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200" windowHeight="8190" tabRatio="500"/>
  </bookViews>
  <sheets>
    <sheet name="list" sheetId="1" r:id="rId1"/>
    <sheet name="グラフ" sheetId="2" r:id="rId2"/>
    <sheet name="ピボットテーブル" sheetId="3" r:id="rId3"/>
    <sheet name="更新履歴" sheetId="4" r:id="rId4"/>
  </sheets>
  <definedNames>
    <definedName name="_xlnm._FilterDatabase" localSheetId="0" hidden="1">list!$A$8:$TZ$497</definedName>
  </definedNames>
  <calcPr calcId="145621"/>
  <pivotCaches>
    <pivotCache cacheId="6" r:id="rId5"/>
  </pivotCaches>
  <extLst>
    <ext xmlns:loext="http://schemas.libreoffice.org/" uri="{7626C862-2A13-11E5-B345-FEFF819CDC9F}">
      <loext:extCalcPr stringRefSyntax="ExcelA1"/>
    </ext>
  </extLst>
</workbook>
</file>

<file path=xl/calcChain.xml><?xml version="1.0" encoding="utf-8"?>
<calcChain xmlns="http://schemas.openxmlformats.org/spreadsheetml/2006/main">
  <c r="SA476" i="1" l="1"/>
  <c r="RZ476" i="1"/>
  <c r="RY476" i="1"/>
  <c r="RX476" i="1"/>
  <c r="RW476" i="1"/>
  <c r="RV476" i="1"/>
  <c r="RU476" i="1"/>
  <c r="RT476" i="1"/>
  <c r="RS476" i="1"/>
  <c r="RR476" i="1"/>
  <c r="RQ476" i="1"/>
  <c r="RP476" i="1"/>
  <c r="RO476" i="1"/>
  <c r="RN476" i="1"/>
  <c r="RM476" i="1"/>
  <c r="RL476" i="1"/>
  <c r="RK476" i="1"/>
  <c r="RJ476" i="1"/>
  <c r="RI476" i="1"/>
  <c r="RH476" i="1"/>
  <c r="RG476" i="1"/>
  <c r="OY476" i="1"/>
  <c r="OX476" i="1"/>
  <c r="OW476" i="1"/>
  <c r="OV476" i="1"/>
  <c r="OU476" i="1"/>
  <c r="OT476" i="1"/>
  <c r="OS476" i="1"/>
  <c r="OR476" i="1"/>
  <c r="OO476" i="1"/>
  <c r="ON476" i="1"/>
  <c r="OM476" i="1"/>
  <c r="OL476" i="1"/>
  <c r="OK476" i="1"/>
  <c r="OJ476" i="1"/>
  <c r="OI476" i="1"/>
  <c r="OH476" i="1"/>
  <c r="GG476" i="1"/>
  <c r="GF476" i="1"/>
  <c r="GE476" i="1"/>
  <c r="GD476" i="1"/>
  <c r="GC476" i="1"/>
  <c r="GB476" i="1"/>
  <c r="GA476" i="1"/>
  <c r="FZ476" i="1"/>
  <c r="FW476" i="1"/>
  <c r="FV476" i="1"/>
  <c r="FU476" i="1"/>
  <c r="FT476" i="1"/>
  <c r="FS476" i="1"/>
  <c r="FR476" i="1"/>
  <c r="FQ476" i="1"/>
  <c r="FP476" i="1"/>
  <c r="FM476" i="1"/>
  <c r="FL476" i="1"/>
  <c r="FK476" i="1"/>
  <c r="FJ476" i="1"/>
  <c r="FI476" i="1"/>
  <c r="FH476" i="1"/>
  <c r="FG476" i="1"/>
  <c r="FF476" i="1"/>
  <c r="FE476" i="1"/>
  <c r="FD476" i="1"/>
  <c r="EH476" i="1"/>
  <c r="OD476" i="1" s="1"/>
  <c r="EG476" i="1"/>
  <c r="EQ476" i="1" s="1"/>
  <c r="EF476" i="1"/>
  <c r="EP476" i="1" s="1"/>
  <c r="EE476" i="1"/>
  <c r="EO476" i="1" s="1"/>
  <c r="PF476" i="1" l="1"/>
  <c r="PE476" i="1"/>
  <c r="PG476" i="1"/>
  <c r="SG476" i="1"/>
  <c r="PD476" i="1"/>
  <c r="SE476" i="1"/>
  <c r="SF476" i="1"/>
  <c r="SD476" i="1"/>
  <c r="SC476" i="1"/>
  <c r="ER476" i="1"/>
  <c r="OF476" i="1"/>
  <c r="PB476" i="1"/>
  <c r="PC476" i="1"/>
  <c r="SB476" i="1"/>
  <c r="GH476" i="1"/>
  <c r="GI476" i="1"/>
  <c r="DX499" i="1"/>
  <c r="DW499" i="1"/>
  <c r="DV499" i="1"/>
  <c r="DU499" i="1"/>
  <c r="DT499" i="1"/>
  <c r="DS499" i="1"/>
  <c r="DR499" i="1"/>
  <c r="DQ499" i="1"/>
  <c r="DP499" i="1"/>
  <c r="DO499" i="1"/>
  <c r="DN499" i="1"/>
  <c r="DM499" i="1"/>
  <c r="DL499" i="1"/>
  <c r="DK499" i="1"/>
  <c r="DJ499" i="1"/>
  <c r="DI499" i="1"/>
  <c r="DH499" i="1"/>
  <c r="DG499" i="1"/>
  <c r="DF499" i="1"/>
  <c r="DE499" i="1"/>
  <c r="DD499" i="1"/>
  <c r="DC499" i="1"/>
  <c r="DB499" i="1"/>
  <c r="DA499" i="1"/>
  <c r="CZ499" i="1"/>
  <c r="CY499" i="1"/>
  <c r="CX499" i="1"/>
  <c r="CW499" i="1"/>
  <c r="CV499" i="1"/>
  <c r="CU499" i="1"/>
  <c r="DJ500" i="1"/>
  <c r="DT500" i="1"/>
  <c r="DQ500" i="1"/>
  <c r="CZ500" i="1"/>
  <c r="DK500" i="1"/>
  <c r="CX500" i="1"/>
  <c r="DW500" i="1"/>
  <c r="DN500" i="1"/>
  <c r="CY500" i="1"/>
  <c r="DO500" i="1"/>
  <c r="DF500" i="1"/>
  <c r="DD500" i="1"/>
  <c r="DI500" i="1"/>
  <c r="DS500" i="1"/>
  <c r="CV500" i="1"/>
  <c r="DV500" i="1"/>
  <c r="DM500" i="1"/>
  <c r="DC500" i="1"/>
  <c r="DB500" i="1"/>
  <c r="DH500" i="1"/>
  <c r="DE500" i="1"/>
  <c r="CU500" i="1"/>
  <c r="DX500" i="1"/>
  <c r="DU500" i="1"/>
  <c r="DR500" i="1"/>
  <c r="DP500" i="1"/>
  <c r="DG500" i="1"/>
  <c r="DL500" i="1"/>
  <c r="DA500" i="1"/>
  <c r="CW500" i="1"/>
  <c r="SA496" i="1" l="1"/>
  <c r="RZ496" i="1"/>
  <c r="RY496" i="1"/>
  <c r="RX496" i="1"/>
  <c r="RW496" i="1"/>
  <c r="RV496" i="1"/>
  <c r="RU496" i="1"/>
  <c r="RT496" i="1"/>
  <c r="RS496" i="1"/>
  <c r="RR496" i="1"/>
  <c r="RQ496" i="1"/>
  <c r="RP496" i="1"/>
  <c r="RO496" i="1"/>
  <c r="RN496" i="1"/>
  <c r="RM496" i="1"/>
  <c r="RL496" i="1"/>
  <c r="RK496" i="1"/>
  <c r="RJ496" i="1"/>
  <c r="RI496" i="1"/>
  <c r="RH496" i="1"/>
  <c r="RG496" i="1"/>
  <c r="OY496" i="1"/>
  <c r="OX496" i="1"/>
  <c r="OW496" i="1"/>
  <c r="OV496" i="1"/>
  <c r="OU496" i="1"/>
  <c r="OT496" i="1"/>
  <c r="OS496" i="1"/>
  <c r="OR496" i="1"/>
  <c r="OO496" i="1"/>
  <c r="ON496" i="1"/>
  <c r="OM496" i="1"/>
  <c r="OL496" i="1"/>
  <c r="OK496" i="1"/>
  <c r="OJ496" i="1"/>
  <c r="OI496" i="1"/>
  <c r="OH496" i="1"/>
  <c r="GG496" i="1"/>
  <c r="GF496" i="1"/>
  <c r="GE496" i="1"/>
  <c r="GD496" i="1"/>
  <c r="GC496" i="1"/>
  <c r="GB496" i="1"/>
  <c r="GA496" i="1"/>
  <c r="FZ496" i="1"/>
  <c r="FW496" i="1"/>
  <c r="FV496" i="1"/>
  <c r="FU496" i="1"/>
  <c r="FT496" i="1"/>
  <c r="FS496" i="1"/>
  <c r="FR496" i="1"/>
  <c r="FQ496" i="1"/>
  <c r="FP496" i="1"/>
  <c r="FM496" i="1"/>
  <c r="FL496" i="1"/>
  <c r="FK496" i="1"/>
  <c r="FJ496" i="1"/>
  <c r="FI496" i="1"/>
  <c r="FH496" i="1"/>
  <c r="FG496" i="1"/>
  <c r="FF496" i="1"/>
  <c r="FE496" i="1"/>
  <c r="FD496" i="1"/>
  <c r="EH496" i="1"/>
  <c r="ER496" i="1" s="1"/>
  <c r="EG496" i="1"/>
  <c r="EQ496" i="1" s="1"/>
  <c r="EF496" i="1"/>
  <c r="EP496" i="1" s="1"/>
  <c r="EE496" i="1"/>
  <c r="EO496" i="1" s="1"/>
  <c r="SA475" i="1"/>
  <c r="RZ475" i="1"/>
  <c r="RY475" i="1"/>
  <c r="RX475" i="1"/>
  <c r="RW475" i="1"/>
  <c r="RV475" i="1"/>
  <c r="RU475" i="1"/>
  <c r="RT475" i="1"/>
  <c r="RS475" i="1"/>
  <c r="RR475" i="1"/>
  <c r="RQ475" i="1"/>
  <c r="RP475" i="1"/>
  <c r="RO475" i="1"/>
  <c r="RN475" i="1"/>
  <c r="RM475" i="1"/>
  <c r="RL475" i="1"/>
  <c r="RK475" i="1"/>
  <c r="RJ475" i="1"/>
  <c r="RI475" i="1"/>
  <c r="RH475" i="1"/>
  <c r="RG475" i="1"/>
  <c r="OY475" i="1"/>
  <c r="OX475" i="1"/>
  <c r="OW475" i="1"/>
  <c r="OV475" i="1"/>
  <c r="OU475" i="1"/>
  <c r="OT475" i="1"/>
  <c r="OS475" i="1"/>
  <c r="OR475" i="1"/>
  <c r="OO475" i="1"/>
  <c r="ON475" i="1"/>
  <c r="OM475" i="1"/>
  <c r="OL475" i="1"/>
  <c r="OK475" i="1"/>
  <c r="OJ475" i="1"/>
  <c r="OI475" i="1"/>
  <c r="OH475" i="1"/>
  <c r="GG475" i="1"/>
  <c r="GF475" i="1"/>
  <c r="GE475" i="1"/>
  <c r="GD475" i="1"/>
  <c r="GC475" i="1"/>
  <c r="GB475" i="1"/>
  <c r="GA475" i="1"/>
  <c r="FZ475" i="1"/>
  <c r="FW475" i="1"/>
  <c r="FV475" i="1"/>
  <c r="FU475" i="1"/>
  <c r="FT475" i="1"/>
  <c r="FS475" i="1"/>
  <c r="FR475" i="1"/>
  <c r="FQ475" i="1"/>
  <c r="FP475" i="1"/>
  <c r="FM475" i="1"/>
  <c r="FL475" i="1"/>
  <c r="FK475" i="1"/>
  <c r="FJ475" i="1"/>
  <c r="FI475" i="1"/>
  <c r="FH475" i="1"/>
  <c r="FG475" i="1"/>
  <c r="FF475" i="1"/>
  <c r="FE475" i="1"/>
  <c r="FD475" i="1"/>
  <c r="EH475" i="1"/>
  <c r="ER475" i="1" s="1"/>
  <c r="EG475" i="1"/>
  <c r="EQ475" i="1" s="1"/>
  <c r="EF475" i="1"/>
  <c r="EP475" i="1" s="1"/>
  <c r="EE475" i="1"/>
  <c r="EO475" i="1" s="1"/>
  <c r="SA474" i="1"/>
  <c r="RZ474" i="1"/>
  <c r="RY474" i="1"/>
  <c r="RX474" i="1"/>
  <c r="RW474" i="1"/>
  <c r="RV474" i="1"/>
  <c r="RU474" i="1"/>
  <c r="RT474" i="1"/>
  <c r="RS474" i="1"/>
  <c r="RR474" i="1"/>
  <c r="RQ474" i="1"/>
  <c r="RP474" i="1"/>
  <c r="RO474" i="1"/>
  <c r="RN474" i="1"/>
  <c r="RM474" i="1"/>
  <c r="RL474" i="1"/>
  <c r="RK474" i="1"/>
  <c r="RJ474" i="1"/>
  <c r="RI474" i="1"/>
  <c r="RH474" i="1"/>
  <c r="RG474" i="1"/>
  <c r="OY474" i="1"/>
  <c r="OX474" i="1"/>
  <c r="OW474" i="1"/>
  <c r="OV474" i="1"/>
  <c r="OU474" i="1"/>
  <c r="OT474" i="1"/>
  <c r="OS474" i="1"/>
  <c r="OR474" i="1"/>
  <c r="OO474" i="1"/>
  <c r="ON474" i="1"/>
  <c r="OM474" i="1"/>
  <c r="OL474" i="1"/>
  <c r="OK474" i="1"/>
  <c r="OJ474" i="1"/>
  <c r="OI474" i="1"/>
  <c r="OH474" i="1"/>
  <c r="GG474" i="1"/>
  <c r="GF474" i="1"/>
  <c r="GE474" i="1"/>
  <c r="GD474" i="1"/>
  <c r="GC474" i="1"/>
  <c r="GB474" i="1"/>
  <c r="GA474" i="1"/>
  <c r="FZ474" i="1"/>
  <c r="FW474" i="1"/>
  <c r="FV474" i="1"/>
  <c r="FU474" i="1"/>
  <c r="FT474" i="1"/>
  <c r="FS474" i="1"/>
  <c r="FR474" i="1"/>
  <c r="FQ474" i="1"/>
  <c r="FP474" i="1"/>
  <c r="FM474" i="1"/>
  <c r="FL474" i="1"/>
  <c r="FK474" i="1"/>
  <c r="FJ474" i="1"/>
  <c r="FI474" i="1"/>
  <c r="FH474" i="1"/>
  <c r="FG474" i="1"/>
  <c r="FF474" i="1"/>
  <c r="FE474" i="1"/>
  <c r="FD474" i="1"/>
  <c r="EH474" i="1"/>
  <c r="ER474" i="1" s="1"/>
  <c r="EG474" i="1"/>
  <c r="EQ474" i="1" s="1"/>
  <c r="EF474" i="1"/>
  <c r="EP474" i="1" s="1"/>
  <c r="EE474" i="1"/>
  <c r="EO474" i="1" s="1"/>
  <c r="SA473" i="1"/>
  <c r="RZ473" i="1"/>
  <c r="RY473" i="1"/>
  <c r="RX473" i="1"/>
  <c r="RW473" i="1"/>
  <c r="RV473" i="1"/>
  <c r="RU473" i="1"/>
  <c r="RT473" i="1"/>
  <c r="RS473" i="1"/>
  <c r="RR473" i="1"/>
  <c r="RQ473" i="1"/>
  <c r="RP473" i="1"/>
  <c r="RO473" i="1"/>
  <c r="RN473" i="1"/>
  <c r="RM473" i="1"/>
  <c r="RL473" i="1"/>
  <c r="RK473" i="1"/>
  <c r="RJ473" i="1"/>
  <c r="RI473" i="1"/>
  <c r="RH473" i="1"/>
  <c r="RG473" i="1"/>
  <c r="OY473" i="1"/>
  <c r="OX473" i="1"/>
  <c r="OW473" i="1"/>
  <c r="OV473" i="1"/>
  <c r="OU473" i="1"/>
  <c r="OT473" i="1"/>
  <c r="OS473" i="1"/>
  <c r="OR473" i="1"/>
  <c r="OO473" i="1"/>
  <c r="ON473" i="1"/>
  <c r="OM473" i="1"/>
  <c r="OL473" i="1"/>
  <c r="OK473" i="1"/>
  <c r="OJ473" i="1"/>
  <c r="OI473" i="1"/>
  <c r="OH473" i="1"/>
  <c r="GG473" i="1"/>
  <c r="GF473" i="1"/>
  <c r="GE473" i="1"/>
  <c r="GD473" i="1"/>
  <c r="GC473" i="1"/>
  <c r="GB473" i="1"/>
  <c r="GA473" i="1"/>
  <c r="FZ473" i="1"/>
  <c r="FW473" i="1"/>
  <c r="FV473" i="1"/>
  <c r="FU473" i="1"/>
  <c r="FT473" i="1"/>
  <c r="FS473" i="1"/>
  <c r="FR473" i="1"/>
  <c r="FQ473" i="1"/>
  <c r="FP473" i="1"/>
  <c r="FM473" i="1"/>
  <c r="FL473" i="1"/>
  <c r="FK473" i="1"/>
  <c r="FJ473" i="1"/>
  <c r="FI473" i="1"/>
  <c r="FH473" i="1"/>
  <c r="FG473" i="1"/>
  <c r="FF473" i="1"/>
  <c r="FE473" i="1"/>
  <c r="FD473" i="1"/>
  <c r="EH473" i="1"/>
  <c r="ER473" i="1" s="1"/>
  <c r="EG473" i="1"/>
  <c r="EQ473" i="1" s="1"/>
  <c r="EF473" i="1"/>
  <c r="EP473" i="1" s="1"/>
  <c r="EE473" i="1"/>
  <c r="EO473" i="1" s="1"/>
  <c r="SA472" i="1"/>
  <c r="RZ472" i="1"/>
  <c r="RY472" i="1"/>
  <c r="RX472" i="1"/>
  <c r="RW472" i="1"/>
  <c r="RV472" i="1"/>
  <c r="RU472" i="1"/>
  <c r="RT472" i="1"/>
  <c r="RS472" i="1"/>
  <c r="RR472" i="1"/>
  <c r="RQ472" i="1"/>
  <c r="RP472" i="1"/>
  <c r="RO472" i="1"/>
  <c r="RN472" i="1"/>
  <c r="RM472" i="1"/>
  <c r="RL472" i="1"/>
  <c r="RK472" i="1"/>
  <c r="RJ472" i="1"/>
  <c r="RI472" i="1"/>
  <c r="RH472" i="1"/>
  <c r="RG472" i="1"/>
  <c r="OY472" i="1"/>
  <c r="OX472" i="1"/>
  <c r="OW472" i="1"/>
  <c r="OV472" i="1"/>
  <c r="OU472" i="1"/>
  <c r="OT472" i="1"/>
  <c r="OS472" i="1"/>
  <c r="OR472" i="1"/>
  <c r="OO472" i="1"/>
  <c r="ON472" i="1"/>
  <c r="OM472" i="1"/>
  <c r="OL472" i="1"/>
  <c r="OK472" i="1"/>
  <c r="OJ472" i="1"/>
  <c r="OI472" i="1"/>
  <c r="OH472" i="1"/>
  <c r="GG472" i="1"/>
  <c r="GF472" i="1"/>
  <c r="GE472" i="1"/>
  <c r="GD472" i="1"/>
  <c r="GC472" i="1"/>
  <c r="GB472" i="1"/>
  <c r="GA472" i="1"/>
  <c r="FZ472" i="1"/>
  <c r="FW472" i="1"/>
  <c r="FV472" i="1"/>
  <c r="FU472" i="1"/>
  <c r="FT472" i="1"/>
  <c r="FS472" i="1"/>
  <c r="FR472" i="1"/>
  <c r="FQ472" i="1"/>
  <c r="FP472" i="1"/>
  <c r="FM472" i="1"/>
  <c r="FL472" i="1"/>
  <c r="FK472" i="1"/>
  <c r="FJ472" i="1"/>
  <c r="FI472" i="1"/>
  <c r="FH472" i="1"/>
  <c r="FG472" i="1"/>
  <c r="FF472" i="1"/>
  <c r="FE472" i="1"/>
  <c r="FD472" i="1"/>
  <c r="EH472" i="1"/>
  <c r="ER472" i="1" s="1"/>
  <c r="EG472" i="1"/>
  <c r="EQ472" i="1" s="1"/>
  <c r="EF472" i="1"/>
  <c r="EP472" i="1" s="1"/>
  <c r="EE472" i="1"/>
  <c r="EO472" i="1" s="1"/>
  <c r="SA471" i="1"/>
  <c r="RZ471" i="1"/>
  <c r="RY471" i="1"/>
  <c r="RX471" i="1"/>
  <c r="RW471" i="1"/>
  <c r="RV471" i="1"/>
  <c r="RU471" i="1"/>
  <c r="RT471" i="1"/>
  <c r="RS471" i="1"/>
  <c r="RR471" i="1"/>
  <c r="RQ471" i="1"/>
  <c r="RP471" i="1"/>
  <c r="RO471" i="1"/>
  <c r="RN471" i="1"/>
  <c r="RM471" i="1"/>
  <c r="RL471" i="1"/>
  <c r="RK471" i="1"/>
  <c r="RJ471" i="1"/>
  <c r="RI471" i="1"/>
  <c r="RH471" i="1"/>
  <c r="RG471" i="1"/>
  <c r="OY471" i="1"/>
  <c r="OX471" i="1"/>
  <c r="OW471" i="1"/>
  <c r="OV471" i="1"/>
  <c r="OU471" i="1"/>
  <c r="OT471" i="1"/>
  <c r="OS471" i="1"/>
  <c r="OR471" i="1"/>
  <c r="OO471" i="1"/>
  <c r="ON471" i="1"/>
  <c r="OM471" i="1"/>
  <c r="OL471" i="1"/>
  <c r="OK471" i="1"/>
  <c r="OJ471" i="1"/>
  <c r="OI471" i="1"/>
  <c r="OH471" i="1"/>
  <c r="GG471" i="1"/>
  <c r="GF471" i="1"/>
  <c r="GE471" i="1"/>
  <c r="GD471" i="1"/>
  <c r="GC471" i="1"/>
  <c r="GB471" i="1"/>
  <c r="GA471" i="1"/>
  <c r="FZ471" i="1"/>
  <c r="FW471" i="1"/>
  <c r="FV471" i="1"/>
  <c r="FU471" i="1"/>
  <c r="FT471" i="1"/>
  <c r="FS471" i="1"/>
  <c r="FR471" i="1"/>
  <c r="FQ471" i="1"/>
  <c r="FP471" i="1"/>
  <c r="FM471" i="1"/>
  <c r="FL471" i="1"/>
  <c r="FK471" i="1"/>
  <c r="FJ471" i="1"/>
  <c r="FI471" i="1"/>
  <c r="FH471" i="1"/>
  <c r="FG471" i="1"/>
  <c r="FF471" i="1"/>
  <c r="FE471" i="1"/>
  <c r="FD471" i="1"/>
  <c r="EH471" i="1"/>
  <c r="ER471" i="1" s="1"/>
  <c r="EG471" i="1"/>
  <c r="EQ471" i="1" s="1"/>
  <c r="EF471" i="1"/>
  <c r="EP471" i="1" s="1"/>
  <c r="EE471" i="1"/>
  <c r="PG496" i="1" l="1"/>
  <c r="PF496" i="1"/>
  <c r="PE496" i="1"/>
  <c r="SC496" i="1"/>
  <c r="SD496" i="1"/>
  <c r="SG496" i="1"/>
  <c r="SF496" i="1"/>
  <c r="PC496" i="1"/>
  <c r="PB496" i="1"/>
  <c r="SE496" i="1"/>
  <c r="OD496" i="1"/>
  <c r="PD496" i="1"/>
  <c r="OF496" i="1"/>
  <c r="SB496" i="1"/>
  <c r="OD474" i="1"/>
  <c r="GH496" i="1"/>
  <c r="OD473" i="1"/>
  <c r="GI496" i="1"/>
  <c r="PE474" i="1"/>
  <c r="SF473" i="1"/>
  <c r="PF474" i="1"/>
  <c r="PG473" i="1"/>
  <c r="PD474" i="1"/>
  <c r="PF475" i="1"/>
  <c r="PE475" i="1"/>
  <c r="SF475" i="1"/>
  <c r="PE473" i="1"/>
  <c r="PC473" i="1"/>
  <c r="PG474" i="1"/>
  <c r="SD474" i="1"/>
  <c r="PG475" i="1"/>
  <c r="SB473" i="1"/>
  <c r="SG473" i="1"/>
  <c r="SF474" i="1"/>
  <c r="PG472" i="1"/>
  <c r="PF473" i="1"/>
  <c r="SC475" i="1"/>
  <c r="SC473" i="1"/>
  <c r="SB474" i="1"/>
  <c r="SG474" i="1"/>
  <c r="SD475" i="1"/>
  <c r="SG475" i="1"/>
  <c r="SD473" i="1"/>
  <c r="PE472" i="1"/>
  <c r="SC474" i="1"/>
  <c r="PD475" i="1"/>
  <c r="PB473" i="1"/>
  <c r="SE473" i="1"/>
  <c r="PB474" i="1"/>
  <c r="SE474" i="1"/>
  <c r="PB475" i="1"/>
  <c r="SE475" i="1"/>
  <c r="PC474" i="1"/>
  <c r="PC475" i="1"/>
  <c r="PD473" i="1"/>
  <c r="OD475" i="1"/>
  <c r="PF472" i="1"/>
  <c r="OF473" i="1"/>
  <c r="OF474" i="1"/>
  <c r="OF475" i="1"/>
  <c r="SG472" i="1"/>
  <c r="SB475" i="1"/>
  <c r="GH473" i="1"/>
  <c r="GH474" i="1"/>
  <c r="GH475" i="1"/>
  <c r="PC472" i="1"/>
  <c r="GI473" i="1"/>
  <c r="GI474" i="1"/>
  <c r="GI475" i="1"/>
  <c r="SC472" i="1"/>
  <c r="SF472" i="1"/>
  <c r="SD472" i="1"/>
  <c r="PB472" i="1"/>
  <c r="SE472" i="1"/>
  <c r="OD472" i="1"/>
  <c r="PD472" i="1"/>
  <c r="OF472" i="1"/>
  <c r="SB472" i="1"/>
  <c r="GH472" i="1"/>
  <c r="GI472" i="1"/>
  <c r="PF471" i="1"/>
  <c r="PB471" i="1"/>
  <c r="SF471" i="1"/>
  <c r="SD471" i="1"/>
  <c r="SG471" i="1"/>
  <c r="PE471" i="1"/>
  <c r="SC471" i="1"/>
  <c r="PD471" i="1"/>
  <c r="PG471" i="1"/>
  <c r="OF471" i="1"/>
  <c r="SE471" i="1"/>
  <c r="PC471" i="1"/>
  <c r="OD471" i="1"/>
  <c r="EO471" i="1"/>
  <c r="SB471" i="1"/>
  <c r="GH471" i="1"/>
  <c r="GI471" i="1"/>
  <c r="KU504" i="1"/>
  <c r="KU503" i="1"/>
  <c r="KU500" i="1"/>
  <c r="KU499" i="1"/>
  <c r="KT504" i="1"/>
  <c r="KT503" i="1"/>
  <c r="KT500" i="1"/>
  <c r="KT499" i="1"/>
  <c r="NE8" i="1"/>
  <c r="NE504" i="1"/>
  <c r="NE503" i="1"/>
  <c r="NE500" i="1"/>
  <c r="NE499" i="1"/>
  <c r="NF504" i="1"/>
  <c r="NF503" i="1"/>
  <c r="NF500" i="1"/>
  <c r="NF499" i="1"/>
  <c r="NF8" i="1"/>
  <c r="SA466" i="1" l="1"/>
  <c r="RZ466" i="1"/>
  <c r="RY466" i="1"/>
  <c r="RX466" i="1"/>
  <c r="RW466" i="1"/>
  <c r="RV466" i="1"/>
  <c r="RU466" i="1"/>
  <c r="RT466" i="1"/>
  <c r="RP466" i="1"/>
  <c r="RK466" i="1"/>
  <c r="RJ466" i="1"/>
  <c r="RI466" i="1"/>
  <c r="RH466" i="1"/>
  <c r="RG466" i="1"/>
  <c r="OY466" i="1"/>
  <c r="OX466" i="1"/>
  <c r="OW466" i="1"/>
  <c r="OV466" i="1"/>
  <c r="OU466" i="1"/>
  <c r="OT466" i="1"/>
  <c r="OS466" i="1"/>
  <c r="OR466" i="1"/>
  <c r="OO466" i="1"/>
  <c r="ON466" i="1"/>
  <c r="OM466" i="1"/>
  <c r="OL466" i="1"/>
  <c r="OK466" i="1"/>
  <c r="OJ466" i="1"/>
  <c r="OI466" i="1"/>
  <c r="OH466" i="1"/>
  <c r="GG466" i="1"/>
  <c r="GF466" i="1"/>
  <c r="GE466" i="1"/>
  <c r="GD466" i="1"/>
  <c r="GC466" i="1"/>
  <c r="GB466" i="1"/>
  <c r="GA466" i="1"/>
  <c r="FZ466" i="1"/>
  <c r="FW466" i="1"/>
  <c r="FV466" i="1"/>
  <c r="FU466" i="1"/>
  <c r="FT466" i="1"/>
  <c r="FS466" i="1"/>
  <c r="FR466" i="1"/>
  <c r="FQ466" i="1"/>
  <c r="FP466" i="1"/>
  <c r="FM466" i="1"/>
  <c r="FL466" i="1"/>
  <c r="FK466" i="1"/>
  <c r="FJ466" i="1"/>
  <c r="FI466" i="1"/>
  <c r="FH466" i="1"/>
  <c r="FG466" i="1"/>
  <c r="FF466" i="1"/>
  <c r="FE466" i="1"/>
  <c r="FD466" i="1"/>
  <c r="EH466" i="1"/>
  <c r="OD466" i="1" s="1"/>
  <c r="EG466" i="1"/>
  <c r="EQ466" i="1" s="1"/>
  <c r="EF466" i="1"/>
  <c r="EP466" i="1" s="1"/>
  <c r="EE466" i="1"/>
  <c r="EO466" i="1" s="1"/>
  <c r="PB466" i="1" l="1"/>
  <c r="PF466" i="1"/>
  <c r="PE466" i="1"/>
  <c r="SG466" i="1"/>
  <c r="PD466" i="1"/>
  <c r="PG466" i="1"/>
  <c r="OF466" i="1"/>
  <c r="GH466" i="1"/>
  <c r="GI466" i="1"/>
  <c r="PC466" i="1"/>
  <c r="ER466" i="1"/>
  <c r="SA495" i="1"/>
  <c r="RZ495" i="1"/>
  <c r="RY495" i="1"/>
  <c r="RX495" i="1"/>
  <c r="RW495" i="1"/>
  <c r="RV495" i="1"/>
  <c r="RU495" i="1"/>
  <c r="RT495" i="1"/>
  <c r="RP495" i="1"/>
  <c r="RK495" i="1"/>
  <c r="RJ495" i="1"/>
  <c r="RI495" i="1"/>
  <c r="RH495" i="1"/>
  <c r="RG495" i="1"/>
  <c r="OY495" i="1"/>
  <c r="OX495" i="1"/>
  <c r="OW495" i="1"/>
  <c r="OV495" i="1"/>
  <c r="OU495" i="1"/>
  <c r="OT495" i="1"/>
  <c r="OS495" i="1"/>
  <c r="OR495" i="1"/>
  <c r="OO495" i="1"/>
  <c r="ON495" i="1"/>
  <c r="OM495" i="1"/>
  <c r="OL495" i="1"/>
  <c r="OK495" i="1"/>
  <c r="OJ495" i="1"/>
  <c r="OI495" i="1"/>
  <c r="OH495" i="1"/>
  <c r="GG495" i="1"/>
  <c r="GF495" i="1"/>
  <c r="GE495" i="1"/>
  <c r="GD495" i="1"/>
  <c r="GC495" i="1"/>
  <c r="GB495" i="1"/>
  <c r="GA495" i="1"/>
  <c r="FZ495" i="1"/>
  <c r="FW495" i="1"/>
  <c r="FV495" i="1"/>
  <c r="FU495" i="1"/>
  <c r="FT495" i="1"/>
  <c r="FS495" i="1"/>
  <c r="FR495" i="1"/>
  <c r="FQ495" i="1"/>
  <c r="FP495" i="1"/>
  <c r="FM495" i="1"/>
  <c r="FL495" i="1"/>
  <c r="FK495" i="1"/>
  <c r="FJ495" i="1"/>
  <c r="FI495" i="1"/>
  <c r="FH495" i="1"/>
  <c r="FG495" i="1"/>
  <c r="FF495" i="1"/>
  <c r="FE495" i="1"/>
  <c r="GI495" i="1" s="1"/>
  <c r="FD495" i="1"/>
  <c r="GH495" i="1" s="1"/>
  <c r="EE495" i="1"/>
  <c r="OF495" i="1" s="1"/>
  <c r="RY4" i="1"/>
  <c r="PB495" i="1" l="1"/>
  <c r="PF495" i="1"/>
  <c r="PD495" i="1"/>
  <c r="PE495" i="1"/>
  <c r="SG495" i="1"/>
  <c r="PG495" i="1"/>
  <c r="PC495" i="1"/>
  <c r="RE8" i="1"/>
  <c r="RD8" i="1"/>
  <c r="RC8" i="1"/>
  <c r="RB8" i="1"/>
  <c r="RA8" i="1"/>
  <c r="QZ8" i="1"/>
  <c r="QY8" i="1"/>
  <c r="QX8" i="1"/>
  <c r="QW8" i="1"/>
  <c r="QV8" i="1"/>
  <c r="QU8" i="1"/>
  <c r="QT8" i="1"/>
  <c r="QS8" i="1"/>
  <c r="QR8" i="1"/>
  <c r="QQ8" i="1"/>
  <c r="QP8" i="1"/>
  <c r="QO8" i="1"/>
  <c r="QN8" i="1"/>
  <c r="QM8" i="1"/>
  <c r="QL8" i="1"/>
  <c r="QK8" i="1"/>
  <c r="QJ8" i="1"/>
  <c r="QI8" i="1"/>
  <c r="QH8" i="1"/>
  <c r="QG8" i="1"/>
  <c r="QF8" i="1"/>
  <c r="QE8" i="1"/>
  <c r="QD8" i="1"/>
  <c r="QC8" i="1"/>
  <c r="QB8" i="1"/>
  <c r="QA8" i="1"/>
  <c r="PZ8" i="1"/>
  <c r="PY8" i="1"/>
  <c r="PX8" i="1"/>
  <c r="PW8" i="1"/>
  <c r="PV8" i="1"/>
  <c r="PU8" i="1"/>
  <c r="PT8" i="1"/>
  <c r="PS8" i="1"/>
  <c r="PR8" i="1"/>
  <c r="PQ8" i="1"/>
  <c r="PP8" i="1"/>
  <c r="PO8" i="1"/>
  <c r="PN8" i="1"/>
  <c r="PM8" i="1"/>
  <c r="PL8" i="1"/>
  <c r="PK8" i="1"/>
  <c r="PJ8" i="1"/>
  <c r="PI8" i="1"/>
  <c r="PH8" i="1"/>
  <c r="PG8" i="1"/>
  <c r="PF8" i="1"/>
  <c r="PE8" i="1"/>
  <c r="PD8" i="1"/>
  <c r="PC8" i="1"/>
  <c r="PB8" i="1"/>
  <c r="PA8" i="1"/>
  <c r="OZ8" i="1"/>
  <c r="OY8" i="1"/>
  <c r="OX8" i="1"/>
  <c r="OW8" i="1"/>
  <c r="OV8" i="1"/>
  <c r="OU8" i="1"/>
  <c r="OT8" i="1"/>
  <c r="OS8" i="1"/>
  <c r="OR8" i="1"/>
  <c r="NP8" i="1"/>
  <c r="NO8" i="1"/>
  <c r="NN8" i="1"/>
  <c r="NM8" i="1"/>
  <c r="NL8" i="1"/>
  <c r="NK8" i="1"/>
  <c r="NJ8" i="1"/>
  <c r="NI8" i="1"/>
  <c r="NG8" i="1"/>
  <c r="ND8" i="1"/>
  <c r="NC8" i="1"/>
  <c r="NB8" i="1"/>
  <c r="NA8" i="1"/>
  <c r="MZ8" i="1"/>
  <c r="MY8" i="1"/>
  <c r="MX8" i="1"/>
  <c r="MW8" i="1"/>
  <c r="MV8" i="1"/>
  <c r="MU8" i="1"/>
  <c r="MT8" i="1"/>
  <c r="MS8" i="1"/>
  <c r="MN8" i="1"/>
  <c r="MM8" i="1"/>
  <c r="ML8" i="1"/>
  <c r="MK8" i="1"/>
  <c r="MJ8" i="1"/>
  <c r="MI8" i="1"/>
  <c r="MH8" i="1"/>
  <c r="MG8" i="1"/>
  <c r="MF8" i="1"/>
  <c r="ME8" i="1"/>
  <c r="MD8" i="1"/>
  <c r="MC8" i="1"/>
  <c r="MB8" i="1"/>
  <c r="MA8" i="1"/>
  <c r="LZ8" i="1"/>
  <c r="LY8" i="1"/>
  <c r="LX8" i="1"/>
  <c r="LW8" i="1"/>
  <c r="LV8" i="1"/>
  <c r="LU8" i="1"/>
  <c r="LT8" i="1"/>
  <c r="LS8" i="1"/>
  <c r="LR8" i="1"/>
  <c r="LQ8" i="1"/>
  <c r="LP8" i="1"/>
  <c r="LO8" i="1"/>
  <c r="LN8" i="1"/>
  <c r="F90" i="2" l="1"/>
  <c r="F89" i="2"/>
  <c r="F88" i="2"/>
  <c r="F87" i="2"/>
  <c r="F86" i="2"/>
  <c r="F85" i="2"/>
  <c r="F84" i="2"/>
  <c r="F83" i="2"/>
  <c r="J52" i="2"/>
  <c r="OG504" i="1"/>
  <c r="NP504" i="1"/>
  <c r="NO504" i="1"/>
  <c r="NN504" i="1"/>
  <c r="NM504" i="1"/>
  <c r="NL504" i="1"/>
  <c r="NK504" i="1"/>
  <c r="NJ504" i="1"/>
  <c r="NI504" i="1"/>
  <c r="NH504" i="1"/>
  <c r="NG504" i="1"/>
  <c r="ND504" i="1"/>
  <c r="NC504" i="1"/>
  <c r="NB504" i="1"/>
  <c r="NA504" i="1"/>
  <c r="MZ504" i="1"/>
  <c r="MY504" i="1"/>
  <c r="MX504" i="1"/>
  <c r="MW504" i="1"/>
  <c r="MV504" i="1"/>
  <c r="MU504" i="1"/>
  <c r="MT504" i="1"/>
  <c r="MS504" i="1"/>
  <c r="MR504" i="1"/>
  <c r="MQ504" i="1"/>
  <c r="MP504" i="1"/>
  <c r="MO504" i="1"/>
  <c r="MN504" i="1"/>
  <c r="MM504" i="1"/>
  <c r="ML504" i="1"/>
  <c r="MK504" i="1"/>
  <c r="MJ504" i="1"/>
  <c r="MI504" i="1"/>
  <c r="MH504" i="1"/>
  <c r="MG504" i="1"/>
  <c r="MF504" i="1"/>
  <c r="ME504" i="1"/>
  <c r="MD504" i="1"/>
  <c r="MC504" i="1"/>
  <c r="MB504" i="1"/>
  <c r="MA504" i="1"/>
  <c r="LZ504" i="1"/>
  <c r="LY504" i="1"/>
  <c r="LX504" i="1"/>
  <c r="LW504" i="1"/>
  <c r="LV504" i="1"/>
  <c r="LU504" i="1"/>
  <c r="LT504" i="1"/>
  <c r="LS504" i="1"/>
  <c r="LR504" i="1"/>
  <c r="LQ504" i="1"/>
  <c r="LP504" i="1"/>
  <c r="LO504" i="1"/>
  <c r="LN504" i="1"/>
  <c r="LM504" i="1"/>
  <c r="LL504" i="1"/>
  <c r="LK504" i="1"/>
  <c r="LJ504" i="1"/>
  <c r="LI504" i="1"/>
  <c r="LH504" i="1"/>
  <c r="LG504" i="1"/>
  <c r="LF504" i="1"/>
  <c r="LE504" i="1"/>
  <c r="LD504" i="1"/>
  <c r="LC504" i="1"/>
  <c r="LB504" i="1"/>
  <c r="LA504" i="1"/>
  <c r="KZ504" i="1"/>
  <c r="KY504" i="1"/>
  <c r="KX504" i="1"/>
  <c r="KW504" i="1"/>
  <c r="KV504" i="1"/>
  <c r="KS504" i="1"/>
  <c r="KR504" i="1"/>
  <c r="KQ504" i="1"/>
  <c r="KP504" i="1"/>
  <c r="KO504" i="1"/>
  <c r="KN504" i="1"/>
  <c r="KM504" i="1"/>
  <c r="KL504" i="1"/>
  <c r="KK504" i="1"/>
  <c r="KJ504" i="1"/>
  <c r="KI504" i="1"/>
  <c r="KH504" i="1"/>
  <c r="KG504" i="1"/>
  <c r="KF504" i="1"/>
  <c r="KE504" i="1"/>
  <c r="KD504" i="1"/>
  <c r="KC504" i="1"/>
  <c r="KB504" i="1"/>
  <c r="KA504" i="1"/>
  <c r="JZ504" i="1"/>
  <c r="JY504" i="1"/>
  <c r="JX504" i="1"/>
  <c r="JW504" i="1"/>
  <c r="JV504" i="1"/>
  <c r="JU504" i="1"/>
  <c r="JT504" i="1"/>
  <c r="JS504" i="1"/>
  <c r="JR504" i="1"/>
  <c r="JQ504" i="1"/>
  <c r="JP504" i="1"/>
  <c r="JO504" i="1"/>
  <c r="JN504" i="1"/>
  <c r="JM504" i="1"/>
  <c r="JL504" i="1"/>
  <c r="JK504" i="1"/>
  <c r="JJ504" i="1"/>
  <c r="JI504" i="1"/>
  <c r="JH504" i="1"/>
  <c r="JG504" i="1"/>
  <c r="JF504" i="1"/>
  <c r="JE504" i="1"/>
  <c r="JD504" i="1"/>
  <c r="JC504" i="1"/>
  <c r="JB504" i="1"/>
  <c r="JA504" i="1"/>
  <c r="IZ504" i="1"/>
  <c r="IY504" i="1"/>
  <c r="IX504" i="1"/>
  <c r="IW504" i="1"/>
  <c r="IV504" i="1"/>
  <c r="IU504" i="1"/>
  <c r="IT504" i="1"/>
  <c r="IS504" i="1"/>
  <c r="IR504" i="1"/>
  <c r="IQ504" i="1"/>
  <c r="IP504" i="1"/>
  <c r="IO504" i="1"/>
  <c r="IN504" i="1"/>
  <c r="IM504" i="1"/>
  <c r="IL504" i="1"/>
  <c r="IK504" i="1"/>
  <c r="IJ504" i="1"/>
  <c r="II504" i="1"/>
  <c r="IH504" i="1"/>
  <c r="FC504" i="1"/>
  <c r="FB504" i="1"/>
  <c r="FA504" i="1"/>
  <c r="EZ504" i="1"/>
  <c r="EY504" i="1"/>
  <c r="EX504" i="1"/>
  <c r="EW504" i="1"/>
  <c r="EV504" i="1"/>
  <c r="EM504" i="1"/>
  <c r="EL504" i="1"/>
  <c r="EK504" i="1"/>
  <c r="EJ504" i="1"/>
  <c r="EC504" i="1"/>
  <c r="EB504" i="1"/>
  <c r="EA504" i="1"/>
  <c r="DZ504" i="1"/>
  <c r="E504" i="1"/>
  <c r="OG503" i="1"/>
  <c r="NP503" i="1"/>
  <c r="NO503" i="1"/>
  <c r="NN503" i="1"/>
  <c r="NM503" i="1"/>
  <c r="NL503" i="1"/>
  <c r="NK503" i="1"/>
  <c r="NJ503" i="1"/>
  <c r="NI503" i="1"/>
  <c r="NH503" i="1"/>
  <c r="NG503" i="1"/>
  <c r="ND503" i="1"/>
  <c r="NC503" i="1"/>
  <c r="NB503" i="1"/>
  <c r="NA503" i="1"/>
  <c r="MZ503" i="1"/>
  <c r="MY503" i="1"/>
  <c r="MX503" i="1"/>
  <c r="MW503" i="1"/>
  <c r="MV503" i="1"/>
  <c r="MU503" i="1"/>
  <c r="MT503" i="1"/>
  <c r="MS503" i="1"/>
  <c r="MR503" i="1"/>
  <c r="MQ503" i="1"/>
  <c r="MP503" i="1"/>
  <c r="MO503" i="1"/>
  <c r="MN503" i="1"/>
  <c r="MM503" i="1"/>
  <c r="ML503" i="1"/>
  <c r="MK503" i="1"/>
  <c r="MJ503" i="1"/>
  <c r="MI503" i="1"/>
  <c r="MH503" i="1"/>
  <c r="MG503" i="1"/>
  <c r="MF503" i="1"/>
  <c r="ME503" i="1"/>
  <c r="MD503" i="1"/>
  <c r="MC503" i="1"/>
  <c r="MB503" i="1"/>
  <c r="MA503" i="1"/>
  <c r="LZ503" i="1"/>
  <c r="LY503" i="1"/>
  <c r="LX503" i="1"/>
  <c r="LW503" i="1"/>
  <c r="LV503" i="1"/>
  <c r="LU503" i="1"/>
  <c r="LT503" i="1"/>
  <c r="LS503" i="1"/>
  <c r="LR503" i="1"/>
  <c r="LQ503" i="1"/>
  <c r="LP503" i="1"/>
  <c r="LO503" i="1"/>
  <c r="LN503" i="1"/>
  <c r="LM503" i="1"/>
  <c r="LL503" i="1"/>
  <c r="LK503" i="1"/>
  <c r="LJ503" i="1"/>
  <c r="LI503" i="1"/>
  <c r="LH503" i="1"/>
  <c r="LG503" i="1"/>
  <c r="LF503" i="1"/>
  <c r="LE503" i="1"/>
  <c r="LD503" i="1"/>
  <c r="LC503" i="1"/>
  <c r="LB503" i="1"/>
  <c r="LA503" i="1"/>
  <c r="KZ503" i="1"/>
  <c r="KY503" i="1"/>
  <c r="KX503" i="1"/>
  <c r="KW503" i="1"/>
  <c r="KV503" i="1"/>
  <c r="KS503" i="1"/>
  <c r="KR503" i="1"/>
  <c r="KQ503" i="1"/>
  <c r="KP503" i="1"/>
  <c r="KO503" i="1"/>
  <c r="KN503" i="1"/>
  <c r="KM503" i="1"/>
  <c r="KL503" i="1"/>
  <c r="KK503" i="1"/>
  <c r="KJ503" i="1"/>
  <c r="KI503" i="1"/>
  <c r="KH503" i="1"/>
  <c r="KG503" i="1"/>
  <c r="KF503" i="1"/>
  <c r="KE503" i="1"/>
  <c r="KD503" i="1"/>
  <c r="KC503" i="1"/>
  <c r="KB503" i="1"/>
  <c r="KA503" i="1"/>
  <c r="JZ503" i="1"/>
  <c r="JY503" i="1"/>
  <c r="JX503" i="1"/>
  <c r="JW503" i="1"/>
  <c r="JV503" i="1"/>
  <c r="JU503" i="1"/>
  <c r="JT503" i="1"/>
  <c r="JS503" i="1"/>
  <c r="JR503" i="1"/>
  <c r="JQ503" i="1"/>
  <c r="JP503" i="1"/>
  <c r="JO503" i="1"/>
  <c r="JN503" i="1"/>
  <c r="JM503" i="1"/>
  <c r="JL503" i="1"/>
  <c r="JK503" i="1"/>
  <c r="JJ503" i="1"/>
  <c r="JI503" i="1"/>
  <c r="JH503" i="1"/>
  <c r="JG503" i="1"/>
  <c r="JF503" i="1"/>
  <c r="JE503" i="1"/>
  <c r="JD503" i="1"/>
  <c r="JC503" i="1"/>
  <c r="JB503" i="1"/>
  <c r="JA503" i="1"/>
  <c r="IZ503" i="1"/>
  <c r="IY503" i="1"/>
  <c r="IX503" i="1"/>
  <c r="IW503" i="1"/>
  <c r="IV503" i="1"/>
  <c r="IU503" i="1"/>
  <c r="IT503" i="1"/>
  <c r="IS503" i="1"/>
  <c r="IR503" i="1"/>
  <c r="IQ503" i="1"/>
  <c r="IP503" i="1"/>
  <c r="IO503" i="1"/>
  <c r="IN503" i="1"/>
  <c r="IM503" i="1"/>
  <c r="IL503" i="1"/>
  <c r="IK503" i="1"/>
  <c r="IJ503" i="1"/>
  <c r="II503" i="1"/>
  <c r="IH503" i="1"/>
  <c r="FC503" i="1"/>
  <c r="FB503" i="1"/>
  <c r="FA503" i="1"/>
  <c r="EZ503" i="1"/>
  <c r="EY503" i="1"/>
  <c r="EX503" i="1"/>
  <c r="EW503" i="1"/>
  <c r="EV503" i="1"/>
  <c r="EM503" i="1"/>
  <c r="EL503" i="1"/>
  <c r="EK503" i="1"/>
  <c r="EJ503" i="1"/>
  <c r="EC503" i="1"/>
  <c r="EB503" i="1"/>
  <c r="EA503" i="1"/>
  <c r="DZ503" i="1"/>
  <c r="F503" i="1"/>
  <c r="E503" i="1"/>
  <c r="OG502" i="1"/>
  <c r="FC502" i="1"/>
  <c r="FB502" i="1"/>
  <c r="FA502" i="1"/>
  <c r="EZ502" i="1"/>
  <c r="EY502" i="1"/>
  <c r="EX502" i="1"/>
  <c r="EW502" i="1"/>
  <c r="EV502" i="1"/>
  <c r="F502" i="1"/>
  <c r="E502" i="1"/>
  <c r="OG501" i="1"/>
  <c r="FC501" i="1"/>
  <c r="FB501" i="1"/>
  <c r="FA501" i="1"/>
  <c r="EZ501" i="1"/>
  <c r="EY501" i="1"/>
  <c r="EX501" i="1"/>
  <c r="EW501" i="1"/>
  <c r="EV501" i="1"/>
  <c r="F501" i="1"/>
  <c r="E501" i="1"/>
  <c r="OG500" i="1"/>
  <c r="NP500" i="1"/>
  <c r="NO500" i="1"/>
  <c r="NN500" i="1"/>
  <c r="NM500" i="1"/>
  <c r="NL500" i="1"/>
  <c r="NK500" i="1"/>
  <c r="NJ500" i="1"/>
  <c r="NI500" i="1"/>
  <c r="NH500" i="1"/>
  <c r="NG500" i="1"/>
  <c r="ND500" i="1"/>
  <c r="NC500" i="1"/>
  <c r="NB500" i="1"/>
  <c r="NA500" i="1"/>
  <c r="MZ500" i="1"/>
  <c r="MY500" i="1"/>
  <c r="MX500" i="1"/>
  <c r="MW500" i="1"/>
  <c r="MV500" i="1"/>
  <c r="MU500" i="1"/>
  <c r="MT500" i="1"/>
  <c r="MS500" i="1"/>
  <c r="MR500" i="1"/>
  <c r="MQ500" i="1"/>
  <c r="MN500" i="1"/>
  <c r="MM500" i="1"/>
  <c r="ML500" i="1"/>
  <c r="MK500" i="1"/>
  <c r="MJ500" i="1"/>
  <c r="MI500" i="1"/>
  <c r="MH500" i="1"/>
  <c r="MG500" i="1"/>
  <c r="MF500" i="1"/>
  <c r="ME500" i="1"/>
  <c r="MD500" i="1"/>
  <c r="MC500" i="1"/>
  <c r="MB500" i="1"/>
  <c r="MA500" i="1"/>
  <c r="LZ500" i="1"/>
  <c r="LY500" i="1"/>
  <c r="LX500" i="1"/>
  <c r="LW500" i="1"/>
  <c r="LV500" i="1"/>
  <c r="LU500" i="1"/>
  <c r="LT500" i="1"/>
  <c r="LS500" i="1"/>
  <c r="LR500" i="1"/>
  <c r="LQ500" i="1"/>
  <c r="LP500" i="1"/>
  <c r="LO500" i="1"/>
  <c r="LN500" i="1"/>
  <c r="LM500" i="1"/>
  <c r="LL500" i="1"/>
  <c r="LK500" i="1"/>
  <c r="LJ500" i="1"/>
  <c r="LI500" i="1"/>
  <c r="LH500" i="1"/>
  <c r="LG500" i="1"/>
  <c r="LF500" i="1"/>
  <c r="LE500" i="1"/>
  <c r="LD500" i="1"/>
  <c r="LC500" i="1"/>
  <c r="LB500" i="1"/>
  <c r="LA500" i="1"/>
  <c r="KZ500" i="1"/>
  <c r="KY500" i="1"/>
  <c r="KX500" i="1"/>
  <c r="KW500" i="1"/>
  <c r="KV500" i="1"/>
  <c r="KS500" i="1"/>
  <c r="KR500" i="1"/>
  <c r="KQ500" i="1"/>
  <c r="KP500" i="1"/>
  <c r="KO500" i="1"/>
  <c r="KN500" i="1"/>
  <c r="KM500" i="1"/>
  <c r="KL500" i="1"/>
  <c r="KK500" i="1"/>
  <c r="KJ500" i="1"/>
  <c r="KI500" i="1"/>
  <c r="KH500" i="1"/>
  <c r="KG500" i="1"/>
  <c r="KF500" i="1"/>
  <c r="KE500" i="1"/>
  <c r="KD500" i="1"/>
  <c r="KC500" i="1"/>
  <c r="KB500" i="1"/>
  <c r="KA500" i="1"/>
  <c r="JZ500" i="1"/>
  <c r="JY500" i="1"/>
  <c r="JX500" i="1"/>
  <c r="JW500" i="1"/>
  <c r="JV500" i="1"/>
  <c r="JU500" i="1"/>
  <c r="JT500" i="1"/>
  <c r="JS500" i="1"/>
  <c r="JR500" i="1"/>
  <c r="JQ500" i="1"/>
  <c r="JP500" i="1"/>
  <c r="JO500" i="1"/>
  <c r="JN500" i="1"/>
  <c r="JM500" i="1"/>
  <c r="JL500" i="1"/>
  <c r="JK500" i="1"/>
  <c r="JJ500" i="1"/>
  <c r="JI500" i="1"/>
  <c r="JH500" i="1"/>
  <c r="JG500" i="1"/>
  <c r="JF500" i="1"/>
  <c r="JE500" i="1"/>
  <c r="JD500" i="1"/>
  <c r="JC500" i="1"/>
  <c r="JB500" i="1"/>
  <c r="JA500" i="1"/>
  <c r="IZ500" i="1"/>
  <c r="IY500" i="1"/>
  <c r="IX500" i="1"/>
  <c r="IW500" i="1"/>
  <c r="IV500" i="1"/>
  <c r="IU500" i="1"/>
  <c r="IT500" i="1"/>
  <c r="IS500" i="1"/>
  <c r="IR500" i="1"/>
  <c r="IQ500" i="1"/>
  <c r="IP500" i="1"/>
  <c r="IO500" i="1"/>
  <c r="IN500" i="1"/>
  <c r="IM500" i="1"/>
  <c r="IL500" i="1"/>
  <c r="IK500" i="1"/>
  <c r="IJ500" i="1"/>
  <c r="II500" i="1"/>
  <c r="IH500" i="1"/>
  <c r="FC500" i="1"/>
  <c r="FB500" i="1"/>
  <c r="FA500" i="1"/>
  <c r="EZ500" i="1"/>
  <c r="EY500" i="1"/>
  <c r="EX500" i="1"/>
  <c r="EW500" i="1"/>
  <c r="EV500" i="1"/>
  <c r="EU500" i="1"/>
  <c r="F500" i="1"/>
  <c r="E500" i="1"/>
  <c r="OG499" i="1"/>
  <c r="NP499" i="1"/>
  <c r="NO499" i="1"/>
  <c r="NN499" i="1"/>
  <c r="NM499" i="1"/>
  <c r="NL499" i="1"/>
  <c r="NK499" i="1"/>
  <c r="NJ499" i="1"/>
  <c r="NI499" i="1"/>
  <c r="NH499" i="1"/>
  <c r="NG499" i="1"/>
  <c r="ND499" i="1"/>
  <c r="NC499" i="1"/>
  <c r="NB499" i="1"/>
  <c r="NA499" i="1"/>
  <c r="MZ499" i="1"/>
  <c r="MY499" i="1"/>
  <c r="MX499" i="1"/>
  <c r="MW499" i="1"/>
  <c r="MV499" i="1"/>
  <c r="MU499" i="1"/>
  <c r="MT499" i="1"/>
  <c r="MS499" i="1"/>
  <c r="MR499" i="1"/>
  <c r="MQ499" i="1"/>
  <c r="MN499" i="1"/>
  <c r="MM499" i="1"/>
  <c r="ML499" i="1"/>
  <c r="MK499" i="1"/>
  <c r="MJ499" i="1"/>
  <c r="MI499" i="1"/>
  <c r="MH499" i="1"/>
  <c r="MG499" i="1"/>
  <c r="MF499" i="1"/>
  <c r="ME499" i="1"/>
  <c r="MD499" i="1"/>
  <c r="MC499" i="1"/>
  <c r="MB499" i="1"/>
  <c r="MA499" i="1"/>
  <c r="LZ499" i="1"/>
  <c r="LY499" i="1"/>
  <c r="LX499" i="1"/>
  <c r="LW499" i="1"/>
  <c r="LV499" i="1"/>
  <c r="LU499" i="1"/>
  <c r="LT499" i="1"/>
  <c r="LS499" i="1"/>
  <c r="LR499" i="1"/>
  <c r="LQ499" i="1"/>
  <c r="LP499" i="1"/>
  <c r="LO499" i="1"/>
  <c r="LN499" i="1"/>
  <c r="LM499" i="1"/>
  <c r="LL499" i="1"/>
  <c r="LK499" i="1"/>
  <c r="LJ499" i="1"/>
  <c r="LI499" i="1"/>
  <c r="LH499" i="1"/>
  <c r="LG499" i="1"/>
  <c r="LF499" i="1"/>
  <c r="LE499" i="1"/>
  <c r="LD499" i="1"/>
  <c r="LC499" i="1"/>
  <c r="LB499" i="1"/>
  <c r="LA499" i="1"/>
  <c r="KZ499" i="1"/>
  <c r="KY499" i="1"/>
  <c r="KX499" i="1"/>
  <c r="KW499" i="1"/>
  <c r="KV499" i="1"/>
  <c r="KS499" i="1"/>
  <c r="KR499" i="1"/>
  <c r="KQ499" i="1"/>
  <c r="KP499" i="1"/>
  <c r="KO499" i="1"/>
  <c r="KN499" i="1"/>
  <c r="KM499" i="1"/>
  <c r="KL499" i="1"/>
  <c r="KK499" i="1"/>
  <c r="KJ499" i="1"/>
  <c r="KI499" i="1"/>
  <c r="KH499" i="1"/>
  <c r="KG499" i="1"/>
  <c r="KF499" i="1"/>
  <c r="KE499" i="1"/>
  <c r="KD499" i="1"/>
  <c r="KC499" i="1"/>
  <c r="KB499" i="1"/>
  <c r="KA499" i="1"/>
  <c r="JZ499" i="1"/>
  <c r="JY499" i="1"/>
  <c r="JX499" i="1"/>
  <c r="JW499" i="1"/>
  <c r="JV499" i="1"/>
  <c r="JU499" i="1"/>
  <c r="JT499" i="1"/>
  <c r="JS499" i="1"/>
  <c r="JR499" i="1"/>
  <c r="JQ499" i="1"/>
  <c r="JP499" i="1"/>
  <c r="JO499" i="1"/>
  <c r="JN499" i="1"/>
  <c r="JM499" i="1"/>
  <c r="JL499" i="1"/>
  <c r="JK499" i="1"/>
  <c r="JJ499" i="1"/>
  <c r="JI499" i="1"/>
  <c r="JH499" i="1"/>
  <c r="JG499" i="1"/>
  <c r="JF499" i="1"/>
  <c r="JE499" i="1"/>
  <c r="JD499" i="1"/>
  <c r="JC499" i="1"/>
  <c r="JB499" i="1"/>
  <c r="JA499" i="1"/>
  <c r="IZ499" i="1"/>
  <c r="IY499" i="1"/>
  <c r="IX499" i="1"/>
  <c r="IW499" i="1"/>
  <c r="IV499" i="1"/>
  <c r="IU499" i="1"/>
  <c r="IT499" i="1"/>
  <c r="IS499" i="1"/>
  <c r="IR499" i="1"/>
  <c r="IQ499" i="1"/>
  <c r="IP499" i="1"/>
  <c r="IO499" i="1"/>
  <c r="IN499" i="1"/>
  <c r="IM499" i="1"/>
  <c r="IL499" i="1"/>
  <c r="IK499" i="1"/>
  <c r="IJ499" i="1"/>
  <c r="II499" i="1"/>
  <c r="IH499" i="1"/>
  <c r="FC499" i="1"/>
  <c r="FB499" i="1"/>
  <c r="FA499" i="1"/>
  <c r="EZ499" i="1"/>
  <c r="EY499" i="1"/>
  <c r="EX499" i="1"/>
  <c r="EW499" i="1"/>
  <c r="EV499" i="1"/>
  <c r="EU499" i="1"/>
  <c r="CT499" i="1"/>
  <c r="CS499" i="1"/>
  <c r="CR499" i="1"/>
  <c r="CQ499" i="1"/>
  <c r="CP499" i="1"/>
  <c r="CO499" i="1"/>
  <c r="CN499" i="1"/>
  <c r="CM499" i="1"/>
  <c r="CL499" i="1"/>
  <c r="CK499" i="1"/>
  <c r="CJ499" i="1"/>
  <c r="CI499" i="1"/>
  <c r="CH499" i="1"/>
  <c r="CG499" i="1"/>
  <c r="CF499" i="1"/>
  <c r="CE499" i="1"/>
  <c r="CD499" i="1"/>
  <c r="CC499" i="1"/>
  <c r="CB499" i="1"/>
  <c r="CA499" i="1"/>
  <c r="BZ499" i="1"/>
  <c r="BY499" i="1"/>
  <c r="BX499" i="1"/>
  <c r="BW499" i="1"/>
  <c r="BV499" i="1"/>
  <c r="BU499" i="1"/>
  <c r="BT499" i="1"/>
  <c r="BS499" i="1"/>
  <c r="BR499" i="1"/>
  <c r="BQ499" i="1"/>
  <c r="BP499" i="1"/>
  <c r="BO499" i="1"/>
  <c r="BN499" i="1"/>
  <c r="BM499" i="1"/>
  <c r="BL499" i="1"/>
  <c r="BK499" i="1"/>
  <c r="BJ499" i="1"/>
  <c r="BI499" i="1"/>
  <c r="BH499" i="1"/>
  <c r="BG499" i="1"/>
  <c r="BF499" i="1"/>
  <c r="BE499" i="1"/>
  <c r="BD499" i="1"/>
  <c r="BC499" i="1"/>
  <c r="BB499" i="1"/>
  <c r="BA499" i="1"/>
  <c r="AZ499" i="1"/>
  <c r="AY499" i="1"/>
  <c r="AX499" i="1"/>
  <c r="AW499" i="1"/>
  <c r="AV499" i="1"/>
  <c r="AU499" i="1"/>
  <c r="AT499" i="1"/>
  <c r="AS499" i="1"/>
  <c r="AR499" i="1"/>
  <c r="AQ499" i="1"/>
  <c r="AP499" i="1"/>
  <c r="AO499" i="1"/>
  <c r="AN499" i="1"/>
  <c r="AM499" i="1"/>
  <c r="AL499" i="1"/>
  <c r="AK499" i="1"/>
  <c r="AJ499" i="1"/>
  <c r="AI499" i="1"/>
  <c r="AH499" i="1"/>
  <c r="AG499" i="1"/>
  <c r="AF499" i="1"/>
  <c r="AE499" i="1"/>
  <c r="AD499" i="1"/>
  <c r="AC499" i="1"/>
  <c r="AB499" i="1"/>
  <c r="AA499" i="1"/>
  <c r="Z499" i="1"/>
  <c r="Y499" i="1"/>
  <c r="X499" i="1"/>
  <c r="W499" i="1"/>
  <c r="V499" i="1"/>
  <c r="U499" i="1"/>
  <c r="T499" i="1"/>
  <c r="S499" i="1"/>
  <c r="R499" i="1"/>
  <c r="Q499" i="1"/>
  <c r="P499" i="1"/>
  <c r="O499" i="1"/>
  <c r="N499" i="1"/>
  <c r="M499" i="1"/>
  <c r="L499" i="1"/>
  <c r="K499" i="1"/>
  <c r="J499" i="1"/>
  <c r="I499" i="1"/>
  <c r="F499" i="1"/>
  <c r="F504" i="1" s="1"/>
  <c r="E499" i="1"/>
  <c r="D499" i="1"/>
  <c r="C499" i="1"/>
  <c r="SA494" i="1"/>
  <c r="RZ494" i="1"/>
  <c r="RY494" i="1"/>
  <c r="RX494" i="1"/>
  <c r="RW494" i="1"/>
  <c r="RV494" i="1"/>
  <c r="RU494" i="1"/>
  <c r="RT494" i="1"/>
  <c r="RP494" i="1"/>
  <c r="RK494" i="1"/>
  <c r="RJ494" i="1"/>
  <c r="RI494" i="1"/>
  <c r="RH494" i="1"/>
  <c r="RG494" i="1"/>
  <c r="OY494" i="1"/>
  <c r="OX494" i="1"/>
  <c r="OW494" i="1"/>
  <c r="OV494" i="1"/>
  <c r="OU494" i="1"/>
  <c r="OT494" i="1"/>
  <c r="OS494" i="1"/>
  <c r="OR494" i="1"/>
  <c r="OO494" i="1"/>
  <c r="ON494" i="1"/>
  <c r="OM494" i="1"/>
  <c r="OL494" i="1"/>
  <c r="OK494" i="1"/>
  <c r="OJ494" i="1"/>
  <c r="OI494" i="1"/>
  <c r="OH494" i="1"/>
  <c r="OF494" i="1"/>
  <c r="GG494" i="1"/>
  <c r="GF494" i="1"/>
  <c r="GE494" i="1"/>
  <c r="GD494" i="1"/>
  <c r="GC494" i="1"/>
  <c r="GB494" i="1"/>
  <c r="GA494" i="1"/>
  <c r="FZ494" i="1"/>
  <c r="FW494" i="1"/>
  <c r="FV494" i="1"/>
  <c r="FU494" i="1"/>
  <c r="FT494" i="1"/>
  <c r="FS494" i="1"/>
  <c r="FR494" i="1"/>
  <c r="FQ494" i="1"/>
  <c r="FP494" i="1"/>
  <c r="FM494" i="1"/>
  <c r="FL494" i="1"/>
  <c r="FK494" i="1"/>
  <c r="FJ494" i="1"/>
  <c r="FI494" i="1"/>
  <c r="FH494" i="1"/>
  <c r="FG494" i="1"/>
  <c r="FF494" i="1"/>
  <c r="FE494" i="1"/>
  <c r="FD494" i="1"/>
  <c r="SA493" i="1"/>
  <c r="RZ493" i="1"/>
  <c r="RY493" i="1"/>
  <c r="RX493" i="1"/>
  <c r="RW493" i="1"/>
  <c r="RV493" i="1"/>
  <c r="RU493" i="1"/>
  <c r="RT493" i="1"/>
  <c r="RP493" i="1"/>
  <c r="RK493" i="1"/>
  <c r="RJ493" i="1"/>
  <c r="RI493" i="1"/>
  <c r="RH493" i="1"/>
  <c r="RG493" i="1"/>
  <c r="OY493" i="1"/>
  <c r="OX493" i="1"/>
  <c r="OW493" i="1"/>
  <c r="OV493" i="1"/>
  <c r="OU493" i="1"/>
  <c r="OT493" i="1"/>
  <c r="OS493" i="1"/>
  <c r="OR493" i="1"/>
  <c r="OO493" i="1"/>
  <c r="ON493" i="1"/>
  <c r="OM493" i="1"/>
  <c r="OL493" i="1"/>
  <c r="OK493" i="1"/>
  <c r="OJ493" i="1"/>
  <c r="OI493" i="1"/>
  <c r="OH493" i="1"/>
  <c r="OF493" i="1"/>
  <c r="GG493" i="1"/>
  <c r="GF493" i="1"/>
  <c r="GE493" i="1"/>
  <c r="GD493" i="1"/>
  <c r="GC493" i="1"/>
  <c r="GB493" i="1"/>
  <c r="GA493" i="1"/>
  <c r="FZ493" i="1"/>
  <c r="FW493" i="1"/>
  <c r="FV493" i="1"/>
  <c r="FU493" i="1"/>
  <c r="FT493" i="1"/>
  <c r="FS493" i="1"/>
  <c r="FR493" i="1"/>
  <c r="FQ493" i="1"/>
  <c r="FP493" i="1"/>
  <c r="FM493" i="1"/>
  <c r="FL493" i="1"/>
  <c r="FK493" i="1"/>
  <c r="FJ493" i="1"/>
  <c r="FI493" i="1"/>
  <c r="FH493" i="1"/>
  <c r="FG493" i="1"/>
  <c r="FF493" i="1"/>
  <c r="FE493" i="1"/>
  <c r="GI493" i="1" s="1"/>
  <c r="FD493" i="1"/>
  <c r="GH493" i="1" s="1"/>
  <c r="SA492" i="1"/>
  <c r="RZ492" i="1"/>
  <c r="RY492" i="1"/>
  <c r="RX492" i="1"/>
  <c r="RW492" i="1"/>
  <c r="RV492" i="1"/>
  <c r="RU492" i="1"/>
  <c r="RT492" i="1"/>
  <c r="RP492" i="1"/>
  <c r="RK492" i="1"/>
  <c r="RJ492" i="1"/>
  <c r="RI492" i="1"/>
  <c r="RH492" i="1"/>
  <c r="RG492" i="1"/>
  <c r="OY492" i="1"/>
  <c r="OX492" i="1"/>
  <c r="OW492" i="1"/>
  <c r="OV492" i="1"/>
  <c r="OU492" i="1"/>
  <c r="OT492" i="1"/>
  <c r="OS492" i="1"/>
  <c r="OR492" i="1"/>
  <c r="OO492" i="1"/>
  <c r="ON492" i="1"/>
  <c r="OM492" i="1"/>
  <c r="OL492" i="1"/>
  <c r="OK492" i="1"/>
  <c r="OJ492" i="1"/>
  <c r="OI492" i="1"/>
  <c r="OH492" i="1"/>
  <c r="OF492" i="1"/>
  <c r="GG492" i="1"/>
  <c r="GF492" i="1"/>
  <c r="GE492" i="1"/>
  <c r="GD492" i="1"/>
  <c r="GC492" i="1"/>
  <c r="GB492" i="1"/>
  <c r="GA492" i="1"/>
  <c r="FZ492" i="1"/>
  <c r="FW492" i="1"/>
  <c r="FV492" i="1"/>
  <c r="FU492" i="1"/>
  <c r="FT492" i="1"/>
  <c r="FS492" i="1"/>
  <c r="FR492" i="1"/>
  <c r="FQ492" i="1"/>
  <c r="FP492" i="1"/>
  <c r="FM492" i="1"/>
  <c r="FL492" i="1"/>
  <c r="FK492" i="1"/>
  <c r="FJ492" i="1"/>
  <c r="FI492" i="1"/>
  <c r="FH492" i="1"/>
  <c r="FG492" i="1"/>
  <c r="FF492" i="1"/>
  <c r="FE492" i="1"/>
  <c r="GI492" i="1" s="1"/>
  <c r="FD492" i="1"/>
  <c r="SA491" i="1"/>
  <c r="RZ491" i="1"/>
  <c r="RY491" i="1"/>
  <c r="RX491" i="1"/>
  <c r="RW491" i="1"/>
  <c r="RV491" i="1"/>
  <c r="RU491" i="1"/>
  <c r="RT491" i="1"/>
  <c r="RP491" i="1"/>
  <c r="RK491" i="1"/>
  <c r="RJ491" i="1"/>
  <c r="RI491" i="1"/>
  <c r="RH491" i="1"/>
  <c r="RG491" i="1"/>
  <c r="OY491" i="1"/>
  <c r="OX491" i="1"/>
  <c r="OW491" i="1"/>
  <c r="OV491" i="1"/>
  <c r="OU491" i="1"/>
  <c r="OT491" i="1"/>
  <c r="OS491" i="1"/>
  <c r="OR491" i="1"/>
  <c r="OO491" i="1"/>
  <c r="ON491" i="1"/>
  <c r="OM491" i="1"/>
  <c r="OL491" i="1"/>
  <c r="OK491" i="1"/>
  <c r="OJ491" i="1"/>
  <c r="OI491" i="1"/>
  <c r="OH491" i="1"/>
  <c r="OF491" i="1"/>
  <c r="GG491" i="1"/>
  <c r="GF491" i="1"/>
  <c r="GE491" i="1"/>
  <c r="GD491" i="1"/>
  <c r="GC491" i="1"/>
  <c r="GB491" i="1"/>
  <c r="GA491" i="1"/>
  <c r="FZ491" i="1"/>
  <c r="FW491" i="1"/>
  <c r="FV491" i="1"/>
  <c r="FU491" i="1"/>
  <c r="FT491" i="1"/>
  <c r="FS491" i="1"/>
  <c r="FR491" i="1"/>
  <c r="FQ491" i="1"/>
  <c r="FP491" i="1"/>
  <c r="FM491" i="1"/>
  <c r="FL491" i="1"/>
  <c r="FK491" i="1"/>
  <c r="FJ491" i="1"/>
  <c r="FI491" i="1"/>
  <c r="FH491" i="1"/>
  <c r="FG491" i="1"/>
  <c r="FF491" i="1"/>
  <c r="FE491" i="1"/>
  <c r="FD491" i="1"/>
  <c r="GH491" i="1" s="1"/>
  <c r="SA490" i="1"/>
  <c r="RZ490" i="1"/>
  <c r="RY490" i="1"/>
  <c r="RX490" i="1"/>
  <c r="RW490" i="1"/>
  <c r="RV490" i="1"/>
  <c r="RU490" i="1"/>
  <c r="RT490" i="1"/>
  <c r="RP490" i="1"/>
  <c r="RK490" i="1"/>
  <c r="RJ490" i="1"/>
  <c r="RI490" i="1"/>
  <c r="RH490" i="1"/>
  <c r="RG490" i="1"/>
  <c r="OY490" i="1"/>
  <c r="OX490" i="1"/>
  <c r="OW490" i="1"/>
  <c r="OV490" i="1"/>
  <c r="OU490" i="1"/>
  <c r="OT490" i="1"/>
  <c r="OS490" i="1"/>
  <c r="OR490" i="1"/>
  <c r="OO490" i="1"/>
  <c r="ON490" i="1"/>
  <c r="OM490" i="1"/>
  <c r="OL490" i="1"/>
  <c r="OK490" i="1"/>
  <c r="OJ490" i="1"/>
  <c r="OI490" i="1"/>
  <c r="OH490" i="1"/>
  <c r="GG490" i="1"/>
  <c r="GF490" i="1"/>
  <c r="GE490" i="1"/>
  <c r="GD490" i="1"/>
  <c r="GC490" i="1"/>
  <c r="GB490" i="1"/>
  <c r="GA490" i="1"/>
  <c r="FZ490" i="1"/>
  <c r="FW490" i="1"/>
  <c r="FV490" i="1"/>
  <c r="FU490" i="1"/>
  <c r="FT490" i="1"/>
  <c r="FS490" i="1"/>
  <c r="FR490" i="1"/>
  <c r="FQ490" i="1"/>
  <c r="FP490" i="1"/>
  <c r="FM490" i="1"/>
  <c r="FL490" i="1"/>
  <c r="FK490" i="1"/>
  <c r="FJ490" i="1"/>
  <c r="FI490" i="1"/>
  <c r="FH490" i="1"/>
  <c r="FG490" i="1"/>
  <c r="FF490" i="1"/>
  <c r="FE490" i="1"/>
  <c r="GI490" i="1" s="1"/>
  <c r="FD490" i="1"/>
  <c r="GH490" i="1" s="1"/>
  <c r="EE490" i="1"/>
  <c r="OF490" i="1" s="1"/>
  <c r="SA489" i="1"/>
  <c r="RZ489" i="1"/>
  <c r="RY489" i="1"/>
  <c r="RX489" i="1"/>
  <c r="RW489" i="1"/>
  <c r="RV489" i="1"/>
  <c r="RU489" i="1"/>
  <c r="RT489" i="1"/>
  <c r="RP489" i="1"/>
  <c r="RK489" i="1"/>
  <c r="RJ489" i="1"/>
  <c r="RI489" i="1"/>
  <c r="RH489" i="1"/>
  <c r="RG489" i="1"/>
  <c r="OY489" i="1"/>
  <c r="OX489" i="1"/>
  <c r="OW489" i="1"/>
  <c r="OV489" i="1"/>
  <c r="OU489" i="1"/>
  <c r="OT489" i="1"/>
  <c r="OS489" i="1"/>
  <c r="OR489" i="1"/>
  <c r="OO489" i="1"/>
  <c r="ON489" i="1"/>
  <c r="OM489" i="1"/>
  <c r="OL489" i="1"/>
  <c r="OK489" i="1"/>
  <c r="OJ489" i="1"/>
  <c r="OI489" i="1"/>
  <c r="OH489" i="1"/>
  <c r="GG489" i="1"/>
  <c r="GF489" i="1"/>
  <c r="GE489" i="1"/>
  <c r="GD489" i="1"/>
  <c r="GC489" i="1"/>
  <c r="GB489" i="1"/>
  <c r="GA489" i="1"/>
  <c r="FZ489" i="1"/>
  <c r="FW489" i="1"/>
  <c r="FV489" i="1"/>
  <c r="FU489" i="1"/>
  <c r="FT489" i="1"/>
  <c r="FS489" i="1"/>
  <c r="FR489" i="1"/>
  <c r="FQ489" i="1"/>
  <c r="FP489" i="1"/>
  <c r="FM489" i="1"/>
  <c r="FL489" i="1"/>
  <c r="FK489" i="1"/>
  <c r="FJ489" i="1"/>
  <c r="FI489" i="1"/>
  <c r="FH489" i="1"/>
  <c r="FG489" i="1"/>
  <c r="FF489" i="1"/>
  <c r="FE489" i="1"/>
  <c r="FD489" i="1"/>
  <c r="GH489" i="1" s="1"/>
  <c r="EE489" i="1"/>
  <c r="OF489" i="1" s="1"/>
  <c r="SA488" i="1"/>
  <c r="RZ488" i="1"/>
  <c r="RY488" i="1"/>
  <c r="RX488" i="1"/>
  <c r="RW488" i="1"/>
  <c r="RV488" i="1"/>
  <c r="RU488" i="1"/>
  <c r="RT488" i="1"/>
  <c r="RP488" i="1"/>
  <c r="RK488" i="1"/>
  <c r="RJ488" i="1"/>
  <c r="RI488" i="1"/>
  <c r="RH488" i="1"/>
  <c r="RG488" i="1"/>
  <c r="OY488" i="1"/>
  <c r="OX488" i="1"/>
  <c r="OW488" i="1"/>
  <c r="OV488" i="1"/>
  <c r="OU488" i="1"/>
  <c r="OT488" i="1"/>
  <c r="OS488" i="1"/>
  <c r="OR488" i="1"/>
  <c r="OO488" i="1"/>
  <c r="ON488" i="1"/>
  <c r="OM488" i="1"/>
  <c r="OL488" i="1"/>
  <c r="OK488" i="1"/>
  <c r="OJ488" i="1"/>
  <c r="OI488" i="1"/>
  <c r="OH488" i="1"/>
  <c r="GG488" i="1"/>
  <c r="GF488" i="1"/>
  <c r="GE488" i="1"/>
  <c r="GD488" i="1"/>
  <c r="GC488" i="1"/>
  <c r="GB488" i="1"/>
  <c r="GA488" i="1"/>
  <c r="FZ488" i="1"/>
  <c r="FW488" i="1"/>
  <c r="FV488" i="1"/>
  <c r="FU488" i="1"/>
  <c r="FT488" i="1"/>
  <c r="FS488" i="1"/>
  <c r="FR488" i="1"/>
  <c r="FQ488" i="1"/>
  <c r="FP488" i="1"/>
  <c r="FM488" i="1"/>
  <c r="FL488" i="1"/>
  <c r="FK488" i="1"/>
  <c r="FJ488" i="1"/>
  <c r="FI488" i="1"/>
  <c r="FH488" i="1"/>
  <c r="FG488" i="1"/>
  <c r="FF488" i="1"/>
  <c r="FE488" i="1"/>
  <c r="GI488" i="1" s="1"/>
  <c r="FD488" i="1"/>
  <c r="GH488" i="1" s="1"/>
  <c r="EE488" i="1"/>
  <c r="OF488" i="1" s="1"/>
  <c r="SA487" i="1"/>
  <c r="RZ487" i="1"/>
  <c r="RY487" i="1"/>
  <c r="RX487" i="1"/>
  <c r="RW487" i="1"/>
  <c r="RV487" i="1"/>
  <c r="RU487" i="1"/>
  <c r="RT487" i="1"/>
  <c r="RP487" i="1"/>
  <c r="RK487" i="1"/>
  <c r="RJ487" i="1"/>
  <c r="RI487" i="1"/>
  <c r="RH487" i="1"/>
  <c r="RG487" i="1"/>
  <c r="OY487" i="1"/>
  <c r="OX487" i="1"/>
  <c r="OW487" i="1"/>
  <c r="OV487" i="1"/>
  <c r="OU487" i="1"/>
  <c r="OT487" i="1"/>
  <c r="OS487" i="1"/>
  <c r="OR487" i="1"/>
  <c r="OO487" i="1"/>
  <c r="ON487" i="1"/>
  <c r="OM487" i="1"/>
  <c r="OL487" i="1"/>
  <c r="OK487" i="1"/>
  <c r="OJ487" i="1"/>
  <c r="OI487" i="1"/>
  <c r="OH487" i="1"/>
  <c r="GG487" i="1"/>
  <c r="GF487" i="1"/>
  <c r="GE487" i="1"/>
  <c r="GD487" i="1"/>
  <c r="GC487" i="1"/>
  <c r="GB487" i="1"/>
  <c r="GA487" i="1"/>
  <c r="FZ487" i="1"/>
  <c r="FW487" i="1"/>
  <c r="FV487" i="1"/>
  <c r="FU487" i="1"/>
  <c r="FT487" i="1"/>
  <c r="FS487" i="1"/>
  <c r="FR487" i="1"/>
  <c r="FQ487" i="1"/>
  <c r="FP487" i="1"/>
  <c r="FM487" i="1"/>
  <c r="FL487" i="1"/>
  <c r="FK487" i="1"/>
  <c r="FJ487" i="1"/>
  <c r="FI487" i="1"/>
  <c r="FH487" i="1"/>
  <c r="FG487" i="1"/>
  <c r="FF487" i="1"/>
  <c r="FE487" i="1"/>
  <c r="GI487" i="1" s="1"/>
  <c r="FD487" i="1"/>
  <c r="EE487" i="1"/>
  <c r="OF487" i="1" s="1"/>
  <c r="SA486" i="1"/>
  <c r="RZ486" i="1"/>
  <c r="RY486" i="1"/>
  <c r="RX486" i="1"/>
  <c r="RW486" i="1"/>
  <c r="RV486" i="1"/>
  <c r="RU486" i="1"/>
  <c r="RT486" i="1"/>
  <c r="RP486" i="1"/>
  <c r="RK486" i="1"/>
  <c r="RJ486" i="1"/>
  <c r="RI486" i="1"/>
  <c r="RH486" i="1"/>
  <c r="RG486" i="1"/>
  <c r="OY486" i="1"/>
  <c r="OX486" i="1"/>
  <c r="OW486" i="1"/>
  <c r="OV486" i="1"/>
  <c r="OU486" i="1"/>
  <c r="OT486" i="1"/>
  <c r="OS486" i="1"/>
  <c r="OR486" i="1"/>
  <c r="OO486" i="1"/>
  <c r="ON486" i="1"/>
  <c r="OM486" i="1"/>
  <c r="OL486" i="1"/>
  <c r="OK486" i="1"/>
  <c r="OJ486" i="1"/>
  <c r="OI486" i="1"/>
  <c r="OH486" i="1"/>
  <c r="GG486" i="1"/>
  <c r="GF486" i="1"/>
  <c r="GE486" i="1"/>
  <c r="GD486" i="1"/>
  <c r="GC486" i="1"/>
  <c r="GB486" i="1"/>
  <c r="GA486" i="1"/>
  <c r="FZ486" i="1"/>
  <c r="FW486" i="1"/>
  <c r="FV486" i="1"/>
  <c r="FU486" i="1"/>
  <c r="FT486" i="1"/>
  <c r="FS486" i="1"/>
  <c r="FR486" i="1"/>
  <c r="FQ486" i="1"/>
  <c r="FP486" i="1"/>
  <c r="FM486" i="1"/>
  <c r="FL486" i="1"/>
  <c r="FK486" i="1"/>
  <c r="FJ486" i="1"/>
  <c r="FI486" i="1"/>
  <c r="FH486" i="1"/>
  <c r="FG486" i="1"/>
  <c r="FF486" i="1"/>
  <c r="FE486" i="1"/>
  <c r="FD486" i="1"/>
  <c r="EH486" i="1"/>
  <c r="EG486" i="1"/>
  <c r="EF486" i="1"/>
  <c r="EE486" i="1"/>
  <c r="SA485" i="1"/>
  <c r="RZ485" i="1"/>
  <c r="RY485" i="1"/>
  <c r="RX485" i="1"/>
  <c r="RW485" i="1"/>
  <c r="RV485" i="1"/>
  <c r="RU485" i="1"/>
  <c r="RT485" i="1"/>
  <c r="RP485" i="1"/>
  <c r="RK485" i="1"/>
  <c r="RJ485" i="1"/>
  <c r="RI485" i="1"/>
  <c r="RH485" i="1"/>
  <c r="RG485" i="1"/>
  <c r="OY485" i="1"/>
  <c r="OX485" i="1"/>
  <c r="OW485" i="1"/>
  <c r="OV485" i="1"/>
  <c r="OU485" i="1"/>
  <c r="OT485" i="1"/>
  <c r="OS485" i="1"/>
  <c r="OR485" i="1"/>
  <c r="OO485" i="1"/>
  <c r="ON485" i="1"/>
  <c r="OM485" i="1"/>
  <c r="OL485" i="1"/>
  <c r="OK485" i="1"/>
  <c r="OJ485" i="1"/>
  <c r="OI485" i="1"/>
  <c r="OH485" i="1"/>
  <c r="OF485" i="1"/>
  <c r="GG485" i="1"/>
  <c r="GF485" i="1"/>
  <c r="GE485" i="1"/>
  <c r="GD485" i="1"/>
  <c r="GC485" i="1"/>
  <c r="GB485" i="1"/>
  <c r="GA485" i="1"/>
  <c r="FZ485" i="1"/>
  <c r="FW485" i="1"/>
  <c r="FV485" i="1"/>
  <c r="FU485" i="1"/>
  <c r="FT485" i="1"/>
  <c r="FS485" i="1"/>
  <c r="FR485" i="1"/>
  <c r="FQ485" i="1"/>
  <c r="FP485" i="1"/>
  <c r="FM485" i="1"/>
  <c r="FL485" i="1"/>
  <c r="FK485" i="1"/>
  <c r="FJ485" i="1"/>
  <c r="FI485" i="1"/>
  <c r="FH485" i="1"/>
  <c r="FG485" i="1"/>
  <c r="FF485" i="1"/>
  <c r="FE485" i="1"/>
  <c r="GI485" i="1" s="1"/>
  <c r="FD485" i="1"/>
  <c r="GH485" i="1" s="1"/>
  <c r="SA484" i="1"/>
  <c r="RZ484" i="1"/>
  <c r="RY484" i="1"/>
  <c r="RX484" i="1"/>
  <c r="RW484" i="1"/>
  <c r="RV484" i="1"/>
  <c r="RU484" i="1"/>
  <c r="RT484" i="1"/>
  <c r="RP484" i="1"/>
  <c r="RK484" i="1"/>
  <c r="RJ484" i="1"/>
  <c r="RI484" i="1"/>
  <c r="RH484" i="1"/>
  <c r="RG484" i="1"/>
  <c r="OY484" i="1"/>
  <c r="OX484" i="1"/>
  <c r="OW484" i="1"/>
  <c r="OV484" i="1"/>
  <c r="OU484" i="1"/>
  <c r="OT484" i="1"/>
  <c r="OS484" i="1"/>
  <c r="OR484" i="1"/>
  <c r="OO484" i="1"/>
  <c r="ON484" i="1"/>
  <c r="OM484" i="1"/>
  <c r="OL484" i="1"/>
  <c r="OK484" i="1"/>
  <c r="OJ484" i="1"/>
  <c r="OI484" i="1"/>
  <c r="OH484" i="1"/>
  <c r="GG484" i="1"/>
  <c r="GF484" i="1"/>
  <c r="GE484" i="1"/>
  <c r="GD484" i="1"/>
  <c r="GC484" i="1"/>
  <c r="GB484" i="1"/>
  <c r="GA484" i="1"/>
  <c r="FZ484" i="1"/>
  <c r="FW484" i="1"/>
  <c r="FV484" i="1"/>
  <c r="FU484" i="1"/>
  <c r="FT484" i="1"/>
  <c r="FS484" i="1"/>
  <c r="FR484" i="1"/>
  <c r="FQ484" i="1"/>
  <c r="FP484" i="1"/>
  <c r="FM484" i="1"/>
  <c r="FL484" i="1"/>
  <c r="FK484" i="1"/>
  <c r="FJ484" i="1"/>
  <c r="FI484" i="1"/>
  <c r="FH484" i="1"/>
  <c r="FG484" i="1"/>
  <c r="FF484" i="1"/>
  <c r="FE484" i="1"/>
  <c r="FD484" i="1"/>
  <c r="EH484" i="1"/>
  <c r="OD484" i="1" s="1"/>
  <c r="EG484" i="1"/>
  <c r="EQ484" i="1" s="1"/>
  <c r="EF484" i="1"/>
  <c r="EP484" i="1" s="1"/>
  <c r="EE484" i="1"/>
  <c r="SA483" i="1"/>
  <c r="RZ483" i="1"/>
  <c r="RY483" i="1"/>
  <c r="RX483" i="1"/>
  <c r="RW483" i="1"/>
  <c r="RV483" i="1"/>
  <c r="RU483" i="1"/>
  <c r="RT483" i="1"/>
  <c r="RP483" i="1"/>
  <c r="RK483" i="1"/>
  <c r="RJ483" i="1"/>
  <c r="RI483" i="1"/>
  <c r="RH483" i="1"/>
  <c r="RG483" i="1"/>
  <c r="OY483" i="1"/>
  <c r="OX483" i="1"/>
  <c r="OW483" i="1"/>
  <c r="OV483" i="1"/>
  <c r="OU483" i="1"/>
  <c r="OT483" i="1"/>
  <c r="OS483" i="1"/>
  <c r="OR483" i="1"/>
  <c r="OO483" i="1"/>
  <c r="ON483" i="1"/>
  <c r="OM483" i="1"/>
  <c r="OL483" i="1"/>
  <c r="OK483" i="1"/>
  <c r="OJ483" i="1"/>
  <c r="OI483" i="1"/>
  <c r="OH483" i="1"/>
  <c r="GG483" i="1"/>
  <c r="GF483" i="1"/>
  <c r="GE483" i="1"/>
  <c r="GD483" i="1"/>
  <c r="GC483" i="1"/>
  <c r="GB483" i="1"/>
  <c r="GA483" i="1"/>
  <c r="FZ483" i="1"/>
  <c r="FW483" i="1"/>
  <c r="FV483" i="1"/>
  <c r="FU483" i="1"/>
  <c r="FT483" i="1"/>
  <c r="FS483" i="1"/>
  <c r="FR483" i="1"/>
  <c r="FQ483" i="1"/>
  <c r="FP483" i="1"/>
  <c r="FM483" i="1"/>
  <c r="FL483" i="1"/>
  <c r="FK483" i="1"/>
  <c r="FJ483" i="1"/>
  <c r="FI483" i="1"/>
  <c r="FH483" i="1"/>
  <c r="FG483" i="1"/>
  <c r="FF483" i="1"/>
  <c r="FE483" i="1"/>
  <c r="FD483" i="1"/>
  <c r="EH483" i="1"/>
  <c r="EG483" i="1"/>
  <c r="EF483" i="1"/>
  <c r="EE483" i="1"/>
  <c r="SA482" i="1"/>
  <c r="RZ482" i="1"/>
  <c r="RY482" i="1"/>
  <c r="RX482" i="1"/>
  <c r="RW482" i="1"/>
  <c r="RV482" i="1"/>
  <c r="RU482" i="1"/>
  <c r="RT482" i="1"/>
  <c r="RP482" i="1"/>
  <c r="RK482" i="1"/>
  <c r="RJ482" i="1"/>
  <c r="RI482" i="1"/>
  <c r="RH482" i="1"/>
  <c r="RG482" i="1"/>
  <c r="OY482" i="1"/>
  <c r="OX482" i="1"/>
  <c r="OW482" i="1"/>
  <c r="OV482" i="1"/>
  <c r="OU482" i="1"/>
  <c r="OT482" i="1"/>
  <c r="OS482" i="1"/>
  <c r="OR482" i="1"/>
  <c r="OO482" i="1"/>
  <c r="ON482" i="1"/>
  <c r="OM482" i="1"/>
  <c r="OL482" i="1"/>
  <c r="OK482" i="1"/>
  <c r="OJ482" i="1"/>
  <c r="OI482" i="1"/>
  <c r="OH482" i="1"/>
  <c r="GG482" i="1"/>
  <c r="GF482" i="1"/>
  <c r="GE482" i="1"/>
  <c r="GD482" i="1"/>
  <c r="GC482" i="1"/>
  <c r="GB482" i="1"/>
  <c r="GA482" i="1"/>
  <c r="FZ482" i="1"/>
  <c r="FW482" i="1"/>
  <c r="FV482" i="1"/>
  <c r="FU482" i="1"/>
  <c r="FT482" i="1"/>
  <c r="FS482" i="1"/>
  <c r="FR482" i="1"/>
  <c r="FQ482" i="1"/>
  <c r="FP482" i="1"/>
  <c r="FM482" i="1"/>
  <c r="FL482" i="1"/>
  <c r="FK482" i="1"/>
  <c r="FJ482" i="1"/>
  <c r="FI482" i="1"/>
  <c r="FH482" i="1"/>
  <c r="FG482" i="1"/>
  <c r="FF482" i="1"/>
  <c r="FE482" i="1"/>
  <c r="FD482" i="1"/>
  <c r="EE482" i="1"/>
  <c r="OF482" i="1" s="1"/>
  <c r="SA481" i="1"/>
  <c r="RZ481" i="1"/>
  <c r="RY481" i="1"/>
  <c r="RX481" i="1"/>
  <c r="RW481" i="1"/>
  <c r="RV481" i="1"/>
  <c r="RU481" i="1"/>
  <c r="RT481" i="1"/>
  <c r="RP481" i="1"/>
  <c r="RK481" i="1"/>
  <c r="RJ481" i="1"/>
  <c r="RI481" i="1"/>
  <c r="RH481" i="1"/>
  <c r="RG481" i="1"/>
  <c r="OY481" i="1"/>
  <c r="OX481" i="1"/>
  <c r="OW481" i="1"/>
  <c r="OV481" i="1"/>
  <c r="OU481" i="1"/>
  <c r="OT481" i="1"/>
  <c r="OS481" i="1"/>
  <c r="OR481" i="1"/>
  <c r="OO481" i="1"/>
  <c r="ON481" i="1"/>
  <c r="OM481" i="1"/>
  <c r="OL481" i="1"/>
  <c r="OK481" i="1"/>
  <c r="OJ481" i="1"/>
  <c r="OI481" i="1"/>
  <c r="OH481" i="1"/>
  <c r="GG481" i="1"/>
  <c r="GF481" i="1"/>
  <c r="GE481" i="1"/>
  <c r="GD481" i="1"/>
  <c r="GC481" i="1"/>
  <c r="GB481" i="1"/>
  <c r="GA481" i="1"/>
  <c r="FZ481" i="1"/>
  <c r="FW481" i="1"/>
  <c r="FV481" i="1"/>
  <c r="FU481" i="1"/>
  <c r="FT481" i="1"/>
  <c r="FS481" i="1"/>
  <c r="FR481" i="1"/>
  <c r="FQ481" i="1"/>
  <c r="FP481" i="1"/>
  <c r="FM481" i="1"/>
  <c r="FL481" i="1"/>
  <c r="FK481" i="1"/>
  <c r="FJ481" i="1"/>
  <c r="FI481" i="1"/>
  <c r="FH481" i="1"/>
  <c r="FG481" i="1"/>
  <c r="FF481" i="1"/>
  <c r="FE481" i="1"/>
  <c r="GI481" i="1" s="1"/>
  <c r="FD481" i="1"/>
  <c r="GH481" i="1" s="1"/>
  <c r="EE481" i="1"/>
  <c r="OF481" i="1" s="1"/>
  <c r="SA480" i="1"/>
  <c r="RZ480" i="1"/>
  <c r="RY480" i="1"/>
  <c r="RX480" i="1"/>
  <c r="RW480" i="1"/>
  <c r="RV480" i="1"/>
  <c r="RU480" i="1"/>
  <c r="RT480" i="1"/>
  <c r="RP480" i="1"/>
  <c r="RK480" i="1"/>
  <c r="RJ480" i="1"/>
  <c r="RI480" i="1"/>
  <c r="RH480" i="1"/>
  <c r="RG480" i="1"/>
  <c r="OY480" i="1"/>
  <c r="OX480" i="1"/>
  <c r="OW480" i="1"/>
  <c r="OV480" i="1"/>
  <c r="OU480" i="1"/>
  <c r="OT480" i="1"/>
  <c r="OS480" i="1"/>
  <c r="OR480" i="1"/>
  <c r="OO480" i="1"/>
  <c r="ON480" i="1"/>
  <c r="OM480" i="1"/>
  <c r="OL480" i="1"/>
  <c r="OK480" i="1"/>
  <c r="OJ480" i="1"/>
  <c r="OI480" i="1"/>
  <c r="OH480" i="1"/>
  <c r="GG480" i="1"/>
  <c r="GF480" i="1"/>
  <c r="GE480" i="1"/>
  <c r="GD480" i="1"/>
  <c r="GC480" i="1"/>
  <c r="GB480" i="1"/>
  <c r="GA480" i="1"/>
  <c r="FZ480" i="1"/>
  <c r="FW480" i="1"/>
  <c r="FV480" i="1"/>
  <c r="FU480" i="1"/>
  <c r="FT480" i="1"/>
  <c r="FS480" i="1"/>
  <c r="FR480" i="1"/>
  <c r="FQ480" i="1"/>
  <c r="FP480" i="1"/>
  <c r="FM480" i="1"/>
  <c r="FL480" i="1"/>
  <c r="FK480" i="1"/>
  <c r="FJ480" i="1"/>
  <c r="FI480" i="1"/>
  <c r="FH480" i="1"/>
  <c r="FG480" i="1"/>
  <c r="FF480" i="1"/>
  <c r="FE480" i="1"/>
  <c r="GI480" i="1" s="1"/>
  <c r="FD480" i="1"/>
  <c r="GH480" i="1" s="1"/>
  <c r="EE480" i="1"/>
  <c r="OF480" i="1" s="1"/>
  <c r="SA479" i="1"/>
  <c r="RZ479" i="1"/>
  <c r="RY479" i="1"/>
  <c r="RX479" i="1"/>
  <c r="RW479" i="1"/>
  <c r="RV479" i="1"/>
  <c r="RU479" i="1"/>
  <c r="RT479" i="1"/>
  <c r="RP479" i="1"/>
  <c r="RK479" i="1"/>
  <c r="RJ479" i="1"/>
  <c r="RI479" i="1"/>
  <c r="RH479" i="1"/>
  <c r="RG479" i="1"/>
  <c r="OY479" i="1"/>
  <c r="OX479" i="1"/>
  <c r="OW479" i="1"/>
  <c r="OV479" i="1"/>
  <c r="OU479" i="1"/>
  <c r="OT479" i="1"/>
  <c r="OS479" i="1"/>
  <c r="OR479" i="1"/>
  <c r="OO479" i="1"/>
  <c r="ON479" i="1"/>
  <c r="OM479" i="1"/>
  <c r="OL479" i="1"/>
  <c r="OK479" i="1"/>
  <c r="OJ479" i="1"/>
  <c r="OI479" i="1"/>
  <c r="OH479" i="1"/>
  <c r="GG479" i="1"/>
  <c r="GF479" i="1"/>
  <c r="GE479" i="1"/>
  <c r="GD479" i="1"/>
  <c r="GC479" i="1"/>
  <c r="GB479" i="1"/>
  <c r="GA479" i="1"/>
  <c r="FZ479" i="1"/>
  <c r="FW479" i="1"/>
  <c r="FV479" i="1"/>
  <c r="FU479" i="1"/>
  <c r="FT479" i="1"/>
  <c r="FS479" i="1"/>
  <c r="FR479" i="1"/>
  <c r="FQ479" i="1"/>
  <c r="FP479" i="1"/>
  <c r="FM479" i="1"/>
  <c r="FL479" i="1"/>
  <c r="FK479" i="1"/>
  <c r="FJ479" i="1"/>
  <c r="FI479" i="1"/>
  <c r="FH479" i="1"/>
  <c r="FG479" i="1"/>
  <c r="FF479" i="1"/>
  <c r="FE479" i="1"/>
  <c r="GI479" i="1" s="1"/>
  <c r="FD479" i="1"/>
  <c r="EE479" i="1"/>
  <c r="OF479" i="1" s="1"/>
  <c r="SA478" i="1"/>
  <c r="RZ478" i="1"/>
  <c r="RY478" i="1"/>
  <c r="RX478" i="1"/>
  <c r="RW478" i="1"/>
  <c r="RV478" i="1"/>
  <c r="RU478" i="1"/>
  <c r="RT478" i="1"/>
  <c r="RP478" i="1"/>
  <c r="RK478" i="1"/>
  <c r="RJ478" i="1"/>
  <c r="RI478" i="1"/>
  <c r="RH478" i="1"/>
  <c r="RG478" i="1"/>
  <c r="OY478" i="1"/>
  <c r="OX478" i="1"/>
  <c r="OW478" i="1"/>
  <c r="OV478" i="1"/>
  <c r="OU478" i="1"/>
  <c r="OT478" i="1"/>
  <c r="OS478" i="1"/>
  <c r="OR478" i="1"/>
  <c r="OO478" i="1"/>
  <c r="ON478" i="1"/>
  <c r="OM478" i="1"/>
  <c r="OL478" i="1"/>
  <c r="OK478" i="1"/>
  <c r="OJ478" i="1"/>
  <c r="OI478" i="1"/>
  <c r="OH478" i="1"/>
  <c r="GG478" i="1"/>
  <c r="GF478" i="1"/>
  <c r="GE478" i="1"/>
  <c r="GD478" i="1"/>
  <c r="GC478" i="1"/>
  <c r="GB478" i="1"/>
  <c r="GA478" i="1"/>
  <c r="FZ478" i="1"/>
  <c r="FW478" i="1"/>
  <c r="FV478" i="1"/>
  <c r="FU478" i="1"/>
  <c r="FT478" i="1"/>
  <c r="FS478" i="1"/>
  <c r="FR478" i="1"/>
  <c r="FQ478" i="1"/>
  <c r="FP478" i="1"/>
  <c r="FM478" i="1"/>
  <c r="FL478" i="1"/>
  <c r="FK478" i="1"/>
  <c r="FJ478" i="1"/>
  <c r="FI478" i="1"/>
  <c r="FH478" i="1"/>
  <c r="FG478" i="1"/>
  <c r="FF478" i="1"/>
  <c r="FE478" i="1"/>
  <c r="GI478" i="1" s="1"/>
  <c r="FD478" i="1"/>
  <c r="EE478" i="1"/>
  <c r="OF478" i="1" s="1"/>
  <c r="SA477" i="1"/>
  <c r="RZ477" i="1"/>
  <c r="RY477" i="1"/>
  <c r="RX477" i="1"/>
  <c r="RW477" i="1"/>
  <c r="RV477" i="1"/>
  <c r="RU477" i="1"/>
  <c r="RT477" i="1"/>
  <c r="RP477" i="1"/>
  <c r="RK477" i="1"/>
  <c r="RJ477" i="1"/>
  <c r="RI477" i="1"/>
  <c r="RH477" i="1"/>
  <c r="RG477" i="1"/>
  <c r="OY477" i="1"/>
  <c r="OX477" i="1"/>
  <c r="OW477" i="1"/>
  <c r="OV477" i="1"/>
  <c r="OU477" i="1"/>
  <c r="OT477" i="1"/>
  <c r="OS477" i="1"/>
  <c r="OR477" i="1"/>
  <c r="OO477" i="1"/>
  <c r="ON477" i="1"/>
  <c r="OM477" i="1"/>
  <c r="OL477" i="1"/>
  <c r="OK477" i="1"/>
  <c r="OJ477" i="1"/>
  <c r="OI477" i="1"/>
  <c r="OH477" i="1"/>
  <c r="GG477" i="1"/>
  <c r="GF477" i="1"/>
  <c r="GE477" i="1"/>
  <c r="GD477" i="1"/>
  <c r="GC477" i="1"/>
  <c r="GB477" i="1"/>
  <c r="GA477" i="1"/>
  <c r="FZ477" i="1"/>
  <c r="FW477" i="1"/>
  <c r="FV477" i="1"/>
  <c r="FU477" i="1"/>
  <c r="FT477" i="1"/>
  <c r="FS477" i="1"/>
  <c r="FR477" i="1"/>
  <c r="FQ477" i="1"/>
  <c r="FP477" i="1"/>
  <c r="FM477" i="1"/>
  <c r="FL477" i="1"/>
  <c r="FK477" i="1"/>
  <c r="FJ477" i="1"/>
  <c r="FI477" i="1"/>
  <c r="FH477" i="1"/>
  <c r="FG477" i="1"/>
  <c r="FF477" i="1"/>
  <c r="FE477" i="1"/>
  <c r="GI477" i="1" s="1"/>
  <c r="FD477" i="1"/>
  <c r="GH477" i="1" s="1"/>
  <c r="EE477" i="1"/>
  <c r="OF477" i="1" s="1"/>
  <c r="SA465" i="1"/>
  <c r="RZ465" i="1"/>
  <c r="RY465" i="1"/>
  <c r="RX465" i="1"/>
  <c r="RW465" i="1"/>
  <c r="RV465" i="1"/>
  <c r="RU465" i="1"/>
  <c r="RT465" i="1"/>
  <c r="RP465" i="1"/>
  <c r="RK465" i="1"/>
  <c r="RJ465" i="1"/>
  <c r="RI465" i="1"/>
  <c r="RH465" i="1"/>
  <c r="RG465" i="1"/>
  <c r="OY465" i="1"/>
  <c r="OX465" i="1"/>
  <c r="OW465" i="1"/>
  <c r="OV465" i="1"/>
  <c r="OU465" i="1"/>
  <c r="OT465" i="1"/>
  <c r="OS465" i="1"/>
  <c r="OR465" i="1"/>
  <c r="OO465" i="1"/>
  <c r="ON465" i="1"/>
  <c r="OM465" i="1"/>
  <c r="OL465" i="1"/>
  <c r="OK465" i="1"/>
  <c r="OJ465" i="1"/>
  <c r="OI465" i="1"/>
  <c r="OH465" i="1"/>
  <c r="GG465" i="1"/>
  <c r="GF465" i="1"/>
  <c r="GE465" i="1"/>
  <c r="GD465" i="1"/>
  <c r="GC465" i="1"/>
  <c r="GB465" i="1"/>
  <c r="GA465" i="1"/>
  <c r="FZ465" i="1"/>
  <c r="FW465" i="1"/>
  <c r="FV465" i="1"/>
  <c r="FU465" i="1"/>
  <c r="FT465" i="1"/>
  <c r="FS465" i="1"/>
  <c r="FR465" i="1"/>
  <c r="FQ465" i="1"/>
  <c r="FP465" i="1"/>
  <c r="FM465" i="1"/>
  <c r="FL465" i="1"/>
  <c r="FK465" i="1"/>
  <c r="FJ465" i="1"/>
  <c r="FI465" i="1"/>
  <c r="FH465" i="1"/>
  <c r="FG465" i="1"/>
  <c r="FF465" i="1"/>
  <c r="FE465" i="1"/>
  <c r="FD465" i="1"/>
  <c r="GH465" i="1" s="1"/>
  <c r="EH465" i="1"/>
  <c r="ER465" i="1" s="1"/>
  <c r="EG465" i="1"/>
  <c r="EQ465" i="1" s="1"/>
  <c r="EF465" i="1"/>
  <c r="EP465" i="1" s="1"/>
  <c r="EE465" i="1"/>
  <c r="EO465" i="1" s="1"/>
  <c r="SA463" i="1"/>
  <c r="RZ463" i="1"/>
  <c r="RY463" i="1"/>
  <c r="RX463" i="1"/>
  <c r="RW463" i="1"/>
  <c r="RV463" i="1"/>
  <c r="RU463" i="1"/>
  <c r="RT463" i="1"/>
  <c r="RP463" i="1"/>
  <c r="RK463" i="1"/>
  <c r="RJ463" i="1"/>
  <c r="RI463" i="1"/>
  <c r="RH463" i="1"/>
  <c r="RG463" i="1"/>
  <c r="OY463" i="1"/>
  <c r="OX463" i="1"/>
  <c r="OW463" i="1"/>
  <c r="OV463" i="1"/>
  <c r="OU463" i="1"/>
  <c r="OT463" i="1"/>
  <c r="OS463" i="1"/>
  <c r="OR463" i="1"/>
  <c r="OO463" i="1"/>
  <c r="ON463" i="1"/>
  <c r="OM463" i="1"/>
  <c r="OL463" i="1"/>
  <c r="OK463" i="1"/>
  <c r="OJ463" i="1"/>
  <c r="OI463" i="1"/>
  <c r="OH463" i="1"/>
  <c r="GG463" i="1"/>
  <c r="GF463" i="1"/>
  <c r="GE463" i="1"/>
  <c r="GD463" i="1"/>
  <c r="GC463" i="1"/>
  <c r="GB463" i="1"/>
  <c r="GA463" i="1"/>
  <c r="FZ463" i="1"/>
  <c r="FW463" i="1"/>
  <c r="FV463" i="1"/>
  <c r="FU463" i="1"/>
  <c r="FT463" i="1"/>
  <c r="FS463" i="1"/>
  <c r="FR463" i="1"/>
  <c r="FQ463" i="1"/>
  <c r="FP463" i="1"/>
  <c r="FM463" i="1"/>
  <c r="FL463" i="1"/>
  <c r="FK463" i="1"/>
  <c r="FJ463" i="1"/>
  <c r="FI463" i="1"/>
  <c r="FH463" i="1"/>
  <c r="FG463" i="1"/>
  <c r="FF463" i="1"/>
  <c r="FE463" i="1"/>
  <c r="FD463" i="1"/>
  <c r="EH463" i="1"/>
  <c r="OD463" i="1" s="1"/>
  <c r="EG463" i="1"/>
  <c r="EQ463" i="1" s="1"/>
  <c r="EF463" i="1"/>
  <c r="EP463" i="1" s="1"/>
  <c r="EE463" i="1"/>
  <c r="SA460" i="1"/>
  <c r="RZ460" i="1"/>
  <c r="RY460" i="1"/>
  <c r="RX460" i="1"/>
  <c r="RW460" i="1"/>
  <c r="RV460" i="1"/>
  <c r="RU460" i="1"/>
  <c r="RT460" i="1"/>
  <c r="RP460" i="1"/>
  <c r="RK460" i="1"/>
  <c r="RJ460" i="1"/>
  <c r="RI460" i="1"/>
  <c r="RH460" i="1"/>
  <c r="RG460" i="1"/>
  <c r="OY460" i="1"/>
  <c r="OX460" i="1"/>
  <c r="OW460" i="1"/>
  <c r="OV460" i="1"/>
  <c r="OU460" i="1"/>
  <c r="OT460" i="1"/>
  <c r="OS460" i="1"/>
  <c r="OR460" i="1"/>
  <c r="OO460" i="1"/>
  <c r="ON460" i="1"/>
  <c r="OM460" i="1"/>
  <c r="OL460" i="1"/>
  <c r="OK460" i="1"/>
  <c r="OJ460" i="1"/>
  <c r="OI460" i="1"/>
  <c r="OH460" i="1"/>
  <c r="GG460" i="1"/>
  <c r="GF460" i="1"/>
  <c r="GE460" i="1"/>
  <c r="GD460" i="1"/>
  <c r="GC460" i="1"/>
  <c r="GB460" i="1"/>
  <c r="GA460" i="1"/>
  <c r="FZ460" i="1"/>
  <c r="FW460" i="1"/>
  <c r="FV460" i="1"/>
  <c r="FU460" i="1"/>
  <c r="FT460" i="1"/>
  <c r="FS460" i="1"/>
  <c r="FR460" i="1"/>
  <c r="FQ460" i="1"/>
  <c r="FP460" i="1"/>
  <c r="FM460" i="1"/>
  <c r="FL460" i="1"/>
  <c r="FK460" i="1"/>
  <c r="FJ460" i="1"/>
  <c r="FI460" i="1"/>
  <c r="FH460" i="1"/>
  <c r="FG460" i="1"/>
  <c r="FF460" i="1"/>
  <c r="FE460" i="1"/>
  <c r="FD460" i="1"/>
  <c r="GH460" i="1" s="1"/>
  <c r="EH460" i="1"/>
  <c r="OD460" i="1" s="1"/>
  <c r="EG460" i="1"/>
  <c r="EQ460" i="1" s="1"/>
  <c r="EF460" i="1"/>
  <c r="EP460" i="1" s="1"/>
  <c r="EE460" i="1"/>
  <c r="EO460" i="1" s="1"/>
  <c r="SA459" i="1"/>
  <c r="RZ459" i="1"/>
  <c r="RY459" i="1"/>
  <c r="RX459" i="1"/>
  <c r="RW459" i="1"/>
  <c r="RV459" i="1"/>
  <c r="RU459" i="1"/>
  <c r="RT459" i="1"/>
  <c r="RP459" i="1"/>
  <c r="RK459" i="1"/>
  <c r="RJ459" i="1"/>
  <c r="RI459" i="1"/>
  <c r="RH459" i="1"/>
  <c r="RG459" i="1"/>
  <c r="OY459" i="1"/>
  <c r="OX459" i="1"/>
  <c r="OW459" i="1"/>
  <c r="OV459" i="1"/>
  <c r="OU459" i="1"/>
  <c r="OT459" i="1"/>
  <c r="OS459" i="1"/>
  <c r="OR459" i="1"/>
  <c r="OO459" i="1"/>
  <c r="ON459" i="1"/>
  <c r="OM459" i="1"/>
  <c r="OL459" i="1"/>
  <c r="OK459" i="1"/>
  <c r="OJ459" i="1"/>
  <c r="OI459" i="1"/>
  <c r="OH459" i="1"/>
  <c r="GG459" i="1"/>
  <c r="GF459" i="1"/>
  <c r="GE459" i="1"/>
  <c r="GD459" i="1"/>
  <c r="GC459" i="1"/>
  <c r="GB459" i="1"/>
  <c r="GA459" i="1"/>
  <c r="FZ459" i="1"/>
  <c r="FW459" i="1"/>
  <c r="FV459" i="1"/>
  <c r="FU459" i="1"/>
  <c r="FT459" i="1"/>
  <c r="FS459" i="1"/>
  <c r="FR459" i="1"/>
  <c r="FQ459" i="1"/>
  <c r="FP459" i="1"/>
  <c r="FM459" i="1"/>
  <c r="FL459" i="1"/>
  <c r="FK459" i="1"/>
  <c r="FJ459" i="1"/>
  <c r="FI459" i="1"/>
  <c r="FH459" i="1"/>
  <c r="FG459" i="1"/>
  <c r="FF459" i="1"/>
  <c r="FE459" i="1"/>
  <c r="FD459" i="1"/>
  <c r="GH459" i="1" s="1"/>
  <c r="EH459" i="1"/>
  <c r="ER459" i="1" s="1"/>
  <c r="EG459" i="1"/>
  <c r="EQ459" i="1" s="1"/>
  <c r="EF459" i="1"/>
  <c r="EP459" i="1" s="1"/>
  <c r="EE459" i="1"/>
  <c r="EO459" i="1" s="1"/>
  <c r="SA458" i="1"/>
  <c r="RZ458" i="1"/>
  <c r="RY458" i="1"/>
  <c r="RX458" i="1"/>
  <c r="RW458" i="1"/>
  <c r="RV458" i="1"/>
  <c r="RU458" i="1"/>
  <c r="RT458" i="1"/>
  <c r="RP458" i="1"/>
  <c r="RK458" i="1"/>
  <c r="RJ458" i="1"/>
  <c r="RI458" i="1"/>
  <c r="RH458" i="1"/>
  <c r="RG458" i="1"/>
  <c r="OY458" i="1"/>
  <c r="OX458" i="1"/>
  <c r="OW458" i="1"/>
  <c r="OV458" i="1"/>
  <c r="OU458" i="1"/>
  <c r="OT458" i="1"/>
  <c r="OS458" i="1"/>
  <c r="OR458" i="1"/>
  <c r="OO458" i="1"/>
  <c r="ON458" i="1"/>
  <c r="OM458" i="1"/>
  <c r="OL458" i="1"/>
  <c r="OK458" i="1"/>
  <c r="OJ458" i="1"/>
  <c r="OI458" i="1"/>
  <c r="OH458" i="1"/>
  <c r="GG458" i="1"/>
  <c r="GF458" i="1"/>
  <c r="GE458" i="1"/>
  <c r="GD458" i="1"/>
  <c r="GC458" i="1"/>
  <c r="GB458" i="1"/>
  <c r="GA458" i="1"/>
  <c r="FZ458" i="1"/>
  <c r="FW458" i="1"/>
  <c r="FV458" i="1"/>
  <c r="FU458" i="1"/>
  <c r="FT458" i="1"/>
  <c r="FS458" i="1"/>
  <c r="FR458" i="1"/>
  <c r="FQ458" i="1"/>
  <c r="FP458" i="1"/>
  <c r="FM458" i="1"/>
  <c r="FL458" i="1"/>
  <c r="FK458" i="1"/>
  <c r="FJ458" i="1"/>
  <c r="FI458" i="1"/>
  <c r="FH458" i="1"/>
  <c r="FG458" i="1"/>
  <c r="FF458" i="1"/>
  <c r="FE458" i="1"/>
  <c r="FD458" i="1"/>
  <c r="EH458" i="1"/>
  <c r="ER458" i="1" s="1"/>
  <c r="EG458" i="1"/>
  <c r="EQ458" i="1" s="1"/>
  <c r="EF458" i="1"/>
  <c r="EP458" i="1" s="1"/>
  <c r="EE458" i="1"/>
  <c r="EO458" i="1" s="1"/>
  <c r="SA457" i="1"/>
  <c r="RZ457" i="1"/>
  <c r="RY457" i="1"/>
  <c r="RX457" i="1"/>
  <c r="RW457" i="1"/>
  <c r="RV457" i="1"/>
  <c r="RU457" i="1"/>
  <c r="RT457" i="1"/>
  <c r="RP457" i="1"/>
  <c r="RK457" i="1"/>
  <c r="RJ457" i="1"/>
  <c r="RI457" i="1"/>
  <c r="RH457" i="1"/>
  <c r="RG457" i="1"/>
  <c r="OY457" i="1"/>
  <c r="OX457" i="1"/>
  <c r="OW457" i="1"/>
  <c r="OV457" i="1"/>
  <c r="OU457" i="1"/>
  <c r="OT457" i="1"/>
  <c r="OS457" i="1"/>
  <c r="OR457" i="1"/>
  <c r="OO457" i="1"/>
  <c r="ON457" i="1"/>
  <c r="OM457" i="1"/>
  <c r="OL457" i="1"/>
  <c r="OK457" i="1"/>
  <c r="OJ457" i="1"/>
  <c r="OI457" i="1"/>
  <c r="OH457" i="1"/>
  <c r="GG457" i="1"/>
  <c r="GF457" i="1"/>
  <c r="GE457" i="1"/>
  <c r="GD457" i="1"/>
  <c r="GC457" i="1"/>
  <c r="GB457" i="1"/>
  <c r="GA457" i="1"/>
  <c r="FZ457" i="1"/>
  <c r="FW457" i="1"/>
  <c r="FV457" i="1"/>
  <c r="FU457" i="1"/>
  <c r="FT457" i="1"/>
  <c r="FS457" i="1"/>
  <c r="FR457" i="1"/>
  <c r="FQ457" i="1"/>
  <c r="FP457" i="1"/>
  <c r="FM457" i="1"/>
  <c r="FL457" i="1"/>
  <c r="FK457" i="1"/>
  <c r="FJ457" i="1"/>
  <c r="FI457" i="1"/>
  <c r="FH457" i="1"/>
  <c r="FG457" i="1"/>
  <c r="FF457" i="1"/>
  <c r="FE457" i="1"/>
  <c r="FD457" i="1"/>
  <c r="EH457" i="1"/>
  <c r="OD457" i="1" s="1"/>
  <c r="EG457" i="1"/>
  <c r="EQ457" i="1" s="1"/>
  <c r="EF457" i="1"/>
  <c r="EE457" i="1"/>
  <c r="EO457" i="1" s="1"/>
  <c r="SA456" i="1"/>
  <c r="RZ456" i="1"/>
  <c r="RY456" i="1"/>
  <c r="RX456" i="1"/>
  <c r="RW456" i="1"/>
  <c r="RV456" i="1"/>
  <c r="RU456" i="1"/>
  <c r="RT456" i="1"/>
  <c r="RP456" i="1"/>
  <c r="RK456" i="1"/>
  <c r="RJ456" i="1"/>
  <c r="RI456" i="1"/>
  <c r="RH456" i="1"/>
  <c r="RG456" i="1"/>
  <c r="OY456" i="1"/>
  <c r="OX456" i="1"/>
  <c r="OW456" i="1"/>
  <c r="OV456" i="1"/>
  <c r="OU456" i="1"/>
  <c r="OT456" i="1"/>
  <c r="OS456" i="1"/>
  <c r="OR456" i="1"/>
  <c r="OO456" i="1"/>
  <c r="ON456" i="1"/>
  <c r="OM456" i="1"/>
  <c r="OL456" i="1"/>
  <c r="OK456" i="1"/>
  <c r="OJ456" i="1"/>
  <c r="OI456" i="1"/>
  <c r="OH456" i="1"/>
  <c r="GG456" i="1"/>
  <c r="GF456" i="1"/>
  <c r="GE456" i="1"/>
  <c r="GD456" i="1"/>
  <c r="GC456" i="1"/>
  <c r="GB456" i="1"/>
  <c r="GA456" i="1"/>
  <c r="FZ456" i="1"/>
  <c r="FW456" i="1"/>
  <c r="FV456" i="1"/>
  <c r="FU456" i="1"/>
  <c r="FT456" i="1"/>
  <c r="FS456" i="1"/>
  <c r="FR456" i="1"/>
  <c r="FQ456" i="1"/>
  <c r="FP456" i="1"/>
  <c r="FM456" i="1"/>
  <c r="FL456" i="1"/>
  <c r="FK456" i="1"/>
  <c r="FJ456" i="1"/>
  <c r="FI456" i="1"/>
  <c r="FH456" i="1"/>
  <c r="FG456" i="1"/>
  <c r="FF456" i="1"/>
  <c r="FE456" i="1"/>
  <c r="GI456" i="1" s="1"/>
  <c r="FD456" i="1"/>
  <c r="EH456" i="1"/>
  <c r="EG456" i="1"/>
  <c r="EQ456" i="1" s="1"/>
  <c r="EF456" i="1"/>
  <c r="EP456" i="1" s="1"/>
  <c r="EE456" i="1"/>
  <c r="EO456" i="1" s="1"/>
  <c r="SA455" i="1"/>
  <c r="RZ455" i="1"/>
  <c r="RY455" i="1"/>
  <c r="RX455" i="1"/>
  <c r="RW455" i="1"/>
  <c r="RV455" i="1"/>
  <c r="RU455" i="1"/>
  <c r="RT455" i="1"/>
  <c r="RP455" i="1"/>
  <c r="RK455" i="1"/>
  <c r="RJ455" i="1"/>
  <c r="RI455" i="1"/>
  <c r="RH455" i="1"/>
  <c r="RG455" i="1"/>
  <c r="OY455" i="1"/>
  <c r="OX455" i="1"/>
  <c r="OW455" i="1"/>
  <c r="OV455" i="1"/>
  <c r="OU455" i="1"/>
  <c r="OT455" i="1"/>
  <c r="OS455" i="1"/>
  <c r="OR455" i="1"/>
  <c r="OO455" i="1"/>
  <c r="ON455" i="1"/>
  <c r="OM455" i="1"/>
  <c r="OL455" i="1"/>
  <c r="OK455" i="1"/>
  <c r="OJ455" i="1"/>
  <c r="OI455" i="1"/>
  <c r="OH455" i="1"/>
  <c r="GG455" i="1"/>
  <c r="GF455" i="1"/>
  <c r="GE455" i="1"/>
  <c r="GD455" i="1"/>
  <c r="GC455" i="1"/>
  <c r="GB455" i="1"/>
  <c r="GA455" i="1"/>
  <c r="FZ455" i="1"/>
  <c r="FW455" i="1"/>
  <c r="FV455" i="1"/>
  <c r="FU455" i="1"/>
  <c r="FT455" i="1"/>
  <c r="FS455" i="1"/>
  <c r="FR455" i="1"/>
  <c r="FQ455" i="1"/>
  <c r="FP455" i="1"/>
  <c r="FM455" i="1"/>
  <c r="FL455" i="1"/>
  <c r="FK455" i="1"/>
  <c r="FJ455" i="1"/>
  <c r="FI455" i="1"/>
  <c r="FH455" i="1"/>
  <c r="FG455" i="1"/>
  <c r="FF455" i="1"/>
  <c r="FE455" i="1"/>
  <c r="FD455" i="1"/>
  <c r="EH455" i="1"/>
  <c r="OD455" i="1" s="1"/>
  <c r="EG455" i="1"/>
  <c r="EQ455" i="1" s="1"/>
  <c r="EF455" i="1"/>
  <c r="EP455" i="1" s="1"/>
  <c r="EE455" i="1"/>
  <c r="EO455" i="1" s="1"/>
  <c r="SA454" i="1"/>
  <c r="RZ454" i="1"/>
  <c r="RY454" i="1"/>
  <c r="RX454" i="1"/>
  <c r="RW454" i="1"/>
  <c r="RV454" i="1"/>
  <c r="RU454" i="1"/>
  <c r="RT454" i="1"/>
  <c r="RP454" i="1"/>
  <c r="RK454" i="1"/>
  <c r="RJ454" i="1"/>
  <c r="RI454" i="1"/>
  <c r="RH454" i="1"/>
  <c r="RG454" i="1"/>
  <c r="OY454" i="1"/>
  <c r="OX454" i="1"/>
  <c r="OW454" i="1"/>
  <c r="OV454" i="1"/>
  <c r="OU454" i="1"/>
  <c r="OT454" i="1"/>
  <c r="OS454" i="1"/>
  <c r="OR454" i="1"/>
  <c r="OO454" i="1"/>
  <c r="ON454" i="1"/>
  <c r="OM454" i="1"/>
  <c r="OL454" i="1"/>
  <c r="OK454" i="1"/>
  <c r="OJ454" i="1"/>
  <c r="OI454" i="1"/>
  <c r="OH454" i="1"/>
  <c r="GG454" i="1"/>
  <c r="GF454" i="1"/>
  <c r="GE454" i="1"/>
  <c r="GD454" i="1"/>
  <c r="GC454" i="1"/>
  <c r="GB454" i="1"/>
  <c r="GA454" i="1"/>
  <c r="FZ454" i="1"/>
  <c r="FW454" i="1"/>
  <c r="FV454" i="1"/>
  <c r="FU454" i="1"/>
  <c r="FT454" i="1"/>
  <c r="FS454" i="1"/>
  <c r="FR454" i="1"/>
  <c r="FQ454" i="1"/>
  <c r="FP454" i="1"/>
  <c r="FM454" i="1"/>
  <c r="FL454" i="1"/>
  <c r="FK454" i="1"/>
  <c r="FJ454" i="1"/>
  <c r="FI454" i="1"/>
  <c r="FH454" i="1"/>
  <c r="FG454" i="1"/>
  <c r="FF454" i="1"/>
  <c r="FE454" i="1"/>
  <c r="FD454" i="1"/>
  <c r="EH454" i="1"/>
  <c r="ER454" i="1" s="1"/>
  <c r="EG454" i="1"/>
  <c r="EQ454" i="1" s="1"/>
  <c r="EF454" i="1"/>
  <c r="EP454" i="1" s="1"/>
  <c r="EE454" i="1"/>
  <c r="SA453" i="1"/>
  <c r="RZ453" i="1"/>
  <c r="RY453" i="1"/>
  <c r="RX453" i="1"/>
  <c r="RW453" i="1"/>
  <c r="RV453" i="1"/>
  <c r="RU453" i="1"/>
  <c r="RT453" i="1"/>
  <c r="RP453" i="1"/>
  <c r="RK453" i="1"/>
  <c r="RJ453" i="1"/>
  <c r="RI453" i="1"/>
  <c r="RH453" i="1"/>
  <c r="RG453" i="1"/>
  <c r="OY453" i="1"/>
  <c r="OX453" i="1"/>
  <c r="OW453" i="1"/>
  <c r="OV453" i="1"/>
  <c r="OU453" i="1"/>
  <c r="OT453" i="1"/>
  <c r="OS453" i="1"/>
  <c r="OR453" i="1"/>
  <c r="OO453" i="1"/>
  <c r="ON453" i="1"/>
  <c r="OM453" i="1"/>
  <c r="OL453" i="1"/>
  <c r="OK453" i="1"/>
  <c r="OJ453" i="1"/>
  <c r="OI453" i="1"/>
  <c r="OH453" i="1"/>
  <c r="GG453" i="1"/>
  <c r="GF453" i="1"/>
  <c r="GE453" i="1"/>
  <c r="GD453" i="1"/>
  <c r="GC453" i="1"/>
  <c r="GB453" i="1"/>
  <c r="GA453" i="1"/>
  <c r="FZ453" i="1"/>
  <c r="FW453" i="1"/>
  <c r="FV453" i="1"/>
  <c r="FU453" i="1"/>
  <c r="FT453" i="1"/>
  <c r="FS453" i="1"/>
  <c r="FR453" i="1"/>
  <c r="FQ453" i="1"/>
  <c r="FP453" i="1"/>
  <c r="FM453" i="1"/>
  <c r="FL453" i="1"/>
  <c r="FK453" i="1"/>
  <c r="FJ453" i="1"/>
  <c r="FI453" i="1"/>
  <c r="FH453" i="1"/>
  <c r="FG453" i="1"/>
  <c r="FF453" i="1"/>
  <c r="FE453" i="1"/>
  <c r="GI453" i="1" s="1"/>
  <c r="FD453" i="1"/>
  <c r="EH453" i="1"/>
  <c r="OD453" i="1" s="1"/>
  <c r="EG453" i="1"/>
  <c r="EQ453" i="1" s="1"/>
  <c r="EF453" i="1"/>
  <c r="EP453" i="1" s="1"/>
  <c r="EE453" i="1"/>
  <c r="EO453" i="1" s="1"/>
  <c r="SA451" i="1"/>
  <c r="RZ451" i="1"/>
  <c r="RY451" i="1"/>
  <c r="RX451" i="1"/>
  <c r="RW451" i="1"/>
  <c r="RV451" i="1"/>
  <c r="RU451" i="1"/>
  <c r="RT451" i="1"/>
  <c r="RP451" i="1"/>
  <c r="RK451" i="1"/>
  <c r="RJ451" i="1"/>
  <c r="RI451" i="1"/>
  <c r="RH451" i="1"/>
  <c r="RG451" i="1"/>
  <c r="OY451" i="1"/>
  <c r="OX451" i="1"/>
  <c r="OW451" i="1"/>
  <c r="OV451" i="1"/>
  <c r="OU451" i="1"/>
  <c r="OT451" i="1"/>
  <c r="OS451" i="1"/>
  <c r="OR451" i="1"/>
  <c r="OO451" i="1"/>
  <c r="ON451" i="1"/>
  <c r="OM451" i="1"/>
  <c r="OL451" i="1"/>
  <c r="OK451" i="1"/>
  <c r="OJ451" i="1"/>
  <c r="OI451" i="1"/>
  <c r="OH451" i="1"/>
  <c r="GG451" i="1"/>
  <c r="GF451" i="1"/>
  <c r="GE451" i="1"/>
  <c r="GD451" i="1"/>
  <c r="GC451" i="1"/>
  <c r="GB451" i="1"/>
  <c r="GA451" i="1"/>
  <c r="FZ451" i="1"/>
  <c r="FW451" i="1"/>
  <c r="FV451" i="1"/>
  <c r="FU451" i="1"/>
  <c r="FT451" i="1"/>
  <c r="FS451" i="1"/>
  <c r="FR451" i="1"/>
  <c r="FQ451" i="1"/>
  <c r="FP451" i="1"/>
  <c r="FM451" i="1"/>
  <c r="FL451" i="1"/>
  <c r="FK451" i="1"/>
  <c r="FJ451" i="1"/>
  <c r="FI451" i="1"/>
  <c r="FH451" i="1"/>
  <c r="FG451" i="1"/>
  <c r="FF451" i="1"/>
  <c r="FE451" i="1"/>
  <c r="FD451" i="1"/>
  <c r="EH451" i="1"/>
  <c r="OD451" i="1" s="1"/>
  <c r="EG451" i="1"/>
  <c r="EQ451" i="1" s="1"/>
  <c r="EF451" i="1"/>
  <c r="EP451" i="1" s="1"/>
  <c r="EE451" i="1"/>
  <c r="EO451" i="1" s="1"/>
  <c r="SA450" i="1"/>
  <c r="RZ450" i="1"/>
  <c r="RY450" i="1"/>
  <c r="RX450" i="1"/>
  <c r="RW450" i="1"/>
  <c r="RV450" i="1"/>
  <c r="RU450" i="1"/>
  <c r="RT450" i="1"/>
  <c r="RP450" i="1"/>
  <c r="RK450" i="1"/>
  <c r="RJ450" i="1"/>
  <c r="RI450" i="1"/>
  <c r="RH450" i="1"/>
  <c r="RG450" i="1"/>
  <c r="OY450" i="1"/>
  <c r="OX450" i="1"/>
  <c r="OW450" i="1"/>
  <c r="OV450" i="1"/>
  <c r="OU450" i="1"/>
  <c r="OT450" i="1"/>
  <c r="OS450" i="1"/>
  <c r="OR450" i="1"/>
  <c r="OO450" i="1"/>
  <c r="ON450" i="1"/>
  <c r="OM450" i="1"/>
  <c r="OL450" i="1"/>
  <c r="OK450" i="1"/>
  <c r="OJ450" i="1"/>
  <c r="OI450" i="1"/>
  <c r="OH450" i="1"/>
  <c r="GG450" i="1"/>
  <c r="GF450" i="1"/>
  <c r="GE450" i="1"/>
  <c r="GD450" i="1"/>
  <c r="GC450" i="1"/>
  <c r="GB450" i="1"/>
  <c r="GA450" i="1"/>
  <c r="FZ450" i="1"/>
  <c r="FW450" i="1"/>
  <c r="FV450" i="1"/>
  <c r="FU450" i="1"/>
  <c r="FT450" i="1"/>
  <c r="FS450" i="1"/>
  <c r="FR450" i="1"/>
  <c r="FQ450" i="1"/>
  <c r="FP450" i="1"/>
  <c r="FM450" i="1"/>
  <c r="FL450" i="1"/>
  <c r="FK450" i="1"/>
  <c r="FJ450" i="1"/>
  <c r="FI450" i="1"/>
  <c r="FH450" i="1"/>
  <c r="FG450" i="1"/>
  <c r="FF450" i="1"/>
  <c r="FE450" i="1"/>
  <c r="FD450" i="1"/>
  <c r="GH450" i="1" s="1"/>
  <c r="EH450" i="1"/>
  <c r="ER450" i="1" s="1"/>
  <c r="EG450" i="1"/>
  <c r="EQ450" i="1" s="1"/>
  <c r="EF450" i="1"/>
  <c r="EP450" i="1" s="1"/>
  <c r="EE450" i="1"/>
  <c r="EO450" i="1" s="1"/>
  <c r="SA449" i="1"/>
  <c r="RZ449" i="1"/>
  <c r="RY449" i="1"/>
  <c r="RX449" i="1"/>
  <c r="RW449" i="1"/>
  <c r="RV449" i="1"/>
  <c r="RU449" i="1"/>
  <c r="RT449" i="1"/>
  <c r="RP449" i="1"/>
  <c r="RK449" i="1"/>
  <c r="RJ449" i="1"/>
  <c r="RI449" i="1"/>
  <c r="RH449" i="1"/>
  <c r="RG449" i="1"/>
  <c r="OY449" i="1"/>
  <c r="OX449" i="1"/>
  <c r="OW449" i="1"/>
  <c r="OV449" i="1"/>
  <c r="OU449" i="1"/>
  <c r="OT449" i="1"/>
  <c r="OS449" i="1"/>
  <c r="OR449" i="1"/>
  <c r="OO449" i="1"/>
  <c r="ON449" i="1"/>
  <c r="OM449" i="1"/>
  <c r="OL449" i="1"/>
  <c r="OK449" i="1"/>
  <c r="OJ449" i="1"/>
  <c r="OI449" i="1"/>
  <c r="OH449" i="1"/>
  <c r="GG449" i="1"/>
  <c r="GF449" i="1"/>
  <c r="GE449" i="1"/>
  <c r="GD449" i="1"/>
  <c r="GC449" i="1"/>
  <c r="GB449" i="1"/>
  <c r="GA449" i="1"/>
  <c r="FZ449" i="1"/>
  <c r="FW449" i="1"/>
  <c r="FV449" i="1"/>
  <c r="FU449" i="1"/>
  <c r="FT449" i="1"/>
  <c r="FS449" i="1"/>
  <c r="FR449" i="1"/>
  <c r="FQ449" i="1"/>
  <c r="FP449" i="1"/>
  <c r="FM449" i="1"/>
  <c r="FL449" i="1"/>
  <c r="FK449" i="1"/>
  <c r="FJ449" i="1"/>
  <c r="FI449" i="1"/>
  <c r="FH449" i="1"/>
  <c r="FG449" i="1"/>
  <c r="FF449" i="1"/>
  <c r="FE449" i="1"/>
  <c r="FD449" i="1"/>
  <c r="EH449" i="1"/>
  <c r="OD449" i="1" s="1"/>
  <c r="EG449" i="1"/>
  <c r="EQ449" i="1" s="1"/>
  <c r="EF449" i="1"/>
  <c r="EP449" i="1" s="1"/>
  <c r="EE449" i="1"/>
  <c r="EO449" i="1" s="1"/>
  <c r="SA448" i="1"/>
  <c r="RZ448" i="1"/>
  <c r="RY448" i="1"/>
  <c r="RX448" i="1"/>
  <c r="RW448" i="1"/>
  <c r="RV448" i="1"/>
  <c r="RU448" i="1"/>
  <c r="RT448" i="1"/>
  <c r="RP448" i="1"/>
  <c r="RK448" i="1"/>
  <c r="RJ448" i="1"/>
  <c r="RI448" i="1"/>
  <c r="RH448" i="1"/>
  <c r="RG448" i="1"/>
  <c r="OY448" i="1"/>
  <c r="OX448" i="1"/>
  <c r="OW448" i="1"/>
  <c r="OV448" i="1"/>
  <c r="OU448" i="1"/>
  <c r="OT448" i="1"/>
  <c r="OS448" i="1"/>
  <c r="OR448" i="1"/>
  <c r="OO448" i="1"/>
  <c r="ON448" i="1"/>
  <c r="OM448" i="1"/>
  <c r="OL448" i="1"/>
  <c r="OK448" i="1"/>
  <c r="OJ448" i="1"/>
  <c r="OI448" i="1"/>
  <c r="OH448" i="1"/>
  <c r="GG448" i="1"/>
  <c r="GF448" i="1"/>
  <c r="GE448" i="1"/>
  <c r="GD448" i="1"/>
  <c r="GC448" i="1"/>
  <c r="GB448" i="1"/>
  <c r="GA448" i="1"/>
  <c r="FZ448" i="1"/>
  <c r="FW448" i="1"/>
  <c r="FV448" i="1"/>
  <c r="FU448" i="1"/>
  <c r="FT448" i="1"/>
  <c r="FS448" i="1"/>
  <c r="FR448" i="1"/>
  <c r="FQ448" i="1"/>
  <c r="FP448" i="1"/>
  <c r="FM448" i="1"/>
  <c r="FL448" i="1"/>
  <c r="FK448" i="1"/>
  <c r="FJ448" i="1"/>
  <c r="FI448" i="1"/>
  <c r="FH448" i="1"/>
  <c r="FG448" i="1"/>
  <c r="FF448" i="1"/>
  <c r="FE448" i="1"/>
  <c r="FD448" i="1"/>
  <c r="EH448" i="1"/>
  <c r="OD448" i="1" s="1"/>
  <c r="EG448" i="1"/>
  <c r="EQ448" i="1" s="1"/>
  <c r="EF448" i="1"/>
  <c r="EP448" i="1" s="1"/>
  <c r="EE448" i="1"/>
  <c r="SA447" i="1"/>
  <c r="RZ447" i="1"/>
  <c r="RY447" i="1"/>
  <c r="RX447" i="1"/>
  <c r="RW447" i="1"/>
  <c r="RV447" i="1"/>
  <c r="RU447" i="1"/>
  <c r="RT447" i="1"/>
  <c r="RP447" i="1"/>
  <c r="RK447" i="1"/>
  <c r="RJ447" i="1"/>
  <c r="RI447" i="1"/>
  <c r="RH447" i="1"/>
  <c r="RG447" i="1"/>
  <c r="OY447" i="1"/>
  <c r="OX447" i="1"/>
  <c r="OW447" i="1"/>
  <c r="OV447" i="1"/>
  <c r="OU447" i="1"/>
  <c r="OT447" i="1"/>
  <c r="OS447" i="1"/>
  <c r="OR447" i="1"/>
  <c r="OO447" i="1"/>
  <c r="ON447" i="1"/>
  <c r="OM447" i="1"/>
  <c r="OL447" i="1"/>
  <c r="OK447" i="1"/>
  <c r="OJ447" i="1"/>
  <c r="OI447" i="1"/>
  <c r="OH447" i="1"/>
  <c r="GG447" i="1"/>
  <c r="GF447" i="1"/>
  <c r="GE447" i="1"/>
  <c r="GD447" i="1"/>
  <c r="GC447" i="1"/>
  <c r="GB447" i="1"/>
  <c r="GA447" i="1"/>
  <c r="FZ447" i="1"/>
  <c r="FW447" i="1"/>
  <c r="FV447" i="1"/>
  <c r="FU447" i="1"/>
  <c r="FT447" i="1"/>
  <c r="FS447" i="1"/>
  <c r="FR447" i="1"/>
  <c r="FQ447" i="1"/>
  <c r="FP447" i="1"/>
  <c r="FM447" i="1"/>
  <c r="FL447" i="1"/>
  <c r="FK447" i="1"/>
  <c r="FJ447" i="1"/>
  <c r="FI447" i="1"/>
  <c r="FH447" i="1"/>
  <c r="FG447" i="1"/>
  <c r="FF447" i="1"/>
  <c r="FE447" i="1"/>
  <c r="FD447" i="1"/>
  <c r="EH447" i="1"/>
  <c r="ER447" i="1" s="1"/>
  <c r="EG447" i="1"/>
  <c r="EQ447" i="1" s="1"/>
  <c r="EF447" i="1"/>
  <c r="EP447" i="1" s="1"/>
  <c r="EE447" i="1"/>
  <c r="EO447" i="1" s="1"/>
  <c r="SA446" i="1"/>
  <c r="RZ446" i="1"/>
  <c r="RY446" i="1"/>
  <c r="RX446" i="1"/>
  <c r="RW446" i="1"/>
  <c r="RV446" i="1"/>
  <c r="RU446" i="1"/>
  <c r="RT446" i="1"/>
  <c r="RP446" i="1"/>
  <c r="RK446" i="1"/>
  <c r="RJ446" i="1"/>
  <c r="RI446" i="1"/>
  <c r="RH446" i="1"/>
  <c r="RG446" i="1"/>
  <c r="OY446" i="1"/>
  <c r="OX446" i="1"/>
  <c r="OW446" i="1"/>
  <c r="OV446" i="1"/>
  <c r="OU446" i="1"/>
  <c r="OT446" i="1"/>
  <c r="OS446" i="1"/>
  <c r="OR446" i="1"/>
  <c r="OO446" i="1"/>
  <c r="ON446" i="1"/>
  <c r="OM446" i="1"/>
  <c r="OL446" i="1"/>
  <c r="OK446" i="1"/>
  <c r="OJ446" i="1"/>
  <c r="OI446" i="1"/>
  <c r="OH446" i="1"/>
  <c r="GG446" i="1"/>
  <c r="GF446" i="1"/>
  <c r="GE446" i="1"/>
  <c r="GD446" i="1"/>
  <c r="GC446" i="1"/>
  <c r="GB446" i="1"/>
  <c r="GA446" i="1"/>
  <c r="FZ446" i="1"/>
  <c r="FW446" i="1"/>
  <c r="FV446" i="1"/>
  <c r="FU446" i="1"/>
  <c r="FT446" i="1"/>
  <c r="FS446" i="1"/>
  <c r="FR446" i="1"/>
  <c r="FQ446" i="1"/>
  <c r="FP446" i="1"/>
  <c r="FM446" i="1"/>
  <c r="FL446" i="1"/>
  <c r="FK446" i="1"/>
  <c r="FJ446" i="1"/>
  <c r="FI446" i="1"/>
  <c r="FH446" i="1"/>
  <c r="FG446" i="1"/>
  <c r="FF446" i="1"/>
  <c r="FE446" i="1"/>
  <c r="GI446" i="1" s="1"/>
  <c r="FD446" i="1"/>
  <c r="EH446" i="1"/>
  <c r="OD446" i="1" s="1"/>
  <c r="EG446" i="1"/>
  <c r="EQ446" i="1" s="1"/>
  <c r="EF446" i="1"/>
  <c r="EP446" i="1" s="1"/>
  <c r="EE446" i="1"/>
  <c r="EO446" i="1" s="1"/>
  <c r="SA445" i="1"/>
  <c r="RZ445" i="1"/>
  <c r="RY445" i="1"/>
  <c r="RX445" i="1"/>
  <c r="RW445" i="1"/>
  <c r="RV445" i="1"/>
  <c r="RU445" i="1"/>
  <c r="RT445" i="1"/>
  <c r="RP445" i="1"/>
  <c r="RK445" i="1"/>
  <c r="RJ445" i="1"/>
  <c r="RI445" i="1"/>
  <c r="RH445" i="1"/>
  <c r="RG445" i="1"/>
  <c r="OY445" i="1"/>
  <c r="OX445" i="1"/>
  <c r="OW445" i="1"/>
  <c r="OV445" i="1"/>
  <c r="OU445" i="1"/>
  <c r="OT445" i="1"/>
  <c r="OS445" i="1"/>
  <c r="OR445" i="1"/>
  <c r="OO445" i="1"/>
  <c r="ON445" i="1"/>
  <c r="OM445" i="1"/>
  <c r="OL445" i="1"/>
  <c r="OK445" i="1"/>
  <c r="OJ445" i="1"/>
  <c r="OI445" i="1"/>
  <c r="OH445" i="1"/>
  <c r="GG445" i="1"/>
  <c r="GF445" i="1"/>
  <c r="GE445" i="1"/>
  <c r="GD445" i="1"/>
  <c r="GC445" i="1"/>
  <c r="GB445" i="1"/>
  <c r="GA445" i="1"/>
  <c r="FZ445" i="1"/>
  <c r="FW445" i="1"/>
  <c r="FV445" i="1"/>
  <c r="FU445" i="1"/>
  <c r="FT445" i="1"/>
  <c r="FS445" i="1"/>
  <c r="FR445" i="1"/>
  <c r="FQ445" i="1"/>
  <c r="FP445" i="1"/>
  <c r="FM445" i="1"/>
  <c r="FL445" i="1"/>
  <c r="FK445" i="1"/>
  <c r="FJ445" i="1"/>
  <c r="FI445" i="1"/>
  <c r="FH445" i="1"/>
  <c r="FG445" i="1"/>
  <c r="FF445" i="1"/>
  <c r="FE445" i="1"/>
  <c r="FD445" i="1"/>
  <c r="EH445" i="1"/>
  <c r="ER445" i="1" s="1"/>
  <c r="EG445" i="1"/>
  <c r="EQ445" i="1" s="1"/>
  <c r="EF445" i="1"/>
  <c r="EP445" i="1" s="1"/>
  <c r="EE445" i="1"/>
  <c r="EO445" i="1" s="1"/>
  <c r="SA444" i="1"/>
  <c r="RZ444" i="1"/>
  <c r="RY444" i="1"/>
  <c r="RX444" i="1"/>
  <c r="RW444" i="1"/>
  <c r="RV444" i="1"/>
  <c r="RU444" i="1"/>
  <c r="RT444" i="1"/>
  <c r="RP444" i="1"/>
  <c r="RK444" i="1"/>
  <c r="RJ444" i="1"/>
  <c r="RI444" i="1"/>
  <c r="RH444" i="1"/>
  <c r="RG444" i="1"/>
  <c r="OY444" i="1"/>
  <c r="OX444" i="1"/>
  <c r="OW444" i="1"/>
  <c r="OV444" i="1"/>
  <c r="OU444" i="1"/>
  <c r="OT444" i="1"/>
  <c r="OS444" i="1"/>
  <c r="OR444" i="1"/>
  <c r="OO444" i="1"/>
  <c r="ON444" i="1"/>
  <c r="OM444" i="1"/>
  <c r="OL444" i="1"/>
  <c r="OK444" i="1"/>
  <c r="OJ444" i="1"/>
  <c r="OI444" i="1"/>
  <c r="OH444" i="1"/>
  <c r="GG444" i="1"/>
  <c r="GF444" i="1"/>
  <c r="GE444" i="1"/>
  <c r="GD444" i="1"/>
  <c r="GC444" i="1"/>
  <c r="GB444" i="1"/>
  <c r="GA444" i="1"/>
  <c r="FZ444" i="1"/>
  <c r="FW444" i="1"/>
  <c r="FV444" i="1"/>
  <c r="FU444" i="1"/>
  <c r="FT444" i="1"/>
  <c r="FS444" i="1"/>
  <c r="FR444" i="1"/>
  <c r="FQ444" i="1"/>
  <c r="FP444" i="1"/>
  <c r="FM444" i="1"/>
  <c r="FL444" i="1"/>
  <c r="FK444" i="1"/>
  <c r="FJ444" i="1"/>
  <c r="FI444" i="1"/>
  <c r="FH444" i="1"/>
  <c r="FG444" i="1"/>
  <c r="FF444" i="1"/>
  <c r="FE444" i="1"/>
  <c r="FD444" i="1"/>
  <c r="EH444" i="1"/>
  <c r="ER444" i="1" s="1"/>
  <c r="EG444" i="1"/>
  <c r="EQ444" i="1" s="1"/>
  <c r="EF444" i="1"/>
  <c r="EP444" i="1" s="1"/>
  <c r="EE444" i="1"/>
  <c r="EO444" i="1" s="1"/>
  <c r="SA443" i="1"/>
  <c r="RZ443" i="1"/>
  <c r="RY443" i="1"/>
  <c r="RX443" i="1"/>
  <c r="RW443" i="1"/>
  <c r="RV443" i="1"/>
  <c r="RU443" i="1"/>
  <c r="RT443" i="1"/>
  <c r="RP443" i="1"/>
  <c r="RK443" i="1"/>
  <c r="RJ443" i="1"/>
  <c r="RI443" i="1"/>
  <c r="RH443" i="1"/>
  <c r="RG443" i="1"/>
  <c r="OY443" i="1"/>
  <c r="OX443" i="1"/>
  <c r="OW443" i="1"/>
  <c r="OV443" i="1"/>
  <c r="OU443" i="1"/>
  <c r="OT443" i="1"/>
  <c r="OS443" i="1"/>
  <c r="OR443" i="1"/>
  <c r="OO443" i="1"/>
  <c r="ON443" i="1"/>
  <c r="OM443" i="1"/>
  <c r="OL443" i="1"/>
  <c r="OK443" i="1"/>
  <c r="OJ443" i="1"/>
  <c r="OI443" i="1"/>
  <c r="OH443" i="1"/>
  <c r="GG443" i="1"/>
  <c r="GF443" i="1"/>
  <c r="GE443" i="1"/>
  <c r="GD443" i="1"/>
  <c r="GC443" i="1"/>
  <c r="GB443" i="1"/>
  <c r="GA443" i="1"/>
  <c r="FZ443" i="1"/>
  <c r="FW443" i="1"/>
  <c r="FV443" i="1"/>
  <c r="FU443" i="1"/>
  <c r="FT443" i="1"/>
  <c r="FS443" i="1"/>
  <c r="FR443" i="1"/>
  <c r="FQ443" i="1"/>
  <c r="FP443" i="1"/>
  <c r="FM443" i="1"/>
  <c r="FL443" i="1"/>
  <c r="FK443" i="1"/>
  <c r="FJ443" i="1"/>
  <c r="FI443" i="1"/>
  <c r="FH443" i="1"/>
  <c r="FG443" i="1"/>
  <c r="FF443" i="1"/>
  <c r="FE443" i="1"/>
  <c r="FD443" i="1"/>
  <c r="EH443" i="1"/>
  <c r="OD443" i="1" s="1"/>
  <c r="EG443" i="1"/>
  <c r="EQ443" i="1" s="1"/>
  <c r="EF443" i="1"/>
  <c r="EP443" i="1" s="1"/>
  <c r="EE443" i="1"/>
  <c r="SA442" i="1"/>
  <c r="RZ442" i="1"/>
  <c r="RY442" i="1"/>
  <c r="RX442" i="1"/>
  <c r="RW442" i="1"/>
  <c r="RV442" i="1"/>
  <c r="RU442" i="1"/>
  <c r="RT442" i="1"/>
  <c r="RP442" i="1"/>
  <c r="RK442" i="1"/>
  <c r="RJ442" i="1"/>
  <c r="RI442" i="1"/>
  <c r="RH442" i="1"/>
  <c r="RG442" i="1"/>
  <c r="OY442" i="1"/>
  <c r="OX442" i="1"/>
  <c r="OW442" i="1"/>
  <c r="OV442" i="1"/>
  <c r="OU442" i="1"/>
  <c r="OT442" i="1"/>
  <c r="OS442" i="1"/>
  <c r="OR442" i="1"/>
  <c r="OO442" i="1"/>
  <c r="ON442" i="1"/>
  <c r="OM442" i="1"/>
  <c r="OL442" i="1"/>
  <c r="OK442" i="1"/>
  <c r="OJ442" i="1"/>
  <c r="OI442" i="1"/>
  <c r="OH442" i="1"/>
  <c r="GG442" i="1"/>
  <c r="GF442" i="1"/>
  <c r="GE442" i="1"/>
  <c r="GD442" i="1"/>
  <c r="GC442" i="1"/>
  <c r="GB442" i="1"/>
  <c r="GA442" i="1"/>
  <c r="FZ442" i="1"/>
  <c r="FW442" i="1"/>
  <c r="FV442" i="1"/>
  <c r="FU442" i="1"/>
  <c r="FT442" i="1"/>
  <c r="FS442" i="1"/>
  <c r="FR442" i="1"/>
  <c r="FQ442" i="1"/>
  <c r="FP442" i="1"/>
  <c r="FM442" i="1"/>
  <c r="FL442" i="1"/>
  <c r="FK442" i="1"/>
  <c r="FJ442" i="1"/>
  <c r="FI442" i="1"/>
  <c r="FH442" i="1"/>
  <c r="FG442" i="1"/>
  <c r="FF442" i="1"/>
  <c r="FE442" i="1"/>
  <c r="FD442" i="1"/>
  <c r="EH442" i="1"/>
  <c r="EG442" i="1"/>
  <c r="EQ442" i="1" s="1"/>
  <c r="EF442" i="1"/>
  <c r="EP442" i="1" s="1"/>
  <c r="EE442" i="1"/>
  <c r="SA441" i="1"/>
  <c r="RZ441" i="1"/>
  <c r="RY441" i="1"/>
  <c r="RX441" i="1"/>
  <c r="RW441" i="1"/>
  <c r="RV441" i="1"/>
  <c r="RU441" i="1"/>
  <c r="RT441" i="1"/>
  <c r="RP441" i="1"/>
  <c r="RK441" i="1"/>
  <c r="RJ441" i="1"/>
  <c r="RI441" i="1"/>
  <c r="RH441" i="1"/>
  <c r="RG441" i="1"/>
  <c r="OY441" i="1"/>
  <c r="OX441" i="1"/>
  <c r="OW441" i="1"/>
  <c r="OV441" i="1"/>
  <c r="OU441" i="1"/>
  <c r="OT441" i="1"/>
  <c r="OS441" i="1"/>
  <c r="OR441" i="1"/>
  <c r="OO441" i="1"/>
  <c r="ON441" i="1"/>
  <c r="OM441" i="1"/>
  <c r="OL441" i="1"/>
  <c r="OK441" i="1"/>
  <c r="OJ441" i="1"/>
  <c r="OI441" i="1"/>
  <c r="OH441" i="1"/>
  <c r="GG441" i="1"/>
  <c r="GF441" i="1"/>
  <c r="GE441" i="1"/>
  <c r="GD441" i="1"/>
  <c r="GC441" i="1"/>
  <c r="GB441" i="1"/>
  <c r="GA441" i="1"/>
  <c r="FZ441" i="1"/>
  <c r="FW441" i="1"/>
  <c r="FV441" i="1"/>
  <c r="FU441" i="1"/>
  <c r="FT441" i="1"/>
  <c r="FS441" i="1"/>
  <c r="FR441" i="1"/>
  <c r="FQ441" i="1"/>
  <c r="FP441" i="1"/>
  <c r="FM441" i="1"/>
  <c r="FL441" i="1"/>
  <c r="FK441" i="1"/>
  <c r="FJ441" i="1"/>
  <c r="FI441" i="1"/>
  <c r="FH441" i="1"/>
  <c r="FG441" i="1"/>
  <c r="FF441" i="1"/>
  <c r="FE441" i="1"/>
  <c r="GI441" i="1" s="1"/>
  <c r="FD441" i="1"/>
  <c r="GH441" i="1" s="1"/>
  <c r="EH441" i="1"/>
  <c r="OD441" i="1" s="1"/>
  <c r="EG441" i="1"/>
  <c r="EQ441" i="1" s="1"/>
  <c r="EF441" i="1"/>
  <c r="EP441" i="1" s="1"/>
  <c r="EE441" i="1"/>
  <c r="EO441" i="1" s="1"/>
  <c r="SA440" i="1"/>
  <c r="RZ440" i="1"/>
  <c r="RY440" i="1"/>
  <c r="RX440" i="1"/>
  <c r="RW440" i="1"/>
  <c r="RV440" i="1"/>
  <c r="RU440" i="1"/>
  <c r="RT440" i="1"/>
  <c r="RP440" i="1"/>
  <c r="RK440" i="1"/>
  <c r="RJ440" i="1"/>
  <c r="RI440" i="1"/>
  <c r="RH440" i="1"/>
  <c r="RG440" i="1"/>
  <c r="OY440" i="1"/>
  <c r="OX440" i="1"/>
  <c r="OW440" i="1"/>
  <c r="OV440" i="1"/>
  <c r="OU440" i="1"/>
  <c r="OT440" i="1"/>
  <c r="OS440" i="1"/>
  <c r="OR440" i="1"/>
  <c r="OO440" i="1"/>
  <c r="ON440" i="1"/>
  <c r="OM440" i="1"/>
  <c r="OL440" i="1"/>
  <c r="OK440" i="1"/>
  <c r="OJ440" i="1"/>
  <c r="OI440" i="1"/>
  <c r="OH440" i="1"/>
  <c r="GG440" i="1"/>
  <c r="GF440" i="1"/>
  <c r="GE440" i="1"/>
  <c r="GD440" i="1"/>
  <c r="GC440" i="1"/>
  <c r="GB440" i="1"/>
  <c r="GA440" i="1"/>
  <c r="FZ440" i="1"/>
  <c r="FW440" i="1"/>
  <c r="FV440" i="1"/>
  <c r="FU440" i="1"/>
  <c r="FT440" i="1"/>
  <c r="FS440" i="1"/>
  <c r="FR440" i="1"/>
  <c r="FQ440" i="1"/>
  <c r="FP440" i="1"/>
  <c r="FM440" i="1"/>
  <c r="FL440" i="1"/>
  <c r="FK440" i="1"/>
  <c r="FJ440" i="1"/>
  <c r="FI440" i="1"/>
  <c r="FH440" i="1"/>
  <c r="FG440" i="1"/>
  <c r="FF440" i="1"/>
  <c r="FE440" i="1"/>
  <c r="GI440" i="1" s="1"/>
  <c r="FD440" i="1"/>
  <c r="EH440" i="1"/>
  <c r="OD440" i="1" s="1"/>
  <c r="EG440" i="1"/>
  <c r="EQ440" i="1" s="1"/>
  <c r="EF440" i="1"/>
  <c r="EP440" i="1" s="1"/>
  <c r="EE440" i="1"/>
  <c r="EO440" i="1" s="1"/>
  <c r="SA439" i="1"/>
  <c r="RZ439" i="1"/>
  <c r="RY439" i="1"/>
  <c r="RX439" i="1"/>
  <c r="RW439" i="1"/>
  <c r="RV439" i="1"/>
  <c r="RU439" i="1"/>
  <c r="RT439" i="1"/>
  <c r="RP439" i="1"/>
  <c r="RK439" i="1"/>
  <c r="RJ439" i="1"/>
  <c r="RI439" i="1"/>
  <c r="RH439" i="1"/>
  <c r="RG439" i="1"/>
  <c r="OY439" i="1"/>
  <c r="OX439" i="1"/>
  <c r="OW439" i="1"/>
  <c r="OV439" i="1"/>
  <c r="OU439" i="1"/>
  <c r="OT439" i="1"/>
  <c r="OS439" i="1"/>
  <c r="OR439" i="1"/>
  <c r="OO439" i="1"/>
  <c r="ON439" i="1"/>
  <c r="OM439" i="1"/>
  <c r="OL439" i="1"/>
  <c r="OK439" i="1"/>
  <c r="OJ439" i="1"/>
  <c r="OI439" i="1"/>
  <c r="OH439" i="1"/>
  <c r="GG439" i="1"/>
  <c r="GF439" i="1"/>
  <c r="GE439" i="1"/>
  <c r="GD439" i="1"/>
  <c r="GC439" i="1"/>
  <c r="GB439" i="1"/>
  <c r="GA439" i="1"/>
  <c r="FZ439" i="1"/>
  <c r="FW439" i="1"/>
  <c r="FV439" i="1"/>
  <c r="FU439" i="1"/>
  <c r="FT439" i="1"/>
  <c r="FS439" i="1"/>
  <c r="FR439" i="1"/>
  <c r="FQ439" i="1"/>
  <c r="FP439" i="1"/>
  <c r="FM439" i="1"/>
  <c r="FL439" i="1"/>
  <c r="FK439" i="1"/>
  <c r="FJ439" i="1"/>
  <c r="FI439" i="1"/>
  <c r="FH439" i="1"/>
  <c r="FG439" i="1"/>
  <c r="FF439" i="1"/>
  <c r="FE439" i="1"/>
  <c r="FD439" i="1"/>
  <c r="EH439" i="1"/>
  <c r="ER439" i="1" s="1"/>
  <c r="EG439" i="1"/>
  <c r="EQ439" i="1" s="1"/>
  <c r="EF439" i="1"/>
  <c r="EP439" i="1" s="1"/>
  <c r="EE439" i="1"/>
  <c r="EO439" i="1" s="1"/>
  <c r="SA438" i="1"/>
  <c r="RZ438" i="1"/>
  <c r="RY438" i="1"/>
  <c r="RX438" i="1"/>
  <c r="RW438" i="1"/>
  <c r="RV438" i="1"/>
  <c r="RU438" i="1"/>
  <c r="RT438" i="1"/>
  <c r="RP438" i="1"/>
  <c r="RK438" i="1"/>
  <c r="RJ438" i="1"/>
  <c r="RI438" i="1"/>
  <c r="RH438" i="1"/>
  <c r="RG438" i="1"/>
  <c r="OY438" i="1"/>
  <c r="OX438" i="1"/>
  <c r="OW438" i="1"/>
  <c r="OV438" i="1"/>
  <c r="OU438" i="1"/>
  <c r="OT438" i="1"/>
  <c r="OS438" i="1"/>
  <c r="OR438" i="1"/>
  <c r="OO438" i="1"/>
  <c r="ON438" i="1"/>
  <c r="OM438" i="1"/>
  <c r="OL438" i="1"/>
  <c r="OK438" i="1"/>
  <c r="OJ438" i="1"/>
  <c r="OI438" i="1"/>
  <c r="OH438" i="1"/>
  <c r="GG438" i="1"/>
  <c r="GF438" i="1"/>
  <c r="GE438" i="1"/>
  <c r="GD438" i="1"/>
  <c r="GC438" i="1"/>
  <c r="GB438" i="1"/>
  <c r="GA438" i="1"/>
  <c r="FZ438" i="1"/>
  <c r="FW438" i="1"/>
  <c r="FV438" i="1"/>
  <c r="FU438" i="1"/>
  <c r="FT438" i="1"/>
  <c r="FS438" i="1"/>
  <c r="FR438" i="1"/>
  <c r="FQ438" i="1"/>
  <c r="FP438" i="1"/>
  <c r="FM438" i="1"/>
  <c r="FL438" i="1"/>
  <c r="FK438" i="1"/>
  <c r="FJ438" i="1"/>
  <c r="FI438" i="1"/>
  <c r="FH438" i="1"/>
  <c r="FG438" i="1"/>
  <c r="FF438" i="1"/>
  <c r="FE438" i="1"/>
  <c r="FD438" i="1"/>
  <c r="EH438" i="1"/>
  <c r="OD438" i="1" s="1"/>
  <c r="EG438" i="1"/>
  <c r="EQ438" i="1" s="1"/>
  <c r="EF438" i="1"/>
  <c r="EP438" i="1" s="1"/>
  <c r="EE438" i="1"/>
  <c r="SA437" i="1"/>
  <c r="RZ437" i="1"/>
  <c r="RY437" i="1"/>
  <c r="RX437" i="1"/>
  <c r="RW437" i="1"/>
  <c r="RV437" i="1"/>
  <c r="RU437" i="1"/>
  <c r="RT437" i="1"/>
  <c r="RP437" i="1"/>
  <c r="RK437" i="1"/>
  <c r="RJ437" i="1"/>
  <c r="RI437" i="1"/>
  <c r="RH437" i="1"/>
  <c r="RG437" i="1"/>
  <c r="OY437" i="1"/>
  <c r="OX437" i="1"/>
  <c r="OW437" i="1"/>
  <c r="OV437" i="1"/>
  <c r="OU437" i="1"/>
  <c r="OT437" i="1"/>
  <c r="OS437" i="1"/>
  <c r="OR437" i="1"/>
  <c r="OO437" i="1"/>
  <c r="ON437" i="1"/>
  <c r="OM437" i="1"/>
  <c r="OL437" i="1"/>
  <c r="OK437" i="1"/>
  <c r="OJ437" i="1"/>
  <c r="OI437" i="1"/>
  <c r="OH437" i="1"/>
  <c r="GG437" i="1"/>
  <c r="GF437" i="1"/>
  <c r="GE437" i="1"/>
  <c r="GD437" i="1"/>
  <c r="GC437" i="1"/>
  <c r="GB437" i="1"/>
  <c r="GA437" i="1"/>
  <c r="FZ437" i="1"/>
  <c r="FW437" i="1"/>
  <c r="FV437" i="1"/>
  <c r="FU437" i="1"/>
  <c r="FT437" i="1"/>
  <c r="FS437" i="1"/>
  <c r="FR437" i="1"/>
  <c r="FQ437" i="1"/>
  <c r="FP437" i="1"/>
  <c r="FM437" i="1"/>
  <c r="FL437" i="1"/>
  <c r="FK437" i="1"/>
  <c r="FJ437" i="1"/>
  <c r="FI437" i="1"/>
  <c r="FH437" i="1"/>
  <c r="FG437" i="1"/>
  <c r="FF437" i="1"/>
  <c r="FE437" i="1"/>
  <c r="FD437" i="1"/>
  <c r="EH437" i="1"/>
  <c r="OD437" i="1" s="1"/>
  <c r="EG437" i="1"/>
  <c r="EQ437" i="1" s="1"/>
  <c r="EF437" i="1"/>
  <c r="EP437" i="1" s="1"/>
  <c r="EE437" i="1"/>
  <c r="SA436" i="1"/>
  <c r="RZ436" i="1"/>
  <c r="RY436" i="1"/>
  <c r="RX436" i="1"/>
  <c r="RW436" i="1"/>
  <c r="RV436" i="1"/>
  <c r="RU436" i="1"/>
  <c r="RT436" i="1"/>
  <c r="RP436" i="1"/>
  <c r="RK436" i="1"/>
  <c r="RJ436" i="1"/>
  <c r="RI436" i="1"/>
  <c r="RH436" i="1"/>
  <c r="RG436" i="1"/>
  <c r="OY436" i="1"/>
  <c r="OX436" i="1"/>
  <c r="OW436" i="1"/>
  <c r="OV436" i="1"/>
  <c r="OU436" i="1"/>
  <c r="OT436" i="1"/>
  <c r="OS436" i="1"/>
  <c r="OR436" i="1"/>
  <c r="OO436" i="1"/>
  <c r="ON436" i="1"/>
  <c r="OM436" i="1"/>
  <c r="OL436" i="1"/>
  <c r="OK436" i="1"/>
  <c r="OJ436" i="1"/>
  <c r="OI436" i="1"/>
  <c r="OH436" i="1"/>
  <c r="GG436" i="1"/>
  <c r="GF436" i="1"/>
  <c r="GE436" i="1"/>
  <c r="GD436" i="1"/>
  <c r="GC436" i="1"/>
  <c r="GB436" i="1"/>
  <c r="GA436" i="1"/>
  <c r="FZ436" i="1"/>
  <c r="FW436" i="1"/>
  <c r="FV436" i="1"/>
  <c r="FU436" i="1"/>
  <c r="FT436" i="1"/>
  <c r="FS436" i="1"/>
  <c r="FR436" i="1"/>
  <c r="FQ436" i="1"/>
  <c r="FP436" i="1"/>
  <c r="FM436" i="1"/>
  <c r="FL436" i="1"/>
  <c r="FK436" i="1"/>
  <c r="FJ436" i="1"/>
  <c r="FI436" i="1"/>
  <c r="FH436" i="1"/>
  <c r="FG436" i="1"/>
  <c r="FF436" i="1"/>
  <c r="FE436" i="1"/>
  <c r="GI436" i="1" s="1"/>
  <c r="FD436" i="1"/>
  <c r="GH436" i="1" s="1"/>
  <c r="EH436" i="1"/>
  <c r="EG436" i="1"/>
  <c r="EF436" i="1"/>
  <c r="EE436" i="1"/>
  <c r="SA435" i="1"/>
  <c r="RZ435" i="1"/>
  <c r="RY435" i="1"/>
  <c r="RX435" i="1"/>
  <c r="RW435" i="1"/>
  <c r="RV435" i="1"/>
  <c r="RU435" i="1"/>
  <c r="RT435" i="1"/>
  <c r="RP435" i="1"/>
  <c r="RK435" i="1"/>
  <c r="RJ435" i="1"/>
  <c r="RI435" i="1"/>
  <c r="RH435" i="1"/>
  <c r="RG435" i="1"/>
  <c r="OY435" i="1"/>
  <c r="OX435" i="1"/>
  <c r="OW435" i="1"/>
  <c r="OV435" i="1"/>
  <c r="OU435" i="1"/>
  <c r="OT435" i="1"/>
  <c r="OS435" i="1"/>
  <c r="OR435" i="1"/>
  <c r="OO435" i="1"/>
  <c r="ON435" i="1"/>
  <c r="OM435" i="1"/>
  <c r="OL435" i="1"/>
  <c r="OK435" i="1"/>
  <c r="OJ435" i="1"/>
  <c r="OI435" i="1"/>
  <c r="OH435" i="1"/>
  <c r="GG435" i="1"/>
  <c r="GF435" i="1"/>
  <c r="GE435" i="1"/>
  <c r="GD435" i="1"/>
  <c r="GC435" i="1"/>
  <c r="GB435" i="1"/>
  <c r="GA435" i="1"/>
  <c r="FZ435" i="1"/>
  <c r="FW435" i="1"/>
  <c r="FV435" i="1"/>
  <c r="FU435" i="1"/>
  <c r="FT435" i="1"/>
  <c r="FS435" i="1"/>
  <c r="FR435" i="1"/>
  <c r="FQ435" i="1"/>
  <c r="FP435" i="1"/>
  <c r="FM435" i="1"/>
  <c r="FL435" i="1"/>
  <c r="FK435" i="1"/>
  <c r="FJ435" i="1"/>
  <c r="FI435" i="1"/>
  <c r="FH435" i="1"/>
  <c r="FG435" i="1"/>
  <c r="FF435" i="1"/>
  <c r="FE435" i="1"/>
  <c r="FD435" i="1"/>
  <c r="EH435" i="1"/>
  <c r="OD435" i="1" s="1"/>
  <c r="EG435" i="1"/>
  <c r="EQ435" i="1" s="1"/>
  <c r="EF435" i="1"/>
  <c r="EP435" i="1" s="1"/>
  <c r="EE435" i="1"/>
  <c r="EO435" i="1" s="1"/>
  <c r="SA434" i="1"/>
  <c r="RZ434" i="1"/>
  <c r="RY434" i="1"/>
  <c r="RX434" i="1"/>
  <c r="RW434" i="1"/>
  <c r="RV434" i="1"/>
  <c r="RU434" i="1"/>
  <c r="RT434" i="1"/>
  <c r="RP434" i="1"/>
  <c r="RK434" i="1"/>
  <c r="RJ434" i="1"/>
  <c r="RI434" i="1"/>
  <c r="RH434" i="1"/>
  <c r="RG434" i="1"/>
  <c r="OY434" i="1"/>
  <c r="OX434" i="1"/>
  <c r="OW434" i="1"/>
  <c r="OV434" i="1"/>
  <c r="OU434" i="1"/>
  <c r="OT434" i="1"/>
  <c r="OS434" i="1"/>
  <c r="OR434" i="1"/>
  <c r="OO434" i="1"/>
  <c r="ON434" i="1"/>
  <c r="OM434" i="1"/>
  <c r="OL434" i="1"/>
  <c r="OK434" i="1"/>
  <c r="OJ434" i="1"/>
  <c r="OI434" i="1"/>
  <c r="OH434" i="1"/>
  <c r="GG434" i="1"/>
  <c r="GF434" i="1"/>
  <c r="GE434" i="1"/>
  <c r="GD434" i="1"/>
  <c r="GC434" i="1"/>
  <c r="GB434" i="1"/>
  <c r="GA434" i="1"/>
  <c r="FZ434" i="1"/>
  <c r="FW434" i="1"/>
  <c r="FV434" i="1"/>
  <c r="FU434" i="1"/>
  <c r="FT434" i="1"/>
  <c r="FS434" i="1"/>
  <c r="FR434" i="1"/>
  <c r="FQ434" i="1"/>
  <c r="FP434" i="1"/>
  <c r="FM434" i="1"/>
  <c r="FL434" i="1"/>
  <c r="FK434" i="1"/>
  <c r="FJ434" i="1"/>
  <c r="FI434" i="1"/>
  <c r="FH434" i="1"/>
  <c r="FG434" i="1"/>
  <c r="FF434" i="1"/>
  <c r="FE434" i="1"/>
  <c r="FD434" i="1"/>
  <c r="EH434" i="1"/>
  <c r="EG434" i="1"/>
  <c r="EQ434" i="1" s="1"/>
  <c r="EF434" i="1"/>
  <c r="EP434" i="1" s="1"/>
  <c r="EE434" i="1"/>
  <c r="SA433" i="1"/>
  <c r="RZ433" i="1"/>
  <c r="RY433" i="1"/>
  <c r="RX433" i="1"/>
  <c r="RW433" i="1"/>
  <c r="RV433" i="1"/>
  <c r="RU433" i="1"/>
  <c r="RT433" i="1"/>
  <c r="RP433" i="1"/>
  <c r="RK433" i="1"/>
  <c r="RJ433" i="1"/>
  <c r="RI433" i="1"/>
  <c r="RH433" i="1"/>
  <c r="RG433" i="1"/>
  <c r="OY433" i="1"/>
  <c r="OX433" i="1"/>
  <c r="OW433" i="1"/>
  <c r="OV433" i="1"/>
  <c r="OU433" i="1"/>
  <c r="OT433" i="1"/>
  <c r="OS433" i="1"/>
  <c r="OR433" i="1"/>
  <c r="OO433" i="1"/>
  <c r="ON433" i="1"/>
  <c r="OM433" i="1"/>
  <c r="OL433" i="1"/>
  <c r="OK433" i="1"/>
  <c r="OJ433" i="1"/>
  <c r="OI433" i="1"/>
  <c r="OH433" i="1"/>
  <c r="GG433" i="1"/>
  <c r="GF433" i="1"/>
  <c r="GE433" i="1"/>
  <c r="GD433" i="1"/>
  <c r="GC433" i="1"/>
  <c r="GB433" i="1"/>
  <c r="GA433" i="1"/>
  <c r="FZ433" i="1"/>
  <c r="FW433" i="1"/>
  <c r="FV433" i="1"/>
  <c r="FU433" i="1"/>
  <c r="FT433" i="1"/>
  <c r="FS433" i="1"/>
  <c r="FR433" i="1"/>
  <c r="FQ433" i="1"/>
  <c r="FP433" i="1"/>
  <c r="FM433" i="1"/>
  <c r="FL433" i="1"/>
  <c r="FK433" i="1"/>
  <c r="FJ433" i="1"/>
  <c r="FI433" i="1"/>
  <c r="FH433" i="1"/>
  <c r="FG433" i="1"/>
  <c r="FF433" i="1"/>
  <c r="FE433" i="1"/>
  <c r="GI433" i="1" s="1"/>
  <c r="FD433" i="1"/>
  <c r="GH433" i="1" s="1"/>
  <c r="EH433" i="1"/>
  <c r="EG433" i="1"/>
  <c r="EF433" i="1"/>
  <c r="EE433" i="1"/>
  <c r="SA430" i="1"/>
  <c r="RZ430" i="1"/>
  <c r="RY430" i="1"/>
  <c r="RX430" i="1"/>
  <c r="RW430" i="1"/>
  <c r="RV430" i="1"/>
  <c r="RU430" i="1"/>
  <c r="RT430" i="1"/>
  <c r="RP430" i="1"/>
  <c r="RK430" i="1"/>
  <c r="RJ430" i="1"/>
  <c r="RI430" i="1"/>
  <c r="RH430" i="1"/>
  <c r="RG430" i="1"/>
  <c r="OY430" i="1"/>
  <c r="OX430" i="1"/>
  <c r="OW430" i="1"/>
  <c r="OV430" i="1"/>
  <c r="OU430" i="1"/>
  <c r="OT430" i="1"/>
  <c r="OS430" i="1"/>
  <c r="OR430" i="1"/>
  <c r="OO430" i="1"/>
  <c r="ON430" i="1"/>
  <c r="OM430" i="1"/>
  <c r="OL430" i="1"/>
  <c r="OK430" i="1"/>
  <c r="OJ430" i="1"/>
  <c r="OI430" i="1"/>
  <c r="OH430" i="1"/>
  <c r="GG430" i="1"/>
  <c r="GF430" i="1"/>
  <c r="GE430" i="1"/>
  <c r="GD430" i="1"/>
  <c r="GC430" i="1"/>
  <c r="GB430" i="1"/>
  <c r="GA430" i="1"/>
  <c r="FZ430" i="1"/>
  <c r="FW430" i="1"/>
  <c r="FV430" i="1"/>
  <c r="FU430" i="1"/>
  <c r="FT430" i="1"/>
  <c r="FS430" i="1"/>
  <c r="FR430" i="1"/>
  <c r="FQ430" i="1"/>
  <c r="FP430" i="1"/>
  <c r="FM430" i="1"/>
  <c r="FL430" i="1"/>
  <c r="FK430" i="1"/>
  <c r="FJ430" i="1"/>
  <c r="FI430" i="1"/>
  <c r="FH430" i="1"/>
  <c r="FG430" i="1"/>
  <c r="FF430" i="1"/>
  <c r="FE430" i="1"/>
  <c r="FD430" i="1"/>
  <c r="EH430" i="1"/>
  <c r="ER430" i="1" s="1"/>
  <c r="EG430" i="1"/>
  <c r="EQ430" i="1" s="1"/>
  <c r="EF430" i="1"/>
  <c r="EP430" i="1" s="1"/>
  <c r="EE430" i="1"/>
  <c r="EO430" i="1" s="1"/>
  <c r="SA425" i="1"/>
  <c r="RZ425" i="1"/>
  <c r="RY425" i="1"/>
  <c r="RX425" i="1"/>
  <c r="RW425" i="1"/>
  <c r="RV425" i="1"/>
  <c r="RU425" i="1"/>
  <c r="RT425" i="1"/>
  <c r="RP425" i="1"/>
  <c r="RK425" i="1"/>
  <c r="RJ425" i="1"/>
  <c r="RI425" i="1"/>
  <c r="RH425" i="1"/>
  <c r="RG425" i="1"/>
  <c r="OY425" i="1"/>
  <c r="OX425" i="1"/>
  <c r="OW425" i="1"/>
  <c r="OV425" i="1"/>
  <c r="OU425" i="1"/>
  <c r="OT425" i="1"/>
  <c r="OS425" i="1"/>
  <c r="OR425" i="1"/>
  <c r="OO425" i="1"/>
  <c r="ON425" i="1"/>
  <c r="OM425" i="1"/>
  <c r="OL425" i="1"/>
  <c r="OK425" i="1"/>
  <c r="OJ425" i="1"/>
  <c r="OI425" i="1"/>
  <c r="OH425" i="1"/>
  <c r="GG425" i="1"/>
  <c r="GF425" i="1"/>
  <c r="GE425" i="1"/>
  <c r="GD425" i="1"/>
  <c r="GC425" i="1"/>
  <c r="GB425" i="1"/>
  <c r="GA425" i="1"/>
  <c r="FZ425" i="1"/>
  <c r="FW425" i="1"/>
  <c r="FV425" i="1"/>
  <c r="FU425" i="1"/>
  <c r="FT425" i="1"/>
  <c r="FS425" i="1"/>
  <c r="FR425" i="1"/>
  <c r="FQ425" i="1"/>
  <c r="FP425" i="1"/>
  <c r="FM425" i="1"/>
  <c r="FL425" i="1"/>
  <c r="FK425" i="1"/>
  <c r="FJ425" i="1"/>
  <c r="FI425" i="1"/>
  <c r="FH425" i="1"/>
  <c r="FG425" i="1"/>
  <c r="FF425" i="1"/>
  <c r="FE425" i="1"/>
  <c r="FD425" i="1"/>
  <c r="EH425" i="1"/>
  <c r="OD425" i="1" s="1"/>
  <c r="EG425" i="1"/>
  <c r="EQ425" i="1" s="1"/>
  <c r="EF425" i="1"/>
  <c r="EP425" i="1" s="1"/>
  <c r="EE425" i="1"/>
  <c r="SA424" i="1"/>
  <c r="RZ424" i="1"/>
  <c r="RY424" i="1"/>
  <c r="RX424" i="1"/>
  <c r="RW424" i="1"/>
  <c r="RV424" i="1"/>
  <c r="RU424" i="1"/>
  <c r="RT424" i="1"/>
  <c r="RP424" i="1"/>
  <c r="RK424" i="1"/>
  <c r="RJ424" i="1"/>
  <c r="RI424" i="1"/>
  <c r="RH424" i="1"/>
  <c r="RG424" i="1"/>
  <c r="OY424" i="1"/>
  <c r="OX424" i="1"/>
  <c r="OW424" i="1"/>
  <c r="OV424" i="1"/>
  <c r="OU424" i="1"/>
  <c r="OT424" i="1"/>
  <c r="OS424" i="1"/>
  <c r="OR424" i="1"/>
  <c r="OO424" i="1"/>
  <c r="ON424" i="1"/>
  <c r="OM424" i="1"/>
  <c r="OL424" i="1"/>
  <c r="OK424" i="1"/>
  <c r="OJ424" i="1"/>
  <c r="OI424" i="1"/>
  <c r="OH424" i="1"/>
  <c r="GG424" i="1"/>
  <c r="GF424" i="1"/>
  <c r="GE424" i="1"/>
  <c r="GD424" i="1"/>
  <c r="GC424" i="1"/>
  <c r="GB424" i="1"/>
  <c r="GA424" i="1"/>
  <c r="FZ424" i="1"/>
  <c r="FW424" i="1"/>
  <c r="FV424" i="1"/>
  <c r="FU424" i="1"/>
  <c r="FT424" i="1"/>
  <c r="FS424" i="1"/>
  <c r="FR424" i="1"/>
  <c r="FQ424" i="1"/>
  <c r="FP424" i="1"/>
  <c r="FM424" i="1"/>
  <c r="FL424" i="1"/>
  <c r="FK424" i="1"/>
  <c r="FJ424" i="1"/>
  <c r="FI424" i="1"/>
  <c r="FH424" i="1"/>
  <c r="FG424" i="1"/>
  <c r="FF424" i="1"/>
  <c r="FE424" i="1"/>
  <c r="GI424" i="1" s="1"/>
  <c r="FD424" i="1"/>
  <c r="EH424" i="1"/>
  <c r="OD424" i="1" s="1"/>
  <c r="EG424" i="1"/>
  <c r="EQ424" i="1" s="1"/>
  <c r="EF424" i="1"/>
  <c r="EP424" i="1" s="1"/>
  <c r="EE424" i="1"/>
  <c r="EO424" i="1" s="1"/>
  <c r="SA423" i="1"/>
  <c r="RZ423" i="1"/>
  <c r="RY423" i="1"/>
  <c r="RX423" i="1"/>
  <c r="RW423" i="1"/>
  <c r="RV423" i="1"/>
  <c r="RU423" i="1"/>
  <c r="RT423" i="1"/>
  <c r="RP423" i="1"/>
  <c r="RK423" i="1"/>
  <c r="RJ423" i="1"/>
  <c r="RI423" i="1"/>
  <c r="RH423" i="1"/>
  <c r="RG423" i="1"/>
  <c r="OY423" i="1"/>
  <c r="OX423" i="1"/>
  <c r="OW423" i="1"/>
  <c r="OV423" i="1"/>
  <c r="OU423" i="1"/>
  <c r="OT423" i="1"/>
  <c r="OS423" i="1"/>
  <c r="OR423" i="1"/>
  <c r="OO423" i="1"/>
  <c r="ON423" i="1"/>
  <c r="OM423" i="1"/>
  <c r="OL423" i="1"/>
  <c r="OK423" i="1"/>
  <c r="OJ423" i="1"/>
  <c r="OI423" i="1"/>
  <c r="OH423" i="1"/>
  <c r="GG423" i="1"/>
  <c r="GF423" i="1"/>
  <c r="GE423" i="1"/>
  <c r="GD423" i="1"/>
  <c r="GC423" i="1"/>
  <c r="GB423" i="1"/>
  <c r="GA423" i="1"/>
  <c r="FZ423" i="1"/>
  <c r="FW423" i="1"/>
  <c r="FV423" i="1"/>
  <c r="FU423" i="1"/>
  <c r="FT423" i="1"/>
  <c r="FS423" i="1"/>
  <c r="FR423" i="1"/>
  <c r="FQ423" i="1"/>
  <c r="FP423" i="1"/>
  <c r="FM423" i="1"/>
  <c r="FL423" i="1"/>
  <c r="FK423" i="1"/>
  <c r="FJ423" i="1"/>
  <c r="FI423" i="1"/>
  <c r="FH423" i="1"/>
  <c r="FG423" i="1"/>
  <c r="FF423" i="1"/>
  <c r="FE423" i="1"/>
  <c r="FD423" i="1"/>
  <c r="GH423" i="1" s="1"/>
  <c r="EH423" i="1"/>
  <c r="OD423" i="1" s="1"/>
  <c r="EG423" i="1"/>
  <c r="EQ423" i="1" s="1"/>
  <c r="EF423" i="1"/>
  <c r="EE423" i="1"/>
  <c r="EO423" i="1" s="1"/>
  <c r="SA422" i="1"/>
  <c r="RZ422" i="1"/>
  <c r="RY422" i="1"/>
  <c r="RX422" i="1"/>
  <c r="RW422" i="1"/>
  <c r="RV422" i="1"/>
  <c r="RU422" i="1"/>
  <c r="RT422" i="1"/>
  <c r="RP422" i="1"/>
  <c r="RK422" i="1"/>
  <c r="RJ422" i="1"/>
  <c r="RI422" i="1"/>
  <c r="RH422" i="1"/>
  <c r="RG422" i="1"/>
  <c r="OY422" i="1"/>
  <c r="OX422" i="1"/>
  <c r="OW422" i="1"/>
  <c r="OV422" i="1"/>
  <c r="OU422" i="1"/>
  <c r="OT422" i="1"/>
  <c r="OS422" i="1"/>
  <c r="OR422" i="1"/>
  <c r="OO422" i="1"/>
  <c r="ON422" i="1"/>
  <c r="OM422" i="1"/>
  <c r="OL422" i="1"/>
  <c r="OK422" i="1"/>
  <c r="OJ422" i="1"/>
  <c r="OI422" i="1"/>
  <c r="OH422" i="1"/>
  <c r="GG422" i="1"/>
  <c r="GF422" i="1"/>
  <c r="GE422" i="1"/>
  <c r="GD422" i="1"/>
  <c r="GC422" i="1"/>
  <c r="GB422" i="1"/>
  <c r="GA422" i="1"/>
  <c r="FZ422" i="1"/>
  <c r="FW422" i="1"/>
  <c r="FV422" i="1"/>
  <c r="FU422" i="1"/>
  <c r="FT422" i="1"/>
  <c r="FS422" i="1"/>
  <c r="FR422" i="1"/>
  <c r="FQ422" i="1"/>
  <c r="FP422" i="1"/>
  <c r="FM422" i="1"/>
  <c r="FL422" i="1"/>
  <c r="FK422" i="1"/>
  <c r="FJ422" i="1"/>
  <c r="FI422" i="1"/>
  <c r="FH422" i="1"/>
  <c r="FG422" i="1"/>
  <c r="FF422" i="1"/>
  <c r="FE422" i="1"/>
  <c r="FD422" i="1"/>
  <c r="GH422" i="1" s="1"/>
  <c r="EH422" i="1"/>
  <c r="OD422" i="1" s="1"/>
  <c r="EG422" i="1"/>
  <c r="EQ422" i="1" s="1"/>
  <c r="EF422" i="1"/>
  <c r="EP422" i="1" s="1"/>
  <c r="EE422" i="1"/>
  <c r="EO422" i="1" s="1"/>
  <c r="SA421" i="1"/>
  <c r="RZ421" i="1"/>
  <c r="RY421" i="1"/>
  <c r="RX421" i="1"/>
  <c r="RW421" i="1"/>
  <c r="RV421" i="1"/>
  <c r="RU421" i="1"/>
  <c r="RT421" i="1"/>
  <c r="RP421" i="1"/>
  <c r="RK421" i="1"/>
  <c r="RJ421" i="1"/>
  <c r="RI421" i="1"/>
  <c r="RH421" i="1"/>
  <c r="RG421" i="1"/>
  <c r="OY421" i="1"/>
  <c r="OX421" i="1"/>
  <c r="OW421" i="1"/>
  <c r="OV421" i="1"/>
  <c r="OU421" i="1"/>
  <c r="OT421" i="1"/>
  <c r="OS421" i="1"/>
  <c r="OR421" i="1"/>
  <c r="OO421" i="1"/>
  <c r="ON421" i="1"/>
  <c r="OM421" i="1"/>
  <c r="OL421" i="1"/>
  <c r="OK421" i="1"/>
  <c r="OJ421" i="1"/>
  <c r="OI421" i="1"/>
  <c r="OH421" i="1"/>
  <c r="GG421" i="1"/>
  <c r="GF421" i="1"/>
  <c r="GE421" i="1"/>
  <c r="GD421" i="1"/>
  <c r="GC421" i="1"/>
  <c r="GB421" i="1"/>
  <c r="GA421" i="1"/>
  <c r="FZ421" i="1"/>
  <c r="FW421" i="1"/>
  <c r="FV421" i="1"/>
  <c r="FU421" i="1"/>
  <c r="FT421" i="1"/>
  <c r="FS421" i="1"/>
  <c r="FR421" i="1"/>
  <c r="FQ421" i="1"/>
  <c r="FP421" i="1"/>
  <c r="FM421" i="1"/>
  <c r="FL421" i="1"/>
  <c r="FK421" i="1"/>
  <c r="FJ421" i="1"/>
  <c r="FI421" i="1"/>
  <c r="FH421" i="1"/>
  <c r="FG421" i="1"/>
  <c r="FF421" i="1"/>
  <c r="FE421" i="1"/>
  <c r="FD421" i="1"/>
  <c r="EH421" i="1"/>
  <c r="OD421" i="1" s="1"/>
  <c r="EG421" i="1"/>
  <c r="EQ421" i="1" s="1"/>
  <c r="EF421" i="1"/>
  <c r="EP421" i="1" s="1"/>
  <c r="EE421" i="1"/>
  <c r="SA420" i="1"/>
  <c r="RZ420" i="1"/>
  <c r="RY420" i="1"/>
  <c r="RX420" i="1"/>
  <c r="RW420" i="1"/>
  <c r="RV420" i="1"/>
  <c r="RU420" i="1"/>
  <c r="RT420" i="1"/>
  <c r="RP420" i="1"/>
  <c r="RK420" i="1"/>
  <c r="RJ420" i="1"/>
  <c r="RI420" i="1"/>
  <c r="RH420" i="1"/>
  <c r="RG420" i="1"/>
  <c r="OY420" i="1"/>
  <c r="OX420" i="1"/>
  <c r="OW420" i="1"/>
  <c r="OV420" i="1"/>
  <c r="OU420" i="1"/>
  <c r="OT420" i="1"/>
  <c r="OS420" i="1"/>
  <c r="OR420" i="1"/>
  <c r="OO420" i="1"/>
  <c r="ON420" i="1"/>
  <c r="OM420" i="1"/>
  <c r="OL420" i="1"/>
  <c r="OK420" i="1"/>
  <c r="OJ420" i="1"/>
  <c r="OI420" i="1"/>
  <c r="OH420" i="1"/>
  <c r="GG420" i="1"/>
  <c r="GF420" i="1"/>
  <c r="GE420" i="1"/>
  <c r="GD420" i="1"/>
  <c r="GC420" i="1"/>
  <c r="GB420" i="1"/>
  <c r="GA420" i="1"/>
  <c r="FZ420" i="1"/>
  <c r="FW420" i="1"/>
  <c r="FV420" i="1"/>
  <c r="FU420" i="1"/>
  <c r="FT420" i="1"/>
  <c r="FS420" i="1"/>
  <c r="FR420" i="1"/>
  <c r="FQ420" i="1"/>
  <c r="FP420" i="1"/>
  <c r="FM420" i="1"/>
  <c r="FL420" i="1"/>
  <c r="FK420" i="1"/>
  <c r="FJ420" i="1"/>
  <c r="FI420" i="1"/>
  <c r="FH420" i="1"/>
  <c r="FG420" i="1"/>
  <c r="FF420" i="1"/>
  <c r="FE420" i="1"/>
  <c r="GI420" i="1" s="1"/>
  <c r="FD420" i="1"/>
  <c r="GH420" i="1" s="1"/>
  <c r="EH420" i="1"/>
  <c r="ER420" i="1" s="1"/>
  <c r="EG420" i="1"/>
  <c r="EQ420" i="1" s="1"/>
  <c r="EF420" i="1"/>
  <c r="EP420" i="1" s="1"/>
  <c r="EE420" i="1"/>
  <c r="SA419" i="1"/>
  <c r="RZ419" i="1"/>
  <c r="RY419" i="1"/>
  <c r="RX419" i="1"/>
  <c r="RW419" i="1"/>
  <c r="RV419" i="1"/>
  <c r="RU419" i="1"/>
  <c r="RT419" i="1"/>
  <c r="RP419" i="1"/>
  <c r="RK419" i="1"/>
  <c r="RJ419" i="1"/>
  <c r="RI419" i="1"/>
  <c r="RH419" i="1"/>
  <c r="RG419" i="1"/>
  <c r="OY419" i="1"/>
  <c r="OX419" i="1"/>
  <c r="OW419" i="1"/>
  <c r="OV419" i="1"/>
  <c r="OU419" i="1"/>
  <c r="OT419" i="1"/>
  <c r="OS419" i="1"/>
  <c r="OR419" i="1"/>
  <c r="OO419" i="1"/>
  <c r="ON419" i="1"/>
  <c r="OM419" i="1"/>
  <c r="OL419" i="1"/>
  <c r="OK419" i="1"/>
  <c r="OJ419" i="1"/>
  <c r="OI419" i="1"/>
  <c r="OH419" i="1"/>
  <c r="GG419" i="1"/>
  <c r="GF419" i="1"/>
  <c r="GE419" i="1"/>
  <c r="GD419" i="1"/>
  <c r="GC419" i="1"/>
  <c r="GB419" i="1"/>
  <c r="GA419" i="1"/>
  <c r="FZ419" i="1"/>
  <c r="FW419" i="1"/>
  <c r="FV419" i="1"/>
  <c r="FU419" i="1"/>
  <c r="FT419" i="1"/>
  <c r="FS419" i="1"/>
  <c r="FR419" i="1"/>
  <c r="FQ419" i="1"/>
  <c r="FP419" i="1"/>
  <c r="FM419" i="1"/>
  <c r="FL419" i="1"/>
  <c r="FK419" i="1"/>
  <c r="FJ419" i="1"/>
  <c r="FI419" i="1"/>
  <c r="FH419" i="1"/>
  <c r="FG419" i="1"/>
  <c r="FF419" i="1"/>
  <c r="FE419" i="1"/>
  <c r="FD419" i="1"/>
  <c r="EH419" i="1"/>
  <c r="OD419" i="1" s="1"/>
  <c r="EG419" i="1"/>
  <c r="EQ419" i="1" s="1"/>
  <c r="EF419" i="1"/>
  <c r="EP419" i="1" s="1"/>
  <c r="EE419" i="1"/>
  <c r="EO419" i="1" s="1"/>
  <c r="SA418" i="1"/>
  <c r="RZ418" i="1"/>
  <c r="RY418" i="1"/>
  <c r="RX418" i="1"/>
  <c r="RW418" i="1"/>
  <c r="RV418" i="1"/>
  <c r="RU418" i="1"/>
  <c r="RT418" i="1"/>
  <c r="RP418" i="1"/>
  <c r="RK418" i="1"/>
  <c r="RJ418" i="1"/>
  <c r="RI418" i="1"/>
  <c r="RH418" i="1"/>
  <c r="RG418" i="1"/>
  <c r="OY418" i="1"/>
  <c r="OX418" i="1"/>
  <c r="OW418" i="1"/>
  <c r="OV418" i="1"/>
  <c r="OU418" i="1"/>
  <c r="OT418" i="1"/>
  <c r="OS418" i="1"/>
  <c r="OR418" i="1"/>
  <c r="OO418" i="1"/>
  <c r="ON418" i="1"/>
  <c r="OM418" i="1"/>
  <c r="OL418" i="1"/>
  <c r="OK418" i="1"/>
  <c r="OJ418" i="1"/>
  <c r="OI418" i="1"/>
  <c r="OH418" i="1"/>
  <c r="GG418" i="1"/>
  <c r="GF418" i="1"/>
  <c r="GE418" i="1"/>
  <c r="GD418" i="1"/>
  <c r="GC418" i="1"/>
  <c r="GB418" i="1"/>
  <c r="GA418" i="1"/>
  <c r="FZ418" i="1"/>
  <c r="FW418" i="1"/>
  <c r="FV418" i="1"/>
  <c r="FU418" i="1"/>
  <c r="FT418" i="1"/>
  <c r="FS418" i="1"/>
  <c r="FR418" i="1"/>
  <c r="FQ418" i="1"/>
  <c r="FP418" i="1"/>
  <c r="FM418" i="1"/>
  <c r="FL418" i="1"/>
  <c r="FK418" i="1"/>
  <c r="FJ418" i="1"/>
  <c r="FI418" i="1"/>
  <c r="FH418" i="1"/>
  <c r="FG418" i="1"/>
  <c r="FF418" i="1"/>
  <c r="FE418" i="1"/>
  <c r="FD418" i="1"/>
  <c r="EH418" i="1"/>
  <c r="ER418" i="1" s="1"/>
  <c r="EG418" i="1"/>
  <c r="EQ418" i="1" s="1"/>
  <c r="EF418" i="1"/>
  <c r="EP418" i="1" s="1"/>
  <c r="EE418" i="1"/>
  <c r="EO418" i="1" s="1"/>
  <c r="SA417" i="1"/>
  <c r="RZ417" i="1"/>
  <c r="RY417" i="1"/>
  <c r="RX417" i="1"/>
  <c r="RW417" i="1"/>
  <c r="RV417" i="1"/>
  <c r="RU417" i="1"/>
  <c r="RT417" i="1"/>
  <c r="RP417" i="1"/>
  <c r="RK417" i="1"/>
  <c r="RJ417" i="1"/>
  <c r="RI417" i="1"/>
  <c r="RH417" i="1"/>
  <c r="RG417" i="1"/>
  <c r="OY417" i="1"/>
  <c r="OX417" i="1"/>
  <c r="OW417" i="1"/>
  <c r="OV417" i="1"/>
  <c r="OU417" i="1"/>
  <c r="OT417" i="1"/>
  <c r="OS417" i="1"/>
  <c r="OR417" i="1"/>
  <c r="OO417" i="1"/>
  <c r="ON417" i="1"/>
  <c r="OM417" i="1"/>
  <c r="OL417" i="1"/>
  <c r="OK417" i="1"/>
  <c r="OJ417" i="1"/>
  <c r="OI417" i="1"/>
  <c r="OH417" i="1"/>
  <c r="GG417" i="1"/>
  <c r="GF417" i="1"/>
  <c r="GE417" i="1"/>
  <c r="GD417" i="1"/>
  <c r="GC417" i="1"/>
  <c r="GB417" i="1"/>
  <c r="GA417" i="1"/>
  <c r="FZ417" i="1"/>
  <c r="FW417" i="1"/>
  <c r="FV417" i="1"/>
  <c r="FU417" i="1"/>
  <c r="FT417" i="1"/>
  <c r="FS417" i="1"/>
  <c r="FR417" i="1"/>
  <c r="FQ417" i="1"/>
  <c r="FP417" i="1"/>
  <c r="FM417" i="1"/>
  <c r="FL417" i="1"/>
  <c r="FK417" i="1"/>
  <c r="FJ417" i="1"/>
  <c r="FI417" i="1"/>
  <c r="FH417" i="1"/>
  <c r="FG417" i="1"/>
  <c r="FF417" i="1"/>
  <c r="FE417" i="1"/>
  <c r="FD417" i="1"/>
  <c r="EH417" i="1"/>
  <c r="OD417" i="1" s="1"/>
  <c r="EG417" i="1"/>
  <c r="EQ417" i="1" s="1"/>
  <c r="EF417" i="1"/>
  <c r="EP417" i="1" s="1"/>
  <c r="EE417" i="1"/>
  <c r="EO417" i="1" s="1"/>
  <c r="SA416" i="1"/>
  <c r="RZ416" i="1"/>
  <c r="RY416" i="1"/>
  <c r="RX416" i="1"/>
  <c r="RW416" i="1"/>
  <c r="RV416" i="1"/>
  <c r="RU416" i="1"/>
  <c r="RT416" i="1"/>
  <c r="RP416" i="1"/>
  <c r="RK416" i="1"/>
  <c r="RJ416" i="1"/>
  <c r="RI416" i="1"/>
  <c r="RH416" i="1"/>
  <c r="RG416" i="1"/>
  <c r="OY416" i="1"/>
  <c r="OX416" i="1"/>
  <c r="OW416" i="1"/>
  <c r="OV416" i="1"/>
  <c r="OU416" i="1"/>
  <c r="OT416" i="1"/>
  <c r="OS416" i="1"/>
  <c r="OR416" i="1"/>
  <c r="OO416" i="1"/>
  <c r="ON416" i="1"/>
  <c r="OM416" i="1"/>
  <c r="OL416" i="1"/>
  <c r="OK416" i="1"/>
  <c r="OJ416" i="1"/>
  <c r="OI416" i="1"/>
  <c r="OH416" i="1"/>
  <c r="GG416" i="1"/>
  <c r="GF416" i="1"/>
  <c r="GE416" i="1"/>
  <c r="GD416" i="1"/>
  <c r="GC416" i="1"/>
  <c r="GB416" i="1"/>
  <c r="GA416" i="1"/>
  <c r="FZ416" i="1"/>
  <c r="FW416" i="1"/>
  <c r="FV416" i="1"/>
  <c r="FU416" i="1"/>
  <c r="FT416" i="1"/>
  <c r="FS416" i="1"/>
  <c r="FR416" i="1"/>
  <c r="FQ416" i="1"/>
  <c r="FP416" i="1"/>
  <c r="FM416" i="1"/>
  <c r="FL416" i="1"/>
  <c r="FK416" i="1"/>
  <c r="FJ416" i="1"/>
  <c r="FI416" i="1"/>
  <c r="FH416" i="1"/>
  <c r="FG416" i="1"/>
  <c r="FF416" i="1"/>
  <c r="FE416" i="1"/>
  <c r="FD416" i="1"/>
  <c r="EH416" i="1"/>
  <c r="ER416" i="1" s="1"/>
  <c r="EG416" i="1"/>
  <c r="EQ416" i="1" s="1"/>
  <c r="EF416" i="1"/>
  <c r="EP416" i="1" s="1"/>
  <c r="EE416" i="1"/>
  <c r="EO416" i="1" s="1"/>
  <c r="SA415" i="1"/>
  <c r="RZ415" i="1"/>
  <c r="RY415" i="1"/>
  <c r="RX415" i="1"/>
  <c r="RW415" i="1"/>
  <c r="RV415" i="1"/>
  <c r="RU415" i="1"/>
  <c r="RT415" i="1"/>
  <c r="RP415" i="1"/>
  <c r="RK415" i="1"/>
  <c r="RJ415" i="1"/>
  <c r="RI415" i="1"/>
  <c r="RH415" i="1"/>
  <c r="RG415" i="1"/>
  <c r="OY415" i="1"/>
  <c r="OX415" i="1"/>
  <c r="OW415" i="1"/>
  <c r="OV415" i="1"/>
  <c r="OU415" i="1"/>
  <c r="OT415" i="1"/>
  <c r="OS415" i="1"/>
  <c r="OR415" i="1"/>
  <c r="OO415" i="1"/>
  <c r="ON415" i="1"/>
  <c r="OM415" i="1"/>
  <c r="OL415" i="1"/>
  <c r="OK415" i="1"/>
  <c r="OJ415" i="1"/>
  <c r="OI415" i="1"/>
  <c r="OH415" i="1"/>
  <c r="GG415" i="1"/>
  <c r="GF415" i="1"/>
  <c r="GE415" i="1"/>
  <c r="GD415" i="1"/>
  <c r="GC415" i="1"/>
  <c r="GB415" i="1"/>
  <c r="GA415" i="1"/>
  <c r="FZ415" i="1"/>
  <c r="FW415" i="1"/>
  <c r="FV415" i="1"/>
  <c r="FU415" i="1"/>
  <c r="FT415" i="1"/>
  <c r="FS415" i="1"/>
  <c r="FR415" i="1"/>
  <c r="FQ415" i="1"/>
  <c r="FP415" i="1"/>
  <c r="FM415" i="1"/>
  <c r="FL415" i="1"/>
  <c r="FK415" i="1"/>
  <c r="FJ415" i="1"/>
  <c r="FI415" i="1"/>
  <c r="FH415" i="1"/>
  <c r="FG415" i="1"/>
  <c r="FF415" i="1"/>
  <c r="FE415" i="1"/>
  <c r="GI415" i="1" s="1"/>
  <c r="FD415" i="1"/>
  <c r="GH415" i="1" s="1"/>
  <c r="EH415" i="1"/>
  <c r="OD415" i="1" s="1"/>
  <c r="EG415" i="1"/>
  <c r="EQ415" i="1" s="1"/>
  <c r="EF415" i="1"/>
  <c r="EP415" i="1" s="1"/>
  <c r="EE415" i="1"/>
  <c r="EO415" i="1" s="1"/>
  <c r="SA414" i="1"/>
  <c r="RZ414" i="1"/>
  <c r="RY414" i="1"/>
  <c r="RX414" i="1"/>
  <c r="RW414" i="1"/>
  <c r="RV414" i="1"/>
  <c r="RU414" i="1"/>
  <c r="RT414" i="1"/>
  <c r="RP414" i="1"/>
  <c r="RK414" i="1"/>
  <c r="RJ414" i="1"/>
  <c r="RI414" i="1"/>
  <c r="RH414" i="1"/>
  <c r="RG414" i="1"/>
  <c r="OY414" i="1"/>
  <c r="OX414" i="1"/>
  <c r="OW414" i="1"/>
  <c r="OV414" i="1"/>
  <c r="OU414" i="1"/>
  <c r="OT414" i="1"/>
  <c r="OS414" i="1"/>
  <c r="OR414" i="1"/>
  <c r="OO414" i="1"/>
  <c r="ON414" i="1"/>
  <c r="OM414" i="1"/>
  <c r="OL414" i="1"/>
  <c r="OK414" i="1"/>
  <c r="OJ414" i="1"/>
  <c r="OI414" i="1"/>
  <c r="OH414" i="1"/>
  <c r="GG414" i="1"/>
  <c r="GF414" i="1"/>
  <c r="GE414" i="1"/>
  <c r="GD414" i="1"/>
  <c r="GC414" i="1"/>
  <c r="GB414" i="1"/>
  <c r="GA414" i="1"/>
  <c r="FZ414" i="1"/>
  <c r="FW414" i="1"/>
  <c r="FV414" i="1"/>
  <c r="FU414" i="1"/>
  <c r="FT414" i="1"/>
  <c r="FS414" i="1"/>
  <c r="FR414" i="1"/>
  <c r="FQ414" i="1"/>
  <c r="FP414" i="1"/>
  <c r="FM414" i="1"/>
  <c r="FL414" i="1"/>
  <c r="FK414" i="1"/>
  <c r="FJ414" i="1"/>
  <c r="FI414" i="1"/>
  <c r="FH414" i="1"/>
  <c r="FG414" i="1"/>
  <c r="FF414" i="1"/>
  <c r="FE414" i="1"/>
  <c r="GI414" i="1" s="1"/>
  <c r="FD414" i="1"/>
  <c r="GH414" i="1" s="1"/>
  <c r="EH414" i="1"/>
  <c r="OD414" i="1" s="1"/>
  <c r="EG414" i="1"/>
  <c r="EQ414" i="1" s="1"/>
  <c r="EF414" i="1"/>
  <c r="EP414" i="1" s="1"/>
  <c r="EE414" i="1"/>
  <c r="EO414" i="1" s="1"/>
  <c r="SA412" i="1"/>
  <c r="RZ412" i="1"/>
  <c r="RY412" i="1"/>
  <c r="RX412" i="1"/>
  <c r="RW412" i="1"/>
  <c r="RV412" i="1"/>
  <c r="RU412" i="1"/>
  <c r="RT412" i="1"/>
  <c r="RP412" i="1"/>
  <c r="RK412" i="1"/>
  <c r="RJ412" i="1"/>
  <c r="RI412" i="1"/>
  <c r="RH412" i="1"/>
  <c r="RG412" i="1"/>
  <c r="OY412" i="1"/>
  <c r="OX412" i="1"/>
  <c r="OW412" i="1"/>
  <c r="OV412" i="1"/>
  <c r="OU412" i="1"/>
  <c r="OT412" i="1"/>
  <c r="OS412" i="1"/>
  <c r="OR412" i="1"/>
  <c r="OO412" i="1"/>
  <c r="ON412" i="1"/>
  <c r="OM412" i="1"/>
  <c r="OL412" i="1"/>
  <c r="OK412" i="1"/>
  <c r="OJ412" i="1"/>
  <c r="OI412" i="1"/>
  <c r="OH412" i="1"/>
  <c r="GG412" i="1"/>
  <c r="GF412" i="1"/>
  <c r="GE412" i="1"/>
  <c r="GD412" i="1"/>
  <c r="GC412" i="1"/>
  <c r="GB412" i="1"/>
  <c r="GA412" i="1"/>
  <c r="FZ412" i="1"/>
  <c r="FW412" i="1"/>
  <c r="FV412" i="1"/>
  <c r="FU412" i="1"/>
  <c r="FT412" i="1"/>
  <c r="FS412" i="1"/>
  <c r="FR412" i="1"/>
  <c r="FQ412" i="1"/>
  <c r="FP412" i="1"/>
  <c r="FM412" i="1"/>
  <c r="FL412" i="1"/>
  <c r="FK412" i="1"/>
  <c r="FJ412" i="1"/>
  <c r="FI412" i="1"/>
  <c r="FH412" i="1"/>
  <c r="FG412" i="1"/>
  <c r="FF412" i="1"/>
  <c r="FE412" i="1"/>
  <c r="GI412" i="1" s="1"/>
  <c r="FD412" i="1"/>
  <c r="EH412" i="1"/>
  <c r="OD412" i="1" s="1"/>
  <c r="EG412" i="1"/>
  <c r="EQ412" i="1" s="1"/>
  <c r="EF412" i="1"/>
  <c r="EP412" i="1" s="1"/>
  <c r="EE412" i="1"/>
  <c r="EO412" i="1" s="1"/>
  <c r="SA411" i="1"/>
  <c r="RZ411" i="1"/>
  <c r="RY411" i="1"/>
  <c r="RX411" i="1"/>
  <c r="RW411" i="1"/>
  <c r="RV411" i="1"/>
  <c r="RU411" i="1"/>
  <c r="RT411" i="1"/>
  <c r="RP411" i="1"/>
  <c r="RK411" i="1"/>
  <c r="RJ411" i="1"/>
  <c r="RI411" i="1"/>
  <c r="RH411" i="1"/>
  <c r="RG411" i="1"/>
  <c r="OY411" i="1"/>
  <c r="OX411" i="1"/>
  <c r="OW411" i="1"/>
  <c r="OV411" i="1"/>
  <c r="OU411" i="1"/>
  <c r="OT411" i="1"/>
  <c r="OS411" i="1"/>
  <c r="OR411" i="1"/>
  <c r="OO411" i="1"/>
  <c r="ON411" i="1"/>
  <c r="OM411" i="1"/>
  <c r="OL411" i="1"/>
  <c r="OK411" i="1"/>
  <c r="OJ411" i="1"/>
  <c r="OI411" i="1"/>
  <c r="OH411" i="1"/>
  <c r="GG411" i="1"/>
  <c r="GF411" i="1"/>
  <c r="GE411" i="1"/>
  <c r="GD411" i="1"/>
  <c r="GC411" i="1"/>
  <c r="GB411" i="1"/>
  <c r="GA411" i="1"/>
  <c r="FZ411" i="1"/>
  <c r="FW411" i="1"/>
  <c r="FV411" i="1"/>
  <c r="FU411" i="1"/>
  <c r="FT411" i="1"/>
  <c r="FS411" i="1"/>
  <c r="FR411" i="1"/>
  <c r="FQ411" i="1"/>
  <c r="FP411" i="1"/>
  <c r="FM411" i="1"/>
  <c r="FL411" i="1"/>
  <c r="FK411" i="1"/>
  <c r="FJ411" i="1"/>
  <c r="FI411" i="1"/>
  <c r="FH411" i="1"/>
  <c r="FG411" i="1"/>
  <c r="FF411" i="1"/>
  <c r="FE411" i="1"/>
  <c r="FD411" i="1"/>
  <c r="EH411" i="1"/>
  <c r="ER411" i="1" s="1"/>
  <c r="EG411" i="1"/>
  <c r="EQ411" i="1" s="1"/>
  <c r="EF411" i="1"/>
  <c r="EP411" i="1" s="1"/>
  <c r="EE411" i="1"/>
  <c r="EO411" i="1" s="1"/>
  <c r="SA410" i="1"/>
  <c r="RZ410" i="1"/>
  <c r="RY410" i="1"/>
  <c r="RX410" i="1"/>
  <c r="RW410" i="1"/>
  <c r="RV410" i="1"/>
  <c r="RU410" i="1"/>
  <c r="RT410" i="1"/>
  <c r="RP410" i="1"/>
  <c r="RK410" i="1"/>
  <c r="RJ410" i="1"/>
  <c r="RI410" i="1"/>
  <c r="RH410" i="1"/>
  <c r="RG410" i="1"/>
  <c r="OY410" i="1"/>
  <c r="OX410" i="1"/>
  <c r="OW410" i="1"/>
  <c r="OV410" i="1"/>
  <c r="OU410" i="1"/>
  <c r="OT410" i="1"/>
  <c r="OS410" i="1"/>
  <c r="OR410" i="1"/>
  <c r="OO410" i="1"/>
  <c r="ON410" i="1"/>
  <c r="OM410" i="1"/>
  <c r="OL410" i="1"/>
  <c r="OK410" i="1"/>
  <c r="OJ410" i="1"/>
  <c r="OI410" i="1"/>
  <c r="OH410" i="1"/>
  <c r="GG410" i="1"/>
  <c r="GF410" i="1"/>
  <c r="GE410" i="1"/>
  <c r="GD410" i="1"/>
  <c r="GC410" i="1"/>
  <c r="GB410" i="1"/>
  <c r="GA410" i="1"/>
  <c r="FZ410" i="1"/>
  <c r="FW410" i="1"/>
  <c r="FV410" i="1"/>
  <c r="FU410" i="1"/>
  <c r="FT410" i="1"/>
  <c r="FS410" i="1"/>
  <c r="FR410" i="1"/>
  <c r="FQ410" i="1"/>
  <c r="FP410" i="1"/>
  <c r="FM410" i="1"/>
  <c r="FL410" i="1"/>
  <c r="FK410" i="1"/>
  <c r="FJ410" i="1"/>
  <c r="FI410" i="1"/>
  <c r="FH410" i="1"/>
  <c r="FG410" i="1"/>
  <c r="FF410" i="1"/>
  <c r="FE410" i="1"/>
  <c r="FD410" i="1"/>
  <c r="GH410" i="1" s="1"/>
  <c r="EH410" i="1"/>
  <c r="OD410" i="1" s="1"/>
  <c r="EG410" i="1"/>
  <c r="EQ410" i="1" s="1"/>
  <c r="EF410" i="1"/>
  <c r="EP410" i="1" s="1"/>
  <c r="EE410" i="1"/>
  <c r="EO410" i="1" s="1"/>
  <c r="SA409" i="1"/>
  <c r="RZ409" i="1"/>
  <c r="RY409" i="1"/>
  <c r="RX409" i="1"/>
  <c r="RW409" i="1"/>
  <c r="RV409" i="1"/>
  <c r="RU409" i="1"/>
  <c r="RT409" i="1"/>
  <c r="RP409" i="1"/>
  <c r="RK409" i="1"/>
  <c r="RJ409" i="1"/>
  <c r="RI409" i="1"/>
  <c r="RH409" i="1"/>
  <c r="RG409" i="1"/>
  <c r="OY409" i="1"/>
  <c r="OX409" i="1"/>
  <c r="OW409" i="1"/>
  <c r="OV409" i="1"/>
  <c r="OU409" i="1"/>
  <c r="OT409" i="1"/>
  <c r="OS409" i="1"/>
  <c r="OR409" i="1"/>
  <c r="OO409" i="1"/>
  <c r="ON409" i="1"/>
  <c r="OM409" i="1"/>
  <c r="OL409" i="1"/>
  <c r="OK409" i="1"/>
  <c r="OJ409" i="1"/>
  <c r="OI409" i="1"/>
  <c r="OH409" i="1"/>
  <c r="GG409" i="1"/>
  <c r="GF409" i="1"/>
  <c r="GE409" i="1"/>
  <c r="GD409" i="1"/>
  <c r="GC409" i="1"/>
  <c r="GB409" i="1"/>
  <c r="GA409" i="1"/>
  <c r="FZ409" i="1"/>
  <c r="FW409" i="1"/>
  <c r="FV409" i="1"/>
  <c r="FU409" i="1"/>
  <c r="FT409" i="1"/>
  <c r="FS409" i="1"/>
  <c r="FR409" i="1"/>
  <c r="FQ409" i="1"/>
  <c r="FP409" i="1"/>
  <c r="FM409" i="1"/>
  <c r="FL409" i="1"/>
  <c r="FK409" i="1"/>
  <c r="FJ409" i="1"/>
  <c r="FI409" i="1"/>
  <c r="FH409" i="1"/>
  <c r="FG409" i="1"/>
  <c r="FF409" i="1"/>
  <c r="FE409" i="1"/>
  <c r="FD409" i="1"/>
  <c r="EH409" i="1"/>
  <c r="OD409" i="1" s="1"/>
  <c r="EG409" i="1"/>
  <c r="EQ409" i="1" s="1"/>
  <c r="EF409" i="1"/>
  <c r="EP409" i="1" s="1"/>
  <c r="EE409" i="1"/>
  <c r="EO409" i="1" s="1"/>
  <c r="SA408" i="1"/>
  <c r="RZ408" i="1"/>
  <c r="RY408" i="1"/>
  <c r="RX408" i="1"/>
  <c r="RW408" i="1"/>
  <c r="RV408" i="1"/>
  <c r="RU408" i="1"/>
  <c r="RT408" i="1"/>
  <c r="RP408" i="1"/>
  <c r="RK408" i="1"/>
  <c r="RJ408" i="1"/>
  <c r="RI408" i="1"/>
  <c r="RH408" i="1"/>
  <c r="RG408" i="1"/>
  <c r="OY408" i="1"/>
  <c r="OX408" i="1"/>
  <c r="OW408" i="1"/>
  <c r="OV408" i="1"/>
  <c r="OU408" i="1"/>
  <c r="OT408" i="1"/>
  <c r="OS408" i="1"/>
  <c r="OR408" i="1"/>
  <c r="OO408" i="1"/>
  <c r="ON408" i="1"/>
  <c r="OM408" i="1"/>
  <c r="OL408" i="1"/>
  <c r="OK408" i="1"/>
  <c r="OJ408" i="1"/>
  <c r="OI408" i="1"/>
  <c r="OH408" i="1"/>
  <c r="GG408" i="1"/>
  <c r="GF408" i="1"/>
  <c r="GE408" i="1"/>
  <c r="GD408" i="1"/>
  <c r="GC408" i="1"/>
  <c r="GB408" i="1"/>
  <c r="GA408" i="1"/>
  <c r="FZ408" i="1"/>
  <c r="FW408" i="1"/>
  <c r="FV408" i="1"/>
  <c r="FU408" i="1"/>
  <c r="FT408" i="1"/>
  <c r="FS408" i="1"/>
  <c r="FR408" i="1"/>
  <c r="FQ408" i="1"/>
  <c r="FP408" i="1"/>
  <c r="FM408" i="1"/>
  <c r="FL408" i="1"/>
  <c r="FK408" i="1"/>
  <c r="FJ408" i="1"/>
  <c r="FI408" i="1"/>
  <c r="FH408" i="1"/>
  <c r="FG408" i="1"/>
  <c r="FF408" i="1"/>
  <c r="FE408" i="1"/>
  <c r="FD408" i="1"/>
  <c r="EH408" i="1"/>
  <c r="OD408" i="1" s="1"/>
  <c r="EG408" i="1"/>
  <c r="EQ408" i="1" s="1"/>
  <c r="EF408" i="1"/>
  <c r="EP408" i="1" s="1"/>
  <c r="EE408" i="1"/>
  <c r="EO408" i="1" s="1"/>
  <c r="SA407" i="1"/>
  <c r="RZ407" i="1"/>
  <c r="RY407" i="1"/>
  <c r="RX407" i="1"/>
  <c r="RW407" i="1"/>
  <c r="RV407" i="1"/>
  <c r="RU407" i="1"/>
  <c r="RT407" i="1"/>
  <c r="RP407" i="1"/>
  <c r="RK407" i="1"/>
  <c r="RJ407" i="1"/>
  <c r="RI407" i="1"/>
  <c r="RH407" i="1"/>
  <c r="RG407" i="1"/>
  <c r="OY407" i="1"/>
  <c r="OX407" i="1"/>
  <c r="OW407" i="1"/>
  <c r="OV407" i="1"/>
  <c r="OU407" i="1"/>
  <c r="OT407" i="1"/>
  <c r="OS407" i="1"/>
  <c r="OR407" i="1"/>
  <c r="OO407" i="1"/>
  <c r="ON407" i="1"/>
  <c r="OM407" i="1"/>
  <c r="OL407" i="1"/>
  <c r="OK407" i="1"/>
  <c r="OJ407" i="1"/>
  <c r="OI407" i="1"/>
  <c r="OH407" i="1"/>
  <c r="GG407" i="1"/>
  <c r="GF407" i="1"/>
  <c r="GE407" i="1"/>
  <c r="GD407" i="1"/>
  <c r="GC407" i="1"/>
  <c r="GB407" i="1"/>
  <c r="GA407" i="1"/>
  <c r="FZ407" i="1"/>
  <c r="FW407" i="1"/>
  <c r="FV407" i="1"/>
  <c r="FU407" i="1"/>
  <c r="FT407" i="1"/>
  <c r="FS407" i="1"/>
  <c r="FR407" i="1"/>
  <c r="FQ407" i="1"/>
  <c r="FP407" i="1"/>
  <c r="FM407" i="1"/>
  <c r="FL407" i="1"/>
  <c r="FK407" i="1"/>
  <c r="FJ407" i="1"/>
  <c r="FI407" i="1"/>
  <c r="FH407" i="1"/>
  <c r="FG407" i="1"/>
  <c r="FF407" i="1"/>
  <c r="FE407" i="1"/>
  <c r="GI407" i="1" s="1"/>
  <c r="FD407" i="1"/>
  <c r="GH407" i="1" s="1"/>
  <c r="EH407" i="1"/>
  <c r="OD407" i="1" s="1"/>
  <c r="EG407" i="1"/>
  <c r="EQ407" i="1" s="1"/>
  <c r="EF407" i="1"/>
  <c r="EP407" i="1" s="1"/>
  <c r="EE407" i="1"/>
  <c r="EO407" i="1" s="1"/>
  <c r="SA406" i="1"/>
  <c r="RZ406" i="1"/>
  <c r="RY406" i="1"/>
  <c r="RX406" i="1"/>
  <c r="RW406" i="1"/>
  <c r="RV406" i="1"/>
  <c r="RU406" i="1"/>
  <c r="RT406" i="1"/>
  <c r="RP406" i="1"/>
  <c r="RK406" i="1"/>
  <c r="RJ406" i="1"/>
  <c r="RI406" i="1"/>
  <c r="RH406" i="1"/>
  <c r="RG406" i="1"/>
  <c r="OY406" i="1"/>
  <c r="OX406" i="1"/>
  <c r="OW406" i="1"/>
  <c r="OV406" i="1"/>
  <c r="OU406" i="1"/>
  <c r="OT406" i="1"/>
  <c r="OS406" i="1"/>
  <c r="OR406" i="1"/>
  <c r="OO406" i="1"/>
  <c r="ON406" i="1"/>
  <c r="OM406" i="1"/>
  <c r="OL406" i="1"/>
  <c r="OK406" i="1"/>
  <c r="OJ406" i="1"/>
  <c r="OI406" i="1"/>
  <c r="OH406" i="1"/>
  <c r="GG406" i="1"/>
  <c r="GF406" i="1"/>
  <c r="GE406" i="1"/>
  <c r="GD406" i="1"/>
  <c r="GC406" i="1"/>
  <c r="GB406" i="1"/>
  <c r="GA406" i="1"/>
  <c r="FZ406" i="1"/>
  <c r="FW406" i="1"/>
  <c r="FV406" i="1"/>
  <c r="FU406" i="1"/>
  <c r="FT406" i="1"/>
  <c r="FS406" i="1"/>
  <c r="FR406" i="1"/>
  <c r="FQ406" i="1"/>
  <c r="FP406" i="1"/>
  <c r="FM406" i="1"/>
  <c r="FL406" i="1"/>
  <c r="FK406" i="1"/>
  <c r="FJ406" i="1"/>
  <c r="FI406" i="1"/>
  <c r="FH406" i="1"/>
  <c r="FG406" i="1"/>
  <c r="FF406" i="1"/>
  <c r="FE406" i="1"/>
  <c r="FD406" i="1"/>
  <c r="EH406" i="1"/>
  <c r="ER406" i="1" s="1"/>
  <c r="EG406" i="1"/>
  <c r="EQ406" i="1" s="1"/>
  <c r="EF406" i="1"/>
  <c r="EP406" i="1" s="1"/>
  <c r="EE406" i="1"/>
  <c r="SA405" i="1"/>
  <c r="RZ405" i="1"/>
  <c r="RY405" i="1"/>
  <c r="RX405" i="1"/>
  <c r="RW405" i="1"/>
  <c r="RV405" i="1"/>
  <c r="RU405" i="1"/>
  <c r="RT405" i="1"/>
  <c r="RP405" i="1"/>
  <c r="RK405" i="1"/>
  <c r="RJ405" i="1"/>
  <c r="RI405" i="1"/>
  <c r="RH405" i="1"/>
  <c r="RG405" i="1"/>
  <c r="OY405" i="1"/>
  <c r="OX405" i="1"/>
  <c r="OW405" i="1"/>
  <c r="OV405" i="1"/>
  <c r="OU405" i="1"/>
  <c r="OT405" i="1"/>
  <c r="OS405" i="1"/>
  <c r="OR405" i="1"/>
  <c r="OO405" i="1"/>
  <c r="ON405" i="1"/>
  <c r="OM405" i="1"/>
  <c r="OL405" i="1"/>
  <c r="OK405" i="1"/>
  <c r="OJ405" i="1"/>
  <c r="OI405" i="1"/>
  <c r="OH405" i="1"/>
  <c r="GG405" i="1"/>
  <c r="GF405" i="1"/>
  <c r="GE405" i="1"/>
  <c r="GD405" i="1"/>
  <c r="GC405" i="1"/>
  <c r="GB405" i="1"/>
  <c r="GA405" i="1"/>
  <c r="FZ405" i="1"/>
  <c r="FW405" i="1"/>
  <c r="FV405" i="1"/>
  <c r="FU405" i="1"/>
  <c r="FT405" i="1"/>
  <c r="FS405" i="1"/>
  <c r="FR405" i="1"/>
  <c r="FQ405" i="1"/>
  <c r="FP405" i="1"/>
  <c r="FM405" i="1"/>
  <c r="FL405" i="1"/>
  <c r="FK405" i="1"/>
  <c r="FJ405" i="1"/>
  <c r="FI405" i="1"/>
  <c r="FH405" i="1"/>
  <c r="FG405" i="1"/>
  <c r="FF405" i="1"/>
  <c r="FE405" i="1"/>
  <c r="FD405" i="1"/>
  <c r="EH405" i="1"/>
  <c r="ER405" i="1" s="1"/>
  <c r="EG405" i="1"/>
  <c r="EQ405" i="1" s="1"/>
  <c r="EF405" i="1"/>
  <c r="EP405" i="1" s="1"/>
  <c r="EE405" i="1"/>
  <c r="EO405" i="1" s="1"/>
  <c r="SA404" i="1"/>
  <c r="RZ404" i="1"/>
  <c r="RY404" i="1"/>
  <c r="RX404" i="1"/>
  <c r="RW404" i="1"/>
  <c r="RV404" i="1"/>
  <c r="RU404" i="1"/>
  <c r="RT404" i="1"/>
  <c r="RP404" i="1"/>
  <c r="RK404" i="1"/>
  <c r="RJ404" i="1"/>
  <c r="RI404" i="1"/>
  <c r="RH404" i="1"/>
  <c r="RG404" i="1"/>
  <c r="OY404" i="1"/>
  <c r="OX404" i="1"/>
  <c r="OW404" i="1"/>
  <c r="OV404" i="1"/>
  <c r="OU404" i="1"/>
  <c r="OT404" i="1"/>
  <c r="OS404" i="1"/>
  <c r="OR404" i="1"/>
  <c r="OO404" i="1"/>
  <c r="ON404" i="1"/>
  <c r="OM404" i="1"/>
  <c r="OL404" i="1"/>
  <c r="OK404" i="1"/>
  <c r="OJ404" i="1"/>
  <c r="OI404" i="1"/>
  <c r="OH404" i="1"/>
  <c r="GG404" i="1"/>
  <c r="GF404" i="1"/>
  <c r="GE404" i="1"/>
  <c r="GD404" i="1"/>
  <c r="GC404" i="1"/>
  <c r="GB404" i="1"/>
  <c r="GA404" i="1"/>
  <c r="FZ404" i="1"/>
  <c r="FW404" i="1"/>
  <c r="FV404" i="1"/>
  <c r="FU404" i="1"/>
  <c r="FT404" i="1"/>
  <c r="FS404" i="1"/>
  <c r="FR404" i="1"/>
  <c r="FQ404" i="1"/>
  <c r="FP404" i="1"/>
  <c r="FM404" i="1"/>
  <c r="FL404" i="1"/>
  <c r="FK404" i="1"/>
  <c r="FJ404" i="1"/>
  <c r="FI404" i="1"/>
  <c r="FH404" i="1"/>
  <c r="FG404" i="1"/>
  <c r="FF404" i="1"/>
  <c r="FE404" i="1"/>
  <c r="FD404" i="1"/>
  <c r="EH404" i="1"/>
  <c r="OD404" i="1" s="1"/>
  <c r="EG404" i="1"/>
  <c r="EQ404" i="1" s="1"/>
  <c r="EF404" i="1"/>
  <c r="EP404" i="1" s="1"/>
  <c r="EE404" i="1"/>
  <c r="EO404" i="1" s="1"/>
  <c r="SA403" i="1"/>
  <c r="RZ403" i="1"/>
  <c r="RY403" i="1"/>
  <c r="RX403" i="1"/>
  <c r="RW403" i="1"/>
  <c r="RV403" i="1"/>
  <c r="RU403" i="1"/>
  <c r="RT403" i="1"/>
  <c r="RP403" i="1"/>
  <c r="RK403" i="1"/>
  <c r="RJ403" i="1"/>
  <c r="RI403" i="1"/>
  <c r="RH403" i="1"/>
  <c r="RG403" i="1"/>
  <c r="OY403" i="1"/>
  <c r="OX403" i="1"/>
  <c r="OW403" i="1"/>
  <c r="OV403" i="1"/>
  <c r="OU403" i="1"/>
  <c r="OT403" i="1"/>
  <c r="OS403" i="1"/>
  <c r="OR403" i="1"/>
  <c r="OO403" i="1"/>
  <c r="ON403" i="1"/>
  <c r="OM403" i="1"/>
  <c r="OL403" i="1"/>
  <c r="OK403" i="1"/>
  <c r="OJ403" i="1"/>
  <c r="OI403" i="1"/>
  <c r="OH403" i="1"/>
  <c r="GG403" i="1"/>
  <c r="GF403" i="1"/>
  <c r="GE403" i="1"/>
  <c r="GD403" i="1"/>
  <c r="GC403" i="1"/>
  <c r="GB403" i="1"/>
  <c r="GA403" i="1"/>
  <c r="FZ403" i="1"/>
  <c r="FW403" i="1"/>
  <c r="FV403" i="1"/>
  <c r="FU403" i="1"/>
  <c r="FT403" i="1"/>
  <c r="FS403" i="1"/>
  <c r="FR403" i="1"/>
  <c r="FQ403" i="1"/>
  <c r="FP403" i="1"/>
  <c r="FM403" i="1"/>
  <c r="FL403" i="1"/>
  <c r="FK403" i="1"/>
  <c r="FJ403" i="1"/>
  <c r="FI403" i="1"/>
  <c r="FH403" i="1"/>
  <c r="FG403" i="1"/>
  <c r="FF403" i="1"/>
  <c r="FE403" i="1"/>
  <c r="GI403" i="1" s="1"/>
  <c r="FD403" i="1"/>
  <c r="EH403" i="1"/>
  <c r="OD403" i="1" s="1"/>
  <c r="EG403" i="1"/>
  <c r="EQ403" i="1" s="1"/>
  <c r="EF403" i="1"/>
  <c r="EP403" i="1" s="1"/>
  <c r="EE403" i="1"/>
  <c r="EO403" i="1" s="1"/>
  <c r="SA402" i="1"/>
  <c r="RZ402" i="1"/>
  <c r="RY402" i="1"/>
  <c r="RX402" i="1"/>
  <c r="RW402" i="1"/>
  <c r="RV402" i="1"/>
  <c r="RU402" i="1"/>
  <c r="RT402" i="1"/>
  <c r="RP402" i="1"/>
  <c r="RK402" i="1"/>
  <c r="RJ402" i="1"/>
  <c r="RI402" i="1"/>
  <c r="RH402" i="1"/>
  <c r="RG402" i="1"/>
  <c r="OY402" i="1"/>
  <c r="OX402" i="1"/>
  <c r="OW402" i="1"/>
  <c r="OV402" i="1"/>
  <c r="OU402" i="1"/>
  <c r="OT402" i="1"/>
  <c r="OS402" i="1"/>
  <c r="OR402" i="1"/>
  <c r="OO402" i="1"/>
  <c r="ON402" i="1"/>
  <c r="OM402" i="1"/>
  <c r="OL402" i="1"/>
  <c r="OK402" i="1"/>
  <c r="OJ402" i="1"/>
  <c r="OI402" i="1"/>
  <c r="OH402" i="1"/>
  <c r="GG402" i="1"/>
  <c r="GF402" i="1"/>
  <c r="GE402" i="1"/>
  <c r="GD402" i="1"/>
  <c r="GC402" i="1"/>
  <c r="GB402" i="1"/>
  <c r="GA402" i="1"/>
  <c r="FZ402" i="1"/>
  <c r="FW402" i="1"/>
  <c r="FV402" i="1"/>
  <c r="FU402" i="1"/>
  <c r="FT402" i="1"/>
  <c r="FS402" i="1"/>
  <c r="FR402" i="1"/>
  <c r="FQ402" i="1"/>
  <c r="FP402" i="1"/>
  <c r="FM402" i="1"/>
  <c r="FL402" i="1"/>
  <c r="FK402" i="1"/>
  <c r="FJ402" i="1"/>
  <c r="FI402" i="1"/>
  <c r="FH402" i="1"/>
  <c r="FG402" i="1"/>
  <c r="FF402" i="1"/>
  <c r="FE402" i="1"/>
  <c r="FD402" i="1"/>
  <c r="GH402" i="1" s="1"/>
  <c r="EH402" i="1"/>
  <c r="OD402" i="1" s="1"/>
  <c r="EG402" i="1"/>
  <c r="EQ402" i="1" s="1"/>
  <c r="EF402" i="1"/>
  <c r="EP402" i="1" s="1"/>
  <c r="EE402" i="1"/>
  <c r="EO402" i="1" s="1"/>
  <c r="SA398" i="1"/>
  <c r="RZ398" i="1"/>
  <c r="RY398" i="1"/>
  <c r="RX398" i="1"/>
  <c r="RW398" i="1"/>
  <c r="RV398" i="1"/>
  <c r="RU398" i="1"/>
  <c r="RT398" i="1"/>
  <c r="RP398" i="1"/>
  <c r="RK398" i="1"/>
  <c r="RJ398" i="1"/>
  <c r="RI398" i="1"/>
  <c r="RH398" i="1"/>
  <c r="RG398" i="1"/>
  <c r="OY398" i="1"/>
  <c r="OX398" i="1"/>
  <c r="OW398" i="1"/>
  <c r="OV398" i="1"/>
  <c r="OU398" i="1"/>
  <c r="OT398" i="1"/>
  <c r="OS398" i="1"/>
  <c r="OR398" i="1"/>
  <c r="OO398" i="1"/>
  <c r="ON398" i="1"/>
  <c r="OM398" i="1"/>
  <c r="OL398" i="1"/>
  <c r="OK398" i="1"/>
  <c r="OJ398" i="1"/>
  <c r="OI398" i="1"/>
  <c r="OH398" i="1"/>
  <c r="GG398" i="1"/>
  <c r="GF398" i="1"/>
  <c r="GE398" i="1"/>
  <c r="GD398" i="1"/>
  <c r="GC398" i="1"/>
  <c r="GB398" i="1"/>
  <c r="GA398" i="1"/>
  <c r="FZ398" i="1"/>
  <c r="FW398" i="1"/>
  <c r="FV398" i="1"/>
  <c r="FU398" i="1"/>
  <c r="FT398" i="1"/>
  <c r="FS398" i="1"/>
  <c r="FR398" i="1"/>
  <c r="FQ398" i="1"/>
  <c r="FP398" i="1"/>
  <c r="FM398" i="1"/>
  <c r="FL398" i="1"/>
  <c r="FK398" i="1"/>
  <c r="FJ398" i="1"/>
  <c r="FI398" i="1"/>
  <c r="FH398" i="1"/>
  <c r="FG398" i="1"/>
  <c r="FF398" i="1"/>
  <c r="FE398" i="1"/>
  <c r="FD398" i="1"/>
  <c r="EH398" i="1"/>
  <c r="OD398" i="1" s="1"/>
  <c r="EG398" i="1"/>
  <c r="EQ398" i="1" s="1"/>
  <c r="EF398" i="1"/>
  <c r="EP398" i="1" s="1"/>
  <c r="EE398" i="1"/>
  <c r="EO398" i="1" s="1"/>
  <c r="SA397" i="1"/>
  <c r="RZ397" i="1"/>
  <c r="RY397" i="1"/>
  <c r="RX397" i="1"/>
  <c r="RW397" i="1"/>
  <c r="RV397" i="1"/>
  <c r="RU397" i="1"/>
  <c r="RT397" i="1"/>
  <c r="RP397" i="1"/>
  <c r="RK397" i="1"/>
  <c r="RJ397" i="1"/>
  <c r="RI397" i="1"/>
  <c r="RH397" i="1"/>
  <c r="RG397" i="1"/>
  <c r="OY397" i="1"/>
  <c r="OX397" i="1"/>
  <c r="OW397" i="1"/>
  <c r="OV397" i="1"/>
  <c r="OU397" i="1"/>
  <c r="OT397" i="1"/>
  <c r="OS397" i="1"/>
  <c r="OR397" i="1"/>
  <c r="OO397" i="1"/>
  <c r="ON397" i="1"/>
  <c r="OM397" i="1"/>
  <c r="OL397" i="1"/>
  <c r="OK397" i="1"/>
  <c r="OJ397" i="1"/>
  <c r="OI397" i="1"/>
  <c r="OH397" i="1"/>
  <c r="GG397" i="1"/>
  <c r="GF397" i="1"/>
  <c r="GE397" i="1"/>
  <c r="GD397" i="1"/>
  <c r="GC397" i="1"/>
  <c r="GB397" i="1"/>
  <c r="GA397" i="1"/>
  <c r="FZ397" i="1"/>
  <c r="FW397" i="1"/>
  <c r="FV397" i="1"/>
  <c r="FU397" i="1"/>
  <c r="FT397" i="1"/>
  <c r="FS397" i="1"/>
  <c r="FR397" i="1"/>
  <c r="FQ397" i="1"/>
  <c r="FP397" i="1"/>
  <c r="FM397" i="1"/>
  <c r="FL397" i="1"/>
  <c r="FK397" i="1"/>
  <c r="FJ397" i="1"/>
  <c r="FI397" i="1"/>
  <c r="FH397" i="1"/>
  <c r="FG397" i="1"/>
  <c r="FF397" i="1"/>
  <c r="FE397" i="1"/>
  <c r="FD397" i="1"/>
  <c r="EH397" i="1"/>
  <c r="ER397" i="1" s="1"/>
  <c r="EG397" i="1"/>
  <c r="EQ397" i="1" s="1"/>
  <c r="EF397" i="1"/>
  <c r="EP397" i="1" s="1"/>
  <c r="EE397" i="1"/>
  <c r="EO397" i="1" s="1"/>
  <c r="SA396" i="1"/>
  <c r="RZ396" i="1"/>
  <c r="RY396" i="1"/>
  <c r="RX396" i="1"/>
  <c r="RW396" i="1"/>
  <c r="RV396" i="1"/>
  <c r="RU396" i="1"/>
  <c r="RT396" i="1"/>
  <c r="RP396" i="1"/>
  <c r="RK396" i="1"/>
  <c r="RJ396" i="1"/>
  <c r="RI396" i="1"/>
  <c r="RH396" i="1"/>
  <c r="RG396" i="1"/>
  <c r="OY396" i="1"/>
  <c r="OX396" i="1"/>
  <c r="OW396" i="1"/>
  <c r="OV396" i="1"/>
  <c r="OU396" i="1"/>
  <c r="OT396" i="1"/>
  <c r="OS396" i="1"/>
  <c r="OR396" i="1"/>
  <c r="OO396" i="1"/>
  <c r="ON396" i="1"/>
  <c r="OM396" i="1"/>
  <c r="OL396" i="1"/>
  <c r="OK396" i="1"/>
  <c r="OJ396" i="1"/>
  <c r="OI396" i="1"/>
  <c r="OH396" i="1"/>
  <c r="GG396" i="1"/>
  <c r="GF396" i="1"/>
  <c r="GE396" i="1"/>
  <c r="GD396" i="1"/>
  <c r="GC396" i="1"/>
  <c r="GB396" i="1"/>
  <c r="GA396" i="1"/>
  <c r="FZ396" i="1"/>
  <c r="FW396" i="1"/>
  <c r="FV396" i="1"/>
  <c r="FU396" i="1"/>
  <c r="FT396" i="1"/>
  <c r="FS396" i="1"/>
  <c r="FR396" i="1"/>
  <c r="FQ396" i="1"/>
  <c r="FP396" i="1"/>
  <c r="FM396" i="1"/>
  <c r="FL396" i="1"/>
  <c r="FK396" i="1"/>
  <c r="FJ396" i="1"/>
  <c r="FI396" i="1"/>
  <c r="FH396" i="1"/>
  <c r="FG396" i="1"/>
  <c r="FF396" i="1"/>
  <c r="FE396" i="1"/>
  <c r="GI396" i="1" s="1"/>
  <c r="FD396" i="1"/>
  <c r="EH396" i="1"/>
  <c r="EG396" i="1"/>
  <c r="EQ396" i="1" s="1"/>
  <c r="EF396" i="1"/>
  <c r="EP396" i="1" s="1"/>
  <c r="EE396" i="1"/>
  <c r="SA392" i="1"/>
  <c r="RZ392" i="1"/>
  <c r="RY392" i="1"/>
  <c r="RX392" i="1"/>
  <c r="RW392" i="1"/>
  <c r="RV392" i="1"/>
  <c r="RU392" i="1"/>
  <c r="RT392" i="1"/>
  <c r="RP392" i="1"/>
  <c r="RK392" i="1"/>
  <c r="RJ392" i="1"/>
  <c r="RI392" i="1"/>
  <c r="RH392" i="1"/>
  <c r="RG392" i="1"/>
  <c r="OY392" i="1"/>
  <c r="OX392" i="1"/>
  <c r="OW392" i="1"/>
  <c r="OV392" i="1"/>
  <c r="OU392" i="1"/>
  <c r="OT392" i="1"/>
  <c r="OS392" i="1"/>
  <c r="OR392" i="1"/>
  <c r="OO392" i="1"/>
  <c r="ON392" i="1"/>
  <c r="OM392" i="1"/>
  <c r="OL392" i="1"/>
  <c r="OK392" i="1"/>
  <c r="OJ392" i="1"/>
  <c r="OI392" i="1"/>
  <c r="OH392" i="1"/>
  <c r="GG392" i="1"/>
  <c r="GF392" i="1"/>
  <c r="GE392" i="1"/>
  <c r="GD392" i="1"/>
  <c r="GC392" i="1"/>
  <c r="GB392" i="1"/>
  <c r="GA392" i="1"/>
  <c r="FZ392" i="1"/>
  <c r="FW392" i="1"/>
  <c r="FV392" i="1"/>
  <c r="FU392" i="1"/>
  <c r="FT392" i="1"/>
  <c r="FS392" i="1"/>
  <c r="FR392" i="1"/>
  <c r="FQ392" i="1"/>
  <c r="FP392" i="1"/>
  <c r="FM392" i="1"/>
  <c r="FL392" i="1"/>
  <c r="FK392" i="1"/>
  <c r="FJ392" i="1"/>
  <c r="FI392" i="1"/>
  <c r="FH392" i="1"/>
  <c r="FG392" i="1"/>
  <c r="FF392" i="1"/>
  <c r="FE392" i="1"/>
  <c r="FD392" i="1"/>
  <c r="GH392" i="1" s="1"/>
  <c r="EH392" i="1"/>
  <c r="ER392" i="1" s="1"/>
  <c r="EG392" i="1"/>
  <c r="EQ392" i="1" s="1"/>
  <c r="EF392" i="1"/>
  <c r="EP392" i="1" s="1"/>
  <c r="EE392" i="1"/>
  <c r="EO392" i="1" s="1"/>
  <c r="SA391" i="1"/>
  <c r="RZ391" i="1"/>
  <c r="RY391" i="1"/>
  <c r="RX391" i="1"/>
  <c r="RW391" i="1"/>
  <c r="RV391" i="1"/>
  <c r="RU391" i="1"/>
  <c r="RT391" i="1"/>
  <c r="RP391" i="1"/>
  <c r="RK391" i="1"/>
  <c r="RJ391" i="1"/>
  <c r="RI391" i="1"/>
  <c r="RH391" i="1"/>
  <c r="RG391" i="1"/>
  <c r="OY391" i="1"/>
  <c r="OX391" i="1"/>
  <c r="OW391" i="1"/>
  <c r="OV391" i="1"/>
  <c r="OU391" i="1"/>
  <c r="OT391" i="1"/>
  <c r="OS391" i="1"/>
  <c r="OR391" i="1"/>
  <c r="OO391" i="1"/>
  <c r="ON391" i="1"/>
  <c r="OM391" i="1"/>
  <c r="OL391" i="1"/>
  <c r="OK391" i="1"/>
  <c r="OJ391" i="1"/>
  <c r="OI391" i="1"/>
  <c r="OH391" i="1"/>
  <c r="GG391" i="1"/>
  <c r="GF391" i="1"/>
  <c r="GE391" i="1"/>
  <c r="GD391" i="1"/>
  <c r="GC391" i="1"/>
  <c r="GB391" i="1"/>
  <c r="GA391" i="1"/>
  <c r="FZ391" i="1"/>
  <c r="FW391" i="1"/>
  <c r="FV391" i="1"/>
  <c r="FU391" i="1"/>
  <c r="FT391" i="1"/>
  <c r="FS391" i="1"/>
  <c r="FR391" i="1"/>
  <c r="FQ391" i="1"/>
  <c r="FP391" i="1"/>
  <c r="FM391" i="1"/>
  <c r="FL391" i="1"/>
  <c r="FK391" i="1"/>
  <c r="FJ391" i="1"/>
  <c r="FI391" i="1"/>
  <c r="FH391" i="1"/>
  <c r="FG391" i="1"/>
  <c r="FF391" i="1"/>
  <c r="FE391" i="1"/>
  <c r="FD391" i="1"/>
  <c r="GH391" i="1" s="1"/>
  <c r="EH391" i="1"/>
  <c r="OD391" i="1" s="1"/>
  <c r="EG391" i="1"/>
  <c r="EQ391" i="1" s="1"/>
  <c r="EF391" i="1"/>
  <c r="EP391" i="1" s="1"/>
  <c r="EE391" i="1"/>
  <c r="SA390" i="1"/>
  <c r="RZ390" i="1"/>
  <c r="RY390" i="1"/>
  <c r="RX390" i="1"/>
  <c r="RW390" i="1"/>
  <c r="RV390" i="1"/>
  <c r="RU390" i="1"/>
  <c r="RT390" i="1"/>
  <c r="RP390" i="1"/>
  <c r="RK390" i="1"/>
  <c r="RJ390" i="1"/>
  <c r="RI390" i="1"/>
  <c r="RH390" i="1"/>
  <c r="RG390" i="1"/>
  <c r="OY390" i="1"/>
  <c r="OX390" i="1"/>
  <c r="OW390" i="1"/>
  <c r="OV390" i="1"/>
  <c r="OU390" i="1"/>
  <c r="OT390" i="1"/>
  <c r="OS390" i="1"/>
  <c r="OR390" i="1"/>
  <c r="OO390" i="1"/>
  <c r="ON390" i="1"/>
  <c r="OM390" i="1"/>
  <c r="OL390" i="1"/>
  <c r="OK390" i="1"/>
  <c r="OJ390" i="1"/>
  <c r="OI390" i="1"/>
  <c r="OH390" i="1"/>
  <c r="GG390" i="1"/>
  <c r="GF390" i="1"/>
  <c r="GE390" i="1"/>
  <c r="GD390" i="1"/>
  <c r="GC390" i="1"/>
  <c r="GB390" i="1"/>
  <c r="GA390" i="1"/>
  <c r="FZ390" i="1"/>
  <c r="FW390" i="1"/>
  <c r="FV390" i="1"/>
  <c r="FU390" i="1"/>
  <c r="FT390" i="1"/>
  <c r="FS390" i="1"/>
  <c r="FR390" i="1"/>
  <c r="FQ390" i="1"/>
  <c r="FP390" i="1"/>
  <c r="FM390" i="1"/>
  <c r="FL390" i="1"/>
  <c r="FK390" i="1"/>
  <c r="FJ390" i="1"/>
  <c r="FI390" i="1"/>
  <c r="FH390" i="1"/>
  <c r="FG390" i="1"/>
  <c r="FF390" i="1"/>
  <c r="FE390" i="1"/>
  <c r="FD390" i="1"/>
  <c r="EH390" i="1"/>
  <c r="OD390" i="1" s="1"/>
  <c r="EG390" i="1"/>
  <c r="EQ390" i="1" s="1"/>
  <c r="EF390" i="1"/>
  <c r="EP390" i="1" s="1"/>
  <c r="EE390" i="1"/>
  <c r="EO390" i="1" s="1"/>
  <c r="SA387" i="1"/>
  <c r="RZ387" i="1"/>
  <c r="RY387" i="1"/>
  <c r="RX387" i="1"/>
  <c r="RW387" i="1"/>
  <c r="RV387" i="1"/>
  <c r="RU387" i="1"/>
  <c r="RT387" i="1"/>
  <c r="RP387" i="1"/>
  <c r="RK387" i="1"/>
  <c r="RJ387" i="1"/>
  <c r="RI387" i="1"/>
  <c r="RH387" i="1"/>
  <c r="RG387" i="1"/>
  <c r="OY387" i="1"/>
  <c r="OX387" i="1"/>
  <c r="OW387" i="1"/>
  <c r="OV387" i="1"/>
  <c r="OU387" i="1"/>
  <c r="OT387" i="1"/>
  <c r="OS387" i="1"/>
  <c r="OR387" i="1"/>
  <c r="OO387" i="1"/>
  <c r="ON387" i="1"/>
  <c r="OM387" i="1"/>
  <c r="OL387" i="1"/>
  <c r="OK387" i="1"/>
  <c r="OJ387" i="1"/>
  <c r="OI387" i="1"/>
  <c r="OH387" i="1"/>
  <c r="GG387" i="1"/>
  <c r="GF387" i="1"/>
  <c r="GE387" i="1"/>
  <c r="GD387" i="1"/>
  <c r="GC387" i="1"/>
  <c r="GB387" i="1"/>
  <c r="GA387" i="1"/>
  <c r="FZ387" i="1"/>
  <c r="FW387" i="1"/>
  <c r="FV387" i="1"/>
  <c r="FU387" i="1"/>
  <c r="FT387" i="1"/>
  <c r="FS387" i="1"/>
  <c r="FR387" i="1"/>
  <c r="FQ387" i="1"/>
  <c r="FP387" i="1"/>
  <c r="FM387" i="1"/>
  <c r="FL387" i="1"/>
  <c r="FK387" i="1"/>
  <c r="FJ387" i="1"/>
  <c r="FI387" i="1"/>
  <c r="FH387" i="1"/>
  <c r="FG387" i="1"/>
  <c r="FF387" i="1"/>
  <c r="FE387" i="1"/>
  <c r="GI387" i="1" s="1"/>
  <c r="FD387" i="1"/>
  <c r="EH387" i="1"/>
  <c r="OD387" i="1" s="1"/>
  <c r="EG387" i="1"/>
  <c r="EQ387" i="1" s="1"/>
  <c r="EF387" i="1"/>
  <c r="EP387" i="1" s="1"/>
  <c r="EE387" i="1"/>
  <c r="EO387" i="1" s="1"/>
  <c r="SA385" i="1"/>
  <c r="RZ385" i="1"/>
  <c r="RY385" i="1"/>
  <c r="RX385" i="1"/>
  <c r="RW385" i="1"/>
  <c r="RV385" i="1"/>
  <c r="RU385" i="1"/>
  <c r="RT385" i="1"/>
  <c r="RP385" i="1"/>
  <c r="RK385" i="1"/>
  <c r="RJ385" i="1"/>
  <c r="RI385" i="1"/>
  <c r="RH385" i="1"/>
  <c r="RG385" i="1"/>
  <c r="OY385" i="1"/>
  <c r="OX385" i="1"/>
  <c r="OW385" i="1"/>
  <c r="OV385" i="1"/>
  <c r="OU385" i="1"/>
  <c r="OT385" i="1"/>
  <c r="OS385" i="1"/>
  <c r="OR385" i="1"/>
  <c r="OO385" i="1"/>
  <c r="ON385" i="1"/>
  <c r="OM385" i="1"/>
  <c r="OL385" i="1"/>
  <c r="OK385" i="1"/>
  <c r="OJ385" i="1"/>
  <c r="OI385" i="1"/>
  <c r="OH385" i="1"/>
  <c r="GG385" i="1"/>
  <c r="GF385" i="1"/>
  <c r="GE385" i="1"/>
  <c r="GD385" i="1"/>
  <c r="GC385" i="1"/>
  <c r="GB385" i="1"/>
  <c r="GA385" i="1"/>
  <c r="FZ385" i="1"/>
  <c r="FW385" i="1"/>
  <c r="FV385" i="1"/>
  <c r="FU385" i="1"/>
  <c r="FT385" i="1"/>
  <c r="FS385" i="1"/>
  <c r="FR385" i="1"/>
  <c r="FQ385" i="1"/>
  <c r="FP385" i="1"/>
  <c r="FM385" i="1"/>
  <c r="FL385" i="1"/>
  <c r="FK385" i="1"/>
  <c r="FJ385" i="1"/>
  <c r="FI385" i="1"/>
  <c r="FH385" i="1"/>
  <c r="FG385" i="1"/>
  <c r="FF385" i="1"/>
  <c r="FE385" i="1"/>
  <c r="GI385" i="1" s="1"/>
  <c r="FD385" i="1"/>
  <c r="GH385" i="1" s="1"/>
  <c r="EH385" i="1"/>
  <c r="ER385" i="1" s="1"/>
  <c r="EG385" i="1"/>
  <c r="EQ385" i="1" s="1"/>
  <c r="EF385" i="1"/>
  <c r="EE385" i="1"/>
  <c r="EO385" i="1" s="1"/>
  <c r="SA384" i="1"/>
  <c r="RZ384" i="1"/>
  <c r="RY384" i="1"/>
  <c r="RX384" i="1"/>
  <c r="RW384" i="1"/>
  <c r="RV384" i="1"/>
  <c r="RU384" i="1"/>
  <c r="RT384" i="1"/>
  <c r="RP384" i="1"/>
  <c r="RK384" i="1"/>
  <c r="RJ384" i="1"/>
  <c r="RI384" i="1"/>
  <c r="RH384" i="1"/>
  <c r="RG384" i="1"/>
  <c r="OY384" i="1"/>
  <c r="OX384" i="1"/>
  <c r="OW384" i="1"/>
  <c r="OV384" i="1"/>
  <c r="OU384" i="1"/>
  <c r="OT384" i="1"/>
  <c r="OS384" i="1"/>
  <c r="OR384" i="1"/>
  <c r="OO384" i="1"/>
  <c r="ON384" i="1"/>
  <c r="OM384" i="1"/>
  <c r="OL384" i="1"/>
  <c r="OK384" i="1"/>
  <c r="OJ384" i="1"/>
  <c r="OI384" i="1"/>
  <c r="OH384" i="1"/>
  <c r="GG384" i="1"/>
  <c r="GF384" i="1"/>
  <c r="GE384" i="1"/>
  <c r="GD384" i="1"/>
  <c r="GC384" i="1"/>
  <c r="GB384" i="1"/>
  <c r="GA384" i="1"/>
  <c r="FZ384" i="1"/>
  <c r="FW384" i="1"/>
  <c r="FV384" i="1"/>
  <c r="FU384" i="1"/>
  <c r="FT384" i="1"/>
  <c r="FS384" i="1"/>
  <c r="FR384" i="1"/>
  <c r="FQ384" i="1"/>
  <c r="FP384" i="1"/>
  <c r="FM384" i="1"/>
  <c r="FL384" i="1"/>
  <c r="FK384" i="1"/>
  <c r="FJ384" i="1"/>
  <c r="FI384" i="1"/>
  <c r="FH384" i="1"/>
  <c r="FG384" i="1"/>
  <c r="FF384" i="1"/>
  <c r="FE384" i="1"/>
  <c r="FD384" i="1"/>
  <c r="EH384" i="1"/>
  <c r="OD384" i="1" s="1"/>
  <c r="EG384" i="1"/>
  <c r="EQ384" i="1" s="1"/>
  <c r="EF384" i="1"/>
  <c r="EP384" i="1" s="1"/>
  <c r="EE384" i="1"/>
  <c r="EO384" i="1" s="1"/>
  <c r="SA383" i="1"/>
  <c r="RZ383" i="1"/>
  <c r="RY383" i="1"/>
  <c r="RX383" i="1"/>
  <c r="RW383" i="1"/>
  <c r="RV383" i="1"/>
  <c r="RU383" i="1"/>
  <c r="RT383" i="1"/>
  <c r="RP383" i="1"/>
  <c r="RK383" i="1"/>
  <c r="RJ383" i="1"/>
  <c r="RI383" i="1"/>
  <c r="RH383" i="1"/>
  <c r="RG383" i="1"/>
  <c r="OY383" i="1"/>
  <c r="OX383" i="1"/>
  <c r="OW383" i="1"/>
  <c r="OV383" i="1"/>
  <c r="OU383" i="1"/>
  <c r="OT383" i="1"/>
  <c r="OS383" i="1"/>
  <c r="OR383" i="1"/>
  <c r="OO383" i="1"/>
  <c r="ON383" i="1"/>
  <c r="OM383" i="1"/>
  <c r="OL383" i="1"/>
  <c r="OK383" i="1"/>
  <c r="OJ383" i="1"/>
  <c r="OI383" i="1"/>
  <c r="OH383" i="1"/>
  <c r="GG383" i="1"/>
  <c r="GF383" i="1"/>
  <c r="GE383" i="1"/>
  <c r="GD383" i="1"/>
  <c r="GC383" i="1"/>
  <c r="GB383" i="1"/>
  <c r="GA383" i="1"/>
  <c r="FZ383" i="1"/>
  <c r="FW383" i="1"/>
  <c r="FV383" i="1"/>
  <c r="FU383" i="1"/>
  <c r="FT383" i="1"/>
  <c r="FS383" i="1"/>
  <c r="FR383" i="1"/>
  <c r="FQ383" i="1"/>
  <c r="FP383" i="1"/>
  <c r="FM383" i="1"/>
  <c r="FL383" i="1"/>
  <c r="FK383" i="1"/>
  <c r="FJ383" i="1"/>
  <c r="FI383" i="1"/>
  <c r="FH383" i="1"/>
  <c r="FG383" i="1"/>
  <c r="FF383" i="1"/>
  <c r="FE383" i="1"/>
  <c r="FD383" i="1"/>
  <c r="EH383" i="1"/>
  <c r="OD383" i="1" s="1"/>
  <c r="EG383" i="1"/>
  <c r="EQ383" i="1" s="1"/>
  <c r="EF383" i="1"/>
  <c r="EP383" i="1" s="1"/>
  <c r="EE383" i="1"/>
  <c r="EO383" i="1" s="1"/>
  <c r="SA382" i="1"/>
  <c r="RZ382" i="1"/>
  <c r="RY382" i="1"/>
  <c r="RX382" i="1"/>
  <c r="RW382" i="1"/>
  <c r="RV382" i="1"/>
  <c r="RU382" i="1"/>
  <c r="RT382" i="1"/>
  <c r="RP382" i="1"/>
  <c r="RK382" i="1"/>
  <c r="RJ382" i="1"/>
  <c r="RI382" i="1"/>
  <c r="RH382" i="1"/>
  <c r="RG382" i="1"/>
  <c r="OY382" i="1"/>
  <c r="OX382" i="1"/>
  <c r="OW382" i="1"/>
  <c r="OV382" i="1"/>
  <c r="OU382" i="1"/>
  <c r="OT382" i="1"/>
  <c r="OS382" i="1"/>
  <c r="OR382" i="1"/>
  <c r="OO382" i="1"/>
  <c r="ON382" i="1"/>
  <c r="OM382" i="1"/>
  <c r="OL382" i="1"/>
  <c r="OK382" i="1"/>
  <c r="OJ382" i="1"/>
  <c r="OI382" i="1"/>
  <c r="OH382" i="1"/>
  <c r="GG382" i="1"/>
  <c r="GF382" i="1"/>
  <c r="GE382" i="1"/>
  <c r="GD382" i="1"/>
  <c r="GC382" i="1"/>
  <c r="GB382" i="1"/>
  <c r="GA382" i="1"/>
  <c r="FZ382" i="1"/>
  <c r="FW382" i="1"/>
  <c r="FV382" i="1"/>
  <c r="FU382" i="1"/>
  <c r="FT382" i="1"/>
  <c r="FS382" i="1"/>
  <c r="FR382" i="1"/>
  <c r="FQ382" i="1"/>
  <c r="FP382" i="1"/>
  <c r="FM382" i="1"/>
  <c r="FL382" i="1"/>
  <c r="FK382" i="1"/>
  <c r="FJ382" i="1"/>
  <c r="FI382" i="1"/>
  <c r="FH382" i="1"/>
  <c r="FG382" i="1"/>
  <c r="FF382" i="1"/>
  <c r="FE382" i="1"/>
  <c r="GI382" i="1" s="1"/>
  <c r="FD382" i="1"/>
  <c r="EH382" i="1"/>
  <c r="OD382" i="1" s="1"/>
  <c r="EG382" i="1"/>
  <c r="EQ382" i="1" s="1"/>
  <c r="EF382" i="1"/>
  <c r="EP382" i="1" s="1"/>
  <c r="EE382" i="1"/>
  <c r="EO382" i="1" s="1"/>
  <c r="SA381" i="1"/>
  <c r="RZ381" i="1"/>
  <c r="RY381" i="1"/>
  <c r="RX381" i="1"/>
  <c r="RW381" i="1"/>
  <c r="RV381" i="1"/>
  <c r="RU381" i="1"/>
  <c r="RT381" i="1"/>
  <c r="RP381" i="1"/>
  <c r="RK381" i="1"/>
  <c r="RJ381" i="1"/>
  <c r="RI381" i="1"/>
  <c r="RH381" i="1"/>
  <c r="RG381" i="1"/>
  <c r="OY381" i="1"/>
  <c r="OX381" i="1"/>
  <c r="OW381" i="1"/>
  <c r="OV381" i="1"/>
  <c r="OU381" i="1"/>
  <c r="OT381" i="1"/>
  <c r="OS381" i="1"/>
  <c r="OR381" i="1"/>
  <c r="OO381" i="1"/>
  <c r="ON381" i="1"/>
  <c r="OM381" i="1"/>
  <c r="OL381" i="1"/>
  <c r="OK381" i="1"/>
  <c r="OJ381" i="1"/>
  <c r="OI381" i="1"/>
  <c r="OH381" i="1"/>
  <c r="GG381" i="1"/>
  <c r="GF381" i="1"/>
  <c r="GE381" i="1"/>
  <c r="GD381" i="1"/>
  <c r="GC381" i="1"/>
  <c r="GB381" i="1"/>
  <c r="GA381" i="1"/>
  <c r="FZ381" i="1"/>
  <c r="FW381" i="1"/>
  <c r="FV381" i="1"/>
  <c r="FU381" i="1"/>
  <c r="FT381" i="1"/>
  <c r="FS381" i="1"/>
  <c r="FR381" i="1"/>
  <c r="FQ381" i="1"/>
  <c r="FP381" i="1"/>
  <c r="FM381" i="1"/>
  <c r="FL381" i="1"/>
  <c r="FK381" i="1"/>
  <c r="FJ381" i="1"/>
  <c r="FI381" i="1"/>
  <c r="FH381" i="1"/>
  <c r="FG381" i="1"/>
  <c r="FF381" i="1"/>
  <c r="FE381" i="1"/>
  <c r="GI381" i="1" s="1"/>
  <c r="FD381" i="1"/>
  <c r="GH381" i="1" s="1"/>
  <c r="EH381" i="1"/>
  <c r="OD381" i="1" s="1"/>
  <c r="EG381" i="1"/>
  <c r="EQ381" i="1" s="1"/>
  <c r="EF381" i="1"/>
  <c r="EP381" i="1" s="1"/>
  <c r="EE381" i="1"/>
  <c r="EO381" i="1" s="1"/>
  <c r="SA380" i="1"/>
  <c r="RZ380" i="1"/>
  <c r="RY380" i="1"/>
  <c r="RX380" i="1"/>
  <c r="RW380" i="1"/>
  <c r="RV380" i="1"/>
  <c r="RU380" i="1"/>
  <c r="RT380" i="1"/>
  <c r="RP380" i="1"/>
  <c r="RK380" i="1"/>
  <c r="RJ380" i="1"/>
  <c r="RI380" i="1"/>
  <c r="RH380" i="1"/>
  <c r="RG380" i="1"/>
  <c r="OY380" i="1"/>
  <c r="OX380" i="1"/>
  <c r="OW380" i="1"/>
  <c r="OV380" i="1"/>
  <c r="OU380" i="1"/>
  <c r="OT380" i="1"/>
  <c r="OS380" i="1"/>
  <c r="OR380" i="1"/>
  <c r="OO380" i="1"/>
  <c r="ON380" i="1"/>
  <c r="OM380" i="1"/>
  <c r="OL380" i="1"/>
  <c r="OK380" i="1"/>
  <c r="OJ380" i="1"/>
  <c r="OI380" i="1"/>
  <c r="OH380" i="1"/>
  <c r="GG380" i="1"/>
  <c r="GF380" i="1"/>
  <c r="GE380" i="1"/>
  <c r="GD380" i="1"/>
  <c r="GC380" i="1"/>
  <c r="GB380" i="1"/>
  <c r="GA380" i="1"/>
  <c r="FZ380" i="1"/>
  <c r="FW380" i="1"/>
  <c r="FV380" i="1"/>
  <c r="FU380" i="1"/>
  <c r="FT380" i="1"/>
  <c r="FS380" i="1"/>
  <c r="FR380" i="1"/>
  <c r="FQ380" i="1"/>
  <c r="FP380" i="1"/>
  <c r="FM380" i="1"/>
  <c r="FL380" i="1"/>
  <c r="FK380" i="1"/>
  <c r="FJ380" i="1"/>
  <c r="FI380" i="1"/>
  <c r="FH380" i="1"/>
  <c r="FG380" i="1"/>
  <c r="FF380" i="1"/>
  <c r="FE380" i="1"/>
  <c r="FD380" i="1"/>
  <c r="EH380" i="1"/>
  <c r="OD380" i="1" s="1"/>
  <c r="EG380" i="1"/>
  <c r="EQ380" i="1" s="1"/>
  <c r="EF380" i="1"/>
  <c r="EP380" i="1" s="1"/>
  <c r="EE380" i="1"/>
  <c r="EO380" i="1" s="1"/>
  <c r="SA379" i="1"/>
  <c r="RZ379" i="1"/>
  <c r="RY379" i="1"/>
  <c r="RX379" i="1"/>
  <c r="RW379" i="1"/>
  <c r="RV379" i="1"/>
  <c r="RU379" i="1"/>
  <c r="RT379" i="1"/>
  <c r="RP379" i="1"/>
  <c r="RK379" i="1"/>
  <c r="RJ379" i="1"/>
  <c r="RI379" i="1"/>
  <c r="RH379" i="1"/>
  <c r="RG379" i="1"/>
  <c r="OY379" i="1"/>
  <c r="OX379" i="1"/>
  <c r="OW379" i="1"/>
  <c r="OV379" i="1"/>
  <c r="OU379" i="1"/>
  <c r="OT379" i="1"/>
  <c r="OS379" i="1"/>
  <c r="OR379" i="1"/>
  <c r="OO379" i="1"/>
  <c r="ON379" i="1"/>
  <c r="OM379" i="1"/>
  <c r="OL379" i="1"/>
  <c r="OK379" i="1"/>
  <c r="OJ379" i="1"/>
  <c r="OI379" i="1"/>
  <c r="OH379" i="1"/>
  <c r="GG379" i="1"/>
  <c r="GF379" i="1"/>
  <c r="GE379" i="1"/>
  <c r="GD379" i="1"/>
  <c r="GC379" i="1"/>
  <c r="GB379" i="1"/>
  <c r="GA379" i="1"/>
  <c r="FZ379" i="1"/>
  <c r="FW379" i="1"/>
  <c r="FV379" i="1"/>
  <c r="FU379" i="1"/>
  <c r="FT379" i="1"/>
  <c r="FS379" i="1"/>
  <c r="FR379" i="1"/>
  <c r="FQ379" i="1"/>
  <c r="FP379" i="1"/>
  <c r="FM379" i="1"/>
  <c r="FL379" i="1"/>
  <c r="FK379" i="1"/>
  <c r="FJ379" i="1"/>
  <c r="FI379" i="1"/>
  <c r="FH379" i="1"/>
  <c r="FG379" i="1"/>
  <c r="FF379" i="1"/>
  <c r="FE379" i="1"/>
  <c r="FD379" i="1"/>
  <c r="EH379" i="1"/>
  <c r="OD379" i="1" s="1"/>
  <c r="EG379" i="1"/>
  <c r="EQ379" i="1" s="1"/>
  <c r="EF379" i="1"/>
  <c r="EE379" i="1"/>
  <c r="EO379" i="1" s="1"/>
  <c r="SA372" i="1"/>
  <c r="RZ372" i="1"/>
  <c r="RY372" i="1"/>
  <c r="RX372" i="1"/>
  <c r="RW372" i="1"/>
  <c r="RV372" i="1"/>
  <c r="RU372" i="1"/>
  <c r="RT372" i="1"/>
  <c r="RP372" i="1"/>
  <c r="RK372" i="1"/>
  <c r="RJ372" i="1"/>
  <c r="RI372" i="1"/>
  <c r="RH372" i="1"/>
  <c r="RG372" i="1"/>
  <c r="OY372" i="1"/>
  <c r="OX372" i="1"/>
  <c r="OW372" i="1"/>
  <c r="OV372" i="1"/>
  <c r="OU372" i="1"/>
  <c r="OT372" i="1"/>
  <c r="OS372" i="1"/>
  <c r="OR372" i="1"/>
  <c r="OO372" i="1"/>
  <c r="ON372" i="1"/>
  <c r="OM372" i="1"/>
  <c r="OL372" i="1"/>
  <c r="OK372" i="1"/>
  <c r="OJ372" i="1"/>
  <c r="OI372" i="1"/>
  <c r="OH372" i="1"/>
  <c r="OF372" i="1"/>
  <c r="GG372" i="1"/>
  <c r="GF372" i="1"/>
  <c r="GE372" i="1"/>
  <c r="GD372" i="1"/>
  <c r="GC372" i="1"/>
  <c r="GB372" i="1"/>
  <c r="GA372" i="1"/>
  <c r="FZ372" i="1"/>
  <c r="FW372" i="1"/>
  <c r="FV372" i="1"/>
  <c r="FU372" i="1"/>
  <c r="FT372" i="1"/>
  <c r="FS372" i="1"/>
  <c r="FR372" i="1"/>
  <c r="FQ372" i="1"/>
  <c r="FP372" i="1"/>
  <c r="FM372" i="1"/>
  <c r="FL372" i="1"/>
  <c r="FK372" i="1"/>
  <c r="FJ372" i="1"/>
  <c r="FI372" i="1"/>
  <c r="FH372" i="1"/>
  <c r="FG372" i="1"/>
  <c r="FF372" i="1"/>
  <c r="FE372" i="1"/>
  <c r="GI372" i="1" s="1"/>
  <c r="FD372" i="1"/>
  <c r="GH372" i="1" s="1"/>
  <c r="SA371" i="1"/>
  <c r="RZ371" i="1"/>
  <c r="RY371" i="1"/>
  <c r="RX371" i="1"/>
  <c r="RW371" i="1"/>
  <c r="RV371" i="1"/>
  <c r="RU371" i="1"/>
  <c r="RT371" i="1"/>
  <c r="RP371" i="1"/>
  <c r="RK371" i="1"/>
  <c r="RJ371" i="1"/>
  <c r="RI371" i="1"/>
  <c r="RH371" i="1"/>
  <c r="RG371" i="1"/>
  <c r="OY371" i="1"/>
  <c r="OX371" i="1"/>
  <c r="OW371" i="1"/>
  <c r="OV371" i="1"/>
  <c r="OU371" i="1"/>
  <c r="OT371" i="1"/>
  <c r="OS371" i="1"/>
  <c r="OR371" i="1"/>
  <c r="OO371" i="1"/>
  <c r="ON371" i="1"/>
  <c r="OM371" i="1"/>
  <c r="OL371" i="1"/>
  <c r="OK371" i="1"/>
  <c r="OJ371" i="1"/>
  <c r="OI371" i="1"/>
  <c r="OH371" i="1"/>
  <c r="GG371" i="1"/>
  <c r="GF371" i="1"/>
  <c r="GE371" i="1"/>
  <c r="GD371" i="1"/>
  <c r="GC371" i="1"/>
  <c r="GB371" i="1"/>
  <c r="GA371" i="1"/>
  <c r="FZ371" i="1"/>
  <c r="FW371" i="1"/>
  <c r="FV371" i="1"/>
  <c r="FU371" i="1"/>
  <c r="FT371" i="1"/>
  <c r="FS371" i="1"/>
  <c r="FR371" i="1"/>
  <c r="FQ371" i="1"/>
  <c r="FP371" i="1"/>
  <c r="FM371" i="1"/>
  <c r="FL371" i="1"/>
  <c r="FK371" i="1"/>
  <c r="FJ371" i="1"/>
  <c r="FI371" i="1"/>
  <c r="FH371" i="1"/>
  <c r="FG371" i="1"/>
  <c r="FF371" i="1"/>
  <c r="FE371" i="1"/>
  <c r="FD371" i="1"/>
  <c r="EH371" i="1"/>
  <c r="ER371" i="1" s="1"/>
  <c r="EG371" i="1"/>
  <c r="EQ371" i="1" s="1"/>
  <c r="EF371" i="1"/>
  <c r="EP371" i="1" s="1"/>
  <c r="EE371" i="1"/>
  <c r="EO371" i="1" s="1"/>
  <c r="SA369" i="1"/>
  <c r="RZ369" i="1"/>
  <c r="RY369" i="1"/>
  <c r="RX369" i="1"/>
  <c r="RW369" i="1"/>
  <c r="RV369" i="1"/>
  <c r="RU369" i="1"/>
  <c r="RT369" i="1"/>
  <c r="RP369" i="1"/>
  <c r="RK369" i="1"/>
  <c r="RJ369" i="1"/>
  <c r="RI369" i="1"/>
  <c r="RH369" i="1"/>
  <c r="RG369" i="1"/>
  <c r="OY369" i="1"/>
  <c r="OX369" i="1"/>
  <c r="OW369" i="1"/>
  <c r="OV369" i="1"/>
  <c r="OU369" i="1"/>
  <c r="OT369" i="1"/>
  <c r="OS369" i="1"/>
  <c r="OR369" i="1"/>
  <c r="OO369" i="1"/>
  <c r="ON369" i="1"/>
  <c r="OM369" i="1"/>
  <c r="OL369" i="1"/>
  <c r="OK369" i="1"/>
  <c r="OJ369" i="1"/>
  <c r="OI369" i="1"/>
  <c r="OH369" i="1"/>
  <c r="GG369" i="1"/>
  <c r="GF369" i="1"/>
  <c r="GE369" i="1"/>
  <c r="GD369" i="1"/>
  <c r="GC369" i="1"/>
  <c r="GB369" i="1"/>
  <c r="GA369" i="1"/>
  <c r="FZ369" i="1"/>
  <c r="FW369" i="1"/>
  <c r="FV369" i="1"/>
  <c r="FU369" i="1"/>
  <c r="FT369" i="1"/>
  <c r="FS369" i="1"/>
  <c r="FR369" i="1"/>
  <c r="FQ369" i="1"/>
  <c r="FP369" i="1"/>
  <c r="FM369" i="1"/>
  <c r="FL369" i="1"/>
  <c r="FK369" i="1"/>
  <c r="FJ369" i="1"/>
  <c r="FI369" i="1"/>
  <c r="FH369" i="1"/>
  <c r="FG369" i="1"/>
  <c r="FF369" i="1"/>
  <c r="FE369" i="1"/>
  <c r="FD369" i="1"/>
  <c r="EH369" i="1"/>
  <c r="EG369" i="1"/>
  <c r="EQ369" i="1" s="1"/>
  <c r="EF369" i="1"/>
  <c r="EP369" i="1" s="1"/>
  <c r="EE369" i="1"/>
  <c r="EO369" i="1" s="1"/>
  <c r="SA368" i="1"/>
  <c r="RZ368" i="1"/>
  <c r="RY368" i="1"/>
  <c r="RX368" i="1"/>
  <c r="RW368" i="1"/>
  <c r="RV368" i="1"/>
  <c r="RU368" i="1"/>
  <c r="RT368" i="1"/>
  <c r="RP368" i="1"/>
  <c r="RK368" i="1"/>
  <c r="RJ368" i="1"/>
  <c r="RI368" i="1"/>
  <c r="RH368" i="1"/>
  <c r="RG368" i="1"/>
  <c r="OY368" i="1"/>
  <c r="OX368" i="1"/>
  <c r="OW368" i="1"/>
  <c r="OV368" i="1"/>
  <c r="OU368" i="1"/>
  <c r="OT368" i="1"/>
  <c r="OS368" i="1"/>
  <c r="OR368" i="1"/>
  <c r="OO368" i="1"/>
  <c r="ON368" i="1"/>
  <c r="OM368" i="1"/>
  <c r="OL368" i="1"/>
  <c r="OK368" i="1"/>
  <c r="OJ368" i="1"/>
  <c r="OI368" i="1"/>
  <c r="OH368" i="1"/>
  <c r="GG368" i="1"/>
  <c r="GF368" i="1"/>
  <c r="GE368" i="1"/>
  <c r="GD368" i="1"/>
  <c r="GC368" i="1"/>
  <c r="GB368" i="1"/>
  <c r="GA368" i="1"/>
  <c r="FZ368" i="1"/>
  <c r="FW368" i="1"/>
  <c r="FV368" i="1"/>
  <c r="FU368" i="1"/>
  <c r="FT368" i="1"/>
  <c r="FS368" i="1"/>
  <c r="FR368" i="1"/>
  <c r="FQ368" i="1"/>
  <c r="FP368" i="1"/>
  <c r="FM368" i="1"/>
  <c r="FL368" i="1"/>
  <c r="FK368" i="1"/>
  <c r="FJ368" i="1"/>
  <c r="FI368" i="1"/>
  <c r="FH368" i="1"/>
  <c r="FG368" i="1"/>
  <c r="FF368" i="1"/>
  <c r="FE368" i="1"/>
  <c r="GI368" i="1" s="1"/>
  <c r="FD368" i="1"/>
  <c r="GH368" i="1" s="1"/>
  <c r="EH368" i="1"/>
  <c r="EG368" i="1"/>
  <c r="EQ368" i="1" s="1"/>
  <c r="EF368" i="1"/>
  <c r="EP368" i="1" s="1"/>
  <c r="EE368" i="1"/>
  <c r="EO368" i="1" s="1"/>
  <c r="SA367" i="1"/>
  <c r="RZ367" i="1"/>
  <c r="RY367" i="1"/>
  <c r="RX367" i="1"/>
  <c r="RW367" i="1"/>
  <c r="RV367" i="1"/>
  <c r="RU367" i="1"/>
  <c r="RT367" i="1"/>
  <c r="RP367" i="1"/>
  <c r="RK367" i="1"/>
  <c r="RJ367" i="1"/>
  <c r="RI367" i="1"/>
  <c r="RH367" i="1"/>
  <c r="RG367" i="1"/>
  <c r="OY367" i="1"/>
  <c r="OX367" i="1"/>
  <c r="OW367" i="1"/>
  <c r="OV367" i="1"/>
  <c r="OU367" i="1"/>
  <c r="OT367" i="1"/>
  <c r="OS367" i="1"/>
  <c r="OR367" i="1"/>
  <c r="OO367" i="1"/>
  <c r="ON367" i="1"/>
  <c r="OM367" i="1"/>
  <c r="OL367" i="1"/>
  <c r="OK367" i="1"/>
  <c r="OJ367" i="1"/>
  <c r="OI367" i="1"/>
  <c r="OH367" i="1"/>
  <c r="GG367" i="1"/>
  <c r="GF367" i="1"/>
  <c r="GE367" i="1"/>
  <c r="GD367" i="1"/>
  <c r="GC367" i="1"/>
  <c r="GB367" i="1"/>
  <c r="GA367" i="1"/>
  <c r="FZ367" i="1"/>
  <c r="FW367" i="1"/>
  <c r="FV367" i="1"/>
  <c r="FU367" i="1"/>
  <c r="FT367" i="1"/>
  <c r="FS367" i="1"/>
  <c r="FR367" i="1"/>
  <c r="FQ367" i="1"/>
  <c r="FP367" i="1"/>
  <c r="FM367" i="1"/>
  <c r="FL367" i="1"/>
  <c r="FK367" i="1"/>
  <c r="FJ367" i="1"/>
  <c r="FI367" i="1"/>
  <c r="FH367" i="1"/>
  <c r="FG367" i="1"/>
  <c r="FF367" i="1"/>
  <c r="FE367" i="1"/>
  <c r="FD367" i="1"/>
  <c r="EH367" i="1"/>
  <c r="ER367" i="1" s="1"/>
  <c r="EG367" i="1"/>
  <c r="EQ367" i="1" s="1"/>
  <c r="EF367" i="1"/>
  <c r="EP367" i="1" s="1"/>
  <c r="EE367" i="1"/>
  <c r="EO367" i="1" s="1"/>
  <c r="SA366" i="1"/>
  <c r="RZ366" i="1"/>
  <c r="RY366" i="1"/>
  <c r="RX366" i="1"/>
  <c r="RW366" i="1"/>
  <c r="RV366" i="1"/>
  <c r="RU366" i="1"/>
  <c r="RT366" i="1"/>
  <c r="RP366" i="1"/>
  <c r="RK366" i="1"/>
  <c r="RJ366" i="1"/>
  <c r="RI366" i="1"/>
  <c r="RH366" i="1"/>
  <c r="RG366" i="1"/>
  <c r="OY366" i="1"/>
  <c r="OX366" i="1"/>
  <c r="OW366" i="1"/>
  <c r="OV366" i="1"/>
  <c r="OU366" i="1"/>
  <c r="OT366" i="1"/>
  <c r="OS366" i="1"/>
  <c r="OR366" i="1"/>
  <c r="OO366" i="1"/>
  <c r="ON366" i="1"/>
  <c r="OM366" i="1"/>
  <c r="OL366" i="1"/>
  <c r="OK366" i="1"/>
  <c r="OJ366" i="1"/>
  <c r="OI366" i="1"/>
  <c r="OH366" i="1"/>
  <c r="GG366" i="1"/>
  <c r="GF366" i="1"/>
  <c r="GE366" i="1"/>
  <c r="GD366" i="1"/>
  <c r="GC366" i="1"/>
  <c r="GB366" i="1"/>
  <c r="GA366" i="1"/>
  <c r="FZ366" i="1"/>
  <c r="FW366" i="1"/>
  <c r="FV366" i="1"/>
  <c r="FU366" i="1"/>
  <c r="FT366" i="1"/>
  <c r="FS366" i="1"/>
  <c r="FR366" i="1"/>
  <c r="FQ366" i="1"/>
  <c r="FP366" i="1"/>
  <c r="FM366" i="1"/>
  <c r="FL366" i="1"/>
  <c r="FK366" i="1"/>
  <c r="FJ366" i="1"/>
  <c r="FI366" i="1"/>
  <c r="FH366" i="1"/>
  <c r="FG366" i="1"/>
  <c r="FF366" i="1"/>
  <c r="FE366" i="1"/>
  <c r="FD366" i="1"/>
  <c r="EH366" i="1"/>
  <c r="OD366" i="1" s="1"/>
  <c r="EG366" i="1"/>
  <c r="EQ366" i="1" s="1"/>
  <c r="EF366" i="1"/>
  <c r="EP366" i="1" s="1"/>
  <c r="EE366" i="1"/>
  <c r="EO366" i="1" s="1"/>
  <c r="SA365" i="1"/>
  <c r="RZ365" i="1"/>
  <c r="RY365" i="1"/>
  <c r="RX365" i="1"/>
  <c r="RW365" i="1"/>
  <c r="RV365" i="1"/>
  <c r="RU365" i="1"/>
  <c r="RT365" i="1"/>
  <c r="RP365" i="1"/>
  <c r="RK365" i="1"/>
  <c r="RJ365" i="1"/>
  <c r="RI365" i="1"/>
  <c r="RH365" i="1"/>
  <c r="RG365" i="1"/>
  <c r="OY365" i="1"/>
  <c r="OX365" i="1"/>
  <c r="OW365" i="1"/>
  <c r="OV365" i="1"/>
  <c r="OU365" i="1"/>
  <c r="OT365" i="1"/>
  <c r="OS365" i="1"/>
  <c r="OR365" i="1"/>
  <c r="OO365" i="1"/>
  <c r="ON365" i="1"/>
  <c r="OM365" i="1"/>
  <c r="OL365" i="1"/>
  <c r="OK365" i="1"/>
  <c r="OJ365" i="1"/>
  <c r="OI365" i="1"/>
  <c r="OH365" i="1"/>
  <c r="GG365" i="1"/>
  <c r="GF365" i="1"/>
  <c r="GE365" i="1"/>
  <c r="GD365" i="1"/>
  <c r="GC365" i="1"/>
  <c r="GB365" i="1"/>
  <c r="GA365" i="1"/>
  <c r="FZ365" i="1"/>
  <c r="FW365" i="1"/>
  <c r="FV365" i="1"/>
  <c r="FU365" i="1"/>
  <c r="FT365" i="1"/>
  <c r="FS365" i="1"/>
  <c r="FR365" i="1"/>
  <c r="FQ365" i="1"/>
  <c r="FP365" i="1"/>
  <c r="FM365" i="1"/>
  <c r="FL365" i="1"/>
  <c r="FK365" i="1"/>
  <c r="FJ365" i="1"/>
  <c r="FI365" i="1"/>
  <c r="FH365" i="1"/>
  <c r="FG365" i="1"/>
  <c r="FF365" i="1"/>
  <c r="FE365" i="1"/>
  <c r="GI365" i="1" s="1"/>
  <c r="FD365" i="1"/>
  <c r="EH365" i="1"/>
  <c r="ER365" i="1" s="1"/>
  <c r="EG365" i="1"/>
  <c r="EQ365" i="1" s="1"/>
  <c r="EF365" i="1"/>
  <c r="EP365" i="1" s="1"/>
  <c r="EE365" i="1"/>
  <c r="EO365" i="1" s="1"/>
  <c r="SA364" i="1"/>
  <c r="RZ364" i="1"/>
  <c r="RY364" i="1"/>
  <c r="RX364" i="1"/>
  <c r="RW364" i="1"/>
  <c r="RV364" i="1"/>
  <c r="RU364" i="1"/>
  <c r="RT364" i="1"/>
  <c r="RP364" i="1"/>
  <c r="RK364" i="1"/>
  <c r="RJ364" i="1"/>
  <c r="RI364" i="1"/>
  <c r="RH364" i="1"/>
  <c r="RG364" i="1"/>
  <c r="OY364" i="1"/>
  <c r="OX364" i="1"/>
  <c r="OW364" i="1"/>
  <c r="OV364" i="1"/>
  <c r="OU364" i="1"/>
  <c r="OT364" i="1"/>
  <c r="OS364" i="1"/>
  <c r="OR364" i="1"/>
  <c r="OO364" i="1"/>
  <c r="ON364" i="1"/>
  <c r="OM364" i="1"/>
  <c r="OL364" i="1"/>
  <c r="OK364" i="1"/>
  <c r="OJ364" i="1"/>
  <c r="OI364" i="1"/>
  <c r="OH364" i="1"/>
  <c r="GG364" i="1"/>
  <c r="GF364" i="1"/>
  <c r="GE364" i="1"/>
  <c r="GD364" i="1"/>
  <c r="GC364" i="1"/>
  <c r="GB364" i="1"/>
  <c r="GA364" i="1"/>
  <c r="FZ364" i="1"/>
  <c r="FW364" i="1"/>
  <c r="FV364" i="1"/>
  <c r="FU364" i="1"/>
  <c r="FT364" i="1"/>
  <c r="FS364" i="1"/>
  <c r="FR364" i="1"/>
  <c r="FQ364" i="1"/>
  <c r="FP364" i="1"/>
  <c r="FM364" i="1"/>
  <c r="FL364" i="1"/>
  <c r="FK364" i="1"/>
  <c r="FJ364" i="1"/>
  <c r="FI364" i="1"/>
  <c r="FH364" i="1"/>
  <c r="FG364" i="1"/>
  <c r="FF364" i="1"/>
  <c r="FE364" i="1"/>
  <c r="FD364" i="1"/>
  <c r="EH364" i="1"/>
  <c r="OD364" i="1" s="1"/>
  <c r="EG364" i="1"/>
  <c r="EF364" i="1"/>
  <c r="EP364" i="1" s="1"/>
  <c r="EE364" i="1"/>
  <c r="EO364" i="1" s="1"/>
  <c r="SA363" i="1"/>
  <c r="RZ363" i="1"/>
  <c r="RY363" i="1"/>
  <c r="RX363" i="1"/>
  <c r="RW363" i="1"/>
  <c r="RV363" i="1"/>
  <c r="RU363" i="1"/>
  <c r="RT363" i="1"/>
  <c r="RP363" i="1"/>
  <c r="RK363" i="1"/>
  <c r="RJ363" i="1"/>
  <c r="RI363" i="1"/>
  <c r="RH363" i="1"/>
  <c r="RG363" i="1"/>
  <c r="OY363" i="1"/>
  <c r="OX363" i="1"/>
  <c r="OW363" i="1"/>
  <c r="OV363" i="1"/>
  <c r="OU363" i="1"/>
  <c r="OT363" i="1"/>
  <c r="OS363" i="1"/>
  <c r="OR363" i="1"/>
  <c r="OO363" i="1"/>
  <c r="ON363" i="1"/>
  <c r="OM363" i="1"/>
  <c r="OL363" i="1"/>
  <c r="OK363" i="1"/>
  <c r="OJ363" i="1"/>
  <c r="OI363" i="1"/>
  <c r="OH363" i="1"/>
  <c r="GG363" i="1"/>
  <c r="GF363" i="1"/>
  <c r="GE363" i="1"/>
  <c r="GD363" i="1"/>
  <c r="GC363" i="1"/>
  <c r="GB363" i="1"/>
  <c r="GA363" i="1"/>
  <c r="FZ363" i="1"/>
  <c r="FW363" i="1"/>
  <c r="FV363" i="1"/>
  <c r="FU363" i="1"/>
  <c r="FT363" i="1"/>
  <c r="FS363" i="1"/>
  <c r="FR363" i="1"/>
  <c r="FQ363" i="1"/>
  <c r="FP363" i="1"/>
  <c r="FM363" i="1"/>
  <c r="FL363" i="1"/>
  <c r="FK363" i="1"/>
  <c r="FJ363" i="1"/>
  <c r="FI363" i="1"/>
  <c r="FH363" i="1"/>
  <c r="FG363" i="1"/>
  <c r="FF363" i="1"/>
  <c r="FE363" i="1"/>
  <c r="FD363" i="1"/>
  <c r="GH363" i="1" s="1"/>
  <c r="EH363" i="1"/>
  <c r="OD363" i="1" s="1"/>
  <c r="EG363" i="1"/>
  <c r="EQ363" i="1" s="1"/>
  <c r="EF363" i="1"/>
  <c r="EP363" i="1" s="1"/>
  <c r="EE363" i="1"/>
  <c r="EO363" i="1" s="1"/>
  <c r="SA362" i="1"/>
  <c r="RZ362" i="1"/>
  <c r="RY362" i="1"/>
  <c r="RX362" i="1"/>
  <c r="RW362" i="1"/>
  <c r="RV362" i="1"/>
  <c r="RU362" i="1"/>
  <c r="RT362" i="1"/>
  <c r="RP362" i="1"/>
  <c r="RK362" i="1"/>
  <c r="RJ362" i="1"/>
  <c r="RI362" i="1"/>
  <c r="RH362" i="1"/>
  <c r="RG362" i="1"/>
  <c r="OY362" i="1"/>
  <c r="OX362" i="1"/>
  <c r="OW362" i="1"/>
  <c r="OV362" i="1"/>
  <c r="OU362" i="1"/>
  <c r="OT362" i="1"/>
  <c r="OS362" i="1"/>
  <c r="OR362" i="1"/>
  <c r="OO362" i="1"/>
  <c r="ON362" i="1"/>
  <c r="OM362" i="1"/>
  <c r="OL362" i="1"/>
  <c r="OK362" i="1"/>
  <c r="OJ362" i="1"/>
  <c r="OI362" i="1"/>
  <c r="OH362" i="1"/>
  <c r="GG362" i="1"/>
  <c r="GF362" i="1"/>
  <c r="GE362" i="1"/>
  <c r="GD362" i="1"/>
  <c r="GC362" i="1"/>
  <c r="GB362" i="1"/>
  <c r="GA362" i="1"/>
  <c r="FZ362" i="1"/>
  <c r="FW362" i="1"/>
  <c r="FV362" i="1"/>
  <c r="FU362" i="1"/>
  <c r="FT362" i="1"/>
  <c r="FS362" i="1"/>
  <c r="FR362" i="1"/>
  <c r="FQ362" i="1"/>
  <c r="FP362" i="1"/>
  <c r="FM362" i="1"/>
  <c r="FL362" i="1"/>
  <c r="FK362" i="1"/>
  <c r="FJ362" i="1"/>
  <c r="FI362" i="1"/>
  <c r="FH362" i="1"/>
  <c r="FG362" i="1"/>
  <c r="FF362" i="1"/>
  <c r="FE362" i="1"/>
  <c r="FD362" i="1"/>
  <c r="EH362" i="1"/>
  <c r="ER362" i="1" s="1"/>
  <c r="EG362" i="1"/>
  <c r="EQ362" i="1" s="1"/>
  <c r="EF362" i="1"/>
  <c r="EP362" i="1" s="1"/>
  <c r="EE362" i="1"/>
  <c r="EO362" i="1" s="1"/>
  <c r="SA361" i="1"/>
  <c r="RZ361" i="1"/>
  <c r="RY361" i="1"/>
  <c r="RX361" i="1"/>
  <c r="RW361" i="1"/>
  <c r="RV361" i="1"/>
  <c r="RU361" i="1"/>
  <c r="RT361" i="1"/>
  <c r="RP361" i="1"/>
  <c r="RK361" i="1"/>
  <c r="RJ361" i="1"/>
  <c r="RI361" i="1"/>
  <c r="RH361" i="1"/>
  <c r="RG361" i="1"/>
  <c r="OY361" i="1"/>
  <c r="OX361" i="1"/>
  <c r="OW361" i="1"/>
  <c r="OV361" i="1"/>
  <c r="OU361" i="1"/>
  <c r="OT361" i="1"/>
  <c r="OS361" i="1"/>
  <c r="OR361" i="1"/>
  <c r="OO361" i="1"/>
  <c r="ON361" i="1"/>
  <c r="OM361" i="1"/>
  <c r="OL361" i="1"/>
  <c r="OK361" i="1"/>
  <c r="OJ361" i="1"/>
  <c r="OI361" i="1"/>
  <c r="OH361" i="1"/>
  <c r="GG361" i="1"/>
  <c r="GF361" i="1"/>
  <c r="GE361" i="1"/>
  <c r="GD361" i="1"/>
  <c r="GC361" i="1"/>
  <c r="GB361" i="1"/>
  <c r="GA361" i="1"/>
  <c r="FZ361" i="1"/>
  <c r="FW361" i="1"/>
  <c r="FV361" i="1"/>
  <c r="FU361" i="1"/>
  <c r="FT361" i="1"/>
  <c r="FS361" i="1"/>
  <c r="FR361" i="1"/>
  <c r="FQ361" i="1"/>
  <c r="FP361" i="1"/>
  <c r="FM361" i="1"/>
  <c r="FL361" i="1"/>
  <c r="FK361" i="1"/>
  <c r="FJ361" i="1"/>
  <c r="FI361" i="1"/>
  <c r="FH361" i="1"/>
  <c r="FG361" i="1"/>
  <c r="FF361" i="1"/>
  <c r="FE361" i="1"/>
  <c r="FD361" i="1"/>
  <c r="EH361" i="1"/>
  <c r="EG361" i="1"/>
  <c r="EQ361" i="1" s="1"/>
  <c r="EF361" i="1"/>
  <c r="EP361" i="1" s="1"/>
  <c r="EE361" i="1"/>
  <c r="EO361" i="1" s="1"/>
  <c r="SA360" i="1"/>
  <c r="RZ360" i="1"/>
  <c r="RY360" i="1"/>
  <c r="RX360" i="1"/>
  <c r="RW360" i="1"/>
  <c r="RV360" i="1"/>
  <c r="RU360" i="1"/>
  <c r="RT360" i="1"/>
  <c r="RP360" i="1"/>
  <c r="RK360" i="1"/>
  <c r="RJ360" i="1"/>
  <c r="RI360" i="1"/>
  <c r="RH360" i="1"/>
  <c r="RG360" i="1"/>
  <c r="OY360" i="1"/>
  <c r="OX360" i="1"/>
  <c r="OW360" i="1"/>
  <c r="OV360" i="1"/>
  <c r="OU360" i="1"/>
  <c r="OT360" i="1"/>
  <c r="OS360" i="1"/>
  <c r="OR360" i="1"/>
  <c r="OO360" i="1"/>
  <c r="ON360" i="1"/>
  <c r="OM360" i="1"/>
  <c r="OL360" i="1"/>
  <c r="OK360" i="1"/>
  <c r="OJ360" i="1"/>
  <c r="OI360" i="1"/>
  <c r="OH360" i="1"/>
  <c r="GG360" i="1"/>
  <c r="GF360" i="1"/>
  <c r="GE360" i="1"/>
  <c r="GD360" i="1"/>
  <c r="GC360" i="1"/>
  <c r="GB360" i="1"/>
  <c r="GA360" i="1"/>
  <c r="FZ360" i="1"/>
  <c r="FW360" i="1"/>
  <c r="FV360" i="1"/>
  <c r="FU360" i="1"/>
  <c r="FT360" i="1"/>
  <c r="FS360" i="1"/>
  <c r="FR360" i="1"/>
  <c r="FQ360" i="1"/>
  <c r="FP360" i="1"/>
  <c r="FM360" i="1"/>
  <c r="FL360" i="1"/>
  <c r="FK360" i="1"/>
  <c r="FJ360" i="1"/>
  <c r="FI360" i="1"/>
  <c r="FH360" i="1"/>
  <c r="FG360" i="1"/>
  <c r="FF360" i="1"/>
  <c r="FE360" i="1"/>
  <c r="GI360" i="1" s="1"/>
  <c r="FD360" i="1"/>
  <c r="GH360" i="1" s="1"/>
  <c r="EH360" i="1"/>
  <c r="EG360" i="1"/>
  <c r="EQ360" i="1" s="1"/>
  <c r="EF360" i="1"/>
  <c r="EP360" i="1" s="1"/>
  <c r="EE360" i="1"/>
  <c r="EO360" i="1" s="1"/>
  <c r="SA359" i="1"/>
  <c r="RZ359" i="1"/>
  <c r="RY359" i="1"/>
  <c r="RX359" i="1"/>
  <c r="RW359" i="1"/>
  <c r="RV359" i="1"/>
  <c r="RU359" i="1"/>
  <c r="RT359" i="1"/>
  <c r="RP359" i="1"/>
  <c r="RK359" i="1"/>
  <c r="RJ359" i="1"/>
  <c r="RI359" i="1"/>
  <c r="RH359" i="1"/>
  <c r="RG359" i="1"/>
  <c r="OY359" i="1"/>
  <c r="OX359" i="1"/>
  <c r="OW359" i="1"/>
  <c r="OV359" i="1"/>
  <c r="OU359" i="1"/>
  <c r="OT359" i="1"/>
  <c r="OS359" i="1"/>
  <c r="OR359" i="1"/>
  <c r="OO359" i="1"/>
  <c r="ON359" i="1"/>
  <c r="OM359" i="1"/>
  <c r="OL359" i="1"/>
  <c r="OK359" i="1"/>
  <c r="OJ359" i="1"/>
  <c r="OI359" i="1"/>
  <c r="OH359" i="1"/>
  <c r="OF359" i="1"/>
  <c r="GH359" i="1"/>
  <c r="GG359" i="1"/>
  <c r="GF359" i="1"/>
  <c r="GE359" i="1"/>
  <c r="GD359" i="1"/>
  <c r="GC359" i="1"/>
  <c r="GB359" i="1"/>
  <c r="GA359" i="1"/>
  <c r="FZ359" i="1"/>
  <c r="FW359" i="1"/>
  <c r="FV359" i="1"/>
  <c r="FU359" i="1"/>
  <c r="FT359" i="1"/>
  <c r="FS359" i="1"/>
  <c r="FR359" i="1"/>
  <c r="FQ359" i="1"/>
  <c r="FP359" i="1"/>
  <c r="FM359" i="1"/>
  <c r="FL359" i="1"/>
  <c r="FK359" i="1"/>
  <c r="FJ359" i="1"/>
  <c r="FI359" i="1"/>
  <c r="FH359" i="1"/>
  <c r="FG359" i="1"/>
  <c r="FF359" i="1"/>
  <c r="FE359" i="1"/>
  <c r="SA357" i="1"/>
  <c r="RZ357" i="1"/>
  <c r="RY357" i="1"/>
  <c r="RX357" i="1"/>
  <c r="RW357" i="1"/>
  <c r="RV357" i="1"/>
  <c r="RU357" i="1"/>
  <c r="RT357" i="1"/>
  <c r="RP357" i="1"/>
  <c r="RK357" i="1"/>
  <c r="RJ357" i="1"/>
  <c r="RI357" i="1"/>
  <c r="RH357" i="1"/>
  <c r="RG357" i="1"/>
  <c r="OY357" i="1"/>
  <c r="OX357" i="1"/>
  <c r="OW357" i="1"/>
  <c r="OV357" i="1"/>
  <c r="OU357" i="1"/>
  <c r="OT357" i="1"/>
  <c r="OS357" i="1"/>
  <c r="OR357" i="1"/>
  <c r="OO357" i="1"/>
  <c r="ON357" i="1"/>
  <c r="OM357" i="1"/>
  <c r="OL357" i="1"/>
  <c r="OK357" i="1"/>
  <c r="OJ357" i="1"/>
  <c r="OI357" i="1"/>
  <c r="OH357" i="1"/>
  <c r="GG357" i="1"/>
  <c r="GF357" i="1"/>
  <c r="GE357" i="1"/>
  <c r="GD357" i="1"/>
  <c r="GC357" i="1"/>
  <c r="GB357" i="1"/>
  <c r="GA357" i="1"/>
  <c r="FZ357" i="1"/>
  <c r="FW357" i="1"/>
  <c r="FV357" i="1"/>
  <c r="FU357" i="1"/>
  <c r="FT357" i="1"/>
  <c r="FS357" i="1"/>
  <c r="FR357" i="1"/>
  <c r="FQ357" i="1"/>
  <c r="FP357" i="1"/>
  <c r="FM357" i="1"/>
  <c r="FL357" i="1"/>
  <c r="FK357" i="1"/>
  <c r="FJ357" i="1"/>
  <c r="FI357" i="1"/>
  <c r="FH357" i="1"/>
  <c r="FG357" i="1"/>
  <c r="FF357" i="1"/>
  <c r="FE357" i="1"/>
  <c r="FD357" i="1"/>
  <c r="GH357" i="1" s="1"/>
  <c r="EH357" i="1"/>
  <c r="OD357" i="1" s="1"/>
  <c r="EG357" i="1"/>
  <c r="EQ357" i="1" s="1"/>
  <c r="EF357" i="1"/>
  <c r="EP357" i="1" s="1"/>
  <c r="EE357" i="1"/>
  <c r="EO357" i="1" s="1"/>
  <c r="SA356" i="1"/>
  <c r="RZ356" i="1"/>
  <c r="RY356" i="1"/>
  <c r="RX356" i="1"/>
  <c r="RW356" i="1"/>
  <c r="RV356" i="1"/>
  <c r="RU356" i="1"/>
  <c r="RT356" i="1"/>
  <c r="RP356" i="1"/>
  <c r="RK356" i="1"/>
  <c r="RJ356" i="1"/>
  <c r="RI356" i="1"/>
  <c r="RH356" i="1"/>
  <c r="RG356" i="1"/>
  <c r="OY356" i="1"/>
  <c r="OX356" i="1"/>
  <c r="OW356" i="1"/>
  <c r="OV356" i="1"/>
  <c r="OU356" i="1"/>
  <c r="OT356" i="1"/>
  <c r="OS356" i="1"/>
  <c r="OR356" i="1"/>
  <c r="OO356" i="1"/>
  <c r="ON356" i="1"/>
  <c r="OM356" i="1"/>
  <c r="OL356" i="1"/>
  <c r="OK356" i="1"/>
  <c r="OJ356" i="1"/>
  <c r="OI356" i="1"/>
  <c r="OH356" i="1"/>
  <c r="GG356" i="1"/>
  <c r="GF356" i="1"/>
  <c r="GE356" i="1"/>
  <c r="GD356" i="1"/>
  <c r="GC356" i="1"/>
  <c r="GB356" i="1"/>
  <c r="GA356" i="1"/>
  <c r="FZ356" i="1"/>
  <c r="FW356" i="1"/>
  <c r="FV356" i="1"/>
  <c r="FU356" i="1"/>
  <c r="FT356" i="1"/>
  <c r="FS356" i="1"/>
  <c r="FR356" i="1"/>
  <c r="FQ356" i="1"/>
  <c r="FP356" i="1"/>
  <c r="FM356" i="1"/>
  <c r="FL356" i="1"/>
  <c r="FK356" i="1"/>
  <c r="FJ356" i="1"/>
  <c r="FI356" i="1"/>
  <c r="FH356" i="1"/>
  <c r="FG356" i="1"/>
  <c r="FF356" i="1"/>
  <c r="FE356" i="1"/>
  <c r="FD356" i="1"/>
  <c r="EH356" i="1"/>
  <c r="ER356" i="1" s="1"/>
  <c r="EG356" i="1"/>
  <c r="EQ356" i="1" s="1"/>
  <c r="EF356" i="1"/>
  <c r="EP356" i="1" s="1"/>
  <c r="EE356" i="1"/>
  <c r="EO356" i="1" s="1"/>
  <c r="SA355" i="1"/>
  <c r="RZ355" i="1"/>
  <c r="RY355" i="1"/>
  <c r="RX355" i="1"/>
  <c r="RW355" i="1"/>
  <c r="RV355" i="1"/>
  <c r="RU355" i="1"/>
  <c r="RT355" i="1"/>
  <c r="RP355" i="1"/>
  <c r="RK355" i="1"/>
  <c r="RJ355" i="1"/>
  <c r="RI355" i="1"/>
  <c r="RH355" i="1"/>
  <c r="RG355" i="1"/>
  <c r="OY355" i="1"/>
  <c r="OX355" i="1"/>
  <c r="OW355" i="1"/>
  <c r="OV355" i="1"/>
  <c r="OU355" i="1"/>
  <c r="OT355" i="1"/>
  <c r="OS355" i="1"/>
  <c r="OR355" i="1"/>
  <c r="OO355" i="1"/>
  <c r="ON355" i="1"/>
  <c r="OM355" i="1"/>
  <c r="OL355" i="1"/>
  <c r="OK355" i="1"/>
  <c r="OJ355" i="1"/>
  <c r="OI355" i="1"/>
  <c r="OH355" i="1"/>
  <c r="GG355" i="1"/>
  <c r="GF355" i="1"/>
  <c r="GE355" i="1"/>
  <c r="GD355" i="1"/>
  <c r="GC355" i="1"/>
  <c r="GB355" i="1"/>
  <c r="GA355" i="1"/>
  <c r="FZ355" i="1"/>
  <c r="FW355" i="1"/>
  <c r="FV355" i="1"/>
  <c r="FU355" i="1"/>
  <c r="FT355" i="1"/>
  <c r="FS355" i="1"/>
  <c r="FR355" i="1"/>
  <c r="FQ355" i="1"/>
  <c r="FP355" i="1"/>
  <c r="FM355" i="1"/>
  <c r="FL355" i="1"/>
  <c r="FK355" i="1"/>
  <c r="FJ355" i="1"/>
  <c r="FI355" i="1"/>
  <c r="FH355" i="1"/>
  <c r="FG355" i="1"/>
  <c r="FF355" i="1"/>
  <c r="FE355" i="1"/>
  <c r="GI355" i="1" s="1"/>
  <c r="FD355" i="1"/>
  <c r="EH355" i="1"/>
  <c r="OD355" i="1" s="1"/>
  <c r="EG355" i="1"/>
  <c r="EQ355" i="1" s="1"/>
  <c r="EF355" i="1"/>
  <c r="EP355" i="1" s="1"/>
  <c r="EE355" i="1"/>
  <c r="EO355" i="1" s="1"/>
  <c r="SA354" i="1"/>
  <c r="RZ354" i="1"/>
  <c r="RY354" i="1"/>
  <c r="RX354" i="1"/>
  <c r="RW354" i="1"/>
  <c r="RV354" i="1"/>
  <c r="RU354" i="1"/>
  <c r="RT354" i="1"/>
  <c r="RP354" i="1"/>
  <c r="RK354" i="1"/>
  <c r="RJ354" i="1"/>
  <c r="RI354" i="1"/>
  <c r="RH354" i="1"/>
  <c r="RG354" i="1"/>
  <c r="OY354" i="1"/>
  <c r="OX354" i="1"/>
  <c r="OW354" i="1"/>
  <c r="OV354" i="1"/>
  <c r="OU354" i="1"/>
  <c r="OT354" i="1"/>
  <c r="OS354" i="1"/>
  <c r="OR354" i="1"/>
  <c r="OO354" i="1"/>
  <c r="ON354" i="1"/>
  <c r="OM354" i="1"/>
  <c r="OL354" i="1"/>
  <c r="OK354" i="1"/>
  <c r="OJ354" i="1"/>
  <c r="OI354" i="1"/>
  <c r="OH354" i="1"/>
  <c r="GG354" i="1"/>
  <c r="GF354" i="1"/>
  <c r="GE354" i="1"/>
  <c r="GD354" i="1"/>
  <c r="GC354" i="1"/>
  <c r="GB354" i="1"/>
  <c r="GA354" i="1"/>
  <c r="FZ354" i="1"/>
  <c r="FW354" i="1"/>
  <c r="FV354" i="1"/>
  <c r="FU354" i="1"/>
  <c r="FT354" i="1"/>
  <c r="FS354" i="1"/>
  <c r="FR354" i="1"/>
  <c r="FQ354" i="1"/>
  <c r="FP354" i="1"/>
  <c r="FM354" i="1"/>
  <c r="FL354" i="1"/>
  <c r="FK354" i="1"/>
  <c r="FJ354" i="1"/>
  <c r="FI354" i="1"/>
  <c r="FH354" i="1"/>
  <c r="FG354" i="1"/>
  <c r="FF354" i="1"/>
  <c r="FE354" i="1"/>
  <c r="GI354" i="1" s="1"/>
  <c r="FD354" i="1"/>
  <c r="EH354" i="1"/>
  <c r="ER354" i="1" s="1"/>
  <c r="EG354" i="1"/>
  <c r="EQ354" i="1" s="1"/>
  <c r="EF354" i="1"/>
  <c r="EP354" i="1" s="1"/>
  <c r="EE354" i="1"/>
  <c r="EO354" i="1" s="1"/>
  <c r="SA352" i="1"/>
  <c r="RZ352" i="1"/>
  <c r="RY352" i="1"/>
  <c r="RX352" i="1"/>
  <c r="RW352" i="1"/>
  <c r="RV352" i="1"/>
  <c r="RU352" i="1"/>
  <c r="RT352" i="1"/>
  <c r="RP352" i="1"/>
  <c r="RK352" i="1"/>
  <c r="RJ352" i="1"/>
  <c r="RI352" i="1"/>
  <c r="RH352" i="1"/>
  <c r="RG352" i="1"/>
  <c r="OY352" i="1"/>
  <c r="OX352" i="1"/>
  <c r="OW352" i="1"/>
  <c r="OV352" i="1"/>
  <c r="OU352" i="1"/>
  <c r="OT352" i="1"/>
  <c r="OS352" i="1"/>
  <c r="OR352" i="1"/>
  <c r="OO352" i="1"/>
  <c r="ON352" i="1"/>
  <c r="OM352" i="1"/>
  <c r="OL352" i="1"/>
  <c r="OK352" i="1"/>
  <c r="OJ352" i="1"/>
  <c r="OI352" i="1"/>
  <c r="OH352" i="1"/>
  <c r="GG352" i="1"/>
  <c r="GF352" i="1"/>
  <c r="GE352" i="1"/>
  <c r="GD352" i="1"/>
  <c r="GC352" i="1"/>
  <c r="GB352" i="1"/>
  <c r="GA352" i="1"/>
  <c r="FZ352" i="1"/>
  <c r="FW352" i="1"/>
  <c r="FV352" i="1"/>
  <c r="FU352" i="1"/>
  <c r="FT352" i="1"/>
  <c r="FS352" i="1"/>
  <c r="FR352" i="1"/>
  <c r="FQ352" i="1"/>
  <c r="FP352" i="1"/>
  <c r="FM352" i="1"/>
  <c r="FL352" i="1"/>
  <c r="FK352" i="1"/>
  <c r="FJ352" i="1"/>
  <c r="FI352" i="1"/>
  <c r="FH352" i="1"/>
  <c r="FG352" i="1"/>
  <c r="FF352" i="1"/>
  <c r="FE352" i="1"/>
  <c r="FD352" i="1"/>
  <c r="GH352" i="1" s="1"/>
  <c r="EH352" i="1"/>
  <c r="ER352" i="1" s="1"/>
  <c r="EG352" i="1"/>
  <c r="EQ352" i="1" s="1"/>
  <c r="EF352" i="1"/>
  <c r="EP352" i="1" s="1"/>
  <c r="EE352" i="1"/>
  <c r="EO352" i="1" s="1"/>
  <c r="SA348" i="1"/>
  <c r="RZ348" i="1"/>
  <c r="RY348" i="1"/>
  <c r="RX348" i="1"/>
  <c r="RW348" i="1"/>
  <c r="RV348" i="1"/>
  <c r="RU348" i="1"/>
  <c r="RT348" i="1"/>
  <c r="RP348" i="1"/>
  <c r="RK348" i="1"/>
  <c r="RJ348" i="1"/>
  <c r="RI348" i="1"/>
  <c r="RH348" i="1"/>
  <c r="RG348" i="1"/>
  <c r="OY348" i="1"/>
  <c r="OX348" i="1"/>
  <c r="OW348" i="1"/>
  <c r="OV348" i="1"/>
  <c r="OU348" i="1"/>
  <c r="OT348" i="1"/>
  <c r="OS348" i="1"/>
  <c r="OR348" i="1"/>
  <c r="OO348" i="1"/>
  <c r="ON348" i="1"/>
  <c r="OM348" i="1"/>
  <c r="OL348" i="1"/>
  <c r="OK348" i="1"/>
  <c r="OJ348" i="1"/>
  <c r="OI348" i="1"/>
  <c r="OH348" i="1"/>
  <c r="GG348" i="1"/>
  <c r="GF348" i="1"/>
  <c r="GE348" i="1"/>
  <c r="GD348" i="1"/>
  <c r="GC348" i="1"/>
  <c r="GB348" i="1"/>
  <c r="GA348" i="1"/>
  <c r="FZ348" i="1"/>
  <c r="FW348" i="1"/>
  <c r="FV348" i="1"/>
  <c r="FU348" i="1"/>
  <c r="FT348" i="1"/>
  <c r="FS348" i="1"/>
  <c r="FR348" i="1"/>
  <c r="FQ348" i="1"/>
  <c r="FP348" i="1"/>
  <c r="FM348" i="1"/>
  <c r="FL348" i="1"/>
  <c r="FK348" i="1"/>
  <c r="FJ348" i="1"/>
  <c r="FI348" i="1"/>
  <c r="FH348" i="1"/>
  <c r="FG348" i="1"/>
  <c r="FF348" i="1"/>
  <c r="FE348" i="1"/>
  <c r="GI348" i="1" s="1"/>
  <c r="FD348" i="1"/>
  <c r="EH348" i="1"/>
  <c r="OD348" i="1" s="1"/>
  <c r="EG348" i="1"/>
  <c r="EQ348" i="1" s="1"/>
  <c r="EF348" i="1"/>
  <c r="EP348" i="1" s="1"/>
  <c r="EE348" i="1"/>
  <c r="EO348" i="1" s="1"/>
  <c r="SA347" i="1"/>
  <c r="RZ347" i="1"/>
  <c r="RY347" i="1"/>
  <c r="RX347" i="1"/>
  <c r="RW347" i="1"/>
  <c r="RV347" i="1"/>
  <c r="RU347" i="1"/>
  <c r="RT347" i="1"/>
  <c r="RP347" i="1"/>
  <c r="RK347" i="1"/>
  <c r="RJ347" i="1"/>
  <c r="RI347" i="1"/>
  <c r="RH347" i="1"/>
  <c r="RG347" i="1"/>
  <c r="OY347" i="1"/>
  <c r="OX347" i="1"/>
  <c r="OW347" i="1"/>
  <c r="OV347" i="1"/>
  <c r="OU347" i="1"/>
  <c r="OT347" i="1"/>
  <c r="OS347" i="1"/>
  <c r="OR347" i="1"/>
  <c r="OO347" i="1"/>
  <c r="ON347" i="1"/>
  <c r="OM347" i="1"/>
  <c r="OL347" i="1"/>
  <c r="OK347" i="1"/>
  <c r="OJ347" i="1"/>
  <c r="OI347" i="1"/>
  <c r="OH347" i="1"/>
  <c r="GG347" i="1"/>
  <c r="GF347" i="1"/>
  <c r="GE347" i="1"/>
  <c r="GD347" i="1"/>
  <c r="GC347" i="1"/>
  <c r="GB347" i="1"/>
  <c r="GA347" i="1"/>
  <c r="FZ347" i="1"/>
  <c r="FW347" i="1"/>
  <c r="FV347" i="1"/>
  <c r="FU347" i="1"/>
  <c r="FT347" i="1"/>
  <c r="FS347" i="1"/>
  <c r="FR347" i="1"/>
  <c r="FQ347" i="1"/>
  <c r="FP347" i="1"/>
  <c r="FM347" i="1"/>
  <c r="FL347" i="1"/>
  <c r="FK347" i="1"/>
  <c r="FJ347" i="1"/>
  <c r="FI347" i="1"/>
  <c r="FH347" i="1"/>
  <c r="FG347" i="1"/>
  <c r="FF347" i="1"/>
  <c r="FE347" i="1"/>
  <c r="FD347" i="1"/>
  <c r="EH347" i="1"/>
  <c r="ER347" i="1" s="1"/>
  <c r="EG347" i="1"/>
  <c r="EQ347" i="1" s="1"/>
  <c r="EF347" i="1"/>
  <c r="EP347" i="1" s="1"/>
  <c r="EE347" i="1"/>
  <c r="EO347" i="1" s="1"/>
  <c r="SA346" i="1"/>
  <c r="RZ346" i="1"/>
  <c r="RY346" i="1"/>
  <c r="RX346" i="1"/>
  <c r="RW346" i="1"/>
  <c r="RV346" i="1"/>
  <c r="RU346" i="1"/>
  <c r="RT346" i="1"/>
  <c r="RP346" i="1"/>
  <c r="RK346" i="1"/>
  <c r="RJ346" i="1"/>
  <c r="RI346" i="1"/>
  <c r="RH346" i="1"/>
  <c r="RG346" i="1"/>
  <c r="OY346" i="1"/>
  <c r="OX346" i="1"/>
  <c r="OW346" i="1"/>
  <c r="OV346" i="1"/>
  <c r="OU346" i="1"/>
  <c r="OT346" i="1"/>
  <c r="OS346" i="1"/>
  <c r="OR346" i="1"/>
  <c r="OO346" i="1"/>
  <c r="ON346" i="1"/>
  <c r="OM346" i="1"/>
  <c r="OL346" i="1"/>
  <c r="OK346" i="1"/>
  <c r="OJ346" i="1"/>
  <c r="OI346" i="1"/>
  <c r="OH346" i="1"/>
  <c r="GG346" i="1"/>
  <c r="GF346" i="1"/>
  <c r="GE346" i="1"/>
  <c r="GD346" i="1"/>
  <c r="GC346" i="1"/>
  <c r="GB346" i="1"/>
  <c r="GA346" i="1"/>
  <c r="FZ346" i="1"/>
  <c r="FW346" i="1"/>
  <c r="FV346" i="1"/>
  <c r="FU346" i="1"/>
  <c r="FT346" i="1"/>
  <c r="FS346" i="1"/>
  <c r="FR346" i="1"/>
  <c r="FQ346" i="1"/>
  <c r="FP346" i="1"/>
  <c r="FM346" i="1"/>
  <c r="FL346" i="1"/>
  <c r="FK346" i="1"/>
  <c r="FJ346" i="1"/>
  <c r="FI346" i="1"/>
  <c r="FH346" i="1"/>
  <c r="FG346" i="1"/>
  <c r="FF346" i="1"/>
  <c r="FE346" i="1"/>
  <c r="FD346" i="1"/>
  <c r="GH346" i="1" s="1"/>
  <c r="EH346" i="1"/>
  <c r="OD346" i="1" s="1"/>
  <c r="EG346" i="1"/>
  <c r="EQ346" i="1" s="1"/>
  <c r="EF346" i="1"/>
  <c r="EP346" i="1" s="1"/>
  <c r="EE346" i="1"/>
  <c r="EO346" i="1" s="1"/>
  <c r="SA345" i="1"/>
  <c r="RZ345" i="1"/>
  <c r="RY345" i="1"/>
  <c r="RX345" i="1"/>
  <c r="RW345" i="1"/>
  <c r="RV345" i="1"/>
  <c r="RU345" i="1"/>
  <c r="RT345" i="1"/>
  <c r="RP345" i="1"/>
  <c r="RK345" i="1"/>
  <c r="RJ345" i="1"/>
  <c r="RI345" i="1"/>
  <c r="RH345" i="1"/>
  <c r="RG345" i="1"/>
  <c r="OY345" i="1"/>
  <c r="OX345" i="1"/>
  <c r="OW345" i="1"/>
  <c r="OV345" i="1"/>
  <c r="OU345" i="1"/>
  <c r="OT345" i="1"/>
  <c r="OS345" i="1"/>
  <c r="OR345" i="1"/>
  <c r="OO345" i="1"/>
  <c r="ON345" i="1"/>
  <c r="OM345" i="1"/>
  <c r="OL345" i="1"/>
  <c r="OK345" i="1"/>
  <c r="OJ345" i="1"/>
  <c r="OI345" i="1"/>
  <c r="OH345" i="1"/>
  <c r="GG345" i="1"/>
  <c r="GF345" i="1"/>
  <c r="GE345" i="1"/>
  <c r="GD345" i="1"/>
  <c r="GC345" i="1"/>
  <c r="GB345" i="1"/>
  <c r="GA345" i="1"/>
  <c r="FZ345" i="1"/>
  <c r="FW345" i="1"/>
  <c r="FV345" i="1"/>
  <c r="FU345" i="1"/>
  <c r="FT345" i="1"/>
  <c r="FS345" i="1"/>
  <c r="FR345" i="1"/>
  <c r="FQ345" i="1"/>
  <c r="FP345" i="1"/>
  <c r="FM345" i="1"/>
  <c r="FL345" i="1"/>
  <c r="FK345" i="1"/>
  <c r="FJ345" i="1"/>
  <c r="FI345" i="1"/>
  <c r="FH345" i="1"/>
  <c r="FG345" i="1"/>
  <c r="FF345" i="1"/>
  <c r="FE345" i="1"/>
  <c r="FD345" i="1"/>
  <c r="GH345" i="1" s="1"/>
  <c r="EH345" i="1"/>
  <c r="OD345" i="1" s="1"/>
  <c r="EG345" i="1"/>
  <c r="EQ345" i="1" s="1"/>
  <c r="EF345" i="1"/>
  <c r="EP345" i="1" s="1"/>
  <c r="EE345" i="1"/>
  <c r="EO345" i="1" s="1"/>
  <c r="SA344" i="1"/>
  <c r="RZ344" i="1"/>
  <c r="RY344" i="1"/>
  <c r="RX344" i="1"/>
  <c r="RW344" i="1"/>
  <c r="RV344" i="1"/>
  <c r="RU344" i="1"/>
  <c r="RT344" i="1"/>
  <c r="RP344" i="1"/>
  <c r="RK344" i="1"/>
  <c r="RJ344" i="1"/>
  <c r="RI344" i="1"/>
  <c r="RH344" i="1"/>
  <c r="RG344" i="1"/>
  <c r="OY344" i="1"/>
  <c r="OX344" i="1"/>
  <c r="OW344" i="1"/>
  <c r="OV344" i="1"/>
  <c r="OU344" i="1"/>
  <c r="OT344" i="1"/>
  <c r="OS344" i="1"/>
  <c r="OR344" i="1"/>
  <c r="OO344" i="1"/>
  <c r="ON344" i="1"/>
  <c r="OM344" i="1"/>
  <c r="OL344" i="1"/>
  <c r="OK344" i="1"/>
  <c r="OJ344" i="1"/>
  <c r="OI344" i="1"/>
  <c r="OH344" i="1"/>
  <c r="GG344" i="1"/>
  <c r="GF344" i="1"/>
  <c r="GE344" i="1"/>
  <c r="GD344" i="1"/>
  <c r="GC344" i="1"/>
  <c r="GB344" i="1"/>
  <c r="GA344" i="1"/>
  <c r="FZ344" i="1"/>
  <c r="FW344" i="1"/>
  <c r="FV344" i="1"/>
  <c r="FU344" i="1"/>
  <c r="FT344" i="1"/>
  <c r="FS344" i="1"/>
  <c r="FR344" i="1"/>
  <c r="FQ344" i="1"/>
  <c r="FP344" i="1"/>
  <c r="FM344" i="1"/>
  <c r="FL344" i="1"/>
  <c r="FK344" i="1"/>
  <c r="FJ344" i="1"/>
  <c r="FI344" i="1"/>
  <c r="FH344" i="1"/>
  <c r="FG344" i="1"/>
  <c r="FF344" i="1"/>
  <c r="FE344" i="1"/>
  <c r="FD344" i="1"/>
  <c r="EH344" i="1"/>
  <c r="ER344" i="1" s="1"/>
  <c r="EG344" i="1"/>
  <c r="EQ344" i="1" s="1"/>
  <c r="EF344" i="1"/>
  <c r="EP344" i="1" s="1"/>
  <c r="EE344" i="1"/>
  <c r="EO344" i="1" s="1"/>
  <c r="SA343" i="1"/>
  <c r="RZ343" i="1"/>
  <c r="RY343" i="1"/>
  <c r="RX343" i="1"/>
  <c r="RW343" i="1"/>
  <c r="RV343" i="1"/>
  <c r="RU343" i="1"/>
  <c r="RT343" i="1"/>
  <c r="RP343" i="1"/>
  <c r="RK343" i="1"/>
  <c r="RJ343" i="1"/>
  <c r="RI343" i="1"/>
  <c r="RH343" i="1"/>
  <c r="RG343" i="1"/>
  <c r="OY343" i="1"/>
  <c r="OX343" i="1"/>
  <c r="OW343" i="1"/>
  <c r="OV343" i="1"/>
  <c r="OU343" i="1"/>
  <c r="OT343" i="1"/>
  <c r="OS343" i="1"/>
  <c r="OR343" i="1"/>
  <c r="OO343" i="1"/>
  <c r="ON343" i="1"/>
  <c r="OM343" i="1"/>
  <c r="OL343" i="1"/>
  <c r="OK343" i="1"/>
  <c r="OJ343" i="1"/>
  <c r="OI343" i="1"/>
  <c r="OH343" i="1"/>
  <c r="GG343" i="1"/>
  <c r="GF343" i="1"/>
  <c r="GE343" i="1"/>
  <c r="GD343" i="1"/>
  <c r="GC343" i="1"/>
  <c r="GB343" i="1"/>
  <c r="GA343" i="1"/>
  <c r="FZ343" i="1"/>
  <c r="FW343" i="1"/>
  <c r="FV343" i="1"/>
  <c r="FU343" i="1"/>
  <c r="FT343" i="1"/>
  <c r="FS343" i="1"/>
  <c r="FR343" i="1"/>
  <c r="FQ343" i="1"/>
  <c r="FP343" i="1"/>
  <c r="FM343" i="1"/>
  <c r="FL343" i="1"/>
  <c r="FK343" i="1"/>
  <c r="FJ343" i="1"/>
  <c r="FI343" i="1"/>
  <c r="FH343" i="1"/>
  <c r="FG343" i="1"/>
  <c r="FF343" i="1"/>
  <c r="FE343" i="1"/>
  <c r="GI343" i="1" s="1"/>
  <c r="FD343" i="1"/>
  <c r="GH343" i="1" s="1"/>
  <c r="EH343" i="1"/>
  <c r="OD343" i="1" s="1"/>
  <c r="EG343" i="1"/>
  <c r="EQ343" i="1" s="1"/>
  <c r="EF343" i="1"/>
  <c r="EP343" i="1" s="1"/>
  <c r="EE343" i="1"/>
  <c r="EO343" i="1" s="1"/>
  <c r="SA342" i="1"/>
  <c r="RZ342" i="1"/>
  <c r="RY342" i="1"/>
  <c r="RX342" i="1"/>
  <c r="RW342" i="1"/>
  <c r="RV342" i="1"/>
  <c r="RU342" i="1"/>
  <c r="RT342" i="1"/>
  <c r="RP342" i="1"/>
  <c r="RK342" i="1"/>
  <c r="RJ342" i="1"/>
  <c r="RI342" i="1"/>
  <c r="RH342" i="1"/>
  <c r="RG342" i="1"/>
  <c r="OY342" i="1"/>
  <c r="OX342" i="1"/>
  <c r="OW342" i="1"/>
  <c r="OV342" i="1"/>
  <c r="OU342" i="1"/>
  <c r="OT342" i="1"/>
  <c r="OS342" i="1"/>
  <c r="OR342" i="1"/>
  <c r="OO342" i="1"/>
  <c r="ON342" i="1"/>
  <c r="OM342" i="1"/>
  <c r="OL342" i="1"/>
  <c r="OK342" i="1"/>
  <c r="OJ342" i="1"/>
  <c r="OI342" i="1"/>
  <c r="OH342" i="1"/>
  <c r="GG342" i="1"/>
  <c r="GF342" i="1"/>
  <c r="GE342" i="1"/>
  <c r="GD342" i="1"/>
  <c r="GC342" i="1"/>
  <c r="GB342" i="1"/>
  <c r="GA342" i="1"/>
  <c r="FZ342" i="1"/>
  <c r="FW342" i="1"/>
  <c r="FV342" i="1"/>
  <c r="FU342" i="1"/>
  <c r="FT342" i="1"/>
  <c r="FS342" i="1"/>
  <c r="FR342" i="1"/>
  <c r="FQ342" i="1"/>
  <c r="FP342" i="1"/>
  <c r="FM342" i="1"/>
  <c r="FL342" i="1"/>
  <c r="FK342" i="1"/>
  <c r="FJ342" i="1"/>
  <c r="FI342" i="1"/>
  <c r="FH342" i="1"/>
  <c r="FG342" i="1"/>
  <c r="FF342" i="1"/>
  <c r="FE342" i="1"/>
  <c r="GI342" i="1" s="1"/>
  <c r="FD342" i="1"/>
  <c r="EH342" i="1"/>
  <c r="ER342" i="1" s="1"/>
  <c r="EG342" i="1"/>
  <c r="EQ342" i="1" s="1"/>
  <c r="EF342" i="1"/>
  <c r="EP342" i="1" s="1"/>
  <c r="EE342" i="1"/>
  <c r="EO342" i="1" s="1"/>
  <c r="SA341" i="1"/>
  <c r="RZ341" i="1"/>
  <c r="RY341" i="1"/>
  <c r="RX341" i="1"/>
  <c r="RW341" i="1"/>
  <c r="RV341" i="1"/>
  <c r="RU341" i="1"/>
  <c r="RT341" i="1"/>
  <c r="RP341" i="1"/>
  <c r="RK341" i="1"/>
  <c r="RJ341" i="1"/>
  <c r="RI341" i="1"/>
  <c r="RH341" i="1"/>
  <c r="RG341" i="1"/>
  <c r="OY341" i="1"/>
  <c r="OX341" i="1"/>
  <c r="OW341" i="1"/>
  <c r="OV341" i="1"/>
  <c r="OU341" i="1"/>
  <c r="OT341" i="1"/>
  <c r="OS341" i="1"/>
  <c r="OR341" i="1"/>
  <c r="OO341" i="1"/>
  <c r="ON341" i="1"/>
  <c r="OM341" i="1"/>
  <c r="OL341" i="1"/>
  <c r="OK341" i="1"/>
  <c r="OJ341" i="1"/>
  <c r="OI341" i="1"/>
  <c r="OH341" i="1"/>
  <c r="GG341" i="1"/>
  <c r="GF341" i="1"/>
  <c r="GE341" i="1"/>
  <c r="GD341" i="1"/>
  <c r="GC341" i="1"/>
  <c r="GB341" i="1"/>
  <c r="GA341" i="1"/>
  <c r="FZ341" i="1"/>
  <c r="FW341" i="1"/>
  <c r="FV341" i="1"/>
  <c r="FU341" i="1"/>
  <c r="FT341" i="1"/>
  <c r="FS341" i="1"/>
  <c r="FR341" i="1"/>
  <c r="FQ341" i="1"/>
  <c r="FP341" i="1"/>
  <c r="FM341" i="1"/>
  <c r="FL341" i="1"/>
  <c r="FK341" i="1"/>
  <c r="FJ341" i="1"/>
  <c r="FI341" i="1"/>
  <c r="FH341" i="1"/>
  <c r="FG341" i="1"/>
  <c r="FF341" i="1"/>
  <c r="FE341" i="1"/>
  <c r="FD341" i="1"/>
  <c r="EH341" i="1"/>
  <c r="ER341" i="1" s="1"/>
  <c r="EG341" i="1"/>
  <c r="EQ341" i="1" s="1"/>
  <c r="EF341" i="1"/>
  <c r="EP341" i="1" s="1"/>
  <c r="EE341" i="1"/>
  <c r="EO341" i="1" s="1"/>
  <c r="SA340" i="1"/>
  <c r="RZ340" i="1"/>
  <c r="RY340" i="1"/>
  <c r="RX340" i="1"/>
  <c r="RW340" i="1"/>
  <c r="RV340" i="1"/>
  <c r="RU340" i="1"/>
  <c r="RT340" i="1"/>
  <c r="RP340" i="1"/>
  <c r="RK340" i="1"/>
  <c r="RJ340" i="1"/>
  <c r="RI340" i="1"/>
  <c r="RH340" i="1"/>
  <c r="RG340" i="1"/>
  <c r="OY340" i="1"/>
  <c r="OX340" i="1"/>
  <c r="OW340" i="1"/>
  <c r="OV340" i="1"/>
  <c r="OU340" i="1"/>
  <c r="OT340" i="1"/>
  <c r="OS340" i="1"/>
  <c r="OR340" i="1"/>
  <c r="OO340" i="1"/>
  <c r="ON340" i="1"/>
  <c r="OM340" i="1"/>
  <c r="OL340" i="1"/>
  <c r="OK340" i="1"/>
  <c r="OJ340" i="1"/>
  <c r="OI340" i="1"/>
  <c r="OH340" i="1"/>
  <c r="GG340" i="1"/>
  <c r="GF340" i="1"/>
  <c r="GE340" i="1"/>
  <c r="GD340" i="1"/>
  <c r="GC340" i="1"/>
  <c r="GB340" i="1"/>
  <c r="GA340" i="1"/>
  <c r="FZ340" i="1"/>
  <c r="FW340" i="1"/>
  <c r="FV340" i="1"/>
  <c r="FU340" i="1"/>
  <c r="FT340" i="1"/>
  <c r="FS340" i="1"/>
  <c r="FR340" i="1"/>
  <c r="FQ340" i="1"/>
  <c r="FP340" i="1"/>
  <c r="FM340" i="1"/>
  <c r="FL340" i="1"/>
  <c r="FK340" i="1"/>
  <c r="FJ340" i="1"/>
  <c r="FI340" i="1"/>
  <c r="FH340" i="1"/>
  <c r="FG340" i="1"/>
  <c r="FF340" i="1"/>
  <c r="FE340" i="1"/>
  <c r="FD340" i="1"/>
  <c r="EH340" i="1"/>
  <c r="OD340" i="1" s="1"/>
  <c r="EG340" i="1"/>
  <c r="EQ340" i="1" s="1"/>
  <c r="EF340" i="1"/>
  <c r="EP340" i="1" s="1"/>
  <c r="EE340" i="1"/>
  <c r="SA339" i="1"/>
  <c r="RZ339" i="1"/>
  <c r="RY339" i="1"/>
  <c r="RX339" i="1"/>
  <c r="RW339" i="1"/>
  <c r="RV339" i="1"/>
  <c r="RU339" i="1"/>
  <c r="RT339" i="1"/>
  <c r="RP339" i="1"/>
  <c r="RK339" i="1"/>
  <c r="RJ339" i="1"/>
  <c r="RI339" i="1"/>
  <c r="RH339" i="1"/>
  <c r="RG339" i="1"/>
  <c r="OY339" i="1"/>
  <c r="OX339" i="1"/>
  <c r="OW339" i="1"/>
  <c r="OV339" i="1"/>
  <c r="OU339" i="1"/>
  <c r="OT339" i="1"/>
  <c r="OS339" i="1"/>
  <c r="OR339" i="1"/>
  <c r="OO339" i="1"/>
  <c r="ON339" i="1"/>
  <c r="OM339" i="1"/>
  <c r="OL339" i="1"/>
  <c r="OK339" i="1"/>
  <c r="OJ339" i="1"/>
  <c r="OI339" i="1"/>
  <c r="OH339" i="1"/>
  <c r="GG339" i="1"/>
  <c r="GF339" i="1"/>
  <c r="GE339" i="1"/>
  <c r="GD339" i="1"/>
  <c r="GC339" i="1"/>
  <c r="GB339" i="1"/>
  <c r="GA339" i="1"/>
  <c r="FZ339" i="1"/>
  <c r="FW339" i="1"/>
  <c r="FV339" i="1"/>
  <c r="FU339" i="1"/>
  <c r="FT339" i="1"/>
  <c r="FS339" i="1"/>
  <c r="FR339" i="1"/>
  <c r="FQ339" i="1"/>
  <c r="FP339" i="1"/>
  <c r="FM339" i="1"/>
  <c r="FL339" i="1"/>
  <c r="FK339" i="1"/>
  <c r="FJ339" i="1"/>
  <c r="FI339" i="1"/>
  <c r="FH339" i="1"/>
  <c r="FG339" i="1"/>
  <c r="FF339" i="1"/>
  <c r="FE339" i="1"/>
  <c r="GI339" i="1" s="1"/>
  <c r="FD339" i="1"/>
  <c r="GH339" i="1" s="1"/>
  <c r="EH339" i="1"/>
  <c r="OD339" i="1" s="1"/>
  <c r="EG339" i="1"/>
  <c r="EQ339" i="1" s="1"/>
  <c r="EF339" i="1"/>
  <c r="EP339" i="1" s="1"/>
  <c r="EE339" i="1"/>
  <c r="EO339" i="1" s="1"/>
  <c r="SA338" i="1"/>
  <c r="RZ338" i="1"/>
  <c r="RY338" i="1"/>
  <c r="RX338" i="1"/>
  <c r="RW338" i="1"/>
  <c r="RV338" i="1"/>
  <c r="RU338" i="1"/>
  <c r="RT338" i="1"/>
  <c r="RP338" i="1"/>
  <c r="RK338" i="1"/>
  <c r="RJ338" i="1"/>
  <c r="RI338" i="1"/>
  <c r="RH338" i="1"/>
  <c r="RG338" i="1"/>
  <c r="OY338" i="1"/>
  <c r="OX338" i="1"/>
  <c r="OW338" i="1"/>
  <c r="OV338" i="1"/>
  <c r="OU338" i="1"/>
  <c r="OT338" i="1"/>
  <c r="OS338" i="1"/>
  <c r="OR338" i="1"/>
  <c r="OO338" i="1"/>
  <c r="ON338" i="1"/>
  <c r="OM338" i="1"/>
  <c r="OL338" i="1"/>
  <c r="OK338" i="1"/>
  <c r="OJ338" i="1"/>
  <c r="OI338" i="1"/>
  <c r="OH338" i="1"/>
  <c r="GG338" i="1"/>
  <c r="GF338" i="1"/>
  <c r="GE338" i="1"/>
  <c r="GD338" i="1"/>
  <c r="GC338" i="1"/>
  <c r="GB338" i="1"/>
  <c r="GA338" i="1"/>
  <c r="FZ338" i="1"/>
  <c r="FW338" i="1"/>
  <c r="FV338" i="1"/>
  <c r="FU338" i="1"/>
  <c r="FT338" i="1"/>
  <c r="FS338" i="1"/>
  <c r="FR338" i="1"/>
  <c r="FQ338" i="1"/>
  <c r="FP338" i="1"/>
  <c r="FM338" i="1"/>
  <c r="FL338" i="1"/>
  <c r="FK338" i="1"/>
  <c r="FJ338" i="1"/>
  <c r="FI338" i="1"/>
  <c r="FH338" i="1"/>
  <c r="FG338" i="1"/>
  <c r="FF338" i="1"/>
  <c r="FE338" i="1"/>
  <c r="FD338" i="1"/>
  <c r="EH338" i="1"/>
  <c r="ER338" i="1" s="1"/>
  <c r="EG338" i="1"/>
  <c r="EQ338" i="1" s="1"/>
  <c r="EF338" i="1"/>
  <c r="EP338" i="1" s="1"/>
  <c r="EE338" i="1"/>
  <c r="SA335" i="1"/>
  <c r="RZ335" i="1"/>
  <c r="RY335" i="1"/>
  <c r="RX335" i="1"/>
  <c r="RW335" i="1"/>
  <c r="RV335" i="1"/>
  <c r="RU335" i="1"/>
  <c r="RT335" i="1"/>
  <c r="RP335" i="1"/>
  <c r="RK335" i="1"/>
  <c r="RJ335" i="1"/>
  <c r="RI335" i="1"/>
  <c r="RH335" i="1"/>
  <c r="RG335" i="1"/>
  <c r="OY335" i="1"/>
  <c r="OX335" i="1"/>
  <c r="OW335" i="1"/>
  <c r="OV335" i="1"/>
  <c r="OU335" i="1"/>
  <c r="OT335" i="1"/>
  <c r="OS335" i="1"/>
  <c r="OR335" i="1"/>
  <c r="OO335" i="1"/>
  <c r="ON335" i="1"/>
  <c r="OM335" i="1"/>
  <c r="OL335" i="1"/>
  <c r="OK335" i="1"/>
  <c r="OJ335" i="1"/>
  <c r="OI335" i="1"/>
  <c r="OH335" i="1"/>
  <c r="GG335" i="1"/>
  <c r="GF335" i="1"/>
  <c r="GE335" i="1"/>
  <c r="GD335" i="1"/>
  <c r="GC335" i="1"/>
  <c r="GB335" i="1"/>
  <c r="GA335" i="1"/>
  <c r="FZ335" i="1"/>
  <c r="FW335" i="1"/>
  <c r="FV335" i="1"/>
  <c r="FU335" i="1"/>
  <c r="FT335" i="1"/>
  <c r="FS335" i="1"/>
  <c r="FR335" i="1"/>
  <c r="FQ335" i="1"/>
  <c r="FP335" i="1"/>
  <c r="FM335" i="1"/>
  <c r="FL335" i="1"/>
  <c r="FK335" i="1"/>
  <c r="FJ335" i="1"/>
  <c r="FI335" i="1"/>
  <c r="FH335" i="1"/>
  <c r="FG335" i="1"/>
  <c r="FF335" i="1"/>
  <c r="FE335" i="1"/>
  <c r="GI335" i="1" s="1"/>
  <c r="FD335" i="1"/>
  <c r="EH335" i="1"/>
  <c r="ER335" i="1" s="1"/>
  <c r="EG335" i="1"/>
  <c r="EQ335" i="1" s="1"/>
  <c r="EF335" i="1"/>
  <c r="EP335" i="1" s="1"/>
  <c r="EE335" i="1"/>
  <c r="EO335" i="1" s="1"/>
  <c r="SA334" i="1"/>
  <c r="RZ334" i="1"/>
  <c r="RY334" i="1"/>
  <c r="RX334" i="1"/>
  <c r="RW334" i="1"/>
  <c r="RV334" i="1"/>
  <c r="RU334" i="1"/>
  <c r="RT334" i="1"/>
  <c r="RP334" i="1"/>
  <c r="RK334" i="1"/>
  <c r="RJ334" i="1"/>
  <c r="RI334" i="1"/>
  <c r="RH334" i="1"/>
  <c r="RG334" i="1"/>
  <c r="OY334" i="1"/>
  <c r="OX334" i="1"/>
  <c r="OW334" i="1"/>
  <c r="OV334" i="1"/>
  <c r="OU334" i="1"/>
  <c r="OT334" i="1"/>
  <c r="OS334" i="1"/>
  <c r="OR334" i="1"/>
  <c r="OO334" i="1"/>
  <c r="ON334" i="1"/>
  <c r="OM334" i="1"/>
  <c r="OL334" i="1"/>
  <c r="OK334" i="1"/>
  <c r="OJ334" i="1"/>
  <c r="OI334" i="1"/>
  <c r="OH334" i="1"/>
  <c r="GG334" i="1"/>
  <c r="GF334" i="1"/>
  <c r="GE334" i="1"/>
  <c r="GD334" i="1"/>
  <c r="GC334" i="1"/>
  <c r="GB334" i="1"/>
  <c r="GA334" i="1"/>
  <c r="FZ334" i="1"/>
  <c r="FW334" i="1"/>
  <c r="FV334" i="1"/>
  <c r="FU334" i="1"/>
  <c r="FT334" i="1"/>
  <c r="FS334" i="1"/>
  <c r="FR334" i="1"/>
  <c r="FQ334" i="1"/>
  <c r="FP334" i="1"/>
  <c r="FM334" i="1"/>
  <c r="FL334" i="1"/>
  <c r="FK334" i="1"/>
  <c r="FJ334" i="1"/>
  <c r="FI334" i="1"/>
  <c r="FH334" i="1"/>
  <c r="FG334" i="1"/>
  <c r="FF334" i="1"/>
  <c r="FE334" i="1"/>
  <c r="FD334" i="1"/>
  <c r="EH334" i="1"/>
  <c r="ER334" i="1" s="1"/>
  <c r="EG334" i="1"/>
  <c r="EQ334" i="1" s="1"/>
  <c r="EF334" i="1"/>
  <c r="EP334" i="1" s="1"/>
  <c r="EE334" i="1"/>
  <c r="EO334" i="1" s="1"/>
  <c r="SA333" i="1"/>
  <c r="RZ333" i="1"/>
  <c r="RY333" i="1"/>
  <c r="RX333" i="1"/>
  <c r="RW333" i="1"/>
  <c r="RV333" i="1"/>
  <c r="RU333" i="1"/>
  <c r="RT333" i="1"/>
  <c r="RP333" i="1"/>
  <c r="RK333" i="1"/>
  <c r="RJ333" i="1"/>
  <c r="RI333" i="1"/>
  <c r="RH333" i="1"/>
  <c r="RG333" i="1"/>
  <c r="OY333" i="1"/>
  <c r="OX333" i="1"/>
  <c r="OW333" i="1"/>
  <c r="OV333" i="1"/>
  <c r="OU333" i="1"/>
  <c r="OT333" i="1"/>
  <c r="OS333" i="1"/>
  <c r="OR333" i="1"/>
  <c r="OO333" i="1"/>
  <c r="ON333" i="1"/>
  <c r="OM333" i="1"/>
  <c r="OL333" i="1"/>
  <c r="OK333" i="1"/>
  <c r="OJ333" i="1"/>
  <c r="OI333" i="1"/>
  <c r="OH333" i="1"/>
  <c r="GG333" i="1"/>
  <c r="GF333" i="1"/>
  <c r="GE333" i="1"/>
  <c r="GD333" i="1"/>
  <c r="GC333" i="1"/>
  <c r="GB333" i="1"/>
  <c r="GA333" i="1"/>
  <c r="FZ333" i="1"/>
  <c r="FW333" i="1"/>
  <c r="FV333" i="1"/>
  <c r="FU333" i="1"/>
  <c r="FT333" i="1"/>
  <c r="FS333" i="1"/>
  <c r="FR333" i="1"/>
  <c r="FQ333" i="1"/>
  <c r="FP333" i="1"/>
  <c r="FM333" i="1"/>
  <c r="FL333" i="1"/>
  <c r="FK333" i="1"/>
  <c r="FJ333" i="1"/>
  <c r="FI333" i="1"/>
  <c r="FH333" i="1"/>
  <c r="FG333" i="1"/>
  <c r="FF333" i="1"/>
  <c r="FE333" i="1"/>
  <c r="FD333" i="1"/>
  <c r="EH333" i="1"/>
  <c r="OD333" i="1" s="1"/>
  <c r="EG333" i="1"/>
  <c r="EQ333" i="1" s="1"/>
  <c r="EF333" i="1"/>
  <c r="EP333" i="1" s="1"/>
  <c r="EE333" i="1"/>
  <c r="EO333" i="1" s="1"/>
  <c r="SA332" i="1"/>
  <c r="RZ332" i="1"/>
  <c r="RY332" i="1"/>
  <c r="RX332" i="1"/>
  <c r="RW332" i="1"/>
  <c r="RV332" i="1"/>
  <c r="RU332" i="1"/>
  <c r="RT332" i="1"/>
  <c r="RP332" i="1"/>
  <c r="RK332" i="1"/>
  <c r="RJ332" i="1"/>
  <c r="RI332" i="1"/>
  <c r="RH332" i="1"/>
  <c r="RG332" i="1"/>
  <c r="OY332" i="1"/>
  <c r="OX332" i="1"/>
  <c r="OW332" i="1"/>
  <c r="OV332" i="1"/>
  <c r="OU332" i="1"/>
  <c r="OT332" i="1"/>
  <c r="OS332" i="1"/>
  <c r="OR332" i="1"/>
  <c r="OO332" i="1"/>
  <c r="ON332" i="1"/>
  <c r="OM332" i="1"/>
  <c r="OL332" i="1"/>
  <c r="OK332" i="1"/>
  <c r="OJ332" i="1"/>
  <c r="OI332" i="1"/>
  <c r="OH332" i="1"/>
  <c r="GG332" i="1"/>
  <c r="GF332" i="1"/>
  <c r="GE332" i="1"/>
  <c r="GD332" i="1"/>
  <c r="GC332" i="1"/>
  <c r="GB332" i="1"/>
  <c r="GA332" i="1"/>
  <c r="FZ332" i="1"/>
  <c r="FW332" i="1"/>
  <c r="FV332" i="1"/>
  <c r="FU332" i="1"/>
  <c r="FT332" i="1"/>
  <c r="FS332" i="1"/>
  <c r="FR332" i="1"/>
  <c r="FQ332" i="1"/>
  <c r="FP332" i="1"/>
  <c r="FM332" i="1"/>
  <c r="FL332" i="1"/>
  <c r="FK332" i="1"/>
  <c r="FJ332" i="1"/>
  <c r="FI332" i="1"/>
  <c r="FH332" i="1"/>
  <c r="FG332" i="1"/>
  <c r="FF332" i="1"/>
  <c r="FE332" i="1"/>
  <c r="FD332" i="1"/>
  <c r="EH332" i="1"/>
  <c r="OD332" i="1" s="1"/>
  <c r="EG332" i="1"/>
  <c r="EQ332" i="1" s="1"/>
  <c r="EF332" i="1"/>
  <c r="EP332" i="1" s="1"/>
  <c r="EE332" i="1"/>
  <c r="EO332" i="1" s="1"/>
  <c r="SA331" i="1"/>
  <c r="RZ331" i="1"/>
  <c r="RY331" i="1"/>
  <c r="RX331" i="1"/>
  <c r="RW331" i="1"/>
  <c r="RV331" i="1"/>
  <c r="RU331" i="1"/>
  <c r="RT331" i="1"/>
  <c r="RP331" i="1"/>
  <c r="RK331" i="1"/>
  <c r="RJ331" i="1"/>
  <c r="RI331" i="1"/>
  <c r="RH331" i="1"/>
  <c r="RG331" i="1"/>
  <c r="OY331" i="1"/>
  <c r="OX331" i="1"/>
  <c r="OW331" i="1"/>
  <c r="OV331" i="1"/>
  <c r="OU331" i="1"/>
  <c r="OT331" i="1"/>
  <c r="OS331" i="1"/>
  <c r="OR331" i="1"/>
  <c r="OO331" i="1"/>
  <c r="ON331" i="1"/>
  <c r="OM331" i="1"/>
  <c r="OL331" i="1"/>
  <c r="OK331" i="1"/>
  <c r="OJ331" i="1"/>
  <c r="OI331" i="1"/>
  <c r="OH331" i="1"/>
  <c r="GG331" i="1"/>
  <c r="GF331" i="1"/>
  <c r="GE331" i="1"/>
  <c r="GD331" i="1"/>
  <c r="GC331" i="1"/>
  <c r="GB331" i="1"/>
  <c r="GA331" i="1"/>
  <c r="FZ331" i="1"/>
  <c r="FW331" i="1"/>
  <c r="FV331" i="1"/>
  <c r="FU331" i="1"/>
  <c r="FT331" i="1"/>
  <c r="FS331" i="1"/>
  <c r="FR331" i="1"/>
  <c r="FQ331" i="1"/>
  <c r="FP331" i="1"/>
  <c r="FM331" i="1"/>
  <c r="FL331" i="1"/>
  <c r="FK331" i="1"/>
  <c r="FJ331" i="1"/>
  <c r="FI331" i="1"/>
  <c r="FH331" i="1"/>
  <c r="FG331" i="1"/>
  <c r="FF331" i="1"/>
  <c r="FE331" i="1"/>
  <c r="FD331" i="1"/>
  <c r="EH331" i="1"/>
  <c r="OD331" i="1" s="1"/>
  <c r="EG331" i="1"/>
  <c r="EQ331" i="1" s="1"/>
  <c r="EF331" i="1"/>
  <c r="EE331" i="1"/>
  <c r="EO331" i="1" s="1"/>
  <c r="SA330" i="1"/>
  <c r="RZ330" i="1"/>
  <c r="RY330" i="1"/>
  <c r="RX330" i="1"/>
  <c r="RW330" i="1"/>
  <c r="RV330" i="1"/>
  <c r="RU330" i="1"/>
  <c r="RT330" i="1"/>
  <c r="RP330" i="1"/>
  <c r="RK330" i="1"/>
  <c r="RJ330" i="1"/>
  <c r="RI330" i="1"/>
  <c r="RH330" i="1"/>
  <c r="RG330" i="1"/>
  <c r="OY330" i="1"/>
  <c r="OX330" i="1"/>
  <c r="OW330" i="1"/>
  <c r="OV330" i="1"/>
  <c r="OU330" i="1"/>
  <c r="OT330" i="1"/>
  <c r="OS330" i="1"/>
  <c r="OR330" i="1"/>
  <c r="OO330" i="1"/>
  <c r="ON330" i="1"/>
  <c r="OM330" i="1"/>
  <c r="OL330" i="1"/>
  <c r="OK330" i="1"/>
  <c r="OJ330" i="1"/>
  <c r="OI330" i="1"/>
  <c r="OH330" i="1"/>
  <c r="GG330" i="1"/>
  <c r="GF330" i="1"/>
  <c r="GE330" i="1"/>
  <c r="GD330" i="1"/>
  <c r="GC330" i="1"/>
  <c r="GB330" i="1"/>
  <c r="GA330" i="1"/>
  <c r="FZ330" i="1"/>
  <c r="FW330" i="1"/>
  <c r="FV330" i="1"/>
  <c r="FU330" i="1"/>
  <c r="FT330" i="1"/>
  <c r="FS330" i="1"/>
  <c r="FR330" i="1"/>
  <c r="FQ330" i="1"/>
  <c r="FP330" i="1"/>
  <c r="FM330" i="1"/>
  <c r="FL330" i="1"/>
  <c r="FK330" i="1"/>
  <c r="FJ330" i="1"/>
  <c r="FI330" i="1"/>
  <c r="FH330" i="1"/>
  <c r="FG330" i="1"/>
  <c r="FF330" i="1"/>
  <c r="FE330" i="1"/>
  <c r="FD330" i="1"/>
  <c r="GH330" i="1" s="1"/>
  <c r="EH330" i="1"/>
  <c r="OD330" i="1" s="1"/>
  <c r="EG330" i="1"/>
  <c r="EQ330" i="1" s="1"/>
  <c r="EF330" i="1"/>
  <c r="EP330" i="1" s="1"/>
  <c r="EE330" i="1"/>
  <c r="EO330" i="1" s="1"/>
  <c r="SA329" i="1"/>
  <c r="RZ329" i="1"/>
  <c r="RY329" i="1"/>
  <c r="RX329" i="1"/>
  <c r="RW329" i="1"/>
  <c r="RV329" i="1"/>
  <c r="RU329" i="1"/>
  <c r="RT329" i="1"/>
  <c r="RP329" i="1"/>
  <c r="RK329" i="1"/>
  <c r="RJ329" i="1"/>
  <c r="RI329" i="1"/>
  <c r="RH329" i="1"/>
  <c r="RG329" i="1"/>
  <c r="OY329" i="1"/>
  <c r="OX329" i="1"/>
  <c r="OW329" i="1"/>
  <c r="OV329" i="1"/>
  <c r="OU329" i="1"/>
  <c r="OT329" i="1"/>
  <c r="OS329" i="1"/>
  <c r="OR329" i="1"/>
  <c r="OO329" i="1"/>
  <c r="ON329" i="1"/>
  <c r="OM329" i="1"/>
  <c r="OL329" i="1"/>
  <c r="OK329" i="1"/>
  <c r="OJ329" i="1"/>
  <c r="OI329" i="1"/>
  <c r="OH329" i="1"/>
  <c r="GG329" i="1"/>
  <c r="GF329" i="1"/>
  <c r="GE329" i="1"/>
  <c r="GD329" i="1"/>
  <c r="GC329" i="1"/>
  <c r="GB329" i="1"/>
  <c r="GA329" i="1"/>
  <c r="FZ329" i="1"/>
  <c r="FW329" i="1"/>
  <c r="FV329" i="1"/>
  <c r="FU329" i="1"/>
  <c r="FT329" i="1"/>
  <c r="FS329" i="1"/>
  <c r="FR329" i="1"/>
  <c r="FQ329" i="1"/>
  <c r="FP329" i="1"/>
  <c r="FM329" i="1"/>
  <c r="FL329" i="1"/>
  <c r="FK329" i="1"/>
  <c r="FJ329" i="1"/>
  <c r="FI329" i="1"/>
  <c r="FH329" i="1"/>
  <c r="FG329" i="1"/>
  <c r="FF329" i="1"/>
  <c r="FE329" i="1"/>
  <c r="FD329" i="1"/>
  <c r="EH329" i="1"/>
  <c r="ER329" i="1" s="1"/>
  <c r="EG329" i="1"/>
  <c r="EQ329" i="1" s="1"/>
  <c r="EF329" i="1"/>
  <c r="EP329" i="1" s="1"/>
  <c r="EE329" i="1"/>
  <c r="EO329" i="1" s="1"/>
  <c r="SA328" i="1"/>
  <c r="RZ328" i="1"/>
  <c r="RY328" i="1"/>
  <c r="RX328" i="1"/>
  <c r="RW328" i="1"/>
  <c r="RV328" i="1"/>
  <c r="RU328" i="1"/>
  <c r="RT328" i="1"/>
  <c r="RP328" i="1"/>
  <c r="RK328" i="1"/>
  <c r="RJ328" i="1"/>
  <c r="RI328" i="1"/>
  <c r="RH328" i="1"/>
  <c r="RG328" i="1"/>
  <c r="OY328" i="1"/>
  <c r="OX328" i="1"/>
  <c r="OW328" i="1"/>
  <c r="OV328" i="1"/>
  <c r="OU328" i="1"/>
  <c r="OT328" i="1"/>
  <c r="OS328" i="1"/>
  <c r="OR328" i="1"/>
  <c r="OO328" i="1"/>
  <c r="ON328" i="1"/>
  <c r="OM328" i="1"/>
  <c r="OL328" i="1"/>
  <c r="OK328" i="1"/>
  <c r="OJ328" i="1"/>
  <c r="OI328" i="1"/>
  <c r="OH328" i="1"/>
  <c r="GG328" i="1"/>
  <c r="GF328" i="1"/>
  <c r="GE328" i="1"/>
  <c r="GD328" i="1"/>
  <c r="GC328" i="1"/>
  <c r="GB328" i="1"/>
  <c r="GA328" i="1"/>
  <c r="FZ328" i="1"/>
  <c r="FW328" i="1"/>
  <c r="FV328" i="1"/>
  <c r="FU328" i="1"/>
  <c r="FT328" i="1"/>
  <c r="FS328" i="1"/>
  <c r="FR328" i="1"/>
  <c r="FQ328" i="1"/>
  <c r="FP328" i="1"/>
  <c r="FM328" i="1"/>
  <c r="FL328" i="1"/>
  <c r="FK328" i="1"/>
  <c r="FJ328" i="1"/>
  <c r="FI328" i="1"/>
  <c r="FH328" i="1"/>
  <c r="FG328" i="1"/>
  <c r="FF328" i="1"/>
  <c r="FE328" i="1"/>
  <c r="GI328" i="1" s="1"/>
  <c r="FD328" i="1"/>
  <c r="EH328" i="1"/>
  <c r="OD328" i="1" s="1"/>
  <c r="EG328" i="1"/>
  <c r="EQ328" i="1" s="1"/>
  <c r="EF328" i="1"/>
  <c r="EP328" i="1" s="1"/>
  <c r="EE328" i="1"/>
  <c r="EO328" i="1" s="1"/>
  <c r="SA327" i="1"/>
  <c r="RZ327" i="1"/>
  <c r="RY327" i="1"/>
  <c r="RX327" i="1"/>
  <c r="RW327" i="1"/>
  <c r="RV327" i="1"/>
  <c r="RU327" i="1"/>
  <c r="RT327" i="1"/>
  <c r="RP327" i="1"/>
  <c r="RK327" i="1"/>
  <c r="RJ327" i="1"/>
  <c r="RI327" i="1"/>
  <c r="RH327" i="1"/>
  <c r="RG327" i="1"/>
  <c r="OY327" i="1"/>
  <c r="OX327" i="1"/>
  <c r="OW327" i="1"/>
  <c r="OV327" i="1"/>
  <c r="OU327" i="1"/>
  <c r="OT327" i="1"/>
  <c r="OS327" i="1"/>
  <c r="OR327" i="1"/>
  <c r="OO327" i="1"/>
  <c r="ON327" i="1"/>
  <c r="OM327" i="1"/>
  <c r="OL327" i="1"/>
  <c r="OK327" i="1"/>
  <c r="OJ327" i="1"/>
  <c r="OI327" i="1"/>
  <c r="OH327" i="1"/>
  <c r="GG327" i="1"/>
  <c r="GF327" i="1"/>
  <c r="GE327" i="1"/>
  <c r="GD327" i="1"/>
  <c r="GC327" i="1"/>
  <c r="GB327" i="1"/>
  <c r="GA327" i="1"/>
  <c r="FZ327" i="1"/>
  <c r="FW327" i="1"/>
  <c r="FV327" i="1"/>
  <c r="FU327" i="1"/>
  <c r="FT327" i="1"/>
  <c r="FS327" i="1"/>
  <c r="FR327" i="1"/>
  <c r="FQ327" i="1"/>
  <c r="FP327" i="1"/>
  <c r="FM327" i="1"/>
  <c r="FL327" i="1"/>
  <c r="FK327" i="1"/>
  <c r="FJ327" i="1"/>
  <c r="FI327" i="1"/>
  <c r="FH327" i="1"/>
  <c r="FG327" i="1"/>
  <c r="FF327" i="1"/>
  <c r="FE327" i="1"/>
  <c r="FD327" i="1"/>
  <c r="EH327" i="1"/>
  <c r="ER327" i="1" s="1"/>
  <c r="EG327" i="1"/>
  <c r="EQ327" i="1" s="1"/>
  <c r="EF327" i="1"/>
  <c r="EP327" i="1" s="1"/>
  <c r="EE327" i="1"/>
  <c r="EO327" i="1" s="1"/>
  <c r="SA326" i="1"/>
  <c r="RZ326" i="1"/>
  <c r="RY326" i="1"/>
  <c r="RX326" i="1"/>
  <c r="RW326" i="1"/>
  <c r="RV326" i="1"/>
  <c r="RU326" i="1"/>
  <c r="RT326" i="1"/>
  <c r="RP326" i="1"/>
  <c r="RK326" i="1"/>
  <c r="RJ326" i="1"/>
  <c r="RI326" i="1"/>
  <c r="RH326" i="1"/>
  <c r="RG326" i="1"/>
  <c r="OY326" i="1"/>
  <c r="OX326" i="1"/>
  <c r="OW326" i="1"/>
  <c r="OV326" i="1"/>
  <c r="OU326" i="1"/>
  <c r="OT326" i="1"/>
  <c r="OS326" i="1"/>
  <c r="OR326" i="1"/>
  <c r="OO326" i="1"/>
  <c r="ON326" i="1"/>
  <c r="OM326" i="1"/>
  <c r="OL326" i="1"/>
  <c r="OK326" i="1"/>
  <c r="OJ326" i="1"/>
  <c r="OI326" i="1"/>
  <c r="OH326" i="1"/>
  <c r="GG326" i="1"/>
  <c r="GF326" i="1"/>
  <c r="GE326" i="1"/>
  <c r="GD326" i="1"/>
  <c r="GC326" i="1"/>
  <c r="GB326" i="1"/>
  <c r="GA326" i="1"/>
  <c r="FZ326" i="1"/>
  <c r="FW326" i="1"/>
  <c r="FV326" i="1"/>
  <c r="FU326" i="1"/>
  <c r="FT326" i="1"/>
  <c r="FS326" i="1"/>
  <c r="FR326" i="1"/>
  <c r="FQ326" i="1"/>
  <c r="FP326" i="1"/>
  <c r="FM326" i="1"/>
  <c r="FL326" i="1"/>
  <c r="FK326" i="1"/>
  <c r="FJ326" i="1"/>
  <c r="FI326" i="1"/>
  <c r="FH326" i="1"/>
  <c r="FG326" i="1"/>
  <c r="FF326" i="1"/>
  <c r="FE326" i="1"/>
  <c r="FD326" i="1"/>
  <c r="EH326" i="1"/>
  <c r="OD326" i="1" s="1"/>
  <c r="EG326" i="1"/>
  <c r="EQ326" i="1" s="1"/>
  <c r="EF326" i="1"/>
  <c r="EP326" i="1" s="1"/>
  <c r="EE326" i="1"/>
  <c r="EO326" i="1" s="1"/>
  <c r="SA325" i="1"/>
  <c r="RZ325" i="1"/>
  <c r="RY325" i="1"/>
  <c r="RX325" i="1"/>
  <c r="RW325" i="1"/>
  <c r="RV325" i="1"/>
  <c r="RU325" i="1"/>
  <c r="RT325" i="1"/>
  <c r="RP325" i="1"/>
  <c r="RK325" i="1"/>
  <c r="RJ325" i="1"/>
  <c r="RI325" i="1"/>
  <c r="RH325" i="1"/>
  <c r="RG325" i="1"/>
  <c r="OY325" i="1"/>
  <c r="OX325" i="1"/>
  <c r="OW325" i="1"/>
  <c r="OV325" i="1"/>
  <c r="OU325" i="1"/>
  <c r="OT325" i="1"/>
  <c r="OS325" i="1"/>
  <c r="OR325" i="1"/>
  <c r="OO325" i="1"/>
  <c r="ON325" i="1"/>
  <c r="OM325" i="1"/>
  <c r="OL325" i="1"/>
  <c r="OK325" i="1"/>
  <c r="OJ325" i="1"/>
  <c r="OI325" i="1"/>
  <c r="OH325" i="1"/>
  <c r="GG325" i="1"/>
  <c r="GF325" i="1"/>
  <c r="GE325" i="1"/>
  <c r="GD325" i="1"/>
  <c r="GC325" i="1"/>
  <c r="GB325" i="1"/>
  <c r="GA325" i="1"/>
  <c r="FZ325" i="1"/>
  <c r="FW325" i="1"/>
  <c r="FV325" i="1"/>
  <c r="FU325" i="1"/>
  <c r="FT325" i="1"/>
  <c r="FS325" i="1"/>
  <c r="FR325" i="1"/>
  <c r="FQ325" i="1"/>
  <c r="FP325" i="1"/>
  <c r="FM325" i="1"/>
  <c r="FL325" i="1"/>
  <c r="FK325" i="1"/>
  <c r="FJ325" i="1"/>
  <c r="FI325" i="1"/>
  <c r="FH325" i="1"/>
  <c r="FG325" i="1"/>
  <c r="FF325" i="1"/>
  <c r="FE325" i="1"/>
  <c r="FD325" i="1"/>
  <c r="EH325" i="1"/>
  <c r="OD325" i="1" s="1"/>
  <c r="EG325" i="1"/>
  <c r="EQ325" i="1" s="1"/>
  <c r="EF325" i="1"/>
  <c r="EP325" i="1" s="1"/>
  <c r="EE325" i="1"/>
  <c r="EO325" i="1" s="1"/>
  <c r="SA324" i="1"/>
  <c r="RZ324" i="1"/>
  <c r="RY324" i="1"/>
  <c r="RX324" i="1"/>
  <c r="RW324" i="1"/>
  <c r="RV324" i="1"/>
  <c r="RU324" i="1"/>
  <c r="RT324" i="1"/>
  <c r="RP324" i="1"/>
  <c r="RK324" i="1"/>
  <c r="RJ324" i="1"/>
  <c r="RI324" i="1"/>
  <c r="RH324" i="1"/>
  <c r="RG324" i="1"/>
  <c r="OY324" i="1"/>
  <c r="OX324" i="1"/>
  <c r="OW324" i="1"/>
  <c r="OV324" i="1"/>
  <c r="OU324" i="1"/>
  <c r="OT324" i="1"/>
  <c r="OS324" i="1"/>
  <c r="OR324" i="1"/>
  <c r="OO324" i="1"/>
  <c r="ON324" i="1"/>
  <c r="OM324" i="1"/>
  <c r="OL324" i="1"/>
  <c r="OK324" i="1"/>
  <c r="OJ324" i="1"/>
  <c r="OI324" i="1"/>
  <c r="OH324" i="1"/>
  <c r="GG324" i="1"/>
  <c r="GF324" i="1"/>
  <c r="GE324" i="1"/>
  <c r="GD324" i="1"/>
  <c r="GC324" i="1"/>
  <c r="GB324" i="1"/>
  <c r="GA324" i="1"/>
  <c r="FZ324" i="1"/>
  <c r="FW324" i="1"/>
  <c r="FV324" i="1"/>
  <c r="FU324" i="1"/>
  <c r="FT324" i="1"/>
  <c r="FS324" i="1"/>
  <c r="FR324" i="1"/>
  <c r="FQ324" i="1"/>
  <c r="FP324" i="1"/>
  <c r="FM324" i="1"/>
  <c r="FL324" i="1"/>
  <c r="FK324" i="1"/>
  <c r="FJ324" i="1"/>
  <c r="FI324" i="1"/>
  <c r="FH324" i="1"/>
  <c r="FG324" i="1"/>
  <c r="FF324" i="1"/>
  <c r="FE324" i="1"/>
  <c r="FD324" i="1"/>
  <c r="GH324" i="1" s="1"/>
  <c r="EH324" i="1"/>
  <c r="ER324" i="1" s="1"/>
  <c r="EG324" i="1"/>
  <c r="EQ324" i="1" s="1"/>
  <c r="EF324" i="1"/>
  <c r="EP324" i="1" s="1"/>
  <c r="EE324" i="1"/>
  <c r="EO324" i="1" s="1"/>
  <c r="SA323" i="1"/>
  <c r="RZ323" i="1"/>
  <c r="RY323" i="1"/>
  <c r="RX323" i="1"/>
  <c r="RW323" i="1"/>
  <c r="RV323" i="1"/>
  <c r="RU323" i="1"/>
  <c r="RT323" i="1"/>
  <c r="RP323" i="1"/>
  <c r="RK323" i="1"/>
  <c r="RJ323" i="1"/>
  <c r="RI323" i="1"/>
  <c r="RH323" i="1"/>
  <c r="RG323" i="1"/>
  <c r="OY323" i="1"/>
  <c r="OX323" i="1"/>
  <c r="OW323" i="1"/>
  <c r="OV323" i="1"/>
  <c r="OU323" i="1"/>
  <c r="OT323" i="1"/>
  <c r="OS323" i="1"/>
  <c r="OR323" i="1"/>
  <c r="OO323" i="1"/>
  <c r="ON323" i="1"/>
  <c r="OM323" i="1"/>
  <c r="OL323" i="1"/>
  <c r="OK323" i="1"/>
  <c r="OJ323" i="1"/>
  <c r="OI323" i="1"/>
  <c r="OH323" i="1"/>
  <c r="GG323" i="1"/>
  <c r="GF323" i="1"/>
  <c r="GE323" i="1"/>
  <c r="GD323" i="1"/>
  <c r="GC323" i="1"/>
  <c r="GB323" i="1"/>
  <c r="GA323" i="1"/>
  <c r="FZ323" i="1"/>
  <c r="FW323" i="1"/>
  <c r="FV323" i="1"/>
  <c r="FU323" i="1"/>
  <c r="FT323" i="1"/>
  <c r="FS323" i="1"/>
  <c r="FR323" i="1"/>
  <c r="FQ323" i="1"/>
  <c r="FP323" i="1"/>
  <c r="FM323" i="1"/>
  <c r="FL323" i="1"/>
  <c r="FK323" i="1"/>
  <c r="FJ323" i="1"/>
  <c r="FI323" i="1"/>
  <c r="FH323" i="1"/>
  <c r="FG323" i="1"/>
  <c r="FF323" i="1"/>
  <c r="FE323" i="1"/>
  <c r="FD323" i="1"/>
  <c r="GH323" i="1" s="1"/>
  <c r="EH323" i="1"/>
  <c r="OD323" i="1" s="1"/>
  <c r="EG323" i="1"/>
  <c r="EQ323" i="1" s="1"/>
  <c r="EF323" i="1"/>
  <c r="EP323" i="1" s="1"/>
  <c r="EE323" i="1"/>
  <c r="SA322" i="1"/>
  <c r="RZ322" i="1"/>
  <c r="RY322" i="1"/>
  <c r="RX322" i="1"/>
  <c r="RW322" i="1"/>
  <c r="RV322" i="1"/>
  <c r="RU322" i="1"/>
  <c r="RT322" i="1"/>
  <c r="RP322" i="1"/>
  <c r="RK322" i="1"/>
  <c r="RJ322" i="1"/>
  <c r="RI322" i="1"/>
  <c r="RH322" i="1"/>
  <c r="RG322" i="1"/>
  <c r="OY322" i="1"/>
  <c r="OX322" i="1"/>
  <c r="OW322" i="1"/>
  <c r="OV322" i="1"/>
  <c r="OU322" i="1"/>
  <c r="OT322" i="1"/>
  <c r="OS322" i="1"/>
  <c r="OR322" i="1"/>
  <c r="OO322" i="1"/>
  <c r="ON322" i="1"/>
  <c r="OM322" i="1"/>
  <c r="OL322" i="1"/>
  <c r="OK322" i="1"/>
  <c r="OJ322" i="1"/>
  <c r="OI322" i="1"/>
  <c r="OH322" i="1"/>
  <c r="GG322" i="1"/>
  <c r="GF322" i="1"/>
  <c r="GE322" i="1"/>
  <c r="GD322" i="1"/>
  <c r="GC322" i="1"/>
  <c r="GB322" i="1"/>
  <c r="GA322" i="1"/>
  <c r="FZ322" i="1"/>
  <c r="FW322" i="1"/>
  <c r="FV322" i="1"/>
  <c r="FU322" i="1"/>
  <c r="FT322" i="1"/>
  <c r="FS322" i="1"/>
  <c r="FR322" i="1"/>
  <c r="FQ322" i="1"/>
  <c r="FP322" i="1"/>
  <c r="FM322" i="1"/>
  <c r="FL322" i="1"/>
  <c r="FK322" i="1"/>
  <c r="FJ322" i="1"/>
  <c r="FI322" i="1"/>
  <c r="FH322" i="1"/>
  <c r="FG322" i="1"/>
  <c r="FF322" i="1"/>
  <c r="FE322" i="1"/>
  <c r="GI322" i="1" s="1"/>
  <c r="FD322" i="1"/>
  <c r="GH322" i="1" s="1"/>
  <c r="EH322" i="1"/>
  <c r="ER322" i="1" s="1"/>
  <c r="EG322" i="1"/>
  <c r="EQ322" i="1" s="1"/>
  <c r="EF322" i="1"/>
  <c r="EP322" i="1" s="1"/>
  <c r="EE322" i="1"/>
  <c r="EO322" i="1" s="1"/>
  <c r="SA321" i="1"/>
  <c r="RZ321" i="1"/>
  <c r="RY321" i="1"/>
  <c r="RX321" i="1"/>
  <c r="RW321" i="1"/>
  <c r="RV321" i="1"/>
  <c r="RU321" i="1"/>
  <c r="RT321" i="1"/>
  <c r="RP321" i="1"/>
  <c r="RK321" i="1"/>
  <c r="RJ321" i="1"/>
  <c r="RI321" i="1"/>
  <c r="RH321" i="1"/>
  <c r="RG321" i="1"/>
  <c r="OY321" i="1"/>
  <c r="OX321" i="1"/>
  <c r="OW321" i="1"/>
  <c r="OV321" i="1"/>
  <c r="OU321" i="1"/>
  <c r="OT321" i="1"/>
  <c r="OS321" i="1"/>
  <c r="OR321" i="1"/>
  <c r="OO321" i="1"/>
  <c r="ON321" i="1"/>
  <c r="OM321" i="1"/>
  <c r="OL321" i="1"/>
  <c r="OK321" i="1"/>
  <c r="OJ321" i="1"/>
  <c r="OI321" i="1"/>
  <c r="OH321" i="1"/>
  <c r="GG321" i="1"/>
  <c r="GF321" i="1"/>
  <c r="GE321" i="1"/>
  <c r="GD321" i="1"/>
  <c r="GC321" i="1"/>
  <c r="GB321" i="1"/>
  <c r="GA321" i="1"/>
  <c r="FZ321" i="1"/>
  <c r="FW321" i="1"/>
  <c r="FV321" i="1"/>
  <c r="FU321" i="1"/>
  <c r="FT321" i="1"/>
  <c r="FS321" i="1"/>
  <c r="FR321" i="1"/>
  <c r="FQ321" i="1"/>
  <c r="FP321" i="1"/>
  <c r="FM321" i="1"/>
  <c r="FL321" i="1"/>
  <c r="FK321" i="1"/>
  <c r="FJ321" i="1"/>
  <c r="FI321" i="1"/>
  <c r="FH321" i="1"/>
  <c r="FG321" i="1"/>
  <c r="FF321" i="1"/>
  <c r="FE321" i="1"/>
  <c r="FD321" i="1"/>
  <c r="EH321" i="1"/>
  <c r="OD321" i="1" s="1"/>
  <c r="EG321" i="1"/>
  <c r="EQ321" i="1" s="1"/>
  <c r="EF321" i="1"/>
  <c r="EP321" i="1" s="1"/>
  <c r="EE321" i="1"/>
  <c r="EO321" i="1" s="1"/>
  <c r="SA320" i="1"/>
  <c r="RZ320" i="1"/>
  <c r="RY320" i="1"/>
  <c r="RX320" i="1"/>
  <c r="RW320" i="1"/>
  <c r="RV320" i="1"/>
  <c r="RU320" i="1"/>
  <c r="RT320" i="1"/>
  <c r="RP320" i="1"/>
  <c r="RK320" i="1"/>
  <c r="RJ320" i="1"/>
  <c r="RI320" i="1"/>
  <c r="RH320" i="1"/>
  <c r="RG320" i="1"/>
  <c r="OY320" i="1"/>
  <c r="OX320" i="1"/>
  <c r="OW320" i="1"/>
  <c r="OV320" i="1"/>
  <c r="OU320" i="1"/>
  <c r="OT320" i="1"/>
  <c r="OS320" i="1"/>
  <c r="OR320" i="1"/>
  <c r="OO320" i="1"/>
  <c r="ON320" i="1"/>
  <c r="OM320" i="1"/>
  <c r="OL320" i="1"/>
  <c r="OK320" i="1"/>
  <c r="OJ320" i="1"/>
  <c r="OI320" i="1"/>
  <c r="OH320" i="1"/>
  <c r="GG320" i="1"/>
  <c r="GF320" i="1"/>
  <c r="GE320" i="1"/>
  <c r="GD320" i="1"/>
  <c r="GC320" i="1"/>
  <c r="GB320" i="1"/>
  <c r="GA320" i="1"/>
  <c r="FZ320" i="1"/>
  <c r="FW320" i="1"/>
  <c r="FV320" i="1"/>
  <c r="FU320" i="1"/>
  <c r="FT320" i="1"/>
  <c r="FS320" i="1"/>
  <c r="FR320" i="1"/>
  <c r="FQ320" i="1"/>
  <c r="FP320" i="1"/>
  <c r="FM320" i="1"/>
  <c r="FL320" i="1"/>
  <c r="FK320" i="1"/>
  <c r="FJ320" i="1"/>
  <c r="FI320" i="1"/>
  <c r="FH320" i="1"/>
  <c r="FG320" i="1"/>
  <c r="FF320" i="1"/>
  <c r="FE320" i="1"/>
  <c r="FD320" i="1"/>
  <c r="EH320" i="1"/>
  <c r="ER320" i="1" s="1"/>
  <c r="EG320" i="1"/>
  <c r="EQ320" i="1" s="1"/>
  <c r="EF320" i="1"/>
  <c r="EP320" i="1" s="1"/>
  <c r="EE320" i="1"/>
  <c r="EO320" i="1" s="1"/>
  <c r="SA319" i="1"/>
  <c r="RZ319" i="1"/>
  <c r="RY319" i="1"/>
  <c r="RX319" i="1"/>
  <c r="RW319" i="1"/>
  <c r="RV319" i="1"/>
  <c r="RU319" i="1"/>
  <c r="RT319" i="1"/>
  <c r="RP319" i="1"/>
  <c r="RK319" i="1"/>
  <c r="RJ319" i="1"/>
  <c r="RI319" i="1"/>
  <c r="RH319" i="1"/>
  <c r="RG319" i="1"/>
  <c r="OY319" i="1"/>
  <c r="OX319" i="1"/>
  <c r="OW319" i="1"/>
  <c r="OV319" i="1"/>
  <c r="OU319" i="1"/>
  <c r="OT319" i="1"/>
  <c r="OS319" i="1"/>
  <c r="OR319" i="1"/>
  <c r="OO319" i="1"/>
  <c r="ON319" i="1"/>
  <c r="OM319" i="1"/>
  <c r="OL319" i="1"/>
  <c r="OK319" i="1"/>
  <c r="OJ319" i="1"/>
  <c r="OI319" i="1"/>
  <c r="OH319" i="1"/>
  <c r="GG319" i="1"/>
  <c r="GF319" i="1"/>
  <c r="GE319" i="1"/>
  <c r="GD319" i="1"/>
  <c r="GC319" i="1"/>
  <c r="GB319" i="1"/>
  <c r="GA319" i="1"/>
  <c r="FZ319" i="1"/>
  <c r="FW319" i="1"/>
  <c r="FV319" i="1"/>
  <c r="FU319" i="1"/>
  <c r="FT319" i="1"/>
  <c r="FS319" i="1"/>
  <c r="FR319" i="1"/>
  <c r="FQ319" i="1"/>
  <c r="FP319" i="1"/>
  <c r="FM319" i="1"/>
  <c r="FL319" i="1"/>
  <c r="FK319" i="1"/>
  <c r="FJ319" i="1"/>
  <c r="FI319" i="1"/>
  <c r="FH319" i="1"/>
  <c r="FG319" i="1"/>
  <c r="FF319" i="1"/>
  <c r="FE319" i="1"/>
  <c r="FD319" i="1"/>
  <c r="GH319" i="1" s="1"/>
  <c r="EH319" i="1"/>
  <c r="OD319" i="1" s="1"/>
  <c r="EG319" i="1"/>
  <c r="EQ319" i="1" s="1"/>
  <c r="EF319" i="1"/>
  <c r="EP319" i="1" s="1"/>
  <c r="EE319" i="1"/>
  <c r="EO319" i="1" s="1"/>
  <c r="SA318" i="1"/>
  <c r="RZ318" i="1"/>
  <c r="RY318" i="1"/>
  <c r="RX318" i="1"/>
  <c r="RW318" i="1"/>
  <c r="RV318" i="1"/>
  <c r="RU318" i="1"/>
  <c r="RT318" i="1"/>
  <c r="RP318" i="1"/>
  <c r="RK318" i="1"/>
  <c r="RJ318" i="1"/>
  <c r="RI318" i="1"/>
  <c r="RH318" i="1"/>
  <c r="RG318" i="1"/>
  <c r="OY318" i="1"/>
  <c r="OX318" i="1"/>
  <c r="OW318" i="1"/>
  <c r="OV318" i="1"/>
  <c r="OU318" i="1"/>
  <c r="OT318" i="1"/>
  <c r="OS318" i="1"/>
  <c r="OR318" i="1"/>
  <c r="OO318" i="1"/>
  <c r="ON318" i="1"/>
  <c r="OM318" i="1"/>
  <c r="OL318" i="1"/>
  <c r="OK318" i="1"/>
  <c r="OJ318" i="1"/>
  <c r="OI318" i="1"/>
  <c r="OH318" i="1"/>
  <c r="GG318" i="1"/>
  <c r="GF318" i="1"/>
  <c r="GE318" i="1"/>
  <c r="GD318" i="1"/>
  <c r="GC318" i="1"/>
  <c r="GB318" i="1"/>
  <c r="GA318" i="1"/>
  <c r="FZ318" i="1"/>
  <c r="FW318" i="1"/>
  <c r="FV318" i="1"/>
  <c r="FU318" i="1"/>
  <c r="FT318" i="1"/>
  <c r="FS318" i="1"/>
  <c r="FR318" i="1"/>
  <c r="FQ318" i="1"/>
  <c r="FP318" i="1"/>
  <c r="FM318" i="1"/>
  <c r="FL318" i="1"/>
  <c r="FK318" i="1"/>
  <c r="FJ318" i="1"/>
  <c r="FI318" i="1"/>
  <c r="FH318" i="1"/>
  <c r="FG318" i="1"/>
  <c r="FF318" i="1"/>
  <c r="FE318" i="1"/>
  <c r="GI318" i="1" s="1"/>
  <c r="FD318" i="1"/>
  <c r="EE318" i="1"/>
  <c r="OF318" i="1" s="1"/>
  <c r="SA316" i="1"/>
  <c r="RZ316" i="1"/>
  <c r="RY316" i="1"/>
  <c r="RX316" i="1"/>
  <c r="RW316" i="1"/>
  <c r="RV316" i="1"/>
  <c r="RU316" i="1"/>
  <c r="RT316" i="1"/>
  <c r="RP316" i="1"/>
  <c r="RK316" i="1"/>
  <c r="RJ316" i="1"/>
  <c r="RI316" i="1"/>
  <c r="RH316" i="1"/>
  <c r="RG316" i="1"/>
  <c r="OY316" i="1"/>
  <c r="OX316" i="1"/>
  <c r="OW316" i="1"/>
  <c r="OV316" i="1"/>
  <c r="OU316" i="1"/>
  <c r="OT316" i="1"/>
  <c r="OS316" i="1"/>
  <c r="OR316" i="1"/>
  <c r="OO316" i="1"/>
  <c r="ON316" i="1"/>
  <c r="OM316" i="1"/>
  <c r="OL316" i="1"/>
  <c r="OK316" i="1"/>
  <c r="OJ316" i="1"/>
  <c r="OI316" i="1"/>
  <c r="OH316" i="1"/>
  <c r="GG316" i="1"/>
  <c r="GF316" i="1"/>
  <c r="GE316" i="1"/>
  <c r="GD316" i="1"/>
  <c r="GC316" i="1"/>
  <c r="GB316" i="1"/>
  <c r="GA316" i="1"/>
  <c r="FZ316" i="1"/>
  <c r="FW316" i="1"/>
  <c r="FV316" i="1"/>
  <c r="FU316" i="1"/>
  <c r="FT316" i="1"/>
  <c r="FS316" i="1"/>
  <c r="FR316" i="1"/>
  <c r="FQ316" i="1"/>
  <c r="FP316" i="1"/>
  <c r="FM316" i="1"/>
  <c r="FL316" i="1"/>
  <c r="FK316" i="1"/>
  <c r="FJ316" i="1"/>
  <c r="FI316" i="1"/>
  <c r="FH316" i="1"/>
  <c r="FG316" i="1"/>
  <c r="FF316" i="1"/>
  <c r="FE316" i="1"/>
  <c r="FD316" i="1"/>
  <c r="GH316" i="1" s="1"/>
  <c r="EH316" i="1"/>
  <c r="OD316" i="1" s="1"/>
  <c r="EG316" i="1"/>
  <c r="EQ316" i="1" s="1"/>
  <c r="EF316" i="1"/>
  <c r="EP316" i="1" s="1"/>
  <c r="EE316" i="1"/>
  <c r="EO316" i="1" s="1"/>
  <c r="SA315" i="1"/>
  <c r="RZ315" i="1"/>
  <c r="RY315" i="1"/>
  <c r="RX315" i="1"/>
  <c r="RW315" i="1"/>
  <c r="RV315" i="1"/>
  <c r="RU315" i="1"/>
  <c r="RT315" i="1"/>
  <c r="RP315" i="1"/>
  <c r="RK315" i="1"/>
  <c r="RJ315" i="1"/>
  <c r="RI315" i="1"/>
  <c r="RH315" i="1"/>
  <c r="RG315" i="1"/>
  <c r="OY315" i="1"/>
  <c r="OX315" i="1"/>
  <c r="OW315" i="1"/>
  <c r="OV315" i="1"/>
  <c r="OU315" i="1"/>
  <c r="OT315" i="1"/>
  <c r="OS315" i="1"/>
  <c r="OR315" i="1"/>
  <c r="OO315" i="1"/>
  <c r="ON315" i="1"/>
  <c r="OM315" i="1"/>
  <c r="OL315" i="1"/>
  <c r="OK315" i="1"/>
  <c r="OJ315" i="1"/>
  <c r="OI315" i="1"/>
  <c r="OH315" i="1"/>
  <c r="GG315" i="1"/>
  <c r="GF315" i="1"/>
  <c r="GE315" i="1"/>
  <c r="GD315" i="1"/>
  <c r="GC315" i="1"/>
  <c r="GB315" i="1"/>
  <c r="GA315" i="1"/>
  <c r="FZ315" i="1"/>
  <c r="FW315" i="1"/>
  <c r="FV315" i="1"/>
  <c r="FU315" i="1"/>
  <c r="FT315" i="1"/>
  <c r="FS315" i="1"/>
  <c r="FR315" i="1"/>
  <c r="FQ315" i="1"/>
  <c r="FP315" i="1"/>
  <c r="FM315" i="1"/>
  <c r="FL315" i="1"/>
  <c r="FK315" i="1"/>
  <c r="FJ315" i="1"/>
  <c r="FI315" i="1"/>
  <c r="FH315" i="1"/>
  <c r="FG315" i="1"/>
  <c r="FF315" i="1"/>
  <c r="FE315" i="1"/>
  <c r="FD315" i="1"/>
  <c r="EH315" i="1"/>
  <c r="ER315" i="1" s="1"/>
  <c r="EG315" i="1"/>
  <c r="EQ315" i="1" s="1"/>
  <c r="EF315" i="1"/>
  <c r="EP315" i="1" s="1"/>
  <c r="EE315" i="1"/>
  <c r="EO315" i="1" s="1"/>
  <c r="SA314" i="1"/>
  <c r="RZ314" i="1"/>
  <c r="RY314" i="1"/>
  <c r="RX314" i="1"/>
  <c r="RW314" i="1"/>
  <c r="RV314" i="1"/>
  <c r="RU314" i="1"/>
  <c r="RT314" i="1"/>
  <c r="RP314" i="1"/>
  <c r="RK314" i="1"/>
  <c r="RJ314" i="1"/>
  <c r="RI314" i="1"/>
  <c r="RH314" i="1"/>
  <c r="RG314" i="1"/>
  <c r="OY314" i="1"/>
  <c r="OX314" i="1"/>
  <c r="OW314" i="1"/>
  <c r="OV314" i="1"/>
  <c r="OU314" i="1"/>
  <c r="OT314" i="1"/>
  <c r="OS314" i="1"/>
  <c r="OR314" i="1"/>
  <c r="OO314" i="1"/>
  <c r="ON314" i="1"/>
  <c r="OM314" i="1"/>
  <c r="OL314" i="1"/>
  <c r="OK314" i="1"/>
  <c r="OJ314" i="1"/>
  <c r="OI314" i="1"/>
  <c r="OH314" i="1"/>
  <c r="GG314" i="1"/>
  <c r="GF314" i="1"/>
  <c r="GE314" i="1"/>
  <c r="GD314" i="1"/>
  <c r="GC314" i="1"/>
  <c r="GB314" i="1"/>
  <c r="GA314" i="1"/>
  <c r="FZ314" i="1"/>
  <c r="FW314" i="1"/>
  <c r="FV314" i="1"/>
  <c r="FU314" i="1"/>
  <c r="FT314" i="1"/>
  <c r="FS314" i="1"/>
  <c r="FR314" i="1"/>
  <c r="FQ314" i="1"/>
  <c r="FP314" i="1"/>
  <c r="FM314" i="1"/>
  <c r="FL314" i="1"/>
  <c r="FK314" i="1"/>
  <c r="FJ314" i="1"/>
  <c r="FI314" i="1"/>
  <c r="FH314" i="1"/>
  <c r="FG314" i="1"/>
  <c r="FF314" i="1"/>
  <c r="FE314" i="1"/>
  <c r="GI314" i="1" s="1"/>
  <c r="FD314" i="1"/>
  <c r="EH314" i="1"/>
  <c r="ER314" i="1" s="1"/>
  <c r="EG314" i="1"/>
  <c r="EQ314" i="1" s="1"/>
  <c r="EF314" i="1"/>
  <c r="EP314" i="1" s="1"/>
  <c r="EE314" i="1"/>
  <c r="EO314" i="1" s="1"/>
  <c r="SA312" i="1"/>
  <c r="RZ312" i="1"/>
  <c r="RY312" i="1"/>
  <c r="RX312" i="1"/>
  <c r="RW312" i="1"/>
  <c r="RV312" i="1"/>
  <c r="RU312" i="1"/>
  <c r="RT312" i="1"/>
  <c r="RP312" i="1"/>
  <c r="RK312" i="1"/>
  <c r="RJ312" i="1"/>
  <c r="RI312" i="1"/>
  <c r="RH312" i="1"/>
  <c r="RG312" i="1"/>
  <c r="OY312" i="1"/>
  <c r="OX312" i="1"/>
  <c r="OW312" i="1"/>
  <c r="OV312" i="1"/>
  <c r="OU312" i="1"/>
  <c r="OT312" i="1"/>
  <c r="OS312" i="1"/>
  <c r="OR312" i="1"/>
  <c r="OO312" i="1"/>
  <c r="ON312" i="1"/>
  <c r="OM312" i="1"/>
  <c r="OL312" i="1"/>
  <c r="OK312" i="1"/>
  <c r="OJ312" i="1"/>
  <c r="OI312" i="1"/>
  <c r="OH312" i="1"/>
  <c r="GG312" i="1"/>
  <c r="GF312" i="1"/>
  <c r="GE312" i="1"/>
  <c r="GD312" i="1"/>
  <c r="GC312" i="1"/>
  <c r="GB312" i="1"/>
  <c r="GA312" i="1"/>
  <c r="FZ312" i="1"/>
  <c r="FW312" i="1"/>
  <c r="FV312" i="1"/>
  <c r="FU312" i="1"/>
  <c r="FT312" i="1"/>
  <c r="FS312" i="1"/>
  <c r="FR312" i="1"/>
  <c r="FQ312" i="1"/>
  <c r="FP312" i="1"/>
  <c r="FM312" i="1"/>
  <c r="FL312" i="1"/>
  <c r="FK312" i="1"/>
  <c r="FJ312" i="1"/>
  <c r="FI312" i="1"/>
  <c r="FH312" i="1"/>
  <c r="FG312" i="1"/>
  <c r="FF312" i="1"/>
  <c r="FE312" i="1"/>
  <c r="GI312" i="1" s="1"/>
  <c r="FD312" i="1"/>
  <c r="EH312" i="1"/>
  <c r="ER312" i="1" s="1"/>
  <c r="EG312" i="1"/>
  <c r="EQ312" i="1" s="1"/>
  <c r="EF312" i="1"/>
  <c r="EP312" i="1" s="1"/>
  <c r="EE312" i="1"/>
  <c r="EO312" i="1" s="1"/>
  <c r="SA311" i="1"/>
  <c r="RZ311" i="1"/>
  <c r="RY311" i="1"/>
  <c r="RX311" i="1"/>
  <c r="RW311" i="1"/>
  <c r="RV311" i="1"/>
  <c r="RU311" i="1"/>
  <c r="RT311" i="1"/>
  <c r="RP311" i="1"/>
  <c r="RK311" i="1"/>
  <c r="RJ311" i="1"/>
  <c r="RI311" i="1"/>
  <c r="RH311" i="1"/>
  <c r="RG311" i="1"/>
  <c r="OY311" i="1"/>
  <c r="OX311" i="1"/>
  <c r="OW311" i="1"/>
  <c r="OV311" i="1"/>
  <c r="OU311" i="1"/>
  <c r="OT311" i="1"/>
  <c r="OS311" i="1"/>
  <c r="OR311" i="1"/>
  <c r="OO311" i="1"/>
  <c r="ON311" i="1"/>
  <c r="OM311" i="1"/>
  <c r="OL311" i="1"/>
  <c r="OK311" i="1"/>
  <c r="OJ311" i="1"/>
  <c r="OI311" i="1"/>
  <c r="OH311" i="1"/>
  <c r="GG311" i="1"/>
  <c r="GF311" i="1"/>
  <c r="GE311" i="1"/>
  <c r="GD311" i="1"/>
  <c r="GC311" i="1"/>
  <c r="GB311" i="1"/>
  <c r="GA311" i="1"/>
  <c r="FZ311" i="1"/>
  <c r="FW311" i="1"/>
  <c r="FV311" i="1"/>
  <c r="FU311" i="1"/>
  <c r="FT311" i="1"/>
  <c r="FS311" i="1"/>
  <c r="FR311" i="1"/>
  <c r="FQ311" i="1"/>
  <c r="FP311" i="1"/>
  <c r="FM311" i="1"/>
  <c r="FL311" i="1"/>
  <c r="FK311" i="1"/>
  <c r="FJ311" i="1"/>
  <c r="FI311" i="1"/>
  <c r="FH311" i="1"/>
  <c r="FG311" i="1"/>
  <c r="FF311" i="1"/>
  <c r="FE311" i="1"/>
  <c r="FD311" i="1"/>
  <c r="EH311" i="1"/>
  <c r="EG311" i="1"/>
  <c r="EQ311" i="1" s="1"/>
  <c r="EF311" i="1"/>
  <c r="EP311" i="1" s="1"/>
  <c r="EE311" i="1"/>
  <c r="EO311" i="1" s="1"/>
  <c r="SA310" i="1"/>
  <c r="RZ310" i="1"/>
  <c r="RY310" i="1"/>
  <c r="RX310" i="1"/>
  <c r="RW310" i="1"/>
  <c r="RV310" i="1"/>
  <c r="RU310" i="1"/>
  <c r="RT310" i="1"/>
  <c r="RP310" i="1"/>
  <c r="RK310" i="1"/>
  <c r="RJ310" i="1"/>
  <c r="RI310" i="1"/>
  <c r="RH310" i="1"/>
  <c r="RG310" i="1"/>
  <c r="OY310" i="1"/>
  <c r="OX310" i="1"/>
  <c r="OW310" i="1"/>
  <c r="OV310" i="1"/>
  <c r="OU310" i="1"/>
  <c r="OT310" i="1"/>
  <c r="OS310" i="1"/>
  <c r="OR310" i="1"/>
  <c r="OO310" i="1"/>
  <c r="ON310" i="1"/>
  <c r="OM310" i="1"/>
  <c r="OL310" i="1"/>
  <c r="OK310" i="1"/>
  <c r="OJ310" i="1"/>
  <c r="OI310" i="1"/>
  <c r="OH310" i="1"/>
  <c r="GG310" i="1"/>
  <c r="GF310" i="1"/>
  <c r="GE310" i="1"/>
  <c r="GD310" i="1"/>
  <c r="GC310" i="1"/>
  <c r="GB310" i="1"/>
  <c r="GA310" i="1"/>
  <c r="FZ310" i="1"/>
  <c r="FW310" i="1"/>
  <c r="FV310" i="1"/>
  <c r="FU310" i="1"/>
  <c r="FT310" i="1"/>
  <c r="FS310" i="1"/>
  <c r="FR310" i="1"/>
  <c r="FQ310" i="1"/>
  <c r="FP310" i="1"/>
  <c r="FM310" i="1"/>
  <c r="FL310" i="1"/>
  <c r="FK310" i="1"/>
  <c r="FJ310" i="1"/>
  <c r="FI310" i="1"/>
  <c r="FH310" i="1"/>
  <c r="FG310" i="1"/>
  <c r="FF310" i="1"/>
  <c r="FE310" i="1"/>
  <c r="FD310" i="1"/>
  <c r="EH310" i="1"/>
  <c r="ER310" i="1" s="1"/>
  <c r="EG310" i="1"/>
  <c r="EQ310" i="1" s="1"/>
  <c r="EF310" i="1"/>
  <c r="EP310" i="1" s="1"/>
  <c r="EE310" i="1"/>
  <c r="SA309" i="1"/>
  <c r="RZ309" i="1"/>
  <c r="RY309" i="1"/>
  <c r="RX309" i="1"/>
  <c r="RW309" i="1"/>
  <c r="RV309" i="1"/>
  <c r="RU309" i="1"/>
  <c r="RT309" i="1"/>
  <c r="RP309" i="1"/>
  <c r="RK309" i="1"/>
  <c r="RJ309" i="1"/>
  <c r="RI309" i="1"/>
  <c r="RH309" i="1"/>
  <c r="RG309" i="1"/>
  <c r="OY309" i="1"/>
  <c r="OX309" i="1"/>
  <c r="OW309" i="1"/>
  <c r="OV309" i="1"/>
  <c r="OU309" i="1"/>
  <c r="OT309" i="1"/>
  <c r="OS309" i="1"/>
  <c r="OR309" i="1"/>
  <c r="OO309" i="1"/>
  <c r="ON309" i="1"/>
  <c r="OM309" i="1"/>
  <c r="OL309" i="1"/>
  <c r="OK309" i="1"/>
  <c r="OJ309" i="1"/>
  <c r="OI309" i="1"/>
  <c r="OH309" i="1"/>
  <c r="GG309" i="1"/>
  <c r="GF309" i="1"/>
  <c r="GE309" i="1"/>
  <c r="GD309" i="1"/>
  <c r="GC309" i="1"/>
  <c r="GB309" i="1"/>
  <c r="GA309" i="1"/>
  <c r="FZ309" i="1"/>
  <c r="FW309" i="1"/>
  <c r="FV309" i="1"/>
  <c r="FU309" i="1"/>
  <c r="FT309" i="1"/>
  <c r="FS309" i="1"/>
  <c r="FR309" i="1"/>
  <c r="FQ309" i="1"/>
  <c r="FP309" i="1"/>
  <c r="FM309" i="1"/>
  <c r="FL309" i="1"/>
  <c r="FK309" i="1"/>
  <c r="FJ309" i="1"/>
  <c r="FI309" i="1"/>
  <c r="FH309" i="1"/>
  <c r="FG309" i="1"/>
  <c r="FF309" i="1"/>
  <c r="FE309" i="1"/>
  <c r="FD309" i="1"/>
  <c r="EH309" i="1"/>
  <c r="EG309" i="1"/>
  <c r="EQ309" i="1" s="1"/>
  <c r="EF309" i="1"/>
  <c r="EP309" i="1" s="1"/>
  <c r="EE309" i="1"/>
  <c r="SA308" i="1"/>
  <c r="RZ308" i="1"/>
  <c r="RY308" i="1"/>
  <c r="RX308" i="1"/>
  <c r="RW308" i="1"/>
  <c r="RV308" i="1"/>
  <c r="RU308" i="1"/>
  <c r="RT308" i="1"/>
  <c r="RP308" i="1"/>
  <c r="RK308" i="1"/>
  <c r="RJ308" i="1"/>
  <c r="RI308" i="1"/>
  <c r="RH308" i="1"/>
  <c r="RG308" i="1"/>
  <c r="OY308" i="1"/>
  <c r="OX308" i="1"/>
  <c r="OW308" i="1"/>
  <c r="OV308" i="1"/>
  <c r="OU308" i="1"/>
  <c r="OT308" i="1"/>
  <c r="OS308" i="1"/>
  <c r="OR308" i="1"/>
  <c r="OO308" i="1"/>
  <c r="ON308" i="1"/>
  <c r="OM308" i="1"/>
  <c r="OL308" i="1"/>
  <c r="OK308" i="1"/>
  <c r="OJ308" i="1"/>
  <c r="OI308" i="1"/>
  <c r="OH308" i="1"/>
  <c r="GG308" i="1"/>
  <c r="GF308" i="1"/>
  <c r="GE308" i="1"/>
  <c r="GD308" i="1"/>
  <c r="GC308" i="1"/>
  <c r="GB308" i="1"/>
  <c r="GA308" i="1"/>
  <c r="FZ308" i="1"/>
  <c r="FW308" i="1"/>
  <c r="FV308" i="1"/>
  <c r="FU308" i="1"/>
  <c r="FT308" i="1"/>
  <c r="FS308" i="1"/>
  <c r="FR308" i="1"/>
  <c r="FQ308" i="1"/>
  <c r="FP308" i="1"/>
  <c r="FM308" i="1"/>
  <c r="FL308" i="1"/>
  <c r="FK308" i="1"/>
  <c r="FJ308" i="1"/>
  <c r="FI308" i="1"/>
  <c r="FH308" i="1"/>
  <c r="FG308" i="1"/>
  <c r="FF308" i="1"/>
  <c r="FE308" i="1"/>
  <c r="FD308" i="1"/>
  <c r="GH308" i="1" s="1"/>
  <c r="EH308" i="1"/>
  <c r="OD308" i="1" s="1"/>
  <c r="EG308" i="1"/>
  <c r="EQ308" i="1" s="1"/>
  <c r="EF308" i="1"/>
  <c r="EP308" i="1" s="1"/>
  <c r="EE308" i="1"/>
  <c r="EO308" i="1" s="1"/>
  <c r="SA307" i="1"/>
  <c r="RZ307" i="1"/>
  <c r="RY307" i="1"/>
  <c r="RX307" i="1"/>
  <c r="RW307" i="1"/>
  <c r="RV307" i="1"/>
  <c r="RU307" i="1"/>
  <c r="RT307" i="1"/>
  <c r="RP307" i="1"/>
  <c r="RK307" i="1"/>
  <c r="RJ307" i="1"/>
  <c r="RI307" i="1"/>
  <c r="RH307" i="1"/>
  <c r="RG307" i="1"/>
  <c r="OY307" i="1"/>
  <c r="OX307" i="1"/>
  <c r="OW307" i="1"/>
  <c r="OV307" i="1"/>
  <c r="OU307" i="1"/>
  <c r="OT307" i="1"/>
  <c r="OS307" i="1"/>
  <c r="OR307" i="1"/>
  <c r="OO307" i="1"/>
  <c r="ON307" i="1"/>
  <c r="OM307" i="1"/>
  <c r="OL307" i="1"/>
  <c r="OK307" i="1"/>
  <c r="OJ307" i="1"/>
  <c r="OI307" i="1"/>
  <c r="OH307" i="1"/>
  <c r="GG307" i="1"/>
  <c r="GF307" i="1"/>
  <c r="GE307" i="1"/>
  <c r="GD307" i="1"/>
  <c r="GC307" i="1"/>
  <c r="GB307" i="1"/>
  <c r="GA307" i="1"/>
  <c r="FZ307" i="1"/>
  <c r="FW307" i="1"/>
  <c r="FV307" i="1"/>
  <c r="FU307" i="1"/>
  <c r="FT307" i="1"/>
  <c r="FS307" i="1"/>
  <c r="FR307" i="1"/>
  <c r="FQ307" i="1"/>
  <c r="FP307" i="1"/>
  <c r="FM307" i="1"/>
  <c r="FL307" i="1"/>
  <c r="FK307" i="1"/>
  <c r="FJ307" i="1"/>
  <c r="FI307" i="1"/>
  <c r="FH307" i="1"/>
  <c r="FG307" i="1"/>
  <c r="FF307" i="1"/>
  <c r="FE307" i="1"/>
  <c r="FD307" i="1"/>
  <c r="EH307" i="1"/>
  <c r="ER307" i="1" s="1"/>
  <c r="EG307" i="1"/>
  <c r="EQ307" i="1" s="1"/>
  <c r="EF307" i="1"/>
  <c r="EP307" i="1" s="1"/>
  <c r="EE307" i="1"/>
  <c r="SA306" i="1"/>
  <c r="RZ306" i="1"/>
  <c r="RY306" i="1"/>
  <c r="RX306" i="1"/>
  <c r="RW306" i="1"/>
  <c r="RV306" i="1"/>
  <c r="RU306" i="1"/>
  <c r="RT306" i="1"/>
  <c r="RP306" i="1"/>
  <c r="RK306" i="1"/>
  <c r="RJ306" i="1"/>
  <c r="RI306" i="1"/>
  <c r="RH306" i="1"/>
  <c r="RG306" i="1"/>
  <c r="OY306" i="1"/>
  <c r="OX306" i="1"/>
  <c r="OW306" i="1"/>
  <c r="OV306" i="1"/>
  <c r="OU306" i="1"/>
  <c r="OT306" i="1"/>
  <c r="OS306" i="1"/>
  <c r="OR306" i="1"/>
  <c r="OO306" i="1"/>
  <c r="ON306" i="1"/>
  <c r="OM306" i="1"/>
  <c r="OL306" i="1"/>
  <c r="OK306" i="1"/>
  <c r="OJ306" i="1"/>
  <c r="OI306" i="1"/>
  <c r="OH306" i="1"/>
  <c r="GG306" i="1"/>
  <c r="GF306" i="1"/>
  <c r="GE306" i="1"/>
  <c r="GD306" i="1"/>
  <c r="GC306" i="1"/>
  <c r="GB306" i="1"/>
  <c r="GA306" i="1"/>
  <c r="FZ306" i="1"/>
  <c r="FW306" i="1"/>
  <c r="FV306" i="1"/>
  <c r="FU306" i="1"/>
  <c r="FT306" i="1"/>
  <c r="FS306" i="1"/>
  <c r="FR306" i="1"/>
  <c r="FQ306" i="1"/>
  <c r="FP306" i="1"/>
  <c r="FM306" i="1"/>
  <c r="FL306" i="1"/>
  <c r="FK306" i="1"/>
  <c r="FJ306" i="1"/>
  <c r="FI306" i="1"/>
  <c r="FH306" i="1"/>
  <c r="FG306" i="1"/>
  <c r="FF306" i="1"/>
  <c r="FE306" i="1"/>
  <c r="GI306" i="1" s="1"/>
  <c r="FD306" i="1"/>
  <c r="EH306" i="1"/>
  <c r="ER306" i="1" s="1"/>
  <c r="EG306" i="1"/>
  <c r="EQ306" i="1" s="1"/>
  <c r="EF306" i="1"/>
  <c r="EP306" i="1" s="1"/>
  <c r="EE306" i="1"/>
  <c r="EO306" i="1" s="1"/>
  <c r="SA305" i="1"/>
  <c r="RZ305" i="1"/>
  <c r="RY305" i="1"/>
  <c r="RX305" i="1"/>
  <c r="RW305" i="1"/>
  <c r="RV305" i="1"/>
  <c r="RU305" i="1"/>
  <c r="RT305" i="1"/>
  <c r="RP305" i="1"/>
  <c r="RK305" i="1"/>
  <c r="RJ305" i="1"/>
  <c r="RI305" i="1"/>
  <c r="RH305" i="1"/>
  <c r="RG305" i="1"/>
  <c r="OY305" i="1"/>
  <c r="OX305" i="1"/>
  <c r="OW305" i="1"/>
  <c r="OV305" i="1"/>
  <c r="OU305" i="1"/>
  <c r="OT305" i="1"/>
  <c r="OS305" i="1"/>
  <c r="OR305" i="1"/>
  <c r="OO305" i="1"/>
  <c r="ON305" i="1"/>
  <c r="OM305" i="1"/>
  <c r="OL305" i="1"/>
  <c r="OK305" i="1"/>
  <c r="OJ305" i="1"/>
  <c r="OI305" i="1"/>
  <c r="OH305" i="1"/>
  <c r="GG305" i="1"/>
  <c r="GF305" i="1"/>
  <c r="GE305" i="1"/>
  <c r="GD305" i="1"/>
  <c r="GC305" i="1"/>
  <c r="GB305" i="1"/>
  <c r="GA305" i="1"/>
  <c r="FZ305" i="1"/>
  <c r="FW305" i="1"/>
  <c r="FV305" i="1"/>
  <c r="FU305" i="1"/>
  <c r="FT305" i="1"/>
  <c r="FS305" i="1"/>
  <c r="FR305" i="1"/>
  <c r="FQ305" i="1"/>
  <c r="FP305" i="1"/>
  <c r="FM305" i="1"/>
  <c r="FL305" i="1"/>
  <c r="FK305" i="1"/>
  <c r="FJ305" i="1"/>
  <c r="FI305" i="1"/>
  <c r="FH305" i="1"/>
  <c r="FG305" i="1"/>
  <c r="FF305" i="1"/>
  <c r="FE305" i="1"/>
  <c r="GI305" i="1" s="1"/>
  <c r="FD305" i="1"/>
  <c r="GH305" i="1" s="1"/>
  <c r="EH305" i="1"/>
  <c r="OD305" i="1" s="1"/>
  <c r="EG305" i="1"/>
  <c r="EQ305" i="1" s="1"/>
  <c r="EF305" i="1"/>
  <c r="EP305" i="1" s="1"/>
  <c r="EE305" i="1"/>
  <c r="EO305" i="1" s="1"/>
  <c r="SA304" i="1"/>
  <c r="RZ304" i="1"/>
  <c r="RY304" i="1"/>
  <c r="RX304" i="1"/>
  <c r="RW304" i="1"/>
  <c r="RV304" i="1"/>
  <c r="RU304" i="1"/>
  <c r="RT304" i="1"/>
  <c r="RP304" i="1"/>
  <c r="RK304" i="1"/>
  <c r="RJ304" i="1"/>
  <c r="RI304" i="1"/>
  <c r="RH304" i="1"/>
  <c r="RG304" i="1"/>
  <c r="OY304" i="1"/>
  <c r="OX304" i="1"/>
  <c r="OW304" i="1"/>
  <c r="OV304" i="1"/>
  <c r="OU304" i="1"/>
  <c r="OT304" i="1"/>
  <c r="OS304" i="1"/>
  <c r="OR304" i="1"/>
  <c r="OO304" i="1"/>
  <c r="ON304" i="1"/>
  <c r="OM304" i="1"/>
  <c r="OL304" i="1"/>
  <c r="OK304" i="1"/>
  <c r="OJ304" i="1"/>
  <c r="OI304" i="1"/>
  <c r="OH304" i="1"/>
  <c r="GG304" i="1"/>
  <c r="GF304" i="1"/>
  <c r="GE304" i="1"/>
  <c r="GD304" i="1"/>
  <c r="GC304" i="1"/>
  <c r="GB304" i="1"/>
  <c r="GA304" i="1"/>
  <c r="FZ304" i="1"/>
  <c r="FW304" i="1"/>
  <c r="FV304" i="1"/>
  <c r="FU304" i="1"/>
  <c r="FT304" i="1"/>
  <c r="FS304" i="1"/>
  <c r="FR304" i="1"/>
  <c r="FQ304" i="1"/>
  <c r="FP304" i="1"/>
  <c r="FM304" i="1"/>
  <c r="FL304" i="1"/>
  <c r="FK304" i="1"/>
  <c r="FJ304" i="1"/>
  <c r="FI304" i="1"/>
  <c r="FH304" i="1"/>
  <c r="FG304" i="1"/>
  <c r="FF304" i="1"/>
  <c r="FE304" i="1"/>
  <c r="FD304" i="1"/>
  <c r="GH304" i="1" s="1"/>
  <c r="EH304" i="1"/>
  <c r="OD304" i="1" s="1"/>
  <c r="EG304" i="1"/>
  <c r="EQ304" i="1" s="1"/>
  <c r="EF304" i="1"/>
  <c r="EE304" i="1"/>
  <c r="EO304" i="1" s="1"/>
  <c r="SA301" i="1"/>
  <c r="RZ301" i="1"/>
  <c r="RY301" i="1"/>
  <c r="RX301" i="1"/>
  <c r="RW301" i="1"/>
  <c r="RV301" i="1"/>
  <c r="RU301" i="1"/>
  <c r="RT301" i="1"/>
  <c r="RP301" i="1"/>
  <c r="RK301" i="1"/>
  <c r="RJ301" i="1"/>
  <c r="RI301" i="1"/>
  <c r="RH301" i="1"/>
  <c r="RG301" i="1"/>
  <c r="OY301" i="1"/>
  <c r="OX301" i="1"/>
  <c r="OW301" i="1"/>
  <c r="OV301" i="1"/>
  <c r="OU301" i="1"/>
  <c r="OT301" i="1"/>
  <c r="OS301" i="1"/>
  <c r="OR301" i="1"/>
  <c r="OO301" i="1"/>
  <c r="ON301" i="1"/>
  <c r="OM301" i="1"/>
  <c r="OL301" i="1"/>
  <c r="OK301" i="1"/>
  <c r="OJ301" i="1"/>
  <c r="OI301" i="1"/>
  <c r="OH301" i="1"/>
  <c r="GG301" i="1"/>
  <c r="GF301" i="1"/>
  <c r="GE301" i="1"/>
  <c r="GD301" i="1"/>
  <c r="GC301" i="1"/>
  <c r="GB301" i="1"/>
  <c r="GA301" i="1"/>
  <c r="FZ301" i="1"/>
  <c r="FW301" i="1"/>
  <c r="FV301" i="1"/>
  <c r="FU301" i="1"/>
  <c r="FT301" i="1"/>
  <c r="FS301" i="1"/>
  <c r="FR301" i="1"/>
  <c r="FQ301" i="1"/>
  <c r="FP301" i="1"/>
  <c r="FM301" i="1"/>
  <c r="FL301" i="1"/>
  <c r="FK301" i="1"/>
  <c r="FJ301" i="1"/>
  <c r="FI301" i="1"/>
  <c r="FH301" i="1"/>
  <c r="FG301" i="1"/>
  <c r="FF301" i="1"/>
  <c r="FE301" i="1"/>
  <c r="FD301" i="1"/>
  <c r="GH301" i="1" s="1"/>
  <c r="EH301" i="1"/>
  <c r="OD301" i="1" s="1"/>
  <c r="EG301" i="1"/>
  <c r="EQ301" i="1" s="1"/>
  <c r="EF301" i="1"/>
  <c r="EP301" i="1" s="1"/>
  <c r="EE301" i="1"/>
  <c r="SA300" i="1"/>
  <c r="RZ300" i="1"/>
  <c r="RY300" i="1"/>
  <c r="RX300" i="1"/>
  <c r="RW300" i="1"/>
  <c r="RV300" i="1"/>
  <c r="RU300" i="1"/>
  <c r="RT300" i="1"/>
  <c r="RP300" i="1"/>
  <c r="RK300" i="1"/>
  <c r="RJ300" i="1"/>
  <c r="RI300" i="1"/>
  <c r="RH300" i="1"/>
  <c r="RG300" i="1"/>
  <c r="OY300" i="1"/>
  <c r="OX300" i="1"/>
  <c r="OW300" i="1"/>
  <c r="OV300" i="1"/>
  <c r="OU300" i="1"/>
  <c r="OT300" i="1"/>
  <c r="OS300" i="1"/>
  <c r="OR300" i="1"/>
  <c r="OO300" i="1"/>
  <c r="ON300" i="1"/>
  <c r="OM300" i="1"/>
  <c r="OL300" i="1"/>
  <c r="OK300" i="1"/>
  <c r="OJ300" i="1"/>
  <c r="OI300" i="1"/>
  <c r="OH300" i="1"/>
  <c r="GG300" i="1"/>
  <c r="GF300" i="1"/>
  <c r="GE300" i="1"/>
  <c r="GD300" i="1"/>
  <c r="GC300" i="1"/>
  <c r="GB300" i="1"/>
  <c r="GA300" i="1"/>
  <c r="FZ300" i="1"/>
  <c r="FW300" i="1"/>
  <c r="FV300" i="1"/>
  <c r="FU300" i="1"/>
  <c r="FT300" i="1"/>
  <c r="FS300" i="1"/>
  <c r="FR300" i="1"/>
  <c r="FQ300" i="1"/>
  <c r="FP300" i="1"/>
  <c r="FM300" i="1"/>
  <c r="FL300" i="1"/>
  <c r="FK300" i="1"/>
  <c r="FJ300" i="1"/>
  <c r="FI300" i="1"/>
  <c r="FH300" i="1"/>
  <c r="FG300" i="1"/>
  <c r="FF300" i="1"/>
  <c r="FE300" i="1"/>
  <c r="GI300" i="1" s="1"/>
  <c r="FD300" i="1"/>
  <c r="EH300" i="1"/>
  <c r="OD300" i="1" s="1"/>
  <c r="EG300" i="1"/>
  <c r="EQ300" i="1" s="1"/>
  <c r="EF300" i="1"/>
  <c r="EP300" i="1" s="1"/>
  <c r="EE300" i="1"/>
  <c r="EO300" i="1" s="1"/>
  <c r="SA299" i="1"/>
  <c r="RZ299" i="1"/>
  <c r="RY299" i="1"/>
  <c r="RX299" i="1"/>
  <c r="RW299" i="1"/>
  <c r="RV299" i="1"/>
  <c r="RU299" i="1"/>
  <c r="RT299" i="1"/>
  <c r="RP299" i="1"/>
  <c r="RK299" i="1"/>
  <c r="RJ299" i="1"/>
  <c r="RI299" i="1"/>
  <c r="RH299" i="1"/>
  <c r="RG299" i="1"/>
  <c r="OY299" i="1"/>
  <c r="OX299" i="1"/>
  <c r="OW299" i="1"/>
  <c r="OV299" i="1"/>
  <c r="OU299" i="1"/>
  <c r="OT299" i="1"/>
  <c r="OS299" i="1"/>
  <c r="OR299" i="1"/>
  <c r="OO299" i="1"/>
  <c r="ON299" i="1"/>
  <c r="OM299" i="1"/>
  <c r="OL299" i="1"/>
  <c r="OK299" i="1"/>
  <c r="OJ299" i="1"/>
  <c r="OI299" i="1"/>
  <c r="OH299" i="1"/>
  <c r="GG299" i="1"/>
  <c r="GF299" i="1"/>
  <c r="GE299" i="1"/>
  <c r="GD299" i="1"/>
  <c r="GC299" i="1"/>
  <c r="GB299" i="1"/>
  <c r="GA299" i="1"/>
  <c r="FZ299" i="1"/>
  <c r="FW299" i="1"/>
  <c r="FV299" i="1"/>
  <c r="FU299" i="1"/>
  <c r="FT299" i="1"/>
  <c r="FS299" i="1"/>
  <c r="FR299" i="1"/>
  <c r="FQ299" i="1"/>
  <c r="FP299" i="1"/>
  <c r="FM299" i="1"/>
  <c r="FL299" i="1"/>
  <c r="FK299" i="1"/>
  <c r="FJ299" i="1"/>
  <c r="FI299" i="1"/>
  <c r="FH299" i="1"/>
  <c r="FG299" i="1"/>
  <c r="FF299" i="1"/>
  <c r="FE299" i="1"/>
  <c r="GI299" i="1" s="1"/>
  <c r="FD299" i="1"/>
  <c r="EH299" i="1"/>
  <c r="ER299" i="1" s="1"/>
  <c r="EG299" i="1"/>
  <c r="EF299" i="1"/>
  <c r="EP299" i="1" s="1"/>
  <c r="EE299" i="1"/>
  <c r="EO299" i="1" s="1"/>
  <c r="SA298" i="1"/>
  <c r="RZ298" i="1"/>
  <c r="RY298" i="1"/>
  <c r="RX298" i="1"/>
  <c r="RW298" i="1"/>
  <c r="RV298" i="1"/>
  <c r="RU298" i="1"/>
  <c r="RT298" i="1"/>
  <c r="RP298" i="1"/>
  <c r="RK298" i="1"/>
  <c r="RJ298" i="1"/>
  <c r="RI298" i="1"/>
  <c r="RH298" i="1"/>
  <c r="RG298" i="1"/>
  <c r="OY298" i="1"/>
  <c r="OX298" i="1"/>
  <c r="OW298" i="1"/>
  <c r="OV298" i="1"/>
  <c r="OU298" i="1"/>
  <c r="OT298" i="1"/>
  <c r="OS298" i="1"/>
  <c r="OR298" i="1"/>
  <c r="OO298" i="1"/>
  <c r="ON298" i="1"/>
  <c r="OM298" i="1"/>
  <c r="OL298" i="1"/>
  <c r="OK298" i="1"/>
  <c r="OJ298" i="1"/>
  <c r="OI298" i="1"/>
  <c r="OH298" i="1"/>
  <c r="GG298" i="1"/>
  <c r="GF298" i="1"/>
  <c r="GE298" i="1"/>
  <c r="GD298" i="1"/>
  <c r="GC298" i="1"/>
  <c r="GB298" i="1"/>
  <c r="GA298" i="1"/>
  <c r="FZ298" i="1"/>
  <c r="FW298" i="1"/>
  <c r="FV298" i="1"/>
  <c r="FU298" i="1"/>
  <c r="FT298" i="1"/>
  <c r="FS298" i="1"/>
  <c r="FR298" i="1"/>
  <c r="FQ298" i="1"/>
  <c r="FP298" i="1"/>
  <c r="FM298" i="1"/>
  <c r="FL298" i="1"/>
  <c r="FK298" i="1"/>
  <c r="FJ298" i="1"/>
  <c r="FI298" i="1"/>
  <c r="FH298" i="1"/>
  <c r="FG298" i="1"/>
  <c r="FF298" i="1"/>
  <c r="FE298" i="1"/>
  <c r="GI298" i="1" s="1"/>
  <c r="FD298" i="1"/>
  <c r="EH298" i="1"/>
  <c r="ER298" i="1" s="1"/>
  <c r="EG298" i="1"/>
  <c r="EQ298" i="1" s="1"/>
  <c r="EF298" i="1"/>
  <c r="EP298" i="1" s="1"/>
  <c r="EE298" i="1"/>
  <c r="EO298" i="1" s="1"/>
  <c r="SA297" i="1"/>
  <c r="RZ297" i="1"/>
  <c r="RY297" i="1"/>
  <c r="RX297" i="1"/>
  <c r="RW297" i="1"/>
  <c r="RV297" i="1"/>
  <c r="RU297" i="1"/>
  <c r="RT297" i="1"/>
  <c r="RP297" i="1"/>
  <c r="RK297" i="1"/>
  <c r="RJ297" i="1"/>
  <c r="RI297" i="1"/>
  <c r="RH297" i="1"/>
  <c r="RG297" i="1"/>
  <c r="OY297" i="1"/>
  <c r="OX297" i="1"/>
  <c r="OW297" i="1"/>
  <c r="OV297" i="1"/>
  <c r="OU297" i="1"/>
  <c r="OT297" i="1"/>
  <c r="OS297" i="1"/>
  <c r="OR297" i="1"/>
  <c r="OO297" i="1"/>
  <c r="ON297" i="1"/>
  <c r="OM297" i="1"/>
  <c r="OL297" i="1"/>
  <c r="OK297" i="1"/>
  <c r="OJ297" i="1"/>
  <c r="OI297" i="1"/>
  <c r="OH297" i="1"/>
  <c r="GG297" i="1"/>
  <c r="GF297" i="1"/>
  <c r="GE297" i="1"/>
  <c r="GD297" i="1"/>
  <c r="GC297" i="1"/>
  <c r="GB297" i="1"/>
  <c r="GA297" i="1"/>
  <c r="FZ297" i="1"/>
  <c r="FW297" i="1"/>
  <c r="FV297" i="1"/>
  <c r="FU297" i="1"/>
  <c r="FT297" i="1"/>
  <c r="FS297" i="1"/>
  <c r="FR297" i="1"/>
  <c r="FQ297" i="1"/>
  <c r="FP297" i="1"/>
  <c r="FM297" i="1"/>
  <c r="FL297" i="1"/>
  <c r="FK297" i="1"/>
  <c r="FJ297" i="1"/>
  <c r="FI297" i="1"/>
  <c r="FH297" i="1"/>
  <c r="FG297" i="1"/>
  <c r="FF297" i="1"/>
  <c r="FE297" i="1"/>
  <c r="FD297" i="1"/>
  <c r="EH297" i="1"/>
  <c r="EG297" i="1"/>
  <c r="EQ297" i="1" s="1"/>
  <c r="EF297" i="1"/>
  <c r="EP297" i="1" s="1"/>
  <c r="EE297" i="1"/>
  <c r="EO297" i="1" s="1"/>
  <c r="SA296" i="1"/>
  <c r="RZ296" i="1"/>
  <c r="RY296" i="1"/>
  <c r="RX296" i="1"/>
  <c r="RW296" i="1"/>
  <c r="RV296" i="1"/>
  <c r="RU296" i="1"/>
  <c r="RT296" i="1"/>
  <c r="RP296" i="1"/>
  <c r="RK296" i="1"/>
  <c r="RJ296" i="1"/>
  <c r="RI296" i="1"/>
  <c r="RH296" i="1"/>
  <c r="RG296" i="1"/>
  <c r="OY296" i="1"/>
  <c r="OX296" i="1"/>
  <c r="OW296" i="1"/>
  <c r="OV296" i="1"/>
  <c r="OU296" i="1"/>
  <c r="OT296" i="1"/>
  <c r="OS296" i="1"/>
  <c r="OR296" i="1"/>
  <c r="OO296" i="1"/>
  <c r="ON296" i="1"/>
  <c r="OM296" i="1"/>
  <c r="OL296" i="1"/>
  <c r="OK296" i="1"/>
  <c r="OJ296" i="1"/>
  <c r="OI296" i="1"/>
  <c r="OH296" i="1"/>
  <c r="GG296" i="1"/>
  <c r="GF296" i="1"/>
  <c r="GE296" i="1"/>
  <c r="GD296" i="1"/>
  <c r="GC296" i="1"/>
  <c r="GB296" i="1"/>
  <c r="GA296" i="1"/>
  <c r="FZ296" i="1"/>
  <c r="FW296" i="1"/>
  <c r="FV296" i="1"/>
  <c r="FU296" i="1"/>
  <c r="FT296" i="1"/>
  <c r="FS296" i="1"/>
  <c r="FR296" i="1"/>
  <c r="FQ296" i="1"/>
  <c r="FP296" i="1"/>
  <c r="FM296" i="1"/>
  <c r="FL296" i="1"/>
  <c r="FK296" i="1"/>
  <c r="FJ296" i="1"/>
  <c r="FI296" i="1"/>
  <c r="FH296" i="1"/>
  <c r="FG296" i="1"/>
  <c r="FF296" i="1"/>
  <c r="FE296" i="1"/>
  <c r="FD296" i="1"/>
  <c r="GH296" i="1" s="1"/>
  <c r="EH296" i="1"/>
  <c r="EG296" i="1"/>
  <c r="EQ296" i="1" s="1"/>
  <c r="EF296" i="1"/>
  <c r="EP296" i="1" s="1"/>
  <c r="EE296" i="1"/>
  <c r="EO296" i="1" s="1"/>
  <c r="SA295" i="1"/>
  <c r="RZ295" i="1"/>
  <c r="RY295" i="1"/>
  <c r="RX295" i="1"/>
  <c r="RW295" i="1"/>
  <c r="RV295" i="1"/>
  <c r="RU295" i="1"/>
  <c r="RT295" i="1"/>
  <c r="RP295" i="1"/>
  <c r="RK295" i="1"/>
  <c r="RJ295" i="1"/>
  <c r="RI295" i="1"/>
  <c r="RH295" i="1"/>
  <c r="RG295" i="1"/>
  <c r="OY295" i="1"/>
  <c r="OX295" i="1"/>
  <c r="OW295" i="1"/>
  <c r="OV295" i="1"/>
  <c r="OU295" i="1"/>
  <c r="OT295" i="1"/>
  <c r="OS295" i="1"/>
  <c r="OR295" i="1"/>
  <c r="OO295" i="1"/>
  <c r="ON295" i="1"/>
  <c r="OM295" i="1"/>
  <c r="OL295" i="1"/>
  <c r="OK295" i="1"/>
  <c r="OJ295" i="1"/>
  <c r="OI295" i="1"/>
  <c r="OH295" i="1"/>
  <c r="GG295" i="1"/>
  <c r="GF295" i="1"/>
  <c r="GE295" i="1"/>
  <c r="GD295" i="1"/>
  <c r="GC295" i="1"/>
  <c r="GB295" i="1"/>
  <c r="GA295" i="1"/>
  <c r="FZ295" i="1"/>
  <c r="FW295" i="1"/>
  <c r="FV295" i="1"/>
  <c r="FU295" i="1"/>
  <c r="FT295" i="1"/>
  <c r="FS295" i="1"/>
  <c r="FR295" i="1"/>
  <c r="FQ295" i="1"/>
  <c r="FP295" i="1"/>
  <c r="FM295" i="1"/>
  <c r="FL295" i="1"/>
  <c r="FK295" i="1"/>
  <c r="FJ295" i="1"/>
  <c r="FI295" i="1"/>
  <c r="FH295" i="1"/>
  <c r="FG295" i="1"/>
  <c r="FF295" i="1"/>
  <c r="FE295" i="1"/>
  <c r="FD295" i="1"/>
  <c r="GH295" i="1" s="1"/>
  <c r="EH295" i="1"/>
  <c r="OD295" i="1" s="1"/>
  <c r="EG295" i="1"/>
  <c r="EQ295" i="1" s="1"/>
  <c r="EF295" i="1"/>
  <c r="EP295" i="1" s="1"/>
  <c r="EE295" i="1"/>
  <c r="EO295" i="1" s="1"/>
  <c r="SA294" i="1"/>
  <c r="RZ294" i="1"/>
  <c r="RY294" i="1"/>
  <c r="RX294" i="1"/>
  <c r="RW294" i="1"/>
  <c r="RV294" i="1"/>
  <c r="RU294" i="1"/>
  <c r="RT294" i="1"/>
  <c r="RP294" i="1"/>
  <c r="RK294" i="1"/>
  <c r="RJ294" i="1"/>
  <c r="RI294" i="1"/>
  <c r="RH294" i="1"/>
  <c r="RG294" i="1"/>
  <c r="OY294" i="1"/>
  <c r="OX294" i="1"/>
  <c r="OW294" i="1"/>
  <c r="OV294" i="1"/>
  <c r="OU294" i="1"/>
  <c r="OT294" i="1"/>
  <c r="OS294" i="1"/>
  <c r="OR294" i="1"/>
  <c r="OO294" i="1"/>
  <c r="ON294" i="1"/>
  <c r="OM294" i="1"/>
  <c r="OL294" i="1"/>
  <c r="OK294" i="1"/>
  <c r="OJ294" i="1"/>
  <c r="OI294" i="1"/>
  <c r="OH294" i="1"/>
  <c r="GG294" i="1"/>
  <c r="GF294" i="1"/>
  <c r="GE294" i="1"/>
  <c r="GD294" i="1"/>
  <c r="GC294" i="1"/>
  <c r="GB294" i="1"/>
  <c r="GA294" i="1"/>
  <c r="FZ294" i="1"/>
  <c r="FW294" i="1"/>
  <c r="FV294" i="1"/>
  <c r="FU294" i="1"/>
  <c r="FT294" i="1"/>
  <c r="FS294" i="1"/>
  <c r="FR294" i="1"/>
  <c r="FQ294" i="1"/>
  <c r="FP294" i="1"/>
  <c r="FM294" i="1"/>
  <c r="FL294" i="1"/>
  <c r="FK294" i="1"/>
  <c r="FJ294" i="1"/>
  <c r="FI294" i="1"/>
  <c r="FH294" i="1"/>
  <c r="FG294" i="1"/>
  <c r="FF294" i="1"/>
  <c r="FE294" i="1"/>
  <c r="FD294" i="1"/>
  <c r="GH294" i="1" s="1"/>
  <c r="EH294" i="1"/>
  <c r="OD294" i="1" s="1"/>
  <c r="EG294" i="1"/>
  <c r="EQ294" i="1" s="1"/>
  <c r="EF294" i="1"/>
  <c r="EE294" i="1"/>
  <c r="EO294" i="1" s="1"/>
  <c r="SA293" i="1"/>
  <c r="RZ293" i="1"/>
  <c r="RY293" i="1"/>
  <c r="RX293" i="1"/>
  <c r="RW293" i="1"/>
  <c r="RV293" i="1"/>
  <c r="RU293" i="1"/>
  <c r="RT293" i="1"/>
  <c r="RP293" i="1"/>
  <c r="RK293" i="1"/>
  <c r="RJ293" i="1"/>
  <c r="RI293" i="1"/>
  <c r="RH293" i="1"/>
  <c r="RG293" i="1"/>
  <c r="OY293" i="1"/>
  <c r="OX293" i="1"/>
  <c r="OW293" i="1"/>
  <c r="OV293" i="1"/>
  <c r="OU293" i="1"/>
  <c r="OT293" i="1"/>
  <c r="OS293" i="1"/>
  <c r="OR293" i="1"/>
  <c r="OO293" i="1"/>
  <c r="ON293" i="1"/>
  <c r="OM293" i="1"/>
  <c r="OL293" i="1"/>
  <c r="OK293" i="1"/>
  <c r="OJ293" i="1"/>
  <c r="OI293" i="1"/>
  <c r="OH293" i="1"/>
  <c r="GG293" i="1"/>
  <c r="GF293" i="1"/>
  <c r="GE293" i="1"/>
  <c r="GD293" i="1"/>
  <c r="GC293" i="1"/>
  <c r="GB293" i="1"/>
  <c r="GA293" i="1"/>
  <c r="FZ293" i="1"/>
  <c r="FW293" i="1"/>
  <c r="FV293" i="1"/>
  <c r="FU293" i="1"/>
  <c r="FT293" i="1"/>
  <c r="FS293" i="1"/>
  <c r="FR293" i="1"/>
  <c r="FQ293" i="1"/>
  <c r="FP293" i="1"/>
  <c r="FM293" i="1"/>
  <c r="FL293" i="1"/>
  <c r="FK293" i="1"/>
  <c r="FJ293" i="1"/>
  <c r="FI293" i="1"/>
  <c r="FH293" i="1"/>
  <c r="FG293" i="1"/>
  <c r="FF293" i="1"/>
  <c r="FE293" i="1"/>
  <c r="GI293" i="1" s="1"/>
  <c r="FD293" i="1"/>
  <c r="GH293" i="1" s="1"/>
  <c r="EH293" i="1"/>
  <c r="OD293" i="1" s="1"/>
  <c r="EG293" i="1"/>
  <c r="EQ293" i="1" s="1"/>
  <c r="EF293" i="1"/>
  <c r="EP293" i="1" s="1"/>
  <c r="EE293" i="1"/>
  <c r="EO293" i="1" s="1"/>
  <c r="SA292" i="1"/>
  <c r="RZ292" i="1"/>
  <c r="RY292" i="1"/>
  <c r="RX292" i="1"/>
  <c r="RW292" i="1"/>
  <c r="RV292" i="1"/>
  <c r="RU292" i="1"/>
  <c r="RT292" i="1"/>
  <c r="RP292" i="1"/>
  <c r="RK292" i="1"/>
  <c r="RJ292" i="1"/>
  <c r="RI292" i="1"/>
  <c r="RH292" i="1"/>
  <c r="RG292" i="1"/>
  <c r="OY292" i="1"/>
  <c r="OX292" i="1"/>
  <c r="OW292" i="1"/>
  <c r="OV292" i="1"/>
  <c r="OU292" i="1"/>
  <c r="OT292" i="1"/>
  <c r="OS292" i="1"/>
  <c r="OR292" i="1"/>
  <c r="OO292" i="1"/>
  <c r="ON292" i="1"/>
  <c r="OM292" i="1"/>
  <c r="OL292" i="1"/>
  <c r="OK292" i="1"/>
  <c r="OJ292" i="1"/>
  <c r="OI292" i="1"/>
  <c r="OH292" i="1"/>
  <c r="GG292" i="1"/>
  <c r="GF292" i="1"/>
  <c r="GE292" i="1"/>
  <c r="GD292" i="1"/>
  <c r="GC292" i="1"/>
  <c r="GB292" i="1"/>
  <c r="GA292" i="1"/>
  <c r="FZ292" i="1"/>
  <c r="FW292" i="1"/>
  <c r="FV292" i="1"/>
  <c r="FU292" i="1"/>
  <c r="FT292" i="1"/>
  <c r="FS292" i="1"/>
  <c r="FR292" i="1"/>
  <c r="FQ292" i="1"/>
  <c r="FP292" i="1"/>
  <c r="FM292" i="1"/>
  <c r="FL292" i="1"/>
  <c r="FK292" i="1"/>
  <c r="FJ292" i="1"/>
  <c r="FI292" i="1"/>
  <c r="FH292" i="1"/>
  <c r="FG292" i="1"/>
  <c r="FF292" i="1"/>
  <c r="FE292" i="1"/>
  <c r="GI292" i="1" s="1"/>
  <c r="FD292" i="1"/>
  <c r="EH292" i="1"/>
  <c r="OD292" i="1" s="1"/>
  <c r="EG292" i="1"/>
  <c r="EQ292" i="1" s="1"/>
  <c r="EF292" i="1"/>
  <c r="EP292" i="1" s="1"/>
  <c r="EE292" i="1"/>
  <c r="EO292" i="1" s="1"/>
  <c r="SA291" i="1"/>
  <c r="RZ291" i="1"/>
  <c r="RY291" i="1"/>
  <c r="RX291" i="1"/>
  <c r="RW291" i="1"/>
  <c r="RV291" i="1"/>
  <c r="RU291" i="1"/>
  <c r="RT291" i="1"/>
  <c r="RP291" i="1"/>
  <c r="RK291" i="1"/>
  <c r="RJ291" i="1"/>
  <c r="RI291" i="1"/>
  <c r="RH291" i="1"/>
  <c r="RG291" i="1"/>
  <c r="OY291" i="1"/>
  <c r="OX291" i="1"/>
  <c r="OW291" i="1"/>
  <c r="OV291" i="1"/>
  <c r="OU291" i="1"/>
  <c r="OT291" i="1"/>
  <c r="OS291" i="1"/>
  <c r="OR291" i="1"/>
  <c r="OO291" i="1"/>
  <c r="ON291" i="1"/>
  <c r="OM291" i="1"/>
  <c r="OL291" i="1"/>
  <c r="OK291" i="1"/>
  <c r="OJ291" i="1"/>
  <c r="OI291" i="1"/>
  <c r="OH291" i="1"/>
  <c r="GG291" i="1"/>
  <c r="GF291" i="1"/>
  <c r="GE291" i="1"/>
  <c r="GD291" i="1"/>
  <c r="GC291" i="1"/>
  <c r="GB291" i="1"/>
  <c r="GA291" i="1"/>
  <c r="FZ291" i="1"/>
  <c r="FW291" i="1"/>
  <c r="FV291" i="1"/>
  <c r="FU291" i="1"/>
  <c r="FT291" i="1"/>
  <c r="FS291" i="1"/>
  <c r="FR291" i="1"/>
  <c r="FQ291" i="1"/>
  <c r="FP291" i="1"/>
  <c r="FM291" i="1"/>
  <c r="FL291" i="1"/>
  <c r="FK291" i="1"/>
  <c r="FJ291" i="1"/>
  <c r="FI291" i="1"/>
  <c r="FH291" i="1"/>
  <c r="FG291" i="1"/>
  <c r="FF291" i="1"/>
  <c r="FE291" i="1"/>
  <c r="FD291" i="1"/>
  <c r="EH291" i="1"/>
  <c r="ER291" i="1" s="1"/>
  <c r="EG291" i="1"/>
  <c r="EF291" i="1"/>
  <c r="EP291" i="1" s="1"/>
  <c r="EE291" i="1"/>
  <c r="EO291" i="1" s="1"/>
  <c r="SA290" i="1"/>
  <c r="RZ290" i="1"/>
  <c r="RY290" i="1"/>
  <c r="RX290" i="1"/>
  <c r="RW290" i="1"/>
  <c r="RV290" i="1"/>
  <c r="RU290" i="1"/>
  <c r="RT290" i="1"/>
  <c r="RP290" i="1"/>
  <c r="RK290" i="1"/>
  <c r="RJ290" i="1"/>
  <c r="RI290" i="1"/>
  <c r="RH290" i="1"/>
  <c r="RG290" i="1"/>
  <c r="OY290" i="1"/>
  <c r="OX290" i="1"/>
  <c r="OW290" i="1"/>
  <c r="OV290" i="1"/>
  <c r="OU290" i="1"/>
  <c r="OT290" i="1"/>
  <c r="OS290" i="1"/>
  <c r="OR290" i="1"/>
  <c r="OO290" i="1"/>
  <c r="ON290" i="1"/>
  <c r="OM290" i="1"/>
  <c r="OL290" i="1"/>
  <c r="OK290" i="1"/>
  <c r="OJ290" i="1"/>
  <c r="OI290" i="1"/>
  <c r="OH290" i="1"/>
  <c r="GG290" i="1"/>
  <c r="GF290" i="1"/>
  <c r="GE290" i="1"/>
  <c r="GD290" i="1"/>
  <c r="GC290" i="1"/>
  <c r="GB290" i="1"/>
  <c r="GA290" i="1"/>
  <c r="FZ290" i="1"/>
  <c r="FW290" i="1"/>
  <c r="FV290" i="1"/>
  <c r="FU290" i="1"/>
  <c r="FT290" i="1"/>
  <c r="FS290" i="1"/>
  <c r="FR290" i="1"/>
  <c r="FQ290" i="1"/>
  <c r="FP290" i="1"/>
  <c r="FM290" i="1"/>
  <c r="FL290" i="1"/>
  <c r="FK290" i="1"/>
  <c r="FJ290" i="1"/>
  <c r="FI290" i="1"/>
  <c r="FH290" i="1"/>
  <c r="FG290" i="1"/>
  <c r="FF290" i="1"/>
  <c r="FE290" i="1"/>
  <c r="GI290" i="1" s="1"/>
  <c r="FD290" i="1"/>
  <c r="GH290" i="1" s="1"/>
  <c r="EH290" i="1"/>
  <c r="OD290" i="1" s="1"/>
  <c r="EG290" i="1"/>
  <c r="EQ290" i="1" s="1"/>
  <c r="EF290" i="1"/>
  <c r="EP290" i="1" s="1"/>
  <c r="EE290" i="1"/>
  <c r="SA289" i="1"/>
  <c r="RZ289" i="1"/>
  <c r="RY289" i="1"/>
  <c r="RX289" i="1"/>
  <c r="RW289" i="1"/>
  <c r="RV289" i="1"/>
  <c r="RU289" i="1"/>
  <c r="RT289" i="1"/>
  <c r="RP289" i="1"/>
  <c r="RK289" i="1"/>
  <c r="RJ289" i="1"/>
  <c r="RI289" i="1"/>
  <c r="RH289" i="1"/>
  <c r="RG289" i="1"/>
  <c r="OY289" i="1"/>
  <c r="OX289" i="1"/>
  <c r="OW289" i="1"/>
  <c r="OV289" i="1"/>
  <c r="OU289" i="1"/>
  <c r="OT289" i="1"/>
  <c r="OS289" i="1"/>
  <c r="OR289" i="1"/>
  <c r="OO289" i="1"/>
  <c r="ON289" i="1"/>
  <c r="OM289" i="1"/>
  <c r="OL289" i="1"/>
  <c r="OK289" i="1"/>
  <c r="OJ289" i="1"/>
  <c r="OI289" i="1"/>
  <c r="OH289" i="1"/>
  <c r="GG289" i="1"/>
  <c r="GF289" i="1"/>
  <c r="GE289" i="1"/>
  <c r="GD289" i="1"/>
  <c r="GC289" i="1"/>
  <c r="GB289" i="1"/>
  <c r="GA289" i="1"/>
  <c r="FZ289" i="1"/>
  <c r="FW289" i="1"/>
  <c r="FV289" i="1"/>
  <c r="FU289" i="1"/>
  <c r="FT289" i="1"/>
  <c r="FS289" i="1"/>
  <c r="FR289" i="1"/>
  <c r="FQ289" i="1"/>
  <c r="FP289" i="1"/>
  <c r="FM289" i="1"/>
  <c r="FL289" i="1"/>
  <c r="FK289" i="1"/>
  <c r="FJ289" i="1"/>
  <c r="FI289" i="1"/>
  <c r="FH289" i="1"/>
  <c r="FG289" i="1"/>
  <c r="FF289" i="1"/>
  <c r="FE289" i="1"/>
  <c r="GI289" i="1" s="1"/>
  <c r="FD289" i="1"/>
  <c r="EE289" i="1"/>
  <c r="OF289" i="1" s="1"/>
  <c r="SA287" i="1"/>
  <c r="RZ287" i="1"/>
  <c r="RY287" i="1"/>
  <c r="RX287" i="1"/>
  <c r="RW287" i="1"/>
  <c r="RV287" i="1"/>
  <c r="RU287" i="1"/>
  <c r="RT287" i="1"/>
  <c r="RP287" i="1"/>
  <c r="RK287" i="1"/>
  <c r="RJ287" i="1"/>
  <c r="RI287" i="1"/>
  <c r="RH287" i="1"/>
  <c r="RG287" i="1"/>
  <c r="OY287" i="1"/>
  <c r="OX287" i="1"/>
  <c r="OW287" i="1"/>
  <c r="OV287" i="1"/>
  <c r="OU287" i="1"/>
  <c r="OT287" i="1"/>
  <c r="OS287" i="1"/>
  <c r="OR287" i="1"/>
  <c r="OO287" i="1"/>
  <c r="ON287" i="1"/>
  <c r="OM287" i="1"/>
  <c r="OL287" i="1"/>
  <c r="OK287" i="1"/>
  <c r="OJ287" i="1"/>
  <c r="OI287" i="1"/>
  <c r="OH287" i="1"/>
  <c r="GG287" i="1"/>
  <c r="GF287" i="1"/>
  <c r="GE287" i="1"/>
  <c r="GD287" i="1"/>
  <c r="GC287" i="1"/>
  <c r="GB287" i="1"/>
  <c r="GA287" i="1"/>
  <c r="FZ287" i="1"/>
  <c r="FW287" i="1"/>
  <c r="FV287" i="1"/>
  <c r="FU287" i="1"/>
  <c r="FT287" i="1"/>
  <c r="FS287" i="1"/>
  <c r="FR287" i="1"/>
  <c r="FQ287" i="1"/>
  <c r="FP287" i="1"/>
  <c r="FM287" i="1"/>
  <c r="FL287" i="1"/>
  <c r="FK287" i="1"/>
  <c r="FJ287" i="1"/>
  <c r="FI287" i="1"/>
  <c r="FH287" i="1"/>
  <c r="FG287" i="1"/>
  <c r="FF287" i="1"/>
  <c r="FE287" i="1"/>
  <c r="FD287" i="1"/>
  <c r="GH287" i="1" s="1"/>
  <c r="EH287" i="1"/>
  <c r="ER287" i="1" s="1"/>
  <c r="EG287" i="1"/>
  <c r="EQ287" i="1" s="1"/>
  <c r="EF287" i="1"/>
  <c r="EP287" i="1" s="1"/>
  <c r="EE287" i="1"/>
  <c r="EO287" i="1" s="1"/>
  <c r="SA286" i="1"/>
  <c r="RZ286" i="1"/>
  <c r="RY286" i="1"/>
  <c r="RX286" i="1"/>
  <c r="RW286" i="1"/>
  <c r="RV286" i="1"/>
  <c r="RU286" i="1"/>
  <c r="RT286" i="1"/>
  <c r="RP286" i="1"/>
  <c r="RK286" i="1"/>
  <c r="RJ286" i="1"/>
  <c r="RI286" i="1"/>
  <c r="RH286" i="1"/>
  <c r="RG286" i="1"/>
  <c r="OY286" i="1"/>
  <c r="OX286" i="1"/>
  <c r="OW286" i="1"/>
  <c r="OV286" i="1"/>
  <c r="OU286" i="1"/>
  <c r="OT286" i="1"/>
  <c r="OS286" i="1"/>
  <c r="OR286" i="1"/>
  <c r="OO286" i="1"/>
  <c r="ON286" i="1"/>
  <c r="OM286" i="1"/>
  <c r="OL286" i="1"/>
  <c r="OK286" i="1"/>
  <c r="OJ286" i="1"/>
  <c r="OI286" i="1"/>
  <c r="OH286" i="1"/>
  <c r="GG286" i="1"/>
  <c r="GF286" i="1"/>
  <c r="GE286" i="1"/>
  <c r="GD286" i="1"/>
  <c r="GC286" i="1"/>
  <c r="GB286" i="1"/>
  <c r="GA286" i="1"/>
  <c r="FZ286" i="1"/>
  <c r="FW286" i="1"/>
  <c r="FV286" i="1"/>
  <c r="FU286" i="1"/>
  <c r="FT286" i="1"/>
  <c r="FS286" i="1"/>
  <c r="FR286" i="1"/>
  <c r="FQ286" i="1"/>
  <c r="FP286" i="1"/>
  <c r="FM286" i="1"/>
  <c r="FL286" i="1"/>
  <c r="FK286" i="1"/>
  <c r="FJ286" i="1"/>
  <c r="FI286" i="1"/>
  <c r="FH286" i="1"/>
  <c r="FG286" i="1"/>
  <c r="FF286" i="1"/>
  <c r="FE286" i="1"/>
  <c r="FD286" i="1"/>
  <c r="GH286" i="1" s="1"/>
  <c r="EH286" i="1"/>
  <c r="OD286" i="1" s="1"/>
  <c r="EG286" i="1"/>
  <c r="EQ286" i="1" s="1"/>
  <c r="EF286" i="1"/>
  <c r="EP286" i="1" s="1"/>
  <c r="EE286" i="1"/>
  <c r="SA285" i="1"/>
  <c r="RZ285" i="1"/>
  <c r="RY285" i="1"/>
  <c r="RX285" i="1"/>
  <c r="RW285" i="1"/>
  <c r="RV285" i="1"/>
  <c r="RU285" i="1"/>
  <c r="RT285" i="1"/>
  <c r="RP285" i="1"/>
  <c r="RK285" i="1"/>
  <c r="RJ285" i="1"/>
  <c r="RI285" i="1"/>
  <c r="RH285" i="1"/>
  <c r="RG285" i="1"/>
  <c r="OY285" i="1"/>
  <c r="OX285" i="1"/>
  <c r="OW285" i="1"/>
  <c r="OV285" i="1"/>
  <c r="OU285" i="1"/>
  <c r="OT285" i="1"/>
  <c r="OS285" i="1"/>
  <c r="OR285" i="1"/>
  <c r="OO285" i="1"/>
  <c r="ON285" i="1"/>
  <c r="OM285" i="1"/>
  <c r="OL285" i="1"/>
  <c r="OK285" i="1"/>
  <c r="OJ285" i="1"/>
  <c r="OI285" i="1"/>
  <c r="OH285" i="1"/>
  <c r="GG285" i="1"/>
  <c r="GF285" i="1"/>
  <c r="GE285" i="1"/>
  <c r="GD285" i="1"/>
  <c r="GC285" i="1"/>
  <c r="GB285" i="1"/>
  <c r="GA285" i="1"/>
  <c r="FZ285" i="1"/>
  <c r="FW285" i="1"/>
  <c r="FV285" i="1"/>
  <c r="FU285" i="1"/>
  <c r="FT285" i="1"/>
  <c r="FS285" i="1"/>
  <c r="FR285" i="1"/>
  <c r="FQ285" i="1"/>
  <c r="FP285" i="1"/>
  <c r="FM285" i="1"/>
  <c r="FL285" i="1"/>
  <c r="FK285" i="1"/>
  <c r="FJ285" i="1"/>
  <c r="FI285" i="1"/>
  <c r="FH285" i="1"/>
  <c r="FG285" i="1"/>
  <c r="FF285" i="1"/>
  <c r="FE285" i="1"/>
  <c r="FD285" i="1"/>
  <c r="EH285" i="1"/>
  <c r="OD285" i="1" s="1"/>
  <c r="EG285" i="1"/>
  <c r="EQ285" i="1" s="1"/>
  <c r="EF285" i="1"/>
  <c r="EP285" i="1" s="1"/>
  <c r="EE285" i="1"/>
  <c r="EO285" i="1" s="1"/>
  <c r="SA284" i="1"/>
  <c r="RZ284" i="1"/>
  <c r="RY284" i="1"/>
  <c r="RX284" i="1"/>
  <c r="RW284" i="1"/>
  <c r="RV284" i="1"/>
  <c r="RU284" i="1"/>
  <c r="RT284" i="1"/>
  <c r="RP284" i="1"/>
  <c r="RK284" i="1"/>
  <c r="RJ284" i="1"/>
  <c r="RI284" i="1"/>
  <c r="RH284" i="1"/>
  <c r="RG284" i="1"/>
  <c r="OY284" i="1"/>
  <c r="OX284" i="1"/>
  <c r="OW284" i="1"/>
  <c r="OV284" i="1"/>
  <c r="OU284" i="1"/>
  <c r="OT284" i="1"/>
  <c r="OS284" i="1"/>
  <c r="OR284" i="1"/>
  <c r="OO284" i="1"/>
  <c r="ON284" i="1"/>
  <c r="OM284" i="1"/>
  <c r="OL284" i="1"/>
  <c r="OK284" i="1"/>
  <c r="OJ284" i="1"/>
  <c r="OI284" i="1"/>
  <c r="OH284" i="1"/>
  <c r="GG284" i="1"/>
  <c r="GF284" i="1"/>
  <c r="GE284" i="1"/>
  <c r="GD284" i="1"/>
  <c r="GC284" i="1"/>
  <c r="GB284" i="1"/>
  <c r="GA284" i="1"/>
  <c r="FZ284" i="1"/>
  <c r="FW284" i="1"/>
  <c r="FV284" i="1"/>
  <c r="FU284" i="1"/>
  <c r="FT284" i="1"/>
  <c r="FS284" i="1"/>
  <c r="FR284" i="1"/>
  <c r="FQ284" i="1"/>
  <c r="FP284" i="1"/>
  <c r="FM284" i="1"/>
  <c r="FL284" i="1"/>
  <c r="FK284" i="1"/>
  <c r="FJ284" i="1"/>
  <c r="FI284" i="1"/>
  <c r="FH284" i="1"/>
  <c r="FG284" i="1"/>
  <c r="FF284" i="1"/>
  <c r="FE284" i="1"/>
  <c r="GI284" i="1" s="1"/>
  <c r="FD284" i="1"/>
  <c r="EH284" i="1"/>
  <c r="OD284" i="1" s="1"/>
  <c r="EG284" i="1"/>
  <c r="EQ284" i="1" s="1"/>
  <c r="EF284" i="1"/>
  <c r="EP284" i="1" s="1"/>
  <c r="EE284" i="1"/>
  <c r="SA283" i="1"/>
  <c r="RZ283" i="1"/>
  <c r="RY283" i="1"/>
  <c r="RX283" i="1"/>
  <c r="RW283" i="1"/>
  <c r="RV283" i="1"/>
  <c r="RU283" i="1"/>
  <c r="RT283" i="1"/>
  <c r="RP283" i="1"/>
  <c r="RK283" i="1"/>
  <c r="RJ283" i="1"/>
  <c r="RI283" i="1"/>
  <c r="RH283" i="1"/>
  <c r="RG283" i="1"/>
  <c r="OY283" i="1"/>
  <c r="OX283" i="1"/>
  <c r="OW283" i="1"/>
  <c r="OV283" i="1"/>
  <c r="OU283" i="1"/>
  <c r="OT283" i="1"/>
  <c r="OS283" i="1"/>
  <c r="OR283" i="1"/>
  <c r="OO283" i="1"/>
  <c r="ON283" i="1"/>
  <c r="OM283" i="1"/>
  <c r="OL283" i="1"/>
  <c r="OK283" i="1"/>
  <c r="OJ283" i="1"/>
  <c r="OI283" i="1"/>
  <c r="OH283" i="1"/>
  <c r="GG283" i="1"/>
  <c r="GF283" i="1"/>
  <c r="GE283" i="1"/>
  <c r="GD283" i="1"/>
  <c r="GC283" i="1"/>
  <c r="GB283" i="1"/>
  <c r="GA283" i="1"/>
  <c r="FZ283" i="1"/>
  <c r="FW283" i="1"/>
  <c r="FV283" i="1"/>
  <c r="FU283" i="1"/>
  <c r="FT283" i="1"/>
  <c r="FS283" i="1"/>
  <c r="FR283" i="1"/>
  <c r="FQ283" i="1"/>
  <c r="FP283" i="1"/>
  <c r="FM283" i="1"/>
  <c r="FL283" i="1"/>
  <c r="FK283" i="1"/>
  <c r="FJ283" i="1"/>
  <c r="FI283" i="1"/>
  <c r="FH283" i="1"/>
  <c r="FG283" i="1"/>
  <c r="FF283" i="1"/>
  <c r="FE283" i="1"/>
  <c r="GI283" i="1" s="1"/>
  <c r="FD283" i="1"/>
  <c r="EH283" i="1"/>
  <c r="ER283" i="1" s="1"/>
  <c r="EG283" i="1"/>
  <c r="EQ283" i="1" s="1"/>
  <c r="EF283" i="1"/>
  <c r="EP283" i="1" s="1"/>
  <c r="EE283" i="1"/>
  <c r="EO283" i="1" s="1"/>
  <c r="SA282" i="1"/>
  <c r="RZ282" i="1"/>
  <c r="RY282" i="1"/>
  <c r="RX282" i="1"/>
  <c r="RW282" i="1"/>
  <c r="RV282" i="1"/>
  <c r="RU282" i="1"/>
  <c r="RT282" i="1"/>
  <c r="RP282" i="1"/>
  <c r="RK282" i="1"/>
  <c r="RJ282" i="1"/>
  <c r="RI282" i="1"/>
  <c r="RH282" i="1"/>
  <c r="RG282" i="1"/>
  <c r="OY282" i="1"/>
  <c r="OX282" i="1"/>
  <c r="OW282" i="1"/>
  <c r="OV282" i="1"/>
  <c r="OU282" i="1"/>
  <c r="OT282" i="1"/>
  <c r="OS282" i="1"/>
  <c r="OR282" i="1"/>
  <c r="OO282" i="1"/>
  <c r="ON282" i="1"/>
  <c r="OM282" i="1"/>
  <c r="OL282" i="1"/>
  <c r="OK282" i="1"/>
  <c r="OJ282" i="1"/>
  <c r="OI282" i="1"/>
  <c r="OH282" i="1"/>
  <c r="GG282" i="1"/>
  <c r="GF282" i="1"/>
  <c r="GE282" i="1"/>
  <c r="GD282" i="1"/>
  <c r="GC282" i="1"/>
  <c r="GB282" i="1"/>
  <c r="GA282" i="1"/>
  <c r="FZ282" i="1"/>
  <c r="FW282" i="1"/>
  <c r="FV282" i="1"/>
  <c r="FU282" i="1"/>
  <c r="FT282" i="1"/>
  <c r="FS282" i="1"/>
  <c r="FR282" i="1"/>
  <c r="FQ282" i="1"/>
  <c r="FP282" i="1"/>
  <c r="FM282" i="1"/>
  <c r="FL282" i="1"/>
  <c r="FK282" i="1"/>
  <c r="FJ282" i="1"/>
  <c r="FI282" i="1"/>
  <c r="FH282" i="1"/>
  <c r="FG282" i="1"/>
  <c r="FF282" i="1"/>
  <c r="FE282" i="1"/>
  <c r="GI282" i="1" s="1"/>
  <c r="FD282" i="1"/>
  <c r="EH282" i="1"/>
  <c r="ER282" i="1" s="1"/>
  <c r="EG282" i="1"/>
  <c r="EQ282" i="1" s="1"/>
  <c r="EF282" i="1"/>
  <c r="EP282" i="1" s="1"/>
  <c r="EE282" i="1"/>
  <c r="EO282" i="1" s="1"/>
  <c r="SA281" i="1"/>
  <c r="RZ281" i="1"/>
  <c r="RY281" i="1"/>
  <c r="RX281" i="1"/>
  <c r="RW281" i="1"/>
  <c r="RV281" i="1"/>
  <c r="RU281" i="1"/>
  <c r="RT281" i="1"/>
  <c r="RP281" i="1"/>
  <c r="RK281" i="1"/>
  <c r="RJ281" i="1"/>
  <c r="RI281" i="1"/>
  <c r="RH281" i="1"/>
  <c r="RG281" i="1"/>
  <c r="OY281" i="1"/>
  <c r="OX281" i="1"/>
  <c r="OW281" i="1"/>
  <c r="OV281" i="1"/>
  <c r="OU281" i="1"/>
  <c r="OT281" i="1"/>
  <c r="OS281" i="1"/>
  <c r="OR281" i="1"/>
  <c r="OO281" i="1"/>
  <c r="ON281" i="1"/>
  <c r="OM281" i="1"/>
  <c r="OL281" i="1"/>
  <c r="OK281" i="1"/>
  <c r="OJ281" i="1"/>
  <c r="OI281" i="1"/>
  <c r="OH281" i="1"/>
  <c r="GG281" i="1"/>
  <c r="GF281" i="1"/>
  <c r="GE281" i="1"/>
  <c r="GD281" i="1"/>
  <c r="GC281" i="1"/>
  <c r="GB281" i="1"/>
  <c r="GA281" i="1"/>
  <c r="FZ281" i="1"/>
  <c r="FW281" i="1"/>
  <c r="FV281" i="1"/>
  <c r="FU281" i="1"/>
  <c r="FT281" i="1"/>
  <c r="FS281" i="1"/>
  <c r="FR281" i="1"/>
  <c r="FQ281" i="1"/>
  <c r="FP281" i="1"/>
  <c r="FM281" i="1"/>
  <c r="FL281" i="1"/>
  <c r="FK281" i="1"/>
  <c r="FJ281" i="1"/>
  <c r="FI281" i="1"/>
  <c r="FH281" i="1"/>
  <c r="FG281" i="1"/>
  <c r="FF281" i="1"/>
  <c r="FE281" i="1"/>
  <c r="FD281" i="1"/>
  <c r="EH281" i="1"/>
  <c r="OD281" i="1" s="1"/>
  <c r="EG281" i="1"/>
  <c r="EQ281" i="1" s="1"/>
  <c r="EF281" i="1"/>
  <c r="EP281" i="1" s="1"/>
  <c r="EE281" i="1"/>
  <c r="EO281" i="1" s="1"/>
  <c r="SA280" i="1"/>
  <c r="RZ280" i="1"/>
  <c r="RY280" i="1"/>
  <c r="RX280" i="1"/>
  <c r="RW280" i="1"/>
  <c r="RV280" i="1"/>
  <c r="RU280" i="1"/>
  <c r="RT280" i="1"/>
  <c r="RP280" i="1"/>
  <c r="RK280" i="1"/>
  <c r="RJ280" i="1"/>
  <c r="RI280" i="1"/>
  <c r="RH280" i="1"/>
  <c r="RG280" i="1"/>
  <c r="OY280" i="1"/>
  <c r="OX280" i="1"/>
  <c r="OW280" i="1"/>
  <c r="OV280" i="1"/>
  <c r="OU280" i="1"/>
  <c r="OT280" i="1"/>
  <c r="OS280" i="1"/>
  <c r="OR280" i="1"/>
  <c r="OO280" i="1"/>
  <c r="ON280" i="1"/>
  <c r="OM280" i="1"/>
  <c r="OL280" i="1"/>
  <c r="OK280" i="1"/>
  <c r="OJ280" i="1"/>
  <c r="OI280" i="1"/>
  <c r="OH280" i="1"/>
  <c r="GG280" i="1"/>
  <c r="GF280" i="1"/>
  <c r="GE280" i="1"/>
  <c r="GD280" i="1"/>
  <c r="GC280" i="1"/>
  <c r="GB280" i="1"/>
  <c r="GA280" i="1"/>
  <c r="FZ280" i="1"/>
  <c r="FW280" i="1"/>
  <c r="FV280" i="1"/>
  <c r="FU280" i="1"/>
  <c r="FT280" i="1"/>
  <c r="FS280" i="1"/>
  <c r="FR280" i="1"/>
  <c r="FQ280" i="1"/>
  <c r="FP280" i="1"/>
  <c r="FM280" i="1"/>
  <c r="FL280" i="1"/>
  <c r="FK280" i="1"/>
  <c r="FJ280" i="1"/>
  <c r="FI280" i="1"/>
  <c r="FH280" i="1"/>
  <c r="FG280" i="1"/>
  <c r="FF280" i="1"/>
  <c r="FE280" i="1"/>
  <c r="FD280" i="1"/>
  <c r="EH280" i="1"/>
  <c r="OD280" i="1" s="1"/>
  <c r="EG280" i="1"/>
  <c r="EQ280" i="1" s="1"/>
  <c r="EF280" i="1"/>
  <c r="EP280" i="1" s="1"/>
  <c r="EE280" i="1"/>
  <c r="EO280" i="1" s="1"/>
  <c r="SA279" i="1"/>
  <c r="RZ279" i="1"/>
  <c r="RY279" i="1"/>
  <c r="RX279" i="1"/>
  <c r="RW279" i="1"/>
  <c r="RV279" i="1"/>
  <c r="RU279" i="1"/>
  <c r="RT279" i="1"/>
  <c r="RP279" i="1"/>
  <c r="RK279" i="1"/>
  <c r="RJ279" i="1"/>
  <c r="RI279" i="1"/>
  <c r="RH279" i="1"/>
  <c r="RG279" i="1"/>
  <c r="OY279" i="1"/>
  <c r="OX279" i="1"/>
  <c r="OW279" i="1"/>
  <c r="OV279" i="1"/>
  <c r="OU279" i="1"/>
  <c r="OT279" i="1"/>
  <c r="OS279" i="1"/>
  <c r="OR279" i="1"/>
  <c r="OO279" i="1"/>
  <c r="ON279" i="1"/>
  <c r="OM279" i="1"/>
  <c r="OL279" i="1"/>
  <c r="OK279" i="1"/>
  <c r="OJ279" i="1"/>
  <c r="OI279" i="1"/>
  <c r="OH279" i="1"/>
  <c r="GG279" i="1"/>
  <c r="GF279" i="1"/>
  <c r="GE279" i="1"/>
  <c r="GD279" i="1"/>
  <c r="GC279" i="1"/>
  <c r="GB279" i="1"/>
  <c r="GA279" i="1"/>
  <c r="FZ279" i="1"/>
  <c r="FW279" i="1"/>
  <c r="FV279" i="1"/>
  <c r="FU279" i="1"/>
  <c r="FT279" i="1"/>
  <c r="FS279" i="1"/>
  <c r="FR279" i="1"/>
  <c r="FQ279" i="1"/>
  <c r="FP279" i="1"/>
  <c r="FM279" i="1"/>
  <c r="FL279" i="1"/>
  <c r="FK279" i="1"/>
  <c r="FJ279" i="1"/>
  <c r="FI279" i="1"/>
  <c r="FH279" i="1"/>
  <c r="FG279" i="1"/>
  <c r="FF279" i="1"/>
  <c r="FE279" i="1"/>
  <c r="FD279" i="1"/>
  <c r="GH279" i="1" s="1"/>
  <c r="EH279" i="1"/>
  <c r="ER279" i="1" s="1"/>
  <c r="EG279" i="1"/>
  <c r="EQ279" i="1" s="1"/>
  <c r="EF279" i="1"/>
  <c r="EP279" i="1" s="1"/>
  <c r="EE279" i="1"/>
  <c r="EO279" i="1" s="1"/>
  <c r="SA278" i="1"/>
  <c r="RZ278" i="1"/>
  <c r="RY278" i="1"/>
  <c r="RX278" i="1"/>
  <c r="RW278" i="1"/>
  <c r="RV278" i="1"/>
  <c r="RU278" i="1"/>
  <c r="RT278" i="1"/>
  <c r="RP278" i="1"/>
  <c r="RK278" i="1"/>
  <c r="RJ278" i="1"/>
  <c r="RI278" i="1"/>
  <c r="RH278" i="1"/>
  <c r="RG278" i="1"/>
  <c r="OY278" i="1"/>
  <c r="OX278" i="1"/>
  <c r="OW278" i="1"/>
  <c r="OV278" i="1"/>
  <c r="OU278" i="1"/>
  <c r="OT278" i="1"/>
  <c r="OS278" i="1"/>
  <c r="OR278" i="1"/>
  <c r="OO278" i="1"/>
  <c r="ON278" i="1"/>
  <c r="OM278" i="1"/>
  <c r="OL278" i="1"/>
  <c r="OK278" i="1"/>
  <c r="OJ278" i="1"/>
  <c r="OI278" i="1"/>
  <c r="OH278" i="1"/>
  <c r="GG278" i="1"/>
  <c r="GF278" i="1"/>
  <c r="GE278" i="1"/>
  <c r="GD278" i="1"/>
  <c r="GC278" i="1"/>
  <c r="GB278" i="1"/>
  <c r="GA278" i="1"/>
  <c r="FZ278" i="1"/>
  <c r="FW278" i="1"/>
  <c r="FV278" i="1"/>
  <c r="FU278" i="1"/>
  <c r="FT278" i="1"/>
  <c r="FS278" i="1"/>
  <c r="FR278" i="1"/>
  <c r="FQ278" i="1"/>
  <c r="FP278" i="1"/>
  <c r="FM278" i="1"/>
  <c r="FL278" i="1"/>
  <c r="FK278" i="1"/>
  <c r="FJ278" i="1"/>
  <c r="FI278" i="1"/>
  <c r="FH278" i="1"/>
  <c r="FG278" i="1"/>
  <c r="FF278" i="1"/>
  <c r="FE278" i="1"/>
  <c r="FD278" i="1"/>
  <c r="GH278" i="1" s="1"/>
  <c r="EH278" i="1"/>
  <c r="OD278" i="1" s="1"/>
  <c r="EG278" i="1"/>
  <c r="EQ278" i="1" s="1"/>
  <c r="EF278" i="1"/>
  <c r="EP278" i="1" s="1"/>
  <c r="EE278" i="1"/>
  <c r="EO278" i="1" s="1"/>
  <c r="SA277" i="1"/>
  <c r="RZ277" i="1"/>
  <c r="RY277" i="1"/>
  <c r="RX277" i="1"/>
  <c r="RW277" i="1"/>
  <c r="RV277" i="1"/>
  <c r="RU277" i="1"/>
  <c r="RT277" i="1"/>
  <c r="RP277" i="1"/>
  <c r="RK277" i="1"/>
  <c r="RJ277" i="1"/>
  <c r="RI277" i="1"/>
  <c r="RH277" i="1"/>
  <c r="RG277" i="1"/>
  <c r="OY277" i="1"/>
  <c r="OX277" i="1"/>
  <c r="OW277" i="1"/>
  <c r="OV277" i="1"/>
  <c r="OU277" i="1"/>
  <c r="OT277" i="1"/>
  <c r="OS277" i="1"/>
  <c r="OR277" i="1"/>
  <c r="OO277" i="1"/>
  <c r="ON277" i="1"/>
  <c r="OM277" i="1"/>
  <c r="OL277" i="1"/>
  <c r="OK277" i="1"/>
  <c r="OJ277" i="1"/>
  <c r="OI277" i="1"/>
  <c r="OH277" i="1"/>
  <c r="GG277" i="1"/>
  <c r="GF277" i="1"/>
  <c r="GE277" i="1"/>
  <c r="GD277" i="1"/>
  <c r="GC277" i="1"/>
  <c r="GB277" i="1"/>
  <c r="GA277" i="1"/>
  <c r="FZ277" i="1"/>
  <c r="FW277" i="1"/>
  <c r="FV277" i="1"/>
  <c r="FU277" i="1"/>
  <c r="FT277" i="1"/>
  <c r="FS277" i="1"/>
  <c r="FR277" i="1"/>
  <c r="FQ277" i="1"/>
  <c r="FP277" i="1"/>
  <c r="FM277" i="1"/>
  <c r="FL277" i="1"/>
  <c r="FK277" i="1"/>
  <c r="FJ277" i="1"/>
  <c r="FI277" i="1"/>
  <c r="FH277" i="1"/>
  <c r="FG277" i="1"/>
  <c r="FF277" i="1"/>
  <c r="FE277" i="1"/>
  <c r="FD277" i="1"/>
  <c r="EH277" i="1"/>
  <c r="OD277" i="1" s="1"/>
  <c r="EG277" i="1"/>
  <c r="EQ277" i="1" s="1"/>
  <c r="EF277" i="1"/>
  <c r="EP277" i="1" s="1"/>
  <c r="EE277" i="1"/>
  <c r="EO277" i="1" s="1"/>
  <c r="SA276" i="1"/>
  <c r="RZ276" i="1"/>
  <c r="RY276" i="1"/>
  <c r="RX276" i="1"/>
  <c r="RW276" i="1"/>
  <c r="RV276" i="1"/>
  <c r="RU276" i="1"/>
  <c r="RT276" i="1"/>
  <c r="RP276" i="1"/>
  <c r="RK276" i="1"/>
  <c r="RJ276" i="1"/>
  <c r="RI276" i="1"/>
  <c r="RH276" i="1"/>
  <c r="RG276" i="1"/>
  <c r="OY276" i="1"/>
  <c r="OX276" i="1"/>
  <c r="OW276" i="1"/>
  <c r="OV276" i="1"/>
  <c r="OU276" i="1"/>
  <c r="OT276" i="1"/>
  <c r="OS276" i="1"/>
  <c r="OR276" i="1"/>
  <c r="OO276" i="1"/>
  <c r="ON276" i="1"/>
  <c r="OM276" i="1"/>
  <c r="OL276" i="1"/>
  <c r="OK276" i="1"/>
  <c r="OJ276" i="1"/>
  <c r="OI276" i="1"/>
  <c r="OH276" i="1"/>
  <c r="GG276" i="1"/>
  <c r="GF276" i="1"/>
  <c r="GE276" i="1"/>
  <c r="GD276" i="1"/>
  <c r="GC276" i="1"/>
  <c r="GB276" i="1"/>
  <c r="GA276" i="1"/>
  <c r="FZ276" i="1"/>
  <c r="FW276" i="1"/>
  <c r="FV276" i="1"/>
  <c r="FU276" i="1"/>
  <c r="FT276" i="1"/>
  <c r="FS276" i="1"/>
  <c r="FR276" i="1"/>
  <c r="FQ276" i="1"/>
  <c r="FP276" i="1"/>
  <c r="FM276" i="1"/>
  <c r="FL276" i="1"/>
  <c r="FK276" i="1"/>
  <c r="FJ276" i="1"/>
  <c r="FI276" i="1"/>
  <c r="FH276" i="1"/>
  <c r="FG276" i="1"/>
  <c r="FF276" i="1"/>
  <c r="FE276" i="1"/>
  <c r="GI276" i="1" s="1"/>
  <c r="FD276" i="1"/>
  <c r="EH276" i="1"/>
  <c r="OD276" i="1" s="1"/>
  <c r="EG276" i="1"/>
  <c r="EQ276" i="1" s="1"/>
  <c r="EF276" i="1"/>
  <c r="EP276" i="1" s="1"/>
  <c r="EE276" i="1"/>
  <c r="EO276" i="1" s="1"/>
  <c r="SA275" i="1"/>
  <c r="RZ275" i="1"/>
  <c r="RY275" i="1"/>
  <c r="RX275" i="1"/>
  <c r="RW275" i="1"/>
  <c r="RV275" i="1"/>
  <c r="RU275" i="1"/>
  <c r="RT275" i="1"/>
  <c r="RP275" i="1"/>
  <c r="RK275" i="1"/>
  <c r="RJ275" i="1"/>
  <c r="RI275" i="1"/>
  <c r="RH275" i="1"/>
  <c r="RG275" i="1"/>
  <c r="OY275" i="1"/>
  <c r="OX275" i="1"/>
  <c r="OW275" i="1"/>
  <c r="OV275" i="1"/>
  <c r="OU275" i="1"/>
  <c r="OT275" i="1"/>
  <c r="OS275" i="1"/>
  <c r="OR275" i="1"/>
  <c r="OO275" i="1"/>
  <c r="ON275" i="1"/>
  <c r="OM275" i="1"/>
  <c r="OL275" i="1"/>
  <c r="OK275" i="1"/>
  <c r="OJ275" i="1"/>
  <c r="OI275" i="1"/>
  <c r="OH275" i="1"/>
  <c r="GG275" i="1"/>
  <c r="GF275" i="1"/>
  <c r="GE275" i="1"/>
  <c r="GD275" i="1"/>
  <c r="GC275" i="1"/>
  <c r="GB275" i="1"/>
  <c r="GA275" i="1"/>
  <c r="FZ275" i="1"/>
  <c r="FW275" i="1"/>
  <c r="FV275" i="1"/>
  <c r="FU275" i="1"/>
  <c r="FT275" i="1"/>
  <c r="FS275" i="1"/>
  <c r="FR275" i="1"/>
  <c r="FQ275" i="1"/>
  <c r="FP275" i="1"/>
  <c r="FM275" i="1"/>
  <c r="FL275" i="1"/>
  <c r="FK275" i="1"/>
  <c r="FJ275" i="1"/>
  <c r="FI275" i="1"/>
  <c r="FH275" i="1"/>
  <c r="FG275" i="1"/>
  <c r="FF275" i="1"/>
  <c r="FE275" i="1"/>
  <c r="GI275" i="1" s="1"/>
  <c r="FD275" i="1"/>
  <c r="EH275" i="1"/>
  <c r="ER275" i="1" s="1"/>
  <c r="EG275" i="1"/>
  <c r="EQ275" i="1" s="1"/>
  <c r="EF275" i="1"/>
  <c r="EP275" i="1" s="1"/>
  <c r="EE275" i="1"/>
  <c r="SA274" i="1"/>
  <c r="RZ274" i="1"/>
  <c r="RY274" i="1"/>
  <c r="RX274" i="1"/>
  <c r="RW274" i="1"/>
  <c r="RV274" i="1"/>
  <c r="RU274" i="1"/>
  <c r="RT274" i="1"/>
  <c r="RP274" i="1"/>
  <c r="RK274" i="1"/>
  <c r="RJ274" i="1"/>
  <c r="RI274" i="1"/>
  <c r="RH274" i="1"/>
  <c r="RG274" i="1"/>
  <c r="OY274" i="1"/>
  <c r="OX274" i="1"/>
  <c r="OW274" i="1"/>
  <c r="OV274" i="1"/>
  <c r="OU274" i="1"/>
  <c r="OT274" i="1"/>
  <c r="OS274" i="1"/>
  <c r="OR274" i="1"/>
  <c r="OO274" i="1"/>
  <c r="ON274" i="1"/>
  <c r="OM274" i="1"/>
  <c r="OL274" i="1"/>
  <c r="OK274" i="1"/>
  <c r="OJ274" i="1"/>
  <c r="OI274" i="1"/>
  <c r="OH274" i="1"/>
  <c r="GG274" i="1"/>
  <c r="GF274" i="1"/>
  <c r="GE274" i="1"/>
  <c r="GD274" i="1"/>
  <c r="GC274" i="1"/>
  <c r="GB274" i="1"/>
  <c r="GA274" i="1"/>
  <c r="FZ274" i="1"/>
  <c r="FW274" i="1"/>
  <c r="FV274" i="1"/>
  <c r="FU274" i="1"/>
  <c r="FT274" i="1"/>
  <c r="FS274" i="1"/>
  <c r="FR274" i="1"/>
  <c r="FQ274" i="1"/>
  <c r="FP274" i="1"/>
  <c r="FM274" i="1"/>
  <c r="FL274" i="1"/>
  <c r="FK274" i="1"/>
  <c r="FJ274" i="1"/>
  <c r="FI274" i="1"/>
  <c r="FH274" i="1"/>
  <c r="FG274" i="1"/>
  <c r="FF274" i="1"/>
  <c r="FE274" i="1"/>
  <c r="FD274" i="1"/>
  <c r="GH274" i="1" s="1"/>
  <c r="EH274" i="1"/>
  <c r="OD274" i="1" s="1"/>
  <c r="EG274" i="1"/>
  <c r="EQ274" i="1" s="1"/>
  <c r="EF274" i="1"/>
  <c r="EP274" i="1" s="1"/>
  <c r="EE274" i="1"/>
  <c r="EO274" i="1" s="1"/>
  <c r="SA273" i="1"/>
  <c r="RZ273" i="1"/>
  <c r="RY273" i="1"/>
  <c r="RX273" i="1"/>
  <c r="RW273" i="1"/>
  <c r="RV273" i="1"/>
  <c r="RU273" i="1"/>
  <c r="RT273" i="1"/>
  <c r="RP273" i="1"/>
  <c r="RK273" i="1"/>
  <c r="RJ273" i="1"/>
  <c r="RI273" i="1"/>
  <c r="RH273" i="1"/>
  <c r="RG273" i="1"/>
  <c r="OY273" i="1"/>
  <c r="OX273" i="1"/>
  <c r="OW273" i="1"/>
  <c r="OV273" i="1"/>
  <c r="OU273" i="1"/>
  <c r="OT273" i="1"/>
  <c r="OS273" i="1"/>
  <c r="OR273" i="1"/>
  <c r="OO273" i="1"/>
  <c r="ON273" i="1"/>
  <c r="OM273" i="1"/>
  <c r="OL273" i="1"/>
  <c r="OK273" i="1"/>
  <c r="OJ273" i="1"/>
  <c r="OI273" i="1"/>
  <c r="OH273" i="1"/>
  <c r="GG273" i="1"/>
  <c r="GF273" i="1"/>
  <c r="GE273" i="1"/>
  <c r="GD273" i="1"/>
  <c r="GC273" i="1"/>
  <c r="GB273" i="1"/>
  <c r="GA273" i="1"/>
  <c r="FZ273" i="1"/>
  <c r="FW273" i="1"/>
  <c r="FV273" i="1"/>
  <c r="FU273" i="1"/>
  <c r="FT273" i="1"/>
  <c r="FS273" i="1"/>
  <c r="FR273" i="1"/>
  <c r="FQ273" i="1"/>
  <c r="FP273" i="1"/>
  <c r="FM273" i="1"/>
  <c r="FL273" i="1"/>
  <c r="FK273" i="1"/>
  <c r="FJ273" i="1"/>
  <c r="FI273" i="1"/>
  <c r="FH273" i="1"/>
  <c r="FG273" i="1"/>
  <c r="FF273" i="1"/>
  <c r="FE273" i="1"/>
  <c r="FD273" i="1"/>
  <c r="GH273" i="1" s="1"/>
  <c r="EH273" i="1"/>
  <c r="OD273" i="1" s="1"/>
  <c r="EG273" i="1"/>
  <c r="EQ273" i="1" s="1"/>
  <c r="EF273" i="1"/>
  <c r="EP273" i="1" s="1"/>
  <c r="EE273" i="1"/>
  <c r="SA272" i="1"/>
  <c r="RZ272" i="1"/>
  <c r="RY272" i="1"/>
  <c r="RX272" i="1"/>
  <c r="RW272" i="1"/>
  <c r="RV272" i="1"/>
  <c r="RU272" i="1"/>
  <c r="RT272" i="1"/>
  <c r="RP272" i="1"/>
  <c r="RK272" i="1"/>
  <c r="RJ272" i="1"/>
  <c r="RI272" i="1"/>
  <c r="RH272" i="1"/>
  <c r="RG272" i="1"/>
  <c r="OY272" i="1"/>
  <c r="OX272" i="1"/>
  <c r="OW272" i="1"/>
  <c r="OV272" i="1"/>
  <c r="OU272" i="1"/>
  <c r="OT272" i="1"/>
  <c r="OS272" i="1"/>
  <c r="OR272" i="1"/>
  <c r="OO272" i="1"/>
  <c r="ON272" i="1"/>
  <c r="OM272" i="1"/>
  <c r="OL272" i="1"/>
  <c r="OK272" i="1"/>
  <c r="OJ272" i="1"/>
  <c r="OI272" i="1"/>
  <c r="OH272" i="1"/>
  <c r="GG272" i="1"/>
  <c r="GF272" i="1"/>
  <c r="GE272" i="1"/>
  <c r="GD272" i="1"/>
  <c r="GC272" i="1"/>
  <c r="GB272" i="1"/>
  <c r="GA272" i="1"/>
  <c r="FZ272" i="1"/>
  <c r="FW272" i="1"/>
  <c r="FV272" i="1"/>
  <c r="FU272" i="1"/>
  <c r="FT272" i="1"/>
  <c r="FS272" i="1"/>
  <c r="FR272" i="1"/>
  <c r="FQ272" i="1"/>
  <c r="FP272" i="1"/>
  <c r="FM272" i="1"/>
  <c r="FL272" i="1"/>
  <c r="FK272" i="1"/>
  <c r="FJ272" i="1"/>
  <c r="FI272" i="1"/>
  <c r="FH272" i="1"/>
  <c r="FG272" i="1"/>
  <c r="FF272" i="1"/>
  <c r="FE272" i="1"/>
  <c r="GI272" i="1" s="1"/>
  <c r="FD272" i="1"/>
  <c r="EH272" i="1"/>
  <c r="OD272" i="1" s="1"/>
  <c r="EG272" i="1"/>
  <c r="EQ272" i="1" s="1"/>
  <c r="EF272" i="1"/>
  <c r="EP272" i="1" s="1"/>
  <c r="EE272" i="1"/>
  <c r="EO272" i="1" s="1"/>
  <c r="SA271" i="1"/>
  <c r="RZ271" i="1"/>
  <c r="RY271" i="1"/>
  <c r="RX271" i="1"/>
  <c r="RW271" i="1"/>
  <c r="RV271" i="1"/>
  <c r="RU271" i="1"/>
  <c r="RT271" i="1"/>
  <c r="RP271" i="1"/>
  <c r="RK271" i="1"/>
  <c r="RJ271" i="1"/>
  <c r="RI271" i="1"/>
  <c r="RH271" i="1"/>
  <c r="RG271" i="1"/>
  <c r="OY271" i="1"/>
  <c r="OX271" i="1"/>
  <c r="OW271" i="1"/>
  <c r="OV271" i="1"/>
  <c r="OU271" i="1"/>
  <c r="OT271" i="1"/>
  <c r="OS271" i="1"/>
  <c r="OR271" i="1"/>
  <c r="OO271" i="1"/>
  <c r="ON271" i="1"/>
  <c r="OM271" i="1"/>
  <c r="OL271" i="1"/>
  <c r="OK271" i="1"/>
  <c r="OJ271" i="1"/>
  <c r="OI271" i="1"/>
  <c r="OH271" i="1"/>
  <c r="GG271" i="1"/>
  <c r="GF271" i="1"/>
  <c r="GE271" i="1"/>
  <c r="GD271" i="1"/>
  <c r="GC271" i="1"/>
  <c r="GB271" i="1"/>
  <c r="GA271" i="1"/>
  <c r="FZ271" i="1"/>
  <c r="FW271" i="1"/>
  <c r="FV271" i="1"/>
  <c r="FU271" i="1"/>
  <c r="FT271" i="1"/>
  <c r="FS271" i="1"/>
  <c r="FR271" i="1"/>
  <c r="FQ271" i="1"/>
  <c r="FP271" i="1"/>
  <c r="FM271" i="1"/>
  <c r="FL271" i="1"/>
  <c r="FK271" i="1"/>
  <c r="FJ271" i="1"/>
  <c r="FI271" i="1"/>
  <c r="FH271" i="1"/>
  <c r="FG271" i="1"/>
  <c r="FF271" i="1"/>
  <c r="FE271" i="1"/>
  <c r="GI271" i="1" s="1"/>
  <c r="FD271" i="1"/>
  <c r="EH271" i="1"/>
  <c r="ER271" i="1" s="1"/>
  <c r="EG271" i="1"/>
  <c r="EQ271" i="1" s="1"/>
  <c r="EF271" i="1"/>
  <c r="EP271" i="1" s="1"/>
  <c r="EE271" i="1"/>
  <c r="EO271" i="1" s="1"/>
  <c r="SA270" i="1"/>
  <c r="RZ270" i="1"/>
  <c r="RY270" i="1"/>
  <c r="RX270" i="1"/>
  <c r="RW270" i="1"/>
  <c r="RV270" i="1"/>
  <c r="RU270" i="1"/>
  <c r="RT270" i="1"/>
  <c r="RP270" i="1"/>
  <c r="RK270" i="1"/>
  <c r="RJ270" i="1"/>
  <c r="RI270" i="1"/>
  <c r="RH270" i="1"/>
  <c r="RG270" i="1"/>
  <c r="OY270" i="1"/>
  <c r="OX270" i="1"/>
  <c r="OW270" i="1"/>
  <c r="OV270" i="1"/>
  <c r="OU270" i="1"/>
  <c r="OT270" i="1"/>
  <c r="OS270" i="1"/>
  <c r="OR270" i="1"/>
  <c r="OO270" i="1"/>
  <c r="ON270" i="1"/>
  <c r="OM270" i="1"/>
  <c r="OL270" i="1"/>
  <c r="OK270" i="1"/>
  <c r="OJ270" i="1"/>
  <c r="OI270" i="1"/>
  <c r="OH270" i="1"/>
  <c r="GG270" i="1"/>
  <c r="GF270" i="1"/>
  <c r="GE270" i="1"/>
  <c r="GD270" i="1"/>
  <c r="GC270" i="1"/>
  <c r="GB270" i="1"/>
  <c r="GA270" i="1"/>
  <c r="FZ270" i="1"/>
  <c r="FW270" i="1"/>
  <c r="FV270" i="1"/>
  <c r="FU270" i="1"/>
  <c r="FT270" i="1"/>
  <c r="FS270" i="1"/>
  <c r="FR270" i="1"/>
  <c r="FQ270" i="1"/>
  <c r="FP270" i="1"/>
  <c r="FM270" i="1"/>
  <c r="FL270" i="1"/>
  <c r="FK270" i="1"/>
  <c r="FJ270" i="1"/>
  <c r="FI270" i="1"/>
  <c r="FH270" i="1"/>
  <c r="FG270" i="1"/>
  <c r="FF270" i="1"/>
  <c r="FE270" i="1"/>
  <c r="GI270" i="1" s="1"/>
  <c r="FD270" i="1"/>
  <c r="GH270" i="1" s="1"/>
  <c r="EH270" i="1"/>
  <c r="ER270" i="1" s="1"/>
  <c r="EG270" i="1"/>
  <c r="EQ270" i="1" s="1"/>
  <c r="EF270" i="1"/>
  <c r="EP270" i="1" s="1"/>
  <c r="EE270" i="1"/>
  <c r="EO270" i="1" s="1"/>
  <c r="SA269" i="1"/>
  <c r="RZ269" i="1"/>
  <c r="RY269" i="1"/>
  <c r="RX269" i="1"/>
  <c r="RW269" i="1"/>
  <c r="RV269" i="1"/>
  <c r="RU269" i="1"/>
  <c r="RT269" i="1"/>
  <c r="RP269" i="1"/>
  <c r="RK269" i="1"/>
  <c r="RJ269" i="1"/>
  <c r="RI269" i="1"/>
  <c r="RH269" i="1"/>
  <c r="RG269" i="1"/>
  <c r="OY269" i="1"/>
  <c r="OX269" i="1"/>
  <c r="OW269" i="1"/>
  <c r="OV269" i="1"/>
  <c r="OU269" i="1"/>
  <c r="OT269" i="1"/>
  <c r="OS269" i="1"/>
  <c r="OR269" i="1"/>
  <c r="OO269" i="1"/>
  <c r="ON269" i="1"/>
  <c r="OM269" i="1"/>
  <c r="OL269" i="1"/>
  <c r="OK269" i="1"/>
  <c r="OJ269" i="1"/>
  <c r="OI269" i="1"/>
  <c r="OH269" i="1"/>
  <c r="GG269" i="1"/>
  <c r="GF269" i="1"/>
  <c r="GE269" i="1"/>
  <c r="GD269" i="1"/>
  <c r="GC269" i="1"/>
  <c r="GB269" i="1"/>
  <c r="GA269" i="1"/>
  <c r="FZ269" i="1"/>
  <c r="FW269" i="1"/>
  <c r="FV269" i="1"/>
  <c r="FU269" i="1"/>
  <c r="FT269" i="1"/>
  <c r="FS269" i="1"/>
  <c r="FR269" i="1"/>
  <c r="FQ269" i="1"/>
  <c r="FP269" i="1"/>
  <c r="FM269" i="1"/>
  <c r="FL269" i="1"/>
  <c r="FK269" i="1"/>
  <c r="FJ269" i="1"/>
  <c r="FI269" i="1"/>
  <c r="FH269" i="1"/>
  <c r="FG269" i="1"/>
  <c r="FF269" i="1"/>
  <c r="FE269" i="1"/>
  <c r="FD269" i="1"/>
  <c r="EH269" i="1"/>
  <c r="ER269" i="1" s="1"/>
  <c r="EG269" i="1"/>
  <c r="EQ269" i="1" s="1"/>
  <c r="EF269" i="1"/>
  <c r="EP269" i="1" s="1"/>
  <c r="EE269" i="1"/>
  <c r="EO269" i="1" s="1"/>
  <c r="SA268" i="1"/>
  <c r="RZ268" i="1"/>
  <c r="RY268" i="1"/>
  <c r="RX268" i="1"/>
  <c r="RW268" i="1"/>
  <c r="RV268" i="1"/>
  <c r="RU268" i="1"/>
  <c r="RT268" i="1"/>
  <c r="RP268" i="1"/>
  <c r="RK268" i="1"/>
  <c r="RJ268" i="1"/>
  <c r="RI268" i="1"/>
  <c r="RH268" i="1"/>
  <c r="RG268" i="1"/>
  <c r="OY268" i="1"/>
  <c r="OX268" i="1"/>
  <c r="OW268" i="1"/>
  <c r="OV268" i="1"/>
  <c r="OU268" i="1"/>
  <c r="OT268" i="1"/>
  <c r="OS268" i="1"/>
  <c r="OR268" i="1"/>
  <c r="OO268" i="1"/>
  <c r="ON268" i="1"/>
  <c r="OM268" i="1"/>
  <c r="OL268" i="1"/>
  <c r="OK268" i="1"/>
  <c r="OJ268" i="1"/>
  <c r="OI268" i="1"/>
  <c r="OH268" i="1"/>
  <c r="GG268" i="1"/>
  <c r="GF268" i="1"/>
  <c r="GE268" i="1"/>
  <c r="GD268" i="1"/>
  <c r="GC268" i="1"/>
  <c r="GB268" i="1"/>
  <c r="GA268" i="1"/>
  <c r="FZ268" i="1"/>
  <c r="FW268" i="1"/>
  <c r="FV268" i="1"/>
  <c r="FU268" i="1"/>
  <c r="FT268" i="1"/>
  <c r="FS268" i="1"/>
  <c r="FR268" i="1"/>
  <c r="FQ268" i="1"/>
  <c r="FP268" i="1"/>
  <c r="FM268" i="1"/>
  <c r="FL268" i="1"/>
  <c r="FK268" i="1"/>
  <c r="FJ268" i="1"/>
  <c r="FI268" i="1"/>
  <c r="FH268" i="1"/>
  <c r="FG268" i="1"/>
  <c r="FF268" i="1"/>
  <c r="FE268" i="1"/>
  <c r="FD268" i="1"/>
  <c r="EH268" i="1"/>
  <c r="OD268" i="1" s="1"/>
  <c r="EG268" i="1"/>
  <c r="EQ268" i="1" s="1"/>
  <c r="EF268" i="1"/>
  <c r="EP268" i="1" s="1"/>
  <c r="EE268" i="1"/>
  <c r="EO268" i="1" s="1"/>
  <c r="SA266" i="1"/>
  <c r="RZ266" i="1"/>
  <c r="RY266" i="1"/>
  <c r="RX266" i="1"/>
  <c r="RW266" i="1"/>
  <c r="RV266" i="1"/>
  <c r="RU266" i="1"/>
  <c r="RT266" i="1"/>
  <c r="RP266" i="1"/>
  <c r="RK266" i="1"/>
  <c r="RJ266" i="1"/>
  <c r="RI266" i="1"/>
  <c r="RH266" i="1"/>
  <c r="RG266" i="1"/>
  <c r="OY266" i="1"/>
  <c r="OX266" i="1"/>
  <c r="OW266" i="1"/>
  <c r="OV266" i="1"/>
  <c r="OU266" i="1"/>
  <c r="OT266" i="1"/>
  <c r="OS266" i="1"/>
  <c r="OR266" i="1"/>
  <c r="OO266" i="1"/>
  <c r="ON266" i="1"/>
  <c r="OM266" i="1"/>
  <c r="OL266" i="1"/>
  <c r="OK266" i="1"/>
  <c r="OJ266" i="1"/>
  <c r="OI266" i="1"/>
  <c r="OH266" i="1"/>
  <c r="GG266" i="1"/>
  <c r="GF266" i="1"/>
  <c r="GE266" i="1"/>
  <c r="GD266" i="1"/>
  <c r="GC266" i="1"/>
  <c r="GB266" i="1"/>
  <c r="GA266" i="1"/>
  <c r="FZ266" i="1"/>
  <c r="FW266" i="1"/>
  <c r="FV266" i="1"/>
  <c r="FU266" i="1"/>
  <c r="FT266" i="1"/>
  <c r="FS266" i="1"/>
  <c r="FR266" i="1"/>
  <c r="FQ266" i="1"/>
  <c r="FP266" i="1"/>
  <c r="FM266" i="1"/>
  <c r="FL266" i="1"/>
  <c r="FK266" i="1"/>
  <c r="FJ266" i="1"/>
  <c r="FI266" i="1"/>
  <c r="FH266" i="1"/>
  <c r="FG266" i="1"/>
  <c r="FF266" i="1"/>
  <c r="FE266" i="1"/>
  <c r="GI266" i="1" s="1"/>
  <c r="FD266" i="1"/>
  <c r="GH266" i="1" s="1"/>
  <c r="EH266" i="1"/>
  <c r="OD266" i="1" s="1"/>
  <c r="EG266" i="1"/>
  <c r="EQ266" i="1" s="1"/>
  <c r="EF266" i="1"/>
  <c r="EP266" i="1" s="1"/>
  <c r="EE266" i="1"/>
  <c r="EO266" i="1" s="1"/>
  <c r="SA265" i="1"/>
  <c r="RZ265" i="1"/>
  <c r="RY265" i="1"/>
  <c r="RX265" i="1"/>
  <c r="RW265" i="1"/>
  <c r="RV265" i="1"/>
  <c r="RU265" i="1"/>
  <c r="RT265" i="1"/>
  <c r="RP265" i="1"/>
  <c r="RK265" i="1"/>
  <c r="RJ265" i="1"/>
  <c r="RI265" i="1"/>
  <c r="RH265" i="1"/>
  <c r="RG265" i="1"/>
  <c r="OY265" i="1"/>
  <c r="OX265" i="1"/>
  <c r="OW265" i="1"/>
  <c r="OV265" i="1"/>
  <c r="OU265" i="1"/>
  <c r="OT265" i="1"/>
  <c r="OS265" i="1"/>
  <c r="OR265" i="1"/>
  <c r="OO265" i="1"/>
  <c r="ON265" i="1"/>
  <c r="OM265" i="1"/>
  <c r="OL265" i="1"/>
  <c r="OK265" i="1"/>
  <c r="OJ265" i="1"/>
  <c r="OI265" i="1"/>
  <c r="OH265" i="1"/>
  <c r="GG265" i="1"/>
  <c r="GF265" i="1"/>
  <c r="GE265" i="1"/>
  <c r="GD265" i="1"/>
  <c r="GC265" i="1"/>
  <c r="GB265" i="1"/>
  <c r="GA265" i="1"/>
  <c r="FZ265" i="1"/>
  <c r="FW265" i="1"/>
  <c r="FV265" i="1"/>
  <c r="FU265" i="1"/>
  <c r="FT265" i="1"/>
  <c r="FS265" i="1"/>
  <c r="FR265" i="1"/>
  <c r="FQ265" i="1"/>
  <c r="FP265" i="1"/>
  <c r="FM265" i="1"/>
  <c r="FL265" i="1"/>
  <c r="FK265" i="1"/>
  <c r="FJ265" i="1"/>
  <c r="FI265" i="1"/>
  <c r="FH265" i="1"/>
  <c r="FG265" i="1"/>
  <c r="FF265" i="1"/>
  <c r="FE265" i="1"/>
  <c r="FD265" i="1"/>
  <c r="GH265" i="1" s="1"/>
  <c r="EH265" i="1"/>
  <c r="ER265" i="1" s="1"/>
  <c r="EG265" i="1"/>
  <c r="EQ265" i="1" s="1"/>
  <c r="EF265" i="1"/>
  <c r="EP265" i="1" s="1"/>
  <c r="EE265" i="1"/>
  <c r="EO265" i="1" s="1"/>
  <c r="SA263" i="1"/>
  <c r="RZ263" i="1"/>
  <c r="RY263" i="1"/>
  <c r="RX263" i="1"/>
  <c r="RW263" i="1"/>
  <c r="RV263" i="1"/>
  <c r="RU263" i="1"/>
  <c r="RT263" i="1"/>
  <c r="RP263" i="1"/>
  <c r="RK263" i="1"/>
  <c r="RJ263" i="1"/>
  <c r="RI263" i="1"/>
  <c r="RH263" i="1"/>
  <c r="RG263" i="1"/>
  <c r="OY263" i="1"/>
  <c r="OX263" i="1"/>
  <c r="OW263" i="1"/>
  <c r="OV263" i="1"/>
  <c r="OU263" i="1"/>
  <c r="OT263" i="1"/>
  <c r="OS263" i="1"/>
  <c r="OR263" i="1"/>
  <c r="OO263" i="1"/>
  <c r="ON263" i="1"/>
  <c r="OM263" i="1"/>
  <c r="OL263" i="1"/>
  <c r="OK263" i="1"/>
  <c r="OJ263" i="1"/>
  <c r="OI263" i="1"/>
  <c r="OH263" i="1"/>
  <c r="GG263" i="1"/>
  <c r="GF263" i="1"/>
  <c r="GE263" i="1"/>
  <c r="GD263" i="1"/>
  <c r="GC263" i="1"/>
  <c r="GB263" i="1"/>
  <c r="GA263" i="1"/>
  <c r="FZ263" i="1"/>
  <c r="FW263" i="1"/>
  <c r="FV263" i="1"/>
  <c r="FU263" i="1"/>
  <c r="FT263" i="1"/>
  <c r="FS263" i="1"/>
  <c r="FR263" i="1"/>
  <c r="FQ263" i="1"/>
  <c r="FP263" i="1"/>
  <c r="FM263" i="1"/>
  <c r="FL263" i="1"/>
  <c r="FK263" i="1"/>
  <c r="FJ263" i="1"/>
  <c r="FI263" i="1"/>
  <c r="FH263" i="1"/>
  <c r="FG263" i="1"/>
  <c r="FF263" i="1"/>
  <c r="FE263" i="1"/>
  <c r="FD263" i="1"/>
  <c r="GH263" i="1" s="1"/>
  <c r="EH263" i="1"/>
  <c r="ER263" i="1" s="1"/>
  <c r="EG263" i="1"/>
  <c r="EQ263" i="1" s="1"/>
  <c r="EF263" i="1"/>
  <c r="EP263" i="1" s="1"/>
  <c r="EE263" i="1"/>
  <c r="SA262" i="1"/>
  <c r="RZ262" i="1"/>
  <c r="RY262" i="1"/>
  <c r="RX262" i="1"/>
  <c r="RW262" i="1"/>
  <c r="RV262" i="1"/>
  <c r="RU262" i="1"/>
  <c r="RT262" i="1"/>
  <c r="RP262" i="1"/>
  <c r="RK262" i="1"/>
  <c r="RJ262" i="1"/>
  <c r="RI262" i="1"/>
  <c r="RH262" i="1"/>
  <c r="RG262" i="1"/>
  <c r="OY262" i="1"/>
  <c r="OX262" i="1"/>
  <c r="OW262" i="1"/>
  <c r="OV262" i="1"/>
  <c r="OU262" i="1"/>
  <c r="OT262" i="1"/>
  <c r="OS262" i="1"/>
  <c r="OR262" i="1"/>
  <c r="OO262" i="1"/>
  <c r="ON262" i="1"/>
  <c r="OM262" i="1"/>
  <c r="OL262" i="1"/>
  <c r="OK262" i="1"/>
  <c r="OJ262" i="1"/>
  <c r="OI262" i="1"/>
  <c r="OH262" i="1"/>
  <c r="GG262" i="1"/>
  <c r="GF262" i="1"/>
  <c r="GE262" i="1"/>
  <c r="GD262" i="1"/>
  <c r="GC262" i="1"/>
  <c r="GB262" i="1"/>
  <c r="GA262" i="1"/>
  <c r="FZ262" i="1"/>
  <c r="FW262" i="1"/>
  <c r="FV262" i="1"/>
  <c r="FU262" i="1"/>
  <c r="FT262" i="1"/>
  <c r="FS262" i="1"/>
  <c r="FR262" i="1"/>
  <c r="FQ262" i="1"/>
  <c r="FP262" i="1"/>
  <c r="FM262" i="1"/>
  <c r="FL262" i="1"/>
  <c r="FK262" i="1"/>
  <c r="FJ262" i="1"/>
  <c r="FI262" i="1"/>
  <c r="FH262" i="1"/>
  <c r="FG262" i="1"/>
  <c r="FF262" i="1"/>
  <c r="FE262" i="1"/>
  <c r="GI262" i="1" s="1"/>
  <c r="FD262" i="1"/>
  <c r="EH262" i="1"/>
  <c r="OD262" i="1" s="1"/>
  <c r="EG262" i="1"/>
  <c r="EQ262" i="1" s="1"/>
  <c r="EF262" i="1"/>
  <c r="EP262" i="1" s="1"/>
  <c r="EE262" i="1"/>
  <c r="SA261" i="1"/>
  <c r="RZ261" i="1"/>
  <c r="RY261" i="1"/>
  <c r="RX261" i="1"/>
  <c r="RW261" i="1"/>
  <c r="RV261" i="1"/>
  <c r="RU261" i="1"/>
  <c r="RT261" i="1"/>
  <c r="RP261" i="1"/>
  <c r="RK261" i="1"/>
  <c r="RJ261" i="1"/>
  <c r="RI261" i="1"/>
  <c r="RH261" i="1"/>
  <c r="RG261" i="1"/>
  <c r="OY261" i="1"/>
  <c r="OX261" i="1"/>
  <c r="OW261" i="1"/>
  <c r="OV261" i="1"/>
  <c r="OU261" i="1"/>
  <c r="OT261" i="1"/>
  <c r="OS261" i="1"/>
  <c r="OR261" i="1"/>
  <c r="OO261" i="1"/>
  <c r="ON261" i="1"/>
  <c r="OM261" i="1"/>
  <c r="OL261" i="1"/>
  <c r="OK261" i="1"/>
  <c r="OJ261" i="1"/>
  <c r="OI261" i="1"/>
  <c r="OH261" i="1"/>
  <c r="GG261" i="1"/>
  <c r="GF261" i="1"/>
  <c r="GE261" i="1"/>
  <c r="GD261" i="1"/>
  <c r="GC261" i="1"/>
  <c r="GB261" i="1"/>
  <c r="GA261" i="1"/>
  <c r="FZ261" i="1"/>
  <c r="FW261" i="1"/>
  <c r="FV261" i="1"/>
  <c r="FU261" i="1"/>
  <c r="FT261" i="1"/>
  <c r="FS261" i="1"/>
  <c r="FR261" i="1"/>
  <c r="FQ261" i="1"/>
  <c r="FP261" i="1"/>
  <c r="FM261" i="1"/>
  <c r="FL261" i="1"/>
  <c r="FK261" i="1"/>
  <c r="FJ261" i="1"/>
  <c r="FI261" i="1"/>
  <c r="FH261" i="1"/>
  <c r="FG261" i="1"/>
  <c r="FF261" i="1"/>
  <c r="FE261" i="1"/>
  <c r="GI261" i="1" s="1"/>
  <c r="FD261" i="1"/>
  <c r="EH261" i="1"/>
  <c r="ER261" i="1" s="1"/>
  <c r="EG261" i="1"/>
  <c r="EQ261" i="1" s="1"/>
  <c r="EF261" i="1"/>
  <c r="EP261" i="1" s="1"/>
  <c r="EE261" i="1"/>
  <c r="SA260" i="1"/>
  <c r="RZ260" i="1"/>
  <c r="RY260" i="1"/>
  <c r="RX260" i="1"/>
  <c r="RW260" i="1"/>
  <c r="RV260" i="1"/>
  <c r="RU260" i="1"/>
  <c r="RT260" i="1"/>
  <c r="RP260" i="1"/>
  <c r="RK260" i="1"/>
  <c r="RJ260" i="1"/>
  <c r="RI260" i="1"/>
  <c r="RH260" i="1"/>
  <c r="RG260" i="1"/>
  <c r="OY260" i="1"/>
  <c r="OX260" i="1"/>
  <c r="OW260" i="1"/>
  <c r="OV260" i="1"/>
  <c r="OU260" i="1"/>
  <c r="OT260" i="1"/>
  <c r="OS260" i="1"/>
  <c r="OR260" i="1"/>
  <c r="OO260" i="1"/>
  <c r="ON260" i="1"/>
  <c r="OM260" i="1"/>
  <c r="OL260" i="1"/>
  <c r="OK260" i="1"/>
  <c r="OJ260" i="1"/>
  <c r="OI260" i="1"/>
  <c r="OH260" i="1"/>
  <c r="GG260" i="1"/>
  <c r="GF260" i="1"/>
  <c r="GE260" i="1"/>
  <c r="GD260" i="1"/>
  <c r="GC260" i="1"/>
  <c r="GB260" i="1"/>
  <c r="GA260" i="1"/>
  <c r="FZ260" i="1"/>
  <c r="FW260" i="1"/>
  <c r="FV260" i="1"/>
  <c r="FU260" i="1"/>
  <c r="FT260" i="1"/>
  <c r="FS260" i="1"/>
  <c r="FR260" i="1"/>
  <c r="FQ260" i="1"/>
  <c r="FP260" i="1"/>
  <c r="FM260" i="1"/>
  <c r="FL260" i="1"/>
  <c r="FK260" i="1"/>
  <c r="FJ260" i="1"/>
  <c r="FI260" i="1"/>
  <c r="FH260" i="1"/>
  <c r="FG260" i="1"/>
  <c r="FF260" i="1"/>
  <c r="FE260" i="1"/>
  <c r="GI260" i="1" s="1"/>
  <c r="FD260" i="1"/>
  <c r="GH260" i="1" s="1"/>
  <c r="EH260" i="1"/>
  <c r="EG260" i="1"/>
  <c r="EF260" i="1"/>
  <c r="EP260" i="1" s="1"/>
  <c r="EE260" i="1"/>
  <c r="EO260" i="1" s="1"/>
  <c r="SA259" i="1"/>
  <c r="RZ259" i="1"/>
  <c r="RY259" i="1"/>
  <c r="RX259" i="1"/>
  <c r="RW259" i="1"/>
  <c r="RV259" i="1"/>
  <c r="RU259" i="1"/>
  <c r="RT259" i="1"/>
  <c r="RP259" i="1"/>
  <c r="RK259" i="1"/>
  <c r="RJ259" i="1"/>
  <c r="RI259" i="1"/>
  <c r="RH259" i="1"/>
  <c r="RG259" i="1"/>
  <c r="OY259" i="1"/>
  <c r="OX259" i="1"/>
  <c r="OW259" i="1"/>
  <c r="OV259" i="1"/>
  <c r="OU259" i="1"/>
  <c r="OT259" i="1"/>
  <c r="OS259" i="1"/>
  <c r="OR259" i="1"/>
  <c r="OO259" i="1"/>
  <c r="ON259" i="1"/>
  <c r="OM259" i="1"/>
  <c r="OL259" i="1"/>
  <c r="OK259" i="1"/>
  <c r="OJ259" i="1"/>
  <c r="OI259" i="1"/>
  <c r="OH259" i="1"/>
  <c r="GG259" i="1"/>
  <c r="GF259" i="1"/>
  <c r="GE259" i="1"/>
  <c r="GD259" i="1"/>
  <c r="GC259" i="1"/>
  <c r="GB259" i="1"/>
  <c r="GA259" i="1"/>
  <c r="FZ259" i="1"/>
  <c r="FW259" i="1"/>
  <c r="FV259" i="1"/>
  <c r="FU259" i="1"/>
  <c r="FT259" i="1"/>
  <c r="FS259" i="1"/>
  <c r="FR259" i="1"/>
  <c r="FQ259" i="1"/>
  <c r="FP259" i="1"/>
  <c r="FM259" i="1"/>
  <c r="FL259" i="1"/>
  <c r="FK259" i="1"/>
  <c r="FJ259" i="1"/>
  <c r="FI259" i="1"/>
  <c r="FH259" i="1"/>
  <c r="FG259" i="1"/>
  <c r="FF259" i="1"/>
  <c r="FE259" i="1"/>
  <c r="FD259" i="1"/>
  <c r="EH259" i="1"/>
  <c r="ER259" i="1" s="1"/>
  <c r="EG259" i="1"/>
  <c r="EQ259" i="1" s="1"/>
  <c r="EF259" i="1"/>
  <c r="EP259" i="1" s="1"/>
  <c r="EE259" i="1"/>
  <c r="SA258" i="1"/>
  <c r="RZ258" i="1"/>
  <c r="RY258" i="1"/>
  <c r="RX258" i="1"/>
  <c r="RW258" i="1"/>
  <c r="RV258" i="1"/>
  <c r="RU258" i="1"/>
  <c r="RT258" i="1"/>
  <c r="RP258" i="1"/>
  <c r="RK258" i="1"/>
  <c r="RJ258" i="1"/>
  <c r="RI258" i="1"/>
  <c r="RH258" i="1"/>
  <c r="RG258" i="1"/>
  <c r="OY258" i="1"/>
  <c r="OX258" i="1"/>
  <c r="OW258" i="1"/>
  <c r="OV258" i="1"/>
  <c r="OU258" i="1"/>
  <c r="OT258" i="1"/>
  <c r="OS258" i="1"/>
  <c r="OR258" i="1"/>
  <c r="OO258" i="1"/>
  <c r="ON258" i="1"/>
  <c r="OM258" i="1"/>
  <c r="OL258" i="1"/>
  <c r="OK258" i="1"/>
  <c r="OJ258" i="1"/>
  <c r="OI258" i="1"/>
  <c r="OH258" i="1"/>
  <c r="GG258" i="1"/>
  <c r="GF258" i="1"/>
  <c r="GE258" i="1"/>
  <c r="GD258" i="1"/>
  <c r="GC258" i="1"/>
  <c r="GB258" i="1"/>
  <c r="GA258" i="1"/>
  <c r="FZ258" i="1"/>
  <c r="FW258" i="1"/>
  <c r="FV258" i="1"/>
  <c r="FU258" i="1"/>
  <c r="FT258" i="1"/>
  <c r="FS258" i="1"/>
  <c r="FR258" i="1"/>
  <c r="FQ258" i="1"/>
  <c r="FP258" i="1"/>
  <c r="FM258" i="1"/>
  <c r="FL258" i="1"/>
  <c r="FK258" i="1"/>
  <c r="FJ258" i="1"/>
  <c r="FI258" i="1"/>
  <c r="FH258" i="1"/>
  <c r="FG258" i="1"/>
  <c r="FF258" i="1"/>
  <c r="FE258" i="1"/>
  <c r="FD258" i="1"/>
  <c r="EH258" i="1"/>
  <c r="EG258" i="1"/>
  <c r="EQ258" i="1" s="1"/>
  <c r="EF258" i="1"/>
  <c r="EP258" i="1" s="1"/>
  <c r="EE258" i="1"/>
  <c r="EO258" i="1" s="1"/>
  <c r="SA257" i="1"/>
  <c r="RZ257" i="1"/>
  <c r="RY257" i="1"/>
  <c r="RX257" i="1"/>
  <c r="RW257" i="1"/>
  <c r="RV257" i="1"/>
  <c r="RU257" i="1"/>
  <c r="RT257" i="1"/>
  <c r="RP257" i="1"/>
  <c r="RK257" i="1"/>
  <c r="RJ257" i="1"/>
  <c r="RI257" i="1"/>
  <c r="RH257" i="1"/>
  <c r="RG257" i="1"/>
  <c r="OY257" i="1"/>
  <c r="OX257" i="1"/>
  <c r="OW257" i="1"/>
  <c r="OV257" i="1"/>
  <c r="OU257" i="1"/>
  <c r="OT257" i="1"/>
  <c r="OS257" i="1"/>
  <c r="OR257" i="1"/>
  <c r="OO257" i="1"/>
  <c r="ON257" i="1"/>
  <c r="OM257" i="1"/>
  <c r="OL257" i="1"/>
  <c r="OK257" i="1"/>
  <c r="OJ257" i="1"/>
  <c r="OI257" i="1"/>
  <c r="OH257" i="1"/>
  <c r="GG257" i="1"/>
  <c r="GF257" i="1"/>
  <c r="GE257" i="1"/>
  <c r="GD257" i="1"/>
  <c r="GC257" i="1"/>
  <c r="GB257" i="1"/>
  <c r="GA257" i="1"/>
  <c r="FZ257" i="1"/>
  <c r="FW257" i="1"/>
  <c r="FV257" i="1"/>
  <c r="FU257" i="1"/>
  <c r="FT257" i="1"/>
  <c r="FS257" i="1"/>
  <c r="FR257" i="1"/>
  <c r="FQ257" i="1"/>
  <c r="FP257" i="1"/>
  <c r="FM257" i="1"/>
  <c r="FL257" i="1"/>
  <c r="FK257" i="1"/>
  <c r="FJ257" i="1"/>
  <c r="FI257" i="1"/>
  <c r="FH257" i="1"/>
  <c r="FG257" i="1"/>
  <c r="FF257" i="1"/>
  <c r="FE257" i="1"/>
  <c r="GI257" i="1" s="1"/>
  <c r="FD257" i="1"/>
  <c r="GH257" i="1" s="1"/>
  <c r="EH257" i="1"/>
  <c r="OD257" i="1" s="1"/>
  <c r="EG257" i="1"/>
  <c r="EQ257" i="1" s="1"/>
  <c r="EF257" i="1"/>
  <c r="EP257" i="1" s="1"/>
  <c r="EE257" i="1"/>
  <c r="SA256" i="1"/>
  <c r="RZ256" i="1"/>
  <c r="RY256" i="1"/>
  <c r="RX256" i="1"/>
  <c r="RW256" i="1"/>
  <c r="RV256" i="1"/>
  <c r="RU256" i="1"/>
  <c r="RT256" i="1"/>
  <c r="RP256" i="1"/>
  <c r="RK256" i="1"/>
  <c r="RJ256" i="1"/>
  <c r="RI256" i="1"/>
  <c r="RH256" i="1"/>
  <c r="RG256" i="1"/>
  <c r="OY256" i="1"/>
  <c r="OX256" i="1"/>
  <c r="OW256" i="1"/>
  <c r="OV256" i="1"/>
  <c r="OU256" i="1"/>
  <c r="OT256" i="1"/>
  <c r="OS256" i="1"/>
  <c r="OR256" i="1"/>
  <c r="OO256" i="1"/>
  <c r="ON256" i="1"/>
  <c r="OM256" i="1"/>
  <c r="OL256" i="1"/>
  <c r="OK256" i="1"/>
  <c r="OJ256" i="1"/>
  <c r="OI256" i="1"/>
  <c r="OH256" i="1"/>
  <c r="GG256" i="1"/>
  <c r="GF256" i="1"/>
  <c r="GE256" i="1"/>
  <c r="GD256" i="1"/>
  <c r="GC256" i="1"/>
  <c r="GB256" i="1"/>
  <c r="GA256" i="1"/>
  <c r="FZ256" i="1"/>
  <c r="FW256" i="1"/>
  <c r="FV256" i="1"/>
  <c r="FU256" i="1"/>
  <c r="FT256" i="1"/>
  <c r="FS256" i="1"/>
  <c r="FR256" i="1"/>
  <c r="FQ256" i="1"/>
  <c r="FP256" i="1"/>
  <c r="FM256" i="1"/>
  <c r="FL256" i="1"/>
  <c r="FK256" i="1"/>
  <c r="FJ256" i="1"/>
  <c r="FI256" i="1"/>
  <c r="FH256" i="1"/>
  <c r="FG256" i="1"/>
  <c r="FF256" i="1"/>
  <c r="FE256" i="1"/>
  <c r="FD256" i="1"/>
  <c r="GH256" i="1" s="1"/>
  <c r="EH256" i="1"/>
  <c r="ER256" i="1" s="1"/>
  <c r="EG256" i="1"/>
  <c r="EQ256" i="1" s="1"/>
  <c r="EF256" i="1"/>
  <c r="EP256" i="1" s="1"/>
  <c r="EE256" i="1"/>
  <c r="EO256" i="1" s="1"/>
  <c r="SA255" i="1"/>
  <c r="RZ255" i="1"/>
  <c r="RY255" i="1"/>
  <c r="RX255" i="1"/>
  <c r="RW255" i="1"/>
  <c r="RV255" i="1"/>
  <c r="RU255" i="1"/>
  <c r="RT255" i="1"/>
  <c r="RP255" i="1"/>
  <c r="RK255" i="1"/>
  <c r="RJ255" i="1"/>
  <c r="RI255" i="1"/>
  <c r="RH255" i="1"/>
  <c r="RG255" i="1"/>
  <c r="OY255" i="1"/>
  <c r="OX255" i="1"/>
  <c r="OW255" i="1"/>
  <c r="OV255" i="1"/>
  <c r="OU255" i="1"/>
  <c r="OT255" i="1"/>
  <c r="OS255" i="1"/>
  <c r="OR255" i="1"/>
  <c r="OO255" i="1"/>
  <c r="ON255" i="1"/>
  <c r="OM255" i="1"/>
  <c r="OL255" i="1"/>
  <c r="OK255" i="1"/>
  <c r="OJ255" i="1"/>
  <c r="OI255" i="1"/>
  <c r="OH255" i="1"/>
  <c r="GG255" i="1"/>
  <c r="GF255" i="1"/>
  <c r="GE255" i="1"/>
  <c r="GD255" i="1"/>
  <c r="GC255" i="1"/>
  <c r="GB255" i="1"/>
  <c r="GA255" i="1"/>
  <c r="FZ255" i="1"/>
  <c r="FW255" i="1"/>
  <c r="FV255" i="1"/>
  <c r="FU255" i="1"/>
  <c r="FT255" i="1"/>
  <c r="FS255" i="1"/>
  <c r="FR255" i="1"/>
  <c r="FQ255" i="1"/>
  <c r="FP255" i="1"/>
  <c r="FM255" i="1"/>
  <c r="FL255" i="1"/>
  <c r="FK255" i="1"/>
  <c r="FJ255" i="1"/>
  <c r="FI255" i="1"/>
  <c r="FH255" i="1"/>
  <c r="FG255" i="1"/>
  <c r="FF255" i="1"/>
  <c r="FE255" i="1"/>
  <c r="GI255" i="1" s="1"/>
  <c r="FD255" i="1"/>
  <c r="GH255" i="1" s="1"/>
  <c r="EH255" i="1"/>
  <c r="OD255" i="1" s="1"/>
  <c r="EG255" i="1"/>
  <c r="EQ255" i="1" s="1"/>
  <c r="EF255" i="1"/>
  <c r="EP255" i="1" s="1"/>
  <c r="EE255" i="1"/>
  <c r="EO255" i="1" s="1"/>
  <c r="SA254" i="1"/>
  <c r="RZ254" i="1"/>
  <c r="RY254" i="1"/>
  <c r="RX254" i="1"/>
  <c r="RW254" i="1"/>
  <c r="RV254" i="1"/>
  <c r="RU254" i="1"/>
  <c r="RT254" i="1"/>
  <c r="RP254" i="1"/>
  <c r="RK254" i="1"/>
  <c r="RJ254" i="1"/>
  <c r="RI254" i="1"/>
  <c r="RH254" i="1"/>
  <c r="RG254" i="1"/>
  <c r="OY254" i="1"/>
  <c r="OX254" i="1"/>
  <c r="OW254" i="1"/>
  <c r="OV254" i="1"/>
  <c r="OU254" i="1"/>
  <c r="OT254" i="1"/>
  <c r="OS254" i="1"/>
  <c r="OR254" i="1"/>
  <c r="OO254" i="1"/>
  <c r="ON254" i="1"/>
  <c r="OM254" i="1"/>
  <c r="OL254" i="1"/>
  <c r="OK254" i="1"/>
  <c r="OJ254" i="1"/>
  <c r="OI254" i="1"/>
  <c r="OH254" i="1"/>
  <c r="GG254" i="1"/>
  <c r="GF254" i="1"/>
  <c r="GE254" i="1"/>
  <c r="GD254" i="1"/>
  <c r="GC254" i="1"/>
  <c r="GB254" i="1"/>
  <c r="GA254" i="1"/>
  <c r="FZ254" i="1"/>
  <c r="FW254" i="1"/>
  <c r="FV254" i="1"/>
  <c r="FU254" i="1"/>
  <c r="FT254" i="1"/>
  <c r="FS254" i="1"/>
  <c r="FR254" i="1"/>
  <c r="FQ254" i="1"/>
  <c r="FP254" i="1"/>
  <c r="FM254" i="1"/>
  <c r="FL254" i="1"/>
  <c r="FK254" i="1"/>
  <c r="FJ254" i="1"/>
  <c r="FI254" i="1"/>
  <c r="FH254" i="1"/>
  <c r="FG254" i="1"/>
  <c r="FF254" i="1"/>
  <c r="FE254" i="1"/>
  <c r="GI254" i="1" s="1"/>
  <c r="FD254" i="1"/>
  <c r="GH254" i="1" s="1"/>
  <c r="EH254" i="1"/>
  <c r="OD254" i="1" s="1"/>
  <c r="EG254" i="1"/>
  <c r="EQ254" i="1" s="1"/>
  <c r="EF254" i="1"/>
  <c r="EP254" i="1" s="1"/>
  <c r="EE254" i="1"/>
  <c r="SA253" i="1"/>
  <c r="RZ253" i="1"/>
  <c r="RY253" i="1"/>
  <c r="RX253" i="1"/>
  <c r="RW253" i="1"/>
  <c r="RV253" i="1"/>
  <c r="RU253" i="1"/>
  <c r="RT253" i="1"/>
  <c r="RP253" i="1"/>
  <c r="RK253" i="1"/>
  <c r="RJ253" i="1"/>
  <c r="RI253" i="1"/>
  <c r="RH253" i="1"/>
  <c r="RG253" i="1"/>
  <c r="OY253" i="1"/>
  <c r="OX253" i="1"/>
  <c r="OW253" i="1"/>
  <c r="OV253" i="1"/>
  <c r="OU253" i="1"/>
  <c r="OT253" i="1"/>
  <c r="OS253" i="1"/>
  <c r="OR253" i="1"/>
  <c r="OO253" i="1"/>
  <c r="ON253" i="1"/>
  <c r="OM253" i="1"/>
  <c r="OL253" i="1"/>
  <c r="OK253" i="1"/>
  <c r="OJ253" i="1"/>
  <c r="OI253" i="1"/>
  <c r="OH253" i="1"/>
  <c r="GG253" i="1"/>
  <c r="GF253" i="1"/>
  <c r="GE253" i="1"/>
  <c r="GD253" i="1"/>
  <c r="GC253" i="1"/>
  <c r="GB253" i="1"/>
  <c r="GA253" i="1"/>
  <c r="FZ253" i="1"/>
  <c r="FW253" i="1"/>
  <c r="FV253" i="1"/>
  <c r="FU253" i="1"/>
  <c r="FT253" i="1"/>
  <c r="FS253" i="1"/>
  <c r="FR253" i="1"/>
  <c r="FQ253" i="1"/>
  <c r="FP253" i="1"/>
  <c r="FM253" i="1"/>
  <c r="FL253" i="1"/>
  <c r="FK253" i="1"/>
  <c r="FJ253" i="1"/>
  <c r="FI253" i="1"/>
  <c r="FH253" i="1"/>
  <c r="FG253" i="1"/>
  <c r="FF253" i="1"/>
  <c r="FE253" i="1"/>
  <c r="FD253" i="1"/>
  <c r="EH253" i="1"/>
  <c r="OD253" i="1" s="1"/>
  <c r="EG253" i="1"/>
  <c r="EQ253" i="1" s="1"/>
  <c r="EF253" i="1"/>
  <c r="EP253" i="1" s="1"/>
  <c r="EE253" i="1"/>
  <c r="EO253" i="1" s="1"/>
  <c r="SA252" i="1"/>
  <c r="RZ252" i="1"/>
  <c r="RY252" i="1"/>
  <c r="RX252" i="1"/>
  <c r="RW252" i="1"/>
  <c r="RV252" i="1"/>
  <c r="RU252" i="1"/>
  <c r="RT252" i="1"/>
  <c r="RP252" i="1"/>
  <c r="RK252" i="1"/>
  <c r="RJ252" i="1"/>
  <c r="RI252" i="1"/>
  <c r="RH252" i="1"/>
  <c r="RG252" i="1"/>
  <c r="OY252" i="1"/>
  <c r="OX252" i="1"/>
  <c r="OW252" i="1"/>
  <c r="OV252" i="1"/>
  <c r="OU252" i="1"/>
  <c r="OT252" i="1"/>
  <c r="OS252" i="1"/>
  <c r="OR252" i="1"/>
  <c r="OO252" i="1"/>
  <c r="ON252" i="1"/>
  <c r="OM252" i="1"/>
  <c r="OL252" i="1"/>
  <c r="OK252" i="1"/>
  <c r="OJ252" i="1"/>
  <c r="OI252" i="1"/>
  <c r="OH252" i="1"/>
  <c r="GG252" i="1"/>
  <c r="GF252" i="1"/>
  <c r="GE252" i="1"/>
  <c r="GD252" i="1"/>
  <c r="GC252" i="1"/>
  <c r="GB252" i="1"/>
  <c r="GA252" i="1"/>
  <c r="FZ252" i="1"/>
  <c r="FW252" i="1"/>
  <c r="FV252" i="1"/>
  <c r="FU252" i="1"/>
  <c r="FT252" i="1"/>
  <c r="FS252" i="1"/>
  <c r="FR252" i="1"/>
  <c r="FQ252" i="1"/>
  <c r="FP252" i="1"/>
  <c r="FM252" i="1"/>
  <c r="FL252" i="1"/>
  <c r="FK252" i="1"/>
  <c r="FJ252" i="1"/>
  <c r="FI252" i="1"/>
  <c r="FH252" i="1"/>
  <c r="FG252" i="1"/>
  <c r="FF252" i="1"/>
  <c r="FE252" i="1"/>
  <c r="FD252" i="1"/>
  <c r="EH252" i="1"/>
  <c r="ER252" i="1" s="1"/>
  <c r="EG252" i="1"/>
  <c r="EQ252" i="1" s="1"/>
  <c r="EF252" i="1"/>
  <c r="EP252" i="1" s="1"/>
  <c r="EE252" i="1"/>
  <c r="EO252" i="1" s="1"/>
  <c r="SA251" i="1"/>
  <c r="RZ251" i="1"/>
  <c r="RY251" i="1"/>
  <c r="RX251" i="1"/>
  <c r="RW251" i="1"/>
  <c r="RV251" i="1"/>
  <c r="RU251" i="1"/>
  <c r="RT251" i="1"/>
  <c r="RP251" i="1"/>
  <c r="RK251" i="1"/>
  <c r="RJ251" i="1"/>
  <c r="RI251" i="1"/>
  <c r="RH251" i="1"/>
  <c r="RG251" i="1"/>
  <c r="OY251" i="1"/>
  <c r="OX251" i="1"/>
  <c r="OW251" i="1"/>
  <c r="OV251" i="1"/>
  <c r="OU251" i="1"/>
  <c r="OT251" i="1"/>
  <c r="OS251" i="1"/>
  <c r="OR251" i="1"/>
  <c r="OO251" i="1"/>
  <c r="ON251" i="1"/>
  <c r="OM251" i="1"/>
  <c r="OL251" i="1"/>
  <c r="OK251" i="1"/>
  <c r="OJ251" i="1"/>
  <c r="OI251" i="1"/>
  <c r="OH251" i="1"/>
  <c r="GG251" i="1"/>
  <c r="GF251" i="1"/>
  <c r="GE251" i="1"/>
  <c r="GD251" i="1"/>
  <c r="GC251" i="1"/>
  <c r="GB251" i="1"/>
  <c r="GA251" i="1"/>
  <c r="FZ251" i="1"/>
  <c r="FW251" i="1"/>
  <c r="FV251" i="1"/>
  <c r="FU251" i="1"/>
  <c r="FT251" i="1"/>
  <c r="FS251" i="1"/>
  <c r="FR251" i="1"/>
  <c r="FQ251" i="1"/>
  <c r="FP251" i="1"/>
  <c r="FM251" i="1"/>
  <c r="FL251" i="1"/>
  <c r="FK251" i="1"/>
  <c r="FJ251" i="1"/>
  <c r="FI251" i="1"/>
  <c r="FH251" i="1"/>
  <c r="FG251" i="1"/>
  <c r="FF251" i="1"/>
  <c r="FE251" i="1"/>
  <c r="GI251" i="1" s="1"/>
  <c r="FD251" i="1"/>
  <c r="GH251" i="1" s="1"/>
  <c r="EH251" i="1"/>
  <c r="EG251" i="1"/>
  <c r="EQ251" i="1" s="1"/>
  <c r="EF251" i="1"/>
  <c r="EP251" i="1" s="1"/>
  <c r="EE251" i="1"/>
  <c r="EO251" i="1" s="1"/>
  <c r="SA250" i="1"/>
  <c r="RZ250" i="1"/>
  <c r="RY250" i="1"/>
  <c r="RX250" i="1"/>
  <c r="RW250" i="1"/>
  <c r="RV250" i="1"/>
  <c r="RU250" i="1"/>
  <c r="RT250" i="1"/>
  <c r="RP250" i="1"/>
  <c r="RK250" i="1"/>
  <c r="RJ250" i="1"/>
  <c r="RI250" i="1"/>
  <c r="RH250" i="1"/>
  <c r="RG250" i="1"/>
  <c r="OY250" i="1"/>
  <c r="OX250" i="1"/>
  <c r="OW250" i="1"/>
  <c r="OV250" i="1"/>
  <c r="OU250" i="1"/>
  <c r="OT250" i="1"/>
  <c r="OS250" i="1"/>
  <c r="OR250" i="1"/>
  <c r="OO250" i="1"/>
  <c r="ON250" i="1"/>
  <c r="OM250" i="1"/>
  <c r="OL250" i="1"/>
  <c r="OK250" i="1"/>
  <c r="OJ250" i="1"/>
  <c r="OI250" i="1"/>
  <c r="OH250" i="1"/>
  <c r="GG250" i="1"/>
  <c r="GF250" i="1"/>
  <c r="GE250" i="1"/>
  <c r="GD250" i="1"/>
  <c r="GC250" i="1"/>
  <c r="GB250" i="1"/>
  <c r="GA250" i="1"/>
  <c r="FZ250" i="1"/>
  <c r="FW250" i="1"/>
  <c r="FV250" i="1"/>
  <c r="FU250" i="1"/>
  <c r="FT250" i="1"/>
  <c r="FS250" i="1"/>
  <c r="FR250" i="1"/>
  <c r="FQ250" i="1"/>
  <c r="FP250" i="1"/>
  <c r="FM250" i="1"/>
  <c r="FL250" i="1"/>
  <c r="FK250" i="1"/>
  <c r="FJ250" i="1"/>
  <c r="FI250" i="1"/>
  <c r="FH250" i="1"/>
  <c r="FG250" i="1"/>
  <c r="FF250" i="1"/>
  <c r="FE250" i="1"/>
  <c r="FD250" i="1"/>
  <c r="GH250" i="1" s="1"/>
  <c r="EH250" i="1"/>
  <c r="ER250" i="1" s="1"/>
  <c r="EG250" i="1"/>
  <c r="EQ250" i="1" s="1"/>
  <c r="EF250" i="1"/>
  <c r="EP250" i="1" s="1"/>
  <c r="EE250" i="1"/>
  <c r="EO250" i="1" s="1"/>
  <c r="SA249" i="1"/>
  <c r="RZ249" i="1"/>
  <c r="RY249" i="1"/>
  <c r="RX249" i="1"/>
  <c r="RW249" i="1"/>
  <c r="RV249" i="1"/>
  <c r="RU249" i="1"/>
  <c r="RT249" i="1"/>
  <c r="RP249" i="1"/>
  <c r="RK249" i="1"/>
  <c r="RJ249" i="1"/>
  <c r="RI249" i="1"/>
  <c r="RH249" i="1"/>
  <c r="RG249" i="1"/>
  <c r="OY249" i="1"/>
  <c r="OX249" i="1"/>
  <c r="OW249" i="1"/>
  <c r="OV249" i="1"/>
  <c r="OU249" i="1"/>
  <c r="OT249" i="1"/>
  <c r="OS249" i="1"/>
  <c r="OR249" i="1"/>
  <c r="OO249" i="1"/>
  <c r="ON249" i="1"/>
  <c r="OM249" i="1"/>
  <c r="OL249" i="1"/>
  <c r="OK249" i="1"/>
  <c r="OJ249" i="1"/>
  <c r="OI249" i="1"/>
  <c r="OH249" i="1"/>
  <c r="GG249" i="1"/>
  <c r="GF249" i="1"/>
  <c r="GE249" i="1"/>
  <c r="GD249" i="1"/>
  <c r="GC249" i="1"/>
  <c r="GB249" i="1"/>
  <c r="GA249" i="1"/>
  <c r="FZ249" i="1"/>
  <c r="FW249" i="1"/>
  <c r="FV249" i="1"/>
  <c r="FU249" i="1"/>
  <c r="FT249" i="1"/>
  <c r="FS249" i="1"/>
  <c r="FR249" i="1"/>
  <c r="FQ249" i="1"/>
  <c r="FP249" i="1"/>
  <c r="FM249" i="1"/>
  <c r="FL249" i="1"/>
  <c r="FK249" i="1"/>
  <c r="FJ249" i="1"/>
  <c r="FI249" i="1"/>
  <c r="FH249" i="1"/>
  <c r="FG249" i="1"/>
  <c r="FF249" i="1"/>
  <c r="FE249" i="1"/>
  <c r="FD249" i="1"/>
  <c r="GH249" i="1" s="1"/>
  <c r="EH249" i="1"/>
  <c r="OD249" i="1" s="1"/>
  <c r="EG249" i="1"/>
  <c r="EQ249" i="1" s="1"/>
  <c r="EF249" i="1"/>
  <c r="EP249" i="1" s="1"/>
  <c r="EE249" i="1"/>
  <c r="EO249" i="1" s="1"/>
  <c r="SA248" i="1"/>
  <c r="RZ248" i="1"/>
  <c r="RY248" i="1"/>
  <c r="RX248" i="1"/>
  <c r="RW248" i="1"/>
  <c r="RV248" i="1"/>
  <c r="RU248" i="1"/>
  <c r="RT248" i="1"/>
  <c r="RP248" i="1"/>
  <c r="RK248" i="1"/>
  <c r="RJ248" i="1"/>
  <c r="RI248" i="1"/>
  <c r="RH248" i="1"/>
  <c r="RG248" i="1"/>
  <c r="OY248" i="1"/>
  <c r="OX248" i="1"/>
  <c r="OW248" i="1"/>
  <c r="OV248" i="1"/>
  <c r="OU248" i="1"/>
  <c r="OT248" i="1"/>
  <c r="OS248" i="1"/>
  <c r="OR248" i="1"/>
  <c r="OO248" i="1"/>
  <c r="ON248" i="1"/>
  <c r="OM248" i="1"/>
  <c r="OL248" i="1"/>
  <c r="OK248" i="1"/>
  <c r="OJ248" i="1"/>
  <c r="OI248" i="1"/>
  <c r="OH248" i="1"/>
  <c r="GG248" i="1"/>
  <c r="GF248" i="1"/>
  <c r="GE248" i="1"/>
  <c r="GD248" i="1"/>
  <c r="GC248" i="1"/>
  <c r="GB248" i="1"/>
  <c r="GA248" i="1"/>
  <c r="FZ248" i="1"/>
  <c r="FW248" i="1"/>
  <c r="FV248" i="1"/>
  <c r="FU248" i="1"/>
  <c r="FT248" i="1"/>
  <c r="FS248" i="1"/>
  <c r="FR248" i="1"/>
  <c r="FQ248" i="1"/>
  <c r="FP248" i="1"/>
  <c r="FM248" i="1"/>
  <c r="FL248" i="1"/>
  <c r="FK248" i="1"/>
  <c r="FJ248" i="1"/>
  <c r="FI248" i="1"/>
  <c r="FH248" i="1"/>
  <c r="FG248" i="1"/>
  <c r="FF248" i="1"/>
  <c r="FE248" i="1"/>
  <c r="GI248" i="1" s="1"/>
  <c r="FD248" i="1"/>
  <c r="EH248" i="1"/>
  <c r="ER248" i="1" s="1"/>
  <c r="EG248" i="1"/>
  <c r="EQ248" i="1" s="1"/>
  <c r="EF248" i="1"/>
  <c r="EP248" i="1" s="1"/>
  <c r="EE248" i="1"/>
  <c r="EO248" i="1" s="1"/>
  <c r="SA247" i="1"/>
  <c r="RZ247" i="1"/>
  <c r="RY247" i="1"/>
  <c r="RX247" i="1"/>
  <c r="RW247" i="1"/>
  <c r="RV247" i="1"/>
  <c r="RU247" i="1"/>
  <c r="RT247" i="1"/>
  <c r="RP247" i="1"/>
  <c r="RK247" i="1"/>
  <c r="RJ247" i="1"/>
  <c r="RI247" i="1"/>
  <c r="RH247" i="1"/>
  <c r="RG247" i="1"/>
  <c r="OY247" i="1"/>
  <c r="OX247" i="1"/>
  <c r="OW247" i="1"/>
  <c r="OV247" i="1"/>
  <c r="OU247" i="1"/>
  <c r="OT247" i="1"/>
  <c r="OS247" i="1"/>
  <c r="OR247" i="1"/>
  <c r="OO247" i="1"/>
  <c r="ON247" i="1"/>
  <c r="OM247" i="1"/>
  <c r="OL247" i="1"/>
  <c r="OK247" i="1"/>
  <c r="OJ247" i="1"/>
  <c r="OI247" i="1"/>
  <c r="OH247" i="1"/>
  <c r="GG247" i="1"/>
  <c r="GF247" i="1"/>
  <c r="GE247" i="1"/>
  <c r="GD247" i="1"/>
  <c r="GC247" i="1"/>
  <c r="GB247" i="1"/>
  <c r="GA247" i="1"/>
  <c r="FZ247" i="1"/>
  <c r="FW247" i="1"/>
  <c r="FV247" i="1"/>
  <c r="FU247" i="1"/>
  <c r="FT247" i="1"/>
  <c r="FS247" i="1"/>
  <c r="FR247" i="1"/>
  <c r="FQ247" i="1"/>
  <c r="FP247" i="1"/>
  <c r="FM247" i="1"/>
  <c r="FL247" i="1"/>
  <c r="FK247" i="1"/>
  <c r="FJ247" i="1"/>
  <c r="FI247" i="1"/>
  <c r="FH247" i="1"/>
  <c r="FG247" i="1"/>
  <c r="FF247" i="1"/>
  <c r="FE247" i="1"/>
  <c r="GI247" i="1" s="1"/>
  <c r="FD247" i="1"/>
  <c r="GH247" i="1" s="1"/>
  <c r="EH247" i="1"/>
  <c r="OD247" i="1" s="1"/>
  <c r="EG247" i="1"/>
  <c r="EQ247" i="1" s="1"/>
  <c r="EF247" i="1"/>
  <c r="EP247" i="1" s="1"/>
  <c r="EE247" i="1"/>
  <c r="EO247" i="1" s="1"/>
  <c r="SA246" i="1"/>
  <c r="RZ246" i="1"/>
  <c r="RY246" i="1"/>
  <c r="RX246" i="1"/>
  <c r="RW246" i="1"/>
  <c r="RV246" i="1"/>
  <c r="RU246" i="1"/>
  <c r="RT246" i="1"/>
  <c r="RP246" i="1"/>
  <c r="RK246" i="1"/>
  <c r="RJ246" i="1"/>
  <c r="RI246" i="1"/>
  <c r="RH246" i="1"/>
  <c r="RG246" i="1"/>
  <c r="OY246" i="1"/>
  <c r="OX246" i="1"/>
  <c r="OW246" i="1"/>
  <c r="OV246" i="1"/>
  <c r="OU246" i="1"/>
  <c r="OT246" i="1"/>
  <c r="OS246" i="1"/>
  <c r="OR246" i="1"/>
  <c r="OO246" i="1"/>
  <c r="ON246" i="1"/>
  <c r="OM246" i="1"/>
  <c r="OL246" i="1"/>
  <c r="OK246" i="1"/>
  <c r="OJ246" i="1"/>
  <c r="OI246" i="1"/>
  <c r="OH246" i="1"/>
  <c r="GG246" i="1"/>
  <c r="GF246" i="1"/>
  <c r="GE246" i="1"/>
  <c r="GD246" i="1"/>
  <c r="GC246" i="1"/>
  <c r="GB246" i="1"/>
  <c r="GA246" i="1"/>
  <c r="FZ246" i="1"/>
  <c r="FW246" i="1"/>
  <c r="FV246" i="1"/>
  <c r="FU246" i="1"/>
  <c r="FT246" i="1"/>
  <c r="FS246" i="1"/>
  <c r="FR246" i="1"/>
  <c r="FQ246" i="1"/>
  <c r="FP246" i="1"/>
  <c r="FM246" i="1"/>
  <c r="FL246" i="1"/>
  <c r="FK246" i="1"/>
  <c r="FJ246" i="1"/>
  <c r="FI246" i="1"/>
  <c r="FH246" i="1"/>
  <c r="FG246" i="1"/>
  <c r="FF246" i="1"/>
  <c r="FE246" i="1"/>
  <c r="GI246" i="1" s="1"/>
  <c r="FD246" i="1"/>
  <c r="GH246" i="1" s="1"/>
  <c r="EH246" i="1"/>
  <c r="OD246" i="1" s="1"/>
  <c r="EG246" i="1"/>
  <c r="EQ246" i="1" s="1"/>
  <c r="EF246" i="1"/>
  <c r="EP246" i="1" s="1"/>
  <c r="EE246" i="1"/>
  <c r="SA245" i="1"/>
  <c r="RZ245" i="1"/>
  <c r="RY245" i="1"/>
  <c r="RX245" i="1"/>
  <c r="RW245" i="1"/>
  <c r="RV245" i="1"/>
  <c r="RU245" i="1"/>
  <c r="RT245" i="1"/>
  <c r="RP245" i="1"/>
  <c r="RK245" i="1"/>
  <c r="RJ245" i="1"/>
  <c r="RI245" i="1"/>
  <c r="RH245" i="1"/>
  <c r="RG245" i="1"/>
  <c r="OY245" i="1"/>
  <c r="OX245" i="1"/>
  <c r="OW245" i="1"/>
  <c r="OV245" i="1"/>
  <c r="OU245" i="1"/>
  <c r="OT245" i="1"/>
  <c r="OS245" i="1"/>
  <c r="OR245" i="1"/>
  <c r="OO245" i="1"/>
  <c r="ON245" i="1"/>
  <c r="OM245" i="1"/>
  <c r="OL245" i="1"/>
  <c r="OK245" i="1"/>
  <c r="OJ245" i="1"/>
  <c r="OI245" i="1"/>
  <c r="OH245" i="1"/>
  <c r="GG245" i="1"/>
  <c r="GF245" i="1"/>
  <c r="GE245" i="1"/>
  <c r="GD245" i="1"/>
  <c r="GC245" i="1"/>
  <c r="GB245" i="1"/>
  <c r="GA245" i="1"/>
  <c r="FZ245" i="1"/>
  <c r="FW245" i="1"/>
  <c r="FV245" i="1"/>
  <c r="FU245" i="1"/>
  <c r="FT245" i="1"/>
  <c r="FS245" i="1"/>
  <c r="FR245" i="1"/>
  <c r="FQ245" i="1"/>
  <c r="FP245" i="1"/>
  <c r="FM245" i="1"/>
  <c r="FL245" i="1"/>
  <c r="FK245" i="1"/>
  <c r="FJ245" i="1"/>
  <c r="FI245" i="1"/>
  <c r="FH245" i="1"/>
  <c r="FG245" i="1"/>
  <c r="FF245" i="1"/>
  <c r="FE245" i="1"/>
  <c r="FD245" i="1"/>
  <c r="EH245" i="1"/>
  <c r="OD245" i="1" s="1"/>
  <c r="EG245" i="1"/>
  <c r="EQ245" i="1" s="1"/>
  <c r="EF245" i="1"/>
  <c r="EP245" i="1" s="1"/>
  <c r="EE245" i="1"/>
  <c r="EO245" i="1" s="1"/>
  <c r="SA244" i="1"/>
  <c r="RZ244" i="1"/>
  <c r="RY244" i="1"/>
  <c r="RX244" i="1"/>
  <c r="RW244" i="1"/>
  <c r="RV244" i="1"/>
  <c r="RU244" i="1"/>
  <c r="RT244" i="1"/>
  <c r="RP244" i="1"/>
  <c r="RK244" i="1"/>
  <c r="RJ244" i="1"/>
  <c r="RI244" i="1"/>
  <c r="RH244" i="1"/>
  <c r="RG244" i="1"/>
  <c r="OY244" i="1"/>
  <c r="OX244" i="1"/>
  <c r="OW244" i="1"/>
  <c r="OV244" i="1"/>
  <c r="OU244" i="1"/>
  <c r="OT244" i="1"/>
  <c r="OS244" i="1"/>
  <c r="OR244" i="1"/>
  <c r="OO244" i="1"/>
  <c r="ON244" i="1"/>
  <c r="OM244" i="1"/>
  <c r="OL244" i="1"/>
  <c r="OK244" i="1"/>
  <c r="OJ244" i="1"/>
  <c r="OI244" i="1"/>
  <c r="OH244" i="1"/>
  <c r="GG244" i="1"/>
  <c r="GF244" i="1"/>
  <c r="GE244" i="1"/>
  <c r="GD244" i="1"/>
  <c r="GC244" i="1"/>
  <c r="GB244" i="1"/>
  <c r="GA244" i="1"/>
  <c r="FZ244" i="1"/>
  <c r="FW244" i="1"/>
  <c r="FV244" i="1"/>
  <c r="FU244" i="1"/>
  <c r="FT244" i="1"/>
  <c r="FS244" i="1"/>
  <c r="FR244" i="1"/>
  <c r="FQ244" i="1"/>
  <c r="FP244" i="1"/>
  <c r="FM244" i="1"/>
  <c r="FL244" i="1"/>
  <c r="FK244" i="1"/>
  <c r="FJ244" i="1"/>
  <c r="FI244" i="1"/>
  <c r="FH244" i="1"/>
  <c r="FG244" i="1"/>
  <c r="FF244" i="1"/>
  <c r="FE244" i="1"/>
  <c r="GI244" i="1" s="1"/>
  <c r="FD244" i="1"/>
  <c r="EH244" i="1"/>
  <c r="EG244" i="1"/>
  <c r="EQ244" i="1" s="1"/>
  <c r="EF244" i="1"/>
  <c r="EP244" i="1" s="1"/>
  <c r="EE244" i="1"/>
  <c r="SA243" i="1"/>
  <c r="RZ243" i="1"/>
  <c r="RY243" i="1"/>
  <c r="RX243" i="1"/>
  <c r="RW243" i="1"/>
  <c r="RV243" i="1"/>
  <c r="RU243" i="1"/>
  <c r="RT243" i="1"/>
  <c r="RP243" i="1"/>
  <c r="RK243" i="1"/>
  <c r="RJ243" i="1"/>
  <c r="RI243" i="1"/>
  <c r="RH243" i="1"/>
  <c r="RG243" i="1"/>
  <c r="OY243" i="1"/>
  <c r="OX243" i="1"/>
  <c r="OW243" i="1"/>
  <c r="OV243" i="1"/>
  <c r="OU243" i="1"/>
  <c r="OT243" i="1"/>
  <c r="OS243" i="1"/>
  <c r="OR243" i="1"/>
  <c r="OO243" i="1"/>
  <c r="ON243" i="1"/>
  <c r="OM243" i="1"/>
  <c r="OL243" i="1"/>
  <c r="OK243" i="1"/>
  <c r="OJ243" i="1"/>
  <c r="OI243" i="1"/>
  <c r="OH243" i="1"/>
  <c r="GG243" i="1"/>
  <c r="GF243" i="1"/>
  <c r="GE243" i="1"/>
  <c r="GD243" i="1"/>
  <c r="GC243" i="1"/>
  <c r="GB243" i="1"/>
  <c r="GA243" i="1"/>
  <c r="FZ243" i="1"/>
  <c r="FW243" i="1"/>
  <c r="FV243" i="1"/>
  <c r="FU243" i="1"/>
  <c r="FT243" i="1"/>
  <c r="FS243" i="1"/>
  <c r="FR243" i="1"/>
  <c r="FQ243" i="1"/>
  <c r="FP243" i="1"/>
  <c r="FM243" i="1"/>
  <c r="FL243" i="1"/>
  <c r="FK243" i="1"/>
  <c r="FJ243" i="1"/>
  <c r="FI243" i="1"/>
  <c r="FH243" i="1"/>
  <c r="FG243" i="1"/>
  <c r="FF243" i="1"/>
  <c r="FE243" i="1"/>
  <c r="FD243" i="1"/>
  <c r="EH243" i="1"/>
  <c r="OD243" i="1" s="1"/>
  <c r="EG243" i="1"/>
  <c r="EQ243" i="1" s="1"/>
  <c r="EF243" i="1"/>
  <c r="EP243" i="1" s="1"/>
  <c r="EE243" i="1"/>
  <c r="EO243" i="1" s="1"/>
  <c r="SA242" i="1"/>
  <c r="RZ242" i="1"/>
  <c r="RY242" i="1"/>
  <c r="RX242" i="1"/>
  <c r="RW242" i="1"/>
  <c r="RV242" i="1"/>
  <c r="RU242" i="1"/>
  <c r="RT242" i="1"/>
  <c r="RP242" i="1"/>
  <c r="RK242" i="1"/>
  <c r="RJ242" i="1"/>
  <c r="RI242" i="1"/>
  <c r="RH242" i="1"/>
  <c r="RG242" i="1"/>
  <c r="OY242" i="1"/>
  <c r="OX242" i="1"/>
  <c r="OW242" i="1"/>
  <c r="OV242" i="1"/>
  <c r="OU242" i="1"/>
  <c r="OT242" i="1"/>
  <c r="OS242" i="1"/>
  <c r="OR242" i="1"/>
  <c r="OO242" i="1"/>
  <c r="ON242" i="1"/>
  <c r="OM242" i="1"/>
  <c r="OL242" i="1"/>
  <c r="OK242" i="1"/>
  <c r="OJ242" i="1"/>
  <c r="OI242" i="1"/>
  <c r="OH242" i="1"/>
  <c r="GG242" i="1"/>
  <c r="GF242" i="1"/>
  <c r="GE242" i="1"/>
  <c r="GD242" i="1"/>
  <c r="GC242" i="1"/>
  <c r="GB242" i="1"/>
  <c r="GA242" i="1"/>
  <c r="FZ242" i="1"/>
  <c r="FW242" i="1"/>
  <c r="FV242" i="1"/>
  <c r="FU242" i="1"/>
  <c r="FT242" i="1"/>
  <c r="FS242" i="1"/>
  <c r="FR242" i="1"/>
  <c r="FQ242" i="1"/>
  <c r="FP242" i="1"/>
  <c r="FM242" i="1"/>
  <c r="FL242" i="1"/>
  <c r="FK242" i="1"/>
  <c r="FJ242" i="1"/>
  <c r="FI242" i="1"/>
  <c r="FH242" i="1"/>
  <c r="FG242" i="1"/>
  <c r="FF242" i="1"/>
  <c r="FE242" i="1"/>
  <c r="GI242" i="1" s="1"/>
  <c r="FD242" i="1"/>
  <c r="EH242" i="1"/>
  <c r="OD242" i="1" s="1"/>
  <c r="EG242" i="1"/>
  <c r="EQ242" i="1" s="1"/>
  <c r="EF242" i="1"/>
  <c r="EP242" i="1" s="1"/>
  <c r="EE242" i="1"/>
  <c r="SA241" i="1"/>
  <c r="RZ241" i="1"/>
  <c r="RY241" i="1"/>
  <c r="RX241" i="1"/>
  <c r="RW241" i="1"/>
  <c r="RV241" i="1"/>
  <c r="RU241" i="1"/>
  <c r="RT241" i="1"/>
  <c r="RP241" i="1"/>
  <c r="RK241" i="1"/>
  <c r="RJ241" i="1"/>
  <c r="RI241" i="1"/>
  <c r="RH241" i="1"/>
  <c r="RG241" i="1"/>
  <c r="OY241" i="1"/>
  <c r="OX241" i="1"/>
  <c r="OW241" i="1"/>
  <c r="OV241" i="1"/>
  <c r="OU241" i="1"/>
  <c r="OT241" i="1"/>
  <c r="OS241" i="1"/>
  <c r="OR241" i="1"/>
  <c r="OO241" i="1"/>
  <c r="ON241" i="1"/>
  <c r="OM241" i="1"/>
  <c r="OL241" i="1"/>
  <c r="OK241" i="1"/>
  <c r="OJ241" i="1"/>
  <c r="OI241" i="1"/>
  <c r="OH241" i="1"/>
  <c r="GG241" i="1"/>
  <c r="GF241" i="1"/>
  <c r="GE241" i="1"/>
  <c r="GD241" i="1"/>
  <c r="GC241" i="1"/>
  <c r="GB241" i="1"/>
  <c r="GA241" i="1"/>
  <c r="FZ241" i="1"/>
  <c r="FW241" i="1"/>
  <c r="FV241" i="1"/>
  <c r="FU241" i="1"/>
  <c r="FT241" i="1"/>
  <c r="FS241" i="1"/>
  <c r="FR241" i="1"/>
  <c r="FQ241" i="1"/>
  <c r="FP241" i="1"/>
  <c r="FM241" i="1"/>
  <c r="FL241" i="1"/>
  <c r="FK241" i="1"/>
  <c r="FJ241" i="1"/>
  <c r="FI241" i="1"/>
  <c r="FH241" i="1"/>
  <c r="FG241" i="1"/>
  <c r="FF241" i="1"/>
  <c r="FE241" i="1"/>
  <c r="FD241" i="1"/>
  <c r="GH241" i="1" s="1"/>
  <c r="EH241" i="1"/>
  <c r="OD241" i="1" s="1"/>
  <c r="EG241" i="1"/>
  <c r="EQ241" i="1" s="1"/>
  <c r="EF241" i="1"/>
  <c r="EP241" i="1" s="1"/>
  <c r="EE241" i="1"/>
  <c r="EO241" i="1" s="1"/>
  <c r="SA240" i="1"/>
  <c r="RZ240" i="1"/>
  <c r="RY240" i="1"/>
  <c r="RX240" i="1"/>
  <c r="RW240" i="1"/>
  <c r="RV240" i="1"/>
  <c r="RU240" i="1"/>
  <c r="RT240" i="1"/>
  <c r="RP240" i="1"/>
  <c r="RK240" i="1"/>
  <c r="RJ240" i="1"/>
  <c r="RI240" i="1"/>
  <c r="RH240" i="1"/>
  <c r="RG240" i="1"/>
  <c r="OY240" i="1"/>
  <c r="OX240" i="1"/>
  <c r="OW240" i="1"/>
  <c r="OV240" i="1"/>
  <c r="OU240" i="1"/>
  <c r="OT240" i="1"/>
  <c r="OS240" i="1"/>
  <c r="OR240" i="1"/>
  <c r="OO240" i="1"/>
  <c r="ON240" i="1"/>
  <c r="OM240" i="1"/>
  <c r="OL240" i="1"/>
  <c r="OK240" i="1"/>
  <c r="OJ240" i="1"/>
  <c r="OI240" i="1"/>
  <c r="OH240" i="1"/>
  <c r="GG240" i="1"/>
  <c r="GF240" i="1"/>
  <c r="GE240" i="1"/>
  <c r="GD240" i="1"/>
  <c r="GC240" i="1"/>
  <c r="GB240" i="1"/>
  <c r="GA240" i="1"/>
  <c r="FZ240" i="1"/>
  <c r="FW240" i="1"/>
  <c r="FV240" i="1"/>
  <c r="FU240" i="1"/>
  <c r="FT240" i="1"/>
  <c r="FS240" i="1"/>
  <c r="FR240" i="1"/>
  <c r="FQ240" i="1"/>
  <c r="FP240" i="1"/>
  <c r="FM240" i="1"/>
  <c r="FL240" i="1"/>
  <c r="FK240" i="1"/>
  <c r="FJ240" i="1"/>
  <c r="FI240" i="1"/>
  <c r="FH240" i="1"/>
  <c r="FG240" i="1"/>
  <c r="FF240" i="1"/>
  <c r="FE240" i="1"/>
  <c r="FD240" i="1"/>
  <c r="GH240" i="1" s="1"/>
  <c r="EH240" i="1"/>
  <c r="OD240" i="1" s="1"/>
  <c r="EG240" i="1"/>
  <c r="EQ240" i="1" s="1"/>
  <c r="EF240" i="1"/>
  <c r="EP240" i="1" s="1"/>
  <c r="EE240" i="1"/>
  <c r="EO240" i="1" s="1"/>
  <c r="SA239" i="1"/>
  <c r="RZ239" i="1"/>
  <c r="RY239" i="1"/>
  <c r="RX239" i="1"/>
  <c r="RW239" i="1"/>
  <c r="RV239" i="1"/>
  <c r="RU239" i="1"/>
  <c r="RT239" i="1"/>
  <c r="RP239" i="1"/>
  <c r="RK239" i="1"/>
  <c r="RJ239" i="1"/>
  <c r="RI239" i="1"/>
  <c r="RH239" i="1"/>
  <c r="RG239" i="1"/>
  <c r="OY239" i="1"/>
  <c r="OX239" i="1"/>
  <c r="OW239" i="1"/>
  <c r="OV239" i="1"/>
  <c r="OU239" i="1"/>
  <c r="OT239" i="1"/>
  <c r="OS239" i="1"/>
  <c r="OR239" i="1"/>
  <c r="OO239" i="1"/>
  <c r="ON239" i="1"/>
  <c r="OM239" i="1"/>
  <c r="OL239" i="1"/>
  <c r="OK239" i="1"/>
  <c r="OJ239" i="1"/>
  <c r="OI239" i="1"/>
  <c r="OH239" i="1"/>
  <c r="GG239" i="1"/>
  <c r="GF239" i="1"/>
  <c r="GE239" i="1"/>
  <c r="GD239" i="1"/>
  <c r="GC239" i="1"/>
  <c r="GB239" i="1"/>
  <c r="GA239" i="1"/>
  <c r="FZ239" i="1"/>
  <c r="FW239" i="1"/>
  <c r="FV239" i="1"/>
  <c r="FU239" i="1"/>
  <c r="FT239" i="1"/>
  <c r="FS239" i="1"/>
  <c r="FR239" i="1"/>
  <c r="FQ239" i="1"/>
  <c r="FP239" i="1"/>
  <c r="FM239" i="1"/>
  <c r="FL239" i="1"/>
  <c r="FK239" i="1"/>
  <c r="FJ239" i="1"/>
  <c r="FI239" i="1"/>
  <c r="FH239" i="1"/>
  <c r="FG239" i="1"/>
  <c r="FF239" i="1"/>
  <c r="FE239" i="1"/>
  <c r="FD239" i="1"/>
  <c r="EH239" i="1"/>
  <c r="OD239" i="1" s="1"/>
  <c r="EG239" i="1"/>
  <c r="EQ239" i="1" s="1"/>
  <c r="EF239" i="1"/>
  <c r="EP239" i="1" s="1"/>
  <c r="EE239" i="1"/>
  <c r="EO239" i="1" s="1"/>
  <c r="SA237" i="1"/>
  <c r="RZ237" i="1"/>
  <c r="RY237" i="1"/>
  <c r="RX237" i="1"/>
  <c r="RW237" i="1"/>
  <c r="RV237" i="1"/>
  <c r="RU237" i="1"/>
  <c r="RT237" i="1"/>
  <c r="RP237" i="1"/>
  <c r="RK237" i="1"/>
  <c r="RJ237" i="1"/>
  <c r="RI237" i="1"/>
  <c r="RH237" i="1"/>
  <c r="RG237" i="1"/>
  <c r="OY237" i="1"/>
  <c r="OX237" i="1"/>
  <c r="OW237" i="1"/>
  <c r="OV237" i="1"/>
  <c r="OU237" i="1"/>
  <c r="OT237" i="1"/>
  <c r="OS237" i="1"/>
  <c r="OR237" i="1"/>
  <c r="OO237" i="1"/>
  <c r="ON237" i="1"/>
  <c r="OM237" i="1"/>
  <c r="OL237" i="1"/>
  <c r="OK237" i="1"/>
  <c r="OJ237" i="1"/>
  <c r="OI237" i="1"/>
  <c r="OH237" i="1"/>
  <c r="GG237" i="1"/>
  <c r="GF237" i="1"/>
  <c r="GE237" i="1"/>
  <c r="GD237" i="1"/>
  <c r="GC237" i="1"/>
  <c r="GB237" i="1"/>
  <c r="GA237" i="1"/>
  <c r="FZ237" i="1"/>
  <c r="FW237" i="1"/>
  <c r="FV237" i="1"/>
  <c r="FU237" i="1"/>
  <c r="FT237" i="1"/>
  <c r="FS237" i="1"/>
  <c r="FR237" i="1"/>
  <c r="FQ237" i="1"/>
  <c r="FP237" i="1"/>
  <c r="FM237" i="1"/>
  <c r="FL237" i="1"/>
  <c r="FK237" i="1"/>
  <c r="FJ237" i="1"/>
  <c r="FI237" i="1"/>
  <c r="FH237" i="1"/>
  <c r="FG237" i="1"/>
  <c r="FF237" i="1"/>
  <c r="FE237" i="1"/>
  <c r="GI237" i="1" s="1"/>
  <c r="FD237" i="1"/>
  <c r="EH237" i="1"/>
  <c r="ER237" i="1" s="1"/>
  <c r="EG237" i="1"/>
  <c r="EQ237" i="1" s="1"/>
  <c r="EF237" i="1"/>
  <c r="EP237" i="1" s="1"/>
  <c r="EE237" i="1"/>
  <c r="EO237" i="1" s="1"/>
  <c r="SA236" i="1"/>
  <c r="RZ236" i="1"/>
  <c r="RY236" i="1"/>
  <c r="RX236" i="1"/>
  <c r="RW236" i="1"/>
  <c r="RV236" i="1"/>
  <c r="RU236" i="1"/>
  <c r="RT236" i="1"/>
  <c r="RP236" i="1"/>
  <c r="RK236" i="1"/>
  <c r="RJ236" i="1"/>
  <c r="RI236" i="1"/>
  <c r="RH236" i="1"/>
  <c r="RG236" i="1"/>
  <c r="OY236" i="1"/>
  <c r="OX236" i="1"/>
  <c r="OW236" i="1"/>
  <c r="OV236" i="1"/>
  <c r="OU236" i="1"/>
  <c r="OT236" i="1"/>
  <c r="OS236" i="1"/>
  <c r="OR236" i="1"/>
  <c r="OO236" i="1"/>
  <c r="ON236" i="1"/>
  <c r="OM236" i="1"/>
  <c r="OL236" i="1"/>
  <c r="OK236" i="1"/>
  <c r="OJ236" i="1"/>
  <c r="OI236" i="1"/>
  <c r="OH236" i="1"/>
  <c r="GG236" i="1"/>
  <c r="GF236" i="1"/>
  <c r="GE236" i="1"/>
  <c r="GD236" i="1"/>
  <c r="GC236" i="1"/>
  <c r="GB236" i="1"/>
  <c r="GA236" i="1"/>
  <c r="FZ236" i="1"/>
  <c r="FW236" i="1"/>
  <c r="FV236" i="1"/>
  <c r="FU236" i="1"/>
  <c r="FT236" i="1"/>
  <c r="FS236" i="1"/>
  <c r="FR236" i="1"/>
  <c r="FQ236" i="1"/>
  <c r="FP236" i="1"/>
  <c r="FM236" i="1"/>
  <c r="FL236" i="1"/>
  <c r="FK236" i="1"/>
  <c r="FJ236" i="1"/>
  <c r="FI236" i="1"/>
  <c r="FH236" i="1"/>
  <c r="FG236" i="1"/>
  <c r="FF236" i="1"/>
  <c r="FE236" i="1"/>
  <c r="GI236" i="1" s="1"/>
  <c r="FD236" i="1"/>
  <c r="EH236" i="1"/>
  <c r="OD236" i="1" s="1"/>
  <c r="EG236" i="1"/>
  <c r="EQ236" i="1" s="1"/>
  <c r="EF236" i="1"/>
  <c r="EP236" i="1" s="1"/>
  <c r="EE236" i="1"/>
  <c r="EO236" i="1" s="1"/>
  <c r="SA235" i="1"/>
  <c r="RZ235" i="1"/>
  <c r="RY235" i="1"/>
  <c r="RX235" i="1"/>
  <c r="RW235" i="1"/>
  <c r="RV235" i="1"/>
  <c r="RU235" i="1"/>
  <c r="RT235" i="1"/>
  <c r="RP235" i="1"/>
  <c r="RK235" i="1"/>
  <c r="RJ235" i="1"/>
  <c r="RI235" i="1"/>
  <c r="RH235" i="1"/>
  <c r="RG235" i="1"/>
  <c r="OY235" i="1"/>
  <c r="OX235" i="1"/>
  <c r="OW235" i="1"/>
  <c r="OV235" i="1"/>
  <c r="OU235" i="1"/>
  <c r="OT235" i="1"/>
  <c r="OS235" i="1"/>
  <c r="OR235" i="1"/>
  <c r="OO235" i="1"/>
  <c r="ON235" i="1"/>
  <c r="OM235" i="1"/>
  <c r="OL235" i="1"/>
  <c r="OK235" i="1"/>
  <c r="OJ235" i="1"/>
  <c r="OI235" i="1"/>
  <c r="OH235" i="1"/>
  <c r="GG235" i="1"/>
  <c r="GF235" i="1"/>
  <c r="GE235" i="1"/>
  <c r="GD235" i="1"/>
  <c r="GC235" i="1"/>
  <c r="GB235" i="1"/>
  <c r="GA235" i="1"/>
  <c r="FZ235" i="1"/>
  <c r="FW235" i="1"/>
  <c r="FV235" i="1"/>
  <c r="FU235" i="1"/>
  <c r="FT235" i="1"/>
  <c r="FS235" i="1"/>
  <c r="FR235" i="1"/>
  <c r="FQ235" i="1"/>
  <c r="FP235" i="1"/>
  <c r="FM235" i="1"/>
  <c r="FL235" i="1"/>
  <c r="FK235" i="1"/>
  <c r="FJ235" i="1"/>
  <c r="FI235" i="1"/>
  <c r="FH235" i="1"/>
  <c r="FG235" i="1"/>
  <c r="FF235" i="1"/>
  <c r="FE235" i="1"/>
  <c r="FD235" i="1"/>
  <c r="EH235" i="1"/>
  <c r="OD235" i="1" s="1"/>
  <c r="EG235" i="1"/>
  <c r="EQ235" i="1" s="1"/>
  <c r="EF235" i="1"/>
  <c r="EP235" i="1" s="1"/>
  <c r="EE235" i="1"/>
  <c r="EO235" i="1" s="1"/>
  <c r="SA234" i="1"/>
  <c r="RZ234" i="1"/>
  <c r="RY234" i="1"/>
  <c r="RX234" i="1"/>
  <c r="RW234" i="1"/>
  <c r="RV234" i="1"/>
  <c r="RU234" i="1"/>
  <c r="RT234" i="1"/>
  <c r="RP234" i="1"/>
  <c r="RK234" i="1"/>
  <c r="RJ234" i="1"/>
  <c r="RI234" i="1"/>
  <c r="RH234" i="1"/>
  <c r="RG234" i="1"/>
  <c r="OY234" i="1"/>
  <c r="OX234" i="1"/>
  <c r="OW234" i="1"/>
  <c r="OV234" i="1"/>
  <c r="OU234" i="1"/>
  <c r="OT234" i="1"/>
  <c r="OS234" i="1"/>
  <c r="OR234" i="1"/>
  <c r="OO234" i="1"/>
  <c r="ON234" i="1"/>
  <c r="OM234" i="1"/>
  <c r="OL234" i="1"/>
  <c r="OK234" i="1"/>
  <c r="OJ234" i="1"/>
  <c r="OI234" i="1"/>
  <c r="OH234" i="1"/>
  <c r="GG234" i="1"/>
  <c r="GF234" i="1"/>
  <c r="GE234" i="1"/>
  <c r="GD234" i="1"/>
  <c r="GC234" i="1"/>
  <c r="GB234" i="1"/>
  <c r="GA234" i="1"/>
  <c r="FZ234" i="1"/>
  <c r="FW234" i="1"/>
  <c r="FV234" i="1"/>
  <c r="FU234" i="1"/>
  <c r="FT234" i="1"/>
  <c r="FS234" i="1"/>
  <c r="FR234" i="1"/>
  <c r="FQ234" i="1"/>
  <c r="FP234" i="1"/>
  <c r="FM234" i="1"/>
  <c r="FL234" i="1"/>
  <c r="FK234" i="1"/>
  <c r="FJ234" i="1"/>
  <c r="FI234" i="1"/>
  <c r="FH234" i="1"/>
  <c r="FG234" i="1"/>
  <c r="FF234" i="1"/>
  <c r="FE234" i="1"/>
  <c r="FD234" i="1"/>
  <c r="GH234" i="1" s="1"/>
  <c r="EH234" i="1"/>
  <c r="ER234" i="1" s="1"/>
  <c r="EG234" i="1"/>
  <c r="EQ234" i="1" s="1"/>
  <c r="EF234" i="1"/>
  <c r="EP234" i="1" s="1"/>
  <c r="EE234" i="1"/>
  <c r="EO234" i="1" s="1"/>
  <c r="SA233" i="1"/>
  <c r="RZ233" i="1"/>
  <c r="RY233" i="1"/>
  <c r="RX233" i="1"/>
  <c r="RW233" i="1"/>
  <c r="RV233" i="1"/>
  <c r="RU233" i="1"/>
  <c r="RT233" i="1"/>
  <c r="RP233" i="1"/>
  <c r="RK233" i="1"/>
  <c r="RJ233" i="1"/>
  <c r="RI233" i="1"/>
  <c r="RH233" i="1"/>
  <c r="RG233" i="1"/>
  <c r="OY233" i="1"/>
  <c r="OX233" i="1"/>
  <c r="OW233" i="1"/>
  <c r="OV233" i="1"/>
  <c r="OU233" i="1"/>
  <c r="OT233" i="1"/>
  <c r="OS233" i="1"/>
  <c r="OR233" i="1"/>
  <c r="OO233" i="1"/>
  <c r="ON233" i="1"/>
  <c r="OM233" i="1"/>
  <c r="OL233" i="1"/>
  <c r="OK233" i="1"/>
  <c r="OJ233" i="1"/>
  <c r="OI233" i="1"/>
  <c r="OH233" i="1"/>
  <c r="GG233" i="1"/>
  <c r="GF233" i="1"/>
  <c r="GE233" i="1"/>
  <c r="GD233" i="1"/>
  <c r="GC233" i="1"/>
  <c r="GB233" i="1"/>
  <c r="GA233" i="1"/>
  <c r="FZ233" i="1"/>
  <c r="FW233" i="1"/>
  <c r="FV233" i="1"/>
  <c r="FU233" i="1"/>
  <c r="FT233" i="1"/>
  <c r="FS233" i="1"/>
  <c r="FR233" i="1"/>
  <c r="FQ233" i="1"/>
  <c r="FP233" i="1"/>
  <c r="FM233" i="1"/>
  <c r="FL233" i="1"/>
  <c r="FK233" i="1"/>
  <c r="FJ233" i="1"/>
  <c r="FI233" i="1"/>
  <c r="FH233" i="1"/>
  <c r="FG233" i="1"/>
  <c r="FF233" i="1"/>
  <c r="FE233" i="1"/>
  <c r="FD233" i="1"/>
  <c r="EH233" i="1"/>
  <c r="OD233" i="1" s="1"/>
  <c r="EG233" i="1"/>
  <c r="EQ233" i="1" s="1"/>
  <c r="EF233" i="1"/>
  <c r="EP233" i="1" s="1"/>
  <c r="EE233" i="1"/>
  <c r="SA232" i="1"/>
  <c r="RZ232" i="1"/>
  <c r="RY232" i="1"/>
  <c r="RX232" i="1"/>
  <c r="RW232" i="1"/>
  <c r="RV232" i="1"/>
  <c r="RU232" i="1"/>
  <c r="RT232" i="1"/>
  <c r="RP232" i="1"/>
  <c r="RK232" i="1"/>
  <c r="RJ232" i="1"/>
  <c r="RI232" i="1"/>
  <c r="RH232" i="1"/>
  <c r="RG232" i="1"/>
  <c r="OY232" i="1"/>
  <c r="OX232" i="1"/>
  <c r="OW232" i="1"/>
  <c r="OV232" i="1"/>
  <c r="OU232" i="1"/>
  <c r="OT232" i="1"/>
  <c r="OS232" i="1"/>
  <c r="OR232" i="1"/>
  <c r="OO232" i="1"/>
  <c r="ON232" i="1"/>
  <c r="OM232" i="1"/>
  <c r="OL232" i="1"/>
  <c r="OK232" i="1"/>
  <c r="OJ232" i="1"/>
  <c r="OI232" i="1"/>
  <c r="OH232" i="1"/>
  <c r="GG232" i="1"/>
  <c r="GF232" i="1"/>
  <c r="GE232" i="1"/>
  <c r="GD232" i="1"/>
  <c r="GC232" i="1"/>
  <c r="GB232" i="1"/>
  <c r="GA232" i="1"/>
  <c r="FZ232" i="1"/>
  <c r="FW232" i="1"/>
  <c r="FV232" i="1"/>
  <c r="FU232" i="1"/>
  <c r="FT232" i="1"/>
  <c r="FS232" i="1"/>
  <c r="FR232" i="1"/>
  <c r="FQ232" i="1"/>
  <c r="FP232" i="1"/>
  <c r="FM232" i="1"/>
  <c r="FL232" i="1"/>
  <c r="FK232" i="1"/>
  <c r="FJ232" i="1"/>
  <c r="FI232" i="1"/>
  <c r="FH232" i="1"/>
  <c r="FG232" i="1"/>
  <c r="FF232" i="1"/>
  <c r="FE232" i="1"/>
  <c r="FD232" i="1"/>
  <c r="GH232" i="1" s="1"/>
  <c r="EH232" i="1"/>
  <c r="OD232" i="1" s="1"/>
  <c r="EG232" i="1"/>
  <c r="EQ232" i="1" s="1"/>
  <c r="EF232" i="1"/>
  <c r="EP232" i="1" s="1"/>
  <c r="EE232" i="1"/>
  <c r="EO232" i="1" s="1"/>
  <c r="SA231" i="1"/>
  <c r="RZ231" i="1"/>
  <c r="RY231" i="1"/>
  <c r="RX231" i="1"/>
  <c r="RW231" i="1"/>
  <c r="RV231" i="1"/>
  <c r="RU231" i="1"/>
  <c r="RT231" i="1"/>
  <c r="RP231" i="1"/>
  <c r="RK231" i="1"/>
  <c r="RJ231" i="1"/>
  <c r="RI231" i="1"/>
  <c r="RH231" i="1"/>
  <c r="RG231" i="1"/>
  <c r="OY231" i="1"/>
  <c r="OX231" i="1"/>
  <c r="OW231" i="1"/>
  <c r="OV231" i="1"/>
  <c r="OU231" i="1"/>
  <c r="OT231" i="1"/>
  <c r="OS231" i="1"/>
  <c r="OR231" i="1"/>
  <c r="OO231" i="1"/>
  <c r="ON231" i="1"/>
  <c r="OM231" i="1"/>
  <c r="OL231" i="1"/>
  <c r="OK231" i="1"/>
  <c r="OJ231" i="1"/>
  <c r="OI231" i="1"/>
  <c r="OH231" i="1"/>
  <c r="GG231" i="1"/>
  <c r="GF231" i="1"/>
  <c r="GE231" i="1"/>
  <c r="GD231" i="1"/>
  <c r="GC231" i="1"/>
  <c r="GB231" i="1"/>
  <c r="GA231" i="1"/>
  <c r="FZ231" i="1"/>
  <c r="FW231" i="1"/>
  <c r="FV231" i="1"/>
  <c r="FU231" i="1"/>
  <c r="FT231" i="1"/>
  <c r="FS231" i="1"/>
  <c r="FR231" i="1"/>
  <c r="FQ231" i="1"/>
  <c r="FP231" i="1"/>
  <c r="FM231" i="1"/>
  <c r="FL231" i="1"/>
  <c r="FK231" i="1"/>
  <c r="FJ231" i="1"/>
  <c r="FI231" i="1"/>
  <c r="FH231" i="1"/>
  <c r="FG231" i="1"/>
  <c r="FF231" i="1"/>
  <c r="FE231" i="1"/>
  <c r="GI231" i="1" s="1"/>
  <c r="FD231" i="1"/>
  <c r="GH231" i="1" s="1"/>
  <c r="EH231" i="1"/>
  <c r="ER231" i="1" s="1"/>
  <c r="EG231" i="1"/>
  <c r="EQ231" i="1" s="1"/>
  <c r="EF231" i="1"/>
  <c r="EP231" i="1" s="1"/>
  <c r="EE231" i="1"/>
  <c r="EO231" i="1" s="1"/>
  <c r="SA230" i="1"/>
  <c r="RZ230" i="1"/>
  <c r="RY230" i="1"/>
  <c r="RX230" i="1"/>
  <c r="RW230" i="1"/>
  <c r="RV230" i="1"/>
  <c r="RU230" i="1"/>
  <c r="RT230" i="1"/>
  <c r="RP230" i="1"/>
  <c r="RK230" i="1"/>
  <c r="RJ230" i="1"/>
  <c r="RI230" i="1"/>
  <c r="RH230" i="1"/>
  <c r="RG230" i="1"/>
  <c r="OY230" i="1"/>
  <c r="OX230" i="1"/>
  <c r="OW230" i="1"/>
  <c r="OV230" i="1"/>
  <c r="OU230" i="1"/>
  <c r="OT230" i="1"/>
  <c r="OS230" i="1"/>
  <c r="OR230" i="1"/>
  <c r="OO230" i="1"/>
  <c r="ON230" i="1"/>
  <c r="OM230" i="1"/>
  <c r="OL230" i="1"/>
  <c r="OK230" i="1"/>
  <c r="OJ230" i="1"/>
  <c r="OI230" i="1"/>
  <c r="OH230" i="1"/>
  <c r="GG230" i="1"/>
  <c r="GF230" i="1"/>
  <c r="GE230" i="1"/>
  <c r="GD230" i="1"/>
  <c r="GC230" i="1"/>
  <c r="GB230" i="1"/>
  <c r="GA230" i="1"/>
  <c r="FZ230" i="1"/>
  <c r="FW230" i="1"/>
  <c r="FV230" i="1"/>
  <c r="FU230" i="1"/>
  <c r="FT230" i="1"/>
  <c r="FS230" i="1"/>
  <c r="FR230" i="1"/>
  <c r="FQ230" i="1"/>
  <c r="FP230" i="1"/>
  <c r="FM230" i="1"/>
  <c r="FL230" i="1"/>
  <c r="FK230" i="1"/>
  <c r="FJ230" i="1"/>
  <c r="FI230" i="1"/>
  <c r="FH230" i="1"/>
  <c r="FG230" i="1"/>
  <c r="FF230" i="1"/>
  <c r="FE230" i="1"/>
  <c r="FD230" i="1"/>
  <c r="EH230" i="1"/>
  <c r="OD230" i="1" s="1"/>
  <c r="EG230" i="1"/>
  <c r="EQ230" i="1" s="1"/>
  <c r="EF230" i="1"/>
  <c r="EP230" i="1" s="1"/>
  <c r="EE230" i="1"/>
  <c r="EO230" i="1" s="1"/>
  <c r="SA229" i="1"/>
  <c r="RZ229" i="1"/>
  <c r="RY229" i="1"/>
  <c r="RX229" i="1"/>
  <c r="RW229" i="1"/>
  <c r="RV229" i="1"/>
  <c r="RU229" i="1"/>
  <c r="RT229" i="1"/>
  <c r="RP229" i="1"/>
  <c r="RK229" i="1"/>
  <c r="RJ229" i="1"/>
  <c r="RI229" i="1"/>
  <c r="RH229" i="1"/>
  <c r="RG229" i="1"/>
  <c r="OY229" i="1"/>
  <c r="OX229" i="1"/>
  <c r="OW229" i="1"/>
  <c r="OV229" i="1"/>
  <c r="OU229" i="1"/>
  <c r="OT229" i="1"/>
  <c r="OS229" i="1"/>
  <c r="OR229" i="1"/>
  <c r="OO229" i="1"/>
  <c r="ON229" i="1"/>
  <c r="OM229" i="1"/>
  <c r="OL229" i="1"/>
  <c r="OK229" i="1"/>
  <c r="OJ229" i="1"/>
  <c r="OI229" i="1"/>
  <c r="OH229" i="1"/>
  <c r="GG229" i="1"/>
  <c r="GF229" i="1"/>
  <c r="GE229" i="1"/>
  <c r="GD229" i="1"/>
  <c r="GC229" i="1"/>
  <c r="GB229" i="1"/>
  <c r="GA229" i="1"/>
  <c r="FZ229" i="1"/>
  <c r="FW229" i="1"/>
  <c r="FV229" i="1"/>
  <c r="FU229" i="1"/>
  <c r="FT229" i="1"/>
  <c r="FS229" i="1"/>
  <c r="FR229" i="1"/>
  <c r="FQ229" i="1"/>
  <c r="FP229" i="1"/>
  <c r="FM229" i="1"/>
  <c r="FL229" i="1"/>
  <c r="FK229" i="1"/>
  <c r="FJ229" i="1"/>
  <c r="FI229" i="1"/>
  <c r="FH229" i="1"/>
  <c r="FG229" i="1"/>
  <c r="FF229" i="1"/>
  <c r="FE229" i="1"/>
  <c r="FD229" i="1"/>
  <c r="EH229" i="1"/>
  <c r="ER229" i="1" s="1"/>
  <c r="EG229" i="1"/>
  <c r="EQ229" i="1" s="1"/>
  <c r="EF229" i="1"/>
  <c r="EP229" i="1" s="1"/>
  <c r="EE229" i="1"/>
  <c r="SA228" i="1"/>
  <c r="RZ228" i="1"/>
  <c r="RY228" i="1"/>
  <c r="RX228" i="1"/>
  <c r="RW228" i="1"/>
  <c r="RV228" i="1"/>
  <c r="RU228" i="1"/>
  <c r="RT228" i="1"/>
  <c r="RP228" i="1"/>
  <c r="RK228" i="1"/>
  <c r="RJ228" i="1"/>
  <c r="RI228" i="1"/>
  <c r="RH228" i="1"/>
  <c r="RG228" i="1"/>
  <c r="OY228" i="1"/>
  <c r="OX228" i="1"/>
  <c r="OW228" i="1"/>
  <c r="OV228" i="1"/>
  <c r="OU228" i="1"/>
  <c r="OT228" i="1"/>
  <c r="OS228" i="1"/>
  <c r="OR228" i="1"/>
  <c r="OO228" i="1"/>
  <c r="ON228" i="1"/>
  <c r="OM228" i="1"/>
  <c r="OL228" i="1"/>
  <c r="OK228" i="1"/>
  <c r="OJ228" i="1"/>
  <c r="OI228" i="1"/>
  <c r="OH228" i="1"/>
  <c r="GG228" i="1"/>
  <c r="GF228" i="1"/>
  <c r="GE228" i="1"/>
  <c r="GD228" i="1"/>
  <c r="GC228" i="1"/>
  <c r="GB228" i="1"/>
  <c r="GA228" i="1"/>
  <c r="FZ228" i="1"/>
  <c r="FW228" i="1"/>
  <c r="FV228" i="1"/>
  <c r="FU228" i="1"/>
  <c r="FT228" i="1"/>
  <c r="FS228" i="1"/>
  <c r="FR228" i="1"/>
  <c r="FQ228" i="1"/>
  <c r="FP228" i="1"/>
  <c r="FM228" i="1"/>
  <c r="FL228" i="1"/>
  <c r="FK228" i="1"/>
  <c r="FJ228" i="1"/>
  <c r="FI228" i="1"/>
  <c r="FH228" i="1"/>
  <c r="FG228" i="1"/>
  <c r="FF228" i="1"/>
  <c r="FE228" i="1"/>
  <c r="GI228" i="1" s="1"/>
  <c r="FD228" i="1"/>
  <c r="EH228" i="1"/>
  <c r="OD228" i="1" s="1"/>
  <c r="EG228" i="1"/>
  <c r="EQ228" i="1" s="1"/>
  <c r="EF228" i="1"/>
  <c r="EP228" i="1" s="1"/>
  <c r="EE228" i="1"/>
  <c r="EO228" i="1" s="1"/>
  <c r="SA227" i="1"/>
  <c r="RZ227" i="1"/>
  <c r="RY227" i="1"/>
  <c r="RX227" i="1"/>
  <c r="RW227" i="1"/>
  <c r="RV227" i="1"/>
  <c r="RU227" i="1"/>
  <c r="RT227" i="1"/>
  <c r="RP227" i="1"/>
  <c r="RK227" i="1"/>
  <c r="RJ227" i="1"/>
  <c r="RI227" i="1"/>
  <c r="RH227" i="1"/>
  <c r="RG227" i="1"/>
  <c r="OY227" i="1"/>
  <c r="OX227" i="1"/>
  <c r="OW227" i="1"/>
  <c r="OV227" i="1"/>
  <c r="OU227" i="1"/>
  <c r="OT227" i="1"/>
  <c r="OS227" i="1"/>
  <c r="OR227" i="1"/>
  <c r="OO227" i="1"/>
  <c r="ON227" i="1"/>
  <c r="OM227" i="1"/>
  <c r="OL227" i="1"/>
  <c r="OK227" i="1"/>
  <c r="OJ227" i="1"/>
  <c r="OI227" i="1"/>
  <c r="OH227" i="1"/>
  <c r="GG227" i="1"/>
  <c r="GF227" i="1"/>
  <c r="GE227" i="1"/>
  <c r="GD227" i="1"/>
  <c r="GC227" i="1"/>
  <c r="GB227" i="1"/>
  <c r="GA227" i="1"/>
  <c r="FZ227" i="1"/>
  <c r="FW227" i="1"/>
  <c r="FV227" i="1"/>
  <c r="FU227" i="1"/>
  <c r="FT227" i="1"/>
  <c r="FS227" i="1"/>
  <c r="FR227" i="1"/>
  <c r="FQ227" i="1"/>
  <c r="FP227" i="1"/>
  <c r="FM227" i="1"/>
  <c r="FL227" i="1"/>
  <c r="FK227" i="1"/>
  <c r="FJ227" i="1"/>
  <c r="FI227" i="1"/>
  <c r="FH227" i="1"/>
  <c r="FG227" i="1"/>
  <c r="FF227" i="1"/>
  <c r="FE227" i="1"/>
  <c r="FD227" i="1"/>
  <c r="GH227" i="1" s="1"/>
  <c r="EH227" i="1"/>
  <c r="OD227" i="1" s="1"/>
  <c r="EG227" i="1"/>
  <c r="EQ227" i="1" s="1"/>
  <c r="EF227" i="1"/>
  <c r="EP227" i="1" s="1"/>
  <c r="EE227" i="1"/>
  <c r="EO227" i="1" s="1"/>
  <c r="SA226" i="1"/>
  <c r="RZ226" i="1"/>
  <c r="RY226" i="1"/>
  <c r="RX226" i="1"/>
  <c r="RW226" i="1"/>
  <c r="RV226" i="1"/>
  <c r="RU226" i="1"/>
  <c r="RT226" i="1"/>
  <c r="RP226" i="1"/>
  <c r="RK226" i="1"/>
  <c r="RJ226" i="1"/>
  <c r="RI226" i="1"/>
  <c r="RH226" i="1"/>
  <c r="RG226" i="1"/>
  <c r="OY226" i="1"/>
  <c r="OX226" i="1"/>
  <c r="OW226" i="1"/>
  <c r="OV226" i="1"/>
  <c r="OU226" i="1"/>
  <c r="OT226" i="1"/>
  <c r="OS226" i="1"/>
  <c r="OR226" i="1"/>
  <c r="OO226" i="1"/>
  <c r="ON226" i="1"/>
  <c r="OM226" i="1"/>
  <c r="OL226" i="1"/>
  <c r="OK226" i="1"/>
  <c r="OJ226" i="1"/>
  <c r="OI226" i="1"/>
  <c r="OH226" i="1"/>
  <c r="GG226" i="1"/>
  <c r="GF226" i="1"/>
  <c r="GE226" i="1"/>
  <c r="GD226" i="1"/>
  <c r="GC226" i="1"/>
  <c r="GB226" i="1"/>
  <c r="GA226" i="1"/>
  <c r="FZ226" i="1"/>
  <c r="FW226" i="1"/>
  <c r="FV226" i="1"/>
  <c r="FU226" i="1"/>
  <c r="FT226" i="1"/>
  <c r="FS226" i="1"/>
  <c r="FR226" i="1"/>
  <c r="FQ226" i="1"/>
  <c r="FP226" i="1"/>
  <c r="FM226" i="1"/>
  <c r="FL226" i="1"/>
  <c r="FK226" i="1"/>
  <c r="FJ226" i="1"/>
  <c r="FI226" i="1"/>
  <c r="FH226" i="1"/>
  <c r="FG226" i="1"/>
  <c r="FF226" i="1"/>
  <c r="FE226" i="1"/>
  <c r="FD226" i="1"/>
  <c r="GH226" i="1" s="1"/>
  <c r="EH226" i="1"/>
  <c r="ER226" i="1" s="1"/>
  <c r="EG226" i="1"/>
  <c r="EQ226" i="1" s="1"/>
  <c r="EF226" i="1"/>
  <c r="EP226" i="1" s="1"/>
  <c r="EE226" i="1"/>
  <c r="EO226" i="1" s="1"/>
  <c r="SA225" i="1"/>
  <c r="RZ225" i="1"/>
  <c r="RY225" i="1"/>
  <c r="RX225" i="1"/>
  <c r="RW225" i="1"/>
  <c r="RV225" i="1"/>
  <c r="RU225" i="1"/>
  <c r="RT225" i="1"/>
  <c r="RP225" i="1"/>
  <c r="RK225" i="1"/>
  <c r="RJ225" i="1"/>
  <c r="RI225" i="1"/>
  <c r="RH225" i="1"/>
  <c r="RG225" i="1"/>
  <c r="OY225" i="1"/>
  <c r="OX225" i="1"/>
  <c r="OW225" i="1"/>
  <c r="OV225" i="1"/>
  <c r="OU225" i="1"/>
  <c r="OT225" i="1"/>
  <c r="OS225" i="1"/>
  <c r="OR225" i="1"/>
  <c r="OO225" i="1"/>
  <c r="ON225" i="1"/>
  <c r="OM225" i="1"/>
  <c r="OL225" i="1"/>
  <c r="OK225" i="1"/>
  <c r="OJ225" i="1"/>
  <c r="OI225" i="1"/>
  <c r="OH225" i="1"/>
  <c r="GG225" i="1"/>
  <c r="GF225" i="1"/>
  <c r="GE225" i="1"/>
  <c r="GD225" i="1"/>
  <c r="GC225" i="1"/>
  <c r="GB225" i="1"/>
  <c r="GA225" i="1"/>
  <c r="FZ225" i="1"/>
  <c r="FW225" i="1"/>
  <c r="FV225" i="1"/>
  <c r="FU225" i="1"/>
  <c r="FT225" i="1"/>
  <c r="FS225" i="1"/>
  <c r="FR225" i="1"/>
  <c r="FQ225" i="1"/>
  <c r="FP225" i="1"/>
  <c r="FM225" i="1"/>
  <c r="FL225" i="1"/>
  <c r="FK225" i="1"/>
  <c r="FJ225" i="1"/>
  <c r="FI225" i="1"/>
  <c r="FH225" i="1"/>
  <c r="FG225" i="1"/>
  <c r="FF225" i="1"/>
  <c r="FE225" i="1"/>
  <c r="FD225" i="1"/>
  <c r="EH225" i="1"/>
  <c r="OD225" i="1" s="1"/>
  <c r="EG225" i="1"/>
  <c r="EQ225" i="1" s="1"/>
  <c r="EF225" i="1"/>
  <c r="EP225" i="1" s="1"/>
  <c r="EE225" i="1"/>
  <c r="EO225" i="1" s="1"/>
  <c r="SA224" i="1"/>
  <c r="RZ224" i="1"/>
  <c r="RY224" i="1"/>
  <c r="RX224" i="1"/>
  <c r="RW224" i="1"/>
  <c r="RV224" i="1"/>
  <c r="RU224" i="1"/>
  <c r="RT224" i="1"/>
  <c r="RP224" i="1"/>
  <c r="RK224" i="1"/>
  <c r="RJ224" i="1"/>
  <c r="RI224" i="1"/>
  <c r="RH224" i="1"/>
  <c r="RG224" i="1"/>
  <c r="OY224" i="1"/>
  <c r="OX224" i="1"/>
  <c r="OW224" i="1"/>
  <c r="OV224" i="1"/>
  <c r="OU224" i="1"/>
  <c r="OT224" i="1"/>
  <c r="OS224" i="1"/>
  <c r="OR224" i="1"/>
  <c r="OO224" i="1"/>
  <c r="ON224" i="1"/>
  <c r="OM224" i="1"/>
  <c r="OL224" i="1"/>
  <c r="OK224" i="1"/>
  <c r="OJ224" i="1"/>
  <c r="OI224" i="1"/>
  <c r="OH224" i="1"/>
  <c r="GG224" i="1"/>
  <c r="GF224" i="1"/>
  <c r="GE224" i="1"/>
  <c r="GD224" i="1"/>
  <c r="GC224" i="1"/>
  <c r="GB224" i="1"/>
  <c r="GA224" i="1"/>
  <c r="FZ224" i="1"/>
  <c r="FW224" i="1"/>
  <c r="FV224" i="1"/>
  <c r="FU224" i="1"/>
  <c r="FT224" i="1"/>
  <c r="FS224" i="1"/>
  <c r="FR224" i="1"/>
  <c r="FQ224" i="1"/>
  <c r="FP224" i="1"/>
  <c r="FM224" i="1"/>
  <c r="FL224" i="1"/>
  <c r="FK224" i="1"/>
  <c r="FJ224" i="1"/>
  <c r="FI224" i="1"/>
  <c r="FH224" i="1"/>
  <c r="FG224" i="1"/>
  <c r="FF224" i="1"/>
  <c r="FE224" i="1"/>
  <c r="GI224" i="1" s="1"/>
  <c r="FD224" i="1"/>
  <c r="EH224" i="1"/>
  <c r="OD224" i="1" s="1"/>
  <c r="EG224" i="1"/>
  <c r="EQ224" i="1" s="1"/>
  <c r="EF224" i="1"/>
  <c r="EP224" i="1" s="1"/>
  <c r="EE224" i="1"/>
  <c r="EO224" i="1" s="1"/>
  <c r="SA223" i="1"/>
  <c r="RZ223" i="1"/>
  <c r="RY223" i="1"/>
  <c r="RX223" i="1"/>
  <c r="RW223" i="1"/>
  <c r="RV223" i="1"/>
  <c r="RU223" i="1"/>
  <c r="RT223" i="1"/>
  <c r="RP223" i="1"/>
  <c r="RK223" i="1"/>
  <c r="RJ223" i="1"/>
  <c r="RI223" i="1"/>
  <c r="RH223" i="1"/>
  <c r="RG223" i="1"/>
  <c r="OY223" i="1"/>
  <c r="OX223" i="1"/>
  <c r="OW223" i="1"/>
  <c r="OV223" i="1"/>
  <c r="OU223" i="1"/>
  <c r="OT223" i="1"/>
  <c r="OS223" i="1"/>
  <c r="OR223" i="1"/>
  <c r="OO223" i="1"/>
  <c r="ON223" i="1"/>
  <c r="OM223" i="1"/>
  <c r="OL223" i="1"/>
  <c r="OK223" i="1"/>
  <c r="OJ223" i="1"/>
  <c r="OI223" i="1"/>
  <c r="OH223" i="1"/>
  <c r="GG223" i="1"/>
  <c r="GF223" i="1"/>
  <c r="GE223" i="1"/>
  <c r="GD223" i="1"/>
  <c r="GC223" i="1"/>
  <c r="GB223" i="1"/>
  <c r="GA223" i="1"/>
  <c r="FZ223" i="1"/>
  <c r="FW223" i="1"/>
  <c r="FV223" i="1"/>
  <c r="FU223" i="1"/>
  <c r="FT223" i="1"/>
  <c r="FS223" i="1"/>
  <c r="FR223" i="1"/>
  <c r="FQ223" i="1"/>
  <c r="FP223" i="1"/>
  <c r="FM223" i="1"/>
  <c r="FL223" i="1"/>
  <c r="FK223" i="1"/>
  <c r="FJ223" i="1"/>
  <c r="FI223" i="1"/>
  <c r="FH223" i="1"/>
  <c r="FG223" i="1"/>
  <c r="FF223" i="1"/>
  <c r="FE223" i="1"/>
  <c r="GI223" i="1" s="1"/>
  <c r="FD223" i="1"/>
  <c r="GH223" i="1" s="1"/>
  <c r="EH223" i="1"/>
  <c r="OD223" i="1" s="1"/>
  <c r="EG223" i="1"/>
  <c r="EQ223" i="1" s="1"/>
  <c r="EF223" i="1"/>
  <c r="EP223" i="1" s="1"/>
  <c r="EE223" i="1"/>
  <c r="SA222" i="1"/>
  <c r="RZ222" i="1"/>
  <c r="RY222" i="1"/>
  <c r="RX222" i="1"/>
  <c r="RW222" i="1"/>
  <c r="RV222" i="1"/>
  <c r="RU222" i="1"/>
  <c r="RT222" i="1"/>
  <c r="RP222" i="1"/>
  <c r="RK222" i="1"/>
  <c r="RJ222" i="1"/>
  <c r="RI222" i="1"/>
  <c r="RH222" i="1"/>
  <c r="RG222" i="1"/>
  <c r="OY222" i="1"/>
  <c r="OX222" i="1"/>
  <c r="OW222" i="1"/>
  <c r="OV222" i="1"/>
  <c r="OU222" i="1"/>
  <c r="OT222" i="1"/>
  <c r="OS222" i="1"/>
  <c r="OR222" i="1"/>
  <c r="OO222" i="1"/>
  <c r="ON222" i="1"/>
  <c r="OM222" i="1"/>
  <c r="OL222" i="1"/>
  <c r="OK222" i="1"/>
  <c r="OJ222" i="1"/>
  <c r="OI222" i="1"/>
  <c r="OH222" i="1"/>
  <c r="GG222" i="1"/>
  <c r="GF222" i="1"/>
  <c r="GE222" i="1"/>
  <c r="GD222" i="1"/>
  <c r="GC222" i="1"/>
  <c r="GB222" i="1"/>
  <c r="GA222" i="1"/>
  <c r="FZ222" i="1"/>
  <c r="FW222" i="1"/>
  <c r="FV222" i="1"/>
  <c r="FU222" i="1"/>
  <c r="FT222" i="1"/>
  <c r="FS222" i="1"/>
  <c r="FR222" i="1"/>
  <c r="FQ222" i="1"/>
  <c r="FP222" i="1"/>
  <c r="FM222" i="1"/>
  <c r="FL222" i="1"/>
  <c r="FK222" i="1"/>
  <c r="FJ222" i="1"/>
  <c r="FI222" i="1"/>
  <c r="FH222" i="1"/>
  <c r="FG222" i="1"/>
  <c r="FF222" i="1"/>
  <c r="FE222" i="1"/>
  <c r="FD222" i="1"/>
  <c r="EH222" i="1"/>
  <c r="ER222" i="1" s="1"/>
  <c r="EG222" i="1"/>
  <c r="EQ222" i="1" s="1"/>
  <c r="EF222" i="1"/>
  <c r="EP222" i="1" s="1"/>
  <c r="EE222" i="1"/>
  <c r="EO222" i="1" s="1"/>
  <c r="SA221" i="1"/>
  <c r="RZ221" i="1"/>
  <c r="RY221" i="1"/>
  <c r="RX221" i="1"/>
  <c r="RW221" i="1"/>
  <c r="RV221" i="1"/>
  <c r="RU221" i="1"/>
  <c r="RT221" i="1"/>
  <c r="RP221" i="1"/>
  <c r="RK221" i="1"/>
  <c r="RJ221" i="1"/>
  <c r="RI221" i="1"/>
  <c r="RH221" i="1"/>
  <c r="RG221" i="1"/>
  <c r="OY221" i="1"/>
  <c r="OX221" i="1"/>
  <c r="OW221" i="1"/>
  <c r="OV221" i="1"/>
  <c r="OU221" i="1"/>
  <c r="OT221" i="1"/>
  <c r="OS221" i="1"/>
  <c r="OR221" i="1"/>
  <c r="OO221" i="1"/>
  <c r="ON221" i="1"/>
  <c r="OM221" i="1"/>
  <c r="OL221" i="1"/>
  <c r="OK221" i="1"/>
  <c r="OJ221" i="1"/>
  <c r="OI221" i="1"/>
  <c r="OH221" i="1"/>
  <c r="GG221" i="1"/>
  <c r="GF221" i="1"/>
  <c r="GE221" i="1"/>
  <c r="GD221" i="1"/>
  <c r="GC221" i="1"/>
  <c r="GB221" i="1"/>
  <c r="GA221" i="1"/>
  <c r="FZ221" i="1"/>
  <c r="FW221" i="1"/>
  <c r="FV221" i="1"/>
  <c r="FU221" i="1"/>
  <c r="FT221" i="1"/>
  <c r="FS221" i="1"/>
  <c r="FR221" i="1"/>
  <c r="FQ221" i="1"/>
  <c r="FP221" i="1"/>
  <c r="FM221" i="1"/>
  <c r="FL221" i="1"/>
  <c r="FK221" i="1"/>
  <c r="FJ221" i="1"/>
  <c r="FI221" i="1"/>
  <c r="FH221" i="1"/>
  <c r="FG221" i="1"/>
  <c r="FF221" i="1"/>
  <c r="FE221" i="1"/>
  <c r="FD221" i="1"/>
  <c r="EH221" i="1"/>
  <c r="ER221" i="1" s="1"/>
  <c r="EG221" i="1"/>
  <c r="EQ221" i="1" s="1"/>
  <c r="EF221" i="1"/>
  <c r="EP221" i="1" s="1"/>
  <c r="EE221" i="1"/>
  <c r="EO221" i="1" s="1"/>
  <c r="SA220" i="1"/>
  <c r="RZ220" i="1"/>
  <c r="RY220" i="1"/>
  <c r="RX220" i="1"/>
  <c r="RW220" i="1"/>
  <c r="RV220" i="1"/>
  <c r="RU220" i="1"/>
  <c r="RT220" i="1"/>
  <c r="RP220" i="1"/>
  <c r="RK220" i="1"/>
  <c r="RJ220" i="1"/>
  <c r="RI220" i="1"/>
  <c r="RH220" i="1"/>
  <c r="RG220" i="1"/>
  <c r="OY220" i="1"/>
  <c r="OX220" i="1"/>
  <c r="OW220" i="1"/>
  <c r="OV220" i="1"/>
  <c r="OU220" i="1"/>
  <c r="OT220" i="1"/>
  <c r="OS220" i="1"/>
  <c r="OR220" i="1"/>
  <c r="OO220" i="1"/>
  <c r="ON220" i="1"/>
  <c r="OM220" i="1"/>
  <c r="OL220" i="1"/>
  <c r="OK220" i="1"/>
  <c r="OJ220" i="1"/>
  <c r="OI220" i="1"/>
  <c r="OH220" i="1"/>
  <c r="GG220" i="1"/>
  <c r="GF220" i="1"/>
  <c r="GE220" i="1"/>
  <c r="GD220" i="1"/>
  <c r="GC220" i="1"/>
  <c r="GB220" i="1"/>
  <c r="GA220" i="1"/>
  <c r="FZ220" i="1"/>
  <c r="FW220" i="1"/>
  <c r="FV220" i="1"/>
  <c r="FU220" i="1"/>
  <c r="FT220" i="1"/>
  <c r="FS220" i="1"/>
  <c r="FR220" i="1"/>
  <c r="FQ220" i="1"/>
  <c r="FP220" i="1"/>
  <c r="FM220" i="1"/>
  <c r="FL220" i="1"/>
  <c r="FK220" i="1"/>
  <c r="FJ220" i="1"/>
  <c r="FI220" i="1"/>
  <c r="FH220" i="1"/>
  <c r="FG220" i="1"/>
  <c r="FF220" i="1"/>
  <c r="FE220" i="1"/>
  <c r="GI220" i="1" s="1"/>
  <c r="FD220" i="1"/>
  <c r="EH220" i="1"/>
  <c r="OD220" i="1" s="1"/>
  <c r="EG220" i="1"/>
  <c r="EQ220" i="1" s="1"/>
  <c r="EF220" i="1"/>
  <c r="EP220" i="1" s="1"/>
  <c r="EE220" i="1"/>
  <c r="EO220" i="1" s="1"/>
  <c r="SA219" i="1"/>
  <c r="RZ219" i="1"/>
  <c r="RY219" i="1"/>
  <c r="RX219" i="1"/>
  <c r="RW219" i="1"/>
  <c r="RV219" i="1"/>
  <c r="RU219" i="1"/>
  <c r="RT219" i="1"/>
  <c r="RP219" i="1"/>
  <c r="RK219" i="1"/>
  <c r="RJ219" i="1"/>
  <c r="RI219" i="1"/>
  <c r="RH219" i="1"/>
  <c r="RG219" i="1"/>
  <c r="OY219" i="1"/>
  <c r="OX219" i="1"/>
  <c r="OW219" i="1"/>
  <c r="OV219" i="1"/>
  <c r="OU219" i="1"/>
  <c r="OT219" i="1"/>
  <c r="OS219" i="1"/>
  <c r="OR219" i="1"/>
  <c r="OO219" i="1"/>
  <c r="ON219" i="1"/>
  <c r="OM219" i="1"/>
  <c r="OL219" i="1"/>
  <c r="OK219" i="1"/>
  <c r="OJ219" i="1"/>
  <c r="OI219" i="1"/>
  <c r="OH219" i="1"/>
  <c r="GG219" i="1"/>
  <c r="GF219" i="1"/>
  <c r="GE219" i="1"/>
  <c r="GD219" i="1"/>
  <c r="GC219" i="1"/>
  <c r="GB219" i="1"/>
  <c r="GA219" i="1"/>
  <c r="FZ219" i="1"/>
  <c r="FW219" i="1"/>
  <c r="FV219" i="1"/>
  <c r="FU219" i="1"/>
  <c r="FT219" i="1"/>
  <c r="FS219" i="1"/>
  <c r="FR219" i="1"/>
  <c r="FQ219" i="1"/>
  <c r="FP219" i="1"/>
  <c r="FM219" i="1"/>
  <c r="FL219" i="1"/>
  <c r="FK219" i="1"/>
  <c r="FJ219" i="1"/>
  <c r="FI219" i="1"/>
  <c r="FH219" i="1"/>
  <c r="FG219" i="1"/>
  <c r="FF219" i="1"/>
  <c r="FE219" i="1"/>
  <c r="FD219" i="1"/>
  <c r="GH219" i="1" s="1"/>
  <c r="EH219" i="1"/>
  <c r="ER219" i="1" s="1"/>
  <c r="EG219" i="1"/>
  <c r="EQ219" i="1" s="1"/>
  <c r="EF219" i="1"/>
  <c r="EP219" i="1" s="1"/>
  <c r="EE219" i="1"/>
  <c r="EO219" i="1" s="1"/>
  <c r="SA218" i="1"/>
  <c r="RZ218" i="1"/>
  <c r="RY218" i="1"/>
  <c r="RX218" i="1"/>
  <c r="RW218" i="1"/>
  <c r="RV218" i="1"/>
  <c r="RU218" i="1"/>
  <c r="RT218" i="1"/>
  <c r="RP218" i="1"/>
  <c r="RK218" i="1"/>
  <c r="RJ218" i="1"/>
  <c r="RI218" i="1"/>
  <c r="RH218" i="1"/>
  <c r="RG218" i="1"/>
  <c r="OY218" i="1"/>
  <c r="OX218" i="1"/>
  <c r="OW218" i="1"/>
  <c r="OV218" i="1"/>
  <c r="OU218" i="1"/>
  <c r="OT218" i="1"/>
  <c r="OS218" i="1"/>
  <c r="OR218" i="1"/>
  <c r="OO218" i="1"/>
  <c r="ON218" i="1"/>
  <c r="OM218" i="1"/>
  <c r="OL218" i="1"/>
  <c r="OK218" i="1"/>
  <c r="OJ218" i="1"/>
  <c r="OI218" i="1"/>
  <c r="OH218" i="1"/>
  <c r="GG218" i="1"/>
  <c r="GF218" i="1"/>
  <c r="GE218" i="1"/>
  <c r="GD218" i="1"/>
  <c r="GC218" i="1"/>
  <c r="GB218" i="1"/>
  <c r="GA218" i="1"/>
  <c r="FZ218" i="1"/>
  <c r="FW218" i="1"/>
  <c r="FV218" i="1"/>
  <c r="FU218" i="1"/>
  <c r="FT218" i="1"/>
  <c r="FS218" i="1"/>
  <c r="FR218" i="1"/>
  <c r="FQ218" i="1"/>
  <c r="FP218" i="1"/>
  <c r="FM218" i="1"/>
  <c r="FL218" i="1"/>
  <c r="FK218" i="1"/>
  <c r="FJ218" i="1"/>
  <c r="FI218" i="1"/>
  <c r="FH218" i="1"/>
  <c r="FG218" i="1"/>
  <c r="FF218" i="1"/>
  <c r="FE218" i="1"/>
  <c r="FD218" i="1"/>
  <c r="EH218" i="1"/>
  <c r="ER218" i="1" s="1"/>
  <c r="EG218" i="1"/>
  <c r="EQ218" i="1" s="1"/>
  <c r="EF218" i="1"/>
  <c r="EP218" i="1" s="1"/>
  <c r="EE218" i="1"/>
  <c r="SA217" i="1"/>
  <c r="RZ217" i="1"/>
  <c r="RY217" i="1"/>
  <c r="RX217" i="1"/>
  <c r="RW217" i="1"/>
  <c r="RV217" i="1"/>
  <c r="RU217" i="1"/>
  <c r="RT217" i="1"/>
  <c r="RP217" i="1"/>
  <c r="RK217" i="1"/>
  <c r="RJ217" i="1"/>
  <c r="RI217" i="1"/>
  <c r="RH217" i="1"/>
  <c r="RG217" i="1"/>
  <c r="OY217" i="1"/>
  <c r="OX217" i="1"/>
  <c r="OW217" i="1"/>
  <c r="OV217" i="1"/>
  <c r="OU217" i="1"/>
  <c r="OT217" i="1"/>
  <c r="OS217" i="1"/>
  <c r="OR217" i="1"/>
  <c r="OO217" i="1"/>
  <c r="ON217" i="1"/>
  <c r="OM217" i="1"/>
  <c r="OL217" i="1"/>
  <c r="OK217" i="1"/>
  <c r="OJ217" i="1"/>
  <c r="OI217" i="1"/>
  <c r="OH217" i="1"/>
  <c r="GG217" i="1"/>
  <c r="GF217" i="1"/>
  <c r="GE217" i="1"/>
  <c r="GD217" i="1"/>
  <c r="GC217" i="1"/>
  <c r="GB217" i="1"/>
  <c r="GA217" i="1"/>
  <c r="FZ217" i="1"/>
  <c r="FW217" i="1"/>
  <c r="FV217" i="1"/>
  <c r="FU217" i="1"/>
  <c r="FT217" i="1"/>
  <c r="FS217" i="1"/>
  <c r="FR217" i="1"/>
  <c r="FQ217" i="1"/>
  <c r="FP217" i="1"/>
  <c r="FM217" i="1"/>
  <c r="FL217" i="1"/>
  <c r="FK217" i="1"/>
  <c r="FJ217" i="1"/>
  <c r="FI217" i="1"/>
  <c r="FH217" i="1"/>
  <c r="FG217" i="1"/>
  <c r="FF217" i="1"/>
  <c r="FE217" i="1"/>
  <c r="GI217" i="1" s="1"/>
  <c r="FD217" i="1"/>
  <c r="EH217" i="1"/>
  <c r="OD217" i="1" s="1"/>
  <c r="EG217" i="1"/>
  <c r="EQ217" i="1" s="1"/>
  <c r="EF217" i="1"/>
  <c r="EP217" i="1" s="1"/>
  <c r="EE217" i="1"/>
  <c r="SA215" i="1"/>
  <c r="RZ215" i="1"/>
  <c r="RY215" i="1"/>
  <c r="RX215" i="1"/>
  <c r="RW215" i="1"/>
  <c r="RV215" i="1"/>
  <c r="RU215" i="1"/>
  <c r="RT215" i="1"/>
  <c r="RP215" i="1"/>
  <c r="RK215" i="1"/>
  <c r="RJ215" i="1"/>
  <c r="RI215" i="1"/>
  <c r="RH215" i="1"/>
  <c r="RG215" i="1"/>
  <c r="OY215" i="1"/>
  <c r="OX215" i="1"/>
  <c r="OW215" i="1"/>
  <c r="OV215" i="1"/>
  <c r="OU215" i="1"/>
  <c r="OT215" i="1"/>
  <c r="OS215" i="1"/>
  <c r="OR215" i="1"/>
  <c r="OO215" i="1"/>
  <c r="ON215" i="1"/>
  <c r="OM215" i="1"/>
  <c r="OL215" i="1"/>
  <c r="OK215" i="1"/>
  <c r="OJ215" i="1"/>
  <c r="OI215" i="1"/>
  <c r="OH215" i="1"/>
  <c r="GG215" i="1"/>
  <c r="GF215" i="1"/>
  <c r="GE215" i="1"/>
  <c r="GD215" i="1"/>
  <c r="GC215" i="1"/>
  <c r="GB215" i="1"/>
  <c r="GA215" i="1"/>
  <c r="FZ215" i="1"/>
  <c r="FW215" i="1"/>
  <c r="FV215" i="1"/>
  <c r="FU215" i="1"/>
  <c r="FT215" i="1"/>
  <c r="FS215" i="1"/>
  <c r="FR215" i="1"/>
  <c r="FQ215" i="1"/>
  <c r="FP215" i="1"/>
  <c r="FM215" i="1"/>
  <c r="FL215" i="1"/>
  <c r="FK215" i="1"/>
  <c r="FJ215" i="1"/>
  <c r="FI215" i="1"/>
  <c r="FH215" i="1"/>
  <c r="FG215" i="1"/>
  <c r="FF215" i="1"/>
  <c r="FE215" i="1"/>
  <c r="GI215" i="1" s="1"/>
  <c r="FD215" i="1"/>
  <c r="GH215" i="1" s="1"/>
  <c r="EH215" i="1"/>
  <c r="OD215" i="1" s="1"/>
  <c r="EG215" i="1"/>
  <c r="EQ215" i="1" s="1"/>
  <c r="EF215" i="1"/>
  <c r="EP215" i="1" s="1"/>
  <c r="EE215" i="1"/>
  <c r="EO215" i="1" s="1"/>
  <c r="SA214" i="1"/>
  <c r="RZ214" i="1"/>
  <c r="RY214" i="1"/>
  <c r="RX214" i="1"/>
  <c r="RW214" i="1"/>
  <c r="RV214" i="1"/>
  <c r="RU214" i="1"/>
  <c r="RT214" i="1"/>
  <c r="RP214" i="1"/>
  <c r="RK214" i="1"/>
  <c r="RJ214" i="1"/>
  <c r="RI214" i="1"/>
  <c r="RH214" i="1"/>
  <c r="RG214" i="1"/>
  <c r="OY214" i="1"/>
  <c r="OX214" i="1"/>
  <c r="OW214" i="1"/>
  <c r="OV214" i="1"/>
  <c r="OU214" i="1"/>
  <c r="OT214" i="1"/>
  <c r="OS214" i="1"/>
  <c r="OR214" i="1"/>
  <c r="OO214" i="1"/>
  <c r="ON214" i="1"/>
  <c r="OM214" i="1"/>
  <c r="OL214" i="1"/>
  <c r="OK214" i="1"/>
  <c r="OJ214" i="1"/>
  <c r="OI214" i="1"/>
  <c r="OH214" i="1"/>
  <c r="GG214" i="1"/>
  <c r="GF214" i="1"/>
  <c r="GE214" i="1"/>
  <c r="GD214" i="1"/>
  <c r="GC214" i="1"/>
  <c r="GB214" i="1"/>
  <c r="GA214" i="1"/>
  <c r="FZ214" i="1"/>
  <c r="FW214" i="1"/>
  <c r="FV214" i="1"/>
  <c r="FU214" i="1"/>
  <c r="FT214" i="1"/>
  <c r="FS214" i="1"/>
  <c r="FR214" i="1"/>
  <c r="FQ214" i="1"/>
  <c r="FP214" i="1"/>
  <c r="FM214" i="1"/>
  <c r="FL214" i="1"/>
  <c r="FK214" i="1"/>
  <c r="FJ214" i="1"/>
  <c r="FI214" i="1"/>
  <c r="FH214" i="1"/>
  <c r="FG214" i="1"/>
  <c r="FF214" i="1"/>
  <c r="FE214" i="1"/>
  <c r="GI214" i="1" s="1"/>
  <c r="FD214" i="1"/>
  <c r="GH214" i="1" s="1"/>
  <c r="EH214" i="1"/>
  <c r="OD214" i="1" s="1"/>
  <c r="EG214" i="1"/>
  <c r="EQ214" i="1" s="1"/>
  <c r="EF214" i="1"/>
  <c r="EP214" i="1" s="1"/>
  <c r="EE214" i="1"/>
  <c r="EO214" i="1" s="1"/>
  <c r="SA213" i="1"/>
  <c r="RZ213" i="1"/>
  <c r="RY213" i="1"/>
  <c r="RX213" i="1"/>
  <c r="RW213" i="1"/>
  <c r="RV213" i="1"/>
  <c r="RU213" i="1"/>
  <c r="RT213" i="1"/>
  <c r="RP213" i="1"/>
  <c r="RK213" i="1"/>
  <c r="RJ213" i="1"/>
  <c r="RI213" i="1"/>
  <c r="RH213" i="1"/>
  <c r="RG213" i="1"/>
  <c r="OY213" i="1"/>
  <c r="OX213" i="1"/>
  <c r="OW213" i="1"/>
  <c r="OV213" i="1"/>
  <c r="OU213" i="1"/>
  <c r="OT213" i="1"/>
  <c r="OS213" i="1"/>
  <c r="OR213" i="1"/>
  <c r="OO213" i="1"/>
  <c r="ON213" i="1"/>
  <c r="OM213" i="1"/>
  <c r="OL213" i="1"/>
  <c r="OK213" i="1"/>
  <c r="OJ213" i="1"/>
  <c r="OI213" i="1"/>
  <c r="OH213" i="1"/>
  <c r="GG213" i="1"/>
  <c r="GF213" i="1"/>
  <c r="GE213" i="1"/>
  <c r="GD213" i="1"/>
  <c r="GC213" i="1"/>
  <c r="GB213" i="1"/>
  <c r="GA213" i="1"/>
  <c r="FZ213" i="1"/>
  <c r="FW213" i="1"/>
  <c r="FV213" i="1"/>
  <c r="FU213" i="1"/>
  <c r="FT213" i="1"/>
  <c r="FS213" i="1"/>
  <c r="FR213" i="1"/>
  <c r="FQ213" i="1"/>
  <c r="FP213" i="1"/>
  <c r="FM213" i="1"/>
  <c r="FL213" i="1"/>
  <c r="FK213" i="1"/>
  <c r="FJ213" i="1"/>
  <c r="FI213" i="1"/>
  <c r="FH213" i="1"/>
  <c r="FG213" i="1"/>
  <c r="FF213" i="1"/>
  <c r="FE213" i="1"/>
  <c r="FD213" i="1"/>
  <c r="EH213" i="1"/>
  <c r="OD213" i="1" s="1"/>
  <c r="EG213" i="1"/>
  <c r="EQ213" i="1" s="1"/>
  <c r="EF213" i="1"/>
  <c r="EP213" i="1" s="1"/>
  <c r="EE213" i="1"/>
  <c r="EO213" i="1" s="1"/>
  <c r="SA212" i="1"/>
  <c r="RZ212" i="1"/>
  <c r="RY212" i="1"/>
  <c r="RX212" i="1"/>
  <c r="RW212" i="1"/>
  <c r="RV212" i="1"/>
  <c r="RU212" i="1"/>
  <c r="RT212" i="1"/>
  <c r="RP212" i="1"/>
  <c r="RK212" i="1"/>
  <c r="RJ212" i="1"/>
  <c r="RI212" i="1"/>
  <c r="RH212" i="1"/>
  <c r="RG212" i="1"/>
  <c r="OY212" i="1"/>
  <c r="OX212" i="1"/>
  <c r="OW212" i="1"/>
  <c r="OV212" i="1"/>
  <c r="OU212" i="1"/>
  <c r="OT212" i="1"/>
  <c r="OS212" i="1"/>
  <c r="OR212" i="1"/>
  <c r="OO212" i="1"/>
  <c r="ON212" i="1"/>
  <c r="OM212" i="1"/>
  <c r="OL212" i="1"/>
  <c r="OK212" i="1"/>
  <c r="OJ212" i="1"/>
  <c r="OI212" i="1"/>
  <c r="OH212" i="1"/>
  <c r="GG212" i="1"/>
  <c r="GF212" i="1"/>
  <c r="GE212" i="1"/>
  <c r="GD212" i="1"/>
  <c r="GC212" i="1"/>
  <c r="GB212" i="1"/>
  <c r="GA212" i="1"/>
  <c r="FZ212" i="1"/>
  <c r="FW212" i="1"/>
  <c r="FV212" i="1"/>
  <c r="FU212" i="1"/>
  <c r="FT212" i="1"/>
  <c r="FS212" i="1"/>
  <c r="FR212" i="1"/>
  <c r="FQ212" i="1"/>
  <c r="FP212" i="1"/>
  <c r="FM212" i="1"/>
  <c r="FL212" i="1"/>
  <c r="FK212" i="1"/>
  <c r="FJ212" i="1"/>
  <c r="FI212" i="1"/>
  <c r="FH212" i="1"/>
  <c r="FG212" i="1"/>
  <c r="FF212" i="1"/>
  <c r="FE212" i="1"/>
  <c r="FD212" i="1"/>
  <c r="EH212" i="1"/>
  <c r="ER212" i="1" s="1"/>
  <c r="EG212" i="1"/>
  <c r="EQ212" i="1" s="1"/>
  <c r="EF212" i="1"/>
  <c r="EP212" i="1" s="1"/>
  <c r="EE212" i="1"/>
  <c r="SA211" i="1"/>
  <c r="RZ211" i="1"/>
  <c r="RY211" i="1"/>
  <c r="RX211" i="1"/>
  <c r="RW211" i="1"/>
  <c r="RV211" i="1"/>
  <c r="RU211" i="1"/>
  <c r="RT211" i="1"/>
  <c r="RP211" i="1"/>
  <c r="RK211" i="1"/>
  <c r="RJ211" i="1"/>
  <c r="RI211" i="1"/>
  <c r="RH211" i="1"/>
  <c r="RG211" i="1"/>
  <c r="OY211" i="1"/>
  <c r="OX211" i="1"/>
  <c r="OW211" i="1"/>
  <c r="OV211" i="1"/>
  <c r="OU211" i="1"/>
  <c r="OT211" i="1"/>
  <c r="OS211" i="1"/>
  <c r="OR211" i="1"/>
  <c r="OO211" i="1"/>
  <c r="ON211" i="1"/>
  <c r="OM211" i="1"/>
  <c r="OL211" i="1"/>
  <c r="OK211" i="1"/>
  <c r="OJ211" i="1"/>
  <c r="OI211" i="1"/>
  <c r="OH211" i="1"/>
  <c r="GG211" i="1"/>
  <c r="GF211" i="1"/>
  <c r="GE211" i="1"/>
  <c r="GD211" i="1"/>
  <c r="GC211" i="1"/>
  <c r="GB211" i="1"/>
  <c r="GA211" i="1"/>
  <c r="FZ211" i="1"/>
  <c r="FW211" i="1"/>
  <c r="FV211" i="1"/>
  <c r="FU211" i="1"/>
  <c r="FT211" i="1"/>
  <c r="FS211" i="1"/>
  <c r="FR211" i="1"/>
  <c r="FQ211" i="1"/>
  <c r="FP211" i="1"/>
  <c r="FM211" i="1"/>
  <c r="FL211" i="1"/>
  <c r="FK211" i="1"/>
  <c r="FJ211" i="1"/>
  <c r="FI211" i="1"/>
  <c r="FH211" i="1"/>
  <c r="FG211" i="1"/>
  <c r="FF211" i="1"/>
  <c r="FE211" i="1"/>
  <c r="GI211" i="1" s="1"/>
  <c r="FD211" i="1"/>
  <c r="EH211" i="1"/>
  <c r="OD211" i="1" s="1"/>
  <c r="EG211" i="1"/>
  <c r="EQ211" i="1" s="1"/>
  <c r="EF211" i="1"/>
  <c r="EP211" i="1" s="1"/>
  <c r="EE211" i="1"/>
  <c r="EO211" i="1" s="1"/>
  <c r="SA210" i="1"/>
  <c r="RZ210" i="1"/>
  <c r="RY210" i="1"/>
  <c r="RX210" i="1"/>
  <c r="RW210" i="1"/>
  <c r="RV210" i="1"/>
  <c r="RU210" i="1"/>
  <c r="RT210" i="1"/>
  <c r="RP210" i="1"/>
  <c r="RK210" i="1"/>
  <c r="RJ210" i="1"/>
  <c r="RI210" i="1"/>
  <c r="RH210" i="1"/>
  <c r="RG210" i="1"/>
  <c r="OY210" i="1"/>
  <c r="OX210" i="1"/>
  <c r="OW210" i="1"/>
  <c r="OV210" i="1"/>
  <c r="OU210" i="1"/>
  <c r="OT210" i="1"/>
  <c r="OS210" i="1"/>
  <c r="OR210" i="1"/>
  <c r="OO210" i="1"/>
  <c r="ON210" i="1"/>
  <c r="OM210" i="1"/>
  <c r="OL210" i="1"/>
  <c r="OK210" i="1"/>
  <c r="OJ210" i="1"/>
  <c r="OI210" i="1"/>
  <c r="OH210" i="1"/>
  <c r="GG210" i="1"/>
  <c r="GF210" i="1"/>
  <c r="GE210" i="1"/>
  <c r="GD210" i="1"/>
  <c r="GC210" i="1"/>
  <c r="GB210" i="1"/>
  <c r="GA210" i="1"/>
  <c r="FZ210" i="1"/>
  <c r="FW210" i="1"/>
  <c r="FV210" i="1"/>
  <c r="FU210" i="1"/>
  <c r="FT210" i="1"/>
  <c r="FS210" i="1"/>
  <c r="FR210" i="1"/>
  <c r="FQ210" i="1"/>
  <c r="FP210" i="1"/>
  <c r="FM210" i="1"/>
  <c r="FL210" i="1"/>
  <c r="FK210" i="1"/>
  <c r="FJ210" i="1"/>
  <c r="FI210" i="1"/>
  <c r="FH210" i="1"/>
  <c r="FG210" i="1"/>
  <c r="FF210" i="1"/>
  <c r="FE210" i="1"/>
  <c r="FD210" i="1"/>
  <c r="EH210" i="1"/>
  <c r="ER210" i="1" s="1"/>
  <c r="EG210" i="1"/>
  <c r="EQ210" i="1" s="1"/>
  <c r="EF210" i="1"/>
  <c r="EP210" i="1" s="1"/>
  <c r="EE210" i="1"/>
  <c r="EO210" i="1" s="1"/>
  <c r="SA209" i="1"/>
  <c r="RZ209" i="1"/>
  <c r="RY209" i="1"/>
  <c r="RX209" i="1"/>
  <c r="RW209" i="1"/>
  <c r="RV209" i="1"/>
  <c r="RU209" i="1"/>
  <c r="RT209" i="1"/>
  <c r="RP209" i="1"/>
  <c r="RK209" i="1"/>
  <c r="RJ209" i="1"/>
  <c r="RI209" i="1"/>
  <c r="RH209" i="1"/>
  <c r="RG209" i="1"/>
  <c r="OY209" i="1"/>
  <c r="OX209" i="1"/>
  <c r="OW209" i="1"/>
  <c r="OV209" i="1"/>
  <c r="OU209" i="1"/>
  <c r="OT209" i="1"/>
  <c r="OS209" i="1"/>
  <c r="OR209" i="1"/>
  <c r="OO209" i="1"/>
  <c r="ON209" i="1"/>
  <c r="OM209" i="1"/>
  <c r="OL209" i="1"/>
  <c r="OK209" i="1"/>
  <c r="OJ209" i="1"/>
  <c r="OI209" i="1"/>
  <c r="OH209" i="1"/>
  <c r="GG209" i="1"/>
  <c r="GF209" i="1"/>
  <c r="GE209" i="1"/>
  <c r="GD209" i="1"/>
  <c r="GC209" i="1"/>
  <c r="GB209" i="1"/>
  <c r="GA209" i="1"/>
  <c r="FZ209" i="1"/>
  <c r="FW209" i="1"/>
  <c r="FV209" i="1"/>
  <c r="FU209" i="1"/>
  <c r="FT209" i="1"/>
  <c r="FS209" i="1"/>
  <c r="FR209" i="1"/>
  <c r="FQ209" i="1"/>
  <c r="FP209" i="1"/>
  <c r="FM209" i="1"/>
  <c r="FL209" i="1"/>
  <c r="FK209" i="1"/>
  <c r="FJ209" i="1"/>
  <c r="FI209" i="1"/>
  <c r="FH209" i="1"/>
  <c r="FG209" i="1"/>
  <c r="FF209" i="1"/>
  <c r="FE209" i="1"/>
  <c r="GI209" i="1" s="1"/>
  <c r="FD209" i="1"/>
  <c r="GH209" i="1" s="1"/>
  <c r="EH209" i="1"/>
  <c r="ER209" i="1" s="1"/>
  <c r="EG209" i="1"/>
  <c r="EQ209" i="1" s="1"/>
  <c r="EF209" i="1"/>
  <c r="EP209" i="1" s="1"/>
  <c r="EE209" i="1"/>
  <c r="SA208" i="1"/>
  <c r="RZ208" i="1"/>
  <c r="RY208" i="1"/>
  <c r="RX208" i="1"/>
  <c r="RW208" i="1"/>
  <c r="RV208" i="1"/>
  <c r="RU208" i="1"/>
  <c r="RT208" i="1"/>
  <c r="RP208" i="1"/>
  <c r="RK208" i="1"/>
  <c r="RJ208" i="1"/>
  <c r="RI208" i="1"/>
  <c r="RH208" i="1"/>
  <c r="RG208" i="1"/>
  <c r="OY208" i="1"/>
  <c r="OX208" i="1"/>
  <c r="OW208" i="1"/>
  <c r="OV208" i="1"/>
  <c r="OU208" i="1"/>
  <c r="OT208" i="1"/>
  <c r="OS208" i="1"/>
  <c r="OR208" i="1"/>
  <c r="OO208" i="1"/>
  <c r="ON208" i="1"/>
  <c r="OM208" i="1"/>
  <c r="OL208" i="1"/>
  <c r="OK208" i="1"/>
  <c r="OJ208" i="1"/>
  <c r="OI208" i="1"/>
  <c r="OH208" i="1"/>
  <c r="GG208" i="1"/>
  <c r="GF208" i="1"/>
  <c r="GE208" i="1"/>
  <c r="GD208" i="1"/>
  <c r="GC208" i="1"/>
  <c r="GB208" i="1"/>
  <c r="GA208" i="1"/>
  <c r="FZ208" i="1"/>
  <c r="FW208" i="1"/>
  <c r="FV208" i="1"/>
  <c r="FU208" i="1"/>
  <c r="FT208" i="1"/>
  <c r="FS208" i="1"/>
  <c r="FR208" i="1"/>
  <c r="FQ208" i="1"/>
  <c r="FP208" i="1"/>
  <c r="FM208" i="1"/>
  <c r="FL208" i="1"/>
  <c r="FK208" i="1"/>
  <c r="FJ208" i="1"/>
  <c r="FI208" i="1"/>
  <c r="FH208" i="1"/>
  <c r="FG208" i="1"/>
  <c r="FF208" i="1"/>
  <c r="FE208" i="1"/>
  <c r="FD208" i="1"/>
  <c r="GH208" i="1" s="1"/>
  <c r="EH208" i="1"/>
  <c r="OD208" i="1" s="1"/>
  <c r="EG208" i="1"/>
  <c r="EQ208" i="1" s="1"/>
  <c r="EF208" i="1"/>
  <c r="EP208" i="1" s="1"/>
  <c r="EE208" i="1"/>
  <c r="EO208" i="1" s="1"/>
  <c r="SA207" i="1"/>
  <c r="RZ207" i="1"/>
  <c r="RY207" i="1"/>
  <c r="RX207" i="1"/>
  <c r="RW207" i="1"/>
  <c r="RV207" i="1"/>
  <c r="RU207" i="1"/>
  <c r="RT207" i="1"/>
  <c r="RP207" i="1"/>
  <c r="RK207" i="1"/>
  <c r="RJ207" i="1"/>
  <c r="RI207" i="1"/>
  <c r="RH207" i="1"/>
  <c r="RG207" i="1"/>
  <c r="OY207" i="1"/>
  <c r="OX207" i="1"/>
  <c r="OW207" i="1"/>
  <c r="OV207" i="1"/>
  <c r="OU207" i="1"/>
  <c r="OT207" i="1"/>
  <c r="OS207" i="1"/>
  <c r="OR207" i="1"/>
  <c r="OO207" i="1"/>
  <c r="ON207" i="1"/>
  <c r="OM207" i="1"/>
  <c r="OL207" i="1"/>
  <c r="OK207" i="1"/>
  <c r="OJ207" i="1"/>
  <c r="OI207" i="1"/>
  <c r="OH207" i="1"/>
  <c r="GG207" i="1"/>
  <c r="GF207" i="1"/>
  <c r="GE207" i="1"/>
  <c r="GD207" i="1"/>
  <c r="GC207" i="1"/>
  <c r="GB207" i="1"/>
  <c r="GA207" i="1"/>
  <c r="FZ207" i="1"/>
  <c r="FW207" i="1"/>
  <c r="FV207" i="1"/>
  <c r="FU207" i="1"/>
  <c r="FT207" i="1"/>
  <c r="FS207" i="1"/>
  <c r="FR207" i="1"/>
  <c r="FQ207" i="1"/>
  <c r="FP207" i="1"/>
  <c r="FM207" i="1"/>
  <c r="FL207" i="1"/>
  <c r="FK207" i="1"/>
  <c r="FJ207" i="1"/>
  <c r="FI207" i="1"/>
  <c r="FH207" i="1"/>
  <c r="FG207" i="1"/>
  <c r="FF207" i="1"/>
  <c r="FE207" i="1"/>
  <c r="FD207" i="1"/>
  <c r="EH207" i="1"/>
  <c r="OD207" i="1" s="1"/>
  <c r="EG207" i="1"/>
  <c r="EQ207" i="1" s="1"/>
  <c r="EF207" i="1"/>
  <c r="EP207" i="1" s="1"/>
  <c r="EE207" i="1"/>
  <c r="EO207" i="1" s="1"/>
  <c r="SA206" i="1"/>
  <c r="RZ206" i="1"/>
  <c r="RY206" i="1"/>
  <c r="RX206" i="1"/>
  <c r="RW206" i="1"/>
  <c r="RV206" i="1"/>
  <c r="RU206" i="1"/>
  <c r="RT206" i="1"/>
  <c r="RP206" i="1"/>
  <c r="RK206" i="1"/>
  <c r="RJ206" i="1"/>
  <c r="RI206" i="1"/>
  <c r="RH206" i="1"/>
  <c r="RG206" i="1"/>
  <c r="OY206" i="1"/>
  <c r="OX206" i="1"/>
  <c r="OW206" i="1"/>
  <c r="OV206" i="1"/>
  <c r="OU206" i="1"/>
  <c r="OT206" i="1"/>
  <c r="OS206" i="1"/>
  <c r="OR206" i="1"/>
  <c r="OO206" i="1"/>
  <c r="ON206" i="1"/>
  <c r="OM206" i="1"/>
  <c r="OL206" i="1"/>
  <c r="OK206" i="1"/>
  <c r="OJ206" i="1"/>
  <c r="OI206" i="1"/>
  <c r="OH206" i="1"/>
  <c r="GG206" i="1"/>
  <c r="GF206" i="1"/>
  <c r="GE206" i="1"/>
  <c r="GD206" i="1"/>
  <c r="GC206" i="1"/>
  <c r="GB206" i="1"/>
  <c r="GA206" i="1"/>
  <c r="FZ206" i="1"/>
  <c r="FW206" i="1"/>
  <c r="FV206" i="1"/>
  <c r="FU206" i="1"/>
  <c r="FT206" i="1"/>
  <c r="FS206" i="1"/>
  <c r="FR206" i="1"/>
  <c r="FQ206" i="1"/>
  <c r="FP206" i="1"/>
  <c r="FM206" i="1"/>
  <c r="FL206" i="1"/>
  <c r="FK206" i="1"/>
  <c r="FJ206" i="1"/>
  <c r="FI206" i="1"/>
  <c r="FH206" i="1"/>
  <c r="FG206" i="1"/>
  <c r="FF206" i="1"/>
  <c r="FE206" i="1"/>
  <c r="FD206" i="1"/>
  <c r="EH206" i="1"/>
  <c r="ER206" i="1" s="1"/>
  <c r="EG206" i="1"/>
  <c r="EQ206" i="1" s="1"/>
  <c r="EF206" i="1"/>
  <c r="EP206" i="1" s="1"/>
  <c r="EE206" i="1"/>
  <c r="EO206" i="1" s="1"/>
  <c r="SA205" i="1"/>
  <c r="RZ205" i="1"/>
  <c r="RY205" i="1"/>
  <c r="RX205" i="1"/>
  <c r="RW205" i="1"/>
  <c r="RV205" i="1"/>
  <c r="RU205" i="1"/>
  <c r="RT205" i="1"/>
  <c r="RP205" i="1"/>
  <c r="RK205" i="1"/>
  <c r="RJ205" i="1"/>
  <c r="RI205" i="1"/>
  <c r="RH205" i="1"/>
  <c r="RG205" i="1"/>
  <c r="OY205" i="1"/>
  <c r="OX205" i="1"/>
  <c r="OW205" i="1"/>
  <c r="OV205" i="1"/>
  <c r="OU205" i="1"/>
  <c r="OT205" i="1"/>
  <c r="OS205" i="1"/>
  <c r="OR205" i="1"/>
  <c r="OO205" i="1"/>
  <c r="ON205" i="1"/>
  <c r="OM205" i="1"/>
  <c r="OL205" i="1"/>
  <c r="OK205" i="1"/>
  <c r="OJ205" i="1"/>
  <c r="OI205" i="1"/>
  <c r="OH205" i="1"/>
  <c r="GG205" i="1"/>
  <c r="GF205" i="1"/>
  <c r="GE205" i="1"/>
  <c r="GD205" i="1"/>
  <c r="GC205" i="1"/>
  <c r="GB205" i="1"/>
  <c r="GA205" i="1"/>
  <c r="FZ205" i="1"/>
  <c r="FW205" i="1"/>
  <c r="FV205" i="1"/>
  <c r="FU205" i="1"/>
  <c r="FT205" i="1"/>
  <c r="FS205" i="1"/>
  <c r="FR205" i="1"/>
  <c r="FQ205" i="1"/>
  <c r="FP205" i="1"/>
  <c r="FM205" i="1"/>
  <c r="FL205" i="1"/>
  <c r="FK205" i="1"/>
  <c r="FJ205" i="1"/>
  <c r="FI205" i="1"/>
  <c r="FH205" i="1"/>
  <c r="FG205" i="1"/>
  <c r="FF205" i="1"/>
  <c r="FE205" i="1"/>
  <c r="GI205" i="1" s="1"/>
  <c r="FD205" i="1"/>
  <c r="GH205" i="1" s="1"/>
  <c r="EH205" i="1"/>
  <c r="OD205" i="1" s="1"/>
  <c r="EG205" i="1"/>
  <c r="EQ205" i="1" s="1"/>
  <c r="EF205" i="1"/>
  <c r="EP205" i="1" s="1"/>
  <c r="EE205" i="1"/>
  <c r="EO205" i="1" s="1"/>
  <c r="SA204" i="1"/>
  <c r="RZ204" i="1"/>
  <c r="RY204" i="1"/>
  <c r="RX204" i="1"/>
  <c r="RW204" i="1"/>
  <c r="RV204" i="1"/>
  <c r="RU204" i="1"/>
  <c r="RT204" i="1"/>
  <c r="RP204" i="1"/>
  <c r="RK204" i="1"/>
  <c r="RJ204" i="1"/>
  <c r="RI204" i="1"/>
  <c r="RH204" i="1"/>
  <c r="RG204" i="1"/>
  <c r="OY204" i="1"/>
  <c r="OX204" i="1"/>
  <c r="OW204" i="1"/>
  <c r="OV204" i="1"/>
  <c r="OU204" i="1"/>
  <c r="OT204" i="1"/>
  <c r="OS204" i="1"/>
  <c r="OR204" i="1"/>
  <c r="OO204" i="1"/>
  <c r="ON204" i="1"/>
  <c r="OM204" i="1"/>
  <c r="OL204" i="1"/>
  <c r="OK204" i="1"/>
  <c r="OJ204" i="1"/>
  <c r="OI204" i="1"/>
  <c r="OH204" i="1"/>
  <c r="GG204" i="1"/>
  <c r="GF204" i="1"/>
  <c r="GE204" i="1"/>
  <c r="GD204" i="1"/>
  <c r="GC204" i="1"/>
  <c r="GB204" i="1"/>
  <c r="GA204" i="1"/>
  <c r="FZ204" i="1"/>
  <c r="FW204" i="1"/>
  <c r="FV204" i="1"/>
  <c r="FU204" i="1"/>
  <c r="FT204" i="1"/>
  <c r="FS204" i="1"/>
  <c r="FR204" i="1"/>
  <c r="FQ204" i="1"/>
  <c r="FP204" i="1"/>
  <c r="FM204" i="1"/>
  <c r="FL204" i="1"/>
  <c r="FK204" i="1"/>
  <c r="FJ204" i="1"/>
  <c r="FI204" i="1"/>
  <c r="FH204" i="1"/>
  <c r="FG204" i="1"/>
  <c r="FF204" i="1"/>
  <c r="FE204" i="1"/>
  <c r="FD204" i="1"/>
  <c r="GH204" i="1" s="1"/>
  <c r="EH204" i="1"/>
  <c r="ER204" i="1" s="1"/>
  <c r="EG204" i="1"/>
  <c r="EQ204" i="1" s="1"/>
  <c r="EF204" i="1"/>
  <c r="EP204" i="1" s="1"/>
  <c r="EE204" i="1"/>
  <c r="EO204" i="1" s="1"/>
  <c r="SA203" i="1"/>
  <c r="RZ203" i="1"/>
  <c r="RY203" i="1"/>
  <c r="RX203" i="1"/>
  <c r="RW203" i="1"/>
  <c r="RV203" i="1"/>
  <c r="RU203" i="1"/>
  <c r="RT203" i="1"/>
  <c r="RP203" i="1"/>
  <c r="RK203" i="1"/>
  <c r="RJ203" i="1"/>
  <c r="RI203" i="1"/>
  <c r="RH203" i="1"/>
  <c r="RG203" i="1"/>
  <c r="OY203" i="1"/>
  <c r="OX203" i="1"/>
  <c r="OW203" i="1"/>
  <c r="OV203" i="1"/>
  <c r="OU203" i="1"/>
  <c r="OT203" i="1"/>
  <c r="OS203" i="1"/>
  <c r="OR203" i="1"/>
  <c r="OO203" i="1"/>
  <c r="ON203" i="1"/>
  <c r="OM203" i="1"/>
  <c r="OL203" i="1"/>
  <c r="OK203" i="1"/>
  <c r="OJ203" i="1"/>
  <c r="OI203" i="1"/>
  <c r="OH203" i="1"/>
  <c r="GG203" i="1"/>
  <c r="GF203" i="1"/>
  <c r="GE203" i="1"/>
  <c r="GD203" i="1"/>
  <c r="GC203" i="1"/>
  <c r="GB203" i="1"/>
  <c r="GA203" i="1"/>
  <c r="FZ203" i="1"/>
  <c r="FW203" i="1"/>
  <c r="FV203" i="1"/>
  <c r="FU203" i="1"/>
  <c r="FT203" i="1"/>
  <c r="FS203" i="1"/>
  <c r="FR203" i="1"/>
  <c r="FQ203" i="1"/>
  <c r="FP203" i="1"/>
  <c r="FM203" i="1"/>
  <c r="FL203" i="1"/>
  <c r="FK203" i="1"/>
  <c r="FJ203" i="1"/>
  <c r="FI203" i="1"/>
  <c r="FH203" i="1"/>
  <c r="FG203" i="1"/>
  <c r="FF203" i="1"/>
  <c r="FE203" i="1"/>
  <c r="FD203" i="1"/>
  <c r="EH203" i="1"/>
  <c r="OD203" i="1" s="1"/>
  <c r="EG203" i="1"/>
  <c r="EQ203" i="1" s="1"/>
  <c r="EF203" i="1"/>
  <c r="EP203" i="1" s="1"/>
  <c r="EE203" i="1"/>
  <c r="EO203" i="1" s="1"/>
  <c r="SA202" i="1"/>
  <c r="RZ202" i="1"/>
  <c r="RY202" i="1"/>
  <c r="RX202" i="1"/>
  <c r="RW202" i="1"/>
  <c r="RV202" i="1"/>
  <c r="RU202" i="1"/>
  <c r="RT202" i="1"/>
  <c r="RP202" i="1"/>
  <c r="RK202" i="1"/>
  <c r="RJ202" i="1"/>
  <c r="RI202" i="1"/>
  <c r="RH202" i="1"/>
  <c r="RG202" i="1"/>
  <c r="OY202" i="1"/>
  <c r="OX202" i="1"/>
  <c r="OW202" i="1"/>
  <c r="OV202" i="1"/>
  <c r="OU202" i="1"/>
  <c r="OT202" i="1"/>
  <c r="OS202" i="1"/>
  <c r="OR202" i="1"/>
  <c r="OO202" i="1"/>
  <c r="ON202" i="1"/>
  <c r="OM202" i="1"/>
  <c r="OL202" i="1"/>
  <c r="OK202" i="1"/>
  <c r="OJ202" i="1"/>
  <c r="OI202" i="1"/>
  <c r="OH202" i="1"/>
  <c r="GG202" i="1"/>
  <c r="GF202" i="1"/>
  <c r="GE202" i="1"/>
  <c r="GD202" i="1"/>
  <c r="GC202" i="1"/>
  <c r="GB202" i="1"/>
  <c r="GA202" i="1"/>
  <c r="FZ202" i="1"/>
  <c r="FW202" i="1"/>
  <c r="FV202" i="1"/>
  <c r="FU202" i="1"/>
  <c r="FT202" i="1"/>
  <c r="FS202" i="1"/>
  <c r="FR202" i="1"/>
  <c r="FQ202" i="1"/>
  <c r="FP202" i="1"/>
  <c r="FM202" i="1"/>
  <c r="FL202" i="1"/>
  <c r="FK202" i="1"/>
  <c r="FJ202" i="1"/>
  <c r="FI202" i="1"/>
  <c r="FH202" i="1"/>
  <c r="FG202" i="1"/>
  <c r="FF202" i="1"/>
  <c r="FE202" i="1"/>
  <c r="GI202" i="1" s="1"/>
  <c r="FD202" i="1"/>
  <c r="EH202" i="1"/>
  <c r="OD202" i="1" s="1"/>
  <c r="EG202" i="1"/>
  <c r="EQ202" i="1" s="1"/>
  <c r="EF202" i="1"/>
  <c r="EP202" i="1" s="1"/>
  <c r="EE202" i="1"/>
  <c r="EO202" i="1" s="1"/>
  <c r="SA201" i="1"/>
  <c r="RZ201" i="1"/>
  <c r="RY201" i="1"/>
  <c r="RX201" i="1"/>
  <c r="RW201" i="1"/>
  <c r="RV201" i="1"/>
  <c r="RU201" i="1"/>
  <c r="RT201" i="1"/>
  <c r="RP201" i="1"/>
  <c r="RK201" i="1"/>
  <c r="RJ201" i="1"/>
  <c r="RI201" i="1"/>
  <c r="RH201" i="1"/>
  <c r="RG201" i="1"/>
  <c r="OY201" i="1"/>
  <c r="OX201" i="1"/>
  <c r="OW201" i="1"/>
  <c r="OV201" i="1"/>
  <c r="OU201" i="1"/>
  <c r="OT201" i="1"/>
  <c r="OS201" i="1"/>
  <c r="OR201" i="1"/>
  <c r="OO201" i="1"/>
  <c r="ON201" i="1"/>
  <c r="OM201" i="1"/>
  <c r="OL201" i="1"/>
  <c r="OK201" i="1"/>
  <c r="OJ201" i="1"/>
  <c r="OI201" i="1"/>
  <c r="OH201" i="1"/>
  <c r="GG201" i="1"/>
  <c r="GF201" i="1"/>
  <c r="GE201" i="1"/>
  <c r="GD201" i="1"/>
  <c r="GC201" i="1"/>
  <c r="GB201" i="1"/>
  <c r="GA201" i="1"/>
  <c r="FZ201" i="1"/>
  <c r="FW201" i="1"/>
  <c r="FV201" i="1"/>
  <c r="FU201" i="1"/>
  <c r="FT201" i="1"/>
  <c r="FS201" i="1"/>
  <c r="FR201" i="1"/>
  <c r="FQ201" i="1"/>
  <c r="FP201" i="1"/>
  <c r="FM201" i="1"/>
  <c r="FL201" i="1"/>
  <c r="FK201" i="1"/>
  <c r="FJ201" i="1"/>
  <c r="FI201" i="1"/>
  <c r="FH201" i="1"/>
  <c r="FG201" i="1"/>
  <c r="FF201" i="1"/>
  <c r="FE201" i="1"/>
  <c r="GI201" i="1" s="1"/>
  <c r="FD201" i="1"/>
  <c r="EH201" i="1"/>
  <c r="ER201" i="1" s="1"/>
  <c r="EG201" i="1"/>
  <c r="EQ201" i="1" s="1"/>
  <c r="EF201" i="1"/>
  <c r="EP201" i="1" s="1"/>
  <c r="EE201" i="1"/>
  <c r="EO201" i="1" s="1"/>
  <c r="SA199" i="1"/>
  <c r="RZ199" i="1"/>
  <c r="RY199" i="1"/>
  <c r="RX199" i="1"/>
  <c r="RW199" i="1"/>
  <c r="RV199" i="1"/>
  <c r="RU199" i="1"/>
  <c r="RT199" i="1"/>
  <c r="RP199" i="1"/>
  <c r="RK199" i="1"/>
  <c r="RJ199" i="1"/>
  <c r="RI199" i="1"/>
  <c r="RH199" i="1"/>
  <c r="RG199" i="1"/>
  <c r="OY199" i="1"/>
  <c r="OX199" i="1"/>
  <c r="OW199" i="1"/>
  <c r="OV199" i="1"/>
  <c r="OU199" i="1"/>
  <c r="OT199" i="1"/>
  <c r="OS199" i="1"/>
  <c r="OR199" i="1"/>
  <c r="OO199" i="1"/>
  <c r="ON199" i="1"/>
  <c r="OM199" i="1"/>
  <c r="OL199" i="1"/>
  <c r="OK199" i="1"/>
  <c r="OJ199" i="1"/>
  <c r="OI199" i="1"/>
  <c r="OH199" i="1"/>
  <c r="GG199" i="1"/>
  <c r="GF199" i="1"/>
  <c r="GE199" i="1"/>
  <c r="GD199" i="1"/>
  <c r="GC199" i="1"/>
  <c r="GB199" i="1"/>
  <c r="GA199" i="1"/>
  <c r="FZ199" i="1"/>
  <c r="FW199" i="1"/>
  <c r="FV199" i="1"/>
  <c r="FU199" i="1"/>
  <c r="FT199" i="1"/>
  <c r="FS199" i="1"/>
  <c r="FR199" i="1"/>
  <c r="FQ199" i="1"/>
  <c r="FP199" i="1"/>
  <c r="FM199" i="1"/>
  <c r="FL199" i="1"/>
  <c r="FK199" i="1"/>
  <c r="FJ199" i="1"/>
  <c r="FI199" i="1"/>
  <c r="FH199" i="1"/>
  <c r="FG199" i="1"/>
  <c r="FF199" i="1"/>
  <c r="FE199" i="1"/>
  <c r="FD199" i="1"/>
  <c r="GH199" i="1" s="1"/>
  <c r="EH199" i="1"/>
  <c r="ER199" i="1" s="1"/>
  <c r="EG199" i="1"/>
  <c r="EQ199" i="1" s="1"/>
  <c r="EF199" i="1"/>
  <c r="EP199" i="1" s="1"/>
  <c r="EE199" i="1"/>
  <c r="EO199" i="1" s="1"/>
  <c r="SA198" i="1"/>
  <c r="RZ198" i="1"/>
  <c r="RY198" i="1"/>
  <c r="RX198" i="1"/>
  <c r="RW198" i="1"/>
  <c r="RV198" i="1"/>
  <c r="RU198" i="1"/>
  <c r="RT198" i="1"/>
  <c r="RP198" i="1"/>
  <c r="RK198" i="1"/>
  <c r="RJ198" i="1"/>
  <c r="RI198" i="1"/>
  <c r="RH198" i="1"/>
  <c r="RG198" i="1"/>
  <c r="OY198" i="1"/>
  <c r="OX198" i="1"/>
  <c r="OW198" i="1"/>
  <c r="OV198" i="1"/>
  <c r="OU198" i="1"/>
  <c r="OT198" i="1"/>
  <c r="OS198" i="1"/>
  <c r="OR198" i="1"/>
  <c r="OO198" i="1"/>
  <c r="ON198" i="1"/>
  <c r="OM198" i="1"/>
  <c r="OL198" i="1"/>
  <c r="OK198" i="1"/>
  <c r="OJ198" i="1"/>
  <c r="OI198" i="1"/>
  <c r="OH198" i="1"/>
  <c r="GG198" i="1"/>
  <c r="GF198" i="1"/>
  <c r="GE198" i="1"/>
  <c r="GD198" i="1"/>
  <c r="GC198" i="1"/>
  <c r="GB198" i="1"/>
  <c r="GA198" i="1"/>
  <c r="FZ198" i="1"/>
  <c r="FW198" i="1"/>
  <c r="FV198" i="1"/>
  <c r="FU198" i="1"/>
  <c r="FT198" i="1"/>
  <c r="FS198" i="1"/>
  <c r="FR198" i="1"/>
  <c r="FQ198" i="1"/>
  <c r="FP198" i="1"/>
  <c r="FM198" i="1"/>
  <c r="FL198" i="1"/>
  <c r="FK198" i="1"/>
  <c r="FJ198" i="1"/>
  <c r="FI198" i="1"/>
  <c r="FH198" i="1"/>
  <c r="FG198" i="1"/>
  <c r="FF198" i="1"/>
  <c r="FE198" i="1"/>
  <c r="FD198" i="1"/>
  <c r="EH198" i="1"/>
  <c r="OD198" i="1" s="1"/>
  <c r="EG198" i="1"/>
  <c r="EQ198" i="1" s="1"/>
  <c r="EF198" i="1"/>
  <c r="EP198" i="1" s="1"/>
  <c r="EE198" i="1"/>
  <c r="EO198" i="1" s="1"/>
  <c r="SA197" i="1"/>
  <c r="RZ197" i="1"/>
  <c r="RY197" i="1"/>
  <c r="RX197" i="1"/>
  <c r="RW197" i="1"/>
  <c r="RV197" i="1"/>
  <c r="RU197" i="1"/>
  <c r="RT197" i="1"/>
  <c r="RP197" i="1"/>
  <c r="RK197" i="1"/>
  <c r="RJ197" i="1"/>
  <c r="RI197" i="1"/>
  <c r="RH197" i="1"/>
  <c r="RG197" i="1"/>
  <c r="OY197" i="1"/>
  <c r="OX197" i="1"/>
  <c r="OW197" i="1"/>
  <c r="OV197" i="1"/>
  <c r="OU197" i="1"/>
  <c r="OT197" i="1"/>
  <c r="OS197" i="1"/>
  <c r="OR197" i="1"/>
  <c r="OO197" i="1"/>
  <c r="ON197" i="1"/>
  <c r="OM197" i="1"/>
  <c r="OL197" i="1"/>
  <c r="OK197" i="1"/>
  <c r="OJ197" i="1"/>
  <c r="OI197" i="1"/>
  <c r="OH197" i="1"/>
  <c r="GG197" i="1"/>
  <c r="GF197" i="1"/>
  <c r="GE197" i="1"/>
  <c r="GD197" i="1"/>
  <c r="GC197" i="1"/>
  <c r="GB197" i="1"/>
  <c r="GA197" i="1"/>
  <c r="FZ197" i="1"/>
  <c r="FW197" i="1"/>
  <c r="FV197" i="1"/>
  <c r="FU197" i="1"/>
  <c r="FT197" i="1"/>
  <c r="FS197" i="1"/>
  <c r="FR197" i="1"/>
  <c r="FQ197" i="1"/>
  <c r="FP197" i="1"/>
  <c r="FM197" i="1"/>
  <c r="FL197" i="1"/>
  <c r="FK197" i="1"/>
  <c r="FJ197" i="1"/>
  <c r="FI197" i="1"/>
  <c r="FH197" i="1"/>
  <c r="FG197" i="1"/>
  <c r="FF197" i="1"/>
  <c r="FE197" i="1"/>
  <c r="FD197" i="1"/>
  <c r="EH197" i="1"/>
  <c r="ER197" i="1" s="1"/>
  <c r="EG197" i="1"/>
  <c r="EQ197" i="1" s="1"/>
  <c r="EF197" i="1"/>
  <c r="EP197" i="1" s="1"/>
  <c r="EE197" i="1"/>
  <c r="SA196" i="1"/>
  <c r="RZ196" i="1"/>
  <c r="RY196" i="1"/>
  <c r="RX196" i="1"/>
  <c r="RW196" i="1"/>
  <c r="RV196" i="1"/>
  <c r="RU196" i="1"/>
  <c r="RT196" i="1"/>
  <c r="RP196" i="1"/>
  <c r="RK196" i="1"/>
  <c r="RJ196" i="1"/>
  <c r="RI196" i="1"/>
  <c r="RH196" i="1"/>
  <c r="RG196" i="1"/>
  <c r="OY196" i="1"/>
  <c r="OX196" i="1"/>
  <c r="OW196" i="1"/>
  <c r="OV196" i="1"/>
  <c r="OU196" i="1"/>
  <c r="OT196" i="1"/>
  <c r="OS196" i="1"/>
  <c r="OR196" i="1"/>
  <c r="OO196" i="1"/>
  <c r="ON196" i="1"/>
  <c r="OM196" i="1"/>
  <c r="OL196" i="1"/>
  <c r="OK196" i="1"/>
  <c r="OJ196" i="1"/>
  <c r="OI196" i="1"/>
  <c r="OH196" i="1"/>
  <c r="GG196" i="1"/>
  <c r="GF196" i="1"/>
  <c r="GE196" i="1"/>
  <c r="GD196" i="1"/>
  <c r="GC196" i="1"/>
  <c r="GB196" i="1"/>
  <c r="GA196" i="1"/>
  <c r="FZ196" i="1"/>
  <c r="FW196" i="1"/>
  <c r="FV196" i="1"/>
  <c r="FU196" i="1"/>
  <c r="FT196" i="1"/>
  <c r="FS196" i="1"/>
  <c r="FR196" i="1"/>
  <c r="FQ196" i="1"/>
  <c r="FP196" i="1"/>
  <c r="FM196" i="1"/>
  <c r="FL196" i="1"/>
  <c r="FK196" i="1"/>
  <c r="FJ196" i="1"/>
  <c r="FI196" i="1"/>
  <c r="FH196" i="1"/>
  <c r="FG196" i="1"/>
  <c r="FF196" i="1"/>
  <c r="FE196" i="1"/>
  <c r="GI196" i="1" s="1"/>
  <c r="FD196" i="1"/>
  <c r="GH196" i="1" s="1"/>
  <c r="EH196" i="1"/>
  <c r="OD196" i="1" s="1"/>
  <c r="EG196" i="1"/>
  <c r="EQ196" i="1" s="1"/>
  <c r="EF196" i="1"/>
  <c r="EE196" i="1"/>
  <c r="EO196" i="1" s="1"/>
  <c r="SA195" i="1"/>
  <c r="RZ195" i="1"/>
  <c r="RY195" i="1"/>
  <c r="RX195" i="1"/>
  <c r="RW195" i="1"/>
  <c r="RV195" i="1"/>
  <c r="RU195" i="1"/>
  <c r="RT195" i="1"/>
  <c r="RP195" i="1"/>
  <c r="RK195" i="1"/>
  <c r="RJ195" i="1"/>
  <c r="RI195" i="1"/>
  <c r="RH195" i="1"/>
  <c r="RG195" i="1"/>
  <c r="OY195" i="1"/>
  <c r="OX195" i="1"/>
  <c r="OW195" i="1"/>
  <c r="OV195" i="1"/>
  <c r="OU195" i="1"/>
  <c r="OT195" i="1"/>
  <c r="OS195" i="1"/>
  <c r="OR195" i="1"/>
  <c r="OO195" i="1"/>
  <c r="ON195" i="1"/>
  <c r="OM195" i="1"/>
  <c r="OL195" i="1"/>
  <c r="OK195" i="1"/>
  <c r="OJ195" i="1"/>
  <c r="OI195" i="1"/>
  <c r="OH195" i="1"/>
  <c r="GG195" i="1"/>
  <c r="GF195" i="1"/>
  <c r="GE195" i="1"/>
  <c r="GD195" i="1"/>
  <c r="GC195" i="1"/>
  <c r="GB195" i="1"/>
  <c r="GA195" i="1"/>
  <c r="FZ195" i="1"/>
  <c r="FW195" i="1"/>
  <c r="FV195" i="1"/>
  <c r="FU195" i="1"/>
  <c r="FT195" i="1"/>
  <c r="FS195" i="1"/>
  <c r="FR195" i="1"/>
  <c r="FQ195" i="1"/>
  <c r="FP195" i="1"/>
  <c r="FM195" i="1"/>
  <c r="FL195" i="1"/>
  <c r="FK195" i="1"/>
  <c r="FJ195" i="1"/>
  <c r="FI195" i="1"/>
  <c r="FH195" i="1"/>
  <c r="FG195" i="1"/>
  <c r="FF195" i="1"/>
  <c r="FE195" i="1"/>
  <c r="FD195" i="1"/>
  <c r="GH195" i="1" s="1"/>
  <c r="EH195" i="1"/>
  <c r="OD195" i="1" s="1"/>
  <c r="EG195" i="1"/>
  <c r="EQ195" i="1" s="1"/>
  <c r="EF195" i="1"/>
  <c r="EP195" i="1" s="1"/>
  <c r="EE195" i="1"/>
  <c r="EO195" i="1" s="1"/>
  <c r="SA194" i="1"/>
  <c r="RZ194" i="1"/>
  <c r="RY194" i="1"/>
  <c r="RX194" i="1"/>
  <c r="RW194" i="1"/>
  <c r="RV194" i="1"/>
  <c r="RU194" i="1"/>
  <c r="RT194" i="1"/>
  <c r="RP194" i="1"/>
  <c r="RK194" i="1"/>
  <c r="RJ194" i="1"/>
  <c r="RI194" i="1"/>
  <c r="RH194" i="1"/>
  <c r="RG194" i="1"/>
  <c r="OY194" i="1"/>
  <c r="OX194" i="1"/>
  <c r="OW194" i="1"/>
  <c r="OV194" i="1"/>
  <c r="OU194" i="1"/>
  <c r="OT194" i="1"/>
  <c r="OS194" i="1"/>
  <c r="OR194" i="1"/>
  <c r="OO194" i="1"/>
  <c r="ON194" i="1"/>
  <c r="OM194" i="1"/>
  <c r="OL194" i="1"/>
  <c r="OK194" i="1"/>
  <c r="OJ194" i="1"/>
  <c r="OI194" i="1"/>
  <c r="OH194" i="1"/>
  <c r="GG194" i="1"/>
  <c r="GF194" i="1"/>
  <c r="GE194" i="1"/>
  <c r="GD194" i="1"/>
  <c r="GC194" i="1"/>
  <c r="GB194" i="1"/>
  <c r="GA194" i="1"/>
  <c r="FZ194" i="1"/>
  <c r="FW194" i="1"/>
  <c r="FV194" i="1"/>
  <c r="FU194" i="1"/>
  <c r="FT194" i="1"/>
  <c r="FS194" i="1"/>
  <c r="FR194" i="1"/>
  <c r="FQ194" i="1"/>
  <c r="FP194" i="1"/>
  <c r="FM194" i="1"/>
  <c r="FL194" i="1"/>
  <c r="FK194" i="1"/>
  <c r="FJ194" i="1"/>
  <c r="FI194" i="1"/>
  <c r="FH194" i="1"/>
  <c r="FG194" i="1"/>
  <c r="FF194" i="1"/>
  <c r="FE194" i="1"/>
  <c r="FD194" i="1"/>
  <c r="EH194" i="1"/>
  <c r="ER194" i="1" s="1"/>
  <c r="EG194" i="1"/>
  <c r="EQ194" i="1" s="1"/>
  <c r="EF194" i="1"/>
  <c r="EP194" i="1" s="1"/>
  <c r="EE194" i="1"/>
  <c r="SA193" i="1"/>
  <c r="RZ193" i="1"/>
  <c r="RY193" i="1"/>
  <c r="RX193" i="1"/>
  <c r="RW193" i="1"/>
  <c r="RV193" i="1"/>
  <c r="RU193" i="1"/>
  <c r="RT193" i="1"/>
  <c r="RP193" i="1"/>
  <c r="RK193" i="1"/>
  <c r="RJ193" i="1"/>
  <c r="RI193" i="1"/>
  <c r="RH193" i="1"/>
  <c r="RG193" i="1"/>
  <c r="OY193" i="1"/>
  <c r="OX193" i="1"/>
  <c r="OW193" i="1"/>
  <c r="OV193" i="1"/>
  <c r="OU193" i="1"/>
  <c r="OT193" i="1"/>
  <c r="OS193" i="1"/>
  <c r="OR193" i="1"/>
  <c r="OO193" i="1"/>
  <c r="ON193" i="1"/>
  <c r="OM193" i="1"/>
  <c r="OL193" i="1"/>
  <c r="OK193" i="1"/>
  <c r="OJ193" i="1"/>
  <c r="OI193" i="1"/>
  <c r="OH193" i="1"/>
  <c r="GG193" i="1"/>
  <c r="GF193" i="1"/>
  <c r="GE193" i="1"/>
  <c r="GD193" i="1"/>
  <c r="GC193" i="1"/>
  <c r="GB193" i="1"/>
  <c r="GA193" i="1"/>
  <c r="FZ193" i="1"/>
  <c r="FW193" i="1"/>
  <c r="FV193" i="1"/>
  <c r="FU193" i="1"/>
  <c r="FT193" i="1"/>
  <c r="FS193" i="1"/>
  <c r="FR193" i="1"/>
  <c r="FQ193" i="1"/>
  <c r="FP193" i="1"/>
  <c r="FM193" i="1"/>
  <c r="FL193" i="1"/>
  <c r="FK193" i="1"/>
  <c r="FJ193" i="1"/>
  <c r="FI193" i="1"/>
  <c r="FH193" i="1"/>
  <c r="FG193" i="1"/>
  <c r="FF193" i="1"/>
  <c r="FE193" i="1"/>
  <c r="GI193" i="1" s="1"/>
  <c r="FD193" i="1"/>
  <c r="EH193" i="1"/>
  <c r="OD193" i="1" s="1"/>
  <c r="EG193" i="1"/>
  <c r="EQ193" i="1" s="1"/>
  <c r="EF193" i="1"/>
  <c r="EP193" i="1" s="1"/>
  <c r="EE193" i="1"/>
  <c r="EO193" i="1" s="1"/>
  <c r="SA192" i="1"/>
  <c r="RZ192" i="1"/>
  <c r="RY192" i="1"/>
  <c r="RX192" i="1"/>
  <c r="RW192" i="1"/>
  <c r="RV192" i="1"/>
  <c r="RU192" i="1"/>
  <c r="RT192" i="1"/>
  <c r="RP192" i="1"/>
  <c r="RK192" i="1"/>
  <c r="RJ192" i="1"/>
  <c r="RI192" i="1"/>
  <c r="RH192" i="1"/>
  <c r="RG192" i="1"/>
  <c r="OY192" i="1"/>
  <c r="OX192" i="1"/>
  <c r="OW192" i="1"/>
  <c r="OV192" i="1"/>
  <c r="OU192" i="1"/>
  <c r="OT192" i="1"/>
  <c r="OS192" i="1"/>
  <c r="OR192" i="1"/>
  <c r="OO192" i="1"/>
  <c r="ON192" i="1"/>
  <c r="OM192" i="1"/>
  <c r="OL192" i="1"/>
  <c r="OK192" i="1"/>
  <c r="OJ192" i="1"/>
  <c r="OI192" i="1"/>
  <c r="OH192" i="1"/>
  <c r="GG192" i="1"/>
  <c r="GF192" i="1"/>
  <c r="GE192" i="1"/>
  <c r="GD192" i="1"/>
  <c r="GC192" i="1"/>
  <c r="GB192" i="1"/>
  <c r="GA192" i="1"/>
  <c r="FZ192" i="1"/>
  <c r="FW192" i="1"/>
  <c r="FV192" i="1"/>
  <c r="FU192" i="1"/>
  <c r="FT192" i="1"/>
  <c r="FS192" i="1"/>
  <c r="FR192" i="1"/>
  <c r="FQ192" i="1"/>
  <c r="FP192" i="1"/>
  <c r="FM192" i="1"/>
  <c r="FL192" i="1"/>
  <c r="FK192" i="1"/>
  <c r="FJ192" i="1"/>
  <c r="FI192" i="1"/>
  <c r="FH192" i="1"/>
  <c r="FG192" i="1"/>
  <c r="FF192" i="1"/>
  <c r="FE192" i="1"/>
  <c r="GI192" i="1" s="1"/>
  <c r="FD192" i="1"/>
  <c r="EH192" i="1"/>
  <c r="ER192" i="1" s="1"/>
  <c r="EG192" i="1"/>
  <c r="EQ192" i="1" s="1"/>
  <c r="EF192" i="1"/>
  <c r="EP192" i="1" s="1"/>
  <c r="EE192" i="1"/>
  <c r="EO192" i="1" s="1"/>
  <c r="SA191" i="1"/>
  <c r="RZ191" i="1"/>
  <c r="RY191" i="1"/>
  <c r="RX191" i="1"/>
  <c r="RW191" i="1"/>
  <c r="RV191" i="1"/>
  <c r="RU191" i="1"/>
  <c r="RT191" i="1"/>
  <c r="RP191" i="1"/>
  <c r="RK191" i="1"/>
  <c r="RJ191" i="1"/>
  <c r="RI191" i="1"/>
  <c r="RH191" i="1"/>
  <c r="RG191" i="1"/>
  <c r="OY191" i="1"/>
  <c r="OX191" i="1"/>
  <c r="OW191" i="1"/>
  <c r="OV191" i="1"/>
  <c r="OU191" i="1"/>
  <c r="OT191" i="1"/>
  <c r="OS191" i="1"/>
  <c r="OR191" i="1"/>
  <c r="OO191" i="1"/>
  <c r="ON191" i="1"/>
  <c r="OM191" i="1"/>
  <c r="OL191" i="1"/>
  <c r="OK191" i="1"/>
  <c r="OJ191" i="1"/>
  <c r="OI191" i="1"/>
  <c r="OH191" i="1"/>
  <c r="GG191" i="1"/>
  <c r="GF191" i="1"/>
  <c r="GE191" i="1"/>
  <c r="GD191" i="1"/>
  <c r="GC191" i="1"/>
  <c r="GB191" i="1"/>
  <c r="GA191" i="1"/>
  <c r="FZ191" i="1"/>
  <c r="FW191" i="1"/>
  <c r="FV191" i="1"/>
  <c r="FU191" i="1"/>
  <c r="FT191" i="1"/>
  <c r="FS191" i="1"/>
  <c r="FR191" i="1"/>
  <c r="FQ191" i="1"/>
  <c r="FP191" i="1"/>
  <c r="FM191" i="1"/>
  <c r="FL191" i="1"/>
  <c r="FK191" i="1"/>
  <c r="FJ191" i="1"/>
  <c r="FI191" i="1"/>
  <c r="FH191" i="1"/>
  <c r="FG191" i="1"/>
  <c r="FF191" i="1"/>
  <c r="FE191" i="1"/>
  <c r="FD191" i="1"/>
  <c r="GH191" i="1" s="1"/>
  <c r="EH191" i="1"/>
  <c r="OD191" i="1" s="1"/>
  <c r="EG191" i="1"/>
  <c r="EQ191" i="1" s="1"/>
  <c r="EF191" i="1"/>
  <c r="EP191" i="1" s="1"/>
  <c r="EE191" i="1"/>
  <c r="EO191" i="1" s="1"/>
  <c r="SA190" i="1"/>
  <c r="RZ190" i="1"/>
  <c r="RY190" i="1"/>
  <c r="RX190" i="1"/>
  <c r="RW190" i="1"/>
  <c r="RV190" i="1"/>
  <c r="RU190" i="1"/>
  <c r="RT190" i="1"/>
  <c r="RP190" i="1"/>
  <c r="RK190" i="1"/>
  <c r="RJ190" i="1"/>
  <c r="RI190" i="1"/>
  <c r="RH190" i="1"/>
  <c r="RG190" i="1"/>
  <c r="OY190" i="1"/>
  <c r="OX190" i="1"/>
  <c r="OW190" i="1"/>
  <c r="OV190" i="1"/>
  <c r="OU190" i="1"/>
  <c r="OT190" i="1"/>
  <c r="OS190" i="1"/>
  <c r="OR190" i="1"/>
  <c r="OO190" i="1"/>
  <c r="ON190" i="1"/>
  <c r="OM190" i="1"/>
  <c r="OL190" i="1"/>
  <c r="OK190" i="1"/>
  <c r="OJ190" i="1"/>
  <c r="OI190" i="1"/>
  <c r="OH190" i="1"/>
  <c r="GG190" i="1"/>
  <c r="GF190" i="1"/>
  <c r="GE190" i="1"/>
  <c r="GD190" i="1"/>
  <c r="GC190" i="1"/>
  <c r="GB190" i="1"/>
  <c r="GA190" i="1"/>
  <c r="FZ190" i="1"/>
  <c r="FW190" i="1"/>
  <c r="FV190" i="1"/>
  <c r="FU190" i="1"/>
  <c r="FT190" i="1"/>
  <c r="FS190" i="1"/>
  <c r="FR190" i="1"/>
  <c r="FQ190" i="1"/>
  <c r="FP190" i="1"/>
  <c r="FM190" i="1"/>
  <c r="FL190" i="1"/>
  <c r="FK190" i="1"/>
  <c r="FJ190" i="1"/>
  <c r="FI190" i="1"/>
  <c r="FH190" i="1"/>
  <c r="FG190" i="1"/>
  <c r="FF190" i="1"/>
  <c r="FE190" i="1"/>
  <c r="FD190" i="1"/>
  <c r="EH190" i="1"/>
  <c r="OD190" i="1" s="1"/>
  <c r="EG190" i="1"/>
  <c r="EQ190" i="1" s="1"/>
  <c r="EF190" i="1"/>
  <c r="EP190" i="1" s="1"/>
  <c r="EE190" i="1"/>
  <c r="EO190" i="1" s="1"/>
  <c r="SA189" i="1"/>
  <c r="RZ189" i="1"/>
  <c r="RY189" i="1"/>
  <c r="RX189" i="1"/>
  <c r="RW189" i="1"/>
  <c r="RV189" i="1"/>
  <c r="RU189" i="1"/>
  <c r="RT189" i="1"/>
  <c r="RP189" i="1"/>
  <c r="RK189" i="1"/>
  <c r="RJ189" i="1"/>
  <c r="RI189" i="1"/>
  <c r="RH189" i="1"/>
  <c r="RG189" i="1"/>
  <c r="OY189" i="1"/>
  <c r="OX189" i="1"/>
  <c r="OW189" i="1"/>
  <c r="OV189" i="1"/>
  <c r="OU189" i="1"/>
  <c r="OT189" i="1"/>
  <c r="OS189" i="1"/>
  <c r="OR189" i="1"/>
  <c r="OO189" i="1"/>
  <c r="ON189" i="1"/>
  <c r="OM189" i="1"/>
  <c r="OL189" i="1"/>
  <c r="OK189" i="1"/>
  <c r="OJ189" i="1"/>
  <c r="OI189" i="1"/>
  <c r="OH189" i="1"/>
  <c r="GG189" i="1"/>
  <c r="GF189" i="1"/>
  <c r="GE189" i="1"/>
  <c r="GD189" i="1"/>
  <c r="GC189" i="1"/>
  <c r="GB189" i="1"/>
  <c r="GA189" i="1"/>
  <c r="FZ189" i="1"/>
  <c r="FW189" i="1"/>
  <c r="FV189" i="1"/>
  <c r="FU189" i="1"/>
  <c r="FT189" i="1"/>
  <c r="FS189" i="1"/>
  <c r="FR189" i="1"/>
  <c r="FQ189" i="1"/>
  <c r="FP189" i="1"/>
  <c r="FM189" i="1"/>
  <c r="FL189" i="1"/>
  <c r="FK189" i="1"/>
  <c r="FJ189" i="1"/>
  <c r="FI189" i="1"/>
  <c r="FH189" i="1"/>
  <c r="FG189" i="1"/>
  <c r="FF189" i="1"/>
  <c r="FE189" i="1"/>
  <c r="FD189" i="1"/>
  <c r="EH189" i="1"/>
  <c r="ER189" i="1" s="1"/>
  <c r="EG189" i="1"/>
  <c r="EQ189" i="1" s="1"/>
  <c r="EF189" i="1"/>
  <c r="EP189" i="1" s="1"/>
  <c r="EE189" i="1"/>
  <c r="SA188" i="1"/>
  <c r="RZ188" i="1"/>
  <c r="RY188" i="1"/>
  <c r="RX188" i="1"/>
  <c r="RW188" i="1"/>
  <c r="RV188" i="1"/>
  <c r="RU188" i="1"/>
  <c r="RT188" i="1"/>
  <c r="RP188" i="1"/>
  <c r="RK188" i="1"/>
  <c r="RJ188" i="1"/>
  <c r="RI188" i="1"/>
  <c r="RH188" i="1"/>
  <c r="RG188" i="1"/>
  <c r="OY188" i="1"/>
  <c r="OX188" i="1"/>
  <c r="OW188" i="1"/>
  <c r="OV188" i="1"/>
  <c r="OU188" i="1"/>
  <c r="OT188" i="1"/>
  <c r="OS188" i="1"/>
  <c r="OR188" i="1"/>
  <c r="OO188" i="1"/>
  <c r="ON188" i="1"/>
  <c r="OM188" i="1"/>
  <c r="OL188" i="1"/>
  <c r="OK188" i="1"/>
  <c r="OJ188" i="1"/>
  <c r="OI188" i="1"/>
  <c r="OH188" i="1"/>
  <c r="GG188" i="1"/>
  <c r="GF188" i="1"/>
  <c r="GE188" i="1"/>
  <c r="GD188" i="1"/>
  <c r="GC188" i="1"/>
  <c r="GB188" i="1"/>
  <c r="GA188" i="1"/>
  <c r="FZ188" i="1"/>
  <c r="FW188" i="1"/>
  <c r="FV188" i="1"/>
  <c r="FU188" i="1"/>
  <c r="FT188" i="1"/>
  <c r="FS188" i="1"/>
  <c r="FR188" i="1"/>
  <c r="FQ188" i="1"/>
  <c r="FP188" i="1"/>
  <c r="FM188" i="1"/>
  <c r="FL188" i="1"/>
  <c r="FK188" i="1"/>
  <c r="FJ188" i="1"/>
  <c r="FI188" i="1"/>
  <c r="FH188" i="1"/>
  <c r="FG188" i="1"/>
  <c r="FF188" i="1"/>
  <c r="FE188" i="1"/>
  <c r="GI188" i="1" s="1"/>
  <c r="FD188" i="1"/>
  <c r="GH188" i="1" s="1"/>
  <c r="EH188" i="1"/>
  <c r="OD188" i="1" s="1"/>
  <c r="EG188" i="1"/>
  <c r="EQ188" i="1" s="1"/>
  <c r="EF188" i="1"/>
  <c r="EE188" i="1"/>
  <c r="EO188" i="1" s="1"/>
  <c r="SA187" i="1"/>
  <c r="RZ187" i="1"/>
  <c r="RY187" i="1"/>
  <c r="RX187" i="1"/>
  <c r="RW187" i="1"/>
  <c r="RV187" i="1"/>
  <c r="RU187" i="1"/>
  <c r="RT187" i="1"/>
  <c r="RP187" i="1"/>
  <c r="RK187" i="1"/>
  <c r="RJ187" i="1"/>
  <c r="RI187" i="1"/>
  <c r="RH187" i="1"/>
  <c r="RG187" i="1"/>
  <c r="OY187" i="1"/>
  <c r="OX187" i="1"/>
  <c r="OW187" i="1"/>
  <c r="OV187" i="1"/>
  <c r="OU187" i="1"/>
  <c r="OT187" i="1"/>
  <c r="OS187" i="1"/>
  <c r="OR187" i="1"/>
  <c r="OO187" i="1"/>
  <c r="ON187" i="1"/>
  <c r="OM187" i="1"/>
  <c r="OL187" i="1"/>
  <c r="OK187" i="1"/>
  <c r="OJ187" i="1"/>
  <c r="OI187" i="1"/>
  <c r="OH187" i="1"/>
  <c r="GG187" i="1"/>
  <c r="GF187" i="1"/>
  <c r="GE187" i="1"/>
  <c r="GD187" i="1"/>
  <c r="GC187" i="1"/>
  <c r="GB187" i="1"/>
  <c r="GA187" i="1"/>
  <c r="FZ187" i="1"/>
  <c r="FW187" i="1"/>
  <c r="FV187" i="1"/>
  <c r="FU187" i="1"/>
  <c r="FT187" i="1"/>
  <c r="FS187" i="1"/>
  <c r="FR187" i="1"/>
  <c r="FQ187" i="1"/>
  <c r="FP187" i="1"/>
  <c r="FM187" i="1"/>
  <c r="FL187" i="1"/>
  <c r="FK187" i="1"/>
  <c r="FJ187" i="1"/>
  <c r="FI187" i="1"/>
  <c r="FH187" i="1"/>
  <c r="FG187" i="1"/>
  <c r="FF187" i="1"/>
  <c r="FE187" i="1"/>
  <c r="FD187" i="1"/>
  <c r="GH187" i="1" s="1"/>
  <c r="EH187" i="1"/>
  <c r="ER187" i="1" s="1"/>
  <c r="EG187" i="1"/>
  <c r="EQ187" i="1" s="1"/>
  <c r="EF187" i="1"/>
  <c r="EP187" i="1" s="1"/>
  <c r="EE187" i="1"/>
  <c r="EO187" i="1" s="1"/>
  <c r="SA186" i="1"/>
  <c r="RZ186" i="1"/>
  <c r="RY186" i="1"/>
  <c r="RX186" i="1"/>
  <c r="RW186" i="1"/>
  <c r="RV186" i="1"/>
  <c r="RU186" i="1"/>
  <c r="RT186" i="1"/>
  <c r="RP186" i="1"/>
  <c r="RK186" i="1"/>
  <c r="RJ186" i="1"/>
  <c r="RI186" i="1"/>
  <c r="RH186" i="1"/>
  <c r="RG186" i="1"/>
  <c r="OY186" i="1"/>
  <c r="OX186" i="1"/>
  <c r="OW186" i="1"/>
  <c r="OV186" i="1"/>
  <c r="OU186" i="1"/>
  <c r="OT186" i="1"/>
  <c r="OS186" i="1"/>
  <c r="OR186" i="1"/>
  <c r="OO186" i="1"/>
  <c r="ON186" i="1"/>
  <c r="OM186" i="1"/>
  <c r="OL186" i="1"/>
  <c r="OK186" i="1"/>
  <c r="OJ186" i="1"/>
  <c r="OI186" i="1"/>
  <c r="OH186" i="1"/>
  <c r="GG186" i="1"/>
  <c r="GF186" i="1"/>
  <c r="GE186" i="1"/>
  <c r="GD186" i="1"/>
  <c r="GC186" i="1"/>
  <c r="GB186" i="1"/>
  <c r="GA186" i="1"/>
  <c r="FZ186" i="1"/>
  <c r="FW186" i="1"/>
  <c r="FV186" i="1"/>
  <c r="FU186" i="1"/>
  <c r="FT186" i="1"/>
  <c r="FS186" i="1"/>
  <c r="FR186" i="1"/>
  <c r="FQ186" i="1"/>
  <c r="FP186" i="1"/>
  <c r="FM186" i="1"/>
  <c r="FL186" i="1"/>
  <c r="FK186" i="1"/>
  <c r="FJ186" i="1"/>
  <c r="FI186" i="1"/>
  <c r="FH186" i="1"/>
  <c r="FG186" i="1"/>
  <c r="FF186" i="1"/>
  <c r="FE186" i="1"/>
  <c r="FD186" i="1"/>
  <c r="GH186" i="1" s="1"/>
  <c r="EH186" i="1"/>
  <c r="OD186" i="1" s="1"/>
  <c r="EG186" i="1"/>
  <c r="EQ186" i="1" s="1"/>
  <c r="EF186" i="1"/>
  <c r="EP186" i="1" s="1"/>
  <c r="EE186" i="1"/>
  <c r="EO186" i="1" s="1"/>
  <c r="SA185" i="1"/>
  <c r="RZ185" i="1"/>
  <c r="RY185" i="1"/>
  <c r="RX185" i="1"/>
  <c r="RW185" i="1"/>
  <c r="RV185" i="1"/>
  <c r="RU185" i="1"/>
  <c r="RT185" i="1"/>
  <c r="RP185" i="1"/>
  <c r="RK185" i="1"/>
  <c r="RJ185" i="1"/>
  <c r="RI185" i="1"/>
  <c r="RH185" i="1"/>
  <c r="RG185" i="1"/>
  <c r="OY185" i="1"/>
  <c r="OX185" i="1"/>
  <c r="OW185" i="1"/>
  <c r="OV185" i="1"/>
  <c r="OU185" i="1"/>
  <c r="OT185" i="1"/>
  <c r="OS185" i="1"/>
  <c r="OR185" i="1"/>
  <c r="OO185" i="1"/>
  <c r="ON185" i="1"/>
  <c r="OM185" i="1"/>
  <c r="OL185" i="1"/>
  <c r="OK185" i="1"/>
  <c r="OJ185" i="1"/>
  <c r="OI185" i="1"/>
  <c r="OH185" i="1"/>
  <c r="GG185" i="1"/>
  <c r="GF185" i="1"/>
  <c r="GE185" i="1"/>
  <c r="GD185" i="1"/>
  <c r="GC185" i="1"/>
  <c r="GB185" i="1"/>
  <c r="GA185" i="1"/>
  <c r="FZ185" i="1"/>
  <c r="FW185" i="1"/>
  <c r="FV185" i="1"/>
  <c r="FU185" i="1"/>
  <c r="FT185" i="1"/>
  <c r="FS185" i="1"/>
  <c r="FR185" i="1"/>
  <c r="FQ185" i="1"/>
  <c r="FP185" i="1"/>
  <c r="FM185" i="1"/>
  <c r="FL185" i="1"/>
  <c r="FK185" i="1"/>
  <c r="FJ185" i="1"/>
  <c r="FI185" i="1"/>
  <c r="FH185" i="1"/>
  <c r="FG185" i="1"/>
  <c r="FF185" i="1"/>
  <c r="FE185" i="1"/>
  <c r="GI185" i="1" s="1"/>
  <c r="FD185" i="1"/>
  <c r="EH185" i="1"/>
  <c r="OD185" i="1" s="1"/>
  <c r="EG185" i="1"/>
  <c r="EQ185" i="1" s="1"/>
  <c r="EF185" i="1"/>
  <c r="EP185" i="1" s="1"/>
  <c r="EE185" i="1"/>
  <c r="EO185" i="1" s="1"/>
  <c r="SA184" i="1"/>
  <c r="RZ184" i="1"/>
  <c r="RY184" i="1"/>
  <c r="RX184" i="1"/>
  <c r="RW184" i="1"/>
  <c r="RV184" i="1"/>
  <c r="RU184" i="1"/>
  <c r="RT184" i="1"/>
  <c r="RP184" i="1"/>
  <c r="RK184" i="1"/>
  <c r="RJ184" i="1"/>
  <c r="RI184" i="1"/>
  <c r="RH184" i="1"/>
  <c r="RG184" i="1"/>
  <c r="OY184" i="1"/>
  <c r="OX184" i="1"/>
  <c r="OW184" i="1"/>
  <c r="OV184" i="1"/>
  <c r="OU184" i="1"/>
  <c r="OT184" i="1"/>
  <c r="OS184" i="1"/>
  <c r="OR184" i="1"/>
  <c r="OO184" i="1"/>
  <c r="ON184" i="1"/>
  <c r="OM184" i="1"/>
  <c r="OL184" i="1"/>
  <c r="OK184" i="1"/>
  <c r="OJ184" i="1"/>
  <c r="OI184" i="1"/>
  <c r="OH184" i="1"/>
  <c r="GG184" i="1"/>
  <c r="GF184" i="1"/>
  <c r="GE184" i="1"/>
  <c r="GD184" i="1"/>
  <c r="GC184" i="1"/>
  <c r="GB184" i="1"/>
  <c r="GA184" i="1"/>
  <c r="FZ184" i="1"/>
  <c r="FW184" i="1"/>
  <c r="FV184" i="1"/>
  <c r="FU184" i="1"/>
  <c r="FT184" i="1"/>
  <c r="FS184" i="1"/>
  <c r="FR184" i="1"/>
  <c r="FQ184" i="1"/>
  <c r="FP184" i="1"/>
  <c r="FM184" i="1"/>
  <c r="FL184" i="1"/>
  <c r="FK184" i="1"/>
  <c r="FJ184" i="1"/>
  <c r="FI184" i="1"/>
  <c r="FH184" i="1"/>
  <c r="FG184" i="1"/>
  <c r="FF184" i="1"/>
  <c r="FE184" i="1"/>
  <c r="GI184" i="1" s="1"/>
  <c r="FD184" i="1"/>
  <c r="EH184" i="1"/>
  <c r="ER184" i="1" s="1"/>
  <c r="EG184" i="1"/>
  <c r="EQ184" i="1" s="1"/>
  <c r="EF184" i="1"/>
  <c r="EP184" i="1" s="1"/>
  <c r="EE184" i="1"/>
  <c r="EO184" i="1" s="1"/>
  <c r="SA183" i="1"/>
  <c r="RZ183" i="1"/>
  <c r="RY183" i="1"/>
  <c r="RX183" i="1"/>
  <c r="RW183" i="1"/>
  <c r="RV183" i="1"/>
  <c r="RU183" i="1"/>
  <c r="RT183" i="1"/>
  <c r="RP183" i="1"/>
  <c r="RK183" i="1"/>
  <c r="RJ183" i="1"/>
  <c r="RI183" i="1"/>
  <c r="RH183" i="1"/>
  <c r="RG183" i="1"/>
  <c r="OY183" i="1"/>
  <c r="OX183" i="1"/>
  <c r="OW183" i="1"/>
  <c r="OV183" i="1"/>
  <c r="OU183" i="1"/>
  <c r="OT183" i="1"/>
  <c r="OS183" i="1"/>
  <c r="OR183" i="1"/>
  <c r="OO183" i="1"/>
  <c r="ON183" i="1"/>
  <c r="OM183" i="1"/>
  <c r="OL183" i="1"/>
  <c r="OK183" i="1"/>
  <c r="OJ183" i="1"/>
  <c r="OI183" i="1"/>
  <c r="OH183" i="1"/>
  <c r="GG183" i="1"/>
  <c r="GF183" i="1"/>
  <c r="GE183" i="1"/>
  <c r="GD183" i="1"/>
  <c r="GC183" i="1"/>
  <c r="GB183" i="1"/>
  <c r="GA183" i="1"/>
  <c r="FZ183" i="1"/>
  <c r="FW183" i="1"/>
  <c r="FV183" i="1"/>
  <c r="FU183" i="1"/>
  <c r="FT183" i="1"/>
  <c r="FS183" i="1"/>
  <c r="FR183" i="1"/>
  <c r="FQ183" i="1"/>
  <c r="FP183" i="1"/>
  <c r="FM183" i="1"/>
  <c r="FL183" i="1"/>
  <c r="FK183" i="1"/>
  <c r="FJ183" i="1"/>
  <c r="FI183" i="1"/>
  <c r="FH183" i="1"/>
  <c r="FG183" i="1"/>
  <c r="FF183" i="1"/>
  <c r="FE183" i="1"/>
  <c r="FD183" i="1"/>
  <c r="GH183" i="1" s="1"/>
  <c r="EH183" i="1"/>
  <c r="ER183" i="1" s="1"/>
  <c r="EG183" i="1"/>
  <c r="EQ183" i="1" s="1"/>
  <c r="EF183" i="1"/>
  <c r="EP183" i="1" s="1"/>
  <c r="EE183" i="1"/>
  <c r="EO183" i="1" s="1"/>
  <c r="SA182" i="1"/>
  <c r="RZ182" i="1"/>
  <c r="RY182" i="1"/>
  <c r="RX182" i="1"/>
  <c r="RW182" i="1"/>
  <c r="RV182" i="1"/>
  <c r="RU182" i="1"/>
  <c r="RT182" i="1"/>
  <c r="RP182" i="1"/>
  <c r="RK182" i="1"/>
  <c r="RJ182" i="1"/>
  <c r="RI182" i="1"/>
  <c r="RH182" i="1"/>
  <c r="RG182" i="1"/>
  <c r="OY182" i="1"/>
  <c r="OX182" i="1"/>
  <c r="OW182" i="1"/>
  <c r="OV182" i="1"/>
  <c r="OU182" i="1"/>
  <c r="OT182" i="1"/>
  <c r="OS182" i="1"/>
  <c r="OR182" i="1"/>
  <c r="OO182" i="1"/>
  <c r="ON182" i="1"/>
  <c r="OM182" i="1"/>
  <c r="OL182" i="1"/>
  <c r="OK182" i="1"/>
  <c r="OJ182" i="1"/>
  <c r="OI182" i="1"/>
  <c r="OH182" i="1"/>
  <c r="GG182" i="1"/>
  <c r="GF182" i="1"/>
  <c r="GE182" i="1"/>
  <c r="GD182" i="1"/>
  <c r="GC182" i="1"/>
  <c r="GB182" i="1"/>
  <c r="GA182" i="1"/>
  <c r="FZ182" i="1"/>
  <c r="FW182" i="1"/>
  <c r="FV182" i="1"/>
  <c r="FU182" i="1"/>
  <c r="FT182" i="1"/>
  <c r="FS182" i="1"/>
  <c r="FR182" i="1"/>
  <c r="FQ182" i="1"/>
  <c r="FP182" i="1"/>
  <c r="FM182" i="1"/>
  <c r="FL182" i="1"/>
  <c r="FK182" i="1"/>
  <c r="FJ182" i="1"/>
  <c r="FI182" i="1"/>
  <c r="FH182" i="1"/>
  <c r="FG182" i="1"/>
  <c r="FF182" i="1"/>
  <c r="FE182" i="1"/>
  <c r="FD182" i="1"/>
  <c r="EH182" i="1"/>
  <c r="OD182" i="1" s="1"/>
  <c r="EG182" i="1"/>
  <c r="EQ182" i="1" s="1"/>
  <c r="EF182" i="1"/>
  <c r="EP182" i="1" s="1"/>
  <c r="EE182" i="1"/>
  <c r="EO182" i="1" s="1"/>
  <c r="SA181" i="1"/>
  <c r="RZ181" i="1"/>
  <c r="RY181" i="1"/>
  <c r="RX181" i="1"/>
  <c r="RW181" i="1"/>
  <c r="RV181" i="1"/>
  <c r="RU181" i="1"/>
  <c r="RT181" i="1"/>
  <c r="RP181" i="1"/>
  <c r="RK181" i="1"/>
  <c r="RJ181" i="1"/>
  <c r="RI181" i="1"/>
  <c r="RH181" i="1"/>
  <c r="RG181" i="1"/>
  <c r="OY181" i="1"/>
  <c r="OX181" i="1"/>
  <c r="OW181" i="1"/>
  <c r="OV181" i="1"/>
  <c r="OU181" i="1"/>
  <c r="OT181" i="1"/>
  <c r="OS181" i="1"/>
  <c r="OR181" i="1"/>
  <c r="OO181" i="1"/>
  <c r="ON181" i="1"/>
  <c r="OM181" i="1"/>
  <c r="OL181" i="1"/>
  <c r="OK181" i="1"/>
  <c r="OJ181" i="1"/>
  <c r="OI181" i="1"/>
  <c r="OH181" i="1"/>
  <c r="GG181" i="1"/>
  <c r="GF181" i="1"/>
  <c r="GE181" i="1"/>
  <c r="GD181" i="1"/>
  <c r="GC181" i="1"/>
  <c r="GB181" i="1"/>
  <c r="GA181" i="1"/>
  <c r="FZ181" i="1"/>
  <c r="FW181" i="1"/>
  <c r="FV181" i="1"/>
  <c r="FU181" i="1"/>
  <c r="FT181" i="1"/>
  <c r="FS181" i="1"/>
  <c r="FR181" i="1"/>
  <c r="FQ181" i="1"/>
  <c r="FP181" i="1"/>
  <c r="FM181" i="1"/>
  <c r="FL181" i="1"/>
  <c r="FK181" i="1"/>
  <c r="FJ181" i="1"/>
  <c r="FI181" i="1"/>
  <c r="FH181" i="1"/>
  <c r="FG181" i="1"/>
  <c r="FF181" i="1"/>
  <c r="FE181" i="1"/>
  <c r="FD181" i="1"/>
  <c r="EH181" i="1"/>
  <c r="EG181" i="1"/>
  <c r="EQ181" i="1" s="1"/>
  <c r="EF181" i="1"/>
  <c r="EP181" i="1" s="1"/>
  <c r="EE181" i="1"/>
  <c r="SA180" i="1"/>
  <c r="RZ180" i="1"/>
  <c r="RY180" i="1"/>
  <c r="RX180" i="1"/>
  <c r="RW180" i="1"/>
  <c r="RV180" i="1"/>
  <c r="RU180" i="1"/>
  <c r="RT180" i="1"/>
  <c r="RP180" i="1"/>
  <c r="RK180" i="1"/>
  <c r="RJ180" i="1"/>
  <c r="RI180" i="1"/>
  <c r="RH180" i="1"/>
  <c r="RG180" i="1"/>
  <c r="OY180" i="1"/>
  <c r="OX180" i="1"/>
  <c r="OW180" i="1"/>
  <c r="OV180" i="1"/>
  <c r="OU180" i="1"/>
  <c r="OT180" i="1"/>
  <c r="OS180" i="1"/>
  <c r="OR180" i="1"/>
  <c r="OO180" i="1"/>
  <c r="ON180" i="1"/>
  <c r="OM180" i="1"/>
  <c r="OL180" i="1"/>
  <c r="OK180" i="1"/>
  <c r="OJ180" i="1"/>
  <c r="OI180" i="1"/>
  <c r="OH180" i="1"/>
  <c r="GG180" i="1"/>
  <c r="GF180" i="1"/>
  <c r="GE180" i="1"/>
  <c r="GD180" i="1"/>
  <c r="GC180" i="1"/>
  <c r="GB180" i="1"/>
  <c r="GA180" i="1"/>
  <c r="FZ180" i="1"/>
  <c r="FW180" i="1"/>
  <c r="FV180" i="1"/>
  <c r="FU180" i="1"/>
  <c r="FT180" i="1"/>
  <c r="FS180" i="1"/>
  <c r="FR180" i="1"/>
  <c r="FQ180" i="1"/>
  <c r="FP180" i="1"/>
  <c r="FM180" i="1"/>
  <c r="FL180" i="1"/>
  <c r="FK180" i="1"/>
  <c r="FJ180" i="1"/>
  <c r="FI180" i="1"/>
  <c r="FH180" i="1"/>
  <c r="FG180" i="1"/>
  <c r="FF180" i="1"/>
  <c r="FE180" i="1"/>
  <c r="FD180" i="1"/>
  <c r="GH180" i="1" s="1"/>
  <c r="EH180" i="1"/>
  <c r="OD180" i="1" s="1"/>
  <c r="EG180" i="1"/>
  <c r="EQ180" i="1" s="1"/>
  <c r="EF180" i="1"/>
  <c r="EP180" i="1" s="1"/>
  <c r="EE180" i="1"/>
  <c r="EO180" i="1" s="1"/>
  <c r="SA179" i="1"/>
  <c r="RZ179" i="1"/>
  <c r="RY179" i="1"/>
  <c r="RX179" i="1"/>
  <c r="RW179" i="1"/>
  <c r="RV179" i="1"/>
  <c r="RU179" i="1"/>
  <c r="RT179" i="1"/>
  <c r="RP179" i="1"/>
  <c r="RK179" i="1"/>
  <c r="RJ179" i="1"/>
  <c r="RI179" i="1"/>
  <c r="RH179" i="1"/>
  <c r="RG179" i="1"/>
  <c r="OY179" i="1"/>
  <c r="OX179" i="1"/>
  <c r="OW179" i="1"/>
  <c r="OV179" i="1"/>
  <c r="OU179" i="1"/>
  <c r="OT179" i="1"/>
  <c r="OS179" i="1"/>
  <c r="OR179" i="1"/>
  <c r="OO179" i="1"/>
  <c r="ON179" i="1"/>
  <c r="OM179" i="1"/>
  <c r="OL179" i="1"/>
  <c r="OK179" i="1"/>
  <c r="OJ179" i="1"/>
  <c r="OI179" i="1"/>
  <c r="OH179" i="1"/>
  <c r="GG179" i="1"/>
  <c r="GF179" i="1"/>
  <c r="GE179" i="1"/>
  <c r="GD179" i="1"/>
  <c r="GC179" i="1"/>
  <c r="GB179" i="1"/>
  <c r="GA179" i="1"/>
  <c r="FZ179" i="1"/>
  <c r="FW179" i="1"/>
  <c r="FV179" i="1"/>
  <c r="FU179" i="1"/>
  <c r="FT179" i="1"/>
  <c r="FS179" i="1"/>
  <c r="FR179" i="1"/>
  <c r="FQ179" i="1"/>
  <c r="FP179" i="1"/>
  <c r="FM179" i="1"/>
  <c r="FL179" i="1"/>
  <c r="FK179" i="1"/>
  <c r="FJ179" i="1"/>
  <c r="FI179" i="1"/>
  <c r="FH179" i="1"/>
  <c r="FG179" i="1"/>
  <c r="FF179" i="1"/>
  <c r="FE179" i="1"/>
  <c r="FD179" i="1"/>
  <c r="GH179" i="1" s="1"/>
  <c r="EH179" i="1"/>
  <c r="OD179" i="1" s="1"/>
  <c r="EG179" i="1"/>
  <c r="EQ179" i="1" s="1"/>
  <c r="EF179" i="1"/>
  <c r="EE179" i="1"/>
  <c r="EO179" i="1" s="1"/>
  <c r="SA178" i="1"/>
  <c r="RZ178" i="1"/>
  <c r="RY178" i="1"/>
  <c r="RX178" i="1"/>
  <c r="RW178" i="1"/>
  <c r="RV178" i="1"/>
  <c r="RU178" i="1"/>
  <c r="RT178" i="1"/>
  <c r="RP178" i="1"/>
  <c r="RK178" i="1"/>
  <c r="RJ178" i="1"/>
  <c r="RI178" i="1"/>
  <c r="RH178" i="1"/>
  <c r="RG178" i="1"/>
  <c r="OY178" i="1"/>
  <c r="OX178" i="1"/>
  <c r="OW178" i="1"/>
  <c r="OV178" i="1"/>
  <c r="OU178" i="1"/>
  <c r="OT178" i="1"/>
  <c r="OS178" i="1"/>
  <c r="OR178" i="1"/>
  <c r="OO178" i="1"/>
  <c r="ON178" i="1"/>
  <c r="OM178" i="1"/>
  <c r="OL178" i="1"/>
  <c r="OK178" i="1"/>
  <c r="OJ178" i="1"/>
  <c r="OI178" i="1"/>
  <c r="OH178" i="1"/>
  <c r="GG178" i="1"/>
  <c r="GF178" i="1"/>
  <c r="GE178" i="1"/>
  <c r="GD178" i="1"/>
  <c r="GC178" i="1"/>
  <c r="GB178" i="1"/>
  <c r="GA178" i="1"/>
  <c r="FZ178" i="1"/>
  <c r="FW178" i="1"/>
  <c r="FV178" i="1"/>
  <c r="FU178" i="1"/>
  <c r="FT178" i="1"/>
  <c r="FS178" i="1"/>
  <c r="FR178" i="1"/>
  <c r="FQ178" i="1"/>
  <c r="FP178" i="1"/>
  <c r="FM178" i="1"/>
  <c r="FL178" i="1"/>
  <c r="FK178" i="1"/>
  <c r="FJ178" i="1"/>
  <c r="FI178" i="1"/>
  <c r="FH178" i="1"/>
  <c r="FG178" i="1"/>
  <c r="FF178" i="1"/>
  <c r="FE178" i="1"/>
  <c r="GI178" i="1" s="1"/>
  <c r="FD178" i="1"/>
  <c r="GH178" i="1" s="1"/>
  <c r="EH178" i="1"/>
  <c r="OD178" i="1" s="1"/>
  <c r="EG178" i="1"/>
  <c r="EQ178" i="1" s="1"/>
  <c r="EF178" i="1"/>
  <c r="EP178" i="1" s="1"/>
  <c r="EE178" i="1"/>
  <c r="SA177" i="1"/>
  <c r="RZ177" i="1"/>
  <c r="RY177" i="1"/>
  <c r="RX177" i="1"/>
  <c r="RW177" i="1"/>
  <c r="RV177" i="1"/>
  <c r="RU177" i="1"/>
  <c r="RT177" i="1"/>
  <c r="RP177" i="1"/>
  <c r="RK177" i="1"/>
  <c r="RJ177" i="1"/>
  <c r="RI177" i="1"/>
  <c r="RH177" i="1"/>
  <c r="RG177" i="1"/>
  <c r="OY177" i="1"/>
  <c r="OX177" i="1"/>
  <c r="OW177" i="1"/>
  <c r="OV177" i="1"/>
  <c r="OU177" i="1"/>
  <c r="OT177" i="1"/>
  <c r="OS177" i="1"/>
  <c r="OR177" i="1"/>
  <c r="OO177" i="1"/>
  <c r="ON177" i="1"/>
  <c r="OM177" i="1"/>
  <c r="OL177" i="1"/>
  <c r="OK177" i="1"/>
  <c r="OJ177" i="1"/>
  <c r="OI177" i="1"/>
  <c r="OH177" i="1"/>
  <c r="GG177" i="1"/>
  <c r="GF177" i="1"/>
  <c r="GE177" i="1"/>
  <c r="GD177" i="1"/>
  <c r="GC177" i="1"/>
  <c r="GB177" i="1"/>
  <c r="GA177" i="1"/>
  <c r="FZ177" i="1"/>
  <c r="FW177" i="1"/>
  <c r="FV177" i="1"/>
  <c r="FU177" i="1"/>
  <c r="FT177" i="1"/>
  <c r="FS177" i="1"/>
  <c r="FR177" i="1"/>
  <c r="FQ177" i="1"/>
  <c r="FP177" i="1"/>
  <c r="FM177" i="1"/>
  <c r="FL177" i="1"/>
  <c r="FK177" i="1"/>
  <c r="FJ177" i="1"/>
  <c r="FI177" i="1"/>
  <c r="FH177" i="1"/>
  <c r="FG177" i="1"/>
  <c r="FF177" i="1"/>
  <c r="FE177" i="1"/>
  <c r="FD177" i="1"/>
  <c r="EH177" i="1"/>
  <c r="ER177" i="1" s="1"/>
  <c r="EG177" i="1"/>
  <c r="EQ177" i="1" s="1"/>
  <c r="EF177" i="1"/>
  <c r="EP177" i="1" s="1"/>
  <c r="EE177" i="1"/>
  <c r="SA176" i="1"/>
  <c r="RZ176" i="1"/>
  <c r="RY176" i="1"/>
  <c r="RX176" i="1"/>
  <c r="RW176" i="1"/>
  <c r="RV176" i="1"/>
  <c r="RU176" i="1"/>
  <c r="RT176" i="1"/>
  <c r="RP176" i="1"/>
  <c r="RK176" i="1"/>
  <c r="RJ176" i="1"/>
  <c r="RI176" i="1"/>
  <c r="RH176" i="1"/>
  <c r="RG176" i="1"/>
  <c r="OY176" i="1"/>
  <c r="OX176" i="1"/>
  <c r="OW176" i="1"/>
  <c r="OV176" i="1"/>
  <c r="OU176" i="1"/>
  <c r="OT176" i="1"/>
  <c r="OS176" i="1"/>
  <c r="OR176" i="1"/>
  <c r="OO176" i="1"/>
  <c r="ON176" i="1"/>
  <c r="OM176" i="1"/>
  <c r="OL176" i="1"/>
  <c r="OK176" i="1"/>
  <c r="OJ176" i="1"/>
  <c r="OI176" i="1"/>
  <c r="OH176" i="1"/>
  <c r="GG176" i="1"/>
  <c r="GF176" i="1"/>
  <c r="GE176" i="1"/>
  <c r="GD176" i="1"/>
  <c r="GC176" i="1"/>
  <c r="GB176" i="1"/>
  <c r="GA176" i="1"/>
  <c r="FZ176" i="1"/>
  <c r="FW176" i="1"/>
  <c r="FV176" i="1"/>
  <c r="FU176" i="1"/>
  <c r="FT176" i="1"/>
  <c r="FS176" i="1"/>
  <c r="FR176" i="1"/>
  <c r="FQ176" i="1"/>
  <c r="FP176" i="1"/>
  <c r="FM176" i="1"/>
  <c r="FL176" i="1"/>
  <c r="FK176" i="1"/>
  <c r="FJ176" i="1"/>
  <c r="FI176" i="1"/>
  <c r="FH176" i="1"/>
  <c r="FG176" i="1"/>
  <c r="FF176" i="1"/>
  <c r="FE176" i="1"/>
  <c r="FD176" i="1"/>
  <c r="EH176" i="1"/>
  <c r="OD176" i="1" s="1"/>
  <c r="EG176" i="1"/>
  <c r="EQ176" i="1" s="1"/>
  <c r="EF176" i="1"/>
  <c r="EP176" i="1" s="1"/>
  <c r="EE176" i="1"/>
  <c r="EO176" i="1" s="1"/>
  <c r="SA175" i="1"/>
  <c r="RZ175" i="1"/>
  <c r="RY175" i="1"/>
  <c r="RX175" i="1"/>
  <c r="RW175" i="1"/>
  <c r="RV175" i="1"/>
  <c r="RU175" i="1"/>
  <c r="RT175" i="1"/>
  <c r="RP175" i="1"/>
  <c r="RK175" i="1"/>
  <c r="RJ175" i="1"/>
  <c r="RI175" i="1"/>
  <c r="RH175" i="1"/>
  <c r="RG175" i="1"/>
  <c r="OY175" i="1"/>
  <c r="OX175" i="1"/>
  <c r="OW175" i="1"/>
  <c r="OV175" i="1"/>
  <c r="OU175" i="1"/>
  <c r="OT175" i="1"/>
  <c r="OS175" i="1"/>
  <c r="OR175" i="1"/>
  <c r="OO175" i="1"/>
  <c r="ON175" i="1"/>
  <c r="OM175" i="1"/>
  <c r="OL175" i="1"/>
  <c r="OK175" i="1"/>
  <c r="OJ175" i="1"/>
  <c r="OI175" i="1"/>
  <c r="OH175" i="1"/>
  <c r="GG175" i="1"/>
  <c r="GF175" i="1"/>
  <c r="GE175" i="1"/>
  <c r="GD175" i="1"/>
  <c r="GC175" i="1"/>
  <c r="GB175" i="1"/>
  <c r="GA175" i="1"/>
  <c r="FZ175" i="1"/>
  <c r="FW175" i="1"/>
  <c r="FV175" i="1"/>
  <c r="FU175" i="1"/>
  <c r="FT175" i="1"/>
  <c r="FS175" i="1"/>
  <c r="FR175" i="1"/>
  <c r="FQ175" i="1"/>
  <c r="FP175" i="1"/>
  <c r="FM175" i="1"/>
  <c r="FL175" i="1"/>
  <c r="FK175" i="1"/>
  <c r="FJ175" i="1"/>
  <c r="FI175" i="1"/>
  <c r="FH175" i="1"/>
  <c r="FG175" i="1"/>
  <c r="FF175" i="1"/>
  <c r="FE175" i="1"/>
  <c r="GI175" i="1" s="1"/>
  <c r="FD175" i="1"/>
  <c r="GH175" i="1" s="1"/>
  <c r="EH175" i="1"/>
  <c r="OD175" i="1" s="1"/>
  <c r="EG175" i="1"/>
  <c r="EQ175" i="1" s="1"/>
  <c r="EF175" i="1"/>
  <c r="EP175" i="1" s="1"/>
  <c r="EE175" i="1"/>
  <c r="EO175" i="1" s="1"/>
  <c r="SA174" i="1"/>
  <c r="RZ174" i="1"/>
  <c r="RY174" i="1"/>
  <c r="RX174" i="1"/>
  <c r="RW174" i="1"/>
  <c r="RV174" i="1"/>
  <c r="RU174" i="1"/>
  <c r="RT174" i="1"/>
  <c r="RP174" i="1"/>
  <c r="RK174" i="1"/>
  <c r="RJ174" i="1"/>
  <c r="RI174" i="1"/>
  <c r="RH174" i="1"/>
  <c r="RG174" i="1"/>
  <c r="OY174" i="1"/>
  <c r="OX174" i="1"/>
  <c r="OW174" i="1"/>
  <c r="OV174" i="1"/>
  <c r="OU174" i="1"/>
  <c r="OT174" i="1"/>
  <c r="OS174" i="1"/>
  <c r="OR174" i="1"/>
  <c r="OO174" i="1"/>
  <c r="ON174" i="1"/>
  <c r="OM174" i="1"/>
  <c r="OL174" i="1"/>
  <c r="OK174" i="1"/>
  <c r="OJ174" i="1"/>
  <c r="OI174" i="1"/>
  <c r="OH174" i="1"/>
  <c r="GG174" i="1"/>
  <c r="GF174" i="1"/>
  <c r="GE174" i="1"/>
  <c r="GD174" i="1"/>
  <c r="GC174" i="1"/>
  <c r="GB174" i="1"/>
  <c r="GA174" i="1"/>
  <c r="FZ174" i="1"/>
  <c r="FW174" i="1"/>
  <c r="FV174" i="1"/>
  <c r="FU174" i="1"/>
  <c r="FT174" i="1"/>
  <c r="FS174" i="1"/>
  <c r="FR174" i="1"/>
  <c r="FQ174" i="1"/>
  <c r="FP174" i="1"/>
  <c r="FM174" i="1"/>
  <c r="FL174" i="1"/>
  <c r="FK174" i="1"/>
  <c r="FJ174" i="1"/>
  <c r="FI174" i="1"/>
  <c r="FH174" i="1"/>
  <c r="FG174" i="1"/>
  <c r="FF174" i="1"/>
  <c r="FE174" i="1"/>
  <c r="FD174" i="1"/>
  <c r="EH174" i="1"/>
  <c r="EG174" i="1"/>
  <c r="EQ174" i="1" s="1"/>
  <c r="EF174" i="1"/>
  <c r="EP174" i="1" s="1"/>
  <c r="EE174" i="1"/>
  <c r="EO174" i="1" s="1"/>
  <c r="SA173" i="1"/>
  <c r="RZ173" i="1"/>
  <c r="RY173" i="1"/>
  <c r="RX173" i="1"/>
  <c r="RW173" i="1"/>
  <c r="RV173" i="1"/>
  <c r="RU173" i="1"/>
  <c r="RT173" i="1"/>
  <c r="RP173" i="1"/>
  <c r="RK173" i="1"/>
  <c r="RJ173" i="1"/>
  <c r="RI173" i="1"/>
  <c r="RH173" i="1"/>
  <c r="RG173" i="1"/>
  <c r="OY173" i="1"/>
  <c r="OX173" i="1"/>
  <c r="OW173" i="1"/>
  <c r="OV173" i="1"/>
  <c r="OU173" i="1"/>
  <c r="OT173" i="1"/>
  <c r="OS173" i="1"/>
  <c r="OR173" i="1"/>
  <c r="OO173" i="1"/>
  <c r="ON173" i="1"/>
  <c r="OM173" i="1"/>
  <c r="OL173" i="1"/>
  <c r="OK173" i="1"/>
  <c r="OJ173" i="1"/>
  <c r="OI173" i="1"/>
  <c r="OH173" i="1"/>
  <c r="GG173" i="1"/>
  <c r="GF173" i="1"/>
  <c r="GE173" i="1"/>
  <c r="GD173" i="1"/>
  <c r="GC173" i="1"/>
  <c r="GB173" i="1"/>
  <c r="GA173" i="1"/>
  <c r="FZ173" i="1"/>
  <c r="FW173" i="1"/>
  <c r="FV173" i="1"/>
  <c r="FU173" i="1"/>
  <c r="FT173" i="1"/>
  <c r="FS173" i="1"/>
  <c r="FR173" i="1"/>
  <c r="FQ173" i="1"/>
  <c r="FP173" i="1"/>
  <c r="FM173" i="1"/>
  <c r="FL173" i="1"/>
  <c r="FK173" i="1"/>
  <c r="FJ173" i="1"/>
  <c r="FI173" i="1"/>
  <c r="FH173" i="1"/>
  <c r="FG173" i="1"/>
  <c r="FF173" i="1"/>
  <c r="FE173" i="1"/>
  <c r="FD173" i="1"/>
  <c r="GH173" i="1" s="1"/>
  <c r="EH173" i="1"/>
  <c r="ER173" i="1" s="1"/>
  <c r="EG173" i="1"/>
  <c r="EQ173" i="1" s="1"/>
  <c r="EF173" i="1"/>
  <c r="EE173" i="1"/>
  <c r="EO173" i="1" s="1"/>
  <c r="SA172" i="1"/>
  <c r="RZ172" i="1"/>
  <c r="RY172" i="1"/>
  <c r="RX172" i="1"/>
  <c r="RW172" i="1"/>
  <c r="RV172" i="1"/>
  <c r="RU172" i="1"/>
  <c r="RT172" i="1"/>
  <c r="RP172" i="1"/>
  <c r="RK172" i="1"/>
  <c r="RJ172" i="1"/>
  <c r="RI172" i="1"/>
  <c r="RH172" i="1"/>
  <c r="RG172" i="1"/>
  <c r="OY172" i="1"/>
  <c r="OX172" i="1"/>
  <c r="OW172" i="1"/>
  <c r="OV172" i="1"/>
  <c r="OU172" i="1"/>
  <c r="OT172" i="1"/>
  <c r="OS172" i="1"/>
  <c r="OR172" i="1"/>
  <c r="OO172" i="1"/>
  <c r="ON172" i="1"/>
  <c r="OM172" i="1"/>
  <c r="OL172" i="1"/>
  <c r="OK172" i="1"/>
  <c r="OJ172" i="1"/>
  <c r="OI172" i="1"/>
  <c r="OH172" i="1"/>
  <c r="GG172" i="1"/>
  <c r="GF172" i="1"/>
  <c r="GE172" i="1"/>
  <c r="GD172" i="1"/>
  <c r="GC172" i="1"/>
  <c r="GB172" i="1"/>
  <c r="GA172" i="1"/>
  <c r="FZ172" i="1"/>
  <c r="FW172" i="1"/>
  <c r="FV172" i="1"/>
  <c r="FU172" i="1"/>
  <c r="FT172" i="1"/>
  <c r="FS172" i="1"/>
  <c r="FR172" i="1"/>
  <c r="FQ172" i="1"/>
  <c r="FP172" i="1"/>
  <c r="FM172" i="1"/>
  <c r="FL172" i="1"/>
  <c r="FK172" i="1"/>
  <c r="FJ172" i="1"/>
  <c r="FI172" i="1"/>
  <c r="FH172" i="1"/>
  <c r="FG172" i="1"/>
  <c r="FF172" i="1"/>
  <c r="FE172" i="1"/>
  <c r="GI172" i="1" s="1"/>
  <c r="FD172" i="1"/>
  <c r="EH172" i="1"/>
  <c r="OD172" i="1" s="1"/>
  <c r="EG172" i="1"/>
  <c r="EQ172" i="1" s="1"/>
  <c r="EF172" i="1"/>
  <c r="EP172" i="1" s="1"/>
  <c r="EE172" i="1"/>
  <c r="EO172" i="1" s="1"/>
  <c r="SA171" i="1"/>
  <c r="RZ171" i="1"/>
  <c r="RY171" i="1"/>
  <c r="RX171" i="1"/>
  <c r="RW171" i="1"/>
  <c r="RV171" i="1"/>
  <c r="RU171" i="1"/>
  <c r="RT171" i="1"/>
  <c r="RP171" i="1"/>
  <c r="RK171" i="1"/>
  <c r="RJ171" i="1"/>
  <c r="RI171" i="1"/>
  <c r="RH171" i="1"/>
  <c r="RG171" i="1"/>
  <c r="OY171" i="1"/>
  <c r="OX171" i="1"/>
  <c r="OW171" i="1"/>
  <c r="OV171" i="1"/>
  <c r="OU171" i="1"/>
  <c r="OT171" i="1"/>
  <c r="OS171" i="1"/>
  <c r="OR171" i="1"/>
  <c r="OO171" i="1"/>
  <c r="ON171" i="1"/>
  <c r="OM171" i="1"/>
  <c r="OL171" i="1"/>
  <c r="OK171" i="1"/>
  <c r="OJ171" i="1"/>
  <c r="OI171" i="1"/>
  <c r="OH171" i="1"/>
  <c r="GG171" i="1"/>
  <c r="GF171" i="1"/>
  <c r="GE171" i="1"/>
  <c r="GD171" i="1"/>
  <c r="GC171" i="1"/>
  <c r="GB171" i="1"/>
  <c r="GA171" i="1"/>
  <c r="FZ171" i="1"/>
  <c r="FW171" i="1"/>
  <c r="FV171" i="1"/>
  <c r="FU171" i="1"/>
  <c r="FT171" i="1"/>
  <c r="FS171" i="1"/>
  <c r="FR171" i="1"/>
  <c r="FQ171" i="1"/>
  <c r="FP171" i="1"/>
  <c r="FM171" i="1"/>
  <c r="FL171" i="1"/>
  <c r="FK171" i="1"/>
  <c r="FJ171" i="1"/>
  <c r="FI171" i="1"/>
  <c r="FH171" i="1"/>
  <c r="FG171" i="1"/>
  <c r="FF171" i="1"/>
  <c r="FE171" i="1"/>
  <c r="FD171" i="1"/>
  <c r="EH171" i="1"/>
  <c r="OD171" i="1" s="1"/>
  <c r="EG171" i="1"/>
  <c r="EQ171" i="1" s="1"/>
  <c r="EF171" i="1"/>
  <c r="EP171" i="1" s="1"/>
  <c r="EE171" i="1"/>
  <c r="EO171" i="1" s="1"/>
  <c r="SA170" i="1"/>
  <c r="RZ170" i="1"/>
  <c r="RY170" i="1"/>
  <c r="RX170" i="1"/>
  <c r="RW170" i="1"/>
  <c r="RV170" i="1"/>
  <c r="RU170" i="1"/>
  <c r="RT170" i="1"/>
  <c r="RP170" i="1"/>
  <c r="RK170" i="1"/>
  <c r="RJ170" i="1"/>
  <c r="RI170" i="1"/>
  <c r="RH170" i="1"/>
  <c r="RG170" i="1"/>
  <c r="OY170" i="1"/>
  <c r="OX170" i="1"/>
  <c r="OW170" i="1"/>
  <c r="OV170" i="1"/>
  <c r="OU170" i="1"/>
  <c r="OT170" i="1"/>
  <c r="OS170" i="1"/>
  <c r="OR170" i="1"/>
  <c r="OO170" i="1"/>
  <c r="ON170" i="1"/>
  <c r="OM170" i="1"/>
  <c r="OL170" i="1"/>
  <c r="OK170" i="1"/>
  <c r="OJ170" i="1"/>
  <c r="OI170" i="1"/>
  <c r="OH170" i="1"/>
  <c r="GG170" i="1"/>
  <c r="GF170" i="1"/>
  <c r="GE170" i="1"/>
  <c r="GD170" i="1"/>
  <c r="GC170" i="1"/>
  <c r="GB170" i="1"/>
  <c r="GA170" i="1"/>
  <c r="FZ170" i="1"/>
  <c r="FW170" i="1"/>
  <c r="FV170" i="1"/>
  <c r="FU170" i="1"/>
  <c r="FT170" i="1"/>
  <c r="FS170" i="1"/>
  <c r="FR170" i="1"/>
  <c r="FQ170" i="1"/>
  <c r="FP170" i="1"/>
  <c r="FM170" i="1"/>
  <c r="FL170" i="1"/>
  <c r="FK170" i="1"/>
  <c r="FJ170" i="1"/>
  <c r="FI170" i="1"/>
  <c r="FH170" i="1"/>
  <c r="FG170" i="1"/>
  <c r="FF170" i="1"/>
  <c r="FE170" i="1"/>
  <c r="GI170" i="1" s="1"/>
  <c r="FD170" i="1"/>
  <c r="GH170" i="1" s="1"/>
  <c r="EH170" i="1"/>
  <c r="EG170" i="1"/>
  <c r="EQ170" i="1" s="1"/>
  <c r="EF170" i="1"/>
  <c r="EP170" i="1" s="1"/>
  <c r="EE170" i="1"/>
  <c r="SA169" i="1"/>
  <c r="RZ169" i="1"/>
  <c r="RY169" i="1"/>
  <c r="RX169" i="1"/>
  <c r="RW169" i="1"/>
  <c r="RV169" i="1"/>
  <c r="RU169" i="1"/>
  <c r="RT169" i="1"/>
  <c r="RP169" i="1"/>
  <c r="RK169" i="1"/>
  <c r="RJ169" i="1"/>
  <c r="RI169" i="1"/>
  <c r="RH169" i="1"/>
  <c r="RG169" i="1"/>
  <c r="OY169" i="1"/>
  <c r="OX169" i="1"/>
  <c r="OW169" i="1"/>
  <c r="OV169" i="1"/>
  <c r="OU169" i="1"/>
  <c r="OT169" i="1"/>
  <c r="OS169" i="1"/>
  <c r="OR169" i="1"/>
  <c r="OO169" i="1"/>
  <c r="ON169" i="1"/>
  <c r="OM169" i="1"/>
  <c r="OL169" i="1"/>
  <c r="OK169" i="1"/>
  <c r="OJ169" i="1"/>
  <c r="OI169" i="1"/>
  <c r="OH169" i="1"/>
  <c r="GG169" i="1"/>
  <c r="GF169" i="1"/>
  <c r="GE169" i="1"/>
  <c r="GD169" i="1"/>
  <c r="GC169" i="1"/>
  <c r="GB169" i="1"/>
  <c r="GA169" i="1"/>
  <c r="FZ169" i="1"/>
  <c r="FW169" i="1"/>
  <c r="FV169" i="1"/>
  <c r="FU169" i="1"/>
  <c r="FT169" i="1"/>
  <c r="FS169" i="1"/>
  <c r="FR169" i="1"/>
  <c r="FQ169" i="1"/>
  <c r="FP169" i="1"/>
  <c r="FM169" i="1"/>
  <c r="FL169" i="1"/>
  <c r="FK169" i="1"/>
  <c r="FJ169" i="1"/>
  <c r="FI169" i="1"/>
  <c r="FH169" i="1"/>
  <c r="FG169" i="1"/>
  <c r="FF169" i="1"/>
  <c r="FE169" i="1"/>
  <c r="FD169" i="1"/>
  <c r="EH169" i="1"/>
  <c r="ER169" i="1" s="1"/>
  <c r="EG169" i="1"/>
  <c r="EQ169" i="1" s="1"/>
  <c r="EF169" i="1"/>
  <c r="EP169" i="1" s="1"/>
  <c r="EE169" i="1"/>
  <c r="SA168" i="1"/>
  <c r="RZ168" i="1"/>
  <c r="RY168" i="1"/>
  <c r="RX168" i="1"/>
  <c r="RW168" i="1"/>
  <c r="RV168" i="1"/>
  <c r="RU168" i="1"/>
  <c r="RT168" i="1"/>
  <c r="RP168" i="1"/>
  <c r="RK168" i="1"/>
  <c r="RJ168" i="1"/>
  <c r="RI168" i="1"/>
  <c r="RH168" i="1"/>
  <c r="RG168" i="1"/>
  <c r="OY168" i="1"/>
  <c r="OX168" i="1"/>
  <c r="OW168" i="1"/>
  <c r="OV168" i="1"/>
  <c r="OU168" i="1"/>
  <c r="OT168" i="1"/>
  <c r="OS168" i="1"/>
  <c r="OR168" i="1"/>
  <c r="OO168" i="1"/>
  <c r="ON168" i="1"/>
  <c r="OM168" i="1"/>
  <c r="OL168" i="1"/>
  <c r="OK168" i="1"/>
  <c r="OJ168" i="1"/>
  <c r="OI168" i="1"/>
  <c r="OH168" i="1"/>
  <c r="GG168" i="1"/>
  <c r="GF168" i="1"/>
  <c r="GE168" i="1"/>
  <c r="GD168" i="1"/>
  <c r="GC168" i="1"/>
  <c r="GB168" i="1"/>
  <c r="GA168" i="1"/>
  <c r="FZ168" i="1"/>
  <c r="FW168" i="1"/>
  <c r="FV168" i="1"/>
  <c r="FU168" i="1"/>
  <c r="FT168" i="1"/>
  <c r="FS168" i="1"/>
  <c r="FR168" i="1"/>
  <c r="FQ168" i="1"/>
  <c r="FP168" i="1"/>
  <c r="FM168" i="1"/>
  <c r="FL168" i="1"/>
  <c r="FK168" i="1"/>
  <c r="FJ168" i="1"/>
  <c r="FI168" i="1"/>
  <c r="FH168" i="1"/>
  <c r="FG168" i="1"/>
  <c r="FF168" i="1"/>
  <c r="FE168" i="1"/>
  <c r="FD168" i="1"/>
  <c r="EH168" i="1"/>
  <c r="OD168" i="1" s="1"/>
  <c r="EG168" i="1"/>
  <c r="EQ168" i="1" s="1"/>
  <c r="EF168" i="1"/>
  <c r="EP168" i="1" s="1"/>
  <c r="EE168" i="1"/>
  <c r="EO168" i="1" s="1"/>
  <c r="SA167" i="1"/>
  <c r="RZ167" i="1"/>
  <c r="RY167" i="1"/>
  <c r="RX167" i="1"/>
  <c r="RW167" i="1"/>
  <c r="RV167" i="1"/>
  <c r="RU167" i="1"/>
  <c r="RT167" i="1"/>
  <c r="RP167" i="1"/>
  <c r="RK167" i="1"/>
  <c r="RJ167" i="1"/>
  <c r="RI167" i="1"/>
  <c r="RH167" i="1"/>
  <c r="RG167" i="1"/>
  <c r="OY167" i="1"/>
  <c r="OX167" i="1"/>
  <c r="OW167" i="1"/>
  <c r="OV167" i="1"/>
  <c r="OU167" i="1"/>
  <c r="OT167" i="1"/>
  <c r="OS167" i="1"/>
  <c r="OR167" i="1"/>
  <c r="OO167" i="1"/>
  <c r="ON167" i="1"/>
  <c r="OM167" i="1"/>
  <c r="OL167" i="1"/>
  <c r="OK167" i="1"/>
  <c r="OJ167" i="1"/>
  <c r="OI167" i="1"/>
  <c r="OH167" i="1"/>
  <c r="GG167" i="1"/>
  <c r="GF167" i="1"/>
  <c r="GE167" i="1"/>
  <c r="GD167" i="1"/>
  <c r="GC167" i="1"/>
  <c r="GB167" i="1"/>
  <c r="GA167" i="1"/>
  <c r="FZ167" i="1"/>
  <c r="FW167" i="1"/>
  <c r="FV167" i="1"/>
  <c r="FU167" i="1"/>
  <c r="FT167" i="1"/>
  <c r="FS167" i="1"/>
  <c r="FR167" i="1"/>
  <c r="FQ167" i="1"/>
  <c r="FP167" i="1"/>
  <c r="FM167" i="1"/>
  <c r="FL167" i="1"/>
  <c r="FK167" i="1"/>
  <c r="FJ167" i="1"/>
  <c r="FI167" i="1"/>
  <c r="FH167" i="1"/>
  <c r="FG167" i="1"/>
  <c r="FF167" i="1"/>
  <c r="FE167" i="1"/>
  <c r="GI167" i="1" s="1"/>
  <c r="FD167" i="1"/>
  <c r="GH167" i="1" s="1"/>
  <c r="EH167" i="1"/>
  <c r="EG167" i="1"/>
  <c r="EQ167" i="1" s="1"/>
  <c r="EF167" i="1"/>
  <c r="EP167" i="1" s="1"/>
  <c r="EE167" i="1"/>
  <c r="EO167" i="1" s="1"/>
  <c r="SA166" i="1"/>
  <c r="RZ166" i="1"/>
  <c r="RY166" i="1"/>
  <c r="RX166" i="1"/>
  <c r="RW166" i="1"/>
  <c r="RV166" i="1"/>
  <c r="RU166" i="1"/>
  <c r="RT166" i="1"/>
  <c r="RP166" i="1"/>
  <c r="RK166" i="1"/>
  <c r="RJ166" i="1"/>
  <c r="RI166" i="1"/>
  <c r="RH166" i="1"/>
  <c r="RG166" i="1"/>
  <c r="OY166" i="1"/>
  <c r="OX166" i="1"/>
  <c r="OW166" i="1"/>
  <c r="OV166" i="1"/>
  <c r="OU166" i="1"/>
  <c r="OT166" i="1"/>
  <c r="OS166" i="1"/>
  <c r="OR166" i="1"/>
  <c r="OO166" i="1"/>
  <c r="ON166" i="1"/>
  <c r="OM166" i="1"/>
  <c r="OL166" i="1"/>
  <c r="OK166" i="1"/>
  <c r="OJ166" i="1"/>
  <c r="OI166" i="1"/>
  <c r="OH166" i="1"/>
  <c r="GG166" i="1"/>
  <c r="GF166" i="1"/>
  <c r="GE166" i="1"/>
  <c r="GD166" i="1"/>
  <c r="GC166" i="1"/>
  <c r="GB166" i="1"/>
  <c r="GA166" i="1"/>
  <c r="FZ166" i="1"/>
  <c r="FW166" i="1"/>
  <c r="FV166" i="1"/>
  <c r="FU166" i="1"/>
  <c r="FT166" i="1"/>
  <c r="FS166" i="1"/>
  <c r="FR166" i="1"/>
  <c r="FQ166" i="1"/>
  <c r="FP166" i="1"/>
  <c r="FM166" i="1"/>
  <c r="FL166" i="1"/>
  <c r="FK166" i="1"/>
  <c r="FJ166" i="1"/>
  <c r="FI166" i="1"/>
  <c r="FH166" i="1"/>
  <c r="FG166" i="1"/>
  <c r="FF166" i="1"/>
  <c r="FE166" i="1"/>
  <c r="FD166" i="1"/>
  <c r="EH166" i="1"/>
  <c r="EG166" i="1"/>
  <c r="EQ166" i="1" s="1"/>
  <c r="EF166" i="1"/>
  <c r="EP166" i="1" s="1"/>
  <c r="EE166" i="1"/>
  <c r="EO166" i="1" s="1"/>
  <c r="SA165" i="1"/>
  <c r="RZ165" i="1"/>
  <c r="RY165" i="1"/>
  <c r="RX165" i="1"/>
  <c r="RW165" i="1"/>
  <c r="RV165" i="1"/>
  <c r="RU165" i="1"/>
  <c r="RT165" i="1"/>
  <c r="RP165" i="1"/>
  <c r="RK165" i="1"/>
  <c r="RJ165" i="1"/>
  <c r="RI165" i="1"/>
  <c r="RH165" i="1"/>
  <c r="RG165" i="1"/>
  <c r="OY165" i="1"/>
  <c r="OX165" i="1"/>
  <c r="OW165" i="1"/>
  <c r="OV165" i="1"/>
  <c r="OU165" i="1"/>
  <c r="OT165" i="1"/>
  <c r="OS165" i="1"/>
  <c r="OR165" i="1"/>
  <c r="OO165" i="1"/>
  <c r="ON165" i="1"/>
  <c r="OM165" i="1"/>
  <c r="OL165" i="1"/>
  <c r="OK165" i="1"/>
  <c r="OJ165" i="1"/>
  <c r="OI165" i="1"/>
  <c r="OH165" i="1"/>
  <c r="GG165" i="1"/>
  <c r="GF165" i="1"/>
  <c r="GE165" i="1"/>
  <c r="GD165" i="1"/>
  <c r="GC165" i="1"/>
  <c r="GB165" i="1"/>
  <c r="GA165" i="1"/>
  <c r="FZ165" i="1"/>
  <c r="FW165" i="1"/>
  <c r="FV165" i="1"/>
  <c r="FU165" i="1"/>
  <c r="FT165" i="1"/>
  <c r="FS165" i="1"/>
  <c r="FR165" i="1"/>
  <c r="FQ165" i="1"/>
  <c r="FP165" i="1"/>
  <c r="FM165" i="1"/>
  <c r="FL165" i="1"/>
  <c r="FK165" i="1"/>
  <c r="FJ165" i="1"/>
  <c r="FI165" i="1"/>
  <c r="FH165" i="1"/>
  <c r="FG165" i="1"/>
  <c r="FF165" i="1"/>
  <c r="FE165" i="1"/>
  <c r="FD165" i="1"/>
  <c r="GH165" i="1" s="1"/>
  <c r="EH165" i="1"/>
  <c r="ER165" i="1" s="1"/>
  <c r="EG165" i="1"/>
  <c r="EQ165" i="1" s="1"/>
  <c r="EF165" i="1"/>
  <c r="EP165" i="1" s="1"/>
  <c r="EE165" i="1"/>
  <c r="EO165" i="1" s="1"/>
  <c r="SA164" i="1"/>
  <c r="RZ164" i="1"/>
  <c r="RY164" i="1"/>
  <c r="RX164" i="1"/>
  <c r="RW164" i="1"/>
  <c r="RV164" i="1"/>
  <c r="RU164" i="1"/>
  <c r="RT164" i="1"/>
  <c r="RP164" i="1"/>
  <c r="RK164" i="1"/>
  <c r="RJ164" i="1"/>
  <c r="RI164" i="1"/>
  <c r="RH164" i="1"/>
  <c r="RG164" i="1"/>
  <c r="OY164" i="1"/>
  <c r="OX164" i="1"/>
  <c r="OW164" i="1"/>
  <c r="OV164" i="1"/>
  <c r="OU164" i="1"/>
  <c r="OT164" i="1"/>
  <c r="OS164" i="1"/>
  <c r="OR164" i="1"/>
  <c r="OO164" i="1"/>
  <c r="ON164" i="1"/>
  <c r="OM164" i="1"/>
  <c r="OL164" i="1"/>
  <c r="OK164" i="1"/>
  <c r="OJ164" i="1"/>
  <c r="OI164" i="1"/>
  <c r="OH164" i="1"/>
  <c r="GG164" i="1"/>
  <c r="GF164" i="1"/>
  <c r="GE164" i="1"/>
  <c r="GD164" i="1"/>
  <c r="GC164" i="1"/>
  <c r="GB164" i="1"/>
  <c r="GA164" i="1"/>
  <c r="FZ164" i="1"/>
  <c r="FW164" i="1"/>
  <c r="FV164" i="1"/>
  <c r="FU164" i="1"/>
  <c r="FT164" i="1"/>
  <c r="FS164" i="1"/>
  <c r="FR164" i="1"/>
  <c r="FQ164" i="1"/>
  <c r="FP164" i="1"/>
  <c r="FM164" i="1"/>
  <c r="FL164" i="1"/>
  <c r="FK164" i="1"/>
  <c r="FJ164" i="1"/>
  <c r="FI164" i="1"/>
  <c r="FH164" i="1"/>
  <c r="FG164" i="1"/>
  <c r="FF164" i="1"/>
  <c r="FE164" i="1"/>
  <c r="GI164" i="1" s="1"/>
  <c r="FD164" i="1"/>
  <c r="EH164" i="1"/>
  <c r="OD164" i="1" s="1"/>
  <c r="EG164" i="1"/>
  <c r="EQ164" i="1" s="1"/>
  <c r="EF164" i="1"/>
  <c r="EP164" i="1" s="1"/>
  <c r="EE164" i="1"/>
  <c r="EO164" i="1" s="1"/>
  <c r="SA163" i="1"/>
  <c r="RZ163" i="1"/>
  <c r="RY163" i="1"/>
  <c r="RX163" i="1"/>
  <c r="RW163" i="1"/>
  <c r="RV163" i="1"/>
  <c r="RU163" i="1"/>
  <c r="RT163" i="1"/>
  <c r="RP163" i="1"/>
  <c r="RK163" i="1"/>
  <c r="RJ163" i="1"/>
  <c r="RI163" i="1"/>
  <c r="RH163" i="1"/>
  <c r="RG163" i="1"/>
  <c r="OY163" i="1"/>
  <c r="OX163" i="1"/>
  <c r="OW163" i="1"/>
  <c r="OV163" i="1"/>
  <c r="OU163" i="1"/>
  <c r="OT163" i="1"/>
  <c r="OS163" i="1"/>
  <c r="OR163" i="1"/>
  <c r="OO163" i="1"/>
  <c r="ON163" i="1"/>
  <c r="OM163" i="1"/>
  <c r="OL163" i="1"/>
  <c r="OK163" i="1"/>
  <c r="OJ163" i="1"/>
  <c r="OI163" i="1"/>
  <c r="OH163" i="1"/>
  <c r="GG163" i="1"/>
  <c r="GF163" i="1"/>
  <c r="GE163" i="1"/>
  <c r="GD163" i="1"/>
  <c r="GC163" i="1"/>
  <c r="GB163" i="1"/>
  <c r="GA163" i="1"/>
  <c r="FZ163" i="1"/>
  <c r="FW163" i="1"/>
  <c r="FV163" i="1"/>
  <c r="FU163" i="1"/>
  <c r="FT163" i="1"/>
  <c r="FS163" i="1"/>
  <c r="FR163" i="1"/>
  <c r="FQ163" i="1"/>
  <c r="FP163" i="1"/>
  <c r="FM163" i="1"/>
  <c r="FL163" i="1"/>
  <c r="FK163" i="1"/>
  <c r="FJ163" i="1"/>
  <c r="FI163" i="1"/>
  <c r="FH163" i="1"/>
  <c r="FG163" i="1"/>
  <c r="FF163" i="1"/>
  <c r="FE163" i="1"/>
  <c r="FD163" i="1"/>
  <c r="EH163" i="1"/>
  <c r="OD163" i="1" s="1"/>
  <c r="EG163" i="1"/>
  <c r="EQ163" i="1" s="1"/>
  <c r="EF163" i="1"/>
  <c r="EP163" i="1" s="1"/>
  <c r="EE163" i="1"/>
  <c r="EO163" i="1" s="1"/>
  <c r="SA162" i="1"/>
  <c r="RZ162" i="1"/>
  <c r="RY162" i="1"/>
  <c r="RX162" i="1"/>
  <c r="RW162" i="1"/>
  <c r="RV162" i="1"/>
  <c r="RU162" i="1"/>
  <c r="RT162" i="1"/>
  <c r="RP162" i="1"/>
  <c r="RK162" i="1"/>
  <c r="RJ162" i="1"/>
  <c r="RI162" i="1"/>
  <c r="RH162" i="1"/>
  <c r="RG162" i="1"/>
  <c r="OY162" i="1"/>
  <c r="OX162" i="1"/>
  <c r="OW162" i="1"/>
  <c r="OV162" i="1"/>
  <c r="OU162" i="1"/>
  <c r="OT162" i="1"/>
  <c r="OS162" i="1"/>
  <c r="OR162" i="1"/>
  <c r="OO162" i="1"/>
  <c r="ON162" i="1"/>
  <c r="OM162" i="1"/>
  <c r="OL162" i="1"/>
  <c r="OK162" i="1"/>
  <c r="OJ162" i="1"/>
  <c r="OI162" i="1"/>
  <c r="OH162" i="1"/>
  <c r="GG162" i="1"/>
  <c r="GF162" i="1"/>
  <c r="GE162" i="1"/>
  <c r="GD162" i="1"/>
  <c r="GC162" i="1"/>
  <c r="GB162" i="1"/>
  <c r="GA162" i="1"/>
  <c r="FZ162" i="1"/>
  <c r="FW162" i="1"/>
  <c r="FV162" i="1"/>
  <c r="FU162" i="1"/>
  <c r="FT162" i="1"/>
  <c r="FS162" i="1"/>
  <c r="FR162" i="1"/>
  <c r="FQ162" i="1"/>
  <c r="FP162" i="1"/>
  <c r="FM162" i="1"/>
  <c r="FL162" i="1"/>
  <c r="FK162" i="1"/>
  <c r="FJ162" i="1"/>
  <c r="FI162" i="1"/>
  <c r="FH162" i="1"/>
  <c r="FG162" i="1"/>
  <c r="FF162" i="1"/>
  <c r="FE162" i="1"/>
  <c r="GI162" i="1" s="1"/>
  <c r="FD162" i="1"/>
  <c r="GH162" i="1" s="1"/>
  <c r="EH162" i="1"/>
  <c r="ER162" i="1" s="1"/>
  <c r="EG162" i="1"/>
  <c r="EQ162" i="1" s="1"/>
  <c r="EF162" i="1"/>
  <c r="EP162" i="1" s="1"/>
  <c r="EE162" i="1"/>
  <c r="EO162" i="1" s="1"/>
  <c r="SA161" i="1"/>
  <c r="RZ161" i="1"/>
  <c r="RY161" i="1"/>
  <c r="RX161" i="1"/>
  <c r="RW161" i="1"/>
  <c r="RV161" i="1"/>
  <c r="RU161" i="1"/>
  <c r="RT161" i="1"/>
  <c r="RP161" i="1"/>
  <c r="RK161" i="1"/>
  <c r="RJ161" i="1"/>
  <c r="RI161" i="1"/>
  <c r="RH161" i="1"/>
  <c r="RG161" i="1"/>
  <c r="OY161" i="1"/>
  <c r="OX161" i="1"/>
  <c r="OW161" i="1"/>
  <c r="OV161" i="1"/>
  <c r="OU161" i="1"/>
  <c r="OT161" i="1"/>
  <c r="OS161" i="1"/>
  <c r="OR161" i="1"/>
  <c r="OO161" i="1"/>
  <c r="ON161" i="1"/>
  <c r="OM161" i="1"/>
  <c r="OL161" i="1"/>
  <c r="OK161" i="1"/>
  <c r="OJ161" i="1"/>
  <c r="OI161" i="1"/>
  <c r="OH161" i="1"/>
  <c r="GG161" i="1"/>
  <c r="GF161" i="1"/>
  <c r="GE161" i="1"/>
  <c r="GD161" i="1"/>
  <c r="GC161" i="1"/>
  <c r="GB161" i="1"/>
  <c r="GA161" i="1"/>
  <c r="FZ161" i="1"/>
  <c r="FW161" i="1"/>
  <c r="FV161" i="1"/>
  <c r="FU161" i="1"/>
  <c r="FT161" i="1"/>
  <c r="FS161" i="1"/>
  <c r="FR161" i="1"/>
  <c r="FQ161" i="1"/>
  <c r="FP161" i="1"/>
  <c r="FM161" i="1"/>
  <c r="FL161" i="1"/>
  <c r="FK161" i="1"/>
  <c r="FJ161" i="1"/>
  <c r="FI161" i="1"/>
  <c r="FH161" i="1"/>
  <c r="FG161" i="1"/>
  <c r="FF161" i="1"/>
  <c r="FE161" i="1"/>
  <c r="FD161" i="1"/>
  <c r="EH161" i="1"/>
  <c r="OD161" i="1" s="1"/>
  <c r="EG161" i="1"/>
  <c r="EQ161" i="1" s="1"/>
  <c r="EF161" i="1"/>
  <c r="EP161" i="1" s="1"/>
  <c r="EE161" i="1"/>
  <c r="SA160" i="1"/>
  <c r="RZ160" i="1"/>
  <c r="RY160" i="1"/>
  <c r="RX160" i="1"/>
  <c r="RW160" i="1"/>
  <c r="RV160" i="1"/>
  <c r="RU160" i="1"/>
  <c r="RT160" i="1"/>
  <c r="RP160" i="1"/>
  <c r="RK160" i="1"/>
  <c r="RJ160" i="1"/>
  <c r="RI160" i="1"/>
  <c r="RH160" i="1"/>
  <c r="RG160" i="1"/>
  <c r="OY160" i="1"/>
  <c r="OX160" i="1"/>
  <c r="OW160" i="1"/>
  <c r="OV160" i="1"/>
  <c r="OU160" i="1"/>
  <c r="OT160" i="1"/>
  <c r="OS160" i="1"/>
  <c r="OR160" i="1"/>
  <c r="OO160" i="1"/>
  <c r="ON160" i="1"/>
  <c r="OM160" i="1"/>
  <c r="OL160" i="1"/>
  <c r="OK160" i="1"/>
  <c r="OJ160" i="1"/>
  <c r="OI160" i="1"/>
  <c r="OH160" i="1"/>
  <c r="GG160" i="1"/>
  <c r="GF160" i="1"/>
  <c r="GE160" i="1"/>
  <c r="GD160" i="1"/>
  <c r="GC160" i="1"/>
  <c r="GB160" i="1"/>
  <c r="GA160" i="1"/>
  <c r="FZ160" i="1"/>
  <c r="FW160" i="1"/>
  <c r="FV160" i="1"/>
  <c r="FU160" i="1"/>
  <c r="FT160" i="1"/>
  <c r="FS160" i="1"/>
  <c r="FR160" i="1"/>
  <c r="FQ160" i="1"/>
  <c r="FP160" i="1"/>
  <c r="FM160" i="1"/>
  <c r="FL160" i="1"/>
  <c r="FK160" i="1"/>
  <c r="FJ160" i="1"/>
  <c r="FI160" i="1"/>
  <c r="FH160" i="1"/>
  <c r="FG160" i="1"/>
  <c r="FF160" i="1"/>
  <c r="FE160" i="1"/>
  <c r="FD160" i="1"/>
  <c r="EH160" i="1"/>
  <c r="OD160" i="1" s="1"/>
  <c r="EG160" i="1"/>
  <c r="EQ160" i="1" s="1"/>
  <c r="EF160" i="1"/>
  <c r="EP160" i="1" s="1"/>
  <c r="EE160" i="1"/>
  <c r="EO160" i="1" s="1"/>
  <c r="SA159" i="1"/>
  <c r="RZ159" i="1"/>
  <c r="RY159" i="1"/>
  <c r="RX159" i="1"/>
  <c r="RW159" i="1"/>
  <c r="RV159" i="1"/>
  <c r="RU159" i="1"/>
  <c r="RT159" i="1"/>
  <c r="RP159" i="1"/>
  <c r="RK159" i="1"/>
  <c r="RJ159" i="1"/>
  <c r="RI159" i="1"/>
  <c r="RH159" i="1"/>
  <c r="RG159" i="1"/>
  <c r="OY159" i="1"/>
  <c r="OX159" i="1"/>
  <c r="OW159" i="1"/>
  <c r="OV159" i="1"/>
  <c r="OU159" i="1"/>
  <c r="OT159" i="1"/>
  <c r="OS159" i="1"/>
  <c r="OR159" i="1"/>
  <c r="OO159" i="1"/>
  <c r="ON159" i="1"/>
  <c r="OM159" i="1"/>
  <c r="OL159" i="1"/>
  <c r="OK159" i="1"/>
  <c r="OJ159" i="1"/>
  <c r="OI159" i="1"/>
  <c r="OH159" i="1"/>
  <c r="GG159" i="1"/>
  <c r="GF159" i="1"/>
  <c r="GE159" i="1"/>
  <c r="GD159" i="1"/>
  <c r="GC159" i="1"/>
  <c r="GB159" i="1"/>
  <c r="GA159" i="1"/>
  <c r="FZ159" i="1"/>
  <c r="FW159" i="1"/>
  <c r="FV159" i="1"/>
  <c r="FU159" i="1"/>
  <c r="FT159" i="1"/>
  <c r="FS159" i="1"/>
  <c r="FR159" i="1"/>
  <c r="FQ159" i="1"/>
  <c r="FP159" i="1"/>
  <c r="FM159" i="1"/>
  <c r="FL159" i="1"/>
  <c r="FK159" i="1"/>
  <c r="FJ159" i="1"/>
  <c r="FI159" i="1"/>
  <c r="FH159" i="1"/>
  <c r="FG159" i="1"/>
  <c r="FF159" i="1"/>
  <c r="FE159" i="1"/>
  <c r="GI159" i="1" s="1"/>
  <c r="FD159" i="1"/>
  <c r="GH159" i="1" s="1"/>
  <c r="EH159" i="1"/>
  <c r="OD159" i="1" s="1"/>
  <c r="EG159" i="1"/>
  <c r="EQ159" i="1" s="1"/>
  <c r="EF159" i="1"/>
  <c r="EP159" i="1" s="1"/>
  <c r="EE159" i="1"/>
  <c r="EO159" i="1" s="1"/>
  <c r="SA158" i="1"/>
  <c r="RZ158" i="1"/>
  <c r="RY158" i="1"/>
  <c r="RX158" i="1"/>
  <c r="RW158" i="1"/>
  <c r="RV158" i="1"/>
  <c r="RU158" i="1"/>
  <c r="RT158" i="1"/>
  <c r="RP158" i="1"/>
  <c r="RK158" i="1"/>
  <c r="RJ158" i="1"/>
  <c r="RI158" i="1"/>
  <c r="RH158" i="1"/>
  <c r="RG158" i="1"/>
  <c r="OY158" i="1"/>
  <c r="OX158" i="1"/>
  <c r="OW158" i="1"/>
  <c r="OV158" i="1"/>
  <c r="OU158" i="1"/>
  <c r="OT158" i="1"/>
  <c r="OS158" i="1"/>
  <c r="OR158" i="1"/>
  <c r="OO158" i="1"/>
  <c r="ON158" i="1"/>
  <c r="OM158" i="1"/>
  <c r="OL158" i="1"/>
  <c r="OK158" i="1"/>
  <c r="OJ158" i="1"/>
  <c r="OI158" i="1"/>
  <c r="OH158" i="1"/>
  <c r="GG158" i="1"/>
  <c r="GF158" i="1"/>
  <c r="GE158" i="1"/>
  <c r="GD158" i="1"/>
  <c r="GC158" i="1"/>
  <c r="GB158" i="1"/>
  <c r="GA158" i="1"/>
  <c r="FZ158" i="1"/>
  <c r="FW158" i="1"/>
  <c r="FV158" i="1"/>
  <c r="FU158" i="1"/>
  <c r="FT158" i="1"/>
  <c r="FS158" i="1"/>
  <c r="FR158" i="1"/>
  <c r="FQ158" i="1"/>
  <c r="FP158" i="1"/>
  <c r="FM158" i="1"/>
  <c r="FL158" i="1"/>
  <c r="FK158" i="1"/>
  <c r="FJ158" i="1"/>
  <c r="FI158" i="1"/>
  <c r="FH158" i="1"/>
  <c r="FG158" i="1"/>
  <c r="FF158" i="1"/>
  <c r="FE158" i="1"/>
  <c r="FD158" i="1"/>
  <c r="EH158" i="1"/>
  <c r="ER158" i="1" s="1"/>
  <c r="EG158" i="1"/>
  <c r="EQ158" i="1" s="1"/>
  <c r="EF158" i="1"/>
  <c r="EP158" i="1" s="1"/>
  <c r="EE158" i="1"/>
  <c r="EO158" i="1" s="1"/>
  <c r="SA157" i="1"/>
  <c r="RZ157" i="1"/>
  <c r="RY157" i="1"/>
  <c r="RX157" i="1"/>
  <c r="RW157" i="1"/>
  <c r="RV157" i="1"/>
  <c r="RU157" i="1"/>
  <c r="RT157" i="1"/>
  <c r="RP157" i="1"/>
  <c r="RK157" i="1"/>
  <c r="RJ157" i="1"/>
  <c r="RI157" i="1"/>
  <c r="RH157" i="1"/>
  <c r="RG157" i="1"/>
  <c r="OY157" i="1"/>
  <c r="OX157" i="1"/>
  <c r="OW157" i="1"/>
  <c r="OV157" i="1"/>
  <c r="OU157" i="1"/>
  <c r="OT157" i="1"/>
  <c r="OS157" i="1"/>
  <c r="OR157" i="1"/>
  <c r="OO157" i="1"/>
  <c r="ON157" i="1"/>
  <c r="OM157" i="1"/>
  <c r="OL157" i="1"/>
  <c r="OK157" i="1"/>
  <c r="OJ157" i="1"/>
  <c r="OI157" i="1"/>
  <c r="OH157" i="1"/>
  <c r="GG157" i="1"/>
  <c r="GF157" i="1"/>
  <c r="GE157" i="1"/>
  <c r="GD157" i="1"/>
  <c r="GC157" i="1"/>
  <c r="GB157" i="1"/>
  <c r="GA157" i="1"/>
  <c r="FZ157" i="1"/>
  <c r="FW157" i="1"/>
  <c r="FV157" i="1"/>
  <c r="FU157" i="1"/>
  <c r="FT157" i="1"/>
  <c r="FS157" i="1"/>
  <c r="FR157" i="1"/>
  <c r="FQ157" i="1"/>
  <c r="FP157" i="1"/>
  <c r="FM157" i="1"/>
  <c r="FL157" i="1"/>
  <c r="FK157" i="1"/>
  <c r="FJ157" i="1"/>
  <c r="FI157" i="1"/>
  <c r="FH157" i="1"/>
  <c r="FG157" i="1"/>
  <c r="FF157" i="1"/>
  <c r="FE157" i="1"/>
  <c r="FD157" i="1"/>
  <c r="GH157" i="1" s="1"/>
  <c r="EH157" i="1"/>
  <c r="ER157" i="1" s="1"/>
  <c r="EG157" i="1"/>
  <c r="EQ157" i="1" s="1"/>
  <c r="EF157" i="1"/>
  <c r="EP157" i="1" s="1"/>
  <c r="EE157" i="1"/>
  <c r="EO157" i="1" s="1"/>
  <c r="SA156" i="1"/>
  <c r="RZ156" i="1"/>
  <c r="RY156" i="1"/>
  <c r="RX156" i="1"/>
  <c r="RW156" i="1"/>
  <c r="RV156" i="1"/>
  <c r="RU156" i="1"/>
  <c r="RT156" i="1"/>
  <c r="RP156" i="1"/>
  <c r="RK156" i="1"/>
  <c r="RJ156" i="1"/>
  <c r="RI156" i="1"/>
  <c r="RH156" i="1"/>
  <c r="RG156" i="1"/>
  <c r="OY156" i="1"/>
  <c r="OX156" i="1"/>
  <c r="OW156" i="1"/>
  <c r="OV156" i="1"/>
  <c r="OU156" i="1"/>
  <c r="OT156" i="1"/>
  <c r="OS156" i="1"/>
  <c r="OR156" i="1"/>
  <c r="OO156" i="1"/>
  <c r="ON156" i="1"/>
  <c r="OM156" i="1"/>
  <c r="OL156" i="1"/>
  <c r="OK156" i="1"/>
  <c r="OJ156" i="1"/>
  <c r="OI156" i="1"/>
  <c r="OH156" i="1"/>
  <c r="GG156" i="1"/>
  <c r="GF156" i="1"/>
  <c r="GE156" i="1"/>
  <c r="GD156" i="1"/>
  <c r="GC156" i="1"/>
  <c r="GB156" i="1"/>
  <c r="GA156" i="1"/>
  <c r="FZ156" i="1"/>
  <c r="FW156" i="1"/>
  <c r="FV156" i="1"/>
  <c r="FU156" i="1"/>
  <c r="FT156" i="1"/>
  <c r="FS156" i="1"/>
  <c r="FR156" i="1"/>
  <c r="FQ156" i="1"/>
  <c r="FP156" i="1"/>
  <c r="FM156" i="1"/>
  <c r="FL156" i="1"/>
  <c r="FK156" i="1"/>
  <c r="FJ156" i="1"/>
  <c r="FI156" i="1"/>
  <c r="FH156" i="1"/>
  <c r="FG156" i="1"/>
  <c r="FF156" i="1"/>
  <c r="FE156" i="1"/>
  <c r="GI156" i="1" s="1"/>
  <c r="FD156" i="1"/>
  <c r="EH156" i="1"/>
  <c r="OD156" i="1" s="1"/>
  <c r="EG156" i="1"/>
  <c r="EQ156" i="1" s="1"/>
  <c r="EF156" i="1"/>
  <c r="EP156" i="1" s="1"/>
  <c r="EE156" i="1"/>
  <c r="EO156" i="1" s="1"/>
  <c r="SA155" i="1"/>
  <c r="RZ155" i="1"/>
  <c r="RY155" i="1"/>
  <c r="RX155" i="1"/>
  <c r="RW155" i="1"/>
  <c r="RV155" i="1"/>
  <c r="RU155" i="1"/>
  <c r="RT155" i="1"/>
  <c r="RP155" i="1"/>
  <c r="RK155" i="1"/>
  <c r="RJ155" i="1"/>
  <c r="RI155" i="1"/>
  <c r="RH155" i="1"/>
  <c r="RG155" i="1"/>
  <c r="OY155" i="1"/>
  <c r="OX155" i="1"/>
  <c r="OW155" i="1"/>
  <c r="OV155" i="1"/>
  <c r="OU155" i="1"/>
  <c r="OT155" i="1"/>
  <c r="OS155" i="1"/>
  <c r="OR155" i="1"/>
  <c r="OO155" i="1"/>
  <c r="ON155" i="1"/>
  <c r="OM155" i="1"/>
  <c r="OL155" i="1"/>
  <c r="OK155" i="1"/>
  <c r="OJ155" i="1"/>
  <c r="OI155" i="1"/>
  <c r="OH155" i="1"/>
  <c r="GG155" i="1"/>
  <c r="GF155" i="1"/>
  <c r="GE155" i="1"/>
  <c r="GD155" i="1"/>
  <c r="GC155" i="1"/>
  <c r="GB155" i="1"/>
  <c r="GA155" i="1"/>
  <c r="FZ155" i="1"/>
  <c r="FW155" i="1"/>
  <c r="FV155" i="1"/>
  <c r="FU155" i="1"/>
  <c r="FT155" i="1"/>
  <c r="FS155" i="1"/>
  <c r="FR155" i="1"/>
  <c r="FQ155" i="1"/>
  <c r="FP155" i="1"/>
  <c r="FM155" i="1"/>
  <c r="FL155" i="1"/>
  <c r="FK155" i="1"/>
  <c r="FJ155" i="1"/>
  <c r="FI155" i="1"/>
  <c r="FH155" i="1"/>
  <c r="FG155" i="1"/>
  <c r="FF155" i="1"/>
  <c r="FE155" i="1"/>
  <c r="FD155" i="1"/>
  <c r="EH155" i="1"/>
  <c r="OD155" i="1" s="1"/>
  <c r="EG155" i="1"/>
  <c r="EQ155" i="1" s="1"/>
  <c r="EF155" i="1"/>
  <c r="EP155" i="1" s="1"/>
  <c r="EE155" i="1"/>
  <c r="EO155" i="1" s="1"/>
  <c r="SA154" i="1"/>
  <c r="RZ154" i="1"/>
  <c r="RY154" i="1"/>
  <c r="RX154" i="1"/>
  <c r="RW154" i="1"/>
  <c r="RV154" i="1"/>
  <c r="RU154" i="1"/>
  <c r="RT154" i="1"/>
  <c r="RP154" i="1"/>
  <c r="RK154" i="1"/>
  <c r="RJ154" i="1"/>
  <c r="RI154" i="1"/>
  <c r="RH154" i="1"/>
  <c r="RG154" i="1"/>
  <c r="OY154" i="1"/>
  <c r="OX154" i="1"/>
  <c r="OW154" i="1"/>
  <c r="OV154" i="1"/>
  <c r="OU154" i="1"/>
  <c r="OT154" i="1"/>
  <c r="OS154" i="1"/>
  <c r="OR154" i="1"/>
  <c r="OO154" i="1"/>
  <c r="ON154" i="1"/>
  <c r="OM154" i="1"/>
  <c r="OL154" i="1"/>
  <c r="OK154" i="1"/>
  <c r="OJ154" i="1"/>
  <c r="OI154" i="1"/>
  <c r="OH154" i="1"/>
  <c r="GG154" i="1"/>
  <c r="GF154" i="1"/>
  <c r="GE154" i="1"/>
  <c r="GD154" i="1"/>
  <c r="GC154" i="1"/>
  <c r="GB154" i="1"/>
  <c r="GA154" i="1"/>
  <c r="FZ154" i="1"/>
  <c r="FW154" i="1"/>
  <c r="FV154" i="1"/>
  <c r="FU154" i="1"/>
  <c r="FT154" i="1"/>
  <c r="FS154" i="1"/>
  <c r="FR154" i="1"/>
  <c r="FQ154" i="1"/>
  <c r="FP154" i="1"/>
  <c r="FM154" i="1"/>
  <c r="FL154" i="1"/>
  <c r="FK154" i="1"/>
  <c r="FJ154" i="1"/>
  <c r="FI154" i="1"/>
  <c r="FH154" i="1"/>
  <c r="FG154" i="1"/>
  <c r="FF154" i="1"/>
  <c r="FE154" i="1"/>
  <c r="GI154" i="1" s="1"/>
  <c r="FD154" i="1"/>
  <c r="GH154" i="1" s="1"/>
  <c r="EH154" i="1"/>
  <c r="ER154" i="1" s="1"/>
  <c r="EG154" i="1"/>
  <c r="EQ154" i="1" s="1"/>
  <c r="EF154" i="1"/>
  <c r="EP154" i="1" s="1"/>
  <c r="EE154" i="1"/>
  <c r="EO154" i="1" s="1"/>
  <c r="SA153" i="1"/>
  <c r="RZ153" i="1"/>
  <c r="RY153" i="1"/>
  <c r="RX153" i="1"/>
  <c r="RW153" i="1"/>
  <c r="RV153" i="1"/>
  <c r="RU153" i="1"/>
  <c r="RT153" i="1"/>
  <c r="RP153" i="1"/>
  <c r="RK153" i="1"/>
  <c r="RJ153" i="1"/>
  <c r="RI153" i="1"/>
  <c r="RH153" i="1"/>
  <c r="RG153" i="1"/>
  <c r="OY153" i="1"/>
  <c r="OX153" i="1"/>
  <c r="OW153" i="1"/>
  <c r="OV153" i="1"/>
  <c r="OU153" i="1"/>
  <c r="OT153" i="1"/>
  <c r="OS153" i="1"/>
  <c r="OR153" i="1"/>
  <c r="OO153" i="1"/>
  <c r="ON153" i="1"/>
  <c r="OM153" i="1"/>
  <c r="OL153" i="1"/>
  <c r="OK153" i="1"/>
  <c r="OJ153" i="1"/>
  <c r="OI153" i="1"/>
  <c r="OH153" i="1"/>
  <c r="GG153" i="1"/>
  <c r="GF153" i="1"/>
  <c r="GE153" i="1"/>
  <c r="GD153" i="1"/>
  <c r="GC153" i="1"/>
  <c r="GB153" i="1"/>
  <c r="GA153" i="1"/>
  <c r="FZ153" i="1"/>
  <c r="FW153" i="1"/>
  <c r="FV153" i="1"/>
  <c r="FU153" i="1"/>
  <c r="FT153" i="1"/>
  <c r="FS153" i="1"/>
  <c r="FR153" i="1"/>
  <c r="FQ153" i="1"/>
  <c r="FP153" i="1"/>
  <c r="FM153" i="1"/>
  <c r="FL153" i="1"/>
  <c r="FK153" i="1"/>
  <c r="FJ153" i="1"/>
  <c r="FI153" i="1"/>
  <c r="FH153" i="1"/>
  <c r="FG153" i="1"/>
  <c r="FF153" i="1"/>
  <c r="FE153" i="1"/>
  <c r="FD153" i="1"/>
  <c r="EH153" i="1"/>
  <c r="OD153" i="1" s="1"/>
  <c r="EG153" i="1"/>
  <c r="EQ153" i="1" s="1"/>
  <c r="EF153" i="1"/>
  <c r="EP153" i="1" s="1"/>
  <c r="EE153" i="1"/>
  <c r="SA152" i="1"/>
  <c r="RZ152" i="1"/>
  <c r="RY152" i="1"/>
  <c r="RX152" i="1"/>
  <c r="RW152" i="1"/>
  <c r="RV152" i="1"/>
  <c r="RU152" i="1"/>
  <c r="RT152" i="1"/>
  <c r="RP152" i="1"/>
  <c r="RK152" i="1"/>
  <c r="RJ152" i="1"/>
  <c r="RI152" i="1"/>
  <c r="RH152" i="1"/>
  <c r="RG152" i="1"/>
  <c r="OY152" i="1"/>
  <c r="OX152" i="1"/>
  <c r="OW152" i="1"/>
  <c r="OV152" i="1"/>
  <c r="OU152" i="1"/>
  <c r="OT152" i="1"/>
  <c r="OS152" i="1"/>
  <c r="OR152" i="1"/>
  <c r="OO152" i="1"/>
  <c r="ON152" i="1"/>
  <c r="OM152" i="1"/>
  <c r="OL152" i="1"/>
  <c r="OK152" i="1"/>
  <c r="OJ152" i="1"/>
  <c r="OI152" i="1"/>
  <c r="OH152" i="1"/>
  <c r="GG152" i="1"/>
  <c r="GF152" i="1"/>
  <c r="GE152" i="1"/>
  <c r="GD152" i="1"/>
  <c r="GC152" i="1"/>
  <c r="GB152" i="1"/>
  <c r="GA152" i="1"/>
  <c r="FZ152" i="1"/>
  <c r="FW152" i="1"/>
  <c r="FV152" i="1"/>
  <c r="FU152" i="1"/>
  <c r="FT152" i="1"/>
  <c r="FS152" i="1"/>
  <c r="FR152" i="1"/>
  <c r="FQ152" i="1"/>
  <c r="FP152" i="1"/>
  <c r="FM152" i="1"/>
  <c r="FL152" i="1"/>
  <c r="FK152" i="1"/>
  <c r="FJ152" i="1"/>
  <c r="FI152" i="1"/>
  <c r="FH152" i="1"/>
  <c r="FG152" i="1"/>
  <c r="FF152" i="1"/>
  <c r="FE152" i="1"/>
  <c r="FD152" i="1"/>
  <c r="EH152" i="1"/>
  <c r="OD152" i="1" s="1"/>
  <c r="EG152" i="1"/>
  <c r="EF152" i="1"/>
  <c r="EP152" i="1" s="1"/>
  <c r="EE152" i="1"/>
  <c r="EO152" i="1" s="1"/>
  <c r="SA151" i="1"/>
  <c r="RZ151" i="1"/>
  <c r="RY151" i="1"/>
  <c r="RX151" i="1"/>
  <c r="RW151" i="1"/>
  <c r="RV151" i="1"/>
  <c r="RU151" i="1"/>
  <c r="RT151" i="1"/>
  <c r="RP151" i="1"/>
  <c r="RK151" i="1"/>
  <c r="RJ151" i="1"/>
  <c r="RI151" i="1"/>
  <c r="RH151" i="1"/>
  <c r="RG151" i="1"/>
  <c r="OY151" i="1"/>
  <c r="OX151" i="1"/>
  <c r="OW151" i="1"/>
  <c r="OV151" i="1"/>
  <c r="OU151" i="1"/>
  <c r="OT151" i="1"/>
  <c r="OS151" i="1"/>
  <c r="OR151" i="1"/>
  <c r="OO151" i="1"/>
  <c r="ON151" i="1"/>
  <c r="OM151" i="1"/>
  <c r="OL151" i="1"/>
  <c r="OK151" i="1"/>
  <c r="OJ151" i="1"/>
  <c r="OI151" i="1"/>
  <c r="OH151" i="1"/>
  <c r="GG151" i="1"/>
  <c r="GF151" i="1"/>
  <c r="GE151" i="1"/>
  <c r="GD151" i="1"/>
  <c r="GC151" i="1"/>
  <c r="GB151" i="1"/>
  <c r="GA151" i="1"/>
  <c r="FZ151" i="1"/>
  <c r="FW151" i="1"/>
  <c r="FV151" i="1"/>
  <c r="FU151" i="1"/>
  <c r="FT151" i="1"/>
  <c r="FS151" i="1"/>
  <c r="FR151" i="1"/>
  <c r="FQ151" i="1"/>
  <c r="FP151" i="1"/>
  <c r="FM151" i="1"/>
  <c r="FL151" i="1"/>
  <c r="FK151" i="1"/>
  <c r="FJ151" i="1"/>
  <c r="FI151" i="1"/>
  <c r="FH151" i="1"/>
  <c r="FG151" i="1"/>
  <c r="FF151" i="1"/>
  <c r="FE151" i="1"/>
  <c r="GI151" i="1" s="1"/>
  <c r="FD151" i="1"/>
  <c r="GH151" i="1" s="1"/>
  <c r="EH151" i="1"/>
  <c r="EG151" i="1"/>
  <c r="EQ151" i="1" s="1"/>
  <c r="EF151" i="1"/>
  <c r="EP151" i="1" s="1"/>
  <c r="EE151" i="1"/>
  <c r="EO151" i="1" s="1"/>
  <c r="SA150" i="1"/>
  <c r="RZ150" i="1"/>
  <c r="RY150" i="1"/>
  <c r="RX150" i="1"/>
  <c r="RW150" i="1"/>
  <c r="RV150" i="1"/>
  <c r="RU150" i="1"/>
  <c r="RT150" i="1"/>
  <c r="RP150" i="1"/>
  <c r="RK150" i="1"/>
  <c r="RJ150" i="1"/>
  <c r="RI150" i="1"/>
  <c r="RH150" i="1"/>
  <c r="RG150" i="1"/>
  <c r="OY150" i="1"/>
  <c r="OX150" i="1"/>
  <c r="OW150" i="1"/>
  <c r="OV150" i="1"/>
  <c r="OU150" i="1"/>
  <c r="OT150" i="1"/>
  <c r="OS150" i="1"/>
  <c r="OR150" i="1"/>
  <c r="OO150" i="1"/>
  <c r="ON150" i="1"/>
  <c r="OM150" i="1"/>
  <c r="OL150" i="1"/>
  <c r="OK150" i="1"/>
  <c r="OJ150" i="1"/>
  <c r="OI150" i="1"/>
  <c r="OH150" i="1"/>
  <c r="GG150" i="1"/>
  <c r="GF150" i="1"/>
  <c r="GE150" i="1"/>
  <c r="GD150" i="1"/>
  <c r="GC150" i="1"/>
  <c r="GB150" i="1"/>
  <c r="GA150" i="1"/>
  <c r="FZ150" i="1"/>
  <c r="FW150" i="1"/>
  <c r="FV150" i="1"/>
  <c r="FU150" i="1"/>
  <c r="FT150" i="1"/>
  <c r="FS150" i="1"/>
  <c r="FR150" i="1"/>
  <c r="FQ150" i="1"/>
  <c r="FP150" i="1"/>
  <c r="FM150" i="1"/>
  <c r="FL150" i="1"/>
  <c r="FK150" i="1"/>
  <c r="FJ150" i="1"/>
  <c r="FI150" i="1"/>
  <c r="FH150" i="1"/>
  <c r="FG150" i="1"/>
  <c r="FF150" i="1"/>
  <c r="FE150" i="1"/>
  <c r="FD150" i="1"/>
  <c r="EH150" i="1"/>
  <c r="ER150" i="1" s="1"/>
  <c r="EG150" i="1"/>
  <c r="EQ150" i="1" s="1"/>
  <c r="EF150" i="1"/>
  <c r="EP150" i="1" s="1"/>
  <c r="EE150" i="1"/>
  <c r="EO150" i="1" s="1"/>
  <c r="SA149" i="1"/>
  <c r="RZ149" i="1"/>
  <c r="RY149" i="1"/>
  <c r="RX149" i="1"/>
  <c r="RW149" i="1"/>
  <c r="RV149" i="1"/>
  <c r="RU149" i="1"/>
  <c r="RT149" i="1"/>
  <c r="RP149" i="1"/>
  <c r="RK149" i="1"/>
  <c r="RJ149" i="1"/>
  <c r="RI149" i="1"/>
  <c r="RH149" i="1"/>
  <c r="RG149" i="1"/>
  <c r="OY149" i="1"/>
  <c r="OX149" i="1"/>
  <c r="OW149" i="1"/>
  <c r="OV149" i="1"/>
  <c r="OU149" i="1"/>
  <c r="OT149" i="1"/>
  <c r="OS149" i="1"/>
  <c r="OR149" i="1"/>
  <c r="OO149" i="1"/>
  <c r="ON149" i="1"/>
  <c r="OM149" i="1"/>
  <c r="OL149" i="1"/>
  <c r="OK149" i="1"/>
  <c r="OJ149" i="1"/>
  <c r="OI149" i="1"/>
  <c r="OH149" i="1"/>
  <c r="GG149" i="1"/>
  <c r="GF149" i="1"/>
  <c r="GE149" i="1"/>
  <c r="GD149" i="1"/>
  <c r="GC149" i="1"/>
  <c r="GB149" i="1"/>
  <c r="GA149" i="1"/>
  <c r="FZ149" i="1"/>
  <c r="FW149" i="1"/>
  <c r="FV149" i="1"/>
  <c r="FU149" i="1"/>
  <c r="FT149" i="1"/>
  <c r="FS149" i="1"/>
  <c r="FR149" i="1"/>
  <c r="FQ149" i="1"/>
  <c r="FP149" i="1"/>
  <c r="FM149" i="1"/>
  <c r="FL149" i="1"/>
  <c r="FK149" i="1"/>
  <c r="FJ149" i="1"/>
  <c r="FI149" i="1"/>
  <c r="FH149" i="1"/>
  <c r="FG149" i="1"/>
  <c r="FF149" i="1"/>
  <c r="FE149" i="1"/>
  <c r="FD149" i="1"/>
  <c r="EH149" i="1"/>
  <c r="ER149" i="1" s="1"/>
  <c r="EG149" i="1"/>
  <c r="EQ149" i="1" s="1"/>
  <c r="EF149" i="1"/>
  <c r="EP149" i="1" s="1"/>
  <c r="EE149" i="1"/>
  <c r="EO149" i="1" s="1"/>
  <c r="SA148" i="1"/>
  <c r="RZ148" i="1"/>
  <c r="RY148" i="1"/>
  <c r="RX148" i="1"/>
  <c r="RW148" i="1"/>
  <c r="RV148" i="1"/>
  <c r="RU148" i="1"/>
  <c r="RT148" i="1"/>
  <c r="RP148" i="1"/>
  <c r="RK148" i="1"/>
  <c r="RJ148" i="1"/>
  <c r="RI148" i="1"/>
  <c r="RH148" i="1"/>
  <c r="RG148" i="1"/>
  <c r="OY148" i="1"/>
  <c r="OX148" i="1"/>
  <c r="OW148" i="1"/>
  <c r="OV148" i="1"/>
  <c r="OU148" i="1"/>
  <c r="OT148" i="1"/>
  <c r="OS148" i="1"/>
  <c r="OR148" i="1"/>
  <c r="OO148" i="1"/>
  <c r="ON148" i="1"/>
  <c r="OM148" i="1"/>
  <c r="OL148" i="1"/>
  <c r="OK148" i="1"/>
  <c r="OJ148" i="1"/>
  <c r="OI148" i="1"/>
  <c r="OH148" i="1"/>
  <c r="GG148" i="1"/>
  <c r="GF148" i="1"/>
  <c r="GE148" i="1"/>
  <c r="GD148" i="1"/>
  <c r="GC148" i="1"/>
  <c r="GB148" i="1"/>
  <c r="GA148" i="1"/>
  <c r="FZ148" i="1"/>
  <c r="FW148" i="1"/>
  <c r="FV148" i="1"/>
  <c r="FU148" i="1"/>
  <c r="FT148" i="1"/>
  <c r="FS148" i="1"/>
  <c r="FR148" i="1"/>
  <c r="FQ148" i="1"/>
  <c r="FP148" i="1"/>
  <c r="FM148" i="1"/>
  <c r="FL148" i="1"/>
  <c r="FK148" i="1"/>
  <c r="FJ148" i="1"/>
  <c r="FI148" i="1"/>
  <c r="FH148" i="1"/>
  <c r="FG148" i="1"/>
  <c r="FF148" i="1"/>
  <c r="FE148" i="1"/>
  <c r="FD148" i="1"/>
  <c r="EH148" i="1"/>
  <c r="OD148" i="1" s="1"/>
  <c r="EG148" i="1"/>
  <c r="EQ148" i="1" s="1"/>
  <c r="EF148" i="1"/>
  <c r="EP148" i="1" s="1"/>
  <c r="EE148" i="1"/>
  <c r="SA147" i="1"/>
  <c r="RZ147" i="1"/>
  <c r="RY147" i="1"/>
  <c r="RX147" i="1"/>
  <c r="RW147" i="1"/>
  <c r="RV147" i="1"/>
  <c r="RU147" i="1"/>
  <c r="RT147" i="1"/>
  <c r="RP147" i="1"/>
  <c r="RK147" i="1"/>
  <c r="RJ147" i="1"/>
  <c r="RI147" i="1"/>
  <c r="RH147" i="1"/>
  <c r="RG147" i="1"/>
  <c r="OY147" i="1"/>
  <c r="OX147" i="1"/>
  <c r="OW147" i="1"/>
  <c r="OV147" i="1"/>
  <c r="OU147" i="1"/>
  <c r="OT147" i="1"/>
  <c r="OS147" i="1"/>
  <c r="OR147" i="1"/>
  <c r="OO147" i="1"/>
  <c r="ON147" i="1"/>
  <c r="OM147" i="1"/>
  <c r="OL147" i="1"/>
  <c r="OK147" i="1"/>
  <c r="OJ147" i="1"/>
  <c r="OI147" i="1"/>
  <c r="OH147" i="1"/>
  <c r="GG147" i="1"/>
  <c r="GF147" i="1"/>
  <c r="GE147" i="1"/>
  <c r="GD147" i="1"/>
  <c r="GC147" i="1"/>
  <c r="GB147" i="1"/>
  <c r="GA147" i="1"/>
  <c r="FZ147" i="1"/>
  <c r="FW147" i="1"/>
  <c r="FV147" i="1"/>
  <c r="FU147" i="1"/>
  <c r="FT147" i="1"/>
  <c r="FS147" i="1"/>
  <c r="FR147" i="1"/>
  <c r="FQ147" i="1"/>
  <c r="FP147" i="1"/>
  <c r="FM147" i="1"/>
  <c r="FL147" i="1"/>
  <c r="FK147" i="1"/>
  <c r="FJ147" i="1"/>
  <c r="FI147" i="1"/>
  <c r="FH147" i="1"/>
  <c r="FG147" i="1"/>
  <c r="FF147" i="1"/>
  <c r="FE147" i="1"/>
  <c r="FD147" i="1"/>
  <c r="EH147" i="1"/>
  <c r="OD147" i="1" s="1"/>
  <c r="EG147" i="1"/>
  <c r="EQ147" i="1" s="1"/>
  <c r="EF147" i="1"/>
  <c r="EP147" i="1" s="1"/>
  <c r="EE147" i="1"/>
  <c r="EO147" i="1" s="1"/>
  <c r="SA146" i="1"/>
  <c r="RZ146" i="1"/>
  <c r="RY146" i="1"/>
  <c r="RX146" i="1"/>
  <c r="RW146" i="1"/>
  <c r="RV146" i="1"/>
  <c r="RU146" i="1"/>
  <c r="RT146" i="1"/>
  <c r="RP146" i="1"/>
  <c r="RK146" i="1"/>
  <c r="RJ146" i="1"/>
  <c r="RI146" i="1"/>
  <c r="RH146" i="1"/>
  <c r="RG146" i="1"/>
  <c r="OY146" i="1"/>
  <c r="OX146" i="1"/>
  <c r="OW146" i="1"/>
  <c r="OV146" i="1"/>
  <c r="OU146" i="1"/>
  <c r="OT146" i="1"/>
  <c r="OS146" i="1"/>
  <c r="OR146" i="1"/>
  <c r="OO146" i="1"/>
  <c r="ON146" i="1"/>
  <c r="OM146" i="1"/>
  <c r="OL146" i="1"/>
  <c r="OK146" i="1"/>
  <c r="OJ146" i="1"/>
  <c r="OI146" i="1"/>
  <c r="OH146" i="1"/>
  <c r="GG146" i="1"/>
  <c r="GF146" i="1"/>
  <c r="GE146" i="1"/>
  <c r="GD146" i="1"/>
  <c r="GC146" i="1"/>
  <c r="GB146" i="1"/>
  <c r="GA146" i="1"/>
  <c r="FZ146" i="1"/>
  <c r="FW146" i="1"/>
  <c r="FV146" i="1"/>
  <c r="FU146" i="1"/>
  <c r="FT146" i="1"/>
  <c r="FS146" i="1"/>
  <c r="FR146" i="1"/>
  <c r="FQ146" i="1"/>
  <c r="FP146" i="1"/>
  <c r="FM146" i="1"/>
  <c r="FL146" i="1"/>
  <c r="FK146" i="1"/>
  <c r="FJ146" i="1"/>
  <c r="FI146" i="1"/>
  <c r="FH146" i="1"/>
  <c r="FG146" i="1"/>
  <c r="FF146" i="1"/>
  <c r="FE146" i="1"/>
  <c r="FD146" i="1"/>
  <c r="EH146" i="1"/>
  <c r="ER146" i="1" s="1"/>
  <c r="EG146" i="1"/>
  <c r="EQ146" i="1" s="1"/>
  <c r="EF146" i="1"/>
  <c r="EP146" i="1" s="1"/>
  <c r="EE146" i="1"/>
  <c r="EO146" i="1" s="1"/>
  <c r="SA145" i="1"/>
  <c r="RZ145" i="1"/>
  <c r="RY145" i="1"/>
  <c r="RX145" i="1"/>
  <c r="RW145" i="1"/>
  <c r="RV145" i="1"/>
  <c r="RU145" i="1"/>
  <c r="RT145" i="1"/>
  <c r="RP145" i="1"/>
  <c r="RK145" i="1"/>
  <c r="RJ145" i="1"/>
  <c r="RI145" i="1"/>
  <c r="RH145" i="1"/>
  <c r="RG145" i="1"/>
  <c r="OY145" i="1"/>
  <c r="OX145" i="1"/>
  <c r="OW145" i="1"/>
  <c r="OV145" i="1"/>
  <c r="OU145" i="1"/>
  <c r="OT145" i="1"/>
  <c r="OS145" i="1"/>
  <c r="OR145" i="1"/>
  <c r="OO145" i="1"/>
  <c r="ON145" i="1"/>
  <c r="OM145" i="1"/>
  <c r="OL145" i="1"/>
  <c r="OK145" i="1"/>
  <c r="OJ145" i="1"/>
  <c r="OI145" i="1"/>
  <c r="OH145" i="1"/>
  <c r="GG145" i="1"/>
  <c r="GF145" i="1"/>
  <c r="GE145" i="1"/>
  <c r="GD145" i="1"/>
  <c r="GC145" i="1"/>
  <c r="GB145" i="1"/>
  <c r="GA145" i="1"/>
  <c r="FZ145" i="1"/>
  <c r="FW145" i="1"/>
  <c r="FV145" i="1"/>
  <c r="FU145" i="1"/>
  <c r="FT145" i="1"/>
  <c r="FS145" i="1"/>
  <c r="FR145" i="1"/>
  <c r="FQ145" i="1"/>
  <c r="FP145" i="1"/>
  <c r="FM145" i="1"/>
  <c r="FL145" i="1"/>
  <c r="FK145" i="1"/>
  <c r="FJ145" i="1"/>
  <c r="FI145" i="1"/>
  <c r="FH145" i="1"/>
  <c r="FG145" i="1"/>
  <c r="FF145" i="1"/>
  <c r="FE145" i="1"/>
  <c r="FD145" i="1"/>
  <c r="GH145" i="1" s="1"/>
  <c r="EH145" i="1"/>
  <c r="OD145" i="1" s="1"/>
  <c r="EG145" i="1"/>
  <c r="EQ145" i="1" s="1"/>
  <c r="EF145" i="1"/>
  <c r="EP145" i="1" s="1"/>
  <c r="EE145" i="1"/>
  <c r="SA144" i="1"/>
  <c r="RZ144" i="1"/>
  <c r="RY144" i="1"/>
  <c r="RX144" i="1"/>
  <c r="RW144" i="1"/>
  <c r="RV144" i="1"/>
  <c r="RU144" i="1"/>
  <c r="RT144" i="1"/>
  <c r="RP144" i="1"/>
  <c r="RK144" i="1"/>
  <c r="RJ144" i="1"/>
  <c r="RI144" i="1"/>
  <c r="RH144" i="1"/>
  <c r="RG144" i="1"/>
  <c r="OY144" i="1"/>
  <c r="OX144" i="1"/>
  <c r="OW144" i="1"/>
  <c r="OV144" i="1"/>
  <c r="OU144" i="1"/>
  <c r="OT144" i="1"/>
  <c r="OS144" i="1"/>
  <c r="OR144" i="1"/>
  <c r="OO144" i="1"/>
  <c r="ON144" i="1"/>
  <c r="OM144" i="1"/>
  <c r="OL144" i="1"/>
  <c r="OK144" i="1"/>
  <c r="OJ144" i="1"/>
  <c r="OI144" i="1"/>
  <c r="OH144" i="1"/>
  <c r="GG144" i="1"/>
  <c r="GF144" i="1"/>
  <c r="GE144" i="1"/>
  <c r="GD144" i="1"/>
  <c r="GC144" i="1"/>
  <c r="GB144" i="1"/>
  <c r="GA144" i="1"/>
  <c r="FZ144" i="1"/>
  <c r="FW144" i="1"/>
  <c r="FV144" i="1"/>
  <c r="FU144" i="1"/>
  <c r="FT144" i="1"/>
  <c r="FS144" i="1"/>
  <c r="FR144" i="1"/>
  <c r="FQ144" i="1"/>
  <c r="FP144" i="1"/>
  <c r="FM144" i="1"/>
  <c r="FL144" i="1"/>
  <c r="FK144" i="1"/>
  <c r="FJ144" i="1"/>
  <c r="FI144" i="1"/>
  <c r="FH144" i="1"/>
  <c r="FG144" i="1"/>
  <c r="FF144" i="1"/>
  <c r="FE144" i="1"/>
  <c r="FD144" i="1"/>
  <c r="EH144" i="1"/>
  <c r="OD144" i="1" s="1"/>
  <c r="EG144" i="1"/>
  <c r="EQ144" i="1" s="1"/>
  <c r="EF144" i="1"/>
  <c r="EP144" i="1" s="1"/>
  <c r="EE144" i="1"/>
  <c r="SA143" i="1"/>
  <c r="RZ143" i="1"/>
  <c r="RY143" i="1"/>
  <c r="RX143" i="1"/>
  <c r="RW143" i="1"/>
  <c r="RV143" i="1"/>
  <c r="RU143" i="1"/>
  <c r="RT143" i="1"/>
  <c r="RP143" i="1"/>
  <c r="RK143" i="1"/>
  <c r="RJ143" i="1"/>
  <c r="RI143" i="1"/>
  <c r="RH143" i="1"/>
  <c r="RG143" i="1"/>
  <c r="OY143" i="1"/>
  <c r="OX143" i="1"/>
  <c r="OW143" i="1"/>
  <c r="OV143" i="1"/>
  <c r="OU143" i="1"/>
  <c r="OT143" i="1"/>
  <c r="OS143" i="1"/>
  <c r="OR143" i="1"/>
  <c r="OO143" i="1"/>
  <c r="ON143" i="1"/>
  <c r="OM143" i="1"/>
  <c r="OL143" i="1"/>
  <c r="OK143" i="1"/>
  <c r="OJ143" i="1"/>
  <c r="OI143" i="1"/>
  <c r="OH143" i="1"/>
  <c r="GG143" i="1"/>
  <c r="GF143" i="1"/>
  <c r="GE143" i="1"/>
  <c r="GD143" i="1"/>
  <c r="GC143" i="1"/>
  <c r="GB143" i="1"/>
  <c r="GA143" i="1"/>
  <c r="FZ143" i="1"/>
  <c r="FW143" i="1"/>
  <c r="FV143" i="1"/>
  <c r="FU143" i="1"/>
  <c r="FT143" i="1"/>
  <c r="FS143" i="1"/>
  <c r="FR143" i="1"/>
  <c r="FQ143" i="1"/>
  <c r="FP143" i="1"/>
  <c r="FM143" i="1"/>
  <c r="FL143" i="1"/>
  <c r="FK143" i="1"/>
  <c r="FJ143" i="1"/>
  <c r="FI143" i="1"/>
  <c r="FH143" i="1"/>
  <c r="FG143" i="1"/>
  <c r="FF143" i="1"/>
  <c r="FE143" i="1"/>
  <c r="FD143" i="1"/>
  <c r="EH143" i="1"/>
  <c r="OD143" i="1" s="1"/>
  <c r="EG143" i="1"/>
  <c r="EQ143" i="1" s="1"/>
  <c r="EF143" i="1"/>
  <c r="EP143" i="1" s="1"/>
  <c r="EE143" i="1"/>
  <c r="EO143" i="1" s="1"/>
  <c r="SA142" i="1"/>
  <c r="RZ142" i="1"/>
  <c r="RY142" i="1"/>
  <c r="RX142" i="1"/>
  <c r="RW142" i="1"/>
  <c r="RV142" i="1"/>
  <c r="RU142" i="1"/>
  <c r="RT142" i="1"/>
  <c r="RP142" i="1"/>
  <c r="RK142" i="1"/>
  <c r="RJ142" i="1"/>
  <c r="RI142" i="1"/>
  <c r="RH142" i="1"/>
  <c r="RG142" i="1"/>
  <c r="OY142" i="1"/>
  <c r="OX142" i="1"/>
  <c r="OW142" i="1"/>
  <c r="OV142" i="1"/>
  <c r="OU142" i="1"/>
  <c r="OT142" i="1"/>
  <c r="OS142" i="1"/>
  <c r="OR142" i="1"/>
  <c r="OO142" i="1"/>
  <c r="ON142" i="1"/>
  <c r="OM142" i="1"/>
  <c r="OL142" i="1"/>
  <c r="OK142" i="1"/>
  <c r="OJ142" i="1"/>
  <c r="OI142" i="1"/>
  <c r="OH142" i="1"/>
  <c r="GG142" i="1"/>
  <c r="GF142" i="1"/>
  <c r="GE142" i="1"/>
  <c r="GD142" i="1"/>
  <c r="GC142" i="1"/>
  <c r="GB142" i="1"/>
  <c r="GA142" i="1"/>
  <c r="FZ142" i="1"/>
  <c r="FW142" i="1"/>
  <c r="FV142" i="1"/>
  <c r="FU142" i="1"/>
  <c r="FT142" i="1"/>
  <c r="FS142" i="1"/>
  <c r="FR142" i="1"/>
  <c r="FQ142" i="1"/>
  <c r="FP142" i="1"/>
  <c r="FM142" i="1"/>
  <c r="FL142" i="1"/>
  <c r="FK142" i="1"/>
  <c r="FJ142" i="1"/>
  <c r="FI142" i="1"/>
  <c r="FH142" i="1"/>
  <c r="FG142" i="1"/>
  <c r="FF142" i="1"/>
  <c r="FE142" i="1"/>
  <c r="FD142" i="1"/>
  <c r="EH142" i="1"/>
  <c r="OD142" i="1" s="1"/>
  <c r="EG142" i="1"/>
  <c r="EQ142" i="1" s="1"/>
  <c r="EF142" i="1"/>
  <c r="EP142" i="1" s="1"/>
  <c r="EE142" i="1"/>
  <c r="EO142" i="1" s="1"/>
  <c r="SA141" i="1"/>
  <c r="RZ141" i="1"/>
  <c r="RY141" i="1"/>
  <c r="RX141" i="1"/>
  <c r="RW141" i="1"/>
  <c r="RV141" i="1"/>
  <c r="RU141" i="1"/>
  <c r="RT141" i="1"/>
  <c r="RP141" i="1"/>
  <c r="RK141" i="1"/>
  <c r="RJ141" i="1"/>
  <c r="RI141" i="1"/>
  <c r="RH141" i="1"/>
  <c r="RG141" i="1"/>
  <c r="OY141" i="1"/>
  <c r="OX141" i="1"/>
  <c r="OW141" i="1"/>
  <c r="OV141" i="1"/>
  <c r="OU141" i="1"/>
  <c r="OT141" i="1"/>
  <c r="OS141" i="1"/>
  <c r="OR141" i="1"/>
  <c r="OO141" i="1"/>
  <c r="ON141" i="1"/>
  <c r="OM141" i="1"/>
  <c r="OL141" i="1"/>
  <c r="OK141" i="1"/>
  <c r="OJ141" i="1"/>
  <c r="OI141" i="1"/>
  <c r="OH141" i="1"/>
  <c r="GG141" i="1"/>
  <c r="GF141" i="1"/>
  <c r="GE141" i="1"/>
  <c r="GD141" i="1"/>
  <c r="GC141" i="1"/>
  <c r="GB141" i="1"/>
  <c r="GA141" i="1"/>
  <c r="FZ141" i="1"/>
  <c r="FW141" i="1"/>
  <c r="FV141" i="1"/>
  <c r="FU141" i="1"/>
  <c r="FT141" i="1"/>
  <c r="FS141" i="1"/>
  <c r="FR141" i="1"/>
  <c r="FQ141" i="1"/>
  <c r="FP141" i="1"/>
  <c r="FM141" i="1"/>
  <c r="FL141" i="1"/>
  <c r="FK141" i="1"/>
  <c r="FJ141" i="1"/>
  <c r="FI141" i="1"/>
  <c r="FH141" i="1"/>
  <c r="FG141" i="1"/>
  <c r="FF141" i="1"/>
  <c r="FE141" i="1"/>
  <c r="FD141" i="1"/>
  <c r="EH141" i="1"/>
  <c r="ER141" i="1" s="1"/>
  <c r="EG141" i="1"/>
  <c r="EQ141" i="1" s="1"/>
  <c r="EF141" i="1"/>
  <c r="EP141" i="1" s="1"/>
  <c r="EE141" i="1"/>
  <c r="EO141" i="1" s="1"/>
  <c r="SA140" i="1"/>
  <c r="RZ140" i="1"/>
  <c r="RY140" i="1"/>
  <c r="RX140" i="1"/>
  <c r="RW140" i="1"/>
  <c r="RV140" i="1"/>
  <c r="RU140" i="1"/>
  <c r="RT140" i="1"/>
  <c r="RP140" i="1"/>
  <c r="RK140" i="1"/>
  <c r="RJ140" i="1"/>
  <c r="RI140" i="1"/>
  <c r="RH140" i="1"/>
  <c r="RG140" i="1"/>
  <c r="OY140" i="1"/>
  <c r="OX140" i="1"/>
  <c r="OW140" i="1"/>
  <c r="OV140" i="1"/>
  <c r="OU140" i="1"/>
  <c r="OT140" i="1"/>
  <c r="OS140" i="1"/>
  <c r="OR140" i="1"/>
  <c r="OO140" i="1"/>
  <c r="ON140" i="1"/>
  <c r="OM140" i="1"/>
  <c r="OL140" i="1"/>
  <c r="OK140" i="1"/>
  <c r="OJ140" i="1"/>
  <c r="OI140" i="1"/>
  <c r="OH140" i="1"/>
  <c r="GG140" i="1"/>
  <c r="GF140" i="1"/>
  <c r="GE140" i="1"/>
  <c r="GD140" i="1"/>
  <c r="GC140" i="1"/>
  <c r="GB140" i="1"/>
  <c r="GA140" i="1"/>
  <c r="FZ140" i="1"/>
  <c r="FW140" i="1"/>
  <c r="FV140" i="1"/>
  <c r="FU140" i="1"/>
  <c r="FT140" i="1"/>
  <c r="FS140" i="1"/>
  <c r="FR140" i="1"/>
  <c r="FQ140" i="1"/>
  <c r="FP140" i="1"/>
  <c r="FM140" i="1"/>
  <c r="FL140" i="1"/>
  <c r="FK140" i="1"/>
  <c r="FJ140" i="1"/>
  <c r="FI140" i="1"/>
  <c r="FH140" i="1"/>
  <c r="FG140" i="1"/>
  <c r="FF140" i="1"/>
  <c r="FE140" i="1"/>
  <c r="FD140" i="1"/>
  <c r="EH140" i="1"/>
  <c r="OD140" i="1" s="1"/>
  <c r="EG140" i="1"/>
  <c r="EQ140" i="1" s="1"/>
  <c r="EF140" i="1"/>
  <c r="EP140" i="1" s="1"/>
  <c r="EE140" i="1"/>
  <c r="SA139" i="1"/>
  <c r="RZ139" i="1"/>
  <c r="RY139" i="1"/>
  <c r="RX139" i="1"/>
  <c r="RW139" i="1"/>
  <c r="RV139" i="1"/>
  <c r="RU139" i="1"/>
  <c r="RT139" i="1"/>
  <c r="RP139" i="1"/>
  <c r="RK139" i="1"/>
  <c r="RJ139" i="1"/>
  <c r="RI139" i="1"/>
  <c r="RH139" i="1"/>
  <c r="RG139" i="1"/>
  <c r="OY139" i="1"/>
  <c r="OX139" i="1"/>
  <c r="OW139" i="1"/>
  <c r="OV139" i="1"/>
  <c r="OU139" i="1"/>
  <c r="OT139" i="1"/>
  <c r="OS139" i="1"/>
  <c r="OR139" i="1"/>
  <c r="OO139" i="1"/>
  <c r="ON139" i="1"/>
  <c r="OM139" i="1"/>
  <c r="OL139" i="1"/>
  <c r="OK139" i="1"/>
  <c r="OJ139" i="1"/>
  <c r="OI139" i="1"/>
  <c r="OH139" i="1"/>
  <c r="GG139" i="1"/>
  <c r="GF139" i="1"/>
  <c r="GE139" i="1"/>
  <c r="GD139" i="1"/>
  <c r="GC139" i="1"/>
  <c r="GB139" i="1"/>
  <c r="GA139" i="1"/>
  <c r="FZ139" i="1"/>
  <c r="FW139" i="1"/>
  <c r="FV139" i="1"/>
  <c r="FU139" i="1"/>
  <c r="FT139" i="1"/>
  <c r="FS139" i="1"/>
  <c r="FR139" i="1"/>
  <c r="FQ139" i="1"/>
  <c r="FP139" i="1"/>
  <c r="FM139" i="1"/>
  <c r="FL139" i="1"/>
  <c r="FK139" i="1"/>
  <c r="FJ139" i="1"/>
  <c r="FI139" i="1"/>
  <c r="FH139" i="1"/>
  <c r="FG139" i="1"/>
  <c r="FF139" i="1"/>
  <c r="FE139" i="1"/>
  <c r="FD139" i="1"/>
  <c r="EH139" i="1"/>
  <c r="OD139" i="1" s="1"/>
  <c r="EG139" i="1"/>
  <c r="EQ139" i="1" s="1"/>
  <c r="EF139" i="1"/>
  <c r="EP139" i="1" s="1"/>
  <c r="EE139" i="1"/>
  <c r="EO139" i="1" s="1"/>
  <c r="SA138" i="1"/>
  <c r="RZ138" i="1"/>
  <c r="RY138" i="1"/>
  <c r="RX138" i="1"/>
  <c r="RW138" i="1"/>
  <c r="RV138" i="1"/>
  <c r="RU138" i="1"/>
  <c r="RT138" i="1"/>
  <c r="RP138" i="1"/>
  <c r="RK138" i="1"/>
  <c r="RJ138" i="1"/>
  <c r="RI138" i="1"/>
  <c r="RH138" i="1"/>
  <c r="RG138" i="1"/>
  <c r="OY138" i="1"/>
  <c r="OX138" i="1"/>
  <c r="OW138" i="1"/>
  <c r="OV138" i="1"/>
  <c r="OU138" i="1"/>
  <c r="OT138" i="1"/>
  <c r="OS138" i="1"/>
  <c r="OR138" i="1"/>
  <c r="OO138" i="1"/>
  <c r="ON138" i="1"/>
  <c r="OM138" i="1"/>
  <c r="OL138" i="1"/>
  <c r="OK138" i="1"/>
  <c r="OJ138" i="1"/>
  <c r="OI138" i="1"/>
  <c r="OH138" i="1"/>
  <c r="GG138" i="1"/>
  <c r="GF138" i="1"/>
  <c r="GE138" i="1"/>
  <c r="GD138" i="1"/>
  <c r="GC138" i="1"/>
  <c r="GB138" i="1"/>
  <c r="GA138" i="1"/>
  <c r="FZ138" i="1"/>
  <c r="FW138" i="1"/>
  <c r="FV138" i="1"/>
  <c r="FU138" i="1"/>
  <c r="FT138" i="1"/>
  <c r="FS138" i="1"/>
  <c r="FR138" i="1"/>
  <c r="FQ138" i="1"/>
  <c r="FP138" i="1"/>
  <c r="FM138" i="1"/>
  <c r="FL138" i="1"/>
  <c r="FK138" i="1"/>
  <c r="FJ138" i="1"/>
  <c r="FI138" i="1"/>
  <c r="FH138" i="1"/>
  <c r="FG138" i="1"/>
  <c r="FF138" i="1"/>
  <c r="FE138" i="1"/>
  <c r="FD138" i="1"/>
  <c r="EH138" i="1"/>
  <c r="ER138" i="1" s="1"/>
  <c r="EG138" i="1"/>
  <c r="EQ138" i="1" s="1"/>
  <c r="EF138" i="1"/>
  <c r="EP138" i="1" s="1"/>
  <c r="EE138" i="1"/>
  <c r="EO138" i="1" s="1"/>
  <c r="SA137" i="1"/>
  <c r="RZ137" i="1"/>
  <c r="RY137" i="1"/>
  <c r="RX137" i="1"/>
  <c r="RW137" i="1"/>
  <c r="RV137" i="1"/>
  <c r="RU137" i="1"/>
  <c r="RT137" i="1"/>
  <c r="RP137" i="1"/>
  <c r="RK137" i="1"/>
  <c r="RJ137" i="1"/>
  <c r="RI137" i="1"/>
  <c r="RH137" i="1"/>
  <c r="RG137" i="1"/>
  <c r="OY137" i="1"/>
  <c r="OX137" i="1"/>
  <c r="OW137" i="1"/>
  <c r="OV137" i="1"/>
  <c r="OU137" i="1"/>
  <c r="OT137" i="1"/>
  <c r="OS137" i="1"/>
  <c r="OR137" i="1"/>
  <c r="OO137" i="1"/>
  <c r="ON137" i="1"/>
  <c r="OM137" i="1"/>
  <c r="OL137" i="1"/>
  <c r="OK137" i="1"/>
  <c r="OJ137" i="1"/>
  <c r="OI137" i="1"/>
  <c r="OH137" i="1"/>
  <c r="GG137" i="1"/>
  <c r="GF137" i="1"/>
  <c r="GE137" i="1"/>
  <c r="GD137" i="1"/>
  <c r="GC137" i="1"/>
  <c r="GB137" i="1"/>
  <c r="GA137" i="1"/>
  <c r="FZ137" i="1"/>
  <c r="FW137" i="1"/>
  <c r="FV137" i="1"/>
  <c r="FU137" i="1"/>
  <c r="FT137" i="1"/>
  <c r="FS137" i="1"/>
  <c r="FR137" i="1"/>
  <c r="FQ137" i="1"/>
  <c r="FP137" i="1"/>
  <c r="FM137" i="1"/>
  <c r="FL137" i="1"/>
  <c r="FK137" i="1"/>
  <c r="FJ137" i="1"/>
  <c r="FI137" i="1"/>
  <c r="FH137" i="1"/>
  <c r="FG137" i="1"/>
  <c r="FF137" i="1"/>
  <c r="FE137" i="1"/>
  <c r="FD137" i="1"/>
  <c r="GH137" i="1" s="1"/>
  <c r="EH137" i="1"/>
  <c r="OD137" i="1" s="1"/>
  <c r="EG137" i="1"/>
  <c r="EQ137" i="1" s="1"/>
  <c r="EF137" i="1"/>
  <c r="EP137" i="1" s="1"/>
  <c r="EE137" i="1"/>
  <c r="EO137" i="1" s="1"/>
  <c r="SA136" i="1"/>
  <c r="RZ136" i="1"/>
  <c r="RY136" i="1"/>
  <c r="RX136" i="1"/>
  <c r="RW136" i="1"/>
  <c r="RV136" i="1"/>
  <c r="RU136" i="1"/>
  <c r="RT136" i="1"/>
  <c r="RP136" i="1"/>
  <c r="RK136" i="1"/>
  <c r="RJ136" i="1"/>
  <c r="RI136" i="1"/>
  <c r="RH136" i="1"/>
  <c r="RG136" i="1"/>
  <c r="OY136" i="1"/>
  <c r="OX136" i="1"/>
  <c r="OW136" i="1"/>
  <c r="OV136" i="1"/>
  <c r="OU136" i="1"/>
  <c r="OT136" i="1"/>
  <c r="OS136" i="1"/>
  <c r="OR136" i="1"/>
  <c r="OO136" i="1"/>
  <c r="ON136" i="1"/>
  <c r="OM136" i="1"/>
  <c r="OL136" i="1"/>
  <c r="OK136" i="1"/>
  <c r="OJ136" i="1"/>
  <c r="OI136" i="1"/>
  <c r="OH136" i="1"/>
  <c r="GG136" i="1"/>
  <c r="GF136" i="1"/>
  <c r="GE136" i="1"/>
  <c r="GD136" i="1"/>
  <c r="GC136" i="1"/>
  <c r="GB136" i="1"/>
  <c r="GA136" i="1"/>
  <c r="FZ136" i="1"/>
  <c r="FW136" i="1"/>
  <c r="FV136" i="1"/>
  <c r="FU136" i="1"/>
  <c r="FT136" i="1"/>
  <c r="FS136" i="1"/>
  <c r="FR136" i="1"/>
  <c r="FQ136" i="1"/>
  <c r="FP136" i="1"/>
  <c r="FM136" i="1"/>
  <c r="FL136" i="1"/>
  <c r="FK136" i="1"/>
  <c r="FJ136" i="1"/>
  <c r="FI136" i="1"/>
  <c r="FH136" i="1"/>
  <c r="FG136" i="1"/>
  <c r="FF136" i="1"/>
  <c r="FE136" i="1"/>
  <c r="FD136" i="1"/>
  <c r="EH136" i="1"/>
  <c r="OD136" i="1" s="1"/>
  <c r="EG136" i="1"/>
  <c r="EQ136" i="1" s="1"/>
  <c r="EF136" i="1"/>
  <c r="EP136" i="1" s="1"/>
  <c r="EE136" i="1"/>
  <c r="SA135" i="1"/>
  <c r="RZ135" i="1"/>
  <c r="RY135" i="1"/>
  <c r="RX135" i="1"/>
  <c r="RW135" i="1"/>
  <c r="RV135" i="1"/>
  <c r="RU135" i="1"/>
  <c r="RT135" i="1"/>
  <c r="RP135" i="1"/>
  <c r="RK135" i="1"/>
  <c r="RJ135" i="1"/>
  <c r="RI135" i="1"/>
  <c r="RH135" i="1"/>
  <c r="RG135" i="1"/>
  <c r="OY135" i="1"/>
  <c r="OX135" i="1"/>
  <c r="OW135" i="1"/>
  <c r="OV135" i="1"/>
  <c r="OU135" i="1"/>
  <c r="OT135" i="1"/>
  <c r="OS135" i="1"/>
  <c r="OR135" i="1"/>
  <c r="OO135" i="1"/>
  <c r="ON135" i="1"/>
  <c r="OM135" i="1"/>
  <c r="OL135" i="1"/>
  <c r="OK135" i="1"/>
  <c r="OJ135" i="1"/>
  <c r="OI135" i="1"/>
  <c r="OH135" i="1"/>
  <c r="GG135" i="1"/>
  <c r="GF135" i="1"/>
  <c r="GE135" i="1"/>
  <c r="GD135" i="1"/>
  <c r="GC135" i="1"/>
  <c r="GB135" i="1"/>
  <c r="GA135" i="1"/>
  <c r="FZ135" i="1"/>
  <c r="FW135" i="1"/>
  <c r="FV135" i="1"/>
  <c r="FU135" i="1"/>
  <c r="FT135" i="1"/>
  <c r="FS135" i="1"/>
  <c r="FR135" i="1"/>
  <c r="FQ135" i="1"/>
  <c r="FP135" i="1"/>
  <c r="FM135" i="1"/>
  <c r="FL135" i="1"/>
  <c r="FK135" i="1"/>
  <c r="FJ135" i="1"/>
  <c r="FI135" i="1"/>
  <c r="FH135" i="1"/>
  <c r="FG135" i="1"/>
  <c r="FF135" i="1"/>
  <c r="FE135" i="1"/>
  <c r="GI135" i="1" s="1"/>
  <c r="FD135" i="1"/>
  <c r="EH135" i="1"/>
  <c r="OD135" i="1" s="1"/>
  <c r="EG135" i="1"/>
  <c r="EQ135" i="1" s="1"/>
  <c r="EF135" i="1"/>
  <c r="EP135" i="1" s="1"/>
  <c r="EE135" i="1"/>
  <c r="SA134" i="1"/>
  <c r="RZ134" i="1"/>
  <c r="RY134" i="1"/>
  <c r="RX134" i="1"/>
  <c r="RW134" i="1"/>
  <c r="RV134" i="1"/>
  <c r="RU134" i="1"/>
  <c r="RT134" i="1"/>
  <c r="RP134" i="1"/>
  <c r="RK134" i="1"/>
  <c r="RJ134" i="1"/>
  <c r="RI134" i="1"/>
  <c r="RH134" i="1"/>
  <c r="RG134" i="1"/>
  <c r="OY134" i="1"/>
  <c r="OX134" i="1"/>
  <c r="OW134" i="1"/>
  <c r="OV134" i="1"/>
  <c r="OU134" i="1"/>
  <c r="OT134" i="1"/>
  <c r="OS134" i="1"/>
  <c r="OR134" i="1"/>
  <c r="OO134" i="1"/>
  <c r="ON134" i="1"/>
  <c r="OM134" i="1"/>
  <c r="OL134" i="1"/>
  <c r="OK134" i="1"/>
  <c r="OJ134" i="1"/>
  <c r="OI134" i="1"/>
  <c r="OH134" i="1"/>
  <c r="GG134" i="1"/>
  <c r="GF134" i="1"/>
  <c r="GE134" i="1"/>
  <c r="GD134" i="1"/>
  <c r="GC134" i="1"/>
  <c r="GB134" i="1"/>
  <c r="GA134" i="1"/>
  <c r="FZ134" i="1"/>
  <c r="FW134" i="1"/>
  <c r="FV134" i="1"/>
  <c r="FU134" i="1"/>
  <c r="FT134" i="1"/>
  <c r="FS134" i="1"/>
  <c r="FR134" i="1"/>
  <c r="FQ134" i="1"/>
  <c r="FP134" i="1"/>
  <c r="FM134" i="1"/>
  <c r="FL134" i="1"/>
  <c r="FK134" i="1"/>
  <c r="FJ134" i="1"/>
  <c r="FI134" i="1"/>
  <c r="FH134" i="1"/>
  <c r="FG134" i="1"/>
  <c r="FF134" i="1"/>
  <c r="FE134" i="1"/>
  <c r="GI134" i="1" s="1"/>
  <c r="FD134" i="1"/>
  <c r="EH134" i="1"/>
  <c r="OD134" i="1" s="1"/>
  <c r="EG134" i="1"/>
  <c r="EQ134" i="1" s="1"/>
  <c r="EF134" i="1"/>
  <c r="EP134" i="1" s="1"/>
  <c r="EE134" i="1"/>
  <c r="EO134" i="1" s="1"/>
  <c r="SA133" i="1"/>
  <c r="RZ133" i="1"/>
  <c r="RY133" i="1"/>
  <c r="RX133" i="1"/>
  <c r="RW133" i="1"/>
  <c r="RV133" i="1"/>
  <c r="RU133" i="1"/>
  <c r="RT133" i="1"/>
  <c r="RP133" i="1"/>
  <c r="RK133" i="1"/>
  <c r="RJ133" i="1"/>
  <c r="RI133" i="1"/>
  <c r="RH133" i="1"/>
  <c r="RG133" i="1"/>
  <c r="OY133" i="1"/>
  <c r="OX133" i="1"/>
  <c r="OW133" i="1"/>
  <c r="OV133" i="1"/>
  <c r="OU133" i="1"/>
  <c r="OT133" i="1"/>
  <c r="OS133" i="1"/>
  <c r="OR133" i="1"/>
  <c r="OO133" i="1"/>
  <c r="ON133" i="1"/>
  <c r="OM133" i="1"/>
  <c r="OL133" i="1"/>
  <c r="OK133" i="1"/>
  <c r="OJ133" i="1"/>
  <c r="OI133" i="1"/>
  <c r="OH133" i="1"/>
  <c r="GG133" i="1"/>
  <c r="GF133" i="1"/>
  <c r="GE133" i="1"/>
  <c r="GD133" i="1"/>
  <c r="GC133" i="1"/>
  <c r="GB133" i="1"/>
  <c r="GA133" i="1"/>
  <c r="FZ133" i="1"/>
  <c r="FW133" i="1"/>
  <c r="FV133" i="1"/>
  <c r="FU133" i="1"/>
  <c r="FT133" i="1"/>
  <c r="FS133" i="1"/>
  <c r="FR133" i="1"/>
  <c r="FQ133" i="1"/>
  <c r="FP133" i="1"/>
  <c r="FM133" i="1"/>
  <c r="FL133" i="1"/>
  <c r="FK133" i="1"/>
  <c r="FJ133" i="1"/>
  <c r="FI133" i="1"/>
  <c r="FH133" i="1"/>
  <c r="FG133" i="1"/>
  <c r="FF133" i="1"/>
  <c r="FE133" i="1"/>
  <c r="FD133" i="1"/>
  <c r="EH133" i="1"/>
  <c r="ER133" i="1" s="1"/>
  <c r="EG133" i="1"/>
  <c r="EQ133" i="1" s="1"/>
  <c r="EF133" i="1"/>
  <c r="EP133" i="1" s="1"/>
  <c r="EE133" i="1"/>
  <c r="EO133" i="1" s="1"/>
  <c r="SA132" i="1"/>
  <c r="RZ132" i="1"/>
  <c r="RY132" i="1"/>
  <c r="RX132" i="1"/>
  <c r="RW132" i="1"/>
  <c r="RV132" i="1"/>
  <c r="RU132" i="1"/>
  <c r="RT132" i="1"/>
  <c r="RP132" i="1"/>
  <c r="RK132" i="1"/>
  <c r="RJ132" i="1"/>
  <c r="RI132" i="1"/>
  <c r="RH132" i="1"/>
  <c r="RG132" i="1"/>
  <c r="OY132" i="1"/>
  <c r="OX132" i="1"/>
  <c r="OW132" i="1"/>
  <c r="OV132" i="1"/>
  <c r="OU132" i="1"/>
  <c r="OT132" i="1"/>
  <c r="OS132" i="1"/>
  <c r="OR132" i="1"/>
  <c r="OO132" i="1"/>
  <c r="ON132" i="1"/>
  <c r="OM132" i="1"/>
  <c r="OL132" i="1"/>
  <c r="OK132" i="1"/>
  <c r="OJ132" i="1"/>
  <c r="OI132" i="1"/>
  <c r="OH132" i="1"/>
  <c r="GG132" i="1"/>
  <c r="GF132" i="1"/>
  <c r="GE132" i="1"/>
  <c r="GD132" i="1"/>
  <c r="GC132" i="1"/>
  <c r="GB132" i="1"/>
  <c r="GA132" i="1"/>
  <c r="FZ132" i="1"/>
  <c r="FW132" i="1"/>
  <c r="FV132" i="1"/>
  <c r="FU132" i="1"/>
  <c r="FT132" i="1"/>
  <c r="FS132" i="1"/>
  <c r="FR132" i="1"/>
  <c r="FQ132" i="1"/>
  <c r="FP132" i="1"/>
  <c r="FM132" i="1"/>
  <c r="FL132" i="1"/>
  <c r="FK132" i="1"/>
  <c r="FJ132" i="1"/>
  <c r="FI132" i="1"/>
  <c r="FH132" i="1"/>
  <c r="FG132" i="1"/>
  <c r="FF132" i="1"/>
  <c r="FE132" i="1"/>
  <c r="FD132" i="1"/>
  <c r="EH132" i="1"/>
  <c r="OD132" i="1" s="1"/>
  <c r="EG132" i="1"/>
  <c r="EQ132" i="1" s="1"/>
  <c r="EF132" i="1"/>
  <c r="EP132" i="1" s="1"/>
  <c r="EE132" i="1"/>
  <c r="SA131" i="1"/>
  <c r="RZ131" i="1"/>
  <c r="RY131" i="1"/>
  <c r="RX131" i="1"/>
  <c r="RW131" i="1"/>
  <c r="RV131" i="1"/>
  <c r="RU131" i="1"/>
  <c r="RT131" i="1"/>
  <c r="RP131" i="1"/>
  <c r="RK131" i="1"/>
  <c r="RJ131" i="1"/>
  <c r="RI131" i="1"/>
  <c r="RH131" i="1"/>
  <c r="RG131" i="1"/>
  <c r="OY131" i="1"/>
  <c r="OX131" i="1"/>
  <c r="OW131" i="1"/>
  <c r="OV131" i="1"/>
  <c r="OU131" i="1"/>
  <c r="OT131" i="1"/>
  <c r="OS131" i="1"/>
  <c r="OR131" i="1"/>
  <c r="OO131" i="1"/>
  <c r="ON131" i="1"/>
  <c r="OM131" i="1"/>
  <c r="OL131" i="1"/>
  <c r="OK131" i="1"/>
  <c r="OJ131" i="1"/>
  <c r="OI131" i="1"/>
  <c r="OH131" i="1"/>
  <c r="GG131" i="1"/>
  <c r="GF131" i="1"/>
  <c r="GE131" i="1"/>
  <c r="GD131" i="1"/>
  <c r="GC131" i="1"/>
  <c r="GB131" i="1"/>
  <c r="GA131" i="1"/>
  <c r="FZ131" i="1"/>
  <c r="FW131" i="1"/>
  <c r="FV131" i="1"/>
  <c r="FU131" i="1"/>
  <c r="FT131" i="1"/>
  <c r="FS131" i="1"/>
  <c r="FR131" i="1"/>
  <c r="FQ131" i="1"/>
  <c r="FP131" i="1"/>
  <c r="FM131" i="1"/>
  <c r="FL131" i="1"/>
  <c r="FK131" i="1"/>
  <c r="FJ131" i="1"/>
  <c r="FI131" i="1"/>
  <c r="FH131" i="1"/>
  <c r="FG131" i="1"/>
  <c r="FF131" i="1"/>
  <c r="FE131" i="1"/>
  <c r="FD131" i="1"/>
  <c r="EH131" i="1"/>
  <c r="OD131" i="1" s="1"/>
  <c r="EG131" i="1"/>
  <c r="EQ131" i="1" s="1"/>
  <c r="EF131" i="1"/>
  <c r="EP131" i="1" s="1"/>
  <c r="EE131" i="1"/>
  <c r="EO131" i="1" s="1"/>
  <c r="SA130" i="1"/>
  <c r="RZ130" i="1"/>
  <c r="RY130" i="1"/>
  <c r="RX130" i="1"/>
  <c r="RW130" i="1"/>
  <c r="RV130" i="1"/>
  <c r="RU130" i="1"/>
  <c r="RT130" i="1"/>
  <c r="RP130" i="1"/>
  <c r="RK130" i="1"/>
  <c r="RJ130" i="1"/>
  <c r="RI130" i="1"/>
  <c r="RH130" i="1"/>
  <c r="RG130" i="1"/>
  <c r="OY130" i="1"/>
  <c r="OX130" i="1"/>
  <c r="OW130" i="1"/>
  <c r="OV130" i="1"/>
  <c r="OU130" i="1"/>
  <c r="OT130" i="1"/>
  <c r="OS130" i="1"/>
  <c r="OR130" i="1"/>
  <c r="OO130" i="1"/>
  <c r="ON130" i="1"/>
  <c r="OM130" i="1"/>
  <c r="OL130" i="1"/>
  <c r="OK130" i="1"/>
  <c r="OJ130" i="1"/>
  <c r="OI130" i="1"/>
  <c r="OH130" i="1"/>
  <c r="GG130" i="1"/>
  <c r="GF130" i="1"/>
  <c r="GE130" i="1"/>
  <c r="GD130" i="1"/>
  <c r="GC130" i="1"/>
  <c r="GB130" i="1"/>
  <c r="GA130" i="1"/>
  <c r="FZ130" i="1"/>
  <c r="FW130" i="1"/>
  <c r="FV130" i="1"/>
  <c r="FU130" i="1"/>
  <c r="FT130" i="1"/>
  <c r="FS130" i="1"/>
  <c r="FR130" i="1"/>
  <c r="FQ130" i="1"/>
  <c r="FP130" i="1"/>
  <c r="FM130" i="1"/>
  <c r="FL130" i="1"/>
  <c r="FK130" i="1"/>
  <c r="FJ130" i="1"/>
  <c r="FI130" i="1"/>
  <c r="FH130" i="1"/>
  <c r="FG130" i="1"/>
  <c r="FF130" i="1"/>
  <c r="FE130" i="1"/>
  <c r="FD130" i="1"/>
  <c r="GH130" i="1" s="1"/>
  <c r="EH130" i="1"/>
  <c r="ER130" i="1" s="1"/>
  <c r="EG130" i="1"/>
  <c r="EQ130" i="1" s="1"/>
  <c r="EF130" i="1"/>
  <c r="EP130" i="1" s="1"/>
  <c r="EE130" i="1"/>
  <c r="EO130" i="1" s="1"/>
  <c r="SA129" i="1"/>
  <c r="RZ129" i="1"/>
  <c r="RY129" i="1"/>
  <c r="RX129" i="1"/>
  <c r="RW129" i="1"/>
  <c r="RV129" i="1"/>
  <c r="RU129" i="1"/>
  <c r="RT129" i="1"/>
  <c r="RP129" i="1"/>
  <c r="RK129" i="1"/>
  <c r="RJ129" i="1"/>
  <c r="RI129" i="1"/>
  <c r="RH129" i="1"/>
  <c r="RG129" i="1"/>
  <c r="OY129" i="1"/>
  <c r="OX129" i="1"/>
  <c r="OW129" i="1"/>
  <c r="OV129" i="1"/>
  <c r="OU129" i="1"/>
  <c r="OT129" i="1"/>
  <c r="OS129" i="1"/>
  <c r="OR129" i="1"/>
  <c r="OO129" i="1"/>
  <c r="ON129" i="1"/>
  <c r="OM129" i="1"/>
  <c r="OL129" i="1"/>
  <c r="OK129" i="1"/>
  <c r="OJ129" i="1"/>
  <c r="OI129" i="1"/>
  <c r="OH129" i="1"/>
  <c r="GG129" i="1"/>
  <c r="GF129" i="1"/>
  <c r="GE129" i="1"/>
  <c r="GD129" i="1"/>
  <c r="GC129" i="1"/>
  <c r="GB129" i="1"/>
  <c r="GA129" i="1"/>
  <c r="FZ129" i="1"/>
  <c r="FW129" i="1"/>
  <c r="FV129" i="1"/>
  <c r="FU129" i="1"/>
  <c r="FT129" i="1"/>
  <c r="FS129" i="1"/>
  <c r="FR129" i="1"/>
  <c r="FQ129" i="1"/>
  <c r="FP129" i="1"/>
  <c r="FM129" i="1"/>
  <c r="FL129" i="1"/>
  <c r="FK129" i="1"/>
  <c r="FJ129" i="1"/>
  <c r="FI129" i="1"/>
  <c r="FH129" i="1"/>
  <c r="FG129" i="1"/>
  <c r="FF129" i="1"/>
  <c r="FE129" i="1"/>
  <c r="FD129" i="1"/>
  <c r="GH129" i="1" s="1"/>
  <c r="EH129" i="1"/>
  <c r="OD129" i="1" s="1"/>
  <c r="EG129" i="1"/>
  <c r="EQ129" i="1" s="1"/>
  <c r="EF129" i="1"/>
  <c r="EP129" i="1" s="1"/>
  <c r="EE129" i="1"/>
  <c r="EO129" i="1" s="1"/>
  <c r="SA128" i="1"/>
  <c r="RZ128" i="1"/>
  <c r="RY128" i="1"/>
  <c r="RX128" i="1"/>
  <c r="RW128" i="1"/>
  <c r="RV128" i="1"/>
  <c r="RU128" i="1"/>
  <c r="RT128" i="1"/>
  <c r="RP128" i="1"/>
  <c r="RK128" i="1"/>
  <c r="RJ128" i="1"/>
  <c r="RI128" i="1"/>
  <c r="RH128" i="1"/>
  <c r="RG128" i="1"/>
  <c r="OY128" i="1"/>
  <c r="OX128" i="1"/>
  <c r="OW128" i="1"/>
  <c r="OV128" i="1"/>
  <c r="OU128" i="1"/>
  <c r="OT128" i="1"/>
  <c r="OS128" i="1"/>
  <c r="OR128" i="1"/>
  <c r="OO128" i="1"/>
  <c r="ON128" i="1"/>
  <c r="OM128" i="1"/>
  <c r="OL128" i="1"/>
  <c r="OK128" i="1"/>
  <c r="OJ128" i="1"/>
  <c r="OI128" i="1"/>
  <c r="OH128" i="1"/>
  <c r="GG128" i="1"/>
  <c r="GF128" i="1"/>
  <c r="GE128" i="1"/>
  <c r="GD128" i="1"/>
  <c r="GC128" i="1"/>
  <c r="GB128" i="1"/>
  <c r="GA128" i="1"/>
  <c r="FZ128" i="1"/>
  <c r="FW128" i="1"/>
  <c r="FV128" i="1"/>
  <c r="FU128" i="1"/>
  <c r="FT128" i="1"/>
  <c r="FS128" i="1"/>
  <c r="FR128" i="1"/>
  <c r="FQ128" i="1"/>
  <c r="FP128" i="1"/>
  <c r="FM128" i="1"/>
  <c r="FL128" i="1"/>
  <c r="FK128" i="1"/>
  <c r="FJ128" i="1"/>
  <c r="FI128" i="1"/>
  <c r="FH128" i="1"/>
  <c r="FG128" i="1"/>
  <c r="FF128" i="1"/>
  <c r="FE128" i="1"/>
  <c r="FD128" i="1"/>
  <c r="EH128" i="1"/>
  <c r="OD128" i="1" s="1"/>
  <c r="EG128" i="1"/>
  <c r="EQ128" i="1" s="1"/>
  <c r="EF128" i="1"/>
  <c r="EP128" i="1" s="1"/>
  <c r="EE128" i="1"/>
  <c r="EO128" i="1" s="1"/>
  <c r="SA127" i="1"/>
  <c r="RZ127" i="1"/>
  <c r="RY127" i="1"/>
  <c r="RX127" i="1"/>
  <c r="RW127" i="1"/>
  <c r="RV127" i="1"/>
  <c r="RU127" i="1"/>
  <c r="RT127" i="1"/>
  <c r="RP127" i="1"/>
  <c r="RK127" i="1"/>
  <c r="RJ127" i="1"/>
  <c r="RI127" i="1"/>
  <c r="RH127" i="1"/>
  <c r="RG127" i="1"/>
  <c r="OY127" i="1"/>
  <c r="OX127" i="1"/>
  <c r="OW127" i="1"/>
  <c r="OV127" i="1"/>
  <c r="OU127" i="1"/>
  <c r="OT127" i="1"/>
  <c r="OS127" i="1"/>
  <c r="OR127" i="1"/>
  <c r="OO127" i="1"/>
  <c r="ON127" i="1"/>
  <c r="OM127" i="1"/>
  <c r="OL127" i="1"/>
  <c r="OK127" i="1"/>
  <c r="OJ127" i="1"/>
  <c r="OI127" i="1"/>
  <c r="OH127" i="1"/>
  <c r="GG127" i="1"/>
  <c r="GF127" i="1"/>
  <c r="GE127" i="1"/>
  <c r="GD127" i="1"/>
  <c r="GC127" i="1"/>
  <c r="GB127" i="1"/>
  <c r="GA127" i="1"/>
  <c r="FZ127" i="1"/>
  <c r="FW127" i="1"/>
  <c r="FV127" i="1"/>
  <c r="FU127" i="1"/>
  <c r="FT127" i="1"/>
  <c r="FS127" i="1"/>
  <c r="FR127" i="1"/>
  <c r="FQ127" i="1"/>
  <c r="FP127" i="1"/>
  <c r="FM127" i="1"/>
  <c r="FL127" i="1"/>
  <c r="FK127" i="1"/>
  <c r="FJ127" i="1"/>
  <c r="FI127" i="1"/>
  <c r="FH127" i="1"/>
  <c r="FG127" i="1"/>
  <c r="FF127" i="1"/>
  <c r="FE127" i="1"/>
  <c r="GI127" i="1" s="1"/>
  <c r="FD127" i="1"/>
  <c r="EH127" i="1"/>
  <c r="OD127" i="1" s="1"/>
  <c r="EG127" i="1"/>
  <c r="EQ127" i="1" s="1"/>
  <c r="EF127" i="1"/>
  <c r="EP127" i="1" s="1"/>
  <c r="EE127" i="1"/>
  <c r="EO127" i="1" s="1"/>
  <c r="SA126" i="1"/>
  <c r="RZ126" i="1"/>
  <c r="RY126" i="1"/>
  <c r="RX126" i="1"/>
  <c r="RW126" i="1"/>
  <c r="RV126" i="1"/>
  <c r="RU126" i="1"/>
  <c r="RT126" i="1"/>
  <c r="RP126" i="1"/>
  <c r="RK126" i="1"/>
  <c r="RJ126" i="1"/>
  <c r="RI126" i="1"/>
  <c r="RH126" i="1"/>
  <c r="RG126" i="1"/>
  <c r="OY126" i="1"/>
  <c r="OX126" i="1"/>
  <c r="OW126" i="1"/>
  <c r="OV126" i="1"/>
  <c r="OU126" i="1"/>
  <c r="OT126" i="1"/>
  <c r="OS126" i="1"/>
  <c r="OR126" i="1"/>
  <c r="OO126" i="1"/>
  <c r="ON126" i="1"/>
  <c r="OM126" i="1"/>
  <c r="OL126" i="1"/>
  <c r="OK126" i="1"/>
  <c r="OJ126" i="1"/>
  <c r="OI126" i="1"/>
  <c r="OH126" i="1"/>
  <c r="GG126" i="1"/>
  <c r="GF126" i="1"/>
  <c r="GE126" i="1"/>
  <c r="GD126" i="1"/>
  <c r="GC126" i="1"/>
  <c r="GB126" i="1"/>
  <c r="GA126" i="1"/>
  <c r="FZ126" i="1"/>
  <c r="FW126" i="1"/>
  <c r="FV126" i="1"/>
  <c r="FU126" i="1"/>
  <c r="FT126" i="1"/>
  <c r="FS126" i="1"/>
  <c r="FR126" i="1"/>
  <c r="FQ126" i="1"/>
  <c r="FP126" i="1"/>
  <c r="FM126" i="1"/>
  <c r="FL126" i="1"/>
  <c r="FK126" i="1"/>
  <c r="FJ126" i="1"/>
  <c r="FI126" i="1"/>
  <c r="FH126" i="1"/>
  <c r="FG126" i="1"/>
  <c r="FF126" i="1"/>
  <c r="FE126" i="1"/>
  <c r="GI126" i="1" s="1"/>
  <c r="FD126" i="1"/>
  <c r="EH126" i="1"/>
  <c r="ER126" i="1" s="1"/>
  <c r="EG126" i="1"/>
  <c r="EQ126" i="1" s="1"/>
  <c r="EF126" i="1"/>
  <c r="EP126" i="1" s="1"/>
  <c r="EE126" i="1"/>
  <c r="EO126" i="1" s="1"/>
  <c r="SA125" i="1"/>
  <c r="RZ125" i="1"/>
  <c r="RY125" i="1"/>
  <c r="RX125" i="1"/>
  <c r="RW125" i="1"/>
  <c r="RV125" i="1"/>
  <c r="RU125" i="1"/>
  <c r="RT125" i="1"/>
  <c r="RP125" i="1"/>
  <c r="RK125" i="1"/>
  <c r="RJ125" i="1"/>
  <c r="RI125" i="1"/>
  <c r="RH125" i="1"/>
  <c r="RG125" i="1"/>
  <c r="OY125" i="1"/>
  <c r="OX125" i="1"/>
  <c r="OW125" i="1"/>
  <c r="OV125" i="1"/>
  <c r="OU125" i="1"/>
  <c r="OT125" i="1"/>
  <c r="OS125" i="1"/>
  <c r="OR125" i="1"/>
  <c r="OO125" i="1"/>
  <c r="ON125" i="1"/>
  <c r="OM125" i="1"/>
  <c r="OL125" i="1"/>
  <c r="OK125" i="1"/>
  <c r="OJ125" i="1"/>
  <c r="OI125" i="1"/>
  <c r="OH125" i="1"/>
  <c r="GG125" i="1"/>
  <c r="GF125" i="1"/>
  <c r="GE125" i="1"/>
  <c r="GD125" i="1"/>
  <c r="GC125" i="1"/>
  <c r="GB125" i="1"/>
  <c r="GA125" i="1"/>
  <c r="FZ125" i="1"/>
  <c r="FW125" i="1"/>
  <c r="FV125" i="1"/>
  <c r="FU125" i="1"/>
  <c r="FT125" i="1"/>
  <c r="FS125" i="1"/>
  <c r="FR125" i="1"/>
  <c r="FQ125" i="1"/>
  <c r="FP125" i="1"/>
  <c r="FM125" i="1"/>
  <c r="FL125" i="1"/>
  <c r="FK125" i="1"/>
  <c r="FJ125" i="1"/>
  <c r="FI125" i="1"/>
  <c r="FH125" i="1"/>
  <c r="FG125" i="1"/>
  <c r="FF125" i="1"/>
  <c r="FE125" i="1"/>
  <c r="FD125" i="1"/>
  <c r="EH125" i="1"/>
  <c r="ER125" i="1" s="1"/>
  <c r="EG125" i="1"/>
  <c r="EQ125" i="1" s="1"/>
  <c r="EF125" i="1"/>
  <c r="EP125" i="1" s="1"/>
  <c r="EE125" i="1"/>
  <c r="EO125" i="1" s="1"/>
  <c r="SA124" i="1"/>
  <c r="RZ124" i="1"/>
  <c r="RY124" i="1"/>
  <c r="RX124" i="1"/>
  <c r="RW124" i="1"/>
  <c r="RV124" i="1"/>
  <c r="RU124" i="1"/>
  <c r="RT124" i="1"/>
  <c r="RP124" i="1"/>
  <c r="RK124" i="1"/>
  <c r="RJ124" i="1"/>
  <c r="RI124" i="1"/>
  <c r="RH124" i="1"/>
  <c r="RG124" i="1"/>
  <c r="OY124" i="1"/>
  <c r="OX124" i="1"/>
  <c r="OW124" i="1"/>
  <c r="OV124" i="1"/>
  <c r="OU124" i="1"/>
  <c r="OT124" i="1"/>
  <c r="OS124" i="1"/>
  <c r="OR124" i="1"/>
  <c r="OO124" i="1"/>
  <c r="ON124" i="1"/>
  <c r="OM124" i="1"/>
  <c r="OL124" i="1"/>
  <c r="OK124" i="1"/>
  <c r="OJ124" i="1"/>
  <c r="OI124" i="1"/>
  <c r="OH124" i="1"/>
  <c r="GG124" i="1"/>
  <c r="GF124" i="1"/>
  <c r="GE124" i="1"/>
  <c r="GD124" i="1"/>
  <c r="GC124" i="1"/>
  <c r="GB124" i="1"/>
  <c r="GA124" i="1"/>
  <c r="FZ124" i="1"/>
  <c r="FW124" i="1"/>
  <c r="FV124" i="1"/>
  <c r="FU124" i="1"/>
  <c r="FT124" i="1"/>
  <c r="FS124" i="1"/>
  <c r="FR124" i="1"/>
  <c r="FQ124" i="1"/>
  <c r="FP124" i="1"/>
  <c r="FM124" i="1"/>
  <c r="FL124" i="1"/>
  <c r="FK124" i="1"/>
  <c r="FJ124" i="1"/>
  <c r="FI124" i="1"/>
  <c r="FH124" i="1"/>
  <c r="FG124" i="1"/>
  <c r="FF124" i="1"/>
  <c r="FE124" i="1"/>
  <c r="FD124" i="1"/>
  <c r="EH124" i="1"/>
  <c r="OD124" i="1" s="1"/>
  <c r="EG124" i="1"/>
  <c r="EQ124" i="1" s="1"/>
  <c r="EF124" i="1"/>
  <c r="EP124" i="1" s="1"/>
  <c r="EE124" i="1"/>
  <c r="SA123" i="1"/>
  <c r="RZ123" i="1"/>
  <c r="RY123" i="1"/>
  <c r="RX123" i="1"/>
  <c r="RW123" i="1"/>
  <c r="RV123" i="1"/>
  <c r="RU123" i="1"/>
  <c r="RT123" i="1"/>
  <c r="RP123" i="1"/>
  <c r="RK123" i="1"/>
  <c r="RJ123" i="1"/>
  <c r="RI123" i="1"/>
  <c r="RH123" i="1"/>
  <c r="RG123" i="1"/>
  <c r="OY123" i="1"/>
  <c r="OX123" i="1"/>
  <c r="OW123" i="1"/>
  <c r="OV123" i="1"/>
  <c r="OU123" i="1"/>
  <c r="OT123" i="1"/>
  <c r="OS123" i="1"/>
  <c r="OR123" i="1"/>
  <c r="OO123" i="1"/>
  <c r="ON123" i="1"/>
  <c r="OM123" i="1"/>
  <c r="OL123" i="1"/>
  <c r="OK123" i="1"/>
  <c r="OJ123" i="1"/>
  <c r="OI123" i="1"/>
  <c r="OH123" i="1"/>
  <c r="GG123" i="1"/>
  <c r="GF123" i="1"/>
  <c r="GE123" i="1"/>
  <c r="GD123" i="1"/>
  <c r="GC123" i="1"/>
  <c r="GB123" i="1"/>
  <c r="GA123" i="1"/>
  <c r="FZ123" i="1"/>
  <c r="FW123" i="1"/>
  <c r="FV123" i="1"/>
  <c r="FU123" i="1"/>
  <c r="FT123" i="1"/>
  <c r="FS123" i="1"/>
  <c r="FR123" i="1"/>
  <c r="FQ123" i="1"/>
  <c r="FP123" i="1"/>
  <c r="FM123" i="1"/>
  <c r="FL123" i="1"/>
  <c r="FK123" i="1"/>
  <c r="FJ123" i="1"/>
  <c r="FI123" i="1"/>
  <c r="FH123" i="1"/>
  <c r="FG123" i="1"/>
  <c r="FF123" i="1"/>
  <c r="FE123" i="1"/>
  <c r="FD123" i="1"/>
  <c r="EH123" i="1"/>
  <c r="OD123" i="1" s="1"/>
  <c r="EG123" i="1"/>
  <c r="EQ123" i="1" s="1"/>
  <c r="EF123" i="1"/>
  <c r="EP123" i="1" s="1"/>
  <c r="EE123" i="1"/>
  <c r="EO123" i="1" s="1"/>
  <c r="SA122" i="1"/>
  <c r="RZ122" i="1"/>
  <c r="RY122" i="1"/>
  <c r="RX122" i="1"/>
  <c r="RW122" i="1"/>
  <c r="RV122" i="1"/>
  <c r="RU122" i="1"/>
  <c r="RT122" i="1"/>
  <c r="RP122" i="1"/>
  <c r="RK122" i="1"/>
  <c r="RJ122" i="1"/>
  <c r="RI122" i="1"/>
  <c r="RH122" i="1"/>
  <c r="RG122" i="1"/>
  <c r="OY122" i="1"/>
  <c r="OX122" i="1"/>
  <c r="OW122" i="1"/>
  <c r="OV122" i="1"/>
  <c r="OU122" i="1"/>
  <c r="OT122" i="1"/>
  <c r="OS122" i="1"/>
  <c r="OR122" i="1"/>
  <c r="OO122" i="1"/>
  <c r="ON122" i="1"/>
  <c r="OM122" i="1"/>
  <c r="OL122" i="1"/>
  <c r="OK122" i="1"/>
  <c r="OJ122" i="1"/>
  <c r="OI122" i="1"/>
  <c r="OH122" i="1"/>
  <c r="GG122" i="1"/>
  <c r="GF122" i="1"/>
  <c r="GE122" i="1"/>
  <c r="GD122" i="1"/>
  <c r="GC122" i="1"/>
  <c r="GB122" i="1"/>
  <c r="GA122" i="1"/>
  <c r="FZ122" i="1"/>
  <c r="FW122" i="1"/>
  <c r="FV122" i="1"/>
  <c r="FU122" i="1"/>
  <c r="FT122" i="1"/>
  <c r="FS122" i="1"/>
  <c r="FR122" i="1"/>
  <c r="FQ122" i="1"/>
  <c r="FP122" i="1"/>
  <c r="FM122" i="1"/>
  <c r="FL122" i="1"/>
  <c r="FK122" i="1"/>
  <c r="FJ122" i="1"/>
  <c r="FI122" i="1"/>
  <c r="FH122" i="1"/>
  <c r="FG122" i="1"/>
  <c r="FF122" i="1"/>
  <c r="FE122" i="1"/>
  <c r="FD122" i="1"/>
  <c r="GH122" i="1" s="1"/>
  <c r="EH122" i="1"/>
  <c r="ER122" i="1" s="1"/>
  <c r="EG122" i="1"/>
  <c r="EQ122" i="1" s="1"/>
  <c r="EF122" i="1"/>
  <c r="EP122" i="1" s="1"/>
  <c r="EE122" i="1"/>
  <c r="EO122" i="1" s="1"/>
  <c r="SA121" i="1"/>
  <c r="RZ121" i="1"/>
  <c r="RY121" i="1"/>
  <c r="RX121" i="1"/>
  <c r="RW121" i="1"/>
  <c r="RV121" i="1"/>
  <c r="RU121" i="1"/>
  <c r="RT121" i="1"/>
  <c r="RP121" i="1"/>
  <c r="RK121" i="1"/>
  <c r="RJ121" i="1"/>
  <c r="RI121" i="1"/>
  <c r="RH121" i="1"/>
  <c r="RG121" i="1"/>
  <c r="OY121" i="1"/>
  <c r="OX121" i="1"/>
  <c r="OW121" i="1"/>
  <c r="OV121" i="1"/>
  <c r="OU121" i="1"/>
  <c r="OT121" i="1"/>
  <c r="OS121" i="1"/>
  <c r="OR121" i="1"/>
  <c r="OO121" i="1"/>
  <c r="ON121" i="1"/>
  <c r="OM121" i="1"/>
  <c r="OL121" i="1"/>
  <c r="OK121" i="1"/>
  <c r="OJ121" i="1"/>
  <c r="OI121" i="1"/>
  <c r="OH121" i="1"/>
  <c r="GG121" i="1"/>
  <c r="GF121" i="1"/>
  <c r="GE121" i="1"/>
  <c r="GD121" i="1"/>
  <c r="GC121" i="1"/>
  <c r="GB121" i="1"/>
  <c r="GA121" i="1"/>
  <c r="FZ121" i="1"/>
  <c r="FW121" i="1"/>
  <c r="FV121" i="1"/>
  <c r="FU121" i="1"/>
  <c r="FT121" i="1"/>
  <c r="FS121" i="1"/>
  <c r="FR121" i="1"/>
  <c r="FQ121" i="1"/>
  <c r="FP121" i="1"/>
  <c r="FM121" i="1"/>
  <c r="FL121" i="1"/>
  <c r="FK121" i="1"/>
  <c r="FJ121" i="1"/>
  <c r="FI121" i="1"/>
  <c r="FH121" i="1"/>
  <c r="FG121" i="1"/>
  <c r="FF121" i="1"/>
  <c r="FE121" i="1"/>
  <c r="FD121" i="1"/>
  <c r="GH121" i="1" s="1"/>
  <c r="EH121" i="1"/>
  <c r="OD121" i="1" s="1"/>
  <c r="EG121" i="1"/>
  <c r="EQ121" i="1" s="1"/>
  <c r="EF121" i="1"/>
  <c r="EP121" i="1" s="1"/>
  <c r="EE121" i="1"/>
  <c r="SA120" i="1"/>
  <c r="RZ120" i="1"/>
  <c r="RY120" i="1"/>
  <c r="RX120" i="1"/>
  <c r="RW120" i="1"/>
  <c r="RV120" i="1"/>
  <c r="RU120" i="1"/>
  <c r="RT120" i="1"/>
  <c r="RP120" i="1"/>
  <c r="RK120" i="1"/>
  <c r="RJ120" i="1"/>
  <c r="RI120" i="1"/>
  <c r="RH120" i="1"/>
  <c r="RG120" i="1"/>
  <c r="OY120" i="1"/>
  <c r="OX120" i="1"/>
  <c r="OW120" i="1"/>
  <c r="OV120" i="1"/>
  <c r="OU120" i="1"/>
  <c r="OT120" i="1"/>
  <c r="OS120" i="1"/>
  <c r="OR120" i="1"/>
  <c r="OO120" i="1"/>
  <c r="ON120" i="1"/>
  <c r="OM120" i="1"/>
  <c r="OL120" i="1"/>
  <c r="OK120" i="1"/>
  <c r="OJ120" i="1"/>
  <c r="OI120" i="1"/>
  <c r="OH120" i="1"/>
  <c r="GG120" i="1"/>
  <c r="GF120" i="1"/>
  <c r="GE120" i="1"/>
  <c r="GD120" i="1"/>
  <c r="GC120" i="1"/>
  <c r="GB120" i="1"/>
  <c r="GA120" i="1"/>
  <c r="FZ120" i="1"/>
  <c r="FW120" i="1"/>
  <c r="FV120" i="1"/>
  <c r="FU120" i="1"/>
  <c r="FT120" i="1"/>
  <c r="FS120" i="1"/>
  <c r="FR120" i="1"/>
  <c r="FQ120" i="1"/>
  <c r="FP120" i="1"/>
  <c r="FM120" i="1"/>
  <c r="FL120" i="1"/>
  <c r="FK120" i="1"/>
  <c r="FJ120" i="1"/>
  <c r="FI120" i="1"/>
  <c r="FH120" i="1"/>
  <c r="FG120" i="1"/>
  <c r="FF120" i="1"/>
  <c r="FE120" i="1"/>
  <c r="FD120" i="1"/>
  <c r="EH120" i="1"/>
  <c r="OD120" i="1" s="1"/>
  <c r="EG120" i="1"/>
  <c r="EQ120" i="1" s="1"/>
  <c r="EF120" i="1"/>
  <c r="EP120" i="1" s="1"/>
  <c r="EE120" i="1"/>
  <c r="SA119" i="1"/>
  <c r="RZ119" i="1"/>
  <c r="RY119" i="1"/>
  <c r="RX119" i="1"/>
  <c r="RW119" i="1"/>
  <c r="RV119" i="1"/>
  <c r="RU119" i="1"/>
  <c r="RT119" i="1"/>
  <c r="RP119" i="1"/>
  <c r="RK119" i="1"/>
  <c r="RJ119" i="1"/>
  <c r="RI119" i="1"/>
  <c r="RH119" i="1"/>
  <c r="RG119" i="1"/>
  <c r="OY119" i="1"/>
  <c r="OX119" i="1"/>
  <c r="OW119" i="1"/>
  <c r="OV119" i="1"/>
  <c r="OU119" i="1"/>
  <c r="OT119" i="1"/>
  <c r="OS119" i="1"/>
  <c r="OR119" i="1"/>
  <c r="OO119" i="1"/>
  <c r="ON119" i="1"/>
  <c r="OM119" i="1"/>
  <c r="OL119" i="1"/>
  <c r="OK119" i="1"/>
  <c r="OJ119" i="1"/>
  <c r="OI119" i="1"/>
  <c r="OH119" i="1"/>
  <c r="GG119" i="1"/>
  <c r="GF119" i="1"/>
  <c r="GE119" i="1"/>
  <c r="GD119" i="1"/>
  <c r="GC119" i="1"/>
  <c r="GB119" i="1"/>
  <c r="GA119" i="1"/>
  <c r="FZ119" i="1"/>
  <c r="FW119" i="1"/>
  <c r="FV119" i="1"/>
  <c r="FU119" i="1"/>
  <c r="FT119" i="1"/>
  <c r="FS119" i="1"/>
  <c r="FR119" i="1"/>
  <c r="FQ119" i="1"/>
  <c r="FP119" i="1"/>
  <c r="FM119" i="1"/>
  <c r="FL119" i="1"/>
  <c r="FK119" i="1"/>
  <c r="FJ119" i="1"/>
  <c r="FI119" i="1"/>
  <c r="FH119" i="1"/>
  <c r="FG119" i="1"/>
  <c r="FF119" i="1"/>
  <c r="FE119" i="1"/>
  <c r="FD119" i="1"/>
  <c r="EH119" i="1"/>
  <c r="ER119" i="1" s="1"/>
  <c r="EG119" i="1"/>
  <c r="EQ119" i="1" s="1"/>
  <c r="EF119" i="1"/>
  <c r="EP119" i="1" s="1"/>
  <c r="EE119" i="1"/>
  <c r="EO119" i="1" s="1"/>
  <c r="SA118" i="1"/>
  <c r="RZ118" i="1"/>
  <c r="RY118" i="1"/>
  <c r="RX118" i="1"/>
  <c r="RW118" i="1"/>
  <c r="RV118" i="1"/>
  <c r="RU118" i="1"/>
  <c r="RT118" i="1"/>
  <c r="RP118" i="1"/>
  <c r="RK118" i="1"/>
  <c r="RJ118" i="1"/>
  <c r="RI118" i="1"/>
  <c r="RH118" i="1"/>
  <c r="RG118" i="1"/>
  <c r="OY118" i="1"/>
  <c r="OX118" i="1"/>
  <c r="OW118" i="1"/>
  <c r="OV118" i="1"/>
  <c r="OU118" i="1"/>
  <c r="OT118" i="1"/>
  <c r="OS118" i="1"/>
  <c r="OR118" i="1"/>
  <c r="OO118" i="1"/>
  <c r="ON118" i="1"/>
  <c r="OM118" i="1"/>
  <c r="OL118" i="1"/>
  <c r="OK118" i="1"/>
  <c r="OJ118" i="1"/>
  <c r="OI118" i="1"/>
  <c r="OH118" i="1"/>
  <c r="GG118" i="1"/>
  <c r="GF118" i="1"/>
  <c r="GE118" i="1"/>
  <c r="GD118" i="1"/>
  <c r="GC118" i="1"/>
  <c r="GB118" i="1"/>
  <c r="GA118" i="1"/>
  <c r="FZ118" i="1"/>
  <c r="FW118" i="1"/>
  <c r="FV118" i="1"/>
  <c r="FU118" i="1"/>
  <c r="FT118" i="1"/>
  <c r="FS118" i="1"/>
  <c r="FR118" i="1"/>
  <c r="FQ118" i="1"/>
  <c r="FP118" i="1"/>
  <c r="FM118" i="1"/>
  <c r="FL118" i="1"/>
  <c r="FK118" i="1"/>
  <c r="FJ118" i="1"/>
  <c r="FI118" i="1"/>
  <c r="FH118" i="1"/>
  <c r="FG118" i="1"/>
  <c r="FF118" i="1"/>
  <c r="FE118" i="1"/>
  <c r="FD118" i="1"/>
  <c r="GH118" i="1" s="1"/>
  <c r="EH118" i="1"/>
  <c r="OD118" i="1" s="1"/>
  <c r="EG118" i="1"/>
  <c r="EQ118" i="1" s="1"/>
  <c r="EF118" i="1"/>
  <c r="EP118" i="1" s="1"/>
  <c r="EE118" i="1"/>
  <c r="SA117" i="1"/>
  <c r="RZ117" i="1"/>
  <c r="RY117" i="1"/>
  <c r="RX117" i="1"/>
  <c r="RW117" i="1"/>
  <c r="RV117" i="1"/>
  <c r="RU117" i="1"/>
  <c r="RT117" i="1"/>
  <c r="RP117" i="1"/>
  <c r="RK117" i="1"/>
  <c r="RJ117" i="1"/>
  <c r="RI117" i="1"/>
  <c r="RH117" i="1"/>
  <c r="RG117" i="1"/>
  <c r="OY117" i="1"/>
  <c r="OX117" i="1"/>
  <c r="OW117" i="1"/>
  <c r="OV117" i="1"/>
  <c r="OU117" i="1"/>
  <c r="OT117" i="1"/>
  <c r="OS117" i="1"/>
  <c r="OR117" i="1"/>
  <c r="OO117" i="1"/>
  <c r="ON117" i="1"/>
  <c r="OM117" i="1"/>
  <c r="OL117" i="1"/>
  <c r="OK117" i="1"/>
  <c r="OJ117" i="1"/>
  <c r="OI117" i="1"/>
  <c r="OH117" i="1"/>
  <c r="GG117" i="1"/>
  <c r="GF117" i="1"/>
  <c r="GE117" i="1"/>
  <c r="GD117" i="1"/>
  <c r="GC117" i="1"/>
  <c r="GB117" i="1"/>
  <c r="GA117" i="1"/>
  <c r="FZ117" i="1"/>
  <c r="FW117" i="1"/>
  <c r="FV117" i="1"/>
  <c r="FU117" i="1"/>
  <c r="FT117" i="1"/>
  <c r="FS117" i="1"/>
  <c r="FR117" i="1"/>
  <c r="FQ117" i="1"/>
  <c r="FP117" i="1"/>
  <c r="FM117" i="1"/>
  <c r="FL117" i="1"/>
  <c r="FK117" i="1"/>
  <c r="FJ117" i="1"/>
  <c r="FI117" i="1"/>
  <c r="FH117" i="1"/>
  <c r="FG117" i="1"/>
  <c r="FF117" i="1"/>
  <c r="FE117" i="1"/>
  <c r="FD117" i="1"/>
  <c r="EH117" i="1"/>
  <c r="OD117" i="1" s="1"/>
  <c r="EG117" i="1"/>
  <c r="EQ117" i="1" s="1"/>
  <c r="EF117" i="1"/>
  <c r="EP117" i="1" s="1"/>
  <c r="EE117" i="1"/>
  <c r="EO117" i="1" s="1"/>
  <c r="SA116" i="1"/>
  <c r="RZ116" i="1"/>
  <c r="RY116" i="1"/>
  <c r="RX116" i="1"/>
  <c r="RW116" i="1"/>
  <c r="RV116" i="1"/>
  <c r="RU116" i="1"/>
  <c r="RT116" i="1"/>
  <c r="RP116" i="1"/>
  <c r="RK116" i="1"/>
  <c r="RJ116" i="1"/>
  <c r="RI116" i="1"/>
  <c r="RH116" i="1"/>
  <c r="RG116" i="1"/>
  <c r="OY116" i="1"/>
  <c r="OX116" i="1"/>
  <c r="OW116" i="1"/>
  <c r="OV116" i="1"/>
  <c r="OU116" i="1"/>
  <c r="OT116" i="1"/>
  <c r="OS116" i="1"/>
  <c r="OR116" i="1"/>
  <c r="OO116" i="1"/>
  <c r="ON116" i="1"/>
  <c r="OM116" i="1"/>
  <c r="OL116" i="1"/>
  <c r="OK116" i="1"/>
  <c r="OJ116" i="1"/>
  <c r="OI116" i="1"/>
  <c r="OH116" i="1"/>
  <c r="GG116" i="1"/>
  <c r="GF116" i="1"/>
  <c r="GE116" i="1"/>
  <c r="GD116" i="1"/>
  <c r="GC116" i="1"/>
  <c r="GB116" i="1"/>
  <c r="GA116" i="1"/>
  <c r="FZ116" i="1"/>
  <c r="FW116" i="1"/>
  <c r="FV116" i="1"/>
  <c r="FU116" i="1"/>
  <c r="FT116" i="1"/>
  <c r="FS116" i="1"/>
  <c r="FR116" i="1"/>
  <c r="FQ116" i="1"/>
  <c r="FP116" i="1"/>
  <c r="FM116" i="1"/>
  <c r="FL116" i="1"/>
  <c r="FK116" i="1"/>
  <c r="FJ116" i="1"/>
  <c r="FI116" i="1"/>
  <c r="FH116" i="1"/>
  <c r="FG116" i="1"/>
  <c r="FF116" i="1"/>
  <c r="FE116" i="1"/>
  <c r="FD116" i="1"/>
  <c r="EH116" i="1"/>
  <c r="ER116" i="1" s="1"/>
  <c r="EG116" i="1"/>
  <c r="EQ116" i="1" s="1"/>
  <c r="EF116" i="1"/>
  <c r="EP116" i="1" s="1"/>
  <c r="EE116" i="1"/>
  <c r="EO116" i="1" s="1"/>
  <c r="SA115" i="1"/>
  <c r="RZ115" i="1"/>
  <c r="RY115" i="1"/>
  <c r="RX115" i="1"/>
  <c r="RW115" i="1"/>
  <c r="RV115" i="1"/>
  <c r="RU115" i="1"/>
  <c r="RT115" i="1"/>
  <c r="RP115" i="1"/>
  <c r="RK115" i="1"/>
  <c r="RJ115" i="1"/>
  <c r="RI115" i="1"/>
  <c r="RH115" i="1"/>
  <c r="RG115" i="1"/>
  <c r="OY115" i="1"/>
  <c r="OX115" i="1"/>
  <c r="OW115" i="1"/>
  <c r="OV115" i="1"/>
  <c r="OU115" i="1"/>
  <c r="OT115" i="1"/>
  <c r="OS115" i="1"/>
  <c r="OR115" i="1"/>
  <c r="OO115" i="1"/>
  <c r="ON115" i="1"/>
  <c r="OM115" i="1"/>
  <c r="OL115" i="1"/>
  <c r="OK115" i="1"/>
  <c r="OJ115" i="1"/>
  <c r="OI115" i="1"/>
  <c r="OH115" i="1"/>
  <c r="GG115" i="1"/>
  <c r="GF115" i="1"/>
  <c r="GE115" i="1"/>
  <c r="GD115" i="1"/>
  <c r="GC115" i="1"/>
  <c r="GB115" i="1"/>
  <c r="GA115" i="1"/>
  <c r="FZ115" i="1"/>
  <c r="FW115" i="1"/>
  <c r="FV115" i="1"/>
  <c r="FU115" i="1"/>
  <c r="FT115" i="1"/>
  <c r="FS115" i="1"/>
  <c r="FR115" i="1"/>
  <c r="FQ115" i="1"/>
  <c r="FP115" i="1"/>
  <c r="FM115" i="1"/>
  <c r="FL115" i="1"/>
  <c r="FK115" i="1"/>
  <c r="FJ115" i="1"/>
  <c r="FI115" i="1"/>
  <c r="FH115" i="1"/>
  <c r="FG115" i="1"/>
  <c r="FF115" i="1"/>
  <c r="FE115" i="1"/>
  <c r="GI115" i="1" s="1"/>
  <c r="FD115" i="1"/>
  <c r="GH115" i="1" s="1"/>
  <c r="EH115" i="1"/>
  <c r="OD115" i="1" s="1"/>
  <c r="EG115" i="1"/>
  <c r="EQ115" i="1" s="1"/>
  <c r="EF115" i="1"/>
  <c r="EP115" i="1" s="1"/>
  <c r="EE115" i="1"/>
  <c r="SA114" i="1"/>
  <c r="RZ114" i="1"/>
  <c r="RY114" i="1"/>
  <c r="RX114" i="1"/>
  <c r="RW114" i="1"/>
  <c r="RV114" i="1"/>
  <c r="RU114" i="1"/>
  <c r="RT114" i="1"/>
  <c r="RP114" i="1"/>
  <c r="RK114" i="1"/>
  <c r="RJ114" i="1"/>
  <c r="RI114" i="1"/>
  <c r="RH114" i="1"/>
  <c r="RG114" i="1"/>
  <c r="OY114" i="1"/>
  <c r="OX114" i="1"/>
  <c r="OW114" i="1"/>
  <c r="OV114" i="1"/>
  <c r="OU114" i="1"/>
  <c r="OT114" i="1"/>
  <c r="OS114" i="1"/>
  <c r="OR114" i="1"/>
  <c r="OO114" i="1"/>
  <c r="ON114" i="1"/>
  <c r="OM114" i="1"/>
  <c r="OL114" i="1"/>
  <c r="OK114" i="1"/>
  <c r="OJ114" i="1"/>
  <c r="OI114" i="1"/>
  <c r="OH114" i="1"/>
  <c r="GG114" i="1"/>
  <c r="GF114" i="1"/>
  <c r="GE114" i="1"/>
  <c r="GD114" i="1"/>
  <c r="GC114" i="1"/>
  <c r="GB114" i="1"/>
  <c r="GA114" i="1"/>
  <c r="FZ114" i="1"/>
  <c r="FW114" i="1"/>
  <c r="FV114" i="1"/>
  <c r="FU114" i="1"/>
  <c r="FT114" i="1"/>
  <c r="FS114" i="1"/>
  <c r="FR114" i="1"/>
  <c r="FQ114" i="1"/>
  <c r="FP114" i="1"/>
  <c r="FM114" i="1"/>
  <c r="FL114" i="1"/>
  <c r="FK114" i="1"/>
  <c r="FJ114" i="1"/>
  <c r="FI114" i="1"/>
  <c r="FH114" i="1"/>
  <c r="FG114" i="1"/>
  <c r="FF114" i="1"/>
  <c r="FE114" i="1"/>
  <c r="FD114" i="1"/>
  <c r="EH114" i="1"/>
  <c r="OD114" i="1" s="1"/>
  <c r="EG114" i="1"/>
  <c r="EQ114" i="1" s="1"/>
  <c r="EF114" i="1"/>
  <c r="EP114" i="1" s="1"/>
  <c r="EE114" i="1"/>
  <c r="EO114" i="1" s="1"/>
  <c r="SA113" i="1"/>
  <c r="RZ113" i="1"/>
  <c r="RY113" i="1"/>
  <c r="RX113" i="1"/>
  <c r="RW113" i="1"/>
  <c r="RV113" i="1"/>
  <c r="RU113" i="1"/>
  <c r="RT113" i="1"/>
  <c r="RP113" i="1"/>
  <c r="RK113" i="1"/>
  <c r="RJ113" i="1"/>
  <c r="RI113" i="1"/>
  <c r="RH113" i="1"/>
  <c r="RG113" i="1"/>
  <c r="OY113" i="1"/>
  <c r="OX113" i="1"/>
  <c r="OW113" i="1"/>
  <c r="OV113" i="1"/>
  <c r="OU113" i="1"/>
  <c r="OT113" i="1"/>
  <c r="OS113" i="1"/>
  <c r="OR113" i="1"/>
  <c r="OO113" i="1"/>
  <c r="ON113" i="1"/>
  <c r="OM113" i="1"/>
  <c r="OL113" i="1"/>
  <c r="OK113" i="1"/>
  <c r="OJ113" i="1"/>
  <c r="OI113" i="1"/>
  <c r="OH113" i="1"/>
  <c r="GG113" i="1"/>
  <c r="GF113" i="1"/>
  <c r="GE113" i="1"/>
  <c r="GD113" i="1"/>
  <c r="GC113" i="1"/>
  <c r="GB113" i="1"/>
  <c r="GA113" i="1"/>
  <c r="FZ113" i="1"/>
  <c r="FW113" i="1"/>
  <c r="FV113" i="1"/>
  <c r="FU113" i="1"/>
  <c r="FT113" i="1"/>
  <c r="FS113" i="1"/>
  <c r="FR113" i="1"/>
  <c r="FQ113" i="1"/>
  <c r="FP113" i="1"/>
  <c r="FM113" i="1"/>
  <c r="FL113" i="1"/>
  <c r="FK113" i="1"/>
  <c r="FJ113" i="1"/>
  <c r="FI113" i="1"/>
  <c r="FH113" i="1"/>
  <c r="FG113" i="1"/>
  <c r="FF113" i="1"/>
  <c r="FE113" i="1"/>
  <c r="FD113" i="1"/>
  <c r="EH113" i="1"/>
  <c r="OD113" i="1" s="1"/>
  <c r="EG113" i="1"/>
  <c r="EQ113" i="1" s="1"/>
  <c r="EF113" i="1"/>
  <c r="EP113" i="1" s="1"/>
  <c r="EE113" i="1"/>
  <c r="EO113" i="1" s="1"/>
  <c r="SA112" i="1"/>
  <c r="RZ112" i="1"/>
  <c r="RY112" i="1"/>
  <c r="RX112" i="1"/>
  <c r="RW112" i="1"/>
  <c r="RV112" i="1"/>
  <c r="RU112" i="1"/>
  <c r="RT112" i="1"/>
  <c r="RP112" i="1"/>
  <c r="RK112" i="1"/>
  <c r="RJ112" i="1"/>
  <c r="RI112" i="1"/>
  <c r="RH112" i="1"/>
  <c r="RG112" i="1"/>
  <c r="OY112" i="1"/>
  <c r="OX112" i="1"/>
  <c r="OW112" i="1"/>
  <c r="OV112" i="1"/>
  <c r="OU112" i="1"/>
  <c r="OT112" i="1"/>
  <c r="OS112" i="1"/>
  <c r="OR112" i="1"/>
  <c r="OO112" i="1"/>
  <c r="ON112" i="1"/>
  <c r="OM112" i="1"/>
  <c r="OL112" i="1"/>
  <c r="OK112" i="1"/>
  <c r="OJ112" i="1"/>
  <c r="OI112" i="1"/>
  <c r="OH112" i="1"/>
  <c r="GG112" i="1"/>
  <c r="GF112" i="1"/>
  <c r="GE112" i="1"/>
  <c r="GD112" i="1"/>
  <c r="GC112" i="1"/>
  <c r="GB112" i="1"/>
  <c r="GA112" i="1"/>
  <c r="FZ112" i="1"/>
  <c r="FW112" i="1"/>
  <c r="FV112" i="1"/>
  <c r="FU112" i="1"/>
  <c r="FT112" i="1"/>
  <c r="FS112" i="1"/>
  <c r="FR112" i="1"/>
  <c r="FQ112" i="1"/>
  <c r="FP112" i="1"/>
  <c r="FM112" i="1"/>
  <c r="FL112" i="1"/>
  <c r="FK112" i="1"/>
  <c r="FJ112" i="1"/>
  <c r="FI112" i="1"/>
  <c r="FH112" i="1"/>
  <c r="FG112" i="1"/>
  <c r="FF112" i="1"/>
  <c r="FE112" i="1"/>
  <c r="GI112" i="1" s="1"/>
  <c r="FD112" i="1"/>
  <c r="EH112" i="1"/>
  <c r="OD112" i="1" s="1"/>
  <c r="EG112" i="1"/>
  <c r="EQ112" i="1" s="1"/>
  <c r="EF112" i="1"/>
  <c r="EP112" i="1" s="1"/>
  <c r="EE112" i="1"/>
  <c r="EO112" i="1" s="1"/>
  <c r="SA111" i="1"/>
  <c r="RZ111" i="1"/>
  <c r="RY111" i="1"/>
  <c r="RX111" i="1"/>
  <c r="RW111" i="1"/>
  <c r="RV111" i="1"/>
  <c r="RU111" i="1"/>
  <c r="RT111" i="1"/>
  <c r="RP111" i="1"/>
  <c r="RK111" i="1"/>
  <c r="RJ111" i="1"/>
  <c r="RI111" i="1"/>
  <c r="RH111" i="1"/>
  <c r="RG111" i="1"/>
  <c r="OY111" i="1"/>
  <c r="OX111" i="1"/>
  <c r="OW111" i="1"/>
  <c r="OV111" i="1"/>
  <c r="OU111" i="1"/>
  <c r="OT111" i="1"/>
  <c r="OS111" i="1"/>
  <c r="OR111" i="1"/>
  <c r="OO111" i="1"/>
  <c r="ON111" i="1"/>
  <c r="OM111" i="1"/>
  <c r="OL111" i="1"/>
  <c r="OK111" i="1"/>
  <c r="OJ111" i="1"/>
  <c r="OI111" i="1"/>
  <c r="OH111" i="1"/>
  <c r="GG111" i="1"/>
  <c r="GF111" i="1"/>
  <c r="GE111" i="1"/>
  <c r="GD111" i="1"/>
  <c r="GC111" i="1"/>
  <c r="GB111" i="1"/>
  <c r="GA111" i="1"/>
  <c r="FZ111" i="1"/>
  <c r="FW111" i="1"/>
  <c r="FV111" i="1"/>
  <c r="FU111" i="1"/>
  <c r="FT111" i="1"/>
  <c r="FS111" i="1"/>
  <c r="FR111" i="1"/>
  <c r="FQ111" i="1"/>
  <c r="FP111" i="1"/>
  <c r="FM111" i="1"/>
  <c r="FL111" i="1"/>
  <c r="FK111" i="1"/>
  <c r="FJ111" i="1"/>
  <c r="FI111" i="1"/>
  <c r="FH111" i="1"/>
  <c r="FG111" i="1"/>
  <c r="FF111" i="1"/>
  <c r="FE111" i="1"/>
  <c r="FD111" i="1"/>
  <c r="EH111" i="1"/>
  <c r="ER111" i="1" s="1"/>
  <c r="EG111" i="1"/>
  <c r="EQ111" i="1" s="1"/>
  <c r="EF111" i="1"/>
  <c r="EP111" i="1" s="1"/>
  <c r="EE111" i="1"/>
  <c r="EO111" i="1" s="1"/>
  <c r="SA110" i="1"/>
  <c r="RZ110" i="1"/>
  <c r="RY110" i="1"/>
  <c r="RX110" i="1"/>
  <c r="RW110" i="1"/>
  <c r="RV110" i="1"/>
  <c r="RU110" i="1"/>
  <c r="RT110" i="1"/>
  <c r="RP110" i="1"/>
  <c r="RK110" i="1"/>
  <c r="RJ110" i="1"/>
  <c r="RI110" i="1"/>
  <c r="RH110" i="1"/>
  <c r="RG110" i="1"/>
  <c r="OY110" i="1"/>
  <c r="OX110" i="1"/>
  <c r="OW110" i="1"/>
  <c r="OV110" i="1"/>
  <c r="OU110" i="1"/>
  <c r="OT110" i="1"/>
  <c r="OS110" i="1"/>
  <c r="OR110" i="1"/>
  <c r="OO110" i="1"/>
  <c r="ON110" i="1"/>
  <c r="OM110" i="1"/>
  <c r="OL110" i="1"/>
  <c r="OK110" i="1"/>
  <c r="OJ110" i="1"/>
  <c r="OI110" i="1"/>
  <c r="OH110" i="1"/>
  <c r="GG110" i="1"/>
  <c r="GF110" i="1"/>
  <c r="GE110" i="1"/>
  <c r="GD110" i="1"/>
  <c r="GC110" i="1"/>
  <c r="GB110" i="1"/>
  <c r="GA110" i="1"/>
  <c r="FZ110" i="1"/>
  <c r="FW110" i="1"/>
  <c r="FV110" i="1"/>
  <c r="FU110" i="1"/>
  <c r="FT110" i="1"/>
  <c r="FS110" i="1"/>
  <c r="FR110" i="1"/>
  <c r="FQ110" i="1"/>
  <c r="FP110" i="1"/>
  <c r="FM110" i="1"/>
  <c r="FL110" i="1"/>
  <c r="FK110" i="1"/>
  <c r="FJ110" i="1"/>
  <c r="FI110" i="1"/>
  <c r="FH110" i="1"/>
  <c r="FG110" i="1"/>
  <c r="FF110" i="1"/>
  <c r="FE110" i="1"/>
  <c r="FD110" i="1"/>
  <c r="EH110" i="1"/>
  <c r="OD110" i="1" s="1"/>
  <c r="EG110" i="1"/>
  <c r="EQ110" i="1" s="1"/>
  <c r="EF110" i="1"/>
  <c r="EP110" i="1" s="1"/>
  <c r="EE110" i="1"/>
  <c r="SA109" i="1"/>
  <c r="RZ109" i="1"/>
  <c r="RY109" i="1"/>
  <c r="RX109" i="1"/>
  <c r="RW109" i="1"/>
  <c r="RV109" i="1"/>
  <c r="RU109" i="1"/>
  <c r="RT109" i="1"/>
  <c r="RP109" i="1"/>
  <c r="RK109" i="1"/>
  <c r="RJ109" i="1"/>
  <c r="RI109" i="1"/>
  <c r="RH109" i="1"/>
  <c r="RG109" i="1"/>
  <c r="OY109" i="1"/>
  <c r="OX109" i="1"/>
  <c r="OW109" i="1"/>
  <c r="OV109" i="1"/>
  <c r="OU109" i="1"/>
  <c r="OT109" i="1"/>
  <c r="OS109" i="1"/>
  <c r="OR109" i="1"/>
  <c r="OO109" i="1"/>
  <c r="ON109" i="1"/>
  <c r="OM109" i="1"/>
  <c r="OL109" i="1"/>
  <c r="OK109" i="1"/>
  <c r="OJ109" i="1"/>
  <c r="OI109" i="1"/>
  <c r="OH109" i="1"/>
  <c r="GG109" i="1"/>
  <c r="GF109" i="1"/>
  <c r="GE109" i="1"/>
  <c r="GD109" i="1"/>
  <c r="GC109" i="1"/>
  <c r="GB109" i="1"/>
  <c r="GA109" i="1"/>
  <c r="FZ109" i="1"/>
  <c r="FW109" i="1"/>
  <c r="FV109" i="1"/>
  <c r="FU109" i="1"/>
  <c r="FT109" i="1"/>
  <c r="FS109" i="1"/>
  <c r="FR109" i="1"/>
  <c r="FQ109" i="1"/>
  <c r="FP109" i="1"/>
  <c r="FM109" i="1"/>
  <c r="FL109" i="1"/>
  <c r="FK109" i="1"/>
  <c r="FJ109" i="1"/>
  <c r="FI109" i="1"/>
  <c r="FH109" i="1"/>
  <c r="FG109" i="1"/>
  <c r="FF109" i="1"/>
  <c r="FE109" i="1"/>
  <c r="FD109" i="1"/>
  <c r="EH109" i="1"/>
  <c r="EG109" i="1"/>
  <c r="EQ109" i="1" s="1"/>
  <c r="EF109" i="1"/>
  <c r="EP109" i="1" s="1"/>
  <c r="EE109" i="1"/>
  <c r="EO109" i="1" s="1"/>
  <c r="SA108" i="1"/>
  <c r="RZ108" i="1"/>
  <c r="RY108" i="1"/>
  <c r="RX108" i="1"/>
  <c r="RW108" i="1"/>
  <c r="RV108" i="1"/>
  <c r="RU108" i="1"/>
  <c r="RT108" i="1"/>
  <c r="RP108" i="1"/>
  <c r="RK108" i="1"/>
  <c r="RJ108" i="1"/>
  <c r="RI108" i="1"/>
  <c r="RH108" i="1"/>
  <c r="RG108" i="1"/>
  <c r="OY108" i="1"/>
  <c r="OX108" i="1"/>
  <c r="OW108" i="1"/>
  <c r="OV108" i="1"/>
  <c r="OU108" i="1"/>
  <c r="OT108" i="1"/>
  <c r="OS108" i="1"/>
  <c r="OR108" i="1"/>
  <c r="OO108" i="1"/>
  <c r="ON108" i="1"/>
  <c r="OM108" i="1"/>
  <c r="OL108" i="1"/>
  <c r="OK108" i="1"/>
  <c r="OJ108" i="1"/>
  <c r="OI108" i="1"/>
  <c r="OH108" i="1"/>
  <c r="GG108" i="1"/>
  <c r="GF108" i="1"/>
  <c r="GE108" i="1"/>
  <c r="GD108" i="1"/>
  <c r="GC108" i="1"/>
  <c r="GB108" i="1"/>
  <c r="GA108" i="1"/>
  <c r="FZ108" i="1"/>
  <c r="FW108" i="1"/>
  <c r="FV108" i="1"/>
  <c r="FU108" i="1"/>
  <c r="FT108" i="1"/>
  <c r="FS108" i="1"/>
  <c r="FR108" i="1"/>
  <c r="FQ108" i="1"/>
  <c r="FP108" i="1"/>
  <c r="FM108" i="1"/>
  <c r="FL108" i="1"/>
  <c r="FK108" i="1"/>
  <c r="FJ108" i="1"/>
  <c r="FI108" i="1"/>
  <c r="FH108" i="1"/>
  <c r="FG108" i="1"/>
  <c r="FF108" i="1"/>
  <c r="FE108" i="1"/>
  <c r="FD108" i="1"/>
  <c r="EH108" i="1"/>
  <c r="ER108" i="1" s="1"/>
  <c r="EG108" i="1"/>
  <c r="EQ108" i="1" s="1"/>
  <c r="EF108" i="1"/>
  <c r="EP108" i="1" s="1"/>
  <c r="EE108" i="1"/>
  <c r="EO108" i="1" s="1"/>
  <c r="SA107" i="1"/>
  <c r="RZ107" i="1"/>
  <c r="RY107" i="1"/>
  <c r="RX107" i="1"/>
  <c r="RW107" i="1"/>
  <c r="RV107" i="1"/>
  <c r="RU107" i="1"/>
  <c r="RT107" i="1"/>
  <c r="RP107" i="1"/>
  <c r="RK107" i="1"/>
  <c r="RJ107" i="1"/>
  <c r="RI107" i="1"/>
  <c r="RH107" i="1"/>
  <c r="RG107" i="1"/>
  <c r="OY107" i="1"/>
  <c r="OX107" i="1"/>
  <c r="OW107" i="1"/>
  <c r="OV107" i="1"/>
  <c r="OU107" i="1"/>
  <c r="OT107" i="1"/>
  <c r="OS107" i="1"/>
  <c r="OR107" i="1"/>
  <c r="OO107" i="1"/>
  <c r="ON107" i="1"/>
  <c r="OM107" i="1"/>
  <c r="OL107" i="1"/>
  <c r="OK107" i="1"/>
  <c r="OJ107" i="1"/>
  <c r="OI107" i="1"/>
  <c r="OH107" i="1"/>
  <c r="GG107" i="1"/>
  <c r="GF107" i="1"/>
  <c r="GE107" i="1"/>
  <c r="GD107" i="1"/>
  <c r="GC107" i="1"/>
  <c r="GB107" i="1"/>
  <c r="GA107" i="1"/>
  <c r="FZ107" i="1"/>
  <c r="FW107" i="1"/>
  <c r="FV107" i="1"/>
  <c r="FU107" i="1"/>
  <c r="FT107" i="1"/>
  <c r="FS107" i="1"/>
  <c r="FR107" i="1"/>
  <c r="FQ107" i="1"/>
  <c r="FP107" i="1"/>
  <c r="FM107" i="1"/>
  <c r="FL107" i="1"/>
  <c r="FK107" i="1"/>
  <c r="FJ107" i="1"/>
  <c r="FI107" i="1"/>
  <c r="FH107" i="1"/>
  <c r="FG107" i="1"/>
  <c r="FF107" i="1"/>
  <c r="FE107" i="1"/>
  <c r="FD107" i="1"/>
  <c r="GH107" i="1" s="1"/>
  <c r="EH107" i="1"/>
  <c r="OD107" i="1" s="1"/>
  <c r="EG107" i="1"/>
  <c r="EQ107" i="1" s="1"/>
  <c r="EF107" i="1"/>
  <c r="EP107" i="1" s="1"/>
  <c r="EE107" i="1"/>
  <c r="EO107" i="1" s="1"/>
  <c r="SA106" i="1"/>
  <c r="RZ106" i="1"/>
  <c r="RY106" i="1"/>
  <c r="RX106" i="1"/>
  <c r="RW106" i="1"/>
  <c r="RV106" i="1"/>
  <c r="RU106" i="1"/>
  <c r="RT106" i="1"/>
  <c r="RP106" i="1"/>
  <c r="RK106" i="1"/>
  <c r="RJ106" i="1"/>
  <c r="RI106" i="1"/>
  <c r="RH106" i="1"/>
  <c r="RG106" i="1"/>
  <c r="OY106" i="1"/>
  <c r="OX106" i="1"/>
  <c r="OW106" i="1"/>
  <c r="OV106" i="1"/>
  <c r="OU106" i="1"/>
  <c r="OT106" i="1"/>
  <c r="OS106" i="1"/>
  <c r="OR106" i="1"/>
  <c r="OO106" i="1"/>
  <c r="ON106" i="1"/>
  <c r="OM106" i="1"/>
  <c r="OL106" i="1"/>
  <c r="OK106" i="1"/>
  <c r="OJ106" i="1"/>
  <c r="OI106" i="1"/>
  <c r="OH106" i="1"/>
  <c r="GG106" i="1"/>
  <c r="GF106" i="1"/>
  <c r="GE106" i="1"/>
  <c r="GD106" i="1"/>
  <c r="GC106" i="1"/>
  <c r="GB106" i="1"/>
  <c r="GA106" i="1"/>
  <c r="FZ106" i="1"/>
  <c r="FW106" i="1"/>
  <c r="FV106" i="1"/>
  <c r="FU106" i="1"/>
  <c r="FT106" i="1"/>
  <c r="FS106" i="1"/>
  <c r="FR106" i="1"/>
  <c r="FQ106" i="1"/>
  <c r="FP106" i="1"/>
  <c r="FM106" i="1"/>
  <c r="FL106" i="1"/>
  <c r="FK106" i="1"/>
  <c r="FJ106" i="1"/>
  <c r="FI106" i="1"/>
  <c r="FH106" i="1"/>
  <c r="FG106" i="1"/>
  <c r="FF106" i="1"/>
  <c r="FE106" i="1"/>
  <c r="FD106" i="1"/>
  <c r="EH106" i="1"/>
  <c r="OD106" i="1" s="1"/>
  <c r="EG106" i="1"/>
  <c r="EQ106" i="1" s="1"/>
  <c r="EF106" i="1"/>
  <c r="EP106" i="1" s="1"/>
  <c r="EE106" i="1"/>
  <c r="EO106" i="1" s="1"/>
  <c r="SA105" i="1"/>
  <c r="RZ105" i="1"/>
  <c r="RY105" i="1"/>
  <c r="RX105" i="1"/>
  <c r="RW105" i="1"/>
  <c r="RV105" i="1"/>
  <c r="RU105" i="1"/>
  <c r="RT105" i="1"/>
  <c r="RP105" i="1"/>
  <c r="RK105" i="1"/>
  <c r="RJ105" i="1"/>
  <c r="RI105" i="1"/>
  <c r="RH105" i="1"/>
  <c r="RG105" i="1"/>
  <c r="OY105" i="1"/>
  <c r="OX105" i="1"/>
  <c r="OW105" i="1"/>
  <c r="OV105" i="1"/>
  <c r="OU105" i="1"/>
  <c r="OT105" i="1"/>
  <c r="OS105" i="1"/>
  <c r="OR105" i="1"/>
  <c r="OO105" i="1"/>
  <c r="ON105" i="1"/>
  <c r="OM105" i="1"/>
  <c r="OL105" i="1"/>
  <c r="OK105" i="1"/>
  <c r="OJ105" i="1"/>
  <c r="OI105" i="1"/>
  <c r="OH105" i="1"/>
  <c r="GG105" i="1"/>
  <c r="GF105" i="1"/>
  <c r="GE105" i="1"/>
  <c r="GD105" i="1"/>
  <c r="GC105" i="1"/>
  <c r="GB105" i="1"/>
  <c r="GA105" i="1"/>
  <c r="FZ105" i="1"/>
  <c r="FW105" i="1"/>
  <c r="FV105" i="1"/>
  <c r="FU105" i="1"/>
  <c r="FT105" i="1"/>
  <c r="FS105" i="1"/>
  <c r="FR105" i="1"/>
  <c r="FQ105" i="1"/>
  <c r="FP105" i="1"/>
  <c r="FM105" i="1"/>
  <c r="FL105" i="1"/>
  <c r="FK105" i="1"/>
  <c r="FJ105" i="1"/>
  <c r="FI105" i="1"/>
  <c r="FH105" i="1"/>
  <c r="FG105" i="1"/>
  <c r="FF105" i="1"/>
  <c r="FE105" i="1"/>
  <c r="FD105" i="1"/>
  <c r="EH105" i="1"/>
  <c r="OD105" i="1" s="1"/>
  <c r="EG105" i="1"/>
  <c r="EQ105" i="1" s="1"/>
  <c r="EF105" i="1"/>
  <c r="EP105" i="1" s="1"/>
  <c r="EE105" i="1"/>
  <c r="SA104" i="1"/>
  <c r="RZ104" i="1"/>
  <c r="RY104" i="1"/>
  <c r="RX104" i="1"/>
  <c r="RW104" i="1"/>
  <c r="RV104" i="1"/>
  <c r="RU104" i="1"/>
  <c r="RT104" i="1"/>
  <c r="RP104" i="1"/>
  <c r="RK104" i="1"/>
  <c r="RJ104" i="1"/>
  <c r="RI104" i="1"/>
  <c r="RH104" i="1"/>
  <c r="RG104" i="1"/>
  <c r="OY104" i="1"/>
  <c r="OX104" i="1"/>
  <c r="OW104" i="1"/>
  <c r="OV104" i="1"/>
  <c r="OU104" i="1"/>
  <c r="OT104" i="1"/>
  <c r="OS104" i="1"/>
  <c r="OR104" i="1"/>
  <c r="OO104" i="1"/>
  <c r="ON104" i="1"/>
  <c r="OM104" i="1"/>
  <c r="OL104" i="1"/>
  <c r="OK104" i="1"/>
  <c r="OJ104" i="1"/>
  <c r="OI104" i="1"/>
  <c r="OH104" i="1"/>
  <c r="GG104" i="1"/>
  <c r="GF104" i="1"/>
  <c r="GE104" i="1"/>
  <c r="GD104" i="1"/>
  <c r="GC104" i="1"/>
  <c r="GB104" i="1"/>
  <c r="GA104" i="1"/>
  <c r="FZ104" i="1"/>
  <c r="FW104" i="1"/>
  <c r="FV104" i="1"/>
  <c r="FU104" i="1"/>
  <c r="FT104" i="1"/>
  <c r="FS104" i="1"/>
  <c r="FR104" i="1"/>
  <c r="FQ104" i="1"/>
  <c r="FP104" i="1"/>
  <c r="FM104" i="1"/>
  <c r="FL104" i="1"/>
  <c r="FK104" i="1"/>
  <c r="FJ104" i="1"/>
  <c r="FI104" i="1"/>
  <c r="FH104" i="1"/>
  <c r="FG104" i="1"/>
  <c r="FF104" i="1"/>
  <c r="FE104" i="1"/>
  <c r="GI104" i="1" s="1"/>
  <c r="FD104" i="1"/>
  <c r="EH104" i="1"/>
  <c r="OD104" i="1" s="1"/>
  <c r="EG104" i="1"/>
  <c r="EQ104" i="1" s="1"/>
  <c r="EF104" i="1"/>
  <c r="EP104" i="1" s="1"/>
  <c r="EE104" i="1"/>
  <c r="EO104" i="1" s="1"/>
  <c r="SA103" i="1"/>
  <c r="RZ103" i="1"/>
  <c r="RY103" i="1"/>
  <c r="RX103" i="1"/>
  <c r="RW103" i="1"/>
  <c r="RV103" i="1"/>
  <c r="RU103" i="1"/>
  <c r="RT103" i="1"/>
  <c r="RP103" i="1"/>
  <c r="RK103" i="1"/>
  <c r="RJ103" i="1"/>
  <c r="RI103" i="1"/>
  <c r="RH103" i="1"/>
  <c r="RG103" i="1"/>
  <c r="OY103" i="1"/>
  <c r="OX103" i="1"/>
  <c r="OW103" i="1"/>
  <c r="OV103" i="1"/>
  <c r="OU103" i="1"/>
  <c r="OT103" i="1"/>
  <c r="OS103" i="1"/>
  <c r="OR103" i="1"/>
  <c r="OO103" i="1"/>
  <c r="ON103" i="1"/>
  <c r="OM103" i="1"/>
  <c r="OL103" i="1"/>
  <c r="OK103" i="1"/>
  <c r="OJ103" i="1"/>
  <c r="OI103" i="1"/>
  <c r="OH103" i="1"/>
  <c r="GG103" i="1"/>
  <c r="GF103" i="1"/>
  <c r="GE103" i="1"/>
  <c r="GD103" i="1"/>
  <c r="GC103" i="1"/>
  <c r="GB103" i="1"/>
  <c r="GA103" i="1"/>
  <c r="FZ103" i="1"/>
  <c r="FW103" i="1"/>
  <c r="FV103" i="1"/>
  <c r="FU103" i="1"/>
  <c r="FT103" i="1"/>
  <c r="FS103" i="1"/>
  <c r="FR103" i="1"/>
  <c r="FQ103" i="1"/>
  <c r="FP103" i="1"/>
  <c r="FM103" i="1"/>
  <c r="FL103" i="1"/>
  <c r="FK103" i="1"/>
  <c r="FJ103" i="1"/>
  <c r="FI103" i="1"/>
  <c r="FH103" i="1"/>
  <c r="FG103" i="1"/>
  <c r="FF103" i="1"/>
  <c r="FE103" i="1"/>
  <c r="FD103" i="1"/>
  <c r="EH103" i="1"/>
  <c r="OD103" i="1" s="1"/>
  <c r="EG103" i="1"/>
  <c r="EQ103" i="1" s="1"/>
  <c r="EF103" i="1"/>
  <c r="EP103" i="1" s="1"/>
  <c r="EE103" i="1"/>
  <c r="EO103" i="1" s="1"/>
  <c r="SA102" i="1"/>
  <c r="RZ102" i="1"/>
  <c r="RY102" i="1"/>
  <c r="RX102" i="1"/>
  <c r="RW102" i="1"/>
  <c r="RV102" i="1"/>
  <c r="RU102" i="1"/>
  <c r="RT102" i="1"/>
  <c r="RP102" i="1"/>
  <c r="RK102" i="1"/>
  <c r="RJ102" i="1"/>
  <c r="RI102" i="1"/>
  <c r="RH102" i="1"/>
  <c r="RG102" i="1"/>
  <c r="OY102" i="1"/>
  <c r="OX102" i="1"/>
  <c r="OW102" i="1"/>
  <c r="OV102" i="1"/>
  <c r="OU102" i="1"/>
  <c r="OT102" i="1"/>
  <c r="OS102" i="1"/>
  <c r="OR102" i="1"/>
  <c r="OO102" i="1"/>
  <c r="ON102" i="1"/>
  <c r="OM102" i="1"/>
  <c r="OL102" i="1"/>
  <c r="OK102" i="1"/>
  <c r="OJ102" i="1"/>
  <c r="OI102" i="1"/>
  <c r="OH102" i="1"/>
  <c r="GG102" i="1"/>
  <c r="GF102" i="1"/>
  <c r="GE102" i="1"/>
  <c r="GD102" i="1"/>
  <c r="GC102" i="1"/>
  <c r="GB102" i="1"/>
  <c r="GA102" i="1"/>
  <c r="FZ102" i="1"/>
  <c r="FW102" i="1"/>
  <c r="FV102" i="1"/>
  <c r="FU102" i="1"/>
  <c r="FT102" i="1"/>
  <c r="FS102" i="1"/>
  <c r="FR102" i="1"/>
  <c r="FQ102" i="1"/>
  <c r="FP102" i="1"/>
  <c r="FM102" i="1"/>
  <c r="FL102" i="1"/>
  <c r="FK102" i="1"/>
  <c r="FJ102" i="1"/>
  <c r="FI102" i="1"/>
  <c r="FH102" i="1"/>
  <c r="FG102" i="1"/>
  <c r="FF102" i="1"/>
  <c r="FE102" i="1"/>
  <c r="FD102" i="1"/>
  <c r="EH102" i="1"/>
  <c r="OD102" i="1" s="1"/>
  <c r="EG102" i="1"/>
  <c r="EQ102" i="1" s="1"/>
  <c r="EF102" i="1"/>
  <c r="EP102" i="1" s="1"/>
  <c r="EE102" i="1"/>
  <c r="SA101" i="1"/>
  <c r="RZ101" i="1"/>
  <c r="RY101" i="1"/>
  <c r="RX101" i="1"/>
  <c r="RW101" i="1"/>
  <c r="RV101" i="1"/>
  <c r="RU101" i="1"/>
  <c r="RT101" i="1"/>
  <c r="RP101" i="1"/>
  <c r="RK101" i="1"/>
  <c r="RJ101" i="1"/>
  <c r="RI101" i="1"/>
  <c r="RH101" i="1"/>
  <c r="RG101" i="1"/>
  <c r="OY101" i="1"/>
  <c r="OX101" i="1"/>
  <c r="OW101" i="1"/>
  <c r="OV101" i="1"/>
  <c r="OU101" i="1"/>
  <c r="OT101" i="1"/>
  <c r="OS101" i="1"/>
  <c r="OR101" i="1"/>
  <c r="OO101" i="1"/>
  <c r="ON101" i="1"/>
  <c r="OM101" i="1"/>
  <c r="OL101" i="1"/>
  <c r="OK101" i="1"/>
  <c r="OJ101" i="1"/>
  <c r="OI101" i="1"/>
  <c r="OH101" i="1"/>
  <c r="GG101" i="1"/>
  <c r="GF101" i="1"/>
  <c r="GE101" i="1"/>
  <c r="GD101" i="1"/>
  <c r="GC101" i="1"/>
  <c r="GB101" i="1"/>
  <c r="GA101" i="1"/>
  <c r="FZ101" i="1"/>
  <c r="FW101" i="1"/>
  <c r="FV101" i="1"/>
  <c r="FU101" i="1"/>
  <c r="FT101" i="1"/>
  <c r="FS101" i="1"/>
  <c r="FR101" i="1"/>
  <c r="FQ101" i="1"/>
  <c r="FP101" i="1"/>
  <c r="FM101" i="1"/>
  <c r="FL101" i="1"/>
  <c r="FK101" i="1"/>
  <c r="FJ101" i="1"/>
  <c r="FI101" i="1"/>
  <c r="FH101" i="1"/>
  <c r="FG101" i="1"/>
  <c r="FF101" i="1"/>
  <c r="FE101" i="1"/>
  <c r="FD101" i="1"/>
  <c r="EH101" i="1"/>
  <c r="OD101" i="1" s="1"/>
  <c r="EG101" i="1"/>
  <c r="EQ101" i="1" s="1"/>
  <c r="EF101" i="1"/>
  <c r="EP101" i="1" s="1"/>
  <c r="EE101" i="1"/>
  <c r="EO101" i="1" s="1"/>
  <c r="SA100" i="1"/>
  <c r="RZ100" i="1"/>
  <c r="RY100" i="1"/>
  <c r="RX100" i="1"/>
  <c r="RW100" i="1"/>
  <c r="RV100" i="1"/>
  <c r="RU100" i="1"/>
  <c r="RT100" i="1"/>
  <c r="RP100" i="1"/>
  <c r="RK100" i="1"/>
  <c r="RJ100" i="1"/>
  <c r="RI100" i="1"/>
  <c r="RH100" i="1"/>
  <c r="RG100" i="1"/>
  <c r="OY100" i="1"/>
  <c r="OX100" i="1"/>
  <c r="OW100" i="1"/>
  <c r="OV100" i="1"/>
  <c r="OU100" i="1"/>
  <c r="OT100" i="1"/>
  <c r="OS100" i="1"/>
  <c r="OR100" i="1"/>
  <c r="OO100" i="1"/>
  <c r="ON100" i="1"/>
  <c r="OM100" i="1"/>
  <c r="OL100" i="1"/>
  <c r="OK100" i="1"/>
  <c r="OJ100" i="1"/>
  <c r="OI100" i="1"/>
  <c r="OH100" i="1"/>
  <c r="GG100" i="1"/>
  <c r="GF100" i="1"/>
  <c r="GE100" i="1"/>
  <c r="GD100" i="1"/>
  <c r="GC100" i="1"/>
  <c r="GB100" i="1"/>
  <c r="GA100" i="1"/>
  <c r="FZ100" i="1"/>
  <c r="FW100" i="1"/>
  <c r="FV100" i="1"/>
  <c r="FU100" i="1"/>
  <c r="FT100" i="1"/>
  <c r="FS100" i="1"/>
  <c r="FR100" i="1"/>
  <c r="FQ100" i="1"/>
  <c r="FP100" i="1"/>
  <c r="FM100" i="1"/>
  <c r="FL100" i="1"/>
  <c r="FK100" i="1"/>
  <c r="FJ100" i="1"/>
  <c r="FI100" i="1"/>
  <c r="FH100" i="1"/>
  <c r="FG100" i="1"/>
  <c r="FF100" i="1"/>
  <c r="FE100" i="1"/>
  <c r="FD100" i="1"/>
  <c r="EH100" i="1"/>
  <c r="ER100" i="1" s="1"/>
  <c r="EG100" i="1"/>
  <c r="EQ100" i="1" s="1"/>
  <c r="EF100" i="1"/>
  <c r="EP100" i="1" s="1"/>
  <c r="EE100" i="1"/>
  <c r="EO100" i="1" s="1"/>
  <c r="SA99" i="1"/>
  <c r="RZ99" i="1"/>
  <c r="RY99" i="1"/>
  <c r="RX99" i="1"/>
  <c r="RW99" i="1"/>
  <c r="RV99" i="1"/>
  <c r="RU99" i="1"/>
  <c r="RT99" i="1"/>
  <c r="RP99" i="1"/>
  <c r="RK99" i="1"/>
  <c r="RJ99" i="1"/>
  <c r="RI99" i="1"/>
  <c r="RH99" i="1"/>
  <c r="RG99" i="1"/>
  <c r="OY99" i="1"/>
  <c r="OX99" i="1"/>
  <c r="OW99" i="1"/>
  <c r="OV99" i="1"/>
  <c r="OU99" i="1"/>
  <c r="OT99" i="1"/>
  <c r="OS99" i="1"/>
  <c r="OR99" i="1"/>
  <c r="OO99" i="1"/>
  <c r="ON99" i="1"/>
  <c r="OM99" i="1"/>
  <c r="OL99" i="1"/>
  <c r="OK99" i="1"/>
  <c r="OJ99" i="1"/>
  <c r="OI99" i="1"/>
  <c r="OH99" i="1"/>
  <c r="GG99" i="1"/>
  <c r="GF99" i="1"/>
  <c r="GE99" i="1"/>
  <c r="GD99" i="1"/>
  <c r="GC99" i="1"/>
  <c r="GB99" i="1"/>
  <c r="GA99" i="1"/>
  <c r="FZ99" i="1"/>
  <c r="FW99" i="1"/>
  <c r="FV99" i="1"/>
  <c r="FU99" i="1"/>
  <c r="FT99" i="1"/>
  <c r="FS99" i="1"/>
  <c r="FR99" i="1"/>
  <c r="FQ99" i="1"/>
  <c r="FP99" i="1"/>
  <c r="FM99" i="1"/>
  <c r="FL99" i="1"/>
  <c r="FK99" i="1"/>
  <c r="FJ99" i="1"/>
  <c r="FI99" i="1"/>
  <c r="FH99" i="1"/>
  <c r="FG99" i="1"/>
  <c r="FF99" i="1"/>
  <c r="FE99" i="1"/>
  <c r="FD99" i="1"/>
  <c r="GH99" i="1" s="1"/>
  <c r="EH99" i="1"/>
  <c r="OD99" i="1" s="1"/>
  <c r="EG99" i="1"/>
  <c r="EQ99" i="1" s="1"/>
  <c r="EF99" i="1"/>
  <c r="EP99" i="1" s="1"/>
  <c r="EE99" i="1"/>
  <c r="EO99" i="1" s="1"/>
  <c r="SA98" i="1"/>
  <c r="RZ98" i="1"/>
  <c r="RY98" i="1"/>
  <c r="RX98" i="1"/>
  <c r="RW98" i="1"/>
  <c r="RV98" i="1"/>
  <c r="RU98" i="1"/>
  <c r="RT98" i="1"/>
  <c r="RP98" i="1"/>
  <c r="RK98" i="1"/>
  <c r="RJ98" i="1"/>
  <c r="RI98" i="1"/>
  <c r="RH98" i="1"/>
  <c r="RG98" i="1"/>
  <c r="OY98" i="1"/>
  <c r="OX98" i="1"/>
  <c r="OW98" i="1"/>
  <c r="OV98" i="1"/>
  <c r="OU98" i="1"/>
  <c r="OT98" i="1"/>
  <c r="OS98" i="1"/>
  <c r="OR98" i="1"/>
  <c r="OO98" i="1"/>
  <c r="ON98" i="1"/>
  <c r="OM98" i="1"/>
  <c r="OL98" i="1"/>
  <c r="OK98" i="1"/>
  <c r="OJ98" i="1"/>
  <c r="OI98" i="1"/>
  <c r="OH98" i="1"/>
  <c r="GG98" i="1"/>
  <c r="GF98" i="1"/>
  <c r="GE98" i="1"/>
  <c r="GD98" i="1"/>
  <c r="GC98" i="1"/>
  <c r="GB98" i="1"/>
  <c r="GA98" i="1"/>
  <c r="FZ98" i="1"/>
  <c r="FW98" i="1"/>
  <c r="FV98" i="1"/>
  <c r="FU98" i="1"/>
  <c r="FT98" i="1"/>
  <c r="FS98" i="1"/>
  <c r="FR98" i="1"/>
  <c r="FQ98" i="1"/>
  <c r="FP98" i="1"/>
  <c r="FM98" i="1"/>
  <c r="FL98" i="1"/>
  <c r="FK98" i="1"/>
  <c r="FJ98" i="1"/>
  <c r="FI98" i="1"/>
  <c r="FH98" i="1"/>
  <c r="FG98" i="1"/>
  <c r="FF98" i="1"/>
  <c r="FE98" i="1"/>
  <c r="FD98" i="1"/>
  <c r="EH98" i="1"/>
  <c r="ER98" i="1" s="1"/>
  <c r="EG98" i="1"/>
  <c r="EQ98" i="1" s="1"/>
  <c r="EF98" i="1"/>
  <c r="EP98" i="1" s="1"/>
  <c r="EE98" i="1"/>
  <c r="EO98" i="1" s="1"/>
  <c r="SA97" i="1"/>
  <c r="RZ97" i="1"/>
  <c r="RY97" i="1"/>
  <c r="RX97" i="1"/>
  <c r="RW97" i="1"/>
  <c r="RV97" i="1"/>
  <c r="RU97" i="1"/>
  <c r="RT97" i="1"/>
  <c r="RP97" i="1"/>
  <c r="RK97" i="1"/>
  <c r="RJ97" i="1"/>
  <c r="RI97" i="1"/>
  <c r="RH97" i="1"/>
  <c r="RG97" i="1"/>
  <c r="OY97" i="1"/>
  <c r="OX97" i="1"/>
  <c r="OW97" i="1"/>
  <c r="OV97" i="1"/>
  <c r="OU97" i="1"/>
  <c r="OT97" i="1"/>
  <c r="OS97" i="1"/>
  <c r="OR97" i="1"/>
  <c r="OO97" i="1"/>
  <c r="ON97" i="1"/>
  <c r="OM97" i="1"/>
  <c r="OL97" i="1"/>
  <c r="OK97" i="1"/>
  <c r="OJ97" i="1"/>
  <c r="OI97" i="1"/>
  <c r="OH97" i="1"/>
  <c r="GG97" i="1"/>
  <c r="GF97" i="1"/>
  <c r="GE97" i="1"/>
  <c r="GD97" i="1"/>
  <c r="GC97" i="1"/>
  <c r="GB97" i="1"/>
  <c r="GA97" i="1"/>
  <c r="FZ97" i="1"/>
  <c r="FW97" i="1"/>
  <c r="FV97" i="1"/>
  <c r="FU97" i="1"/>
  <c r="FT97" i="1"/>
  <c r="FS97" i="1"/>
  <c r="FR97" i="1"/>
  <c r="FQ97" i="1"/>
  <c r="FP97" i="1"/>
  <c r="FM97" i="1"/>
  <c r="FL97" i="1"/>
  <c r="FK97" i="1"/>
  <c r="FJ97" i="1"/>
  <c r="FI97" i="1"/>
  <c r="FH97" i="1"/>
  <c r="FG97" i="1"/>
  <c r="FF97" i="1"/>
  <c r="FE97" i="1"/>
  <c r="FD97" i="1"/>
  <c r="EH97" i="1"/>
  <c r="OD97" i="1" s="1"/>
  <c r="EG97" i="1"/>
  <c r="EQ97" i="1" s="1"/>
  <c r="EF97" i="1"/>
  <c r="EP97" i="1" s="1"/>
  <c r="EE97" i="1"/>
  <c r="EO97" i="1" s="1"/>
  <c r="SA96" i="1"/>
  <c r="RZ96" i="1"/>
  <c r="RY96" i="1"/>
  <c r="RX96" i="1"/>
  <c r="RW96" i="1"/>
  <c r="RV96" i="1"/>
  <c r="RU96" i="1"/>
  <c r="RT96" i="1"/>
  <c r="RP96" i="1"/>
  <c r="RK96" i="1"/>
  <c r="RJ96" i="1"/>
  <c r="RI96" i="1"/>
  <c r="RH96" i="1"/>
  <c r="RG96" i="1"/>
  <c r="OY96" i="1"/>
  <c r="OX96" i="1"/>
  <c r="OW96" i="1"/>
  <c r="OV96" i="1"/>
  <c r="OU96" i="1"/>
  <c r="OT96" i="1"/>
  <c r="OS96" i="1"/>
  <c r="OR96" i="1"/>
  <c r="OO96" i="1"/>
  <c r="ON96" i="1"/>
  <c r="OM96" i="1"/>
  <c r="OL96" i="1"/>
  <c r="OK96" i="1"/>
  <c r="OJ96" i="1"/>
  <c r="OI96" i="1"/>
  <c r="OH96" i="1"/>
  <c r="GG96" i="1"/>
  <c r="GF96" i="1"/>
  <c r="GE96" i="1"/>
  <c r="GD96" i="1"/>
  <c r="GC96" i="1"/>
  <c r="GB96" i="1"/>
  <c r="GA96" i="1"/>
  <c r="FZ96" i="1"/>
  <c r="FW96" i="1"/>
  <c r="FV96" i="1"/>
  <c r="FU96" i="1"/>
  <c r="FT96" i="1"/>
  <c r="FS96" i="1"/>
  <c r="FR96" i="1"/>
  <c r="FQ96" i="1"/>
  <c r="FP96" i="1"/>
  <c r="FM96" i="1"/>
  <c r="FL96" i="1"/>
  <c r="FK96" i="1"/>
  <c r="FJ96" i="1"/>
  <c r="FI96" i="1"/>
  <c r="FH96" i="1"/>
  <c r="FG96" i="1"/>
  <c r="FF96" i="1"/>
  <c r="FE96" i="1"/>
  <c r="GI96" i="1" s="1"/>
  <c r="FD96" i="1"/>
  <c r="GH96" i="1" s="1"/>
  <c r="EH96" i="1"/>
  <c r="OD96" i="1" s="1"/>
  <c r="EG96" i="1"/>
  <c r="EQ96" i="1" s="1"/>
  <c r="EF96" i="1"/>
  <c r="EP96" i="1" s="1"/>
  <c r="EE96" i="1"/>
  <c r="SA95" i="1"/>
  <c r="RZ95" i="1"/>
  <c r="RY95" i="1"/>
  <c r="RX95" i="1"/>
  <c r="RW95" i="1"/>
  <c r="RV95" i="1"/>
  <c r="RU95" i="1"/>
  <c r="RT95" i="1"/>
  <c r="RP95" i="1"/>
  <c r="RK95" i="1"/>
  <c r="RJ95" i="1"/>
  <c r="RI95" i="1"/>
  <c r="RH95" i="1"/>
  <c r="RG95" i="1"/>
  <c r="OY95" i="1"/>
  <c r="OX95" i="1"/>
  <c r="OW95" i="1"/>
  <c r="OV95" i="1"/>
  <c r="OU95" i="1"/>
  <c r="OT95" i="1"/>
  <c r="OS95" i="1"/>
  <c r="OR95" i="1"/>
  <c r="OO95" i="1"/>
  <c r="ON95" i="1"/>
  <c r="OM95" i="1"/>
  <c r="OL95" i="1"/>
  <c r="OK95" i="1"/>
  <c r="OJ95" i="1"/>
  <c r="OI95" i="1"/>
  <c r="OH95" i="1"/>
  <c r="GG95" i="1"/>
  <c r="GF95" i="1"/>
  <c r="GE95" i="1"/>
  <c r="GD95" i="1"/>
  <c r="GC95" i="1"/>
  <c r="GB95" i="1"/>
  <c r="GA95" i="1"/>
  <c r="FZ95" i="1"/>
  <c r="FW95" i="1"/>
  <c r="FV95" i="1"/>
  <c r="FU95" i="1"/>
  <c r="FT95" i="1"/>
  <c r="FS95" i="1"/>
  <c r="FR95" i="1"/>
  <c r="FQ95" i="1"/>
  <c r="FP95" i="1"/>
  <c r="FM95" i="1"/>
  <c r="FL95" i="1"/>
  <c r="FK95" i="1"/>
  <c r="FJ95" i="1"/>
  <c r="FI95" i="1"/>
  <c r="FH95" i="1"/>
  <c r="FG95" i="1"/>
  <c r="FF95" i="1"/>
  <c r="FE95" i="1"/>
  <c r="FD95" i="1"/>
  <c r="EH95" i="1"/>
  <c r="OD95" i="1" s="1"/>
  <c r="EG95" i="1"/>
  <c r="EQ95" i="1" s="1"/>
  <c r="EF95" i="1"/>
  <c r="EP95" i="1" s="1"/>
  <c r="EE95" i="1"/>
  <c r="EO95" i="1" s="1"/>
  <c r="SA94" i="1"/>
  <c r="RZ94" i="1"/>
  <c r="RY94" i="1"/>
  <c r="RX94" i="1"/>
  <c r="RW94" i="1"/>
  <c r="RV94" i="1"/>
  <c r="RU94" i="1"/>
  <c r="RT94" i="1"/>
  <c r="RP94" i="1"/>
  <c r="RK94" i="1"/>
  <c r="RJ94" i="1"/>
  <c r="RI94" i="1"/>
  <c r="RH94" i="1"/>
  <c r="RG94" i="1"/>
  <c r="OY94" i="1"/>
  <c r="OX94" i="1"/>
  <c r="OW94" i="1"/>
  <c r="OV94" i="1"/>
  <c r="OU94" i="1"/>
  <c r="OT94" i="1"/>
  <c r="OS94" i="1"/>
  <c r="OR94" i="1"/>
  <c r="OO94" i="1"/>
  <c r="ON94" i="1"/>
  <c r="OM94" i="1"/>
  <c r="OL94" i="1"/>
  <c r="OK94" i="1"/>
  <c r="OJ94" i="1"/>
  <c r="OI94" i="1"/>
  <c r="OH94" i="1"/>
  <c r="GG94" i="1"/>
  <c r="GF94" i="1"/>
  <c r="GE94" i="1"/>
  <c r="GD94" i="1"/>
  <c r="GC94" i="1"/>
  <c r="GB94" i="1"/>
  <c r="GA94" i="1"/>
  <c r="FZ94" i="1"/>
  <c r="FW94" i="1"/>
  <c r="FV94" i="1"/>
  <c r="FU94" i="1"/>
  <c r="FT94" i="1"/>
  <c r="FS94" i="1"/>
  <c r="FR94" i="1"/>
  <c r="FQ94" i="1"/>
  <c r="FP94" i="1"/>
  <c r="FM94" i="1"/>
  <c r="FL94" i="1"/>
  <c r="FK94" i="1"/>
  <c r="FJ94" i="1"/>
  <c r="FI94" i="1"/>
  <c r="FH94" i="1"/>
  <c r="FG94" i="1"/>
  <c r="FF94" i="1"/>
  <c r="FE94" i="1"/>
  <c r="FD94" i="1"/>
  <c r="EH94" i="1"/>
  <c r="OD94" i="1" s="1"/>
  <c r="EG94" i="1"/>
  <c r="EQ94" i="1" s="1"/>
  <c r="EF94" i="1"/>
  <c r="EE94" i="1"/>
  <c r="EO94" i="1" s="1"/>
  <c r="SA93" i="1"/>
  <c r="RZ93" i="1"/>
  <c r="RY93" i="1"/>
  <c r="RX93" i="1"/>
  <c r="RW93" i="1"/>
  <c r="RV93" i="1"/>
  <c r="RU93" i="1"/>
  <c r="RT93" i="1"/>
  <c r="RP93" i="1"/>
  <c r="RK93" i="1"/>
  <c r="RJ93" i="1"/>
  <c r="RI93" i="1"/>
  <c r="RH93" i="1"/>
  <c r="RG93" i="1"/>
  <c r="OY93" i="1"/>
  <c r="OX93" i="1"/>
  <c r="OW93" i="1"/>
  <c r="OV93" i="1"/>
  <c r="OU93" i="1"/>
  <c r="OT93" i="1"/>
  <c r="OS93" i="1"/>
  <c r="OR93" i="1"/>
  <c r="OO93" i="1"/>
  <c r="ON93" i="1"/>
  <c r="OM93" i="1"/>
  <c r="OL93" i="1"/>
  <c r="OK93" i="1"/>
  <c r="OJ93" i="1"/>
  <c r="OI93" i="1"/>
  <c r="OH93" i="1"/>
  <c r="GG93" i="1"/>
  <c r="GF93" i="1"/>
  <c r="GE93" i="1"/>
  <c r="GD93" i="1"/>
  <c r="GC93" i="1"/>
  <c r="GB93" i="1"/>
  <c r="GA93" i="1"/>
  <c r="FZ93" i="1"/>
  <c r="FW93" i="1"/>
  <c r="FV93" i="1"/>
  <c r="FU93" i="1"/>
  <c r="FT93" i="1"/>
  <c r="FS93" i="1"/>
  <c r="FR93" i="1"/>
  <c r="FQ93" i="1"/>
  <c r="FP93" i="1"/>
  <c r="FM93" i="1"/>
  <c r="FL93" i="1"/>
  <c r="FK93" i="1"/>
  <c r="FJ93" i="1"/>
  <c r="FI93" i="1"/>
  <c r="FH93" i="1"/>
  <c r="FG93" i="1"/>
  <c r="FF93" i="1"/>
  <c r="FE93" i="1"/>
  <c r="GI93" i="1" s="1"/>
  <c r="FD93" i="1"/>
  <c r="EH93" i="1"/>
  <c r="OD93" i="1" s="1"/>
  <c r="EG93" i="1"/>
  <c r="EQ93" i="1" s="1"/>
  <c r="EF93" i="1"/>
  <c r="EP93" i="1" s="1"/>
  <c r="EE93" i="1"/>
  <c r="EO93" i="1" s="1"/>
  <c r="SA92" i="1"/>
  <c r="RZ92" i="1"/>
  <c r="RY92" i="1"/>
  <c r="RX92" i="1"/>
  <c r="RW92" i="1"/>
  <c r="RV92" i="1"/>
  <c r="RU92" i="1"/>
  <c r="RT92" i="1"/>
  <c r="RP92" i="1"/>
  <c r="RK92" i="1"/>
  <c r="RJ92" i="1"/>
  <c r="RI92" i="1"/>
  <c r="RH92" i="1"/>
  <c r="RG92" i="1"/>
  <c r="OY92" i="1"/>
  <c r="OX92" i="1"/>
  <c r="OW92" i="1"/>
  <c r="OV92" i="1"/>
  <c r="OU92" i="1"/>
  <c r="OT92" i="1"/>
  <c r="OS92" i="1"/>
  <c r="OR92" i="1"/>
  <c r="OO92" i="1"/>
  <c r="ON92" i="1"/>
  <c r="OM92" i="1"/>
  <c r="OL92" i="1"/>
  <c r="OK92" i="1"/>
  <c r="OJ92" i="1"/>
  <c r="OI92" i="1"/>
  <c r="OH92" i="1"/>
  <c r="GG92" i="1"/>
  <c r="GF92" i="1"/>
  <c r="GE92" i="1"/>
  <c r="GD92" i="1"/>
  <c r="GC92" i="1"/>
  <c r="GB92" i="1"/>
  <c r="GA92" i="1"/>
  <c r="FZ92" i="1"/>
  <c r="FW92" i="1"/>
  <c r="FV92" i="1"/>
  <c r="FU92" i="1"/>
  <c r="FT92" i="1"/>
  <c r="FS92" i="1"/>
  <c r="FR92" i="1"/>
  <c r="FQ92" i="1"/>
  <c r="FP92" i="1"/>
  <c r="FM92" i="1"/>
  <c r="FL92" i="1"/>
  <c r="FK92" i="1"/>
  <c r="FJ92" i="1"/>
  <c r="FI92" i="1"/>
  <c r="FH92" i="1"/>
  <c r="FG92" i="1"/>
  <c r="FF92" i="1"/>
  <c r="FE92" i="1"/>
  <c r="FD92" i="1"/>
  <c r="EH92" i="1"/>
  <c r="OD92" i="1" s="1"/>
  <c r="EG92" i="1"/>
  <c r="EQ92" i="1" s="1"/>
  <c r="EF92" i="1"/>
  <c r="EP92" i="1" s="1"/>
  <c r="EE92" i="1"/>
  <c r="EO92" i="1" s="1"/>
  <c r="SA91" i="1"/>
  <c r="RZ91" i="1"/>
  <c r="RY91" i="1"/>
  <c r="RX91" i="1"/>
  <c r="RW91" i="1"/>
  <c r="RV91" i="1"/>
  <c r="RU91" i="1"/>
  <c r="RT91" i="1"/>
  <c r="RP91" i="1"/>
  <c r="RK91" i="1"/>
  <c r="RJ91" i="1"/>
  <c r="RI91" i="1"/>
  <c r="RH91" i="1"/>
  <c r="RG91" i="1"/>
  <c r="OY91" i="1"/>
  <c r="OX91" i="1"/>
  <c r="OW91" i="1"/>
  <c r="OV91" i="1"/>
  <c r="OU91" i="1"/>
  <c r="OT91" i="1"/>
  <c r="OS91" i="1"/>
  <c r="OR91" i="1"/>
  <c r="OO91" i="1"/>
  <c r="ON91" i="1"/>
  <c r="OM91" i="1"/>
  <c r="OL91" i="1"/>
  <c r="OK91" i="1"/>
  <c r="OJ91" i="1"/>
  <c r="OI91" i="1"/>
  <c r="OH91" i="1"/>
  <c r="GG91" i="1"/>
  <c r="GF91" i="1"/>
  <c r="GE91" i="1"/>
  <c r="GD91" i="1"/>
  <c r="GC91" i="1"/>
  <c r="GB91" i="1"/>
  <c r="GA91" i="1"/>
  <c r="FZ91" i="1"/>
  <c r="FW91" i="1"/>
  <c r="FV91" i="1"/>
  <c r="FU91" i="1"/>
  <c r="FT91" i="1"/>
  <c r="FS91" i="1"/>
  <c r="FR91" i="1"/>
  <c r="FQ91" i="1"/>
  <c r="FP91" i="1"/>
  <c r="FM91" i="1"/>
  <c r="FL91" i="1"/>
  <c r="FK91" i="1"/>
  <c r="FJ91" i="1"/>
  <c r="FI91" i="1"/>
  <c r="FH91" i="1"/>
  <c r="FG91" i="1"/>
  <c r="FF91" i="1"/>
  <c r="FE91" i="1"/>
  <c r="FD91" i="1"/>
  <c r="GH91" i="1" s="1"/>
  <c r="EH91" i="1"/>
  <c r="OD91" i="1" s="1"/>
  <c r="EG91" i="1"/>
  <c r="EF91" i="1"/>
  <c r="EP91" i="1" s="1"/>
  <c r="EE91" i="1"/>
  <c r="EO91" i="1" s="1"/>
  <c r="SA90" i="1"/>
  <c r="RZ90" i="1"/>
  <c r="RY90" i="1"/>
  <c r="RX90" i="1"/>
  <c r="RW90" i="1"/>
  <c r="RV90" i="1"/>
  <c r="RU90" i="1"/>
  <c r="RT90" i="1"/>
  <c r="RP90" i="1"/>
  <c r="RK90" i="1"/>
  <c r="RJ90" i="1"/>
  <c r="RI90" i="1"/>
  <c r="RH90" i="1"/>
  <c r="RG90" i="1"/>
  <c r="OY90" i="1"/>
  <c r="OX90" i="1"/>
  <c r="OW90" i="1"/>
  <c r="OV90" i="1"/>
  <c r="OU90" i="1"/>
  <c r="OT90" i="1"/>
  <c r="OS90" i="1"/>
  <c r="OR90" i="1"/>
  <c r="OO90" i="1"/>
  <c r="ON90" i="1"/>
  <c r="OM90" i="1"/>
  <c r="OL90" i="1"/>
  <c r="OK90" i="1"/>
  <c r="OJ90" i="1"/>
  <c r="OI90" i="1"/>
  <c r="OH90" i="1"/>
  <c r="GG90" i="1"/>
  <c r="GF90" i="1"/>
  <c r="GE90" i="1"/>
  <c r="GD90" i="1"/>
  <c r="GC90" i="1"/>
  <c r="GB90" i="1"/>
  <c r="GA90" i="1"/>
  <c r="FZ90" i="1"/>
  <c r="FW90" i="1"/>
  <c r="FV90" i="1"/>
  <c r="FU90" i="1"/>
  <c r="FT90" i="1"/>
  <c r="FS90" i="1"/>
  <c r="FR90" i="1"/>
  <c r="FQ90" i="1"/>
  <c r="FP90" i="1"/>
  <c r="FM90" i="1"/>
  <c r="FL90" i="1"/>
  <c r="FK90" i="1"/>
  <c r="FJ90" i="1"/>
  <c r="FI90" i="1"/>
  <c r="FH90" i="1"/>
  <c r="FG90" i="1"/>
  <c r="FF90" i="1"/>
  <c r="FE90" i="1"/>
  <c r="FD90" i="1"/>
  <c r="EH90" i="1"/>
  <c r="ER90" i="1" s="1"/>
  <c r="EG90" i="1"/>
  <c r="EQ90" i="1" s="1"/>
  <c r="EF90" i="1"/>
  <c r="EP90" i="1" s="1"/>
  <c r="EE90" i="1"/>
  <c r="SA89" i="1"/>
  <c r="RZ89" i="1"/>
  <c r="RY89" i="1"/>
  <c r="RX89" i="1"/>
  <c r="RW89" i="1"/>
  <c r="RV89" i="1"/>
  <c r="RU89" i="1"/>
  <c r="RT89" i="1"/>
  <c r="RP89" i="1"/>
  <c r="RK89" i="1"/>
  <c r="RJ89" i="1"/>
  <c r="RI89" i="1"/>
  <c r="RH89" i="1"/>
  <c r="RG89" i="1"/>
  <c r="OY89" i="1"/>
  <c r="OX89" i="1"/>
  <c r="OW89" i="1"/>
  <c r="OV89" i="1"/>
  <c r="OU89" i="1"/>
  <c r="OT89" i="1"/>
  <c r="OS89" i="1"/>
  <c r="OR89" i="1"/>
  <c r="OO89" i="1"/>
  <c r="ON89" i="1"/>
  <c r="OM89" i="1"/>
  <c r="OL89" i="1"/>
  <c r="OK89" i="1"/>
  <c r="OJ89" i="1"/>
  <c r="OI89" i="1"/>
  <c r="OH89" i="1"/>
  <c r="GG89" i="1"/>
  <c r="GF89" i="1"/>
  <c r="GE89" i="1"/>
  <c r="GD89" i="1"/>
  <c r="GC89" i="1"/>
  <c r="GB89" i="1"/>
  <c r="GA89" i="1"/>
  <c r="FZ89" i="1"/>
  <c r="FW89" i="1"/>
  <c r="FV89" i="1"/>
  <c r="FU89" i="1"/>
  <c r="FT89" i="1"/>
  <c r="FS89" i="1"/>
  <c r="FR89" i="1"/>
  <c r="FQ89" i="1"/>
  <c r="FP89" i="1"/>
  <c r="FM89" i="1"/>
  <c r="FL89" i="1"/>
  <c r="FK89" i="1"/>
  <c r="FJ89" i="1"/>
  <c r="FI89" i="1"/>
  <c r="FH89" i="1"/>
  <c r="FG89" i="1"/>
  <c r="FF89" i="1"/>
  <c r="FE89" i="1"/>
  <c r="FD89" i="1"/>
  <c r="EH89" i="1"/>
  <c r="ER89" i="1" s="1"/>
  <c r="EG89" i="1"/>
  <c r="EQ89" i="1" s="1"/>
  <c r="EF89" i="1"/>
  <c r="EP89" i="1" s="1"/>
  <c r="EE89" i="1"/>
  <c r="EO89" i="1" s="1"/>
  <c r="SA88" i="1"/>
  <c r="RZ88" i="1"/>
  <c r="RY88" i="1"/>
  <c r="RX88" i="1"/>
  <c r="RW88" i="1"/>
  <c r="RV88" i="1"/>
  <c r="RU88" i="1"/>
  <c r="RT88" i="1"/>
  <c r="RP88" i="1"/>
  <c r="RK88" i="1"/>
  <c r="RJ88" i="1"/>
  <c r="RI88" i="1"/>
  <c r="RH88" i="1"/>
  <c r="RG88" i="1"/>
  <c r="OY88" i="1"/>
  <c r="OX88" i="1"/>
  <c r="OW88" i="1"/>
  <c r="OV88" i="1"/>
  <c r="OU88" i="1"/>
  <c r="OT88" i="1"/>
  <c r="OS88" i="1"/>
  <c r="OR88" i="1"/>
  <c r="OO88" i="1"/>
  <c r="ON88" i="1"/>
  <c r="OM88" i="1"/>
  <c r="OL88" i="1"/>
  <c r="OK88" i="1"/>
  <c r="OJ88" i="1"/>
  <c r="OI88" i="1"/>
  <c r="OH88" i="1"/>
  <c r="GG88" i="1"/>
  <c r="GF88" i="1"/>
  <c r="GE88" i="1"/>
  <c r="GD88" i="1"/>
  <c r="GC88" i="1"/>
  <c r="GB88" i="1"/>
  <c r="GA88" i="1"/>
  <c r="FZ88" i="1"/>
  <c r="FW88" i="1"/>
  <c r="FV88" i="1"/>
  <c r="FU88" i="1"/>
  <c r="FT88" i="1"/>
  <c r="FS88" i="1"/>
  <c r="FR88" i="1"/>
  <c r="FQ88" i="1"/>
  <c r="FP88" i="1"/>
  <c r="FM88" i="1"/>
  <c r="FL88" i="1"/>
  <c r="FK88" i="1"/>
  <c r="FJ88" i="1"/>
  <c r="FI88" i="1"/>
  <c r="FH88" i="1"/>
  <c r="FG88" i="1"/>
  <c r="FF88" i="1"/>
  <c r="FE88" i="1"/>
  <c r="FD88" i="1"/>
  <c r="EH88" i="1"/>
  <c r="ER88" i="1" s="1"/>
  <c r="EG88" i="1"/>
  <c r="EQ88" i="1" s="1"/>
  <c r="EF88" i="1"/>
  <c r="EP88" i="1" s="1"/>
  <c r="EE88" i="1"/>
  <c r="EO88" i="1" s="1"/>
  <c r="SA87" i="1"/>
  <c r="RZ87" i="1"/>
  <c r="RY87" i="1"/>
  <c r="RX87" i="1"/>
  <c r="RW87" i="1"/>
  <c r="RV87" i="1"/>
  <c r="RU87" i="1"/>
  <c r="RT87" i="1"/>
  <c r="RP87" i="1"/>
  <c r="RK87" i="1"/>
  <c r="RJ87" i="1"/>
  <c r="RI87" i="1"/>
  <c r="RH87" i="1"/>
  <c r="RG87" i="1"/>
  <c r="OY87" i="1"/>
  <c r="OX87" i="1"/>
  <c r="OW87" i="1"/>
  <c r="OV87" i="1"/>
  <c r="OU87" i="1"/>
  <c r="OT87" i="1"/>
  <c r="OS87" i="1"/>
  <c r="OR87" i="1"/>
  <c r="OO87" i="1"/>
  <c r="ON87" i="1"/>
  <c r="OM87" i="1"/>
  <c r="OL87" i="1"/>
  <c r="OK87" i="1"/>
  <c r="OJ87" i="1"/>
  <c r="OI87" i="1"/>
  <c r="OH87" i="1"/>
  <c r="GG87" i="1"/>
  <c r="GF87" i="1"/>
  <c r="GE87" i="1"/>
  <c r="GD87" i="1"/>
  <c r="GC87" i="1"/>
  <c r="GB87" i="1"/>
  <c r="GA87" i="1"/>
  <c r="FZ87" i="1"/>
  <c r="FW87" i="1"/>
  <c r="FV87" i="1"/>
  <c r="FU87" i="1"/>
  <c r="FT87" i="1"/>
  <c r="FS87" i="1"/>
  <c r="FR87" i="1"/>
  <c r="FQ87" i="1"/>
  <c r="FP87" i="1"/>
  <c r="FM87" i="1"/>
  <c r="FL87" i="1"/>
  <c r="FK87" i="1"/>
  <c r="FJ87" i="1"/>
  <c r="FI87" i="1"/>
  <c r="FH87" i="1"/>
  <c r="FG87" i="1"/>
  <c r="FF87" i="1"/>
  <c r="FE87" i="1"/>
  <c r="FD87" i="1"/>
  <c r="EH87" i="1"/>
  <c r="ER87" i="1" s="1"/>
  <c r="EG87" i="1"/>
  <c r="EQ87" i="1" s="1"/>
  <c r="EF87" i="1"/>
  <c r="EP87" i="1" s="1"/>
  <c r="EE87" i="1"/>
  <c r="EO87" i="1" s="1"/>
  <c r="SA86" i="1"/>
  <c r="RZ86" i="1"/>
  <c r="RY86" i="1"/>
  <c r="RX86" i="1"/>
  <c r="RW86" i="1"/>
  <c r="RV86" i="1"/>
  <c r="RU86" i="1"/>
  <c r="RT86" i="1"/>
  <c r="RP86" i="1"/>
  <c r="RK86" i="1"/>
  <c r="RJ86" i="1"/>
  <c r="RI86" i="1"/>
  <c r="RH86" i="1"/>
  <c r="RG86" i="1"/>
  <c r="OY86" i="1"/>
  <c r="OX86" i="1"/>
  <c r="OW86" i="1"/>
  <c r="OV86" i="1"/>
  <c r="OU86" i="1"/>
  <c r="OT86" i="1"/>
  <c r="OS86" i="1"/>
  <c r="OR86" i="1"/>
  <c r="OO86" i="1"/>
  <c r="ON86" i="1"/>
  <c r="OM86" i="1"/>
  <c r="OL86" i="1"/>
  <c r="OK86" i="1"/>
  <c r="OJ86" i="1"/>
  <c r="OI86" i="1"/>
  <c r="OH86" i="1"/>
  <c r="GG86" i="1"/>
  <c r="GF86" i="1"/>
  <c r="GE86" i="1"/>
  <c r="GD86" i="1"/>
  <c r="GC86" i="1"/>
  <c r="GB86" i="1"/>
  <c r="GA86" i="1"/>
  <c r="FZ86" i="1"/>
  <c r="FW86" i="1"/>
  <c r="FV86" i="1"/>
  <c r="FU86" i="1"/>
  <c r="FT86" i="1"/>
  <c r="FS86" i="1"/>
  <c r="FR86" i="1"/>
  <c r="FQ86" i="1"/>
  <c r="FP86" i="1"/>
  <c r="FM86" i="1"/>
  <c r="FL86" i="1"/>
  <c r="FK86" i="1"/>
  <c r="FJ86" i="1"/>
  <c r="FI86" i="1"/>
  <c r="FH86" i="1"/>
  <c r="FG86" i="1"/>
  <c r="FF86" i="1"/>
  <c r="FE86" i="1"/>
  <c r="GI86" i="1" s="1"/>
  <c r="FD86" i="1"/>
  <c r="EH86" i="1"/>
  <c r="OD86" i="1" s="1"/>
  <c r="EG86" i="1"/>
  <c r="EQ86" i="1" s="1"/>
  <c r="EF86" i="1"/>
  <c r="EP86" i="1" s="1"/>
  <c r="EE86" i="1"/>
  <c r="EO86" i="1" s="1"/>
  <c r="SA85" i="1"/>
  <c r="RZ85" i="1"/>
  <c r="RY85" i="1"/>
  <c r="RX85" i="1"/>
  <c r="RW85" i="1"/>
  <c r="RV85" i="1"/>
  <c r="RU85" i="1"/>
  <c r="RT85" i="1"/>
  <c r="RP85" i="1"/>
  <c r="RK85" i="1"/>
  <c r="RJ85" i="1"/>
  <c r="RI85" i="1"/>
  <c r="RH85" i="1"/>
  <c r="RG85" i="1"/>
  <c r="OY85" i="1"/>
  <c r="OX85" i="1"/>
  <c r="OW85" i="1"/>
  <c r="OV85" i="1"/>
  <c r="OU85" i="1"/>
  <c r="OT85" i="1"/>
  <c r="OS85" i="1"/>
  <c r="OR85" i="1"/>
  <c r="OO85" i="1"/>
  <c r="ON85" i="1"/>
  <c r="OM85" i="1"/>
  <c r="OL85" i="1"/>
  <c r="OK85" i="1"/>
  <c r="OJ85" i="1"/>
  <c r="OI85" i="1"/>
  <c r="OH85" i="1"/>
  <c r="GG85" i="1"/>
  <c r="GF85" i="1"/>
  <c r="GE85" i="1"/>
  <c r="GD85" i="1"/>
  <c r="GC85" i="1"/>
  <c r="GB85" i="1"/>
  <c r="GA85" i="1"/>
  <c r="FZ85" i="1"/>
  <c r="FW85" i="1"/>
  <c r="FV85" i="1"/>
  <c r="FU85" i="1"/>
  <c r="FT85" i="1"/>
  <c r="FS85" i="1"/>
  <c r="FR85" i="1"/>
  <c r="FQ85" i="1"/>
  <c r="FP85" i="1"/>
  <c r="FM85" i="1"/>
  <c r="FL85" i="1"/>
  <c r="FK85" i="1"/>
  <c r="FJ85" i="1"/>
  <c r="FI85" i="1"/>
  <c r="FH85" i="1"/>
  <c r="FG85" i="1"/>
  <c r="FF85" i="1"/>
  <c r="FE85" i="1"/>
  <c r="FD85" i="1"/>
  <c r="GH85" i="1" s="1"/>
  <c r="EH85" i="1"/>
  <c r="OD85" i="1" s="1"/>
  <c r="EG85" i="1"/>
  <c r="EQ85" i="1" s="1"/>
  <c r="EF85" i="1"/>
  <c r="EP85" i="1" s="1"/>
  <c r="EE85" i="1"/>
  <c r="EO85" i="1" s="1"/>
  <c r="SA84" i="1"/>
  <c r="RZ84" i="1"/>
  <c r="RY84" i="1"/>
  <c r="RX84" i="1"/>
  <c r="RW84" i="1"/>
  <c r="RV84" i="1"/>
  <c r="RU84" i="1"/>
  <c r="RT84" i="1"/>
  <c r="RP84" i="1"/>
  <c r="RK84" i="1"/>
  <c r="RJ84" i="1"/>
  <c r="RI84" i="1"/>
  <c r="RH84" i="1"/>
  <c r="RG84" i="1"/>
  <c r="OY84" i="1"/>
  <c r="OX84" i="1"/>
  <c r="OW84" i="1"/>
  <c r="OV84" i="1"/>
  <c r="OU84" i="1"/>
  <c r="OT84" i="1"/>
  <c r="OS84" i="1"/>
  <c r="OR84" i="1"/>
  <c r="OO84" i="1"/>
  <c r="ON84" i="1"/>
  <c r="OM84" i="1"/>
  <c r="OL84" i="1"/>
  <c r="OK84" i="1"/>
  <c r="OJ84" i="1"/>
  <c r="OI84" i="1"/>
  <c r="OH84" i="1"/>
  <c r="GG84" i="1"/>
  <c r="GF84" i="1"/>
  <c r="GE84" i="1"/>
  <c r="GD84" i="1"/>
  <c r="GC84" i="1"/>
  <c r="GB84" i="1"/>
  <c r="GA84" i="1"/>
  <c r="FZ84" i="1"/>
  <c r="FW84" i="1"/>
  <c r="FV84" i="1"/>
  <c r="FU84" i="1"/>
  <c r="FT84" i="1"/>
  <c r="FS84" i="1"/>
  <c r="FR84" i="1"/>
  <c r="FQ84" i="1"/>
  <c r="FP84" i="1"/>
  <c r="FM84" i="1"/>
  <c r="FL84" i="1"/>
  <c r="FK84" i="1"/>
  <c r="FJ84" i="1"/>
  <c r="FI84" i="1"/>
  <c r="FH84" i="1"/>
  <c r="FG84" i="1"/>
  <c r="FF84" i="1"/>
  <c r="FE84" i="1"/>
  <c r="FD84" i="1"/>
  <c r="EH84" i="1"/>
  <c r="ER84" i="1" s="1"/>
  <c r="EG84" i="1"/>
  <c r="EQ84" i="1" s="1"/>
  <c r="EF84" i="1"/>
  <c r="EP84" i="1" s="1"/>
  <c r="EE84" i="1"/>
  <c r="EO84" i="1" s="1"/>
  <c r="SA83" i="1"/>
  <c r="RZ83" i="1"/>
  <c r="RY83" i="1"/>
  <c r="RX83" i="1"/>
  <c r="RW83" i="1"/>
  <c r="RV83" i="1"/>
  <c r="RU83" i="1"/>
  <c r="RT83" i="1"/>
  <c r="RP83" i="1"/>
  <c r="RK83" i="1"/>
  <c r="RJ83" i="1"/>
  <c r="RI83" i="1"/>
  <c r="RH83" i="1"/>
  <c r="RG83" i="1"/>
  <c r="OY83" i="1"/>
  <c r="OX83" i="1"/>
  <c r="OW83" i="1"/>
  <c r="OV83" i="1"/>
  <c r="OU83" i="1"/>
  <c r="OT83" i="1"/>
  <c r="OS83" i="1"/>
  <c r="OR83" i="1"/>
  <c r="OO83" i="1"/>
  <c r="ON83" i="1"/>
  <c r="OM83" i="1"/>
  <c r="OL83" i="1"/>
  <c r="OK83" i="1"/>
  <c r="OJ83" i="1"/>
  <c r="OI83" i="1"/>
  <c r="OH83" i="1"/>
  <c r="GG83" i="1"/>
  <c r="GF83" i="1"/>
  <c r="GE83" i="1"/>
  <c r="GD83" i="1"/>
  <c r="GC83" i="1"/>
  <c r="GB83" i="1"/>
  <c r="GA83" i="1"/>
  <c r="FZ83" i="1"/>
  <c r="FW83" i="1"/>
  <c r="FV83" i="1"/>
  <c r="FU83" i="1"/>
  <c r="FT83" i="1"/>
  <c r="FS83" i="1"/>
  <c r="FR83" i="1"/>
  <c r="FQ83" i="1"/>
  <c r="FP83" i="1"/>
  <c r="FM83" i="1"/>
  <c r="FL83" i="1"/>
  <c r="FK83" i="1"/>
  <c r="FJ83" i="1"/>
  <c r="FI83" i="1"/>
  <c r="FH83" i="1"/>
  <c r="FG83" i="1"/>
  <c r="FF83" i="1"/>
  <c r="FE83" i="1"/>
  <c r="FD83" i="1"/>
  <c r="EH83" i="1"/>
  <c r="OD83" i="1" s="1"/>
  <c r="EG83" i="1"/>
  <c r="EQ83" i="1" s="1"/>
  <c r="EF83" i="1"/>
  <c r="EP83" i="1" s="1"/>
  <c r="EE83" i="1"/>
  <c r="SA82" i="1"/>
  <c r="RZ82" i="1"/>
  <c r="RY82" i="1"/>
  <c r="RX82" i="1"/>
  <c r="RW82" i="1"/>
  <c r="RV82" i="1"/>
  <c r="RU82" i="1"/>
  <c r="RT82" i="1"/>
  <c r="RP82" i="1"/>
  <c r="RK82" i="1"/>
  <c r="RJ82" i="1"/>
  <c r="RI82" i="1"/>
  <c r="RH82" i="1"/>
  <c r="RG82" i="1"/>
  <c r="OY82" i="1"/>
  <c r="OX82" i="1"/>
  <c r="OW82" i="1"/>
  <c r="OV82" i="1"/>
  <c r="OU82" i="1"/>
  <c r="OT82" i="1"/>
  <c r="OS82" i="1"/>
  <c r="OR82" i="1"/>
  <c r="OO82" i="1"/>
  <c r="ON82" i="1"/>
  <c r="OM82" i="1"/>
  <c r="OL82" i="1"/>
  <c r="OK82" i="1"/>
  <c r="OJ82" i="1"/>
  <c r="OI82" i="1"/>
  <c r="OH82" i="1"/>
  <c r="GG82" i="1"/>
  <c r="GF82" i="1"/>
  <c r="GE82" i="1"/>
  <c r="GD82" i="1"/>
  <c r="GC82" i="1"/>
  <c r="GB82" i="1"/>
  <c r="GA82" i="1"/>
  <c r="FZ82" i="1"/>
  <c r="FW82" i="1"/>
  <c r="FV82" i="1"/>
  <c r="FU82" i="1"/>
  <c r="FT82" i="1"/>
  <c r="FS82" i="1"/>
  <c r="FR82" i="1"/>
  <c r="FQ82" i="1"/>
  <c r="FP82" i="1"/>
  <c r="FM82" i="1"/>
  <c r="FL82" i="1"/>
  <c r="FK82" i="1"/>
  <c r="FJ82" i="1"/>
  <c r="FI82" i="1"/>
  <c r="FH82" i="1"/>
  <c r="FG82" i="1"/>
  <c r="FF82" i="1"/>
  <c r="FE82" i="1"/>
  <c r="GI82" i="1" s="1"/>
  <c r="FD82" i="1"/>
  <c r="EH82" i="1"/>
  <c r="OD82" i="1" s="1"/>
  <c r="EG82" i="1"/>
  <c r="EQ82" i="1" s="1"/>
  <c r="EF82" i="1"/>
  <c r="EP82" i="1" s="1"/>
  <c r="EE82" i="1"/>
  <c r="EO82" i="1" s="1"/>
  <c r="SA81" i="1"/>
  <c r="RZ81" i="1"/>
  <c r="RY81" i="1"/>
  <c r="RX81" i="1"/>
  <c r="RW81" i="1"/>
  <c r="RV81" i="1"/>
  <c r="RU81" i="1"/>
  <c r="RT81" i="1"/>
  <c r="RP81" i="1"/>
  <c r="RK81" i="1"/>
  <c r="RJ81" i="1"/>
  <c r="RI81" i="1"/>
  <c r="RH81" i="1"/>
  <c r="RG81" i="1"/>
  <c r="OY81" i="1"/>
  <c r="OX81" i="1"/>
  <c r="OW81" i="1"/>
  <c r="OV81" i="1"/>
  <c r="OU81" i="1"/>
  <c r="OT81" i="1"/>
  <c r="OS81" i="1"/>
  <c r="OR81" i="1"/>
  <c r="OO81" i="1"/>
  <c r="ON81" i="1"/>
  <c r="OM81" i="1"/>
  <c r="OL81" i="1"/>
  <c r="OK81" i="1"/>
  <c r="OJ81" i="1"/>
  <c r="OI81" i="1"/>
  <c r="OH81" i="1"/>
  <c r="GG81" i="1"/>
  <c r="GF81" i="1"/>
  <c r="GE81" i="1"/>
  <c r="GD81" i="1"/>
  <c r="GC81" i="1"/>
  <c r="GB81" i="1"/>
  <c r="GA81" i="1"/>
  <c r="FZ81" i="1"/>
  <c r="FW81" i="1"/>
  <c r="FV81" i="1"/>
  <c r="FU81" i="1"/>
  <c r="FT81" i="1"/>
  <c r="FS81" i="1"/>
  <c r="FR81" i="1"/>
  <c r="FQ81" i="1"/>
  <c r="FP81" i="1"/>
  <c r="FM81" i="1"/>
  <c r="FL81" i="1"/>
  <c r="FK81" i="1"/>
  <c r="FJ81" i="1"/>
  <c r="FI81" i="1"/>
  <c r="FH81" i="1"/>
  <c r="FG81" i="1"/>
  <c r="FF81" i="1"/>
  <c r="FE81" i="1"/>
  <c r="GI81" i="1" s="1"/>
  <c r="FD81" i="1"/>
  <c r="GH81" i="1" s="1"/>
  <c r="EH81" i="1"/>
  <c r="ER81" i="1" s="1"/>
  <c r="EG81" i="1"/>
  <c r="EQ81" i="1" s="1"/>
  <c r="EF81" i="1"/>
  <c r="EP81" i="1" s="1"/>
  <c r="EE81" i="1"/>
  <c r="EO81" i="1" s="1"/>
  <c r="SA80" i="1"/>
  <c r="RZ80" i="1"/>
  <c r="RY80" i="1"/>
  <c r="RX80" i="1"/>
  <c r="RW80" i="1"/>
  <c r="RV80" i="1"/>
  <c r="RU80" i="1"/>
  <c r="RT80" i="1"/>
  <c r="RP80" i="1"/>
  <c r="RK80" i="1"/>
  <c r="RJ80" i="1"/>
  <c r="RI80" i="1"/>
  <c r="RH80" i="1"/>
  <c r="RG80" i="1"/>
  <c r="OY80" i="1"/>
  <c r="OX80" i="1"/>
  <c r="OW80" i="1"/>
  <c r="OV80" i="1"/>
  <c r="OU80" i="1"/>
  <c r="OT80" i="1"/>
  <c r="OS80" i="1"/>
  <c r="OR80" i="1"/>
  <c r="OO80" i="1"/>
  <c r="ON80" i="1"/>
  <c r="OM80" i="1"/>
  <c r="OL80" i="1"/>
  <c r="OK80" i="1"/>
  <c r="OJ80" i="1"/>
  <c r="OI80" i="1"/>
  <c r="OH80" i="1"/>
  <c r="GG80" i="1"/>
  <c r="GF80" i="1"/>
  <c r="GE80" i="1"/>
  <c r="GD80" i="1"/>
  <c r="GC80" i="1"/>
  <c r="GB80" i="1"/>
  <c r="GA80" i="1"/>
  <c r="FZ80" i="1"/>
  <c r="FW80" i="1"/>
  <c r="FV80" i="1"/>
  <c r="FU80" i="1"/>
  <c r="FT80" i="1"/>
  <c r="FS80" i="1"/>
  <c r="FR80" i="1"/>
  <c r="FQ80" i="1"/>
  <c r="FP80" i="1"/>
  <c r="FM80" i="1"/>
  <c r="FL80" i="1"/>
  <c r="FK80" i="1"/>
  <c r="FJ80" i="1"/>
  <c r="FI80" i="1"/>
  <c r="FH80" i="1"/>
  <c r="FG80" i="1"/>
  <c r="FF80" i="1"/>
  <c r="FE80" i="1"/>
  <c r="FD80" i="1"/>
  <c r="EH80" i="1"/>
  <c r="OD80" i="1" s="1"/>
  <c r="EG80" i="1"/>
  <c r="EQ80" i="1" s="1"/>
  <c r="EF80" i="1"/>
  <c r="EP80" i="1" s="1"/>
  <c r="EE80" i="1"/>
  <c r="EO80" i="1" s="1"/>
  <c r="SA79" i="1"/>
  <c r="RZ79" i="1"/>
  <c r="RY79" i="1"/>
  <c r="RX79" i="1"/>
  <c r="RW79" i="1"/>
  <c r="RV79" i="1"/>
  <c r="RU79" i="1"/>
  <c r="RT79" i="1"/>
  <c r="RP79" i="1"/>
  <c r="RK79" i="1"/>
  <c r="RJ79" i="1"/>
  <c r="RI79" i="1"/>
  <c r="RH79" i="1"/>
  <c r="RG79" i="1"/>
  <c r="OY79" i="1"/>
  <c r="OX79" i="1"/>
  <c r="OW79" i="1"/>
  <c r="OV79" i="1"/>
  <c r="OU79" i="1"/>
  <c r="OT79" i="1"/>
  <c r="OS79" i="1"/>
  <c r="OR79" i="1"/>
  <c r="OO79" i="1"/>
  <c r="ON79" i="1"/>
  <c r="OM79" i="1"/>
  <c r="OL79" i="1"/>
  <c r="OK79" i="1"/>
  <c r="OJ79" i="1"/>
  <c r="OI79" i="1"/>
  <c r="OH79" i="1"/>
  <c r="GG79" i="1"/>
  <c r="GF79" i="1"/>
  <c r="GE79" i="1"/>
  <c r="GD79" i="1"/>
  <c r="GC79" i="1"/>
  <c r="GB79" i="1"/>
  <c r="GA79" i="1"/>
  <c r="FZ79" i="1"/>
  <c r="FW79" i="1"/>
  <c r="FV79" i="1"/>
  <c r="FU79" i="1"/>
  <c r="FT79" i="1"/>
  <c r="FS79" i="1"/>
  <c r="FR79" i="1"/>
  <c r="FQ79" i="1"/>
  <c r="FP79" i="1"/>
  <c r="FM79" i="1"/>
  <c r="FL79" i="1"/>
  <c r="FK79" i="1"/>
  <c r="FJ79" i="1"/>
  <c r="FI79" i="1"/>
  <c r="FH79" i="1"/>
  <c r="FG79" i="1"/>
  <c r="FF79" i="1"/>
  <c r="FE79" i="1"/>
  <c r="FD79" i="1"/>
  <c r="EH79" i="1"/>
  <c r="ER79" i="1" s="1"/>
  <c r="EG79" i="1"/>
  <c r="EQ79" i="1" s="1"/>
  <c r="EF79" i="1"/>
  <c r="EP79" i="1" s="1"/>
  <c r="EE79" i="1"/>
  <c r="EO79" i="1" s="1"/>
  <c r="SA78" i="1"/>
  <c r="RZ78" i="1"/>
  <c r="RY78" i="1"/>
  <c r="RX78" i="1"/>
  <c r="RW78" i="1"/>
  <c r="RV78" i="1"/>
  <c r="RU78" i="1"/>
  <c r="RT78" i="1"/>
  <c r="RP78" i="1"/>
  <c r="RK78" i="1"/>
  <c r="RJ78" i="1"/>
  <c r="RI78" i="1"/>
  <c r="RH78" i="1"/>
  <c r="RG78" i="1"/>
  <c r="OY78" i="1"/>
  <c r="OX78" i="1"/>
  <c r="OW78" i="1"/>
  <c r="OV78" i="1"/>
  <c r="OU78" i="1"/>
  <c r="OT78" i="1"/>
  <c r="OS78" i="1"/>
  <c r="OR78" i="1"/>
  <c r="OO78" i="1"/>
  <c r="ON78" i="1"/>
  <c r="OM78" i="1"/>
  <c r="OL78" i="1"/>
  <c r="OK78" i="1"/>
  <c r="OJ78" i="1"/>
  <c r="OI78" i="1"/>
  <c r="OH78" i="1"/>
  <c r="GG78" i="1"/>
  <c r="GF78" i="1"/>
  <c r="GE78" i="1"/>
  <c r="GD78" i="1"/>
  <c r="GC78" i="1"/>
  <c r="GB78" i="1"/>
  <c r="GA78" i="1"/>
  <c r="FZ78" i="1"/>
  <c r="FW78" i="1"/>
  <c r="FV78" i="1"/>
  <c r="FU78" i="1"/>
  <c r="FT78" i="1"/>
  <c r="FS78" i="1"/>
  <c r="FR78" i="1"/>
  <c r="FQ78" i="1"/>
  <c r="FP78" i="1"/>
  <c r="FM78" i="1"/>
  <c r="FL78" i="1"/>
  <c r="FK78" i="1"/>
  <c r="FJ78" i="1"/>
  <c r="FI78" i="1"/>
  <c r="FH78" i="1"/>
  <c r="FG78" i="1"/>
  <c r="FF78" i="1"/>
  <c r="FE78" i="1"/>
  <c r="GI78" i="1" s="1"/>
  <c r="FD78" i="1"/>
  <c r="GH78" i="1" s="1"/>
  <c r="EH78" i="1"/>
  <c r="OD78" i="1" s="1"/>
  <c r="EG78" i="1"/>
  <c r="EQ78" i="1" s="1"/>
  <c r="EF78" i="1"/>
  <c r="EP78" i="1" s="1"/>
  <c r="EE78" i="1"/>
  <c r="EO78" i="1" s="1"/>
  <c r="SA77" i="1"/>
  <c r="RZ77" i="1"/>
  <c r="RY77" i="1"/>
  <c r="RX77" i="1"/>
  <c r="RW77" i="1"/>
  <c r="RV77" i="1"/>
  <c r="RU77" i="1"/>
  <c r="RT77" i="1"/>
  <c r="RP77" i="1"/>
  <c r="RK77" i="1"/>
  <c r="RJ77" i="1"/>
  <c r="RI77" i="1"/>
  <c r="RH77" i="1"/>
  <c r="RG77" i="1"/>
  <c r="OY77" i="1"/>
  <c r="OX77" i="1"/>
  <c r="OW77" i="1"/>
  <c r="OV77" i="1"/>
  <c r="OU77" i="1"/>
  <c r="OT77" i="1"/>
  <c r="OS77" i="1"/>
  <c r="OR77" i="1"/>
  <c r="OO77" i="1"/>
  <c r="ON77" i="1"/>
  <c r="OM77" i="1"/>
  <c r="OL77" i="1"/>
  <c r="OK77" i="1"/>
  <c r="OJ77" i="1"/>
  <c r="OI77" i="1"/>
  <c r="OH77" i="1"/>
  <c r="GG77" i="1"/>
  <c r="GF77" i="1"/>
  <c r="GE77" i="1"/>
  <c r="GD77" i="1"/>
  <c r="GC77" i="1"/>
  <c r="GB77" i="1"/>
  <c r="GA77" i="1"/>
  <c r="FZ77" i="1"/>
  <c r="FW77" i="1"/>
  <c r="FV77" i="1"/>
  <c r="FU77" i="1"/>
  <c r="FT77" i="1"/>
  <c r="FS77" i="1"/>
  <c r="FR77" i="1"/>
  <c r="FQ77" i="1"/>
  <c r="FP77" i="1"/>
  <c r="FM77" i="1"/>
  <c r="FL77" i="1"/>
  <c r="FK77" i="1"/>
  <c r="FJ77" i="1"/>
  <c r="FI77" i="1"/>
  <c r="FH77" i="1"/>
  <c r="FG77" i="1"/>
  <c r="FF77" i="1"/>
  <c r="FE77" i="1"/>
  <c r="FD77" i="1"/>
  <c r="GH77" i="1" s="1"/>
  <c r="EH77" i="1"/>
  <c r="OD77" i="1" s="1"/>
  <c r="EG77" i="1"/>
  <c r="EQ77" i="1" s="1"/>
  <c r="EF77" i="1"/>
  <c r="EP77" i="1" s="1"/>
  <c r="EE77" i="1"/>
  <c r="EO77" i="1" s="1"/>
  <c r="SA76" i="1"/>
  <c r="RZ76" i="1"/>
  <c r="RY76" i="1"/>
  <c r="RX76" i="1"/>
  <c r="RW76" i="1"/>
  <c r="RV76" i="1"/>
  <c r="RU76" i="1"/>
  <c r="RT76" i="1"/>
  <c r="RP76" i="1"/>
  <c r="RK76" i="1"/>
  <c r="RJ76" i="1"/>
  <c r="RI76" i="1"/>
  <c r="RH76" i="1"/>
  <c r="RG76" i="1"/>
  <c r="OY76" i="1"/>
  <c r="OX76" i="1"/>
  <c r="OW76" i="1"/>
  <c r="OV76" i="1"/>
  <c r="OU76" i="1"/>
  <c r="OT76" i="1"/>
  <c r="OS76" i="1"/>
  <c r="OR76" i="1"/>
  <c r="OO76" i="1"/>
  <c r="ON76" i="1"/>
  <c r="OM76" i="1"/>
  <c r="OL76" i="1"/>
  <c r="OK76" i="1"/>
  <c r="OJ76" i="1"/>
  <c r="OI76" i="1"/>
  <c r="OH76" i="1"/>
  <c r="GG76" i="1"/>
  <c r="GF76" i="1"/>
  <c r="GE76" i="1"/>
  <c r="GD76" i="1"/>
  <c r="GC76" i="1"/>
  <c r="GB76" i="1"/>
  <c r="GA76" i="1"/>
  <c r="FZ76" i="1"/>
  <c r="FW76" i="1"/>
  <c r="FV76" i="1"/>
  <c r="FU76" i="1"/>
  <c r="FT76" i="1"/>
  <c r="FS76" i="1"/>
  <c r="FR76" i="1"/>
  <c r="FQ76" i="1"/>
  <c r="FP76" i="1"/>
  <c r="FM76" i="1"/>
  <c r="FL76" i="1"/>
  <c r="FK76" i="1"/>
  <c r="FJ76" i="1"/>
  <c r="FI76" i="1"/>
  <c r="FH76" i="1"/>
  <c r="FG76" i="1"/>
  <c r="FF76" i="1"/>
  <c r="FE76" i="1"/>
  <c r="FD76" i="1"/>
  <c r="GH76" i="1" s="1"/>
  <c r="EH76" i="1"/>
  <c r="ER76" i="1" s="1"/>
  <c r="EG76" i="1"/>
  <c r="EQ76" i="1" s="1"/>
  <c r="EF76" i="1"/>
  <c r="EP76" i="1" s="1"/>
  <c r="EE76" i="1"/>
  <c r="EO76" i="1" s="1"/>
  <c r="SA75" i="1"/>
  <c r="RZ75" i="1"/>
  <c r="RY75" i="1"/>
  <c r="RX75" i="1"/>
  <c r="RW75" i="1"/>
  <c r="RV75" i="1"/>
  <c r="RU75" i="1"/>
  <c r="RT75" i="1"/>
  <c r="RP75" i="1"/>
  <c r="RK75" i="1"/>
  <c r="RJ75" i="1"/>
  <c r="RI75" i="1"/>
  <c r="RH75" i="1"/>
  <c r="RG75" i="1"/>
  <c r="OY75" i="1"/>
  <c r="OX75" i="1"/>
  <c r="OW75" i="1"/>
  <c r="OV75" i="1"/>
  <c r="OU75" i="1"/>
  <c r="OT75" i="1"/>
  <c r="OS75" i="1"/>
  <c r="OR75" i="1"/>
  <c r="OO75" i="1"/>
  <c r="ON75" i="1"/>
  <c r="OM75" i="1"/>
  <c r="OL75" i="1"/>
  <c r="OK75" i="1"/>
  <c r="OJ75" i="1"/>
  <c r="OI75" i="1"/>
  <c r="OH75" i="1"/>
  <c r="GG75" i="1"/>
  <c r="GF75" i="1"/>
  <c r="GE75" i="1"/>
  <c r="GD75" i="1"/>
  <c r="GC75" i="1"/>
  <c r="GB75" i="1"/>
  <c r="GA75" i="1"/>
  <c r="FZ75" i="1"/>
  <c r="FW75" i="1"/>
  <c r="FV75" i="1"/>
  <c r="FU75" i="1"/>
  <c r="FT75" i="1"/>
  <c r="FS75" i="1"/>
  <c r="FR75" i="1"/>
  <c r="FQ75" i="1"/>
  <c r="FP75" i="1"/>
  <c r="FM75" i="1"/>
  <c r="FL75" i="1"/>
  <c r="FK75" i="1"/>
  <c r="FJ75" i="1"/>
  <c r="FI75" i="1"/>
  <c r="FH75" i="1"/>
  <c r="FG75" i="1"/>
  <c r="FF75" i="1"/>
  <c r="FE75" i="1"/>
  <c r="GI75" i="1" s="1"/>
  <c r="FD75" i="1"/>
  <c r="EH75" i="1"/>
  <c r="OD75" i="1" s="1"/>
  <c r="EG75" i="1"/>
  <c r="EQ75" i="1" s="1"/>
  <c r="EF75" i="1"/>
  <c r="EP75" i="1" s="1"/>
  <c r="EE75" i="1"/>
  <c r="EO75" i="1" s="1"/>
  <c r="SA74" i="1"/>
  <c r="RZ74" i="1"/>
  <c r="RY74" i="1"/>
  <c r="RX74" i="1"/>
  <c r="RW74" i="1"/>
  <c r="RV74" i="1"/>
  <c r="RU74" i="1"/>
  <c r="RT74" i="1"/>
  <c r="RP74" i="1"/>
  <c r="RK74" i="1"/>
  <c r="RJ74" i="1"/>
  <c r="RI74" i="1"/>
  <c r="RH74" i="1"/>
  <c r="RG74" i="1"/>
  <c r="OY74" i="1"/>
  <c r="OX74" i="1"/>
  <c r="OW74" i="1"/>
  <c r="OV74" i="1"/>
  <c r="OU74" i="1"/>
  <c r="OT74" i="1"/>
  <c r="OS74" i="1"/>
  <c r="OR74" i="1"/>
  <c r="OO74" i="1"/>
  <c r="ON74" i="1"/>
  <c r="OM74" i="1"/>
  <c r="OL74" i="1"/>
  <c r="OK74" i="1"/>
  <c r="OJ74" i="1"/>
  <c r="OI74" i="1"/>
  <c r="OH74" i="1"/>
  <c r="GG74" i="1"/>
  <c r="GF74" i="1"/>
  <c r="GE74" i="1"/>
  <c r="GD74" i="1"/>
  <c r="GC74" i="1"/>
  <c r="GB74" i="1"/>
  <c r="GA74" i="1"/>
  <c r="FZ74" i="1"/>
  <c r="FW74" i="1"/>
  <c r="FV74" i="1"/>
  <c r="FU74" i="1"/>
  <c r="FT74" i="1"/>
  <c r="FS74" i="1"/>
  <c r="FR74" i="1"/>
  <c r="FQ74" i="1"/>
  <c r="FP74" i="1"/>
  <c r="FM74" i="1"/>
  <c r="FL74" i="1"/>
  <c r="FK74" i="1"/>
  <c r="FJ74" i="1"/>
  <c r="FI74" i="1"/>
  <c r="FH74" i="1"/>
  <c r="FG74" i="1"/>
  <c r="FF74" i="1"/>
  <c r="FE74" i="1"/>
  <c r="GI74" i="1" s="1"/>
  <c r="FD74" i="1"/>
  <c r="EH74" i="1"/>
  <c r="EG74" i="1"/>
  <c r="EQ74" i="1" s="1"/>
  <c r="EF74" i="1"/>
  <c r="EP74" i="1" s="1"/>
  <c r="EE74" i="1"/>
  <c r="EO74" i="1" s="1"/>
  <c r="SA73" i="1"/>
  <c r="RZ73" i="1"/>
  <c r="RY73" i="1"/>
  <c r="RX73" i="1"/>
  <c r="RW73" i="1"/>
  <c r="RV73" i="1"/>
  <c r="RU73" i="1"/>
  <c r="RT73" i="1"/>
  <c r="RP73" i="1"/>
  <c r="RK73" i="1"/>
  <c r="RJ73" i="1"/>
  <c r="RI73" i="1"/>
  <c r="RH73" i="1"/>
  <c r="RG73" i="1"/>
  <c r="OY73" i="1"/>
  <c r="OX73" i="1"/>
  <c r="OW73" i="1"/>
  <c r="OV73" i="1"/>
  <c r="OU73" i="1"/>
  <c r="OT73" i="1"/>
  <c r="OS73" i="1"/>
  <c r="OR73" i="1"/>
  <c r="OO73" i="1"/>
  <c r="ON73" i="1"/>
  <c r="OM73" i="1"/>
  <c r="OL73" i="1"/>
  <c r="OK73" i="1"/>
  <c r="OJ73" i="1"/>
  <c r="OI73" i="1"/>
  <c r="OH73" i="1"/>
  <c r="GG73" i="1"/>
  <c r="GF73" i="1"/>
  <c r="GE73" i="1"/>
  <c r="GD73" i="1"/>
  <c r="GC73" i="1"/>
  <c r="GB73" i="1"/>
  <c r="GA73" i="1"/>
  <c r="FZ73" i="1"/>
  <c r="FW73" i="1"/>
  <c r="FV73" i="1"/>
  <c r="FU73" i="1"/>
  <c r="FT73" i="1"/>
  <c r="FS73" i="1"/>
  <c r="FR73" i="1"/>
  <c r="FQ73" i="1"/>
  <c r="FP73" i="1"/>
  <c r="FM73" i="1"/>
  <c r="FL73" i="1"/>
  <c r="FK73" i="1"/>
  <c r="FJ73" i="1"/>
  <c r="FI73" i="1"/>
  <c r="FH73" i="1"/>
  <c r="FG73" i="1"/>
  <c r="FF73" i="1"/>
  <c r="FE73" i="1"/>
  <c r="GI73" i="1" s="1"/>
  <c r="FD73" i="1"/>
  <c r="GH73" i="1" s="1"/>
  <c r="EH73" i="1"/>
  <c r="ER73" i="1" s="1"/>
  <c r="EG73" i="1"/>
  <c r="EQ73" i="1" s="1"/>
  <c r="EF73" i="1"/>
  <c r="EP73" i="1" s="1"/>
  <c r="EE73" i="1"/>
  <c r="SA72" i="1"/>
  <c r="RZ72" i="1"/>
  <c r="RY72" i="1"/>
  <c r="RX72" i="1"/>
  <c r="RW72" i="1"/>
  <c r="RV72" i="1"/>
  <c r="RU72" i="1"/>
  <c r="RT72" i="1"/>
  <c r="RP72" i="1"/>
  <c r="RK72" i="1"/>
  <c r="RJ72" i="1"/>
  <c r="RI72" i="1"/>
  <c r="RH72" i="1"/>
  <c r="RG72" i="1"/>
  <c r="OY72" i="1"/>
  <c r="OX72" i="1"/>
  <c r="OW72" i="1"/>
  <c r="OV72" i="1"/>
  <c r="OU72" i="1"/>
  <c r="OT72" i="1"/>
  <c r="OS72" i="1"/>
  <c r="OR72" i="1"/>
  <c r="OO72" i="1"/>
  <c r="ON72" i="1"/>
  <c r="OM72" i="1"/>
  <c r="OL72" i="1"/>
  <c r="OK72" i="1"/>
  <c r="OJ72" i="1"/>
  <c r="OI72" i="1"/>
  <c r="OH72" i="1"/>
  <c r="GG72" i="1"/>
  <c r="GF72" i="1"/>
  <c r="GE72" i="1"/>
  <c r="GD72" i="1"/>
  <c r="GC72" i="1"/>
  <c r="GB72" i="1"/>
  <c r="GA72" i="1"/>
  <c r="FZ72" i="1"/>
  <c r="FW72" i="1"/>
  <c r="FV72" i="1"/>
  <c r="FU72" i="1"/>
  <c r="FT72" i="1"/>
  <c r="FS72" i="1"/>
  <c r="FR72" i="1"/>
  <c r="FQ72" i="1"/>
  <c r="FP72" i="1"/>
  <c r="FM72" i="1"/>
  <c r="FL72" i="1"/>
  <c r="FK72" i="1"/>
  <c r="FJ72" i="1"/>
  <c r="FI72" i="1"/>
  <c r="FH72" i="1"/>
  <c r="FG72" i="1"/>
  <c r="FF72" i="1"/>
  <c r="FE72" i="1"/>
  <c r="FD72" i="1"/>
  <c r="EH72" i="1"/>
  <c r="OD72" i="1" s="1"/>
  <c r="EG72" i="1"/>
  <c r="EQ72" i="1" s="1"/>
  <c r="EF72" i="1"/>
  <c r="EP72" i="1" s="1"/>
  <c r="EE72" i="1"/>
  <c r="EO72" i="1" s="1"/>
  <c r="SA71" i="1"/>
  <c r="RZ71" i="1"/>
  <c r="RY71" i="1"/>
  <c r="RX71" i="1"/>
  <c r="RW71" i="1"/>
  <c r="RV71" i="1"/>
  <c r="RU71" i="1"/>
  <c r="RT71" i="1"/>
  <c r="RP71" i="1"/>
  <c r="RK71" i="1"/>
  <c r="RJ71" i="1"/>
  <c r="RI71" i="1"/>
  <c r="RH71" i="1"/>
  <c r="RG71" i="1"/>
  <c r="OY71" i="1"/>
  <c r="OX71" i="1"/>
  <c r="OW71" i="1"/>
  <c r="OV71" i="1"/>
  <c r="OU71" i="1"/>
  <c r="OT71" i="1"/>
  <c r="OS71" i="1"/>
  <c r="OR71" i="1"/>
  <c r="OO71" i="1"/>
  <c r="ON71" i="1"/>
  <c r="OM71" i="1"/>
  <c r="OL71" i="1"/>
  <c r="OK71" i="1"/>
  <c r="OJ71" i="1"/>
  <c r="OI71" i="1"/>
  <c r="OH71" i="1"/>
  <c r="GG71" i="1"/>
  <c r="GF71" i="1"/>
  <c r="GE71" i="1"/>
  <c r="GD71" i="1"/>
  <c r="GC71" i="1"/>
  <c r="GB71" i="1"/>
  <c r="GA71" i="1"/>
  <c r="FZ71" i="1"/>
  <c r="FW71" i="1"/>
  <c r="FV71" i="1"/>
  <c r="FU71" i="1"/>
  <c r="FT71" i="1"/>
  <c r="FS71" i="1"/>
  <c r="FR71" i="1"/>
  <c r="FQ71" i="1"/>
  <c r="FP71" i="1"/>
  <c r="FM71" i="1"/>
  <c r="FL71" i="1"/>
  <c r="FK71" i="1"/>
  <c r="FJ71" i="1"/>
  <c r="FI71" i="1"/>
  <c r="FH71" i="1"/>
  <c r="FG71" i="1"/>
  <c r="FF71" i="1"/>
  <c r="FE71" i="1"/>
  <c r="FD71" i="1"/>
  <c r="EH71" i="1"/>
  <c r="ER71" i="1" s="1"/>
  <c r="EG71" i="1"/>
  <c r="EQ71" i="1" s="1"/>
  <c r="EF71" i="1"/>
  <c r="EP71" i="1" s="1"/>
  <c r="EE71" i="1"/>
  <c r="EO71" i="1" s="1"/>
  <c r="SA70" i="1"/>
  <c r="RZ70" i="1"/>
  <c r="RY70" i="1"/>
  <c r="RX70" i="1"/>
  <c r="RW70" i="1"/>
  <c r="RV70" i="1"/>
  <c r="RU70" i="1"/>
  <c r="RT70" i="1"/>
  <c r="RP70" i="1"/>
  <c r="RK70" i="1"/>
  <c r="RJ70" i="1"/>
  <c r="RI70" i="1"/>
  <c r="RH70" i="1"/>
  <c r="RG70" i="1"/>
  <c r="OY70" i="1"/>
  <c r="OX70" i="1"/>
  <c r="OW70" i="1"/>
  <c r="OV70" i="1"/>
  <c r="OU70" i="1"/>
  <c r="OT70" i="1"/>
  <c r="OS70" i="1"/>
  <c r="OR70" i="1"/>
  <c r="OO70" i="1"/>
  <c r="ON70" i="1"/>
  <c r="OM70" i="1"/>
  <c r="OL70" i="1"/>
  <c r="OK70" i="1"/>
  <c r="OJ70" i="1"/>
  <c r="OI70" i="1"/>
  <c r="OH70" i="1"/>
  <c r="GG70" i="1"/>
  <c r="GF70" i="1"/>
  <c r="GE70" i="1"/>
  <c r="GD70" i="1"/>
  <c r="GC70" i="1"/>
  <c r="GB70" i="1"/>
  <c r="GA70" i="1"/>
  <c r="FZ70" i="1"/>
  <c r="FW70" i="1"/>
  <c r="FV70" i="1"/>
  <c r="FU70" i="1"/>
  <c r="FT70" i="1"/>
  <c r="FS70" i="1"/>
  <c r="FR70" i="1"/>
  <c r="FQ70" i="1"/>
  <c r="FP70" i="1"/>
  <c r="FM70" i="1"/>
  <c r="FL70" i="1"/>
  <c r="FK70" i="1"/>
  <c r="FJ70" i="1"/>
  <c r="FI70" i="1"/>
  <c r="FH70" i="1"/>
  <c r="FG70" i="1"/>
  <c r="FF70" i="1"/>
  <c r="FE70" i="1"/>
  <c r="GI70" i="1" s="1"/>
  <c r="FD70" i="1"/>
  <c r="GH70" i="1" s="1"/>
  <c r="EH70" i="1"/>
  <c r="OD70" i="1" s="1"/>
  <c r="EG70" i="1"/>
  <c r="EQ70" i="1" s="1"/>
  <c r="EF70" i="1"/>
  <c r="EP70" i="1" s="1"/>
  <c r="EE70" i="1"/>
  <c r="EO70" i="1" s="1"/>
  <c r="SA69" i="1"/>
  <c r="RZ69" i="1"/>
  <c r="RY69" i="1"/>
  <c r="RX69" i="1"/>
  <c r="RW69" i="1"/>
  <c r="RV69" i="1"/>
  <c r="RU69" i="1"/>
  <c r="RT69" i="1"/>
  <c r="RP69" i="1"/>
  <c r="RK69" i="1"/>
  <c r="RJ69" i="1"/>
  <c r="RI69" i="1"/>
  <c r="RH69" i="1"/>
  <c r="RG69" i="1"/>
  <c r="OY69" i="1"/>
  <c r="OX69" i="1"/>
  <c r="OW69" i="1"/>
  <c r="OV69" i="1"/>
  <c r="OU69" i="1"/>
  <c r="OT69" i="1"/>
  <c r="OS69" i="1"/>
  <c r="OR69" i="1"/>
  <c r="OO69" i="1"/>
  <c r="ON69" i="1"/>
  <c r="OM69" i="1"/>
  <c r="OL69" i="1"/>
  <c r="OK69" i="1"/>
  <c r="OJ69" i="1"/>
  <c r="OI69" i="1"/>
  <c r="OH69" i="1"/>
  <c r="GG69" i="1"/>
  <c r="GF69" i="1"/>
  <c r="GE69" i="1"/>
  <c r="GD69" i="1"/>
  <c r="GC69" i="1"/>
  <c r="GB69" i="1"/>
  <c r="GA69" i="1"/>
  <c r="FZ69" i="1"/>
  <c r="FW69" i="1"/>
  <c r="FV69" i="1"/>
  <c r="FU69" i="1"/>
  <c r="FT69" i="1"/>
  <c r="FS69" i="1"/>
  <c r="FR69" i="1"/>
  <c r="FQ69" i="1"/>
  <c r="FP69" i="1"/>
  <c r="FM69" i="1"/>
  <c r="FL69" i="1"/>
  <c r="FK69" i="1"/>
  <c r="FJ69" i="1"/>
  <c r="FI69" i="1"/>
  <c r="FH69" i="1"/>
  <c r="FG69" i="1"/>
  <c r="FF69" i="1"/>
  <c r="FE69" i="1"/>
  <c r="FD69" i="1"/>
  <c r="GH69" i="1" s="1"/>
  <c r="EH69" i="1"/>
  <c r="ER69" i="1" s="1"/>
  <c r="EG69" i="1"/>
  <c r="EQ69" i="1" s="1"/>
  <c r="EF69" i="1"/>
  <c r="EP69" i="1" s="1"/>
  <c r="EE69" i="1"/>
  <c r="EO69" i="1" s="1"/>
  <c r="SA68" i="1"/>
  <c r="RZ68" i="1"/>
  <c r="RY68" i="1"/>
  <c r="RX68" i="1"/>
  <c r="RW68" i="1"/>
  <c r="RV68" i="1"/>
  <c r="RU68" i="1"/>
  <c r="RT68" i="1"/>
  <c r="RP68" i="1"/>
  <c r="RK68" i="1"/>
  <c r="RJ68" i="1"/>
  <c r="RI68" i="1"/>
  <c r="RH68" i="1"/>
  <c r="RG68" i="1"/>
  <c r="OY68" i="1"/>
  <c r="OX68" i="1"/>
  <c r="OW68" i="1"/>
  <c r="OV68" i="1"/>
  <c r="OU68" i="1"/>
  <c r="OT68" i="1"/>
  <c r="OS68" i="1"/>
  <c r="OR68" i="1"/>
  <c r="OO68" i="1"/>
  <c r="ON68" i="1"/>
  <c r="OM68" i="1"/>
  <c r="OL68" i="1"/>
  <c r="OK68" i="1"/>
  <c r="OJ68" i="1"/>
  <c r="OI68" i="1"/>
  <c r="OH68" i="1"/>
  <c r="GG68" i="1"/>
  <c r="GF68" i="1"/>
  <c r="GE68" i="1"/>
  <c r="GD68" i="1"/>
  <c r="GC68" i="1"/>
  <c r="GB68" i="1"/>
  <c r="GA68" i="1"/>
  <c r="FZ68" i="1"/>
  <c r="FW68" i="1"/>
  <c r="FV68" i="1"/>
  <c r="FU68" i="1"/>
  <c r="FT68" i="1"/>
  <c r="FS68" i="1"/>
  <c r="FR68" i="1"/>
  <c r="FQ68" i="1"/>
  <c r="FP68" i="1"/>
  <c r="FM68" i="1"/>
  <c r="FL68" i="1"/>
  <c r="FK68" i="1"/>
  <c r="FJ68" i="1"/>
  <c r="FI68" i="1"/>
  <c r="FH68" i="1"/>
  <c r="FG68" i="1"/>
  <c r="FF68" i="1"/>
  <c r="FE68" i="1"/>
  <c r="FD68" i="1"/>
  <c r="GH68" i="1" s="1"/>
  <c r="EH68" i="1"/>
  <c r="ER68" i="1" s="1"/>
  <c r="EG68" i="1"/>
  <c r="EQ68" i="1" s="1"/>
  <c r="EF68" i="1"/>
  <c r="EP68" i="1" s="1"/>
  <c r="EE68" i="1"/>
  <c r="EO68" i="1" s="1"/>
  <c r="SA67" i="1"/>
  <c r="RZ67" i="1"/>
  <c r="RY67" i="1"/>
  <c r="RX67" i="1"/>
  <c r="RW67" i="1"/>
  <c r="RV67" i="1"/>
  <c r="RU67" i="1"/>
  <c r="RT67" i="1"/>
  <c r="RP67" i="1"/>
  <c r="RK67" i="1"/>
  <c r="RJ67" i="1"/>
  <c r="RI67" i="1"/>
  <c r="RH67" i="1"/>
  <c r="RG67" i="1"/>
  <c r="OY67" i="1"/>
  <c r="OX67" i="1"/>
  <c r="OW67" i="1"/>
  <c r="OV67" i="1"/>
  <c r="OU67" i="1"/>
  <c r="OT67" i="1"/>
  <c r="OS67" i="1"/>
  <c r="OR67" i="1"/>
  <c r="OO67" i="1"/>
  <c r="ON67" i="1"/>
  <c r="OM67" i="1"/>
  <c r="OL67" i="1"/>
  <c r="OK67" i="1"/>
  <c r="OJ67" i="1"/>
  <c r="OI67" i="1"/>
  <c r="OH67" i="1"/>
  <c r="GG67" i="1"/>
  <c r="GF67" i="1"/>
  <c r="GE67" i="1"/>
  <c r="GD67" i="1"/>
  <c r="GC67" i="1"/>
  <c r="GB67" i="1"/>
  <c r="GA67" i="1"/>
  <c r="FZ67" i="1"/>
  <c r="FW67" i="1"/>
  <c r="FV67" i="1"/>
  <c r="FU67" i="1"/>
  <c r="FT67" i="1"/>
  <c r="FS67" i="1"/>
  <c r="FR67" i="1"/>
  <c r="FQ67" i="1"/>
  <c r="FP67" i="1"/>
  <c r="FM67" i="1"/>
  <c r="FL67" i="1"/>
  <c r="FK67" i="1"/>
  <c r="FJ67" i="1"/>
  <c r="FI67" i="1"/>
  <c r="FH67" i="1"/>
  <c r="FG67" i="1"/>
  <c r="FF67" i="1"/>
  <c r="FE67" i="1"/>
  <c r="GI67" i="1" s="1"/>
  <c r="FD67" i="1"/>
  <c r="EH67" i="1"/>
  <c r="OD67" i="1" s="1"/>
  <c r="EG67" i="1"/>
  <c r="EQ67" i="1" s="1"/>
  <c r="EF67" i="1"/>
  <c r="EP67" i="1" s="1"/>
  <c r="EE67" i="1"/>
  <c r="EO67" i="1" s="1"/>
  <c r="SA66" i="1"/>
  <c r="RZ66" i="1"/>
  <c r="RY66" i="1"/>
  <c r="RX66" i="1"/>
  <c r="RW66" i="1"/>
  <c r="RV66" i="1"/>
  <c r="RU66" i="1"/>
  <c r="RT66" i="1"/>
  <c r="RP66" i="1"/>
  <c r="RK66" i="1"/>
  <c r="RJ66" i="1"/>
  <c r="RI66" i="1"/>
  <c r="RH66" i="1"/>
  <c r="RG66" i="1"/>
  <c r="OY66" i="1"/>
  <c r="OX66" i="1"/>
  <c r="OW66" i="1"/>
  <c r="OV66" i="1"/>
  <c r="OU66" i="1"/>
  <c r="OT66" i="1"/>
  <c r="OS66" i="1"/>
  <c r="OR66" i="1"/>
  <c r="OO66" i="1"/>
  <c r="ON66" i="1"/>
  <c r="OM66" i="1"/>
  <c r="OL66" i="1"/>
  <c r="OK66" i="1"/>
  <c r="OJ66" i="1"/>
  <c r="OI66" i="1"/>
  <c r="OH66" i="1"/>
  <c r="GG66" i="1"/>
  <c r="GF66" i="1"/>
  <c r="GE66" i="1"/>
  <c r="GD66" i="1"/>
  <c r="GC66" i="1"/>
  <c r="GB66" i="1"/>
  <c r="GA66" i="1"/>
  <c r="FZ66" i="1"/>
  <c r="FW66" i="1"/>
  <c r="FV66" i="1"/>
  <c r="FU66" i="1"/>
  <c r="FT66" i="1"/>
  <c r="FS66" i="1"/>
  <c r="FR66" i="1"/>
  <c r="FQ66" i="1"/>
  <c r="FP66" i="1"/>
  <c r="FM66" i="1"/>
  <c r="FL66" i="1"/>
  <c r="FK66" i="1"/>
  <c r="FJ66" i="1"/>
  <c r="FI66" i="1"/>
  <c r="FH66" i="1"/>
  <c r="FG66" i="1"/>
  <c r="FF66" i="1"/>
  <c r="FE66" i="1"/>
  <c r="GI66" i="1" s="1"/>
  <c r="FD66" i="1"/>
  <c r="EH66" i="1"/>
  <c r="EG66" i="1"/>
  <c r="EQ66" i="1" s="1"/>
  <c r="EF66" i="1"/>
  <c r="EP66" i="1" s="1"/>
  <c r="EE66" i="1"/>
  <c r="EO66" i="1" s="1"/>
  <c r="SA65" i="1"/>
  <c r="RZ65" i="1"/>
  <c r="RY65" i="1"/>
  <c r="RX65" i="1"/>
  <c r="RW65" i="1"/>
  <c r="RV65" i="1"/>
  <c r="RU65" i="1"/>
  <c r="RT65" i="1"/>
  <c r="RP65" i="1"/>
  <c r="RK65" i="1"/>
  <c r="RJ65" i="1"/>
  <c r="RI65" i="1"/>
  <c r="RH65" i="1"/>
  <c r="RG65" i="1"/>
  <c r="OY65" i="1"/>
  <c r="OX65" i="1"/>
  <c r="OW65" i="1"/>
  <c r="OV65" i="1"/>
  <c r="OU65" i="1"/>
  <c r="OT65" i="1"/>
  <c r="OS65" i="1"/>
  <c r="OR65" i="1"/>
  <c r="OO65" i="1"/>
  <c r="ON65" i="1"/>
  <c r="OM65" i="1"/>
  <c r="OL65" i="1"/>
  <c r="OK65" i="1"/>
  <c r="OJ65" i="1"/>
  <c r="OI65" i="1"/>
  <c r="OH65" i="1"/>
  <c r="GG65" i="1"/>
  <c r="GF65" i="1"/>
  <c r="GE65" i="1"/>
  <c r="GD65" i="1"/>
  <c r="GC65" i="1"/>
  <c r="GB65" i="1"/>
  <c r="GA65" i="1"/>
  <c r="FZ65" i="1"/>
  <c r="FW65" i="1"/>
  <c r="FV65" i="1"/>
  <c r="FU65" i="1"/>
  <c r="FT65" i="1"/>
  <c r="FS65" i="1"/>
  <c r="FR65" i="1"/>
  <c r="FQ65" i="1"/>
  <c r="FP65" i="1"/>
  <c r="FM65" i="1"/>
  <c r="FL65" i="1"/>
  <c r="FK65" i="1"/>
  <c r="FJ65" i="1"/>
  <c r="FI65" i="1"/>
  <c r="FH65" i="1"/>
  <c r="FG65" i="1"/>
  <c r="FF65" i="1"/>
  <c r="FE65" i="1"/>
  <c r="FD65" i="1"/>
  <c r="GH65" i="1" s="1"/>
  <c r="EH65" i="1"/>
  <c r="ER65" i="1" s="1"/>
  <c r="EG65" i="1"/>
  <c r="EQ65" i="1" s="1"/>
  <c r="EF65" i="1"/>
  <c r="EP65" i="1" s="1"/>
  <c r="EE65" i="1"/>
  <c r="EO65" i="1" s="1"/>
  <c r="SA64" i="1"/>
  <c r="RZ64" i="1"/>
  <c r="RY64" i="1"/>
  <c r="RX64" i="1"/>
  <c r="RW64" i="1"/>
  <c r="RV64" i="1"/>
  <c r="RU64" i="1"/>
  <c r="RT64" i="1"/>
  <c r="RP64" i="1"/>
  <c r="RK64" i="1"/>
  <c r="RJ64" i="1"/>
  <c r="RI64" i="1"/>
  <c r="RH64" i="1"/>
  <c r="RG64" i="1"/>
  <c r="OY64" i="1"/>
  <c r="OX64" i="1"/>
  <c r="OW64" i="1"/>
  <c r="OV64" i="1"/>
  <c r="OU64" i="1"/>
  <c r="OT64" i="1"/>
  <c r="OS64" i="1"/>
  <c r="OR64" i="1"/>
  <c r="OO64" i="1"/>
  <c r="ON64" i="1"/>
  <c r="OM64" i="1"/>
  <c r="OL64" i="1"/>
  <c r="OK64" i="1"/>
  <c r="OJ64" i="1"/>
  <c r="OI64" i="1"/>
  <c r="OH64" i="1"/>
  <c r="GG64" i="1"/>
  <c r="GF64" i="1"/>
  <c r="GE64" i="1"/>
  <c r="GD64" i="1"/>
  <c r="GC64" i="1"/>
  <c r="GB64" i="1"/>
  <c r="GA64" i="1"/>
  <c r="FZ64" i="1"/>
  <c r="FW64" i="1"/>
  <c r="FV64" i="1"/>
  <c r="FU64" i="1"/>
  <c r="FT64" i="1"/>
  <c r="FS64" i="1"/>
  <c r="FR64" i="1"/>
  <c r="FQ64" i="1"/>
  <c r="FP64" i="1"/>
  <c r="FM64" i="1"/>
  <c r="FL64" i="1"/>
  <c r="FK64" i="1"/>
  <c r="FJ64" i="1"/>
  <c r="FI64" i="1"/>
  <c r="FH64" i="1"/>
  <c r="FG64" i="1"/>
  <c r="FF64" i="1"/>
  <c r="FE64" i="1"/>
  <c r="FD64" i="1"/>
  <c r="EH64" i="1"/>
  <c r="OD64" i="1" s="1"/>
  <c r="EG64" i="1"/>
  <c r="EQ64" i="1" s="1"/>
  <c r="EF64" i="1"/>
  <c r="EP64" i="1" s="1"/>
  <c r="EE64" i="1"/>
  <c r="EO64" i="1" s="1"/>
  <c r="SA63" i="1"/>
  <c r="RZ63" i="1"/>
  <c r="RY63" i="1"/>
  <c r="RX63" i="1"/>
  <c r="RW63" i="1"/>
  <c r="RV63" i="1"/>
  <c r="RU63" i="1"/>
  <c r="RT63" i="1"/>
  <c r="RP63" i="1"/>
  <c r="RK63" i="1"/>
  <c r="RJ63" i="1"/>
  <c r="RI63" i="1"/>
  <c r="RH63" i="1"/>
  <c r="RG63" i="1"/>
  <c r="OY63" i="1"/>
  <c r="OX63" i="1"/>
  <c r="OW63" i="1"/>
  <c r="OV63" i="1"/>
  <c r="OU63" i="1"/>
  <c r="OT63" i="1"/>
  <c r="OS63" i="1"/>
  <c r="OR63" i="1"/>
  <c r="OO63" i="1"/>
  <c r="ON63" i="1"/>
  <c r="OM63" i="1"/>
  <c r="OL63" i="1"/>
  <c r="OK63" i="1"/>
  <c r="OJ63" i="1"/>
  <c r="OI63" i="1"/>
  <c r="OH63" i="1"/>
  <c r="GG63" i="1"/>
  <c r="GF63" i="1"/>
  <c r="GE63" i="1"/>
  <c r="GD63" i="1"/>
  <c r="GC63" i="1"/>
  <c r="GB63" i="1"/>
  <c r="GA63" i="1"/>
  <c r="FZ63" i="1"/>
  <c r="FW63" i="1"/>
  <c r="FV63" i="1"/>
  <c r="FU63" i="1"/>
  <c r="FT63" i="1"/>
  <c r="FS63" i="1"/>
  <c r="FR63" i="1"/>
  <c r="FQ63" i="1"/>
  <c r="FP63" i="1"/>
  <c r="FM63" i="1"/>
  <c r="FL63" i="1"/>
  <c r="FK63" i="1"/>
  <c r="FJ63" i="1"/>
  <c r="FI63" i="1"/>
  <c r="FH63" i="1"/>
  <c r="FG63" i="1"/>
  <c r="FF63" i="1"/>
  <c r="FE63" i="1"/>
  <c r="FD63" i="1"/>
  <c r="EH63" i="1"/>
  <c r="ER63" i="1" s="1"/>
  <c r="EG63" i="1"/>
  <c r="EQ63" i="1" s="1"/>
  <c r="EF63" i="1"/>
  <c r="EP63" i="1" s="1"/>
  <c r="EE63" i="1"/>
  <c r="SA62" i="1"/>
  <c r="RZ62" i="1"/>
  <c r="RY62" i="1"/>
  <c r="RX62" i="1"/>
  <c r="RW62" i="1"/>
  <c r="RV62" i="1"/>
  <c r="RU62" i="1"/>
  <c r="RT62" i="1"/>
  <c r="RP62" i="1"/>
  <c r="RK62" i="1"/>
  <c r="RJ62" i="1"/>
  <c r="RI62" i="1"/>
  <c r="RH62" i="1"/>
  <c r="RG62" i="1"/>
  <c r="OY62" i="1"/>
  <c r="OX62" i="1"/>
  <c r="OW62" i="1"/>
  <c r="OV62" i="1"/>
  <c r="OU62" i="1"/>
  <c r="OT62" i="1"/>
  <c r="OS62" i="1"/>
  <c r="OR62" i="1"/>
  <c r="OO62" i="1"/>
  <c r="ON62" i="1"/>
  <c r="OM62" i="1"/>
  <c r="OL62" i="1"/>
  <c r="OK62" i="1"/>
  <c r="OJ62" i="1"/>
  <c r="OI62" i="1"/>
  <c r="OH62" i="1"/>
  <c r="GG62" i="1"/>
  <c r="GF62" i="1"/>
  <c r="GE62" i="1"/>
  <c r="GD62" i="1"/>
  <c r="GC62" i="1"/>
  <c r="GB62" i="1"/>
  <c r="GA62" i="1"/>
  <c r="FZ62" i="1"/>
  <c r="FW62" i="1"/>
  <c r="FV62" i="1"/>
  <c r="FU62" i="1"/>
  <c r="FT62" i="1"/>
  <c r="FS62" i="1"/>
  <c r="FR62" i="1"/>
  <c r="FQ62" i="1"/>
  <c r="FP62" i="1"/>
  <c r="FM62" i="1"/>
  <c r="FL62" i="1"/>
  <c r="FK62" i="1"/>
  <c r="FJ62" i="1"/>
  <c r="FI62" i="1"/>
  <c r="FH62" i="1"/>
  <c r="FG62" i="1"/>
  <c r="FF62" i="1"/>
  <c r="FE62" i="1"/>
  <c r="GI62" i="1" s="1"/>
  <c r="FD62" i="1"/>
  <c r="GH62" i="1" s="1"/>
  <c r="EH62" i="1"/>
  <c r="EG62" i="1"/>
  <c r="EQ62" i="1" s="1"/>
  <c r="EF62" i="1"/>
  <c r="EP62" i="1" s="1"/>
  <c r="EE62" i="1"/>
  <c r="EO62" i="1" s="1"/>
  <c r="SA61" i="1"/>
  <c r="RZ61" i="1"/>
  <c r="RY61" i="1"/>
  <c r="RX61" i="1"/>
  <c r="RW61" i="1"/>
  <c r="RV61" i="1"/>
  <c r="RU61" i="1"/>
  <c r="RT61" i="1"/>
  <c r="RP61" i="1"/>
  <c r="RK61" i="1"/>
  <c r="RJ61" i="1"/>
  <c r="RI61" i="1"/>
  <c r="RH61" i="1"/>
  <c r="RG61" i="1"/>
  <c r="OY61" i="1"/>
  <c r="OX61" i="1"/>
  <c r="OW61" i="1"/>
  <c r="OV61" i="1"/>
  <c r="OU61" i="1"/>
  <c r="OT61" i="1"/>
  <c r="OS61" i="1"/>
  <c r="OR61" i="1"/>
  <c r="OO61" i="1"/>
  <c r="ON61" i="1"/>
  <c r="OM61" i="1"/>
  <c r="OL61" i="1"/>
  <c r="OK61" i="1"/>
  <c r="OJ61" i="1"/>
  <c r="OI61" i="1"/>
  <c r="OH61" i="1"/>
  <c r="GG61" i="1"/>
  <c r="GF61" i="1"/>
  <c r="GE61" i="1"/>
  <c r="GD61" i="1"/>
  <c r="GC61" i="1"/>
  <c r="GB61" i="1"/>
  <c r="GA61" i="1"/>
  <c r="FZ61" i="1"/>
  <c r="FW61" i="1"/>
  <c r="FV61" i="1"/>
  <c r="FU61" i="1"/>
  <c r="FT61" i="1"/>
  <c r="FS61" i="1"/>
  <c r="FR61" i="1"/>
  <c r="FQ61" i="1"/>
  <c r="FP61" i="1"/>
  <c r="FM61" i="1"/>
  <c r="FL61" i="1"/>
  <c r="FK61" i="1"/>
  <c r="FJ61" i="1"/>
  <c r="FI61" i="1"/>
  <c r="FH61" i="1"/>
  <c r="FG61" i="1"/>
  <c r="FF61" i="1"/>
  <c r="FE61" i="1"/>
  <c r="FD61" i="1"/>
  <c r="GH61" i="1" s="1"/>
  <c r="EH61" i="1"/>
  <c r="OD61" i="1" s="1"/>
  <c r="EG61" i="1"/>
  <c r="EQ61" i="1" s="1"/>
  <c r="EF61" i="1"/>
  <c r="EP61" i="1" s="1"/>
  <c r="EE61" i="1"/>
  <c r="EO61" i="1" s="1"/>
  <c r="SA60" i="1"/>
  <c r="RZ60" i="1"/>
  <c r="RY60" i="1"/>
  <c r="RX60" i="1"/>
  <c r="RW60" i="1"/>
  <c r="RV60" i="1"/>
  <c r="RU60" i="1"/>
  <c r="RT60" i="1"/>
  <c r="RP60" i="1"/>
  <c r="RK60" i="1"/>
  <c r="RJ60" i="1"/>
  <c r="RI60" i="1"/>
  <c r="RH60" i="1"/>
  <c r="RG60" i="1"/>
  <c r="OY60" i="1"/>
  <c r="OX60" i="1"/>
  <c r="OW60" i="1"/>
  <c r="OV60" i="1"/>
  <c r="OU60" i="1"/>
  <c r="OT60" i="1"/>
  <c r="OS60" i="1"/>
  <c r="OR60" i="1"/>
  <c r="OO60" i="1"/>
  <c r="ON60" i="1"/>
  <c r="OM60" i="1"/>
  <c r="OL60" i="1"/>
  <c r="OK60" i="1"/>
  <c r="OJ60" i="1"/>
  <c r="OI60" i="1"/>
  <c r="OH60" i="1"/>
  <c r="GG60" i="1"/>
  <c r="GF60" i="1"/>
  <c r="GE60" i="1"/>
  <c r="GD60" i="1"/>
  <c r="GC60" i="1"/>
  <c r="GB60" i="1"/>
  <c r="GA60" i="1"/>
  <c r="FZ60" i="1"/>
  <c r="FW60" i="1"/>
  <c r="FV60" i="1"/>
  <c r="FU60" i="1"/>
  <c r="FT60" i="1"/>
  <c r="FS60" i="1"/>
  <c r="FR60" i="1"/>
  <c r="FQ60" i="1"/>
  <c r="FP60" i="1"/>
  <c r="FM60" i="1"/>
  <c r="FL60" i="1"/>
  <c r="FK60" i="1"/>
  <c r="FJ60" i="1"/>
  <c r="FI60" i="1"/>
  <c r="FH60" i="1"/>
  <c r="FG60" i="1"/>
  <c r="FF60" i="1"/>
  <c r="FE60" i="1"/>
  <c r="FD60" i="1"/>
  <c r="EH60" i="1"/>
  <c r="EG60" i="1"/>
  <c r="EQ60" i="1" s="1"/>
  <c r="EF60" i="1"/>
  <c r="EE60" i="1"/>
  <c r="EO60" i="1" s="1"/>
  <c r="SA59" i="1"/>
  <c r="RZ59" i="1"/>
  <c r="RY59" i="1"/>
  <c r="RX59" i="1"/>
  <c r="RW59" i="1"/>
  <c r="RV59" i="1"/>
  <c r="RU59" i="1"/>
  <c r="RT59" i="1"/>
  <c r="RP59" i="1"/>
  <c r="RK59" i="1"/>
  <c r="RJ59" i="1"/>
  <c r="RI59" i="1"/>
  <c r="RH59" i="1"/>
  <c r="RG59" i="1"/>
  <c r="OY59" i="1"/>
  <c r="OX59" i="1"/>
  <c r="OW59" i="1"/>
  <c r="OV59" i="1"/>
  <c r="OU59" i="1"/>
  <c r="OT59" i="1"/>
  <c r="OS59" i="1"/>
  <c r="OR59" i="1"/>
  <c r="OO59" i="1"/>
  <c r="ON59" i="1"/>
  <c r="OM59" i="1"/>
  <c r="OL59" i="1"/>
  <c r="OK59" i="1"/>
  <c r="OJ59" i="1"/>
  <c r="OI59" i="1"/>
  <c r="OH59" i="1"/>
  <c r="GG59" i="1"/>
  <c r="GF59" i="1"/>
  <c r="GE59" i="1"/>
  <c r="GD59" i="1"/>
  <c r="GC59" i="1"/>
  <c r="GB59" i="1"/>
  <c r="GA59" i="1"/>
  <c r="FZ59" i="1"/>
  <c r="FW59" i="1"/>
  <c r="FV59" i="1"/>
  <c r="FU59" i="1"/>
  <c r="FT59" i="1"/>
  <c r="FS59" i="1"/>
  <c r="FR59" i="1"/>
  <c r="FQ59" i="1"/>
  <c r="FP59" i="1"/>
  <c r="FM59" i="1"/>
  <c r="FL59" i="1"/>
  <c r="FK59" i="1"/>
  <c r="FJ59" i="1"/>
  <c r="FI59" i="1"/>
  <c r="FH59" i="1"/>
  <c r="FG59" i="1"/>
  <c r="FF59" i="1"/>
  <c r="FE59" i="1"/>
  <c r="FD59" i="1"/>
  <c r="EH59" i="1"/>
  <c r="OD59" i="1" s="1"/>
  <c r="EG59" i="1"/>
  <c r="EQ59" i="1" s="1"/>
  <c r="EF59" i="1"/>
  <c r="EP59" i="1" s="1"/>
  <c r="EE59" i="1"/>
  <c r="SA58" i="1"/>
  <c r="RZ58" i="1"/>
  <c r="RY58" i="1"/>
  <c r="RX58" i="1"/>
  <c r="RW58" i="1"/>
  <c r="RV58" i="1"/>
  <c r="RU58" i="1"/>
  <c r="RT58" i="1"/>
  <c r="RP58" i="1"/>
  <c r="RK58" i="1"/>
  <c r="RJ58" i="1"/>
  <c r="RI58" i="1"/>
  <c r="RH58" i="1"/>
  <c r="RG58" i="1"/>
  <c r="OY58" i="1"/>
  <c r="OX58" i="1"/>
  <c r="OW58" i="1"/>
  <c r="OV58" i="1"/>
  <c r="OU58" i="1"/>
  <c r="OT58" i="1"/>
  <c r="OS58" i="1"/>
  <c r="OR58" i="1"/>
  <c r="OO58" i="1"/>
  <c r="ON58" i="1"/>
  <c r="OM58" i="1"/>
  <c r="OL58" i="1"/>
  <c r="OK58" i="1"/>
  <c r="OJ58" i="1"/>
  <c r="OI58" i="1"/>
  <c r="OH58" i="1"/>
  <c r="GG58" i="1"/>
  <c r="GF58" i="1"/>
  <c r="GE58" i="1"/>
  <c r="GD58" i="1"/>
  <c r="GC58" i="1"/>
  <c r="GB58" i="1"/>
  <c r="GA58" i="1"/>
  <c r="FZ58" i="1"/>
  <c r="FW58" i="1"/>
  <c r="FV58" i="1"/>
  <c r="FU58" i="1"/>
  <c r="FT58" i="1"/>
  <c r="FS58" i="1"/>
  <c r="FR58" i="1"/>
  <c r="FQ58" i="1"/>
  <c r="FP58" i="1"/>
  <c r="FM58" i="1"/>
  <c r="FL58" i="1"/>
  <c r="FK58" i="1"/>
  <c r="FJ58" i="1"/>
  <c r="FI58" i="1"/>
  <c r="FH58" i="1"/>
  <c r="FG58" i="1"/>
  <c r="FF58" i="1"/>
  <c r="FE58" i="1"/>
  <c r="FD58" i="1"/>
  <c r="EH58" i="1"/>
  <c r="ER58" i="1" s="1"/>
  <c r="EG58" i="1"/>
  <c r="EQ58" i="1" s="1"/>
  <c r="EF58" i="1"/>
  <c r="EP58" i="1" s="1"/>
  <c r="EE58" i="1"/>
  <c r="EO58" i="1" s="1"/>
  <c r="SA57" i="1"/>
  <c r="RZ57" i="1"/>
  <c r="RY57" i="1"/>
  <c r="RX57" i="1"/>
  <c r="RW57" i="1"/>
  <c r="RV57" i="1"/>
  <c r="RU57" i="1"/>
  <c r="RT57" i="1"/>
  <c r="RP57" i="1"/>
  <c r="RK57" i="1"/>
  <c r="RJ57" i="1"/>
  <c r="RI57" i="1"/>
  <c r="RH57" i="1"/>
  <c r="RG57" i="1"/>
  <c r="OY57" i="1"/>
  <c r="OX57" i="1"/>
  <c r="OW57" i="1"/>
  <c r="OV57" i="1"/>
  <c r="OU57" i="1"/>
  <c r="OT57" i="1"/>
  <c r="OS57" i="1"/>
  <c r="OR57" i="1"/>
  <c r="OO57" i="1"/>
  <c r="ON57" i="1"/>
  <c r="OM57" i="1"/>
  <c r="OL57" i="1"/>
  <c r="OK57" i="1"/>
  <c r="OJ57" i="1"/>
  <c r="OI57" i="1"/>
  <c r="OH57" i="1"/>
  <c r="GG57" i="1"/>
  <c r="GF57" i="1"/>
  <c r="GE57" i="1"/>
  <c r="GD57" i="1"/>
  <c r="GC57" i="1"/>
  <c r="GB57" i="1"/>
  <c r="GA57" i="1"/>
  <c r="FZ57" i="1"/>
  <c r="FW57" i="1"/>
  <c r="FV57" i="1"/>
  <c r="FU57" i="1"/>
  <c r="FT57" i="1"/>
  <c r="FS57" i="1"/>
  <c r="FR57" i="1"/>
  <c r="FQ57" i="1"/>
  <c r="FP57" i="1"/>
  <c r="FM57" i="1"/>
  <c r="FL57" i="1"/>
  <c r="FK57" i="1"/>
  <c r="FJ57" i="1"/>
  <c r="FI57" i="1"/>
  <c r="FH57" i="1"/>
  <c r="FG57" i="1"/>
  <c r="FF57" i="1"/>
  <c r="FE57" i="1"/>
  <c r="GI57" i="1" s="1"/>
  <c r="FD57" i="1"/>
  <c r="GH57" i="1" s="1"/>
  <c r="EH57" i="1"/>
  <c r="EG57" i="1"/>
  <c r="EQ57" i="1" s="1"/>
  <c r="EF57" i="1"/>
  <c r="EP57" i="1" s="1"/>
  <c r="EE57" i="1"/>
  <c r="EO57" i="1" s="1"/>
  <c r="SA56" i="1"/>
  <c r="RZ56" i="1"/>
  <c r="RY56" i="1"/>
  <c r="RX56" i="1"/>
  <c r="RW56" i="1"/>
  <c r="RV56" i="1"/>
  <c r="RU56" i="1"/>
  <c r="RT56" i="1"/>
  <c r="RP56" i="1"/>
  <c r="RK56" i="1"/>
  <c r="RJ56" i="1"/>
  <c r="RI56" i="1"/>
  <c r="RH56" i="1"/>
  <c r="RG56" i="1"/>
  <c r="OY56" i="1"/>
  <c r="OX56" i="1"/>
  <c r="OW56" i="1"/>
  <c r="OV56" i="1"/>
  <c r="OU56" i="1"/>
  <c r="OT56" i="1"/>
  <c r="OS56" i="1"/>
  <c r="OR56" i="1"/>
  <c r="OO56" i="1"/>
  <c r="ON56" i="1"/>
  <c r="OM56" i="1"/>
  <c r="OL56" i="1"/>
  <c r="OK56" i="1"/>
  <c r="OJ56" i="1"/>
  <c r="OI56" i="1"/>
  <c r="OH56" i="1"/>
  <c r="GG56" i="1"/>
  <c r="GF56" i="1"/>
  <c r="GE56" i="1"/>
  <c r="GD56" i="1"/>
  <c r="GC56" i="1"/>
  <c r="GB56" i="1"/>
  <c r="GA56" i="1"/>
  <c r="FZ56" i="1"/>
  <c r="FW56" i="1"/>
  <c r="FV56" i="1"/>
  <c r="FU56" i="1"/>
  <c r="FT56" i="1"/>
  <c r="FS56" i="1"/>
  <c r="FR56" i="1"/>
  <c r="FQ56" i="1"/>
  <c r="FP56" i="1"/>
  <c r="FM56" i="1"/>
  <c r="FL56" i="1"/>
  <c r="FK56" i="1"/>
  <c r="FJ56" i="1"/>
  <c r="FI56" i="1"/>
  <c r="FH56" i="1"/>
  <c r="FG56" i="1"/>
  <c r="FF56" i="1"/>
  <c r="FE56" i="1"/>
  <c r="FD56" i="1"/>
  <c r="GH56" i="1" s="1"/>
  <c r="EH56" i="1"/>
  <c r="ER56" i="1" s="1"/>
  <c r="EG56" i="1"/>
  <c r="EQ56" i="1" s="1"/>
  <c r="EF56" i="1"/>
  <c r="EP56" i="1" s="1"/>
  <c r="EE56" i="1"/>
  <c r="EO56" i="1" s="1"/>
  <c r="SA55" i="1"/>
  <c r="RZ55" i="1"/>
  <c r="RY55" i="1"/>
  <c r="RX55" i="1"/>
  <c r="RW55" i="1"/>
  <c r="RV55" i="1"/>
  <c r="RU55" i="1"/>
  <c r="RT55" i="1"/>
  <c r="RP55" i="1"/>
  <c r="RK55" i="1"/>
  <c r="RJ55" i="1"/>
  <c r="RI55" i="1"/>
  <c r="RH55" i="1"/>
  <c r="RG55" i="1"/>
  <c r="OY55" i="1"/>
  <c r="OX55" i="1"/>
  <c r="OW55" i="1"/>
  <c r="OV55" i="1"/>
  <c r="OU55" i="1"/>
  <c r="OT55" i="1"/>
  <c r="OS55" i="1"/>
  <c r="OR55" i="1"/>
  <c r="OO55" i="1"/>
  <c r="ON55" i="1"/>
  <c r="OM55" i="1"/>
  <c r="OL55" i="1"/>
  <c r="OK55" i="1"/>
  <c r="OJ55" i="1"/>
  <c r="OI55" i="1"/>
  <c r="OH55" i="1"/>
  <c r="GG55" i="1"/>
  <c r="GF55" i="1"/>
  <c r="GE55" i="1"/>
  <c r="GD55" i="1"/>
  <c r="GC55" i="1"/>
  <c r="GB55" i="1"/>
  <c r="GA55" i="1"/>
  <c r="FZ55" i="1"/>
  <c r="FW55" i="1"/>
  <c r="FV55" i="1"/>
  <c r="FU55" i="1"/>
  <c r="FT55" i="1"/>
  <c r="FS55" i="1"/>
  <c r="FR55" i="1"/>
  <c r="FQ55" i="1"/>
  <c r="FP55" i="1"/>
  <c r="FM55" i="1"/>
  <c r="FL55" i="1"/>
  <c r="FK55" i="1"/>
  <c r="FJ55" i="1"/>
  <c r="FI55" i="1"/>
  <c r="FH55" i="1"/>
  <c r="FG55" i="1"/>
  <c r="FF55" i="1"/>
  <c r="FE55" i="1"/>
  <c r="FD55" i="1"/>
  <c r="EH55" i="1"/>
  <c r="OD55" i="1" s="1"/>
  <c r="EG55" i="1"/>
  <c r="EQ55" i="1" s="1"/>
  <c r="EF55" i="1"/>
  <c r="EP55" i="1" s="1"/>
  <c r="EE55" i="1"/>
  <c r="SA54" i="1"/>
  <c r="RZ54" i="1"/>
  <c r="RY54" i="1"/>
  <c r="RX54" i="1"/>
  <c r="RW54" i="1"/>
  <c r="RV54" i="1"/>
  <c r="RU54" i="1"/>
  <c r="RT54" i="1"/>
  <c r="RP54" i="1"/>
  <c r="RK54" i="1"/>
  <c r="RJ54" i="1"/>
  <c r="RI54" i="1"/>
  <c r="RH54" i="1"/>
  <c r="RG54" i="1"/>
  <c r="OY54" i="1"/>
  <c r="OX54" i="1"/>
  <c r="OW54" i="1"/>
  <c r="OV54" i="1"/>
  <c r="OU54" i="1"/>
  <c r="OT54" i="1"/>
  <c r="OS54" i="1"/>
  <c r="OR54" i="1"/>
  <c r="OO54" i="1"/>
  <c r="ON54" i="1"/>
  <c r="OM54" i="1"/>
  <c r="OL54" i="1"/>
  <c r="OK54" i="1"/>
  <c r="OJ54" i="1"/>
  <c r="OI54" i="1"/>
  <c r="OH54" i="1"/>
  <c r="GG54" i="1"/>
  <c r="GF54" i="1"/>
  <c r="GE54" i="1"/>
  <c r="GD54" i="1"/>
  <c r="GC54" i="1"/>
  <c r="GB54" i="1"/>
  <c r="GA54" i="1"/>
  <c r="FZ54" i="1"/>
  <c r="FW54" i="1"/>
  <c r="FV54" i="1"/>
  <c r="FU54" i="1"/>
  <c r="FT54" i="1"/>
  <c r="FS54" i="1"/>
  <c r="FR54" i="1"/>
  <c r="FQ54" i="1"/>
  <c r="FP54" i="1"/>
  <c r="FM54" i="1"/>
  <c r="FL54" i="1"/>
  <c r="FK54" i="1"/>
  <c r="FJ54" i="1"/>
  <c r="FI54" i="1"/>
  <c r="FH54" i="1"/>
  <c r="FG54" i="1"/>
  <c r="FF54" i="1"/>
  <c r="FE54" i="1"/>
  <c r="GI54" i="1" s="1"/>
  <c r="FD54" i="1"/>
  <c r="EH54" i="1"/>
  <c r="OD54" i="1" s="1"/>
  <c r="EG54" i="1"/>
  <c r="EQ54" i="1" s="1"/>
  <c r="EF54" i="1"/>
  <c r="EP54" i="1" s="1"/>
  <c r="EE54" i="1"/>
  <c r="SA53" i="1"/>
  <c r="RZ53" i="1"/>
  <c r="RY53" i="1"/>
  <c r="RX53" i="1"/>
  <c r="RW53" i="1"/>
  <c r="RV53" i="1"/>
  <c r="RU53" i="1"/>
  <c r="RT53" i="1"/>
  <c r="RP53" i="1"/>
  <c r="RK53" i="1"/>
  <c r="RJ53" i="1"/>
  <c r="RI53" i="1"/>
  <c r="RH53" i="1"/>
  <c r="RG53" i="1"/>
  <c r="OY53" i="1"/>
  <c r="OX53" i="1"/>
  <c r="OW53" i="1"/>
  <c r="OV53" i="1"/>
  <c r="OU53" i="1"/>
  <c r="OT53" i="1"/>
  <c r="OS53" i="1"/>
  <c r="OR53" i="1"/>
  <c r="OO53" i="1"/>
  <c r="ON53" i="1"/>
  <c r="OM53" i="1"/>
  <c r="OL53" i="1"/>
  <c r="OK53" i="1"/>
  <c r="OJ53" i="1"/>
  <c r="OI53" i="1"/>
  <c r="OH53" i="1"/>
  <c r="GG53" i="1"/>
  <c r="GF53" i="1"/>
  <c r="GE53" i="1"/>
  <c r="GD53" i="1"/>
  <c r="GC53" i="1"/>
  <c r="GB53" i="1"/>
  <c r="GA53" i="1"/>
  <c r="FZ53" i="1"/>
  <c r="FW53" i="1"/>
  <c r="FV53" i="1"/>
  <c r="FU53" i="1"/>
  <c r="FT53" i="1"/>
  <c r="FS53" i="1"/>
  <c r="FR53" i="1"/>
  <c r="FQ53" i="1"/>
  <c r="FP53" i="1"/>
  <c r="FM53" i="1"/>
  <c r="FL53" i="1"/>
  <c r="FK53" i="1"/>
  <c r="FJ53" i="1"/>
  <c r="FI53" i="1"/>
  <c r="FH53" i="1"/>
  <c r="FG53" i="1"/>
  <c r="FF53" i="1"/>
  <c r="FE53" i="1"/>
  <c r="GI53" i="1" s="1"/>
  <c r="FD53" i="1"/>
  <c r="EH53" i="1"/>
  <c r="OD53" i="1" s="1"/>
  <c r="EG53" i="1"/>
  <c r="EQ53" i="1" s="1"/>
  <c r="EF53" i="1"/>
  <c r="EP53" i="1" s="1"/>
  <c r="EE53" i="1"/>
  <c r="EO53" i="1" s="1"/>
  <c r="SA52" i="1"/>
  <c r="RZ52" i="1"/>
  <c r="RY52" i="1"/>
  <c r="RX52" i="1"/>
  <c r="RW52" i="1"/>
  <c r="RV52" i="1"/>
  <c r="RU52" i="1"/>
  <c r="RT52" i="1"/>
  <c r="RP52" i="1"/>
  <c r="RK52" i="1"/>
  <c r="RJ52" i="1"/>
  <c r="RI52" i="1"/>
  <c r="RH52" i="1"/>
  <c r="RG52" i="1"/>
  <c r="OY52" i="1"/>
  <c r="OX52" i="1"/>
  <c r="OW52" i="1"/>
  <c r="OV52" i="1"/>
  <c r="OU52" i="1"/>
  <c r="OT52" i="1"/>
  <c r="OS52" i="1"/>
  <c r="OR52" i="1"/>
  <c r="OO52" i="1"/>
  <c r="ON52" i="1"/>
  <c r="OM52" i="1"/>
  <c r="OL52" i="1"/>
  <c r="OK52" i="1"/>
  <c r="OJ52" i="1"/>
  <c r="OI52" i="1"/>
  <c r="OH52" i="1"/>
  <c r="GG52" i="1"/>
  <c r="GF52" i="1"/>
  <c r="GE52" i="1"/>
  <c r="GD52" i="1"/>
  <c r="GC52" i="1"/>
  <c r="GB52" i="1"/>
  <c r="GA52" i="1"/>
  <c r="FZ52" i="1"/>
  <c r="FW52" i="1"/>
  <c r="FV52" i="1"/>
  <c r="FU52" i="1"/>
  <c r="FT52" i="1"/>
  <c r="FS52" i="1"/>
  <c r="FR52" i="1"/>
  <c r="FQ52" i="1"/>
  <c r="FP52" i="1"/>
  <c r="FM52" i="1"/>
  <c r="FL52" i="1"/>
  <c r="FK52" i="1"/>
  <c r="FJ52" i="1"/>
  <c r="FI52" i="1"/>
  <c r="FH52" i="1"/>
  <c r="FG52" i="1"/>
  <c r="FF52" i="1"/>
  <c r="FE52" i="1"/>
  <c r="FD52" i="1"/>
  <c r="GH52" i="1" s="1"/>
  <c r="EH52" i="1"/>
  <c r="ER52" i="1" s="1"/>
  <c r="EG52" i="1"/>
  <c r="EQ52" i="1" s="1"/>
  <c r="EF52" i="1"/>
  <c r="EE52" i="1"/>
  <c r="EO52" i="1" s="1"/>
  <c r="SA51" i="1"/>
  <c r="RZ51" i="1"/>
  <c r="RY51" i="1"/>
  <c r="RX51" i="1"/>
  <c r="RW51" i="1"/>
  <c r="RV51" i="1"/>
  <c r="RU51" i="1"/>
  <c r="RT51" i="1"/>
  <c r="RP51" i="1"/>
  <c r="RK51" i="1"/>
  <c r="RJ51" i="1"/>
  <c r="RI51" i="1"/>
  <c r="RH51" i="1"/>
  <c r="RG51" i="1"/>
  <c r="OY51" i="1"/>
  <c r="OX51" i="1"/>
  <c r="OW51" i="1"/>
  <c r="OV51" i="1"/>
  <c r="OU51" i="1"/>
  <c r="OT51" i="1"/>
  <c r="OS51" i="1"/>
  <c r="OR51" i="1"/>
  <c r="OO51" i="1"/>
  <c r="ON51" i="1"/>
  <c r="OM51" i="1"/>
  <c r="OL51" i="1"/>
  <c r="OK51" i="1"/>
  <c r="OJ51" i="1"/>
  <c r="OI51" i="1"/>
  <c r="OH51" i="1"/>
  <c r="GG51" i="1"/>
  <c r="GF51" i="1"/>
  <c r="GE51" i="1"/>
  <c r="GD51" i="1"/>
  <c r="GC51" i="1"/>
  <c r="GB51" i="1"/>
  <c r="GA51" i="1"/>
  <c r="FZ51" i="1"/>
  <c r="FW51" i="1"/>
  <c r="FV51" i="1"/>
  <c r="FU51" i="1"/>
  <c r="FT51" i="1"/>
  <c r="FS51" i="1"/>
  <c r="FR51" i="1"/>
  <c r="FQ51" i="1"/>
  <c r="FP51" i="1"/>
  <c r="FM51" i="1"/>
  <c r="FL51" i="1"/>
  <c r="FK51" i="1"/>
  <c r="FJ51" i="1"/>
  <c r="FI51" i="1"/>
  <c r="FH51" i="1"/>
  <c r="FG51" i="1"/>
  <c r="FF51" i="1"/>
  <c r="FE51" i="1"/>
  <c r="FD51" i="1"/>
  <c r="EH51" i="1"/>
  <c r="OD51" i="1" s="1"/>
  <c r="EG51" i="1"/>
  <c r="EQ51" i="1" s="1"/>
  <c r="EF51" i="1"/>
  <c r="EP51" i="1" s="1"/>
  <c r="EE51" i="1"/>
  <c r="EO51" i="1" s="1"/>
  <c r="SA50" i="1"/>
  <c r="RZ50" i="1"/>
  <c r="RY50" i="1"/>
  <c r="RX50" i="1"/>
  <c r="RW50" i="1"/>
  <c r="RV50" i="1"/>
  <c r="RU50" i="1"/>
  <c r="RT50" i="1"/>
  <c r="RP50" i="1"/>
  <c r="RK50" i="1"/>
  <c r="RJ50" i="1"/>
  <c r="RI50" i="1"/>
  <c r="RH50" i="1"/>
  <c r="RG50" i="1"/>
  <c r="OY50" i="1"/>
  <c r="OX50" i="1"/>
  <c r="OW50" i="1"/>
  <c r="OV50" i="1"/>
  <c r="OU50" i="1"/>
  <c r="OT50" i="1"/>
  <c r="OS50" i="1"/>
  <c r="OR50" i="1"/>
  <c r="OO50" i="1"/>
  <c r="ON50" i="1"/>
  <c r="OM50" i="1"/>
  <c r="OL50" i="1"/>
  <c r="OK50" i="1"/>
  <c r="OJ50" i="1"/>
  <c r="OI50" i="1"/>
  <c r="OH50" i="1"/>
  <c r="GG50" i="1"/>
  <c r="GF50" i="1"/>
  <c r="GE50" i="1"/>
  <c r="GD50" i="1"/>
  <c r="GC50" i="1"/>
  <c r="GB50" i="1"/>
  <c r="GA50" i="1"/>
  <c r="FZ50" i="1"/>
  <c r="FW50" i="1"/>
  <c r="FV50" i="1"/>
  <c r="FU50" i="1"/>
  <c r="FT50" i="1"/>
  <c r="FS50" i="1"/>
  <c r="FR50" i="1"/>
  <c r="FQ50" i="1"/>
  <c r="FP50" i="1"/>
  <c r="FM50" i="1"/>
  <c r="FL50" i="1"/>
  <c r="FK50" i="1"/>
  <c r="FJ50" i="1"/>
  <c r="FI50" i="1"/>
  <c r="FH50" i="1"/>
  <c r="FG50" i="1"/>
  <c r="FF50" i="1"/>
  <c r="FE50" i="1"/>
  <c r="FD50" i="1"/>
  <c r="EH50" i="1"/>
  <c r="ER50" i="1" s="1"/>
  <c r="EG50" i="1"/>
  <c r="EQ50" i="1" s="1"/>
  <c r="EF50" i="1"/>
  <c r="EP50" i="1" s="1"/>
  <c r="EE50" i="1"/>
  <c r="EO50" i="1" s="1"/>
  <c r="SA49" i="1"/>
  <c r="RZ49" i="1"/>
  <c r="RY49" i="1"/>
  <c r="RX49" i="1"/>
  <c r="RW49" i="1"/>
  <c r="RV49" i="1"/>
  <c r="RU49" i="1"/>
  <c r="RT49" i="1"/>
  <c r="RP49" i="1"/>
  <c r="RK49" i="1"/>
  <c r="RJ49" i="1"/>
  <c r="RI49" i="1"/>
  <c r="RH49" i="1"/>
  <c r="RG49" i="1"/>
  <c r="OY49" i="1"/>
  <c r="OX49" i="1"/>
  <c r="OW49" i="1"/>
  <c r="OV49" i="1"/>
  <c r="OU49" i="1"/>
  <c r="OT49" i="1"/>
  <c r="OS49" i="1"/>
  <c r="OR49" i="1"/>
  <c r="OO49" i="1"/>
  <c r="ON49" i="1"/>
  <c r="OM49" i="1"/>
  <c r="OL49" i="1"/>
  <c r="OK49" i="1"/>
  <c r="OJ49" i="1"/>
  <c r="OI49" i="1"/>
  <c r="OH49" i="1"/>
  <c r="GG49" i="1"/>
  <c r="GF49" i="1"/>
  <c r="GE49" i="1"/>
  <c r="GD49" i="1"/>
  <c r="GC49" i="1"/>
  <c r="GB49" i="1"/>
  <c r="GA49" i="1"/>
  <c r="FZ49" i="1"/>
  <c r="FW49" i="1"/>
  <c r="FV49" i="1"/>
  <c r="FU49" i="1"/>
  <c r="FT49" i="1"/>
  <c r="FS49" i="1"/>
  <c r="FR49" i="1"/>
  <c r="FQ49" i="1"/>
  <c r="FP49" i="1"/>
  <c r="FM49" i="1"/>
  <c r="FL49" i="1"/>
  <c r="FK49" i="1"/>
  <c r="FJ49" i="1"/>
  <c r="FI49" i="1"/>
  <c r="FH49" i="1"/>
  <c r="FG49" i="1"/>
  <c r="FF49" i="1"/>
  <c r="FE49" i="1"/>
  <c r="GI49" i="1" s="1"/>
  <c r="FD49" i="1"/>
  <c r="GH49" i="1" s="1"/>
  <c r="EH49" i="1"/>
  <c r="EG49" i="1"/>
  <c r="EQ49" i="1" s="1"/>
  <c r="EF49" i="1"/>
  <c r="EP49" i="1" s="1"/>
  <c r="EE49" i="1"/>
  <c r="EO49" i="1" s="1"/>
  <c r="SA48" i="1"/>
  <c r="RZ48" i="1"/>
  <c r="RY48" i="1"/>
  <c r="RX48" i="1"/>
  <c r="RW48" i="1"/>
  <c r="RV48" i="1"/>
  <c r="RU48" i="1"/>
  <c r="RT48" i="1"/>
  <c r="RP48" i="1"/>
  <c r="RK48" i="1"/>
  <c r="RJ48" i="1"/>
  <c r="RI48" i="1"/>
  <c r="RH48" i="1"/>
  <c r="RG48" i="1"/>
  <c r="OY48" i="1"/>
  <c r="OX48" i="1"/>
  <c r="OW48" i="1"/>
  <c r="OV48" i="1"/>
  <c r="OU48" i="1"/>
  <c r="OT48" i="1"/>
  <c r="OS48" i="1"/>
  <c r="OR48" i="1"/>
  <c r="OO48" i="1"/>
  <c r="ON48" i="1"/>
  <c r="OM48" i="1"/>
  <c r="OL48" i="1"/>
  <c r="OK48" i="1"/>
  <c r="OJ48" i="1"/>
  <c r="OI48" i="1"/>
  <c r="OH48" i="1"/>
  <c r="GG48" i="1"/>
  <c r="GF48" i="1"/>
  <c r="GE48" i="1"/>
  <c r="GD48" i="1"/>
  <c r="GC48" i="1"/>
  <c r="GB48" i="1"/>
  <c r="GA48" i="1"/>
  <c r="FZ48" i="1"/>
  <c r="FW48" i="1"/>
  <c r="FV48" i="1"/>
  <c r="FU48" i="1"/>
  <c r="FT48" i="1"/>
  <c r="FS48" i="1"/>
  <c r="FR48" i="1"/>
  <c r="FQ48" i="1"/>
  <c r="FP48" i="1"/>
  <c r="FM48" i="1"/>
  <c r="FL48" i="1"/>
  <c r="FK48" i="1"/>
  <c r="FJ48" i="1"/>
  <c r="FI48" i="1"/>
  <c r="FH48" i="1"/>
  <c r="FG48" i="1"/>
  <c r="FF48" i="1"/>
  <c r="FE48" i="1"/>
  <c r="FD48" i="1"/>
  <c r="GH48" i="1" s="1"/>
  <c r="EH48" i="1"/>
  <c r="ER48" i="1" s="1"/>
  <c r="EG48" i="1"/>
  <c r="EQ48" i="1" s="1"/>
  <c r="EF48" i="1"/>
  <c r="EP48" i="1" s="1"/>
  <c r="EE48" i="1"/>
  <c r="EO48" i="1" s="1"/>
  <c r="SA47" i="1"/>
  <c r="RZ47" i="1"/>
  <c r="RY47" i="1"/>
  <c r="RX47" i="1"/>
  <c r="RW47" i="1"/>
  <c r="RV47" i="1"/>
  <c r="RU47" i="1"/>
  <c r="RT47" i="1"/>
  <c r="RP47" i="1"/>
  <c r="RK47" i="1"/>
  <c r="RJ47" i="1"/>
  <c r="RI47" i="1"/>
  <c r="RH47" i="1"/>
  <c r="RG47" i="1"/>
  <c r="OY47" i="1"/>
  <c r="OX47" i="1"/>
  <c r="OW47" i="1"/>
  <c r="OV47" i="1"/>
  <c r="OU47" i="1"/>
  <c r="OT47" i="1"/>
  <c r="OS47" i="1"/>
  <c r="OR47" i="1"/>
  <c r="OO47" i="1"/>
  <c r="ON47" i="1"/>
  <c r="OM47" i="1"/>
  <c r="OL47" i="1"/>
  <c r="OK47" i="1"/>
  <c r="OJ47" i="1"/>
  <c r="OI47" i="1"/>
  <c r="OH47" i="1"/>
  <c r="GG47" i="1"/>
  <c r="GF47" i="1"/>
  <c r="GE47" i="1"/>
  <c r="GD47" i="1"/>
  <c r="GC47" i="1"/>
  <c r="GB47" i="1"/>
  <c r="GA47" i="1"/>
  <c r="FZ47" i="1"/>
  <c r="FW47" i="1"/>
  <c r="FV47" i="1"/>
  <c r="FU47" i="1"/>
  <c r="FT47" i="1"/>
  <c r="FS47" i="1"/>
  <c r="FR47" i="1"/>
  <c r="FQ47" i="1"/>
  <c r="FP47" i="1"/>
  <c r="FM47" i="1"/>
  <c r="FL47" i="1"/>
  <c r="FK47" i="1"/>
  <c r="FJ47" i="1"/>
  <c r="FI47" i="1"/>
  <c r="FH47" i="1"/>
  <c r="FG47" i="1"/>
  <c r="FF47" i="1"/>
  <c r="FE47" i="1"/>
  <c r="FD47" i="1"/>
  <c r="EH47" i="1"/>
  <c r="ER47" i="1" s="1"/>
  <c r="EG47" i="1"/>
  <c r="EQ47" i="1" s="1"/>
  <c r="EF47" i="1"/>
  <c r="EP47" i="1" s="1"/>
  <c r="EE47" i="1"/>
  <c r="SA46" i="1"/>
  <c r="RZ46" i="1"/>
  <c r="RY46" i="1"/>
  <c r="RX46" i="1"/>
  <c r="RW46" i="1"/>
  <c r="RV46" i="1"/>
  <c r="RU46" i="1"/>
  <c r="RT46" i="1"/>
  <c r="RP46" i="1"/>
  <c r="RK46" i="1"/>
  <c r="RJ46" i="1"/>
  <c r="RI46" i="1"/>
  <c r="RH46" i="1"/>
  <c r="RG46" i="1"/>
  <c r="OY46" i="1"/>
  <c r="OX46" i="1"/>
  <c r="OW46" i="1"/>
  <c r="OV46" i="1"/>
  <c r="OU46" i="1"/>
  <c r="OT46" i="1"/>
  <c r="OS46" i="1"/>
  <c r="OR46" i="1"/>
  <c r="OO46" i="1"/>
  <c r="ON46" i="1"/>
  <c r="OM46" i="1"/>
  <c r="OL46" i="1"/>
  <c r="OK46" i="1"/>
  <c r="OJ46" i="1"/>
  <c r="OI46" i="1"/>
  <c r="OH46" i="1"/>
  <c r="GG46" i="1"/>
  <c r="GF46" i="1"/>
  <c r="GE46" i="1"/>
  <c r="GD46" i="1"/>
  <c r="GC46" i="1"/>
  <c r="GB46" i="1"/>
  <c r="GA46" i="1"/>
  <c r="FZ46" i="1"/>
  <c r="FW46" i="1"/>
  <c r="FV46" i="1"/>
  <c r="FU46" i="1"/>
  <c r="FT46" i="1"/>
  <c r="FS46" i="1"/>
  <c r="FR46" i="1"/>
  <c r="FQ46" i="1"/>
  <c r="FP46" i="1"/>
  <c r="FM46" i="1"/>
  <c r="FL46" i="1"/>
  <c r="FK46" i="1"/>
  <c r="FJ46" i="1"/>
  <c r="FI46" i="1"/>
  <c r="FH46" i="1"/>
  <c r="FG46" i="1"/>
  <c r="FF46" i="1"/>
  <c r="FE46" i="1"/>
  <c r="GI46" i="1" s="1"/>
  <c r="FD46" i="1"/>
  <c r="EH46" i="1"/>
  <c r="OD46" i="1" s="1"/>
  <c r="EG46" i="1"/>
  <c r="EQ46" i="1" s="1"/>
  <c r="EF46" i="1"/>
  <c r="EP46" i="1" s="1"/>
  <c r="EE46" i="1"/>
  <c r="SA45" i="1"/>
  <c r="RZ45" i="1"/>
  <c r="RY45" i="1"/>
  <c r="RX45" i="1"/>
  <c r="RW45" i="1"/>
  <c r="RV45" i="1"/>
  <c r="RU45" i="1"/>
  <c r="RT45" i="1"/>
  <c r="RP45" i="1"/>
  <c r="RK45" i="1"/>
  <c r="RJ45" i="1"/>
  <c r="RI45" i="1"/>
  <c r="RH45" i="1"/>
  <c r="RG45" i="1"/>
  <c r="OY45" i="1"/>
  <c r="OX45" i="1"/>
  <c r="OW45" i="1"/>
  <c r="OV45" i="1"/>
  <c r="OU45" i="1"/>
  <c r="OT45" i="1"/>
  <c r="OS45" i="1"/>
  <c r="OR45" i="1"/>
  <c r="OO45" i="1"/>
  <c r="ON45" i="1"/>
  <c r="OM45" i="1"/>
  <c r="OL45" i="1"/>
  <c r="OK45" i="1"/>
  <c r="OJ45" i="1"/>
  <c r="OI45" i="1"/>
  <c r="OH45" i="1"/>
  <c r="GG45" i="1"/>
  <c r="GF45" i="1"/>
  <c r="GE45" i="1"/>
  <c r="GD45" i="1"/>
  <c r="GC45" i="1"/>
  <c r="GB45" i="1"/>
  <c r="GA45" i="1"/>
  <c r="FZ45" i="1"/>
  <c r="FW45" i="1"/>
  <c r="FV45" i="1"/>
  <c r="FU45" i="1"/>
  <c r="FT45" i="1"/>
  <c r="FS45" i="1"/>
  <c r="FR45" i="1"/>
  <c r="FQ45" i="1"/>
  <c r="FP45" i="1"/>
  <c r="FM45" i="1"/>
  <c r="FL45" i="1"/>
  <c r="FK45" i="1"/>
  <c r="FJ45" i="1"/>
  <c r="FI45" i="1"/>
  <c r="FH45" i="1"/>
  <c r="FG45" i="1"/>
  <c r="FF45" i="1"/>
  <c r="FE45" i="1"/>
  <c r="GI45" i="1" s="1"/>
  <c r="FD45" i="1"/>
  <c r="EH45" i="1"/>
  <c r="OD45" i="1" s="1"/>
  <c r="EG45" i="1"/>
  <c r="EQ45" i="1" s="1"/>
  <c r="EF45" i="1"/>
  <c r="EP45" i="1" s="1"/>
  <c r="EE45" i="1"/>
  <c r="EO45" i="1" s="1"/>
  <c r="SA44" i="1"/>
  <c r="RZ44" i="1"/>
  <c r="RY44" i="1"/>
  <c r="RX44" i="1"/>
  <c r="RW44" i="1"/>
  <c r="RV44" i="1"/>
  <c r="RU44" i="1"/>
  <c r="RT44" i="1"/>
  <c r="RP44" i="1"/>
  <c r="RK44" i="1"/>
  <c r="RJ44" i="1"/>
  <c r="RI44" i="1"/>
  <c r="RH44" i="1"/>
  <c r="RG44" i="1"/>
  <c r="OY44" i="1"/>
  <c r="OX44" i="1"/>
  <c r="OW44" i="1"/>
  <c r="OV44" i="1"/>
  <c r="OU44" i="1"/>
  <c r="OT44" i="1"/>
  <c r="OS44" i="1"/>
  <c r="OR44" i="1"/>
  <c r="OO44" i="1"/>
  <c r="ON44" i="1"/>
  <c r="OM44" i="1"/>
  <c r="OL44" i="1"/>
  <c r="OK44" i="1"/>
  <c r="OJ44" i="1"/>
  <c r="OI44" i="1"/>
  <c r="OH44" i="1"/>
  <c r="GG44" i="1"/>
  <c r="GF44" i="1"/>
  <c r="GE44" i="1"/>
  <c r="GD44" i="1"/>
  <c r="GC44" i="1"/>
  <c r="GB44" i="1"/>
  <c r="GA44" i="1"/>
  <c r="FZ44" i="1"/>
  <c r="FW44" i="1"/>
  <c r="FV44" i="1"/>
  <c r="FU44" i="1"/>
  <c r="FT44" i="1"/>
  <c r="FS44" i="1"/>
  <c r="FR44" i="1"/>
  <c r="FQ44" i="1"/>
  <c r="FP44" i="1"/>
  <c r="FM44" i="1"/>
  <c r="FL44" i="1"/>
  <c r="FK44" i="1"/>
  <c r="FJ44" i="1"/>
  <c r="FI44" i="1"/>
  <c r="FH44" i="1"/>
  <c r="FG44" i="1"/>
  <c r="FF44" i="1"/>
  <c r="FE44" i="1"/>
  <c r="GI44" i="1" s="1"/>
  <c r="FD44" i="1"/>
  <c r="GH44" i="1" s="1"/>
  <c r="EH44" i="1"/>
  <c r="ER44" i="1" s="1"/>
  <c r="EG44" i="1"/>
  <c r="EQ44" i="1" s="1"/>
  <c r="EF44" i="1"/>
  <c r="EP44" i="1" s="1"/>
  <c r="EE44" i="1"/>
  <c r="EO44" i="1" s="1"/>
  <c r="SA43" i="1"/>
  <c r="RZ43" i="1"/>
  <c r="RY43" i="1"/>
  <c r="RX43" i="1"/>
  <c r="RW43" i="1"/>
  <c r="RV43" i="1"/>
  <c r="RU43" i="1"/>
  <c r="RT43" i="1"/>
  <c r="RP43" i="1"/>
  <c r="RK43" i="1"/>
  <c r="RJ43" i="1"/>
  <c r="RI43" i="1"/>
  <c r="RH43" i="1"/>
  <c r="RG43" i="1"/>
  <c r="OY43" i="1"/>
  <c r="OX43" i="1"/>
  <c r="OW43" i="1"/>
  <c r="OV43" i="1"/>
  <c r="OU43" i="1"/>
  <c r="OT43" i="1"/>
  <c r="OS43" i="1"/>
  <c r="OR43" i="1"/>
  <c r="OO43" i="1"/>
  <c r="ON43" i="1"/>
  <c r="OM43" i="1"/>
  <c r="OL43" i="1"/>
  <c r="OK43" i="1"/>
  <c r="OJ43" i="1"/>
  <c r="OI43" i="1"/>
  <c r="OH43" i="1"/>
  <c r="GG43" i="1"/>
  <c r="GF43" i="1"/>
  <c r="GE43" i="1"/>
  <c r="GD43" i="1"/>
  <c r="GC43" i="1"/>
  <c r="GB43" i="1"/>
  <c r="GA43" i="1"/>
  <c r="FZ43" i="1"/>
  <c r="FW43" i="1"/>
  <c r="FV43" i="1"/>
  <c r="FU43" i="1"/>
  <c r="FT43" i="1"/>
  <c r="FS43" i="1"/>
  <c r="FR43" i="1"/>
  <c r="FQ43" i="1"/>
  <c r="FP43" i="1"/>
  <c r="FM43" i="1"/>
  <c r="FL43" i="1"/>
  <c r="FK43" i="1"/>
  <c r="FJ43" i="1"/>
  <c r="FI43" i="1"/>
  <c r="FH43" i="1"/>
  <c r="FG43" i="1"/>
  <c r="FF43" i="1"/>
  <c r="FE43" i="1"/>
  <c r="FD43" i="1"/>
  <c r="EH43" i="1"/>
  <c r="OD43" i="1" s="1"/>
  <c r="EG43" i="1"/>
  <c r="EQ43" i="1" s="1"/>
  <c r="EF43" i="1"/>
  <c r="EP43" i="1" s="1"/>
  <c r="EE43" i="1"/>
  <c r="EO43" i="1" s="1"/>
  <c r="SA42" i="1"/>
  <c r="RZ42" i="1"/>
  <c r="RY42" i="1"/>
  <c r="RX42" i="1"/>
  <c r="RW42" i="1"/>
  <c r="RV42" i="1"/>
  <c r="RU42" i="1"/>
  <c r="RT42" i="1"/>
  <c r="RP42" i="1"/>
  <c r="RK42" i="1"/>
  <c r="RJ42" i="1"/>
  <c r="RI42" i="1"/>
  <c r="RH42" i="1"/>
  <c r="RG42" i="1"/>
  <c r="OY42" i="1"/>
  <c r="OX42" i="1"/>
  <c r="OW42" i="1"/>
  <c r="OV42" i="1"/>
  <c r="OU42" i="1"/>
  <c r="OT42" i="1"/>
  <c r="OS42" i="1"/>
  <c r="OR42" i="1"/>
  <c r="OO42" i="1"/>
  <c r="ON42" i="1"/>
  <c r="OM42" i="1"/>
  <c r="OL42" i="1"/>
  <c r="OK42" i="1"/>
  <c r="OJ42" i="1"/>
  <c r="OI42" i="1"/>
  <c r="OH42" i="1"/>
  <c r="GG42" i="1"/>
  <c r="GF42" i="1"/>
  <c r="GE42" i="1"/>
  <c r="GD42" i="1"/>
  <c r="GC42" i="1"/>
  <c r="GB42" i="1"/>
  <c r="GA42" i="1"/>
  <c r="FZ42" i="1"/>
  <c r="FW42" i="1"/>
  <c r="FV42" i="1"/>
  <c r="FU42" i="1"/>
  <c r="FT42" i="1"/>
  <c r="FS42" i="1"/>
  <c r="FR42" i="1"/>
  <c r="FQ42" i="1"/>
  <c r="FP42" i="1"/>
  <c r="FM42" i="1"/>
  <c r="FL42" i="1"/>
  <c r="FK42" i="1"/>
  <c r="FJ42" i="1"/>
  <c r="FI42" i="1"/>
  <c r="FH42" i="1"/>
  <c r="FG42" i="1"/>
  <c r="FF42" i="1"/>
  <c r="FE42" i="1"/>
  <c r="FD42" i="1"/>
  <c r="EH42" i="1"/>
  <c r="ER42" i="1" s="1"/>
  <c r="EG42" i="1"/>
  <c r="EQ42" i="1" s="1"/>
  <c r="EF42" i="1"/>
  <c r="EP42" i="1" s="1"/>
  <c r="EE42" i="1"/>
  <c r="EO42" i="1" s="1"/>
  <c r="SA41" i="1"/>
  <c r="RZ41" i="1"/>
  <c r="RY41" i="1"/>
  <c r="RX41" i="1"/>
  <c r="RW41" i="1"/>
  <c r="RV41" i="1"/>
  <c r="RU41" i="1"/>
  <c r="RT41" i="1"/>
  <c r="RP41" i="1"/>
  <c r="RK41" i="1"/>
  <c r="RJ41" i="1"/>
  <c r="RI41" i="1"/>
  <c r="RH41" i="1"/>
  <c r="RG41" i="1"/>
  <c r="OY41" i="1"/>
  <c r="OX41" i="1"/>
  <c r="OW41" i="1"/>
  <c r="OV41" i="1"/>
  <c r="OU41" i="1"/>
  <c r="OT41" i="1"/>
  <c r="OS41" i="1"/>
  <c r="OR41" i="1"/>
  <c r="OO41" i="1"/>
  <c r="ON41" i="1"/>
  <c r="OM41" i="1"/>
  <c r="OL41" i="1"/>
  <c r="OK41" i="1"/>
  <c r="OJ41" i="1"/>
  <c r="OI41" i="1"/>
  <c r="OH41" i="1"/>
  <c r="GG41" i="1"/>
  <c r="GF41" i="1"/>
  <c r="GE41" i="1"/>
  <c r="GD41" i="1"/>
  <c r="GC41" i="1"/>
  <c r="GB41" i="1"/>
  <c r="GA41" i="1"/>
  <c r="FZ41" i="1"/>
  <c r="FW41" i="1"/>
  <c r="FV41" i="1"/>
  <c r="FU41" i="1"/>
  <c r="FT41" i="1"/>
  <c r="FS41" i="1"/>
  <c r="FR41" i="1"/>
  <c r="FQ41" i="1"/>
  <c r="FP41" i="1"/>
  <c r="FM41" i="1"/>
  <c r="FL41" i="1"/>
  <c r="FK41" i="1"/>
  <c r="FJ41" i="1"/>
  <c r="FI41" i="1"/>
  <c r="FH41" i="1"/>
  <c r="FG41" i="1"/>
  <c r="FF41" i="1"/>
  <c r="FE41" i="1"/>
  <c r="GI41" i="1" s="1"/>
  <c r="FD41" i="1"/>
  <c r="GH41" i="1" s="1"/>
  <c r="EH41" i="1"/>
  <c r="EG41" i="1"/>
  <c r="EQ41" i="1" s="1"/>
  <c r="EF41" i="1"/>
  <c r="EP41" i="1" s="1"/>
  <c r="EE41" i="1"/>
  <c r="EO41" i="1" s="1"/>
  <c r="SA40" i="1"/>
  <c r="RZ40" i="1"/>
  <c r="RY40" i="1"/>
  <c r="RX40" i="1"/>
  <c r="RW40" i="1"/>
  <c r="RV40" i="1"/>
  <c r="RU40" i="1"/>
  <c r="RT40" i="1"/>
  <c r="RP40" i="1"/>
  <c r="RK40" i="1"/>
  <c r="RJ40" i="1"/>
  <c r="RI40" i="1"/>
  <c r="RH40" i="1"/>
  <c r="RG40" i="1"/>
  <c r="OY40" i="1"/>
  <c r="OX40" i="1"/>
  <c r="OW40" i="1"/>
  <c r="OV40" i="1"/>
  <c r="OU40" i="1"/>
  <c r="OT40" i="1"/>
  <c r="OS40" i="1"/>
  <c r="OR40" i="1"/>
  <c r="OO40" i="1"/>
  <c r="ON40" i="1"/>
  <c r="OM40" i="1"/>
  <c r="OL40" i="1"/>
  <c r="OK40" i="1"/>
  <c r="OJ40" i="1"/>
  <c r="OI40" i="1"/>
  <c r="OH40" i="1"/>
  <c r="GG40" i="1"/>
  <c r="GF40" i="1"/>
  <c r="GE40" i="1"/>
  <c r="GD40" i="1"/>
  <c r="GC40" i="1"/>
  <c r="GB40" i="1"/>
  <c r="GA40" i="1"/>
  <c r="FZ40" i="1"/>
  <c r="FW40" i="1"/>
  <c r="FV40" i="1"/>
  <c r="FU40" i="1"/>
  <c r="FT40" i="1"/>
  <c r="FS40" i="1"/>
  <c r="FR40" i="1"/>
  <c r="FQ40" i="1"/>
  <c r="FP40" i="1"/>
  <c r="FM40" i="1"/>
  <c r="FL40" i="1"/>
  <c r="FK40" i="1"/>
  <c r="FJ40" i="1"/>
  <c r="FI40" i="1"/>
  <c r="FH40" i="1"/>
  <c r="FG40" i="1"/>
  <c r="FF40" i="1"/>
  <c r="FE40" i="1"/>
  <c r="GI40" i="1" s="1"/>
  <c r="FD40" i="1"/>
  <c r="GH40" i="1" s="1"/>
  <c r="EH40" i="1"/>
  <c r="ER40" i="1" s="1"/>
  <c r="EG40" i="1"/>
  <c r="EQ40" i="1" s="1"/>
  <c r="EF40" i="1"/>
  <c r="EP40" i="1" s="1"/>
  <c r="EE40" i="1"/>
  <c r="EO40" i="1" s="1"/>
  <c r="SA39" i="1"/>
  <c r="RZ39" i="1"/>
  <c r="RY39" i="1"/>
  <c r="RX39" i="1"/>
  <c r="RW39" i="1"/>
  <c r="RV39" i="1"/>
  <c r="RU39" i="1"/>
  <c r="RT39" i="1"/>
  <c r="RP39" i="1"/>
  <c r="RK39" i="1"/>
  <c r="RJ39" i="1"/>
  <c r="RI39" i="1"/>
  <c r="RH39" i="1"/>
  <c r="RG39" i="1"/>
  <c r="OY39" i="1"/>
  <c r="OX39" i="1"/>
  <c r="OW39" i="1"/>
  <c r="OV39" i="1"/>
  <c r="OU39" i="1"/>
  <c r="OT39" i="1"/>
  <c r="OS39" i="1"/>
  <c r="OR39" i="1"/>
  <c r="OO39" i="1"/>
  <c r="ON39" i="1"/>
  <c r="OM39" i="1"/>
  <c r="OL39" i="1"/>
  <c r="OK39" i="1"/>
  <c r="OJ39" i="1"/>
  <c r="OI39" i="1"/>
  <c r="OH39" i="1"/>
  <c r="GG39" i="1"/>
  <c r="GF39" i="1"/>
  <c r="GE39" i="1"/>
  <c r="GD39" i="1"/>
  <c r="GC39" i="1"/>
  <c r="GB39" i="1"/>
  <c r="GA39" i="1"/>
  <c r="FZ39" i="1"/>
  <c r="FW39" i="1"/>
  <c r="FV39" i="1"/>
  <c r="FU39" i="1"/>
  <c r="FT39" i="1"/>
  <c r="FS39" i="1"/>
  <c r="FR39" i="1"/>
  <c r="FQ39" i="1"/>
  <c r="FP39" i="1"/>
  <c r="FM39" i="1"/>
  <c r="FL39" i="1"/>
  <c r="FK39" i="1"/>
  <c r="FJ39" i="1"/>
  <c r="FI39" i="1"/>
  <c r="FH39" i="1"/>
  <c r="FG39" i="1"/>
  <c r="FF39" i="1"/>
  <c r="FE39" i="1"/>
  <c r="FD39" i="1"/>
  <c r="GH39" i="1" s="1"/>
  <c r="EH39" i="1"/>
  <c r="ER39" i="1" s="1"/>
  <c r="EG39" i="1"/>
  <c r="EQ39" i="1" s="1"/>
  <c r="EF39" i="1"/>
  <c r="EP39" i="1" s="1"/>
  <c r="EE39" i="1"/>
  <c r="SA38" i="1"/>
  <c r="RZ38" i="1"/>
  <c r="RY38" i="1"/>
  <c r="RX38" i="1"/>
  <c r="RW38" i="1"/>
  <c r="RV38" i="1"/>
  <c r="RU38" i="1"/>
  <c r="RT38" i="1"/>
  <c r="RP38" i="1"/>
  <c r="RK38" i="1"/>
  <c r="RJ38" i="1"/>
  <c r="RI38" i="1"/>
  <c r="RH38" i="1"/>
  <c r="RG38" i="1"/>
  <c r="OY38" i="1"/>
  <c r="OX38" i="1"/>
  <c r="OW38" i="1"/>
  <c r="OV38" i="1"/>
  <c r="OU38" i="1"/>
  <c r="OT38" i="1"/>
  <c r="OS38" i="1"/>
  <c r="OR38" i="1"/>
  <c r="OO38" i="1"/>
  <c r="ON38" i="1"/>
  <c r="OM38" i="1"/>
  <c r="OL38" i="1"/>
  <c r="OK38" i="1"/>
  <c r="OJ38" i="1"/>
  <c r="OI38" i="1"/>
  <c r="OH38" i="1"/>
  <c r="GG38" i="1"/>
  <c r="GF38" i="1"/>
  <c r="GE38" i="1"/>
  <c r="GD38" i="1"/>
  <c r="GC38" i="1"/>
  <c r="GB38" i="1"/>
  <c r="GA38" i="1"/>
  <c r="FZ38" i="1"/>
  <c r="FW38" i="1"/>
  <c r="FV38" i="1"/>
  <c r="FU38" i="1"/>
  <c r="FT38" i="1"/>
  <c r="FS38" i="1"/>
  <c r="FR38" i="1"/>
  <c r="FQ38" i="1"/>
  <c r="FP38" i="1"/>
  <c r="FM38" i="1"/>
  <c r="FL38" i="1"/>
  <c r="FK38" i="1"/>
  <c r="FJ38" i="1"/>
  <c r="FI38" i="1"/>
  <c r="FH38" i="1"/>
  <c r="FG38" i="1"/>
  <c r="FF38" i="1"/>
  <c r="FE38" i="1"/>
  <c r="GI38" i="1" s="1"/>
  <c r="FD38" i="1"/>
  <c r="EH38" i="1"/>
  <c r="OD38" i="1" s="1"/>
  <c r="EG38" i="1"/>
  <c r="EQ38" i="1" s="1"/>
  <c r="EF38" i="1"/>
  <c r="EP38" i="1" s="1"/>
  <c r="EE38" i="1"/>
  <c r="EO38" i="1" s="1"/>
  <c r="SA37" i="1"/>
  <c r="RZ37" i="1"/>
  <c r="RY37" i="1"/>
  <c r="RX37" i="1"/>
  <c r="RW37" i="1"/>
  <c r="RV37" i="1"/>
  <c r="RU37" i="1"/>
  <c r="RT37" i="1"/>
  <c r="RP37" i="1"/>
  <c r="RK37" i="1"/>
  <c r="RJ37" i="1"/>
  <c r="RI37" i="1"/>
  <c r="RH37" i="1"/>
  <c r="RG37" i="1"/>
  <c r="OY37" i="1"/>
  <c r="OX37" i="1"/>
  <c r="OW37" i="1"/>
  <c r="OV37" i="1"/>
  <c r="OU37" i="1"/>
  <c r="OT37" i="1"/>
  <c r="OS37" i="1"/>
  <c r="OR37" i="1"/>
  <c r="OO37" i="1"/>
  <c r="ON37" i="1"/>
  <c r="OM37" i="1"/>
  <c r="OL37" i="1"/>
  <c r="OK37" i="1"/>
  <c r="OJ37" i="1"/>
  <c r="OI37" i="1"/>
  <c r="OH37" i="1"/>
  <c r="GG37" i="1"/>
  <c r="GF37" i="1"/>
  <c r="GE37" i="1"/>
  <c r="GD37" i="1"/>
  <c r="GC37" i="1"/>
  <c r="GB37" i="1"/>
  <c r="GA37" i="1"/>
  <c r="FZ37" i="1"/>
  <c r="FW37" i="1"/>
  <c r="FV37" i="1"/>
  <c r="FU37" i="1"/>
  <c r="FT37" i="1"/>
  <c r="FS37" i="1"/>
  <c r="FR37" i="1"/>
  <c r="FQ37" i="1"/>
  <c r="FP37" i="1"/>
  <c r="FM37" i="1"/>
  <c r="FL37" i="1"/>
  <c r="FK37" i="1"/>
  <c r="FJ37" i="1"/>
  <c r="FI37" i="1"/>
  <c r="FH37" i="1"/>
  <c r="FG37" i="1"/>
  <c r="FF37" i="1"/>
  <c r="FE37" i="1"/>
  <c r="GI37" i="1" s="1"/>
  <c r="FD37" i="1"/>
  <c r="EH37" i="1"/>
  <c r="ER37" i="1" s="1"/>
  <c r="EG37" i="1"/>
  <c r="EQ37" i="1" s="1"/>
  <c r="EF37" i="1"/>
  <c r="EP37" i="1" s="1"/>
  <c r="EE37" i="1"/>
  <c r="EO37" i="1" s="1"/>
  <c r="SA36" i="1"/>
  <c r="RZ36" i="1"/>
  <c r="RY36" i="1"/>
  <c r="RX36" i="1"/>
  <c r="RW36" i="1"/>
  <c r="RV36" i="1"/>
  <c r="RU36" i="1"/>
  <c r="RT36" i="1"/>
  <c r="RP36" i="1"/>
  <c r="RK36" i="1"/>
  <c r="RJ36" i="1"/>
  <c r="RI36" i="1"/>
  <c r="RH36" i="1"/>
  <c r="RG36" i="1"/>
  <c r="OY36" i="1"/>
  <c r="OX36" i="1"/>
  <c r="OW36" i="1"/>
  <c r="OV36" i="1"/>
  <c r="OU36" i="1"/>
  <c r="OT36" i="1"/>
  <c r="OS36" i="1"/>
  <c r="OR36" i="1"/>
  <c r="OO36" i="1"/>
  <c r="ON36" i="1"/>
  <c r="OM36" i="1"/>
  <c r="OL36" i="1"/>
  <c r="OK36" i="1"/>
  <c r="OJ36" i="1"/>
  <c r="OI36" i="1"/>
  <c r="OH36" i="1"/>
  <c r="GG36" i="1"/>
  <c r="GF36" i="1"/>
  <c r="GE36" i="1"/>
  <c r="GD36" i="1"/>
  <c r="GC36" i="1"/>
  <c r="GB36" i="1"/>
  <c r="GA36" i="1"/>
  <c r="FZ36" i="1"/>
  <c r="FW36" i="1"/>
  <c r="FV36" i="1"/>
  <c r="FU36" i="1"/>
  <c r="FT36" i="1"/>
  <c r="FS36" i="1"/>
  <c r="FR36" i="1"/>
  <c r="FQ36" i="1"/>
  <c r="FP36" i="1"/>
  <c r="FM36" i="1"/>
  <c r="FL36" i="1"/>
  <c r="FK36" i="1"/>
  <c r="FJ36" i="1"/>
  <c r="FI36" i="1"/>
  <c r="FH36" i="1"/>
  <c r="FG36" i="1"/>
  <c r="FF36" i="1"/>
  <c r="FE36" i="1"/>
  <c r="GI36" i="1" s="1"/>
  <c r="FD36" i="1"/>
  <c r="GH36" i="1" s="1"/>
  <c r="EH36" i="1"/>
  <c r="EG36" i="1"/>
  <c r="EQ36" i="1" s="1"/>
  <c r="EF36" i="1"/>
  <c r="EP36" i="1" s="1"/>
  <c r="EE36" i="1"/>
  <c r="EO36" i="1" s="1"/>
  <c r="SA35" i="1"/>
  <c r="RZ35" i="1"/>
  <c r="RY35" i="1"/>
  <c r="RX35" i="1"/>
  <c r="RW35" i="1"/>
  <c r="RV35" i="1"/>
  <c r="RU35" i="1"/>
  <c r="RT35" i="1"/>
  <c r="RP35" i="1"/>
  <c r="RK35" i="1"/>
  <c r="RJ35" i="1"/>
  <c r="RI35" i="1"/>
  <c r="RH35" i="1"/>
  <c r="RG35" i="1"/>
  <c r="OY35" i="1"/>
  <c r="OX35" i="1"/>
  <c r="OW35" i="1"/>
  <c r="OV35" i="1"/>
  <c r="OU35" i="1"/>
  <c r="OT35" i="1"/>
  <c r="OS35" i="1"/>
  <c r="OR35" i="1"/>
  <c r="OO35" i="1"/>
  <c r="ON35" i="1"/>
  <c r="OM35" i="1"/>
  <c r="OL35" i="1"/>
  <c r="OK35" i="1"/>
  <c r="OJ35" i="1"/>
  <c r="OI35" i="1"/>
  <c r="OH35" i="1"/>
  <c r="GG35" i="1"/>
  <c r="GF35" i="1"/>
  <c r="GE35" i="1"/>
  <c r="GD35" i="1"/>
  <c r="GC35" i="1"/>
  <c r="GB35" i="1"/>
  <c r="GA35" i="1"/>
  <c r="FZ35" i="1"/>
  <c r="FW35" i="1"/>
  <c r="FV35" i="1"/>
  <c r="FU35" i="1"/>
  <c r="FT35" i="1"/>
  <c r="FS35" i="1"/>
  <c r="FR35" i="1"/>
  <c r="FQ35" i="1"/>
  <c r="FP35" i="1"/>
  <c r="FM35" i="1"/>
  <c r="FL35" i="1"/>
  <c r="FK35" i="1"/>
  <c r="FJ35" i="1"/>
  <c r="FI35" i="1"/>
  <c r="FH35" i="1"/>
  <c r="FG35" i="1"/>
  <c r="FF35" i="1"/>
  <c r="FE35" i="1"/>
  <c r="FD35" i="1"/>
  <c r="GH35" i="1" s="1"/>
  <c r="EH35" i="1"/>
  <c r="OD35" i="1" s="1"/>
  <c r="EG35" i="1"/>
  <c r="EQ35" i="1" s="1"/>
  <c r="EF35" i="1"/>
  <c r="EP35" i="1" s="1"/>
  <c r="EE35" i="1"/>
  <c r="EO35" i="1" s="1"/>
  <c r="SA34" i="1"/>
  <c r="RZ34" i="1"/>
  <c r="RY34" i="1"/>
  <c r="RX34" i="1"/>
  <c r="RW34" i="1"/>
  <c r="RV34" i="1"/>
  <c r="RU34" i="1"/>
  <c r="RT34" i="1"/>
  <c r="RP34" i="1"/>
  <c r="RK34" i="1"/>
  <c r="RJ34" i="1"/>
  <c r="RI34" i="1"/>
  <c r="RH34" i="1"/>
  <c r="RG34" i="1"/>
  <c r="OY34" i="1"/>
  <c r="OX34" i="1"/>
  <c r="OW34" i="1"/>
  <c r="OV34" i="1"/>
  <c r="OU34" i="1"/>
  <c r="OT34" i="1"/>
  <c r="OS34" i="1"/>
  <c r="OR34" i="1"/>
  <c r="OO34" i="1"/>
  <c r="ON34" i="1"/>
  <c r="OM34" i="1"/>
  <c r="OL34" i="1"/>
  <c r="OK34" i="1"/>
  <c r="OJ34" i="1"/>
  <c r="OI34" i="1"/>
  <c r="OH34" i="1"/>
  <c r="GG34" i="1"/>
  <c r="GF34" i="1"/>
  <c r="GE34" i="1"/>
  <c r="GD34" i="1"/>
  <c r="GC34" i="1"/>
  <c r="GB34" i="1"/>
  <c r="GA34" i="1"/>
  <c r="FZ34" i="1"/>
  <c r="FW34" i="1"/>
  <c r="FV34" i="1"/>
  <c r="FU34" i="1"/>
  <c r="FT34" i="1"/>
  <c r="FS34" i="1"/>
  <c r="FR34" i="1"/>
  <c r="FQ34" i="1"/>
  <c r="FP34" i="1"/>
  <c r="FM34" i="1"/>
  <c r="FL34" i="1"/>
  <c r="FK34" i="1"/>
  <c r="FJ34" i="1"/>
  <c r="FI34" i="1"/>
  <c r="FH34" i="1"/>
  <c r="FG34" i="1"/>
  <c r="FF34" i="1"/>
  <c r="FE34" i="1"/>
  <c r="FD34" i="1"/>
  <c r="EH34" i="1"/>
  <c r="ER34" i="1" s="1"/>
  <c r="EG34" i="1"/>
  <c r="EQ34" i="1" s="1"/>
  <c r="EF34" i="1"/>
  <c r="EP34" i="1" s="1"/>
  <c r="EE34" i="1"/>
  <c r="EO34" i="1" s="1"/>
  <c r="SA33" i="1"/>
  <c r="RZ33" i="1"/>
  <c r="RY33" i="1"/>
  <c r="RX33" i="1"/>
  <c r="RW33" i="1"/>
  <c r="RV33" i="1"/>
  <c r="RU33" i="1"/>
  <c r="RT33" i="1"/>
  <c r="RP33" i="1"/>
  <c r="RK33" i="1"/>
  <c r="RJ33" i="1"/>
  <c r="RI33" i="1"/>
  <c r="RH33" i="1"/>
  <c r="RG33" i="1"/>
  <c r="OY33" i="1"/>
  <c r="OX33" i="1"/>
  <c r="OW33" i="1"/>
  <c r="OV33" i="1"/>
  <c r="OU33" i="1"/>
  <c r="OT33" i="1"/>
  <c r="OS33" i="1"/>
  <c r="OR33" i="1"/>
  <c r="OO33" i="1"/>
  <c r="ON33" i="1"/>
  <c r="OM33" i="1"/>
  <c r="OL33" i="1"/>
  <c r="OK33" i="1"/>
  <c r="OJ33" i="1"/>
  <c r="OI33" i="1"/>
  <c r="OH33" i="1"/>
  <c r="GG33" i="1"/>
  <c r="GF33" i="1"/>
  <c r="GE33" i="1"/>
  <c r="GD33" i="1"/>
  <c r="GC33" i="1"/>
  <c r="GB33" i="1"/>
  <c r="GA33" i="1"/>
  <c r="FZ33" i="1"/>
  <c r="FW33" i="1"/>
  <c r="FV33" i="1"/>
  <c r="FU33" i="1"/>
  <c r="FT33" i="1"/>
  <c r="FS33" i="1"/>
  <c r="FR33" i="1"/>
  <c r="FQ33" i="1"/>
  <c r="FP33" i="1"/>
  <c r="FM33" i="1"/>
  <c r="FL33" i="1"/>
  <c r="FK33" i="1"/>
  <c r="FJ33" i="1"/>
  <c r="FI33" i="1"/>
  <c r="FH33" i="1"/>
  <c r="FG33" i="1"/>
  <c r="FF33" i="1"/>
  <c r="FE33" i="1"/>
  <c r="GI33" i="1" s="1"/>
  <c r="FD33" i="1"/>
  <c r="GH33" i="1" s="1"/>
  <c r="EH33" i="1"/>
  <c r="ER33" i="1" s="1"/>
  <c r="EG33" i="1"/>
  <c r="EQ33" i="1" s="1"/>
  <c r="EF33" i="1"/>
  <c r="EP33" i="1" s="1"/>
  <c r="EE33" i="1"/>
  <c r="EO33" i="1" s="1"/>
  <c r="SA32" i="1"/>
  <c r="RZ32" i="1"/>
  <c r="RY32" i="1"/>
  <c r="RX32" i="1"/>
  <c r="RW32" i="1"/>
  <c r="RV32" i="1"/>
  <c r="RU32" i="1"/>
  <c r="RT32" i="1"/>
  <c r="RP32" i="1"/>
  <c r="RK32" i="1"/>
  <c r="RJ32" i="1"/>
  <c r="RI32" i="1"/>
  <c r="RH32" i="1"/>
  <c r="RG32" i="1"/>
  <c r="OY32" i="1"/>
  <c r="OX32" i="1"/>
  <c r="OW32" i="1"/>
  <c r="OV32" i="1"/>
  <c r="OU32" i="1"/>
  <c r="OT32" i="1"/>
  <c r="OS32" i="1"/>
  <c r="OR32" i="1"/>
  <c r="OO32" i="1"/>
  <c r="ON32" i="1"/>
  <c r="OM32" i="1"/>
  <c r="OL32" i="1"/>
  <c r="OK32" i="1"/>
  <c r="OJ32" i="1"/>
  <c r="OI32" i="1"/>
  <c r="OH32" i="1"/>
  <c r="GG32" i="1"/>
  <c r="GF32" i="1"/>
  <c r="GE32" i="1"/>
  <c r="GD32" i="1"/>
  <c r="GC32" i="1"/>
  <c r="GB32" i="1"/>
  <c r="GA32" i="1"/>
  <c r="FZ32" i="1"/>
  <c r="FW32" i="1"/>
  <c r="FV32" i="1"/>
  <c r="FU32" i="1"/>
  <c r="FT32" i="1"/>
  <c r="FS32" i="1"/>
  <c r="FR32" i="1"/>
  <c r="FQ32" i="1"/>
  <c r="FP32" i="1"/>
  <c r="FM32" i="1"/>
  <c r="FL32" i="1"/>
  <c r="FK32" i="1"/>
  <c r="FJ32" i="1"/>
  <c r="FI32" i="1"/>
  <c r="FH32" i="1"/>
  <c r="FG32" i="1"/>
  <c r="FF32" i="1"/>
  <c r="FE32" i="1"/>
  <c r="GI32" i="1" s="1"/>
  <c r="FD32" i="1"/>
  <c r="GH32" i="1" s="1"/>
  <c r="EH32" i="1"/>
  <c r="OD32" i="1" s="1"/>
  <c r="EG32" i="1"/>
  <c r="EQ32" i="1" s="1"/>
  <c r="EF32" i="1"/>
  <c r="EP32" i="1" s="1"/>
  <c r="EE32" i="1"/>
  <c r="EO32" i="1" s="1"/>
  <c r="SA31" i="1"/>
  <c r="RZ31" i="1"/>
  <c r="RY31" i="1"/>
  <c r="RX31" i="1"/>
  <c r="RW31" i="1"/>
  <c r="RV31" i="1"/>
  <c r="RU31" i="1"/>
  <c r="RT31" i="1"/>
  <c r="RP31" i="1"/>
  <c r="RK31" i="1"/>
  <c r="RJ31" i="1"/>
  <c r="RI31" i="1"/>
  <c r="RH31" i="1"/>
  <c r="RG31" i="1"/>
  <c r="OY31" i="1"/>
  <c r="OX31" i="1"/>
  <c r="OW31" i="1"/>
  <c r="OV31" i="1"/>
  <c r="OU31" i="1"/>
  <c r="OT31" i="1"/>
  <c r="OS31" i="1"/>
  <c r="OR31" i="1"/>
  <c r="OO31" i="1"/>
  <c r="ON31" i="1"/>
  <c r="OM31" i="1"/>
  <c r="OL31" i="1"/>
  <c r="OK31" i="1"/>
  <c r="OJ31" i="1"/>
  <c r="OI31" i="1"/>
  <c r="OH31" i="1"/>
  <c r="GG31" i="1"/>
  <c r="GF31" i="1"/>
  <c r="GE31" i="1"/>
  <c r="GD31" i="1"/>
  <c r="GC31" i="1"/>
  <c r="GB31" i="1"/>
  <c r="GA31" i="1"/>
  <c r="FZ31" i="1"/>
  <c r="FW31" i="1"/>
  <c r="FV31" i="1"/>
  <c r="FU31" i="1"/>
  <c r="FT31" i="1"/>
  <c r="FS31" i="1"/>
  <c r="FR31" i="1"/>
  <c r="FQ31" i="1"/>
  <c r="FP31" i="1"/>
  <c r="FM31" i="1"/>
  <c r="FL31" i="1"/>
  <c r="FK31" i="1"/>
  <c r="FJ31" i="1"/>
  <c r="FI31" i="1"/>
  <c r="FH31" i="1"/>
  <c r="FG31" i="1"/>
  <c r="FF31" i="1"/>
  <c r="FE31" i="1"/>
  <c r="FD31" i="1"/>
  <c r="GH31" i="1" s="1"/>
  <c r="EH31" i="1"/>
  <c r="ER31" i="1" s="1"/>
  <c r="EG31" i="1"/>
  <c r="EQ31" i="1" s="1"/>
  <c r="EF31" i="1"/>
  <c r="EP31" i="1" s="1"/>
  <c r="EE31" i="1"/>
  <c r="EO31" i="1" s="1"/>
  <c r="SA30" i="1"/>
  <c r="RZ30" i="1"/>
  <c r="RY30" i="1"/>
  <c r="RX30" i="1"/>
  <c r="RW30" i="1"/>
  <c r="RV30" i="1"/>
  <c r="RU30" i="1"/>
  <c r="RT30" i="1"/>
  <c r="RP30" i="1"/>
  <c r="RK30" i="1"/>
  <c r="RJ30" i="1"/>
  <c r="RI30" i="1"/>
  <c r="RH30" i="1"/>
  <c r="RG30" i="1"/>
  <c r="OY30" i="1"/>
  <c r="OX30" i="1"/>
  <c r="OW30" i="1"/>
  <c r="OV30" i="1"/>
  <c r="OU30" i="1"/>
  <c r="OT30" i="1"/>
  <c r="OS30" i="1"/>
  <c r="OR30" i="1"/>
  <c r="OO30" i="1"/>
  <c r="ON30" i="1"/>
  <c r="OM30" i="1"/>
  <c r="OL30" i="1"/>
  <c r="OK30" i="1"/>
  <c r="OJ30" i="1"/>
  <c r="OI30" i="1"/>
  <c r="OH30" i="1"/>
  <c r="GG30" i="1"/>
  <c r="GF30" i="1"/>
  <c r="GE30" i="1"/>
  <c r="GD30" i="1"/>
  <c r="GC30" i="1"/>
  <c r="GB30" i="1"/>
  <c r="GA30" i="1"/>
  <c r="FZ30" i="1"/>
  <c r="FW30" i="1"/>
  <c r="FV30" i="1"/>
  <c r="FU30" i="1"/>
  <c r="FT30" i="1"/>
  <c r="FS30" i="1"/>
  <c r="FR30" i="1"/>
  <c r="FQ30" i="1"/>
  <c r="FP30" i="1"/>
  <c r="FM30" i="1"/>
  <c r="FL30" i="1"/>
  <c r="FK30" i="1"/>
  <c r="FJ30" i="1"/>
  <c r="FI30" i="1"/>
  <c r="FH30" i="1"/>
  <c r="FG30" i="1"/>
  <c r="FF30" i="1"/>
  <c r="FE30" i="1"/>
  <c r="FD30" i="1"/>
  <c r="EH30" i="1"/>
  <c r="OD30" i="1" s="1"/>
  <c r="EG30" i="1"/>
  <c r="EQ30" i="1" s="1"/>
  <c r="EF30" i="1"/>
  <c r="EP30" i="1" s="1"/>
  <c r="EE30" i="1"/>
  <c r="EO30" i="1" s="1"/>
  <c r="SA29" i="1"/>
  <c r="RZ29" i="1"/>
  <c r="RY29" i="1"/>
  <c r="RX29" i="1"/>
  <c r="RW29" i="1"/>
  <c r="RV29" i="1"/>
  <c r="RU29" i="1"/>
  <c r="RT29" i="1"/>
  <c r="RP29" i="1"/>
  <c r="RK29" i="1"/>
  <c r="RJ29" i="1"/>
  <c r="RI29" i="1"/>
  <c r="RH29" i="1"/>
  <c r="RG29" i="1"/>
  <c r="OY29" i="1"/>
  <c r="OX29" i="1"/>
  <c r="OW29" i="1"/>
  <c r="OV29" i="1"/>
  <c r="OU29" i="1"/>
  <c r="OT29" i="1"/>
  <c r="OS29" i="1"/>
  <c r="OR29" i="1"/>
  <c r="OO29" i="1"/>
  <c r="ON29" i="1"/>
  <c r="OM29" i="1"/>
  <c r="OL29" i="1"/>
  <c r="OK29" i="1"/>
  <c r="OJ29" i="1"/>
  <c r="OI29" i="1"/>
  <c r="OH29" i="1"/>
  <c r="GG29" i="1"/>
  <c r="GF29" i="1"/>
  <c r="GE29" i="1"/>
  <c r="GD29" i="1"/>
  <c r="GC29" i="1"/>
  <c r="GB29" i="1"/>
  <c r="GA29" i="1"/>
  <c r="FZ29" i="1"/>
  <c r="FW29" i="1"/>
  <c r="FV29" i="1"/>
  <c r="FU29" i="1"/>
  <c r="FT29" i="1"/>
  <c r="FS29" i="1"/>
  <c r="FR29" i="1"/>
  <c r="FQ29" i="1"/>
  <c r="FP29" i="1"/>
  <c r="FM29" i="1"/>
  <c r="FL29" i="1"/>
  <c r="FK29" i="1"/>
  <c r="FJ29" i="1"/>
  <c r="FI29" i="1"/>
  <c r="FH29" i="1"/>
  <c r="FG29" i="1"/>
  <c r="FF29" i="1"/>
  <c r="FE29" i="1"/>
  <c r="GI29" i="1" s="1"/>
  <c r="FD29" i="1"/>
  <c r="GH29" i="1" s="1"/>
  <c r="EH29" i="1"/>
  <c r="OD29" i="1" s="1"/>
  <c r="EG29" i="1"/>
  <c r="EQ29" i="1" s="1"/>
  <c r="EF29" i="1"/>
  <c r="EP29" i="1" s="1"/>
  <c r="EE29" i="1"/>
  <c r="EO29" i="1" s="1"/>
  <c r="SA28" i="1"/>
  <c r="RZ28" i="1"/>
  <c r="RY28" i="1"/>
  <c r="RX28" i="1"/>
  <c r="RW28" i="1"/>
  <c r="RV28" i="1"/>
  <c r="RU28" i="1"/>
  <c r="RT28" i="1"/>
  <c r="RP28" i="1"/>
  <c r="RK28" i="1"/>
  <c r="RJ28" i="1"/>
  <c r="RI28" i="1"/>
  <c r="RH28" i="1"/>
  <c r="RG28" i="1"/>
  <c r="OY28" i="1"/>
  <c r="OX28" i="1"/>
  <c r="OW28" i="1"/>
  <c r="OV28" i="1"/>
  <c r="OU28" i="1"/>
  <c r="OT28" i="1"/>
  <c r="OS28" i="1"/>
  <c r="OR28" i="1"/>
  <c r="OO28" i="1"/>
  <c r="ON28" i="1"/>
  <c r="OM28" i="1"/>
  <c r="OL28" i="1"/>
  <c r="OK28" i="1"/>
  <c r="OJ28" i="1"/>
  <c r="OI28" i="1"/>
  <c r="OH28" i="1"/>
  <c r="GG28" i="1"/>
  <c r="GF28" i="1"/>
  <c r="GE28" i="1"/>
  <c r="GD28" i="1"/>
  <c r="GC28" i="1"/>
  <c r="GB28" i="1"/>
  <c r="GA28" i="1"/>
  <c r="FZ28" i="1"/>
  <c r="FW28" i="1"/>
  <c r="FV28" i="1"/>
  <c r="FU28" i="1"/>
  <c r="FT28" i="1"/>
  <c r="FS28" i="1"/>
  <c r="FR28" i="1"/>
  <c r="FQ28" i="1"/>
  <c r="FP28" i="1"/>
  <c r="FM28" i="1"/>
  <c r="FL28" i="1"/>
  <c r="FK28" i="1"/>
  <c r="FJ28" i="1"/>
  <c r="FI28" i="1"/>
  <c r="FH28" i="1"/>
  <c r="FG28" i="1"/>
  <c r="FF28" i="1"/>
  <c r="FE28" i="1"/>
  <c r="FD28" i="1"/>
  <c r="EH28" i="1"/>
  <c r="ER28" i="1" s="1"/>
  <c r="EG28" i="1"/>
  <c r="EQ28" i="1" s="1"/>
  <c r="EF28" i="1"/>
  <c r="EP28" i="1" s="1"/>
  <c r="EE28" i="1"/>
  <c r="EO28" i="1" s="1"/>
  <c r="SA27" i="1"/>
  <c r="RZ27" i="1"/>
  <c r="RY27" i="1"/>
  <c r="RX27" i="1"/>
  <c r="RW27" i="1"/>
  <c r="RV27" i="1"/>
  <c r="RU27" i="1"/>
  <c r="RT27" i="1"/>
  <c r="RP27" i="1"/>
  <c r="RK27" i="1"/>
  <c r="RJ27" i="1"/>
  <c r="RI27" i="1"/>
  <c r="RH27" i="1"/>
  <c r="RG27" i="1"/>
  <c r="OY27" i="1"/>
  <c r="OX27" i="1"/>
  <c r="OW27" i="1"/>
  <c r="OV27" i="1"/>
  <c r="OU27" i="1"/>
  <c r="OT27" i="1"/>
  <c r="OS27" i="1"/>
  <c r="OR27" i="1"/>
  <c r="OO27" i="1"/>
  <c r="ON27" i="1"/>
  <c r="OM27" i="1"/>
  <c r="OL27" i="1"/>
  <c r="OK27" i="1"/>
  <c r="OJ27" i="1"/>
  <c r="OI27" i="1"/>
  <c r="OH27" i="1"/>
  <c r="GG27" i="1"/>
  <c r="GF27" i="1"/>
  <c r="GE27" i="1"/>
  <c r="GD27" i="1"/>
  <c r="GC27" i="1"/>
  <c r="GB27" i="1"/>
  <c r="GA27" i="1"/>
  <c r="FZ27" i="1"/>
  <c r="FW27" i="1"/>
  <c r="FV27" i="1"/>
  <c r="FU27" i="1"/>
  <c r="FT27" i="1"/>
  <c r="FS27" i="1"/>
  <c r="FR27" i="1"/>
  <c r="FQ27" i="1"/>
  <c r="FP27" i="1"/>
  <c r="FM27" i="1"/>
  <c r="FL27" i="1"/>
  <c r="FK27" i="1"/>
  <c r="FJ27" i="1"/>
  <c r="FI27" i="1"/>
  <c r="FH27" i="1"/>
  <c r="FG27" i="1"/>
  <c r="FF27" i="1"/>
  <c r="FE27" i="1"/>
  <c r="FD27" i="1"/>
  <c r="EH27" i="1"/>
  <c r="ER27" i="1" s="1"/>
  <c r="EG27" i="1"/>
  <c r="EQ27" i="1" s="1"/>
  <c r="EF27" i="1"/>
  <c r="EP27" i="1" s="1"/>
  <c r="EE27" i="1"/>
  <c r="EO27" i="1" s="1"/>
  <c r="SA26" i="1"/>
  <c r="RZ26" i="1"/>
  <c r="RY26" i="1"/>
  <c r="RX26" i="1"/>
  <c r="RW26" i="1"/>
  <c r="RV26" i="1"/>
  <c r="RU26" i="1"/>
  <c r="RT26" i="1"/>
  <c r="RP26" i="1"/>
  <c r="RK26" i="1"/>
  <c r="RJ26" i="1"/>
  <c r="RI26" i="1"/>
  <c r="RH26" i="1"/>
  <c r="RG26" i="1"/>
  <c r="OY26" i="1"/>
  <c r="OX26" i="1"/>
  <c r="OW26" i="1"/>
  <c r="OV26" i="1"/>
  <c r="OU26" i="1"/>
  <c r="OT26" i="1"/>
  <c r="OS26" i="1"/>
  <c r="OR26" i="1"/>
  <c r="OO26" i="1"/>
  <c r="ON26" i="1"/>
  <c r="OM26" i="1"/>
  <c r="OL26" i="1"/>
  <c r="OK26" i="1"/>
  <c r="OJ26" i="1"/>
  <c r="OI26" i="1"/>
  <c r="OH26" i="1"/>
  <c r="GG26" i="1"/>
  <c r="GF26" i="1"/>
  <c r="GE26" i="1"/>
  <c r="GD26" i="1"/>
  <c r="GC26" i="1"/>
  <c r="GB26" i="1"/>
  <c r="GA26" i="1"/>
  <c r="FZ26" i="1"/>
  <c r="FW26" i="1"/>
  <c r="FV26" i="1"/>
  <c r="FU26" i="1"/>
  <c r="FT26" i="1"/>
  <c r="FS26" i="1"/>
  <c r="FR26" i="1"/>
  <c r="FQ26" i="1"/>
  <c r="FP26" i="1"/>
  <c r="FM26" i="1"/>
  <c r="FL26" i="1"/>
  <c r="FK26" i="1"/>
  <c r="FJ26" i="1"/>
  <c r="FI26" i="1"/>
  <c r="FH26" i="1"/>
  <c r="FG26" i="1"/>
  <c r="FF26" i="1"/>
  <c r="FE26" i="1"/>
  <c r="FD26" i="1"/>
  <c r="EH26" i="1"/>
  <c r="OD26" i="1" s="1"/>
  <c r="EG26" i="1"/>
  <c r="EQ26" i="1" s="1"/>
  <c r="EF26" i="1"/>
  <c r="EP26" i="1" s="1"/>
  <c r="EE26" i="1"/>
  <c r="EO26" i="1" s="1"/>
  <c r="SA25" i="1"/>
  <c r="RZ25" i="1"/>
  <c r="RY25" i="1"/>
  <c r="RX25" i="1"/>
  <c r="RW25" i="1"/>
  <c r="RV25" i="1"/>
  <c r="RU25" i="1"/>
  <c r="RT25" i="1"/>
  <c r="RP25" i="1"/>
  <c r="RK25" i="1"/>
  <c r="RJ25" i="1"/>
  <c r="RI25" i="1"/>
  <c r="RH25" i="1"/>
  <c r="RG25" i="1"/>
  <c r="OY25" i="1"/>
  <c r="OX25" i="1"/>
  <c r="OW25" i="1"/>
  <c r="OV25" i="1"/>
  <c r="OU25" i="1"/>
  <c r="OT25" i="1"/>
  <c r="OS25" i="1"/>
  <c r="OR25" i="1"/>
  <c r="OO25" i="1"/>
  <c r="ON25" i="1"/>
  <c r="OM25" i="1"/>
  <c r="OL25" i="1"/>
  <c r="OK25" i="1"/>
  <c r="OJ25" i="1"/>
  <c r="OI25" i="1"/>
  <c r="OH25" i="1"/>
  <c r="GG25" i="1"/>
  <c r="GF25" i="1"/>
  <c r="GE25" i="1"/>
  <c r="GD25" i="1"/>
  <c r="GC25" i="1"/>
  <c r="GB25" i="1"/>
  <c r="GA25" i="1"/>
  <c r="FZ25" i="1"/>
  <c r="FW25" i="1"/>
  <c r="FV25" i="1"/>
  <c r="FU25" i="1"/>
  <c r="FT25" i="1"/>
  <c r="FS25" i="1"/>
  <c r="FR25" i="1"/>
  <c r="FQ25" i="1"/>
  <c r="FP25" i="1"/>
  <c r="FM25" i="1"/>
  <c r="FL25" i="1"/>
  <c r="FK25" i="1"/>
  <c r="FJ25" i="1"/>
  <c r="FI25" i="1"/>
  <c r="FH25" i="1"/>
  <c r="FG25" i="1"/>
  <c r="FF25" i="1"/>
  <c r="FE25" i="1"/>
  <c r="FD25" i="1"/>
  <c r="EH25" i="1"/>
  <c r="OD25" i="1" s="1"/>
  <c r="EG25" i="1"/>
  <c r="EQ25" i="1" s="1"/>
  <c r="EF25" i="1"/>
  <c r="EP25" i="1" s="1"/>
  <c r="EE25" i="1"/>
  <c r="SA24" i="1"/>
  <c r="RZ24" i="1"/>
  <c r="RY24" i="1"/>
  <c r="RX24" i="1"/>
  <c r="RW24" i="1"/>
  <c r="RV24" i="1"/>
  <c r="RU24" i="1"/>
  <c r="RT24" i="1"/>
  <c r="RP24" i="1"/>
  <c r="RK24" i="1"/>
  <c r="RJ24" i="1"/>
  <c r="RI24" i="1"/>
  <c r="RH24" i="1"/>
  <c r="RG24" i="1"/>
  <c r="OY24" i="1"/>
  <c r="OX24" i="1"/>
  <c r="OW24" i="1"/>
  <c r="OV24" i="1"/>
  <c r="OU24" i="1"/>
  <c r="OT24" i="1"/>
  <c r="OS24" i="1"/>
  <c r="OR24" i="1"/>
  <c r="OO24" i="1"/>
  <c r="ON24" i="1"/>
  <c r="OM24" i="1"/>
  <c r="OL24" i="1"/>
  <c r="OK24" i="1"/>
  <c r="OJ24" i="1"/>
  <c r="OI24" i="1"/>
  <c r="OH24" i="1"/>
  <c r="GG24" i="1"/>
  <c r="GF24" i="1"/>
  <c r="GE24" i="1"/>
  <c r="GD24" i="1"/>
  <c r="GC24" i="1"/>
  <c r="GB24" i="1"/>
  <c r="GA24" i="1"/>
  <c r="FZ24" i="1"/>
  <c r="FW24" i="1"/>
  <c r="FV24" i="1"/>
  <c r="FU24" i="1"/>
  <c r="FT24" i="1"/>
  <c r="FS24" i="1"/>
  <c r="FR24" i="1"/>
  <c r="FQ24" i="1"/>
  <c r="FP24" i="1"/>
  <c r="FM24" i="1"/>
  <c r="FL24" i="1"/>
  <c r="FK24" i="1"/>
  <c r="FJ24" i="1"/>
  <c r="FI24" i="1"/>
  <c r="FH24" i="1"/>
  <c r="FG24" i="1"/>
  <c r="FF24" i="1"/>
  <c r="FE24" i="1"/>
  <c r="FD24" i="1"/>
  <c r="GH24" i="1" s="1"/>
  <c r="EH24" i="1"/>
  <c r="OD24" i="1" s="1"/>
  <c r="EG24" i="1"/>
  <c r="EQ24" i="1" s="1"/>
  <c r="EF24" i="1"/>
  <c r="EP24" i="1" s="1"/>
  <c r="EE24" i="1"/>
  <c r="EO24" i="1" s="1"/>
  <c r="SA23" i="1"/>
  <c r="RZ23" i="1"/>
  <c r="RY23" i="1"/>
  <c r="RX23" i="1"/>
  <c r="RW23" i="1"/>
  <c r="RV23" i="1"/>
  <c r="RU23" i="1"/>
  <c r="RT23" i="1"/>
  <c r="RP23" i="1"/>
  <c r="RK23" i="1"/>
  <c r="RJ23" i="1"/>
  <c r="RI23" i="1"/>
  <c r="RH23" i="1"/>
  <c r="RG23" i="1"/>
  <c r="OY23" i="1"/>
  <c r="OX23" i="1"/>
  <c r="OW23" i="1"/>
  <c r="OV23" i="1"/>
  <c r="OU23" i="1"/>
  <c r="OT23" i="1"/>
  <c r="OS23" i="1"/>
  <c r="OR23" i="1"/>
  <c r="OO23" i="1"/>
  <c r="ON23" i="1"/>
  <c r="OM23" i="1"/>
  <c r="OL23" i="1"/>
  <c r="OK23" i="1"/>
  <c r="OJ23" i="1"/>
  <c r="OI23" i="1"/>
  <c r="OH23" i="1"/>
  <c r="GG23" i="1"/>
  <c r="GF23" i="1"/>
  <c r="GE23" i="1"/>
  <c r="GD23" i="1"/>
  <c r="GC23" i="1"/>
  <c r="GB23" i="1"/>
  <c r="GA23" i="1"/>
  <c r="FZ23" i="1"/>
  <c r="FW23" i="1"/>
  <c r="FV23" i="1"/>
  <c r="FU23" i="1"/>
  <c r="FT23" i="1"/>
  <c r="FS23" i="1"/>
  <c r="FR23" i="1"/>
  <c r="FQ23" i="1"/>
  <c r="FP23" i="1"/>
  <c r="FM23" i="1"/>
  <c r="FL23" i="1"/>
  <c r="FK23" i="1"/>
  <c r="FJ23" i="1"/>
  <c r="FI23" i="1"/>
  <c r="FH23" i="1"/>
  <c r="FG23" i="1"/>
  <c r="FF23" i="1"/>
  <c r="FE23" i="1"/>
  <c r="FD23" i="1"/>
  <c r="EH23" i="1"/>
  <c r="OD23" i="1" s="1"/>
  <c r="EG23" i="1"/>
  <c r="EQ23" i="1" s="1"/>
  <c r="EF23" i="1"/>
  <c r="EP23" i="1" s="1"/>
  <c r="EE23" i="1"/>
  <c r="EO23" i="1" s="1"/>
  <c r="SA22" i="1"/>
  <c r="RZ22" i="1"/>
  <c r="RY22" i="1"/>
  <c r="RX22" i="1"/>
  <c r="RW22" i="1"/>
  <c r="RV22" i="1"/>
  <c r="RU22" i="1"/>
  <c r="RT22" i="1"/>
  <c r="RP22" i="1"/>
  <c r="RK22" i="1"/>
  <c r="RJ22" i="1"/>
  <c r="RI22" i="1"/>
  <c r="RH22" i="1"/>
  <c r="RG22" i="1"/>
  <c r="OY22" i="1"/>
  <c r="OX22" i="1"/>
  <c r="OW22" i="1"/>
  <c r="OV22" i="1"/>
  <c r="OU22" i="1"/>
  <c r="OT22" i="1"/>
  <c r="OS22" i="1"/>
  <c r="OR22" i="1"/>
  <c r="OO22" i="1"/>
  <c r="ON22" i="1"/>
  <c r="OM22" i="1"/>
  <c r="OL22" i="1"/>
  <c r="OK22" i="1"/>
  <c r="OJ22" i="1"/>
  <c r="OI22" i="1"/>
  <c r="OH22" i="1"/>
  <c r="GG22" i="1"/>
  <c r="GF22" i="1"/>
  <c r="GE22" i="1"/>
  <c r="GD22" i="1"/>
  <c r="GC22" i="1"/>
  <c r="GB22" i="1"/>
  <c r="GA22" i="1"/>
  <c r="FZ22" i="1"/>
  <c r="FW22" i="1"/>
  <c r="FV22" i="1"/>
  <c r="FU22" i="1"/>
  <c r="FT22" i="1"/>
  <c r="FS22" i="1"/>
  <c r="FR22" i="1"/>
  <c r="FQ22" i="1"/>
  <c r="FP22" i="1"/>
  <c r="FM22" i="1"/>
  <c r="FL22" i="1"/>
  <c r="FK22" i="1"/>
  <c r="FJ22" i="1"/>
  <c r="FI22" i="1"/>
  <c r="FH22" i="1"/>
  <c r="FG22" i="1"/>
  <c r="FF22" i="1"/>
  <c r="FE22" i="1"/>
  <c r="FD22" i="1"/>
  <c r="EH22" i="1"/>
  <c r="OD22" i="1" s="1"/>
  <c r="EG22" i="1"/>
  <c r="EQ22" i="1" s="1"/>
  <c r="EF22" i="1"/>
  <c r="EP22" i="1" s="1"/>
  <c r="EE22" i="1"/>
  <c r="EO22" i="1" s="1"/>
  <c r="SA21" i="1"/>
  <c r="RZ21" i="1"/>
  <c r="RY21" i="1"/>
  <c r="RX21" i="1"/>
  <c r="RW21" i="1"/>
  <c r="RV21" i="1"/>
  <c r="RU21" i="1"/>
  <c r="RT21" i="1"/>
  <c r="RP21" i="1"/>
  <c r="RK21" i="1"/>
  <c r="RJ21" i="1"/>
  <c r="RI21" i="1"/>
  <c r="RH21" i="1"/>
  <c r="RG21" i="1"/>
  <c r="OY21" i="1"/>
  <c r="OX21" i="1"/>
  <c r="OW21" i="1"/>
  <c r="OV21" i="1"/>
  <c r="OU21" i="1"/>
  <c r="OT21" i="1"/>
  <c r="OS21" i="1"/>
  <c r="OR21" i="1"/>
  <c r="OO21" i="1"/>
  <c r="ON21" i="1"/>
  <c r="OM21" i="1"/>
  <c r="OL21" i="1"/>
  <c r="OK21" i="1"/>
  <c r="OJ21" i="1"/>
  <c r="OI21" i="1"/>
  <c r="OH21" i="1"/>
  <c r="GG21" i="1"/>
  <c r="GF21" i="1"/>
  <c r="GE21" i="1"/>
  <c r="GD21" i="1"/>
  <c r="GC21" i="1"/>
  <c r="GB21" i="1"/>
  <c r="GA21" i="1"/>
  <c r="FZ21" i="1"/>
  <c r="FW21" i="1"/>
  <c r="FV21" i="1"/>
  <c r="FU21" i="1"/>
  <c r="FT21" i="1"/>
  <c r="FS21" i="1"/>
  <c r="FR21" i="1"/>
  <c r="FQ21" i="1"/>
  <c r="FP21" i="1"/>
  <c r="FM21" i="1"/>
  <c r="FL21" i="1"/>
  <c r="FK21" i="1"/>
  <c r="FJ21" i="1"/>
  <c r="FI21" i="1"/>
  <c r="FH21" i="1"/>
  <c r="FG21" i="1"/>
  <c r="FF21" i="1"/>
  <c r="FE21" i="1"/>
  <c r="GI21" i="1" s="1"/>
  <c r="FD21" i="1"/>
  <c r="EH21" i="1"/>
  <c r="ER21" i="1" s="1"/>
  <c r="EG21" i="1"/>
  <c r="EQ21" i="1" s="1"/>
  <c r="EF21" i="1"/>
  <c r="EP21" i="1" s="1"/>
  <c r="EE21" i="1"/>
  <c r="SA20" i="1"/>
  <c r="RZ20" i="1"/>
  <c r="RY20" i="1"/>
  <c r="RX20" i="1"/>
  <c r="RW20" i="1"/>
  <c r="RV20" i="1"/>
  <c r="RU20" i="1"/>
  <c r="RT20" i="1"/>
  <c r="RP20" i="1"/>
  <c r="RK20" i="1"/>
  <c r="RJ20" i="1"/>
  <c r="RI20" i="1"/>
  <c r="RH20" i="1"/>
  <c r="RG20" i="1"/>
  <c r="OY20" i="1"/>
  <c r="OX20" i="1"/>
  <c r="OW20" i="1"/>
  <c r="OV20" i="1"/>
  <c r="OU20" i="1"/>
  <c r="OT20" i="1"/>
  <c r="OS20" i="1"/>
  <c r="OR20" i="1"/>
  <c r="OO20" i="1"/>
  <c r="ON20" i="1"/>
  <c r="OM20" i="1"/>
  <c r="OL20" i="1"/>
  <c r="OK20" i="1"/>
  <c r="OJ20" i="1"/>
  <c r="OI20" i="1"/>
  <c r="OH20" i="1"/>
  <c r="GG20" i="1"/>
  <c r="GF20" i="1"/>
  <c r="GE20" i="1"/>
  <c r="GD20" i="1"/>
  <c r="GC20" i="1"/>
  <c r="GB20" i="1"/>
  <c r="GA20" i="1"/>
  <c r="FZ20" i="1"/>
  <c r="FW20" i="1"/>
  <c r="FV20" i="1"/>
  <c r="FU20" i="1"/>
  <c r="FT20" i="1"/>
  <c r="FS20" i="1"/>
  <c r="FR20" i="1"/>
  <c r="FQ20" i="1"/>
  <c r="FP20" i="1"/>
  <c r="FM20" i="1"/>
  <c r="FL20" i="1"/>
  <c r="FK20" i="1"/>
  <c r="FJ20" i="1"/>
  <c r="FI20" i="1"/>
  <c r="FH20" i="1"/>
  <c r="FG20" i="1"/>
  <c r="FF20" i="1"/>
  <c r="FE20" i="1"/>
  <c r="GI20" i="1" s="1"/>
  <c r="FD20" i="1"/>
  <c r="EH20" i="1"/>
  <c r="OD20" i="1" s="1"/>
  <c r="EG20" i="1"/>
  <c r="EQ20" i="1" s="1"/>
  <c r="EF20" i="1"/>
  <c r="EP20" i="1" s="1"/>
  <c r="EE20" i="1"/>
  <c r="EO20" i="1" s="1"/>
  <c r="SA19" i="1"/>
  <c r="RZ19" i="1"/>
  <c r="RY19" i="1"/>
  <c r="RX19" i="1"/>
  <c r="RW19" i="1"/>
  <c r="RV19" i="1"/>
  <c r="RU19" i="1"/>
  <c r="RT19" i="1"/>
  <c r="RP19" i="1"/>
  <c r="RK19" i="1"/>
  <c r="RJ19" i="1"/>
  <c r="RI19" i="1"/>
  <c r="RH19" i="1"/>
  <c r="RG19" i="1"/>
  <c r="OY19" i="1"/>
  <c r="OX19" i="1"/>
  <c r="OW19" i="1"/>
  <c r="OV19" i="1"/>
  <c r="OU19" i="1"/>
  <c r="OT19" i="1"/>
  <c r="OS19" i="1"/>
  <c r="OR19" i="1"/>
  <c r="OO19" i="1"/>
  <c r="ON19" i="1"/>
  <c r="OM19" i="1"/>
  <c r="OL19" i="1"/>
  <c r="OK19" i="1"/>
  <c r="OJ19" i="1"/>
  <c r="OI19" i="1"/>
  <c r="OH19" i="1"/>
  <c r="GG19" i="1"/>
  <c r="GF19" i="1"/>
  <c r="GE19" i="1"/>
  <c r="GD19" i="1"/>
  <c r="GC19" i="1"/>
  <c r="GB19" i="1"/>
  <c r="GA19" i="1"/>
  <c r="FZ19" i="1"/>
  <c r="FW19" i="1"/>
  <c r="FV19" i="1"/>
  <c r="FU19" i="1"/>
  <c r="FT19" i="1"/>
  <c r="FS19" i="1"/>
  <c r="FR19" i="1"/>
  <c r="FQ19" i="1"/>
  <c r="FP19" i="1"/>
  <c r="FM19" i="1"/>
  <c r="FL19" i="1"/>
  <c r="FK19" i="1"/>
  <c r="FJ19" i="1"/>
  <c r="FI19" i="1"/>
  <c r="FH19" i="1"/>
  <c r="FG19" i="1"/>
  <c r="FF19" i="1"/>
  <c r="FE19" i="1"/>
  <c r="FD19" i="1"/>
  <c r="EH19" i="1"/>
  <c r="ER19" i="1" s="1"/>
  <c r="EG19" i="1"/>
  <c r="EQ19" i="1" s="1"/>
  <c r="EF19" i="1"/>
  <c r="EP19" i="1" s="1"/>
  <c r="EE19" i="1"/>
  <c r="EO19" i="1" s="1"/>
  <c r="SA18" i="1"/>
  <c r="RZ18" i="1"/>
  <c r="RY18" i="1"/>
  <c r="RX18" i="1"/>
  <c r="RW18" i="1"/>
  <c r="RV18" i="1"/>
  <c r="RU18" i="1"/>
  <c r="RT18" i="1"/>
  <c r="RP18" i="1"/>
  <c r="RK18" i="1"/>
  <c r="RJ18" i="1"/>
  <c r="RI18" i="1"/>
  <c r="RH18" i="1"/>
  <c r="RG18" i="1"/>
  <c r="OY18" i="1"/>
  <c r="OX18" i="1"/>
  <c r="OW18" i="1"/>
  <c r="OV18" i="1"/>
  <c r="OU18" i="1"/>
  <c r="OT18" i="1"/>
  <c r="OS18" i="1"/>
  <c r="OR18" i="1"/>
  <c r="OO18" i="1"/>
  <c r="ON18" i="1"/>
  <c r="OM18" i="1"/>
  <c r="OL18" i="1"/>
  <c r="OK18" i="1"/>
  <c r="OJ18" i="1"/>
  <c r="OI18" i="1"/>
  <c r="OH18" i="1"/>
  <c r="GG18" i="1"/>
  <c r="GF18" i="1"/>
  <c r="GE18" i="1"/>
  <c r="GD18" i="1"/>
  <c r="GC18" i="1"/>
  <c r="GB18" i="1"/>
  <c r="GA18" i="1"/>
  <c r="FZ18" i="1"/>
  <c r="FW18" i="1"/>
  <c r="FV18" i="1"/>
  <c r="FU18" i="1"/>
  <c r="FT18" i="1"/>
  <c r="FS18" i="1"/>
  <c r="FR18" i="1"/>
  <c r="FQ18" i="1"/>
  <c r="FP18" i="1"/>
  <c r="FM18" i="1"/>
  <c r="FL18" i="1"/>
  <c r="FK18" i="1"/>
  <c r="FJ18" i="1"/>
  <c r="FI18" i="1"/>
  <c r="FH18" i="1"/>
  <c r="FG18" i="1"/>
  <c r="FF18" i="1"/>
  <c r="FE18" i="1"/>
  <c r="FD18" i="1"/>
  <c r="EH18" i="1"/>
  <c r="OD18" i="1" s="1"/>
  <c r="EG18" i="1"/>
  <c r="EQ18" i="1" s="1"/>
  <c r="EF18" i="1"/>
  <c r="EP18" i="1" s="1"/>
  <c r="EE18" i="1"/>
  <c r="EO18" i="1" s="1"/>
  <c r="SA17" i="1"/>
  <c r="RZ17" i="1"/>
  <c r="RY17" i="1"/>
  <c r="RX17" i="1"/>
  <c r="RW17" i="1"/>
  <c r="RV17" i="1"/>
  <c r="RU17" i="1"/>
  <c r="RT17" i="1"/>
  <c r="RP17" i="1"/>
  <c r="RK17" i="1"/>
  <c r="RJ17" i="1"/>
  <c r="RI17" i="1"/>
  <c r="RH17" i="1"/>
  <c r="RG17" i="1"/>
  <c r="OY17" i="1"/>
  <c r="OX17" i="1"/>
  <c r="OW17" i="1"/>
  <c r="OV17" i="1"/>
  <c r="OU17" i="1"/>
  <c r="OT17" i="1"/>
  <c r="OS17" i="1"/>
  <c r="OR17" i="1"/>
  <c r="OO17" i="1"/>
  <c r="ON17" i="1"/>
  <c r="OM17" i="1"/>
  <c r="OL17" i="1"/>
  <c r="OK17" i="1"/>
  <c r="OJ17" i="1"/>
  <c r="OI17" i="1"/>
  <c r="OH17" i="1"/>
  <c r="GG17" i="1"/>
  <c r="GF17" i="1"/>
  <c r="GE17" i="1"/>
  <c r="GD17" i="1"/>
  <c r="GC17" i="1"/>
  <c r="GB17" i="1"/>
  <c r="GA17" i="1"/>
  <c r="FZ17" i="1"/>
  <c r="FW17" i="1"/>
  <c r="FV17" i="1"/>
  <c r="FU17" i="1"/>
  <c r="FT17" i="1"/>
  <c r="FS17" i="1"/>
  <c r="FR17" i="1"/>
  <c r="FQ17" i="1"/>
  <c r="FP17" i="1"/>
  <c r="FM17" i="1"/>
  <c r="FL17" i="1"/>
  <c r="FK17" i="1"/>
  <c r="FJ17" i="1"/>
  <c r="FI17" i="1"/>
  <c r="FH17" i="1"/>
  <c r="FG17" i="1"/>
  <c r="FF17" i="1"/>
  <c r="FE17" i="1"/>
  <c r="FD17" i="1"/>
  <c r="EH17" i="1"/>
  <c r="OD17" i="1" s="1"/>
  <c r="EG17" i="1"/>
  <c r="EQ17" i="1" s="1"/>
  <c r="EF17" i="1"/>
  <c r="EP17" i="1" s="1"/>
  <c r="EE17" i="1"/>
  <c r="SA16" i="1"/>
  <c r="RZ16" i="1"/>
  <c r="RY16" i="1"/>
  <c r="RX16" i="1"/>
  <c r="RW16" i="1"/>
  <c r="RV16" i="1"/>
  <c r="RU16" i="1"/>
  <c r="RT16" i="1"/>
  <c r="RP16" i="1"/>
  <c r="RK16" i="1"/>
  <c r="RJ16" i="1"/>
  <c r="RI16" i="1"/>
  <c r="RH16" i="1"/>
  <c r="RG16" i="1"/>
  <c r="OY16" i="1"/>
  <c r="OX16" i="1"/>
  <c r="OW16" i="1"/>
  <c r="OV16" i="1"/>
  <c r="OU16" i="1"/>
  <c r="OT16" i="1"/>
  <c r="OS16" i="1"/>
  <c r="OR16" i="1"/>
  <c r="OO16" i="1"/>
  <c r="ON16" i="1"/>
  <c r="OM16" i="1"/>
  <c r="OL16" i="1"/>
  <c r="OK16" i="1"/>
  <c r="OJ16" i="1"/>
  <c r="OI16" i="1"/>
  <c r="OH16" i="1"/>
  <c r="GG16" i="1"/>
  <c r="GF16" i="1"/>
  <c r="GE16" i="1"/>
  <c r="GD16" i="1"/>
  <c r="GC16" i="1"/>
  <c r="GB16" i="1"/>
  <c r="GA16" i="1"/>
  <c r="FZ16" i="1"/>
  <c r="FW16" i="1"/>
  <c r="FV16" i="1"/>
  <c r="FU16" i="1"/>
  <c r="FT16" i="1"/>
  <c r="FS16" i="1"/>
  <c r="FR16" i="1"/>
  <c r="FQ16" i="1"/>
  <c r="FP16" i="1"/>
  <c r="FM16" i="1"/>
  <c r="FL16" i="1"/>
  <c r="FK16" i="1"/>
  <c r="FJ16" i="1"/>
  <c r="FI16" i="1"/>
  <c r="FH16" i="1"/>
  <c r="FG16" i="1"/>
  <c r="FF16" i="1"/>
  <c r="FE16" i="1"/>
  <c r="FD16" i="1"/>
  <c r="EH16" i="1"/>
  <c r="OD16" i="1" s="1"/>
  <c r="EG16" i="1"/>
  <c r="EQ16" i="1" s="1"/>
  <c r="EF16" i="1"/>
  <c r="EP16" i="1" s="1"/>
  <c r="EE16" i="1"/>
  <c r="EO16" i="1" s="1"/>
  <c r="SA15" i="1"/>
  <c r="RZ15" i="1"/>
  <c r="RY15" i="1"/>
  <c r="RX15" i="1"/>
  <c r="RW15" i="1"/>
  <c r="RV15" i="1"/>
  <c r="RU15" i="1"/>
  <c r="RT15" i="1"/>
  <c r="RP15" i="1"/>
  <c r="RK15" i="1"/>
  <c r="RJ15" i="1"/>
  <c r="RI15" i="1"/>
  <c r="RH15" i="1"/>
  <c r="RG15" i="1"/>
  <c r="OY15" i="1"/>
  <c r="OX15" i="1"/>
  <c r="OW15" i="1"/>
  <c r="OV15" i="1"/>
  <c r="OU15" i="1"/>
  <c r="OT15" i="1"/>
  <c r="OS15" i="1"/>
  <c r="OR15" i="1"/>
  <c r="OO15" i="1"/>
  <c r="ON15" i="1"/>
  <c r="OM15" i="1"/>
  <c r="OL15" i="1"/>
  <c r="OK15" i="1"/>
  <c r="OJ15" i="1"/>
  <c r="OI15" i="1"/>
  <c r="OH15" i="1"/>
  <c r="GG15" i="1"/>
  <c r="GF15" i="1"/>
  <c r="GE15" i="1"/>
  <c r="GD15" i="1"/>
  <c r="GC15" i="1"/>
  <c r="GB15" i="1"/>
  <c r="GA15" i="1"/>
  <c r="FZ15" i="1"/>
  <c r="FW15" i="1"/>
  <c r="FV15" i="1"/>
  <c r="FU15" i="1"/>
  <c r="FT15" i="1"/>
  <c r="FS15" i="1"/>
  <c r="FR15" i="1"/>
  <c r="FQ15" i="1"/>
  <c r="FP15" i="1"/>
  <c r="FM15" i="1"/>
  <c r="FL15" i="1"/>
  <c r="FK15" i="1"/>
  <c r="FJ15" i="1"/>
  <c r="FI15" i="1"/>
  <c r="FH15" i="1"/>
  <c r="FG15" i="1"/>
  <c r="FF15" i="1"/>
  <c r="FE15" i="1"/>
  <c r="GI15" i="1" s="1"/>
  <c r="FD15" i="1"/>
  <c r="GH15" i="1" s="1"/>
  <c r="EH15" i="1"/>
  <c r="OD15" i="1" s="1"/>
  <c r="EG15" i="1"/>
  <c r="EQ15" i="1" s="1"/>
  <c r="EF15" i="1"/>
  <c r="EP15" i="1" s="1"/>
  <c r="EE15" i="1"/>
  <c r="EO15" i="1" s="1"/>
  <c r="SA14" i="1"/>
  <c r="RZ14" i="1"/>
  <c r="RY14" i="1"/>
  <c r="RX14" i="1"/>
  <c r="RW14" i="1"/>
  <c r="RV14" i="1"/>
  <c r="RU14" i="1"/>
  <c r="RT14" i="1"/>
  <c r="RP14" i="1"/>
  <c r="RK14" i="1"/>
  <c r="RJ14" i="1"/>
  <c r="RI14" i="1"/>
  <c r="RH14" i="1"/>
  <c r="RG14" i="1"/>
  <c r="OY14" i="1"/>
  <c r="OX14" i="1"/>
  <c r="OW14" i="1"/>
  <c r="OV14" i="1"/>
  <c r="OU14" i="1"/>
  <c r="OT14" i="1"/>
  <c r="OS14" i="1"/>
  <c r="OR14" i="1"/>
  <c r="OO14" i="1"/>
  <c r="ON14" i="1"/>
  <c r="OM14" i="1"/>
  <c r="OL14" i="1"/>
  <c r="OK14" i="1"/>
  <c r="OJ14" i="1"/>
  <c r="OI14" i="1"/>
  <c r="OH14" i="1"/>
  <c r="GG14" i="1"/>
  <c r="GF14" i="1"/>
  <c r="GE14" i="1"/>
  <c r="GD14" i="1"/>
  <c r="GC14" i="1"/>
  <c r="GB14" i="1"/>
  <c r="GA14" i="1"/>
  <c r="FZ14" i="1"/>
  <c r="FW14" i="1"/>
  <c r="FV14" i="1"/>
  <c r="FU14" i="1"/>
  <c r="FT14" i="1"/>
  <c r="FS14" i="1"/>
  <c r="FR14" i="1"/>
  <c r="FQ14" i="1"/>
  <c r="FP14" i="1"/>
  <c r="FM14" i="1"/>
  <c r="FL14" i="1"/>
  <c r="FK14" i="1"/>
  <c r="FJ14" i="1"/>
  <c r="FI14" i="1"/>
  <c r="FH14" i="1"/>
  <c r="FG14" i="1"/>
  <c r="FF14" i="1"/>
  <c r="FE14" i="1"/>
  <c r="GI14" i="1" s="1"/>
  <c r="FD14" i="1"/>
  <c r="EH14" i="1"/>
  <c r="OD14" i="1" s="1"/>
  <c r="EG14" i="1"/>
  <c r="EQ14" i="1" s="1"/>
  <c r="EF14" i="1"/>
  <c r="EP14" i="1" s="1"/>
  <c r="EE14" i="1"/>
  <c r="EO14" i="1" s="1"/>
  <c r="SA13" i="1"/>
  <c r="RZ13" i="1"/>
  <c r="RY13" i="1"/>
  <c r="RX13" i="1"/>
  <c r="RW13" i="1"/>
  <c r="RV13" i="1"/>
  <c r="RU13" i="1"/>
  <c r="RT13" i="1"/>
  <c r="RP13" i="1"/>
  <c r="RK13" i="1"/>
  <c r="RJ13" i="1"/>
  <c r="RI13" i="1"/>
  <c r="RH13" i="1"/>
  <c r="RG13" i="1"/>
  <c r="OY13" i="1"/>
  <c r="OX13" i="1"/>
  <c r="OW13" i="1"/>
  <c r="OV13" i="1"/>
  <c r="OU13" i="1"/>
  <c r="OT13" i="1"/>
  <c r="OS13" i="1"/>
  <c r="OR13" i="1"/>
  <c r="OO13" i="1"/>
  <c r="ON13" i="1"/>
  <c r="OM13" i="1"/>
  <c r="OL13" i="1"/>
  <c r="OK13" i="1"/>
  <c r="OJ13" i="1"/>
  <c r="OI13" i="1"/>
  <c r="OH13" i="1"/>
  <c r="GG13" i="1"/>
  <c r="GF13" i="1"/>
  <c r="HJ472" i="1" s="1"/>
  <c r="HT472" i="1" s="1"/>
  <c r="GE13" i="1"/>
  <c r="HI472" i="1" s="1"/>
  <c r="HS472" i="1" s="1"/>
  <c r="GD13" i="1"/>
  <c r="GC13" i="1"/>
  <c r="GB13" i="1"/>
  <c r="GA13" i="1"/>
  <c r="FZ13" i="1"/>
  <c r="FW13" i="1"/>
  <c r="FV13" i="1"/>
  <c r="FU13" i="1"/>
  <c r="FT13" i="1"/>
  <c r="FS13" i="1"/>
  <c r="FR13" i="1"/>
  <c r="FQ13" i="1"/>
  <c r="FP13" i="1"/>
  <c r="FM13" i="1"/>
  <c r="FL13" i="1"/>
  <c r="FK13" i="1"/>
  <c r="FJ13" i="1"/>
  <c r="FI13" i="1"/>
  <c r="FH13" i="1"/>
  <c r="FG13" i="1"/>
  <c r="FF13" i="1"/>
  <c r="FE13" i="1"/>
  <c r="FD13" i="1"/>
  <c r="OP472" i="1" s="1"/>
  <c r="EH13" i="1"/>
  <c r="OD13" i="1" s="1"/>
  <c r="EG13" i="1"/>
  <c r="EQ13" i="1" s="1"/>
  <c r="EF13" i="1"/>
  <c r="EP13" i="1" s="1"/>
  <c r="EE13" i="1"/>
  <c r="EO13" i="1" s="1"/>
  <c r="SA12" i="1"/>
  <c r="RZ12" i="1"/>
  <c r="RY12" i="1"/>
  <c r="RX12" i="1"/>
  <c r="RW12" i="1"/>
  <c r="RV12" i="1"/>
  <c r="RU12" i="1"/>
  <c r="RT12" i="1"/>
  <c r="RP12" i="1"/>
  <c r="RK12" i="1"/>
  <c r="RJ12" i="1"/>
  <c r="RI12" i="1"/>
  <c r="RH12" i="1"/>
  <c r="RG12" i="1"/>
  <c r="OY12" i="1"/>
  <c r="OX12" i="1"/>
  <c r="OW12" i="1"/>
  <c r="OV12" i="1"/>
  <c r="OU12" i="1"/>
  <c r="OT12" i="1"/>
  <c r="OS12" i="1"/>
  <c r="OR12" i="1"/>
  <c r="OO12" i="1"/>
  <c r="ON12" i="1"/>
  <c r="OM12" i="1"/>
  <c r="OL12" i="1"/>
  <c r="OK12" i="1"/>
  <c r="OJ12" i="1"/>
  <c r="OI12" i="1"/>
  <c r="OH12" i="1"/>
  <c r="GG12" i="1"/>
  <c r="GF12" i="1"/>
  <c r="GE12" i="1"/>
  <c r="GD12" i="1"/>
  <c r="GC12" i="1"/>
  <c r="GB12" i="1"/>
  <c r="GA12" i="1"/>
  <c r="FZ12" i="1"/>
  <c r="FW12" i="1"/>
  <c r="FV12" i="1"/>
  <c r="FU12" i="1"/>
  <c r="FT12" i="1"/>
  <c r="FS12" i="1"/>
  <c r="FR12" i="1"/>
  <c r="FQ12" i="1"/>
  <c r="FP12" i="1"/>
  <c r="FM12" i="1"/>
  <c r="FL12" i="1"/>
  <c r="FK12" i="1"/>
  <c r="FJ12" i="1"/>
  <c r="FI12" i="1"/>
  <c r="FH12" i="1"/>
  <c r="FG12" i="1"/>
  <c r="FF12" i="1"/>
  <c r="FE12" i="1"/>
  <c r="GI12" i="1" s="1"/>
  <c r="FD12" i="1"/>
  <c r="EH12" i="1"/>
  <c r="OD12" i="1" s="1"/>
  <c r="EG12" i="1"/>
  <c r="EQ12" i="1" s="1"/>
  <c r="EF12" i="1"/>
  <c r="EP12" i="1" s="1"/>
  <c r="EE12" i="1"/>
  <c r="EO12" i="1" s="1"/>
  <c r="SA11" i="1"/>
  <c r="RZ11" i="1"/>
  <c r="RY11" i="1"/>
  <c r="RX11" i="1"/>
  <c r="RW11" i="1"/>
  <c r="RV11" i="1"/>
  <c r="RU11" i="1"/>
  <c r="RT11" i="1"/>
  <c r="RP11" i="1"/>
  <c r="RK11" i="1"/>
  <c r="RJ11" i="1"/>
  <c r="RI11" i="1"/>
  <c r="RH11" i="1"/>
  <c r="RG11" i="1"/>
  <c r="OY11" i="1"/>
  <c r="OX11" i="1"/>
  <c r="OW11" i="1"/>
  <c r="OV11" i="1"/>
  <c r="OU11" i="1"/>
  <c r="OT11" i="1"/>
  <c r="OS11" i="1"/>
  <c r="OR11" i="1"/>
  <c r="OO11" i="1"/>
  <c r="ON11" i="1"/>
  <c r="OM11" i="1"/>
  <c r="OL11" i="1"/>
  <c r="OK11" i="1"/>
  <c r="OJ11" i="1"/>
  <c r="OI11" i="1"/>
  <c r="OH11" i="1"/>
  <c r="GG11" i="1"/>
  <c r="GF11" i="1"/>
  <c r="GE11" i="1"/>
  <c r="GD11" i="1"/>
  <c r="GC11" i="1"/>
  <c r="GB11" i="1"/>
  <c r="GA11" i="1"/>
  <c r="FZ11" i="1"/>
  <c r="FW11" i="1"/>
  <c r="FV11" i="1"/>
  <c r="FU11" i="1"/>
  <c r="FT11" i="1"/>
  <c r="FS11" i="1"/>
  <c r="FR11" i="1"/>
  <c r="FQ11" i="1"/>
  <c r="FP11" i="1"/>
  <c r="FM11" i="1"/>
  <c r="FL11" i="1"/>
  <c r="FK11" i="1"/>
  <c r="FJ11" i="1"/>
  <c r="FI11" i="1"/>
  <c r="FH11" i="1"/>
  <c r="FG11" i="1"/>
  <c r="FF11" i="1"/>
  <c r="FE11" i="1"/>
  <c r="FD11" i="1"/>
  <c r="EH11" i="1"/>
  <c r="OD11" i="1" s="1"/>
  <c r="EG11" i="1"/>
  <c r="EQ11" i="1" s="1"/>
  <c r="EF11" i="1"/>
  <c r="EP11" i="1" s="1"/>
  <c r="EE11" i="1"/>
  <c r="EO11" i="1" s="1"/>
  <c r="SA10" i="1"/>
  <c r="RZ10" i="1"/>
  <c r="RY10" i="1"/>
  <c r="RX10" i="1"/>
  <c r="RW10" i="1"/>
  <c r="RV10" i="1"/>
  <c r="RU10" i="1"/>
  <c r="RT10" i="1"/>
  <c r="RP10" i="1"/>
  <c r="RK10" i="1"/>
  <c r="RJ10" i="1"/>
  <c r="RI10" i="1"/>
  <c r="RH10" i="1"/>
  <c r="RG10" i="1"/>
  <c r="OY10" i="1"/>
  <c r="OX10" i="1"/>
  <c r="OW10" i="1"/>
  <c r="OV10" i="1"/>
  <c r="OU10" i="1"/>
  <c r="OT10" i="1"/>
  <c r="OS10" i="1"/>
  <c r="OR10" i="1"/>
  <c r="OO10" i="1"/>
  <c r="ON10" i="1"/>
  <c r="OM10" i="1"/>
  <c r="OL10" i="1"/>
  <c r="OK10" i="1"/>
  <c r="OJ10" i="1"/>
  <c r="OI10" i="1"/>
  <c r="OH10" i="1"/>
  <c r="GG10" i="1"/>
  <c r="GF10" i="1"/>
  <c r="GE10" i="1"/>
  <c r="GD10" i="1"/>
  <c r="GC10" i="1"/>
  <c r="GB10" i="1"/>
  <c r="GA10" i="1"/>
  <c r="FZ10" i="1"/>
  <c r="FW10" i="1"/>
  <c r="FV10" i="1"/>
  <c r="FU10" i="1"/>
  <c r="FT10" i="1"/>
  <c r="FS10" i="1"/>
  <c r="FR10" i="1"/>
  <c r="FQ10" i="1"/>
  <c r="FP10" i="1"/>
  <c r="FM10" i="1"/>
  <c r="FL10" i="1"/>
  <c r="FK10" i="1"/>
  <c r="FJ10" i="1"/>
  <c r="FI10" i="1"/>
  <c r="FH10" i="1"/>
  <c r="FG10" i="1"/>
  <c r="FF10" i="1"/>
  <c r="FE10" i="1"/>
  <c r="FD10" i="1"/>
  <c r="EH10" i="1"/>
  <c r="OD10" i="1" s="1"/>
  <c r="EG10" i="1"/>
  <c r="EQ10" i="1" s="1"/>
  <c r="EF10" i="1"/>
  <c r="EP10" i="1" s="1"/>
  <c r="EE10" i="1"/>
  <c r="SA9" i="1"/>
  <c r="RZ9" i="1"/>
  <c r="RY9" i="1"/>
  <c r="RX9" i="1"/>
  <c r="RW9" i="1"/>
  <c r="RV9" i="1"/>
  <c r="RU9" i="1"/>
  <c r="RT9" i="1"/>
  <c r="RP9" i="1"/>
  <c r="RK9" i="1"/>
  <c r="RJ9" i="1"/>
  <c r="RI9" i="1"/>
  <c r="RH9" i="1"/>
  <c r="RG9" i="1"/>
  <c r="OY9" i="1"/>
  <c r="OX9" i="1"/>
  <c r="OW9" i="1"/>
  <c r="OV9" i="1"/>
  <c r="OU9" i="1"/>
  <c r="OT9" i="1"/>
  <c r="OS9" i="1"/>
  <c r="OR9" i="1"/>
  <c r="OO9" i="1"/>
  <c r="ON9" i="1"/>
  <c r="OM9" i="1"/>
  <c r="OL9" i="1"/>
  <c r="OK9" i="1"/>
  <c r="OJ9" i="1"/>
  <c r="OI9" i="1"/>
  <c r="OH9" i="1"/>
  <c r="GG9" i="1"/>
  <c r="GF9" i="1"/>
  <c r="GE9" i="1"/>
  <c r="GD9" i="1"/>
  <c r="GC9" i="1"/>
  <c r="GB9" i="1"/>
  <c r="GA9" i="1"/>
  <c r="FZ9" i="1"/>
  <c r="FW9" i="1"/>
  <c r="FV9" i="1"/>
  <c r="FU9" i="1"/>
  <c r="FT9" i="1"/>
  <c r="FS9" i="1"/>
  <c r="FR9" i="1"/>
  <c r="FQ9" i="1"/>
  <c r="FP9" i="1"/>
  <c r="FM9" i="1"/>
  <c r="FL9" i="1"/>
  <c r="FK9" i="1"/>
  <c r="FJ9" i="1"/>
  <c r="FI9" i="1"/>
  <c r="FH9" i="1"/>
  <c r="FG9" i="1"/>
  <c r="FF9" i="1"/>
  <c r="FE9" i="1"/>
  <c r="FD9" i="1"/>
  <c r="EH9" i="1"/>
  <c r="OD9" i="1" s="1"/>
  <c r="EG9" i="1"/>
  <c r="EQ9" i="1" s="1"/>
  <c r="EF9" i="1"/>
  <c r="EE9" i="1"/>
  <c r="EO9" i="1" s="1"/>
  <c r="RU4" i="1"/>
  <c r="RS4" i="1"/>
  <c r="RL4" i="1"/>
  <c r="RY3" i="1"/>
  <c r="RU3" i="1"/>
  <c r="RS3" i="1"/>
  <c r="RW3" i="1" s="1"/>
  <c r="BA500" i="1"/>
  <c r="T500" i="1"/>
  <c r="Z500" i="1"/>
  <c r="HG476" i="1" l="1"/>
  <c r="HQ476" i="1" s="1"/>
  <c r="HH476" i="1"/>
  <c r="HR476" i="1" s="1"/>
  <c r="HI476" i="1"/>
  <c r="HS476" i="1" s="1"/>
  <c r="OP476" i="1"/>
  <c r="HJ476" i="1"/>
  <c r="HT476" i="1" s="1"/>
  <c r="QA476" i="1"/>
  <c r="GQ476" i="1"/>
  <c r="IE476" i="1"/>
  <c r="GO476" i="1"/>
  <c r="IC476" i="1"/>
  <c r="PY476" i="1"/>
  <c r="HE474" i="1"/>
  <c r="HO474" i="1" s="1"/>
  <c r="HE476" i="1"/>
  <c r="HO476" i="1" s="1"/>
  <c r="IA476" i="1"/>
  <c r="PW476" i="1"/>
  <c r="GM476" i="1"/>
  <c r="HK476" i="1"/>
  <c r="HU476" i="1" s="1"/>
  <c r="FN476" i="1"/>
  <c r="FX476" i="1"/>
  <c r="OZ476" i="1"/>
  <c r="GP476" i="1"/>
  <c r="PZ476" i="1"/>
  <c r="ID476" i="1"/>
  <c r="HF476" i="1"/>
  <c r="HP476" i="1" s="1"/>
  <c r="PA476" i="1"/>
  <c r="FO476" i="1"/>
  <c r="FY476" i="1"/>
  <c r="PT476" i="1"/>
  <c r="GJ476" i="1"/>
  <c r="HX476" i="1"/>
  <c r="HY476" i="1"/>
  <c r="GK476" i="1"/>
  <c r="PU476" i="1"/>
  <c r="HZ476" i="1"/>
  <c r="GL476" i="1"/>
  <c r="PV476" i="1"/>
  <c r="OQ476" i="1"/>
  <c r="GN476" i="1"/>
  <c r="PX476" i="1"/>
  <c r="IB476" i="1"/>
  <c r="HD476" i="1"/>
  <c r="HN476" i="1" s="1"/>
  <c r="HH472" i="1"/>
  <c r="HR472" i="1" s="1"/>
  <c r="HF474" i="1"/>
  <c r="HP474" i="1" s="1"/>
  <c r="HD474" i="1"/>
  <c r="HN474" i="1" s="1"/>
  <c r="HG474" i="1"/>
  <c r="HQ474" i="1" s="1"/>
  <c r="HK472" i="1"/>
  <c r="HU472" i="1" s="1"/>
  <c r="OQ472" i="1"/>
  <c r="HF472" i="1"/>
  <c r="HP472" i="1" s="1"/>
  <c r="GN472" i="1"/>
  <c r="IB472" i="1"/>
  <c r="GN471" i="1"/>
  <c r="PX471" i="1"/>
  <c r="GN496" i="1"/>
  <c r="IB475" i="1"/>
  <c r="PX473" i="1"/>
  <c r="GN474" i="1"/>
  <c r="PX474" i="1"/>
  <c r="HH473" i="1"/>
  <c r="HR473" i="1" s="1"/>
  <c r="IB471" i="1"/>
  <c r="PX472" i="1"/>
  <c r="PX475" i="1"/>
  <c r="IB474" i="1"/>
  <c r="IB496" i="1"/>
  <c r="HH496" i="1"/>
  <c r="HR496" i="1" s="1"/>
  <c r="GN473" i="1"/>
  <c r="PX496" i="1"/>
  <c r="IB473" i="1"/>
  <c r="GN475" i="1"/>
  <c r="FN496" i="1"/>
  <c r="FX496" i="1"/>
  <c r="FX471" i="1"/>
  <c r="OZ475" i="1"/>
  <c r="FX474" i="1"/>
  <c r="FN473" i="1"/>
  <c r="OP496" i="1"/>
  <c r="FN475" i="1"/>
  <c r="OZ472" i="1"/>
  <c r="FN472" i="1"/>
  <c r="FX472" i="1"/>
  <c r="FX473" i="1"/>
  <c r="OZ471" i="1"/>
  <c r="FN471" i="1"/>
  <c r="OZ473" i="1"/>
  <c r="FN474" i="1"/>
  <c r="FX475" i="1"/>
  <c r="OZ496" i="1"/>
  <c r="OZ474" i="1"/>
  <c r="OP473" i="1"/>
  <c r="ID496" i="1"/>
  <c r="PZ496" i="1"/>
  <c r="ID474" i="1"/>
  <c r="HJ473" i="1"/>
  <c r="HT473" i="1" s="1"/>
  <c r="GP474" i="1"/>
  <c r="GP472" i="1"/>
  <c r="ID475" i="1"/>
  <c r="GP471" i="1"/>
  <c r="ID471" i="1"/>
  <c r="GP496" i="1"/>
  <c r="GP475" i="1"/>
  <c r="PZ475" i="1"/>
  <c r="PZ471" i="1"/>
  <c r="GP473" i="1"/>
  <c r="PZ472" i="1"/>
  <c r="HJ496" i="1"/>
  <c r="HT496" i="1" s="1"/>
  <c r="PZ474" i="1"/>
  <c r="ID473" i="1"/>
  <c r="PZ473" i="1"/>
  <c r="ID472" i="1"/>
  <c r="OP475" i="1"/>
  <c r="OP471" i="1"/>
  <c r="HJ471" i="1"/>
  <c r="HT471" i="1" s="1"/>
  <c r="HJ475" i="1"/>
  <c r="HT475" i="1" s="1"/>
  <c r="HH475" i="1"/>
  <c r="HR475" i="1" s="1"/>
  <c r="HH471" i="1"/>
  <c r="HR471" i="1" s="1"/>
  <c r="PY473" i="1"/>
  <c r="IC474" i="1"/>
  <c r="IC475" i="1"/>
  <c r="GO471" i="1"/>
  <c r="IC473" i="1"/>
  <c r="GO474" i="1"/>
  <c r="HI496" i="1"/>
  <c r="HS496" i="1" s="1"/>
  <c r="PY472" i="1"/>
  <c r="GO472" i="1"/>
  <c r="PY496" i="1"/>
  <c r="IC471" i="1"/>
  <c r="PY471" i="1"/>
  <c r="GO496" i="1"/>
  <c r="IC496" i="1"/>
  <c r="PY475" i="1"/>
  <c r="PY474" i="1"/>
  <c r="GO475" i="1"/>
  <c r="GO473" i="1"/>
  <c r="HI473" i="1"/>
  <c r="HS473" i="1" s="1"/>
  <c r="IC472" i="1"/>
  <c r="HD473" i="1"/>
  <c r="HN473" i="1" s="1"/>
  <c r="HX472" i="1"/>
  <c r="HD496" i="1"/>
  <c r="HN496" i="1" s="1"/>
  <c r="GJ474" i="1"/>
  <c r="GJ475" i="1"/>
  <c r="PT475" i="1"/>
  <c r="PT472" i="1"/>
  <c r="HX475" i="1"/>
  <c r="PT474" i="1"/>
  <c r="PT471" i="1"/>
  <c r="PT473" i="1"/>
  <c r="GJ473" i="1"/>
  <c r="HX474" i="1"/>
  <c r="GJ471" i="1"/>
  <c r="GJ472" i="1"/>
  <c r="HX496" i="1"/>
  <c r="GJ496" i="1"/>
  <c r="HX473" i="1"/>
  <c r="HX471" i="1"/>
  <c r="PT496" i="1"/>
  <c r="HD471" i="1"/>
  <c r="HN471" i="1" s="1"/>
  <c r="HD475" i="1"/>
  <c r="HN475" i="1" s="1"/>
  <c r="HD472" i="1"/>
  <c r="HN472" i="1" s="1"/>
  <c r="HH474" i="1"/>
  <c r="HR474" i="1" s="1"/>
  <c r="HI475" i="1"/>
  <c r="HS475" i="1" s="1"/>
  <c r="HI471" i="1"/>
  <c r="HS471" i="1" s="1"/>
  <c r="PA474" i="1"/>
  <c r="FO474" i="1"/>
  <c r="FO472" i="1"/>
  <c r="FO496" i="1"/>
  <c r="PA471" i="1"/>
  <c r="PA496" i="1"/>
  <c r="FY496" i="1"/>
  <c r="OQ473" i="1"/>
  <c r="FY474" i="1"/>
  <c r="FO473" i="1"/>
  <c r="FO471" i="1"/>
  <c r="FY473" i="1"/>
  <c r="PA475" i="1"/>
  <c r="FO475" i="1"/>
  <c r="FY475" i="1"/>
  <c r="PA472" i="1"/>
  <c r="OQ496" i="1"/>
  <c r="PA473" i="1"/>
  <c r="FY471" i="1"/>
  <c r="FY472" i="1"/>
  <c r="OQ475" i="1"/>
  <c r="OQ471" i="1"/>
  <c r="HE473" i="1"/>
  <c r="HO473" i="1" s="1"/>
  <c r="HY474" i="1"/>
  <c r="GK472" i="1"/>
  <c r="HY472" i="1"/>
  <c r="HE496" i="1"/>
  <c r="HO496" i="1" s="1"/>
  <c r="PU473" i="1"/>
  <c r="PU475" i="1"/>
  <c r="GK496" i="1"/>
  <c r="HY471" i="1"/>
  <c r="HY496" i="1"/>
  <c r="PU471" i="1"/>
  <c r="GK475" i="1"/>
  <c r="PU474" i="1"/>
  <c r="PU472" i="1"/>
  <c r="GK471" i="1"/>
  <c r="PU496" i="1"/>
  <c r="HY473" i="1"/>
  <c r="GK473" i="1"/>
  <c r="GK474" i="1"/>
  <c r="HY475" i="1"/>
  <c r="HE471" i="1"/>
  <c r="HO471" i="1" s="1"/>
  <c r="HE475" i="1"/>
  <c r="HO475" i="1" s="1"/>
  <c r="HE472" i="1"/>
  <c r="HO472" i="1" s="1"/>
  <c r="HI474" i="1"/>
  <c r="HS474" i="1" s="1"/>
  <c r="PV473" i="1"/>
  <c r="HZ471" i="1"/>
  <c r="GL496" i="1"/>
  <c r="HZ474" i="1"/>
  <c r="HZ496" i="1"/>
  <c r="GL473" i="1"/>
  <c r="PV472" i="1"/>
  <c r="HZ473" i="1"/>
  <c r="GL475" i="1"/>
  <c r="GL472" i="1"/>
  <c r="PV474" i="1"/>
  <c r="PV475" i="1"/>
  <c r="HZ472" i="1"/>
  <c r="HF496" i="1"/>
  <c r="HP496" i="1" s="1"/>
  <c r="HZ475" i="1"/>
  <c r="HF473" i="1"/>
  <c r="HP473" i="1" s="1"/>
  <c r="GL471" i="1"/>
  <c r="PV471" i="1"/>
  <c r="PV496" i="1"/>
  <c r="GL474" i="1"/>
  <c r="HF471" i="1"/>
  <c r="HP471" i="1" s="1"/>
  <c r="HF475" i="1"/>
  <c r="HP475" i="1" s="1"/>
  <c r="OP474" i="1"/>
  <c r="HJ474" i="1"/>
  <c r="HT474" i="1" s="1"/>
  <c r="GQ475" i="1"/>
  <c r="IE474" i="1"/>
  <c r="QA475" i="1"/>
  <c r="HK496" i="1"/>
  <c r="HU496" i="1" s="1"/>
  <c r="GQ473" i="1"/>
  <c r="QA472" i="1"/>
  <c r="GQ472" i="1"/>
  <c r="IE496" i="1"/>
  <c r="QA474" i="1"/>
  <c r="QA471" i="1"/>
  <c r="IE472" i="1"/>
  <c r="GQ471" i="1"/>
  <c r="QA496" i="1"/>
  <c r="HK473" i="1"/>
  <c r="HU473" i="1" s="1"/>
  <c r="IE471" i="1"/>
  <c r="GQ474" i="1"/>
  <c r="IE473" i="1"/>
  <c r="QA473" i="1"/>
  <c r="IE475" i="1"/>
  <c r="GQ496" i="1"/>
  <c r="HK471" i="1"/>
  <c r="HU471" i="1" s="1"/>
  <c r="HK475" i="1"/>
  <c r="HU475" i="1" s="1"/>
  <c r="HG496" i="1"/>
  <c r="HQ496" i="1" s="1"/>
  <c r="IA475" i="1"/>
  <c r="IA471" i="1"/>
  <c r="PW473" i="1"/>
  <c r="GM496" i="1"/>
  <c r="GM474" i="1"/>
  <c r="IA474" i="1"/>
  <c r="GM472" i="1"/>
  <c r="PW496" i="1"/>
  <c r="PW475" i="1"/>
  <c r="HG473" i="1"/>
  <c r="HQ473" i="1" s="1"/>
  <c r="IA496" i="1"/>
  <c r="GM473" i="1"/>
  <c r="PW474" i="1"/>
  <c r="IA472" i="1"/>
  <c r="PW471" i="1"/>
  <c r="PW472" i="1"/>
  <c r="GM471" i="1"/>
  <c r="IA473" i="1"/>
  <c r="GM475" i="1"/>
  <c r="HG475" i="1"/>
  <c r="HQ475" i="1" s="1"/>
  <c r="HG471" i="1"/>
  <c r="HQ471" i="1" s="1"/>
  <c r="HG472" i="1"/>
  <c r="HQ472" i="1" s="1"/>
  <c r="OQ474" i="1"/>
  <c r="HK474" i="1"/>
  <c r="HU474" i="1" s="1"/>
  <c r="PD9" i="1"/>
  <c r="PB445" i="1"/>
  <c r="PB447" i="1"/>
  <c r="PB451" i="1"/>
  <c r="PB454" i="1"/>
  <c r="PB456" i="1"/>
  <c r="PB328" i="1"/>
  <c r="PB330" i="1"/>
  <c r="PB332" i="1"/>
  <c r="PB334" i="1"/>
  <c r="PB338" i="1"/>
  <c r="PB340" i="1"/>
  <c r="PB342" i="1"/>
  <c r="PB344" i="1"/>
  <c r="PB346" i="1"/>
  <c r="PB348" i="1"/>
  <c r="PB354" i="1"/>
  <c r="PB356" i="1"/>
  <c r="PB287" i="1"/>
  <c r="PB383" i="1"/>
  <c r="PB404" i="1"/>
  <c r="PB406" i="1"/>
  <c r="PB408" i="1"/>
  <c r="PB410" i="1"/>
  <c r="PB412" i="1"/>
  <c r="PB415" i="1"/>
  <c r="PB417" i="1"/>
  <c r="PB419" i="1"/>
  <c r="PB421" i="1"/>
  <c r="PB423" i="1"/>
  <c r="PB425" i="1"/>
  <c r="PB433" i="1"/>
  <c r="PB435" i="1"/>
  <c r="PB437" i="1"/>
  <c r="PB439" i="1"/>
  <c r="PB441" i="1"/>
  <c r="PB443" i="1"/>
  <c r="PB449" i="1"/>
  <c r="PB458" i="1"/>
  <c r="PB460" i="1"/>
  <c r="PB465" i="1"/>
  <c r="PB318" i="1"/>
  <c r="PB320" i="1"/>
  <c r="PB322" i="1"/>
  <c r="PB324" i="1"/>
  <c r="PB326" i="1"/>
  <c r="PB478" i="1"/>
  <c r="PB483" i="1"/>
  <c r="PB493" i="1"/>
  <c r="PB10" i="1"/>
  <c r="PB12" i="1"/>
  <c r="PB14" i="1"/>
  <c r="PB16" i="1"/>
  <c r="PB18" i="1"/>
  <c r="PB9" i="1"/>
  <c r="PB11" i="1"/>
  <c r="PB13" i="1"/>
  <c r="PB15" i="1"/>
  <c r="PB20" i="1"/>
  <c r="PB22" i="1"/>
  <c r="PB24" i="1"/>
  <c r="PB26" i="1"/>
  <c r="PB28" i="1"/>
  <c r="PB30" i="1"/>
  <c r="PB32" i="1"/>
  <c r="PB34" i="1"/>
  <c r="PB36" i="1"/>
  <c r="PB38" i="1"/>
  <c r="PB40" i="1"/>
  <c r="PB42" i="1"/>
  <c r="PB44" i="1"/>
  <c r="PB46" i="1"/>
  <c r="PB48" i="1"/>
  <c r="PB50" i="1"/>
  <c r="PB52" i="1"/>
  <c r="PB54" i="1"/>
  <c r="PB56" i="1"/>
  <c r="PB58" i="1"/>
  <c r="PB60" i="1"/>
  <c r="PB62" i="1"/>
  <c r="PB64" i="1"/>
  <c r="PB66" i="1"/>
  <c r="PB68" i="1"/>
  <c r="PB70" i="1"/>
  <c r="PB72" i="1"/>
  <c r="PB74" i="1"/>
  <c r="PB76" i="1"/>
  <c r="PB78" i="1"/>
  <c r="PB80" i="1"/>
  <c r="PB82" i="1"/>
  <c r="PB84" i="1"/>
  <c r="PB86" i="1"/>
  <c r="PB88" i="1"/>
  <c r="PB90" i="1"/>
  <c r="PB92" i="1"/>
  <c r="PB94" i="1"/>
  <c r="PB96" i="1"/>
  <c r="PB98" i="1"/>
  <c r="PB100" i="1"/>
  <c r="PB102" i="1"/>
  <c r="PB104" i="1"/>
  <c r="PB106" i="1"/>
  <c r="PB108" i="1"/>
  <c r="PB110" i="1"/>
  <c r="PB112" i="1"/>
  <c r="PB114" i="1"/>
  <c r="PB116" i="1"/>
  <c r="PB118" i="1"/>
  <c r="PB120" i="1"/>
  <c r="PB122" i="1"/>
  <c r="PB124" i="1"/>
  <c r="PB126" i="1"/>
  <c r="PB128" i="1"/>
  <c r="PB130" i="1"/>
  <c r="PB132" i="1"/>
  <c r="PB134" i="1"/>
  <c r="PB136" i="1"/>
  <c r="PB138" i="1"/>
  <c r="PB140" i="1"/>
  <c r="PB142" i="1"/>
  <c r="PB144" i="1"/>
  <c r="PB146" i="1"/>
  <c r="PB148" i="1"/>
  <c r="PB150" i="1"/>
  <c r="PB152" i="1"/>
  <c r="PB154" i="1"/>
  <c r="PB156" i="1"/>
  <c r="PB158" i="1"/>
  <c r="PB160" i="1"/>
  <c r="PB162" i="1"/>
  <c r="PB164" i="1"/>
  <c r="PB166" i="1"/>
  <c r="PB168" i="1"/>
  <c r="PB170" i="1"/>
  <c r="PB172" i="1"/>
  <c r="PB174" i="1"/>
  <c r="PB176" i="1"/>
  <c r="PB178" i="1"/>
  <c r="PB180" i="1"/>
  <c r="PB182" i="1"/>
  <c r="PB184" i="1"/>
  <c r="PB186" i="1"/>
  <c r="PB188" i="1"/>
  <c r="PB17" i="1"/>
  <c r="PB19" i="1"/>
  <c r="PB21" i="1"/>
  <c r="PB23" i="1"/>
  <c r="PB25" i="1"/>
  <c r="PB27" i="1"/>
  <c r="PB29" i="1"/>
  <c r="PB31" i="1"/>
  <c r="PB33" i="1"/>
  <c r="PB35" i="1"/>
  <c r="PB37" i="1"/>
  <c r="PB39" i="1"/>
  <c r="PB41" i="1"/>
  <c r="PB43" i="1"/>
  <c r="PB45" i="1"/>
  <c r="PB47" i="1"/>
  <c r="PB49" i="1"/>
  <c r="PB51" i="1"/>
  <c r="PB53" i="1"/>
  <c r="PB55" i="1"/>
  <c r="PB57" i="1"/>
  <c r="PB59" i="1"/>
  <c r="PB61" i="1"/>
  <c r="PB63" i="1"/>
  <c r="PB65" i="1"/>
  <c r="PB67" i="1"/>
  <c r="PB69" i="1"/>
  <c r="PB71" i="1"/>
  <c r="PB73" i="1"/>
  <c r="PB75" i="1"/>
  <c r="PB77" i="1"/>
  <c r="PB79" i="1"/>
  <c r="PB81" i="1"/>
  <c r="PB83" i="1"/>
  <c r="PB85" i="1"/>
  <c r="PB87" i="1"/>
  <c r="PB89" i="1"/>
  <c r="PB91" i="1"/>
  <c r="PB93" i="1"/>
  <c r="PB95" i="1"/>
  <c r="PB97" i="1"/>
  <c r="PB99" i="1"/>
  <c r="PB101" i="1"/>
  <c r="PB103" i="1"/>
  <c r="PB105" i="1"/>
  <c r="PB107" i="1"/>
  <c r="PB109" i="1"/>
  <c r="PB111" i="1"/>
  <c r="PB113" i="1"/>
  <c r="PB115" i="1"/>
  <c r="PB117" i="1"/>
  <c r="PB119" i="1"/>
  <c r="PB121" i="1"/>
  <c r="PB123" i="1"/>
  <c r="PB125" i="1"/>
  <c r="PB127" i="1"/>
  <c r="PB129" i="1"/>
  <c r="PB131" i="1"/>
  <c r="PB133" i="1"/>
  <c r="PB135" i="1"/>
  <c r="PB137" i="1"/>
  <c r="PB139" i="1"/>
  <c r="PB141" i="1"/>
  <c r="PB143" i="1"/>
  <c r="PB145" i="1"/>
  <c r="PB147" i="1"/>
  <c r="PB149" i="1"/>
  <c r="PB151" i="1"/>
  <c r="PB153" i="1"/>
  <c r="PB155" i="1"/>
  <c r="PB157" i="1"/>
  <c r="PB159" i="1"/>
  <c r="PB161" i="1"/>
  <c r="PB163" i="1"/>
  <c r="PB165" i="1"/>
  <c r="PB167" i="1"/>
  <c r="PB169" i="1"/>
  <c r="PB171" i="1"/>
  <c r="PB173" i="1"/>
  <c r="PB175" i="1"/>
  <c r="PB177" i="1"/>
  <c r="PB179" i="1"/>
  <c r="PB181" i="1"/>
  <c r="PB183" i="1"/>
  <c r="PB359" i="1"/>
  <c r="PB361" i="1"/>
  <c r="PB363" i="1"/>
  <c r="PB365" i="1"/>
  <c r="PB367" i="1"/>
  <c r="PB369" i="1"/>
  <c r="PB485" i="1"/>
  <c r="PB490" i="1"/>
  <c r="PB190" i="1"/>
  <c r="PB192" i="1"/>
  <c r="PB194" i="1"/>
  <c r="PB196" i="1"/>
  <c r="PB198" i="1"/>
  <c r="PB201" i="1"/>
  <c r="PB203" i="1"/>
  <c r="PB205" i="1"/>
  <c r="PB207" i="1"/>
  <c r="PB209" i="1"/>
  <c r="PB211" i="1"/>
  <c r="PB213" i="1"/>
  <c r="PB215" i="1"/>
  <c r="PB218" i="1"/>
  <c r="PB220" i="1"/>
  <c r="PB222" i="1"/>
  <c r="PB224" i="1"/>
  <c r="PB226" i="1"/>
  <c r="PB228" i="1"/>
  <c r="PB230" i="1"/>
  <c r="PB232" i="1"/>
  <c r="PB234" i="1"/>
  <c r="PB236" i="1"/>
  <c r="PB239" i="1"/>
  <c r="PB241" i="1"/>
  <c r="PB243" i="1"/>
  <c r="PB245" i="1"/>
  <c r="PB247" i="1"/>
  <c r="PB249" i="1"/>
  <c r="PB251" i="1"/>
  <c r="PB253" i="1"/>
  <c r="PB255" i="1"/>
  <c r="PB257" i="1"/>
  <c r="PB259" i="1"/>
  <c r="PB261" i="1"/>
  <c r="PB263" i="1"/>
  <c r="PB266" i="1"/>
  <c r="PB269" i="1"/>
  <c r="PB271" i="1"/>
  <c r="PB273" i="1"/>
  <c r="PB275" i="1"/>
  <c r="PB277" i="1"/>
  <c r="PB279" i="1"/>
  <c r="PB281" i="1"/>
  <c r="PB283" i="1"/>
  <c r="PB285" i="1"/>
  <c r="PB379" i="1"/>
  <c r="PB381" i="1"/>
  <c r="PB385" i="1"/>
  <c r="PB390" i="1"/>
  <c r="PB392" i="1"/>
  <c r="PB397" i="1"/>
  <c r="PB402" i="1"/>
  <c r="PB491" i="1"/>
  <c r="PB289" i="1"/>
  <c r="PB291" i="1"/>
  <c r="PB293" i="1"/>
  <c r="PB295" i="1"/>
  <c r="PB297" i="1"/>
  <c r="PB299" i="1"/>
  <c r="PB301" i="1"/>
  <c r="PB305" i="1"/>
  <c r="PB307" i="1"/>
  <c r="PB309" i="1"/>
  <c r="PB311" i="1"/>
  <c r="PB314" i="1"/>
  <c r="PB316" i="1"/>
  <c r="PB477" i="1"/>
  <c r="PB492" i="1"/>
  <c r="PB360" i="1"/>
  <c r="PB362" i="1"/>
  <c r="PB364" i="1"/>
  <c r="PB366" i="1"/>
  <c r="PB368" i="1"/>
  <c r="PB371" i="1"/>
  <c r="PB479" i="1"/>
  <c r="PB486" i="1"/>
  <c r="PB494" i="1"/>
  <c r="PB185" i="1"/>
  <c r="PB187" i="1"/>
  <c r="PB189" i="1"/>
  <c r="PB191" i="1"/>
  <c r="PB193" i="1"/>
  <c r="PB195" i="1"/>
  <c r="PB197" i="1"/>
  <c r="PB199" i="1"/>
  <c r="PB202" i="1"/>
  <c r="PB204" i="1"/>
  <c r="PB206" i="1"/>
  <c r="PB208" i="1"/>
  <c r="PB210" i="1"/>
  <c r="PB212" i="1"/>
  <c r="PB214" i="1"/>
  <c r="PB217" i="1"/>
  <c r="PB219" i="1"/>
  <c r="PB221" i="1"/>
  <c r="PB223" i="1"/>
  <c r="PB225" i="1"/>
  <c r="PB227" i="1"/>
  <c r="PB229" i="1"/>
  <c r="PB231" i="1"/>
  <c r="PB233" i="1"/>
  <c r="PB235" i="1"/>
  <c r="PB237" i="1"/>
  <c r="PB240" i="1"/>
  <c r="PB242" i="1"/>
  <c r="PB244" i="1"/>
  <c r="PB246" i="1"/>
  <c r="PB248" i="1"/>
  <c r="PB250" i="1"/>
  <c r="PB252" i="1"/>
  <c r="PB254" i="1"/>
  <c r="PB256" i="1"/>
  <c r="PB258" i="1"/>
  <c r="PB260" i="1"/>
  <c r="PB262" i="1"/>
  <c r="PB265" i="1"/>
  <c r="PB268" i="1"/>
  <c r="PB270" i="1"/>
  <c r="PB272" i="1"/>
  <c r="PB274" i="1"/>
  <c r="PB276" i="1"/>
  <c r="PB278" i="1"/>
  <c r="PB280" i="1"/>
  <c r="PB282" i="1"/>
  <c r="PB284" i="1"/>
  <c r="PB286" i="1"/>
  <c r="PB372" i="1"/>
  <c r="PB380" i="1"/>
  <c r="PB382" i="1"/>
  <c r="PB384" i="1"/>
  <c r="PB387" i="1"/>
  <c r="PB391" i="1"/>
  <c r="PB396" i="1"/>
  <c r="PB398" i="1"/>
  <c r="PB403" i="1"/>
  <c r="PB405" i="1"/>
  <c r="PB407" i="1"/>
  <c r="PB409" i="1"/>
  <c r="PB411" i="1"/>
  <c r="PB414" i="1"/>
  <c r="PB416" i="1"/>
  <c r="PB418" i="1"/>
  <c r="PB420" i="1"/>
  <c r="PB422" i="1"/>
  <c r="PB424" i="1"/>
  <c r="PB430" i="1"/>
  <c r="PB434" i="1"/>
  <c r="PB436" i="1"/>
  <c r="PB438" i="1"/>
  <c r="PB440" i="1"/>
  <c r="PB442" i="1"/>
  <c r="PB444" i="1"/>
  <c r="PB446" i="1"/>
  <c r="PB448" i="1"/>
  <c r="PB450" i="1"/>
  <c r="PB453" i="1"/>
  <c r="PB455" i="1"/>
  <c r="PB457" i="1"/>
  <c r="PB459" i="1"/>
  <c r="PB463" i="1"/>
  <c r="PB480" i="1"/>
  <c r="PB487" i="1"/>
  <c r="PB290" i="1"/>
  <c r="PB292" i="1"/>
  <c r="PB294" i="1"/>
  <c r="PB296" i="1"/>
  <c r="PB298" i="1"/>
  <c r="PB300" i="1"/>
  <c r="PB304" i="1"/>
  <c r="PB306" i="1"/>
  <c r="PB308" i="1"/>
  <c r="PB310" i="1"/>
  <c r="PB312" i="1"/>
  <c r="PB315" i="1"/>
  <c r="PB481" i="1"/>
  <c r="PB488" i="1"/>
  <c r="PB319" i="1"/>
  <c r="PB321" i="1"/>
  <c r="PB323" i="1"/>
  <c r="PB325" i="1"/>
  <c r="PB327" i="1"/>
  <c r="PB329" i="1"/>
  <c r="PB331" i="1"/>
  <c r="PB333" i="1"/>
  <c r="PB335" i="1"/>
  <c r="PB339" i="1"/>
  <c r="PB341" i="1"/>
  <c r="PB343" i="1"/>
  <c r="PB345" i="1"/>
  <c r="PB347" i="1"/>
  <c r="PB352" i="1"/>
  <c r="PB355" i="1"/>
  <c r="PB357" i="1"/>
  <c r="PB482" i="1"/>
  <c r="PB484" i="1"/>
  <c r="PB489" i="1"/>
  <c r="RM27" i="1"/>
  <c r="RM466" i="1"/>
  <c r="RM495" i="1"/>
  <c r="RN9" i="1"/>
  <c r="RN466" i="1"/>
  <c r="RN495" i="1"/>
  <c r="RQ31" i="1"/>
  <c r="RS466" i="1"/>
  <c r="RR466" i="1"/>
  <c r="RQ466" i="1"/>
  <c r="RO466" i="1"/>
  <c r="RL466" i="1"/>
  <c r="RS495" i="1"/>
  <c r="RR495" i="1"/>
  <c r="RQ495" i="1"/>
  <c r="RO495" i="1"/>
  <c r="RL495" i="1"/>
  <c r="HH466" i="1"/>
  <c r="HR466" i="1" s="1"/>
  <c r="HI466" i="1"/>
  <c r="HS466" i="1" s="1"/>
  <c r="HD466" i="1"/>
  <c r="HN466" i="1" s="1"/>
  <c r="OQ466" i="1"/>
  <c r="HE466" i="1"/>
  <c r="HO466" i="1" s="1"/>
  <c r="HF466" i="1"/>
  <c r="HP466" i="1" s="1"/>
  <c r="HK466" i="1"/>
  <c r="HU466" i="1" s="1"/>
  <c r="GQ466" i="1"/>
  <c r="QA466" i="1"/>
  <c r="IE466" i="1"/>
  <c r="PY466" i="1"/>
  <c r="GO466" i="1"/>
  <c r="IC466" i="1"/>
  <c r="HG466" i="1"/>
  <c r="HQ466" i="1" s="1"/>
  <c r="GN466" i="1"/>
  <c r="IB466" i="1"/>
  <c r="PX466" i="1"/>
  <c r="FN466" i="1"/>
  <c r="OZ466" i="1"/>
  <c r="FX466" i="1"/>
  <c r="GP466" i="1"/>
  <c r="PZ466" i="1"/>
  <c r="ID466" i="1"/>
  <c r="OP466" i="1"/>
  <c r="HJ466" i="1"/>
  <c r="HT466" i="1" s="1"/>
  <c r="FO466" i="1"/>
  <c r="PA466" i="1"/>
  <c r="FY466" i="1"/>
  <c r="PT466" i="1"/>
  <c r="HX466" i="1"/>
  <c r="GJ466" i="1"/>
  <c r="GK466" i="1"/>
  <c r="PU466" i="1"/>
  <c r="HY466" i="1"/>
  <c r="HZ466" i="1"/>
  <c r="GL466" i="1"/>
  <c r="PV466" i="1"/>
  <c r="IA466" i="1"/>
  <c r="GM466" i="1"/>
  <c r="PW466" i="1"/>
  <c r="AF500" i="1"/>
  <c r="N500" i="1"/>
  <c r="CL500" i="1"/>
  <c r="S500" i="1"/>
  <c r="CF500" i="1"/>
  <c r="BC500" i="1"/>
  <c r="QO476" i="1" l="1"/>
  <c r="PH476" i="1"/>
  <c r="QN476" i="1"/>
  <c r="QQ476" i="1"/>
  <c r="QP476" i="1"/>
  <c r="QR476" i="1"/>
  <c r="QS476" i="1"/>
  <c r="C503" i="1"/>
  <c r="BM500" i="1"/>
  <c r="BZ500" i="1"/>
  <c r="CR500" i="1"/>
  <c r="QP471" i="1" l="1"/>
  <c r="QN471" i="1"/>
  <c r="QQ471" i="1"/>
  <c r="QR471" i="1"/>
  <c r="QQ473" i="1"/>
  <c r="QP473" i="1"/>
  <c r="QN473" i="1"/>
  <c r="QR474" i="1"/>
  <c r="QO473" i="1"/>
  <c r="QS471" i="1"/>
  <c r="QN472" i="1"/>
  <c r="QQ472" i="1"/>
  <c r="QP472" i="1"/>
  <c r="QR472" i="1"/>
  <c r="QO475" i="1"/>
  <c r="QR475" i="1"/>
  <c r="QS496" i="1"/>
  <c r="QO472" i="1"/>
  <c r="QO471" i="1"/>
  <c r="QS473" i="1"/>
  <c r="QP475" i="1"/>
  <c r="QQ475" i="1"/>
  <c r="QN475" i="1"/>
  <c r="QR496" i="1"/>
  <c r="QS474" i="1"/>
  <c r="QS472" i="1"/>
  <c r="QO496" i="1"/>
  <c r="QN496" i="1"/>
  <c r="QQ496" i="1"/>
  <c r="QP496" i="1"/>
  <c r="QN474" i="1"/>
  <c r="QQ474" i="1"/>
  <c r="QP474" i="1"/>
  <c r="QR473" i="1"/>
  <c r="QS475" i="1"/>
  <c r="QO474" i="1"/>
  <c r="PH496" i="1"/>
  <c r="PH474" i="1"/>
  <c r="PH473" i="1"/>
  <c r="PH475" i="1"/>
  <c r="PH472" i="1"/>
  <c r="PH471" i="1"/>
  <c r="SC466" i="1"/>
  <c r="SE466" i="1"/>
  <c r="SB466" i="1"/>
  <c r="SD466" i="1"/>
  <c r="SF466" i="1"/>
  <c r="SF495" i="1"/>
  <c r="SB495" i="1"/>
  <c r="SE495" i="1"/>
  <c r="SC495" i="1"/>
  <c r="SD495" i="1"/>
  <c r="QS466" i="1"/>
  <c r="QQ466" i="1"/>
  <c r="QP466" i="1"/>
  <c r="QN466" i="1"/>
  <c r="QR466" i="1"/>
  <c r="QO466" i="1"/>
  <c r="HE26" i="1"/>
  <c r="OQ495" i="1"/>
  <c r="HK495" i="1"/>
  <c r="HU495" i="1" s="1"/>
  <c r="HI495" i="1"/>
  <c r="HS495" i="1" s="1"/>
  <c r="OP495" i="1"/>
  <c r="HJ495" i="1"/>
  <c r="HT495" i="1" s="1"/>
  <c r="HG495" i="1"/>
  <c r="HQ495" i="1" s="1"/>
  <c r="HE495" i="1"/>
  <c r="HO495" i="1" s="1"/>
  <c r="GM495" i="1"/>
  <c r="IA495" i="1"/>
  <c r="PW495" i="1"/>
  <c r="HZ495" i="1"/>
  <c r="GL495" i="1"/>
  <c r="PV495" i="1"/>
  <c r="GN495" i="1"/>
  <c r="IB495" i="1"/>
  <c r="PX495" i="1"/>
  <c r="HD495" i="1"/>
  <c r="HN495" i="1" s="1"/>
  <c r="ER463" i="1"/>
  <c r="FX495" i="1"/>
  <c r="FN495" i="1"/>
  <c r="OZ495" i="1"/>
  <c r="GP495" i="1"/>
  <c r="PZ495" i="1"/>
  <c r="ID495" i="1"/>
  <c r="OP31" i="1"/>
  <c r="HJ26" i="1"/>
  <c r="HF495" i="1"/>
  <c r="HP495" i="1" s="1"/>
  <c r="HY495" i="1"/>
  <c r="GK495" i="1"/>
  <c r="PU495" i="1"/>
  <c r="FY495" i="1"/>
  <c r="FO495" i="1"/>
  <c r="PA495" i="1"/>
  <c r="PY495" i="1"/>
  <c r="GO495" i="1"/>
  <c r="IC495" i="1"/>
  <c r="QA495" i="1"/>
  <c r="IE495" i="1"/>
  <c r="GQ495" i="1"/>
  <c r="HX495" i="1"/>
  <c r="GJ495" i="1"/>
  <c r="PT495" i="1"/>
  <c r="HH495" i="1"/>
  <c r="HR495" i="1" s="1"/>
  <c r="HK11" i="1"/>
  <c r="HD25" i="1"/>
  <c r="OD19" i="1"/>
  <c r="HG26" i="1"/>
  <c r="C502" i="1"/>
  <c r="AK500" i="1"/>
  <c r="BF500" i="1"/>
  <c r="BX500" i="1"/>
  <c r="BV500" i="1"/>
  <c r="BD500" i="1"/>
  <c r="AA500" i="1"/>
  <c r="U500" i="1"/>
  <c r="BS500" i="1"/>
  <c r="AX500" i="1"/>
  <c r="BW500" i="1"/>
  <c r="BL500" i="1"/>
  <c r="BY500" i="1"/>
  <c r="CM500" i="1"/>
  <c r="D501" i="1"/>
  <c r="BP500" i="1"/>
  <c r="C501" i="1"/>
  <c r="AT500" i="1"/>
  <c r="P500" i="1"/>
  <c r="CE500" i="1"/>
  <c r="AI500" i="1"/>
  <c r="CK500" i="1"/>
  <c r="L500" i="1"/>
  <c r="BN500" i="1"/>
  <c r="AR500" i="1"/>
  <c r="C504" i="1"/>
  <c r="CD500" i="1"/>
  <c r="CC500" i="1"/>
  <c r="AS500" i="1"/>
  <c r="AE500" i="1"/>
  <c r="K500" i="1"/>
  <c r="CO500" i="1"/>
  <c r="CP500" i="1"/>
  <c r="BE500" i="1"/>
  <c r="J500" i="1"/>
  <c r="CJ500" i="1"/>
  <c r="M500" i="1"/>
  <c r="C500" i="1"/>
  <c r="AC500" i="1"/>
  <c r="AU500" i="1"/>
  <c r="BT500" i="1"/>
  <c r="BB500" i="1"/>
  <c r="AG500" i="1"/>
  <c r="AO500" i="1"/>
  <c r="AP500" i="1"/>
  <c r="CB500" i="1"/>
  <c r="BH500" i="1"/>
  <c r="AL500" i="1"/>
  <c r="Q500" i="1"/>
  <c r="O500" i="1"/>
  <c r="X500" i="1"/>
  <c r="W500" i="1"/>
  <c r="AZ500" i="1"/>
  <c r="D500" i="1"/>
  <c r="D502" i="1"/>
  <c r="AV500" i="1"/>
  <c r="R500" i="1"/>
  <c r="BJ500" i="1"/>
  <c r="Y500" i="1"/>
  <c r="CI500" i="1"/>
  <c r="AD500" i="1"/>
  <c r="BO500" i="1"/>
  <c r="BR500" i="1"/>
  <c r="CA500" i="1"/>
  <c r="CQ500" i="1"/>
  <c r="CS500" i="1"/>
  <c r="AW500" i="1"/>
  <c r="CG500" i="1"/>
  <c r="D504" i="1"/>
  <c r="AM500" i="1"/>
  <c r="D503" i="1"/>
  <c r="BQ500" i="1"/>
  <c r="QR495" i="1" l="1"/>
  <c r="QQ495" i="1"/>
  <c r="QP495" i="1"/>
  <c r="QN495" i="1"/>
  <c r="QS495" i="1"/>
  <c r="QO495" i="1"/>
  <c r="HH13" i="1"/>
  <c r="ER441" i="1"/>
  <c r="ER85" i="1"/>
  <c r="ER193" i="1"/>
  <c r="OD271" i="1"/>
  <c r="ER134" i="1"/>
  <c r="PF404" i="1"/>
  <c r="OD47" i="1"/>
  <c r="ER121" i="1"/>
  <c r="ER339" i="1"/>
  <c r="ER402" i="1"/>
  <c r="OD222" i="1"/>
  <c r="HF25" i="1"/>
  <c r="ER12" i="1"/>
  <c r="PF45" i="1"/>
  <c r="PE171" i="1"/>
  <c r="ER217" i="1"/>
  <c r="PG16" i="1"/>
  <c r="ER384" i="1"/>
  <c r="PC485" i="1"/>
  <c r="OD445" i="1"/>
  <c r="PG11" i="1"/>
  <c r="PE390" i="1"/>
  <c r="PF273" i="1"/>
  <c r="OF286" i="1"/>
  <c r="ER305" i="1"/>
  <c r="ER398" i="1"/>
  <c r="PF409" i="1"/>
  <c r="ER412" i="1"/>
  <c r="ER257" i="1"/>
  <c r="PE218" i="1"/>
  <c r="ER278" i="1"/>
  <c r="ER300" i="1"/>
  <c r="PG405" i="1"/>
  <c r="PE440" i="1"/>
  <c r="PF354" i="1"/>
  <c r="PG366" i="1"/>
  <c r="HD30" i="1"/>
  <c r="HJ19" i="1"/>
  <c r="ER23" i="1"/>
  <c r="PG26" i="1"/>
  <c r="PF37" i="1"/>
  <c r="ER43" i="1"/>
  <c r="OF47" i="1"/>
  <c r="OF57" i="1"/>
  <c r="PF244" i="1"/>
  <c r="SG247" i="1"/>
  <c r="PE258" i="1"/>
  <c r="ER277" i="1"/>
  <c r="PC284" i="1"/>
  <c r="ER292" i="1"/>
  <c r="PG319" i="1"/>
  <c r="PE436" i="1"/>
  <c r="HK19" i="1"/>
  <c r="OD69" i="1"/>
  <c r="ER114" i="1"/>
  <c r="ER129" i="1"/>
  <c r="ER136" i="1"/>
  <c r="PD136" i="1"/>
  <c r="PE184" i="1"/>
  <c r="PE315" i="1"/>
  <c r="PG449" i="1"/>
  <c r="HZ9" i="1"/>
  <c r="IA11" i="1"/>
  <c r="OP12" i="1"/>
  <c r="OF21" i="1"/>
  <c r="ER35" i="1"/>
  <c r="ER45" i="1"/>
  <c r="OD48" i="1"/>
  <c r="PF53" i="1"/>
  <c r="PD62" i="1"/>
  <c r="PF74" i="1"/>
  <c r="ER75" i="1"/>
  <c r="OD98" i="1"/>
  <c r="PE110" i="1"/>
  <c r="ER128" i="1"/>
  <c r="PE154" i="1"/>
  <c r="OD162" i="1"/>
  <c r="PG165" i="1"/>
  <c r="ER203" i="1"/>
  <c r="ER230" i="1"/>
  <c r="ER276" i="1"/>
  <c r="PG279" i="1"/>
  <c r="PG308" i="1"/>
  <c r="SG308" i="1"/>
  <c r="PD361" i="1"/>
  <c r="PG362" i="1"/>
  <c r="SG362" i="1"/>
  <c r="PE403" i="1"/>
  <c r="OF434" i="1"/>
  <c r="PF493" i="1"/>
  <c r="HH23" i="1"/>
  <c r="HK10" i="1"/>
  <c r="HU10" i="1" s="1"/>
  <c r="PE11" i="1"/>
  <c r="HI10" i="1"/>
  <c r="HD26" i="1"/>
  <c r="HN26" i="1" s="1"/>
  <c r="PG73" i="1"/>
  <c r="PG91" i="1"/>
  <c r="PF98" i="1"/>
  <c r="PD125" i="1"/>
  <c r="PF133" i="1"/>
  <c r="PG198" i="1"/>
  <c r="PF219" i="1"/>
  <c r="PG274" i="1"/>
  <c r="ER286" i="1"/>
  <c r="PG292" i="1"/>
  <c r="PC298" i="1"/>
  <c r="PG314" i="1"/>
  <c r="ER357" i="1"/>
  <c r="ER404" i="1"/>
  <c r="PC494" i="1"/>
  <c r="HD10" i="1"/>
  <c r="HH25" i="1"/>
  <c r="HR25" i="1" s="1"/>
  <c r="HG19" i="1"/>
  <c r="PG44" i="1"/>
  <c r="PG72" i="1"/>
  <c r="OD169" i="1"/>
  <c r="ER175" i="1"/>
  <c r="ER196" i="1"/>
  <c r="PD278" i="1"/>
  <c r="OD306" i="1"/>
  <c r="OD334" i="1"/>
  <c r="PG348" i="1"/>
  <c r="PC403" i="1"/>
  <c r="ER422" i="1"/>
  <c r="FN9" i="1"/>
  <c r="GK9" i="1"/>
  <c r="HF26" i="1"/>
  <c r="HP26" i="1" s="1"/>
  <c r="PC49" i="1"/>
  <c r="SG83" i="1"/>
  <c r="OF179" i="1"/>
  <c r="PG184" i="1"/>
  <c r="OD194" i="1"/>
  <c r="PG203" i="1"/>
  <c r="OD250" i="1"/>
  <c r="PC259" i="1"/>
  <c r="PG436" i="1"/>
  <c r="PC440" i="1"/>
  <c r="OP9" i="1"/>
  <c r="OQ31" i="1"/>
  <c r="HK26" i="1"/>
  <c r="ER18" i="1"/>
  <c r="HI19" i="1"/>
  <c r="HS19" i="1" s="1"/>
  <c r="OD28" i="1"/>
  <c r="OD31" i="1"/>
  <c r="PG33" i="1"/>
  <c r="OF49" i="1"/>
  <c r="PG57" i="1"/>
  <c r="OD90" i="1"/>
  <c r="ER93" i="1"/>
  <c r="PG99" i="1"/>
  <c r="OD100" i="1"/>
  <c r="PE104" i="1"/>
  <c r="OD109" i="1"/>
  <c r="ER109" i="1"/>
  <c r="GH13" i="1"/>
  <c r="SG37" i="1"/>
  <c r="PG38" i="1"/>
  <c r="SG69" i="1"/>
  <c r="PG80" i="1"/>
  <c r="SG80" i="1"/>
  <c r="PE87" i="1"/>
  <c r="ER92" i="1"/>
  <c r="PE97" i="1"/>
  <c r="IA9" i="1"/>
  <c r="PF27" i="1"/>
  <c r="PF31" i="1"/>
  <c r="SG36" i="1"/>
  <c r="PC42" i="1"/>
  <c r="PF46" i="1"/>
  <c r="ER59" i="1"/>
  <c r="SG64" i="1"/>
  <c r="PF66" i="1"/>
  <c r="SG67" i="1"/>
  <c r="PE68" i="1"/>
  <c r="PG75" i="1"/>
  <c r="PG76" i="1"/>
  <c r="ER77" i="1"/>
  <c r="PG88" i="1"/>
  <c r="OD89" i="1"/>
  <c r="PG92" i="1"/>
  <c r="PE105" i="1"/>
  <c r="PA9" i="1"/>
  <c r="PY10" i="1"/>
  <c r="HH11" i="1"/>
  <c r="HD19" i="1"/>
  <c r="PD31" i="1"/>
  <c r="ER32" i="1"/>
  <c r="OF44" i="1"/>
  <c r="ER51" i="1"/>
  <c r="OD52" i="1"/>
  <c r="PE52" i="1"/>
  <c r="PG56" i="1"/>
  <c r="SG56" i="1"/>
  <c r="OF66" i="1"/>
  <c r="PE70" i="1"/>
  <c r="PC86" i="1"/>
  <c r="OF89" i="1"/>
  <c r="PF89" i="1"/>
  <c r="PD91" i="1"/>
  <c r="ER95" i="1"/>
  <c r="PC103" i="1"/>
  <c r="ER104" i="1"/>
  <c r="PE15" i="1"/>
  <c r="SG15" i="1"/>
  <c r="HJ11" i="1"/>
  <c r="SG26" i="1"/>
  <c r="PG27" i="1"/>
  <c r="PF43" i="1"/>
  <c r="PG48" i="1"/>
  <c r="SG48" i="1"/>
  <c r="PE72" i="1"/>
  <c r="OD88" i="1"/>
  <c r="OF102" i="1"/>
  <c r="OF105" i="1"/>
  <c r="EO105" i="1"/>
  <c r="GK10" i="1"/>
  <c r="GM9" i="1"/>
  <c r="HF19" i="1"/>
  <c r="OF25" i="1"/>
  <c r="PE25" i="1"/>
  <c r="PG35" i="1"/>
  <c r="PF49" i="1"/>
  <c r="OF52" i="1"/>
  <c r="OD56" i="1"/>
  <c r="PF60" i="1"/>
  <c r="PG79" i="1"/>
  <c r="PC81" i="1"/>
  <c r="PF85" i="1"/>
  <c r="PF87" i="1"/>
  <c r="PF96" i="1"/>
  <c r="PC97" i="1"/>
  <c r="ER103" i="1"/>
  <c r="HF9" i="1"/>
  <c r="HG25" i="1"/>
  <c r="HH10" i="1"/>
  <c r="ER13" i="1"/>
  <c r="PG20" i="1"/>
  <c r="OD21" i="1"/>
  <c r="SG31" i="1"/>
  <c r="PE36" i="1"/>
  <c r="PE38" i="1"/>
  <c r="OF41" i="1"/>
  <c r="PE46" i="1"/>
  <c r="EO47" i="1"/>
  <c r="PD47" i="1"/>
  <c r="PF51" i="1"/>
  <c r="PC54" i="1"/>
  <c r="PF61" i="1"/>
  <c r="PG63" i="1"/>
  <c r="PG68" i="1"/>
  <c r="SG70" i="1"/>
  <c r="SG71" i="1"/>
  <c r="PC75" i="1"/>
  <c r="PE76" i="1"/>
  <c r="SG77" i="1"/>
  <c r="PG100" i="1"/>
  <c r="OD154" i="1"/>
  <c r="PC212" i="1"/>
  <c r="OF223" i="1"/>
  <c r="ER239" i="1"/>
  <c r="OD248" i="1"/>
  <c r="PG263" i="1"/>
  <c r="OD265" i="1"/>
  <c r="PG272" i="1"/>
  <c r="PG275" i="1"/>
  <c r="SG277" i="1"/>
  <c r="PD282" i="1"/>
  <c r="PC286" i="1"/>
  <c r="OF296" i="1"/>
  <c r="PD296" i="1"/>
  <c r="OD298" i="1"/>
  <c r="ER301" i="1"/>
  <c r="PC306" i="1"/>
  <c r="PF312" i="1"/>
  <c r="PE319" i="1"/>
  <c r="PF321" i="1"/>
  <c r="PF334" i="1"/>
  <c r="PE339" i="1"/>
  <c r="PG341" i="1"/>
  <c r="SG341" i="1"/>
  <c r="PG343" i="1"/>
  <c r="PF344" i="1"/>
  <c r="ER345" i="1"/>
  <c r="PD368" i="1"/>
  <c r="PF381" i="1"/>
  <c r="PD382" i="1"/>
  <c r="PG383" i="1"/>
  <c r="PF385" i="1"/>
  <c r="PF398" i="1"/>
  <c r="OF410" i="1"/>
  <c r="ER414" i="1"/>
  <c r="ER415" i="1"/>
  <c r="OF436" i="1"/>
  <c r="OF438" i="1"/>
  <c r="SG456" i="1"/>
  <c r="SG480" i="1"/>
  <c r="PC481" i="1"/>
  <c r="PF482" i="1"/>
  <c r="PE483" i="1"/>
  <c r="PE484" i="1"/>
  <c r="PD485" i="1"/>
  <c r="PG110" i="1"/>
  <c r="PE111" i="1"/>
  <c r="PG112" i="1"/>
  <c r="SG112" i="1"/>
  <c r="PF116" i="1"/>
  <c r="PG130" i="1"/>
  <c r="ER144" i="1"/>
  <c r="SG144" i="1"/>
  <c r="PE153" i="1"/>
  <c r="PC164" i="1"/>
  <c r="PD174" i="1"/>
  <c r="PG201" i="1"/>
  <c r="PD215" i="1"/>
  <c r="PF255" i="1"/>
  <c r="PE261" i="1"/>
  <c r="PC276" i="1"/>
  <c r="PD281" i="1"/>
  <c r="PG282" i="1"/>
  <c r="OF284" i="1"/>
  <c r="OD307" i="1"/>
  <c r="PD357" i="1"/>
  <c r="PF407" i="1"/>
  <c r="PF419" i="1"/>
  <c r="OF433" i="1"/>
  <c r="EO434" i="1"/>
  <c r="PE491" i="1"/>
  <c r="ER120" i="1"/>
  <c r="PE124" i="1"/>
  <c r="OD126" i="1"/>
  <c r="PG132" i="1"/>
  <c r="PD135" i="1"/>
  <c r="PF149" i="1"/>
  <c r="PE152" i="1"/>
  <c r="ER161" i="1"/>
  <c r="PE163" i="1"/>
  <c r="SG170" i="1"/>
  <c r="ER172" i="1"/>
  <c r="ER178" i="1"/>
  <c r="PD178" i="1"/>
  <c r="PE180" i="1"/>
  <c r="ER186" i="1"/>
  <c r="PC186" i="1"/>
  <c r="PG194" i="1"/>
  <c r="OD204" i="1"/>
  <c r="PD211" i="1"/>
  <c r="PG215" i="1"/>
  <c r="OD219" i="1"/>
  <c r="PF245" i="1"/>
  <c r="PE254" i="1"/>
  <c r="PG259" i="1"/>
  <c r="OF261" i="1"/>
  <c r="OD263" i="1"/>
  <c r="PE263" i="1"/>
  <c r="PE277" i="1"/>
  <c r="PF280" i="1"/>
  <c r="OD283" i="1"/>
  <c r="PF285" i="1"/>
  <c r="PC296" i="1"/>
  <c r="OF301" i="1"/>
  <c r="PG306" i="1"/>
  <c r="OF307" i="1"/>
  <c r="PE309" i="1"/>
  <c r="PF316" i="1"/>
  <c r="PE323" i="1"/>
  <c r="PC339" i="1"/>
  <c r="ER340" i="1"/>
  <c r="PG340" i="1"/>
  <c r="PF356" i="1"/>
  <c r="PC359" i="1"/>
  <c r="PF380" i="1"/>
  <c r="ER382" i="1"/>
  <c r="PC382" i="1"/>
  <c r="PF396" i="1"/>
  <c r="PG398" i="1"/>
  <c r="PF411" i="1"/>
  <c r="PF418" i="1"/>
  <c r="PF421" i="1"/>
  <c r="PG422" i="1"/>
  <c r="OD430" i="1"/>
  <c r="PG442" i="1"/>
  <c r="SG444" i="1"/>
  <c r="SG449" i="1"/>
  <c r="PF477" i="1"/>
  <c r="PD478" i="1"/>
  <c r="OF121" i="1"/>
  <c r="PF137" i="1"/>
  <c r="PE142" i="1"/>
  <c r="PE147" i="1"/>
  <c r="PG182" i="1"/>
  <c r="PC185" i="1"/>
  <c r="PE188" i="1"/>
  <c r="PE260" i="1"/>
  <c r="SG279" i="1"/>
  <c r="PF304" i="1"/>
  <c r="SG354" i="1"/>
  <c r="PE460" i="1"/>
  <c r="PD477" i="1"/>
  <c r="OF483" i="1"/>
  <c r="PE493" i="1"/>
  <c r="SG111" i="1"/>
  <c r="PF123" i="1"/>
  <c r="PD128" i="1"/>
  <c r="PE130" i="1"/>
  <c r="SG133" i="1"/>
  <c r="PF146" i="1"/>
  <c r="ER153" i="1"/>
  <c r="PE157" i="1"/>
  <c r="PC159" i="1"/>
  <c r="ER195" i="1"/>
  <c r="PE201" i="1"/>
  <c r="PD205" i="1"/>
  <c r="ER214" i="1"/>
  <c r="EO223" i="1"/>
  <c r="PC225" i="1"/>
  <c r="PG226" i="1"/>
  <c r="PC233" i="1"/>
  <c r="PG239" i="1"/>
  <c r="PF250" i="1"/>
  <c r="ER255" i="1"/>
  <c r="ER285" i="1"/>
  <c r="PE293" i="1"/>
  <c r="OF294" i="1"/>
  <c r="PG299" i="1"/>
  <c r="OF309" i="1"/>
  <c r="ER316" i="1"/>
  <c r="OD322" i="1"/>
  <c r="PE322" i="1"/>
  <c r="PF328" i="1"/>
  <c r="SG328" i="1"/>
  <c r="ER343" i="1"/>
  <c r="PF365" i="1"/>
  <c r="PF379" i="1"/>
  <c r="PE384" i="1"/>
  <c r="PE410" i="1"/>
  <c r="PC420" i="1"/>
  <c r="PC478" i="1"/>
  <c r="PE115" i="1"/>
  <c r="OF118" i="1"/>
  <c r="PD133" i="1"/>
  <c r="PG140" i="1"/>
  <c r="SG145" i="1"/>
  <c r="PF151" i="1"/>
  <c r="OF154" i="1"/>
  <c r="PF161" i="1"/>
  <c r="ER164" i="1"/>
  <c r="PF174" i="1"/>
  <c r="PE192" i="1"/>
  <c r="SG192" i="1"/>
  <c r="OF197" i="1"/>
  <c r="PE210" i="1"/>
  <c r="PF222" i="1"/>
  <c r="PE225" i="1"/>
  <c r="PE229" i="1"/>
  <c r="ER254" i="1"/>
  <c r="PG346" i="1"/>
  <c r="PG371" i="1"/>
  <c r="SG371" i="1"/>
  <c r="PF384" i="1"/>
  <c r="ER424" i="1"/>
  <c r="PG435" i="1"/>
  <c r="PG105" i="1"/>
  <c r="PG109" i="1"/>
  <c r="PG135" i="1"/>
  <c r="PE139" i="1"/>
  <c r="ER142" i="1"/>
  <c r="PG148" i="1"/>
  <c r="OD158" i="1"/>
  <c r="PF160" i="1"/>
  <c r="OF161" i="1"/>
  <c r="PD163" i="1"/>
  <c r="PC172" i="1"/>
  <c r="OD177" i="1"/>
  <c r="PF178" i="1"/>
  <c r="OD183" i="1"/>
  <c r="PF192" i="1"/>
  <c r="OD199" i="1"/>
  <c r="SG204" i="1"/>
  <c r="PF207" i="1"/>
  <c r="PF209" i="1"/>
  <c r="ER213" i="1"/>
  <c r="PG213" i="1"/>
  <c r="PG214" i="1"/>
  <c r="ER223" i="1"/>
  <c r="PE237" i="1"/>
  <c r="PF243" i="1"/>
  <c r="PF258" i="1"/>
  <c r="OD275" i="1"/>
  <c r="SG283" i="1"/>
  <c r="ER284" i="1"/>
  <c r="ER290" i="1"/>
  <c r="PG290" i="1"/>
  <c r="PG293" i="1"/>
  <c r="PG298" i="1"/>
  <c r="OD299" i="1"/>
  <c r="PF310" i="1"/>
  <c r="PF327" i="1"/>
  <c r="SG346" i="1"/>
  <c r="PE347" i="1"/>
  <c r="PF368" i="1"/>
  <c r="OF405" i="1"/>
  <c r="OF425" i="1"/>
  <c r="PG438" i="1"/>
  <c r="PC439" i="1"/>
  <c r="ER440" i="1"/>
  <c r="PG440" i="1"/>
  <c r="OF442" i="1"/>
  <c r="PF451" i="1"/>
  <c r="PE457" i="1"/>
  <c r="PG487" i="1"/>
  <c r="PE489" i="1"/>
  <c r="SG107" i="1"/>
  <c r="PE108" i="1"/>
  <c r="EO121" i="1"/>
  <c r="SG125" i="1"/>
  <c r="ER137" i="1"/>
  <c r="PF141" i="1"/>
  <c r="OF143" i="1"/>
  <c r="OF148" i="1"/>
  <c r="OF151" i="1"/>
  <c r="SG167" i="1"/>
  <c r="PG169" i="1"/>
  <c r="PG176" i="1"/>
  <c r="PG186" i="1"/>
  <c r="OF196" i="1"/>
  <c r="ER202" i="1"/>
  <c r="PC202" i="1"/>
  <c r="PD203" i="1"/>
  <c r="PG217" i="1"/>
  <c r="SG217" i="1"/>
  <c r="PG222" i="1"/>
  <c r="PF224" i="1"/>
  <c r="OF229" i="1"/>
  <c r="PG231" i="1"/>
  <c r="SG231" i="1"/>
  <c r="PG242" i="1"/>
  <c r="SG242" i="1"/>
  <c r="PG245" i="1"/>
  <c r="PG253" i="1"/>
  <c r="OF258" i="1"/>
  <c r="PG262" i="1"/>
  <c r="SG265" i="1"/>
  <c r="SG268" i="1"/>
  <c r="PG271" i="1"/>
  <c r="PD275" i="1"/>
  <c r="PG291" i="1"/>
  <c r="OF297" i="1"/>
  <c r="SG297" i="1"/>
  <c r="PF300" i="1"/>
  <c r="SG307" i="1"/>
  <c r="SG309" i="1"/>
  <c r="PF325" i="1"/>
  <c r="PG329" i="1"/>
  <c r="PE346" i="1"/>
  <c r="PG352" i="1"/>
  <c r="PD359" i="1"/>
  <c r="PG384" i="1"/>
  <c r="ER410" i="1"/>
  <c r="PG410" i="1"/>
  <c r="PE422" i="1"/>
  <c r="PD442" i="1"/>
  <c r="PF448" i="1"/>
  <c r="PD480" i="1"/>
  <c r="PF481" i="1"/>
  <c r="SG486" i="1"/>
  <c r="GQ30" i="1"/>
  <c r="HK9" i="1"/>
  <c r="HU9" i="1" s="1"/>
  <c r="PG10" i="1"/>
  <c r="ER14" i="1"/>
  <c r="PY14" i="1"/>
  <c r="PZ25" i="1"/>
  <c r="HJ9" i="1"/>
  <c r="FN17" i="1"/>
  <c r="PT9" i="1"/>
  <c r="HI26" i="1"/>
  <c r="HI13" i="1"/>
  <c r="PE17" i="1"/>
  <c r="PU10" i="1"/>
  <c r="PU9" i="1"/>
  <c r="GP9" i="1"/>
  <c r="HY10" i="1"/>
  <c r="HE9" i="1"/>
  <c r="PG9" i="1"/>
  <c r="PD10" i="1"/>
  <c r="OZ9" i="1"/>
  <c r="GH9" i="1"/>
  <c r="PY28" i="1"/>
  <c r="HY9" i="1"/>
  <c r="SG14" i="1"/>
  <c r="HG18" i="1"/>
  <c r="PD18" i="1"/>
  <c r="OZ19" i="1"/>
  <c r="PZ19" i="1"/>
  <c r="ER20" i="1"/>
  <c r="PY20" i="1"/>
  <c r="SG20" i="1"/>
  <c r="PX21" i="1"/>
  <c r="PE21" i="1"/>
  <c r="PG22" i="1"/>
  <c r="SG22" i="1"/>
  <c r="PA23" i="1"/>
  <c r="IE23" i="1"/>
  <c r="PF26" i="1"/>
  <c r="IB27" i="1"/>
  <c r="PD28" i="1"/>
  <c r="ER29" i="1"/>
  <c r="ER30" i="1"/>
  <c r="PG31" i="1"/>
  <c r="PD33" i="1"/>
  <c r="PG34" i="1"/>
  <c r="SG34" i="1"/>
  <c r="SG35" i="1"/>
  <c r="PD36" i="1"/>
  <c r="OF39" i="1"/>
  <c r="PG41" i="1"/>
  <c r="OF46" i="1"/>
  <c r="PD52" i="1"/>
  <c r="OF54" i="1"/>
  <c r="PF54" i="1"/>
  <c r="OF55" i="1"/>
  <c r="OF62" i="1"/>
  <c r="ER66" i="1"/>
  <c r="PD66" i="1"/>
  <c r="PE67" i="1"/>
  <c r="PD68" i="1"/>
  <c r="PD69" i="1"/>
  <c r="PF71" i="1"/>
  <c r="OF73" i="1"/>
  <c r="HE10" i="1"/>
  <c r="PC10" i="1"/>
  <c r="OZ11" i="1"/>
  <c r="OZ12" i="1"/>
  <c r="PD12" i="1"/>
  <c r="PG15" i="1"/>
  <c r="IA16" i="1"/>
  <c r="PA17" i="1"/>
  <c r="SG17" i="1"/>
  <c r="HE19" i="1"/>
  <c r="HO19" i="1" s="1"/>
  <c r="HI18" i="1"/>
  <c r="SG18" i="1"/>
  <c r="PA19" i="1"/>
  <c r="OZ20" i="1"/>
  <c r="OZ22" i="1"/>
  <c r="PF22" i="1"/>
  <c r="HX23" i="1"/>
  <c r="PF24" i="1"/>
  <c r="PC25" i="1"/>
  <c r="PX26" i="1"/>
  <c r="PD27" i="1"/>
  <c r="OZ28" i="1"/>
  <c r="ID29" i="1"/>
  <c r="PZ30" i="1"/>
  <c r="PE34" i="1"/>
  <c r="PG36" i="1"/>
  <c r="OD39" i="1"/>
  <c r="OD40" i="1"/>
  <c r="PF41" i="1"/>
  <c r="OF42" i="1"/>
  <c r="PE43" i="1"/>
  <c r="OD44" i="1"/>
  <c r="PE44" i="1"/>
  <c r="SG44" i="1"/>
  <c r="PD49" i="1"/>
  <c r="PG50" i="1"/>
  <c r="SG50" i="1"/>
  <c r="SG51" i="1"/>
  <c r="PD55" i="1"/>
  <c r="PG58" i="1"/>
  <c r="SG58" i="1"/>
  <c r="PF59" i="1"/>
  <c r="PC62" i="1"/>
  <c r="PE62" i="1"/>
  <c r="SG65" i="1"/>
  <c r="PG66" i="1"/>
  <c r="SG66" i="1"/>
  <c r="ER67" i="1"/>
  <c r="SG68" i="1"/>
  <c r="PG69" i="1"/>
  <c r="PF72" i="1"/>
  <c r="OF83" i="1"/>
  <c r="EO83" i="1"/>
  <c r="PV9" i="1"/>
  <c r="OF10" i="1"/>
  <c r="HF10" i="1"/>
  <c r="PA11" i="1"/>
  <c r="PC11" i="1"/>
  <c r="PA12" i="1"/>
  <c r="SG12" i="1"/>
  <c r="PC13" i="1"/>
  <c r="PF15" i="1"/>
  <c r="PD16" i="1"/>
  <c r="PF17" i="1"/>
  <c r="HJ18" i="1"/>
  <c r="HX19" i="1"/>
  <c r="PA20" i="1"/>
  <c r="IE20" i="1"/>
  <c r="OZ21" i="1"/>
  <c r="ID21" i="1"/>
  <c r="PD21" i="1"/>
  <c r="FO22" i="1"/>
  <c r="PG23" i="1"/>
  <c r="PG25" i="1"/>
  <c r="ER26" i="1"/>
  <c r="PY26" i="1"/>
  <c r="FX27" i="1"/>
  <c r="PA28" i="1"/>
  <c r="QA28" i="1"/>
  <c r="OF29" i="1"/>
  <c r="PA29" i="1"/>
  <c r="PG29" i="1"/>
  <c r="PA30" i="1"/>
  <c r="PG32" i="1"/>
  <c r="SG32" i="1"/>
  <c r="PC33" i="1"/>
  <c r="PF38" i="1"/>
  <c r="PF40" i="1"/>
  <c r="SG41" i="1"/>
  <c r="PC43" i="1"/>
  <c r="PF44" i="1"/>
  <c r="SG45" i="1"/>
  <c r="PG46" i="1"/>
  <c r="PC47" i="1"/>
  <c r="PD48" i="1"/>
  <c r="PC50" i="1"/>
  <c r="SG53" i="1"/>
  <c r="PC55" i="1"/>
  <c r="PD56" i="1"/>
  <c r="PD57" i="1"/>
  <c r="PF58" i="1"/>
  <c r="OF59" i="1"/>
  <c r="OF60" i="1"/>
  <c r="ER61" i="1"/>
  <c r="PC63" i="1"/>
  <c r="ER64" i="1"/>
  <c r="PC65" i="1"/>
  <c r="OF67" i="1"/>
  <c r="PC67" i="1"/>
  <c r="PG70" i="1"/>
  <c r="OD73" i="1"/>
  <c r="PE73" i="1"/>
  <c r="PW24" i="1"/>
  <c r="FN25" i="1"/>
  <c r="OZ26" i="1"/>
  <c r="ID26" i="1"/>
  <c r="FO27" i="1"/>
  <c r="PG51" i="1"/>
  <c r="PX15" i="1"/>
  <c r="SG16" i="1"/>
  <c r="GL9" i="1"/>
  <c r="PX10" i="1"/>
  <c r="PE10" i="1"/>
  <c r="SG10" i="1"/>
  <c r="HE25" i="1"/>
  <c r="HO25" i="1" s="1"/>
  <c r="SG11" i="1"/>
  <c r="HY12" i="1"/>
  <c r="HF13" i="1"/>
  <c r="SG13" i="1"/>
  <c r="OZ14" i="1"/>
  <c r="ER15" i="1"/>
  <c r="OZ16" i="1"/>
  <c r="PF16" i="1"/>
  <c r="OF17" i="1"/>
  <c r="HZ17" i="1"/>
  <c r="PD17" i="1"/>
  <c r="HH19" i="1"/>
  <c r="HR19" i="1" s="1"/>
  <c r="PF18" i="1"/>
  <c r="PG19" i="1"/>
  <c r="PF20" i="1"/>
  <c r="OF22" i="1"/>
  <c r="PU22" i="1"/>
  <c r="IB24" i="1"/>
  <c r="PA25" i="1"/>
  <c r="PA26" i="1"/>
  <c r="IE26" i="1"/>
  <c r="OF27" i="1"/>
  <c r="OD27" i="1"/>
  <c r="SG27" i="1"/>
  <c r="HY28" i="1"/>
  <c r="PF28" i="1"/>
  <c r="PC30" i="1"/>
  <c r="PF33" i="1"/>
  <c r="OF34" i="1"/>
  <c r="OF36" i="1"/>
  <c r="PF36" i="1"/>
  <c r="EO39" i="1"/>
  <c r="PE41" i="1"/>
  <c r="EO46" i="1"/>
  <c r="SG47" i="1"/>
  <c r="PG49" i="1"/>
  <c r="PG52" i="1"/>
  <c r="EO54" i="1"/>
  <c r="PE54" i="1"/>
  <c r="EO55" i="1"/>
  <c r="SG55" i="1"/>
  <c r="PF63" i="1"/>
  <c r="PF67" i="1"/>
  <c r="PF69" i="1"/>
  <c r="PE71" i="1"/>
  <c r="PC72" i="1"/>
  <c r="EO73" i="1"/>
  <c r="OD74" i="1"/>
  <c r="ER74" i="1"/>
  <c r="SG75" i="1"/>
  <c r="PD78" i="1"/>
  <c r="PE78" i="1"/>
  <c r="PF12" i="1"/>
  <c r="IE14" i="1"/>
  <c r="ID15" i="1"/>
  <c r="PD15" i="1"/>
  <c r="FO16" i="1"/>
  <c r="PG18" i="1"/>
  <c r="SG19" i="1"/>
  <c r="SG21" i="1"/>
  <c r="PC23" i="1"/>
  <c r="IC24" i="1"/>
  <c r="PD24" i="1"/>
  <c r="PT25" i="1"/>
  <c r="PF25" i="1"/>
  <c r="SG25" i="1"/>
  <c r="PG28" i="1"/>
  <c r="PV29" i="1"/>
  <c r="SG29" i="1"/>
  <c r="PF32" i="1"/>
  <c r="SG33" i="1"/>
  <c r="PE35" i="1"/>
  <c r="ER38" i="1"/>
  <c r="PG39" i="1"/>
  <c r="SG39" i="1"/>
  <c r="PD41" i="1"/>
  <c r="PG42" i="1"/>
  <c r="SG42" i="1"/>
  <c r="SG43" i="1"/>
  <c r="ER46" i="1"/>
  <c r="PE51" i="1"/>
  <c r="PC58" i="1"/>
  <c r="SG60" i="1"/>
  <c r="PF64" i="1"/>
  <c r="PG64" i="1"/>
  <c r="OD65" i="1"/>
  <c r="PE65" i="1"/>
  <c r="PE66" i="1"/>
  <c r="PC70" i="1"/>
  <c r="PG74" i="1"/>
  <c r="SG74" i="1"/>
  <c r="PF11" i="1"/>
  <c r="PG12" i="1"/>
  <c r="PC17" i="1"/>
  <c r="OZ18" i="1"/>
  <c r="PG21" i="1"/>
  <c r="IA22" i="1"/>
  <c r="PG24" i="1"/>
  <c r="SG24" i="1"/>
  <c r="PC26" i="1"/>
  <c r="PV27" i="1"/>
  <c r="PW30" i="1"/>
  <c r="PF30" i="1"/>
  <c r="OF33" i="1"/>
  <c r="PE33" i="1"/>
  <c r="PC34" i="1"/>
  <c r="PC37" i="1"/>
  <c r="PD39" i="1"/>
  <c r="PD40" i="1"/>
  <c r="ER41" i="1"/>
  <c r="PD44" i="1"/>
  <c r="PD45" i="1"/>
  <c r="SG46" i="1"/>
  <c r="PF48" i="1"/>
  <c r="PC51" i="1"/>
  <c r="ER53" i="1"/>
  <c r="PD53" i="1"/>
  <c r="ER54" i="1"/>
  <c r="PF56" i="1"/>
  <c r="PF57" i="1"/>
  <c r="PE57" i="1"/>
  <c r="SG57" i="1"/>
  <c r="SG61" i="1"/>
  <c r="PG62" i="1"/>
  <c r="PG65" i="1"/>
  <c r="PG67" i="1"/>
  <c r="PE69" i="1"/>
  <c r="PC71" i="1"/>
  <c r="ER72" i="1"/>
  <c r="SG73" i="1"/>
  <c r="OF75" i="1"/>
  <c r="PG13" i="1"/>
  <c r="PF14" i="1"/>
  <c r="PG14" i="1"/>
  <c r="OF16" i="1"/>
  <c r="PU16" i="1"/>
  <c r="PG17" i="1"/>
  <c r="PA18" i="1"/>
  <c r="PC19" i="1"/>
  <c r="EO21" i="1"/>
  <c r="PF21" i="1"/>
  <c r="PD22" i="1"/>
  <c r="OZ23" i="1"/>
  <c r="PZ23" i="1"/>
  <c r="SG23" i="1"/>
  <c r="FY24" i="1"/>
  <c r="HZ25" i="1"/>
  <c r="PD25" i="1"/>
  <c r="IA27" i="1"/>
  <c r="PE27" i="1"/>
  <c r="SG28" i="1"/>
  <c r="FY31" i="1"/>
  <c r="PG37" i="1"/>
  <c r="SG38" i="1"/>
  <c r="PG40" i="1"/>
  <c r="SG40" i="1"/>
  <c r="PC41" i="1"/>
  <c r="PG43" i="1"/>
  <c r="PG45" i="1"/>
  <c r="PE49" i="1"/>
  <c r="SG49" i="1"/>
  <c r="EP52" i="1"/>
  <c r="SG52" i="1"/>
  <c r="PG53" i="1"/>
  <c r="PG54" i="1"/>
  <c r="SG54" i="1"/>
  <c r="SG62" i="1"/>
  <c r="SG63" i="1"/>
  <c r="PD70" i="1"/>
  <c r="PG71" i="1"/>
  <c r="SG72" i="1"/>
  <c r="PC73" i="1"/>
  <c r="SG78" i="1"/>
  <c r="PF75" i="1"/>
  <c r="PF77" i="1"/>
  <c r="PE79" i="1"/>
  <c r="PC80" i="1"/>
  <c r="PF82" i="1"/>
  <c r="PE83" i="1"/>
  <c r="PG84" i="1"/>
  <c r="SG84" i="1"/>
  <c r="PG85" i="1"/>
  <c r="PG86" i="1"/>
  <c r="OD87" i="1"/>
  <c r="PF88" i="1"/>
  <c r="PF90" i="1"/>
  <c r="OF91" i="1"/>
  <c r="PG93" i="1"/>
  <c r="PD94" i="1"/>
  <c r="OF96" i="1"/>
  <c r="PG96" i="1"/>
  <c r="SG96" i="1"/>
  <c r="PF101" i="1"/>
  <c r="SG102" i="1"/>
  <c r="PF103" i="1"/>
  <c r="PD105" i="1"/>
  <c r="PG106" i="1"/>
  <c r="PG108" i="1"/>
  <c r="OF110" i="1"/>
  <c r="PE112" i="1"/>
  <c r="OF115" i="1"/>
  <c r="PD115" i="1"/>
  <c r="SG116" i="1"/>
  <c r="PF117" i="1"/>
  <c r="SG119" i="1"/>
  <c r="PG125" i="1"/>
  <c r="PC126" i="1"/>
  <c r="ER127" i="1"/>
  <c r="PD127" i="1"/>
  <c r="SG128" i="1"/>
  <c r="PD129" i="1"/>
  <c r="SG130" i="1"/>
  <c r="PF131" i="1"/>
  <c r="PE132" i="1"/>
  <c r="PG133" i="1"/>
  <c r="PC134" i="1"/>
  <c r="PG136" i="1"/>
  <c r="SG136" i="1"/>
  <c r="SG137" i="1"/>
  <c r="PF140" i="1"/>
  <c r="SG140" i="1"/>
  <c r="OF145" i="1"/>
  <c r="PC147" i="1"/>
  <c r="PE149" i="1"/>
  <c r="PF153" i="1"/>
  <c r="PF155" i="1"/>
  <c r="ER156" i="1"/>
  <c r="PD157" i="1"/>
  <c r="SG159" i="1"/>
  <c r="PG161" i="1"/>
  <c r="SG162" i="1"/>
  <c r="PE74" i="1"/>
  <c r="PC78" i="1"/>
  <c r="ER82" i="1"/>
  <c r="PD82" i="1"/>
  <c r="SG86" i="1"/>
  <c r="PC88" i="1"/>
  <c r="PG90" i="1"/>
  <c r="PF92" i="1"/>
  <c r="SG92" i="1"/>
  <c r="PE93" i="1"/>
  <c r="PG94" i="1"/>
  <c r="SG94" i="1"/>
  <c r="PD97" i="1"/>
  <c r="PE98" i="1"/>
  <c r="SG100" i="1"/>
  <c r="PG102" i="1"/>
  <c r="PE103" i="1"/>
  <c r="PF104" i="1"/>
  <c r="ER106" i="1"/>
  <c r="PD107" i="1"/>
  <c r="PD111" i="1"/>
  <c r="SG113" i="1"/>
  <c r="SG115" i="1"/>
  <c r="OF120" i="1"/>
  <c r="PE122" i="1"/>
  <c r="PE123" i="1"/>
  <c r="OF129" i="1"/>
  <c r="SG129" i="1"/>
  <c r="PF135" i="1"/>
  <c r="OF137" i="1"/>
  <c r="PG139" i="1"/>
  <c r="SG139" i="1"/>
  <c r="PD142" i="1"/>
  <c r="ER143" i="1"/>
  <c r="PG143" i="1"/>
  <c r="SG143" i="1"/>
  <c r="PE145" i="1"/>
  <c r="PC148" i="1"/>
  <c r="SG148" i="1"/>
  <c r="PD150" i="1"/>
  <c r="PD155" i="1"/>
  <c r="PG156" i="1"/>
  <c r="SG156" i="1"/>
  <c r="PG157" i="1"/>
  <c r="PE161" i="1"/>
  <c r="PD164" i="1"/>
  <c r="ER166" i="1"/>
  <c r="OD166" i="1"/>
  <c r="PG166" i="1"/>
  <c r="SG166" i="1"/>
  <c r="PE77" i="1"/>
  <c r="PC79" i="1"/>
  <c r="ER80" i="1"/>
  <c r="SG81" i="1"/>
  <c r="PG82" i="1"/>
  <c r="SG82" i="1"/>
  <c r="ER83" i="1"/>
  <c r="SG85" i="1"/>
  <c r="SG87" i="1"/>
  <c r="PE88" i="1"/>
  <c r="PC92" i="1"/>
  <c r="PE94" i="1"/>
  <c r="PF95" i="1"/>
  <c r="PF97" i="1"/>
  <c r="PG98" i="1"/>
  <c r="PD99" i="1"/>
  <c r="PC100" i="1"/>
  <c r="ER101" i="1"/>
  <c r="SG101" i="1"/>
  <c r="PE102" i="1"/>
  <c r="SG106" i="1"/>
  <c r="PG111" i="1"/>
  <c r="ER112" i="1"/>
  <c r="PC112" i="1"/>
  <c r="PC113" i="1"/>
  <c r="PG117" i="1"/>
  <c r="SG117" i="1"/>
  <c r="SG118" i="1"/>
  <c r="PF119" i="1"/>
  <c r="PE119" i="1"/>
  <c r="PF121" i="1"/>
  <c r="PC123" i="1"/>
  <c r="OD125" i="1"/>
  <c r="SG126" i="1"/>
  <c r="OF127" i="1"/>
  <c r="PG127" i="1"/>
  <c r="SG127" i="1"/>
  <c r="OF128" i="1"/>
  <c r="PE131" i="1"/>
  <c r="SG134" i="1"/>
  <c r="OF135" i="1"/>
  <c r="PE135" i="1"/>
  <c r="SG135" i="1"/>
  <c r="OF136" i="1"/>
  <c r="OF140" i="1"/>
  <c r="PC140" i="1"/>
  <c r="PG142" i="1"/>
  <c r="OF144" i="1"/>
  <c r="PF145" i="1"/>
  <c r="PG147" i="1"/>
  <c r="SG147" i="1"/>
  <c r="PC150" i="1"/>
  <c r="ER151" i="1"/>
  <c r="PD152" i="1"/>
  <c r="SG152" i="1"/>
  <c r="SG153" i="1"/>
  <c r="PG155" i="1"/>
  <c r="SG155" i="1"/>
  <c r="PC157" i="1"/>
  <c r="SG157" i="1"/>
  <c r="PF158" i="1"/>
  <c r="PE159" i="1"/>
  <c r="PC161" i="1"/>
  <c r="PG162" i="1"/>
  <c r="PF163" i="1"/>
  <c r="ER174" i="1"/>
  <c r="OD174" i="1"/>
  <c r="PE86" i="1"/>
  <c r="SG124" i="1"/>
  <c r="PF125" i="1"/>
  <c r="PE125" i="1"/>
  <c r="PE127" i="1"/>
  <c r="PE129" i="1"/>
  <c r="PC131" i="1"/>
  <c r="PE133" i="1"/>
  <c r="PE143" i="1"/>
  <c r="PC146" i="1"/>
  <c r="SG150" i="1"/>
  <c r="PC151" i="1"/>
  <c r="PG152" i="1"/>
  <c r="PD165" i="1"/>
  <c r="SG168" i="1"/>
  <c r="PD74" i="1"/>
  <c r="PE75" i="1"/>
  <c r="PD76" i="1"/>
  <c r="PD77" i="1"/>
  <c r="PF79" i="1"/>
  <c r="OF81" i="1"/>
  <c r="PG81" i="1"/>
  <c r="PF83" i="1"/>
  <c r="PF86" i="1"/>
  <c r="PD88" i="1"/>
  <c r="PC89" i="1"/>
  <c r="OF93" i="1"/>
  <c r="SG93" i="1"/>
  <c r="EO96" i="1"/>
  <c r="PG97" i="1"/>
  <c r="SG98" i="1"/>
  <c r="OF101" i="1"/>
  <c r="PD103" i="1"/>
  <c r="PC105" i="1"/>
  <c r="SG105" i="1"/>
  <c r="OF107" i="1"/>
  <c r="PE107" i="1"/>
  <c r="OF108" i="1"/>
  <c r="PE109" i="1"/>
  <c r="EO110" i="1"/>
  <c r="OF113" i="1"/>
  <c r="PE114" i="1"/>
  <c r="EO115" i="1"/>
  <c r="PF115" i="1"/>
  <c r="PF120" i="1"/>
  <c r="PE121" i="1"/>
  <c r="PC122" i="1"/>
  <c r="PG123" i="1"/>
  <c r="SG123" i="1"/>
  <c r="PG126" i="1"/>
  <c r="PG128" i="1"/>
  <c r="PF129" i="1"/>
  <c r="SG132" i="1"/>
  <c r="PF134" i="1"/>
  <c r="PC137" i="1"/>
  <c r="PC138" i="1"/>
  <c r="PF139" i="1"/>
  <c r="PE140" i="1"/>
  <c r="PD141" i="1"/>
  <c r="SG142" i="1"/>
  <c r="PE144" i="1"/>
  <c r="EO145" i="1"/>
  <c r="PG146" i="1"/>
  <c r="PD154" i="1"/>
  <c r="PC156" i="1"/>
  <c r="PE158" i="1"/>
  <c r="PG159" i="1"/>
  <c r="SG160" i="1"/>
  <c r="SG161" i="1"/>
  <c r="PG163" i="1"/>
  <c r="SG164" i="1"/>
  <c r="PF165" i="1"/>
  <c r="SG76" i="1"/>
  <c r="PG77" i="1"/>
  <c r="PF80" i="1"/>
  <c r="PF81" i="1"/>
  <c r="PE85" i="1"/>
  <c r="PD86" i="1"/>
  <c r="PC87" i="1"/>
  <c r="PG89" i="1"/>
  <c r="SG90" i="1"/>
  <c r="PF91" i="1"/>
  <c r="PC95" i="1"/>
  <c r="PD96" i="1"/>
  <c r="SG97" i="1"/>
  <c r="PE99" i="1"/>
  <c r="SG99" i="1"/>
  <c r="OF100" i="1"/>
  <c r="PG103" i="1"/>
  <c r="SG103" i="1"/>
  <c r="PC104" i="1"/>
  <c r="PF106" i="1"/>
  <c r="PF107" i="1"/>
  <c r="PG107" i="1"/>
  <c r="PF109" i="1"/>
  <c r="PD110" i="1"/>
  <c r="PF111" i="1"/>
  <c r="PG114" i="1"/>
  <c r="PC116" i="1"/>
  <c r="PC118" i="1"/>
  <c r="PD122" i="1"/>
  <c r="OF124" i="1"/>
  <c r="PC124" i="1"/>
  <c r="PG124" i="1"/>
  <c r="PE128" i="1"/>
  <c r="PG131" i="1"/>
  <c r="SG131" i="1"/>
  <c r="PG134" i="1"/>
  <c r="PE136" i="1"/>
  <c r="PE137" i="1"/>
  <c r="PG138" i="1"/>
  <c r="SG138" i="1"/>
  <c r="PG141" i="1"/>
  <c r="SG141" i="1"/>
  <c r="PF142" i="1"/>
  <c r="PC143" i="1"/>
  <c r="PG144" i="1"/>
  <c r="PC145" i="1"/>
  <c r="SG146" i="1"/>
  <c r="PF147" i="1"/>
  <c r="PE148" i="1"/>
  <c r="PC149" i="1"/>
  <c r="OF153" i="1"/>
  <c r="PD160" i="1"/>
  <c r="OF162" i="1"/>
  <c r="SG163" i="1"/>
  <c r="PC165" i="1"/>
  <c r="OD167" i="1"/>
  <c r="ER167" i="1"/>
  <c r="PG78" i="1"/>
  <c r="OD81" i="1"/>
  <c r="PE81" i="1"/>
  <c r="PE82" i="1"/>
  <c r="PC83" i="1"/>
  <c r="PF84" i="1"/>
  <c r="PG87" i="1"/>
  <c r="SG88" i="1"/>
  <c r="SG89" i="1"/>
  <c r="PE91" i="1"/>
  <c r="SG91" i="1"/>
  <c r="OF94" i="1"/>
  <c r="OF99" i="1"/>
  <c r="PF99" i="1"/>
  <c r="PG101" i="1"/>
  <c r="OF104" i="1"/>
  <c r="PG104" i="1"/>
  <c r="SG104" i="1"/>
  <c r="SG110" i="1"/>
  <c r="PF112" i="1"/>
  <c r="PD113" i="1"/>
  <c r="PD114" i="1"/>
  <c r="PG116" i="1"/>
  <c r="PD119" i="1"/>
  <c r="PD121" i="1"/>
  <c r="PG122" i="1"/>
  <c r="PE126" i="1"/>
  <c r="PF128" i="1"/>
  <c r="PC130" i="1"/>
  <c r="OF132" i="1"/>
  <c r="PC132" i="1"/>
  <c r="PE134" i="1"/>
  <c r="EO135" i="1"/>
  <c r="EO136" i="1"/>
  <c r="PF136" i="1"/>
  <c r="PE138" i="1"/>
  <c r="PD139" i="1"/>
  <c r="PD143" i="1"/>
  <c r="EO144" i="1"/>
  <c r="PD144" i="1"/>
  <c r="ER145" i="1"/>
  <c r="PD145" i="1"/>
  <c r="PG149" i="1"/>
  <c r="PE151" i="1"/>
  <c r="SG151" i="1"/>
  <c r="PC153" i="1"/>
  <c r="PG154" i="1"/>
  <c r="SG154" i="1"/>
  <c r="PD156" i="1"/>
  <c r="PC158" i="1"/>
  <c r="ER159" i="1"/>
  <c r="PG160" i="1"/>
  <c r="PD162" i="1"/>
  <c r="PE165" i="1"/>
  <c r="PE166" i="1"/>
  <c r="SG79" i="1"/>
  <c r="PE80" i="1"/>
  <c r="PD84" i="1"/>
  <c r="PC85" i="1"/>
  <c r="PC93" i="1"/>
  <c r="PG95" i="1"/>
  <c r="SG95" i="1"/>
  <c r="PC96" i="1"/>
  <c r="PE101" i="1"/>
  <c r="EO102" i="1"/>
  <c r="PD102" i="1"/>
  <c r="PE106" i="1"/>
  <c r="PC108" i="1"/>
  <c r="SG108" i="1"/>
  <c r="SG109" i="1"/>
  <c r="SG114" i="1"/>
  <c r="ER115" i="1"/>
  <c r="PE117" i="1"/>
  <c r="EO118" i="1"/>
  <c r="PE118" i="1"/>
  <c r="PG119" i="1"/>
  <c r="SG121" i="1"/>
  <c r="SG122" i="1"/>
  <c r="PE146" i="1"/>
  <c r="PG151" i="1"/>
  <c r="PG158" i="1"/>
  <c r="SG158" i="1"/>
  <c r="ER170" i="1"/>
  <c r="OD170" i="1"/>
  <c r="PD168" i="1"/>
  <c r="OF170" i="1"/>
  <c r="PG173" i="1"/>
  <c r="PC175" i="1"/>
  <c r="SG181" i="1"/>
  <c r="PF182" i="1"/>
  <c r="PG183" i="1"/>
  <c r="PG185" i="1"/>
  <c r="OD187" i="1"/>
  <c r="OF188" i="1"/>
  <c r="OF189" i="1"/>
  <c r="PG190" i="1"/>
  <c r="PD191" i="1"/>
  <c r="SG193" i="1"/>
  <c r="PD195" i="1"/>
  <c r="PG197" i="1"/>
  <c r="SG197" i="1"/>
  <c r="PF198" i="1"/>
  <c r="PG199" i="1"/>
  <c r="PF202" i="1"/>
  <c r="PF204" i="1"/>
  <c r="ER208" i="1"/>
  <c r="PD208" i="1"/>
  <c r="PG209" i="1"/>
  <c r="SG209" i="1"/>
  <c r="OF211" i="1"/>
  <c r="PE213" i="1"/>
  <c r="OF217" i="1"/>
  <c r="PF217" i="1"/>
  <c r="OF218" i="1"/>
  <c r="PD220" i="1"/>
  <c r="PC221" i="1"/>
  <c r="PE230" i="1"/>
  <c r="OD231" i="1"/>
  <c r="PE233" i="1"/>
  <c r="PG234" i="1"/>
  <c r="PF236" i="1"/>
  <c r="PE239" i="1"/>
  <c r="PC240" i="1"/>
  <c r="PF241" i="1"/>
  <c r="ER246" i="1"/>
  <c r="PE246" i="1"/>
  <c r="PF247" i="1"/>
  <c r="PC248" i="1"/>
  <c r="OF251" i="1"/>
  <c r="PD251" i="1"/>
  <c r="SG253" i="1"/>
  <c r="PD254" i="1"/>
  <c r="PC256" i="1"/>
  <c r="PD166" i="1"/>
  <c r="PG168" i="1"/>
  <c r="PD170" i="1"/>
  <c r="OF173" i="1"/>
  <c r="PE173" i="1"/>
  <c r="PE174" i="1"/>
  <c r="SG177" i="1"/>
  <c r="PF179" i="1"/>
  <c r="PE185" i="1"/>
  <c r="PF187" i="1"/>
  <c r="PF193" i="1"/>
  <c r="OF194" i="1"/>
  <c r="SG194" i="1"/>
  <c r="PG195" i="1"/>
  <c r="PF197" i="1"/>
  <c r="PE202" i="1"/>
  <c r="PE205" i="1"/>
  <c r="PG207" i="1"/>
  <c r="SG207" i="1"/>
  <c r="SG208" i="1"/>
  <c r="PF211" i="1"/>
  <c r="PE211" i="1"/>
  <c r="PE212" i="1"/>
  <c r="PF213" i="1"/>
  <c r="PF214" i="1"/>
  <c r="PG221" i="1"/>
  <c r="SG222" i="1"/>
  <c r="SG226" i="1"/>
  <c r="PF227" i="1"/>
  <c r="PF228" i="1"/>
  <c r="PD229" i="1"/>
  <c r="PF230" i="1"/>
  <c r="PF231" i="1"/>
  <c r="PF233" i="1"/>
  <c r="PF235" i="1"/>
  <c r="PF239" i="1"/>
  <c r="PD241" i="1"/>
  <c r="SG246" i="1"/>
  <c r="PE248" i="1"/>
  <c r="PD249" i="1"/>
  <c r="PC252" i="1"/>
  <c r="OF254" i="1"/>
  <c r="PD255" i="1"/>
  <c r="SG256" i="1"/>
  <c r="PF168" i="1"/>
  <c r="OF169" i="1"/>
  <c r="PF169" i="1"/>
  <c r="PG172" i="1"/>
  <c r="PC173" i="1"/>
  <c r="PD176" i="1"/>
  <c r="OF178" i="1"/>
  <c r="PC179" i="1"/>
  <c r="PE182" i="1"/>
  <c r="PD184" i="1"/>
  <c r="ER185" i="1"/>
  <c r="PC188" i="1"/>
  <c r="SG190" i="1"/>
  <c r="SG191" i="1"/>
  <c r="PG196" i="1"/>
  <c r="SG196" i="1"/>
  <c r="PE198" i="1"/>
  <c r="PD201" i="1"/>
  <c r="SG201" i="1"/>
  <c r="OF209" i="1"/>
  <c r="SG215" i="1"/>
  <c r="PC220" i="1"/>
  <c r="SG221" i="1"/>
  <c r="PC223" i="1"/>
  <c r="ER224" i="1"/>
  <c r="PD224" i="1"/>
  <c r="ER225" i="1"/>
  <c r="PG225" i="1"/>
  <c r="SG225" i="1"/>
  <c r="PF226" i="1"/>
  <c r="SG234" i="1"/>
  <c r="PD236" i="1"/>
  <c r="PD239" i="1"/>
  <c r="ER240" i="1"/>
  <c r="PG241" i="1"/>
  <c r="SG241" i="1"/>
  <c r="PC244" i="1"/>
  <c r="PD246" i="1"/>
  <c r="ER247" i="1"/>
  <c r="PC249" i="1"/>
  <c r="PG252" i="1"/>
  <c r="SG252" i="1"/>
  <c r="PG255" i="1"/>
  <c r="SG255" i="1"/>
  <c r="SG257" i="1"/>
  <c r="OD259" i="1"/>
  <c r="PF268" i="1"/>
  <c r="PF215" i="1"/>
  <c r="PC217" i="1"/>
  <c r="PG218" i="1"/>
  <c r="PD219" i="1"/>
  <c r="PG220" i="1"/>
  <c r="PG224" i="1"/>
  <c r="OF226" i="1"/>
  <c r="PE226" i="1"/>
  <c r="PD228" i="1"/>
  <c r="EO229" i="1"/>
  <c r="PC229" i="1"/>
  <c r="SG230" i="1"/>
  <c r="SG232" i="1"/>
  <c r="ER233" i="1"/>
  <c r="PG233" i="1"/>
  <c r="SG233" i="1"/>
  <c r="PF234" i="1"/>
  <c r="PD237" i="1"/>
  <c r="SG239" i="1"/>
  <c r="PD240" i="1"/>
  <c r="PE241" i="1"/>
  <c r="OF242" i="1"/>
  <c r="PG244" i="1"/>
  <c r="PD247" i="1"/>
  <c r="ER249" i="1"/>
  <c r="PD250" i="1"/>
  <c r="PG251" i="1"/>
  <c r="PF252" i="1"/>
  <c r="OF256" i="1"/>
  <c r="PF259" i="1"/>
  <c r="OF263" i="1"/>
  <c r="EO263" i="1"/>
  <c r="PE169" i="1"/>
  <c r="EO170" i="1"/>
  <c r="PD172" i="1"/>
  <c r="PG174" i="1"/>
  <c r="SG174" i="1"/>
  <c r="PE176" i="1"/>
  <c r="SG176" i="1"/>
  <c r="OF177" i="1"/>
  <c r="OF181" i="1"/>
  <c r="PD183" i="1"/>
  <c r="PD186" i="1"/>
  <c r="SG187" i="1"/>
  <c r="PD188" i="1"/>
  <c r="EO189" i="1"/>
  <c r="PG191" i="1"/>
  <c r="PG193" i="1"/>
  <c r="PF195" i="1"/>
  <c r="PD199" i="1"/>
  <c r="PD204" i="1"/>
  <c r="ER205" i="1"/>
  <c r="PG208" i="1"/>
  <c r="PC210" i="1"/>
  <c r="ER211" i="1"/>
  <c r="PG212" i="1"/>
  <c r="SG213" i="1"/>
  <c r="EO217" i="1"/>
  <c r="PE217" i="1"/>
  <c r="EO218" i="1"/>
  <c r="PG219" i="1"/>
  <c r="SG219" i="1"/>
  <c r="OF225" i="1"/>
  <c r="PE227" i="1"/>
  <c r="PG229" i="1"/>
  <c r="OF231" i="1"/>
  <c r="PD232" i="1"/>
  <c r="OF234" i="1"/>
  <c r="PE234" i="1"/>
  <c r="PE235" i="1"/>
  <c r="PC236" i="1"/>
  <c r="PG237" i="1"/>
  <c r="OF240" i="1"/>
  <c r="SG240" i="1"/>
  <c r="PE242" i="1"/>
  <c r="PG247" i="1"/>
  <c r="PG248" i="1"/>
  <c r="SG248" i="1"/>
  <c r="SG249" i="1"/>
  <c r="PG250" i="1"/>
  <c r="SG250" i="1"/>
  <c r="SG251" i="1"/>
  <c r="PE253" i="1"/>
  <c r="PG254" i="1"/>
  <c r="OF260" i="1"/>
  <c r="EQ260" i="1"/>
  <c r="SG165" i="1"/>
  <c r="PF166" i="1"/>
  <c r="PC169" i="1"/>
  <c r="PG170" i="1"/>
  <c r="PF171" i="1"/>
  <c r="EP173" i="1"/>
  <c r="SG175" i="1"/>
  <c r="PG177" i="1"/>
  <c r="SG178" i="1"/>
  <c r="SG182" i="1"/>
  <c r="PF185" i="1"/>
  <c r="SG185" i="1"/>
  <c r="OF186" i="1"/>
  <c r="PD187" i="1"/>
  <c r="ER188" i="1"/>
  <c r="PG189" i="1"/>
  <c r="SG189" i="1"/>
  <c r="PF190" i="1"/>
  <c r="PE193" i="1"/>
  <c r="EO194" i="1"/>
  <c r="PC196" i="1"/>
  <c r="SG198" i="1"/>
  <c r="SG202" i="1"/>
  <c r="OF203" i="1"/>
  <c r="PC203" i="1"/>
  <c r="SG203" i="1"/>
  <c r="PG204" i="1"/>
  <c r="PG206" i="1"/>
  <c r="SG206" i="1"/>
  <c r="PE209" i="1"/>
  <c r="SG210" i="1"/>
  <c r="PC211" i="1"/>
  <c r="SG212" i="1"/>
  <c r="OF214" i="1"/>
  <c r="PC214" i="1"/>
  <c r="SG214" i="1"/>
  <c r="ER215" i="1"/>
  <c r="SG218" i="1"/>
  <c r="SG220" i="1"/>
  <c r="PE222" i="1"/>
  <c r="SG223" i="1"/>
  <c r="PD227" i="1"/>
  <c r="ER228" i="1"/>
  <c r="PC228" i="1"/>
  <c r="PC231" i="1"/>
  <c r="PG232" i="1"/>
  <c r="PD235" i="1"/>
  <c r="PG236" i="1"/>
  <c r="PF240" i="1"/>
  <c r="PF242" i="1"/>
  <c r="OF244" i="1"/>
  <c r="OF248" i="1"/>
  <c r="PF248" i="1"/>
  <c r="OF249" i="1"/>
  <c r="PF253" i="1"/>
  <c r="PD258" i="1"/>
  <c r="OD260" i="1"/>
  <c r="ER260" i="1"/>
  <c r="PC167" i="1"/>
  <c r="PD171" i="1"/>
  <c r="SG171" i="1"/>
  <c r="PD173" i="1"/>
  <c r="PE177" i="1"/>
  <c r="EO178" i="1"/>
  <c r="SG179" i="1"/>
  <c r="SG183" i="1"/>
  <c r="SG186" i="1"/>
  <c r="PG187" i="1"/>
  <c r="PF189" i="1"/>
  <c r="PD192" i="1"/>
  <c r="PC194" i="1"/>
  <c r="PE196" i="1"/>
  <c r="SG199" i="1"/>
  <c r="OF205" i="1"/>
  <c r="PG205" i="1"/>
  <c r="SG205" i="1"/>
  <c r="PF206" i="1"/>
  <c r="PE207" i="1"/>
  <c r="EO209" i="1"/>
  <c r="PD209" i="1"/>
  <c r="PG211" i="1"/>
  <c r="PF220" i="1"/>
  <c r="PE220" i="1"/>
  <c r="PE221" i="1"/>
  <c r="PF223" i="1"/>
  <c r="PG223" i="1"/>
  <c r="SG224" i="1"/>
  <c r="PG227" i="1"/>
  <c r="SG227" i="1"/>
  <c r="PG228" i="1"/>
  <c r="SG228" i="1"/>
  <c r="SG229" i="1"/>
  <c r="PE232" i="1"/>
  <c r="OF233" i="1"/>
  <c r="PG235" i="1"/>
  <c r="SG235" i="1"/>
  <c r="SG236" i="1"/>
  <c r="OF237" i="1"/>
  <c r="SG237" i="1"/>
  <c r="PG246" i="1"/>
  <c r="PF251" i="1"/>
  <c r="PE251" i="1"/>
  <c r="SG169" i="1"/>
  <c r="PG171" i="1"/>
  <c r="SG172" i="1"/>
  <c r="SG173" i="1"/>
  <c r="PC177" i="1"/>
  <c r="PG178" i="1"/>
  <c r="PD180" i="1"/>
  <c r="PF184" i="1"/>
  <c r="SG184" i="1"/>
  <c r="PG188" i="1"/>
  <c r="SG188" i="1"/>
  <c r="PE190" i="1"/>
  <c r="PG192" i="1"/>
  <c r="PC193" i="1"/>
  <c r="PD194" i="1"/>
  <c r="SG195" i="1"/>
  <c r="PD196" i="1"/>
  <c r="EO197" i="1"/>
  <c r="PF201" i="1"/>
  <c r="SG254" i="1"/>
  <c r="PE256" i="1"/>
  <c r="EO261" i="1"/>
  <c r="ER262" i="1"/>
  <c r="PE265" i="1"/>
  <c r="ER272" i="1"/>
  <c r="ER273" i="1"/>
  <c r="PG273" i="1"/>
  <c r="SG273" i="1"/>
  <c r="PC275" i="1"/>
  <c r="PG276" i="1"/>
  <c r="PG280" i="1"/>
  <c r="SG280" i="1"/>
  <c r="PF286" i="1"/>
  <c r="OF293" i="1"/>
  <c r="PD293" i="1"/>
  <c r="PF294" i="1"/>
  <c r="PC297" i="1"/>
  <c r="OF299" i="1"/>
  <c r="PG301" i="1"/>
  <c r="EO309" i="1"/>
  <c r="PC309" i="1"/>
  <c r="PG310" i="1"/>
  <c r="SG314" i="1"/>
  <c r="OF315" i="1"/>
  <c r="OD315" i="1"/>
  <c r="PE316" i="1"/>
  <c r="PC322" i="1"/>
  <c r="ER323" i="1"/>
  <c r="PC328" i="1"/>
  <c r="ER330" i="1"/>
  <c r="SG330" i="1"/>
  <c r="ER331" i="1"/>
  <c r="PG331" i="1"/>
  <c r="SG331" i="1"/>
  <c r="PF332" i="1"/>
  <c r="PC335" i="1"/>
  <c r="PG338" i="1"/>
  <c r="PF340" i="1"/>
  <c r="OD342" i="1"/>
  <c r="SG343" i="1"/>
  <c r="PG347" i="1"/>
  <c r="PF348" i="1"/>
  <c r="SG348" i="1"/>
  <c r="PG354" i="1"/>
  <c r="ER355" i="1"/>
  <c r="PC258" i="1"/>
  <c r="PC261" i="1"/>
  <c r="PC265" i="1"/>
  <c r="PE266" i="1"/>
  <c r="PD270" i="1"/>
  <c r="SG271" i="1"/>
  <c r="SG272" i="1"/>
  <c r="SG275" i="1"/>
  <c r="PC281" i="1"/>
  <c r="PF283" i="1"/>
  <c r="PE285" i="1"/>
  <c r="PF290" i="1"/>
  <c r="SG290" i="1"/>
  <c r="OD291" i="1"/>
  <c r="PE291" i="1"/>
  <c r="SG291" i="1"/>
  <c r="SG293" i="1"/>
  <c r="PF295" i="1"/>
  <c r="PF296" i="1"/>
  <c r="PF299" i="1"/>
  <c r="PC300" i="1"/>
  <c r="OF304" i="1"/>
  <c r="EO307" i="1"/>
  <c r="PF307" i="1"/>
  <c r="SG310" i="1"/>
  <c r="PE311" i="1"/>
  <c r="SG311" i="1"/>
  <c r="OD312" i="1"/>
  <c r="OD314" i="1"/>
  <c r="PG316" i="1"/>
  <c r="PF319" i="1"/>
  <c r="PE320" i="1"/>
  <c r="PC321" i="1"/>
  <c r="PG322" i="1"/>
  <c r="PG324" i="1"/>
  <c r="SG324" i="1"/>
  <c r="PD326" i="1"/>
  <c r="PD327" i="1"/>
  <c r="PG328" i="1"/>
  <c r="SG329" i="1"/>
  <c r="PD330" i="1"/>
  <c r="OF332" i="1"/>
  <c r="PD333" i="1"/>
  <c r="PC334" i="1"/>
  <c r="PF338" i="1"/>
  <c r="PF342" i="1"/>
  <c r="SG342" i="1"/>
  <c r="PF343" i="1"/>
  <c r="PE345" i="1"/>
  <c r="OF355" i="1"/>
  <c r="PG355" i="1"/>
  <c r="SG355" i="1"/>
  <c r="PE364" i="1"/>
  <c r="PF367" i="1"/>
  <c r="PG265" i="1"/>
  <c r="ER266" i="1"/>
  <c r="PG268" i="1"/>
  <c r="OD269" i="1"/>
  <c r="PC271" i="1"/>
  <c r="OF273" i="1"/>
  <c r="PE273" i="1"/>
  <c r="SG274" i="1"/>
  <c r="PD277" i="1"/>
  <c r="PC278" i="1"/>
  <c r="PE283" i="1"/>
  <c r="EO284" i="1"/>
  <c r="PG284" i="1"/>
  <c r="EO286" i="1"/>
  <c r="PE286" i="1"/>
  <c r="PE289" i="1"/>
  <c r="PG297" i="1"/>
  <c r="PD300" i="1"/>
  <c r="EO301" i="1"/>
  <c r="PC305" i="1"/>
  <c r="ER308" i="1"/>
  <c r="PD308" i="1"/>
  <c r="PG309" i="1"/>
  <c r="PF311" i="1"/>
  <c r="PG311" i="1"/>
  <c r="PG315" i="1"/>
  <c r="PF318" i="1"/>
  <c r="PC320" i="1"/>
  <c r="SG322" i="1"/>
  <c r="PG323" i="1"/>
  <c r="SG323" i="1"/>
  <c r="PF324" i="1"/>
  <c r="PG327" i="1"/>
  <c r="OD329" i="1"/>
  <c r="OF330" i="1"/>
  <c r="PC332" i="1"/>
  <c r="PF333" i="1"/>
  <c r="PG334" i="1"/>
  <c r="SG334" i="1"/>
  <c r="SG335" i="1"/>
  <c r="OD338" i="1"/>
  <c r="PE342" i="1"/>
  <c r="PD346" i="1"/>
  <c r="OF352" i="1"/>
  <c r="OD352" i="1"/>
  <c r="PE352" i="1"/>
  <c r="OD354" i="1"/>
  <c r="PF355" i="1"/>
  <c r="OF356" i="1"/>
  <c r="PG359" i="1"/>
  <c r="SG359" i="1"/>
  <c r="PD319" i="1"/>
  <c r="SG321" i="1"/>
  <c r="OF323" i="1"/>
  <c r="PG330" i="1"/>
  <c r="PE335" i="1"/>
  <c r="OF338" i="1"/>
  <c r="PG363" i="1"/>
  <c r="OF364" i="1"/>
  <c r="SG260" i="1"/>
  <c r="PF263" i="1"/>
  <c r="SG266" i="1"/>
  <c r="OD270" i="1"/>
  <c r="PE270" i="1"/>
  <c r="SG270" i="1"/>
  <c r="PE271" i="1"/>
  <c r="OF276" i="1"/>
  <c r="PF277" i="1"/>
  <c r="OF278" i="1"/>
  <c r="PG278" i="1"/>
  <c r="SG278" i="1"/>
  <c r="PD283" i="1"/>
  <c r="PD285" i="1"/>
  <c r="PG287" i="1"/>
  <c r="SG287" i="1"/>
  <c r="PC289" i="1"/>
  <c r="PC295" i="1"/>
  <c r="PD299" i="1"/>
  <c r="PE301" i="1"/>
  <c r="PD304" i="1"/>
  <c r="SG305" i="1"/>
  <c r="OF308" i="1"/>
  <c r="PE314" i="1"/>
  <c r="SG315" i="1"/>
  <c r="PC319" i="1"/>
  <c r="PG320" i="1"/>
  <c r="SG320" i="1"/>
  <c r="PE324" i="1"/>
  <c r="PD325" i="1"/>
  <c r="PG326" i="1"/>
  <c r="SG326" i="1"/>
  <c r="SG327" i="1"/>
  <c r="PC329" i="1"/>
  <c r="PE330" i="1"/>
  <c r="OF331" i="1"/>
  <c r="PE331" i="1"/>
  <c r="PG333" i="1"/>
  <c r="SG333" i="1"/>
  <c r="PF335" i="1"/>
  <c r="PG335" i="1"/>
  <c r="PC341" i="1"/>
  <c r="PD344" i="1"/>
  <c r="PG345" i="1"/>
  <c r="SG345" i="1"/>
  <c r="SG347" i="1"/>
  <c r="PE348" i="1"/>
  <c r="PE354" i="1"/>
  <c r="PE355" i="1"/>
  <c r="PF265" i="1"/>
  <c r="PF270" i="1"/>
  <c r="PG270" i="1"/>
  <c r="PD274" i="1"/>
  <c r="SG276" i="1"/>
  <c r="PD280" i="1"/>
  <c r="PG285" i="1"/>
  <c r="SG285" i="1"/>
  <c r="PG286" i="1"/>
  <c r="SG286" i="1"/>
  <c r="PG289" i="1"/>
  <c r="SG289" i="1"/>
  <c r="PF292" i="1"/>
  <c r="SG292" i="1"/>
  <c r="ER295" i="1"/>
  <c r="PF297" i="1"/>
  <c r="PE297" i="1"/>
  <c r="SG300" i="1"/>
  <c r="PG304" i="1"/>
  <c r="SG304" i="1"/>
  <c r="OF311" i="1"/>
  <c r="SG312" i="1"/>
  <c r="PD315" i="1"/>
  <c r="PD316" i="1"/>
  <c r="PG321" i="1"/>
  <c r="PE327" i="1"/>
  <c r="PE338" i="1"/>
  <c r="PE343" i="1"/>
  <c r="PG344" i="1"/>
  <c r="SG344" i="1"/>
  <c r="OD360" i="1"/>
  <c r="ER360" i="1"/>
  <c r="OF361" i="1"/>
  <c r="PD369" i="1"/>
  <c r="PF260" i="1"/>
  <c r="PE272" i="1"/>
  <c r="EO273" i="1"/>
  <c r="PE275" i="1"/>
  <c r="PF279" i="1"/>
  <c r="PE280" i="1"/>
  <c r="SG281" i="1"/>
  <c r="PE282" i="1"/>
  <c r="SG282" i="1"/>
  <c r="PD291" i="1"/>
  <c r="PD292" i="1"/>
  <c r="PD294" i="1"/>
  <c r="PG295" i="1"/>
  <c r="SG295" i="1"/>
  <c r="PG296" i="1"/>
  <c r="SG296" i="1"/>
  <c r="SG298" i="1"/>
  <c r="PD301" i="1"/>
  <c r="PE304" i="1"/>
  <c r="PC312" i="1"/>
  <c r="PD314" i="1"/>
  <c r="SG316" i="1"/>
  <c r="PD318" i="1"/>
  <c r="PD322" i="1"/>
  <c r="PC323" i="1"/>
  <c r="PE328" i="1"/>
  <c r="PF329" i="1"/>
  <c r="PF331" i="1"/>
  <c r="PD335" i="1"/>
  <c r="SG338" i="1"/>
  <c r="PG339" i="1"/>
  <c r="PF341" i="1"/>
  <c r="PG342" i="1"/>
  <c r="PE344" i="1"/>
  <c r="PF346" i="1"/>
  <c r="ER348" i="1"/>
  <c r="PF352" i="1"/>
  <c r="PD355" i="1"/>
  <c r="PG356" i="1"/>
  <c r="SG356" i="1"/>
  <c r="PG357" i="1"/>
  <c r="SG357" i="1"/>
  <c r="PF262" i="1"/>
  <c r="PD268" i="1"/>
  <c r="PF272" i="1"/>
  <c r="PD273" i="1"/>
  <c r="ER274" i="1"/>
  <c r="PC274" i="1"/>
  <c r="PF275" i="1"/>
  <c r="PG277" i="1"/>
  <c r="PE278" i="1"/>
  <c r="PF282" i="1"/>
  <c r="SG284" i="1"/>
  <c r="PF287" i="1"/>
  <c r="PF291" i="1"/>
  <c r="ER293" i="1"/>
  <c r="PG294" i="1"/>
  <c r="SG294" i="1"/>
  <c r="PD297" i="1"/>
  <c r="PF298" i="1"/>
  <c r="PE299" i="1"/>
  <c r="SG299" i="1"/>
  <c r="SG301" i="1"/>
  <c r="PG305" i="1"/>
  <c r="PD309" i="1"/>
  <c r="PG312" i="1"/>
  <c r="PF315" i="1"/>
  <c r="OF316" i="1"/>
  <c r="PG318" i="1"/>
  <c r="SG318" i="1"/>
  <c r="SG319" i="1"/>
  <c r="PF320" i="1"/>
  <c r="PE321" i="1"/>
  <c r="EO323" i="1"/>
  <c r="PG325" i="1"/>
  <c r="SG325" i="1"/>
  <c r="PC326" i="1"/>
  <c r="PD331" i="1"/>
  <c r="ER332" i="1"/>
  <c r="PG332" i="1"/>
  <c r="SG332" i="1"/>
  <c r="PD334" i="1"/>
  <c r="EO338" i="1"/>
  <c r="PD338" i="1"/>
  <c r="OD341" i="1"/>
  <c r="PE341" i="1"/>
  <c r="OF343" i="1"/>
  <c r="PC343" i="1"/>
  <c r="PF345" i="1"/>
  <c r="PC347" i="1"/>
  <c r="PC352" i="1"/>
  <c r="SG352" i="1"/>
  <c r="PD354" i="1"/>
  <c r="PE356" i="1"/>
  <c r="OD368" i="1"/>
  <c r="ER368" i="1"/>
  <c r="PC362" i="1"/>
  <c r="PC363" i="1"/>
  <c r="SG365" i="1"/>
  <c r="OF366" i="1"/>
  <c r="PE366" i="1"/>
  <c r="OF367" i="1"/>
  <c r="OD367" i="1"/>
  <c r="PC371" i="1"/>
  <c r="OF381" i="1"/>
  <c r="PE382" i="1"/>
  <c r="OF385" i="1"/>
  <c r="OF387" i="1"/>
  <c r="OF390" i="1"/>
  <c r="PE391" i="1"/>
  <c r="SG396" i="1"/>
  <c r="PE405" i="1"/>
  <c r="PE408" i="1"/>
  <c r="PG409" i="1"/>
  <c r="PF410" i="1"/>
  <c r="SG418" i="1"/>
  <c r="PE419" i="1"/>
  <c r="OD420" i="1"/>
  <c r="PG421" i="1"/>
  <c r="PF422" i="1"/>
  <c r="OF423" i="1"/>
  <c r="PD425" i="1"/>
  <c r="PG430" i="1"/>
  <c r="SG430" i="1"/>
  <c r="PF438" i="1"/>
  <c r="SG438" i="1"/>
  <c r="PF439" i="1"/>
  <c r="PF440" i="1"/>
  <c r="PE442" i="1"/>
  <c r="PE443" i="1"/>
  <c r="PD444" i="1"/>
  <c r="PG445" i="1"/>
  <c r="OF447" i="1"/>
  <c r="OD447" i="1"/>
  <c r="PD450" i="1"/>
  <c r="SG451" i="1"/>
  <c r="PG453" i="1"/>
  <c r="SG453" i="1"/>
  <c r="PD455" i="1"/>
  <c r="PF456" i="1"/>
  <c r="OD458" i="1"/>
  <c r="PF459" i="1"/>
  <c r="OF465" i="1"/>
  <c r="SG479" i="1"/>
  <c r="PG483" i="1"/>
  <c r="SG483" i="1"/>
  <c r="PC486" i="1"/>
  <c r="PF490" i="1"/>
  <c r="PG491" i="1"/>
  <c r="PE492" i="1"/>
  <c r="SG363" i="1"/>
  <c r="PF364" i="1"/>
  <c r="OD365" i="1"/>
  <c r="PD372" i="1"/>
  <c r="PG379" i="1"/>
  <c r="SG379" i="1"/>
  <c r="PE381" i="1"/>
  <c r="SG381" i="1"/>
  <c r="PD383" i="1"/>
  <c r="OD385" i="1"/>
  <c r="PC391" i="1"/>
  <c r="PG392" i="1"/>
  <c r="SG392" i="1"/>
  <c r="PE397" i="1"/>
  <c r="PE398" i="1"/>
  <c r="PF402" i="1"/>
  <c r="SG402" i="1"/>
  <c r="PF403" i="1"/>
  <c r="PE404" i="1"/>
  <c r="PC405" i="1"/>
  <c r="PE409" i="1"/>
  <c r="PE412" i="1"/>
  <c r="PC415" i="1"/>
  <c r="PD416" i="1"/>
  <c r="SG417" i="1"/>
  <c r="EO425" i="1"/>
  <c r="PF433" i="1"/>
  <c r="PD436" i="1"/>
  <c r="ER437" i="1"/>
  <c r="PG437" i="1"/>
  <c r="PG447" i="1"/>
  <c r="SG447" i="1"/>
  <c r="OF453" i="1"/>
  <c r="PF453" i="1"/>
  <c r="OF454" i="1"/>
  <c r="PG455" i="1"/>
  <c r="SG455" i="1"/>
  <c r="PC458" i="1"/>
  <c r="PE482" i="1"/>
  <c r="OF484" i="1"/>
  <c r="PG485" i="1"/>
  <c r="PG486" i="1"/>
  <c r="PE487" i="1"/>
  <c r="PF489" i="1"/>
  <c r="PF492" i="1"/>
  <c r="PG418" i="1"/>
  <c r="PE451" i="1"/>
  <c r="PF494" i="1"/>
  <c r="PG365" i="1"/>
  <c r="OF369" i="1"/>
  <c r="PC383" i="1"/>
  <c r="PC387" i="1"/>
  <c r="PG391" i="1"/>
  <c r="SG391" i="1"/>
  <c r="PC397" i="1"/>
  <c r="PD398" i="1"/>
  <c r="ER409" i="1"/>
  <c r="PC411" i="1"/>
  <c r="SG411" i="1"/>
  <c r="PC414" i="1"/>
  <c r="PD415" i="1"/>
  <c r="PE420" i="1"/>
  <c r="ER421" i="1"/>
  <c r="PD421" i="1"/>
  <c r="PD423" i="1"/>
  <c r="SG423" i="1"/>
  <c r="SG425" i="1"/>
  <c r="PF430" i="1"/>
  <c r="ER435" i="1"/>
  <c r="PE439" i="1"/>
  <c r="SG439" i="1"/>
  <c r="EO442" i="1"/>
  <c r="PF442" i="1"/>
  <c r="PG443" i="1"/>
  <c r="SG443" i="1"/>
  <c r="PE444" i="1"/>
  <c r="PC446" i="1"/>
  <c r="PE447" i="1"/>
  <c r="ER448" i="1"/>
  <c r="PG448" i="1"/>
  <c r="SG448" i="1"/>
  <c r="OD450" i="1"/>
  <c r="SG450" i="1"/>
  <c r="PC454" i="1"/>
  <c r="PE456" i="1"/>
  <c r="PE458" i="1"/>
  <c r="PE459" i="1"/>
  <c r="OD465" i="1"/>
  <c r="PG477" i="1"/>
  <c r="PF478" i="1"/>
  <c r="PG479" i="1"/>
  <c r="PG481" i="1"/>
  <c r="SG481" i="1"/>
  <c r="PD482" i="1"/>
  <c r="PD484" i="1"/>
  <c r="PC488" i="1"/>
  <c r="PD489" i="1"/>
  <c r="PF491" i="1"/>
  <c r="PG492" i="1"/>
  <c r="SG492" i="1"/>
  <c r="PC493" i="1"/>
  <c r="PG372" i="1"/>
  <c r="SG372" i="1"/>
  <c r="PD381" i="1"/>
  <c r="ER383" i="1"/>
  <c r="PD384" i="1"/>
  <c r="PD396" i="1"/>
  <c r="PF397" i="1"/>
  <c r="ER403" i="1"/>
  <c r="PG404" i="1"/>
  <c r="SG404" i="1"/>
  <c r="PD406" i="1"/>
  <c r="PE407" i="1"/>
  <c r="PD408" i="1"/>
  <c r="SG409" i="1"/>
  <c r="PD410" i="1"/>
  <c r="PG411" i="1"/>
  <c r="SG412" i="1"/>
  <c r="SG414" i="1"/>
  <c r="PG416" i="1"/>
  <c r="SG416" i="1"/>
  <c r="PF417" i="1"/>
  <c r="PD419" i="1"/>
  <c r="SG419" i="1"/>
  <c r="PF420" i="1"/>
  <c r="PD422" i="1"/>
  <c r="PG423" i="1"/>
  <c r="PG424" i="1"/>
  <c r="SG424" i="1"/>
  <c r="PG425" i="1"/>
  <c r="SG435" i="1"/>
  <c r="PE438" i="1"/>
  <c r="PF444" i="1"/>
  <c r="PG444" i="1"/>
  <c r="SG445" i="1"/>
  <c r="PD446" i="1"/>
  <c r="PG450" i="1"/>
  <c r="PF455" i="1"/>
  <c r="PD456" i="1"/>
  <c r="PF457" i="1"/>
  <c r="PD459" i="1"/>
  <c r="SG477" i="1"/>
  <c r="PE480" i="1"/>
  <c r="PG482" i="1"/>
  <c r="SG482" i="1"/>
  <c r="PG484" i="1"/>
  <c r="SG484" i="1"/>
  <c r="PF486" i="1"/>
  <c r="PE486" i="1"/>
  <c r="SG487" i="1"/>
  <c r="PD488" i="1"/>
  <c r="PG493" i="1"/>
  <c r="PE494" i="1"/>
  <c r="PG361" i="1"/>
  <c r="SG361" i="1"/>
  <c r="PF362" i="1"/>
  <c r="PD364" i="1"/>
  <c r="SG364" i="1"/>
  <c r="PD366" i="1"/>
  <c r="PD367" i="1"/>
  <c r="PG369" i="1"/>
  <c r="SG369" i="1"/>
  <c r="PF371" i="1"/>
  <c r="PC380" i="1"/>
  <c r="PG382" i="1"/>
  <c r="PF383" i="1"/>
  <c r="SG383" i="1"/>
  <c r="SG385" i="1"/>
  <c r="PG390" i="1"/>
  <c r="SG390" i="1"/>
  <c r="SG397" i="1"/>
  <c r="PC402" i="1"/>
  <c r="PG403" i="1"/>
  <c r="SG403" i="1"/>
  <c r="PC404" i="1"/>
  <c r="PD405" i="1"/>
  <c r="ER407" i="1"/>
  <c r="PG408" i="1"/>
  <c r="PE416" i="1"/>
  <c r="PG419" i="1"/>
  <c r="PE425" i="1"/>
  <c r="PC437" i="1"/>
  <c r="PG439" i="1"/>
  <c r="SG440" i="1"/>
  <c r="PE445" i="1"/>
  <c r="PF446" i="1"/>
  <c r="PD447" i="1"/>
  <c r="PE453" i="1"/>
  <c r="EO454" i="1"/>
  <c r="SG454" i="1"/>
  <c r="OF456" i="1"/>
  <c r="PD457" i="1"/>
  <c r="PG459" i="1"/>
  <c r="SG459" i="1"/>
  <c r="PF460" i="1"/>
  <c r="PE479" i="1"/>
  <c r="PF480" i="1"/>
  <c r="PF487" i="1"/>
  <c r="SG488" i="1"/>
  <c r="PE357" i="1"/>
  <c r="PF361" i="1"/>
  <c r="PE363" i="1"/>
  <c r="PG364" i="1"/>
  <c r="PC365" i="1"/>
  <c r="ER366" i="1"/>
  <c r="PG367" i="1"/>
  <c r="SG367" i="1"/>
  <c r="PF369" i="1"/>
  <c r="PE372" i="1"/>
  <c r="OF379" i="1"/>
  <c r="PD379" i="1"/>
  <c r="SG382" i="1"/>
  <c r="OF384" i="1"/>
  <c r="PD385" i="1"/>
  <c r="ER387" i="1"/>
  <c r="PF390" i="1"/>
  <c r="OF391" i="1"/>
  <c r="PF391" i="1"/>
  <c r="PC396" i="1"/>
  <c r="SG398" i="1"/>
  <c r="PG402" i="1"/>
  <c r="OF404" i="1"/>
  <c r="SG406" i="1"/>
  <c r="PC407" i="1"/>
  <c r="SG410" i="1"/>
  <c r="OD411" i="1"/>
  <c r="OF415" i="1"/>
  <c r="PG415" i="1"/>
  <c r="SG415" i="1"/>
  <c r="PE417" i="1"/>
  <c r="PC418" i="1"/>
  <c r="SG422" i="1"/>
  <c r="PC425" i="1"/>
  <c r="PC430" i="1"/>
  <c r="PF434" i="1"/>
  <c r="EO438" i="1"/>
  <c r="PD438" i="1"/>
  <c r="SG442" i="1"/>
  <c r="PC443" i="1"/>
  <c r="PF445" i="1"/>
  <c r="ER446" i="1"/>
  <c r="PE449" i="1"/>
  <c r="PD451" i="1"/>
  <c r="PE455" i="1"/>
  <c r="ER457" i="1"/>
  <c r="PG457" i="1"/>
  <c r="SG457" i="1"/>
  <c r="SG458" i="1"/>
  <c r="PD460" i="1"/>
  <c r="PE477" i="1"/>
  <c r="SG478" i="1"/>
  <c r="PC479" i="1"/>
  <c r="PD486" i="1"/>
  <c r="PG489" i="1"/>
  <c r="SG489" i="1"/>
  <c r="PC490" i="1"/>
  <c r="SG493" i="1"/>
  <c r="PF366" i="1"/>
  <c r="SG366" i="1"/>
  <c r="OF368" i="1"/>
  <c r="PG368" i="1"/>
  <c r="SG368" i="1"/>
  <c r="PF372" i="1"/>
  <c r="ER380" i="1"/>
  <c r="PG380" i="1"/>
  <c r="SG380" i="1"/>
  <c r="PG381" i="1"/>
  <c r="SG384" i="1"/>
  <c r="PG385" i="1"/>
  <c r="PG387" i="1"/>
  <c r="SG387" i="1"/>
  <c r="PG396" i="1"/>
  <c r="PG397" i="1"/>
  <c r="OF402" i="1"/>
  <c r="OF403" i="1"/>
  <c r="PG407" i="1"/>
  <c r="SG407" i="1"/>
  <c r="SG408" i="1"/>
  <c r="PE411" i="1"/>
  <c r="PG412" i="1"/>
  <c r="OF416" i="1"/>
  <c r="PC417" i="1"/>
  <c r="OF420" i="1"/>
  <c r="SG420" i="1"/>
  <c r="OF421" i="1"/>
  <c r="PF423" i="1"/>
  <c r="PE423" i="1"/>
  <c r="PF424" i="1"/>
  <c r="PD430" i="1"/>
  <c r="PF437" i="1"/>
  <c r="OD439" i="1"/>
  <c r="PF441" i="1"/>
  <c r="OF443" i="1"/>
  <c r="PD445" i="1"/>
  <c r="SG446" i="1"/>
  <c r="PF447" i="1"/>
  <c r="OF448" i="1"/>
  <c r="PC448" i="1"/>
  <c r="PF449" i="1"/>
  <c r="ER451" i="1"/>
  <c r="PG451" i="1"/>
  <c r="ER453" i="1"/>
  <c r="PC453" i="1"/>
  <c r="OF458" i="1"/>
  <c r="PF458" i="1"/>
  <c r="PD483" i="1"/>
  <c r="PF484" i="1"/>
  <c r="OF486" i="1"/>
  <c r="PG490" i="1"/>
  <c r="SG490" i="1"/>
  <c r="PD491" i="1"/>
  <c r="SG491" i="1"/>
  <c r="PD493" i="1"/>
  <c r="SG494" i="1"/>
  <c r="HP19" i="1"/>
  <c r="HQ19" i="1"/>
  <c r="HR23" i="1"/>
  <c r="HO26" i="1"/>
  <c r="HQ25" i="1"/>
  <c r="HQ26" i="1"/>
  <c r="HU19" i="1"/>
  <c r="RK504" i="1"/>
  <c r="RK502" i="1"/>
  <c r="RK501" i="1"/>
  <c r="RK503" i="1"/>
  <c r="RK500" i="1"/>
  <c r="RK499" i="1"/>
  <c r="RS9" i="1"/>
  <c r="OQ492" i="1"/>
  <c r="OQ482" i="1"/>
  <c r="OQ458" i="1"/>
  <c r="OQ433" i="1"/>
  <c r="OQ419" i="1"/>
  <c r="OQ418" i="1"/>
  <c r="OQ411" i="1"/>
  <c r="OQ392" i="1"/>
  <c r="OQ387" i="1"/>
  <c r="OQ360" i="1"/>
  <c r="OQ365" i="1"/>
  <c r="OQ364" i="1"/>
  <c r="OQ354" i="1"/>
  <c r="OQ338" i="1"/>
  <c r="OQ310" i="1"/>
  <c r="OQ322" i="1"/>
  <c r="OQ306" i="1"/>
  <c r="OQ295" i="1"/>
  <c r="OQ300" i="1"/>
  <c r="OQ280" i="1"/>
  <c r="OQ276" i="1"/>
  <c r="OQ274" i="1"/>
  <c r="OQ259" i="1"/>
  <c r="OQ271" i="1"/>
  <c r="OQ252" i="1"/>
  <c r="OQ232" i="1"/>
  <c r="OQ240" i="1"/>
  <c r="OQ231" i="1"/>
  <c r="OQ223" i="1"/>
  <c r="OQ228" i="1"/>
  <c r="OQ211" i="1"/>
  <c r="OQ225" i="1"/>
  <c r="OQ209" i="1"/>
  <c r="OQ198" i="1"/>
  <c r="OQ181" i="1"/>
  <c r="OQ203" i="1"/>
  <c r="OQ194" i="1"/>
  <c r="OQ155" i="1"/>
  <c r="OQ152" i="1"/>
  <c r="OQ157" i="1"/>
  <c r="OQ178" i="1"/>
  <c r="OQ175" i="1"/>
  <c r="OQ134" i="1"/>
  <c r="OQ144" i="1"/>
  <c r="OQ143" i="1"/>
  <c r="OQ135" i="1"/>
  <c r="OQ140" i="1"/>
  <c r="OQ124" i="1"/>
  <c r="OQ109" i="1"/>
  <c r="OQ106" i="1"/>
  <c r="OQ94" i="1"/>
  <c r="OQ69" i="1"/>
  <c r="OQ89" i="1"/>
  <c r="OQ71" i="1"/>
  <c r="OQ84" i="1"/>
  <c r="OQ81" i="1"/>
  <c r="OQ83" i="1"/>
  <c r="OQ64" i="1"/>
  <c r="OQ38" i="1"/>
  <c r="OQ53" i="1"/>
  <c r="OQ50" i="1"/>
  <c r="OQ47" i="1"/>
  <c r="OQ39" i="1"/>
  <c r="OQ52" i="1"/>
  <c r="OQ57" i="1"/>
  <c r="OQ49" i="1"/>
  <c r="HG492" i="1"/>
  <c r="HG482" i="1"/>
  <c r="HQ482" i="1" s="1"/>
  <c r="HG458" i="1"/>
  <c r="HG433" i="1"/>
  <c r="HG418" i="1"/>
  <c r="HG419" i="1"/>
  <c r="HG411" i="1"/>
  <c r="HG392" i="1"/>
  <c r="HQ392" i="1" s="1"/>
  <c r="HG387" i="1"/>
  <c r="HG365" i="1"/>
  <c r="HG364" i="1"/>
  <c r="HG360" i="1"/>
  <c r="HG354" i="1"/>
  <c r="HG338" i="1"/>
  <c r="HG310" i="1"/>
  <c r="HG322" i="1"/>
  <c r="HG306" i="1"/>
  <c r="HG295" i="1"/>
  <c r="HG300" i="1"/>
  <c r="HG274" i="1"/>
  <c r="HG276" i="1"/>
  <c r="HG280" i="1"/>
  <c r="HG259" i="1"/>
  <c r="HQ259" i="1" s="1"/>
  <c r="HG271" i="1"/>
  <c r="HG252" i="1"/>
  <c r="HG209" i="1"/>
  <c r="HQ209" i="1" s="1"/>
  <c r="HG240" i="1"/>
  <c r="HG231" i="1"/>
  <c r="HG223" i="1"/>
  <c r="HG228" i="1"/>
  <c r="HG211" i="1"/>
  <c r="HG225" i="1"/>
  <c r="HG232" i="1"/>
  <c r="HG181" i="1"/>
  <c r="HG203" i="1"/>
  <c r="HG194" i="1"/>
  <c r="HG198" i="1"/>
  <c r="HG157" i="1"/>
  <c r="HG178" i="1"/>
  <c r="HG175" i="1"/>
  <c r="HG155" i="1"/>
  <c r="HG152" i="1"/>
  <c r="HG144" i="1"/>
  <c r="HG143" i="1"/>
  <c r="HG135" i="1"/>
  <c r="HG140" i="1"/>
  <c r="HG124" i="1"/>
  <c r="HG134" i="1"/>
  <c r="HG106" i="1"/>
  <c r="HG89" i="1"/>
  <c r="HQ89" i="1" s="1"/>
  <c r="HG94" i="1"/>
  <c r="HG109" i="1"/>
  <c r="HG71" i="1"/>
  <c r="HG84" i="1"/>
  <c r="HG81" i="1"/>
  <c r="HG83" i="1"/>
  <c r="HG64" i="1"/>
  <c r="HG69" i="1"/>
  <c r="HG53" i="1"/>
  <c r="HG50" i="1"/>
  <c r="HG47" i="1"/>
  <c r="HG39" i="1"/>
  <c r="HG52" i="1"/>
  <c r="HG57" i="1"/>
  <c r="HG49" i="1"/>
  <c r="HG38" i="1"/>
  <c r="RM9" i="1"/>
  <c r="E29" i="2"/>
  <c r="D29" i="2"/>
  <c r="OR501" i="1"/>
  <c r="C29" i="2"/>
  <c r="J29" i="2"/>
  <c r="I29" i="2"/>
  <c r="H29" i="2"/>
  <c r="G29" i="2"/>
  <c r="F29" i="2"/>
  <c r="ID9" i="1"/>
  <c r="OQ9" i="1"/>
  <c r="FX10" i="1"/>
  <c r="HJ492" i="1"/>
  <c r="HJ482" i="1"/>
  <c r="HJ458" i="1"/>
  <c r="HJ433" i="1"/>
  <c r="HJ419" i="1"/>
  <c r="HJ418" i="1"/>
  <c r="HJ411" i="1"/>
  <c r="HJ392" i="1"/>
  <c r="HJ387" i="1"/>
  <c r="HJ364" i="1"/>
  <c r="HJ360" i="1"/>
  <c r="HJ365" i="1"/>
  <c r="HJ354" i="1"/>
  <c r="HJ338" i="1"/>
  <c r="HJ310" i="1"/>
  <c r="HJ322" i="1"/>
  <c r="HJ300" i="1"/>
  <c r="HJ306" i="1"/>
  <c r="HJ295" i="1"/>
  <c r="HJ280" i="1"/>
  <c r="HJ276" i="1"/>
  <c r="HJ274" i="1"/>
  <c r="HJ259" i="1"/>
  <c r="HJ271" i="1"/>
  <c r="HJ252" i="1"/>
  <c r="HJ228" i="1"/>
  <c r="HJ211" i="1"/>
  <c r="HJ225" i="1"/>
  <c r="HJ232" i="1"/>
  <c r="HJ240" i="1"/>
  <c r="HJ231" i="1"/>
  <c r="HJ223" i="1"/>
  <c r="HJ209" i="1"/>
  <c r="HT209" i="1" s="1"/>
  <c r="HJ198" i="1"/>
  <c r="HJ181" i="1"/>
  <c r="HJ203" i="1"/>
  <c r="HJ194" i="1"/>
  <c r="HJ155" i="1"/>
  <c r="HJ152" i="1"/>
  <c r="HJ157" i="1"/>
  <c r="HJ178" i="1"/>
  <c r="HJ175" i="1"/>
  <c r="HJ143" i="1"/>
  <c r="HJ135" i="1"/>
  <c r="HJ140" i="1"/>
  <c r="HJ124" i="1"/>
  <c r="HJ134" i="1"/>
  <c r="HJ144" i="1"/>
  <c r="HJ94" i="1"/>
  <c r="HJ109" i="1"/>
  <c r="HJ106" i="1"/>
  <c r="HJ83" i="1"/>
  <c r="HJ64" i="1"/>
  <c r="HJ69" i="1"/>
  <c r="HJ71" i="1"/>
  <c r="HJ84" i="1"/>
  <c r="HJ89" i="1"/>
  <c r="HT89" i="1" s="1"/>
  <c r="HJ81" i="1"/>
  <c r="HJ47" i="1"/>
  <c r="HJ39" i="1"/>
  <c r="HJ52" i="1"/>
  <c r="HJ57" i="1"/>
  <c r="HJ49" i="1"/>
  <c r="HJ38" i="1"/>
  <c r="HJ53" i="1"/>
  <c r="HJ50" i="1"/>
  <c r="GN10" i="1"/>
  <c r="HI493" i="1"/>
  <c r="HS493" i="1" s="1"/>
  <c r="HI490" i="1"/>
  <c r="HI486" i="1"/>
  <c r="HI463" i="1"/>
  <c r="HI454" i="1"/>
  <c r="HI450" i="1"/>
  <c r="HI443" i="1"/>
  <c r="HI438" i="1"/>
  <c r="HI440" i="1"/>
  <c r="HI430" i="1"/>
  <c r="HI425" i="1"/>
  <c r="HI434" i="1"/>
  <c r="HS434" i="1" s="1"/>
  <c r="HI417" i="1"/>
  <c r="HI408" i="1"/>
  <c r="HI404" i="1"/>
  <c r="HI398" i="1"/>
  <c r="HI405" i="1"/>
  <c r="HI382" i="1"/>
  <c r="HI362" i="1"/>
  <c r="HI366" i="1"/>
  <c r="HI341" i="1"/>
  <c r="HI346" i="1"/>
  <c r="HI355" i="1"/>
  <c r="HI357" i="1"/>
  <c r="HI325" i="1"/>
  <c r="HI319" i="1"/>
  <c r="HI321" i="1"/>
  <c r="HI314" i="1"/>
  <c r="HI292" i="1"/>
  <c r="HI307" i="1"/>
  <c r="HI299" i="1"/>
  <c r="HI298" i="1"/>
  <c r="HI284" i="1"/>
  <c r="HI283" i="1"/>
  <c r="HI275" i="1"/>
  <c r="HI261" i="1"/>
  <c r="HS261" i="1" s="1"/>
  <c r="HI263" i="1"/>
  <c r="HI272" i="1"/>
  <c r="HI253" i="1"/>
  <c r="HI239" i="1"/>
  <c r="HI243" i="1"/>
  <c r="HS243" i="1" s="1"/>
  <c r="HI212" i="1"/>
  <c r="HI218" i="1"/>
  <c r="HI208" i="1"/>
  <c r="HI191" i="1"/>
  <c r="HI193" i="1"/>
  <c r="HI207" i="1"/>
  <c r="HI192" i="1"/>
  <c r="HI197" i="1"/>
  <c r="HI167" i="1"/>
  <c r="HI164" i="1"/>
  <c r="HI156" i="1"/>
  <c r="HI177" i="1"/>
  <c r="HI179" i="1"/>
  <c r="HS179" i="1" s="1"/>
  <c r="HI160" i="1"/>
  <c r="HI173" i="1"/>
  <c r="HI146" i="1"/>
  <c r="HI132" i="1"/>
  <c r="HI145" i="1"/>
  <c r="HI142" i="1"/>
  <c r="HI126" i="1"/>
  <c r="HI139" i="1"/>
  <c r="HI131" i="1"/>
  <c r="HI133" i="1"/>
  <c r="HI108" i="1"/>
  <c r="HI120" i="1"/>
  <c r="HI93" i="1"/>
  <c r="HI111" i="1"/>
  <c r="HI103" i="1"/>
  <c r="HI78" i="1"/>
  <c r="HI88" i="1"/>
  <c r="HI80" i="1"/>
  <c r="HI82" i="1"/>
  <c r="HI60" i="1"/>
  <c r="HI58" i="1"/>
  <c r="HI41" i="1"/>
  <c r="HI54" i="1"/>
  <c r="HI46" i="1"/>
  <c r="HI48" i="1"/>
  <c r="HI40" i="1"/>
  <c r="GM11" i="1"/>
  <c r="OF11" i="1"/>
  <c r="RN494" i="1"/>
  <c r="RN493" i="1"/>
  <c r="RN491" i="1"/>
  <c r="RN490" i="1"/>
  <c r="RN492" i="1"/>
  <c r="RN486" i="1"/>
  <c r="RN489" i="1"/>
  <c r="RN488" i="1"/>
  <c r="RN487" i="1"/>
  <c r="RN485" i="1"/>
  <c r="RN484" i="1"/>
  <c r="RN482" i="1"/>
  <c r="RN483" i="1"/>
  <c r="RN479" i="1"/>
  <c r="RN481" i="1"/>
  <c r="RN478" i="1"/>
  <c r="RN480" i="1"/>
  <c r="RN463" i="1"/>
  <c r="RN477" i="1"/>
  <c r="RN465" i="1"/>
  <c r="RN459" i="1"/>
  <c r="RN458" i="1"/>
  <c r="RN460" i="1"/>
  <c r="RN457" i="1"/>
  <c r="RN451" i="1"/>
  <c r="RN448" i="1"/>
  <c r="RN454" i="1"/>
  <c r="RN450" i="1"/>
  <c r="RN453" i="1"/>
  <c r="RN449" i="1"/>
  <c r="RN456" i="1"/>
  <c r="RN455" i="1"/>
  <c r="RN444" i="1"/>
  <c r="RN441" i="1"/>
  <c r="RN447" i="1"/>
  <c r="RN446" i="1"/>
  <c r="RN443" i="1"/>
  <c r="RN445" i="1"/>
  <c r="RN442" i="1"/>
  <c r="RN437" i="1"/>
  <c r="RN440" i="1"/>
  <c r="RN435" i="1"/>
  <c r="RN439" i="1"/>
  <c r="RN436" i="1"/>
  <c r="RN434" i="1"/>
  <c r="RN438" i="1"/>
  <c r="RN424" i="1"/>
  <c r="RN430" i="1"/>
  <c r="RN433" i="1"/>
  <c r="RN423" i="1"/>
  <c r="RN425" i="1"/>
  <c r="RN422" i="1"/>
  <c r="RN416" i="1"/>
  <c r="RN418" i="1"/>
  <c r="RN415" i="1"/>
  <c r="RN421" i="1"/>
  <c r="RN417" i="1"/>
  <c r="RN414" i="1"/>
  <c r="RN420" i="1"/>
  <c r="RN419" i="1"/>
  <c r="RN409" i="1"/>
  <c r="RN412" i="1"/>
  <c r="RN406" i="1"/>
  <c r="RN411" i="1"/>
  <c r="RN408" i="1"/>
  <c r="RN405" i="1"/>
  <c r="RN410" i="1"/>
  <c r="RN407" i="1"/>
  <c r="RN397" i="1"/>
  <c r="RN402" i="1"/>
  <c r="RN396" i="1"/>
  <c r="RN404" i="1"/>
  <c r="RN398" i="1"/>
  <c r="RN392" i="1"/>
  <c r="RN403" i="1"/>
  <c r="RN384" i="1"/>
  <c r="RN381" i="1"/>
  <c r="RN387" i="1"/>
  <c r="RN383" i="1"/>
  <c r="RN391" i="1"/>
  <c r="RN385" i="1"/>
  <c r="RN382" i="1"/>
  <c r="RN390" i="1"/>
  <c r="RN372" i="1"/>
  <c r="RN368" i="1"/>
  <c r="RN365" i="1"/>
  <c r="RN380" i="1"/>
  <c r="RN371" i="1"/>
  <c r="RN362" i="1"/>
  <c r="RN367" i="1"/>
  <c r="RN359" i="1"/>
  <c r="RN364" i="1"/>
  <c r="RN379" i="1"/>
  <c r="RN369" i="1"/>
  <c r="RN361" i="1"/>
  <c r="RN366" i="1"/>
  <c r="RN363" i="1"/>
  <c r="RN347" i="1"/>
  <c r="RN339" i="1"/>
  <c r="RN356" i="1"/>
  <c r="RN344" i="1"/>
  <c r="RN352" i="1"/>
  <c r="RN341" i="1"/>
  <c r="RN346" i="1"/>
  <c r="RN360" i="1"/>
  <c r="RN355" i="1"/>
  <c r="RN343" i="1"/>
  <c r="RN348" i="1"/>
  <c r="RN340" i="1"/>
  <c r="RN357" i="1"/>
  <c r="RN345" i="1"/>
  <c r="RN354" i="1"/>
  <c r="RN342" i="1"/>
  <c r="RN335" i="1"/>
  <c r="RN327" i="1"/>
  <c r="RN332" i="1"/>
  <c r="RN324" i="1"/>
  <c r="RN329" i="1"/>
  <c r="RN334" i="1"/>
  <c r="RN326" i="1"/>
  <c r="RN331" i="1"/>
  <c r="RN338" i="1"/>
  <c r="RN328" i="1"/>
  <c r="RN333" i="1"/>
  <c r="RN325" i="1"/>
  <c r="RN330" i="1"/>
  <c r="RN320" i="1"/>
  <c r="RN310" i="1"/>
  <c r="RN316" i="1"/>
  <c r="RN307" i="1"/>
  <c r="RN312" i="1"/>
  <c r="RN319" i="1"/>
  <c r="RN309" i="1"/>
  <c r="RN315" i="1"/>
  <c r="RN306" i="1"/>
  <c r="RN323" i="1"/>
  <c r="RN321" i="1"/>
  <c r="RN311" i="1"/>
  <c r="RN322" i="1"/>
  <c r="RN318" i="1"/>
  <c r="RN308" i="1"/>
  <c r="RN314" i="1"/>
  <c r="RN301" i="1"/>
  <c r="RN293" i="1"/>
  <c r="RN298" i="1"/>
  <c r="RN290" i="1"/>
  <c r="RN295" i="1"/>
  <c r="RN300" i="1"/>
  <c r="RN292" i="1"/>
  <c r="RN305" i="1"/>
  <c r="RN297" i="1"/>
  <c r="RN289" i="1"/>
  <c r="RN304" i="1"/>
  <c r="RN294" i="1"/>
  <c r="RN299" i="1"/>
  <c r="RN291" i="1"/>
  <c r="RN296" i="1"/>
  <c r="RN282" i="1"/>
  <c r="RN274" i="1"/>
  <c r="RN287" i="1"/>
  <c r="RN279" i="1"/>
  <c r="RN284" i="1"/>
  <c r="RN276" i="1"/>
  <c r="RN281" i="1"/>
  <c r="RN286" i="1"/>
  <c r="RN278" i="1"/>
  <c r="RN283" i="1"/>
  <c r="RN275" i="1"/>
  <c r="RN280" i="1"/>
  <c r="RN285" i="1"/>
  <c r="RN277" i="1"/>
  <c r="RN269" i="1"/>
  <c r="RN259" i="1"/>
  <c r="RN265" i="1"/>
  <c r="RN271" i="1"/>
  <c r="RN261" i="1"/>
  <c r="RN268" i="1"/>
  <c r="RN258" i="1"/>
  <c r="RN273" i="1"/>
  <c r="RN263" i="1"/>
  <c r="RN270" i="1"/>
  <c r="RN260" i="1"/>
  <c r="RN272" i="1"/>
  <c r="RN262" i="1"/>
  <c r="RN250" i="1"/>
  <c r="RN242" i="1"/>
  <c r="RN255" i="1"/>
  <c r="RN247" i="1"/>
  <c r="RN252" i="1"/>
  <c r="RN244" i="1"/>
  <c r="RN249" i="1"/>
  <c r="RN254" i="1"/>
  <c r="RN246" i="1"/>
  <c r="RN256" i="1"/>
  <c r="RN251" i="1"/>
  <c r="RN248" i="1"/>
  <c r="RN266" i="1"/>
  <c r="RN257" i="1"/>
  <c r="RN253" i="1"/>
  <c r="RN245" i="1"/>
  <c r="RN237" i="1"/>
  <c r="RN229" i="1"/>
  <c r="RN221" i="1"/>
  <c r="RN212" i="1"/>
  <c r="RN243" i="1"/>
  <c r="RN234" i="1"/>
  <c r="RN226" i="1"/>
  <c r="RN218" i="1"/>
  <c r="RN209" i="1"/>
  <c r="RN240" i="1"/>
  <c r="RN231" i="1"/>
  <c r="RN223" i="1"/>
  <c r="RN214" i="1"/>
  <c r="RN236" i="1"/>
  <c r="RN228" i="1"/>
  <c r="RN220" i="1"/>
  <c r="RN211" i="1"/>
  <c r="RN233" i="1"/>
  <c r="RN225" i="1"/>
  <c r="RN217" i="1"/>
  <c r="RN239" i="1"/>
  <c r="RN230" i="1"/>
  <c r="RN222" i="1"/>
  <c r="RN213" i="1"/>
  <c r="RN235" i="1"/>
  <c r="RN227" i="1"/>
  <c r="RN219" i="1"/>
  <c r="RN210" i="1"/>
  <c r="RN241" i="1"/>
  <c r="RN232" i="1"/>
  <c r="RN224" i="1"/>
  <c r="RN215" i="1"/>
  <c r="RN201" i="1"/>
  <c r="RN192" i="1"/>
  <c r="RN184" i="1"/>
  <c r="RN206" i="1"/>
  <c r="RN197" i="1"/>
  <c r="RN189" i="1"/>
  <c r="RN181" i="1"/>
  <c r="RN203" i="1"/>
  <c r="RN194" i="1"/>
  <c r="RN186" i="1"/>
  <c r="RN208" i="1"/>
  <c r="RN199" i="1"/>
  <c r="RN191" i="1"/>
  <c r="RN183" i="1"/>
  <c r="RN205" i="1"/>
  <c r="RN196" i="1"/>
  <c r="RN188" i="1"/>
  <c r="RN202" i="1"/>
  <c r="RN193" i="1"/>
  <c r="RN185" i="1"/>
  <c r="RN207" i="1"/>
  <c r="RN198" i="1"/>
  <c r="RN190" i="1"/>
  <c r="RN182" i="1"/>
  <c r="RN204" i="1"/>
  <c r="RN195" i="1"/>
  <c r="RN187" i="1"/>
  <c r="RN173" i="1"/>
  <c r="RN165" i="1"/>
  <c r="RN157" i="1"/>
  <c r="RN149" i="1"/>
  <c r="RN180" i="1"/>
  <c r="RN170" i="1"/>
  <c r="RN162" i="1"/>
  <c r="RN154" i="1"/>
  <c r="RN179" i="1"/>
  <c r="RN175" i="1"/>
  <c r="RN167" i="1"/>
  <c r="RN159" i="1"/>
  <c r="RN151" i="1"/>
  <c r="RN172" i="1"/>
  <c r="RN164" i="1"/>
  <c r="RN156" i="1"/>
  <c r="RN178" i="1"/>
  <c r="RN177" i="1"/>
  <c r="RN169" i="1"/>
  <c r="RN161" i="1"/>
  <c r="RN153" i="1"/>
  <c r="RN174" i="1"/>
  <c r="RN166" i="1"/>
  <c r="RN158" i="1"/>
  <c r="RN150" i="1"/>
  <c r="RN171" i="1"/>
  <c r="RN163" i="1"/>
  <c r="RN155" i="1"/>
  <c r="RN176" i="1"/>
  <c r="RN168" i="1"/>
  <c r="RN160" i="1"/>
  <c r="RN152" i="1"/>
  <c r="RN144" i="1"/>
  <c r="RN136" i="1"/>
  <c r="RN128" i="1"/>
  <c r="RN141" i="1"/>
  <c r="RN133" i="1"/>
  <c r="RN125" i="1"/>
  <c r="RN146" i="1"/>
  <c r="RN138" i="1"/>
  <c r="RN130" i="1"/>
  <c r="RN122" i="1"/>
  <c r="RN143" i="1"/>
  <c r="RN135" i="1"/>
  <c r="RN127" i="1"/>
  <c r="RN148" i="1"/>
  <c r="RN140" i="1"/>
  <c r="RN132" i="1"/>
  <c r="RN124" i="1"/>
  <c r="RN145" i="1"/>
  <c r="RN137" i="1"/>
  <c r="RN129" i="1"/>
  <c r="RN121" i="1"/>
  <c r="RN142" i="1"/>
  <c r="RN134" i="1"/>
  <c r="RN126" i="1"/>
  <c r="RN147" i="1"/>
  <c r="RN139" i="1"/>
  <c r="RN131" i="1"/>
  <c r="RN123" i="1"/>
  <c r="RN114" i="1"/>
  <c r="RN106" i="1"/>
  <c r="RN98" i="1"/>
  <c r="RN90" i="1"/>
  <c r="RN119" i="1"/>
  <c r="RN111" i="1"/>
  <c r="RN103" i="1"/>
  <c r="RN95" i="1"/>
  <c r="RN116" i="1"/>
  <c r="RN108" i="1"/>
  <c r="RN100" i="1"/>
  <c r="RN92" i="1"/>
  <c r="RN113" i="1"/>
  <c r="RN105" i="1"/>
  <c r="RN97" i="1"/>
  <c r="RN89" i="1"/>
  <c r="RN118" i="1"/>
  <c r="RN110" i="1"/>
  <c r="RN102" i="1"/>
  <c r="RN94" i="1"/>
  <c r="RN115" i="1"/>
  <c r="RN107" i="1"/>
  <c r="RN99" i="1"/>
  <c r="RN91" i="1"/>
  <c r="RN112" i="1"/>
  <c r="RN104" i="1"/>
  <c r="RN96" i="1"/>
  <c r="RN120" i="1"/>
  <c r="RN117" i="1"/>
  <c r="RN109" i="1"/>
  <c r="RN101" i="1"/>
  <c r="RN93" i="1"/>
  <c r="RN87" i="1"/>
  <c r="RN79" i="1"/>
  <c r="RN71" i="1"/>
  <c r="RN63" i="1"/>
  <c r="RN84" i="1"/>
  <c r="RN76" i="1"/>
  <c r="RN68" i="1"/>
  <c r="RN60" i="1"/>
  <c r="RN81" i="1"/>
  <c r="RN73" i="1"/>
  <c r="RN65" i="1"/>
  <c r="RN86" i="1"/>
  <c r="RN78" i="1"/>
  <c r="RN70" i="1"/>
  <c r="RN62" i="1"/>
  <c r="RN83" i="1"/>
  <c r="RN75" i="1"/>
  <c r="RN67" i="1"/>
  <c r="RN88" i="1"/>
  <c r="RN80" i="1"/>
  <c r="RN72" i="1"/>
  <c r="RN64" i="1"/>
  <c r="RN85" i="1"/>
  <c r="RN77" i="1"/>
  <c r="RN69" i="1"/>
  <c r="RN61" i="1"/>
  <c r="RN82" i="1"/>
  <c r="RN74" i="1"/>
  <c r="RN66" i="1"/>
  <c r="RN56" i="1"/>
  <c r="RN48" i="1"/>
  <c r="RN40" i="1"/>
  <c r="RN53" i="1"/>
  <c r="RN45" i="1"/>
  <c r="RN37" i="1"/>
  <c r="RN58" i="1"/>
  <c r="RN50" i="1"/>
  <c r="RN42" i="1"/>
  <c r="RN34" i="1"/>
  <c r="RN55" i="1"/>
  <c r="RN47" i="1"/>
  <c r="RN39" i="1"/>
  <c r="RN31" i="1"/>
  <c r="RN52" i="1"/>
  <c r="RN44" i="1"/>
  <c r="RN36" i="1"/>
  <c r="RN57" i="1"/>
  <c r="RN49" i="1"/>
  <c r="RN41" i="1"/>
  <c r="RN33" i="1"/>
  <c r="RN54" i="1"/>
  <c r="RN46" i="1"/>
  <c r="RN38" i="1"/>
  <c r="RN59" i="1"/>
  <c r="RN51" i="1"/>
  <c r="RN43" i="1"/>
  <c r="RN35" i="1"/>
  <c r="ER9" i="1"/>
  <c r="GA504" i="1"/>
  <c r="GA502" i="1"/>
  <c r="GA501" i="1"/>
  <c r="GA503" i="1"/>
  <c r="GK493" i="1"/>
  <c r="HY493" i="1"/>
  <c r="HY491" i="1"/>
  <c r="GK491" i="1"/>
  <c r="HE488" i="1"/>
  <c r="GK489" i="1"/>
  <c r="HY488" i="1"/>
  <c r="GK488" i="1"/>
  <c r="HE483" i="1"/>
  <c r="HY484" i="1"/>
  <c r="GK484" i="1"/>
  <c r="HE485" i="1"/>
  <c r="HY483" i="1"/>
  <c r="GK483" i="1"/>
  <c r="PU480" i="1"/>
  <c r="GK482" i="1"/>
  <c r="HY480" i="1"/>
  <c r="GK480" i="1"/>
  <c r="HE481" i="1"/>
  <c r="HY482" i="1"/>
  <c r="HY481" i="1"/>
  <c r="GK481" i="1"/>
  <c r="HY477" i="1"/>
  <c r="GK477" i="1"/>
  <c r="HE478" i="1"/>
  <c r="HY465" i="1"/>
  <c r="GK465" i="1"/>
  <c r="PU477" i="1"/>
  <c r="HE457" i="1"/>
  <c r="HY458" i="1"/>
  <c r="GK458" i="1"/>
  <c r="PU460" i="1"/>
  <c r="HY460" i="1"/>
  <c r="GK460" i="1"/>
  <c r="HY463" i="1"/>
  <c r="PU459" i="1"/>
  <c r="GK463" i="1"/>
  <c r="HY459" i="1"/>
  <c r="GK459" i="1"/>
  <c r="HY457" i="1"/>
  <c r="HY454" i="1"/>
  <c r="GK454" i="1"/>
  <c r="HE455" i="1"/>
  <c r="HY450" i="1"/>
  <c r="GK450" i="1"/>
  <c r="HY449" i="1"/>
  <c r="GK449" i="1"/>
  <c r="HY455" i="1"/>
  <c r="GK455" i="1"/>
  <c r="HE445" i="1"/>
  <c r="HE447" i="1"/>
  <c r="HY443" i="1"/>
  <c r="GK443" i="1"/>
  <c r="PU442" i="1"/>
  <c r="HY445" i="1"/>
  <c r="GK445" i="1"/>
  <c r="HE441" i="1"/>
  <c r="HO441" i="1" s="1"/>
  <c r="PU444" i="1"/>
  <c r="HY442" i="1"/>
  <c r="GK442" i="1"/>
  <c r="HY447" i="1"/>
  <c r="GK447" i="1"/>
  <c r="HY439" i="1"/>
  <c r="GK439" i="1"/>
  <c r="HY436" i="1"/>
  <c r="GK436" i="1"/>
  <c r="PU434" i="1"/>
  <c r="HY438" i="1"/>
  <c r="GK438" i="1"/>
  <c r="HE439" i="1"/>
  <c r="PU423" i="1"/>
  <c r="HY435" i="1"/>
  <c r="HY430" i="1"/>
  <c r="GK430" i="1"/>
  <c r="GK434" i="1"/>
  <c r="HY433" i="1"/>
  <c r="GK433" i="1"/>
  <c r="PU425" i="1"/>
  <c r="HY423" i="1"/>
  <c r="GK423" i="1"/>
  <c r="PU436" i="1"/>
  <c r="HY425" i="1"/>
  <c r="GK425" i="1"/>
  <c r="HY422" i="1"/>
  <c r="GK422" i="1"/>
  <c r="GK435" i="1"/>
  <c r="HY434" i="1"/>
  <c r="PU430" i="1"/>
  <c r="HY418" i="1"/>
  <c r="GK418" i="1"/>
  <c r="HY417" i="1"/>
  <c r="GK417" i="1"/>
  <c r="PU416" i="1"/>
  <c r="GK421" i="1"/>
  <c r="HY419" i="1"/>
  <c r="GK419" i="1"/>
  <c r="HE415" i="1"/>
  <c r="HE420" i="1"/>
  <c r="HY416" i="1"/>
  <c r="GK416" i="1"/>
  <c r="HY421" i="1"/>
  <c r="HY411" i="1"/>
  <c r="GK411" i="1"/>
  <c r="HE412" i="1"/>
  <c r="HY408" i="1"/>
  <c r="GK408" i="1"/>
  <c r="GK414" i="1"/>
  <c r="HE409" i="1"/>
  <c r="HY410" i="1"/>
  <c r="GK410" i="1"/>
  <c r="PU411" i="1"/>
  <c r="HY409" i="1"/>
  <c r="GK409" i="1"/>
  <c r="PU408" i="1"/>
  <c r="HY406" i="1"/>
  <c r="HY404" i="1"/>
  <c r="GK404" i="1"/>
  <c r="HE397" i="1"/>
  <c r="GK406" i="1"/>
  <c r="HY398" i="1"/>
  <c r="GK398" i="1"/>
  <c r="HE396" i="1"/>
  <c r="HY397" i="1"/>
  <c r="GK397" i="1"/>
  <c r="HY405" i="1"/>
  <c r="GK405" i="1"/>
  <c r="PU391" i="1"/>
  <c r="GK392" i="1"/>
  <c r="HY383" i="1"/>
  <c r="GK383" i="1"/>
  <c r="HY391" i="1"/>
  <c r="GK391" i="1"/>
  <c r="HE384" i="1"/>
  <c r="HY392" i="1"/>
  <c r="HY390" i="1"/>
  <c r="GK390" i="1"/>
  <c r="HE391" i="1"/>
  <c r="HY384" i="1"/>
  <c r="GK384" i="1"/>
  <c r="PU392" i="1"/>
  <c r="PU382" i="1"/>
  <c r="HY380" i="1"/>
  <c r="GK380" i="1"/>
  <c r="HY371" i="1"/>
  <c r="GK371" i="1"/>
  <c r="PU364" i="1"/>
  <c r="HY362" i="1"/>
  <c r="GK362" i="1"/>
  <c r="PU379" i="1"/>
  <c r="HE372" i="1"/>
  <c r="PU369" i="1"/>
  <c r="HY367" i="1"/>
  <c r="GK367" i="1"/>
  <c r="HE363" i="1"/>
  <c r="PU361" i="1"/>
  <c r="HY364" i="1"/>
  <c r="GK364" i="1"/>
  <c r="HY379" i="1"/>
  <c r="GK379" i="1"/>
  <c r="HY369" i="1"/>
  <c r="GK369" i="1"/>
  <c r="PU363" i="1"/>
  <c r="HY361" i="1"/>
  <c r="GK361" i="1"/>
  <c r="HE367" i="1"/>
  <c r="HY363" i="1"/>
  <c r="GK363" i="1"/>
  <c r="PU371" i="1"/>
  <c r="GK359" i="1"/>
  <c r="HY352" i="1"/>
  <c r="GK352" i="1"/>
  <c r="HY341" i="1"/>
  <c r="GK341" i="1"/>
  <c r="HE359" i="1"/>
  <c r="HE342" i="1"/>
  <c r="HE347" i="1"/>
  <c r="HY359" i="1"/>
  <c r="HY357" i="1"/>
  <c r="GK357" i="1"/>
  <c r="PU347" i="1"/>
  <c r="HY345" i="1"/>
  <c r="GK345" i="1"/>
  <c r="PU357" i="1"/>
  <c r="PU356" i="1"/>
  <c r="PU344" i="1"/>
  <c r="HE343" i="1"/>
  <c r="HY356" i="1"/>
  <c r="GK356" i="1"/>
  <c r="HE348" i="1"/>
  <c r="PU346" i="1"/>
  <c r="HY344" i="1"/>
  <c r="GK344" i="1"/>
  <c r="PU338" i="1"/>
  <c r="HY334" i="1"/>
  <c r="GK334" i="1"/>
  <c r="HY326" i="1"/>
  <c r="GK326" i="1"/>
  <c r="HE340" i="1"/>
  <c r="HE335" i="1"/>
  <c r="PU333" i="1"/>
  <c r="PU325" i="1"/>
  <c r="HY338" i="1"/>
  <c r="GK338" i="1"/>
  <c r="HE332" i="1"/>
  <c r="HY333" i="1"/>
  <c r="GK333" i="1"/>
  <c r="PU327" i="1"/>
  <c r="HY325" i="1"/>
  <c r="GK325" i="1"/>
  <c r="HY330" i="1"/>
  <c r="GK330" i="1"/>
  <c r="HE328" i="1"/>
  <c r="PU326" i="1"/>
  <c r="PU321" i="1"/>
  <c r="HY319" i="1"/>
  <c r="GK319" i="1"/>
  <c r="PU311" i="1"/>
  <c r="HY309" i="1"/>
  <c r="GK309" i="1"/>
  <c r="HY321" i="1"/>
  <c r="GK321" i="1"/>
  <c r="HY318" i="1"/>
  <c r="GK318" i="1"/>
  <c r="HY311" i="1"/>
  <c r="GK311" i="1"/>
  <c r="PU320" i="1"/>
  <c r="HE312" i="1"/>
  <c r="PU310" i="1"/>
  <c r="HY323" i="1"/>
  <c r="HY320" i="1"/>
  <c r="GK320" i="1"/>
  <c r="HY310" i="1"/>
  <c r="GK310" i="1"/>
  <c r="PU319" i="1"/>
  <c r="HY316" i="1"/>
  <c r="GK316" i="1"/>
  <c r="PU309" i="1"/>
  <c r="HY305" i="1"/>
  <c r="GK305" i="1"/>
  <c r="PU297" i="1"/>
  <c r="HY295" i="1"/>
  <c r="GK295" i="1"/>
  <c r="HY307" i="1"/>
  <c r="HE296" i="1"/>
  <c r="PU294" i="1"/>
  <c r="HY297" i="1"/>
  <c r="GK297" i="1"/>
  <c r="HE293" i="1"/>
  <c r="PU291" i="1"/>
  <c r="HY304" i="1"/>
  <c r="GK304" i="1"/>
  <c r="PU296" i="1"/>
  <c r="HY294" i="1"/>
  <c r="GK294" i="1"/>
  <c r="HY296" i="1"/>
  <c r="GK296" i="1"/>
  <c r="GK307" i="1"/>
  <c r="HY301" i="1"/>
  <c r="GK301" i="1"/>
  <c r="HE297" i="1"/>
  <c r="HE304" i="1"/>
  <c r="HY281" i="1"/>
  <c r="GK281" i="1"/>
  <c r="HY286" i="1"/>
  <c r="GK286" i="1"/>
  <c r="HE282" i="1"/>
  <c r="PU280" i="1"/>
  <c r="HY278" i="1"/>
  <c r="GK278" i="1"/>
  <c r="GK289" i="1"/>
  <c r="PU282" i="1"/>
  <c r="HY280" i="1"/>
  <c r="GK280" i="1"/>
  <c r="PU287" i="1"/>
  <c r="HY285" i="1"/>
  <c r="GK285" i="1"/>
  <c r="HE281" i="1"/>
  <c r="PU279" i="1"/>
  <c r="HY287" i="1"/>
  <c r="GK287" i="1"/>
  <c r="PU281" i="1"/>
  <c r="HY279" i="1"/>
  <c r="GK279" i="1"/>
  <c r="HY268" i="1"/>
  <c r="GK268" i="1"/>
  <c r="HY258" i="1"/>
  <c r="GK258" i="1"/>
  <c r="HY273" i="1"/>
  <c r="GK273" i="1"/>
  <c r="HY263" i="1"/>
  <c r="GK263" i="1"/>
  <c r="HE256" i="1"/>
  <c r="HO256" i="1" s="1"/>
  <c r="HE268" i="1"/>
  <c r="PU265" i="1"/>
  <c r="HE273" i="1"/>
  <c r="PU274" i="1"/>
  <c r="PU268" i="1"/>
  <c r="HY265" i="1"/>
  <c r="GK265" i="1"/>
  <c r="GK259" i="1"/>
  <c r="PU258" i="1"/>
  <c r="GK256" i="1"/>
  <c r="PU251" i="1"/>
  <c r="HY249" i="1"/>
  <c r="GK249" i="1"/>
  <c r="GK269" i="1"/>
  <c r="HE250" i="1"/>
  <c r="PU261" i="1"/>
  <c r="HE255" i="1"/>
  <c r="PU253" i="1"/>
  <c r="PU245" i="1"/>
  <c r="PU250" i="1"/>
  <c r="HY269" i="1"/>
  <c r="HY253" i="1"/>
  <c r="GK253" i="1"/>
  <c r="HY245" i="1"/>
  <c r="GK245" i="1"/>
  <c r="HE254" i="1"/>
  <c r="PU252" i="1"/>
  <c r="HY250" i="1"/>
  <c r="GK250" i="1"/>
  <c r="HE246" i="1"/>
  <c r="PU244" i="1"/>
  <c r="HY259" i="1"/>
  <c r="HE251" i="1"/>
  <c r="HE235" i="1"/>
  <c r="HE215" i="1"/>
  <c r="HY242" i="1"/>
  <c r="GK242" i="1"/>
  <c r="PU235" i="1"/>
  <c r="HE229" i="1"/>
  <c r="PU227" i="1"/>
  <c r="PU219" i="1"/>
  <c r="HY243" i="1"/>
  <c r="HY230" i="1"/>
  <c r="GK230" i="1"/>
  <c r="HE226" i="1"/>
  <c r="HY222" i="1"/>
  <c r="GK222" i="1"/>
  <c r="HY213" i="1"/>
  <c r="GK213" i="1"/>
  <c r="GK243" i="1"/>
  <c r="PU237" i="1"/>
  <c r="HY235" i="1"/>
  <c r="GK235" i="1"/>
  <c r="PU229" i="1"/>
  <c r="HY227" i="1"/>
  <c r="GK227" i="1"/>
  <c r="PU221" i="1"/>
  <c r="HY219" i="1"/>
  <c r="GK219" i="1"/>
  <c r="PU212" i="1"/>
  <c r="HY241" i="1"/>
  <c r="GK241" i="1"/>
  <c r="PU234" i="1"/>
  <c r="HE220" i="1"/>
  <c r="PU218" i="1"/>
  <c r="HE233" i="1"/>
  <c r="HY234" i="1"/>
  <c r="GK234" i="1"/>
  <c r="HE230" i="1"/>
  <c r="HY226" i="1"/>
  <c r="GK226" i="1"/>
  <c r="HY218" i="1"/>
  <c r="GK218" i="1"/>
  <c r="HY210" i="1"/>
  <c r="HY203" i="1"/>
  <c r="GK203" i="1"/>
  <c r="HY194" i="1"/>
  <c r="GK194" i="1"/>
  <c r="HY186" i="1"/>
  <c r="GK186" i="1"/>
  <c r="HE182" i="1"/>
  <c r="PU211" i="1"/>
  <c r="GK208" i="1"/>
  <c r="HE195" i="1"/>
  <c r="PU207" i="1"/>
  <c r="PU198" i="1"/>
  <c r="PU190" i="1"/>
  <c r="HE184" i="1"/>
  <c r="PU182" i="1"/>
  <c r="HE206" i="1"/>
  <c r="PU210" i="1"/>
  <c r="HY207" i="1"/>
  <c r="GK207" i="1"/>
  <c r="PU201" i="1"/>
  <c r="HY198" i="1"/>
  <c r="GK198" i="1"/>
  <c r="PU192" i="1"/>
  <c r="HY190" i="1"/>
  <c r="GK190" i="1"/>
  <c r="PU184" i="1"/>
  <c r="HY182" i="1"/>
  <c r="GK182" i="1"/>
  <c r="PU209" i="1"/>
  <c r="PU206" i="1"/>
  <c r="HY204" i="1"/>
  <c r="GK204" i="1"/>
  <c r="PU197" i="1"/>
  <c r="HY195" i="1"/>
  <c r="GK195" i="1"/>
  <c r="PU189" i="1"/>
  <c r="HY187" i="1"/>
  <c r="GK187" i="1"/>
  <c r="HE183" i="1"/>
  <c r="PU181" i="1"/>
  <c r="GK210" i="1"/>
  <c r="HE196" i="1"/>
  <c r="HY206" i="1"/>
  <c r="GK206" i="1"/>
  <c r="PU199" i="1"/>
  <c r="HY197" i="1"/>
  <c r="GK197" i="1"/>
  <c r="PU191" i="1"/>
  <c r="HY189" i="1"/>
  <c r="GK189" i="1"/>
  <c r="PU183" i="1"/>
  <c r="HY181" i="1"/>
  <c r="GK181" i="1"/>
  <c r="HE176" i="1"/>
  <c r="PU174" i="1"/>
  <c r="HE168" i="1"/>
  <c r="PU166" i="1"/>
  <c r="PU158" i="1"/>
  <c r="PU150" i="1"/>
  <c r="HY177" i="1"/>
  <c r="GK177" i="1"/>
  <c r="PU171" i="1"/>
  <c r="HY169" i="1"/>
  <c r="GK169" i="1"/>
  <c r="PU163" i="1"/>
  <c r="HY161" i="1"/>
  <c r="GK161" i="1"/>
  <c r="PU155" i="1"/>
  <c r="PU176" i="1"/>
  <c r="HY174" i="1"/>
  <c r="GK174" i="1"/>
  <c r="PU168" i="1"/>
  <c r="HY166" i="1"/>
  <c r="GK166" i="1"/>
  <c r="HE162" i="1"/>
  <c r="PU160" i="1"/>
  <c r="HY158" i="1"/>
  <c r="GK158" i="1"/>
  <c r="PU152" i="1"/>
  <c r="PU173" i="1"/>
  <c r="HY171" i="1"/>
  <c r="GK171" i="1"/>
  <c r="PU165" i="1"/>
  <c r="HY163" i="1"/>
  <c r="GK163" i="1"/>
  <c r="HE159" i="1"/>
  <c r="PU157" i="1"/>
  <c r="HY155" i="1"/>
  <c r="GK155" i="1"/>
  <c r="HY176" i="1"/>
  <c r="GK176" i="1"/>
  <c r="HY168" i="1"/>
  <c r="GK168" i="1"/>
  <c r="HY160" i="1"/>
  <c r="GK160" i="1"/>
  <c r="HY173" i="1"/>
  <c r="GK173" i="1"/>
  <c r="HY165" i="1"/>
  <c r="GK165" i="1"/>
  <c r="HY157" i="1"/>
  <c r="GK157" i="1"/>
  <c r="HE166" i="1"/>
  <c r="HY146" i="1"/>
  <c r="GK146" i="1"/>
  <c r="HY138" i="1"/>
  <c r="GK138" i="1"/>
  <c r="PU132" i="1"/>
  <c r="HY130" i="1"/>
  <c r="GK130" i="1"/>
  <c r="PU124" i="1"/>
  <c r="HY122" i="1"/>
  <c r="GK122" i="1"/>
  <c r="HY150" i="1"/>
  <c r="GK150" i="1"/>
  <c r="HY148" i="1"/>
  <c r="GK148" i="1"/>
  <c r="HY140" i="1"/>
  <c r="GK140" i="1"/>
  <c r="HE136" i="1"/>
  <c r="HY132" i="1"/>
  <c r="GK132" i="1"/>
  <c r="HE128" i="1"/>
  <c r="HY124" i="1"/>
  <c r="GK124" i="1"/>
  <c r="HE151" i="1"/>
  <c r="HO151" i="1" s="1"/>
  <c r="PU149" i="1"/>
  <c r="HE149" i="1"/>
  <c r="HY145" i="1"/>
  <c r="GK145" i="1"/>
  <c r="HE141" i="1"/>
  <c r="HY129" i="1"/>
  <c r="GK129" i="1"/>
  <c r="HY121" i="1"/>
  <c r="GK121" i="1"/>
  <c r="HE122" i="1"/>
  <c r="HY147" i="1"/>
  <c r="GK147" i="1"/>
  <c r="PU141" i="1"/>
  <c r="HY139" i="1"/>
  <c r="GK139" i="1"/>
  <c r="PU133" i="1"/>
  <c r="HY131" i="1"/>
  <c r="GK131" i="1"/>
  <c r="PU125" i="1"/>
  <c r="HY123" i="1"/>
  <c r="GK123" i="1"/>
  <c r="PU146" i="1"/>
  <c r="HY144" i="1"/>
  <c r="GK144" i="1"/>
  <c r="PU138" i="1"/>
  <c r="HY136" i="1"/>
  <c r="GK136" i="1"/>
  <c r="PU130" i="1"/>
  <c r="HY128" i="1"/>
  <c r="GK128" i="1"/>
  <c r="PU122" i="1"/>
  <c r="HY149" i="1"/>
  <c r="GK149" i="1"/>
  <c r="HY141" i="1"/>
  <c r="GK141" i="1"/>
  <c r="HY133" i="1"/>
  <c r="GK133" i="1"/>
  <c r="HY125" i="1"/>
  <c r="GK125" i="1"/>
  <c r="PU102" i="1"/>
  <c r="HE96" i="1"/>
  <c r="PU94" i="1"/>
  <c r="HY92" i="1"/>
  <c r="GK92" i="1"/>
  <c r="HY120" i="1"/>
  <c r="HY113" i="1"/>
  <c r="GK113" i="1"/>
  <c r="HY105" i="1"/>
  <c r="GK105" i="1"/>
  <c r="HY97" i="1"/>
  <c r="GK97" i="1"/>
  <c r="HY118" i="1"/>
  <c r="GK118" i="1"/>
  <c r="HY110" i="1"/>
  <c r="GK110" i="1"/>
  <c r="HY102" i="1"/>
  <c r="GK102" i="1"/>
  <c r="HY94" i="1"/>
  <c r="GK94" i="1"/>
  <c r="HE90" i="1"/>
  <c r="HE116" i="1"/>
  <c r="HY117" i="1"/>
  <c r="GK117" i="1"/>
  <c r="HE113" i="1"/>
  <c r="PU111" i="1"/>
  <c r="HE105" i="1"/>
  <c r="HE97" i="1"/>
  <c r="HE118" i="1"/>
  <c r="PU116" i="1"/>
  <c r="HY114" i="1"/>
  <c r="GK114" i="1"/>
  <c r="HE110" i="1"/>
  <c r="PU108" i="1"/>
  <c r="HY106" i="1"/>
  <c r="GK106" i="1"/>
  <c r="HY98" i="1"/>
  <c r="GK98" i="1"/>
  <c r="GK120" i="1"/>
  <c r="HY119" i="1"/>
  <c r="GK119" i="1"/>
  <c r="HY111" i="1"/>
  <c r="GK111" i="1"/>
  <c r="PU105" i="1"/>
  <c r="HY103" i="1"/>
  <c r="GK103" i="1"/>
  <c r="PU97" i="1"/>
  <c r="HY95" i="1"/>
  <c r="GK95" i="1"/>
  <c r="HE61" i="1"/>
  <c r="HE66" i="1"/>
  <c r="HE79" i="1"/>
  <c r="HY80" i="1"/>
  <c r="GK80" i="1"/>
  <c r="HY72" i="1"/>
  <c r="GK72" i="1"/>
  <c r="HY64" i="1"/>
  <c r="GK64" i="1"/>
  <c r="HY89" i="1"/>
  <c r="PU87" i="1"/>
  <c r="HY85" i="1"/>
  <c r="GK85" i="1"/>
  <c r="PU79" i="1"/>
  <c r="HY77" i="1"/>
  <c r="GK77" i="1"/>
  <c r="HE73" i="1"/>
  <c r="PU71" i="1"/>
  <c r="HY69" i="1"/>
  <c r="GK69" i="1"/>
  <c r="PU63" i="1"/>
  <c r="HY61" i="1"/>
  <c r="GK61" i="1"/>
  <c r="HE86" i="1"/>
  <c r="PU84" i="1"/>
  <c r="PU76" i="1"/>
  <c r="PU68" i="1"/>
  <c r="PU60" i="1"/>
  <c r="HY87" i="1"/>
  <c r="GK87" i="1"/>
  <c r="PU81" i="1"/>
  <c r="HY79" i="1"/>
  <c r="GK79" i="1"/>
  <c r="HY71" i="1"/>
  <c r="GK71" i="1"/>
  <c r="HE67" i="1"/>
  <c r="PU65" i="1"/>
  <c r="HY63" i="1"/>
  <c r="GK63" i="1"/>
  <c r="PU86" i="1"/>
  <c r="HY84" i="1"/>
  <c r="GK84" i="1"/>
  <c r="PU78" i="1"/>
  <c r="HY76" i="1"/>
  <c r="GK76" i="1"/>
  <c r="PU70" i="1"/>
  <c r="HY68" i="1"/>
  <c r="GK68" i="1"/>
  <c r="HY60" i="1"/>
  <c r="HE59" i="1"/>
  <c r="HO59" i="1" s="1"/>
  <c r="HY50" i="1"/>
  <c r="GK50" i="1"/>
  <c r="HY42" i="1"/>
  <c r="GK42" i="1"/>
  <c r="PU36" i="1"/>
  <c r="HY34" i="1"/>
  <c r="GK34" i="1"/>
  <c r="GK59" i="1"/>
  <c r="PU57" i="1"/>
  <c r="HY55" i="1"/>
  <c r="GK55" i="1"/>
  <c r="HE51" i="1"/>
  <c r="PU49" i="1"/>
  <c r="HY47" i="1"/>
  <c r="GK47" i="1"/>
  <c r="HY39" i="1"/>
  <c r="GK39" i="1"/>
  <c r="HE35" i="1"/>
  <c r="HY52" i="1"/>
  <c r="GK52" i="1"/>
  <c r="GK60" i="1"/>
  <c r="HY51" i="1"/>
  <c r="GK51" i="1"/>
  <c r="HY43" i="1"/>
  <c r="GK43" i="1"/>
  <c r="HY35" i="1"/>
  <c r="GK35" i="1"/>
  <c r="PU62" i="1"/>
  <c r="HY59" i="1"/>
  <c r="PU58" i="1"/>
  <c r="HY56" i="1"/>
  <c r="GK56" i="1"/>
  <c r="PU50" i="1"/>
  <c r="HY48" i="1"/>
  <c r="GK48" i="1"/>
  <c r="HE44" i="1"/>
  <c r="PU42" i="1"/>
  <c r="PU34" i="1"/>
  <c r="PU55" i="1"/>
  <c r="HE33" i="1"/>
  <c r="GI9" i="1"/>
  <c r="GQ9" i="1"/>
  <c r="HG9" i="1"/>
  <c r="HO9" i="1"/>
  <c r="IE9" i="1"/>
  <c r="OR503" i="1"/>
  <c r="OR502" i="1"/>
  <c r="OR504" i="1"/>
  <c r="OR499" i="1"/>
  <c r="OR500" i="1"/>
  <c r="PX9" i="1"/>
  <c r="RG503" i="1"/>
  <c r="RG501" i="1"/>
  <c r="RG502" i="1"/>
  <c r="RG504" i="1"/>
  <c r="RG500" i="1"/>
  <c r="RG499" i="1"/>
  <c r="RO9" i="1"/>
  <c r="RW503" i="1"/>
  <c r="RW501" i="1"/>
  <c r="RW502" i="1"/>
  <c r="RW504" i="1"/>
  <c r="RW499" i="1"/>
  <c r="RW500" i="1"/>
  <c r="FY10" i="1"/>
  <c r="HK492" i="1"/>
  <c r="HK482" i="1"/>
  <c r="HK458" i="1"/>
  <c r="HK433" i="1"/>
  <c r="HK419" i="1"/>
  <c r="HK418" i="1"/>
  <c r="HK411" i="1"/>
  <c r="HK392" i="1"/>
  <c r="HK387" i="1"/>
  <c r="HK364" i="1"/>
  <c r="HK360" i="1"/>
  <c r="HK365" i="1"/>
  <c r="HK354" i="1"/>
  <c r="HK338" i="1"/>
  <c r="HK306" i="1"/>
  <c r="HK310" i="1"/>
  <c r="HK322" i="1"/>
  <c r="HK295" i="1"/>
  <c r="HK300" i="1"/>
  <c r="HK280" i="1"/>
  <c r="HK276" i="1"/>
  <c r="HK274" i="1"/>
  <c r="HK259" i="1"/>
  <c r="HK271" i="1"/>
  <c r="HK252" i="1"/>
  <c r="HK225" i="1"/>
  <c r="HK232" i="1"/>
  <c r="HK240" i="1"/>
  <c r="HK231" i="1"/>
  <c r="HK223" i="1"/>
  <c r="HK228" i="1"/>
  <c r="HK198" i="1"/>
  <c r="HK181" i="1"/>
  <c r="HK203" i="1"/>
  <c r="HK194" i="1"/>
  <c r="HK211" i="1"/>
  <c r="HK209" i="1"/>
  <c r="HK155" i="1"/>
  <c r="HK152" i="1"/>
  <c r="HK157" i="1"/>
  <c r="HK178" i="1"/>
  <c r="HK175" i="1"/>
  <c r="HK140" i="1"/>
  <c r="HK124" i="1"/>
  <c r="HK134" i="1"/>
  <c r="HK144" i="1"/>
  <c r="HK143" i="1"/>
  <c r="HK135" i="1"/>
  <c r="HK94" i="1"/>
  <c r="HK109" i="1"/>
  <c r="HK106" i="1"/>
  <c r="HK83" i="1"/>
  <c r="HK64" i="1"/>
  <c r="HK69" i="1"/>
  <c r="HK71" i="1"/>
  <c r="HK84" i="1"/>
  <c r="HK89" i="1"/>
  <c r="HK81" i="1"/>
  <c r="HK52" i="1"/>
  <c r="HK57" i="1"/>
  <c r="HK49" i="1"/>
  <c r="HK38" i="1"/>
  <c r="HK53" i="1"/>
  <c r="HK50" i="1"/>
  <c r="HK47" i="1"/>
  <c r="HK39" i="1"/>
  <c r="GO10" i="1"/>
  <c r="IC10" i="1"/>
  <c r="OQ10" i="1"/>
  <c r="PW10" i="1"/>
  <c r="RN10" i="1"/>
  <c r="FX11" i="1"/>
  <c r="HJ493" i="1"/>
  <c r="HJ490" i="1"/>
  <c r="HJ486" i="1"/>
  <c r="HJ463" i="1"/>
  <c r="HJ450" i="1"/>
  <c r="HJ454" i="1"/>
  <c r="HJ443" i="1"/>
  <c r="HJ434" i="1"/>
  <c r="HT434" i="1" s="1"/>
  <c r="HJ438" i="1"/>
  <c r="HJ440" i="1"/>
  <c r="HJ430" i="1"/>
  <c r="HJ425" i="1"/>
  <c r="HJ417" i="1"/>
  <c r="HJ408" i="1"/>
  <c r="HJ404" i="1"/>
  <c r="HJ398" i="1"/>
  <c r="HJ405" i="1"/>
  <c r="HJ382" i="1"/>
  <c r="HJ366" i="1"/>
  <c r="HJ362" i="1"/>
  <c r="HJ346" i="1"/>
  <c r="HJ355" i="1"/>
  <c r="HJ357" i="1"/>
  <c r="HJ341" i="1"/>
  <c r="HJ325" i="1"/>
  <c r="HJ319" i="1"/>
  <c r="HJ321" i="1"/>
  <c r="HJ314" i="1"/>
  <c r="HJ307" i="1"/>
  <c r="HJ292" i="1"/>
  <c r="HJ299" i="1"/>
  <c r="HJ298" i="1"/>
  <c r="HJ283" i="1"/>
  <c r="HJ284" i="1"/>
  <c r="HJ263" i="1"/>
  <c r="HJ272" i="1"/>
  <c r="HJ275" i="1"/>
  <c r="HJ243" i="1"/>
  <c r="HJ253" i="1"/>
  <c r="HJ261" i="1"/>
  <c r="HJ239" i="1"/>
  <c r="HJ212" i="1"/>
  <c r="HJ218" i="1"/>
  <c r="HJ208" i="1"/>
  <c r="HJ191" i="1"/>
  <c r="HJ193" i="1"/>
  <c r="HJ207" i="1"/>
  <c r="HJ192" i="1"/>
  <c r="HJ197" i="1"/>
  <c r="HJ164" i="1"/>
  <c r="HJ156" i="1"/>
  <c r="HJ177" i="1"/>
  <c r="HJ179" i="1"/>
  <c r="HJ160" i="1"/>
  <c r="HJ173" i="1"/>
  <c r="HJ167" i="1"/>
  <c r="HJ132" i="1"/>
  <c r="HJ145" i="1"/>
  <c r="HJ142" i="1"/>
  <c r="HJ126" i="1"/>
  <c r="HJ139" i="1"/>
  <c r="HJ131" i="1"/>
  <c r="HJ133" i="1"/>
  <c r="HJ146" i="1"/>
  <c r="HJ120" i="1"/>
  <c r="HT120" i="1" s="1"/>
  <c r="HJ93" i="1"/>
  <c r="HJ111" i="1"/>
  <c r="HJ103" i="1"/>
  <c r="HJ108" i="1"/>
  <c r="HJ78" i="1"/>
  <c r="HJ88" i="1"/>
  <c r="HJ80" i="1"/>
  <c r="HJ82" i="1"/>
  <c r="HJ60" i="1"/>
  <c r="HJ41" i="1"/>
  <c r="HT41" i="1" s="1"/>
  <c r="HJ54" i="1"/>
  <c r="HJ46" i="1"/>
  <c r="HJ48" i="1"/>
  <c r="HJ40" i="1"/>
  <c r="HJ58" i="1"/>
  <c r="GN11" i="1"/>
  <c r="HD11" i="1"/>
  <c r="HN11" i="1" s="1"/>
  <c r="HT11" i="1"/>
  <c r="IB11" i="1"/>
  <c r="OP11" i="1"/>
  <c r="PV11" i="1"/>
  <c r="RM11" i="1"/>
  <c r="FO12" i="1"/>
  <c r="GM12" i="1"/>
  <c r="HK12" i="1"/>
  <c r="HU12" i="1" s="1"/>
  <c r="IA12" i="1"/>
  <c r="OF12" i="1"/>
  <c r="PE12" i="1"/>
  <c r="PU12" i="1"/>
  <c r="RL12" i="1"/>
  <c r="FN13" i="1"/>
  <c r="HH460" i="1"/>
  <c r="HH453" i="1"/>
  <c r="HH449" i="1"/>
  <c r="HH442" i="1"/>
  <c r="HH435" i="1"/>
  <c r="HH436" i="1"/>
  <c r="HH423" i="1"/>
  <c r="HH422" i="1"/>
  <c r="HH410" i="1"/>
  <c r="HH403" i="1"/>
  <c r="HH383" i="1"/>
  <c r="HH385" i="1"/>
  <c r="HH390" i="1"/>
  <c r="HH379" i="1"/>
  <c r="HH369" i="1"/>
  <c r="HH356" i="1"/>
  <c r="HH345" i="1"/>
  <c r="HH324" i="1"/>
  <c r="HH329" i="1"/>
  <c r="HH334" i="1"/>
  <c r="HH331" i="1"/>
  <c r="HH316" i="1"/>
  <c r="HH315" i="1"/>
  <c r="HH311" i="1"/>
  <c r="HH305" i="1"/>
  <c r="HH294" i="1"/>
  <c r="HH291" i="1"/>
  <c r="HR291" i="1" s="1"/>
  <c r="HH279" i="1"/>
  <c r="HH286" i="1"/>
  <c r="HH285" i="1"/>
  <c r="HH277" i="1"/>
  <c r="HH265" i="1"/>
  <c r="HR265" i="1" s="1"/>
  <c r="HH260" i="1"/>
  <c r="HH269" i="1"/>
  <c r="HH247" i="1"/>
  <c r="HH234" i="1"/>
  <c r="HH236" i="1"/>
  <c r="HH242" i="1"/>
  <c r="HH217" i="1"/>
  <c r="HH244" i="1"/>
  <c r="HH227" i="1"/>
  <c r="HH241" i="1"/>
  <c r="HH224" i="1"/>
  <c r="HH186" i="1"/>
  <c r="HH199" i="1"/>
  <c r="HH205" i="1"/>
  <c r="HH180" i="1"/>
  <c r="HH185" i="1"/>
  <c r="HH210" i="1"/>
  <c r="HH204" i="1"/>
  <c r="HH187" i="1"/>
  <c r="HH170" i="1"/>
  <c r="HH154" i="1"/>
  <c r="HH172" i="1"/>
  <c r="HH169" i="1"/>
  <c r="HH163" i="1"/>
  <c r="HH127" i="1"/>
  <c r="HH148" i="1"/>
  <c r="HH150" i="1"/>
  <c r="HR150" i="1" s="1"/>
  <c r="HH137" i="1"/>
  <c r="HH129" i="1"/>
  <c r="HH123" i="1"/>
  <c r="HH119" i="1"/>
  <c r="HH100" i="1"/>
  <c r="HH92" i="1"/>
  <c r="HH102" i="1"/>
  <c r="HH107" i="1"/>
  <c r="HH112" i="1"/>
  <c r="HH101" i="1"/>
  <c r="HH70" i="1"/>
  <c r="HH75" i="1"/>
  <c r="HH85" i="1"/>
  <c r="HH77" i="1"/>
  <c r="HH74" i="1"/>
  <c r="HH87" i="1"/>
  <c r="HH45" i="1"/>
  <c r="HH37" i="1"/>
  <c r="HH42" i="1"/>
  <c r="HH31" i="1"/>
  <c r="HR31" i="1" s="1"/>
  <c r="HH63" i="1"/>
  <c r="HH43" i="1"/>
  <c r="HH56" i="1"/>
  <c r="GL13" i="1"/>
  <c r="HJ13" i="1"/>
  <c r="HR13" i="1"/>
  <c r="HZ13" i="1"/>
  <c r="PD13" i="1"/>
  <c r="PT13" i="1"/>
  <c r="RS13" i="1"/>
  <c r="GK14" i="1"/>
  <c r="HI14" i="1"/>
  <c r="HS14" i="1" s="1"/>
  <c r="HY14" i="1"/>
  <c r="PC14" i="1"/>
  <c r="QA14" i="1"/>
  <c r="RR14" i="1"/>
  <c r="GJ15" i="1"/>
  <c r="HH15" i="1"/>
  <c r="HR15" i="1" s="1"/>
  <c r="HX15" i="1"/>
  <c r="PZ15" i="1"/>
  <c r="RO15" i="1"/>
  <c r="FY16" i="1"/>
  <c r="GO16" i="1"/>
  <c r="HE16" i="1"/>
  <c r="IC16" i="1"/>
  <c r="OQ16" i="1"/>
  <c r="PW16" i="1"/>
  <c r="RN16" i="1"/>
  <c r="EO17" i="1"/>
  <c r="FX17" i="1"/>
  <c r="GN17" i="1"/>
  <c r="HD17" i="1"/>
  <c r="HN17" i="1" s="1"/>
  <c r="IB17" i="1"/>
  <c r="OP17" i="1"/>
  <c r="PV17" i="1"/>
  <c r="RM17" i="1"/>
  <c r="FO18" i="1"/>
  <c r="HI494" i="1"/>
  <c r="HI491" i="1"/>
  <c r="HI489" i="1"/>
  <c r="HI487" i="1"/>
  <c r="HI484" i="1"/>
  <c r="HI480" i="1"/>
  <c r="HI479" i="1"/>
  <c r="HI477" i="1"/>
  <c r="HI465" i="1"/>
  <c r="HI459" i="1"/>
  <c r="HI456" i="1"/>
  <c r="HI451" i="1"/>
  <c r="HI448" i="1"/>
  <c r="HI446" i="1"/>
  <c r="HI444" i="1"/>
  <c r="HI437" i="1"/>
  <c r="HI424" i="1"/>
  <c r="HI421" i="1"/>
  <c r="HI416" i="1"/>
  <c r="HI414" i="1"/>
  <c r="HI407" i="1"/>
  <c r="HI402" i="1"/>
  <c r="HI406" i="1"/>
  <c r="HI380" i="1"/>
  <c r="HI371" i="1"/>
  <c r="HI361" i="1"/>
  <c r="HI381" i="1"/>
  <c r="HI368" i="1"/>
  <c r="HI352" i="1"/>
  <c r="HI344" i="1"/>
  <c r="HI326" i="1"/>
  <c r="HI339" i="1"/>
  <c r="HS339" i="1" s="1"/>
  <c r="HI333" i="1"/>
  <c r="HI330" i="1"/>
  <c r="HI327" i="1"/>
  <c r="HI309" i="1"/>
  <c r="HI318" i="1"/>
  <c r="HI308" i="1"/>
  <c r="HI323" i="1"/>
  <c r="HI320" i="1"/>
  <c r="HI301" i="1"/>
  <c r="HI290" i="1"/>
  <c r="HI289" i="1"/>
  <c r="HI278" i="1"/>
  <c r="HI287" i="1"/>
  <c r="HI258" i="1"/>
  <c r="HI270" i="1"/>
  <c r="HI266" i="1"/>
  <c r="HI257" i="1"/>
  <c r="HI262" i="1"/>
  <c r="HI249" i="1"/>
  <c r="HI248" i="1"/>
  <c r="HI245" i="1"/>
  <c r="HI214" i="1"/>
  <c r="HI222" i="1"/>
  <c r="HI213" i="1"/>
  <c r="HI219" i="1"/>
  <c r="HI237" i="1"/>
  <c r="HI221" i="1"/>
  <c r="HI188" i="1"/>
  <c r="HI202" i="1"/>
  <c r="HI190" i="1"/>
  <c r="HI201" i="1"/>
  <c r="HI189" i="1"/>
  <c r="HI161" i="1"/>
  <c r="HI153" i="1"/>
  <c r="HI174" i="1"/>
  <c r="HI158" i="1"/>
  <c r="HI171" i="1"/>
  <c r="HI165" i="1"/>
  <c r="HI138" i="1"/>
  <c r="HI130" i="1"/>
  <c r="HI121" i="1"/>
  <c r="HI147" i="1"/>
  <c r="HI125" i="1"/>
  <c r="HI115" i="1"/>
  <c r="HI99" i="1"/>
  <c r="HI91" i="1"/>
  <c r="HI104" i="1"/>
  <c r="HI117" i="1"/>
  <c r="HI114" i="1"/>
  <c r="HI98" i="1"/>
  <c r="HI95" i="1"/>
  <c r="HI65" i="1"/>
  <c r="HI62" i="1"/>
  <c r="HI72" i="1"/>
  <c r="HI76" i="1"/>
  <c r="HI68" i="1"/>
  <c r="HI34" i="1"/>
  <c r="HI55" i="1"/>
  <c r="HI36" i="1"/>
  <c r="HI32" i="1"/>
  <c r="GM18" i="1"/>
  <c r="HK18" i="1"/>
  <c r="HU18" i="1" s="1"/>
  <c r="HS18" i="1"/>
  <c r="IA18" i="1"/>
  <c r="OF18" i="1"/>
  <c r="PE18" i="1"/>
  <c r="PU18" i="1"/>
  <c r="RL18" i="1"/>
  <c r="FN19" i="1"/>
  <c r="GL19" i="1"/>
  <c r="HZ19" i="1"/>
  <c r="PD19" i="1"/>
  <c r="PT19" i="1"/>
  <c r="RS19" i="1"/>
  <c r="GK20" i="1"/>
  <c r="HI20" i="1"/>
  <c r="HY20" i="1"/>
  <c r="PC20" i="1"/>
  <c r="QA20" i="1"/>
  <c r="RR20" i="1"/>
  <c r="GJ21" i="1"/>
  <c r="HH21" i="1"/>
  <c r="HX21" i="1"/>
  <c r="PZ21" i="1"/>
  <c r="RO21" i="1"/>
  <c r="FY22" i="1"/>
  <c r="GO22" i="1"/>
  <c r="HE22" i="1"/>
  <c r="IC22" i="1"/>
  <c r="OQ22" i="1"/>
  <c r="PW22" i="1"/>
  <c r="RL22" i="1"/>
  <c r="FN23" i="1"/>
  <c r="GL23" i="1"/>
  <c r="HJ23" i="1"/>
  <c r="HT23" i="1" s="1"/>
  <c r="HZ23" i="1"/>
  <c r="PD23" i="1"/>
  <c r="PT23" i="1"/>
  <c r="RQ23" i="1"/>
  <c r="ER24" i="1"/>
  <c r="GI24" i="1"/>
  <c r="GQ24" i="1"/>
  <c r="HG24" i="1"/>
  <c r="HQ24" i="1" s="1"/>
  <c r="IE24" i="1"/>
  <c r="PA24" i="1"/>
  <c r="PY24" i="1"/>
  <c r="RN24" i="1"/>
  <c r="EO25" i="1"/>
  <c r="FX25" i="1"/>
  <c r="GN25" i="1"/>
  <c r="IB25" i="1"/>
  <c r="OP25" i="1"/>
  <c r="PV25" i="1"/>
  <c r="RS25" i="1"/>
  <c r="GK26" i="1"/>
  <c r="HY26" i="1"/>
  <c r="QA26" i="1"/>
  <c r="GH27" i="1"/>
  <c r="GP27" i="1"/>
  <c r="HF27" i="1"/>
  <c r="ID27" i="1"/>
  <c r="OZ27" i="1"/>
  <c r="PX27" i="1"/>
  <c r="FO28" i="1"/>
  <c r="GM28" i="1"/>
  <c r="HK28" i="1"/>
  <c r="IA28" i="1"/>
  <c r="OF28" i="1"/>
  <c r="PE28" i="1"/>
  <c r="PU28" i="1"/>
  <c r="RR28" i="1"/>
  <c r="GJ29" i="1"/>
  <c r="HH29" i="1"/>
  <c r="HR29" i="1" s="1"/>
  <c r="HX29" i="1"/>
  <c r="PD29" i="1"/>
  <c r="PY29" i="1"/>
  <c r="FY30" i="1"/>
  <c r="HG30" i="1"/>
  <c r="HQ30" i="1" s="1"/>
  <c r="PG30" i="1"/>
  <c r="SG30" i="1"/>
  <c r="QA31" i="1"/>
  <c r="IE31" i="1"/>
  <c r="GQ31" i="1"/>
  <c r="IB31" i="1"/>
  <c r="RL31" i="1"/>
  <c r="FX32" i="1"/>
  <c r="IC32" i="1"/>
  <c r="PD32" i="1"/>
  <c r="PT33" i="1"/>
  <c r="PW35" i="1"/>
  <c r="PW37" i="1"/>
  <c r="IC40" i="1"/>
  <c r="PX42" i="1"/>
  <c r="OZ43" i="1"/>
  <c r="PW45" i="1"/>
  <c r="OZ47" i="1"/>
  <c r="PZ47" i="1"/>
  <c r="FY49" i="1"/>
  <c r="QA49" i="1"/>
  <c r="PV51" i="1"/>
  <c r="PW53" i="1"/>
  <c r="PW54" i="1"/>
  <c r="PY55" i="1"/>
  <c r="PT57" i="1"/>
  <c r="GL59" i="1"/>
  <c r="RM493" i="1"/>
  <c r="RM494" i="1"/>
  <c r="RM491" i="1"/>
  <c r="RM490" i="1"/>
  <c r="RM489" i="1"/>
  <c r="RM492" i="1"/>
  <c r="RM486" i="1"/>
  <c r="RM488" i="1"/>
  <c r="RM487" i="1"/>
  <c r="RM483" i="1"/>
  <c r="RM485" i="1"/>
  <c r="RM484" i="1"/>
  <c r="RM482" i="1"/>
  <c r="RM479" i="1"/>
  <c r="RM481" i="1"/>
  <c r="RM478" i="1"/>
  <c r="RM480" i="1"/>
  <c r="RM463" i="1"/>
  <c r="RM477" i="1"/>
  <c r="RM460" i="1"/>
  <c r="RM457" i="1"/>
  <c r="RM465" i="1"/>
  <c r="RM459" i="1"/>
  <c r="RM458" i="1"/>
  <c r="RM456" i="1"/>
  <c r="RM455" i="1"/>
  <c r="RM451" i="1"/>
  <c r="RM448" i="1"/>
  <c r="RM454" i="1"/>
  <c r="RM450" i="1"/>
  <c r="RM453" i="1"/>
  <c r="RM449" i="1"/>
  <c r="RM442" i="1"/>
  <c r="RM444" i="1"/>
  <c r="RM447" i="1"/>
  <c r="RM446" i="1"/>
  <c r="RM443" i="1"/>
  <c r="RM445" i="1"/>
  <c r="RM437" i="1"/>
  <c r="RM440" i="1"/>
  <c r="RM435" i="1"/>
  <c r="RM439" i="1"/>
  <c r="RM436" i="1"/>
  <c r="RM441" i="1"/>
  <c r="RM434" i="1"/>
  <c r="RM438" i="1"/>
  <c r="RM422" i="1"/>
  <c r="RM424" i="1"/>
  <c r="RM421" i="1"/>
  <c r="RM430" i="1"/>
  <c r="RM433" i="1"/>
  <c r="RM423" i="1"/>
  <c r="RM420" i="1"/>
  <c r="RM425" i="1"/>
  <c r="RM419" i="1"/>
  <c r="RM416" i="1"/>
  <c r="RM412" i="1"/>
  <c r="RM418" i="1"/>
  <c r="RM415" i="1"/>
  <c r="RM417" i="1"/>
  <c r="RM414" i="1"/>
  <c r="RM409" i="1"/>
  <c r="RM406" i="1"/>
  <c r="RM411" i="1"/>
  <c r="RM408" i="1"/>
  <c r="RM410" i="1"/>
  <c r="RM407" i="1"/>
  <c r="RM403" i="1"/>
  <c r="RM397" i="1"/>
  <c r="RM402" i="1"/>
  <c r="RM405" i="1"/>
  <c r="RM396" i="1"/>
  <c r="RM404" i="1"/>
  <c r="RM398" i="1"/>
  <c r="RM392" i="1"/>
  <c r="RM390" i="1"/>
  <c r="RM384" i="1"/>
  <c r="RM387" i="1"/>
  <c r="RM383" i="1"/>
  <c r="RM391" i="1"/>
  <c r="RM385" i="1"/>
  <c r="RM382" i="1"/>
  <c r="RM363" i="1"/>
  <c r="RM372" i="1"/>
  <c r="RM368" i="1"/>
  <c r="RM360" i="1"/>
  <c r="RM381" i="1"/>
  <c r="RM365" i="1"/>
  <c r="RM380" i="1"/>
  <c r="RM371" i="1"/>
  <c r="RM362" i="1"/>
  <c r="RM367" i="1"/>
  <c r="RM359" i="1"/>
  <c r="RM364" i="1"/>
  <c r="RM379" i="1"/>
  <c r="RM369" i="1"/>
  <c r="RM361" i="1"/>
  <c r="RM366" i="1"/>
  <c r="RM354" i="1"/>
  <c r="RM342" i="1"/>
  <c r="RM347" i="1"/>
  <c r="RM339" i="1"/>
  <c r="RM356" i="1"/>
  <c r="RM344" i="1"/>
  <c r="RM352" i="1"/>
  <c r="RM341" i="1"/>
  <c r="RM346" i="1"/>
  <c r="RM355" i="1"/>
  <c r="RM343" i="1"/>
  <c r="RM348" i="1"/>
  <c r="RM340" i="1"/>
  <c r="RM357" i="1"/>
  <c r="RM345" i="1"/>
  <c r="RM330" i="1"/>
  <c r="RM322" i="1"/>
  <c r="RM335" i="1"/>
  <c r="RM327" i="1"/>
  <c r="RM332" i="1"/>
  <c r="RM324" i="1"/>
  <c r="RM329" i="1"/>
  <c r="RM334" i="1"/>
  <c r="RM326" i="1"/>
  <c r="RM331" i="1"/>
  <c r="RM323" i="1"/>
  <c r="RM338" i="1"/>
  <c r="RM328" i="1"/>
  <c r="RM333" i="1"/>
  <c r="RM325" i="1"/>
  <c r="RM314" i="1"/>
  <c r="RM305" i="1"/>
  <c r="RM320" i="1"/>
  <c r="RM310" i="1"/>
  <c r="RM316" i="1"/>
  <c r="RM307" i="1"/>
  <c r="RM312" i="1"/>
  <c r="RM319" i="1"/>
  <c r="RM309" i="1"/>
  <c r="RM315" i="1"/>
  <c r="RM306" i="1"/>
  <c r="RM321" i="1"/>
  <c r="RM311" i="1"/>
  <c r="RM318" i="1"/>
  <c r="RM308" i="1"/>
  <c r="RM296" i="1"/>
  <c r="RM301" i="1"/>
  <c r="RM293" i="1"/>
  <c r="RM298" i="1"/>
  <c r="RM290" i="1"/>
  <c r="RM295" i="1"/>
  <c r="RM300" i="1"/>
  <c r="RM292" i="1"/>
  <c r="RM297" i="1"/>
  <c r="RM289" i="1"/>
  <c r="RM304" i="1"/>
  <c r="RM294" i="1"/>
  <c r="RM299" i="1"/>
  <c r="RM291" i="1"/>
  <c r="RM285" i="1"/>
  <c r="RM277" i="1"/>
  <c r="RM282" i="1"/>
  <c r="RM274" i="1"/>
  <c r="RM287" i="1"/>
  <c r="RM279" i="1"/>
  <c r="RM284" i="1"/>
  <c r="RM276" i="1"/>
  <c r="RM281" i="1"/>
  <c r="RM286" i="1"/>
  <c r="RM278" i="1"/>
  <c r="RM283" i="1"/>
  <c r="RM275" i="1"/>
  <c r="RM280" i="1"/>
  <c r="RM272" i="1"/>
  <c r="RM262" i="1"/>
  <c r="RM269" i="1"/>
  <c r="RM259" i="1"/>
  <c r="RM265" i="1"/>
  <c r="RM271" i="1"/>
  <c r="RM261" i="1"/>
  <c r="RM268" i="1"/>
  <c r="RM258" i="1"/>
  <c r="RM273" i="1"/>
  <c r="RM263" i="1"/>
  <c r="RM270" i="1"/>
  <c r="RM266" i="1"/>
  <c r="RM257" i="1"/>
  <c r="RM253" i="1"/>
  <c r="RM245" i="1"/>
  <c r="RM250" i="1"/>
  <c r="RM255" i="1"/>
  <c r="RM247" i="1"/>
  <c r="RM252" i="1"/>
  <c r="RM244" i="1"/>
  <c r="RM249" i="1"/>
  <c r="RM254" i="1"/>
  <c r="RM246" i="1"/>
  <c r="RM256" i="1"/>
  <c r="RM251" i="1"/>
  <c r="RM260" i="1"/>
  <c r="RM248" i="1"/>
  <c r="RM241" i="1"/>
  <c r="RM232" i="1"/>
  <c r="RM224" i="1"/>
  <c r="RM215" i="1"/>
  <c r="RM237" i="1"/>
  <c r="RM229" i="1"/>
  <c r="RM221" i="1"/>
  <c r="RM212" i="1"/>
  <c r="RM243" i="1"/>
  <c r="RM234" i="1"/>
  <c r="RM226" i="1"/>
  <c r="RM218" i="1"/>
  <c r="RM240" i="1"/>
  <c r="RM231" i="1"/>
  <c r="RM223" i="1"/>
  <c r="RM214" i="1"/>
  <c r="RM236" i="1"/>
  <c r="RM228" i="1"/>
  <c r="RM220" i="1"/>
  <c r="RM211" i="1"/>
  <c r="RM242" i="1"/>
  <c r="RM233" i="1"/>
  <c r="RM225" i="1"/>
  <c r="RM217" i="1"/>
  <c r="RM239" i="1"/>
  <c r="RM230" i="1"/>
  <c r="RM222" i="1"/>
  <c r="RM213" i="1"/>
  <c r="RM235" i="1"/>
  <c r="RM227" i="1"/>
  <c r="RM219" i="1"/>
  <c r="RM204" i="1"/>
  <c r="RM195" i="1"/>
  <c r="RM187" i="1"/>
  <c r="RM201" i="1"/>
  <c r="RM192" i="1"/>
  <c r="RM184" i="1"/>
  <c r="RM206" i="1"/>
  <c r="RM197" i="1"/>
  <c r="RM189" i="1"/>
  <c r="RM181" i="1"/>
  <c r="RM203" i="1"/>
  <c r="RM194" i="1"/>
  <c r="RM186" i="1"/>
  <c r="RM208" i="1"/>
  <c r="RM199" i="1"/>
  <c r="RM191" i="1"/>
  <c r="RM183" i="1"/>
  <c r="RM210" i="1"/>
  <c r="RM205" i="1"/>
  <c r="RM196" i="1"/>
  <c r="RM188" i="1"/>
  <c r="RM202" i="1"/>
  <c r="RM193" i="1"/>
  <c r="RM185" i="1"/>
  <c r="RM209" i="1"/>
  <c r="RM207" i="1"/>
  <c r="RM198" i="1"/>
  <c r="RM190" i="1"/>
  <c r="RM182" i="1"/>
  <c r="RM176" i="1"/>
  <c r="RM168" i="1"/>
  <c r="RM160" i="1"/>
  <c r="RM152" i="1"/>
  <c r="RM173" i="1"/>
  <c r="RM165" i="1"/>
  <c r="RM157" i="1"/>
  <c r="RM180" i="1"/>
  <c r="RM170" i="1"/>
  <c r="RM162" i="1"/>
  <c r="RM154" i="1"/>
  <c r="RM179" i="1"/>
  <c r="RM175" i="1"/>
  <c r="RM167" i="1"/>
  <c r="RM159" i="1"/>
  <c r="RM151" i="1"/>
  <c r="RM172" i="1"/>
  <c r="RM164" i="1"/>
  <c r="RM156" i="1"/>
  <c r="RM178" i="1"/>
  <c r="RM177" i="1"/>
  <c r="RM169" i="1"/>
  <c r="RM161" i="1"/>
  <c r="RM153" i="1"/>
  <c r="RM174" i="1"/>
  <c r="RM166" i="1"/>
  <c r="RM158" i="1"/>
  <c r="RM171" i="1"/>
  <c r="RM163" i="1"/>
  <c r="RM155" i="1"/>
  <c r="RM147" i="1"/>
  <c r="RM139" i="1"/>
  <c r="RM131" i="1"/>
  <c r="RM123" i="1"/>
  <c r="RM149" i="1"/>
  <c r="RM144" i="1"/>
  <c r="RM136" i="1"/>
  <c r="RM128" i="1"/>
  <c r="RM120" i="1"/>
  <c r="RM141" i="1"/>
  <c r="RM133" i="1"/>
  <c r="RM125" i="1"/>
  <c r="RM146" i="1"/>
  <c r="RM138" i="1"/>
  <c r="RM130" i="1"/>
  <c r="RM122" i="1"/>
  <c r="RM143" i="1"/>
  <c r="RM135" i="1"/>
  <c r="RM127" i="1"/>
  <c r="RM119" i="1"/>
  <c r="RM148" i="1"/>
  <c r="RM140" i="1"/>
  <c r="RM132" i="1"/>
  <c r="RM124" i="1"/>
  <c r="RM145" i="1"/>
  <c r="RM137" i="1"/>
  <c r="RM129" i="1"/>
  <c r="RM121" i="1"/>
  <c r="RM150" i="1"/>
  <c r="RM142" i="1"/>
  <c r="RM134" i="1"/>
  <c r="RM126" i="1"/>
  <c r="RM117" i="1"/>
  <c r="RM109" i="1"/>
  <c r="RM101" i="1"/>
  <c r="RM93" i="1"/>
  <c r="RM114" i="1"/>
  <c r="RM106" i="1"/>
  <c r="RM98" i="1"/>
  <c r="RM90" i="1"/>
  <c r="RM111" i="1"/>
  <c r="RM103" i="1"/>
  <c r="RM95" i="1"/>
  <c r="RM116" i="1"/>
  <c r="RM108" i="1"/>
  <c r="RM100" i="1"/>
  <c r="RM92" i="1"/>
  <c r="RM113" i="1"/>
  <c r="RM105" i="1"/>
  <c r="RM97" i="1"/>
  <c r="RM89" i="1"/>
  <c r="RM118" i="1"/>
  <c r="RM110" i="1"/>
  <c r="RM102" i="1"/>
  <c r="RM94" i="1"/>
  <c r="RM115" i="1"/>
  <c r="RM107" i="1"/>
  <c r="RM99" i="1"/>
  <c r="RM91" i="1"/>
  <c r="RM112" i="1"/>
  <c r="RM104" i="1"/>
  <c r="RM96" i="1"/>
  <c r="RM82" i="1"/>
  <c r="RM74" i="1"/>
  <c r="RM66" i="1"/>
  <c r="RM87" i="1"/>
  <c r="RM79" i="1"/>
  <c r="RM71" i="1"/>
  <c r="RM63" i="1"/>
  <c r="RM84" i="1"/>
  <c r="RM76" i="1"/>
  <c r="RM68" i="1"/>
  <c r="RM60" i="1"/>
  <c r="RM81" i="1"/>
  <c r="RM73" i="1"/>
  <c r="RM65" i="1"/>
  <c r="RM86" i="1"/>
  <c r="RM78" i="1"/>
  <c r="RM70" i="1"/>
  <c r="RM62" i="1"/>
  <c r="RM83" i="1"/>
  <c r="RM75" i="1"/>
  <c r="RM67" i="1"/>
  <c r="RM88" i="1"/>
  <c r="RM80" i="1"/>
  <c r="RM72" i="1"/>
  <c r="RM64" i="1"/>
  <c r="RM85" i="1"/>
  <c r="RM77" i="1"/>
  <c r="RM69" i="1"/>
  <c r="RM59" i="1"/>
  <c r="RM51" i="1"/>
  <c r="RM43" i="1"/>
  <c r="RM35" i="1"/>
  <c r="RM61" i="1"/>
  <c r="RM56" i="1"/>
  <c r="RM48" i="1"/>
  <c r="RM40" i="1"/>
  <c r="RM32" i="1"/>
  <c r="RM53" i="1"/>
  <c r="RM45" i="1"/>
  <c r="RM37" i="1"/>
  <c r="RM29" i="1"/>
  <c r="RM58" i="1"/>
  <c r="RM50" i="1"/>
  <c r="RM42" i="1"/>
  <c r="RM34" i="1"/>
  <c r="RM55" i="1"/>
  <c r="RM47" i="1"/>
  <c r="RM39" i="1"/>
  <c r="RM31" i="1"/>
  <c r="RM52" i="1"/>
  <c r="RM44" i="1"/>
  <c r="RM36" i="1"/>
  <c r="RM57" i="1"/>
  <c r="RM49" i="1"/>
  <c r="RM41" i="1"/>
  <c r="RM33" i="1"/>
  <c r="RM54" i="1"/>
  <c r="RM46" i="1"/>
  <c r="RM38" i="1"/>
  <c r="RM30" i="1"/>
  <c r="FO9" i="1"/>
  <c r="OV504" i="1"/>
  <c r="OV503" i="1"/>
  <c r="OV502" i="1"/>
  <c r="OV500" i="1"/>
  <c r="OV499" i="1"/>
  <c r="IC9" i="1"/>
  <c r="OX500" i="1"/>
  <c r="OX503" i="1"/>
  <c r="OX504" i="1"/>
  <c r="OX502" i="1"/>
  <c r="OX499" i="1"/>
  <c r="PF9" i="1"/>
  <c r="RU500" i="1"/>
  <c r="RU503" i="1"/>
  <c r="RU501" i="1"/>
  <c r="RU504" i="1"/>
  <c r="RU499" i="1"/>
  <c r="RU502" i="1"/>
  <c r="FO10" i="1"/>
  <c r="OY503" i="1"/>
  <c r="OY504" i="1"/>
  <c r="OY499" i="1"/>
  <c r="OY502" i="1"/>
  <c r="OY500" i="1"/>
  <c r="PW9" i="1"/>
  <c r="RV503" i="1"/>
  <c r="RV501" i="1"/>
  <c r="RV504" i="1"/>
  <c r="RV499" i="1"/>
  <c r="RV502" i="1"/>
  <c r="RV500" i="1"/>
  <c r="EO10" i="1"/>
  <c r="OP10" i="1"/>
  <c r="PF10" i="1"/>
  <c r="PV10" i="1"/>
  <c r="RM10" i="1"/>
  <c r="FO11" i="1"/>
  <c r="D30" i="2"/>
  <c r="C30" i="2"/>
  <c r="J30" i="2"/>
  <c r="I30" i="2"/>
  <c r="H30" i="2"/>
  <c r="G30" i="2"/>
  <c r="F30" i="2"/>
  <c r="E30" i="2"/>
  <c r="OS501" i="1"/>
  <c r="C31" i="2"/>
  <c r="J31" i="2"/>
  <c r="I31" i="2"/>
  <c r="H31" i="2"/>
  <c r="G31" i="2"/>
  <c r="F31" i="2"/>
  <c r="E31" i="2"/>
  <c r="D31" i="2"/>
  <c r="OT501" i="1"/>
  <c r="EE503" i="1"/>
  <c r="EE504" i="1"/>
  <c r="FD503" i="1"/>
  <c r="FD502" i="1"/>
  <c r="FD504" i="1"/>
  <c r="FD499" i="1"/>
  <c r="FD501" i="1"/>
  <c r="FD500" i="1"/>
  <c r="FN490" i="1"/>
  <c r="OP488" i="1"/>
  <c r="FN484" i="1"/>
  <c r="FX483" i="1"/>
  <c r="OP483" i="1"/>
  <c r="FN483" i="1"/>
  <c r="FN486" i="1"/>
  <c r="OP485" i="1"/>
  <c r="FN480" i="1"/>
  <c r="OP481" i="1"/>
  <c r="FN482" i="1"/>
  <c r="FX480" i="1"/>
  <c r="OP478" i="1"/>
  <c r="FN465" i="1"/>
  <c r="FN477" i="1"/>
  <c r="OP457" i="1"/>
  <c r="FX459" i="1"/>
  <c r="FN457" i="1"/>
  <c r="FN459" i="1"/>
  <c r="OZ465" i="1"/>
  <c r="FN450" i="1"/>
  <c r="OP455" i="1"/>
  <c r="FN455" i="1"/>
  <c r="FN451" i="1"/>
  <c r="OP445" i="1"/>
  <c r="FX442" i="1"/>
  <c r="OP447" i="1"/>
  <c r="FX447" i="1"/>
  <c r="FN445" i="1"/>
  <c r="FN447" i="1"/>
  <c r="FX438" i="1"/>
  <c r="FX441" i="1"/>
  <c r="FN438" i="1"/>
  <c r="OZ441" i="1"/>
  <c r="OP439" i="1"/>
  <c r="OP441" i="1"/>
  <c r="FN439" i="1"/>
  <c r="FN430" i="1"/>
  <c r="OZ422" i="1"/>
  <c r="FN433" i="1"/>
  <c r="FX425" i="1"/>
  <c r="FN423" i="1"/>
  <c r="FX422" i="1"/>
  <c r="FN422" i="1"/>
  <c r="OZ423" i="1"/>
  <c r="FN436" i="1"/>
  <c r="OZ433" i="1"/>
  <c r="FX433" i="1"/>
  <c r="FX423" i="1"/>
  <c r="FN415" i="1"/>
  <c r="FX416" i="1"/>
  <c r="FN419" i="1"/>
  <c r="OP415" i="1"/>
  <c r="FX415" i="1"/>
  <c r="OP420" i="1"/>
  <c r="FN418" i="1"/>
  <c r="FX410" i="1"/>
  <c r="FN408" i="1"/>
  <c r="OP412" i="1"/>
  <c r="FN410" i="1"/>
  <c r="OP409" i="1"/>
  <c r="FX414" i="1"/>
  <c r="OZ410" i="1"/>
  <c r="FX408" i="1"/>
  <c r="FN414" i="1"/>
  <c r="FN411" i="1"/>
  <c r="OZ407" i="1"/>
  <c r="FX403" i="1"/>
  <c r="FN398" i="1"/>
  <c r="OP397" i="1"/>
  <c r="FX402" i="1"/>
  <c r="FN405" i="1"/>
  <c r="OP396" i="1"/>
  <c r="FN402" i="1"/>
  <c r="FX385" i="1"/>
  <c r="FX390" i="1"/>
  <c r="FN385" i="1"/>
  <c r="OP384" i="1"/>
  <c r="FX387" i="1"/>
  <c r="FN384" i="1"/>
  <c r="FN392" i="1"/>
  <c r="OP391" i="1"/>
  <c r="FX379" i="1"/>
  <c r="FX369" i="1"/>
  <c r="FN367" i="1"/>
  <c r="OZ363" i="1"/>
  <c r="FX361" i="1"/>
  <c r="OZ368" i="1"/>
  <c r="FX366" i="1"/>
  <c r="FN364" i="1"/>
  <c r="OZ360" i="1"/>
  <c r="FN379" i="1"/>
  <c r="OP363" i="1"/>
  <c r="OP372" i="1"/>
  <c r="FX368" i="1"/>
  <c r="FN366" i="1"/>
  <c r="FX360" i="1"/>
  <c r="FN381" i="1"/>
  <c r="OZ359" i="1"/>
  <c r="FN360" i="1"/>
  <c r="OP367" i="1"/>
  <c r="OP359" i="1"/>
  <c r="FN359" i="1"/>
  <c r="OP348" i="1"/>
  <c r="OP340" i="1"/>
  <c r="OP342" i="1"/>
  <c r="OP347" i="1"/>
  <c r="FX359" i="1"/>
  <c r="FX356" i="1"/>
  <c r="FN354" i="1"/>
  <c r="OZ346" i="1"/>
  <c r="FX344" i="1"/>
  <c r="FN342" i="1"/>
  <c r="FX352" i="1"/>
  <c r="FX341" i="1"/>
  <c r="FN344" i="1"/>
  <c r="FX355" i="1"/>
  <c r="FN352" i="1"/>
  <c r="OZ345" i="1"/>
  <c r="OP343" i="1"/>
  <c r="FX343" i="1"/>
  <c r="OP328" i="1"/>
  <c r="FX333" i="1"/>
  <c r="FN331" i="1"/>
  <c r="FN338" i="1"/>
  <c r="FX330" i="1"/>
  <c r="OZ324" i="1"/>
  <c r="OP335" i="1"/>
  <c r="OP332" i="1"/>
  <c r="FX332" i="1"/>
  <c r="FN330" i="1"/>
  <c r="FX324" i="1"/>
  <c r="FN335" i="1"/>
  <c r="FN327" i="1"/>
  <c r="FN341" i="1"/>
  <c r="FX323" i="1"/>
  <c r="FN315" i="1"/>
  <c r="FX308" i="1"/>
  <c r="FN308" i="1"/>
  <c r="FX316" i="1"/>
  <c r="FN314" i="1"/>
  <c r="FX307" i="1"/>
  <c r="FN323" i="1"/>
  <c r="OP312" i="1"/>
  <c r="FN316" i="1"/>
  <c r="FX309" i="1"/>
  <c r="FN307" i="1"/>
  <c r="FN322" i="1"/>
  <c r="OZ318" i="1"/>
  <c r="FX315" i="1"/>
  <c r="FN312" i="1"/>
  <c r="OP304" i="1"/>
  <c r="FX304" i="1"/>
  <c r="FN300" i="1"/>
  <c r="OZ296" i="1"/>
  <c r="FX294" i="1"/>
  <c r="FN304" i="1"/>
  <c r="OP296" i="1"/>
  <c r="FN294" i="1"/>
  <c r="FX301" i="1"/>
  <c r="FN299" i="1"/>
  <c r="OZ295" i="1"/>
  <c r="OP293" i="1"/>
  <c r="FX293" i="1"/>
  <c r="OZ308" i="1"/>
  <c r="FN301" i="1"/>
  <c r="FN293" i="1"/>
  <c r="FX306" i="1"/>
  <c r="FN306" i="1"/>
  <c r="OP297" i="1"/>
  <c r="FN278" i="1"/>
  <c r="FN289" i="1"/>
  <c r="FX285" i="1"/>
  <c r="FN283" i="1"/>
  <c r="OZ279" i="1"/>
  <c r="FX277" i="1"/>
  <c r="FN292" i="1"/>
  <c r="OP282" i="1"/>
  <c r="FN291" i="1"/>
  <c r="FX287" i="1"/>
  <c r="FN285" i="1"/>
  <c r="FX279" i="1"/>
  <c r="FN277" i="1"/>
  <c r="FX284" i="1"/>
  <c r="FN282" i="1"/>
  <c r="OZ278" i="1"/>
  <c r="FX276" i="1"/>
  <c r="OP281" i="1"/>
  <c r="OP273" i="1"/>
  <c r="FX286" i="1"/>
  <c r="FN284" i="1"/>
  <c r="FX278" i="1"/>
  <c r="FN276" i="1"/>
  <c r="FN273" i="1"/>
  <c r="FN263" i="1"/>
  <c r="FN274" i="1"/>
  <c r="FN270" i="1"/>
  <c r="FN260" i="1"/>
  <c r="OP256" i="1"/>
  <c r="FX271" i="1"/>
  <c r="OZ263" i="1"/>
  <c r="FX261" i="1"/>
  <c r="FX273" i="1"/>
  <c r="FN271" i="1"/>
  <c r="OZ266" i="1"/>
  <c r="FX263" i="1"/>
  <c r="FN265" i="1"/>
  <c r="OP251" i="1"/>
  <c r="FX268" i="1"/>
  <c r="FN254" i="1"/>
  <c r="OZ250" i="1"/>
  <c r="FX248" i="1"/>
  <c r="OP268" i="1"/>
  <c r="OP250" i="1"/>
  <c r="FX250" i="1"/>
  <c r="OZ260" i="1"/>
  <c r="FX258" i="1"/>
  <c r="OZ257" i="1"/>
  <c r="OP255" i="1"/>
  <c r="FX255" i="1"/>
  <c r="OZ249" i="1"/>
  <c r="FX247" i="1"/>
  <c r="FN256" i="1"/>
  <c r="FN250" i="1"/>
  <c r="OZ246" i="1"/>
  <c r="FN261" i="1"/>
  <c r="FN255" i="1"/>
  <c r="FX249" i="1"/>
  <c r="FN247" i="1"/>
  <c r="OP254" i="1"/>
  <c r="OP246" i="1"/>
  <c r="OP230" i="1"/>
  <c r="OP235" i="1"/>
  <c r="FX241" i="1"/>
  <c r="FX232" i="1"/>
  <c r="FX224" i="1"/>
  <c r="OP215" i="1"/>
  <c r="FX215" i="1"/>
  <c r="FN246" i="1"/>
  <c r="FN235" i="1"/>
  <c r="OZ231" i="1"/>
  <c r="OP229" i="1"/>
  <c r="FN227" i="1"/>
  <c r="OZ223" i="1"/>
  <c r="FN219" i="1"/>
  <c r="OZ214" i="1"/>
  <c r="FN241" i="1"/>
  <c r="FX234" i="1"/>
  <c r="FN232" i="1"/>
  <c r="OP226" i="1"/>
  <c r="FX226" i="1"/>
  <c r="FN224" i="1"/>
  <c r="FX218" i="1"/>
  <c r="FN215" i="1"/>
  <c r="FX240" i="1"/>
  <c r="FN237" i="1"/>
  <c r="FX231" i="1"/>
  <c r="FX223" i="1"/>
  <c r="FX214" i="1"/>
  <c r="OP220" i="1"/>
  <c r="FN240" i="1"/>
  <c r="OP233" i="1"/>
  <c r="FN231" i="1"/>
  <c r="FN223" i="1"/>
  <c r="OZ219" i="1"/>
  <c r="FX217" i="1"/>
  <c r="FN214" i="1"/>
  <c r="FN208" i="1"/>
  <c r="OZ204" i="1"/>
  <c r="FN199" i="1"/>
  <c r="OZ195" i="1"/>
  <c r="FN191" i="1"/>
  <c r="OZ187" i="1"/>
  <c r="FN183" i="1"/>
  <c r="OP182" i="1"/>
  <c r="FX204" i="1"/>
  <c r="OP195" i="1"/>
  <c r="FX195" i="1"/>
  <c r="FX187" i="1"/>
  <c r="OP184" i="1"/>
  <c r="OZ208" i="1"/>
  <c r="OP206" i="1"/>
  <c r="FX206" i="1"/>
  <c r="FN204" i="1"/>
  <c r="OZ199" i="1"/>
  <c r="FX197" i="1"/>
  <c r="FN195" i="1"/>
  <c r="OZ191" i="1"/>
  <c r="FX189" i="1"/>
  <c r="FN187" i="1"/>
  <c r="OZ183" i="1"/>
  <c r="FN209" i="1"/>
  <c r="OZ205" i="1"/>
  <c r="FX203" i="1"/>
  <c r="FN201" i="1"/>
  <c r="FX194" i="1"/>
  <c r="FN192" i="1"/>
  <c r="FX186" i="1"/>
  <c r="FN184" i="1"/>
  <c r="OP183" i="1"/>
  <c r="FN203" i="1"/>
  <c r="OP196" i="1"/>
  <c r="FX196" i="1"/>
  <c r="FN194" i="1"/>
  <c r="FX188" i="1"/>
  <c r="FN186" i="1"/>
  <c r="FX179" i="1"/>
  <c r="OP166" i="1"/>
  <c r="FX180" i="1"/>
  <c r="OZ173" i="1"/>
  <c r="FX171" i="1"/>
  <c r="FX163" i="1"/>
  <c r="FX155" i="1"/>
  <c r="FN179" i="1"/>
  <c r="OZ178" i="1"/>
  <c r="OP176" i="1"/>
  <c r="FX176" i="1"/>
  <c r="FN174" i="1"/>
  <c r="OZ170" i="1"/>
  <c r="OP168" i="1"/>
  <c r="FX168" i="1"/>
  <c r="FN166" i="1"/>
  <c r="OZ162" i="1"/>
  <c r="FX160" i="1"/>
  <c r="OZ154" i="1"/>
  <c r="FX152" i="1"/>
  <c r="FX173" i="1"/>
  <c r="FN171" i="1"/>
  <c r="FX165" i="1"/>
  <c r="FN163" i="1"/>
  <c r="FX157" i="1"/>
  <c r="FN155" i="1"/>
  <c r="OZ151" i="1"/>
  <c r="FX178" i="1"/>
  <c r="FN176" i="1"/>
  <c r="FX170" i="1"/>
  <c r="FN168" i="1"/>
  <c r="OP162" i="1"/>
  <c r="FX162" i="1"/>
  <c r="FN160" i="1"/>
  <c r="FX154" i="1"/>
  <c r="FN152" i="1"/>
  <c r="OZ179" i="1"/>
  <c r="FN173" i="1"/>
  <c r="FN165" i="1"/>
  <c r="OP159" i="1"/>
  <c r="OP151" i="1"/>
  <c r="OZ180" i="1"/>
  <c r="FN178" i="1"/>
  <c r="FN170" i="1"/>
  <c r="FN162" i="1"/>
  <c r="FN154" i="1"/>
  <c r="FN135" i="1"/>
  <c r="FX129" i="1"/>
  <c r="FN127" i="1"/>
  <c r="FX121" i="1"/>
  <c r="FN145" i="1"/>
  <c r="FN137" i="1"/>
  <c r="FN129" i="1"/>
  <c r="FN121" i="1"/>
  <c r="FN142" i="1"/>
  <c r="OP136" i="1"/>
  <c r="OP128" i="1"/>
  <c r="OZ122" i="1"/>
  <c r="OP149" i="1"/>
  <c r="OP141" i="1"/>
  <c r="FN144" i="1"/>
  <c r="FX138" i="1"/>
  <c r="FN136" i="1"/>
  <c r="FX130" i="1"/>
  <c r="FN128" i="1"/>
  <c r="OP122" i="1"/>
  <c r="FX122" i="1"/>
  <c r="FN150" i="1"/>
  <c r="FN149" i="1"/>
  <c r="FN141" i="1"/>
  <c r="FX135" i="1"/>
  <c r="FN133" i="1"/>
  <c r="OZ129" i="1"/>
  <c r="FX127" i="1"/>
  <c r="FN125" i="1"/>
  <c r="OZ121" i="1"/>
  <c r="FN146" i="1"/>
  <c r="FN138" i="1"/>
  <c r="FN130" i="1"/>
  <c r="FN122" i="1"/>
  <c r="FX99" i="1"/>
  <c r="FX91" i="1"/>
  <c r="FN110" i="1"/>
  <c r="FN102" i="1"/>
  <c r="OP96" i="1"/>
  <c r="FN94" i="1"/>
  <c r="FN115" i="1"/>
  <c r="FN107" i="1"/>
  <c r="FN99" i="1"/>
  <c r="FN91" i="1"/>
  <c r="OP90" i="1"/>
  <c r="OP116" i="1"/>
  <c r="FX116" i="1"/>
  <c r="FN114" i="1"/>
  <c r="FN119" i="1"/>
  <c r="OZ115" i="1"/>
  <c r="OP113" i="1"/>
  <c r="FX113" i="1"/>
  <c r="FN111" i="1"/>
  <c r="OZ107" i="1"/>
  <c r="OP105" i="1"/>
  <c r="FN103" i="1"/>
  <c r="OP97" i="1"/>
  <c r="OP118" i="1"/>
  <c r="FN116" i="1"/>
  <c r="OP110" i="1"/>
  <c r="FX110" i="1"/>
  <c r="FN108" i="1"/>
  <c r="FX102" i="1"/>
  <c r="FN100" i="1"/>
  <c r="FX94" i="1"/>
  <c r="FN92" i="1"/>
  <c r="OP61" i="1"/>
  <c r="OP66" i="1"/>
  <c r="OP79" i="1"/>
  <c r="FN77" i="1"/>
  <c r="OZ73" i="1"/>
  <c r="FN69" i="1"/>
  <c r="OZ65" i="1"/>
  <c r="FX84" i="1"/>
  <c r="FN82" i="1"/>
  <c r="FX76" i="1"/>
  <c r="FN74" i="1"/>
  <c r="OZ70" i="1"/>
  <c r="FX68" i="1"/>
  <c r="FN66" i="1"/>
  <c r="OZ62" i="1"/>
  <c r="FX89" i="1"/>
  <c r="FX81" i="1"/>
  <c r="OP73" i="1"/>
  <c r="FX73" i="1"/>
  <c r="FX65" i="1"/>
  <c r="OP86" i="1"/>
  <c r="FN84" i="1"/>
  <c r="FN76" i="1"/>
  <c r="FX70" i="1"/>
  <c r="FN68" i="1"/>
  <c r="FX62" i="1"/>
  <c r="FN89" i="1"/>
  <c r="OZ85" i="1"/>
  <c r="FX83" i="1"/>
  <c r="FN81" i="1"/>
  <c r="OZ77" i="1"/>
  <c r="FX75" i="1"/>
  <c r="FN73" i="1"/>
  <c r="OZ69" i="1"/>
  <c r="OP67" i="1"/>
  <c r="FX67" i="1"/>
  <c r="FN60" i="1"/>
  <c r="FN47" i="1"/>
  <c r="FX41" i="1"/>
  <c r="FN39" i="1"/>
  <c r="OZ35" i="1"/>
  <c r="OP33" i="1"/>
  <c r="FX33" i="1"/>
  <c r="OZ56" i="1"/>
  <c r="FN52" i="1"/>
  <c r="OZ48" i="1"/>
  <c r="FN44" i="1"/>
  <c r="OZ40" i="1"/>
  <c r="FN36" i="1"/>
  <c r="OZ32" i="1"/>
  <c r="FN57" i="1"/>
  <c r="OP51" i="1"/>
  <c r="OP35" i="1"/>
  <c r="FN61" i="1"/>
  <c r="OZ39" i="1"/>
  <c r="OZ31" i="1"/>
  <c r="FN65" i="1"/>
  <c r="OP59" i="1"/>
  <c r="FN56" i="1"/>
  <c r="OZ52" i="1"/>
  <c r="FN48" i="1"/>
  <c r="OZ44" i="1"/>
  <c r="FN40" i="1"/>
  <c r="OZ36" i="1"/>
  <c r="OZ61" i="1"/>
  <c r="FX60" i="1"/>
  <c r="FX55" i="1"/>
  <c r="FN53" i="1"/>
  <c r="FX47" i="1"/>
  <c r="FN45" i="1"/>
  <c r="FX39" i="1"/>
  <c r="OP44" i="1"/>
  <c r="GB504" i="1"/>
  <c r="GB502" i="1"/>
  <c r="GB501" i="1"/>
  <c r="GB503" i="1"/>
  <c r="HZ491" i="1"/>
  <c r="GL491" i="1"/>
  <c r="PV490" i="1"/>
  <c r="HZ490" i="1"/>
  <c r="GL490" i="1"/>
  <c r="HF488" i="1"/>
  <c r="HZ486" i="1"/>
  <c r="GL486" i="1"/>
  <c r="HZ484" i="1"/>
  <c r="GL484" i="1"/>
  <c r="HF485" i="1"/>
  <c r="HZ483" i="1"/>
  <c r="GL483" i="1"/>
  <c r="HF483" i="1"/>
  <c r="HZ480" i="1"/>
  <c r="GL480" i="1"/>
  <c r="HF481" i="1"/>
  <c r="HZ482" i="1"/>
  <c r="HF478" i="1"/>
  <c r="HZ465" i="1"/>
  <c r="GL465" i="1"/>
  <c r="GL477" i="1"/>
  <c r="HF457" i="1"/>
  <c r="HZ477" i="1"/>
  <c r="HZ459" i="1"/>
  <c r="GL459" i="1"/>
  <c r="HF455" i="1"/>
  <c r="HZ450" i="1"/>
  <c r="GL450" i="1"/>
  <c r="HZ456" i="1"/>
  <c r="GL456" i="1"/>
  <c r="HZ455" i="1"/>
  <c r="GL455" i="1"/>
  <c r="HZ451" i="1"/>
  <c r="GL451" i="1"/>
  <c r="HF447" i="1"/>
  <c r="PV447" i="1"/>
  <c r="HZ445" i="1"/>
  <c r="GL445" i="1"/>
  <c r="HZ447" i="1"/>
  <c r="GL447" i="1"/>
  <c r="HZ444" i="1"/>
  <c r="GL444" i="1"/>
  <c r="HF445" i="1"/>
  <c r="HZ441" i="1"/>
  <c r="GL441" i="1"/>
  <c r="PV441" i="1"/>
  <c r="HF441" i="1"/>
  <c r="PV438" i="1"/>
  <c r="HZ438" i="1"/>
  <c r="GL438" i="1"/>
  <c r="HF439" i="1"/>
  <c r="HZ439" i="1"/>
  <c r="GL439" i="1"/>
  <c r="HZ436" i="1"/>
  <c r="HZ430" i="1"/>
  <c r="GL430" i="1"/>
  <c r="PV433" i="1"/>
  <c r="HZ433" i="1"/>
  <c r="GL433" i="1"/>
  <c r="PV425" i="1"/>
  <c r="HZ423" i="1"/>
  <c r="GL423" i="1"/>
  <c r="PV422" i="1"/>
  <c r="HZ422" i="1"/>
  <c r="GL422" i="1"/>
  <c r="GL436" i="1"/>
  <c r="PV423" i="1"/>
  <c r="GL415" i="1"/>
  <c r="GL421" i="1"/>
  <c r="HZ419" i="1"/>
  <c r="GL419" i="1"/>
  <c r="HF415" i="1"/>
  <c r="HF420" i="1"/>
  <c r="PV415" i="1"/>
  <c r="HZ418" i="1"/>
  <c r="GL418" i="1"/>
  <c r="HZ414" i="1"/>
  <c r="HF412" i="1"/>
  <c r="HZ408" i="1"/>
  <c r="GL408" i="1"/>
  <c r="HF409" i="1"/>
  <c r="HZ410" i="1"/>
  <c r="GL410" i="1"/>
  <c r="PV408" i="1"/>
  <c r="HZ411" i="1"/>
  <c r="GL411" i="1"/>
  <c r="HZ406" i="1"/>
  <c r="HF397" i="1"/>
  <c r="GL406" i="1"/>
  <c r="HZ398" i="1"/>
  <c r="GL398" i="1"/>
  <c r="HF396" i="1"/>
  <c r="HZ405" i="1"/>
  <c r="GL405" i="1"/>
  <c r="HZ402" i="1"/>
  <c r="GL402" i="1"/>
  <c r="HF384" i="1"/>
  <c r="PV390" i="1"/>
  <c r="HZ385" i="1"/>
  <c r="GL385" i="1"/>
  <c r="HF391" i="1"/>
  <c r="PV387" i="1"/>
  <c r="HZ384" i="1"/>
  <c r="GL384" i="1"/>
  <c r="PV381" i="1"/>
  <c r="PV379" i="1"/>
  <c r="HF372" i="1"/>
  <c r="PV369" i="1"/>
  <c r="HZ367" i="1"/>
  <c r="GL367" i="1"/>
  <c r="HF363" i="1"/>
  <c r="PV361" i="1"/>
  <c r="PV366" i="1"/>
  <c r="HZ364" i="1"/>
  <c r="GL364" i="1"/>
  <c r="PV368" i="1"/>
  <c r="HZ366" i="1"/>
  <c r="GL366" i="1"/>
  <c r="PV360" i="1"/>
  <c r="HZ381" i="1"/>
  <c r="GL381" i="1"/>
  <c r="HF367" i="1"/>
  <c r="HZ360" i="1"/>
  <c r="GL360" i="1"/>
  <c r="HF359" i="1"/>
  <c r="HZ346" i="1"/>
  <c r="GL346" i="1"/>
  <c r="HF342" i="1"/>
  <c r="HF347" i="1"/>
  <c r="PV356" i="1"/>
  <c r="HZ354" i="1"/>
  <c r="GL354" i="1"/>
  <c r="PV344" i="1"/>
  <c r="HZ342" i="1"/>
  <c r="GL342" i="1"/>
  <c r="PV352" i="1"/>
  <c r="HF343" i="1"/>
  <c r="PV341" i="1"/>
  <c r="HF348" i="1"/>
  <c r="HZ344" i="1"/>
  <c r="GL344" i="1"/>
  <c r="HF340" i="1"/>
  <c r="PV355" i="1"/>
  <c r="HZ352" i="1"/>
  <c r="GL352" i="1"/>
  <c r="PV343" i="1"/>
  <c r="HZ341" i="1"/>
  <c r="HF335" i="1"/>
  <c r="HZ331" i="1"/>
  <c r="GL331" i="1"/>
  <c r="HZ338" i="1"/>
  <c r="GL338" i="1"/>
  <c r="HF332" i="1"/>
  <c r="PV330" i="1"/>
  <c r="HZ330" i="1"/>
  <c r="GL330" i="1"/>
  <c r="PV324" i="1"/>
  <c r="HZ327" i="1"/>
  <c r="GL327" i="1"/>
  <c r="GL341" i="1"/>
  <c r="HF328" i="1"/>
  <c r="PV323" i="1"/>
  <c r="GL323" i="1"/>
  <c r="HZ315" i="1"/>
  <c r="GL315" i="1"/>
  <c r="PV308" i="1"/>
  <c r="HF312" i="1"/>
  <c r="HZ308" i="1"/>
  <c r="GL308" i="1"/>
  <c r="PV316" i="1"/>
  <c r="HZ314" i="1"/>
  <c r="GL314" i="1"/>
  <c r="PV307" i="1"/>
  <c r="HZ323" i="1"/>
  <c r="HZ316" i="1"/>
  <c r="GL316" i="1"/>
  <c r="PV309" i="1"/>
  <c r="HZ307" i="1"/>
  <c r="GL307" i="1"/>
  <c r="HZ322" i="1"/>
  <c r="GL322" i="1"/>
  <c r="PV315" i="1"/>
  <c r="HZ312" i="1"/>
  <c r="GL312" i="1"/>
  <c r="PV304" i="1"/>
  <c r="HZ300" i="1"/>
  <c r="GL300" i="1"/>
  <c r="HF296" i="1"/>
  <c r="PV294" i="1"/>
  <c r="HZ292" i="1"/>
  <c r="GL292" i="1"/>
  <c r="PV299" i="1"/>
  <c r="HF293" i="1"/>
  <c r="PV306" i="1"/>
  <c r="HZ304" i="1"/>
  <c r="GL304" i="1"/>
  <c r="HZ294" i="1"/>
  <c r="GL294" i="1"/>
  <c r="GL306" i="1"/>
  <c r="PV301" i="1"/>
  <c r="HZ299" i="1"/>
  <c r="GL299" i="1"/>
  <c r="PV293" i="1"/>
  <c r="HZ306" i="1"/>
  <c r="HZ301" i="1"/>
  <c r="GL301" i="1"/>
  <c r="HF297" i="1"/>
  <c r="HZ293" i="1"/>
  <c r="GL293" i="1"/>
  <c r="HF304" i="1"/>
  <c r="HZ291" i="1"/>
  <c r="HF282" i="1"/>
  <c r="HZ278" i="1"/>
  <c r="GL278" i="1"/>
  <c r="GL291" i="1"/>
  <c r="PV285" i="1"/>
  <c r="HZ283" i="1"/>
  <c r="GL283" i="1"/>
  <c r="PV277" i="1"/>
  <c r="PV287" i="1"/>
  <c r="HZ285" i="1"/>
  <c r="GL285" i="1"/>
  <c r="HF281" i="1"/>
  <c r="PV279" i="1"/>
  <c r="HZ277" i="1"/>
  <c r="GL277" i="1"/>
  <c r="PV284" i="1"/>
  <c r="HZ282" i="1"/>
  <c r="GL282" i="1"/>
  <c r="PV276" i="1"/>
  <c r="HZ284" i="1"/>
  <c r="GL284" i="1"/>
  <c r="PV278" i="1"/>
  <c r="HZ276" i="1"/>
  <c r="GL276" i="1"/>
  <c r="HZ273" i="1"/>
  <c r="GL273" i="1"/>
  <c r="HZ263" i="1"/>
  <c r="GL263" i="1"/>
  <c r="HZ270" i="1"/>
  <c r="GL270" i="1"/>
  <c r="HZ260" i="1"/>
  <c r="GL260" i="1"/>
  <c r="HF268" i="1"/>
  <c r="HF273" i="1"/>
  <c r="PV261" i="1"/>
  <c r="HZ271" i="1"/>
  <c r="GL271" i="1"/>
  <c r="PV263" i="1"/>
  <c r="PV258" i="1"/>
  <c r="GL256" i="1"/>
  <c r="HZ265" i="1"/>
  <c r="HZ261" i="1"/>
  <c r="HZ254" i="1"/>
  <c r="GL254" i="1"/>
  <c r="HF250" i="1"/>
  <c r="PV248" i="1"/>
  <c r="HZ246" i="1"/>
  <c r="HF255" i="1"/>
  <c r="GL261" i="1"/>
  <c r="PV250" i="1"/>
  <c r="HF256" i="1"/>
  <c r="PV255" i="1"/>
  <c r="PV247" i="1"/>
  <c r="HF254" i="1"/>
  <c r="HZ250" i="1"/>
  <c r="GL250" i="1"/>
  <c r="HF246" i="1"/>
  <c r="GL265" i="1"/>
  <c r="HZ255" i="1"/>
  <c r="GL255" i="1"/>
  <c r="HF251" i="1"/>
  <c r="PV249" i="1"/>
  <c r="HZ247" i="1"/>
  <c r="GL247" i="1"/>
  <c r="PV268" i="1"/>
  <c r="HZ256" i="1"/>
  <c r="GL246" i="1"/>
  <c r="HF215" i="1"/>
  <c r="HF229" i="1"/>
  <c r="PV241" i="1"/>
  <c r="HZ239" i="1"/>
  <c r="GL239" i="1"/>
  <c r="PV232" i="1"/>
  <c r="HF226" i="1"/>
  <c r="PV224" i="1"/>
  <c r="PV215" i="1"/>
  <c r="HZ235" i="1"/>
  <c r="GL235" i="1"/>
  <c r="HZ227" i="1"/>
  <c r="GL227" i="1"/>
  <c r="HZ219" i="1"/>
  <c r="GL219" i="1"/>
  <c r="PV244" i="1"/>
  <c r="HZ241" i="1"/>
  <c r="GL241" i="1"/>
  <c r="HZ232" i="1"/>
  <c r="GL232" i="1"/>
  <c r="PV226" i="1"/>
  <c r="HZ224" i="1"/>
  <c r="GL224" i="1"/>
  <c r="HF220" i="1"/>
  <c r="PV218" i="1"/>
  <c r="HZ215" i="1"/>
  <c r="GL215" i="1"/>
  <c r="PV240" i="1"/>
  <c r="HZ237" i="1"/>
  <c r="GL237" i="1"/>
  <c r="HF233" i="1"/>
  <c r="PV223" i="1"/>
  <c r="PV214" i="1"/>
  <c r="HF230" i="1"/>
  <c r="HZ240" i="1"/>
  <c r="GL240" i="1"/>
  <c r="HF235" i="1"/>
  <c r="HZ231" i="1"/>
  <c r="GL231" i="1"/>
  <c r="HZ223" i="1"/>
  <c r="GL223" i="1"/>
  <c r="PV217" i="1"/>
  <c r="HZ214" i="1"/>
  <c r="GL214" i="1"/>
  <c r="HZ208" i="1"/>
  <c r="GL208" i="1"/>
  <c r="HZ199" i="1"/>
  <c r="GL199" i="1"/>
  <c r="HF195" i="1"/>
  <c r="HZ191" i="1"/>
  <c r="GL191" i="1"/>
  <c r="HZ183" i="1"/>
  <c r="GL183" i="1"/>
  <c r="HF184" i="1"/>
  <c r="HF206" i="1"/>
  <c r="PV204" i="1"/>
  <c r="PV195" i="1"/>
  <c r="PV187" i="1"/>
  <c r="PV209" i="1"/>
  <c r="PV206" i="1"/>
  <c r="HZ204" i="1"/>
  <c r="GL204" i="1"/>
  <c r="PV197" i="1"/>
  <c r="HZ195" i="1"/>
  <c r="GL195" i="1"/>
  <c r="PV189" i="1"/>
  <c r="HZ187" i="1"/>
  <c r="GL187" i="1"/>
  <c r="HF183" i="1"/>
  <c r="GL210" i="1"/>
  <c r="GL209" i="1"/>
  <c r="PV203" i="1"/>
  <c r="HZ201" i="1"/>
  <c r="GL201" i="1"/>
  <c r="HF196" i="1"/>
  <c r="PV194" i="1"/>
  <c r="HZ192" i="1"/>
  <c r="GL192" i="1"/>
  <c r="PV186" i="1"/>
  <c r="HZ184" i="1"/>
  <c r="GL184" i="1"/>
  <c r="HZ210" i="1"/>
  <c r="HZ203" i="1"/>
  <c r="GL203" i="1"/>
  <c r="HZ194" i="1"/>
  <c r="GL194" i="1"/>
  <c r="PV188" i="1"/>
  <c r="HZ186" i="1"/>
  <c r="GL186" i="1"/>
  <c r="HF182" i="1"/>
  <c r="PV180" i="1"/>
  <c r="PV181" i="1"/>
  <c r="HF176" i="1"/>
  <c r="HF168" i="1"/>
  <c r="PV171" i="1"/>
  <c r="PV163" i="1"/>
  <c r="PV155" i="1"/>
  <c r="PV176" i="1"/>
  <c r="HZ174" i="1"/>
  <c r="GL174" i="1"/>
  <c r="PV168" i="1"/>
  <c r="HZ166" i="1"/>
  <c r="GL166" i="1"/>
  <c r="HF162" i="1"/>
  <c r="PV160" i="1"/>
  <c r="PV152" i="1"/>
  <c r="PV173" i="1"/>
  <c r="HZ171" i="1"/>
  <c r="GL171" i="1"/>
  <c r="PV165" i="1"/>
  <c r="HZ163" i="1"/>
  <c r="GL163" i="1"/>
  <c r="HF159" i="1"/>
  <c r="PV157" i="1"/>
  <c r="HZ155" i="1"/>
  <c r="GL155" i="1"/>
  <c r="GL179" i="1"/>
  <c r="PV178" i="1"/>
  <c r="HZ176" i="1"/>
  <c r="GL176" i="1"/>
  <c r="PV170" i="1"/>
  <c r="HZ168" i="1"/>
  <c r="GL168" i="1"/>
  <c r="PV162" i="1"/>
  <c r="HZ160" i="1"/>
  <c r="GL160" i="1"/>
  <c r="PV154" i="1"/>
  <c r="HZ152" i="1"/>
  <c r="GL152" i="1"/>
  <c r="HZ173" i="1"/>
  <c r="GL173" i="1"/>
  <c r="HZ165" i="1"/>
  <c r="GL165" i="1"/>
  <c r="HZ157" i="1"/>
  <c r="GL157" i="1"/>
  <c r="HZ179" i="1"/>
  <c r="HZ178" i="1"/>
  <c r="GL178" i="1"/>
  <c r="HZ170" i="1"/>
  <c r="GL170" i="1"/>
  <c r="HF166" i="1"/>
  <c r="HZ162" i="1"/>
  <c r="GL162" i="1"/>
  <c r="HZ154" i="1"/>
  <c r="GL154" i="1"/>
  <c r="PV179" i="1"/>
  <c r="HZ135" i="1"/>
  <c r="GL135" i="1"/>
  <c r="PV129" i="1"/>
  <c r="HZ127" i="1"/>
  <c r="GL127" i="1"/>
  <c r="PV121" i="1"/>
  <c r="GL150" i="1"/>
  <c r="HF136" i="1"/>
  <c r="HF128" i="1"/>
  <c r="HF151" i="1"/>
  <c r="HF149" i="1"/>
  <c r="HZ145" i="1"/>
  <c r="GL145" i="1"/>
  <c r="HF141" i="1"/>
  <c r="HZ129" i="1"/>
  <c r="GL129" i="1"/>
  <c r="HZ121" i="1"/>
  <c r="GL121" i="1"/>
  <c r="HZ142" i="1"/>
  <c r="GL142" i="1"/>
  <c r="HF122" i="1"/>
  <c r="HZ144" i="1"/>
  <c r="GL144" i="1"/>
  <c r="PV138" i="1"/>
  <c r="HZ136" i="1"/>
  <c r="GL136" i="1"/>
  <c r="PV130" i="1"/>
  <c r="HZ128" i="1"/>
  <c r="GL128" i="1"/>
  <c r="PV122" i="1"/>
  <c r="HZ149" i="1"/>
  <c r="GL149" i="1"/>
  <c r="HZ141" i="1"/>
  <c r="GL141" i="1"/>
  <c r="PV135" i="1"/>
  <c r="HZ133" i="1"/>
  <c r="GL133" i="1"/>
  <c r="PV127" i="1"/>
  <c r="HZ125" i="1"/>
  <c r="GL125" i="1"/>
  <c r="HZ146" i="1"/>
  <c r="GL146" i="1"/>
  <c r="HZ138" i="1"/>
  <c r="GL138" i="1"/>
  <c r="HZ130" i="1"/>
  <c r="GL130" i="1"/>
  <c r="HZ122" i="1"/>
  <c r="GL122" i="1"/>
  <c r="PV99" i="1"/>
  <c r="PV91" i="1"/>
  <c r="HZ110" i="1"/>
  <c r="GL110" i="1"/>
  <c r="HZ102" i="1"/>
  <c r="GL102" i="1"/>
  <c r="HZ94" i="1"/>
  <c r="GL94" i="1"/>
  <c r="HF90" i="1"/>
  <c r="HZ115" i="1"/>
  <c r="GL115" i="1"/>
  <c r="HZ107" i="1"/>
  <c r="GL107" i="1"/>
  <c r="HZ99" i="1"/>
  <c r="GL99" i="1"/>
  <c r="HZ91" i="1"/>
  <c r="GL91" i="1"/>
  <c r="HF116" i="1"/>
  <c r="HF113" i="1"/>
  <c r="HF105" i="1"/>
  <c r="HF97" i="1"/>
  <c r="HF118" i="1"/>
  <c r="PV116" i="1"/>
  <c r="HZ114" i="1"/>
  <c r="GL114" i="1"/>
  <c r="HF110" i="1"/>
  <c r="GL120" i="1"/>
  <c r="PV119" i="1"/>
  <c r="HZ119" i="1"/>
  <c r="GL119" i="1"/>
  <c r="HZ111" i="1"/>
  <c r="GL111" i="1"/>
  <c r="HZ103" i="1"/>
  <c r="GL103" i="1"/>
  <c r="HZ116" i="1"/>
  <c r="GL116" i="1"/>
  <c r="PV110" i="1"/>
  <c r="HZ108" i="1"/>
  <c r="GL108" i="1"/>
  <c r="PV102" i="1"/>
  <c r="HZ100" i="1"/>
  <c r="GL100" i="1"/>
  <c r="HF96" i="1"/>
  <c r="PV94" i="1"/>
  <c r="HZ92" i="1"/>
  <c r="GL92" i="1"/>
  <c r="HF66" i="1"/>
  <c r="HF79" i="1"/>
  <c r="HZ88" i="1"/>
  <c r="GL88" i="1"/>
  <c r="HZ89" i="1"/>
  <c r="HZ77" i="1"/>
  <c r="GL77" i="1"/>
  <c r="HF73" i="1"/>
  <c r="HZ69" i="1"/>
  <c r="GL69" i="1"/>
  <c r="HZ61" i="1"/>
  <c r="HF86" i="1"/>
  <c r="PV84" i="1"/>
  <c r="HZ82" i="1"/>
  <c r="GL82" i="1"/>
  <c r="PV76" i="1"/>
  <c r="HZ74" i="1"/>
  <c r="GL74" i="1"/>
  <c r="PV68" i="1"/>
  <c r="HZ66" i="1"/>
  <c r="GL66" i="1"/>
  <c r="PV60" i="1"/>
  <c r="PV81" i="1"/>
  <c r="PV73" i="1"/>
  <c r="HF67" i="1"/>
  <c r="PV65" i="1"/>
  <c r="HZ84" i="1"/>
  <c r="GL84" i="1"/>
  <c r="HZ76" i="1"/>
  <c r="GL76" i="1"/>
  <c r="HZ68" i="1"/>
  <c r="GL68" i="1"/>
  <c r="PV62" i="1"/>
  <c r="HZ60" i="1"/>
  <c r="GL60" i="1"/>
  <c r="PV83" i="1"/>
  <c r="HZ81" i="1"/>
  <c r="GL81" i="1"/>
  <c r="PV75" i="1"/>
  <c r="HZ73" i="1"/>
  <c r="GL73" i="1"/>
  <c r="PV67" i="1"/>
  <c r="HZ65" i="1"/>
  <c r="HF51" i="1"/>
  <c r="HZ47" i="1"/>
  <c r="GL47" i="1"/>
  <c r="PV41" i="1"/>
  <c r="HZ39" i="1"/>
  <c r="GL39" i="1"/>
  <c r="HF35" i="1"/>
  <c r="PV33" i="1"/>
  <c r="HZ52" i="1"/>
  <c r="GL52" i="1"/>
  <c r="HZ44" i="1"/>
  <c r="GL44" i="1"/>
  <c r="HZ36" i="1"/>
  <c r="GL36" i="1"/>
  <c r="GL61" i="1"/>
  <c r="HZ57" i="1"/>
  <c r="GL57" i="1"/>
  <c r="GL65" i="1"/>
  <c r="HF61" i="1"/>
  <c r="HZ59" i="1"/>
  <c r="HZ56" i="1"/>
  <c r="GL56" i="1"/>
  <c r="HZ48" i="1"/>
  <c r="GL48" i="1"/>
  <c r="HF44" i="1"/>
  <c r="HZ40" i="1"/>
  <c r="GL40" i="1"/>
  <c r="HZ32" i="1"/>
  <c r="GL32" i="1"/>
  <c r="PV59" i="1"/>
  <c r="PV55" i="1"/>
  <c r="HZ53" i="1"/>
  <c r="GL53" i="1"/>
  <c r="PV47" i="1"/>
  <c r="HZ45" i="1"/>
  <c r="GL45" i="1"/>
  <c r="PV39" i="1"/>
  <c r="HF33" i="1"/>
  <c r="HF59" i="1"/>
  <c r="HP59" i="1" s="1"/>
  <c r="HF30" i="1"/>
  <c r="HP30" i="1" s="1"/>
  <c r="GJ9" i="1"/>
  <c r="HH9" i="1"/>
  <c r="HP9" i="1"/>
  <c r="HX9" i="1"/>
  <c r="OS502" i="1"/>
  <c r="OS504" i="1"/>
  <c r="OS503" i="1"/>
  <c r="OS500" i="1"/>
  <c r="OS499" i="1"/>
  <c r="PY9" i="1"/>
  <c r="RH502" i="1"/>
  <c r="RH504" i="1"/>
  <c r="RH503" i="1"/>
  <c r="RH501" i="1"/>
  <c r="RH500" i="1"/>
  <c r="RH499" i="1"/>
  <c r="RP502" i="1"/>
  <c r="RP504" i="1"/>
  <c r="RP503" i="1"/>
  <c r="RP501" i="1"/>
  <c r="RP500" i="1"/>
  <c r="RP499" i="1"/>
  <c r="RX502" i="1"/>
  <c r="RX504" i="1"/>
  <c r="RX503" i="1"/>
  <c r="RX501" i="1"/>
  <c r="RX500" i="1"/>
  <c r="RX499" i="1"/>
  <c r="HD492" i="1"/>
  <c r="HD482" i="1"/>
  <c r="HD458" i="1"/>
  <c r="HD433" i="1"/>
  <c r="HD419" i="1"/>
  <c r="HD418" i="1"/>
  <c r="HD411" i="1"/>
  <c r="HD392" i="1"/>
  <c r="HD387" i="1"/>
  <c r="HD360" i="1"/>
  <c r="HD365" i="1"/>
  <c r="HD364" i="1"/>
  <c r="HD354" i="1"/>
  <c r="HD338" i="1"/>
  <c r="HD310" i="1"/>
  <c r="HD322" i="1"/>
  <c r="HD306" i="1"/>
  <c r="HD295" i="1"/>
  <c r="HD300" i="1"/>
  <c r="HD280" i="1"/>
  <c r="HD274" i="1"/>
  <c r="HD276" i="1"/>
  <c r="HD259" i="1"/>
  <c r="HD271" i="1"/>
  <c r="HD252" i="1"/>
  <c r="HD232" i="1"/>
  <c r="HD240" i="1"/>
  <c r="HD231" i="1"/>
  <c r="HD223" i="1"/>
  <c r="HD228" i="1"/>
  <c r="HD211" i="1"/>
  <c r="HD225" i="1"/>
  <c r="HD198" i="1"/>
  <c r="HD209" i="1"/>
  <c r="HN209" i="1" s="1"/>
  <c r="HD203" i="1"/>
  <c r="HD194" i="1"/>
  <c r="HD155" i="1"/>
  <c r="HD152" i="1"/>
  <c r="HD157" i="1"/>
  <c r="HD178" i="1"/>
  <c r="HD175" i="1"/>
  <c r="HD181" i="1"/>
  <c r="HD134" i="1"/>
  <c r="HD144" i="1"/>
  <c r="HD143" i="1"/>
  <c r="HD135" i="1"/>
  <c r="HD140" i="1"/>
  <c r="HD124" i="1"/>
  <c r="HD109" i="1"/>
  <c r="HD106" i="1"/>
  <c r="HD94" i="1"/>
  <c r="HD64" i="1"/>
  <c r="HD69" i="1"/>
  <c r="HD89" i="1"/>
  <c r="HD71" i="1"/>
  <c r="HD84" i="1"/>
  <c r="HD81" i="1"/>
  <c r="HD83" i="1"/>
  <c r="HD57" i="1"/>
  <c r="HD49" i="1"/>
  <c r="HD38" i="1"/>
  <c r="HD53" i="1"/>
  <c r="HD50" i="1"/>
  <c r="HN50" i="1" s="1"/>
  <c r="HD47" i="1"/>
  <c r="HD39" i="1"/>
  <c r="HD52" i="1"/>
  <c r="GH10" i="1"/>
  <c r="GP10" i="1"/>
  <c r="HN10" i="1"/>
  <c r="ID10" i="1"/>
  <c r="OZ10" i="1"/>
  <c r="RO10" i="1"/>
  <c r="FY11" i="1"/>
  <c r="HK493" i="1"/>
  <c r="HK490" i="1"/>
  <c r="HK486" i="1"/>
  <c r="HK463" i="1"/>
  <c r="HK454" i="1"/>
  <c r="HK450" i="1"/>
  <c r="HK443" i="1"/>
  <c r="HK438" i="1"/>
  <c r="HU438" i="1" s="1"/>
  <c r="HK440" i="1"/>
  <c r="HK425" i="1"/>
  <c r="HK434" i="1"/>
  <c r="HK430" i="1"/>
  <c r="HK417" i="1"/>
  <c r="HK408" i="1"/>
  <c r="HK404" i="1"/>
  <c r="HK398" i="1"/>
  <c r="HK405" i="1"/>
  <c r="HK382" i="1"/>
  <c r="HK366" i="1"/>
  <c r="HK362" i="1"/>
  <c r="HK355" i="1"/>
  <c r="HK357" i="1"/>
  <c r="HK341" i="1"/>
  <c r="HK346" i="1"/>
  <c r="HK325" i="1"/>
  <c r="HK321" i="1"/>
  <c r="HK314" i="1"/>
  <c r="HK307" i="1"/>
  <c r="HK319" i="1"/>
  <c r="HK299" i="1"/>
  <c r="HK298" i="1"/>
  <c r="HK292" i="1"/>
  <c r="HK283" i="1"/>
  <c r="HK275" i="1"/>
  <c r="HK284" i="1"/>
  <c r="HK263" i="1"/>
  <c r="HU263" i="1" s="1"/>
  <c r="HK272" i="1"/>
  <c r="HK253" i="1"/>
  <c r="HK261" i="1"/>
  <c r="HK239" i="1"/>
  <c r="HK243" i="1"/>
  <c r="HK212" i="1"/>
  <c r="HK218" i="1"/>
  <c r="HK193" i="1"/>
  <c r="HK207" i="1"/>
  <c r="HK192" i="1"/>
  <c r="HK197" i="1"/>
  <c r="HK208" i="1"/>
  <c r="HK191" i="1"/>
  <c r="HK177" i="1"/>
  <c r="HK179" i="1"/>
  <c r="HK160" i="1"/>
  <c r="HK173" i="1"/>
  <c r="HK167" i="1"/>
  <c r="HK164" i="1"/>
  <c r="HK156" i="1"/>
  <c r="HK132" i="1"/>
  <c r="HK145" i="1"/>
  <c r="HK142" i="1"/>
  <c r="HK126" i="1"/>
  <c r="HK139" i="1"/>
  <c r="HK131" i="1"/>
  <c r="HK120" i="1"/>
  <c r="HU120" i="1" s="1"/>
  <c r="HK133" i="1"/>
  <c r="HK146" i="1"/>
  <c r="HK93" i="1"/>
  <c r="HK111" i="1"/>
  <c r="HK103" i="1"/>
  <c r="HK108" i="1"/>
  <c r="HK88" i="1"/>
  <c r="HK80" i="1"/>
  <c r="HK82" i="1"/>
  <c r="HK78" i="1"/>
  <c r="HK41" i="1"/>
  <c r="HK54" i="1"/>
  <c r="HK46" i="1"/>
  <c r="HK48" i="1"/>
  <c r="HK40" i="1"/>
  <c r="HK58" i="1"/>
  <c r="HK60" i="1"/>
  <c r="HU60" i="1" s="1"/>
  <c r="GO11" i="1"/>
  <c r="HE11" i="1"/>
  <c r="HO11" i="1" s="1"/>
  <c r="HU11" i="1"/>
  <c r="IC11" i="1"/>
  <c r="OQ11" i="1"/>
  <c r="PW11" i="1"/>
  <c r="RN11" i="1"/>
  <c r="FX12" i="1"/>
  <c r="GN12" i="1"/>
  <c r="HD12" i="1"/>
  <c r="HN12" i="1" s="1"/>
  <c r="IB12" i="1"/>
  <c r="PV12" i="1"/>
  <c r="RM12" i="1"/>
  <c r="FO13" i="1"/>
  <c r="HI460" i="1"/>
  <c r="HI453" i="1"/>
  <c r="HI449" i="1"/>
  <c r="HI442" i="1"/>
  <c r="HI436" i="1"/>
  <c r="HI423" i="1"/>
  <c r="HI435" i="1"/>
  <c r="HI422" i="1"/>
  <c r="HI410" i="1"/>
  <c r="HI403" i="1"/>
  <c r="HI383" i="1"/>
  <c r="HI385" i="1"/>
  <c r="HI390" i="1"/>
  <c r="HI379" i="1"/>
  <c r="HI369" i="1"/>
  <c r="HI345" i="1"/>
  <c r="HI356" i="1"/>
  <c r="HI329" i="1"/>
  <c r="HI334" i="1"/>
  <c r="HI331" i="1"/>
  <c r="HI324" i="1"/>
  <c r="HI315" i="1"/>
  <c r="HI311" i="1"/>
  <c r="HI316" i="1"/>
  <c r="HI305" i="1"/>
  <c r="HI294" i="1"/>
  <c r="HI291" i="1"/>
  <c r="HI286" i="1"/>
  <c r="HI285" i="1"/>
  <c r="HI277" i="1"/>
  <c r="HI279" i="1"/>
  <c r="HI260" i="1"/>
  <c r="HI265" i="1"/>
  <c r="HI244" i="1"/>
  <c r="HI269" i="1"/>
  <c r="HI247" i="1"/>
  <c r="HI236" i="1"/>
  <c r="HI242" i="1"/>
  <c r="HI217" i="1"/>
  <c r="HI227" i="1"/>
  <c r="HI241" i="1"/>
  <c r="HI224" i="1"/>
  <c r="HI234" i="1"/>
  <c r="HI186" i="1"/>
  <c r="HI199" i="1"/>
  <c r="HI205" i="1"/>
  <c r="HI185" i="1"/>
  <c r="HI210" i="1"/>
  <c r="HS210" i="1" s="1"/>
  <c r="HI204" i="1"/>
  <c r="HI187" i="1"/>
  <c r="HI172" i="1"/>
  <c r="HI169" i="1"/>
  <c r="HI163" i="1"/>
  <c r="HI180" i="1"/>
  <c r="HI170" i="1"/>
  <c r="HI154" i="1"/>
  <c r="HI127" i="1"/>
  <c r="HI148" i="1"/>
  <c r="HI150" i="1"/>
  <c r="HI137" i="1"/>
  <c r="HI129" i="1"/>
  <c r="HI123" i="1"/>
  <c r="HI100" i="1"/>
  <c r="HI92" i="1"/>
  <c r="HI102" i="1"/>
  <c r="HI107" i="1"/>
  <c r="HI112" i="1"/>
  <c r="HI101" i="1"/>
  <c r="HI119" i="1"/>
  <c r="HI70" i="1"/>
  <c r="HI75" i="1"/>
  <c r="HI85" i="1"/>
  <c r="HI77" i="1"/>
  <c r="HI74" i="1"/>
  <c r="HI87" i="1"/>
  <c r="HI63" i="1"/>
  <c r="HI42" i="1"/>
  <c r="HI43" i="1"/>
  <c r="HI56" i="1"/>
  <c r="HI45" i="1"/>
  <c r="HI37" i="1"/>
  <c r="GM13" i="1"/>
  <c r="HK13" i="1"/>
  <c r="HS13" i="1"/>
  <c r="IA13" i="1"/>
  <c r="OF13" i="1"/>
  <c r="PE13" i="1"/>
  <c r="PU13" i="1"/>
  <c r="RL13" i="1"/>
  <c r="FN14" i="1"/>
  <c r="GL14" i="1"/>
  <c r="HJ14" i="1"/>
  <c r="HT14" i="1" s="1"/>
  <c r="HZ14" i="1"/>
  <c r="PD14" i="1"/>
  <c r="PT14" i="1"/>
  <c r="RS14" i="1"/>
  <c r="GK15" i="1"/>
  <c r="HI15" i="1"/>
  <c r="HS15" i="1" s="1"/>
  <c r="HY15" i="1"/>
  <c r="PC15" i="1"/>
  <c r="QA15" i="1"/>
  <c r="GH16" i="1"/>
  <c r="GP16" i="1"/>
  <c r="HF16" i="1"/>
  <c r="HP16" i="1" s="1"/>
  <c r="ID16" i="1"/>
  <c r="PX16" i="1"/>
  <c r="RO16" i="1"/>
  <c r="FY17" i="1"/>
  <c r="GO17" i="1"/>
  <c r="HE17" i="1"/>
  <c r="HO17" i="1" s="1"/>
  <c r="IC17" i="1"/>
  <c r="OQ17" i="1"/>
  <c r="PW17" i="1"/>
  <c r="RN17" i="1"/>
  <c r="FX18" i="1"/>
  <c r="HJ494" i="1"/>
  <c r="HJ491" i="1"/>
  <c r="HJ489" i="1"/>
  <c r="HJ487" i="1"/>
  <c r="HJ484" i="1"/>
  <c r="HJ480" i="1"/>
  <c r="HJ479" i="1"/>
  <c r="HJ465" i="1"/>
  <c r="HJ477" i="1"/>
  <c r="HJ459" i="1"/>
  <c r="HJ456" i="1"/>
  <c r="HJ451" i="1"/>
  <c r="HJ448" i="1"/>
  <c r="HJ446" i="1"/>
  <c r="HJ444" i="1"/>
  <c r="HJ437" i="1"/>
  <c r="HJ424" i="1"/>
  <c r="HJ421" i="1"/>
  <c r="HT421" i="1" s="1"/>
  <c r="HJ416" i="1"/>
  <c r="HJ414" i="1"/>
  <c r="HJ407" i="1"/>
  <c r="HJ406" i="1"/>
  <c r="HJ402" i="1"/>
  <c r="HJ361" i="1"/>
  <c r="HJ381" i="1"/>
  <c r="HJ368" i="1"/>
  <c r="HJ380" i="1"/>
  <c r="HJ371" i="1"/>
  <c r="HJ344" i="1"/>
  <c r="HJ352" i="1"/>
  <c r="HJ326" i="1"/>
  <c r="HJ339" i="1"/>
  <c r="HT339" i="1" s="1"/>
  <c r="HJ333" i="1"/>
  <c r="HJ330" i="1"/>
  <c r="HJ327" i="1"/>
  <c r="HJ309" i="1"/>
  <c r="HJ318" i="1"/>
  <c r="HJ308" i="1"/>
  <c r="HJ323" i="1"/>
  <c r="HJ320" i="1"/>
  <c r="HJ301" i="1"/>
  <c r="HJ290" i="1"/>
  <c r="HJ289" i="1"/>
  <c r="HT289" i="1" s="1"/>
  <c r="HJ278" i="1"/>
  <c r="HJ287" i="1"/>
  <c r="HJ258" i="1"/>
  <c r="HJ270" i="1"/>
  <c r="HJ266" i="1"/>
  <c r="HJ257" i="1"/>
  <c r="HJ262" i="1"/>
  <c r="HJ249" i="1"/>
  <c r="HJ248" i="1"/>
  <c r="HJ245" i="1"/>
  <c r="HJ222" i="1"/>
  <c r="HJ213" i="1"/>
  <c r="HJ219" i="1"/>
  <c r="HJ237" i="1"/>
  <c r="HJ221" i="1"/>
  <c r="HJ214" i="1"/>
  <c r="HJ188" i="1"/>
  <c r="HJ202" i="1"/>
  <c r="HJ190" i="1"/>
  <c r="HJ201" i="1"/>
  <c r="HJ189" i="1"/>
  <c r="HJ161" i="1"/>
  <c r="HJ153" i="1"/>
  <c r="HJ174" i="1"/>
  <c r="HJ158" i="1"/>
  <c r="HJ171" i="1"/>
  <c r="HJ165" i="1"/>
  <c r="HJ121" i="1"/>
  <c r="HJ147" i="1"/>
  <c r="HJ125" i="1"/>
  <c r="HJ138" i="1"/>
  <c r="HJ130" i="1"/>
  <c r="HJ115" i="1"/>
  <c r="HJ99" i="1"/>
  <c r="HJ91" i="1"/>
  <c r="HJ104" i="1"/>
  <c r="HJ117" i="1"/>
  <c r="HJ114" i="1"/>
  <c r="HJ98" i="1"/>
  <c r="HJ95" i="1"/>
  <c r="HJ62" i="1"/>
  <c r="HJ72" i="1"/>
  <c r="HJ76" i="1"/>
  <c r="HJ68" i="1"/>
  <c r="HJ65" i="1"/>
  <c r="HJ55" i="1"/>
  <c r="HJ36" i="1"/>
  <c r="HJ32" i="1"/>
  <c r="HT32" i="1" s="1"/>
  <c r="HJ34" i="1"/>
  <c r="GN18" i="1"/>
  <c r="HD18" i="1"/>
  <c r="HN18" i="1" s="1"/>
  <c r="HT18" i="1"/>
  <c r="IB18" i="1"/>
  <c r="OP18" i="1"/>
  <c r="PV18" i="1"/>
  <c r="RM18" i="1"/>
  <c r="FO19" i="1"/>
  <c r="GM19" i="1"/>
  <c r="IA19" i="1"/>
  <c r="OF19" i="1"/>
  <c r="PE19" i="1"/>
  <c r="PU19" i="1"/>
  <c r="RL19" i="1"/>
  <c r="FN20" i="1"/>
  <c r="GL20" i="1"/>
  <c r="HJ20" i="1"/>
  <c r="HT20" i="1" s="1"/>
  <c r="HZ20" i="1"/>
  <c r="PD20" i="1"/>
  <c r="PT20" i="1"/>
  <c r="RS20" i="1"/>
  <c r="GK21" i="1"/>
  <c r="HI21" i="1"/>
  <c r="HS21" i="1" s="1"/>
  <c r="HY21" i="1"/>
  <c r="PC21" i="1"/>
  <c r="QA21" i="1"/>
  <c r="GH22" i="1"/>
  <c r="GP22" i="1"/>
  <c r="HF22" i="1"/>
  <c r="HP22" i="1" s="1"/>
  <c r="ID22" i="1"/>
  <c r="PX22" i="1"/>
  <c r="RM22" i="1"/>
  <c r="FO23" i="1"/>
  <c r="GM23" i="1"/>
  <c r="HK23" i="1"/>
  <c r="IA23" i="1"/>
  <c r="OF23" i="1"/>
  <c r="PE23" i="1"/>
  <c r="PU23" i="1"/>
  <c r="RR23" i="1"/>
  <c r="GJ24" i="1"/>
  <c r="HH24" i="1"/>
  <c r="HX24" i="1"/>
  <c r="PZ24" i="1"/>
  <c r="RO24" i="1"/>
  <c r="FY25" i="1"/>
  <c r="GO25" i="1"/>
  <c r="IC25" i="1"/>
  <c r="OQ25" i="1"/>
  <c r="PW25" i="1"/>
  <c r="RL25" i="1"/>
  <c r="FN26" i="1"/>
  <c r="GL26" i="1"/>
  <c r="HZ26" i="1"/>
  <c r="PD26" i="1"/>
  <c r="PT26" i="1"/>
  <c r="RQ26" i="1"/>
  <c r="GI27" i="1"/>
  <c r="GQ27" i="1"/>
  <c r="HG27" i="1"/>
  <c r="IE27" i="1"/>
  <c r="PA27" i="1"/>
  <c r="PY27" i="1"/>
  <c r="RN27" i="1"/>
  <c r="FX28" i="1"/>
  <c r="GN28" i="1"/>
  <c r="HD28" i="1"/>
  <c r="HN28" i="1" s="1"/>
  <c r="IB28" i="1"/>
  <c r="OP28" i="1"/>
  <c r="PV28" i="1"/>
  <c r="RS28" i="1"/>
  <c r="PW29" i="1"/>
  <c r="GK29" i="1"/>
  <c r="HI29" i="1"/>
  <c r="HS29" i="1" s="1"/>
  <c r="HY29" i="1"/>
  <c r="PC29" i="1"/>
  <c r="PE29" i="1"/>
  <c r="PZ29" i="1"/>
  <c r="RQ29" i="1"/>
  <c r="PT30" i="1"/>
  <c r="GI30" i="1"/>
  <c r="HH30" i="1"/>
  <c r="PV30" i="1"/>
  <c r="RS30" i="1"/>
  <c r="HX31" i="1"/>
  <c r="IC31" i="1"/>
  <c r="FY32" i="1"/>
  <c r="RN32" i="1"/>
  <c r="PU33" i="1"/>
  <c r="IB35" i="1"/>
  <c r="PX37" i="1"/>
  <c r="PY39" i="1"/>
  <c r="FX40" i="1"/>
  <c r="HT40" i="1"/>
  <c r="PY42" i="1"/>
  <c r="FY43" i="1"/>
  <c r="FX44" i="1"/>
  <c r="PZ44" i="1"/>
  <c r="PX45" i="1"/>
  <c r="HS46" i="1"/>
  <c r="PA47" i="1"/>
  <c r="IE47" i="1"/>
  <c r="PT49" i="1"/>
  <c r="PW51" i="1"/>
  <c r="IA52" i="1"/>
  <c r="PX53" i="1"/>
  <c r="FN55" i="1"/>
  <c r="PZ55" i="1"/>
  <c r="HY57" i="1"/>
  <c r="HY58" i="1"/>
  <c r="PW59" i="1"/>
  <c r="I33" i="2"/>
  <c r="H33" i="2"/>
  <c r="G33" i="2"/>
  <c r="F33" i="2"/>
  <c r="E33" i="2"/>
  <c r="D33" i="2"/>
  <c r="C33" i="2"/>
  <c r="J33" i="2"/>
  <c r="OV501" i="1"/>
  <c r="EG504" i="1"/>
  <c r="EG503" i="1"/>
  <c r="J32" i="2"/>
  <c r="I32" i="2"/>
  <c r="H32" i="2"/>
  <c r="G32" i="2"/>
  <c r="F32" i="2"/>
  <c r="E32" i="2"/>
  <c r="D32" i="2"/>
  <c r="C32" i="2"/>
  <c r="OU501" i="1"/>
  <c r="EF504" i="1"/>
  <c r="EF503" i="1"/>
  <c r="FE502" i="1"/>
  <c r="FE504" i="1"/>
  <c r="FE503" i="1"/>
  <c r="FE499" i="1"/>
  <c r="FE501" i="1"/>
  <c r="FE500" i="1"/>
  <c r="FO492" i="1"/>
  <c r="FO490" i="1"/>
  <c r="FO487" i="1"/>
  <c r="OQ488" i="1"/>
  <c r="OQ483" i="1"/>
  <c r="OQ485" i="1"/>
  <c r="FO485" i="1"/>
  <c r="FO480" i="1"/>
  <c r="OQ481" i="1"/>
  <c r="OQ478" i="1"/>
  <c r="FY480" i="1"/>
  <c r="FO478" i="1"/>
  <c r="OQ457" i="1"/>
  <c r="FO460" i="1"/>
  <c r="FO456" i="1"/>
  <c r="OQ455" i="1"/>
  <c r="FO453" i="1"/>
  <c r="FO451" i="1"/>
  <c r="OQ445" i="1"/>
  <c r="OQ447" i="1"/>
  <c r="FO445" i="1"/>
  <c r="FO448" i="1"/>
  <c r="PA446" i="1"/>
  <c r="FY444" i="1"/>
  <c r="OQ441" i="1"/>
  <c r="FY446" i="1"/>
  <c r="FO444" i="1"/>
  <c r="FO440" i="1"/>
  <c r="OQ439" i="1"/>
  <c r="FO442" i="1"/>
  <c r="PA440" i="1"/>
  <c r="FO433" i="1"/>
  <c r="FY425" i="1"/>
  <c r="FO423" i="1"/>
  <c r="FO425" i="1"/>
  <c r="FY438" i="1"/>
  <c r="FO434" i="1"/>
  <c r="FO424" i="1"/>
  <c r="FO419" i="1"/>
  <c r="FY418" i="1"/>
  <c r="FO416" i="1"/>
  <c r="OQ415" i="1"/>
  <c r="OQ420" i="1"/>
  <c r="FO418" i="1"/>
  <c r="FO415" i="1"/>
  <c r="OQ412" i="1"/>
  <c r="OQ409" i="1"/>
  <c r="FO407" i="1"/>
  <c r="FO411" i="1"/>
  <c r="PA407" i="1"/>
  <c r="PA412" i="1"/>
  <c r="FY410" i="1"/>
  <c r="FO408" i="1"/>
  <c r="OQ397" i="1"/>
  <c r="FO403" i="1"/>
  <c r="FO397" i="1"/>
  <c r="OQ396" i="1"/>
  <c r="PA387" i="1"/>
  <c r="OQ384" i="1"/>
  <c r="FY384" i="1"/>
  <c r="FO392" i="1"/>
  <c r="FY383" i="1"/>
  <c r="OQ391" i="1"/>
  <c r="FO387" i="1"/>
  <c r="FO396" i="1"/>
  <c r="PA372" i="1"/>
  <c r="FY366" i="1"/>
  <c r="FO364" i="1"/>
  <c r="FY381" i="1"/>
  <c r="FO379" i="1"/>
  <c r="FY372" i="1"/>
  <c r="FO369" i="1"/>
  <c r="PA365" i="1"/>
  <c r="OQ363" i="1"/>
  <c r="FY363" i="1"/>
  <c r="FO361" i="1"/>
  <c r="OQ372" i="1"/>
  <c r="FO381" i="1"/>
  <c r="FO372" i="1"/>
  <c r="FY365" i="1"/>
  <c r="FO363" i="1"/>
  <c r="FO382" i="1"/>
  <c r="FO360" i="1"/>
  <c r="OQ367" i="1"/>
  <c r="FO365" i="1"/>
  <c r="OQ359" i="1"/>
  <c r="FO355" i="1"/>
  <c r="FO343" i="1"/>
  <c r="PA360" i="1"/>
  <c r="OQ342" i="1"/>
  <c r="OQ347" i="1"/>
  <c r="PA355" i="1"/>
  <c r="FY352" i="1"/>
  <c r="FO347" i="1"/>
  <c r="PA343" i="1"/>
  <c r="FY341" i="1"/>
  <c r="FO359" i="1"/>
  <c r="FY346" i="1"/>
  <c r="OQ343" i="1"/>
  <c r="FO341" i="1"/>
  <c r="PA357" i="1"/>
  <c r="PA354" i="1"/>
  <c r="OQ348" i="1"/>
  <c r="FY348" i="1"/>
  <c r="FO346" i="1"/>
  <c r="FY340" i="1"/>
  <c r="FO338" i="1"/>
  <c r="FO328" i="1"/>
  <c r="OQ340" i="1"/>
  <c r="OQ335" i="1"/>
  <c r="FY335" i="1"/>
  <c r="FY327" i="1"/>
  <c r="OQ332" i="1"/>
  <c r="FO335" i="1"/>
  <c r="FY329" i="1"/>
  <c r="FO327" i="1"/>
  <c r="PA342" i="1"/>
  <c r="FO324" i="1"/>
  <c r="OQ328" i="1"/>
  <c r="FO321" i="1"/>
  <c r="FO318" i="1"/>
  <c r="FY314" i="1"/>
  <c r="FO311" i="1"/>
  <c r="FY322" i="1"/>
  <c r="FO320" i="1"/>
  <c r="OQ312" i="1"/>
  <c r="FY312" i="1"/>
  <c r="FO322" i="1"/>
  <c r="FO312" i="1"/>
  <c r="FY321" i="1"/>
  <c r="FO319" i="1"/>
  <c r="FY318" i="1"/>
  <c r="PA314" i="1"/>
  <c r="FY299" i="1"/>
  <c r="FO297" i="1"/>
  <c r="PA293" i="1"/>
  <c r="FY311" i="1"/>
  <c r="OQ296" i="1"/>
  <c r="FY296" i="1"/>
  <c r="FO309" i="1"/>
  <c r="FO299" i="1"/>
  <c r="OQ293" i="1"/>
  <c r="FO291" i="1"/>
  <c r="FY298" i="1"/>
  <c r="FO296" i="1"/>
  <c r="PA292" i="1"/>
  <c r="FY306" i="1"/>
  <c r="FO290" i="1"/>
  <c r="OQ297" i="1"/>
  <c r="OQ304" i="1"/>
  <c r="FO283" i="1"/>
  <c r="FO275" i="1"/>
  <c r="OQ282" i="1"/>
  <c r="FY282" i="1"/>
  <c r="FO280" i="1"/>
  <c r="PA276" i="1"/>
  <c r="FY291" i="1"/>
  <c r="FY284" i="1"/>
  <c r="FO282" i="1"/>
  <c r="FY276" i="1"/>
  <c r="FY290" i="1"/>
  <c r="FO287" i="1"/>
  <c r="OQ281" i="1"/>
  <c r="FY281" i="1"/>
  <c r="FY283" i="1"/>
  <c r="FO281" i="1"/>
  <c r="FO274" i="1"/>
  <c r="FO260" i="1"/>
  <c r="PA271" i="1"/>
  <c r="FO266" i="1"/>
  <c r="FO257" i="1"/>
  <c r="FY275" i="1"/>
  <c r="OQ256" i="1"/>
  <c r="PA270" i="1"/>
  <c r="OQ268" i="1"/>
  <c r="FY268" i="1"/>
  <c r="PA260" i="1"/>
  <c r="FY258" i="1"/>
  <c r="FO271" i="1"/>
  <c r="FY274" i="1"/>
  <c r="OQ273" i="1"/>
  <c r="PA272" i="1"/>
  <c r="FY270" i="1"/>
  <c r="FO268" i="1"/>
  <c r="PA262" i="1"/>
  <c r="PA255" i="1"/>
  <c r="FY253" i="1"/>
  <c r="FO251" i="1"/>
  <c r="PA247" i="1"/>
  <c r="FY263" i="1"/>
  <c r="OQ250" i="1"/>
  <c r="PA257" i="1"/>
  <c r="OQ255" i="1"/>
  <c r="FY255" i="1"/>
  <c r="FY247" i="1"/>
  <c r="PA266" i="1"/>
  <c r="FY260" i="1"/>
  <c r="PA254" i="1"/>
  <c r="FY252" i="1"/>
  <c r="PA246" i="1"/>
  <c r="FY244" i="1"/>
  <c r="FO261" i="1"/>
  <c r="FO258" i="1"/>
  <c r="FO255" i="1"/>
  <c r="FO247" i="1"/>
  <c r="OQ254" i="1"/>
  <c r="FY254" i="1"/>
  <c r="FO252" i="1"/>
  <c r="OQ246" i="1"/>
  <c r="FY246" i="1"/>
  <c r="OQ251" i="1"/>
  <c r="FO243" i="1"/>
  <c r="OQ235" i="1"/>
  <c r="FO244" i="1"/>
  <c r="OQ215" i="1"/>
  <c r="FY237" i="1"/>
  <c r="OQ229" i="1"/>
  <c r="FY229" i="1"/>
  <c r="FY221" i="1"/>
  <c r="FY212" i="1"/>
  <c r="FO232" i="1"/>
  <c r="PA228" i="1"/>
  <c r="OQ226" i="1"/>
  <c r="FO224" i="1"/>
  <c r="PA220" i="1"/>
  <c r="FO215" i="1"/>
  <c r="PA211" i="1"/>
  <c r="FO237" i="1"/>
  <c r="FY231" i="1"/>
  <c r="FO229" i="1"/>
  <c r="FY223" i="1"/>
  <c r="FO221" i="1"/>
  <c r="FY214" i="1"/>
  <c r="FO212" i="1"/>
  <c r="FY245" i="1"/>
  <c r="FY236" i="1"/>
  <c r="FY228" i="1"/>
  <c r="OQ220" i="1"/>
  <c r="FY220" i="1"/>
  <c r="FY211" i="1"/>
  <c r="OQ233" i="1"/>
  <c r="FO236" i="1"/>
  <c r="OQ230" i="1"/>
  <c r="FO228" i="1"/>
  <c r="PA224" i="1"/>
  <c r="FO220" i="1"/>
  <c r="PA215" i="1"/>
  <c r="FY213" i="1"/>
  <c r="FO205" i="1"/>
  <c r="PA201" i="1"/>
  <c r="FO196" i="1"/>
  <c r="PA192" i="1"/>
  <c r="FO188" i="1"/>
  <c r="PA184" i="1"/>
  <c r="OQ182" i="1"/>
  <c r="OQ195" i="1"/>
  <c r="FY209" i="1"/>
  <c r="FY201" i="1"/>
  <c r="FY192" i="1"/>
  <c r="OQ184" i="1"/>
  <c r="FY184" i="1"/>
  <c r="OQ206" i="1"/>
  <c r="FO211" i="1"/>
  <c r="FO209" i="1"/>
  <c r="PA205" i="1"/>
  <c r="FY203" i="1"/>
  <c r="FO201" i="1"/>
  <c r="PA196" i="1"/>
  <c r="FY194" i="1"/>
  <c r="FO192" i="1"/>
  <c r="PA188" i="1"/>
  <c r="FY186" i="1"/>
  <c r="FO184" i="1"/>
  <c r="FY208" i="1"/>
  <c r="FO206" i="1"/>
  <c r="PA202" i="1"/>
  <c r="FY199" i="1"/>
  <c r="FO197" i="1"/>
  <c r="FY191" i="1"/>
  <c r="FO189" i="1"/>
  <c r="PA185" i="1"/>
  <c r="OQ183" i="1"/>
  <c r="FY183" i="1"/>
  <c r="OQ196" i="1"/>
  <c r="FO199" i="1"/>
  <c r="FO191" i="1"/>
  <c r="FY185" i="1"/>
  <c r="FO183" i="1"/>
  <c r="OQ176" i="1"/>
  <c r="FY176" i="1"/>
  <c r="OQ168" i="1"/>
  <c r="FY168" i="1"/>
  <c r="FY160" i="1"/>
  <c r="FY152" i="1"/>
  <c r="PA175" i="1"/>
  <c r="FY173" i="1"/>
  <c r="FO171" i="1"/>
  <c r="PA167" i="1"/>
  <c r="FY165" i="1"/>
  <c r="PA159" i="1"/>
  <c r="FY157" i="1"/>
  <c r="PA151" i="1"/>
  <c r="FO181" i="1"/>
  <c r="FY178" i="1"/>
  <c r="FO176" i="1"/>
  <c r="FY170" i="1"/>
  <c r="FO168" i="1"/>
  <c r="OQ162" i="1"/>
  <c r="FY162" i="1"/>
  <c r="FO160" i="1"/>
  <c r="PA156" i="1"/>
  <c r="FY154" i="1"/>
  <c r="FO152" i="1"/>
  <c r="FY175" i="1"/>
  <c r="FO173" i="1"/>
  <c r="FY167" i="1"/>
  <c r="FO165" i="1"/>
  <c r="OQ159" i="1"/>
  <c r="FY159" i="1"/>
  <c r="FO157" i="1"/>
  <c r="FO162" i="1"/>
  <c r="FO175" i="1"/>
  <c r="FO167" i="1"/>
  <c r="FO159" i="1"/>
  <c r="FO151" i="1"/>
  <c r="OQ166" i="1"/>
  <c r="FO140" i="1"/>
  <c r="FY134" i="1"/>
  <c r="FO132" i="1"/>
  <c r="FY126" i="1"/>
  <c r="FO124" i="1"/>
  <c r="OQ136" i="1"/>
  <c r="FO134" i="1"/>
  <c r="OQ128" i="1"/>
  <c r="FO126" i="1"/>
  <c r="OQ149" i="1"/>
  <c r="FO147" i="1"/>
  <c r="OQ141" i="1"/>
  <c r="FY151" i="1"/>
  <c r="OQ122" i="1"/>
  <c r="FY135" i="1"/>
  <c r="FO133" i="1"/>
  <c r="FY127" i="1"/>
  <c r="FO125" i="1"/>
  <c r="FY148" i="1"/>
  <c r="FO146" i="1"/>
  <c r="FY140" i="1"/>
  <c r="FO138" i="1"/>
  <c r="PA134" i="1"/>
  <c r="FY132" i="1"/>
  <c r="FO130" i="1"/>
  <c r="PA126" i="1"/>
  <c r="FY124" i="1"/>
  <c r="FO122" i="1"/>
  <c r="OQ151" i="1"/>
  <c r="FO143" i="1"/>
  <c r="FO135" i="1"/>
  <c r="FO127" i="1"/>
  <c r="OQ96" i="1"/>
  <c r="FY96" i="1"/>
  <c r="FO107" i="1"/>
  <c r="FO99" i="1"/>
  <c r="FO91" i="1"/>
  <c r="FO112" i="1"/>
  <c r="FO104" i="1"/>
  <c r="FO96" i="1"/>
  <c r="OQ90" i="1"/>
  <c r="OQ116" i="1"/>
  <c r="FO119" i="1"/>
  <c r="OQ113" i="1"/>
  <c r="FY113" i="1"/>
  <c r="OQ105" i="1"/>
  <c r="OQ97" i="1"/>
  <c r="OQ118" i="1"/>
  <c r="FO116" i="1"/>
  <c r="OQ110" i="1"/>
  <c r="FO108" i="1"/>
  <c r="FO113" i="1"/>
  <c r="FY107" i="1"/>
  <c r="FO105" i="1"/>
  <c r="FY99" i="1"/>
  <c r="FO97" i="1"/>
  <c r="FY91" i="1"/>
  <c r="OQ61" i="1"/>
  <c r="OQ66" i="1"/>
  <c r="OQ79" i="1"/>
  <c r="PA78" i="1"/>
  <c r="FO74" i="1"/>
  <c r="PA70" i="1"/>
  <c r="FO66" i="1"/>
  <c r="PA62" i="1"/>
  <c r="FY89" i="1"/>
  <c r="FY81" i="1"/>
  <c r="FO79" i="1"/>
  <c r="OQ73" i="1"/>
  <c r="FY73" i="1"/>
  <c r="FO71" i="1"/>
  <c r="PA67" i="1"/>
  <c r="FY65" i="1"/>
  <c r="FO63" i="1"/>
  <c r="OQ86" i="1"/>
  <c r="FY86" i="1"/>
  <c r="FY78" i="1"/>
  <c r="FY70" i="1"/>
  <c r="FY62" i="1"/>
  <c r="FO89" i="1"/>
  <c r="FO81" i="1"/>
  <c r="FO73" i="1"/>
  <c r="OQ67" i="1"/>
  <c r="FO65" i="1"/>
  <c r="FY88" i="1"/>
  <c r="FO86" i="1"/>
  <c r="PA82" i="1"/>
  <c r="FY80" i="1"/>
  <c r="FO78" i="1"/>
  <c r="PA74" i="1"/>
  <c r="FY72" i="1"/>
  <c r="FO70" i="1"/>
  <c r="PA66" i="1"/>
  <c r="FO52" i="1"/>
  <c r="FO44" i="1"/>
  <c r="PA40" i="1"/>
  <c r="FY38" i="1"/>
  <c r="FO36" i="1"/>
  <c r="FO57" i="1"/>
  <c r="PA53" i="1"/>
  <c r="OQ51" i="1"/>
  <c r="FO49" i="1"/>
  <c r="PA45" i="1"/>
  <c r="FO41" i="1"/>
  <c r="PA37" i="1"/>
  <c r="OQ35" i="1"/>
  <c r="FO33" i="1"/>
  <c r="FO62" i="1"/>
  <c r="OQ29" i="1"/>
  <c r="OQ59" i="1"/>
  <c r="PA36" i="1"/>
  <c r="FY59" i="1"/>
  <c r="PA57" i="1"/>
  <c r="FO53" i="1"/>
  <c r="PA49" i="1"/>
  <c r="FO45" i="1"/>
  <c r="PA41" i="1"/>
  <c r="FO37" i="1"/>
  <c r="PA33" i="1"/>
  <c r="FO58" i="1"/>
  <c r="FY52" i="1"/>
  <c r="FO50" i="1"/>
  <c r="PA46" i="1"/>
  <c r="OQ44" i="1"/>
  <c r="FY44" i="1"/>
  <c r="FY36" i="1"/>
  <c r="FY64" i="1"/>
  <c r="OQ33" i="1"/>
  <c r="GC504" i="1"/>
  <c r="GC503" i="1"/>
  <c r="GC501" i="1"/>
  <c r="GC502" i="1"/>
  <c r="IA492" i="1"/>
  <c r="GM492" i="1"/>
  <c r="IA490" i="1"/>
  <c r="GM490" i="1"/>
  <c r="IA487" i="1"/>
  <c r="GM487" i="1"/>
  <c r="HG488" i="1"/>
  <c r="HG485" i="1"/>
  <c r="HG483" i="1"/>
  <c r="IA480" i="1"/>
  <c r="GM480" i="1"/>
  <c r="HG481" i="1"/>
  <c r="HG478" i="1"/>
  <c r="IA460" i="1"/>
  <c r="GM460" i="1"/>
  <c r="HG457" i="1"/>
  <c r="HQ457" i="1" s="1"/>
  <c r="IA456" i="1"/>
  <c r="GM456" i="1"/>
  <c r="IA453" i="1"/>
  <c r="GM453" i="1"/>
  <c r="IA451" i="1"/>
  <c r="GM451" i="1"/>
  <c r="IA448" i="1"/>
  <c r="HG455" i="1"/>
  <c r="GM448" i="1"/>
  <c r="HG447" i="1"/>
  <c r="IA445" i="1"/>
  <c r="GM445" i="1"/>
  <c r="PW444" i="1"/>
  <c r="PW446" i="1"/>
  <c r="IA444" i="1"/>
  <c r="GM444" i="1"/>
  <c r="HG445" i="1"/>
  <c r="IA442" i="1"/>
  <c r="HG439" i="1"/>
  <c r="IA440" i="1"/>
  <c r="GM440" i="1"/>
  <c r="GM442" i="1"/>
  <c r="HG441" i="1"/>
  <c r="PW438" i="1"/>
  <c r="IA433" i="1"/>
  <c r="GM433" i="1"/>
  <c r="PW425" i="1"/>
  <c r="IA423" i="1"/>
  <c r="GM423" i="1"/>
  <c r="GM434" i="1"/>
  <c r="IA425" i="1"/>
  <c r="GM425" i="1"/>
  <c r="IA424" i="1"/>
  <c r="GM424" i="1"/>
  <c r="IA419" i="1"/>
  <c r="GM419" i="1"/>
  <c r="HG415" i="1"/>
  <c r="HG420" i="1"/>
  <c r="PW418" i="1"/>
  <c r="IA416" i="1"/>
  <c r="GM416" i="1"/>
  <c r="IA418" i="1"/>
  <c r="GM418" i="1"/>
  <c r="IA415" i="1"/>
  <c r="GM415" i="1"/>
  <c r="HG409" i="1"/>
  <c r="IA407" i="1"/>
  <c r="GM407" i="1"/>
  <c r="IA411" i="1"/>
  <c r="GM411" i="1"/>
  <c r="HG412" i="1"/>
  <c r="PW410" i="1"/>
  <c r="IA408" i="1"/>
  <c r="GM408" i="1"/>
  <c r="HG397" i="1"/>
  <c r="IA403" i="1"/>
  <c r="GM403" i="1"/>
  <c r="HG396" i="1"/>
  <c r="IA397" i="1"/>
  <c r="GM397" i="1"/>
  <c r="IA402" i="1"/>
  <c r="GM402" i="1"/>
  <c r="IA396" i="1"/>
  <c r="GM396" i="1"/>
  <c r="HG384" i="1"/>
  <c r="IA392" i="1"/>
  <c r="HG391" i="1"/>
  <c r="PW383" i="1"/>
  <c r="GM392" i="1"/>
  <c r="PW366" i="1"/>
  <c r="IA364" i="1"/>
  <c r="GM364" i="1"/>
  <c r="GM382" i="1"/>
  <c r="IA379" i="1"/>
  <c r="GM379" i="1"/>
  <c r="IA369" i="1"/>
  <c r="GM369" i="1"/>
  <c r="PW363" i="1"/>
  <c r="IA361" i="1"/>
  <c r="GM361" i="1"/>
  <c r="IA366" i="1"/>
  <c r="GM366" i="1"/>
  <c r="HG359" i="1"/>
  <c r="IA381" i="1"/>
  <c r="GM381" i="1"/>
  <c r="IA372" i="1"/>
  <c r="GM372" i="1"/>
  <c r="HG367" i="1"/>
  <c r="HQ367" i="1" s="1"/>
  <c r="IA363" i="1"/>
  <c r="GM363" i="1"/>
  <c r="IA382" i="1"/>
  <c r="PW381" i="1"/>
  <c r="HG372" i="1"/>
  <c r="HG363" i="1"/>
  <c r="IA355" i="1"/>
  <c r="GM355" i="1"/>
  <c r="HG347" i="1"/>
  <c r="PW352" i="1"/>
  <c r="IA347" i="1"/>
  <c r="GM347" i="1"/>
  <c r="HG343" i="1"/>
  <c r="PW341" i="1"/>
  <c r="HG348" i="1"/>
  <c r="PW346" i="1"/>
  <c r="HG340" i="1"/>
  <c r="IA341" i="1"/>
  <c r="GM341" i="1"/>
  <c r="PW348" i="1"/>
  <c r="IA346" i="1"/>
  <c r="GM346" i="1"/>
  <c r="HG335" i="1"/>
  <c r="HG332" i="1"/>
  <c r="HQ332" i="1" s="1"/>
  <c r="IA328" i="1"/>
  <c r="GM328" i="1"/>
  <c r="HG342" i="1"/>
  <c r="PW335" i="1"/>
  <c r="PW327" i="1"/>
  <c r="PW340" i="1"/>
  <c r="IA335" i="1"/>
  <c r="GM335" i="1"/>
  <c r="PW329" i="1"/>
  <c r="IA327" i="1"/>
  <c r="GM327" i="1"/>
  <c r="HG328" i="1"/>
  <c r="IA324" i="1"/>
  <c r="GM324" i="1"/>
  <c r="IA321" i="1"/>
  <c r="GM321" i="1"/>
  <c r="IA318" i="1"/>
  <c r="GM318" i="1"/>
  <c r="PW314" i="1"/>
  <c r="IA311" i="1"/>
  <c r="GM311" i="1"/>
  <c r="HG312" i="1"/>
  <c r="IA320" i="1"/>
  <c r="GM320" i="1"/>
  <c r="PW312" i="1"/>
  <c r="IA322" i="1"/>
  <c r="GM322" i="1"/>
  <c r="IA312" i="1"/>
  <c r="GM312" i="1"/>
  <c r="PW306" i="1"/>
  <c r="PW322" i="1"/>
  <c r="PW321" i="1"/>
  <c r="IA319" i="1"/>
  <c r="GM319" i="1"/>
  <c r="PW299" i="1"/>
  <c r="IA297" i="1"/>
  <c r="GM297" i="1"/>
  <c r="HG293" i="1"/>
  <c r="GM309" i="1"/>
  <c r="PW296" i="1"/>
  <c r="IA299" i="1"/>
  <c r="GM299" i="1"/>
  <c r="IA291" i="1"/>
  <c r="GM291" i="1"/>
  <c r="PW298" i="1"/>
  <c r="IA296" i="1"/>
  <c r="GM296" i="1"/>
  <c r="IA309" i="1"/>
  <c r="HG297" i="1"/>
  <c r="HG304" i="1"/>
  <c r="IA298" i="1"/>
  <c r="GM298" i="1"/>
  <c r="IA290" i="1"/>
  <c r="GM290" i="1"/>
  <c r="PW311" i="1"/>
  <c r="HG296" i="1"/>
  <c r="HQ296" i="1" s="1"/>
  <c r="HG282" i="1"/>
  <c r="IA283" i="1"/>
  <c r="GM283" i="1"/>
  <c r="IA275" i="1"/>
  <c r="GM275" i="1"/>
  <c r="PW291" i="1"/>
  <c r="PW282" i="1"/>
  <c r="HG281" i="1"/>
  <c r="HQ281" i="1" s="1"/>
  <c r="IA282" i="1"/>
  <c r="GM282" i="1"/>
  <c r="PW276" i="1"/>
  <c r="PW290" i="1"/>
  <c r="GM287" i="1"/>
  <c r="PW283" i="1"/>
  <c r="IA281" i="1"/>
  <c r="GM281" i="1"/>
  <c r="PW275" i="1"/>
  <c r="IA274" i="1"/>
  <c r="IA260" i="1"/>
  <c r="GM260" i="1"/>
  <c r="IA266" i="1"/>
  <c r="GM266" i="1"/>
  <c r="IA257" i="1"/>
  <c r="GM257" i="1"/>
  <c r="GM274" i="1"/>
  <c r="HG268" i="1"/>
  <c r="HG273" i="1"/>
  <c r="PW268" i="1"/>
  <c r="PW258" i="1"/>
  <c r="PW274" i="1"/>
  <c r="IA271" i="1"/>
  <c r="GM271" i="1"/>
  <c r="PW270" i="1"/>
  <c r="IA268" i="1"/>
  <c r="GM268" i="1"/>
  <c r="IA261" i="1"/>
  <c r="HG250" i="1"/>
  <c r="IA258" i="1"/>
  <c r="HG255" i="1"/>
  <c r="PW253" i="1"/>
  <c r="IA251" i="1"/>
  <c r="GM251" i="1"/>
  <c r="GM261" i="1"/>
  <c r="GM258" i="1"/>
  <c r="HG256" i="1"/>
  <c r="HQ256" i="1" s="1"/>
  <c r="PW255" i="1"/>
  <c r="PW247" i="1"/>
  <c r="HG254" i="1"/>
  <c r="HQ254" i="1" s="1"/>
  <c r="PW252" i="1"/>
  <c r="HG246" i="1"/>
  <c r="PW244" i="1"/>
  <c r="IA255" i="1"/>
  <c r="GM255" i="1"/>
  <c r="HG251" i="1"/>
  <c r="IA247" i="1"/>
  <c r="GM247" i="1"/>
  <c r="PW263" i="1"/>
  <c r="IA256" i="1"/>
  <c r="PW254" i="1"/>
  <c r="IA252" i="1"/>
  <c r="GM252" i="1"/>
  <c r="PW246" i="1"/>
  <c r="PW260" i="1"/>
  <c r="GM256" i="1"/>
  <c r="HG229" i="1"/>
  <c r="HG226" i="1"/>
  <c r="PW237" i="1"/>
  <c r="PW229" i="1"/>
  <c r="PW221" i="1"/>
  <c r="PW212" i="1"/>
  <c r="PW245" i="1"/>
  <c r="IA232" i="1"/>
  <c r="GM232" i="1"/>
  <c r="IA224" i="1"/>
  <c r="GM224" i="1"/>
  <c r="HG220" i="1"/>
  <c r="IA215" i="1"/>
  <c r="GM215" i="1"/>
  <c r="IA237" i="1"/>
  <c r="GM237" i="1"/>
  <c r="HG233" i="1"/>
  <c r="PW231" i="1"/>
  <c r="IA229" i="1"/>
  <c r="GM229" i="1"/>
  <c r="PW223" i="1"/>
  <c r="IA221" i="1"/>
  <c r="GM221" i="1"/>
  <c r="PW214" i="1"/>
  <c r="IA212" i="1"/>
  <c r="GM212" i="1"/>
  <c r="GM244" i="1"/>
  <c r="PW236" i="1"/>
  <c r="HG230" i="1"/>
  <c r="PW220" i="1"/>
  <c r="PW211" i="1"/>
  <c r="IA244" i="1"/>
  <c r="HG235" i="1"/>
  <c r="IA236" i="1"/>
  <c r="GM236" i="1"/>
  <c r="IA228" i="1"/>
  <c r="GM228" i="1"/>
  <c r="IA220" i="1"/>
  <c r="GM220" i="1"/>
  <c r="HG215" i="1"/>
  <c r="HQ215" i="1" s="1"/>
  <c r="PW213" i="1"/>
  <c r="IA205" i="1"/>
  <c r="GM205" i="1"/>
  <c r="IA196" i="1"/>
  <c r="GM196" i="1"/>
  <c r="IA188" i="1"/>
  <c r="GM188" i="1"/>
  <c r="HG184" i="1"/>
  <c r="HQ184" i="1" s="1"/>
  <c r="IA209" i="1"/>
  <c r="HG206" i="1"/>
  <c r="GM211" i="1"/>
  <c r="PW201" i="1"/>
  <c r="PW192" i="1"/>
  <c r="PW184" i="1"/>
  <c r="PW209" i="1"/>
  <c r="HG183" i="1"/>
  <c r="HQ183" i="1" s="1"/>
  <c r="GM210" i="1"/>
  <c r="GM209" i="1"/>
  <c r="PW203" i="1"/>
  <c r="IA201" i="1"/>
  <c r="GM201" i="1"/>
  <c r="HG196" i="1"/>
  <c r="PW194" i="1"/>
  <c r="IA192" i="1"/>
  <c r="GM192" i="1"/>
  <c r="PW186" i="1"/>
  <c r="IA184" i="1"/>
  <c r="GM184" i="1"/>
  <c r="IA211" i="1"/>
  <c r="PW208" i="1"/>
  <c r="IA206" i="1"/>
  <c r="GM206" i="1"/>
  <c r="PW199" i="1"/>
  <c r="IA197" i="1"/>
  <c r="GM197" i="1"/>
  <c r="PW191" i="1"/>
  <c r="IA189" i="1"/>
  <c r="GM189" i="1"/>
  <c r="PW183" i="1"/>
  <c r="IA181" i="1"/>
  <c r="GM181" i="1"/>
  <c r="HG182" i="1"/>
  <c r="GM208" i="1"/>
  <c r="IA199" i="1"/>
  <c r="GM199" i="1"/>
  <c r="HG195" i="1"/>
  <c r="IA191" i="1"/>
  <c r="GM191" i="1"/>
  <c r="PW185" i="1"/>
  <c r="IA183" i="1"/>
  <c r="GM183" i="1"/>
  <c r="PW176" i="1"/>
  <c r="PW168" i="1"/>
  <c r="HG162" i="1"/>
  <c r="PW160" i="1"/>
  <c r="PW152" i="1"/>
  <c r="PW173" i="1"/>
  <c r="IA171" i="1"/>
  <c r="GM171" i="1"/>
  <c r="PW165" i="1"/>
  <c r="HG159" i="1"/>
  <c r="PW178" i="1"/>
  <c r="IA176" i="1"/>
  <c r="GM176" i="1"/>
  <c r="PW170" i="1"/>
  <c r="IA168" i="1"/>
  <c r="GM168" i="1"/>
  <c r="PW162" i="1"/>
  <c r="IA160" i="1"/>
  <c r="GM160" i="1"/>
  <c r="PW154" i="1"/>
  <c r="IA152" i="1"/>
  <c r="GM152" i="1"/>
  <c r="IA180" i="1"/>
  <c r="PW175" i="1"/>
  <c r="IA173" i="1"/>
  <c r="GM173" i="1"/>
  <c r="PW167" i="1"/>
  <c r="IA165" i="1"/>
  <c r="GM165" i="1"/>
  <c r="PW159" i="1"/>
  <c r="IA157" i="1"/>
  <c r="GM157" i="1"/>
  <c r="GM170" i="1"/>
  <c r="HG166" i="1"/>
  <c r="IA162" i="1"/>
  <c r="GM162" i="1"/>
  <c r="IA175" i="1"/>
  <c r="GM175" i="1"/>
  <c r="IA167" i="1"/>
  <c r="GM167" i="1"/>
  <c r="IA159" i="1"/>
  <c r="GM159" i="1"/>
  <c r="IA151" i="1"/>
  <c r="GM151" i="1"/>
  <c r="HG176" i="1"/>
  <c r="HQ176" i="1" s="1"/>
  <c r="HG168" i="1"/>
  <c r="IA140" i="1"/>
  <c r="GM140" i="1"/>
  <c r="HG136" i="1"/>
  <c r="IA132" i="1"/>
  <c r="GM132" i="1"/>
  <c r="HG128" i="1"/>
  <c r="PW126" i="1"/>
  <c r="IA124" i="1"/>
  <c r="GM124" i="1"/>
  <c r="HG151" i="1"/>
  <c r="HG149" i="1"/>
  <c r="HG141" i="1"/>
  <c r="IA142" i="1"/>
  <c r="GM142" i="1"/>
  <c r="IA126" i="1"/>
  <c r="GM126" i="1"/>
  <c r="HG122" i="1"/>
  <c r="IA147" i="1"/>
  <c r="GM147" i="1"/>
  <c r="GM131" i="1"/>
  <c r="PW151" i="1"/>
  <c r="PW135" i="1"/>
  <c r="IA133" i="1"/>
  <c r="GM133" i="1"/>
  <c r="PW127" i="1"/>
  <c r="IA125" i="1"/>
  <c r="GM125" i="1"/>
  <c r="IA146" i="1"/>
  <c r="GM146" i="1"/>
  <c r="IA138" i="1"/>
  <c r="GM138" i="1"/>
  <c r="PW132" i="1"/>
  <c r="IA130" i="1"/>
  <c r="GM130" i="1"/>
  <c r="PW124" i="1"/>
  <c r="IA122" i="1"/>
  <c r="GM122" i="1"/>
  <c r="IA150" i="1"/>
  <c r="IA143" i="1"/>
  <c r="GM143" i="1"/>
  <c r="IA135" i="1"/>
  <c r="GM135" i="1"/>
  <c r="IA127" i="1"/>
  <c r="GM127" i="1"/>
  <c r="PW96" i="1"/>
  <c r="HG90" i="1"/>
  <c r="IA107" i="1"/>
  <c r="GM107" i="1"/>
  <c r="IA99" i="1"/>
  <c r="GM99" i="1"/>
  <c r="IA91" i="1"/>
  <c r="GM91" i="1"/>
  <c r="HG116" i="1"/>
  <c r="IA112" i="1"/>
  <c r="GM112" i="1"/>
  <c r="IA104" i="1"/>
  <c r="GM104" i="1"/>
  <c r="IA96" i="1"/>
  <c r="GM96" i="1"/>
  <c r="HG113" i="1"/>
  <c r="HG105" i="1"/>
  <c r="HG97" i="1"/>
  <c r="HG118" i="1"/>
  <c r="HQ118" i="1" s="1"/>
  <c r="HG110" i="1"/>
  <c r="PW119" i="1"/>
  <c r="IA119" i="1"/>
  <c r="GM119" i="1"/>
  <c r="PW113" i="1"/>
  <c r="IA111" i="1"/>
  <c r="GM111" i="1"/>
  <c r="IA116" i="1"/>
  <c r="GM116" i="1"/>
  <c r="IA108" i="1"/>
  <c r="GM108" i="1"/>
  <c r="IA100" i="1"/>
  <c r="GM100" i="1"/>
  <c r="HG96" i="1"/>
  <c r="IA113" i="1"/>
  <c r="GM113" i="1"/>
  <c r="PW107" i="1"/>
  <c r="IA105" i="1"/>
  <c r="GM105" i="1"/>
  <c r="PW99" i="1"/>
  <c r="IA97" i="1"/>
  <c r="GM97" i="1"/>
  <c r="PW91" i="1"/>
  <c r="HG79" i="1"/>
  <c r="HQ79" i="1" s="1"/>
  <c r="IA89" i="1"/>
  <c r="HG73" i="1"/>
  <c r="HG86" i="1"/>
  <c r="IA74" i="1"/>
  <c r="GM74" i="1"/>
  <c r="IA66" i="1"/>
  <c r="GM66" i="1"/>
  <c r="PW81" i="1"/>
  <c r="IA79" i="1"/>
  <c r="GM79" i="1"/>
  <c r="PW73" i="1"/>
  <c r="IA71" i="1"/>
  <c r="GM71" i="1"/>
  <c r="HG67" i="1"/>
  <c r="PW65" i="1"/>
  <c r="IA63" i="1"/>
  <c r="GM63" i="1"/>
  <c r="PW86" i="1"/>
  <c r="PW78" i="1"/>
  <c r="PW70" i="1"/>
  <c r="PW62" i="1"/>
  <c r="IA81" i="1"/>
  <c r="GM81" i="1"/>
  <c r="IA73" i="1"/>
  <c r="GM73" i="1"/>
  <c r="IA65" i="1"/>
  <c r="GM65" i="1"/>
  <c r="HG61" i="1"/>
  <c r="PW88" i="1"/>
  <c r="IA86" i="1"/>
  <c r="GM86" i="1"/>
  <c r="PW80" i="1"/>
  <c r="IA78" i="1"/>
  <c r="GM78" i="1"/>
  <c r="PW72" i="1"/>
  <c r="IA70" i="1"/>
  <c r="GM70" i="1"/>
  <c r="HG66" i="1"/>
  <c r="IA44" i="1"/>
  <c r="GM44" i="1"/>
  <c r="PW38" i="1"/>
  <c r="IA36" i="1"/>
  <c r="GM36" i="1"/>
  <c r="IA57" i="1"/>
  <c r="GM57" i="1"/>
  <c r="IA49" i="1"/>
  <c r="GM49" i="1"/>
  <c r="IA41" i="1"/>
  <c r="GM41" i="1"/>
  <c r="IA33" i="1"/>
  <c r="GM33" i="1"/>
  <c r="IA62" i="1"/>
  <c r="HG44" i="1"/>
  <c r="PW64" i="1"/>
  <c r="IA53" i="1"/>
  <c r="GM53" i="1"/>
  <c r="IA45" i="1"/>
  <c r="GM45" i="1"/>
  <c r="IA37" i="1"/>
  <c r="GM37" i="1"/>
  <c r="HG33" i="1"/>
  <c r="HQ33" i="1" s="1"/>
  <c r="HG59" i="1"/>
  <c r="IA58" i="1"/>
  <c r="GM58" i="1"/>
  <c r="PW52" i="1"/>
  <c r="IA50" i="1"/>
  <c r="GM50" i="1"/>
  <c r="PW44" i="1"/>
  <c r="PW36" i="1"/>
  <c r="GM62" i="1"/>
  <c r="HG51" i="1"/>
  <c r="HG35" i="1"/>
  <c r="HQ35" i="1" s="1"/>
  <c r="HI9" i="1"/>
  <c r="HS9" i="1" s="1"/>
  <c r="HQ9" i="1"/>
  <c r="OT502" i="1"/>
  <c r="OT504" i="1"/>
  <c r="OT503" i="1"/>
  <c r="OT500" i="1"/>
  <c r="OT499" i="1"/>
  <c r="PZ9" i="1"/>
  <c r="RI502" i="1"/>
  <c r="RI504" i="1"/>
  <c r="RI503" i="1"/>
  <c r="RI501" i="1"/>
  <c r="RI500" i="1"/>
  <c r="RI499" i="1"/>
  <c r="RQ9" i="1"/>
  <c r="RY502" i="1"/>
  <c r="RY504" i="1"/>
  <c r="RY503" i="1"/>
  <c r="RY501" i="1"/>
  <c r="RY500" i="1"/>
  <c r="RY499" i="1"/>
  <c r="SG9" i="1"/>
  <c r="ER10" i="1"/>
  <c r="HE492" i="1"/>
  <c r="HE482" i="1"/>
  <c r="HO482" i="1" s="1"/>
  <c r="HE458" i="1"/>
  <c r="HE433" i="1"/>
  <c r="HE419" i="1"/>
  <c r="HE418" i="1"/>
  <c r="HE411" i="1"/>
  <c r="HE392" i="1"/>
  <c r="HE387" i="1"/>
  <c r="HE360" i="1"/>
  <c r="HE365" i="1"/>
  <c r="HE364" i="1"/>
  <c r="HE354" i="1"/>
  <c r="HE338" i="1"/>
  <c r="HE310" i="1"/>
  <c r="HE322" i="1"/>
  <c r="HE306" i="1"/>
  <c r="HO306" i="1" s="1"/>
  <c r="HE295" i="1"/>
  <c r="HE300" i="1"/>
  <c r="HE280" i="1"/>
  <c r="HE276" i="1"/>
  <c r="HE259" i="1"/>
  <c r="HE271" i="1"/>
  <c r="HE274" i="1"/>
  <c r="HE252" i="1"/>
  <c r="HO252" i="1" s="1"/>
  <c r="HE232" i="1"/>
  <c r="HE240" i="1"/>
  <c r="HE231" i="1"/>
  <c r="HE223" i="1"/>
  <c r="HE228" i="1"/>
  <c r="HE211" i="1"/>
  <c r="HE225" i="1"/>
  <c r="HE198" i="1"/>
  <c r="HO198" i="1" s="1"/>
  <c r="HE181" i="1"/>
  <c r="HE209" i="1"/>
  <c r="HE203" i="1"/>
  <c r="HE194" i="1"/>
  <c r="HE155" i="1"/>
  <c r="HE152" i="1"/>
  <c r="HE157" i="1"/>
  <c r="HE178" i="1"/>
  <c r="HO178" i="1" s="1"/>
  <c r="HE175" i="1"/>
  <c r="HE134" i="1"/>
  <c r="HE144" i="1"/>
  <c r="HE143" i="1"/>
  <c r="HE135" i="1"/>
  <c r="HE140" i="1"/>
  <c r="HE124" i="1"/>
  <c r="HE109" i="1"/>
  <c r="HO109" i="1" s="1"/>
  <c r="HE106" i="1"/>
  <c r="HE94" i="1"/>
  <c r="HE69" i="1"/>
  <c r="HE89" i="1"/>
  <c r="HE71" i="1"/>
  <c r="HE84" i="1"/>
  <c r="HE81" i="1"/>
  <c r="HE83" i="1"/>
  <c r="HO83" i="1" s="1"/>
  <c r="HE38" i="1"/>
  <c r="HE53" i="1"/>
  <c r="HE64" i="1"/>
  <c r="HE50" i="1"/>
  <c r="HO50" i="1" s="1"/>
  <c r="HE47" i="1"/>
  <c r="HE39" i="1"/>
  <c r="HE52" i="1"/>
  <c r="HE57" i="1"/>
  <c r="HO57" i="1" s="1"/>
  <c r="HE49" i="1"/>
  <c r="GI10" i="1"/>
  <c r="GQ10" i="1"/>
  <c r="HG10" i="1"/>
  <c r="HQ10" i="1" s="1"/>
  <c r="HO10" i="1"/>
  <c r="IE10" i="1"/>
  <c r="PA10" i="1"/>
  <c r="HD490" i="1"/>
  <c r="HD493" i="1"/>
  <c r="HD486" i="1"/>
  <c r="HD463" i="1"/>
  <c r="HD454" i="1"/>
  <c r="HD450" i="1"/>
  <c r="HD443" i="1"/>
  <c r="HD438" i="1"/>
  <c r="HD440" i="1"/>
  <c r="HD434" i="1"/>
  <c r="HD425" i="1"/>
  <c r="HD430" i="1"/>
  <c r="HD417" i="1"/>
  <c r="HD408" i="1"/>
  <c r="HD398" i="1"/>
  <c r="HD405" i="1"/>
  <c r="HD404" i="1"/>
  <c r="HN404" i="1" s="1"/>
  <c r="HD382" i="1"/>
  <c r="HD366" i="1"/>
  <c r="HD362" i="1"/>
  <c r="HD357" i="1"/>
  <c r="HD341" i="1"/>
  <c r="HD346" i="1"/>
  <c r="HD355" i="1"/>
  <c r="HD325" i="1"/>
  <c r="HN325" i="1" s="1"/>
  <c r="HD321" i="1"/>
  <c r="HD314" i="1"/>
  <c r="HD307" i="1"/>
  <c r="HD319" i="1"/>
  <c r="HD299" i="1"/>
  <c r="HD298" i="1"/>
  <c r="HD292" i="1"/>
  <c r="HD283" i="1"/>
  <c r="HN283" i="1" s="1"/>
  <c r="HD275" i="1"/>
  <c r="HD284" i="1"/>
  <c r="HD272" i="1"/>
  <c r="HD261" i="1"/>
  <c r="HD263" i="1"/>
  <c r="HD243" i="1"/>
  <c r="HD253" i="1"/>
  <c r="HD239" i="1"/>
  <c r="HN239" i="1" s="1"/>
  <c r="HD212" i="1"/>
  <c r="HD218" i="1"/>
  <c r="HD193" i="1"/>
  <c r="HD207" i="1"/>
  <c r="HD192" i="1"/>
  <c r="HD197" i="1"/>
  <c r="HD208" i="1"/>
  <c r="HD191" i="1"/>
  <c r="HN191" i="1" s="1"/>
  <c r="HD160" i="1"/>
  <c r="HD173" i="1"/>
  <c r="HD167" i="1"/>
  <c r="HD179" i="1"/>
  <c r="HD164" i="1"/>
  <c r="HD156" i="1"/>
  <c r="HD177" i="1"/>
  <c r="HD145" i="1"/>
  <c r="HN145" i="1" s="1"/>
  <c r="HD142" i="1"/>
  <c r="HD126" i="1"/>
  <c r="HD139" i="1"/>
  <c r="HD131" i="1"/>
  <c r="HD133" i="1"/>
  <c r="HD146" i="1"/>
  <c r="HD132" i="1"/>
  <c r="HD120" i="1"/>
  <c r="HN120" i="1" s="1"/>
  <c r="HD93" i="1"/>
  <c r="HD111" i="1"/>
  <c r="HD103" i="1"/>
  <c r="HD108" i="1"/>
  <c r="HD88" i="1"/>
  <c r="HD80" i="1"/>
  <c r="HD82" i="1"/>
  <c r="HD78" i="1"/>
  <c r="HN78" i="1" s="1"/>
  <c r="HD41" i="1"/>
  <c r="HD54" i="1"/>
  <c r="HD46" i="1"/>
  <c r="HD60" i="1"/>
  <c r="HD48" i="1"/>
  <c r="HN48" i="1" s="1"/>
  <c r="HD40" i="1"/>
  <c r="HD58" i="1"/>
  <c r="HN58" i="1" s="1"/>
  <c r="GH11" i="1"/>
  <c r="GP11" i="1"/>
  <c r="HF11" i="1"/>
  <c r="ID11" i="1"/>
  <c r="PX11" i="1"/>
  <c r="RO11" i="1"/>
  <c r="FY12" i="1"/>
  <c r="GO12" i="1"/>
  <c r="HE12" i="1"/>
  <c r="HO12" i="1" s="1"/>
  <c r="IC12" i="1"/>
  <c r="OQ12" i="1"/>
  <c r="PW12" i="1"/>
  <c r="RN12" i="1"/>
  <c r="FX13" i="1"/>
  <c r="HJ460" i="1"/>
  <c r="HJ453" i="1"/>
  <c r="HJ449" i="1"/>
  <c r="HT449" i="1" s="1"/>
  <c r="HJ442" i="1"/>
  <c r="HJ435" i="1"/>
  <c r="HJ423" i="1"/>
  <c r="HJ436" i="1"/>
  <c r="HJ422" i="1"/>
  <c r="HJ410" i="1"/>
  <c r="HJ403" i="1"/>
  <c r="HJ383" i="1"/>
  <c r="HT383" i="1" s="1"/>
  <c r="HJ385" i="1"/>
  <c r="HJ390" i="1"/>
  <c r="HJ379" i="1"/>
  <c r="HJ369" i="1"/>
  <c r="HJ345" i="1"/>
  <c r="HJ356" i="1"/>
  <c r="HJ334" i="1"/>
  <c r="HJ331" i="1"/>
  <c r="HT331" i="1" s="1"/>
  <c r="HJ324" i="1"/>
  <c r="HJ329" i="1"/>
  <c r="HJ315" i="1"/>
  <c r="HJ311" i="1"/>
  <c r="HJ316" i="1"/>
  <c r="HJ294" i="1"/>
  <c r="HJ305" i="1"/>
  <c r="HJ286" i="1"/>
  <c r="HT286" i="1" s="1"/>
  <c r="HJ291" i="1"/>
  <c r="HJ285" i="1"/>
  <c r="HJ277" i="1"/>
  <c r="HJ279" i="1"/>
  <c r="HJ260" i="1"/>
  <c r="HJ269" i="1"/>
  <c r="HJ265" i="1"/>
  <c r="HJ247" i="1"/>
  <c r="HT247" i="1" s="1"/>
  <c r="HJ244" i="1"/>
  <c r="HT244" i="1" s="1"/>
  <c r="HJ236" i="1"/>
  <c r="HJ242" i="1"/>
  <c r="HJ217" i="1"/>
  <c r="HJ227" i="1"/>
  <c r="HJ241" i="1"/>
  <c r="HJ224" i="1"/>
  <c r="HJ234" i="1"/>
  <c r="HT234" i="1" s="1"/>
  <c r="HJ199" i="1"/>
  <c r="HJ205" i="1"/>
  <c r="HJ180" i="1"/>
  <c r="HJ185" i="1"/>
  <c r="HJ210" i="1"/>
  <c r="HJ204" i="1"/>
  <c r="HJ187" i="1"/>
  <c r="HJ186" i="1"/>
  <c r="HT186" i="1" s="1"/>
  <c r="HJ172" i="1"/>
  <c r="HJ169" i="1"/>
  <c r="HJ163" i="1"/>
  <c r="HJ170" i="1"/>
  <c r="HJ154" i="1"/>
  <c r="HJ127" i="1"/>
  <c r="HJ148" i="1"/>
  <c r="HJ150" i="1"/>
  <c r="HT150" i="1" s="1"/>
  <c r="HJ137" i="1"/>
  <c r="HJ129" i="1"/>
  <c r="HJ123" i="1"/>
  <c r="HJ102" i="1"/>
  <c r="HJ107" i="1"/>
  <c r="HJ112" i="1"/>
  <c r="HJ101" i="1"/>
  <c r="HJ119" i="1"/>
  <c r="HJ100" i="1"/>
  <c r="HJ92" i="1"/>
  <c r="HJ70" i="1"/>
  <c r="HJ75" i="1"/>
  <c r="HJ85" i="1"/>
  <c r="HJ77" i="1"/>
  <c r="HJ74" i="1"/>
  <c r="HJ87" i="1"/>
  <c r="HT87" i="1" s="1"/>
  <c r="HJ63" i="1"/>
  <c r="HJ43" i="1"/>
  <c r="HT43" i="1" s="1"/>
  <c r="HJ56" i="1"/>
  <c r="HT56" i="1" s="1"/>
  <c r="HJ45" i="1"/>
  <c r="HJ37" i="1"/>
  <c r="HJ42" i="1"/>
  <c r="GN13" i="1"/>
  <c r="HD13" i="1"/>
  <c r="HN13" i="1" s="1"/>
  <c r="HT13" i="1"/>
  <c r="IB13" i="1"/>
  <c r="OP13" i="1"/>
  <c r="PF13" i="1"/>
  <c r="PV13" i="1"/>
  <c r="RM13" i="1"/>
  <c r="FO14" i="1"/>
  <c r="GM14" i="1"/>
  <c r="HK14" i="1"/>
  <c r="HU14" i="1" s="1"/>
  <c r="IA14" i="1"/>
  <c r="OF14" i="1"/>
  <c r="PE14" i="1"/>
  <c r="PU14" i="1"/>
  <c r="RL14" i="1"/>
  <c r="FN15" i="1"/>
  <c r="GL15" i="1"/>
  <c r="HJ15" i="1"/>
  <c r="HZ15" i="1"/>
  <c r="PT15" i="1"/>
  <c r="RQ15" i="1"/>
  <c r="ER16" i="1"/>
  <c r="GI16" i="1"/>
  <c r="GQ16" i="1"/>
  <c r="HG16" i="1"/>
  <c r="HQ16" i="1" s="1"/>
  <c r="HO16" i="1"/>
  <c r="IE16" i="1"/>
  <c r="PA16" i="1"/>
  <c r="PY16" i="1"/>
  <c r="GH17" i="1"/>
  <c r="GP17" i="1"/>
  <c r="HF17" i="1"/>
  <c r="HP17" i="1" s="1"/>
  <c r="ID17" i="1"/>
  <c r="OZ17" i="1"/>
  <c r="PX17" i="1"/>
  <c r="RO17" i="1"/>
  <c r="FY18" i="1"/>
  <c r="HK494" i="1"/>
  <c r="HK489" i="1"/>
  <c r="HK491" i="1"/>
  <c r="HK487" i="1"/>
  <c r="HU487" i="1" s="1"/>
  <c r="HK484" i="1"/>
  <c r="HK480" i="1"/>
  <c r="HK479" i="1"/>
  <c r="HK465" i="1"/>
  <c r="HK477" i="1"/>
  <c r="HK459" i="1"/>
  <c r="HK456" i="1"/>
  <c r="HK451" i="1"/>
  <c r="HU451" i="1" s="1"/>
  <c r="HK448" i="1"/>
  <c r="HK444" i="1"/>
  <c r="HK446" i="1"/>
  <c r="HK437" i="1"/>
  <c r="HK424" i="1"/>
  <c r="HK421" i="1"/>
  <c r="HU421" i="1" s="1"/>
  <c r="HK414" i="1"/>
  <c r="HK416" i="1"/>
  <c r="HU416" i="1" s="1"/>
  <c r="HK407" i="1"/>
  <c r="HK406" i="1"/>
  <c r="HK402" i="1"/>
  <c r="HK361" i="1"/>
  <c r="HK381" i="1"/>
  <c r="HK368" i="1"/>
  <c r="HK380" i="1"/>
  <c r="HK371" i="1"/>
  <c r="HK344" i="1"/>
  <c r="HK352" i="1"/>
  <c r="HK323" i="1"/>
  <c r="HK339" i="1"/>
  <c r="HK333" i="1"/>
  <c r="HK330" i="1"/>
  <c r="HK327" i="1"/>
  <c r="HK326" i="1"/>
  <c r="HU326" i="1" s="1"/>
  <c r="HK318" i="1"/>
  <c r="HK308" i="1"/>
  <c r="HK320" i="1"/>
  <c r="HK301" i="1"/>
  <c r="HK290" i="1"/>
  <c r="HU290" i="1" s="1"/>
  <c r="HK309" i="1"/>
  <c r="HK289" i="1"/>
  <c r="HU289" i="1" s="1"/>
  <c r="HK278" i="1"/>
  <c r="HU278" i="1" s="1"/>
  <c r="HK287" i="1"/>
  <c r="HK270" i="1"/>
  <c r="HK266" i="1"/>
  <c r="HK257" i="1"/>
  <c r="HK262" i="1"/>
  <c r="HK248" i="1"/>
  <c r="HK245" i="1"/>
  <c r="HK258" i="1"/>
  <c r="HU258" i="1" s="1"/>
  <c r="HK249" i="1"/>
  <c r="HK222" i="1"/>
  <c r="HK213" i="1"/>
  <c r="HK219" i="1"/>
  <c r="HK237" i="1"/>
  <c r="HK221" i="1"/>
  <c r="HK214" i="1"/>
  <c r="HK188" i="1"/>
  <c r="HU188" i="1" s="1"/>
  <c r="HK202" i="1"/>
  <c r="HK190" i="1"/>
  <c r="HK201" i="1"/>
  <c r="HK189" i="1"/>
  <c r="HK161" i="1"/>
  <c r="HK153" i="1"/>
  <c r="HK174" i="1"/>
  <c r="HK158" i="1"/>
  <c r="HU158" i="1" s="1"/>
  <c r="HK171" i="1"/>
  <c r="HK165" i="1"/>
  <c r="HK121" i="1"/>
  <c r="HK147" i="1"/>
  <c r="HK125" i="1"/>
  <c r="HK138" i="1"/>
  <c r="HK130" i="1"/>
  <c r="HK115" i="1"/>
  <c r="HU115" i="1" s="1"/>
  <c r="HK99" i="1"/>
  <c r="HK91" i="1"/>
  <c r="HK104" i="1"/>
  <c r="HK117" i="1"/>
  <c r="HK114" i="1"/>
  <c r="HK98" i="1"/>
  <c r="HK95" i="1"/>
  <c r="HK72" i="1"/>
  <c r="HU72" i="1" s="1"/>
  <c r="HK76" i="1"/>
  <c r="HK68" i="1"/>
  <c r="HK65" i="1"/>
  <c r="HK36" i="1"/>
  <c r="HK62" i="1"/>
  <c r="HK32" i="1"/>
  <c r="HU32" i="1" s="1"/>
  <c r="HK34" i="1"/>
  <c r="HU34" i="1" s="1"/>
  <c r="HK55" i="1"/>
  <c r="HU55" i="1" s="1"/>
  <c r="GO18" i="1"/>
  <c r="HE18" i="1"/>
  <c r="HO18" i="1" s="1"/>
  <c r="IC18" i="1"/>
  <c r="OQ18" i="1"/>
  <c r="PW18" i="1"/>
  <c r="RN18" i="1"/>
  <c r="FX19" i="1"/>
  <c r="GN19" i="1"/>
  <c r="HT19" i="1"/>
  <c r="IB19" i="1"/>
  <c r="OP19" i="1"/>
  <c r="PF19" i="1"/>
  <c r="PV19" i="1"/>
  <c r="RM19" i="1"/>
  <c r="FO20" i="1"/>
  <c r="GM20" i="1"/>
  <c r="HK20" i="1"/>
  <c r="HU20" i="1" s="1"/>
  <c r="HS20" i="1"/>
  <c r="IA20" i="1"/>
  <c r="OF20" i="1"/>
  <c r="PE20" i="1"/>
  <c r="PU20" i="1"/>
  <c r="RL20" i="1"/>
  <c r="FN21" i="1"/>
  <c r="GL21" i="1"/>
  <c r="HJ21" i="1"/>
  <c r="HT21" i="1" s="1"/>
  <c r="HR21" i="1"/>
  <c r="HZ21" i="1"/>
  <c r="PT21" i="1"/>
  <c r="RQ21" i="1"/>
  <c r="ER22" i="1"/>
  <c r="GI22" i="1"/>
  <c r="GQ22" i="1"/>
  <c r="HG22" i="1"/>
  <c r="HQ22" i="1" s="1"/>
  <c r="HO22" i="1"/>
  <c r="IE22" i="1"/>
  <c r="PA22" i="1"/>
  <c r="PY22" i="1"/>
  <c r="RN22" i="1"/>
  <c r="FX23" i="1"/>
  <c r="GN23" i="1"/>
  <c r="HD23" i="1"/>
  <c r="HN23" i="1" s="1"/>
  <c r="IB23" i="1"/>
  <c r="OP23" i="1"/>
  <c r="PF23" i="1"/>
  <c r="PV23" i="1"/>
  <c r="RS23" i="1"/>
  <c r="GK24" i="1"/>
  <c r="HI24" i="1"/>
  <c r="HS24" i="1" s="1"/>
  <c r="HY24" i="1"/>
  <c r="PC24" i="1"/>
  <c r="QA24" i="1"/>
  <c r="GH25" i="1"/>
  <c r="GP25" i="1"/>
  <c r="HN25" i="1"/>
  <c r="ID25" i="1"/>
  <c r="OZ25" i="1"/>
  <c r="PX25" i="1"/>
  <c r="RM25" i="1"/>
  <c r="FO26" i="1"/>
  <c r="GM26" i="1"/>
  <c r="HS26" i="1"/>
  <c r="IA26" i="1"/>
  <c r="OF26" i="1"/>
  <c r="PE26" i="1"/>
  <c r="PU26" i="1"/>
  <c r="RR26" i="1"/>
  <c r="GJ27" i="1"/>
  <c r="HH27" i="1"/>
  <c r="HR27" i="1" s="1"/>
  <c r="HP27" i="1"/>
  <c r="HX27" i="1"/>
  <c r="PZ27" i="1"/>
  <c r="RO27" i="1"/>
  <c r="FY28" i="1"/>
  <c r="GO28" i="1"/>
  <c r="HE28" i="1"/>
  <c r="HU28" i="1"/>
  <c r="IC28" i="1"/>
  <c r="OQ28" i="1"/>
  <c r="PW28" i="1"/>
  <c r="RL28" i="1"/>
  <c r="FN29" i="1"/>
  <c r="GL29" i="1"/>
  <c r="HJ29" i="1"/>
  <c r="HZ29" i="1"/>
  <c r="PF29" i="1"/>
  <c r="RR29" i="1"/>
  <c r="PU30" i="1"/>
  <c r="GJ30" i="1"/>
  <c r="HI30" i="1"/>
  <c r="OP30" i="1"/>
  <c r="GK31" i="1"/>
  <c r="PC31" i="1"/>
  <c r="FN32" i="1"/>
  <c r="IE32" i="1"/>
  <c r="HZ33" i="1"/>
  <c r="PY37" i="1"/>
  <c r="FX38" i="1"/>
  <c r="HT38" i="1"/>
  <c r="PZ39" i="1"/>
  <c r="FY40" i="1"/>
  <c r="HU40" i="1"/>
  <c r="HS41" i="1"/>
  <c r="OZ42" i="1"/>
  <c r="PZ42" i="1"/>
  <c r="PA44" i="1"/>
  <c r="QA44" i="1"/>
  <c r="PY45" i="1"/>
  <c r="FX46" i="1"/>
  <c r="HT46" i="1"/>
  <c r="PT47" i="1"/>
  <c r="PV48" i="1"/>
  <c r="HY49" i="1"/>
  <c r="PX51" i="1"/>
  <c r="PY53" i="1"/>
  <c r="IC54" i="1"/>
  <c r="PA55" i="1"/>
  <c r="IE55" i="1"/>
  <c r="PV56" i="1"/>
  <c r="PV57" i="1"/>
  <c r="PX59" i="1"/>
  <c r="RS494" i="1"/>
  <c r="RR494" i="1"/>
  <c r="RL493" i="1"/>
  <c r="RQ494" i="1"/>
  <c r="RS493" i="1"/>
  <c r="RR493" i="1"/>
  <c r="RO494" i="1"/>
  <c r="RQ493" i="1"/>
  <c r="RO493" i="1"/>
  <c r="RL494" i="1"/>
  <c r="RL492" i="1"/>
  <c r="RS489" i="1"/>
  <c r="RS492" i="1"/>
  <c r="RO490" i="1"/>
  <c r="RR489" i="1"/>
  <c r="RR492" i="1"/>
  <c r="RL491" i="1"/>
  <c r="RQ489" i="1"/>
  <c r="RQ492" i="1"/>
  <c r="RS491" i="1"/>
  <c r="RR491" i="1"/>
  <c r="RL490" i="1"/>
  <c r="RO489" i="1"/>
  <c r="RO492" i="1"/>
  <c r="RQ491" i="1"/>
  <c r="RS490" i="1"/>
  <c r="RR490" i="1"/>
  <c r="RO491" i="1"/>
  <c r="RQ490" i="1"/>
  <c r="RL489" i="1"/>
  <c r="RS487" i="1"/>
  <c r="RO488" i="1"/>
  <c r="RR487" i="1"/>
  <c r="RS485" i="1"/>
  <c r="RQ487" i="1"/>
  <c r="RL486" i="1"/>
  <c r="RR485" i="1"/>
  <c r="RS486" i="1"/>
  <c r="RL488" i="1"/>
  <c r="RO487" i="1"/>
  <c r="RR486" i="1"/>
  <c r="RS488" i="1"/>
  <c r="RQ486" i="1"/>
  <c r="RR488" i="1"/>
  <c r="RQ488" i="1"/>
  <c r="RL487" i="1"/>
  <c r="RO486" i="1"/>
  <c r="RR484" i="1"/>
  <c r="RS482" i="1"/>
  <c r="RQ484" i="1"/>
  <c r="RL483" i="1"/>
  <c r="RR482" i="1"/>
  <c r="RL485" i="1"/>
  <c r="RS483" i="1"/>
  <c r="RQ482" i="1"/>
  <c r="RO484" i="1"/>
  <c r="RR483" i="1"/>
  <c r="RQ483" i="1"/>
  <c r="RO482" i="1"/>
  <c r="RQ485" i="1"/>
  <c r="RL484" i="1"/>
  <c r="RO483" i="1"/>
  <c r="RO485" i="1"/>
  <c r="RS484" i="1"/>
  <c r="RL482" i="1"/>
  <c r="RS480" i="1"/>
  <c r="RO481" i="1"/>
  <c r="RR480" i="1"/>
  <c r="RQ480" i="1"/>
  <c r="RL479" i="1"/>
  <c r="RS479" i="1"/>
  <c r="RL481" i="1"/>
  <c r="RO480" i="1"/>
  <c r="RR479" i="1"/>
  <c r="RS481" i="1"/>
  <c r="RQ479" i="1"/>
  <c r="RL478" i="1"/>
  <c r="RR481" i="1"/>
  <c r="RQ481" i="1"/>
  <c r="RL480" i="1"/>
  <c r="RO479" i="1"/>
  <c r="RQ478" i="1"/>
  <c r="RQ477" i="1"/>
  <c r="RL465" i="1"/>
  <c r="RO463" i="1"/>
  <c r="RS465" i="1"/>
  <c r="RQ460" i="1"/>
  <c r="RO478" i="1"/>
  <c r="RO477" i="1"/>
  <c r="RR465" i="1"/>
  <c r="RQ465" i="1"/>
  <c r="RL463" i="1"/>
  <c r="RS463" i="1"/>
  <c r="RL477" i="1"/>
  <c r="RO465" i="1"/>
  <c r="RR463" i="1"/>
  <c r="RS478" i="1"/>
  <c r="RS477" i="1"/>
  <c r="RQ463" i="1"/>
  <c r="RL460" i="1"/>
  <c r="RR478" i="1"/>
  <c r="RR477" i="1"/>
  <c r="RO459" i="1"/>
  <c r="RR458" i="1"/>
  <c r="RQ458" i="1"/>
  <c r="RL457" i="1"/>
  <c r="RS457" i="1"/>
  <c r="RS460" i="1"/>
  <c r="RL459" i="1"/>
  <c r="RO458" i="1"/>
  <c r="RR457" i="1"/>
  <c r="RR460" i="1"/>
  <c r="RS459" i="1"/>
  <c r="RQ457" i="1"/>
  <c r="RL456" i="1"/>
  <c r="RR459" i="1"/>
  <c r="RO460" i="1"/>
  <c r="RQ459" i="1"/>
  <c r="RL458" i="1"/>
  <c r="RO457" i="1"/>
  <c r="RS458" i="1"/>
  <c r="RS453" i="1"/>
  <c r="RQ450" i="1"/>
  <c r="RL449" i="1"/>
  <c r="RO448" i="1"/>
  <c r="RL455" i="1"/>
  <c r="RO454" i="1"/>
  <c r="RR453" i="1"/>
  <c r="RS449" i="1"/>
  <c r="RS456" i="1"/>
  <c r="RS455" i="1"/>
  <c r="RQ453" i="1"/>
  <c r="RL451" i="1"/>
  <c r="RO450" i="1"/>
  <c r="RR449" i="1"/>
  <c r="RR456" i="1"/>
  <c r="RR455" i="1"/>
  <c r="RS451" i="1"/>
  <c r="RQ449" i="1"/>
  <c r="RL448" i="1"/>
  <c r="RQ456" i="1"/>
  <c r="RQ455" i="1"/>
  <c r="RL454" i="1"/>
  <c r="RO453" i="1"/>
  <c r="RR451" i="1"/>
  <c r="RS448" i="1"/>
  <c r="RS454" i="1"/>
  <c r="RQ451" i="1"/>
  <c r="RL450" i="1"/>
  <c r="RO449" i="1"/>
  <c r="RR448" i="1"/>
  <c r="RO456" i="1"/>
  <c r="RO455" i="1"/>
  <c r="RR454" i="1"/>
  <c r="RS450" i="1"/>
  <c r="RQ448" i="1"/>
  <c r="RL447" i="1"/>
  <c r="RQ454" i="1"/>
  <c r="RL453" i="1"/>
  <c r="RO451" i="1"/>
  <c r="RR450" i="1"/>
  <c r="RQ447" i="1"/>
  <c r="RQ446" i="1"/>
  <c r="RL445" i="1"/>
  <c r="RO444" i="1"/>
  <c r="RR443" i="1"/>
  <c r="RS445" i="1"/>
  <c r="RQ443" i="1"/>
  <c r="RL442" i="1"/>
  <c r="RO441" i="1"/>
  <c r="RO447" i="1"/>
  <c r="RO446" i="1"/>
  <c r="RR445" i="1"/>
  <c r="RS442" i="1"/>
  <c r="RQ445" i="1"/>
  <c r="RL444" i="1"/>
  <c r="RO443" i="1"/>
  <c r="RR442" i="1"/>
  <c r="RS444" i="1"/>
  <c r="RQ442" i="1"/>
  <c r="RL441" i="1"/>
  <c r="RO440" i="1"/>
  <c r="RL446" i="1"/>
  <c r="RO445" i="1"/>
  <c r="RR444" i="1"/>
  <c r="RS441" i="1"/>
  <c r="RS447" i="1"/>
  <c r="RS446" i="1"/>
  <c r="RQ444" i="1"/>
  <c r="RL443" i="1"/>
  <c r="RO442" i="1"/>
  <c r="RR441" i="1"/>
  <c r="RR447" i="1"/>
  <c r="RR446" i="1"/>
  <c r="RS443" i="1"/>
  <c r="RQ441" i="1"/>
  <c r="RL440" i="1"/>
  <c r="RS438" i="1"/>
  <c r="RQ436" i="1"/>
  <c r="RO435" i="1"/>
  <c r="RR434" i="1"/>
  <c r="RO439" i="1"/>
  <c r="RR438" i="1"/>
  <c r="RQ434" i="1"/>
  <c r="RL433" i="1"/>
  <c r="RQ438" i="1"/>
  <c r="RL437" i="1"/>
  <c r="RO436" i="1"/>
  <c r="RS437" i="1"/>
  <c r="RL435" i="1"/>
  <c r="RO434" i="1"/>
  <c r="RL439" i="1"/>
  <c r="RO438" i="1"/>
  <c r="RR437" i="1"/>
  <c r="RS435" i="1"/>
  <c r="RQ433" i="1"/>
  <c r="RS440" i="1"/>
  <c r="RS439" i="1"/>
  <c r="RQ437" i="1"/>
  <c r="RL436" i="1"/>
  <c r="RR435" i="1"/>
  <c r="RR440" i="1"/>
  <c r="RR439" i="1"/>
  <c r="RS436" i="1"/>
  <c r="RQ435" i="1"/>
  <c r="RL434" i="1"/>
  <c r="RQ440" i="1"/>
  <c r="RQ439" i="1"/>
  <c r="RL438" i="1"/>
  <c r="RS433" i="1"/>
  <c r="RQ430" i="1"/>
  <c r="RL425" i="1"/>
  <c r="RO424" i="1"/>
  <c r="RR423" i="1"/>
  <c r="RR436" i="1"/>
  <c r="RR433" i="1"/>
  <c r="RS425" i="1"/>
  <c r="RQ423" i="1"/>
  <c r="RL422" i="1"/>
  <c r="RO437" i="1"/>
  <c r="RS434" i="1"/>
  <c r="RO430" i="1"/>
  <c r="RR425" i="1"/>
  <c r="RS422" i="1"/>
  <c r="RO433" i="1"/>
  <c r="RQ425" i="1"/>
  <c r="RL424" i="1"/>
  <c r="RO423" i="1"/>
  <c r="RR422" i="1"/>
  <c r="RS424" i="1"/>
  <c r="RQ422" i="1"/>
  <c r="RL421" i="1"/>
  <c r="RL430" i="1"/>
  <c r="RO425" i="1"/>
  <c r="RR424" i="1"/>
  <c r="RS430" i="1"/>
  <c r="RQ424" i="1"/>
  <c r="RL423" i="1"/>
  <c r="RO422" i="1"/>
  <c r="RR421" i="1"/>
  <c r="RR430" i="1"/>
  <c r="RS423" i="1"/>
  <c r="RQ421" i="1"/>
  <c r="RL420" i="1"/>
  <c r="RS417" i="1"/>
  <c r="RQ415" i="1"/>
  <c r="RL414" i="1"/>
  <c r="RL419" i="1"/>
  <c r="RO418" i="1"/>
  <c r="RR417" i="1"/>
  <c r="RS414" i="1"/>
  <c r="RS421" i="1"/>
  <c r="RS420" i="1"/>
  <c r="RS419" i="1"/>
  <c r="RQ417" i="1"/>
  <c r="RL416" i="1"/>
  <c r="RO415" i="1"/>
  <c r="RR414" i="1"/>
  <c r="RR420" i="1"/>
  <c r="RR419" i="1"/>
  <c r="RS416" i="1"/>
  <c r="RO421" i="1"/>
  <c r="RQ420" i="1"/>
  <c r="RQ419" i="1"/>
  <c r="RL418" i="1"/>
  <c r="RO417" i="1"/>
  <c r="RR416" i="1"/>
  <c r="RS418" i="1"/>
  <c r="RQ416" i="1"/>
  <c r="RL415" i="1"/>
  <c r="RO420" i="1"/>
  <c r="RO419" i="1"/>
  <c r="RR418" i="1"/>
  <c r="RS415" i="1"/>
  <c r="RQ418" i="1"/>
  <c r="RL417" i="1"/>
  <c r="RO416" i="1"/>
  <c r="RR415" i="1"/>
  <c r="RO412" i="1"/>
  <c r="RS410" i="1"/>
  <c r="RQ408" i="1"/>
  <c r="RL407" i="1"/>
  <c r="RO406" i="1"/>
  <c r="RO414" i="1"/>
  <c r="RO411" i="1"/>
  <c r="RR410" i="1"/>
  <c r="RS407" i="1"/>
  <c r="RQ405" i="1"/>
  <c r="RL412" i="1"/>
  <c r="RQ410" i="1"/>
  <c r="RL409" i="1"/>
  <c r="RO408" i="1"/>
  <c r="RR407" i="1"/>
  <c r="RS409" i="1"/>
  <c r="RQ407" i="1"/>
  <c r="RL406" i="1"/>
  <c r="RO405" i="1"/>
  <c r="RS412" i="1"/>
  <c r="RL411" i="1"/>
  <c r="RO410" i="1"/>
  <c r="RR409" i="1"/>
  <c r="RS406" i="1"/>
  <c r="RR412" i="1"/>
  <c r="RS411" i="1"/>
  <c r="RQ409" i="1"/>
  <c r="RL408" i="1"/>
  <c r="RO407" i="1"/>
  <c r="RR406" i="1"/>
  <c r="RQ412" i="1"/>
  <c r="RR411" i="1"/>
  <c r="RS408" i="1"/>
  <c r="RQ414" i="1"/>
  <c r="RQ411" i="1"/>
  <c r="RL410" i="1"/>
  <c r="RO409" i="1"/>
  <c r="RR408" i="1"/>
  <c r="RR404" i="1"/>
  <c r="RS398" i="1"/>
  <c r="RQ396" i="1"/>
  <c r="RL392" i="1"/>
  <c r="RQ406" i="1"/>
  <c r="RS405" i="1"/>
  <c r="RQ404" i="1"/>
  <c r="RL403" i="1"/>
  <c r="RO402" i="1"/>
  <c r="RR398" i="1"/>
  <c r="RS392" i="1"/>
  <c r="RR405" i="1"/>
  <c r="RS403" i="1"/>
  <c r="RQ398" i="1"/>
  <c r="RL397" i="1"/>
  <c r="RO396" i="1"/>
  <c r="RO404" i="1"/>
  <c r="RR403" i="1"/>
  <c r="RS397" i="1"/>
  <c r="RQ392" i="1"/>
  <c r="RQ403" i="1"/>
  <c r="RL402" i="1"/>
  <c r="RO398" i="1"/>
  <c r="RR397" i="1"/>
  <c r="RL405" i="1"/>
  <c r="RS402" i="1"/>
  <c r="RQ397" i="1"/>
  <c r="RL396" i="1"/>
  <c r="RO392" i="1"/>
  <c r="RL404" i="1"/>
  <c r="RO403" i="1"/>
  <c r="RR402" i="1"/>
  <c r="RS396" i="1"/>
  <c r="RS404" i="1"/>
  <c r="RQ402" i="1"/>
  <c r="RL398" i="1"/>
  <c r="RO397" i="1"/>
  <c r="RR396" i="1"/>
  <c r="RR391" i="1"/>
  <c r="RS385" i="1"/>
  <c r="RQ383" i="1"/>
  <c r="RL382" i="1"/>
  <c r="RO381" i="1"/>
  <c r="RQ391" i="1"/>
  <c r="RL390" i="1"/>
  <c r="RO387" i="1"/>
  <c r="RR385" i="1"/>
  <c r="RS382" i="1"/>
  <c r="RS390" i="1"/>
  <c r="RQ385" i="1"/>
  <c r="RL384" i="1"/>
  <c r="RO383" i="1"/>
  <c r="RR382" i="1"/>
  <c r="RO391" i="1"/>
  <c r="RR390" i="1"/>
  <c r="RS384" i="1"/>
  <c r="RQ382" i="1"/>
  <c r="RL381" i="1"/>
  <c r="RQ390" i="1"/>
  <c r="RL387" i="1"/>
  <c r="RO385" i="1"/>
  <c r="RR384" i="1"/>
  <c r="RS381" i="1"/>
  <c r="RS387" i="1"/>
  <c r="RQ384" i="1"/>
  <c r="RL383" i="1"/>
  <c r="RO382" i="1"/>
  <c r="RR392" i="1"/>
  <c r="RL391" i="1"/>
  <c r="RO390" i="1"/>
  <c r="RR387" i="1"/>
  <c r="RS383" i="1"/>
  <c r="RS391" i="1"/>
  <c r="RQ387" i="1"/>
  <c r="RL385" i="1"/>
  <c r="RO384" i="1"/>
  <c r="RR383" i="1"/>
  <c r="RQ381" i="1"/>
  <c r="RS379" i="1"/>
  <c r="RS369" i="1"/>
  <c r="RQ367" i="1"/>
  <c r="RL366" i="1"/>
  <c r="RO365" i="1"/>
  <c r="RR364" i="1"/>
  <c r="RS361" i="1"/>
  <c r="RO380" i="1"/>
  <c r="RR379" i="1"/>
  <c r="RO371" i="1"/>
  <c r="RR369" i="1"/>
  <c r="RS366" i="1"/>
  <c r="RQ364" i="1"/>
  <c r="RL363" i="1"/>
  <c r="RO362" i="1"/>
  <c r="RR361" i="1"/>
  <c r="RQ379" i="1"/>
  <c r="RL372" i="1"/>
  <c r="RQ369" i="1"/>
  <c r="RL368" i="1"/>
  <c r="RO367" i="1"/>
  <c r="RR366" i="1"/>
  <c r="RS363" i="1"/>
  <c r="RQ361" i="1"/>
  <c r="RL360" i="1"/>
  <c r="RO359" i="1"/>
  <c r="RS372" i="1"/>
  <c r="RS368" i="1"/>
  <c r="RQ366" i="1"/>
  <c r="RL365" i="1"/>
  <c r="RO364" i="1"/>
  <c r="RR363" i="1"/>
  <c r="RS360" i="1"/>
  <c r="RL380" i="1"/>
  <c r="RO379" i="1"/>
  <c r="RR372" i="1"/>
  <c r="RL371" i="1"/>
  <c r="RO369" i="1"/>
  <c r="RR368" i="1"/>
  <c r="RS365" i="1"/>
  <c r="RQ363" i="1"/>
  <c r="RL362" i="1"/>
  <c r="RO361" i="1"/>
  <c r="RR360" i="1"/>
  <c r="RS380" i="1"/>
  <c r="RQ372" i="1"/>
  <c r="RS371" i="1"/>
  <c r="RQ368" i="1"/>
  <c r="RL367" i="1"/>
  <c r="RO366" i="1"/>
  <c r="RR365" i="1"/>
  <c r="RS362" i="1"/>
  <c r="RQ360" i="1"/>
  <c r="RL359" i="1"/>
  <c r="RR380" i="1"/>
  <c r="RR371" i="1"/>
  <c r="RS367" i="1"/>
  <c r="RQ365" i="1"/>
  <c r="RL364" i="1"/>
  <c r="RO363" i="1"/>
  <c r="RR362" i="1"/>
  <c r="RS359" i="1"/>
  <c r="RR381" i="1"/>
  <c r="RQ380" i="1"/>
  <c r="RL379" i="1"/>
  <c r="RO372" i="1"/>
  <c r="RQ371" i="1"/>
  <c r="RL369" i="1"/>
  <c r="RO368" i="1"/>
  <c r="RR367" i="1"/>
  <c r="RS364" i="1"/>
  <c r="RQ362" i="1"/>
  <c r="RL361" i="1"/>
  <c r="RO360" i="1"/>
  <c r="RR359" i="1"/>
  <c r="RS357" i="1"/>
  <c r="RL357" i="1"/>
  <c r="RO356" i="1"/>
  <c r="RR355" i="1"/>
  <c r="RS348" i="1"/>
  <c r="RQ346" i="1"/>
  <c r="RL345" i="1"/>
  <c r="RO344" i="1"/>
  <c r="RR343" i="1"/>
  <c r="RS340" i="1"/>
  <c r="RQ359" i="1"/>
  <c r="RQ355" i="1"/>
  <c r="RL354" i="1"/>
  <c r="RO352" i="1"/>
  <c r="RR348" i="1"/>
  <c r="RS345" i="1"/>
  <c r="RQ343" i="1"/>
  <c r="RL342" i="1"/>
  <c r="RO341" i="1"/>
  <c r="RR340" i="1"/>
  <c r="RR357" i="1"/>
  <c r="RS354" i="1"/>
  <c r="RQ348" i="1"/>
  <c r="RL347" i="1"/>
  <c r="RO346" i="1"/>
  <c r="RR345" i="1"/>
  <c r="RS342" i="1"/>
  <c r="RQ340" i="1"/>
  <c r="RL339" i="1"/>
  <c r="RQ357" i="1"/>
  <c r="RL356" i="1"/>
  <c r="RO355" i="1"/>
  <c r="RR354" i="1"/>
  <c r="RS347" i="1"/>
  <c r="RQ345" i="1"/>
  <c r="RL344" i="1"/>
  <c r="RO343" i="1"/>
  <c r="RR342" i="1"/>
  <c r="RS339" i="1"/>
  <c r="RS356" i="1"/>
  <c r="RQ354" i="1"/>
  <c r="RL352" i="1"/>
  <c r="RO348" i="1"/>
  <c r="RR347" i="1"/>
  <c r="RS344" i="1"/>
  <c r="RQ342" i="1"/>
  <c r="RL341" i="1"/>
  <c r="RO357" i="1"/>
  <c r="RR356" i="1"/>
  <c r="RS352" i="1"/>
  <c r="RQ347" i="1"/>
  <c r="RL346" i="1"/>
  <c r="RO345" i="1"/>
  <c r="RR344" i="1"/>
  <c r="RS341" i="1"/>
  <c r="RQ356" i="1"/>
  <c r="RL355" i="1"/>
  <c r="RO354" i="1"/>
  <c r="RR352" i="1"/>
  <c r="RS346" i="1"/>
  <c r="RQ344" i="1"/>
  <c r="RL343" i="1"/>
  <c r="RO342" i="1"/>
  <c r="RR341" i="1"/>
  <c r="RS355" i="1"/>
  <c r="RQ352" i="1"/>
  <c r="RL348" i="1"/>
  <c r="RO347" i="1"/>
  <c r="RR346" i="1"/>
  <c r="RS343" i="1"/>
  <c r="RS338" i="1"/>
  <c r="RQ334" i="1"/>
  <c r="RL333" i="1"/>
  <c r="RO332" i="1"/>
  <c r="RR331" i="1"/>
  <c r="RS328" i="1"/>
  <c r="RQ326" i="1"/>
  <c r="RL325" i="1"/>
  <c r="RO324" i="1"/>
  <c r="RR323" i="1"/>
  <c r="RQ341" i="1"/>
  <c r="RR339" i="1"/>
  <c r="RR338" i="1"/>
  <c r="RS333" i="1"/>
  <c r="RQ331" i="1"/>
  <c r="RL330" i="1"/>
  <c r="RO329" i="1"/>
  <c r="RR328" i="1"/>
  <c r="RS325" i="1"/>
  <c r="RQ323" i="1"/>
  <c r="RQ339" i="1"/>
  <c r="RQ338" i="1"/>
  <c r="RL335" i="1"/>
  <c r="RO334" i="1"/>
  <c r="RR333" i="1"/>
  <c r="RS330" i="1"/>
  <c r="RQ328" i="1"/>
  <c r="RL327" i="1"/>
  <c r="RO326" i="1"/>
  <c r="RR325" i="1"/>
  <c r="RS335" i="1"/>
  <c r="RQ333" i="1"/>
  <c r="RL332" i="1"/>
  <c r="RO331" i="1"/>
  <c r="RR330" i="1"/>
  <c r="RS327" i="1"/>
  <c r="RQ325" i="1"/>
  <c r="RL324" i="1"/>
  <c r="RO323" i="1"/>
  <c r="RR322" i="1"/>
  <c r="RO339" i="1"/>
  <c r="RO338" i="1"/>
  <c r="RR335" i="1"/>
  <c r="RS332" i="1"/>
  <c r="RQ330" i="1"/>
  <c r="RL329" i="1"/>
  <c r="RO328" i="1"/>
  <c r="RR327" i="1"/>
  <c r="RS324" i="1"/>
  <c r="RO340" i="1"/>
  <c r="RQ335" i="1"/>
  <c r="RL334" i="1"/>
  <c r="RO333" i="1"/>
  <c r="RR332" i="1"/>
  <c r="RS329" i="1"/>
  <c r="RQ327" i="1"/>
  <c r="RL326" i="1"/>
  <c r="RO325" i="1"/>
  <c r="RR324" i="1"/>
  <c r="RL340" i="1"/>
  <c r="RS334" i="1"/>
  <c r="RQ332" i="1"/>
  <c r="RL331" i="1"/>
  <c r="RO330" i="1"/>
  <c r="RR329" i="1"/>
  <c r="RS326" i="1"/>
  <c r="RQ324" i="1"/>
  <c r="RL323" i="1"/>
  <c r="RL338" i="1"/>
  <c r="RO335" i="1"/>
  <c r="RR334" i="1"/>
  <c r="RS331" i="1"/>
  <c r="RQ329" i="1"/>
  <c r="RL328" i="1"/>
  <c r="RO327" i="1"/>
  <c r="RR326" i="1"/>
  <c r="RS323" i="1"/>
  <c r="RS321" i="1"/>
  <c r="RQ319" i="1"/>
  <c r="RL318" i="1"/>
  <c r="RO316" i="1"/>
  <c r="RR315" i="1"/>
  <c r="RS311" i="1"/>
  <c r="RQ309" i="1"/>
  <c r="RL308" i="1"/>
  <c r="RO307" i="1"/>
  <c r="RR306" i="1"/>
  <c r="RR321" i="1"/>
  <c r="RS318" i="1"/>
  <c r="RQ315" i="1"/>
  <c r="RL314" i="1"/>
  <c r="RO312" i="1"/>
  <c r="RR311" i="1"/>
  <c r="RS308" i="1"/>
  <c r="RS322" i="1"/>
  <c r="RQ321" i="1"/>
  <c r="RL320" i="1"/>
  <c r="RO319" i="1"/>
  <c r="RR318" i="1"/>
  <c r="RS314" i="1"/>
  <c r="RQ311" i="1"/>
  <c r="RL310" i="1"/>
  <c r="RO309" i="1"/>
  <c r="RR308" i="1"/>
  <c r="RS305" i="1"/>
  <c r="RQ322" i="1"/>
  <c r="RS320" i="1"/>
  <c r="RQ318" i="1"/>
  <c r="RL316" i="1"/>
  <c r="RO315" i="1"/>
  <c r="RR314" i="1"/>
  <c r="RS310" i="1"/>
  <c r="RQ308" i="1"/>
  <c r="RL307" i="1"/>
  <c r="RO306" i="1"/>
  <c r="RR305" i="1"/>
  <c r="RO321" i="1"/>
  <c r="RR320" i="1"/>
  <c r="RS316" i="1"/>
  <c r="RQ314" i="1"/>
  <c r="RL312" i="1"/>
  <c r="RO311" i="1"/>
  <c r="RR310" i="1"/>
  <c r="RS307" i="1"/>
  <c r="RO322" i="1"/>
  <c r="RQ320" i="1"/>
  <c r="RL319" i="1"/>
  <c r="RO318" i="1"/>
  <c r="RR316" i="1"/>
  <c r="RS312" i="1"/>
  <c r="RQ310" i="1"/>
  <c r="RL309" i="1"/>
  <c r="RO308" i="1"/>
  <c r="RR307" i="1"/>
  <c r="RS319" i="1"/>
  <c r="RQ316" i="1"/>
  <c r="RL315" i="1"/>
  <c r="RO314" i="1"/>
  <c r="RR312" i="1"/>
  <c r="RS309" i="1"/>
  <c r="RQ307" i="1"/>
  <c r="RL306" i="1"/>
  <c r="RL322" i="1"/>
  <c r="RL321" i="1"/>
  <c r="RO320" i="1"/>
  <c r="RR319" i="1"/>
  <c r="RS315" i="1"/>
  <c r="RQ312" i="1"/>
  <c r="RS304" i="1"/>
  <c r="RQ300" i="1"/>
  <c r="RL299" i="1"/>
  <c r="RO298" i="1"/>
  <c r="RR297" i="1"/>
  <c r="RS294" i="1"/>
  <c r="RQ292" i="1"/>
  <c r="RQ305" i="1"/>
  <c r="RR304" i="1"/>
  <c r="RS299" i="1"/>
  <c r="RQ297" i="1"/>
  <c r="RL296" i="1"/>
  <c r="RO295" i="1"/>
  <c r="RR294" i="1"/>
  <c r="RS291" i="1"/>
  <c r="RS306" i="1"/>
  <c r="RQ304" i="1"/>
  <c r="RL301" i="1"/>
  <c r="RO300" i="1"/>
  <c r="RR299" i="1"/>
  <c r="RS296" i="1"/>
  <c r="RQ294" i="1"/>
  <c r="RL293" i="1"/>
  <c r="RO292" i="1"/>
  <c r="RR291" i="1"/>
  <c r="RQ306" i="1"/>
  <c r="RO305" i="1"/>
  <c r="RS301" i="1"/>
  <c r="RQ299" i="1"/>
  <c r="RL298" i="1"/>
  <c r="RO297" i="1"/>
  <c r="RR296" i="1"/>
  <c r="RS293" i="1"/>
  <c r="RQ291" i="1"/>
  <c r="RO304" i="1"/>
  <c r="RR301" i="1"/>
  <c r="RS298" i="1"/>
  <c r="RQ296" i="1"/>
  <c r="RL295" i="1"/>
  <c r="RO294" i="1"/>
  <c r="RR293" i="1"/>
  <c r="RS290" i="1"/>
  <c r="RL311" i="1"/>
  <c r="RR309" i="1"/>
  <c r="RL305" i="1"/>
  <c r="RQ301" i="1"/>
  <c r="RL300" i="1"/>
  <c r="RO299" i="1"/>
  <c r="RR298" i="1"/>
  <c r="RS295" i="1"/>
  <c r="RQ293" i="1"/>
  <c r="RL292" i="1"/>
  <c r="RO291" i="1"/>
  <c r="RR290" i="1"/>
  <c r="RS300" i="1"/>
  <c r="RQ298" i="1"/>
  <c r="RL297" i="1"/>
  <c r="RO296" i="1"/>
  <c r="RR295" i="1"/>
  <c r="RS292" i="1"/>
  <c r="RQ290" i="1"/>
  <c r="RL289" i="1"/>
  <c r="RO310" i="1"/>
  <c r="RL304" i="1"/>
  <c r="RO301" i="1"/>
  <c r="RR300" i="1"/>
  <c r="RS297" i="1"/>
  <c r="RQ295" i="1"/>
  <c r="RL294" i="1"/>
  <c r="RO293" i="1"/>
  <c r="RR292" i="1"/>
  <c r="RS289" i="1"/>
  <c r="RL291" i="1"/>
  <c r="RO287" i="1"/>
  <c r="RR286" i="1"/>
  <c r="RS283" i="1"/>
  <c r="RQ281" i="1"/>
  <c r="RL280" i="1"/>
  <c r="RO279" i="1"/>
  <c r="RR278" i="1"/>
  <c r="RS275" i="1"/>
  <c r="RQ286" i="1"/>
  <c r="RL285" i="1"/>
  <c r="RO284" i="1"/>
  <c r="RR283" i="1"/>
  <c r="RS280" i="1"/>
  <c r="RQ278" i="1"/>
  <c r="RL277" i="1"/>
  <c r="RO276" i="1"/>
  <c r="RR275" i="1"/>
  <c r="RR289" i="1"/>
  <c r="RS285" i="1"/>
  <c r="RQ283" i="1"/>
  <c r="RL282" i="1"/>
  <c r="RO281" i="1"/>
  <c r="RR280" i="1"/>
  <c r="RS277" i="1"/>
  <c r="RQ289" i="1"/>
  <c r="RL287" i="1"/>
  <c r="RO286" i="1"/>
  <c r="RR285" i="1"/>
  <c r="RS282" i="1"/>
  <c r="RQ280" i="1"/>
  <c r="RL279" i="1"/>
  <c r="RO278" i="1"/>
  <c r="RR277" i="1"/>
  <c r="RS274" i="1"/>
  <c r="RS287" i="1"/>
  <c r="RQ285" i="1"/>
  <c r="RL284" i="1"/>
  <c r="RO283" i="1"/>
  <c r="RR282" i="1"/>
  <c r="RS279" i="1"/>
  <c r="RQ277" i="1"/>
  <c r="RL276" i="1"/>
  <c r="RO275" i="1"/>
  <c r="RO289" i="1"/>
  <c r="RR287" i="1"/>
  <c r="RS284" i="1"/>
  <c r="RQ282" i="1"/>
  <c r="RL281" i="1"/>
  <c r="RO280" i="1"/>
  <c r="RR279" i="1"/>
  <c r="RS276" i="1"/>
  <c r="RO290" i="1"/>
  <c r="RQ287" i="1"/>
  <c r="RL286" i="1"/>
  <c r="RO285" i="1"/>
  <c r="RR284" i="1"/>
  <c r="RS281" i="1"/>
  <c r="RQ279" i="1"/>
  <c r="RL278" i="1"/>
  <c r="RO277" i="1"/>
  <c r="RR276" i="1"/>
  <c r="RS273" i="1"/>
  <c r="RL290" i="1"/>
  <c r="RS286" i="1"/>
  <c r="RQ284" i="1"/>
  <c r="RL283" i="1"/>
  <c r="RO282" i="1"/>
  <c r="RR281" i="1"/>
  <c r="RS278" i="1"/>
  <c r="RQ276" i="1"/>
  <c r="RL275" i="1"/>
  <c r="RL274" i="1"/>
  <c r="RR273" i="1"/>
  <c r="RS270" i="1"/>
  <c r="RQ268" i="1"/>
  <c r="RL266" i="1"/>
  <c r="RO265" i="1"/>
  <c r="RR263" i="1"/>
  <c r="RS260" i="1"/>
  <c r="RQ258" i="1"/>
  <c r="RL257" i="1"/>
  <c r="RO256" i="1"/>
  <c r="RQ273" i="1"/>
  <c r="RL272" i="1"/>
  <c r="RO271" i="1"/>
  <c r="RR270" i="1"/>
  <c r="RS266" i="1"/>
  <c r="RQ263" i="1"/>
  <c r="RL262" i="1"/>
  <c r="RO261" i="1"/>
  <c r="RR260" i="1"/>
  <c r="RS257" i="1"/>
  <c r="RS272" i="1"/>
  <c r="RQ270" i="1"/>
  <c r="RL269" i="1"/>
  <c r="RO268" i="1"/>
  <c r="RR266" i="1"/>
  <c r="RS262" i="1"/>
  <c r="RQ260" i="1"/>
  <c r="RL259" i="1"/>
  <c r="RO258" i="1"/>
  <c r="RR257" i="1"/>
  <c r="RO273" i="1"/>
  <c r="RR272" i="1"/>
  <c r="RS269" i="1"/>
  <c r="RQ266" i="1"/>
  <c r="RL265" i="1"/>
  <c r="RO263" i="1"/>
  <c r="RR262" i="1"/>
  <c r="RS259" i="1"/>
  <c r="RQ257" i="1"/>
  <c r="RL256" i="1"/>
  <c r="RR274" i="1"/>
  <c r="RQ272" i="1"/>
  <c r="RL271" i="1"/>
  <c r="RO270" i="1"/>
  <c r="RR269" i="1"/>
  <c r="RS265" i="1"/>
  <c r="RQ262" i="1"/>
  <c r="RL261" i="1"/>
  <c r="RO260" i="1"/>
  <c r="RR259" i="1"/>
  <c r="RS256" i="1"/>
  <c r="RQ274" i="1"/>
  <c r="RS271" i="1"/>
  <c r="RQ269" i="1"/>
  <c r="RL268" i="1"/>
  <c r="RO266" i="1"/>
  <c r="RR265" i="1"/>
  <c r="RS261" i="1"/>
  <c r="RQ259" i="1"/>
  <c r="RL258" i="1"/>
  <c r="RO257" i="1"/>
  <c r="RL273" i="1"/>
  <c r="RO272" i="1"/>
  <c r="RR271" i="1"/>
  <c r="RQ275" i="1"/>
  <c r="RO274" i="1"/>
  <c r="RQ271" i="1"/>
  <c r="RL270" i="1"/>
  <c r="RO269" i="1"/>
  <c r="RR268" i="1"/>
  <c r="RS263" i="1"/>
  <c r="RQ261" i="1"/>
  <c r="RR261" i="1"/>
  <c r="RL260" i="1"/>
  <c r="RO259" i="1"/>
  <c r="RS258" i="1"/>
  <c r="RO255" i="1"/>
  <c r="RR254" i="1"/>
  <c r="RS251" i="1"/>
  <c r="RQ249" i="1"/>
  <c r="RL248" i="1"/>
  <c r="RO247" i="1"/>
  <c r="RR246" i="1"/>
  <c r="RS243" i="1"/>
  <c r="RO262" i="1"/>
  <c r="RR258" i="1"/>
  <c r="RQ254" i="1"/>
  <c r="RL253" i="1"/>
  <c r="RO252" i="1"/>
  <c r="RR251" i="1"/>
  <c r="RS248" i="1"/>
  <c r="RQ246" i="1"/>
  <c r="RQ265" i="1"/>
  <c r="RR256" i="1"/>
  <c r="RS253" i="1"/>
  <c r="RQ251" i="1"/>
  <c r="RL250" i="1"/>
  <c r="RO249" i="1"/>
  <c r="RR248" i="1"/>
  <c r="RS245" i="1"/>
  <c r="RQ243" i="1"/>
  <c r="RQ256" i="1"/>
  <c r="RL255" i="1"/>
  <c r="RO254" i="1"/>
  <c r="RR253" i="1"/>
  <c r="RS250" i="1"/>
  <c r="RQ248" i="1"/>
  <c r="RL247" i="1"/>
  <c r="RO246" i="1"/>
  <c r="RR245" i="1"/>
  <c r="RS268" i="1"/>
  <c r="RL263" i="1"/>
  <c r="RS255" i="1"/>
  <c r="RQ253" i="1"/>
  <c r="RL252" i="1"/>
  <c r="RO251" i="1"/>
  <c r="RR250" i="1"/>
  <c r="RS247" i="1"/>
  <c r="RQ245" i="1"/>
  <c r="RL244" i="1"/>
  <c r="RR255" i="1"/>
  <c r="RS252" i="1"/>
  <c r="RQ250" i="1"/>
  <c r="RL249" i="1"/>
  <c r="RO248" i="1"/>
  <c r="RR247" i="1"/>
  <c r="RQ255" i="1"/>
  <c r="RL254" i="1"/>
  <c r="RO253" i="1"/>
  <c r="RR252" i="1"/>
  <c r="RS249" i="1"/>
  <c r="RQ247" i="1"/>
  <c r="RL246" i="1"/>
  <c r="RO245" i="1"/>
  <c r="RR244" i="1"/>
  <c r="RS254" i="1"/>
  <c r="RQ252" i="1"/>
  <c r="RL251" i="1"/>
  <c r="RO250" i="1"/>
  <c r="RR249" i="1"/>
  <c r="RS246" i="1"/>
  <c r="RQ244" i="1"/>
  <c r="RL243" i="1"/>
  <c r="RO243" i="1"/>
  <c r="RS242" i="1"/>
  <c r="RS239" i="1"/>
  <c r="RQ236" i="1"/>
  <c r="RL235" i="1"/>
  <c r="RO234" i="1"/>
  <c r="RR233" i="1"/>
  <c r="RS230" i="1"/>
  <c r="RQ228" i="1"/>
  <c r="RL227" i="1"/>
  <c r="RO226" i="1"/>
  <c r="RR225" i="1"/>
  <c r="RS222" i="1"/>
  <c r="RQ220" i="1"/>
  <c r="RL219" i="1"/>
  <c r="RO218" i="1"/>
  <c r="RR217" i="1"/>
  <c r="RS213" i="1"/>
  <c r="RQ211" i="1"/>
  <c r="RL210" i="1"/>
  <c r="RL245" i="1"/>
  <c r="RR242" i="1"/>
  <c r="RL241" i="1"/>
  <c r="RO240" i="1"/>
  <c r="RR239" i="1"/>
  <c r="RS235" i="1"/>
  <c r="RQ233" i="1"/>
  <c r="RL232" i="1"/>
  <c r="RO231" i="1"/>
  <c r="RR230" i="1"/>
  <c r="RS227" i="1"/>
  <c r="RQ225" i="1"/>
  <c r="RL224" i="1"/>
  <c r="RO223" i="1"/>
  <c r="RR222" i="1"/>
  <c r="RS219" i="1"/>
  <c r="RQ217" i="1"/>
  <c r="RL215" i="1"/>
  <c r="RO214" i="1"/>
  <c r="RR213" i="1"/>
  <c r="RS210" i="1"/>
  <c r="RQ242" i="1"/>
  <c r="RS241" i="1"/>
  <c r="RQ239" i="1"/>
  <c r="RL237" i="1"/>
  <c r="RO236" i="1"/>
  <c r="RR235" i="1"/>
  <c r="RS232" i="1"/>
  <c r="RQ230" i="1"/>
  <c r="RL229" i="1"/>
  <c r="RO228" i="1"/>
  <c r="RR227" i="1"/>
  <c r="RS224" i="1"/>
  <c r="RQ222" i="1"/>
  <c r="RL221" i="1"/>
  <c r="RO220" i="1"/>
  <c r="RR219" i="1"/>
  <c r="RS215" i="1"/>
  <c r="RQ213" i="1"/>
  <c r="RL212" i="1"/>
  <c r="RO211" i="1"/>
  <c r="RR241" i="1"/>
  <c r="RS237" i="1"/>
  <c r="RQ235" i="1"/>
  <c r="RL234" i="1"/>
  <c r="RO233" i="1"/>
  <c r="RR232" i="1"/>
  <c r="RS229" i="1"/>
  <c r="RQ227" i="1"/>
  <c r="RL226" i="1"/>
  <c r="RO225" i="1"/>
  <c r="RR224" i="1"/>
  <c r="RS221" i="1"/>
  <c r="RQ219" i="1"/>
  <c r="RL218" i="1"/>
  <c r="RO217" i="1"/>
  <c r="RR215" i="1"/>
  <c r="RS212" i="1"/>
  <c r="RS244" i="1"/>
  <c r="RO242" i="1"/>
  <c r="RQ241" i="1"/>
  <c r="RL240" i="1"/>
  <c r="RO239" i="1"/>
  <c r="RR237" i="1"/>
  <c r="RS234" i="1"/>
  <c r="RQ232" i="1"/>
  <c r="RL231" i="1"/>
  <c r="RO230" i="1"/>
  <c r="RR229" i="1"/>
  <c r="RS226" i="1"/>
  <c r="RQ224" i="1"/>
  <c r="RL223" i="1"/>
  <c r="RO222" i="1"/>
  <c r="RR221" i="1"/>
  <c r="RS218" i="1"/>
  <c r="RQ215" i="1"/>
  <c r="RL214" i="1"/>
  <c r="RO213" i="1"/>
  <c r="RR212" i="1"/>
  <c r="RS240" i="1"/>
  <c r="RQ237" i="1"/>
  <c r="RL236" i="1"/>
  <c r="RO235" i="1"/>
  <c r="RR234" i="1"/>
  <c r="RS231" i="1"/>
  <c r="RQ229" i="1"/>
  <c r="RL228" i="1"/>
  <c r="RO227" i="1"/>
  <c r="RR226" i="1"/>
  <c r="RS223" i="1"/>
  <c r="RQ221" i="1"/>
  <c r="RL220" i="1"/>
  <c r="RO219" i="1"/>
  <c r="RR218" i="1"/>
  <c r="RS214" i="1"/>
  <c r="RQ212" i="1"/>
  <c r="RL211" i="1"/>
  <c r="RO210" i="1"/>
  <c r="RO244" i="1"/>
  <c r="RR243" i="1"/>
  <c r="RL242" i="1"/>
  <c r="RO241" i="1"/>
  <c r="RR240" i="1"/>
  <c r="RS236" i="1"/>
  <c r="RQ234" i="1"/>
  <c r="RL233" i="1"/>
  <c r="RO232" i="1"/>
  <c r="RR231" i="1"/>
  <c r="RS228" i="1"/>
  <c r="RQ226" i="1"/>
  <c r="RL225" i="1"/>
  <c r="RO224" i="1"/>
  <c r="RR223" i="1"/>
  <c r="RS220" i="1"/>
  <c r="RQ218" i="1"/>
  <c r="RL217" i="1"/>
  <c r="RO215" i="1"/>
  <c r="RR214" i="1"/>
  <c r="RS211" i="1"/>
  <c r="RQ240" i="1"/>
  <c r="RL239" i="1"/>
  <c r="RO237" i="1"/>
  <c r="RR236" i="1"/>
  <c r="RS233" i="1"/>
  <c r="RQ231" i="1"/>
  <c r="RL230" i="1"/>
  <c r="RO229" i="1"/>
  <c r="RR228" i="1"/>
  <c r="RS225" i="1"/>
  <c r="RQ223" i="1"/>
  <c r="RL222" i="1"/>
  <c r="RO221" i="1"/>
  <c r="RR220" i="1"/>
  <c r="RS217" i="1"/>
  <c r="RQ214" i="1"/>
  <c r="RL213" i="1"/>
  <c r="RO212" i="1"/>
  <c r="RL209" i="1"/>
  <c r="RQ208" i="1"/>
  <c r="RL207" i="1"/>
  <c r="RO206" i="1"/>
  <c r="RR205" i="1"/>
  <c r="RS202" i="1"/>
  <c r="RQ199" i="1"/>
  <c r="RL198" i="1"/>
  <c r="RO197" i="1"/>
  <c r="RR196" i="1"/>
  <c r="RS193" i="1"/>
  <c r="RQ191" i="1"/>
  <c r="RL190" i="1"/>
  <c r="RO189" i="1"/>
  <c r="RR188" i="1"/>
  <c r="RS185" i="1"/>
  <c r="RQ183" i="1"/>
  <c r="RL182" i="1"/>
  <c r="RO181" i="1"/>
  <c r="RS207" i="1"/>
  <c r="RQ205" i="1"/>
  <c r="RL204" i="1"/>
  <c r="RO203" i="1"/>
  <c r="RR202" i="1"/>
  <c r="RS198" i="1"/>
  <c r="RQ196" i="1"/>
  <c r="RL195" i="1"/>
  <c r="RO194" i="1"/>
  <c r="RR193" i="1"/>
  <c r="RS190" i="1"/>
  <c r="RQ188" i="1"/>
  <c r="RL187" i="1"/>
  <c r="RO186" i="1"/>
  <c r="RR185" i="1"/>
  <c r="RS182" i="1"/>
  <c r="RQ180" i="1"/>
  <c r="RL179" i="1"/>
  <c r="RR210" i="1"/>
  <c r="RS209" i="1"/>
  <c r="RO208" i="1"/>
  <c r="RR207" i="1"/>
  <c r="RS204" i="1"/>
  <c r="RQ202" i="1"/>
  <c r="RL201" i="1"/>
  <c r="RO199" i="1"/>
  <c r="RR198" i="1"/>
  <c r="RS195" i="1"/>
  <c r="RQ193" i="1"/>
  <c r="RL192" i="1"/>
  <c r="RO191" i="1"/>
  <c r="RR190" i="1"/>
  <c r="RS187" i="1"/>
  <c r="RQ185" i="1"/>
  <c r="RL184" i="1"/>
  <c r="RO183" i="1"/>
  <c r="RR182" i="1"/>
  <c r="RQ210" i="1"/>
  <c r="RR209" i="1"/>
  <c r="RQ207" i="1"/>
  <c r="RL206" i="1"/>
  <c r="RO205" i="1"/>
  <c r="RR204" i="1"/>
  <c r="RS201" i="1"/>
  <c r="RQ198" i="1"/>
  <c r="RL197" i="1"/>
  <c r="RO196" i="1"/>
  <c r="RR195" i="1"/>
  <c r="RS192" i="1"/>
  <c r="RQ190" i="1"/>
  <c r="RL189" i="1"/>
  <c r="RO188" i="1"/>
  <c r="RR187" i="1"/>
  <c r="RS184" i="1"/>
  <c r="RQ182" i="1"/>
  <c r="RL181" i="1"/>
  <c r="RO180" i="1"/>
  <c r="RR179" i="1"/>
  <c r="RQ209" i="1"/>
  <c r="RS206" i="1"/>
  <c r="RQ204" i="1"/>
  <c r="RL203" i="1"/>
  <c r="RO202" i="1"/>
  <c r="RR201" i="1"/>
  <c r="RS197" i="1"/>
  <c r="RQ195" i="1"/>
  <c r="RL194" i="1"/>
  <c r="RO193" i="1"/>
  <c r="RR192" i="1"/>
  <c r="RS189" i="1"/>
  <c r="RQ187" i="1"/>
  <c r="RL186" i="1"/>
  <c r="RO185" i="1"/>
  <c r="RR184" i="1"/>
  <c r="RL208" i="1"/>
  <c r="RO207" i="1"/>
  <c r="RR206" i="1"/>
  <c r="RS203" i="1"/>
  <c r="RQ201" i="1"/>
  <c r="RL199" i="1"/>
  <c r="RO198" i="1"/>
  <c r="RR197" i="1"/>
  <c r="RS194" i="1"/>
  <c r="RQ192" i="1"/>
  <c r="RL191" i="1"/>
  <c r="RO190" i="1"/>
  <c r="RR189" i="1"/>
  <c r="RS186" i="1"/>
  <c r="RQ184" i="1"/>
  <c r="RL183" i="1"/>
  <c r="RO182" i="1"/>
  <c r="RR181" i="1"/>
  <c r="RR211" i="1"/>
  <c r="RO209" i="1"/>
  <c r="RS208" i="1"/>
  <c r="RQ206" i="1"/>
  <c r="RL205" i="1"/>
  <c r="RO204" i="1"/>
  <c r="RR203" i="1"/>
  <c r="RS199" i="1"/>
  <c r="RQ197" i="1"/>
  <c r="RL196" i="1"/>
  <c r="RO195" i="1"/>
  <c r="RR194" i="1"/>
  <c r="RS191" i="1"/>
  <c r="RQ189" i="1"/>
  <c r="RL188" i="1"/>
  <c r="RO187" i="1"/>
  <c r="RR186" i="1"/>
  <c r="RS183" i="1"/>
  <c r="RQ181" i="1"/>
  <c r="RL180" i="1"/>
  <c r="RO179" i="1"/>
  <c r="RR178" i="1"/>
  <c r="RR208" i="1"/>
  <c r="RS205" i="1"/>
  <c r="RQ203" i="1"/>
  <c r="RL202" i="1"/>
  <c r="RO201" i="1"/>
  <c r="RR199" i="1"/>
  <c r="RS196" i="1"/>
  <c r="RQ194" i="1"/>
  <c r="RL193" i="1"/>
  <c r="RO192" i="1"/>
  <c r="RR191" i="1"/>
  <c r="RS188" i="1"/>
  <c r="RQ186" i="1"/>
  <c r="RL185" i="1"/>
  <c r="RO184" i="1"/>
  <c r="RR183" i="1"/>
  <c r="RS180" i="1"/>
  <c r="RQ179" i="1"/>
  <c r="RS178" i="1"/>
  <c r="RR177" i="1"/>
  <c r="RS174" i="1"/>
  <c r="RQ172" i="1"/>
  <c r="RL171" i="1"/>
  <c r="RO170" i="1"/>
  <c r="RR169" i="1"/>
  <c r="RS166" i="1"/>
  <c r="RQ164" i="1"/>
  <c r="RL163" i="1"/>
  <c r="RO162" i="1"/>
  <c r="RR161" i="1"/>
  <c r="RS158" i="1"/>
  <c r="RQ156" i="1"/>
  <c r="RL155" i="1"/>
  <c r="RO154" i="1"/>
  <c r="RR153" i="1"/>
  <c r="RS150" i="1"/>
  <c r="RQ178" i="1"/>
  <c r="RQ177" i="1"/>
  <c r="RL176" i="1"/>
  <c r="RO175" i="1"/>
  <c r="RR174" i="1"/>
  <c r="RS171" i="1"/>
  <c r="RQ169" i="1"/>
  <c r="RL168" i="1"/>
  <c r="RO167" i="1"/>
  <c r="RR166" i="1"/>
  <c r="RS163" i="1"/>
  <c r="RQ161" i="1"/>
  <c r="RL160" i="1"/>
  <c r="RO159" i="1"/>
  <c r="RR158" i="1"/>
  <c r="RS155" i="1"/>
  <c r="RQ153" i="1"/>
  <c r="RL152" i="1"/>
  <c r="RO151" i="1"/>
  <c r="RR150" i="1"/>
  <c r="RS176" i="1"/>
  <c r="RQ174" i="1"/>
  <c r="RL173" i="1"/>
  <c r="RO172" i="1"/>
  <c r="RR171" i="1"/>
  <c r="RS168" i="1"/>
  <c r="RQ166" i="1"/>
  <c r="RL165" i="1"/>
  <c r="RO164" i="1"/>
  <c r="RR163" i="1"/>
  <c r="RS160" i="1"/>
  <c r="RQ158" i="1"/>
  <c r="RL157" i="1"/>
  <c r="RO156" i="1"/>
  <c r="RR155" i="1"/>
  <c r="RS152" i="1"/>
  <c r="RO178" i="1"/>
  <c r="RO177" i="1"/>
  <c r="RR176" i="1"/>
  <c r="RS173" i="1"/>
  <c r="RQ171" i="1"/>
  <c r="RL170" i="1"/>
  <c r="RO169" i="1"/>
  <c r="RR168" i="1"/>
  <c r="RS165" i="1"/>
  <c r="RQ163" i="1"/>
  <c r="RL162" i="1"/>
  <c r="RO161" i="1"/>
  <c r="RR160" i="1"/>
  <c r="RS157" i="1"/>
  <c r="RQ155" i="1"/>
  <c r="RL154" i="1"/>
  <c r="RO153" i="1"/>
  <c r="RR152" i="1"/>
  <c r="RQ176" i="1"/>
  <c r="RL175" i="1"/>
  <c r="RO174" i="1"/>
  <c r="RR173" i="1"/>
  <c r="RS170" i="1"/>
  <c r="RQ168" i="1"/>
  <c r="RL167" i="1"/>
  <c r="RO166" i="1"/>
  <c r="RR165" i="1"/>
  <c r="RS162" i="1"/>
  <c r="RQ160" i="1"/>
  <c r="RL159" i="1"/>
  <c r="RO158" i="1"/>
  <c r="RR157" i="1"/>
  <c r="RS154" i="1"/>
  <c r="RQ152" i="1"/>
  <c r="RS181" i="1"/>
  <c r="RS175" i="1"/>
  <c r="RQ173" i="1"/>
  <c r="RL172" i="1"/>
  <c r="RO171" i="1"/>
  <c r="RR170" i="1"/>
  <c r="RS167" i="1"/>
  <c r="RQ165" i="1"/>
  <c r="RL164" i="1"/>
  <c r="RO163" i="1"/>
  <c r="RR162" i="1"/>
  <c r="RS159" i="1"/>
  <c r="RQ157" i="1"/>
  <c r="RL156" i="1"/>
  <c r="RO155" i="1"/>
  <c r="RR154" i="1"/>
  <c r="RS151" i="1"/>
  <c r="RQ149" i="1"/>
  <c r="RL178" i="1"/>
  <c r="RL177" i="1"/>
  <c r="RO176" i="1"/>
  <c r="RR175" i="1"/>
  <c r="RS172" i="1"/>
  <c r="RQ170" i="1"/>
  <c r="RL169" i="1"/>
  <c r="RO168" i="1"/>
  <c r="RR167" i="1"/>
  <c r="RS164" i="1"/>
  <c r="RQ162" i="1"/>
  <c r="RL161" i="1"/>
  <c r="RO160" i="1"/>
  <c r="RR159" i="1"/>
  <c r="RS156" i="1"/>
  <c r="RQ154" i="1"/>
  <c r="RL153" i="1"/>
  <c r="RO152" i="1"/>
  <c r="RR151" i="1"/>
  <c r="RR180" i="1"/>
  <c r="RS179" i="1"/>
  <c r="RS177" i="1"/>
  <c r="RQ175" i="1"/>
  <c r="RL174" i="1"/>
  <c r="RO173" i="1"/>
  <c r="RR172" i="1"/>
  <c r="RS169" i="1"/>
  <c r="RQ167" i="1"/>
  <c r="RL166" i="1"/>
  <c r="RO165" i="1"/>
  <c r="RR164" i="1"/>
  <c r="RS161" i="1"/>
  <c r="RQ159" i="1"/>
  <c r="RL158" i="1"/>
  <c r="RO157" i="1"/>
  <c r="RR156" i="1"/>
  <c r="RS153" i="1"/>
  <c r="RQ151" i="1"/>
  <c r="RL150" i="1"/>
  <c r="RO149" i="1"/>
  <c r="RR148" i="1"/>
  <c r="RS145" i="1"/>
  <c r="RQ143" i="1"/>
  <c r="RL142" i="1"/>
  <c r="RO141" i="1"/>
  <c r="RR140" i="1"/>
  <c r="RS137" i="1"/>
  <c r="RQ135" i="1"/>
  <c r="RL134" i="1"/>
  <c r="RO133" i="1"/>
  <c r="RR132" i="1"/>
  <c r="RS129" i="1"/>
  <c r="RQ127" i="1"/>
  <c r="RL126" i="1"/>
  <c r="RO125" i="1"/>
  <c r="RR124" i="1"/>
  <c r="RS121" i="1"/>
  <c r="RQ148" i="1"/>
  <c r="RL147" i="1"/>
  <c r="RO146" i="1"/>
  <c r="RR145" i="1"/>
  <c r="RS142" i="1"/>
  <c r="RQ140" i="1"/>
  <c r="RL139" i="1"/>
  <c r="RO138" i="1"/>
  <c r="RR137" i="1"/>
  <c r="RS134" i="1"/>
  <c r="RQ132" i="1"/>
  <c r="RL131" i="1"/>
  <c r="RO130" i="1"/>
  <c r="RR129" i="1"/>
  <c r="RS126" i="1"/>
  <c r="RQ124" i="1"/>
  <c r="RL123" i="1"/>
  <c r="RO122" i="1"/>
  <c r="RR121" i="1"/>
  <c r="RL151" i="1"/>
  <c r="RL149" i="1"/>
  <c r="RS147" i="1"/>
  <c r="RQ145" i="1"/>
  <c r="RL144" i="1"/>
  <c r="RO143" i="1"/>
  <c r="RR142" i="1"/>
  <c r="RS139" i="1"/>
  <c r="RQ137" i="1"/>
  <c r="RL136" i="1"/>
  <c r="RO135" i="1"/>
  <c r="RR134" i="1"/>
  <c r="RS131" i="1"/>
  <c r="RQ129" i="1"/>
  <c r="RL128" i="1"/>
  <c r="RO127" i="1"/>
  <c r="RR126" i="1"/>
  <c r="RS123" i="1"/>
  <c r="RQ121" i="1"/>
  <c r="RL120" i="1"/>
  <c r="RO148" i="1"/>
  <c r="RR147" i="1"/>
  <c r="RS144" i="1"/>
  <c r="RQ142" i="1"/>
  <c r="RL141" i="1"/>
  <c r="RO140" i="1"/>
  <c r="RR139" i="1"/>
  <c r="RS136" i="1"/>
  <c r="RQ134" i="1"/>
  <c r="RL133" i="1"/>
  <c r="RO132" i="1"/>
  <c r="RR131" i="1"/>
  <c r="RS128" i="1"/>
  <c r="RQ126" i="1"/>
  <c r="RL125" i="1"/>
  <c r="RO124" i="1"/>
  <c r="RR123" i="1"/>
  <c r="RQ150" i="1"/>
  <c r="RQ147" i="1"/>
  <c r="RL146" i="1"/>
  <c r="RO145" i="1"/>
  <c r="RR144" i="1"/>
  <c r="RS141" i="1"/>
  <c r="RQ139" i="1"/>
  <c r="RL138" i="1"/>
  <c r="RO137" i="1"/>
  <c r="RR136" i="1"/>
  <c r="RS133" i="1"/>
  <c r="RQ131" i="1"/>
  <c r="RL130" i="1"/>
  <c r="RO129" i="1"/>
  <c r="RR128" i="1"/>
  <c r="RS125" i="1"/>
  <c r="RQ123" i="1"/>
  <c r="RL122" i="1"/>
  <c r="RO121" i="1"/>
  <c r="RR120" i="1"/>
  <c r="RS149" i="1"/>
  <c r="RS146" i="1"/>
  <c r="RQ144" i="1"/>
  <c r="RL143" i="1"/>
  <c r="RO142" i="1"/>
  <c r="RR141" i="1"/>
  <c r="RS138" i="1"/>
  <c r="RQ136" i="1"/>
  <c r="RL135" i="1"/>
  <c r="RO134" i="1"/>
  <c r="RR133" i="1"/>
  <c r="RS130" i="1"/>
  <c r="RQ128" i="1"/>
  <c r="RL127" i="1"/>
  <c r="RO126" i="1"/>
  <c r="RR125" i="1"/>
  <c r="RS122" i="1"/>
  <c r="RO150" i="1"/>
  <c r="RR149" i="1"/>
  <c r="RL148" i="1"/>
  <c r="RO147" i="1"/>
  <c r="RR146" i="1"/>
  <c r="RS143" i="1"/>
  <c r="RQ141" i="1"/>
  <c r="RL140" i="1"/>
  <c r="RO139" i="1"/>
  <c r="RR138" i="1"/>
  <c r="RS135" i="1"/>
  <c r="RQ133" i="1"/>
  <c r="RL132" i="1"/>
  <c r="RO131" i="1"/>
  <c r="RR130" i="1"/>
  <c r="RS127" i="1"/>
  <c r="RQ125" i="1"/>
  <c r="RL124" i="1"/>
  <c r="RO123" i="1"/>
  <c r="RR122" i="1"/>
  <c r="RS148" i="1"/>
  <c r="RQ146" i="1"/>
  <c r="RL145" i="1"/>
  <c r="RO144" i="1"/>
  <c r="RR143" i="1"/>
  <c r="RS140" i="1"/>
  <c r="RQ138" i="1"/>
  <c r="RL137" i="1"/>
  <c r="RO136" i="1"/>
  <c r="RR135" i="1"/>
  <c r="RS132" i="1"/>
  <c r="RQ130" i="1"/>
  <c r="RL129" i="1"/>
  <c r="RO128" i="1"/>
  <c r="RR127" i="1"/>
  <c r="RS124" i="1"/>
  <c r="RQ122" i="1"/>
  <c r="RL121" i="1"/>
  <c r="RO120" i="1"/>
  <c r="RO119" i="1"/>
  <c r="RR118" i="1"/>
  <c r="RS115" i="1"/>
  <c r="RQ113" i="1"/>
  <c r="RL112" i="1"/>
  <c r="RO111" i="1"/>
  <c r="RR110" i="1"/>
  <c r="RS107" i="1"/>
  <c r="RQ105" i="1"/>
  <c r="RL104" i="1"/>
  <c r="RO103" i="1"/>
  <c r="RR102" i="1"/>
  <c r="RS99" i="1"/>
  <c r="RQ97" i="1"/>
  <c r="RL96" i="1"/>
  <c r="RO95" i="1"/>
  <c r="RR94" i="1"/>
  <c r="RS91" i="1"/>
  <c r="RQ118" i="1"/>
  <c r="RL117" i="1"/>
  <c r="RO116" i="1"/>
  <c r="RR115" i="1"/>
  <c r="RS112" i="1"/>
  <c r="RQ110" i="1"/>
  <c r="RL109" i="1"/>
  <c r="RO108" i="1"/>
  <c r="RR107" i="1"/>
  <c r="RS104" i="1"/>
  <c r="RQ102" i="1"/>
  <c r="RL101" i="1"/>
  <c r="RO100" i="1"/>
  <c r="RR99" i="1"/>
  <c r="RS96" i="1"/>
  <c r="RQ94" i="1"/>
  <c r="RL93" i="1"/>
  <c r="RO92" i="1"/>
  <c r="RR91" i="1"/>
  <c r="RL119" i="1"/>
  <c r="RS117" i="1"/>
  <c r="RQ115" i="1"/>
  <c r="RL114" i="1"/>
  <c r="RO113" i="1"/>
  <c r="RR112" i="1"/>
  <c r="RS109" i="1"/>
  <c r="RQ107" i="1"/>
  <c r="RL106" i="1"/>
  <c r="RO105" i="1"/>
  <c r="RR104" i="1"/>
  <c r="RS101" i="1"/>
  <c r="RQ99" i="1"/>
  <c r="RL98" i="1"/>
  <c r="RO97" i="1"/>
  <c r="RR96" i="1"/>
  <c r="RS93" i="1"/>
  <c r="RQ91" i="1"/>
  <c r="RL90" i="1"/>
  <c r="RO118" i="1"/>
  <c r="RR117" i="1"/>
  <c r="RS114" i="1"/>
  <c r="RQ112" i="1"/>
  <c r="RL111" i="1"/>
  <c r="RO110" i="1"/>
  <c r="RR109" i="1"/>
  <c r="RS106" i="1"/>
  <c r="RQ104" i="1"/>
  <c r="RL103" i="1"/>
  <c r="RO102" i="1"/>
  <c r="RR101" i="1"/>
  <c r="RS98" i="1"/>
  <c r="RQ96" i="1"/>
  <c r="RL95" i="1"/>
  <c r="RO94" i="1"/>
  <c r="RR93" i="1"/>
  <c r="RS90" i="1"/>
  <c r="RS120" i="1"/>
  <c r="RS119" i="1"/>
  <c r="RQ117" i="1"/>
  <c r="RL116" i="1"/>
  <c r="RO115" i="1"/>
  <c r="RR114" i="1"/>
  <c r="RS111" i="1"/>
  <c r="RQ109" i="1"/>
  <c r="RL108" i="1"/>
  <c r="RO107" i="1"/>
  <c r="RR106" i="1"/>
  <c r="RS103" i="1"/>
  <c r="RQ101" i="1"/>
  <c r="RL100" i="1"/>
  <c r="RO99" i="1"/>
  <c r="RR98" i="1"/>
  <c r="RS95" i="1"/>
  <c r="RQ93" i="1"/>
  <c r="RL92" i="1"/>
  <c r="RO91" i="1"/>
  <c r="RR90" i="1"/>
  <c r="RQ120" i="1"/>
  <c r="RR119" i="1"/>
  <c r="RS116" i="1"/>
  <c r="RQ114" i="1"/>
  <c r="RL113" i="1"/>
  <c r="RO112" i="1"/>
  <c r="RR111" i="1"/>
  <c r="RS108" i="1"/>
  <c r="RQ106" i="1"/>
  <c r="RL105" i="1"/>
  <c r="RO104" i="1"/>
  <c r="RR103" i="1"/>
  <c r="RS100" i="1"/>
  <c r="RQ98" i="1"/>
  <c r="RL97" i="1"/>
  <c r="RO96" i="1"/>
  <c r="RR95" i="1"/>
  <c r="RS92" i="1"/>
  <c r="RQ90" i="1"/>
  <c r="RQ119" i="1"/>
  <c r="RL118" i="1"/>
  <c r="RO117" i="1"/>
  <c r="RR116" i="1"/>
  <c r="RS113" i="1"/>
  <c r="RQ111" i="1"/>
  <c r="RL110" i="1"/>
  <c r="RO109" i="1"/>
  <c r="RR108" i="1"/>
  <c r="RS105" i="1"/>
  <c r="RQ103" i="1"/>
  <c r="RL102" i="1"/>
  <c r="RO101" i="1"/>
  <c r="RR100" i="1"/>
  <c r="RS97" i="1"/>
  <c r="RQ95" i="1"/>
  <c r="RL94" i="1"/>
  <c r="RO93" i="1"/>
  <c r="RR92" i="1"/>
  <c r="RS118" i="1"/>
  <c r="RQ116" i="1"/>
  <c r="RL115" i="1"/>
  <c r="RO114" i="1"/>
  <c r="RR113" i="1"/>
  <c r="RS110" i="1"/>
  <c r="RQ108" i="1"/>
  <c r="RL107" i="1"/>
  <c r="RO106" i="1"/>
  <c r="RR105" i="1"/>
  <c r="RS102" i="1"/>
  <c r="RQ100" i="1"/>
  <c r="RL99" i="1"/>
  <c r="RO98" i="1"/>
  <c r="RR97" i="1"/>
  <c r="RS94" i="1"/>
  <c r="RQ92" i="1"/>
  <c r="RL91" i="1"/>
  <c r="RO90" i="1"/>
  <c r="RS88" i="1"/>
  <c r="RQ86" i="1"/>
  <c r="RL85" i="1"/>
  <c r="RO84" i="1"/>
  <c r="RR83" i="1"/>
  <c r="RS80" i="1"/>
  <c r="RQ78" i="1"/>
  <c r="RL77" i="1"/>
  <c r="RO76" i="1"/>
  <c r="RR75" i="1"/>
  <c r="RS72" i="1"/>
  <c r="RQ70" i="1"/>
  <c r="RL69" i="1"/>
  <c r="RO68" i="1"/>
  <c r="RR67" i="1"/>
  <c r="RS64" i="1"/>
  <c r="RQ62" i="1"/>
  <c r="RL61" i="1"/>
  <c r="RO60" i="1"/>
  <c r="RR59" i="1"/>
  <c r="RO89" i="1"/>
  <c r="RR88" i="1"/>
  <c r="RS85" i="1"/>
  <c r="RQ83" i="1"/>
  <c r="RL82" i="1"/>
  <c r="RO81" i="1"/>
  <c r="RR80" i="1"/>
  <c r="RS77" i="1"/>
  <c r="RQ75" i="1"/>
  <c r="RL74" i="1"/>
  <c r="RO73" i="1"/>
  <c r="RR72" i="1"/>
  <c r="RS69" i="1"/>
  <c r="RQ67" i="1"/>
  <c r="RL66" i="1"/>
  <c r="RO65" i="1"/>
  <c r="RR64" i="1"/>
  <c r="RS61" i="1"/>
  <c r="RQ59" i="1"/>
  <c r="RL89" i="1"/>
  <c r="RQ88" i="1"/>
  <c r="RL87" i="1"/>
  <c r="RO86" i="1"/>
  <c r="RR85" i="1"/>
  <c r="RS82" i="1"/>
  <c r="RQ80" i="1"/>
  <c r="RL79" i="1"/>
  <c r="RO78" i="1"/>
  <c r="RR77" i="1"/>
  <c r="RS74" i="1"/>
  <c r="RQ72" i="1"/>
  <c r="RL71" i="1"/>
  <c r="RO70" i="1"/>
  <c r="RR69" i="1"/>
  <c r="RS66" i="1"/>
  <c r="RQ64" i="1"/>
  <c r="RL63" i="1"/>
  <c r="RO62" i="1"/>
  <c r="RR61" i="1"/>
  <c r="RS87" i="1"/>
  <c r="RQ85" i="1"/>
  <c r="RL84" i="1"/>
  <c r="RO83" i="1"/>
  <c r="RR82" i="1"/>
  <c r="RS79" i="1"/>
  <c r="RQ77" i="1"/>
  <c r="RL76" i="1"/>
  <c r="RO75" i="1"/>
  <c r="RR74" i="1"/>
  <c r="RS71" i="1"/>
  <c r="RQ69" i="1"/>
  <c r="RL68" i="1"/>
  <c r="RO67" i="1"/>
  <c r="RR66" i="1"/>
  <c r="RS63" i="1"/>
  <c r="RQ61" i="1"/>
  <c r="RO88" i="1"/>
  <c r="RR87" i="1"/>
  <c r="RS84" i="1"/>
  <c r="RQ82" i="1"/>
  <c r="RL81" i="1"/>
  <c r="RO80" i="1"/>
  <c r="RR79" i="1"/>
  <c r="RS76" i="1"/>
  <c r="RQ74" i="1"/>
  <c r="RL73" i="1"/>
  <c r="RO72" i="1"/>
  <c r="RR71" i="1"/>
  <c r="RS68" i="1"/>
  <c r="RQ66" i="1"/>
  <c r="RL65" i="1"/>
  <c r="RO64" i="1"/>
  <c r="RR63" i="1"/>
  <c r="RS60" i="1"/>
  <c r="RS89" i="1"/>
  <c r="RQ87" i="1"/>
  <c r="RL86" i="1"/>
  <c r="RO85" i="1"/>
  <c r="RR84" i="1"/>
  <c r="RS81" i="1"/>
  <c r="RQ79" i="1"/>
  <c r="RL78" i="1"/>
  <c r="RO77" i="1"/>
  <c r="RR76" i="1"/>
  <c r="RS73" i="1"/>
  <c r="RQ71" i="1"/>
  <c r="RL70" i="1"/>
  <c r="RO69" i="1"/>
  <c r="RR68" i="1"/>
  <c r="RS65" i="1"/>
  <c r="RQ63" i="1"/>
  <c r="RL62" i="1"/>
  <c r="RO61" i="1"/>
  <c r="RR60" i="1"/>
  <c r="RR89" i="1"/>
  <c r="RS86" i="1"/>
  <c r="RQ84" i="1"/>
  <c r="RL83" i="1"/>
  <c r="RO82" i="1"/>
  <c r="RR81" i="1"/>
  <c r="RS78" i="1"/>
  <c r="RQ76" i="1"/>
  <c r="RL75" i="1"/>
  <c r="RO74" i="1"/>
  <c r="RR73" i="1"/>
  <c r="RS70" i="1"/>
  <c r="RQ68" i="1"/>
  <c r="RL67" i="1"/>
  <c r="RO66" i="1"/>
  <c r="RR65" i="1"/>
  <c r="RS62" i="1"/>
  <c r="RQ60" i="1"/>
  <c r="RQ89" i="1"/>
  <c r="RL88" i="1"/>
  <c r="RO87" i="1"/>
  <c r="RR86" i="1"/>
  <c r="RS83" i="1"/>
  <c r="RQ81" i="1"/>
  <c r="RL80" i="1"/>
  <c r="RO79" i="1"/>
  <c r="RR78" i="1"/>
  <c r="RS75" i="1"/>
  <c r="RQ73" i="1"/>
  <c r="RL72" i="1"/>
  <c r="RO71" i="1"/>
  <c r="RR70" i="1"/>
  <c r="RS67" i="1"/>
  <c r="RQ65" i="1"/>
  <c r="RS57" i="1"/>
  <c r="RQ55" i="1"/>
  <c r="RL54" i="1"/>
  <c r="RO53" i="1"/>
  <c r="RR52" i="1"/>
  <c r="RS49" i="1"/>
  <c r="RQ47" i="1"/>
  <c r="RL46" i="1"/>
  <c r="RO45" i="1"/>
  <c r="RR44" i="1"/>
  <c r="RS41" i="1"/>
  <c r="RQ39" i="1"/>
  <c r="RL38" i="1"/>
  <c r="RO37" i="1"/>
  <c r="RR36" i="1"/>
  <c r="RS33" i="1"/>
  <c r="RL59" i="1"/>
  <c r="RO58" i="1"/>
  <c r="RR57" i="1"/>
  <c r="RS54" i="1"/>
  <c r="RQ52" i="1"/>
  <c r="RL51" i="1"/>
  <c r="RO50" i="1"/>
  <c r="RR49" i="1"/>
  <c r="RS46" i="1"/>
  <c r="RQ44" i="1"/>
  <c r="RL43" i="1"/>
  <c r="RO42" i="1"/>
  <c r="RR41" i="1"/>
  <c r="RS38" i="1"/>
  <c r="RQ36" i="1"/>
  <c r="RL35" i="1"/>
  <c r="RO34" i="1"/>
  <c r="RR33" i="1"/>
  <c r="RQ57" i="1"/>
  <c r="RL56" i="1"/>
  <c r="RO55" i="1"/>
  <c r="RR54" i="1"/>
  <c r="RS51" i="1"/>
  <c r="RQ49" i="1"/>
  <c r="RL48" i="1"/>
  <c r="RO47" i="1"/>
  <c r="RR46" i="1"/>
  <c r="RS43" i="1"/>
  <c r="RQ41" i="1"/>
  <c r="RL40" i="1"/>
  <c r="RO39" i="1"/>
  <c r="RR38" i="1"/>
  <c r="RS35" i="1"/>
  <c r="RQ33" i="1"/>
  <c r="RL32" i="1"/>
  <c r="RO31" i="1"/>
  <c r="RR30" i="1"/>
  <c r="RL64" i="1"/>
  <c r="RR62" i="1"/>
  <c r="RS56" i="1"/>
  <c r="RQ54" i="1"/>
  <c r="RL53" i="1"/>
  <c r="RO52" i="1"/>
  <c r="RR51" i="1"/>
  <c r="RS48" i="1"/>
  <c r="RQ46" i="1"/>
  <c r="RL45" i="1"/>
  <c r="RO44" i="1"/>
  <c r="RR43" i="1"/>
  <c r="RS40" i="1"/>
  <c r="RQ38" i="1"/>
  <c r="RL37" i="1"/>
  <c r="RO36" i="1"/>
  <c r="RR35" i="1"/>
  <c r="RS32" i="1"/>
  <c r="RQ30" i="1"/>
  <c r="RL29" i="1"/>
  <c r="RS59" i="1"/>
  <c r="RL58" i="1"/>
  <c r="RO57" i="1"/>
  <c r="RR56" i="1"/>
  <c r="RS53" i="1"/>
  <c r="RQ51" i="1"/>
  <c r="RL50" i="1"/>
  <c r="RO49" i="1"/>
  <c r="RR48" i="1"/>
  <c r="RS45" i="1"/>
  <c r="RQ43" i="1"/>
  <c r="RL42" i="1"/>
  <c r="RO41" i="1"/>
  <c r="RR40" i="1"/>
  <c r="RS37" i="1"/>
  <c r="RQ35" i="1"/>
  <c r="RL34" i="1"/>
  <c r="RO33" i="1"/>
  <c r="RR32" i="1"/>
  <c r="RS58" i="1"/>
  <c r="RQ56" i="1"/>
  <c r="RL55" i="1"/>
  <c r="RO54" i="1"/>
  <c r="RR53" i="1"/>
  <c r="RS50" i="1"/>
  <c r="RQ48" i="1"/>
  <c r="RL47" i="1"/>
  <c r="RO46" i="1"/>
  <c r="RR45" i="1"/>
  <c r="RS42" i="1"/>
  <c r="RQ40" i="1"/>
  <c r="RL39" i="1"/>
  <c r="RO38" i="1"/>
  <c r="RR37" i="1"/>
  <c r="RS34" i="1"/>
  <c r="RQ32" i="1"/>
  <c r="RO63" i="1"/>
  <c r="RL60" i="1"/>
  <c r="RO59" i="1"/>
  <c r="RR58" i="1"/>
  <c r="RS55" i="1"/>
  <c r="RQ53" i="1"/>
  <c r="RL52" i="1"/>
  <c r="RO51" i="1"/>
  <c r="RR50" i="1"/>
  <c r="RS47" i="1"/>
  <c r="RQ45" i="1"/>
  <c r="RL44" i="1"/>
  <c r="RO43" i="1"/>
  <c r="RR42" i="1"/>
  <c r="RS39" i="1"/>
  <c r="RQ37" i="1"/>
  <c r="RL36" i="1"/>
  <c r="RO35" i="1"/>
  <c r="RR34" i="1"/>
  <c r="RS31" i="1"/>
  <c r="RQ58" i="1"/>
  <c r="RL57" i="1"/>
  <c r="RO56" i="1"/>
  <c r="RR55" i="1"/>
  <c r="RS52" i="1"/>
  <c r="RQ50" i="1"/>
  <c r="RL49" i="1"/>
  <c r="RO48" i="1"/>
  <c r="RR47" i="1"/>
  <c r="RS44" i="1"/>
  <c r="RQ42" i="1"/>
  <c r="RL41" i="1"/>
  <c r="RO40" i="1"/>
  <c r="RR39" i="1"/>
  <c r="RS36" i="1"/>
  <c r="RQ34" i="1"/>
  <c r="RL33" i="1"/>
  <c r="RO32" i="1"/>
  <c r="RR31" i="1"/>
  <c r="HR9" i="1"/>
  <c r="OU504" i="1"/>
  <c r="OU503" i="1"/>
  <c r="OU502" i="1"/>
  <c r="OU500" i="1"/>
  <c r="OU499" i="1"/>
  <c r="PC9" i="1"/>
  <c r="QA9" i="1"/>
  <c r="RJ504" i="1"/>
  <c r="RJ502" i="1"/>
  <c r="RJ501" i="1"/>
  <c r="RJ503" i="1"/>
  <c r="RJ500" i="1"/>
  <c r="RJ499" i="1"/>
  <c r="RR9" i="1"/>
  <c r="RZ504" i="1"/>
  <c r="RZ503" i="1"/>
  <c r="RZ501" i="1"/>
  <c r="RZ500" i="1"/>
  <c r="RZ502" i="1"/>
  <c r="RZ499" i="1"/>
  <c r="OP492" i="1"/>
  <c r="OP482" i="1"/>
  <c r="OP458" i="1"/>
  <c r="OP433" i="1"/>
  <c r="OP419" i="1"/>
  <c r="OP418" i="1"/>
  <c r="OP411" i="1"/>
  <c r="OP392" i="1"/>
  <c r="OP387" i="1"/>
  <c r="OP360" i="1"/>
  <c r="OP365" i="1"/>
  <c r="OP364" i="1"/>
  <c r="OP354" i="1"/>
  <c r="OP338" i="1"/>
  <c r="OP310" i="1"/>
  <c r="OP322" i="1"/>
  <c r="OP306" i="1"/>
  <c r="OP295" i="1"/>
  <c r="OP300" i="1"/>
  <c r="OP280" i="1"/>
  <c r="OP274" i="1"/>
  <c r="OP276" i="1"/>
  <c r="OP259" i="1"/>
  <c r="OP271" i="1"/>
  <c r="OP252" i="1"/>
  <c r="OP232" i="1"/>
  <c r="OP240" i="1"/>
  <c r="OP231" i="1"/>
  <c r="OP223" i="1"/>
  <c r="OP228" i="1"/>
  <c r="OP211" i="1"/>
  <c r="OP225" i="1"/>
  <c r="OP209" i="1"/>
  <c r="OP198" i="1"/>
  <c r="OP203" i="1"/>
  <c r="OP194" i="1"/>
  <c r="OP155" i="1"/>
  <c r="OP152" i="1"/>
  <c r="OP181" i="1"/>
  <c r="OP157" i="1"/>
  <c r="OP178" i="1"/>
  <c r="OP175" i="1"/>
  <c r="OP134" i="1"/>
  <c r="OP144" i="1"/>
  <c r="OP143" i="1"/>
  <c r="OP135" i="1"/>
  <c r="OP140" i="1"/>
  <c r="OP124" i="1"/>
  <c r="OP109" i="1"/>
  <c r="OP106" i="1"/>
  <c r="OP94" i="1"/>
  <c r="OP64" i="1"/>
  <c r="OP69" i="1"/>
  <c r="OP89" i="1"/>
  <c r="OP71" i="1"/>
  <c r="OP84" i="1"/>
  <c r="OP81" i="1"/>
  <c r="OP83" i="1"/>
  <c r="OP57" i="1"/>
  <c r="OP49" i="1"/>
  <c r="OP38" i="1"/>
  <c r="OP53" i="1"/>
  <c r="OP50" i="1"/>
  <c r="OP47" i="1"/>
  <c r="OP39" i="1"/>
  <c r="OP52" i="1"/>
  <c r="HF492" i="1"/>
  <c r="HF482" i="1"/>
  <c r="HP482" i="1" s="1"/>
  <c r="HF458" i="1"/>
  <c r="HF433" i="1"/>
  <c r="HF419" i="1"/>
  <c r="HF418" i="1"/>
  <c r="HF411" i="1"/>
  <c r="HF392" i="1"/>
  <c r="HP392" i="1" s="1"/>
  <c r="HF387" i="1"/>
  <c r="HF365" i="1"/>
  <c r="HP365" i="1" s="1"/>
  <c r="HF364" i="1"/>
  <c r="HF354" i="1"/>
  <c r="HF360" i="1"/>
  <c r="HP360" i="1" s="1"/>
  <c r="HF338" i="1"/>
  <c r="HF310" i="1"/>
  <c r="HP310" i="1" s="1"/>
  <c r="HF322" i="1"/>
  <c r="HF306" i="1"/>
  <c r="HF295" i="1"/>
  <c r="HP295" i="1" s="1"/>
  <c r="HF300" i="1"/>
  <c r="HF276" i="1"/>
  <c r="HF280" i="1"/>
  <c r="HF259" i="1"/>
  <c r="HP259" i="1" s="1"/>
  <c r="HF271" i="1"/>
  <c r="HF274" i="1"/>
  <c r="HP274" i="1" s="1"/>
  <c r="HF252" i="1"/>
  <c r="HF232" i="1"/>
  <c r="HP232" i="1" s="1"/>
  <c r="HF240" i="1"/>
  <c r="HF231" i="1"/>
  <c r="HF223" i="1"/>
  <c r="HP223" i="1" s="1"/>
  <c r="HF228" i="1"/>
  <c r="HF211" i="1"/>
  <c r="HF225" i="1"/>
  <c r="HF181" i="1"/>
  <c r="HF209" i="1"/>
  <c r="HP209" i="1" s="1"/>
  <c r="HF203" i="1"/>
  <c r="HF194" i="1"/>
  <c r="HF198" i="1"/>
  <c r="HP198" i="1" s="1"/>
  <c r="HF152" i="1"/>
  <c r="HF157" i="1"/>
  <c r="HP157" i="1" s="1"/>
  <c r="HF178" i="1"/>
  <c r="HF175" i="1"/>
  <c r="HF155" i="1"/>
  <c r="HP155" i="1" s="1"/>
  <c r="HF144" i="1"/>
  <c r="HF143" i="1"/>
  <c r="HF135" i="1"/>
  <c r="HP135" i="1" s="1"/>
  <c r="HF140" i="1"/>
  <c r="HF124" i="1"/>
  <c r="HF134" i="1"/>
  <c r="HF109" i="1"/>
  <c r="HF106" i="1"/>
  <c r="HP106" i="1" s="1"/>
  <c r="HF89" i="1"/>
  <c r="HP89" i="1" s="1"/>
  <c r="HF94" i="1"/>
  <c r="HF71" i="1"/>
  <c r="HP71" i="1" s="1"/>
  <c r="HF84" i="1"/>
  <c r="HP84" i="1" s="1"/>
  <c r="HF81" i="1"/>
  <c r="HP81" i="1" s="1"/>
  <c r="HF83" i="1"/>
  <c r="HP83" i="1" s="1"/>
  <c r="HF64" i="1"/>
  <c r="HF69" i="1"/>
  <c r="HP69" i="1" s="1"/>
  <c r="HF53" i="1"/>
  <c r="HF50" i="1"/>
  <c r="HP50" i="1" s="1"/>
  <c r="HF47" i="1"/>
  <c r="HP47" i="1" s="1"/>
  <c r="HF39" i="1"/>
  <c r="HP39" i="1" s="1"/>
  <c r="HF52" i="1"/>
  <c r="HP52" i="1" s="1"/>
  <c r="HF57" i="1"/>
  <c r="HP57" i="1" s="1"/>
  <c r="HF49" i="1"/>
  <c r="HF38" i="1"/>
  <c r="HP38" i="1" s="1"/>
  <c r="GJ10" i="1"/>
  <c r="HP10" i="1"/>
  <c r="HX10" i="1"/>
  <c r="PZ10" i="1"/>
  <c r="RQ10" i="1"/>
  <c r="ER11" i="1"/>
  <c r="HE493" i="1"/>
  <c r="HO493" i="1" s="1"/>
  <c r="HE490" i="1"/>
  <c r="HO490" i="1" s="1"/>
  <c r="HE486" i="1"/>
  <c r="HE463" i="1"/>
  <c r="HE454" i="1"/>
  <c r="HE450" i="1"/>
  <c r="HE443" i="1"/>
  <c r="HE440" i="1"/>
  <c r="HE434" i="1"/>
  <c r="HE425" i="1"/>
  <c r="HE438" i="1"/>
  <c r="HE430" i="1"/>
  <c r="HE417" i="1"/>
  <c r="HE408" i="1"/>
  <c r="HE405" i="1"/>
  <c r="HE404" i="1"/>
  <c r="HE398" i="1"/>
  <c r="HE382" i="1"/>
  <c r="HE366" i="1"/>
  <c r="HE362" i="1"/>
  <c r="HO362" i="1" s="1"/>
  <c r="HE357" i="1"/>
  <c r="HE341" i="1"/>
  <c r="HE346" i="1"/>
  <c r="HE355" i="1"/>
  <c r="HE325" i="1"/>
  <c r="HE314" i="1"/>
  <c r="HO314" i="1" s="1"/>
  <c r="HE307" i="1"/>
  <c r="HE319" i="1"/>
  <c r="HO319" i="1" s="1"/>
  <c r="HE321" i="1"/>
  <c r="HE299" i="1"/>
  <c r="HE298" i="1"/>
  <c r="HE292" i="1"/>
  <c r="HE284" i="1"/>
  <c r="HE283" i="1"/>
  <c r="HO283" i="1" s="1"/>
  <c r="HE275" i="1"/>
  <c r="HE272" i="1"/>
  <c r="HE261" i="1"/>
  <c r="HE253" i="1"/>
  <c r="HE263" i="1"/>
  <c r="HE243" i="1"/>
  <c r="HO243" i="1" s="1"/>
  <c r="HE212" i="1"/>
  <c r="HE218" i="1"/>
  <c r="HO218" i="1" s="1"/>
  <c r="HE239" i="1"/>
  <c r="HE207" i="1"/>
  <c r="HE179" i="1"/>
  <c r="HE192" i="1"/>
  <c r="HE197" i="1"/>
  <c r="HE208" i="1"/>
  <c r="HE191" i="1"/>
  <c r="HE193" i="1"/>
  <c r="HO193" i="1" s="1"/>
  <c r="HE160" i="1"/>
  <c r="HE173" i="1"/>
  <c r="HO173" i="1" s="1"/>
  <c r="HE167" i="1"/>
  <c r="HE164" i="1"/>
  <c r="HE156" i="1"/>
  <c r="HO156" i="1" s="1"/>
  <c r="HE177" i="1"/>
  <c r="HE142" i="1"/>
  <c r="HE126" i="1"/>
  <c r="HE139" i="1"/>
  <c r="HE131" i="1"/>
  <c r="HO131" i="1" s="1"/>
  <c r="HE133" i="1"/>
  <c r="HE146" i="1"/>
  <c r="HE132" i="1"/>
  <c r="HO132" i="1" s="1"/>
  <c r="HE145" i="1"/>
  <c r="HE120" i="1"/>
  <c r="HO120" i="1" s="1"/>
  <c r="HE93" i="1"/>
  <c r="HO93" i="1" s="1"/>
  <c r="HE111" i="1"/>
  <c r="HE103" i="1"/>
  <c r="HO103" i="1" s="1"/>
  <c r="HE108" i="1"/>
  <c r="HE82" i="1"/>
  <c r="HO82" i="1" s="1"/>
  <c r="HE78" i="1"/>
  <c r="HO78" i="1" s="1"/>
  <c r="HE88" i="1"/>
  <c r="HE80" i="1"/>
  <c r="HE54" i="1"/>
  <c r="HO54" i="1" s="1"/>
  <c r="HE46" i="1"/>
  <c r="HE60" i="1"/>
  <c r="HO60" i="1" s="1"/>
  <c r="HE48" i="1"/>
  <c r="HO48" i="1" s="1"/>
  <c r="HE40" i="1"/>
  <c r="HO40" i="1" s="1"/>
  <c r="HE58" i="1"/>
  <c r="HO58" i="1" s="1"/>
  <c r="HE41" i="1"/>
  <c r="GI11" i="1"/>
  <c r="GQ11" i="1"/>
  <c r="HG11" i="1"/>
  <c r="HQ11" i="1" s="1"/>
  <c r="IE11" i="1"/>
  <c r="PY11" i="1"/>
  <c r="GH12" i="1"/>
  <c r="GP12" i="1"/>
  <c r="HF12" i="1"/>
  <c r="HP12" i="1" s="1"/>
  <c r="ID12" i="1"/>
  <c r="PX12" i="1"/>
  <c r="RO12" i="1"/>
  <c r="FY13" i="1"/>
  <c r="HK460" i="1"/>
  <c r="HK453" i="1"/>
  <c r="HK449" i="1"/>
  <c r="HK442" i="1"/>
  <c r="HK435" i="1"/>
  <c r="HK436" i="1"/>
  <c r="HK423" i="1"/>
  <c r="HK422" i="1"/>
  <c r="HU422" i="1" s="1"/>
  <c r="HK410" i="1"/>
  <c r="HK403" i="1"/>
  <c r="HK385" i="1"/>
  <c r="HK390" i="1"/>
  <c r="HK383" i="1"/>
  <c r="HK379" i="1"/>
  <c r="HU379" i="1" s="1"/>
  <c r="HK369" i="1"/>
  <c r="HU369" i="1" s="1"/>
  <c r="HK345" i="1"/>
  <c r="HK356" i="1"/>
  <c r="HK331" i="1"/>
  <c r="HK324" i="1"/>
  <c r="HK329" i="1"/>
  <c r="HK334" i="1"/>
  <c r="HK315" i="1"/>
  <c r="HU315" i="1" s="1"/>
  <c r="HK311" i="1"/>
  <c r="HU311" i="1" s="1"/>
  <c r="HK316" i="1"/>
  <c r="HK294" i="1"/>
  <c r="HK291" i="1"/>
  <c r="HK305" i="1"/>
  <c r="HK286" i="1"/>
  <c r="HK285" i="1"/>
  <c r="HK277" i="1"/>
  <c r="HU277" i="1" s="1"/>
  <c r="HK279" i="1"/>
  <c r="HU279" i="1" s="1"/>
  <c r="HK260" i="1"/>
  <c r="HU260" i="1" s="1"/>
  <c r="HK269" i="1"/>
  <c r="HK265" i="1"/>
  <c r="HK247" i="1"/>
  <c r="HK242" i="1"/>
  <c r="HK217" i="1"/>
  <c r="HK227" i="1"/>
  <c r="HU227" i="1" s="1"/>
  <c r="HK241" i="1"/>
  <c r="HU241" i="1" s="1"/>
  <c r="HK224" i="1"/>
  <c r="HK244" i="1"/>
  <c r="HK234" i="1"/>
  <c r="HU234" i="1" s="1"/>
  <c r="HK236" i="1"/>
  <c r="HK205" i="1"/>
  <c r="HK185" i="1"/>
  <c r="HK210" i="1"/>
  <c r="HU210" i="1" s="1"/>
  <c r="HK204" i="1"/>
  <c r="HU204" i="1" s="1"/>
  <c r="HK187" i="1"/>
  <c r="HK186" i="1"/>
  <c r="HK199" i="1"/>
  <c r="HU199" i="1" s="1"/>
  <c r="HK169" i="1"/>
  <c r="HK163" i="1"/>
  <c r="HK170" i="1"/>
  <c r="HK154" i="1"/>
  <c r="HU154" i="1" s="1"/>
  <c r="HK180" i="1"/>
  <c r="HU180" i="1" s="1"/>
  <c r="HK172" i="1"/>
  <c r="HK148" i="1"/>
  <c r="HK150" i="1"/>
  <c r="HK137" i="1"/>
  <c r="HK129" i="1"/>
  <c r="HK123" i="1"/>
  <c r="HK127" i="1"/>
  <c r="HU127" i="1" s="1"/>
  <c r="HK102" i="1"/>
  <c r="HU102" i="1" s="1"/>
  <c r="HK107" i="1"/>
  <c r="HK112" i="1"/>
  <c r="HK101" i="1"/>
  <c r="HU101" i="1" s="1"/>
  <c r="HK119" i="1"/>
  <c r="HK100" i="1"/>
  <c r="HK92" i="1"/>
  <c r="HK75" i="1"/>
  <c r="HU75" i="1" s="1"/>
  <c r="HK85" i="1"/>
  <c r="HU85" i="1" s="1"/>
  <c r="HK77" i="1"/>
  <c r="HK74" i="1"/>
  <c r="HU74" i="1" s="1"/>
  <c r="HK87" i="1"/>
  <c r="HU87" i="1" s="1"/>
  <c r="HK63" i="1"/>
  <c r="HK70" i="1"/>
  <c r="HK43" i="1"/>
  <c r="HU43" i="1" s="1"/>
  <c r="HK56" i="1"/>
  <c r="HU56" i="1" s="1"/>
  <c r="HK45" i="1"/>
  <c r="HU45" i="1" s="1"/>
  <c r="HK37" i="1"/>
  <c r="HU37" i="1" s="1"/>
  <c r="HK42" i="1"/>
  <c r="HU42" i="1" s="1"/>
  <c r="HK31" i="1"/>
  <c r="HU31" i="1" s="1"/>
  <c r="GO13" i="1"/>
  <c r="HE13" i="1"/>
  <c r="HU13" i="1"/>
  <c r="IC13" i="1"/>
  <c r="OQ13" i="1"/>
  <c r="PW13" i="1"/>
  <c r="RN13" i="1"/>
  <c r="FX14" i="1"/>
  <c r="GN14" i="1"/>
  <c r="HD14" i="1"/>
  <c r="HN14" i="1" s="1"/>
  <c r="IB14" i="1"/>
  <c r="OP14" i="1"/>
  <c r="PV14" i="1"/>
  <c r="RM14" i="1"/>
  <c r="FO15" i="1"/>
  <c r="GM15" i="1"/>
  <c r="HK15" i="1"/>
  <c r="HU15" i="1" s="1"/>
  <c r="IA15" i="1"/>
  <c r="OF15" i="1"/>
  <c r="PU15" i="1"/>
  <c r="RR15" i="1"/>
  <c r="GJ16" i="1"/>
  <c r="HH16" i="1"/>
  <c r="HR16" i="1" s="1"/>
  <c r="HX16" i="1"/>
  <c r="PZ16" i="1"/>
  <c r="RQ16" i="1"/>
  <c r="ER17" i="1"/>
  <c r="GI17" i="1"/>
  <c r="GQ17" i="1"/>
  <c r="HG17" i="1"/>
  <c r="HQ17" i="1" s="1"/>
  <c r="IE17" i="1"/>
  <c r="PY17" i="1"/>
  <c r="HD494" i="1"/>
  <c r="HD491" i="1"/>
  <c r="HD489" i="1"/>
  <c r="HD487" i="1"/>
  <c r="HN487" i="1" s="1"/>
  <c r="HD484" i="1"/>
  <c r="HD479" i="1"/>
  <c r="HD480" i="1"/>
  <c r="HD465" i="1"/>
  <c r="HD477" i="1"/>
  <c r="HD459" i="1"/>
  <c r="HD451" i="1"/>
  <c r="HD456" i="1"/>
  <c r="HN456" i="1" s="1"/>
  <c r="HD448" i="1"/>
  <c r="HD444" i="1"/>
  <c r="HD446" i="1"/>
  <c r="HD437" i="1"/>
  <c r="HD424" i="1"/>
  <c r="HD416" i="1"/>
  <c r="HD421" i="1"/>
  <c r="HD407" i="1"/>
  <c r="HN407" i="1" s="1"/>
  <c r="HD414" i="1"/>
  <c r="HN414" i="1" s="1"/>
  <c r="HD406" i="1"/>
  <c r="HD402" i="1"/>
  <c r="HD361" i="1"/>
  <c r="HD381" i="1"/>
  <c r="HD368" i="1"/>
  <c r="HD380" i="1"/>
  <c r="HD371" i="1"/>
  <c r="HN371" i="1" s="1"/>
  <c r="HD344" i="1"/>
  <c r="HN344" i="1" s="1"/>
  <c r="HD352" i="1"/>
  <c r="HD333" i="1"/>
  <c r="HD330" i="1"/>
  <c r="HD327" i="1"/>
  <c r="HD326" i="1"/>
  <c r="HD339" i="1"/>
  <c r="HN339" i="1" s="1"/>
  <c r="HD323" i="1"/>
  <c r="HN323" i="1" s="1"/>
  <c r="HD318" i="1"/>
  <c r="HN318" i="1" s="1"/>
  <c r="HD308" i="1"/>
  <c r="HD320" i="1"/>
  <c r="HD309" i="1"/>
  <c r="HD301" i="1"/>
  <c r="HD290" i="1"/>
  <c r="HD287" i="1"/>
  <c r="HD289" i="1"/>
  <c r="HN289" i="1" s="1"/>
  <c r="HD278" i="1"/>
  <c r="HN278" i="1" s="1"/>
  <c r="HD270" i="1"/>
  <c r="HD266" i="1"/>
  <c r="HD257" i="1"/>
  <c r="HD262" i="1"/>
  <c r="HD248" i="1"/>
  <c r="HD245" i="1"/>
  <c r="HD258" i="1"/>
  <c r="HN258" i="1" s="1"/>
  <c r="HD249" i="1"/>
  <c r="HN249" i="1" s="1"/>
  <c r="HD222" i="1"/>
  <c r="HD213" i="1"/>
  <c r="HD219" i="1"/>
  <c r="HD237" i="1"/>
  <c r="HD221" i="1"/>
  <c r="HD214" i="1"/>
  <c r="HD202" i="1"/>
  <c r="HN202" i="1" s="1"/>
  <c r="HD190" i="1"/>
  <c r="HN190" i="1" s="1"/>
  <c r="HD201" i="1"/>
  <c r="HD189" i="1"/>
  <c r="HD188" i="1"/>
  <c r="HD174" i="1"/>
  <c r="HD158" i="1"/>
  <c r="HD171" i="1"/>
  <c r="HD165" i="1"/>
  <c r="HN165" i="1" s="1"/>
  <c r="HD161" i="1"/>
  <c r="HN161" i="1" s="1"/>
  <c r="HD153" i="1"/>
  <c r="HD121" i="1"/>
  <c r="HN121" i="1" s="1"/>
  <c r="HD147" i="1"/>
  <c r="HN147" i="1" s="1"/>
  <c r="HD125" i="1"/>
  <c r="HD138" i="1"/>
  <c r="HD130" i="1"/>
  <c r="HD115" i="1"/>
  <c r="HN115" i="1" s="1"/>
  <c r="HD99" i="1"/>
  <c r="HN99" i="1" s="1"/>
  <c r="HD91" i="1"/>
  <c r="HD104" i="1"/>
  <c r="HN104" i="1" s="1"/>
  <c r="HD117" i="1"/>
  <c r="HN117" i="1" s="1"/>
  <c r="HD114" i="1"/>
  <c r="HD98" i="1"/>
  <c r="HD95" i="1"/>
  <c r="HD72" i="1"/>
  <c r="HN72" i="1" s="1"/>
  <c r="HD76" i="1"/>
  <c r="HN76" i="1" s="1"/>
  <c r="HD68" i="1"/>
  <c r="HD65" i="1"/>
  <c r="HD62" i="1"/>
  <c r="HN62" i="1" s="1"/>
  <c r="HD32" i="1"/>
  <c r="HN32" i="1" s="1"/>
  <c r="HD34" i="1"/>
  <c r="HD55" i="1"/>
  <c r="HD36" i="1"/>
  <c r="HN36" i="1" s="1"/>
  <c r="GH18" i="1"/>
  <c r="GP18" i="1"/>
  <c r="HF18" i="1"/>
  <c r="HP18" i="1" s="1"/>
  <c r="ID18" i="1"/>
  <c r="PX18" i="1"/>
  <c r="RO18" i="1"/>
  <c r="FY19" i="1"/>
  <c r="GO19" i="1"/>
  <c r="IC19" i="1"/>
  <c r="OQ19" i="1"/>
  <c r="PW19" i="1"/>
  <c r="RN19" i="1"/>
  <c r="FX20" i="1"/>
  <c r="GN20" i="1"/>
  <c r="HD20" i="1"/>
  <c r="HN20" i="1" s="1"/>
  <c r="IB20" i="1"/>
  <c r="OP20" i="1"/>
  <c r="PV20" i="1"/>
  <c r="RM20" i="1"/>
  <c r="FO21" i="1"/>
  <c r="GM21" i="1"/>
  <c r="HK21" i="1"/>
  <c r="HU21" i="1" s="1"/>
  <c r="IA21" i="1"/>
  <c r="PU21" i="1"/>
  <c r="RR21" i="1"/>
  <c r="GJ22" i="1"/>
  <c r="HH22" i="1"/>
  <c r="HR22" i="1" s="1"/>
  <c r="HX22" i="1"/>
  <c r="PZ22" i="1"/>
  <c r="RO22" i="1"/>
  <c r="FY23" i="1"/>
  <c r="GO23" i="1"/>
  <c r="HE23" i="1"/>
  <c r="HO23" i="1" s="1"/>
  <c r="HU23" i="1"/>
  <c r="IC23" i="1"/>
  <c r="OQ23" i="1"/>
  <c r="PW23" i="1"/>
  <c r="RL23" i="1"/>
  <c r="FN24" i="1"/>
  <c r="GL24" i="1"/>
  <c r="HJ24" i="1"/>
  <c r="HT24" i="1" s="1"/>
  <c r="HR24" i="1"/>
  <c r="HZ24" i="1"/>
  <c r="PT24" i="1"/>
  <c r="RQ24" i="1"/>
  <c r="ER25" i="1"/>
  <c r="GI25" i="1"/>
  <c r="GQ25" i="1"/>
  <c r="IE25" i="1"/>
  <c r="PY25" i="1"/>
  <c r="RN25" i="1"/>
  <c r="FX26" i="1"/>
  <c r="GN26" i="1"/>
  <c r="HT26" i="1"/>
  <c r="IB26" i="1"/>
  <c r="OP26" i="1"/>
  <c r="PV26" i="1"/>
  <c r="RS26" i="1"/>
  <c r="GK27" i="1"/>
  <c r="HI27" i="1"/>
  <c r="HS27" i="1" s="1"/>
  <c r="HQ27" i="1"/>
  <c r="HY27" i="1"/>
  <c r="PC27" i="1"/>
  <c r="QA27" i="1"/>
  <c r="GH28" i="1"/>
  <c r="GP28" i="1"/>
  <c r="HF28" i="1"/>
  <c r="HP28" i="1" s="1"/>
  <c r="ID28" i="1"/>
  <c r="PX28" i="1"/>
  <c r="RM28" i="1"/>
  <c r="FO29" i="1"/>
  <c r="GM29" i="1"/>
  <c r="HK29" i="1"/>
  <c r="IA29" i="1"/>
  <c r="RS29" i="1"/>
  <c r="HZ30" i="1"/>
  <c r="GL30" i="1"/>
  <c r="GK30" i="1"/>
  <c r="HX30" i="1"/>
  <c r="OQ30" i="1"/>
  <c r="PY30" i="1"/>
  <c r="GL31" i="1"/>
  <c r="PX34" i="1"/>
  <c r="FX35" i="1"/>
  <c r="HS36" i="1"/>
  <c r="OZ37" i="1"/>
  <c r="ID37" i="1"/>
  <c r="FO38" i="1"/>
  <c r="HU38" i="1"/>
  <c r="PA39" i="1"/>
  <c r="QA39" i="1"/>
  <c r="HN40" i="1"/>
  <c r="FN41" i="1"/>
  <c r="PA42" i="1"/>
  <c r="IE42" i="1"/>
  <c r="PU43" i="1"/>
  <c r="PT44" i="1"/>
  <c r="OZ45" i="1"/>
  <c r="PZ45" i="1"/>
  <c r="FY46" i="1"/>
  <c r="HU46" i="1"/>
  <c r="HO47" i="1"/>
  <c r="PW48" i="1"/>
  <c r="PV49" i="1"/>
  <c r="HQ50" i="1"/>
  <c r="OZ53" i="1"/>
  <c r="PZ53" i="1"/>
  <c r="FX54" i="1"/>
  <c r="HT54" i="1"/>
  <c r="PT55" i="1"/>
  <c r="PW56" i="1"/>
  <c r="HQ57" i="1"/>
  <c r="FY60" i="1"/>
  <c r="SA504" i="1"/>
  <c r="SA503" i="1"/>
  <c r="SA501" i="1"/>
  <c r="SA500" i="1"/>
  <c r="SA502" i="1"/>
  <c r="SA499" i="1"/>
  <c r="QA10" i="1"/>
  <c r="RR10" i="1"/>
  <c r="OP493" i="1"/>
  <c r="OP490" i="1"/>
  <c r="OP486" i="1"/>
  <c r="OP463" i="1"/>
  <c r="OP454" i="1"/>
  <c r="OP450" i="1"/>
  <c r="OP443" i="1"/>
  <c r="OP438" i="1"/>
  <c r="OP440" i="1"/>
  <c r="OP434" i="1"/>
  <c r="OP425" i="1"/>
  <c r="OP430" i="1"/>
  <c r="OP417" i="1"/>
  <c r="OP408" i="1"/>
  <c r="OP398" i="1"/>
  <c r="OP405" i="1"/>
  <c r="OP404" i="1"/>
  <c r="OP382" i="1"/>
  <c r="OP366" i="1"/>
  <c r="OP362" i="1"/>
  <c r="OP357" i="1"/>
  <c r="OP341" i="1"/>
  <c r="OP346" i="1"/>
  <c r="OP355" i="1"/>
  <c r="OP325" i="1"/>
  <c r="OP321" i="1"/>
  <c r="OP314" i="1"/>
  <c r="OP307" i="1"/>
  <c r="OP319" i="1"/>
  <c r="OP299" i="1"/>
  <c r="OP298" i="1"/>
  <c r="OP292" i="1"/>
  <c r="OP283" i="1"/>
  <c r="OP275" i="1"/>
  <c r="OP284" i="1"/>
  <c r="OP272" i="1"/>
  <c r="OP261" i="1"/>
  <c r="OP263" i="1"/>
  <c r="OP243" i="1"/>
  <c r="OP253" i="1"/>
  <c r="OP239" i="1"/>
  <c r="OP212" i="1"/>
  <c r="OP218" i="1"/>
  <c r="OP193" i="1"/>
  <c r="OP207" i="1"/>
  <c r="OP192" i="1"/>
  <c r="OP197" i="1"/>
  <c r="OP208" i="1"/>
  <c r="OP191" i="1"/>
  <c r="OP160" i="1"/>
  <c r="OP173" i="1"/>
  <c r="OP167" i="1"/>
  <c r="OP179" i="1"/>
  <c r="OP164" i="1"/>
  <c r="OP156" i="1"/>
  <c r="OP177" i="1"/>
  <c r="OP145" i="1"/>
  <c r="OP142" i="1"/>
  <c r="OP126" i="1"/>
  <c r="OP139" i="1"/>
  <c r="OP131" i="1"/>
  <c r="OP133" i="1"/>
  <c r="OP146" i="1"/>
  <c r="OP132" i="1"/>
  <c r="OP120" i="1"/>
  <c r="OP93" i="1"/>
  <c r="OP111" i="1"/>
  <c r="OP103" i="1"/>
  <c r="OP108" i="1"/>
  <c r="OP88" i="1"/>
  <c r="OP80" i="1"/>
  <c r="OP82" i="1"/>
  <c r="OP60" i="1"/>
  <c r="OP78" i="1"/>
  <c r="OP41" i="1"/>
  <c r="OP54" i="1"/>
  <c r="OP46" i="1"/>
  <c r="OP48" i="1"/>
  <c r="OP40" i="1"/>
  <c r="OP58" i="1"/>
  <c r="HF490" i="1"/>
  <c r="HF493" i="1"/>
  <c r="HP493" i="1" s="1"/>
  <c r="HF486" i="1"/>
  <c r="HF463" i="1"/>
  <c r="HF454" i="1"/>
  <c r="HF450" i="1"/>
  <c r="HF443" i="1"/>
  <c r="HF440" i="1"/>
  <c r="HF434" i="1"/>
  <c r="HF438" i="1"/>
  <c r="HF430" i="1"/>
  <c r="HF425" i="1"/>
  <c r="HF417" i="1"/>
  <c r="HF408" i="1"/>
  <c r="HP408" i="1" s="1"/>
  <c r="HF405" i="1"/>
  <c r="HF404" i="1"/>
  <c r="HF398" i="1"/>
  <c r="HF382" i="1"/>
  <c r="HF362" i="1"/>
  <c r="HF366" i="1"/>
  <c r="HF341" i="1"/>
  <c r="HF346" i="1"/>
  <c r="HP346" i="1" s="1"/>
  <c r="HF355" i="1"/>
  <c r="HF357" i="1"/>
  <c r="HF325" i="1"/>
  <c r="HF314" i="1"/>
  <c r="HF307" i="1"/>
  <c r="HF319" i="1"/>
  <c r="HF321" i="1"/>
  <c r="HF298" i="1"/>
  <c r="HP298" i="1" s="1"/>
  <c r="HF292" i="1"/>
  <c r="HF299" i="1"/>
  <c r="HF284" i="1"/>
  <c r="HF283" i="1"/>
  <c r="HP283" i="1" s="1"/>
  <c r="HF275" i="1"/>
  <c r="HP275" i="1" s="1"/>
  <c r="HF272" i="1"/>
  <c r="HF261" i="1"/>
  <c r="HF263" i="1"/>
  <c r="HP263" i="1" s="1"/>
  <c r="HF253" i="1"/>
  <c r="HF243" i="1"/>
  <c r="HF212" i="1"/>
  <c r="HF218" i="1"/>
  <c r="HP218" i="1" s="1"/>
  <c r="HF239" i="1"/>
  <c r="HF192" i="1"/>
  <c r="HF197" i="1"/>
  <c r="HF208" i="1"/>
  <c r="HP208" i="1" s="1"/>
  <c r="HF191" i="1"/>
  <c r="HP191" i="1" s="1"/>
  <c r="HF193" i="1"/>
  <c r="HF207" i="1"/>
  <c r="HF160" i="1"/>
  <c r="HP160" i="1" s="1"/>
  <c r="HF173" i="1"/>
  <c r="HF167" i="1"/>
  <c r="HF164" i="1"/>
  <c r="HF156" i="1"/>
  <c r="HP156" i="1" s="1"/>
  <c r="HF179" i="1"/>
  <c r="HP179" i="1" s="1"/>
  <c r="HF177" i="1"/>
  <c r="HF139" i="1"/>
  <c r="HF131" i="1"/>
  <c r="HP131" i="1" s="1"/>
  <c r="HF120" i="1"/>
  <c r="HF133" i="1"/>
  <c r="HF146" i="1"/>
  <c r="HF132" i="1"/>
  <c r="HP132" i="1" s="1"/>
  <c r="HF145" i="1"/>
  <c r="HF142" i="1"/>
  <c r="HF126" i="1"/>
  <c r="HF93" i="1"/>
  <c r="HP93" i="1" s="1"/>
  <c r="HF111" i="1"/>
  <c r="HF103" i="1"/>
  <c r="HF108" i="1"/>
  <c r="HF82" i="1"/>
  <c r="HP82" i="1" s="1"/>
  <c r="HF60" i="1"/>
  <c r="HF78" i="1"/>
  <c r="HP78" i="1" s="1"/>
  <c r="HF88" i="1"/>
  <c r="HF80" i="1"/>
  <c r="HP80" i="1" s="1"/>
  <c r="HF48" i="1"/>
  <c r="HF40" i="1"/>
  <c r="HF58" i="1"/>
  <c r="HP58" i="1" s="1"/>
  <c r="HF41" i="1"/>
  <c r="HP41" i="1" s="1"/>
  <c r="HF54" i="1"/>
  <c r="HP54" i="1" s="1"/>
  <c r="HF46" i="1"/>
  <c r="HP46" i="1" s="1"/>
  <c r="GJ11" i="1"/>
  <c r="HP11" i="1"/>
  <c r="HX11" i="1"/>
  <c r="PZ11" i="1"/>
  <c r="RQ11" i="1"/>
  <c r="GQ12" i="1"/>
  <c r="HG12" i="1"/>
  <c r="HQ12" i="1" s="1"/>
  <c r="IE12" i="1"/>
  <c r="PY12" i="1"/>
  <c r="HD460" i="1"/>
  <c r="HD453" i="1"/>
  <c r="HD449" i="1"/>
  <c r="HD442" i="1"/>
  <c r="HD435" i="1"/>
  <c r="HD436" i="1"/>
  <c r="HD422" i="1"/>
  <c r="HD423" i="1"/>
  <c r="HD410" i="1"/>
  <c r="HD403" i="1"/>
  <c r="HD385" i="1"/>
  <c r="HD390" i="1"/>
  <c r="HD383" i="1"/>
  <c r="HN383" i="1" s="1"/>
  <c r="HD379" i="1"/>
  <c r="HD369" i="1"/>
  <c r="HD345" i="1"/>
  <c r="HD356" i="1"/>
  <c r="HD324" i="1"/>
  <c r="HD329" i="1"/>
  <c r="HD334" i="1"/>
  <c r="HD331" i="1"/>
  <c r="HD311" i="1"/>
  <c r="HD316" i="1"/>
  <c r="HD315" i="1"/>
  <c r="HD294" i="1"/>
  <c r="HD291" i="1"/>
  <c r="HD305" i="1"/>
  <c r="HD285" i="1"/>
  <c r="HD277" i="1"/>
  <c r="HN277" i="1" s="1"/>
  <c r="HD279" i="1"/>
  <c r="HD286" i="1"/>
  <c r="HN286" i="1" s="1"/>
  <c r="HD260" i="1"/>
  <c r="HD269" i="1"/>
  <c r="HD265" i="1"/>
  <c r="HD247" i="1"/>
  <c r="HD227" i="1"/>
  <c r="HD210" i="1"/>
  <c r="HN210" i="1" s="1"/>
  <c r="HD241" i="1"/>
  <c r="HD224" i="1"/>
  <c r="HN224" i="1" s="1"/>
  <c r="HD234" i="1"/>
  <c r="HD244" i="1"/>
  <c r="HD236" i="1"/>
  <c r="HD242" i="1"/>
  <c r="HD217" i="1"/>
  <c r="HD185" i="1"/>
  <c r="HN185" i="1" s="1"/>
  <c r="HD204" i="1"/>
  <c r="HN204" i="1" s="1"/>
  <c r="HD187" i="1"/>
  <c r="HN187" i="1" s="1"/>
  <c r="HD186" i="1"/>
  <c r="HN186" i="1" s="1"/>
  <c r="HD199" i="1"/>
  <c r="HD205" i="1"/>
  <c r="HD150" i="1"/>
  <c r="HD163" i="1"/>
  <c r="HD180" i="1"/>
  <c r="HN180" i="1" s="1"/>
  <c r="HD170" i="1"/>
  <c r="HD154" i="1"/>
  <c r="HN154" i="1" s="1"/>
  <c r="HD172" i="1"/>
  <c r="HD169" i="1"/>
  <c r="HD137" i="1"/>
  <c r="HD129" i="1"/>
  <c r="HN129" i="1" s="1"/>
  <c r="HD123" i="1"/>
  <c r="HN123" i="1" s="1"/>
  <c r="HD127" i="1"/>
  <c r="HN127" i="1" s="1"/>
  <c r="HD148" i="1"/>
  <c r="HD107" i="1"/>
  <c r="HN107" i="1" s="1"/>
  <c r="HD112" i="1"/>
  <c r="HD101" i="1"/>
  <c r="HD119" i="1"/>
  <c r="HD100" i="1"/>
  <c r="HN100" i="1" s="1"/>
  <c r="HD92" i="1"/>
  <c r="HN92" i="1" s="1"/>
  <c r="HD102" i="1"/>
  <c r="HN102" i="1" s="1"/>
  <c r="HD85" i="1"/>
  <c r="HN85" i="1" s="1"/>
  <c r="HD77" i="1"/>
  <c r="HN77" i="1" s="1"/>
  <c r="HD74" i="1"/>
  <c r="HN74" i="1" s="1"/>
  <c r="HD87" i="1"/>
  <c r="HD63" i="1"/>
  <c r="HD70" i="1"/>
  <c r="HN70" i="1" s="1"/>
  <c r="HD75" i="1"/>
  <c r="HD43" i="1"/>
  <c r="HN43" i="1" s="1"/>
  <c r="HD56" i="1"/>
  <c r="HN56" i="1" s="1"/>
  <c r="HD45" i="1"/>
  <c r="HD37" i="1"/>
  <c r="HN37" i="1" s="1"/>
  <c r="HD42" i="1"/>
  <c r="HN42" i="1" s="1"/>
  <c r="GP13" i="1"/>
  <c r="ID13" i="1"/>
  <c r="OZ13" i="1"/>
  <c r="PX13" i="1"/>
  <c r="RO13" i="1"/>
  <c r="FY14" i="1"/>
  <c r="GO14" i="1"/>
  <c r="HE14" i="1"/>
  <c r="HO14" i="1" s="1"/>
  <c r="IC14" i="1"/>
  <c r="OQ14" i="1"/>
  <c r="PW14" i="1"/>
  <c r="RN14" i="1"/>
  <c r="FX15" i="1"/>
  <c r="GN15" i="1"/>
  <c r="HD15" i="1"/>
  <c r="HN15" i="1" s="1"/>
  <c r="HT15" i="1"/>
  <c r="IB15" i="1"/>
  <c r="OP15" i="1"/>
  <c r="PV15" i="1"/>
  <c r="RS15" i="1"/>
  <c r="GK16" i="1"/>
  <c r="HI16" i="1"/>
  <c r="HS16" i="1" s="1"/>
  <c r="HY16" i="1"/>
  <c r="PC16" i="1"/>
  <c r="QA16" i="1"/>
  <c r="RR16" i="1"/>
  <c r="GJ17" i="1"/>
  <c r="HH17" i="1"/>
  <c r="HR17" i="1" s="1"/>
  <c r="HX17" i="1"/>
  <c r="PZ17" i="1"/>
  <c r="RQ17" i="1"/>
  <c r="HE494" i="1"/>
  <c r="HE491" i="1"/>
  <c r="HE489" i="1"/>
  <c r="HO489" i="1" s="1"/>
  <c r="HE487" i="1"/>
  <c r="HE484" i="1"/>
  <c r="HE479" i="1"/>
  <c r="HE480" i="1"/>
  <c r="HE465" i="1"/>
  <c r="HE477" i="1"/>
  <c r="HE459" i="1"/>
  <c r="HE451" i="1"/>
  <c r="HE448" i="1"/>
  <c r="HE456" i="1"/>
  <c r="HE444" i="1"/>
  <c r="HE446" i="1"/>
  <c r="HE437" i="1"/>
  <c r="HE424" i="1"/>
  <c r="HE414" i="1"/>
  <c r="HE416" i="1"/>
  <c r="HE421" i="1"/>
  <c r="HO421" i="1" s="1"/>
  <c r="HE407" i="1"/>
  <c r="HE406" i="1"/>
  <c r="HE402" i="1"/>
  <c r="HE381" i="1"/>
  <c r="HE368" i="1"/>
  <c r="HE380" i="1"/>
  <c r="HE371" i="1"/>
  <c r="HE361" i="1"/>
  <c r="HE344" i="1"/>
  <c r="HO344" i="1" s="1"/>
  <c r="HE352" i="1"/>
  <c r="HE333" i="1"/>
  <c r="HE330" i="1"/>
  <c r="HE327" i="1"/>
  <c r="HE326" i="1"/>
  <c r="HE339" i="1"/>
  <c r="HE323" i="1"/>
  <c r="HE308" i="1"/>
  <c r="HO308" i="1" s="1"/>
  <c r="HE320" i="1"/>
  <c r="HE309" i="1"/>
  <c r="HE318" i="1"/>
  <c r="HE301" i="1"/>
  <c r="HE290" i="1"/>
  <c r="HE287" i="1"/>
  <c r="HO287" i="1" s="1"/>
  <c r="HE289" i="1"/>
  <c r="HE278" i="1"/>
  <c r="HO278" i="1" s="1"/>
  <c r="HE266" i="1"/>
  <c r="HE257" i="1"/>
  <c r="HO257" i="1" s="1"/>
  <c r="HE262" i="1"/>
  <c r="HE258" i="1"/>
  <c r="HO258" i="1" s="1"/>
  <c r="HE270" i="1"/>
  <c r="HE248" i="1"/>
  <c r="HE249" i="1"/>
  <c r="HE219" i="1"/>
  <c r="HO219" i="1" s="1"/>
  <c r="HE245" i="1"/>
  <c r="HE237" i="1"/>
  <c r="HO237" i="1" s="1"/>
  <c r="HE221" i="1"/>
  <c r="HE214" i="1"/>
  <c r="HE222" i="1"/>
  <c r="HE213" i="1"/>
  <c r="HO213" i="1" s="1"/>
  <c r="HE190" i="1"/>
  <c r="HE201" i="1"/>
  <c r="HO201" i="1" s="1"/>
  <c r="HE189" i="1"/>
  <c r="HE188" i="1"/>
  <c r="HO188" i="1" s="1"/>
  <c r="HE202" i="1"/>
  <c r="HE171" i="1"/>
  <c r="HO171" i="1" s="1"/>
  <c r="HE165" i="1"/>
  <c r="HO165" i="1" s="1"/>
  <c r="HE161" i="1"/>
  <c r="HO161" i="1" s="1"/>
  <c r="HE153" i="1"/>
  <c r="HE174" i="1"/>
  <c r="HO174" i="1" s="1"/>
  <c r="HE158" i="1"/>
  <c r="HE147" i="1"/>
  <c r="HE125" i="1"/>
  <c r="HE138" i="1"/>
  <c r="HO138" i="1" s="1"/>
  <c r="HE130" i="1"/>
  <c r="HE121" i="1"/>
  <c r="HO121" i="1" s="1"/>
  <c r="HE104" i="1"/>
  <c r="HE117" i="1"/>
  <c r="HO117" i="1" s="1"/>
  <c r="HE114" i="1"/>
  <c r="HE98" i="1"/>
  <c r="HO98" i="1" s="1"/>
  <c r="HE95" i="1"/>
  <c r="HE115" i="1"/>
  <c r="HO115" i="1" s="1"/>
  <c r="HE99" i="1"/>
  <c r="HO99" i="1" s="1"/>
  <c r="HE91" i="1"/>
  <c r="HO91" i="1" s="1"/>
  <c r="HE76" i="1"/>
  <c r="HE68" i="1"/>
  <c r="HO68" i="1" s="1"/>
  <c r="HE65" i="1"/>
  <c r="HE62" i="1"/>
  <c r="HO62" i="1" s="1"/>
  <c r="HE72" i="1"/>
  <c r="HE32" i="1"/>
  <c r="HO32" i="1" s="1"/>
  <c r="HE34" i="1"/>
  <c r="HO34" i="1" s="1"/>
  <c r="HE55" i="1"/>
  <c r="HO55" i="1" s="1"/>
  <c r="HE36" i="1"/>
  <c r="GI18" i="1"/>
  <c r="GQ18" i="1"/>
  <c r="IE18" i="1"/>
  <c r="PY18" i="1"/>
  <c r="GH19" i="1"/>
  <c r="GP19" i="1"/>
  <c r="HN19" i="1"/>
  <c r="ID19" i="1"/>
  <c r="PX19" i="1"/>
  <c r="RO19" i="1"/>
  <c r="FY20" i="1"/>
  <c r="GO20" i="1"/>
  <c r="HE20" i="1"/>
  <c r="HO20" i="1" s="1"/>
  <c r="IC20" i="1"/>
  <c r="OQ20" i="1"/>
  <c r="PW20" i="1"/>
  <c r="RN20" i="1"/>
  <c r="FX21" i="1"/>
  <c r="GN21" i="1"/>
  <c r="HD21" i="1"/>
  <c r="HN21" i="1" s="1"/>
  <c r="IB21" i="1"/>
  <c r="OP21" i="1"/>
  <c r="PV21" i="1"/>
  <c r="RS21" i="1"/>
  <c r="GK22" i="1"/>
  <c r="HI22" i="1"/>
  <c r="HS22" i="1" s="1"/>
  <c r="HY22" i="1"/>
  <c r="PC22" i="1"/>
  <c r="QA22" i="1"/>
  <c r="GH23" i="1"/>
  <c r="GP23" i="1"/>
  <c r="HF23" i="1"/>
  <c r="HP23" i="1" s="1"/>
  <c r="ID23" i="1"/>
  <c r="PX23" i="1"/>
  <c r="RM23" i="1"/>
  <c r="FO24" i="1"/>
  <c r="GM24" i="1"/>
  <c r="HK24" i="1"/>
  <c r="HU24" i="1" s="1"/>
  <c r="IA24" i="1"/>
  <c r="OF24" i="1"/>
  <c r="PE24" i="1"/>
  <c r="PU24" i="1"/>
  <c r="RR24" i="1"/>
  <c r="GJ25" i="1"/>
  <c r="HP25" i="1"/>
  <c r="HX25" i="1"/>
  <c r="RO25" i="1"/>
  <c r="FY26" i="1"/>
  <c r="GO26" i="1"/>
  <c r="HU26" i="1"/>
  <c r="IC26" i="1"/>
  <c r="OQ26" i="1"/>
  <c r="PW26" i="1"/>
  <c r="RL26" i="1"/>
  <c r="FN27" i="1"/>
  <c r="GL27" i="1"/>
  <c r="HJ27" i="1"/>
  <c r="HT27" i="1" s="1"/>
  <c r="HZ27" i="1"/>
  <c r="PT27" i="1"/>
  <c r="RQ27" i="1"/>
  <c r="GI28" i="1"/>
  <c r="GQ28" i="1"/>
  <c r="HG28" i="1"/>
  <c r="HQ28" i="1" s="1"/>
  <c r="HO28" i="1"/>
  <c r="IE28" i="1"/>
  <c r="RN28" i="1"/>
  <c r="FX29" i="1"/>
  <c r="GN29" i="1"/>
  <c r="HD29" i="1"/>
  <c r="HN29" i="1" s="1"/>
  <c r="HT29" i="1"/>
  <c r="IB29" i="1"/>
  <c r="OP29" i="1"/>
  <c r="PT29" i="1"/>
  <c r="IA30" i="1"/>
  <c r="GM30" i="1"/>
  <c r="GN30" i="1"/>
  <c r="HY30" i="1"/>
  <c r="IA31" i="1"/>
  <c r="GM31" i="1"/>
  <c r="GN31" i="1"/>
  <c r="HD31" i="1"/>
  <c r="HN31" i="1" s="1"/>
  <c r="PT31" i="1"/>
  <c r="PU32" i="1"/>
  <c r="HY32" i="1"/>
  <c r="GK32" i="1"/>
  <c r="PA32" i="1"/>
  <c r="PY34" i="1"/>
  <c r="FY35" i="1"/>
  <c r="FX36" i="1"/>
  <c r="PZ36" i="1"/>
  <c r="FY37" i="1"/>
  <c r="PT38" i="1"/>
  <c r="HX39" i="1"/>
  <c r="FY41" i="1"/>
  <c r="QA41" i="1"/>
  <c r="PV43" i="1"/>
  <c r="PU44" i="1"/>
  <c r="FY45" i="1"/>
  <c r="PT46" i="1"/>
  <c r="PX48" i="1"/>
  <c r="HQ49" i="1"/>
  <c r="PX50" i="1"/>
  <c r="OZ51" i="1"/>
  <c r="ID51" i="1"/>
  <c r="FX52" i="1"/>
  <c r="PZ52" i="1"/>
  <c r="FY53" i="1"/>
  <c r="HU53" i="1"/>
  <c r="FY54" i="1"/>
  <c r="HU54" i="1"/>
  <c r="PX56" i="1"/>
  <c r="IB57" i="1"/>
  <c r="PX58" i="1"/>
  <c r="OZ59" i="1"/>
  <c r="PZ59" i="1"/>
  <c r="GE503" i="1"/>
  <c r="GE501" i="1"/>
  <c r="GE502" i="1"/>
  <c r="GE504" i="1"/>
  <c r="GO494" i="1"/>
  <c r="IC491" i="1"/>
  <c r="GO491" i="1"/>
  <c r="GO493" i="1"/>
  <c r="GO489" i="1"/>
  <c r="GO486" i="1"/>
  <c r="PY489" i="1"/>
  <c r="IC489" i="1"/>
  <c r="HI488" i="1"/>
  <c r="IC485" i="1"/>
  <c r="GO485" i="1"/>
  <c r="HI483" i="1"/>
  <c r="HI485" i="1"/>
  <c r="IC479" i="1"/>
  <c r="GO479" i="1"/>
  <c r="HI481" i="1"/>
  <c r="IC465" i="1"/>
  <c r="GO465" i="1"/>
  <c r="GO478" i="1"/>
  <c r="IC463" i="1"/>
  <c r="GO463" i="1"/>
  <c r="HI478" i="1"/>
  <c r="IC458" i="1"/>
  <c r="GO458" i="1"/>
  <c r="IC449" i="1"/>
  <c r="GO449" i="1"/>
  <c r="HI457" i="1"/>
  <c r="IC454" i="1"/>
  <c r="GO454" i="1"/>
  <c r="HI455" i="1"/>
  <c r="IC450" i="1"/>
  <c r="GO450" i="1"/>
  <c r="HI441" i="1"/>
  <c r="IC447" i="1"/>
  <c r="GO447" i="1"/>
  <c r="PY441" i="1"/>
  <c r="PY446" i="1"/>
  <c r="IC444" i="1"/>
  <c r="GO444" i="1"/>
  <c r="HI445" i="1"/>
  <c r="IC446" i="1"/>
  <c r="GO446" i="1"/>
  <c r="HI447" i="1"/>
  <c r="HI439" i="1"/>
  <c r="GO437" i="1"/>
  <c r="IC435" i="1"/>
  <c r="GO435" i="1"/>
  <c r="IC425" i="1"/>
  <c r="GO425" i="1"/>
  <c r="PY424" i="1"/>
  <c r="GO438" i="1"/>
  <c r="IC438" i="1"/>
  <c r="PY422" i="1"/>
  <c r="IC414" i="1"/>
  <c r="GO414" i="1"/>
  <c r="IC422" i="1"/>
  <c r="HI415" i="1"/>
  <c r="GO421" i="1"/>
  <c r="HI420" i="1"/>
  <c r="IC421" i="1"/>
  <c r="IC418" i="1"/>
  <c r="GO418" i="1"/>
  <c r="GO422" i="1"/>
  <c r="IC420" i="1"/>
  <c r="GO420" i="1"/>
  <c r="PY421" i="1"/>
  <c r="IC417" i="1"/>
  <c r="GO417" i="1"/>
  <c r="GO407" i="1"/>
  <c r="IC412" i="1"/>
  <c r="GO412" i="1"/>
  <c r="IC409" i="1"/>
  <c r="GO409" i="1"/>
  <c r="HI412" i="1"/>
  <c r="HI409" i="1"/>
  <c r="PY407" i="1"/>
  <c r="PY412" i="1"/>
  <c r="IC410" i="1"/>
  <c r="GO410" i="1"/>
  <c r="HI396" i="1"/>
  <c r="IC397" i="1"/>
  <c r="GO397" i="1"/>
  <c r="IC404" i="1"/>
  <c r="GO404" i="1"/>
  <c r="HI397" i="1"/>
  <c r="IC398" i="1"/>
  <c r="GO398" i="1"/>
  <c r="PY384" i="1"/>
  <c r="HI391" i="1"/>
  <c r="PY387" i="1"/>
  <c r="IC384" i="1"/>
  <c r="GO384" i="1"/>
  <c r="PY385" i="1"/>
  <c r="IC383" i="1"/>
  <c r="GO383" i="1"/>
  <c r="GO391" i="1"/>
  <c r="HI384" i="1"/>
  <c r="PY372" i="1"/>
  <c r="PY368" i="1"/>
  <c r="IC366" i="1"/>
  <c r="GO366" i="1"/>
  <c r="IC381" i="1"/>
  <c r="GO381" i="1"/>
  <c r="IC372" i="1"/>
  <c r="GO372" i="1"/>
  <c r="HI367" i="1"/>
  <c r="HS367" i="1" s="1"/>
  <c r="PY365" i="1"/>
  <c r="IC363" i="1"/>
  <c r="GO363" i="1"/>
  <c r="PY367" i="1"/>
  <c r="IC365" i="1"/>
  <c r="GO365" i="1"/>
  <c r="GO380" i="1"/>
  <c r="HI372" i="1"/>
  <c r="HS372" i="1" s="1"/>
  <c r="HI363" i="1"/>
  <c r="IC357" i="1"/>
  <c r="GO357" i="1"/>
  <c r="HI343" i="1"/>
  <c r="HI348" i="1"/>
  <c r="HI340" i="1"/>
  <c r="PY355" i="1"/>
  <c r="IC352" i="1"/>
  <c r="GO352" i="1"/>
  <c r="PY343" i="1"/>
  <c r="IC341" i="1"/>
  <c r="GO341" i="1"/>
  <c r="PY348" i="1"/>
  <c r="HI342" i="1"/>
  <c r="PY340" i="1"/>
  <c r="PY360" i="1"/>
  <c r="HI359" i="1"/>
  <c r="HI347" i="1"/>
  <c r="IC343" i="1"/>
  <c r="GO343" i="1"/>
  <c r="PY354" i="1"/>
  <c r="IC348" i="1"/>
  <c r="GO348" i="1"/>
  <c r="IC330" i="1"/>
  <c r="GO330" i="1"/>
  <c r="PY342" i="1"/>
  <c r="IC335" i="1"/>
  <c r="GO335" i="1"/>
  <c r="PY329" i="1"/>
  <c r="HI328" i="1"/>
  <c r="IC340" i="1"/>
  <c r="GO339" i="1"/>
  <c r="PY331" i="1"/>
  <c r="IC329" i="1"/>
  <c r="GO329" i="1"/>
  <c r="GO334" i="1"/>
  <c r="GO326" i="1"/>
  <c r="GO340" i="1"/>
  <c r="HI335" i="1"/>
  <c r="HI332" i="1"/>
  <c r="HS332" i="1" s="1"/>
  <c r="HI312" i="1"/>
  <c r="HS312" i="1" s="1"/>
  <c r="PY316" i="1"/>
  <c r="IC314" i="1"/>
  <c r="GO314" i="1"/>
  <c r="PY307" i="1"/>
  <c r="PY323" i="1"/>
  <c r="IC316" i="1"/>
  <c r="GO316" i="1"/>
  <c r="IC322" i="1"/>
  <c r="GO322" i="1"/>
  <c r="PY315" i="1"/>
  <c r="PY306" i="1"/>
  <c r="IC315" i="1"/>
  <c r="GO315" i="1"/>
  <c r="PY308" i="1"/>
  <c r="IC321" i="1"/>
  <c r="GO321" i="1"/>
  <c r="IC318" i="1"/>
  <c r="GO318" i="1"/>
  <c r="PY314" i="1"/>
  <c r="GO311" i="1"/>
  <c r="PY301" i="1"/>
  <c r="IC299" i="1"/>
  <c r="GO299" i="1"/>
  <c r="PY293" i="1"/>
  <c r="GO306" i="1"/>
  <c r="IC306" i="1"/>
  <c r="IC301" i="1"/>
  <c r="GO301" i="1"/>
  <c r="HI297" i="1"/>
  <c r="IC293" i="1"/>
  <c r="GO293" i="1"/>
  <c r="IC311" i="1"/>
  <c r="HI304" i="1"/>
  <c r="PY300" i="1"/>
  <c r="IC298" i="1"/>
  <c r="GO298" i="1"/>
  <c r="PY292" i="1"/>
  <c r="IC300" i="1"/>
  <c r="GO300" i="1"/>
  <c r="HI296" i="1"/>
  <c r="IC292" i="1"/>
  <c r="GO292" i="1"/>
  <c r="HI293" i="1"/>
  <c r="GO291" i="1"/>
  <c r="GO290" i="1"/>
  <c r="GO289" i="1"/>
  <c r="HI281" i="1"/>
  <c r="HS281" i="1" s="1"/>
  <c r="IC277" i="1"/>
  <c r="GO277" i="1"/>
  <c r="PY284" i="1"/>
  <c r="PY276" i="1"/>
  <c r="IC289" i="1"/>
  <c r="PY286" i="1"/>
  <c r="IC284" i="1"/>
  <c r="GO284" i="1"/>
  <c r="PY278" i="1"/>
  <c r="IC276" i="1"/>
  <c r="GO276" i="1"/>
  <c r="IC290" i="1"/>
  <c r="GO281" i="1"/>
  <c r="PY275" i="1"/>
  <c r="HI282" i="1"/>
  <c r="IC291" i="1"/>
  <c r="IC283" i="1"/>
  <c r="GO283" i="1"/>
  <c r="PY277" i="1"/>
  <c r="IC275" i="1"/>
  <c r="IC272" i="1"/>
  <c r="GO272" i="1"/>
  <c r="HI268" i="1"/>
  <c r="IC262" i="1"/>
  <c r="GO262" i="1"/>
  <c r="HI273" i="1"/>
  <c r="IC269" i="1"/>
  <c r="GO269" i="1"/>
  <c r="IC259" i="1"/>
  <c r="GO259" i="1"/>
  <c r="PY270" i="1"/>
  <c r="PY260" i="1"/>
  <c r="IC273" i="1"/>
  <c r="GO273" i="1"/>
  <c r="GO275" i="1"/>
  <c r="IC274" i="1"/>
  <c r="PY272" i="1"/>
  <c r="IC270" i="1"/>
  <c r="GO270" i="1"/>
  <c r="PY262" i="1"/>
  <c r="GO263" i="1"/>
  <c r="PY266" i="1"/>
  <c r="GO260" i="1"/>
  <c r="PY255" i="1"/>
  <c r="IC253" i="1"/>
  <c r="GO253" i="1"/>
  <c r="PY247" i="1"/>
  <c r="PY257" i="1"/>
  <c r="HI256" i="1"/>
  <c r="HS256" i="1" s="1"/>
  <c r="HI254" i="1"/>
  <c r="HI246" i="1"/>
  <c r="HS246" i="1" s="1"/>
  <c r="IC263" i="1"/>
  <c r="HI251" i="1"/>
  <c r="PY249" i="1"/>
  <c r="PY254" i="1"/>
  <c r="PY246" i="1"/>
  <c r="IC249" i="1"/>
  <c r="GO249" i="1"/>
  <c r="IC254" i="1"/>
  <c r="GO254" i="1"/>
  <c r="HI250" i="1"/>
  <c r="PY248" i="1"/>
  <c r="IC246" i="1"/>
  <c r="GO246" i="1"/>
  <c r="IC260" i="1"/>
  <c r="HI255" i="1"/>
  <c r="HI220" i="1"/>
  <c r="PY240" i="1"/>
  <c r="HI233" i="1"/>
  <c r="PY231" i="1"/>
  <c r="PY223" i="1"/>
  <c r="PY214" i="1"/>
  <c r="IC234" i="1"/>
  <c r="GO234" i="1"/>
  <c r="HI230" i="1"/>
  <c r="IC226" i="1"/>
  <c r="GO226" i="1"/>
  <c r="IC218" i="1"/>
  <c r="GO218" i="1"/>
  <c r="GO245" i="1"/>
  <c r="PY243" i="1"/>
  <c r="IC240" i="1"/>
  <c r="GO240" i="1"/>
  <c r="HI235" i="1"/>
  <c r="PY233" i="1"/>
  <c r="IC231" i="1"/>
  <c r="GO231" i="1"/>
  <c r="PY225" i="1"/>
  <c r="IC223" i="1"/>
  <c r="GO223" i="1"/>
  <c r="PY217" i="1"/>
  <c r="IC214" i="1"/>
  <c r="GO214" i="1"/>
  <c r="PY239" i="1"/>
  <c r="GO236" i="1"/>
  <c r="PY222" i="1"/>
  <c r="HI215" i="1"/>
  <c r="HS215" i="1" s="1"/>
  <c r="PY213" i="1"/>
  <c r="HI229" i="1"/>
  <c r="HS229" i="1" s="1"/>
  <c r="IC245" i="1"/>
  <c r="IC239" i="1"/>
  <c r="GO239" i="1"/>
  <c r="IC230" i="1"/>
  <c r="GO230" i="1"/>
  <c r="HI226" i="1"/>
  <c r="HS226" i="1" s="1"/>
  <c r="IC222" i="1"/>
  <c r="GO222" i="1"/>
  <c r="PY215" i="1"/>
  <c r="IC213" i="1"/>
  <c r="GO213" i="1"/>
  <c r="GO207" i="1"/>
  <c r="IC198" i="1"/>
  <c r="GO198" i="1"/>
  <c r="IC190" i="1"/>
  <c r="GO190" i="1"/>
  <c r="IC182" i="1"/>
  <c r="GO182" i="1"/>
  <c r="HI183" i="1"/>
  <c r="PY203" i="1"/>
  <c r="HI196" i="1"/>
  <c r="HS196" i="1" s="1"/>
  <c r="PY194" i="1"/>
  <c r="PY186" i="1"/>
  <c r="PY205" i="1"/>
  <c r="IC203" i="1"/>
  <c r="GO203" i="1"/>
  <c r="PY196" i="1"/>
  <c r="IC194" i="1"/>
  <c r="GO194" i="1"/>
  <c r="PY188" i="1"/>
  <c r="IC186" i="1"/>
  <c r="GO186" i="1"/>
  <c r="HI182" i="1"/>
  <c r="IC210" i="1"/>
  <c r="IC208" i="1"/>
  <c r="GO208" i="1"/>
  <c r="PY202" i="1"/>
  <c r="IC199" i="1"/>
  <c r="GO199" i="1"/>
  <c r="HI195" i="1"/>
  <c r="HS195" i="1" s="1"/>
  <c r="PY193" i="1"/>
  <c r="IC191" i="1"/>
  <c r="GO191" i="1"/>
  <c r="PY185" i="1"/>
  <c r="IC183" i="1"/>
  <c r="GO183" i="1"/>
  <c r="HI184" i="1"/>
  <c r="HI206" i="1"/>
  <c r="HS206" i="1" s="1"/>
  <c r="IC202" i="1"/>
  <c r="GO202" i="1"/>
  <c r="IC193" i="1"/>
  <c r="GO193" i="1"/>
  <c r="PY187" i="1"/>
  <c r="IC185" i="1"/>
  <c r="GO185" i="1"/>
  <c r="HI159" i="1"/>
  <c r="HI151" i="1"/>
  <c r="PY178" i="1"/>
  <c r="PY170" i="1"/>
  <c r="PY162" i="1"/>
  <c r="PY154" i="1"/>
  <c r="PY175" i="1"/>
  <c r="IC173" i="1"/>
  <c r="GO173" i="1"/>
  <c r="PY167" i="1"/>
  <c r="IC165" i="1"/>
  <c r="GO165" i="1"/>
  <c r="PY159" i="1"/>
  <c r="PY151" i="1"/>
  <c r="IC178" i="1"/>
  <c r="GO178" i="1"/>
  <c r="PY172" i="1"/>
  <c r="IC170" i="1"/>
  <c r="GO170" i="1"/>
  <c r="HI166" i="1"/>
  <c r="PY164" i="1"/>
  <c r="IC162" i="1"/>
  <c r="GO162" i="1"/>
  <c r="PY156" i="1"/>
  <c r="IC154" i="1"/>
  <c r="GO154" i="1"/>
  <c r="PY177" i="1"/>
  <c r="IC175" i="1"/>
  <c r="GO175" i="1"/>
  <c r="PY169" i="1"/>
  <c r="IC167" i="1"/>
  <c r="GO167" i="1"/>
  <c r="PY161" i="1"/>
  <c r="IC159" i="1"/>
  <c r="GO159" i="1"/>
  <c r="PY153" i="1"/>
  <c r="HI176" i="1"/>
  <c r="IC172" i="1"/>
  <c r="GO172" i="1"/>
  <c r="HI168" i="1"/>
  <c r="IC164" i="1"/>
  <c r="GO164" i="1"/>
  <c r="IC177" i="1"/>
  <c r="GO177" i="1"/>
  <c r="IC169" i="1"/>
  <c r="GO169" i="1"/>
  <c r="IC161" i="1"/>
  <c r="GO161" i="1"/>
  <c r="IC153" i="1"/>
  <c r="GO153" i="1"/>
  <c r="HI162" i="1"/>
  <c r="HS162" i="1" s="1"/>
  <c r="IC134" i="1"/>
  <c r="GO134" i="1"/>
  <c r="PY128" i="1"/>
  <c r="IC126" i="1"/>
  <c r="GO126" i="1"/>
  <c r="HI122" i="1"/>
  <c r="HS122" i="1" s="1"/>
  <c r="GO151" i="1"/>
  <c r="IC151" i="1"/>
  <c r="IC144" i="1"/>
  <c r="GO144" i="1"/>
  <c r="IC128" i="1"/>
  <c r="GO128" i="1"/>
  <c r="IC149" i="1"/>
  <c r="GO149" i="1"/>
  <c r="GO141" i="1"/>
  <c r="GO143" i="1"/>
  <c r="PY137" i="1"/>
  <c r="IC135" i="1"/>
  <c r="GO135" i="1"/>
  <c r="PY129" i="1"/>
  <c r="IC127" i="1"/>
  <c r="GO127" i="1"/>
  <c r="PY121" i="1"/>
  <c r="IC148" i="1"/>
  <c r="GO148" i="1"/>
  <c r="IC140" i="1"/>
  <c r="GO140" i="1"/>
  <c r="HI136" i="1"/>
  <c r="HS136" i="1" s="1"/>
  <c r="PY134" i="1"/>
  <c r="IC132" i="1"/>
  <c r="GO132" i="1"/>
  <c r="HI128" i="1"/>
  <c r="HS128" i="1" s="1"/>
  <c r="PY126" i="1"/>
  <c r="IC124" i="1"/>
  <c r="GO124" i="1"/>
  <c r="HI149" i="1"/>
  <c r="HS149" i="1" s="1"/>
  <c r="IC145" i="1"/>
  <c r="GO145" i="1"/>
  <c r="HI141" i="1"/>
  <c r="IC137" i="1"/>
  <c r="GO137" i="1"/>
  <c r="IC129" i="1"/>
  <c r="GO129" i="1"/>
  <c r="IC121" i="1"/>
  <c r="GO121" i="1"/>
  <c r="HI116" i="1"/>
  <c r="PY98" i="1"/>
  <c r="PY90" i="1"/>
  <c r="PY120" i="1"/>
  <c r="HI113" i="1"/>
  <c r="IC109" i="1"/>
  <c r="GO109" i="1"/>
  <c r="HI105" i="1"/>
  <c r="IC101" i="1"/>
  <c r="GO101" i="1"/>
  <c r="HI97" i="1"/>
  <c r="HS97" i="1" s="1"/>
  <c r="IC93" i="1"/>
  <c r="GO93" i="1"/>
  <c r="HI118" i="1"/>
  <c r="HS118" i="1" s="1"/>
  <c r="IC114" i="1"/>
  <c r="GO114" i="1"/>
  <c r="HI110" i="1"/>
  <c r="HS110" i="1" s="1"/>
  <c r="IC106" i="1"/>
  <c r="GO106" i="1"/>
  <c r="IC98" i="1"/>
  <c r="GO98" i="1"/>
  <c r="IC90" i="1"/>
  <c r="GO90" i="1"/>
  <c r="GO120" i="1"/>
  <c r="HI96" i="1"/>
  <c r="HS96" i="1" s="1"/>
  <c r="PY115" i="1"/>
  <c r="IC113" i="1"/>
  <c r="GO113" i="1"/>
  <c r="IC120" i="1"/>
  <c r="IC118" i="1"/>
  <c r="GO118" i="1"/>
  <c r="IC110" i="1"/>
  <c r="GO110" i="1"/>
  <c r="IC102" i="1"/>
  <c r="GO102" i="1"/>
  <c r="HI90" i="1"/>
  <c r="IC115" i="1"/>
  <c r="GO115" i="1"/>
  <c r="PY109" i="1"/>
  <c r="IC107" i="1"/>
  <c r="GO107" i="1"/>
  <c r="PY101" i="1"/>
  <c r="IC99" i="1"/>
  <c r="GO99" i="1"/>
  <c r="PY93" i="1"/>
  <c r="IC91" i="1"/>
  <c r="GO91" i="1"/>
  <c r="HI73" i="1"/>
  <c r="HI86" i="1"/>
  <c r="HI67" i="1"/>
  <c r="IC76" i="1"/>
  <c r="GO76" i="1"/>
  <c r="IC68" i="1"/>
  <c r="GO68" i="1"/>
  <c r="PY83" i="1"/>
  <c r="GO81" i="1"/>
  <c r="PY75" i="1"/>
  <c r="IC73" i="1"/>
  <c r="GO73" i="1"/>
  <c r="PY67" i="1"/>
  <c r="IC65" i="1"/>
  <c r="GO65" i="1"/>
  <c r="HI61" i="1"/>
  <c r="HS61" i="1" s="1"/>
  <c r="PY88" i="1"/>
  <c r="PY80" i="1"/>
  <c r="PY72" i="1"/>
  <c r="HI66" i="1"/>
  <c r="HS66" i="1" s="1"/>
  <c r="PY64" i="1"/>
  <c r="IC83" i="1"/>
  <c r="GO83" i="1"/>
  <c r="HI79" i="1"/>
  <c r="HS79" i="1" s="1"/>
  <c r="IC75" i="1"/>
  <c r="GO75" i="1"/>
  <c r="PY69" i="1"/>
  <c r="IC67" i="1"/>
  <c r="GO67" i="1"/>
  <c r="PY61" i="1"/>
  <c r="IC88" i="1"/>
  <c r="GO88" i="1"/>
  <c r="PY82" i="1"/>
  <c r="IC80" i="1"/>
  <c r="GO80" i="1"/>
  <c r="PY74" i="1"/>
  <c r="IC72" i="1"/>
  <c r="GO72" i="1"/>
  <c r="PY66" i="1"/>
  <c r="IC46" i="1"/>
  <c r="GO46" i="1"/>
  <c r="PY40" i="1"/>
  <c r="IC38" i="1"/>
  <c r="GO38" i="1"/>
  <c r="IC64" i="1"/>
  <c r="GO60" i="1"/>
  <c r="IC51" i="1"/>
  <c r="GO51" i="1"/>
  <c r="IC43" i="1"/>
  <c r="GO43" i="1"/>
  <c r="IC35" i="1"/>
  <c r="GO35" i="1"/>
  <c r="GO56" i="1"/>
  <c r="HI44" i="1"/>
  <c r="HS44" i="1" s="1"/>
  <c r="PY59" i="1"/>
  <c r="IC59" i="1"/>
  <c r="HI33" i="1"/>
  <c r="HS33" i="1" s="1"/>
  <c r="HI59" i="1"/>
  <c r="HS59" i="1" s="1"/>
  <c r="IC60" i="1"/>
  <c r="IC55" i="1"/>
  <c r="GO55" i="1"/>
  <c r="HI51" i="1"/>
  <c r="HS51" i="1" s="1"/>
  <c r="IC47" i="1"/>
  <c r="GO47" i="1"/>
  <c r="IC39" i="1"/>
  <c r="GO39" i="1"/>
  <c r="HI35" i="1"/>
  <c r="HS35" i="1" s="1"/>
  <c r="GO64" i="1"/>
  <c r="GO59" i="1"/>
  <c r="PY54" i="1"/>
  <c r="IC52" i="1"/>
  <c r="GO52" i="1"/>
  <c r="PY46" i="1"/>
  <c r="IC44" i="1"/>
  <c r="GO44" i="1"/>
  <c r="PY38" i="1"/>
  <c r="G35" i="2"/>
  <c r="F35" i="2"/>
  <c r="E35" i="2"/>
  <c r="D35" i="2"/>
  <c r="OX501" i="1"/>
  <c r="C35" i="2"/>
  <c r="J35" i="2"/>
  <c r="I35" i="2"/>
  <c r="H35" i="2"/>
  <c r="FX9" i="1"/>
  <c r="GF503" i="1"/>
  <c r="GF502" i="1"/>
  <c r="GF504" i="1"/>
  <c r="GF501" i="1"/>
  <c r="GP493" i="1"/>
  <c r="PZ492" i="1"/>
  <c r="ID486" i="1"/>
  <c r="GP486" i="1"/>
  <c r="HJ488" i="1"/>
  <c r="PZ486" i="1"/>
  <c r="GP485" i="1"/>
  <c r="HJ483" i="1"/>
  <c r="PZ482" i="1"/>
  <c r="ID482" i="1"/>
  <c r="GP482" i="1"/>
  <c r="HJ485" i="1"/>
  <c r="ID479" i="1"/>
  <c r="GP479" i="1"/>
  <c r="PZ481" i="1"/>
  <c r="ID481" i="1"/>
  <c r="GP481" i="1"/>
  <c r="HJ481" i="1"/>
  <c r="PZ479" i="1"/>
  <c r="ID478" i="1"/>
  <c r="GP478" i="1"/>
  <c r="PZ463" i="1"/>
  <c r="ID477" i="1"/>
  <c r="GP477" i="1"/>
  <c r="HJ478" i="1"/>
  <c r="ID465" i="1"/>
  <c r="ID459" i="1"/>
  <c r="GP459" i="1"/>
  <c r="HJ457" i="1"/>
  <c r="GP465" i="1"/>
  <c r="ID455" i="1"/>
  <c r="GP455" i="1"/>
  <c r="ID451" i="1"/>
  <c r="GP451" i="1"/>
  <c r="HJ455" i="1"/>
  <c r="ID450" i="1"/>
  <c r="GP450" i="1"/>
  <c r="ID456" i="1"/>
  <c r="GP456" i="1"/>
  <c r="ID444" i="1"/>
  <c r="GP444" i="1"/>
  <c r="HJ445" i="1"/>
  <c r="PZ443" i="1"/>
  <c r="HJ447" i="1"/>
  <c r="PZ445" i="1"/>
  <c r="ID443" i="1"/>
  <c r="GP443" i="1"/>
  <c r="HJ441" i="1"/>
  <c r="PZ440" i="1"/>
  <c r="ID440" i="1"/>
  <c r="GP440" i="1"/>
  <c r="PZ435" i="1"/>
  <c r="PZ436" i="1"/>
  <c r="ID435" i="1"/>
  <c r="GP435" i="1"/>
  <c r="ID439" i="1"/>
  <c r="GP439" i="1"/>
  <c r="ID436" i="1"/>
  <c r="GP436" i="1"/>
  <c r="GP441" i="1"/>
  <c r="ID441" i="1"/>
  <c r="HJ439" i="1"/>
  <c r="PZ424" i="1"/>
  <c r="ID422" i="1"/>
  <c r="GP422" i="1"/>
  <c r="PZ430" i="1"/>
  <c r="ID424" i="1"/>
  <c r="GP424" i="1"/>
  <c r="PZ437" i="1"/>
  <c r="ID430" i="1"/>
  <c r="GP430" i="1"/>
  <c r="ID423" i="1"/>
  <c r="GP423" i="1"/>
  <c r="HJ415" i="1"/>
  <c r="HT415" i="1" s="1"/>
  <c r="HJ420" i="1"/>
  <c r="ID418" i="1"/>
  <c r="GP418" i="1"/>
  <c r="PZ417" i="1"/>
  <c r="ID415" i="1"/>
  <c r="GP415" i="1"/>
  <c r="ID417" i="1"/>
  <c r="GP417" i="1"/>
  <c r="GP412" i="1"/>
  <c r="PZ406" i="1"/>
  <c r="ID406" i="1"/>
  <c r="GP406" i="1"/>
  <c r="HJ412" i="1"/>
  <c r="HJ409" i="1"/>
  <c r="PZ412" i="1"/>
  <c r="ID410" i="1"/>
  <c r="GP410" i="1"/>
  <c r="PZ409" i="1"/>
  <c r="ID407" i="1"/>
  <c r="GP407" i="1"/>
  <c r="HJ396" i="1"/>
  <c r="ID405" i="1"/>
  <c r="GP405" i="1"/>
  <c r="PZ396" i="1"/>
  <c r="ID402" i="1"/>
  <c r="GP402" i="1"/>
  <c r="ID396" i="1"/>
  <c r="GP396" i="1"/>
  <c r="HJ397" i="1"/>
  <c r="ID392" i="1"/>
  <c r="HJ391" i="1"/>
  <c r="PZ383" i="1"/>
  <c r="GP392" i="1"/>
  <c r="ID391" i="1"/>
  <c r="GP391" i="1"/>
  <c r="HJ384" i="1"/>
  <c r="PZ382" i="1"/>
  <c r="GP385" i="1"/>
  <c r="ID381" i="1"/>
  <c r="GP381" i="1"/>
  <c r="ID372" i="1"/>
  <c r="GP372" i="1"/>
  <c r="HJ367" i="1"/>
  <c r="HT367" i="1" s="1"/>
  <c r="PZ365" i="1"/>
  <c r="ID363" i="1"/>
  <c r="GP363" i="1"/>
  <c r="PZ380" i="1"/>
  <c r="PZ371" i="1"/>
  <c r="ID368" i="1"/>
  <c r="GP368" i="1"/>
  <c r="PZ362" i="1"/>
  <c r="ID380" i="1"/>
  <c r="GP380" i="1"/>
  <c r="ID371" i="1"/>
  <c r="GP371" i="1"/>
  <c r="PZ364" i="1"/>
  <c r="ID362" i="1"/>
  <c r="GP362" i="1"/>
  <c r="HJ372" i="1"/>
  <c r="HT372" i="1" s="1"/>
  <c r="HJ363" i="1"/>
  <c r="ID364" i="1"/>
  <c r="GP364" i="1"/>
  <c r="HJ359" i="1"/>
  <c r="ID354" i="1"/>
  <c r="GP354" i="1"/>
  <c r="HJ343" i="1"/>
  <c r="HJ348" i="1"/>
  <c r="HT348" i="1" s="1"/>
  <c r="HJ340" i="1"/>
  <c r="ID360" i="1"/>
  <c r="PZ348" i="1"/>
  <c r="ID346" i="1"/>
  <c r="GP346" i="1"/>
  <c r="HJ342" i="1"/>
  <c r="GP360" i="1"/>
  <c r="HJ347" i="1"/>
  <c r="HT347" i="1" s="1"/>
  <c r="PZ345" i="1"/>
  <c r="ID340" i="1"/>
  <c r="GP340" i="1"/>
  <c r="ID357" i="1"/>
  <c r="GP357" i="1"/>
  <c r="PZ347" i="1"/>
  <c r="ID345" i="1"/>
  <c r="GP345" i="1"/>
  <c r="ID335" i="1"/>
  <c r="GP335" i="1"/>
  <c r="ID327" i="1"/>
  <c r="GP327" i="1"/>
  <c r="PZ334" i="1"/>
  <c r="HJ328" i="1"/>
  <c r="PZ326" i="1"/>
  <c r="PZ340" i="1"/>
  <c r="ID334" i="1"/>
  <c r="GP334" i="1"/>
  <c r="PZ328" i="1"/>
  <c r="ID326" i="1"/>
  <c r="GP326" i="1"/>
  <c r="HJ335" i="1"/>
  <c r="ID323" i="1"/>
  <c r="HJ332" i="1"/>
  <c r="HT332" i="1" s="1"/>
  <c r="GP323" i="1"/>
  <c r="ID320" i="1"/>
  <c r="GP320" i="1"/>
  <c r="PZ312" i="1"/>
  <c r="ID310" i="1"/>
  <c r="GP310" i="1"/>
  <c r="PZ321" i="1"/>
  <c r="ID319" i="1"/>
  <c r="GP319" i="1"/>
  <c r="PZ311" i="1"/>
  <c r="ID321" i="1"/>
  <c r="GP321" i="1"/>
  <c r="ID318" i="1"/>
  <c r="GP318" i="1"/>
  <c r="ID311" i="1"/>
  <c r="GP311" i="1"/>
  <c r="PZ320" i="1"/>
  <c r="HJ312" i="1"/>
  <c r="PZ310" i="1"/>
  <c r="PZ298" i="1"/>
  <c r="ID296" i="1"/>
  <c r="GP296" i="1"/>
  <c r="HJ297" i="1"/>
  <c r="PZ295" i="1"/>
  <c r="HJ304" i="1"/>
  <c r="HT304" i="1" s="1"/>
  <c r="ID298" i="1"/>
  <c r="GP298" i="1"/>
  <c r="ID290" i="1"/>
  <c r="GP308" i="1"/>
  <c r="ID305" i="1"/>
  <c r="GP305" i="1"/>
  <c r="PZ297" i="1"/>
  <c r="ID295" i="1"/>
  <c r="GP295" i="1"/>
  <c r="HJ296" i="1"/>
  <c r="HT296" i="1" s="1"/>
  <c r="HJ293" i="1"/>
  <c r="ID308" i="1"/>
  <c r="GP290" i="1"/>
  <c r="HJ281" i="1"/>
  <c r="ID282" i="1"/>
  <c r="GP282" i="1"/>
  <c r="PZ289" i="1"/>
  <c r="GP287" i="1"/>
  <c r="PZ281" i="1"/>
  <c r="GP279" i="1"/>
  <c r="PZ290" i="1"/>
  <c r="PZ283" i="1"/>
  <c r="ID281" i="1"/>
  <c r="GP281" i="1"/>
  <c r="PZ275" i="1"/>
  <c r="HJ282" i="1"/>
  <c r="HT282" i="1" s="1"/>
  <c r="PZ280" i="1"/>
  <c r="PZ282" i="1"/>
  <c r="ID280" i="1"/>
  <c r="GP280" i="1"/>
  <c r="HJ268" i="1"/>
  <c r="HT268" i="1" s="1"/>
  <c r="HJ273" i="1"/>
  <c r="ID259" i="1"/>
  <c r="GP259" i="1"/>
  <c r="ID265" i="1"/>
  <c r="GP265" i="1"/>
  <c r="PZ274" i="1"/>
  <c r="PZ266" i="1"/>
  <c r="ID274" i="1"/>
  <c r="ID270" i="1"/>
  <c r="GP270" i="1"/>
  <c r="PZ269" i="1"/>
  <c r="ID266" i="1"/>
  <c r="GP266" i="1"/>
  <c r="GP260" i="1"/>
  <c r="PZ257" i="1"/>
  <c r="HJ256" i="1"/>
  <c r="HT256" i="1" s="1"/>
  <c r="HJ254" i="1"/>
  <c r="HT254" i="1" s="1"/>
  <c r="PZ252" i="1"/>
  <c r="ID250" i="1"/>
  <c r="GP250" i="1"/>
  <c r="HJ246" i="1"/>
  <c r="HT246" i="1" s="1"/>
  <c r="PZ262" i="1"/>
  <c r="HJ251" i="1"/>
  <c r="PZ254" i="1"/>
  <c r="PZ246" i="1"/>
  <c r="PZ251" i="1"/>
  <c r="PZ259" i="1"/>
  <c r="ID256" i="1"/>
  <c r="ID254" i="1"/>
  <c r="GP254" i="1"/>
  <c r="HJ250" i="1"/>
  <c r="ID246" i="1"/>
  <c r="GP246" i="1"/>
  <c r="ID260" i="1"/>
  <c r="GP257" i="1"/>
  <c r="GP256" i="1"/>
  <c r="HJ255" i="1"/>
  <c r="HT255" i="1" s="1"/>
  <c r="PZ253" i="1"/>
  <c r="ID251" i="1"/>
  <c r="GP251" i="1"/>
  <c r="PZ245" i="1"/>
  <c r="ID257" i="1"/>
  <c r="HJ220" i="1"/>
  <c r="ID243" i="1"/>
  <c r="HJ233" i="1"/>
  <c r="HT233" i="1" s="1"/>
  <c r="GP243" i="1"/>
  <c r="PZ236" i="1"/>
  <c r="HJ230" i="1"/>
  <c r="HT230" i="1" s="1"/>
  <c r="PZ228" i="1"/>
  <c r="PZ220" i="1"/>
  <c r="PZ211" i="1"/>
  <c r="PZ243" i="1"/>
  <c r="HJ235" i="1"/>
  <c r="HT235" i="1" s="1"/>
  <c r="ID231" i="1"/>
  <c r="GP231" i="1"/>
  <c r="ID223" i="1"/>
  <c r="GP223" i="1"/>
  <c r="ID214" i="1"/>
  <c r="GP214" i="1"/>
  <c r="ID236" i="1"/>
  <c r="GP236" i="1"/>
  <c r="PZ230" i="1"/>
  <c r="ID228" i="1"/>
  <c r="GP228" i="1"/>
  <c r="PZ222" i="1"/>
  <c r="ID220" i="1"/>
  <c r="GP220" i="1"/>
  <c r="HJ215" i="1"/>
  <c r="PZ213" i="1"/>
  <c r="ID211" i="1"/>
  <c r="GP211" i="1"/>
  <c r="GP242" i="1"/>
  <c r="PZ235" i="1"/>
  <c r="HJ229" i="1"/>
  <c r="PZ227" i="1"/>
  <c r="PZ219" i="1"/>
  <c r="PZ210" i="1"/>
  <c r="HJ226" i="1"/>
  <c r="ID235" i="1"/>
  <c r="GP235" i="1"/>
  <c r="ID227" i="1"/>
  <c r="GP227" i="1"/>
  <c r="ID219" i="1"/>
  <c r="GP219" i="1"/>
  <c r="PZ212" i="1"/>
  <c r="ID204" i="1"/>
  <c r="GP204" i="1"/>
  <c r="ID195" i="1"/>
  <c r="GP195" i="1"/>
  <c r="ID187" i="1"/>
  <c r="GP187" i="1"/>
  <c r="HJ183" i="1"/>
  <c r="HJ196" i="1"/>
  <c r="HT196" i="1" s="1"/>
  <c r="GP210" i="1"/>
  <c r="PZ208" i="1"/>
  <c r="PZ199" i="1"/>
  <c r="PZ191" i="1"/>
  <c r="PZ183" i="1"/>
  <c r="HJ182" i="1"/>
  <c r="ID210" i="1"/>
  <c r="ID208" i="1"/>
  <c r="GP208" i="1"/>
  <c r="PZ202" i="1"/>
  <c r="ID199" i="1"/>
  <c r="GP199" i="1"/>
  <c r="HJ195" i="1"/>
  <c r="PZ193" i="1"/>
  <c r="ID191" i="1"/>
  <c r="GP191" i="1"/>
  <c r="PZ185" i="1"/>
  <c r="ID183" i="1"/>
  <c r="GP183" i="1"/>
  <c r="PZ207" i="1"/>
  <c r="ID205" i="1"/>
  <c r="GP205" i="1"/>
  <c r="PZ198" i="1"/>
  <c r="ID196" i="1"/>
  <c r="GP196" i="1"/>
  <c r="PZ190" i="1"/>
  <c r="ID188" i="1"/>
  <c r="GP188" i="1"/>
  <c r="HJ184" i="1"/>
  <c r="PZ182" i="1"/>
  <c r="HJ206" i="1"/>
  <c r="ID198" i="1"/>
  <c r="GP198" i="1"/>
  <c r="ID190" i="1"/>
  <c r="GP190" i="1"/>
  <c r="PZ184" i="1"/>
  <c r="ID182" i="1"/>
  <c r="GP182" i="1"/>
  <c r="PZ175" i="1"/>
  <c r="PZ167" i="1"/>
  <c r="PZ159" i="1"/>
  <c r="PZ151" i="1"/>
  <c r="ID178" i="1"/>
  <c r="GP178" i="1"/>
  <c r="PZ172" i="1"/>
  <c r="ID170" i="1"/>
  <c r="GP170" i="1"/>
  <c r="HJ166" i="1"/>
  <c r="HT166" i="1" s="1"/>
  <c r="PZ164" i="1"/>
  <c r="PZ156" i="1"/>
  <c r="GP180" i="1"/>
  <c r="PZ177" i="1"/>
  <c r="ID175" i="1"/>
  <c r="GP175" i="1"/>
  <c r="PZ169" i="1"/>
  <c r="ID167" i="1"/>
  <c r="GP167" i="1"/>
  <c r="PZ161" i="1"/>
  <c r="ID159" i="1"/>
  <c r="GP159" i="1"/>
  <c r="PZ153" i="1"/>
  <c r="HJ176" i="1"/>
  <c r="HT176" i="1" s="1"/>
  <c r="PZ174" i="1"/>
  <c r="HJ168" i="1"/>
  <c r="HT168" i="1" s="1"/>
  <c r="PZ166" i="1"/>
  <c r="ID164" i="1"/>
  <c r="GP164" i="1"/>
  <c r="PZ158" i="1"/>
  <c r="ID156" i="1"/>
  <c r="GP156" i="1"/>
  <c r="GP161" i="1"/>
  <c r="ID174" i="1"/>
  <c r="GP174" i="1"/>
  <c r="ID166" i="1"/>
  <c r="GP166" i="1"/>
  <c r="HJ162" i="1"/>
  <c r="HT162" i="1" s="1"/>
  <c r="ID158" i="1"/>
  <c r="GP158" i="1"/>
  <c r="HJ159" i="1"/>
  <c r="HJ151" i="1"/>
  <c r="HT151" i="1" s="1"/>
  <c r="GP151" i="1"/>
  <c r="ID139" i="1"/>
  <c r="GP139" i="1"/>
  <c r="PZ133" i="1"/>
  <c r="ID131" i="1"/>
  <c r="GP131" i="1"/>
  <c r="PZ125" i="1"/>
  <c r="ID123" i="1"/>
  <c r="GP123" i="1"/>
  <c r="ID151" i="1"/>
  <c r="ID149" i="1"/>
  <c r="GP149" i="1"/>
  <c r="ID133" i="1"/>
  <c r="GP133" i="1"/>
  <c r="ID125" i="1"/>
  <c r="GP125" i="1"/>
  <c r="ID146" i="1"/>
  <c r="GP146" i="1"/>
  <c r="PZ150" i="1"/>
  <c r="HJ136" i="1"/>
  <c r="HT136" i="1" s="1"/>
  <c r="PZ134" i="1"/>
  <c r="GP132" i="1"/>
  <c r="HJ128" i="1"/>
  <c r="PZ126" i="1"/>
  <c r="ID124" i="1"/>
  <c r="GP124" i="1"/>
  <c r="ID150" i="1"/>
  <c r="HJ149" i="1"/>
  <c r="HT149" i="1" s="1"/>
  <c r="PZ147" i="1"/>
  <c r="ID145" i="1"/>
  <c r="GP145" i="1"/>
  <c r="HJ141" i="1"/>
  <c r="HT141" i="1" s="1"/>
  <c r="PZ139" i="1"/>
  <c r="ID137" i="1"/>
  <c r="GP137" i="1"/>
  <c r="PZ131" i="1"/>
  <c r="ID129" i="1"/>
  <c r="GP129" i="1"/>
  <c r="PZ123" i="1"/>
  <c r="ID121" i="1"/>
  <c r="GP150" i="1"/>
  <c r="PZ149" i="1"/>
  <c r="ID142" i="1"/>
  <c r="GP142" i="1"/>
  <c r="ID134" i="1"/>
  <c r="GP134" i="1"/>
  <c r="ID126" i="1"/>
  <c r="GP126" i="1"/>
  <c r="HJ122" i="1"/>
  <c r="HJ113" i="1"/>
  <c r="HJ105" i="1"/>
  <c r="HT105" i="1" s="1"/>
  <c r="HJ97" i="1"/>
  <c r="HT97" i="1" s="1"/>
  <c r="PZ95" i="1"/>
  <c r="HJ118" i="1"/>
  <c r="HJ110" i="1"/>
  <c r="ID106" i="1"/>
  <c r="GP106" i="1"/>
  <c r="ID98" i="1"/>
  <c r="GP98" i="1"/>
  <c r="ID90" i="1"/>
  <c r="GP90" i="1"/>
  <c r="ID119" i="1"/>
  <c r="GP119" i="1"/>
  <c r="ID111" i="1"/>
  <c r="GP111" i="1"/>
  <c r="ID103" i="1"/>
  <c r="GP103" i="1"/>
  <c r="ID95" i="1"/>
  <c r="GP95" i="1"/>
  <c r="HJ96" i="1"/>
  <c r="ID118" i="1"/>
  <c r="GP118" i="1"/>
  <c r="PZ112" i="1"/>
  <c r="HJ90" i="1"/>
  <c r="GP121" i="1"/>
  <c r="PZ117" i="1"/>
  <c r="ID115" i="1"/>
  <c r="GP115" i="1"/>
  <c r="PZ109" i="1"/>
  <c r="ID107" i="1"/>
  <c r="GP107" i="1"/>
  <c r="HJ116" i="1"/>
  <c r="ID112" i="1"/>
  <c r="GP112" i="1"/>
  <c r="PZ106" i="1"/>
  <c r="ID104" i="1"/>
  <c r="GP104" i="1"/>
  <c r="PZ98" i="1"/>
  <c r="ID96" i="1"/>
  <c r="GP96" i="1"/>
  <c r="HJ86" i="1"/>
  <c r="HT86" i="1" s="1"/>
  <c r="HJ67" i="1"/>
  <c r="HT67" i="1" s="1"/>
  <c r="ID73" i="1"/>
  <c r="GP73" i="1"/>
  <c r="ID65" i="1"/>
  <c r="GP65" i="1"/>
  <c r="PZ88" i="1"/>
  <c r="PZ80" i="1"/>
  <c r="ID78" i="1"/>
  <c r="GP78" i="1"/>
  <c r="PZ72" i="1"/>
  <c r="ID70" i="1"/>
  <c r="GP70" i="1"/>
  <c r="HJ66" i="1"/>
  <c r="HT66" i="1" s="1"/>
  <c r="PZ64" i="1"/>
  <c r="ID62" i="1"/>
  <c r="GP62" i="1"/>
  <c r="PZ85" i="1"/>
  <c r="HJ79" i="1"/>
  <c r="HT79" i="1" s="1"/>
  <c r="PZ77" i="1"/>
  <c r="PZ69" i="1"/>
  <c r="PZ61" i="1"/>
  <c r="PZ90" i="1"/>
  <c r="ID88" i="1"/>
  <c r="GP88" i="1"/>
  <c r="ID80" i="1"/>
  <c r="GP80" i="1"/>
  <c r="ID72" i="1"/>
  <c r="GP72" i="1"/>
  <c r="PZ66" i="1"/>
  <c r="ID64" i="1"/>
  <c r="GP64" i="1"/>
  <c r="PZ89" i="1"/>
  <c r="PZ87" i="1"/>
  <c r="ID85" i="1"/>
  <c r="GP85" i="1"/>
  <c r="PZ79" i="1"/>
  <c r="ID77" i="1"/>
  <c r="GP77" i="1"/>
  <c r="HJ73" i="1"/>
  <c r="PZ71" i="1"/>
  <c r="ID69" i="1"/>
  <c r="GP69" i="1"/>
  <c r="ID61" i="1"/>
  <c r="GP51" i="1"/>
  <c r="ID43" i="1"/>
  <c r="GP43" i="1"/>
  <c r="PZ37" i="1"/>
  <c r="ID35" i="1"/>
  <c r="GP35" i="1"/>
  <c r="GP61" i="1"/>
  <c r="ID56" i="1"/>
  <c r="GP56" i="1"/>
  <c r="PZ50" i="1"/>
  <c r="ID48" i="1"/>
  <c r="GP48" i="1"/>
  <c r="HJ44" i="1"/>
  <c r="HT44" i="1" s="1"/>
  <c r="ID40" i="1"/>
  <c r="GP40" i="1"/>
  <c r="ID32" i="1"/>
  <c r="GP32" i="1"/>
  <c r="HJ33" i="1"/>
  <c r="HT33" i="1" s="1"/>
  <c r="HJ59" i="1"/>
  <c r="HJ30" i="1"/>
  <c r="HT30" i="1" s="1"/>
  <c r="HJ61" i="1"/>
  <c r="HT61" i="1" s="1"/>
  <c r="HJ51" i="1"/>
  <c r="HT51" i="1" s="1"/>
  <c r="HJ35" i="1"/>
  <c r="HT35" i="1" s="1"/>
  <c r="GP59" i="1"/>
  <c r="ID52" i="1"/>
  <c r="GP52" i="1"/>
  <c r="ID44" i="1"/>
  <c r="GP44" i="1"/>
  <c r="ID36" i="1"/>
  <c r="GP36" i="1"/>
  <c r="ID57" i="1"/>
  <c r="GP57" i="1"/>
  <c r="PZ51" i="1"/>
  <c r="ID49" i="1"/>
  <c r="GP49" i="1"/>
  <c r="PZ43" i="1"/>
  <c r="PZ35" i="1"/>
  <c r="PZ63" i="1"/>
  <c r="PZ56" i="1"/>
  <c r="GN9" i="1"/>
  <c r="HD9" i="1"/>
  <c r="HN9" i="1" s="1"/>
  <c r="HT9" i="1"/>
  <c r="IB9" i="1"/>
  <c r="OF9" i="1"/>
  <c r="OW504" i="1"/>
  <c r="OW503" i="1"/>
  <c r="OW502" i="1"/>
  <c r="OW500" i="1"/>
  <c r="OW499" i="1"/>
  <c r="PE9" i="1"/>
  <c r="RL9" i="1"/>
  <c r="RT504" i="1"/>
  <c r="RT500" i="1"/>
  <c r="RT503" i="1"/>
  <c r="RT502" i="1"/>
  <c r="RT499" i="1"/>
  <c r="RT501" i="1"/>
  <c r="FN10" i="1"/>
  <c r="HH492" i="1"/>
  <c r="HH482" i="1"/>
  <c r="HR482" i="1" s="1"/>
  <c r="HH458" i="1"/>
  <c r="HR458" i="1" s="1"/>
  <c r="HH433" i="1"/>
  <c r="HH418" i="1"/>
  <c r="HH419" i="1"/>
  <c r="HH411" i="1"/>
  <c r="HH392" i="1"/>
  <c r="HH387" i="1"/>
  <c r="HH365" i="1"/>
  <c r="HH364" i="1"/>
  <c r="HR364" i="1" s="1"/>
  <c r="HH360" i="1"/>
  <c r="HH354" i="1"/>
  <c r="HH338" i="1"/>
  <c r="HH322" i="1"/>
  <c r="HH306" i="1"/>
  <c r="HR306" i="1" s="1"/>
  <c r="HH295" i="1"/>
  <c r="HH300" i="1"/>
  <c r="HH310" i="1"/>
  <c r="HR310" i="1" s="1"/>
  <c r="HH276" i="1"/>
  <c r="HR276" i="1" s="1"/>
  <c r="HH280" i="1"/>
  <c r="HH271" i="1"/>
  <c r="HR271" i="1" s="1"/>
  <c r="HH274" i="1"/>
  <c r="HR274" i="1" s="1"/>
  <c r="HH252" i="1"/>
  <c r="HR252" i="1" s="1"/>
  <c r="HH259" i="1"/>
  <c r="HH240" i="1"/>
  <c r="HH231" i="1"/>
  <c r="HR231" i="1" s="1"/>
  <c r="HH223" i="1"/>
  <c r="HH228" i="1"/>
  <c r="HH211" i="1"/>
  <c r="HR211" i="1" s="1"/>
  <c r="HH225" i="1"/>
  <c r="HH232" i="1"/>
  <c r="HR232" i="1" s="1"/>
  <c r="HH181" i="1"/>
  <c r="HH203" i="1"/>
  <c r="HH194" i="1"/>
  <c r="HR194" i="1" s="1"/>
  <c r="HH209" i="1"/>
  <c r="HR209" i="1" s="1"/>
  <c r="HH198" i="1"/>
  <c r="HH178" i="1"/>
  <c r="HR178" i="1" s="1"/>
  <c r="HH175" i="1"/>
  <c r="HH155" i="1"/>
  <c r="HR155" i="1" s="1"/>
  <c r="HH152" i="1"/>
  <c r="HH157" i="1"/>
  <c r="HH143" i="1"/>
  <c r="HR143" i="1" s="1"/>
  <c r="HH135" i="1"/>
  <c r="HR135" i="1" s="1"/>
  <c r="HH140" i="1"/>
  <c r="HH124" i="1"/>
  <c r="HR124" i="1" s="1"/>
  <c r="HH134" i="1"/>
  <c r="HH144" i="1"/>
  <c r="HH94" i="1"/>
  <c r="HH109" i="1"/>
  <c r="HH106" i="1"/>
  <c r="HR106" i="1" s="1"/>
  <c r="HH84" i="1"/>
  <c r="HR84" i="1" s="1"/>
  <c r="HH89" i="1"/>
  <c r="HH81" i="1"/>
  <c r="HR81" i="1" s="1"/>
  <c r="HH83" i="1"/>
  <c r="HH64" i="1"/>
  <c r="HR64" i="1" s="1"/>
  <c r="HH69" i="1"/>
  <c r="HH71" i="1"/>
  <c r="HH53" i="1"/>
  <c r="HR53" i="1" s="1"/>
  <c r="HH50" i="1"/>
  <c r="HR50" i="1" s="1"/>
  <c r="HH47" i="1"/>
  <c r="HH39" i="1"/>
  <c r="HR39" i="1" s="1"/>
  <c r="HH52" i="1"/>
  <c r="HR52" i="1" s="1"/>
  <c r="HH57" i="1"/>
  <c r="HR57" i="1" s="1"/>
  <c r="HH49" i="1"/>
  <c r="HH38" i="1"/>
  <c r="HR38" i="1" s="1"/>
  <c r="GL10" i="1"/>
  <c r="HJ10" i="1"/>
  <c r="HT10" i="1" s="1"/>
  <c r="HR10" i="1"/>
  <c r="HZ10" i="1"/>
  <c r="PT10" i="1"/>
  <c r="RS10" i="1"/>
  <c r="OQ493" i="1"/>
  <c r="OQ490" i="1"/>
  <c r="OQ486" i="1"/>
  <c r="OQ463" i="1"/>
  <c r="OQ454" i="1"/>
  <c r="OQ450" i="1"/>
  <c r="OQ443" i="1"/>
  <c r="OQ440" i="1"/>
  <c r="OQ434" i="1"/>
  <c r="OQ438" i="1"/>
  <c r="OQ425" i="1"/>
  <c r="OQ430" i="1"/>
  <c r="OQ417" i="1"/>
  <c r="OQ408" i="1"/>
  <c r="OQ405" i="1"/>
  <c r="OQ404" i="1"/>
  <c r="OQ398" i="1"/>
  <c r="OQ382" i="1"/>
  <c r="OQ366" i="1"/>
  <c r="OQ362" i="1"/>
  <c r="OQ357" i="1"/>
  <c r="OQ341" i="1"/>
  <c r="OQ346" i="1"/>
  <c r="OQ355" i="1"/>
  <c r="OQ325" i="1"/>
  <c r="OQ314" i="1"/>
  <c r="OQ307" i="1"/>
  <c r="OQ319" i="1"/>
  <c r="OQ321" i="1"/>
  <c r="OQ299" i="1"/>
  <c r="OQ298" i="1"/>
  <c r="OQ292" i="1"/>
  <c r="OQ284" i="1"/>
  <c r="OQ283" i="1"/>
  <c r="OQ275" i="1"/>
  <c r="OQ272" i="1"/>
  <c r="OQ261" i="1"/>
  <c r="OQ263" i="1"/>
  <c r="OQ253" i="1"/>
  <c r="OQ243" i="1"/>
  <c r="OQ212" i="1"/>
  <c r="OQ218" i="1"/>
  <c r="OQ239" i="1"/>
  <c r="OQ207" i="1"/>
  <c r="OQ179" i="1"/>
  <c r="OQ192" i="1"/>
  <c r="OQ197" i="1"/>
  <c r="OQ208" i="1"/>
  <c r="OQ191" i="1"/>
  <c r="OQ193" i="1"/>
  <c r="OQ160" i="1"/>
  <c r="OQ173" i="1"/>
  <c r="OQ167" i="1"/>
  <c r="OQ164" i="1"/>
  <c r="OQ156" i="1"/>
  <c r="OQ177" i="1"/>
  <c r="OQ142" i="1"/>
  <c r="OQ126" i="1"/>
  <c r="OQ139" i="1"/>
  <c r="OQ131" i="1"/>
  <c r="OQ120" i="1"/>
  <c r="OQ133" i="1"/>
  <c r="OQ146" i="1"/>
  <c r="OQ132" i="1"/>
  <c r="OQ145" i="1"/>
  <c r="OQ93" i="1"/>
  <c r="OQ111" i="1"/>
  <c r="OQ103" i="1"/>
  <c r="OQ108" i="1"/>
  <c r="OQ82" i="1"/>
  <c r="OQ78" i="1"/>
  <c r="OQ88" i="1"/>
  <c r="OQ80" i="1"/>
  <c r="OQ54" i="1"/>
  <c r="OQ46" i="1"/>
  <c r="OQ60" i="1"/>
  <c r="OQ48" i="1"/>
  <c r="OQ40" i="1"/>
  <c r="OQ58" i="1"/>
  <c r="OQ41" i="1"/>
  <c r="HG490" i="1"/>
  <c r="HG493" i="1"/>
  <c r="HG486" i="1"/>
  <c r="HQ486" i="1" s="1"/>
  <c r="HG463" i="1"/>
  <c r="HG454" i="1"/>
  <c r="HG450" i="1"/>
  <c r="HG443" i="1"/>
  <c r="HG434" i="1"/>
  <c r="HG438" i="1"/>
  <c r="HG440" i="1"/>
  <c r="HG430" i="1"/>
  <c r="HQ430" i="1" s="1"/>
  <c r="HG425" i="1"/>
  <c r="HQ425" i="1" s="1"/>
  <c r="HG417" i="1"/>
  <c r="HG408" i="1"/>
  <c r="HG405" i="1"/>
  <c r="HG404" i="1"/>
  <c r="HG398" i="1"/>
  <c r="HG382" i="1"/>
  <c r="HG362" i="1"/>
  <c r="HQ362" i="1" s="1"/>
  <c r="HG366" i="1"/>
  <c r="HQ366" i="1" s="1"/>
  <c r="HG341" i="1"/>
  <c r="HG346" i="1"/>
  <c r="HQ346" i="1" s="1"/>
  <c r="HG355" i="1"/>
  <c r="HG357" i="1"/>
  <c r="HQ357" i="1" s="1"/>
  <c r="HG325" i="1"/>
  <c r="HG307" i="1"/>
  <c r="HG319" i="1"/>
  <c r="HQ319" i="1" s="1"/>
  <c r="HG321" i="1"/>
  <c r="HQ321" i="1" s="1"/>
  <c r="HG314" i="1"/>
  <c r="HG298" i="1"/>
  <c r="HQ298" i="1" s="1"/>
  <c r="HG292" i="1"/>
  <c r="HG299" i="1"/>
  <c r="HQ299" i="1" s="1"/>
  <c r="HG284" i="1"/>
  <c r="HG283" i="1"/>
  <c r="HG275" i="1"/>
  <c r="HQ275" i="1" s="1"/>
  <c r="HG261" i="1"/>
  <c r="HG263" i="1"/>
  <c r="HG272" i="1"/>
  <c r="HQ272" i="1" s="1"/>
  <c r="HG253" i="1"/>
  <c r="HG212" i="1"/>
  <c r="HQ212" i="1" s="1"/>
  <c r="HG218" i="1"/>
  <c r="HG239" i="1"/>
  <c r="HG243" i="1"/>
  <c r="HQ243" i="1" s="1"/>
  <c r="HG192" i="1"/>
  <c r="HQ192" i="1" s="1"/>
  <c r="HG197" i="1"/>
  <c r="HG208" i="1"/>
  <c r="HG191" i="1"/>
  <c r="HG193" i="1"/>
  <c r="HQ193" i="1" s="1"/>
  <c r="HG207" i="1"/>
  <c r="HG173" i="1"/>
  <c r="HG167" i="1"/>
  <c r="HQ167" i="1" s="1"/>
  <c r="HG164" i="1"/>
  <c r="HQ164" i="1" s="1"/>
  <c r="HG156" i="1"/>
  <c r="HG179" i="1"/>
  <c r="HQ179" i="1" s="1"/>
  <c r="HG177" i="1"/>
  <c r="HG160" i="1"/>
  <c r="HG133" i="1"/>
  <c r="HG146" i="1"/>
  <c r="HG132" i="1"/>
  <c r="HQ132" i="1" s="1"/>
  <c r="HG145" i="1"/>
  <c r="HQ145" i="1" s="1"/>
  <c r="HG142" i="1"/>
  <c r="HG126" i="1"/>
  <c r="HQ126" i="1" s="1"/>
  <c r="HG139" i="1"/>
  <c r="HG131" i="1"/>
  <c r="HQ131" i="1" s="1"/>
  <c r="HG111" i="1"/>
  <c r="HG103" i="1"/>
  <c r="HG108" i="1"/>
  <c r="HQ108" i="1" s="1"/>
  <c r="HG120" i="1"/>
  <c r="HQ120" i="1" s="1"/>
  <c r="HG93" i="1"/>
  <c r="HG60" i="1"/>
  <c r="HQ60" i="1" s="1"/>
  <c r="HG78" i="1"/>
  <c r="HG88" i="1"/>
  <c r="HQ88" i="1" s="1"/>
  <c r="HG80" i="1"/>
  <c r="HG82" i="1"/>
  <c r="HG48" i="1"/>
  <c r="HQ48" i="1" s="1"/>
  <c r="HG40" i="1"/>
  <c r="HQ40" i="1" s="1"/>
  <c r="HG58" i="1"/>
  <c r="HQ58" i="1" s="1"/>
  <c r="HG41" i="1"/>
  <c r="HQ41" i="1" s="1"/>
  <c r="HG54" i="1"/>
  <c r="HG46" i="1"/>
  <c r="HQ46" i="1" s="1"/>
  <c r="GK11" i="1"/>
  <c r="HI11" i="1"/>
  <c r="HS11" i="1" s="1"/>
  <c r="HY11" i="1"/>
  <c r="QA11" i="1"/>
  <c r="RR11" i="1"/>
  <c r="GJ12" i="1"/>
  <c r="HH12" i="1"/>
  <c r="HR12" i="1" s="1"/>
  <c r="HX12" i="1"/>
  <c r="PZ12" i="1"/>
  <c r="RQ12" i="1"/>
  <c r="HE460" i="1"/>
  <c r="HO460" i="1" s="1"/>
  <c r="HE449" i="1"/>
  <c r="HE453" i="1"/>
  <c r="HE442" i="1"/>
  <c r="HE435" i="1"/>
  <c r="HE436" i="1"/>
  <c r="HE423" i="1"/>
  <c r="HE422" i="1"/>
  <c r="HE410" i="1"/>
  <c r="HO410" i="1" s="1"/>
  <c r="HE403" i="1"/>
  <c r="HO403" i="1" s="1"/>
  <c r="HE390" i="1"/>
  <c r="HE383" i="1"/>
  <c r="HE385" i="1"/>
  <c r="HE379" i="1"/>
  <c r="HE369" i="1"/>
  <c r="HE345" i="1"/>
  <c r="HE356" i="1"/>
  <c r="HO356" i="1" s="1"/>
  <c r="HE324" i="1"/>
  <c r="HO324" i="1" s="1"/>
  <c r="HE329" i="1"/>
  <c r="HE334" i="1"/>
  <c r="HO334" i="1" s="1"/>
  <c r="HE331" i="1"/>
  <c r="HE316" i="1"/>
  <c r="HO316" i="1" s="1"/>
  <c r="HE315" i="1"/>
  <c r="HE305" i="1"/>
  <c r="HE311" i="1"/>
  <c r="HO311" i="1" s="1"/>
  <c r="HE294" i="1"/>
  <c r="HO294" i="1" s="1"/>
  <c r="HE285" i="1"/>
  <c r="HE277" i="1"/>
  <c r="HO277" i="1" s="1"/>
  <c r="HE279" i="1"/>
  <c r="HE291" i="1"/>
  <c r="HE286" i="1"/>
  <c r="HE269" i="1"/>
  <c r="HE265" i="1"/>
  <c r="HO265" i="1" s="1"/>
  <c r="HE247" i="1"/>
  <c r="HO247" i="1" s="1"/>
  <c r="HE244" i="1"/>
  <c r="HE260" i="1"/>
  <c r="HO260" i="1" s="1"/>
  <c r="HE227" i="1"/>
  <c r="HE241" i="1"/>
  <c r="HE224" i="1"/>
  <c r="HE234" i="1"/>
  <c r="HE236" i="1"/>
  <c r="HO236" i="1" s="1"/>
  <c r="HE242" i="1"/>
  <c r="HO242" i="1" s="1"/>
  <c r="HE217" i="1"/>
  <c r="HE204" i="1"/>
  <c r="HO204" i="1" s="1"/>
  <c r="HE187" i="1"/>
  <c r="HE186" i="1"/>
  <c r="HO186" i="1" s="1"/>
  <c r="HE199" i="1"/>
  <c r="HE205" i="1"/>
  <c r="HE180" i="1"/>
  <c r="HO180" i="1" s="1"/>
  <c r="HE210" i="1"/>
  <c r="HO210" i="1" s="1"/>
  <c r="HE185" i="1"/>
  <c r="HE163" i="1"/>
  <c r="HO163" i="1" s="1"/>
  <c r="HE170" i="1"/>
  <c r="HE154" i="1"/>
  <c r="HO154" i="1" s="1"/>
  <c r="HE172" i="1"/>
  <c r="HE169" i="1"/>
  <c r="HE150" i="1"/>
  <c r="HO150" i="1" s="1"/>
  <c r="HE123" i="1"/>
  <c r="HO123" i="1" s="1"/>
  <c r="HE127" i="1"/>
  <c r="HE148" i="1"/>
  <c r="HO148" i="1" s="1"/>
  <c r="HE137" i="1"/>
  <c r="HE129" i="1"/>
  <c r="HO129" i="1" s="1"/>
  <c r="HE112" i="1"/>
  <c r="HE101" i="1"/>
  <c r="HE119" i="1"/>
  <c r="HO119" i="1" s="1"/>
  <c r="HE100" i="1"/>
  <c r="HO100" i="1" s="1"/>
  <c r="HE92" i="1"/>
  <c r="HO92" i="1" s="1"/>
  <c r="HE102" i="1"/>
  <c r="HO102" i="1" s="1"/>
  <c r="HE107" i="1"/>
  <c r="HE85" i="1"/>
  <c r="HO85" i="1" s="1"/>
  <c r="HE77" i="1"/>
  <c r="HE74" i="1"/>
  <c r="HE87" i="1"/>
  <c r="HO87" i="1" s="1"/>
  <c r="HE63" i="1"/>
  <c r="HO63" i="1" s="1"/>
  <c r="HE70" i="1"/>
  <c r="HE75" i="1"/>
  <c r="HO75" i="1" s="1"/>
  <c r="HE43" i="1"/>
  <c r="HO43" i="1" s="1"/>
  <c r="HE56" i="1"/>
  <c r="HO56" i="1" s="1"/>
  <c r="HE45" i="1"/>
  <c r="HO45" i="1" s="1"/>
  <c r="HE37" i="1"/>
  <c r="HO37" i="1" s="1"/>
  <c r="HE42" i="1"/>
  <c r="HO42" i="1" s="1"/>
  <c r="GI13" i="1"/>
  <c r="GQ13" i="1"/>
  <c r="HG13" i="1"/>
  <c r="HQ13" i="1" s="1"/>
  <c r="HO13" i="1"/>
  <c r="IE13" i="1"/>
  <c r="PA13" i="1"/>
  <c r="PY13" i="1"/>
  <c r="GH14" i="1"/>
  <c r="GP14" i="1"/>
  <c r="HF14" i="1"/>
  <c r="HP14" i="1" s="1"/>
  <c r="ID14" i="1"/>
  <c r="PX14" i="1"/>
  <c r="RO14" i="1"/>
  <c r="FY15" i="1"/>
  <c r="GO15" i="1"/>
  <c r="HE15" i="1"/>
  <c r="HO15" i="1" s="1"/>
  <c r="IC15" i="1"/>
  <c r="OQ15" i="1"/>
  <c r="PW15" i="1"/>
  <c r="RL15" i="1"/>
  <c r="FN16" i="1"/>
  <c r="GL16" i="1"/>
  <c r="HJ16" i="1"/>
  <c r="HT16" i="1" s="1"/>
  <c r="HZ16" i="1"/>
  <c r="PT16" i="1"/>
  <c r="RS16" i="1"/>
  <c r="GK17" i="1"/>
  <c r="HI17" i="1"/>
  <c r="HS17" i="1" s="1"/>
  <c r="HY17" i="1"/>
  <c r="QA17" i="1"/>
  <c r="RR17" i="1"/>
  <c r="OP494" i="1"/>
  <c r="OP489" i="1"/>
  <c r="OP491" i="1"/>
  <c r="OP487" i="1"/>
  <c r="OP484" i="1"/>
  <c r="OP480" i="1"/>
  <c r="OP479" i="1"/>
  <c r="OP465" i="1"/>
  <c r="OP477" i="1"/>
  <c r="OP459" i="1"/>
  <c r="OP451" i="1"/>
  <c r="OP448" i="1"/>
  <c r="OP456" i="1"/>
  <c r="OP444" i="1"/>
  <c r="OP446" i="1"/>
  <c r="OP437" i="1"/>
  <c r="OP424" i="1"/>
  <c r="OP414" i="1"/>
  <c r="OP416" i="1"/>
  <c r="OP421" i="1"/>
  <c r="OP407" i="1"/>
  <c r="OP406" i="1"/>
  <c r="OP402" i="1"/>
  <c r="OP361" i="1"/>
  <c r="OP381" i="1"/>
  <c r="OP368" i="1"/>
  <c r="OP380" i="1"/>
  <c r="OP371" i="1"/>
  <c r="OP339" i="1"/>
  <c r="OP344" i="1"/>
  <c r="OP352" i="1"/>
  <c r="OP333" i="1"/>
  <c r="OP330" i="1"/>
  <c r="OP327" i="1"/>
  <c r="OP326" i="1"/>
  <c r="OP323" i="1"/>
  <c r="OP318" i="1"/>
  <c r="OP308" i="1"/>
  <c r="OP320" i="1"/>
  <c r="OP309" i="1"/>
  <c r="OP301" i="1"/>
  <c r="OP290" i="1"/>
  <c r="OP289" i="1"/>
  <c r="OP287" i="1"/>
  <c r="OP278" i="1"/>
  <c r="OP270" i="1"/>
  <c r="OP266" i="1"/>
  <c r="OP257" i="1"/>
  <c r="OP262" i="1"/>
  <c r="OP248" i="1"/>
  <c r="OP245" i="1"/>
  <c r="OP258" i="1"/>
  <c r="OP249" i="1"/>
  <c r="OP222" i="1"/>
  <c r="OP213" i="1"/>
  <c r="OP219" i="1"/>
  <c r="OP237" i="1"/>
  <c r="OP221" i="1"/>
  <c r="OP214" i="1"/>
  <c r="OP202" i="1"/>
  <c r="OP190" i="1"/>
  <c r="OP201" i="1"/>
  <c r="OP189" i="1"/>
  <c r="OP188" i="1"/>
  <c r="OP174" i="1"/>
  <c r="OP158" i="1"/>
  <c r="OP171" i="1"/>
  <c r="OP165" i="1"/>
  <c r="OP161" i="1"/>
  <c r="OP153" i="1"/>
  <c r="OP121" i="1"/>
  <c r="OP147" i="1"/>
  <c r="OP125" i="1"/>
  <c r="OP138" i="1"/>
  <c r="OP130" i="1"/>
  <c r="OP115" i="1"/>
  <c r="OP99" i="1"/>
  <c r="OP91" i="1"/>
  <c r="OP104" i="1"/>
  <c r="OP117" i="1"/>
  <c r="OP114" i="1"/>
  <c r="OP98" i="1"/>
  <c r="OP95" i="1"/>
  <c r="OP72" i="1"/>
  <c r="OP76" i="1"/>
  <c r="OP68" i="1"/>
  <c r="OP65" i="1"/>
  <c r="OP62" i="1"/>
  <c r="OP32" i="1"/>
  <c r="OP34" i="1"/>
  <c r="OP55" i="1"/>
  <c r="OP36" i="1"/>
  <c r="HF494" i="1"/>
  <c r="HF491" i="1"/>
  <c r="HF489" i="1"/>
  <c r="HF487" i="1"/>
  <c r="HF484" i="1"/>
  <c r="HP484" i="1" s="1"/>
  <c r="HF479" i="1"/>
  <c r="HP479" i="1" s="1"/>
  <c r="HF480" i="1"/>
  <c r="HF477" i="1"/>
  <c r="HF459" i="1"/>
  <c r="HF465" i="1"/>
  <c r="HF451" i="1"/>
  <c r="HF448" i="1"/>
  <c r="HF456" i="1"/>
  <c r="HP456" i="1" s="1"/>
  <c r="HF444" i="1"/>
  <c r="HP444" i="1" s="1"/>
  <c r="HF446" i="1"/>
  <c r="HF437" i="1"/>
  <c r="HF424" i="1"/>
  <c r="HF421" i="1"/>
  <c r="HP421" i="1" s="1"/>
  <c r="HF416" i="1"/>
  <c r="HF406" i="1"/>
  <c r="HF414" i="1"/>
  <c r="HP414" i="1" s="1"/>
  <c r="HF407" i="1"/>
  <c r="HP407" i="1" s="1"/>
  <c r="HF402" i="1"/>
  <c r="HF381" i="1"/>
  <c r="HF368" i="1"/>
  <c r="HF380" i="1"/>
  <c r="HP380" i="1" s="1"/>
  <c r="HF371" i="1"/>
  <c r="HF361" i="1"/>
  <c r="HF344" i="1"/>
  <c r="HP344" i="1" s="1"/>
  <c r="HF352" i="1"/>
  <c r="HP352" i="1" s="1"/>
  <c r="HF330" i="1"/>
  <c r="HF327" i="1"/>
  <c r="HF326" i="1"/>
  <c r="HF339" i="1"/>
  <c r="HP339" i="1" s="1"/>
  <c r="HF333" i="1"/>
  <c r="HF323" i="1"/>
  <c r="HF320" i="1"/>
  <c r="HP320" i="1" s="1"/>
  <c r="HF309" i="1"/>
  <c r="HF318" i="1"/>
  <c r="HF308" i="1"/>
  <c r="HP308" i="1" s="1"/>
  <c r="HF301" i="1"/>
  <c r="HF290" i="1"/>
  <c r="HP290" i="1" s="1"/>
  <c r="HF289" i="1"/>
  <c r="HF287" i="1"/>
  <c r="HF278" i="1"/>
  <c r="HP278" i="1" s="1"/>
  <c r="HF262" i="1"/>
  <c r="HP262" i="1" s="1"/>
  <c r="HF258" i="1"/>
  <c r="HF270" i="1"/>
  <c r="HP270" i="1" s="1"/>
  <c r="HF266" i="1"/>
  <c r="HF257" i="1"/>
  <c r="HP257" i="1" s="1"/>
  <c r="HF245" i="1"/>
  <c r="HF249" i="1"/>
  <c r="HF248" i="1"/>
  <c r="HP248" i="1" s="1"/>
  <c r="HF237" i="1"/>
  <c r="HF221" i="1"/>
  <c r="HF214" i="1"/>
  <c r="HP214" i="1" s="1"/>
  <c r="HF222" i="1"/>
  <c r="HF213" i="1"/>
  <c r="HP213" i="1" s="1"/>
  <c r="HF219" i="1"/>
  <c r="HF201" i="1"/>
  <c r="HF189" i="1"/>
  <c r="HP189" i="1" s="1"/>
  <c r="HF188" i="1"/>
  <c r="HP188" i="1" s="1"/>
  <c r="HF202" i="1"/>
  <c r="HF190" i="1"/>
  <c r="HP190" i="1" s="1"/>
  <c r="HF165" i="1"/>
  <c r="HF161" i="1"/>
  <c r="HP161" i="1" s="1"/>
  <c r="HF153" i="1"/>
  <c r="HF174" i="1"/>
  <c r="HF158" i="1"/>
  <c r="HP158" i="1" s="1"/>
  <c r="HF171" i="1"/>
  <c r="HP171" i="1" s="1"/>
  <c r="HF147" i="1"/>
  <c r="HF125" i="1"/>
  <c r="HF138" i="1"/>
  <c r="HF130" i="1"/>
  <c r="HP130" i="1" s="1"/>
  <c r="HF117" i="1"/>
  <c r="HP117" i="1" s="1"/>
  <c r="HF114" i="1"/>
  <c r="HF98" i="1"/>
  <c r="HP98" i="1" s="1"/>
  <c r="HF95" i="1"/>
  <c r="HP95" i="1" s="1"/>
  <c r="HF121" i="1"/>
  <c r="HF115" i="1"/>
  <c r="HP115" i="1" s="1"/>
  <c r="HF99" i="1"/>
  <c r="HF91" i="1"/>
  <c r="HP91" i="1" s="1"/>
  <c r="HF104" i="1"/>
  <c r="HP104" i="1" s="1"/>
  <c r="HF76" i="1"/>
  <c r="HP76" i="1" s="1"/>
  <c r="HF68" i="1"/>
  <c r="HP68" i="1" s="1"/>
  <c r="HF65" i="1"/>
  <c r="HP65" i="1" s="1"/>
  <c r="HF62" i="1"/>
  <c r="HF72" i="1"/>
  <c r="HF32" i="1"/>
  <c r="HP32" i="1" s="1"/>
  <c r="HF34" i="1"/>
  <c r="HP34" i="1" s="1"/>
  <c r="HF55" i="1"/>
  <c r="HP55" i="1" s="1"/>
  <c r="HF36" i="1"/>
  <c r="HP36" i="1" s="1"/>
  <c r="GJ18" i="1"/>
  <c r="HH18" i="1"/>
  <c r="HR18" i="1" s="1"/>
  <c r="HX18" i="1"/>
  <c r="PZ18" i="1"/>
  <c r="RQ18" i="1"/>
  <c r="GI19" i="1"/>
  <c r="GQ19" i="1"/>
  <c r="IE19" i="1"/>
  <c r="PY19" i="1"/>
  <c r="GH20" i="1"/>
  <c r="GP20" i="1"/>
  <c r="HF20" i="1"/>
  <c r="HP20" i="1" s="1"/>
  <c r="ID20" i="1"/>
  <c r="PX20" i="1"/>
  <c r="RO20" i="1"/>
  <c r="FY21" i="1"/>
  <c r="GO21" i="1"/>
  <c r="HE21" i="1"/>
  <c r="HO21" i="1" s="1"/>
  <c r="IC21" i="1"/>
  <c r="OQ21" i="1"/>
  <c r="PW21" i="1"/>
  <c r="RL21" i="1"/>
  <c r="FN22" i="1"/>
  <c r="GL22" i="1"/>
  <c r="HJ22" i="1"/>
  <c r="HT22" i="1" s="1"/>
  <c r="HZ22" i="1"/>
  <c r="PT22" i="1"/>
  <c r="RQ22" i="1"/>
  <c r="GI23" i="1"/>
  <c r="GQ23" i="1"/>
  <c r="HG23" i="1"/>
  <c r="HQ23" i="1" s="1"/>
  <c r="PY23" i="1"/>
  <c r="QS23" i="1" s="1"/>
  <c r="RN23" i="1"/>
  <c r="FX24" i="1"/>
  <c r="GN24" i="1"/>
  <c r="HD24" i="1"/>
  <c r="HN24" i="1" s="1"/>
  <c r="OP24" i="1"/>
  <c r="PV24" i="1"/>
  <c r="RS24" i="1"/>
  <c r="GK25" i="1"/>
  <c r="HI25" i="1"/>
  <c r="HS25" i="1" s="1"/>
  <c r="HY25" i="1"/>
  <c r="QA25" i="1"/>
  <c r="GH26" i="1"/>
  <c r="GP26" i="1"/>
  <c r="RM26" i="1"/>
  <c r="GM27" i="1"/>
  <c r="HK27" i="1"/>
  <c r="HU27" i="1" s="1"/>
  <c r="PU27" i="1"/>
  <c r="RR27" i="1"/>
  <c r="GJ28" i="1"/>
  <c r="HH28" i="1"/>
  <c r="HR28" i="1" s="1"/>
  <c r="HX28" i="1"/>
  <c r="PZ28" i="1"/>
  <c r="RO28" i="1"/>
  <c r="FY29" i="1"/>
  <c r="QA29" i="1"/>
  <c r="GO29" i="1"/>
  <c r="HE29" i="1"/>
  <c r="HO29" i="1" s="1"/>
  <c r="HU29" i="1"/>
  <c r="IC29" i="1"/>
  <c r="OZ29" i="1"/>
  <c r="PU29" i="1"/>
  <c r="FN30" i="1"/>
  <c r="OZ30" i="1"/>
  <c r="GH30" i="1"/>
  <c r="HR30" i="1"/>
  <c r="GO30" i="1"/>
  <c r="IB30" i="1"/>
  <c r="QA30" i="1"/>
  <c r="RL30" i="1"/>
  <c r="OF31" i="1"/>
  <c r="PA31" i="1"/>
  <c r="GI31" i="1"/>
  <c r="FO31" i="1"/>
  <c r="PX31" i="1"/>
  <c r="GO31" i="1"/>
  <c r="HE31" i="1"/>
  <c r="HO31" i="1" s="1"/>
  <c r="PV31" i="1"/>
  <c r="PV32" i="1"/>
  <c r="GQ32" i="1"/>
  <c r="OZ34" i="1"/>
  <c r="PZ34" i="1"/>
  <c r="QA36" i="1"/>
  <c r="PU38" i="1"/>
  <c r="HO39" i="1"/>
  <c r="PV40" i="1"/>
  <c r="PT41" i="1"/>
  <c r="PW43" i="1"/>
  <c r="HP44" i="1"/>
  <c r="HN45" i="1"/>
  <c r="PU46" i="1"/>
  <c r="HQ47" i="1"/>
  <c r="PY48" i="1"/>
  <c r="IB49" i="1"/>
  <c r="PY50" i="1"/>
  <c r="FY51" i="1"/>
  <c r="PA52" i="1"/>
  <c r="QA52" i="1"/>
  <c r="HN53" i="1"/>
  <c r="PT54" i="1"/>
  <c r="HZ55" i="1"/>
  <c r="PY56" i="1"/>
  <c r="PY58" i="1"/>
  <c r="PA59" i="1"/>
  <c r="SF319" i="1"/>
  <c r="SF294" i="1"/>
  <c r="SF196" i="1"/>
  <c r="SF164" i="1"/>
  <c r="F36" i="2"/>
  <c r="E36" i="2"/>
  <c r="D36" i="2"/>
  <c r="OY501" i="1"/>
  <c r="C36" i="2"/>
  <c r="J36" i="2"/>
  <c r="I36" i="2"/>
  <c r="H36" i="2"/>
  <c r="G36" i="2"/>
  <c r="EP9" i="1"/>
  <c r="HI492" i="1"/>
  <c r="HI482" i="1"/>
  <c r="HS482" i="1" s="1"/>
  <c r="HI458" i="1"/>
  <c r="HS458" i="1" s="1"/>
  <c r="HI433" i="1"/>
  <c r="HS433" i="1" s="1"/>
  <c r="HI418" i="1"/>
  <c r="HI419" i="1"/>
  <c r="HI411" i="1"/>
  <c r="HI387" i="1"/>
  <c r="HI392" i="1"/>
  <c r="HI364" i="1"/>
  <c r="HS364" i="1" s="1"/>
  <c r="HI360" i="1"/>
  <c r="HS360" i="1" s="1"/>
  <c r="HI365" i="1"/>
  <c r="HS365" i="1" s="1"/>
  <c r="HI354" i="1"/>
  <c r="HI338" i="1"/>
  <c r="HS338" i="1" s="1"/>
  <c r="HI322" i="1"/>
  <c r="HS322" i="1" s="1"/>
  <c r="HI306" i="1"/>
  <c r="HI310" i="1"/>
  <c r="HI295" i="1"/>
  <c r="HS295" i="1" s="1"/>
  <c r="HI300" i="1"/>
  <c r="HS300" i="1" s="1"/>
  <c r="HI276" i="1"/>
  <c r="HS276" i="1" s="1"/>
  <c r="HI280" i="1"/>
  <c r="HI274" i="1"/>
  <c r="HS274" i="1" s="1"/>
  <c r="HI271" i="1"/>
  <c r="HS271" i="1" s="1"/>
  <c r="HI252" i="1"/>
  <c r="HI259" i="1"/>
  <c r="HI240" i="1"/>
  <c r="HS240" i="1" s="1"/>
  <c r="HI231" i="1"/>
  <c r="HS231" i="1" s="1"/>
  <c r="HI223" i="1"/>
  <c r="HS223" i="1" s="1"/>
  <c r="HI228" i="1"/>
  <c r="HI211" i="1"/>
  <c r="HI225" i="1"/>
  <c r="HS225" i="1" s="1"/>
  <c r="HI232" i="1"/>
  <c r="HI203" i="1"/>
  <c r="HI194" i="1"/>
  <c r="HS194" i="1" s="1"/>
  <c r="HI209" i="1"/>
  <c r="HS209" i="1" s="1"/>
  <c r="HI198" i="1"/>
  <c r="HS198" i="1" s="1"/>
  <c r="HI181" i="1"/>
  <c r="HI175" i="1"/>
  <c r="HS175" i="1" s="1"/>
  <c r="HI155" i="1"/>
  <c r="HS155" i="1" s="1"/>
  <c r="HI152" i="1"/>
  <c r="HI157" i="1"/>
  <c r="HI178" i="1"/>
  <c r="HS178" i="1" s="1"/>
  <c r="HI143" i="1"/>
  <c r="HS143" i="1" s="1"/>
  <c r="HI135" i="1"/>
  <c r="HS135" i="1" s="1"/>
  <c r="HI140" i="1"/>
  <c r="HS140" i="1" s="1"/>
  <c r="HI124" i="1"/>
  <c r="HS124" i="1" s="1"/>
  <c r="HI134" i="1"/>
  <c r="HS134" i="1" s="1"/>
  <c r="HI144" i="1"/>
  <c r="HI94" i="1"/>
  <c r="HI109" i="1"/>
  <c r="HS109" i="1" s="1"/>
  <c r="HI106" i="1"/>
  <c r="HS106" i="1" s="1"/>
  <c r="HI89" i="1"/>
  <c r="HS89" i="1" s="1"/>
  <c r="HI81" i="1"/>
  <c r="HS81" i="1" s="1"/>
  <c r="HI83" i="1"/>
  <c r="HS83" i="1" s="1"/>
  <c r="HI64" i="1"/>
  <c r="HS64" i="1" s="1"/>
  <c r="HI69" i="1"/>
  <c r="HI71" i="1"/>
  <c r="HI84" i="1"/>
  <c r="HS84" i="1" s="1"/>
  <c r="HI50" i="1"/>
  <c r="HS50" i="1" s="1"/>
  <c r="HI47" i="1"/>
  <c r="HS47" i="1" s="1"/>
  <c r="HI39" i="1"/>
  <c r="HS39" i="1" s="1"/>
  <c r="HI52" i="1"/>
  <c r="HS52" i="1" s="1"/>
  <c r="HI57" i="1"/>
  <c r="HS57" i="1" s="1"/>
  <c r="HI49" i="1"/>
  <c r="HS49" i="1" s="1"/>
  <c r="HI38" i="1"/>
  <c r="HS38" i="1" s="1"/>
  <c r="HI53" i="1"/>
  <c r="HS53" i="1" s="1"/>
  <c r="GM10" i="1"/>
  <c r="HS10" i="1"/>
  <c r="IA10" i="1"/>
  <c r="RL10" i="1"/>
  <c r="FN11" i="1"/>
  <c r="HH490" i="1"/>
  <c r="HH493" i="1"/>
  <c r="HH486" i="1"/>
  <c r="HR486" i="1" s="1"/>
  <c r="HH463" i="1"/>
  <c r="HH454" i="1"/>
  <c r="HR454" i="1" s="1"/>
  <c r="HH450" i="1"/>
  <c r="HH443" i="1"/>
  <c r="HH438" i="1"/>
  <c r="HH440" i="1"/>
  <c r="HH430" i="1"/>
  <c r="HH425" i="1"/>
  <c r="HR425" i="1" s="1"/>
  <c r="HH434" i="1"/>
  <c r="HR434" i="1" s="1"/>
  <c r="HH417" i="1"/>
  <c r="HR417" i="1" s="1"/>
  <c r="HH408" i="1"/>
  <c r="HH405" i="1"/>
  <c r="HR405" i="1" s="1"/>
  <c r="HH404" i="1"/>
  <c r="HR404" i="1" s="1"/>
  <c r="HH398" i="1"/>
  <c r="HH362" i="1"/>
  <c r="HH382" i="1"/>
  <c r="HR382" i="1" s="1"/>
  <c r="HH366" i="1"/>
  <c r="HR366" i="1" s="1"/>
  <c r="HH341" i="1"/>
  <c r="HR341" i="1" s="1"/>
  <c r="HH346" i="1"/>
  <c r="HH355" i="1"/>
  <c r="HR355" i="1" s="1"/>
  <c r="HH357" i="1"/>
  <c r="HH325" i="1"/>
  <c r="HH307" i="1"/>
  <c r="HH319" i="1"/>
  <c r="HR319" i="1" s="1"/>
  <c r="HH321" i="1"/>
  <c r="HR321" i="1" s="1"/>
  <c r="HH314" i="1"/>
  <c r="HR314" i="1" s="1"/>
  <c r="HH298" i="1"/>
  <c r="HH292" i="1"/>
  <c r="HR292" i="1" s="1"/>
  <c r="HH299" i="1"/>
  <c r="HH284" i="1"/>
  <c r="HH283" i="1"/>
  <c r="HH275" i="1"/>
  <c r="HR275" i="1" s="1"/>
  <c r="HH261" i="1"/>
  <c r="HR261" i="1" s="1"/>
  <c r="HH263" i="1"/>
  <c r="HR263" i="1" s="1"/>
  <c r="HH272" i="1"/>
  <c r="HH253" i="1"/>
  <c r="HR253" i="1" s="1"/>
  <c r="HH218" i="1"/>
  <c r="HH239" i="1"/>
  <c r="HH243" i="1"/>
  <c r="HH212" i="1"/>
  <c r="HR212" i="1" s="1"/>
  <c r="HH197" i="1"/>
  <c r="HR197" i="1" s="1"/>
  <c r="HH208" i="1"/>
  <c r="HR208" i="1" s="1"/>
  <c r="HH191" i="1"/>
  <c r="HH193" i="1"/>
  <c r="HR193" i="1" s="1"/>
  <c r="HH207" i="1"/>
  <c r="HH179" i="1"/>
  <c r="HR179" i="1" s="1"/>
  <c r="HH192" i="1"/>
  <c r="HH167" i="1"/>
  <c r="HR167" i="1" s="1"/>
  <c r="HH164" i="1"/>
  <c r="HR164" i="1" s="1"/>
  <c r="HH156" i="1"/>
  <c r="HR156" i="1" s="1"/>
  <c r="HH177" i="1"/>
  <c r="HH160" i="1"/>
  <c r="HH173" i="1"/>
  <c r="HR173" i="1" s="1"/>
  <c r="HH133" i="1"/>
  <c r="HH146" i="1"/>
  <c r="HR146" i="1" s="1"/>
  <c r="HH132" i="1"/>
  <c r="HR132" i="1" s="1"/>
  <c r="HH145" i="1"/>
  <c r="HR145" i="1" s="1"/>
  <c r="HH142" i="1"/>
  <c r="HR142" i="1" s="1"/>
  <c r="HH126" i="1"/>
  <c r="HH139" i="1"/>
  <c r="HR139" i="1" s="1"/>
  <c r="HH131" i="1"/>
  <c r="HR131" i="1" s="1"/>
  <c r="HH111" i="1"/>
  <c r="HH103" i="1"/>
  <c r="HH108" i="1"/>
  <c r="HR108" i="1" s="1"/>
  <c r="HH120" i="1"/>
  <c r="HR120" i="1" s="1"/>
  <c r="HH93" i="1"/>
  <c r="HR93" i="1" s="1"/>
  <c r="HH60" i="1"/>
  <c r="HH78" i="1"/>
  <c r="HR78" i="1" s="1"/>
  <c r="HH88" i="1"/>
  <c r="HR88" i="1" s="1"/>
  <c r="HH80" i="1"/>
  <c r="HH82" i="1"/>
  <c r="HH58" i="1"/>
  <c r="HR58" i="1" s="1"/>
  <c r="HH41" i="1"/>
  <c r="HR41" i="1" s="1"/>
  <c r="HH54" i="1"/>
  <c r="HR54" i="1" s="1"/>
  <c r="HH46" i="1"/>
  <c r="HR46" i="1" s="1"/>
  <c r="HH48" i="1"/>
  <c r="HR48" i="1" s="1"/>
  <c r="HH40" i="1"/>
  <c r="HR40" i="1" s="1"/>
  <c r="GL11" i="1"/>
  <c r="HR11" i="1"/>
  <c r="HZ11" i="1"/>
  <c r="PD11" i="1"/>
  <c r="PT11" i="1"/>
  <c r="RS11" i="1"/>
  <c r="GK12" i="1"/>
  <c r="HI12" i="1"/>
  <c r="HS12" i="1" s="1"/>
  <c r="PC12" i="1"/>
  <c r="QA12" i="1"/>
  <c r="RR12" i="1"/>
  <c r="OP460" i="1"/>
  <c r="OP453" i="1"/>
  <c r="OP449" i="1"/>
  <c r="OP442" i="1"/>
  <c r="OP435" i="1"/>
  <c r="OP436" i="1"/>
  <c r="OP422" i="1"/>
  <c r="OP423" i="1"/>
  <c r="OP410" i="1"/>
  <c r="OP403" i="1"/>
  <c r="OP385" i="1"/>
  <c r="OP390" i="1"/>
  <c r="OP383" i="1"/>
  <c r="OP379" i="1"/>
  <c r="OP369" i="1"/>
  <c r="OP345" i="1"/>
  <c r="OP356" i="1"/>
  <c r="OP324" i="1"/>
  <c r="OP329" i="1"/>
  <c r="OP334" i="1"/>
  <c r="OP331" i="1"/>
  <c r="OP311" i="1"/>
  <c r="OP305" i="1"/>
  <c r="OP316" i="1"/>
  <c r="OP315" i="1"/>
  <c r="OP294" i="1"/>
  <c r="OP291" i="1"/>
  <c r="OP285" i="1"/>
  <c r="OP277" i="1"/>
  <c r="OP279" i="1"/>
  <c r="OP286" i="1"/>
  <c r="OP260" i="1"/>
  <c r="OP269" i="1"/>
  <c r="OP265" i="1"/>
  <c r="OP247" i="1"/>
  <c r="OP227" i="1"/>
  <c r="OP210" i="1"/>
  <c r="OP244" i="1"/>
  <c r="OP241" i="1"/>
  <c r="OP224" i="1"/>
  <c r="OP234" i="1"/>
  <c r="OP236" i="1"/>
  <c r="OP242" i="1"/>
  <c r="OP217" i="1"/>
  <c r="OP185" i="1"/>
  <c r="OP204" i="1"/>
  <c r="OP187" i="1"/>
  <c r="OP186" i="1"/>
  <c r="OP199" i="1"/>
  <c r="OP205" i="1"/>
  <c r="OP180" i="1"/>
  <c r="OP150" i="1"/>
  <c r="OP163" i="1"/>
  <c r="OP170" i="1"/>
  <c r="OP154" i="1"/>
  <c r="OP172" i="1"/>
  <c r="OP169" i="1"/>
  <c r="OP137" i="1"/>
  <c r="OP129" i="1"/>
  <c r="OP123" i="1"/>
  <c r="OP127" i="1"/>
  <c r="OP148" i="1"/>
  <c r="OP107" i="1"/>
  <c r="OP112" i="1"/>
  <c r="OP101" i="1"/>
  <c r="OP119" i="1"/>
  <c r="OP100" i="1"/>
  <c r="OP92" i="1"/>
  <c r="OP102" i="1"/>
  <c r="OP85" i="1"/>
  <c r="OP77" i="1"/>
  <c r="OP74" i="1"/>
  <c r="OP87" i="1"/>
  <c r="OP63" i="1"/>
  <c r="OP70" i="1"/>
  <c r="OP75" i="1"/>
  <c r="OP43" i="1"/>
  <c r="OP56" i="1"/>
  <c r="OP45" i="1"/>
  <c r="OP37" i="1"/>
  <c r="OP42" i="1"/>
  <c r="HF460" i="1"/>
  <c r="HP460" i="1" s="1"/>
  <c r="HF453" i="1"/>
  <c r="HF449" i="1"/>
  <c r="HF442" i="1"/>
  <c r="HF435" i="1"/>
  <c r="HF436" i="1"/>
  <c r="HF422" i="1"/>
  <c r="HP422" i="1" s="1"/>
  <c r="HF423" i="1"/>
  <c r="HP423" i="1" s="1"/>
  <c r="HF410" i="1"/>
  <c r="HP410" i="1" s="1"/>
  <c r="HF403" i="1"/>
  <c r="HF390" i="1"/>
  <c r="HF383" i="1"/>
  <c r="HF385" i="1"/>
  <c r="HF379" i="1"/>
  <c r="HF369" i="1"/>
  <c r="HP369" i="1" s="1"/>
  <c r="HF356" i="1"/>
  <c r="HF345" i="1"/>
  <c r="HP345" i="1" s="1"/>
  <c r="HF324" i="1"/>
  <c r="HF329" i="1"/>
  <c r="HP329" i="1" s="1"/>
  <c r="HF334" i="1"/>
  <c r="HP334" i="1" s="1"/>
  <c r="HF331" i="1"/>
  <c r="HF316" i="1"/>
  <c r="HF315" i="1"/>
  <c r="HP315" i="1" s="1"/>
  <c r="HF311" i="1"/>
  <c r="HP311" i="1" s="1"/>
  <c r="HF305" i="1"/>
  <c r="HP305" i="1" s="1"/>
  <c r="HF294" i="1"/>
  <c r="HF291" i="1"/>
  <c r="HF285" i="1"/>
  <c r="HP285" i="1" s="1"/>
  <c r="HF277" i="1"/>
  <c r="HF279" i="1"/>
  <c r="HF286" i="1"/>
  <c r="HP286" i="1" s="1"/>
  <c r="HF269" i="1"/>
  <c r="HP269" i="1" s="1"/>
  <c r="HF265" i="1"/>
  <c r="HP265" i="1" s="1"/>
  <c r="HF247" i="1"/>
  <c r="HF244" i="1"/>
  <c r="HP244" i="1" s="1"/>
  <c r="HF260" i="1"/>
  <c r="HP260" i="1" s="1"/>
  <c r="HF241" i="1"/>
  <c r="HP241" i="1" s="1"/>
  <c r="HF224" i="1"/>
  <c r="HF234" i="1"/>
  <c r="HP234" i="1" s="1"/>
  <c r="HF236" i="1"/>
  <c r="HP236" i="1" s="1"/>
  <c r="HF242" i="1"/>
  <c r="HP242" i="1" s="1"/>
  <c r="HF217" i="1"/>
  <c r="HF227" i="1"/>
  <c r="HP227" i="1" s="1"/>
  <c r="HF204" i="1"/>
  <c r="HP204" i="1" s="1"/>
  <c r="HF187" i="1"/>
  <c r="HF186" i="1"/>
  <c r="HF199" i="1"/>
  <c r="HP199" i="1" s="1"/>
  <c r="HF205" i="1"/>
  <c r="HP205" i="1" s="1"/>
  <c r="HF210" i="1"/>
  <c r="HP210" i="1" s="1"/>
  <c r="HF185" i="1"/>
  <c r="HF180" i="1"/>
  <c r="HP180" i="1" s="1"/>
  <c r="HF170" i="1"/>
  <c r="HP170" i="1" s="1"/>
  <c r="HF154" i="1"/>
  <c r="HP154" i="1" s="1"/>
  <c r="HF172" i="1"/>
  <c r="HF169" i="1"/>
  <c r="HP169" i="1" s="1"/>
  <c r="HF163" i="1"/>
  <c r="HP163" i="1" s="1"/>
  <c r="HF123" i="1"/>
  <c r="HP123" i="1" s="1"/>
  <c r="HF127" i="1"/>
  <c r="HF150" i="1"/>
  <c r="HP150" i="1" s="1"/>
  <c r="HF148" i="1"/>
  <c r="HP148" i="1" s="1"/>
  <c r="HF137" i="1"/>
  <c r="HP137" i="1" s="1"/>
  <c r="HF129" i="1"/>
  <c r="HP129" i="1" s="1"/>
  <c r="HF101" i="1"/>
  <c r="HP101" i="1" s="1"/>
  <c r="HF119" i="1"/>
  <c r="HP119" i="1" s="1"/>
  <c r="HF100" i="1"/>
  <c r="HP100" i="1" s="1"/>
  <c r="HF92" i="1"/>
  <c r="HP92" i="1" s="1"/>
  <c r="HF102" i="1"/>
  <c r="HF107" i="1"/>
  <c r="HP107" i="1" s="1"/>
  <c r="HF112" i="1"/>
  <c r="HP112" i="1" s="1"/>
  <c r="HF74" i="1"/>
  <c r="HP74" i="1" s="1"/>
  <c r="HF87" i="1"/>
  <c r="HF63" i="1"/>
  <c r="HP63" i="1" s="1"/>
  <c r="HF70" i="1"/>
  <c r="HP70" i="1" s="1"/>
  <c r="HF75" i="1"/>
  <c r="HF85" i="1"/>
  <c r="HP85" i="1" s="1"/>
  <c r="HF77" i="1"/>
  <c r="HP77" i="1" s="1"/>
  <c r="HF43" i="1"/>
  <c r="HP43" i="1" s="1"/>
  <c r="HF56" i="1"/>
  <c r="HP56" i="1" s="1"/>
  <c r="HF45" i="1"/>
  <c r="HP45" i="1" s="1"/>
  <c r="HF37" i="1"/>
  <c r="HP37" i="1" s="1"/>
  <c r="HF42" i="1"/>
  <c r="HP42" i="1" s="1"/>
  <c r="HF31" i="1"/>
  <c r="HP31" i="1" s="1"/>
  <c r="GJ13" i="1"/>
  <c r="HP13" i="1"/>
  <c r="HX13" i="1"/>
  <c r="PZ13" i="1"/>
  <c r="RQ13" i="1"/>
  <c r="GQ14" i="1"/>
  <c r="HG14" i="1"/>
  <c r="HQ14" i="1" s="1"/>
  <c r="PA14" i="1"/>
  <c r="GP15" i="1"/>
  <c r="HF15" i="1"/>
  <c r="HP15" i="1" s="1"/>
  <c r="OZ15" i="1"/>
  <c r="RM15" i="1"/>
  <c r="GM16" i="1"/>
  <c r="HK16" i="1"/>
  <c r="HU16" i="1" s="1"/>
  <c r="PE16" i="1"/>
  <c r="RL16" i="1"/>
  <c r="GL17" i="1"/>
  <c r="HJ17" i="1"/>
  <c r="HT17" i="1" s="1"/>
  <c r="PT17" i="1"/>
  <c r="RS17" i="1"/>
  <c r="OQ494" i="1"/>
  <c r="OQ491" i="1"/>
  <c r="OQ489" i="1"/>
  <c r="OQ487" i="1"/>
  <c r="OQ484" i="1"/>
  <c r="OQ479" i="1"/>
  <c r="OQ480" i="1"/>
  <c r="OQ465" i="1"/>
  <c r="OQ477" i="1"/>
  <c r="OQ459" i="1"/>
  <c r="OQ451" i="1"/>
  <c r="OQ448" i="1"/>
  <c r="OQ456" i="1"/>
  <c r="OQ444" i="1"/>
  <c r="OQ446" i="1"/>
  <c r="OQ437" i="1"/>
  <c r="OQ424" i="1"/>
  <c r="OQ421" i="1"/>
  <c r="OQ414" i="1"/>
  <c r="OQ416" i="1"/>
  <c r="OQ407" i="1"/>
  <c r="OQ406" i="1"/>
  <c r="OQ402" i="1"/>
  <c r="OQ381" i="1"/>
  <c r="OQ368" i="1"/>
  <c r="OQ380" i="1"/>
  <c r="OQ371" i="1"/>
  <c r="OQ361" i="1"/>
  <c r="OQ339" i="1"/>
  <c r="OQ344" i="1"/>
  <c r="OQ352" i="1"/>
  <c r="OQ333" i="1"/>
  <c r="OQ330" i="1"/>
  <c r="OQ327" i="1"/>
  <c r="OQ326" i="1"/>
  <c r="OQ323" i="1"/>
  <c r="OQ318" i="1"/>
  <c r="OQ308" i="1"/>
  <c r="OQ320" i="1"/>
  <c r="OQ309" i="1"/>
  <c r="OQ301" i="1"/>
  <c r="OQ289" i="1"/>
  <c r="OQ290" i="1"/>
  <c r="OQ287" i="1"/>
  <c r="OQ278" i="1"/>
  <c r="OQ266" i="1"/>
  <c r="OQ257" i="1"/>
  <c r="OQ262" i="1"/>
  <c r="OQ258" i="1"/>
  <c r="OQ270" i="1"/>
  <c r="OQ248" i="1"/>
  <c r="OQ249" i="1"/>
  <c r="OQ219" i="1"/>
  <c r="OQ237" i="1"/>
  <c r="OQ221" i="1"/>
  <c r="OQ214" i="1"/>
  <c r="OQ245" i="1"/>
  <c r="OQ222" i="1"/>
  <c r="OQ213" i="1"/>
  <c r="OQ190" i="1"/>
  <c r="OQ201" i="1"/>
  <c r="OQ189" i="1"/>
  <c r="OQ188" i="1"/>
  <c r="OQ202" i="1"/>
  <c r="OQ171" i="1"/>
  <c r="OQ165" i="1"/>
  <c r="OQ161" i="1"/>
  <c r="OQ153" i="1"/>
  <c r="OQ174" i="1"/>
  <c r="OQ158" i="1"/>
  <c r="OQ147" i="1"/>
  <c r="OQ125" i="1"/>
  <c r="OQ138" i="1"/>
  <c r="OQ130" i="1"/>
  <c r="OQ121" i="1"/>
  <c r="OQ104" i="1"/>
  <c r="OQ117" i="1"/>
  <c r="OQ114" i="1"/>
  <c r="OQ98" i="1"/>
  <c r="OQ95" i="1"/>
  <c r="OQ115" i="1"/>
  <c r="OQ99" i="1"/>
  <c r="OQ91" i="1"/>
  <c r="OQ76" i="1"/>
  <c r="OQ68" i="1"/>
  <c r="OQ65" i="1"/>
  <c r="OQ62" i="1"/>
  <c r="OQ72" i="1"/>
  <c r="OQ32" i="1"/>
  <c r="OQ34" i="1"/>
  <c r="OQ55" i="1"/>
  <c r="OQ36" i="1"/>
  <c r="HG494" i="1"/>
  <c r="HQ494" i="1" s="1"/>
  <c r="HG491" i="1"/>
  <c r="HG489" i="1"/>
  <c r="HG487" i="1"/>
  <c r="HG484" i="1"/>
  <c r="HQ484" i="1" s="1"/>
  <c r="HG480" i="1"/>
  <c r="HQ480" i="1" s="1"/>
  <c r="HG479" i="1"/>
  <c r="HQ479" i="1" s="1"/>
  <c r="HG477" i="1"/>
  <c r="HG465" i="1"/>
  <c r="HQ465" i="1" s="1"/>
  <c r="HG459" i="1"/>
  <c r="HG451" i="1"/>
  <c r="HG448" i="1"/>
  <c r="HG456" i="1"/>
  <c r="HQ456" i="1" s="1"/>
  <c r="HG444" i="1"/>
  <c r="HQ444" i="1" s="1"/>
  <c r="HG446" i="1"/>
  <c r="HG437" i="1"/>
  <c r="HG424" i="1"/>
  <c r="HQ424" i="1" s="1"/>
  <c r="HG416" i="1"/>
  <c r="HG421" i="1"/>
  <c r="HG414" i="1"/>
  <c r="HQ414" i="1" s="1"/>
  <c r="HG406" i="1"/>
  <c r="HQ406" i="1" s="1"/>
  <c r="HG407" i="1"/>
  <c r="HQ407" i="1" s="1"/>
  <c r="HG402" i="1"/>
  <c r="HQ402" i="1" s="1"/>
  <c r="HG368" i="1"/>
  <c r="HG380" i="1"/>
  <c r="HG371" i="1"/>
  <c r="HG361" i="1"/>
  <c r="HG381" i="1"/>
  <c r="HG339" i="1"/>
  <c r="HQ339" i="1" s="1"/>
  <c r="HG344" i="1"/>
  <c r="HQ344" i="1" s="1"/>
  <c r="HG352" i="1"/>
  <c r="HG327" i="1"/>
  <c r="HG326" i="1"/>
  <c r="HQ326" i="1" s="1"/>
  <c r="HG333" i="1"/>
  <c r="HQ333" i="1" s="1"/>
  <c r="HG330" i="1"/>
  <c r="HG320" i="1"/>
  <c r="HG309" i="1"/>
  <c r="HQ309" i="1" s="1"/>
  <c r="HG318" i="1"/>
  <c r="HQ318" i="1" s="1"/>
  <c r="HG308" i="1"/>
  <c r="HQ308" i="1" s="1"/>
  <c r="HG323" i="1"/>
  <c r="HG301" i="1"/>
  <c r="HG290" i="1"/>
  <c r="HQ290" i="1" s="1"/>
  <c r="HG287" i="1"/>
  <c r="HG289" i="1"/>
  <c r="HQ289" i="1" s="1"/>
  <c r="HG278" i="1"/>
  <c r="HQ278" i="1" s="1"/>
  <c r="HG258" i="1"/>
  <c r="HQ258" i="1" s="1"/>
  <c r="HG270" i="1"/>
  <c r="HQ270" i="1" s="1"/>
  <c r="HG262" i="1"/>
  <c r="HG266" i="1"/>
  <c r="HQ266" i="1" s="1"/>
  <c r="HG249" i="1"/>
  <c r="HG248" i="1"/>
  <c r="HG257" i="1"/>
  <c r="HG245" i="1"/>
  <c r="HQ245" i="1" s="1"/>
  <c r="HG237" i="1"/>
  <c r="HQ237" i="1" s="1"/>
  <c r="HG221" i="1"/>
  <c r="HQ221" i="1" s="1"/>
  <c r="HG214" i="1"/>
  <c r="HG222" i="1"/>
  <c r="HQ222" i="1" s="1"/>
  <c r="HG213" i="1"/>
  <c r="HQ213" i="1" s="1"/>
  <c r="HG219" i="1"/>
  <c r="HG201" i="1"/>
  <c r="HG189" i="1"/>
  <c r="HQ189" i="1" s="1"/>
  <c r="HG188" i="1"/>
  <c r="HQ188" i="1" s="1"/>
  <c r="HG202" i="1"/>
  <c r="HQ202" i="1" s="1"/>
  <c r="HG190" i="1"/>
  <c r="HG165" i="1"/>
  <c r="HG161" i="1"/>
  <c r="HQ161" i="1" s="1"/>
  <c r="HG153" i="1"/>
  <c r="HG174" i="1"/>
  <c r="HG158" i="1"/>
  <c r="HQ158" i="1" s="1"/>
  <c r="HG171" i="1"/>
  <c r="HQ171" i="1" s="1"/>
  <c r="HG125" i="1"/>
  <c r="HQ125" i="1" s="1"/>
  <c r="HG138" i="1"/>
  <c r="HG130" i="1"/>
  <c r="HG121" i="1"/>
  <c r="HQ121" i="1" s="1"/>
  <c r="HG147" i="1"/>
  <c r="HG114" i="1"/>
  <c r="HQ114" i="1" s="1"/>
  <c r="HG98" i="1"/>
  <c r="HQ98" i="1" s="1"/>
  <c r="HG95" i="1"/>
  <c r="HQ95" i="1" s="1"/>
  <c r="HG115" i="1"/>
  <c r="HQ115" i="1" s="1"/>
  <c r="HG99" i="1"/>
  <c r="HQ99" i="1" s="1"/>
  <c r="HG91" i="1"/>
  <c r="HQ91" i="1" s="1"/>
  <c r="HG104" i="1"/>
  <c r="HQ104" i="1" s="1"/>
  <c r="HG117" i="1"/>
  <c r="HG76" i="1"/>
  <c r="HQ76" i="1" s="1"/>
  <c r="HG68" i="1"/>
  <c r="HQ68" i="1" s="1"/>
  <c r="HG65" i="1"/>
  <c r="HQ65" i="1" s="1"/>
  <c r="HG62" i="1"/>
  <c r="HQ62" i="1" s="1"/>
  <c r="HG72" i="1"/>
  <c r="HG34" i="1"/>
  <c r="HQ34" i="1" s="1"/>
  <c r="HG55" i="1"/>
  <c r="HQ55" i="1" s="1"/>
  <c r="HG36" i="1"/>
  <c r="HQ36" i="1" s="1"/>
  <c r="GK18" i="1"/>
  <c r="HQ18" i="1"/>
  <c r="HY18" i="1"/>
  <c r="PC18" i="1"/>
  <c r="QA18" i="1"/>
  <c r="RR18" i="1"/>
  <c r="GJ19" i="1"/>
  <c r="RQ19" i="1"/>
  <c r="GQ20" i="1"/>
  <c r="HG20" i="1"/>
  <c r="HQ20" i="1" s="1"/>
  <c r="GH21" i="1"/>
  <c r="GP21" i="1"/>
  <c r="HF21" i="1"/>
  <c r="HP21" i="1" s="1"/>
  <c r="RM21" i="1"/>
  <c r="GM22" i="1"/>
  <c r="HK22" i="1"/>
  <c r="HU22" i="1" s="1"/>
  <c r="PE22" i="1"/>
  <c r="RR22" i="1"/>
  <c r="GJ23" i="1"/>
  <c r="RO23" i="1"/>
  <c r="SC23" i="1" s="1"/>
  <c r="GO24" i="1"/>
  <c r="HE24" i="1"/>
  <c r="HO24" i="1" s="1"/>
  <c r="OQ24" i="1"/>
  <c r="RL24" i="1"/>
  <c r="GL25" i="1"/>
  <c r="HJ25" i="1"/>
  <c r="HT25" i="1" s="1"/>
  <c r="RQ25" i="1"/>
  <c r="GI26" i="1"/>
  <c r="GQ26" i="1"/>
  <c r="RN26" i="1"/>
  <c r="GN27" i="1"/>
  <c r="HD27" i="1"/>
  <c r="HN27" i="1" s="1"/>
  <c r="OP27" i="1"/>
  <c r="RS27" i="1"/>
  <c r="GK28" i="1"/>
  <c r="HI28" i="1"/>
  <c r="HS28" i="1" s="1"/>
  <c r="PC28" i="1"/>
  <c r="GP29" i="1"/>
  <c r="HF29" i="1"/>
  <c r="HP29" i="1" s="1"/>
  <c r="RN29" i="1"/>
  <c r="OF30" i="1"/>
  <c r="FO30" i="1"/>
  <c r="HS30" i="1"/>
  <c r="IC30" i="1"/>
  <c r="PE30" i="1"/>
  <c r="PD30" i="1"/>
  <c r="RN30" i="1"/>
  <c r="FN31" i="1"/>
  <c r="PY31" i="1"/>
  <c r="HI31" i="1"/>
  <c r="HS31" i="1" s="1"/>
  <c r="HY31" i="1"/>
  <c r="PW31" i="1"/>
  <c r="PW32" i="1"/>
  <c r="FN33" i="1"/>
  <c r="PA34" i="1"/>
  <c r="IE34" i="1"/>
  <c r="PU35" i="1"/>
  <c r="PT36" i="1"/>
  <c r="PV38" i="1"/>
  <c r="PW40" i="1"/>
  <c r="PU41" i="1"/>
  <c r="PX43" i="1"/>
  <c r="HQ44" i="1"/>
  <c r="PV46" i="1"/>
  <c r="HR47" i="1"/>
  <c r="FX48" i="1"/>
  <c r="HT48" i="1"/>
  <c r="OZ50" i="1"/>
  <c r="ID50" i="1"/>
  <c r="HX52" i="1"/>
  <c r="HO53" i="1"/>
  <c r="PU54" i="1"/>
  <c r="FX56" i="1"/>
  <c r="FX57" i="1"/>
  <c r="HT57" i="1"/>
  <c r="OZ58" i="1"/>
  <c r="PZ58" i="1"/>
  <c r="HX59" i="1"/>
  <c r="GD503" i="1"/>
  <c r="GD501" i="1"/>
  <c r="GD504" i="1"/>
  <c r="GD502" i="1"/>
  <c r="GN494" i="1"/>
  <c r="GN493" i="1"/>
  <c r="HH488" i="1"/>
  <c r="GN489" i="1"/>
  <c r="IB488" i="1"/>
  <c r="GN488" i="1"/>
  <c r="IB487" i="1"/>
  <c r="GN487" i="1"/>
  <c r="HH485" i="1"/>
  <c r="GN483" i="1"/>
  <c r="IB485" i="1"/>
  <c r="GN485" i="1"/>
  <c r="HH483" i="1"/>
  <c r="HH481" i="1"/>
  <c r="IB479" i="1"/>
  <c r="GN479" i="1"/>
  <c r="IB480" i="1"/>
  <c r="GN480" i="1"/>
  <c r="IB463" i="1"/>
  <c r="GN463" i="1"/>
  <c r="HH478" i="1"/>
  <c r="IB457" i="1"/>
  <c r="GN457" i="1"/>
  <c r="PX465" i="1"/>
  <c r="HH457" i="1"/>
  <c r="IB458" i="1"/>
  <c r="GN458" i="1"/>
  <c r="IB453" i="1"/>
  <c r="GN453" i="1"/>
  <c r="IB449" i="1"/>
  <c r="GN449" i="1"/>
  <c r="IB454" i="1"/>
  <c r="GN454" i="1"/>
  <c r="HH455" i="1"/>
  <c r="HR455" i="1" s="1"/>
  <c r="HH441" i="1"/>
  <c r="IB442" i="1"/>
  <c r="GN442" i="1"/>
  <c r="IB448" i="1"/>
  <c r="IB447" i="1"/>
  <c r="GN447" i="1"/>
  <c r="HH445" i="1"/>
  <c r="PX443" i="1"/>
  <c r="GN448" i="1"/>
  <c r="HH447" i="1"/>
  <c r="IB441" i="1"/>
  <c r="IB438" i="1"/>
  <c r="GN438" i="1"/>
  <c r="HH439" i="1"/>
  <c r="HR439" i="1" s="1"/>
  <c r="GN440" i="1"/>
  <c r="IB437" i="1"/>
  <c r="GN437" i="1"/>
  <c r="PX441" i="1"/>
  <c r="GN441" i="1"/>
  <c r="GN434" i="1"/>
  <c r="PX422" i="1"/>
  <c r="IB425" i="1"/>
  <c r="GN425" i="1"/>
  <c r="PX424" i="1"/>
  <c r="IB422" i="1"/>
  <c r="GN422" i="1"/>
  <c r="IB434" i="1"/>
  <c r="IB424" i="1"/>
  <c r="GN424" i="1"/>
  <c r="PX425" i="1"/>
  <c r="HH415" i="1"/>
  <c r="HR415" i="1" s="1"/>
  <c r="HH420" i="1"/>
  <c r="HR420" i="1" s="1"/>
  <c r="IB416" i="1"/>
  <c r="GN416" i="1"/>
  <c r="PX415" i="1"/>
  <c r="IB415" i="1"/>
  <c r="GN415" i="1"/>
  <c r="IB420" i="1"/>
  <c r="GN420" i="1"/>
  <c r="GN414" i="1"/>
  <c r="IB410" i="1"/>
  <c r="GN410" i="1"/>
  <c r="GN407" i="1"/>
  <c r="IB412" i="1"/>
  <c r="GN412" i="1"/>
  <c r="HH412" i="1"/>
  <c r="HR412" i="1" s="1"/>
  <c r="PX410" i="1"/>
  <c r="IB408" i="1"/>
  <c r="GN408" i="1"/>
  <c r="HH409" i="1"/>
  <c r="PX407" i="1"/>
  <c r="IB403" i="1"/>
  <c r="GN403" i="1"/>
  <c r="HH396" i="1"/>
  <c r="HR396" i="1" s="1"/>
  <c r="IB397" i="1"/>
  <c r="GN397" i="1"/>
  <c r="IB404" i="1"/>
  <c r="GN404" i="1"/>
  <c r="HH397" i="1"/>
  <c r="IB390" i="1"/>
  <c r="GN390" i="1"/>
  <c r="HH391" i="1"/>
  <c r="HR391" i="1" s="1"/>
  <c r="PX391" i="1"/>
  <c r="IB387" i="1"/>
  <c r="GN387" i="1"/>
  <c r="IB383" i="1"/>
  <c r="GN383" i="1"/>
  <c r="HH384" i="1"/>
  <c r="IB379" i="1"/>
  <c r="GN379" i="1"/>
  <c r="IB369" i="1"/>
  <c r="GN369" i="1"/>
  <c r="PX363" i="1"/>
  <c r="IB361" i="1"/>
  <c r="GN361" i="1"/>
  <c r="PX372" i="1"/>
  <c r="PX368" i="1"/>
  <c r="IB366" i="1"/>
  <c r="GN366" i="1"/>
  <c r="PX360" i="1"/>
  <c r="HH367" i="1"/>
  <c r="IB368" i="1"/>
  <c r="GN368" i="1"/>
  <c r="PX362" i="1"/>
  <c r="PX359" i="1"/>
  <c r="IB362" i="1"/>
  <c r="GN362" i="1"/>
  <c r="HH372" i="1"/>
  <c r="HR372" i="1" s="1"/>
  <c r="HH363" i="1"/>
  <c r="IB348" i="1"/>
  <c r="GN348" i="1"/>
  <c r="GN340" i="1"/>
  <c r="IB359" i="1"/>
  <c r="HH343" i="1"/>
  <c r="HR343" i="1" s="1"/>
  <c r="IB356" i="1"/>
  <c r="GN356" i="1"/>
  <c r="HH348" i="1"/>
  <c r="PX346" i="1"/>
  <c r="IB344" i="1"/>
  <c r="GN344" i="1"/>
  <c r="PX355" i="1"/>
  <c r="PX343" i="1"/>
  <c r="GN359" i="1"/>
  <c r="HH342" i="1"/>
  <c r="HH359" i="1"/>
  <c r="IB355" i="1"/>
  <c r="GN355" i="1"/>
  <c r="HH347" i="1"/>
  <c r="PX345" i="1"/>
  <c r="IB343" i="1"/>
  <c r="HH332" i="1"/>
  <c r="HR332" i="1" s="1"/>
  <c r="HH340" i="1"/>
  <c r="HR340" i="1" s="1"/>
  <c r="IB333" i="1"/>
  <c r="GN333" i="1"/>
  <c r="IB325" i="1"/>
  <c r="GN325" i="1"/>
  <c r="PX332" i="1"/>
  <c r="PX324" i="1"/>
  <c r="GN335" i="1"/>
  <c r="IB339" i="1"/>
  <c r="IB332" i="1"/>
  <c r="GN332" i="1"/>
  <c r="HH328" i="1"/>
  <c r="PX326" i="1"/>
  <c r="IB324" i="1"/>
  <c r="GN324" i="1"/>
  <c r="GN343" i="1"/>
  <c r="IB329" i="1"/>
  <c r="GN329" i="1"/>
  <c r="HH335" i="1"/>
  <c r="HH312" i="1"/>
  <c r="HR312" i="1" s="1"/>
  <c r="PX310" i="1"/>
  <c r="IB308" i="1"/>
  <c r="GN308" i="1"/>
  <c r="IB320" i="1"/>
  <c r="GN320" i="1"/>
  <c r="PX319" i="1"/>
  <c r="IB316" i="1"/>
  <c r="GN316" i="1"/>
  <c r="PX309" i="1"/>
  <c r="IB319" i="1"/>
  <c r="GN319" i="1"/>
  <c r="IB309" i="1"/>
  <c r="GN309" i="1"/>
  <c r="PX318" i="1"/>
  <c r="IB315" i="1"/>
  <c r="GN315" i="1"/>
  <c r="PX296" i="1"/>
  <c r="IB294" i="1"/>
  <c r="GN294" i="1"/>
  <c r="PX308" i="1"/>
  <c r="GN306" i="1"/>
  <c r="IB296" i="1"/>
  <c r="GN296" i="1"/>
  <c r="IB306" i="1"/>
  <c r="IB301" i="1"/>
  <c r="GN301" i="1"/>
  <c r="HH297" i="1"/>
  <c r="HR297" i="1" s="1"/>
  <c r="PX295" i="1"/>
  <c r="IB293" i="1"/>
  <c r="GN293" i="1"/>
  <c r="HH304" i="1"/>
  <c r="IB305" i="1"/>
  <c r="GN305" i="1"/>
  <c r="IB295" i="1"/>
  <c r="GN295" i="1"/>
  <c r="HH296" i="1"/>
  <c r="HR296" i="1" s="1"/>
  <c r="HH293" i="1"/>
  <c r="HR293" i="1" s="1"/>
  <c r="IB280" i="1"/>
  <c r="GN280" i="1"/>
  <c r="PX287" i="1"/>
  <c r="IB285" i="1"/>
  <c r="GN285" i="1"/>
  <c r="HH281" i="1"/>
  <c r="HR281" i="1" s="1"/>
  <c r="PX279" i="1"/>
  <c r="IB277" i="1"/>
  <c r="GN277" i="1"/>
  <c r="IB287" i="1"/>
  <c r="GN287" i="1"/>
  <c r="PX281" i="1"/>
  <c r="IB279" i="1"/>
  <c r="GN279" i="1"/>
  <c r="IB284" i="1"/>
  <c r="GN284" i="1"/>
  <c r="IB286" i="1"/>
  <c r="GN286" i="1"/>
  <c r="HH282" i="1"/>
  <c r="HR282" i="1" s="1"/>
  <c r="PX280" i="1"/>
  <c r="IB278" i="1"/>
  <c r="GN278" i="1"/>
  <c r="HH256" i="1"/>
  <c r="HR256" i="1" s="1"/>
  <c r="IB266" i="1"/>
  <c r="GN266" i="1"/>
  <c r="IB257" i="1"/>
  <c r="GN257" i="1"/>
  <c r="IB272" i="1"/>
  <c r="GN272" i="1"/>
  <c r="HH268" i="1"/>
  <c r="HR268" i="1" s="1"/>
  <c r="IB262" i="1"/>
  <c r="GN262" i="1"/>
  <c r="HH273" i="1"/>
  <c r="PX263" i="1"/>
  <c r="IB273" i="1"/>
  <c r="GN273" i="1"/>
  <c r="PX266" i="1"/>
  <c r="IB263" i="1"/>
  <c r="GN263" i="1"/>
  <c r="GN268" i="1"/>
  <c r="IB258" i="1"/>
  <c r="HH255" i="1"/>
  <c r="PX256" i="1"/>
  <c r="PX250" i="1"/>
  <c r="IB248" i="1"/>
  <c r="GN248" i="1"/>
  <c r="GN258" i="1"/>
  <c r="IB268" i="1"/>
  <c r="PX257" i="1"/>
  <c r="HH254" i="1"/>
  <c r="PX252" i="1"/>
  <c r="HH246" i="1"/>
  <c r="PX244" i="1"/>
  <c r="HH251" i="1"/>
  <c r="HR251" i="1" s="1"/>
  <c r="PX249" i="1"/>
  <c r="IB252" i="1"/>
  <c r="GN252" i="1"/>
  <c r="PX260" i="1"/>
  <c r="PX251" i="1"/>
  <c r="IB249" i="1"/>
  <c r="GN249" i="1"/>
  <c r="HH250" i="1"/>
  <c r="HR250" i="1" s="1"/>
  <c r="HH226" i="1"/>
  <c r="HR226" i="1" s="1"/>
  <c r="GN241" i="1"/>
  <c r="PX234" i="1"/>
  <c r="PX226" i="1"/>
  <c r="HH220" i="1"/>
  <c r="HR220" i="1" s="1"/>
  <c r="PX218" i="1"/>
  <c r="HH233" i="1"/>
  <c r="HR233" i="1" s="1"/>
  <c r="IB229" i="1"/>
  <c r="GN229" i="1"/>
  <c r="IB221" i="1"/>
  <c r="GN221" i="1"/>
  <c r="IB212" i="1"/>
  <c r="GN212" i="1"/>
  <c r="GN244" i="1"/>
  <c r="IB234" i="1"/>
  <c r="GN234" i="1"/>
  <c r="HH230" i="1"/>
  <c r="HR230" i="1" s="1"/>
  <c r="PX228" i="1"/>
  <c r="IB226" i="1"/>
  <c r="GN226" i="1"/>
  <c r="PX220" i="1"/>
  <c r="IB218" i="1"/>
  <c r="GN218" i="1"/>
  <c r="PX211" i="1"/>
  <c r="IB244" i="1"/>
  <c r="PX243" i="1"/>
  <c r="IB240" i="1"/>
  <c r="GN240" i="1"/>
  <c r="HH235" i="1"/>
  <c r="HR235" i="1" s="1"/>
  <c r="PX217" i="1"/>
  <c r="HH215" i="1"/>
  <c r="HR215" i="1" s="1"/>
  <c r="IB242" i="1"/>
  <c r="GN242" i="1"/>
  <c r="IB233" i="1"/>
  <c r="GN233" i="1"/>
  <c r="HH229" i="1"/>
  <c r="HR229" i="1" s="1"/>
  <c r="IB225" i="1"/>
  <c r="GN225" i="1"/>
  <c r="IB217" i="1"/>
  <c r="GN217" i="1"/>
  <c r="HH206" i="1"/>
  <c r="HR206" i="1" s="1"/>
  <c r="IB202" i="1"/>
  <c r="GN202" i="1"/>
  <c r="IB193" i="1"/>
  <c r="GN193" i="1"/>
  <c r="IB185" i="1"/>
  <c r="GN185" i="1"/>
  <c r="PX206" i="1"/>
  <c r="PX197" i="1"/>
  <c r="PX189" i="1"/>
  <c r="HH183" i="1"/>
  <c r="PX181" i="1"/>
  <c r="HH196" i="1"/>
  <c r="HR196" i="1" s="1"/>
  <c r="PX208" i="1"/>
  <c r="IB206" i="1"/>
  <c r="GN206" i="1"/>
  <c r="PX199" i="1"/>
  <c r="IB197" i="1"/>
  <c r="GN197" i="1"/>
  <c r="PX191" i="1"/>
  <c r="IB189" i="1"/>
  <c r="GN189" i="1"/>
  <c r="PX183" i="1"/>
  <c r="PX205" i="1"/>
  <c r="IB203" i="1"/>
  <c r="GN203" i="1"/>
  <c r="PX196" i="1"/>
  <c r="IB194" i="1"/>
  <c r="GN194" i="1"/>
  <c r="PX188" i="1"/>
  <c r="IB186" i="1"/>
  <c r="GN186" i="1"/>
  <c r="HH182" i="1"/>
  <c r="HR182" i="1" s="1"/>
  <c r="HH195" i="1"/>
  <c r="HR195" i="1" s="1"/>
  <c r="IB205" i="1"/>
  <c r="GN205" i="1"/>
  <c r="IB196" i="1"/>
  <c r="GN196" i="1"/>
  <c r="IB188" i="1"/>
  <c r="GN188" i="1"/>
  <c r="HH184" i="1"/>
  <c r="PX182" i="1"/>
  <c r="HH162" i="1"/>
  <c r="GN181" i="1"/>
  <c r="PX173" i="1"/>
  <c r="PX165" i="1"/>
  <c r="HH159" i="1"/>
  <c r="PX157" i="1"/>
  <c r="HH151" i="1"/>
  <c r="HR151" i="1" s="1"/>
  <c r="PX178" i="1"/>
  <c r="IB176" i="1"/>
  <c r="GN176" i="1"/>
  <c r="PX170" i="1"/>
  <c r="IB168" i="1"/>
  <c r="GN168" i="1"/>
  <c r="PX162" i="1"/>
  <c r="IB180" i="1"/>
  <c r="PX175" i="1"/>
  <c r="IB173" i="1"/>
  <c r="GN173" i="1"/>
  <c r="PX167" i="1"/>
  <c r="IB165" i="1"/>
  <c r="GN165" i="1"/>
  <c r="PX159" i="1"/>
  <c r="IB157" i="1"/>
  <c r="GN157" i="1"/>
  <c r="PX151" i="1"/>
  <c r="IB181" i="1"/>
  <c r="GN180" i="1"/>
  <c r="IB179" i="1"/>
  <c r="IB178" i="1"/>
  <c r="GN178" i="1"/>
  <c r="PX172" i="1"/>
  <c r="GN170" i="1"/>
  <c r="HH166" i="1"/>
  <c r="PX164" i="1"/>
  <c r="IB162" i="1"/>
  <c r="GN162" i="1"/>
  <c r="PX156" i="1"/>
  <c r="IB154" i="1"/>
  <c r="GN154" i="1"/>
  <c r="PX180" i="1"/>
  <c r="IB175" i="1"/>
  <c r="GN175" i="1"/>
  <c r="IB167" i="1"/>
  <c r="GN167" i="1"/>
  <c r="IB159" i="1"/>
  <c r="GN159" i="1"/>
  <c r="HH176" i="1"/>
  <c r="HR176" i="1" s="1"/>
  <c r="IB172" i="1"/>
  <c r="GN172" i="1"/>
  <c r="HH168" i="1"/>
  <c r="HR168" i="1" s="1"/>
  <c r="IB164" i="1"/>
  <c r="GN164" i="1"/>
  <c r="IB156" i="1"/>
  <c r="GN156" i="1"/>
  <c r="HH149" i="1"/>
  <c r="HR149" i="1" s="1"/>
  <c r="HH141" i="1"/>
  <c r="HR141" i="1" s="1"/>
  <c r="IB137" i="1"/>
  <c r="GN137" i="1"/>
  <c r="PX131" i="1"/>
  <c r="IB129" i="1"/>
  <c r="GN129" i="1"/>
  <c r="PX123" i="1"/>
  <c r="IB121" i="1"/>
  <c r="GN121" i="1"/>
  <c r="HH122" i="1"/>
  <c r="IB147" i="1"/>
  <c r="GN147" i="1"/>
  <c r="IB131" i="1"/>
  <c r="GN131" i="1"/>
  <c r="IB123" i="1"/>
  <c r="GN123" i="1"/>
  <c r="IB144" i="1"/>
  <c r="GN144" i="1"/>
  <c r="IB138" i="1"/>
  <c r="GN138" i="1"/>
  <c r="PX132" i="1"/>
  <c r="PX124" i="1"/>
  <c r="IB122" i="1"/>
  <c r="GN122" i="1"/>
  <c r="IB143" i="1"/>
  <c r="GN143" i="1"/>
  <c r="PX137" i="1"/>
  <c r="IB135" i="1"/>
  <c r="GN135" i="1"/>
  <c r="PX129" i="1"/>
  <c r="IB127" i="1"/>
  <c r="GN127" i="1"/>
  <c r="PX121" i="1"/>
  <c r="IB148" i="1"/>
  <c r="GN148" i="1"/>
  <c r="IB140" i="1"/>
  <c r="GN140" i="1"/>
  <c r="HH136" i="1"/>
  <c r="HR136" i="1" s="1"/>
  <c r="IB132" i="1"/>
  <c r="GN132" i="1"/>
  <c r="HH128" i="1"/>
  <c r="HR128" i="1" s="1"/>
  <c r="IB124" i="1"/>
  <c r="GN124" i="1"/>
  <c r="PX93" i="1"/>
  <c r="HH116" i="1"/>
  <c r="HR116" i="1" s="1"/>
  <c r="GN112" i="1"/>
  <c r="IB104" i="1"/>
  <c r="GN104" i="1"/>
  <c r="IB96" i="1"/>
  <c r="GN96" i="1"/>
  <c r="IB117" i="1"/>
  <c r="GN117" i="1"/>
  <c r="HH113" i="1"/>
  <c r="HR113" i="1" s="1"/>
  <c r="IB109" i="1"/>
  <c r="GN109" i="1"/>
  <c r="HH105" i="1"/>
  <c r="HR105" i="1" s="1"/>
  <c r="IB101" i="1"/>
  <c r="GN101" i="1"/>
  <c r="HH97" i="1"/>
  <c r="HR97" i="1" s="1"/>
  <c r="IB93" i="1"/>
  <c r="GN93" i="1"/>
  <c r="HH118" i="1"/>
  <c r="HR118" i="1" s="1"/>
  <c r="HH110" i="1"/>
  <c r="HR110" i="1" s="1"/>
  <c r="PX118" i="1"/>
  <c r="IB116" i="1"/>
  <c r="GN116" i="1"/>
  <c r="HH96" i="1"/>
  <c r="HR96" i="1" s="1"/>
  <c r="IB113" i="1"/>
  <c r="GN113" i="1"/>
  <c r="IB105" i="1"/>
  <c r="GN105" i="1"/>
  <c r="GN97" i="1"/>
  <c r="IB118" i="1"/>
  <c r="GN118" i="1"/>
  <c r="IB110" i="1"/>
  <c r="GN110" i="1"/>
  <c r="IB102" i="1"/>
  <c r="GN102" i="1"/>
  <c r="PX96" i="1"/>
  <c r="IB94" i="1"/>
  <c r="GN94" i="1"/>
  <c r="HH73" i="1"/>
  <c r="HH86" i="1"/>
  <c r="HR86" i="1" s="1"/>
  <c r="IB79" i="1"/>
  <c r="GN79" i="1"/>
  <c r="IB71" i="1"/>
  <c r="GN71" i="1"/>
  <c r="HH67" i="1"/>
  <c r="HR67" i="1" s="1"/>
  <c r="IB63" i="1"/>
  <c r="GN63" i="1"/>
  <c r="PX86" i="1"/>
  <c r="PX78" i="1"/>
  <c r="IB76" i="1"/>
  <c r="GN76" i="1"/>
  <c r="PX70" i="1"/>
  <c r="IB68" i="1"/>
  <c r="GN68" i="1"/>
  <c r="PX62" i="1"/>
  <c r="PX83" i="1"/>
  <c r="PX75" i="1"/>
  <c r="PX67" i="1"/>
  <c r="HH61" i="1"/>
  <c r="HR61" i="1" s="1"/>
  <c r="HH90" i="1"/>
  <c r="HR90" i="1" s="1"/>
  <c r="IB86" i="1"/>
  <c r="GN86" i="1"/>
  <c r="IB78" i="1"/>
  <c r="GN78" i="1"/>
  <c r="IB70" i="1"/>
  <c r="GN70" i="1"/>
  <c r="HH66" i="1"/>
  <c r="HR66" i="1" s="1"/>
  <c r="IB62" i="1"/>
  <c r="GN62" i="1"/>
  <c r="PX85" i="1"/>
  <c r="IB83" i="1"/>
  <c r="GN83" i="1"/>
  <c r="HH79" i="1"/>
  <c r="HR79" i="1" s="1"/>
  <c r="PX77" i="1"/>
  <c r="IB75" i="1"/>
  <c r="GN75" i="1"/>
  <c r="PX69" i="1"/>
  <c r="IB67" i="1"/>
  <c r="GN67" i="1"/>
  <c r="GN49" i="1"/>
  <c r="IB41" i="1"/>
  <c r="GN41" i="1"/>
  <c r="PX35" i="1"/>
  <c r="IB33" i="1"/>
  <c r="GN33" i="1"/>
  <c r="IB54" i="1"/>
  <c r="GN54" i="1"/>
  <c r="IB46" i="1"/>
  <c r="GN46" i="1"/>
  <c r="IB38" i="1"/>
  <c r="GN38" i="1"/>
  <c r="GN60" i="1"/>
  <c r="HH44" i="1"/>
  <c r="HR44" i="1" s="1"/>
  <c r="IB59" i="1"/>
  <c r="HH33" i="1"/>
  <c r="HR33" i="1" s="1"/>
  <c r="HH59" i="1"/>
  <c r="HR59" i="1" s="1"/>
  <c r="IB58" i="1"/>
  <c r="GN58" i="1"/>
  <c r="IB50" i="1"/>
  <c r="GN50" i="1"/>
  <c r="IB42" i="1"/>
  <c r="GN42" i="1"/>
  <c r="IB34" i="1"/>
  <c r="GN34" i="1"/>
  <c r="IB60" i="1"/>
  <c r="PX57" i="1"/>
  <c r="IB55" i="1"/>
  <c r="GN55" i="1"/>
  <c r="HH51" i="1"/>
  <c r="HR51" i="1" s="1"/>
  <c r="PX49" i="1"/>
  <c r="IB47" i="1"/>
  <c r="GN47" i="1"/>
  <c r="PX41" i="1"/>
  <c r="HH35" i="1"/>
  <c r="HR35" i="1" s="1"/>
  <c r="PX33" i="1"/>
  <c r="GN59" i="1"/>
  <c r="H34" i="2"/>
  <c r="G34" i="2"/>
  <c r="F34" i="2"/>
  <c r="E34" i="2"/>
  <c r="D34" i="2"/>
  <c r="C34" i="2"/>
  <c r="J34" i="2"/>
  <c r="I34" i="2"/>
  <c r="OW501" i="1"/>
  <c r="EH504" i="1"/>
  <c r="EH503" i="1"/>
  <c r="FY9" i="1"/>
  <c r="GG502" i="1"/>
  <c r="GG504" i="1"/>
  <c r="GG503" i="1"/>
  <c r="GG501" i="1"/>
  <c r="IE494" i="1"/>
  <c r="GQ494" i="1"/>
  <c r="IE490" i="1"/>
  <c r="GQ490" i="1"/>
  <c r="IE492" i="1"/>
  <c r="GQ492" i="1"/>
  <c r="QA488" i="1"/>
  <c r="IE488" i="1"/>
  <c r="GQ488" i="1"/>
  <c r="IE489" i="1"/>
  <c r="IE487" i="1"/>
  <c r="GQ487" i="1"/>
  <c r="HK488" i="1"/>
  <c r="GQ489" i="1"/>
  <c r="IE486" i="1"/>
  <c r="GQ486" i="1"/>
  <c r="IE485" i="1"/>
  <c r="GQ485" i="1"/>
  <c r="QA484" i="1"/>
  <c r="HK483" i="1"/>
  <c r="QA482" i="1"/>
  <c r="IE484" i="1"/>
  <c r="GQ484" i="1"/>
  <c r="HK485" i="1"/>
  <c r="HU485" i="1" s="1"/>
  <c r="GQ482" i="1"/>
  <c r="QA481" i="1"/>
  <c r="IE481" i="1"/>
  <c r="GQ481" i="1"/>
  <c r="IE482" i="1"/>
  <c r="HK481" i="1"/>
  <c r="QA479" i="1"/>
  <c r="IE479" i="1"/>
  <c r="GQ479" i="1"/>
  <c r="HK478" i="1"/>
  <c r="HU478" i="1" s="1"/>
  <c r="IE478" i="1"/>
  <c r="GQ478" i="1"/>
  <c r="HK457" i="1"/>
  <c r="QA457" i="1"/>
  <c r="IE460" i="1"/>
  <c r="GQ460" i="1"/>
  <c r="QA463" i="1"/>
  <c r="IE457" i="1"/>
  <c r="GQ457" i="1"/>
  <c r="IE451" i="1"/>
  <c r="GQ451" i="1"/>
  <c r="IE448" i="1"/>
  <c r="GQ448" i="1"/>
  <c r="HK455" i="1"/>
  <c r="HU455" i="1" s="1"/>
  <c r="IE456" i="1"/>
  <c r="GQ456" i="1"/>
  <c r="IE453" i="1"/>
  <c r="GQ453" i="1"/>
  <c r="HK445" i="1"/>
  <c r="HU445" i="1" s="1"/>
  <c r="IE441" i="1"/>
  <c r="IE446" i="1"/>
  <c r="GQ446" i="1"/>
  <c r="HK447" i="1"/>
  <c r="QA442" i="1"/>
  <c r="HK441" i="1"/>
  <c r="QA439" i="1"/>
  <c r="IE437" i="1"/>
  <c r="GQ437" i="1"/>
  <c r="GQ439" i="1"/>
  <c r="IE436" i="1"/>
  <c r="GQ436" i="1"/>
  <c r="GQ441" i="1"/>
  <c r="HK439" i="1"/>
  <c r="QA440" i="1"/>
  <c r="IE440" i="1"/>
  <c r="GQ440" i="1"/>
  <c r="QA430" i="1"/>
  <c r="IE424" i="1"/>
  <c r="GQ424" i="1"/>
  <c r="QA423" i="1"/>
  <c r="QA435" i="1"/>
  <c r="IE433" i="1"/>
  <c r="GQ433" i="1"/>
  <c r="IE423" i="1"/>
  <c r="GQ423" i="1"/>
  <c r="QA424" i="1"/>
  <c r="HK420" i="1"/>
  <c r="HU420" i="1" s="1"/>
  <c r="GQ421" i="1"/>
  <c r="IE421" i="1"/>
  <c r="IE415" i="1"/>
  <c r="GQ415" i="1"/>
  <c r="IE420" i="1"/>
  <c r="GQ420" i="1"/>
  <c r="QA421" i="1"/>
  <c r="IE414" i="1"/>
  <c r="HK415" i="1"/>
  <c r="HU415" i="1" s="1"/>
  <c r="IE409" i="1"/>
  <c r="GQ409" i="1"/>
  <c r="QA414" i="1"/>
  <c r="IE406" i="1"/>
  <c r="GQ406" i="1"/>
  <c r="HK412" i="1"/>
  <c r="HK409" i="1"/>
  <c r="HU409" i="1" s="1"/>
  <c r="GQ414" i="1"/>
  <c r="QA409" i="1"/>
  <c r="IE407" i="1"/>
  <c r="GQ407" i="1"/>
  <c r="IE412" i="1"/>
  <c r="GQ412" i="1"/>
  <c r="IE402" i="1"/>
  <c r="GQ402" i="1"/>
  <c r="IE396" i="1"/>
  <c r="GQ396" i="1"/>
  <c r="HK397" i="1"/>
  <c r="QA403" i="1"/>
  <c r="QA406" i="1"/>
  <c r="IE403" i="1"/>
  <c r="GQ403" i="1"/>
  <c r="HK396" i="1"/>
  <c r="HU396" i="1" s="1"/>
  <c r="HK391" i="1"/>
  <c r="HU391" i="1" s="1"/>
  <c r="QA387" i="1"/>
  <c r="QA391" i="1"/>
  <c r="IE387" i="1"/>
  <c r="GQ387" i="1"/>
  <c r="HK384" i="1"/>
  <c r="HU384" i="1" s="1"/>
  <c r="QA390" i="1"/>
  <c r="IE385" i="1"/>
  <c r="GQ385" i="1"/>
  <c r="IE382" i="1"/>
  <c r="GQ382" i="1"/>
  <c r="QA380" i="1"/>
  <c r="QA371" i="1"/>
  <c r="IE368" i="1"/>
  <c r="GQ368" i="1"/>
  <c r="QA362" i="1"/>
  <c r="QA367" i="1"/>
  <c r="IE365" i="1"/>
  <c r="GQ365" i="1"/>
  <c r="GQ380" i="1"/>
  <c r="HK372" i="1"/>
  <c r="QA369" i="1"/>
  <c r="IE367" i="1"/>
  <c r="GQ367" i="1"/>
  <c r="HK363" i="1"/>
  <c r="HU363" i="1" s="1"/>
  <c r="QA361" i="1"/>
  <c r="IE361" i="1"/>
  <c r="GQ361" i="1"/>
  <c r="QA368" i="1"/>
  <c r="HK359" i="1"/>
  <c r="HU359" i="1" s="1"/>
  <c r="HK367" i="1"/>
  <c r="HU367" i="1" s="1"/>
  <c r="IE347" i="1"/>
  <c r="GQ347" i="1"/>
  <c r="HK343" i="1"/>
  <c r="HK348" i="1"/>
  <c r="HK340" i="1"/>
  <c r="HU340" i="1" s="1"/>
  <c r="IE360" i="1"/>
  <c r="HK342" i="1"/>
  <c r="GQ360" i="1"/>
  <c r="IE355" i="1"/>
  <c r="GQ355" i="1"/>
  <c r="HK347" i="1"/>
  <c r="QA345" i="1"/>
  <c r="IE343" i="1"/>
  <c r="GQ343" i="1"/>
  <c r="QA354" i="1"/>
  <c r="QA342" i="1"/>
  <c r="QA359" i="1"/>
  <c r="QA356" i="1"/>
  <c r="IE354" i="1"/>
  <c r="GQ354" i="1"/>
  <c r="QA344" i="1"/>
  <c r="IE332" i="1"/>
  <c r="GQ332" i="1"/>
  <c r="HK328" i="1"/>
  <c r="HU328" i="1" s="1"/>
  <c r="IE324" i="1"/>
  <c r="GQ324" i="1"/>
  <c r="QA331" i="1"/>
  <c r="GQ342" i="1"/>
  <c r="HK335" i="1"/>
  <c r="HU335" i="1" s="1"/>
  <c r="QA333" i="1"/>
  <c r="IE331" i="1"/>
  <c r="GQ331" i="1"/>
  <c r="QA325" i="1"/>
  <c r="HK332" i="1"/>
  <c r="HU332" i="1" s="1"/>
  <c r="IE328" i="1"/>
  <c r="GQ328" i="1"/>
  <c r="IE342" i="1"/>
  <c r="QA324" i="1"/>
  <c r="QA319" i="1"/>
  <c r="IE316" i="1"/>
  <c r="GQ316" i="1"/>
  <c r="QA309" i="1"/>
  <c r="IE307" i="1"/>
  <c r="GQ307" i="1"/>
  <c r="QA323" i="1"/>
  <c r="IE319" i="1"/>
  <c r="GQ319" i="1"/>
  <c r="IE323" i="1"/>
  <c r="IE315" i="1"/>
  <c r="GQ315" i="1"/>
  <c r="QA308" i="1"/>
  <c r="QA320" i="1"/>
  <c r="HK312" i="1"/>
  <c r="HU312" i="1" s="1"/>
  <c r="QA310" i="1"/>
  <c r="IE308" i="1"/>
  <c r="GQ308" i="1"/>
  <c r="GQ323" i="1"/>
  <c r="QA316" i="1"/>
  <c r="IE314" i="1"/>
  <c r="GQ314" i="1"/>
  <c r="HK297" i="1"/>
  <c r="HU297" i="1" s="1"/>
  <c r="QA295" i="1"/>
  <c r="IE293" i="1"/>
  <c r="GQ293" i="1"/>
  <c r="HK304" i="1"/>
  <c r="HU304" i="1" s="1"/>
  <c r="QA300" i="1"/>
  <c r="IE305" i="1"/>
  <c r="GQ305" i="1"/>
  <c r="IE295" i="1"/>
  <c r="GQ295" i="1"/>
  <c r="QA307" i="1"/>
  <c r="QA305" i="1"/>
  <c r="QA304" i="1"/>
  <c r="IE300" i="1"/>
  <c r="GQ300" i="1"/>
  <c r="HK296" i="1"/>
  <c r="HU296" i="1" s="1"/>
  <c r="QA294" i="1"/>
  <c r="IE292" i="1"/>
  <c r="GQ292" i="1"/>
  <c r="HK293" i="1"/>
  <c r="HU293" i="1" s="1"/>
  <c r="IE304" i="1"/>
  <c r="GQ304" i="1"/>
  <c r="IE294" i="1"/>
  <c r="GQ294" i="1"/>
  <c r="IE279" i="1"/>
  <c r="GQ279" i="1"/>
  <c r="IE289" i="1"/>
  <c r="QA286" i="1"/>
  <c r="IE284" i="1"/>
  <c r="GQ284" i="1"/>
  <c r="QA278" i="1"/>
  <c r="IE276" i="1"/>
  <c r="GQ276" i="1"/>
  <c r="IE286" i="1"/>
  <c r="GQ286" i="1"/>
  <c r="HK282" i="1"/>
  <c r="HU282" i="1" s="1"/>
  <c r="QA280" i="1"/>
  <c r="IE278" i="1"/>
  <c r="GQ278" i="1"/>
  <c r="QA285" i="1"/>
  <c r="IE283" i="1"/>
  <c r="GQ283" i="1"/>
  <c r="QA277" i="1"/>
  <c r="IE285" i="1"/>
  <c r="GQ285" i="1"/>
  <c r="HK281" i="1"/>
  <c r="QA279" i="1"/>
  <c r="IE277" i="1"/>
  <c r="GQ277" i="1"/>
  <c r="HK273" i="1"/>
  <c r="IE265" i="1"/>
  <c r="GQ265" i="1"/>
  <c r="IE271" i="1"/>
  <c r="GQ271" i="1"/>
  <c r="IE261" i="1"/>
  <c r="GQ261" i="1"/>
  <c r="QA262" i="1"/>
  <c r="IE272" i="1"/>
  <c r="GQ272" i="1"/>
  <c r="HK268" i="1"/>
  <c r="HU268" i="1" s="1"/>
  <c r="QA265" i="1"/>
  <c r="IE262" i="1"/>
  <c r="GQ262" i="1"/>
  <c r="HK256" i="1"/>
  <c r="HU256" i="1" s="1"/>
  <c r="HK254" i="1"/>
  <c r="HK246" i="1"/>
  <c r="IE255" i="1"/>
  <c r="GQ255" i="1"/>
  <c r="HK251" i="1"/>
  <c r="HU251" i="1" s="1"/>
  <c r="QA249" i="1"/>
  <c r="IE247" i="1"/>
  <c r="GQ247" i="1"/>
  <c r="GQ266" i="1"/>
  <c r="QA251" i="1"/>
  <c r="QA259" i="1"/>
  <c r="IE256" i="1"/>
  <c r="HK250" i="1"/>
  <c r="HU250" i="1" s="1"/>
  <c r="QA248" i="1"/>
  <c r="IE266" i="1"/>
  <c r="GQ257" i="1"/>
  <c r="GQ256" i="1"/>
  <c r="HK255" i="1"/>
  <c r="IE251" i="1"/>
  <c r="GQ251" i="1"/>
  <c r="IE257" i="1"/>
  <c r="QA250" i="1"/>
  <c r="IE248" i="1"/>
  <c r="GQ248" i="1"/>
  <c r="QA269" i="1"/>
  <c r="QA256" i="1"/>
  <c r="IE243" i="1"/>
  <c r="HK233" i="1"/>
  <c r="HU233" i="1" s="1"/>
  <c r="GQ243" i="1"/>
  <c r="HK230" i="1"/>
  <c r="HU230" i="1" s="1"/>
  <c r="QA243" i="1"/>
  <c r="HK235" i="1"/>
  <c r="QA233" i="1"/>
  <c r="QA225" i="1"/>
  <c r="QA217" i="1"/>
  <c r="QA230" i="1"/>
  <c r="IE228" i="1"/>
  <c r="GQ228" i="1"/>
  <c r="IE220" i="1"/>
  <c r="GQ220" i="1"/>
  <c r="HK215" i="1"/>
  <c r="HU215" i="1" s="1"/>
  <c r="IE211" i="1"/>
  <c r="GQ211" i="1"/>
  <c r="IE242" i="1"/>
  <c r="GQ242" i="1"/>
  <c r="QA235" i="1"/>
  <c r="IE233" i="1"/>
  <c r="GQ233" i="1"/>
  <c r="HK229" i="1"/>
  <c r="HU229" i="1" s="1"/>
  <c r="QA227" i="1"/>
  <c r="IE225" i="1"/>
  <c r="GQ225" i="1"/>
  <c r="QA219" i="1"/>
  <c r="IE217" i="1"/>
  <c r="GQ217" i="1"/>
  <c r="QA241" i="1"/>
  <c r="IE239" i="1"/>
  <c r="GQ239" i="1"/>
  <c r="QA232" i="1"/>
  <c r="HK226" i="1"/>
  <c r="QA224" i="1"/>
  <c r="QA215" i="1"/>
  <c r="IE241" i="1"/>
  <c r="GQ241" i="1"/>
  <c r="IE232" i="1"/>
  <c r="GQ232" i="1"/>
  <c r="IE224" i="1"/>
  <c r="GQ224" i="1"/>
  <c r="HK220" i="1"/>
  <c r="HU220" i="1" s="1"/>
  <c r="QA218" i="1"/>
  <c r="IE215" i="1"/>
  <c r="GQ215" i="1"/>
  <c r="IE201" i="1"/>
  <c r="GQ201" i="1"/>
  <c r="HK196" i="1"/>
  <c r="HU196" i="1" s="1"/>
  <c r="IE192" i="1"/>
  <c r="GQ192" i="1"/>
  <c r="IE184" i="1"/>
  <c r="GQ184" i="1"/>
  <c r="QA205" i="1"/>
  <c r="QA196" i="1"/>
  <c r="QA188" i="1"/>
  <c r="HK182" i="1"/>
  <c r="HU182" i="1" s="1"/>
  <c r="QA180" i="1"/>
  <c r="HK195" i="1"/>
  <c r="HU195" i="1" s="1"/>
  <c r="QA207" i="1"/>
  <c r="IE205" i="1"/>
  <c r="GQ205" i="1"/>
  <c r="QA198" i="1"/>
  <c r="IE196" i="1"/>
  <c r="GQ196" i="1"/>
  <c r="QA190" i="1"/>
  <c r="IE188" i="1"/>
  <c r="GQ188" i="1"/>
  <c r="HK184" i="1"/>
  <c r="QA182" i="1"/>
  <c r="HK206" i="1"/>
  <c r="HU206" i="1" s="1"/>
  <c r="QA204" i="1"/>
  <c r="IE202" i="1"/>
  <c r="GQ202" i="1"/>
  <c r="QA195" i="1"/>
  <c r="IE193" i="1"/>
  <c r="GQ193" i="1"/>
  <c r="QA187" i="1"/>
  <c r="IE185" i="1"/>
  <c r="GQ185" i="1"/>
  <c r="IE204" i="1"/>
  <c r="GQ204" i="1"/>
  <c r="QA197" i="1"/>
  <c r="IE195" i="1"/>
  <c r="GQ195" i="1"/>
  <c r="QA189" i="1"/>
  <c r="IE187" i="1"/>
  <c r="GQ187" i="1"/>
  <c r="HK183" i="1"/>
  <c r="HU183" i="1" s="1"/>
  <c r="QA181" i="1"/>
  <c r="GQ179" i="1"/>
  <c r="IE180" i="1"/>
  <c r="QA172" i="1"/>
  <c r="HK166" i="1"/>
  <c r="HU166" i="1" s="1"/>
  <c r="QA164" i="1"/>
  <c r="QA156" i="1"/>
  <c r="GQ180" i="1"/>
  <c r="IE179" i="1"/>
  <c r="QA177" i="1"/>
  <c r="IE175" i="1"/>
  <c r="GQ175" i="1"/>
  <c r="QA169" i="1"/>
  <c r="IE167" i="1"/>
  <c r="GQ167" i="1"/>
  <c r="QA161" i="1"/>
  <c r="QA153" i="1"/>
  <c r="HK176" i="1"/>
  <c r="HU176" i="1" s="1"/>
  <c r="QA174" i="1"/>
  <c r="IE172" i="1"/>
  <c r="GQ172" i="1"/>
  <c r="HK168" i="1"/>
  <c r="HU168" i="1" s="1"/>
  <c r="QA166" i="1"/>
  <c r="IE164" i="1"/>
  <c r="GQ164" i="1"/>
  <c r="QA158" i="1"/>
  <c r="IE156" i="1"/>
  <c r="GQ156" i="1"/>
  <c r="QA179" i="1"/>
  <c r="IE177" i="1"/>
  <c r="GQ177" i="1"/>
  <c r="QA171" i="1"/>
  <c r="IE169" i="1"/>
  <c r="GQ169" i="1"/>
  <c r="QA163" i="1"/>
  <c r="IE161" i="1"/>
  <c r="GQ161" i="1"/>
  <c r="QA155" i="1"/>
  <c r="IE153" i="1"/>
  <c r="GQ153" i="1"/>
  <c r="IE174" i="1"/>
  <c r="GQ174" i="1"/>
  <c r="IE166" i="1"/>
  <c r="GQ166" i="1"/>
  <c r="HK162" i="1"/>
  <c r="HU162" i="1" s="1"/>
  <c r="GQ158" i="1"/>
  <c r="IE171" i="1"/>
  <c r="GQ171" i="1"/>
  <c r="IE163" i="1"/>
  <c r="GQ163" i="1"/>
  <c r="HK159" i="1"/>
  <c r="IE155" i="1"/>
  <c r="GQ155" i="1"/>
  <c r="HK151" i="1"/>
  <c r="HU151" i="1" s="1"/>
  <c r="IE136" i="1"/>
  <c r="GQ136" i="1"/>
  <c r="QA130" i="1"/>
  <c r="IE128" i="1"/>
  <c r="GQ128" i="1"/>
  <c r="QA122" i="1"/>
  <c r="IE146" i="1"/>
  <c r="GQ146" i="1"/>
  <c r="IE130" i="1"/>
  <c r="GQ130" i="1"/>
  <c r="IE122" i="1"/>
  <c r="GQ122" i="1"/>
  <c r="QA150" i="1"/>
  <c r="IE143" i="1"/>
  <c r="GQ143" i="1"/>
  <c r="HK136" i="1"/>
  <c r="HU136" i="1" s="1"/>
  <c r="HK128" i="1"/>
  <c r="HK149" i="1"/>
  <c r="HU149" i="1" s="1"/>
  <c r="HK141" i="1"/>
  <c r="HU141" i="1" s="1"/>
  <c r="QA139" i="1"/>
  <c r="IE137" i="1"/>
  <c r="GQ137" i="1"/>
  <c r="QA131" i="1"/>
  <c r="GQ129" i="1"/>
  <c r="QA123" i="1"/>
  <c r="IE121" i="1"/>
  <c r="GQ121" i="1"/>
  <c r="IE142" i="1"/>
  <c r="GQ142" i="1"/>
  <c r="QA136" i="1"/>
  <c r="IE134" i="1"/>
  <c r="GQ134" i="1"/>
  <c r="QA128" i="1"/>
  <c r="IE126" i="1"/>
  <c r="GQ126" i="1"/>
  <c r="HK122" i="1"/>
  <c r="HU122" i="1" s="1"/>
  <c r="IE147" i="1"/>
  <c r="GQ147" i="1"/>
  <c r="IE139" i="1"/>
  <c r="GQ139" i="1"/>
  <c r="IE131" i="1"/>
  <c r="GQ131" i="1"/>
  <c r="IE123" i="1"/>
  <c r="GQ123" i="1"/>
  <c r="HK118" i="1"/>
  <c r="HU118" i="1" s="1"/>
  <c r="HK110" i="1"/>
  <c r="QA100" i="1"/>
  <c r="QA92" i="1"/>
  <c r="IE111" i="1"/>
  <c r="GQ111" i="1"/>
  <c r="IE103" i="1"/>
  <c r="GQ103" i="1"/>
  <c r="IE95" i="1"/>
  <c r="GQ95" i="1"/>
  <c r="IE116" i="1"/>
  <c r="GQ116" i="1"/>
  <c r="IE108" i="1"/>
  <c r="GQ108" i="1"/>
  <c r="IE100" i="1"/>
  <c r="GQ100" i="1"/>
  <c r="HK96" i="1"/>
  <c r="HU96" i="1" s="1"/>
  <c r="QA94" i="1"/>
  <c r="IE92" i="1"/>
  <c r="GQ92" i="1"/>
  <c r="GQ120" i="1"/>
  <c r="HK90" i="1"/>
  <c r="HU90" i="1" s="1"/>
  <c r="IE120" i="1"/>
  <c r="QA117" i="1"/>
  <c r="IE115" i="1"/>
  <c r="GQ115" i="1"/>
  <c r="HK116" i="1"/>
  <c r="HU116" i="1" s="1"/>
  <c r="QA114" i="1"/>
  <c r="IE112" i="1"/>
  <c r="GQ112" i="1"/>
  <c r="QA106" i="1"/>
  <c r="IE104" i="1"/>
  <c r="GQ104" i="1"/>
  <c r="HK113" i="1"/>
  <c r="QA111" i="1"/>
  <c r="IE109" i="1"/>
  <c r="GQ109" i="1"/>
  <c r="HK105" i="1"/>
  <c r="HU105" i="1" s="1"/>
  <c r="QA103" i="1"/>
  <c r="IE101" i="1"/>
  <c r="GQ101" i="1"/>
  <c r="HK97" i="1"/>
  <c r="QA95" i="1"/>
  <c r="IE93" i="1"/>
  <c r="GQ93" i="1"/>
  <c r="HK67" i="1"/>
  <c r="HU67" i="1" s="1"/>
  <c r="HK59" i="1"/>
  <c r="HU59" i="1" s="1"/>
  <c r="HK61" i="1"/>
  <c r="HU61" i="1" s="1"/>
  <c r="IE78" i="1"/>
  <c r="GQ78" i="1"/>
  <c r="IE70" i="1"/>
  <c r="GQ70" i="1"/>
  <c r="HK66" i="1"/>
  <c r="IE62" i="1"/>
  <c r="GQ62" i="1"/>
  <c r="QA85" i="1"/>
  <c r="HK79" i="1"/>
  <c r="HU79" i="1" s="1"/>
  <c r="QA77" i="1"/>
  <c r="IE75" i="1"/>
  <c r="GQ75" i="1"/>
  <c r="QA69" i="1"/>
  <c r="IE67" i="1"/>
  <c r="GQ67" i="1"/>
  <c r="QA61" i="1"/>
  <c r="QA82" i="1"/>
  <c r="QA74" i="1"/>
  <c r="QA66" i="1"/>
  <c r="IE85" i="1"/>
  <c r="GQ85" i="1"/>
  <c r="QA79" i="1"/>
  <c r="IE77" i="1"/>
  <c r="GQ77" i="1"/>
  <c r="HK73" i="1"/>
  <c r="HU73" i="1" s="1"/>
  <c r="QA71" i="1"/>
  <c r="IE69" i="1"/>
  <c r="GQ69" i="1"/>
  <c r="QA63" i="1"/>
  <c r="IE61" i="1"/>
  <c r="GQ61" i="1"/>
  <c r="HK86" i="1"/>
  <c r="HU86" i="1" s="1"/>
  <c r="QA84" i="1"/>
  <c r="IE82" i="1"/>
  <c r="GQ82" i="1"/>
  <c r="QA76" i="1"/>
  <c r="IE74" i="1"/>
  <c r="GQ74" i="1"/>
  <c r="QA68" i="1"/>
  <c r="IE66" i="1"/>
  <c r="GQ66" i="1"/>
  <c r="IE48" i="1"/>
  <c r="GQ48" i="1"/>
  <c r="HK44" i="1"/>
  <c r="HU44" i="1" s="1"/>
  <c r="QA42" i="1"/>
  <c r="IE40" i="1"/>
  <c r="GQ40" i="1"/>
  <c r="QA34" i="1"/>
  <c r="IE59" i="1"/>
  <c r="QA55" i="1"/>
  <c r="IE53" i="1"/>
  <c r="GQ53" i="1"/>
  <c r="QA47" i="1"/>
  <c r="IE45" i="1"/>
  <c r="GQ45" i="1"/>
  <c r="IE37" i="1"/>
  <c r="GQ37" i="1"/>
  <c r="HK33" i="1"/>
  <c r="HU33" i="1" s="1"/>
  <c r="HK30" i="1"/>
  <c r="HU30" i="1" s="1"/>
  <c r="HK51" i="1"/>
  <c r="HU51" i="1" s="1"/>
  <c r="HK35" i="1"/>
  <c r="HU35" i="1" s="1"/>
  <c r="IE57" i="1"/>
  <c r="GQ57" i="1"/>
  <c r="IE49" i="1"/>
  <c r="GQ49" i="1"/>
  <c r="IE41" i="1"/>
  <c r="GQ41" i="1"/>
  <c r="QA35" i="1"/>
  <c r="IE33" i="1"/>
  <c r="GQ33" i="1"/>
  <c r="QA56" i="1"/>
  <c r="IE54" i="1"/>
  <c r="GQ54" i="1"/>
  <c r="QA48" i="1"/>
  <c r="IE46" i="1"/>
  <c r="GQ46" i="1"/>
  <c r="QA40" i="1"/>
  <c r="QA32" i="1"/>
  <c r="GO9" i="1"/>
  <c r="FZ504" i="1"/>
  <c r="FZ503" i="1"/>
  <c r="FZ502" i="1"/>
  <c r="HX494" i="1"/>
  <c r="GJ494" i="1"/>
  <c r="FZ501" i="1"/>
  <c r="HX492" i="1"/>
  <c r="GJ492" i="1"/>
  <c r="HX493" i="1"/>
  <c r="PT491" i="1"/>
  <c r="HX491" i="1"/>
  <c r="GJ491" i="1"/>
  <c r="HX488" i="1"/>
  <c r="GJ488" i="1"/>
  <c r="HX487" i="1"/>
  <c r="GJ487" i="1"/>
  <c r="HD488" i="1"/>
  <c r="GJ489" i="1"/>
  <c r="HX485" i="1"/>
  <c r="GJ485" i="1"/>
  <c r="HD483" i="1"/>
  <c r="HN483" i="1" s="1"/>
  <c r="PT482" i="1"/>
  <c r="HX484" i="1"/>
  <c r="GJ484" i="1"/>
  <c r="HD485" i="1"/>
  <c r="HX483" i="1"/>
  <c r="GJ483" i="1"/>
  <c r="HX481" i="1"/>
  <c r="GJ481" i="1"/>
  <c r="GJ482" i="1"/>
  <c r="HX480" i="1"/>
  <c r="GJ480" i="1"/>
  <c r="HD481" i="1"/>
  <c r="HN481" i="1" s="1"/>
  <c r="HX482" i="1"/>
  <c r="PT481" i="1"/>
  <c r="HD478" i="1"/>
  <c r="GJ479" i="1"/>
  <c r="HX479" i="1"/>
  <c r="GJ463" i="1"/>
  <c r="HD457" i="1"/>
  <c r="HN457" i="1" s="1"/>
  <c r="HX458" i="1"/>
  <c r="GJ458" i="1"/>
  <c r="PT457" i="1"/>
  <c r="HX460" i="1"/>
  <c r="GJ460" i="1"/>
  <c r="HX463" i="1"/>
  <c r="HX457" i="1"/>
  <c r="GJ457" i="1"/>
  <c r="HX454" i="1"/>
  <c r="GJ454" i="1"/>
  <c r="HD455" i="1"/>
  <c r="HX453" i="1"/>
  <c r="GJ453" i="1"/>
  <c r="HX449" i="1"/>
  <c r="GJ449" i="1"/>
  <c r="GJ448" i="1"/>
  <c r="HD445" i="1"/>
  <c r="HX446" i="1"/>
  <c r="GJ446" i="1"/>
  <c r="HD447" i="1"/>
  <c r="PT445" i="1"/>
  <c r="HX443" i="1"/>
  <c r="GJ443" i="1"/>
  <c r="HX448" i="1"/>
  <c r="PT447" i="1"/>
  <c r="HX445" i="1"/>
  <c r="GJ445" i="1"/>
  <c r="HX442" i="1"/>
  <c r="GJ442" i="1"/>
  <c r="HX435" i="1"/>
  <c r="GJ435" i="1"/>
  <c r="HD441" i="1"/>
  <c r="HD439" i="1"/>
  <c r="HN439" i="1" s="1"/>
  <c r="PT439" i="1"/>
  <c r="HX437" i="1"/>
  <c r="PT430" i="1"/>
  <c r="HX424" i="1"/>
  <c r="GJ424" i="1"/>
  <c r="PT423" i="1"/>
  <c r="HX430" i="1"/>
  <c r="GJ430" i="1"/>
  <c r="GJ434" i="1"/>
  <c r="GJ437" i="1"/>
  <c r="HX425" i="1"/>
  <c r="GJ425" i="1"/>
  <c r="HX434" i="1"/>
  <c r="HX421" i="1"/>
  <c r="PT421" i="1"/>
  <c r="HX420" i="1"/>
  <c r="GJ420" i="1"/>
  <c r="PT420" i="1"/>
  <c r="PT419" i="1"/>
  <c r="HX417" i="1"/>
  <c r="GJ417" i="1"/>
  <c r="GJ421" i="1"/>
  <c r="HX419" i="1"/>
  <c r="GJ419" i="1"/>
  <c r="HD415" i="1"/>
  <c r="HD420" i="1"/>
  <c r="HX416" i="1"/>
  <c r="GJ416" i="1"/>
  <c r="PT408" i="1"/>
  <c r="HX406" i="1"/>
  <c r="GJ406" i="1"/>
  <c r="HX411" i="1"/>
  <c r="GJ411" i="1"/>
  <c r="HD412" i="1"/>
  <c r="HX408" i="1"/>
  <c r="GJ408" i="1"/>
  <c r="HD409" i="1"/>
  <c r="PT409" i="1"/>
  <c r="HX412" i="1"/>
  <c r="GJ412" i="1"/>
  <c r="PT411" i="1"/>
  <c r="HX409" i="1"/>
  <c r="GJ409" i="1"/>
  <c r="PT406" i="1"/>
  <c r="PT398" i="1"/>
  <c r="HX396" i="1"/>
  <c r="GJ396" i="1"/>
  <c r="HX404" i="1"/>
  <c r="GJ404" i="1"/>
  <c r="HD397" i="1"/>
  <c r="PT403" i="1"/>
  <c r="HX398" i="1"/>
  <c r="GJ398" i="1"/>
  <c r="PT397" i="1"/>
  <c r="HX403" i="1"/>
  <c r="GJ403" i="1"/>
  <c r="HD396" i="1"/>
  <c r="HN396" i="1" s="1"/>
  <c r="PT402" i="1"/>
  <c r="HX397" i="1"/>
  <c r="GJ397" i="1"/>
  <c r="PT383" i="1"/>
  <c r="GJ392" i="1"/>
  <c r="PT385" i="1"/>
  <c r="HX383" i="1"/>
  <c r="GJ383" i="1"/>
  <c r="HD384" i="1"/>
  <c r="PT382" i="1"/>
  <c r="PT384" i="1"/>
  <c r="HX390" i="1"/>
  <c r="GJ390" i="1"/>
  <c r="HD391" i="1"/>
  <c r="HN391" i="1" s="1"/>
  <c r="HX384" i="1"/>
  <c r="GJ384" i="1"/>
  <c r="PT367" i="1"/>
  <c r="HX365" i="1"/>
  <c r="GJ365" i="1"/>
  <c r="HX380" i="1"/>
  <c r="GJ380" i="1"/>
  <c r="HX371" i="1"/>
  <c r="GJ371" i="1"/>
  <c r="PT364" i="1"/>
  <c r="HX362" i="1"/>
  <c r="GJ362" i="1"/>
  <c r="GJ382" i="1"/>
  <c r="HD372" i="1"/>
  <c r="HX367" i="1"/>
  <c r="GJ367" i="1"/>
  <c r="HD363" i="1"/>
  <c r="HN363" i="1" s="1"/>
  <c r="PT366" i="1"/>
  <c r="HX364" i="1"/>
  <c r="GJ364" i="1"/>
  <c r="HX379" i="1"/>
  <c r="GJ379" i="1"/>
  <c r="HX369" i="1"/>
  <c r="GJ369" i="1"/>
  <c r="HX361" i="1"/>
  <c r="GJ361" i="1"/>
  <c r="HX382" i="1"/>
  <c r="HD367" i="1"/>
  <c r="HX356" i="1"/>
  <c r="GJ356" i="1"/>
  <c r="HD348" i="1"/>
  <c r="HN348" i="1" s="1"/>
  <c r="HX344" i="1"/>
  <c r="GJ344" i="1"/>
  <c r="HD340" i="1"/>
  <c r="HN340" i="1" s="1"/>
  <c r="GJ341" i="1"/>
  <c r="HD359" i="1"/>
  <c r="HN359" i="1" s="1"/>
  <c r="HD342" i="1"/>
  <c r="HN342" i="1" s="1"/>
  <c r="HD347" i="1"/>
  <c r="PT354" i="1"/>
  <c r="HX348" i="1"/>
  <c r="GJ348" i="1"/>
  <c r="PT342" i="1"/>
  <c r="HX359" i="1"/>
  <c r="PT347" i="1"/>
  <c r="PT356" i="1"/>
  <c r="HX354" i="1"/>
  <c r="GJ354" i="1"/>
  <c r="HX342" i="1"/>
  <c r="GJ342" i="1"/>
  <c r="PT352" i="1"/>
  <c r="HX347" i="1"/>
  <c r="GJ347" i="1"/>
  <c r="HX339" i="1"/>
  <c r="HD328" i="1"/>
  <c r="GJ339" i="1"/>
  <c r="PT331" i="1"/>
  <c r="HX329" i="1"/>
  <c r="GJ329" i="1"/>
  <c r="PT338" i="1"/>
  <c r="HX334" i="1"/>
  <c r="GJ334" i="1"/>
  <c r="PT328" i="1"/>
  <c r="HX326" i="1"/>
  <c r="GJ326" i="1"/>
  <c r="HD343" i="1"/>
  <c r="HN343" i="1" s="1"/>
  <c r="HD335" i="1"/>
  <c r="HN335" i="1" s="1"/>
  <c r="GJ331" i="1"/>
  <c r="PT341" i="1"/>
  <c r="HX338" i="1"/>
  <c r="GJ338" i="1"/>
  <c r="HD332" i="1"/>
  <c r="HN332" i="1" s="1"/>
  <c r="PT330" i="1"/>
  <c r="HX328" i="1"/>
  <c r="GJ328" i="1"/>
  <c r="HX340" i="1"/>
  <c r="HX333" i="1"/>
  <c r="GJ333" i="1"/>
  <c r="HX325" i="1"/>
  <c r="GJ325" i="1"/>
  <c r="GJ340" i="1"/>
  <c r="PT329" i="1"/>
  <c r="HX322" i="1"/>
  <c r="GJ322" i="1"/>
  <c r="PT315" i="1"/>
  <c r="HX312" i="1"/>
  <c r="GJ312" i="1"/>
  <c r="HX315" i="1"/>
  <c r="GJ315" i="1"/>
  <c r="HX306" i="1"/>
  <c r="GJ306" i="1"/>
  <c r="HX321" i="1"/>
  <c r="GJ321" i="1"/>
  <c r="HX318" i="1"/>
  <c r="GJ318" i="1"/>
  <c r="PT314" i="1"/>
  <c r="HX311" i="1"/>
  <c r="GJ311" i="1"/>
  <c r="HD312" i="1"/>
  <c r="HN312" i="1" s="1"/>
  <c r="HX314" i="1"/>
  <c r="GJ314" i="1"/>
  <c r="PT307" i="1"/>
  <c r="HX320" i="1"/>
  <c r="GJ320" i="1"/>
  <c r="PT312" i="1"/>
  <c r="HD304" i="1"/>
  <c r="HN304" i="1" s="1"/>
  <c r="PT300" i="1"/>
  <c r="HX298" i="1"/>
  <c r="GJ298" i="1"/>
  <c r="PT292" i="1"/>
  <c r="PT297" i="1"/>
  <c r="GJ310" i="1"/>
  <c r="PT304" i="1"/>
  <c r="HX300" i="1"/>
  <c r="GJ300" i="1"/>
  <c r="HD296" i="1"/>
  <c r="PT294" i="1"/>
  <c r="HX292" i="1"/>
  <c r="GJ292" i="1"/>
  <c r="PT306" i="1"/>
  <c r="PT299" i="1"/>
  <c r="HX297" i="1"/>
  <c r="GJ297" i="1"/>
  <c r="HD293" i="1"/>
  <c r="PT291" i="1"/>
  <c r="HX310" i="1"/>
  <c r="HX299" i="1"/>
  <c r="GJ299" i="1"/>
  <c r="HX291" i="1"/>
  <c r="GJ291" i="1"/>
  <c r="HD297" i="1"/>
  <c r="HN297" i="1" s="1"/>
  <c r="HX284" i="1"/>
  <c r="GJ284" i="1"/>
  <c r="HX276" i="1"/>
  <c r="GJ276" i="1"/>
  <c r="GJ290" i="1"/>
  <c r="PT283" i="1"/>
  <c r="HX281" i="1"/>
  <c r="GJ281" i="1"/>
  <c r="HD282" i="1"/>
  <c r="PT289" i="1"/>
  <c r="PT285" i="1"/>
  <c r="HX283" i="1"/>
  <c r="GJ283" i="1"/>
  <c r="PT277" i="1"/>
  <c r="GJ289" i="1"/>
  <c r="PT282" i="1"/>
  <c r="HX280" i="1"/>
  <c r="GJ280" i="1"/>
  <c r="HD281" i="1"/>
  <c r="HN281" i="1" s="1"/>
  <c r="HX289" i="1"/>
  <c r="PT284" i="1"/>
  <c r="HX282" i="1"/>
  <c r="GJ282" i="1"/>
  <c r="PT276" i="1"/>
  <c r="PT258" i="1"/>
  <c r="GJ275" i="1"/>
  <c r="HX271" i="1"/>
  <c r="GJ271" i="1"/>
  <c r="HX261" i="1"/>
  <c r="GJ261" i="1"/>
  <c r="PT275" i="1"/>
  <c r="HX275" i="1"/>
  <c r="HX268" i="1"/>
  <c r="GJ268" i="1"/>
  <c r="HX258" i="1"/>
  <c r="GJ258" i="1"/>
  <c r="HD256" i="1"/>
  <c r="HN256" i="1" s="1"/>
  <c r="GJ274" i="1"/>
  <c r="PT269" i="1"/>
  <c r="PT259" i="1"/>
  <c r="HX272" i="1"/>
  <c r="GJ272" i="1"/>
  <c r="HD273" i="1"/>
  <c r="HN273" i="1" s="1"/>
  <c r="PT271" i="1"/>
  <c r="HX269" i="1"/>
  <c r="GJ269" i="1"/>
  <c r="PT261" i="1"/>
  <c r="HX259" i="1"/>
  <c r="HD251" i="1"/>
  <c r="PT254" i="1"/>
  <c r="HX252" i="1"/>
  <c r="GJ252" i="1"/>
  <c r="PT246" i="1"/>
  <c r="GJ259" i="1"/>
  <c r="HD250" i="1"/>
  <c r="HN250" i="1" s="1"/>
  <c r="PT248" i="1"/>
  <c r="GJ262" i="1"/>
  <c r="HD255" i="1"/>
  <c r="HN255" i="1" s="1"/>
  <c r="PT253" i="1"/>
  <c r="PT245" i="1"/>
  <c r="PT265" i="1"/>
  <c r="HX248" i="1"/>
  <c r="GJ248" i="1"/>
  <c r="HD268" i="1"/>
  <c r="PT255" i="1"/>
  <c r="HX253" i="1"/>
  <c r="GJ253" i="1"/>
  <c r="PT247" i="1"/>
  <c r="HX245" i="1"/>
  <c r="GJ245" i="1"/>
  <c r="HX262" i="1"/>
  <c r="HD254" i="1"/>
  <c r="HN254" i="1" s="1"/>
  <c r="HD246" i="1"/>
  <c r="HD230" i="1"/>
  <c r="HN230" i="1" s="1"/>
  <c r="HD235" i="1"/>
  <c r="HN235" i="1" s="1"/>
  <c r="PT239" i="1"/>
  <c r="HX236" i="1"/>
  <c r="GJ236" i="1"/>
  <c r="PT230" i="1"/>
  <c r="PT222" i="1"/>
  <c r="HD215" i="1"/>
  <c r="PT213" i="1"/>
  <c r="HX242" i="1"/>
  <c r="GJ242" i="1"/>
  <c r="HX233" i="1"/>
  <c r="GJ233" i="1"/>
  <c r="HD229" i="1"/>
  <c r="HN229" i="1" s="1"/>
  <c r="HX225" i="1"/>
  <c r="GJ225" i="1"/>
  <c r="HX217" i="1"/>
  <c r="GJ217" i="1"/>
  <c r="HX239" i="1"/>
  <c r="GJ239" i="1"/>
  <c r="PT232" i="1"/>
  <c r="HX230" i="1"/>
  <c r="GJ230" i="1"/>
  <c r="HD226" i="1"/>
  <c r="PT224" i="1"/>
  <c r="HX222" i="1"/>
  <c r="GJ222" i="1"/>
  <c r="PT215" i="1"/>
  <c r="HX213" i="1"/>
  <c r="GJ213" i="1"/>
  <c r="PT237" i="1"/>
  <c r="HX235" i="1"/>
  <c r="GJ235" i="1"/>
  <c r="PT229" i="1"/>
  <c r="PT221" i="1"/>
  <c r="PT212" i="1"/>
  <c r="GJ244" i="1"/>
  <c r="HD220" i="1"/>
  <c r="HN220" i="1" s="1"/>
  <c r="HX244" i="1"/>
  <c r="HX237" i="1"/>
  <c r="GJ237" i="1"/>
  <c r="HD233" i="1"/>
  <c r="HN233" i="1" s="1"/>
  <c r="HX229" i="1"/>
  <c r="GJ229" i="1"/>
  <c r="PT223" i="1"/>
  <c r="HX221" i="1"/>
  <c r="GJ221" i="1"/>
  <c r="PT214" i="1"/>
  <c r="HX212" i="1"/>
  <c r="GJ212" i="1"/>
  <c r="HX206" i="1"/>
  <c r="GJ206" i="1"/>
  <c r="HX197" i="1"/>
  <c r="GJ197" i="1"/>
  <c r="HX189" i="1"/>
  <c r="GJ189" i="1"/>
  <c r="HX181" i="1"/>
  <c r="GJ181" i="1"/>
  <c r="HX210" i="1"/>
  <c r="HD182" i="1"/>
  <c r="HN182" i="1" s="1"/>
  <c r="PT202" i="1"/>
  <c r="HD195" i="1"/>
  <c r="HN195" i="1" s="1"/>
  <c r="PT193" i="1"/>
  <c r="PT185" i="1"/>
  <c r="HD184" i="1"/>
  <c r="HN184" i="1" s="1"/>
  <c r="HX209" i="1"/>
  <c r="HD206" i="1"/>
  <c r="HN206" i="1" s="1"/>
  <c r="PT204" i="1"/>
  <c r="HX202" i="1"/>
  <c r="GJ202" i="1"/>
  <c r="PT195" i="1"/>
  <c r="HX193" i="1"/>
  <c r="GJ193" i="1"/>
  <c r="PT187" i="1"/>
  <c r="HX185" i="1"/>
  <c r="GJ185" i="1"/>
  <c r="PT210" i="1"/>
  <c r="HX207" i="1"/>
  <c r="GJ207" i="1"/>
  <c r="PT201" i="1"/>
  <c r="HX198" i="1"/>
  <c r="GJ198" i="1"/>
  <c r="PT192" i="1"/>
  <c r="HX190" i="1"/>
  <c r="GJ190" i="1"/>
  <c r="PT184" i="1"/>
  <c r="HX182" i="1"/>
  <c r="GJ182" i="1"/>
  <c r="HD183" i="1"/>
  <c r="HN183" i="1" s="1"/>
  <c r="GJ210" i="1"/>
  <c r="GJ209" i="1"/>
  <c r="HX201" i="1"/>
  <c r="GJ201" i="1"/>
  <c r="HD196" i="1"/>
  <c r="HN196" i="1" s="1"/>
  <c r="PT194" i="1"/>
  <c r="HX192" i="1"/>
  <c r="GJ192" i="1"/>
  <c r="PT186" i="1"/>
  <c r="HX184" i="1"/>
  <c r="GJ184" i="1"/>
  <c r="HD166" i="1"/>
  <c r="HN166" i="1" s="1"/>
  <c r="PT177" i="1"/>
  <c r="PT169" i="1"/>
  <c r="PT161" i="1"/>
  <c r="PT153" i="1"/>
  <c r="HD176" i="1"/>
  <c r="HN176" i="1" s="1"/>
  <c r="PT174" i="1"/>
  <c r="HX172" i="1"/>
  <c r="GJ172" i="1"/>
  <c r="HD168" i="1"/>
  <c r="HN168" i="1" s="1"/>
  <c r="PT166" i="1"/>
  <c r="HX164" i="1"/>
  <c r="GJ164" i="1"/>
  <c r="PT158" i="1"/>
  <c r="HX177" i="1"/>
  <c r="GJ177" i="1"/>
  <c r="PT171" i="1"/>
  <c r="HX169" i="1"/>
  <c r="GJ169" i="1"/>
  <c r="PT163" i="1"/>
  <c r="HX161" i="1"/>
  <c r="GJ161" i="1"/>
  <c r="PT155" i="1"/>
  <c r="HX153" i="1"/>
  <c r="GJ153" i="1"/>
  <c r="PT176" i="1"/>
  <c r="HX174" i="1"/>
  <c r="GJ174" i="1"/>
  <c r="PT168" i="1"/>
  <c r="HX166" i="1"/>
  <c r="GJ166" i="1"/>
  <c r="HD162" i="1"/>
  <c r="HN162" i="1" s="1"/>
  <c r="PT160" i="1"/>
  <c r="HX158" i="1"/>
  <c r="GJ158" i="1"/>
  <c r="PT152" i="1"/>
  <c r="HX171" i="1"/>
  <c r="GJ171" i="1"/>
  <c r="HX163" i="1"/>
  <c r="GJ163" i="1"/>
  <c r="HD159" i="1"/>
  <c r="HN159" i="1" s="1"/>
  <c r="HX155" i="1"/>
  <c r="GJ155" i="1"/>
  <c r="HD151" i="1"/>
  <c r="HN151" i="1" s="1"/>
  <c r="HX176" i="1"/>
  <c r="GJ176" i="1"/>
  <c r="HX168" i="1"/>
  <c r="GJ168" i="1"/>
  <c r="HX160" i="1"/>
  <c r="GJ160" i="1"/>
  <c r="HX152" i="1"/>
  <c r="GJ152" i="1"/>
  <c r="HX141" i="1"/>
  <c r="GJ141" i="1"/>
  <c r="PT135" i="1"/>
  <c r="HX133" i="1"/>
  <c r="GJ133" i="1"/>
  <c r="PT127" i="1"/>
  <c r="HX125" i="1"/>
  <c r="GJ125" i="1"/>
  <c r="HX143" i="1"/>
  <c r="GJ143" i="1"/>
  <c r="HX135" i="1"/>
  <c r="GJ135" i="1"/>
  <c r="HX127" i="1"/>
  <c r="GJ127" i="1"/>
  <c r="GJ150" i="1"/>
  <c r="HX148" i="1"/>
  <c r="GJ148" i="1"/>
  <c r="HX140" i="1"/>
  <c r="GJ140" i="1"/>
  <c r="HD136" i="1"/>
  <c r="HN136" i="1" s="1"/>
  <c r="HX132" i="1"/>
  <c r="GJ132" i="1"/>
  <c r="HD128" i="1"/>
  <c r="HN128" i="1" s="1"/>
  <c r="HD149" i="1"/>
  <c r="HD141" i="1"/>
  <c r="HN141" i="1" s="1"/>
  <c r="PT144" i="1"/>
  <c r="HX142" i="1"/>
  <c r="GJ142" i="1"/>
  <c r="PT136" i="1"/>
  <c r="HX134" i="1"/>
  <c r="GJ134" i="1"/>
  <c r="PT128" i="1"/>
  <c r="HX126" i="1"/>
  <c r="GJ126" i="1"/>
  <c r="HD122" i="1"/>
  <c r="HN122" i="1" s="1"/>
  <c r="PT150" i="1"/>
  <c r="HX147" i="1"/>
  <c r="GJ147" i="1"/>
  <c r="PT141" i="1"/>
  <c r="HX139" i="1"/>
  <c r="GJ139" i="1"/>
  <c r="PT133" i="1"/>
  <c r="HX131" i="1"/>
  <c r="GJ131" i="1"/>
  <c r="PT125" i="1"/>
  <c r="HX123" i="1"/>
  <c r="GJ123" i="1"/>
  <c r="HX144" i="1"/>
  <c r="GJ144" i="1"/>
  <c r="HX136" i="1"/>
  <c r="GJ136" i="1"/>
  <c r="HX128" i="1"/>
  <c r="GJ128" i="1"/>
  <c r="GJ120" i="1"/>
  <c r="PT113" i="1"/>
  <c r="PT105" i="1"/>
  <c r="PT97" i="1"/>
  <c r="HX116" i="1"/>
  <c r="GJ116" i="1"/>
  <c r="HX108" i="1"/>
  <c r="GJ108" i="1"/>
  <c r="HX100" i="1"/>
  <c r="GJ100" i="1"/>
  <c r="HD96" i="1"/>
  <c r="HN96" i="1" s="1"/>
  <c r="HX92" i="1"/>
  <c r="GJ92" i="1"/>
  <c r="HX120" i="1"/>
  <c r="HX113" i="1"/>
  <c r="GJ113" i="1"/>
  <c r="HX105" i="1"/>
  <c r="GJ105" i="1"/>
  <c r="HX97" i="1"/>
  <c r="GJ97" i="1"/>
  <c r="PT91" i="1"/>
  <c r="PT120" i="1"/>
  <c r="HD90" i="1"/>
  <c r="HN90" i="1" s="1"/>
  <c r="HD116" i="1"/>
  <c r="HN116" i="1" s="1"/>
  <c r="PT114" i="1"/>
  <c r="HX112" i="1"/>
  <c r="GJ112" i="1"/>
  <c r="HX117" i="1"/>
  <c r="GJ117" i="1"/>
  <c r="HD113" i="1"/>
  <c r="HN113" i="1" s="1"/>
  <c r="PT111" i="1"/>
  <c r="HX109" i="1"/>
  <c r="GJ109" i="1"/>
  <c r="HD105" i="1"/>
  <c r="HN105" i="1" s="1"/>
  <c r="PT103" i="1"/>
  <c r="HX101" i="1"/>
  <c r="GJ101" i="1"/>
  <c r="HD97" i="1"/>
  <c r="HN97" i="1" s="1"/>
  <c r="HD118" i="1"/>
  <c r="HN118" i="1" s="1"/>
  <c r="HX114" i="1"/>
  <c r="GJ114" i="1"/>
  <c r="HD110" i="1"/>
  <c r="HN110" i="1" s="1"/>
  <c r="PT108" i="1"/>
  <c r="HX106" i="1"/>
  <c r="GJ106" i="1"/>
  <c r="PT100" i="1"/>
  <c r="HX98" i="1"/>
  <c r="GJ98" i="1"/>
  <c r="PT92" i="1"/>
  <c r="GJ90" i="1"/>
  <c r="HD61" i="1"/>
  <c r="HN61" i="1" s="1"/>
  <c r="HD66" i="1"/>
  <c r="HN66" i="1" s="1"/>
  <c r="PT89" i="1"/>
  <c r="GJ89" i="1"/>
  <c r="GJ83" i="1"/>
  <c r="HD79" i="1"/>
  <c r="HN79" i="1" s="1"/>
  <c r="HX75" i="1"/>
  <c r="GJ75" i="1"/>
  <c r="HX67" i="1"/>
  <c r="GJ67" i="1"/>
  <c r="HX90" i="1"/>
  <c r="HX88" i="1"/>
  <c r="GJ88" i="1"/>
  <c r="PT82" i="1"/>
  <c r="HX80" i="1"/>
  <c r="GJ80" i="1"/>
  <c r="PT74" i="1"/>
  <c r="HX72" i="1"/>
  <c r="GJ72" i="1"/>
  <c r="PT66" i="1"/>
  <c r="HX64" i="1"/>
  <c r="GJ64" i="1"/>
  <c r="HX89" i="1"/>
  <c r="PT87" i="1"/>
  <c r="PT79" i="1"/>
  <c r="HD73" i="1"/>
  <c r="HN73" i="1" s="1"/>
  <c r="PT71" i="1"/>
  <c r="PT63" i="1"/>
  <c r="HD86" i="1"/>
  <c r="HN86" i="1" s="1"/>
  <c r="PT84" i="1"/>
  <c r="HX82" i="1"/>
  <c r="GJ82" i="1"/>
  <c r="PT76" i="1"/>
  <c r="HX74" i="1"/>
  <c r="GJ74" i="1"/>
  <c r="PT68" i="1"/>
  <c r="HX66" i="1"/>
  <c r="GJ66" i="1"/>
  <c r="PT60" i="1"/>
  <c r="HX87" i="1"/>
  <c r="GJ87" i="1"/>
  <c r="PT81" i="1"/>
  <c r="HX79" i="1"/>
  <c r="GJ79" i="1"/>
  <c r="PT73" i="1"/>
  <c r="HX71" i="1"/>
  <c r="GJ71" i="1"/>
  <c r="HD67" i="1"/>
  <c r="HN67" i="1" s="1"/>
  <c r="PT65" i="1"/>
  <c r="HX53" i="1"/>
  <c r="GJ53" i="1"/>
  <c r="HX45" i="1"/>
  <c r="GJ45" i="1"/>
  <c r="PT39" i="1"/>
  <c r="HX37" i="1"/>
  <c r="GJ37" i="1"/>
  <c r="HD33" i="1"/>
  <c r="HN33" i="1" s="1"/>
  <c r="GJ63" i="1"/>
  <c r="HD59" i="1"/>
  <c r="HN59" i="1" s="1"/>
  <c r="HX58" i="1"/>
  <c r="GJ58" i="1"/>
  <c r="PT52" i="1"/>
  <c r="HX50" i="1"/>
  <c r="GJ50" i="1"/>
  <c r="HX42" i="1"/>
  <c r="GJ42" i="1"/>
  <c r="HX34" i="1"/>
  <c r="GJ34" i="1"/>
  <c r="HX55" i="1"/>
  <c r="GJ55" i="1"/>
  <c r="HD51" i="1"/>
  <c r="HN51" i="1" s="1"/>
  <c r="GJ47" i="1"/>
  <c r="HD35" i="1"/>
  <c r="HN35" i="1" s="1"/>
  <c r="HX63" i="1"/>
  <c r="HX54" i="1"/>
  <c r="GJ54" i="1"/>
  <c r="HX46" i="1"/>
  <c r="GJ46" i="1"/>
  <c r="HX38" i="1"/>
  <c r="GJ38" i="1"/>
  <c r="PT32" i="1"/>
  <c r="PT53" i="1"/>
  <c r="HX51" i="1"/>
  <c r="GJ51" i="1"/>
  <c r="PT45" i="1"/>
  <c r="HX43" i="1"/>
  <c r="GJ43" i="1"/>
  <c r="PT37" i="1"/>
  <c r="PT58" i="1"/>
  <c r="HD44" i="1"/>
  <c r="HN44" i="1" s="1"/>
  <c r="IB10" i="1"/>
  <c r="PU11" i="1"/>
  <c r="RL11" i="1"/>
  <c r="FN12" i="1"/>
  <c r="GL12" i="1"/>
  <c r="HJ12" i="1"/>
  <c r="HT12" i="1" s="1"/>
  <c r="HZ12" i="1"/>
  <c r="PT12" i="1"/>
  <c r="RS12" i="1"/>
  <c r="OQ460" i="1"/>
  <c r="OQ449" i="1"/>
  <c r="OQ453" i="1"/>
  <c r="OQ442" i="1"/>
  <c r="OQ435" i="1"/>
  <c r="OQ436" i="1"/>
  <c r="OQ422" i="1"/>
  <c r="OQ423" i="1"/>
  <c r="OQ410" i="1"/>
  <c r="OQ403" i="1"/>
  <c r="OQ390" i="1"/>
  <c r="OQ383" i="1"/>
  <c r="OQ385" i="1"/>
  <c r="OQ379" i="1"/>
  <c r="OQ369" i="1"/>
  <c r="OQ345" i="1"/>
  <c r="OQ356" i="1"/>
  <c r="OQ324" i="1"/>
  <c r="OQ329" i="1"/>
  <c r="OQ334" i="1"/>
  <c r="OQ331" i="1"/>
  <c r="OQ316" i="1"/>
  <c r="OQ315" i="1"/>
  <c r="OQ311" i="1"/>
  <c r="OQ305" i="1"/>
  <c r="OQ294" i="1"/>
  <c r="OQ285" i="1"/>
  <c r="OQ277" i="1"/>
  <c r="OQ279" i="1"/>
  <c r="OQ291" i="1"/>
  <c r="OQ286" i="1"/>
  <c r="OQ269" i="1"/>
  <c r="OQ265" i="1"/>
  <c r="OQ247" i="1"/>
  <c r="OQ244" i="1"/>
  <c r="OQ260" i="1"/>
  <c r="OQ227" i="1"/>
  <c r="OQ210" i="1"/>
  <c r="OQ241" i="1"/>
  <c r="OQ224" i="1"/>
  <c r="OQ234" i="1"/>
  <c r="OQ236" i="1"/>
  <c r="OQ242" i="1"/>
  <c r="OQ217" i="1"/>
  <c r="OQ204" i="1"/>
  <c r="OQ187" i="1"/>
  <c r="OQ186" i="1"/>
  <c r="OQ199" i="1"/>
  <c r="OQ205" i="1"/>
  <c r="OQ180" i="1"/>
  <c r="OQ185" i="1"/>
  <c r="OQ163" i="1"/>
  <c r="OQ170" i="1"/>
  <c r="OQ154" i="1"/>
  <c r="OQ172" i="1"/>
  <c r="OQ169" i="1"/>
  <c r="OQ150" i="1"/>
  <c r="OQ123" i="1"/>
  <c r="OQ127" i="1"/>
  <c r="OQ148" i="1"/>
  <c r="OQ137" i="1"/>
  <c r="OQ129" i="1"/>
  <c r="OQ112" i="1"/>
  <c r="OQ101" i="1"/>
  <c r="OQ119" i="1"/>
  <c r="OQ100" i="1"/>
  <c r="OQ92" i="1"/>
  <c r="OQ102" i="1"/>
  <c r="OQ107" i="1"/>
  <c r="OQ85" i="1"/>
  <c r="OQ77" i="1"/>
  <c r="OQ74" i="1"/>
  <c r="OQ87" i="1"/>
  <c r="OQ63" i="1"/>
  <c r="OQ70" i="1"/>
  <c r="OQ75" i="1"/>
  <c r="OQ43" i="1"/>
  <c r="OQ56" i="1"/>
  <c r="OQ45" i="1"/>
  <c r="OQ37" i="1"/>
  <c r="OQ42" i="1"/>
  <c r="HG460" i="1"/>
  <c r="HQ460" i="1" s="1"/>
  <c r="HG453" i="1"/>
  <c r="HQ453" i="1" s="1"/>
  <c r="HG449" i="1"/>
  <c r="HG442" i="1"/>
  <c r="HQ442" i="1" s="1"/>
  <c r="HG435" i="1"/>
  <c r="HQ435" i="1" s="1"/>
  <c r="HG436" i="1"/>
  <c r="HG423" i="1"/>
  <c r="HG422" i="1"/>
  <c r="HG410" i="1"/>
  <c r="HQ410" i="1" s="1"/>
  <c r="HG403" i="1"/>
  <c r="HQ403" i="1" s="1"/>
  <c r="HG383" i="1"/>
  <c r="HG385" i="1"/>
  <c r="HG390" i="1"/>
  <c r="HQ390" i="1" s="1"/>
  <c r="HG379" i="1"/>
  <c r="HG369" i="1"/>
  <c r="HQ369" i="1" s="1"/>
  <c r="HG356" i="1"/>
  <c r="HG345" i="1"/>
  <c r="HQ345" i="1" s="1"/>
  <c r="HG324" i="1"/>
  <c r="HQ324" i="1" s="1"/>
  <c r="HG329" i="1"/>
  <c r="HG334" i="1"/>
  <c r="HQ334" i="1" s="1"/>
  <c r="HG331" i="1"/>
  <c r="HQ331" i="1" s="1"/>
  <c r="HG316" i="1"/>
  <c r="HG315" i="1"/>
  <c r="HG311" i="1"/>
  <c r="HG305" i="1"/>
  <c r="HQ305" i="1" s="1"/>
  <c r="HG294" i="1"/>
  <c r="HQ294" i="1" s="1"/>
  <c r="HG291" i="1"/>
  <c r="HG279" i="1"/>
  <c r="HQ279" i="1" s="1"/>
  <c r="HG286" i="1"/>
  <c r="HQ286" i="1" s="1"/>
  <c r="HG285" i="1"/>
  <c r="HG277" i="1"/>
  <c r="HQ277" i="1" s="1"/>
  <c r="HG269" i="1"/>
  <c r="HQ269" i="1" s="1"/>
  <c r="HG265" i="1"/>
  <c r="HQ265" i="1" s="1"/>
  <c r="HG260" i="1"/>
  <c r="HQ260" i="1" s="1"/>
  <c r="HG247" i="1"/>
  <c r="HG244" i="1"/>
  <c r="HQ244" i="1" s="1"/>
  <c r="HG234" i="1"/>
  <c r="HQ234" i="1" s="1"/>
  <c r="HG236" i="1"/>
  <c r="HQ236" i="1" s="1"/>
  <c r="HG242" i="1"/>
  <c r="HQ242" i="1" s="1"/>
  <c r="HG217" i="1"/>
  <c r="HG227" i="1"/>
  <c r="HQ227" i="1" s="1"/>
  <c r="HG210" i="1"/>
  <c r="HQ210" i="1" s="1"/>
  <c r="HG241" i="1"/>
  <c r="HG224" i="1"/>
  <c r="HQ224" i="1" s="1"/>
  <c r="HG186" i="1"/>
  <c r="HQ186" i="1" s="1"/>
  <c r="HG199" i="1"/>
  <c r="HQ199" i="1" s="1"/>
  <c r="HG205" i="1"/>
  <c r="HQ205" i="1" s="1"/>
  <c r="HG185" i="1"/>
  <c r="HG204" i="1"/>
  <c r="HQ204" i="1" s="1"/>
  <c r="HG187" i="1"/>
  <c r="HQ187" i="1" s="1"/>
  <c r="HG180" i="1"/>
  <c r="HQ180" i="1" s="1"/>
  <c r="HG170" i="1"/>
  <c r="HQ170" i="1" s="1"/>
  <c r="HG154" i="1"/>
  <c r="HQ154" i="1" s="1"/>
  <c r="HG172" i="1"/>
  <c r="HQ172" i="1" s="1"/>
  <c r="HG169" i="1"/>
  <c r="HQ169" i="1" s="1"/>
  <c r="HG150" i="1"/>
  <c r="HQ150" i="1" s="1"/>
  <c r="HG163" i="1"/>
  <c r="HQ163" i="1" s="1"/>
  <c r="HG127" i="1"/>
  <c r="HQ127" i="1" s="1"/>
  <c r="HG148" i="1"/>
  <c r="HQ148" i="1" s="1"/>
  <c r="HG137" i="1"/>
  <c r="HQ137" i="1" s="1"/>
  <c r="HG129" i="1"/>
  <c r="HQ129" i="1" s="1"/>
  <c r="HG123" i="1"/>
  <c r="HQ123" i="1" s="1"/>
  <c r="HG119" i="1"/>
  <c r="HQ119" i="1" s="1"/>
  <c r="HG100" i="1"/>
  <c r="HQ100" i="1" s="1"/>
  <c r="HG92" i="1"/>
  <c r="HQ92" i="1" s="1"/>
  <c r="HG102" i="1"/>
  <c r="HQ102" i="1" s="1"/>
  <c r="HG107" i="1"/>
  <c r="HQ107" i="1" s="1"/>
  <c r="HG112" i="1"/>
  <c r="HQ112" i="1" s="1"/>
  <c r="HG101" i="1"/>
  <c r="HQ101" i="1" s="1"/>
  <c r="HG87" i="1"/>
  <c r="HQ87" i="1" s="1"/>
  <c r="HG63" i="1"/>
  <c r="HQ63" i="1" s="1"/>
  <c r="HG70" i="1"/>
  <c r="HQ70" i="1" s="1"/>
  <c r="HG75" i="1"/>
  <c r="HQ75" i="1" s="1"/>
  <c r="HG85" i="1"/>
  <c r="HQ85" i="1" s="1"/>
  <c r="HG77" i="1"/>
  <c r="HQ77" i="1" s="1"/>
  <c r="HG74" i="1"/>
  <c r="HQ74" i="1" s="1"/>
  <c r="HG56" i="1"/>
  <c r="HQ56" i="1" s="1"/>
  <c r="HG45" i="1"/>
  <c r="HQ45" i="1" s="1"/>
  <c r="HG37" i="1"/>
  <c r="HQ37" i="1" s="1"/>
  <c r="HG42" i="1"/>
  <c r="HQ42" i="1" s="1"/>
  <c r="HG31" i="1"/>
  <c r="HQ31" i="1" s="1"/>
  <c r="HG43" i="1"/>
  <c r="HQ43" i="1" s="1"/>
  <c r="GK13" i="1"/>
  <c r="HY13" i="1"/>
  <c r="QA13" i="1"/>
  <c r="RR13" i="1"/>
  <c r="GJ14" i="1"/>
  <c r="HH14" i="1"/>
  <c r="HR14" i="1" s="1"/>
  <c r="HX14" i="1"/>
  <c r="PZ14" i="1"/>
  <c r="RQ14" i="1"/>
  <c r="GQ15" i="1"/>
  <c r="HG15" i="1"/>
  <c r="HQ15" i="1" s="1"/>
  <c r="IE15" i="1"/>
  <c r="PA15" i="1"/>
  <c r="PY15" i="1"/>
  <c r="RN15" i="1"/>
  <c r="FX16" i="1"/>
  <c r="GN16" i="1"/>
  <c r="HD16" i="1"/>
  <c r="HN16" i="1" s="1"/>
  <c r="IB16" i="1"/>
  <c r="OP16" i="1"/>
  <c r="PV16" i="1"/>
  <c r="RM16" i="1"/>
  <c r="FO17" i="1"/>
  <c r="GM17" i="1"/>
  <c r="HK17" i="1"/>
  <c r="HU17" i="1" s="1"/>
  <c r="IA17" i="1"/>
  <c r="PU17" i="1"/>
  <c r="RL17" i="1"/>
  <c r="FN18" i="1"/>
  <c r="HH494" i="1"/>
  <c r="HH489" i="1"/>
  <c r="HR489" i="1" s="1"/>
  <c r="HH491" i="1"/>
  <c r="HH487" i="1"/>
  <c r="HH484" i="1"/>
  <c r="HR484" i="1" s="1"/>
  <c r="HH480" i="1"/>
  <c r="HH479" i="1"/>
  <c r="HH477" i="1"/>
  <c r="HH465" i="1"/>
  <c r="HH459" i="1"/>
  <c r="HR459" i="1" s="1"/>
  <c r="HH456" i="1"/>
  <c r="HH451" i="1"/>
  <c r="HH448" i="1"/>
  <c r="HR448" i="1" s="1"/>
  <c r="HH444" i="1"/>
  <c r="HH446" i="1"/>
  <c r="HH424" i="1"/>
  <c r="HH437" i="1"/>
  <c r="HH421" i="1"/>
  <c r="HR421" i="1" s="1"/>
  <c r="HH416" i="1"/>
  <c r="HR416" i="1" s="1"/>
  <c r="HH406" i="1"/>
  <c r="HR406" i="1" s="1"/>
  <c r="HH414" i="1"/>
  <c r="HR414" i="1" s="1"/>
  <c r="HH407" i="1"/>
  <c r="HH402" i="1"/>
  <c r="HH380" i="1"/>
  <c r="HR380" i="1" s="1"/>
  <c r="HH371" i="1"/>
  <c r="HR371" i="1" s="1"/>
  <c r="HH361" i="1"/>
  <c r="HR361" i="1" s="1"/>
  <c r="HH381" i="1"/>
  <c r="HR381" i="1" s="1"/>
  <c r="HH368" i="1"/>
  <c r="HR368" i="1" s="1"/>
  <c r="HH344" i="1"/>
  <c r="HR344" i="1" s="1"/>
  <c r="HH352" i="1"/>
  <c r="HH326" i="1"/>
  <c r="HH323" i="1"/>
  <c r="HR323" i="1" s="1"/>
  <c r="HH339" i="1"/>
  <c r="HR339" i="1" s="1"/>
  <c r="HH333" i="1"/>
  <c r="HR333" i="1" s="1"/>
  <c r="HH330" i="1"/>
  <c r="HR330" i="1" s="1"/>
  <c r="HH327" i="1"/>
  <c r="HR327" i="1" s="1"/>
  <c r="HH309" i="1"/>
  <c r="HR309" i="1" s="1"/>
  <c r="HH318" i="1"/>
  <c r="HR318" i="1" s="1"/>
  <c r="HH308" i="1"/>
  <c r="HR308" i="1" s="1"/>
  <c r="HH320" i="1"/>
  <c r="HR320" i="1" s="1"/>
  <c r="HH301" i="1"/>
  <c r="HR301" i="1" s="1"/>
  <c r="HH287" i="1"/>
  <c r="HR287" i="1" s="1"/>
  <c r="HH290" i="1"/>
  <c r="HH289" i="1"/>
  <c r="HH278" i="1"/>
  <c r="HR278" i="1" s="1"/>
  <c r="HH258" i="1"/>
  <c r="HR258" i="1" s="1"/>
  <c r="HH270" i="1"/>
  <c r="HH266" i="1"/>
  <c r="HR266" i="1" s="1"/>
  <c r="HH262" i="1"/>
  <c r="HR262" i="1" s="1"/>
  <c r="HH249" i="1"/>
  <c r="HR249" i="1" s="1"/>
  <c r="HH248" i="1"/>
  <c r="HR248" i="1" s="1"/>
  <c r="HH257" i="1"/>
  <c r="HR257" i="1" s="1"/>
  <c r="HH245" i="1"/>
  <c r="HR245" i="1" s="1"/>
  <c r="HH214" i="1"/>
  <c r="HH222" i="1"/>
  <c r="HR222" i="1" s="1"/>
  <c r="HH213" i="1"/>
  <c r="HR213" i="1" s="1"/>
  <c r="HH219" i="1"/>
  <c r="HR219" i="1" s="1"/>
  <c r="HH237" i="1"/>
  <c r="HR237" i="1" s="1"/>
  <c r="HH221" i="1"/>
  <c r="HR221" i="1" s="1"/>
  <c r="HH189" i="1"/>
  <c r="HR189" i="1" s="1"/>
  <c r="HH188" i="1"/>
  <c r="HR188" i="1" s="1"/>
  <c r="HH202" i="1"/>
  <c r="HR202" i="1" s="1"/>
  <c r="HH190" i="1"/>
  <c r="HR190" i="1" s="1"/>
  <c r="HH201" i="1"/>
  <c r="HR201" i="1" s="1"/>
  <c r="HH161" i="1"/>
  <c r="HR161" i="1" s="1"/>
  <c r="HH153" i="1"/>
  <c r="HR153" i="1" s="1"/>
  <c r="HH174" i="1"/>
  <c r="HR174" i="1" s="1"/>
  <c r="HH158" i="1"/>
  <c r="HR158" i="1" s="1"/>
  <c r="HH171" i="1"/>
  <c r="HR171" i="1" s="1"/>
  <c r="HH165" i="1"/>
  <c r="HR165" i="1" s="1"/>
  <c r="HH125" i="1"/>
  <c r="HR125" i="1" s="1"/>
  <c r="HH138" i="1"/>
  <c r="HR138" i="1" s="1"/>
  <c r="HH130" i="1"/>
  <c r="HR130" i="1" s="1"/>
  <c r="HH121" i="1"/>
  <c r="HR121" i="1" s="1"/>
  <c r="HH147" i="1"/>
  <c r="HR147" i="1" s="1"/>
  <c r="HH95" i="1"/>
  <c r="HR95" i="1" s="1"/>
  <c r="HH115" i="1"/>
  <c r="HR115" i="1" s="1"/>
  <c r="HH99" i="1"/>
  <c r="HR99" i="1" s="1"/>
  <c r="HH91" i="1"/>
  <c r="HR91" i="1" s="1"/>
  <c r="HH104" i="1"/>
  <c r="HR104" i="1" s="1"/>
  <c r="HH117" i="1"/>
  <c r="HR117" i="1" s="1"/>
  <c r="HH114" i="1"/>
  <c r="HR114" i="1" s="1"/>
  <c r="HH98" i="1"/>
  <c r="HR98" i="1" s="1"/>
  <c r="HH76" i="1"/>
  <c r="HR76" i="1" s="1"/>
  <c r="HH68" i="1"/>
  <c r="HR68" i="1" s="1"/>
  <c r="HH65" i="1"/>
  <c r="HR65" i="1" s="1"/>
  <c r="HH62" i="1"/>
  <c r="HR62" i="1" s="1"/>
  <c r="HH72" i="1"/>
  <c r="HR72" i="1" s="1"/>
  <c r="HH34" i="1"/>
  <c r="HR34" i="1" s="1"/>
  <c r="HH55" i="1"/>
  <c r="HR55" i="1" s="1"/>
  <c r="HH36" i="1"/>
  <c r="HR36" i="1" s="1"/>
  <c r="HH32" i="1"/>
  <c r="HR32" i="1" s="1"/>
  <c r="GL18" i="1"/>
  <c r="HZ18" i="1"/>
  <c r="PT18" i="1"/>
  <c r="RS18" i="1"/>
  <c r="GK19" i="1"/>
  <c r="HY19" i="1"/>
  <c r="QA19" i="1"/>
  <c r="RR19" i="1"/>
  <c r="GJ20" i="1"/>
  <c r="HH20" i="1"/>
  <c r="HR20" i="1" s="1"/>
  <c r="HX20" i="1"/>
  <c r="PZ20" i="1"/>
  <c r="RQ20" i="1"/>
  <c r="GQ21" i="1"/>
  <c r="HG21" i="1"/>
  <c r="HQ21" i="1" s="1"/>
  <c r="IE21" i="1"/>
  <c r="PA21" i="1"/>
  <c r="PY21" i="1"/>
  <c r="RN21" i="1"/>
  <c r="FX22" i="1"/>
  <c r="GN22" i="1"/>
  <c r="HD22" i="1"/>
  <c r="HN22" i="1" s="1"/>
  <c r="IB22" i="1"/>
  <c r="OP22" i="1"/>
  <c r="PV22" i="1"/>
  <c r="RS22" i="1"/>
  <c r="GK23" i="1"/>
  <c r="HI23" i="1"/>
  <c r="HS23" i="1" s="1"/>
  <c r="HY23" i="1"/>
  <c r="QA23" i="1"/>
  <c r="GP24" i="1"/>
  <c r="HF24" i="1"/>
  <c r="HP24" i="1" s="1"/>
  <c r="ID24" i="1"/>
  <c r="OZ24" i="1"/>
  <c r="PX24" i="1"/>
  <c r="RM24" i="1"/>
  <c r="FO25" i="1"/>
  <c r="GM25" i="1"/>
  <c r="HK25" i="1"/>
  <c r="HU25" i="1" s="1"/>
  <c r="IA25" i="1"/>
  <c r="PU25" i="1"/>
  <c r="RR25" i="1"/>
  <c r="GJ26" i="1"/>
  <c r="HH26" i="1"/>
  <c r="HR26" i="1" s="1"/>
  <c r="HX26" i="1"/>
  <c r="PZ26" i="1"/>
  <c r="RO26" i="1"/>
  <c r="FY27" i="1"/>
  <c r="GO27" i="1"/>
  <c r="HE27" i="1"/>
  <c r="HO27" i="1" s="1"/>
  <c r="IC27" i="1"/>
  <c r="OQ27" i="1"/>
  <c r="PW27" i="1"/>
  <c r="RL27" i="1"/>
  <c r="FN28" i="1"/>
  <c r="GL28" i="1"/>
  <c r="HJ28" i="1"/>
  <c r="HT28" i="1" s="1"/>
  <c r="HZ28" i="1"/>
  <c r="PT28" i="1"/>
  <c r="RQ28" i="1"/>
  <c r="GQ29" i="1"/>
  <c r="HG29" i="1"/>
  <c r="HQ29" i="1" s="1"/>
  <c r="IE29" i="1"/>
  <c r="PX29" i="1"/>
  <c r="RO29" i="1"/>
  <c r="FX30" i="1"/>
  <c r="ID30" i="1"/>
  <c r="GP30" i="1"/>
  <c r="HE30" i="1"/>
  <c r="HO30" i="1" s="1"/>
  <c r="IE30" i="1"/>
  <c r="RO30" i="1"/>
  <c r="FX31" i="1"/>
  <c r="PZ31" i="1"/>
  <c r="ID31" i="1"/>
  <c r="GP31" i="1"/>
  <c r="HJ31" i="1"/>
  <c r="HT31" i="1" s="1"/>
  <c r="HZ31" i="1"/>
  <c r="PX32" i="1"/>
  <c r="HG32" i="1"/>
  <c r="HQ32" i="1" s="1"/>
  <c r="PY32" i="1"/>
  <c r="FY33" i="1"/>
  <c r="QA33" i="1"/>
  <c r="HN34" i="1"/>
  <c r="PV35" i="1"/>
  <c r="HY36" i="1"/>
  <c r="IA38" i="1"/>
  <c r="HQ39" i="1"/>
  <c r="PX40" i="1"/>
  <c r="HZ41" i="1"/>
  <c r="HS43" i="1"/>
  <c r="PW46" i="1"/>
  <c r="PY47" i="1"/>
  <c r="PA48" i="1"/>
  <c r="HU48" i="1"/>
  <c r="FX49" i="1"/>
  <c r="HT49" i="1"/>
  <c r="PA50" i="1"/>
  <c r="QA50" i="1"/>
  <c r="PU51" i="1"/>
  <c r="PU52" i="1"/>
  <c r="HP53" i="1"/>
  <c r="PV54" i="1"/>
  <c r="PA56" i="1"/>
  <c r="IE56" i="1"/>
  <c r="FY57" i="1"/>
  <c r="QA57" i="1"/>
  <c r="PA58" i="1"/>
  <c r="QA58" i="1"/>
  <c r="GM60" i="1"/>
  <c r="HN30" i="1"/>
  <c r="PX30" i="1"/>
  <c r="PE31" i="1"/>
  <c r="PU31" i="1"/>
  <c r="GJ32" i="1"/>
  <c r="HX32" i="1"/>
  <c r="PZ32" i="1"/>
  <c r="GO33" i="1"/>
  <c r="IC33" i="1"/>
  <c r="PW33" i="1"/>
  <c r="FN34" i="1"/>
  <c r="GL34" i="1"/>
  <c r="HZ34" i="1"/>
  <c r="OD34" i="1"/>
  <c r="PD34" i="1"/>
  <c r="PT34" i="1"/>
  <c r="GI35" i="1"/>
  <c r="GQ35" i="1"/>
  <c r="HO35" i="1"/>
  <c r="IE35" i="1"/>
  <c r="PA35" i="1"/>
  <c r="PY35" i="1"/>
  <c r="GN36" i="1"/>
  <c r="HT36" i="1"/>
  <c r="IB36" i="1"/>
  <c r="PV36" i="1"/>
  <c r="GK37" i="1"/>
  <c r="HY37" i="1"/>
  <c r="QA37" i="1"/>
  <c r="GH38" i="1"/>
  <c r="GP38" i="1"/>
  <c r="HN38" i="1"/>
  <c r="ID38" i="1"/>
  <c r="OZ38" i="1"/>
  <c r="PX38" i="1"/>
  <c r="FO39" i="1"/>
  <c r="GM39" i="1"/>
  <c r="IA39" i="1"/>
  <c r="PE39" i="1"/>
  <c r="PU39" i="1"/>
  <c r="GJ40" i="1"/>
  <c r="HP40" i="1"/>
  <c r="HX40" i="1"/>
  <c r="PZ40" i="1"/>
  <c r="GO41" i="1"/>
  <c r="HU41" i="1"/>
  <c r="IC41" i="1"/>
  <c r="PW41" i="1"/>
  <c r="FN42" i="1"/>
  <c r="GL42" i="1"/>
  <c r="HR42" i="1"/>
  <c r="HZ42" i="1"/>
  <c r="OD42" i="1"/>
  <c r="PD42" i="1"/>
  <c r="PT42" i="1"/>
  <c r="GI43" i="1"/>
  <c r="GQ43" i="1"/>
  <c r="IE43" i="1"/>
  <c r="PA43" i="1"/>
  <c r="PY43" i="1"/>
  <c r="GN44" i="1"/>
  <c r="IB44" i="1"/>
  <c r="PV44" i="1"/>
  <c r="GK45" i="1"/>
  <c r="HY45" i="1"/>
  <c r="PC45" i="1"/>
  <c r="QA45" i="1"/>
  <c r="GH46" i="1"/>
  <c r="GP46" i="1"/>
  <c r="HN46" i="1"/>
  <c r="ID46" i="1"/>
  <c r="OZ46" i="1"/>
  <c r="PX46" i="1"/>
  <c r="FO47" i="1"/>
  <c r="GM47" i="1"/>
  <c r="IA47" i="1"/>
  <c r="PE47" i="1"/>
  <c r="PU47" i="1"/>
  <c r="GJ48" i="1"/>
  <c r="HP48" i="1"/>
  <c r="HX48" i="1"/>
  <c r="PZ48" i="1"/>
  <c r="GO49" i="1"/>
  <c r="HU49" i="1"/>
  <c r="IC49" i="1"/>
  <c r="PW49" i="1"/>
  <c r="FN50" i="1"/>
  <c r="GL50" i="1"/>
  <c r="HZ50" i="1"/>
  <c r="OD50" i="1"/>
  <c r="PD50" i="1"/>
  <c r="PT50" i="1"/>
  <c r="GI51" i="1"/>
  <c r="GQ51" i="1"/>
  <c r="HO51" i="1"/>
  <c r="IE51" i="1"/>
  <c r="PA51" i="1"/>
  <c r="PY51" i="1"/>
  <c r="GN52" i="1"/>
  <c r="HT52" i="1"/>
  <c r="IB52" i="1"/>
  <c r="PF52" i="1"/>
  <c r="PV52" i="1"/>
  <c r="GK53" i="1"/>
  <c r="HQ53" i="1"/>
  <c r="HY53" i="1"/>
  <c r="PC53" i="1"/>
  <c r="QA53" i="1"/>
  <c r="GH54" i="1"/>
  <c r="GP54" i="1"/>
  <c r="HN54" i="1"/>
  <c r="ID54" i="1"/>
  <c r="OZ54" i="1"/>
  <c r="PX54" i="1"/>
  <c r="FO55" i="1"/>
  <c r="GM55" i="1"/>
  <c r="HS55" i="1"/>
  <c r="IA55" i="1"/>
  <c r="PE55" i="1"/>
  <c r="GJ56" i="1"/>
  <c r="HX56" i="1"/>
  <c r="GO57" i="1"/>
  <c r="HU57" i="1"/>
  <c r="IC57" i="1"/>
  <c r="PW57" i="1"/>
  <c r="FN58" i="1"/>
  <c r="GL58" i="1"/>
  <c r="HZ58" i="1"/>
  <c r="OD58" i="1"/>
  <c r="PD58" i="1"/>
  <c r="FN59" i="1"/>
  <c r="PC59" i="1"/>
  <c r="PG59" i="1"/>
  <c r="FO60" i="1"/>
  <c r="PY60" i="1"/>
  <c r="IA60" i="1"/>
  <c r="IB61" i="1"/>
  <c r="GN61" i="1"/>
  <c r="HZ62" i="1"/>
  <c r="EO63" i="1"/>
  <c r="OF63" i="1"/>
  <c r="PV63" i="1"/>
  <c r="HZ63" i="1"/>
  <c r="GL63" i="1"/>
  <c r="QA64" i="1"/>
  <c r="IE64" i="1"/>
  <c r="GQ64" i="1"/>
  <c r="PY65" i="1"/>
  <c r="PU66" i="1"/>
  <c r="PT67" i="1"/>
  <c r="PV69" i="1"/>
  <c r="HY70" i="1"/>
  <c r="PV71" i="1"/>
  <c r="IA72" i="1"/>
  <c r="PX73" i="1"/>
  <c r="PX74" i="1"/>
  <c r="IA75" i="1"/>
  <c r="PX76" i="1"/>
  <c r="IC77" i="1"/>
  <c r="PY79" i="1"/>
  <c r="FX80" i="1"/>
  <c r="HT80" i="1"/>
  <c r="PA81" i="1"/>
  <c r="QA81" i="1"/>
  <c r="FY82" i="1"/>
  <c r="HU82" i="1"/>
  <c r="FN83" i="1"/>
  <c r="PZ83" i="1"/>
  <c r="HX84" i="1"/>
  <c r="PV85" i="1"/>
  <c r="HY86" i="1"/>
  <c r="PW87" i="1"/>
  <c r="IB88" i="1"/>
  <c r="PC32" i="1"/>
  <c r="GP33" i="1"/>
  <c r="ID33" i="1"/>
  <c r="OZ33" i="1"/>
  <c r="FO34" i="1"/>
  <c r="GM34" i="1"/>
  <c r="HS34" i="1"/>
  <c r="IA34" i="1"/>
  <c r="GJ35" i="1"/>
  <c r="HP35" i="1"/>
  <c r="HX35" i="1"/>
  <c r="GO36" i="1"/>
  <c r="HU36" i="1"/>
  <c r="IC36" i="1"/>
  <c r="FN37" i="1"/>
  <c r="GL37" i="1"/>
  <c r="HR37" i="1"/>
  <c r="HZ37" i="1"/>
  <c r="OD37" i="1"/>
  <c r="PD37" i="1"/>
  <c r="GQ38" i="1"/>
  <c r="HO38" i="1"/>
  <c r="IE38" i="1"/>
  <c r="PA38" i="1"/>
  <c r="GN39" i="1"/>
  <c r="HT39" i="1"/>
  <c r="IB39" i="1"/>
  <c r="PF39" i="1"/>
  <c r="GK40" i="1"/>
  <c r="HY40" i="1"/>
  <c r="PC40" i="1"/>
  <c r="GP41" i="1"/>
  <c r="HN41" i="1"/>
  <c r="ID41" i="1"/>
  <c r="OZ41" i="1"/>
  <c r="FO42" i="1"/>
  <c r="GM42" i="1"/>
  <c r="HS42" i="1"/>
  <c r="IA42" i="1"/>
  <c r="PE42" i="1"/>
  <c r="HR45" i="1"/>
  <c r="HO46" i="1"/>
  <c r="HT47" i="1"/>
  <c r="PF47" i="1"/>
  <c r="PC48" i="1"/>
  <c r="HN49" i="1"/>
  <c r="OZ49" i="1"/>
  <c r="OF50" i="1"/>
  <c r="PE50" i="1"/>
  <c r="HP51" i="1"/>
  <c r="HU52" i="1"/>
  <c r="PA54" i="1"/>
  <c r="HT55" i="1"/>
  <c r="PF55" i="1"/>
  <c r="PC56" i="1"/>
  <c r="HN57" i="1"/>
  <c r="OZ57" i="1"/>
  <c r="HS58" i="1"/>
  <c r="OF58" i="1"/>
  <c r="PE58" i="1"/>
  <c r="FX59" i="1"/>
  <c r="PZ60" i="1"/>
  <c r="ID60" i="1"/>
  <c r="GP60" i="1"/>
  <c r="FX61" i="1"/>
  <c r="IC61" i="1"/>
  <c r="PW63" i="1"/>
  <c r="PT64" i="1"/>
  <c r="PA65" i="1"/>
  <c r="PZ65" i="1"/>
  <c r="PV66" i="1"/>
  <c r="PU67" i="1"/>
  <c r="PW69" i="1"/>
  <c r="HZ70" i="1"/>
  <c r="PW71" i="1"/>
  <c r="IB72" i="1"/>
  <c r="PY73" i="1"/>
  <c r="IC74" i="1"/>
  <c r="HR75" i="1"/>
  <c r="PY76" i="1"/>
  <c r="FX77" i="1"/>
  <c r="HT77" i="1"/>
  <c r="PY78" i="1"/>
  <c r="OZ79" i="1"/>
  <c r="ID79" i="1"/>
  <c r="FO80" i="1"/>
  <c r="QA80" i="1"/>
  <c r="HX81" i="1"/>
  <c r="HN82" i="1"/>
  <c r="FO83" i="1"/>
  <c r="QA83" i="1"/>
  <c r="HO84" i="1"/>
  <c r="PW85" i="1"/>
  <c r="HZ86" i="1"/>
  <c r="PX87" i="1"/>
  <c r="HS88" i="1"/>
  <c r="HO33" i="1"/>
  <c r="PY33" i="1"/>
  <c r="FX34" i="1"/>
  <c r="HT34" i="1"/>
  <c r="PF34" i="1"/>
  <c r="PV34" i="1"/>
  <c r="PC35" i="1"/>
  <c r="PX36" i="1"/>
  <c r="HS37" i="1"/>
  <c r="OF37" i="1"/>
  <c r="PE37" i="1"/>
  <c r="PU37" i="1"/>
  <c r="PZ38" i="1"/>
  <c r="FY39" i="1"/>
  <c r="HU39" i="1"/>
  <c r="PW39" i="1"/>
  <c r="SB39" i="1"/>
  <c r="PT40" i="1"/>
  <c r="HO41" i="1"/>
  <c r="PY41" i="1"/>
  <c r="FX42" i="1"/>
  <c r="HT42" i="1"/>
  <c r="PF42" i="1"/>
  <c r="PV42" i="1"/>
  <c r="QA43" i="1"/>
  <c r="PX44" i="1"/>
  <c r="HS45" i="1"/>
  <c r="OF45" i="1"/>
  <c r="PE45" i="1"/>
  <c r="PU45" i="1"/>
  <c r="PZ46" i="1"/>
  <c r="FY47" i="1"/>
  <c r="HU47" i="1"/>
  <c r="PG47" i="1"/>
  <c r="PW47" i="1"/>
  <c r="PT48" i="1"/>
  <c r="ER49" i="1"/>
  <c r="HO49" i="1"/>
  <c r="PY49" i="1"/>
  <c r="FX50" i="1"/>
  <c r="HT50" i="1"/>
  <c r="PF50" i="1"/>
  <c r="PV50" i="1"/>
  <c r="HQ51" i="1"/>
  <c r="QA51" i="1"/>
  <c r="HN52" i="1"/>
  <c r="PX52" i="1"/>
  <c r="OF53" i="1"/>
  <c r="PE53" i="1"/>
  <c r="PU53" i="1"/>
  <c r="PZ54" i="1"/>
  <c r="FY55" i="1"/>
  <c r="PG55" i="1"/>
  <c r="PW55" i="1"/>
  <c r="HR56" i="1"/>
  <c r="PT56" i="1"/>
  <c r="ER57" i="1"/>
  <c r="PY57" i="1"/>
  <c r="FX58" i="1"/>
  <c r="HT58" i="1"/>
  <c r="PV58" i="1"/>
  <c r="EO59" i="1"/>
  <c r="QA59" i="1"/>
  <c r="HQ59" i="1"/>
  <c r="ER60" i="1"/>
  <c r="OD60" i="1"/>
  <c r="IE60" i="1"/>
  <c r="GQ60" i="1"/>
  <c r="PD60" i="1"/>
  <c r="FY61" i="1"/>
  <c r="PX63" i="1"/>
  <c r="PU64" i="1"/>
  <c r="PE64" i="1"/>
  <c r="OF65" i="1"/>
  <c r="QA65" i="1"/>
  <c r="PW66" i="1"/>
  <c r="HZ67" i="1"/>
  <c r="PW68" i="1"/>
  <c r="IB69" i="1"/>
  <c r="PX71" i="1"/>
  <c r="HS72" i="1"/>
  <c r="PZ73" i="1"/>
  <c r="OZ74" i="1"/>
  <c r="ID74" i="1"/>
  <c r="HS75" i="1"/>
  <c r="OZ76" i="1"/>
  <c r="PZ76" i="1"/>
  <c r="FY77" i="1"/>
  <c r="HU77" i="1"/>
  <c r="FN78" i="1"/>
  <c r="PZ78" i="1"/>
  <c r="PA79" i="1"/>
  <c r="IE79" i="1"/>
  <c r="PT80" i="1"/>
  <c r="HY81" i="1"/>
  <c r="PU82" i="1"/>
  <c r="PT83" i="1"/>
  <c r="IB85" i="1"/>
  <c r="HQ86" i="1"/>
  <c r="PY87" i="1"/>
  <c r="FX88" i="1"/>
  <c r="HT88" i="1"/>
  <c r="FO32" i="1"/>
  <c r="GM32" i="1"/>
  <c r="HS32" i="1"/>
  <c r="IA32" i="1"/>
  <c r="OF32" i="1"/>
  <c r="PE32" i="1"/>
  <c r="GJ33" i="1"/>
  <c r="HP33" i="1"/>
  <c r="HX33" i="1"/>
  <c r="PZ33" i="1"/>
  <c r="FY34" i="1"/>
  <c r="GO34" i="1"/>
  <c r="IC34" i="1"/>
  <c r="PW34" i="1"/>
  <c r="FN35" i="1"/>
  <c r="GL35" i="1"/>
  <c r="HZ35" i="1"/>
  <c r="PD35" i="1"/>
  <c r="PT35" i="1"/>
  <c r="ER36" i="1"/>
  <c r="GQ36" i="1"/>
  <c r="HO36" i="1"/>
  <c r="IE36" i="1"/>
  <c r="PY36" i="1"/>
  <c r="FX37" i="1"/>
  <c r="GN37" i="1"/>
  <c r="HT37" i="1"/>
  <c r="IB37" i="1"/>
  <c r="PV37" i="1"/>
  <c r="GK38" i="1"/>
  <c r="HQ38" i="1"/>
  <c r="HY38" i="1"/>
  <c r="PC38" i="1"/>
  <c r="QA38" i="1"/>
  <c r="GP39" i="1"/>
  <c r="HN39" i="1"/>
  <c r="ID39" i="1"/>
  <c r="PX39" i="1"/>
  <c r="FO40" i="1"/>
  <c r="GM40" i="1"/>
  <c r="HS40" i="1"/>
  <c r="IA40" i="1"/>
  <c r="OF40" i="1"/>
  <c r="PE40" i="1"/>
  <c r="PU40" i="1"/>
  <c r="GJ41" i="1"/>
  <c r="HX41" i="1"/>
  <c r="PZ41" i="1"/>
  <c r="FY42" i="1"/>
  <c r="GO42" i="1"/>
  <c r="IC42" i="1"/>
  <c r="PW42" i="1"/>
  <c r="FN43" i="1"/>
  <c r="GL43" i="1"/>
  <c r="HR43" i="1"/>
  <c r="HZ43" i="1"/>
  <c r="PD43" i="1"/>
  <c r="PT43" i="1"/>
  <c r="GQ44" i="1"/>
  <c r="HO44" i="1"/>
  <c r="IE44" i="1"/>
  <c r="PY44" i="1"/>
  <c r="FX45" i="1"/>
  <c r="GN45" i="1"/>
  <c r="HT45" i="1"/>
  <c r="IB45" i="1"/>
  <c r="PV45" i="1"/>
  <c r="GK46" i="1"/>
  <c r="HY46" i="1"/>
  <c r="PC46" i="1"/>
  <c r="QA46" i="1"/>
  <c r="GH47" i="1"/>
  <c r="GP47" i="1"/>
  <c r="HN47" i="1"/>
  <c r="ID47" i="1"/>
  <c r="PX47" i="1"/>
  <c r="FO48" i="1"/>
  <c r="GM48" i="1"/>
  <c r="HS48" i="1"/>
  <c r="IA48" i="1"/>
  <c r="OF48" i="1"/>
  <c r="PE48" i="1"/>
  <c r="PU48" i="1"/>
  <c r="GJ49" i="1"/>
  <c r="HP49" i="1"/>
  <c r="HX49" i="1"/>
  <c r="PZ49" i="1"/>
  <c r="FY50" i="1"/>
  <c r="GO50" i="1"/>
  <c r="HU50" i="1"/>
  <c r="IC50" i="1"/>
  <c r="PW50" i="1"/>
  <c r="FN51" i="1"/>
  <c r="GL51" i="1"/>
  <c r="HZ51" i="1"/>
  <c r="PD51" i="1"/>
  <c r="PT51" i="1"/>
  <c r="GI52" i="1"/>
  <c r="GQ52" i="1"/>
  <c r="HO52" i="1"/>
  <c r="IE52" i="1"/>
  <c r="PY52" i="1"/>
  <c r="FX53" i="1"/>
  <c r="GN53" i="1"/>
  <c r="HT53" i="1"/>
  <c r="IB53" i="1"/>
  <c r="PV53" i="1"/>
  <c r="GK54" i="1"/>
  <c r="HQ54" i="1"/>
  <c r="HY54" i="1"/>
  <c r="QA54" i="1"/>
  <c r="GH55" i="1"/>
  <c r="GP55" i="1"/>
  <c r="HN55" i="1"/>
  <c r="ID55" i="1"/>
  <c r="OZ55" i="1"/>
  <c r="PX55" i="1"/>
  <c r="FO56" i="1"/>
  <c r="GM56" i="1"/>
  <c r="HS56" i="1"/>
  <c r="IA56" i="1"/>
  <c r="OF56" i="1"/>
  <c r="PE56" i="1"/>
  <c r="PU56" i="1"/>
  <c r="GJ57" i="1"/>
  <c r="HX57" i="1"/>
  <c r="PZ57" i="1"/>
  <c r="FY58" i="1"/>
  <c r="GO58" i="1"/>
  <c r="HU58" i="1"/>
  <c r="IC58" i="1"/>
  <c r="PW58" i="1"/>
  <c r="PT59" i="1"/>
  <c r="GH59" i="1"/>
  <c r="GQ59" i="1"/>
  <c r="HX60" i="1"/>
  <c r="PW60" i="1"/>
  <c r="PE61" i="1"/>
  <c r="FN62" i="1"/>
  <c r="PY62" i="1"/>
  <c r="IC62" i="1"/>
  <c r="GO62" i="1"/>
  <c r="PY63" i="1"/>
  <c r="PV64" i="1"/>
  <c r="PC64" i="1"/>
  <c r="HX65" i="1"/>
  <c r="PX66" i="1"/>
  <c r="IA67" i="1"/>
  <c r="PX68" i="1"/>
  <c r="IC69" i="1"/>
  <c r="HR70" i="1"/>
  <c r="PY71" i="1"/>
  <c r="FX72" i="1"/>
  <c r="HT72" i="1"/>
  <c r="PA73" i="1"/>
  <c r="QA73" i="1"/>
  <c r="FY74" i="1"/>
  <c r="FN75" i="1"/>
  <c r="PZ75" i="1"/>
  <c r="PA76" i="1"/>
  <c r="IE76" i="1"/>
  <c r="PT77" i="1"/>
  <c r="QA78" i="1"/>
  <c r="PU80" i="1"/>
  <c r="SE80" i="1"/>
  <c r="PV82" i="1"/>
  <c r="PU83" i="1"/>
  <c r="PW84" i="1"/>
  <c r="IC85" i="1"/>
  <c r="OZ87" i="1"/>
  <c r="ID87" i="1"/>
  <c r="FO88" i="1"/>
  <c r="QA88" i="1"/>
  <c r="QA89" i="1"/>
  <c r="GN32" i="1"/>
  <c r="IB32" i="1"/>
  <c r="GK33" i="1"/>
  <c r="HY33" i="1"/>
  <c r="GH34" i="1"/>
  <c r="GP34" i="1"/>
  <c r="ID34" i="1"/>
  <c r="FO35" i="1"/>
  <c r="GM35" i="1"/>
  <c r="IA35" i="1"/>
  <c r="OF35" i="1"/>
  <c r="GJ36" i="1"/>
  <c r="HX36" i="1"/>
  <c r="GO37" i="1"/>
  <c r="IC37" i="1"/>
  <c r="FN38" i="1"/>
  <c r="GL38" i="1"/>
  <c r="HZ38" i="1"/>
  <c r="PD38" i="1"/>
  <c r="GI39" i="1"/>
  <c r="GQ39" i="1"/>
  <c r="IE39" i="1"/>
  <c r="GN40" i="1"/>
  <c r="IB40" i="1"/>
  <c r="GK41" i="1"/>
  <c r="HY41" i="1"/>
  <c r="GH42" i="1"/>
  <c r="GP42" i="1"/>
  <c r="ID42" i="1"/>
  <c r="FO43" i="1"/>
  <c r="GM43" i="1"/>
  <c r="IA43" i="1"/>
  <c r="OF43" i="1"/>
  <c r="GJ44" i="1"/>
  <c r="HX44" i="1"/>
  <c r="GO45" i="1"/>
  <c r="IC45" i="1"/>
  <c r="FN46" i="1"/>
  <c r="GL46" i="1"/>
  <c r="HZ46" i="1"/>
  <c r="PD46" i="1"/>
  <c r="GI47" i="1"/>
  <c r="GQ47" i="1"/>
  <c r="GN48" i="1"/>
  <c r="IB48" i="1"/>
  <c r="GK49" i="1"/>
  <c r="GH50" i="1"/>
  <c r="GP50" i="1"/>
  <c r="FO51" i="1"/>
  <c r="GM51" i="1"/>
  <c r="IA51" i="1"/>
  <c r="OF51" i="1"/>
  <c r="GJ52" i="1"/>
  <c r="GO53" i="1"/>
  <c r="IC53" i="1"/>
  <c r="FN54" i="1"/>
  <c r="GL54" i="1"/>
  <c r="HZ54" i="1"/>
  <c r="PD54" i="1"/>
  <c r="ER55" i="1"/>
  <c r="GI55" i="1"/>
  <c r="GQ55" i="1"/>
  <c r="GN56" i="1"/>
  <c r="IB56" i="1"/>
  <c r="GK57" i="1"/>
  <c r="PC57" i="1"/>
  <c r="GH58" i="1"/>
  <c r="GP58" i="1"/>
  <c r="ID58" i="1"/>
  <c r="PU59" i="1"/>
  <c r="GI59" i="1"/>
  <c r="HT59" i="1"/>
  <c r="SG59" i="1"/>
  <c r="EP60" i="1"/>
  <c r="HS60" i="1"/>
  <c r="QA60" i="1"/>
  <c r="PT61" i="1"/>
  <c r="HX61" i="1"/>
  <c r="GJ61" i="1"/>
  <c r="PX61" i="1"/>
  <c r="PZ62" i="1"/>
  <c r="HS62" i="1"/>
  <c r="OZ63" i="1"/>
  <c r="GH63" i="1"/>
  <c r="FX63" i="1"/>
  <c r="FN63" i="1"/>
  <c r="ID63" i="1"/>
  <c r="IA64" i="1"/>
  <c r="HY65" i="1"/>
  <c r="IC66" i="1"/>
  <c r="PY68" i="1"/>
  <c r="FX69" i="1"/>
  <c r="HT69" i="1"/>
  <c r="PY70" i="1"/>
  <c r="OZ71" i="1"/>
  <c r="ID71" i="1"/>
  <c r="FO72" i="1"/>
  <c r="QA72" i="1"/>
  <c r="HX73" i="1"/>
  <c r="FO75" i="1"/>
  <c r="QA75" i="1"/>
  <c r="HX76" i="1"/>
  <c r="PU77" i="1"/>
  <c r="PT78" i="1"/>
  <c r="HO79" i="1"/>
  <c r="PV80" i="1"/>
  <c r="HQ81" i="1"/>
  <c r="PW82" i="1"/>
  <c r="HZ83" i="1"/>
  <c r="PX84" i="1"/>
  <c r="FX85" i="1"/>
  <c r="HT85" i="1"/>
  <c r="PY86" i="1"/>
  <c r="PA87" i="1"/>
  <c r="IE87" i="1"/>
  <c r="PT88" i="1"/>
  <c r="GJ31" i="1"/>
  <c r="GO32" i="1"/>
  <c r="GL33" i="1"/>
  <c r="OD33" i="1"/>
  <c r="GI34" i="1"/>
  <c r="GQ34" i="1"/>
  <c r="GN35" i="1"/>
  <c r="PF35" i="1"/>
  <c r="GK36" i="1"/>
  <c r="PC36" i="1"/>
  <c r="GH37" i="1"/>
  <c r="GP37" i="1"/>
  <c r="GM38" i="1"/>
  <c r="OF38" i="1"/>
  <c r="GJ39" i="1"/>
  <c r="GO40" i="1"/>
  <c r="GL41" i="1"/>
  <c r="OD41" i="1"/>
  <c r="GI42" i="1"/>
  <c r="GQ42" i="1"/>
  <c r="FX43" i="1"/>
  <c r="GN43" i="1"/>
  <c r="IB43" i="1"/>
  <c r="GK44" i="1"/>
  <c r="HY44" i="1"/>
  <c r="PC44" i="1"/>
  <c r="GH45" i="1"/>
  <c r="GP45" i="1"/>
  <c r="ID45" i="1"/>
  <c r="FO46" i="1"/>
  <c r="GM46" i="1"/>
  <c r="IA46" i="1"/>
  <c r="HX47" i="1"/>
  <c r="FY48" i="1"/>
  <c r="GO48" i="1"/>
  <c r="IC48" i="1"/>
  <c r="FN49" i="1"/>
  <c r="GL49" i="1"/>
  <c r="HR49" i="1"/>
  <c r="HZ49" i="1"/>
  <c r="OD49" i="1"/>
  <c r="GI50" i="1"/>
  <c r="GQ50" i="1"/>
  <c r="IE50" i="1"/>
  <c r="FX51" i="1"/>
  <c r="GN51" i="1"/>
  <c r="IB51" i="1"/>
  <c r="HQ52" i="1"/>
  <c r="PC52" i="1"/>
  <c r="GH53" i="1"/>
  <c r="GP53" i="1"/>
  <c r="ID53" i="1"/>
  <c r="FO54" i="1"/>
  <c r="GM54" i="1"/>
  <c r="HS54" i="1"/>
  <c r="IA54" i="1"/>
  <c r="FY56" i="1"/>
  <c r="IC56" i="1"/>
  <c r="OD57" i="1"/>
  <c r="GI58" i="1"/>
  <c r="GQ58" i="1"/>
  <c r="IE58" i="1"/>
  <c r="GJ59" i="1"/>
  <c r="ID59" i="1"/>
  <c r="OZ60" i="1"/>
  <c r="HP60" i="1"/>
  <c r="HT60" i="1"/>
  <c r="PE60" i="1"/>
  <c r="PU61" i="1"/>
  <c r="PD61" i="1"/>
  <c r="QA62" i="1"/>
  <c r="PA63" i="1"/>
  <c r="IE63" i="1"/>
  <c r="IB64" i="1"/>
  <c r="HU64" i="1"/>
  <c r="OZ66" i="1"/>
  <c r="ID66" i="1"/>
  <c r="HS67" i="1"/>
  <c r="OZ68" i="1"/>
  <c r="PZ68" i="1"/>
  <c r="FY69" i="1"/>
  <c r="HU69" i="1"/>
  <c r="FN70" i="1"/>
  <c r="PZ70" i="1"/>
  <c r="PA71" i="1"/>
  <c r="IE71" i="1"/>
  <c r="PT72" i="1"/>
  <c r="HY73" i="1"/>
  <c r="PU74" i="1"/>
  <c r="PT75" i="1"/>
  <c r="HO76" i="1"/>
  <c r="PV77" i="1"/>
  <c r="HY78" i="1"/>
  <c r="PV79" i="1"/>
  <c r="IA80" i="1"/>
  <c r="PX81" i="1"/>
  <c r="PX82" i="1"/>
  <c r="IA83" i="1"/>
  <c r="PY84" i="1"/>
  <c r="FY85" i="1"/>
  <c r="FN86" i="1"/>
  <c r="PZ86" i="1"/>
  <c r="HN87" i="1"/>
  <c r="PU88" i="1"/>
  <c r="OD36" i="1"/>
  <c r="PC39" i="1"/>
  <c r="IA59" i="1"/>
  <c r="GM59" i="1"/>
  <c r="PE59" i="1"/>
  <c r="PD59" i="1"/>
  <c r="PA60" i="1"/>
  <c r="GI60" i="1"/>
  <c r="PC60" i="1"/>
  <c r="PV61" i="1"/>
  <c r="PG61" i="1"/>
  <c r="PT62" i="1"/>
  <c r="HN63" i="1"/>
  <c r="FX64" i="1"/>
  <c r="FY66" i="1"/>
  <c r="HU66" i="1"/>
  <c r="FN67" i="1"/>
  <c r="PZ67" i="1"/>
  <c r="PA68" i="1"/>
  <c r="IE68" i="1"/>
  <c r="PT69" i="1"/>
  <c r="QA70" i="1"/>
  <c r="HN71" i="1"/>
  <c r="PU72" i="1"/>
  <c r="HP73" i="1"/>
  <c r="PV74" i="1"/>
  <c r="PU75" i="1"/>
  <c r="PW77" i="1"/>
  <c r="HZ78" i="1"/>
  <c r="PW79" i="1"/>
  <c r="IB80" i="1"/>
  <c r="PY81" i="1"/>
  <c r="IC82" i="1"/>
  <c r="HR83" i="1"/>
  <c r="OZ84" i="1"/>
  <c r="PZ84" i="1"/>
  <c r="PT85" i="1"/>
  <c r="PA86" i="1"/>
  <c r="QA86" i="1"/>
  <c r="PV88" i="1"/>
  <c r="PV89" i="1"/>
  <c r="GH43" i="1"/>
  <c r="GI48" i="1"/>
  <c r="GH51" i="1"/>
  <c r="GM52" i="1"/>
  <c r="GO54" i="1"/>
  <c r="GL55" i="1"/>
  <c r="GI56" i="1"/>
  <c r="GQ56" i="1"/>
  <c r="GN57" i="1"/>
  <c r="GK58" i="1"/>
  <c r="FO59" i="1"/>
  <c r="PX60" i="1"/>
  <c r="PG60" i="1"/>
  <c r="PW61" i="1"/>
  <c r="OD62" i="1"/>
  <c r="ER62" i="1"/>
  <c r="HY62" i="1"/>
  <c r="PE63" i="1"/>
  <c r="PD63" i="1"/>
  <c r="FO64" i="1"/>
  <c r="HT64" i="1"/>
  <c r="PX65" i="1"/>
  <c r="IB65" i="1"/>
  <c r="GN65" i="1"/>
  <c r="FO67" i="1"/>
  <c r="QA67" i="1"/>
  <c r="HX68" i="1"/>
  <c r="PU69" i="1"/>
  <c r="PT70" i="1"/>
  <c r="HO71" i="1"/>
  <c r="PV72" i="1"/>
  <c r="HQ73" i="1"/>
  <c r="PW74" i="1"/>
  <c r="HZ75" i="1"/>
  <c r="PW76" i="1"/>
  <c r="IB77" i="1"/>
  <c r="HQ78" i="1"/>
  <c r="PX79" i="1"/>
  <c r="HS80" i="1"/>
  <c r="OZ81" i="1"/>
  <c r="PZ81" i="1"/>
  <c r="OZ82" i="1"/>
  <c r="ID82" i="1"/>
  <c r="PA84" i="1"/>
  <c r="IE84" i="1"/>
  <c r="PU85" i="1"/>
  <c r="PT86" i="1"/>
  <c r="PV87" i="1"/>
  <c r="IA88" i="1"/>
  <c r="PW89" i="1"/>
  <c r="PD65" i="1"/>
  <c r="HO66" i="1"/>
  <c r="PC68" i="1"/>
  <c r="HN69" i="1"/>
  <c r="HS70" i="1"/>
  <c r="OF70" i="1"/>
  <c r="HR73" i="1"/>
  <c r="PD73" i="1"/>
  <c r="HO74" i="1"/>
  <c r="HT75" i="1"/>
  <c r="PC76" i="1"/>
  <c r="HS78" i="1"/>
  <c r="OF78" i="1"/>
  <c r="HP79" i="1"/>
  <c r="HU80" i="1"/>
  <c r="PD81" i="1"/>
  <c r="HT83" i="1"/>
  <c r="HQ84" i="1"/>
  <c r="PC84" i="1"/>
  <c r="HS86" i="1"/>
  <c r="OF86" i="1"/>
  <c r="HP87" i="1"/>
  <c r="HU88" i="1"/>
  <c r="PX89" i="1"/>
  <c r="GN89" i="1"/>
  <c r="PD89" i="1"/>
  <c r="PV90" i="1"/>
  <c r="HZ90" i="1"/>
  <c r="GL90" i="1"/>
  <c r="PE90" i="1"/>
  <c r="PD90" i="1"/>
  <c r="HS91" i="1"/>
  <c r="SC91" i="1"/>
  <c r="OZ92" i="1"/>
  <c r="PZ92" i="1"/>
  <c r="HS93" i="1"/>
  <c r="FO94" i="1"/>
  <c r="IE94" i="1"/>
  <c r="HO95" i="1"/>
  <c r="SD95" i="1"/>
  <c r="PV96" i="1"/>
  <c r="HS98" i="1"/>
  <c r="OZ99" i="1"/>
  <c r="HT99" i="1"/>
  <c r="OZ100" i="1"/>
  <c r="PZ100" i="1"/>
  <c r="OZ101" i="1"/>
  <c r="ID101" i="1"/>
  <c r="PT102" i="1"/>
  <c r="PW103" i="1"/>
  <c r="PW104" i="1"/>
  <c r="PY105" i="1"/>
  <c r="PA106" i="1"/>
  <c r="IE106" i="1"/>
  <c r="PA107" i="1"/>
  <c r="QA107" i="1"/>
  <c r="HN108" i="1"/>
  <c r="PU109" i="1"/>
  <c r="HP110" i="1"/>
  <c r="OZ111" i="1"/>
  <c r="PZ111" i="1"/>
  <c r="FX112" i="1"/>
  <c r="HT112" i="1"/>
  <c r="PA113" i="1"/>
  <c r="QA113" i="1"/>
  <c r="PV114" i="1"/>
  <c r="PU115" i="1"/>
  <c r="HP116" i="1"/>
  <c r="OZ117" i="1"/>
  <c r="ID117" i="1"/>
  <c r="FO118" i="1"/>
  <c r="QA118" i="1"/>
  <c r="SF120" i="1"/>
  <c r="HR60" i="1"/>
  <c r="GI61" i="1"/>
  <c r="HO61" i="1"/>
  <c r="PA61" i="1"/>
  <c r="HT62" i="1"/>
  <c r="PF62" i="1"/>
  <c r="GH64" i="1"/>
  <c r="HN64" i="1"/>
  <c r="OZ64" i="1"/>
  <c r="PX64" i="1"/>
  <c r="HS65" i="1"/>
  <c r="HP66" i="1"/>
  <c r="FY67" i="1"/>
  <c r="PW67" i="1"/>
  <c r="OD68" i="1"/>
  <c r="GI69" i="1"/>
  <c r="HO69" i="1"/>
  <c r="PA69" i="1"/>
  <c r="HT70" i="1"/>
  <c r="PF70" i="1"/>
  <c r="PV70" i="1"/>
  <c r="HQ71" i="1"/>
  <c r="GH72" i="1"/>
  <c r="OZ72" i="1"/>
  <c r="PX72" i="1"/>
  <c r="SC72" i="1"/>
  <c r="HS73" i="1"/>
  <c r="PU73" i="1"/>
  <c r="PZ74" i="1"/>
  <c r="FY75" i="1"/>
  <c r="PW75" i="1"/>
  <c r="OD76" i="1"/>
  <c r="GI77" i="1"/>
  <c r="HO77" i="1"/>
  <c r="PA77" i="1"/>
  <c r="PY77" i="1"/>
  <c r="FX78" i="1"/>
  <c r="HT78" i="1"/>
  <c r="PF78" i="1"/>
  <c r="PV78" i="1"/>
  <c r="GH80" i="1"/>
  <c r="HN80" i="1"/>
  <c r="OZ80" i="1"/>
  <c r="PX80" i="1"/>
  <c r="PZ82" i="1"/>
  <c r="FY83" i="1"/>
  <c r="HU83" i="1"/>
  <c r="PG83" i="1"/>
  <c r="PW83" i="1"/>
  <c r="OD84" i="1"/>
  <c r="GI85" i="1"/>
  <c r="PA85" i="1"/>
  <c r="PY85" i="1"/>
  <c r="FX86" i="1"/>
  <c r="PV86" i="1"/>
  <c r="QA87" i="1"/>
  <c r="GH88" i="1"/>
  <c r="HN88" i="1"/>
  <c r="OZ88" i="1"/>
  <c r="PX88" i="1"/>
  <c r="PY89" i="1"/>
  <c r="GO89" i="1"/>
  <c r="HU89" i="1"/>
  <c r="PE89" i="1"/>
  <c r="PW90" i="1"/>
  <c r="OZ91" i="1"/>
  <c r="HT91" i="1"/>
  <c r="SD91" i="1"/>
  <c r="PA92" i="1"/>
  <c r="HU92" i="1"/>
  <c r="OZ93" i="1"/>
  <c r="ID93" i="1"/>
  <c r="PT94" i="1"/>
  <c r="HQ96" i="1"/>
  <c r="PY97" i="1"/>
  <c r="OZ98" i="1"/>
  <c r="HT98" i="1"/>
  <c r="PA99" i="1"/>
  <c r="QA99" i="1"/>
  <c r="PA100" i="1"/>
  <c r="HU100" i="1"/>
  <c r="FY101" i="1"/>
  <c r="PX103" i="1"/>
  <c r="FN105" i="1"/>
  <c r="PZ105" i="1"/>
  <c r="HN106" i="1"/>
  <c r="PT107" i="1"/>
  <c r="HY108" i="1"/>
  <c r="PV109" i="1"/>
  <c r="IA110" i="1"/>
  <c r="PA111" i="1"/>
  <c r="HU111" i="1"/>
  <c r="FY112" i="1"/>
  <c r="HU112" i="1"/>
  <c r="PW114" i="1"/>
  <c r="PV115" i="1"/>
  <c r="HQ116" i="1"/>
  <c r="FY117" i="1"/>
  <c r="HU117" i="1"/>
  <c r="PT118" i="1"/>
  <c r="HP61" i="1"/>
  <c r="HU62" i="1"/>
  <c r="HR63" i="1"/>
  <c r="OD63" i="1"/>
  <c r="GI64" i="1"/>
  <c r="HO64" i="1"/>
  <c r="PA64" i="1"/>
  <c r="HT65" i="1"/>
  <c r="PF65" i="1"/>
  <c r="GK66" i="1"/>
  <c r="HQ66" i="1"/>
  <c r="HY66" i="1"/>
  <c r="PC66" i="1"/>
  <c r="GH67" i="1"/>
  <c r="GP67" i="1"/>
  <c r="ID67" i="1"/>
  <c r="OZ67" i="1"/>
  <c r="FO68" i="1"/>
  <c r="GM68" i="1"/>
  <c r="HS68" i="1"/>
  <c r="IA68" i="1"/>
  <c r="OF68" i="1"/>
  <c r="GJ69" i="1"/>
  <c r="HX69" i="1"/>
  <c r="GO70" i="1"/>
  <c r="HU70" i="1"/>
  <c r="IC70" i="1"/>
  <c r="FN71" i="1"/>
  <c r="GL71" i="1"/>
  <c r="HR71" i="1"/>
  <c r="HZ71" i="1"/>
  <c r="OD71" i="1"/>
  <c r="PD71" i="1"/>
  <c r="GI72" i="1"/>
  <c r="GQ72" i="1"/>
  <c r="HO72" i="1"/>
  <c r="IE72" i="1"/>
  <c r="PA72" i="1"/>
  <c r="GN73" i="1"/>
  <c r="HT73" i="1"/>
  <c r="IB73" i="1"/>
  <c r="PF73" i="1"/>
  <c r="GK74" i="1"/>
  <c r="HY74" i="1"/>
  <c r="PC74" i="1"/>
  <c r="GH75" i="1"/>
  <c r="GP75" i="1"/>
  <c r="HN75" i="1"/>
  <c r="ID75" i="1"/>
  <c r="OZ75" i="1"/>
  <c r="FO76" i="1"/>
  <c r="GM76" i="1"/>
  <c r="HS76" i="1"/>
  <c r="IA76" i="1"/>
  <c r="OF76" i="1"/>
  <c r="GJ77" i="1"/>
  <c r="HX77" i="1"/>
  <c r="GO78" i="1"/>
  <c r="HU78" i="1"/>
  <c r="IC78" i="1"/>
  <c r="FN79" i="1"/>
  <c r="GL79" i="1"/>
  <c r="HZ79" i="1"/>
  <c r="OD79" i="1"/>
  <c r="PD79" i="1"/>
  <c r="GI80" i="1"/>
  <c r="GQ80" i="1"/>
  <c r="HO80" i="1"/>
  <c r="IE80" i="1"/>
  <c r="PA80" i="1"/>
  <c r="GN81" i="1"/>
  <c r="HT81" i="1"/>
  <c r="IB81" i="1"/>
  <c r="GK82" i="1"/>
  <c r="HQ82" i="1"/>
  <c r="HY82" i="1"/>
  <c r="PC82" i="1"/>
  <c r="GH83" i="1"/>
  <c r="GP83" i="1"/>
  <c r="HN83" i="1"/>
  <c r="ID83" i="1"/>
  <c r="OZ83" i="1"/>
  <c r="FO84" i="1"/>
  <c r="GM84" i="1"/>
  <c r="IA84" i="1"/>
  <c r="OF84" i="1"/>
  <c r="PE84" i="1"/>
  <c r="GJ85" i="1"/>
  <c r="HX85" i="1"/>
  <c r="GO86" i="1"/>
  <c r="IC86" i="1"/>
  <c r="FN87" i="1"/>
  <c r="GL87" i="1"/>
  <c r="HR87" i="1"/>
  <c r="HZ87" i="1"/>
  <c r="PD87" i="1"/>
  <c r="GI88" i="1"/>
  <c r="GQ88" i="1"/>
  <c r="HO88" i="1"/>
  <c r="IE88" i="1"/>
  <c r="PA88" i="1"/>
  <c r="ID89" i="1"/>
  <c r="GP89" i="1"/>
  <c r="PX90" i="1"/>
  <c r="HP90" i="1"/>
  <c r="PA91" i="1"/>
  <c r="QA91" i="1"/>
  <c r="FY93" i="1"/>
  <c r="HU93" i="1"/>
  <c r="HO94" i="1"/>
  <c r="PW95" i="1"/>
  <c r="FN97" i="1"/>
  <c r="PZ97" i="1"/>
  <c r="PA98" i="1"/>
  <c r="IE98" i="1"/>
  <c r="PT99" i="1"/>
  <c r="HN101" i="1"/>
  <c r="HP102" i="1"/>
  <c r="PY103" i="1"/>
  <c r="IC104" i="1"/>
  <c r="PA105" i="1"/>
  <c r="QA105" i="1"/>
  <c r="HO106" i="1"/>
  <c r="SC106" i="1"/>
  <c r="PU107" i="1"/>
  <c r="HP108" i="1"/>
  <c r="PW109" i="1"/>
  <c r="HX111" i="1"/>
  <c r="PT112" i="1"/>
  <c r="HO113" i="1"/>
  <c r="PX114" i="1"/>
  <c r="IA115" i="1"/>
  <c r="PX116" i="1"/>
  <c r="PU118" i="1"/>
  <c r="HQ61" i="1"/>
  <c r="PC61" i="1"/>
  <c r="HS63" i="1"/>
  <c r="HP64" i="1"/>
  <c r="HU65" i="1"/>
  <c r="OD66" i="1"/>
  <c r="HO67" i="1"/>
  <c r="HT68" i="1"/>
  <c r="PF68" i="1"/>
  <c r="HQ69" i="1"/>
  <c r="PC69" i="1"/>
  <c r="HS71" i="1"/>
  <c r="OF71" i="1"/>
  <c r="HP72" i="1"/>
  <c r="HR74" i="1"/>
  <c r="PA75" i="1"/>
  <c r="HT76" i="1"/>
  <c r="PF76" i="1"/>
  <c r="PC77" i="1"/>
  <c r="OZ78" i="1"/>
  <c r="OF79" i="1"/>
  <c r="HU81" i="1"/>
  <c r="IC81" i="1"/>
  <c r="HR82" i="1"/>
  <c r="GI83" i="1"/>
  <c r="GQ83" i="1"/>
  <c r="IE83" i="1"/>
  <c r="PA83" i="1"/>
  <c r="GN84" i="1"/>
  <c r="HT84" i="1"/>
  <c r="IB84" i="1"/>
  <c r="GH86" i="1"/>
  <c r="GP86" i="1"/>
  <c r="ID86" i="1"/>
  <c r="OZ86" i="1"/>
  <c r="FO87" i="1"/>
  <c r="GM87" i="1"/>
  <c r="HS87" i="1"/>
  <c r="IA87" i="1"/>
  <c r="OF87" i="1"/>
  <c r="HP88" i="1"/>
  <c r="IE89" i="1"/>
  <c r="GQ89" i="1"/>
  <c r="SB89" i="1"/>
  <c r="OZ90" i="1"/>
  <c r="GH90" i="1"/>
  <c r="FX90" i="1"/>
  <c r="HS90" i="1"/>
  <c r="HX91" i="1"/>
  <c r="HN93" i="1"/>
  <c r="HP94" i="1"/>
  <c r="PX95" i="1"/>
  <c r="IC96" i="1"/>
  <c r="PA97" i="1"/>
  <c r="QA97" i="1"/>
  <c r="HN98" i="1"/>
  <c r="PU99" i="1"/>
  <c r="HY100" i="1"/>
  <c r="PU101" i="1"/>
  <c r="IA102" i="1"/>
  <c r="OZ103" i="1"/>
  <c r="PZ103" i="1"/>
  <c r="FX104" i="1"/>
  <c r="HT104" i="1"/>
  <c r="PV106" i="1"/>
  <c r="PV107" i="1"/>
  <c r="PX109" i="1"/>
  <c r="HO111" i="1"/>
  <c r="PU112" i="1"/>
  <c r="HZ113" i="1"/>
  <c r="PY114" i="1"/>
  <c r="IB115" i="1"/>
  <c r="PY116" i="1"/>
  <c r="PU117" i="1"/>
  <c r="HZ118" i="1"/>
  <c r="HT63" i="1"/>
  <c r="HQ64" i="1"/>
  <c r="HN65" i="1"/>
  <c r="HP67" i="1"/>
  <c r="FY68" i="1"/>
  <c r="HU68" i="1"/>
  <c r="HR69" i="1"/>
  <c r="ER70" i="1"/>
  <c r="HO70" i="1"/>
  <c r="FX71" i="1"/>
  <c r="HT71" i="1"/>
  <c r="HQ72" i="1"/>
  <c r="HS74" i="1"/>
  <c r="OF74" i="1"/>
  <c r="HP75" i="1"/>
  <c r="FY76" i="1"/>
  <c r="HU76" i="1"/>
  <c r="HR77" i="1"/>
  <c r="ER78" i="1"/>
  <c r="FX79" i="1"/>
  <c r="HQ80" i="1"/>
  <c r="GP81" i="1"/>
  <c r="HN81" i="1"/>
  <c r="ID81" i="1"/>
  <c r="FO82" i="1"/>
  <c r="GM82" i="1"/>
  <c r="HS82" i="1"/>
  <c r="IA82" i="1"/>
  <c r="OF82" i="1"/>
  <c r="HX83" i="1"/>
  <c r="FY84" i="1"/>
  <c r="GO84" i="1"/>
  <c r="HU84" i="1"/>
  <c r="IC84" i="1"/>
  <c r="FN85" i="1"/>
  <c r="GL85" i="1"/>
  <c r="HR85" i="1"/>
  <c r="HZ85" i="1"/>
  <c r="PD85" i="1"/>
  <c r="ER86" i="1"/>
  <c r="GQ86" i="1"/>
  <c r="HO86" i="1"/>
  <c r="IE86" i="1"/>
  <c r="FX87" i="1"/>
  <c r="GN87" i="1"/>
  <c r="IB87" i="1"/>
  <c r="GK88" i="1"/>
  <c r="HY88" i="1"/>
  <c r="HN89" i="1"/>
  <c r="PA90" i="1"/>
  <c r="GI90" i="1"/>
  <c r="FY90" i="1"/>
  <c r="FO90" i="1"/>
  <c r="HT90" i="1"/>
  <c r="PU91" i="1"/>
  <c r="PU93" i="1"/>
  <c r="IA94" i="1"/>
  <c r="PY95" i="1"/>
  <c r="FX96" i="1"/>
  <c r="HT96" i="1"/>
  <c r="SC98" i="1"/>
  <c r="HP99" i="1"/>
  <c r="PV101" i="1"/>
  <c r="HR102" i="1"/>
  <c r="PA103" i="1"/>
  <c r="HU103" i="1"/>
  <c r="FY104" i="1"/>
  <c r="HU104" i="1"/>
  <c r="HO105" i="1"/>
  <c r="PW106" i="1"/>
  <c r="PX108" i="1"/>
  <c r="OZ110" i="1"/>
  <c r="PZ110" i="1"/>
  <c r="HP111" i="1"/>
  <c r="PV112" i="1"/>
  <c r="HQ113" i="1"/>
  <c r="OZ114" i="1"/>
  <c r="ID114" i="1"/>
  <c r="HS115" i="1"/>
  <c r="OZ116" i="1"/>
  <c r="PZ116" i="1"/>
  <c r="PV117" i="1"/>
  <c r="IA118" i="1"/>
  <c r="IC119" i="1"/>
  <c r="QA120" i="1"/>
  <c r="GH60" i="1"/>
  <c r="HN60" i="1"/>
  <c r="FO61" i="1"/>
  <c r="GM61" i="1"/>
  <c r="IA61" i="1"/>
  <c r="OF61" i="1"/>
  <c r="GJ62" i="1"/>
  <c r="HP62" i="1"/>
  <c r="HX62" i="1"/>
  <c r="FY63" i="1"/>
  <c r="GO63" i="1"/>
  <c r="HU63" i="1"/>
  <c r="IC63" i="1"/>
  <c r="FN64" i="1"/>
  <c r="GL64" i="1"/>
  <c r="HZ64" i="1"/>
  <c r="PD64" i="1"/>
  <c r="GI65" i="1"/>
  <c r="GQ65" i="1"/>
  <c r="HO65" i="1"/>
  <c r="IE65" i="1"/>
  <c r="FX66" i="1"/>
  <c r="GN66" i="1"/>
  <c r="IB66" i="1"/>
  <c r="GK67" i="1"/>
  <c r="HQ67" i="1"/>
  <c r="HY67" i="1"/>
  <c r="GP68" i="1"/>
  <c r="HN68" i="1"/>
  <c r="ID68" i="1"/>
  <c r="FO69" i="1"/>
  <c r="GM69" i="1"/>
  <c r="HS69" i="1"/>
  <c r="IA69" i="1"/>
  <c r="OF69" i="1"/>
  <c r="GJ70" i="1"/>
  <c r="HX70" i="1"/>
  <c r="FY71" i="1"/>
  <c r="GO71" i="1"/>
  <c r="HU71" i="1"/>
  <c r="IC71" i="1"/>
  <c r="FN72" i="1"/>
  <c r="GL72" i="1"/>
  <c r="HZ72" i="1"/>
  <c r="PD72" i="1"/>
  <c r="GQ73" i="1"/>
  <c r="HO73" i="1"/>
  <c r="IE73" i="1"/>
  <c r="FX74" i="1"/>
  <c r="GN74" i="1"/>
  <c r="HT74" i="1"/>
  <c r="IB74" i="1"/>
  <c r="GK75" i="1"/>
  <c r="HY75" i="1"/>
  <c r="GP76" i="1"/>
  <c r="ID76" i="1"/>
  <c r="FO77" i="1"/>
  <c r="GM77" i="1"/>
  <c r="HS77" i="1"/>
  <c r="IA77" i="1"/>
  <c r="OF77" i="1"/>
  <c r="GJ78" i="1"/>
  <c r="HX78" i="1"/>
  <c r="FY79" i="1"/>
  <c r="GO79" i="1"/>
  <c r="IC79" i="1"/>
  <c r="FN80" i="1"/>
  <c r="GL80" i="1"/>
  <c r="HR80" i="1"/>
  <c r="HZ80" i="1"/>
  <c r="PD80" i="1"/>
  <c r="GQ81" i="1"/>
  <c r="HO81" i="1"/>
  <c r="IE81" i="1"/>
  <c r="FX82" i="1"/>
  <c r="GN82" i="1"/>
  <c r="HT82" i="1"/>
  <c r="IB82" i="1"/>
  <c r="GK83" i="1"/>
  <c r="HQ83" i="1"/>
  <c r="HY83" i="1"/>
  <c r="GH84" i="1"/>
  <c r="GP84" i="1"/>
  <c r="HN84" i="1"/>
  <c r="ID84" i="1"/>
  <c r="FO85" i="1"/>
  <c r="GM85" i="1"/>
  <c r="HS85" i="1"/>
  <c r="IA85" i="1"/>
  <c r="OF85" i="1"/>
  <c r="GJ86" i="1"/>
  <c r="HP86" i="1"/>
  <c r="HX86" i="1"/>
  <c r="FY87" i="1"/>
  <c r="GO87" i="1"/>
  <c r="IC87" i="1"/>
  <c r="FN88" i="1"/>
  <c r="HO89" i="1"/>
  <c r="GK89" i="1"/>
  <c r="PU89" i="1"/>
  <c r="EO90" i="1"/>
  <c r="OF90" i="1"/>
  <c r="FN90" i="1"/>
  <c r="IE90" i="1"/>
  <c r="SE91" i="1"/>
  <c r="PV93" i="1"/>
  <c r="HR94" i="1"/>
  <c r="OZ95" i="1"/>
  <c r="HT95" i="1"/>
  <c r="PA96" i="1"/>
  <c r="HO97" i="1"/>
  <c r="PV98" i="1"/>
  <c r="SD98" i="1"/>
  <c r="PW101" i="1"/>
  <c r="HS102" i="1"/>
  <c r="HX103" i="1"/>
  <c r="PT104" i="1"/>
  <c r="HZ105" i="1"/>
  <c r="PX106" i="1"/>
  <c r="IB107" i="1"/>
  <c r="PY108" i="1"/>
  <c r="OZ109" i="1"/>
  <c r="ID109" i="1"/>
  <c r="FO110" i="1"/>
  <c r="QA110" i="1"/>
  <c r="PW111" i="1"/>
  <c r="PW112" i="1"/>
  <c r="PA114" i="1"/>
  <c r="IE114" i="1"/>
  <c r="FX115" i="1"/>
  <c r="HT115" i="1"/>
  <c r="PA116" i="1"/>
  <c r="QA116" i="1"/>
  <c r="PW117" i="1"/>
  <c r="OZ119" i="1"/>
  <c r="PZ119" i="1"/>
  <c r="GK62" i="1"/>
  <c r="GP63" i="1"/>
  <c r="GM64" i="1"/>
  <c r="OF64" i="1"/>
  <c r="GJ65" i="1"/>
  <c r="GO66" i="1"/>
  <c r="GL67" i="1"/>
  <c r="PD67" i="1"/>
  <c r="GI68" i="1"/>
  <c r="GQ68" i="1"/>
  <c r="GN69" i="1"/>
  <c r="GK70" i="1"/>
  <c r="GH71" i="1"/>
  <c r="GP71" i="1"/>
  <c r="GM72" i="1"/>
  <c r="OF72" i="1"/>
  <c r="GJ73" i="1"/>
  <c r="GO74" i="1"/>
  <c r="GL75" i="1"/>
  <c r="PD75" i="1"/>
  <c r="GI76" i="1"/>
  <c r="GQ76" i="1"/>
  <c r="GN77" i="1"/>
  <c r="GK78" i="1"/>
  <c r="GH79" i="1"/>
  <c r="GP79" i="1"/>
  <c r="GM80" i="1"/>
  <c r="OF80" i="1"/>
  <c r="GJ81" i="1"/>
  <c r="GO82" i="1"/>
  <c r="GL83" i="1"/>
  <c r="PD83" i="1"/>
  <c r="GI84" i="1"/>
  <c r="GQ84" i="1"/>
  <c r="GN85" i="1"/>
  <c r="GK86" i="1"/>
  <c r="GH87" i="1"/>
  <c r="GP87" i="1"/>
  <c r="GM88" i="1"/>
  <c r="OF88" i="1"/>
  <c r="OZ89" i="1"/>
  <c r="GH89" i="1"/>
  <c r="GL89" i="1"/>
  <c r="HR89" i="1"/>
  <c r="IB89" i="1"/>
  <c r="PX92" i="1"/>
  <c r="PW93" i="1"/>
  <c r="HS94" i="1"/>
  <c r="PA95" i="1"/>
  <c r="HU95" i="1"/>
  <c r="PT96" i="1"/>
  <c r="HZ97" i="1"/>
  <c r="PW98" i="1"/>
  <c r="SF98" i="1"/>
  <c r="IB99" i="1"/>
  <c r="PX100" i="1"/>
  <c r="PX101" i="1"/>
  <c r="OZ102" i="1"/>
  <c r="PZ102" i="1"/>
  <c r="PU104" i="1"/>
  <c r="HQ105" i="1"/>
  <c r="PY106" i="1"/>
  <c r="HS107" i="1"/>
  <c r="OZ108" i="1"/>
  <c r="PZ108" i="1"/>
  <c r="FY109" i="1"/>
  <c r="HU109" i="1"/>
  <c r="PT110" i="1"/>
  <c r="PX111" i="1"/>
  <c r="IB112" i="1"/>
  <c r="PY113" i="1"/>
  <c r="HN114" i="1"/>
  <c r="FO115" i="1"/>
  <c r="QA115" i="1"/>
  <c r="PX117" i="1"/>
  <c r="PA119" i="1"/>
  <c r="IE119" i="1"/>
  <c r="GJ60" i="1"/>
  <c r="GO61" i="1"/>
  <c r="GL62" i="1"/>
  <c r="GI63" i="1"/>
  <c r="GQ63" i="1"/>
  <c r="GN64" i="1"/>
  <c r="GK65" i="1"/>
  <c r="GH66" i="1"/>
  <c r="GP66" i="1"/>
  <c r="GM67" i="1"/>
  <c r="GJ68" i="1"/>
  <c r="GO69" i="1"/>
  <c r="GL70" i="1"/>
  <c r="GI71" i="1"/>
  <c r="GQ71" i="1"/>
  <c r="GN72" i="1"/>
  <c r="GK73" i="1"/>
  <c r="GH74" i="1"/>
  <c r="GP74" i="1"/>
  <c r="GM75" i="1"/>
  <c r="GJ76" i="1"/>
  <c r="GO77" i="1"/>
  <c r="GL78" i="1"/>
  <c r="GI79" i="1"/>
  <c r="GQ79" i="1"/>
  <c r="GN80" i="1"/>
  <c r="GK81" i="1"/>
  <c r="GH82" i="1"/>
  <c r="GP82" i="1"/>
  <c r="GM83" i="1"/>
  <c r="GJ84" i="1"/>
  <c r="GO85" i="1"/>
  <c r="GL86" i="1"/>
  <c r="GI87" i="1"/>
  <c r="GQ87" i="1"/>
  <c r="GN88" i="1"/>
  <c r="PA89" i="1"/>
  <c r="GI89" i="1"/>
  <c r="GM89" i="1"/>
  <c r="IC89" i="1"/>
  <c r="HO90" i="1"/>
  <c r="SF90" i="1"/>
  <c r="IB91" i="1"/>
  <c r="PY92" i="1"/>
  <c r="OZ94" i="1"/>
  <c r="PZ94" i="1"/>
  <c r="HX95" i="1"/>
  <c r="SE95" i="1"/>
  <c r="PU96" i="1"/>
  <c r="HQ97" i="1"/>
  <c r="PX98" i="1"/>
  <c r="HS99" i="1"/>
  <c r="PY100" i="1"/>
  <c r="HS101" i="1"/>
  <c r="FO102" i="1"/>
  <c r="QA102" i="1"/>
  <c r="HP103" i="1"/>
  <c r="PV104" i="1"/>
  <c r="OZ106" i="1"/>
  <c r="HT106" i="1"/>
  <c r="FX107" i="1"/>
  <c r="HT107" i="1"/>
  <c r="PA108" i="1"/>
  <c r="QA108" i="1"/>
  <c r="HN109" i="1"/>
  <c r="PU110" i="1"/>
  <c r="SD110" i="1"/>
  <c r="PY111" i="1"/>
  <c r="IC112" i="1"/>
  <c r="FN113" i="1"/>
  <c r="PZ113" i="1"/>
  <c r="HO114" i="1"/>
  <c r="PT115" i="1"/>
  <c r="HY116" i="1"/>
  <c r="IC117" i="1"/>
  <c r="FN118" i="1"/>
  <c r="PZ118" i="1"/>
  <c r="PT119" i="1"/>
  <c r="HZ120" i="1"/>
  <c r="SD120" i="1"/>
  <c r="HU91" i="1"/>
  <c r="HR92" i="1"/>
  <c r="PD92" i="1"/>
  <c r="PA93" i="1"/>
  <c r="HT94" i="1"/>
  <c r="PF94" i="1"/>
  <c r="OZ96" i="1"/>
  <c r="OF97" i="1"/>
  <c r="SE98" i="1"/>
  <c r="HU99" i="1"/>
  <c r="HR100" i="1"/>
  <c r="PD100" i="1"/>
  <c r="GI101" i="1"/>
  <c r="HO101" i="1"/>
  <c r="PA101" i="1"/>
  <c r="HT102" i="1"/>
  <c r="PF102" i="1"/>
  <c r="HQ103" i="1"/>
  <c r="GH104" i="1"/>
  <c r="OZ104" i="1"/>
  <c r="PX104" i="1"/>
  <c r="HS105" i="1"/>
  <c r="HU107" i="1"/>
  <c r="OD108" i="1"/>
  <c r="PD108" i="1"/>
  <c r="GI109" i="1"/>
  <c r="PA109" i="1"/>
  <c r="HT110" i="1"/>
  <c r="PF110" i="1"/>
  <c r="HQ111" i="1"/>
  <c r="PC111" i="1"/>
  <c r="GH112" i="1"/>
  <c r="HN112" i="1"/>
  <c r="OZ112" i="1"/>
  <c r="PX112" i="1"/>
  <c r="HS113" i="1"/>
  <c r="PE113" i="1"/>
  <c r="PU113" i="1"/>
  <c r="HP114" i="1"/>
  <c r="PZ114" i="1"/>
  <c r="FY115" i="1"/>
  <c r="PG115" i="1"/>
  <c r="PW115" i="1"/>
  <c r="OD116" i="1"/>
  <c r="PD116" i="1"/>
  <c r="PT116" i="1"/>
  <c r="ER117" i="1"/>
  <c r="GI117" i="1"/>
  <c r="GQ117" i="1"/>
  <c r="IE117" i="1"/>
  <c r="PA117" i="1"/>
  <c r="PY117" i="1"/>
  <c r="FX118" i="1"/>
  <c r="HT118" i="1"/>
  <c r="PF118" i="1"/>
  <c r="PV118" i="1"/>
  <c r="PC119" i="1"/>
  <c r="PU119" i="1"/>
  <c r="IB120" i="1"/>
  <c r="PG120" i="1"/>
  <c r="PT121" i="1"/>
  <c r="HX121" i="1"/>
  <c r="GJ121" i="1"/>
  <c r="HQ122" i="1"/>
  <c r="HR123" i="1"/>
  <c r="FN124" i="1"/>
  <c r="PZ124" i="1"/>
  <c r="HO125" i="1"/>
  <c r="PU126" i="1"/>
  <c r="HO128" i="1"/>
  <c r="SC128" i="1"/>
  <c r="PU129" i="1"/>
  <c r="PW131" i="1"/>
  <c r="HS132" i="1"/>
  <c r="HN133" i="1"/>
  <c r="PU134" i="1"/>
  <c r="HY135" i="1"/>
  <c r="HO136" i="1"/>
  <c r="PU137" i="1"/>
  <c r="SE137" i="1"/>
  <c r="HQ138" i="1"/>
  <c r="FY139" i="1"/>
  <c r="HU139" i="1"/>
  <c r="PU140" i="1"/>
  <c r="PW141" i="1"/>
  <c r="FX142" i="1"/>
  <c r="HT142" i="1"/>
  <c r="PA143" i="1"/>
  <c r="QA143" i="1"/>
  <c r="HO144" i="1"/>
  <c r="PV145" i="1"/>
  <c r="SD145" i="1"/>
  <c r="PX146" i="1"/>
  <c r="SC146" i="1"/>
  <c r="OZ147" i="1"/>
  <c r="ID147" i="1"/>
  <c r="PT148" i="1"/>
  <c r="HP149" i="1"/>
  <c r="GK90" i="1"/>
  <c r="HQ90" i="1"/>
  <c r="HY90" i="1"/>
  <c r="PC90" i="1"/>
  <c r="QA90" i="1"/>
  <c r="EQ91" i="1"/>
  <c r="GP91" i="1"/>
  <c r="HN91" i="1"/>
  <c r="ID91" i="1"/>
  <c r="PX91" i="1"/>
  <c r="FO92" i="1"/>
  <c r="GM92" i="1"/>
  <c r="HS92" i="1"/>
  <c r="IA92" i="1"/>
  <c r="OF92" i="1"/>
  <c r="PE92" i="1"/>
  <c r="PU92" i="1"/>
  <c r="GJ93" i="1"/>
  <c r="HX93" i="1"/>
  <c r="PZ93" i="1"/>
  <c r="EP94" i="1"/>
  <c r="FY94" i="1"/>
  <c r="GO94" i="1"/>
  <c r="HU94" i="1"/>
  <c r="IC94" i="1"/>
  <c r="PW94" i="1"/>
  <c r="FN95" i="1"/>
  <c r="GL95" i="1"/>
  <c r="HZ95" i="1"/>
  <c r="PD95" i="1"/>
  <c r="PT95" i="1"/>
  <c r="ER96" i="1"/>
  <c r="GQ96" i="1"/>
  <c r="HO96" i="1"/>
  <c r="IE96" i="1"/>
  <c r="PY96" i="1"/>
  <c r="FX97" i="1"/>
  <c r="IB97" i="1"/>
  <c r="PV97" i="1"/>
  <c r="PC98" i="1"/>
  <c r="QA98" i="1"/>
  <c r="GP99" i="1"/>
  <c r="ID99" i="1"/>
  <c r="PX99" i="1"/>
  <c r="FO100" i="1"/>
  <c r="HS100" i="1"/>
  <c r="PE100" i="1"/>
  <c r="PU100" i="1"/>
  <c r="PZ101" i="1"/>
  <c r="FY102" i="1"/>
  <c r="PW102" i="1"/>
  <c r="HR103" i="1"/>
  <c r="HO104" i="1"/>
  <c r="PA104" i="1"/>
  <c r="PY104" i="1"/>
  <c r="FX105" i="1"/>
  <c r="PF105" i="1"/>
  <c r="PV105" i="1"/>
  <c r="HQ106" i="1"/>
  <c r="PC106" i="1"/>
  <c r="PX107" i="1"/>
  <c r="HS108" i="1"/>
  <c r="HP109" i="1"/>
  <c r="FY110" i="1"/>
  <c r="HU110" i="1"/>
  <c r="PW110" i="1"/>
  <c r="HR111" i="1"/>
  <c r="OD111" i="1"/>
  <c r="HO112" i="1"/>
  <c r="PA112" i="1"/>
  <c r="PY112" i="1"/>
  <c r="HT113" i="1"/>
  <c r="PF113" i="1"/>
  <c r="PV113" i="1"/>
  <c r="PC114" i="1"/>
  <c r="PX115" i="1"/>
  <c r="HS116" i="1"/>
  <c r="OF116" i="1"/>
  <c r="PE116" i="1"/>
  <c r="FY118" i="1"/>
  <c r="PG118" i="1"/>
  <c r="PW118" i="1"/>
  <c r="PX119" i="1"/>
  <c r="HR119" i="1"/>
  <c r="OD119" i="1"/>
  <c r="OZ120" i="1"/>
  <c r="GH120" i="1"/>
  <c r="PW120" i="1"/>
  <c r="IA120" i="1"/>
  <c r="GM120" i="1"/>
  <c r="PE120" i="1"/>
  <c r="PC120" i="1"/>
  <c r="SG120" i="1"/>
  <c r="PU121" i="1"/>
  <c r="PX122" i="1"/>
  <c r="IC123" i="1"/>
  <c r="PA124" i="1"/>
  <c r="QA124" i="1"/>
  <c r="HP125" i="1"/>
  <c r="PV126" i="1"/>
  <c r="HY127" i="1"/>
  <c r="PV128" i="1"/>
  <c r="SD128" i="1"/>
  <c r="SE129" i="1"/>
  <c r="HQ130" i="1"/>
  <c r="FN132" i="1"/>
  <c r="PZ132" i="1"/>
  <c r="HO133" i="1"/>
  <c r="PV134" i="1"/>
  <c r="SB134" i="1"/>
  <c r="PV136" i="1"/>
  <c r="PV137" i="1"/>
  <c r="SB137" i="1"/>
  <c r="PX138" i="1"/>
  <c r="HN139" i="1"/>
  <c r="SC139" i="1"/>
  <c r="HZ140" i="1"/>
  <c r="PX141" i="1"/>
  <c r="FY142" i="1"/>
  <c r="HU142" i="1"/>
  <c r="PT143" i="1"/>
  <c r="PV144" i="1"/>
  <c r="IA145" i="1"/>
  <c r="SF145" i="1"/>
  <c r="PY146" i="1"/>
  <c r="FY147" i="1"/>
  <c r="HU147" i="1"/>
  <c r="PU148" i="1"/>
  <c r="PW149" i="1"/>
  <c r="OZ150" i="1"/>
  <c r="PT90" i="1"/>
  <c r="ER91" i="1"/>
  <c r="GI91" i="1"/>
  <c r="GQ91" i="1"/>
  <c r="IE91" i="1"/>
  <c r="PY91" i="1"/>
  <c r="FX92" i="1"/>
  <c r="GN92" i="1"/>
  <c r="HT92" i="1"/>
  <c r="IB92" i="1"/>
  <c r="PV92" i="1"/>
  <c r="GK93" i="1"/>
  <c r="HQ93" i="1"/>
  <c r="HY93" i="1"/>
  <c r="QA93" i="1"/>
  <c r="GH94" i="1"/>
  <c r="GP94" i="1"/>
  <c r="HN94" i="1"/>
  <c r="ID94" i="1"/>
  <c r="PX94" i="1"/>
  <c r="FO95" i="1"/>
  <c r="GM95" i="1"/>
  <c r="HS95" i="1"/>
  <c r="IA95" i="1"/>
  <c r="OF95" i="1"/>
  <c r="PE95" i="1"/>
  <c r="PU95" i="1"/>
  <c r="GJ96" i="1"/>
  <c r="HP96" i="1"/>
  <c r="HX96" i="1"/>
  <c r="PZ96" i="1"/>
  <c r="FY97" i="1"/>
  <c r="GO97" i="1"/>
  <c r="HU97" i="1"/>
  <c r="IC97" i="1"/>
  <c r="PW97" i="1"/>
  <c r="FN98" i="1"/>
  <c r="GL98" i="1"/>
  <c r="HZ98" i="1"/>
  <c r="PD98" i="1"/>
  <c r="PT98" i="1"/>
  <c r="ER99" i="1"/>
  <c r="GI99" i="1"/>
  <c r="GQ99" i="1"/>
  <c r="IE99" i="1"/>
  <c r="PY99" i="1"/>
  <c r="FX100" i="1"/>
  <c r="GN100" i="1"/>
  <c r="HT100" i="1"/>
  <c r="IB100" i="1"/>
  <c r="PF100" i="1"/>
  <c r="PV100" i="1"/>
  <c r="GK101" i="1"/>
  <c r="HY101" i="1"/>
  <c r="PC101" i="1"/>
  <c r="QA101" i="1"/>
  <c r="GH102" i="1"/>
  <c r="GP102" i="1"/>
  <c r="ID102" i="1"/>
  <c r="PX102" i="1"/>
  <c r="FO103" i="1"/>
  <c r="GM103" i="1"/>
  <c r="HS103" i="1"/>
  <c r="IA103" i="1"/>
  <c r="OF103" i="1"/>
  <c r="PU103" i="1"/>
  <c r="GJ104" i="1"/>
  <c r="HX104" i="1"/>
  <c r="PZ104" i="1"/>
  <c r="FY105" i="1"/>
  <c r="GO105" i="1"/>
  <c r="IC105" i="1"/>
  <c r="PW105" i="1"/>
  <c r="FN106" i="1"/>
  <c r="GL106" i="1"/>
  <c r="HZ106" i="1"/>
  <c r="PD106" i="1"/>
  <c r="PT106" i="1"/>
  <c r="ER107" i="1"/>
  <c r="GI107" i="1"/>
  <c r="GQ107" i="1"/>
  <c r="HO107" i="1"/>
  <c r="IE107" i="1"/>
  <c r="PY107" i="1"/>
  <c r="FX108" i="1"/>
  <c r="GN108" i="1"/>
  <c r="HT108" i="1"/>
  <c r="IB108" i="1"/>
  <c r="PF108" i="1"/>
  <c r="PV108" i="1"/>
  <c r="GK109" i="1"/>
  <c r="HQ109" i="1"/>
  <c r="HY109" i="1"/>
  <c r="PC109" i="1"/>
  <c r="QA109" i="1"/>
  <c r="GH110" i="1"/>
  <c r="GP110" i="1"/>
  <c r="ID110" i="1"/>
  <c r="PX110" i="1"/>
  <c r="FO111" i="1"/>
  <c r="HS111" i="1"/>
  <c r="OF111" i="1"/>
  <c r="HU113" i="1"/>
  <c r="PG113" i="1"/>
  <c r="PA115" i="1"/>
  <c r="HT116" i="1"/>
  <c r="HQ117" i="1"/>
  <c r="PC117" i="1"/>
  <c r="OZ118" i="1"/>
  <c r="HS119" i="1"/>
  <c r="OF119" i="1"/>
  <c r="FO120" i="1"/>
  <c r="PX120" i="1"/>
  <c r="GN120" i="1"/>
  <c r="PD120" i="1"/>
  <c r="HP121" i="1"/>
  <c r="PY122" i="1"/>
  <c r="OZ123" i="1"/>
  <c r="HT123" i="1"/>
  <c r="PT124" i="1"/>
  <c r="PW125" i="1"/>
  <c r="HP127" i="1"/>
  <c r="PW128" i="1"/>
  <c r="SF128" i="1"/>
  <c r="IA129" i="1"/>
  <c r="SD129" i="1"/>
  <c r="PX130" i="1"/>
  <c r="IC131" i="1"/>
  <c r="PA132" i="1"/>
  <c r="QA132" i="1"/>
  <c r="HP133" i="1"/>
  <c r="SD133" i="1"/>
  <c r="PW134" i="1"/>
  <c r="HQ135" i="1"/>
  <c r="PW136" i="1"/>
  <c r="IA137" i="1"/>
  <c r="PY138" i="1"/>
  <c r="PU139" i="1"/>
  <c r="SD139" i="1"/>
  <c r="HQ140" i="1"/>
  <c r="PY141" i="1"/>
  <c r="PT142" i="1"/>
  <c r="HY143" i="1"/>
  <c r="PW144" i="1"/>
  <c r="IB145" i="1"/>
  <c r="OZ146" i="1"/>
  <c r="PZ146" i="1"/>
  <c r="SC147" i="1"/>
  <c r="HZ148" i="1"/>
  <c r="SD148" i="1"/>
  <c r="PX149" i="1"/>
  <c r="GM90" i="1"/>
  <c r="IA90" i="1"/>
  <c r="PU90" i="1"/>
  <c r="GJ91" i="1"/>
  <c r="PZ91" i="1"/>
  <c r="FY92" i="1"/>
  <c r="GO92" i="1"/>
  <c r="IC92" i="1"/>
  <c r="PW92" i="1"/>
  <c r="FN93" i="1"/>
  <c r="GL93" i="1"/>
  <c r="HZ93" i="1"/>
  <c r="PD93" i="1"/>
  <c r="PT93" i="1"/>
  <c r="ER94" i="1"/>
  <c r="GI94" i="1"/>
  <c r="GQ94" i="1"/>
  <c r="PA94" i="1"/>
  <c r="PY94" i="1"/>
  <c r="FX95" i="1"/>
  <c r="GN95" i="1"/>
  <c r="IB95" i="1"/>
  <c r="PV95" i="1"/>
  <c r="GK96" i="1"/>
  <c r="HY96" i="1"/>
  <c r="QA96" i="1"/>
  <c r="GH97" i="1"/>
  <c r="GP97" i="1"/>
  <c r="ID97" i="1"/>
  <c r="OZ97" i="1"/>
  <c r="PX97" i="1"/>
  <c r="FO98" i="1"/>
  <c r="GM98" i="1"/>
  <c r="IA98" i="1"/>
  <c r="OF98" i="1"/>
  <c r="PU98" i="1"/>
  <c r="GJ99" i="1"/>
  <c r="HX99" i="1"/>
  <c r="PZ99" i="1"/>
  <c r="FY100" i="1"/>
  <c r="GO100" i="1"/>
  <c r="IC100" i="1"/>
  <c r="PW100" i="1"/>
  <c r="FN101" i="1"/>
  <c r="GL101" i="1"/>
  <c r="HR101" i="1"/>
  <c r="HZ101" i="1"/>
  <c r="PD101" i="1"/>
  <c r="PT101" i="1"/>
  <c r="ER102" i="1"/>
  <c r="GI102" i="1"/>
  <c r="GQ102" i="1"/>
  <c r="IE102" i="1"/>
  <c r="PA102" i="1"/>
  <c r="PY102" i="1"/>
  <c r="FX103" i="1"/>
  <c r="GN103" i="1"/>
  <c r="HT103" i="1"/>
  <c r="IB103" i="1"/>
  <c r="PV103" i="1"/>
  <c r="GK104" i="1"/>
  <c r="HY104" i="1"/>
  <c r="QA104" i="1"/>
  <c r="GH105" i="1"/>
  <c r="GP105" i="1"/>
  <c r="ID105" i="1"/>
  <c r="OZ105" i="1"/>
  <c r="PX105" i="1"/>
  <c r="FO106" i="1"/>
  <c r="GM106" i="1"/>
  <c r="IA106" i="1"/>
  <c r="OF106" i="1"/>
  <c r="PU106" i="1"/>
  <c r="GJ107" i="1"/>
  <c r="HX107" i="1"/>
  <c r="PZ107" i="1"/>
  <c r="FY108" i="1"/>
  <c r="GO108" i="1"/>
  <c r="HU108" i="1"/>
  <c r="IC108" i="1"/>
  <c r="PW108" i="1"/>
  <c r="FN109" i="1"/>
  <c r="GL109" i="1"/>
  <c r="HR109" i="1"/>
  <c r="HZ109" i="1"/>
  <c r="PD109" i="1"/>
  <c r="PT109" i="1"/>
  <c r="ER110" i="1"/>
  <c r="GI110" i="1"/>
  <c r="GQ110" i="1"/>
  <c r="HO110" i="1"/>
  <c r="IE110" i="1"/>
  <c r="PA110" i="1"/>
  <c r="PY110" i="1"/>
  <c r="FX111" i="1"/>
  <c r="GN111" i="1"/>
  <c r="HT111" i="1"/>
  <c r="IB111" i="1"/>
  <c r="PV111" i="1"/>
  <c r="GK112" i="1"/>
  <c r="HY112" i="1"/>
  <c r="QA112" i="1"/>
  <c r="GH113" i="1"/>
  <c r="GP113" i="1"/>
  <c r="ID113" i="1"/>
  <c r="OZ113" i="1"/>
  <c r="PX113" i="1"/>
  <c r="FO114" i="1"/>
  <c r="GM114" i="1"/>
  <c r="HS114" i="1"/>
  <c r="IA114" i="1"/>
  <c r="OF114" i="1"/>
  <c r="PU114" i="1"/>
  <c r="GJ115" i="1"/>
  <c r="HX115" i="1"/>
  <c r="PZ115" i="1"/>
  <c r="FY116" i="1"/>
  <c r="GO116" i="1"/>
  <c r="IC116" i="1"/>
  <c r="PW116" i="1"/>
  <c r="FN117" i="1"/>
  <c r="GL117" i="1"/>
  <c r="HZ117" i="1"/>
  <c r="PD117" i="1"/>
  <c r="PT117" i="1"/>
  <c r="ER118" i="1"/>
  <c r="GI118" i="1"/>
  <c r="GQ118" i="1"/>
  <c r="HO118" i="1"/>
  <c r="IE118" i="1"/>
  <c r="PA118" i="1"/>
  <c r="PY118" i="1"/>
  <c r="FX119" i="1"/>
  <c r="GN119" i="1"/>
  <c r="HT119" i="1"/>
  <c r="IB119" i="1"/>
  <c r="PY119" i="1"/>
  <c r="FN120" i="1"/>
  <c r="HS120" i="1"/>
  <c r="SC120" i="1"/>
  <c r="IA121" i="1"/>
  <c r="PZ122" i="1"/>
  <c r="FY123" i="1"/>
  <c r="HU123" i="1"/>
  <c r="HO124" i="1"/>
  <c r="PX125" i="1"/>
  <c r="IB126" i="1"/>
  <c r="PX128" i="1"/>
  <c r="HR129" i="1"/>
  <c r="PY130" i="1"/>
  <c r="OZ131" i="1"/>
  <c r="HT131" i="1"/>
  <c r="PT132" i="1"/>
  <c r="PW133" i="1"/>
  <c r="SF133" i="1"/>
  <c r="IB134" i="1"/>
  <c r="PX136" i="1"/>
  <c r="HR137" i="1"/>
  <c r="OZ138" i="1"/>
  <c r="PZ138" i="1"/>
  <c r="PV139" i="1"/>
  <c r="HR140" i="1"/>
  <c r="OZ141" i="1"/>
  <c r="PZ141" i="1"/>
  <c r="PU142" i="1"/>
  <c r="HZ143" i="1"/>
  <c r="PX144" i="1"/>
  <c r="HS145" i="1"/>
  <c r="PA146" i="1"/>
  <c r="QA146" i="1"/>
  <c r="PU147" i="1"/>
  <c r="SD147" i="1"/>
  <c r="IA148" i="1"/>
  <c r="HN150" i="1"/>
  <c r="GN90" i="1"/>
  <c r="IB90" i="1"/>
  <c r="GK91" i="1"/>
  <c r="HY91" i="1"/>
  <c r="PC91" i="1"/>
  <c r="GH92" i="1"/>
  <c r="GP92" i="1"/>
  <c r="ID92" i="1"/>
  <c r="FO93" i="1"/>
  <c r="GM93" i="1"/>
  <c r="IA93" i="1"/>
  <c r="GJ94" i="1"/>
  <c r="HX94" i="1"/>
  <c r="FY95" i="1"/>
  <c r="GO95" i="1"/>
  <c r="IC95" i="1"/>
  <c r="SB95" i="1"/>
  <c r="FN96" i="1"/>
  <c r="GL96" i="1"/>
  <c r="HZ96" i="1"/>
  <c r="ER97" i="1"/>
  <c r="GI97" i="1"/>
  <c r="GQ97" i="1"/>
  <c r="IE97" i="1"/>
  <c r="FX98" i="1"/>
  <c r="GN98" i="1"/>
  <c r="IB98" i="1"/>
  <c r="GK99" i="1"/>
  <c r="HY99" i="1"/>
  <c r="PC99" i="1"/>
  <c r="GH100" i="1"/>
  <c r="GP100" i="1"/>
  <c r="ID100" i="1"/>
  <c r="FO101" i="1"/>
  <c r="GM101" i="1"/>
  <c r="IA101" i="1"/>
  <c r="GJ102" i="1"/>
  <c r="HX102" i="1"/>
  <c r="FY103" i="1"/>
  <c r="GO103" i="1"/>
  <c r="IC103" i="1"/>
  <c r="FN104" i="1"/>
  <c r="GL104" i="1"/>
  <c r="HZ104" i="1"/>
  <c r="PD104" i="1"/>
  <c r="ER105" i="1"/>
  <c r="GI105" i="1"/>
  <c r="GQ105" i="1"/>
  <c r="IE105" i="1"/>
  <c r="FX106" i="1"/>
  <c r="GN106" i="1"/>
  <c r="IB106" i="1"/>
  <c r="GK107" i="1"/>
  <c r="HY107" i="1"/>
  <c r="PC107" i="1"/>
  <c r="GH108" i="1"/>
  <c r="GP108" i="1"/>
  <c r="ID108" i="1"/>
  <c r="FO109" i="1"/>
  <c r="GM109" i="1"/>
  <c r="IA109" i="1"/>
  <c r="OF109" i="1"/>
  <c r="GJ110" i="1"/>
  <c r="HX110" i="1"/>
  <c r="FY111" i="1"/>
  <c r="GO111" i="1"/>
  <c r="IC111" i="1"/>
  <c r="FN112" i="1"/>
  <c r="GL112" i="1"/>
  <c r="HR112" i="1"/>
  <c r="HZ112" i="1"/>
  <c r="PD112" i="1"/>
  <c r="ER113" i="1"/>
  <c r="GI113" i="1"/>
  <c r="GQ113" i="1"/>
  <c r="IE113" i="1"/>
  <c r="FX114" i="1"/>
  <c r="GN114" i="1"/>
  <c r="HT114" i="1"/>
  <c r="IB114" i="1"/>
  <c r="PF114" i="1"/>
  <c r="GK115" i="1"/>
  <c r="HY115" i="1"/>
  <c r="PC115" i="1"/>
  <c r="GH116" i="1"/>
  <c r="GP116" i="1"/>
  <c r="ID116" i="1"/>
  <c r="FO117" i="1"/>
  <c r="GM117" i="1"/>
  <c r="HS117" i="1"/>
  <c r="IA117" i="1"/>
  <c r="OF117" i="1"/>
  <c r="GJ118" i="1"/>
  <c r="HP118" i="1"/>
  <c r="HX118" i="1"/>
  <c r="FY119" i="1"/>
  <c r="GO119" i="1"/>
  <c r="HU119" i="1"/>
  <c r="FX120" i="1"/>
  <c r="ID120" i="1"/>
  <c r="GP120" i="1"/>
  <c r="PA122" i="1"/>
  <c r="HZ124" i="1"/>
  <c r="PY125" i="1"/>
  <c r="HS126" i="1"/>
  <c r="HR127" i="1"/>
  <c r="HS129" i="1"/>
  <c r="OZ130" i="1"/>
  <c r="PZ130" i="1"/>
  <c r="FY131" i="1"/>
  <c r="HU131" i="1"/>
  <c r="SE132" i="1"/>
  <c r="PX133" i="1"/>
  <c r="PY135" i="1"/>
  <c r="PY136" i="1"/>
  <c r="HS137" i="1"/>
  <c r="PA138" i="1"/>
  <c r="QA138" i="1"/>
  <c r="PW139" i="1"/>
  <c r="PA141" i="1"/>
  <c r="IE141" i="1"/>
  <c r="PV142" i="1"/>
  <c r="HQ143" i="1"/>
  <c r="PY144" i="1"/>
  <c r="FX145" i="1"/>
  <c r="HT145" i="1"/>
  <c r="HX146" i="1"/>
  <c r="PV147" i="1"/>
  <c r="SF147" i="1"/>
  <c r="HR148" i="1"/>
  <c r="OZ149" i="1"/>
  <c r="SB90" i="1"/>
  <c r="GI92" i="1"/>
  <c r="FX93" i="1"/>
  <c r="HT93" i="1"/>
  <c r="PF93" i="1"/>
  <c r="HQ94" i="1"/>
  <c r="PC94" i="1"/>
  <c r="GH95" i="1"/>
  <c r="HN95" i="1"/>
  <c r="PE96" i="1"/>
  <c r="HP97" i="1"/>
  <c r="FY98" i="1"/>
  <c r="HU98" i="1"/>
  <c r="SB98" i="1"/>
  <c r="GI100" i="1"/>
  <c r="FX101" i="1"/>
  <c r="HT101" i="1"/>
  <c r="PC102" i="1"/>
  <c r="GH103" i="1"/>
  <c r="HN103" i="1"/>
  <c r="HS104" i="1"/>
  <c r="HP105" i="1"/>
  <c r="FY106" i="1"/>
  <c r="HU106" i="1"/>
  <c r="SB106" i="1"/>
  <c r="HR107" i="1"/>
  <c r="GI108" i="1"/>
  <c r="HO108" i="1"/>
  <c r="FX109" i="1"/>
  <c r="HT109" i="1"/>
  <c r="HQ110" i="1"/>
  <c r="PC110" i="1"/>
  <c r="GH111" i="1"/>
  <c r="HN111" i="1"/>
  <c r="HS112" i="1"/>
  <c r="OF112" i="1"/>
  <c r="HP113" i="1"/>
  <c r="FY114" i="1"/>
  <c r="HU114" i="1"/>
  <c r="GI116" i="1"/>
  <c r="HO116" i="1"/>
  <c r="FX117" i="1"/>
  <c r="HT117" i="1"/>
  <c r="GH119" i="1"/>
  <c r="HN119" i="1"/>
  <c r="QA119" i="1"/>
  <c r="FY120" i="1"/>
  <c r="PV120" i="1"/>
  <c r="HS121" i="1"/>
  <c r="HX122" i="1"/>
  <c r="PU123" i="1"/>
  <c r="HQ124" i="1"/>
  <c r="OZ125" i="1"/>
  <c r="HT125" i="1"/>
  <c r="FX126" i="1"/>
  <c r="HT126" i="1"/>
  <c r="PY127" i="1"/>
  <c r="OZ128" i="1"/>
  <c r="ID128" i="1"/>
  <c r="HT129" i="1"/>
  <c r="PA130" i="1"/>
  <c r="HU130" i="1"/>
  <c r="HN131" i="1"/>
  <c r="SC131" i="1"/>
  <c r="HZ132" i="1"/>
  <c r="PY133" i="1"/>
  <c r="FX134" i="1"/>
  <c r="HT134" i="1"/>
  <c r="OZ135" i="1"/>
  <c r="PZ135" i="1"/>
  <c r="OZ136" i="1"/>
  <c r="ID136" i="1"/>
  <c r="FX137" i="1"/>
  <c r="HT137" i="1"/>
  <c r="HX138" i="1"/>
  <c r="PX139" i="1"/>
  <c r="FN140" i="1"/>
  <c r="PZ140" i="1"/>
  <c r="SE141" i="1"/>
  <c r="PW142" i="1"/>
  <c r="OZ144" i="1"/>
  <c r="ID144" i="1"/>
  <c r="FO145" i="1"/>
  <c r="QA145" i="1"/>
  <c r="HO146" i="1"/>
  <c r="SE146" i="1"/>
  <c r="PW147" i="1"/>
  <c r="HS148" i="1"/>
  <c r="IE149" i="1"/>
  <c r="SF150" i="1"/>
  <c r="GI95" i="1"/>
  <c r="GH98" i="1"/>
  <c r="GI103" i="1"/>
  <c r="GH106" i="1"/>
  <c r="GI111" i="1"/>
  <c r="GH114" i="1"/>
  <c r="GP114" i="1"/>
  <c r="GM115" i="1"/>
  <c r="GO117" i="1"/>
  <c r="GL118" i="1"/>
  <c r="PD118" i="1"/>
  <c r="GI119" i="1"/>
  <c r="GQ119" i="1"/>
  <c r="EO120" i="1"/>
  <c r="GI120" i="1"/>
  <c r="HT121" i="1"/>
  <c r="HO122" i="1"/>
  <c r="PV123" i="1"/>
  <c r="PA125" i="1"/>
  <c r="IE125" i="1"/>
  <c r="HU126" i="1"/>
  <c r="OZ127" i="1"/>
  <c r="PZ127" i="1"/>
  <c r="PA128" i="1"/>
  <c r="HU128" i="1"/>
  <c r="FO129" i="1"/>
  <c r="QA129" i="1"/>
  <c r="HX130" i="1"/>
  <c r="PU131" i="1"/>
  <c r="SF132" i="1"/>
  <c r="OZ133" i="1"/>
  <c r="HT133" i="1"/>
  <c r="HU134" i="1"/>
  <c r="PA135" i="1"/>
  <c r="QA135" i="1"/>
  <c r="PA136" i="1"/>
  <c r="FO137" i="1"/>
  <c r="QA137" i="1"/>
  <c r="SD138" i="1"/>
  <c r="IC139" i="1"/>
  <c r="PA140" i="1"/>
  <c r="QA140" i="1"/>
  <c r="HO141" i="1"/>
  <c r="SD141" i="1"/>
  <c r="IB142" i="1"/>
  <c r="PY143" i="1"/>
  <c r="PA144" i="1"/>
  <c r="IE144" i="1"/>
  <c r="PT145" i="1"/>
  <c r="HP146" i="1"/>
  <c r="SD146" i="1"/>
  <c r="PX147" i="1"/>
  <c r="FN148" i="1"/>
  <c r="PZ148" i="1"/>
  <c r="GQ90" i="1"/>
  <c r="GN91" i="1"/>
  <c r="GH93" i="1"/>
  <c r="GP93" i="1"/>
  <c r="GM94" i="1"/>
  <c r="GJ95" i="1"/>
  <c r="GO96" i="1"/>
  <c r="GL97" i="1"/>
  <c r="GI98" i="1"/>
  <c r="GQ98" i="1"/>
  <c r="GN99" i="1"/>
  <c r="GK100" i="1"/>
  <c r="GH101" i="1"/>
  <c r="GP101" i="1"/>
  <c r="GM102" i="1"/>
  <c r="GJ103" i="1"/>
  <c r="GO104" i="1"/>
  <c r="GL105" i="1"/>
  <c r="GI106" i="1"/>
  <c r="GQ106" i="1"/>
  <c r="GN107" i="1"/>
  <c r="GK108" i="1"/>
  <c r="GH109" i="1"/>
  <c r="GP109" i="1"/>
  <c r="GM110" i="1"/>
  <c r="GJ111" i="1"/>
  <c r="GO112" i="1"/>
  <c r="GL113" i="1"/>
  <c r="GI114" i="1"/>
  <c r="GQ114" i="1"/>
  <c r="GN115" i="1"/>
  <c r="GK116" i="1"/>
  <c r="GH117" i="1"/>
  <c r="GP117" i="1"/>
  <c r="GM118" i="1"/>
  <c r="GJ119" i="1"/>
  <c r="HX119" i="1"/>
  <c r="PU120" i="1"/>
  <c r="HP120" i="1"/>
  <c r="PA120" i="1"/>
  <c r="PZ120" i="1"/>
  <c r="FO121" i="1"/>
  <c r="PA121" i="1"/>
  <c r="GI121" i="1"/>
  <c r="FY121" i="1"/>
  <c r="QA121" i="1"/>
  <c r="HP122" i="1"/>
  <c r="PW123" i="1"/>
  <c r="HN125" i="1"/>
  <c r="PT126" i="1"/>
  <c r="PA127" i="1"/>
  <c r="QA127" i="1"/>
  <c r="PT129" i="1"/>
  <c r="HO130" i="1"/>
  <c r="PV131" i="1"/>
  <c r="PA133" i="1"/>
  <c r="IE133" i="1"/>
  <c r="PT134" i="1"/>
  <c r="HN135" i="1"/>
  <c r="PT137" i="1"/>
  <c r="HP138" i="1"/>
  <c r="OZ139" i="1"/>
  <c r="HT139" i="1"/>
  <c r="PT140" i="1"/>
  <c r="HP141" i="1"/>
  <c r="SF141" i="1"/>
  <c r="IC142" i="1"/>
  <c r="FN143" i="1"/>
  <c r="PZ143" i="1"/>
  <c r="HN144" i="1"/>
  <c r="PU145" i="1"/>
  <c r="SE145" i="1"/>
  <c r="HQ146" i="1"/>
  <c r="SF146" i="1"/>
  <c r="IC147" i="1"/>
  <c r="FO148" i="1"/>
  <c r="QA148" i="1"/>
  <c r="HO149" i="1"/>
  <c r="PX150" i="1"/>
  <c r="SE120" i="1"/>
  <c r="HU121" i="1"/>
  <c r="PG121" i="1"/>
  <c r="PW121" i="1"/>
  <c r="HR122" i="1"/>
  <c r="OD122" i="1"/>
  <c r="PT122" i="1"/>
  <c r="ER123" i="1"/>
  <c r="GI123" i="1"/>
  <c r="PA123" i="1"/>
  <c r="PY123" i="1"/>
  <c r="EO124" i="1"/>
  <c r="FX124" i="1"/>
  <c r="HT124" i="1"/>
  <c r="PF124" i="1"/>
  <c r="PV124" i="1"/>
  <c r="PC125" i="1"/>
  <c r="QA125" i="1"/>
  <c r="GH126" i="1"/>
  <c r="HN126" i="1"/>
  <c r="OZ126" i="1"/>
  <c r="PX126" i="1"/>
  <c r="HS127" i="1"/>
  <c r="PU127" i="1"/>
  <c r="HP128" i="1"/>
  <c r="PZ128" i="1"/>
  <c r="SE128" i="1"/>
  <c r="FY129" i="1"/>
  <c r="HU129" i="1"/>
  <c r="PG129" i="1"/>
  <c r="PW129" i="1"/>
  <c r="OD130" i="1"/>
  <c r="PD130" i="1"/>
  <c r="PT130" i="1"/>
  <c r="ER131" i="1"/>
  <c r="GI131" i="1"/>
  <c r="PA131" i="1"/>
  <c r="PY131" i="1"/>
  <c r="EO132" i="1"/>
  <c r="FX132" i="1"/>
  <c r="HT132" i="1"/>
  <c r="PF132" i="1"/>
  <c r="PV132" i="1"/>
  <c r="HQ133" i="1"/>
  <c r="PC133" i="1"/>
  <c r="QA133" i="1"/>
  <c r="GH134" i="1"/>
  <c r="HN134" i="1"/>
  <c r="OZ134" i="1"/>
  <c r="PX134" i="1"/>
  <c r="PU135" i="1"/>
  <c r="HP136" i="1"/>
  <c r="PZ136" i="1"/>
  <c r="FY137" i="1"/>
  <c r="HU137" i="1"/>
  <c r="PG137" i="1"/>
  <c r="PW137" i="1"/>
  <c r="OD138" i="1"/>
  <c r="PD138" i="1"/>
  <c r="PT138" i="1"/>
  <c r="ER139" i="1"/>
  <c r="GI139" i="1"/>
  <c r="HO139" i="1"/>
  <c r="PA139" i="1"/>
  <c r="PY139" i="1"/>
  <c r="EO140" i="1"/>
  <c r="FX140" i="1"/>
  <c r="HT140" i="1"/>
  <c r="PV140" i="1"/>
  <c r="HQ141" i="1"/>
  <c r="PC141" i="1"/>
  <c r="QA141" i="1"/>
  <c r="GH142" i="1"/>
  <c r="HN142" i="1"/>
  <c r="OZ142" i="1"/>
  <c r="PX142" i="1"/>
  <c r="PU143" i="1"/>
  <c r="HP144" i="1"/>
  <c r="PZ144" i="1"/>
  <c r="FY145" i="1"/>
  <c r="HU145" i="1"/>
  <c r="PG145" i="1"/>
  <c r="PW145" i="1"/>
  <c r="SB145" i="1"/>
  <c r="OD146" i="1"/>
  <c r="PD146" i="1"/>
  <c r="PT146" i="1"/>
  <c r="ER147" i="1"/>
  <c r="GI147" i="1"/>
  <c r="HO147" i="1"/>
  <c r="PA147" i="1"/>
  <c r="PY147" i="1"/>
  <c r="EO148" i="1"/>
  <c r="FX148" i="1"/>
  <c r="HT148" i="1"/>
  <c r="PF148" i="1"/>
  <c r="PV148" i="1"/>
  <c r="PA149" i="1"/>
  <c r="HQ149" i="1"/>
  <c r="SG149" i="1"/>
  <c r="PA150" i="1"/>
  <c r="GI150" i="1"/>
  <c r="FY150" i="1"/>
  <c r="PY150" i="1"/>
  <c r="IC150" i="1"/>
  <c r="GO150" i="1"/>
  <c r="PE150" i="1"/>
  <c r="IB151" i="1"/>
  <c r="GQ151" i="1"/>
  <c r="IC152" i="1"/>
  <c r="FO153" i="1"/>
  <c r="HU153" i="1"/>
  <c r="PZ154" i="1"/>
  <c r="OZ155" i="1"/>
  <c r="HT155" i="1"/>
  <c r="PT156" i="1"/>
  <c r="HN157" i="1"/>
  <c r="PV158" i="1"/>
  <c r="SD158" i="1"/>
  <c r="HP159" i="1"/>
  <c r="HS161" i="1"/>
  <c r="HR162" i="1"/>
  <c r="IB163" i="1"/>
  <c r="HS164" i="1"/>
  <c r="PY165" i="1"/>
  <c r="FO166" i="1"/>
  <c r="QA167" i="1"/>
  <c r="PA168" i="1"/>
  <c r="HZ169" i="1"/>
  <c r="SD169" i="1"/>
  <c r="HO170" i="1"/>
  <c r="HZ172" i="1"/>
  <c r="HP173" i="1"/>
  <c r="HS174" i="1"/>
  <c r="IC176" i="1"/>
  <c r="HN177" i="1"/>
  <c r="PA178" i="1"/>
  <c r="IE178" i="1"/>
  <c r="HT179" i="1"/>
  <c r="PA180" i="1"/>
  <c r="OF122" i="1"/>
  <c r="HU124" i="1"/>
  <c r="HO126" i="1"/>
  <c r="HT127" i="1"/>
  <c r="PF127" i="1"/>
  <c r="HQ128" i="1"/>
  <c r="PC128" i="1"/>
  <c r="HS130" i="1"/>
  <c r="OF130" i="1"/>
  <c r="HU132" i="1"/>
  <c r="HR133" i="1"/>
  <c r="OD133" i="1"/>
  <c r="HO134" i="1"/>
  <c r="HT135" i="1"/>
  <c r="HQ136" i="1"/>
  <c r="PC136" i="1"/>
  <c r="HN137" i="1"/>
  <c r="OZ137" i="1"/>
  <c r="HS138" i="1"/>
  <c r="OF138" i="1"/>
  <c r="HP139" i="1"/>
  <c r="SE139" i="1"/>
  <c r="HU140" i="1"/>
  <c r="PW140" i="1"/>
  <c r="OD141" i="1"/>
  <c r="GI142" i="1"/>
  <c r="HO142" i="1"/>
  <c r="PA142" i="1"/>
  <c r="PY142" i="1"/>
  <c r="FX143" i="1"/>
  <c r="HT143" i="1"/>
  <c r="PF143" i="1"/>
  <c r="PV143" i="1"/>
  <c r="HQ144" i="1"/>
  <c r="PC144" i="1"/>
  <c r="QA144" i="1"/>
  <c r="OZ145" i="1"/>
  <c r="PX145" i="1"/>
  <c r="HS146" i="1"/>
  <c r="OF146" i="1"/>
  <c r="HP147" i="1"/>
  <c r="SE147" i="1"/>
  <c r="HU148" i="1"/>
  <c r="PW148" i="1"/>
  <c r="OD149" i="1"/>
  <c r="QA149" i="1"/>
  <c r="FX151" i="1"/>
  <c r="HS151" i="1"/>
  <c r="OZ152" i="1"/>
  <c r="ID152" i="1"/>
  <c r="HN153" i="1"/>
  <c r="PA154" i="1"/>
  <c r="IE154" i="1"/>
  <c r="FY155" i="1"/>
  <c r="HU155" i="1"/>
  <c r="HY156" i="1"/>
  <c r="HO157" i="1"/>
  <c r="IA158" i="1"/>
  <c r="SF158" i="1"/>
  <c r="HQ159" i="1"/>
  <c r="HQ160" i="1"/>
  <c r="FN161" i="1"/>
  <c r="ID161" i="1"/>
  <c r="IC163" i="1"/>
  <c r="FN164" i="1"/>
  <c r="HT164" i="1"/>
  <c r="OZ165" i="1"/>
  <c r="ID165" i="1"/>
  <c r="HX167" i="1"/>
  <c r="SC168" i="1"/>
  <c r="IA169" i="1"/>
  <c r="HQ173" i="1"/>
  <c r="FX174" i="1"/>
  <c r="HT174" i="1"/>
  <c r="OZ175" i="1"/>
  <c r="HT175" i="1"/>
  <c r="OZ176" i="1"/>
  <c r="ID176" i="1"/>
  <c r="PU177" i="1"/>
  <c r="HX178" i="1"/>
  <c r="PA179" i="1"/>
  <c r="HT122" i="1"/>
  <c r="PF122" i="1"/>
  <c r="GH124" i="1"/>
  <c r="HN124" i="1"/>
  <c r="OZ124" i="1"/>
  <c r="HS125" i="1"/>
  <c r="OF125" i="1"/>
  <c r="HP126" i="1"/>
  <c r="GI129" i="1"/>
  <c r="IE129" i="1"/>
  <c r="PA129" i="1"/>
  <c r="GN130" i="1"/>
  <c r="HT130" i="1"/>
  <c r="IB130" i="1"/>
  <c r="PF130" i="1"/>
  <c r="GH132" i="1"/>
  <c r="HN132" i="1"/>
  <c r="ID132" i="1"/>
  <c r="OZ132" i="1"/>
  <c r="SC132" i="1"/>
  <c r="HS133" i="1"/>
  <c r="OF133" i="1"/>
  <c r="HP134" i="1"/>
  <c r="HU135" i="1"/>
  <c r="GI137" i="1"/>
  <c r="HO137" i="1"/>
  <c r="PA137" i="1"/>
  <c r="HT138" i="1"/>
  <c r="PF138" i="1"/>
  <c r="HQ139" i="1"/>
  <c r="PC139" i="1"/>
  <c r="GH140" i="1"/>
  <c r="GP140" i="1"/>
  <c r="HN140" i="1"/>
  <c r="ID140" i="1"/>
  <c r="OZ140" i="1"/>
  <c r="PX140" i="1"/>
  <c r="FO141" i="1"/>
  <c r="GM141" i="1"/>
  <c r="HS141" i="1"/>
  <c r="IA141" i="1"/>
  <c r="OF141" i="1"/>
  <c r="PE141" i="1"/>
  <c r="HP142" i="1"/>
  <c r="PZ142" i="1"/>
  <c r="FY143" i="1"/>
  <c r="HU143" i="1"/>
  <c r="IC143" i="1"/>
  <c r="PW143" i="1"/>
  <c r="HR144" i="1"/>
  <c r="GI145" i="1"/>
  <c r="GQ145" i="1"/>
  <c r="HO145" i="1"/>
  <c r="IE145" i="1"/>
  <c r="PA145" i="1"/>
  <c r="PY145" i="1"/>
  <c r="FX146" i="1"/>
  <c r="GN146" i="1"/>
  <c r="HT146" i="1"/>
  <c r="IB146" i="1"/>
  <c r="PV146" i="1"/>
  <c r="HQ147" i="1"/>
  <c r="QA147" i="1"/>
  <c r="GH148" i="1"/>
  <c r="GP148" i="1"/>
  <c r="HN148" i="1"/>
  <c r="ID148" i="1"/>
  <c r="OZ148" i="1"/>
  <c r="PX148" i="1"/>
  <c r="SC148" i="1"/>
  <c r="FO149" i="1"/>
  <c r="PY149" i="1"/>
  <c r="GM149" i="1"/>
  <c r="IA149" i="1"/>
  <c r="OF149" i="1"/>
  <c r="FO150" i="1"/>
  <c r="IE150" i="1"/>
  <c r="PA152" i="1"/>
  <c r="HU152" i="1"/>
  <c r="PU153" i="1"/>
  <c r="HX154" i="1"/>
  <c r="HN155" i="1"/>
  <c r="SB155" i="1"/>
  <c r="HZ156" i="1"/>
  <c r="IB158" i="1"/>
  <c r="HR159" i="1"/>
  <c r="PX160" i="1"/>
  <c r="FO161" i="1"/>
  <c r="HU161" i="1"/>
  <c r="PZ162" i="1"/>
  <c r="OZ163" i="1"/>
  <c r="HT163" i="1"/>
  <c r="PA164" i="1"/>
  <c r="HU164" i="1"/>
  <c r="PA165" i="1"/>
  <c r="IE165" i="1"/>
  <c r="HO166" i="1"/>
  <c r="HY167" i="1"/>
  <c r="HO168" i="1"/>
  <c r="SD168" i="1"/>
  <c r="HR169" i="1"/>
  <c r="IA170" i="1"/>
  <c r="PW171" i="1"/>
  <c r="HR172" i="1"/>
  <c r="FO174" i="1"/>
  <c r="HU174" i="1"/>
  <c r="QA175" i="1"/>
  <c r="PA176" i="1"/>
  <c r="HZ177" i="1"/>
  <c r="HY180" i="1"/>
  <c r="PZ121" i="1"/>
  <c r="FY122" i="1"/>
  <c r="GO122" i="1"/>
  <c r="IC122" i="1"/>
  <c r="PW122" i="1"/>
  <c r="FN123" i="1"/>
  <c r="GL123" i="1"/>
  <c r="HZ123" i="1"/>
  <c r="PD123" i="1"/>
  <c r="PT123" i="1"/>
  <c r="ER124" i="1"/>
  <c r="GI124" i="1"/>
  <c r="GQ124" i="1"/>
  <c r="IE124" i="1"/>
  <c r="PY124" i="1"/>
  <c r="FX125" i="1"/>
  <c r="GN125" i="1"/>
  <c r="IB125" i="1"/>
  <c r="PV125" i="1"/>
  <c r="GK126" i="1"/>
  <c r="HY126" i="1"/>
  <c r="QA126" i="1"/>
  <c r="GH127" i="1"/>
  <c r="GP127" i="1"/>
  <c r="ID127" i="1"/>
  <c r="PX127" i="1"/>
  <c r="FO128" i="1"/>
  <c r="GM128" i="1"/>
  <c r="IA128" i="1"/>
  <c r="PU128" i="1"/>
  <c r="GJ129" i="1"/>
  <c r="HX129" i="1"/>
  <c r="PZ129" i="1"/>
  <c r="FY130" i="1"/>
  <c r="GO130" i="1"/>
  <c r="IC130" i="1"/>
  <c r="PW130" i="1"/>
  <c r="FN131" i="1"/>
  <c r="GL131" i="1"/>
  <c r="HZ131" i="1"/>
  <c r="PD131" i="1"/>
  <c r="PT131" i="1"/>
  <c r="ER132" i="1"/>
  <c r="GI132" i="1"/>
  <c r="GQ132" i="1"/>
  <c r="IE132" i="1"/>
  <c r="PY132" i="1"/>
  <c r="FX133" i="1"/>
  <c r="GN133" i="1"/>
  <c r="IB133" i="1"/>
  <c r="PV133" i="1"/>
  <c r="GK134" i="1"/>
  <c r="HQ134" i="1"/>
  <c r="HY134" i="1"/>
  <c r="QA134" i="1"/>
  <c r="GH135" i="1"/>
  <c r="GP135" i="1"/>
  <c r="ID135" i="1"/>
  <c r="PX135" i="1"/>
  <c r="FO136" i="1"/>
  <c r="GM136" i="1"/>
  <c r="IA136" i="1"/>
  <c r="PU136" i="1"/>
  <c r="GJ137" i="1"/>
  <c r="HX137" i="1"/>
  <c r="PZ137" i="1"/>
  <c r="FY138" i="1"/>
  <c r="GO138" i="1"/>
  <c r="HU138" i="1"/>
  <c r="IC138" i="1"/>
  <c r="PW138" i="1"/>
  <c r="FN139" i="1"/>
  <c r="GL139" i="1"/>
  <c r="HZ139" i="1"/>
  <c r="PT139" i="1"/>
  <c r="ER140" i="1"/>
  <c r="GI140" i="1"/>
  <c r="GQ140" i="1"/>
  <c r="HO140" i="1"/>
  <c r="IE140" i="1"/>
  <c r="PY140" i="1"/>
  <c r="FX141" i="1"/>
  <c r="GN141" i="1"/>
  <c r="IB141" i="1"/>
  <c r="PV141" i="1"/>
  <c r="GK142" i="1"/>
  <c r="HQ142" i="1"/>
  <c r="HY142" i="1"/>
  <c r="PC142" i="1"/>
  <c r="QA142" i="1"/>
  <c r="GH143" i="1"/>
  <c r="GP143" i="1"/>
  <c r="HN143" i="1"/>
  <c r="ID143" i="1"/>
  <c r="OZ143" i="1"/>
  <c r="PX143" i="1"/>
  <c r="FO144" i="1"/>
  <c r="GM144" i="1"/>
  <c r="HS144" i="1"/>
  <c r="IA144" i="1"/>
  <c r="PU144" i="1"/>
  <c r="GJ145" i="1"/>
  <c r="HP145" i="1"/>
  <c r="HX145" i="1"/>
  <c r="PZ145" i="1"/>
  <c r="FY146" i="1"/>
  <c r="GO146" i="1"/>
  <c r="HU146" i="1"/>
  <c r="IC146" i="1"/>
  <c r="PW146" i="1"/>
  <c r="SB146" i="1"/>
  <c r="FN147" i="1"/>
  <c r="GL147" i="1"/>
  <c r="HZ147" i="1"/>
  <c r="PD147" i="1"/>
  <c r="PT147" i="1"/>
  <c r="ER148" i="1"/>
  <c r="GI148" i="1"/>
  <c r="GQ148" i="1"/>
  <c r="IE148" i="1"/>
  <c r="PA148" i="1"/>
  <c r="PY148" i="1"/>
  <c r="FX149" i="1"/>
  <c r="GN149" i="1"/>
  <c r="IB149" i="1"/>
  <c r="GH150" i="1"/>
  <c r="HS150" i="1"/>
  <c r="PG150" i="1"/>
  <c r="SB150" i="1"/>
  <c r="QA151" i="1"/>
  <c r="HN152" i="1"/>
  <c r="HZ153" i="1"/>
  <c r="HO155" i="1"/>
  <c r="SD155" i="1"/>
  <c r="HQ156" i="1"/>
  <c r="PW157" i="1"/>
  <c r="HS158" i="1"/>
  <c r="HS159" i="1"/>
  <c r="IC160" i="1"/>
  <c r="PA162" i="1"/>
  <c r="IE162" i="1"/>
  <c r="FY163" i="1"/>
  <c r="HU163" i="1"/>
  <c r="PT164" i="1"/>
  <c r="PV166" i="1"/>
  <c r="HP167" i="1"/>
  <c r="HP168" i="1"/>
  <c r="SF168" i="1"/>
  <c r="HS169" i="1"/>
  <c r="IB170" i="1"/>
  <c r="IB171" i="1"/>
  <c r="HS172" i="1"/>
  <c r="PY173" i="1"/>
  <c r="HN174" i="1"/>
  <c r="HX175" i="1"/>
  <c r="SC176" i="1"/>
  <c r="IA177" i="1"/>
  <c r="HP178" i="1"/>
  <c r="HY179" i="1"/>
  <c r="PC121" i="1"/>
  <c r="GP122" i="1"/>
  <c r="ID122" i="1"/>
  <c r="FO123" i="1"/>
  <c r="GM123" i="1"/>
  <c r="HS123" i="1"/>
  <c r="IA123" i="1"/>
  <c r="OF123" i="1"/>
  <c r="GJ124" i="1"/>
  <c r="HP124" i="1"/>
  <c r="HX124" i="1"/>
  <c r="FY125" i="1"/>
  <c r="GO125" i="1"/>
  <c r="HU125" i="1"/>
  <c r="IC125" i="1"/>
  <c r="SB125" i="1"/>
  <c r="FN126" i="1"/>
  <c r="GL126" i="1"/>
  <c r="HR126" i="1"/>
  <c r="HZ126" i="1"/>
  <c r="PD126" i="1"/>
  <c r="GQ127" i="1"/>
  <c r="HO127" i="1"/>
  <c r="IE127" i="1"/>
  <c r="FX128" i="1"/>
  <c r="GN128" i="1"/>
  <c r="HT128" i="1"/>
  <c r="IB128" i="1"/>
  <c r="PC129" i="1"/>
  <c r="GP130" i="1"/>
  <c r="HN130" i="1"/>
  <c r="ID130" i="1"/>
  <c r="FO131" i="1"/>
  <c r="HS131" i="1"/>
  <c r="IA131" i="1"/>
  <c r="OF131" i="1"/>
  <c r="FY133" i="1"/>
  <c r="GO133" i="1"/>
  <c r="HU133" i="1"/>
  <c r="IC133" i="1"/>
  <c r="SB133" i="1"/>
  <c r="FN134" i="1"/>
  <c r="GL134" i="1"/>
  <c r="HR134" i="1"/>
  <c r="HZ134" i="1"/>
  <c r="PD134" i="1"/>
  <c r="ER135" i="1"/>
  <c r="GQ135" i="1"/>
  <c r="HO135" i="1"/>
  <c r="IE135" i="1"/>
  <c r="FX136" i="1"/>
  <c r="GN136" i="1"/>
  <c r="IB136" i="1"/>
  <c r="GK137" i="1"/>
  <c r="HY137" i="1"/>
  <c r="GH138" i="1"/>
  <c r="GP138" i="1"/>
  <c r="HN138" i="1"/>
  <c r="ID138" i="1"/>
  <c r="FO139" i="1"/>
  <c r="GM139" i="1"/>
  <c r="HS139" i="1"/>
  <c r="IA139" i="1"/>
  <c r="OF139" i="1"/>
  <c r="HP140" i="1"/>
  <c r="FY141" i="1"/>
  <c r="IC141" i="1"/>
  <c r="SB141" i="1"/>
  <c r="GI143" i="1"/>
  <c r="HO143" i="1"/>
  <c r="FX144" i="1"/>
  <c r="HT144" i="1"/>
  <c r="PF144" i="1"/>
  <c r="GH146" i="1"/>
  <c r="HN146" i="1"/>
  <c r="HS147" i="1"/>
  <c r="OF147" i="1"/>
  <c r="FY149" i="1"/>
  <c r="OD150" i="1"/>
  <c r="SD150" i="1"/>
  <c r="HX151" i="1"/>
  <c r="GJ151" i="1"/>
  <c r="PT151" i="1"/>
  <c r="HY152" i="1"/>
  <c r="IA153" i="1"/>
  <c r="SF155" i="1"/>
  <c r="HR157" i="1"/>
  <c r="FX158" i="1"/>
  <c r="HT158" i="1"/>
  <c r="OZ159" i="1"/>
  <c r="HT159" i="1"/>
  <c r="OZ160" i="1"/>
  <c r="ID160" i="1"/>
  <c r="PU161" i="1"/>
  <c r="SE161" i="1"/>
  <c r="HX162" i="1"/>
  <c r="HN163" i="1"/>
  <c r="HY164" i="1"/>
  <c r="SE164" i="1"/>
  <c r="IA166" i="1"/>
  <c r="HQ168" i="1"/>
  <c r="FN169" i="1"/>
  <c r="ID169" i="1"/>
  <c r="HS170" i="1"/>
  <c r="IC171" i="1"/>
  <c r="FN172" i="1"/>
  <c r="ID172" i="1"/>
  <c r="ID173" i="1"/>
  <c r="HY175" i="1"/>
  <c r="HO176" i="1"/>
  <c r="SD176" i="1"/>
  <c r="HR177" i="1"/>
  <c r="IA178" i="1"/>
  <c r="SB120" i="1"/>
  <c r="GI122" i="1"/>
  <c r="FX123" i="1"/>
  <c r="GH125" i="1"/>
  <c r="OF126" i="1"/>
  <c r="FY128" i="1"/>
  <c r="SB128" i="1"/>
  <c r="GI130" i="1"/>
  <c r="FX131" i="1"/>
  <c r="GH133" i="1"/>
  <c r="SC133" i="1"/>
  <c r="GM134" i="1"/>
  <c r="IA134" i="1"/>
  <c r="OF134" i="1"/>
  <c r="FY136" i="1"/>
  <c r="GO136" i="1"/>
  <c r="IC136" i="1"/>
  <c r="GL137" i="1"/>
  <c r="HZ137" i="1"/>
  <c r="PD137" i="1"/>
  <c r="GI138" i="1"/>
  <c r="GQ138" i="1"/>
  <c r="IE138" i="1"/>
  <c r="FX139" i="1"/>
  <c r="GN139" i="1"/>
  <c r="IB139" i="1"/>
  <c r="GH141" i="1"/>
  <c r="GP141" i="1"/>
  <c r="ID141" i="1"/>
  <c r="SC141" i="1"/>
  <c r="FO142" i="1"/>
  <c r="HS142" i="1"/>
  <c r="OF142" i="1"/>
  <c r="HP143" i="1"/>
  <c r="FY144" i="1"/>
  <c r="HU144" i="1"/>
  <c r="GI146" i="1"/>
  <c r="FX147" i="1"/>
  <c r="HT147" i="1"/>
  <c r="PT149" i="1"/>
  <c r="GH149" i="1"/>
  <c r="HN149" i="1"/>
  <c r="PV149" i="1"/>
  <c r="PV150" i="1"/>
  <c r="HX150" i="1"/>
  <c r="OF150" i="1"/>
  <c r="HY151" i="1"/>
  <c r="GK151" i="1"/>
  <c r="PU151" i="1"/>
  <c r="EQ152" i="1"/>
  <c r="OF152" i="1"/>
  <c r="HP152" i="1"/>
  <c r="IA154" i="1"/>
  <c r="PW155" i="1"/>
  <c r="IC156" i="1"/>
  <c r="PY157" i="1"/>
  <c r="SC157" i="1"/>
  <c r="FO158" i="1"/>
  <c r="IE158" i="1"/>
  <c r="QA159" i="1"/>
  <c r="PA160" i="1"/>
  <c r="HU160" i="1"/>
  <c r="HZ161" i="1"/>
  <c r="SD161" i="1"/>
  <c r="HO162" i="1"/>
  <c r="HZ164" i="1"/>
  <c r="HP165" i="1"/>
  <c r="IB166" i="1"/>
  <c r="SF167" i="1"/>
  <c r="PX168" i="1"/>
  <c r="FO169" i="1"/>
  <c r="HU169" i="1"/>
  <c r="PZ170" i="1"/>
  <c r="OZ171" i="1"/>
  <c r="HT171" i="1"/>
  <c r="PA172" i="1"/>
  <c r="HU172" i="1"/>
  <c r="PA173" i="1"/>
  <c r="IE173" i="1"/>
  <c r="PV174" i="1"/>
  <c r="HP175" i="1"/>
  <c r="SE175" i="1"/>
  <c r="HP176" i="1"/>
  <c r="SB176" i="1"/>
  <c r="HS177" i="1"/>
  <c r="IA179" i="1"/>
  <c r="GM121" i="1"/>
  <c r="GJ122" i="1"/>
  <c r="GO123" i="1"/>
  <c r="GL124" i="1"/>
  <c r="PD124" i="1"/>
  <c r="GI125" i="1"/>
  <c r="GQ125" i="1"/>
  <c r="GN126" i="1"/>
  <c r="PF126" i="1"/>
  <c r="GK127" i="1"/>
  <c r="PC127" i="1"/>
  <c r="GH128" i="1"/>
  <c r="GP128" i="1"/>
  <c r="GM129" i="1"/>
  <c r="GJ130" i="1"/>
  <c r="GO131" i="1"/>
  <c r="GL132" i="1"/>
  <c r="PD132" i="1"/>
  <c r="GI133" i="1"/>
  <c r="GQ133" i="1"/>
  <c r="GN134" i="1"/>
  <c r="GK135" i="1"/>
  <c r="PC135" i="1"/>
  <c r="GH136" i="1"/>
  <c r="GP136" i="1"/>
  <c r="GM137" i="1"/>
  <c r="GJ138" i="1"/>
  <c r="GO139" i="1"/>
  <c r="SB139" i="1"/>
  <c r="GL140" i="1"/>
  <c r="PD140" i="1"/>
  <c r="GI141" i="1"/>
  <c r="GQ141" i="1"/>
  <c r="GN142" i="1"/>
  <c r="GK143" i="1"/>
  <c r="GH144" i="1"/>
  <c r="GP144" i="1"/>
  <c r="GM145" i="1"/>
  <c r="GJ146" i="1"/>
  <c r="GO147" i="1"/>
  <c r="SB147" i="1"/>
  <c r="GL148" i="1"/>
  <c r="PD148" i="1"/>
  <c r="GI149" i="1"/>
  <c r="GQ149" i="1"/>
  <c r="PW150" i="1"/>
  <c r="PF150" i="1"/>
  <c r="HP151" i="1"/>
  <c r="HQ152" i="1"/>
  <c r="HS153" i="1"/>
  <c r="PX154" i="1"/>
  <c r="IB155" i="1"/>
  <c r="FN156" i="1"/>
  <c r="HT156" i="1"/>
  <c r="OZ157" i="1"/>
  <c r="ID157" i="1"/>
  <c r="HN158" i="1"/>
  <c r="HX159" i="1"/>
  <c r="HN160" i="1"/>
  <c r="IA161" i="1"/>
  <c r="HP162" i="1"/>
  <c r="HQ165" i="1"/>
  <c r="HS166" i="1"/>
  <c r="HS167" i="1"/>
  <c r="IC168" i="1"/>
  <c r="HN169" i="1"/>
  <c r="PA170" i="1"/>
  <c r="IE170" i="1"/>
  <c r="FY171" i="1"/>
  <c r="HU171" i="1"/>
  <c r="PT172" i="1"/>
  <c r="HN173" i="1"/>
  <c r="IA174" i="1"/>
  <c r="HQ175" i="1"/>
  <c r="FN177" i="1"/>
  <c r="ID177" i="1"/>
  <c r="GN179" i="1"/>
  <c r="PY180" i="1"/>
  <c r="SC180" i="1"/>
  <c r="HT181" i="1"/>
  <c r="GH123" i="1"/>
  <c r="GI128" i="1"/>
  <c r="GH131" i="1"/>
  <c r="GI136" i="1"/>
  <c r="GH139" i="1"/>
  <c r="GO142" i="1"/>
  <c r="GL143" i="1"/>
  <c r="GI144" i="1"/>
  <c r="GQ144" i="1"/>
  <c r="GN145" i="1"/>
  <c r="GH147" i="1"/>
  <c r="GP147" i="1"/>
  <c r="GM148" i="1"/>
  <c r="GJ149" i="1"/>
  <c r="HX149" i="1"/>
  <c r="PD149" i="1"/>
  <c r="FX150" i="1"/>
  <c r="IB150" i="1"/>
  <c r="GN150" i="1"/>
  <c r="GM150" i="1"/>
  <c r="HZ150" i="1"/>
  <c r="HQ151" i="1"/>
  <c r="IE151" i="1"/>
  <c r="PX152" i="1"/>
  <c r="FN153" i="1"/>
  <c r="ID153" i="1"/>
  <c r="HS154" i="1"/>
  <c r="IC155" i="1"/>
  <c r="FY156" i="1"/>
  <c r="HU156" i="1"/>
  <c r="PA157" i="1"/>
  <c r="IE157" i="1"/>
  <c r="HO158" i="1"/>
  <c r="SE158" i="1"/>
  <c r="HY159" i="1"/>
  <c r="HO160" i="1"/>
  <c r="SD160" i="1"/>
  <c r="HQ162" i="1"/>
  <c r="PW163" i="1"/>
  <c r="SF163" i="1"/>
  <c r="FX166" i="1"/>
  <c r="OZ167" i="1"/>
  <c r="HT167" i="1"/>
  <c r="OZ168" i="1"/>
  <c r="ID168" i="1"/>
  <c r="PU169" i="1"/>
  <c r="SE169" i="1"/>
  <c r="HX170" i="1"/>
  <c r="HN171" i="1"/>
  <c r="HY172" i="1"/>
  <c r="SE172" i="1"/>
  <c r="IB174" i="1"/>
  <c r="HR175" i="1"/>
  <c r="SF175" i="1"/>
  <c r="PX176" i="1"/>
  <c r="FO177" i="1"/>
  <c r="HU177" i="1"/>
  <c r="PZ178" i="1"/>
  <c r="PY179" i="1"/>
  <c r="HU150" i="1"/>
  <c r="FN151" i="1"/>
  <c r="GL151" i="1"/>
  <c r="HZ151" i="1"/>
  <c r="OD151" i="1"/>
  <c r="PD151" i="1"/>
  <c r="ER152" i="1"/>
  <c r="GI152" i="1"/>
  <c r="GQ152" i="1"/>
  <c r="HO152" i="1"/>
  <c r="IE152" i="1"/>
  <c r="PY152" i="1"/>
  <c r="EO153" i="1"/>
  <c r="FX153" i="1"/>
  <c r="GN153" i="1"/>
  <c r="HT153" i="1"/>
  <c r="IB153" i="1"/>
  <c r="PV153" i="1"/>
  <c r="GK154" i="1"/>
  <c r="HY154" i="1"/>
  <c r="PC154" i="1"/>
  <c r="QA154" i="1"/>
  <c r="GH155" i="1"/>
  <c r="GP155" i="1"/>
  <c r="ID155" i="1"/>
  <c r="PX155" i="1"/>
  <c r="SC155" i="1"/>
  <c r="FO156" i="1"/>
  <c r="GM156" i="1"/>
  <c r="HS156" i="1"/>
  <c r="IA156" i="1"/>
  <c r="OF156" i="1"/>
  <c r="PE156" i="1"/>
  <c r="PU156" i="1"/>
  <c r="GJ157" i="1"/>
  <c r="HX157" i="1"/>
  <c r="PZ157" i="1"/>
  <c r="FY158" i="1"/>
  <c r="GO158" i="1"/>
  <c r="IC158" i="1"/>
  <c r="PW158" i="1"/>
  <c r="SB158" i="1"/>
  <c r="FN159" i="1"/>
  <c r="GL159" i="1"/>
  <c r="HZ159" i="1"/>
  <c r="PD159" i="1"/>
  <c r="PT159" i="1"/>
  <c r="ER160" i="1"/>
  <c r="GI160" i="1"/>
  <c r="GQ160" i="1"/>
  <c r="IE160" i="1"/>
  <c r="PY160" i="1"/>
  <c r="EO161" i="1"/>
  <c r="FX161" i="1"/>
  <c r="GN161" i="1"/>
  <c r="HT161" i="1"/>
  <c r="IB161" i="1"/>
  <c r="PV161" i="1"/>
  <c r="GK162" i="1"/>
  <c r="HY162" i="1"/>
  <c r="PC162" i="1"/>
  <c r="QA162" i="1"/>
  <c r="GH163" i="1"/>
  <c r="GP163" i="1"/>
  <c r="ID163" i="1"/>
  <c r="PX163" i="1"/>
  <c r="FO164" i="1"/>
  <c r="GM164" i="1"/>
  <c r="IA164" i="1"/>
  <c r="OF164" i="1"/>
  <c r="PE164" i="1"/>
  <c r="PU164" i="1"/>
  <c r="GJ165" i="1"/>
  <c r="HX165" i="1"/>
  <c r="PZ165" i="1"/>
  <c r="FY166" i="1"/>
  <c r="GO166" i="1"/>
  <c r="IC166" i="1"/>
  <c r="PW166" i="1"/>
  <c r="FN167" i="1"/>
  <c r="GL167" i="1"/>
  <c r="HZ167" i="1"/>
  <c r="PD167" i="1"/>
  <c r="PT167" i="1"/>
  <c r="ER168" i="1"/>
  <c r="GI168" i="1"/>
  <c r="GQ168" i="1"/>
  <c r="IE168" i="1"/>
  <c r="PY168" i="1"/>
  <c r="EO169" i="1"/>
  <c r="FX169" i="1"/>
  <c r="GN169" i="1"/>
  <c r="HT169" i="1"/>
  <c r="IB169" i="1"/>
  <c r="PV169" i="1"/>
  <c r="GK170" i="1"/>
  <c r="HY170" i="1"/>
  <c r="PC170" i="1"/>
  <c r="QA170" i="1"/>
  <c r="GH171" i="1"/>
  <c r="GP171" i="1"/>
  <c r="ID171" i="1"/>
  <c r="PX171" i="1"/>
  <c r="FO172" i="1"/>
  <c r="GM172" i="1"/>
  <c r="IA172" i="1"/>
  <c r="OF172" i="1"/>
  <c r="PE172" i="1"/>
  <c r="PU172" i="1"/>
  <c r="GJ173" i="1"/>
  <c r="HX173" i="1"/>
  <c r="PZ173" i="1"/>
  <c r="FY174" i="1"/>
  <c r="GO174" i="1"/>
  <c r="IC174" i="1"/>
  <c r="PW174" i="1"/>
  <c r="FN175" i="1"/>
  <c r="GL175" i="1"/>
  <c r="HZ175" i="1"/>
  <c r="PD175" i="1"/>
  <c r="PT175" i="1"/>
  <c r="ER176" i="1"/>
  <c r="GI176" i="1"/>
  <c r="GQ176" i="1"/>
  <c r="IE176" i="1"/>
  <c r="PY176" i="1"/>
  <c r="EO177" i="1"/>
  <c r="FX177" i="1"/>
  <c r="GN177" i="1"/>
  <c r="HT177" i="1"/>
  <c r="IB177" i="1"/>
  <c r="PF177" i="1"/>
  <c r="PV177" i="1"/>
  <c r="GK178" i="1"/>
  <c r="HQ178" i="1"/>
  <c r="HY178" i="1"/>
  <c r="PC178" i="1"/>
  <c r="QA178" i="1"/>
  <c r="EP179" i="1"/>
  <c r="HX179" i="1"/>
  <c r="GJ179" i="1"/>
  <c r="HN179" i="1"/>
  <c r="GI180" i="1"/>
  <c r="OF180" i="1"/>
  <c r="SE180" i="1"/>
  <c r="EO181" i="1"/>
  <c r="HP181" i="1"/>
  <c r="PW182" i="1"/>
  <c r="PY183" i="1"/>
  <c r="OZ184" i="1"/>
  <c r="ID184" i="1"/>
  <c r="FX185" i="1"/>
  <c r="HT185" i="1"/>
  <c r="SD185" i="1"/>
  <c r="HS186" i="1"/>
  <c r="PX187" i="1"/>
  <c r="PW189" i="1"/>
  <c r="FX190" i="1"/>
  <c r="HT190" i="1"/>
  <c r="PT191" i="1"/>
  <c r="PV192" i="1"/>
  <c r="PV193" i="1"/>
  <c r="HO194" i="1"/>
  <c r="PU195" i="1"/>
  <c r="PT196" i="1"/>
  <c r="HN197" i="1"/>
  <c r="SE197" i="1"/>
  <c r="PW198" i="1"/>
  <c r="PY199" i="1"/>
  <c r="OZ201" i="1"/>
  <c r="ID201" i="1"/>
  <c r="FX202" i="1"/>
  <c r="HT202" i="1"/>
  <c r="HS203" i="1"/>
  <c r="IC204" i="1"/>
  <c r="HR205" i="1"/>
  <c r="PW206" i="1"/>
  <c r="FY207" i="1"/>
  <c r="HU207" i="1"/>
  <c r="PT208" i="1"/>
  <c r="HY209" i="1"/>
  <c r="IA210" i="1"/>
  <c r="PZ152" i="1"/>
  <c r="FY153" i="1"/>
  <c r="PG153" i="1"/>
  <c r="PW153" i="1"/>
  <c r="HR154" i="1"/>
  <c r="PT154" i="1"/>
  <c r="ER155" i="1"/>
  <c r="GI155" i="1"/>
  <c r="PA155" i="1"/>
  <c r="PY155" i="1"/>
  <c r="FX156" i="1"/>
  <c r="PF156" i="1"/>
  <c r="PV156" i="1"/>
  <c r="HQ157" i="1"/>
  <c r="QA157" i="1"/>
  <c r="GH158" i="1"/>
  <c r="OZ158" i="1"/>
  <c r="PX158" i="1"/>
  <c r="SC158" i="1"/>
  <c r="OF159" i="1"/>
  <c r="PU159" i="1"/>
  <c r="PZ160" i="1"/>
  <c r="FY161" i="1"/>
  <c r="PW161" i="1"/>
  <c r="SB161" i="1"/>
  <c r="PT162" i="1"/>
  <c r="ER163" i="1"/>
  <c r="GI163" i="1"/>
  <c r="PA163" i="1"/>
  <c r="PY163" i="1"/>
  <c r="FX164" i="1"/>
  <c r="PF164" i="1"/>
  <c r="PV164" i="1"/>
  <c r="QA165" i="1"/>
  <c r="GH166" i="1"/>
  <c r="OZ166" i="1"/>
  <c r="PX166" i="1"/>
  <c r="OF167" i="1"/>
  <c r="PE167" i="1"/>
  <c r="PU167" i="1"/>
  <c r="PZ168" i="1"/>
  <c r="SE168" i="1"/>
  <c r="FY169" i="1"/>
  <c r="PW169" i="1"/>
  <c r="SB169" i="1"/>
  <c r="HR170" i="1"/>
  <c r="PT170" i="1"/>
  <c r="ER171" i="1"/>
  <c r="GI171" i="1"/>
  <c r="PA171" i="1"/>
  <c r="PY171" i="1"/>
  <c r="FX172" i="1"/>
  <c r="HT172" i="1"/>
  <c r="PF172" i="1"/>
  <c r="PV172" i="1"/>
  <c r="QA173" i="1"/>
  <c r="GH174" i="1"/>
  <c r="OZ174" i="1"/>
  <c r="PX174" i="1"/>
  <c r="OF175" i="1"/>
  <c r="PE175" i="1"/>
  <c r="PU175" i="1"/>
  <c r="PZ176" i="1"/>
  <c r="SE176" i="1"/>
  <c r="FY177" i="1"/>
  <c r="PW177" i="1"/>
  <c r="PT178" i="1"/>
  <c r="PU179" i="1"/>
  <c r="GI179" i="1"/>
  <c r="HO179" i="1"/>
  <c r="PX179" i="1"/>
  <c r="HZ180" i="1"/>
  <c r="GK180" i="1"/>
  <c r="PC180" i="1"/>
  <c r="PF180" i="1"/>
  <c r="PU180" i="1"/>
  <c r="PW181" i="1"/>
  <c r="IB182" i="1"/>
  <c r="FX183" i="1"/>
  <c r="HT183" i="1"/>
  <c r="HU184" i="1"/>
  <c r="FO185" i="1"/>
  <c r="QA185" i="1"/>
  <c r="OZ186" i="1"/>
  <c r="PZ186" i="1"/>
  <c r="IC187" i="1"/>
  <c r="FY190" i="1"/>
  <c r="HU190" i="1"/>
  <c r="HY191" i="1"/>
  <c r="IA193" i="1"/>
  <c r="HP194" i="1"/>
  <c r="SE194" i="1"/>
  <c r="HP195" i="1"/>
  <c r="PU196" i="1"/>
  <c r="HO197" i="1"/>
  <c r="SD197" i="1"/>
  <c r="IB198" i="1"/>
  <c r="FX199" i="1"/>
  <c r="HT199" i="1"/>
  <c r="HU201" i="1"/>
  <c r="FO202" i="1"/>
  <c r="QA202" i="1"/>
  <c r="OZ203" i="1"/>
  <c r="PZ203" i="1"/>
  <c r="HT204" i="1"/>
  <c r="HS205" i="1"/>
  <c r="PT207" i="1"/>
  <c r="HY208" i="1"/>
  <c r="HZ209" i="1"/>
  <c r="HR210" i="1"/>
  <c r="GQ150" i="1"/>
  <c r="GN151" i="1"/>
  <c r="PV151" i="1"/>
  <c r="GK152" i="1"/>
  <c r="PC152" i="1"/>
  <c r="QA152" i="1"/>
  <c r="GH153" i="1"/>
  <c r="GP153" i="1"/>
  <c r="OZ153" i="1"/>
  <c r="PX153" i="1"/>
  <c r="FO154" i="1"/>
  <c r="GM154" i="1"/>
  <c r="PU154" i="1"/>
  <c r="PZ155" i="1"/>
  <c r="SE155" i="1"/>
  <c r="GO156" i="1"/>
  <c r="PW156" i="1"/>
  <c r="SB156" i="1"/>
  <c r="FN157" i="1"/>
  <c r="OD157" i="1"/>
  <c r="PT157" i="1"/>
  <c r="GI158" i="1"/>
  <c r="PA158" i="1"/>
  <c r="PY158" i="1"/>
  <c r="FX159" i="1"/>
  <c r="PF159" i="1"/>
  <c r="PV159" i="1"/>
  <c r="PC160" i="1"/>
  <c r="QA160" i="1"/>
  <c r="GH161" i="1"/>
  <c r="OZ161" i="1"/>
  <c r="PX161" i="1"/>
  <c r="SC161" i="1"/>
  <c r="PE162" i="1"/>
  <c r="PU162" i="1"/>
  <c r="PZ163" i="1"/>
  <c r="FY164" i="1"/>
  <c r="PG164" i="1"/>
  <c r="PW164" i="1"/>
  <c r="SB164" i="1"/>
  <c r="OD165" i="1"/>
  <c r="PT165" i="1"/>
  <c r="GI166" i="1"/>
  <c r="PA166" i="1"/>
  <c r="PY166" i="1"/>
  <c r="FX167" i="1"/>
  <c r="PF167" i="1"/>
  <c r="PV167" i="1"/>
  <c r="PC168" i="1"/>
  <c r="QA168" i="1"/>
  <c r="GH169" i="1"/>
  <c r="GP169" i="1"/>
  <c r="OZ169" i="1"/>
  <c r="PX169" i="1"/>
  <c r="SC169" i="1"/>
  <c r="FO170" i="1"/>
  <c r="PE170" i="1"/>
  <c r="PU170" i="1"/>
  <c r="PZ171" i="1"/>
  <c r="FY172" i="1"/>
  <c r="PW172" i="1"/>
  <c r="SB172" i="1"/>
  <c r="OD173" i="1"/>
  <c r="PT173" i="1"/>
  <c r="GI174" i="1"/>
  <c r="PA174" i="1"/>
  <c r="PY174" i="1"/>
  <c r="FX175" i="1"/>
  <c r="PF175" i="1"/>
  <c r="PV175" i="1"/>
  <c r="PC176" i="1"/>
  <c r="QA176" i="1"/>
  <c r="SF176" i="1"/>
  <c r="GH177" i="1"/>
  <c r="GP177" i="1"/>
  <c r="OZ177" i="1"/>
  <c r="PX177" i="1"/>
  <c r="FO178" i="1"/>
  <c r="GM178" i="1"/>
  <c r="PE178" i="1"/>
  <c r="PU178" i="1"/>
  <c r="ER179" i="1"/>
  <c r="GK179" i="1"/>
  <c r="PE179" i="1"/>
  <c r="ER180" i="1"/>
  <c r="PW180" i="1"/>
  <c r="GM180" i="1"/>
  <c r="OZ181" i="1"/>
  <c r="GH181" i="1"/>
  <c r="FN181" i="1"/>
  <c r="HR181" i="1"/>
  <c r="PG181" i="1"/>
  <c r="HS182" i="1"/>
  <c r="PA183" i="1"/>
  <c r="QA183" i="1"/>
  <c r="PA186" i="1"/>
  <c r="QA186" i="1"/>
  <c r="HT187" i="1"/>
  <c r="HS188" i="1"/>
  <c r="PY189" i="1"/>
  <c r="PT190" i="1"/>
  <c r="SB190" i="1"/>
  <c r="PX192" i="1"/>
  <c r="HQ194" i="1"/>
  <c r="SD194" i="1"/>
  <c r="PW195" i="1"/>
  <c r="HZ196" i="1"/>
  <c r="HP197" i="1"/>
  <c r="PA199" i="1"/>
  <c r="QA199" i="1"/>
  <c r="HN201" i="1"/>
  <c r="PA203" i="1"/>
  <c r="QA203" i="1"/>
  <c r="FY204" i="1"/>
  <c r="FN205" i="1"/>
  <c r="PZ205" i="1"/>
  <c r="PY206" i="1"/>
  <c r="HO207" i="1"/>
  <c r="SD208" i="1"/>
  <c r="HR152" i="1"/>
  <c r="GI153" i="1"/>
  <c r="HO153" i="1"/>
  <c r="PA153" i="1"/>
  <c r="HT154" i="1"/>
  <c r="PF154" i="1"/>
  <c r="HQ155" i="1"/>
  <c r="PC155" i="1"/>
  <c r="GH156" i="1"/>
  <c r="HN156" i="1"/>
  <c r="OZ156" i="1"/>
  <c r="HS157" i="1"/>
  <c r="OF157" i="1"/>
  <c r="HU159" i="1"/>
  <c r="HR160" i="1"/>
  <c r="GI161" i="1"/>
  <c r="PA161" i="1"/>
  <c r="PF162" i="1"/>
  <c r="PC163" i="1"/>
  <c r="GH164" i="1"/>
  <c r="HN164" i="1"/>
  <c r="OZ164" i="1"/>
  <c r="SC164" i="1"/>
  <c r="HS165" i="1"/>
  <c r="OF165" i="1"/>
  <c r="HP166" i="1"/>
  <c r="HU167" i="1"/>
  <c r="PG167" i="1"/>
  <c r="GI169" i="1"/>
  <c r="HO169" i="1"/>
  <c r="PA169" i="1"/>
  <c r="HT170" i="1"/>
  <c r="PF170" i="1"/>
  <c r="PC171" i="1"/>
  <c r="GH172" i="1"/>
  <c r="GP172" i="1"/>
  <c r="HN172" i="1"/>
  <c r="OZ172" i="1"/>
  <c r="SC172" i="1"/>
  <c r="HS173" i="1"/>
  <c r="HP174" i="1"/>
  <c r="HU175" i="1"/>
  <c r="PG175" i="1"/>
  <c r="SB175" i="1"/>
  <c r="GI177" i="1"/>
  <c r="HO177" i="1"/>
  <c r="PA177" i="1"/>
  <c r="HT178" i="1"/>
  <c r="PW179" i="1"/>
  <c r="FN180" i="1"/>
  <c r="HR180" i="1"/>
  <c r="PA181" i="1"/>
  <c r="PY181" i="1"/>
  <c r="PE181" i="1"/>
  <c r="PC181" i="1"/>
  <c r="FX182" i="1"/>
  <c r="HT182" i="1"/>
  <c r="PT183" i="1"/>
  <c r="HO184" i="1"/>
  <c r="PU185" i="1"/>
  <c r="HX186" i="1"/>
  <c r="FY187" i="1"/>
  <c r="HU187" i="1"/>
  <c r="FN188" i="1"/>
  <c r="PZ188" i="1"/>
  <c r="OZ189" i="1"/>
  <c r="PZ189" i="1"/>
  <c r="HO190" i="1"/>
  <c r="SD190" i="1"/>
  <c r="HQ191" i="1"/>
  <c r="PY192" i="1"/>
  <c r="HS193" i="1"/>
  <c r="PX194" i="1"/>
  <c r="PX195" i="1"/>
  <c r="HQ196" i="1"/>
  <c r="PW197" i="1"/>
  <c r="FX198" i="1"/>
  <c r="HT198" i="1"/>
  <c r="PT199" i="1"/>
  <c r="PU202" i="1"/>
  <c r="HX203" i="1"/>
  <c r="FY205" i="1"/>
  <c r="HU205" i="1"/>
  <c r="OZ206" i="1"/>
  <c r="PZ206" i="1"/>
  <c r="PV207" i="1"/>
  <c r="HQ208" i="1"/>
  <c r="IB209" i="1"/>
  <c r="OZ210" i="1"/>
  <c r="HS152" i="1"/>
  <c r="HP153" i="1"/>
  <c r="HT157" i="1"/>
  <c r="PF157" i="1"/>
  <c r="HS160" i="1"/>
  <c r="OF160" i="1"/>
  <c r="PE160" i="1"/>
  <c r="HR163" i="1"/>
  <c r="HO164" i="1"/>
  <c r="HT165" i="1"/>
  <c r="HQ166" i="1"/>
  <c r="PC166" i="1"/>
  <c r="HN167" i="1"/>
  <c r="HS168" i="1"/>
  <c r="OF168" i="1"/>
  <c r="PE168" i="1"/>
  <c r="HU170" i="1"/>
  <c r="HO172" i="1"/>
  <c r="HT173" i="1"/>
  <c r="PF173" i="1"/>
  <c r="HQ174" i="1"/>
  <c r="PC174" i="1"/>
  <c r="HN175" i="1"/>
  <c r="HS176" i="1"/>
  <c r="OF176" i="1"/>
  <c r="HP177" i="1"/>
  <c r="HU178" i="1"/>
  <c r="FY179" i="1"/>
  <c r="GM179" i="1"/>
  <c r="ID179" i="1"/>
  <c r="FY180" i="1"/>
  <c r="IC180" i="1"/>
  <c r="GO180" i="1"/>
  <c r="PZ181" i="1"/>
  <c r="ID181" i="1"/>
  <c r="GP181" i="1"/>
  <c r="SE181" i="1"/>
  <c r="FY182" i="1"/>
  <c r="FO182" i="1"/>
  <c r="PA182" i="1"/>
  <c r="GI182" i="1"/>
  <c r="HY183" i="1"/>
  <c r="PV184" i="1"/>
  <c r="SC184" i="1"/>
  <c r="PV185" i="1"/>
  <c r="FY188" i="1"/>
  <c r="PA189" i="1"/>
  <c r="IE189" i="1"/>
  <c r="PV190" i="1"/>
  <c r="HR191" i="1"/>
  <c r="OZ192" i="1"/>
  <c r="ID192" i="1"/>
  <c r="FX193" i="1"/>
  <c r="HT193" i="1"/>
  <c r="IC195" i="1"/>
  <c r="FY198" i="1"/>
  <c r="HU198" i="1"/>
  <c r="HY199" i="1"/>
  <c r="PV201" i="1"/>
  <c r="PV202" i="1"/>
  <c r="HO203" i="1"/>
  <c r="PU204" i="1"/>
  <c r="PT205" i="1"/>
  <c r="PA206" i="1"/>
  <c r="IE206" i="1"/>
  <c r="PW207" i="1"/>
  <c r="IC209" i="1"/>
  <c r="QA210" i="1"/>
  <c r="GN152" i="1"/>
  <c r="HT152" i="1"/>
  <c r="IB152" i="1"/>
  <c r="PF152" i="1"/>
  <c r="GK153" i="1"/>
  <c r="HQ153" i="1"/>
  <c r="HY153" i="1"/>
  <c r="GP154" i="1"/>
  <c r="ID154" i="1"/>
  <c r="FO155" i="1"/>
  <c r="GM155" i="1"/>
  <c r="IA155" i="1"/>
  <c r="OF155" i="1"/>
  <c r="PE155" i="1"/>
  <c r="GJ156" i="1"/>
  <c r="HX156" i="1"/>
  <c r="GO157" i="1"/>
  <c r="HU157" i="1"/>
  <c r="IC157" i="1"/>
  <c r="FN158" i="1"/>
  <c r="GL158" i="1"/>
  <c r="HZ158" i="1"/>
  <c r="PD158" i="1"/>
  <c r="GQ159" i="1"/>
  <c r="HO159" i="1"/>
  <c r="IE159" i="1"/>
  <c r="GN160" i="1"/>
  <c r="HT160" i="1"/>
  <c r="IB160" i="1"/>
  <c r="GP162" i="1"/>
  <c r="ID162" i="1"/>
  <c r="FO163" i="1"/>
  <c r="GM163" i="1"/>
  <c r="HS163" i="1"/>
  <c r="IA163" i="1"/>
  <c r="OF163" i="1"/>
  <c r="HP164" i="1"/>
  <c r="HU165" i="1"/>
  <c r="HR166" i="1"/>
  <c r="HO167" i="1"/>
  <c r="HN170" i="1"/>
  <c r="HS171" i="1"/>
  <c r="OF171" i="1"/>
  <c r="HP172" i="1"/>
  <c r="HU173" i="1"/>
  <c r="HO175" i="1"/>
  <c r="PF176" i="1"/>
  <c r="HQ177" i="1"/>
  <c r="HN178" i="1"/>
  <c r="IC179" i="1"/>
  <c r="GO179" i="1"/>
  <c r="PD179" i="1"/>
  <c r="FO180" i="1"/>
  <c r="PZ180" i="1"/>
  <c r="ID180" i="1"/>
  <c r="FX181" i="1"/>
  <c r="IE181" i="1"/>
  <c r="PF181" i="1"/>
  <c r="PT182" i="1"/>
  <c r="HP183" i="1"/>
  <c r="IA185" i="1"/>
  <c r="HP186" i="1"/>
  <c r="PU187" i="1"/>
  <c r="PT188" i="1"/>
  <c r="HN189" i="1"/>
  <c r="PW190" i="1"/>
  <c r="PY191" i="1"/>
  <c r="HU192" i="1"/>
  <c r="FO193" i="1"/>
  <c r="QA193" i="1"/>
  <c r="OZ194" i="1"/>
  <c r="PZ194" i="1"/>
  <c r="HT195" i="1"/>
  <c r="SC196" i="1"/>
  <c r="PY197" i="1"/>
  <c r="PT198" i="1"/>
  <c r="SB198" i="1"/>
  <c r="HQ201" i="1"/>
  <c r="IA202" i="1"/>
  <c r="HP203" i="1"/>
  <c r="SE204" i="1"/>
  <c r="PU205" i="1"/>
  <c r="IB207" i="1"/>
  <c r="PY208" i="1"/>
  <c r="PZ209" i="1"/>
  <c r="GO152" i="1"/>
  <c r="GL153" i="1"/>
  <c r="PD153" i="1"/>
  <c r="GQ154" i="1"/>
  <c r="GN155" i="1"/>
  <c r="GK156" i="1"/>
  <c r="GP157" i="1"/>
  <c r="GM158" i="1"/>
  <c r="OF158" i="1"/>
  <c r="GJ159" i="1"/>
  <c r="GO160" i="1"/>
  <c r="SB160" i="1"/>
  <c r="GL161" i="1"/>
  <c r="PD161" i="1"/>
  <c r="GQ162" i="1"/>
  <c r="GN163" i="1"/>
  <c r="GK164" i="1"/>
  <c r="GP165" i="1"/>
  <c r="GM166" i="1"/>
  <c r="OF166" i="1"/>
  <c r="GJ167" i="1"/>
  <c r="GO168" i="1"/>
  <c r="SB168" i="1"/>
  <c r="GL169" i="1"/>
  <c r="PD169" i="1"/>
  <c r="GQ170" i="1"/>
  <c r="GN171" i="1"/>
  <c r="GK172" i="1"/>
  <c r="GP173" i="1"/>
  <c r="GM174" i="1"/>
  <c r="OF174" i="1"/>
  <c r="GJ175" i="1"/>
  <c r="GO176" i="1"/>
  <c r="GL177" i="1"/>
  <c r="PD177" i="1"/>
  <c r="GQ178" i="1"/>
  <c r="FO179" i="1"/>
  <c r="PZ179" i="1"/>
  <c r="GP179" i="1"/>
  <c r="HS180" i="1"/>
  <c r="PG180" i="1"/>
  <c r="HN181" i="1"/>
  <c r="HO182" i="1"/>
  <c r="SD182" i="1"/>
  <c r="PX184" i="1"/>
  <c r="SF184" i="1"/>
  <c r="HR185" i="1"/>
  <c r="HP187" i="1"/>
  <c r="PU188" i="1"/>
  <c r="HO189" i="1"/>
  <c r="SD189" i="1"/>
  <c r="IB190" i="1"/>
  <c r="FX191" i="1"/>
  <c r="HT191" i="1"/>
  <c r="HN192" i="1"/>
  <c r="HN193" i="1"/>
  <c r="PA194" i="1"/>
  <c r="QA194" i="1"/>
  <c r="FY195" i="1"/>
  <c r="FN196" i="1"/>
  <c r="PZ196" i="1"/>
  <c r="OZ197" i="1"/>
  <c r="PZ197" i="1"/>
  <c r="SD198" i="1"/>
  <c r="PX201" i="1"/>
  <c r="SF202" i="1"/>
  <c r="HQ203" i="1"/>
  <c r="PW204" i="1"/>
  <c r="SB204" i="1"/>
  <c r="HZ205" i="1"/>
  <c r="HO206" i="1"/>
  <c r="IC207" i="1"/>
  <c r="FX208" i="1"/>
  <c r="HT208" i="1"/>
  <c r="HU209" i="1"/>
  <c r="GH152" i="1"/>
  <c r="GP152" i="1"/>
  <c r="GM153" i="1"/>
  <c r="GJ154" i="1"/>
  <c r="GO155" i="1"/>
  <c r="GL156" i="1"/>
  <c r="GI157" i="1"/>
  <c r="GQ157" i="1"/>
  <c r="GN158" i="1"/>
  <c r="GK159" i="1"/>
  <c r="GH160" i="1"/>
  <c r="GP160" i="1"/>
  <c r="GM161" i="1"/>
  <c r="GJ162" i="1"/>
  <c r="GO163" i="1"/>
  <c r="GL164" i="1"/>
  <c r="GI165" i="1"/>
  <c r="GQ165" i="1"/>
  <c r="GN166" i="1"/>
  <c r="GK167" i="1"/>
  <c r="GH168" i="1"/>
  <c r="GP168" i="1"/>
  <c r="GM169" i="1"/>
  <c r="GJ170" i="1"/>
  <c r="GO171" i="1"/>
  <c r="GL172" i="1"/>
  <c r="GI173" i="1"/>
  <c r="GQ173" i="1"/>
  <c r="GN174" i="1"/>
  <c r="GK175" i="1"/>
  <c r="GH176" i="1"/>
  <c r="GP176" i="1"/>
  <c r="GM177" i="1"/>
  <c r="GJ178" i="1"/>
  <c r="HU179" i="1"/>
  <c r="PG179" i="1"/>
  <c r="PT179" i="1"/>
  <c r="PT180" i="1"/>
  <c r="HX180" i="1"/>
  <c r="GJ180" i="1"/>
  <c r="HT180" i="1"/>
  <c r="SG180" i="1"/>
  <c r="ER181" i="1"/>
  <c r="OD181" i="1"/>
  <c r="HO181" i="1"/>
  <c r="PV182" i="1"/>
  <c r="HR183" i="1"/>
  <c r="PY184" i="1"/>
  <c r="HS185" i="1"/>
  <c r="PX186" i="1"/>
  <c r="PW187" i="1"/>
  <c r="HZ188" i="1"/>
  <c r="HS190" i="1"/>
  <c r="PA191" i="1"/>
  <c r="QA191" i="1"/>
  <c r="HO192" i="1"/>
  <c r="PU193" i="1"/>
  <c r="HX194" i="1"/>
  <c r="FY196" i="1"/>
  <c r="PA197" i="1"/>
  <c r="IE197" i="1"/>
  <c r="PV198" i="1"/>
  <c r="HR199" i="1"/>
  <c r="SF199" i="1"/>
  <c r="PY201" i="1"/>
  <c r="HS202" i="1"/>
  <c r="PX203" i="1"/>
  <c r="PX204" i="1"/>
  <c r="SF204" i="1"/>
  <c r="HP206" i="1"/>
  <c r="FX207" i="1"/>
  <c r="HT207" i="1"/>
  <c r="PA208" i="1"/>
  <c r="QA208" i="1"/>
  <c r="PT209" i="1"/>
  <c r="HQ181" i="1"/>
  <c r="GH182" i="1"/>
  <c r="OZ182" i="1"/>
  <c r="HS183" i="1"/>
  <c r="OF183" i="1"/>
  <c r="PE183" i="1"/>
  <c r="HP184" i="1"/>
  <c r="SE184" i="1"/>
  <c r="HU185" i="1"/>
  <c r="HR186" i="1"/>
  <c r="GI187" i="1"/>
  <c r="HO187" i="1"/>
  <c r="PA187" i="1"/>
  <c r="HT188" i="1"/>
  <c r="PF188" i="1"/>
  <c r="PC189" i="1"/>
  <c r="GH190" i="1"/>
  <c r="OZ190" i="1"/>
  <c r="PX190" i="1"/>
  <c r="SC190" i="1"/>
  <c r="HS191" i="1"/>
  <c r="OF191" i="1"/>
  <c r="PE191" i="1"/>
  <c r="HP192" i="1"/>
  <c r="PZ192" i="1"/>
  <c r="FY193" i="1"/>
  <c r="HU193" i="1"/>
  <c r="PW193" i="1"/>
  <c r="GI195" i="1"/>
  <c r="HO195" i="1"/>
  <c r="PA195" i="1"/>
  <c r="PY195" i="1"/>
  <c r="PF196" i="1"/>
  <c r="PV196" i="1"/>
  <c r="HQ197" i="1"/>
  <c r="PC197" i="1"/>
  <c r="GH198" i="1"/>
  <c r="HN198" i="1"/>
  <c r="OZ198" i="1"/>
  <c r="PX198" i="1"/>
  <c r="SC198" i="1"/>
  <c r="HS199" i="1"/>
  <c r="OF199" i="1"/>
  <c r="PE199" i="1"/>
  <c r="HP201" i="1"/>
  <c r="PZ201" i="1"/>
  <c r="FY202" i="1"/>
  <c r="HU202" i="1"/>
  <c r="PG202" i="1"/>
  <c r="PW202" i="1"/>
  <c r="SB202" i="1"/>
  <c r="HR203" i="1"/>
  <c r="PT203" i="1"/>
  <c r="GI204" i="1"/>
  <c r="PA204" i="1"/>
  <c r="PY204" i="1"/>
  <c r="FX205" i="1"/>
  <c r="HT205" i="1"/>
  <c r="PF205" i="1"/>
  <c r="PV205" i="1"/>
  <c r="HQ206" i="1"/>
  <c r="PC206" i="1"/>
  <c r="QA206" i="1"/>
  <c r="GH207" i="1"/>
  <c r="GP207" i="1"/>
  <c r="HN207" i="1"/>
  <c r="ID207" i="1"/>
  <c r="OZ207" i="1"/>
  <c r="PX207" i="1"/>
  <c r="FO208" i="1"/>
  <c r="HS208" i="1"/>
  <c r="IA208" i="1"/>
  <c r="OF208" i="1"/>
  <c r="PE208" i="1"/>
  <c r="PU208" i="1"/>
  <c r="OZ209" i="1"/>
  <c r="PF210" i="1"/>
  <c r="PX212" i="1"/>
  <c r="FX213" i="1"/>
  <c r="HT213" i="1"/>
  <c r="HS214" i="1"/>
  <c r="PW215" i="1"/>
  <c r="HZ217" i="1"/>
  <c r="PW218" i="1"/>
  <c r="FX219" i="1"/>
  <c r="HT219" i="1"/>
  <c r="FN220" i="1"/>
  <c r="HT220" i="1"/>
  <c r="PA221" i="1"/>
  <c r="IE221" i="1"/>
  <c r="PU222" i="1"/>
  <c r="HX223" i="1"/>
  <c r="OZ224" i="1"/>
  <c r="ID224" i="1"/>
  <c r="FN225" i="1"/>
  <c r="PZ225" i="1"/>
  <c r="HX226" i="1"/>
  <c r="PW227" i="1"/>
  <c r="HQ228" i="1"/>
  <c r="PX229" i="1"/>
  <c r="FX230" i="1"/>
  <c r="PX232" i="1"/>
  <c r="HS233" i="1"/>
  <c r="PA234" i="1"/>
  <c r="IE234" i="1"/>
  <c r="PV235" i="1"/>
  <c r="SF235" i="1"/>
  <c r="HR236" i="1"/>
  <c r="PY237" i="1"/>
  <c r="FX239" i="1"/>
  <c r="HT239" i="1"/>
  <c r="OZ240" i="1"/>
  <c r="PZ240" i="1"/>
  <c r="FY241" i="1"/>
  <c r="PU242" i="1"/>
  <c r="PZ244" i="1"/>
  <c r="SB180" i="1"/>
  <c r="GL181" i="1"/>
  <c r="HZ181" i="1"/>
  <c r="PD181" i="1"/>
  <c r="PT181" i="1"/>
  <c r="ER182" i="1"/>
  <c r="GQ182" i="1"/>
  <c r="IE182" i="1"/>
  <c r="PY182" i="1"/>
  <c r="GN183" i="1"/>
  <c r="IB183" i="1"/>
  <c r="PF183" i="1"/>
  <c r="PV183" i="1"/>
  <c r="GK184" i="1"/>
  <c r="HY184" i="1"/>
  <c r="PC184" i="1"/>
  <c r="QA184" i="1"/>
  <c r="GH185" i="1"/>
  <c r="GP185" i="1"/>
  <c r="ID185" i="1"/>
  <c r="OZ185" i="1"/>
  <c r="PX185" i="1"/>
  <c r="FO186" i="1"/>
  <c r="GM186" i="1"/>
  <c r="IA186" i="1"/>
  <c r="PE186" i="1"/>
  <c r="PU186" i="1"/>
  <c r="GJ187" i="1"/>
  <c r="HX187" i="1"/>
  <c r="PZ187" i="1"/>
  <c r="EP188" i="1"/>
  <c r="GO188" i="1"/>
  <c r="IC188" i="1"/>
  <c r="PW188" i="1"/>
  <c r="FN189" i="1"/>
  <c r="GL189" i="1"/>
  <c r="HZ189" i="1"/>
  <c r="OD189" i="1"/>
  <c r="PD189" i="1"/>
  <c r="PT189" i="1"/>
  <c r="ER190" i="1"/>
  <c r="GI190" i="1"/>
  <c r="GQ190" i="1"/>
  <c r="IE190" i="1"/>
  <c r="PA190" i="1"/>
  <c r="PY190" i="1"/>
  <c r="GN191" i="1"/>
  <c r="IB191" i="1"/>
  <c r="PF191" i="1"/>
  <c r="PV191" i="1"/>
  <c r="GK192" i="1"/>
  <c r="HY192" i="1"/>
  <c r="PC192" i="1"/>
  <c r="QA192" i="1"/>
  <c r="GH193" i="1"/>
  <c r="GP193" i="1"/>
  <c r="ID193" i="1"/>
  <c r="OZ193" i="1"/>
  <c r="PX193" i="1"/>
  <c r="FO194" i="1"/>
  <c r="GM194" i="1"/>
  <c r="IA194" i="1"/>
  <c r="PE194" i="1"/>
  <c r="PU194" i="1"/>
  <c r="GJ195" i="1"/>
  <c r="HX195" i="1"/>
  <c r="PZ195" i="1"/>
  <c r="EP196" i="1"/>
  <c r="GO196" i="1"/>
  <c r="IC196" i="1"/>
  <c r="PW196" i="1"/>
  <c r="SB196" i="1"/>
  <c r="FN197" i="1"/>
  <c r="GL197" i="1"/>
  <c r="HZ197" i="1"/>
  <c r="OD197" i="1"/>
  <c r="PD197" i="1"/>
  <c r="PT197" i="1"/>
  <c r="ER198" i="1"/>
  <c r="GI198" i="1"/>
  <c r="GQ198" i="1"/>
  <c r="IE198" i="1"/>
  <c r="PA198" i="1"/>
  <c r="PY198" i="1"/>
  <c r="GN199" i="1"/>
  <c r="IB199" i="1"/>
  <c r="PF199" i="1"/>
  <c r="PV199" i="1"/>
  <c r="GK201" i="1"/>
  <c r="HY201" i="1"/>
  <c r="PC201" i="1"/>
  <c r="QA201" i="1"/>
  <c r="GH202" i="1"/>
  <c r="GP202" i="1"/>
  <c r="ID202" i="1"/>
  <c r="OZ202" i="1"/>
  <c r="PX202" i="1"/>
  <c r="SC202" i="1"/>
  <c r="FO203" i="1"/>
  <c r="GM203" i="1"/>
  <c r="IA203" i="1"/>
  <c r="PE203" i="1"/>
  <c r="PU203" i="1"/>
  <c r="GJ204" i="1"/>
  <c r="HX204" i="1"/>
  <c r="PZ204" i="1"/>
  <c r="GO205" i="1"/>
  <c r="IC205" i="1"/>
  <c r="PW205" i="1"/>
  <c r="FN206" i="1"/>
  <c r="GL206" i="1"/>
  <c r="HZ206" i="1"/>
  <c r="OD206" i="1"/>
  <c r="PD206" i="1"/>
  <c r="PT206" i="1"/>
  <c r="ER207" i="1"/>
  <c r="GI207" i="1"/>
  <c r="GQ207" i="1"/>
  <c r="IE207" i="1"/>
  <c r="PA207" i="1"/>
  <c r="PY207" i="1"/>
  <c r="GN208" i="1"/>
  <c r="IB208" i="1"/>
  <c r="PF208" i="1"/>
  <c r="PV208" i="1"/>
  <c r="PA209" i="1"/>
  <c r="GK209" i="1"/>
  <c r="ID209" i="1"/>
  <c r="PV210" i="1"/>
  <c r="FN211" i="1"/>
  <c r="PY211" i="1"/>
  <c r="IC211" i="1"/>
  <c r="GO211" i="1"/>
  <c r="HS211" i="1"/>
  <c r="PY212" i="1"/>
  <c r="FO213" i="1"/>
  <c r="QA213" i="1"/>
  <c r="PZ214" i="1"/>
  <c r="SF214" i="1"/>
  <c r="PX215" i="1"/>
  <c r="SF215" i="1"/>
  <c r="IA217" i="1"/>
  <c r="HR218" i="1"/>
  <c r="FY219" i="1"/>
  <c r="HU219" i="1"/>
  <c r="QA220" i="1"/>
  <c r="HN221" i="1"/>
  <c r="SC221" i="1"/>
  <c r="PV222" i="1"/>
  <c r="HY223" i="1"/>
  <c r="FY224" i="1"/>
  <c r="HU224" i="1"/>
  <c r="FO225" i="1"/>
  <c r="HU225" i="1"/>
  <c r="HO226" i="1"/>
  <c r="SE226" i="1"/>
  <c r="IB227" i="1"/>
  <c r="HR228" i="1"/>
  <c r="PY229" i="1"/>
  <c r="FO230" i="1"/>
  <c r="IE230" i="1"/>
  <c r="PZ231" i="1"/>
  <c r="IC232" i="1"/>
  <c r="FN233" i="1"/>
  <c r="PZ233" i="1"/>
  <c r="HX234" i="1"/>
  <c r="PW235" i="1"/>
  <c r="PY236" i="1"/>
  <c r="OZ237" i="1"/>
  <c r="ID237" i="1"/>
  <c r="FO239" i="1"/>
  <c r="QA239" i="1"/>
  <c r="PA240" i="1"/>
  <c r="QA240" i="1"/>
  <c r="HN241" i="1"/>
  <c r="HZ242" i="1"/>
  <c r="HS181" i="1"/>
  <c r="HP182" i="1"/>
  <c r="HR184" i="1"/>
  <c r="OD184" i="1"/>
  <c r="HO185" i="1"/>
  <c r="PF186" i="1"/>
  <c r="PC187" i="1"/>
  <c r="HN188" i="1"/>
  <c r="OZ188" i="1"/>
  <c r="HS189" i="1"/>
  <c r="PE189" i="1"/>
  <c r="SE190" i="1"/>
  <c r="HU191" i="1"/>
  <c r="HR192" i="1"/>
  <c r="OD192" i="1"/>
  <c r="PA193" i="1"/>
  <c r="HT194" i="1"/>
  <c r="PF194" i="1"/>
  <c r="HQ195" i="1"/>
  <c r="PC195" i="1"/>
  <c r="OZ196" i="1"/>
  <c r="HS197" i="1"/>
  <c r="PE197" i="1"/>
  <c r="SE198" i="1"/>
  <c r="OD201" i="1"/>
  <c r="HO202" i="1"/>
  <c r="HT203" i="1"/>
  <c r="PF203" i="1"/>
  <c r="PC204" i="1"/>
  <c r="HN205" i="1"/>
  <c r="OF206" i="1"/>
  <c r="PE206" i="1"/>
  <c r="HP207" i="1"/>
  <c r="HU208" i="1"/>
  <c r="PC209" i="1"/>
  <c r="FX210" i="1"/>
  <c r="PW210" i="1"/>
  <c r="PD210" i="1"/>
  <c r="HT211" i="1"/>
  <c r="SG211" i="1"/>
  <c r="OZ212" i="1"/>
  <c r="GH212" i="1"/>
  <c r="FX212" i="1"/>
  <c r="FN212" i="1"/>
  <c r="ID212" i="1"/>
  <c r="HN213" i="1"/>
  <c r="PA214" i="1"/>
  <c r="QA214" i="1"/>
  <c r="IC215" i="1"/>
  <c r="SC215" i="1"/>
  <c r="HR217" i="1"/>
  <c r="PY218" i="1"/>
  <c r="PT219" i="1"/>
  <c r="PT220" i="1"/>
  <c r="HO221" i="1"/>
  <c r="IA222" i="1"/>
  <c r="SD222" i="1"/>
  <c r="PT225" i="1"/>
  <c r="HP226" i="1"/>
  <c r="SD226" i="1"/>
  <c r="IC227" i="1"/>
  <c r="PY228" i="1"/>
  <c r="OZ229" i="1"/>
  <c r="ID229" i="1"/>
  <c r="PA231" i="1"/>
  <c r="QA231" i="1"/>
  <c r="OZ232" i="1"/>
  <c r="ID232" i="1"/>
  <c r="FO233" i="1"/>
  <c r="HO234" i="1"/>
  <c r="SE234" i="1"/>
  <c r="IB235" i="1"/>
  <c r="FN236" i="1"/>
  <c r="HT236" i="1"/>
  <c r="PA237" i="1"/>
  <c r="IE237" i="1"/>
  <c r="HX240" i="1"/>
  <c r="PU241" i="1"/>
  <c r="SE241" i="1"/>
  <c r="IA242" i="1"/>
  <c r="OZ243" i="1"/>
  <c r="HQ182" i="1"/>
  <c r="PC182" i="1"/>
  <c r="HS184" i="1"/>
  <c r="OF184" i="1"/>
  <c r="HP185" i="1"/>
  <c r="HU186" i="1"/>
  <c r="HR187" i="1"/>
  <c r="HT189" i="1"/>
  <c r="HQ190" i="1"/>
  <c r="PC190" i="1"/>
  <c r="HS192" i="1"/>
  <c r="OF192" i="1"/>
  <c r="HP193" i="1"/>
  <c r="HU194" i="1"/>
  <c r="HO196" i="1"/>
  <c r="HT197" i="1"/>
  <c r="HQ198" i="1"/>
  <c r="PC198" i="1"/>
  <c r="HN199" i="1"/>
  <c r="HS201" i="1"/>
  <c r="OF201" i="1"/>
  <c r="HP202" i="1"/>
  <c r="HU203" i="1"/>
  <c r="HR204" i="1"/>
  <c r="HO205" i="1"/>
  <c r="HT206" i="1"/>
  <c r="HQ207" i="1"/>
  <c r="PC207" i="1"/>
  <c r="HN208" i="1"/>
  <c r="PY209" i="1"/>
  <c r="PA210" i="1"/>
  <c r="GI210" i="1"/>
  <c r="IB210" i="1"/>
  <c r="GN210" i="1"/>
  <c r="QA211" i="1"/>
  <c r="SE211" i="1"/>
  <c r="PA212" i="1"/>
  <c r="IE212" i="1"/>
  <c r="PU213" i="1"/>
  <c r="HX214" i="1"/>
  <c r="OZ215" i="1"/>
  <c r="ID215" i="1"/>
  <c r="HS217" i="1"/>
  <c r="OZ218" i="1"/>
  <c r="PZ218" i="1"/>
  <c r="HY220" i="1"/>
  <c r="PV221" i="1"/>
  <c r="SF221" i="1"/>
  <c r="IB222" i="1"/>
  <c r="HQ223" i="1"/>
  <c r="PU224" i="1"/>
  <c r="PU225" i="1"/>
  <c r="PW226" i="1"/>
  <c r="FX227" i="1"/>
  <c r="HT227" i="1"/>
  <c r="FN228" i="1"/>
  <c r="HT228" i="1"/>
  <c r="PA229" i="1"/>
  <c r="IE229" i="1"/>
  <c r="PU230" i="1"/>
  <c r="SE230" i="1"/>
  <c r="HX231" i="1"/>
  <c r="FY232" i="1"/>
  <c r="HU232" i="1"/>
  <c r="PT233" i="1"/>
  <c r="SE233" i="1"/>
  <c r="SD234" i="1"/>
  <c r="IC235" i="1"/>
  <c r="PA236" i="1"/>
  <c r="QA236" i="1"/>
  <c r="HN237" i="1"/>
  <c r="PU239" i="1"/>
  <c r="HY240" i="1"/>
  <c r="PX242" i="1"/>
  <c r="PA243" i="1"/>
  <c r="FY181" i="1"/>
  <c r="GO181" i="1"/>
  <c r="HU181" i="1"/>
  <c r="IC181" i="1"/>
  <c r="FN182" i="1"/>
  <c r="GL182" i="1"/>
  <c r="HZ182" i="1"/>
  <c r="PD182" i="1"/>
  <c r="GI183" i="1"/>
  <c r="GQ183" i="1"/>
  <c r="HO183" i="1"/>
  <c r="IE183" i="1"/>
  <c r="FX184" i="1"/>
  <c r="GN184" i="1"/>
  <c r="HT184" i="1"/>
  <c r="IB184" i="1"/>
  <c r="GK185" i="1"/>
  <c r="HQ185" i="1"/>
  <c r="HY185" i="1"/>
  <c r="GP186" i="1"/>
  <c r="ID186" i="1"/>
  <c r="FO187" i="1"/>
  <c r="GM187" i="1"/>
  <c r="HS187" i="1"/>
  <c r="IA187" i="1"/>
  <c r="OF187" i="1"/>
  <c r="PE187" i="1"/>
  <c r="GJ188" i="1"/>
  <c r="HX188" i="1"/>
  <c r="FY189" i="1"/>
  <c r="GO189" i="1"/>
  <c r="HU189" i="1"/>
  <c r="IC189" i="1"/>
  <c r="FN190" i="1"/>
  <c r="GL190" i="1"/>
  <c r="HZ190" i="1"/>
  <c r="PD190" i="1"/>
  <c r="ER191" i="1"/>
  <c r="GI191" i="1"/>
  <c r="GQ191" i="1"/>
  <c r="HO191" i="1"/>
  <c r="IE191" i="1"/>
  <c r="FX192" i="1"/>
  <c r="GN192" i="1"/>
  <c r="HT192" i="1"/>
  <c r="IB192" i="1"/>
  <c r="GK193" i="1"/>
  <c r="HY193" i="1"/>
  <c r="GH194" i="1"/>
  <c r="GP194" i="1"/>
  <c r="HN194" i="1"/>
  <c r="ID194" i="1"/>
  <c r="FO195" i="1"/>
  <c r="GM195" i="1"/>
  <c r="IA195" i="1"/>
  <c r="OF195" i="1"/>
  <c r="PE195" i="1"/>
  <c r="GJ196" i="1"/>
  <c r="HP196" i="1"/>
  <c r="HX196" i="1"/>
  <c r="FY197" i="1"/>
  <c r="GO197" i="1"/>
  <c r="HU197" i="1"/>
  <c r="IC197" i="1"/>
  <c r="SB197" i="1"/>
  <c r="FN198" i="1"/>
  <c r="GL198" i="1"/>
  <c r="HR198" i="1"/>
  <c r="HZ198" i="1"/>
  <c r="PD198" i="1"/>
  <c r="GI199" i="1"/>
  <c r="GQ199" i="1"/>
  <c r="HO199" i="1"/>
  <c r="IE199" i="1"/>
  <c r="FX201" i="1"/>
  <c r="GN201" i="1"/>
  <c r="HT201" i="1"/>
  <c r="IB201" i="1"/>
  <c r="GK202" i="1"/>
  <c r="HY202" i="1"/>
  <c r="GH203" i="1"/>
  <c r="GP203" i="1"/>
  <c r="HN203" i="1"/>
  <c r="ID203" i="1"/>
  <c r="FO204" i="1"/>
  <c r="GM204" i="1"/>
  <c r="HS204" i="1"/>
  <c r="IA204" i="1"/>
  <c r="OF204" i="1"/>
  <c r="PE204" i="1"/>
  <c r="GJ205" i="1"/>
  <c r="HX205" i="1"/>
  <c r="FY206" i="1"/>
  <c r="GO206" i="1"/>
  <c r="IC206" i="1"/>
  <c r="FN207" i="1"/>
  <c r="GL207" i="1"/>
  <c r="HR207" i="1"/>
  <c r="HZ207" i="1"/>
  <c r="PD207" i="1"/>
  <c r="GI208" i="1"/>
  <c r="GQ208" i="1"/>
  <c r="HO208" i="1"/>
  <c r="IE208" i="1"/>
  <c r="FX209" i="1"/>
  <c r="GN209" i="1"/>
  <c r="OD209" i="1"/>
  <c r="FN210" i="1"/>
  <c r="PY210" i="1"/>
  <c r="GO210" i="1"/>
  <c r="PX210" i="1"/>
  <c r="PT211" i="1"/>
  <c r="HN212" i="1"/>
  <c r="PV213" i="1"/>
  <c r="HY214" i="1"/>
  <c r="FY215" i="1"/>
  <c r="FN217" i="1"/>
  <c r="PZ217" i="1"/>
  <c r="PA218" i="1"/>
  <c r="IE218" i="1"/>
  <c r="PV219" i="1"/>
  <c r="HZ220" i="1"/>
  <c r="SE220" i="1"/>
  <c r="HS222" i="1"/>
  <c r="PX223" i="1"/>
  <c r="HP224" i="1"/>
  <c r="HZ225" i="1"/>
  <c r="FY227" i="1"/>
  <c r="QA228" i="1"/>
  <c r="PV230" i="1"/>
  <c r="SD230" i="1"/>
  <c r="HY231" i="1"/>
  <c r="HN232" i="1"/>
  <c r="PU233" i="1"/>
  <c r="PW234" i="1"/>
  <c r="FX235" i="1"/>
  <c r="PT236" i="1"/>
  <c r="PV239" i="1"/>
  <c r="HP240" i="1"/>
  <c r="PW241" i="1"/>
  <c r="SF241" i="1"/>
  <c r="IC242" i="1"/>
  <c r="GM182" i="1"/>
  <c r="IA182" i="1"/>
  <c r="OF182" i="1"/>
  <c r="GJ183" i="1"/>
  <c r="HX183" i="1"/>
  <c r="GO184" i="1"/>
  <c r="IC184" i="1"/>
  <c r="SB184" i="1"/>
  <c r="FN185" i="1"/>
  <c r="GL185" i="1"/>
  <c r="HZ185" i="1"/>
  <c r="PD185" i="1"/>
  <c r="GI186" i="1"/>
  <c r="GQ186" i="1"/>
  <c r="IE186" i="1"/>
  <c r="GN187" i="1"/>
  <c r="IB187" i="1"/>
  <c r="GK188" i="1"/>
  <c r="HY188" i="1"/>
  <c r="GH189" i="1"/>
  <c r="GP189" i="1"/>
  <c r="ID189" i="1"/>
  <c r="FO190" i="1"/>
  <c r="GM190" i="1"/>
  <c r="IA190" i="1"/>
  <c r="OF190" i="1"/>
  <c r="GJ191" i="1"/>
  <c r="HX191" i="1"/>
  <c r="GO192" i="1"/>
  <c r="IC192" i="1"/>
  <c r="FN193" i="1"/>
  <c r="GL193" i="1"/>
  <c r="HZ193" i="1"/>
  <c r="PD193" i="1"/>
  <c r="GI194" i="1"/>
  <c r="GQ194" i="1"/>
  <c r="IE194" i="1"/>
  <c r="GN195" i="1"/>
  <c r="IB195" i="1"/>
  <c r="GK196" i="1"/>
  <c r="HY196" i="1"/>
  <c r="GH197" i="1"/>
  <c r="GP197" i="1"/>
  <c r="ID197" i="1"/>
  <c r="SC197" i="1"/>
  <c r="FO198" i="1"/>
  <c r="GM198" i="1"/>
  <c r="IA198" i="1"/>
  <c r="OF198" i="1"/>
  <c r="GJ199" i="1"/>
  <c r="HX199" i="1"/>
  <c r="GO201" i="1"/>
  <c r="IC201" i="1"/>
  <c r="FN202" i="1"/>
  <c r="GL202" i="1"/>
  <c r="HZ202" i="1"/>
  <c r="PD202" i="1"/>
  <c r="GI203" i="1"/>
  <c r="GQ203" i="1"/>
  <c r="IE203" i="1"/>
  <c r="GN204" i="1"/>
  <c r="IB204" i="1"/>
  <c r="GK205" i="1"/>
  <c r="HY205" i="1"/>
  <c r="PC205" i="1"/>
  <c r="GH206" i="1"/>
  <c r="GP206" i="1"/>
  <c r="ID206" i="1"/>
  <c r="FO207" i="1"/>
  <c r="GM207" i="1"/>
  <c r="HS207" i="1"/>
  <c r="IA207" i="1"/>
  <c r="OF207" i="1"/>
  <c r="GJ208" i="1"/>
  <c r="HX208" i="1"/>
  <c r="IE209" i="1"/>
  <c r="GQ209" i="1"/>
  <c r="GO209" i="1"/>
  <c r="PX209" i="1"/>
  <c r="FO210" i="1"/>
  <c r="HT210" i="1"/>
  <c r="PG210" i="1"/>
  <c r="HY211" i="1"/>
  <c r="SF211" i="1"/>
  <c r="EO212" i="1"/>
  <c r="OF212" i="1"/>
  <c r="HO212" i="1"/>
  <c r="IA213" i="1"/>
  <c r="HN215" i="1"/>
  <c r="FO217" i="1"/>
  <c r="HU217" i="1"/>
  <c r="HX218" i="1"/>
  <c r="PW219" i="1"/>
  <c r="HQ220" i="1"/>
  <c r="PX221" i="1"/>
  <c r="SD221" i="1"/>
  <c r="FX222" i="1"/>
  <c r="HT222" i="1"/>
  <c r="PW224" i="1"/>
  <c r="IA225" i="1"/>
  <c r="PY226" i="1"/>
  <c r="PT227" i="1"/>
  <c r="PT228" i="1"/>
  <c r="HO229" i="1"/>
  <c r="IA230" i="1"/>
  <c r="SF230" i="1"/>
  <c r="HP231" i="1"/>
  <c r="PU232" i="1"/>
  <c r="HZ233" i="1"/>
  <c r="HR234" i="1"/>
  <c r="SC234" i="1"/>
  <c r="FY235" i="1"/>
  <c r="HU235" i="1"/>
  <c r="HY236" i="1"/>
  <c r="PV237" i="1"/>
  <c r="IA239" i="1"/>
  <c r="HQ240" i="1"/>
  <c r="PX241" i="1"/>
  <c r="FN242" i="1"/>
  <c r="ID242" i="1"/>
  <c r="PU243" i="1"/>
  <c r="GL180" i="1"/>
  <c r="GI181" i="1"/>
  <c r="GQ181" i="1"/>
  <c r="GN182" i="1"/>
  <c r="GK183" i="1"/>
  <c r="PC183" i="1"/>
  <c r="GH184" i="1"/>
  <c r="GP184" i="1"/>
  <c r="GM185" i="1"/>
  <c r="OF185" i="1"/>
  <c r="GJ186" i="1"/>
  <c r="GO187" i="1"/>
  <c r="GL188" i="1"/>
  <c r="GI189" i="1"/>
  <c r="GQ189" i="1"/>
  <c r="GN190" i="1"/>
  <c r="GK191" i="1"/>
  <c r="PC191" i="1"/>
  <c r="GH192" i="1"/>
  <c r="GP192" i="1"/>
  <c r="GM193" i="1"/>
  <c r="OF193" i="1"/>
  <c r="GJ194" i="1"/>
  <c r="GO195" i="1"/>
  <c r="GL196" i="1"/>
  <c r="GI197" i="1"/>
  <c r="GQ197" i="1"/>
  <c r="GN198" i="1"/>
  <c r="GK199" i="1"/>
  <c r="PC199" i="1"/>
  <c r="GH201" i="1"/>
  <c r="GP201" i="1"/>
  <c r="GM202" i="1"/>
  <c r="OF202" i="1"/>
  <c r="GJ203" i="1"/>
  <c r="GO204" i="1"/>
  <c r="GL205" i="1"/>
  <c r="GI206" i="1"/>
  <c r="GQ206" i="1"/>
  <c r="GN207" i="1"/>
  <c r="PC208" i="1"/>
  <c r="GP209" i="1"/>
  <c r="FY210" i="1"/>
  <c r="IE210" i="1"/>
  <c r="GQ210" i="1"/>
  <c r="OD210" i="1"/>
  <c r="HZ211" i="1"/>
  <c r="SC211" i="1"/>
  <c r="PV212" i="1"/>
  <c r="IB213" i="1"/>
  <c r="HQ214" i="1"/>
  <c r="PU215" i="1"/>
  <c r="PT217" i="1"/>
  <c r="IB219" i="1"/>
  <c r="SF220" i="1"/>
  <c r="PY221" i="1"/>
  <c r="FO222" i="1"/>
  <c r="QA222" i="1"/>
  <c r="PZ223" i="1"/>
  <c r="PX224" i="1"/>
  <c r="HR225" i="1"/>
  <c r="OZ226" i="1"/>
  <c r="PZ226" i="1"/>
  <c r="HO227" i="1"/>
  <c r="HY228" i="1"/>
  <c r="PV229" i="1"/>
  <c r="IB230" i="1"/>
  <c r="HQ231" i="1"/>
  <c r="IA233" i="1"/>
  <c r="PY234" i="1"/>
  <c r="PT235" i="1"/>
  <c r="HZ236" i="1"/>
  <c r="IB239" i="1"/>
  <c r="PX240" i="1"/>
  <c r="IC241" i="1"/>
  <c r="QA242" i="1"/>
  <c r="HO209" i="1"/>
  <c r="QA209" i="1"/>
  <c r="GH210" i="1"/>
  <c r="OF210" i="1"/>
  <c r="HQ211" i="1"/>
  <c r="HS213" i="1"/>
  <c r="PX214" i="1"/>
  <c r="SE214" i="1"/>
  <c r="HP215" i="1"/>
  <c r="SB215" i="1"/>
  <c r="PU217" i="1"/>
  <c r="IC219" i="1"/>
  <c r="PY220" i="1"/>
  <c r="SC220" i="1"/>
  <c r="OZ221" i="1"/>
  <c r="ID221" i="1"/>
  <c r="HN222" i="1"/>
  <c r="PA223" i="1"/>
  <c r="QA223" i="1"/>
  <c r="IC224" i="1"/>
  <c r="PA226" i="1"/>
  <c r="IE226" i="1"/>
  <c r="PV227" i="1"/>
  <c r="HZ228" i="1"/>
  <c r="HQ229" i="1"/>
  <c r="HS230" i="1"/>
  <c r="PX231" i="1"/>
  <c r="SE231" i="1"/>
  <c r="PW232" i="1"/>
  <c r="OZ234" i="1"/>
  <c r="PZ234" i="1"/>
  <c r="HO235" i="1"/>
  <c r="PX237" i="1"/>
  <c r="HS239" i="1"/>
  <c r="OZ241" i="1"/>
  <c r="ID241" i="1"/>
  <c r="PT242" i="1"/>
  <c r="SE242" i="1"/>
  <c r="HP212" i="1"/>
  <c r="HU213" i="1"/>
  <c r="HR214" i="1"/>
  <c r="PD214" i="1"/>
  <c r="HO215" i="1"/>
  <c r="HT217" i="1"/>
  <c r="HQ218" i="1"/>
  <c r="PC218" i="1"/>
  <c r="HN219" i="1"/>
  <c r="PX219" i="1"/>
  <c r="HS220" i="1"/>
  <c r="OF220" i="1"/>
  <c r="PU220" i="1"/>
  <c r="HP221" i="1"/>
  <c r="PZ221" i="1"/>
  <c r="SE221" i="1"/>
  <c r="FY222" i="1"/>
  <c r="HU222" i="1"/>
  <c r="PW222" i="1"/>
  <c r="HR223" i="1"/>
  <c r="PD223" i="1"/>
  <c r="HO224" i="1"/>
  <c r="PY224" i="1"/>
  <c r="FX225" i="1"/>
  <c r="HT225" i="1"/>
  <c r="PF225" i="1"/>
  <c r="PV225" i="1"/>
  <c r="HQ226" i="1"/>
  <c r="PC226" i="1"/>
  <c r="QA226" i="1"/>
  <c r="HN227" i="1"/>
  <c r="OZ227" i="1"/>
  <c r="PX227" i="1"/>
  <c r="HS228" i="1"/>
  <c r="OF228" i="1"/>
  <c r="PE228" i="1"/>
  <c r="PU228" i="1"/>
  <c r="HP229" i="1"/>
  <c r="PZ229" i="1"/>
  <c r="FY230" i="1"/>
  <c r="PG230" i="1"/>
  <c r="PW230" i="1"/>
  <c r="SB230" i="1"/>
  <c r="PD231" i="1"/>
  <c r="PT231" i="1"/>
  <c r="ER232" i="1"/>
  <c r="GI232" i="1"/>
  <c r="HO232" i="1"/>
  <c r="PA232" i="1"/>
  <c r="PY232" i="1"/>
  <c r="EO233" i="1"/>
  <c r="FX233" i="1"/>
  <c r="PV233" i="1"/>
  <c r="PC234" i="1"/>
  <c r="QA234" i="1"/>
  <c r="GH235" i="1"/>
  <c r="OZ235" i="1"/>
  <c r="PX235" i="1"/>
  <c r="HS236" i="1"/>
  <c r="OF236" i="1"/>
  <c r="PE236" i="1"/>
  <c r="PU236" i="1"/>
  <c r="HP237" i="1"/>
  <c r="PZ237" i="1"/>
  <c r="FY239" i="1"/>
  <c r="HU239" i="1"/>
  <c r="PW239" i="1"/>
  <c r="HR240" i="1"/>
  <c r="PT240" i="1"/>
  <c r="ER241" i="1"/>
  <c r="GI241" i="1"/>
  <c r="HO241" i="1"/>
  <c r="PA241" i="1"/>
  <c r="PY241" i="1"/>
  <c r="SD241" i="1"/>
  <c r="EO242" i="1"/>
  <c r="FX242" i="1"/>
  <c r="HT242" i="1"/>
  <c r="PZ242" i="1"/>
  <c r="SB242" i="1"/>
  <c r="PT243" i="1"/>
  <c r="GH243" i="1"/>
  <c r="PG243" i="1"/>
  <c r="SE243" i="1"/>
  <c r="SB243" i="1"/>
  <c r="SG243" i="1"/>
  <c r="ER244" i="1"/>
  <c r="OD244" i="1"/>
  <c r="HN244" i="1"/>
  <c r="PE244" i="1"/>
  <c r="PD244" i="1"/>
  <c r="SD244" i="1"/>
  <c r="OZ245" i="1"/>
  <c r="HS245" i="1"/>
  <c r="IA246" i="1"/>
  <c r="OZ247" i="1"/>
  <c r="PZ247" i="1"/>
  <c r="FN248" i="1"/>
  <c r="HT248" i="1"/>
  <c r="HS249" i="1"/>
  <c r="HT250" i="1"/>
  <c r="PA251" i="1"/>
  <c r="OZ252" i="1"/>
  <c r="ID252" i="1"/>
  <c r="HO253" i="1"/>
  <c r="SC253" i="1"/>
  <c r="HP254" i="1"/>
  <c r="HX255" i="1"/>
  <c r="HY256" i="1"/>
  <c r="HN257" i="1"/>
  <c r="FX211" i="1"/>
  <c r="GN211" i="1"/>
  <c r="IB211" i="1"/>
  <c r="PV211" i="1"/>
  <c r="GK212" i="1"/>
  <c r="HY212" i="1"/>
  <c r="QA212" i="1"/>
  <c r="GH213" i="1"/>
  <c r="GP213" i="1"/>
  <c r="ID213" i="1"/>
  <c r="OZ213" i="1"/>
  <c r="PX213" i="1"/>
  <c r="FO214" i="1"/>
  <c r="GM214" i="1"/>
  <c r="IA214" i="1"/>
  <c r="PE214" i="1"/>
  <c r="PU214" i="1"/>
  <c r="GJ215" i="1"/>
  <c r="HX215" i="1"/>
  <c r="PZ215" i="1"/>
  <c r="SE215" i="1"/>
  <c r="FY217" i="1"/>
  <c r="GO217" i="1"/>
  <c r="IC217" i="1"/>
  <c r="PW217" i="1"/>
  <c r="FN218" i="1"/>
  <c r="GL218" i="1"/>
  <c r="HZ218" i="1"/>
  <c r="OD218" i="1"/>
  <c r="PD218" i="1"/>
  <c r="PT218" i="1"/>
  <c r="GI219" i="1"/>
  <c r="GQ219" i="1"/>
  <c r="IE219" i="1"/>
  <c r="PA219" i="1"/>
  <c r="PY219" i="1"/>
  <c r="FX220" i="1"/>
  <c r="GN220" i="1"/>
  <c r="IB220" i="1"/>
  <c r="PV220" i="1"/>
  <c r="GK221" i="1"/>
  <c r="HY221" i="1"/>
  <c r="QA221" i="1"/>
  <c r="GH222" i="1"/>
  <c r="GP222" i="1"/>
  <c r="ID222" i="1"/>
  <c r="OZ222" i="1"/>
  <c r="PX222" i="1"/>
  <c r="SC222" i="1"/>
  <c r="FO223" i="1"/>
  <c r="GM223" i="1"/>
  <c r="IA223" i="1"/>
  <c r="PE223" i="1"/>
  <c r="PU223" i="1"/>
  <c r="GJ224" i="1"/>
  <c r="HX224" i="1"/>
  <c r="PZ224" i="1"/>
  <c r="FY225" i="1"/>
  <c r="GO225" i="1"/>
  <c r="IC225" i="1"/>
  <c r="PW225" i="1"/>
  <c r="FN226" i="1"/>
  <c r="GL226" i="1"/>
  <c r="HZ226" i="1"/>
  <c r="OD226" i="1"/>
  <c r="PD226" i="1"/>
  <c r="PT226" i="1"/>
  <c r="ER227" i="1"/>
  <c r="GI227" i="1"/>
  <c r="GQ227" i="1"/>
  <c r="IE227" i="1"/>
  <c r="PA227" i="1"/>
  <c r="PY227" i="1"/>
  <c r="FX228" i="1"/>
  <c r="GN228" i="1"/>
  <c r="IB228" i="1"/>
  <c r="PV228" i="1"/>
  <c r="GK229" i="1"/>
  <c r="HY229" i="1"/>
  <c r="QA229" i="1"/>
  <c r="GH230" i="1"/>
  <c r="GP230" i="1"/>
  <c r="ID230" i="1"/>
  <c r="OZ230" i="1"/>
  <c r="PX230" i="1"/>
  <c r="SC230" i="1"/>
  <c r="FO231" i="1"/>
  <c r="GM231" i="1"/>
  <c r="IA231" i="1"/>
  <c r="PE231" i="1"/>
  <c r="PU231" i="1"/>
  <c r="GJ232" i="1"/>
  <c r="HX232" i="1"/>
  <c r="PZ232" i="1"/>
  <c r="FY233" i="1"/>
  <c r="GO233" i="1"/>
  <c r="IC233" i="1"/>
  <c r="PW233" i="1"/>
  <c r="FN234" i="1"/>
  <c r="GL234" i="1"/>
  <c r="HZ234" i="1"/>
  <c r="OD234" i="1"/>
  <c r="PD234" i="1"/>
  <c r="PT234" i="1"/>
  <c r="ER235" i="1"/>
  <c r="GI235" i="1"/>
  <c r="GQ235" i="1"/>
  <c r="IE235" i="1"/>
  <c r="PA235" i="1"/>
  <c r="PY235" i="1"/>
  <c r="FX236" i="1"/>
  <c r="GN236" i="1"/>
  <c r="IB236" i="1"/>
  <c r="PV236" i="1"/>
  <c r="GK237" i="1"/>
  <c r="HY237" i="1"/>
  <c r="PC237" i="1"/>
  <c r="QA237" i="1"/>
  <c r="GH239" i="1"/>
  <c r="GP239" i="1"/>
  <c r="ID239" i="1"/>
  <c r="OZ239" i="1"/>
  <c r="PX239" i="1"/>
  <c r="FO240" i="1"/>
  <c r="GM240" i="1"/>
  <c r="IA240" i="1"/>
  <c r="PE240" i="1"/>
  <c r="PU240" i="1"/>
  <c r="GJ241" i="1"/>
  <c r="HX241" i="1"/>
  <c r="PZ241" i="1"/>
  <c r="FY242" i="1"/>
  <c r="GO242" i="1"/>
  <c r="HU242" i="1"/>
  <c r="SC242" i="1"/>
  <c r="GI243" i="1"/>
  <c r="EO244" i="1"/>
  <c r="HY244" i="1"/>
  <c r="FO245" i="1"/>
  <c r="PA245" i="1"/>
  <c r="GI245" i="1"/>
  <c r="ID245" i="1"/>
  <c r="HR246" i="1"/>
  <c r="PX246" i="1"/>
  <c r="IB246" i="1"/>
  <c r="GN246" i="1"/>
  <c r="HU247" i="1"/>
  <c r="FY248" i="1"/>
  <c r="HU248" i="1"/>
  <c r="FN249" i="1"/>
  <c r="PZ249" i="1"/>
  <c r="PA250" i="1"/>
  <c r="IE250" i="1"/>
  <c r="PT251" i="1"/>
  <c r="PA252" i="1"/>
  <c r="QA252" i="1"/>
  <c r="PV253" i="1"/>
  <c r="SD253" i="1"/>
  <c r="IA254" i="1"/>
  <c r="HO255" i="1"/>
  <c r="HU211" i="1"/>
  <c r="SB211" i="1"/>
  <c r="GL212" i="1"/>
  <c r="HZ212" i="1"/>
  <c r="OD212" i="1"/>
  <c r="PD212" i="1"/>
  <c r="GI213" i="1"/>
  <c r="GQ213" i="1"/>
  <c r="IE213" i="1"/>
  <c r="PA213" i="1"/>
  <c r="GN214" i="1"/>
  <c r="HT214" i="1"/>
  <c r="IB214" i="1"/>
  <c r="GK215" i="1"/>
  <c r="HY215" i="1"/>
  <c r="PC215" i="1"/>
  <c r="GH217" i="1"/>
  <c r="GP217" i="1"/>
  <c r="HN217" i="1"/>
  <c r="ID217" i="1"/>
  <c r="OZ217" i="1"/>
  <c r="FO218" i="1"/>
  <c r="GM218" i="1"/>
  <c r="HS218" i="1"/>
  <c r="IA218" i="1"/>
  <c r="GJ219" i="1"/>
  <c r="HP219" i="1"/>
  <c r="HX219" i="1"/>
  <c r="GO220" i="1"/>
  <c r="IC220" i="1"/>
  <c r="SB220" i="1"/>
  <c r="FN221" i="1"/>
  <c r="GL221" i="1"/>
  <c r="HZ221" i="1"/>
  <c r="OD221" i="1"/>
  <c r="PD221" i="1"/>
  <c r="GI222" i="1"/>
  <c r="GQ222" i="1"/>
  <c r="HO222" i="1"/>
  <c r="IE222" i="1"/>
  <c r="PA222" i="1"/>
  <c r="GN223" i="1"/>
  <c r="HT223" i="1"/>
  <c r="IB223" i="1"/>
  <c r="GK224" i="1"/>
  <c r="HY224" i="1"/>
  <c r="PC224" i="1"/>
  <c r="GH225" i="1"/>
  <c r="GP225" i="1"/>
  <c r="HN225" i="1"/>
  <c r="ID225" i="1"/>
  <c r="OZ225" i="1"/>
  <c r="PX225" i="1"/>
  <c r="FO226" i="1"/>
  <c r="GM226" i="1"/>
  <c r="IA226" i="1"/>
  <c r="PU226" i="1"/>
  <c r="GJ227" i="1"/>
  <c r="HX227" i="1"/>
  <c r="GO228" i="1"/>
  <c r="HU228" i="1"/>
  <c r="IC228" i="1"/>
  <c r="PW228" i="1"/>
  <c r="FN229" i="1"/>
  <c r="GL229" i="1"/>
  <c r="HZ229" i="1"/>
  <c r="OD229" i="1"/>
  <c r="GI230" i="1"/>
  <c r="GQ230" i="1"/>
  <c r="HO230" i="1"/>
  <c r="PA230" i="1"/>
  <c r="PY230" i="1"/>
  <c r="GN231" i="1"/>
  <c r="HT231" i="1"/>
  <c r="IB231" i="1"/>
  <c r="PV231" i="1"/>
  <c r="GK232" i="1"/>
  <c r="HQ232" i="1"/>
  <c r="HY232" i="1"/>
  <c r="PC232" i="1"/>
  <c r="GH233" i="1"/>
  <c r="GP233" i="1"/>
  <c r="ID233" i="1"/>
  <c r="OZ233" i="1"/>
  <c r="PX233" i="1"/>
  <c r="SC233" i="1"/>
  <c r="FO234" i="1"/>
  <c r="GM234" i="1"/>
  <c r="HS234" i="1"/>
  <c r="IA234" i="1"/>
  <c r="HP235" i="1"/>
  <c r="SE235" i="1"/>
  <c r="HU236" i="1"/>
  <c r="IC236" i="1"/>
  <c r="OD237" i="1"/>
  <c r="GI239" i="1"/>
  <c r="HO239" i="1"/>
  <c r="PA239" i="1"/>
  <c r="HT240" i="1"/>
  <c r="HQ241" i="1"/>
  <c r="PC241" i="1"/>
  <c r="GH242" i="1"/>
  <c r="HN242" i="1"/>
  <c r="OZ242" i="1"/>
  <c r="PV243" i="1"/>
  <c r="HZ243" i="1"/>
  <c r="GL243" i="1"/>
  <c r="GJ243" i="1"/>
  <c r="OF243" i="1"/>
  <c r="SC243" i="1"/>
  <c r="HZ244" i="1"/>
  <c r="GL244" i="1"/>
  <c r="QA245" i="1"/>
  <c r="IE245" i="1"/>
  <c r="GQ245" i="1"/>
  <c r="SD245" i="1"/>
  <c r="FX246" i="1"/>
  <c r="HX247" i="1"/>
  <c r="HN248" i="1"/>
  <c r="PA249" i="1"/>
  <c r="IE249" i="1"/>
  <c r="HY251" i="1"/>
  <c r="HN252" i="1"/>
  <c r="IA253" i="1"/>
  <c r="HR254" i="1"/>
  <c r="HP255" i="1"/>
  <c r="SE262" i="1"/>
  <c r="GH211" i="1"/>
  <c r="HN211" i="1"/>
  <c r="OZ211" i="1"/>
  <c r="HS212" i="1"/>
  <c r="HU214" i="1"/>
  <c r="SB214" i="1"/>
  <c r="HO217" i="1"/>
  <c r="PA217" i="1"/>
  <c r="HT218" i="1"/>
  <c r="PF218" i="1"/>
  <c r="HQ219" i="1"/>
  <c r="PC219" i="1"/>
  <c r="GH220" i="1"/>
  <c r="OZ220" i="1"/>
  <c r="HS221" i="1"/>
  <c r="OF221" i="1"/>
  <c r="HP222" i="1"/>
  <c r="HU223" i="1"/>
  <c r="HR224" i="1"/>
  <c r="GI225" i="1"/>
  <c r="HO225" i="1"/>
  <c r="PA225" i="1"/>
  <c r="HT226" i="1"/>
  <c r="PC227" i="1"/>
  <c r="GH228" i="1"/>
  <c r="HN228" i="1"/>
  <c r="OZ228" i="1"/>
  <c r="HP230" i="1"/>
  <c r="HU231" i="1"/>
  <c r="GI233" i="1"/>
  <c r="HO233" i="1"/>
  <c r="PA233" i="1"/>
  <c r="PV234" i="1"/>
  <c r="HQ235" i="1"/>
  <c r="PC235" i="1"/>
  <c r="GH236" i="1"/>
  <c r="HN236" i="1"/>
  <c r="OZ236" i="1"/>
  <c r="PX236" i="1"/>
  <c r="HS237" i="1"/>
  <c r="HP239" i="1"/>
  <c r="PZ239" i="1"/>
  <c r="FY240" i="1"/>
  <c r="HU240" i="1"/>
  <c r="PG240" i="1"/>
  <c r="PW240" i="1"/>
  <c r="HR241" i="1"/>
  <c r="PT241" i="1"/>
  <c r="ER242" i="1"/>
  <c r="PW243" i="1"/>
  <c r="HX243" i="1"/>
  <c r="HN245" i="1"/>
  <c r="FO246" i="1"/>
  <c r="PU248" i="1"/>
  <c r="PT249" i="1"/>
  <c r="HO250" i="1"/>
  <c r="PV251" i="1"/>
  <c r="HY252" i="1"/>
  <c r="PX253" i="1"/>
  <c r="HS254" i="1"/>
  <c r="HQ255" i="1"/>
  <c r="HO266" i="1"/>
  <c r="HO211" i="1"/>
  <c r="HT212" i="1"/>
  <c r="PF212" i="1"/>
  <c r="PC213" i="1"/>
  <c r="HN214" i="1"/>
  <c r="OF215" i="1"/>
  <c r="PE215" i="1"/>
  <c r="HP217" i="1"/>
  <c r="FY218" i="1"/>
  <c r="HU218" i="1"/>
  <c r="SB218" i="1"/>
  <c r="ER220" i="1"/>
  <c r="HO220" i="1"/>
  <c r="FX221" i="1"/>
  <c r="HT221" i="1"/>
  <c r="PF221" i="1"/>
  <c r="PC222" i="1"/>
  <c r="HN223" i="1"/>
  <c r="HS224" i="1"/>
  <c r="OF224" i="1"/>
  <c r="PE224" i="1"/>
  <c r="HP225" i="1"/>
  <c r="FY226" i="1"/>
  <c r="HU226" i="1"/>
  <c r="SB226" i="1"/>
  <c r="HR227" i="1"/>
  <c r="HO228" i="1"/>
  <c r="FX229" i="1"/>
  <c r="HT229" i="1"/>
  <c r="PF229" i="1"/>
  <c r="HQ230" i="1"/>
  <c r="PC230" i="1"/>
  <c r="HN231" i="1"/>
  <c r="HS232" i="1"/>
  <c r="OF232" i="1"/>
  <c r="HP233" i="1"/>
  <c r="FY234" i="1"/>
  <c r="SB234" i="1"/>
  <c r="ER236" i="1"/>
  <c r="GQ236" i="1"/>
  <c r="IE236" i="1"/>
  <c r="FX237" i="1"/>
  <c r="GN237" i="1"/>
  <c r="HT237" i="1"/>
  <c r="IB237" i="1"/>
  <c r="PF237" i="1"/>
  <c r="GK239" i="1"/>
  <c r="HQ239" i="1"/>
  <c r="HY239" i="1"/>
  <c r="PC239" i="1"/>
  <c r="GP240" i="1"/>
  <c r="HN240" i="1"/>
  <c r="ID240" i="1"/>
  <c r="FO241" i="1"/>
  <c r="GM241" i="1"/>
  <c r="HS241" i="1"/>
  <c r="IA241" i="1"/>
  <c r="OF241" i="1"/>
  <c r="PC242" i="1"/>
  <c r="ER243" i="1"/>
  <c r="IB243" i="1"/>
  <c r="GM243" i="1"/>
  <c r="HN243" i="1"/>
  <c r="OZ244" i="1"/>
  <c r="GH244" i="1"/>
  <c r="FN244" i="1"/>
  <c r="HR244" i="1"/>
  <c r="SC244" i="1"/>
  <c r="SG244" i="1"/>
  <c r="SE244" i="1"/>
  <c r="HO245" i="1"/>
  <c r="PE245" i="1"/>
  <c r="OF246" i="1"/>
  <c r="QA246" i="1"/>
  <c r="HP247" i="1"/>
  <c r="HZ248" i="1"/>
  <c r="HO249" i="1"/>
  <c r="HP250" i="1"/>
  <c r="HQ251" i="1"/>
  <c r="SE251" i="1"/>
  <c r="HP252" i="1"/>
  <c r="HS253" i="1"/>
  <c r="OZ254" i="1"/>
  <c r="PX255" i="1"/>
  <c r="SB255" i="1"/>
  <c r="GJ211" i="1"/>
  <c r="HP211" i="1"/>
  <c r="HX211" i="1"/>
  <c r="GO212" i="1"/>
  <c r="HU212" i="1"/>
  <c r="IC212" i="1"/>
  <c r="FN213" i="1"/>
  <c r="GL213" i="1"/>
  <c r="HZ213" i="1"/>
  <c r="PD213" i="1"/>
  <c r="GQ214" i="1"/>
  <c r="HO214" i="1"/>
  <c r="IE214" i="1"/>
  <c r="GN215" i="1"/>
  <c r="HT215" i="1"/>
  <c r="IB215" i="1"/>
  <c r="GK217" i="1"/>
  <c r="HQ217" i="1"/>
  <c r="HY217" i="1"/>
  <c r="GH218" i="1"/>
  <c r="GP218" i="1"/>
  <c r="HN218" i="1"/>
  <c r="ID218" i="1"/>
  <c r="FO219" i="1"/>
  <c r="GM219" i="1"/>
  <c r="HS219" i="1"/>
  <c r="IA219" i="1"/>
  <c r="OF219" i="1"/>
  <c r="PE219" i="1"/>
  <c r="GJ220" i="1"/>
  <c r="HP220" i="1"/>
  <c r="HX220" i="1"/>
  <c r="GO221" i="1"/>
  <c r="HU221" i="1"/>
  <c r="IC221" i="1"/>
  <c r="FN222" i="1"/>
  <c r="GL222" i="1"/>
  <c r="HZ222" i="1"/>
  <c r="PD222" i="1"/>
  <c r="GQ223" i="1"/>
  <c r="HO223" i="1"/>
  <c r="IE223" i="1"/>
  <c r="GN224" i="1"/>
  <c r="HT224" i="1"/>
  <c r="IB224" i="1"/>
  <c r="GK225" i="1"/>
  <c r="HQ225" i="1"/>
  <c r="HY225" i="1"/>
  <c r="GP226" i="1"/>
  <c r="HN226" i="1"/>
  <c r="ID226" i="1"/>
  <c r="FO227" i="1"/>
  <c r="GM227" i="1"/>
  <c r="HS227" i="1"/>
  <c r="IA227" i="1"/>
  <c r="OF227" i="1"/>
  <c r="GJ228" i="1"/>
  <c r="HP228" i="1"/>
  <c r="HX228" i="1"/>
  <c r="GO229" i="1"/>
  <c r="IC229" i="1"/>
  <c r="FN230" i="1"/>
  <c r="GL230" i="1"/>
  <c r="HZ230" i="1"/>
  <c r="PD230" i="1"/>
  <c r="GQ231" i="1"/>
  <c r="HO231" i="1"/>
  <c r="IE231" i="1"/>
  <c r="GN232" i="1"/>
  <c r="HT232" i="1"/>
  <c r="IB232" i="1"/>
  <c r="PF232" i="1"/>
  <c r="GK233" i="1"/>
  <c r="HQ233" i="1"/>
  <c r="HY233" i="1"/>
  <c r="GP234" i="1"/>
  <c r="HN234" i="1"/>
  <c r="ID234" i="1"/>
  <c r="FO235" i="1"/>
  <c r="GM235" i="1"/>
  <c r="HS235" i="1"/>
  <c r="IA235" i="1"/>
  <c r="OF235" i="1"/>
  <c r="GO237" i="1"/>
  <c r="HU237" i="1"/>
  <c r="IC237" i="1"/>
  <c r="FN239" i="1"/>
  <c r="HR239" i="1"/>
  <c r="GI240" i="1"/>
  <c r="GQ240" i="1"/>
  <c r="HO240" i="1"/>
  <c r="IE240" i="1"/>
  <c r="HT241" i="1"/>
  <c r="IB241" i="1"/>
  <c r="PA242" i="1"/>
  <c r="PD242" i="1"/>
  <c r="PV242" i="1"/>
  <c r="SD242" i="1"/>
  <c r="FX243" i="1"/>
  <c r="FN243" i="1"/>
  <c r="IC243" i="1"/>
  <c r="GO243" i="1"/>
  <c r="IA243" i="1"/>
  <c r="PD243" i="1"/>
  <c r="PA244" i="1"/>
  <c r="PY244" i="1"/>
  <c r="IC244" i="1"/>
  <c r="GO244" i="1"/>
  <c r="PV245" i="1"/>
  <c r="HX246" i="1"/>
  <c r="HQ247" i="1"/>
  <c r="PW248" i="1"/>
  <c r="HZ249" i="1"/>
  <c r="PW250" i="1"/>
  <c r="IB251" i="1"/>
  <c r="HQ252" i="1"/>
  <c r="OZ253" i="1"/>
  <c r="ID253" i="1"/>
  <c r="FO254" i="1"/>
  <c r="QA254" i="1"/>
  <c r="IC255" i="1"/>
  <c r="SC255" i="1"/>
  <c r="GK211" i="1"/>
  <c r="GP212" i="1"/>
  <c r="GM213" i="1"/>
  <c r="OF213" i="1"/>
  <c r="GJ214" i="1"/>
  <c r="GO215" i="1"/>
  <c r="GL217" i="1"/>
  <c r="PD217" i="1"/>
  <c r="GI218" i="1"/>
  <c r="GQ218" i="1"/>
  <c r="GN219" i="1"/>
  <c r="GK220" i="1"/>
  <c r="GH221" i="1"/>
  <c r="GP221" i="1"/>
  <c r="GM222" i="1"/>
  <c r="OF222" i="1"/>
  <c r="GJ223" i="1"/>
  <c r="GO224" i="1"/>
  <c r="GL225" i="1"/>
  <c r="PD225" i="1"/>
  <c r="GI226" i="1"/>
  <c r="GQ226" i="1"/>
  <c r="GN227" i="1"/>
  <c r="GK228" i="1"/>
  <c r="GH229" i="1"/>
  <c r="GP229" i="1"/>
  <c r="GM230" i="1"/>
  <c r="OF230" i="1"/>
  <c r="GJ231" i="1"/>
  <c r="GO232" i="1"/>
  <c r="GL233" i="1"/>
  <c r="PD233" i="1"/>
  <c r="GI234" i="1"/>
  <c r="GQ234" i="1"/>
  <c r="GN235" i="1"/>
  <c r="GK236" i="1"/>
  <c r="GH237" i="1"/>
  <c r="GP237" i="1"/>
  <c r="GM239" i="1"/>
  <c r="OF239" i="1"/>
  <c r="GJ240" i="1"/>
  <c r="GO241" i="1"/>
  <c r="GL242" i="1"/>
  <c r="HR242" i="1"/>
  <c r="PW242" i="1"/>
  <c r="FY243" i="1"/>
  <c r="HT243" i="1"/>
  <c r="HP243" i="1"/>
  <c r="PC243" i="1"/>
  <c r="ID244" i="1"/>
  <c r="GP244" i="1"/>
  <c r="HS244" i="1"/>
  <c r="SF244" i="1"/>
  <c r="IA245" i="1"/>
  <c r="PU246" i="1"/>
  <c r="PX247" i="1"/>
  <c r="HQ249" i="1"/>
  <c r="IB250" i="1"/>
  <c r="HS251" i="1"/>
  <c r="FO253" i="1"/>
  <c r="HU253" i="1"/>
  <c r="HX254" i="1"/>
  <c r="OZ255" i="1"/>
  <c r="PZ255" i="1"/>
  <c r="PA256" i="1"/>
  <c r="GL211" i="1"/>
  <c r="GI212" i="1"/>
  <c r="GQ212" i="1"/>
  <c r="GN213" i="1"/>
  <c r="GK214" i="1"/>
  <c r="GP215" i="1"/>
  <c r="GM217" i="1"/>
  <c r="GJ218" i="1"/>
  <c r="GO219" i="1"/>
  <c r="GL220" i="1"/>
  <c r="GI221" i="1"/>
  <c r="GQ221" i="1"/>
  <c r="GN222" i="1"/>
  <c r="GK223" i="1"/>
  <c r="GH224" i="1"/>
  <c r="GP224" i="1"/>
  <c r="GM225" i="1"/>
  <c r="GJ226" i="1"/>
  <c r="GO227" i="1"/>
  <c r="GL228" i="1"/>
  <c r="GI229" i="1"/>
  <c r="GQ229" i="1"/>
  <c r="GN230" i="1"/>
  <c r="GK231" i="1"/>
  <c r="GP232" i="1"/>
  <c r="GM233" i="1"/>
  <c r="GJ234" i="1"/>
  <c r="GO235" i="1"/>
  <c r="GL236" i="1"/>
  <c r="GQ237" i="1"/>
  <c r="GN239" i="1"/>
  <c r="GK240" i="1"/>
  <c r="GP241" i="1"/>
  <c r="FO242" i="1"/>
  <c r="PY242" i="1"/>
  <c r="GM242" i="1"/>
  <c r="HS242" i="1"/>
  <c r="HU243" i="1"/>
  <c r="PE243" i="1"/>
  <c r="FX244" i="1"/>
  <c r="QA244" i="1"/>
  <c r="PX245" i="1"/>
  <c r="HU245" i="1"/>
  <c r="SG245" i="1"/>
  <c r="HP246" i="1"/>
  <c r="IC247" i="1"/>
  <c r="SC247" i="1"/>
  <c r="IC248" i="1"/>
  <c r="PY250" i="1"/>
  <c r="FX251" i="1"/>
  <c r="HT251" i="1"/>
  <c r="SC251" i="1"/>
  <c r="PY252" i="1"/>
  <c r="HN253" i="1"/>
  <c r="PU254" i="1"/>
  <c r="HU255" i="1"/>
  <c r="PT244" i="1"/>
  <c r="ER245" i="1"/>
  <c r="PY245" i="1"/>
  <c r="EO246" i="1"/>
  <c r="PF246" i="1"/>
  <c r="PV246" i="1"/>
  <c r="GK247" i="1"/>
  <c r="HY247" i="1"/>
  <c r="PC247" i="1"/>
  <c r="QA247" i="1"/>
  <c r="SF247" i="1"/>
  <c r="GH248" i="1"/>
  <c r="GP248" i="1"/>
  <c r="ID248" i="1"/>
  <c r="OZ248" i="1"/>
  <c r="PX248" i="1"/>
  <c r="FO249" i="1"/>
  <c r="GM249" i="1"/>
  <c r="IA249" i="1"/>
  <c r="PE249" i="1"/>
  <c r="PU249" i="1"/>
  <c r="GJ250" i="1"/>
  <c r="HX250" i="1"/>
  <c r="PZ250" i="1"/>
  <c r="FY251" i="1"/>
  <c r="GO251" i="1"/>
  <c r="IC251" i="1"/>
  <c r="PW251" i="1"/>
  <c r="SB251" i="1"/>
  <c r="FN252" i="1"/>
  <c r="GL252" i="1"/>
  <c r="HZ252" i="1"/>
  <c r="OD252" i="1"/>
  <c r="PD252" i="1"/>
  <c r="PT252" i="1"/>
  <c r="ER253" i="1"/>
  <c r="GI253" i="1"/>
  <c r="GQ253" i="1"/>
  <c r="IE253" i="1"/>
  <c r="PA253" i="1"/>
  <c r="PY253" i="1"/>
  <c r="EO254" i="1"/>
  <c r="FX254" i="1"/>
  <c r="GN254" i="1"/>
  <c r="IB254" i="1"/>
  <c r="PF254" i="1"/>
  <c r="PV254" i="1"/>
  <c r="GK255" i="1"/>
  <c r="HY255" i="1"/>
  <c r="PC255" i="1"/>
  <c r="QA255" i="1"/>
  <c r="SD255" i="1"/>
  <c r="FX256" i="1"/>
  <c r="IB256" i="1"/>
  <c r="GN256" i="1"/>
  <c r="PV257" i="1"/>
  <c r="HZ257" i="1"/>
  <c r="GL257" i="1"/>
  <c r="GJ257" i="1"/>
  <c r="PG257" i="1"/>
  <c r="FN258" i="1"/>
  <c r="SE258" i="1"/>
  <c r="PW259" i="1"/>
  <c r="IA259" i="1"/>
  <c r="GM259" i="1"/>
  <c r="SG259" i="1"/>
  <c r="IB260" i="1"/>
  <c r="PA261" i="1"/>
  <c r="PY261" i="1"/>
  <c r="IC261" i="1"/>
  <c r="GO261" i="1"/>
  <c r="OD261" i="1"/>
  <c r="OZ262" i="1"/>
  <c r="GH262" i="1"/>
  <c r="FX262" i="1"/>
  <c r="FN262" i="1"/>
  <c r="ID262" i="1"/>
  <c r="SF263" i="1"/>
  <c r="HX265" i="1"/>
  <c r="PD265" i="1"/>
  <c r="IC266" i="1"/>
  <c r="PG266" i="1"/>
  <c r="HO268" i="1"/>
  <c r="PW269" i="1"/>
  <c r="IA269" i="1"/>
  <c r="GM269" i="1"/>
  <c r="PG269" i="1"/>
  <c r="PF269" i="1"/>
  <c r="PU270" i="1"/>
  <c r="FY271" i="1"/>
  <c r="QA271" i="1"/>
  <c r="HN272" i="1"/>
  <c r="HX273" i="1"/>
  <c r="HP245" i="1"/>
  <c r="SE245" i="1"/>
  <c r="HU246" i="1"/>
  <c r="HR247" i="1"/>
  <c r="HO248" i="1"/>
  <c r="PA248" i="1"/>
  <c r="HT249" i="1"/>
  <c r="PF249" i="1"/>
  <c r="HQ250" i="1"/>
  <c r="PC250" i="1"/>
  <c r="HN251" i="1"/>
  <c r="OZ251" i="1"/>
  <c r="HS252" i="1"/>
  <c r="OF252" i="1"/>
  <c r="PE252" i="1"/>
  <c r="HP253" i="1"/>
  <c r="SE253" i="1"/>
  <c r="HU254" i="1"/>
  <c r="SB254" i="1"/>
  <c r="HR255" i="1"/>
  <c r="FY256" i="1"/>
  <c r="IC256" i="1"/>
  <c r="GO256" i="1"/>
  <c r="PW257" i="1"/>
  <c r="PA258" i="1"/>
  <c r="PY258" i="1"/>
  <c r="IC258" i="1"/>
  <c r="GO258" i="1"/>
  <c r="SD258" i="1"/>
  <c r="PX259" i="1"/>
  <c r="FX260" i="1"/>
  <c r="HS260" i="1"/>
  <c r="PZ261" i="1"/>
  <c r="SE261" i="1"/>
  <c r="FY262" i="1"/>
  <c r="HU262" i="1"/>
  <c r="SC262" i="1"/>
  <c r="SB262" i="1"/>
  <c r="IA263" i="1"/>
  <c r="FX266" i="1"/>
  <c r="HT266" i="1"/>
  <c r="HZ268" i="1"/>
  <c r="PX269" i="1"/>
  <c r="SG269" i="1"/>
  <c r="PV270" i="1"/>
  <c r="HN271" i="1"/>
  <c r="PU272" i="1"/>
  <c r="SC272" i="1"/>
  <c r="PU273" i="1"/>
  <c r="HZ275" i="1"/>
  <c r="PC245" i="1"/>
  <c r="HN246" i="1"/>
  <c r="HS247" i="1"/>
  <c r="OF247" i="1"/>
  <c r="PE247" i="1"/>
  <c r="PU247" i="1"/>
  <c r="PZ248" i="1"/>
  <c r="FY249" i="1"/>
  <c r="HU249" i="1"/>
  <c r="PG249" i="1"/>
  <c r="PW249" i="1"/>
  <c r="PT250" i="1"/>
  <c r="ER251" i="1"/>
  <c r="HO251" i="1"/>
  <c r="PY251" i="1"/>
  <c r="FX252" i="1"/>
  <c r="HT252" i="1"/>
  <c r="PV252" i="1"/>
  <c r="HQ253" i="1"/>
  <c r="PC253" i="1"/>
  <c r="QA253" i="1"/>
  <c r="PX254" i="1"/>
  <c r="HS255" i="1"/>
  <c r="OF255" i="1"/>
  <c r="PE255" i="1"/>
  <c r="PU255" i="1"/>
  <c r="PZ256" i="1"/>
  <c r="PD256" i="1"/>
  <c r="SB257" i="1"/>
  <c r="PZ258" i="1"/>
  <c r="ID258" i="1"/>
  <c r="GP258" i="1"/>
  <c r="PY259" i="1"/>
  <c r="HT260" i="1"/>
  <c r="QA261" i="1"/>
  <c r="HN262" i="1"/>
  <c r="FY266" i="1"/>
  <c r="HU266" i="1"/>
  <c r="HQ268" i="1"/>
  <c r="PY269" i="1"/>
  <c r="IA270" i="1"/>
  <c r="HY271" i="1"/>
  <c r="PV272" i="1"/>
  <c r="HU244" i="1"/>
  <c r="FN245" i="1"/>
  <c r="GL245" i="1"/>
  <c r="HZ245" i="1"/>
  <c r="PD245" i="1"/>
  <c r="GQ246" i="1"/>
  <c r="HO246" i="1"/>
  <c r="IE246" i="1"/>
  <c r="GN247" i="1"/>
  <c r="IB247" i="1"/>
  <c r="GK248" i="1"/>
  <c r="HQ248" i="1"/>
  <c r="HY248" i="1"/>
  <c r="GP249" i="1"/>
  <c r="ID249" i="1"/>
  <c r="FO250" i="1"/>
  <c r="GM250" i="1"/>
  <c r="HS250" i="1"/>
  <c r="IA250" i="1"/>
  <c r="OF250" i="1"/>
  <c r="PE250" i="1"/>
  <c r="GJ251" i="1"/>
  <c r="HP251" i="1"/>
  <c r="HX251" i="1"/>
  <c r="GO252" i="1"/>
  <c r="HU252" i="1"/>
  <c r="IC252" i="1"/>
  <c r="FN253" i="1"/>
  <c r="GL253" i="1"/>
  <c r="HZ253" i="1"/>
  <c r="PD253" i="1"/>
  <c r="GQ254" i="1"/>
  <c r="HO254" i="1"/>
  <c r="IE254" i="1"/>
  <c r="GN255" i="1"/>
  <c r="IB255" i="1"/>
  <c r="FO256" i="1"/>
  <c r="IC257" i="1"/>
  <c r="PF257" i="1"/>
  <c r="PC257" i="1"/>
  <c r="QA258" i="1"/>
  <c r="SB258" i="1"/>
  <c r="OZ259" i="1"/>
  <c r="GH259" i="1"/>
  <c r="FX259" i="1"/>
  <c r="FN259" i="1"/>
  <c r="HT259" i="1"/>
  <c r="QA260" i="1"/>
  <c r="IE260" i="1"/>
  <c r="GQ260" i="1"/>
  <c r="HN261" i="1"/>
  <c r="SF261" i="1"/>
  <c r="EO262" i="1"/>
  <c r="OF262" i="1"/>
  <c r="PU262" i="1"/>
  <c r="HS263" i="1"/>
  <c r="PD263" i="1"/>
  <c r="PW265" i="1"/>
  <c r="PT266" i="1"/>
  <c r="PF266" i="1"/>
  <c r="SB266" i="1"/>
  <c r="OZ269" i="1"/>
  <c r="ID269" i="1"/>
  <c r="IB270" i="1"/>
  <c r="SE270" i="1"/>
  <c r="HP271" i="1"/>
  <c r="PW272" i="1"/>
  <c r="IA273" i="1"/>
  <c r="GM245" i="1"/>
  <c r="OF245" i="1"/>
  <c r="GJ246" i="1"/>
  <c r="GO247" i="1"/>
  <c r="GL248" i="1"/>
  <c r="PD248" i="1"/>
  <c r="GI249" i="1"/>
  <c r="GQ249" i="1"/>
  <c r="GN250" i="1"/>
  <c r="GK251" i="1"/>
  <c r="PC251" i="1"/>
  <c r="GH252" i="1"/>
  <c r="GP252" i="1"/>
  <c r="GM253" i="1"/>
  <c r="OF253" i="1"/>
  <c r="GJ254" i="1"/>
  <c r="GO255" i="1"/>
  <c r="HX256" i="1"/>
  <c r="GJ256" i="1"/>
  <c r="PG256" i="1"/>
  <c r="PT256" i="1"/>
  <c r="FX257" i="1"/>
  <c r="FN257" i="1"/>
  <c r="HT257" i="1"/>
  <c r="SF257" i="1"/>
  <c r="HS258" i="1"/>
  <c r="PA259" i="1"/>
  <c r="GI259" i="1"/>
  <c r="FY259" i="1"/>
  <c r="FO259" i="1"/>
  <c r="IE259" i="1"/>
  <c r="PT260" i="1"/>
  <c r="HX260" i="1"/>
  <c r="GJ260" i="1"/>
  <c r="PG260" i="1"/>
  <c r="HY261" i="1"/>
  <c r="PV262" i="1"/>
  <c r="HZ262" i="1"/>
  <c r="GL262" i="1"/>
  <c r="PE262" i="1"/>
  <c r="PD262" i="1"/>
  <c r="FO263" i="1"/>
  <c r="PZ263" i="1"/>
  <c r="SG263" i="1"/>
  <c r="PX265" i="1"/>
  <c r="IB265" i="1"/>
  <c r="GN265" i="1"/>
  <c r="PU266" i="1"/>
  <c r="HY266" i="1"/>
  <c r="GK266" i="1"/>
  <c r="FN268" i="1"/>
  <c r="PY268" i="1"/>
  <c r="PC268" i="1"/>
  <c r="PE268" i="1"/>
  <c r="PA269" i="1"/>
  <c r="GI269" i="1"/>
  <c r="FY269" i="1"/>
  <c r="FO269" i="1"/>
  <c r="IE269" i="1"/>
  <c r="SC269" i="1"/>
  <c r="HS270" i="1"/>
  <c r="HQ271" i="1"/>
  <c r="PX272" i="1"/>
  <c r="PX273" i="1"/>
  <c r="HR243" i="1"/>
  <c r="GQ244" i="1"/>
  <c r="HO244" i="1"/>
  <c r="IE244" i="1"/>
  <c r="FX245" i="1"/>
  <c r="GN245" i="1"/>
  <c r="HT245" i="1"/>
  <c r="IB245" i="1"/>
  <c r="GK246" i="1"/>
  <c r="HQ246" i="1"/>
  <c r="HY246" i="1"/>
  <c r="PC246" i="1"/>
  <c r="GP247" i="1"/>
  <c r="HN247" i="1"/>
  <c r="ID247" i="1"/>
  <c r="FO248" i="1"/>
  <c r="GM248" i="1"/>
  <c r="HS248" i="1"/>
  <c r="IA248" i="1"/>
  <c r="GJ249" i="1"/>
  <c r="HP249" i="1"/>
  <c r="HX249" i="1"/>
  <c r="FY250" i="1"/>
  <c r="GO250" i="1"/>
  <c r="IC250" i="1"/>
  <c r="FN251" i="1"/>
  <c r="GL251" i="1"/>
  <c r="HZ251" i="1"/>
  <c r="OD251" i="1"/>
  <c r="GI252" i="1"/>
  <c r="GQ252" i="1"/>
  <c r="IE252" i="1"/>
  <c r="FX253" i="1"/>
  <c r="GN253" i="1"/>
  <c r="HT253" i="1"/>
  <c r="IB253" i="1"/>
  <c r="GK254" i="1"/>
  <c r="HY254" i="1"/>
  <c r="PC254" i="1"/>
  <c r="GP255" i="1"/>
  <c r="ID255" i="1"/>
  <c r="GI256" i="1"/>
  <c r="OD256" i="1"/>
  <c r="PU256" i="1"/>
  <c r="EO257" i="1"/>
  <c r="OF257" i="1"/>
  <c r="FY257" i="1"/>
  <c r="HU257" i="1"/>
  <c r="PE257" i="1"/>
  <c r="PD257" i="1"/>
  <c r="OD258" i="1"/>
  <c r="ER258" i="1"/>
  <c r="HT258" i="1"/>
  <c r="SG258" i="1"/>
  <c r="HN259" i="1"/>
  <c r="PU260" i="1"/>
  <c r="HN260" i="1"/>
  <c r="HP261" i="1"/>
  <c r="SD261" i="1"/>
  <c r="SG261" i="1"/>
  <c r="PW262" i="1"/>
  <c r="QA263" i="1"/>
  <c r="IE263" i="1"/>
  <c r="GQ263" i="1"/>
  <c r="OZ265" i="1"/>
  <c r="PY265" i="1"/>
  <c r="PV266" i="1"/>
  <c r="SF266" i="1"/>
  <c r="PA268" i="1"/>
  <c r="PZ268" i="1"/>
  <c r="ID268" i="1"/>
  <c r="GP268" i="1"/>
  <c r="HN269" i="1"/>
  <c r="PC269" i="1"/>
  <c r="SD269" i="1"/>
  <c r="FX270" i="1"/>
  <c r="HT270" i="1"/>
  <c r="SF270" i="1"/>
  <c r="PX271" i="1"/>
  <c r="HS272" i="1"/>
  <c r="PY273" i="1"/>
  <c r="HP256" i="1"/>
  <c r="PT257" i="1"/>
  <c r="HZ258" i="1"/>
  <c r="EO259" i="1"/>
  <c r="OF259" i="1"/>
  <c r="HO259" i="1"/>
  <c r="PE259" i="1"/>
  <c r="PD259" i="1"/>
  <c r="PV260" i="1"/>
  <c r="HQ261" i="1"/>
  <c r="PX262" i="1"/>
  <c r="PT263" i="1"/>
  <c r="SE263" i="1"/>
  <c r="PA265" i="1"/>
  <c r="PZ265" i="1"/>
  <c r="PW266" i="1"/>
  <c r="QA268" i="1"/>
  <c r="HO269" i="1"/>
  <c r="FO270" i="1"/>
  <c r="QA270" i="1"/>
  <c r="PY271" i="1"/>
  <c r="OZ272" i="1"/>
  <c r="ID272" i="1"/>
  <c r="ID273" i="1"/>
  <c r="GN243" i="1"/>
  <c r="GK244" i="1"/>
  <c r="GH245" i="1"/>
  <c r="GP245" i="1"/>
  <c r="GM246" i="1"/>
  <c r="GJ247" i="1"/>
  <c r="GO248" i="1"/>
  <c r="GL249" i="1"/>
  <c r="GI250" i="1"/>
  <c r="GQ250" i="1"/>
  <c r="GN251" i="1"/>
  <c r="GK252" i="1"/>
  <c r="GH253" i="1"/>
  <c r="GP253" i="1"/>
  <c r="GM254" i="1"/>
  <c r="GJ255" i="1"/>
  <c r="SE255" i="1"/>
  <c r="PW256" i="1"/>
  <c r="PF256" i="1"/>
  <c r="OZ256" i="1"/>
  <c r="PY256" i="1"/>
  <c r="PU257" i="1"/>
  <c r="HY257" i="1"/>
  <c r="GK257" i="1"/>
  <c r="HX257" i="1"/>
  <c r="PG258" i="1"/>
  <c r="PV259" i="1"/>
  <c r="HZ259" i="1"/>
  <c r="GL259" i="1"/>
  <c r="PD260" i="1"/>
  <c r="OZ261" i="1"/>
  <c r="PX261" i="1"/>
  <c r="IB261" i="1"/>
  <c r="GN261" i="1"/>
  <c r="PG261" i="1"/>
  <c r="PF261" i="1"/>
  <c r="HS262" i="1"/>
  <c r="SG262" i="1"/>
  <c r="PU263" i="1"/>
  <c r="PC263" i="1"/>
  <c r="SD263" i="1"/>
  <c r="HU265" i="1"/>
  <c r="PC266" i="1"/>
  <c r="PT268" i="1"/>
  <c r="PV269" i="1"/>
  <c r="PE269" i="1"/>
  <c r="PT270" i="1"/>
  <c r="OZ271" i="1"/>
  <c r="PZ271" i="1"/>
  <c r="FY272" i="1"/>
  <c r="HU272" i="1"/>
  <c r="FO273" i="1"/>
  <c r="IE273" i="1"/>
  <c r="PT274" i="1"/>
  <c r="PD261" i="1"/>
  <c r="HO262" i="1"/>
  <c r="HT263" i="1"/>
  <c r="HN266" i="1"/>
  <c r="HS268" i="1"/>
  <c r="OF268" i="1"/>
  <c r="SE269" i="1"/>
  <c r="HU270" i="1"/>
  <c r="PD271" i="1"/>
  <c r="HO272" i="1"/>
  <c r="HT273" i="1"/>
  <c r="PZ273" i="1"/>
  <c r="IE274" i="1"/>
  <c r="GQ274" i="1"/>
  <c r="QA274" i="1"/>
  <c r="PE274" i="1"/>
  <c r="OZ276" i="1"/>
  <c r="PZ276" i="1"/>
  <c r="OZ277" i="1"/>
  <c r="ID277" i="1"/>
  <c r="PZ278" i="1"/>
  <c r="FN279" i="1"/>
  <c r="PZ279" i="1"/>
  <c r="PT280" i="1"/>
  <c r="SB280" i="1"/>
  <c r="HZ281" i="1"/>
  <c r="SF281" i="1"/>
  <c r="PY282" i="1"/>
  <c r="HS283" i="1"/>
  <c r="PX284" i="1"/>
  <c r="PX285" i="1"/>
  <c r="HR286" i="1"/>
  <c r="PY287" i="1"/>
  <c r="HN270" i="1"/>
  <c r="OZ270" i="1"/>
  <c r="PX270" i="1"/>
  <c r="OF271" i="1"/>
  <c r="PU271" i="1"/>
  <c r="HP272" i="1"/>
  <c r="PZ272" i="1"/>
  <c r="SE272" i="1"/>
  <c r="FY273" i="1"/>
  <c r="HU273" i="1"/>
  <c r="OZ273" i="1"/>
  <c r="QA273" i="1"/>
  <c r="FX275" i="1"/>
  <c r="OZ275" i="1"/>
  <c r="GH275" i="1"/>
  <c r="IB275" i="1"/>
  <c r="GN275" i="1"/>
  <c r="PX275" i="1"/>
  <c r="FO276" i="1"/>
  <c r="QA276" i="1"/>
  <c r="FY277" i="1"/>
  <c r="FO278" i="1"/>
  <c r="PA279" i="1"/>
  <c r="HO280" i="1"/>
  <c r="SD280" i="1"/>
  <c r="OZ282" i="1"/>
  <c r="FX283" i="1"/>
  <c r="HT283" i="1"/>
  <c r="HS284" i="1"/>
  <c r="IC285" i="1"/>
  <c r="HS286" i="1"/>
  <c r="OZ287" i="1"/>
  <c r="PZ287" i="1"/>
  <c r="HR289" i="1"/>
  <c r="SE257" i="1"/>
  <c r="HR259" i="1"/>
  <c r="HT261" i="1"/>
  <c r="GK262" i="1"/>
  <c r="HQ262" i="1"/>
  <c r="HY262" i="1"/>
  <c r="PC262" i="1"/>
  <c r="GP263" i="1"/>
  <c r="HN263" i="1"/>
  <c r="ID263" i="1"/>
  <c r="FO265" i="1"/>
  <c r="GM265" i="1"/>
  <c r="HS265" i="1"/>
  <c r="IA265" i="1"/>
  <c r="OF265" i="1"/>
  <c r="GJ266" i="1"/>
  <c r="HP266" i="1"/>
  <c r="HX266" i="1"/>
  <c r="SE266" i="1"/>
  <c r="GO268" i="1"/>
  <c r="IC268" i="1"/>
  <c r="FN269" i="1"/>
  <c r="GL269" i="1"/>
  <c r="HR269" i="1"/>
  <c r="HZ269" i="1"/>
  <c r="PD269" i="1"/>
  <c r="GQ270" i="1"/>
  <c r="HO270" i="1"/>
  <c r="IE270" i="1"/>
  <c r="GN271" i="1"/>
  <c r="HT271" i="1"/>
  <c r="IB271" i="1"/>
  <c r="PF271" i="1"/>
  <c r="PV271" i="1"/>
  <c r="GK272" i="1"/>
  <c r="HY272" i="1"/>
  <c r="PC272" i="1"/>
  <c r="QA272" i="1"/>
  <c r="GP273" i="1"/>
  <c r="PA273" i="1"/>
  <c r="HO274" i="1"/>
  <c r="SC274" i="1"/>
  <c r="PA275" i="1"/>
  <c r="HS275" i="1"/>
  <c r="HN276" i="1"/>
  <c r="PT278" i="1"/>
  <c r="HX279" i="1"/>
  <c r="PV280" i="1"/>
  <c r="PA282" i="1"/>
  <c r="IE282" i="1"/>
  <c r="PA283" i="1"/>
  <c r="QA283" i="1"/>
  <c r="OZ284" i="1"/>
  <c r="PZ284" i="1"/>
  <c r="OZ285" i="1"/>
  <c r="ID285" i="1"/>
  <c r="FN286" i="1"/>
  <c r="PZ286" i="1"/>
  <c r="PA287" i="1"/>
  <c r="IE287" i="1"/>
  <c r="PV256" i="1"/>
  <c r="HQ257" i="1"/>
  <c r="QA257" i="1"/>
  <c r="GH258" i="1"/>
  <c r="OZ258" i="1"/>
  <c r="PX258" i="1"/>
  <c r="SC258" i="1"/>
  <c r="HS259" i="1"/>
  <c r="PU259" i="1"/>
  <c r="PZ260" i="1"/>
  <c r="FY261" i="1"/>
  <c r="HU261" i="1"/>
  <c r="PW261" i="1"/>
  <c r="SB261" i="1"/>
  <c r="PT262" i="1"/>
  <c r="GI263" i="1"/>
  <c r="HO263" i="1"/>
  <c r="PA263" i="1"/>
  <c r="PY263" i="1"/>
  <c r="FX265" i="1"/>
  <c r="HT265" i="1"/>
  <c r="PV265" i="1"/>
  <c r="QA266" i="1"/>
  <c r="GH268" i="1"/>
  <c r="HN268" i="1"/>
  <c r="OZ268" i="1"/>
  <c r="PX268" i="1"/>
  <c r="HS269" i="1"/>
  <c r="OF269" i="1"/>
  <c r="PU269" i="1"/>
  <c r="GJ270" i="1"/>
  <c r="HX270" i="1"/>
  <c r="PZ270" i="1"/>
  <c r="GO271" i="1"/>
  <c r="HU271" i="1"/>
  <c r="IC271" i="1"/>
  <c r="PW271" i="1"/>
  <c r="FN272" i="1"/>
  <c r="GL272" i="1"/>
  <c r="HR272" i="1"/>
  <c r="HZ272" i="1"/>
  <c r="PD272" i="1"/>
  <c r="PT272" i="1"/>
  <c r="GI273" i="1"/>
  <c r="GQ273" i="1"/>
  <c r="HO273" i="1"/>
  <c r="PT273" i="1"/>
  <c r="OZ274" i="1"/>
  <c r="PV274" i="1"/>
  <c r="GL274" i="1"/>
  <c r="HU274" i="1"/>
  <c r="EO275" i="1"/>
  <c r="OF275" i="1"/>
  <c r="FN275" i="1"/>
  <c r="HT275" i="1"/>
  <c r="HY276" i="1"/>
  <c r="PU277" i="1"/>
  <c r="SE277" i="1"/>
  <c r="PU278" i="1"/>
  <c r="HO279" i="1"/>
  <c r="SE279" i="1"/>
  <c r="PW280" i="1"/>
  <c r="PY281" i="1"/>
  <c r="HN282" i="1"/>
  <c r="PA284" i="1"/>
  <c r="QA284" i="1"/>
  <c r="FY285" i="1"/>
  <c r="HU285" i="1"/>
  <c r="FO286" i="1"/>
  <c r="HU286" i="1"/>
  <c r="HX287" i="1"/>
  <c r="GI258" i="1"/>
  <c r="GQ258" i="1"/>
  <c r="IE258" i="1"/>
  <c r="GN259" i="1"/>
  <c r="IB259" i="1"/>
  <c r="GK260" i="1"/>
  <c r="HY260" i="1"/>
  <c r="PC260" i="1"/>
  <c r="GH261" i="1"/>
  <c r="GP261" i="1"/>
  <c r="ID261" i="1"/>
  <c r="SC261" i="1"/>
  <c r="FO262" i="1"/>
  <c r="GM262" i="1"/>
  <c r="IA262" i="1"/>
  <c r="GJ263" i="1"/>
  <c r="HX263" i="1"/>
  <c r="FY265" i="1"/>
  <c r="GO265" i="1"/>
  <c r="IC265" i="1"/>
  <c r="FN266" i="1"/>
  <c r="GL266" i="1"/>
  <c r="HZ266" i="1"/>
  <c r="PD266" i="1"/>
  <c r="ER268" i="1"/>
  <c r="GI268" i="1"/>
  <c r="GQ268" i="1"/>
  <c r="IE268" i="1"/>
  <c r="FX269" i="1"/>
  <c r="GN269" i="1"/>
  <c r="HT269" i="1"/>
  <c r="IB269" i="1"/>
  <c r="GK270" i="1"/>
  <c r="HY270" i="1"/>
  <c r="PC270" i="1"/>
  <c r="GH271" i="1"/>
  <c r="GP271" i="1"/>
  <c r="ID271" i="1"/>
  <c r="FO272" i="1"/>
  <c r="GM272" i="1"/>
  <c r="IA272" i="1"/>
  <c r="OF272" i="1"/>
  <c r="PV273" i="1"/>
  <c r="GJ273" i="1"/>
  <c r="HP273" i="1"/>
  <c r="PC273" i="1"/>
  <c r="PA274" i="1"/>
  <c r="HQ274" i="1"/>
  <c r="OF274" i="1"/>
  <c r="SF274" i="1"/>
  <c r="SB274" i="1"/>
  <c r="QA275" i="1"/>
  <c r="IE275" i="1"/>
  <c r="GQ275" i="1"/>
  <c r="HU275" i="1"/>
  <c r="HP276" i="1"/>
  <c r="HP277" i="1"/>
  <c r="SB277" i="1"/>
  <c r="HP279" i="1"/>
  <c r="SD279" i="1"/>
  <c r="HR280" i="1"/>
  <c r="FN281" i="1"/>
  <c r="HT281" i="1"/>
  <c r="HO282" i="1"/>
  <c r="PU283" i="1"/>
  <c r="HN284" i="1"/>
  <c r="HN285" i="1"/>
  <c r="PT286" i="1"/>
  <c r="GQ289" i="1"/>
  <c r="HX290" i="1"/>
  <c r="HS257" i="1"/>
  <c r="HP258" i="1"/>
  <c r="HU259" i="1"/>
  <c r="HR260" i="1"/>
  <c r="HO261" i="1"/>
  <c r="HT262" i="1"/>
  <c r="HQ263" i="1"/>
  <c r="HN265" i="1"/>
  <c r="HS266" i="1"/>
  <c r="OF266" i="1"/>
  <c r="HP268" i="1"/>
  <c r="HU269" i="1"/>
  <c r="SB269" i="1"/>
  <c r="HR270" i="1"/>
  <c r="HO271" i="1"/>
  <c r="FX272" i="1"/>
  <c r="HT272" i="1"/>
  <c r="HQ273" i="1"/>
  <c r="PW273" i="1"/>
  <c r="PX274" i="1"/>
  <c r="IB274" i="1"/>
  <c r="GN274" i="1"/>
  <c r="HX274" i="1"/>
  <c r="SE274" i="1"/>
  <c r="HN275" i="1"/>
  <c r="HQ276" i="1"/>
  <c r="PW277" i="1"/>
  <c r="SF277" i="1"/>
  <c r="IA278" i="1"/>
  <c r="PW279" i="1"/>
  <c r="IC280" i="1"/>
  <c r="PA281" i="1"/>
  <c r="QA281" i="1"/>
  <c r="PV282" i="1"/>
  <c r="PV283" i="1"/>
  <c r="HY284" i="1"/>
  <c r="PU285" i="1"/>
  <c r="PU286" i="1"/>
  <c r="HP287" i="1"/>
  <c r="GI265" i="1"/>
  <c r="GH269" i="1"/>
  <c r="GP269" i="1"/>
  <c r="GM270" i="1"/>
  <c r="OF270" i="1"/>
  <c r="SB272" i="1"/>
  <c r="HR273" i="1"/>
  <c r="PY274" i="1"/>
  <c r="GO274" i="1"/>
  <c r="HZ274" i="1"/>
  <c r="PF274" i="1"/>
  <c r="SD274" i="1"/>
  <c r="PU275" i="1"/>
  <c r="PX276" i="1"/>
  <c r="PX277" i="1"/>
  <c r="SC277" i="1"/>
  <c r="HR279" i="1"/>
  <c r="FX280" i="1"/>
  <c r="HT280" i="1"/>
  <c r="PT281" i="1"/>
  <c r="SE281" i="1"/>
  <c r="HQ282" i="1"/>
  <c r="HQ283" i="1"/>
  <c r="HP284" i="1"/>
  <c r="HZ286" i="1"/>
  <c r="PW287" i="1"/>
  <c r="PU289" i="1"/>
  <c r="GO257" i="1"/>
  <c r="GL258" i="1"/>
  <c r="GQ259" i="1"/>
  <c r="GN260" i="1"/>
  <c r="GK261" i="1"/>
  <c r="GP262" i="1"/>
  <c r="GM263" i="1"/>
  <c r="GJ265" i="1"/>
  <c r="GO266" i="1"/>
  <c r="GL268" i="1"/>
  <c r="GQ269" i="1"/>
  <c r="GN270" i="1"/>
  <c r="GK271" i="1"/>
  <c r="GH272" i="1"/>
  <c r="GP272" i="1"/>
  <c r="GM273" i="1"/>
  <c r="HS273" i="1"/>
  <c r="FX274" i="1"/>
  <c r="HT274" i="1"/>
  <c r="GP274" i="1"/>
  <c r="HN274" i="1"/>
  <c r="PV275" i="1"/>
  <c r="GL275" i="1"/>
  <c r="HS277" i="1"/>
  <c r="HS278" i="1"/>
  <c r="PY279" i="1"/>
  <c r="FY280" i="1"/>
  <c r="HU280" i="1"/>
  <c r="HO281" i="1"/>
  <c r="SD281" i="1"/>
  <c r="PX282" i="1"/>
  <c r="IB283" i="1"/>
  <c r="HQ284" i="1"/>
  <c r="PW285" i="1"/>
  <c r="IA286" i="1"/>
  <c r="HZ289" i="1"/>
  <c r="SF289" i="1"/>
  <c r="PD276" i="1"/>
  <c r="GI277" i="1"/>
  <c r="PA277" i="1"/>
  <c r="SD277" i="1"/>
  <c r="HT278" i="1"/>
  <c r="PF278" i="1"/>
  <c r="PC279" i="1"/>
  <c r="GH280" i="1"/>
  <c r="HN280" i="1"/>
  <c r="OZ280" i="1"/>
  <c r="SC280" i="1"/>
  <c r="OF281" i="1"/>
  <c r="PE281" i="1"/>
  <c r="HP282" i="1"/>
  <c r="HU283" i="1"/>
  <c r="PG283" i="1"/>
  <c r="HR284" i="1"/>
  <c r="PD284" i="1"/>
  <c r="GI285" i="1"/>
  <c r="HO285" i="1"/>
  <c r="PA285" i="1"/>
  <c r="PY285" i="1"/>
  <c r="PV286" i="1"/>
  <c r="HQ287" i="1"/>
  <c r="PC287" i="1"/>
  <c r="QA287" i="1"/>
  <c r="FY289" i="1"/>
  <c r="OZ290" i="1"/>
  <c r="FX290" i="1"/>
  <c r="FN290" i="1"/>
  <c r="PY290" i="1"/>
  <c r="HQ291" i="1"/>
  <c r="HQ292" i="1"/>
  <c r="HO293" i="1"/>
  <c r="HP294" i="1"/>
  <c r="SD294" i="1"/>
  <c r="HQ295" i="1"/>
  <c r="SF296" i="1"/>
  <c r="FN297" i="1"/>
  <c r="ID297" i="1"/>
  <c r="OZ298" i="1"/>
  <c r="HT298" i="1"/>
  <c r="HS299" i="1"/>
  <c r="PW301" i="1"/>
  <c r="IB304" i="1"/>
  <c r="SC304" i="1"/>
  <c r="IC305" i="1"/>
  <c r="GK274" i="1"/>
  <c r="HY274" i="1"/>
  <c r="GP275" i="1"/>
  <c r="ID275" i="1"/>
  <c r="GM276" i="1"/>
  <c r="IA276" i="1"/>
  <c r="PE276" i="1"/>
  <c r="PU276" i="1"/>
  <c r="GJ277" i="1"/>
  <c r="HX277" i="1"/>
  <c r="PZ277" i="1"/>
  <c r="FY278" i="1"/>
  <c r="GO278" i="1"/>
  <c r="IC278" i="1"/>
  <c r="PW278" i="1"/>
  <c r="GL279" i="1"/>
  <c r="HZ279" i="1"/>
  <c r="OD279" i="1"/>
  <c r="PD279" i="1"/>
  <c r="PT279" i="1"/>
  <c r="ER280" i="1"/>
  <c r="GI280" i="1"/>
  <c r="GQ280" i="1"/>
  <c r="IE280" i="1"/>
  <c r="PA280" i="1"/>
  <c r="PY280" i="1"/>
  <c r="FX281" i="1"/>
  <c r="GN281" i="1"/>
  <c r="IB281" i="1"/>
  <c r="PF281" i="1"/>
  <c r="PV281" i="1"/>
  <c r="GK282" i="1"/>
  <c r="HY282" i="1"/>
  <c r="PC282" i="1"/>
  <c r="QA282" i="1"/>
  <c r="GH283" i="1"/>
  <c r="GP283" i="1"/>
  <c r="ID283" i="1"/>
  <c r="OZ283" i="1"/>
  <c r="PX283" i="1"/>
  <c r="FO284" i="1"/>
  <c r="GM284" i="1"/>
  <c r="IA284" i="1"/>
  <c r="PE284" i="1"/>
  <c r="PU284" i="1"/>
  <c r="GJ285" i="1"/>
  <c r="HX285" i="1"/>
  <c r="PZ285" i="1"/>
  <c r="FY286" i="1"/>
  <c r="GO286" i="1"/>
  <c r="IC286" i="1"/>
  <c r="PW286" i="1"/>
  <c r="FN287" i="1"/>
  <c r="GL287" i="1"/>
  <c r="HZ287" i="1"/>
  <c r="OD287" i="1"/>
  <c r="PD287" i="1"/>
  <c r="PT287" i="1"/>
  <c r="HO289" i="1"/>
  <c r="HY289" i="1"/>
  <c r="PF289" i="1"/>
  <c r="EO290" i="1"/>
  <c r="OF290" i="1"/>
  <c r="PA290" i="1"/>
  <c r="HT290" i="1"/>
  <c r="PC290" i="1"/>
  <c r="FX291" i="1"/>
  <c r="IB291" i="1"/>
  <c r="GN291" i="1"/>
  <c r="PX291" i="1"/>
  <c r="HP293" i="1"/>
  <c r="SE293" i="1"/>
  <c r="IA294" i="1"/>
  <c r="HR295" i="1"/>
  <c r="PA297" i="1"/>
  <c r="QA297" i="1"/>
  <c r="PA298" i="1"/>
  <c r="IE298" i="1"/>
  <c r="FX299" i="1"/>
  <c r="HT299" i="1"/>
  <c r="OZ300" i="1"/>
  <c r="PZ300" i="1"/>
  <c r="PX301" i="1"/>
  <c r="HS304" i="1"/>
  <c r="PZ305" i="1"/>
  <c r="HO275" i="1"/>
  <c r="GN276" i="1"/>
  <c r="HT276" i="1"/>
  <c r="IB276" i="1"/>
  <c r="PF276" i="1"/>
  <c r="GK277" i="1"/>
  <c r="HY277" i="1"/>
  <c r="PC277" i="1"/>
  <c r="GP278" i="1"/>
  <c r="ID278" i="1"/>
  <c r="PX278" i="1"/>
  <c r="FO279" i="1"/>
  <c r="GM279" i="1"/>
  <c r="HS279" i="1"/>
  <c r="IA279" i="1"/>
  <c r="OF279" i="1"/>
  <c r="PE279" i="1"/>
  <c r="HP280" i="1"/>
  <c r="SE280" i="1"/>
  <c r="HU281" i="1"/>
  <c r="IC281" i="1"/>
  <c r="PG281" i="1"/>
  <c r="PW281" i="1"/>
  <c r="SB281" i="1"/>
  <c r="OD282" i="1"/>
  <c r="PY283" i="1"/>
  <c r="HT284" i="1"/>
  <c r="PF284" i="1"/>
  <c r="HQ285" i="1"/>
  <c r="PC285" i="1"/>
  <c r="GP286" i="1"/>
  <c r="ID286" i="1"/>
  <c r="OZ286" i="1"/>
  <c r="PX286" i="1"/>
  <c r="HS287" i="1"/>
  <c r="IA287" i="1"/>
  <c r="OF287" i="1"/>
  <c r="PE287" i="1"/>
  <c r="HP289" i="1"/>
  <c r="IE290" i="1"/>
  <c r="GQ290" i="1"/>
  <c r="QA290" i="1"/>
  <c r="PA291" i="1"/>
  <c r="HS291" i="1"/>
  <c r="SE291" i="1"/>
  <c r="OZ292" i="1"/>
  <c r="HS292" i="1"/>
  <c r="PW293" i="1"/>
  <c r="SB293" i="1"/>
  <c r="HR294" i="1"/>
  <c r="SC294" i="1"/>
  <c r="PY295" i="1"/>
  <c r="IC296" i="1"/>
  <c r="HN298" i="1"/>
  <c r="PA299" i="1"/>
  <c r="HU299" i="1"/>
  <c r="PA300" i="1"/>
  <c r="HU300" i="1"/>
  <c r="HS301" i="1"/>
  <c r="OZ304" i="1"/>
  <c r="HU305" i="1"/>
  <c r="HU276" i="1"/>
  <c r="HR277" i="1"/>
  <c r="GI278" i="1"/>
  <c r="PA278" i="1"/>
  <c r="HT279" i="1"/>
  <c r="HQ280" i="1"/>
  <c r="PC280" i="1"/>
  <c r="GH281" i="1"/>
  <c r="OZ281" i="1"/>
  <c r="SC281" i="1"/>
  <c r="HS282" i="1"/>
  <c r="OF282" i="1"/>
  <c r="HU284" i="1"/>
  <c r="PW284" i="1"/>
  <c r="HR285" i="1"/>
  <c r="GI286" i="1"/>
  <c r="HO286" i="1"/>
  <c r="PA286" i="1"/>
  <c r="HT287" i="1"/>
  <c r="GH289" i="1"/>
  <c r="OZ289" i="1"/>
  <c r="PV289" i="1"/>
  <c r="IB289" i="1"/>
  <c r="PD289" i="1"/>
  <c r="HN290" i="1"/>
  <c r="PT290" i="1"/>
  <c r="SC290" i="1"/>
  <c r="SB290" i="1"/>
  <c r="HT291" i="1"/>
  <c r="FY292" i="1"/>
  <c r="PZ292" i="1"/>
  <c r="PX293" i="1"/>
  <c r="HS294" i="1"/>
  <c r="FX295" i="1"/>
  <c r="HT295" i="1"/>
  <c r="FX296" i="1"/>
  <c r="HO297" i="1"/>
  <c r="SE297" i="1"/>
  <c r="HO298" i="1"/>
  <c r="HN299" i="1"/>
  <c r="HN300" i="1"/>
  <c r="OZ301" i="1"/>
  <c r="ID301" i="1"/>
  <c r="FO304" i="1"/>
  <c r="HX305" i="1"/>
  <c r="GK275" i="1"/>
  <c r="HY275" i="1"/>
  <c r="GH276" i="1"/>
  <c r="GP276" i="1"/>
  <c r="ID276" i="1"/>
  <c r="FO277" i="1"/>
  <c r="GM277" i="1"/>
  <c r="IA277" i="1"/>
  <c r="OF277" i="1"/>
  <c r="GJ278" i="1"/>
  <c r="HX278" i="1"/>
  <c r="FY279" i="1"/>
  <c r="GO279" i="1"/>
  <c r="IC279" i="1"/>
  <c r="SB279" i="1"/>
  <c r="FN280" i="1"/>
  <c r="GL280" i="1"/>
  <c r="HZ280" i="1"/>
  <c r="ER281" i="1"/>
  <c r="GI281" i="1"/>
  <c r="GQ281" i="1"/>
  <c r="IE281" i="1"/>
  <c r="FX282" i="1"/>
  <c r="GN282" i="1"/>
  <c r="IB282" i="1"/>
  <c r="GK283" i="1"/>
  <c r="HY283" i="1"/>
  <c r="PC283" i="1"/>
  <c r="GH284" i="1"/>
  <c r="GP284" i="1"/>
  <c r="ID284" i="1"/>
  <c r="FO285" i="1"/>
  <c r="GM285" i="1"/>
  <c r="HS285" i="1"/>
  <c r="IA285" i="1"/>
  <c r="OF285" i="1"/>
  <c r="GJ286" i="1"/>
  <c r="HX286" i="1"/>
  <c r="FY287" i="1"/>
  <c r="GO287" i="1"/>
  <c r="HU287" i="1"/>
  <c r="IC287" i="1"/>
  <c r="PA289" i="1"/>
  <c r="PW289" i="1"/>
  <c r="IA289" i="1"/>
  <c r="GM289" i="1"/>
  <c r="GL289" i="1"/>
  <c r="HO290" i="1"/>
  <c r="SE290" i="1"/>
  <c r="QA291" i="1"/>
  <c r="IE291" i="1"/>
  <c r="GQ291" i="1"/>
  <c r="SF291" i="1"/>
  <c r="QA292" i="1"/>
  <c r="HS293" i="1"/>
  <c r="OZ294" i="1"/>
  <c r="HT294" i="1"/>
  <c r="PA295" i="1"/>
  <c r="HU295" i="1"/>
  <c r="PA296" i="1"/>
  <c r="HZ297" i="1"/>
  <c r="SD297" i="1"/>
  <c r="PU299" i="1"/>
  <c r="HY300" i="1"/>
  <c r="PA301" i="1"/>
  <c r="IE301" i="1"/>
  <c r="HX304" i="1"/>
  <c r="HO276" i="1"/>
  <c r="HT277" i="1"/>
  <c r="HN279" i="1"/>
  <c r="ID279" i="1"/>
  <c r="GM280" i="1"/>
  <c r="HS280" i="1"/>
  <c r="IA280" i="1"/>
  <c r="OF280" i="1"/>
  <c r="HP281" i="1"/>
  <c r="GO282" i="1"/>
  <c r="IC282" i="1"/>
  <c r="HR283" i="1"/>
  <c r="HO284" i="1"/>
  <c r="HT285" i="1"/>
  <c r="HN287" i="1"/>
  <c r="ID287" i="1"/>
  <c r="PX289" i="1"/>
  <c r="GN289" i="1"/>
  <c r="SC289" i="1"/>
  <c r="SB289" i="1"/>
  <c r="PV290" i="1"/>
  <c r="HZ290" i="1"/>
  <c r="GL290" i="1"/>
  <c r="SF290" i="1"/>
  <c r="OF291" i="1"/>
  <c r="EQ291" i="1"/>
  <c r="HN291" i="1"/>
  <c r="HN292" i="1"/>
  <c r="OZ293" i="1"/>
  <c r="ID293" i="1"/>
  <c r="FO294" i="1"/>
  <c r="HU294" i="1"/>
  <c r="HX295" i="1"/>
  <c r="HN296" i="1"/>
  <c r="HQ297" i="1"/>
  <c r="SF297" i="1"/>
  <c r="HP299" i="1"/>
  <c r="HP300" i="1"/>
  <c r="SE300" i="1"/>
  <c r="HN301" i="1"/>
  <c r="PU304" i="1"/>
  <c r="SE304" i="1"/>
  <c r="HZ305" i="1"/>
  <c r="GI279" i="1"/>
  <c r="GH282" i="1"/>
  <c r="OF283" i="1"/>
  <c r="GO285" i="1"/>
  <c r="GL286" i="1"/>
  <c r="PD286" i="1"/>
  <c r="GI287" i="1"/>
  <c r="GQ287" i="1"/>
  <c r="FO289" i="1"/>
  <c r="PY289" i="1"/>
  <c r="QA289" i="1"/>
  <c r="SD289" i="1"/>
  <c r="SE289" i="1"/>
  <c r="HY291" i="1"/>
  <c r="HU291" i="1"/>
  <c r="SD291" i="1"/>
  <c r="HY292" i="1"/>
  <c r="FY293" i="1"/>
  <c r="HX294" i="1"/>
  <c r="HO295" i="1"/>
  <c r="HO296" i="1"/>
  <c r="PX298" i="1"/>
  <c r="HQ300" i="1"/>
  <c r="HO301" i="1"/>
  <c r="HP304" i="1"/>
  <c r="SD304" i="1"/>
  <c r="HS309" i="1"/>
  <c r="GI274" i="1"/>
  <c r="GK276" i="1"/>
  <c r="GH277" i="1"/>
  <c r="GP277" i="1"/>
  <c r="GM278" i="1"/>
  <c r="GJ279" i="1"/>
  <c r="GO280" i="1"/>
  <c r="GL281" i="1"/>
  <c r="GQ282" i="1"/>
  <c r="GN283" i="1"/>
  <c r="GK284" i="1"/>
  <c r="GH285" i="1"/>
  <c r="GP285" i="1"/>
  <c r="GM286" i="1"/>
  <c r="GJ287" i="1"/>
  <c r="FX289" i="1"/>
  <c r="ID289" i="1"/>
  <c r="GP289" i="1"/>
  <c r="PX290" i="1"/>
  <c r="PE290" i="1"/>
  <c r="PD290" i="1"/>
  <c r="PV291" i="1"/>
  <c r="HP292" i="1"/>
  <c r="HN293" i="1"/>
  <c r="SE294" i="1"/>
  <c r="PV296" i="1"/>
  <c r="HS297" i="1"/>
  <c r="PY298" i="1"/>
  <c r="IB299" i="1"/>
  <c r="HR300" i="1"/>
  <c r="SF300" i="1"/>
  <c r="HP301" i="1"/>
  <c r="IA304" i="1"/>
  <c r="SF304" i="1"/>
  <c r="HS289" i="1"/>
  <c r="GK290" i="1"/>
  <c r="HY290" i="1"/>
  <c r="GH291" i="1"/>
  <c r="GP291" i="1"/>
  <c r="ID291" i="1"/>
  <c r="OZ291" i="1"/>
  <c r="SC291" i="1"/>
  <c r="FO292" i="1"/>
  <c r="GM292" i="1"/>
  <c r="IA292" i="1"/>
  <c r="OF292" i="1"/>
  <c r="PE292" i="1"/>
  <c r="PU292" i="1"/>
  <c r="GJ293" i="1"/>
  <c r="HX293" i="1"/>
  <c r="PZ293" i="1"/>
  <c r="EP294" i="1"/>
  <c r="FY294" i="1"/>
  <c r="GO294" i="1"/>
  <c r="IC294" i="1"/>
  <c r="PW294" i="1"/>
  <c r="SB294" i="1"/>
  <c r="FN295" i="1"/>
  <c r="GL295" i="1"/>
  <c r="HZ295" i="1"/>
  <c r="PD295" i="1"/>
  <c r="PT295" i="1"/>
  <c r="ER296" i="1"/>
  <c r="GI296" i="1"/>
  <c r="GQ296" i="1"/>
  <c r="IE296" i="1"/>
  <c r="PY296" i="1"/>
  <c r="FX297" i="1"/>
  <c r="GN297" i="1"/>
  <c r="HT297" i="1"/>
  <c r="IB297" i="1"/>
  <c r="PV297" i="1"/>
  <c r="GK298" i="1"/>
  <c r="HY298" i="1"/>
  <c r="QA298" i="1"/>
  <c r="EQ299" i="1"/>
  <c r="GH299" i="1"/>
  <c r="GP299" i="1"/>
  <c r="ID299" i="1"/>
  <c r="OZ299" i="1"/>
  <c r="PX299" i="1"/>
  <c r="FO300" i="1"/>
  <c r="GM300" i="1"/>
  <c r="IA300" i="1"/>
  <c r="OF300" i="1"/>
  <c r="PE300" i="1"/>
  <c r="PU300" i="1"/>
  <c r="GJ301" i="1"/>
  <c r="HX301" i="1"/>
  <c r="PZ301" i="1"/>
  <c r="EP304" i="1"/>
  <c r="FY304" i="1"/>
  <c r="GO304" i="1"/>
  <c r="IC304" i="1"/>
  <c r="PW304" i="1"/>
  <c r="SB304" i="1"/>
  <c r="FN305" i="1"/>
  <c r="PX305" i="1"/>
  <c r="GL305" i="1"/>
  <c r="HR305" i="1"/>
  <c r="PT305" i="1"/>
  <c r="HS306" i="1"/>
  <c r="PD306" i="1"/>
  <c r="SF306" i="1"/>
  <c r="SB306" i="1"/>
  <c r="PA307" i="1"/>
  <c r="GI307" i="1"/>
  <c r="FY307" i="1"/>
  <c r="FO307" i="1"/>
  <c r="HU307" i="1"/>
  <c r="SE307" i="1"/>
  <c r="IC308" i="1"/>
  <c r="OD309" i="1"/>
  <c r="ER309" i="1"/>
  <c r="HZ309" i="1"/>
  <c r="PW310" i="1"/>
  <c r="PD311" i="1"/>
  <c r="HQ312" i="1"/>
  <c r="IA314" i="1"/>
  <c r="IA315" i="1"/>
  <c r="SF315" i="1"/>
  <c r="PX316" i="1"/>
  <c r="PU318" i="1"/>
  <c r="SD319" i="1"/>
  <c r="PX320" i="1"/>
  <c r="FX321" i="1"/>
  <c r="HT321" i="1"/>
  <c r="PT322" i="1"/>
  <c r="HR290" i="1"/>
  <c r="GI291" i="1"/>
  <c r="HO291" i="1"/>
  <c r="PY291" i="1"/>
  <c r="FX292" i="1"/>
  <c r="GN292" i="1"/>
  <c r="HT292" i="1"/>
  <c r="IB292" i="1"/>
  <c r="PV292" i="1"/>
  <c r="GK293" i="1"/>
  <c r="HQ293" i="1"/>
  <c r="HY293" i="1"/>
  <c r="PC293" i="1"/>
  <c r="QA293" i="1"/>
  <c r="GP294" i="1"/>
  <c r="HN294" i="1"/>
  <c r="ID294" i="1"/>
  <c r="PX294" i="1"/>
  <c r="FO295" i="1"/>
  <c r="GM295" i="1"/>
  <c r="IA295" i="1"/>
  <c r="OF295" i="1"/>
  <c r="PE295" i="1"/>
  <c r="PU295" i="1"/>
  <c r="GJ296" i="1"/>
  <c r="HP296" i="1"/>
  <c r="HX296" i="1"/>
  <c r="PZ296" i="1"/>
  <c r="FY297" i="1"/>
  <c r="GO297" i="1"/>
  <c r="IC297" i="1"/>
  <c r="PW297" i="1"/>
  <c r="SB297" i="1"/>
  <c r="FN298" i="1"/>
  <c r="GL298" i="1"/>
  <c r="HR298" i="1"/>
  <c r="HZ298" i="1"/>
  <c r="PD298" i="1"/>
  <c r="PT298" i="1"/>
  <c r="GQ299" i="1"/>
  <c r="HO299" i="1"/>
  <c r="IE299" i="1"/>
  <c r="PY299" i="1"/>
  <c r="FX300" i="1"/>
  <c r="GN300" i="1"/>
  <c r="HT300" i="1"/>
  <c r="IB300" i="1"/>
  <c r="PV300" i="1"/>
  <c r="HQ301" i="1"/>
  <c r="PC301" i="1"/>
  <c r="QA301" i="1"/>
  <c r="GP304" i="1"/>
  <c r="ID304" i="1"/>
  <c r="PX304" i="1"/>
  <c r="FO305" i="1"/>
  <c r="GM305" i="1"/>
  <c r="HS305" i="1"/>
  <c r="IA305" i="1"/>
  <c r="OF305" i="1"/>
  <c r="PW305" i="1"/>
  <c r="PZ306" i="1"/>
  <c r="ID306" i="1"/>
  <c r="GP306" i="1"/>
  <c r="HT306" i="1"/>
  <c r="PF306" i="1"/>
  <c r="HX307" i="1"/>
  <c r="PE307" i="1"/>
  <c r="PC307" i="1"/>
  <c r="SD307" i="1"/>
  <c r="SB307" i="1"/>
  <c r="HT308" i="1"/>
  <c r="IB310" i="1"/>
  <c r="PV311" i="1"/>
  <c r="PX312" i="1"/>
  <c r="SF312" i="1"/>
  <c r="PX314" i="1"/>
  <c r="HR315" i="1"/>
  <c r="HS316" i="1"/>
  <c r="PV318" i="1"/>
  <c r="PY320" i="1"/>
  <c r="PA321" i="1"/>
  <c r="QA321" i="1"/>
  <c r="HY322" i="1"/>
  <c r="HS290" i="1"/>
  <c r="PU290" i="1"/>
  <c r="HP291" i="1"/>
  <c r="PZ291" i="1"/>
  <c r="HU292" i="1"/>
  <c r="PW292" i="1"/>
  <c r="PT293" i="1"/>
  <c r="ER294" i="1"/>
  <c r="GI294" i="1"/>
  <c r="PA294" i="1"/>
  <c r="PY294" i="1"/>
  <c r="PV295" i="1"/>
  <c r="QA296" i="1"/>
  <c r="GH297" i="1"/>
  <c r="GP297" i="1"/>
  <c r="OZ297" i="1"/>
  <c r="PX297" i="1"/>
  <c r="SC297" i="1"/>
  <c r="FO298" i="1"/>
  <c r="HS298" i="1"/>
  <c r="OF298" i="1"/>
  <c r="PE298" i="1"/>
  <c r="PU298" i="1"/>
  <c r="PZ299" i="1"/>
  <c r="FY300" i="1"/>
  <c r="PG300" i="1"/>
  <c r="PW300" i="1"/>
  <c r="SB300" i="1"/>
  <c r="PT301" i="1"/>
  <c r="ER304" i="1"/>
  <c r="GI304" i="1"/>
  <c r="HO304" i="1"/>
  <c r="PA304" i="1"/>
  <c r="PY304" i="1"/>
  <c r="FX305" i="1"/>
  <c r="HT305" i="1"/>
  <c r="PY305" i="1"/>
  <c r="QA306" i="1"/>
  <c r="IE306" i="1"/>
  <c r="GQ306" i="1"/>
  <c r="HU306" i="1"/>
  <c r="PE306" i="1"/>
  <c r="SD306" i="1"/>
  <c r="HO307" i="1"/>
  <c r="FY308" i="1"/>
  <c r="HU308" i="1"/>
  <c r="PF308" i="1"/>
  <c r="PE308" i="1"/>
  <c r="PC308" i="1"/>
  <c r="PY310" i="1"/>
  <c r="HQ311" i="1"/>
  <c r="PC311" i="1"/>
  <c r="PY312" i="1"/>
  <c r="HS314" i="1"/>
  <c r="HS315" i="1"/>
  <c r="SD315" i="1"/>
  <c r="OZ316" i="1"/>
  <c r="PZ316" i="1"/>
  <c r="PW318" i="1"/>
  <c r="PY319" i="1"/>
  <c r="SC319" i="1"/>
  <c r="OZ320" i="1"/>
  <c r="HT320" i="1"/>
  <c r="PT321" i="1"/>
  <c r="PV322" i="1"/>
  <c r="GN290" i="1"/>
  <c r="IB290" i="1"/>
  <c r="GK291" i="1"/>
  <c r="PC291" i="1"/>
  <c r="GH292" i="1"/>
  <c r="GP292" i="1"/>
  <c r="ID292" i="1"/>
  <c r="PX292" i="1"/>
  <c r="FO293" i="1"/>
  <c r="GM293" i="1"/>
  <c r="IA293" i="1"/>
  <c r="PU293" i="1"/>
  <c r="GJ294" i="1"/>
  <c r="PZ294" i="1"/>
  <c r="FY295" i="1"/>
  <c r="GO295" i="1"/>
  <c r="IC295" i="1"/>
  <c r="PW295" i="1"/>
  <c r="FN296" i="1"/>
  <c r="GL296" i="1"/>
  <c r="HZ296" i="1"/>
  <c r="OD296" i="1"/>
  <c r="PT296" i="1"/>
  <c r="ER297" i="1"/>
  <c r="GI297" i="1"/>
  <c r="GQ297" i="1"/>
  <c r="IE297" i="1"/>
  <c r="PY297" i="1"/>
  <c r="FX298" i="1"/>
  <c r="GN298" i="1"/>
  <c r="IB298" i="1"/>
  <c r="PV298" i="1"/>
  <c r="GK299" i="1"/>
  <c r="HY299" i="1"/>
  <c r="PC299" i="1"/>
  <c r="QA299" i="1"/>
  <c r="GH300" i="1"/>
  <c r="GP300" i="1"/>
  <c r="ID300" i="1"/>
  <c r="PX300" i="1"/>
  <c r="SC300" i="1"/>
  <c r="FO301" i="1"/>
  <c r="GM301" i="1"/>
  <c r="IA301" i="1"/>
  <c r="PU301" i="1"/>
  <c r="GJ304" i="1"/>
  <c r="PZ304" i="1"/>
  <c r="FY305" i="1"/>
  <c r="GO305" i="1"/>
  <c r="PA305" i="1"/>
  <c r="HN306" i="1"/>
  <c r="SG306" i="1"/>
  <c r="HP307" i="1"/>
  <c r="PT308" i="1"/>
  <c r="HX308" i="1"/>
  <c r="GJ308" i="1"/>
  <c r="FN309" i="1"/>
  <c r="PY309" i="1"/>
  <c r="IC309" i="1"/>
  <c r="GO309" i="1"/>
  <c r="OZ310" i="1"/>
  <c r="GH310" i="1"/>
  <c r="FX310" i="1"/>
  <c r="FN310" i="1"/>
  <c r="HT310" i="1"/>
  <c r="IB311" i="1"/>
  <c r="OZ312" i="1"/>
  <c r="ID312" i="1"/>
  <c r="OZ314" i="1"/>
  <c r="ID314" i="1"/>
  <c r="OZ315" i="1"/>
  <c r="PZ315" i="1"/>
  <c r="PA316" i="1"/>
  <c r="HU316" i="1"/>
  <c r="IB318" i="1"/>
  <c r="FN319" i="1"/>
  <c r="PZ319" i="1"/>
  <c r="PA320" i="1"/>
  <c r="IE320" i="1"/>
  <c r="HO321" i="1"/>
  <c r="HQ322" i="1"/>
  <c r="HQ323" i="1"/>
  <c r="SD323" i="1"/>
  <c r="HO292" i="1"/>
  <c r="HT293" i="1"/>
  <c r="PF293" i="1"/>
  <c r="PC294" i="1"/>
  <c r="HN295" i="1"/>
  <c r="HS296" i="1"/>
  <c r="PE296" i="1"/>
  <c r="HP297" i="1"/>
  <c r="HU298" i="1"/>
  <c r="HR299" i="1"/>
  <c r="HO300" i="1"/>
  <c r="HT301" i="1"/>
  <c r="PF301" i="1"/>
  <c r="HQ304" i="1"/>
  <c r="PC304" i="1"/>
  <c r="HN305" i="1"/>
  <c r="PU306" i="1"/>
  <c r="PW307" i="1"/>
  <c r="IA307" i="1"/>
  <c r="GM307" i="1"/>
  <c r="PU308" i="1"/>
  <c r="PA309" i="1"/>
  <c r="PZ309" i="1"/>
  <c r="PA310" i="1"/>
  <c r="IE310" i="1"/>
  <c r="FX311" i="1"/>
  <c r="HS311" i="1"/>
  <c r="PA312" i="1"/>
  <c r="QA312" i="1"/>
  <c r="FO314" i="1"/>
  <c r="HU314" i="1"/>
  <c r="FO315" i="1"/>
  <c r="QA315" i="1"/>
  <c r="HX316" i="1"/>
  <c r="HS318" i="1"/>
  <c r="PA319" i="1"/>
  <c r="HU319" i="1"/>
  <c r="HN320" i="1"/>
  <c r="SC320" i="1"/>
  <c r="PV321" i="1"/>
  <c r="GI295" i="1"/>
  <c r="GH298" i="1"/>
  <c r="FY301" i="1"/>
  <c r="HU301" i="1"/>
  <c r="HR304" i="1"/>
  <c r="PU305" i="1"/>
  <c r="HO305" i="1"/>
  <c r="PE305" i="1"/>
  <c r="SC305" i="1"/>
  <c r="HP306" i="1"/>
  <c r="PX307" i="1"/>
  <c r="HQ307" i="1"/>
  <c r="PD307" i="1"/>
  <c r="IE309" i="1"/>
  <c r="HN310" i="1"/>
  <c r="PA311" i="1"/>
  <c r="HT311" i="1"/>
  <c r="SE311" i="1"/>
  <c r="HN314" i="1"/>
  <c r="HN315" i="1"/>
  <c r="FX318" i="1"/>
  <c r="HT318" i="1"/>
  <c r="PT319" i="1"/>
  <c r="HO320" i="1"/>
  <c r="SD320" i="1"/>
  <c r="PY322" i="1"/>
  <c r="GK292" i="1"/>
  <c r="PC292" i="1"/>
  <c r="GP293" i="1"/>
  <c r="GM294" i="1"/>
  <c r="PE294" i="1"/>
  <c r="GJ295" i="1"/>
  <c r="GO296" i="1"/>
  <c r="GL297" i="1"/>
  <c r="OD297" i="1"/>
  <c r="GQ298" i="1"/>
  <c r="GN299" i="1"/>
  <c r="GK300" i="1"/>
  <c r="GP301" i="1"/>
  <c r="GM304" i="1"/>
  <c r="OZ305" i="1"/>
  <c r="PV305" i="1"/>
  <c r="GJ305" i="1"/>
  <c r="PF305" i="1"/>
  <c r="PD305" i="1"/>
  <c r="OZ306" i="1"/>
  <c r="IA306" i="1"/>
  <c r="SE306" i="1"/>
  <c r="IC307" i="1"/>
  <c r="PG307" i="1"/>
  <c r="PW308" i="1"/>
  <c r="PT309" i="1"/>
  <c r="EO310" i="1"/>
  <c r="OF310" i="1"/>
  <c r="HO310" i="1"/>
  <c r="PE310" i="1"/>
  <c r="PD310" i="1"/>
  <c r="QA311" i="1"/>
  <c r="IE311" i="1"/>
  <c r="GQ311" i="1"/>
  <c r="SD311" i="1"/>
  <c r="HY312" i="1"/>
  <c r="PU314" i="1"/>
  <c r="PU315" i="1"/>
  <c r="SE315" i="1"/>
  <c r="HP316" i="1"/>
  <c r="QA318" i="1"/>
  <c r="PV320" i="1"/>
  <c r="IB321" i="1"/>
  <c r="ID322" i="1"/>
  <c r="GI301" i="1"/>
  <c r="GQ301" i="1"/>
  <c r="GN304" i="1"/>
  <c r="SF305" i="1"/>
  <c r="SB305" i="1"/>
  <c r="OF306" i="1"/>
  <c r="FO306" i="1"/>
  <c r="PX306" i="1"/>
  <c r="OZ307" i="1"/>
  <c r="PZ307" i="1"/>
  <c r="HN308" i="1"/>
  <c r="HO309" i="1"/>
  <c r="PV310" i="1"/>
  <c r="HZ310" i="1"/>
  <c r="GL310" i="1"/>
  <c r="PT311" i="1"/>
  <c r="SF311" i="1"/>
  <c r="HP312" i="1"/>
  <c r="SE312" i="1"/>
  <c r="PV314" i="1"/>
  <c r="SB315" i="1"/>
  <c r="PW316" i="1"/>
  <c r="PT318" i="1"/>
  <c r="HZ319" i="1"/>
  <c r="SE319" i="1"/>
  <c r="PW320" i="1"/>
  <c r="HS321" i="1"/>
  <c r="IE322" i="1"/>
  <c r="PD312" i="1"/>
  <c r="HT315" i="1"/>
  <c r="HQ316" i="1"/>
  <c r="PC316" i="1"/>
  <c r="HU318" i="1"/>
  <c r="HS319" i="1"/>
  <c r="OF319" i="1"/>
  <c r="SE320" i="1"/>
  <c r="HU321" i="1"/>
  <c r="PX322" i="1"/>
  <c r="HR322" i="1"/>
  <c r="OZ323" i="1"/>
  <c r="HS323" i="1"/>
  <c r="HX324" i="1"/>
  <c r="HO325" i="1"/>
  <c r="HR326" i="1"/>
  <c r="OZ327" i="1"/>
  <c r="HT327" i="1"/>
  <c r="HN328" i="1"/>
  <c r="HY329" i="1"/>
  <c r="HN330" i="1"/>
  <c r="HX331" i="1"/>
  <c r="HO332" i="1"/>
  <c r="PA334" i="1"/>
  <c r="QA334" i="1"/>
  <c r="HO338" i="1"/>
  <c r="SE338" i="1"/>
  <c r="IA339" i="1"/>
  <c r="HR307" i="1"/>
  <c r="GI308" i="1"/>
  <c r="PA308" i="1"/>
  <c r="HT309" i="1"/>
  <c r="PF309" i="1"/>
  <c r="HQ310" i="1"/>
  <c r="PC310" i="1"/>
  <c r="GH311" i="1"/>
  <c r="HN311" i="1"/>
  <c r="OZ311" i="1"/>
  <c r="PX311" i="1"/>
  <c r="SC311" i="1"/>
  <c r="OF312" i="1"/>
  <c r="PE312" i="1"/>
  <c r="PU312" i="1"/>
  <c r="HP314" i="1"/>
  <c r="PZ314" i="1"/>
  <c r="FY315" i="1"/>
  <c r="PW315" i="1"/>
  <c r="HR316" i="1"/>
  <c r="PT316" i="1"/>
  <c r="GH318" i="1"/>
  <c r="PA318" i="1"/>
  <c r="PY318" i="1"/>
  <c r="FX319" i="1"/>
  <c r="HT319" i="1"/>
  <c r="PV319" i="1"/>
  <c r="HQ320" i="1"/>
  <c r="GH321" i="1"/>
  <c r="HN321" i="1"/>
  <c r="OZ321" i="1"/>
  <c r="PX321" i="1"/>
  <c r="OF322" i="1"/>
  <c r="PF322" i="1"/>
  <c r="FO323" i="1"/>
  <c r="FY323" i="1"/>
  <c r="PZ323" i="1"/>
  <c r="SE324" i="1"/>
  <c r="PV325" i="1"/>
  <c r="PY326" i="1"/>
  <c r="PA327" i="1"/>
  <c r="IE327" i="1"/>
  <c r="PU328" i="1"/>
  <c r="SE328" i="1"/>
  <c r="SE329" i="1"/>
  <c r="PU330" i="1"/>
  <c r="PU331" i="1"/>
  <c r="HP332" i="1"/>
  <c r="SF332" i="1"/>
  <c r="IC333" i="1"/>
  <c r="PT334" i="1"/>
  <c r="HO335" i="1"/>
  <c r="PV338" i="1"/>
  <c r="SD338" i="1"/>
  <c r="GH306" i="1"/>
  <c r="SC306" i="1"/>
  <c r="HS307" i="1"/>
  <c r="PU307" i="1"/>
  <c r="PZ308" i="1"/>
  <c r="FY309" i="1"/>
  <c r="HU309" i="1"/>
  <c r="PW309" i="1"/>
  <c r="OD310" i="1"/>
  <c r="PT310" i="1"/>
  <c r="ER311" i="1"/>
  <c r="GI311" i="1"/>
  <c r="PY311" i="1"/>
  <c r="FX312" i="1"/>
  <c r="GN312" i="1"/>
  <c r="HT312" i="1"/>
  <c r="IB312" i="1"/>
  <c r="PV312" i="1"/>
  <c r="GK314" i="1"/>
  <c r="HQ314" i="1"/>
  <c r="HY314" i="1"/>
  <c r="PC314" i="1"/>
  <c r="QA314" i="1"/>
  <c r="GH315" i="1"/>
  <c r="GP315" i="1"/>
  <c r="ID315" i="1"/>
  <c r="PX315" i="1"/>
  <c r="SC315" i="1"/>
  <c r="FO316" i="1"/>
  <c r="GM316" i="1"/>
  <c r="IA316" i="1"/>
  <c r="PU316" i="1"/>
  <c r="GQ318" i="1"/>
  <c r="HO318" i="1"/>
  <c r="IE318" i="1"/>
  <c r="PZ318" i="1"/>
  <c r="FY319" i="1"/>
  <c r="GO319" i="1"/>
  <c r="IC319" i="1"/>
  <c r="PW319" i="1"/>
  <c r="SB319" i="1"/>
  <c r="FN320" i="1"/>
  <c r="GL320" i="1"/>
  <c r="HZ320" i="1"/>
  <c r="OD320" i="1"/>
  <c r="PD320" i="1"/>
  <c r="PT320" i="1"/>
  <c r="ER321" i="1"/>
  <c r="GI321" i="1"/>
  <c r="GQ321" i="1"/>
  <c r="IE321" i="1"/>
  <c r="PY321" i="1"/>
  <c r="FX322" i="1"/>
  <c r="GN322" i="1"/>
  <c r="HT322" i="1"/>
  <c r="IB322" i="1"/>
  <c r="PZ322" i="1"/>
  <c r="HU323" i="1"/>
  <c r="PD323" i="1"/>
  <c r="HP324" i="1"/>
  <c r="PW325" i="1"/>
  <c r="FN326" i="1"/>
  <c r="HT326" i="1"/>
  <c r="HN327" i="1"/>
  <c r="PV328" i="1"/>
  <c r="HQ329" i="1"/>
  <c r="HP330" i="1"/>
  <c r="HP331" i="1"/>
  <c r="PW332" i="1"/>
  <c r="FN333" i="1"/>
  <c r="HT333" i="1"/>
  <c r="PV335" i="1"/>
  <c r="SC335" i="1"/>
  <c r="IA338" i="1"/>
  <c r="SF338" i="1"/>
  <c r="PA306" i="1"/>
  <c r="GN307" i="1"/>
  <c r="HT307" i="1"/>
  <c r="IB307" i="1"/>
  <c r="GK308" i="1"/>
  <c r="HY308" i="1"/>
  <c r="GH309" i="1"/>
  <c r="GP309" i="1"/>
  <c r="HN309" i="1"/>
  <c r="ID309" i="1"/>
  <c r="OZ309" i="1"/>
  <c r="FO310" i="1"/>
  <c r="GM310" i="1"/>
  <c r="HS310" i="1"/>
  <c r="IA310" i="1"/>
  <c r="GO312" i="1"/>
  <c r="IC312" i="1"/>
  <c r="SB312" i="1"/>
  <c r="GI315" i="1"/>
  <c r="HO315" i="1"/>
  <c r="PA315" i="1"/>
  <c r="HT316" i="1"/>
  <c r="HP318" i="1"/>
  <c r="PC318" i="1"/>
  <c r="HN319" i="1"/>
  <c r="OZ319" i="1"/>
  <c r="HS320" i="1"/>
  <c r="OF320" i="1"/>
  <c r="HP321" i="1"/>
  <c r="HU322" i="1"/>
  <c r="QA322" i="1"/>
  <c r="SE322" i="1"/>
  <c r="PT323" i="1"/>
  <c r="HX323" i="1"/>
  <c r="GJ323" i="1"/>
  <c r="PW324" i="1"/>
  <c r="SF324" i="1"/>
  <c r="HR325" i="1"/>
  <c r="PA326" i="1"/>
  <c r="QA326" i="1"/>
  <c r="HO327" i="1"/>
  <c r="HQ328" i="1"/>
  <c r="SF328" i="1"/>
  <c r="PX329" i="1"/>
  <c r="SF329" i="1"/>
  <c r="PW330" i="1"/>
  <c r="IA331" i="1"/>
  <c r="SD332" i="1"/>
  <c r="FY333" i="1"/>
  <c r="HU333" i="1"/>
  <c r="HZ334" i="1"/>
  <c r="HQ335" i="1"/>
  <c r="IB338" i="1"/>
  <c r="ID339" i="1"/>
  <c r="GO307" i="1"/>
  <c r="GI309" i="1"/>
  <c r="GQ309" i="1"/>
  <c r="GN310" i="1"/>
  <c r="GH312" i="1"/>
  <c r="GP312" i="1"/>
  <c r="SC312" i="1"/>
  <c r="GM314" i="1"/>
  <c r="OF314" i="1"/>
  <c r="FY316" i="1"/>
  <c r="ER319" i="1"/>
  <c r="GI319" i="1"/>
  <c r="FX320" i="1"/>
  <c r="GP322" i="1"/>
  <c r="HN322" i="1"/>
  <c r="PA322" i="1"/>
  <c r="PU323" i="1"/>
  <c r="GI323" i="1"/>
  <c r="HO323" i="1"/>
  <c r="HR324" i="1"/>
  <c r="IC325" i="1"/>
  <c r="PT326" i="1"/>
  <c r="SE326" i="1"/>
  <c r="PV327" i="1"/>
  <c r="IB328" i="1"/>
  <c r="HS329" i="1"/>
  <c r="PX330" i="1"/>
  <c r="HR331" i="1"/>
  <c r="PY332" i="1"/>
  <c r="PT333" i="1"/>
  <c r="PX335" i="1"/>
  <c r="SF335" i="1"/>
  <c r="GK306" i="1"/>
  <c r="HQ306" i="1"/>
  <c r="HY306" i="1"/>
  <c r="GH307" i="1"/>
  <c r="GP307" i="1"/>
  <c r="HN307" i="1"/>
  <c r="ID307" i="1"/>
  <c r="FO308" i="1"/>
  <c r="GM308" i="1"/>
  <c r="HS308" i="1"/>
  <c r="IA308" i="1"/>
  <c r="GJ309" i="1"/>
  <c r="HP309" i="1"/>
  <c r="HX309" i="1"/>
  <c r="FY310" i="1"/>
  <c r="GO310" i="1"/>
  <c r="HU310" i="1"/>
  <c r="IC310" i="1"/>
  <c r="FN311" i="1"/>
  <c r="GL311" i="1"/>
  <c r="HR311" i="1"/>
  <c r="HZ311" i="1"/>
  <c r="OD311" i="1"/>
  <c r="GQ312" i="1"/>
  <c r="HO312" i="1"/>
  <c r="IE312" i="1"/>
  <c r="FX314" i="1"/>
  <c r="GN314" i="1"/>
  <c r="HT314" i="1"/>
  <c r="IB314" i="1"/>
  <c r="PF314" i="1"/>
  <c r="GK315" i="1"/>
  <c r="HQ315" i="1"/>
  <c r="HY315" i="1"/>
  <c r="PC315" i="1"/>
  <c r="GP316" i="1"/>
  <c r="HN316" i="1"/>
  <c r="ID316" i="1"/>
  <c r="FN318" i="1"/>
  <c r="GL318" i="1"/>
  <c r="HZ318" i="1"/>
  <c r="PE318" i="1"/>
  <c r="GJ319" i="1"/>
  <c r="HP319" i="1"/>
  <c r="HX319" i="1"/>
  <c r="FY320" i="1"/>
  <c r="GO320" i="1"/>
  <c r="HU320" i="1"/>
  <c r="IC320" i="1"/>
  <c r="SB320" i="1"/>
  <c r="FN321" i="1"/>
  <c r="GL321" i="1"/>
  <c r="HZ321" i="1"/>
  <c r="PD321" i="1"/>
  <c r="GQ322" i="1"/>
  <c r="HO322" i="1"/>
  <c r="HP323" i="1"/>
  <c r="GK323" i="1"/>
  <c r="SE323" i="1"/>
  <c r="PY324" i="1"/>
  <c r="SD324" i="1"/>
  <c r="FX325" i="1"/>
  <c r="HT325" i="1"/>
  <c r="HO326" i="1"/>
  <c r="SD326" i="1"/>
  <c r="HQ327" i="1"/>
  <c r="HS328" i="1"/>
  <c r="SD328" i="1"/>
  <c r="OZ329" i="1"/>
  <c r="PZ329" i="1"/>
  <c r="HS330" i="1"/>
  <c r="HS331" i="1"/>
  <c r="OZ332" i="1"/>
  <c r="PZ332" i="1"/>
  <c r="HO333" i="1"/>
  <c r="HR334" i="1"/>
  <c r="PY335" i="1"/>
  <c r="FX338" i="1"/>
  <c r="HT338" i="1"/>
  <c r="PT339" i="1"/>
  <c r="GI316" i="1"/>
  <c r="GH320" i="1"/>
  <c r="OF321" i="1"/>
  <c r="OZ322" i="1"/>
  <c r="HP322" i="1"/>
  <c r="PU322" i="1"/>
  <c r="IA323" i="1"/>
  <c r="GM323" i="1"/>
  <c r="PW323" i="1"/>
  <c r="PA323" i="1"/>
  <c r="SB323" i="1"/>
  <c r="FN324" i="1"/>
  <c r="PZ324" i="1"/>
  <c r="FY325" i="1"/>
  <c r="HU325" i="1"/>
  <c r="HZ326" i="1"/>
  <c r="SF326" i="1"/>
  <c r="PX327" i="1"/>
  <c r="FX328" i="1"/>
  <c r="HT328" i="1"/>
  <c r="PA329" i="1"/>
  <c r="QA329" i="1"/>
  <c r="OZ330" i="1"/>
  <c r="ID330" i="1"/>
  <c r="OZ331" i="1"/>
  <c r="PZ331" i="1"/>
  <c r="PA332" i="1"/>
  <c r="PV333" i="1"/>
  <c r="PY334" i="1"/>
  <c r="OZ335" i="1"/>
  <c r="HT335" i="1"/>
  <c r="PA338" i="1"/>
  <c r="QA338" i="1"/>
  <c r="PU339" i="1"/>
  <c r="GM306" i="1"/>
  <c r="GJ307" i="1"/>
  <c r="GO308" i="1"/>
  <c r="GL309" i="1"/>
  <c r="GI310" i="1"/>
  <c r="GQ310" i="1"/>
  <c r="GN311" i="1"/>
  <c r="GK312" i="1"/>
  <c r="GH314" i="1"/>
  <c r="GP314" i="1"/>
  <c r="GM315" i="1"/>
  <c r="GJ316" i="1"/>
  <c r="GN318" i="1"/>
  <c r="GL319" i="1"/>
  <c r="GI320" i="1"/>
  <c r="GQ320" i="1"/>
  <c r="GN321" i="1"/>
  <c r="GK322" i="1"/>
  <c r="PX323" i="1"/>
  <c r="IB323" i="1"/>
  <c r="GN323" i="1"/>
  <c r="PA324" i="1"/>
  <c r="HU324" i="1"/>
  <c r="PT325" i="1"/>
  <c r="PY327" i="1"/>
  <c r="PA328" i="1"/>
  <c r="QA328" i="1"/>
  <c r="HN329" i="1"/>
  <c r="FY330" i="1"/>
  <c r="HU330" i="1"/>
  <c r="FO331" i="1"/>
  <c r="HU331" i="1"/>
  <c r="HX332" i="1"/>
  <c r="SE332" i="1"/>
  <c r="PW333" i="1"/>
  <c r="FN334" i="1"/>
  <c r="HT334" i="1"/>
  <c r="PA335" i="1"/>
  <c r="IE335" i="1"/>
  <c r="HN338" i="1"/>
  <c r="HZ339" i="1"/>
  <c r="HP340" i="1"/>
  <c r="HT323" i="1"/>
  <c r="PF323" i="1"/>
  <c r="GK324" i="1"/>
  <c r="HY324" i="1"/>
  <c r="PC324" i="1"/>
  <c r="GH325" i="1"/>
  <c r="GP325" i="1"/>
  <c r="ID325" i="1"/>
  <c r="OZ325" i="1"/>
  <c r="PX325" i="1"/>
  <c r="FO326" i="1"/>
  <c r="GM326" i="1"/>
  <c r="HS326" i="1"/>
  <c r="IA326" i="1"/>
  <c r="OF326" i="1"/>
  <c r="PE326" i="1"/>
  <c r="GJ327" i="1"/>
  <c r="HP327" i="1"/>
  <c r="HX327" i="1"/>
  <c r="PZ327" i="1"/>
  <c r="FY328" i="1"/>
  <c r="GO328" i="1"/>
  <c r="IC328" i="1"/>
  <c r="PW328" i="1"/>
  <c r="SB328" i="1"/>
  <c r="FN329" i="1"/>
  <c r="GL329" i="1"/>
  <c r="HR329" i="1"/>
  <c r="HZ329" i="1"/>
  <c r="PD329" i="1"/>
  <c r="GI330" i="1"/>
  <c r="GQ330" i="1"/>
  <c r="HO330" i="1"/>
  <c r="IE330" i="1"/>
  <c r="PA330" i="1"/>
  <c r="PY330" i="1"/>
  <c r="FX331" i="1"/>
  <c r="GN331" i="1"/>
  <c r="IB331" i="1"/>
  <c r="PV331" i="1"/>
  <c r="GK332" i="1"/>
  <c r="HY332" i="1"/>
  <c r="QA332" i="1"/>
  <c r="GH333" i="1"/>
  <c r="GP333" i="1"/>
  <c r="HN333" i="1"/>
  <c r="ID333" i="1"/>
  <c r="OZ333" i="1"/>
  <c r="PX333" i="1"/>
  <c r="FO334" i="1"/>
  <c r="GM334" i="1"/>
  <c r="HS334" i="1"/>
  <c r="IA334" i="1"/>
  <c r="OF334" i="1"/>
  <c r="PE334" i="1"/>
  <c r="PU334" i="1"/>
  <c r="GJ335" i="1"/>
  <c r="HP335" i="1"/>
  <c r="HX335" i="1"/>
  <c r="PZ335" i="1"/>
  <c r="SE335" i="1"/>
  <c r="FY338" i="1"/>
  <c r="GO338" i="1"/>
  <c r="HU338" i="1"/>
  <c r="IC338" i="1"/>
  <c r="PW338" i="1"/>
  <c r="SB338" i="1"/>
  <c r="FN339" i="1"/>
  <c r="PX339" i="1"/>
  <c r="GL339" i="1"/>
  <c r="HY339" i="1"/>
  <c r="OF339" i="1"/>
  <c r="SF339" i="1"/>
  <c r="PT340" i="1"/>
  <c r="PE340" i="1"/>
  <c r="PD340" i="1"/>
  <c r="OF341" i="1"/>
  <c r="QA341" i="1"/>
  <c r="PD341" i="1"/>
  <c r="SE341" i="1"/>
  <c r="OZ342" i="1"/>
  <c r="ID342" i="1"/>
  <c r="PT343" i="1"/>
  <c r="PW344" i="1"/>
  <c r="IC345" i="1"/>
  <c r="FN346" i="1"/>
  <c r="PZ346" i="1"/>
  <c r="HN347" i="1"/>
  <c r="SC347" i="1"/>
  <c r="PV348" i="1"/>
  <c r="SE348" i="1"/>
  <c r="PV354" i="1"/>
  <c r="PT355" i="1"/>
  <c r="HP356" i="1"/>
  <c r="IB357" i="1"/>
  <c r="GO323" i="1"/>
  <c r="IC323" i="1"/>
  <c r="GL324" i="1"/>
  <c r="HZ324" i="1"/>
  <c r="OD324" i="1"/>
  <c r="PD324" i="1"/>
  <c r="PT324" i="1"/>
  <c r="ER325" i="1"/>
  <c r="GI325" i="1"/>
  <c r="GQ325" i="1"/>
  <c r="IE325" i="1"/>
  <c r="PA325" i="1"/>
  <c r="PY325" i="1"/>
  <c r="FX326" i="1"/>
  <c r="GN326" i="1"/>
  <c r="IB326" i="1"/>
  <c r="PF326" i="1"/>
  <c r="PV326" i="1"/>
  <c r="GK327" i="1"/>
  <c r="HY327" i="1"/>
  <c r="PC327" i="1"/>
  <c r="QA327" i="1"/>
  <c r="GH328" i="1"/>
  <c r="GP328" i="1"/>
  <c r="ID328" i="1"/>
  <c r="OZ328" i="1"/>
  <c r="PX328" i="1"/>
  <c r="SC328" i="1"/>
  <c r="FO329" i="1"/>
  <c r="GM329" i="1"/>
  <c r="IA329" i="1"/>
  <c r="OF329" i="1"/>
  <c r="PE329" i="1"/>
  <c r="PU329" i="1"/>
  <c r="GJ330" i="1"/>
  <c r="HX330" i="1"/>
  <c r="PZ330" i="1"/>
  <c r="EP331" i="1"/>
  <c r="FY331" i="1"/>
  <c r="GO331" i="1"/>
  <c r="IC331" i="1"/>
  <c r="PW331" i="1"/>
  <c r="FN332" i="1"/>
  <c r="GL332" i="1"/>
  <c r="HZ332" i="1"/>
  <c r="PD332" i="1"/>
  <c r="PT332" i="1"/>
  <c r="ER333" i="1"/>
  <c r="GI333" i="1"/>
  <c r="GQ333" i="1"/>
  <c r="IE333" i="1"/>
  <c r="PA333" i="1"/>
  <c r="PY333" i="1"/>
  <c r="FX334" i="1"/>
  <c r="GN334" i="1"/>
  <c r="IB334" i="1"/>
  <c r="PV334" i="1"/>
  <c r="GK335" i="1"/>
  <c r="HY335" i="1"/>
  <c r="QA335" i="1"/>
  <c r="GH338" i="1"/>
  <c r="GP338" i="1"/>
  <c r="ID338" i="1"/>
  <c r="OZ338" i="1"/>
  <c r="PX338" i="1"/>
  <c r="SC338" i="1"/>
  <c r="FO339" i="1"/>
  <c r="PY339" i="1"/>
  <c r="IC339" i="1"/>
  <c r="GM339" i="1"/>
  <c r="PU340" i="1"/>
  <c r="HX341" i="1"/>
  <c r="SD341" i="1"/>
  <c r="FY342" i="1"/>
  <c r="HU342" i="1"/>
  <c r="PU343" i="1"/>
  <c r="PX344" i="1"/>
  <c r="FX345" i="1"/>
  <c r="HT345" i="1"/>
  <c r="PA346" i="1"/>
  <c r="QA346" i="1"/>
  <c r="HO347" i="1"/>
  <c r="SD347" i="1"/>
  <c r="IA348" i="1"/>
  <c r="SD348" i="1"/>
  <c r="HQ352" i="1"/>
  <c r="PW354" i="1"/>
  <c r="PU355" i="1"/>
  <c r="SE355" i="1"/>
  <c r="PW356" i="1"/>
  <c r="PY357" i="1"/>
  <c r="HS324" i="1"/>
  <c r="OF324" i="1"/>
  <c r="PU324" i="1"/>
  <c r="HP325" i="1"/>
  <c r="PZ325" i="1"/>
  <c r="FY326" i="1"/>
  <c r="IC326" i="1"/>
  <c r="PW326" i="1"/>
  <c r="SB326" i="1"/>
  <c r="OD327" i="1"/>
  <c r="PT327" i="1"/>
  <c r="ER328" i="1"/>
  <c r="HO328" i="1"/>
  <c r="PY328" i="1"/>
  <c r="FX329" i="1"/>
  <c r="HT329" i="1"/>
  <c r="PV329" i="1"/>
  <c r="HQ330" i="1"/>
  <c r="PC330" i="1"/>
  <c r="QA330" i="1"/>
  <c r="GH331" i="1"/>
  <c r="GP331" i="1"/>
  <c r="HN331" i="1"/>
  <c r="ID331" i="1"/>
  <c r="PX331" i="1"/>
  <c r="FO332" i="1"/>
  <c r="GM332" i="1"/>
  <c r="IA332" i="1"/>
  <c r="PE332" i="1"/>
  <c r="PU332" i="1"/>
  <c r="HP333" i="1"/>
  <c r="PZ333" i="1"/>
  <c r="FY334" i="1"/>
  <c r="HU334" i="1"/>
  <c r="IC334" i="1"/>
  <c r="PW334" i="1"/>
  <c r="GL335" i="1"/>
  <c r="HR335" i="1"/>
  <c r="HZ335" i="1"/>
  <c r="OD335" i="1"/>
  <c r="PT335" i="1"/>
  <c r="GI338" i="1"/>
  <c r="GQ338" i="1"/>
  <c r="IE338" i="1"/>
  <c r="PY338" i="1"/>
  <c r="FX339" i="1"/>
  <c r="GN339" i="1"/>
  <c r="PD339" i="1"/>
  <c r="PZ339" i="1"/>
  <c r="SG339" i="1"/>
  <c r="PV340" i="1"/>
  <c r="HZ340" i="1"/>
  <c r="GL340" i="1"/>
  <c r="HO341" i="1"/>
  <c r="SF341" i="1"/>
  <c r="SB341" i="1"/>
  <c r="HZ343" i="1"/>
  <c r="PY344" i="1"/>
  <c r="FY345" i="1"/>
  <c r="HU345" i="1"/>
  <c r="PT346" i="1"/>
  <c r="PV347" i="1"/>
  <c r="SF347" i="1"/>
  <c r="HR348" i="1"/>
  <c r="SF348" i="1"/>
  <c r="PX352" i="1"/>
  <c r="PX354" i="1"/>
  <c r="HZ355" i="1"/>
  <c r="PX356" i="1"/>
  <c r="OZ357" i="1"/>
  <c r="PZ357" i="1"/>
  <c r="HT324" i="1"/>
  <c r="HQ325" i="1"/>
  <c r="PC325" i="1"/>
  <c r="GH326" i="1"/>
  <c r="HN326" i="1"/>
  <c r="OZ326" i="1"/>
  <c r="SC326" i="1"/>
  <c r="HS327" i="1"/>
  <c r="OF327" i="1"/>
  <c r="HP328" i="1"/>
  <c r="HU329" i="1"/>
  <c r="GI331" i="1"/>
  <c r="HO331" i="1"/>
  <c r="PA331" i="1"/>
  <c r="PV332" i="1"/>
  <c r="PC333" i="1"/>
  <c r="GH334" i="1"/>
  <c r="HN334" i="1"/>
  <c r="OZ334" i="1"/>
  <c r="PX334" i="1"/>
  <c r="HS335" i="1"/>
  <c r="OF335" i="1"/>
  <c r="PU335" i="1"/>
  <c r="HP338" i="1"/>
  <c r="PZ338" i="1"/>
  <c r="FY339" i="1"/>
  <c r="IE339" i="1"/>
  <c r="GQ339" i="1"/>
  <c r="HU339" i="1"/>
  <c r="QA339" i="1"/>
  <c r="IA340" i="1"/>
  <c r="SG340" i="1"/>
  <c r="HP341" i="1"/>
  <c r="PU342" i="1"/>
  <c r="HY342" i="1"/>
  <c r="GK342" i="1"/>
  <c r="IA343" i="1"/>
  <c r="OZ344" i="1"/>
  <c r="PZ344" i="1"/>
  <c r="PT345" i="1"/>
  <c r="HY346" i="1"/>
  <c r="PW347" i="1"/>
  <c r="HS348" i="1"/>
  <c r="PY352" i="1"/>
  <c r="SF352" i="1"/>
  <c r="IC354" i="1"/>
  <c r="HQ355" i="1"/>
  <c r="PY356" i="1"/>
  <c r="FY357" i="1"/>
  <c r="QA357" i="1"/>
  <c r="SF359" i="1"/>
  <c r="FY324" i="1"/>
  <c r="GO324" i="1"/>
  <c r="IC324" i="1"/>
  <c r="SB324" i="1"/>
  <c r="FN325" i="1"/>
  <c r="GL325" i="1"/>
  <c r="HZ325" i="1"/>
  <c r="ER326" i="1"/>
  <c r="GI326" i="1"/>
  <c r="GQ326" i="1"/>
  <c r="IE326" i="1"/>
  <c r="FX327" i="1"/>
  <c r="GN327" i="1"/>
  <c r="IB327" i="1"/>
  <c r="GK328" i="1"/>
  <c r="HY328" i="1"/>
  <c r="GH329" i="1"/>
  <c r="GP329" i="1"/>
  <c r="ID329" i="1"/>
  <c r="SC329" i="1"/>
  <c r="FO330" i="1"/>
  <c r="GM330" i="1"/>
  <c r="IA330" i="1"/>
  <c r="FY332" i="1"/>
  <c r="GO332" i="1"/>
  <c r="IC332" i="1"/>
  <c r="SB332" i="1"/>
  <c r="GL333" i="1"/>
  <c r="HZ333" i="1"/>
  <c r="GI334" i="1"/>
  <c r="GQ334" i="1"/>
  <c r="IE334" i="1"/>
  <c r="FX335" i="1"/>
  <c r="IB335" i="1"/>
  <c r="HQ338" i="1"/>
  <c r="PC338" i="1"/>
  <c r="GP339" i="1"/>
  <c r="PF339" i="1"/>
  <c r="IB340" i="1"/>
  <c r="SE340" i="1"/>
  <c r="SC340" i="1"/>
  <c r="SB340" i="1"/>
  <c r="HQ341" i="1"/>
  <c r="PV342" i="1"/>
  <c r="PA344" i="1"/>
  <c r="IE344" i="1"/>
  <c r="PU345" i="1"/>
  <c r="SB345" i="1"/>
  <c r="PX347" i="1"/>
  <c r="FX348" i="1"/>
  <c r="OZ352" i="1"/>
  <c r="PZ352" i="1"/>
  <c r="OZ354" i="1"/>
  <c r="HT354" i="1"/>
  <c r="OZ356" i="1"/>
  <c r="PZ356" i="1"/>
  <c r="HX357" i="1"/>
  <c r="GP324" i="1"/>
  <c r="HN324" i="1"/>
  <c r="ID324" i="1"/>
  <c r="FO325" i="1"/>
  <c r="GM325" i="1"/>
  <c r="HS325" i="1"/>
  <c r="IA325" i="1"/>
  <c r="OF325" i="1"/>
  <c r="PE325" i="1"/>
  <c r="HP326" i="1"/>
  <c r="GO327" i="1"/>
  <c r="HU327" i="1"/>
  <c r="IC327" i="1"/>
  <c r="FN328" i="1"/>
  <c r="GL328" i="1"/>
  <c r="HR328" i="1"/>
  <c r="HZ328" i="1"/>
  <c r="PD328" i="1"/>
  <c r="GI329" i="1"/>
  <c r="GQ329" i="1"/>
  <c r="HO329" i="1"/>
  <c r="IE329" i="1"/>
  <c r="GN330" i="1"/>
  <c r="HT330" i="1"/>
  <c r="IB330" i="1"/>
  <c r="PF330" i="1"/>
  <c r="GK331" i="1"/>
  <c r="HY331" i="1"/>
  <c r="PC331" i="1"/>
  <c r="GH332" i="1"/>
  <c r="GP332" i="1"/>
  <c r="ID332" i="1"/>
  <c r="FO333" i="1"/>
  <c r="GM333" i="1"/>
  <c r="HS333" i="1"/>
  <c r="IA333" i="1"/>
  <c r="OF333" i="1"/>
  <c r="PE333" i="1"/>
  <c r="HR338" i="1"/>
  <c r="HO339" i="1"/>
  <c r="FX340" i="1"/>
  <c r="FN340" i="1"/>
  <c r="OZ340" i="1"/>
  <c r="GH340" i="1"/>
  <c r="HS340" i="1"/>
  <c r="PX341" i="1"/>
  <c r="IB341" i="1"/>
  <c r="GN341" i="1"/>
  <c r="PW342" i="1"/>
  <c r="FN343" i="1"/>
  <c r="HS343" i="1"/>
  <c r="PV345" i="1"/>
  <c r="SD345" i="1"/>
  <c r="PY347" i="1"/>
  <c r="FO348" i="1"/>
  <c r="QA348" i="1"/>
  <c r="PA352" i="1"/>
  <c r="QA352" i="1"/>
  <c r="FY354" i="1"/>
  <c r="HU354" i="1"/>
  <c r="HS355" i="1"/>
  <c r="SD355" i="1"/>
  <c r="PA356" i="1"/>
  <c r="IE356" i="1"/>
  <c r="HO357" i="1"/>
  <c r="PT359" i="1"/>
  <c r="GI324" i="1"/>
  <c r="GH327" i="1"/>
  <c r="OF328" i="1"/>
  <c r="GI332" i="1"/>
  <c r="GH335" i="1"/>
  <c r="GM338" i="1"/>
  <c r="OZ339" i="1"/>
  <c r="PV339" i="1"/>
  <c r="SC339" i="1"/>
  <c r="SB339" i="1"/>
  <c r="EO340" i="1"/>
  <c r="OF340" i="1"/>
  <c r="FO340" i="1"/>
  <c r="HT340" i="1"/>
  <c r="SF340" i="1"/>
  <c r="OZ341" i="1"/>
  <c r="PY341" i="1"/>
  <c r="PX342" i="1"/>
  <c r="HO342" i="1"/>
  <c r="PD342" i="1"/>
  <c r="FY343" i="1"/>
  <c r="PZ343" i="1"/>
  <c r="ID343" i="1"/>
  <c r="GP343" i="1"/>
  <c r="HT343" i="1"/>
  <c r="PW345" i="1"/>
  <c r="HR346" i="1"/>
  <c r="OZ347" i="1"/>
  <c r="ID347" i="1"/>
  <c r="PT348" i="1"/>
  <c r="HX352" i="1"/>
  <c r="HN354" i="1"/>
  <c r="FN355" i="1"/>
  <c r="PZ355" i="1"/>
  <c r="HN356" i="1"/>
  <c r="SE356" i="1"/>
  <c r="GJ324" i="1"/>
  <c r="GO325" i="1"/>
  <c r="GL326" i="1"/>
  <c r="GI327" i="1"/>
  <c r="GQ327" i="1"/>
  <c r="GN328" i="1"/>
  <c r="GK329" i="1"/>
  <c r="GP330" i="1"/>
  <c r="GM331" i="1"/>
  <c r="GJ332" i="1"/>
  <c r="GO333" i="1"/>
  <c r="GL334" i="1"/>
  <c r="GQ335" i="1"/>
  <c r="GN338" i="1"/>
  <c r="PA339" i="1"/>
  <c r="PW339" i="1"/>
  <c r="GK339" i="1"/>
  <c r="SD339" i="1"/>
  <c r="SE339" i="1"/>
  <c r="QA340" i="1"/>
  <c r="IE340" i="1"/>
  <c r="GQ340" i="1"/>
  <c r="PC340" i="1"/>
  <c r="PA341" i="1"/>
  <c r="PZ341" i="1"/>
  <c r="IC342" i="1"/>
  <c r="QA343" i="1"/>
  <c r="IB345" i="1"/>
  <c r="PY346" i="1"/>
  <c r="PA347" i="1"/>
  <c r="HU347" i="1"/>
  <c r="PU348" i="1"/>
  <c r="HO352" i="1"/>
  <c r="PU354" i="1"/>
  <c r="FY355" i="1"/>
  <c r="QA355" i="1"/>
  <c r="SD356" i="1"/>
  <c r="IA357" i="1"/>
  <c r="HP359" i="1"/>
  <c r="PC344" i="1"/>
  <c r="HN345" i="1"/>
  <c r="HS346" i="1"/>
  <c r="OF346" i="1"/>
  <c r="HP347" i="1"/>
  <c r="SE347" i="1"/>
  <c r="HU348" i="1"/>
  <c r="HR352" i="1"/>
  <c r="PD352" i="1"/>
  <c r="HO354" i="1"/>
  <c r="HT355" i="1"/>
  <c r="HQ356" i="1"/>
  <c r="PC356" i="1"/>
  <c r="HN357" i="1"/>
  <c r="PW359" i="1"/>
  <c r="IA359" i="1"/>
  <c r="GM359" i="1"/>
  <c r="SE359" i="1"/>
  <c r="PT360" i="1"/>
  <c r="HX360" i="1"/>
  <c r="GJ360" i="1"/>
  <c r="HN360" i="1"/>
  <c r="PT361" i="1"/>
  <c r="HS363" i="1"/>
  <c r="PA364" i="1"/>
  <c r="QA364" i="1"/>
  <c r="HN365" i="1"/>
  <c r="FO366" i="1"/>
  <c r="HU366" i="1"/>
  <c r="HN367" i="1"/>
  <c r="HN368" i="1"/>
  <c r="PT369" i="1"/>
  <c r="SE369" i="1"/>
  <c r="HQ371" i="1"/>
  <c r="PW372" i="1"/>
  <c r="SB372" i="1"/>
  <c r="HR379" i="1"/>
  <c r="OZ380" i="1"/>
  <c r="HT380" i="1"/>
  <c r="IE381" i="1"/>
  <c r="PX340" i="1"/>
  <c r="HS341" i="1"/>
  <c r="PU341" i="1"/>
  <c r="HP342" i="1"/>
  <c r="PZ342" i="1"/>
  <c r="HU343" i="1"/>
  <c r="PW343" i="1"/>
  <c r="OD344" i="1"/>
  <c r="PT344" i="1"/>
  <c r="GI345" i="1"/>
  <c r="GQ345" i="1"/>
  <c r="HO345" i="1"/>
  <c r="IE345" i="1"/>
  <c r="PA345" i="1"/>
  <c r="PY345" i="1"/>
  <c r="FX346" i="1"/>
  <c r="GN346" i="1"/>
  <c r="HT346" i="1"/>
  <c r="IB346" i="1"/>
  <c r="PV346" i="1"/>
  <c r="GK347" i="1"/>
  <c r="HQ347" i="1"/>
  <c r="HY347" i="1"/>
  <c r="QA347" i="1"/>
  <c r="GH348" i="1"/>
  <c r="GP348" i="1"/>
  <c r="ID348" i="1"/>
  <c r="OZ348" i="1"/>
  <c r="PX348" i="1"/>
  <c r="SC348" i="1"/>
  <c r="FO352" i="1"/>
  <c r="GM352" i="1"/>
  <c r="HS352" i="1"/>
  <c r="IA352" i="1"/>
  <c r="PU352" i="1"/>
  <c r="HP354" i="1"/>
  <c r="PZ354" i="1"/>
  <c r="GO355" i="1"/>
  <c r="HU355" i="1"/>
  <c r="IC355" i="1"/>
  <c r="PW355" i="1"/>
  <c r="SB355" i="1"/>
  <c r="FN356" i="1"/>
  <c r="GL356" i="1"/>
  <c r="HR356" i="1"/>
  <c r="HZ356" i="1"/>
  <c r="OD356" i="1"/>
  <c r="PD356" i="1"/>
  <c r="GI357" i="1"/>
  <c r="GQ357" i="1"/>
  <c r="IE357" i="1"/>
  <c r="PT357" i="1"/>
  <c r="GI359" i="1"/>
  <c r="PA359" i="1"/>
  <c r="HR359" i="1"/>
  <c r="SD359" i="1"/>
  <c r="SB359" i="1"/>
  <c r="PU360" i="1"/>
  <c r="HY360" i="1"/>
  <c r="GK360" i="1"/>
  <c r="HO360" i="1"/>
  <c r="HO361" i="1"/>
  <c r="HR362" i="1"/>
  <c r="FX363" i="1"/>
  <c r="HT363" i="1"/>
  <c r="HN364" i="1"/>
  <c r="HO365" i="1"/>
  <c r="HX366" i="1"/>
  <c r="HO367" i="1"/>
  <c r="HO368" i="1"/>
  <c r="HO369" i="1"/>
  <c r="SD369" i="1"/>
  <c r="PX371" i="1"/>
  <c r="IB372" i="1"/>
  <c r="HS379" i="1"/>
  <c r="PA380" i="1"/>
  <c r="IE380" i="1"/>
  <c r="HN381" i="1"/>
  <c r="GI340" i="1"/>
  <c r="HO340" i="1"/>
  <c r="PA340" i="1"/>
  <c r="HT341" i="1"/>
  <c r="HQ342" i="1"/>
  <c r="PC342" i="1"/>
  <c r="OZ343" i="1"/>
  <c r="FO344" i="1"/>
  <c r="GM344" i="1"/>
  <c r="HS344" i="1"/>
  <c r="IA344" i="1"/>
  <c r="OF344" i="1"/>
  <c r="GJ345" i="1"/>
  <c r="HX345" i="1"/>
  <c r="SE345" i="1"/>
  <c r="GO346" i="1"/>
  <c r="HU346" i="1"/>
  <c r="IC346" i="1"/>
  <c r="FN347" i="1"/>
  <c r="GL347" i="1"/>
  <c r="HR347" i="1"/>
  <c r="HZ347" i="1"/>
  <c r="OD347" i="1"/>
  <c r="PD347" i="1"/>
  <c r="GQ348" i="1"/>
  <c r="HO348" i="1"/>
  <c r="IE348" i="1"/>
  <c r="PA348" i="1"/>
  <c r="GN352" i="1"/>
  <c r="HT352" i="1"/>
  <c r="IB352" i="1"/>
  <c r="GK354" i="1"/>
  <c r="HQ354" i="1"/>
  <c r="HY354" i="1"/>
  <c r="PC354" i="1"/>
  <c r="GH355" i="1"/>
  <c r="GP355" i="1"/>
  <c r="HN355" i="1"/>
  <c r="ID355" i="1"/>
  <c r="OZ355" i="1"/>
  <c r="FO356" i="1"/>
  <c r="GM356" i="1"/>
  <c r="HS356" i="1"/>
  <c r="IA356" i="1"/>
  <c r="PV357" i="1"/>
  <c r="GJ357" i="1"/>
  <c r="HP357" i="1"/>
  <c r="PC357" i="1"/>
  <c r="PY359" i="1"/>
  <c r="HS359" i="1"/>
  <c r="GO359" i="1"/>
  <c r="PD360" i="1"/>
  <c r="HZ361" i="1"/>
  <c r="PY362" i="1"/>
  <c r="PA363" i="1"/>
  <c r="HO364" i="1"/>
  <c r="SE364" i="1"/>
  <c r="SE365" i="1"/>
  <c r="PU366" i="1"/>
  <c r="SE366" i="1"/>
  <c r="HP367" i="1"/>
  <c r="HZ368" i="1"/>
  <c r="SE368" i="1"/>
  <c r="HZ369" i="1"/>
  <c r="SF369" i="1"/>
  <c r="PY371" i="1"/>
  <c r="OZ379" i="1"/>
  <c r="HT379" i="1"/>
  <c r="HN380" i="1"/>
  <c r="SE380" i="1"/>
  <c r="PU381" i="1"/>
  <c r="HU341" i="1"/>
  <c r="HR342" i="1"/>
  <c r="HO343" i="1"/>
  <c r="HT344" i="1"/>
  <c r="PC345" i="1"/>
  <c r="HN346" i="1"/>
  <c r="HS347" i="1"/>
  <c r="OF347" i="1"/>
  <c r="HP348" i="1"/>
  <c r="HU352" i="1"/>
  <c r="HR354" i="1"/>
  <c r="HO355" i="1"/>
  <c r="HT356" i="1"/>
  <c r="PW357" i="1"/>
  <c r="PZ359" i="1"/>
  <c r="GP359" i="1"/>
  <c r="PW360" i="1"/>
  <c r="PG360" i="1"/>
  <c r="HQ361" i="1"/>
  <c r="OZ362" i="1"/>
  <c r="HT362" i="1"/>
  <c r="HP364" i="1"/>
  <c r="SD364" i="1"/>
  <c r="PW365" i="1"/>
  <c r="HP366" i="1"/>
  <c r="PW368" i="1"/>
  <c r="SB368" i="1"/>
  <c r="OZ371" i="1"/>
  <c r="HT371" i="1"/>
  <c r="OZ372" i="1"/>
  <c r="PA379" i="1"/>
  <c r="QA379" i="1"/>
  <c r="HO380" i="1"/>
  <c r="SD380" i="1"/>
  <c r="HP381" i="1"/>
  <c r="GK340" i="1"/>
  <c r="HQ340" i="1"/>
  <c r="HY340" i="1"/>
  <c r="GH341" i="1"/>
  <c r="GP341" i="1"/>
  <c r="HN341" i="1"/>
  <c r="ID341" i="1"/>
  <c r="SC341" i="1"/>
  <c r="FO342" i="1"/>
  <c r="GM342" i="1"/>
  <c r="HS342" i="1"/>
  <c r="IA342" i="1"/>
  <c r="OF342" i="1"/>
  <c r="GJ343" i="1"/>
  <c r="HP343" i="1"/>
  <c r="HX343" i="1"/>
  <c r="FY344" i="1"/>
  <c r="GO344" i="1"/>
  <c r="HU344" i="1"/>
  <c r="IC344" i="1"/>
  <c r="FN345" i="1"/>
  <c r="GL345" i="1"/>
  <c r="HR345" i="1"/>
  <c r="HZ345" i="1"/>
  <c r="PD345" i="1"/>
  <c r="ER346" i="1"/>
  <c r="GI346" i="1"/>
  <c r="GQ346" i="1"/>
  <c r="HO346" i="1"/>
  <c r="IE346" i="1"/>
  <c r="FX347" i="1"/>
  <c r="GN347" i="1"/>
  <c r="IB347" i="1"/>
  <c r="PF347" i="1"/>
  <c r="GK348" i="1"/>
  <c r="HQ348" i="1"/>
  <c r="HY348" i="1"/>
  <c r="PC348" i="1"/>
  <c r="GP352" i="1"/>
  <c r="HN352" i="1"/>
  <c r="ID352" i="1"/>
  <c r="FO354" i="1"/>
  <c r="GM354" i="1"/>
  <c r="HS354" i="1"/>
  <c r="IA354" i="1"/>
  <c r="OF354" i="1"/>
  <c r="GJ355" i="1"/>
  <c r="HP355" i="1"/>
  <c r="HX355" i="1"/>
  <c r="FY356" i="1"/>
  <c r="GO356" i="1"/>
  <c r="HU356" i="1"/>
  <c r="IC356" i="1"/>
  <c r="SB356" i="1"/>
  <c r="FN357" i="1"/>
  <c r="GL357" i="1"/>
  <c r="HR357" i="1"/>
  <c r="HZ357" i="1"/>
  <c r="PX357" i="1"/>
  <c r="FY359" i="1"/>
  <c r="IE359" i="1"/>
  <c r="GQ359" i="1"/>
  <c r="IB360" i="1"/>
  <c r="SG360" i="1"/>
  <c r="PA362" i="1"/>
  <c r="IE362" i="1"/>
  <c r="HO363" i="1"/>
  <c r="HQ364" i="1"/>
  <c r="SF364" i="1"/>
  <c r="PX365" i="1"/>
  <c r="SF365" i="1"/>
  <c r="SF366" i="1"/>
  <c r="HR367" i="1"/>
  <c r="HR369" i="1"/>
  <c r="PA371" i="1"/>
  <c r="IE371" i="1"/>
  <c r="HU372" i="1"/>
  <c r="PT379" i="1"/>
  <c r="HQ381" i="1"/>
  <c r="HS382" i="1"/>
  <c r="GI341" i="1"/>
  <c r="GQ341" i="1"/>
  <c r="IE341" i="1"/>
  <c r="FX342" i="1"/>
  <c r="GN342" i="1"/>
  <c r="HT342" i="1"/>
  <c r="IB342" i="1"/>
  <c r="GK343" i="1"/>
  <c r="HQ343" i="1"/>
  <c r="HY343" i="1"/>
  <c r="GH344" i="1"/>
  <c r="GP344" i="1"/>
  <c r="ID344" i="1"/>
  <c r="FO345" i="1"/>
  <c r="GM345" i="1"/>
  <c r="HS345" i="1"/>
  <c r="IA345" i="1"/>
  <c r="OF345" i="1"/>
  <c r="GJ346" i="1"/>
  <c r="HX346" i="1"/>
  <c r="FY347" i="1"/>
  <c r="GO347" i="1"/>
  <c r="IC347" i="1"/>
  <c r="SB347" i="1"/>
  <c r="FN348" i="1"/>
  <c r="GL348" i="1"/>
  <c r="HZ348" i="1"/>
  <c r="PD348" i="1"/>
  <c r="GI352" i="1"/>
  <c r="GQ352" i="1"/>
  <c r="IE352" i="1"/>
  <c r="FX354" i="1"/>
  <c r="GN354" i="1"/>
  <c r="IB354" i="1"/>
  <c r="GK355" i="1"/>
  <c r="HY355" i="1"/>
  <c r="PC355" i="1"/>
  <c r="GH356" i="1"/>
  <c r="GP356" i="1"/>
  <c r="ID356" i="1"/>
  <c r="SC356" i="1"/>
  <c r="FO357" i="1"/>
  <c r="GM357" i="1"/>
  <c r="HS357" i="1"/>
  <c r="OF357" i="1"/>
  <c r="IC359" i="1"/>
  <c r="IC360" i="1"/>
  <c r="HS361" i="1"/>
  <c r="HN362" i="1"/>
  <c r="SE362" i="1"/>
  <c r="PV363" i="1"/>
  <c r="IC367" i="1"/>
  <c r="IC368" i="1"/>
  <c r="HS369" i="1"/>
  <c r="SE371" i="1"/>
  <c r="HN372" i="1"/>
  <c r="HO379" i="1"/>
  <c r="HQ380" i="1"/>
  <c r="IB381" i="1"/>
  <c r="GM340" i="1"/>
  <c r="GO342" i="1"/>
  <c r="GL343" i="1"/>
  <c r="PD343" i="1"/>
  <c r="GI344" i="1"/>
  <c r="GQ344" i="1"/>
  <c r="GN345" i="1"/>
  <c r="GK346" i="1"/>
  <c r="PC346" i="1"/>
  <c r="GH347" i="1"/>
  <c r="GP347" i="1"/>
  <c r="GM348" i="1"/>
  <c r="OF348" i="1"/>
  <c r="GJ352" i="1"/>
  <c r="GO354" i="1"/>
  <c r="GL355" i="1"/>
  <c r="GI356" i="1"/>
  <c r="GQ356" i="1"/>
  <c r="FX357" i="1"/>
  <c r="GN357" i="1"/>
  <c r="HT357" i="1"/>
  <c r="HO359" i="1"/>
  <c r="GJ359" i="1"/>
  <c r="HQ359" i="1"/>
  <c r="ID359" i="1"/>
  <c r="HT360" i="1"/>
  <c r="PF360" i="1"/>
  <c r="FN361" i="1"/>
  <c r="HT361" i="1"/>
  <c r="SD362" i="1"/>
  <c r="HQ363" i="1"/>
  <c r="SF363" i="1"/>
  <c r="OZ365" i="1"/>
  <c r="ID365" i="1"/>
  <c r="HS366" i="1"/>
  <c r="SD366" i="1"/>
  <c r="OZ367" i="1"/>
  <c r="PZ367" i="1"/>
  <c r="FN368" i="1"/>
  <c r="HT368" i="1"/>
  <c r="FN369" i="1"/>
  <c r="HT369" i="1"/>
  <c r="HO371" i="1"/>
  <c r="SD371" i="1"/>
  <c r="PU372" i="1"/>
  <c r="HZ379" i="1"/>
  <c r="SF379" i="1"/>
  <c r="PX380" i="1"/>
  <c r="GH342" i="1"/>
  <c r="GP342" i="1"/>
  <c r="GM343" i="1"/>
  <c r="GO345" i="1"/>
  <c r="GI347" i="1"/>
  <c r="GH354" i="1"/>
  <c r="HU357" i="1"/>
  <c r="PF357" i="1"/>
  <c r="PV359" i="1"/>
  <c r="HZ359" i="1"/>
  <c r="GL359" i="1"/>
  <c r="HT359" i="1"/>
  <c r="FY360" i="1"/>
  <c r="HU360" i="1"/>
  <c r="SB360" i="1"/>
  <c r="PA361" i="1"/>
  <c r="HU361" i="1"/>
  <c r="HP362" i="1"/>
  <c r="IB363" i="1"/>
  <c r="OZ364" i="1"/>
  <c r="HT364" i="1"/>
  <c r="HU365" i="1"/>
  <c r="OZ366" i="1"/>
  <c r="HT366" i="1"/>
  <c r="PA367" i="1"/>
  <c r="PA368" i="1"/>
  <c r="HU368" i="1"/>
  <c r="PA369" i="1"/>
  <c r="IE369" i="1"/>
  <c r="HP371" i="1"/>
  <c r="PV372" i="1"/>
  <c r="SE372" i="1"/>
  <c r="HQ379" i="1"/>
  <c r="PY380" i="1"/>
  <c r="OZ381" i="1"/>
  <c r="HT381" i="1"/>
  <c r="PE359" i="1"/>
  <c r="PU359" i="1"/>
  <c r="PZ360" i="1"/>
  <c r="FY361" i="1"/>
  <c r="GO361" i="1"/>
  <c r="IC361" i="1"/>
  <c r="PW361" i="1"/>
  <c r="FN362" i="1"/>
  <c r="GL362" i="1"/>
  <c r="HZ362" i="1"/>
  <c r="OD362" i="1"/>
  <c r="PD362" i="1"/>
  <c r="PT362" i="1"/>
  <c r="ER363" i="1"/>
  <c r="GI363" i="1"/>
  <c r="GQ363" i="1"/>
  <c r="IE363" i="1"/>
  <c r="PY363" i="1"/>
  <c r="FX364" i="1"/>
  <c r="GN364" i="1"/>
  <c r="IB364" i="1"/>
  <c r="PV364" i="1"/>
  <c r="GK365" i="1"/>
  <c r="HQ365" i="1"/>
  <c r="HY365" i="1"/>
  <c r="QA365" i="1"/>
  <c r="GH366" i="1"/>
  <c r="GP366" i="1"/>
  <c r="HN366" i="1"/>
  <c r="ID366" i="1"/>
  <c r="PX366" i="1"/>
  <c r="SC366" i="1"/>
  <c r="FO367" i="1"/>
  <c r="GM367" i="1"/>
  <c r="IA367" i="1"/>
  <c r="PE367" i="1"/>
  <c r="PU367" i="1"/>
  <c r="GJ368" i="1"/>
  <c r="HP368" i="1"/>
  <c r="HX368" i="1"/>
  <c r="PZ368" i="1"/>
  <c r="FY369" i="1"/>
  <c r="GO369" i="1"/>
  <c r="IC369" i="1"/>
  <c r="PW369" i="1"/>
  <c r="SB369" i="1"/>
  <c r="FN371" i="1"/>
  <c r="GL371" i="1"/>
  <c r="HZ371" i="1"/>
  <c r="OD371" i="1"/>
  <c r="PD371" i="1"/>
  <c r="PT371" i="1"/>
  <c r="GQ372" i="1"/>
  <c r="HO372" i="1"/>
  <c r="IE372" i="1"/>
  <c r="PZ372" i="1"/>
  <c r="EP379" i="1"/>
  <c r="FY379" i="1"/>
  <c r="GO379" i="1"/>
  <c r="IC379" i="1"/>
  <c r="PW379" i="1"/>
  <c r="FN380" i="1"/>
  <c r="GL380" i="1"/>
  <c r="HZ380" i="1"/>
  <c r="PD380" i="1"/>
  <c r="PT380" i="1"/>
  <c r="ER381" i="1"/>
  <c r="GQ381" i="1"/>
  <c r="HO381" i="1"/>
  <c r="IB382" i="1"/>
  <c r="PF382" i="1"/>
  <c r="HO383" i="1"/>
  <c r="SE383" i="1"/>
  <c r="HO384" i="1"/>
  <c r="PU385" i="1"/>
  <c r="FY387" i="1"/>
  <c r="HU387" i="1"/>
  <c r="HN390" i="1"/>
  <c r="IA391" i="1"/>
  <c r="PF359" i="1"/>
  <c r="HQ360" i="1"/>
  <c r="PC360" i="1"/>
  <c r="QA360" i="1"/>
  <c r="GH361" i="1"/>
  <c r="GP361" i="1"/>
  <c r="HN361" i="1"/>
  <c r="ID361" i="1"/>
  <c r="OZ361" i="1"/>
  <c r="PX361" i="1"/>
  <c r="FO362" i="1"/>
  <c r="GM362" i="1"/>
  <c r="HS362" i="1"/>
  <c r="IA362" i="1"/>
  <c r="OF362" i="1"/>
  <c r="PE362" i="1"/>
  <c r="PU362" i="1"/>
  <c r="GJ363" i="1"/>
  <c r="HP363" i="1"/>
  <c r="HX363" i="1"/>
  <c r="PZ363" i="1"/>
  <c r="FY364" i="1"/>
  <c r="GO364" i="1"/>
  <c r="HU364" i="1"/>
  <c r="IC364" i="1"/>
  <c r="PW364" i="1"/>
  <c r="SB364" i="1"/>
  <c r="FN365" i="1"/>
  <c r="GL365" i="1"/>
  <c r="HR365" i="1"/>
  <c r="HZ365" i="1"/>
  <c r="PD365" i="1"/>
  <c r="PT365" i="1"/>
  <c r="GI366" i="1"/>
  <c r="GQ366" i="1"/>
  <c r="HO366" i="1"/>
  <c r="IE366" i="1"/>
  <c r="PA366" i="1"/>
  <c r="PY366" i="1"/>
  <c r="FX367" i="1"/>
  <c r="GN367" i="1"/>
  <c r="IB367" i="1"/>
  <c r="PV367" i="1"/>
  <c r="GK368" i="1"/>
  <c r="HQ368" i="1"/>
  <c r="HY368" i="1"/>
  <c r="PC368" i="1"/>
  <c r="GH369" i="1"/>
  <c r="GP369" i="1"/>
  <c r="HN369" i="1"/>
  <c r="ID369" i="1"/>
  <c r="OZ369" i="1"/>
  <c r="PX369" i="1"/>
  <c r="SC369" i="1"/>
  <c r="FO371" i="1"/>
  <c r="GM371" i="1"/>
  <c r="HS371" i="1"/>
  <c r="IA371" i="1"/>
  <c r="OF371" i="1"/>
  <c r="PE371" i="1"/>
  <c r="GJ372" i="1"/>
  <c r="HP372" i="1"/>
  <c r="HX372" i="1"/>
  <c r="PC372" i="1"/>
  <c r="QA372" i="1"/>
  <c r="GH379" i="1"/>
  <c r="GP379" i="1"/>
  <c r="HN379" i="1"/>
  <c r="ID379" i="1"/>
  <c r="PX379" i="1"/>
  <c r="FO380" i="1"/>
  <c r="GM380" i="1"/>
  <c r="HS380" i="1"/>
  <c r="IA380" i="1"/>
  <c r="OF380" i="1"/>
  <c r="PE380" i="1"/>
  <c r="PU380" i="1"/>
  <c r="GJ381" i="1"/>
  <c r="HX381" i="1"/>
  <c r="PX381" i="1"/>
  <c r="FX382" i="1"/>
  <c r="FN382" i="1"/>
  <c r="OZ382" i="1"/>
  <c r="GH382" i="1"/>
  <c r="IC382" i="1"/>
  <c r="GO382" i="1"/>
  <c r="PY382" i="1"/>
  <c r="SB382" i="1"/>
  <c r="HZ383" i="1"/>
  <c r="SD383" i="1"/>
  <c r="PV384" i="1"/>
  <c r="SC384" i="1"/>
  <c r="PV385" i="1"/>
  <c r="HX387" i="1"/>
  <c r="PU390" i="1"/>
  <c r="HS392" i="1"/>
  <c r="HR360" i="1"/>
  <c r="ER361" i="1"/>
  <c r="GI361" i="1"/>
  <c r="PY361" i="1"/>
  <c r="FX362" i="1"/>
  <c r="PV362" i="1"/>
  <c r="QA363" i="1"/>
  <c r="EQ364" i="1"/>
  <c r="GH364" i="1"/>
  <c r="PX364" i="1"/>
  <c r="SC364" i="1"/>
  <c r="GM365" i="1"/>
  <c r="IA365" i="1"/>
  <c r="OF365" i="1"/>
  <c r="PE365" i="1"/>
  <c r="PU365" i="1"/>
  <c r="GJ366" i="1"/>
  <c r="PZ366" i="1"/>
  <c r="FY367" i="1"/>
  <c r="GO367" i="1"/>
  <c r="PW367" i="1"/>
  <c r="GL368" i="1"/>
  <c r="PT368" i="1"/>
  <c r="ER369" i="1"/>
  <c r="GI369" i="1"/>
  <c r="GQ369" i="1"/>
  <c r="PY369" i="1"/>
  <c r="FX371" i="1"/>
  <c r="GN371" i="1"/>
  <c r="IB371" i="1"/>
  <c r="PV371" i="1"/>
  <c r="GK372" i="1"/>
  <c r="HQ372" i="1"/>
  <c r="HY372" i="1"/>
  <c r="PT372" i="1"/>
  <c r="ER379" i="1"/>
  <c r="GI379" i="1"/>
  <c r="GQ379" i="1"/>
  <c r="IE379" i="1"/>
  <c r="PY379" i="1"/>
  <c r="FX380" i="1"/>
  <c r="GN380" i="1"/>
  <c r="IB380" i="1"/>
  <c r="PV380" i="1"/>
  <c r="PA381" i="1"/>
  <c r="GK381" i="1"/>
  <c r="HY381" i="1"/>
  <c r="PZ381" i="1"/>
  <c r="FY382" i="1"/>
  <c r="HT382" i="1"/>
  <c r="HQ383" i="1"/>
  <c r="SF383" i="1"/>
  <c r="PW384" i="1"/>
  <c r="SD384" i="1"/>
  <c r="IA385" i="1"/>
  <c r="HY387" i="1"/>
  <c r="HZ390" i="1"/>
  <c r="HS391" i="1"/>
  <c r="GM360" i="1"/>
  <c r="IA360" i="1"/>
  <c r="OF360" i="1"/>
  <c r="PE360" i="1"/>
  <c r="HP361" i="1"/>
  <c r="PZ361" i="1"/>
  <c r="FY362" i="1"/>
  <c r="GO362" i="1"/>
  <c r="HU362" i="1"/>
  <c r="IC362" i="1"/>
  <c r="PW362" i="1"/>
  <c r="SB362" i="1"/>
  <c r="FN363" i="1"/>
  <c r="GL363" i="1"/>
  <c r="HR363" i="1"/>
  <c r="HZ363" i="1"/>
  <c r="PD363" i="1"/>
  <c r="PT363" i="1"/>
  <c r="ER364" i="1"/>
  <c r="GI364" i="1"/>
  <c r="GQ364" i="1"/>
  <c r="IE364" i="1"/>
  <c r="PY364" i="1"/>
  <c r="FX365" i="1"/>
  <c r="GN365" i="1"/>
  <c r="HT365" i="1"/>
  <c r="IB365" i="1"/>
  <c r="PV365" i="1"/>
  <c r="GK366" i="1"/>
  <c r="HY366" i="1"/>
  <c r="PC366" i="1"/>
  <c r="QA366" i="1"/>
  <c r="GH367" i="1"/>
  <c r="GP367" i="1"/>
  <c r="ID367" i="1"/>
  <c r="PX367" i="1"/>
  <c r="FO368" i="1"/>
  <c r="GM368" i="1"/>
  <c r="HS368" i="1"/>
  <c r="IA368" i="1"/>
  <c r="PE368" i="1"/>
  <c r="PU368" i="1"/>
  <c r="PZ369" i="1"/>
  <c r="FY371" i="1"/>
  <c r="GO371" i="1"/>
  <c r="HU371" i="1"/>
  <c r="IC371" i="1"/>
  <c r="PW371" i="1"/>
  <c r="SB371" i="1"/>
  <c r="FN372" i="1"/>
  <c r="GL372" i="1"/>
  <c r="HZ372" i="1"/>
  <c r="HP379" i="1"/>
  <c r="PZ379" i="1"/>
  <c r="FY380" i="1"/>
  <c r="HU380" i="1"/>
  <c r="IC380" i="1"/>
  <c r="PW380" i="1"/>
  <c r="SB380" i="1"/>
  <c r="PC381" i="1"/>
  <c r="HU382" i="1"/>
  <c r="SF382" i="1"/>
  <c r="HR383" i="1"/>
  <c r="PX384" i="1"/>
  <c r="SF384" i="1"/>
  <c r="IB385" i="1"/>
  <c r="HP387" i="1"/>
  <c r="PW390" i="1"/>
  <c r="FN391" i="1"/>
  <c r="PZ391" i="1"/>
  <c r="HU392" i="1"/>
  <c r="GN360" i="1"/>
  <c r="PC361" i="1"/>
  <c r="GH362" i="1"/>
  <c r="SC362" i="1"/>
  <c r="OF363" i="1"/>
  <c r="SB365" i="1"/>
  <c r="GI367" i="1"/>
  <c r="PC369" i="1"/>
  <c r="GH371" i="1"/>
  <c r="SC371" i="1"/>
  <c r="PC379" i="1"/>
  <c r="GH380" i="1"/>
  <c r="SC380" i="1"/>
  <c r="PY381" i="1"/>
  <c r="HS381" i="1"/>
  <c r="HN382" i="1"/>
  <c r="OF382" i="1"/>
  <c r="PY383" i="1"/>
  <c r="HS384" i="1"/>
  <c r="HS385" i="1"/>
  <c r="SF385" i="1"/>
  <c r="HQ387" i="1"/>
  <c r="PX390" i="1"/>
  <c r="FO391" i="1"/>
  <c r="IE391" i="1"/>
  <c r="GO360" i="1"/>
  <c r="GL361" i="1"/>
  <c r="OD361" i="1"/>
  <c r="GI362" i="1"/>
  <c r="GQ362" i="1"/>
  <c r="GN363" i="1"/>
  <c r="PF363" i="1"/>
  <c r="PC364" i="1"/>
  <c r="GH365" i="1"/>
  <c r="GP365" i="1"/>
  <c r="SC365" i="1"/>
  <c r="FY368" i="1"/>
  <c r="GO368" i="1"/>
  <c r="GL369" i="1"/>
  <c r="OD369" i="1"/>
  <c r="GI371" i="1"/>
  <c r="GQ371" i="1"/>
  <c r="FX372" i="1"/>
  <c r="GN372" i="1"/>
  <c r="GL379" i="1"/>
  <c r="GI380" i="1"/>
  <c r="FX381" i="1"/>
  <c r="GN381" i="1"/>
  <c r="PT381" i="1"/>
  <c r="HY382" i="1"/>
  <c r="GK382" i="1"/>
  <c r="HO382" i="1"/>
  <c r="FN383" i="1"/>
  <c r="ID383" i="1"/>
  <c r="OZ384" i="1"/>
  <c r="ID384" i="1"/>
  <c r="OZ385" i="1"/>
  <c r="HT385" i="1"/>
  <c r="PX387" i="1"/>
  <c r="IC390" i="1"/>
  <c r="PT391" i="1"/>
  <c r="PE361" i="1"/>
  <c r="PC367" i="1"/>
  <c r="PE369" i="1"/>
  <c r="PE379" i="1"/>
  <c r="QA381" i="1"/>
  <c r="HU381" i="1"/>
  <c r="PV382" i="1"/>
  <c r="HZ382" i="1"/>
  <c r="GL382" i="1"/>
  <c r="PA383" i="1"/>
  <c r="QA383" i="1"/>
  <c r="PA384" i="1"/>
  <c r="IE384" i="1"/>
  <c r="FO385" i="1"/>
  <c r="QA385" i="1"/>
  <c r="IC387" i="1"/>
  <c r="OZ390" i="1"/>
  <c r="ID390" i="1"/>
  <c r="HO391" i="1"/>
  <c r="HZ392" i="1"/>
  <c r="PW382" i="1"/>
  <c r="HP382" i="1"/>
  <c r="HN384" i="1"/>
  <c r="HX385" i="1"/>
  <c r="OZ387" i="1"/>
  <c r="PZ387" i="1"/>
  <c r="FY390" i="1"/>
  <c r="HU390" i="1"/>
  <c r="HZ391" i="1"/>
  <c r="SC392" i="1"/>
  <c r="GP382" i="1"/>
  <c r="ID382" i="1"/>
  <c r="PX382" i="1"/>
  <c r="SC382" i="1"/>
  <c r="FO383" i="1"/>
  <c r="GM383" i="1"/>
  <c r="HS383" i="1"/>
  <c r="IA383" i="1"/>
  <c r="OF383" i="1"/>
  <c r="PE383" i="1"/>
  <c r="PU383" i="1"/>
  <c r="HP384" i="1"/>
  <c r="PZ384" i="1"/>
  <c r="SE384" i="1"/>
  <c r="EP385" i="1"/>
  <c r="FY385" i="1"/>
  <c r="GO385" i="1"/>
  <c r="HU385" i="1"/>
  <c r="IC385" i="1"/>
  <c r="PW385" i="1"/>
  <c r="FN387" i="1"/>
  <c r="GL387" i="1"/>
  <c r="HR387" i="1"/>
  <c r="HZ387" i="1"/>
  <c r="PD387" i="1"/>
  <c r="PT387" i="1"/>
  <c r="ER390" i="1"/>
  <c r="GI390" i="1"/>
  <c r="GQ390" i="1"/>
  <c r="HO390" i="1"/>
  <c r="IE390" i="1"/>
  <c r="PA390" i="1"/>
  <c r="PY390" i="1"/>
  <c r="EO391" i="1"/>
  <c r="FX391" i="1"/>
  <c r="GN391" i="1"/>
  <c r="HT391" i="1"/>
  <c r="IB391" i="1"/>
  <c r="PV391" i="1"/>
  <c r="PA392" i="1"/>
  <c r="GI392" i="1"/>
  <c r="IB392" i="1"/>
  <c r="GN392" i="1"/>
  <c r="QA396" i="1"/>
  <c r="HO397" i="1"/>
  <c r="PV398" i="1"/>
  <c r="SE398" i="1"/>
  <c r="HY402" i="1"/>
  <c r="PU403" i="1"/>
  <c r="PU404" i="1"/>
  <c r="PW405" i="1"/>
  <c r="SB405" i="1"/>
  <c r="PA382" i="1"/>
  <c r="FX383" i="1"/>
  <c r="PV383" i="1"/>
  <c r="HQ384" i="1"/>
  <c r="PC384" i="1"/>
  <c r="QA384" i="1"/>
  <c r="HN385" i="1"/>
  <c r="ID385" i="1"/>
  <c r="PX385" i="1"/>
  <c r="GM387" i="1"/>
  <c r="HS387" i="1"/>
  <c r="IA387" i="1"/>
  <c r="PE387" i="1"/>
  <c r="PU387" i="1"/>
  <c r="HP390" i="1"/>
  <c r="PZ390" i="1"/>
  <c r="SE390" i="1"/>
  <c r="FY391" i="1"/>
  <c r="IC391" i="1"/>
  <c r="PW391" i="1"/>
  <c r="PY392" i="1"/>
  <c r="GO392" i="1"/>
  <c r="OD392" i="1"/>
  <c r="PX392" i="1"/>
  <c r="EO396" i="1"/>
  <c r="OF396" i="1"/>
  <c r="PT396" i="1"/>
  <c r="PV397" i="1"/>
  <c r="IA398" i="1"/>
  <c r="HP402" i="1"/>
  <c r="SE402" i="1"/>
  <c r="PV403" i="1"/>
  <c r="HZ404" i="1"/>
  <c r="PX405" i="1"/>
  <c r="SE382" i="1"/>
  <c r="HU383" i="1"/>
  <c r="SB383" i="1"/>
  <c r="HR384" i="1"/>
  <c r="HO385" i="1"/>
  <c r="PA385" i="1"/>
  <c r="HT387" i="1"/>
  <c r="PF387" i="1"/>
  <c r="PC390" i="1"/>
  <c r="OZ391" i="1"/>
  <c r="HT392" i="1"/>
  <c r="OF392" i="1"/>
  <c r="SE392" i="1"/>
  <c r="HY396" i="1"/>
  <c r="SE396" i="1"/>
  <c r="PW397" i="1"/>
  <c r="IB398" i="1"/>
  <c r="SB402" i="1"/>
  <c r="PW403" i="1"/>
  <c r="IA404" i="1"/>
  <c r="HQ382" i="1"/>
  <c r="QA382" i="1"/>
  <c r="GH383" i="1"/>
  <c r="GP383" i="1"/>
  <c r="OZ383" i="1"/>
  <c r="PX383" i="1"/>
  <c r="SC383" i="1"/>
  <c r="FO384" i="1"/>
  <c r="GM384" i="1"/>
  <c r="IA384" i="1"/>
  <c r="PU384" i="1"/>
  <c r="GJ385" i="1"/>
  <c r="HP385" i="1"/>
  <c r="PZ385" i="1"/>
  <c r="GO387" i="1"/>
  <c r="PW387" i="1"/>
  <c r="FN390" i="1"/>
  <c r="GL390" i="1"/>
  <c r="HR390" i="1"/>
  <c r="PD390" i="1"/>
  <c r="PT390" i="1"/>
  <c r="ER391" i="1"/>
  <c r="GI391" i="1"/>
  <c r="GQ391" i="1"/>
  <c r="PA391" i="1"/>
  <c r="PY391" i="1"/>
  <c r="FY392" i="1"/>
  <c r="QA392" i="1"/>
  <c r="IE392" i="1"/>
  <c r="GQ392" i="1"/>
  <c r="PF392" i="1"/>
  <c r="OZ392" i="1"/>
  <c r="SB392" i="1"/>
  <c r="HZ396" i="1"/>
  <c r="PX397" i="1"/>
  <c r="HS398" i="1"/>
  <c r="PX402" i="1"/>
  <c r="SF402" i="1"/>
  <c r="PX403" i="1"/>
  <c r="OZ405" i="1"/>
  <c r="GI383" i="1"/>
  <c r="GQ383" i="1"/>
  <c r="IE383" i="1"/>
  <c r="FX384" i="1"/>
  <c r="GN384" i="1"/>
  <c r="HT384" i="1"/>
  <c r="IB384" i="1"/>
  <c r="GK385" i="1"/>
  <c r="HQ385" i="1"/>
  <c r="HY385" i="1"/>
  <c r="PC385" i="1"/>
  <c r="GH387" i="1"/>
  <c r="GP387" i="1"/>
  <c r="HN387" i="1"/>
  <c r="ID387" i="1"/>
  <c r="FO390" i="1"/>
  <c r="GM390" i="1"/>
  <c r="HS390" i="1"/>
  <c r="IA390" i="1"/>
  <c r="GJ391" i="1"/>
  <c r="HP391" i="1"/>
  <c r="HX391" i="1"/>
  <c r="PT392" i="1"/>
  <c r="HX392" i="1"/>
  <c r="HN392" i="1"/>
  <c r="PE392" i="1"/>
  <c r="SF392" i="1"/>
  <c r="OD396" i="1"/>
  <c r="ER396" i="1"/>
  <c r="HQ396" i="1"/>
  <c r="SF396" i="1"/>
  <c r="PY397" i="1"/>
  <c r="FX398" i="1"/>
  <c r="HT398" i="1"/>
  <c r="PY402" i="1"/>
  <c r="SC402" i="1"/>
  <c r="IC403" i="1"/>
  <c r="HS404" i="1"/>
  <c r="IE405" i="1"/>
  <c r="HP383" i="1"/>
  <c r="HR385" i="1"/>
  <c r="HO387" i="1"/>
  <c r="HT390" i="1"/>
  <c r="HQ391" i="1"/>
  <c r="HO392" i="1"/>
  <c r="OZ397" i="1"/>
  <c r="ID397" i="1"/>
  <c r="FO398" i="1"/>
  <c r="QA398" i="1"/>
  <c r="OZ402" i="1"/>
  <c r="PZ402" i="1"/>
  <c r="OZ403" i="1"/>
  <c r="ID403" i="1"/>
  <c r="FN404" i="1"/>
  <c r="PZ404" i="1"/>
  <c r="HX405" i="1"/>
  <c r="GN382" i="1"/>
  <c r="GH384" i="1"/>
  <c r="GP384" i="1"/>
  <c r="GM385" i="1"/>
  <c r="PE385" i="1"/>
  <c r="GJ387" i="1"/>
  <c r="GO390" i="1"/>
  <c r="SB390" i="1"/>
  <c r="GL391" i="1"/>
  <c r="PD391" i="1"/>
  <c r="PV392" i="1"/>
  <c r="IC392" i="1"/>
  <c r="FN396" i="1"/>
  <c r="OZ396" i="1"/>
  <c r="GH396" i="1"/>
  <c r="FX396" i="1"/>
  <c r="PY396" i="1"/>
  <c r="PA397" i="1"/>
  <c r="IE397" i="1"/>
  <c r="HN398" i="1"/>
  <c r="PA402" i="1"/>
  <c r="QA402" i="1"/>
  <c r="FY403" i="1"/>
  <c r="HU403" i="1"/>
  <c r="FO404" i="1"/>
  <c r="QA404" i="1"/>
  <c r="HO405" i="1"/>
  <c r="GL383" i="1"/>
  <c r="GI384" i="1"/>
  <c r="GQ384" i="1"/>
  <c r="GN385" i="1"/>
  <c r="GK387" i="1"/>
  <c r="GH390" i="1"/>
  <c r="GP390" i="1"/>
  <c r="GM391" i="1"/>
  <c r="FX392" i="1"/>
  <c r="PW392" i="1"/>
  <c r="GL392" i="1"/>
  <c r="HR392" i="1"/>
  <c r="PD392" i="1"/>
  <c r="PA396" i="1"/>
  <c r="HT396" i="1"/>
  <c r="HN397" i="1"/>
  <c r="PU398" i="1"/>
  <c r="HX402" i="1"/>
  <c r="HN403" i="1"/>
  <c r="PT404" i="1"/>
  <c r="SE404" i="1"/>
  <c r="HP405" i="1"/>
  <c r="HS396" i="1"/>
  <c r="PE396" i="1"/>
  <c r="PU396" i="1"/>
  <c r="HP397" i="1"/>
  <c r="PZ397" i="1"/>
  <c r="FY398" i="1"/>
  <c r="HU398" i="1"/>
  <c r="PW398" i="1"/>
  <c r="HR402" i="1"/>
  <c r="PD402" i="1"/>
  <c r="PA403" i="1"/>
  <c r="PY403" i="1"/>
  <c r="FX404" i="1"/>
  <c r="HT404" i="1"/>
  <c r="PV404" i="1"/>
  <c r="PA405" i="1"/>
  <c r="HQ405" i="1"/>
  <c r="QA405" i="1"/>
  <c r="SC405" i="1"/>
  <c r="PX406" i="1"/>
  <c r="IB406" i="1"/>
  <c r="GN406" i="1"/>
  <c r="PT407" i="1"/>
  <c r="HN408" i="1"/>
  <c r="PV409" i="1"/>
  <c r="PU410" i="1"/>
  <c r="HP411" i="1"/>
  <c r="SE411" i="1"/>
  <c r="PV412" i="1"/>
  <c r="SD412" i="1"/>
  <c r="SD392" i="1"/>
  <c r="GN396" i="1"/>
  <c r="IB396" i="1"/>
  <c r="PV396" i="1"/>
  <c r="HQ397" i="1"/>
  <c r="QA397" i="1"/>
  <c r="GH398" i="1"/>
  <c r="GP398" i="1"/>
  <c r="ID398" i="1"/>
  <c r="OZ398" i="1"/>
  <c r="PX398" i="1"/>
  <c r="FO402" i="1"/>
  <c r="HS402" i="1"/>
  <c r="PE402" i="1"/>
  <c r="PU402" i="1"/>
  <c r="HP403" i="1"/>
  <c r="PZ403" i="1"/>
  <c r="FY404" i="1"/>
  <c r="HU404" i="1"/>
  <c r="PW404" i="1"/>
  <c r="SB404" i="1"/>
  <c r="OD405" i="1"/>
  <c r="PF405" i="1"/>
  <c r="OZ406" i="1"/>
  <c r="GH406" i="1"/>
  <c r="FX406" i="1"/>
  <c r="PY406" i="1"/>
  <c r="OD406" i="1"/>
  <c r="SD406" i="1"/>
  <c r="PU407" i="1"/>
  <c r="HO408" i="1"/>
  <c r="SE408" i="1"/>
  <c r="PW409" i="1"/>
  <c r="PV410" i="1"/>
  <c r="SE410" i="1"/>
  <c r="HQ411" i="1"/>
  <c r="SD411" i="1"/>
  <c r="PW412" i="1"/>
  <c r="SF412" i="1"/>
  <c r="PZ392" i="1"/>
  <c r="FY396" i="1"/>
  <c r="GO396" i="1"/>
  <c r="IC396" i="1"/>
  <c r="PW396" i="1"/>
  <c r="SB396" i="1"/>
  <c r="FN397" i="1"/>
  <c r="GL397" i="1"/>
  <c r="HR397" i="1"/>
  <c r="HZ397" i="1"/>
  <c r="OD397" i="1"/>
  <c r="PD397" i="1"/>
  <c r="GI398" i="1"/>
  <c r="GQ398" i="1"/>
  <c r="HO398" i="1"/>
  <c r="IE398" i="1"/>
  <c r="PA398" i="1"/>
  <c r="PY398" i="1"/>
  <c r="GN402" i="1"/>
  <c r="HT402" i="1"/>
  <c r="IB402" i="1"/>
  <c r="PV402" i="1"/>
  <c r="GK403" i="1"/>
  <c r="HY403" i="1"/>
  <c r="GH404" i="1"/>
  <c r="GP404" i="1"/>
  <c r="ID404" i="1"/>
  <c r="OZ404" i="1"/>
  <c r="PX404" i="1"/>
  <c r="FO405" i="1"/>
  <c r="PY405" i="1"/>
  <c r="GM405" i="1"/>
  <c r="HS405" i="1"/>
  <c r="IA405" i="1"/>
  <c r="PA406" i="1"/>
  <c r="GI406" i="1"/>
  <c r="FY406" i="1"/>
  <c r="FO406" i="1"/>
  <c r="HT406" i="1"/>
  <c r="PF406" i="1"/>
  <c r="PC406" i="1"/>
  <c r="PV407" i="1"/>
  <c r="SD408" i="1"/>
  <c r="PX409" i="1"/>
  <c r="IA410" i="1"/>
  <c r="SD410" i="1"/>
  <c r="PX411" i="1"/>
  <c r="PX412" i="1"/>
  <c r="PC392" i="1"/>
  <c r="PX396" i="1"/>
  <c r="SC396" i="1"/>
  <c r="HS397" i="1"/>
  <c r="OF397" i="1"/>
  <c r="PU397" i="1"/>
  <c r="HP398" i="1"/>
  <c r="PZ398" i="1"/>
  <c r="FY402" i="1"/>
  <c r="GO402" i="1"/>
  <c r="HU402" i="1"/>
  <c r="IC402" i="1"/>
  <c r="PW402" i="1"/>
  <c r="FN403" i="1"/>
  <c r="GL403" i="1"/>
  <c r="HR403" i="1"/>
  <c r="HZ403" i="1"/>
  <c r="PD403" i="1"/>
  <c r="GI404" i="1"/>
  <c r="GQ404" i="1"/>
  <c r="HO404" i="1"/>
  <c r="IE404" i="1"/>
  <c r="PA404" i="1"/>
  <c r="PY404" i="1"/>
  <c r="FX405" i="1"/>
  <c r="PZ405" i="1"/>
  <c r="GN405" i="1"/>
  <c r="HT405" i="1"/>
  <c r="IB405" i="1"/>
  <c r="PT405" i="1"/>
  <c r="FN406" i="1"/>
  <c r="HU406" i="1"/>
  <c r="PW407" i="1"/>
  <c r="HQ408" i="1"/>
  <c r="SF408" i="1"/>
  <c r="PY409" i="1"/>
  <c r="HR410" i="1"/>
  <c r="SF410" i="1"/>
  <c r="PY411" i="1"/>
  <c r="HS412" i="1"/>
  <c r="HO396" i="1"/>
  <c r="FX397" i="1"/>
  <c r="HT397" i="1"/>
  <c r="HQ398" i="1"/>
  <c r="PC398" i="1"/>
  <c r="HN402" i="1"/>
  <c r="HS403" i="1"/>
  <c r="HP404" i="1"/>
  <c r="FY405" i="1"/>
  <c r="GO405" i="1"/>
  <c r="HU405" i="1"/>
  <c r="IC405" i="1"/>
  <c r="PU405" i="1"/>
  <c r="SG405" i="1"/>
  <c r="HN406" i="1"/>
  <c r="IB407" i="1"/>
  <c r="HR408" i="1"/>
  <c r="OZ409" i="1"/>
  <c r="ID409" i="1"/>
  <c r="HS410" i="1"/>
  <c r="OZ411" i="1"/>
  <c r="PZ411" i="1"/>
  <c r="OZ412" i="1"/>
  <c r="ID412" i="1"/>
  <c r="HP396" i="1"/>
  <c r="FY397" i="1"/>
  <c r="HU397" i="1"/>
  <c r="HR398" i="1"/>
  <c r="GI402" i="1"/>
  <c r="HO402" i="1"/>
  <c r="HT403" i="1"/>
  <c r="HQ404" i="1"/>
  <c r="GH405" i="1"/>
  <c r="HN405" i="1"/>
  <c r="PV405" i="1"/>
  <c r="SE405" i="1"/>
  <c r="EO406" i="1"/>
  <c r="OF406" i="1"/>
  <c r="HO406" i="1"/>
  <c r="IC407" i="1"/>
  <c r="PY408" i="1"/>
  <c r="PA409" i="1"/>
  <c r="HT410" i="1"/>
  <c r="PA411" i="1"/>
  <c r="QA411" i="1"/>
  <c r="FY412" i="1"/>
  <c r="HU412" i="1"/>
  <c r="HX414" i="1"/>
  <c r="GK396" i="1"/>
  <c r="GH397" i="1"/>
  <c r="GP397" i="1"/>
  <c r="GM398" i="1"/>
  <c r="OF398" i="1"/>
  <c r="GJ402" i="1"/>
  <c r="GO403" i="1"/>
  <c r="SB403" i="1"/>
  <c r="GL404" i="1"/>
  <c r="PD404" i="1"/>
  <c r="GI405" i="1"/>
  <c r="GQ405" i="1"/>
  <c r="SD405" i="1"/>
  <c r="HP406" i="1"/>
  <c r="FX407" i="1"/>
  <c r="HT407" i="1"/>
  <c r="OZ408" i="1"/>
  <c r="PZ408" i="1"/>
  <c r="HN409" i="1"/>
  <c r="FO410" i="1"/>
  <c r="QA410" i="1"/>
  <c r="HN411" i="1"/>
  <c r="HN412" i="1"/>
  <c r="GL396" i="1"/>
  <c r="GI397" i="1"/>
  <c r="GQ397" i="1"/>
  <c r="GN398" i="1"/>
  <c r="GK402" i="1"/>
  <c r="GH403" i="1"/>
  <c r="GP403" i="1"/>
  <c r="GM404" i="1"/>
  <c r="GJ405" i="1"/>
  <c r="SF405" i="1"/>
  <c r="PW406" i="1"/>
  <c r="IA406" i="1"/>
  <c r="GM406" i="1"/>
  <c r="PG406" i="1"/>
  <c r="FY407" i="1"/>
  <c r="HU407" i="1"/>
  <c r="PA408" i="1"/>
  <c r="QA408" i="1"/>
  <c r="HO409" i="1"/>
  <c r="PT410" i="1"/>
  <c r="HO411" i="1"/>
  <c r="PU412" i="1"/>
  <c r="HS408" i="1"/>
  <c r="OF408" i="1"/>
  <c r="HP409" i="1"/>
  <c r="HU410" i="1"/>
  <c r="HR411" i="1"/>
  <c r="PD411" i="1"/>
  <c r="HO412" i="1"/>
  <c r="SC412" i="1"/>
  <c r="HT414" i="1"/>
  <c r="GP414" i="1"/>
  <c r="ID414" i="1"/>
  <c r="HY415" i="1"/>
  <c r="HO416" i="1"/>
  <c r="IB417" i="1"/>
  <c r="OZ418" i="1"/>
  <c r="PZ418" i="1"/>
  <c r="HN419" i="1"/>
  <c r="HY420" i="1"/>
  <c r="PV421" i="1"/>
  <c r="HO407" i="1"/>
  <c r="HT408" i="1"/>
  <c r="PF408" i="1"/>
  <c r="HQ409" i="1"/>
  <c r="PC409" i="1"/>
  <c r="HN410" i="1"/>
  <c r="HS411" i="1"/>
  <c r="OF411" i="1"/>
  <c r="HP412" i="1"/>
  <c r="HU414" i="1"/>
  <c r="SB414" i="1"/>
  <c r="HZ415" i="1"/>
  <c r="SE415" i="1"/>
  <c r="PV416" i="1"/>
  <c r="HS417" i="1"/>
  <c r="PA418" i="1"/>
  <c r="QA418" i="1"/>
  <c r="PU419" i="1"/>
  <c r="SC419" i="1"/>
  <c r="HZ420" i="1"/>
  <c r="HQ421" i="1"/>
  <c r="HS406" i="1"/>
  <c r="PE406" i="1"/>
  <c r="PU406" i="1"/>
  <c r="GJ407" i="1"/>
  <c r="HX407" i="1"/>
  <c r="PZ407" i="1"/>
  <c r="FY408" i="1"/>
  <c r="GO408" i="1"/>
  <c r="HU408" i="1"/>
  <c r="IC408" i="1"/>
  <c r="PW408" i="1"/>
  <c r="SB408" i="1"/>
  <c r="FN409" i="1"/>
  <c r="GL409" i="1"/>
  <c r="HR409" i="1"/>
  <c r="HZ409" i="1"/>
  <c r="PD409" i="1"/>
  <c r="GI410" i="1"/>
  <c r="GQ410" i="1"/>
  <c r="IE410" i="1"/>
  <c r="PA410" i="1"/>
  <c r="PY410" i="1"/>
  <c r="FX411" i="1"/>
  <c r="GN411" i="1"/>
  <c r="HT411" i="1"/>
  <c r="IB411" i="1"/>
  <c r="PV411" i="1"/>
  <c r="GK412" i="1"/>
  <c r="HQ412" i="1"/>
  <c r="HY412" i="1"/>
  <c r="PC412" i="1"/>
  <c r="QA412" i="1"/>
  <c r="SD414" i="1"/>
  <c r="HQ415" i="1"/>
  <c r="PW416" i="1"/>
  <c r="FX417" i="1"/>
  <c r="HT417" i="1"/>
  <c r="HX418" i="1"/>
  <c r="PV419" i="1"/>
  <c r="SD419" i="1"/>
  <c r="IA420" i="1"/>
  <c r="PV406" i="1"/>
  <c r="GK407" i="1"/>
  <c r="HY407" i="1"/>
  <c r="QA407" i="1"/>
  <c r="GH408" i="1"/>
  <c r="GP408" i="1"/>
  <c r="ID408" i="1"/>
  <c r="PX408" i="1"/>
  <c r="SC408" i="1"/>
  <c r="FO409" i="1"/>
  <c r="GM409" i="1"/>
  <c r="HS409" i="1"/>
  <c r="IA409" i="1"/>
  <c r="OF409" i="1"/>
  <c r="PU409" i="1"/>
  <c r="GJ410" i="1"/>
  <c r="HX410" i="1"/>
  <c r="PZ410" i="1"/>
  <c r="FY411" i="1"/>
  <c r="GO411" i="1"/>
  <c r="HU411" i="1"/>
  <c r="IC411" i="1"/>
  <c r="PW411" i="1"/>
  <c r="SB411" i="1"/>
  <c r="FN412" i="1"/>
  <c r="GL412" i="1"/>
  <c r="HZ412" i="1"/>
  <c r="PD412" i="1"/>
  <c r="PT412" i="1"/>
  <c r="PU414" i="1"/>
  <c r="HO414" i="1"/>
  <c r="PX416" i="1"/>
  <c r="FO417" i="1"/>
  <c r="QA417" i="1"/>
  <c r="HO418" i="1"/>
  <c r="PW419" i="1"/>
  <c r="SF419" i="1"/>
  <c r="GO406" i="1"/>
  <c r="IC406" i="1"/>
  <c r="FN407" i="1"/>
  <c r="GL407" i="1"/>
  <c r="HR407" i="1"/>
  <c r="HZ407" i="1"/>
  <c r="PD407" i="1"/>
  <c r="ER408" i="1"/>
  <c r="GI408" i="1"/>
  <c r="GQ408" i="1"/>
  <c r="IE408" i="1"/>
  <c r="FX409" i="1"/>
  <c r="GN409" i="1"/>
  <c r="HT409" i="1"/>
  <c r="IB409" i="1"/>
  <c r="PC410" i="1"/>
  <c r="GH411" i="1"/>
  <c r="GP411" i="1"/>
  <c r="ID411" i="1"/>
  <c r="FO412" i="1"/>
  <c r="GM412" i="1"/>
  <c r="IA412" i="1"/>
  <c r="OF412" i="1"/>
  <c r="SB412" i="1"/>
  <c r="PV414" i="1"/>
  <c r="GJ414" i="1"/>
  <c r="PG414" i="1"/>
  <c r="PT414" i="1"/>
  <c r="PY415" i="1"/>
  <c r="PY416" i="1"/>
  <c r="PT417" i="1"/>
  <c r="SE417" i="1"/>
  <c r="HP418" i="1"/>
  <c r="PX419" i="1"/>
  <c r="PY420" i="1"/>
  <c r="PZ421" i="1"/>
  <c r="SC406" i="1"/>
  <c r="HS407" i="1"/>
  <c r="OF407" i="1"/>
  <c r="FY409" i="1"/>
  <c r="GI411" i="1"/>
  <c r="GQ411" i="1"/>
  <c r="IE411" i="1"/>
  <c r="FX412" i="1"/>
  <c r="HT412" i="1"/>
  <c r="PF412" i="1"/>
  <c r="PW414" i="1"/>
  <c r="IA414" i="1"/>
  <c r="GM414" i="1"/>
  <c r="PZ414" i="1"/>
  <c r="OZ415" i="1"/>
  <c r="PZ415" i="1"/>
  <c r="OZ416" i="1"/>
  <c r="ID416" i="1"/>
  <c r="PU417" i="1"/>
  <c r="SD417" i="1"/>
  <c r="HQ418" i="1"/>
  <c r="IC419" i="1"/>
  <c r="ID420" i="1"/>
  <c r="PA421" i="1"/>
  <c r="PC408" i="1"/>
  <c r="GH409" i="1"/>
  <c r="GP409" i="1"/>
  <c r="GM410" i="1"/>
  <c r="SE412" i="1"/>
  <c r="OF414" i="1"/>
  <c r="OZ414" i="1"/>
  <c r="IB414" i="1"/>
  <c r="PX414" i="1"/>
  <c r="GL414" i="1"/>
  <c r="HY414" i="1"/>
  <c r="PE414" i="1"/>
  <c r="PD414" i="1"/>
  <c r="PA415" i="1"/>
  <c r="QA415" i="1"/>
  <c r="PA416" i="1"/>
  <c r="IE416" i="1"/>
  <c r="PV417" i="1"/>
  <c r="PX418" i="1"/>
  <c r="OZ419" i="1"/>
  <c r="ID419" i="1"/>
  <c r="FO420" i="1"/>
  <c r="QA420" i="1"/>
  <c r="GI409" i="1"/>
  <c r="GH412" i="1"/>
  <c r="FY414" i="1"/>
  <c r="FO414" i="1"/>
  <c r="PA414" i="1"/>
  <c r="HS414" i="1"/>
  <c r="PT415" i="1"/>
  <c r="HN416" i="1"/>
  <c r="IA417" i="1"/>
  <c r="PY418" i="1"/>
  <c r="FY419" i="1"/>
  <c r="HU419" i="1"/>
  <c r="HN420" i="1"/>
  <c r="HS415" i="1"/>
  <c r="PE415" i="1"/>
  <c r="PU415" i="1"/>
  <c r="HP416" i="1"/>
  <c r="PZ416" i="1"/>
  <c r="FY417" i="1"/>
  <c r="HU417" i="1"/>
  <c r="PG417" i="1"/>
  <c r="PW417" i="1"/>
  <c r="SB417" i="1"/>
  <c r="HR418" i="1"/>
  <c r="OD418" i="1"/>
  <c r="PD418" i="1"/>
  <c r="PT418" i="1"/>
  <c r="ER419" i="1"/>
  <c r="GI419" i="1"/>
  <c r="GQ419" i="1"/>
  <c r="HO419" i="1"/>
  <c r="IE419" i="1"/>
  <c r="PA419" i="1"/>
  <c r="PY419" i="1"/>
  <c r="EO420" i="1"/>
  <c r="FX420" i="1"/>
  <c r="HT420" i="1"/>
  <c r="PG420" i="1"/>
  <c r="PZ420" i="1"/>
  <c r="EO421" i="1"/>
  <c r="HN421" i="1"/>
  <c r="GI421" i="1"/>
  <c r="HN422" i="1"/>
  <c r="SE423" i="1"/>
  <c r="HP424" i="1"/>
  <c r="HZ425" i="1"/>
  <c r="OZ430" i="1"/>
  <c r="HT430" i="1"/>
  <c r="PU433" i="1"/>
  <c r="PY414" i="1"/>
  <c r="PF415" i="1"/>
  <c r="HQ416" i="1"/>
  <c r="PC416" i="1"/>
  <c r="QA416" i="1"/>
  <c r="GH417" i="1"/>
  <c r="HN417" i="1"/>
  <c r="OZ417" i="1"/>
  <c r="PX417" i="1"/>
  <c r="SC417" i="1"/>
  <c r="HS418" i="1"/>
  <c r="OF418" i="1"/>
  <c r="PE418" i="1"/>
  <c r="PU418" i="1"/>
  <c r="HP419" i="1"/>
  <c r="PZ419" i="1"/>
  <c r="SE419" i="1"/>
  <c r="FY420" i="1"/>
  <c r="PU421" i="1"/>
  <c r="HZ421" i="1"/>
  <c r="PU422" i="1"/>
  <c r="HQ423" i="1"/>
  <c r="SD423" i="1"/>
  <c r="PW424" i="1"/>
  <c r="PA430" i="1"/>
  <c r="IE430" i="1"/>
  <c r="HP433" i="1"/>
  <c r="SE433" i="1"/>
  <c r="HP434" i="1"/>
  <c r="FY415" i="1"/>
  <c r="GO415" i="1"/>
  <c r="IC415" i="1"/>
  <c r="PW415" i="1"/>
  <c r="SB415" i="1"/>
  <c r="FN416" i="1"/>
  <c r="GL416" i="1"/>
  <c r="HZ416" i="1"/>
  <c r="OD416" i="1"/>
  <c r="PT416" i="1"/>
  <c r="ER417" i="1"/>
  <c r="GI417" i="1"/>
  <c r="GQ417" i="1"/>
  <c r="HO417" i="1"/>
  <c r="IE417" i="1"/>
  <c r="PA417" i="1"/>
  <c r="PY417" i="1"/>
  <c r="FX418" i="1"/>
  <c r="GN418" i="1"/>
  <c r="HT418" i="1"/>
  <c r="IB418" i="1"/>
  <c r="PV418" i="1"/>
  <c r="HQ419" i="1"/>
  <c r="PC419" i="1"/>
  <c r="QA419" i="1"/>
  <c r="GP420" i="1"/>
  <c r="PA420" i="1"/>
  <c r="IB421" i="1"/>
  <c r="HR423" i="1"/>
  <c r="SF423" i="1"/>
  <c r="HR424" i="1"/>
  <c r="SB425" i="1"/>
  <c r="HN430" i="1"/>
  <c r="HQ434" i="1"/>
  <c r="HN415" i="1"/>
  <c r="HS416" i="1"/>
  <c r="HP417" i="1"/>
  <c r="HU418" i="1"/>
  <c r="HR419" i="1"/>
  <c r="HO420" i="1"/>
  <c r="OZ421" i="1"/>
  <c r="GH421" i="1"/>
  <c r="PW421" i="1"/>
  <c r="IA421" i="1"/>
  <c r="GM421" i="1"/>
  <c r="PE421" i="1"/>
  <c r="PC421" i="1"/>
  <c r="PW422" i="1"/>
  <c r="HS423" i="1"/>
  <c r="SC423" i="1"/>
  <c r="IC424" i="1"/>
  <c r="HS425" i="1"/>
  <c r="HO430" i="1"/>
  <c r="PX433" i="1"/>
  <c r="HO415" i="1"/>
  <c r="HT416" i="1"/>
  <c r="PF416" i="1"/>
  <c r="HQ417" i="1"/>
  <c r="GH418" i="1"/>
  <c r="HN418" i="1"/>
  <c r="HS419" i="1"/>
  <c r="OF419" i="1"/>
  <c r="OZ420" i="1"/>
  <c r="HP420" i="1"/>
  <c r="PU420" i="1"/>
  <c r="FO421" i="1"/>
  <c r="PX421" i="1"/>
  <c r="GN421" i="1"/>
  <c r="SG421" i="1"/>
  <c r="HR422" i="1"/>
  <c r="PZ423" i="1"/>
  <c r="OZ424" i="1"/>
  <c r="HT424" i="1"/>
  <c r="FN425" i="1"/>
  <c r="HT425" i="1"/>
  <c r="HP430" i="1"/>
  <c r="SC433" i="1"/>
  <c r="GJ415" i="1"/>
  <c r="HP415" i="1"/>
  <c r="HX415" i="1"/>
  <c r="FY416" i="1"/>
  <c r="GO416" i="1"/>
  <c r="IC416" i="1"/>
  <c r="FN417" i="1"/>
  <c r="GL417" i="1"/>
  <c r="HZ417" i="1"/>
  <c r="PD417" i="1"/>
  <c r="GI418" i="1"/>
  <c r="GQ418" i="1"/>
  <c r="IE418" i="1"/>
  <c r="FX419" i="1"/>
  <c r="GN419" i="1"/>
  <c r="HT419" i="1"/>
  <c r="IB419" i="1"/>
  <c r="GK420" i="1"/>
  <c r="HQ420" i="1"/>
  <c r="PD420" i="1"/>
  <c r="PV420" i="1"/>
  <c r="FN421" i="1"/>
  <c r="HS421" i="1"/>
  <c r="OF422" i="1"/>
  <c r="HS422" i="1"/>
  <c r="PA423" i="1"/>
  <c r="HU423" i="1"/>
  <c r="PA424" i="1"/>
  <c r="HU424" i="1"/>
  <c r="PA425" i="1"/>
  <c r="HU425" i="1"/>
  <c r="ID433" i="1"/>
  <c r="SD433" i="1"/>
  <c r="PF414" i="1"/>
  <c r="GK415" i="1"/>
  <c r="GH416" i="1"/>
  <c r="GP416" i="1"/>
  <c r="GM417" i="1"/>
  <c r="OF417" i="1"/>
  <c r="GJ418" i="1"/>
  <c r="GO419" i="1"/>
  <c r="SB419" i="1"/>
  <c r="FN420" i="1"/>
  <c r="PX420" i="1"/>
  <c r="GL420" i="1"/>
  <c r="PW420" i="1"/>
  <c r="FX421" i="1"/>
  <c r="ID421" i="1"/>
  <c r="GP421" i="1"/>
  <c r="FO422" i="1"/>
  <c r="PA422" i="1"/>
  <c r="GI422" i="1"/>
  <c r="HT422" i="1"/>
  <c r="HX423" i="1"/>
  <c r="HN424" i="1"/>
  <c r="PT425" i="1"/>
  <c r="SE425" i="1"/>
  <c r="HR430" i="1"/>
  <c r="GI416" i="1"/>
  <c r="GQ416" i="1"/>
  <c r="GN417" i="1"/>
  <c r="GH419" i="1"/>
  <c r="GP419" i="1"/>
  <c r="GM420" i="1"/>
  <c r="HS420" i="1"/>
  <c r="FY421" i="1"/>
  <c r="SE421" i="1"/>
  <c r="FY422" i="1"/>
  <c r="QA422" i="1"/>
  <c r="IE422" i="1"/>
  <c r="GQ422" i="1"/>
  <c r="HO423" i="1"/>
  <c r="HO424" i="1"/>
  <c r="HO425" i="1"/>
  <c r="SD425" i="1"/>
  <c r="PY430" i="1"/>
  <c r="HO422" i="1"/>
  <c r="GN423" i="1"/>
  <c r="HT423" i="1"/>
  <c r="IB423" i="1"/>
  <c r="GK424" i="1"/>
  <c r="HY424" i="1"/>
  <c r="PC424" i="1"/>
  <c r="GH425" i="1"/>
  <c r="GP425" i="1"/>
  <c r="HN425" i="1"/>
  <c r="ID425" i="1"/>
  <c r="OZ425" i="1"/>
  <c r="SC425" i="1"/>
  <c r="FO430" i="1"/>
  <c r="GM430" i="1"/>
  <c r="HS430" i="1"/>
  <c r="IA430" i="1"/>
  <c r="OF430" i="1"/>
  <c r="PE430" i="1"/>
  <c r="GN433" i="1"/>
  <c r="HT433" i="1"/>
  <c r="IB433" i="1"/>
  <c r="PY433" i="1"/>
  <c r="FN434" i="1"/>
  <c r="OZ434" i="1"/>
  <c r="GH434" i="1"/>
  <c r="SD434" i="1"/>
  <c r="PA435" i="1"/>
  <c r="GI435" i="1"/>
  <c r="FY435" i="1"/>
  <c r="FO435" i="1"/>
  <c r="IE435" i="1"/>
  <c r="QA436" i="1"/>
  <c r="OZ437" i="1"/>
  <c r="GH437" i="1"/>
  <c r="FX437" i="1"/>
  <c r="FN437" i="1"/>
  <c r="ID437" i="1"/>
  <c r="HR438" i="1"/>
  <c r="HO439" i="1"/>
  <c r="PU440" i="1"/>
  <c r="GJ422" i="1"/>
  <c r="HX422" i="1"/>
  <c r="PZ422" i="1"/>
  <c r="EP423" i="1"/>
  <c r="FY423" i="1"/>
  <c r="GO423" i="1"/>
  <c r="IC423" i="1"/>
  <c r="PW423" i="1"/>
  <c r="SB423" i="1"/>
  <c r="FN424" i="1"/>
  <c r="GL424" i="1"/>
  <c r="HZ424" i="1"/>
  <c r="PD424" i="1"/>
  <c r="PT424" i="1"/>
  <c r="ER425" i="1"/>
  <c r="GI425" i="1"/>
  <c r="GQ425" i="1"/>
  <c r="IE425" i="1"/>
  <c r="PY425" i="1"/>
  <c r="FX430" i="1"/>
  <c r="GN430" i="1"/>
  <c r="IB430" i="1"/>
  <c r="PV430" i="1"/>
  <c r="FY433" i="1"/>
  <c r="QA433" i="1"/>
  <c r="GO433" i="1"/>
  <c r="HU433" i="1"/>
  <c r="IC433" i="1"/>
  <c r="PA433" i="1"/>
  <c r="PZ433" i="1"/>
  <c r="PA434" i="1"/>
  <c r="GI434" i="1"/>
  <c r="FY434" i="1"/>
  <c r="PY434" i="1"/>
  <c r="IC434" i="1"/>
  <c r="GO434" i="1"/>
  <c r="HN435" i="1"/>
  <c r="PF435" i="1"/>
  <c r="PC435" i="1"/>
  <c r="SD435" i="1"/>
  <c r="PT436" i="1"/>
  <c r="PA437" i="1"/>
  <c r="HU437" i="1"/>
  <c r="OZ438" i="1"/>
  <c r="HS438" i="1"/>
  <c r="HP439" i="1"/>
  <c r="PV440" i="1"/>
  <c r="SD440" i="1"/>
  <c r="HQ422" i="1"/>
  <c r="PC422" i="1"/>
  <c r="HN423" i="1"/>
  <c r="PX423" i="1"/>
  <c r="HS424" i="1"/>
  <c r="OF424" i="1"/>
  <c r="PE424" i="1"/>
  <c r="PU424" i="1"/>
  <c r="HP425" i="1"/>
  <c r="PZ425" i="1"/>
  <c r="FY430" i="1"/>
  <c r="GO430" i="1"/>
  <c r="HU430" i="1"/>
  <c r="IC430" i="1"/>
  <c r="PW430" i="1"/>
  <c r="PT433" i="1"/>
  <c r="GP433" i="1"/>
  <c r="HN433" i="1"/>
  <c r="PD433" i="1"/>
  <c r="PZ434" i="1"/>
  <c r="ID434" i="1"/>
  <c r="GP434" i="1"/>
  <c r="IA434" i="1"/>
  <c r="PD434" i="1"/>
  <c r="PV434" i="1"/>
  <c r="HO435" i="1"/>
  <c r="HO436" i="1"/>
  <c r="PF436" i="1"/>
  <c r="EO437" i="1"/>
  <c r="OF437" i="1"/>
  <c r="HN437" i="1"/>
  <c r="FO438" i="1"/>
  <c r="HT438" i="1"/>
  <c r="HQ439" i="1"/>
  <c r="PT422" i="1"/>
  <c r="ER423" i="1"/>
  <c r="GI423" i="1"/>
  <c r="PY423" i="1"/>
  <c r="FX424" i="1"/>
  <c r="PV424" i="1"/>
  <c r="QA425" i="1"/>
  <c r="GH430" i="1"/>
  <c r="PX430" i="1"/>
  <c r="SC430" i="1"/>
  <c r="HO433" i="1"/>
  <c r="PE433" i="1"/>
  <c r="FX434" i="1"/>
  <c r="QA434" i="1"/>
  <c r="HP435" i="1"/>
  <c r="HP436" i="1"/>
  <c r="HO437" i="1"/>
  <c r="PE437" i="1"/>
  <c r="PD437" i="1"/>
  <c r="QA438" i="1"/>
  <c r="IE438" i="1"/>
  <c r="GQ438" i="1"/>
  <c r="SE438" i="1"/>
  <c r="PX439" i="1"/>
  <c r="PX440" i="1"/>
  <c r="SC440" i="1"/>
  <c r="GM422" i="1"/>
  <c r="IA422" i="1"/>
  <c r="GJ423" i="1"/>
  <c r="FY424" i="1"/>
  <c r="GO424" i="1"/>
  <c r="GL425" i="1"/>
  <c r="GI430" i="1"/>
  <c r="GQ430" i="1"/>
  <c r="GJ433" i="1"/>
  <c r="HX433" i="1"/>
  <c r="PC433" i="1"/>
  <c r="PT434" i="1"/>
  <c r="SG434" i="1"/>
  <c r="PW435" i="1"/>
  <c r="IA435" i="1"/>
  <c r="GM435" i="1"/>
  <c r="HQ436" i="1"/>
  <c r="SG436" i="1"/>
  <c r="PV437" i="1"/>
  <c r="HZ437" i="1"/>
  <c r="GL437" i="1"/>
  <c r="PT438" i="1"/>
  <c r="SD438" i="1"/>
  <c r="PY439" i="1"/>
  <c r="PY440" i="1"/>
  <c r="HS442" i="1"/>
  <c r="PC423" i="1"/>
  <c r="GH424" i="1"/>
  <c r="PW433" i="1"/>
  <c r="HQ433" i="1"/>
  <c r="PG433" i="1"/>
  <c r="SB433" i="1"/>
  <c r="SG433" i="1"/>
  <c r="OD434" i="1"/>
  <c r="ER434" i="1"/>
  <c r="HO434" i="1"/>
  <c r="PG434" i="1"/>
  <c r="PX435" i="1"/>
  <c r="PX436" i="1"/>
  <c r="IB436" i="1"/>
  <c r="GN436" i="1"/>
  <c r="PW437" i="1"/>
  <c r="PU438" i="1"/>
  <c r="SF438" i="1"/>
  <c r="OZ439" i="1"/>
  <c r="PZ439" i="1"/>
  <c r="OZ440" i="1"/>
  <c r="HT440" i="1"/>
  <c r="PF425" i="1"/>
  <c r="HR433" i="1"/>
  <c r="HZ434" i="1"/>
  <c r="GL434" i="1"/>
  <c r="PE434" i="1"/>
  <c r="PC434" i="1"/>
  <c r="PY435" i="1"/>
  <c r="OZ436" i="1"/>
  <c r="PY436" i="1"/>
  <c r="HR436" i="1"/>
  <c r="PX437" i="1"/>
  <c r="HP437" i="1"/>
  <c r="SG437" i="1"/>
  <c r="HP438" i="1"/>
  <c r="PA439" i="1"/>
  <c r="IE439" i="1"/>
  <c r="FY440" i="1"/>
  <c r="HU440" i="1"/>
  <c r="SF433" i="1"/>
  <c r="PW434" i="1"/>
  <c r="SE434" i="1"/>
  <c r="OZ435" i="1"/>
  <c r="HT435" i="1"/>
  <c r="HT436" i="1"/>
  <c r="PY437" i="1"/>
  <c r="IA438" i="1"/>
  <c r="HX439" i="1"/>
  <c r="HN440" i="1"/>
  <c r="HN441" i="1"/>
  <c r="PD439" i="1"/>
  <c r="HO440" i="1"/>
  <c r="SE440" i="1"/>
  <c r="HP441" i="1"/>
  <c r="HU442" i="1"/>
  <c r="HZ443" i="1"/>
  <c r="SF443" i="1"/>
  <c r="PX444" i="1"/>
  <c r="SC444" i="1"/>
  <c r="FX445" i="1"/>
  <c r="HT445" i="1"/>
  <c r="FO446" i="1"/>
  <c r="QA446" i="1"/>
  <c r="HN447" i="1"/>
  <c r="HU434" i="1"/>
  <c r="SB434" i="1"/>
  <c r="FN435" i="1"/>
  <c r="GL435" i="1"/>
  <c r="HR435" i="1"/>
  <c r="HZ435" i="1"/>
  <c r="PD435" i="1"/>
  <c r="PT435" i="1"/>
  <c r="FO436" i="1"/>
  <c r="GM436" i="1"/>
  <c r="HS436" i="1"/>
  <c r="IA436" i="1"/>
  <c r="PV436" i="1"/>
  <c r="GK437" i="1"/>
  <c r="HQ437" i="1"/>
  <c r="HY437" i="1"/>
  <c r="QA437" i="1"/>
  <c r="GH438" i="1"/>
  <c r="GP438" i="1"/>
  <c r="HN438" i="1"/>
  <c r="ID438" i="1"/>
  <c r="PX438" i="1"/>
  <c r="FO439" i="1"/>
  <c r="GM439" i="1"/>
  <c r="HS439" i="1"/>
  <c r="IA439" i="1"/>
  <c r="OF439" i="1"/>
  <c r="PU439" i="1"/>
  <c r="GJ440" i="1"/>
  <c r="HP440" i="1"/>
  <c r="HX440" i="1"/>
  <c r="HQ441" i="1"/>
  <c r="SD441" i="1"/>
  <c r="HN442" i="1"/>
  <c r="IA443" i="1"/>
  <c r="PY444" i="1"/>
  <c r="FY445" i="1"/>
  <c r="PT446" i="1"/>
  <c r="HO447" i="1"/>
  <c r="HN434" i="1"/>
  <c r="PX434" i="1"/>
  <c r="SC434" i="1"/>
  <c r="HS435" i="1"/>
  <c r="OF435" i="1"/>
  <c r="PE435" i="1"/>
  <c r="PU435" i="1"/>
  <c r="FX436" i="1"/>
  <c r="PW436" i="1"/>
  <c r="HR437" i="1"/>
  <c r="PT437" i="1"/>
  <c r="ER438" i="1"/>
  <c r="GI438" i="1"/>
  <c r="HO438" i="1"/>
  <c r="PA438" i="1"/>
  <c r="PY438" i="1"/>
  <c r="FX439" i="1"/>
  <c r="GN439" i="1"/>
  <c r="HT439" i="1"/>
  <c r="IB439" i="1"/>
  <c r="PV439" i="1"/>
  <c r="PW440" i="1"/>
  <c r="GK440" i="1"/>
  <c r="HQ440" i="1"/>
  <c r="HY440" i="1"/>
  <c r="PT440" i="1"/>
  <c r="HR441" i="1"/>
  <c r="PC441" i="1"/>
  <c r="PE441" i="1"/>
  <c r="HO442" i="1"/>
  <c r="HR443" i="1"/>
  <c r="OZ444" i="1"/>
  <c r="PZ444" i="1"/>
  <c r="HN445" i="1"/>
  <c r="HY446" i="1"/>
  <c r="HP447" i="1"/>
  <c r="SD447" i="1"/>
  <c r="GQ434" i="1"/>
  <c r="IE434" i="1"/>
  <c r="FX435" i="1"/>
  <c r="GN435" i="1"/>
  <c r="IB435" i="1"/>
  <c r="PV435" i="1"/>
  <c r="FY436" i="1"/>
  <c r="GO436" i="1"/>
  <c r="HU436" i="1"/>
  <c r="IC436" i="1"/>
  <c r="FO437" i="1"/>
  <c r="GM437" i="1"/>
  <c r="HS437" i="1"/>
  <c r="IA437" i="1"/>
  <c r="PU437" i="1"/>
  <c r="GJ438" i="1"/>
  <c r="HX438" i="1"/>
  <c r="PZ438" i="1"/>
  <c r="FY439" i="1"/>
  <c r="GO439" i="1"/>
  <c r="HU439" i="1"/>
  <c r="IC439" i="1"/>
  <c r="PW439" i="1"/>
  <c r="SB439" i="1"/>
  <c r="FN440" i="1"/>
  <c r="GL440" i="1"/>
  <c r="HR440" i="1"/>
  <c r="HZ440" i="1"/>
  <c r="PD440" i="1"/>
  <c r="FN441" i="1"/>
  <c r="IC441" i="1"/>
  <c r="SG441" i="1"/>
  <c r="OD442" i="1"/>
  <c r="ER442" i="1"/>
  <c r="PV442" i="1"/>
  <c r="HS443" i="1"/>
  <c r="PA444" i="1"/>
  <c r="IE444" i="1"/>
  <c r="PU445" i="1"/>
  <c r="SB445" i="1"/>
  <c r="HZ446" i="1"/>
  <c r="PW447" i="1"/>
  <c r="HU435" i="1"/>
  <c r="HN436" i="1"/>
  <c r="PA436" i="1"/>
  <c r="HT437" i="1"/>
  <c r="HQ438" i="1"/>
  <c r="PC438" i="1"/>
  <c r="GH439" i="1"/>
  <c r="HS440" i="1"/>
  <c r="OF440" i="1"/>
  <c r="OF441" i="1"/>
  <c r="PA441" i="1"/>
  <c r="FY441" i="1"/>
  <c r="FO441" i="1"/>
  <c r="PZ441" i="1"/>
  <c r="HT441" i="1"/>
  <c r="PW442" i="1"/>
  <c r="FN443" i="1"/>
  <c r="HT443" i="1"/>
  <c r="HX444" i="1"/>
  <c r="PV445" i="1"/>
  <c r="HQ446" i="1"/>
  <c r="PX447" i="1"/>
  <c r="HT448" i="1"/>
  <c r="GH435" i="1"/>
  <c r="FY437" i="1"/>
  <c r="IC437" i="1"/>
  <c r="GI439" i="1"/>
  <c r="FX440" i="1"/>
  <c r="IB440" i="1"/>
  <c r="QA441" i="1"/>
  <c r="SE441" i="1"/>
  <c r="PX442" i="1"/>
  <c r="FO443" i="1"/>
  <c r="QA443" i="1"/>
  <c r="HO444" i="1"/>
  <c r="SE444" i="1"/>
  <c r="PW445" i="1"/>
  <c r="HR446" i="1"/>
  <c r="PY447" i="1"/>
  <c r="GQ435" i="1"/>
  <c r="GJ436" i="1"/>
  <c r="HX436" i="1"/>
  <c r="PC436" i="1"/>
  <c r="GP437" i="1"/>
  <c r="GM438" i="1"/>
  <c r="GJ439" i="1"/>
  <c r="GO440" i="1"/>
  <c r="IC440" i="1"/>
  <c r="HX441" i="1"/>
  <c r="GJ441" i="1"/>
  <c r="PT441" i="1"/>
  <c r="PD441" i="1"/>
  <c r="OZ442" i="1"/>
  <c r="IC442" i="1"/>
  <c r="GO442" i="1"/>
  <c r="PY442" i="1"/>
  <c r="PT443" i="1"/>
  <c r="SE443" i="1"/>
  <c r="SD444" i="1"/>
  <c r="IB445" i="1"/>
  <c r="HS446" i="1"/>
  <c r="OZ447" i="1"/>
  <c r="ID447" i="1"/>
  <c r="GI437" i="1"/>
  <c r="GH440" i="1"/>
  <c r="HY441" i="1"/>
  <c r="GK441" i="1"/>
  <c r="PU441" i="1"/>
  <c r="PG441" i="1"/>
  <c r="SF441" i="1"/>
  <c r="FY442" i="1"/>
  <c r="ID442" i="1"/>
  <c r="PU443" i="1"/>
  <c r="SD443" i="1"/>
  <c r="SF444" i="1"/>
  <c r="IC445" i="1"/>
  <c r="FN446" i="1"/>
  <c r="PZ446" i="1"/>
  <c r="PA447" i="1"/>
  <c r="IE447" i="1"/>
  <c r="SB440" i="1"/>
  <c r="GI442" i="1"/>
  <c r="GQ442" i="1"/>
  <c r="IE442" i="1"/>
  <c r="PA442" i="1"/>
  <c r="EO443" i="1"/>
  <c r="FX443" i="1"/>
  <c r="GN443" i="1"/>
  <c r="IB443" i="1"/>
  <c r="PF443" i="1"/>
  <c r="PV443" i="1"/>
  <c r="GK444" i="1"/>
  <c r="HY444" i="1"/>
  <c r="PC444" i="1"/>
  <c r="QA444" i="1"/>
  <c r="GH445" i="1"/>
  <c r="GP445" i="1"/>
  <c r="ID445" i="1"/>
  <c r="OZ445" i="1"/>
  <c r="PX445" i="1"/>
  <c r="GM446" i="1"/>
  <c r="IA446" i="1"/>
  <c r="OF446" i="1"/>
  <c r="PE446" i="1"/>
  <c r="PU446" i="1"/>
  <c r="GJ447" i="1"/>
  <c r="HX447" i="1"/>
  <c r="PZ447" i="1"/>
  <c r="SF447" i="1"/>
  <c r="EO448" i="1"/>
  <c r="PV448" i="1"/>
  <c r="HZ448" i="1"/>
  <c r="GL448" i="1"/>
  <c r="HR449" i="1"/>
  <c r="OZ450" i="1"/>
  <c r="PZ450" i="1"/>
  <c r="OZ451" i="1"/>
  <c r="HT451" i="1"/>
  <c r="FX453" i="1"/>
  <c r="HT453" i="1"/>
  <c r="HN454" i="1"/>
  <c r="PX455" i="1"/>
  <c r="FN456" i="1"/>
  <c r="PZ456" i="1"/>
  <c r="GM441" i="1"/>
  <c r="HS441" i="1"/>
  <c r="IA441" i="1"/>
  <c r="HP442" i="1"/>
  <c r="PZ442" i="1"/>
  <c r="FY443" i="1"/>
  <c r="GO443" i="1"/>
  <c r="HU443" i="1"/>
  <c r="IC443" i="1"/>
  <c r="PW443" i="1"/>
  <c r="SB443" i="1"/>
  <c r="FN444" i="1"/>
  <c r="HR444" i="1"/>
  <c r="OD444" i="1"/>
  <c r="PT444" i="1"/>
  <c r="GI445" i="1"/>
  <c r="GQ445" i="1"/>
  <c r="HO445" i="1"/>
  <c r="IE445" i="1"/>
  <c r="PA445" i="1"/>
  <c r="PY445" i="1"/>
  <c r="FX446" i="1"/>
  <c r="GN446" i="1"/>
  <c r="HT446" i="1"/>
  <c r="IB446" i="1"/>
  <c r="PV446" i="1"/>
  <c r="HQ447" i="1"/>
  <c r="PC447" i="1"/>
  <c r="QA447" i="1"/>
  <c r="PW448" i="1"/>
  <c r="HP448" i="1"/>
  <c r="HS449" i="1"/>
  <c r="PA450" i="1"/>
  <c r="QA450" i="1"/>
  <c r="PA451" i="1"/>
  <c r="PA453" i="1"/>
  <c r="QA453" i="1"/>
  <c r="HO454" i="1"/>
  <c r="SD454" i="1"/>
  <c r="IC455" i="1"/>
  <c r="PA456" i="1"/>
  <c r="PC442" i="1"/>
  <c r="GH443" i="1"/>
  <c r="HN443" i="1"/>
  <c r="OZ443" i="1"/>
  <c r="SC443" i="1"/>
  <c r="HS444" i="1"/>
  <c r="OF444" i="1"/>
  <c r="HP445" i="1"/>
  <c r="HU446" i="1"/>
  <c r="PG446" i="1"/>
  <c r="HR447" i="1"/>
  <c r="OZ448" i="1"/>
  <c r="GH448" i="1"/>
  <c r="FN448" i="1"/>
  <c r="PX448" i="1"/>
  <c r="FX449" i="1"/>
  <c r="PT450" i="1"/>
  <c r="HN451" i="1"/>
  <c r="PT453" i="1"/>
  <c r="HP454" i="1"/>
  <c r="OZ455" i="1"/>
  <c r="HT455" i="1"/>
  <c r="HX456" i="1"/>
  <c r="GK457" i="1"/>
  <c r="GO441" i="1"/>
  <c r="HU441" i="1"/>
  <c r="PW441" i="1"/>
  <c r="SB441" i="1"/>
  <c r="FN442" i="1"/>
  <c r="GL442" i="1"/>
  <c r="HR442" i="1"/>
  <c r="HZ442" i="1"/>
  <c r="PT442" i="1"/>
  <c r="ER443" i="1"/>
  <c r="GI443" i="1"/>
  <c r="GQ443" i="1"/>
  <c r="HO443" i="1"/>
  <c r="IE443" i="1"/>
  <c r="PA443" i="1"/>
  <c r="PY443" i="1"/>
  <c r="FX444" i="1"/>
  <c r="GN444" i="1"/>
  <c r="HT444" i="1"/>
  <c r="IB444" i="1"/>
  <c r="PV444" i="1"/>
  <c r="HQ445" i="1"/>
  <c r="PC445" i="1"/>
  <c r="QA445" i="1"/>
  <c r="GH446" i="1"/>
  <c r="GP446" i="1"/>
  <c r="HN446" i="1"/>
  <c r="ID446" i="1"/>
  <c r="OZ446" i="1"/>
  <c r="PX446" i="1"/>
  <c r="FO447" i="1"/>
  <c r="GM447" i="1"/>
  <c r="HS447" i="1"/>
  <c r="IA447" i="1"/>
  <c r="PU447" i="1"/>
  <c r="PA448" i="1"/>
  <c r="GI448" i="1"/>
  <c r="FY448" i="1"/>
  <c r="PY448" i="1"/>
  <c r="IC448" i="1"/>
  <c r="GO448" i="1"/>
  <c r="HS448" i="1"/>
  <c r="FY449" i="1"/>
  <c r="HU449" i="1"/>
  <c r="HO450" i="1"/>
  <c r="HO451" i="1"/>
  <c r="SB451" i="1"/>
  <c r="PU453" i="1"/>
  <c r="HQ454" i="1"/>
  <c r="FY455" i="1"/>
  <c r="HY456" i="1"/>
  <c r="HP443" i="1"/>
  <c r="HU444" i="1"/>
  <c r="HR445" i="1"/>
  <c r="HO446" i="1"/>
  <c r="HT447" i="1"/>
  <c r="PZ448" i="1"/>
  <c r="ID448" i="1"/>
  <c r="GP448" i="1"/>
  <c r="PT449" i="1"/>
  <c r="HP450" i="1"/>
  <c r="SE450" i="1"/>
  <c r="PV451" i="1"/>
  <c r="PV453" i="1"/>
  <c r="PX454" i="1"/>
  <c r="HN455" i="1"/>
  <c r="SB455" i="1"/>
  <c r="PV456" i="1"/>
  <c r="HT442" i="1"/>
  <c r="HQ443" i="1"/>
  <c r="GH444" i="1"/>
  <c r="HN444" i="1"/>
  <c r="HS445" i="1"/>
  <c r="OF445" i="1"/>
  <c r="HP446" i="1"/>
  <c r="FY447" i="1"/>
  <c r="HU447" i="1"/>
  <c r="FX448" i="1"/>
  <c r="HU448" i="1"/>
  <c r="PU449" i="1"/>
  <c r="SE449" i="1"/>
  <c r="HQ450" i="1"/>
  <c r="SD450" i="1"/>
  <c r="PW451" i="1"/>
  <c r="SF451" i="1"/>
  <c r="PY454" i="1"/>
  <c r="PU455" i="1"/>
  <c r="SD455" i="1"/>
  <c r="PW456" i="1"/>
  <c r="GL443" i="1"/>
  <c r="PD443" i="1"/>
  <c r="GI444" i="1"/>
  <c r="GQ444" i="1"/>
  <c r="GN445" i="1"/>
  <c r="GK446" i="1"/>
  <c r="GH447" i="1"/>
  <c r="GP447" i="1"/>
  <c r="SE447" i="1"/>
  <c r="SB447" i="1"/>
  <c r="HN448" i="1"/>
  <c r="PV449" i="1"/>
  <c r="HR450" i="1"/>
  <c r="SF450" i="1"/>
  <c r="PX451" i="1"/>
  <c r="SC451" i="1"/>
  <c r="HR453" i="1"/>
  <c r="OZ454" i="1"/>
  <c r="PZ454" i="1"/>
  <c r="PV455" i="1"/>
  <c r="SF455" i="1"/>
  <c r="PX456" i="1"/>
  <c r="GH442" i="1"/>
  <c r="GP442" i="1"/>
  <c r="GM443" i="1"/>
  <c r="GJ444" i="1"/>
  <c r="GO445" i="1"/>
  <c r="GL446" i="1"/>
  <c r="GI447" i="1"/>
  <c r="GQ447" i="1"/>
  <c r="HO448" i="1"/>
  <c r="PW449" i="1"/>
  <c r="PY450" i="1"/>
  <c r="PY451" i="1"/>
  <c r="HS453" i="1"/>
  <c r="PA454" i="1"/>
  <c r="QA454" i="1"/>
  <c r="PW455" i="1"/>
  <c r="HS456" i="1"/>
  <c r="GK448" i="1"/>
  <c r="HQ448" i="1"/>
  <c r="HY448" i="1"/>
  <c r="QA448" i="1"/>
  <c r="GH449" i="1"/>
  <c r="GP449" i="1"/>
  <c r="HN449" i="1"/>
  <c r="ID449" i="1"/>
  <c r="OZ449" i="1"/>
  <c r="PX449" i="1"/>
  <c r="FO450" i="1"/>
  <c r="GM450" i="1"/>
  <c r="HS450" i="1"/>
  <c r="IA450" i="1"/>
  <c r="OF450" i="1"/>
  <c r="PE450" i="1"/>
  <c r="PU450" i="1"/>
  <c r="GJ451" i="1"/>
  <c r="HP451" i="1"/>
  <c r="HX451" i="1"/>
  <c r="PZ451" i="1"/>
  <c r="SE451" i="1"/>
  <c r="FY453" i="1"/>
  <c r="GO453" i="1"/>
  <c r="HU453" i="1"/>
  <c r="IC453" i="1"/>
  <c r="PW453" i="1"/>
  <c r="FN454" i="1"/>
  <c r="GL454" i="1"/>
  <c r="HZ454" i="1"/>
  <c r="OD454" i="1"/>
  <c r="PD454" i="1"/>
  <c r="PT454" i="1"/>
  <c r="ER455" i="1"/>
  <c r="GI455" i="1"/>
  <c r="GQ455" i="1"/>
  <c r="HO455" i="1"/>
  <c r="IE455" i="1"/>
  <c r="PA455" i="1"/>
  <c r="PY455" i="1"/>
  <c r="FX456" i="1"/>
  <c r="GN456" i="1"/>
  <c r="HT456" i="1"/>
  <c r="IB456" i="1"/>
  <c r="PG456" i="1"/>
  <c r="PY456" i="1"/>
  <c r="FY457" i="1"/>
  <c r="PA457" i="1"/>
  <c r="GI457" i="1"/>
  <c r="ID457" i="1"/>
  <c r="PT458" i="1"/>
  <c r="HO459" i="1"/>
  <c r="PD448" i="1"/>
  <c r="PT448" i="1"/>
  <c r="ER449" i="1"/>
  <c r="GI449" i="1"/>
  <c r="GQ449" i="1"/>
  <c r="HO449" i="1"/>
  <c r="IE449" i="1"/>
  <c r="PA449" i="1"/>
  <c r="PY449" i="1"/>
  <c r="FX450" i="1"/>
  <c r="GN450" i="1"/>
  <c r="HT450" i="1"/>
  <c r="IB450" i="1"/>
  <c r="PF450" i="1"/>
  <c r="PV450" i="1"/>
  <c r="GK451" i="1"/>
  <c r="HQ451" i="1"/>
  <c r="HY451" i="1"/>
  <c r="PC451" i="1"/>
  <c r="QA451" i="1"/>
  <c r="GH453" i="1"/>
  <c r="GP453" i="1"/>
  <c r="HN453" i="1"/>
  <c r="ID453" i="1"/>
  <c r="OZ453" i="1"/>
  <c r="PX453" i="1"/>
  <c r="FO454" i="1"/>
  <c r="GM454" i="1"/>
  <c r="HS454" i="1"/>
  <c r="IA454" i="1"/>
  <c r="PE454" i="1"/>
  <c r="PU454" i="1"/>
  <c r="GJ455" i="1"/>
  <c r="HP455" i="1"/>
  <c r="HX455" i="1"/>
  <c r="PZ455" i="1"/>
  <c r="SE455" i="1"/>
  <c r="FY456" i="1"/>
  <c r="QA456" i="1"/>
  <c r="GO456" i="1"/>
  <c r="HU456" i="1"/>
  <c r="IC456" i="1"/>
  <c r="FO457" i="1"/>
  <c r="HU457" i="1"/>
  <c r="PU458" i="1"/>
  <c r="HP459" i="1"/>
  <c r="SD459" i="1"/>
  <c r="IC460" i="1"/>
  <c r="PE448" i="1"/>
  <c r="PU448" i="1"/>
  <c r="HP449" i="1"/>
  <c r="PZ449" i="1"/>
  <c r="FY450" i="1"/>
  <c r="HU450" i="1"/>
  <c r="PW450" i="1"/>
  <c r="SB450" i="1"/>
  <c r="HR451" i="1"/>
  <c r="PT451" i="1"/>
  <c r="HO453" i="1"/>
  <c r="PY453" i="1"/>
  <c r="FX454" i="1"/>
  <c r="HT454" i="1"/>
  <c r="PF454" i="1"/>
  <c r="PV454" i="1"/>
  <c r="HQ455" i="1"/>
  <c r="PC455" i="1"/>
  <c r="QA455" i="1"/>
  <c r="GH456" i="1"/>
  <c r="OZ456" i="1"/>
  <c r="SE456" i="1"/>
  <c r="SB456" i="1"/>
  <c r="EP457" i="1"/>
  <c r="OF457" i="1"/>
  <c r="HZ458" i="1"/>
  <c r="PW459" i="1"/>
  <c r="PZ460" i="1"/>
  <c r="HQ449" i="1"/>
  <c r="PC449" i="1"/>
  <c r="QA449" i="1"/>
  <c r="HN450" i="1"/>
  <c r="PX450" i="1"/>
  <c r="HS451" i="1"/>
  <c r="OF451" i="1"/>
  <c r="PU451" i="1"/>
  <c r="HP453" i="1"/>
  <c r="PZ453" i="1"/>
  <c r="FY454" i="1"/>
  <c r="HU454" i="1"/>
  <c r="PG454" i="1"/>
  <c r="PW454" i="1"/>
  <c r="SB454" i="1"/>
  <c r="PT455" i="1"/>
  <c r="ER456" i="1"/>
  <c r="HO456" i="1"/>
  <c r="PT456" i="1"/>
  <c r="PU457" i="1"/>
  <c r="HO457" i="1"/>
  <c r="IA458" i="1"/>
  <c r="SF458" i="1"/>
  <c r="PX459" i="1"/>
  <c r="PA460" i="1"/>
  <c r="FN449" i="1"/>
  <c r="GL449" i="1"/>
  <c r="HZ449" i="1"/>
  <c r="PD449" i="1"/>
  <c r="GI450" i="1"/>
  <c r="GQ450" i="1"/>
  <c r="IE450" i="1"/>
  <c r="FX451" i="1"/>
  <c r="GN451" i="1"/>
  <c r="IB451" i="1"/>
  <c r="GK453" i="1"/>
  <c r="HY453" i="1"/>
  <c r="GH454" i="1"/>
  <c r="GP454" i="1"/>
  <c r="ID454" i="1"/>
  <c r="FO455" i="1"/>
  <c r="GM455" i="1"/>
  <c r="HS455" i="1"/>
  <c r="IA455" i="1"/>
  <c r="OF455" i="1"/>
  <c r="GJ456" i="1"/>
  <c r="PU456" i="1"/>
  <c r="SF456" i="1"/>
  <c r="PV457" i="1"/>
  <c r="PY459" i="1"/>
  <c r="PT460" i="1"/>
  <c r="FO449" i="1"/>
  <c r="GM449" i="1"/>
  <c r="IA449" i="1"/>
  <c r="OF449" i="1"/>
  <c r="GJ450" i="1"/>
  <c r="HX450" i="1"/>
  <c r="FY451" i="1"/>
  <c r="GO451" i="1"/>
  <c r="IC451" i="1"/>
  <c r="FN453" i="1"/>
  <c r="GL453" i="1"/>
  <c r="HZ453" i="1"/>
  <c r="PD453" i="1"/>
  <c r="GI454" i="1"/>
  <c r="GQ454" i="1"/>
  <c r="IE454" i="1"/>
  <c r="FX455" i="1"/>
  <c r="GN455" i="1"/>
  <c r="IB455" i="1"/>
  <c r="GK456" i="1"/>
  <c r="PW457" i="1"/>
  <c r="IA457" i="1"/>
  <c r="GM457" i="1"/>
  <c r="OZ459" i="1"/>
  <c r="PZ459" i="1"/>
  <c r="HQ463" i="1"/>
  <c r="PC450" i="1"/>
  <c r="GH451" i="1"/>
  <c r="GO455" i="1"/>
  <c r="HR456" i="1"/>
  <c r="OD456" i="1"/>
  <c r="PC456" i="1"/>
  <c r="SD456" i="1"/>
  <c r="SC456" i="1"/>
  <c r="PX457" i="1"/>
  <c r="FN458" i="1"/>
  <c r="PZ458" i="1"/>
  <c r="PA459" i="1"/>
  <c r="IE459" i="1"/>
  <c r="PV460" i="1"/>
  <c r="GI451" i="1"/>
  <c r="GH455" i="1"/>
  <c r="OZ457" i="1"/>
  <c r="IC457" i="1"/>
  <c r="FO458" i="1"/>
  <c r="QA458" i="1"/>
  <c r="HX459" i="1"/>
  <c r="PY457" i="1"/>
  <c r="FX458" i="1"/>
  <c r="HT458" i="1"/>
  <c r="PV458" i="1"/>
  <c r="HQ459" i="1"/>
  <c r="PC459" i="1"/>
  <c r="QA459" i="1"/>
  <c r="GP460" i="1"/>
  <c r="HN460" i="1"/>
  <c r="ID460" i="1"/>
  <c r="HO463" i="1"/>
  <c r="PG463" i="1"/>
  <c r="PF463" i="1"/>
  <c r="PT465" i="1"/>
  <c r="HX465" i="1"/>
  <c r="GJ465" i="1"/>
  <c r="PG465" i="1"/>
  <c r="PF465" i="1"/>
  <c r="HO477" i="1"/>
  <c r="SD477" i="1"/>
  <c r="HN478" i="1"/>
  <c r="HP457" i="1"/>
  <c r="PZ457" i="1"/>
  <c r="FY458" i="1"/>
  <c r="HU458" i="1"/>
  <c r="PG458" i="1"/>
  <c r="PW458" i="1"/>
  <c r="SB458" i="1"/>
  <c r="OD459" i="1"/>
  <c r="PT459" i="1"/>
  <c r="ER460" i="1"/>
  <c r="GI460" i="1"/>
  <c r="PV463" i="1"/>
  <c r="HZ463" i="1"/>
  <c r="GL463" i="1"/>
  <c r="SG463" i="1"/>
  <c r="PU465" i="1"/>
  <c r="HP477" i="1"/>
  <c r="SF477" i="1"/>
  <c r="PU478" i="1"/>
  <c r="PC457" i="1"/>
  <c r="GH458" i="1"/>
  <c r="GP458" i="1"/>
  <c r="HN458" i="1"/>
  <c r="ID458" i="1"/>
  <c r="OZ458" i="1"/>
  <c r="PX458" i="1"/>
  <c r="FO459" i="1"/>
  <c r="GM459" i="1"/>
  <c r="HS459" i="1"/>
  <c r="IA459" i="1"/>
  <c r="OF459" i="1"/>
  <c r="OZ460" i="1"/>
  <c r="PW463" i="1"/>
  <c r="IA463" i="1"/>
  <c r="GM463" i="1"/>
  <c r="PV465" i="1"/>
  <c r="PE465" i="1"/>
  <c r="HQ477" i="1"/>
  <c r="PV478" i="1"/>
  <c r="GL457" i="1"/>
  <c r="HR457" i="1"/>
  <c r="HZ457" i="1"/>
  <c r="GI458" i="1"/>
  <c r="GQ458" i="1"/>
  <c r="HO458" i="1"/>
  <c r="IE458" i="1"/>
  <c r="PA458" i="1"/>
  <c r="PY458" i="1"/>
  <c r="GN459" i="1"/>
  <c r="HT459" i="1"/>
  <c r="IB459" i="1"/>
  <c r="PV459" i="1"/>
  <c r="PW460" i="1"/>
  <c r="PC460" i="1"/>
  <c r="PX463" i="1"/>
  <c r="PW465" i="1"/>
  <c r="PX477" i="1"/>
  <c r="IB477" i="1"/>
  <c r="GN477" i="1"/>
  <c r="HR477" i="1"/>
  <c r="SF478" i="1"/>
  <c r="HS457" i="1"/>
  <c r="HP458" i="1"/>
  <c r="FY459" i="1"/>
  <c r="GO459" i="1"/>
  <c r="HU459" i="1"/>
  <c r="IC459" i="1"/>
  <c r="FN460" i="1"/>
  <c r="PX460" i="1"/>
  <c r="GL460" i="1"/>
  <c r="HR460" i="1"/>
  <c r="HZ460" i="1"/>
  <c r="PG460" i="1"/>
  <c r="PY463" i="1"/>
  <c r="SE463" i="1"/>
  <c r="IB465" i="1"/>
  <c r="HN465" i="1"/>
  <c r="PD465" i="1"/>
  <c r="PY477" i="1"/>
  <c r="FX457" i="1"/>
  <c r="HT457" i="1"/>
  <c r="HQ458" i="1"/>
  <c r="HN459" i="1"/>
  <c r="HS460" i="1"/>
  <c r="OF460" i="1"/>
  <c r="SG460" i="1"/>
  <c r="OZ463" i="1"/>
  <c r="GH463" i="1"/>
  <c r="FX463" i="1"/>
  <c r="FN463" i="1"/>
  <c r="ID463" i="1"/>
  <c r="PC463" i="1"/>
  <c r="SD463" i="1"/>
  <c r="HS465" i="1"/>
  <c r="PZ477" i="1"/>
  <c r="GO457" i="1"/>
  <c r="GL458" i="1"/>
  <c r="PD458" i="1"/>
  <c r="GI459" i="1"/>
  <c r="GQ459" i="1"/>
  <c r="FX460" i="1"/>
  <c r="GN460" i="1"/>
  <c r="HT460" i="1"/>
  <c r="IB460" i="1"/>
  <c r="PY460" i="1"/>
  <c r="PA463" i="1"/>
  <c r="GI463" i="1"/>
  <c r="FY463" i="1"/>
  <c r="FO463" i="1"/>
  <c r="IE463" i="1"/>
  <c r="FX465" i="1"/>
  <c r="HT465" i="1"/>
  <c r="SG465" i="1"/>
  <c r="QA477" i="1"/>
  <c r="HT478" i="1"/>
  <c r="GH457" i="1"/>
  <c r="GP457" i="1"/>
  <c r="GM458" i="1"/>
  <c r="GJ459" i="1"/>
  <c r="FY460" i="1"/>
  <c r="QA460" i="1"/>
  <c r="GO460" i="1"/>
  <c r="HU460" i="1"/>
  <c r="EO463" i="1"/>
  <c r="OF463" i="1"/>
  <c r="HN463" i="1"/>
  <c r="HP463" i="1"/>
  <c r="FY465" i="1"/>
  <c r="HU465" i="1"/>
  <c r="PT477" i="1"/>
  <c r="SE477" i="1"/>
  <c r="HO478" i="1"/>
  <c r="PE478" i="1"/>
  <c r="SE478" i="1"/>
  <c r="SC478" i="1"/>
  <c r="SB478" i="1"/>
  <c r="PY479" i="1"/>
  <c r="HR480" i="1"/>
  <c r="HP481" i="1"/>
  <c r="HR463" i="1"/>
  <c r="PD463" i="1"/>
  <c r="PT463" i="1"/>
  <c r="GI465" i="1"/>
  <c r="GQ465" i="1"/>
  <c r="HO465" i="1"/>
  <c r="IE465" i="1"/>
  <c r="PA465" i="1"/>
  <c r="PY465" i="1"/>
  <c r="FO477" i="1"/>
  <c r="GM477" i="1"/>
  <c r="HS477" i="1"/>
  <c r="IA477" i="1"/>
  <c r="PV477" i="1"/>
  <c r="OZ478" i="1"/>
  <c r="GJ478" i="1"/>
  <c r="HP478" i="1"/>
  <c r="HX478" i="1"/>
  <c r="PT478" i="1"/>
  <c r="SD478" i="1"/>
  <c r="GH479" i="1"/>
  <c r="OZ479" i="1"/>
  <c r="FX479" i="1"/>
  <c r="FN479" i="1"/>
  <c r="HT479" i="1"/>
  <c r="HS480" i="1"/>
  <c r="SB480" i="1"/>
  <c r="PW481" i="1"/>
  <c r="HS463" i="1"/>
  <c r="PE463" i="1"/>
  <c r="PU463" i="1"/>
  <c r="HP465" i="1"/>
  <c r="PZ465" i="1"/>
  <c r="FX477" i="1"/>
  <c r="HT477" i="1"/>
  <c r="PW477" i="1"/>
  <c r="SB477" i="1"/>
  <c r="PA478" i="1"/>
  <c r="PW478" i="1"/>
  <c r="GK478" i="1"/>
  <c r="HQ478" i="1"/>
  <c r="HY478" i="1"/>
  <c r="PG478" i="1"/>
  <c r="PA479" i="1"/>
  <c r="HU479" i="1"/>
  <c r="PZ480" i="1"/>
  <c r="PX481" i="1"/>
  <c r="HT463" i="1"/>
  <c r="PC465" i="1"/>
  <c r="QA465" i="1"/>
  <c r="FY477" i="1"/>
  <c r="GO477" i="1"/>
  <c r="HU477" i="1"/>
  <c r="IC477" i="1"/>
  <c r="OZ477" i="1"/>
  <c r="SC477" i="1"/>
  <c r="FN478" i="1"/>
  <c r="PX478" i="1"/>
  <c r="GL478" i="1"/>
  <c r="HR478" i="1"/>
  <c r="HZ478" i="1"/>
  <c r="HN479" i="1"/>
  <c r="QA480" i="1"/>
  <c r="PY481" i="1"/>
  <c r="HU463" i="1"/>
  <c r="SB463" i="1"/>
  <c r="HR465" i="1"/>
  <c r="HN477" i="1"/>
  <c r="PA477" i="1"/>
  <c r="PY478" i="1"/>
  <c r="GM478" i="1"/>
  <c r="HS478" i="1"/>
  <c r="IA478" i="1"/>
  <c r="PZ478" i="1"/>
  <c r="PU479" i="1"/>
  <c r="PT480" i="1"/>
  <c r="HT481" i="1"/>
  <c r="GP463" i="1"/>
  <c r="SC463" i="1"/>
  <c r="FO465" i="1"/>
  <c r="GM465" i="1"/>
  <c r="IA465" i="1"/>
  <c r="GQ477" i="1"/>
  <c r="IE477" i="1"/>
  <c r="FX478" i="1"/>
  <c r="GN478" i="1"/>
  <c r="IB478" i="1"/>
  <c r="QA478" i="1"/>
  <c r="PV479" i="1"/>
  <c r="HZ479" i="1"/>
  <c r="GL479" i="1"/>
  <c r="HO480" i="1"/>
  <c r="SE480" i="1"/>
  <c r="HU481" i="1"/>
  <c r="GQ463" i="1"/>
  <c r="GN465" i="1"/>
  <c r="GJ477" i="1"/>
  <c r="HX477" i="1"/>
  <c r="PC477" i="1"/>
  <c r="FY478" i="1"/>
  <c r="IC478" i="1"/>
  <c r="PW479" i="1"/>
  <c r="PV480" i="1"/>
  <c r="SD480" i="1"/>
  <c r="GH478" i="1"/>
  <c r="PX479" i="1"/>
  <c r="SF480" i="1"/>
  <c r="HO481" i="1"/>
  <c r="SD481" i="1"/>
  <c r="HO479" i="1"/>
  <c r="HT480" i="1"/>
  <c r="PG480" i="1"/>
  <c r="PW480" i="1"/>
  <c r="HQ481" i="1"/>
  <c r="PD481" i="1"/>
  <c r="PA482" i="1"/>
  <c r="FY482" i="1"/>
  <c r="IC483" i="1"/>
  <c r="PU484" i="1"/>
  <c r="SD484" i="1"/>
  <c r="HY485" i="1"/>
  <c r="SE485" i="1"/>
  <c r="GO480" i="1"/>
  <c r="HU480" i="1"/>
  <c r="IC480" i="1"/>
  <c r="OZ480" i="1"/>
  <c r="PX480" i="1"/>
  <c r="FN481" i="1"/>
  <c r="GL481" i="1"/>
  <c r="HR481" i="1"/>
  <c r="HZ481" i="1"/>
  <c r="PE481" i="1"/>
  <c r="PU481" i="1"/>
  <c r="HT482" i="1"/>
  <c r="OZ483" i="1"/>
  <c r="HT483" i="1"/>
  <c r="SF484" i="1"/>
  <c r="HZ485" i="1"/>
  <c r="GK479" i="1"/>
  <c r="HY479" i="1"/>
  <c r="PD479" i="1"/>
  <c r="PT479" i="1"/>
  <c r="GP480" i="1"/>
  <c r="HN480" i="1"/>
  <c r="ID480" i="1"/>
  <c r="PA480" i="1"/>
  <c r="PY480" i="1"/>
  <c r="FO481" i="1"/>
  <c r="GM481" i="1"/>
  <c r="HS481" i="1"/>
  <c r="IA481" i="1"/>
  <c r="PV481" i="1"/>
  <c r="FO482" i="1"/>
  <c r="HU482" i="1"/>
  <c r="FY483" i="1"/>
  <c r="HU483" i="1"/>
  <c r="IA484" i="1"/>
  <c r="PW485" i="1"/>
  <c r="HR479" i="1"/>
  <c r="GQ480" i="1"/>
  <c r="IE480" i="1"/>
  <c r="FX481" i="1"/>
  <c r="GN481" i="1"/>
  <c r="IB481" i="1"/>
  <c r="HN482" i="1"/>
  <c r="GI482" i="1"/>
  <c r="PT483" i="1"/>
  <c r="SE483" i="1"/>
  <c r="PX485" i="1"/>
  <c r="FO479" i="1"/>
  <c r="GM479" i="1"/>
  <c r="HS479" i="1"/>
  <c r="IA479" i="1"/>
  <c r="PF479" i="1"/>
  <c r="HP480" i="1"/>
  <c r="PC480" i="1"/>
  <c r="FY481" i="1"/>
  <c r="GO481" i="1"/>
  <c r="IC481" i="1"/>
  <c r="OZ481" i="1"/>
  <c r="PU482" i="1"/>
  <c r="PU483" i="1"/>
  <c r="SD483" i="1"/>
  <c r="HS484" i="1"/>
  <c r="PY485" i="1"/>
  <c r="PA481" i="1"/>
  <c r="PV482" i="1"/>
  <c r="PV483" i="1"/>
  <c r="SB483" i="1"/>
  <c r="OZ484" i="1"/>
  <c r="PZ484" i="1"/>
  <c r="ID485" i="1"/>
  <c r="FY479" i="1"/>
  <c r="IA482" i="1"/>
  <c r="GM482" i="1"/>
  <c r="PW482" i="1"/>
  <c r="GL482" i="1"/>
  <c r="PW483" i="1"/>
  <c r="SC483" i="1"/>
  <c r="FO484" i="1"/>
  <c r="HU484" i="1"/>
  <c r="GH482" i="1"/>
  <c r="OZ482" i="1"/>
  <c r="FX482" i="1"/>
  <c r="PX482" i="1"/>
  <c r="IB482" i="1"/>
  <c r="GN482" i="1"/>
  <c r="PX483" i="1"/>
  <c r="PT484" i="1"/>
  <c r="SE484" i="1"/>
  <c r="HN485" i="1"/>
  <c r="GH483" i="1"/>
  <c r="GP483" i="1"/>
  <c r="ID483" i="1"/>
  <c r="PA483" i="1"/>
  <c r="PY483" i="1"/>
  <c r="EO484" i="1"/>
  <c r="FX484" i="1"/>
  <c r="GN484" i="1"/>
  <c r="HT484" i="1"/>
  <c r="IB484" i="1"/>
  <c r="PV484" i="1"/>
  <c r="GK485" i="1"/>
  <c r="HQ485" i="1"/>
  <c r="PZ485" i="1"/>
  <c r="PX486" i="1"/>
  <c r="PV487" i="1"/>
  <c r="HN488" i="1"/>
  <c r="FY489" i="1"/>
  <c r="HU489" i="1"/>
  <c r="GO482" i="1"/>
  <c r="IC482" i="1"/>
  <c r="GI483" i="1"/>
  <c r="GQ483" i="1"/>
  <c r="HO483" i="1"/>
  <c r="IE483" i="1"/>
  <c r="PZ483" i="1"/>
  <c r="FY484" i="1"/>
  <c r="GO484" i="1"/>
  <c r="IC484" i="1"/>
  <c r="PW484" i="1"/>
  <c r="SB484" i="1"/>
  <c r="FN485" i="1"/>
  <c r="GL485" i="1"/>
  <c r="HR485" i="1"/>
  <c r="QA485" i="1"/>
  <c r="SG485" i="1"/>
  <c r="GH486" i="1"/>
  <c r="OZ486" i="1"/>
  <c r="FX486" i="1"/>
  <c r="PY486" i="1"/>
  <c r="HQ487" i="1"/>
  <c r="HO488" i="1"/>
  <c r="PY482" i="1"/>
  <c r="HP483" i="1"/>
  <c r="PC483" i="1"/>
  <c r="QA483" i="1"/>
  <c r="SF483" i="1"/>
  <c r="GH484" i="1"/>
  <c r="GP484" i="1"/>
  <c r="HN484" i="1"/>
  <c r="ID484" i="1"/>
  <c r="PX484" i="1"/>
  <c r="SC484" i="1"/>
  <c r="GM485" i="1"/>
  <c r="HS485" i="1"/>
  <c r="IA485" i="1"/>
  <c r="PA486" i="1"/>
  <c r="FY486" i="1"/>
  <c r="FO486" i="1"/>
  <c r="GI486" i="1"/>
  <c r="HT486" i="1"/>
  <c r="HR487" i="1"/>
  <c r="HP488" i="1"/>
  <c r="HQ483" i="1"/>
  <c r="ER484" i="1"/>
  <c r="GI484" i="1"/>
  <c r="HO484" i="1"/>
  <c r="PA484" i="1"/>
  <c r="PY484" i="1"/>
  <c r="FX485" i="1"/>
  <c r="HT485" i="1"/>
  <c r="SB485" i="1"/>
  <c r="HU486" i="1"/>
  <c r="HS487" i="1"/>
  <c r="PW488" i="1"/>
  <c r="PC482" i="1"/>
  <c r="HR483" i="1"/>
  <c r="FY485" i="1"/>
  <c r="PF485" i="1"/>
  <c r="OZ485" i="1"/>
  <c r="PT485" i="1"/>
  <c r="HN486" i="1"/>
  <c r="FN487" i="1"/>
  <c r="PZ487" i="1"/>
  <c r="PX488" i="1"/>
  <c r="FO483" i="1"/>
  <c r="GM483" i="1"/>
  <c r="HS483" i="1"/>
  <c r="IA483" i="1"/>
  <c r="PF483" i="1"/>
  <c r="PC484" i="1"/>
  <c r="PA485" i="1"/>
  <c r="PU486" i="1"/>
  <c r="SC486" i="1"/>
  <c r="PA487" i="1"/>
  <c r="QA487" i="1"/>
  <c r="PY488" i="1"/>
  <c r="IB483" i="1"/>
  <c r="PU485" i="1"/>
  <c r="HO485" i="1"/>
  <c r="PE485" i="1"/>
  <c r="PV486" i="1"/>
  <c r="PT487" i="1"/>
  <c r="PZ488" i="1"/>
  <c r="GO483" i="1"/>
  <c r="GM484" i="1"/>
  <c r="PV485" i="1"/>
  <c r="HP485" i="1"/>
  <c r="PW486" i="1"/>
  <c r="PU487" i="1"/>
  <c r="HU488" i="1"/>
  <c r="ID489" i="1"/>
  <c r="HO486" i="1"/>
  <c r="FX487" i="1"/>
  <c r="HT487" i="1"/>
  <c r="PW487" i="1"/>
  <c r="HQ488" i="1"/>
  <c r="PT488" i="1"/>
  <c r="PT489" i="1"/>
  <c r="HX489" i="1"/>
  <c r="PA489" i="1"/>
  <c r="PZ490" i="1"/>
  <c r="ID491" i="1"/>
  <c r="IB492" i="1"/>
  <c r="SF492" i="1"/>
  <c r="HZ493" i="1"/>
  <c r="GJ486" i="1"/>
  <c r="HP486" i="1"/>
  <c r="HX486" i="1"/>
  <c r="QA486" i="1"/>
  <c r="FY487" i="1"/>
  <c r="GO487" i="1"/>
  <c r="IC487" i="1"/>
  <c r="OZ487" i="1"/>
  <c r="PX487" i="1"/>
  <c r="FN488" i="1"/>
  <c r="GL488" i="1"/>
  <c r="HR488" i="1"/>
  <c r="HZ488" i="1"/>
  <c r="PE488" i="1"/>
  <c r="PU488" i="1"/>
  <c r="PU489" i="1"/>
  <c r="GI489" i="1"/>
  <c r="HY489" i="1"/>
  <c r="QA490" i="1"/>
  <c r="PA491" i="1"/>
  <c r="HU491" i="1"/>
  <c r="HS492" i="1"/>
  <c r="IA493" i="1"/>
  <c r="GK486" i="1"/>
  <c r="HY486" i="1"/>
  <c r="PT486" i="1"/>
  <c r="GH487" i="1"/>
  <c r="GP487" i="1"/>
  <c r="ID487" i="1"/>
  <c r="PY487" i="1"/>
  <c r="FO488" i="1"/>
  <c r="GM488" i="1"/>
  <c r="HS488" i="1"/>
  <c r="IA488" i="1"/>
  <c r="PF488" i="1"/>
  <c r="PV488" i="1"/>
  <c r="OZ489" i="1"/>
  <c r="PV489" i="1"/>
  <c r="HP489" i="1"/>
  <c r="HN489" i="1"/>
  <c r="HZ489" i="1"/>
  <c r="HX490" i="1"/>
  <c r="SE490" i="1"/>
  <c r="HN491" i="1"/>
  <c r="FX492" i="1"/>
  <c r="HT492" i="1"/>
  <c r="IB493" i="1"/>
  <c r="HO487" i="1"/>
  <c r="FX488" i="1"/>
  <c r="HT488" i="1"/>
  <c r="PG488" i="1"/>
  <c r="IA489" i="1"/>
  <c r="GM489" i="1"/>
  <c r="PW489" i="1"/>
  <c r="PU491" i="1"/>
  <c r="PA492" i="1"/>
  <c r="QA492" i="1"/>
  <c r="GM486" i="1"/>
  <c r="HS486" i="1"/>
  <c r="IA486" i="1"/>
  <c r="HP487" i="1"/>
  <c r="PC487" i="1"/>
  <c r="FY488" i="1"/>
  <c r="GO488" i="1"/>
  <c r="IC488" i="1"/>
  <c r="OZ488" i="1"/>
  <c r="SC488" i="1"/>
  <c r="FN489" i="1"/>
  <c r="PX489" i="1"/>
  <c r="IB489" i="1"/>
  <c r="GL489" i="1"/>
  <c r="HQ489" i="1"/>
  <c r="PC489" i="1"/>
  <c r="HP490" i="1"/>
  <c r="SF490" i="1"/>
  <c r="PV491" i="1"/>
  <c r="SE491" i="1"/>
  <c r="PT492" i="1"/>
  <c r="GN486" i="1"/>
  <c r="IB486" i="1"/>
  <c r="GK487" i="1"/>
  <c r="HY487" i="1"/>
  <c r="PD487" i="1"/>
  <c r="GP488" i="1"/>
  <c r="ID488" i="1"/>
  <c r="PA488" i="1"/>
  <c r="FO489" i="1"/>
  <c r="HS489" i="1"/>
  <c r="PW490" i="1"/>
  <c r="PW491" i="1"/>
  <c r="SD491" i="1"/>
  <c r="PU492" i="1"/>
  <c r="IE493" i="1"/>
  <c r="IC486" i="1"/>
  <c r="GL487" i="1"/>
  <c r="HZ487" i="1"/>
  <c r="FX489" i="1"/>
  <c r="PZ489" i="1"/>
  <c r="HT489" i="1"/>
  <c r="PX490" i="1"/>
  <c r="SD490" i="1"/>
  <c r="PX491" i="1"/>
  <c r="SF491" i="1"/>
  <c r="PV492" i="1"/>
  <c r="SB492" i="1"/>
  <c r="PT493" i="1"/>
  <c r="QA489" i="1"/>
  <c r="GP489" i="1"/>
  <c r="PY490" i="1"/>
  <c r="PY491" i="1"/>
  <c r="SC491" i="1"/>
  <c r="PW492" i="1"/>
  <c r="SD492" i="1"/>
  <c r="SB489" i="1"/>
  <c r="GK490" i="1"/>
  <c r="HQ490" i="1"/>
  <c r="HY490" i="1"/>
  <c r="PD490" i="1"/>
  <c r="PT490" i="1"/>
  <c r="GI491" i="1"/>
  <c r="GQ491" i="1"/>
  <c r="HO491" i="1"/>
  <c r="IE491" i="1"/>
  <c r="PZ491" i="1"/>
  <c r="FY492" i="1"/>
  <c r="GO492" i="1"/>
  <c r="HU492" i="1"/>
  <c r="IC492" i="1"/>
  <c r="OZ492" i="1"/>
  <c r="PX492" i="1"/>
  <c r="SC492" i="1"/>
  <c r="FO493" i="1"/>
  <c r="IC493" i="1"/>
  <c r="PY493" i="1"/>
  <c r="GM493" i="1"/>
  <c r="FO494" i="1"/>
  <c r="QA494" i="1"/>
  <c r="SC489" i="1"/>
  <c r="HR490" i="1"/>
  <c r="PE490" i="1"/>
  <c r="PU490" i="1"/>
  <c r="HP491" i="1"/>
  <c r="PC491" i="1"/>
  <c r="QA491" i="1"/>
  <c r="GH492" i="1"/>
  <c r="GP492" i="1"/>
  <c r="HN492" i="1"/>
  <c r="ID492" i="1"/>
  <c r="PY492" i="1"/>
  <c r="FX493" i="1"/>
  <c r="PZ493" i="1"/>
  <c r="HN493" i="1"/>
  <c r="SC493" i="1"/>
  <c r="PT494" i="1"/>
  <c r="HS490" i="1"/>
  <c r="HQ491" i="1"/>
  <c r="HO492" i="1"/>
  <c r="SE492" i="1"/>
  <c r="FY493" i="1"/>
  <c r="HU493" i="1"/>
  <c r="QA493" i="1"/>
  <c r="SD493" i="1"/>
  <c r="PU494" i="1"/>
  <c r="FX490" i="1"/>
  <c r="GN490" i="1"/>
  <c r="HT490" i="1"/>
  <c r="IB490" i="1"/>
  <c r="SB490" i="1"/>
  <c r="FN491" i="1"/>
  <c r="HR491" i="1"/>
  <c r="HP492" i="1"/>
  <c r="PC492" i="1"/>
  <c r="SF493" i="1"/>
  <c r="PV494" i="1"/>
  <c r="FY490" i="1"/>
  <c r="GO490" i="1"/>
  <c r="HU490" i="1"/>
  <c r="IC490" i="1"/>
  <c r="OZ490" i="1"/>
  <c r="SC490" i="1"/>
  <c r="FO491" i="1"/>
  <c r="GM491" i="1"/>
  <c r="HS491" i="1"/>
  <c r="IA491" i="1"/>
  <c r="GK492" i="1"/>
  <c r="HQ492" i="1"/>
  <c r="HY492" i="1"/>
  <c r="PD492" i="1"/>
  <c r="PU493" i="1"/>
  <c r="GQ493" i="1"/>
  <c r="HQ493" i="1"/>
  <c r="IA494" i="1"/>
  <c r="GP490" i="1"/>
  <c r="HN490" i="1"/>
  <c r="ID490" i="1"/>
  <c r="PA490" i="1"/>
  <c r="FX491" i="1"/>
  <c r="GN491" i="1"/>
  <c r="HT491" i="1"/>
  <c r="IB491" i="1"/>
  <c r="SB491" i="1"/>
  <c r="FN492" i="1"/>
  <c r="GL492" i="1"/>
  <c r="HR492" i="1"/>
  <c r="HZ492" i="1"/>
  <c r="OZ493" i="1"/>
  <c r="PV493" i="1"/>
  <c r="GJ493" i="1"/>
  <c r="HR493" i="1"/>
  <c r="HR494" i="1"/>
  <c r="FY491" i="1"/>
  <c r="OZ491" i="1"/>
  <c r="PA493" i="1"/>
  <c r="PW493" i="1"/>
  <c r="HS494" i="1"/>
  <c r="GJ490" i="1"/>
  <c r="GP491" i="1"/>
  <c r="GN492" i="1"/>
  <c r="FN493" i="1"/>
  <c r="PX493" i="1"/>
  <c r="GL493" i="1"/>
  <c r="HT493" i="1"/>
  <c r="ID493" i="1"/>
  <c r="FN494" i="1"/>
  <c r="PZ494" i="1"/>
  <c r="FX494" i="1"/>
  <c r="HT494" i="1"/>
  <c r="IB494" i="1"/>
  <c r="PG494" i="1"/>
  <c r="PW494" i="1"/>
  <c r="SE493" i="1"/>
  <c r="FY494" i="1"/>
  <c r="HU494" i="1"/>
  <c r="IC494" i="1"/>
  <c r="OZ494" i="1"/>
  <c r="PX494" i="1"/>
  <c r="GH494" i="1"/>
  <c r="GP494" i="1"/>
  <c r="HN494" i="1"/>
  <c r="ID494" i="1"/>
  <c r="PA494" i="1"/>
  <c r="PY494" i="1"/>
  <c r="GI494" i="1"/>
  <c r="HO494" i="1"/>
  <c r="HP494" i="1"/>
  <c r="GK494" i="1"/>
  <c r="HY494" i="1"/>
  <c r="PD494" i="1"/>
  <c r="SB493" i="1"/>
  <c r="GL494" i="1"/>
  <c r="HZ494" i="1"/>
  <c r="GM494" i="1"/>
  <c r="BU500" i="1"/>
  <c r="BI500" i="1"/>
  <c r="CH500" i="1"/>
  <c r="AN500" i="1"/>
  <c r="AB500" i="1"/>
  <c r="AH500" i="1"/>
  <c r="AQ500" i="1"/>
  <c r="AJ500" i="1"/>
  <c r="I500" i="1"/>
  <c r="AY500" i="1"/>
  <c r="V500" i="1"/>
  <c r="CN500" i="1"/>
  <c r="CT500" i="1"/>
  <c r="BG500" i="1"/>
  <c r="BK500" i="1"/>
  <c r="SB100" i="1" l="1"/>
  <c r="SF105" i="1"/>
  <c r="GW476" i="1"/>
  <c r="GY476" i="1"/>
  <c r="HM476" i="1"/>
  <c r="HW476" i="1" s="1"/>
  <c r="PJ476" i="1"/>
  <c r="PI476" i="1"/>
  <c r="SY476" i="1"/>
  <c r="TE476" i="1"/>
  <c r="SM476" i="1"/>
  <c r="PL476" i="1"/>
  <c r="HA476" i="1"/>
  <c r="PM476" i="1"/>
  <c r="QH476" i="1"/>
  <c r="QG476" i="1"/>
  <c r="QC476" i="1"/>
  <c r="IG476" i="1"/>
  <c r="GS476" i="1"/>
  <c r="GU476" i="1"/>
  <c r="PK476" i="1"/>
  <c r="QE476" i="1"/>
  <c r="GV476" i="1"/>
  <c r="QD476" i="1"/>
  <c r="GZ476" i="1"/>
  <c r="QK476" i="1"/>
  <c r="QJ476" i="1"/>
  <c r="GX476" i="1"/>
  <c r="QI476" i="1"/>
  <c r="GT476" i="1"/>
  <c r="HL476" i="1"/>
  <c r="HV476" i="1" s="1"/>
  <c r="QF476" i="1"/>
  <c r="GR476" i="1"/>
  <c r="QB476" i="1"/>
  <c r="IF476" i="1"/>
  <c r="SF51" i="1"/>
  <c r="SD83" i="1"/>
  <c r="SB66" i="1"/>
  <c r="SE79" i="1"/>
  <c r="SF63" i="1"/>
  <c r="SC88" i="1"/>
  <c r="SE110" i="1"/>
  <c r="SB111" i="1"/>
  <c r="SD96" i="1"/>
  <c r="SD94" i="1"/>
  <c r="SD135" i="1"/>
  <c r="SB123" i="1"/>
  <c r="SE170" i="1"/>
  <c r="SD163" i="1"/>
  <c r="SD177" i="1"/>
  <c r="SC201" i="1"/>
  <c r="SB195" i="1"/>
  <c r="SD209" i="1"/>
  <c r="SB223" i="1"/>
  <c r="SB237" i="1"/>
  <c r="SB229" i="1"/>
  <c r="SD239" i="1"/>
  <c r="SB232" i="1"/>
  <c r="SE225" i="1"/>
  <c r="SC275" i="1"/>
  <c r="SC285" i="1"/>
  <c r="SB284" i="1"/>
  <c r="SD333" i="1"/>
  <c r="SF343" i="1"/>
  <c r="SF357" i="1"/>
  <c r="SC346" i="1"/>
  <c r="SC379" i="1"/>
  <c r="SC367" i="1"/>
  <c r="SE363" i="1"/>
  <c r="SE360" i="1"/>
  <c r="SC387" i="1"/>
  <c r="SE381" i="1"/>
  <c r="SE385" i="1"/>
  <c r="SD391" i="1"/>
  <c r="SF403" i="1"/>
  <c r="SC398" i="1"/>
  <c r="SE397" i="1"/>
  <c r="SC404" i="1"/>
  <c r="SE407" i="1"/>
  <c r="SF411" i="1"/>
  <c r="SC409" i="1"/>
  <c r="SE406" i="1"/>
  <c r="SD418" i="1"/>
  <c r="SB416" i="1"/>
  <c r="SD420" i="1"/>
  <c r="SC414" i="1"/>
  <c r="SC421" i="1"/>
  <c r="SC424" i="1"/>
  <c r="SF422" i="1"/>
  <c r="SB430" i="1"/>
  <c r="SE439" i="1"/>
  <c r="SC435" i="1"/>
  <c r="SC437" i="1"/>
  <c r="SB436" i="1"/>
  <c r="SC442" i="1"/>
  <c r="SF446" i="1"/>
  <c r="SD445" i="1"/>
  <c r="SC453" i="1"/>
  <c r="SC448" i="1"/>
  <c r="SE454" i="1"/>
  <c r="SB449" i="1"/>
  <c r="SC458" i="1"/>
  <c r="SD457" i="1"/>
  <c r="SC459" i="1"/>
  <c r="SB465" i="1"/>
  <c r="SE460" i="1"/>
  <c r="SE481" i="1"/>
  <c r="SE479" i="1"/>
  <c r="SD485" i="1"/>
  <c r="SB482" i="1"/>
  <c r="SD486" i="1"/>
  <c r="SD488" i="1"/>
  <c r="SC487" i="1"/>
  <c r="SE489" i="1"/>
  <c r="SB494" i="1"/>
  <c r="SE122" i="1"/>
  <c r="SC122" i="1"/>
  <c r="SD122" i="1"/>
  <c r="SE136" i="1"/>
  <c r="SC136" i="1"/>
  <c r="SF136" i="1"/>
  <c r="SD136" i="1"/>
  <c r="SB136" i="1"/>
  <c r="SE166" i="1"/>
  <c r="SB166" i="1"/>
  <c r="SF166" i="1"/>
  <c r="SD166" i="1"/>
  <c r="SD179" i="1"/>
  <c r="SE179" i="1"/>
  <c r="SB179" i="1"/>
  <c r="SF193" i="1"/>
  <c r="SE193" i="1"/>
  <c r="SD193" i="1"/>
  <c r="SB193" i="1"/>
  <c r="SC193" i="1"/>
  <c r="SE240" i="1"/>
  <c r="SD240" i="1"/>
  <c r="SF240" i="1"/>
  <c r="SB240" i="1"/>
  <c r="SC210" i="1"/>
  <c r="SB210" i="1"/>
  <c r="SF210" i="1"/>
  <c r="SE210" i="1"/>
  <c r="SF268" i="1"/>
  <c r="SD268" i="1"/>
  <c r="SC268" i="1"/>
  <c r="SB268" i="1"/>
  <c r="SB276" i="1"/>
  <c r="SF276" i="1"/>
  <c r="SE276" i="1"/>
  <c r="SC276" i="1"/>
  <c r="SE309" i="1"/>
  <c r="SD309" i="1"/>
  <c r="SB309" i="1"/>
  <c r="SF321" i="1"/>
  <c r="SE321" i="1"/>
  <c r="SD321" i="1"/>
  <c r="SC321" i="1"/>
  <c r="SB308" i="1"/>
  <c r="SE308" i="1"/>
  <c r="SD308" i="1"/>
  <c r="SE334" i="1"/>
  <c r="SF334" i="1"/>
  <c r="SD334" i="1"/>
  <c r="SC334" i="1"/>
  <c r="SC344" i="1"/>
  <c r="SE344" i="1"/>
  <c r="SD344" i="1"/>
  <c r="SB344" i="1"/>
  <c r="SF487" i="1"/>
  <c r="SF485" i="1"/>
  <c r="SD458" i="1"/>
  <c r="SE424" i="1"/>
  <c r="SF285" i="1"/>
  <c r="SC166" i="1"/>
  <c r="SD165" i="1"/>
  <c r="SE165" i="1"/>
  <c r="SC165" i="1"/>
  <c r="SE207" i="1"/>
  <c r="SD207" i="1"/>
  <c r="SC207" i="1"/>
  <c r="SC206" i="1"/>
  <c r="SE206" i="1"/>
  <c r="SB206" i="1"/>
  <c r="SD227" i="1"/>
  <c r="SE227" i="1"/>
  <c r="SF236" i="1"/>
  <c r="SB256" i="1"/>
  <c r="SC256" i="1"/>
  <c r="SB282" i="1"/>
  <c r="SC282" i="1"/>
  <c r="SF282" i="1"/>
  <c r="SE282" i="1"/>
  <c r="SD282" i="1"/>
  <c r="SC292" i="1"/>
  <c r="SE292" i="1"/>
  <c r="SB292" i="1"/>
  <c r="SD318" i="1"/>
  <c r="SE318" i="1"/>
  <c r="SB318" i="1"/>
  <c r="SB331" i="1"/>
  <c r="SC331" i="1"/>
  <c r="SE331" i="1"/>
  <c r="SF331" i="1"/>
  <c r="SE330" i="1"/>
  <c r="SF330" i="1"/>
  <c r="SB330" i="1"/>
  <c r="SE361" i="1"/>
  <c r="SB361" i="1"/>
  <c r="SC361" i="1"/>
  <c r="SD361" i="1"/>
  <c r="SF361" i="1"/>
  <c r="SC390" i="1"/>
  <c r="SD390" i="1"/>
  <c r="SC479" i="1"/>
  <c r="SF436" i="1"/>
  <c r="SB407" i="1"/>
  <c r="SD330" i="1"/>
  <c r="SB227" i="1"/>
  <c r="SB481" i="1"/>
  <c r="SF481" i="1"/>
  <c r="SE458" i="1"/>
  <c r="SF453" i="1"/>
  <c r="SE453" i="1"/>
  <c r="SB424" i="1"/>
  <c r="SF439" i="1"/>
  <c r="SD430" i="1"/>
  <c r="SF418" i="1"/>
  <c r="SE418" i="1"/>
  <c r="SF416" i="1"/>
  <c r="SD416" i="1"/>
  <c r="SC397" i="1"/>
  <c r="SB385" i="1"/>
  <c r="SF360" i="1"/>
  <c r="SF346" i="1"/>
  <c r="SB225" i="1"/>
  <c r="SE163" i="1"/>
  <c r="SB207" i="1"/>
  <c r="SC99" i="1"/>
  <c r="SE99" i="1"/>
  <c r="SF99" i="1"/>
  <c r="SD99" i="1"/>
  <c r="SC126" i="1"/>
  <c r="SE126" i="1"/>
  <c r="SF152" i="1"/>
  <c r="SE152" i="1"/>
  <c r="SB152" i="1"/>
  <c r="SC152" i="1"/>
  <c r="SD152" i="1"/>
  <c r="SF205" i="1"/>
  <c r="SE205" i="1"/>
  <c r="SB205" i="1"/>
  <c r="SB188" i="1"/>
  <c r="SC188" i="1"/>
  <c r="SE188" i="1"/>
  <c r="SF188" i="1"/>
  <c r="SC212" i="1"/>
  <c r="SF212" i="1"/>
  <c r="SD212" i="1"/>
  <c r="SE212" i="1"/>
  <c r="SF219" i="1"/>
  <c r="SE219" i="1"/>
  <c r="SD248" i="1"/>
  <c r="SF248" i="1"/>
  <c r="SB248" i="1"/>
  <c r="SE273" i="1"/>
  <c r="SD273" i="1"/>
  <c r="SE278" i="1"/>
  <c r="SB278" i="1"/>
  <c r="SD278" i="1"/>
  <c r="SC287" i="1"/>
  <c r="SD287" i="1"/>
  <c r="SE287" i="1"/>
  <c r="SB287" i="1"/>
  <c r="SE301" i="1"/>
  <c r="SB301" i="1"/>
  <c r="SD296" i="1"/>
  <c r="SE296" i="1"/>
  <c r="SB296" i="1"/>
  <c r="SE327" i="1"/>
  <c r="SC327" i="1"/>
  <c r="SB327" i="1"/>
  <c r="SE342" i="1"/>
  <c r="SF342" i="1"/>
  <c r="SC342" i="1"/>
  <c r="SB342" i="1"/>
  <c r="SE354" i="1"/>
  <c r="SC354" i="1"/>
  <c r="SF354" i="1"/>
  <c r="SB367" i="1"/>
  <c r="SE367" i="1"/>
  <c r="SF367" i="1"/>
  <c r="SD442" i="1"/>
  <c r="SF407" i="1"/>
  <c r="SE387" i="1"/>
  <c r="SB354" i="1"/>
  <c r="SD301" i="1"/>
  <c r="SE488" i="1"/>
  <c r="SE482" i="1"/>
  <c r="SB479" i="1"/>
  <c r="SF482" i="1"/>
  <c r="SD479" i="1"/>
  <c r="SD460" i="1"/>
  <c r="SF460" i="1"/>
  <c r="SE465" i="1"/>
  <c r="SB457" i="1"/>
  <c r="SE459" i="1"/>
  <c r="SD448" i="1"/>
  <c r="SE442" i="1"/>
  <c r="SC445" i="1"/>
  <c r="SF445" i="1"/>
  <c r="SE446" i="1"/>
  <c r="SE436" i="1"/>
  <c r="SE430" i="1"/>
  <c r="SE416" i="1"/>
  <c r="SC411" i="1"/>
  <c r="SD421" i="1"/>
  <c r="SF406" i="1"/>
  <c r="SD409" i="1"/>
  <c r="SB381" i="1"/>
  <c r="SF397" i="1"/>
  <c r="SD397" i="1"/>
  <c r="SD404" i="1"/>
  <c r="SE391" i="1"/>
  <c r="SD379" i="1"/>
  <c r="SD363" i="1"/>
  <c r="SC227" i="1"/>
  <c r="SE51" i="1"/>
  <c r="SC94" i="1"/>
  <c r="SE94" i="1"/>
  <c r="SB94" i="1"/>
  <c r="SF94" i="1"/>
  <c r="SD170" i="1"/>
  <c r="SF170" i="1"/>
  <c r="SC192" i="1"/>
  <c r="SB192" i="1"/>
  <c r="SE192" i="1"/>
  <c r="SE183" i="1"/>
  <c r="SF183" i="1"/>
  <c r="SB183" i="1"/>
  <c r="SC224" i="1"/>
  <c r="SE224" i="1"/>
  <c r="SB224" i="1"/>
  <c r="SF224" i="1"/>
  <c r="SB250" i="1"/>
  <c r="SD250" i="1"/>
  <c r="SE250" i="1"/>
  <c r="SF250" i="1"/>
  <c r="SE259" i="1"/>
  <c r="SB259" i="1"/>
  <c r="SC284" i="1"/>
  <c r="SF284" i="1"/>
  <c r="SE284" i="1"/>
  <c r="SE314" i="1"/>
  <c r="SF314" i="1"/>
  <c r="SD322" i="1"/>
  <c r="SC322" i="1"/>
  <c r="SB322" i="1"/>
  <c r="SE343" i="1"/>
  <c r="SD343" i="1"/>
  <c r="SB343" i="1"/>
  <c r="SE448" i="1"/>
  <c r="SD494" i="1"/>
  <c r="SB460" i="1"/>
  <c r="SC454" i="1"/>
  <c r="SB448" i="1"/>
  <c r="SC457" i="1"/>
  <c r="SB435" i="1"/>
  <c r="SB437" i="1"/>
  <c r="SB409" i="1"/>
  <c r="SE403" i="1"/>
  <c r="SB387" i="1"/>
  <c r="SB391" i="1"/>
  <c r="SD367" i="1"/>
  <c r="SB212" i="1"/>
  <c r="SD210" i="1"/>
  <c r="SD206" i="1"/>
  <c r="SB122" i="1"/>
  <c r="SE67" i="1"/>
  <c r="SB67" i="1"/>
  <c r="SE119" i="1"/>
  <c r="SE130" i="1"/>
  <c r="SE151" i="1"/>
  <c r="SF151" i="1"/>
  <c r="SB163" i="1"/>
  <c r="SC163" i="1"/>
  <c r="SE199" i="1"/>
  <c r="SD199" i="1"/>
  <c r="SD217" i="1"/>
  <c r="SB217" i="1"/>
  <c r="SE217" i="1"/>
  <c r="SC217" i="1"/>
  <c r="SE232" i="1"/>
  <c r="SF232" i="1"/>
  <c r="SE252" i="1"/>
  <c r="SD252" i="1"/>
  <c r="SF252" i="1"/>
  <c r="SB252" i="1"/>
  <c r="SC252" i="1"/>
  <c r="SF260" i="1"/>
  <c r="SE260" i="1"/>
  <c r="SD286" i="1"/>
  <c r="SE286" i="1"/>
  <c r="SB286" i="1"/>
  <c r="SE283" i="1"/>
  <c r="SF283" i="1"/>
  <c r="SC283" i="1"/>
  <c r="SB283" i="1"/>
  <c r="SC298" i="1"/>
  <c r="SB298" i="1"/>
  <c r="SE298" i="1"/>
  <c r="SF298" i="1"/>
  <c r="SC325" i="1"/>
  <c r="SD325" i="1"/>
  <c r="SB325" i="1"/>
  <c r="SE325" i="1"/>
  <c r="SE352" i="1"/>
  <c r="SD352" i="1"/>
  <c r="SB352" i="1"/>
  <c r="SB488" i="1"/>
  <c r="SF488" i="1"/>
  <c r="SC481" i="1"/>
  <c r="SC420" i="1"/>
  <c r="SF398" i="1"/>
  <c r="SD398" i="1"/>
  <c r="SC494" i="1"/>
  <c r="SB486" i="1"/>
  <c r="SF489" i="1"/>
  <c r="SD482" i="1"/>
  <c r="SC460" i="1"/>
  <c r="SB453" i="1"/>
  <c r="SB442" i="1"/>
  <c r="SC446" i="1"/>
  <c r="SE445" i="1"/>
  <c r="SF448" i="1"/>
  <c r="SC439" i="1"/>
  <c r="SD436" i="1"/>
  <c r="SE435" i="1"/>
  <c r="SB420" i="1"/>
  <c r="SF430" i="1"/>
  <c r="SB406" i="1"/>
  <c r="SE409" i="1"/>
  <c r="SB397" i="1"/>
  <c r="SD403" i="1"/>
  <c r="SC403" i="1"/>
  <c r="SC352" i="1"/>
  <c r="SE248" i="1"/>
  <c r="SC248" i="1"/>
  <c r="SF62" i="1"/>
  <c r="SC62" i="1"/>
  <c r="SB62" i="1"/>
  <c r="SE62" i="1"/>
  <c r="SF114" i="1"/>
  <c r="SE114" i="1"/>
  <c r="SB114" i="1"/>
  <c r="SD114" i="1"/>
  <c r="SC114" i="1"/>
  <c r="SF140" i="1"/>
  <c r="SC140" i="1"/>
  <c r="SE140" i="1"/>
  <c r="SD140" i="1"/>
  <c r="SB140" i="1"/>
  <c r="SF154" i="1"/>
  <c r="SB154" i="1"/>
  <c r="SE154" i="1"/>
  <c r="SD154" i="1"/>
  <c r="SC181" i="1"/>
  <c r="SD181" i="1"/>
  <c r="SE203" i="1"/>
  <c r="SD203" i="1"/>
  <c r="SC203" i="1"/>
  <c r="SF203" i="1"/>
  <c r="SE228" i="1"/>
  <c r="SC228" i="1"/>
  <c r="SB228" i="1"/>
  <c r="SF228" i="1"/>
  <c r="SE223" i="1"/>
  <c r="SF223" i="1"/>
  <c r="SD229" i="1"/>
  <c r="SC229" i="1"/>
  <c r="SF229" i="1"/>
  <c r="SE229" i="1"/>
  <c r="SF246" i="1"/>
  <c r="SB246" i="1"/>
  <c r="SE246" i="1"/>
  <c r="SD265" i="1"/>
  <c r="SF265" i="1"/>
  <c r="SE265" i="1"/>
  <c r="SB265" i="1"/>
  <c r="SD295" i="1"/>
  <c r="SE295" i="1"/>
  <c r="SB295" i="1"/>
  <c r="SF316" i="1"/>
  <c r="SD316" i="1"/>
  <c r="SB316" i="1"/>
  <c r="SE316" i="1"/>
  <c r="SC310" i="1"/>
  <c r="SB310" i="1"/>
  <c r="SD310" i="1"/>
  <c r="SE333" i="1"/>
  <c r="SB333" i="1"/>
  <c r="SC333" i="1"/>
  <c r="SE346" i="1"/>
  <c r="SB346" i="1"/>
  <c r="SD346" i="1"/>
  <c r="SF381" i="1"/>
  <c r="SC381" i="1"/>
  <c r="SD381" i="1"/>
  <c r="SD449" i="1"/>
  <c r="SD439" i="1"/>
  <c r="SB334" i="1"/>
  <c r="SB487" i="1"/>
  <c r="SE487" i="1"/>
  <c r="SD487" i="1"/>
  <c r="SE457" i="1"/>
  <c r="SE494" i="1"/>
  <c r="SC485" i="1"/>
  <c r="SC482" i="1"/>
  <c r="SF465" i="1"/>
  <c r="SB459" i="1"/>
  <c r="SD465" i="1"/>
  <c r="SD453" i="1"/>
  <c r="SC436" i="1"/>
  <c r="SB421" i="1"/>
  <c r="SF420" i="1"/>
  <c r="SD422" i="1"/>
  <c r="SE422" i="1"/>
  <c r="SC416" i="1"/>
  <c r="SE414" i="1"/>
  <c r="SB398" i="1"/>
  <c r="SF387" i="1"/>
  <c r="SF327" i="1"/>
  <c r="SC314" i="1"/>
  <c r="SE310" i="1"/>
  <c r="SF292" i="1"/>
  <c r="SF192" i="1"/>
  <c r="SF55" i="1"/>
  <c r="SC55" i="1"/>
  <c r="SF149" i="1"/>
  <c r="SB149" i="1"/>
  <c r="SE149" i="1"/>
  <c r="SC149" i="1"/>
  <c r="SD149" i="1"/>
  <c r="SC142" i="1"/>
  <c r="SF142" i="1"/>
  <c r="SB142" i="1"/>
  <c r="SE177" i="1"/>
  <c r="SC177" i="1"/>
  <c r="SB177" i="1"/>
  <c r="SB187" i="1"/>
  <c r="SE187" i="1"/>
  <c r="SD213" i="1"/>
  <c r="SC213" i="1"/>
  <c r="SE213" i="1"/>
  <c r="SF213" i="1"/>
  <c r="SE239" i="1"/>
  <c r="SF239" i="1"/>
  <c r="SB239" i="1"/>
  <c r="SC239" i="1"/>
  <c r="SB249" i="1"/>
  <c r="SE249" i="1"/>
  <c r="SD249" i="1"/>
  <c r="SC271" i="1"/>
  <c r="SB271" i="1"/>
  <c r="SE271" i="1"/>
  <c r="SF271" i="1"/>
  <c r="SD271" i="1"/>
  <c r="SE275" i="1"/>
  <c r="SF275" i="1"/>
  <c r="SB275" i="1"/>
  <c r="SD285" i="1"/>
  <c r="SB285" i="1"/>
  <c r="SE285" i="1"/>
  <c r="SE299" i="1"/>
  <c r="SD299" i="1"/>
  <c r="SF299" i="1"/>
  <c r="SC299" i="1"/>
  <c r="SC357" i="1"/>
  <c r="SE357" i="1"/>
  <c r="SB357" i="1"/>
  <c r="SE379" i="1"/>
  <c r="SB379" i="1"/>
  <c r="SE486" i="1"/>
  <c r="SF486" i="1"/>
  <c r="SC449" i="1"/>
  <c r="SF414" i="1"/>
  <c r="SC309" i="1"/>
  <c r="SD219" i="1"/>
  <c r="SC75" i="1"/>
  <c r="SE88" i="1"/>
  <c r="SB78" i="1"/>
  <c r="SC84" i="1"/>
  <c r="SF91" i="1"/>
  <c r="SE103" i="1"/>
  <c r="SF96" i="1"/>
  <c r="SB110" i="1"/>
  <c r="SB115" i="1"/>
  <c r="SF198" i="1"/>
  <c r="SF322" i="1"/>
  <c r="QS30" i="1"/>
  <c r="SF47" i="1"/>
  <c r="SB55" i="1"/>
  <c r="SE73" i="1"/>
  <c r="SC80" i="1"/>
  <c r="SB68" i="1"/>
  <c r="SF116" i="1"/>
  <c r="SD106" i="1"/>
  <c r="SE111" i="1"/>
  <c r="SF169" i="1"/>
  <c r="SF234" i="1"/>
  <c r="SF249" i="1"/>
  <c r="SD80" i="1"/>
  <c r="SD84" i="1"/>
  <c r="SF80" i="1"/>
  <c r="SB103" i="1"/>
  <c r="SE96" i="1"/>
  <c r="SE106" i="1"/>
  <c r="SF115" i="1"/>
  <c r="SC47" i="1"/>
  <c r="SB116" i="1"/>
  <c r="SF103" i="1"/>
  <c r="SD111" i="1"/>
  <c r="SB73" i="1"/>
  <c r="SD103" i="1"/>
  <c r="SF111" i="1"/>
  <c r="SD116" i="1"/>
  <c r="SB96" i="1"/>
  <c r="QS245" i="1"/>
  <c r="SC103" i="1"/>
  <c r="SB47" i="1"/>
  <c r="SC111" i="1"/>
  <c r="QS36" i="1"/>
  <c r="HM472" i="1"/>
  <c r="HW472" i="1" s="1"/>
  <c r="HL471" i="1"/>
  <c r="HV471" i="1" s="1"/>
  <c r="HL475" i="1"/>
  <c r="HV475" i="1" s="1"/>
  <c r="HM474" i="1"/>
  <c r="HW474" i="1" s="1"/>
  <c r="HL474" i="1"/>
  <c r="HV474" i="1" s="1"/>
  <c r="QC473" i="1"/>
  <c r="GS475" i="1"/>
  <c r="HM496" i="1"/>
  <c r="HW496" i="1" s="1"/>
  <c r="IG473" i="1"/>
  <c r="QC474" i="1"/>
  <c r="QC471" i="1"/>
  <c r="QC496" i="1"/>
  <c r="GS473" i="1"/>
  <c r="IG474" i="1"/>
  <c r="IG496" i="1"/>
  <c r="GS474" i="1"/>
  <c r="QC472" i="1"/>
  <c r="IG471" i="1"/>
  <c r="GS496" i="1"/>
  <c r="IG472" i="1"/>
  <c r="GS471" i="1"/>
  <c r="HM473" i="1"/>
  <c r="HW473" i="1" s="1"/>
  <c r="GS472" i="1"/>
  <c r="QC475" i="1"/>
  <c r="IG475" i="1"/>
  <c r="HM471" i="1"/>
  <c r="HW471" i="1" s="1"/>
  <c r="HM475" i="1"/>
  <c r="HW475" i="1" s="1"/>
  <c r="HL472" i="1"/>
  <c r="HV472" i="1" s="1"/>
  <c r="HL496" i="1"/>
  <c r="HV496" i="1" s="1"/>
  <c r="IF473" i="1"/>
  <c r="IF472" i="1"/>
  <c r="QB474" i="1"/>
  <c r="GR473" i="1"/>
  <c r="GR472" i="1"/>
  <c r="QB475" i="1"/>
  <c r="IF474" i="1"/>
  <c r="QB471" i="1"/>
  <c r="IF475" i="1"/>
  <c r="GR474" i="1"/>
  <c r="IF471" i="1"/>
  <c r="GR475" i="1"/>
  <c r="GR471" i="1"/>
  <c r="QB496" i="1"/>
  <c r="IF496" i="1"/>
  <c r="HL473" i="1"/>
  <c r="HV473" i="1" s="1"/>
  <c r="GR496" i="1"/>
  <c r="QB473" i="1"/>
  <c r="QB472" i="1"/>
  <c r="GY496" i="1"/>
  <c r="QG496" i="1"/>
  <c r="SY496" i="1"/>
  <c r="TE496" i="1"/>
  <c r="SM496" i="1"/>
  <c r="PL496" i="1"/>
  <c r="HA496" i="1"/>
  <c r="PM496" i="1"/>
  <c r="GU496" i="1"/>
  <c r="PK496" i="1"/>
  <c r="QE496" i="1"/>
  <c r="GV496" i="1"/>
  <c r="QD496" i="1"/>
  <c r="GZ496" i="1"/>
  <c r="QJ496" i="1"/>
  <c r="GX496" i="1"/>
  <c r="GT496" i="1"/>
  <c r="QK496" i="1"/>
  <c r="QI496" i="1"/>
  <c r="QH496" i="1"/>
  <c r="PI496" i="1"/>
  <c r="QF496" i="1"/>
  <c r="GW496" i="1"/>
  <c r="PJ496" i="1"/>
  <c r="QK475" i="1"/>
  <c r="QK474" i="1"/>
  <c r="QK473" i="1"/>
  <c r="GT473" i="1"/>
  <c r="GT474" i="1"/>
  <c r="GT475" i="1"/>
  <c r="PI473" i="1"/>
  <c r="PI474" i="1"/>
  <c r="PI475" i="1"/>
  <c r="GW474" i="1"/>
  <c r="GW473" i="1"/>
  <c r="GW475" i="1"/>
  <c r="GY473" i="1"/>
  <c r="GY474" i="1"/>
  <c r="GY475" i="1"/>
  <c r="QI475" i="1"/>
  <c r="QI474" i="1"/>
  <c r="QI473" i="1"/>
  <c r="PJ475" i="1"/>
  <c r="PJ474" i="1"/>
  <c r="PJ473" i="1"/>
  <c r="QJ475" i="1"/>
  <c r="QJ474" i="1"/>
  <c r="QJ473" i="1"/>
  <c r="QH475" i="1"/>
  <c r="QH474" i="1"/>
  <c r="QH473" i="1"/>
  <c r="QG475" i="1"/>
  <c r="QG474" i="1"/>
  <c r="QG473" i="1"/>
  <c r="SY475" i="1"/>
  <c r="SY474" i="1"/>
  <c r="TE475" i="1"/>
  <c r="SY473" i="1"/>
  <c r="TE474" i="1"/>
  <c r="SM475" i="1"/>
  <c r="TE473" i="1"/>
  <c r="SM474" i="1"/>
  <c r="SM473" i="1"/>
  <c r="PL473" i="1"/>
  <c r="PL475" i="1"/>
  <c r="PL474" i="1"/>
  <c r="HA473" i="1"/>
  <c r="HA474" i="1"/>
  <c r="HA475" i="1"/>
  <c r="PM475" i="1"/>
  <c r="PM473" i="1"/>
  <c r="PM474" i="1"/>
  <c r="PK474" i="1"/>
  <c r="PK475" i="1"/>
  <c r="PK473" i="1"/>
  <c r="QF475" i="1"/>
  <c r="QF474" i="1"/>
  <c r="QF473" i="1"/>
  <c r="QD475" i="1"/>
  <c r="QD474" i="1"/>
  <c r="QD473" i="1"/>
  <c r="GU473" i="1"/>
  <c r="GU474" i="1"/>
  <c r="GU475" i="1"/>
  <c r="QE473" i="1"/>
  <c r="QE475" i="1"/>
  <c r="QE474" i="1"/>
  <c r="GV474" i="1"/>
  <c r="GV475" i="1"/>
  <c r="GV473" i="1"/>
  <c r="GX473" i="1"/>
  <c r="GX474" i="1"/>
  <c r="GX475" i="1"/>
  <c r="GZ474" i="1"/>
  <c r="GZ473" i="1"/>
  <c r="GZ475" i="1"/>
  <c r="SY472" i="1"/>
  <c r="TE472" i="1"/>
  <c r="SM472" i="1"/>
  <c r="PL472" i="1"/>
  <c r="HA472" i="1"/>
  <c r="PM472" i="1"/>
  <c r="PK472" i="1"/>
  <c r="QD472" i="1"/>
  <c r="GU472" i="1"/>
  <c r="GV472" i="1"/>
  <c r="GX472" i="1"/>
  <c r="QI472" i="1"/>
  <c r="QG472" i="1"/>
  <c r="GZ472" i="1"/>
  <c r="QK472" i="1"/>
  <c r="GT472" i="1"/>
  <c r="QE472" i="1"/>
  <c r="PI472" i="1"/>
  <c r="QF472" i="1"/>
  <c r="QJ472" i="1"/>
  <c r="GW472" i="1"/>
  <c r="GY472" i="1"/>
  <c r="QH472" i="1"/>
  <c r="PJ472" i="1"/>
  <c r="QF471" i="1"/>
  <c r="QD471" i="1"/>
  <c r="PM471" i="1"/>
  <c r="GX471" i="1"/>
  <c r="QE471" i="1"/>
  <c r="GU471" i="1"/>
  <c r="QK471" i="1"/>
  <c r="GV471" i="1"/>
  <c r="GT471" i="1"/>
  <c r="GZ471" i="1"/>
  <c r="PI471" i="1"/>
  <c r="GY471" i="1"/>
  <c r="QI471" i="1"/>
  <c r="QJ471" i="1"/>
  <c r="GW471" i="1"/>
  <c r="PK471" i="1"/>
  <c r="QH471" i="1"/>
  <c r="QG471" i="1"/>
  <c r="SY471" i="1"/>
  <c r="TE471" i="1"/>
  <c r="SM471" i="1"/>
  <c r="PL471" i="1"/>
  <c r="HA471" i="1"/>
  <c r="PJ471" i="1"/>
  <c r="QO29" i="1"/>
  <c r="SF31" i="1"/>
  <c r="SE39" i="1"/>
  <c r="SF177" i="1"/>
  <c r="SC63" i="1"/>
  <c r="SF88" i="1"/>
  <c r="SE70" i="1"/>
  <c r="SF106" i="1"/>
  <c r="SF137" i="1"/>
  <c r="SF122" i="1"/>
  <c r="SF172" i="1"/>
  <c r="SF206" i="1"/>
  <c r="SF207" i="1"/>
  <c r="SF217" i="1"/>
  <c r="SF225" i="1"/>
  <c r="SF243" i="1"/>
  <c r="SF251" i="1"/>
  <c r="SF272" i="1"/>
  <c r="SF278" i="1"/>
  <c r="SF309" i="1"/>
  <c r="SF323" i="1"/>
  <c r="SF345" i="1"/>
  <c r="SF417" i="1"/>
  <c r="SF437" i="1"/>
  <c r="SF449" i="1"/>
  <c r="QS282" i="1"/>
  <c r="SD39" i="1"/>
  <c r="QS212" i="1"/>
  <c r="QO36" i="1"/>
  <c r="SB17" i="1"/>
  <c r="QO30" i="1"/>
  <c r="QR28" i="1"/>
  <c r="QK466" i="1"/>
  <c r="PJ466" i="1"/>
  <c r="PM466" i="1"/>
  <c r="GW466" i="1"/>
  <c r="QE466" i="1"/>
  <c r="GY466" i="1"/>
  <c r="PI466" i="1"/>
  <c r="SD42" i="1"/>
  <c r="SB48" i="1"/>
  <c r="SC45" i="1"/>
  <c r="SB52" i="1"/>
  <c r="SF32" i="1"/>
  <c r="SF43" i="1"/>
  <c r="SE41" i="1"/>
  <c r="SE54" i="1"/>
  <c r="SF73" i="1"/>
  <c r="SB77" i="1"/>
  <c r="SC89" i="1"/>
  <c r="SF72" i="1"/>
  <c r="SF66" i="1"/>
  <c r="SC79" i="1"/>
  <c r="SD67" i="1"/>
  <c r="SE90" i="1"/>
  <c r="SC95" i="1"/>
  <c r="SB126" i="1"/>
  <c r="SF139" i="1"/>
  <c r="SF180" i="1"/>
  <c r="SF156" i="1"/>
  <c r="SF165" i="1"/>
  <c r="SF226" i="1"/>
  <c r="SF308" i="1"/>
  <c r="SF344" i="1"/>
  <c r="SF371" i="1"/>
  <c r="SF440" i="1"/>
  <c r="QG466" i="1"/>
  <c r="HA466" i="1"/>
  <c r="QD466" i="1"/>
  <c r="QI466" i="1"/>
  <c r="IG466" i="1"/>
  <c r="GS466" i="1"/>
  <c r="QC466" i="1"/>
  <c r="QJ466" i="1"/>
  <c r="GT466" i="1"/>
  <c r="GZ466" i="1"/>
  <c r="PK466" i="1"/>
  <c r="HL466" i="1"/>
  <c r="HV466" i="1" s="1"/>
  <c r="QF466" i="1"/>
  <c r="PH466" i="1"/>
  <c r="QB466" i="1"/>
  <c r="IF466" i="1"/>
  <c r="GR466" i="1"/>
  <c r="GX466" i="1"/>
  <c r="SY466" i="1"/>
  <c r="TE466" i="1"/>
  <c r="SM466" i="1"/>
  <c r="GU466" i="1"/>
  <c r="HM466" i="1"/>
  <c r="HW466" i="1" s="1"/>
  <c r="QH466" i="1"/>
  <c r="PL466" i="1"/>
  <c r="GV466" i="1"/>
  <c r="SE89" i="1"/>
  <c r="QS44" i="1"/>
  <c r="SE72" i="1"/>
  <c r="SC42" i="1"/>
  <c r="QO44" i="1"/>
  <c r="SB27" i="1"/>
  <c r="QS184" i="1"/>
  <c r="SF67" i="1"/>
  <c r="SF287" i="1"/>
  <c r="SB10" i="1"/>
  <c r="SF57" i="1"/>
  <c r="SC53" i="1"/>
  <c r="SB58" i="1"/>
  <c r="SB32" i="1"/>
  <c r="SE43" i="1"/>
  <c r="SC54" i="1"/>
  <c r="SD68" i="1"/>
  <c r="SF82" i="1"/>
  <c r="SB63" i="1"/>
  <c r="SD89" i="1"/>
  <c r="SF83" i="1"/>
  <c r="SD73" i="1"/>
  <c r="SC78" i="1"/>
  <c r="SE116" i="1"/>
  <c r="SE115" i="1"/>
  <c r="SF117" i="1"/>
  <c r="SF110" i="1"/>
  <c r="SE143" i="1"/>
  <c r="SE133" i="1"/>
  <c r="SD132" i="1"/>
  <c r="SF129" i="1"/>
  <c r="SE142" i="1"/>
  <c r="SE156" i="1"/>
  <c r="SF161" i="1"/>
  <c r="SF194" i="1"/>
  <c r="SF197" i="1"/>
  <c r="SF179" i="1"/>
  <c r="SF190" i="1"/>
  <c r="SF242" i="1"/>
  <c r="SF253" i="1"/>
  <c r="SF255" i="1"/>
  <c r="SF262" i="1"/>
  <c r="SF301" i="1"/>
  <c r="SF307" i="1"/>
  <c r="SF333" i="1"/>
  <c r="SF380" i="1"/>
  <c r="SF362" i="1"/>
  <c r="SF391" i="1"/>
  <c r="SF390" i="1"/>
  <c r="SF425" i="1"/>
  <c r="SF459" i="1"/>
  <c r="SF463" i="1"/>
  <c r="SB53" i="1"/>
  <c r="SB57" i="1"/>
  <c r="SE53" i="1"/>
  <c r="SF78" i="1"/>
  <c r="SF89" i="1"/>
  <c r="SC83" i="1"/>
  <c r="SC67" i="1"/>
  <c r="SD77" i="1"/>
  <c r="SD63" i="1"/>
  <c r="SC58" i="1"/>
  <c r="SE83" i="1"/>
  <c r="SC68" i="1"/>
  <c r="SE68" i="1"/>
  <c r="SB41" i="1"/>
  <c r="SF95" i="1"/>
  <c r="SD123" i="1"/>
  <c r="SE159" i="1"/>
  <c r="SB244" i="1"/>
  <c r="SF454" i="1"/>
  <c r="SB82" i="1"/>
  <c r="SC90" i="1"/>
  <c r="SE82" i="1"/>
  <c r="SE78" i="1"/>
  <c r="SD72" i="1"/>
  <c r="SB42" i="1"/>
  <c r="QS15" i="1"/>
  <c r="SE11" i="1"/>
  <c r="SC57" i="1"/>
  <c r="SF42" i="1"/>
  <c r="SC43" i="1"/>
  <c r="SF68" i="1"/>
  <c r="SD43" i="1"/>
  <c r="SE9" i="1"/>
  <c r="QS253" i="1"/>
  <c r="SB129" i="1"/>
  <c r="SC116" i="1"/>
  <c r="SF126" i="1"/>
  <c r="SE66" i="1"/>
  <c r="SB43" i="1"/>
  <c r="SC82" i="1"/>
  <c r="SC66" i="1"/>
  <c r="QO158" i="1"/>
  <c r="SB83" i="1"/>
  <c r="SF29" i="1"/>
  <c r="SE201" i="1"/>
  <c r="SD61" i="1"/>
  <c r="SF173" i="1"/>
  <c r="SF153" i="1"/>
  <c r="SB36" i="1"/>
  <c r="SF54" i="1"/>
  <c r="SB56" i="1"/>
  <c r="SE42" i="1"/>
  <c r="SE47" i="1"/>
  <c r="SE101" i="1"/>
  <c r="SB112" i="1"/>
  <c r="SF109" i="1"/>
  <c r="SC92" i="1"/>
  <c r="SF104" i="1"/>
  <c r="SE117" i="1"/>
  <c r="SD102" i="1"/>
  <c r="SD127" i="1"/>
  <c r="SE135" i="1"/>
  <c r="SE148" i="1"/>
  <c r="SD130" i="1"/>
  <c r="SC143" i="1"/>
  <c r="SF125" i="1"/>
  <c r="SC138" i="1"/>
  <c r="SE131" i="1"/>
  <c r="SF144" i="1"/>
  <c r="SF124" i="1"/>
  <c r="SD121" i="1"/>
  <c r="SC134" i="1"/>
  <c r="SF178" i="1"/>
  <c r="SC160" i="1"/>
  <c r="SE174" i="1"/>
  <c r="SC171" i="1"/>
  <c r="SB157" i="1"/>
  <c r="SE167" i="1"/>
  <c r="SE162" i="1"/>
  <c r="SF186" i="1"/>
  <c r="SF181" i="1"/>
  <c r="SF195" i="1"/>
  <c r="SF189" i="1"/>
  <c r="SD187" i="1"/>
  <c r="SE202" i="1"/>
  <c r="SE196" i="1"/>
  <c r="SC209" i="1"/>
  <c r="SF191" i="1"/>
  <c r="SD204" i="1"/>
  <c r="SE185" i="1"/>
  <c r="SE182" i="1"/>
  <c r="SF208" i="1"/>
  <c r="SE222" i="1"/>
  <c r="SE236" i="1"/>
  <c r="SD218" i="1"/>
  <c r="SD232" i="1"/>
  <c r="SB235" i="1"/>
  <c r="SF231" i="1"/>
  <c r="SC225" i="1"/>
  <c r="SD237" i="1"/>
  <c r="SB221" i="1"/>
  <c r="SF227" i="1"/>
  <c r="SB241" i="1"/>
  <c r="SB219" i="1"/>
  <c r="SB233" i="1"/>
  <c r="SC245" i="1"/>
  <c r="SE247" i="1"/>
  <c r="SF256" i="1"/>
  <c r="SF258" i="1"/>
  <c r="SF254" i="1"/>
  <c r="SE268" i="1"/>
  <c r="SF273" i="1"/>
  <c r="SF269" i="1"/>
  <c r="SC265" i="1"/>
  <c r="SF259" i="1"/>
  <c r="SF286" i="1"/>
  <c r="SF280" i="1"/>
  <c r="SF279" i="1"/>
  <c r="SF310" i="1"/>
  <c r="SF295" i="1"/>
  <c r="SF293" i="1"/>
  <c r="SF320" i="1"/>
  <c r="SF318" i="1"/>
  <c r="SF325" i="1"/>
  <c r="SF355" i="1"/>
  <c r="SF356" i="1"/>
  <c r="SF372" i="1"/>
  <c r="SF368" i="1"/>
  <c r="SF404" i="1"/>
  <c r="SF409" i="1"/>
  <c r="SF415" i="1"/>
  <c r="SF421" i="1"/>
  <c r="SF424" i="1"/>
  <c r="SF434" i="1"/>
  <c r="SF435" i="1"/>
  <c r="SF442" i="1"/>
  <c r="SF457" i="1"/>
  <c r="SF479" i="1"/>
  <c r="SF49" i="1"/>
  <c r="SB49" i="1"/>
  <c r="SC49" i="1"/>
  <c r="SF34" i="1"/>
  <c r="SE34" i="1"/>
  <c r="SB34" i="1"/>
  <c r="SB45" i="1"/>
  <c r="SE45" i="1"/>
  <c r="SE59" i="1"/>
  <c r="SB59" i="1"/>
  <c r="SF59" i="1"/>
  <c r="SC59" i="1"/>
  <c r="SB40" i="1"/>
  <c r="SE40" i="1"/>
  <c r="SE37" i="1"/>
  <c r="SB37" i="1"/>
  <c r="SC37" i="1"/>
  <c r="SB50" i="1"/>
  <c r="SC50" i="1"/>
  <c r="SB44" i="1"/>
  <c r="SE44" i="1"/>
  <c r="SC38" i="1"/>
  <c r="SE38" i="1"/>
  <c r="SF38" i="1"/>
  <c r="SE35" i="1"/>
  <c r="SF35" i="1"/>
  <c r="SB35" i="1"/>
  <c r="SD33" i="1"/>
  <c r="SF33" i="1"/>
  <c r="SB33" i="1"/>
  <c r="SB46" i="1"/>
  <c r="SC46" i="1"/>
  <c r="SE46" i="1"/>
  <c r="SD79" i="1"/>
  <c r="SF79" i="1"/>
  <c r="SB79" i="1"/>
  <c r="SD60" i="1"/>
  <c r="SF60" i="1"/>
  <c r="SE60" i="1"/>
  <c r="SC60" i="1"/>
  <c r="SF74" i="1"/>
  <c r="SE74" i="1"/>
  <c r="SC74" i="1"/>
  <c r="SB74" i="1"/>
  <c r="SF86" i="1"/>
  <c r="SC86" i="1"/>
  <c r="SE86" i="1"/>
  <c r="SB86" i="1"/>
  <c r="SD69" i="1"/>
  <c r="SE69" i="1"/>
  <c r="SB69" i="1"/>
  <c r="SF69" i="1"/>
  <c r="SB81" i="1"/>
  <c r="SF81" i="1"/>
  <c r="SE81" i="1"/>
  <c r="SD81" i="1"/>
  <c r="SE64" i="1"/>
  <c r="SC64" i="1"/>
  <c r="SF64" i="1"/>
  <c r="SD64" i="1"/>
  <c r="SB76" i="1"/>
  <c r="SF76" i="1"/>
  <c r="SE76" i="1"/>
  <c r="SD76" i="1"/>
  <c r="SC76" i="1"/>
  <c r="SF61" i="1"/>
  <c r="SB61" i="1"/>
  <c r="SE61" i="1"/>
  <c r="SF75" i="1"/>
  <c r="SD75" i="1"/>
  <c r="SE75" i="1"/>
  <c r="SB75" i="1"/>
  <c r="SF87" i="1"/>
  <c r="SE87" i="1"/>
  <c r="SB87" i="1"/>
  <c r="SC87" i="1"/>
  <c r="SD87" i="1"/>
  <c r="SF71" i="1"/>
  <c r="SE71" i="1"/>
  <c r="SD71" i="1"/>
  <c r="SB71" i="1"/>
  <c r="SC71" i="1"/>
  <c r="SD85" i="1"/>
  <c r="SB85" i="1"/>
  <c r="SF85" i="1"/>
  <c r="SE85" i="1"/>
  <c r="SD65" i="1"/>
  <c r="SF65" i="1"/>
  <c r="SB65" i="1"/>
  <c r="SE65" i="1"/>
  <c r="SE77" i="1"/>
  <c r="SF77" i="1"/>
  <c r="SC70" i="1"/>
  <c r="SF70" i="1"/>
  <c r="SB70" i="1"/>
  <c r="SB84" i="1"/>
  <c r="SF84" i="1"/>
  <c r="SE84" i="1"/>
  <c r="SE108" i="1"/>
  <c r="SD108" i="1"/>
  <c r="SB108" i="1"/>
  <c r="SF108" i="1"/>
  <c r="SC108" i="1"/>
  <c r="SF93" i="1"/>
  <c r="SB93" i="1"/>
  <c r="SE93" i="1"/>
  <c r="SE105" i="1"/>
  <c r="SB105" i="1"/>
  <c r="SC105" i="1"/>
  <c r="SD105" i="1"/>
  <c r="SF118" i="1"/>
  <c r="SD118" i="1"/>
  <c r="SE118" i="1"/>
  <c r="SD100" i="1"/>
  <c r="SC100" i="1"/>
  <c r="SE100" i="1"/>
  <c r="SF100" i="1"/>
  <c r="SE113" i="1"/>
  <c r="SD113" i="1"/>
  <c r="SF113" i="1"/>
  <c r="SB113" i="1"/>
  <c r="SC113" i="1"/>
  <c r="SF107" i="1"/>
  <c r="SE107" i="1"/>
  <c r="SF119" i="1"/>
  <c r="SD119" i="1"/>
  <c r="SC119" i="1"/>
  <c r="SB119" i="1"/>
  <c r="SE97" i="1"/>
  <c r="SF50" i="1"/>
  <c r="SC34" i="1"/>
  <c r="SB54" i="1"/>
  <c r="SB174" i="1"/>
  <c r="SF174" i="1"/>
  <c r="SB144" i="1"/>
  <c r="SD157" i="1"/>
  <c r="SB130" i="1"/>
  <c r="SF159" i="1"/>
  <c r="SD171" i="1"/>
  <c r="SD173" i="1"/>
  <c r="SB143" i="1"/>
  <c r="SF148" i="1"/>
  <c r="SF143" i="1"/>
  <c r="SF127" i="1"/>
  <c r="SE125" i="1"/>
  <c r="SC112" i="1"/>
  <c r="SD104" i="1"/>
  <c r="SF123" i="1"/>
  <c r="SF233" i="1"/>
  <c r="SD235" i="1"/>
  <c r="SE218" i="1"/>
  <c r="SD233" i="1"/>
  <c r="SB191" i="1"/>
  <c r="SC232" i="1"/>
  <c r="SE186" i="1"/>
  <c r="SE189" i="1"/>
  <c r="SB178" i="1"/>
  <c r="SB131" i="1"/>
  <c r="SB173" i="1"/>
  <c r="SD162" i="1"/>
  <c r="SC135" i="1"/>
  <c r="SC173" i="1"/>
  <c r="SE153" i="1"/>
  <c r="SE144" i="1"/>
  <c r="SE121" i="1"/>
  <c r="SE138" i="1"/>
  <c r="SD144" i="1"/>
  <c r="SC109" i="1"/>
  <c r="SB104" i="1"/>
  <c r="SE102" i="1"/>
  <c r="SF131" i="1"/>
  <c r="SF157" i="1"/>
  <c r="SF182" i="1"/>
  <c r="SF245" i="1"/>
  <c r="SC235" i="1"/>
  <c r="SD225" i="1"/>
  <c r="SF222" i="1"/>
  <c r="SF201" i="1"/>
  <c r="SC182" i="1"/>
  <c r="SB201" i="1"/>
  <c r="SF185" i="1"/>
  <c r="SB182" i="1"/>
  <c r="SB162" i="1"/>
  <c r="SE171" i="1"/>
  <c r="SE208" i="1"/>
  <c r="SE191" i="1"/>
  <c r="SC178" i="1"/>
  <c r="SD178" i="1"/>
  <c r="SB138" i="1"/>
  <c r="SE134" i="1"/>
  <c r="SF160" i="1"/>
  <c r="SC144" i="1"/>
  <c r="SB109" i="1"/>
  <c r="SD124" i="1"/>
  <c r="SF130" i="1"/>
  <c r="SD125" i="1"/>
  <c r="SE104" i="1"/>
  <c r="SB97" i="1"/>
  <c r="SE109" i="1"/>
  <c r="SB102" i="1"/>
  <c r="SF218" i="1"/>
  <c r="SE256" i="1"/>
  <c r="SD259" i="1"/>
  <c r="SC259" i="1"/>
  <c r="SB247" i="1"/>
  <c r="SC236" i="1"/>
  <c r="SB236" i="1"/>
  <c r="SE254" i="1"/>
  <c r="SE237" i="1"/>
  <c r="SC237" i="1"/>
  <c r="SB189" i="1"/>
  <c r="SC185" i="1"/>
  <c r="SE209" i="1"/>
  <c r="SB185" i="1"/>
  <c r="SF209" i="1"/>
  <c r="SE160" i="1"/>
  <c r="SE173" i="1"/>
  <c r="SD174" i="1"/>
  <c r="SC125" i="1"/>
  <c r="SE157" i="1"/>
  <c r="SE123" i="1"/>
  <c r="SB171" i="1"/>
  <c r="SB121" i="1"/>
  <c r="SF135" i="1"/>
  <c r="SB92" i="1"/>
  <c r="SE112" i="1"/>
  <c r="SE92" i="1"/>
  <c r="SF102" i="1"/>
  <c r="QO24" i="1"/>
  <c r="SF121" i="1"/>
  <c r="SE195" i="1"/>
  <c r="SC174" i="1"/>
  <c r="SF187" i="1"/>
  <c r="SE178" i="1"/>
  <c r="SC127" i="1"/>
  <c r="SF171" i="1"/>
  <c r="SF162" i="1"/>
  <c r="SF138" i="1"/>
  <c r="SD131" i="1"/>
  <c r="SB117" i="1"/>
  <c r="SC123" i="1"/>
  <c r="SC130" i="1"/>
  <c r="SC97" i="1"/>
  <c r="SE127" i="1"/>
  <c r="SC104" i="1"/>
  <c r="SF97" i="1"/>
  <c r="SF112" i="1"/>
  <c r="SD92" i="1"/>
  <c r="SC117" i="1"/>
  <c r="QS21" i="1"/>
  <c r="QR22" i="1"/>
  <c r="SF237" i="1"/>
  <c r="SC241" i="1"/>
  <c r="SC189" i="1"/>
  <c r="SB181" i="1"/>
  <c r="SD195" i="1"/>
  <c r="SC153" i="1"/>
  <c r="SB101" i="1"/>
  <c r="SF134" i="1"/>
  <c r="SD97" i="1"/>
  <c r="SF92" i="1"/>
  <c r="SD117" i="1"/>
  <c r="SC101" i="1"/>
  <c r="SF101" i="1"/>
  <c r="SD47" i="1"/>
  <c r="SB209" i="1"/>
  <c r="SD186" i="1"/>
  <c r="SB153" i="1"/>
  <c r="SD153" i="1"/>
  <c r="SB127" i="1"/>
  <c r="SE124" i="1"/>
  <c r="SC102" i="1"/>
  <c r="SD109" i="1"/>
  <c r="SE31" i="1"/>
  <c r="SF39" i="1"/>
  <c r="HL495" i="1"/>
  <c r="HV495" i="1" s="1"/>
  <c r="IG495" i="1"/>
  <c r="GS495" i="1"/>
  <c r="QC495" i="1"/>
  <c r="SD41" i="1"/>
  <c r="SD55" i="1"/>
  <c r="GR495" i="1"/>
  <c r="QB495" i="1"/>
  <c r="IF495" i="1"/>
  <c r="HM495" i="1"/>
  <c r="HW495" i="1" s="1"/>
  <c r="SC36" i="1"/>
  <c r="SE32" i="1"/>
  <c r="SF46" i="1"/>
  <c r="SD56" i="1"/>
  <c r="SF36" i="1"/>
  <c r="SE55" i="1"/>
  <c r="SF56" i="1"/>
  <c r="SF23" i="1"/>
  <c r="SF48" i="1"/>
  <c r="SE49" i="1"/>
  <c r="SD48" i="1"/>
  <c r="SE57" i="1"/>
  <c r="QS174" i="1"/>
  <c r="QI495" i="1"/>
  <c r="QH495" i="1"/>
  <c r="PH495" i="1"/>
  <c r="QD495" i="1"/>
  <c r="GY495" i="1"/>
  <c r="GX495" i="1"/>
  <c r="PJ495" i="1"/>
  <c r="TE495" i="1"/>
  <c r="SM495" i="1"/>
  <c r="SY495" i="1"/>
  <c r="GZ495" i="1"/>
  <c r="QO446" i="1"/>
  <c r="SD31" i="1"/>
  <c r="PI495" i="1"/>
  <c r="PL495" i="1"/>
  <c r="GU495" i="1"/>
  <c r="GV495" i="1"/>
  <c r="QG495" i="1"/>
  <c r="GT495" i="1"/>
  <c r="HA495" i="1"/>
  <c r="PM495" i="1"/>
  <c r="GW495" i="1"/>
  <c r="QR244" i="1"/>
  <c r="QS132" i="1"/>
  <c r="QK495" i="1"/>
  <c r="QJ495" i="1"/>
  <c r="PK495" i="1"/>
  <c r="QF495" i="1"/>
  <c r="QE495" i="1"/>
  <c r="SF494" i="1"/>
  <c r="SB64" i="1"/>
  <c r="QO225" i="1"/>
  <c r="QO97" i="1"/>
  <c r="QR241" i="1"/>
  <c r="QS235" i="1"/>
  <c r="QS210" i="1"/>
  <c r="QS458" i="1"/>
  <c r="QR348" i="1"/>
  <c r="QS230" i="1"/>
  <c r="QR183" i="1"/>
  <c r="QS63" i="1"/>
  <c r="QS283" i="1"/>
  <c r="QS274" i="1"/>
  <c r="QO177" i="1"/>
  <c r="QR109" i="1"/>
  <c r="PK491" i="1"/>
  <c r="QR165" i="1"/>
  <c r="QR51" i="1"/>
  <c r="QO321" i="1"/>
  <c r="QR173" i="1"/>
  <c r="QS482" i="1"/>
  <c r="QO456" i="1"/>
  <c r="QO421" i="1"/>
  <c r="QO383" i="1"/>
  <c r="QR344" i="1"/>
  <c r="QS182" i="1"/>
  <c r="QO143" i="1"/>
  <c r="QS140" i="1"/>
  <c r="PL494" i="1"/>
  <c r="SY486" i="1"/>
  <c r="QO233" i="1"/>
  <c r="QO210" i="1"/>
  <c r="QS166" i="1"/>
  <c r="QO105" i="1"/>
  <c r="QS112" i="1"/>
  <c r="QR198" i="1"/>
  <c r="QR134" i="1"/>
  <c r="QS125" i="1"/>
  <c r="QS110" i="1"/>
  <c r="QR35" i="1"/>
  <c r="RN503" i="1"/>
  <c r="QS423" i="1"/>
  <c r="QS397" i="1"/>
  <c r="SD340" i="1"/>
  <c r="QR262" i="1"/>
  <c r="QO166" i="1"/>
  <c r="QR101" i="1"/>
  <c r="NS9" i="1"/>
  <c r="GR493" i="1"/>
  <c r="GY490" i="1"/>
  <c r="PJ492" i="1"/>
  <c r="SD290" i="1"/>
  <c r="PH494" i="1"/>
  <c r="PK489" i="1"/>
  <c r="QO437" i="1"/>
  <c r="SY490" i="1"/>
  <c r="QO439" i="1"/>
  <c r="QR422" i="1"/>
  <c r="QR436" i="1"/>
  <c r="QO348" i="1"/>
  <c r="QR327" i="1"/>
  <c r="QR320" i="1"/>
  <c r="QR311" i="1"/>
  <c r="QO297" i="1"/>
  <c r="QO286" i="1"/>
  <c r="QS207" i="1"/>
  <c r="QO185" i="1"/>
  <c r="QO207" i="1"/>
  <c r="QO198" i="1"/>
  <c r="QS158" i="1"/>
  <c r="QS148" i="1"/>
  <c r="QO148" i="1"/>
  <c r="QS118" i="1"/>
  <c r="QS102" i="1"/>
  <c r="QS81" i="1"/>
  <c r="QS52" i="1"/>
  <c r="SB9" i="1"/>
  <c r="PI490" i="1"/>
  <c r="QO490" i="1"/>
  <c r="QO487" i="1"/>
  <c r="QS456" i="1"/>
  <c r="QR363" i="1"/>
  <c r="QO364" i="1"/>
  <c r="QO334" i="1"/>
  <c r="QS338" i="1"/>
  <c r="QR340" i="1"/>
  <c r="QR287" i="1"/>
  <c r="QR252" i="1"/>
  <c r="QO193" i="1"/>
  <c r="QR199" i="1"/>
  <c r="QO135" i="1"/>
  <c r="QO65" i="1"/>
  <c r="QR43" i="1"/>
  <c r="QO39" i="1"/>
  <c r="QS32" i="1"/>
  <c r="QR381" i="1"/>
  <c r="SC41" i="1"/>
  <c r="TE487" i="1"/>
  <c r="QS481" i="1"/>
  <c r="QR477" i="1"/>
  <c r="QS364" i="1"/>
  <c r="QO328" i="1"/>
  <c r="QS280" i="1"/>
  <c r="QR189" i="1"/>
  <c r="QO66" i="1"/>
  <c r="QR34" i="1"/>
  <c r="QR444" i="1"/>
  <c r="QS420" i="1"/>
  <c r="QO366" i="1"/>
  <c r="QO203" i="1"/>
  <c r="QR167" i="1"/>
  <c r="SY494" i="1"/>
  <c r="QS190" i="1"/>
  <c r="SC33" i="1"/>
  <c r="SB132" i="1"/>
  <c r="SB291" i="1"/>
  <c r="SB348" i="1"/>
  <c r="SD396" i="1"/>
  <c r="IG492" i="1"/>
  <c r="QO494" i="1"/>
  <c r="PM494" i="1"/>
  <c r="TE491" i="1"/>
  <c r="PL488" i="1"/>
  <c r="QR485" i="1"/>
  <c r="PM479" i="1"/>
  <c r="PL448" i="1"/>
  <c r="PM425" i="1"/>
  <c r="QB477" i="1"/>
  <c r="TE454" i="1"/>
  <c r="PI448" i="1"/>
  <c r="PK410" i="1"/>
  <c r="QR417" i="1"/>
  <c r="PI437" i="1"/>
  <c r="QC433" i="1"/>
  <c r="PJ430" i="1"/>
  <c r="PI439" i="1"/>
  <c r="QS402" i="1"/>
  <c r="PJ381" i="1"/>
  <c r="QS379" i="1"/>
  <c r="IF385" i="1"/>
  <c r="QR380" i="1"/>
  <c r="SM342" i="1"/>
  <c r="PJ338" i="1"/>
  <c r="IG299" i="1"/>
  <c r="QS324" i="1"/>
  <c r="QR333" i="1"/>
  <c r="QR316" i="1"/>
  <c r="QO306" i="1"/>
  <c r="PM320" i="1"/>
  <c r="GS299" i="1"/>
  <c r="QR293" i="1"/>
  <c r="QC306" i="1"/>
  <c r="PJ270" i="1"/>
  <c r="QR279" i="1"/>
  <c r="QO274" i="1"/>
  <c r="PJ304" i="1"/>
  <c r="QO272" i="1"/>
  <c r="PH234" i="1"/>
  <c r="IF227" i="1"/>
  <c r="QS219" i="1"/>
  <c r="QO235" i="1"/>
  <c r="QS220" i="1"/>
  <c r="PL182" i="1"/>
  <c r="QR180" i="1"/>
  <c r="QC178" i="1"/>
  <c r="QR188" i="1"/>
  <c r="QR205" i="1"/>
  <c r="QS192" i="1"/>
  <c r="PM189" i="1"/>
  <c r="QC162" i="1"/>
  <c r="GS164" i="1"/>
  <c r="PM157" i="1"/>
  <c r="GS134" i="1"/>
  <c r="QR131" i="1"/>
  <c r="QR130" i="1"/>
  <c r="GS115" i="1"/>
  <c r="QS127" i="1"/>
  <c r="PH129" i="1"/>
  <c r="QQ27" i="1"/>
  <c r="SD50" i="1"/>
  <c r="SD46" i="1"/>
  <c r="SB222" i="1"/>
  <c r="SB19" i="1"/>
  <c r="QO483" i="1"/>
  <c r="GT490" i="1"/>
  <c r="SY489" i="1"/>
  <c r="IG490" i="1"/>
  <c r="TE493" i="1"/>
  <c r="PK485" i="1"/>
  <c r="TE458" i="1"/>
  <c r="QR459" i="1"/>
  <c r="PK479" i="1"/>
  <c r="PJ482" i="1"/>
  <c r="QB485" i="1"/>
  <c r="IG456" i="1"/>
  <c r="SY478" i="1"/>
  <c r="QS440" i="1"/>
  <c r="GS446" i="1"/>
  <c r="QO417" i="1"/>
  <c r="QS416" i="1"/>
  <c r="QC412" i="1"/>
  <c r="PL383" i="1"/>
  <c r="PK405" i="1"/>
  <c r="IF407" i="1"/>
  <c r="QR387" i="1"/>
  <c r="QO382" i="1"/>
  <c r="QR368" i="1"/>
  <c r="PJ372" i="1"/>
  <c r="PH364" i="1"/>
  <c r="QS356" i="1"/>
  <c r="TE335" i="1"/>
  <c r="GS381" i="1"/>
  <c r="SM316" i="1"/>
  <c r="QS321" i="1"/>
  <c r="PK335" i="1"/>
  <c r="QR301" i="1"/>
  <c r="PJ299" i="1"/>
  <c r="PL304" i="1"/>
  <c r="PJ273" i="1"/>
  <c r="PK282" i="1"/>
  <c r="QR268" i="1"/>
  <c r="QO254" i="1"/>
  <c r="PL217" i="1"/>
  <c r="QR234" i="1"/>
  <c r="QS227" i="1"/>
  <c r="QR231" i="1"/>
  <c r="QO227" i="1"/>
  <c r="QO219" i="1"/>
  <c r="QB219" i="1"/>
  <c r="PH199" i="1"/>
  <c r="QS209" i="1"/>
  <c r="PL187" i="1"/>
  <c r="PI167" i="1"/>
  <c r="QR139" i="1"/>
  <c r="QR122" i="1"/>
  <c r="PL112" i="1"/>
  <c r="PJ139" i="1"/>
  <c r="QS119" i="1"/>
  <c r="QR93" i="1"/>
  <c r="QO64" i="1"/>
  <c r="QS84" i="1"/>
  <c r="QO84" i="1"/>
  <c r="QR40" i="1"/>
  <c r="QO32" i="1"/>
  <c r="QQ29" i="1"/>
  <c r="SC25" i="1"/>
  <c r="SB60" i="1"/>
  <c r="SD202" i="1"/>
  <c r="QO21" i="1"/>
  <c r="SB22" i="1"/>
  <c r="SB12" i="1"/>
  <c r="SE22" i="1"/>
  <c r="GV493" i="1"/>
  <c r="PH493" i="1"/>
  <c r="QB489" i="1"/>
  <c r="QS439" i="1"/>
  <c r="QO423" i="1"/>
  <c r="PJ436" i="1"/>
  <c r="PK422" i="1"/>
  <c r="PL390" i="1"/>
  <c r="PK356" i="1"/>
  <c r="QR296" i="1"/>
  <c r="QS310" i="1"/>
  <c r="IG306" i="1"/>
  <c r="QO289" i="1"/>
  <c r="SY271" i="1"/>
  <c r="QO213" i="1"/>
  <c r="PI220" i="1"/>
  <c r="QS211" i="1"/>
  <c r="PK174" i="1"/>
  <c r="PH163" i="1"/>
  <c r="PK138" i="1"/>
  <c r="PJ107" i="1"/>
  <c r="QO94" i="1"/>
  <c r="PH91" i="1"/>
  <c r="QO88" i="1"/>
  <c r="SB24" i="1"/>
  <c r="SF30" i="1"/>
  <c r="SF26" i="1"/>
  <c r="SE23" i="1"/>
  <c r="SC18" i="1"/>
  <c r="SB99" i="1"/>
  <c r="SD28" i="1"/>
  <c r="SB14" i="1"/>
  <c r="SD18" i="1"/>
  <c r="PJ491" i="1"/>
  <c r="PH488" i="1"/>
  <c r="SM492" i="1"/>
  <c r="PI454" i="1"/>
  <c r="QR450" i="1"/>
  <c r="PM445" i="1"/>
  <c r="QO402" i="1"/>
  <c r="QB368" i="1"/>
  <c r="PJ396" i="1"/>
  <c r="IG343" i="1"/>
  <c r="PI383" i="1"/>
  <c r="PH365" i="1"/>
  <c r="PI347" i="1"/>
  <c r="PI320" i="1"/>
  <c r="PL283" i="1"/>
  <c r="SY283" i="1"/>
  <c r="SY247" i="1"/>
  <c r="PK230" i="1"/>
  <c r="QO221" i="1"/>
  <c r="PK211" i="1"/>
  <c r="PK222" i="1"/>
  <c r="PM203" i="1"/>
  <c r="GS154" i="1"/>
  <c r="QB167" i="1"/>
  <c r="PL174" i="1"/>
  <c r="PJ150" i="1"/>
  <c r="TE142" i="1"/>
  <c r="PJ163" i="1"/>
  <c r="IG112" i="1"/>
  <c r="PI93" i="1"/>
  <c r="PI118" i="1"/>
  <c r="QS57" i="1"/>
  <c r="SC28" i="1"/>
  <c r="SC20" i="1"/>
  <c r="SF12" i="1"/>
  <c r="SE63" i="1"/>
  <c r="SB13" i="1"/>
  <c r="SE19" i="1"/>
  <c r="SD12" i="1"/>
  <c r="TE494" i="1"/>
  <c r="GU490" i="1"/>
  <c r="QO491" i="1"/>
  <c r="PH477" i="1"/>
  <c r="QR449" i="1"/>
  <c r="QS448" i="1"/>
  <c r="QR433" i="1"/>
  <c r="QS425" i="1"/>
  <c r="PH451" i="1"/>
  <c r="IF436" i="1"/>
  <c r="IG440" i="1"/>
  <c r="QO419" i="1"/>
  <c r="SM361" i="1"/>
  <c r="PH418" i="1"/>
  <c r="PI411" i="1"/>
  <c r="PJ379" i="1"/>
  <c r="QC407" i="1"/>
  <c r="PH411" i="1"/>
  <c r="PI380" i="1"/>
  <c r="PK366" i="1"/>
  <c r="PL346" i="1"/>
  <c r="QC355" i="1"/>
  <c r="QO339" i="1"/>
  <c r="QO330" i="1"/>
  <c r="PK330" i="1"/>
  <c r="QO312" i="1"/>
  <c r="QR322" i="1"/>
  <c r="PK311" i="1"/>
  <c r="QS295" i="1"/>
  <c r="QC289" i="1"/>
  <c r="QR272" i="1"/>
  <c r="PK273" i="1"/>
  <c r="QR250" i="1"/>
  <c r="PI259" i="1"/>
  <c r="PL245" i="1"/>
  <c r="QO248" i="1"/>
  <c r="IG217" i="1"/>
  <c r="GS236" i="1"/>
  <c r="QO222" i="1"/>
  <c r="PI229" i="1"/>
  <c r="QR206" i="1"/>
  <c r="SY128" i="1"/>
  <c r="QS191" i="1"/>
  <c r="PH184" i="1"/>
  <c r="PJ166" i="1"/>
  <c r="QR149" i="1"/>
  <c r="PI147" i="1"/>
  <c r="QS123" i="1"/>
  <c r="QR126" i="1"/>
  <c r="QC126" i="1"/>
  <c r="QB130" i="1"/>
  <c r="GS104" i="1"/>
  <c r="QO113" i="1"/>
  <c r="QS94" i="1"/>
  <c r="PM128" i="1"/>
  <c r="QO110" i="1"/>
  <c r="PK91" i="1"/>
  <c r="IG127" i="1"/>
  <c r="SY97" i="1"/>
  <c r="QO72" i="1"/>
  <c r="QO60" i="1"/>
  <c r="QO82" i="1"/>
  <c r="QO47" i="1"/>
  <c r="QO63" i="1"/>
  <c r="SB26" i="1"/>
  <c r="QN27" i="1"/>
  <c r="SC52" i="1"/>
  <c r="SF37" i="1"/>
  <c r="SB72" i="1"/>
  <c r="SC145" i="1"/>
  <c r="SD188" i="1"/>
  <c r="SD283" i="1"/>
  <c r="SB311" i="1"/>
  <c r="QS492" i="1"/>
  <c r="GX491" i="1"/>
  <c r="PH450" i="1"/>
  <c r="PI458" i="1"/>
  <c r="PJ446" i="1"/>
  <c r="HA493" i="1"/>
  <c r="QO450" i="1"/>
  <c r="IF459" i="1"/>
  <c r="PK451" i="1"/>
  <c r="IF441" i="1"/>
  <c r="GW494" i="1"/>
  <c r="GZ492" i="1"/>
  <c r="QR487" i="1"/>
  <c r="IG481" i="1"/>
  <c r="PJ489" i="1"/>
  <c r="PH491" i="1"/>
  <c r="TE450" i="1"/>
  <c r="QS460" i="1"/>
  <c r="PL486" i="1"/>
  <c r="QS453" i="1"/>
  <c r="GR459" i="1"/>
  <c r="QS445" i="1"/>
  <c r="PK459" i="1"/>
  <c r="QO440" i="1"/>
  <c r="QS434" i="1"/>
  <c r="PH456" i="1"/>
  <c r="QB450" i="1"/>
  <c r="IF422" i="1"/>
  <c r="GS382" i="1"/>
  <c r="QR372" i="1"/>
  <c r="QR365" i="1"/>
  <c r="IF345" i="1"/>
  <c r="QR332" i="1"/>
  <c r="QR325" i="1"/>
  <c r="PI328" i="1"/>
  <c r="PI334" i="1"/>
  <c r="SY287" i="1"/>
  <c r="QS297" i="1"/>
  <c r="PM291" i="1"/>
  <c r="QS299" i="1"/>
  <c r="PI271" i="1"/>
  <c r="QO282" i="1"/>
  <c r="GR263" i="1"/>
  <c r="GR231" i="1"/>
  <c r="QR218" i="1"/>
  <c r="PK218" i="1"/>
  <c r="PM185" i="1"/>
  <c r="SM189" i="1"/>
  <c r="QS201" i="1"/>
  <c r="PK190" i="1"/>
  <c r="QO153" i="1"/>
  <c r="QS160" i="1"/>
  <c r="IF170" i="1"/>
  <c r="PH165" i="1"/>
  <c r="QR147" i="1"/>
  <c r="QS124" i="1"/>
  <c r="PH151" i="1"/>
  <c r="QS133" i="1"/>
  <c r="QR117" i="1"/>
  <c r="QS111" i="1"/>
  <c r="GS86" i="1"/>
  <c r="QO111" i="1"/>
  <c r="PK97" i="1"/>
  <c r="QR86" i="1"/>
  <c r="QR62" i="1"/>
  <c r="QO52" i="1"/>
  <c r="QR64" i="1"/>
  <c r="SB16" i="1"/>
  <c r="SF18" i="1"/>
  <c r="SB20" i="1"/>
  <c r="SD57" i="1"/>
  <c r="SE58" i="1"/>
  <c r="SD54" i="1"/>
  <c r="SB91" i="1"/>
  <c r="SC121" i="1"/>
  <c r="SC154" i="1"/>
  <c r="SB165" i="1"/>
  <c r="SC240" i="1"/>
  <c r="SC250" i="1"/>
  <c r="SD262" i="1"/>
  <c r="SC324" i="1"/>
  <c r="SC391" i="1"/>
  <c r="SC447" i="1"/>
  <c r="SC450" i="1"/>
  <c r="SD451" i="1"/>
  <c r="PM396" i="1"/>
  <c r="QS371" i="1"/>
  <c r="QO340" i="1"/>
  <c r="QS341" i="1"/>
  <c r="PK346" i="1"/>
  <c r="QO311" i="1"/>
  <c r="QC300" i="1"/>
  <c r="QO290" i="1"/>
  <c r="IF304" i="1"/>
  <c r="PH276" i="1"/>
  <c r="PI278" i="1"/>
  <c r="QC271" i="1"/>
  <c r="PH271" i="1"/>
  <c r="GS247" i="1"/>
  <c r="PM248" i="1"/>
  <c r="QO236" i="1"/>
  <c r="GS201" i="1"/>
  <c r="IG202" i="1"/>
  <c r="PJ220" i="1"/>
  <c r="PL242" i="1"/>
  <c r="PJ186" i="1"/>
  <c r="PL179" i="1"/>
  <c r="QO161" i="1"/>
  <c r="PM133" i="1"/>
  <c r="GR107" i="1"/>
  <c r="PJ113" i="1"/>
  <c r="QR75" i="1"/>
  <c r="SF22" i="1"/>
  <c r="SE15" i="1"/>
  <c r="QN29" i="1"/>
  <c r="SD34" i="1"/>
  <c r="SF53" i="1"/>
  <c r="SD74" i="1"/>
  <c r="SD201" i="1"/>
  <c r="SD224" i="1"/>
  <c r="SD256" i="1"/>
  <c r="SC316" i="1"/>
  <c r="SD365" i="1"/>
  <c r="SD387" i="1"/>
  <c r="SC465" i="1"/>
  <c r="SD25" i="1"/>
  <c r="QS442" i="1"/>
  <c r="PH459" i="1"/>
  <c r="PI492" i="1"/>
  <c r="GS487" i="1"/>
  <c r="QO454" i="1"/>
  <c r="PL439" i="1"/>
  <c r="QS409" i="1"/>
  <c r="PH380" i="1"/>
  <c r="PL371" i="1"/>
  <c r="GS360" i="1"/>
  <c r="QO331" i="1"/>
  <c r="QS339" i="1"/>
  <c r="PL342" i="1"/>
  <c r="PJ357" i="1"/>
  <c r="PH332" i="1"/>
  <c r="QO258" i="1"/>
  <c r="PL260" i="1"/>
  <c r="GR273" i="1"/>
  <c r="TE255" i="1"/>
  <c r="PK272" i="1"/>
  <c r="PH273" i="1"/>
  <c r="PK221" i="1"/>
  <c r="PJ228" i="1"/>
  <c r="QR181" i="1"/>
  <c r="QO169" i="1"/>
  <c r="PM169" i="1"/>
  <c r="PL131" i="1"/>
  <c r="QB122" i="1"/>
  <c r="PI126" i="1"/>
  <c r="QO133" i="1"/>
  <c r="PH133" i="1"/>
  <c r="QS96" i="1"/>
  <c r="GR78" i="1"/>
  <c r="PH111" i="1"/>
  <c r="SB23" i="1"/>
  <c r="SC14" i="1"/>
  <c r="SC29" i="1"/>
  <c r="SD357" i="1"/>
  <c r="SD20" i="1"/>
  <c r="QR25" i="1"/>
  <c r="SE13" i="1"/>
  <c r="K35" i="2"/>
  <c r="GZ490" i="1"/>
  <c r="GW491" i="1"/>
  <c r="GY492" i="1"/>
  <c r="PJ490" i="1"/>
  <c r="PM490" i="1"/>
  <c r="GS493" i="1"/>
  <c r="PI489" i="1"/>
  <c r="QQ489" i="1"/>
  <c r="QP489" i="1"/>
  <c r="QN489" i="1"/>
  <c r="QS487" i="1"/>
  <c r="GU486" i="1"/>
  <c r="PK488" i="1"/>
  <c r="QB491" i="1"/>
  <c r="PJ486" i="1"/>
  <c r="SY488" i="1"/>
  <c r="PJ488" i="1"/>
  <c r="PI482" i="1"/>
  <c r="QS484" i="1"/>
  <c r="QC486" i="1"/>
  <c r="IG486" i="1"/>
  <c r="GS486" i="1"/>
  <c r="QO484" i="1"/>
  <c r="QS486" i="1"/>
  <c r="GU485" i="1"/>
  <c r="PL484" i="1"/>
  <c r="SM484" i="1"/>
  <c r="SY482" i="1"/>
  <c r="PI480" i="1"/>
  <c r="QO485" i="1"/>
  <c r="PJ485" i="1"/>
  <c r="GY480" i="1"/>
  <c r="PM483" i="1"/>
  <c r="GW465" i="1"/>
  <c r="IF481" i="1"/>
  <c r="GW478" i="1"/>
  <c r="TE481" i="1"/>
  <c r="QC480" i="1"/>
  <c r="QO478" i="1"/>
  <c r="TE480" i="1"/>
  <c r="GT478" i="1"/>
  <c r="IG478" i="1"/>
  <c r="HA459" i="1"/>
  <c r="GS477" i="1"/>
  <c r="TE477" i="1"/>
  <c r="QC458" i="1"/>
  <c r="IG458" i="1"/>
  <c r="GS458" i="1"/>
  <c r="PL477" i="1"/>
  <c r="IG460" i="1"/>
  <c r="GS460" i="1"/>
  <c r="QC460" i="1"/>
  <c r="PM458" i="1"/>
  <c r="GT465" i="1"/>
  <c r="SM458" i="1"/>
  <c r="QO457" i="1"/>
  <c r="PI450" i="1"/>
  <c r="GS456" i="1"/>
  <c r="PJ453" i="1"/>
  <c r="QR460" i="1"/>
  <c r="GX451" i="1"/>
  <c r="IF460" i="1"/>
  <c r="PI455" i="1"/>
  <c r="PH449" i="1"/>
  <c r="QR448" i="1"/>
  <c r="QC457" i="1"/>
  <c r="GS457" i="1"/>
  <c r="IG457" i="1"/>
  <c r="QR454" i="1"/>
  <c r="GW443" i="1"/>
  <c r="QB447" i="1"/>
  <c r="IF447" i="1"/>
  <c r="GR447" i="1"/>
  <c r="QS454" i="1"/>
  <c r="PM450" i="1"/>
  <c r="SY448" i="1"/>
  <c r="QC448" i="1"/>
  <c r="IG448" i="1"/>
  <c r="GS448" i="1"/>
  <c r="GV442" i="1"/>
  <c r="SY456" i="1"/>
  <c r="QC453" i="1"/>
  <c r="TE449" i="1"/>
  <c r="TE455" i="1"/>
  <c r="SY453" i="1"/>
  <c r="QC446" i="1"/>
  <c r="QQ443" i="1"/>
  <c r="QP443" i="1"/>
  <c r="QN443" i="1"/>
  <c r="HA442" i="1"/>
  <c r="TE446" i="1"/>
  <c r="PL445" i="1"/>
  <c r="SM442" i="1"/>
  <c r="QB441" i="1"/>
  <c r="GT439" i="1"/>
  <c r="HA435" i="1"/>
  <c r="QO447" i="1"/>
  <c r="QQ445" i="1"/>
  <c r="QP445" i="1"/>
  <c r="QN445" i="1"/>
  <c r="PM443" i="1"/>
  <c r="GY436" i="1"/>
  <c r="QQ439" i="1"/>
  <c r="QP439" i="1"/>
  <c r="QN439" i="1"/>
  <c r="QC438" i="1"/>
  <c r="IG438" i="1"/>
  <c r="GS438" i="1"/>
  <c r="PK435" i="1"/>
  <c r="SM447" i="1"/>
  <c r="GT440" i="1"/>
  <c r="QQ436" i="1"/>
  <c r="QP436" i="1"/>
  <c r="QN436" i="1"/>
  <c r="QS437" i="1"/>
  <c r="SY437" i="1"/>
  <c r="TE437" i="1"/>
  <c r="SM437" i="1"/>
  <c r="PI434" i="1"/>
  <c r="SM440" i="1"/>
  <c r="SM435" i="1"/>
  <c r="PM433" i="1"/>
  <c r="HA430" i="1"/>
  <c r="PH436" i="1"/>
  <c r="PH433" i="1"/>
  <c r="QC424" i="1"/>
  <c r="PI422" i="1"/>
  <c r="GX430" i="1"/>
  <c r="PJ424" i="1"/>
  <c r="SY438" i="1"/>
  <c r="QB437" i="1"/>
  <c r="GR437" i="1"/>
  <c r="IF437" i="1"/>
  <c r="QC435" i="1"/>
  <c r="IG435" i="1"/>
  <c r="GS435" i="1"/>
  <c r="IG424" i="1"/>
  <c r="PK423" i="1"/>
  <c r="PH437" i="1"/>
  <c r="TE422" i="1"/>
  <c r="GY419" i="1"/>
  <c r="PL414" i="1"/>
  <c r="SM424" i="1"/>
  <c r="TE421" i="1"/>
  <c r="SM421" i="1"/>
  <c r="SY421" i="1"/>
  <c r="QC420" i="1"/>
  <c r="PM421" i="1"/>
  <c r="QQ418" i="1"/>
  <c r="QP418" i="1"/>
  <c r="QN418" i="1"/>
  <c r="GV416" i="1"/>
  <c r="PI416" i="1"/>
  <c r="TE430" i="1"/>
  <c r="IG420" i="1"/>
  <c r="QO418" i="1"/>
  <c r="PM415" i="1"/>
  <c r="TE416" i="1"/>
  <c r="GT414" i="1"/>
  <c r="GV407" i="1"/>
  <c r="PL419" i="1"/>
  <c r="GV412" i="1"/>
  <c r="GZ408" i="1"/>
  <c r="QP406" i="1"/>
  <c r="QN406" i="1"/>
  <c r="QQ406" i="1"/>
  <c r="PM418" i="1"/>
  <c r="GR414" i="1"/>
  <c r="QQ411" i="1"/>
  <c r="QP411" i="1"/>
  <c r="QN411" i="1"/>
  <c r="PH407" i="1"/>
  <c r="TE417" i="1"/>
  <c r="SM418" i="1"/>
  <c r="PM412" i="1"/>
  <c r="SY408" i="1"/>
  <c r="PM407" i="1"/>
  <c r="PH405" i="1"/>
  <c r="QC397" i="1"/>
  <c r="IG397" i="1"/>
  <c r="GS397" i="1"/>
  <c r="GR402" i="1"/>
  <c r="QB414" i="1"/>
  <c r="TE412" i="1"/>
  <c r="SM409" i="1"/>
  <c r="PK407" i="1"/>
  <c r="GY405" i="1"/>
  <c r="SY411" i="1"/>
  <c r="PJ403" i="1"/>
  <c r="GY402" i="1"/>
  <c r="QO411" i="1"/>
  <c r="IG403" i="1"/>
  <c r="GX402" i="1"/>
  <c r="QQ396" i="1"/>
  <c r="QP396" i="1"/>
  <c r="QN396" i="1"/>
  <c r="PM410" i="1"/>
  <c r="QB407" i="1"/>
  <c r="PM397" i="1"/>
  <c r="HA384" i="1"/>
  <c r="PM402" i="1"/>
  <c r="QQ392" i="1"/>
  <c r="QP392" i="1"/>
  <c r="QN392" i="1"/>
  <c r="GZ384" i="1"/>
  <c r="SM403" i="1"/>
  <c r="PH383" i="1"/>
  <c r="PM404" i="1"/>
  <c r="GS385" i="1"/>
  <c r="IG383" i="1"/>
  <c r="GS383" i="1"/>
  <c r="QC383" i="1"/>
  <c r="PL392" i="1"/>
  <c r="QC391" i="1"/>
  <c r="IG391" i="1"/>
  <c r="GS391" i="1"/>
  <c r="GW384" i="1"/>
  <c r="QN403" i="1"/>
  <c r="QQ403" i="1"/>
  <c r="QP403" i="1"/>
  <c r="PK398" i="1"/>
  <c r="PK387" i="1"/>
  <c r="QQ398" i="1"/>
  <c r="QP398" i="1"/>
  <c r="QN398" i="1"/>
  <c r="TE392" i="1"/>
  <c r="HA390" i="1"/>
  <c r="GW383" i="1"/>
  <c r="PM383" i="1"/>
  <c r="PL391" i="1"/>
  <c r="GV382" i="1"/>
  <c r="PK361" i="1"/>
  <c r="QO387" i="1"/>
  <c r="SY383" i="1"/>
  <c r="GU382" i="1"/>
  <c r="GZ365" i="1"/>
  <c r="GV361" i="1"/>
  <c r="PI361" i="1"/>
  <c r="QO384" i="1"/>
  <c r="GY371" i="1"/>
  <c r="QB367" i="1"/>
  <c r="IF367" i="1"/>
  <c r="GR367" i="1"/>
  <c r="GX365" i="1"/>
  <c r="QC369" i="1"/>
  <c r="IG369" i="1"/>
  <c r="GS369" i="1"/>
  <c r="GW365" i="1"/>
  <c r="QS361" i="1"/>
  <c r="PJ383" i="1"/>
  <c r="GT381" i="1"/>
  <c r="IF372" i="1"/>
  <c r="GZ369" i="1"/>
  <c r="QQ367" i="1"/>
  <c r="QP367" i="1"/>
  <c r="QN367" i="1"/>
  <c r="PH363" i="1"/>
  <c r="PK391" i="1"/>
  <c r="PM384" i="1"/>
  <c r="GY369" i="1"/>
  <c r="GT368" i="1"/>
  <c r="GV362" i="1"/>
  <c r="SM380" i="1"/>
  <c r="PL357" i="1"/>
  <c r="QO380" i="1"/>
  <c r="PL369" i="1"/>
  <c r="PM367" i="1"/>
  <c r="PM364" i="1"/>
  <c r="GT359" i="1"/>
  <c r="GV355" i="1"/>
  <c r="QB347" i="1"/>
  <c r="IF347" i="1"/>
  <c r="GR347" i="1"/>
  <c r="SY369" i="1"/>
  <c r="GZ356" i="1"/>
  <c r="GX354" i="1"/>
  <c r="GT346" i="1"/>
  <c r="GZ344" i="1"/>
  <c r="SY372" i="1"/>
  <c r="PI348" i="1"/>
  <c r="PJ345" i="1"/>
  <c r="GY344" i="1"/>
  <c r="GZ341" i="1"/>
  <c r="PM360" i="1"/>
  <c r="PL379" i="1"/>
  <c r="PJ361" i="1"/>
  <c r="PI354" i="1"/>
  <c r="GX352" i="1"/>
  <c r="PK381" i="1"/>
  <c r="PM379" i="1"/>
  <c r="HA357" i="1"/>
  <c r="QQ346" i="1"/>
  <c r="QP346" i="1"/>
  <c r="QN346" i="1"/>
  <c r="QR361" i="1"/>
  <c r="QB357" i="1"/>
  <c r="PJ352" i="1"/>
  <c r="PL355" i="1"/>
  <c r="GU339" i="1"/>
  <c r="GW331" i="1"/>
  <c r="GR324" i="1"/>
  <c r="TE355" i="1"/>
  <c r="QC348" i="1"/>
  <c r="PJ342" i="1"/>
  <c r="QB335" i="1"/>
  <c r="IF335" i="1"/>
  <c r="GR335" i="1"/>
  <c r="SM348" i="1"/>
  <c r="PH346" i="1"/>
  <c r="TE343" i="1"/>
  <c r="GU331" i="1"/>
  <c r="IG329" i="1"/>
  <c r="GS329" i="1"/>
  <c r="QC329" i="1"/>
  <c r="GW325" i="1"/>
  <c r="SY352" i="1"/>
  <c r="GX327" i="1"/>
  <c r="SY357" i="1"/>
  <c r="QO354" i="1"/>
  <c r="QN347" i="1"/>
  <c r="QQ347" i="1"/>
  <c r="QP347" i="1"/>
  <c r="TE344" i="1"/>
  <c r="PH341" i="1"/>
  <c r="GW332" i="1"/>
  <c r="PK354" i="1"/>
  <c r="TE347" i="1"/>
  <c r="SY345" i="1"/>
  <c r="GW339" i="1"/>
  <c r="GZ338" i="1"/>
  <c r="QC333" i="1"/>
  <c r="IG333" i="1"/>
  <c r="GS333" i="1"/>
  <c r="GR330" i="1"/>
  <c r="PH356" i="1"/>
  <c r="PL354" i="1"/>
  <c r="PM343" i="1"/>
  <c r="QQ331" i="1"/>
  <c r="QP331" i="1"/>
  <c r="QN331" i="1"/>
  <c r="SM335" i="1"/>
  <c r="PM334" i="1"/>
  <c r="QS327" i="1"/>
  <c r="GX323" i="1"/>
  <c r="GX318" i="1"/>
  <c r="GX311" i="1"/>
  <c r="PL338" i="1"/>
  <c r="QQ333" i="1"/>
  <c r="QP333" i="1"/>
  <c r="QN333" i="1"/>
  <c r="TE329" i="1"/>
  <c r="TE324" i="1"/>
  <c r="QB320" i="1"/>
  <c r="IF320" i="1"/>
  <c r="GR320" i="1"/>
  <c r="TE331" i="1"/>
  <c r="GR319" i="1"/>
  <c r="GS306" i="1"/>
  <c r="PI326" i="1"/>
  <c r="GZ312" i="1"/>
  <c r="GR323" i="1"/>
  <c r="GW310" i="1"/>
  <c r="PH329" i="1"/>
  <c r="PL327" i="1"/>
  <c r="HA321" i="1"/>
  <c r="GV320" i="1"/>
  <c r="IF306" i="1"/>
  <c r="GR306" i="1"/>
  <c r="QB306" i="1"/>
  <c r="TE333" i="1"/>
  <c r="SM327" i="1"/>
  <c r="PM326" i="1"/>
  <c r="PL309" i="1"/>
  <c r="QC328" i="1"/>
  <c r="PH320" i="1"/>
  <c r="HA301" i="1"/>
  <c r="IF322" i="1"/>
  <c r="GZ301" i="1"/>
  <c r="GR295" i="1"/>
  <c r="PI322" i="1"/>
  <c r="QC314" i="1"/>
  <c r="PJ307" i="1"/>
  <c r="PK321" i="1"/>
  <c r="PL310" i="1"/>
  <c r="GW307" i="1"/>
  <c r="PH297" i="1"/>
  <c r="PL293" i="1"/>
  <c r="PJ318" i="1"/>
  <c r="SM310" i="1"/>
  <c r="GY309" i="1"/>
  <c r="GY305" i="1"/>
  <c r="GX290" i="1"/>
  <c r="GZ297" i="1"/>
  <c r="QB293" i="1"/>
  <c r="QC290" i="1"/>
  <c r="TE320" i="1"/>
  <c r="PL316" i="1"/>
  <c r="QO314" i="1"/>
  <c r="PI307" i="1"/>
  <c r="QR298" i="1"/>
  <c r="PJ319" i="1"/>
  <c r="PI309" i="1"/>
  <c r="PJ306" i="1"/>
  <c r="GW300" i="1"/>
  <c r="QB295" i="1"/>
  <c r="GT293" i="1"/>
  <c r="GU290" i="1"/>
  <c r="QB285" i="1"/>
  <c r="IF285" i="1"/>
  <c r="GR285" i="1"/>
  <c r="GT279" i="1"/>
  <c r="SY293" i="1"/>
  <c r="PM290" i="1"/>
  <c r="QC287" i="1"/>
  <c r="IG287" i="1"/>
  <c r="GS287" i="1"/>
  <c r="PM299" i="1"/>
  <c r="PH290" i="1"/>
  <c r="PL298" i="1"/>
  <c r="GV289" i="1"/>
  <c r="GY287" i="1"/>
  <c r="IF284" i="1"/>
  <c r="GR284" i="1"/>
  <c r="QB284" i="1"/>
  <c r="IG275" i="1"/>
  <c r="TE298" i="1"/>
  <c r="SY296" i="1"/>
  <c r="QB290" i="1"/>
  <c r="QN289" i="1"/>
  <c r="QQ289" i="1"/>
  <c r="QP289" i="1"/>
  <c r="QC278" i="1"/>
  <c r="IG278" i="1"/>
  <c r="GS278" i="1"/>
  <c r="IG305" i="1"/>
  <c r="TE292" i="1"/>
  <c r="PL284" i="1"/>
  <c r="QO301" i="1"/>
  <c r="GX291" i="1"/>
  <c r="PH289" i="1"/>
  <c r="QB283" i="1"/>
  <c r="IF283" i="1"/>
  <c r="GR283" i="1"/>
  <c r="PL281" i="1"/>
  <c r="QC280" i="1"/>
  <c r="IG280" i="1"/>
  <c r="GS280" i="1"/>
  <c r="QC276" i="1"/>
  <c r="PL300" i="1"/>
  <c r="SM297" i="1"/>
  <c r="PL291" i="1"/>
  <c r="PI287" i="1"/>
  <c r="QC285" i="1"/>
  <c r="IG285" i="1"/>
  <c r="GS285" i="1"/>
  <c r="PK281" i="1"/>
  <c r="GZ274" i="1"/>
  <c r="GU271" i="1"/>
  <c r="GZ262" i="1"/>
  <c r="PH287" i="1"/>
  <c r="PH274" i="1"/>
  <c r="GW270" i="1"/>
  <c r="QC275" i="1"/>
  <c r="PH268" i="1"/>
  <c r="QQ273" i="1"/>
  <c r="QP273" i="1"/>
  <c r="QN273" i="1"/>
  <c r="IF271" i="1"/>
  <c r="GR271" i="1"/>
  <c r="QB271" i="1"/>
  <c r="GZ261" i="1"/>
  <c r="GX259" i="1"/>
  <c r="TE282" i="1"/>
  <c r="QS281" i="1"/>
  <c r="QB274" i="1"/>
  <c r="IG273" i="1"/>
  <c r="GS273" i="1"/>
  <c r="QC273" i="1"/>
  <c r="GR270" i="1"/>
  <c r="QB258" i="1"/>
  <c r="IF258" i="1"/>
  <c r="GR258" i="1"/>
  <c r="TE285" i="1"/>
  <c r="IG276" i="1"/>
  <c r="GS262" i="1"/>
  <c r="PI289" i="1"/>
  <c r="SM278" i="1"/>
  <c r="QS287" i="1"/>
  <c r="SM283" i="1"/>
  <c r="PJ281" i="1"/>
  <c r="PM279" i="1"/>
  <c r="HA274" i="1"/>
  <c r="PM258" i="1"/>
  <c r="GT255" i="1"/>
  <c r="GV249" i="1"/>
  <c r="GU244" i="1"/>
  <c r="TE272" i="1"/>
  <c r="QR263" i="1"/>
  <c r="SY273" i="1"/>
  <c r="PL263" i="1"/>
  <c r="GU254" i="1"/>
  <c r="IG252" i="1"/>
  <c r="GS252" i="1"/>
  <c r="QC252" i="1"/>
  <c r="GY250" i="1"/>
  <c r="PI246" i="1"/>
  <c r="GX245" i="1"/>
  <c r="GX265" i="1"/>
  <c r="GV262" i="1"/>
  <c r="IF260" i="1"/>
  <c r="GZ252" i="1"/>
  <c r="PJ248" i="1"/>
  <c r="IG261" i="1"/>
  <c r="PL257" i="1"/>
  <c r="GS248" i="1"/>
  <c r="HA246" i="1"/>
  <c r="QS269" i="1"/>
  <c r="TE260" i="1"/>
  <c r="PK258" i="1"/>
  <c r="PM249" i="1"/>
  <c r="SM270" i="1"/>
  <c r="SM266" i="1"/>
  <c r="TE257" i="1"/>
  <c r="PM274" i="1"/>
  <c r="GV257" i="1"/>
  <c r="PI255" i="1"/>
  <c r="GX254" i="1"/>
  <c r="GR250" i="1"/>
  <c r="IG247" i="1"/>
  <c r="PM252" i="1"/>
  <c r="PL244" i="1"/>
  <c r="GT234" i="1"/>
  <c r="GV228" i="1"/>
  <c r="GU223" i="1"/>
  <c r="GZ215" i="1"/>
  <c r="SY256" i="1"/>
  <c r="QO247" i="1"/>
  <c r="PH244" i="1"/>
  <c r="GZ237" i="1"/>
  <c r="GV233" i="1"/>
  <c r="GS228" i="1"/>
  <c r="GY224" i="1"/>
  <c r="GU220" i="1"/>
  <c r="GT214" i="1"/>
  <c r="PI248" i="1"/>
  <c r="PJ243" i="1"/>
  <c r="PJ242" i="1"/>
  <c r="IG240" i="1"/>
  <c r="GS240" i="1"/>
  <c r="QC240" i="1"/>
  <c r="GX232" i="1"/>
  <c r="GV230" i="1"/>
  <c r="GX224" i="1"/>
  <c r="GV222" i="1"/>
  <c r="GU217" i="1"/>
  <c r="PJ213" i="1"/>
  <c r="GY212" i="1"/>
  <c r="PH255" i="1"/>
  <c r="PL237" i="1"/>
  <c r="HA236" i="1"/>
  <c r="PL221" i="1"/>
  <c r="PK251" i="1"/>
  <c r="PL243" i="1"/>
  <c r="PH230" i="1"/>
  <c r="PH222" i="1"/>
  <c r="PH259" i="1"/>
  <c r="IF247" i="1"/>
  <c r="GU232" i="1"/>
  <c r="HA230" i="1"/>
  <c r="GR227" i="1"/>
  <c r="GV221" i="1"/>
  <c r="GV212" i="1"/>
  <c r="PM254" i="1"/>
  <c r="TE251" i="1"/>
  <c r="TE248" i="1"/>
  <c r="IF241" i="1"/>
  <c r="PI237" i="1"/>
  <c r="QC231" i="1"/>
  <c r="GT224" i="1"/>
  <c r="QQ220" i="1"/>
  <c r="QP220" i="1"/>
  <c r="QN220" i="1"/>
  <c r="QC219" i="1"/>
  <c r="IG219" i="1"/>
  <c r="GS219" i="1"/>
  <c r="GR215" i="1"/>
  <c r="GU212" i="1"/>
  <c r="SY243" i="1"/>
  <c r="TE243" i="1"/>
  <c r="SM243" i="1"/>
  <c r="QQ233" i="1"/>
  <c r="QP233" i="1"/>
  <c r="QN233" i="1"/>
  <c r="QC232" i="1"/>
  <c r="IG232" i="1"/>
  <c r="GS232" i="1"/>
  <c r="PM230" i="1"/>
  <c r="TE241" i="1"/>
  <c r="SY234" i="1"/>
  <c r="PL226" i="1"/>
  <c r="PJ224" i="1"/>
  <c r="SY221" i="1"/>
  <c r="IG242" i="1"/>
  <c r="PH237" i="1"/>
  <c r="QO224" i="1"/>
  <c r="PM221" i="1"/>
  <c r="GT203" i="1"/>
  <c r="HA197" i="1"/>
  <c r="QB192" i="1"/>
  <c r="IF192" i="1"/>
  <c r="GR192" i="1"/>
  <c r="GR186" i="1"/>
  <c r="GX182" i="1"/>
  <c r="PL241" i="1"/>
  <c r="PM234" i="1"/>
  <c r="QS226" i="1"/>
  <c r="IF208" i="1"/>
  <c r="GS205" i="1"/>
  <c r="GT199" i="1"/>
  <c r="IF197" i="1"/>
  <c r="GR197" i="1"/>
  <c r="QB197" i="1"/>
  <c r="HA194" i="1"/>
  <c r="GY192" i="1"/>
  <c r="GU188" i="1"/>
  <c r="GV185" i="1"/>
  <c r="GT183" i="1"/>
  <c r="PM242" i="1"/>
  <c r="PM239" i="1"/>
  <c r="SY231" i="1"/>
  <c r="PL219" i="1"/>
  <c r="PM217" i="1"/>
  <c r="GV207" i="1"/>
  <c r="IF205" i="1"/>
  <c r="GV198" i="1"/>
  <c r="IF196" i="1"/>
  <c r="GV190" i="1"/>
  <c r="IF188" i="1"/>
  <c r="TE237" i="1"/>
  <c r="TE228" i="1"/>
  <c r="SY224" i="1"/>
  <c r="PH185" i="1"/>
  <c r="SY223" i="1"/>
  <c r="SM220" i="1"/>
  <c r="SM218" i="1"/>
  <c r="PI214" i="1"/>
  <c r="PK206" i="1"/>
  <c r="PL194" i="1"/>
  <c r="PK235" i="1"/>
  <c r="SM219" i="1"/>
  <c r="SY213" i="1"/>
  <c r="QQ208" i="1"/>
  <c r="QP208" i="1"/>
  <c r="QN208" i="1"/>
  <c r="QC207" i="1"/>
  <c r="IG207" i="1"/>
  <c r="GS207" i="1"/>
  <c r="GT204" i="1"/>
  <c r="GW194" i="1"/>
  <c r="GU184" i="1"/>
  <c r="PK241" i="1"/>
  <c r="SY239" i="1"/>
  <c r="QQ235" i="1"/>
  <c r="QP235" i="1"/>
  <c r="QN235" i="1"/>
  <c r="SM230" i="1"/>
  <c r="PL210" i="1"/>
  <c r="QB207" i="1"/>
  <c r="IF207" i="1"/>
  <c r="GR207" i="1"/>
  <c r="QC195" i="1"/>
  <c r="IG195" i="1"/>
  <c r="GS195" i="1"/>
  <c r="QB190" i="1"/>
  <c r="IF190" i="1"/>
  <c r="GR190" i="1"/>
  <c r="QC187" i="1"/>
  <c r="IG187" i="1"/>
  <c r="GS187" i="1"/>
  <c r="QR209" i="1"/>
  <c r="PJ201" i="1"/>
  <c r="PH181" i="1"/>
  <c r="QB180" i="1"/>
  <c r="GR178" i="1"/>
  <c r="HA173" i="1"/>
  <c r="QB168" i="1"/>
  <c r="IF168" i="1"/>
  <c r="GR168" i="1"/>
  <c r="GR162" i="1"/>
  <c r="HA157" i="1"/>
  <c r="QB152" i="1"/>
  <c r="IF152" i="1"/>
  <c r="GR152" i="1"/>
  <c r="TE207" i="1"/>
  <c r="SY194" i="1"/>
  <c r="GR175" i="1"/>
  <c r="HA170" i="1"/>
  <c r="GW166" i="1"/>
  <c r="GU156" i="1"/>
  <c r="PM209" i="1"/>
  <c r="QS197" i="1"/>
  <c r="TE193" i="1"/>
  <c r="PL176" i="1"/>
  <c r="GX160" i="1"/>
  <c r="GV158" i="1"/>
  <c r="QQ202" i="1"/>
  <c r="QP202" i="1"/>
  <c r="QN202" i="1"/>
  <c r="PJ196" i="1"/>
  <c r="TE184" i="1"/>
  <c r="PH177" i="1"/>
  <c r="PL173" i="1"/>
  <c r="PK168" i="1"/>
  <c r="PL206" i="1"/>
  <c r="SM199" i="1"/>
  <c r="SM186" i="1"/>
  <c r="TE183" i="1"/>
  <c r="PL170" i="1"/>
  <c r="PH166" i="1"/>
  <c r="PI163" i="1"/>
  <c r="PI155" i="1"/>
  <c r="TE210" i="1"/>
  <c r="PM204" i="1"/>
  <c r="QR190" i="1"/>
  <c r="PJ187" i="1"/>
  <c r="QC185" i="1"/>
  <c r="SY182" i="1"/>
  <c r="GZ177" i="1"/>
  <c r="GU152" i="1"/>
  <c r="PM208" i="1"/>
  <c r="SY187" i="1"/>
  <c r="PJ183" i="1"/>
  <c r="PL180" i="1"/>
  <c r="QC175" i="1"/>
  <c r="QB166" i="1"/>
  <c r="IF166" i="1"/>
  <c r="GR166" i="1"/>
  <c r="QC159" i="1"/>
  <c r="QB154" i="1"/>
  <c r="QR208" i="1"/>
  <c r="TE204" i="1"/>
  <c r="PM201" i="1"/>
  <c r="QB196" i="1"/>
  <c r="TE192" i="1"/>
  <c r="PI186" i="1"/>
  <c r="IG180" i="1"/>
  <c r="GS180" i="1"/>
  <c r="QC180" i="1"/>
  <c r="QQ177" i="1"/>
  <c r="QP177" i="1"/>
  <c r="QN177" i="1"/>
  <c r="GV175" i="1"/>
  <c r="IF173" i="1"/>
  <c r="QC168" i="1"/>
  <c r="IG168" i="1"/>
  <c r="GS168" i="1"/>
  <c r="GR165" i="1"/>
  <c r="IG162" i="1"/>
  <c r="QR159" i="1"/>
  <c r="QC156" i="1"/>
  <c r="PJ151" i="1"/>
  <c r="QS179" i="1"/>
  <c r="PK171" i="1"/>
  <c r="PM162" i="1"/>
  <c r="SM151" i="1"/>
  <c r="HA144" i="1"/>
  <c r="QB123" i="1"/>
  <c r="IF123" i="1"/>
  <c r="GR123" i="1"/>
  <c r="SM156" i="1"/>
  <c r="PJ148" i="1"/>
  <c r="GU143" i="1"/>
  <c r="GT138" i="1"/>
  <c r="HA133" i="1"/>
  <c r="GW129" i="1"/>
  <c r="HA125" i="1"/>
  <c r="GW121" i="1"/>
  <c r="QO168" i="1"/>
  <c r="PM161" i="1"/>
  <c r="PI151" i="1"/>
  <c r="GX139" i="1"/>
  <c r="IF133" i="1"/>
  <c r="GR133" i="1"/>
  <c r="QB133" i="1"/>
  <c r="TE173" i="1"/>
  <c r="PM171" i="1"/>
  <c r="PK166" i="1"/>
  <c r="PK153" i="1"/>
  <c r="GT151" i="1"/>
  <c r="PH148" i="1"/>
  <c r="PJ134" i="1"/>
  <c r="GY133" i="1"/>
  <c r="GX128" i="1"/>
  <c r="PH124" i="1"/>
  <c r="SY179" i="1"/>
  <c r="IF175" i="1"/>
  <c r="TE171" i="1"/>
  <c r="PH157" i="1"/>
  <c r="SM154" i="1"/>
  <c r="QC148" i="1"/>
  <c r="IG148" i="1"/>
  <c r="GS148" i="1"/>
  <c r="GX141" i="1"/>
  <c r="GR137" i="1"/>
  <c r="HA132" i="1"/>
  <c r="GR129" i="1"/>
  <c r="QP125" i="1"/>
  <c r="QN125" i="1"/>
  <c r="QQ125" i="1"/>
  <c r="SY178" i="1"/>
  <c r="TE175" i="1"/>
  <c r="SM165" i="1"/>
  <c r="SM163" i="1"/>
  <c r="PJ160" i="1"/>
  <c r="GW149" i="1"/>
  <c r="GZ148" i="1"/>
  <c r="PK141" i="1"/>
  <c r="QC129" i="1"/>
  <c r="IG129" i="1"/>
  <c r="GS129" i="1"/>
  <c r="PK176" i="1"/>
  <c r="PM174" i="1"/>
  <c r="PH171" i="1"/>
  <c r="SM161" i="1"/>
  <c r="PM159" i="1"/>
  <c r="PI156" i="1"/>
  <c r="PH147" i="1"/>
  <c r="PI136" i="1"/>
  <c r="PH123" i="1"/>
  <c r="SY167" i="1"/>
  <c r="QR156" i="1"/>
  <c r="QS150" i="1"/>
  <c r="PL148" i="1"/>
  <c r="QQ140" i="1"/>
  <c r="QP140" i="1"/>
  <c r="QN140" i="1"/>
  <c r="QQ132" i="1"/>
  <c r="QP132" i="1"/>
  <c r="QN132" i="1"/>
  <c r="QC131" i="1"/>
  <c r="IG131" i="1"/>
  <c r="GS131" i="1"/>
  <c r="QC127" i="1"/>
  <c r="PI140" i="1"/>
  <c r="QR137" i="1"/>
  <c r="SM134" i="1"/>
  <c r="PK131" i="1"/>
  <c r="SM127" i="1"/>
  <c r="GU116" i="1"/>
  <c r="GZ109" i="1"/>
  <c r="GT103" i="1"/>
  <c r="GV97" i="1"/>
  <c r="SY143" i="1"/>
  <c r="IF130" i="1"/>
  <c r="QN123" i="1"/>
  <c r="QQ123" i="1"/>
  <c r="QP123" i="1"/>
  <c r="HA119" i="1"/>
  <c r="QB114" i="1"/>
  <c r="IF114" i="1"/>
  <c r="GR114" i="1"/>
  <c r="SY140" i="1"/>
  <c r="SY136" i="1"/>
  <c r="IF111" i="1"/>
  <c r="GR111" i="1"/>
  <c r="QB111" i="1"/>
  <c r="IF103" i="1"/>
  <c r="GR103" i="1"/>
  <c r="QB103" i="1"/>
  <c r="QN147" i="1"/>
  <c r="QQ147" i="1"/>
  <c r="QP147" i="1"/>
  <c r="PK142" i="1"/>
  <c r="SY133" i="1"/>
  <c r="PM130" i="1"/>
  <c r="TE125" i="1"/>
  <c r="SM121" i="1"/>
  <c r="GT118" i="1"/>
  <c r="GZ116" i="1"/>
  <c r="PL114" i="1"/>
  <c r="GY111" i="1"/>
  <c r="GT102" i="1"/>
  <c r="PI99" i="1"/>
  <c r="IG97" i="1"/>
  <c r="GS97" i="1"/>
  <c r="QC97" i="1"/>
  <c r="GZ92" i="1"/>
  <c r="PM149" i="1"/>
  <c r="PL136" i="1"/>
  <c r="QS130" i="1"/>
  <c r="GV117" i="1"/>
  <c r="GZ113" i="1"/>
  <c r="QP111" i="1"/>
  <c r="QN111" i="1"/>
  <c r="QQ111" i="1"/>
  <c r="GV109" i="1"/>
  <c r="GZ105" i="1"/>
  <c r="QP103" i="1"/>
  <c r="QN103" i="1"/>
  <c r="QQ103" i="1"/>
  <c r="HA102" i="1"/>
  <c r="GT91" i="1"/>
  <c r="SM146" i="1"/>
  <c r="QS141" i="1"/>
  <c r="PM138" i="1"/>
  <c r="SM131" i="1"/>
  <c r="QS122" i="1"/>
  <c r="PI101" i="1"/>
  <c r="GX100" i="1"/>
  <c r="QR98" i="1"/>
  <c r="GW95" i="1"/>
  <c r="IG93" i="1"/>
  <c r="GX92" i="1"/>
  <c r="QR90" i="1"/>
  <c r="QO122" i="1"/>
  <c r="QO115" i="1"/>
  <c r="PI106" i="1"/>
  <c r="QR95" i="1"/>
  <c r="QR148" i="1"/>
  <c r="PM120" i="1"/>
  <c r="QR116" i="1"/>
  <c r="QO112" i="1"/>
  <c r="PH106" i="1"/>
  <c r="TE118" i="1"/>
  <c r="QR115" i="1"/>
  <c r="PK102" i="1"/>
  <c r="QS92" i="1"/>
  <c r="QC89" i="1"/>
  <c r="GS89" i="1"/>
  <c r="IG89" i="1"/>
  <c r="GW83" i="1"/>
  <c r="GY77" i="1"/>
  <c r="SM100" i="1"/>
  <c r="GU70" i="1"/>
  <c r="GR65" i="1"/>
  <c r="SY119" i="1"/>
  <c r="PJ94" i="1"/>
  <c r="GV80" i="1"/>
  <c r="IF78" i="1"/>
  <c r="GW77" i="1"/>
  <c r="GZ68" i="1"/>
  <c r="GV64" i="1"/>
  <c r="SM109" i="1"/>
  <c r="QN101" i="1"/>
  <c r="QQ101" i="1"/>
  <c r="QP101" i="1"/>
  <c r="PM116" i="1"/>
  <c r="TE110" i="1"/>
  <c r="QN106" i="1"/>
  <c r="QQ106" i="1"/>
  <c r="QP106" i="1"/>
  <c r="PM101" i="1"/>
  <c r="SM91" i="1"/>
  <c r="PI95" i="1"/>
  <c r="GT85" i="1"/>
  <c r="GU74" i="1"/>
  <c r="HA72" i="1"/>
  <c r="PI105" i="1"/>
  <c r="PI54" i="1"/>
  <c r="GP504" i="1"/>
  <c r="QE14" i="1"/>
  <c r="HL435" i="1"/>
  <c r="QI433" i="1"/>
  <c r="OZ499" i="1"/>
  <c r="GX492" i="1"/>
  <c r="QQ494" i="1"/>
  <c r="QP494" i="1"/>
  <c r="QN494" i="1"/>
  <c r="SY491" i="1"/>
  <c r="QS490" i="1"/>
  <c r="QC493" i="1"/>
  <c r="GU487" i="1"/>
  <c r="QC492" i="1"/>
  <c r="GY488" i="1"/>
  <c r="TE492" i="1"/>
  <c r="PH487" i="1"/>
  <c r="QC490" i="1"/>
  <c r="IF489" i="1"/>
  <c r="QB488" i="1"/>
  <c r="QN486" i="1"/>
  <c r="QQ486" i="1"/>
  <c r="QP486" i="1"/>
  <c r="SM488" i="1"/>
  <c r="PI484" i="1"/>
  <c r="QO488" i="1"/>
  <c r="PI488" i="1"/>
  <c r="HA483" i="1"/>
  <c r="QQ484" i="1"/>
  <c r="QP484" i="1"/>
  <c r="QN484" i="1"/>
  <c r="QR484" i="1"/>
  <c r="PH483" i="1"/>
  <c r="TE484" i="1"/>
  <c r="PM482" i="1"/>
  <c r="PJ484" i="1"/>
  <c r="GS479" i="1"/>
  <c r="PM480" i="1"/>
  <c r="QQ480" i="1"/>
  <c r="QP480" i="1"/>
  <c r="QN480" i="1"/>
  <c r="GT477" i="1"/>
  <c r="PH478" i="1"/>
  <c r="PK480" i="1"/>
  <c r="QS478" i="1"/>
  <c r="SM481" i="1"/>
  <c r="SY480" i="1"/>
  <c r="PM478" i="1"/>
  <c r="PH481" i="1"/>
  <c r="QC478" i="1"/>
  <c r="GT459" i="1"/>
  <c r="PK477" i="1"/>
  <c r="QC463" i="1"/>
  <c r="IG463" i="1"/>
  <c r="GS463" i="1"/>
  <c r="QC459" i="1"/>
  <c r="IG459" i="1"/>
  <c r="GS459" i="1"/>
  <c r="IG477" i="1"/>
  <c r="QB463" i="1"/>
  <c r="IF463" i="1"/>
  <c r="GR463" i="1"/>
  <c r="QS477" i="1"/>
  <c r="QO463" i="1"/>
  <c r="PK465" i="1"/>
  <c r="GZ460" i="1"/>
  <c r="QS457" i="1"/>
  <c r="QB455" i="1"/>
  <c r="IF455" i="1"/>
  <c r="GR455" i="1"/>
  <c r="GU456" i="1"/>
  <c r="GR450" i="1"/>
  <c r="PJ459" i="1"/>
  <c r="GT456" i="1"/>
  <c r="GZ454" i="1"/>
  <c r="PH457" i="1"/>
  <c r="QR455" i="1"/>
  <c r="PH453" i="1"/>
  <c r="QR451" i="1"/>
  <c r="PK454" i="1"/>
  <c r="GU451" i="1"/>
  <c r="QS449" i="1"/>
  <c r="PJ448" i="1"/>
  <c r="QS455" i="1"/>
  <c r="PJ454" i="1"/>
  <c r="GT451" i="1"/>
  <c r="PI453" i="1"/>
  <c r="GZ442" i="1"/>
  <c r="PK449" i="1"/>
  <c r="PL455" i="1"/>
  <c r="SY450" i="1"/>
  <c r="SM448" i="1"/>
  <c r="QP444" i="1"/>
  <c r="QN444" i="1"/>
  <c r="QQ444" i="1"/>
  <c r="SM456" i="1"/>
  <c r="QR453" i="1"/>
  <c r="SY449" i="1"/>
  <c r="PM446" i="1"/>
  <c r="SY455" i="1"/>
  <c r="PI447" i="1"/>
  <c r="PM453" i="1"/>
  <c r="PJ450" i="1"/>
  <c r="QP448" i="1"/>
  <c r="QN448" i="1"/>
  <c r="QQ448" i="1"/>
  <c r="PL443" i="1"/>
  <c r="QC442" i="1"/>
  <c r="IG442" i="1"/>
  <c r="GS442" i="1"/>
  <c r="GU441" i="1"/>
  <c r="TE442" i="1"/>
  <c r="GR441" i="1"/>
  <c r="GW438" i="1"/>
  <c r="PJ447" i="1"/>
  <c r="PM444" i="1"/>
  <c r="PJ440" i="1"/>
  <c r="QR440" i="1"/>
  <c r="PM447" i="1"/>
  <c r="TL447" i="1" s="1"/>
  <c r="GV435" i="1"/>
  <c r="PK442" i="1"/>
  <c r="PL441" i="1"/>
  <c r="PM437" i="1"/>
  <c r="TL437" i="1" s="1"/>
  <c r="PK434" i="1"/>
  <c r="PM440" i="1"/>
  <c r="QO435" i="1"/>
  <c r="QN437" i="1"/>
  <c r="QQ437" i="1"/>
  <c r="QP437" i="1"/>
  <c r="TE434" i="1"/>
  <c r="SM434" i="1"/>
  <c r="SY434" i="1"/>
  <c r="IG430" i="1"/>
  <c r="GS430" i="1"/>
  <c r="QC430" i="1"/>
  <c r="GW422" i="1"/>
  <c r="QO430" i="1"/>
  <c r="QB422" i="1"/>
  <c r="PJ433" i="1"/>
  <c r="GY434" i="1"/>
  <c r="PL440" i="1"/>
  <c r="PL438" i="1"/>
  <c r="PL423" i="1"/>
  <c r="PL434" i="1"/>
  <c r="PI425" i="1"/>
  <c r="SY422" i="1"/>
  <c r="GT418" i="1"/>
  <c r="PH415" i="1"/>
  <c r="PM424" i="1"/>
  <c r="TL424" i="1" s="1"/>
  <c r="GX421" i="1"/>
  <c r="QO433" i="1"/>
  <c r="PI421" i="1"/>
  <c r="PH420" i="1"/>
  <c r="HA417" i="1"/>
  <c r="PM430" i="1"/>
  <c r="PM422" i="1"/>
  <c r="PM420" i="1"/>
  <c r="HA419" i="1"/>
  <c r="QC415" i="1"/>
  <c r="QB415" i="1"/>
  <c r="QB412" i="1"/>
  <c r="IF412" i="1"/>
  <c r="GR412" i="1"/>
  <c r="PK417" i="1"/>
  <c r="SY416" i="1"/>
  <c r="QN414" i="1"/>
  <c r="QQ414" i="1"/>
  <c r="QP414" i="1"/>
  <c r="GZ411" i="1"/>
  <c r="PH410" i="1"/>
  <c r="QB408" i="1"/>
  <c r="IF408" i="1"/>
  <c r="GR408" i="1"/>
  <c r="PL421" i="1"/>
  <c r="PL418" i="1"/>
  <c r="TK418" i="1" s="1"/>
  <c r="HA410" i="1"/>
  <c r="SY417" i="1"/>
  <c r="GZ414" i="1"/>
  <c r="SM408" i="1"/>
  <c r="GT405" i="1"/>
  <c r="GV396" i="1"/>
  <c r="GT402" i="1"/>
  <c r="PM408" i="1"/>
  <c r="SM414" i="1"/>
  <c r="TE409" i="1"/>
  <c r="SM411" i="1"/>
  <c r="QO396" i="1"/>
  <c r="QS398" i="1"/>
  <c r="GY396" i="1"/>
  <c r="PL405" i="1"/>
  <c r="QO398" i="1"/>
  <c r="PL410" i="1"/>
  <c r="QR407" i="1"/>
  <c r="PJ402" i="1"/>
  <c r="PH397" i="1"/>
  <c r="QR404" i="1"/>
  <c r="QC384" i="1"/>
  <c r="IG384" i="1"/>
  <c r="GS384" i="1"/>
  <c r="PI396" i="1"/>
  <c r="PJ391" i="1"/>
  <c r="QB384" i="1"/>
  <c r="IF384" i="1"/>
  <c r="GR384" i="1"/>
  <c r="TE403" i="1"/>
  <c r="PL397" i="1"/>
  <c r="PK392" i="1"/>
  <c r="GR391" i="1"/>
  <c r="GU385" i="1"/>
  <c r="PJ398" i="1"/>
  <c r="HA392" i="1"/>
  <c r="GY387" i="1"/>
  <c r="PM405" i="1"/>
  <c r="PL387" i="1"/>
  <c r="TE402" i="1"/>
  <c r="QO392" i="1"/>
  <c r="PI384" i="1"/>
  <c r="SY392" i="1"/>
  <c r="GX391" i="1"/>
  <c r="QC390" i="1"/>
  <c r="IG390" i="1"/>
  <c r="GS390" i="1"/>
  <c r="PH384" i="1"/>
  <c r="PM385" i="1"/>
  <c r="QB391" i="1"/>
  <c r="SM385" i="1"/>
  <c r="SM383" i="1"/>
  <c r="HA371" i="1"/>
  <c r="IF365" i="1"/>
  <c r="GR365" i="1"/>
  <c r="QB365" i="1"/>
  <c r="GY360" i="1"/>
  <c r="PH385" i="1"/>
  <c r="IG382" i="1"/>
  <c r="IF371" i="1"/>
  <c r="GR371" i="1"/>
  <c r="QB371" i="1"/>
  <c r="GX360" i="1"/>
  <c r="PJ363" i="1"/>
  <c r="PK390" i="1"/>
  <c r="PK384" i="1"/>
  <c r="GU372" i="1"/>
  <c r="QC361" i="1"/>
  <c r="IG361" i="1"/>
  <c r="GS361" i="1"/>
  <c r="QO379" i="1"/>
  <c r="GW371" i="1"/>
  <c r="QB369" i="1"/>
  <c r="IF369" i="1"/>
  <c r="GR369" i="1"/>
  <c r="HA366" i="1"/>
  <c r="IF363" i="1"/>
  <c r="HA381" i="1"/>
  <c r="PH372" i="1"/>
  <c r="GS365" i="1"/>
  <c r="HA363" i="1"/>
  <c r="PK359" i="1"/>
  <c r="PM380" i="1"/>
  <c r="TL380" i="1" s="1"/>
  <c r="PI346" i="1"/>
  <c r="GY342" i="1"/>
  <c r="PM369" i="1"/>
  <c r="SY364" i="1"/>
  <c r="PL362" i="1"/>
  <c r="IF356" i="1"/>
  <c r="GR356" i="1"/>
  <c r="QB356" i="1"/>
  <c r="IF344" i="1"/>
  <c r="GR344" i="1"/>
  <c r="QB344" i="1"/>
  <c r="GX342" i="1"/>
  <c r="PM372" i="1"/>
  <c r="QO357" i="1"/>
  <c r="GY356" i="1"/>
  <c r="IG348" i="1"/>
  <c r="GX347" i="1"/>
  <c r="IF341" i="1"/>
  <c r="GR341" i="1"/>
  <c r="QB341" i="1"/>
  <c r="QS359" i="1"/>
  <c r="GW356" i="1"/>
  <c r="IG354" i="1"/>
  <c r="PH345" i="1"/>
  <c r="SM363" i="1"/>
  <c r="IG357" i="1"/>
  <c r="GS357" i="1"/>
  <c r="QC357" i="1"/>
  <c r="HA345" i="1"/>
  <c r="QR360" i="1"/>
  <c r="PM342" i="1"/>
  <c r="TL342" i="1" s="1"/>
  <c r="PM340" i="1"/>
  <c r="GZ330" i="1"/>
  <c r="GT324" i="1"/>
  <c r="PM355" i="1"/>
  <c r="QC332" i="1"/>
  <c r="IG332" i="1"/>
  <c r="GS332" i="1"/>
  <c r="TE348" i="1"/>
  <c r="QB340" i="1"/>
  <c r="IF340" i="1"/>
  <c r="GR340" i="1"/>
  <c r="PH334" i="1"/>
  <c r="PL330" i="1"/>
  <c r="PJ328" i="1"/>
  <c r="GY327" i="1"/>
  <c r="SM352" i="1"/>
  <c r="QO347" i="1"/>
  <c r="GZ329" i="1"/>
  <c r="PM357" i="1"/>
  <c r="PJ355" i="1"/>
  <c r="SY346" i="1"/>
  <c r="SY344" i="1"/>
  <c r="GX339" i="1"/>
  <c r="SY347" i="1"/>
  <c r="PM345" i="1"/>
  <c r="QB338" i="1"/>
  <c r="IF338" i="1"/>
  <c r="GR338" i="1"/>
  <c r="GX334" i="1"/>
  <c r="GT330" i="1"/>
  <c r="GU327" i="1"/>
  <c r="QN354" i="1"/>
  <c r="QQ354" i="1"/>
  <c r="QP354" i="1"/>
  <c r="PM346" i="1"/>
  <c r="QB343" i="1"/>
  <c r="PJ340" i="1"/>
  <c r="HA330" i="1"/>
  <c r="GT327" i="1"/>
  <c r="QO325" i="1"/>
  <c r="GR316" i="1"/>
  <c r="HA310" i="1"/>
  <c r="SY329" i="1"/>
  <c r="PJ327" i="1"/>
  <c r="SY324" i="1"/>
  <c r="GW323" i="1"/>
  <c r="QC316" i="1"/>
  <c r="IG316" i="1"/>
  <c r="GS316" i="1"/>
  <c r="PM331" i="1"/>
  <c r="HA322" i="1"/>
  <c r="GT319" i="1"/>
  <c r="PH309" i="1"/>
  <c r="GU306" i="1"/>
  <c r="TE332" i="1"/>
  <c r="PH330" i="1"/>
  <c r="QR326" i="1"/>
  <c r="QC323" i="1"/>
  <c r="IG323" i="1"/>
  <c r="GS323" i="1"/>
  <c r="IF312" i="1"/>
  <c r="GR312" i="1"/>
  <c r="QB312" i="1"/>
  <c r="QB339" i="1"/>
  <c r="PJ335" i="1"/>
  <c r="PL331" i="1"/>
  <c r="PK328" i="1"/>
  <c r="PH324" i="1"/>
  <c r="IF323" i="1"/>
  <c r="PI318" i="1"/>
  <c r="GU308" i="1"/>
  <c r="PK338" i="1"/>
  <c r="QC321" i="1"/>
  <c r="IG321" i="1"/>
  <c r="GS321" i="1"/>
  <c r="QO315" i="1"/>
  <c r="QS311" i="1"/>
  <c r="SY333" i="1"/>
  <c r="TE327" i="1"/>
  <c r="QS326" i="1"/>
  <c r="QB321" i="1"/>
  <c r="IF321" i="1"/>
  <c r="GR321" i="1"/>
  <c r="QB318" i="1"/>
  <c r="IF318" i="1"/>
  <c r="GR318" i="1"/>
  <c r="PH323" i="1"/>
  <c r="QC322" i="1"/>
  <c r="QN310" i="1"/>
  <c r="QQ310" i="1"/>
  <c r="QP310" i="1"/>
  <c r="QC301" i="1"/>
  <c r="IG301" i="1"/>
  <c r="GS301" i="1"/>
  <c r="PI321" i="1"/>
  <c r="PJ308" i="1"/>
  <c r="PJ305" i="1"/>
  <c r="GS300" i="1"/>
  <c r="GT295" i="1"/>
  <c r="QS322" i="1"/>
  <c r="QQ321" i="1"/>
  <c r="QP321" i="1"/>
  <c r="QN321" i="1"/>
  <c r="PL315" i="1"/>
  <c r="SM311" i="1"/>
  <c r="PL301" i="1"/>
  <c r="PJ314" i="1"/>
  <c r="QR308" i="1"/>
  <c r="GV296" i="1"/>
  <c r="GR294" i="1"/>
  <c r="QO292" i="1"/>
  <c r="PK323" i="1"/>
  <c r="QS319" i="1"/>
  <c r="PK298" i="1"/>
  <c r="QB297" i="1"/>
  <c r="IF297" i="1"/>
  <c r="GR297" i="1"/>
  <c r="SY320" i="1"/>
  <c r="SY309" i="1"/>
  <c r="PK307" i="1"/>
  <c r="GX300" i="1"/>
  <c r="PJ298" i="1"/>
  <c r="GW295" i="1"/>
  <c r="PI293" i="1"/>
  <c r="SM321" i="1"/>
  <c r="PM314" i="1"/>
  <c r="GR301" i="1"/>
  <c r="GX297" i="1"/>
  <c r="QR295" i="1"/>
  <c r="GY294" i="1"/>
  <c r="QC292" i="1"/>
  <c r="PJ300" i="1"/>
  <c r="GZ289" i="1"/>
  <c r="GS284" i="1"/>
  <c r="GW278" i="1"/>
  <c r="PL299" i="1"/>
  <c r="PJ286" i="1"/>
  <c r="IF295" i="1"/>
  <c r="IG292" i="1"/>
  <c r="PL290" i="1"/>
  <c r="GW280" i="1"/>
  <c r="PM305" i="1"/>
  <c r="SM294" i="1"/>
  <c r="GW289" i="1"/>
  <c r="PI283" i="1"/>
  <c r="PJ301" i="1"/>
  <c r="SY298" i="1"/>
  <c r="PM296" i="1"/>
  <c r="QC305" i="1"/>
  <c r="SY300" i="1"/>
  <c r="PL292" i="1"/>
  <c r="HA290" i="1"/>
  <c r="PM281" i="1"/>
  <c r="GZ278" i="1"/>
  <c r="GX276" i="1"/>
  <c r="PL289" i="1"/>
  <c r="GW284" i="1"/>
  <c r="GU274" i="1"/>
  <c r="TE297" i="1"/>
  <c r="PJ284" i="1"/>
  <c r="PL278" i="1"/>
  <c r="TK278" i="1" s="1"/>
  <c r="GX270" i="1"/>
  <c r="GS261" i="1"/>
  <c r="QO276" i="1"/>
  <c r="PL274" i="1"/>
  <c r="GZ269" i="1"/>
  <c r="HA289" i="1"/>
  <c r="QB286" i="1"/>
  <c r="PI270" i="1"/>
  <c r="GX269" i="1"/>
  <c r="GV266" i="1"/>
  <c r="IF261" i="1"/>
  <c r="GR261" i="1"/>
  <c r="QB261" i="1"/>
  <c r="SY282" i="1"/>
  <c r="PK280" i="1"/>
  <c r="GT270" i="1"/>
  <c r="QB268" i="1"/>
  <c r="IF268" i="1"/>
  <c r="GR268" i="1"/>
  <c r="SY286" i="1"/>
  <c r="SY285" i="1"/>
  <c r="QB278" i="1"/>
  <c r="GS272" i="1"/>
  <c r="GR266" i="1"/>
  <c r="GU262" i="1"/>
  <c r="PJ285" i="1"/>
  <c r="TE278" i="1"/>
  <c r="PI286" i="1"/>
  <c r="TE283" i="1"/>
  <c r="QR274" i="1"/>
  <c r="PI266" i="1"/>
  <c r="SY262" i="1"/>
  <c r="TE262" i="1"/>
  <c r="SM262" i="1"/>
  <c r="PJ260" i="1"/>
  <c r="GW254" i="1"/>
  <c r="GY248" i="1"/>
  <c r="GX243" i="1"/>
  <c r="SY272" i="1"/>
  <c r="SY265" i="1"/>
  <c r="QO262" i="1"/>
  <c r="PM273" i="1"/>
  <c r="HA263" i="1"/>
  <c r="PH260" i="1"/>
  <c r="IG246" i="1"/>
  <c r="QO273" i="1"/>
  <c r="GS266" i="1"/>
  <c r="QB260" i="1"/>
  <c r="QC259" i="1"/>
  <c r="IG259" i="1"/>
  <c r="GS259" i="1"/>
  <c r="GY255" i="1"/>
  <c r="IF252" i="1"/>
  <c r="GR252" i="1"/>
  <c r="QB252" i="1"/>
  <c r="GV248" i="1"/>
  <c r="PM268" i="1"/>
  <c r="PJ263" i="1"/>
  <c r="GR257" i="1"/>
  <c r="GR251" i="1"/>
  <c r="GU248" i="1"/>
  <c r="PJ245" i="1"/>
  <c r="SM268" i="1"/>
  <c r="SY260" i="1"/>
  <c r="GZ258" i="1"/>
  <c r="QC255" i="1"/>
  <c r="PK247" i="1"/>
  <c r="TE270" i="1"/>
  <c r="TE266" i="1"/>
  <c r="QO259" i="1"/>
  <c r="SY257" i="1"/>
  <c r="QC270" i="1"/>
  <c r="PJ268" i="1"/>
  <c r="GY261" i="1"/>
  <c r="IG255" i="1"/>
  <c r="GT250" i="1"/>
  <c r="QC254" i="1"/>
  <c r="QS252" i="1"/>
  <c r="GZ241" i="1"/>
  <c r="GW233" i="1"/>
  <c r="GY227" i="1"/>
  <c r="GX222" i="1"/>
  <c r="GS214" i="1"/>
  <c r="SM256" i="1"/>
  <c r="PJ249" i="1"/>
  <c r="SY246" i="1"/>
  <c r="QB237" i="1"/>
  <c r="IF237" i="1"/>
  <c r="GR237" i="1"/>
  <c r="GY232" i="1"/>
  <c r="GU228" i="1"/>
  <c r="GR223" i="1"/>
  <c r="GX219" i="1"/>
  <c r="PJ254" i="1"/>
  <c r="QN245" i="1"/>
  <c r="QQ245" i="1"/>
  <c r="QP245" i="1"/>
  <c r="GZ234" i="1"/>
  <c r="GT228" i="1"/>
  <c r="GT220" i="1"/>
  <c r="PH211" i="1"/>
  <c r="QO255" i="1"/>
  <c r="PH252" i="1"/>
  <c r="PI242" i="1"/>
  <c r="PK224" i="1"/>
  <c r="PI213" i="1"/>
  <c r="PL255" i="1"/>
  <c r="PL251" i="1"/>
  <c r="QP234" i="1"/>
  <c r="QN234" i="1"/>
  <c r="QQ234" i="1"/>
  <c r="PL218" i="1"/>
  <c r="PH213" i="1"/>
  <c r="PI244" i="1"/>
  <c r="QQ243" i="1"/>
  <c r="QP243" i="1"/>
  <c r="QN243" i="1"/>
  <c r="QQ231" i="1"/>
  <c r="QP231" i="1"/>
  <c r="QN231" i="1"/>
  <c r="QC230" i="1"/>
  <c r="IG230" i="1"/>
  <c r="GS230" i="1"/>
  <c r="GT227" i="1"/>
  <c r="SY251" i="1"/>
  <c r="SY248" i="1"/>
  <c r="QO246" i="1"/>
  <c r="IG237" i="1"/>
  <c r="PJ234" i="1"/>
  <c r="GY233" i="1"/>
  <c r="GX228" i="1"/>
  <c r="QB226" i="1"/>
  <c r="QC223" i="1"/>
  <c r="GT215" i="1"/>
  <c r="QQ211" i="1"/>
  <c r="QP211" i="1"/>
  <c r="QN211" i="1"/>
  <c r="QB240" i="1"/>
  <c r="PK228" i="1"/>
  <c r="PI226" i="1"/>
  <c r="PH221" i="1"/>
  <c r="SY241" i="1"/>
  <c r="QO237" i="1"/>
  <c r="SM234" i="1"/>
  <c r="QO231" i="1"/>
  <c r="QO214" i="1"/>
  <c r="PJ241" i="1"/>
  <c r="PJ229" i="1"/>
  <c r="TE226" i="1"/>
  <c r="QS221" i="1"/>
  <c r="QC217" i="1"/>
  <c r="PL213" i="1"/>
  <c r="GZ209" i="1"/>
  <c r="QC197" i="1"/>
  <c r="IG197" i="1"/>
  <c r="GS197" i="1"/>
  <c r="PI191" i="1"/>
  <c r="GT186" i="1"/>
  <c r="HA181" i="1"/>
  <c r="QO241" i="1"/>
  <c r="QN237" i="1"/>
  <c r="QQ237" i="1"/>
  <c r="QP237" i="1"/>
  <c r="PK213" i="1"/>
  <c r="PM210" i="1"/>
  <c r="GU205" i="1"/>
  <c r="GV202" i="1"/>
  <c r="IG196" i="1"/>
  <c r="IG194" i="1"/>
  <c r="GS194" i="1"/>
  <c r="QC194" i="1"/>
  <c r="IF191" i="1"/>
  <c r="QQ239" i="1"/>
  <c r="QP239" i="1"/>
  <c r="QN239" i="1"/>
  <c r="SM231" i="1"/>
  <c r="QQ219" i="1"/>
  <c r="QP219" i="1"/>
  <c r="QN219" i="1"/>
  <c r="QQ213" i="1"/>
  <c r="QP213" i="1"/>
  <c r="QN213" i="1"/>
  <c r="GW204" i="1"/>
  <c r="GW195" i="1"/>
  <c r="GW187" i="1"/>
  <c r="QO242" i="1"/>
  <c r="SY237" i="1"/>
  <c r="SM235" i="1"/>
  <c r="QR233" i="1"/>
  <c r="SM229" i="1"/>
  <c r="PM228" i="1"/>
  <c r="PM213" i="1"/>
  <c r="QC210" i="1"/>
  <c r="GS210" i="1"/>
  <c r="IG210" i="1"/>
  <c r="PI190" i="1"/>
  <c r="SM223" i="1"/>
  <c r="TE220" i="1"/>
  <c r="QS218" i="1"/>
  <c r="PK197" i="1"/>
  <c r="PI187" i="1"/>
  <c r="PK227" i="1"/>
  <c r="IG223" i="1"/>
  <c r="TE219" i="1"/>
  <c r="PL208" i="1"/>
  <c r="GV197" i="1"/>
  <c r="IF195" i="1"/>
  <c r="PI192" i="1"/>
  <c r="GX191" i="1"/>
  <c r="PJ189" i="1"/>
  <c r="GY188" i="1"/>
  <c r="PK186" i="1"/>
  <c r="GZ185" i="1"/>
  <c r="QQ183" i="1"/>
  <c r="QP183" i="1"/>
  <c r="QN183" i="1"/>
  <c r="PL234" i="1"/>
  <c r="SM232" i="1"/>
  <c r="TE230" i="1"/>
  <c r="PM218" i="1"/>
  <c r="TL218" i="1" s="1"/>
  <c r="QS204" i="1"/>
  <c r="PM202" i="1"/>
  <c r="QQ196" i="1"/>
  <c r="QP196" i="1"/>
  <c r="QN196" i="1"/>
  <c r="PK191" i="1"/>
  <c r="PI189" i="1"/>
  <c r="PH204" i="1"/>
  <c r="SY196" i="1"/>
  <c r="PI188" i="1"/>
  <c r="PJ184" i="1"/>
  <c r="GT180" i="1"/>
  <c r="GT178" i="1"/>
  <c r="QC173" i="1"/>
  <c r="IG173" i="1"/>
  <c r="GS173" i="1"/>
  <c r="GS167" i="1"/>
  <c r="GT162" i="1"/>
  <c r="QC157" i="1"/>
  <c r="IG157" i="1"/>
  <c r="GS157" i="1"/>
  <c r="SY207" i="1"/>
  <c r="SM194" i="1"/>
  <c r="QO184" i="1"/>
  <c r="GZ179" i="1"/>
  <c r="GT175" i="1"/>
  <c r="PJ169" i="1"/>
  <c r="GZ165" i="1"/>
  <c r="GY160" i="1"/>
  <c r="GX155" i="1"/>
  <c r="SY193" i="1"/>
  <c r="QR182" i="1"/>
  <c r="GT156" i="1"/>
  <c r="PI193" i="1"/>
  <c r="QQ190" i="1"/>
  <c r="QP190" i="1"/>
  <c r="QN190" i="1"/>
  <c r="SY184" i="1"/>
  <c r="PJ209" i="1"/>
  <c r="TE199" i="1"/>
  <c r="IF186" i="1"/>
  <c r="QB183" i="1"/>
  <c r="PK180" i="1"/>
  <c r="QC177" i="1"/>
  <c r="IG177" i="1"/>
  <c r="GS177" i="1"/>
  <c r="PH158" i="1"/>
  <c r="SM210" i="1"/>
  <c r="TE206" i="1"/>
  <c r="SM202" i="1"/>
  <c r="PI196" i="1"/>
  <c r="PK193" i="1"/>
  <c r="TE189" i="1"/>
  <c r="QB177" i="1"/>
  <c r="IF177" i="1"/>
  <c r="GR177" i="1"/>
  <c r="PM164" i="1"/>
  <c r="QQ151" i="1"/>
  <c r="QP151" i="1"/>
  <c r="QN151" i="1"/>
  <c r="PI180" i="1"/>
  <c r="QB178" i="1"/>
  <c r="QQ172" i="1"/>
  <c r="QP172" i="1"/>
  <c r="QN172" i="1"/>
  <c r="QB170" i="1"/>
  <c r="QC167" i="1"/>
  <c r="QB162" i="1"/>
  <c r="QQ156" i="1"/>
  <c r="QP156" i="1"/>
  <c r="QN156" i="1"/>
  <c r="QR154" i="1"/>
  <c r="SY204" i="1"/>
  <c r="QR196" i="1"/>
  <c r="SY192" i="1"/>
  <c r="QS183" i="1"/>
  <c r="PL177" i="1"/>
  <c r="HA176" i="1"/>
  <c r="GW172" i="1"/>
  <c r="PI170" i="1"/>
  <c r="GT165" i="1"/>
  <c r="PJ159" i="1"/>
  <c r="GY158" i="1"/>
  <c r="QO155" i="1"/>
  <c r="SM152" i="1"/>
  <c r="PJ149" i="1"/>
  <c r="QC144" i="1"/>
  <c r="IG144" i="1"/>
  <c r="GS144" i="1"/>
  <c r="SY177" i="1"/>
  <c r="IF159" i="1"/>
  <c r="TE156" i="1"/>
  <c r="GV148" i="1"/>
  <c r="GX142" i="1"/>
  <c r="GW137" i="1"/>
  <c r="QC133" i="1"/>
  <c r="IG133" i="1"/>
  <c r="GS133" i="1"/>
  <c r="GZ128" i="1"/>
  <c r="QC125" i="1"/>
  <c r="IG125" i="1"/>
  <c r="GS125" i="1"/>
  <c r="PI175" i="1"/>
  <c r="QC151" i="1"/>
  <c r="QQ150" i="1"/>
  <c r="QP150" i="1"/>
  <c r="QN150" i="1"/>
  <c r="IG146" i="1"/>
  <c r="GS146" i="1"/>
  <c r="QC146" i="1"/>
  <c r="IG122" i="1"/>
  <c r="GS122" i="1"/>
  <c r="QC122" i="1"/>
  <c r="SY173" i="1"/>
  <c r="IF162" i="1"/>
  <c r="PH140" i="1"/>
  <c r="GX136" i="1"/>
  <c r="GV126" i="1"/>
  <c r="SM179" i="1"/>
  <c r="SY171" i="1"/>
  <c r="IG164" i="1"/>
  <c r="PM154" i="1"/>
  <c r="TL154" i="1" s="1"/>
  <c r="GX149" i="1"/>
  <c r="PI142" i="1"/>
  <c r="GY138" i="1"/>
  <c r="GT137" i="1"/>
  <c r="GU134" i="1"/>
  <c r="QC132" i="1"/>
  <c r="IG132" i="1"/>
  <c r="GS132" i="1"/>
  <c r="GT129" i="1"/>
  <c r="GZ127" i="1"/>
  <c r="QR123" i="1"/>
  <c r="GY122" i="1"/>
  <c r="SY175" i="1"/>
  <c r="TE165" i="1"/>
  <c r="TE163" i="1"/>
  <c r="QO160" i="1"/>
  <c r="QS149" i="1"/>
  <c r="QB148" i="1"/>
  <c r="IF148" i="1"/>
  <c r="GR148" i="1"/>
  <c r="QS145" i="1"/>
  <c r="PL130" i="1"/>
  <c r="IF178" i="1"/>
  <c r="TE161" i="1"/>
  <c r="PI144" i="1"/>
  <c r="PH139" i="1"/>
  <c r="PH131" i="1"/>
  <c r="PL127" i="1"/>
  <c r="PI172" i="1"/>
  <c r="SM167" i="1"/>
  <c r="PI159" i="1"/>
  <c r="QR146" i="1"/>
  <c r="QO142" i="1"/>
  <c r="QR138" i="1"/>
  <c r="QO134" i="1"/>
  <c r="PL132" i="1"/>
  <c r="PM129" i="1"/>
  <c r="PI125" i="1"/>
  <c r="QR140" i="1"/>
  <c r="TE134" i="1"/>
  <c r="QN131" i="1"/>
  <c r="QQ131" i="1"/>
  <c r="QP131" i="1"/>
  <c r="TE127" i="1"/>
  <c r="PL121" i="1"/>
  <c r="GX115" i="1"/>
  <c r="QB109" i="1"/>
  <c r="IF109" i="1"/>
  <c r="GR109" i="1"/>
  <c r="GW102" i="1"/>
  <c r="GY96" i="1"/>
  <c r="SY148" i="1"/>
  <c r="PH146" i="1"/>
  <c r="SM143" i="1"/>
  <c r="PK122" i="1"/>
  <c r="QC119" i="1"/>
  <c r="IG119" i="1"/>
  <c r="GS119" i="1"/>
  <c r="QC111" i="1"/>
  <c r="IG111" i="1"/>
  <c r="GS111" i="1"/>
  <c r="PK149" i="1"/>
  <c r="SM140" i="1"/>
  <c r="SM137" i="1"/>
  <c r="PM136" i="1"/>
  <c r="SM128" i="1"/>
  <c r="IF119" i="1"/>
  <c r="GR119" i="1"/>
  <c r="QB119" i="1"/>
  <c r="PI110" i="1"/>
  <c r="PI102" i="1"/>
  <c r="IF95" i="1"/>
  <c r="GR95" i="1"/>
  <c r="QB95" i="1"/>
  <c r="PK146" i="1"/>
  <c r="SM144" i="1"/>
  <c r="QQ142" i="1"/>
  <c r="QP142" i="1"/>
  <c r="QN142" i="1"/>
  <c r="SM133" i="1"/>
  <c r="SY125" i="1"/>
  <c r="PL123" i="1"/>
  <c r="TE121" i="1"/>
  <c r="GY119" i="1"/>
  <c r="IF116" i="1"/>
  <c r="GR116" i="1"/>
  <c r="QB116" i="1"/>
  <c r="PJ112" i="1"/>
  <c r="GX106" i="1"/>
  <c r="GV104" i="1"/>
  <c r="IF92" i="1"/>
  <c r="GR92" i="1"/>
  <c r="QB92" i="1"/>
  <c r="PJ144" i="1"/>
  <c r="QO136" i="1"/>
  <c r="PM132" i="1"/>
  <c r="PK126" i="1"/>
  <c r="PM122" i="1"/>
  <c r="HA118" i="1"/>
  <c r="IF115" i="1"/>
  <c r="QB113" i="1"/>
  <c r="IF113" i="1"/>
  <c r="GR113" i="1"/>
  <c r="HA110" i="1"/>
  <c r="IF107" i="1"/>
  <c r="QB105" i="1"/>
  <c r="IF105" i="1"/>
  <c r="GR105" i="1"/>
  <c r="QC102" i="1"/>
  <c r="IG102" i="1"/>
  <c r="GS102" i="1"/>
  <c r="GR99" i="1"/>
  <c r="GS96" i="1"/>
  <c r="HA94" i="1"/>
  <c r="PK148" i="1"/>
  <c r="QS138" i="1"/>
  <c r="PM134" i="1"/>
  <c r="TL134" i="1" s="1"/>
  <c r="TE131" i="1"/>
  <c r="PM124" i="1"/>
  <c r="PI109" i="1"/>
  <c r="GX108" i="1"/>
  <c r="QR106" i="1"/>
  <c r="PJ98" i="1"/>
  <c r="QS146" i="1"/>
  <c r="QR143" i="1"/>
  <c r="PL134" i="1"/>
  <c r="PK121" i="1"/>
  <c r="GR120" i="1"/>
  <c r="IF120" i="1"/>
  <c r="QB120" i="1"/>
  <c r="PH101" i="1"/>
  <c r="PJ95" i="1"/>
  <c r="GT93" i="1"/>
  <c r="QO91" i="1"/>
  <c r="SM124" i="1"/>
  <c r="GR121" i="1"/>
  <c r="QS117" i="1"/>
  <c r="PJ116" i="1"/>
  <c r="PL102" i="1"/>
  <c r="PL94" i="1"/>
  <c r="SY106" i="1"/>
  <c r="PJ99" i="1"/>
  <c r="GZ82" i="1"/>
  <c r="PJ111" i="1"/>
  <c r="PK103" i="1"/>
  <c r="QO100" i="1"/>
  <c r="QB96" i="1"/>
  <c r="QB87" i="1"/>
  <c r="IF87" i="1"/>
  <c r="GR87" i="1"/>
  <c r="GS78" i="1"/>
  <c r="GY74" i="1"/>
  <c r="GX69" i="1"/>
  <c r="GT65" i="1"/>
  <c r="PM108" i="1"/>
  <c r="SM96" i="1"/>
  <c r="GT86" i="1"/>
  <c r="GZ84" i="1"/>
  <c r="IG67" i="1"/>
  <c r="QN117" i="1"/>
  <c r="QQ117" i="1"/>
  <c r="QP117" i="1"/>
  <c r="HA86" i="1"/>
  <c r="QS116" i="1"/>
  <c r="TE91" i="1"/>
  <c r="HA89" i="1"/>
  <c r="HA88" i="1"/>
  <c r="PJ79" i="1"/>
  <c r="PL116" i="1"/>
  <c r="SM98" i="1"/>
  <c r="QE30" i="1"/>
  <c r="QD457" i="1"/>
  <c r="IG32" i="1"/>
  <c r="QH392" i="1"/>
  <c r="PX501" i="1"/>
  <c r="QC494" i="1"/>
  <c r="IG494" i="1"/>
  <c r="GS494" i="1"/>
  <c r="GZ494" i="1"/>
  <c r="QS493" i="1"/>
  <c r="QB494" i="1"/>
  <c r="IF494" i="1"/>
  <c r="GR494" i="1"/>
  <c r="GT493" i="1"/>
  <c r="PK490" i="1"/>
  <c r="GV494" i="1"/>
  <c r="GZ491" i="1"/>
  <c r="QN493" i="1"/>
  <c r="QQ493" i="1"/>
  <c r="QP493" i="1"/>
  <c r="PK494" i="1"/>
  <c r="GX490" i="1"/>
  <c r="QR494" i="1"/>
  <c r="GZ489" i="1"/>
  <c r="QR492" i="1"/>
  <c r="GV489" i="1"/>
  <c r="SY492" i="1"/>
  <c r="QQ488" i="1"/>
  <c r="QP488" i="1"/>
  <c r="QN488" i="1"/>
  <c r="PL492" i="1"/>
  <c r="TK492" i="1" s="1"/>
  <c r="GY487" i="1"/>
  <c r="PK492" i="1"/>
  <c r="PL490" i="1"/>
  <c r="PL489" i="1"/>
  <c r="PH485" i="1"/>
  <c r="QS488" i="1"/>
  <c r="SM487" i="1"/>
  <c r="PM487" i="1"/>
  <c r="QC483" i="1"/>
  <c r="IG483" i="1"/>
  <c r="GS483" i="1"/>
  <c r="PJ483" i="1"/>
  <c r="QB482" i="1"/>
  <c r="IF482" i="1"/>
  <c r="GR482" i="1"/>
  <c r="QN483" i="1"/>
  <c r="QQ483" i="1"/>
  <c r="QP483" i="1"/>
  <c r="PM484" i="1"/>
  <c r="TL484" i="1" s="1"/>
  <c r="PL479" i="1"/>
  <c r="GX481" i="1"/>
  <c r="PK484" i="1"/>
  <c r="QQ481" i="1"/>
  <c r="QP481" i="1"/>
  <c r="QN481" i="1"/>
  <c r="GU479" i="1"/>
  <c r="GV481" i="1"/>
  <c r="PH480" i="1"/>
  <c r="PI479" i="1"/>
  <c r="GX465" i="1"/>
  <c r="PL480" i="1"/>
  <c r="QR480" i="1"/>
  <c r="PM481" i="1"/>
  <c r="PI465" i="1"/>
  <c r="PL481" i="1"/>
  <c r="QQ477" i="1"/>
  <c r="QP477" i="1"/>
  <c r="QN477" i="1"/>
  <c r="GW458" i="1"/>
  <c r="PJ458" i="1"/>
  <c r="QS463" i="1"/>
  <c r="PL478" i="1"/>
  <c r="GX459" i="1"/>
  <c r="QQ465" i="1"/>
  <c r="QP465" i="1"/>
  <c r="QN465" i="1"/>
  <c r="QB459" i="1"/>
  <c r="QR465" i="1"/>
  <c r="QC451" i="1"/>
  <c r="IG451" i="1"/>
  <c r="GS451" i="1"/>
  <c r="PL460" i="1"/>
  <c r="GV453" i="1"/>
  <c r="GT450" i="1"/>
  <c r="QS459" i="1"/>
  <c r="IF454" i="1"/>
  <c r="GR454" i="1"/>
  <c r="QB454" i="1"/>
  <c r="PI449" i="1"/>
  <c r="QQ454" i="1"/>
  <c r="QP454" i="1"/>
  <c r="QN454" i="1"/>
  <c r="QQ450" i="1"/>
  <c r="QP450" i="1"/>
  <c r="QN450" i="1"/>
  <c r="QO449" i="1"/>
  <c r="QB442" i="1"/>
  <c r="IF442" i="1"/>
  <c r="GR442" i="1"/>
  <c r="QQ449" i="1"/>
  <c r="QP449" i="1"/>
  <c r="QN449" i="1"/>
  <c r="GU446" i="1"/>
  <c r="PK453" i="1"/>
  <c r="PM449" i="1"/>
  <c r="SM450" i="1"/>
  <c r="PM448" i="1"/>
  <c r="TL448" i="1" s="1"/>
  <c r="HA443" i="1"/>
  <c r="PM455" i="1"/>
  <c r="PH442" i="1"/>
  <c r="PJ455" i="1"/>
  <c r="PK446" i="1"/>
  <c r="GZ445" i="1"/>
  <c r="SY442" i="1"/>
  <c r="GZ437" i="1"/>
  <c r="QS447" i="1"/>
  <c r="IG439" i="1"/>
  <c r="GS439" i="1"/>
  <c r="QC439" i="1"/>
  <c r="PL444" i="1"/>
  <c r="IF439" i="1"/>
  <c r="GR439" i="1"/>
  <c r="QB439" i="1"/>
  <c r="PK444" i="1"/>
  <c r="PL442" i="1"/>
  <c r="TK442" i="1" s="1"/>
  <c r="GY439" i="1"/>
  <c r="QP435" i="1"/>
  <c r="QN435" i="1"/>
  <c r="QQ435" i="1"/>
  <c r="QR437" i="1"/>
  <c r="GZ438" i="1"/>
  <c r="GV434" i="1"/>
  <c r="PM434" i="1"/>
  <c r="TE436" i="1"/>
  <c r="SM436" i="1"/>
  <c r="SY436" i="1"/>
  <c r="QR434" i="1"/>
  <c r="GV425" i="1"/>
  <c r="HA438" i="1"/>
  <c r="PH435" i="1"/>
  <c r="QB430" i="1"/>
  <c r="IF430" i="1"/>
  <c r="GR430" i="1"/>
  <c r="QQ434" i="1"/>
  <c r="QP434" i="1"/>
  <c r="QN434" i="1"/>
  <c r="PK424" i="1"/>
  <c r="PK436" i="1"/>
  <c r="GV424" i="1"/>
  <c r="GX433" i="1"/>
  <c r="QS430" i="1"/>
  <c r="GW420" i="1"/>
  <c r="QR425" i="1"/>
  <c r="GX419" i="1"/>
  <c r="GV417" i="1"/>
  <c r="IF415" i="1"/>
  <c r="SY423" i="1"/>
  <c r="PK421" i="1"/>
  <c r="QC417" i="1"/>
  <c r="IG417" i="1"/>
  <c r="GS417" i="1"/>
  <c r="PL433" i="1"/>
  <c r="PH423" i="1"/>
  <c r="PL415" i="1"/>
  <c r="PL422" i="1"/>
  <c r="QC419" i="1"/>
  <c r="IG419" i="1"/>
  <c r="GS419" i="1"/>
  <c r="PM417" i="1"/>
  <c r="QR415" i="1"/>
  <c r="QC409" i="1"/>
  <c r="IG409" i="1"/>
  <c r="GS409" i="1"/>
  <c r="QQ417" i="1"/>
  <c r="QP417" i="1"/>
  <c r="QN417" i="1"/>
  <c r="HA411" i="1"/>
  <c r="PL420" i="1"/>
  <c r="PM416" i="1"/>
  <c r="IF411" i="1"/>
  <c r="GR411" i="1"/>
  <c r="QB411" i="1"/>
  <c r="HA408" i="1"/>
  <c r="IF410" i="1"/>
  <c r="PI412" i="1"/>
  <c r="QC410" i="1"/>
  <c r="IG410" i="1"/>
  <c r="GS410" i="1"/>
  <c r="QN421" i="1"/>
  <c r="QQ421" i="1"/>
  <c r="QP421" i="1"/>
  <c r="PH409" i="1"/>
  <c r="PK411" i="1"/>
  <c r="TE408" i="1"/>
  <c r="GW404" i="1"/>
  <c r="HA405" i="1"/>
  <c r="QS408" i="1"/>
  <c r="IG402" i="1"/>
  <c r="GS402" i="1"/>
  <c r="QC402" i="1"/>
  <c r="IG414" i="1"/>
  <c r="SY409" i="1"/>
  <c r="PH406" i="1"/>
  <c r="PH404" i="1"/>
  <c r="QS404" i="1"/>
  <c r="PL407" i="1"/>
  <c r="QC406" i="1"/>
  <c r="GS406" i="1"/>
  <c r="IG406" i="1"/>
  <c r="QO404" i="1"/>
  <c r="PH403" i="1"/>
  <c r="GX396" i="1"/>
  <c r="QQ404" i="1"/>
  <c r="QP404" i="1"/>
  <c r="QN404" i="1"/>
  <c r="QC403" i="1"/>
  <c r="GW391" i="1"/>
  <c r="GV383" i="1"/>
  <c r="QS396" i="1"/>
  <c r="GV391" i="1"/>
  <c r="GX382" i="1"/>
  <c r="SY403" i="1"/>
  <c r="PJ406" i="1"/>
  <c r="GT391" i="1"/>
  <c r="GZ387" i="1"/>
  <c r="QR390" i="1"/>
  <c r="PL404" i="1"/>
  <c r="PL398" i="1"/>
  <c r="PH382" i="1"/>
  <c r="SY402" i="1"/>
  <c r="GX392" i="1"/>
  <c r="PJ382" i="1"/>
  <c r="QQ382" i="1"/>
  <c r="QP382" i="1"/>
  <c r="QN382" i="1"/>
  <c r="QR391" i="1"/>
  <c r="TE385" i="1"/>
  <c r="TE383" i="1"/>
  <c r="IG371" i="1"/>
  <c r="GS371" i="1"/>
  <c r="QC371" i="1"/>
  <c r="PI364" i="1"/>
  <c r="PI369" i="1"/>
  <c r="PI387" i="1"/>
  <c r="GV372" i="1"/>
  <c r="GW368" i="1"/>
  <c r="PI366" i="1"/>
  <c r="GY362" i="1"/>
  <c r="GU381" i="1"/>
  <c r="HA379" i="1"/>
  <c r="QQ371" i="1"/>
  <c r="QP371" i="1"/>
  <c r="QN371" i="1"/>
  <c r="GT366" i="1"/>
  <c r="IG387" i="1"/>
  <c r="PK380" i="1"/>
  <c r="PI368" i="1"/>
  <c r="QC366" i="1"/>
  <c r="IG366" i="1"/>
  <c r="GS366" i="1"/>
  <c r="GZ361" i="1"/>
  <c r="GV371" i="1"/>
  <c r="PK367" i="1"/>
  <c r="GU365" i="1"/>
  <c r="QC363" i="1"/>
  <c r="IG363" i="1"/>
  <c r="GS363" i="1"/>
  <c r="QC382" i="1"/>
  <c r="QS380" i="1"/>
  <c r="QB354" i="1"/>
  <c r="IF354" i="1"/>
  <c r="GR354" i="1"/>
  <c r="GY354" i="1"/>
  <c r="GU346" i="1"/>
  <c r="GW340" i="1"/>
  <c r="SM364" i="1"/>
  <c r="PI355" i="1"/>
  <c r="PJ368" i="1"/>
  <c r="QO365" i="1"/>
  <c r="GW354" i="1"/>
  <c r="PH343" i="1"/>
  <c r="PH367" i="1"/>
  <c r="PJ369" i="1"/>
  <c r="TE362" i="1"/>
  <c r="PJ360" i="1"/>
  <c r="PI357" i="1"/>
  <c r="GV347" i="1"/>
  <c r="GW344" i="1"/>
  <c r="TE363" i="1"/>
  <c r="PJ356" i="1"/>
  <c r="GZ348" i="1"/>
  <c r="QC345" i="1"/>
  <c r="IG345" i="1"/>
  <c r="GS345" i="1"/>
  <c r="PI371" i="1"/>
  <c r="PH360" i="1"/>
  <c r="SY359" i="1"/>
  <c r="PI344" i="1"/>
  <c r="PI340" i="1"/>
  <c r="GU329" i="1"/>
  <c r="PL343" i="1"/>
  <c r="QO342" i="1"/>
  <c r="SY348" i="1"/>
  <c r="PH326" i="1"/>
  <c r="PI343" i="1"/>
  <c r="GY332" i="1"/>
  <c r="IF329" i="1"/>
  <c r="GR329" i="1"/>
  <c r="QB329" i="1"/>
  <c r="SY340" i="1"/>
  <c r="TE340" i="1"/>
  <c r="SM340" i="1"/>
  <c r="PH338" i="1"/>
  <c r="PH352" i="1"/>
  <c r="SM346" i="1"/>
  <c r="SM344" i="1"/>
  <c r="GS342" i="1"/>
  <c r="GV340" i="1"/>
  <c r="PH333" i="1"/>
  <c r="PI330" i="1"/>
  <c r="QS357" i="1"/>
  <c r="GY331" i="1"/>
  <c r="QQ326" i="1"/>
  <c r="QP326" i="1"/>
  <c r="QN326" i="1"/>
  <c r="HA325" i="1"/>
  <c r="GV324" i="1"/>
  <c r="PM352" i="1"/>
  <c r="QR343" i="1"/>
  <c r="PK340" i="1"/>
  <c r="PH335" i="1"/>
  <c r="GZ333" i="1"/>
  <c r="QC330" i="1"/>
  <c r="IG330" i="1"/>
  <c r="GS330" i="1"/>
  <c r="PK326" i="1"/>
  <c r="GU324" i="1"/>
  <c r="SY335" i="1"/>
  <c r="QO323" i="1"/>
  <c r="GT316" i="1"/>
  <c r="QC310" i="1"/>
  <c r="IG310" i="1"/>
  <c r="GS310" i="1"/>
  <c r="SM329" i="1"/>
  <c r="QO327" i="1"/>
  <c r="SM324" i="1"/>
  <c r="QR339" i="1"/>
  <c r="PJ321" i="1"/>
  <c r="GY320" i="1"/>
  <c r="PK318" i="1"/>
  <c r="GZ316" i="1"/>
  <c r="GX314" i="1"/>
  <c r="PH340" i="1"/>
  <c r="SY332" i="1"/>
  <c r="SM325" i="1"/>
  <c r="GX310" i="1"/>
  <c r="GR339" i="1"/>
  <c r="QB323" i="1"/>
  <c r="PH321" i="1"/>
  <c r="SM328" i="1"/>
  <c r="GS314" i="1"/>
  <c r="QC311" i="1"/>
  <c r="IG311" i="1"/>
  <c r="GS311" i="1"/>
  <c r="QQ338" i="1"/>
  <c r="QP338" i="1"/>
  <c r="QN338" i="1"/>
  <c r="PM333" i="1"/>
  <c r="SY327" i="1"/>
  <c r="PJ325" i="1"/>
  <c r="PL322" i="1"/>
  <c r="QB316" i="1"/>
  <c r="PH314" i="1"/>
  <c r="PJ312" i="1"/>
  <c r="GS322" i="1"/>
  <c r="PL318" i="1"/>
  <c r="QN314" i="1"/>
  <c r="QQ314" i="1"/>
  <c r="QP314" i="1"/>
  <c r="GS318" i="1"/>
  <c r="PJ310" i="1"/>
  <c r="PL305" i="1"/>
  <c r="GU300" i="1"/>
  <c r="PK294" i="1"/>
  <c r="PK316" i="1"/>
  <c r="IG312" i="1"/>
  <c r="PK309" i="1"/>
  <c r="QO307" i="1"/>
  <c r="SM318" i="1"/>
  <c r="TE311" i="1"/>
  <c r="PK296" i="1"/>
  <c r="TE316" i="1"/>
  <c r="QS309" i="1"/>
  <c r="PH307" i="1"/>
  <c r="QO300" i="1"/>
  <c r="HA297" i="1"/>
  <c r="GT294" i="1"/>
  <c r="QN322" i="1"/>
  <c r="QP322" i="1"/>
  <c r="QQ322" i="1"/>
  <c r="TE312" i="1"/>
  <c r="PK306" i="1"/>
  <c r="QS304" i="1"/>
  <c r="SY315" i="1"/>
  <c r="PH312" i="1"/>
  <c r="SM309" i="1"/>
  <c r="GZ304" i="1"/>
  <c r="GY297" i="1"/>
  <c r="GR296" i="1"/>
  <c r="IG293" i="1"/>
  <c r="GX292" i="1"/>
  <c r="TE321" i="1"/>
  <c r="QR305" i="1"/>
  <c r="GY304" i="1"/>
  <c r="GT301" i="1"/>
  <c r="IG298" i="1"/>
  <c r="PJ295" i="1"/>
  <c r="PI305" i="1"/>
  <c r="QN296" i="1"/>
  <c r="QQ296" i="1"/>
  <c r="QP296" i="1"/>
  <c r="GU284" i="1"/>
  <c r="GZ277" i="1"/>
  <c r="PL295" i="1"/>
  <c r="GV286" i="1"/>
  <c r="GV290" i="1"/>
  <c r="SM299" i="1"/>
  <c r="TE294" i="1"/>
  <c r="HA291" i="1"/>
  <c r="PH286" i="1"/>
  <c r="IG283" i="1"/>
  <c r="HA281" i="1"/>
  <c r="GY279" i="1"/>
  <c r="GW277" i="1"/>
  <c r="GS275" i="1"/>
  <c r="SM298" i="1"/>
  <c r="PJ294" i="1"/>
  <c r="QR290" i="1"/>
  <c r="QB289" i="1"/>
  <c r="IF289" i="1"/>
  <c r="GR289" i="1"/>
  <c r="QB281" i="1"/>
  <c r="IF281" i="1"/>
  <c r="GR281" i="1"/>
  <c r="SM304" i="1"/>
  <c r="SM300" i="1"/>
  <c r="PI277" i="1"/>
  <c r="QB305" i="1"/>
  <c r="PH292" i="1"/>
  <c r="GV287" i="1"/>
  <c r="PI282" i="1"/>
  <c r="GX281" i="1"/>
  <c r="QB279" i="1"/>
  <c r="PK276" i="1"/>
  <c r="QS290" i="1"/>
  <c r="QQ286" i="1"/>
  <c r="QP286" i="1"/>
  <c r="QN286" i="1"/>
  <c r="PH285" i="1"/>
  <c r="PJ277" i="1"/>
  <c r="HA269" i="1"/>
  <c r="GU261" i="1"/>
  <c r="SM275" i="1"/>
  <c r="QB269" i="1"/>
  <c r="IF269" i="1"/>
  <c r="GR269" i="1"/>
  <c r="SM280" i="1"/>
  <c r="QR286" i="1"/>
  <c r="PM282" i="1"/>
  <c r="IG270" i="1"/>
  <c r="GT263" i="1"/>
  <c r="PI260" i="1"/>
  <c r="HA258" i="1"/>
  <c r="PM275" i="1"/>
  <c r="TL275" i="1" s="1"/>
  <c r="GV274" i="1"/>
  <c r="PJ272" i="1"/>
  <c r="QC263" i="1"/>
  <c r="IG263" i="1"/>
  <c r="GS263" i="1"/>
  <c r="SM286" i="1"/>
  <c r="PM285" i="1"/>
  <c r="QR278" i="1"/>
  <c r="GU272" i="1"/>
  <c r="GT266" i="1"/>
  <c r="TE287" i="1"/>
  <c r="PM278" i="1"/>
  <c r="TL278" i="1" s="1"/>
  <c r="QO275" i="1"/>
  <c r="PI276" i="1"/>
  <c r="PH269" i="1"/>
  <c r="QS256" i="1"/>
  <c r="GZ253" i="1"/>
  <c r="GR247" i="1"/>
  <c r="SM265" i="1"/>
  <c r="PI261" i="1"/>
  <c r="QS273" i="1"/>
  <c r="GZ255" i="1"/>
  <c r="PH249" i="1"/>
  <c r="GW248" i="1"/>
  <c r="PL272" i="1"/>
  <c r="IG266" i="1"/>
  <c r="QO265" i="1"/>
  <c r="QN262" i="1"/>
  <c r="QQ262" i="1"/>
  <c r="QP262" i="1"/>
  <c r="GT260" i="1"/>
  <c r="PH254" i="1"/>
  <c r="PI251" i="1"/>
  <c r="GY247" i="1"/>
  <c r="QB259" i="1"/>
  <c r="GR259" i="1"/>
  <c r="IF259" i="1"/>
  <c r="GT251" i="1"/>
  <c r="PM272" i="1"/>
  <c r="TE268" i="1"/>
  <c r="PH262" i="1"/>
  <c r="PI253" i="1"/>
  <c r="SY270" i="1"/>
  <c r="SY266" i="1"/>
  <c r="PL273" i="1"/>
  <c r="QQ257" i="1"/>
  <c r="QP257" i="1"/>
  <c r="QN257" i="1"/>
  <c r="PJ252" i="1"/>
  <c r="GY251" i="1"/>
  <c r="QB256" i="1"/>
  <c r="GU240" i="1"/>
  <c r="GZ232" i="1"/>
  <c r="GR226" i="1"/>
  <c r="HA221" i="1"/>
  <c r="GU214" i="1"/>
  <c r="SM246" i="1"/>
  <c r="GZ244" i="1"/>
  <c r="GV242" i="1"/>
  <c r="GX227" i="1"/>
  <c r="GT223" i="1"/>
  <c r="HA218" i="1"/>
  <c r="GW213" i="1"/>
  <c r="PJ251" i="1"/>
  <c r="PL247" i="1"/>
  <c r="GY243" i="1"/>
  <c r="GZ226" i="1"/>
  <c r="PK219" i="1"/>
  <c r="GZ218" i="1"/>
  <c r="SY254" i="1"/>
  <c r="PH217" i="1"/>
  <c r="QQ251" i="1"/>
  <c r="QP251" i="1"/>
  <c r="QN251" i="1"/>
  <c r="PM246" i="1"/>
  <c r="GV244" i="1"/>
  <c r="QC239" i="1"/>
  <c r="IG239" i="1"/>
  <c r="GS239" i="1"/>
  <c r="GS224" i="1"/>
  <c r="HA222" i="1"/>
  <c r="GR219" i="1"/>
  <c r="GS215" i="1"/>
  <c r="HA213" i="1"/>
  <c r="QB251" i="1"/>
  <c r="SY249" i="1"/>
  <c r="QC243" i="1"/>
  <c r="IG243" i="1"/>
  <c r="GS243" i="1"/>
  <c r="GR241" i="1"/>
  <c r="QO239" i="1"/>
  <c r="PK231" i="1"/>
  <c r="GZ230" i="1"/>
  <c r="QR226" i="1"/>
  <c r="GX220" i="1"/>
  <c r="PJ218" i="1"/>
  <c r="GY217" i="1"/>
  <c r="QC214" i="1"/>
  <c r="IF255" i="1"/>
  <c r="PM251" i="1"/>
  <c r="PJ244" i="1"/>
  <c r="QR240" i="1"/>
  <c r="QB231" i="1"/>
  <c r="PJ223" i="1"/>
  <c r="PI218" i="1"/>
  <c r="PM241" i="1"/>
  <c r="PI223" i="1"/>
  <c r="QN229" i="1"/>
  <c r="QQ229" i="1"/>
  <c r="QP229" i="1"/>
  <c r="SY226" i="1"/>
  <c r="QR217" i="1"/>
  <c r="PI208" i="1"/>
  <c r="GW202" i="1"/>
  <c r="GV196" i="1"/>
  <c r="GU191" i="1"/>
  <c r="QC181" i="1"/>
  <c r="IG181" i="1"/>
  <c r="GS181" i="1"/>
  <c r="PK233" i="1"/>
  <c r="PI221" i="1"/>
  <c r="GR208" i="1"/>
  <c r="PJ193" i="1"/>
  <c r="GX187" i="1"/>
  <c r="PK237" i="1"/>
  <c r="IG231" i="1"/>
  <c r="QO223" i="1"/>
  <c r="GY210" i="1"/>
  <c r="GS193" i="1"/>
  <c r="HA191" i="1"/>
  <c r="GS185" i="1"/>
  <c r="HA183" i="1"/>
  <c r="TE235" i="1"/>
  <c r="PK232" i="1"/>
  <c r="TE229" i="1"/>
  <c r="PH226" i="1"/>
  <c r="IG220" i="1"/>
  <c r="QB212" i="1"/>
  <c r="IF212" i="1"/>
  <c r="GR212" i="1"/>
  <c r="TE209" i="1"/>
  <c r="PH190" i="1"/>
  <c r="PK234" i="1"/>
  <c r="SY219" i="1"/>
  <c r="PH215" i="1"/>
  <c r="PK203" i="1"/>
  <c r="GZ202" i="1"/>
  <c r="GU201" i="1"/>
  <c r="HA198" i="1"/>
  <c r="IG192" i="1"/>
  <c r="QB185" i="1"/>
  <c r="IF185" i="1"/>
  <c r="GR185" i="1"/>
  <c r="PL183" i="1"/>
  <c r="PJ181" i="1"/>
  <c r="TE232" i="1"/>
  <c r="SY230" i="1"/>
  <c r="PM224" i="1"/>
  <c r="PI206" i="1"/>
  <c r="PL196" i="1"/>
  <c r="QO204" i="1"/>
  <c r="SM196" i="1"/>
  <c r="SM190" i="1"/>
  <c r="GW177" i="1"/>
  <c r="GV172" i="1"/>
  <c r="GU167" i="1"/>
  <c r="GW161" i="1"/>
  <c r="GV156" i="1"/>
  <c r="SY208" i="1"/>
  <c r="PM207" i="1"/>
  <c r="QO201" i="1"/>
  <c r="GV169" i="1"/>
  <c r="GR159" i="1"/>
  <c r="HA154" i="1"/>
  <c r="QB209" i="1"/>
  <c r="PL202" i="1"/>
  <c r="TK202" i="1" s="1"/>
  <c r="PL198" i="1"/>
  <c r="SY181" i="1"/>
  <c r="PJ179" i="1"/>
  <c r="PH164" i="1"/>
  <c r="PK155" i="1"/>
  <c r="GX152" i="1"/>
  <c r="QB205" i="1"/>
  <c r="PL201" i="1"/>
  <c r="SM195" i="1"/>
  <c r="QB179" i="1"/>
  <c r="QB199" i="1"/>
  <c r="PH195" i="1"/>
  <c r="PH191" i="1"/>
  <c r="PJ180" i="1"/>
  <c r="PL162" i="1"/>
  <c r="PL154" i="1"/>
  <c r="TK154" i="1" s="1"/>
  <c r="SY210" i="1"/>
  <c r="SY206" i="1"/>
  <c r="TE202" i="1"/>
  <c r="SM198" i="1"/>
  <c r="SY189" i="1"/>
  <c r="PM181" i="1"/>
  <c r="PK178" i="1"/>
  <c r="QC174" i="1"/>
  <c r="IG174" i="1"/>
  <c r="GS174" i="1"/>
  <c r="GZ169" i="1"/>
  <c r="GY156" i="1"/>
  <c r="GX151" i="1"/>
  <c r="PM193" i="1"/>
  <c r="GU180" i="1"/>
  <c r="QR178" i="1"/>
  <c r="PK175" i="1"/>
  <c r="PL172" i="1"/>
  <c r="QR170" i="1"/>
  <c r="QQ164" i="1"/>
  <c r="QP164" i="1"/>
  <c r="QN164" i="1"/>
  <c r="QR162" i="1"/>
  <c r="PL156" i="1"/>
  <c r="PK210" i="1"/>
  <c r="PK188" i="1"/>
  <c r="PM182" i="1"/>
  <c r="PI178" i="1"/>
  <c r="QC176" i="1"/>
  <c r="IG176" i="1"/>
  <c r="GS176" i="1"/>
  <c r="GR173" i="1"/>
  <c r="IG170" i="1"/>
  <c r="GX169" i="1"/>
  <c r="QC164" i="1"/>
  <c r="QO163" i="1"/>
  <c r="GS162" i="1"/>
  <c r="PK156" i="1"/>
  <c r="QS152" i="1"/>
  <c r="PI161" i="1"/>
  <c r="PL158" i="1"/>
  <c r="PH154" i="1"/>
  <c r="TE152" i="1"/>
  <c r="GV143" i="1"/>
  <c r="SM177" i="1"/>
  <c r="PM156" i="1"/>
  <c r="TL156" i="1" s="1"/>
  <c r="HA141" i="1"/>
  <c r="GZ136" i="1"/>
  <c r="PJ132" i="1"/>
  <c r="QB128" i="1"/>
  <c r="IF128" i="1"/>
  <c r="GR128" i="1"/>
  <c r="PJ124" i="1"/>
  <c r="PH167" i="1"/>
  <c r="TE162" i="1"/>
  <c r="PL153" i="1"/>
  <c r="GS151" i="1"/>
  <c r="QQ149" i="1"/>
  <c r="QP149" i="1"/>
  <c r="QN149" i="1"/>
  <c r="GY136" i="1"/>
  <c r="IG130" i="1"/>
  <c r="GS130" i="1"/>
  <c r="QC130" i="1"/>
  <c r="IG175" i="1"/>
  <c r="SM168" i="1"/>
  <c r="PM165" i="1"/>
  <c r="GZ138" i="1"/>
  <c r="PH132" i="1"/>
  <c r="PJ171" i="1"/>
  <c r="QR164" i="1"/>
  <c r="PM160" i="1"/>
  <c r="PJ156" i="1"/>
  <c r="GR145" i="1"/>
  <c r="GZ135" i="1"/>
  <c r="QP133" i="1"/>
  <c r="QN133" i="1"/>
  <c r="QQ133" i="1"/>
  <c r="QB127" i="1"/>
  <c r="IF127" i="1"/>
  <c r="GR127" i="1"/>
  <c r="GX125" i="1"/>
  <c r="PJ123" i="1"/>
  <c r="SM175" i="1"/>
  <c r="PL171" i="1"/>
  <c r="SY165" i="1"/>
  <c r="SY163" i="1"/>
  <c r="PL165" i="1"/>
  <c r="TK165" i="1" s="1"/>
  <c r="PM163" i="1"/>
  <c r="TL163" i="1" s="1"/>
  <c r="PL149" i="1"/>
  <c r="QC142" i="1"/>
  <c r="IG142" i="1"/>
  <c r="GS142" i="1"/>
  <c r="PM176" i="1"/>
  <c r="PK151" i="1"/>
  <c r="QC150" i="1"/>
  <c r="IG150" i="1"/>
  <c r="GS150" i="1"/>
  <c r="PJ146" i="1"/>
  <c r="PJ138" i="1"/>
  <c r="PM142" i="1"/>
  <c r="SY135" i="1"/>
  <c r="SY134" i="1"/>
  <c r="PK130" i="1"/>
  <c r="PM127" i="1"/>
  <c r="HA114" i="1"/>
  <c r="GU108" i="1"/>
  <c r="GZ101" i="1"/>
  <c r="GT95" i="1"/>
  <c r="SM148" i="1"/>
  <c r="TE143" i="1"/>
  <c r="SM129" i="1"/>
  <c r="PJ118" i="1"/>
  <c r="TE140" i="1"/>
  <c r="TE137" i="1"/>
  <c r="TE130" i="1"/>
  <c r="TE128" i="1"/>
  <c r="IF122" i="1"/>
  <c r="PI94" i="1"/>
  <c r="PL146" i="1"/>
  <c r="TK146" i="1" s="1"/>
  <c r="TE144" i="1"/>
  <c r="PJ136" i="1"/>
  <c r="PJ133" i="1"/>
  <c r="SM125" i="1"/>
  <c r="SY121" i="1"/>
  <c r="PI115" i="1"/>
  <c r="PH110" i="1"/>
  <c r="GW101" i="1"/>
  <c r="GU99" i="1"/>
  <c r="GT94" i="1"/>
  <c r="PI91" i="1"/>
  <c r="QO144" i="1"/>
  <c r="PI132" i="1"/>
  <c r="QC118" i="1"/>
  <c r="IG118" i="1"/>
  <c r="GS118" i="1"/>
  <c r="GW114" i="1"/>
  <c r="QC110" i="1"/>
  <c r="IG110" i="1"/>
  <c r="GS110" i="1"/>
  <c r="GW106" i="1"/>
  <c r="GT99" i="1"/>
  <c r="GU96" i="1"/>
  <c r="QC94" i="1"/>
  <c r="IG94" i="1"/>
  <c r="GS94" i="1"/>
  <c r="PL142" i="1"/>
  <c r="PK137" i="1"/>
  <c r="SY131" i="1"/>
  <c r="PK128" i="1"/>
  <c r="PI124" i="1"/>
  <c r="PJ120" i="1"/>
  <c r="PJ106" i="1"/>
  <c r="GT104" i="1"/>
  <c r="GT96" i="1"/>
  <c r="QS91" i="1"/>
  <c r="SM142" i="1"/>
  <c r="PK140" i="1"/>
  <c r="PI137" i="1"/>
  <c r="QQ134" i="1"/>
  <c r="QP134" i="1"/>
  <c r="QN134" i="1"/>
  <c r="PH109" i="1"/>
  <c r="QQ105" i="1"/>
  <c r="QP105" i="1"/>
  <c r="QN105" i="1"/>
  <c r="GY94" i="1"/>
  <c r="PI131" i="1"/>
  <c r="PK127" i="1"/>
  <c r="TE124" i="1"/>
  <c r="IF121" i="1"/>
  <c r="PH114" i="1"/>
  <c r="QC109" i="1"/>
  <c r="IG109" i="1"/>
  <c r="GS109" i="1"/>
  <c r="PH98" i="1"/>
  <c r="PL95" i="1"/>
  <c r="GW75" i="1"/>
  <c r="GV70" i="1"/>
  <c r="GX64" i="1"/>
  <c r="SM92" i="1"/>
  <c r="GY82" i="1"/>
  <c r="GU78" i="1"/>
  <c r="GR73" i="1"/>
  <c r="HA68" i="1"/>
  <c r="PH100" i="1"/>
  <c r="TE96" i="1"/>
  <c r="QN93" i="1"/>
  <c r="QQ93" i="1"/>
  <c r="QP93" i="1"/>
  <c r="PJ72" i="1"/>
  <c r="GY71" i="1"/>
  <c r="GR62" i="1"/>
  <c r="IF60" i="1"/>
  <c r="GR60" i="1"/>
  <c r="QB60" i="1"/>
  <c r="IF68" i="1"/>
  <c r="QB118" i="1"/>
  <c r="IF91" i="1"/>
  <c r="QB85" i="1"/>
  <c r="GR96" i="1"/>
  <c r="GR76" i="1"/>
  <c r="TE108" i="1"/>
  <c r="GU88" i="1"/>
  <c r="QO109" i="1"/>
  <c r="TE104" i="1"/>
  <c r="QO95" i="1"/>
  <c r="PH64" i="1"/>
  <c r="PH99" i="1"/>
  <c r="PH119" i="1"/>
  <c r="PH102" i="1"/>
  <c r="PH81" i="1"/>
  <c r="PH76" i="1"/>
  <c r="PH103" i="1"/>
  <c r="PH122" i="1"/>
  <c r="GY78" i="1"/>
  <c r="QB64" i="1"/>
  <c r="IF64" i="1"/>
  <c r="GR64" i="1"/>
  <c r="PH116" i="1"/>
  <c r="PM84" i="1"/>
  <c r="PW501" i="1"/>
  <c r="PI41" i="1"/>
  <c r="IF39" i="1"/>
  <c r="QE23" i="1"/>
  <c r="HL9" i="1"/>
  <c r="HV9" i="1" s="1"/>
  <c r="PM19" i="1"/>
  <c r="GW489" i="1"/>
  <c r="PL483" i="1"/>
  <c r="QC484" i="1"/>
  <c r="IG484" i="1"/>
  <c r="GS484" i="1"/>
  <c r="GZ483" i="1"/>
  <c r="HA463" i="1"/>
  <c r="GZ463" i="1"/>
  <c r="QC479" i="1"/>
  <c r="HA465" i="1"/>
  <c r="GV458" i="1"/>
  <c r="PM460" i="1"/>
  <c r="PM477" i="1"/>
  <c r="GW463" i="1"/>
  <c r="PL463" i="1"/>
  <c r="GY453" i="1"/>
  <c r="PK450" i="1"/>
  <c r="GU448" i="1"/>
  <c r="PM451" i="1"/>
  <c r="HA447" i="1"/>
  <c r="PJ451" i="1"/>
  <c r="GX445" i="1"/>
  <c r="IF444" i="1"/>
  <c r="GR444" i="1"/>
  <c r="QB444" i="1"/>
  <c r="QC443" i="1"/>
  <c r="IG443" i="1"/>
  <c r="GS443" i="1"/>
  <c r="PL451" i="1"/>
  <c r="QB443" i="1"/>
  <c r="IF443" i="1"/>
  <c r="GR443" i="1"/>
  <c r="QQ446" i="1"/>
  <c r="QP446" i="1"/>
  <c r="QN446" i="1"/>
  <c r="QO455" i="1"/>
  <c r="QB445" i="1"/>
  <c r="IF445" i="1"/>
  <c r="GR445" i="1"/>
  <c r="GX443" i="1"/>
  <c r="PL447" i="1"/>
  <c r="TK447" i="1" s="1"/>
  <c r="PJ445" i="1"/>
  <c r="QB440" i="1"/>
  <c r="IF440" i="1"/>
  <c r="GR440" i="1"/>
  <c r="PH444" i="1"/>
  <c r="QR441" i="1"/>
  <c r="PI436" i="1"/>
  <c r="PL446" i="1"/>
  <c r="PI438" i="1"/>
  <c r="PH434" i="1"/>
  <c r="QN442" i="1"/>
  <c r="QQ442" i="1"/>
  <c r="QP442" i="1"/>
  <c r="GW437" i="1"/>
  <c r="GX439" i="1"/>
  <c r="IG446" i="1"/>
  <c r="QB438" i="1"/>
  <c r="IF438" i="1"/>
  <c r="GR438" i="1"/>
  <c r="GW436" i="1"/>
  <c r="GS436" i="1"/>
  <c r="GX436" i="1"/>
  <c r="PI433" i="1"/>
  <c r="PK440" i="1"/>
  <c r="PJ434" i="1"/>
  <c r="GY430" i="1"/>
  <c r="QP440" i="1"/>
  <c r="QQ440" i="1"/>
  <c r="QN440" i="1"/>
  <c r="QB436" i="1"/>
  <c r="GY433" i="1"/>
  <c r="PH422" i="1"/>
  <c r="PK430" i="1"/>
  <c r="GS424" i="1"/>
  <c r="HA422" i="1"/>
  <c r="GZ419" i="1"/>
  <c r="QC422" i="1"/>
  <c r="IG422" i="1"/>
  <c r="GS422" i="1"/>
  <c r="GW417" i="1"/>
  <c r="QQ420" i="1"/>
  <c r="QN420" i="1"/>
  <c r="QP420" i="1"/>
  <c r="IF418" i="1"/>
  <c r="GR418" i="1"/>
  <c r="QB418" i="1"/>
  <c r="PL430" i="1"/>
  <c r="SM423" i="1"/>
  <c r="GW421" i="1"/>
  <c r="PM436" i="1"/>
  <c r="TL436" i="1" s="1"/>
  <c r="GX418" i="1"/>
  <c r="PK415" i="1"/>
  <c r="TE414" i="1"/>
  <c r="PJ414" i="1"/>
  <c r="GW414" i="1"/>
  <c r="IG411" i="1"/>
  <c r="GS411" i="1"/>
  <c r="QC411" i="1"/>
  <c r="PI410" i="1"/>
  <c r="IG408" i="1"/>
  <c r="GS408" i="1"/>
  <c r="QC408" i="1"/>
  <c r="GW409" i="1"/>
  <c r="IG407" i="1"/>
  <c r="PI420" i="1"/>
  <c r="IG412" i="1"/>
  <c r="GX411" i="1"/>
  <c r="PJ409" i="1"/>
  <c r="PI409" i="1"/>
  <c r="PM406" i="1"/>
  <c r="GZ403" i="1"/>
  <c r="QC405" i="1"/>
  <c r="IG405" i="1"/>
  <c r="GS405" i="1"/>
  <c r="GW398" i="1"/>
  <c r="GS414" i="1"/>
  <c r="PM411" i="1"/>
  <c r="TL411" i="1" s="1"/>
  <c r="QS411" i="1"/>
  <c r="GV403" i="1"/>
  <c r="PH398" i="1"/>
  <c r="PI392" i="1"/>
  <c r="QQ407" i="1"/>
  <c r="QP407" i="1"/>
  <c r="QN407" i="1"/>
  <c r="GS403" i="1"/>
  <c r="GV397" i="1"/>
  <c r="GX406" i="1"/>
  <c r="QC396" i="1"/>
  <c r="GZ390" i="1"/>
  <c r="SM398" i="1"/>
  <c r="PJ405" i="1"/>
  <c r="PM403" i="1"/>
  <c r="TL403" i="1" s="1"/>
  <c r="SM397" i="1"/>
  <c r="PI403" i="1"/>
  <c r="IF387" i="1"/>
  <c r="GR387" i="1"/>
  <c r="QB387" i="1"/>
  <c r="PI397" i="1"/>
  <c r="PJ390" i="1"/>
  <c r="PI405" i="1"/>
  <c r="SM402" i="1"/>
  <c r="PK397" i="1"/>
  <c r="GY392" i="1"/>
  <c r="GW387" i="1"/>
  <c r="QQ383" i="1"/>
  <c r="QP383" i="1"/>
  <c r="QN383" i="1"/>
  <c r="SY396" i="1"/>
  <c r="TE387" i="1"/>
  <c r="SM390" i="1"/>
  <c r="SY385" i="1"/>
  <c r="GX381" i="1"/>
  <c r="PL363" i="1"/>
  <c r="PJ384" i="1"/>
  <c r="IG367" i="1"/>
  <c r="GS367" i="1"/>
  <c r="QC367" i="1"/>
  <c r="SY391" i="1"/>
  <c r="PH369" i="1"/>
  <c r="GW360" i="1"/>
  <c r="QC379" i="1"/>
  <c r="IG379" i="1"/>
  <c r="GS379" i="1"/>
  <c r="QC365" i="1"/>
  <c r="QB364" i="1"/>
  <c r="IF364" i="1"/>
  <c r="GR364" i="1"/>
  <c r="PI382" i="1"/>
  <c r="GR372" i="1"/>
  <c r="IG368" i="1"/>
  <c r="GX367" i="1"/>
  <c r="GW362" i="1"/>
  <c r="QB361" i="1"/>
  <c r="IF361" i="1"/>
  <c r="GR361" i="1"/>
  <c r="PH368" i="1"/>
  <c r="GZ366" i="1"/>
  <c r="QQ364" i="1"/>
  <c r="QP364" i="1"/>
  <c r="QN364" i="1"/>
  <c r="PM381" i="1"/>
  <c r="SM368" i="1"/>
  <c r="SM366" i="1"/>
  <c r="QC347" i="1"/>
  <c r="IG347" i="1"/>
  <c r="GS347" i="1"/>
  <c r="PK363" i="1"/>
  <c r="PL360" i="1"/>
  <c r="GR352" i="1"/>
  <c r="GX345" i="1"/>
  <c r="TE364" i="1"/>
  <c r="IG355" i="1"/>
  <c r="HA352" i="1"/>
  <c r="GY347" i="1"/>
  <c r="SY360" i="1"/>
  <c r="TE360" i="1"/>
  <c r="SM360" i="1"/>
  <c r="PH355" i="1"/>
  <c r="GV345" i="1"/>
  <c r="IF343" i="1"/>
  <c r="GW342" i="1"/>
  <c r="PJ359" i="1"/>
  <c r="PL381" i="1"/>
  <c r="SY362" i="1"/>
  <c r="PM366" i="1"/>
  <c r="SY363" i="1"/>
  <c r="IG360" i="1"/>
  <c r="GW352" i="1"/>
  <c r="QB348" i="1"/>
  <c r="IF348" i="1"/>
  <c r="GR348" i="1"/>
  <c r="GX346" i="1"/>
  <c r="IG381" i="1"/>
  <c r="PI363" i="1"/>
  <c r="SM359" i="1"/>
  <c r="PI356" i="1"/>
  <c r="PJ346" i="1"/>
  <c r="HA340" i="1"/>
  <c r="GX338" i="1"/>
  <c r="GX328" i="1"/>
  <c r="PK357" i="1"/>
  <c r="QB327" i="1"/>
  <c r="IF327" i="1"/>
  <c r="GR327" i="1"/>
  <c r="PM354" i="1"/>
  <c r="PL348" i="1"/>
  <c r="QQ345" i="1"/>
  <c r="QP345" i="1"/>
  <c r="QN345" i="1"/>
  <c r="PK333" i="1"/>
  <c r="GZ332" i="1"/>
  <c r="PI352" i="1"/>
  <c r="IG328" i="1"/>
  <c r="HA326" i="1"/>
  <c r="GY324" i="1"/>
  <c r="TE342" i="1"/>
  <c r="QC331" i="1"/>
  <c r="IG331" i="1"/>
  <c r="GS331" i="1"/>
  <c r="QO352" i="1"/>
  <c r="TE346" i="1"/>
  <c r="PM344" i="1"/>
  <c r="IG342" i="1"/>
  <c r="GV335" i="1"/>
  <c r="PL356" i="1"/>
  <c r="PM341" i="1"/>
  <c r="IG335" i="1"/>
  <c r="PJ332" i="1"/>
  <c r="PK329" i="1"/>
  <c r="PL326" i="1"/>
  <c r="QC325" i="1"/>
  <c r="IG325" i="1"/>
  <c r="GS325" i="1"/>
  <c r="QR355" i="1"/>
  <c r="GW334" i="1"/>
  <c r="QB333" i="1"/>
  <c r="IF333" i="1"/>
  <c r="GR333" i="1"/>
  <c r="GX331" i="1"/>
  <c r="PJ329" i="1"/>
  <c r="PL323" i="1"/>
  <c r="PL333" i="1"/>
  <c r="GU322" i="1"/>
  <c r="GW315" i="1"/>
  <c r="GV309" i="1"/>
  <c r="PM324" i="1"/>
  <c r="PM338" i="1"/>
  <c r="PL332" i="1"/>
  <c r="SM330" i="1"/>
  <c r="PI315" i="1"/>
  <c r="GV311" i="1"/>
  <c r="GZ307" i="1"/>
  <c r="QO335" i="1"/>
  <c r="SM332" i="1"/>
  <c r="TE325" i="1"/>
  <c r="HA309" i="1"/>
  <c r="IF339" i="1"/>
  <c r="SY323" i="1"/>
  <c r="GT323" i="1"/>
  <c r="GY312" i="1"/>
  <c r="TE328" i="1"/>
  <c r="HA318" i="1"/>
  <c r="GZ315" i="1"/>
  <c r="GU314" i="1"/>
  <c r="PM335" i="1"/>
  <c r="TL335" i="1" s="1"/>
  <c r="QQ325" i="1"/>
  <c r="QP325" i="1"/>
  <c r="QN325" i="1"/>
  <c r="QQ319" i="1"/>
  <c r="QP319" i="1"/>
  <c r="QN319" i="1"/>
  <c r="PM330" i="1"/>
  <c r="IG322" i="1"/>
  <c r="QR318" i="1"/>
  <c r="PJ309" i="1"/>
  <c r="PM322" i="1"/>
  <c r="PK320" i="1"/>
  <c r="IG318" i="1"/>
  <c r="PK310" i="1"/>
  <c r="PM307" i="1"/>
  <c r="GX299" i="1"/>
  <c r="GW294" i="1"/>
  <c r="PH300" i="1"/>
  <c r="PL320" i="1"/>
  <c r="TE318" i="1"/>
  <c r="SY311" i="1"/>
  <c r="PI306" i="1"/>
  <c r="SY316" i="1"/>
  <c r="GR304" i="1"/>
  <c r="GU299" i="1"/>
  <c r="QC297" i="1"/>
  <c r="IG297" i="1"/>
  <c r="GS297" i="1"/>
  <c r="QC293" i="1"/>
  <c r="GZ292" i="1"/>
  <c r="PM321" i="1"/>
  <c r="TL321" i="1" s="1"/>
  <c r="PJ316" i="1"/>
  <c r="SY312" i="1"/>
  <c r="PI308" i="1"/>
  <c r="QQ295" i="1"/>
  <c r="QP295" i="1"/>
  <c r="QN295" i="1"/>
  <c r="PK322" i="1"/>
  <c r="QS320" i="1"/>
  <c r="SM315" i="1"/>
  <c r="TE309" i="1"/>
  <c r="PL306" i="1"/>
  <c r="GT296" i="1"/>
  <c r="QO294" i="1"/>
  <c r="SY321" i="1"/>
  <c r="PL312" i="1"/>
  <c r="QO299" i="1"/>
  <c r="QS296" i="1"/>
  <c r="PK292" i="1"/>
  <c r="GZ291" i="1"/>
  <c r="PH299" i="1"/>
  <c r="PJ291" i="1"/>
  <c r="GX283" i="1"/>
  <c r="QB277" i="1"/>
  <c r="IF277" i="1"/>
  <c r="GR277" i="1"/>
  <c r="PH298" i="1"/>
  <c r="GY285" i="1"/>
  <c r="PM301" i="1"/>
  <c r="PL294" i="1"/>
  <c r="TK294" i="1" s="1"/>
  <c r="PH291" i="1"/>
  <c r="GY282" i="1"/>
  <c r="TE299" i="1"/>
  <c r="PJ297" i="1"/>
  <c r="SY294" i="1"/>
  <c r="IF286" i="1"/>
  <c r="GW285" i="1"/>
  <c r="IG281" i="1"/>
  <c r="GS281" i="1"/>
  <c r="QC281" i="1"/>
  <c r="GU275" i="1"/>
  <c r="PH283" i="1"/>
  <c r="PI280" i="1"/>
  <c r="TE304" i="1"/>
  <c r="TE300" i="1"/>
  <c r="PK297" i="1"/>
  <c r="GW279" i="1"/>
  <c r="GR305" i="1"/>
  <c r="PI295" i="1"/>
  <c r="PI290" i="1"/>
  <c r="IG282" i="1"/>
  <c r="GY278" i="1"/>
  <c r="PK293" i="1"/>
  <c r="PK289" i="1"/>
  <c r="GV268" i="1"/>
  <c r="GX260" i="1"/>
  <c r="PH282" i="1"/>
  <c r="PH278" i="1"/>
  <c r="TE275" i="1"/>
  <c r="GY274" i="1"/>
  <c r="QC265" i="1"/>
  <c r="IG265" i="1"/>
  <c r="GS265" i="1"/>
  <c r="TE280" i="1"/>
  <c r="GS289" i="1"/>
  <c r="PL282" i="1"/>
  <c r="PK278" i="1"/>
  <c r="PK275" i="1"/>
  <c r="GW272" i="1"/>
  <c r="IG260" i="1"/>
  <c r="IG258" i="1"/>
  <c r="GS258" i="1"/>
  <c r="QC258" i="1"/>
  <c r="QN274" i="1"/>
  <c r="QQ274" i="1"/>
  <c r="QP274" i="1"/>
  <c r="GY271" i="1"/>
  <c r="QP256" i="1"/>
  <c r="QQ256" i="1"/>
  <c r="QN256" i="1"/>
  <c r="TE286" i="1"/>
  <c r="PK277" i="1"/>
  <c r="PJ275" i="1"/>
  <c r="GZ273" i="1"/>
  <c r="QQ271" i="1"/>
  <c r="QP271" i="1"/>
  <c r="QN271" i="1"/>
  <c r="HA270" i="1"/>
  <c r="GY268" i="1"/>
  <c r="GZ263" i="1"/>
  <c r="GX275" i="1"/>
  <c r="PL285" i="1"/>
  <c r="PL280" i="1"/>
  <c r="PJ278" i="1"/>
  <c r="QB270" i="1"/>
  <c r="PL261" i="1"/>
  <c r="GS257" i="1"/>
  <c r="QB253" i="1"/>
  <c r="IF253" i="1"/>
  <c r="GR253" i="1"/>
  <c r="GT247" i="1"/>
  <c r="QB257" i="1"/>
  <c r="PI269" i="1"/>
  <c r="PK266" i="1"/>
  <c r="QC260" i="1"/>
  <c r="PI254" i="1"/>
  <c r="GX253" i="1"/>
  <c r="IF249" i="1"/>
  <c r="QC269" i="1"/>
  <c r="GS269" i="1"/>
  <c r="IG269" i="1"/>
  <c r="QC266" i="1"/>
  <c r="TE263" i="1"/>
  <c r="SM263" i="1"/>
  <c r="SY263" i="1"/>
  <c r="PH261" i="1"/>
  <c r="PJ258" i="1"/>
  <c r="QR256" i="1"/>
  <c r="GR254" i="1"/>
  <c r="GS251" i="1"/>
  <c r="PH246" i="1"/>
  <c r="PM262" i="1"/>
  <c r="TL262" i="1" s="1"/>
  <c r="HA260" i="1"/>
  <c r="HA254" i="1"/>
  <c r="PK250" i="1"/>
  <c r="QN272" i="1"/>
  <c r="QQ272" i="1"/>
  <c r="QP272" i="1"/>
  <c r="QC262" i="1"/>
  <c r="PK260" i="1"/>
  <c r="PK255" i="1"/>
  <c r="QB250" i="1"/>
  <c r="PK270" i="1"/>
  <c r="GY258" i="1"/>
  <c r="PH256" i="1"/>
  <c r="PH253" i="1"/>
  <c r="PI250" i="1"/>
  <c r="PL269" i="1"/>
  <c r="PM266" i="1"/>
  <c r="TL266" i="1" s="1"/>
  <c r="QS261" i="1"/>
  <c r="PI258" i="1"/>
  <c r="GX256" i="1"/>
  <c r="GS255" i="1"/>
  <c r="PK249" i="1"/>
  <c r="GZ248" i="1"/>
  <c r="GU247" i="1"/>
  <c r="PM253" i="1"/>
  <c r="PJ246" i="1"/>
  <c r="PK243" i="1"/>
  <c r="GX239" i="1"/>
  <c r="GS231" i="1"/>
  <c r="GT226" i="1"/>
  <c r="QC221" i="1"/>
  <c r="IG221" i="1"/>
  <c r="GS221" i="1"/>
  <c r="GX213" i="1"/>
  <c r="PJ255" i="1"/>
  <c r="PI252" i="1"/>
  <c r="TE246" i="1"/>
  <c r="GY241" i="1"/>
  <c r="GU236" i="1"/>
  <c r="GT231" i="1"/>
  <c r="HA226" i="1"/>
  <c r="QC218" i="1"/>
  <c r="IG218" i="1"/>
  <c r="GS218" i="1"/>
  <c r="GZ212" i="1"/>
  <c r="GY244" i="1"/>
  <c r="IF218" i="1"/>
  <c r="GR218" i="1"/>
  <c r="QB218" i="1"/>
  <c r="GX215" i="1"/>
  <c r="GV213" i="1"/>
  <c r="SM254" i="1"/>
  <c r="PK245" i="1"/>
  <c r="QB244" i="1"/>
  <c r="GR244" i="1"/>
  <c r="IF244" i="1"/>
  <c r="GZ240" i="1"/>
  <c r="GX237" i="1"/>
  <c r="PL212" i="1"/>
  <c r="PH242" i="1"/>
  <c r="PM240" i="1"/>
  <c r="PL253" i="1"/>
  <c r="GZ233" i="1"/>
  <c r="GY228" i="1"/>
  <c r="GU224" i="1"/>
  <c r="QC222" i="1"/>
  <c r="IG222" i="1"/>
  <c r="GS222" i="1"/>
  <c r="GT219" i="1"/>
  <c r="GU215" i="1"/>
  <c r="QC213" i="1"/>
  <c r="IG213" i="1"/>
  <c r="GS213" i="1"/>
  <c r="PK253" i="1"/>
  <c r="QR251" i="1"/>
  <c r="SM249" i="1"/>
  <c r="GT241" i="1"/>
  <c r="GS237" i="1"/>
  <c r="QB230" i="1"/>
  <c r="IF230" i="1"/>
  <c r="GR230" i="1"/>
  <c r="PJ226" i="1"/>
  <c r="GY225" i="1"/>
  <c r="PK223" i="1"/>
  <c r="GZ222" i="1"/>
  <c r="GX211" i="1"/>
  <c r="PJ247" i="1"/>
  <c r="PK244" i="1"/>
  <c r="PM243" i="1"/>
  <c r="TL243" i="1" s="1"/>
  <c r="QC236" i="1"/>
  <c r="QQ225" i="1"/>
  <c r="QP225" i="1"/>
  <c r="QN225" i="1"/>
  <c r="QC220" i="1"/>
  <c r="PH212" i="1"/>
  <c r="PJ236" i="1"/>
  <c r="SY225" i="1"/>
  <c r="SM215" i="1"/>
  <c r="PM231" i="1"/>
  <c r="SM226" i="1"/>
  <c r="SM222" i="1"/>
  <c r="QC215" i="1"/>
  <c r="HA210" i="1"/>
  <c r="GX207" i="1"/>
  <c r="GZ201" i="1"/>
  <c r="GY195" i="1"/>
  <c r="GX190" i="1"/>
  <c r="GW185" i="1"/>
  <c r="GV180" i="1"/>
  <c r="PI240" i="1"/>
  <c r="PL236" i="1"/>
  <c r="PH224" i="1"/>
  <c r="GT208" i="1"/>
  <c r="GZ206" i="1"/>
  <c r="GX204" i="1"/>
  <c r="GW198" i="1"/>
  <c r="GS196" i="1"/>
  <c r="GR191" i="1"/>
  <c r="GZ189" i="1"/>
  <c r="GW182" i="1"/>
  <c r="PH241" i="1"/>
  <c r="PI233" i="1"/>
  <c r="PM226" i="1"/>
  <c r="PM215" i="1"/>
  <c r="HA208" i="1"/>
  <c r="GR205" i="1"/>
  <c r="GS202" i="1"/>
  <c r="HA199" i="1"/>
  <c r="GR196" i="1"/>
  <c r="GU193" i="1"/>
  <c r="IG191" i="1"/>
  <c r="GS191" i="1"/>
  <c r="QC191" i="1"/>
  <c r="GR188" i="1"/>
  <c r="GU185" i="1"/>
  <c r="IG183" i="1"/>
  <c r="GS183" i="1"/>
  <c r="QC183" i="1"/>
  <c r="SY235" i="1"/>
  <c r="SY229" i="1"/>
  <c r="PM223" i="1"/>
  <c r="TL223" i="1" s="1"/>
  <c r="QN221" i="1"/>
  <c r="QQ221" i="1"/>
  <c r="QP221" i="1"/>
  <c r="PH193" i="1"/>
  <c r="PM236" i="1"/>
  <c r="QR220" i="1"/>
  <c r="PI209" i="1"/>
  <c r="PL186" i="1"/>
  <c r="TE240" i="1"/>
  <c r="PM237" i="1"/>
  <c r="IF234" i="1"/>
  <c r="PM219" i="1"/>
  <c r="TL219" i="1" s="1"/>
  <c r="QO215" i="1"/>
  <c r="PM212" i="1"/>
  <c r="QP210" i="1"/>
  <c r="QQ210" i="1"/>
  <c r="QN210" i="1"/>
  <c r="GX208" i="1"/>
  <c r="PJ206" i="1"/>
  <c r="GY205" i="1"/>
  <c r="QB202" i="1"/>
  <c r="IF202" i="1"/>
  <c r="GR202" i="1"/>
  <c r="QQ199" i="1"/>
  <c r="QP199" i="1"/>
  <c r="QN199" i="1"/>
  <c r="QC198" i="1"/>
  <c r="IG198" i="1"/>
  <c r="GS198" i="1"/>
  <c r="GR195" i="1"/>
  <c r="GW186" i="1"/>
  <c r="PJ240" i="1"/>
  <c r="PJ237" i="1"/>
  <c r="SY232" i="1"/>
  <c r="PH227" i="1"/>
  <c r="PM220" i="1"/>
  <c r="PI217" i="1"/>
  <c r="PL188" i="1"/>
  <c r="TE196" i="1"/>
  <c r="PK192" i="1"/>
  <c r="TE190" i="1"/>
  <c r="GZ176" i="1"/>
  <c r="GY171" i="1"/>
  <c r="GX166" i="1"/>
  <c r="GZ160" i="1"/>
  <c r="GY155" i="1"/>
  <c r="SM208" i="1"/>
  <c r="GW174" i="1"/>
  <c r="GU164" i="1"/>
  <c r="GT159" i="1"/>
  <c r="PJ153" i="1"/>
  <c r="QC205" i="1"/>
  <c r="PJ195" i="1"/>
  <c r="QB188" i="1"/>
  <c r="GY179" i="1"/>
  <c r="GZ154" i="1"/>
  <c r="QN201" i="1"/>
  <c r="QQ201" i="1"/>
  <c r="QP201" i="1"/>
  <c r="TE195" i="1"/>
  <c r="PL184" i="1"/>
  <c r="PH179" i="1"/>
  <c r="SY205" i="1"/>
  <c r="QO195" i="1"/>
  <c r="PM187" i="1"/>
  <c r="SM206" i="1"/>
  <c r="TE203" i="1"/>
  <c r="SY202" i="1"/>
  <c r="TE198" i="1"/>
  <c r="PK179" i="1"/>
  <c r="GW178" i="1"/>
  <c r="QB173" i="1"/>
  <c r="QC170" i="1"/>
  <c r="QB169" i="1"/>
  <c r="IF169" i="1"/>
  <c r="GR169" i="1"/>
  <c r="QC166" i="1"/>
  <c r="IG166" i="1"/>
  <c r="GS166" i="1"/>
  <c r="QB161" i="1"/>
  <c r="IF161" i="1"/>
  <c r="GR161" i="1"/>
  <c r="QC158" i="1"/>
  <c r="IG158" i="1"/>
  <c r="GS158" i="1"/>
  <c r="HA150" i="1"/>
  <c r="QR207" i="1"/>
  <c r="QC196" i="1"/>
  <c r="PK167" i="1"/>
  <c r="PL164" i="1"/>
  <c r="PJ203" i="1"/>
  <c r="QS199" i="1"/>
  <c r="PM194" i="1"/>
  <c r="PL192" i="1"/>
  <c r="PI185" i="1"/>
  <c r="GR179" i="1"/>
  <c r="IG178" i="1"/>
  <c r="GT173" i="1"/>
  <c r="GY166" i="1"/>
  <c r="GU162" i="1"/>
  <c r="GV159" i="1"/>
  <c r="GZ155" i="1"/>
  <c r="GU154" i="1"/>
  <c r="PI173" i="1"/>
  <c r="SY152" i="1"/>
  <c r="PH150" i="1"/>
  <c r="GT149" i="1"/>
  <c r="GY142" i="1"/>
  <c r="QS180" i="1"/>
  <c r="TE177" i="1"/>
  <c r="PK173" i="1"/>
  <c r="PJ170" i="1"/>
  <c r="GY147" i="1"/>
  <c r="QC141" i="1"/>
  <c r="IG141" i="1"/>
  <c r="GS141" i="1"/>
  <c r="QB136" i="1"/>
  <c r="IF136" i="1"/>
  <c r="GR136" i="1"/>
  <c r="GV132" i="1"/>
  <c r="PI127" i="1"/>
  <c r="GV124" i="1"/>
  <c r="SY162" i="1"/>
  <c r="PJ157" i="1"/>
  <c r="IG151" i="1"/>
  <c r="HA138" i="1"/>
  <c r="PM178" i="1"/>
  <c r="SY172" i="1"/>
  <c r="PH170" i="1"/>
  <c r="TE168" i="1"/>
  <c r="SM158" i="1"/>
  <c r="IG143" i="1"/>
  <c r="GS143" i="1"/>
  <c r="QC143" i="1"/>
  <c r="IF138" i="1"/>
  <c r="GR138" i="1"/>
  <c r="QB138" i="1"/>
  <c r="GV134" i="1"/>
  <c r="GZ130" i="1"/>
  <c r="GT124" i="1"/>
  <c r="PJ147" i="1"/>
  <c r="GT145" i="1"/>
  <c r="GV139" i="1"/>
  <c r="QB135" i="1"/>
  <c r="IF135" i="1"/>
  <c r="GR135" i="1"/>
  <c r="GY130" i="1"/>
  <c r="IG167" i="1"/>
  <c r="PI165" i="1"/>
  <c r="PH159" i="1"/>
  <c r="IF154" i="1"/>
  <c r="GZ140" i="1"/>
  <c r="QC137" i="1"/>
  <c r="IG137" i="1"/>
  <c r="GS137" i="1"/>
  <c r="QB124" i="1"/>
  <c r="IF124" i="1"/>
  <c r="GR124" i="1"/>
  <c r="PH173" i="1"/>
  <c r="PK169" i="1"/>
  <c r="PK158" i="1"/>
  <c r="PM151" i="1"/>
  <c r="TL151" i="1" s="1"/>
  <c r="QQ143" i="1"/>
  <c r="QP143" i="1"/>
  <c r="QN143" i="1"/>
  <c r="HA151" i="1"/>
  <c r="PH136" i="1"/>
  <c r="QQ124" i="1"/>
  <c r="QP124" i="1"/>
  <c r="QN124" i="1"/>
  <c r="QC123" i="1"/>
  <c r="IG123" i="1"/>
  <c r="GS123" i="1"/>
  <c r="PM121" i="1"/>
  <c r="TL121" i="1" s="1"/>
  <c r="SM135" i="1"/>
  <c r="QC134" i="1"/>
  <c r="QC114" i="1"/>
  <c r="IG114" i="1"/>
  <c r="GS114" i="1"/>
  <c r="GX107" i="1"/>
  <c r="QB101" i="1"/>
  <c r="IF101" i="1"/>
  <c r="GR101" i="1"/>
  <c r="GW94" i="1"/>
  <c r="TE148" i="1"/>
  <c r="PK145" i="1"/>
  <c r="PM143" i="1"/>
  <c r="TL143" i="1" s="1"/>
  <c r="SM139" i="1"/>
  <c r="TE129" i="1"/>
  <c r="GV118" i="1"/>
  <c r="QB106" i="1"/>
  <c r="IF106" i="1"/>
  <c r="GR106" i="1"/>
  <c r="PL140" i="1"/>
  <c r="TK140" i="1" s="1"/>
  <c r="SY137" i="1"/>
  <c r="SY130" i="1"/>
  <c r="PH113" i="1"/>
  <c r="PH105" i="1"/>
  <c r="PH97" i="1"/>
  <c r="SY144" i="1"/>
  <c r="QS136" i="1"/>
  <c r="PJ125" i="1"/>
  <c r="TE122" i="1"/>
  <c r="PH118" i="1"/>
  <c r="IG115" i="1"/>
  <c r="GX114" i="1"/>
  <c r="GZ108" i="1"/>
  <c r="GV96" i="1"/>
  <c r="QN139" i="1"/>
  <c r="QQ139" i="1"/>
  <c r="QP139" i="1"/>
  <c r="QR132" i="1"/>
  <c r="PL128" i="1"/>
  <c r="PJ121" i="1"/>
  <c r="GX119" i="1"/>
  <c r="GX111" i="1"/>
  <c r="IG104" i="1"/>
  <c r="GX103" i="1"/>
  <c r="QP95" i="1"/>
  <c r="QN95" i="1"/>
  <c r="QQ95" i="1"/>
  <c r="GW90" i="1"/>
  <c r="PI145" i="1"/>
  <c r="QR142" i="1"/>
  <c r="PM131" i="1"/>
  <c r="TL131" i="1" s="1"/>
  <c r="QR124" i="1"/>
  <c r="GX120" i="1"/>
  <c r="PM113" i="1"/>
  <c r="PM71" i="1"/>
  <c r="PM97" i="1"/>
  <c r="PM70" i="1"/>
  <c r="PM112" i="1"/>
  <c r="PM95" i="1"/>
  <c r="PM93" i="1"/>
  <c r="PM75" i="1"/>
  <c r="PM105" i="1"/>
  <c r="PM69" i="1"/>
  <c r="PM72" i="1"/>
  <c r="PM88" i="1"/>
  <c r="PM107" i="1"/>
  <c r="PM114" i="1"/>
  <c r="PM110" i="1"/>
  <c r="PM85" i="1"/>
  <c r="PM73" i="1"/>
  <c r="PM76" i="1"/>
  <c r="PM67" i="1"/>
  <c r="PM89" i="1"/>
  <c r="PM78" i="1"/>
  <c r="PM82" i="1"/>
  <c r="PM92" i="1"/>
  <c r="TL92" i="1" s="1"/>
  <c r="PM109" i="1"/>
  <c r="TL109" i="1" s="1"/>
  <c r="PM104" i="1"/>
  <c r="PM90" i="1"/>
  <c r="PM123" i="1"/>
  <c r="PM146" i="1"/>
  <c r="TL146" i="1" s="1"/>
  <c r="PM126" i="1"/>
  <c r="QS107" i="1"/>
  <c r="GY105" i="1"/>
  <c r="GU101" i="1"/>
  <c r="GS93" i="1"/>
  <c r="PH145" i="1"/>
  <c r="QQ137" i="1"/>
  <c r="QP137" i="1"/>
  <c r="QN137" i="1"/>
  <c r="QN128" i="1"/>
  <c r="QQ128" i="1"/>
  <c r="QP128" i="1"/>
  <c r="TE120" i="1"/>
  <c r="SM120" i="1"/>
  <c r="SY120" i="1"/>
  <c r="SM64" i="1"/>
  <c r="SY66" i="1"/>
  <c r="TE68" i="1"/>
  <c r="SY84" i="1"/>
  <c r="TE63" i="1"/>
  <c r="TE86" i="1"/>
  <c r="TE70" i="1"/>
  <c r="SM81" i="1"/>
  <c r="SM82" i="1"/>
  <c r="TE107" i="1"/>
  <c r="TE93" i="1"/>
  <c r="SM104" i="1"/>
  <c r="SY96" i="1"/>
  <c r="SM102" i="1"/>
  <c r="SY86" i="1"/>
  <c r="SY70" i="1"/>
  <c r="TE81" i="1"/>
  <c r="SY112" i="1"/>
  <c r="TE90" i="1"/>
  <c r="SM90" i="1"/>
  <c r="TE97" i="1"/>
  <c r="SY99" i="1"/>
  <c r="SY91" i="1"/>
  <c r="SY95" i="1"/>
  <c r="SY108" i="1"/>
  <c r="SY114" i="1"/>
  <c r="TE65" i="1"/>
  <c r="TE67" i="1"/>
  <c r="TE69" i="1"/>
  <c r="SY87" i="1"/>
  <c r="SM111" i="1"/>
  <c r="SM112" i="1"/>
  <c r="TE98" i="1"/>
  <c r="TE105" i="1"/>
  <c r="SY78" i="1"/>
  <c r="SM67" i="1"/>
  <c r="SM69" i="1"/>
  <c r="SY71" i="1"/>
  <c r="SY85" i="1"/>
  <c r="TE87" i="1"/>
  <c r="TE116" i="1"/>
  <c r="TE119" i="1"/>
  <c r="SY92" i="1"/>
  <c r="SY94" i="1"/>
  <c r="TE100" i="1"/>
  <c r="TE106" i="1"/>
  <c r="SY117" i="1"/>
  <c r="SY124" i="1"/>
  <c r="SM150" i="1"/>
  <c r="TE92" i="1"/>
  <c r="SY115" i="1"/>
  <c r="SM106" i="1"/>
  <c r="TE117" i="1"/>
  <c r="SY123" i="1"/>
  <c r="PH117" i="1"/>
  <c r="PI114" i="1"/>
  <c r="PL105" i="1"/>
  <c r="GZ99" i="1"/>
  <c r="TE150" i="1"/>
  <c r="PM135" i="1"/>
  <c r="QB121" i="1"/>
  <c r="QB112" i="1"/>
  <c r="IF112" i="1"/>
  <c r="GR112" i="1"/>
  <c r="PJ108" i="1"/>
  <c r="SM117" i="1"/>
  <c r="SM101" i="1"/>
  <c r="PM98" i="1"/>
  <c r="TL98" i="1" s="1"/>
  <c r="GU81" i="1"/>
  <c r="GZ74" i="1"/>
  <c r="GY69" i="1"/>
  <c r="HA63" i="1"/>
  <c r="QO117" i="1"/>
  <c r="SY113" i="1"/>
  <c r="QS106" i="1"/>
  <c r="PM102" i="1"/>
  <c r="PL92" i="1"/>
  <c r="TK92" i="1" s="1"/>
  <c r="GV89" i="1"/>
  <c r="GU86" i="1"/>
  <c r="GR81" i="1"/>
  <c r="GX77" i="1"/>
  <c r="GT73" i="1"/>
  <c r="QC68" i="1"/>
  <c r="IG68" i="1"/>
  <c r="GS68" i="1"/>
  <c r="GW64" i="1"/>
  <c r="PL103" i="1"/>
  <c r="PM96" i="1"/>
  <c r="TL96" i="1" s="1"/>
  <c r="SM108" i="1"/>
  <c r="PJ119" i="1"/>
  <c r="PH115" i="1"/>
  <c r="PH88" i="1"/>
  <c r="GX84" i="1"/>
  <c r="PL68" i="1"/>
  <c r="PL96" i="1"/>
  <c r="TK96" i="1" s="1"/>
  <c r="SM97" i="1"/>
  <c r="GZ83" i="1"/>
  <c r="PK89" i="1"/>
  <c r="PK88" i="1"/>
  <c r="PK110" i="1"/>
  <c r="PK112" i="1"/>
  <c r="PK93" i="1"/>
  <c r="PK99" i="1"/>
  <c r="PK101" i="1"/>
  <c r="PK117" i="1"/>
  <c r="PK94" i="1"/>
  <c r="QB88" i="1"/>
  <c r="IF88" i="1"/>
  <c r="GR88" i="1"/>
  <c r="SY111" i="1"/>
  <c r="PH92" i="1"/>
  <c r="PH74" i="1"/>
  <c r="PJ103" i="1"/>
  <c r="PK62" i="1"/>
  <c r="PL56" i="1"/>
  <c r="PJ48" i="1"/>
  <c r="QE28" i="1"/>
  <c r="PJ10" i="1"/>
  <c r="IG49" i="1"/>
  <c r="QE12" i="1"/>
  <c r="C38" i="2"/>
  <c r="PH19" i="1"/>
  <c r="GZ9" i="1"/>
  <c r="IG12" i="1"/>
  <c r="GV487" i="1"/>
  <c r="PI487" i="1"/>
  <c r="GZ487" i="1"/>
  <c r="GV488" i="1"/>
  <c r="GR488" i="1"/>
  <c r="PL487" i="1"/>
  <c r="TK487" i="1" s="1"/>
  <c r="QQ487" i="1"/>
  <c r="QP487" i="1"/>
  <c r="QN487" i="1"/>
  <c r="QQ482" i="1"/>
  <c r="QP482" i="1"/>
  <c r="QN482" i="1"/>
  <c r="GX478" i="1"/>
  <c r="QB479" i="1"/>
  <c r="GR479" i="1"/>
  <c r="IF479" i="1"/>
  <c r="GZ457" i="1"/>
  <c r="SY465" i="1"/>
  <c r="TE465" i="1"/>
  <c r="SM465" i="1"/>
  <c r="GR477" i="1"/>
  <c r="GV457" i="1"/>
  <c r="GZ458" i="1"/>
  <c r="PL465" i="1"/>
  <c r="PI459" i="1"/>
  <c r="PJ460" i="1"/>
  <c r="PI456" i="1"/>
  <c r="PJ457" i="1"/>
  <c r="GX455" i="1"/>
  <c r="HA450" i="1"/>
  <c r="GZ453" i="1"/>
  <c r="PJ493" i="1"/>
  <c r="GS492" i="1"/>
  <c r="PH489" i="1"/>
  <c r="GX486" i="1"/>
  <c r="QN491" i="1"/>
  <c r="QQ491" i="1"/>
  <c r="QP491" i="1"/>
  <c r="QO489" i="1"/>
  <c r="QB490" i="1"/>
  <c r="IF488" i="1"/>
  <c r="SY487" i="1"/>
  <c r="SM486" i="1"/>
  <c r="QB484" i="1"/>
  <c r="IF484" i="1"/>
  <c r="GR484" i="1"/>
  <c r="SY485" i="1"/>
  <c r="TE485" i="1"/>
  <c r="SM485" i="1"/>
  <c r="GY484" i="1"/>
  <c r="PI486" i="1"/>
  <c r="GX484" i="1"/>
  <c r="QB483" i="1"/>
  <c r="IF483" i="1"/>
  <c r="GR483" i="1"/>
  <c r="GS485" i="1"/>
  <c r="GV482" i="1"/>
  <c r="GR485" i="1"/>
  <c r="QR483" i="1"/>
  <c r="PK483" i="1"/>
  <c r="QR479" i="1"/>
  <c r="PM485" i="1"/>
  <c r="PK482" i="1"/>
  <c r="QO480" i="1"/>
  <c r="PH479" i="1"/>
  <c r="QO479" i="1"/>
  <c r="PI478" i="1"/>
  <c r="GR480" i="1"/>
  <c r="GU478" i="1"/>
  <c r="PH465" i="1"/>
  <c r="QC465" i="1"/>
  <c r="IG465" i="1"/>
  <c r="GS465" i="1"/>
  <c r="SM479" i="1"/>
  <c r="QB457" i="1"/>
  <c r="IF457" i="1"/>
  <c r="GR457" i="1"/>
  <c r="GY457" i="1"/>
  <c r="TE460" i="1"/>
  <c r="SY460" i="1"/>
  <c r="SM460" i="1"/>
  <c r="IF477" i="1"/>
  <c r="GY459" i="1"/>
  <c r="PI460" i="1"/>
  <c r="PJ478" i="1"/>
  <c r="GW459" i="1"/>
  <c r="QB458" i="1"/>
  <c r="IF458" i="1"/>
  <c r="GR458" i="1"/>
  <c r="SM463" i="1"/>
  <c r="SY463" i="1"/>
  <c r="TE463" i="1"/>
  <c r="PM465" i="1"/>
  <c r="PM463" i="1"/>
  <c r="PL458" i="1"/>
  <c r="TK458" i="1" s="1"/>
  <c r="QQ460" i="1"/>
  <c r="QN460" i="1"/>
  <c r="QP460" i="1"/>
  <c r="SM457" i="1"/>
  <c r="TE459" i="1"/>
  <c r="GW457" i="1"/>
  <c r="PL457" i="1"/>
  <c r="IG450" i="1"/>
  <c r="GS450" i="1"/>
  <c r="QC450" i="1"/>
  <c r="QC456" i="1"/>
  <c r="PH455" i="1"/>
  <c r="GW454" i="1"/>
  <c r="QB453" i="1"/>
  <c r="IF453" i="1"/>
  <c r="GR453" i="1"/>
  <c r="PL459" i="1"/>
  <c r="PM456" i="1"/>
  <c r="TL456" i="1" s="1"/>
  <c r="QS451" i="1"/>
  <c r="QC447" i="1"/>
  <c r="IG447" i="1"/>
  <c r="GS447" i="1"/>
  <c r="QO451" i="1"/>
  <c r="HA444" i="1"/>
  <c r="QQ453" i="1"/>
  <c r="QP453" i="1"/>
  <c r="QN453" i="1"/>
  <c r="GY448" i="1"/>
  <c r="GZ446" i="1"/>
  <c r="GX444" i="1"/>
  <c r="QO448" i="1"/>
  <c r="PH445" i="1"/>
  <c r="PI442" i="1"/>
  <c r="HA445" i="1"/>
  <c r="SM451" i="1"/>
  <c r="PM441" i="1"/>
  <c r="QC437" i="1"/>
  <c r="IG437" i="1"/>
  <c r="GS437" i="1"/>
  <c r="GY442" i="1"/>
  <c r="GT441" i="1"/>
  <c r="PM442" i="1"/>
  <c r="TL442" i="1" s="1"/>
  <c r="SM445" i="1"/>
  <c r="PK447" i="1"/>
  <c r="GV440" i="1"/>
  <c r="GX435" i="1"/>
  <c r="PJ442" i="1"/>
  <c r="QO434" i="1"/>
  <c r="QR446" i="1"/>
  <c r="PJ444" i="1"/>
  <c r="QC440" i="1"/>
  <c r="IG436" i="1"/>
  <c r="PM439" i="1"/>
  <c r="IF424" i="1"/>
  <c r="GR424" i="1"/>
  <c r="QB424" i="1"/>
  <c r="PK438" i="1"/>
  <c r="IF433" i="1"/>
  <c r="GY424" i="1"/>
  <c r="TE439" i="1"/>
  <c r="QP424" i="1"/>
  <c r="QN424" i="1"/>
  <c r="QQ424" i="1"/>
  <c r="GZ433" i="1"/>
  <c r="HA425" i="1"/>
  <c r="QB434" i="1"/>
  <c r="IF434" i="1"/>
  <c r="GR434" i="1"/>
  <c r="GU424" i="1"/>
  <c r="QB419" i="1"/>
  <c r="IF419" i="1"/>
  <c r="GR419" i="1"/>
  <c r="GS433" i="1"/>
  <c r="GV420" i="1"/>
  <c r="GZ416" i="1"/>
  <c r="PH430" i="1"/>
  <c r="PJ420" i="1"/>
  <c r="PM423" i="1"/>
  <c r="TE423" i="1"/>
  <c r="QC436" i="1"/>
  <c r="GZ420" i="1"/>
  <c r="QR416" i="1"/>
  <c r="QS414" i="1"/>
  <c r="PJ425" i="1"/>
  <c r="QR418" i="1"/>
  <c r="QS418" i="1"/>
  <c r="SY414" i="1"/>
  <c r="PK414" i="1"/>
  <c r="GW410" i="1"/>
  <c r="QB420" i="1"/>
  <c r="SM419" i="1"/>
  <c r="QS415" i="1"/>
  <c r="GY406" i="1"/>
  <c r="QR412" i="1"/>
  <c r="GY408" i="1"/>
  <c r="GR407" i="1"/>
  <c r="PJ416" i="1"/>
  <c r="PK419" i="1"/>
  <c r="QB410" i="1"/>
  <c r="GW406" i="1"/>
  <c r="QB403" i="1"/>
  <c r="IF403" i="1"/>
  <c r="GR403" i="1"/>
  <c r="PJ404" i="1"/>
  <c r="GZ397" i="1"/>
  <c r="TE406" i="1"/>
  <c r="QP405" i="1"/>
  <c r="QQ405" i="1"/>
  <c r="QN405" i="1"/>
  <c r="TE405" i="1"/>
  <c r="SM405" i="1"/>
  <c r="SY405" i="1"/>
  <c r="QR405" i="1"/>
  <c r="PH414" i="1"/>
  <c r="PL409" i="1"/>
  <c r="TK409" i="1" s="1"/>
  <c r="GU403" i="1"/>
  <c r="QQ410" i="1"/>
  <c r="QP410" i="1"/>
  <c r="QN410" i="1"/>
  <c r="GZ398" i="1"/>
  <c r="PM409" i="1"/>
  <c r="TL409" i="1" s="1"/>
  <c r="IF402" i="1"/>
  <c r="QB390" i="1"/>
  <c r="IF390" i="1"/>
  <c r="GR390" i="1"/>
  <c r="TE398" i="1"/>
  <c r="QB396" i="1"/>
  <c r="IF396" i="1"/>
  <c r="GR396" i="1"/>
  <c r="GY390" i="1"/>
  <c r="TE397" i="1"/>
  <c r="QR392" i="1"/>
  <c r="PI385" i="1"/>
  <c r="GX384" i="1"/>
  <c r="QO397" i="1"/>
  <c r="GR385" i="1"/>
  <c r="QO405" i="1"/>
  <c r="QN397" i="1"/>
  <c r="QQ397" i="1"/>
  <c r="QP397" i="1"/>
  <c r="QS392" i="1"/>
  <c r="PH390" i="1"/>
  <c r="QO385" i="1"/>
  <c r="SM396" i="1"/>
  <c r="GS392" i="1"/>
  <c r="QC392" i="1"/>
  <c r="IG392" i="1"/>
  <c r="QS390" i="1"/>
  <c r="PJ387" i="1"/>
  <c r="GY385" i="1"/>
  <c r="PK383" i="1"/>
  <c r="SY387" i="1"/>
  <c r="SM384" i="1"/>
  <c r="TE390" i="1"/>
  <c r="GV369" i="1"/>
  <c r="GX363" i="1"/>
  <c r="QO390" i="1"/>
  <c r="QS381" i="1"/>
  <c r="SM391" i="1"/>
  <c r="GU366" i="1"/>
  <c r="HA364" i="1"/>
  <c r="GV363" i="1"/>
  <c r="QQ380" i="1"/>
  <c r="QP380" i="1"/>
  <c r="QN380" i="1"/>
  <c r="GX371" i="1"/>
  <c r="GV368" i="1"/>
  <c r="PM392" i="1"/>
  <c r="QQ385" i="1"/>
  <c r="QP385" i="1"/>
  <c r="QN385" i="1"/>
  <c r="QS382" i="1"/>
  <c r="QO381" i="1"/>
  <c r="GZ379" i="1"/>
  <c r="GT372" i="1"/>
  <c r="QO369" i="1"/>
  <c r="PJ365" i="1"/>
  <c r="GR363" i="1"/>
  <c r="PL382" i="1"/>
  <c r="PJ380" i="1"/>
  <c r="HA372" i="1"/>
  <c r="IF368" i="1"/>
  <c r="QB366" i="1"/>
  <c r="IF366" i="1"/>
  <c r="GR366" i="1"/>
  <c r="QR362" i="1"/>
  <c r="TE368" i="1"/>
  <c r="TE366" i="1"/>
  <c r="GY345" i="1"/>
  <c r="PK372" i="1"/>
  <c r="GX357" i="1"/>
  <c r="GT352" i="1"/>
  <c r="HA344" i="1"/>
  <c r="PJ367" i="1"/>
  <c r="PJ364" i="1"/>
  <c r="TE361" i="1"/>
  <c r="GW357" i="1"/>
  <c r="IG352" i="1"/>
  <c r="GS352" i="1"/>
  <c r="QC352" i="1"/>
  <c r="GW345" i="1"/>
  <c r="HA341" i="1"/>
  <c r="GS372" i="1"/>
  <c r="PL367" i="1"/>
  <c r="GV357" i="1"/>
  <c r="GS348" i="1"/>
  <c r="GU340" i="1"/>
  <c r="PH366" i="1"/>
  <c r="GZ359" i="1"/>
  <c r="PI345" i="1"/>
  <c r="TE371" i="1"/>
  <c r="PL365" i="1"/>
  <c r="SM362" i="1"/>
  <c r="GR357" i="1"/>
  <c r="GS354" i="1"/>
  <c r="QC340" i="1"/>
  <c r="IG340" i="1"/>
  <c r="GS340" i="1"/>
  <c r="QO371" i="1"/>
  <c r="QC360" i="1"/>
  <c r="QC359" i="1"/>
  <c r="GS359" i="1"/>
  <c r="IG359" i="1"/>
  <c r="GY355" i="1"/>
  <c r="QC381" i="1"/>
  <c r="TE365" i="1"/>
  <c r="GR360" i="1"/>
  <c r="PH347" i="1"/>
  <c r="PK352" i="1"/>
  <c r="QS346" i="1"/>
  <c r="SY341" i="1"/>
  <c r="HA335" i="1"/>
  <c r="HA327" i="1"/>
  <c r="QC354" i="1"/>
  <c r="GZ343" i="1"/>
  <c r="QC324" i="1"/>
  <c r="IG324" i="1"/>
  <c r="GS324" i="1"/>
  <c r="IF332" i="1"/>
  <c r="GR332" i="1"/>
  <c r="QB332" i="1"/>
  <c r="GX330" i="1"/>
  <c r="GV328" i="1"/>
  <c r="PK325" i="1"/>
  <c r="PJ354" i="1"/>
  <c r="HA334" i="1"/>
  <c r="IG326" i="1"/>
  <c r="GS326" i="1"/>
  <c r="QC326" i="1"/>
  <c r="TE356" i="1"/>
  <c r="QB345" i="1"/>
  <c r="SY342" i="1"/>
  <c r="QC335" i="1"/>
  <c r="QB334" i="1"/>
  <c r="IF334" i="1"/>
  <c r="GR334" i="1"/>
  <c r="QO356" i="1"/>
  <c r="QB346" i="1"/>
  <c r="QS344" i="1"/>
  <c r="QC342" i="1"/>
  <c r="QQ340" i="1"/>
  <c r="QN340" i="1"/>
  <c r="QP340" i="1"/>
  <c r="QQ329" i="1"/>
  <c r="QP329" i="1"/>
  <c r="QN329" i="1"/>
  <c r="PJ344" i="1"/>
  <c r="QS333" i="1"/>
  <c r="GZ328" i="1"/>
  <c r="GY323" i="1"/>
  <c r="SM354" i="1"/>
  <c r="GY328" i="1"/>
  <c r="PL324" i="1"/>
  <c r="TK324" i="1" s="1"/>
  <c r="GX321" i="1"/>
  <c r="GZ314" i="1"/>
  <c r="GY308" i="1"/>
  <c r="PJ326" i="1"/>
  <c r="TE330" i="1"/>
  <c r="PH319" i="1"/>
  <c r="GT309" i="1"/>
  <c r="IF307" i="1"/>
  <c r="GR307" i="1"/>
  <c r="QB307" i="1"/>
  <c r="QC339" i="1"/>
  <c r="PM332" i="1"/>
  <c r="SY325" i="1"/>
  <c r="PH315" i="1"/>
  <c r="IG309" i="1"/>
  <c r="GS309" i="1"/>
  <c r="QC309" i="1"/>
  <c r="SM323" i="1"/>
  <c r="PH311" i="1"/>
  <c r="GX307" i="1"/>
  <c r="QN335" i="1"/>
  <c r="QQ335" i="1"/>
  <c r="QP335" i="1"/>
  <c r="PH331" i="1"/>
  <c r="SY328" i="1"/>
  <c r="PL325" i="1"/>
  <c r="GX322" i="1"/>
  <c r="PJ320" i="1"/>
  <c r="QB315" i="1"/>
  <c r="IF315" i="1"/>
  <c r="GR315" i="1"/>
  <c r="QQ312" i="1"/>
  <c r="QP312" i="1"/>
  <c r="QN312" i="1"/>
  <c r="QR310" i="1"/>
  <c r="PL335" i="1"/>
  <c r="TK335" i="1" s="1"/>
  <c r="PI329" i="1"/>
  <c r="QC312" i="1"/>
  <c r="QC308" i="1"/>
  <c r="IG308" i="1"/>
  <c r="GS308" i="1"/>
  <c r="TE322" i="1"/>
  <c r="QN320" i="1"/>
  <c r="QQ320" i="1"/>
  <c r="QP320" i="1"/>
  <c r="QC318" i="1"/>
  <c r="GT305" i="1"/>
  <c r="HA298" i="1"/>
  <c r="GZ293" i="1"/>
  <c r="SY318" i="1"/>
  <c r="PI312" i="1"/>
  <c r="GR308" i="1"/>
  <c r="TE306" i="1"/>
  <c r="SM306" i="1"/>
  <c r="SY306" i="1"/>
  <c r="GT304" i="1"/>
  <c r="GZ300" i="1"/>
  <c r="QP298" i="1"/>
  <c r="QN298" i="1"/>
  <c r="QQ298" i="1"/>
  <c r="QB292" i="1"/>
  <c r="IF292" i="1"/>
  <c r="GR292" i="1"/>
  <c r="PL321" i="1"/>
  <c r="TK321" i="1" s="1"/>
  <c r="SM312" i="1"/>
  <c r="PK308" i="1"/>
  <c r="HA306" i="1"/>
  <c r="PM300" i="1"/>
  <c r="TL300" i="1" s="1"/>
  <c r="QS294" i="1"/>
  <c r="PI319" i="1"/>
  <c r="TE315" i="1"/>
  <c r="QQ311" i="1"/>
  <c r="QP311" i="1"/>
  <c r="QN311" i="1"/>
  <c r="GW305" i="1"/>
  <c r="PI301" i="1"/>
  <c r="GV298" i="1"/>
  <c r="QS291" i="1"/>
  <c r="PH316" i="1"/>
  <c r="SM308" i="1"/>
  <c r="QC307" i="1"/>
  <c r="IG307" i="1"/>
  <c r="GS307" i="1"/>
  <c r="GV305" i="1"/>
  <c r="GS298" i="1"/>
  <c r="GV295" i="1"/>
  <c r="QB291" i="1"/>
  <c r="IF291" i="1"/>
  <c r="GR291" i="1"/>
  <c r="PH304" i="1"/>
  <c r="QQ291" i="1"/>
  <c r="QP291" i="1"/>
  <c r="QN291" i="1"/>
  <c r="GR287" i="1"/>
  <c r="HA282" i="1"/>
  <c r="GS276" i="1"/>
  <c r="QO298" i="1"/>
  <c r="IF294" i="1"/>
  <c r="QN290" i="1"/>
  <c r="QQ290" i="1"/>
  <c r="QP290" i="1"/>
  <c r="PH281" i="1"/>
  <c r="SM301" i="1"/>
  <c r="SY299" i="1"/>
  <c r="PM294" i="1"/>
  <c r="TL294" i="1" s="1"/>
  <c r="GS283" i="1"/>
  <c r="IF278" i="1"/>
  <c r="IG300" i="1"/>
  <c r="TE295" i="1"/>
  <c r="PH293" i="1"/>
  <c r="TE290" i="1"/>
  <c r="SY289" i="1"/>
  <c r="PH275" i="1"/>
  <c r="SY304" i="1"/>
  <c r="PL297" i="1"/>
  <c r="TK297" i="1" s="1"/>
  <c r="PM293" i="1"/>
  <c r="PK287" i="1"/>
  <c r="IF305" i="1"/>
  <c r="SM291" i="1"/>
  <c r="GT285" i="1"/>
  <c r="QO283" i="1"/>
  <c r="PJ279" i="1"/>
  <c r="GW276" i="1"/>
  <c r="PI298" i="1"/>
  <c r="PM283" i="1"/>
  <c r="TL283" i="1" s="1"/>
  <c r="PM284" i="1"/>
  <c r="GW273" i="1"/>
  <c r="GY266" i="1"/>
  <c r="HA259" i="1"/>
  <c r="SY275" i="1"/>
  <c r="SY280" i="1"/>
  <c r="PH277" i="1"/>
  <c r="GX274" i="1"/>
  <c r="PH258" i="1"/>
  <c r="TE284" i="1"/>
  <c r="HA268" i="1"/>
  <c r="GW262" i="1"/>
  <c r="PL279" i="1"/>
  <c r="QP265" i="1"/>
  <c r="QN265" i="1"/>
  <c r="QQ265" i="1"/>
  <c r="PM286" i="1"/>
  <c r="TL286" i="1" s="1"/>
  <c r="PL271" i="1"/>
  <c r="PJ269" i="1"/>
  <c r="PI262" i="1"/>
  <c r="SM287" i="1"/>
  <c r="PJ283" i="1"/>
  <c r="QO270" i="1"/>
  <c r="QO285" i="1"/>
  <c r="QR280" i="1"/>
  <c r="PJ261" i="1"/>
  <c r="QR270" i="1"/>
  <c r="PM261" i="1"/>
  <c r="PM259" i="1"/>
  <c r="IG257" i="1"/>
  <c r="PL256" i="1"/>
  <c r="TK256" i="1" s="1"/>
  <c r="GU252" i="1"/>
  <c r="GW246" i="1"/>
  <c r="QB273" i="1"/>
  <c r="TE271" i="1"/>
  <c r="SY268" i="1"/>
  <c r="QQ260" i="1"/>
  <c r="QP260" i="1"/>
  <c r="QN260" i="1"/>
  <c r="QR257" i="1"/>
  <c r="QQ266" i="1"/>
  <c r="QP266" i="1"/>
  <c r="QN266" i="1"/>
  <c r="PL262" i="1"/>
  <c r="TK262" i="1" s="1"/>
  <c r="PH257" i="1"/>
  <c r="IG254" i="1"/>
  <c r="GV251" i="1"/>
  <c r="GS246" i="1"/>
  <c r="GU266" i="1"/>
  <c r="QR260" i="1"/>
  <c r="PM256" i="1"/>
  <c r="TL256" i="1" s="1"/>
  <c r="GT254" i="1"/>
  <c r="GU251" i="1"/>
  <c r="GR246" i="1"/>
  <c r="PL266" i="1"/>
  <c r="TK266" i="1" s="1"/>
  <c r="PJ253" i="1"/>
  <c r="GY252" i="1"/>
  <c r="GZ249" i="1"/>
  <c r="GX247" i="1"/>
  <c r="GV245" i="1"/>
  <c r="QQ252" i="1"/>
  <c r="QP252" i="1"/>
  <c r="QN252" i="1"/>
  <c r="QQ270" i="1"/>
  <c r="QP270" i="1"/>
  <c r="QN270" i="1"/>
  <c r="GY256" i="1"/>
  <c r="QC272" i="1"/>
  <c r="PM269" i="1"/>
  <c r="GU255" i="1"/>
  <c r="QB248" i="1"/>
  <c r="IF248" i="1"/>
  <c r="GR248" i="1"/>
  <c r="QQ246" i="1"/>
  <c r="QP246" i="1"/>
  <c r="QN246" i="1"/>
  <c r="HA237" i="1"/>
  <c r="GU231" i="1"/>
  <c r="GW225" i="1"/>
  <c r="GV220" i="1"/>
  <c r="HA212" i="1"/>
  <c r="PK248" i="1"/>
  <c r="QC246" i="1"/>
  <c r="PI243" i="1"/>
  <c r="GR240" i="1"/>
  <c r="GX235" i="1"/>
  <c r="QC226" i="1"/>
  <c r="IG226" i="1"/>
  <c r="GS226" i="1"/>
  <c r="GW222" i="1"/>
  <c r="PJ217" i="1"/>
  <c r="GS211" i="1"/>
  <c r="SM253" i="1"/>
  <c r="GW235" i="1"/>
  <c r="GU233" i="1"/>
  <c r="HA231" i="1"/>
  <c r="HA223" i="1"/>
  <c r="GT211" i="1"/>
  <c r="TE254" i="1"/>
  <c r="TE247" i="1"/>
  <c r="PI239" i="1"/>
  <c r="PI230" i="1"/>
  <c r="PK215" i="1"/>
  <c r="PK254" i="1"/>
  <c r="QB249" i="1"/>
  <c r="QC225" i="1"/>
  <c r="IG225" i="1"/>
  <c r="GS225" i="1"/>
  <c r="IF242" i="1"/>
  <c r="GR242" i="1"/>
  <c r="QB242" i="1"/>
  <c r="GW234" i="1"/>
  <c r="QB233" i="1"/>
  <c r="IF233" i="1"/>
  <c r="GR233" i="1"/>
  <c r="GX231" i="1"/>
  <c r="GZ225" i="1"/>
  <c r="PJ221" i="1"/>
  <c r="GZ217" i="1"/>
  <c r="PJ212" i="1"/>
  <c r="QN253" i="1"/>
  <c r="QQ253" i="1"/>
  <c r="QP253" i="1"/>
  <c r="SM250" i="1"/>
  <c r="TE249" i="1"/>
  <c r="GU237" i="1"/>
  <c r="HA235" i="1"/>
  <c r="GV234" i="1"/>
  <c r="IF232" i="1"/>
  <c r="GW231" i="1"/>
  <c r="QB222" i="1"/>
  <c r="IF222" i="1"/>
  <c r="GR222" i="1"/>
  <c r="PK214" i="1"/>
  <c r="GZ213" i="1"/>
  <c r="IG244" i="1"/>
  <c r="QB243" i="1"/>
  <c r="GR243" i="1"/>
  <c r="IF243" i="1"/>
  <c r="QS241" i="1"/>
  <c r="QB235" i="1"/>
  <c r="IF235" i="1"/>
  <c r="GR235" i="1"/>
  <c r="PJ231" i="1"/>
  <c r="PL225" i="1"/>
  <c r="SM225" i="1"/>
  <c r="TE215" i="1"/>
  <c r="PH240" i="1"/>
  <c r="PL235" i="1"/>
  <c r="TK235" i="1" s="1"/>
  <c r="PL231" i="1"/>
  <c r="PL228" i="1"/>
  <c r="TE222" i="1"/>
  <c r="PK212" i="1"/>
  <c r="HA206" i="1"/>
  <c r="QB201" i="1"/>
  <c r="IF201" i="1"/>
  <c r="GR201" i="1"/>
  <c r="GT194" i="1"/>
  <c r="HA189" i="1"/>
  <c r="GZ184" i="1"/>
  <c r="IG228" i="1"/>
  <c r="QO209" i="1"/>
  <c r="IF206" i="1"/>
  <c r="GR206" i="1"/>
  <c r="QB206" i="1"/>
  <c r="GY201" i="1"/>
  <c r="GU196" i="1"/>
  <c r="GV193" i="1"/>
  <c r="GT191" i="1"/>
  <c r="IF189" i="1"/>
  <c r="GR189" i="1"/>
  <c r="QB189" i="1"/>
  <c r="HA186" i="1"/>
  <c r="GY184" i="1"/>
  <c r="IG236" i="1"/>
  <c r="IG208" i="1"/>
  <c r="GS208" i="1"/>
  <c r="QC208" i="1"/>
  <c r="GT205" i="1"/>
  <c r="GU202" i="1"/>
  <c r="IG199" i="1"/>
  <c r="GS199" i="1"/>
  <c r="QC199" i="1"/>
  <c r="GT196" i="1"/>
  <c r="GT188" i="1"/>
  <c r="PJ182" i="1"/>
  <c r="GY181" i="1"/>
  <c r="SY236" i="1"/>
  <c r="PM235" i="1"/>
  <c r="TL235" i="1" s="1"/>
  <c r="SM227" i="1"/>
  <c r="PI225" i="1"/>
  <c r="PL223" i="1"/>
  <c r="TK223" i="1" s="1"/>
  <c r="PK220" i="1"/>
  <c r="PJ215" i="1"/>
  <c r="PI198" i="1"/>
  <c r="PM232" i="1"/>
  <c r="TL232" i="1" s="1"/>
  <c r="QR225" i="1"/>
  <c r="SM212" i="1"/>
  <c r="TE211" i="1"/>
  <c r="SM211" i="1"/>
  <c r="SY211" i="1"/>
  <c r="PK189" i="1"/>
  <c r="PH182" i="1"/>
  <c r="SY240" i="1"/>
  <c r="QQ222" i="1"/>
  <c r="QP222" i="1"/>
  <c r="QN222" i="1"/>
  <c r="PH209" i="1"/>
  <c r="GW203" i="1"/>
  <c r="PL199" i="1"/>
  <c r="TK199" i="1" s="1"/>
  <c r="GT195" i="1"/>
  <c r="GS192" i="1"/>
  <c r="GV189" i="1"/>
  <c r="IF187" i="1"/>
  <c r="PI184" i="1"/>
  <c r="GX183" i="1"/>
  <c r="GV181" i="1"/>
  <c r="QS237" i="1"/>
  <c r="SY233" i="1"/>
  <c r="PI212" i="1"/>
  <c r="QQ205" i="1"/>
  <c r="QP205" i="1"/>
  <c r="QN205" i="1"/>
  <c r="QC204" i="1"/>
  <c r="IG204" i="1"/>
  <c r="GS204" i="1"/>
  <c r="QB182" i="1"/>
  <c r="IF182" i="1"/>
  <c r="GR182" i="1"/>
  <c r="PM196" i="1"/>
  <c r="TL196" i="1" s="1"/>
  <c r="SY190" i="1"/>
  <c r="PH183" i="1"/>
  <c r="TE180" i="1"/>
  <c r="SM180" i="1"/>
  <c r="SY180" i="1"/>
  <c r="QB176" i="1"/>
  <c r="IF176" i="1"/>
  <c r="GR176" i="1"/>
  <c r="GR170" i="1"/>
  <c r="HA165" i="1"/>
  <c r="QB160" i="1"/>
  <c r="IF160" i="1"/>
  <c r="GR160" i="1"/>
  <c r="GR154" i="1"/>
  <c r="TE208" i="1"/>
  <c r="PH203" i="1"/>
  <c r="PM195" i="1"/>
  <c r="PL193" i="1"/>
  <c r="HA178" i="1"/>
  <c r="GZ173" i="1"/>
  <c r="GY168" i="1"/>
  <c r="GX163" i="1"/>
  <c r="GV153" i="1"/>
  <c r="IF209" i="1"/>
  <c r="PH201" i="1"/>
  <c r="TE197" i="1"/>
  <c r="PL181" i="1"/>
  <c r="GZ162" i="1"/>
  <c r="HA159" i="1"/>
  <c r="SY195" i="1"/>
  <c r="PM192" i="1"/>
  <c r="SY188" i="1"/>
  <c r="QN184" i="1"/>
  <c r="QQ184" i="1"/>
  <c r="QP184" i="1"/>
  <c r="GZ181" i="1"/>
  <c r="PH153" i="1"/>
  <c r="PH208" i="1"/>
  <c r="SM205" i="1"/>
  <c r="PI194" i="1"/>
  <c r="PK184" i="1"/>
  <c r="PM175" i="1"/>
  <c r="GZ172" i="1"/>
  <c r="QC169" i="1"/>
  <c r="IG169" i="1"/>
  <c r="GS169" i="1"/>
  <c r="PK209" i="1"/>
  <c r="PM206" i="1"/>
  <c r="SY203" i="1"/>
  <c r="QC202" i="1"/>
  <c r="SY198" i="1"/>
  <c r="QO192" i="1"/>
  <c r="SM185" i="1"/>
  <c r="PI176" i="1"/>
  <c r="QB165" i="1"/>
  <c r="QB157" i="1"/>
  <c r="GZ153" i="1"/>
  <c r="PI210" i="1"/>
  <c r="PH192" i="1"/>
  <c r="PJ188" i="1"/>
  <c r="TE181" i="1"/>
  <c r="QO179" i="1"/>
  <c r="QS155" i="1"/>
  <c r="PM198" i="1"/>
  <c r="QN192" i="1"/>
  <c r="QQ192" i="1"/>
  <c r="QP192" i="1"/>
  <c r="IF179" i="1"/>
  <c r="GX177" i="1"/>
  <c r="QB175" i="1"/>
  <c r="QC172" i="1"/>
  <c r="QO171" i="1"/>
  <c r="PJ167" i="1"/>
  <c r="PK164" i="1"/>
  <c r="GZ163" i="1"/>
  <c r="QQ161" i="1"/>
  <c r="QP161" i="1"/>
  <c r="QN161" i="1"/>
  <c r="HA160" i="1"/>
  <c r="IF157" i="1"/>
  <c r="QB155" i="1"/>
  <c r="IF155" i="1"/>
  <c r="GR155" i="1"/>
  <c r="QQ153" i="1"/>
  <c r="QP153" i="1"/>
  <c r="QN153" i="1"/>
  <c r="GV151" i="1"/>
  <c r="PJ176" i="1"/>
  <c r="SM166" i="1"/>
  <c r="SM157" i="1"/>
  <c r="SM155" i="1"/>
  <c r="SY153" i="1"/>
  <c r="PJ152" i="1"/>
  <c r="GW148" i="1"/>
  <c r="QB139" i="1"/>
  <c r="IF139" i="1"/>
  <c r="GR139" i="1"/>
  <c r="PL150" i="1"/>
  <c r="TK150" i="1" s="1"/>
  <c r="GT146" i="1"/>
  <c r="PJ140" i="1"/>
  <c r="PI135" i="1"/>
  <c r="GS127" i="1"/>
  <c r="QQ174" i="1"/>
  <c r="QP174" i="1"/>
  <c r="QN174" i="1"/>
  <c r="SM162" i="1"/>
  <c r="TE159" i="1"/>
  <c r="QS157" i="1"/>
  <c r="PH152" i="1"/>
  <c r="QB149" i="1"/>
  <c r="IF149" i="1"/>
  <c r="GR149" i="1"/>
  <c r="IG138" i="1"/>
  <c r="GS138" i="1"/>
  <c r="QC138" i="1"/>
  <c r="PL178" i="1"/>
  <c r="SM172" i="1"/>
  <c r="SY168" i="1"/>
  <c r="PL161" i="1"/>
  <c r="TK161" i="1" s="1"/>
  <c r="TE158" i="1"/>
  <c r="PH155" i="1"/>
  <c r="QB151" i="1"/>
  <c r="PI129" i="1"/>
  <c r="GZ122" i="1"/>
  <c r="PK177" i="1"/>
  <c r="PJ173" i="1"/>
  <c r="PM150" i="1"/>
  <c r="GY146" i="1"/>
  <c r="GU142" i="1"/>
  <c r="PH137" i="1"/>
  <c r="GX133" i="1"/>
  <c r="PJ131" i="1"/>
  <c r="GW128" i="1"/>
  <c r="IG126" i="1"/>
  <c r="GV123" i="1"/>
  <c r="PH121" i="1"/>
  <c r="PM177" i="1"/>
  <c r="QQ146" i="1"/>
  <c r="QP146" i="1"/>
  <c r="QN146" i="1"/>
  <c r="GW141" i="1"/>
  <c r="QB140" i="1"/>
  <c r="IF140" i="1"/>
  <c r="GR140" i="1"/>
  <c r="GX130" i="1"/>
  <c r="SM160" i="1"/>
  <c r="PL151" i="1"/>
  <c r="TK151" i="1" s="1"/>
  <c r="QO145" i="1"/>
  <c r="PL143" i="1"/>
  <c r="TK143" i="1" s="1"/>
  <c r="QQ158" i="1"/>
  <c r="QP158" i="1"/>
  <c r="QN158" i="1"/>
  <c r="TE149" i="1"/>
  <c r="SY149" i="1"/>
  <c r="SM149" i="1"/>
  <c r="QS147" i="1"/>
  <c r="PH144" i="1"/>
  <c r="QB142" i="1"/>
  <c r="IF142" i="1"/>
  <c r="GR142" i="1"/>
  <c r="QS139" i="1"/>
  <c r="QB134" i="1"/>
  <c r="IF134" i="1"/>
  <c r="GR134" i="1"/>
  <c r="PJ130" i="1"/>
  <c r="QO126" i="1"/>
  <c r="PL124" i="1"/>
  <c r="TK124" i="1" s="1"/>
  <c r="SM147" i="1"/>
  <c r="PL145" i="1"/>
  <c r="TE135" i="1"/>
  <c r="QB129" i="1"/>
  <c r="PI123" i="1"/>
  <c r="QC121" i="1"/>
  <c r="IG121" i="1"/>
  <c r="GS121" i="1"/>
  <c r="GT119" i="1"/>
  <c r="GV113" i="1"/>
  <c r="HA106" i="1"/>
  <c r="GU100" i="1"/>
  <c r="GZ93" i="1"/>
  <c r="PI148" i="1"/>
  <c r="QB145" i="1"/>
  <c r="QS143" i="1"/>
  <c r="TE139" i="1"/>
  <c r="SY129" i="1"/>
  <c r="QC120" i="1"/>
  <c r="GS120" i="1"/>
  <c r="IG120" i="1"/>
  <c r="QC103" i="1"/>
  <c r="IG103" i="1"/>
  <c r="GS103" i="1"/>
  <c r="SM130" i="1"/>
  <c r="PM125" i="1"/>
  <c r="TL125" i="1" s="1"/>
  <c r="PL93" i="1"/>
  <c r="SM145" i="1"/>
  <c r="QS144" i="1"/>
  <c r="PJ135" i="1"/>
  <c r="PJ128" i="1"/>
  <c r="SY122" i="1"/>
  <c r="GZ120" i="1"/>
  <c r="IF118" i="1"/>
  <c r="GW117" i="1"/>
  <c r="GV112" i="1"/>
  <c r="GT110" i="1"/>
  <c r="IF108" i="1"/>
  <c r="GR108" i="1"/>
  <c r="QB108" i="1"/>
  <c r="HA105" i="1"/>
  <c r="GX98" i="1"/>
  <c r="GW93" i="1"/>
  <c r="GU91" i="1"/>
  <c r="PJ143" i="1"/>
  <c r="QO128" i="1"/>
  <c r="QO125" i="1"/>
  <c r="GR115" i="1"/>
  <c r="PJ101" i="1"/>
  <c r="GY100" i="1"/>
  <c r="GZ97" i="1"/>
  <c r="GY92" i="1"/>
  <c r="PL147" i="1"/>
  <c r="TE141" i="1"/>
  <c r="QO120" i="1"/>
  <c r="PI117" i="1"/>
  <c r="GU109" i="1"/>
  <c r="QQ100" i="1"/>
  <c r="QP100" i="1"/>
  <c r="QN100" i="1"/>
  <c r="GV98" i="1"/>
  <c r="PK95" i="1"/>
  <c r="GU93" i="1"/>
  <c r="SY142" i="1"/>
  <c r="PH130" i="1"/>
  <c r="SM123" i="1"/>
  <c r="GZ91" i="1"/>
  <c r="SY150" i="1"/>
  <c r="PI146" i="1"/>
  <c r="GT121" i="1"/>
  <c r="PI119" i="1"/>
  <c r="PI111" i="1"/>
  <c r="QO104" i="1"/>
  <c r="PK119" i="1"/>
  <c r="PM117" i="1"/>
  <c r="TE101" i="1"/>
  <c r="QO98" i="1"/>
  <c r="QC87" i="1"/>
  <c r="IG87" i="1"/>
  <c r="GS87" i="1"/>
  <c r="GX80" i="1"/>
  <c r="QB74" i="1"/>
  <c r="IF74" i="1"/>
  <c r="GR74" i="1"/>
  <c r="GR68" i="1"/>
  <c r="QC63" i="1"/>
  <c r="IG63" i="1"/>
  <c r="GS63" i="1"/>
  <c r="GS67" i="1"/>
  <c r="QC115" i="1"/>
  <c r="GS66" i="1"/>
  <c r="IG82" i="1"/>
  <c r="IG62" i="1"/>
  <c r="IG44" i="1"/>
  <c r="IG73" i="1"/>
  <c r="SM113" i="1"/>
  <c r="QR110" i="1"/>
  <c r="QO92" i="1"/>
  <c r="QB89" i="1"/>
  <c r="GR89" i="1"/>
  <c r="IF89" i="1"/>
  <c r="GX85" i="1"/>
  <c r="GT81" i="1"/>
  <c r="HA76" i="1"/>
  <c r="PJ84" i="1"/>
  <c r="PL117" i="1"/>
  <c r="GY87" i="1"/>
  <c r="HA81" i="1"/>
  <c r="GT78" i="1"/>
  <c r="GW69" i="1"/>
  <c r="GU67" i="1"/>
  <c r="IG65" i="1"/>
  <c r="GS65" i="1"/>
  <c r="QC65" i="1"/>
  <c r="GY63" i="1"/>
  <c r="PM119" i="1"/>
  <c r="QO108" i="1"/>
  <c r="PM99" i="1"/>
  <c r="PH72" i="1"/>
  <c r="PH108" i="1"/>
  <c r="GZ89" i="1"/>
  <c r="PH85" i="1"/>
  <c r="QB83" i="1"/>
  <c r="IF83" i="1"/>
  <c r="GR83" i="1"/>
  <c r="IG74" i="1"/>
  <c r="GX73" i="1"/>
  <c r="PL120" i="1"/>
  <c r="TK120" i="1" s="1"/>
  <c r="SM105" i="1"/>
  <c r="PL79" i="1"/>
  <c r="PK107" i="1"/>
  <c r="SM32" i="1"/>
  <c r="PM37" i="1"/>
  <c r="PJ56" i="1"/>
  <c r="PH56" i="1"/>
  <c r="SM13" i="1"/>
  <c r="GR9" i="1"/>
  <c r="QE10" i="1"/>
  <c r="PM492" i="1"/>
  <c r="TL492" i="1" s="1"/>
  <c r="GZ484" i="1"/>
  <c r="QB486" i="1"/>
  <c r="IF486" i="1"/>
  <c r="GR486" i="1"/>
  <c r="GZ480" i="1"/>
  <c r="PK478" i="1"/>
  <c r="IG453" i="1"/>
  <c r="PL454" i="1"/>
  <c r="PK448" i="1"/>
  <c r="PL450" i="1"/>
  <c r="PJ494" i="1"/>
  <c r="QS494" i="1"/>
  <c r="PM493" i="1"/>
  <c r="QB492" i="1"/>
  <c r="IF492" i="1"/>
  <c r="GR492" i="1"/>
  <c r="QO492" i="1"/>
  <c r="QS491" i="1"/>
  <c r="QR493" i="1"/>
  <c r="SM489" i="1"/>
  <c r="GZ488" i="1"/>
  <c r="QB487" i="1"/>
  <c r="IF487" i="1"/>
  <c r="GR487" i="1"/>
  <c r="PM491" i="1"/>
  <c r="QR489" i="1"/>
  <c r="PH486" i="1"/>
  <c r="GS488" i="1"/>
  <c r="SM493" i="1"/>
  <c r="PI494" i="1"/>
  <c r="GU492" i="1"/>
  <c r="PH492" i="1"/>
  <c r="HA491" i="1"/>
  <c r="TE490" i="1"/>
  <c r="TE489" i="1"/>
  <c r="PJ487" i="1"/>
  <c r="QR486" i="1"/>
  <c r="QC489" i="1"/>
  <c r="IG489" i="1"/>
  <c r="GS489" i="1"/>
  <c r="QR488" i="1"/>
  <c r="IG488" i="1"/>
  <c r="QQ485" i="1"/>
  <c r="QP485" i="1"/>
  <c r="QN485" i="1"/>
  <c r="QC487" i="1"/>
  <c r="PL485" i="1"/>
  <c r="TE486" i="1"/>
  <c r="PK487" i="1"/>
  <c r="GY482" i="1"/>
  <c r="QO486" i="1"/>
  <c r="GX482" i="1"/>
  <c r="IG485" i="1"/>
  <c r="IF485" i="1"/>
  <c r="GW479" i="1"/>
  <c r="HA480" i="1"/>
  <c r="GW481" i="1"/>
  <c r="PJ479" i="1"/>
  <c r="SM483" i="1"/>
  <c r="QB478" i="1"/>
  <c r="IF478" i="1"/>
  <c r="GR478" i="1"/>
  <c r="GS481" i="1"/>
  <c r="GV479" i="1"/>
  <c r="QB481" i="1"/>
  <c r="PI481" i="1"/>
  <c r="IF480" i="1"/>
  <c r="PJ480" i="1"/>
  <c r="QR478" i="1"/>
  <c r="GW477" i="1"/>
  <c r="QR463" i="1"/>
  <c r="TE479" i="1"/>
  <c r="GY460" i="1"/>
  <c r="PI463" i="1"/>
  <c r="GX477" i="1"/>
  <c r="QN478" i="1"/>
  <c r="QQ478" i="1"/>
  <c r="QP478" i="1"/>
  <c r="PI457" i="1"/>
  <c r="GV463" i="1"/>
  <c r="GR465" i="1"/>
  <c r="QQ458" i="1"/>
  <c r="QP458" i="1"/>
  <c r="QN458" i="1"/>
  <c r="TE457" i="1"/>
  <c r="SY459" i="1"/>
  <c r="GY451" i="1"/>
  <c r="GW449" i="1"/>
  <c r="QN457" i="1"/>
  <c r="QQ457" i="1"/>
  <c r="QP457" i="1"/>
  <c r="GW455" i="1"/>
  <c r="GS453" i="1"/>
  <c r="PJ449" i="1"/>
  <c r="QO459" i="1"/>
  <c r="QR456" i="1"/>
  <c r="PM454" i="1"/>
  <c r="HA449" i="1"/>
  <c r="HA455" i="1"/>
  <c r="GV454" i="1"/>
  <c r="QS450" i="1"/>
  <c r="GV446" i="1"/>
  <c r="PK455" i="1"/>
  <c r="QC444" i="1"/>
  <c r="IG444" i="1"/>
  <c r="GS444" i="1"/>
  <c r="GZ448" i="1"/>
  <c r="PH443" i="1"/>
  <c r="GW447" i="1"/>
  <c r="QB446" i="1"/>
  <c r="IF446" i="1"/>
  <c r="GR446" i="1"/>
  <c r="QR442" i="1"/>
  <c r="GY441" i="1"/>
  <c r="QC445" i="1"/>
  <c r="IG445" i="1"/>
  <c r="GS445" i="1"/>
  <c r="TE451" i="1"/>
  <c r="PH447" i="1"/>
  <c r="GW446" i="1"/>
  <c r="PI444" i="1"/>
  <c r="QC441" i="1"/>
  <c r="QO442" i="1"/>
  <c r="TE445" i="1"/>
  <c r="SY443" i="1"/>
  <c r="PH438" i="1"/>
  <c r="TE444" i="1"/>
  <c r="GS440" i="1"/>
  <c r="QS438" i="1"/>
  <c r="PH440" i="1"/>
  <c r="GW439" i="1"/>
  <c r="QR435" i="1"/>
  <c r="QO444" i="1"/>
  <c r="QS436" i="1"/>
  <c r="PL425" i="1"/>
  <c r="QO436" i="1"/>
  <c r="PI423" i="1"/>
  <c r="QR438" i="1"/>
  <c r="PM435" i="1"/>
  <c r="TL435" i="1" s="1"/>
  <c r="SY439" i="1"/>
  <c r="PJ437" i="1"/>
  <c r="PH439" i="1"/>
  <c r="GZ434" i="1"/>
  <c r="QB433" i="1"/>
  <c r="QC434" i="1"/>
  <c r="IG434" i="1"/>
  <c r="GS434" i="1"/>
  <c r="QC425" i="1"/>
  <c r="IG425" i="1"/>
  <c r="GS425" i="1"/>
  <c r="GZ425" i="1"/>
  <c r="GX417" i="1"/>
  <c r="IG433" i="1"/>
  <c r="IF423" i="1"/>
  <c r="QO420" i="1"/>
  <c r="QB416" i="1"/>
  <c r="IF416" i="1"/>
  <c r="GR416" i="1"/>
  <c r="HA418" i="1"/>
  <c r="GR415" i="1"/>
  <c r="PL416" i="1"/>
  <c r="SM425" i="1"/>
  <c r="QS417" i="1"/>
  <c r="QC421" i="1"/>
  <c r="IG421" i="1"/>
  <c r="GS421" i="1"/>
  <c r="QS419" i="1"/>
  <c r="PJ418" i="1"/>
  <c r="TE420" i="1"/>
  <c r="PI417" i="1"/>
  <c r="SY415" i="1"/>
  <c r="GZ409" i="1"/>
  <c r="GR420" i="1"/>
  <c r="PK416" i="1"/>
  <c r="TE419" i="1"/>
  <c r="PL417" i="1"/>
  <c r="QR414" i="1"/>
  <c r="GW412" i="1"/>
  <c r="PJ407" i="1"/>
  <c r="PJ421" i="1"/>
  <c r="PJ412" i="1"/>
  <c r="GR410" i="1"/>
  <c r="QS410" i="1"/>
  <c r="GT407" i="1"/>
  <c r="QN416" i="1"/>
  <c r="QQ416" i="1"/>
  <c r="QP416" i="1"/>
  <c r="PH412" i="1"/>
  <c r="PL408" i="1"/>
  <c r="TK408" i="1" s="1"/>
  <c r="QR410" i="1"/>
  <c r="SM407" i="1"/>
  <c r="GU402" i="1"/>
  <c r="SM410" i="1"/>
  <c r="PI407" i="1"/>
  <c r="GV404" i="1"/>
  <c r="QB397" i="1"/>
  <c r="IF397" i="1"/>
  <c r="GR397" i="1"/>
  <c r="SY406" i="1"/>
  <c r="QC414" i="1"/>
  <c r="PJ408" i="1"/>
  <c r="PI414" i="1"/>
  <c r="QO412" i="1"/>
  <c r="QO409" i="1"/>
  <c r="PI406" i="1"/>
  <c r="QQ402" i="1"/>
  <c r="QP402" i="1"/>
  <c r="QN402" i="1"/>
  <c r="HA398" i="1"/>
  <c r="PK409" i="1"/>
  <c r="QS406" i="1"/>
  <c r="PK402" i="1"/>
  <c r="QB398" i="1"/>
  <c r="IF398" i="1"/>
  <c r="GR398" i="1"/>
  <c r="QN412" i="1"/>
  <c r="QQ412" i="1"/>
  <c r="QP412" i="1"/>
  <c r="QN409" i="1"/>
  <c r="QQ409" i="1"/>
  <c r="QP409" i="1"/>
  <c r="QO406" i="1"/>
  <c r="QS403" i="1"/>
  <c r="PK396" i="1"/>
  <c r="PJ392" i="1"/>
  <c r="GS387" i="1"/>
  <c r="SY398" i="1"/>
  <c r="GT387" i="1"/>
  <c r="PI404" i="1"/>
  <c r="SY397" i="1"/>
  <c r="SY404" i="1"/>
  <c r="PH391" i="1"/>
  <c r="GW390" i="1"/>
  <c r="IG385" i="1"/>
  <c r="QO403" i="1"/>
  <c r="QS391" i="1"/>
  <c r="GV390" i="1"/>
  <c r="GT385" i="1"/>
  <c r="GZ383" i="1"/>
  <c r="PK403" i="1"/>
  <c r="PK404" i="1"/>
  <c r="PL402" i="1"/>
  <c r="TK402" i="1" s="1"/>
  <c r="IG396" i="1"/>
  <c r="TE396" i="1"/>
  <c r="GZ382" i="1"/>
  <c r="SM387" i="1"/>
  <c r="TE384" i="1"/>
  <c r="PH392" i="1"/>
  <c r="SM382" i="1"/>
  <c r="PK379" i="1"/>
  <c r="SY390" i="1"/>
  <c r="IG380" i="1"/>
  <c r="GS380" i="1"/>
  <c r="QC380" i="1"/>
  <c r="GY368" i="1"/>
  <c r="HA362" i="1"/>
  <c r="QS383" i="1"/>
  <c r="TE391" i="1"/>
  <c r="QB381" i="1"/>
  <c r="QC368" i="1"/>
  <c r="QO367" i="1"/>
  <c r="QP365" i="1"/>
  <c r="QN365" i="1"/>
  <c r="QQ365" i="1"/>
  <c r="QC364" i="1"/>
  <c r="IG364" i="1"/>
  <c r="GS364" i="1"/>
  <c r="PH361" i="1"/>
  <c r="GR392" i="1"/>
  <c r="QB372" i="1"/>
  <c r="PK365" i="1"/>
  <c r="GY382" i="1"/>
  <c r="IF381" i="1"/>
  <c r="QB379" i="1"/>
  <c r="IF379" i="1"/>
  <c r="GR379" i="1"/>
  <c r="PK371" i="1"/>
  <c r="QS366" i="1"/>
  <c r="GY364" i="1"/>
  <c r="GT363" i="1"/>
  <c r="PI360" i="1"/>
  <c r="GY379" i="1"/>
  <c r="QR371" i="1"/>
  <c r="GW367" i="1"/>
  <c r="GX364" i="1"/>
  <c r="PJ362" i="1"/>
  <c r="GY361" i="1"/>
  <c r="PL372" i="1"/>
  <c r="SY368" i="1"/>
  <c r="SY366" i="1"/>
  <c r="PH362" i="1"/>
  <c r="GV359" i="1"/>
  <c r="GW343" i="1"/>
  <c r="SY367" i="1"/>
  <c r="PI365" i="1"/>
  <c r="TE359" i="1"/>
  <c r="QC344" i="1"/>
  <c r="IG344" i="1"/>
  <c r="GS344" i="1"/>
  <c r="SY361" i="1"/>
  <c r="GS355" i="1"/>
  <c r="PJ348" i="1"/>
  <c r="IF346" i="1"/>
  <c r="GS343" i="1"/>
  <c r="IG341" i="1"/>
  <c r="GS341" i="1"/>
  <c r="QC341" i="1"/>
  <c r="QR379" i="1"/>
  <c r="IG372" i="1"/>
  <c r="PH359" i="1"/>
  <c r="GU348" i="1"/>
  <c r="HA346" i="1"/>
  <c r="SY371" i="1"/>
  <c r="PL368" i="1"/>
  <c r="TK368" i="1" s="1"/>
  <c r="PM362" i="1"/>
  <c r="PI359" i="1"/>
  <c r="GT357" i="1"/>
  <c r="GU354" i="1"/>
  <c r="HA348" i="1"/>
  <c r="GR345" i="1"/>
  <c r="TE381" i="1"/>
  <c r="SM379" i="1"/>
  <c r="GU360" i="1"/>
  <c r="QS345" i="1"/>
  <c r="QR369" i="1"/>
  <c r="SY365" i="1"/>
  <c r="PI362" i="1"/>
  <c r="IF360" i="1"/>
  <c r="GW359" i="1"/>
  <c r="SM341" i="1"/>
  <c r="GV334" i="1"/>
  <c r="QC327" i="1"/>
  <c r="IG327" i="1"/>
  <c r="GS327" i="1"/>
  <c r="QN339" i="1"/>
  <c r="QQ339" i="1"/>
  <c r="QP339" i="1"/>
  <c r="QR359" i="1"/>
  <c r="GX341" i="1"/>
  <c r="PI339" i="1"/>
  <c r="PI331" i="1"/>
  <c r="GZ324" i="1"/>
  <c r="PL345" i="1"/>
  <c r="PH342" i="1"/>
  <c r="PL339" i="1"/>
  <c r="IG334" i="1"/>
  <c r="GS334" i="1"/>
  <c r="QC334" i="1"/>
  <c r="GW330" i="1"/>
  <c r="GS328" i="1"/>
  <c r="SY356" i="1"/>
  <c r="PL352" i="1"/>
  <c r="TK352" i="1" s="1"/>
  <c r="QR345" i="1"/>
  <c r="PK342" i="1"/>
  <c r="PI333" i="1"/>
  <c r="QB326" i="1"/>
  <c r="IF326" i="1"/>
  <c r="GR326" i="1"/>
  <c r="QR346" i="1"/>
  <c r="SY339" i="1"/>
  <c r="TE339" i="1"/>
  <c r="SM339" i="1"/>
  <c r="HA338" i="1"/>
  <c r="PK332" i="1"/>
  <c r="PH325" i="1"/>
  <c r="PK348" i="1"/>
  <c r="QO344" i="1"/>
  <c r="QO338" i="1"/>
  <c r="GS335" i="1"/>
  <c r="GV332" i="1"/>
  <c r="QB328" i="1"/>
  <c r="IF328" i="1"/>
  <c r="GR328" i="1"/>
  <c r="GX326" i="1"/>
  <c r="QB324" i="1"/>
  <c r="TE354" i="1"/>
  <c r="QQ348" i="1"/>
  <c r="QP348" i="1"/>
  <c r="QN348" i="1"/>
  <c r="PL344" i="1"/>
  <c r="TK344" i="1" s="1"/>
  <c r="GT335" i="1"/>
  <c r="QS330" i="1"/>
  <c r="GZ325" i="1"/>
  <c r="SY334" i="1"/>
  <c r="HA320" i="1"/>
  <c r="QB314" i="1"/>
  <c r="IF314" i="1"/>
  <c r="GR314" i="1"/>
  <c r="GT307" i="1"/>
  <c r="PJ330" i="1"/>
  <c r="PM328" i="1"/>
  <c r="SY330" i="1"/>
  <c r="GU323" i="1"/>
  <c r="GV321" i="1"/>
  <c r="IF319" i="1"/>
  <c r="GV318" i="1"/>
  <c r="GS339" i="1"/>
  <c r="PJ334" i="1"/>
  <c r="QS332" i="1"/>
  <c r="PH327" i="1"/>
  <c r="PM325" i="1"/>
  <c r="TL325" i="1" s="1"/>
  <c r="GZ322" i="1"/>
  <c r="GY307" i="1"/>
  <c r="SM338" i="1"/>
  <c r="TE323" i="1"/>
  <c r="QR323" i="1"/>
  <c r="GZ309" i="1"/>
  <c r="PL328" i="1"/>
  <c r="GY319" i="1"/>
  <c r="SY326" i="1"/>
  <c r="PK324" i="1"/>
  <c r="QB311" i="1"/>
  <c r="IF311" i="1"/>
  <c r="GR311" i="1"/>
  <c r="QO322" i="1"/>
  <c r="PI316" i="1"/>
  <c r="SY322" i="1"/>
  <c r="PM308" i="1"/>
  <c r="PK319" i="1"/>
  <c r="PM311" i="1"/>
  <c r="TL311" i="1" s="1"/>
  <c r="QN305" i="1"/>
  <c r="QQ305" i="1"/>
  <c r="QP305" i="1"/>
  <c r="PI292" i="1"/>
  <c r="SM314" i="1"/>
  <c r="TE307" i="1"/>
  <c r="PK305" i="1"/>
  <c r="IF298" i="1"/>
  <c r="GR298" i="1"/>
  <c r="QB298" i="1"/>
  <c r="SY319" i="1"/>
  <c r="PM318" i="1"/>
  <c r="TL318" i="1" s="1"/>
  <c r="PH305" i="1"/>
  <c r="PI323" i="1"/>
  <c r="PM319" i="1"/>
  <c r="IF308" i="1"/>
  <c r="QB300" i="1"/>
  <c r="IF300" i="1"/>
  <c r="GR300" i="1"/>
  <c r="QB296" i="1"/>
  <c r="PI291" i="1"/>
  <c r="QR321" i="1"/>
  <c r="QS312" i="1"/>
  <c r="PL308" i="1"/>
  <c r="QC304" i="1"/>
  <c r="IG304" i="1"/>
  <c r="GS304" i="1"/>
  <c r="TE310" i="1"/>
  <c r="GZ306" i="1"/>
  <c r="PK295" i="1"/>
  <c r="GS293" i="1"/>
  <c r="QO316" i="1"/>
  <c r="PJ311" i="1"/>
  <c r="TE308" i="1"/>
  <c r="QO305" i="1"/>
  <c r="PK300" i="1"/>
  <c r="GU298" i="1"/>
  <c r="HA296" i="1"/>
  <c r="IF293" i="1"/>
  <c r="IG290" i="1"/>
  <c r="PJ290" i="1"/>
  <c r="GT287" i="1"/>
  <c r="GV281" i="1"/>
  <c r="GU276" i="1"/>
  <c r="QS289" i="1"/>
  <c r="QB282" i="1"/>
  <c r="IF282" i="1"/>
  <c r="GR282" i="1"/>
  <c r="PI297" i="1"/>
  <c r="TE301" i="1"/>
  <c r="PK299" i="1"/>
  <c r="GU283" i="1"/>
  <c r="PK304" i="1"/>
  <c r="SY295" i="1"/>
  <c r="QO293" i="1"/>
  <c r="SY290" i="1"/>
  <c r="TE289" i="1"/>
  <c r="PM304" i="1"/>
  <c r="TL304" i="1" s="1"/>
  <c r="PK291" i="1"/>
  <c r="GZ286" i="1"/>
  <c r="PH280" i="1"/>
  <c r="QO278" i="1"/>
  <c r="GU277" i="1"/>
  <c r="SM305" i="1"/>
  <c r="PH294" i="1"/>
  <c r="TE291" i="1"/>
  <c r="QB287" i="1"/>
  <c r="QC284" i="1"/>
  <c r="GS282" i="1"/>
  <c r="PJ296" i="1"/>
  <c r="QS285" i="1"/>
  <c r="GV275" i="1"/>
  <c r="GZ272" i="1"/>
  <c r="GR265" i="1"/>
  <c r="GV258" i="1"/>
  <c r="PK285" i="1"/>
  <c r="PI275" i="1"/>
  <c r="QQ283" i="1"/>
  <c r="QP283" i="1"/>
  <c r="QN283" i="1"/>
  <c r="PM280" i="1"/>
  <c r="TL280" i="1" s="1"/>
  <c r="IG289" i="1"/>
  <c r="SY284" i="1"/>
  <c r="HA275" i="1"/>
  <c r="PI273" i="1"/>
  <c r="GS270" i="1"/>
  <c r="IG268" i="1"/>
  <c r="GS268" i="1"/>
  <c r="QC268" i="1"/>
  <c r="GY265" i="1"/>
  <c r="GS260" i="1"/>
  <c r="IF287" i="1"/>
  <c r="QC283" i="1"/>
  <c r="SY281" i="1"/>
  <c r="QR273" i="1"/>
  <c r="GV272" i="1"/>
  <c r="IF270" i="1"/>
  <c r="SM289" i="1"/>
  <c r="PI284" i="1"/>
  <c r="PJ280" i="1"/>
  <c r="TE276" i="1"/>
  <c r="PI272" i="1"/>
  <c r="PH266" i="1"/>
  <c r="IG262" i="1"/>
  <c r="PM287" i="1"/>
  <c r="TL287" i="1" s="1"/>
  <c r="PL277" i="1"/>
  <c r="QB275" i="1"/>
  <c r="GR275" i="1"/>
  <c r="IF275" i="1"/>
  <c r="PJ282" i="1"/>
  <c r="TE279" i="1"/>
  <c r="SM277" i="1"/>
  <c r="SM274" i="1"/>
  <c r="PK269" i="1"/>
  <c r="GX261" i="1"/>
  <c r="GV259" i="1"/>
  <c r="QC257" i="1"/>
  <c r="GX251" i="1"/>
  <c r="GZ245" i="1"/>
  <c r="PJ259" i="1"/>
  <c r="PM265" i="1"/>
  <c r="TL265" i="1" s="1"/>
  <c r="PJ257" i="1"/>
  <c r="GU246" i="1"/>
  <c r="HA244" i="1"/>
  <c r="PH270" i="1"/>
  <c r="PK268" i="1"/>
  <c r="PL259" i="1"/>
  <c r="GR256" i="1"/>
  <c r="GX250" i="1"/>
  <c r="GT246" i="1"/>
  <c r="QB266" i="1"/>
  <c r="PL258" i="1"/>
  <c r="PH251" i="1"/>
  <c r="IG248" i="1"/>
  <c r="PM270" i="1"/>
  <c r="TL270" i="1" s="1"/>
  <c r="PK261" i="1"/>
  <c r="IF257" i="1"/>
  <c r="PH248" i="1"/>
  <c r="PK271" i="1"/>
  <c r="SY269" i="1"/>
  <c r="TE269" i="1"/>
  <c r="SM269" i="1"/>
  <c r="QS258" i="1"/>
  <c r="PK252" i="1"/>
  <c r="PL249" i="1"/>
  <c r="GW269" i="1"/>
  <c r="QQ254" i="1"/>
  <c r="QP254" i="1"/>
  <c r="QN254" i="1"/>
  <c r="GV252" i="1"/>
  <c r="GW249" i="1"/>
  <c r="PL246" i="1"/>
  <c r="TK246" i="1" s="1"/>
  <c r="SY255" i="1"/>
  <c r="TE252" i="1"/>
  <c r="QS250" i="1"/>
  <c r="SY245" i="1"/>
  <c r="TE245" i="1"/>
  <c r="SM245" i="1"/>
  <c r="GV236" i="1"/>
  <c r="GX230" i="1"/>
  <c r="GZ224" i="1"/>
  <c r="GY219" i="1"/>
  <c r="QC212" i="1"/>
  <c r="IG212" i="1"/>
  <c r="GS212" i="1"/>
  <c r="GT240" i="1"/>
  <c r="HA234" i="1"/>
  <c r="GW230" i="1"/>
  <c r="PJ225" i="1"/>
  <c r="GZ221" i="1"/>
  <c r="GV217" i="1"/>
  <c r="GU211" i="1"/>
  <c r="TE253" i="1"/>
  <c r="PK246" i="1"/>
  <c r="QS244" i="1"/>
  <c r="PL232" i="1"/>
  <c r="TK232" i="1" s="1"/>
  <c r="PJ230" i="1"/>
  <c r="GY229" i="1"/>
  <c r="GW227" i="1"/>
  <c r="GU225" i="1"/>
  <c r="PJ222" i="1"/>
  <c r="GY221" i="1"/>
  <c r="QR249" i="1"/>
  <c r="QC233" i="1"/>
  <c r="IG233" i="1"/>
  <c r="GS233" i="1"/>
  <c r="PL248" i="1"/>
  <c r="PM245" i="1"/>
  <c r="PI241" i="1"/>
  <c r="PI232" i="1"/>
  <c r="GV229" i="1"/>
  <c r="GW226" i="1"/>
  <c r="QB225" i="1"/>
  <c r="IF225" i="1"/>
  <c r="GR225" i="1"/>
  <c r="GY220" i="1"/>
  <c r="QB217" i="1"/>
  <c r="IF217" i="1"/>
  <c r="GR217" i="1"/>
  <c r="TE250" i="1"/>
  <c r="PM247" i="1"/>
  <c r="QC245" i="1"/>
  <c r="IG245" i="1"/>
  <c r="GS245" i="1"/>
  <c r="GY242" i="1"/>
  <c r="PK240" i="1"/>
  <c r="GZ239" i="1"/>
  <c r="QQ236" i="1"/>
  <c r="QP236" i="1"/>
  <c r="QN236" i="1"/>
  <c r="QC235" i="1"/>
  <c r="IG235" i="1"/>
  <c r="GS235" i="1"/>
  <c r="GW223" i="1"/>
  <c r="GV218" i="1"/>
  <c r="QB213" i="1"/>
  <c r="IF213" i="1"/>
  <c r="GR213" i="1"/>
  <c r="PJ250" i="1"/>
  <c r="QR243" i="1"/>
  <c r="PK236" i="1"/>
  <c r="QS232" i="1"/>
  <c r="PH229" i="1"/>
  <c r="TE225" i="1"/>
  <c r="SY215" i="1"/>
  <c r="QO240" i="1"/>
  <c r="QR235" i="1"/>
  <c r="SY222" i="1"/>
  <c r="PH219" i="1"/>
  <c r="PM214" i="1"/>
  <c r="QN212" i="1"/>
  <c r="QQ212" i="1"/>
  <c r="QP212" i="1"/>
  <c r="QC206" i="1"/>
  <c r="IG206" i="1"/>
  <c r="GS206" i="1"/>
  <c r="PI199" i="1"/>
  <c r="QC189" i="1"/>
  <c r="IG189" i="1"/>
  <c r="GS189" i="1"/>
  <c r="QB184" i="1"/>
  <c r="IF184" i="1"/>
  <c r="GR184" i="1"/>
  <c r="QR228" i="1"/>
  <c r="PH223" i="1"/>
  <c r="GY209" i="1"/>
  <c r="PI205" i="1"/>
  <c r="HA203" i="1"/>
  <c r="IF199" i="1"/>
  <c r="IG188" i="1"/>
  <c r="IG186" i="1"/>
  <c r="GS186" i="1"/>
  <c r="QC186" i="1"/>
  <c r="IF183" i="1"/>
  <c r="SM242" i="1"/>
  <c r="QR236" i="1"/>
  <c r="QQ230" i="1"/>
  <c r="QP230" i="1"/>
  <c r="QN230" i="1"/>
  <c r="PK225" i="1"/>
  <c r="SY217" i="1"/>
  <c r="PL211" i="1"/>
  <c r="PJ207" i="1"/>
  <c r="GY206" i="1"/>
  <c r="PK204" i="1"/>
  <c r="PJ198" i="1"/>
  <c r="GY197" i="1"/>
  <c r="PK195" i="1"/>
  <c r="GZ194" i="1"/>
  <c r="PJ190" i="1"/>
  <c r="GY189" i="1"/>
  <c r="PK187" i="1"/>
  <c r="SM236" i="1"/>
  <c r="IF231" i="1"/>
  <c r="TE227" i="1"/>
  <c r="PL220" i="1"/>
  <c r="PL240" i="1"/>
  <c r="PI228" i="1"/>
  <c r="QC224" i="1"/>
  <c r="QR219" i="1"/>
  <c r="TE214" i="1"/>
  <c r="TE212" i="1"/>
  <c r="PI204" i="1"/>
  <c r="SM240" i="1"/>
  <c r="PM229" i="1"/>
  <c r="TL229" i="1" s="1"/>
  <c r="IF204" i="1"/>
  <c r="QR197" i="1"/>
  <c r="GU192" i="1"/>
  <c r="HA190" i="1"/>
  <c r="IG184" i="1"/>
  <c r="SM233" i="1"/>
  <c r="QO232" i="1"/>
  <c r="PK226" i="1"/>
  <c r="IF223" i="1"/>
  <c r="PL215" i="1"/>
  <c r="TK215" i="1" s="1"/>
  <c r="QO212" i="1"/>
  <c r="PK208" i="1"/>
  <c r="PL205" i="1"/>
  <c r="QR203" i="1"/>
  <c r="QS195" i="1"/>
  <c r="QO190" i="1"/>
  <c r="PH206" i="1"/>
  <c r="SM201" i="1"/>
  <c r="PK198" i="1"/>
  <c r="SY191" i="1"/>
  <c r="QR179" i="1"/>
  <c r="GS175" i="1"/>
  <c r="GT170" i="1"/>
  <c r="QC165" i="1"/>
  <c r="IG165" i="1"/>
  <c r="GS165" i="1"/>
  <c r="GS159" i="1"/>
  <c r="GT154" i="1"/>
  <c r="QC193" i="1"/>
  <c r="PJ177" i="1"/>
  <c r="GS172" i="1"/>
  <c r="GR167" i="1"/>
  <c r="HA162" i="1"/>
  <c r="GW158" i="1"/>
  <c r="GR209" i="1"/>
  <c r="SY197" i="1"/>
  <c r="PJ191" i="1"/>
  <c r="PM183" i="1"/>
  <c r="PJ158" i="1"/>
  <c r="GY157" i="1"/>
  <c r="SM188" i="1"/>
  <c r="GW179" i="1"/>
  <c r="PI166" i="1"/>
  <c r="PH161" i="1"/>
  <c r="PL157" i="1"/>
  <c r="TE205" i="1"/>
  <c r="PK201" i="1"/>
  <c r="QO194" i="1"/>
  <c r="PI181" i="1"/>
  <c r="QB172" i="1"/>
  <c r="IF172" i="1"/>
  <c r="GR172" i="1"/>
  <c r="QS206" i="1"/>
  <c r="SM203" i="1"/>
  <c r="QS189" i="1"/>
  <c r="TE185" i="1"/>
  <c r="IF181" i="1"/>
  <c r="GR181" i="1"/>
  <c r="QB181" i="1"/>
  <c r="GU179" i="1"/>
  <c r="QQ175" i="1"/>
  <c r="QP175" i="1"/>
  <c r="QN175" i="1"/>
  <c r="PK170" i="1"/>
  <c r="PI168" i="1"/>
  <c r="PI160" i="1"/>
  <c r="QR157" i="1"/>
  <c r="QC154" i="1"/>
  <c r="QB153" i="1"/>
  <c r="IF153" i="1"/>
  <c r="GR153" i="1"/>
  <c r="PJ199" i="1"/>
  <c r="SM181" i="1"/>
  <c r="QO174" i="1"/>
  <c r="QS171" i="1"/>
  <c r="QS163" i="1"/>
  <c r="PM153" i="1"/>
  <c r="PL209" i="1"/>
  <c r="PJ205" i="1"/>
  <c r="PI202" i="1"/>
  <c r="QB191" i="1"/>
  <c r="PH187" i="1"/>
  <c r="GT179" i="1"/>
  <c r="QR175" i="1"/>
  <c r="GY174" i="1"/>
  <c r="GS170" i="1"/>
  <c r="QS168" i="1"/>
  <c r="QB163" i="1"/>
  <c r="IF163" i="1"/>
  <c r="GR163" i="1"/>
  <c r="QC160" i="1"/>
  <c r="IG160" i="1"/>
  <c r="GS160" i="1"/>
  <c r="HA152" i="1"/>
  <c r="QO176" i="1"/>
  <c r="PL169" i="1"/>
  <c r="TE166" i="1"/>
  <c r="PL163" i="1"/>
  <c r="TK163" i="1" s="1"/>
  <c r="TE157" i="1"/>
  <c r="TE155" i="1"/>
  <c r="SM153" i="1"/>
  <c r="QO152" i="1"/>
  <c r="GW150" i="1"/>
  <c r="GZ147" i="1"/>
  <c r="QC136" i="1"/>
  <c r="IG136" i="1"/>
  <c r="GS136" i="1"/>
  <c r="GX179" i="1"/>
  <c r="PK161" i="1"/>
  <c r="PJ155" i="1"/>
  <c r="GW145" i="1"/>
  <c r="GV140" i="1"/>
  <c r="GS135" i="1"/>
  <c r="GY131" i="1"/>
  <c r="GU127" i="1"/>
  <c r="GY123" i="1"/>
  <c r="PM173" i="1"/>
  <c r="SY159" i="1"/>
  <c r="GU151" i="1"/>
  <c r="GZ141" i="1"/>
  <c r="PJ137" i="1"/>
  <c r="TE172" i="1"/>
  <c r="SY169" i="1"/>
  <c r="PI164" i="1"/>
  <c r="SY158" i="1"/>
  <c r="GR151" i="1"/>
  <c r="IF146" i="1"/>
  <c r="GR146" i="1"/>
  <c r="QB146" i="1"/>
  <c r="HA127" i="1"/>
  <c r="PI121" i="1"/>
  <c r="QS173" i="1"/>
  <c r="QQ166" i="1"/>
  <c r="QP166" i="1"/>
  <c r="QN166" i="1"/>
  <c r="PI158" i="1"/>
  <c r="PI153" i="1"/>
  <c r="QP141" i="1"/>
  <c r="QN141" i="1"/>
  <c r="QQ141" i="1"/>
  <c r="HA140" i="1"/>
  <c r="IF137" i="1"/>
  <c r="GW136" i="1"/>
  <c r="IG134" i="1"/>
  <c r="PM170" i="1"/>
  <c r="HA145" i="1"/>
  <c r="PI139" i="1"/>
  <c r="PH126" i="1"/>
  <c r="PL122" i="1"/>
  <c r="SM176" i="1"/>
  <c r="SM174" i="1"/>
  <c r="PJ172" i="1"/>
  <c r="SY164" i="1"/>
  <c r="PH162" i="1"/>
  <c r="TE160" i="1"/>
  <c r="PK157" i="1"/>
  <c r="PJ154" i="1"/>
  <c r="PJ174" i="1"/>
  <c r="TE170" i="1"/>
  <c r="PK150" i="1"/>
  <c r="QC135" i="1"/>
  <c r="QS131" i="1"/>
  <c r="TE147" i="1"/>
  <c r="PH141" i="1"/>
  <c r="PH138" i="1"/>
  <c r="PK135" i="1"/>
  <c r="QR129" i="1"/>
  <c r="SM126" i="1"/>
  <c r="GW118" i="1"/>
  <c r="GY112" i="1"/>
  <c r="QC106" i="1"/>
  <c r="IG106" i="1"/>
  <c r="GS106" i="1"/>
  <c r="GX99" i="1"/>
  <c r="QB93" i="1"/>
  <c r="IF93" i="1"/>
  <c r="GR93" i="1"/>
  <c r="QR145" i="1"/>
  <c r="PJ142" i="1"/>
  <c r="SY139" i="1"/>
  <c r="GY117" i="1"/>
  <c r="PK132" i="1"/>
  <c r="QN120" i="1"/>
  <c r="QQ120" i="1"/>
  <c r="QP120" i="1"/>
  <c r="PK96" i="1"/>
  <c r="TE145" i="1"/>
  <c r="PK139" i="1"/>
  <c r="QS135" i="1"/>
  <c r="SM122" i="1"/>
  <c r="PI107" i="1"/>
  <c r="IG105" i="1"/>
  <c r="GS105" i="1"/>
  <c r="QC105" i="1"/>
  <c r="GY103" i="1"/>
  <c r="PK134" i="1"/>
  <c r="PJ117" i="1"/>
  <c r="GT115" i="1"/>
  <c r="PJ109" i="1"/>
  <c r="GT107" i="1"/>
  <c r="QB97" i="1"/>
  <c r="IF97" i="1"/>
  <c r="GR97" i="1"/>
  <c r="GX95" i="1"/>
  <c r="PJ93" i="1"/>
  <c r="PM144" i="1"/>
  <c r="TL144" i="1" s="1"/>
  <c r="SY141" i="1"/>
  <c r="TE138" i="1"/>
  <c r="PK136" i="1"/>
  <c r="QQ108" i="1"/>
  <c r="QP108" i="1"/>
  <c r="QN108" i="1"/>
  <c r="GV106" i="1"/>
  <c r="GZ102" i="1"/>
  <c r="PL100" i="1"/>
  <c r="TK100" i="1" s="1"/>
  <c r="HA99" i="1"/>
  <c r="GZ94" i="1"/>
  <c r="QQ92" i="1"/>
  <c r="QP92" i="1"/>
  <c r="QN92" i="1"/>
  <c r="HA91" i="1"/>
  <c r="PL139" i="1"/>
  <c r="TK139" i="1" s="1"/>
  <c r="QN136" i="1"/>
  <c r="QQ136" i="1"/>
  <c r="QP136" i="1"/>
  <c r="SY132" i="1"/>
  <c r="TE123" i="1"/>
  <c r="PH149" i="1"/>
  <c r="QO146" i="1"/>
  <c r="QQ118" i="1"/>
  <c r="QP118" i="1"/>
  <c r="QN118" i="1"/>
  <c r="HA117" i="1"/>
  <c r="PM115" i="1"/>
  <c r="PK113" i="1"/>
  <c r="QC101" i="1"/>
  <c r="IG101" i="1"/>
  <c r="GS101" i="1"/>
  <c r="PI112" i="1"/>
  <c r="QQ104" i="1"/>
  <c r="QP104" i="1"/>
  <c r="QN104" i="1"/>
  <c r="SY101" i="1"/>
  <c r="GV86" i="1"/>
  <c r="HA79" i="1"/>
  <c r="GS73" i="1"/>
  <c r="GT68" i="1"/>
  <c r="GV62" i="1"/>
  <c r="TE113" i="1"/>
  <c r="SM94" i="1"/>
  <c r="GV67" i="1"/>
  <c r="GS62" i="1"/>
  <c r="PM106" i="1"/>
  <c r="SY102" i="1"/>
  <c r="GU89" i="1"/>
  <c r="GW85" i="1"/>
  <c r="GU83" i="1"/>
  <c r="GV72" i="1"/>
  <c r="IF70" i="1"/>
  <c r="SM114" i="1"/>
  <c r="TE95" i="1"/>
  <c r="GX87" i="1"/>
  <c r="PJ114" i="1"/>
  <c r="PL76" i="1"/>
  <c r="TE103" i="1"/>
  <c r="SM99" i="1"/>
  <c r="IF85" i="1"/>
  <c r="IG66" i="1"/>
  <c r="QC64" i="1"/>
  <c r="IG64" i="1"/>
  <c r="GS64" i="1"/>
  <c r="PK108" i="1"/>
  <c r="IG36" i="1"/>
  <c r="QF478" i="1"/>
  <c r="PU504" i="1"/>
  <c r="HL30" i="1"/>
  <c r="PI25" i="1"/>
  <c r="GV492" i="1"/>
  <c r="PI491" i="1"/>
  <c r="PI493" i="1"/>
  <c r="QC491" i="1"/>
  <c r="IG491" i="1"/>
  <c r="GS491" i="1"/>
  <c r="QQ492" i="1"/>
  <c r="QP492" i="1"/>
  <c r="QN492" i="1"/>
  <c r="QB493" i="1"/>
  <c r="PM488" i="1"/>
  <c r="TL488" i="1" s="1"/>
  <c r="GR491" i="1"/>
  <c r="GR490" i="1"/>
  <c r="GW483" i="1"/>
  <c r="PH482" i="1"/>
  <c r="GW485" i="1"/>
  <c r="GW482" i="1"/>
  <c r="GY481" i="1"/>
  <c r="IG479" i="1"/>
  <c r="HA477" i="1"/>
  <c r="GY477" i="1"/>
  <c r="QB480" i="1"/>
  <c r="SY479" i="1"/>
  <c r="TE478" i="1"/>
  <c r="PK460" i="1"/>
  <c r="IF465" i="1"/>
  <c r="GY455" i="1"/>
  <c r="SM459" i="1"/>
  <c r="HA454" i="1"/>
  <c r="GU453" i="1"/>
  <c r="QB460" i="1"/>
  <c r="PK457" i="1"/>
  <c r="IF456" i="1"/>
  <c r="GR456" i="1"/>
  <c r="QB456" i="1"/>
  <c r="PI451" i="1"/>
  <c r="GX450" i="1"/>
  <c r="QC449" i="1"/>
  <c r="IG449" i="1"/>
  <c r="GS449" i="1"/>
  <c r="QR458" i="1"/>
  <c r="QC455" i="1"/>
  <c r="IG455" i="1"/>
  <c r="GS455" i="1"/>
  <c r="GZ449" i="1"/>
  <c r="PL449" i="1"/>
  <c r="GY445" i="1"/>
  <c r="QN455" i="1"/>
  <c r="QQ455" i="1"/>
  <c r="QP455" i="1"/>
  <c r="PJ443" i="1"/>
  <c r="SY454" i="1"/>
  <c r="PH446" i="1"/>
  <c r="PJ456" i="1"/>
  <c r="QN451" i="1"/>
  <c r="QQ451" i="1"/>
  <c r="QP451" i="1"/>
  <c r="QS443" i="1"/>
  <c r="GU457" i="1"/>
  <c r="PH454" i="1"/>
  <c r="QB448" i="1"/>
  <c r="IF448" i="1"/>
  <c r="GR448" i="1"/>
  <c r="PL453" i="1"/>
  <c r="GX446" i="1"/>
  <c r="GY443" i="1"/>
  <c r="GW441" i="1"/>
  <c r="SM453" i="1"/>
  <c r="SY451" i="1"/>
  <c r="PH448" i="1"/>
  <c r="SY446" i="1"/>
  <c r="GS441" i="1"/>
  <c r="PI443" i="1"/>
  <c r="GR436" i="1"/>
  <c r="PK445" i="1"/>
  <c r="IF435" i="1"/>
  <c r="GR435" i="1"/>
  <c r="HV435" i="1"/>
  <c r="QB435" i="1"/>
  <c r="SY445" i="1"/>
  <c r="PI446" i="1"/>
  <c r="SM443" i="1"/>
  <c r="SM441" i="1"/>
  <c r="SY441" i="1"/>
  <c r="TE441" i="1"/>
  <c r="SY444" i="1"/>
  <c r="PK441" i="1"/>
  <c r="GU440" i="1"/>
  <c r="SY447" i="1"/>
  <c r="PJ435" i="1"/>
  <c r="PJ438" i="1"/>
  <c r="SY440" i="1"/>
  <c r="TE435" i="1"/>
  <c r="TE433" i="1"/>
  <c r="SM433" i="1"/>
  <c r="SY433" i="1"/>
  <c r="PL437" i="1"/>
  <c r="TK437" i="1" s="1"/>
  <c r="GW435" i="1"/>
  <c r="GR433" i="1"/>
  <c r="GR423" i="1"/>
  <c r="SM439" i="1"/>
  <c r="PK437" i="1"/>
  <c r="PK433" i="1"/>
  <c r="PH425" i="1"/>
  <c r="PI435" i="1"/>
  <c r="QQ430" i="1"/>
  <c r="QP430" i="1"/>
  <c r="QN430" i="1"/>
  <c r="GR422" i="1"/>
  <c r="SM438" i="1"/>
  <c r="QB425" i="1"/>
  <c r="IF425" i="1"/>
  <c r="GR425" i="1"/>
  <c r="PL424" i="1"/>
  <c r="TK424" i="1" s="1"/>
  <c r="HA416" i="1"/>
  <c r="PI430" i="1"/>
  <c r="GZ421" i="1"/>
  <c r="GS415" i="1"/>
  <c r="PK425" i="1"/>
  <c r="GS420" i="1"/>
  <c r="IG418" i="1"/>
  <c r="GS418" i="1"/>
  <c r="QC418" i="1"/>
  <c r="GT415" i="1"/>
  <c r="TE424" i="1"/>
  <c r="PJ422" i="1"/>
  <c r="TE425" i="1"/>
  <c r="PJ423" i="1"/>
  <c r="GR421" i="1"/>
  <c r="IF421" i="1"/>
  <c r="QB421" i="1"/>
  <c r="PH417" i="1"/>
  <c r="PI419" i="1"/>
  <c r="GY415" i="1"/>
  <c r="QB417" i="1"/>
  <c r="IF417" i="1"/>
  <c r="GR417" i="1"/>
  <c r="SY430" i="1"/>
  <c r="SM420" i="1"/>
  <c r="SM415" i="1"/>
  <c r="GV414" i="1"/>
  <c r="QB409" i="1"/>
  <c r="IF409" i="1"/>
  <c r="GR409" i="1"/>
  <c r="IF420" i="1"/>
  <c r="PL412" i="1"/>
  <c r="SY419" i="1"/>
  <c r="PM414" i="1"/>
  <c r="TL414" i="1" s="1"/>
  <c r="PK420" i="1"/>
  <c r="QO416" i="1"/>
  <c r="GY411" i="1"/>
  <c r="GT410" i="1"/>
  <c r="QO408" i="1"/>
  <c r="GS407" i="1"/>
  <c r="PH419" i="1"/>
  <c r="GS412" i="1"/>
  <c r="GV409" i="1"/>
  <c r="TE418" i="1"/>
  <c r="IG415" i="1"/>
  <c r="PJ411" i="1"/>
  <c r="TE407" i="1"/>
  <c r="GX398" i="1"/>
  <c r="TE410" i="1"/>
  <c r="GS396" i="1"/>
  <c r="SM406" i="1"/>
  <c r="IF405" i="1"/>
  <c r="GR405" i="1"/>
  <c r="QB405" i="1"/>
  <c r="SY412" i="1"/>
  <c r="PJ410" i="1"/>
  <c r="HA404" i="1"/>
  <c r="PL406" i="1"/>
  <c r="GW405" i="1"/>
  <c r="GZ404" i="1"/>
  <c r="QC398" i="1"/>
  <c r="IG398" i="1"/>
  <c r="GS398" i="1"/>
  <c r="PK412" i="1"/>
  <c r="PK408" i="1"/>
  <c r="PM398" i="1"/>
  <c r="TL398" i="1" s="1"/>
  <c r="GU387" i="1"/>
  <c r="PK385" i="1"/>
  <c r="PI402" i="1"/>
  <c r="SM404" i="1"/>
  <c r="IF391" i="1"/>
  <c r="QB383" i="1"/>
  <c r="IF383" i="1"/>
  <c r="GR383" i="1"/>
  <c r="QR396" i="1"/>
  <c r="QC387" i="1"/>
  <c r="QQ391" i="1"/>
  <c r="QP391" i="1"/>
  <c r="QN391" i="1"/>
  <c r="PM387" i="1"/>
  <c r="SY384" i="1"/>
  <c r="PJ385" i="1"/>
  <c r="TE382" i="1"/>
  <c r="PK369" i="1"/>
  <c r="PM390" i="1"/>
  <c r="TL390" i="1" s="1"/>
  <c r="PK382" i="1"/>
  <c r="GV379" i="1"/>
  <c r="IG362" i="1"/>
  <c r="GS362" i="1"/>
  <c r="QC362" i="1"/>
  <c r="PH387" i="1"/>
  <c r="IF380" i="1"/>
  <c r="GR380" i="1"/>
  <c r="QB380" i="1"/>
  <c r="PM391" i="1"/>
  <c r="PI381" i="1"/>
  <c r="PH379" i="1"/>
  <c r="IF392" i="1"/>
  <c r="PL385" i="1"/>
  <c r="TK385" i="1" s="1"/>
  <c r="GX380" i="1"/>
  <c r="QS369" i="1"/>
  <c r="QQ362" i="1"/>
  <c r="QP362" i="1"/>
  <c r="QN362" i="1"/>
  <c r="PI391" i="1"/>
  <c r="QN384" i="1"/>
  <c r="QQ384" i="1"/>
  <c r="QP384" i="1"/>
  <c r="GW380" i="1"/>
  <c r="GS368" i="1"/>
  <c r="QO361" i="1"/>
  <c r="QC385" i="1"/>
  <c r="PJ371" i="1"/>
  <c r="IG365" i="1"/>
  <c r="TE380" i="1"/>
  <c r="QN372" i="1"/>
  <c r="QQ372" i="1"/>
  <c r="QP372" i="1"/>
  <c r="PM368" i="1"/>
  <c r="TL368" i="1" s="1"/>
  <c r="PL366" i="1"/>
  <c r="TK366" i="1" s="1"/>
  <c r="GZ342" i="1"/>
  <c r="SM367" i="1"/>
  <c r="HA356" i="1"/>
  <c r="GW348" i="1"/>
  <c r="PJ343" i="1"/>
  <c r="SM369" i="1"/>
  <c r="PJ366" i="1"/>
  <c r="PM361" i="1"/>
  <c r="GU355" i="1"/>
  <c r="GU343" i="1"/>
  <c r="SM372" i="1"/>
  <c r="QC372" i="1"/>
  <c r="PM363" i="1"/>
  <c r="TL363" i="1" s="1"/>
  <c r="HA359" i="1"/>
  <c r="GT355" i="1"/>
  <c r="PL347" i="1"/>
  <c r="IG346" i="1"/>
  <c r="GS346" i="1"/>
  <c r="QC346" i="1"/>
  <c r="GR343" i="1"/>
  <c r="PM365" i="1"/>
  <c r="PH348" i="1"/>
  <c r="PL380" i="1"/>
  <c r="TK380" i="1" s="1"/>
  <c r="SM371" i="1"/>
  <c r="QS362" i="1"/>
  <c r="PM359" i="1"/>
  <c r="TL359" i="1" s="1"/>
  <c r="QQ357" i="1"/>
  <c r="QP357" i="1"/>
  <c r="QN357" i="1"/>
  <c r="GZ355" i="1"/>
  <c r="PJ347" i="1"/>
  <c r="GT345" i="1"/>
  <c r="SY381" i="1"/>
  <c r="TE379" i="1"/>
  <c r="PK364" i="1"/>
  <c r="QR357" i="1"/>
  <c r="GV356" i="1"/>
  <c r="SM365" i="1"/>
  <c r="QB360" i="1"/>
  <c r="PM348" i="1"/>
  <c r="PH344" i="1"/>
  <c r="PK341" i="1"/>
  <c r="GY333" i="1"/>
  <c r="GV326" i="1"/>
  <c r="SY355" i="1"/>
  <c r="IF352" i="1"/>
  <c r="PK345" i="1"/>
  <c r="PL340" i="1"/>
  <c r="TK340" i="1" s="1"/>
  <c r="PM347" i="1"/>
  <c r="SY343" i="1"/>
  <c r="IF357" i="1"/>
  <c r="QN342" i="1"/>
  <c r="QQ342" i="1"/>
  <c r="QP342" i="1"/>
  <c r="GZ339" i="1"/>
  <c r="GU328" i="1"/>
  <c r="SM357" i="1"/>
  <c r="SM356" i="1"/>
  <c r="QS352" i="1"/>
  <c r="PK344" i="1"/>
  <c r="GU342" i="1"/>
  <c r="HA339" i="1"/>
  <c r="PH328" i="1"/>
  <c r="PI325" i="1"/>
  <c r="PK343" i="1"/>
  <c r="QC338" i="1"/>
  <c r="IG338" i="1"/>
  <c r="GS338" i="1"/>
  <c r="GZ331" i="1"/>
  <c r="PK355" i="1"/>
  <c r="SM345" i="1"/>
  <c r="QC343" i="1"/>
  <c r="PH339" i="1"/>
  <c r="GU335" i="1"/>
  <c r="IF330" i="1"/>
  <c r="GW329" i="1"/>
  <c r="QR324" i="1"/>
  <c r="PH357" i="1"/>
  <c r="SY354" i="1"/>
  <c r="PJ341" i="1"/>
  <c r="GY338" i="1"/>
  <c r="QO333" i="1"/>
  <c r="GV329" i="1"/>
  <c r="GW326" i="1"/>
  <c r="QB325" i="1"/>
  <c r="IF325" i="1"/>
  <c r="GR325" i="1"/>
  <c r="SM334" i="1"/>
  <c r="PI332" i="1"/>
  <c r="QC320" i="1"/>
  <c r="IG320" i="1"/>
  <c r="GS320" i="1"/>
  <c r="GS312" i="1"/>
  <c r="GW306" i="1"/>
  <c r="QS334" i="1"/>
  <c r="PI335" i="1"/>
  <c r="SY331" i="1"/>
  <c r="GU315" i="1"/>
  <c r="IG339" i="1"/>
  <c r="PJ331" i="1"/>
  <c r="QN327" i="1"/>
  <c r="QQ327" i="1"/>
  <c r="QP327" i="1"/>
  <c r="GW314" i="1"/>
  <c r="PH306" i="1"/>
  <c r="TE338" i="1"/>
  <c r="PL329" i="1"/>
  <c r="TK329" i="1" s="1"/>
  <c r="PM323" i="1"/>
  <c r="QC315" i="1"/>
  <c r="IG315" i="1"/>
  <c r="GS315" i="1"/>
  <c r="QB309" i="1"/>
  <c r="IF309" i="1"/>
  <c r="GR309" i="1"/>
  <c r="PL334" i="1"/>
  <c r="QQ328" i="1"/>
  <c r="QP328" i="1"/>
  <c r="QN328" i="1"/>
  <c r="GW316" i="1"/>
  <c r="PI314" i="1"/>
  <c r="QR334" i="1"/>
  <c r="SM326" i="1"/>
  <c r="QS318" i="1"/>
  <c r="PK312" i="1"/>
  <c r="PI310" i="1"/>
  <c r="PK339" i="1"/>
  <c r="PM329" i="1"/>
  <c r="TL329" i="1" s="1"/>
  <c r="SM322" i="1"/>
  <c r="QB322" i="1"/>
  <c r="PL319" i="1"/>
  <c r="PM316" i="1"/>
  <c r="TL316" i="1" s="1"/>
  <c r="PL311" i="1"/>
  <c r="TK311" i="1" s="1"/>
  <c r="PM306" i="1"/>
  <c r="GV297" i="1"/>
  <c r="GS292" i="1"/>
  <c r="QB319" i="1"/>
  <c r="TE314" i="1"/>
  <c r="SY307" i="1"/>
  <c r="IG295" i="1"/>
  <c r="GS295" i="1"/>
  <c r="QC295" i="1"/>
  <c r="SM319" i="1"/>
  <c r="PM312" i="1"/>
  <c r="PI294" i="1"/>
  <c r="QB310" i="1"/>
  <c r="GR310" i="1"/>
  <c r="IF310" i="1"/>
  <c r="QB308" i="1"/>
  <c r="GX298" i="1"/>
  <c r="GY295" i="1"/>
  <c r="GW293" i="1"/>
  <c r="GU291" i="1"/>
  <c r="PI311" i="1"/>
  <c r="QC294" i="1"/>
  <c r="IG294" i="1"/>
  <c r="GS294" i="1"/>
  <c r="PH318" i="1"/>
  <c r="SY310" i="1"/>
  <c r="QO304" i="1"/>
  <c r="QQ300" i="1"/>
  <c r="QP300" i="1"/>
  <c r="QN300" i="1"/>
  <c r="PH296" i="1"/>
  <c r="GU293" i="1"/>
  <c r="QC291" i="1"/>
  <c r="IG291" i="1"/>
  <c r="GS291" i="1"/>
  <c r="QO320" i="1"/>
  <c r="SY308" i="1"/>
  <c r="PH301" i="1"/>
  <c r="GZ299" i="1"/>
  <c r="QQ297" i="1"/>
  <c r="QP297" i="1"/>
  <c r="QN297" i="1"/>
  <c r="QC296" i="1"/>
  <c r="IG296" i="1"/>
  <c r="GS296" i="1"/>
  <c r="GW292" i="1"/>
  <c r="QS298" i="1"/>
  <c r="PK290" i="1"/>
  <c r="GW286" i="1"/>
  <c r="GY280" i="1"/>
  <c r="IG274" i="1"/>
  <c r="GS274" i="1"/>
  <c r="QC274" i="1"/>
  <c r="PI300" i="1"/>
  <c r="SM293" i="1"/>
  <c r="QC279" i="1"/>
  <c r="IG279" i="1"/>
  <c r="GS279" i="1"/>
  <c r="PJ293" i="1"/>
  <c r="SY301" i="1"/>
  <c r="GR286" i="1"/>
  <c r="GV280" i="1"/>
  <c r="GR278" i="1"/>
  <c r="GZ276" i="1"/>
  <c r="QC299" i="1"/>
  <c r="SM296" i="1"/>
  <c r="SM295" i="1"/>
  <c r="PJ292" i="1"/>
  <c r="PJ289" i="1"/>
  <c r="QC286" i="1"/>
  <c r="IG286" i="1"/>
  <c r="GS286" i="1"/>
  <c r="PI296" i="1"/>
  <c r="SY292" i="1"/>
  <c r="PI285" i="1"/>
  <c r="PL276" i="1"/>
  <c r="TE305" i="1"/>
  <c r="SY291" i="1"/>
  <c r="GU282" i="1"/>
  <c r="PM292" i="1"/>
  <c r="QB280" i="1"/>
  <c r="IF280" i="1"/>
  <c r="GR280" i="1"/>
  <c r="QC277" i="1"/>
  <c r="IG277" i="1"/>
  <c r="GS277" i="1"/>
  <c r="QQ275" i="1"/>
  <c r="QP275" i="1"/>
  <c r="QN275" i="1"/>
  <c r="QB272" i="1"/>
  <c r="IF272" i="1"/>
  <c r="GR272" i="1"/>
  <c r="GT265" i="1"/>
  <c r="GY257" i="1"/>
  <c r="PI281" i="1"/>
  <c r="QO277" i="1"/>
  <c r="PM276" i="1"/>
  <c r="SM284" i="1"/>
  <c r="PM277" i="1"/>
  <c r="GU270" i="1"/>
  <c r="GU260" i="1"/>
  <c r="SM281" i="1"/>
  <c r="QO268" i="1"/>
  <c r="PM289" i="1"/>
  <c r="QQ280" i="1"/>
  <c r="QP280" i="1"/>
  <c r="QN280" i="1"/>
  <c r="SY276" i="1"/>
  <c r="IG272" i="1"/>
  <c r="IF266" i="1"/>
  <c r="GW265" i="1"/>
  <c r="PH272" i="1"/>
  <c r="PH284" i="1"/>
  <c r="SY279" i="1"/>
  <c r="TE277" i="1"/>
  <c r="PK274" i="1"/>
  <c r="PJ271" i="1"/>
  <c r="TE274" i="1"/>
  <c r="QN269" i="1"/>
  <c r="QP269" i="1"/>
  <c r="QQ269" i="1"/>
  <c r="PM263" i="1"/>
  <c r="GU257" i="1"/>
  <c r="HA250" i="1"/>
  <c r="QB245" i="1"/>
  <c r="IF245" i="1"/>
  <c r="GR245" i="1"/>
  <c r="IF273" i="1"/>
  <c r="SM271" i="1"/>
  <c r="PL268" i="1"/>
  <c r="TK268" i="1" s="1"/>
  <c r="PK263" i="1"/>
  <c r="PK259" i="1"/>
  <c r="SM273" i="1"/>
  <c r="QO271" i="1"/>
  <c r="GZ268" i="1"/>
  <c r="QS265" i="1"/>
  <c r="SM261" i="1"/>
  <c r="SY261" i="1"/>
  <c r="TE261" i="1"/>
  <c r="PK257" i="1"/>
  <c r="IG256" i="1"/>
  <c r="GS256" i="1"/>
  <c r="QC256" i="1"/>
  <c r="GR249" i="1"/>
  <c r="PI268" i="1"/>
  <c r="PJ262" i="1"/>
  <c r="PM260" i="1"/>
  <c r="IF256" i="1"/>
  <c r="GW253" i="1"/>
  <c r="HA249" i="1"/>
  <c r="QR266" i="1"/>
  <c r="IF251" i="1"/>
  <c r="PL270" i="1"/>
  <c r="TK270" i="1" s="1"/>
  <c r="PI245" i="1"/>
  <c r="IG271" i="1"/>
  <c r="QO269" i="1"/>
  <c r="PH245" i="1"/>
  <c r="PM271" i="1"/>
  <c r="PJ265" i="1"/>
  <c r="QB262" i="1"/>
  <c r="GR262" i="1"/>
  <c r="IF262" i="1"/>
  <c r="SY259" i="1"/>
  <c r="TE259" i="1"/>
  <c r="SM259" i="1"/>
  <c r="PM257" i="1"/>
  <c r="PL254" i="1"/>
  <c r="TK254" i="1" s="1"/>
  <c r="HA253" i="1"/>
  <c r="IF250" i="1"/>
  <c r="SM255" i="1"/>
  <c r="SY252" i="1"/>
  <c r="PI249" i="1"/>
  <c r="GW242" i="1"/>
  <c r="GY235" i="1"/>
  <c r="HA229" i="1"/>
  <c r="QB224" i="1"/>
  <c r="IF224" i="1"/>
  <c r="GR224" i="1"/>
  <c r="GT218" i="1"/>
  <c r="GV211" i="1"/>
  <c r="IF254" i="1"/>
  <c r="QC234" i="1"/>
  <c r="IG234" i="1"/>
  <c r="GS234" i="1"/>
  <c r="GZ229" i="1"/>
  <c r="GV225" i="1"/>
  <c r="QB221" i="1"/>
  <c r="IF221" i="1"/>
  <c r="GR221" i="1"/>
  <c r="GY215" i="1"/>
  <c r="PI256" i="1"/>
  <c r="SY253" i="1"/>
  <c r="IF246" i="1"/>
  <c r="GY237" i="1"/>
  <c r="PH228" i="1"/>
  <c r="PH220" i="1"/>
  <c r="GW219" i="1"/>
  <c r="PK256" i="1"/>
  <c r="PL250" i="1"/>
  <c r="TK250" i="1" s="1"/>
  <c r="SM247" i="1"/>
  <c r="TE244" i="1"/>
  <c r="SM244" i="1"/>
  <c r="SY244" i="1"/>
  <c r="GW243" i="1"/>
  <c r="GW241" i="1"/>
  <c r="PH233" i="1"/>
  <c r="PL229" i="1"/>
  <c r="TK229" i="1" s="1"/>
  <c r="PI222" i="1"/>
  <c r="QO253" i="1"/>
  <c r="PM244" i="1"/>
  <c r="TL244" i="1" s="1"/>
  <c r="QB241" i="1"/>
  <c r="QB236" i="1"/>
  <c r="IF236" i="1"/>
  <c r="GR236" i="1"/>
  <c r="QB228" i="1"/>
  <c r="IF228" i="1"/>
  <c r="GR228" i="1"/>
  <c r="QB220" i="1"/>
  <c r="IF220" i="1"/>
  <c r="GR220" i="1"/>
  <c r="QB211" i="1"/>
  <c r="IF211" i="1"/>
  <c r="GR211" i="1"/>
  <c r="QC248" i="1"/>
  <c r="HA245" i="1"/>
  <c r="GT243" i="1"/>
  <c r="PI224" i="1"/>
  <c r="GX223" i="1"/>
  <c r="GW218" i="1"/>
  <c r="PI215" i="1"/>
  <c r="GX214" i="1"/>
  <c r="SY250" i="1"/>
  <c r="QB239" i="1"/>
  <c r="IF239" i="1"/>
  <c r="GR239" i="1"/>
  <c r="GR232" i="1"/>
  <c r="GU229" i="1"/>
  <c r="HA227" i="1"/>
  <c r="GV226" i="1"/>
  <c r="IF215" i="1"/>
  <c r="GW214" i="1"/>
  <c r="TE265" i="1"/>
  <c r="PI234" i="1"/>
  <c r="QR242" i="1"/>
  <c r="PJ239" i="1"/>
  <c r="PH232" i="1"/>
  <c r="PM225" i="1"/>
  <c r="SM221" i="1"/>
  <c r="QB210" i="1"/>
  <c r="GR210" i="1"/>
  <c r="IF210" i="1"/>
  <c r="QC242" i="1"/>
  <c r="PL239" i="1"/>
  <c r="QS234" i="1"/>
  <c r="PL230" i="1"/>
  <c r="TK230" i="1" s="1"/>
  <c r="PL214" i="1"/>
  <c r="SM209" i="1"/>
  <c r="GV205" i="1"/>
  <c r="GU199" i="1"/>
  <c r="GW193" i="1"/>
  <c r="GV188" i="1"/>
  <c r="PI183" i="1"/>
  <c r="PK239" i="1"/>
  <c r="QB227" i="1"/>
  <c r="HA209" i="1"/>
  <c r="IG205" i="1"/>
  <c r="IG203" i="1"/>
  <c r="GS203" i="1"/>
  <c r="QC203" i="1"/>
  <c r="GX195" i="1"/>
  <c r="PJ185" i="1"/>
  <c r="SY242" i="1"/>
  <c r="PK229" i="1"/>
  <c r="SM217" i="1"/>
  <c r="IG214" i="1"/>
  <c r="IG211" i="1"/>
  <c r="GZ203" i="1"/>
  <c r="IF194" i="1"/>
  <c r="GR194" i="1"/>
  <c r="QB194" i="1"/>
  <c r="GX192" i="1"/>
  <c r="GZ186" i="1"/>
  <c r="GX184" i="1"/>
  <c r="PH180" i="1"/>
  <c r="TE236" i="1"/>
  <c r="SY228" i="1"/>
  <c r="SY227" i="1"/>
  <c r="SM224" i="1"/>
  <c r="PH202" i="1"/>
  <c r="PI182" i="1"/>
  <c r="IF240" i="1"/>
  <c r="PJ235" i="1"/>
  <c r="QS228" i="1"/>
  <c r="TE218" i="1"/>
  <c r="SY214" i="1"/>
  <c r="SY212" i="1"/>
  <c r="PJ210" i="1"/>
  <c r="PH207" i="1"/>
  <c r="PI195" i="1"/>
  <c r="PI236" i="1"/>
  <c r="QS229" i="1"/>
  <c r="SM213" i="1"/>
  <c r="GY211" i="1"/>
  <c r="GU209" i="1"/>
  <c r="GV206" i="1"/>
  <c r="PI201" i="1"/>
  <c r="GX199" i="1"/>
  <c r="PJ197" i="1"/>
  <c r="GY196" i="1"/>
  <c r="PK194" i="1"/>
  <c r="GZ193" i="1"/>
  <c r="QQ191" i="1"/>
  <c r="QP191" i="1"/>
  <c r="QN191" i="1"/>
  <c r="QC190" i="1"/>
  <c r="IG190" i="1"/>
  <c r="GS190" i="1"/>
  <c r="GR187" i="1"/>
  <c r="SM239" i="1"/>
  <c r="TE233" i="1"/>
  <c r="PH231" i="1"/>
  <c r="QO229" i="1"/>
  <c r="IF226" i="1"/>
  <c r="PJ219" i="1"/>
  <c r="PI211" i="1"/>
  <c r="QB198" i="1"/>
  <c r="IF198" i="1"/>
  <c r="GR198" i="1"/>
  <c r="PK183" i="1"/>
  <c r="TE201" i="1"/>
  <c r="QQ198" i="1"/>
  <c r="QP198" i="1"/>
  <c r="QN198" i="1"/>
  <c r="SM191" i="1"/>
  <c r="PH189" i="1"/>
  <c r="PH186" i="1"/>
  <c r="PK182" i="1"/>
  <c r="GR180" i="1"/>
  <c r="PM179" i="1"/>
  <c r="GU175" i="1"/>
  <c r="GW169" i="1"/>
  <c r="GV164" i="1"/>
  <c r="GU159" i="1"/>
  <c r="GW153" i="1"/>
  <c r="QC188" i="1"/>
  <c r="PK185" i="1"/>
  <c r="PM180" i="1"/>
  <c r="GV177" i="1"/>
  <c r="GU172" i="1"/>
  <c r="GT167" i="1"/>
  <c r="PJ161" i="1"/>
  <c r="GZ157" i="1"/>
  <c r="GY152" i="1"/>
  <c r="PJ208" i="1"/>
  <c r="PL204" i="1"/>
  <c r="SM197" i="1"/>
  <c r="PM186" i="1"/>
  <c r="PH172" i="1"/>
  <c r="PH156" i="1"/>
  <c r="GW155" i="1"/>
  <c r="GU153" i="1"/>
  <c r="PL207" i="1"/>
  <c r="PJ194" i="1"/>
  <c r="TE188" i="1"/>
  <c r="QQ185" i="1"/>
  <c r="QP185" i="1"/>
  <c r="QN185" i="1"/>
  <c r="PI174" i="1"/>
  <c r="PH169" i="1"/>
  <c r="PK207" i="1"/>
  <c r="PM205" i="1"/>
  <c r="PL189" i="1"/>
  <c r="TK189" i="1" s="1"/>
  <c r="TE186" i="1"/>
  <c r="SY183" i="1"/>
  <c r="PK181" i="1"/>
  <c r="PH174" i="1"/>
  <c r="PI171" i="1"/>
  <c r="PM167" i="1"/>
  <c r="TL167" i="1" s="1"/>
  <c r="QC161" i="1"/>
  <c r="IG161" i="1"/>
  <c r="GS161" i="1"/>
  <c r="QC153" i="1"/>
  <c r="IG153" i="1"/>
  <c r="GS153" i="1"/>
  <c r="PI203" i="1"/>
  <c r="PH197" i="1"/>
  <c r="PH194" i="1"/>
  <c r="SY185" i="1"/>
  <c r="SM182" i="1"/>
  <c r="PL175" i="1"/>
  <c r="TK175" i="1" s="1"/>
  <c r="QQ167" i="1"/>
  <c r="QP167" i="1"/>
  <c r="QN167" i="1"/>
  <c r="QQ159" i="1"/>
  <c r="QP159" i="1"/>
  <c r="QN159" i="1"/>
  <c r="PJ204" i="1"/>
  <c r="PL195" i="1"/>
  <c r="TK195" i="1" s="1"/>
  <c r="SM187" i="1"/>
  <c r="QC179" i="1"/>
  <c r="IG179" i="1"/>
  <c r="GS179" i="1"/>
  <c r="QB158" i="1"/>
  <c r="IF158" i="1"/>
  <c r="GR158" i="1"/>
  <c r="QC155" i="1"/>
  <c r="IG155" i="1"/>
  <c r="GS155" i="1"/>
  <c r="QQ193" i="1"/>
  <c r="QP193" i="1"/>
  <c r="QN193" i="1"/>
  <c r="QR191" i="1"/>
  <c r="QO187" i="1"/>
  <c r="PM184" i="1"/>
  <c r="GS178" i="1"/>
  <c r="PJ175" i="1"/>
  <c r="PK172" i="1"/>
  <c r="GZ171" i="1"/>
  <c r="GU170" i="1"/>
  <c r="GV167" i="1"/>
  <c r="IF165" i="1"/>
  <c r="GR157" i="1"/>
  <c r="GW156" i="1"/>
  <c r="PI154" i="1"/>
  <c r="QC152" i="1"/>
  <c r="IG152" i="1"/>
  <c r="GS152" i="1"/>
  <c r="PM172" i="1"/>
  <c r="SY166" i="1"/>
  <c r="PK159" i="1"/>
  <c r="SY157" i="1"/>
  <c r="SY155" i="1"/>
  <c r="TE153" i="1"/>
  <c r="TE151" i="1"/>
  <c r="GX150" i="1"/>
  <c r="QB147" i="1"/>
  <c r="IF147" i="1"/>
  <c r="GR147" i="1"/>
  <c r="QB131" i="1"/>
  <c r="IF131" i="1"/>
  <c r="GR131" i="1"/>
  <c r="IG172" i="1"/>
  <c r="HA149" i="1"/>
  <c r="GZ144" i="1"/>
  <c r="GU135" i="1"/>
  <c r="GR130" i="1"/>
  <c r="PL126" i="1"/>
  <c r="GR122" i="1"/>
  <c r="PH176" i="1"/>
  <c r="SM159" i="1"/>
  <c r="PL155" i="1"/>
  <c r="PH143" i="1"/>
  <c r="IF141" i="1"/>
  <c r="GR141" i="1"/>
  <c r="QB141" i="1"/>
  <c r="GW134" i="1"/>
  <c r="PI177" i="1"/>
  <c r="SM169" i="1"/>
  <c r="PL160" i="1"/>
  <c r="PM158" i="1"/>
  <c r="TL158" i="1" s="1"/>
  <c r="PK154" i="1"/>
  <c r="IF151" i="1"/>
  <c r="GW139" i="1"/>
  <c r="GU137" i="1"/>
  <c r="HA135" i="1"/>
  <c r="PJ126" i="1"/>
  <c r="GY125" i="1"/>
  <c r="PK165" i="1"/>
  <c r="PJ162" i="1"/>
  <c r="TE154" i="1"/>
  <c r="QB150" i="1"/>
  <c r="IF150" i="1"/>
  <c r="GR150" i="1"/>
  <c r="GV147" i="1"/>
  <c r="GZ143" i="1"/>
  <c r="QC140" i="1"/>
  <c r="IG140" i="1"/>
  <c r="GS140" i="1"/>
  <c r="GV131" i="1"/>
  <c r="IF129" i="1"/>
  <c r="GS126" i="1"/>
  <c r="HA124" i="1"/>
  <c r="SM178" i="1"/>
  <c r="PL166" i="1"/>
  <c r="TK166" i="1" s="1"/>
  <c r="QC145" i="1"/>
  <c r="IG145" i="1"/>
  <c r="GS145" i="1"/>
  <c r="PH142" i="1"/>
  <c r="TE176" i="1"/>
  <c r="TE174" i="1"/>
  <c r="SM164" i="1"/>
  <c r="SY160" i="1"/>
  <c r="PJ178" i="1"/>
  <c r="SY170" i="1"/>
  <c r="PJ165" i="1"/>
  <c r="PH160" i="1"/>
  <c r="GY150" i="1"/>
  <c r="PI141" i="1"/>
  <c r="PM137" i="1"/>
  <c r="TL137" i="1" s="1"/>
  <c r="PI133" i="1"/>
  <c r="PH128" i="1"/>
  <c r="PI150" i="1"/>
  <c r="SY147" i="1"/>
  <c r="IG135" i="1"/>
  <c r="TE126" i="1"/>
  <c r="GZ117" i="1"/>
  <c r="GT111" i="1"/>
  <c r="GV105" i="1"/>
  <c r="HA98" i="1"/>
  <c r="GX91" i="1"/>
  <c r="PM139" i="1"/>
  <c r="TL139" i="1" s="1"/>
  <c r="PL135" i="1"/>
  <c r="GW115" i="1"/>
  <c r="QB98" i="1"/>
  <c r="IF98" i="1"/>
  <c r="GR98" i="1"/>
  <c r="QO139" i="1"/>
  <c r="SM136" i="1"/>
  <c r="IG116" i="1"/>
  <c r="GS116" i="1"/>
  <c r="QC116" i="1"/>
  <c r="IG108" i="1"/>
  <c r="GS108" i="1"/>
  <c r="QC108" i="1"/>
  <c r="IG100" i="1"/>
  <c r="GS100" i="1"/>
  <c r="QC100" i="1"/>
  <c r="SY145" i="1"/>
  <c r="PK124" i="1"/>
  <c r="HA113" i="1"/>
  <c r="GZ100" i="1"/>
  <c r="GX90" i="1"/>
  <c r="PH127" i="1"/>
  <c r="GY116" i="1"/>
  <c r="GS112" i="1"/>
  <c r="GY108" i="1"/>
  <c r="GW98" i="1"/>
  <c r="PI149" i="1"/>
  <c r="TE146" i="1"/>
  <c r="SM141" i="1"/>
  <c r="SY138" i="1"/>
  <c r="QO130" i="1"/>
  <c r="PH112" i="1"/>
  <c r="GZ110" i="1"/>
  <c r="PL108" i="1"/>
  <c r="HA107" i="1"/>
  <c r="QB102" i="1"/>
  <c r="IF102" i="1"/>
  <c r="GR102" i="1"/>
  <c r="QC99" i="1"/>
  <c r="IG99" i="1"/>
  <c r="GS99" i="1"/>
  <c r="PH96" i="1"/>
  <c r="QB94" i="1"/>
  <c r="IF94" i="1"/>
  <c r="GR94" i="1"/>
  <c r="QC91" i="1"/>
  <c r="IG91" i="1"/>
  <c r="GS91" i="1"/>
  <c r="PK144" i="1"/>
  <c r="SM132" i="1"/>
  <c r="GW120" i="1"/>
  <c r="PL113" i="1"/>
  <c r="QS104" i="1"/>
  <c r="HA96" i="1"/>
  <c r="PH93" i="1"/>
  <c r="PL141" i="1"/>
  <c r="PK133" i="1"/>
  <c r="PK129" i="1"/>
  <c r="PK125" i="1"/>
  <c r="SY118" i="1"/>
  <c r="GY85" i="1"/>
  <c r="QC79" i="1"/>
  <c r="IG79" i="1"/>
  <c r="GS79" i="1"/>
  <c r="GU73" i="1"/>
  <c r="GW67" i="1"/>
  <c r="GY61" i="1"/>
  <c r="SM115" i="1"/>
  <c r="QS113" i="1"/>
  <c r="TE94" i="1"/>
  <c r="QC84" i="1"/>
  <c r="IG84" i="1"/>
  <c r="GS84" i="1"/>
  <c r="GW80" i="1"/>
  <c r="PJ75" i="1"/>
  <c r="GZ71" i="1"/>
  <c r="SY116" i="1"/>
  <c r="QO106" i="1"/>
  <c r="TE102" i="1"/>
  <c r="PH86" i="1"/>
  <c r="IG75" i="1"/>
  <c r="TE114" i="1"/>
  <c r="PK106" i="1"/>
  <c r="PJ102" i="1"/>
  <c r="PL98" i="1"/>
  <c r="TK98" i="1" s="1"/>
  <c r="SM95" i="1"/>
  <c r="GV85" i="1"/>
  <c r="QB90" i="1"/>
  <c r="GR90" i="1"/>
  <c r="IF90" i="1"/>
  <c r="GZ86" i="1"/>
  <c r="PI61" i="1"/>
  <c r="PI78" i="1"/>
  <c r="PI97" i="1"/>
  <c r="PI108" i="1"/>
  <c r="PI67" i="1"/>
  <c r="PI104" i="1"/>
  <c r="PI65" i="1"/>
  <c r="PI79" i="1"/>
  <c r="PI62" i="1"/>
  <c r="PI103" i="1"/>
  <c r="PI100" i="1"/>
  <c r="PI113" i="1"/>
  <c r="PK111" i="1"/>
  <c r="PM103" i="1"/>
  <c r="TE99" i="1"/>
  <c r="PH95" i="1"/>
  <c r="HL485" i="1"/>
  <c r="HV485" i="1" s="1"/>
  <c r="PM68" i="1"/>
  <c r="GS70" i="1"/>
  <c r="OD504" i="1"/>
  <c r="PI43" i="1"/>
  <c r="QC54" i="1"/>
  <c r="PI47" i="1"/>
  <c r="PK34" i="1"/>
  <c r="PL25" i="1"/>
  <c r="IG487" i="1"/>
  <c r="PH490" i="1"/>
  <c r="GW488" i="1"/>
  <c r="QC488" i="1"/>
  <c r="GW484" i="1"/>
  <c r="QS485" i="1"/>
  <c r="SM482" i="1"/>
  <c r="QC482" i="1"/>
  <c r="IG482" i="1"/>
  <c r="GS482" i="1"/>
  <c r="TE483" i="1"/>
  <c r="PJ481" i="1"/>
  <c r="GS480" i="1"/>
  <c r="QO481" i="1"/>
  <c r="PJ463" i="1"/>
  <c r="PH463" i="1"/>
  <c r="GX460" i="1"/>
  <c r="QC477" i="1"/>
  <c r="SY477" i="1"/>
  <c r="PJ465" i="1"/>
  <c r="GV460" i="1"/>
  <c r="PH458" i="1"/>
  <c r="PJ477" i="1"/>
  <c r="PH460" i="1"/>
  <c r="SY457" i="1"/>
  <c r="GU494" i="1"/>
  <c r="SM494" i="1"/>
  <c r="QO493" i="1"/>
  <c r="SY493" i="1"/>
  <c r="PK493" i="1"/>
  <c r="GW493" i="1"/>
  <c r="QR490" i="1"/>
  <c r="SM491" i="1"/>
  <c r="SM490" i="1"/>
  <c r="IG493" i="1"/>
  <c r="PM489" i="1"/>
  <c r="TL489" i="1" s="1"/>
  <c r="IF493" i="1"/>
  <c r="GW486" i="1"/>
  <c r="PL491" i="1"/>
  <c r="GS490" i="1"/>
  <c r="GT486" i="1"/>
  <c r="IF491" i="1"/>
  <c r="IF490" i="1"/>
  <c r="GR489" i="1"/>
  <c r="GY483" i="1"/>
  <c r="TE488" i="1"/>
  <c r="PK486" i="1"/>
  <c r="PI483" i="1"/>
  <c r="PM486" i="1"/>
  <c r="TL486" i="1" s="1"/>
  <c r="GV485" i="1"/>
  <c r="QS483" i="1"/>
  <c r="QO482" i="1"/>
  <c r="QC485" i="1"/>
  <c r="SY484" i="1"/>
  <c r="TE482" i="1"/>
  <c r="PI485" i="1"/>
  <c r="PL482" i="1"/>
  <c r="QS480" i="1"/>
  <c r="PH484" i="1"/>
  <c r="PK481" i="1"/>
  <c r="SY483" i="1"/>
  <c r="PI477" i="1"/>
  <c r="QC481" i="1"/>
  <c r="QN479" i="1"/>
  <c r="QQ479" i="1"/>
  <c r="QP479" i="1"/>
  <c r="GR481" i="1"/>
  <c r="SY481" i="1"/>
  <c r="IG480" i="1"/>
  <c r="GV478" i="1"/>
  <c r="SM480" i="1"/>
  <c r="PK463" i="1"/>
  <c r="QS465" i="1"/>
  <c r="QS479" i="1"/>
  <c r="GS478" i="1"/>
  <c r="SM478" i="1"/>
  <c r="SM477" i="1"/>
  <c r="QO460" i="1"/>
  <c r="QO477" i="1"/>
  <c r="QP459" i="1"/>
  <c r="QN459" i="1"/>
  <c r="QQ459" i="1"/>
  <c r="HA458" i="1"/>
  <c r="QO458" i="1"/>
  <c r="QP463" i="1"/>
  <c r="QN463" i="1"/>
  <c r="QQ463" i="1"/>
  <c r="QB465" i="1"/>
  <c r="SY458" i="1"/>
  <c r="PM457" i="1"/>
  <c r="TL457" i="1" s="1"/>
  <c r="QB451" i="1"/>
  <c r="IF451" i="1"/>
  <c r="GR451" i="1"/>
  <c r="PM459" i="1"/>
  <c r="IG454" i="1"/>
  <c r="GS454" i="1"/>
  <c r="QC454" i="1"/>
  <c r="IF450" i="1"/>
  <c r="GV449" i="1"/>
  <c r="PK458" i="1"/>
  <c r="GR460" i="1"/>
  <c r="GY456" i="1"/>
  <c r="GT455" i="1"/>
  <c r="QO453" i="1"/>
  <c r="GX456" i="1"/>
  <c r="GW450" i="1"/>
  <c r="QB449" i="1"/>
  <c r="IF449" i="1"/>
  <c r="GR449" i="1"/>
  <c r="GT444" i="1"/>
  <c r="GZ447" i="1"/>
  <c r="GV443" i="1"/>
  <c r="SM454" i="1"/>
  <c r="QQ456" i="1"/>
  <c r="QP456" i="1"/>
  <c r="QN456" i="1"/>
  <c r="PK456" i="1"/>
  <c r="TE448" i="1"/>
  <c r="PI445" i="1"/>
  <c r="TE456" i="1"/>
  <c r="SM449" i="1"/>
  <c r="SM455" i="1"/>
  <c r="PL456" i="1"/>
  <c r="TK456" i="1" s="1"/>
  <c r="TE453" i="1"/>
  <c r="GV448" i="1"/>
  <c r="GT447" i="1"/>
  <c r="QO445" i="1"/>
  <c r="GU444" i="1"/>
  <c r="SM446" i="1"/>
  <c r="IG441" i="1"/>
  <c r="QR443" i="1"/>
  <c r="PJ441" i="1"/>
  <c r="GY440" i="1"/>
  <c r="GT436" i="1"/>
  <c r="PH441" i="1"/>
  <c r="TE443" i="1"/>
  <c r="GT438" i="1"/>
  <c r="HA434" i="1"/>
  <c r="SM444" i="1"/>
  <c r="PI441" i="1"/>
  <c r="TE447" i="1"/>
  <c r="QS444" i="1"/>
  <c r="QO438" i="1"/>
  <c r="GU437" i="1"/>
  <c r="PK443" i="1"/>
  <c r="PJ439" i="1"/>
  <c r="QS435" i="1"/>
  <c r="TE440" i="1"/>
  <c r="SY435" i="1"/>
  <c r="PI440" i="1"/>
  <c r="GV437" i="1"/>
  <c r="GT433" i="1"/>
  <c r="GT423" i="1"/>
  <c r="PK439" i="1"/>
  <c r="QC423" i="1"/>
  <c r="IG423" i="1"/>
  <c r="GS423" i="1"/>
  <c r="PM438" i="1"/>
  <c r="PL436" i="1"/>
  <c r="TK436" i="1" s="1"/>
  <c r="PL435" i="1"/>
  <c r="TK435" i="1" s="1"/>
  <c r="QR424" i="1"/>
  <c r="GY423" i="1"/>
  <c r="GT422" i="1"/>
  <c r="TE438" i="1"/>
  <c r="QS433" i="1"/>
  <c r="GW430" i="1"/>
  <c r="PI424" i="1"/>
  <c r="GX423" i="1"/>
  <c r="QC416" i="1"/>
  <c r="IG416" i="1"/>
  <c r="GS416" i="1"/>
  <c r="SM422" i="1"/>
  <c r="GU415" i="1"/>
  <c r="GU420" i="1"/>
  <c r="PJ417" i="1"/>
  <c r="GY416" i="1"/>
  <c r="SY424" i="1"/>
  <c r="SY425" i="1"/>
  <c r="PH421" i="1"/>
  <c r="PH424" i="1"/>
  <c r="PK418" i="1"/>
  <c r="SM430" i="1"/>
  <c r="PH416" i="1"/>
  <c r="SY420" i="1"/>
  <c r="PI418" i="1"/>
  <c r="TE415" i="1"/>
  <c r="QO414" i="1"/>
  <c r="PI408" i="1"/>
  <c r="PM419" i="1"/>
  <c r="TL419" i="1" s="1"/>
  <c r="PJ419" i="1"/>
  <c r="SM416" i="1"/>
  <c r="GX409" i="1"/>
  <c r="PJ415" i="1"/>
  <c r="GU407" i="1"/>
  <c r="QN419" i="1"/>
  <c r="QQ419" i="1"/>
  <c r="QP419" i="1"/>
  <c r="GU412" i="1"/>
  <c r="PK406" i="1"/>
  <c r="SM417" i="1"/>
  <c r="PI415" i="1"/>
  <c r="SY418" i="1"/>
  <c r="SY407" i="1"/>
  <c r="HA397" i="1"/>
  <c r="SY410" i="1"/>
  <c r="GY403" i="1"/>
  <c r="GU396" i="1"/>
  <c r="PH396" i="1"/>
  <c r="SM412" i="1"/>
  <c r="PI398" i="1"/>
  <c r="TE411" i="1"/>
  <c r="GX405" i="1"/>
  <c r="QC404" i="1"/>
  <c r="IG404" i="1"/>
  <c r="GS404" i="1"/>
  <c r="PL411" i="1"/>
  <c r="TK411" i="1" s="1"/>
  <c r="PH408" i="1"/>
  <c r="QS405" i="1"/>
  <c r="QB404" i="1"/>
  <c r="IF404" i="1"/>
  <c r="GR404" i="1"/>
  <c r="PJ397" i="1"/>
  <c r="IF406" i="1"/>
  <c r="GR406" i="1"/>
  <c r="QB406" i="1"/>
  <c r="GV392" i="1"/>
  <c r="GX385" i="1"/>
  <c r="GW385" i="1"/>
  <c r="TE404" i="1"/>
  <c r="HA383" i="1"/>
  <c r="PH402" i="1"/>
  <c r="HA391" i="1"/>
  <c r="PL396" i="1"/>
  <c r="PI390" i="1"/>
  <c r="PL403" i="1"/>
  <c r="TK403" i="1" s="1"/>
  <c r="SM392" i="1"/>
  <c r="GV387" i="1"/>
  <c r="SY382" i="1"/>
  <c r="PI367" i="1"/>
  <c r="GX372" i="1"/>
  <c r="PI379" i="1"/>
  <c r="IF362" i="1"/>
  <c r="GR362" i="1"/>
  <c r="QB362" i="1"/>
  <c r="PL384" i="1"/>
  <c r="PK368" i="1"/>
  <c r="GZ367" i="1"/>
  <c r="QB363" i="1"/>
  <c r="PK360" i="1"/>
  <c r="QB392" i="1"/>
  <c r="HA369" i="1"/>
  <c r="GY367" i="1"/>
  <c r="QB382" i="1"/>
  <c r="IF382" i="1"/>
  <c r="GR382" i="1"/>
  <c r="GR381" i="1"/>
  <c r="PI372" i="1"/>
  <c r="GU368" i="1"/>
  <c r="GV365" i="1"/>
  <c r="PK362" i="1"/>
  <c r="PL359" i="1"/>
  <c r="TK359" i="1" s="1"/>
  <c r="PH381" i="1"/>
  <c r="GV380" i="1"/>
  <c r="GR368" i="1"/>
  <c r="QS363" i="1"/>
  <c r="SY380" i="1"/>
  <c r="PH371" i="1"/>
  <c r="QP359" i="1"/>
  <c r="QN359" i="1"/>
  <c r="QQ359" i="1"/>
  <c r="QB342" i="1"/>
  <c r="IF342" i="1"/>
  <c r="GR342" i="1"/>
  <c r="TE367" i="1"/>
  <c r="PL361" i="1"/>
  <c r="TK361" i="1" s="1"/>
  <c r="QC356" i="1"/>
  <c r="IG356" i="1"/>
  <c r="GS356" i="1"/>
  <c r="GZ347" i="1"/>
  <c r="GV343" i="1"/>
  <c r="TE369" i="1"/>
  <c r="QN363" i="1"/>
  <c r="QQ363" i="1"/>
  <c r="QP363" i="1"/>
  <c r="GV348" i="1"/>
  <c r="GR346" i="1"/>
  <c r="TE372" i="1"/>
  <c r="GZ352" i="1"/>
  <c r="GT343" i="1"/>
  <c r="PM371" i="1"/>
  <c r="GY359" i="1"/>
  <c r="QB355" i="1"/>
  <c r="IF355" i="1"/>
  <c r="GR355" i="1"/>
  <c r="GY346" i="1"/>
  <c r="PI342" i="1"/>
  <c r="SM381" i="1"/>
  <c r="SY379" i="1"/>
  <c r="PL364" i="1"/>
  <c r="TK364" i="1" s="1"/>
  <c r="GU347" i="1"/>
  <c r="GT360" i="1"/>
  <c r="GT332" i="1"/>
  <c r="GY325" i="1"/>
  <c r="SM355" i="1"/>
  <c r="GW338" i="1"/>
  <c r="QS347" i="1"/>
  <c r="SM343" i="1"/>
  <c r="QO341" i="1"/>
  <c r="GW333" i="1"/>
  <c r="HA329" i="1"/>
  <c r="TE352" i="1"/>
  <c r="PI341" i="1"/>
  <c r="PI338" i="1"/>
  <c r="GV333" i="1"/>
  <c r="GV325" i="1"/>
  <c r="TE357" i="1"/>
  <c r="PM356" i="1"/>
  <c r="QP332" i="1"/>
  <c r="QN332" i="1"/>
  <c r="QQ332" i="1"/>
  <c r="PH354" i="1"/>
  <c r="PK347" i="1"/>
  <c r="PJ339" i="1"/>
  <c r="QR335" i="1"/>
  <c r="QB331" i="1"/>
  <c r="IF331" i="1"/>
  <c r="GR331" i="1"/>
  <c r="QS328" i="1"/>
  <c r="SM347" i="1"/>
  <c r="TE345" i="1"/>
  <c r="QQ334" i="1"/>
  <c r="QP334" i="1"/>
  <c r="QN334" i="1"/>
  <c r="HA333" i="1"/>
  <c r="PI327" i="1"/>
  <c r="QS325" i="1"/>
  <c r="PJ324" i="1"/>
  <c r="GV339" i="1"/>
  <c r="PK334" i="1"/>
  <c r="GU332" i="1"/>
  <c r="PI324" i="1"/>
  <c r="TE334" i="1"/>
  <c r="PM327" i="1"/>
  <c r="TL327" i="1" s="1"/>
  <c r="GV319" i="1"/>
  <c r="GU312" i="1"/>
  <c r="PJ333" i="1"/>
  <c r="QS335" i="1"/>
  <c r="SM331" i="1"/>
  <c r="PH322" i="1"/>
  <c r="PL314" i="1"/>
  <c r="HA312" i="1"/>
  <c r="GY310" i="1"/>
  <c r="GW308" i="1"/>
  <c r="IG319" i="1"/>
  <c r="GS319" i="1"/>
  <c r="QC319" i="1"/>
  <c r="PM339" i="1"/>
  <c r="SY338" i="1"/>
  <c r="QO329" i="1"/>
  <c r="PK327" i="1"/>
  <c r="PJ323" i="1"/>
  <c r="IG314" i="1"/>
  <c r="GX312" i="1"/>
  <c r="SM333" i="1"/>
  <c r="PK331" i="1"/>
  <c r="TE326" i="1"/>
  <c r="IF324" i="1"/>
  <c r="PM315" i="1"/>
  <c r="TL315" i="1" s="1"/>
  <c r="GV310" i="1"/>
  <c r="GX304" i="1"/>
  <c r="GR322" i="1"/>
  <c r="HA311" i="1"/>
  <c r="QR309" i="1"/>
  <c r="GW304" i="1"/>
  <c r="GY296" i="1"/>
  <c r="GU292" i="1"/>
  <c r="QR319" i="1"/>
  <c r="SY314" i="1"/>
  <c r="SM307" i="1"/>
  <c r="TE319" i="1"/>
  <c r="IF316" i="1"/>
  <c r="PH310" i="1"/>
  <c r="PL307" i="1"/>
  <c r="PI304" i="1"/>
  <c r="PJ322" i="1"/>
  <c r="GT308" i="1"/>
  <c r="GW301" i="1"/>
  <c r="PI299" i="1"/>
  <c r="PJ315" i="1"/>
  <c r="QS305" i="1"/>
  <c r="QB301" i="1"/>
  <c r="QC298" i="1"/>
  <c r="SM320" i="1"/>
  <c r="QQ318" i="1"/>
  <c r="QP318" i="1"/>
  <c r="QN318" i="1"/>
  <c r="PK314" i="1"/>
  <c r="PM310" i="1"/>
  <c r="TL310" i="1" s="1"/>
  <c r="HA299" i="1"/>
  <c r="IF296" i="1"/>
  <c r="GZ294" i="1"/>
  <c r="QQ292" i="1"/>
  <c r="QP292" i="1"/>
  <c r="QN292" i="1"/>
  <c r="PK315" i="1"/>
  <c r="IF301" i="1"/>
  <c r="QB299" i="1"/>
  <c r="IF299" i="1"/>
  <c r="GR299" i="1"/>
  <c r="GR293" i="1"/>
  <c r="GS290" i="1"/>
  <c r="PM297" i="1"/>
  <c r="TL297" i="1" s="1"/>
  <c r="GZ285" i="1"/>
  <c r="GR279" i="1"/>
  <c r="PL296" i="1"/>
  <c r="TK296" i="1" s="1"/>
  <c r="TE293" i="1"/>
  <c r="SM290" i="1"/>
  <c r="HA287" i="1"/>
  <c r="PH308" i="1"/>
  <c r="GX289" i="1"/>
  <c r="PM298" i="1"/>
  <c r="TL298" i="1" s="1"/>
  <c r="GT286" i="1"/>
  <c r="GZ284" i="1"/>
  <c r="GX282" i="1"/>
  <c r="GT278" i="1"/>
  <c r="IF276" i="1"/>
  <c r="GR276" i="1"/>
  <c r="QB276" i="1"/>
  <c r="TE296" i="1"/>
  <c r="PM295" i="1"/>
  <c r="IF290" i="1"/>
  <c r="GS305" i="1"/>
  <c r="SM292" i="1"/>
  <c r="PK279" i="1"/>
  <c r="SY305" i="1"/>
  <c r="PK301" i="1"/>
  <c r="QO291" i="1"/>
  <c r="PJ287" i="1"/>
  <c r="GY286" i="1"/>
  <c r="PK284" i="1"/>
  <c r="GZ283" i="1"/>
  <c r="QQ281" i="1"/>
  <c r="QP281" i="1"/>
  <c r="QN281" i="1"/>
  <c r="HA280" i="1"/>
  <c r="GV279" i="1"/>
  <c r="GT277" i="1"/>
  <c r="GZ275" i="1"/>
  <c r="SY297" i="1"/>
  <c r="PH295" i="1"/>
  <c r="PI279" i="1"/>
  <c r="PJ276" i="1"/>
  <c r="PK286" i="1"/>
  <c r="PK283" i="1"/>
  <c r="QS279" i="1"/>
  <c r="GS271" i="1"/>
  <c r="GW263" i="1"/>
  <c r="QR281" i="1"/>
  <c r="PL286" i="1"/>
  <c r="TK286" i="1" s="1"/>
  <c r="QN282" i="1"/>
  <c r="QQ282" i="1"/>
  <c r="QP282" i="1"/>
  <c r="PH279" i="1"/>
  <c r="GR290" i="1"/>
  <c r="PL287" i="1"/>
  <c r="TK287" i="1" s="1"/>
  <c r="IG284" i="1"/>
  <c r="GT273" i="1"/>
  <c r="GZ271" i="1"/>
  <c r="PJ266" i="1"/>
  <c r="IF263" i="1"/>
  <c r="SM282" i="1"/>
  <c r="TE281" i="1"/>
  <c r="HA273" i="1"/>
  <c r="QS263" i="1"/>
  <c r="SM285" i="1"/>
  <c r="IF279" i="1"/>
  <c r="SM276" i="1"/>
  <c r="PI274" i="1"/>
  <c r="GX271" i="1"/>
  <c r="GV269" i="1"/>
  <c r="SY278" i="1"/>
  <c r="QO284" i="1"/>
  <c r="SM279" i="1"/>
  <c r="SY277" i="1"/>
  <c r="SY274" i="1"/>
  <c r="PI263" i="1"/>
  <c r="QO261" i="1"/>
  <c r="QN259" i="1"/>
  <c r="QQ259" i="1"/>
  <c r="QP259" i="1"/>
  <c r="GR255" i="1"/>
  <c r="QC250" i="1"/>
  <c r="IG250" i="1"/>
  <c r="GS250" i="1"/>
  <c r="GS244" i="1"/>
  <c r="SM272" i="1"/>
  <c r="QS271" i="1"/>
  <c r="QB263" i="1"/>
  <c r="TE273" i="1"/>
  <c r="TE258" i="1"/>
  <c r="SM258" i="1"/>
  <c r="SY258" i="1"/>
  <c r="GS254" i="1"/>
  <c r="HA252" i="1"/>
  <c r="GT249" i="1"/>
  <c r="GZ247" i="1"/>
  <c r="PL275" i="1"/>
  <c r="TK275" i="1" s="1"/>
  <c r="QS268" i="1"/>
  <c r="PI265" i="1"/>
  <c r="PK262" i="1"/>
  <c r="GR260" i="1"/>
  <c r="GT256" i="1"/>
  <c r="IG249" i="1"/>
  <c r="GS249" i="1"/>
  <c r="QC249" i="1"/>
  <c r="GW245" i="1"/>
  <c r="PK265" i="1"/>
  <c r="PI257" i="1"/>
  <c r="GX255" i="1"/>
  <c r="GV253" i="1"/>
  <c r="GW250" i="1"/>
  <c r="PJ274" i="1"/>
  <c r="PH265" i="1"/>
  <c r="SM260" i="1"/>
  <c r="QS259" i="1"/>
  <c r="PJ256" i="1"/>
  <c r="QS251" i="1"/>
  <c r="QC247" i="1"/>
  <c r="PH263" i="1"/>
  <c r="SM257" i="1"/>
  <c r="IF265" i="1"/>
  <c r="GW259" i="1"/>
  <c r="GT257" i="1"/>
  <c r="QC253" i="1"/>
  <c r="IG253" i="1"/>
  <c r="GS253" i="1"/>
  <c r="PI247" i="1"/>
  <c r="PM255" i="1"/>
  <c r="SM252" i="1"/>
  <c r="QO245" i="1"/>
  <c r="QS242" i="1"/>
  <c r="GR234" i="1"/>
  <c r="QC229" i="1"/>
  <c r="IG229" i="1"/>
  <c r="GS229" i="1"/>
  <c r="GS223" i="1"/>
  <c r="GW217" i="1"/>
  <c r="TE256" i="1"/>
  <c r="PH250" i="1"/>
  <c r="PH247" i="1"/>
  <c r="GW239" i="1"/>
  <c r="PJ233" i="1"/>
  <c r="QB229" i="1"/>
  <c r="IF229" i="1"/>
  <c r="GR229" i="1"/>
  <c r="GS220" i="1"/>
  <c r="GR214" i="1"/>
  <c r="PH243" i="1"/>
  <c r="QQ242" i="1"/>
  <c r="QP242" i="1"/>
  <c r="QN242" i="1"/>
  <c r="HA240" i="1"/>
  <c r="PH236" i="1"/>
  <c r="GS217" i="1"/>
  <c r="HA214" i="1"/>
  <c r="GU239" i="1"/>
  <c r="PH225" i="1"/>
  <c r="PH239" i="1"/>
  <c r="PI235" i="1"/>
  <c r="PI227" i="1"/>
  <c r="PI219" i="1"/>
  <c r="IG251" i="1"/>
  <c r="GV243" i="1"/>
  <c r="IG224" i="1"/>
  <c r="IF219" i="1"/>
  <c r="IG215" i="1"/>
  <c r="SM251" i="1"/>
  <c r="PM250" i="1"/>
  <c r="TL250" i="1" s="1"/>
  <c r="SM248" i="1"/>
  <c r="GX246" i="1"/>
  <c r="GW240" i="1"/>
  <c r="GX236" i="1"/>
  <c r="QB234" i="1"/>
  <c r="GT232" i="1"/>
  <c r="QO230" i="1"/>
  <c r="QQ228" i="1"/>
  <c r="QP228" i="1"/>
  <c r="QN228" i="1"/>
  <c r="QC227" i="1"/>
  <c r="IG227" i="1"/>
  <c r="GS227" i="1"/>
  <c r="GU221" i="1"/>
  <c r="HA219" i="1"/>
  <c r="PL252" i="1"/>
  <c r="QC241" i="1"/>
  <c r="IG241" i="1"/>
  <c r="GS241" i="1"/>
  <c r="QC228" i="1"/>
  <c r="QS224" i="1"/>
  <c r="PJ214" i="1"/>
  <c r="SM241" i="1"/>
  <c r="TE234" i="1"/>
  <c r="QQ227" i="1"/>
  <c r="QP227" i="1"/>
  <c r="QN227" i="1"/>
  <c r="TE221" i="1"/>
  <c r="PH218" i="1"/>
  <c r="SY209" i="1"/>
  <c r="GS242" i="1"/>
  <c r="PL233" i="1"/>
  <c r="TK233" i="1" s="1"/>
  <c r="PL227" i="1"/>
  <c r="TK227" i="1" s="1"/>
  <c r="PJ211" i="1"/>
  <c r="GY204" i="1"/>
  <c r="GX198" i="1"/>
  <c r="GZ192" i="1"/>
  <c r="GY187" i="1"/>
  <c r="GU183" i="1"/>
  <c r="QR227" i="1"/>
  <c r="GW207" i="1"/>
  <c r="PJ202" i="1"/>
  <c r="GR199" i="1"/>
  <c r="GZ197" i="1"/>
  <c r="GW190" i="1"/>
  <c r="GS188" i="1"/>
  <c r="GR183" i="1"/>
  <c r="TE242" i="1"/>
  <c r="TE231" i="1"/>
  <c r="PL224" i="1"/>
  <c r="TE217" i="1"/>
  <c r="QR211" i="1"/>
  <c r="GX209" i="1"/>
  <c r="PH205" i="1"/>
  <c r="IF203" i="1"/>
  <c r="GR203" i="1"/>
  <c r="QB203" i="1"/>
  <c r="GX201" i="1"/>
  <c r="PH196" i="1"/>
  <c r="IG193" i="1"/>
  <c r="PH188" i="1"/>
  <c r="IG185" i="1"/>
  <c r="GV182" i="1"/>
  <c r="SM237" i="1"/>
  <c r="SM228" i="1"/>
  <c r="PM227" i="1"/>
  <c r="TL227" i="1" s="1"/>
  <c r="TE224" i="1"/>
  <c r="PL222" i="1"/>
  <c r="TK222" i="1" s="1"/>
  <c r="IF214" i="1"/>
  <c r="GX210" i="1"/>
  <c r="PI207" i="1"/>
  <c r="PI231" i="1"/>
  <c r="PJ227" i="1"/>
  <c r="TE223" i="1"/>
  <c r="SY220" i="1"/>
  <c r="SY218" i="1"/>
  <c r="SM214" i="1"/>
  <c r="PH210" i="1"/>
  <c r="PL203" i="1"/>
  <c r="TK203" i="1" s="1"/>
  <c r="PH198" i="1"/>
  <c r="PK242" i="1"/>
  <c r="QS236" i="1"/>
  <c r="PJ232" i="1"/>
  <c r="PK217" i="1"/>
  <c r="TE213" i="1"/>
  <c r="HA207" i="1"/>
  <c r="GR204" i="1"/>
  <c r="QO202" i="1"/>
  <c r="IG201" i="1"/>
  <c r="QS198" i="1"/>
  <c r="QB193" i="1"/>
  <c r="IF193" i="1"/>
  <c r="GR193" i="1"/>
  <c r="PL191" i="1"/>
  <c r="GT187" i="1"/>
  <c r="GS184" i="1"/>
  <c r="HA182" i="1"/>
  <c r="TE239" i="1"/>
  <c r="PH235" i="1"/>
  <c r="PM233" i="1"/>
  <c r="TL233" i="1" s="1"/>
  <c r="PM222" i="1"/>
  <c r="PH214" i="1"/>
  <c r="GZ207" i="1"/>
  <c r="PK199" i="1"/>
  <c r="PI197" i="1"/>
  <c r="QC209" i="1"/>
  <c r="SY201" i="1"/>
  <c r="TE191" i="1"/>
  <c r="QO186" i="1"/>
  <c r="QQ182" i="1"/>
  <c r="QP182" i="1"/>
  <c r="QN182" i="1"/>
  <c r="IF180" i="1"/>
  <c r="GX174" i="1"/>
  <c r="GZ168" i="1"/>
  <c r="GY163" i="1"/>
  <c r="GX158" i="1"/>
  <c r="GZ152" i="1"/>
  <c r="SM207" i="1"/>
  <c r="PK205" i="1"/>
  <c r="PK202" i="1"/>
  <c r="PL197" i="1"/>
  <c r="TE194" i="1"/>
  <c r="GY176" i="1"/>
  <c r="GX171" i="1"/>
  <c r="GV161" i="1"/>
  <c r="GS156" i="1"/>
  <c r="QS208" i="1"/>
  <c r="PM199" i="1"/>
  <c r="TL199" i="1" s="1"/>
  <c r="PM197" i="1"/>
  <c r="SM193" i="1"/>
  <c r="PM190" i="1"/>
  <c r="TL190" i="1" s="1"/>
  <c r="GW163" i="1"/>
  <c r="PL152" i="1"/>
  <c r="TK152" i="1" s="1"/>
  <c r="PM188" i="1"/>
  <c r="SM184" i="1"/>
  <c r="QC182" i="1"/>
  <c r="IG182" i="1"/>
  <c r="GS182" i="1"/>
  <c r="GY180" i="1"/>
  <c r="PK160" i="1"/>
  <c r="PM211" i="1"/>
  <c r="QQ207" i="1"/>
  <c r="QP207" i="1"/>
  <c r="QN207" i="1"/>
  <c r="SY199" i="1"/>
  <c r="PK196" i="1"/>
  <c r="PJ192" i="1"/>
  <c r="SY186" i="1"/>
  <c r="SM183" i="1"/>
  <c r="QS181" i="1"/>
  <c r="QB164" i="1"/>
  <c r="IF164" i="1"/>
  <c r="GR164" i="1"/>
  <c r="QB156" i="1"/>
  <c r="IF156" i="1"/>
  <c r="GR156" i="1"/>
  <c r="PL190" i="1"/>
  <c r="TK190" i="1" s="1"/>
  <c r="PL185" i="1"/>
  <c r="TE182" i="1"/>
  <c r="GW180" i="1"/>
  <c r="PL167" i="1"/>
  <c r="TK167" i="1" s="1"/>
  <c r="PK162" i="1"/>
  <c r="PL159" i="1"/>
  <c r="GW154" i="1"/>
  <c r="PI152" i="1"/>
  <c r="PM191" i="1"/>
  <c r="TE187" i="1"/>
  <c r="QB174" i="1"/>
  <c r="IF174" i="1"/>
  <c r="GR174" i="1"/>
  <c r="QC171" i="1"/>
  <c r="IG171" i="1"/>
  <c r="GS171" i="1"/>
  <c r="QC163" i="1"/>
  <c r="IG163" i="1"/>
  <c r="GS163" i="1"/>
  <c r="QB208" i="1"/>
  <c r="SM204" i="1"/>
  <c r="SM192" i="1"/>
  <c r="GU178" i="1"/>
  <c r="QS176" i="1"/>
  <c r="QB171" i="1"/>
  <c r="IF171" i="1"/>
  <c r="GR171" i="1"/>
  <c r="QQ169" i="1"/>
  <c r="QP169" i="1"/>
  <c r="QN169" i="1"/>
  <c r="HA168" i="1"/>
  <c r="GW164" i="1"/>
  <c r="PI162" i="1"/>
  <c r="GX161" i="1"/>
  <c r="QB159" i="1"/>
  <c r="GT157" i="1"/>
  <c r="IG154" i="1"/>
  <c r="GX153" i="1"/>
  <c r="PI179" i="1"/>
  <c r="PH175" i="1"/>
  <c r="PL168" i="1"/>
  <c r="TK168" i="1" s="1"/>
  <c r="PM166" i="1"/>
  <c r="TL166" i="1" s="1"/>
  <c r="IG159" i="1"/>
  <c r="PI157" i="1"/>
  <c r="PM155" i="1"/>
  <c r="SY151" i="1"/>
  <c r="GX145" i="1"/>
  <c r="QC128" i="1"/>
  <c r="IG128" i="1"/>
  <c r="GS128" i="1"/>
  <c r="PH178" i="1"/>
  <c r="QR172" i="1"/>
  <c r="PM168" i="1"/>
  <c r="TL168" i="1" s="1"/>
  <c r="PJ164" i="1"/>
  <c r="SY156" i="1"/>
  <c r="QO154" i="1"/>
  <c r="QC149" i="1"/>
  <c r="IG149" i="1"/>
  <c r="GS149" i="1"/>
  <c r="QB144" i="1"/>
  <c r="IF144" i="1"/>
  <c r="GR144" i="1"/>
  <c r="GY139" i="1"/>
  <c r="GX134" i="1"/>
  <c r="GT130" i="1"/>
  <c r="GX126" i="1"/>
  <c r="GT122" i="1"/>
  <c r="PJ168" i="1"/>
  <c r="GV137" i="1"/>
  <c r="IF125" i="1"/>
  <c r="GR125" i="1"/>
  <c r="QB125" i="1"/>
  <c r="SM173" i="1"/>
  <c r="TE169" i="1"/>
  <c r="PK163" i="1"/>
  <c r="QR151" i="1"/>
  <c r="PL144" i="1"/>
  <c r="TK144" i="1" s="1"/>
  <c r="GW123" i="1"/>
  <c r="TE179" i="1"/>
  <c r="SM171" i="1"/>
  <c r="PH168" i="1"/>
  <c r="SY154" i="1"/>
  <c r="PK152" i="1"/>
  <c r="HA148" i="1"/>
  <c r="IF145" i="1"/>
  <c r="GW144" i="1"/>
  <c r="QB143" i="1"/>
  <c r="IF143" i="1"/>
  <c r="GR143" i="1"/>
  <c r="QO127" i="1"/>
  <c r="GU126" i="1"/>
  <c r="QC124" i="1"/>
  <c r="IG124" i="1"/>
  <c r="GS124" i="1"/>
  <c r="TE178" i="1"/>
  <c r="PI169" i="1"/>
  <c r="GX146" i="1"/>
  <c r="QO140" i="1"/>
  <c r="PL138" i="1"/>
  <c r="PH134" i="1"/>
  <c r="QB132" i="1"/>
  <c r="IF132" i="1"/>
  <c r="GR132" i="1"/>
  <c r="SY176" i="1"/>
  <c r="SY174" i="1"/>
  <c r="IF167" i="1"/>
  <c r="TE164" i="1"/>
  <c r="SY161" i="1"/>
  <c r="QS142" i="1"/>
  <c r="PI128" i="1"/>
  <c r="SM170" i="1"/>
  <c r="TE167" i="1"/>
  <c r="QS165" i="1"/>
  <c r="IG156" i="1"/>
  <c r="PM152" i="1"/>
  <c r="TL152" i="1" s="1"/>
  <c r="QQ148" i="1"/>
  <c r="QP148" i="1"/>
  <c r="QN148" i="1"/>
  <c r="QC147" i="1"/>
  <c r="IG147" i="1"/>
  <c r="GS147" i="1"/>
  <c r="PM145" i="1"/>
  <c r="TL145" i="1" s="1"/>
  <c r="QC139" i="1"/>
  <c r="IG139" i="1"/>
  <c r="GS139" i="1"/>
  <c r="QB126" i="1"/>
  <c r="IF126" i="1"/>
  <c r="GR126" i="1"/>
  <c r="QO150" i="1"/>
  <c r="PM147" i="1"/>
  <c r="TL147" i="1" s="1"/>
  <c r="PM140" i="1"/>
  <c r="TL140" i="1" s="1"/>
  <c r="QB137" i="1"/>
  <c r="SY127" i="1"/>
  <c r="SY126" i="1"/>
  <c r="QB117" i="1"/>
  <c r="IF117" i="1"/>
  <c r="GR117" i="1"/>
  <c r="GW110" i="1"/>
  <c r="GY104" i="1"/>
  <c r="QC98" i="1"/>
  <c r="IG98" i="1"/>
  <c r="GS98" i="1"/>
  <c r="HA90" i="1"/>
  <c r="QO147" i="1"/>
  <c r="PK123" i="1"/>
  <c r="GZ114" i="1"/>
  <c r="QC95" i="1"/>
  <c r="IG95" i="1"/>
  <c r="GS95" i="1"/>
  <c r="TE136" i="1"/>
  <c r="PI134" i="1"/>
  <c r="PJ129" i="1"/>
  <c r="PJ127" i="1"/>
  <c r="IG92" i="1"/>
  <c r="GS92" i="1"/>
  <c r="QC92" i="1"/>
  <c r="PK147" i="1"/>
  <c r="TE133" i="1"/>
  <c r="GR118" i="1"/>
  <c r="GU115" i="1"/>
  <c r="IG113" i="1"/>
  <c r="GS113" i="1"/>
  <c r="QC113" i="1"/>
  <c r="GW109" i="1"/>
  <c r="GU107" i="1"/>
  <c r="PJ104" i="1"/>
  <c r="IF100" i="1"/>
  <c r="GR100" i="1"/>
  <c r="QB100" i="1"/>
  <c r="HA97" i="1"/>
  <c r="GY95" i="1"/>
  <c r="PJ145" i="1"/>
  <c r="PI130" i="1"/>
  <c r="GU112" i="1"/>
  <c r="GU104" i="1"/>
  <c r="GV101" i="1"/>
  <c r="IF99" i="1"/>
  <c r="IG96" i="1"/>
  <c r="GV93" i="1"/>
  <c r="GR91" i="1"/>
  <c r="QO149" i="1"/>
  <c r="SY146" i="1"/>
  <c r="PI143" i="1"/>
  <c r="PM141" i="1"/>
  <c r="SM138" i="1"/>
  <c r="PH135" i="1"/>
  <c r="PH125" i="1"/>
  <c r="PJ122" i="1"/>
  <c r="QB110" i="1"/>
  <c r="IF110" i="1"/>
  <c r="GR110" i="1"/>
  <c r="QC107" i="1"/>
  <c r="IG107" i="1"/>
  <c r="GS107" i="1"/>
  <c r="PH104" i="1"/>
  <c r="GW103" i="1"/>
  <c r="IF96" i="1"/>
  <c r="QN144" i="1"/>
  <c r="QQ144" i="1"/>
  <c r="QP144" i="1"/>
  <c r="PJ141" i="1"/>
  <c r="PI138" i="1"/>
  <c r="TE132" i="1"/>
  <c r="PL129" i="1"/>
  <c r="TK129" i="1" s="1"/>
  <c r="PI122" i="1"/>
  <c r="PM118" i="1"/>
  <c r="QO99" i="1"/>
  <c r="QQ97" i="1"/>
  <c r="QP97" i="1"/>
  <c r="QN97" i="1"/>
  <c r="GW92" i="1"/>
  <c r="PI90" i="1"/>
  <c r="PM148" i="1"/>
  <c r="TL148" i="1" s="1"/>
  <c r="QQ145" i="1"/>
  <c r="QP145" i="1"/>
  <c r="QN145" i="1"/>
  <c r="PL137" i="1"/>
  <c r="TK137" i="1" s="1"/>
  <c r="PL133" i="1"/>
  <c r="TK133" i="1" s="1"/>
  <c r="PL125" i="1"/>
  <c r="TK125" i="1" s="1"/>
  <c r="SM118" i="1"/>
  <c r="QB115" i="1"/>
  <c r="PM111" i="1"/>
  <c r="TL111" i="1" s="1"/>
  <c r="QS100" i="1"/>
  <c r="QC96" i="1"/>
  <c r="PI92" i="1"/>
  <c r="GW89" i="1"/>
  <c r="GT84" i="1"/>
  <c r="GV78" i="1"/>
  <c r="GX72" i="1"/>
  <c r="GZ66" i="1"/>
  <c r="GT60" i="1"/>
  <c r="TE115" i="1"/>
  <c r="SY100" i="1"/>
  <c r="PJ97" i="1"/>
  <c r="PM94" i="1"/>
  <c r="PH90" i="1"/>
  <c r="SM119" i="1"/>
  <c r="SM116" i="1"/>
  <c r="GX66" i="1"/>
  <c r="IF62" i="1"/>
  <c r="GW61" i="1"/>
  <c r="PK118" i="1"/>
  <c r="QS95" i="1"/>
  <c r="PM91" i="1"/>
  <c r="TL91" i="1" s="1"/>
  <c r="SM110" i="1"/>
  <c r="QB86" i="1"/>
  <c r="IF86" i="1"/>
  <c r="GR86" i="1"/>
  <c r="HA83" i="1"/>
  <c r="PL111" i="1"/>
  <c r="TK111" i="1" s="1"/>
  <c r="QS103" i="1"/>
  <c r="QR99" i="1"/>
  <c r="GT77" i="1"/>
  <c r="GS74" i="1"/>
  <c r="QN109" i="1"/>
  <c r="QQ109" i="1"/>
  <c r="QP109" i="1"/>
  <c r="IF32" i="1"/>
  <c r="IF69" i="1"/>
  <c r="IF52" i="1"/>
  <c r="PH32" i="1"/>
  <c r="PL71" i="1"/>
  <c r="PJ70" i="1"/>
  <c r="QE458" i="1"/>
  <c r="GR13" i="1"/>
  <c r="PJ36" i="1"/>
  <c r="PT501" i="1"/>
  <c r="PK51" i="1"/>
  <c r="PH36" i="1"/>
  <c r="PV504" i="1"/>
  <c r="PI120" i="1"/>
  <c r="PK100" i="1"/>
  <c r="PK92" i="1"/>
  <c r="GU90" i="1"/>
  <c r="QR121" i="1"/>
  <c r="PL118" i="1"/>
  <c r="TK118" i="1" s="1"/>
  <c r="QC117" i="1"/>
  <c r="IG117" i="1"/>
  <c r="GS117" i="1"/>
  <c r="PL110" i="1"/>
  <c r="PJ100" i="1"/>
  <c r="PL119" i="1"/>
  <c r="GX88" i="1"/>
  <c r="QB82" i="1"/>
  <c r="IF82" i="1"/>
  <c r="GR82" i="1"/>
  <c r="HA71" i="1"/>
  <c r="QB66" i="1"/>
  <c r="IF66" i="1"/>
  <c r="GR66" i="1"/>
  <c r="PL104" i="1"/>
  <c r="QO101" i="1"/>
  <c r="PK98" i="1"/>
  <c r="PL90" i="1"/>
  <c r="GW88" i="1"/>
  <c r="PJ83" i="1"/>
  <c r="GZ79" i="1"/>
  <c r="GV75" i="1"/>
  <c r="QB71" i="1"/>
  <c r="IF71" i="1"/>
  <c r="GR71" i="1"/>
  <c r="GU62" i="1"/>
  <c r="QS108" i="1"/>
  <c r="QC104" i="1"/>
  <c r="IF84" i="1"/>
  <c r="GR84" i="1"/>
  <c r="QB84" i="1"/>
  <c r="GS75" i="1"/>
  <c r="GR70" i="1"/>
  <c r="PJ64" i="1"/>
  <c r="QQ112" i="1"/>
  <c r="QP112" i="1"/>
  <c r="QN112" i="1"/>
  <c r="TE109" i="1"/>
  <c r="PH107" i="1"/>
  <c r="PI96" i="1"/>
  <c r="QS114" i="1"/>
  <c r="SY104" i="1"/>
  <c r="PI77" i="1"/>
  <c r="PI69" i="1"/>
  <c r="PI116" i="1"/>
  <c r="QC112" i="1"/>
  <c r="PL109" i="1"/>
  <c r="TK109" i="1" s="1"/>
  <c r="PL106" i="1"/>
  <c r="TK106" i="1" s="1"/>
  <c r="SY103" i="1"/>
  <c r="PJ96" i="1"/>
  <c r="QO90" i="1"/>
  <c r="QC88" i="1"/>
  <c r="IG88" i="1"/>
  <c r="GS88" i="1"/>
  <c r="GY86" i="1"/>
  <c r="PK84" i="1"/>
  <c r="GS82" i="1"/>
  <c r="HA80" i="1"/>
  <c r="PH69" i="1"/>
  <c r="QB67" i="1"/>
  <c r="IF67" i="1"/>
  <c r="GR67" i="1"/>
  <c r="PH61" i="1"/>
  <c r="QR118" i="1"/>
  <c r="PK114" i="1"/>
  <c r="QS97" i="1"/>
  <c r="SY93" i="1"/>
  <c r="QS85" i="1"/>
  <c r="PM83" i="1"/>
  <c r="QO80" i="1"/>
  <c r="PL70" i="1"/>
  <c r="QC61" i="1"/>
  <c r="IG61" i="1"/>
  <c r="GS61" i="1"/>
  <c r="QN114" i="1"/>
  <c r="QQ114" i="1"/>
  <c r="QP114" i="1"/>
  <c r="SY107" i="1"/>
  <c r="PK104" i="1"/>
  <c r="PM100" i="1"/>
  <c r="TL100" i="1" s="1"/>
  <c r="PJ90" i="1"/>
  <c r="QO89" i="1"/>
  <c r="PI76" i="1"/>
  <c r="SM85" i="1"/>
  <c r="TE82" i="1"/>
  <c r="PK77" i="1"/>
  <c r="SM71" i="1"/>
  <c r="QB70" i="1"/>
  <c r="GX65" i="1"/>
  <c r="QC56" i="1"/>
  <c r="IG56" i="1"/>
  <c r="GS56" i="1"/>
  <c r="PK73" i="1"/>
  <c r="QB69" i="1"/>
  <c r="SY63" i="1"/>
  <c r="PI60" i="1"/>
  <c r="PM86" i="1"/>
  <c r="SM84" i="1"/>
  <c r="QO81" i="1"/>
  <c r="SY68" i="1"/>
  <c r="PM66" i="1"/>
  <c r="TE64" i="1"/>
  <c r="PJ61" i="1"/>
  <c r="IF45" i="1"/>
  <c r="GR45" i="1"/>
  <c r="QB45" i="1"/>
  <c r="PL35" i="1"/>
  <c r="GT31" i="1"/>
  <c r="TE77" i="1"/>
  <c r="TE75" i="1"/>
  <c r="PJ68" i="1"/>
  <c r="PH65" i="1"/>
  <c r="QB63" i="1"/>
  <c r="GR63" i="1"/>
  <c r="IF63" i="1"/>
  <c r="QB61" i="1"/>
  <c r="GZ58" i="1"/>
  <c r="IG55" i="1"/>
  <c r="GS55" i="1"/>
  <c r="QC55" i="1"/>
  <c r="GY53" i="1"/>
  <c r="GZ50" i="1"/>
  <c r="PJ46" i="1"/>
  <c r="GX40" i="1"/>
  <c r="PI83" i="1"/>
  <c r="QS71" i="1"/>
  <c r="PL66" i="1"/>
  <c r="SY62" i="1"/>
  <c r="PK61" i="1"/>
  <c r="QR59" i="1"/>
  <c r="IF57" i="1"/>
  <c r="GU54" i="1"/>
  <c r="PH49" i="1"/>
  <c r="GS46" i="1"/>
  <c r="GV43" i="1"/>
  <c r="PJ35" i="1"/>
  <c r="GR33" i="1"/>
  <c r="SY76" i="1"/>
  <c r="PM74" i="1"/>
  <c r="PI71" i="1"/>
  <c r="PM65" i="1"/>
  <c r="HA60" i="1"/>
  <c r="PH54" i="1"/>
  <c r="QS49" i="1"/>
  <c r="QC45" i="1"/>
  <c r="QO87" i="1"/>
  <c r="PL83" i="1"/>
  <c r="PL60" i="1"/>
  <c r="PK50" i="1"/>
  <c r="PL47" i="1"/>
  <c r="PH43" i="1"/>
  <c r="GS40" i="1"/>
  <c r="PL85" i="1"/>
  <c r="TE80" i="1"/>
  <c r="PI72" i="1"/>
  <c r="PL69" i="1"/>
  <c r="TK69" i="1" s="1"/>
  <c r="GV63" i="1"/>
  <c r="PH60" i="1"/>
  <c r="PJ58" i="1"/>
  <c r="PK55" i="1"/>
  <c r="QS51" i="1"/>
  <c r="QS43" i="1"/>
  <c r="GY33" i="1"/>
  <c r="PK31" i="1"/>
  <c r="PM57" i="1"/>
  <c r="PM51" i="1"/>
  <c r="QS47" i="1"/>
  <c r="PI42" i="1"/>
  <c r="PK38" i="1"/>
  <c r="SM36" i="1"/>
  <c r="GW25" i="1"/>
  <c r="HL16" i="1"/>
  <c r="QK460" i="1"/>
  <c r="QK453" i="1"/>
  <c r="QK449" i="1"/>
  <c r="QK442" i="1"/>
  <c r="QK435" i="1"/>
  <c r="QK423" i="1"/>
  <c r="QK436" i="1"/>
  <c r="QK422" i="1"/>
  <c r="QK410" i="1"/>
  <c r="QK403" i="1"/>
  <c r="QK385" i="1"/>
  <c r="QK390" i="1"/>
  <c r="QK383" i="1"/>
  <c r="QK379" i="1"/>
  <c r="QK369" i="1"/>
  <c r="QK345" i="1"/>
  <c r="QK356" i="1"/>
  <c r="QK331" i="1"/>
  <c r="QK324" i="1"/>
  <c r="QK329" i="1"/>
  <c r="QK334" i="1"/>
  <c r="QK315" i="1"/>
  <c r="QK311" i="1"/>
  <c r="QK305" i="1"/>
  <c r="QK316" i="1"/>
  <c r="QK294" i="1"/>
  <c r="QK291" i="1"/>
  <c r="QK286" i="1"/>
  <c r="QK285" i="1"/>
  <c r="QK277" i="1"/>
  <c r="QK279" i="1"/>
  <c r="QK260" i="1"/>
  <c r="QK269" i="1"/>
  <c r="QK265" i="1"/>
  <c r="QK247" i="1"/>
  <c r="QK244" i="1"/>
  <c r="QK217" i="1"/>
  <c r="QK227" i="1"/>
  <c r="QK241" i="1"/>
  <c r="QK224" i="1"/>
  <c r="QK242" i="1"/>
  <c r="QK234" i="1"/>
  <c r="QK236" i="1"/>
  <c r="QK205" i="1"/>
  <c r="QK185" i="1"/>
  <c r="QK204" i="1"/>
  <c r="QK187" i="1"/>
  <c r="QK210" i="1"/>
  <c r="QK186" i="1"/>
  <c r="QK199" i="1"/>
  <c r="QK180" i="1"/>
  <c r="QK169" i="1"/>
  <c r="QK150" i="1"/>
  <c r="QK163" i="1"/>
  <c r="QK170" i="1"/>
  <c r="QK154" i="1"/>
  <c r="QK172" i="1"/>
  <c r="QK148" i="1"/>
  <c r="QK137" i="1"/>
  <c r="QK129" i="1"/>
  <c r="QK123" i="1"/>
  <c r="QK127" i="1"/>
  <c r="QK102" i="1"/>
  <c r="QK119" i="1"/>
  <c r="QK107" i="1"/>
  <c r="QK112" i="1"/>
  <c r="QK101" i="1"/>
  <c r="QK100" i="1"/>
  <c r="QK92" i="1"/>
  <c r="QK75" i="1"/>
  <c r="QK85" i="1"/>
  <c r="QK77" i="1"/>
  <c r="QK74" i="1"/>
  <c r="QK87" i="1"/>
  <c r="QK63" i="1"/>
  <c r="QK70" i="1"/>
  <c r="QK43" i="1"/>
  <c r="QK56" i="1"/>
  <c r="QK45" i="1"/>
  <c r="QK37" i="1"/>
  <c r="QK42" i="1"/>
  <c r="QK31" i="1"/>
  <c r="QK27" i="1"/>
  <c r="QK26" i="1"/>
  <c r="QK20" i="1"/>
  <c r="QK13" i="1"/>
  <c r="GP503" i="1"/>
  <c r="HL33" i="1"/>
  <c r="HV33" i="1" s="1"/>
  <c r="HL86" i="1"/>
  <c r="HV86" i="1" s="1"/>
  <c r="HL105" i="1"/>
  <c r="HV105" i="1" s="1"/>
  <c r="HL149" i="1"/>
  <c r="HV149" i="1" s="1"/>
  <c r="HL166" i="1"/>
  <c r="HV166" i="1" s="1"/>
  <c r="HL184" i="1"/>
  <c r="HV184" i="1" s="1"/>
  <c r="HL226" i="1"/>
  <c r="HV226" i="1" s="1"/>
  <c r="QB247" i="1"/>
  <c r="HL251" i="1"/>
  <c r="HV251" i="1" s="1"/>
  <c r="HL293" i="1"/>
  <c r="HV293" i="1" s="1"/>
  <c r="HL335" i="1"/>
  <c r="HV335" i="1" s="1"/>
  <c r="HL342" i="1"/>
  <c r="HV342" i="1" s="1"/>
  <c r="HL384" i="1"/>
  <c r="HV384" i="1" s="1"/>
  <c r="HL420" i="1"/>
  <c r="HV420" i="1" s="1"/>
  <c r="HL457" i="1"/>
  <c r="HV457" i="1" s="1"/>
  <c r="GH503" i="1"/>
  <c r="GT51" i="1"/>
  <c r="GT54" i="1"/>
  <c r="GT34" i="1"/>
  <c r="GT79" i="1"/>
  <c r="QR68" i="1"/>
  <c r="QR63" i="1"/>
  <c r="QR66" i="1"/>
  <c r="GT89" i="1"/>
  <c r="QR100" i="1"/>
  <c r="QR120" i="1"/>
  <c r="GT116" i="1"/>
  <c r="GT136" i="1"/>
  <c r="GT140" i="1"/>
  <c r="QR135" i="1"/>
  <c r="GT166" i="1"/>
  <c r="QR155" i="1"/>
  <c r="QR174" i="1"/>
  <c r="GT209" i="1"/>
  <c r="QR192" i="1"/>
  <c r="QR221" i="1"/>
  <c r="GT222" i="1"/>
  <c r="GT242" i="1"/>
  <c r="QR239" i="1"/>
  <c r="QR247" i="1"/>
  <c r="QR245" i="1"/>
  <c r="GT252" i="1"/>
  <c r="QR271" i="1"/>
  <c r="GT258" i="1"/>
  <c r="GT271" i="1"/>
  <c r="GT276" i="1"/>
  <c r="GT292" i="1"/>
  <c r="QR297" i="1"/>
  <c r="GT318" i="1"/>
  <c r="GT312" i="1"/>
  <c r="GT338" i="1"/>
  <c r="QR328" i="1"/>
  <c r="GT356" i="1"/>
  <c r="GT379" i="1"/>
  <c r="QR383" i="1"/>
  <c r="GT398" i="1"/>
  <c r="QR398" i="1"/>
  <c r="QR408" i="1"/>
  <c r="GT417" i="1"/>
  <c r="GT424" i="1"/>
  <c r="GT482" i="1"/>
  <c r="QR482" i="1"/>
  <c r="GT488" i="1"/>
  <c r="HA33" i="1"/>
  <c r="HA74" i="1"/>
  <c r="HA112" i="1"/>
  <c r="HA108" i="1"/>
  <c r="HA111" i="1"/>
  <c r="HA131" i="1"/>
  <c r="HA130" i="1"/>
  <c r="HA136" i="1"/>
  <c r="HA171" i="1"/>
  <c r="HA153" i="1"/>
  <c r="HA180" i="1"/>
  <c r="HA196" i="1"/>
  <c r="HA211" i="1"/>
  <c r="HA272" i="1"/>
  <c r="HA286" i="1"/>
  <c r="HA292" i="1"/>
  <c r="HA319" i="1"/>
  <c r="HA332" i="1"/>
  <c r="HA412" i="1"/>
  <c r="HA406" i="1"/>
  <c r="HA420" i="1"/>
  <c r="HA423" i="1"/>
  <c r="HA439" i="1"/>
  <c r="HA448" i="1"/>
  <c r="HA484" i="1"/>
  <c r="QO41" i="1"/>
  <c r="GX46" i="1"/>
  <c r="QO75" i="1"/>
  <c r="QO78" i="1"/>
  <c r="GX110" i="1"/>
  <c r="GX117" i="1"/>
  <c r="QO93" i="1"/>
  <c r="GX138" i="1"/>
  <c r="GX147" i="1"/>
  <c r="QO131" i="1"/>
  <c r="GX180" i="1"/>
  <c r="QO167" i="1"/>
  <c r="QO170" i="1"/>
  <c r="QO173" i="1"/>
  <c r="GX194" i="1"/>
  <c r="GX193" i="1"/>
  <c r="QO220" i="1"/>
  <c r="GX212" i="1"/>
  <c r="QO251" i="1"/>
  <c r="QO252" i="1"/>
  <c r="QO256" i="1"/>
  <c r="GX257" i="1"/>
  <c r="GX287" i="1"/>
  <c r="QO287" i="1"/>
  <c r="GX315" i="1"/>
  <c r="GX316" i="1"/>
  <c r="GX355" i="1"/>
  <c r="GX348" i="1"/>
  <c r="GX368" i="1"/>
  <c r="GX361" i="1"/>
  <c r="GX383" i="1"/>
  <c r="QO407" i="1"/>
  <c r="GX407" i="1"/>
  <c r="QO415" i="1"/>
  <c r="GX441" i="1"/>
  <c r="GX442" i="1"/>
  <c r="GX453" i="1"/>
  <c r="TE53" i="1"/>
  <c r="PI50" i="1"/>
  <c r="SM41" i="1"/>
  <c r="QR36" i="1"/>
  <c r="GW16" i="1"/>
  <c r="QE49" i="1"/>
  <c r="QE38" i="1"/>
  <c r="QE106" i="1"/>
  <c r="QE175" i="1"/>
  <c r="QE181" i="1"/>
  <c r="QE232" i="1"/>
  <c r="QE295" i="1"/>
  <c r="QE360" i="1"/>
  <c r="QE482" i="1"/>
  <c r="TE50" i="1"/>
  <c r="PH47" i="1"/>
  <c r="TE44" i="1"/>
  <c r="PL41" i="1"/>
  <c r="QO31" i="1"/>
  <c r="SC26" i="1"/>
  <c r="HA19" i="1"/>
  <c r="GY15" i="1"/>
  <c r="QI460" i="1"/>
  <c r="QI453" i="1"/>
  <c r="QI449" i="1"/>
  <c r="QI442" i="1"/>
  <c r="QI436" i="1"/>
  <c r="QI435" i="1"/>
  <c r="QI423" i="1"/>
  <c r="QI422" i="1"/>
  <c r="QI410" i="1"/>
  <c r="QI403" i="1"/>
  <c r="QI383" i="1"/>
  <c r="QI385" i="1"/>
  <c r="QI390" i="1"/>
  <c r="QI379" i="1"/>
  <c r="QI369" i="1"/>
  <c r="QI345" i="1"/>
  <c r="QI356" i="1"/>
  <c r="QI329" i="1"/>
  <c r="QI334" i="1"/>
  <c r="QI331" i="1"/>
  <c r="QI324" i="1"/>
  <c r="QI315" i="1"/>
  <c r="QI311" i="1"/>
  <c r="QI316" i="1"/>
  <c r="QI294" i="1"/>
  <c r="QI291" i="1"/>
  <c r="QI305" i="1"/>
  <c r="QI286" i="1"/>
  <c r="QI285" i="1"/>
  <c r="QI277" i="1"/>
  <c r="QI279" i="1"/>
  <c r="QI260" i="1"/>
  <c r="QI265" i="1"/>
  <c r="QI244" i="1"/>
  <c r="QI269" i="1"/>
  <c r="QI247" i="1"/>
  <c r="QI236" i="1"/>
  <c r="QI217" i="1"/>
  <c r="QI227" i="1"/>
  <c r="QI241" i="1"/>
  <c r="QI224" i="1"/>
  <c r="QI242" i="1"/>
  <c r="QI234" i="1"/>
  <c r="QI186" i="1"/>
  <c r="QI199" i="1"/>
  <c r="QI205" i="1"/>
  <c r="QI180" i="1"/>
  <c r="QI185" i="1"/>
  <c r="QI204" i="1"/>
  <c r="QI187" i="1"/>
  <c r="QI210" i="1"/>
  <c r="QI172" i="1"/>
  <c r="QI169" i="1"/>
  <c r="QI163" i="1"/>
  <c r="QI170" i="1"/>
  <c r="QI154" i="1"/>
  <c r="QI127" i="1"/>
  <c r="QI148" i="1"/>
  <c r="QI137" i="1"/>
  <c r="QI129" i="1"/>
  <c r="QI123" i="1"/>
  <c r="QI150" i="1"/>
  <c r="QI100" i="1"/>
  <c r="QI92" i="1"/>
  <c r="QI102" i="1"/>
  <c r="QI119" i="1"/>
  <c r="QI107" i="1"/>
  <c r="QI112" i="1"/>
  <c r="QI101" i="1"/>
  <c r="QI70" i="1"/>
  <c r="QI75" i="1"/>
  <c r="QI85" i="1"/>
  <c r="QI77" i="1"/>
  <c r="QI74" i="1"/>
  <c r="QI87" i="1"/>
  <c r="QI63" i="1"/>
  <c r="QI42" i="1"/>
  <c r="QI31" i="1"/>
  <c r="QI43" i="1"/>
  <c r="QI56" i="1"/>
  <c r="QI45" i="1"/>
  <c r="QI37" i="1"/>
  <c r="QI13" i="1"/>
  <c r="QI27" i="1"/>
  <c r="QI26" i="1"/>
  <c r="QI20" i="1"/>
  <c r="GV10" i="1"/>
  <c r="QE51" i="1"/>
  <c r="QE110" i="1"/>
  <c r="QE122" i="1"/>
  <c r="QE162" i="1"/>
  <c r="QE182" i="1"/>
  <c r="QE251" i="1"/>
  <c r="QE281" i="1"/>
  <c r="QE332" i="1"/>
  <c r="QE367" i="1"/>
  <c r="QE412" i="1"/>
  <c r="QE457" i="1"/>
  <c r="PU499" i="1"/>
  <c r="GZ36" i="1"/>
  <c r="GZ35" i="1"/>
  <c r="GZ78" i="1"/>
  <c r="GZ112" i="1"/>
  <c r="GZ142" i="1"/>
  <c r="GZ149" i="1"/>
  <c r="GZ159" i="1"/>
  <c r="GZ178" i="1"/>
  <c r="GZ188" i="1"/>
  <c r="GZ199" i="1"/>
  <c r="GZ195" i="1"/>
  <c r="GZ223" i="1"/>
  <c r="GZ246" i="1"/>
  <c r="GZ281" i="1"/>
  <c r="GZ282" i="1"/>
  <c r="GZ319" i="1"/>
  <c r="GZ323" i="1"/>
  <c r="GZ396" i="1"/>
  <c r="GZ407" i="1"/>
  <c r="GZ406" i="1"/>
  <c r="GZ465" i="1"/>
  <c r="GZ479" i="1"/>
  <c r="QS54" i="1"/>
  <c r="GY60" i="1"/>
  <c r="GY72" i="1"/>
  <c r="QS61" i="1"/>
  <c r="QS93" i="1"/>
  <c r="GY98" i="1"/>
  <c r="GY93" i="1"/>
  <c r="GY144" i="1"/>
  <c r="GY134" i="1"/>
  <c r="GY175" i="1"/>
  <c r="QS164" i="1"/>
  <c r="QS159" i="1"/>
  <c r="QS162" i="1"/>
  <c r="GY193" i="1"/>
  <c r="QS185" i="1"/>
  <c r="GY208" i="1"/>
  <c r="QS203" i="1"/>
  <c r="GY207" i="1"/>
  <c r="GY236" i="1"/>
  <c r="GY231" i="1"/>
  <c r="GY218" i="1"/>
  <c r="QS223" i="1"/>
  <c r="QS254" i="1"/>
  <c r="QS247" i="1"/>
  <c r="GY270" i="1"/>
  <c r="QS270" i="1"/>
  <c r="GY289" i="1"/>
  <c r="QS308" i="1"/>
  <c r="GY348" i="1"/>
  <c r="QS340" i="1"/>
  <c r="QS355" i="1"/>
  <c r="GY380" i="1"/>
  <c r="GY372" i="1"/>
  <c r="GY409" i="1"/>
  <c r="GY420" i="1"/>
  <c r="GY425" i="1"/>
  <c r="GY494" i="1"/>
  <c r="QO48" i="1"/>
  <c r="GW31" i="1"/>
  <c r="GT25" i="1"/>
  <c r="GW24" i="1"/>
  <c r="GX21" i="1"/>
  <c r="GY20" i="1"/>
  <c r="GT17" i="1"/>
  <c r="HL42" i="1"/>
  <c r="HL87" i="1"/>
  <c r="HV87" i="1" s="1"/>
  <c r="HL101" i="1"/>
  <c r="HV101" i="1" s="1"/>
  <c r="HL169" i="1"/>
  <c r="HV169" i="1" s="1"/>
  <c r="HL199" i="1"/>
  <c r="HV199" i="1" s="1"/>
  <c r="HL234" i="1"/>
  <c r="HV234" i="1" s="1"/>
  <c r="HL269" i="1"/>
  <c r="HV269" i="1" s="1"/>
  <c r="HL294" i="1"/>
  <c r="HV294" i="1" s="1"/>
  <c r="HL356" i="1"/>
  <c r="HV356" i="1" s="1"/>
  <c r="HL410" i="1"/>
  <c r="HV410" i="1" s="1"/>
  <c r="HL460" i="1"/>
  <c r="HV460" i="1" s="1"/>
  <c r="HA12" i="1"/>
  <c r="QK492" i="1"/>
  <c r="QK482" i="1"/>
  <c r="QK458" i="1"/>
  <c r="QK433" i="1"/>
  <c r="QK419" i="1"/>
  <c r="QK418" i="1"/>
  <c r="QK411" i="1"/>
  <c r="QK392" i="1"/>
  <c r="QK387" i="1"/>
  <c r="QK364" i="1"/>
  <c r="QK360" i="1"/>
  <c r="QK365" i="1"/>
  <c r="QK354" i="1"/>
  <c r="QK338" i="1"/>
  <c r="QK322" i="1"/>
  <c r="QK306" i="1"/>
  <c r="QK310" i="1"/>
  <c r="QK295" i="1"/>
  <c r="QK300" i="1"/>
  <c r="QK280" i="1"/>
  <c r="QK276" i="1"/>
  <c r="QK259" i="1"/>
  <c r="QK271" i="1"/>
  <c r="QK274" i="1"/>
  <c r="QK252" i="1"/>
  <c r="QK225" i="1"/>
  <c r="QK232" i="1"/>
  <c r="QK240" i="1"/>
  <c r="QK231" i="1"/>
  <c r="QK223" i="1"/>
  <c r="QK228" i="1"/>
  <c r="QK198" i="1"/>
  <c r="QK181" i="1"/>
  <c r="QK203" i="1"/>
  <c r="QK194" i="1"/>
  <c r="QK178" i="1"/>
  <c r="QK211" i="1"/>
  <c r="QK209" i="1"/>
  <c r="QK155" i="1"/>
  <c r="QK152" i="1"/>
  <c r="QK157" i="1"/>
  <c r="QK175" i="1"/>
  <c r="QK140" i="1"/>
  <c r="QK124" i="1"/>
  <c r="QK134" i="1"/>
  <c r="QK144" i="1"/>
  <c r="QK143" i="1"/>
  <c r="QK135" i="1"/>
  <c r="QK94" i="1"/>
  <c r="QK109" i="1"/>
  <c r="QK106" i="1"/>
  <c r="QK83" i="1"/>
  <c r="QK64" i="1"/>
  <c r="QK69" i="1"/>
  <c r="QK71" i="1"/>
  <c r="QK84" i="1"/>
  <c r="QK89" i="1"/>
  <c r="QK81" i="1"/>
  <c r="QK52" i="1"/>
  <c r="QK57" i="1"/>
  <c r="QK49" i="1"/>
  <c r="QK38" i="1"/>
  <c r="QK53" i="1"/>
  <c r="QK50" i="1"/>
  <c r="QK47" i="1"/>
  <c r="QK39" i="1"/>
  <c r="QK10" i="1"/>
  <c r="QK15" i="1"/>
  <c r="QK14" i="1"/>
  <c r="QK12" i="1"/>
  <c r="SM63" i="1"/>
  <c r="QR55" i="1"/>
  <c r="SM49" i="1"/>
  <c r="QB44" i="1"/>
  <c r="QB24" i="1"/>
  <c r="GZ18" i="1"/>
  <c r="GT16" i="1"/>
  <c r="QB12" i="1"/>
  <c r="IF12" i="1"/>
  <c r="GR12" i="1"/>
  <c r="QA502" i="1"/>
  <c r="QA504" i="1"/>
  <c r="QA503" i="1"/>
  <c r="QA500" i="1"/>
  <c r="QA499" i="1"/>
  <c r="QK485" i="1"/>
  <c r="QK488" i="1"/>
  <c r="QK483" i="1"/>
  <c r="QK481" i="1"/>
  <c r="QK478" i="1"/>
  <c r="QK457" i="1"/>
  <c r="QK455" i="1"/>
  <c r="QK445" i="1"/>
  <c r="QK447" i="1"/>
  <c r="QK441" i="1"/>
  <c r="QK439" i="1"/>
  <c r="QK420" i="1"/>
  <c r="QK415" i="1"/>
  <c r="QK412" i="1"/>
  <c r="QK409" i="1"/>
  <c r="QK397" i="1"/>
  <c r="QK396" i="1"/>
  <c r="QK391" i="1"/>
  <c r="QK384" i="1"/>
  <c r="QK363" i="1"/>
  <c r="QK372" i="1"/>
  <c r="QK367" i="1"/>
  <c r="QK359" i="1"/>
  <c r="QK343" i="1"/>
  <c r="QK348" i="1"/>
  <c r="QK340" i="1"/>
  <c r="QK342" i="1"/>
  <c r="QK347" i="1"/>
  <c r="QK328" i="1"/>
  <c r="QK335" i="1"/>
  <c r="QK332" i="1"/>
  <c r="QK312" i="1"/>
  <c r="QK297" i="1"/>
  <c r="QK304" i="1"/>
  <c r="QK296" i="1"/>
  <c r="QK293" i="1"/>
  <c r="QK282" i="1"/>
  <c r="QK281" i="1"/>
  <c r="QK273" i="1"/>
  <c r="QK268" i="1"/>
  <c r="QK256" i="1"/>
  <c r="QK254" i="1"/>
  <c r="QK246" i="1"/>
  <c r="QK251" i="1"/>
  <c r="QK250" i="1"/>
  <c r="QK255" i="1"/>
  <c r="QK233" i="1"/>
  <c r="QK230" i="1"/>
  <c r="QK235" i="1"/>
  <c r="QK215" i="1"/>
  <c r="QK229" i="1"/>
  <c r="QK226" i="1"/>
  <c r="QK220" i="1"/>
  <c r="QK196" i="1"/>
  <c r="QK182" i="1"/>
  <c r="QK195" i="1"/>
  <c r="QK184" i="1"/>
  <c r="QK206" i="1"/>
  <c r="QK183" i="1"/>
  <c r="QK166" i="1"/>
  <c r="QK176" i="1"/>
  <c r="QK168" i="1"/>
  <c r="QK162" i="1"/>
  <c r="QK159" i="1"/>
  <c r="QK151" i="1"/>
  <c r="QK136" i="1"/>
  <c r="QK128" i="1"/>
  <c r="QK141" i="1"/>
  <c r="QK122" i="1"/>
  <c r="QK149" i="1"/>
  <c r="QK118" i="1"/>
  <c r="QK110" i="1"/>
  <c r="QK96" i="1"/>
  <c r="QK90" i="1"/>
  <c r="QK116" i="1"/>
  <c r="QK113" i="1"/>
  <c r="QK105" i="1"/>
  <c r="QK97" i="1"/>
  <c r="QK67" i="1"/>
  <c r="QK59" i="1"/>
  <c r="QK61" i="1"/>
  <c r="QK66" i="1"/>
  <c r="QK79" i="1"/>
  <c r="QK73" i="1"/>
  <c r="QK86" i="1"/>
  <c r="QK44" i="1"/>
  <c r="QK33" i="1"/>
  <c r="QK30" i="1"/>
  <c r="QK51" i="1"/>
  <c r="QK35" i="1"/>
  <c r="QK16" i="1"/>
  <c r="QK9" i="1"/>
  <c r="QK29" i="1"/>
  <c r="QK23" i="1"/>
  <c r="QK28" i="1"/>
  <c r="GL504" i="1"/>
  <c r="SD36" i="1"/>
  <c r="SD40" i="1"/>
  <c r="SC40" i="1"/>
  <c r="SB51" i="1"/>
  <c r="SC61" i="1"/>
  <c r="SC129" i="1"/>
  <c r="SE150" i="1"/>
  <c r="SC150" i="1"/>
  <c r="SD164" i="1"/>
  <c r="SC162" i="1"/>
  <c r="SD191" i="1"/>
  <c r="SC191" i="1"/>
  <c r="SC187" i="1"/>
  <c r="SD211" i="1"/>
  <c r="SB245" i="1"/>
  <c r="SC249" i="1"/>
  <c r="SD247" i="1"/>
  <c r="SD270" i="1"/>
  <c r="SC270" i="1"/>
  <c r="SB270" i="1"/>
  <c r="SD272" i="1"/>
  <c r="SC266" i="1"/>
  <c r="SD266" i="1"/>
  <c r="SE305" i="1"/>
  <c r="SD305" i="1"/>
  <c r="SD312" i="1"/>
  <c r="SC332" i="1"/>
  <c r="SC345" i="1"/>
  <c r="SD372" i="1"/>
  <c r="SC372" i="1"/>
  <c r="SE420" i="1"/>
  <c r="SB444" i="1"/>
  <c r="SC480" i="1"/>
  <c r="PK57" i="1"/>
  <c r="QO51" i="1"/>
  <c r="QR47" i="1"/>
  <c r="PJ44" i="1"/>
  <c r="PJ40" i="1"/>
  <c r="QS37" i="1"/>
  <c r="GU31" i="1"/>
  <c r="PL29" i="1"/>
  <c r="PK26" i="1"/>
  <c r="QO25" i="1"/>
  <c r="QS22" i="1"/>
  <c r="GW20" i="1"/>
  <c r="QR15" i="1"/>
  <c r="SC13" i="1"/>
  <c r="HM492" i="1"/>
  <c r="HW492" i="1" s="1"/>
  <c r="HM482" i="1"/>
  <c r="HW482" i="1" s="1"/>
  <c r="HM458" i="1"/>
  <c r="HW458" i="1" s="1"/>
  <c r="HM433" i="1"/>
  <c r="HW433" i="1" s="1"/>
  <c r="HM419" i="1"/>
  <c r="HW419" i="1" s="1"/>
  <c r="HM418" i="1"/>
  <c r="HW418" i="1" s="1"/>
  <c r="HM411" i="1"/>
  <c r="HW411" i="1" s="1"/>
  <c r="HM392" i="1"/>
  <c r="HW392" i="1" s="1"/>
  <c r="HM387" i="1"/>
  <c r="HW387" i="1" s="1"/>
  <c r="HM360" i="1"/>
  <c r="HW360" i="1" s="1"/>
  <c r="HM365" i="1"/>
  <c r="HW365" i="1" s="1"/>
  <c r="HM364" i="1"/>
  <c r="HW364" i="1" s="1"/>
  <c r="HM354" i="1"/>
  <c r="HW354" i="1" s="1"/>
  <c r="HM338" i="1"/>
  <c r="HW338" i="1" s="1"/>
  <c r="HM310" i="1"/>
  <c r="HW310" i="1" s="1"/>
  <c r="HM322" i="1"/>
  <c r="HW322" i="1" s="1"/>
  <c r="HM306" i="1"/>
  <c r="HW306" i="1" s="1"/>
  <c r="HM295" i="1"/>
  <c r="HW295" i="1" s="1"/>
  <c r="HM300" i="1"/>
  <c r="HW300" i="1" s="1"/>
  <c r="HM280" i="1"/>
  <c r="HW280" i="1" s="1"/>
  <c r="HM276" i="1"/>
  <c r="HW276" i="1" s="1"/>
  <c r="HM274" i="1"/>
  <c r="HW274" i="1" s="1"/>
  <c r="HM259" i="1"/>
  <c r="HW259" i="1" s="1"/>
  <c r="HM271" i="1"/>
  <c r="HW271" i="1" s="1"/>
  <c r="HM252" i="1"/>
  <c r="HW252" i="1" s="1"/>
  <c r="HM232" i="1"/>
  <c r="HW232" i="1" s="1"/>
  <c r="HM240" i="1"/>
  <c r="HW240" i="1" s="1"/>
  <c r="HM231" i="1"/>
  <c r="HW231" i="1" s="1"/>
  <c r="HM223" i="1"/>
  <c r="HW223" i="1" s="1"/>
  <c r="HM228" i="1"/>
  <c r="HW228" i="1" s="1"/>
  <c r="HM211" i="1"/>
  <c r="HW211" i="1" s="1"/>
  <c r="HM225" i="1"/>
  <c r="HW225" i="1" s="1"/>
  <c r="HM198" i="1"/>
  <c r="HW198" i="1" s="1"/>
  <c r="HM181" i="1"/>
  <c r="HW181" i="1" s="1"/>
  <c r="HM203" i="1"/>
  <c r="HW203" i="1" s="1"/>
  <c r="HM194" i="1"/>
  <c r="HW194" i="1" s="1"/>
  <c r="HM209" i="1"/>
  <c r="HW209" i="1" s="1"/>
  <c r="HM155" i="1"/>
  <c r="HW155" i="1" s="1"/>
  <c r="HM152" i="1"/>
  <c r="HW152" i="1" s="1"/>
  <c r="HM157" i="1"/>
  <c r="HW157" i="1" s="1"/>
  <c r="HM178" i="1"/>
  <c r="HW178" i="1" s="1"/>
  <c r="HM175" i="1"/>
  <c r="HW175" i="1" s="1"/>
  <c r="HM134" i="1"/>
  <c r="HW134" i="1" s="1"/>
  <c r="HM144" i="1"/>
  <c r="HW144" i="1" s="1"/>
  <c r="HM143" i="1"/>
  <c r="HW143" i="1" s="1"/>
  <c r="HM135" i="1"/>
  <c r="HW135" i="1" s="1"/>
  <c r="HM140" i="1"/>
  <c r="HW140" i="1" s="1"/>
  <c r="HM124" i="1"/>
  <c r="HW124" i="1" s="1"/>
  <c r="HM109" i="1"/>
  <c r="HW109" i="1" s="1"/>
  <c r="HM106" i="1"/>
  <c r="HW106" i="1" s="1"/>
  <c r="HM94" i="1"/>
  <c r="HW94" i="1" s="1"/>
  <c r="HM69" i="1"/>
  <c r="HM71" i="1"/>
  <c r="HW71" i="1" s="1"/>
  <c r="HM84" i="1"/>
  <c r="HW84" i="1" s="1"/>
  <c r="HM89" i="1"/>
  <c r="HW89" i="1" s="1"/>
  <c r="HM81" i="1"/>
  <c r="HW81" i="1" s="1"/>
  <c r="HM83" i="1"/>
  <c r="HM38" i="1"/>
  <c r="HW38" i="1" s="1"/>
  <c r="HM64" i="1"/>
  <c r="HW64" i="1" s="1"/>
  <c r="HM53" i="1"/>
  <c r="HW53" i="1" s="1"/>
  <c r="HM50" i="1"/>
  <c r="HM47" i="1"/>
  <c r="HM39" i="1"/>
  <c r="HM52" i="1"/>
  <c r="HM57" i="1"/>
  <c r="HW57" i="1" s="1"/>
  <c r="HM49" i="1"/>
  <c r="HW49" i="1" s="1"/>
  <c r="QC10" i="1"/>
  <c r="HM15" i="1"/>
  <c r="HW15" i="1" s="1"/>
  <c r="IG10" i="1"/>
  <c r="HM14" i="1"/>
  <c r="HW14" i="1" s="1"/>
  <c r="GS10" i="1"/>
  <c r="HM12" i="1"/>
  <c r="HW12" i="1" s="1"/>
  <c r="HM10" i="1"/>
  <c r="HW10" i="1" s="1"/>
  <c r="GW57" i="1"/>
  <c r="GW70" i="1"/>
  <c r="GW71" i="1"/>
  <c r="GW74" i="1"/>
  <c r="GW100" i="1"/>
  <c r="GW91" i="1"/>
  <c r="GW127" i="1"/>
  <c r="GW131" i="1"/>
  <c r="GW159" i="1"/>
  <c r="GW173" i="1"/>
  <c r="GW199" i="1"/>
  <c r="GW201" i="1"/>
  <c r="GW196" i="1"/>
  <c r="GW228" i="1"/>
  <c r="GW252" i="1"/>
  <c r="GW255" i="1"/>
  <c r="GW287" i="1"/>
  <c r="GW275" i="1"/>
  <c r="GW297" i="1"/>
  <c r="GW312" i="1"/>
  <c r="GW311" i="1"/>
  <c r="GW381" i="1"/>
  <c r="GW369" i="1"/>
  <c r="GW392" i="1"/>
  <c r="GW415" i="1"/>
  <c r="GW423" i="1"/>
  <c r="GW440" i="1"/>
  <c r="IG57" i="1"/>
  <c r="SM42" i="1"/>
  <c r="SY39" i="1"/>
  <c r="QC33" i="1"/>
  <c r="GS29" i="1"/>
  <c r="HL28" i="1"/>
  <c r="GV26" i="1"/>
  <c r="SC22" i="1"/>
  <c r="PI21" i="1"/>
  <c r="PJ20" i="1"/>
  <c r="PK19" i="1"/>
  <c r="SF15" i="1"/>
  <c r="QQ55" i="1"/>
  <c r="QP55" i="1"/>
  <c r="QN55" i="1"/>
  <c r="GV61" i="1"/>
  <c r="QQ67" i="1"/>
  <c r="QP67" i="1"/>
  <c r="QN67" i="1"/>
  <c r="QQ65" i="1"/>
  <c r="QP65" i="1"/>
  <c r="QN65" i="1"/>
  <c r="GV74" i="1"/>
  <c r="GV69" i="1"/>
  <c r="QQ102" i="1"/>
  <c r="QP102" i="1"/>
  <c r="QN102" i="1"/>
  <c r="GV111" i="1"/>
  <c r="GV94" i="1"/>
  <c r="GV122" i="1"/>
  <c r="GV125" i="1"/>
  <c r="GV149" i="1"/>
  <c r="QQ138" i="1"/>
  <c r="QP138" i="1"/>
  <c r="QN138" i="1"/>
  <c r="GV129" i="1"/>
  <c r="QP179" i="1"/>
  <c r="QQ179" i="1"/>
  <c r="QN179" i="1"/>
  <c r="GV178" i="1"/>
  <c r="QN157" i="1"/>
  <c r="QQ157" i="1"/>
  <c r="QP157" i="1"/>
  <c r="QN152" i="1"/>
  <c r="QQ152" i="1"/>
  <c r="QP152" i="1"/>
  <c r="QN176" i="1"/>
  <c r="QQ176" i="1"/>
  <c r="QP176" i="1"/>
  <c r="GV201" i="1"/>
  <c r="QP189" i="1"/>
  <c r="QN189" i="1"/>
  <c r="QQ189" i="1"/>
  <c r="QN187" i="1"/>
  <c r="QQ187" i="1"/>
  <c r="QP187" i="1"/>
  <c r="QQ217" i="1"/>
  <c r="QP217" i="1"/>
  <c r="QN217" i="1"/>
  <c r="GV241" i="1"/>
  <c r="QP247" i="1"/>
  <c r="QN247" i="1"/>
  <c r="QQ247" i="1"/>
  <c r="GV271" i="1"/>
  <c r="GV284" i="1"/>
  <c r="QP279" i="1"/>
  <c r="QN279" i="1"/>
  <c r="QQ279" i="1"/>
  <c r="QN285" i="1"/>
  <c r="QQ285" i="1"/>
  <c r="QP285" i="1"/>
  <c r="QN301" i="1"/>
  <c r="QQ301" i="1"/>
  <c r="QP301" i="1"/>
  <c r="QQ299" i="1"/>
  <c r="QP299" i="1"/>
  <c r="QN299" i="1"/>
  <c r="GV312" i="1"/>
  <c r="GV316" i="1"/>
  <c r="GV341" i="1"/>
  <c r="GV338" i="1"/>
  <c r="QQ352" i="1"/>
  <c r="QP352" i="1"/>
  <c r="QN352" i="1"/>
  <c r="QQ361" i="1"/>
  <c r="QP361" i="1"/>
  <c r="QN361" i="1"/>
  <c r="GV384" i="1"/>
  <c r="GV402" i="1"/>
  <c r="GV408" i="1"/>
  <c r="GV430" i="1"/>
  <c r="QQ438" i="1"/>
  <c r="QP438" i="1"/>
  <c r="QN438" i="1"/>
  <c r="GV447" i="1"/>
  <c r="GV455" i="1"/>
  <c r="C37" i="2"/>
  <c r="QB57" i="1"/>
  <c r="PK54" i="1"/>
  <c r="SC51" i="1"/>
  <c r="PH45" i="1"/>
  <c r="SC31" i="1"/>
  <c r="SB31" i="1"/>
  <c r="SC30" i="1"/>
  <c r="GZ27" i="1"/>
  <c r="PJ23" i="1"/>
  <c r="PH21" i="1"/>
  <c r="GV19" i="1"/>
  <c r="SC17" i="1"/>
  <c r="QG492" i="1"/>
  <c r="QG482" i="1"/>
  <c r="QG458" i="1"/>
  <c r="QG433" i="1"/>
  <c r="QG418" i="1"/>
  <c r="QG419" i="1"/>
  <c r="QG411" i="1"/>
  <c r="QG392" i="1"/>
  <c r="QG387" i="1"/>
  <c r="QG365" i="1"/>
  <c r="QG364" i="1"/>
  <c r="QG360" i="1"/>
  <c r="QG354" i="1"/>
  <c r="QG338" i="1"/>
  <c r="QG310" i="1"/>
  <c r="QG306" i="1"/>
  <c r="QG322" i="1"/>
  <c r="QG295" i="1"/>
  <c r="QG300" i="1"/>
  <c r="QG274" i="1"/>
  <c r="QG276" i="1"/>
  <c r="QG280" i="1"/>
  <c r="QG259" i="1"/>
  <c r="QG271" i="1"/>
  <c r="QG252" i="1"/>
  <c r="QG209" i="1"/>
  <c r="QG240" i="1"/>
  <c r="QG231" i="1"/>
  <c r="QG223" i="1"/>
  <c r="QG228" i="1"/>
  <c r="QG211" i="1"/>
  <c r="QG225" i="1"/>
  <c r="QG232" i="1"/>
  <c r="QG181" i="1"/>
  <c r="QG203" i="1"/>
  <c r="QG194" i="1"/>
  <c r="QG198" i="1"/>
  <c r="QG157" i="1"/>
  <c r="QG178" i="1"/>
  <c r="QG175" i="1"/>
  <c r="QG155" i="1"/>
  <c r="QG152" i="1"/>
  <c r="QG144" i="1"/>
  <c r="QG143" i="1"/>
  <c r="QG135" i="1"/>
  <c r="QG140" i="1"/>
  <c r="QG124" i="1"/>
  <c r="QG134" i="1"/>
  <c r="QG106" i="1"/>
  <c r="QG89" i="1"/>
  <c r="QG94" i="1"/>
  <c r="QG109" i="1"/>
  <c r="QG71" i="1"/>
  <c r="QG84" i="1"/>
  <c r="QG81" i="1"/>
  <c r="QG83" i="1"/>
  <c r="QG64" i="1"/>
  <c r="QG69" i="1"/>
  <c r="QG53" i="1"/>
  <c r="QG50" i="1"/>
  <c r="QG47" i="1"/>
  <c r="QG39" i="1"/>
  <c r="QG52" i="1"/>
  <c r="QG57" i="1"/>
  <c r="QG49" i="1"/>
  <c r="QG38" i="1"/>
  <c r="QG15" i="1"/>
  <c r="QG14" i="1"/>
  <c r="QG12" i="1"/>
  <c r="QG10" i="1"/>
  <c r="GQ504" i="1"/>
  <c r="GQ503" i="1"/>
  <c r="HA9" i="1"/>
  <c r="GU50" i="1"/>
  <c r="GU69" i="1"/>
  <c r="GU92" i="1"/>
  <c r="GU147" i="1"/>
  <c r="GU145" i="1"/>
  <c r="GU132" i="1"/>
  <c r="GU173" i="1"/>
  <c r="GU155" i="1"/>
  <c r="GU210" i="1"/>
  <c r="GU190" i="1"/>
  <c r="GU208" i="1"/>
  <c r="GU219" i="1"/>
  <c r="GU258" i="1"/>
  <c r="GU281" i="1"/>
  <c r="GU297" i="1"/>
  <c r="GU305" i="1"/>
  <c r="GU320" i="1"/>
  <c r="GU318" i="1"/>
  <c r="GU363" i="1"/>
  <c r="GU379" i="1"/>
  <c r="GU380" i="1"/>
  <c r="GU406" i="1"/>
  <c r="GU411" i="1"/>
  <c r="GU449" i="1"/>
  <c r="GU459" i="1"/>
  <c r="GU458" i="1"/>
  <c r="PA501" i="1"/>
  <c r="D38" i="2"/>
  <c r="RM500" i="1"/>
  <c r="RM503" i="1"/>
  <c r="RM501" i="1"/>
  <c r="RM504" i="1"/>
  <c r="RM502" i="1"/>
  <c r="RM499" i="1"/>
  <c r="QF51" i="1"/>
  <c r="QF118" i="1"/>
  <c r="QF149" i="1"/>
  <c r="QF176" i="1"/>
  <c r="QF230" i="1"/>
  <c r="QF254" i="1"/>
  <c r="QF304" i="1"/>
  <c r="QF340" i="1"/>
  <c r="QF363" i="1"/>
  <c r="QF420" i="1"/>
  <c r="QF481" i="1"/>
  <c r="QD33" i="1"/>
  <c r="QD118" i="1"/>
  <c r="QD141" i="1"/>
  <c r="QD176" i="1"/>
  <c r="QD233" i="1"/>
  <c r="QD254" i="1"/>
  <c r="QD282" i="1"/>
  <c r="QD328" i="1"/>
  <c r="QD372" i="1"/>
  <c r="QD415" i="1"/>
  <c r="QD478" i="1"/>
  <c r="PT504" i="1"/>
  <c r="SF24" i="1"/>
  <c r="PM382" i="1"/>
  <c r="TL382" i="1" s="1"/>
  <c r="PK17" i="1"/>
  <c r="GR29" i="1"/>
  <c r="SF13" i="1"/>
  <c r="PJ28" i="1"/>
  <c r="PA499" i="1"/>
  <c r="QE9" i="1"/>
  <c r="PH12" i="1"/>
  <c r="SM28" i="1"/>
  <c r="PJ25" i="1"/>
  <c r="OZ504" i="1"/>
  <c r="PK10" i="1"/>
  <c r="QH52" i="1"/>
  <c r="QH83" i="1"/>
  <c r="QH134" i="1"/>
  <c r="QH175" i="1"/>
  <c r="QH225" i="1"/>
  <c r="QH271" i="1"/>
  <c r="QH306" i="1"/>
  <c r="QH411" i="1"/>
  <c r="PL30" i="1"/>
  <c r="SE26" i="1"/>
  <c r="PM24" i="1"/>
  <c r="PL11" i="1"/>
  <c r="SF10" i="1"/>
  <c r="PM28" i="1"/>
  <c r="TE25" i="1"/>
  <c r="SM19" i="1"/>
  <c r="QI12" i="1"/>
  <c r="QI50" i="1"/>
  <c r="QI106" i="1"/>
  <c r="QI143" i="1"/>
  <c r="QI209" i="1"/>
  <c r="QI231" i="1"/>
  <c r="QI300" i="1"/>
  <c r="QI360" i="1"/>
  <c r="QI458" i="1"/>
  <c r="SE28" i="1"/>
  <c r="QO102" i="1"/>
  <c r="QS99" i="1"/>
  <c r="GY97" i="1"/>
  <c r="QO141" i="1"/>
  <c r="QO138" i="1"/>
  <c r="QQ126" i="1"/>
  <c r="QP126" i="1"/>
  <c r="QN126" i="1"/>
  <c r="PK120" i="1"/>
  <c r="QO119" i="1"/>
  <c r="PK116" i="1"/>
  <c r="QQ113" i="1"/>
  <c r="QP113" i="1"/>
  <c r="QN113" i="1"/>
  <c r="QO107" i="1"/>
  <c r="PI98" i="1"/>
  <c r="GV95" i="1"/>
  <c r="PK143" i="1"/>
  <c r="PH120" i="1"/>
  <c r="QB104" i="1"/>
  <c r="IF104" i="1"/>
  <c r="GR104" i="1"/>
  <c r="PJ92" i="1"/>
  <c r="QR119" i="1"/>
  <c r="PL97" i="1"/>
  <c r="TK97" i="1" s="1"/>
  <c r="HA87" i="1"/>
  <c r="GS81" i="1"/>
  <c r="GT76" i="1"/>
  <c r="QC71" i="1"/>
  <c r="IG71" i="1"/>
  <c r="GS71" i="1"/>
  <c r="GU65" i="1"/>
  <c r="GZ87" i="1"/>
  <c r="GV83" i="1"/>
  <c r="QB79" i="1"/>
  <c r="IF79" i="1"/>
  <c r="GR79" i="1"/>
  <c r="GY66" i="1"/>
  <c r="QR104" i="1"/>
  <c r="PL101" i="1"/>
  <c r="TK101" i="1" s="1"/>
  <c r="QN98" i="1"/>
  <c r="QQ98" i="1"/>
  <c r="QP98" i="1"/>
  <c r="GU75" i="1"/>
  <c r="HA73" i="1"/>
  <c r="GT70" i="1"/>
  <c r="PH62" i="1"/>
  <c r="SY109" i="1"/>
  <c r="GZ81" i="1"/>
  <c r="SY110" i="1"/>
  <c r="QQ107" i="1"/>
  <c r="QP107" i="1"/>
  <c r="QN107" i="1"/>
  <c r="PH80" i="1"/>
  <c r="QO116" i="1"/>
  <c r="QR112" i="1"/>
  <c r="SM103" i="1"/>
  <c r="PL91" i="1"/>
  <c r="TK91" i="1" s="1"/>
  <c r="PJ87" i="1"/>
  <c r="GU82" i="1"/>
  <c r="QC80" i="1"/>
  <c r="IG80" i="1"/>
  <c r="GS80" i="1"/>
  <c r="GR77" i="1"/>
  <c r="GV71" i="1"/>
  <c r="GW68" i="1"/>
  <c r="PI66" i="1"/>
  <c r="PK109" i="1"/>
  <c r="SY105" i="1"/>
  <c r="QO103" i="1"/>
  <c r="QS77" i="1"/>
  <c r="TE111" i="1"/>
  <c r="PK90" i="1"/>
  <c r="PI84" i="1"/>
  <c r="PH71" i="1"/>
  <c r="SM87" i="1"/>
  <c r="TE85" i="1"/>
  <c r="SY82" i="1"/>
  <c r="TE71" i="1"/>
  <c r="QR70" i="1"/>
  <c r="SY67" i="1"/>
  <c r="PM60" i="1"/>
  <c r="GV55" i="1"/>
  <c r="PI88" i="1"/>
  <c r="QR69" i="1"/>
  <c r="QC60" i="1"/>
  <c r="GS60" i="1"/>
  <c r="IG60" i="1"/>
  <c r="PI39" i="1"/>
  <c r="PI80" i="1"/>
  <c r="PL77" i="1"/>
  <c r="SM68" i="1"/>
  <c r="SY64" i="1"/>
  <c r="GW54" i="1"/>
  <c r="PI44" i="1"/>
  <c r="HA42" i="1"/>
  <c r="GW38" i="1"/>
  <c r="GX35" i="1"/>
  <c r="QR88" i="1"/>
  <c r="SY77" i="1"/>
  <c r="QS68" i="1"/>
  <c r="GT61" i="1"/>
  <c r="IF58" i="1"/>
  <c r="GR58" i="1"/>
  <c r="QB58" i="1"/>
  <c r="GR52" i="1"/>
  <c r="IF50" i="1"/>
  <c r="GR50" i="1"/>
  <c r="QB50" i="1"/>
  <c r="GR44" i="1"/>
  <c r="GZ42" i="1"/>
  <c r="GW35" i="1"/>
  <c r="GS33" i="1"/>
  <c r="SM88" i="1"/>
  <c r="PI75" i="1"/>
  <c r="SM62" i="1"/>
  <c r="GZ55" i="1"/>
  <c r="QP53" i="1"/>
  <c r="QN53" i="1"/>
  <c r="QQ53" i="1"/>
  <c r="HA52" i="1"/>
  <c r="IF49" i="1"/>
  <c r="GZ47" i="1"/>
  <c r="GU46" i="1"/>
  <c r="PH41" i="1"/>
  <c r="PK40" i="1"/>
  <c r="GS38" i="1"/>
  <c r="GY34" i="1"/>
  <c r="GT33" i="1"/>
  <c r="PL81" i="1"/>
  <c r="TK81" i="1" s="1"/>
  <c r="SM76" i="1"/>
  <c r="QO71" i="1"/>
  <c r="PM47" i="1"/>
  <c r="QB40" i="1"/>
  <c r="PH38" i="1"/>
  <c r="QS33" i="1"/>
  <c r="PJ76" i="1"/>
  <c r="PH73" i="1"/>
  <c r="SM61" i="1"/>
  <c r="GZ60" i="1"/>
  <c r="GU40" i="1"/>
  <c r="QQ85" i="1"/>
  <c r="QP85" i="1"/>
  <c r="QN85" i="1"/>
  <c r="SY80" i="1"/>
  <c r="QQ69" i="1"/>
  <c r="QP69" i="1"/>
  <c r="QN69" i="1"/>
  <c r="QS65" i="1"/>
  <c r="GS53" i="1"/>
  <c r="GY49" i="1"/>
  <c r="PK47" i="1"/>
  <c r="GY41" i="1"/>
  <c r="PK39" i="1"/>
  <c r="GS37" i="1"/>
  <c r="PL51" i="1"/>
  <c r="SM48" i="1"/>
  <c r="PK46" i="1"/>
  <c r="TE36" i="1"/>
  <c r="PM33" i="1"/>
  <c r="HA29" i="1"/>
  <c r="HA21" i="1"/>
  <c r="GW17" i="1"/>
  <c r="HA15" i="1"/>
  <c r="QB39" i="1"/>
  <c r="HL73" i="1"/>
  <c r="HV73" i="1" s="1"/>
  <c r="HL113" i="1"/>
  <c r="HV113" i="1" s="1"/>
  <c r="HL128" i="1"/>
  <c r="HV128" i="1" s="1"/>
  <c r="QB186" i="1"/>
  <c r="HL195" i="1"/>
  <c r="HV195" i="1" s="1"/>
  <c r="QB232" i="1"/>
  <c r="QB255" i="1"/>
  <c r="HL273" i="1"/>
  <c r="HV273" i="1" s="1"/>
  <c r="QB294" i="1"/>
  <c r="HL343" i="1"/>
  <c r="HV343" i="1" s="1"/>
  <c r="HL340" i="1"/>
  <c r="HV340" i="1" s="1"/>
  <c r="QB385" i="1"/>
  <c r="HL415" i="1"/>
  <c r="HV415" i="1" s="1"/>
  <c r="HL478" i="1"/>
  <c r="HV478" i="1" s="1"/>
  <c r="GH504" i="1"/>
  <c r="GT53" i="1"/>
  <c r="GT74" i="1"/>
  <c r="QR71" i="1"/>
  <c r="GT72" i="1"/>
  <c r="QR89" i="1"/>
  <c r="GT106" i="1"/>
  <c r="GT101" i="1"/>
  <c r="GT117" i="1"/>
  <c r="QR91" i="1"/>
  <c r="GT92" i="1"/>
  <c r="QR133" i="1"/>
  <c r="GT126" i="1"/>
  <c r="QR144" i="1"/>
  <c r="GT143" i="1"/>
  <c r="GT141" i="1"/>
  <c r="GT176" i="1"/>
  <c r="GT171" i="1"/>
  <c r="GT161" i="1"/>
  <c r="QR158" i="1"/>
  <c r="QR186" i="1"/>
  <c r="GT210" i="1"/>
  <c r="GT198" i="1"/>
  <c r="QR187" i="1"/>
  <c r="GT181" i="1"/>
  <c r="GT212" i="1"/>
  <c r="QR229" i="1"/>
  <c r="GT217" i="1"/>
  <c r="GT253" i="1"/>
  <c r="QR253" i="1"/>
  <c r="QR285" i="1"/>
  <c r="QR292" i="1"/>
  <c r="QR307" i="1"/>
  <c r="GT333" i="1"/>
  <c r="GT334" i="1"/>
  <c r="QR356" i="1"/>
  <c r="GT382" i="1"/>
  <c r="GT365" i="1"/>
  <c r="QR384" i="1"/>
  <c r="GT397" i="1"/>
  <c r="QR406" i="1"/>
  <c r="GT408" i="1"/>
  <c r="GT416" i="1"/>
  <c r="GT425" i="1"/>
  <c r="GT442" i="1"/>
  <c r="QR445" i="1"/>
  <c r="GT453" i="1"/>
  <c r="GT460" i="1"/>
  <c r="GT479" i="1"/>
  <c r="GT481" i="1"/>
  <c r="GT494" i="1"/>
  <c r="HA85" i="1"/>
  <c r="HA93" i="1"/>
  <c r="HA109" i="1"/>
  <c r="HA120" i="1"/>
  <c r="HA177" i="1"/>
  <c r="HA167" i="1"/>
  <c r="HA187" i="1"/>
  <c r="HA185" i="1"/>
  <c r="HA201" i="1"/>
  <c r="HA232" i="1"/>
  <c r="HA239" i="1"/>
  <c r="HA283" i="1"/>
  <c r="HA279" i="1"/>
  <c r="HA295" i="1"/>
  <c r="HA343" i="1"/>
  <c r="HA387" i="1"/>
  <c r="HA440" i="1"/>
  <c r="HA437" i="1"/>
  <c r="HA489" i="1"/>
  <c r="HA492" i="1"/>
  <c r="GX47" i="1"/>
  <c r="GX34" i="1"/>
  <c r="GX49" i="1"/>
  <c r="GX83" i="1"/>
  <c r="GX78" i="1"/>
  <c r="QO83" i="1"/>
  <c r="QO86" i="1"/>
  <c r="GX124" i="1"/>
  <c r="GX148" i="1"/>
  <c r="QO137" i="1"/>
  <c r="GX137" i="1"/>
  <c r="GX175" i="1"/>
  <c r="QO164" i="1"/>
  <c r="GX173" i="1"/>
  <c r="GX176" i="1"/>
  <c r="GX181" i="1"/>
  <c r="GX205" i="1"/>
  <c r="QO191" i="1"/>
  <c r="QO181" i="1"/>
  <c r="GX240" i="1"/>
  <c r="GX226" i="1"/>
  <c r="QO226" i="1"/>
  <c r="QO260" i="1"/>
  <c r="QO263" i="1"/>
  <c r="GX286" i="1"/>
  <c r="GX280" i="1"/>
  <c r="GX296" i="1"/>
  <c r="GX332" i="1"/>
  <c r="GX333" i="1"/>
  <c r="QO346" i="1"/>
  <c r="GX404" i="1"/>
  <c r="GX410" i="1"/>
  <c r="GX416" i="1"/>
  <c r="GX422" i="1"/>
  <c r="QO441" i="1"/>
  <c r="GX463" i="1"/>
  <c r="GX485" i="1"/>
  <c r="GX489" i="1"/>
  <c r="SY53" i="1"/>
  <c r="PM44" i="1"/>
  <c r="TE41" i="1"/>
  <c r="HL27" i="1"/>
  <c r="HV27" i="1" s="1"/>
  <c r="GV25" i="1"/>
  <c r="PK22" i="1"/>
  <c r="HA20" i="1"/>
  <c r="GU18" i="1"/>
  <c r="QJ460" i="1"/>
  <c r="QJ453" i="1"/>
  <c r="QJ449" i="1"/>
  <c r="QJ442" i="1"/>
  <c r="QJ436" i="1"/>
  <c r="QJ435" i="1"/>
  <c r="QJ423" i="1"/>
  <c r="QJ422" i="1"/>
  <c r="QJ410" i="1"/>
  <c r="QJ403" i="1"/>
  <c r="QJ383" i="1"/>
  <c r="QJ385" i="1"/>
  <c r="QJ390" i="1"/>
  <c r="QJ379" i="1"/>
  <c r="QJ369" i="1"/>
  <c r="QJ345" i="1"/>
  <c r="QJ356" i="1"/>
  <c r="QJ334" i="1"/>
  <c r="QJ331" i="1"/>
  <c r="QJ324" i="1"/>
  <c r="QJ329" i="1"/>
  <c r="QJ315" i="1"/>
  <c r="QJ311" i="1"/>
  <c r="QJ316" i="1"/>
  <c r="QJ294" i="1"/>
  <c r="QJ291" i="1"/>
  <c r="QJ305" i="1"/>
  <c r="QJ286" i="1"/>
  <c r="QJ285" i="1"/>
  <c r="QJ277" i="1"/>
  <c r="QJ279" i="1"/>
  <c r="QJ260" i="1"/>
  <c r="QJ269" i="1"/>
  <c r="QJ265" i="1"/>
  <c r="QJ247" i="1"/>
  <c r="QJ244" i="1"/>
  <c r="QJ236" i="1"/>
  <c r="QJ217" i="1"/>
  <c r="QJ227" i="1"/>
  <c r="QJ241" i="1"/>
  <c r="QJ224" i="1"/>
  <c r="QJ242" i="1"/>
  <c r="QJ234" i="1"/>
  <c r="QJ199" i="1"/>
  <c r="QJ205" i="1"/>
  <c r="QJ180" i="1"/>
  <c r="QJ185" i="1"/>
  <c r="QJ204" i="1"/>
  <c r="QJ187" i="1"/>
  <c r="QJ210" i="1"/>
  <c r="QJ186" i="1"/>
  <c r="QJ172" i="1"/>
  <c r="QJ169" i="1"/>
  <c r="QJ163" i="1"/>
  <c r="QJ170" i="1"/>
  <c r="QJ154" i="1"/>
  <c r="QJ127" i="1"/>
  <c r="QJ148" i="1"/>
  <c r="QJ137" i="1"/>
  <c r="QJ129" i="1"/>
  <c r="QJ123" i="1"/>
  <c r="QJ150" i="1"/>
  <c r="QJ102" i="1"/>
  <c r="QJ119" i="1"/>
  <c r="QJ107" i="1"/>
  <c r="QJ112" i="1"/>
  <c r="QJ101" i="1"/>
  <c r="QJ100" i="1"/>
  <c r="QJ92" i="1"/>
  <c r="QJ70" i="1"/>
  <c r="QJ75" i="1"/>
  <c r="QJ85" i="1"/>
  <c r="QJ77" i="1"/>
  <c r="QJ74" i="1"/>
  <c r="QJ87" i="1"/>
  <c r="QJ63" i="1"/>
  <c r="QJ43" i="1"/>
  <c r="QJ56" i="1"/>
  <c r="QJ45" i="1"/>
  <c r="QJ37" i="1"/>
  <c r="QJ42" i="1"/>
  <c r="QJ27" i="1"/>
  <c r="QJ31" i="1"/>
  <c r="QJ26" i="1"/>
  <c r="QJ20" i="1"/>
  <c r="QJ13" i="1"/>
  <c r="QD493" i="1"/>
  <c r="QD490" i="1"/>
  <c r="QD486" i="1"/>
  <c r="QD463" i="1"/>
  <c r="QD454" i="1"/>
  <c r="QD450" i="1"/>
  <c r="QD443" i="1"/>
  <c r="QD438" i="1"/>
  <c r="QD440" i="1"/>
  <c r="QD425" i="1"/>
  <c r="QD434" i="1"/>
  <c r="QD430" i="1"/>
  <c r="QD417" i="1"/>
  <c r="QD408" i="1"/>
  <c r="QD398" i="1"/>
  <c r="QD405" i="1"/>
  <c r="QD404" i="1"/>
  <c r="QD382" i="1"/>
  <c r="QD366" i="1"/>
  <c r="QD362" i="1"/>
  <c r="QD357" i="1"/>
  <c r="QD341" i="1"/>
  <c r="QD346" i="1"/>
  <c r="QD355" i="1"/>
  <c r="QD325" i="1"/>
  <c r="QD321" i="1"/>
  <c r="QD314" i="1"/>
  <c r="QD307" i="1"/>
  <c r="QD319" i="1"/>
  <c r="QD299" i="1"/>
  <c r="QD298" i="1"/>
  <c r="QD292" i="1"/>
  <c r="QD283" i="1"/>
  <c r="QD275" i="1"/>
  <c r="QD284" i="1"/>
  <c r="QD272" i="1"/>
  <c r="QD261" i="1"/>
  <c r="QD263" i="1"/>
  <c r="QD243" i="1"/>
  <c r="QD253" i="1"/>
  <c r="QD239" i="1"/>
  <c r="QD212" i="1"/>
  <c r="QD218" i="1"/>
  <c r="QD193" i="1"/>
  <c r="QD207" i="1"/>
  <c r="QD192" i="1"/>
  <c r="QD197" i="1"/>
  <c r="QD208" i="1"/>
  <c r="QD191" i="1"/>
  <c r="QD179" i="1"/>
  <c r="QD160" i="1"/>
  <c r="QD173" i="1"/>
  <c r="QD167" i="1"/>
  <c r="QD164" i="1"/>
  <c r="QD156" i="1"/>
  <c r="QD177" i="1"/>
  <c r="QD145" i="1"/>
  <c r="QD142" i="1"/>
  <c r="QD126" i="1"/>
  <c r="QD139" i="1"/>
  <c r="QD131" i="1"/>
  <c r="QD133" i="1"/>
  <c r="QD146" i="1"/>
  <c r="QD132" i="1"/>
  <c r="QD93" i="1"/>
  <c r="QD111" i="1"/>
  <c r="QD103" i="1"/>
  <c r="QD120" i="1"/>
  <c r="QD108" i="1"/>
  <c r="QD88" i="1"/>
  <c r="QD80" i="1"/>
  <c r="QD82" i="1"/>
  <c r="QD60" i="1"/>
  <c r="QD78" i="1"/>
  <c r="QD41" i="1"/>
  <c r="QD54" i="1"/>
  <c r="QD46" i="1"/>
  <c r="QD48" i="1"/>
  <c r="QD40" i="1"/>
  <c r="QD58" i="1"/>
  <c r="QD22" i="1"/>
  <c r="QD21" i="1"/>
  <c r="QD25" i="1"/>
  <c r="QD17" i="1"/>
  <c r="QD11" i="1"/>
  <c r="QE57" i="1"/>
  <c r="QE83" i="1"/>
  <c r="QE109" i="1"/>
  <c r="QE178" i="1"/>
  <c r="QE198" i="1"/>
  <c r="QE252" i="1"/>
  <c r="QE306" i="1"/>
  <c r="QE387" i="1"/>
  <c r="QE492" i="1"/>
  <c r="K36" i="2"/>
  <c r="PL59" i="1"/>
  <c r="SY50" i="1"/>
  <c r="PK44" i="1"/>
  <c r="QB41" i="1"/>
  <c r="PM36" i="1"/>
  <c r="GY30" i="1"/>
  <c r="QN24" i="1"/>
  <c r="QQ24" i="1"/>
  <c r="QP24" i="1"/>
  <c r="HA23" i="1"/>
  <c r="SD21" i="1"/>
  <c r="SC21" i="1"/>
  <c r="IG19" i="1"/>
  <c r="GS19" i="1"/>
  <c r="QC19" i="1"/>
  <c r="GV16" i="1"/>
  <c r="QE59" i="1"/>
  <c r="QE118" i="1"/>
  <c r="QE141" i="1"/>
  <c r="QE168" i="1"/>
  <c r="QE230" i="1"/>
  <c r="QE246" i="1"/>
  <c r="QE282" i="1"/>
  <c r="QE335" i="1"/>
  <c r="QE372" i="1"/>
  <c r="QE415" i="1"/>
  <c r="QE478" i="1"/>
  <c r="PU500" i="1"/>
  <c r="OF500" i="1"/>
  <c r="OF503" i="1"/>
  <c r="OF501" i="1"/>
  <c r="G84" i="2"/>
  <c r="G83" i="2"/>
  <c r="OF504" i="1"/>
  <c r="OF499" i="1"/>
  <c r="G85" i="2" s="1"/>
  <c r="OF502" i="1"/>
  <c r="GZ88" i="1"/>
  <c r="GZ62" i="1"/>
  <c r="GZ121" i="1"/>
  <c r="GZ103" i="1"/>
  <c r="GZ98" i="1"/>
  <c r="GZ137" i="1"/>
  <c r="GZ139" i="1"/>
  <c r="GZ166" i="1"/>
  <c r="GZ164" i="1"/>
  <c r="GZ180" i="1"/>
  <c r="GZ190" i="1"/>
  <c r="GZ183" i="1"/>
  <c r="GZ235" i="1"/>
  <c r="GZ242" i="1"/>
  <c r="GZ228" i="1"/>
  <c r="GZ251" i="1"/>
  <c r="GZ311" i="1"/>
  <c r="GZ345" i="1"/>
  <c r="GZ391" i="1"/>
  <c r="GZ418" i="1"/>
  <c r="GZ450" i="1"/>
  <c r="GZ478" i="1"/>
  <c r="GY59" i="1"/>
  <c r="GY55" i="1"/>
  <c r="GY56" i="1"/>
  <c r="GY67" i="1"/>
  <c r="QS64" i="1"/>
  <c r="QS67" i="1"/>
  <c r="GY76" i="1"/>
  <c r="GY99" i="1"/>
  <c r="GY113" i="1"/>
  <c r="QS120" i="1"/>
  <c r="GY137" i="1"/>
  <c r="QS126" i="1"/>
  <c r="GY148" i="1"/>
  <c r="QS137" i="1"/>
  <c r="GY177" i="1"/>
  <c r="QS153" i="1"/>
  <c r="GY165" i="1"/>
  <c r="QS170" i="1"/>
  <c r="GY191" i="1"/>
  <c r="QS196" i="1"/>
  <c r="GY213" i="1"/>
  <c r="GY239" i="1"/>
  <c r="QS239" i="1"/>
  <c r="QS231" i="1"/>
  <c r="QS248" i="1"/>
  <c r="QS249" i="1"/>
  <c r="GY253" i="1"/>
  <c r="GY259" i="1"/>
  <c r="GY272" i="1"/>
  <c r="QS275" i="1"/>
  <c r="QS286" i="1"/>
  <c r="GY290" i="1"/>
  <c r="QS292" i="1"/>
  <c r="QS301" i="1"/>
  <c r="GY315" i="1"/>
  <c r="QS323" i="1"/>
  <c r="GY340" i="1"/>
  <c r="GY365" i="1"/>
  <c r="GY391" i="1"/>
  <c r="QS384" i="1"/>
  <c r="GY450" i="1"/>
  <c r="GY458" i="1"/>
  <c r="QO58" i="1"/>
  <c r="PL54" i="1"/>
  <c r="TE34" i="1"/>
  <c r="GZ23" i="1"/>
  <c r="GU22" i="1"/>
  <c r="QI494" i="1"/>
  <c r="QI489" i="1"/>
  <c r="QI491" i="1"/>
  <c r="QI487" i="1"/>
  <c r="QI484" i="1"/>
  <c r="QI480" i="1"/>
  <c r="QI479" i="1"/>
  <c r="QI477" i="1"/>
  <c r="QI465" i="1"/>
  <c r="QI456" i="1"/>
  <c r="QI459" i="1"/>
  <c r="QI451" i="1"/>
  <c r="QI448" i="1"/>
  <c r="QI446" i="1"/>
  <c r="QI444" i="1"/>
  <c r="QI437" i="1"/>
  <c r="QI424" i="1"/>
  <c r="QI421" i="1"/>
  <c r="QI416" i="1"/>
  <c r="QI407" i="1"/>
  <c r="QI414" i="1"/>
  <c r="QI402" i="1"/>
  <c r="QI406" i="1"/>
  <c r="QI381" i="1"/>
  <c r="QI380" i="1"/>
  <c r="QI371" i="1"/>
  <c r="QI361" i="1"/>
  <c r="QI368" i="1"/>
  <c r="QI352" i="1"/>
  <c r="QI339" i="1"/>
  <c r="QI344" i="1"/>
  <c r="QI326" i="1"/>
  <c r="QI333" i="1"/>
  <c r="QI330" i="1"/>
  <c r="QI327" i="1"/>
  <c r="QI323" i="1"/>
  <c r="QI309" i="1"/>
  <c r="QI318" i="1"/>
  <c r="QI308" i="1"/>
  <c r="QI320" i="1"/>
  <c r="QI301" i="1"/>
  <c r="QI290" i="1"/>
  <c r="QI278" i="1"/>
  <c r="QI289" i="1"/>
  <c r="QI287" i="1"/>
  <c r="QI258" i="1"/>
  <c r="QI270" i="1"/>
  <c r="QI266" i="1"/>
  <c r="QI257" i="1"/>
  <c r="QI262" i="1"/>
  <c r="QI249" i="1"/>
  <c r="QI248" i="1"/>
  <c r="QI245" i="1"/>
  <c r="QI214" i="1"/>
  <c r="QI222" i="1"/>
  <c r="QI213" i="1"/>
  <c r="QI219" i="1"/>
  <c r="QI237" i="1"/>
  <c r="QI221" i="1"/>
  <c r="QI188" i="1"/>
  <c r="QI202" i="1"/>
  <c r="QI190" i="1"/>
  <c r="QI201" i="1"/>
  <c r="QI189" i="1"/>
  <c r="QI161" i="1"/>
  <c r="QI153" i="1"/>
  <c r="QI174" i="1"/>
  <c r="QI158" i="1"/>
  <c r="QI171" i="1"/>
  <c r="QI165" i="1"/>
  <c r="QI138" i="1"/>
  <c r="QI130" i="1"/>
  <c r="QI121" i="1"/>
  <c r="QI147" i="1"/>
  <c r="QI125" i="1"/>
  <c r="QI115" i="1"/>
  <c r="QI99" i="1"/>
  <c r="QI91" i="1"/>
  <c r="QI104" i="1"/>
  <c r="QI117" i="1"/>
  <c r="QI114" i="1"/>
  <c r="QI98" i="1"/>
  <c r="QI95" i="1"/>
  <c r="QI65" i="1"/>
  <c r="QI62" i="1"/>
  <c r="QI72" i="1"/>
  <c r="QI76" i="1"/>
  <c r="QI68" i="1"/>
  <c r="QI34" i="1"/>
  <c r="QI55" i="1"/>
  <c r="QI36" i="1"/>
  <c r="QI32" i="1"/>
  <c r="QI19" i="1"/>
  <c r="QI18" i="1"/>
  <c r="QI24" i="1"/>
  <c r="QN15" i="1"/>
  <c r="QQ15" i="1"/>
  <c r="QP15" i="1"/>
  <c r="HL37" i="1"/>
  <c r="HV37" i="1" s="1"/>
  <c r="HL74" i="1"/>
  <c r="HV74" i="1" s="1"/>
  <c r="HL112" i="1"/>
  <c r="HV112" i="1" s="1"/>
  <c r="HL172" i="1"/>
  <c r="HV172" i="1" s="1"/>
  <c r="HL186" i="1"/>
  <c r="HV186" i="1" s="1"/>
  <c r="HL244" i="1"/>
  <c r="HV244" i="1" s="1"/>
  <c r="HL260" i="1"/>
  <c r="HV260" i="1" s="1"/>
  <c r="HL315" i="1"/>
  <c r="HV315" i="1" s="1"/>
  <c r="HL345" i="1"/>
  <c r="HV345" i="1" s="1"/>
  <c r="HL423" i="1"/>
  <c r="HV423" i="1" s="1"/>
  <c r="SM54" i="1"/>
  <c r="TE49" i="1"/>
  <c r="QR44" i="1"/>
  <c r="GU27" i="1"/>
  <c r="QR24" i="1"/>
  <c r="HL20" i="1"/>
  <c r="GY19" i="1"/>
  <c r="HL494" i="1"/>
  <c r="HV494" i="1" s="1"/>
  <c r="HL491" i="1"/>
  <c r="HV491" i="1" s="1"/>
  <c r="HL489" i="1"/>
  <c r="HV489" i="1" s="1"/>
  <c r="HL487" i="1"/>
  <c r="HV487" i="1" s="1"/>
  <c r="HL484" i="1"/>
  <c r="HV484" i="1" s="1"/>
  <c r="HL479" i="1"/>
  <c r="HV479" i="1" s="1"/>
  <c r="HL480" i="1"/>
  <c r="HV480" i="1" s="1"/>
  <c r="HL465" i="1"/>
  <c r="HV465" i="1" s="1"/>
  <c r="HL477" i="1"/>
  <c r="HV477" i="1" s="1"/>
  <c r="HL459" i="1"/>
  <c r="HV459" i="1" s="1"/>
  <c r="HL451" i="1"/>
  <c r="HV451" i="1" s="1"/>
  <c r="HL456" i="1"/>
  <c r="HV456" i="1" s="1"/>
  <c r="HL444" i="1"/>
  <c r="HV444" i="1" s="1"/>
  <c r="HL446" i="1"/>
  <c r="HV446" i="1" s="1"/>
  <c r="HL448" i="1"/>
  <c r="HV448" i="1" s="1"/>
  <c r="HL437" i="1"/>
  <c r="HV437" i="1" s="1"/>
  <c r="HL424" i="1"/>
  <c r="HV424" i="1" s="1"/>
  <c r="HL421" i="1"/>
  <c r="HV421" i="1" s="1"/>
  <c r="HL414" i="1"/>
  <c r="HV414" i="1" s="1"/>
  <c r="HL416" i="1"/>
  <c r="HV416" i="1" s="1"/>
  <c r="HL407" i="1"/>
  <c r="HV407" i="1" s="1"/>
  <c r="HL406" i="1"/>
  <c r="HV406" i="1" s="1"/>
  <c r="HL402" i="1"/>
  <c r="HV402" i="1" s="1"/>
  <c r="HL361" i="1"/>
  <c r="HV361" i="1" s="1"/>
  <c r="HL381" i="1"/>
  <c r="HV381" i="1" s="1"/>
  <c r="HL368" i="1"/>
  <c r="HV368" i="1" s="1"/>
  <c r="HL380" i="1"/>
  <c r="HV380" i="1" s="1"/>
  <c r="HL371" i="1"/>
  <c r="HV371" i="1" s="1"/>
  <c r="HL344" i="1"/>
  <c r="HV344" i="1" s="1"/>
  <c r="HL352" i="1"/>
  <c r="HV352" i="1" s="1"/>
  <c r="HL339" i="1"/>
  <c r="HV339" i="1" s="1"/>
  <c r="HL333" i="1"/>
  <c r="HV333" i="1" s="1"/>
  <c r="HL330" i="1"/>
  <c r="HV330" i="1" s="1"/>
  <c r="HL327" i="1"/>
  <c r="HV327" i="1" s="1"/>
  <c r="HL326" i="1"/>
  <c r="HV326" i="1" s="1"/>
  <c r="HL323" i="1"/>
  <c r="HV323" i="1" s="1"/>
  <c r="HL318" i="1"/>
  <c r="HV318" i="1" s="1"/>
  <c r="HL308" i="1"/>
  <c r="HV308" i="1" s="1"/>
  <c r="HL320" i="1"/>
  <c r="HV320" i="1" s="1"/>
  <c r="HL309" i="1"/>
  <c r="HV309" i="1" s="1"/>
  <c r="HL301" i="1"/>
  <c r="HV301" i="1" s="1"/>
  <c r="HL290" i="1"/>
  <c r="HV290" i="1" s="1"/>
  <c r="HL289" i="1"/>
  <c r="HV289" i="1" s="1"/>
  <c r="HL287" i="1"/>
  <c r="HV287" i="1" s="1"/>
  <c r="HL278" i="1"/>
  <c r="HV278" i="1" s="1"/>
  <c r="HL270" i="1"/>
  <c r="HV270" i="1" s="1"/>
  <c r="HL266" i="1"/>
  <c r="HV266" i="1" s="1"/>
  <c r="HL257" i="1"/>
  <c r="HV257" i="1" s="1"/>
  <c r="HL262" i="1"/>
  <c r="HV262" i="1" s="1"/>
  <c r="HL248" i="1"/>
  <c r="HV248" i="1" s="1"/>
  <c r="HL245" i="1"/>
  <c r="HV245" i="1" s="1"/>
  <c r="HL258" i="1"/>
  <c r="HV258" i="1" s="1"/>
  <c r="HL249" i="1"/>
  <c r="HV249" i="1" s="1"/>
  <c r="HL222" i="1"/>
  <c r="HV222" i="1" s="1"/>
  <c r="HL213" i="1"/>
  <c r="HV213" i="1" s="1"/>
  <c r="HL219" i="1"/>
  <c r="HV219" i="1" s="1"/>
  <c r="HL237" i="1"/>
  <c r="HV237" i="1" s="1"/>
  <c r="HL221" i="1"/>
  <c r="HV221" i="1" s="1"/>
  <c r="HL214" i="1"/>
  <c r="HV214" i="1" s="1"/>
  <c r="HL202" i="1"/>
  <c r="HV202" i="1" s="1"/>
  <c r="HL190" i="1"/>
  <c r="HV190" i="1" s="1"/>
  <c r="HL201" i="1"/>
  <c r="HV201" i="1" s="1"/>
  <c r="HL189" i="1"/>
  <c r="HV189" i="1" s="1"/>
  <c r="HL188" i="1"/>
  <c r="HV188" i="1" s="1"/>
  <c r="HL174" i="1"/>
  <c r="HV174" i="1" s="1"/>
  <c r="HL158" i="1"/>
  <c r="HV158" i="1" s="1"/>
  <c r="HL171" i="1"/>
  <c r="HV171" i="1" s="1"/>
  <c r="HL165" i="1"/>
  <c r="HV165" i="1" s="1"/>
  <c r="HL161" i="1"/>
  <c r="HV161" i="1" s="1"/>
  <c r="HL153" i="1"/>
  <c r="HV153" i="1" s="1"/>
  <c r="HL121" i="1"/>
  <c r="HV121" i="1" s="1"/>
  <c r="HL147" i="1"/>
  <c r="HV147" i="1" s="1"/>
  <c r="HL125" i="1"/>
  <c r="HV125" i="1" s="1"/>
  <c r="HL138" i="1"/>
  <c r="HV138" i="1" s="1"/>
  <c r="HL130" i="1"/>
  <c r="HV130" i="1" s="1"/>
  <c r="HL115" i="1"/>
  <c r="HV115" i="1" s="1"/>
  <c r="HL99" i="1"/>
  <c r="HV99" i="1" s="1"/>
  <c r="HL91" i="1"/>
  <c r="HV91" i="1" s="1"/>
  <c r="HL104" i="1"/>
  <c r="HV104" i="1" s="1"/>
  <c r="HL117" i="1"/>
  <c r="HV117" i="1" s="1"/>
  <c r="HL114" i="1"/>
  <c r="HV114" i="1" s="1"/>
  <c r="HL98" i="1"/>
  <c r="HV98" i="1" s="1"/>
  <c r="HL95" i="1"/>
  <c r="HV95" i="1" s="1"/>
  <c r="HL72" i="1"/>
  <c r="HL76" i="1"/>
  <c r="HV76" i="1" s="1"/>
  <c r="HL68" i="1"/>
  <c r="HV68" i="1" s="1"/>
  <c r="HL65" i="1"/>
  <c r="HV65" i="1" s="1"/>
  <c r="HL62" i="1"/>
  <c r="HV62" i="1" s="1"/>
  <c r="HL32" i="1"/>
  <c r="HV32" i="1" s="1"/>
  <c r="HL34" i="1"/>
  <c r="HV34" i="1" s="1"/>
  <c r="HL55" i="1"/>
  <c r="HV55" i="1" s="1"/>
  <c r="HL36" i="1"/>
  <c r="HV36" i="1" s="1"/>
  <c r="QB18" i="1"/>
  <c r="HL24" i="1"/>
  <c r="HV24" i="1" s="1"/>
  <c r="IF18" i="1"/>
  <c r="GR18" i="1"/>
  <c r="HL19" i="1"/>
  <c r="HL18" i="1"/>
  <c r="HV18" i="1" s="1"/>
  <c r="HA17" i="1"/>
  <c r="SF11" i="1"/>
  <c r="RR504" i="1"/>
  <c r="RR503" i="1"/>
  <c r="RR499" i="1"/>
  <c r="RR502" i="1"/>
  <c r="RR501" i="1"/>
  <c r="RR500" i="1"/>
  <c r="PI9" i="1"/>
  <c r="GL503" i="1"/>
  <c r="SB38" i="1"/>
  <c r="SD38" i="1"/>
  <c r="SD86" i="1"/>
  <c r="SC81" i="1"/>
  <c r="SD82" i="1"/>
  <c r="SC110" i="1"/>
  <c r="SB135" i="1"/>
  <c r="SD126" i="1"/>
  <c r="SB213" i="1"/>
  <c r="SD223" i="1"/>
  <c r="SC223" i="1"/>
  <c r="SC278" i="1"/>
  <c r="SD292" i="1"/>
  <c r="SC296" i="1"/>
  <c r="SB321" i="1"/>
  <c r="SC318" i="1"/>
  <c r="SC330" i="1"/>
  <c r="SC343" i="1"/>
  <c r="SC360" i="1"/>
  <c r="SD360" i="1"/>
  <c r="SD424" i="1"/>
  <c r="SC422" i="1"/>
  <c r="SB422" i="1"/>
  <c r="SD437" i="1"/>
  <c r="SE437" i="1"/>
  <c r="SD446" i="1"/>
  <c r="SB446" i="1"/>
  <c r="QO59" i="1"/>
  <c r="PL57" i="1"/>
  <c r="PH50" i="1"/>
  <c r="SM46" i="1"/>
  <c r="PH27" i="1"/>
  <c r="QR21" i="1"/>
  <c r="QC20" i="1"/>
  <c r="GX19" i="1"/>
  <c r="GY18" i="1"/>
  <c r="PK14" i="1"/>
  <c r="GX13" i="1"/>
  <c r="GZ11" i="1"/>
  <c r="GW37" i="1"/>
  <c r="GW119" i="1"/>
  <c r="GW96" i="1"/>
  <c r="GW125" i="1"/>
  <c r="GW147" i="1"/>
  <c r="GW170" i="1"/>
  <c r="GW184" i="1"/>
  <c r="GW229" i="1"/>
  <c r="GW258" i="1"/>
  <c r="GW260" i="1"/>
  <c r="GW298" i="1"/>
  <c r="GW291" i="1"/>
  <c r="GW347" i="1"/>
  <c r="GW397" i="1"/>
  <c r="GW419" i="1"/>
  <c r="GW445" i="1"/>
  <c r="GW453" i="1"/>
  <c r="GW490" i="1"/>
  <c r="SD51" i="1"/>
  <c r="SM43" i="1"/>
  <c r="PM42" i="1"/>
  <c r="SM39" i="1"/>
  <c r="PK35" i="1"/>
  <c r="GU29" i="1"/>
  <c r="HA27" i="1"/>
  <c r="IG21" i="1"/>
  <c r="QE460" i="1"/>
  <c r="QE449" i="1"/>
  <c r="QE453" i="1"/>
  <c r="QE442" i="1"/>
  <c r="QE435" i="1"/>
  <c r="QE436" i="1"/>
  <c r="QE422" i="1"/>
  <c r="QE423" i="1"/>
  <c r="QE410" i="1"/>
  <c r="QE403" i="1"/>
  <c r="QE390" i="1"/>
  <c r="QE383" i="1"/>
  <c r="QE385" i="1"/>
  <c r="QE379" i="1"/>
  <c r="QE369" i="1"/>
  <c r="QE345" i="1"/>
  <c r="QE356" i="1"/>
  <c r="QE324" i="1"/>
  <c r="QE329" i="1"/>
  <c r="QE334" i="1"/>
  <c r="QE331" i="1"/>
  <c r="QE316" i="1"/>
  <c r="QE315" i="1"/>
  <c r="QE305" i="1"/>
  <c r="QE311" i="1"/>
  <c r="QE294" i="1"/>
  <c r="QE291" i="1"/>
  <c r="QE285" i="1"/>
  <c r="QE277" i="1"/>
  <c r="QE279" i="1"/>
  <c r="QE286" i="1"/>
  <c r="QE269" i="1"/>
  <c r="QE265" i="1"/>
  <c r="QE247" i="1"/>
  <c r="QE244" i="1"/>
  <c r="QE260" i="1"/>
  <c r="QE227" i="1"/>
  <c r="QE210" i="1"/>
  <c r="QE241" i="1"/>
  <c r="QE224" i="1"/>
  <c r="QE242" i="1"/>
  <c r="QE234" i="1"/>
  <c r="QE236" i="1"/>
  <c r="QE217" i="1"/>
  <c r="QE204" i="1"/>
  <c r="QE187" i="1"/>
  <c r="QE186" i="1"/>
  <c r="QE199" i="1"/>
  <c r="QE205" i="1"/>
  <c r="QE180" i="1"/>
  <c r="QE185" i="1"/>
  <c r="QE163" i="1"/>
  <c r="QE170" i="1"/>
  <c r="QE154" i="1"/>
  <c r="QE172" i="1"/>
  <c r="QE169" i="1"/>
  <c r="QE150" i="1"/>
  <c r="QE123" i="1"/>
  <c r="QE127" i="1"/>
  <c r="QE148" i="1"/>
  <c r="QE137" i="1"/>
  <c r="QE129" i="1"/>
  <c r="QE112" i="1"/>
  <c r="QE101" i="1"/>
  <c r="QE100" i="1"/>
  <c r="QE92" i="1"/>
  <c r="QE119" i="1"/>
  <c r="QE102" i="1"/>
  <c r="QE107" i="1"/>
  <c r="QE85" i="1"/>
  <c r="QE77" i="1"/>
  <c r="QE74" i="1"/>
  <c r="QE87" i="1"/>
  <c r="QE63" i="1"/>
  <c r="QE70" i="1"/>
  <c r="QE75" i="1"/>
  <c r="QE43" i="1"/>
  <c r="QE56" i="1"/>
  <c r="QE45" i="1"/>
  <c r="QE37" i="1"/>
  <c r="QE42" i="1"/>
  <c r="QE27" i="1"/>
  <c r="QE26" i="1"/>
  <c r="QE20" i="1"/>
  <c r="QE13" i="1"/>
  <c r="QE31" i="1"/>
  <c r="IF9" i="1"/>
  <c r="QQ59" i="1"/>
  <c r="QP59" i="1"/>
  <c r="QN59" i="1"/>
  <c r="GV56" i="1"/>
  <c r="GV36" i="1"/>
  <c r="GV39" i="1"/>
  <c r="GV73" i="1"/>
  <c r="QQ62" i="1"/>
  <c r="QP62" i="1"/>
  <c r="QN62" i="1"/>
  <c r="GV108" i="1"/>
  <c r="QQ116" i="1"/>
  <c r="QP116" i="1"/>
  <c r="QN116" i="1"/>
  <c r="GV99" i="1"/>
  <c r="GV144" i="1"/>
  <c r="GV150" i="1"/>
  <c r="GV154" i="1"/>
  <c r="GV152" i="1"/>
  <c r="QP170" i="1"/>
  <c r="QN170" i="1"/>
  <c r="QQ170" i="1"/>
  <c r="QN160" i="1"/>
  <c r="QQ160" i="1"/>
  <c r="QP160" i="1"/>
  <c r="QQ155" i="1"/>
  <c r="QP155" i="1"/>
  <c r="QN155" i="1"/>
  <c r="GV186" i="1"/>
  <c r="GV184" i="1"/>
  <c r="GV195" i="1"/>
  <c r="QN195" i="1"/>
  <c r="QQ195" i="1"/>
  <c r="QP195" i="1"/>
  <c r="GV223" i="1"/>
  <c r="QQ214" i="1"/>
  <c r="QP214" i="1"/>
  <c r="QN214" i="1"/>
  <c r="QP218" i="1"/>
  <c r="QN218" i="1"/>
  <c r="QQ218" i="1"/>
  <c r="QN215" i="1"/>
  <c r="QQ215" i="1"/>
  <c r="QP215" i="1"/>
  <c r="GV255" i="1"/>
  <c r="QP255" i="1"/>
  <c r="QN255" i="1"/>
  <c r="QQ255" i="1"/>
  <c r="GV254" i="1"/>
  <c r="GV263" i="1"/>
  <c r="GV291" i="1"/>
  <c r="GV306" i="1"/>
  <c r="GV292" i="1"/>
  <c r="GV327" i="1"/>
  <c r="QQ355" i="1"/>
  <c r="QP355" i="1"/>
  <c r="QN355" i="1"/>
  <c r="GV342" i="1"/>
  <c r="GV346" i="1"/>
  <c r="QN360" i="1"/>
  <c r="QQ360" i="1"/>
  <c r="QP360" i="1"/>
  <c r="GV419" i="1"/>
  <c r="QN422" i="1"/>
  <c r="QQ422" i="1"/>
  <c r="QP422" i="1"/>
  <c r="GV480" i="1"/>
  <c r="GV486" i="1"/>
  <c r="QF492" i="1"/>
  <c r="QF482" i="1"/>
  <c r="QF458" i="1"/>
  <c r="QF433" i="1"/>
  <c r="QF419" i="1"/>
  <c r="QF418" i="1"/>
  <c r="QF411" i="1"/>
  <c r="QF387" i="1"/>
  <c r="QF392" i="1"/>
  <c r="QF360" i="1"/>
  <c r="QF365" i="1"/>
  <c r="QF364" i="1"/>
  <c r="QF354" i="1"/>
  <c r="QF322" i="1"/>
  <c r="QF338" i="1"/>
  <c r="QF310" i="1"/>
  <c r="QF306" i="1"/>
  <c r="QF295" i="1"/>
  <c r="QF300" i="1"/>
  <c r="QF274" i="1"/>
  <c r="QF276" i="1"/>
  <c r="QF280" i="1"/>
  <c r="QF259" i="1"/>
  <c r="QF271" i="1"/>
  <c r="QF252" i="1"/>
  <c r="QF232" i="1"/>
  <c r="QF240" i="1"/>
  <c r="QF231" i="1"/>
  <c r="QF223" i="1"/>
  <c r="QF228" i="1"/>
  <c r="QF211" i="1"/>
  <c r="QF225" i="1"/>
  <c r="QF181" i="1"/>
  <c r="QF209" i="1"/>
  <c r="QF203" i="1"/>
  <c r="QF194" i="1"/>
  <c r="QF198" i="1"/>
  <c r="QF152" i="1"/>
  <c r="QF157" i="1"/>
  <c r="QF178" i="1"/>
  <c r="QF175" i="1"/>
  <c r="QF155" i="1"/>
  <c r="QF144" i="1"/>
  <c r="QF143" i="1"/>
  <c r="QF135" i="1"/>
  <c r="QF140" i="1"/>
  <c r="QF124" i="1"/>
  <c r="QF134" i="1"/>
  <c r="QF109" i="1"/>
  <c r="QF106" i="1"/>
  <c r="QF89" i="1"/>
  <c r="QF94" i="1"/>
  <c r="QF71" i="1"/>
  <c r="QF84" i="1"/>
  <c r="QF81" i="1"/>
  <c r="QF83" i="1"/>
  <c r="QF64" i="1"/>
  <c r="QF69" i="1"/>
  <c r="QF53" i="1"/>
  <c r="QF50" i="1"/>
  <c r="QF47" i="1"/>
  <c r="QF39" i="1"/>
  <c r="QF52" i="1"/>
  <c r="QF57" i="1"/>
  <c r="QF49" i="1"/>
  <c r="QF38" i="1"/>
  <c r="QF15" i="1"/>
  <c r="QF14" i="1"/>
  <c r="QF12" i="1"/>
  <c r="QF10" i="1"/>
  <c r="OZ501" i="1"/>
  <c r="PU501" i="1"/>
  <c r="QR57" i="1"/>
  <c r="QN51" i="1"/>
  <c r="QQ51" i="1"/>
  <c r="QP51" i="1"/>
  <c r="SY47" i="1"/>
  <c r="SF40" i="1"/>
  <c r="PH37" i="1"/>
  <c r="PH31" i="1"/>
  <c r="PM30" i="1"/>
  <c r="GW28" i="1"/>
  <c r="QB27" i="1"/>
  <c r="IF27" i="1"/>
  <c r="GR27" i="1"/>
  <c r="QB13" i="1"/>
  <c r="GI504" i="1"/>
  <c r="GI503" i="1"/>
  <c r="GI502" i="1"/>
  <c r="GI501" i="1"/>
  <c r="HM488" i="1"/>
  <c r="HW488" i="1" s="1"/>
  <c r="HM483" i="1"/>
  <c r="HW483" i="1" s="1"/>
  <c r="HM485" i="1"/>
  <c r="HW485" i="1" s="1"/>
  <c r="HM481" i="1"/>
  <c r="HW481" i="1" s="1"/>
  <c r="HM478" i="1"/>
  <c r="HW478" i="1" s="1"/>
  <c r="HM457" i="1"/>
  <c r="HW457" i="1" s="1"/>
  <c r="HM455" i="1"/>
  <c r="HW455" i="1" s="1"/>
  <c r="HM445" i="1"/>
  <c r="HW445" i="1" s="1"/>
  <c r="HM447" i="1"/>
  <c r="HW447" i="1" s="1"/>
  <c r="HM441" i="1"/>
  <c r="HW441" i="1" s="1"/>
  <c r="HM439" i="1"/>
  <c r="HW439" i="1" s="1"/>
  <c r="HM415" i="1"/>
  <c r="HW415" i="1" s="1"/>
  <c r="HM420" i="1"/>
  <c r="HW420" i="1" s="1"/>
  <c r="HM412" i="1"/>
  <c r="HW412" i="1" s="1"/>
  <c r="HM409" i="1"/>
  <c r="HW409" i="1" s="1"/>
  <c r="HM397" i="1"/>
  <c r="HW397" i="1" s="1"/>
  <c r="HM396" i="1"/>
  <c r="HW396" i="1" s="1"/>
  <c r="HM384" i="1"/>
  <c r="HW384" i="1" s="1"/>
  <c r="HM391" i="1"/>
  <c r="HW391" i="1" s="1"/>
  <c r="HM372" i="1"/>
  <c r="HW372" i="1" s="1"/>
  <c r="HM363" i="1"/>
  <c r="HW363" i="1" s="1"/>
  <c r="HM367" i="1"/>
  <c r="HW367" i="1" s="1"/>
  <c r="HM342" i="1"/>
  <c r="HW342" i="1" s="1"/>
  <c r="HM347" i="1"/>
  <c r="HW347" i="1" s="1"/>
  <c r="HM359" i="1"/>
  <c r="HW359" i="1" s="1"/>
  <c r="HM343" i="1"/>
  <c r="HW343" i="1" s="1"/>
  <c r="HM348" i="1"/>
  <c r="HW348" i="1" s="1"/>
  <c r="HM340" i="1"/>
  <c r="HW340" i="1" s="1"/>
  <c r="HM335" i="1"/>
  <c r="HW335" i="1" s="1"/>
  <c r="HM332" i="1"/>
  <c r="HW332" i="1" s="1"/>
  <c r="HM328" i="1"/>
  <c r="HW328" i="1" s="1"/>
  <c r="HM312" i="1"/>
  <c r="HW312" i="1" s="1"/>
  <c r="HM296" i="1"/>
  <c r="HW296" i="1" s="1"/>
  <c r="HM293" i="1"/>
  <c r="HW293" i="1" s="1"/>
  <c r="HM297" i="1"/>
  <c r="HW297" i="1" s="1"/>
  <c r="HM304" i="1"/>
  <c r="HW304" i="1" s="1"/>
  <c r="HM282" i="1"/>
  <c r="HW282" i="1" s="1"/>
  <c r="QC282" i="1"/>
  <c r="HM281" i="1"/>
  <c r="HW281" i="1" s="1"/>
  <c r="HM256" i="1"/>
  <c r="HW256" i="1" s="1"/>
  <c r="HM268" i="1"/>
  <c r="HW268" i="1" s="1"/>
  <c r="HM273" i="1"/>
  <c r="HW273" i="1" s="1"/>
  <c r="QC251" i="1"/>
  <c r="QC261" i="1"/>
  <c r="HM250" i="1"/>
  <c r="HW250" i="1" s="1"/>
  <c r="HM255" i="1"/>
  <c r="HW255" i="1" s="1"/>
  <c r="HM254" i="1"/>
  <c r="HW254" i="1" s="1"/>
  <c r="HM246" i="1"/>
  <c r="HW246" i="1" s="1"/>
  <c r="QC244" i="1"/>
  <c r="HM251" i="1"/>
  <c r="HW251" i="1" s="1"/>
  <c r="HM235" i="1"/>
  <c r="HW235" i="1" s="1"/>
  <c r="HM215" i="1"/>
  <c r="HW215" i="1" s="1"/>
  <c r="HM229" i="1"/>
  <c r="HW229" i="1" s="1"/>
  <c r="HM226" i="1"/>
  <c r="HW226" i="1" s="1"/>
  <c r="QC237" i="1"/>
  <c r="HM220" i="1"/>
  <c r="HW220" i="1" s="1"/>
  <c r="HM233" i="1"/>
  <c r="HW233" i="1" s="1"/>
  <c r="HM230" i="1"/>
  <c r="HW230" i="1" s="1"/>
  <c r="QC211" i="1"/>
  <c r="HM182" i="1"/>
  <c r="HW182" i="1" s="1"/>
  <c r="HM195" i="1"/>
  <c r="HW195" i="1" s="1"/>
  <c r="HM184" i="1"/>
  <c r="HW184" i="1" s="1"/>
  <c r="HM206" i="1"/>
  <c r="HW206" i="1" s="1"/>
  <c r="IG209" i="1"/>
  <c r="QC201" i="1"/>
  <c r="QC192" i="1"/>
  <c r="QC184" i="1"/>
  <c r="HM183" i="1"/>
  <c r="HW183" i="1" s="1"/>
  <c r="HM196" i="1"/>
  <c r="HW196" i="1" s="1"/>
  <c r="GS209" i="1"/>
  <c r="HM176" i="1"/>
  <c r="HW176" i="1" s="1"/>
  <c r="HM168" i="1"/>
  <c r="HW168" i="1" s="1"/>
  <c r="HM162" i="1"/>
  <c r="HW162" i="1" s="1"/>
  <c r="HM159" i="1"/>
  <c r="HW159" i="1" s="1"/>
  <c r="HM166" i="1"/>
  <c r="HW166" i="1" s="1"/>
  <c r="HM151" i="1"/>
  <c r="HW151" i="1" s="1"/>
  <c r="HM136" i="1"/>
  <c r="HW136" i="1" s="1"/>
  <c r="HM128" i="1"/>
  <c r="HW128" i="1" s="1"/>
  <c r="HM149" i="1"/>
  <c r="HW149" i="1" s="1"/>
  <c r="HM141" i="1"/>
  <c r="HW141" i="1" s="1"/>
  <c r="HM122" i="1"/>
  <c r="HW122" i="1" s="1"/>
  <c r="HM96" i="1"/>
  <c r="HW96" i="1" s="1"/>
  <c r="HM90" i="1"/>
  <c r="HW90" i="1" s="1"/>
  <c r="HM116" i="1"/>
  <c r="HW116" i="1" s="1"/>
  <c r="HM113" i="1"/>
  <c r="HW113" i="1" s="1"/>
  <c r="HM105" i="1"/>
  <c r="HW105" i="1" s="1"/>
  <c r="HM97" i="1"/>
  <c r="HW97" i="1" s="1"/>
  <c r="HM118" i="1"/>
  <c r="HW118" i="1" s="1"/>
  <c r="HM110" i="1"/>
  <c r="HW110" i="1" s="1"/>
  <c r="HM61" i="1"/>
  <c r="HW61" i="1" s="1"/>
  <c r="HM66" i="1"/>
  <c r="HW66" i="1" s="1"/>
  <c r="HM79" i="1"/>
  <c r="HW79" i="1" s="1"/>
  <c r="HM73" i="1"/>
  <c r="HW73" i="1" s="1"/>
  <c r="HM86" i="1"/>
  <c r="HW86" i="1" s="1"/>
  <c r="QC81" i="1"/>
  <c r="HM67" i="1"/>
  <c r="HW67" i="1" s="1"/>
  <c r="QC86" i="1"/>
  <c r="QC78" i="1"/>
  <c r="QC70" i="1"/>
  <c r="QC36" i="1"/>
  <c r="HM59" i="1"/>
  <c r="QC57" i="1"/>
  <c r="HM51" i="1"/>
  <c r="HW51" i="1" s="1"/>
  <c r="QC49" i="1"/>
  <c r="HM35" i="1"/>
  <c r="HW35" i="1" s="1"/>
  <c r="QC62" i="1"/>
  <c r="HM44" i="1"/>
  <c r="HW44" i="1" s="1"/>
  <c r="HM33" i="1"/>
  <c r="HW33" i="1" s="1"/>
  <c r="HM29" i="1"/>
  <c r="HW29" i="1" s="1"/>
  <c r="QC9" i="1"/>
  <c r="HM30" i="1"/>
  <c r="HW30" i="1" s="1"/>
  <c r="HM23" i="1"/>
  <c r="HW23" i="1" s="1"/>
  <c r="HM28" i="1"/>
  <c r="HW28" i="1" s="1"/>
  <c r="IG9" i="1"/>
  <c r="GS9" i="1"/>
  <c r="HM9" i="1"/>
  <c r="HW9" i="1" s="1"/>
  <c r="HM16" i="1"/>
  <c r="HW16" i="1" s="1"/>
  <c r="GU43" i="1"/>
  <c r="GU39" i="1"/>
  <c r="GU71" i="1"/>
  <c r="GU106" i="1"/>
  <c r="GU94" i="1"/>
  <c r="GU97" i="1"/>
  <c r="GU141" i="1"/>
  <c r="GU136" i="1"/>
  <c r="GU122" i="1"/>
  <c r="GU146" i="1"/>
  <c r="GU169" i="1"/>
  <c r="GU204" i="1"/>
  <c r="GU243" i="1"/>
  <c r="GU256" i="1"/>
  <c r="GU289" i="1"/>
  <c r="GU294" i="1"/>
  <c r="GU333" i="1"/>
  <c r="GU345" i="1"/>
  <c r="GU405" i="1"/>
  <c r="GU410" i="1"/>
  <c r="GU421" i="1"/>
  <c r="GU435" i="1"/>
  <c r="GU447" i="1"/>
  <c r="GU481" i="1"/>
  <c r="GU483" i="1"/>
  <c r="GU489" i="1"/>
  <c r="E38" i="2"/>
  <c r="QD9" i="1"/>
  <c r="QF67" i="1"/>
  <c r="QF97" i="1"/>
  <c r="QF128" i="1"/>
  <c r="QF182" i="1"/>
  <c r="QF233" i="1"/>
  <c r="QF256" i="1"/>
  <c r="QF297" i="1"/>
  <c r="QF348" i="1"/>
  <c r="QF391" i="1"/>
  <c r="QF441" i="1"/>
  <c r="QF485" i="1"/>
  <c r="QD67" i="1"/>
  <c r="QD97" i="1"/>
  <c r="QD149" i="1"/>
  <c r="QD166" i="1"/>
  <c r="QD220" i="1"/>
  <c r="QD268" i="1"/>
  <c r="QD297" i="1"/>
  <c r="QD343" i="1"/>
  <c r="QD363" i="1"/>
  <c r="QD420" i="1"/>
  <c r="QD481" i="1"/>
  <c r="PT502" i="1"/>
  <c r="PH24" i="1"/>
  <c r="SB15" i="1"/>
  <c r="PL17" i="1"/>
  <c r="PI13" i="1"/>
  <c r="IF29" i="1"/>
  <c r="PH13" i="1"/>
  <c r="SM22" i="1"/>
  <c r="SY20" i="1"/>
  <c r="SM15" i="1"/>
  <c r="SD13" i="1"/>
  <c r="PA500" i="1"/>
  <c r="TE28" i="1"/>
  <c r="SF20" i="1"/>
  <c r="OZ502" i="1"/>
  <c r="QH15" i="1"/>
  <c r="QH39" i="1"/>
  <c r="QH81" i="1"/>
  <c r="QH124" i="1"/>
  <c r="QH178" i="1"/>
  <c r="QH211" i="1"/>
  <c r="QH274" i="1"/>
  <c r="QH338" i="1"/>
  <c r="QH419" i="1"/>
  <c r="SF28" i="1"/>
  <c r="PI26" i="1"/>
  <c r="SF19" i="1"/>
  <c r="OD500" i="1"/>
  <c r="SM29" i="1"/>
  <c r="PK25" i="1"/>
  <c r="SM21" i="1"/>
  <c r="TE19" i="1"/>
  <c r="PJ15" i="1"/>
  <c r="QI53" i="1"/>
  <c r="QI84" i="1"/>
  <c r="QI109" i="1"/>
  <c r="QI178" i="1"/>
  <c r="QI194" i="1"/>
  <c r="QI240" i="1"/>
  <c r="QI295" i="1"/>
  <c r="QI364" i="1"/>
  <c r="QI482" i="1"/>
  <c r="PL28" i="1"/>
  <c r="SD22" i="1"/>
  <c r="GV90" i="1"/>
  <c r="PH79" i="1"/>
  <c r="GY54" i="1"/>
  <c r="QQ88" i="1"/>
  <c r="QP88" i="1"/>
  <c r="QN88" i="1"/>
  <c r="QQ77" i="1"/>
  <c r="QP77" i="1"/>
  <c r="QN77" i="1"/>
  <c r="GT59" i="1"/>
  <c r="IG42" i="1"/>
  <c r="GS42" i="1"/>
  <c r="QC42" i="1"/>
  <c r="HA34" i="1"/>
  <c r="PL87" i="1"/>
  <c r="TE59" i="1"/>
  <c r="SM59" i="1"/>
  <c r="SY59" i="1"/>
  <c r="PI57" i="1"/>
  <c r="PJ54" i="1"/>
  <c r="GT52" i="1"/>
  <c r="GS49" i="1"/>
  <c r="GV46" i="1"/>
  <c r="GT44" i="1"/>
  <c r="IF42" i="1"/>
  <c r="GR42" i="1"/>
  <c r="HV42" i="1"/>
  <c r="QB42" i="1"/>
  <c r="HA39" i="1"/>
  <c r="GY37" i="1"/>
  <c r="GU33" i="1"/>
  <c r="TE88" i="1"/>
  <c r="PK82" i="1"/>
  <c r="SM72" i="1"/>
  <c r="IF65" i="1"/>
  <c r="TE62" i="1"/>
  <c r="GW56" i="1"/>
  <c r="QB55" i="1"/>
  <c r="IF55" i="1"/>
  <c r="GR55" i="1"/>
  <c r="QC52" i="1"/>
  <c r="IG52" i="1"/>
  <c r="GS52" i="1"/>
  <c r="HW52" i="1"/>
  <c r="QB47" i="1"/>
  <c r="IF47" i="1"/>
  <c r="GR47" i="1"/>
  <c r="QP45" i="1"/>
  <c r="QN45" i="1"/>
  <c r="QQ45" i="1"/>
  <c r="IF41" i="1"/>
  <c r="GU38" i="1"/>
  <c r="PK32" i="1"/>
  <c r="PK85" i="1"/>
  <c r="IG81" i="1"/>
  <c r="QC53" i="1"/>
  <c r="PK45" i="1"/>
  <c r="QQ42" i="1"/>
  <c r="QP42" i="1"/>
  <c r="QN42" i="1"/>
  <c r="PL86" i="1"/>
  <c r="QS76" i="1"/>
  <c r="QS73" i="1"/>
  <c r="TE61" i="1"/>
  <c r="PK42" i="1"/>
  <c r="PL39" i="1"/>
  <c r="HA38" i="1"/>
  <c r="GR35" i="1"/>
  <c r="PK87" i="1"/>
  <c r="QN63" i="1"/>
  <c r="QQ63" i="1"/>
  <c r="QP63" i="1"/>
  <c r="QS60" i="1"/>
  <c r="GY57" i="1"/>
  <c r="GZ54" i="1"/>
  <c r="GU53" i="1"/>
  <c r="GS45" i="1"/>
  <c r="GU37" i="1"/>
  <c r="GV34" i="1"/>
  <c r="TE48" i="1"/>
  <c r="TE37" i="1"/>
  <c r="GZ31" i="1"/>
  <c r="GZ30" i="1"/>
  <c r="GX22" i="1"/>
  <c r="GU19" i="1"/>
  <c r="GX16" i="1"/>
  <c r="RN502" i="1"/>
  <c r="HL44" i="1"/>
  <c r="HV44" i="1" s="1"/>
  <c r="QB65" i="1"/>
  <c r="HL79" i="1"/>
  <c r="HV79" i="1" s="1"/>
  <c r="HL116" i="1"/>
  <c r="HV116" i="1" s="1"/>
  <c r="HL136" i="1"/>
  <c r="HV136" i="1" s="1"/>
  <c r="HL196" i="1"/>
  <c r="HV196" i="1" s="1"/>
  <c r="HL182" i="1"/>
  <c r="HV182" i="1" s="1"/>
  <c r="HL229" i="1"/>
  <c r="HV229" i="1" s="1"/>
  <c r="HL268" i="1"/>
  <c r="HV268" i="1" s="1"/>
  <c r="GR274" i="1"/>
  <c r="HL296" i="1"/>
  <c r="HV296" i="1" s="1"/>
  <c r="HL328" i="1"/>
  <c r="HV328" i="1" s="1"/>
  <c r="HL348" i="1"/>
  <c r="HV348" i="1" s="1"/>
  <c r="QB402" i="1"/>
  <c r="QB423" i="1"/>
  <c r="HL481" i="1"/>
  <c r="HV481" i="1" s="1"/>
  <c r="QR53" i="1"/>
  <c r="GT42" i="1"/>
  <c r="GT63" i="1"/>
  <c r="QR81" i="1"/>
  <c r="GT67" i="1"/>
  <c r="GT97" i="1"/>
  <c r="QR97" i="1"/>
  <c r="GT144" i="1"/>
  <c r="GT139" i="1"/>
  <c r="GT148" i="1"/>
  <c r="QR168" i="1"/>
  <c r="GT164" i="1"/>
  <c r="QR153" i="1"/>
  <c r="GT192" i="1"/>
  <c r="GT193" i="1"/>
  <c r="GT237" i="1"/>
  <c r="GT235" i="1"/>
  <c r="QR224" i="1"/>
  <c r="QR213" i="1"/>
  <c r="QR254" i="1"/>
  <c r="GT272" i="1"/>
  <c r="GT268" i="1"/>
  <c r="GT275" i="1"/>
  <c r="GT280" i="1"/>
  <c r="QR289" i="1"/>
  <c r="GT284" i="1"/>
  <c r="QR291" i="1"/>
  <c r="QR294" i="1"/>
  <c r="GT298" i="1"/>
  <c r="GT314" i="1"/>
  <c r="GT321" i="1"/>
  <c r="QR315" i="1"/>
  <c r="QR341" i="1"/>
  <c r="GT347" i="1"/>
  <c r="QR347" i="1"/>
  <c r="GT364" i="1"/>
  <c r="GT362" i="1"/>
  <c r="QR382" i="1"/>
  <c r="QR403" i="1"/>
  <c r="GT409" i="1"/>
  <c r="QR419" i="1"/>
  <c r="QR430" i="1"/>
  <c r="GT485" i="1"/>
  <c r="GT491" i="1"/>
  <c r="HA46" i="1"/>
  <c r="HA53" i="1"/>
  <c r="HA69" i="1"/>
  <c r="HA75" i="1"/>
  <c r="HA70" i="1"/>
  <c r="HA92" i="1"/>
  <c r="HA116" i="1"/>
  <c r="HA139" i="1"/>
  <c r="HA134" i="1"/>
  <c r="HA129" i="1"/>
  <c r="HA146" i="1"/>
  <c r="HA158" i="1"/>
  <c r="HA256" i="1"/>
  <c r="HA266" i="1"/>
  <c r="HA277" i="1"/>
  <c r="HA276" i="1"/>
  <c r="HA361" i="1"/>
  <c r="HA380" i="1"/>
  <c r="HA407" i="1"/>
  <c r="HA415" i="1"/>
  <c r="HA433" i="1"/>
  <c r="HA451" i="1"/>
  <c r="GX54" i="1"/>
  <c r="GX67" i="1"/>
  <c r="QO62" i="1"/>
  <c r="GX63" i="1"/>
  <c r="GX118" i="1"/>
  <c r="GX116" i="1"/>
  <c r="GX101" i="1"/>
  <c r="GX96" i="1"/>
  <c r="GX143" i="1"/>
  <c r="GX144" i="1"/>
  <c r="GX172" i="1"/>
  <c r="QO151" i="1"/>
  <c r="QO196" i="1"/>
  <c r="GX197" i="1"/>
  <c r="GX202" i="1"/>
  <c r="GX233" i="1"/>
  <c r="GX221" i="1"/>
  <c r="QO234" i="1"/>
  <c r="GX252" i="1"/>
  <c r="QO257" i="1"/>
  <c r="GX266" i="1"/>
  <c r="GX277" i="1"/>
  <c r="GX293" i="1"/>
  <c r="QO318" i="1"/>
  <c r="QO319" i="1"/>
  <c r="GX329" i="1"/>
  <c r="QO363" i="1"/>
  <c r="GX387" i="1"/>
  <c r="GX408" i="1"/>
  <c r="GX437" i="1"/>
  <c r="GX448" i="1"/>
  <c r="GX458" i="1"/>
  <c r="PL58" i="1"/>
  <c r="SM53" i="1"/>
  <c r="PM46" i="1"/>
  <c r="PL44" i="1"/>
  <c r="SY41" i="1"/>
  <c r="QD30" i="1"/>
  <c r="SC24" i="1"/>
  <c r="IF13" i="1"/>
  <c r="PJ11" i="1"/>
  <c r="QE52" i="1"/>
  <c r="QE81" i="1"/>
  <c r="QE124" i="1"/>
  <c r="QE157" i="1"/>
  <c r="QE225" i="1"/>
  <c r="QE271" i="1"/>
  <c r="QE310" i="1"/>
  <c r="QE392" i="1"/>
  <c r="QS56" i="1"/>
  <c r="SM50" i="1"/>
  <c r="QR41" i="1"/>
  <c r="HA32" i="1"/>
  <c r="QC31" i="1"/>
  <c r="GS31" i="1"/>
  <c r="IG31" i="1"/>
  <c r="GZ26" i="1"/>
  <c r="IG23" i="1"/>
  <c r="GS23" i="1"/>
  <c r="QC23" i="1"/>
  <c r="GU9" i="1"/>
  <c r="GU11" i="1"/>
  <c r="QE67" i="1"/>
  <c r="QE97" i="1"/>
  <c r="QE149" i="1"/>
  <c r="QE176" i="1"/>
  <c r="QE233" i="1"/>
  <c r="QE254" i="1"/>
  <c r="QE304" i="1"/>
  <c r="QE340" i="1"/>
  <c r="QE363" i="1"/>
  <c r="QE420" i="1"/>
  <c r="QE481" i="1"/>
  <c r="GZ44" i="1"/>
  <c r="GZ48" i="1"/>
  <c r="GZ64" i="1"/>
  <c r="GZ96" i="1"/>
  <c r="GZ124" i="1"/>
  <c r="GZ146" i="1"/>
  <c r="GZ204" i="1"/>
  <c r="GZ211" i="1"/>
  <c r="GZ231" i="1"/>
  <c r="GZ280" i="1"/>
  <c r="GZ305" i="1"/>
  <c r="GZ360" i="1"/>
  <c r="GZ362" i="1"/>
  <c r="GZ368" i="1"/>
  <c r="GZ372" i="1"/>
  <c r="GZ402" i="1"/>
  <c r="GZ424" i="1"/>
  <c r="GZ441" i="1"/>
  <c r="GZ459" i="1"/>
  <c r="GZ486" i="1"/>
  <c r="QS38" i="1"/>
  <c r="GY64" i="1"/>
  <c r="GY35" i="1"/>
  <c r="GY38" i="1"/>
  <c r="QS74" i="1"/>
  <c r="GY73" i="1"/>
  <c r="GY102" i="1"/>
  <c r="GY106" i="1"/>
  <c r="QS90" i="1"/>
  <c r="GY143" i="1"/>
  <c r="GY159" i="1"/>
  <c r="QS177" i="1"/>
  <c r="GY170" i="1"/>
  <c r="QS178" i="1"/>
  <c r="GY202" i="1"/>
  <c r="GY203" i="1"/>
  <c r="GY182" i="1"/>
  <c r="GY214" i="1"/>
  <c r="QS233" i="1"/>
  <c r="GY226" i="1"/>
  <c r="QS272" i="1"/>
  <c r="GY281" i="1"/>
  <c r="GY291" i="1"/>
  <c r="GY298" i="1"/>
  <c r="GY301" i="1"/>
  <c r="GY311" i="1"/>
  <c r="QS307" i="1"/>
  <c r="GY326" i="1"/>
  <c r="QS329" i="1"/>
  <c r="QS354" i="1"/>
  <c r="QS348" i="1"/>
  <c r="GY381" i="1"/>
  <c r="GY383" i="1"/>
  <c r="GY398" i="1"/>
  <c r="GY410" i="1"/>
  <c r="GY412" i="1"/>
  <c r="GY422" i="1"/>
  <c r="GY414" i="1"/>
  <c r="GY435" i="1"/>
  <c r="GY444" i="1"/>
  <c r="GY479" i="1"/>
  <c r="QS489" i="1"/>
  <c r="PH57" i="1"/>
  <c r="QN43" i="1"/>
  <c r="QQ43" i="1"/>
  <c r="QP43" i="1"/>
  <c r="SY34" i="1"/>
  <c r="SY31" i="1"/>
  <c r="GV27" i="1"/>
  <c r="GY26" i="1"/>
  <c r="IF23" i="1"/>
  <c r="GR23" i="1"/>
  <c r="QB23" i="1"/>
  <c r="QH460" i="1"/>
  <c r="QH453" i="1"/>
  <c r="QH449" i="1"/>
  <c r="QH442" i="1"/>
  <c r="QH435" i="1"/>
  <c r="QH436" i="1"/>
  <c r="QH423" i="1"/>
  <c r="QH422" i="1"/>
  <c r="QH410" i="1"/>
  <c r="QH403" i="1"/>
  <c r="QH383" i="1"/>
  <c r="QH385" i="1"/>
  <c r="QH390" i="1"/>
  <c r="QH379" i="1"/>
  <c r="QH369" i="1"/>
  <c r="QH356" i="1"/>
  <c r="QH345" i="1"/>
  <c r="QH324" i="1"/>
  <c r="QH329" i="1"/>
  <c r="QH334" i="1"/>
  <c r="QH331" i="1"/>
  <c r="QH316" i="1"/>
  <c r="QH315" i="1"/>
  <c r="QH311" i="1"/>
  <c r="QH294" i="1"/>
  <c r="QH291" i="1"/>
  <c r="QH305" i="1"/>
  <c r="QH279" i="1"/>
  <c r="QH286" i="1"/>
  <c r="QH285" i="1"/>
  <c r="QH277" i="1"/>
  <c r="QH265" i="1"/>
  <c r="QH260" i="1"/>
  <c r="QH269" i="1"/>
  <c r="QH247" i="1"/>
  <c r="QH242" i="1"/>
  <c r="QH234" i="1"/>
  <c r="QH244" i="1"/>
  <c r="QH236" i="1"/>
  <c r="QH217" i="1"/>
  <c r="QH227" i="1"/>
  <c r="QH210" i="1"/>
  <c r="QH241" i="1"/>
  <c r="QH224" i="1"/>
  <c r="QH186" i="1"/>
  <c r="QH199" i="1"/>
  <c r="QH205" i="1"/>
  <c r="QH180" i="1"/>
  <c r="QH185" i="1"/>
  <c r="QH204" i="1"/>
  <c r="QH187" i="1"/>
  <c r="QH170" i="1"/>
  <c r="QH154" i="1"/>
  <c r="QH172" i="1"/>
  <c r="QH169" i="1"/>
  <c r="QH163" i="1"/>
  <c r="QH150" i="1"/>
  <c r="QH127" i="1"/>
  <c r="QH148" i="1"/>
  <c r="QH137" i="1"/>
  <c r="QH129" i="1"/>
  <c r="QH123" i="1"/>
  <c r="QH100" i="1"/>
  <c r="QH92" i="1"/>
  <c r="QH102" i="1"/>
  <c r="QH119" i="1"/>
  <c r="QH107" i="1"/>
  <c r="QH112" i="1"/>
  <c r="QH101" i="1"/>
  <c r="QH70" i="1"/>
  <c r="QH75" i="1"/>
  <c r="QH85" i="1"/>
  <c r="QH77" i="1"/>
  <c r="QH74" i="1"/>
  <c r="QH87" i="1"/>
  <c r="QH45" i="1"/>
  <c r="QH37" i="1"/>
  <c r="QH42" i="1"/>
  <c r="QH31" i="1"/>
  <c r="QH63" i="1"/>
  <c r="QH43" i="1"/>
  <c r="QH56" i="1"/>
  <c r="QH26" i="1"/>
  <c r="QH20" i="1"/>
  <c r="QH13" i="1"/>
  <c r="QH27" i="1"/>
  <c r="HL45" i="1"/>
  <c r="HV45" i="1" s="1"/>
  <c r="HL77" i="1"/>
  <c r="HV77" i="1" s="1"/>
  <c r="HL107" i="1"/>
  <c r="HV107" i="1" s="1"/>
  <c r="HL180" i="1"/>
  <c r="HV180" i="1" s="1"/>
  <c r="HL187" i="1"/>
  <c r="HV187" i="1" s="1"/>
  <c r="HL224" i="1"/>
  <c r="HV224" i="1" s="1"/>
  <c r="HL286" i="1"/>
  <c r="HV286" i="1" s="1"/>
  <c r="HL316" i="1"/>
  <c r="HV316" i="1" s="1"/>
  <c r="HL369" i="1"/>
  <c r="HV369" i="1" s="1"/>
  <c r="HL422" i="1"/>
  <c r="HV422" i="1" s="1"/>
  <c r="QJ493" i="1"/>
  <c r="QJ490" i="1"/>
  <c r="QJ486" i="1"/>
  <c r="QJ463" i="1"/>
  <c r="QJ450" i="1"/>
  <c r="QJ454" i="1"/>
  <c r="QJ443" i="1"/>
  <c r="QJ440" i="1"/>
  <c r="QJ434" i="1"/>
  <c r="QJ438" i="1"/>
  <c r="QJ430" i="1"/>
  <c r="QJ425" i="1"/>
  <c r="QJ417" i="1"/>
  <c r="QJ408" i="1"/>
  <c r="QJ405" i="1"/>
  <c r="QJ404" i="1"/>
  <c r="QJ398" i="1"/>
  <c r="QJ382" i="1"/>
  <c r="QJ366" i="1"/>
  <c r="QJ362" i="1"/>
  <c r="QJ357" i="1"/>
  <c r="QJ346" i="1"/>
  <c r="QJ355" i="1"/>
  <c r="QJ341" i="1"/>
  <c r="QJ325" i="1"/>
  <c r="QJ319" i="1"/>
  <c r="QJ321" i="1"/>
  <c r="QJ314" i="1"/>
  <c r="QJ307" i="1"/>
  <c r="QJ292" i="1"/>
  <c r="QJ299" i="1"/>
  <c r="QJ298" i="1"/>
  <c r="QJ283" i="1"/>
  <c r="QJ284" i="1"/>
  <c r="QJ275" i="1"/>
  <c r="QJ263" i="1"/>
  <c r="QJ272" i="1"/>
  <c r="QJ261" i="1"/>
  <c r="QJ243" i="1"/>
  <c r="QJ253" i="1"/>
  <c r="QJ239" i="1"/>
  <c r="QJ212" i="1"/>
  <c r="QJ218" i="1"/>
  <c r="QJ208" i="1"/>
  <c r="QJ191" i="1"/>
  <c r="QJ193" i="1"/>
  <c r="QJ207" i="1"/>
  <c r="QJ192" i="1"/>
  <c r="QJ197" i="1"/>
  <c r="QJ164" i="1"/>
  <c r="QJ156" i="1"/>
  <c r="QJ177" i="1"/>
  <c r="QJ160" i="1"/>
  <c r="QJ173" i="1"/>
  <c r="QJ179" i="1"/>
  <c r="QJ167" i="1"/>
  <c r="QJ132" i="1"/>
  <c r="QJ145" i="1"/>
  <c r="QJ142" i="1"/>
  <c r="QJ126" i="1"/>
  <c r="QJ139" i="1"/>
  <c r="QJ131" i="1"/>
  <c r="QJ133" i="1"/>
  <c r="QJ146" i="1"/>
  <c r="QJ120" i="1"/>
  <c r="QJ93" i="1"/>
  <c r="QJ111" i="1"/>
  <c r="QJ103" i="1"/>
  <c r="QJ108" i="1"/>
  <c r="QJ78" i="1"/>
  <c r="QJ88" i="1"/>
  <c r="QJ80" i="1"/>
  <c r="QJ82" i="1"/>
  <c r="QJ60" i="1"/>
  <c r="QJ41" i="1"/>
  <c r="QJ54" i="1"/>
  <c r="QJ46" i="1"/>
  <c r="QJ48" i="1"/>
  <c r="QJ40" i="1"/>
  <c r="QJ58" i="1"/>
  <c r="QJ25" i="1"/>
  <c r="QJ17" i="1"/>
  <c r="QJ11" i="1"/>
  <c r="QJ22" i="1"/>
  <c r="QJ21" i="1"/>
  <c r="TE54" i="1"/>
  <c r="SY52" i="1"/>
  <c r="SY49" i="1"/>
  <c r="PL46" i="1"/>
  <c r="PM43" i="1"/>
  <c r="GU30" i="1"/>
  <c r="GW29" i="1"/>
  <c r="GZ28" i="1"/>
  <c r="QS25" i="1"/>
  <c r="GW21" i="1"/>
  <c r="QC17" i="1"/>
  <c r="IG17" i="1"/>
  <c r="GS17" i="1"/>
  <c r="QC15" i="1"/>
  <c r="QG460" i="1"/>
  <c r="QG453" i="1"/>
  <c r="QG449" i="1"/>
  <c r="QG442" i="1"/>
  <c r="QG435" i="1"/>
  <c r="QG436" i="1"/>
  <c r="QG423" i="1"/>
  <c r="QG422" i="1"/>
  <c r="QG410" i="1"/>
  <c r="QG403" i="1"/>
  <c r="QG383" i="1"/>
  <c r="QG385" i="1"/>
  <c r="QG390" i="1"/>
  <c r="QG379" i="1"/>
  <c r="QG369" i="1"/>
  <c r="QG356" i="1"/>
  <c r="QG345" i="1"/>
  <c r="QG324" i="1"/>
  <c r="QG329" i="1"/>
  <c r="QG334" i="1"/>
  <c r="QG331" i="1"/>
  <c r="QG316" i="1"/>
  <c r="QG315" i="1"/>
  <c r="QG311" i="1"/>
  <c r="QG305" i="1"/>
  <c r="QG294" i="1"/>
  <c r="QG291" i="1"/>
  <c r="QG279" i="1"/>
  <c r="QG286" i="1"/>
  <c r="QG285" i="1"/>
  <c r="QG277" i="1"/>
  <c r="QG269" i="1"/>
  <c r="QG265" i="1"/>
  <c r="QG260" i="1"/>
  <c r="QG242" i="1"/>
  <c r="QG247" i="1"/>
  <c r="QG244" i="1"/>
  <c r="QG234" i="1"/>
  <c r="QG236" i="1"/>
  <c r="QG217" i="1"/>
  <c r="QG227" i="1"/>
  <c r="QG210" i="1"/>
  <c r="QG241" i="1"/>
  <c r="QG224" i="1"/>
  <c r="QG186" i="1"/>
  <c r="QG199" i="1"/>
  <c r="QG205" i="1"/>
  <c r="QG185" i="1"/>
  <c r="QG204" i="1"/>
  <c r="QG187" i="1"/>
  <c r="QG180" i="1"/>
  <c r="QG170" i="1"/>
  <c r="QG154" i="1"/>
  <c r="QG172" i="1"/>
  <c r="QG169" i="1"/>
  <c r="QG150" i="1"/>
  <c r="QG163" i="1"/>
  <c r="QG127" i="1"/>
  <c r="QG148" i="1"/>
  <c r="QG137" i="1"/>
  <c r="QG129" i="1"/>
  <c r="QG123" i="1"/>
  <c r="QG100" i="1"/>
  <c r="QG92" i="1"/>
  <c r="QG102" i="1"/>
  <c r="QG119" i="1"/>
  <c r="QG107" i="1"/>
  <c r="QG112" i="1"/>
  <c r="QG101" i="1"/>
  <c r="QG87" i="1"/>
  <c r="QG63" i="1"/>
  <c r="QG70" i="1"/>
  <c r="QG75" i="1"/>
  <c r="QG85" i="1"/>
  <c r="QG77" i="1"/>
  <c r="QG74" i="1"/>
  <c r="QG56" i="1"/>
  <c r="QG45" i="1"/>
  <c r="QG37" i="1"/>
  <c r="QG42" i="1"/>
  <c r="QG31" i="1"/>
  <c r="QG43" i="1"/>
  <c r="QG26" i="1"/>
  <c r="QG20" i="1"/>
  <c r="QG13" i="1"/>
  <c r="QG27" i="1"/>
  <c r="QI493" i="1"/>
  <c r="QI490" i="1"/>
  <c r="QI486" i="1"/>
  <c r="QI463" i="1"/>
  <c r="QI454" i="1"/>
  <c r="QI450" i="1"/>
  <c r="QI443" i="1"/>
  <c r="QI440" i="1"/>
  <c r="QI434" i="1"/>
  <c r="QI438" i="1"/>
  <c r="QI430" i="1"/>
  <c r="QI425" i="1"/>
  <c r="QI417" i="1"/>
  <c r="QI408" i="1"/>
  <c r="QI405" i="1"/>
  <c r="QI404" i="1"/>
  <c r="QI398" i="1"/>
  <c r="QI382" i="1"/>
  <c r="QI362" i="1"/>
  <c r="QI366" i="1"/>
  <c r="QI341" i="1"/>
  <c r="QI357" i="1"/>
  <c r="QI346" i="1"/>
  <c r="QI355" i="1"/>
  <c r="QI325" i="1"/>
  <c r="QI319" i="1"/>
  <c r="QI321" i="1"/>
  <c r="QI314" i="1"/>
  <c r="QI292" i="1"/>
  <c r="QI307" i="1"/>
  <c r="QI299" i="1"/>
  <c r="QI298" i="1"/>
  <c r="QI284" i="1"/>
  <c r="QI283" i="1"/>
  <c r="QI275" i="1"/>
  <c r="QI261" i="1"/>
  <c r="QI263" i="1"/>
  <c r="QI272" i="1"/>
  <c r="QI253" i="1"/>
  <c r="QI239" i="1"/>
  <c r="QI243" i="1"/>
  <c r="QI212" i="1"/>
  <c r="QI218" i="1"/>
  <c r="QI208" i="1"/>
  <c r="QI191" i="1"/>
  <c r="QI193" i="1"/>
  <c r="QI207" i="1"/>
  <c r="QI192" i="1"/>
  <c r="QI197" i="1"/>
  <c r="QI167" i="1"/>
  <c r="QI164" i="1"/>
  <c r="QI156" i="1"/>
  <c r="QI177" i="1"/>
  <c r="QI160" i="1"/>
  <c r="QI173" i="1"/>
  <c r="QI179" i="1"/>
  <c r="QI146" i="1"/>
  <c r="QI132" i="1"/>
  <c r="QI145" i="1"/>
  <c r="QI142" i="1"/>
  <c r="QI126" i="1"/>
  <c r="QI139" i="1"/>
  <c r="QI131" i="1"/>
  <c r="QI133" i="1"/>
  <c r="QI108" i="1"/>
  <c r="QI120" i="1"/>
  <c r="QI93" i="1"/>
  <c r="QI111" i="1"/>
  <c r="QI103" i="1"/>
  <c r="QI78" i="1"/>
  <c r="QI88" i="1"/>
  <c r="QI80" i="1"/>
  <c r="QI82" i="1"/>
  <c r="QI58" i="1"/>
  <c r="QI60" i="1"/>
  <c r="QI41" i="1"/>
  <c r="QI54" i="1"/>
  <c r="QI46" i="1"/>
  <c r="QI48" i="1"/>
  <c r="QI40" i="1"/>
  <c r="QI25" i="1"/>
  <c r="QI17" i="1"/>
  <c r="QI11" i="1"/>
  <c r="QI22" i="1"/>
  <c r="QI21" i="1"/>
  <c r="QJ492" i="1"/>
  <c r="QJ482" i="1"/>
  <c r="QJ458" i="1"/>
  <c r="QJ433" i="1"/>
  <c r="QJ419" i="1"/>
  <c r="QJ418" i="1"/>
  <c r="QJ411" i="1"/>
  <c r="QJ392" i="1"/>
  <c r="QJ387" i="1"/>
  <c r="QJ364" i="1"/>
  <c r="QJ360" i="1"/>
  <c r="QJ365" i="1"/>
  <c r="QJ354" i="1"/>
  <c r="QJ338" i="1"/>
  <c r="QJ322" i="1"/>
  <c r="QJ310" i="1"/>
  <c r="QJ300" i="1"/>
  <c r="QJ306" i="1"/>
  <c r="QJ295" i="1"/>
  <c r="QJ280" i="1"/>
  <c r="QJ276" i="1"/>
  <c r="QJ274" i="1"/>
  <c r="QJ259" i="1"/>
  <c r="QJ271" i="1"/>
  <c r="QJ252" i="1"/>
  <c r="QJ228" i="1"/>
  <c r="QJ211" i="1"/>
  <c r="QJ225" i="1"/>
  <c r="QJ232" i="1"/>
  <c r="QJ240" i="1"/>
  <c r="QJ231" i="1"/>
  <c r="QJ223" i="1"/>
  <c r="QJ209" i="1"/>
  <c r="QJ198" i="1"/>
  <c r="QJ181" i="1"/>
  <c r="QJ203" i="1"/>
  <c r="QJ194" i="1"/>
  <c r="QJ155" i="1"/>
  <c r="QJ152" i="1"/>
  <c r="QJ157" i="1"/>
  <c r="QJ178" i="1"/>
  <c r="QJ175" i="1"/>
  <c r="QJ143" i="1"/>
  <c r="QJ135" i="1"/>
  <c r="QJ140" i="1"/>
  <c r="QJ124" i="1"/>
  <c r="QJ134" i="1"/>
  <c r="QJ144" i="1"/>
  <c r="QJ94" i="1"/>
  <c r="QJ109" i="1"/>
  <c r="QJ106" i="1"/>
  <c r="QJ83" i="1"/>
  <c r="QJ64" i="1"/>
  <c r="QJ69" i="1"/>
  <c r="QJ71" i="1"/>
  <c r="QJ84" i="1"/>
  <c r="QJ89" i="1"/>
  <c r="QJ81" i="1"/>
  <c r="QJ47" i="1"/>
  <c r="QJ39" i="1"/>
  <c r="QJ52" i="1"/>
  <c r="QJ57" i="1"/>
  <c r="QJ49" i="1"/>
  <c r="QJ38" i="1"/>
  <c r="QJ53" i="1"/>
  <c r="QJ50" i="1"/>
  <c r="QJ12" i="1"/>
  <c r="QJ10" i="1"/>
  <c r="QJ15" i="1"/>
  <c r="QJ14" i="1"/>
  <c r="SD37" i="1"/>
  <c r="SC56" i="1"/>
  <c r="SD62" i="1"/>
  <c r="SC77" i="1"/>
  <c r="SD115" i="1"/>
  <c r="SC115" i="1"/>
  <c r="SD90" i="1"/>
  <c r="SD151" i="1"/>
  <c r="SC151" i="1"/>
  <c r="SB151" i="1"/>
  <c r="SD167" i="1"/>
  <c r="SC167" i="1"/>
  <c r="SB167" i="1"/>
  <c r="SC208" i="1"/>
  <c r="SB208" i="1"/>
  <c r="SC194" i="1"/>
  <c r="SB194" i="1"/>
  <c r="SD184" i="1"/>
  <c r="SC204" i="1"/>
  <c r="SD228" i="1"/>
  <c r="SC218" i="1"/>
  <c r="SD251" i="1"/>
  <c r="SD260" i="1"/>
  <c r="SC260" i="1"/>
  <c r="SB260" i="1"/>
  <c r="SD276" i="1"/>
  <c r="SB299" i="1"/>
  <c r="SD331" i="1"/>
  <c r="SD335" i="1"/>
  <c r="SB335" i="1"/>
  <c r="SD354" i="1"/>
  <c r="SD402" i="1"/>
  <c r="SC410" i="1"/>
  <c r="SB410" i="1"/>
  <c r="SD407" i="1"/>
  <c r="SC407" i="1"/>
  <c r="SC455" i="1"/>
  <c r="SD489" i="1"/>
  <c r="SF58" i="1"/>
  <c r="QQ57" i="1"/>
  <c r="QP57" i="1"/>
  <c r="QN57" i="1"/>
  <c r="PJ53" i="1"/>
  <c r="TE46" i="1"/>
  <c r="TE32" i="1"/>
  <c r="SB30" i="1"/>
  <c r="SC19" i="1"/>
  <c r="QF460" i="1"/>
  <c r="QF453" i="1"/>
  <c r="QF449" i="1"/>
  <c r="QF442" i="1"/>
  <c r="QF435" i="1"/>
  <c r="QF436" i="1"/>
  <c r="QF422" i="1"/>
  <c r="QF423" i="1"/>
  <c r="QF410" i="1"/>
  <c r="QF403" i="1"/>
  <c r="QF390" i="1"/>
  <c r="QF383" i="1"/>
  <c r="QF385" i="1"/>
  <c r="QF379" i="1"/>
  <c r="QF369" i="1"/>
  <c r="QF356" i="1"/>
  <c r="QF345" i="1"/>
  <c r="QF324" i="1"/>
  <c r="QF329" i="1"/>
  <c r="QF334" i="1"/>
  <c r="QF331" i="1"/>
  <c r="QF305" i="1"/>
  <c r="QF316" i="1"/>
  <c r="QF315" i="1"/>
  <c r="QF311" i="1"/>
  <c r="QF294" i="1"/>
  <c r="QF291" i="1"/>
  <c r="QF285" i="1"/>
  <c r="QF277" i="1"/>
  <c r="QF279" i="1"/>
  <c r="QF286" i="1"/>
  <c r="QF269" i="1"/>
  <c r="QF265" i="1"/>
  <c r="QF247" i="1"/>
  <c r="QF244" i="1"/>
  <c r="QF260" i="1"/>
  <c r="QF241" i="1"/>
  <c r="QF224" i="1"/>
  <c r="QF242" i="1"/>
  <c r="QF234" i="1"/>
  <c r="QF236" i="1"/>
  <c r="QF217" i="1"/>
  <c r="QF227" i="1"/>
  <c r="QF204" i="1"/>
  <c r="QF187" i="1"/>
  <c r="QF186" i="1"/>
  <c r="QF199" i="1"/>
  <c r="QF205" i="1"/>
  <c r="QF185" i="1"/>
  <c r="QF210" i="1"/>
  <c r="QF180" i="1"/>
  <c r="QF170" i="1"/>
  <c r="QF154" i="1"/>
  <c r="QF172" i="1"/>
  <c r="QF169" i="1"/>
  <c r="QF163" i="1"/>
  <c r="QF123" i="1"/>
  <c r="QF150" i="1"/>
  <c r="QF127" i="1"/>
  <c r="QF119" i="1"/>
  <c r="QF148" i="1"/>
  <c r="QF137" i="1"/>
  <c r="QF129" i="1"/>
  <c r="QF101" i="1"/>
  <c r="QF100" i="1"/>
  <c r="QF92" i="1"/>
  <c r="QF102" i="1"/>
  <c r="QF107" i="1"/>
  <c r="QF112" i="1"/>
  <c r="QF74" i="1"/>
  <c r="QF87" i="1"/>
  <c r="QF63" i="1"/>
  <c r="QF70" i="1"/>
  <c r="QF75" i="1"/>
  <c r="QF85" i="1"/>
  <c r="QF77" i="1"/>
  <c r="QF43" i="1"/>
  <c r="QF56" i="1"/>
  <c r="QF45" i="1"/>
  <c r="QF37" i="1"/>
  <c r="QF42" i="1"/>
  <c r="QF31" i="1"/>
  <c r="QF26" i="1"/>
  <c r="QF20" i="1"/>
  <c r="QF13" i="1"/>
  <c r="QF27" i="1"/>
  <c r="GY12" i="1"/>
  <c r="HL490" i="1"/>
  <c r="HV490" i="1" s="1"/>
  <c r="HL493" i="1"/>
  <c r="HV493" i="1" s="1"/>
  <c r="HL486" i="1"/>
  <c r="HV486" i="1" s="1"/>
  <c r="HL463" i="1"/>
  <c r="HV463" i="1" s="1"/>
  <c r="HL454" i="1"/>
  <c r="HV454" i="1" s="1"/>
  <c r="HL450" i="1"/>
  <c r="HV450" i="1" s="1"/>
  <c r="HL443" i="1"/>
  <c r="HV443" i="1" s="1"/>
  <c r="HL438" i="1"/>
  <c r="HV438" i="1" s="1"/>
  <c r="HL440" i="1"/>
  <c r="HV440" i="1" s="1"/>
  <c r="HL425" i="1"/>
  <c r="HV425" i="1" s="1"/>
  <c r="HL434" i="1"/>
  <c r="HV434" i="1" s="1"/>
  <c r="HL430" i="1"/>
  <c r="HV430" i="1" s="1"/>
  <c r="HL417" i="1"/>
  <c r="HV417" i="1" s="1"/>
  <c r="HL408" i="1"/>
  <c r="HV408" i="1" s="1"/>
  <c r="HL398" i="1"/>
  <c r="HV398" i="1" s="1"/>
  <c r="HL405" i="1"/>
  <c r="HV405" i="1" s="1"/>
  <c r="HL404" i="1"/>
  <c r="HV404" i="1" s="1"/>
  <c r="HL382" i="1"/>
  <c r="HV382" i="1" s="1"/>
  <c r="HL366" i="1"/>
  <c r="HV366" i="1" s="1"/>
  <c r="HL362" i="1"/>
  <c r="HV362" i="1" s="1"/>
  <c r="HL357" i="1"/>
  <c r="HV357" i="1" s="1"/>
  <c r="HL341" i="1"/>
  <c r="HV341" i="1" s="1"/>
  <c r="HL346" i="1"/>
  <c r="HV346" i="1" s="1"/>
  <c r="HL355" i="1"/>
  <c r="HV355" i="1" s="1"/>
  <c r="HL325" i="1"/>
  <c r="HV325" i="1" s="1"/>
  <c r="HL321" i="1"/>
  <c r="HV321" i="1" s="1"/>
  <c r="HL314" i="1"/>
  <c r="HV314" i="1" s="1"/>
  <c r="HL307" i="1"/>
  <c r="HV307" i="1" s="1"/>
  <c r="HL319" i="1"/>
  <c r="HV319" i="1" s="1"/>
  <c r="HL299" i="1"/>
  <c r="HV299" i="1" s="1"/>
  <c r="HL298" i="1"/>
  <c r="HV298" i="1" s="1"/>
  <c r="HL292" i="1"/>
  <c r="HV292" i="1" s="1"/>
  <c r="HL283" i="1"/>
  <c r="HV283" i="1" s="1"/>
  <c r="HL275" i="1"/>
  <c r="HV275" i="1" s="1"/>
  <c r="HL284" i="1"/>
  <c r="HV284" i="1" s="1"/>
  <c r="HL272" i="1"/>
  <c r="HV272" i="1" s="1"/>
  <c r="HL261" i="1"/>
  <c r="HV261" i="1" s="1"/>
  <c r="HL263" i="1"/>
  <c r="HV263" i="1" s="1"/>
  <c r="HL243" i="1"/>
  <c r="HV243" i="1" s="1"/>
  <c r="HL253" i="1"/>
  <c r="HV253" i="1" s="1"/>
  <c r="HL239" i="1"/>
  <c r="HV239" i="1" s="1"/>
  <c r="HL212" i="1"/>
  <c r="HV212" i="1" s="1"/>
  <c r="HL218" i="1"/>
  <c r="HV218" i="1" s="1"/>
  <c r="HL193" i="1"/>
  <c r="HV193" i="1" s="1"/>
  <c r="HL207" i="1"/>
  <c r="HV207" i="1" s="1"/>
  <c r="HL192" i="1"/>
  <c r="HV192" i="1" s="1"/>
  <c r="HL197" i="1"/>
  <c r="HV197" i="1" s="1"/>
  <c r="HL208" i="1"/>
  <c r="HV208" i="1" s="1"/>
  <c r="HL191" i="1"/>
  <c r="HV191" i="1" s="1"/>
  <c r="HL179" i="1"/>
  <c r="HV179" i="1" s="1"/>
  <c r="HL160" i="1"/>
  <c r="HV160" i="1" s="1"/>
  <c r="HL173" i="1"/>
  <c r="HV173" i="1" s="1"/>
  <c r="HL167" i="1"/>
  <c r="HV167" i="1" s="1"/>
  <c r="HL164" i="1"/>
  <c r="HV164" i="1" s="1"/>
  <c r="HL156" i="1"/>
  <c r="HV156" i="1" s="1"/>
  <c r="HL177" i="1"/>
  <c r="HV177" i="1" s="1"/>
  <c r="HL145" i="1"/>
  <c r="HV145" i="1" s="1"/>
  <c r="HL142" i="1"/>
  <c r="HV142" i="1" s="1"/>
  <c r="HL126" i="1"/>
  <c r="HV126" i="1" s="1"/>
  <c r="HL139" i="1"/>
  <c r="HV139" i="1" s="1"/>
  <c r="HL131" i="1"/>
  <c r="HV131" i="1" s="1"/>
  <c r="HL133" i="1"/>
  <c r="HV133" i="1" s="1"/>
  <c r="HL146" i="1"/>
  <c r="HV146" i="1" s="1"/>
  <c r="HL132" i="1"/>
  <c r="HV132" i="1" s="1"/>
  <c r="HL93" i="1"/>
  <c r="HV93" i="1" s="1"/>
  <c r="HL120" i="1"/>
  <c r="HV120" i="1" s="1"/>
  <c r="HL111" i="1"/>
  <c r="HV111" i="1" s="1"/>
  <c r="HL103" i="1"/>
  <c r="HV103" i="1" s="1"/>
  <c r="HL108" i="1"/>
  <c r="HV108" i="1" s="1"/>
  <c r="HL88" i="1"/>
  <c r="HV88" i="1" s="1"/>
  <c r="HL80" i="1"/>
  <c r="HV80" i="1" s="1"/>
  <c r="HL82" i="1"/>
  <c r="HV82" i="1" s="1"/>
  <c r="HL78" i="1"/>
  <c r="HV78" i="1" s="1"/>
  <c r="HL41" i="1"/>
  <c r="HV41" i="1" s="1"/>
  <c r="HL54" i="1"/>
  <c r="HV54" i="1" s="1"/>
  <c r="HL46" i="1"/>
  <c r="HV46" i="1" s="1"/>
  <c r="HL48" i="1"/>
  <c r="HV48" i="1" s="1"/>
  <c r="HL40" i="1"/>
  <c r="HV40" i="1" s="1"/>
  <c r="HL58" i="1"/>
  <c r="HV58" i="1" s="1"/>
  <c r="HL60" i="1"/>
  <c r="HV60" i="1" s="1"/>
  <c r="HL22" i="1"/>
  <c r="HV22" i="1" s="1"/>
  <c r="QB11" i="1"/>
  <c r="HL21" i="1"/>
  <c r="IF11" i="1"/>
  <c r="GR11" i="1"/>
  <c r="HL25" i="1"/>
  <c r="HV25" i="1" s="1"/>
  <c r="HL17" i="1"/>
  <c r="HV17" i="1" s="1"/>
  <c r="HL11" i="1"/>
  <c r="HV11" i="1" s="1"/>
  <c r="PZ503" i="1"/>
  <c r="PZ502" i="1"/>
  <c r="PZ504" i="1"/>
  <c r="PZ500" i="1"/>
  <c r="PZ499" i="1"/>
  <c r="QJ488" i="1"/>
  <c r="QJ483" i="1"/>
  <c r="QJ485" i="1"/>
  <c r="QJ481" i="1"/>
  <c r="QJ478" i="1"/>
  <c r="QJ457" i="1"/>
  <c r="QJ455" i="1"/>
  <c r="QJ445" i="1"/>
  <c r="QJ447" i="1"/>
  <c r="QJ441" i="1"/>
  <c r="QJ439" i="1"/>
  <c r="QJ415" i="1"/>
  <c r="QJ420" i="1"/>
  <c r="QJ412" i="1"/>
  <c r="QJ409" i="1"/>
  <c r="QJ396" i="1"/>
  <c r="QJ397" i="1"/>
  <c r="QJ391" i="1"/>
  <c r="QJ384" i="1"/>
  <c r="QJ367" i="1"/>
  <c r="QJ363" i="1"/>
  <c r="QJ372" i="1"/>
  <c r="QJ343" i="1"/>
  <c r="QJ348" i="1"/>
  <c r="QJ340" i="1"/>
  <c r="QJ359" i="1"/>
  <c r="QJ342" i="1"/>
  <c r="QJ347" i="1"/>
  <c r="QJ328" i="1"/>
  <c r="QJ335" i="1"/>
  <c r="QJ332" i="1"/>
  <c r="QJ312" i="1"/>
  <c r="QJ297" i="1"/>
  <c r="QJ304" i="1"/>
  <c r="QJ296" i="1"/>
  <c r="QJ293" i="1"/>
  <c r="QJ281" i="1"/>
  <c r="QJ282" i="1"/>
  <c r="QJ268" i="1"/>
  <c r="QJ273" i="1"/>
  <c r="QJ256" i="1"/>
  <c r="QJ254" i="1"/>
  <c r="QJ246" i="1"/>
  <c r="QJ251" i="1"/>
  <c r="QJ250" i="1"/>
  <c r="QJ255" i="1"/>
  <c r="QJ220" i="1"/>
  <c r="QJ233" i="1"/>
  <c r="QJ230" i="1"/>
  <c r="QJ235" i="1"/>
  <c r="QJ215" i="1"/>
  <c r="QJ229" i="1"/>
  <c r="QJ226" i="1"/>
  <c r="QJ183" i="1"/>
  <c r="QJ196" i="1"/>
  <c r="QJ182" i="1"/>
  <c r="QJ195" i="1"/>
  <c r="QJ184" i="1"/>
  <c r="QJ206" i="1"/>
  <c r="QJ166" i="1"/>
  <c r="QJ176" i="1"/>
  <c r="QJ168" i="1"/>
  <c r="QJ149" i="1"/>
  <c r="QJ162" i="1"/>
  <c r="QJ159" i="1"/>
  <c r="QJ151" i="1"/>
  <c r="QJ136" i="1"/>
  <c r="QJ128" i="1"/>
  <c r="QJ141" i="1"/>
  <c r="QJ122" i="1"/>
  <c r="QJ113" i="1"/>
  <c r="QJ105" i="1"/>
  <c r="QJ97" i="1"/>
  <c r="QJ118" i="1"/>
  <c r="QJ110" i="1"/>
  <c r="QJ96" i="1"/>
  <c r="QJ90" i="1"/>
  <c r="QJ116" i="1"/>
  <c r="QJ86" i="1"/>
  <c r="QJ67" i="1"/>
  <c r="QJ59" i="1"/>
  <c r="QJ61" i="1"/>
  <c r="QJ66" i="1"/>
  <c r="QJ79" i="1"/>
  <c r="QJ73" i="1"/>
  <c r="QJ44" i="1"/>
  <c r="QJ33" i="1"/>
  <c r="QJ30" i="1"/>
  <c r="QJ51" i="1"/>
  <c r="QJ35" i="1"/>
  <c r="QJ28" i="1"/>
  <c r="QJ16" i="1"/>
  <c r="QJ9" i="1"/>
  <c r="QJ29" i="1"/>
  <c r="QJ23" i="1"/>
  <c r="GW50" i="1"/>
  <c r="GW33" i="1"/>
  <c r="GW36" i="1"/>
  <c r="GW65" i="1"/>
  <c r="GW105" i="1"/>
  <c r="GW108" i="1"/>
  <c r="GW99" i="1"/>
  <c r="GW135" i="1"/>
  <c r="GW130" i="1"/>
  <c r="GW140" i="1"/>
  <c r="GW167" i="1"/>
  <c r="GW157" i="1"/>
  <c r="GW168" i="1"/>
  <c r="GW171" i="1"/>
  <c r="GW183" i="1"/>
  <c r="GW208" i="1"/>
  <c r="GW197" i="1"/>
  <c r="GW211" i="1"/>
  <c r="GW205" i="1"/>
  <c r="GW236" i="1"/>
  <c r="GW244" i="1"/>
  <c r="GW224" i="1"/>
  <c r="GW261" i="1"/>
  <c r="GW268" i="1"/>
  <c r="GW283" i="1"/>
  <c r="GW322" i="1"/>
  <c r="GW327" i="1"/>
  <c r="GW341" i="1"/>
  <c r="GW379" i="1"/>
  <c r="GW418" i="1"/>
  <c r="GW480" i="1"/>
  <c r="QA501" i="1"/>
  <c r="TE43" i="1"/>
  <c r="QS42" i="1"/>
  <c r="TE39" i="1"/>
  <c r="QN30" i="1"/>
  <c r="QQ30" i="1"/>
  <c r="QP30" i="1"/>
  <c r="PK29" i="1"/>
  <c r="GX28" i="1"/>
  <c r="QC27" i="1"/>
  <c r="IG27" i="1"/>
  <c r="GS27" i="1"/>
  <c r="SB25" i="1"/>
  <c r="PK23" i="1"/>
  <c r="QO22" i="1"/>
  <c r="QF16" i="1"/>
  <c r="PI15" i="1"/>
  <c r="PJ14" i="1"/>
  <c r="PK13" i="1"/>
  <c r="SC12" i="1"/>
  <c r="QG493" i="1"/>
  <c r="QG490" i="1"/>
  <c r="QG486" i="1"/>
  <c r="QG463" i="1"/>
  <c r="QG454" i="1"/>
  <c r="QG450" i="1"/>
  <c r="QG443" i="1"/>
  <c r="QG440" i="1"/>
  <c r="QG434" i="1"/>
  <c r="QG438" i="1"/>
  <c r="QG430" i="1"/>
  <c r="QG425" i="1"/>
  <c r="QG417" i="1"/>
  <c r="QG408" i="1"/>
  <c r="QG405" i="1"/>
  <c r="QG404" i="1"/>
  <c r="QG398" i="1"/>
  <c r="QG382" i="1"/>
  <c r="QG362" i="1"/>
  <c r="QG366" i="1"/>
  <c r="QG341" i="1"/>
  <c r="QG357" i="1"/>
  <c r="QG346" i="1"/>
  <c r="QG355" i="1"/>
  <c r="QG325" i="1"/>
  <c r="QG307" i="1"/>
  <c r="QG319" i="1"/>
  <c r="QG321" i="1"/>
  <c r="QG314" i="1"/>
  <c r="QG298" i="1"/>
  <c r="QG292" i="1"/>
  <c r="QG299" i="1"/>
  <c r="QG284" i="1"/>
  <c r="QG283" i="1"/>
  <c r="QG275" i="1"/>
  <c r="QG261" i="1"/>
  <c r="QG263" i="1"/>
  <c r="QG272" i="1"/>
  <c r="QG253" i="1"/>
  <c r="QG212" i="1"/>
  <c r="QG218" i="1"/>
  <c r="QG239" i="1"/>
  <c r="QG243" i="1"/>
  <c r="QG192" i="1"/>
  <c r="QG197" i="1"/>
  <c r="QG208" i="1"/>
  <c r="QG191" i="1"/>
  <c r="QG193" i="1"/>
  <c r="QG207" i="1"/>
  <c r="QG179" i="1"/>
  <c r="QG173" i="1"/>
  <c r="QG167" i="1"/>
  <c r="QG164" i="1"/>
  <c r="QG156" i="1"/>
  <c r="QG177" i="1"/>
  <c r="QG160" i="1"/>
  <c r="QG133" i="1"/>
  <c r="QG146" i="1"/>
  <c r="QG132" i="1"/>
  <c r="QG145" i="1"/>
  <c r="QG142" i="1"/>
  <c r="QG126" i="1"/>
  <c r="QG139" i="1"/>
  <c r="QG131" i="1"/>
  <c r="QG111" i="1"/>
  <c r="QG103" i="1"/>
  <c r="QG108" i="1"/>
  <c r="QG120" i="1"/>
  <c r="QG93" i="1"/>
  <c r="QG60" i="1"/>
  <c r="QG78" i="1"/>
  <c r="QG88" i="1"/>
  <c r="QG80" i="1"/>
  <c r="QG82" i="1"/>
  <c r="QG48" i="1"/>
  <c r="QG40" i="1"/>
  <c r="QG58" i="1"/>
  <c r="QG41" i="1"/>
  <c r="QG54" i="1"/>
  <c r="QG46" i="1"/>
  <c r="QG21" i="1"/>
  <c r="QG25" i="1"/>
  <c r="QG17" i="1"/>
  <c r="QG11" i="1"/>
  <c r="QG22" i="1"/>
  <c r="QQ39" i="1"/>
  <c r="QP39" i="1"/>
  <c r="QN39" i="1"/>
  <c r="GV32" i="1"/>
  <c r="GV68" i="1"/>
  <c r="QQ73" i="1"/>
  <c r="QP73" i="1"/>
  <c r="QN73" i="1"/>
  <c r="QP76" i="1"/>
  <c r="QN76" i="1"/>
  <c r="QQ76" i="1"/>
  <c r="GV92" i="1"/>
  <c r="GV119" i="1"/>
  <c r="GV102" i="1"/>
  <c r="GV130" i="1"/>
  <c r="QQ127" i="1"/>
  <c r="QP127" i="1"/>
  <c r="QN127" i="1"/>
  <c r="QQ122" i="1"/>
  <c r="QP122" i="1"/>
  <c r="QN122" i="1"/>
  <c r="QQ121" i="1"/>
  <c r="QP121" i="1"/>
  <c r="QN121" i="1"/>
  <c r="GV176" i="1"/>
  <c r="GV163" i="1"/>
  <c r="QQ163" i="1"/>
  <c r="QP163" i="1"/>
  <c r="QN163" i="1"/>
  <c r="QQ203" i="1"/>
  <c r="QP203" i="1"/>
  <c r="QN203" i="1"/>
  <c r="QN204" i="1"/>
  <c r="QQ204" i="1"/>
  <c r="QP204" i="1"/>
  <c r="GV199" i="1"/>
  <c r="QQ223" i="1"/>
  <c r="QP223" i="1"/>
  <c r="QN223" i="1"/>
  <c r="QQ244" i="1"/>
  <c r="QN244" i="1"/>
  <c r="QP244" i="1"/>
  <c r="QN224" i="1"/>
  <c r="QQ224" i="1"/>
  <c r="QP224" i="1"/>
  <c r="GV246" i="1"/>
  <c r="QQ261" i="1"/>
  <c r="QP261" i="1"/>
  <c r="QN261" i="1"/>
  <c r="QQ276" i="1"/>
  <c r="QP276" i="1"/>
  <c r="QN276" i="1"/>
  <c r="GV285" i="1"/>
  <c r="GV278" i="1"/>
  <c r="GV301" i="1"/>
  <c r="GV294" i="1"/>
  <c r="QQ315" i="1"/>
  <c r="QP315" i="1"/>
  <c r="QN315" i="1"/>
  <c r="QQ308" i="1"/>
  <c r="QP308" i="1"/>
  <c r="QN308" i="1"/>
  <c r="GV331" i="1"/>
  <c r="GV366" i="1"/>
  <c r="GV367" i="1"/>
  <c r="QQ387" i="1"/>
  <c r="QP387" i="1"/>
  <c r="QN387" i="1"/>
  <c r="GV405" i="1"/>
  <c r="GV411" i="1"/>
  <c r="GV423" i="1"/>
  <c r="QQ441" i="1"/>
  <c r="QP441" i="1"/>
  <c r="QN441" i="1"/>
  <c r="GV445" i="1"/>
  <c r="GV456" i="1"/>
  <c r="PZ501" i="1"/>
  <c r="PL10" i="1"/>
  <c r="D37" i="2"/>
  <c r="SE50" i="1"/>
  <c r="SM47" i="1"/>
  <c r="PH44" i="1"/>
  <c r="PH40" i="1"/>
  <c r="PL33" i="1"/>
  <c r="GT29" i="1"/>
  <c r="GX25" i="1"/>
  <c r="GS20" i="1"/>
  <c r="SB18" i="1"/>
  <c r="GW18" i="1"/>
  <c r="QE16" i="1"/>
  <c r="PI14" i="1"/>
  <c r="QD460" i="1"/>
  <c r="QD453" i="1"/>
  <c r="QD449" i="1"/>
  <c r="QD442" i="1"/>
  <c r="QD435" i="1"/>
  <c r="QD436" i="1"/>
  <c r="QD422" i="1"/>
  <c r="QD423" i="1"/>
  <c r="QD410" i="1"/>
  <c r="QD403" i="1"/>
  <c r="QD385" i="1"/>
  <c r="QD390" i="1"/>
  <c r="QD383" i="1"/>
  <c r="QD379" i="1"/>
  <c r="QD369" i="1"/>
  <c r="QD345" i="1"/>
  <c r="QD356" i="1"/>
  <c r="QD324" i="1"/>
  <c r="QD329" i="1"/>
  <c r="QD334" i="1"/>
  <c r="QD331" i="1"/>
  <c r="QD311" i="1"/>
  <c r="QD305" i="1"/>
  <c r="QD316" i="1"/>
  <c r="QD315" i="1"/>
  <c r="QD294" i="1"/>
  <c r="QD291" i="1"/>
  <c r="QD285" i="1"/>
  <c r="QD277" i="1"/>
  <c r="QD279" i="1"/>
  <c r="QD286" i="1"/>
  <c r="QD260" i="1"/>
  <c r="QD269" i="1"/>
  <c r="QD265" i="1"/>
  <c r="QD247" i="1"/>
  <c r="QD227" i="1"/>
  <c r="QD210" i="1"/>
  <c r="QD244" i="1"/>
  <c r="QD241" i="1"/>
  <c r="QD224" i="1"/>
  <c r="QD242" i="1"/>
  <c r="QD234" i="1"/>
  <c r="QD236" i="1"/>
  <c r="QD217" i="1"/>
  <c r="QD185" i="1"/>
  <c r="QD204" i="1"/>
  <c r="QD187" i="1"/>
  <c r="QD186" i="1"/>
  <c r="QD199" i="1"/>
  <c r="QD205" i="1"/>
  <c r="QD180" i="1"/>
  <c r="QD150" i="1"/>
  <c r="QD163" i="1"/>
  <c r="QD170" i="1"/>
  <c r="QD154" i="1"/>
  <c r="QD172" i="1"/>
  <c r="QD169" i="1"/>
  <c r="QD137" i="1"/>
  <c r="QD129" i="1"/>
  <c r="QD123" i="1"/>
  <c r="QD127" i="1"/>
  <c r="QD148" i="1"/>
  <c r="QD107" i="1"/>
  <c r="QD112" i="1"/>
  <c r="QD101" i="1"/>
  <c r="QD100" i="1"/>
  <c r="QD92" i="1"/>
  <c r="QD119" i="1"/>
  <c r="QD102" i="1"/>
  <c r="QD85" i="1"/>
  <c r="QD77" i="1"/>
  <c r="QD74" i="1"/>
  <c r="QD87" i="1"/>
  <c r="QD63" i="1"/>
  <c r="QD70" i="1"/>
  <c r="QD75" i="1"/>
  <c r="QD43" i="1"/>
  <c r="QD56" i="1"/>
  <c r="QD45" i="1"/>
  <c r="QD37" i="1"/>
  <c r="QD42" i="1"/>
  <c r="QD27" i="1"/>
  <c r="QD26" i="1"/>
  <c r="QD20" i="1"/>
  <c r="QD13" i="1"/>
  <c r="QD31" i="1"/>
  <c r="GU56" i="1"/>
  <c r="GU59" i="1"/>
  <c r="GU84" i="1"/>
  <c r="GU111" i="1"/>
  <c r="GU131" i="1"/>
  <c r="GU160" i="1"/>
  <c r="GU174" i="1"/>
  <c r="GU197" i="1"/>
  <c r="GU218" i="1"/>
  <c r="GU213" i="1"/>
  <c r="GU245" i="1"/>
  <c r="GU268" i="1"/>
  <c r="GU278" i="1"/>
  <c r="GU321" i="1"/>
  <c r="GU326" i="1"/>
  <c r="GU341" i="1"/>
  <c r="GU364" i="1"/>
  <c r="GU404" i="1"/>
  <c r="GU422" i="1"/>
  <c r="GU433" i="1"/>
  <c r="GU438" i="1"/>
  <c r="GU443" i="1"/>
  <c r="GU450" i="1"/>
  <c r="GU463" i="1"/>
  <c r="F38" i="2"/>
  <c r="GW11" i="1"/>
  <c r="QF30" i="1"/>
  <c r="QF86" i="1"/>
  <c r="QF105" i="1"/>
  <c r="QF136" i="1"/>
  <c r="QF196" i="1"/>
  <c r="QF220" i="1"/>
  <c r="QF255" i="1"/>
  <c r="QF293" i="1"/>
  <c r="QF343" i="1"/>
  <c r="QF384" i="1"/>
  <c r="QF439" i="1"/>
  <c r="QF483" i="1"/>
  <c r="QD86" i="1"/>
  <c r="QD105" i="1"/>
  <c r="QD128" i="1"/>
  <c r="QD196" i="1"/>
  <c r="QD226" i="1"/>
  <c r="QD255" i="1"/>
  <c r="QD293" i="1"/>
  <c r="QD347" i="1"/>
  <c r="QD391" i="1"/>
  <c r="QD439" i="1"/>
  <c r="QD483" i="1"/>
  <c r="PL27" i="1"/>
  <c r="SD23" i="1"/>
  <c r="SE17" i="1"/>
  <c r="PH15" i="1"/>
  <c r="PM11" i="1"/>
  <c r="SM12" i="1"/>
  <c r="QB29" i="1"/>
  <c r="SE24" i="1"/>
  <c r="SM18" i="1"/>
  <c r="PJ12" i="1"/>
  <c r="SF27" i="1"/>
  <c r="TE22" i="1"/>
  <c r="SM20" i="1"/>
  <c r="TE15" i="1"/>
  <c r="PA503" i="1"/>
  <c r="SD11" i="1"/>
  <c r="TE23" i="1"/>
  <c r="OZ503" i="1"/>
  <c r="QH10" i="1"/>
  <c r="QH47" i="1"/>
  <c r="QH89" i="1"/>
  <c r="QH140" i="1"/>
  <c r="QH198" i="1"/>
  <c r="QH228" i="1"/>
  <c r="QH280" i="1"/>
  <c r="QH354" i="1"/>
  <c r="QH418" i="1"/>
  <c r="PH28" i="1"/>
  <c r="OD501" i="1"/>
  <c r="SY29" i="1"/>
  <c r="PM27" i="1"/>
  <c r="TE21" i="1"/>
  <c r="SD19" i="1"/>
  <c r="SE12" i="1"/>
  <c r="QI38" i="1"/>
  <c r="QI71" i="1"/>
  <c r="QI94" i="1"/>
  <c r="QI157" i="1"/>
  <c r="QI203" i="1"/>
  <c r="QI259" i="1"/>
  <c r="QI310" i="1"/>
  <c r="QI387" i="1"/>
  <c r="QI492" i="1"/>
  <c r="SM27" i="1"/>
  <c r="SE18" i="1"/>
  <c r="SY13" i="1"/>
  <c r="QC85" i="1"/>
  <c r="IG85" i="1"/>
  <c r="GS85" i="1"/>
  <c r="QB80" i="1"/>
  <c r="IF80" i="1"/>
  <c r="GR80" i="1"/>
  <c r="QQ96" i="1"/>
  <c r="QP96" i="1"/>
  <c r="QN96" i="1"/>
  <c r="PH87" i="1"/>
  <c r="GW52" i="1"/>
  <c r="QR85" i="1"/>
  <c r="PH59" i="1"/>
  <c r="PL89" i="1"/>
  <c r="PK60" i="1"/>
  <c r="GX51" i="1"/>
  <c r="GV49" i="1"/>
  <c r="GW46" i="1"/>
  <c r="GZ37" i="1"/>
  <c r="IG34" i="1"/>
  <c r="GS34" i="1"/>
  <c r="QC34" i="1"/>
  <c r="PK80" i="1"/>
  <c r="SM78" i="1"/>
  <c r="PK76" i="1"/>
  <c r="QC74" i="1"/>
  <c r="PK67" i="1"/>
  <c r="QR61" i="1"/>
  <c r="GS57" i="1"/>
  <c r="GU49" i="1"/>
  <c r="IG41" i="1"/>
  <c r="IG39" i="1"/>
  <c r="GS39" i="1"/>
  <c r="HW39" i="1"/>
  <c r="QC39" i="1"/>
  <c r="IF36" i="1"/>
  <c r="SY88" i="1"/>
  <c r="QN82" i="1"/>
  <c r="QQ82" i="1"/>
  <c r="QP82" i="1"/>
  <c r="TE72" i="1"/>
  <c r="GY62" i="1"/>
  <c r="GR57" i="1"/>
  <c r="GW48" i="1"/>
  <c r="HA44" i="1"/>
  <c r="GZ39" i="1"/>
  <c r="QP37" i="1"/>
  <c r="QN37" i="1"/>
  <c r="QQ37" i="1"/>
  <c r="GV35" i="1"/>
  <c r="TE73" i="1"/>
  <c r="PK64" i="1"/>
  <c r="PM55" i="1"/>
  <c r="PL42" i="1"/>
  <c r="TK42" i="1" s="1"/>
  <c r="QC37" i="1"/>
  <c r="PI35" i="1"/>
  <c r="QC82" i="1"/>
  <c r="PI63" i="1"/>
  <c r="SY61" i="1"/>
  <c r="PI56" i="1"/>
  <c r="GZ41" i="1"/>
  <c r="PJ37" i="1"/>
  <c r="GT35" i="1"/>
  <c r="QO76" i="1"/>
  <c r="PK71" i="1"/>
  <c r="PM64" i="1"/>
  <c r="TL64" i="1" s="1"/>
  <c r="IF56" i="1"/>
  <c r="GW55" i="1"/>
  <c r="QB54" i="1"/>
  <c r="IF54" i="1"/>
  <c r="GR54" i="1"/>
  <c r="QQ52" i="1"/>
  <c r="QP52" i="1"/>
  <c r="QN52" i="1"/>
  <c r="GV50" i="1"/>
  <c r="IF48" i="1"/>
  <c r="GZ46" i="1"/>
  <c r="GU45" i="1"/>
  <c r="GV42" i="1"/>
  <c r="IF40" i="1"/>
  <c r="GZ38" i="1"/>
  <c r="QQ36" i="1"/>
  <c r="QP36" i="1"/>
  <c r="QN36" i="1"/>
  <c r="HA35" i="1"/>
  <c r="SM56" i="1"/>
  <c r="QQ54" i="1"/>
  <c r="QP54" i="1"/>
  <c r="QN54" i="1"/>
  <c r="SY48" i="1"/>
  <c r="PL45" i="1"/>
  <c r="SY37" i="1"/>
  <c r="GT26" i="1"/>
  <c r="GU13" i="1"/>
  <c r="GV12" i="1"/>
  <c r="RN500" i="1"/>
  <c r="QB32" i="1"/>
  <c r="HL67" i="1"/>
  <c r="HV67" i="1" s="1"/>
  <c r="HL66" i="1"/>
  <c r="HV66" i="1" s="1"/>
  <c r="HL90" i="1"/>
  <c r="HV90" i="1" s="1"/>
  <c r="HL151" i="1"/>
  <c r="HV151" i="1" s="1"/>
  <c r="HL183" i="1"/>
  <c r="HV183" i="1" s="1"/>
  <c r="QB214" i="1"/>
  <c r="HL215" i="1"/>
  <c r="HV215" i="1" s="1"/>
  <c r="HL255" i="1"/>
  <c r="HV255" i="1" s="1"/>
  <c r="IF274" i="1"/>
  <c r="QB304" i="1"/>
  <c r="QB352" i="1"/>
  <c r="IF359" i="1"/>
  <c r="HL396" i="1"/>
  <c r="HV396" i="1" s="1"/>
  <c r="HL441" i="1"/>
  <c r="HV441" i="1" s="1"/>
  <c r="QR58" i="1"/>
  <c r="QR32" i="1"/>
  <c r="QR65" i="1"/>
  <c r="GT87" i="1"/>
  <c r="QR76" i="1"/>
  <c r="QR79" i="1"/>
  <c r="QR74" i="1"/>
  <c r="QR108" i="1"/>
  <c r="QR103" i="1"/>
  <c r="GT112" i="1"/>
  <c r="QR105" i="1"/>
  <c r="QR128" i="1"/>
  <c r="GT125" i="1"/>
  <c r="GT152" i="1"/>
  <c r="QR152" i="1"/>
  <c r="GT174" i="1"/>
  <c r="QR163" i="1"/>
  <c r="QR161" i="1"/>
  <c r="GT182" i="1"/>
  <c r="QR201" i="1"/>
  <c r="QR185" i="1"/>
  <c r="GT189" i="1"/>
  <c r="QR214" i="1"/>
  <c r="GT225" i="1"/>
  <c r="QR255" i="1"/>
  <c r="GT262" i="1"/>
  <c r="QR258" i="1"/>
  <c r="GT322" i="1"/>
  <c r="GT331" i="1"/>
  <c r="QR338" i="1"/>
  <c r="GT341" i="1"/>
  <c r="QR367" i="1"/>
  <c r="QR402" i="1"/>
  <c r="QR420" i="1"/>
  <c r="GT437" i="1"/>
  <c r="GT445" i="1"/>
  <c r="GT446" i="1"/>
  <c r="QR457" i="1"/>
  <c r="QR481" i="1"/>
  <c r="GT483" i="1"/>
  <c r="HA41" i="1"/>
  <c r="HA48" i="1"/>
  <c r="HA82" i="1"/>
  <c r="HA143" i="1"/>
  <c r="HA155" i="1"/>
  <c r="HA161" i="1"/>
  <c r="HA172" i="1"/>
  <c r="HA205" i="1"/>
  <c r="HA215" i="1"/>
  <c r="HA241" i="1"/>
  <c r="HA233" i="1"/>
  <c r="HA220" i="1"/>
  <c r="HA248" i="1"/>
  <c r="HA257" i="1"/>
  <c r="HA247" i="1"/>
  <c r="HA261" i="1"/>
  <c r="HA294" i="1"/>
  <c r="HA305" i="1"/>
  <c r="HA314" i="1"/>
  <c r="HA307" i="1"/>
  <c r="HA328" i="1"/>
  <c r="HA342" i="1"/>
  <c r="HA354" i="1"/>
  <c r="HA365" i="1"/>
  <c r="HA382" i="1"/>
  <c r="HA409" i="1"/>
  <c r="HA453" i="1"/>
  <c r="HA478" i="1"/>
  <c r="HA481" i="1"/>
  <c r="HA487" i="1"/>
  <c r="HA490" i="1"/>
  <c r="QO49" i="1"/>
  <c r="GX42" i="1"/>
  <c r="QO85" i="1"/>
  <c r="GX86" i="1"/>
  <c r="GX68" i="1"/>
  <c r="GX94" i="1"/>
  <c r="QO121" i="1"/>
  <c r="GX121" i="1"/>
  <c r="QO180" i="1"/>
  <c r="GX170" i="1"/>
  <c r="GX157" i="1"/>
  <c r="QO175" i="1"/>
  <c r="QO178" i="1"/>
  <c r="QO182" i="1"/>
  <c r="GX203" i="1"/>
  <c r="QO189" i="1"/>
  <c r="QO243" i="1"/>
  <c r="QO228" i="1"/>
  <c r="GX241" i="1"/>
  <c r="GX268" i="1"/>
  <c r="GX262" i="1"/>
  <c r="GX284" i="1"/>
  <c r="GX306" i="1"/>
  <c r="GX309" i="1"/>
  <c r="GX320" i="1"/>
  <c r="GX356" i="1"/>
  <c r="QO360" i="1"/>
  <c r="GX369" i="1"/>
  <c r="GX397" i="1"/>
  <c r="GX414" i="1"/>
  <c r="QO424" i="1"/>
  <c r="QO443" i="1"/>
  <c r="GX480" i="1"/>
  <c r="GX483" i="1"/>
  <c r="GX493" i="1"/>
  <c r="QQ46" i="1"/>
  <c r="QP46" i="1"/>
  <c r="QN46" i="1"/>
  <c r="QC41" i="1"/>
  <c r="PL38" i="1"/>
  <c r="PJ30" i="1"/>
  <c r="GZ29" i="1"/>
  <c r="GX27" i="1"/>
  <c r="GW22" i="1"/>
  <c r="GT19" i="1"/>
  <c r="QE39" i="1"/>
  <c r="QE84" i="1"/>
  <c r="QE140" i="1"/>
  <c r="QE152" i="1"/>
  <c r="QE211" i="1"/>
  <c r="QE259" i="1"/>
  <c r="QE322" i="1"/>
  <c r="QE411" i="1"/>
  <c r="SY58" i="1"/>
  <c r="PJ55" i="1"/>
  <c r="SM51" i="1"/>
  <c r="PM50" i="1"/>
  <c r="QN40" i="1"/>
  <c r="QQ40" i="1"/>
  <c r="QP40" i="1"/>
  <c r="QN32" i="1"/>
  <c r="QQ32" i="1"/>
  <c r="QP32" i="1"/>
  <c r="QB30" i="1"/>
  <c r="HV30" i="1"/>
  <c r="GR30" i="1"/>
  <c r="IF30" i="1"/>
  <c r="GT28" i="1"/>
  <c r="IF26" i="1"/>
  <c r="GR26" i="1"/>
  <c r="QB26" i="1"/>
  <c r="QJ494" i="1"/>
  <c r="QJ489" i="1"/>
  <c r="QJ491" i="1"/>
  <c r="QJ487" i="1"/>
  <c r="QJ484" i="1"/>
  <c r="QJ480" i="1"/>
  <c r="QJ479" i="1"/>
  <c r="QJ477" i="1"/>
  <c r="QJ465" i="1"/>
  <c r="QJ459" i="1"/>
  <c r="QJ451" i="1"/>
  <c r="QJ456" i="1"/>
  <c r="QJ448" i="1"/>
  <c r="QJ446" i="1"/>
  <c r="QJ444" i="1"/>
  <c r="QJ437" i="1"/>
  <c r="QJ424" i="1"/>
  <c r="QJ416" i="1"/>
  <c r="QJ421" i="1"/>
  <c r="QJ407" i="1"/>
  <c r="QJ414" i="1"/>
  <c r="QJ406" i="1"/>
  <c r="QJ402" i="1"/>
  <c r="QJ381" i="1"/>
  <c r="QJ361" i="1"/>
  <c r="QJ368" i="1"/>
  <c r="QJ380" i="1"/>
  <c r="QJ371" i="1"/>
  <c r="QJ344" i="1"/>
  <c r="QJ352" i="1"/>
  <c r="QJ326" i="1"/>
  <c r="QJ339" i="1"/>
  <c r="QJ323" i="1"/>
  <c r="QJ333" i="1"/>
  <c r="QJ330" i="1"/>
  <c r="QJ327" i="1"/>
  <c r="QJ309" i="1"/>
  <c r="QJ318" i="1"/>
  <c r="QJ308" i="1"/>
  <c r="QJ320" i="1"/>
  <c r="QJ301" i="1"/>
  <c r="QJ290" i="1"/>
  <c r="QJ278" i="1"/>
  <c r="QJ289" i="1"/>
  <c r="QJ287" i="1"/>
  <c r="QJ258" i="1"/>
  <c r="QJ270" i="1"/>
  <c r="QJ266" i="1"/>
  <c r="QJ257" i="1"/>
  <c r="QJ262" i="1"/>
  <c r="QJ249" i="1"/>
  <c r="QJ248" i="1"/>
  <c r="QJ245" i="1"/>
  <c r="QJ222" i="1"/>
  <c r="QJ213" i="1"/>
  <c r="QJ219" i="1"/>
  <c r="QJ237" i="1"/>
  <c r="QJ221" i="1"/>
  <c r="QJ214" i="1"/>
  <c r="QJ188" i="1"/>
  <c r="QJ202" i="1"/>
  <c r="QJ190" i="1"/>
  <c r="QJ201" i="1"/>
  <c r="QJ189" i="1"/>
  <c r="QJ161" i="1"/>
  <c r="QJ153" i="1"/>
  <c r="QJ174" i="1"/>
  <c r="QJ158" i="1"/>
  <c r="QJ171" i="1"/>
  <c r="QJ165" i="1"/>
  <c r="QJ121" i="1"/>
  <c r="QJ147" i="1"/>
  <c r="QJ125" i="1"/>
  <c r="QJ138" i="1"/>
  <c r="QJ130" i="1"/>
  <c r="QJ115" i="1"/>
  <c r="QJ99" i="1"/>
  <c r="QJ91" i="1"/>
  <c r="QJ104" i="1"/>
  <c r="QJ117" i="1"/>
  <c r="QJ114" i="1"/>
  <c r="QJ98" i="1"/>
  <c r="QJ95" i="1"/>
  <c r="QJ62" i="1"/>
  <c r="QJ72" i="1"/>
  <c r="QJ76" i="1"/>
  <c r="QJ68" i="1"/>
  <c r="QJ65" i="1"/>
  <c r="QJ55" i="1"/>
  <c r="QJ36" i="1"/>
  <c r="QJ32" i="1"/>
  <c r="QJ34" i="1"/>
  <c r="QJ18" i="1"/>
  <c r="QJ24" i="1"/>
  <c r="QJ19" i="1"/>
  <c r="SD15" i="1"/>
  <c r="SC15" i="1"/>
  <c r="RL504" i="1"/>
  <c r="RL500" i="1"/>
  <c r="RL503" i="1"/>
  <c r="RL502" i="1"/>
  <c r="RL501" i="1"/>
  <c r="RL499" i="1"/>
  <c r="SC9" i="1"/>
  <c r="QE86" i="1"/>
  <c r="QE105" i="1"/>
  <c r="QE151" i="1"/>
  <c r="QE196" i="1"/>
  <c r="QE220" i="1"/>
  <c r="QE255" i="1"/>
  <c r="QE297" i="1"/>
  <c r="QE348" i="1"/>
  <c r="QE391" i="1"/>
  <c r="QE439" i="1"/>
  <c r="QE485" i="1"/>
  <c r="PK9" i="1"/>
  <c r="GZ49" i="1"/>
  <c r="GZ43" i="1"/>
  <c r="GZ77" i="1"/>
  <c r="GZ107" i="1"/>
  <c r="GZ111" i="1"/>
  <c r="GZ106" i="1"/>
  <c r="GZ150" i="1"/>
  <c r="GZ123" i="1"/>
  <c r="GZ151" i="1"/>
  <c r="GZ174" i="1"/>
  <c r="GZ167" i="1"/>
  <c r="GZ198" i="1"/>
  <c r="GZ196" i="1"/>
  <c r="GZ208" i="1"/>
  <c r="GZ210" i="1"/>
  <c r="GZ243" i="1"/>
  <c r="GZ254" i="1"/>
  <c r="GZ260" i="1"/>
  <c r="GZ290" i="1"/>
  <c r="GZ296" i="1"/>
  <c r="GZ318" i="1"/>
  <c r="GZ310" i="1"/>
  <c r="GZ354" i="1"/>
  <c r="GZ392" i="1"/>
  <c r="GZ410" i="1"/>
  <c r="GZ412" i="1"/>
  <c r="GZ436" i="1"/>
  <c r="GZ440" i="1"/>
  <c r="GZ482" i="1"/>
  <c r="GY44" i="1"/>
  <c r="GY80" i="1"/>
  <c r="QS69" i="1"/>
  <c r="QS72" i="1"/>
  <c r="QS101" i="1"/>
  <c r="QS115" i="1"/>
  <c r="GY101" i="1"/>
  <c r="QS98" i="1"/>
  <c r="GY132" i="1"/>
  <c r="QS121" i="1"/>
  <c r="GY141" i="1"/>
  <c r="GY151" i="1"/>
  <c r="GY153" i="1"/>
  <c r="GY164" i="1"/>
  <c r="GY154" i="1"/>
  <c r="QS167" i="1"/>
  <c r="QS193" i="1"/>
  <c r="QS215" i="1"/>
  <c r="QS240" i="1"/>
  <c r="GY254" i="1"/>
  <c r="QS255" i="1"/>
  <c r="GY269" i="1"/>
  <c r="QS276" i="1"/>
  <c r="QS314" i="1"/>
  <c r="QS306" i="1"/>
  <c r="GY314" i="1"/>
  <c r="GY334" i="1"/>
  <c r="GY335" i="1"/>
  <c r="GY343" i="1"/>
  <c r="GY341" i="1"/>
  <c r="QS367" i="1"/>
  <c r="GY418" i="1"/>
  <c r="GY486" i="1"/>
  <c r="QO50" i="1"/>
  <c r="QC46" i="1"/>
  <c r="SM34" i="1"/>
  <c r="PL32" i="1"/>
  <c r="TK32" i="1" s="1"/>
  <c r="SM31" i="1"/>
  <c r="GX30" i="1"/>
  <c r="HL29" i="1"/>
  <c r="HV29" i="1" s="1"/>
  <c r="HA28" i="1"/>
  <c r="PK24" i="1"/>
  <c r="QN21" i="1"/>
  <c r="QQ21" i="1"/>
  <c r="QP21" i="1"/>
  <c r="PI16" i="1"/>
  <c r="HL56" i="1"/>
  <c r="HV56" i="1" s="1"/>
  <c r="HL85" i="1"/>
  <c r="HV85" i="1" s="1"/>
  <c r="HL148" i="1"/>
  <c r="HV148" i="1" s="1"/>
  <c r="HL154" i="1"/>
  <c r="HV154" i="1" s="1"/>
  <c r="HL204" i="1"/>
  <c r="HV204" i="1" s="1"/>
  <c r="HL241" i="1"/>
  <c r="HV241" i="1" s="1"/>
  <c r="HL279" i="1"/>
  <c r="HV279" i="1" s="1"/>
  <c r="HL311" i="1"/>
  <c r="HV311" i="1" s="1"/>
  <c r="HL379" i="1"/>
  <c r="HV379" i="1" s="1"/>
  <c r="HL436" i="1"/>
  <c r="HV436" i="1" s="1"/>
  <c r="PH11" i="1"/>
  <c r="SY54" i="1"/>
  <c r="SM52" i="1"/>
  <c r="PK49" i="1"/>
  <c r="PL43" i="1"/>
  <c r="TK43" i="1" s="1"/>
  <c r="SM40" i="1"/>
  <c r="SM38" i="1"/>
  <c r="GV30" i="1"/>
  <c r="QB28" i="1"/>
  <c r="IF28" i="1"/>
  <c r="GR28" i="1"/>
  <c r="HV28" i="1"/>
  <c r="QP26" i="1"/>
  <c r="QN26" i="1"/>
  <c r="QQ26" i="1"/>
  <c r="GX20" i="1"/>
  <c r="PH10" i="1"/>
  <c r="SC32" i="1"/>
  <c r="SD32" i="1"/>
  <c r="SC96" i="1"/>
  <c r="SD142" i="1"/>
  <c r="SD156" i="1"/>
  <c r="SC156" i="1"/>
  <c r="SD183" i="1"/>
  <c r="SC183" i="1"/>
  <c r="SC179" i="1"/>
  <c r="SD257" i="1"/>
  <c r="SC257" i="1"/>
  <c r="SC301" i="1"/>
  <c r="SD329" i="1"/>
  <c r="SB329" i="1"/>
  <c r="SC418" i="1"/>
  <c r="SB418" i="1"/>
  <c r="SC438" i="1"/>
  <c r="SB438" i="1"/>
  <c r="SC441" i="1"/>
  <c r="PH58" i="1"/>
  <c r="SE56" i="1"/>
  <c r="QS53" i="1"/>
  <c r="SY46" i="1"/>
  <c r="PJ39" i="1"/>
  <c r="SY32" i="1"/>
  <c r="GV29" i="1"/>
  <c r="GU24" i="1"/>
  <c r="HL23" i="1"/>
  <c r="HV23" i="1" s="1"/>
  <c r="PK20" i="1"/>
  <c r="HA16" i="1"/>
  <c r="PL13" i="1"/>
  <c r="TK13" i="1" s="1"/>
  <c r="RQ502" i="1"/>
  <c r="RQ504" i="1"/>
  <c r="RQ503" i="1"/>
  <c r="RQ500" i="1"/>
  <c r="RQ499" i="1"/>
  <c r="RQ501" i="1"/>
  <c r="PH9" i="1"/>
  <c r="GK503" i="1"/>
  <c r="GW45" i="1"/>
  <c r="GW78" i="1"/>
  <c r="GW79" i="1"/>
  <c r="GW104" i="1"/>
  <c r="GW124" i="1"/>
  <c r="GW209" i="1"/>
  <c r="GW212" i="1"/>
  <c r="GW251" i="1"/>
  <c r="GW282" i="1"/>
  <c r="GW299" i="1"/>
  <c r="GW319" i="1"/>
  <c r="GW318" i="1"/>
  <c r="GW328" i="1"/>
  <c r="GW363" i="1"/>
  <c r="GW366" i="1"/>
  <c r="GW411" i="1"/>
  <c r="GW424" i="1"/>
  <c r="GW433" i="1"/>
  <c r="GW456" i="1"/>
  <c r="GW492" i="1"/>
  <c r="SY43" i="1"/>
  <c r="SF41" i="1"/>
  <c r="PM39" i="1"/>
  <c r="TL39" i="1" s="1"/>
  <c r="PH34" i="1"/>
  <c r="PM32" i="1"/>
  <c r="TL32" i="1" s="1"/>
  <c r="PI29" i="1"/>
  <c r="IF24" i="1"/>
  <c r="GV20" i="1"/>
  <c r="GW19" i="1"/>
  <c r="IG15" i="1"/>
  <c r="PY503" i="1"/>
  <c r="PY504" i="1"/>
  <c r="PY500" i="1"/>
  <c r="PY499" i="1"/>
  <c r="PY502" i="1"/>
  <c r="QI488" i="1"/>
  <c r="QI485" i="1"/>
  <c r="QI483" i="1"/>
  <c r="QI481" i="1"/>
  <c r="QI478" i="1"/>
  <c r="QI457" i="1"/>
  <c r="QI455" i="1"/>
  <c r="QI441" i="1"/>
  <c r="QI445" i="1"/>
  <c r="QI447" i="1"/>
  <c r="QI439" i="1"/>
  <c r="QI415" i="1"/>
  <c r="QI420" i="1"/>
  <c r="QI412" i="1"/>
  <c r="QI409" i="1"/>
  <c r="QI396" i="1"/>
  <c r="QI397" i="1"/>
  <c r="QI391" i="1"/>
  <c r="QI384" i="1"/>
  <c r="QI367" i="1"/>
  <c r="QI363" i="1"/>
  <c r="QI372" i="1"/>
  <c r="QI343" i="1"/>
  <c r="QI348" i="1"/>
  <c r="QI340" i="1"/>
  <c r="QI359" i="1"/>
  <c r="QI342" i="1"/>
  <c r="QI347" i="1"/>
  <c r="QI328" i="1"/>
  <c r="QI335" i="1"/>
  <c r="QI332" i="1"/>
  <c r="QI312" i="1"/>
  <c r="QI297" i="1"/>
  <c r="QI304" i="1"/>
  <c r="QI296" i="1"/>
  <c r="QI293" i="1"/>
  <c r="QI281" i="1"/>
  <c r="QI282" i="1"/>
  <c r="QI268" i="1"/>
  <c r="QI273" i="1"/>
  <c r="QI256" i="1"/>
  <c r="QI254" i="1"/>
  <c r="QI246" i="1"/>
  <c r="QI251" i="1"/>
  <c r="QI250" i="1"/>
  <c r="QI255" i="1"/>
  <c r="QI220" i="1"/>
  <c r="QI233" i="1"/>
  <c r="QI230" i="1"/>
  <c r="QI235" i="1"/>
  <c r="QI215" i="1"/>
  <c r="QI229" i="1"/>
  <c r="QI226" i="1"/>
  <c r="QI183" i="1"/>
  <c r="QI196" i="1"/>
  <c r="QI182" i="1"/>
  <c r="QI195" i="1"/>
  <c r="QI184" i="1"/>
  <c r="QI206" i="1"/>
  <c r="QI159" i="1"/>
  <c r="QI151" i="1"/>
  <c r="QI166" i="1"/>
  <c r="QI176" i="1"/>
  <c r="QI168" i="1"/>
  <c r="QI162" i="1"/>
  <c r="QI149" i="1"/>
  <c r="QI122" i="1"/>
  <c r="QI136" i="1"/>
  <c r="QI128" i="1"/>
  <c r="QI141" i="1"/>
  <c r="QI116" i="1"/>
  <c r="QI113" i="1"/>
  <c r="QI105" i="1"/>
  <c r="QI97" i="1"/>
  <c r="QI118" i="1"/>
  <c r="QI110" i="1"/>
  <c r="QI96" i="1"/>
  <c r="QI90" i="1"/>
  <c r="QI73" i="1"/>
  <c r="QI86" i="1"/>
  <c r="QI67" i="1"/>
  <c r="QI59" i="1"/>
  <c r="QI61" i="1"/>
  <c r="QI66" i="1"/>
  <c r="QI79" i="1"/>
  <c r="QI44" i="1"/>
  <c r="QI33" i="1"/>
  <c r="QI51" i="1"/>
  <c r="QI35" i="1"/>
  <c r="QI29" i="1"/>
  <c r="QI23" i="1"/>
  <c r="QI28" i="1"/>
  <c r="QI16" i="1"/>
  <c r="QI9" i="1"/>
  <c r="QI30" i="1"/>
  <c r="GV45" i="1"/>
  <c r="GV44" i="1"/>
  <c r="QQ41" i="1"/>
  <c r="QP41" i="1"/>
  <c r="QN41" i="1"/>
  <c r="QQ75" i="1"/>
  <c r="QP75" i="1"/>
  <c r="QN75" i="1"/>
  <c r="QQ81" i="1"/>
  <c r="QP81" i="1"/>
  <c r="QN81" i="1"/>
  <c r="GV82" i="1"/>
  <c r="GV77" i="1"/>
  <c r="QQ110" i="1"/>
  <c r="QP110" i="1"/>
  <c r="QN110" i="1"/>
  <c r="GV107" i="1"/>
  <c r="GV133" i="1"/>
  <c r="GV128" i="1"/>
  <c r="GV145" i="1"/>
  <c r="GV127" i="1"/>
  <c r="GV162" i="1"/>
  <c r="GV157" i="1"/>
  <c r="QP154" i="1"/>
  <c r="QN154" i="1"/>
  <c r="QQ154" i="1"/>
  <c r="GV166" i="1"/>
  <c r="QQ171" i="1"/>
  <c r="QP171" i="1"/>
  <c r="QN171" i="1"/>
  <c r="QQ188" i="1"/>
  <c r="QP188" i="1"/>
  <c r="QN188" i="1"/>
  <c r="QQ186" i="1"/>
  <c r="QP186" i="1"/>
  <c r="QN186" i="1"/>
  <c r="GV209" i="1"/>
  <c r="QP197" i="1"/>
  <c r="QN197" i="1"/>
  <c r="QQ197" i="1"/>
  <c r="GV231" i="1"/>
  <c r="GV224" i="1"/>
  <c r="GV219" i="1"/>
  <c r="GV265" i="1"/>
  <c r="QN250" i="1"/>
  <c r="QQ250" i="1"/>
  <c r="QP250" i="1"/>
  <c r="GV273" i="1"/>
  <c r="GV282" i="1"/>
  <c r="QQ294" i="1"/>
  <c r="QP294" i="1"/>
  <c r="QN294" i="1"/>
  <c r="GV322" i="1"/>
  <c r="QP307" i="1"/>
  <c r="QN307" i="1"/>
  <c r="QQ307" i="1"/>
  <c r="GV315" i="1"/>
  <c r="QP324" i="1"/>
  <c r="QN324" i="1"/>
  <c r="QQ324" i="1"/>
  <c r="GV344" i="1"/>
  <c r="QP344" i="1"/>
  <c r="QN344" i="1"/>
  <c r="QQ344" i="1"/>
  <c r="GV421" i="1"/>
  <c r="GV439" i="1"/>
  <c r="GV441" i="1"/>
  <c r="GV477" i="1"/>
  <c r="K31" i="2"/>
  <c r="F37" i="2"/>
  <c r="E37" i="2"/>
  <c r="PL493" i="1"/>
  <c r="TK493" i="1" s="1"/>
  <c r="PL341" i="1"/>
  <c r="TK341" i="1" s="1"/>
  <c r="PL265" i="1"/>
  <c r="TK265" i="1" s="1"/>
  <c r="PL9" i="1"/>
  <c r="PH53" i="1"/>
  <c r="TE47" i="1"/>
  <c r="PK36" i="1"/>
  <c r="QB33" i="1"/>
  <c r="HL31" i="1"/>
  <c r="HV31" i="1" s="1"/>
  <c r="SC27" i="1"/>
  <c r="HA24" i="1"/>
  <c r="GV23" i="1"/>
  <c r="GY22" i="1"/>
  <c r="GT21" i="1"/>
  <c r="GU20" i="1"/>
  <c r="IF15" i="1"/>
  <c r="IG14" i="1"/>
  <c r="PJ13" i="1"/>
  <c r="GW12" i="1"/>
  <c r="GU51" i="1"/>
  <c r="GU47" i="1"/>
  <c r="GU34" i="1"/>
  <c r="GU79" i="1"/>
  <c r="GU64" i="1"/>
  <c r="GU102" i="1"/>
  <c r="GU105" i="1"/>
  <c r="GU149" i="1"/>
  <c r="GU121" i="1"/>
  <c r="GU140" i="1"/>
  <c r="GU158" i="1"/>
  <c r="GU187" i="1"/>
  <c r="GU198" i="1"/>
  <c r="GU186" i="1"/>
  <c r="GU227" i="1"/>
  <c r="GU259" i="1"/>
  <c r="GU285" i="1"/>
  <c r="GU316" i="1"/>
  <c r="GU356" i="1"/>
  <c r="GU361" i="1"/>
  <c r="GU362" i="1"/>
  <c r="GU391" i="1"/>
  <c r="GU397" i="1"/>
  <c r="GU416" i="1"/>
  <c r="GU417" i="1"/>
  <c r="GU442" i="1"/>
  <c r="GU491" i="1"/>
  <c r="G38" i="2"/>
  <c r="GX10" i="1"/>
  <c r="QF59" i="1"/>
  <c r="QF73" i="1"/>
  <c r="QF113" i="1"/>
  <c r="QF166" i="1"/>
  <c r="QF183" i="1"/>
  <c r="QF226" i="1"/>
  <c r="QF250" i="1"/>
  <c r="QF296" i="1"/>
  <c r="QF347" i="1"/>
  <c r="QF396" i="1"/>
  <c r="QF445" i="1"/>
  <c r="QF488" i="1"/>
  <c r="QD73" i="1"/>
  <c r="QD113" i="1"/>
  <c r="QD136" i="1"/>
  <c r="QD183" i="1"/>
  <c r="QD229" i="1"/>
  <c r="QD250" i="1"/>
  <c r="QD296" i="1"/>
  <c r="QD342" i="1"/>
  <c r="QD384" i="1"/>
  <c r="QD441" i="1"/>
  <c r="QD488" i="1"/>
  <c r="QO15" i="1"/>
  <c r="PM10" i="1"/>
  <c r="TE31" i="1"/>
  <c r="PJ16" i="1"/>
  <c r="TE12" i="1"/>
  <c r="PL24" i="1"/>
  <c r="TE18" i="1"/>
  <c r="PM15" i="1"/>
  <c r="PI10" i="1"/>
  <c r="PL26" i="1"/>
  <c r="SY22" i="1"/>
  <c r="TE20" i="1"/>
  <c r="SY15" i="1"/>
  <c r="SB11" i="1"/>
  <c r="PA504" i="1"/>
  <c r="PM14" i="1"/>
  <c r="SD27" i="1"/>
  <c r="SY23" i="1"/>
  <c r="PI19" i="1"/>
  <c r="QH12" i="1"/>
  <c r="QH50" i="1"/>
  <c r="QH84" i="1"/>
  <c r="QH135" i="1"/>
  <c r="QH209" i="1"/>
  <c r="QH223" i="1"/>
  <c r="QH276" i="1"/>
  <c r="QH360" i="1"/>
  <c r="QH433" i="1"/>
  <c r="SE25" i="1"/>
  <c r="SB21" i="1"/>
  <c r="OD499" i="1"/>
  <c r="TE29" i="1"/>
  <c r="SY21" i="1"/>
  <c r="PL12" i="1"/>
  <c r="TK12" i="1" s="1"/>
  <c r="QI49" i="1"/>
  <c r="QI69" i="1"/>
  <c r="QI144" i="1"/>
  <c r="QI152" i="1"/>
  <c r="QI232" i="1"/>
  <c r="QI252" i="1"/>
  <c r="QI322" i="1"/>
  <c r="QI392" i="1"/>
  <c r="SF9" i="1"/>
  <c r="TE27" i="1"/>
  <c r="PL18" i="1"/>
  <c r="TK18" i="1" s="1"/>
  <c r="PJ80" i="1"/>
  <c r="GY79" i="1"/>
  <c r="GZ76" i="1"/>
  <c r="GX74" i="1"/>
  <c r="PH70" i="1"/>
  <c r="QC90" i="1"/>
  <c r="IG90" i="1"/>
  <c r="GS90" i="1"/>
  <c r="PJ85" i="1"/>
  <c r="GY84" i="1"/>
  <c r="GW82" i="1"/>
  <c r="PH75" i="1"/>
  <c r="PH67" i="1"/>
  <c r="PK105" i="1"/>
  <c r="PL99" i="1"/>
  <c r="TK99" i="1" s="1"/>
  <c r="PH94" i="1"/>
  <c r="GW87" i="1"/>
  <c r="QC83" i="1"/>
  <c r="IG83" i="1"/>
  <c r="GS83" i="1"/>
  <c r="HW83" i="1"/>
  <c r="GV87" i="1"/>
  <c r="GW84" i="1"/>
  <c r="PI82" i="1"/>
  <c r="GX81" i="1"/>
  <c r="GZ75" i="1"/>
  <c r="PL73" i="1"/>
  <c r="QC72" i="1"/>
  <c r="IG72" i="1"/>
  <c r="GS72" i="1"/>
  <c r="GR69" i="1"/>
  <c r="SY98" i="1"/>
  <c r="GY89" i="1"/>
  <c r="QC77" i="1"/>
  <c r="IG77" i="1"/>
  <c r="GS77" i="1"/>
  <c r="QC69" i="1"/>
  <c r="IG69" i="1"/>
  <c r="GS69" i="1"/>
  <c r="HW69" i="1"/>
  <c r="PL62" i="1"/>
  <c r="PK115" i="1"/>
  <c r="TE112" i="1"/>
  <c r="QN90" i="1"/>
  <c r="QQ90" i="1"/>
  <c r="QP90" i="1"/>
  <c r="PJ65" i="1"/>
  <c r="QO79" i="1"/>
  <c r="SY69" i="1"/>
  <c r="QB51" i="1"/>
  <c r="IF51" i="1"/>
  <c r="GR51" i="1"/>
  <c r="QB62" i="1"/>
  <c r="PJ59" i="1"/>
  <c r="PK83" i="1"/>
  <c r="PK79" i="1"/>
  <c r="SY65" i="1"/>
  <c r="GS44" i="1"/>
  <c r="GV41" i="1"/>
  <c r="IF37" i="1"/>
  <c r="GR37" i="1"/>
  <c r="QB37" i="1"/>
  <c r="QQ80" i="1"/>
  <c r="QP80" i="1"/>
  <c r="QN80" i="1"/>
  <c r="TE78" i="1"/>
  <c r="IF76" i="1"/>
  <c r="QS70" i="1"/>
  <c r="QO61" i="1"/>
  <c r="QC59" i="1"/>
  <c r="HW59" i="1"/>
  <c r="GS59" i="1"/>
  <c r="IG59" i="1"/>
  <c r="GU57" i="1"/>
  <c r="GV54" i="1"/>
  <c r="PJ38" i="1"/>
  <c r="GX32" i="1"/>
  <c r="PK81" i="1"/>
  <c r="QB77" i="1"/>
  <c r="SY72" i="1"/>
  <c r="PI64" i="1"/>
  <c r="GT57" i="1"/>
  <c r="IG54" i="1"/>
  <c r="GX53" i="1"/>
  <c r="PJ51" i="1"/>
  <c r="GR49" i="1"/>
  <c r="PI46" i="1"/>
  <c r="HA36" i="1"/>
  <c r="PH33" i="1"/>
  <c r="PH84" i="1"/>
  <c r="PM80" i="1"/>
  <c r="PM77" i="1"/>
  <c r="SY73" i="1"/>
  <c r="TE60" i="1"/>
  <c r="PK53" i="1"/>
  <c r="QQ50" i="1"/>
  <c r="QP50" i="1"/>
  <c r="QN50" i="1"/>
  <c r="QB48" i="1"/>
  <c r="PK75" i="1"/>
  <c r="PI40" i="1"/>
  <c r="GY36" i="1"/>
  <c r="GZ33" i="1"/>
  <c r="PK86" i="1"/>
  <c r="SY83" i="1"/>
  <c r="PI81" i="1"/>
  <c r="PM79" i="1"/>
  <c r="QN71" i="1"/>
  <c r="QQ71" i="1"/>
  <c r="QP71" i="1"/>
  <c r="PL67" i="1"/>
  <c r="TK67" i="1" s="1"/>
  <c r="PL64" i="1"/>
  <c r="TK64" i="1" s="1"/>
  <c r="PM59" i="1"/>
  <c r="TL59" i="1" s="1"/>
  <c r="GV58" i="1"/>
  <c r="PL52" i="1"/>
  <c r="HA51" i="1"/>
  <c r="GW47" i="1"/>
  <c r="QB46" i="1"/>
  <c r="IF46" i="1"/>
  <c r="GR46" i="1"/>
  <c r="QQ44" i="1"/>
  <c r="QP44" i="1"/>
  <c r="QN44" i="1"/>
  <c r="HA43" i="1"/>
  <c r="GW39" i="1"/>
  <c r="QB38" i="1"/>
  <c r="IF38" i="1"/>
  <c r="GR38" i="1"/>
  <c r="QC35" i="1"/>
  <c r="IG35" i="1"/>
  <c r="GS35" i="1"/>
  <c r="GW60" i="1"/>
  <c r="TE56" i="1"/>
  <c r="PL53" i="1"/>
  <c r="PM48" i="1"/>
  <c r="SM37" i="1"/>
  <c r="GU23" i="1"/>
  <c r="QD494" i="1"/>
  <c r="QD489" i="1"/>
  <c r="QD491" i="1"/>
  <c r="QD487" i="1"/>
  <c r="QD484" i="1"/>
  <c r="QD480" i="1"/>
  <c r="QD479" i="1"/>
  <c r="QD465" i="1"/>
  <c r="QD477" i="1"/>
  <c r="QD459" i="1"/>
  <c r="QD456" i="1"/>
  <c r="QD451" i="1"/>
  <c r="QD448" i="1"/>
  <c r="QD444" i="1"/>
  <c r="QD446" i="1"/>
  <c r="QD437" i="1"/>
  <c r="QD424" i="1"/>
  <c r="QD414" i="1"/>
  <c r="QD421" i="1"/>
  <c r="QD416" i="1"/>
  <c r="QD407" i="1"/>
  <c r="QD406" i="1"/>
  <c r="QD402" i="1"/>
  <c r="QD381" i="1"/>
  <c r="QD361" i="1"/>
  <c r="QD368" i="1"/>
  <c r="QD380" i="1"/>
  <c r="QD371" i="1"/>
  <c r="QD339" i="1"/>
  <c r="QD344" i="1"/>
  <c r="QD352" i="1"/>
  <c r="QD333" i="1"/>
  <c r="QD330" i="1"/>
  <c r="QD327" i="1"/>
  <c r="QD326" i="1"/>
  <c r="QD323" i="1"/>
  <c r="QD318" i="1"/>
  <c r="QD308" i="1"/>
  <c r="QD320" i="1"/>
  <c r="QD309" i="1"/>
  <c r="QD301" i="1"/>
  <c r="QD290" i="1"/>
  <c r="QD289" i="1"/>
  <c r="QD287" i="1"/>
  <c r="QD278" i="1"/>
  <c r="QD270" i="1"/>
  <c r="QD266" i="1"/>
  <c r="QD257" i="1"/>
  <c r="QD262" i="1"/>
  <c r="QD248" i="1"/>
  <c r="QD245" i="1"/>
  <c r="QD258" i="1"/>
  <c r="QD249" i="1"/>
  <c r="QD222" i="1"/>
  <c r="QD213" i="1"/>
  <c r="QD219" i="1"/>
  <c r="QD237" i="1"/>
  <c r="QD221" i="1"/>
  <c r="QD214" i="1"/>
  <c r="QD202" i="1"/>
  <c r="QD190" i="1"/>
  <c r="QD201" i="1"/>
  <c r="QD189" i="1"/>
  <c r="QD188" i="1"/>
  <c r="QD174" i="1"/>
  <c r="QD158" i="1"/>
  <c r="QD171" i="1"/>
  <c r="QD165" i="1"/>
  <c r="QD161" i="1"/>
  <c r="QD153" i="1"/>
  <c r="QD121" i="1"/>
  <c r="QD147" i="1"/>
  <c r="QD125" i="1"/>
  <c r="QD138" i="1"/>
  <c r="QD130" i="1"/>
  <c r="QD115" i="1"/>
  <c r="QD99" i="1"/>
  <c r="QD91" i="1"/>
  <c r="QD104" i="1"/>
  <c r="QD117" i="1"/>
  <c r="QD114" i="1"/>
  <c r="QD98" i="1"/>
  <c r="QD95" i="1"/>
  <c r="QD72" i="1"/>
  <c r="QD76" i="1"/>
  <c r="QD68" i="1"/>
  <c r="QD65" i="1"/>
  <c r="QD62" i="1"/>
  <c r="QD32" i="1"/>
  <c r="QD34" i="1"/>
  <c r="QD55" i="1"/>
  <c r="QD36" i="1"/>
  <c r="QD24" i="1"/>
  <c r="QD19" i="1"/>
  <c r="QD18" i="1"/>
  <c r="QD16" i="1"/>
  <c r="RN499" i="1"/>
  <c r="HL35" i="1"/>
  <c r="HV35" i="1" s="1"/>
  <c r="QB73" i="1"/>
  <c r="HL61" i="1"/>
  <c r="HV61" i="1" s="1"/>
  <c r="QB91" i="1"/>
  <c r="HL159" i="1"/>
  <c r="HV159" i="1" s="1"/>
  <c r="QB187" i="1"/>
  <c r="QB223" i="1"/>
  <c r="HL235" i="1"/>
  <c r="HV235" i="1" s="1"/>
  <c r="QB265" i="1"/>
  <c r="HL256" i="1"/>
  <c r="HV256" i="1" s="1"/>
  <c r="HL304" i="1"/>
  <c r="HV304" i="1" s="1"/>
  <c r="QB359" i="1"/>
  <c r="HL367" i="1"/>
  <c r="HV367" i="1" s="1"/>
  <c r="HL397" i="1"/>
  <c r="HV397" i="1" s="1"/>
  <c r="HL439" i="1"/>
  <c r="HV439" i="1" s="1"/>
  <c r="HL483" i="1"/>
  <c r="HV483" i="1" s="1"/>
  <c r="QR37" i="1"/>
  <c r="GT38" i="1"/>
  <c r="GT47" i="1"/>
  <c r="GT50" i="1"/>
  <c r="GT37" i="1"/>
  <c r="GT82" i="1"/>
  <c r="QR87" i="1"/>
  <c r="GT80" i="1"/>
  <c r="GT75" i="1"/>
  <c r="GT90" i="1"/>
  <c r="GT105" i="1"/>
  <c r="GT100" i="1"/>
  <c r="QR113" i="1"/>
  <c r="GT123" i="1"/>
  <c r="QR141" i="1"/>
  <c r="GT134" i="1"/>
  <c r="GT150" i="1"/>
  <c r="GT155" i="1"/>
  <c r="GT158" i="1"/>
  <c r="GT169" i="1"/>
  <c r="QR166" i="1"/>
  <c r="QR169" i="1"/>
  <c r="QR194" i="1"/>
  <c r="GT207" i="1"/>
  <c r="QR195" i="1"/>
  <c r="QR193" i="1"/>
  <c r="GT221" i="1"/>
  <c r="QR237" i="1"/>
  <c r="GT230" i="1"/>
  <c r="QR222" i="1"/>
  <c r="QR248" i="1"/>
  <c r="QR259" i="1"/>
  <c r="QR276" i="1"/>
  <c r="QR282" i="1"/>
  <c r="GT281" i="1"/>
  <c r="GT297" i="1"/>
  <c r="GT300" i="1"/>
  <c r="QR300" i="1"/>
  <c r="GT306" i="1"/>
  <c r="GT328" i="1"/>
  <c r="GT329" i="1"/>
  <c r="QR352" i="1"/>
  <c r="QR342" i="1"/>
  <c r="GT361" i="1"/>
  <c r="QR366" i="1"/>
  <c r="QR364" i="1"/>
  <c r="GT384" i="1"/>
  <c r="GT383" i="1"/>
  <c r="GT404" i="1"/>
  <c r="QR411" i="1"/>
  <c r="GT411" i="1"/>
  <c r="GT420" i="1"/>
  <c r="GT434" i="1"/>
  <c r="QR439" i="1"/>
  <c r="GT454" i="1"/>
  <c r="GT458" i="1"/>
  <c r="GT489" i="1"/>
  <c r="QR491" i="1"/>
  <c r="HA78" i="1"/>
  <c r="HA115" i="1"/>
  <c r="HA95" i="1"/>
  <c r="HA147" i="1"/>
  <c r="HA137" i="1"/>
  <c r="HA166" i="1"/>
  <c r="HA156" i="1"/>
  <c r="HA175" i="1"/>
  <c r="HA195" i="1"/>
  <c r="HA193" i="1"/>
  <c r="HA184" i="1"/>
  <c r="HA217" i="1"/>
  <c r="HA262" i="1"/>
  <c r="HA278" i="1"/>
  <c r="HA300" i="1"/>
  <c r="HA396" i="1"/>
  <c r="HA457" i="1"/>
  <c r="GM504" i="1"/>
  <c r="GX33" i="1"/>
  <c r="QO69" i="1"/>
  <c r="GX62" i="1"/>
  <c r="GX97" i="1"/>
  <c r="QO118" i="1"/>
  <c r="GX104" i="1"/>
  <c r="GX132" i="1"/>
  <c r="GX127" i="1"/>
  <c r="GX122" i="1"/>
  <c r="GX123" i="1"/>
  <c r="GX154" i="1"/>
  <c r="QO172" i="1"/>
  <c r="QO199" i="1"/>
  <c r="QO197" i="1"/>
  <c r="GX242" i="1"/>
  <c r="GX229" i="1"/>
  <c r="QO249" i="1"/>
  <c r="GX258" i="1"/>
  <c r="GX263" i="1"/>
  <c r="QO279" i="1"/>
  <c r="QO295" i="1"/>
  <c r="QO308" i="1"/>
  <c r="GX343" i="1"/>
  <c r="GX335" i="1"/>
  <c r="GX359" i="1"/>
  <c r="GX362" i="1"/>
  <c r="GX366" i="1"/>
  <c r="QO391" i="1"/>
  <c r="QO410" i="1"/>
  <c r="GX420" i="1"/>
  <c r="GX425" i="1"/>
  <c r="GX440" i="1"/>
  <c r="GX454" i="1"/>
  <c r="GX494" i="1"/>
  <c r="PI55" i="1"/>
  <c r="TE45" i="1"/>
  <c r="QQ38" i="1"/>
  <c r="QP38" i="1"/>
  <c r="QN38" i="1"/>
  <c r="PJ31" i="1"/>
  <c r="PK30" i="1"/>
  <c r="PI28" i="1"/>
  <c r="GV17" i="1"/>
  <c r="GZ15" i="1"/>
  <c r="PI12" i="1"/>
  <c r="QE47" i="1"/>
  <c r="QE71" i="1"/>
  <c r="QE135" i="1"/>
  <c r="QE155" i="1"/>
  <c r="QE228" i="1"/>
  <c r="QE274" i="1"/>
  <c r="QE338" i="1"/>
  <c r="QE418" i="1"/>
  <c r="GW10" i="1"/>
  <c r="SM58" i="1"/>
  <c r="TE51" i="1"/>
  <c r="QS50" i="1"/>
  <c r="PK43" i="1"/>
  <c r="GY29" i="1"/>
  <c r="GX24" i="1"/>
  <c r="GZ20" i="1"/>
  <c r="GU17" i="1"/>
  <c r="GT12" i="1"/>
  <c r="QD492" i="1"/>
  <c r="QD482" i="1"/>
  <c r="QD458" i="1"/>
  <c r="QD433" i="1"/>
  <c r="QD419" i="1"/>
  <c r="QD418" i="1"/>
  <c r="QD411" i="1"/>
  <c r="QD392" i="1"/>
  <c r="QD387" i="1"/>
  <c r="QD360" i="1"/>
  <c r="QD365" i="1"/>
  <c r="QD364" i="1"/>
  <c r="QD354" i="1"/>
  <c r="QD338" i="1"/>
  <c r="QD322" i="1"/>
  <c r="QD310" i="1"/>
  <c r="QD306" i="1"/>
  <c r="QD295" i="1"/>
  <c r="QD300" i="1"/>
  <c r="QD280" i="1"/>
  <c r="QD274" i="1"/>
  <c r="QD276" i="1"/>
  <c r="QD259" i="1"/>
  <c r="QD271" i="1"/>
  <c r="QD252" i="1"/>
  <c r="QD232" i="1"/>
  <c r="QD240" i="1"/>
  <c r="QD231" i="1"/>
  <c r="QD223" i="1"/>
  <c r="QD228" i="1"/>
  <c r="QD211" i="1"/>
  <c r="QD225" i="1"/>
  <c r="QD198" i="1"/>
  <c r="QD209" i="1"/>
  <c r="QD203" i="1"/>
  <c r="QD194" i="1"/>
  <c r="QD155" i="1"/>
  <c r="QD152" i="1"/>
  <c r="QD157" i="1"/>
  <c r="QD178" i="1"/>
  <c r="QD175" i="1"/>
  <c r="QD181" i="1"/>
  <c r="QD134" i="1"/>
  <c r="QD144" i="1"/>
  <c r="QD143" i="1"/>
  <c r="QD135" i="1"/>
  <c r="QD140" i="1"/>
  <c r="QD124" i="1"/>
  <c r="QD109" i="1"/>
  <c r="QD106" i="1"/>
  <c r="QD94" i="1"/>
  <c r="QD64" i="1"/>
  <c r="QD69" i="1"/>
  <c r="QD89" i="1"/>
  <c r="QD71" i="1"/>
  <c r="QD84" i="1"/>
  <c r="QD81" i="1"/>
  <c r="QD83" i="1"/>
  <c r="QD57" i="1"/>
  <c r="QD49" i="1"/>
  <c r="QD38" i="1"/>
  <c r="QD53" i="1"/>
  <c r="QD50" i="1"/>
  <c r="QD47" i="1"/>
  <c r="QD39" i="1"/>
  <c r="QD52" i="1"/>
  <c r="QD15" i="1"/>
  <c r="QD14" i="1"/>
  <c r="QD12" i="1"/>
  <c r="QD10" i="1"/>
  <c r="QE33" i="1"/>
  <c r="QE73" i="1"/>
  <c r="QE113" i="1"/>
  <c r="QE128" i="1"/>
  <c r="QE183" i="1"/>
  <c r="QE226" i="1"/>
  <c r="QE250" i="1"/>
  <c r="QE293" i="1"/>
  <c r="QE343" i="1"/>
  <c r="QE384" i="1"/>
  <c r="QE441" i="1"/>
  <c r="QE483" i="1"/>
  <c r="GZ52" i="1"/>
  <c r="GZ65" i="1"/>
  <c r="GZ118" i="1"/>
  <c r="GZ126" i="1"/>
  <c r="GZ125" i="1"/>
  <c r="GZ191" i="1"/>
  <c r="GZ236" i="1"/>
  <c r="GZ266" i="1"/>
  <c r="GZ265" i="1"/>
  <c r="GZ279" i="1"/>
  <c r="GZ308" i="1"/>
  <c r="GZ326" i="1"/>
  <c r="GZ357" i="1"/>
  <c r="GZ346" i="1"/>
  <c r="GZ381" i="1"/>
  <c r="GZ417" i="1"/>
  <c r="GZ451" i="1"/>
  <c r="GY39" i="1"/>
  <c r="GY43" i="1"/>
  <c r="QS40" i="1"/>
  <c r="GY75" i="1"/>
  <c r="QS80" i="1"/>
  <c r="QS75" i="1"/>
  <c r="GY107" i="1"/>
  <c r="GY110" i="1"/>
  <c r="GY145" i="1"/>
  <c r="GY127" i="1"/>
  <c r="GY149" i="1"/>
  <c r="QS161" i="1"/>
  <c r="QS172" i="1"/>
  <c r="GY173" i="1"/>
  <c r="GY186" i="1"/>
  <c r="QS205" i="1"/>
  <c r="GY190" i="1"/>
  <c r="GY222" i="1"/>
  <c r="QS217" i="1"/>
  <c r="GY240" i="1"/>
  <c r="GY260" i="1"/>
  <c r="GY275" i="1"/>
  <c r="QS277" i="1"/>
  <c r="GY276" i="1"/>
  <c r="QS284" i="1"/>
  <c r="GY292" i="1"/>
  <c r="QS300" i="1"/>
  <c r="GY318" i="1"/>
  <c r="QS315" i="1"/>
  <c r="GY329" i="1"/>
  <c r="GY357" i="1"/>
  <c r="GY363" i="1"/>
  <c r="GY366" i="1"/>
  <c r="QS385" i="1"/>
  <c r="QS412" i="1"/>
  <c r="GY407" i="1"/>
  <c r="QS422" i="1"/>
  <c r="GY437" i="1"/>
  <c r="QS446" i="1"/>
  <c r="GY454" i="1"/>
  <c r="GY463" i="1"/>
  <c r="GY489" i="1"/>
  <c r="QR46" i="1"/>
  <c r="QC38" i="1"/>
  <c r="SM35" i="1"/>
  <c r="PM34" i="1"/>
  <c r="GS32" i="1"/>
  <c r="GW30" i="1"/>
  <c r="IG28" i="1"/>
  <c r="GS28" i="1"/>
  <c r="QC28" i="1"/>
  <c r="QF23" i="1"/>
  <c r="HA18" i="1"/>
  <c r="PH17" i="1"/>
  <c r="HL43" i="1"/>
  <c r="HV43" i="1" s="1"/>
  <c r="HL102" i="1"/>
  <c r="HV102" i="1" s="1"/>
  <c r="HL127" i="1"/>
  <c r="HV127" i="1" s="1"/>
  <c r="HL170" i="1"/>
  <c r="HV170" i="1" s="1"/>
  <c r="HL185" i="1"/>
  <c r="HV185" i="1" s="1"/>
  <c r="HL210" i="1"/>
  <c r="HV210" i="1" s="1"/>
  <c r="HL277" i="1"/>
  <c r="HV277" i="1" s="1"/>
  <c r="HL331" i="1"/>
  <c r="HV331" i="1" s="1"/>
  <c r="HL383" i="1"/>
  <c r="HV383" i="1" s="1"/>
  <c r="PM54" i="1"/>
  <c r="TE52" i="1"/>
  <c r="PL49" i="1"/>
  <c r="TE40" i="1"/>
  <c r="TE38" i="1"/>
  <c r="GV31" i="1"/>
  <c r="HA25" i="1"/>
  <c r="GT22" i="1"/>
  <c r="QH494" i="1"/>
  <c r="QH489" i="1"/>
  <c r="QH491" i="1"/>
  <c r="QH487" i="1"/>
  <c r="QH484" i="1"/>
  <c r="QH480" i="1"/>
  <c r="QH479" i="1"/>
  <c r="QH477" i="1"/>
  <c r="QH465" i="1"/>
  <c r="QH459" i="1"/>
  <c r="QH448" i="1"/>
  <c r="QH456" i="1"/>
  <c r="QH451" i="1"/>
  <c r="QH444" i="1"/>
  <c r="QH446" i="1"/>
  <c r="QH424" i="1"/>
  <c r="QH437" i="1"/>
  <c r="QH421" i="1"/>
  <c r="QH416" i="1"/>
  <c r="QH406" i="1"/>
  <c r="QH407" i="1"/>
  <c r="QH414" i="1"/>
  <c r="QH402" i="1"/>
  <c r="QH381" i="1"/>
  <c r="QH380" i="1"/>
  <c r="QH371" i="1"/>
  <c r="QH361" i="1"/>
  <c r="QH368" i="1"/>
  <c r="QH344" i="1"/>
  <c r="QH352" i="1"/>
  <c r="QH339" i="1"/>
  <c r="QH326" i="1"/>
  <c r="QH323" i="1"/>
  <c r="QH333" i="1"/>
  <c r="QH330" i="1"/>
  <c r="QH327" i="1"/>
  <c r="QH309" i="1"/>
  <c r="QH318" i="1"/>
  <c r="QH308" i="1"/>
  <c r="QH320" i="1"/>
  <c r="QH301" i="1"/>
  <c r="QH287" i="1"/>
  <c r="QH290" i="1"/>
  <c r="QH278" i="1"/>
  <c r="QH289" i="1"/>
  <c r="QH258" i="1"/>
  <c r="QH270" i="1"/>
  <c r="QH266" i="1"/>
  <c r="QH262" i="1"/>
  <c r="QH249" i="1"/>
  <c r="QH248" i="1"/>
  <c r="QH257" i="1"/>
  <c r="QH245" i="1"/>
  <c r="QH214" i="1"/>
  <c r="QH222" i="1"/>
  <c r="QH213" i="1"/>
  <c r="QH219" i="1"/>
  <c r="QH237" i="1"/>
  <c r="QH221" i="1"/>
  <c r="QH189" i="1"/>
  <c r="QH188" i="1"/>
  <c r="QH202" i="1"/>
  <c r="QH190" i="1"/>
  <c r="QH201" i="1"/>
  <c r="QH161" i="1"/>
  <c r="QH153" i="1"/>
  <c r="QH174" i="1"/>
  <c r="QH158" i="1"/>
  <c r="QH171" i="1"/>
  <c r="QH165" i="1"/>
  <c r="QH125" i="1"/>
  <c r="QH138" i="1"/>
  <c r="QH130" i="1"/>
  <c r="QH121" i="1"/>
  <c r="QH147" i="1"/>
  <c r="QH95" i="1"/>
  <c r="QH115" i="1"/>
  <c r="QH99" i="1"/>
  <c r="QH91" i="1"/>
  <c r="QH104" i="1"/>
  <c r="QH117" i="1"/>
  <c r="QH114" i="1"/>
  <c r="QH98" i="1"/>
  <c r="QH76" i="1"/>
  <c r="QH68" i="1"/>
  <c r="QH65" i="1"/>
  <c r="QH62" i="1"/>
  <c r="QH72" i="1"/>
  <c r="QH34" i="1"/>
  <c r="QH55" i="1"/>
  <c r="QH36" i="1"/>
  <c r="QH32" i="1"/>
  <c r="QH19" i="1"/>
  <c r="QH18" i="1"/>
  <c r="QH24" i="1"/>
  <c r="SD53" i="1"/>
  <c r="SD88" i="1"/>
  <c r="SB88" i="1"/>
  <c r="SD78" i="1"/>
  <c r="SC73" i="1"/>
  <c r="SD101" i="1"/>
  <c r="SD205" i="1"/>
  <c r="SC205" i="1"/>
  <c r="SD214" i="1"/>
  <c r="SC214" i="1"/>
  <c r="SD254" i="1"/>
  <c r="SC254" i="1"/>
  <c r="SC263" i="1"/>
  <c r="SB263" i="1"/>
  <c r="SB253" i="1"/>
  <c r="SC308" i="1"/>
  <c r="SC359" i="1"/>
  <c r="SC363" i="1"/>
  <c r="SB363" i="1"/>
  <c r="SF52" i="1"/>
  <c r="PI34" i="1"/>
  <c r="GW26" i="1"/>
  <c r="GZ25" i="1"/>
  <c r="QG494" i="1"/>
  <c r="QG491" i="1"/>
  <c r="QG489" i="1"/>
  <c r="QG487" i="1"/>
  <c r="QG484" i="1"/>
  <c r="QG479" i="1"/>
  <c r="QG480" i="1"/>
  <c r="QG477" i="1"/>
  <c r="QG465" i="1"/>
  <c r="QG459" i="1"/>
  <c r="QG456" i="1"/>
  <c r="QG451" i="1"/>
  <c r="QG448" i="1"/>
  <c r="QG444" i="1"/>
  <c r="QG446" i="1"/>
  <c r="QG437" i="1"/>
  <c r="QG424" i="1"/>
  <c r="QG416" i="1"/>
  <c r="QG421" i="1"/>
  <c r="QG414" i="1"/>
  <c r="QG406" i="1"/>
  <c r="QG407" i="1"/>
  <c r="QG402" i="1"/>
  <c r="QG381" i="1"/>
  <c r="QG368" i="1"/>
  <c r="QG380" i="1"/>
  <c r="QG371" i="1"/>
  <c r="QG361" i="1"/>
  <c r="QG339" i="1"/>
  <c r="QG344" i="1"/>
  <c r="QG352" i="1"/>
  <c r="QG327" i="1"/>
  <c r="QG326" i="1"/>
  <c r="QG333" i="1"/>
  <c r="QG330" i="1"/>
  <c r="QG320" i="1"/>
  <c r="QG323" i="1"/>
  <c r="QG309" i="1"/>
  <c r="QG318" i="1"/>
  <c r="QG308" i="1"/>
  <c r="QG301" i="1"/>
  <c r="QG290" i="1"/>
  <c r="QG289" i="1"/>
  <c r="QG287" i="1"/>
  <c r="QG278" i="1"/>
  <c r="QG258" i="1"/>
  <c r="QG270" i="1"/>
  <c r="QG262" i="1"/>
  <c r="QG266" i="1"/>
  <c r="QG249" i="1"/>
  <c r="QG248" i="1"/>
  <c r="QG257" i="1"/>
  <c r="QG245" i="1"/>
  <c r="QG237" i="1"/>
  <c r="QG221" i="1"/>
  <c r="QG214" i="1"/>
  <c r="QG222" i="1"/>
  <c r="QG213" i="1"/>
  <c r="QG219" i="1"/>
  <c r="QG201" i="1"/>
  <c r="QG189" i="1"/>
  <c r="QG188" i="1"/>
  <c r="QG202" i="1"/>
  <c r="QG190" i="1"/>
  <c r="QG165" i="1"/>
  <c r="QG161" i="1"/>
  <c r="QG153" i="1"/>
  <c r="QG174" i="1"/>
  <c r="QG158" i="1"/>
  <c r="QG171" i="1"/>
  <c r="QG125" i="1"/>
  <c r="QG138" i="1"/>
  <c r="QG130" i="1"/>
  <c r="QG121" i="1"/>
  <c r="QG147" i="1"/>
  <c r="QG114" i="1"/>
  <c r="QG98" i="1"/>
  <c r="QG95" i="1"/>
  <c r="QG115" i="1"/>
  <c r="QG99" i="1"/>
  <c r="QG91" i="1"/>
  <c r="QG104" i="1"/>
  <c r="QG117" i="1"/>
  <c r="QG76" i="1"/>
  <c r="QG68" i="1"/>
  <c r="QG65" i="1"/>
  <c r="QG62" i="1"/>
  <c r="QG72" i="1"/>
  <c r="QG34" i="1"/>
  <c r="QG55" i="1"/>
  <c r="QG36" i="1"/>
  <c r="QG19" i="1"/>
  <c r="QG18" i="1"/>
  <c r="QG32" i="1"/>
  <c r="QG24" i="1"/>
  <c r="GZ17" i="1"/>
  <c r="QC16" i="1"/>
  <c r="IG16" i="1"/>
  <c r="GS16" i="1"/>
  <c r="GV15" i="1"/>
  <c r="SG502" i="1"/>
  <c r="SG504" i="1"/>
  <c r="SG503" i="1"/>
  <c r="SG500" i="1"/>
  <c r="SG501" i="1"/>
  <c r="SG499" i="1"/>
  <c r="TE341" i="1"/>
  <c r="TE9" i="1"/>
  <c r="SM9" i="1"/>
  <c r="SY9" i="1"/>
  <c r="GK504" i="1"/>
  <c r="GW41" i="1"/>
  <c r="GW73" i="1"/>
  <c r="GW63" i="1"/>
  <c r="GW116" i="1"/>
  <c r="GW107" i="1"/>
  <c r="GW143" i="1"/>
  <c r="GW133" i="1"/>
  <c r="GW126" i="1"/>
  <c r="GW175" i="1"/>
  <c r="GW152" i="1"/>
  <c r="GW181" i="1"/>
  <c r="GW192" i="1"/>
  <c r="GW210" i="1"/>
  <c r="GW232" i="1"/>
  <c r="GW274" i="1"/>
  <c r="GW382" i="1"/>
  <c r="GW403" i="1"/>
  <c r="GW416" i="1"/>
  <c r="GW448" i="1"/>
  <c r="K32" i="2"/>
  <c r="PJ41" i="1"/>
  <c r="QS39" i="1"/>
  <c r="QC30" i="1"/>
  <c r="IG30" i="1"/>
  <c r="GS30" i="1"/>
  <c r="IG29" i="1"/>
  <c r="QD28" i="1"/>
  <c r="QR26" i="1"/>
  <c r="GS21" i="1"/>
  <c r="GX18" i="1"/>
  <c r="GV40" i="1"/>
  <c r="GV47" i="1"/>
  <c r="GV81" i="1"/>
  <c r="GV76" i="1"/>
  <c r="QP60" i="1"/>
  <c r="QN60" i="1"/>
  <c r="QQ60" i="1"/>
  <c r="QQ94" i="1"/>
  <c r="QP94" i="1"/>
  <c r="QN94" i="1"/>
  <c r="GV116" i="1"/>
  <c r="QN119" i="1"/>
  <c r="QQ119" i="1"/>
  <c r="QP119" i="1"/>
  <c r="GV110" i="1"/>
  <c r="GV138" i="1"/>
  <c r="GV142" i="1"/>
  <c r="GV160" i="1"/>
  <c r="QQ178" i="1"/>
  <c r="QP178" i="1"/>
  <c r="QN178" i="1"/>
  <c r="QN165" i="1"/>
  <c r="QQ165" i="1"/>
  <c r="QP165" i="1"/>
  <c r="GV194" i="1"/>
  <c r="GV192" i="1"/>
  <c r="GV210" i="1"/>
  <c r="GV204" i="1"/>
  <c r="GV208" i="1"/>
  <c r="GV237" i="1"/>
  <c r="QN232" i="1"/>
  <c r="QQ232" i="1"/>
  <c r="QP232" i="1"/>
  <c r="QQ268" i="1"/>
  <c r="QP268" i="1"/>
  <c r="QN268" i="1"/>
  <c r="GV261" i="1"/>
  <c r="QP287" i="1"/>
  <c r="QN287" i="1"/>
  <c r="QQ287" i="1"/>
  <c r="GV304" i="1"/>
  <c r="GV314" i="1"/>
  <c r="GV330" i="1"/>
  <c r="GV354" i="1"/>
  <c r="GV360" i="1"/>
  <c r="QN368" i="1"/>
  <c r="QQ368" i="1"/>
  <c r="QP368" i="1"/>
  <c r="QQ369" i="1"/>
  <c r="QP369" i="1"/>
  <c r="QN369" i="1"/>
  <c r="GV385" i="1"/>
  <c r="QQ408" i="1"/>
  <c r="QP408" i="1"/>
  <c r="QN408" i="1"/>
  <c r="GV418" i="1"/>
  <c r="GV415" i="1"/>
  <c r="QQ425" i="1"/>
  <c r="QP425" i="1"/>
  <c r="QN425" i="1"/>
  <c r="QN447" i="1"/>
  <c r="QQ447" i="1"/>
  <c r="QP447" i="1"/>
  <c r="GV450" i="1"/>
  <c r="GV465" i="1"/>
  <c r="GV483" i="1"/>
  <c r="GV490" i="1"/>
  <c r="K30" i="2"/>
  <c r="PW504" i="1"/>
  <c r="PW500" i="1"/>
  <c r="PW503" i="1"/>
  <c r="PW502" i="1"/>
  <c r="PW499" i="1"/>
  <c r="QG488" i="1"/>
  <c r="QG485" i="1"/>
  <c r="QG483" i="1"/>
  <c r="QG481" i="1"/>
  <c r="QG478" i="1"/>
  <c r="QG457" i="1"/>
  <c r="QG455" i="1"/>
  <c r="QG447" i="1"/>
  <c r="QG441" i="1"/>
  <c r="QG445" i="1"/>
  <c r="QG439" i="1"/>
  <c r="QG420" i="1"/>
  <c r="QG415" i="1"/>
  <c r="QG409" i="1"/>
  <c r="QG412" i="1"/>
  <c r="QG397" i="1"/>
  <c r="QG396" i="1"/>
  <c r="QG384" i="1"/>
  <c r="QG391" i="1"/>
  <c r="QG372" i="1"/>
  <c r="QG367" i="1"/>
  <c r="QG359" i="1"/>
  <c r="QG363" i="1"/>
  <c r="QG347" i="1"/>
  <c r="QG343" i="1"/>
  <c r="QG348" i="1"/>
  <c r="QG340" i="1"/>
  <c r="QG335" i="1"/>
  <c r="QG342" i="1"/>
  <c r="QG332" i="1"/>
  <c r="QG328" i="1"/>
  <c r="QG312" i="1"/>
  <c r="QG293" i="1"/>
  <c r="QG297" i="1"/>
  <c r="QG304" i="1"/>
  <c r="QG296" i="1"/>
  <c r="QG282" i="1"/>
  <c r="QG281" i="1"/>
  <c r="QG273" i="1"/>
  <c r="QG268" i="1"/>
  <c r="QG250" i="1"/>
  <c r="QG255" i="1"/>
  <c r="QG256" i="1"/>
  <c r="QG254" i="1"/>
  <c r="QG246" i="1"/>
  <c r="QG251" i="1"/>
  <c r="QG229" i="1"/>
  <c r="QG226" i="1"/>
  <c r="QG220" i="1"/>
  <c r="QG233" i="1"/>
  <c r="QG230" i="1"/>
  <c r="QG235" i="1"/>
  <c r="QG215" i="1"/>
  <c r="QG184" i="1"/>
  <c r="QG206" i="1"/>
  <c r="QG183" i="1"/>
  <c r="QG196" i="1"/>
  <c r="QG182" i="1"/>
  <c r="QG195" i="1"/>
  <c r="QG149" i="1"/>
  <c r="QG162" i="1"/>
  <c r="QG159" i="1"/>
  <c r="QG151" i="1"/>
  <c r="QG166" i="1"/>
  <c r="QG176" i="1"/>
  <c r="QG168" i="1"/>
  <c r="QG136" i="1"/>
  <c r="QG128" i="1"/>
  <c r="QG141" i="1"/>
  <c r="QG122" i="1"/>
  <c r="QG90" i="1"/>
  <c r="QG116" i="1"/>
  <c r="QG113" i="1"/>
  <c r="QG105" i="1"/>
  <c r="QG97" i="1"/>
  <c r="QG118" i="1"/>
  <c r="QG110" i="1"/>
  <c r="QG96" i="1"/>
  <c r="QG79" i="1"/>
  <c r="QG73" i="1"/>
  <c r="QG86" i="1"/>
  <c r="QG67" i="1"/>
  <c r="QG61" i="1"/>
  <c r="QG66" i="1"/>
  <c r="QG44" i="1"/>
  <c r="QG33" i="1"/>
  <c r="QG59" i="1"/>
  <c r="QG51" i="1"/>
  <c r="QG35" i="1"/>
  <c r="QG29" i="1"/>
  <c r="QG23" i="1"/>
  <c r="QG28" i="1"/>
  <c r="QG16" i="1"/>
  <c r="QG9" i="1"/>
  <c r="QG30" i="1"/>
  <c r="G37" i="2"/>
  <c r="SY55" i="1"/>
  <c r="PM49" i="1"/>
  <c r="PL36" i="1"/>
  <c r="QR33" i="1"/>
  <c r="HA31" i="1"/>
  <c r="QO27" i="1"/>
  <c r="QC24" i="1"/>
  <c r="IG24" i="1"/>
  <c r="GS24" i="1"/>
  <c r="QE494" i="1"/>
  <c r="QE491" i="1"/>
  <c r="QE489" i="1"/>
  <c r="QE487" i="1"/>
  <c r="QE484" i="1"/>
  <c r="QE479" i="1"/>
  <c r="QE480" i="1"/>
  <c r="QE465" i="1"/>
  <c r="QE477" i="1"/>
  <c r="QE459" i="1"/>
  <c r="QE456" i="1"/>
  <c r="QE451" i="1"/>
  <c r="QE448" i="1"/>
  <c r="QE444" i="1"/>
  <c r="QE446" i="1"/>
  <c r="QE437" i="1"/>
  <c r="QE424" i="1"/>
  <c r="QE421" i="1"/>
  <c r="QE414" i="1"/>
  <c r="QE416" i="1"/>
  <c r="QE407" i="1"/>
  <c r="QE406" i="1"/>
  <c r="QE402" i="1"/>
  <c r="QE381" i="1"/>
  <c r="QE368" i="1"/>
  <c r="QE380" i="1"/>
  <c r="QE371" i="1"/>
  <c r="QE361" i="1"/>
  <c r="QE339" i="1"/>
  <c r="QE344" i="1"/>
  <c r="QE352" i="1"/>
  <c r="QE333" i="1"/>
  <c r="QE330" i="1"/>
  <c r="QE327" i="1"/>
  <c r="QE326" i="1"/>
  <c r="QE323" i="1"/>
  <c r="QE318" i="1"/>
  <c r="QE308" i="1"/>
  <c r="QE320" i="1"/>
  <c r="QE309" i="1"/>
  <c r="QE301" i="1"/>
  <c r="QE289" i="1"/>
  <c r="QE290" i="1"/>
  <c r="QE287" i="1"/>
  <c r="QE278" i="1"/>
  <c r="QE266" i="1"/>
  <c r="QE257" i="1"/>
  <c r="QE262" i="1"/>
  <c r="QE258" i="1"/>
  <c r="QE270" i="1"/>
  <c r="QE248" i="1"/>
  <c r="QE249" i="1"/>
  <c r="QE219" i="1"/>
  <c r="QE245" i="1"/>
  <c r="QE237" i="1"/>
  <c r="QE221" i="1"/>
  <c r="QE214" i="1"/>
  <c r="QE222" i="1"/>
  <c r="QE213" i="1"/>
  <c r="QE190" i="1"/>
  <c r="QE201" i="1"/>
  <c r="QE189" i="1"/>
  <c r="QE188" i="1"/>
  <c r="QE202" i="1"/>
  <c r="QE171" i="1"/>
  <c r="QE165" i="1"/>
  <c r="QE161" i="1"/>
  <c r="QE153" i="1"/>
  <c r="QE174" i="1"/>
  <c r="QE158" i="1"/>
  <c r="QE147" i="1"/>
  <c r="QE125" i="1"/>
  <c r="QE138" i="1"/>
  <c r="QE130" i="1"/>
  <c r="QE121" i="1"/>
  <c r="QE104" i="1"/>
  <c r="QE117" i="1"/>
  <c r="QE114" i="1"/>
  <c r="QE98" i="1"/>
  <c r="QE95" i="1"/>
  <c r="QE115" i="1"/>
  <c r="QE99" i="1"/>
  <c r="QE91" i="1"/>
  <c r="QE76" i="1"/>
  <c r="QE68" i="1"/>
  <c r="QE65" i="1"/>
  <c r="QE62" i="1"/>
  <c r="QE72" i="1"/>
  <c r="QE32" i="1"/>
  <c r="QE34" i="1"/>
  <c r="QE55" i="1"/>
  <c r="QE36" i="1"/>
  <c r="QE24" i="1"/>
  <c r="QE19" i="1"/>
  <c r="QE18" i="1"/>
  <c r="GX11" i="1"/>
  <c r="GY10" i="1"/>
  <c r="GU68" i="1"/>
  <c r="GU77" i="1"/>
  <c r="GU95" i="1"/>
  <c r="GU119" i="1"/>
  <c r="GU144" i="1"/>
  <c r="GU130" i="1"/>
  <c r="GU157" i="1"/>
  <c r="GU168" i="1"/>
  <c r="GU163" i="1"/>
  <c r="GU177" i="1"/>
  <c r="GU181" i="1"/>
  <c r="GU226" i="1"/>
  <c r="GU222" i="1"/>
  <c r="GU253" i="1"/>
  <c r="GU265" i="1"/>
  <c r="GU263" i="1"/>
  <c r="GU279" i="1"/>
  <c r="GU301" i="1"/>
  <c r="GU304" i="1"/>
  <c r="GU309" i="1"/>
  <c r="GU330" i="1"/>
  <c r="GU338" i="1"/>
  <c r="GU334" i="1"/>
  <c r="GU357" i="1"/>
  <c r="GU352" i="1"/>
  <c r="GU384" i="1"/>
  <c r="GU414" i="1"/>
  <c r="GU425" i="1"/>
  <c r="GU434" i="1"/>
  <c r="GU465" i="1"/>
  <c r="GU484" i="1"/>
  <c r="H38" i="2"/>
  <c r="K29" i="2"/>
  <c r="QF33" i="1"/>
  <c r="QF79" i="1"/>
  <c r="QF116" i="1"/>
  <c r="QF151" i="1"/>
  <c r="QF206" i="1"/>
  <c r="QF229" i="1"/>
  <c r="QF268" i="1"/>
  <c r="QF312" i="1"/>
  <c r="QF342" i="1"/>
  <c r="QF397" i="1"/>
  <c r="QF447" i="1"/>
  <c r="PV503" i="1"/>
  <c r="QD44" i="1"/>
  <c r="QD79" i="1"/>
  <c r="QD116" i="1"/>
  <c r="QD151" i="1"/>
  <c r="QD206" i="1"/>
  <c r="QD215" i="1"/>
  <c r="QD251" i="1"/>
  <c r="QD304" i="1"/>
  <c r="QD340" i="1"/>
  <c r="QD396" i="1"/>
  <c r="QD447" i="1"/>
  <c r="QD485" i="1"/>
  <c r="TE26" i="1"/>
  <c r="SM16" i="1"/>
  <c r="SY14" i="1"/>
  <c r="PM9" i="1"/>
  <c r="PM23" i="1"/>
  <c r="SY12" i="1"/>
  <c r="SY18" i="1"/>
  <c r="PM22" i="1"/>
  <c r="PJ18" i="1"/>
  <c r="PK15" i="1"/>
  <c r="PK11" i="1"/>
  <c r="PA502" i="1"/>
  <c r="PL14" i="1"/>
  <c r="HA30" i="1"/>
  <c r="PK27" i="1"/>
  <c r="SM23" i="1"/>
  <c r="SE10" i="1"/>
  <c r="QE15" i="1"/>
  <c r="QH14" i="1"/>
  <c r="QH53" i="1"/>
  <c r="QH106" i="1"/>
  <c r="QH143" i="1"/>
  <c r="QH194" i="1"/>
  <c r="QH231" i="1"/>
  <c r="QH310" i="1"/>
  <c r="QH364" i="1"/>
  <c r="QH458" i="1"/>
  <c r="SE27" i="1"/>
  <c r="PM21" i="1"/>
  <c r="TL21" i="1" s="1"/>
  <c r="PH18" i="1"/>
  <c r="OD502" i="1"/>
  <c r="PM26" i="1"/>
  <c r="PJ24" i="1"/>
  <c r="QI57" i="1"/>
  <c r="QI64" i="1"/>
  <c r="QI134" i="1"/>
  <c r="QI155" i="1"/>
  <c r="QI225" i="1"/>
  <c r="QI271" i="1"/>
  <c r="QI306" i="1"/>
  <c r="QI411" i="1"/>
  <c r="SY27" i="1"/>
  <c r="PM20" i="1"/>
  <c r="SD17" i="1"/>
  <c r="TE13" i="1"/>
  <c r="QO114" i="1"/>
  <c r="PL107" i="1"/>
  <c r="PH77" i="1"/>
  <c r="QB75" i="1"/>
  <c r="IF75" i="1"/>
  <c r="GR75" i="1"/>
  <c r="PJ71" i="1"/>
  <c r="GT69" i="1"/>
  <c r="PL115" i="1"/>
  <c r="TK115" i="1" s="1"/>
  <c r="QR94" i="1"/>
  <c r="QS89" i="1"/>
  <c r="QQ86" i="1"/>
  <c r="QP86" i="1"/>
  <c r="QN86" i="1"/>
  <c r="QQ78" i="1"/>
  <c r="QP78" i="1"/>
  <c r="QN78" i="1"/>
  <c r="QB72" i="1"/>
  <c r="IF72" i="1"/>
  <c r="GR72" i="1"/>
  <c r="HV72" i="1"/>
  <c r="QR102" i="1"/>
  <c r="PJ73" i="1"/>
  <c r="PH89" i="1"/>
  <c r="QN87" i="1"/>
  <c r="QQ87" i="1"/>
  <c r="QP87" i="1"/>
  <c r="GU58" i="1"/>
  <c r="QC48" i="1"/>
  <c r="IG48" i="1"/>
  <c r="GS48" i="1"/>
  <c r="PK59" i="1"/>
  <c r="PL88" i="1"/>
  <c r="TK88" i="1" s="1"/>
  <c r="QN79" i="1"/>
  <c r="QQ79" i="1"/>
  <c r="QP79" i="1"/>
  <c r="PL75" i="1"/>
  <c r="PL72" i="1"/>
  <c r="TK72" i="1" s="1"/>
  <c r="SM66" i="1"/>
  <c r="SM65" i="1"/>
  <c r="HA58" i="1"/>
  <c r="PH55" i="1"/>
  <c r="GZ53" i="1"/>
  <c r="GU44" i="1"/>
  <c r="GY40" i="1"/>
  <c r="PI36" i="1"/>
  <c r="GV33" i="1"/>
  <c r="SM79" i="1"/>
  <c r="QB78" i="1"/>
  <c r="IF73" i="1"/>
  <c r="PJ69" i="1"/>
  <c r="PJ66" i="1"/>
  <c r="GW51" i="1"/>
  <c r="GX48" i="1"/>
  <c r="GW43" i="1"/>
  <c r="GS41" i="1"/>
  <c r="GR36" i="1"/>
  <c r="GZ34" i="1"/>
  <c r="SM89" i="1"/>
  <c r="PL84" i="1"/>
  <c r="QR77" i="1"/>
  <c r="QQ64" i="1"/>
  <c r="QP64" i="1"/>
  <c r="QN64" i="1"/>
  <c r="QS62" i="1"/>
  <c r="GY58" i="1"/>
  <c r="QO55" i="1"/>
  <c r="GY50" i="1"/>
  <c r="GT49" i="1"/>
  <c r="IG46" i="1"/>
  <c r="GX45" i="1"/>
  <c r="PJ43" i="1"/>
  <c r="GR41" i="1"/>
  <c r="GW40" i="1"/>
  <c r="PI38" i="1"/>
  <c r="IF33" i="1"/>
  <c r="PI87" i="1"/>
  <c r="PL80" i="1"/>
  <c r="SM74" i="1"/>
  <c r="SM73" i="1"/>
  <c r="PK69" i="1"/>
  <c r="PH66" i="1"/>
  <c r="PM63" i="1"/>
  <c r="SY60" i="1"/>
  <c r="PL50" i="1"/>
  <c r="TK50" i="1" s="1"/>
  <c r="QR48" i="1"/>
  <c r="PK37" i="1"/>
  <c r="QQ34" i="1"/>
  <c r="QP34" i="1"/>
  <c r="QN34" i="1"/>
  <c r="PI89" i="1"/>
  <c r="PM81" i="1"/>
  <c r="TL81" i="1" s="1"/>
  <c r="QS78" i="1"/>
  <c r="PK70" i="1"/>
  <c r="PK66" i="1"/>
  <c r="PL61" i="1"/>
  <c r="PK58" i="1"/>
  <c r="PL55" i="1"/>
  <c r="GW42" i="1"/>
  <c r="IG40" i="1"/>
  <c r="GX39" i="1"/>
  <c r="PI32" i="1"/>
  <c r="PI86" i="1"/>
  <c r="SM83" i="1"/>
  <c r="QS79" i="1"/>
  <c r="PL74" i="1"/>
  <c r="IG70" i="1"/>
  <c r="QC67" i="1"/>
  <c r="HA64" i="1"/>
  <c r="PI59" i="1"/>
  <c r="PI53" i="1"/>
  <c r="QC51" i="1"/>
  <c r="IG51" i="1"/>
  <c r="GS51" i="1"/>
  <c r="QC43" i="1"/>
  <c r="IG43" i="1"/>
  <c r="GS43" i="1"/>
  <c r="GR32" i="1"/>
  <c r="SY56" i="1"/>
  <c r="QO40" i="1"/>
  <c r="PL37" i="1"/>
  <c r="PM35" i="1"/>
  <c r="GY27" i="1"/>
  <c r="RN504" i="1"/>
  <c r="HL51" i="1"/>
  <c r="HV51" i="1" s="1"/>
  <c r="QB81" i="1"/>
  <c r="HL110" i="1"/>
  <c r="HV110" i="1" s="1"/>
  <c r="HL96" i="1"/>
  <c r="HV96" i="1" s="1"/>
  <c r="HL162" i="1"/>
  <c r="HV162" i="1" s="1"/>
  <c r="QB195" i="1"/>
  <c r="HL233" i="1"/>
  <c r="HV233" i="1" s="1"/>
  <c r="HL230" i="1"/>
  <c r="HV230" i="1" s="1"/>
  <c r="HL250" i="1"/>
  <c r="HV250" i="1" s="1"/>
  <c r="HL281" i="1"/>
  <c r="HV281" i="1" s="1"/>
  <c r="HL312" i="1"/>
  <c r="HV312" i="1" s="1"/>
  <c r="HL359" i="1"/>
  <c r="HV359" i="1" s="1"/>
  <c r="HL363" i="1"/>
  <c r="HV363" i="1" s="1"/>
  <c r="IF414" i="1"/>
  <c r="HL447" i="1"/>
  <c r="HV447" i="1" s="1"/>
  <c r="HL488" i="1"/>
  <c r="HV488" i="1" s="1"/>
  <c r="GT43" i="1"/>
  <c r="GT71" i="1"/>
  <c r="QR60" i="1"/>
  <c r="QR92" i="1"/>
  <c r="GT114" i="1"/>
  <c r="GT109" i="1"/>
  <c r="QR114" i="1"/>
  <c r="GT120" i="1"/>
  <c r="GT147" i="1"/>
  <c r="GT132" i="1"/>
  <c r="GT127" i="1"/>
  <c r="QR127" i="1"/>
  <c r="GT160" i="1"/>
  <c r="QR176" i="1"/>
  <c r="QR177" i="1"/>
  <c r="QR184" i="1"/>
  <c r="GT202" i="1"/>
  <c r="GT197" i="1"/>
  <c r="GT213" i="1"/>
  <c r="QR230" i="1"/>
  <c r="GT248" i="1"/>
  <c r="QR261" i="1"/>
  <c r="QR269" i="1"/>
  <c r="QR275" i="1"/>
  <c r="GT282" i="1"/>
  <c r="GT289" i="1"/>
  <c r="GT291" i="1"/>
  <c r="GT311" i="1"/>
  <c r="QR329" i="1"/>
  <c r="GT342" i="1"/>
  <c r="GT348" i="1"/>
  <c r="GT344" i="1"/>
  <c r="GT371" i="1"/>
  <c r="GT403" i="1"/>
  <c r="GT412" i="1"/>
  <c r="GT419" i="1"/>
  <c r="GT430" i="1"/>
  <c r="QR447" i="1"/>
  <c r="HA54" i="1"/>
  <c r="HA49" i="1"/>
  <c r="HA37" i="1"/>
  <c r="HA66" i="1"/>
  <c r="HA101" i="1"/>
  <c r="HA104" i="1"/>
  <c r="HA142" i="1"/>
  <c r="HA128" i="1"/>
  <c r="HA188" i="1"/>
  <c r="HA228" i="1"/>
  <c r="HA271" i="1"/>
  <c r="HA284" i="1"/>
  <c r="HA304" i="1"/>
  <c r="HA315" i="1"/>
  <c r="HA324" i="1"/>
  <c r="HA355" i="1"/>
  <c r="HA347" i="1"/>
  <c r="HA385" i="1"/>
  <c r="HA414" i="1"/>
  <c r="HA421" i="1"/>
  <c r="HA441" i="1"/>
  <c r="HA456" i="1"/>
  <c r="HA485" i="1"/>
  <c r="HA494" i="1"/>
  <c r="GM503" i="1"/>
  <c r="GX59" i="1"/>
  <c r="GX55" i="1"/>
  <c r="GX50" i="1"/>
  <c r="GX60" i="1"/>
  <c r="GX75" i="1"/>
  <c r="QO70" i="1"/>
  <c r="GX71" i="1"/>
  <c r="QO96" i="1"/>
  <c r="GX105" i="1"/>
  <c r="GX109" i="1"/>
  <c r="QO123" i="1"/>
  <c r="GX156" i="1"/>
  <c r="GX159" i="1"/>
  <c r="GX178" i="1"/>
  <c r="QO159" i="1"/>
  <c r="QO162" i="1"/>
  <c r="QO157" i="1"/>
  <c r="GX188" i="1"/>
  <c r="GX186" i="1"/>
  <c r="QO205" i="1"/>
  <c r="GX206" i="1"/>
  <c r="QO206" i="1"/>
  <c r="GX217" i="1"/>
  <c r="QO211" i="1"/>
  <c r="GX234" i="1"/>
  <c r="GX248" i="1"/>
  <c r="GX278" i="1"/>
  <c r="GX279" i="1"/>
  <c r="GX295" i="1"/>
  <c r="GX294" i="1"/>
  <c r="GX319" i="1"/>
  <c r="GX308" i="1"/>
  <c r="GX324" i="1"/>
  <c r="QO324" i="1"/>
  <c r="QO343" i="1"/>
  <c r="GX379" i="1"/>
  <c r="QO425" i="1"/>
  <c r="GX447" i="1"/>
  <c r="QO465" i="1"/>
  <c r="GX479" i="1"/>
  <c r="GX487" i="1"/>
  <c r="SY45" i="1"/>
  <c r="QO43" i="1"/>
  <c r="PI33" i="1"/>
  <c r="HA26" i="1"/>
  <c r="GY24" i="1"/>
  <c r="QK494" i="1"/>
  <c r="QK489" i="1"/>
  <c r="QK491" i="1"/>
  <c r="QK487" i="1"/>
  <c r="QK484" i="1"/>
  <c r="QK480" i="1"/>
  <c r="QK479" i="1"/>
  <c r="QK465" i="1"/>
  <c r="QK477" i="1"/>
  <c r="QK459" i="1"/>
  <c r="QK451" i="1"/>
  <c r="QK456" i="1"/>
  <c r="QK448" i="1"/>
  <c r="QK444" i="1"/>
  <c r="QK446" i="1"/>
  <c r="QK437" i="1"/>
  <c r="QK424" i="1"/>
  <c r="QK421" i="1"/>
  <c r="QK414" i="1"/>
  <c r="QK416" i="1"/>
  <c r="QK407" i="1"/>
  <c r="QK406" i="1"/>
  <c r="QK402" i="1"/>
  <c r="QK361" i="1"/>
  <c r="QK368" i="1"/>
  <c r="QK380" i="1"/>
  <c r="QK371" i="1"/>
  <c r="QK381" i="1"/>
  <c r="QK344" i="1"/>
  <c r="QK352" i="1"/>
  <c r="QK339" i="1"/>
  <c r="QK323" i="1"/>
  <c r="QK333" i="1"/>
  <c r="QK330" i="1"/>
  <c r="QK327" i="1"/>
  <c r="QK326" i="1"/>
  <c r="QK318" i="1"/>
  <c r="QK308" i="1"/>
  <c r="QK320" i="1"/>
  <c r="QK301" i="1"/>
  <c r="QK290" i="1"/>
  <c r="QK309" i="1"/>
  <c r="QK278" i="1"/>
  <c r="QK289" i="1"/>
  <c r="QK287" i="1"/>
  <c r="QK270" i="1"/>
  <c r="QK266" i="1"/>
  <c r="QK257" i="1"/>
  <c r="QK262" i="1"/>
  <c r="QK248" i="1"/>
  <c r="QK245" i="1"/>
  <c r="QK258" i="1"/>
  <c r="QK249" i="1"/>
  <c r="QK222" i="1"/>
  <c r="QK213" i="1"/>
  <c r="QK219" i="1"/>
  <c r="QK237" i="1"/>
  <c r="QK221" i="1"/>
  <c r="QK214" i="1"/>
  <c r="QK188" i="1"/>
  <c r="QK202" i="1"/>
  <c r="QK190" i="1"/>
  <c r="QK201" i="1"/>
  <c r="QK189" i="1"/>
  <c r="QK161" i="1"/>
  <c r="QK153" i="1"/>
  <c r="QK174" i="1"/>
  <c r="QK158" i="1"/>
  <c r="QK171" i="1"/>
  <c r="QK165" i="1"/>
  <c r="QK121" i="1"/>
  <c r="QK147" i="1"/>
  <c r="QK125" i="1"/>
  <c r="QK138" i="1"/>
  <c r="QK130" i="1"/>
  <c r="QK115" i="1"/>
  <c r="QK99" i="1"/>
  <c r="QK91" i="1"/>
  <c r="QK104" i="1"/>
  <c r="QK117" i="1"/>
  <c r="QK114" i="1"/>
  <c r="QK98" i="1"/>
  <c r="QK95" i="1"/>
  <c r="QK72" i="1"/>
  <c r="QK76" i="1"/>
  <c r="QK68" i="1"/>
  <c r="QK65" i="1"/>
  <c r="QK36" i="1"/>
  <c r="QK62" i="1"/>
  <c r="QK32" i="1"/>
  <c r="QK34" i="1"/>
  <c r="QK55" i="1"/>
  <c r="QK24" i="1"/>
  <c r="QK19" i="1"/>
  <c r="QK18" i="1"/>
  <c r="SC16" i="1"/>
  <c r="GV11" i="1"/>
  <c r="QE50" i="1"/>
  <c r="QE89" i="1"/>
  <c r="QE143" i="1"/>
  <c r="QE194" i="1"/>
  <c r="QE223" i="1"/>
  <c r="QE276" i="1"/>
  <c r="QE354" i="1"/>
  <c r="QE419" i="1"/>
  <c r="TE58" i="1"/>
  <c r="SY51" i="1"/>
  <c r="PJ49" i="1"/>
  <c r="PM38" i="1"/>
  <c r="QQ31" i="1"/>
  <c r="QP31" i="1"/>
  <c r="QN31" i="1"/>
  <c r="SE30" i="1"/>
  <c r="IF20" i="1"/>
  <c r="GR20" i="1"/>
  <c r="HV20" i="1"/>
  <c r="QB20" i="1"/>
  <c r="HA13" i="1"/>
  <c r="QE44" i="1"/>
  <c r="QE79" i="1"/>
  <c r="QE116" i="1"/>
  <c r="QE136" i="1"/>
  <c r="QE206" i="1"/>
  <c r="QE229" i="1"/>
  <c r="QE268" i="1"/>
  <c r="QE296" i="1"/>
  <c r="QE347" i="1"/>
  <c r="QE396" i="1"/>
  <c r="QE447" i="1"/>
  <c r="QE488" i="1"/>
  <c r="GV9" i="1"/>
  <c r="GZ32" i="1"/>
  <c r="GZ56" i="1"/>
  <c r="GZ51" i="1"/>
  <c r="GZ72" i="1"/>
  <c r="GZ70" i="1"/>
  <c r="GZ104" i="1"/>
  <c r="GZ119" i="1"/>
  <c r="GZ145" i="1"/>
  <c r="GZ161" i="1"/>
  <c r="GZ170" i="1"/>
  <c r="GZ219" i="1"/>
  <c r="GZ256" i="1"/>
  <c r="GZ250" i="1"/>
  <c r="GZ321" i="1"/>
  <c r="GZ327" i="1"/>
  <c r="GZ371" i="1"/>
  <c r="GZ405" i="1"/>
  <c r="GZ423" i="1"/>
  <c r="GZ422" i="1"/>
  <c r="GZ439" i="1"/>
  <c r="GZ444" i="1"/>
  <c r="GZ481" i="1"/>
  <c r="GZ493" i="1"/>
  <c r="QS46" i="1"/>
  <c r="GY46" i="1"/>
  <c r="QS82" i="1"/>
  <c r="QS88" i="1"/>
  <c r="GY81" i="1"/>
  <c r="GY120" i="1"/>
  <c r="GY114" i="1"/>
  <c r="GY121" i="1"/>
  <c r="QS134" i="1"/>
  <c r="GY126" i="1"/>
  <c r="GY161" i="1"/>
  <c r="GY167" i="1"/>
  <c r="QS156" i="1"/>
  <c r="GY178" i="1"/>
  <c r="GY185" i="1"/>
  <c r="GY199" i="1"/>
  <c r="QS186" i="1"/>
  <c r="QS213" i="1"/>
  <c r="GY223" i="1"/>
  <c r="GY234" i="1"/>
  <c r="GY249" i="1"/>
  <c r="QS266" i="1"/>
  <c r="GY273" i="1"/>
  <c r="GY283" i="1"/>
  <c r="GY277" i="1"/>
  <c r="GY306" i="1"/>
  <c r="GY322" i="1"/>
  <c r="QS316" i="1"/>
  <c r="QS342" i="1"/>
  <c r="QS343" i="1"/>
  <c r="GY384" i="1"/>
  <c r="GY404" i="1"/>
  <c r="QS407" i="1"/>
  <c r="GY417" i="1"/>
  <c r="QS441" i="1"/>
  <c r="GY493" i="1"/>
  <c r="PM41" i="1"/>
  <c r="TL41" i="1" s="1"/>
  <c r="QR38" i="1"/>
  <c r="TE35" i="1"/>
  <c r="QS34" i="1"/>
  <c r="QR31" i="1"/>
  <c r="GX29" i="1"/>
  <c r="SD26" i="1"/>
  <c r="PH25" i="1"/>
  <c r="QO23" i="1"/>
  <c r="PI22" i="1"/>
  <c r="HM494" i="1"/>
  <c r="HW494" i="1" s="1"/>
  <c r="HM491" i="1"/>
  <c r="HW491" i="1" s="1"/>
  <c r="HM489" i="1"/>
  <c r="HW489" i="1" s="1"/>
  <c r="HM487" i="1"/>
  <c r="HW487" i="1" s="1"/>
  <c r="HM484" i="1"/>
  <c r="HW484" i="1" s="1"/>
  <c r="HM479" i="1"/>
  <c r="HW479" i="1" s="1"/>
  <c r="HM480" i="1"/>
  <c r="HW480" i="1" s="1"/>
  <c r="HM465" i="1"/>
  <c r="HW465" i="1" s="1"/>
  <c r="HM477" i="1"/>
  <c r="HW477" i="1" s="1"/>
  <c r="HM459" i="1"/>
  <c r="HW459" i="1" s="1"/>
  <c r="HM451" i="1"/>
  <c r="HW451" i="1" s="1"/>
  <c r="HM448" i="1"/>
  <c r="HW448" i="1" s="1"/>
  <c r="HM456" i="1"/>
  <c r="HW456" i="1" s="1"/>
  <c r="HM444" i="1"/>
  <c r="HW444" i="1" s="1"/>
  <c r="HM446" i="1"/>
  <c r="HW446" i="1" s="1"/>
  <c r="HM437" i="1"/>
  <c r="HW437" i="1" s="1"/>
  <c r="HM424" i="1"/>
  <c r="HW424" i="1" s="1"/>
  <c r="HM421" i="1"/>
  <c r="HW421" i="1" s="1"/>
  <c r="HM414" i="1"/>
  <c r="HW414" i="1" s="1"/>
  <c r="HM416" i="1"/>
  <c r="HW416" i="1" s="1"/>
  <c r="HM407" i="1"/>
  <c r="HW407" i="1" s="1"/>
  <c r="HM406" i="1"/>
  <c r="HW406" i="1" s="1"/>
  <c r="HM402" i="1"/>
  <c r="HW402" i="1" s="1"/>
  <c r="HM381" i="1"/>
  <c r="HW381" i="1" s="1"/>
  <c r="HM368" i="1"/>
  <c r="HW368" i="1" s="1"/>
  <c r="HM380" i="1"/>
  <c r="HW380" i="1" s="1"/>
  <c r="HM371" i="1"/>
  <c r="HW371" i="1" s="1"/>
  <c r="HM361" i="1"/>
  <c r="HW361" i="1" s="1"/>
  <c r="HM339" i="1"/>
  <c r="HW339" i="1" s="1"/>
  <c r="HM344" i="1"/>
  <c r="HW344" i="1" s="1"/>
  <c r="HM352" i="1"/>
  <c r="HW352" i="1" s="1"/>
  <c r="HM333" i="1"/>
  <c r="HW333" i="1" s="1"/>
  <c r="HM330" i="1"/>
  <c r="HW330" i="1" s="1"/>
  <c r="HM327" i="1"/>
  <c r="HW327" i="1" s="1"/>
  <c r="HM326" i="1"/>
  <c r="HW326" i="1" s="1"/>
  <c r="HM323" i="1"/>
  <c r="HW323" i="1" s="1"/>
  <c r="HM308" i="1"/>
  <c r="HW308" i="1" s="1"/>
  <c r="HM320" i="1"/>
  <c r="HW320" i="1" s="1"/>
  <c r="HM309" i="1"/>
  <c r="HW309" i="1" s="1"/>
  <c r="HM318" i="1"/>
  <c r="HW318" i="1" s="1"/>
  <c r="HM301" i="1"/>
  <c r="HW301" i="1" s="1"/>
  <c r="HM290" i="1"/>
  <c r="HW290" i="1" s="1"/>
  <c r="HM287" i="1"/>
  <c r="HW287" i="1" s="1"/>
  <c r="HM278" i="1"/>
  <c r="HW278" i="1" s="1"/>
  <c r="HM289" i="1"/>
  <c r="HW289" i="1" s="1"/>
  <c r="HM266" i="1"/>
  <c r="HW266" i="1" s="1"/>
  <c r="HM257" i="1"/>
  <c r="HW257" i="1" s="1"/>
  <c r="HM262" i="1"/>
  <c r="HW262" i="1" s="1"/>
  <c r="HM258" i="1"/>
  <c r="HW258" i="1" s="1"/>
  <c r="HM270" i="1"/>
  <c r="HW270" i="1" s="1"/>
  <c r="HM248" i="1"/>
  <c r="HW248" i="1" s="1"/>
  <c r="HM249" i="1"/>
  <c r="HW249" i="1" s="1"/>
  <c r="HM219" i="1"/>
  <c r="HW219" i="1" s="1"/>
  <c r="HM245" i="1"/>
  <c r="HW245" i="1" s="1"/>
  <c r="HM237" i="1"/>
  <c r="HW237" i="1" s="1"/>
  <c r="HM221" i="1"/>
  <c r="HW221" i="1" s="1"/>
  <c r="HM214" i="1"/>
  <c r="HW214" i="1" s="1"/>
  <c r="HM222" i="1"/>
  <c r="HW222" i="1" s="1"/>
  <c r="HM213" i="1"/>
  <c r="HW213" i="1" s="1"/>
  <c r="HM190" i="1"/>
  <c r="HW190" i="1" s="1"/>
  <c r="HM201" i="1"/>
  <c r="HW201" i="1" s="1"/>
  <c r="HM189" i="1"/>
  <c r="HW189" i="1" s="1"/>
  <c r="HM188" i="1"/>
  <c r="HW188" i="1" s="1"/>
  <c r="HM202" i="1"/>
  <c r="HW202" i="1" s="1"/>
  <c r="HM171" i="1"/>
  <c r="HW171" i="1" s="1"/>
  <c r="HM165" i="1"/>
  <c r="HW165" i="1" s="1"/>
  <c r="HM161" i="1"/>
  <c r="HW161" i="1" s="1"/>
  <c r="HM153" i="1"/>
  <c r="HW153" i="1" s="1"/>
  <c r="HM174" i="1"/>
  <c r="HW174" i="1" s="1"/>
  <c r="HM158" i="1"/>
  <c r="HW158" i="1" s="1"/>
  <c r="HM147" i="1"/>
  <c r="HW147" i="1" s="1"/>
  <c r="HM125" i="1"/>
  <c r="HW125" i="1" s="1"/>
  <c r="HM138" i="1"/>
  <c r="HW138" i="1" s="1"/>
  <c r="HM130" i="1"/>
  <c r="HW130" i="1" s="1"/>
  <c r="HM121" i="1"/>
  <c r="HW121" i="1" s="1"/>
  <c r="HM104" i="1"/>
  <c r="HW104" i="1" s="1"/>
  <c r="HM117" i="1"/>
  <c r="HW117" i="1" s="1"/>
  <c r="HM114" i="1"/>
  <c r="HW114" i="1" s="1"/>
  <c r="HM98" i="1"/>
  <c r="HW98" i="1" s="1"/>
  <c r="HM95" i="1"/>
  <c r="HW95" i="1" s="1"/>
  <c r="HM115" i="1"/>
  <c r="HW115" i="1" s="1"/>
  <c r="HM99" i="1"/>
  <c r="HW99" i="1" s="1"/>
  <c r="HM91" i="1"/>
  <c r="HW91" i="1" s="1"/>
  <c r="HM76" i="1"/>
  <c r="HW76" i="1" s="1"/>
  <c r="HM68" i="1"/>
  <c r="HW68" i="1" s="1"/>
  <c r="HM65" i="1"/>
  <c r="HW65" i="1" s="1"/>
  <c r="HM62" i="1"/>
  <c r="HW62" i="1" s="1"/>
  <c r="HM72" i="1"/>
  <c r="HW72" i="1" s="1"/>
  <c r="HM32" i="1"/>
  <c r="HW32" i="1" s="1"/>
  <c r="HM34" i="1"/>
  <c r="HW34" i="1" s="1"/>
  <c r="HM55" i="1"/>
  <c r="HW55" i="1" s="1"/>
  <c r="HM36" i="1"/>
  <c r="HW36" i="1" s="1"/>
  <c r="HM24" i="1"/>
  <c r="HW24" i="1" s="1"/>
  <c r="IG18" i="1"/>
  <c r="GS18" i="1"/>
  <c r="HM19" i="1"/>
  <c r="HW19" i="1" s="1"/>
  <c r="HM18" i="1"/>
  <c r="HW18" i="1" s="1"/>
  <c r="QC18" i="1"/>
  <c r="HL75" i="1"/>
  <c r="HV75" i="1" s="1"/>
  <c r="HL92" i="1"/>
  <c r="HV92" i="1" s="1"/>
  <c r="HL123" i="1"/>
  <c r="HV123" i="1" s="1"/>
  <c r="HL163" i="1"/>
  <c r="HV163" i="1" s="1"/>
  <c r="HL217" i="1"/>
  <c r="HV217" i="1" s="1"/>
  <c r="HL227" i="1"/>
  <c r="HV227" i="1" s="1"/>
  <c r="HL285" i="1"/>
  <c r="HV285" i="1" s="1"/>
  <c r="HL334" i="1"/>
  <c r="HV334" i="1" s="1"/>
  <c r="HL390" i="1"/>
  <c r="HV390" i="1" s="1"/>
  <c r="HL442" i="1"/>
  <c r="HV442" i="1" s="1"/>
  <c r="QQ49" i="1"/>
  <c r="QP49" i="1"/>
  <c r="QN49" i="1"/>
  <c r="PM45" i="1"/>
  <c r="SY40" i="1"/>
  <c r="SY38" i="1"/>
  <c r="PI27" i="1"/>
  <c r="QC25" i="1"/>
  <c r="IG25" i="1"/>
  <c r="GS25" i="1"/>
  <c r="GV24" i="1"/>
  <c r="SD44" i="1"/>
  <c r="SC44" i="1"/>
  <c r="SC39" i="1"/>
  <c r="SD29" i="1"/>
  <c r="SC48" i="1"/>
  <c r="SD59" i="1"/>
  <c r="SC69" i="1"/>
  <c r="SD107" i="1"/>
  <c r="SC107" i="1"/>
  <c r="SB107" i="1"/>
  <c r="SD112" i="1"/>
  <c r="SD137" i="1"/>
  <c r="SC137" i="1"/>
  <c r="SD172" i="1"/>
  <c r="SD159" i="1"/>
  <c r="SC159" i="1"/>
  <c r="SB159" i="1"/>
  <c r="SC170" i="1"/>
  <c r="SB170" i="1"/>
  <c r="SD180" i="1"/>
  <c r="SC199" i="1"/>
  <c r="SB199" i="1"/>
  <c r="SC186" i="1"/>
  <c r="SB186" i="1"/>
  <c r="SC195" i="1"/>
  <c r="SD220" i="1"/>
  <c r="SD243" i="1"/>
  <c r="SD275" i="1"/>
  <c r="SC279" i="1"/>
  <c r="SC323" i="1"/>
  <c r="SD327" i="1"/>
  <c r="SD342" i="1"/>
  <c r="SD385" i="1"/>
  <c r="SC385" i="1"/>
  <c r="SB384" i="1"/>
  <c r="SM57" i="1"/>
  <c r="QN56" i="1"/>
  <c r="QQ56" i="1"/>
  <c r="QP56" i="1"/>
  <c r="PH52" i="1"/>
  <c r="SE48" i="1"/>
  <c r="GT30" i="1"/>
  <c r="SB28" i="1"/>
  <c r="GY28" i="1"/>
  <c r="GT27" i="1"/>
  <c r="QB25" i="1"/>
  <c r="IF25" i="1"/>
  <c r="GR25" i="1"/>
  <c r="QD23" i="1"/>
  <c r="GX23" i="1"/>
  <c r="HA22" i="1"/>
  <c r="GV21" i="1"/>
  <c r="PL19" i="1"/>
  <c r="QB17" i="1"/>
  <c r="IF17" i="1"/>
  <c r="GR17" i="1"/>
  <c r="QH493" i="1"/>
  <c r="QH490" i="1"/>
  <c r="QH486" i="1"/>
  <c r="QH463" i="1"/>
  <c r="QH454" i="1"/>
  <c r="QH450" i="1"/>
  <c r="QH443" i="1"/>
  <c r="QH440" i="1"/>
  <c r="QH434" i="1"/>
  <c r="QH438" i="1"/>
  <c r="QH430" i="1"/>
  <c r="QH425" i="1"/>
  <c r="QH417" i="1"/>
  <c r="QH408" i="1"/>
  <c r="QH405" i="1"/>
  <c r="QH404" i="1"/>
  <c r="QH398" i="1"/>
  <c r="QH382" i="1"/>
  <c r="QH362" i="1"/>
  <c r="QH366" i="1"/>
  <c r="QH341" i="1"/>
  <c r="QH357" i="1"/>
  <c r="QH346" i="1"/>
  <c r="QH355" i="1"/>
  <c r="QH325" i="1"/>
  <c r="QH307" i="1"/>
  <c r="QH319" i="1"/>
  <c r="QH321" i="1"/>
  <c r="QH314" i="1"/>
  <c r="QH298" i="1"/>
  <c r="QH292" i="1"/>
  <c r="QH299" i="1"/>
  <c r="QH284" i="1"/>
  <c r="QH283" i="1"/>
  <c r="QH275" i="1"/>
  <c r="QH261" i="1"/>
  <c r="QH263" i="1"/>
  <c r="QH272" i="1"/>
  <c r="QH253" i="1"/>
  <c r="QH218" i="1"/>
  <c r="QH239" i="1"/>
  <c r="QH243" i="1"/>
  <c r="QH212" i="1"/>
  <c r="QH197" i="1"/>
  <c r="QH208" i="1"/>
  <c r="QH191" i="1"/>
  <c r="QH193" i="1"/>
  <c r="QH207" i="1"/>
  <c r="QH179" i="1"/>
  <c r="QH192" i="1"/>
  <c r="QH167" i="1"/>
  <c r="QH164" i="1"/>
  <c r="QH156" i="1"/>
  <c r="QH177" i="1"/>
  <c r="QH160" i="1"/>
  <c r="QH173" i="1"/>
  <c r="QH133" i="1"/>
  <c r="QH146" i="1"/>
  <c r="QH132" i="1"/>
  <c r="QH145" i="1"/>
  <c r="QH142" i="1"/>
  <c r="QH126" i="1"/>
  <c r="QH139" i="1"/>
  <c r="QH131" i="1"/>
  <c r="QH111" i="1"/>
  <c r="QH103" i="1"/>
  <c r="QH108" i="1"/>
  <c r="QH120" i="1"/>
  <c r="QH93" i="1"/>
  <c r="QH60" i="1"/>
  <c r="QH78" i="1"/>
  <c r="QH88" i="1"/>
  <c r="QH80" i="1"/>
  <c r="QH82" i="1"/>
  <c r="QH58" i="1"/>
  <c r="QH41" i="1"/>
  <c r="QH54" i="1"/>
  <c r="QH46" i="1"/>
  <c r="QH48" i="1"/>
  <c r="QH40" i="1"/>
  <c r="QH25" i="1"/>
  <c r="QH17" i="1"/>
  <c r="QH11" i="1"/>
  <c r="QH22" i="1"/>
  <c r="QH21" i="1"/>
  <c r="GW58" i="1"/>
  <c r="GW53" i="1"/>
  <c r="GW44" i="1"/>
  <c r="GW113" i="1"/>
  <c r="GW112" i="1"/>
  <c r="GW138" i="1"/>
  <c r="GW165" i="1"/>
  <c r="GW176" i="1"/>
  <c r="GW191" i="1"/>
  <c r="GW206" i="1"/>
  <c r="GW237" i="1"/>
  <c r="GW256" i="1"/>
  <c r="GW247" i="1"/>
  <c r="GW271" i="1"/>
  <c r="GW257" i="1"/>
  <c r="GW281" i="1"/>
  <c r="GW320" i="1"/>
  <c r="GW321" i="1"/>
  <c r="GW335" i="1"/>
  <c r="GW355" i="1"/>
  <c r="GW361" i="1"/>
  <c r="GW364" i="1"/>
  <c r="GW396" i="1"/>
  <c r="GW407" i="1"/>
  <c r="GW425" i="1"/>
  <c r="GW444" i="1"/>
  <c r="K33" i="2"/>
  <c r="SD58" i="1"/>
  <c r="QO45" i="1"/>
  <c r="SM33" i="1"/>
  <c r="QR30" i="1"/>
  <c r="QQ28" i="1"/>
  <c r="QP28" i="1"/>
  <c r="QN28" i="1"/>
  <c r="QS27" i="1"/>
  <c r="PJ26" i="1"/>
  <c r="GZ22" i="1"/>
  <c r="GU21" i="1"/>
  <c r="GV14" i="1"/>
  <c r="GZ10" i="1"/>
  <c r="QQ47" i="1"/>
  <c r="QP47" i="1"/>
  <c r="QN47" i="1"/>
  <c r="GV65" i="1"/>
  <c r="GV52" i="1"/>
  <c r="GV66" i="1"/>
  <c r="QP84" i="1"/>
  <c r="QN84" i="1"/>
  <c r="QQ84" i="1"/>
  <c r="GV120" i="1"/>
  <c r="GV115" i="1"/>
  <c r="QQ135" i="1"/>
  <c r="QP135" i="1"/>
  <c r="QN135" i="1"/>
  <c r="QQ130" i="1"/>
  <c r="QP130" i="1"/>
  <c r="QN130" i="1"/>
  <c r="QQ129" i="1"/>
  <c r="QP129" i="1"/>
  <c r="QN129" i="1"/>
  <c r="GV165" i="1"/>
  <c r="GV179" i="1"/>
  <c r="GV171" i="1"/>
  <c r="QN168" i="1"/>
  <c r="QQ168" i="1"/>
  <c r="QP168" i="1"/>
  <c r="GV183" i="1"/>
  <c r="QP226" i="1"/>
  <c r="QN226" i="1"/>
  <c r="QQ226" i="1"/>
  <c r="GV227" i="1"/>
  <c r="GV239" i="1"/>
  <c r="GV247" i="1"/>
  <c r="GV250" i="1"/>
  <c r="GV256" i="1"/>
  <c r="GV260" i="1"/>
  <c r="GV276" i="1"/>
  <c r="QQ284" i="1"/>
  <c r="QP284" i="1"/>
  <c r="QN284" i="1"/>
  <c r="QN277" i="1"/>
  <c r="QQ277" i="1"/>
  <c r="QP277" i="1"/>
  <c r="QN293" i="1"/>
  <c r="QQ293" i="1"/>
  <c r="QP293" i="1"/>
  <c r="GV300" i="1"/>
  <c r="GV307" i="1"/>
  <c r="GV323" i="1"/>
  <c r="GV364" i="1"/>
  <c r="GV398" i="1"/>
  <c r="GV410" i="1"/>
  <c r="QQ423" i="1"/>
  <c r="QP423" i="1"/>
  <c r="QN423" i="1"/>
  <c r="GV433" i="1"/>
  <c r="SD9" i="1"/>
  <c r="H37" i="2"/>
  <c r="GV59" i="1"/>
  <c r="SM55" i="1"/>
  <c r="SE52" i="1"/>
  <c r="PH39" i="1"/>
  <c r="PJ32" i="1"/>
  <c r="QS29" i="1"/>
  <c r="PK28" i="1"/>
  <c r="GU26" i="1"/>
  <c r="SD24" i="1"/>
  <c r="SE21" i="1"/>
  <c r="PK18" i="1"/>
  <c r="QC12" i="1"/>
  <c r="SC11" i="1"/>
  <c r="GU60" i="1"/>
  <c r="GU63" i="1"/>
  <c r="GU61" i="1"/>
  <c r="GU72" i="1"/>
  <c r="GU114" i="1"/>
  <c r="GU117" i="1"/>
  <c r="GU110" i="1"/>
  <c r="GU113" i="1"/>
  <c r="GU125" i="1"/>
  <c r="GU139" i="1"/>
  <c r="GU129" i="1"/>
  <c r="GU124" i="1"/>
  <c r="GU148" i="1"/>
  <c r="GU206" i="1"/>
  <c r="GU182" i="1"/>
  <c r="GU194" i="1"/>
  <c r="GU241" i="1"/>
  <c r="GU269" i="1"/>
  <c r="GU295" i="1"/>
  <c r="GU383" i="1"/>
  <c r="GU408" i="1"/>
  <c r="GU418" i="1"/>
  <c r="GU430" i="1"/>
  <c r="GU436" i="1"/>
  <c r="GU454" i="1"/>
  <c r="GU460" i="1"/>
  <c r="GU480" i="1"/>
  <c r="I38" i="2"/>
  <c r="QF44" i="1"/>
  <c r="QF66" i="1"/>
  <c r="QF90" i="1"/>
  <c r="QF159" i="1"/>
  <c r="QF184" i="1"/>
  <c r="QF215" i="1"/>
  <c r="QF273" i="1"/>
  <c r="QF328" i="1"/>
  <c r="QF359" i="1"/>
  <c r="QF409" i="1"/>
  <c r="QF455" i="1"/>
  <c r="PV502" i="1"/>
  <c r="RS504" i="1"/>
  <c r="RS503" i="1"/>
  <c r="RS499" i="1"/>
  <c r="RS502" i="1"/>
  <c r="RS501" i="1"/>
  <c r="RS500" i="1"/>
  <c r="QD35" i="1"/>
  <c r="QD66" i="1"/>
  <c r="QD90" i="1"/>
  <c r="QD159" i="1"/>
  <c r="QD184" i="1"/>
  <c r="QD235" i="1"/>
  <c r="QD256" i="1"/>
  <c r="QD312" i="1"/>
  <c r="QD348" i="1"/>
  <c r="QD397" i="1"/>
  <c r="QD445" i="1"/>
  <c r="PT499" i="1"/>
  <c r="PL31" i="1"/>
  <c r="SY26" i="1"/>
  <c r="TE16" i="1"/>
  <c r="SM14" i="1"/>
  <c r="PM29" i="1"/>
  <c r="TL29" i="1" s="1"/>
  <c r="PL15" i="1"/>
  <c r="PJ27" i="1"/>
  <c r="PL22" i="1"/>
  <c r="TK22" i="1" s="1"/>
  <c r="SM17" i="1"/>
  <c r="PM31" i="1"/>
  <c r="SF25" i="1"/>
  <c r="SD10" i="1"/>
  <c r="PM17" i="1"/>
  <c r="PH29" i="1"/>
  <c r="PH26" i="1"/>
  <c r="PJ22" i="1"/>
  <c r="QS28" i="1"/>
  <c r="SM10" i="1"/>
  <c r="QH38" i="1"/>
  <c r="QH71" i="1"/>
  <c r="QH109" i="1"/>
  <c r="QH157" i="1"/>
  <c r="QH203" i="1"/>
  <c r="QH240" i="1"/>
  <c r="QH300" i="1"/>
  <c r="QH365" i="1"/>
  <c r="QH482" i="1"/>
  <c r="SM24" i="1"/>
  <c r="PI17" i="1"/>
  <c r="PM12" i="1"/>
  <c r="TL12" i="1" s="1"/>
  <c r="OD503" i="1"/>
  <c r="QP29" i="1"/>
  <c r="PI23" i="1"/>
  <c r="SE20" i="1"/>
  <c r="PM18" i="1"/>
  <c r="QI14" i="1"/>
  <c r="QI52" i="1"/>
  <c r="QI83" i="1"/>
  <c r="QI124" i="1"/>
  <c r="QI175" i="1"/>
  <c r="QI211" i="1"/>
  <c r="QI274" i="1"/>
  <c r="QI338" i="1"/>
  <c r="QI419" i="1"/>
  <c r="SD30" i="1"/>
  <c r="PL20" i="1"/>
  <c r="PJ17" i="1"/>
  <c r="SM11" i="1"/>
  <c r="QR96" i="1"/>
  <c r="HA84" i="1"/>
  <c r="QC76" i="1"/>
  <c r="IG76" i="1"/>
  <c r="GS76" i="1"/>
  <c r="GW72" i="1"/>
  <c r="PJ67" i="1"/>
  <c r="GZ63" i="1"/>
  <c r="PJ115" i="1"/>
  <c r="PJ105" i="1"/>
  <c r="GX82" i="1"/>
  <c r="PH78" i="1"/>
  <c r="HA65" i="1"/>
  <c r="GT62" i="1"/>
  <c r="PH83" i="1"/>
  <c r="QC93" i="1"/>
  <c r="PJ110" i="1"/>
  <c r="QB99" i="1"/>
  <c r="SY90" i="1"/>
  <c r="GR85" i="1"/>
  <c r="GV79" i="1"/>
  <c r="IF77" i="1"/>
  <c r="GW76" i="1"/>
  <c r="PI74" i="1"/>
  <c r="GY70" i="1"/>
  <c r="GU66" i="1"/>
  <c r="QQ115" i="1"/>
  <c r="QP115" i="1"/>
  <c r="QN115" i="1"/>
  <c r="QB107" i="1"/>
  <c r="SM93" i="1"/>
  <c r="PL78" i="1"/>
  <c r="TK78" i="1" s="1"/>
  <c r="QC73" i="1"/>
  <c r="SM107" i="1"/>
  <c r="QS105" i="1"/>
  <c r="PJ91" i="1"/>
  <c r="PJ89" i="1"/>
  <c r="PJ81" i="1"/>
  <c r="IG86" i="1"/>
  <c r="SY81" i="1"/>
  <c r="PK72" i="1"/>
  <c r="SM70" i="1"/>
  <c r="PK68" i="1"/>
  <c r="QC66" i="1"/>
  <c r="PJ63" i="1"/>
  <c r="GX57" i="1"/>
  <c r="QB43" i="1"/>
  <c r="IF43" i="1"/>
  <c r="GR43" i="1"/>
  <c r="SM86" i="1"/>
  <c r="PK78" i="1"/>
  <c r="PK74" i="1"/>
  <c r="PM61" i="1"/>
  <c r="TL61" i="1" s="1"/>
  <c r="GW59" i="1"/>
  <c r="TE84" i="1"/>
  <c r="PL82" i="1"/>
  <c r="TK82" i="1" s="1"/>
  <c r="IG78" i="1"/>
  <c r="QC75" i="1"/>
  <c r="QR72" i="1"/>
  <c r="TE66" i="1"/>
  <c r="IG58" i="1"/>
  <c r="GS58" i="1"/>
  <c r="QC58" i="1"/>
  <c r="IF53" i="1"/>
  <c r="GR53" i="1"/>
  <c r="QB53" i="1"/>
  <c r="HA50" i="1"/>
  <c r="GR39" i="1"/>
  <c r="GS36" i="1"/>
  <c r="GY32" i="1"/>
  <c r="QS86" i="1"/>
  <c r="PH82" i="1"/>
  <c r="TE79" i="1"/>
  <c r="QR78" i="1"/>
  <c r="SY75" i="1"/>
  <c r="GR61" i="1"/>
  <c r="GX56" i="1"/>
  <c r="HA47" i="1"/>
  <c r="GY45" i="1"/>
  <c r="GU41" i="1"/>
  <c r="GV38" i="1"/>
  <c r="GT36" i="1"/>
  <c r="IF34" i="1"/>
  <c r="GR34" i="1"/>
  <c r="QB34" i="1"/>
  <c r="SY89" i="1"/>
  <c r="PM87" i="1"/>
  <c r="QO68" i="1"/>
  <c r="PL63" i="1"/>
  <c r="TK63" i="1" s="1"/>
  <c r="HA59" i="1"/>
  <c r="PK56" i="1"/>
  <c r="GY42" i="1"/>
  <c r="GT41" i="1"/>
  <c r="IG38" i="1"/>
  <c r="GX37" i="1"/>
  <c r="QB35" i="1"/>
  <c r="GW32" i="1"/>
  <c r="QS87" i="1"/>
  <c r="QR83" i="1"/>
  <c r="QR80" i="1"/>
  <c r="TE74" i="1"/>
  <c r="SM60" i="1"/>
  <c r="QB56" i="1"/>
  <c r="PH46" i="1"/>
  <c r="QS41" i="1"/>
  <c r="PL34" i="1"/>
  <c r="PJ88" i="1"/>
  <c r="IF81" i="1"/>
  <c r="PJ77" i="1"/>
  <c r="PJ74" i="1"/>
  <c r="PI70" i="1"/>
  <c r="QN66" i="1"/>
  <c r="QQ66" i="1"/>
  <c r="QP66" i="1"/>
  <c r="PH51" i="1"/>
  <c r="PI48" i="1"/>
  <c r="PH35" i="1"/>
  <c r="GW34" i="1"/>
  <c r="TE83" i="1"/>
  <c r="PJ78" i="1"/>
  <c r="QO74" i="1"/>
  <c r="QR67" i="1"/>
  <c r="GX61" i="1"/>
  <c r="GR56" i="1"/>
  <c r="QO54" i="1"/>
  <c r="IG53" i="1"/>
  <c r="QR50" i="1"/>
  <c r="GR48" i="1"/>
  <c r="PI45" i="1"/>
  <c r="QR42" i="1"/>
  <c r="GR40" i="1"/>
  <c r="IG37" i="1"/>
  <c r="GX36" i="1"/>
  <c r="PJ34" i="1"/>
  <c r="GT32" i="1"/>
  <c r="PM56" i="1"/>
  <c r="PK52" i="1"/>
  <c r="PI49" i="1"/>
  <c r="QN35" i="1"/>
  <c r="QQ35" i="1"/>
  <c r="QP35" i="1"/>
  <c r="GV28" i="1"/>
  <c r="QQ22" i="1"/>
  <c r="QP22" i="1"/>
  <c r="QN22" i="1"/>
  <c r="GT20" i="1"/>
  <c r="GT14" i="1"/>
  <c r="QE493" i="1"/>
  <c r="QE490" i="1"/>
  <c r="QE486" i="1"/>
  <c r="QE463" i="1"/>
  <c r="QE454" i="1"/>
  <c r="QE450" i="1"/>
  <c r="QE443" i="1"/>
  <c r="QE440" i="1"/>
  <c r="QE434" i="1"/>
  <c r="QE438" i="1"/>
  <c r="QE425" i="1"/>
  <c r="QE430" i="1"/>
  <c r="QE417" i="1"/>
  <c r="QE408" i="1"/>
  <c r="QE405" i="1"/>
  <c r="QE404" i="1"/>
  <c r="QE398" i="1"/>
  <c r="QE382" i="1"/>
  <c r="QE366" i="1"/>
  <c r="QE362" i="1"/>
  <c r="QE341" i="1"/>
  <c r="QE357" i="1"/>
  <c r="QE346" i="1"/>
  <c r="QE355" i="1"/>
  <c r="QE325" i="1"/>
  <c r="QE314" i="1"/>
  <c r="QE307" i="1"/>
  <c r="QE319" i="1"/>
  <c r="QE321" i="1"/>
  <c r="QE299" i="1"/>
  <c r="QE298" i="1"/>
  <c r="QE292" i="1"/>
  <c r="QE284" i="1"/>
  <c r="QE283" i="1"/>
  <c r="QE275" i="1"/>
  <c r="QE272" i="1"/>
  <c r="QE261" i="1"/>
  <c r="QE253" i="1"/>
  <c r="QE263" i="1"/>
  <c r="QE243" i="1"/>
  <c r="QE212" i="1"/>
  <c r="QE218" i="1"/>
  <c r="QE239" i="1"/>
  <c r="QE207" i="1"/>
  <c r="QE179" i="1"/>
  <c r="QE192" i="1"/>
  <c r="QE197" i="1"/>
  <c r="QE208" i="1"/>
  <c r="QE191" i="1"/>
  <c r="QE193" i="1"/>
  <c r="QE160" i="1"/>
  <c r="QE173" i="1"/>
  <c r="QE167" i="1"/>
  <c r="QE164" i="1"/>
  <c r="QE156" i="1"/>
  <c r="QE177" i="1"/>
  <c r="QE142" i="1"/>
  <c r="QE126" i="1"/>
  <c r="QE139" i="1"/>
  <c r="QE131" i="1"/>
  <c r="QE120" i="1"/>
  <c r="QE133" i="1"/>
  <c r="QE146" i="1"/>
  <c r="QE132" i="1"/>
  <c r="QE145" i="1"/>
  <c r="QE93" i="1"/>
  <c r="QE111" i="1"/>
  <c r="QE103" i="1"/>
  <c r="QE108" i="1"/>
  <c r="QE82" i="1"/>
  <c r="QE78" i="1"/>
  <c r="QE88" i="1"/>
  <c r="QE80" i="1"/>
  <c r="QE54" i="1"/>
  <c r="QE46" i="1"/>
  <c r="QE60" i="1"/>
  <c r="QE48" i="1"/>
  <c r="QE40" i="1"/>
  <c r="QE58" i="1"/>
  <c r="QE41" i="1"/>
  <c r="QE21" i="1"/>
  <c r="QE25" i="1"/>
  <c r="QE17" i="1"/>
  <c r="QE11" i="1"/>
  <c r="QE22" i="1"/>
  <c r="RN501" i="1"/>
  <c r="HL59" i="1"/>
  <c r="HV59" i="1" s="1"/>
  <c r="QB68" i="1"/>
  <c r="HL118" i="1"/>
  <c r="HV118" i="1" s="1"/>
  <c r="HL122" i="1"/>
  <c r="HV122" i="1" s="1"/>
  <c r="HL168" i="1"/>
  <c r="HV168" i="1" s="1"/>
  <c r="QB204" i="1"/>
  <c r="HL220" i="1"/>
  <c r="HV220" i="1" s="1"/>
  <c r="HL246" i="1"/>
  <c r="HV246" i="1" s="1"/>
  <c r="QB246" i="1"/>
  <c r="HL282" i="1"/>
  <c r="HV282" i="1" s="1"/>
  <c r="QB330" i="1"/>
  <c r="HL347" i="1"/>
  <c r="HV347" i="1" s="1"/>
  <c r="HL372" i="1"/>
  <c r="HV372" i="1" s="1"/>
  <c r="HL409" i="1"/>
  <c r="HV409" i="1" s="1"/>
  <c r="HL445" i="1"/>
  <c r="HV445" i="1" s="1"/>
  <c r="GH501" i="1"/>
  <c r="GT46" i="1"/>
  <c r="GT55" i="1"/>
  <c r="QR52" i="1"/>
  <c r="QR39" i="1"/>
  <c r="GT66" i="1"/>
  <c r="QR84" i="1"/>
  <c r="GT64" i="1"/>
  <c r="QR82" i="1"/>
  <c r="GT98" i="1"/>
  <c r="GT113" i="1"/>
  <c r="GT108" i="1"/>
  <c r="GT128" i="1"/>
  <c r="QR125" i="1"/>
  <c r="QR136" i="1"/>
  <c r="GT133" i="1"/>
  <c r="QR160" i="1"/>
  <c r="GT153" i="1"/>
  <c r="QR171" i="1"/>
  <c r="GT172" i="1"/>
  <c r="GT201" i="1"/>
  <c r="GT190" i="1"/>
  <c r="QR210" i="1"/>
  <c r="QR202" i="1"/>
  <c r="QR223" i="1"/>
  <c r="GT244" i="1"/>
  <c r="QR232" i="1"/>
  <c r="GT233" i="1"/>
  <c r="GT236" i="1"/>
  <c r="GT245" i="1"/>
  <c r="GT259" i="1"/>
  <c r="GT269" i="1"/>
  <c r="GT274" i="1"/>
  <c r="GT261" i="1"/>
  <c r="QR277" i="1"/>
  <c r="QR283" i="1"/>
  <c r="QR299" i="1"/>
  <c r="QR304" i="1"/>
  <c r="QR312" i="1"/>
  <c r="GT315" i="1"/>
  <c r="GT340" i="1"/>
  <c r="QR330" i="1"/>
  <c r="GT326" i="1"/>
  <c r="QR331" i="1"/>
  <c r="GT369" i="1"/>
  <c r="GT367" i="1"/>
  <c r="QR385" i="1"/>
  <c r="GT396" i="1"/>
  <c r="GT406" i="1"/>
  <c r="QR421" i="1"/>
  <c r="GT448" i="1"/>
  <c r="GT457" i="1"/>
  <c r="GT480" i="1"/>
  <c r="GT484" i="1"/>
  <c r="GT487" i="1"/>
  <c r="GT492" i="1"/>
  <c r="GW9" i="1"/>
  <c r="HA77" i="1"/>
  <c r="HA100" i="1"/>
  <c r="HA103" i="1"/>
  <c r="HA123" i="1"/>
  <c r="HA122" i="1"/>
  <c r="HA163" i="1"/>
  <c r="HA174" i="1"/>
  <c r="HA169" i="1"/>
  <c r="HA179" i="1"/>
  <c r="HA192" i="1"/>
  <c r="HA242" i="1"/>
  <c r="HA243" i="1"/>
  <c r="HA285" i="1"/>
  <c r="HA323" i="1"/>
  <c r="HA316" i="1"/>
  <c r="HA367" i="1"/>
  <c r="HA402" i="1"/>
  <c r="HA424" i="1"/>
  <c r="HA436" i="1"/>
  <c r="HA479" i="1"/>
  <c r="HA482" i="1"/>
  <c r="HA488" i="1"/>
  <c r="QO33" i="1"/>
  <c r="GX38" i="1"/>
  <c r="QO35" i="1"/>
  <c r="GX76" i="1"/>
  <c r="GX102" i="1"/>
  <c r="GX112" i="1"/>
  <c r="QO129" i="1"/>
  <c r="QO124" i="1"/>
  <c r="GX131" i="1"/>
  <c r="GX129" i="1"/>
  <c r="QO156" i="1"/>
  <c r="GX165" i="1"/>
  <c r="GX168" i="1"/>
  <c r="QO183" i="1"/>
  <c r="GX185" i="1"/>
  <c r="GX218" i="1"/>
  <c r="GX249" i="1"/>
  <c r="QO244" i="1"/>
  <c r="QO266" i="1"/>
  <c r="GX272" i="1"/>
  <c r="GX285" i="1"/>
  <c r="GX301" i="1"/>
  <c r="QO332" i="1"/>
  <c r="QO345" i="1"/>
  <c r="QO355" i="1"/>
  <c r="QO359" i="1"/>
  <c r="QO368" i="1"/>
  <c r="GX390" i="1"/>
  <c r="GX403" i="1"/>
  <c r="GX412" i="1"/>
  <c r="GX415" i="1"/>
  <c r="GX424" i="1"/>
  <c r="QO422" i="1"/>
  <c r="GX438" i="1"/>
  <c r="GX449" i="1"/>
  <c r="GX457" i="1"/>
  <c r="PJ57" i="1"/>
  <c r="SM45" i="1"/>
  <c r="PH42" i="1"/>
  <c r="PL40" i="1"/>
  <c r="TK40" i="1" s="1"/>
  <c r="GU28" i="1"/>
  <c r="QC26" i="1"/>
  <c r="IG26" i="1"/>
  <c r="GS26" i="1"/>
  <c r="GZ21" i="1"/>
  <c r="PI18" i="1"/>
  <c r="PK16" i="1"/>
  <c r="GT13" i="1"/>
  <c r="GS12" i="1"/>
  <c r="QE64" i="1"/>
  <c r="QE69" i="1"/>
  <c r="QE144" i="1"/>
  <c r="QE203" i="1"/>
  <c r="QE231" i="1"/>
  <c r="QE280" i="1"/>
  <c r="QE364" i="1"/>
  <c r="QE433" i="1"/>
  <c r="PM58" i="1"/>
  <c r="QR54" i="1"/>
  <c r="SY44" i="1"/>
  <c r="QF29" i="1"/>
  <c r="GY21" i="1"/>
  <c r="GZ14" i="1"/>
  <c r="HM460" i="1"/>
  <c r="HW460" i="1" s="1"/>
  <c r="HM449" i="1"/>
  <c r="HW449" i="1" s="1"/>
  <c r="HM453" i="1"/>
  <c r="HW453" i="1" s="1"/>
  <c r="HM442" i="1"/>
  <c r="HW442" i="1" s="1"/>
  <c r="HM435" i="1"/>
  <c r="HW435" i="1" s="1"/>
  <c r="HM436" i="1"/>
  <c r="HW436" i="1" s="1"/>
  <c r="HM423" i="1"/>
  <c r="HW423" i="1" s="1"/>
  <c r="HM422" i="1"/>
  <c r="HW422" i="1" s="1"/>
  <c r="HM410" i="1"/>
  <c r="HW410" i="1" s="1"/>
  <c r="HM403" i="1"/>
  <c r="HW403" i="1" s="1"/>
  <c r="HM390" i="1"/>
  <c r="HW390" i="1" s="1"/>
  <c r="HM383" i="1"/>
  <c r="HW383" i="1" s="1"/>
  <c r="HM385" i="1"/>
  <c r="HW385" i="1" s="1"/>
  <c r="HM379" i="1"/>
  <c r="HW379" i="1" s="1"/>
  <c r="HM369" i="1"/>
  <c r="HW369" i="1" s="1"/>
  <c r="HM345" i="1"/>
  <c r="HW345" i="1" s="1"/>
  <c r="HM356" i="1"/>
  <c r="HW356" i="1" s="1"/>
  <c r="HM324" i="1"/>
  <c r="HW324" i="1" s="1"/>
  <c r="HM329" i="1"/>
  <c r="HW329" i="1" s="1"/>
  <c r="HM334" i="1"/>
  <c r="HW334" i="1" s="1"/>
  <c r="HM331" i="1"/>
  <c r="HW331" i="1" s="1"/>
  <c r="HM316" i="1"/>
  <c r="HW316" i="1" s="1"/>
  <c r="HM315" i="1"/>
  <c r="HW315" i="1" s="1"/>
  <c r="HM305" i="1"/>
  <c r="HW305" i="1" s="1"/>
  <c r="HM311" i="1"/>
  <c r="HW311" i="1" s="1"/>
  <c r="HM294" i="1"/>
  <c r="HW294" i="1" s="1"/>
  <c r="HM285" i="1"/>
  <c r="HW285" i="1" s="1"/>
  <c r="HM277" i="1"/>
  <c r="HW277" i="1" s="1"/>
  <c r="HM291" i="1"/>
  <c r="HW291" i="1" s="1"/>
  <c r="HM279" i="1"/>
  <c r="HW279" i="1" s="1"/>
  <c r="HM286" i="1"/>
  <c r="HW286" i="1" s="1"/>
  <c r="HM269" i="1"/>
  <c r="HW269" i="1" s="1"/>
  <c r="HM265" i="1"/>
  <c r="HW265" i="1" s="1"/>
  <c r="HM260" i="1"/>
  <c r="HW260" i="1" s="1"/>
  <c r="HM247" i="1"/>
  <c r="HW247" i="1" s="1"/>
  <c r="HM244" i="1"/>
  <c r="HW244" i="1" s="1"/>
  <c r="HM227" i="1"/>
  <c r="HW227" i="1" s="1"/>
  <c r="HM241" i="1"/>
  <c r="HW241" i="1" s="1"/>
  <c r="HM224" i="1"/>
  <c r="HW224" i="1" s="1"/>
  <c r="HM234" i="1"/>
  <c r="HW234" i="1" s="1"/>
  <c r="HM236" i="1"/>
  <c r="HW236" i="1" s="1"/>
  <c r="HM242" i="1"/>
  <c r="HW242" i="1" s="1"/>
  <c r="HM217" i="1"/>
  <c r="HW217" i="1" s="1"/>
  <c r="HM210" i="1"/>
  <c r="HW210" i="1" s="1"/>
  <c r="HM204" i="1"/>
  <c r="HW204" i="1" s="1"/>
  <c r="HM187" i="1"/>
  <c r="HW187" i="1" s="1"/>
  <c r="HM186" i="1"/>
  <c r="HW186" i="1" s="1"/>
  <c r="HM199" i="1"/>
  <c r="HW199" i="1" s="1"/>
  <c r="HM205" i="1"/>
  <c r="HW205" i="1" s="1"/>
  <c r="HM180" i="1"/>
  <c r="HW180" i="1" s="1"/>
  <c r="HM185" i="1"/>
  <c r="HW185" i="1" s="1"/>
  <c r="HM163" i="1"/>
  <c r="HW163" i="1" s="1"/>
  <c r="HM170" i="1"/>
  <c r="HW170" i="1" s="1"/>
  <c r="HM154" i="1"/>
  <c r="HW154" i="1" s="1"/>
  <c r="HM172" i="1"/>
  <c r="HW172" i="1" s="1"/>
  <c r="HM169" i="1"/>
  <c r="HW169" i="1" s="1"/>
  <c r="HM150" i="1"/>
  <c r="HW150" i="1" s="1"/>
  <c r="HM123" i="1"/>
  <c r="HW123" i="1" s="1"/>
  <c r="HM127" i="1"/>
  <c r="HW127" i="1" s="1"/>
  <c r="HM148" i="1"/>
  <c r="HW148" i="1" s="1"/>
  <c r="HM137" i="1"/>
  <c r="HW137" i="1" s="1"/>
  <c r="HM129" i="1"/>
  <c r="HW129" i="1" s="1"/>
  <c r="HM112" i="1"/>
  <c r="HW112" i="1" s="1"/>
  <c r="HM101" i="1"/>
  <c r="HW101" i="1" s="1"/>
  <c r="HM119" i="1"/>
  <c r="HW119" i="1" s="1"/>
  <c r="HM100" i="1"/>
  <c r="HW100" i="1" s="1"/>
  <c r="HM92" i="1"/>
  <c r="HW92" i="1" s="1"/>
  <c r="HM102" i="1"/>
  <c r="HW102" i="1" s="1"/>
  <c r="HM107" i="1"/>
  <c r="HW107" i="1" s="1"/>
  <c r="HM85" i="1"/>
  <c r="HW85" i="1" s="1"/>
  <c r="HM77" i="1"/>
  <c r="HW77" i="1" s="1"/>
  <c r="HM74" i="1"/>
  <c r="HW74" i="1" s="1"/>
  <c r="HM87" i="1"/>
  <c r="HW87" i="1" s="1"/>
  <c r="HM63" i="1"/>
  <c r="HW63" i="1" s="1"/>
  <c r="HM70" i="1"/>
  <c r="HW70" i="1" s="1"/>
  <c r="HM75" i="1"/>
  <c r="HW75" i="1" s="1"/>
  <c r="HM43" i="1"/>
  <c r="HW43" i="1" s="1"/>
  <c r="HM56" i="1"/>
  <c r="HW56" i="1" s="1"/>
  <c r="HM45" i="1"/>
  <c r="HW45" i="1" s="1"/>
  <c r="HM37" i="1"/>
  <c r="HW37" i="1" s="1"/>
  <c r="HM42" i="1"/>
  <c r="HW42" i="1" s="1"/>
  <c r="HM27" i="1"/>
  <c r="HW27" i="1" s="1"/>
  <c r="IG13" i="1"/>
  <c r="GS13" i="1"/>
  <c r="HM26" i="1"/>
  <c r="HW26" i="1" s="1"/>
  <c r="HM20" i="1"/>
  <c r="HW20" i="1" s="1"/>
  <c r="HM13" i="1"/>
  <c r="HW13" i="1" s="1"/>
  <c r="HM31" i="1"/>
  <c r="HW31" i="1" s="1"/>
  <c r="QC13" i="1"/>
  <c r="QK493" i="1"/>
  <c r="QK490" i="1"/>
  <c r="QK486" i="1"/>
  <c r="QK463" i="1"/>
  <c r="QK454" i="1"/>
  <c r="QK450" i="1"/>
  <c r="QK443" i="1"/>
  <c r="QK434" i="1"/>
  <c r="QK438" i="1"/>
  <c r="QK440" i="1"/>
  <c r="QK425" i="1"/>
  <c r="QK430" i="1"/>
  <c r="QK417" i="1"/>
  <c r="QK408" i="1"/>
  <c r="QK405" i="1"/>
  <c r="QK404" i="1"/>
  <c r="QK398" i="1"/>
  <c r="QK382" i="1"/>
  <c r="QK366" i="1"/>
  <c r="QK362" i="1"/>
  <c r="QK355" i="1"/>
  <c r="QK341" i="1"/>
  <c r="QK357" i="1"/>
  <c r="QK346" i="1"/>
  <c r="QK325" i="1"/>
  <c r="QK321" i="1"/>
  <c r="QK314" i="1"/>
  <c r="QK307" i="1"/>
  <c r="QK319" i="1"/>
  <c r="QK299" i="1"/>
  <c r="QK298" i="1"/>
  <c r="QK292" i="1"/>
  <c r="QK283" i="1"/>
  <c r="QK275" i="1"/>
  <c r="QK284" i="1"/>
  <c r="QK263" i="1"/>
  <c r="QK272" i="1"/>
  <c r="QK261" i="1"/>
  <c r="QK253" i="1"/>
  <c r="QK239" i="1"/>
  <c r="QK243" i="1"/>
  <c r="QK212" i="1"/>
  <c r="QK218" i="1"/>
  <c r="QK193" i="1"/>
  <c r="QK207" i="1"/>
  <c r="QK179" i="1"/>
  <c r="QK192" i="1"/>
  <c r="QK197" i="1"/>
  <c r="QK208" i="1"/>
  <c r="QK191" i="1"/>
  <c r="QK177" i="1"/>
  <c r="QK160" i="1"/>
  <c r="QK173" i="1"/>
  <c r="QK167" i="1"/>
  <c r="QK164" i="1"/>
  <c r="QK156" i="1"/>
  <c r="QK132" i="1"/>
  <c r="QK145" i="1"/>
  <c r="QK142" i="1"/>
  <c r="QK126" i="1"/>
  <c r="QK139" i="1"/>
  <c r="QK131" i="1"/>
  <c r="QK120" i="1"/>
  <c r="QK133" i="1"/>
  <c r="QK146" i="1"/>
  <c r="QK93" i="1"/>
  <c r="QK111" i="1"/>
  <c r="QK103" i="1"/>
  <c r="QK108" i="1"/>
  <c r="QK88" i="1"/>
  <c r="QK80" i="1"/>
  <c r="QK82" i="1"/>
  <c r="QK60" i="1"/>
  <c r="QK78" i="1"/>
  <c r="QK41" i="1"/>
  <c r="QK54" i="1"/>
  <c r="QK46" i="1"/>
  <c r="QK48" i="1"/>
  <c r="QK40" i="1"/>
  <c r="QK58" i="1"/>
  <c r="QK25" i="1"/>
  <c r="QK17" i="1"/>
  <c r="QK11" i="1"/>
  <c r="QK22" i="1"/>
  <c r="QK21" i="1"/>
  <c r="QE29" i="1"/>
  <c r="QE66" i="1"/>
  <c r="QE90" i="1"/>
  <c r="QE166" i="1"/>
  <c r="QE184" i="1"/>
  <c r="QE215" i="1"/>
  <c r="QE256" i="1"/>
  <c r="QE312" i="1"/>
  <c r="QE342" i="1"/>
  <c r="QE397" i="1"/>
  <c r="QE445" i="1"/>
  <c r="PU503" i="1"/>
  <c r="GN503" i="1"/>
  <c r="GN504" i="1"/>
  <c r="GX9" i="1"/>
  <c r="GZ57" i="1"/>
  <c r="GZ59" i="1"/>
  <c r="GZ85" i="1"/>
  <c r="GZ73" i="1"/>
  <c r="GZ115" i="1"/>
  <c r="GZ134" i="1"/>
  <c r="GZ129" i="1"/>
  <c r="GZ132" i="1"/>
  <c r="GZ133" i="1"/>
  <c r="GZ131" i="1"/>
  <c r="GZ158" i="1"/>
  <c r="GZ156" i="1"/>
  <c r="GZ175" i="1"/>
  <c r="GZ182" i="1"/>
  <c r="GZ205" i="1"/>
  <c r="GZ187" i="1"/>
  <c r="GZ220" i="1"/>
  <c r="GZ214" i="1"/>
  <c r="GZ257" i="1"/>
  <c r="GZ259" i="1"/>
  <c r="GZ287" i="1"/>
  <c r="GZ298" i="1"/>
  <c r="GZ320" i="1"/>
  <c r="GZ340" i="1"/>
  <c r="GZ364" i="1"/>
  <c r="GZ363" i="1"/>
  <c r="GZ385" i="1"/>
  <c r="GZ415" i="1"/>
  <c r="GZ455" i="1"/>
  <c r="GZ477" i="1"/>
  <c r="GY52" i="1"/>
  <c r="GY47" i="1"/>
  <c r="GY51" i="1"/>
  <c r="GY88" i="1"/>
  <c r="QS83" i="1"/>
  <c r="GY91" i="1"/>
  <c r="QS109" i="1"/>
  <c r="GY118" i="1"/>
  <c r="GY90" i="1"/>
  <c r="GY109" i="1"/>
  <c r="QS129" i="1"/>
  <c r="GY128" i="1"/>
  <c r="GY172" i="1"/>
  <c r="GY162" i="1"/>
  <c r="QS175" i="1"/>
  <c r="GY183" i="1"/>
  <c r="QS188" i="1"/>
  <c r="QS194" i="1"/>
  <c r="GY198" i="1"/>
  <c r="QS243" i="1"/>
  <c r="GY263" i="1"/>
  <c r="GY262" i="1"/>
  <c r="QS278" i="1"/>
  <c r="QS293" i="1"/>
  <c r="GY321" i="1"/>
  <c r="QS331" i="1"/>
  <c r="GY330" i="1"/>
  <c r="GY352" i="1"/>
  <c r="QS365" i="1"/>
  <c r="QS368" i="1"/>
  <c r="GY438" i="1"/>
  <c r="GY447" i="1"/>
  <c r="GY478" i="1"/>
  <c r="GY485" i="1"/>
  <c r="GY491" i="1"/>
  <c r="PH63" i="1"/>
  <c r="QO56" i="1"/>
  <c r="PJ52" i="1"/>
  <c r="SY35" i="1"/>
  <c r="QC32" i="1"/>
  <c r="QD29" i="1"/>
  <c r="QR27" i="1"/>
  <c r="GZ19" i="1"/>
  <c r="GX15" i="1"/>
  <c r="HL70" i="1"/>
  <c r="HV70" i="1" s="1"/>
  <c r="HL100" i="1"/>
  <c r="HV100" i="1" s="1"/>
  <c r="HL129" i="1"/>
  <c r="HV129" i="1" s="1"/>
  <c r="HL150" i="1"/>
  <c r="HV150" i="1" s="1"/>
  <c r="HL242" i="1"/>
  <c r="HV242" i="1" s="1"/>
  <c r="HL247" i="1"/>
  <c r="HV247" i="1" s="1"/>
  <c r="HL305" i="1"/>
  <c r="HV305" i="1" s="1"/>
  <c r="HL329" i="1"/>
  <c r="HV329" i="1" s="1"/>
  <c r="HL385" i="1"/>
  <c r="HV385" i="1" s="1"/>
  <c r="HL449" i="1"/>
  <c r="HV449" i="1" s="1"/>
  <c r="GT11" i="1"/>
  <c r="PM40" i="1"/>
  <c r="QF28" i="1"/>
  <c r="GY23" i="1"/>
  <c r="QC21" i="1"/>
  <c r="HA11" i="1"/>
  <c r="GT10" i="1"/>
  <c r="SD49" i="1"/>
  <c r="SC35" i="1"/>
  <c r="SC118" i="1"/>
  <c r="SB118" i="1"/>
  <c r="SB148" i="1"/>
  <c r="SD143" i="1"/>
  <c r="SD134" i="1"/>
  <c r="SD231" i="1"/>
  <c r="SC231" i="1"/>
  <c r="SB231" i="1"/>
  <c r="SC219" i="1"/>
  <c r="SC273" i="1"/>
  <c r="SB273" i="1"/>
  <c r="SC286" i="1"/>
  <c r="SD300" i="1"/>
  <c r="SC295" i="1"/>
  <c r="SD293" i="1"/>
  <c r="SC293" i="1"/>
  <c r="SB314" i="1"/>
  <c r="SD314" i="1"/>
  <c r="SC355" i="1"/>
  <c r="SD368" i="1"/>
  <c r="SC368" i="1"/>
  <c r="SB366" i="1"/>
  <c r="SD382" i="1"/>
  <c r="SD415" i="1"/>
  <c r="SC415" i="1"/>
  <c r="TE57" i="1"/>
  <c r="PL48" i="1"/>
  <c r="PJ45" i="1"/>
  <c r="SE33" i="1"/>
  <c r="QQ23" i="1"/>
  <c r="QP23" i="1"/>
  <c r="QN23" i="1"/>
  <c r="QC22" i="1"/>
  <c r="IG22" i="1"/>
  <c r="GS22" i="1"/>
  <c r="SD14" i="1"/>
  <c r="GW14" i="1"/>
  <c r="GW49" i="1"/>
  <c r="GW86" i="1"/>
  <c r="GW81" i="1"/>
  <c r="GW66" i="1"/>
  <c r="GW111" i="1"/>
  <c r="GW142" i="1"/>
  <c r="GW151" i="1"/>
  <c r="GW162" i="1"/>
  <c r="GW188" i="1"/>
  <c r="GW220" i="1"/>
  <c r="GW221" i="1"/>
  <c r="GW296" i="1"/>
  <c r="GW309" i="1"/>
  <c r="GW372" i="1"/>
  <c r="GW460" i="1"/>
  <c r="PI58" i="1"/>
  <c r="QO53" i="1"/>
  <c r="QB49" i="1"/>
  <c r="SF44" i="1"/>
  <c r="TE42" i="1"/>
  <c r="QO37" i="1"/>
  <c r="TE33" i="1"/>
  <c r="GR24" i="1"/>
  <c r="GW23" i="1"/>
  <c r="QB22" i="1"/>
  <c r="IF22" i="1"/>
  <c r="GR22" i="1"/>
  <c r="GZ16" i="1"/>
  <c r="GS15" i="1"/>
  <c r="HL492" i="1"/>
  <c r="HV492" i="1" s="1"/>
  <c r="HL482" i="1"/>
  <c r="HV482" i="1" s="1"/>
  <c r="HL458" i="1"/>
  <c r="HV458" i="1" s="1"/>
  <c r="HL433" i="1"/>
  <c r="HV433" i="1" s="1"/>
  <c r="HL419" i="1"/>
  <c r="HV419" i="1" s="1"/>
  <c r="HL418" i="1"/>
  <c r="HV418" i="1" s="1"/>
  <c r="HL411" i="1"/>
  <c r="HV411" i="1" s="1"/>
  <c r="HL392" i="1"/>
  <c r="HV392" i="1" s="1"/>
  <c r="HL387" i="1"/>
  <c r="HV387" i="1" s="1"/>
  <c r="HL360" i="1"/>
  <c r="HV360" i="1" s="1"/>
  <c r="HL365" i="1"/>
  <c r="HV365" i="1" s="1"/>
  <c r="HL364" i="1"/>
  <c r="HV364" i="1" s="1"/>
  <c r="HL354" i="1"/>
  <c r="HV354" i="1" s="1"/>
  <c r="HL338" i="1"/>
  <c r="HV338" i="1" s="1"/>
  <c r="HL310" i="1"/>
  <c r="HV310" i="1" s="1"/>
  <c r="HL322" i="1"/>
  <c r="HV322" i="1" s="1"/>
  <c r="HL306" i="1"/>
  <c r="HV306" i="1" s="1"/>
  <c r="HL295" i="1"/>
  <c r="HV295" i="1" s="1"/>
  <c r="HL300" i="1"/>
  <c r="HV300" i="1" s="1"/>
  <c r="HL280" i="1"/>
  <c r="HV280" i="1" s="1"/>
  <c r="HL274" i="1"/>
  <c r="HV274" i="1" s="1"/>
  <c r="HL276" i="1"/>
  <c r="HV276" i="1" s="1"/>
  <c r="HL259" i="1"/>
  <c r="HV259" i="1" s="1"/>
  <c r="HL271" i="1"/>
  <c r="HV271" i="1" s="1"/>
  <c r="HL252" i="1"/>
  <c r="HV252" i="1" s="1"/>
  <c r="HL232" i="1"/>
  <c r="HV232" i="1" s="1"/>
  <c r="HL240" i="1"/>
  <c r="HV240" i="1" s="1"/>
  <c r="HL231" i="1"/>
  <c r="HV231" i="1" s="1"/>
  <c r="HL223" i="1"/>
  <c r="HV223" i="1" s="1"/>
  <c r="HL228" i="1"/>
  <c r="HV228" i="1" s="1"/>
  <c r="HL211" i="1"/>
  <c r="HV211" i="1" s="1"/>
  <c r="HL225" i="1"/>
  <c r="HV225" i="1" s="1"/>
  <c r="HL198" i="1"/>
  <c r="HV198" i="1" s="1"/>
  <c r="HL203" i="1"/>
  <c r="HV203" i="1" s="1"/>
  <c r="HL194" i="1"/>
  <c r="HV194" i="1" s="1"/>
  <c r="HL209" i="1"/>
  <c r="HV209" i="1" s="1"/>
  <c r="HL155" i="1"/>
  <c r="HV155" i="1" s="1"/>
  <c r="HL152" i="1"/>
  <c r="HV152" i="1" s="1"/>
  <c r="HL157" i="1"/>
  <c r="HV157" i="1" s="1"/>
  <c r="HL178" i="1"/>
  <c r="HV178" i="1" s="1"/>
  <c r="HL175" i="1"/>
  <c r="HV175" i="1" s="1"/>
  <c r="HL181" i="1"/>
  <c r="HV181" i="1" s="1"/>
  <c r="HL134" i="1"/>
  <c r="HV134" i="1" s="1"/>
  <c r="HL144" i="1"/>
  <c r="HV144" i="1" s="1"/>
  <c r="HL143" i="1"/>
  <c r="HV143" i="1" s="1"/>
  <c r="HL135" i="1"/>
  <c r="HV135" i="1" s="1"/>
  <c r="HL140" i="1"/>
  <c r="HV140" i="1" s="1"/>
  <c r="HL124" i="1"/>
  <c r="HV124" i="1" s="1"/>
  <c r="HL109" i="1"/>
  <c r="HV109" i="1" s="1"/>
  <c r="HL106" i="1"/>
  <c r="HV106" i="1" s="1"/>
  <c r="HL94" i="1"/>
  <c r="HV94" i="1" s="1"/>
  <c r="HL64" i="1"/>
  <c r="HV64" i="1" s="1"/>
  <c r="HL69" i="1"/>
  <c r="HV69" i="1" s="1"/>
  <c r="HL71" i="1"/>
  <c r="HV71" i="1" s="1"/>
  <c r="HL84" i="1"/>
  <c r="HV84" i="1" s="1"/>
  <c r="HL89" i="1"/>
  <c r="HV89" i="1" s="1"/>
  <c r="HL81" i="1"/>
  <c r="HV81" i="1" s="1"/>
  <c r="HL83" i="1"/>
  <c r="HV83" i="1" s="1"/>
  <c r="HL57" i="1"/>
  <c r="HV57" i="1" s="1"/>
  <c r="HL49" i="1"/>
  <c r="HV49" i="1" s="1"/>
  <c r="HL38" i="1"/>
  <c r="HV38" i="1" s="1"/>
  <c r="HL53" i="1"/>
  <c r="HV53" i="1" s="1"/>
  <c r="HL50" i="1"/>
  <c r="HV50" i="1" s="1"/>
  <c r="HL47" i="1"/>
  <c r="HV47" i="1" s="1"/>
  <c r="HL39" i="1"/>
  <c r="HV39" i="1" s="1"/>
  <c r="HL52" i="1"/>
  <c r="HV52" i="1" s="1"/>
  <c r="HL10" i="1"/>
  <c r="HV10" i="1" s="1"/>
  <c r="QB10" i="1"/>
  <c r="HL15" i="1"/>
  <c r="HV15" i="1" s="1"/>
  <c r="HL14" i="1"/>
  <c r="HV14" i="1" s="1"/>
  <c r="IF10" i="1"/>
  <c r="GR10" i="1"/>
  <c r="HL12" i="1"/>
  <c r="HV12" i="1" s="1"/>
  <c r="QB9" i="1"/>
  <c r="GJ504" i="1"/>
  <c r="GJ503" i="1"/>
  <c r="GT9" i="1"/>
  <c r="GV53" i="1"/>
  <c r="GV57" i="1"/>
  <c r="QQ83" i="1"/>
  <c r="QP83" i="1"/>
  <c r="QN83" i="1"/>
  <c r="GV84" i="1"/>
  <c r="GV88" i="1"/>
  <c r="GV100" i="1"/>
  <c r="GV103" i="1"/>
  <c r="QQ91" i="1"/>
  <c r="QP91" i="1"/>
  <c r="QN91" i="1"/>
  <c r="GV146" i="1"/>
  <c r="GV141" i="1"/>
  <c r="GV136" i="1"/>
  <c r="GV121" i="1"/>
  <c r="GV135" i="1"/>
  <c r="GV170" i="1"/>
  <c r="QP162" i="1"/>
  <c r="QN162" i="1"/>
  <c r="QQ162" i="1"/>
  <c r="GV155" i="1"/>
  <c r="GV174" i="1"/>
  <c r="QP181" i="1"/>
  <c r="QN181" i="1"/>
  <c r="QQ181" i="1"/>
  <c r="GV203" i="1"/>
  <c r="QQ194" i="1"/>
  <c r="QP194" i="1"/>
  <c r="QN194" i="1"/>
  <c r="GV187" i="1"/>
  <c r="QP206" i="1"/>
  <c r="QN206" i="1"/>
  <c r="QQ206" i="1"/>
  <c r="GV214" i="1"/>
  <c r="GV240" i="1"/>
  <c r="QQ240" i="1"/>
  <c r="QP240" i="1"/>
  <c r="QN240" i="1"/>
  <c r="GV232" i="1"/>
  <c r="QQ258" i="1"/>
  <c r="QP258" i="1"/>
  <c r="QN258" i="1"/>
  <c r="GV277" i="1"/>
  <c r="GV283" i="1"/>
  <c r="GV299" i="1"/>
  <c r="QQ306" i="1"/>
  <c r="QP306" i="1"/>
  <c r="QN306" i="1"/>
  <c r="QP316" i="1"/>
  <c r="QN316" i="1"/>
  <c r="QQ316" i="1"/>
  <c r="QP323" i="1"/>
  <c r="QN323" i="1"/>
  <c r="QQ323" i="1"/>
  <c r="QN330" i="1"/>
  <c r="QQ330" i="1"/>
  <c r="QP330" i="1"/>
  <c r="QQ343" i="1"/>
  <c r="QP343" i="1"/>
  <c r="QN343" i="1"/>
  <c r="QQ341" i="1"/>
  <c r="QP341" i="1"/>
  <c r="QN341" i="1"/>
  <c r="QP356" i="1"/>
  <c r="QN356" i="1"/>
  <c r="QQ356" i="1"/>
  <c r="QQ379" i="1"/>
  <c r="QP379" i="1"/>
  <c r="QN379" i="1"/>
  <c r="QN390" i="1"/>
  <c r="QQ390" i="1"/>
  <c r="QP390" i="1"/>
  <c r="QQ415" i="1"/>
  <c r="QP415" i="1"/>
  <c r="QN415" i="1"/>
  <c r="GV436" i="1"/>
  <c r="GV438" i="1"/>
  <c r="GV444" i="1"/>
  <c r="GV451" i="1"/>
  <c r="QQ490" i="1"/>
  <c r="QP490" i="1"/>
  <c r="QN490" i="1"/>
  <c r="I37" i="2"/>
  <c r="TE55" i="1"/>
  <c r="PM52" i="1"/>
  <c r="TL52" i="1" s="1"/>
  <c r="QO42" i="1"/>
  <c r="SD35" i="1"/>
  <c r="PJ29" i="1"/>
  <c r="PI20" i="1"/>
  <c r="PJ19" i="1"/>
  <c r="GX17" i="1"/>
  <c r="GR15" i="1"/>
  <c r="GS14" i="1"/>
  <c r="QF9" i="1"/>
  <c r="GU52" i="1"/>
  <c r="GU42" i="1"/>
  <c r="GU87" i="1"/>
  <c r="GU120" i="1"/>
  <c r="GU128" i="1"/>
  <c r="GU165" i="1"/>
  <c r="GU176" i="1"/>
  <c r="GU161" i="1"/>
  <c r="GU195" i="1"/>
  <c r="GU207" i="1"/>
  <c r="GU235" i="1"/>
  <c r="GU242" i="1"/>
  <c r="GU250" i="1"/>
  <c r="GU249" i="1"/>
  <c r="GU273" i="1"/>
  <c r="GU280" i="1"/>
  <c r="GU286" i="1"/>
  <c r="GU307" i="1"/>
  <c r="GU310" i="1"/>
  <c r="GU311" i="1"/>
  <c r="GU325" i="1"/>
  <c r="GU359" i="1"/>
  <c r="GU369" i="1"/>
  <c r="GU367" i="1"/>
  <c r="GU371" i="1"/>
  <c r="GU398" i="1"/>
  <c r="GU409" i="1"/>
  <c r="GU455" i="1"/>
  <c r="GU493" i="1"/>
  <c r="J38" i="2"/>
  <c r="QF61" i="1"/>
  <c r="QF96" i="1"/>
  <c r="QF122" i="1"/>
  <c r="QF162" i="1"/>
  <c r="QF195" i="1"/>
  <c r="QF251" i="1"/>
  <c r="QF281" i="1"/>
  <c r="QF332" i="1"/>
  <c r="QF367" i="1"/>
  <c r="QF412" i="1"/>
  <c r="QF457" i="1"/>
  <c r="PV499" i="1"/>
  <c r="QD51" i="1"/>
  <c r="QD61" i="1"/>
  <c r="QD96" i="1"/>
  <c r="QD162" i="1"/>
  <c r="QD195" i="1"/>
  <c r="QD230" i="1"/>
  <c r="QD273" i="1"/>
  <c r="QD332" i="1"/>
  <c r="QD359" i="1"/>
  <c r="QD409" i="1"/>
  <c r="QD455" i="1"/>
  <c r="PT500" i="1"/>
  <c r="SM26" i="1"/>
  <c r="SY16" i="1"/>
  <c r="TE14" i="1"/>
  <c r="PM62" i="1"/>
  <c r="TL62" i="1" s="1"/>
  <c r="QS26" i="1"/>
  <c r="PI11" i="1"/>
  <c r="TE17" i="1"/>
  <c r="PH14" i="1"/>
  <c r="SE29" i="1"/>
  <c r="SF21" i="1"/>
  <c r="SF16" i="1"/>
  <c r="OZ500" i="1"/>
  <c r="TE10" i="1"/>
  <c r="QH49" i="1"/>
  <c r="QH69" i="1"/>
  <c r="QH94" i="1"/>
  <c r="QH152" i="1"/>
  <c r="QH181" i="1"/>
  <c r="QH259" i="1"/>
  <c r="QH295" i="1"/>
  <c r="QH387" i="1"/>
  <c r="QH492" i="1"/>
  <c r="QP27" i="1"/>
  <c r="TE24" i="1"/>
  <c r="SY25" i="1"/>
  <c r="SF17" i="1"/>
  <c r="QI15" i="1"/>
  <c r="QI39" i="1"/>
  <c r="QI81" i="1"/>
  <c r="QI140" i="1"/>
  <c r="QI181" i="1"/>
  <c r="QI228" i="1"/>
  <c r="QI280" i="1"/>
  <c r="QI354" i="1"/>
  <c r="QI418" i="1"/>
  <c r="PI30" i="1"/>
  <c r="PL16" i="1"/>
  <c r="TE11" i="1"/>
  <c r="GZ67" i="1"/>
  <c r="PL65" i="1"/>
  <c r="QR107" i="1"/>
  <c r="QQ70" i="1"/>
  <c r="QP70" i="1"/>
  <c r="QN70" i="1"/>
  <c r="GX89" i="1"/>
  <c r="PI68" i="1"/>
  <c r="QQ72" i="1"/>
  <c r="QP72" i="1"/>
  <c r="QN72" i="1"/>
  <c r="PK63" i="1"/>
  <c r="HA56" i="1"/>
  <c r="QN89" i="1"/>
  <c r="QQ89" i="1"/>
  <c r="QP89" i="1"/>
  <c r="PJ82" i="1"/>
  <c r="QN74" i="1"/>
  <c r="QQ74" i="1"/>
  <c r="QP74" i="1"/>
  <c r="QQ61" i="1"/>
  <c r="QP61" i="1"/>
  <c r="QN61" i="1"/>
  <c r="PI52" i="1"/>
  <c r="IG50" i="1"/>
  <c r="GS50" i="1"/>
  <c r="HW50" i="1"/>
  <c r="QC50" i="1"/>
  <c r="GY48" i="1"/>
  <c r="GZ45" i="1"/>
  <c r="GX43" i="1"/>
  <c r="GT39" i="1"/>
  <c r="GU36" i="1"/>
  <c r="GR31" i="1"/>
  <c r="PI85" i="1"/>
  <c r="SY79" i="1"/>
  <c r="SM77" i="1"/>
  <c r="SM75" i="1"/>
  <c r="IF61" i="1"/>
  <c r="HA55" i="1"/>
  <c r="IG47" i="1"/>
  <c r="GS47" i="1"/>
  <c r="HW47" i="1"/>
  <c r="QC47" i="1"/>
  <c r="IF44" i="1"/>
  <c r="IG33" i="1"/>
  <c r="TE89" i="1"/>
  <c r="PI73" i="1"/>
  <c r="QB59" i="1"/>
  <c r="IF59" i="1"/>
  <c r="GR59" i="1"/>
  <c r="GS54" i="1"/>
  <c r="GV51" i="1"/>
  <c r="PK48" i="1"/>
  <c r="QC40" i="1"/>
  <c r="PJ86" i="1"/>
  <c r="TE76" i="1"/>
  <c r="SY74" i="1"/>
  <c r="PH68" i="1"/>
  <c r="PJ60" i="1"/>
  <c r="QQ58" i="1"/>
  <c r="QP58" i="1"/>
  <c r="QN58" i="1"/>
  <c r="QR56" i="1"/>
  <c r="PK65" i="1"/>
  <c r="PJ62" i="1"/>
  <c r="GV37" i="1"/>
  <c r="IF35" i="1"/>
  <c r="SM80" i="1"/>
  <c r="QO73" i="1"/>
  <c r="GT56" i="1"/>
  <c r="GX52" i="1"/>
  <c r="PJ50" i="1"/>
  <c r="GT48" i="1"/>
  <c r="QO46" i="1"/>
  <c r="IG45" i="1"/>
  <c r="GX44" i="1"/>
  <c r="PJ42" i="1"/>
  <c r="GT40" i="1"/>
  <c r="QO38" i="1"/>
  <c r="QS35" i="1"/>
  <c r="PJ47" i="1"/>
  <c r="SY36" i="1"/>
  <c r="QB31" i="1"/>
  <c r="GZ24" i="1"/>
  <c r="GV18" i="1"/>
  <c r="QB52" i="1"/>
  <c r="QB76" i="1"/>
  <c r="HL97" i="1"/>
  <c r="HV97" i="1" s="1"/>
  <c r="HL141" i="1"/>
  <c r="HV141" i="1" s="1"/>
  <c r="HL176" i="1"/>
  <c r="HV176" i="1" s="1"/>
  <c r="HL206" i="1"/>
  <c r="HV206" i="1" s="1"/>
  <c r="QB215" i="1"/>
  <c r="HL254" i="1"/>
  <c r="HV254" i="1" s="1"/>
  <c r="QB254" i="1"/>
  <c r="HL297" i="1"/>
  <c r="HV297" i="1" s="1"/>
  <c r="HL332" i="1"/>
  <c r="HV332" i="1" s="1"/>
  <c r="GR359" i="1"/>
  <c r="HL391" i="1"/>
  <c r="HV391" i="1" s="1"/>
  <c r="HL412" i="1"/>
  <c r="HV412" i="1" s="1"/>
  <c r="HL455" i="1"/>
  <c r="HV455" i="1" s="1"/>
  <c r="GH502" i="1"/>
  <c r="QR45" i="1"/>
  <c r="GT58" i="1"/>
  <c r="GT45" i="1"/>
  <c r="QR73" i="1"/>
  <c r="GT88" i="1"/>
  <c r="GT83" i="1"/>
  <c r="QR111" i="1"/>
  <c r="GT131" i="1"/>
  <c r="QR150" i="1"/>
  <c r="GT142" i="1"/>
  <c r="GT135" i="1"/>
  <c r="GT168" i="1"/>
  <c r="GT163" i="1"/>
  <c r="GT177" i="1"/>
  <c r="GT184" i="1"/>
  <c r="GT185" i="1"/>
  <c r="QR204" i="1"/>
  <c r="GT206" i="1"/>
  <c r="GT229" i="1"/>
  <c r="QR212" i="1"/>
  <c r="QR215" i="1"/>
  <c r="GT239" i="1"/>
  <c r="QR265" i="1"/>
  <c r="QR246" i="1"/>
  <c r="QR284" i="1"/>
  <c r="GT283" i="1"/>
  <c r="GT290" i="1"/>
  <c r="GT299" i="1"/>
  <c r="QR306" i="1"/>
  <c r="GT310" i="1"/>
  <c r="GT320" i="1"/>
  <c r="QR314" i="1"/>
  <c r="GT325" i="1"/>
  <c r="GT339" i="1"/>
  <c r="GT354" i="1"/>
  <c r="QR354" i="1"/>
  <c r="GT380" i="1"/>
  <c r="GT390" i="1"/>
  <c r="GT392" i="1"/>
  <c r="QR397" i="1"/>
  <c r="QR409" i="1"/>
  <c r="GT421" i="1"/>
  <c r="QR423" i="1"/>
  <c r="GT435" i="1"/>
  <c r="GT443" i="1"/>
  <c r="GT449" i="1"/>
  <c r="GT463" i="1"/>
  <c r="GO504" i="1"/>
  <c r="GO503" i="1"/>
  <c r="GY9" i="1"/>
  <c r="HA57" i="1"/>
  <c r="HA45" i="1"/>
  <c r="HA40" i="1"/>
  <c r="HA61" i="1"/>
  <c r="HA67" i="1"/>
  <c r="HA62" i="1"/>
  <c r="HA126" i="1"/>
  <c r="HA121" i="1"/>
  <c r="HA164" i="1"/>
  <c r="HA204" i="1"/>
  <c r="HA202" i="1"/>
  <c r="HA224" i="1"/>
  <c r="HA225" i="1"/>
  <c r="HA251" i="1"/>
  <c r="HA255" i="1"/>
  <c r="HA265" i="1"/>
  <c r="HA293" i="1"/>
  <c r="HA308" i="1"/>
  <c r="HA331" i="1"/>
  <c r="HA360" i="1"/>
  <c r="HA368" i="1"/>
  <c r="HA403" i="1"/>
  <c r="HA446" i="1"/>
  <c r="HA460" i="1"/>
  <c r="HA486" i="1"/>
  <c r="K34" i="2"/>
  <c r="QO57" i="1"/>
  <c r="GX58" i="1"/>
  <c r="GX41" i="1"/>
  <c r="QO77" i="1"/>
  <c r="GX70" i="1"/>
  <c r="QO67" i="1"/>
  <c r="GX79" i="1"/>
  <c r="GX113" i="1"/>
  <c r="GX93" i="1"/>
  <c r="GX140" i="1"/>
  <c r="GX135" i="1"/>
  <c r="QO132" i="1"/>
  <c r="GX164" i="1"/>
  <c r="GX167" i="1"/>
  <c r="GX162" i="1"/>
  <c r="QO165" i="1"/>
  <c r="GX196" i="1"/>
  <c r="QO188" i="1"/>
  <c r="GX189" i="1"/>
  <c r="QO208" i="1"/>
  <c r="GX225" i="1"/>
  <c r="QO217" i="1"/>
  <c r="GX244" i="1"/>
  <c r="QO218" i="1"/>
  <c r="QO250" i="1"/>
  <c r="GX273" i="1"/>
  <c r="QO280" i="1"/>
  <c r="QO281" i="1"/>
  <c r="GX305" i="1"/>
  <c r="QO296" i="1"/>
  <c r="QO309" i="1"/>
  <c r="QO310" i="1"/>
  <c r="QO326" i="1"/>
  <c r="GX325" i="1"/>
  <c r="GX344" i="1"/>
  <c r="GX340" i="1"/>
  <c r="QO362" i="1"/>
  <c r="QO372" i="1"/>
  <c r="GX434" i="1"/>
  <c r="GX488" i="1"/>
  <c r="QB36" i="1"/>
  <c r="QS31" i="1"/>
  <c r="GT23" i="1"/>
  <c r="HV21" i="1"/>
  <c r="QB21" i="1"/>
  <c r="IF21" i="1"/>
  <c r="GR21" i="1"/>
  <c r="HA14" i="1"/>
  <c r="GU12" i="1"/>
  <c r="QE53" i="1"/>
  <c r="QE94" i="1"/>
  <c r="QE134" i="1"/>
  <c r="QE209" i="1"/>
  <c r="QE240" i="1"/>
  <c r="QE300" i="1"/>
  <c r="QE365" i="1"/>
  <c r="QS58" i="1"/>
  <c r="QS48" i="1"/>
  <c r="SM44" i="1"/>
  <c r="GY31" i="1"/>
  <c r="PH30" i="1"/>
  <c r="GW27" i="1"/>
  <c r="GU25" i="1"/>
  <c r="GV22" i="1"/>
  <c r="GT18" i="1"/>
  <c r="IF14" i="1"/>
  <c r="GR14" i="1"/>
  <c r="QB14" i="1"/>
  <c r="QE35" i="1"/>
  <c r="QE61" i="1"/>
  <c r="QE96" i="1"/>
  <c r="QE159" i="1"/>
  <c r="QE195" i="1"/>
  <c r="QE235" i="1"/>
  <c r="QE273" i="1"/>
  <c r="QE328" i="1"/>
  <c r="QE359" i="1"/>
  <c r="QE409" i="1"/>
  <c r="QE455" i="1"/>
  <c r="PU502" i="1"/>
  <c r="GZ40" i="1"/>
  <c r="GZ61" i="1"/>
  <c r="GZ69" i="1"/>
  <c r="GZ80" i="1"/>
  <c r="GZ95" i="1"/>
  <c r="GZ90" i="1"/>
  <c r="GZ227" i="1"/>
  <c r="GZ270" i="1"/>
  <c r="GZ295" i="1"/>
  <c r="GZ334" i="1"/>
  <c r="GZ335" i="1"/>
  <c r="GZ380" i="1"/>
  <c r="GZ430" i="1"/>
  <c r="GZ435" i="1"/>
  <c r="GZ443" i="1"/>
  <c r="GZ456" i="1"/>
  <c r="GZ485" i="1"/>
  <c r="PV501" i="1"/>
  <c r="QS59" i="1"/>
  <c r="QS66" i="1"/>
  <c r="GY83" i="1"/>
  <c r="GY65" i="1"/>
  <c r="GY68" i="1"/>
  <c r="GY115" i="1"/>
  <c r="GY129" i="1"/>
  <c r="GY124" i="1"/>
  <c r="GY140" i="1"/>
  <c r="GY135" i="1"/>
  <c r="QS128" i="1"/>
  <c r="GY169" i="1"/>
  <c r="QS169" i="1"/>
  <c r="QS151" i="1"/>
  <c r="QS154" i="1"/>
  <c r="QS187" i="1"/>
  <c r="QS202" i="1"/>
  <c r="GY194" i="1"/>
  <c r="GY230" i="1"/>
  <c r="QS222" i="1"/>
  <c r="QS225" i="1"/>
  <c r="GY245" i="1"/>
  <c r="QS214" i="1"/>
  <c r="GY246" i="1"/>
  <c r="QS246" i="1"/>
  <c r="QS257" i="1"/>
  <c r="QS262" i="1"/>
  <c r="QS260" i="1"/>
  <c r="GY284" i="1"/>
  <c r="GY300" i="1"/>
  <c r="GY293" i="1"/>
  <c r="GY299" i="1"/>
  <c r="GY316" i="1"/>
  <c r="GY339" i="1"/>
  <c r="QS360" i="1"/>
  <c r="QS372" i="1"/>
  <c r="QS387" i="1"/>
  <c r="GY397" i="1"/>
  <c r="QS421" i="1"/>
  <c r="GY421" i="1"/>
  <c r="QS424" i="1"/>
  <c r="GY446" i="1"/>
  <c r="GY449" i="1"/>
  <c r="GY465" i="1"/>
  <c r="PH48" i="1"/>
  <c r="QC44" i="1"/>
  <c r="PJ33" i="1"/>
  <c r="GU32" i="1"/>
  <c r="GX31" i="1"/>
  <c r="QR29" i="1"/>
  <c r="IF19" i="1"/>
  <c r="GR19" i="1"/>
  <c r="HV19" i="1"/>
  <c r="QB19" i="1"/>
  <c r="GU16" i="1"/>
  <c r="GY14" i="1"/>
  <c r="GZ13" i="1"/>
  <c r="HL63" i="1"/>
  <c r="HV63" i="1" s="1"/>
  <c r="HL119" i="1"/>
  <c r="HV119" i="1" s="1"/>
  <c r="HL137" i="1"/>
  <c r="HV137" i="1" s="1"/>
  <c r="HL205" i="1"/>
  <c r="HV205" i="1" s="1"/>
  <c r="HL236" i="1"/>
  <c r="HV236" i="1" s="1"/>
  <c r="HL265" i="1"/>
  <c r="HV265" i="1" s="1"/>
  <c r="HL291" i="1"/>
  <c r="HV291" i="1" s="1"/>
  <c r="HL324" i="1"/>
  <c r="HV324" i="1" s="1"/>
  <c r="HL403" i="1"/>
  <c r="HV403" i="1" s="1"/>
  <c r="HL453" i="1"/>
  <c r="HV453" i="1" s="1"/>
  <c r="PJ9" i="1"/>
  <c r="PM53" i="1"/>
  <c r="TL53" i="1" s="1"/>
  <c r="QO34" i="1"/>
  <c r="QC29" i="1"/>
  <c r="QO28" i="1"/>
  <c r="GX26" i="1"/>
  <c r="GW15" i="1"/>
  <c r="GX14" i="1"/>
  <c r="GY13" i="1"/>
  <c r="GZ12" i="1"/>
  <c r="HM493" i="1"/>
  <c r="HW493" i="1" s="1"/>
  <c r="HM490" i="1"/>
  <c r="HW490" i="1" s="1"/>
  <c r="HM486" i="1"/>
  <c r="HW486" i="1" s="1"/>
  <c r="HM463" i="1"/>
  <c r="HW463" i="1" s="1"/>
  <c r="HM454" i="1"/>
  <c r="HW454" i="1" s="1"/>
  <c r="HM450" i="1"/>
  <c r="HW450" i="1" s="1"/>
  <c r="HM443" i="1"/>
  <c r="HW443" i="1" s="1"/>
  <c r="HM440" i="1"/>
  <c r="HW440" i="1" s="1"/>
  <c r="HM434" i="1"/>
  <c r="HW434" i="1" s="1"/>
  <c r="HM438" i="1"/>
  <c r="HW438" i="1" s="1"/>
  <c r="HM425" i="1"/>
  <c r="HW425" i="1" s="1"/>
  <c r="HM430" i="1"/>
  <c r="HW430" i="1" s="1"/>
  <c r="HM417" i="1"/>
  <c r="HW417" i="1" s="1"/>
  <c r="HM408" i="1"/>
  <c r="HW408" i="1" s="1"/>
  <c r="HM405" i="1"/>
  <c r="HW405" i="1" s="1"/>
  <c r="HM404" i="1"/>
  <c r="HW404" i="1" s="1"/>
  <c r="HM398" i="1"/>
  <c r="HW398" i="1" s="1"/>
  <c r="HM382" i="1"/>
  <c r="HW382" i="1" s="1"/>
  <c r="HM366" i="1"/>
  <c r="HW366" i="1" s="1"/>
  <c r="HM362" i="1"/>
  <c r="HW362" i="1" s="1"/>
  <c r="HM357" i="1"/>
  <c r="HW357" i="1" s="1"/>
  <c r="HM341" i="1"/>
  <c r="HW341" i="1" s="1"/>
  <c r="HM346" i="1"/>
  <c r="HW346" i="1" s="1"/>
  <c r="HM355" i="1"/>
  <c r="HW355" i="1" s="1"/>
  <c r="HM325" i="1"/>
  <c r="HW325" i="1" s="1"/>
  <c r="HM314" i="1"/>
  <c r="HW314" i="1" s="1"/>
  <c r="HM307" i="1"/>
  <c r="HW307" i="1" s="1"/>
  <c r="HM319" i="1"/>
  <c r="HW319" i="1" s="1"/>
  <c r="HM321" i="1"/>
  <c r="HW321" i="1" s="1"/>
  <c r="HM299" i="1"/>
  <c r="HW299" i="1" s="1"/>
  <c r="HM298" i="1"/>
  <c r="HW298" i="1" s="1"/>
  <c r="HM292" i="1"/>
  <c r="HW292" i="1" s="1"/>
  <c r="HM284" i="1"/>
  <c r="HW284" i="1" s="1"/>
  <c r="HM283" i="1"/>
  <c r="HW283" i="1" s="1"/>
  <c r="HM272" i="1"/>
  <c r="HW272" i="1" s="1"/>
  <c r="HM261" i="1"/>
  <c r="HW261" i="1" s="1"/>
  <c r="HM275" i="1"/>
  <c r="HW275" i="1" s="1"/>
  <c r="HM253" i="1"/>
  <c r="HW253" i="1" s="1"/>
  <c r="HM263" i="1"/>
  <c r="HW263" i="1" s="1"/>
  <c r="HM243" i="1"/>
  <c r="HW243" i="1" s="1"/>
  <c r="HM212" i="1"/>
  <c r="HW212" i="1" s="1"/>
  <c r="HM218" i="1"/>
  <c r="HW218" i="1" s="1"/>
  <c r="HM239" i="1"/>
  <c r="HW239" i="1" s="1"/>
  <c r="HM207" i="1"/>
  <c r="HW207" i="1" s="1"/>
  <c r="HM179" i="1"/>
  <c r="HW179" i="1" s="1"/>
  <c r="HM192" i="1"/>
  <c r="HW192" i="1" s="1"/>
  <c r="HM197" i="1"/>
  <c r="HW197" i="1" s="1"/>
  <c r="HM208" i="1"/>
  <c r="HW208" i="1" s="1"/>
  <c r="HM191" i="1"/>
  <c r="HW191" i="1" s="1"/>
  <c r="HM193" i="1"/>
  <c r="HW193" i="1" s="1"/>
  <c r="HM160" i="1"/>
  <c r="HW160" i="1" s="1"/>
  <c r="HM173" i="1"/>
  <c r="HW173" i="1" s="1"/>
  <c r="HM167" i="1"/>
  <c r="HW167" i="1" s="1"/>
  <c r="HM164" i="1"/>
  <c r="HW164" i="1" s="1"/>
  <c r="HM156" i="1"/>
  <c r="HW156" i="1" s="1"/>
  <c r="HM177" i="1"/>
  <c r="HW177" i="1" s="1"/>
  <c r="HM142" i="1"/>
  <c r="HW142" i="1" s="1"/>
  <c r="HM126" i="1"/>
  <c r="HW126" i="1" s="1"/>
  <c r="HM139" i="1"/>
  <c r="HW139" i="1" s="1"/>
  <c r="HM131" i="1"/>
  <c r="HW131" i="1" s="1"/>
  <c r="HM133" i="1"/>
  <c r="HW133" i="1" s="1"/>
  <c r="HM146" i="1"/>
  <c r="HW146" i="1" s="1"/>
  <c r="HM132" i="1"/>
  <c r="HW132" i="1" s="1"/>
  <c r="HM145" i="1"/>
  <c r="HW145" i="1" s="1"/>
  <c r="HM93" i="1"/>
  <c r="HW93" i="1" s="1"/>
  <c r="HM120" i="1"/>
  <c r="HW120" i="1" s="1"/>
  <c r="HM111" i="1"/>
  <c r="HW111" i="1" s="1"/>
  <c r="HM103" i="1"/>
  <c r="HW103" i="1" s="1"/>
  <c r="HM108" i="1"/>
  <c r="HW108" i="1" s="1"/>
  <c r="HM82" i="1"/>
  <c r="HW82" i="1" s="1"/>
  <c r="HM78" i="1"/>
  <c r="HW78" i="1" s="1"/>
  <c r="HM88" i="1"/>
  <c r="HW88" i="1" s="1"/>
  <c r="HM80" i="1"/>
  <c r="HW80" i="1" s="1"/>
  <c r="HM54" i="1"/>
  <c r="HW54" i="1" s="1"/>
  <c r="HM46" i="1"/>
  <c r="HW46" i="1" s="1"/>
  <c r="HM48" i="1"/>
  <c r="HW48" i="1" s="1"/>
  <c r="HM40" i="1"/>
  <c r="HW40" i="1" s="1"/>
  <c r="HM58" i="1"/>
  <c r="HW58" i="1" s="1"/>
  <c r="HM60" i="1"/>
  <c r="HW60" i="1" s="1"/>
  <c r="HM41" i="1"/>
  <c r="HW41" i="1" s="1"/>
  <c r="QC11" i="1"/>
  <c r="HM21" i="1"/>
  <c r="HW21" i="1" s="1"/>
  <c r="IG11" i="1"/>
  <c r="GS11" i="1"/>
  <c r="HM25" i="1"/>
  <c r="HW25" i="1" s="1"/>
  <c r="HM17" i="1"/>
  <c r="HW17" i="1" s="1"/>
  <c r="HM11" i="1"/>
  <c r="HW11" i="1" s="1"/>
  <c r="HM22" i="1"/>
  <c r="HW22" i="1" s="1"/>
  <c r="SD45" i="1"/>
  <c r="SB80" i="1"/>
  <c r="SD70" i="1"/>
  <c r="SC65" i="1"/>
  <c r="SD66" i="1"/>
  <c r="SC85" i="1"/>
  <c r="SC93" i="1"/>
  <c r="SD93" i="1"/>
  <c r="SC124" i="1"/>
  <c r="SB124" i="1"/>
  <c r="SD175" i="1"/>
  <c r="SC175" i="1"/>
  <c r="SD196" i="1"/>
  <c r="SB203" i="1"/>
  <c r="SD192" i="1"/>
  <c r="SD236" i="1"/>
  <c r="SC226" i="1"/>
  <c r="SD215" i="1"/>
  <c r="SD246" i="1"/>
  <c r="SC246" i="1"/>
  <c r="SD284" i="1"/>
  <c r="SD298" i="1"/>
  <c r="SC307" i="1"/>
  <c r="SY57" i="1"/>
  <c r="PI51" i="1"/>
  <c r="QN48" i="1"/>
  <c r="QQ48" i="1"/>
  <c r="QP48" i="1"/>
  <c r="QS45" i="1"/>
  <c r="PI37" i="1"/>
  <c r="PK33" i="1"/>
  <c r="PI31" i="1"/>
  <c r="PI24" i="1"/>
  <c r="PL23" i="1"/>
  <c r="TK23" i="1" s="1"/>
  <c r="QB15" i="1"/>
  <c r="QC14" i="1"/>
  <c r="HL13" i="1"/>
  <c r="HV13" i="1" s="1"/>
  <c r="HA10" i="1"/>
  <c r="GW62" i="1"/>
  <c r="GW97" i="1"/>
  <c r="GW122" i="1"/>
  <c r="GW146" i="1"/>
  <c r="GW132" i="1"/>
  <c r="GW160" i="1"/>
  <c r="GW189" i="1"/>
  <c r="GW215" i="1"/>
  <c r="GW266" i="1"/>
  <c r="GW290" i="1"/>
  <c r="GW324" i="1"/>
  <c r="GW346" i="1"/>
  <c r="GW402" i="1"/>
  <c r="GW408" i="1"/>
  <c r="GW434" i="1"/>
  <c r="GW442" i="1"/>
  <c r="GW451" i="1"/>
  <c r="GW487" i="1"/>
  <c r="SD52" i="1"/>
  <c r="QR49" i="1"/>
  <c r="SY42" i="1"/>
  <c r="SE36" i="1"/>
  <c r="SY33" i="1"/>
  <c r="IF31" i="1"/>
  <c r="SB29" i="1"/>
  <c r="GY25" i="1"/>
  <c r="GT24" i="1"/>
  <c r="QF494" i="1"/>
  <c r="QF491" i="1"/>
  <c r="QF489" i="1"/>
  <c r="QF487" i="1"/>
  <c r="QF484" i="1"/>
  <c r="QF479" i="1"/>
  <c r="QF480" i="1"/>
  <c r="QF477" i="1"/>
  <c r="QF459" i="1"/>
  <c r="QF465" i="1"/>
  <c r="QF456" i="1"/>
  <c r="QF451" i="1"/>
  <c r="QF448" i="1"/>
  <c r="QF444" i="1"/>
  <c r="QF446" i="1"/>
  <c r="QF437" i="1"/>
  <c r="QF424" i="1"/>
  <c r="QF421" i="1"/>
  <c r="QF416" i="1"/>
  <c r="QF414" i="1"/>
  <c r="QF406" i="1"/>
  <c r="QF407" i="1"/>
  <c r="QF402" i="1"/>
  <c r="QF368" i="1"/>
  <c r="QF381" i="1"/>
  <c r="QF380" i="1"/>
  <c r="QF371" i="1"/>
  <c r="QF361" i="1"/>
  <c r="QF339" i="1"/>
  <c r="QF344" i="1"/>
  <c r="QF352" i="1"/>
  <c r="QF330" i="1"/>
  <c r="QF327" i="1"/>
  <c r="QF326" i="1"/>
  <c r="QF323" i="1"/>
  <c r="QF333" i="1"/>
  <c r="QF320" i="1"/>
  <c r="QF309" i="1"/>
  <c r="QF318" i="1"/>
  <c r="QF308" i="1"/>
  <c r="QF301" i="1"/>
  <c r="QF290" i="1"/>
  <c r="QF289" i="1"/>
  <c r="QF287" i="1"/>
  <c r="QF278" i="1"/>
  <c r="QF262" i="1"/>
  <c r="QF258" i="1"/>
  <c r="QF270" i="1"/>
  <c r="QF266" i="1"/>
  <c r="QF257" i="1"/>
  <c r="QF245" i="1"/>
  <c r="QF249" i="1"/>
  <c r="QF248" i="1"/>
  <c r="QF237" i="1"/>
  <c r="QF221" i="1"/>
  <c r="QF214" i="1"/>
  <c r="QF222" i="1"/>
  <c r="QF213" i="1"/>
  <c r="QF219" i="1"/>
  <c r="QF201" i="1"/>
  <c r="QF189" i="1"/>
  <c r="QF188" i="1"/>
  <c r="QF202" i="1"/>
  <c r="QF190" i="1"/>
  <c r="QF165" i="1"/>
  <c r="QF161" i="1"/>
  <c r="QF153" i="1"/>
  <c r="QF174" i="1"/>
  <c r="QF158" i="1"/>
  <c r="QF171" i="1"/>
  <c r="QF147" i="1"/>
  <c r="QF125" i="1"/>
  <c r="QF138" i="1"/>
  <c r="QF130" i="1"/>
  <c r="QF121" i="1"/>
  <c r="QF117" i="1"/>
  <c r="QF114" i="1"/>
  <c r="QF98" i="1"/>
  <c r="QF95" i="1"/>
  <c r="QF115" i="1"/>
  <c r="QF99" i="1"/>
  <c r="QF91" i="1"/>
  <c r="QF104" i="1"/>
  <c r="QF76" i="1"/>
  <c r="QF68" i="1"/>
  <c r="QF65" i="1"/>
  <c r="QF62" i="1"/>
  <c r="QF72" i="1"/>
  <c r="QF32" i="1"/>
  <c r="QF34" i="1"/>
  <c r="QF55" i="1"/>
  <c r="QF36" i="1"/>
  <c r="QF24" i="1"/>
  <c r="QF19" i="1"/>
  <c r="QF18" i="1"/>
  <c r="GY17" i="1"/>
  <c r="QB16" i="1"/>
  <c r="IF16" i="1"/>
  <c r="GR16" i="1"/>
  <c r="HV16" i="1"/>
  <c r="GU15" i="1"/>
  <c r="GW13" i="1"/>
  <c r="GX12" i="1"/>
  <c r="GY11" i="1"/>
  <c r="GV48" i="1"/>
  <c r="QQ33" i="1"/>
  <c r="QP33" i="1"/>
  <c r="QN33" i="1"/>
  <c r="GV60" i="1"/>
  <c r="QP68" i="1"/>
  <c r="QN68" i="1"/>
  <c r="QQ68" i="1"/>
  <c r="GV114" i="1"/>
  <c r="GV91" i="1"/>
  <c r="QQ99" i="1"/>
  <c r="QP99" i="1"/>
  <c r="QN99" i="1"/>
  <c r="GV173" i="1"/>
  <c r="GV168" i="1"/>
  <c r="QN173" i="1"/>
  <c r="QQ173" i="1"/>
  <c r="QP173" i="1"/>
  <c r="QQ180" i="1"/>
  <c r="QP180" i="1"/>
  <c r="QN180" i="1"/>
  <c r="QQ209" i="1"/>
  <c r="QP209" i="1"/>
  <c r="QN209" i="1"/>
  <c r="GV191" i="1"/>
  <c r="GV215" i="1"/>
  <c r="GV235" i="1"/>
  <c r="QN241" i="1"/>
  <c r="QQ241" i="1"/>
  <c r="QP241" i="1"/>
  <c r="QQ249" i="1"/>
  <c r="QP249" i="1"/>
  <c r="QN249" i="1"/>
  <c r="QQ248" i="1"/>
  <c r="QP248" i="1"/>
  <c r="QN248" i="1"/>
  <c r="QQ263" i="1"/>
  <c r="QP263" i="1"/>
  <c r="QN263" i="1"/>
  <c r="GV270" i="1"/>
  <c r="QQ278" i="1"/>
  <c r="QP278" i="1"/>
  <c r="QN278" i="1"/>
  <c r="GV293" i="1"/>
  <c r="QQ304" i="1"/>
  <c r="QP304" i="1"/>
  <c r="QN304" i="1"/>
  <c r="QQ309" i="1"/>
  <c r="QP309" i="1"/>
  <c r="QN309" i="1"/>
  <c r="GV308" i="1"/>
  <c r="GV352" i="1"/>
  <c r="GV381" i="1"/>
  <c r="QQ366" i="1"/>
  <c r="QP366" i="1"/>
  <c r="QN366" i="1"/>
  <c r="QP381" i="1"/>
  <c r="QQ381" i="1"/>
  <c r="QN381" i="1"/>
  <c r="GV406" i="1"/>
  <c r="GV422" i="1"/>
  <c r="QQ433" i="1"/>
  <c r="QP433" i="1"/>
  <c r="QN433" i="1"/>
  <c r="GV459" i="1"/>
  <c r="GV484" i="1"/>
  <c r="GV491" i="1"/>
  <c r="SC10" i="1"/>
  <c r="J37" i="2"/>
  <c r="QS55" i="1"/>
  <c r="SF45" i="1"/>
  <c r="PK41" i="1"/>
  <c r="TE30" i="1"/>
  <c r="SM30" i="1"/>
  <c r="SY30" i="1"/>
  <c r="QQ25" i="1"/>
  <c r="QP25" i="1"/>
  <c r="QN25" i="1"/>
  <c r="QS24" i="1"/>
  <c r="QR23" i="1"/>
  <c r="IG20" i="1"/>
  <c r="GY16" i="1"/>
  <c r="GT15" i="1"/>
  <c r="GU14" i="1"/>
  <c r="GV13" i="1"/>
  <c r="PK12" i="1"/>
  <c r="QF493" i="1"/>
  <c r="QF490" i="1"/>
  <c r="QF486" i="1"/>
  <c r="QF463" i="1"/>
  <c r="QF454" i="1"/>
  <c r="QF450" i="1"/>
  <c r="QF443" i="1"/>
  <c r="QF440" i="1"/>
  <c r="QF434" i="1"/>
  <c r="QF438" i="1"/>
  <c r="QF430" i="1"/>
  <c r="QF425" i="1"/>
  <c r="QF417" i="1"/>
  <c r="QF408" i="1"/>
  <c r="QF405" i="1"/>
  <c r="QF404" i="1"/>
  <c r="QF398" i="1"/>
  <c r="QF382" i="1"/>
  <c r="QF362" i="1"/>
  <c r="QF366" i="1"/>
  <c r="QF341" i="1"/>
  <c r="QF357" i="1"/>
  <c r="QF346" i="1"/>
  <c r="QF355" i="1"/>
  <c r="QF325" i="1"/>
  <c r="QF314" i="1"/>
  <c r="QF307" i="1"/>
  <c r="QF319" i="1"/>
  <c r="QF321" i="1"/>
  <c r="QF298" i="1"/>
  <c r="QF292" i="1"/>
  <c r="QF299" i="1"/>
  <c r="QF284" i="1"/>
  <c r="QF283" i="1"/>
  <c r="QF275" i="1"/>
  <c r="QF272" i="1"/>
  <c r="QF261" i="1"/>
  <c r="QF263" i="1"/>
  <c r="QF253" i="1"/>
  <c r="QF243" i="1"/>
  <c r="QF212" i="1"/>
  <c r="QF218" i="1"/>
  <c r="QF239" i="1"/>
  <c r="QF192" i="1"/>
  <c r="QF197" i="1"/>
  <c r="QF208" i="1"/>
  <c r="QF191" i="1"/>
  <c r="QF193" i="1"/>
  <c r="QF207" i="1"/>
  <c r="QF160" i="1"/>
  <c r="QF179" i="1"/>
  <c r="QF173" i="1"/>
  <c r="QF167" i="1"/>
  <c r="QF164" i="1"/>
  <c r="QF156" i="1"/>
  <c r="QF177" i="1"/>
  <c r="QF139" i="1"/>
  <c r="QF131" i="1"/>
  <c r="QF120" i="1"/>
  <c r="QF133" i="1"/>
  <c r="QF146" i="1"/>
  <c r="QF132" i="1"/>
  <c r="QF145" i="1"/>
  <c r="QF142" i="1"/>
  <c r="QF126" i="1"/>
  <c r="QF93" i="1"/>
  <c r="QF111" i="1"/>
  <c r="QF103" i="1"/>
  <c r="QF108" i="1"/>
  <c r="QF82" i="1"/>
  <c r="QF60" i="1"/>
  <c r="QF78" i="1"/>
  <c r="QF88" i="1"/>
  <c r="QF80" i="1"/>
  <c r="QF48" i="1"/>
  <c r="QF40" i="1"/>
  <c r="QF58" i="1"/>
  <c r="QF41" i="1"/>
  <c r="QF54" i="1"/>
  <c r="QF46" i="1"/>
  <c r="QF21" i="1"/>
  <c r="QF25" i="1"/>
  <c r="QF17" i="1"/>
  <c r="QF11" i="1"/>
  <c r="QF22" i="1"/>
  <c r="RO503" i="1"/>
  <c r="RO501" i="1"/>
  <c r="RO502" i="1"/>
  <c r="RO504" i="1"/>
  <c r="RO499" i="1"/>
  <c r="RO500" i="1"/>
  <c r="PX500" i="1"/>
  <c r="PX503" i="1"/>
  <c r="PX504" i="1"/>
  <c r="PX499" i="1"/>
  <c r="PX502" i="1"/>
  <c r="QH488" i="1"/>
  <c r="QH485" i="1"/>
  <c r="QH483" i="1"/>
  <c r="QH481" i="1"/>
  <c r="QH478" i="1"/>
  <c r="QH457" i="1"/>
  <c r="QH455" i="1"/>
  <c r="QH441" i="1"/>
  <c r="QH445" i="1"/>
  <c r="QH447" i="1"/>
  <c r="QH439" i="1"/>
  <c r="QH420" i="1"/>
  <c r="QH415" i="1"/>
  <c r="QH412" i="1"/>
  <c r="QH409" i="1"/>
  <c r="QH396" i="1"/>
  <c r="QH397" i="1"/>
  <c r="QH391" i="1"/>
  <c r="QH384" i="1"/>
  <c r="QH367" i="1"/>
  <c r="QH359" i="1"/>
  <c r="QH363" i="1"/>
  <c r="QH372" i="1"/>
  <c r="QH343" i="1"/>
  <c r="QH348" i="1"/>
  <c r="QH342" i="1"/>
  <c r="QH347" i="1"/>
  <c r="QH332" i="1"/>
  <c r="QH340" i="1"/>
  <c r="QH328" i="1"/>
  <c r="QH335" i="1"/>
  <c r="QH312" i="1"/>
  <c r="QH297" i="1"/>
  <c r="QH304" i="1"/>
  <c r="QH296" i="1"/>
  <c r="QH293" i="1"/>
  <c r="QH281" i="1"/>
  <c r="QH282" i="1"/>
  <c r="QH273" i="1"/>
  <c r="QH256" i="1"/>
  <c r="QH268" i="1"/>
  <c r="QH255" i="1"/>
  <c r="QH254" i="1"/>
  <c r="QH246" i="1"/>
  <c r="QH251" i="1"/>
  <c r="QH250" i="1"/>
  <c r="QH226" i="1"/>
  <c r="QH220" i="1"/>
  <c r="QH233" i="1"/>
  <c r="QH230" i="1"/>
  <c r="QH235" i="1"/>
  <c r="QH215" i="1"/>
  <c r="QH229" i="1"/>
  <c r="QH206" i="1"/>
  <c r="QH183" i="1"/>
  <c r="QH196" i="1"/>
  <c r="QH182" i="1"/>
  <c r="QH195" i="1"/>
  <c r="QH184" i="1"/>
  <c r="QH162" i="1"/>
  <c r="QH159" i="1"/>
  <c r="QH151" i="1"/>
  <c r="QH166" i="1"/>
  <c r="QH176" i="1"/>
  <c r="QH168" i="1"/>
  <c r="QH141" i="1"/>
  <c r="QH149" i="1"/>
  <c r="QH122" i="1"/>
  <c r="QH136" i="1"/>
  <c r="QH128" i="1"/>
  <c r="QH116" i="1"/>
  <c r="QH113" i="1"/>
  <c r="QH105" i="1"/>
  <c r="QH97" i="1"/>
  <c r="QH118" i="1"/>
  <c r="QH110" i="1"/>
  <c r="QH96" i="1"/>
  <c r="QH73" i="1"/>
  <c r="QH86" i="1"/>
  <c r="QH67" i="1"/>
  <c r="QH90" i="1"/>
  <c r="QH61" i="1"/>
  <c r="QH66" i="1"/>
  <c r="QH79" i="1"/>
  <c r="QH44" i="1"/>
  <c r="QH33" i="1"/>
  <c r="QH59" i="1"/>
  <c r="QH51" i="1"/>
  <c r="QH35" i="1"/>
  <c r="QH29" i="1"/>
  <c r="QH23" i="1"/>
  <c r="QH28" i="1"/>
  <c r="QH16" i="1"/>
  <c r="QH9" i="1"/>
  <c r="QH30" i="1"/>
  <c r="GU48" i="1"/>
  <c r="GU35" i="1"/>
  <c r="GU55" i="1"/>
  <c r="GU76" i="1"/>
  <c r="GU85" i="1"/>
  <c r="GU80" i="1"/>
  <c r="GU103" i="1"/>
  <c r="GU98" i="1"/>
  <c r="GU118" i="1"/>
  <c r="GU133" i="1"/>
  <c r="GU123" i="1"/>
  <c r="GU150" i="1"/>
  <c r="GU138" i="1"/>
  <c r="GU171" i="1"/>
  <c r="GU166" i="1"/>
  <c r="GU189" i="1"/>
  <c r="GU203" i="1"/>
  <c r="GU234" i="1"/>
  <c r="GU230" i="1"/>
  <c r="GU287" i="1"/>
  <c r="GU296" i="1"/>
  <c r="GU319" i="1"/>
  <c r="GU344" i="1"/>
  <c r="GU390" i="1"/>
  <c r="GU392" i="1"/>
  <c r="GU419" i="1"/>
  <c r="GU423" i="1"/>
  <c r="GU439" i="1"/>
  <c r="GU445" i="1"/>
  <c r="GU477" i="1"/>
  <c r="GU482" i="1"/>
  <c r="GU488" i="1"/>
  <c r="PY501" i="1"/>
  <c r="QF35" i="1"/>
  <c r="QF110" i="1"/>
  <c r="QF141" i="1"/>
  <c r="QF168" i="1"/>
  <c r="QF235" i="1"/>
  <c r="QF246" i="1"/>
  <c r="QF282" i="1"/>
  <c r="QF335" i="1"/>
  <c r="QF372" i="1"/>
  <c r="QF415" i="1"/>
  <c r="PV500" i="1"/>
  <c r="QD59" i="1"/>
  <c r="QD110" i="1"/>
  <c r="QD122" i="1"/>
  <c r="QD168" i="1"/>
  <c r="QD182" i="1"/>
  <c r="QD246" i="1"/>
  <c r="QD281" i="1"/>
  <c r="QD335" i="1"/>
  <c r="QD367" i="1"/>
  <c r="QD412" i="1"/>
  <c r="PT503" i="1"/>
  <c r="PM16" i="1"/>
  <c r="HL26" i="1"/>
  <c r="HV26" i="1" s="1"/>
  <c r="PM309" i="1"/>
  <c r="TL309" i="1" s="1"/>
  <c r="PM25" i="1"/>
  <c r="PJ21" i="1"/>
  <c r="SF14" i="1"/>
  <c r="QO26" i="1"/>
  <c r="SY17" i="1"/>
  <c r="PK21" i="1"/>
  <c r="PH16" i="1"/>
  <c r="SE14" i="1"/>
  <c r="GU10" i="1"/>
  <c r="SD16" i="1"/>
  <c r="PM13" i="1"/>
  <c r="TL13" i="1" s="1"/>
  <c r="SY28" i="1"/>
  <c r="PL21" i="1"/>
  <c r="TK21" i="1" s="1"/>
  <c r="SY10" i="1"/>
  <c r="QH57" i="1"/>
  <c r="QH64" i="1"/>
  <c r="QH144" i="1"/>
  <c r="QH155" i="1"/>
  <c r="QH232" i="1"/>
  <c r="QH252" i="1"/>
  <c r="QH322" i="1"/>
  <c r="SY24" i="1"/>
  <c r="PH20" i="1"/>
  <c r="SE16" i="1"/>
  <c r="SM25" i="1"/>
  <c r="PH22" i="1"/>
  <c r="SY19" i="1"/>
  <c r="QI10" i="1"/>
  <c r="QI47" i="1"/>
  <c r="QI89" i="1"/>
  <c r="QI135" i="1"/>
  <c r="QI198" i="1"/>
  <c r="QI223" i="1"/>
  <c r="QI276" i="1"/>
  <c r="QI365" i="1"/>
  <c r="PH23" i="1"/>
  <c r="SY11" i="1"/>
  <c r="SS476" i="1" l="1"/>
  <c r="RE476" i="1"/>
  <c r="QY476" i="1"/>
  <c r="SK476" i="1"/>
  <c r="SW476" i="1"/>
  <c r="TC476" i="1"/>
  <c r="HB476" i="1"/>
  <c r="QM476" i="1"/>
  <c r="SL476" i="1"/>
  <c r="TJ476" i="1" s="1"/>
  <c r="SX476" i="1"/>
  <c r="TD476" i="1"/>
  <c r="QV476" i="1"/>
  <c r="RB476" i="1"/>
  <c r="PO476" i="1"/>
  <c r="QW476" i="1"/>
  <c r="RC476" i="1"/>
  <c r="ST476" i="1"/>
  <c r="SZ476" i="1"/>
  <c r="SH476" i="1"/>
  <c r="TF476" i="1" s="1"/>
  <c r="TI476" i="1"/>
  <c r="PP476" i="1"/>
  <c r="QU476" i="1"/>
  <c r="RA476" i="1"/>
  <c r="QL476" i="1"/>
  <c r="QT476" i="1"/>
  <c r="QZ476" i="1"/>
  <c r="TL476" i="1"/>
  <c r="PS476" i="1"/>
  <c r="RD476" i="1"/>
  <c r="QX476" i="1"/>
  <c r="PQ476" i="1"/>
  <c r="PN476" i="1"/>
  <c r="TA476" i="1"/>
  <c r="SI476" i="1"/>
  <c r="TG476" i="1" s="1"/>
  <c r="SU476" i="1"/>
  <c r="TK476" i="1"/>
  <c r="PR476" i="1"/>
  <c r="TB476" i="1"/>
  <c r="SJ476" i="1"/>
  <c r="TH476" i="1" s="1"/>
  <c r="SV476" i="1"/>
  <c r="HC476" i="1"/>
  <c r="TK342" i="1"/>
  <c r="TL177" i="1"/>
  <c r="TL231" i="1"/>
  <c r="TL222" i="1"/>
  <c r="TL263" i="1"/>
  <c r="TK231" i="1"/>
  <c r="TK128" i="1"/>
  <c r="TL16" i="1"/>
  <c r="TK16" i="1"/>
  <c r="TL40" i="1"/>
  <c r="TK61" i="1"/>
  <c r="TK325" i="1"/>
  <c r="TK49" i="1"/>
  <c r="TK421" i="1"/>
  <c r="TL186" i="1"/>
  <c r="TL348" i="1"/>
  <c r="TL361" i="1"/>
  <c r="TK220" i="1"/>
  <c r="TK90" i="1"/>
  <c r="TL195" i="1"/>
  <c r="TK121" i="1"/>
  <c r="TL43" i="1"/>
  <c r="QM496" i="1"/>
  <c r="SL496" i="1"/>
  <c r="TJ496" i="1" s="1"/>
  <c r="SX496" i="1"/>
  <c r="TD496" i="1"/>
  <c r="QV496" i="1"/>
  <c r="RB496" i="1"/>
  <c r="PP496" i="1"/>
  <c r="TL496" i="1"/>
  <c r="PS496" i="1"/>
  <c r="QW496" i="1"/>
  <c r="RC496" i="1"/>
  <c r="ST496" i="1"/>
  <c r="SZ496" i="1"/>
  <c r="SH496" i="1"/>
  <c r="TF496" i="1" s="1"/>
  <c r="QU496" i="1"/>
  <c r="RA496" i="1"/>
  <c r="HC496" i="1"/>
  <c r="QL496" i="1"/>
  <c r="QT496" i="1"/>
  <c r="QZ496" i="1"/>
  <c r="HB496" i="1"/>
  <c r="TK496" i="1"/>
  <c r="PR496" i="1"/>
  <c r="RD496" i="1"/>
  <c r="QX496" i="1"/>
  <c r="PO496" i="1"/>
  <c r="PN496" i="1"/>
  <c r="TA496" i="1"/>
  <c r="SI496" i="1"/>
  <c r="TG496" i="1" s="1"/>
  <c r="SU496" i="1"/>
  <c r="TB496" i="1"/>
  <c r="SJ496" i="1"/>
  <c r="TH496" i="1" s="1"/>
  <c r="SV496" i="1"/>
  <c r="SS496" i="1"/>
  <c r="RE496" i="1"/>
  <c r="QY496" i="1"/>
  <c r="PQ496" i="1"/>
  <c r="SK496" i="1"/>
  <c r="TI496" i="1" s="1"/>
  <c r="SW496" i="1"/>
  <c r="TC496" i="1"/>
  <c r="TL63" i="1"/>
  <c r="TK15" i="1"/>
  <c r="TK185" i="1"/>
  <c r="TL172" i="1"/>
  <c r="TK218" i="1"/>
  <c r="TL49" i="1"/>
  <c r="TL179" i="1"/>
  <c r="TL106" i="1"/>
  <c r="TL206" i="1"/>
  <c r="TL194" i="1"/>
  <c r="TL165" i="1"/>
  <c r="TL31" i="1"/>
  <c r="TL220" i="1"/>
  <c r="TK31" i="1"/>
  <c r="TK384" i="1"/>
  <c r="TK308" i="1"/>
  <c r="TL54" i="1"/>
  <c r="TK104" i="1"/>
  <c r="TL94" i="1"/>
  <c r="TL308" i="1"/>
  <c r="TK450" i="1"/>
  <c r="TK186" i="1"/>
  <c r="TK348" i="1"/>
  <c r="TL87" i="1"/>
  <c r="TL22" i="1"/>
  <c r="SL474" i="1"/>
  <c r="TD475" i="1"/>
  <c r="SX474" i="1"/>
  <c r="TD474" i="1"/>
  <c r="SL473" i="1"/>
  <c r="TJ473" i="1" s="1"/>
  <c r="SX473" i="1"/>
  <c r="TD473" i="1"/>
  <c r="SL475" i="1"/>
  <c r="TJ475" i="1" s="1"/>
  <c r="SX475" i="1"/>
  <c r="QV473" i="1"/>
  <c r="RB473" i="1"/>
  <c r="QV474" i="1"/>
  <c r="RB474" i="1"/>
  <c r="QV475" i="1"/>
  <c r="RB475" i="1"/>
  <c r="TL474" i="1"/>
  <c r="PS474" i="1"/>
  <c r="TK473" i="1"/>
  <c r="PR473" i="1"/>
  <c r="PO474" i="1"/>
  <c r="QL475" i="1"/>
  <c r="QL474" i="1"/>
  <c r="QL473" i="1"/>
  <c r="QW474" i="1"/>
  <c r="RC474" i="1"/>
  <c r="QW475" i="1"/>
  <c r="RC475" i="1"/>
  <c r="QW473" i="1"/>
  <c r="RC473" i="1"/>
  <c r="SZ473" i="1"/>
  <c r="SH474" i="1"/>
  <c r="TF474" i="1" s="1"/>
  <c r="SH473" i="1"/>
  <c r="TF473" i="1" s="1"/>
  <c r="ST474" i="1"/>
  <c r="ST473" i="1"/>
  <c r="SZ474" i="1"/>
  <c r="SH475" i="1"/>
  <c r="TF475" i="1" s="1"/>
  <c r="ST475" i="1"/>
  <c r="SZ475" i="1"/>
  <c r="TL473" i="1"/>
  <c r="PS473" i="1"/>
  <c r="PO473" i="1"/>
  <c r="QU473" i="1"/>
  <c r="RA473" i="1"/>
  <c r="RA474" i="1"/>
  <c r="QU475" i="1"/>
  <c r="RA475" i="1"/>
  <c r="QU474" i="1"/>
  <c r="HC474" i="1"/>
  <c r="HC475" i="1"/>
  <c r="HC473" i="1"/>
  <c r="QT474" i="1"/>
  <c r="QZ474" i="1"/>
  <c r="QT475" i="1"/>
  <c r="QT473" i="1"/>
  <c r="QZ475" i="1"/>
  <c r="QZ473" i="1"/>
  <c r="HB473" i="1"/>
  <c r="HB475" i="1"/>
  <c r="HB474" i="1"/>
  <c r="TL475" i="1"/>
  <c r="PS475" i="1"/>
  <c r="RD475" i="1"/>
  <c r="QX475" i="1"/>
  <c r="RD473" i="1"/>
  <c r="QX473" i="1"/>
  <c r="RD474" i="1"/>
  <c r="QX474" i="1"/>
  <c r="TK159" i="1"/>
  <c r="SS475" i="1"/>
  <c r="SS474" i="1"/>
  <c r="SS473" i="1"/>
  <c r="PP473" i="1"/>
  <c r="PN475" i="1"/>
  <c r="PN473" i="1"/>
  <c r="PN474" i="1"/>
  <c r="SU475" i="1"/>
  <c r="SI474" i="1"/>
  <c r="TG474" i="1" s="1"/>
  <c r="SU474" i="1"/>
  <c r="TA473" i="1"/>
  <c r="SI473" i="1"/>
  <c r="TG473" i="1" s="1"/>
  <c r="SU473" i="1"/>
  <c r="TA475" i="1"/>
  <c r="SI475" i="1"/>
  <c r="TG475" i="1" s="1"/>
  <c r="TA474" i="1"/>
  <c r="PP474" i="1"/>
  <c r="QM473" i="1"/>
  <c r="QM475" i="1"/>
  <c r="QM474" i="1"/>
  <c r="SV473" i="1"/>
  <c r="TB474" i="1"/>
  <c r="SJ474" i="1"/>
  <c r="TH474" i="1" s="1"/>
  <c r="SV474" i="1"/>
  <c r="TB475" i="1"/>
  <c r="SJ475" i="1"/>
  <c r="TH475" i="1" s="1"/>
  <c r="TB473" i="1"/>
  <c r="SV475" i="1"/>
  <c r="SJ473" i="1"/>
  <c r="TH473" i="1" s="1"/>
  <c r="PQ473" i="1"/>
  <c r="PP475" i="1"/>
  <c r="RE473" i="1"/>
  <c r="QY473" i="1"/>
  <c r="RE474" i="1"/>
  <c r="RE475" i="1"/>
  <c r="QY474" i="1"/>
  <c r="QY475" i="1"/>
  <c r="PQ475" i="1"/>
  <c r="TK474" i="1"/>
  <c r="PR474" i="1"/>
  <c r="TC474" i="1"/>
  <c r="SK475" i="1"/>
  <c r="TI475" i="1" s="1"/>
  <c r="SK473" i="1"/>
  <c r="TI473" i="1" s="1"/>
  <c r="SW475" i="1"/>
  <c r="SW473" i="1"/>
  <c r="TC475" i="1"/>
  <c r="TC473" i="1"/>
  <c r="SK474" i="1"/>
  <c r="TI474" i="1" s="1"/>
  <c r="SW474" i="1"/>
  <c r="TJ474" i="1"/>
  <c r="PQ474" i="1"/>
  <c r="TK475" i="1"/>
  <c r="PR475" i="1"/>
  <c r="PO475" i="1"/>
  <c r="TL387" i="1"/>
  <c r="SX472" i="1"/>
  <c r="TD472" i="1"/>
  <c r="SL472" i="1"/>
  <c r="TJ472" i="1" s="1"/>
  <c r="QV472" i="1"/>
  <c r="RB472" i="1"/>
  <c r="PP472" i="1"/>
  <c r="QL472" i="1"/>
  <c r="QW472" i="1"/>
  <c r="RC472" i="1"/>
  <c r="TL141" i="1"/>
  <c r="TL211" i="1"/>
  <c r="TK160" i="1"/>
  <c r="ST472" i="1"/>
  <c r="SZ472" i="1"/>
  <c r="SH472" i="1"/>
  <c r="TF472" i="1" s="1"/>
  <c r="PQ472" i="1"/>
  <c r="QU472" i="1"/>
  <c r="RA472" i="1"/>
  <c r="HC472" i="1"/>
  <c r="QT472" i="1"/>
  <c r="QZ472" i="1"/>
  <c r="TK157" i="1"/>
  <c r="HB472" i="1"/>
  <c r="TL472" i="1"/>
  <c r="PS472" i="1"/>
  <c r="RD472" i="1"/>
  <c r="QX472" i="1"/>
  <c r="TK108" i="1"/>
  <c r="TK249" i="1"/>
  <c r="TL150" i="1"/>
  <c r="SS472" i="1"/>
  <c r="PN472" i="1"/>
  <c r="TA472" i="1"/>
  <c r="SI472" i="1"/>
  <c r="TG472" i="1" s="1"/>
  <c r="SU472" i="1"/>
  <c r="TK135" i="1"/>
  <c r="TK472" i="1"/>
  <c r="PR472" i="1"/>
  <c r="TB472" i="1"/>
  <c r="SJ472" i="1"/>
  <c r="TH472" i="1" s="1"/>
  <c r="SV472" i="1"/>
  <c r="TL197" i="1"/>
  <c r="TK197" i="1"/>
  <c r="TK334" i="1"/>
  <c r="TL135" i="1"/>
  <c r="TK138" i="1"/>
  <c r="TK211" i="1"/>
  <c r="RE472" i="1"/>
  <c r="QY472" i="1"/>
  <c r="PO472" i="1"/>
  <c r="QM472" i="1"/>
  <c r="TL371" i="1"/>
  <c r="SK472" i="1"/>
  <c r="TI472" i="1" s="1"/>
  <c r="SW472" i="1"/>
  <c r="TC472" i="1"/>
  <c r="TL481" i="1"/>
  <c r="TL56" i="1"/>
  <c r="QM471" i="1"/>
  <c r="SL471" i="1"/>
  <c r="TJ471" i="1" s="1"/>
  <c r="SX471" i="1"/>
  <c r="TD471" i="1"/>
  <c r="QV471" i="1"/>
  <c r="RB471" i="1"/>
  <c r="PP471" i="1"/>
  <c r="PQ471" i="1"/>
  <c r="QL471" i="1"/>
  <c r="QW471" i="1"/>
  <c r="RC471" i="1"/>
  <c r="ST471" i="1"/>
  <c r="SZ471" i="1"/>
  <c r="SH471" i="1"/>
  <c r="TF471" i="1" s="1"/>
  <c r="QU471" i="1"/>
  <c r="RA471" i="1"/>
  <c r="HC471" i="1"/>
  <c r="QT471" i="1"/>
  <c r="QZ471" i="1"/>
  <c r="HB471" i="1"/>
  <c r="TK471" i="1"/>
  <c r="PR471" i="1"/>
  <c r="RD471" i="1"/>
  <c r="QX471" i="1"/>
  <c r="SS471" i="1"/>
  <c r="TB471" i="1"/>
  <c r="SJ471" i="1"/>
  <c r="TH471" i="1" s="1"/>
  <c r="SV471" i="1"/>
  <c r="PN471" i="1"/>
  <c r="SU471" i="1"/>
  <c r="TA471" i="1"/>
  <c r="SI471" i="1"/>
  <c r="TG471" i="1" s="1"/>
  <c r="PO471" i="1"/>
  <c r="TL471" i="1"/>
  <c r="PS471" i="1"/>
  <c r="RE471" i="1"/>
  <c r="QY471" i="1"/>
  <c r="SK471" i="1"/>
  <c r="TI471" i="1" s="1"/>
  <c r="SW471" i="1"/>
  <c r="TC471" i="1"/>
  <c r="TL312" i="1"/>
  <c r="TL352" i="1"/>
  <c r="TL175" i="1"/>
  <c r="TL423" i="1"/>
  <c r="TL50" i="1"/>
  <c r="TK491" i="1"/>
  <c r="TK205" i="1"/>
  <c r="TL198" i="1"/>
  <c r="TL295" i="1"/>
  <c r="TL127" i="1"/>
  <c r="TK134" i="1"/>
  <c r="TK316" i="1"/>
  <c r="TK141" i="1"/>
  <c r="TL362" i="1"/>
  <c r="TK465" i="1"/>
  <c r="TK440" i="1"/>
  <c r="TL440" i="1"/>
  <c r="TK127" i="1"/>
  <c r="TK122" i="1"/>
  <c r="TL418" i="1"/>
  <c r="TK62" i="1"/>
  <c r="TK481" i="1"/>
  <c r="TK34" i="1"/>
  <c r="TL18" i="1"/>
  <c r="TL20" i="1"/>
  <c r="TK19" i="1"/>
  <c r="TK196" i="1"/>
  <c r="TL36" i="1"/>
  <c r="TL82" i="1"/>
  <c r="TK36" i="1"/>
  <c r="TL48" i="1"/>
  <c r="TL255" i="1"/>
  <c r="TK240" i="1"/>
  <c r="TK457" i="1"/>
  <c r="TL112" i="1"/>
  <c r="TL324" i="1"/>
  <c r="TL344" i="1"/>
  <c r="TK318" i="1"/>
  <c r="TK234" i="1"/>
  <c r="TL268" i="1"/>
  <c r="TK20" i="1"/>
  <c r="TK84" i="1"/>
  <c r="TK48" i="1"/>
  <c r="TK113" i="1"/>
  <c r="TL205" i="1"/>
  <c r="TK280" i="1"/>
  <c r="TK310" i="1"/>
  <c r="TL210" i="1"/>
  <c r="TL289" i="1"/>
  <c r="TL323" i="1"/>
  <c r="TL225" i="1"/>
  <c r="TL188" i="1"/>
  <c r="TK396" i="1"/>
  <c r="TK191" i="1"/>
  <c r="TL180" i="1"/>
  <c r="TL459" i="1"/>
  <c r="TL339" i="1"/>
  <c r="TL356" i="1"/>
  <c r="TK224" i="1"/>
  <c r="TL330" i="1"/>
  <c r="TK360" i="1"/>
  <c r="TK46" i="1"/>
  <c r="TK119" i="1"/>
  <c r="TL277" i="1"/>
  <c r="TK485" i="1"/>
  <c r="TL38" i="1"/>
  <c r="TL15" i="1"/>
  <c r="TL438" i="1"/>
  <c r="TK328" i="1"/>
  <c r="TL117" i="1"/>
  <c r="TL465" i="1"/>
  <c r="TL215" i="1"/>
  <c r="TK363" i="1"/>
  <c r="TK155" i="1"/>
  <c r="TL391" i="1"/>
  <c r="TL328" i="1"/>
  <c r="TK117" i="1"/>
  <c r="TL332" i="1"/>
  <c r="TL487" i="1"/>
  <c r="TK65" i="1"/>
  <c r="TL434" i="1"/>
  <c r="TK28" i="1"/>
  <c r="TK41" i="1"/>
  <c r="TK314" i="1"/>
  <c r="TL306" i="1"/>
  <c r="TL365" i="1"/>
  <c r="TL155" i="1"/>
  <c r="TL366" i="1"/>
  <c r="TK126" i="1"/>
  <c r="TK156" i="1"/>
  <c r="TL58" i="1"/>
  <c r="TL34" i="1"/>
  <c r="TK53" i="1"/>
  <c r="TK147" i="1"/>
  <c r="TL35" i="1"/>
  <c r="TL408" i="1"/>
  <c r="TK85" i="1"/>
  <c r="TK71" i="1"/>
  <c r="TK225" i="1"/>
  <c r="TK39" i="1"/>
  <c r="TL421" i="1"/>
  <c r="TL118" i="1"/>
  <c r="TK27" i="1"/>
  <c r="TL9" i="1"/>
  <c r="TL27" i="1"/>
  <c r="TK37" i="1"/>
  <c r="TL46" i="1"/>
  <c r="TL42" i="1"/>
  <c r="TK252" i="1"/>
  <c r="TK339" i="1"/>
  <c r="TL485" i="1"/>
  <c r="TK484" i="1"/>
  <c r="TL191" i="1"/>
  <c r="TK87" i="1"/>
  <c r="TL45" i="1"/>
  <c r="TK74" i="1"/>
  <c r="TL102" i="1"/>
  <c r="TK332" i="1"/>
  <c r="TL17" i="1"/>
  <c r="TK307" i="1"/>
  <c r="TL26" i="1"/>
  <c r="TK55" i="1"/>
  <c r="TK107" i="1"/>
  <c r="TK24" i="1"/>
  <c r="TK33" i="1"/>
  <c r="TK9" i="1"/>
  <c r="TK45" i="1"/>
  <c r="TK14" i="1"/>
  <c r="TL23" i="1"/>
  <c r="TL25" i="1"/>
  <c r="TK80" i="1"/>
  <c r="TL77" i="1"/>
  <c r="TK26" i="1"/>
  <c r="TL10" i="1"/>
  <c r="TK75" i="1"/>
  <c r="TK52" i="1"/>
  <c r="TL79" i="1"/>
  <c r="TL80" i="1"/>
  <c r="TK73" i="1"/>
  <c r="TL14" i="1"/>
  <c r="TL55" i="1"/>
  <c r="TL47" i="1"/>
  <c r="TL276" i="1"/>
  <c r="TL247" i="1"/>
  <c r="TK44" i="1"/>
  <c r="TK86" i="1"/>
  <c r="TK51" i="1"/>
  <c r="TL28" i="1"/>
  <c r="TL86" i="1"/>
  <c r="TL103" i="1"/>
  <c r="TK214" i="1"/>
  <c r="TL292" i="1"/>
  <c r="TK449" i="1"/>
  <c r="TK54" i="1"/>
  <c r="TK77" i="1"/>
  <c r="TL115" i="1"/>
  <c r="TK259" i="1"/>
  <c r="TL319" i="1"/>
  <c r="TL30" i="1"/>
  <c r="TK57" i="1"/>
  <c r="TL44" i="1"/>
  <c r="TL60" i="1"/>
  <c r="TK11" i="1"/>
  <c r="TK66" i="1"/>
  <c r="TK70" i="1"/>
  <c r="TL184" i="1"/>
  <c r="TL257" i="1"/>
  <c r="TL271" i="1"/>
  <c r="TK319" i="1"/>
  <c r="TK406" i="1"/>
  <c r="TL170" i="1"/>
  <c r="TK58" i="1"/>
  <c r="TL24" i="1"/>
  <c r="TL51" i="1"/>
  <c r="TK47" i="1"/>
  <c r="TK239" i="1"/>
  <c r="TL347" i="1"/>
  <c r="TK76" i="1"/>
  <c r="TK169" i="1"/>
  <c r="TL33" i="1"/>
  <c r="TK29" i="1"/>
  <c r="TL57" i="1"/>
  <c r="TL65" i="1"/>
  <c r="TL66" i="1"/>
  <c r="TL83" i="1"/>
  <c r="TK482" i="1"/>
  <c r="TL68" i="1"/>
  <c r="TK276" i="1"/>
  <c r="TK347" i="1"/>
  <c r="TK412" i="1"/>
  <c r="TL11" i="1"/>
  <c r="TK17" i="1"/>
  <c r="TK30" i="1"/>
  <c r="TK60" i="1"/>
  <c r="TK110" i="1"/>
  <c r="TK25" i="1"/>
  <c r="TK204" i="1"/>
  <c r="TL260" i="1"/>
  <c r="TK38" i="1"/>
  <c r="TK89" i="1"/>
  <c r="TK10" i="1"/>
  <c r="TK59" i="1"/>
  <c r="TK83" i="1"/>
  <c r="TL74" i="1"/>
  <c r="TK35" i="1"/>
  <c r="TK207" i="1"/>
  <c r="TK453" i="1"/>
  <c r="TL493" i="1"/>
  <c r="TL192" i="1"/>
  <c r="TL269" i="1"/>
  <c r="TL259" i="1"/>
  <c r="TK279" i="1"/>
  <c r="TK382" i="1"/>
  <c r="TK68" i="1"/>
  <c r="TL104" i="1"/>
  <c r="TL73" i="1"/>
  <c r="TL105" i="1"/>
  <c r="TL113" i="1"/>
  <c r="TL253" i="1"/>
  <c r="TK333" i="1"/>
  <c r="TL341" i="1"/>
  <c r="TL406" i="1"/>
  <c r="TK463" i="1"/>
  <c r="TK149" i="1"/>
  <c r="TK172" i="1"/>
  <c r="TL207" i="1"/>
  <c r="TK183" i="1"/>
  <c r="TL241" i="1"/>
  <c r="TK398" i="1"/>
  <c r="TK415" i="1"/>
  <c r="TL261" i="1"/>
  <c r="TL85" i="1"/>
  <c r="TL75" i="1"/>
  <c r="TK269" i="1"/>
  <c r="TK282" i="1"/>
  <c r="TK323" i="1"/>
  <c r="TK356" i="1"/>
  <c r="TL381" i="1"/>
  <c r="TK95" i="1"/>
  <c r="TK158" i="1"/>
  <c r="TK198" i="1"/>
  <c r="TK247" i="1"/>
  <c r="TK272" i="1"/>
  <c r="TK322" i="1"/>
  <c r="TL99" i="1"/>
  <c r="TK459" i="1"/>
  <c r="TL110" i="1"/>
  <c r="TL93" i="1"/>
  <c r="TK164" i="1"/>
  <c r="TL237" i="1"/>
  <c r="TK236" i="1"/>
  <c r="TL307" i="1"/>
  <c r="TK451" i="1"/>
  <c r="TL477" i="1"/>
  <c r="TL160" i="1"/>
  <c r="TK153" i="1"/>
  <c r="TK201" i="1"/>
  <c r="TK420" i="1"/>
  <c r="TK433" i="1"/>
  <c r="TK460" i="1"/>
  <c r="TK479" i="1"/>
  <c r="TK489" i="1"/>
  <c r="TL129" i="1"/>
  <c r="TL214" i="1"/>
  <c r="TL37" i="1"/>
  <c r="TK178" i="1"/>
  <c r="TK271" i="1"/>
  <c r="TL392" i="1"/>
  <c r="TK56" i="1"/>
  <c r="TL114" i="1"/>
  <c r="TL95" i="1"/>
  <c r="TL187" i="1"/>
  <c r="TK253" i="1"/>
  <c r="TK261" i="1"/>
  <c r="TK312" i="1"/>
  <c r="TL338" i="1"/>
  <c r="TK381" i="1"/>
  <c r="TL460" i="1"/>
  <c r="TK162" i="1"/>
  <c r="TL272" i="1"/>
  <c r="TL285" i="1"/>
  <c r="TL417" i="1"/>
  <c r="TL449" i="1"/>
  <c r="TK490" i="1"/>
  <c r="TK416" i="1"/>
  <c r="TL454" i="1"/>
  <c r="TL491" i="1"/>
  <c r="TL119" i="1"/>
  <c r="TK181" i="1"/>
  <c r="TL284" i="1"/>
  <c r="TL463" i="1"/>
  <c r="TL126" i="1"/>
  <c r="TL78" i="1"/>
  <c r="TL107" i="1"/>
  <c r="TL240" i="1"/>
  <c r="TK326" i="1"/>
  <c r="TL451" i="1"/>
  <c r="TL176" i="1"/>
  <c r="TL193" i="1"/>
  <c r="TL181" i="1"/>
  <c r="TL224" i="1"/>
  <c r="TK295" i="1"/>
  <c r="TL333" i="1"/>
  <c r="TK444" i="1"/>
  <c r="TK478" i="1"/>
  <c r="TL245" i="1"/>
  <c r="TK258" i="1"/>
  <c r="TK372" i="1"/>
  <c r="TK417" i="1"/>
  <c r="TK454" i="1"/>
  <c r="TK93" i="1"/>
  <c r="TK193" i="1"/>
  <c r="TK105" i="1"/>
  <c r="TL89" i="1"/>
  <c r="TL88" i="1"/>
  <c r="TL70" i="1"/>
  <c r="TL178" i="1"/>
  <c r="TL354" i="1"/>
  <c r="TK483" i="1"/>
  <c r="TL84" i="1"/>
  <c r="TL142" i="1"/>
  <c r="TK171" i="1"/>
  <c r="TK273" i="1"/>
  <c r="TK209" i="1"/>
  <c r="TL183" i="1"/>
  <c r="TK248" i="1"/>
  <c r="TK345" i="1"/>
  <c r="TK425" i="1"/>
  <c r="TK79" i="1"/>
  <c r="TK145" i="1"/>
  <c r="TK228" i="1"/>
  <c r="TL293" i="1"/>
  <c r="TL439" i="1"/>
  <c r="TL123" i="1"/>
  <c r="TL67" i="1"/>
  <c r="TL72" i="1"/>
  <c r="TL97" i="1"/>
  <c r="TK192" i="1"/>
  <c r="TK188" i="1"/>
  <c r="TL212" i="1"/>
  <c r="TL226" i="1"/>
  <c r="TK212" i="1"/>
  <c r="TL301" i="1"/>
  <c r="TK320" i="1"/>
  <c r="TL322" i="1"/>
  <c r="TK446" i="1"/>
  <c r="TL251" i="1"/>
  <c r="TK305" i="1"/>
  <c r="TL173" i="1"/>
  <c r="TL153" i="1"/>
  <c r="TK277" i="1"/>
  <c r="TK365" i="1"/>
  <c r="TK367" i="1"/>
  <c r="TL441" i="1"/>
  <c r="TK103" i="1"/>
  <c r="TL90" i="1"/>
  <c r="TL76" i="1"/>
  <c r="TL69" i="1"/>
  <c r="TL71" i="1"/>
  <c r="TK184" i="1"/>
  <c r="TL236" i="1"/>
  <c r="TK285" i="1"/>
  <c r="TK306" i="1"/>
  <c r="TK430" i="1"/>
  <c r="TL19" i="1"/>
  <c r="TK142" i="1"/>
  <c r="TL182" i="1"/>
  <c r="TL124" i="1"/>
  <c r="TL164" i="1"/>
  <c r="TK208" i="1"/>
  <c r="TL305" i="1"/>
  <c r="TL314" i="1"/>
  <c r="TL372" i="1"/>
  <c r="TK362" i="1"/>
  <c r="TK423" i="1"/>
  <c r="TL174" i="1"/>
  <c r="TL201" i="1"/>
  <c r="TK170" i="1"/>
  <c r="TK241" i="1"/>
  <c r="TL221" i="1"/>
  <c r="TL334" i="1"/>
  <c r="TK391" i="1"/>
  <c r="TK414" i="1"/>
  <c r="TL396" i="1"/>
  <c r="TL128" i="1"/>
  <c r="TL203" i="1"/>
  <c r="TL445" i="1"/>
  <c r="TK182" i="1"/>
  <c r="TK488" i="1"/>
  <c r="TK404" i="1"/>
  <c r="TL416" i="1"/>
  <c r="TK130" i="1"/>
  <c r="TK251" i="1"/>
  <c r="TK274" i="1"/>
  <c r="TK330" i="1"/>
  <c r="TK387" i="1"/>
  <c r="TK397" i="1"/>
  <c r="TK405" i="1"/>
  <c r="TK438" i="1"/>
  <c r="TL453" i="1"/>
  <c r="TL480" i="1"/>
  <c r="TK180" i="1"/>
  <c r="TL239" i="1"/>
  <c r="TL230" i="1"/>
  <c r="TL254" i="1"/>
  <c r="TL258" i="1"/>
  <c r="TK284" i="1"/>
  <c r="TL290" i="1"/>
  <c r="TK309" i="1"/>
  <c r="TK379" i="1"/>
  <c r="TL383" i="1"/>
  <c r="TK392" i="1"/>
  <c r="TL410" i="1"/>
  <c r="TL415" i="1"/>
  <c r="TL443" i="1"/>
  <c r="TL458" i="1"/>
  <c r="TL490" i="1"/>
  <c r="TL133" i="1"/>
  <c r="TK304" i="1"/>
  <c r="TK383" i="1"/>
  <c r="TK255" i="1"/>
  <c r="TK289" i="1"/>
  <c r="TL296" i="1"/>
  <c r="TK290" i="1"/>
  <c r="TL355" i="1"/>
  <c r="TL369" i="1"/>
  <c r="TL405" i="1"/>
  <c r="TL420" i="1"/>
  <c r="TL162" i="1"/>
  <c r="TL209" i="1"/>
  <c r="TL242" i="1"/>
  <c r="TL274" i="1"/>
  <c r="TK263" i="1"/>
  <c r="TK281" i="1"/>
  <c r="TL326" i="1"/>
  <c r="TK327" i="1"/>
  <c r="TL360" i="1"/>
  <c r="TL364" i="1"/>
  <c r="TK445" i="1"/>
  <c r="TK439" i="1"/>
  <c r="TL248" i="1"/>
  <c r="TK346" i="1"/>
  <c r="TL189" i="1"/>
  <c r="TL494" i="1"/>
  <c r="TK495" i="1"/>
  <c r="TK466" i="1"/>
  <c r="TL466" i="1"/>
  <c r="TK94" i="1"/>
  <c r="TK132" i="1"/>
  <c r="TL273" i="1"/>
  <c r="TL346" i="1"/>
  <c r="TL357" i="1"/>
  <c r="TL422" i="1"/>
  <c r="TL444" i="1"/>
  <c r="TL116" i="1"/>
  <c r="TL130" i="1"/>
  <c r="TL161" i="1"/>
  <c r="TL204" i="1"/>
  <c r="TK210" i="1"/>
  <c r="TK243" i="1"/>
  <c r="TK244" i="1"/>
  <c r="TL279" i="1"/>
  <c r="TK291" i="1"/>
  <c r="TK298" i="1"/>
  <c r="TK293" i="1"/>
  <c r="TK338" i="1"/>
  <c r="TL367" i="1"/>
  <c r="TL384" i="1"/>
  <c r="TL450" i="1"/>
  <c r="TK179" i="1"/>
  <c r="TK486" i="1"/>
  <c r="TK187" i="1"/>
  <c r="TL108" i="1"/>
  <c r="TK102" i="1"/>
  <c r="TK177" i="1"/>
  <c r="TK301" i="1"/>
  <c r="TK331" i="1"/>
  <c r="TL331" i="1"/>
  <c r="TL430" i="1"/>
  <c r="TK443" i="1"/>
  <c r="TL446" i="1"/>
  <c r="TL482" i="1"/>
  <c r="TL171" i="1"/>
  <c r="TL208" i="1"/>
  <c r="TK206" i="1"/>
  <c r="TL252" i="1"/>
  <c r="TK257" i="1"/>
  <c r="TK355" i="1"/>
  <c r="TL379" i="1"/>
  <c r="TK369" i="1"/>
  <c r="TL433" i="1"/>
  <c r="TK245" i="1"/>
  <c r="TK217" i="1"/>
  <c r="TL425" i="1"/>
  <c r="TL495" i="1"/>
  <c r="TL122" i="1"/>
  <c r="TK123" i="1"/>
  <c r="TL213" i="1"/>
  <c r="TK213" i="1"/>
  <c r="TL281" i="1"/>
  <c r="TL345" i="1"/>
  <c r="TL340" i="1"/>
  <c r="TK441" i="1"/>
  <c r="TK455" i="1"/>
  <c r="TL138" i="1"/>
  <c r="TK136" i="1"/>
  <c r="TK148" i="1"/>
  <c r="TL159" i="1"/>
  <c r="TK221" i="1"/>
  <c r="TK300" i="1"/>
  <c r="TL299" i="1"/>
  <c r="TL343" i="1"/>
  <c r="TL402" i="1"/>
  <c r="TL407" i="1"/>
  <c r="TK419" i="1"/>
  <c r="TK477" i="1"/>
  <c r="TL483" i="1"/>
  <c r="TK131" i="1"/>
  <c r="TK242" i="1"/>
  <c r="TK174" i="1"/>
  <c r="TK448" i="1"/>
  <c r="TK407" i="1"/>
  <c r="TK116" i="1"/>
  <c r="TL136" i="1"/>
  <c r="TL228" i="1"/>
  <c r="TK299" i="1"/>
  <c r="TK315" i="1"/>
  <c r="TL101" i="1"/>
  <c r="TL120" i="1"/>
  <c r="TL149" i="1"/>
  <c r="TK114" i="1"/>
  <c r="TK173" i="1"/>
  <c r="TK194" i="1"/>
  <c r="TL217" i="1"/>
  <c r="TK226" i="1"/>
  <c r="TL249" i="1"/>
  <c r="TK354" i="1"/>
  <c r="TK357" i="1"/>
  <c r="TL404" i="1"/>
  <c r="TL169" i="1"/>
  <c r="TL320" i="1"/>
  <c r="TL479" i="1"/>
  <c r="TK494" i="1"/>
  <c r="TL246" i="1"/>
  <c r="TL282" i="1"/>
  <c r="TK343" i="1"/>
  <c r="TK422" i="1"/>
  <c r="TL455" i="1"/>
  <c r="TK480" i="1"/>
  <c r="TL132" i="1"/>
  <c r="TL202" i="1"/>
  <c r="TK292" i="1"/>
  <c r="TL385" i="1"/>
  <c r="TK410" i="1"/>
  <c r="TK434" i="1"/>
  <c r="TL478" i="1"/>
  <c r="TK176" i="1"/>
  <c r="TK219" i="1"/>
  <c r="TL234" i="1"/>
  <c r="TK237" i="1"/>
  <c r="TL397" i="1"/>
  <c r="TL412" i="1"/>
  <c r="TK260" i="1"/>
  <c r="TK371" i="1"/>
  <c r="TL185" i="1"/>
  <c r="TL291" i="1"/>
  <c r="TK283" i="1"/>
  <c r="TK390" i="1"/>
  <c r="TK112" i="1"/>
  <c r="TL157" i="1"/>
  <c r="G90" i="2"/>
  <c r="G88" i="2"/>
  <c r="QV466" i="1"/>
  <c r="RB466" i="1"/>
  <c r="PN466" i="1"/>
  <c r="HC466" i="1"/>
  <c r="SS466" i="1"/>
  <c r="SV466" i="1"/>
  <c r="TB466" i="1"/>
  <c r="SJ466" i="1"/>
  <c r="TH466" i="1" s="1"/>
  <c r="SI466" i="1"/>
  <c r="TG466" i="1" s="1"/>
  <c r="SU466" i="1"/>
  <c r="TA466" i="1"/>
  <c r="QL466" i="1"/>
  <c r="QW466" i="1"/>
  <c r="RC466" i="1"/>
  <c r="SZ466" i="1"/>
  <c r="ST466" i="1"/>
  <c r="SH466" i="1"/>
  <c r="TF466" i="1" s="1"/>
  <c r="PO466" i="1"/>
  <c r="QM466" i="1"/>
  <c r="QZ466" i="1"/>
  <c r="QT466" i="1"/>
  <c r="RD466" i="1"/>
  <c r="QX466" i="1"/>
  <c r="PQ466" i="1"/>
  <c r="SL466" i="1"/>
  <c r="TJ466" i="1" s="1"/>
  <c r="SX466" i="1"/>
  <c r="TD466" i="1"/>
  <c r="PR466" i="1"/>
  <c r="HB466" i="1"/>
  <c r="PS466" i="1"/>
  <c r="RA466" i="1"/>
  <c r="QU466" i="1"/>
  <c r="QY466" i="1"/>
  <c r="RE466" i="1"/>
  <c r="PP466" i="1"/>
  <c r="SW466" i="1"/>
  <c r="TC466" i="1"/>
  <c r="SK466" i="1"/>
  <c r="TI466" i="1" s="1"/>
  <c r="G86" i="2"/>
  <c r="G89" i="2"/>
  <c r="SW495" i="1"/>
  <c r="QY495" i="1"/>
  <c r="QM495" i="1"/>
  <c r="HC495" i="1"/>
  <c r="QW495" i="1"/>
  <c r="RC495" i="1"/>
  <c r="SH495" i="1"/>
  <c r="TF495" i="1" s="1"/>
  <c r="ST495" i="1"/>
  <c r="SZ495" i="1"/>
  <c r="PQ495" i="1"/>
  <c r="PO495" i="1"/>
  <c r="SX495" i="1"/>
  <c r="SL495" i="1"/>
  <c r="TJ495" i="1" s="1"/>
  <c r="TD495" i="1"/>
  <c r="QL495" i="1"/>
  <c r="QZ495" i="1"/>
  <c r="QT495" i="1"/>
  <c r="HB495" i="1"/>
  <c r="SS495" i="1"/>
  <c r="QX495" i="1"/>
  <c r="RD495" i="1"/>
  <c r="SK495" i="1"/>
  <c r="TI495" i="1" s="1"/>
  <c r="SJ495" i="1"/>
  <c r="TH495" i="1" s="1"/>
  <c r="TB495" i="1"/>
  <c r="SV495" i="1"/>
  <c r="QU495" i="1"/>
  <c r="RA495" i="1"/>
  <c r="TC495" i="1"/>
  <c r="PN495" i="1"/>
  <c r="SU495" i="1"/>
  <c r="TA495" i="1"/>
  <c r="SI495" i="1"/>
  <c r="TG495" i="1" s="1"/>
  <c r="PS495" i="1"/>
  <c r="RE495" i="1"/>
  <c r="QV495" i="1"/>
  <c r="RB495" i="1"/>
  <c r="PR495" i="1"/>
  <c r="PP495" i="1"/>
  <c r="PP21" i="1"/>
  <c r="PO24" i="1"/>
  <c r="ST75" i="1"/>
  <c r="PR21" i="1"/>
  <c r="PQ21" i="1"/>
  <c r="QU63" i="1"/>
  <c r="HB16" i="1"/>
  <c r="TA80" i="1"/>
  <c r="PS13" i="1"/>
  <c r="TD307" i="1"/>
  <c r="PN22" i="1"/>
  <c r="SV55" i="1"/>
  <c r="SK43" i="1"/>
  <c r="TI43" i="1" s="1"/>
  <c r="RE63" i="1"/>
  <c r="HC50" i="1"/>
  <c r="G87" i="2"/>
  <c r="PS25" i="1"/>
  <c r="QX23" i="1"/>
  <c r="RD23" i="1"/>
  <c r="QX34" i="1"/>
  <c r="RD34" i="1"/>
  <c r="RD40" i="1"/>
  <c r="QX64" i="1"/>
  <c r="QX28" i="1"/>
  <c r="RD43" i="1"/>
  <c r="QX40" i="1"/>
  <c r="RD64" i="1"/>
  <c r="RD28" i="1"/>
  <c r="QX43" i="1"/>
  <c r="QX62" i="1"/>
  <c r="RD86" i="1"/>
  <c r="QX75" i="1"/>
  <c r="RD51" i="1"/>
  <c r="QX22" i="1"/>
  <c r="RD62" i="1"/>
  <c r="QX51" i="1"/>
  <c r="RD22" i="1"/>
  <c r="PQ41" i="1"/>
  <c r="QZ433" i="1"/>
  <c r="QT433" i="1"/>
  <c r="QT366" i="1"/>
  <c r="QZ366" i="1"/>
  <c r="QW309" i="1"/>
  <c r="RC309" i="1"/>
  <c r="QV249" i="1"/>
  <c r="RB249" i="1"/>
  <c r="QZ209" i="1"/>
  <c r="QT209" i="1"/>
  <c r="QT173" i="1"/>
  <c r="QZ173" i="1"/>
  <c r="QW68" i="1"/>
  <c r="RC68" i="1"/>
  <c r="SV52" i="1"/>
  <c r="TB52" i="1"/>
  <c r="SJ52" i="1"/>
  <c r="TH52" i="1" s="1"/>
  <c r="PO51" i="1"/>
  <c r="SU226" i="1"/>
  <c r="TA226" i="1"/>
  <c r="SI226" i="1"/>
  <c r="TG226" i="1" s="1"/>
  <c r="SU175" i="1"/>
  <c r="TA175" i="1"/>
  <c r="SI175" i="1"/>
  <c r="TG175" i="1" s="1"/>
  <c r="SU65" i="1"/>
  <c r="TA65" i="1"/>
  <c r="SI65" i="1"/>
  <c r="TG65" i="1" s="1"/>
  <c r="SJ41" i="1"/>
  <c r="TH41" i="1" s="1"/>
  <c r="TB55" i="1"/>
  <c r="QY151" i="1"/>
  <c r="RE151" i="1"/>
  <c r="SL437" i="1"/>
  <c r="TJ437" i="1" s="1"/>
  <c r="SL319" i="1"/>
  <c r="TJ319" i="1" s="1"/>
  <c r="SX243" i="1"/>
  <c r="TD180" i="1"/>
  <c r="TD137" i="1"/>
  <c r="SL34" i="1"/>
  <c r="TJ34" i="1" s="1"/>
  <c r="QU309" i="1"/>
  <c r="RA309" i="1"/>
  <c r="QX423" i="1"/>
  <c r="RD423" i="1"/>
  <c r="TC34" i="1"/>
  <c r="TA66" i="1"/>
  <c r="SZ85" i="1"/>
  <c r="QT58" i="1"/>
  <c r="QZ58" i="1"/>
  <c r="PN68" i="1"/>
  <c r="RA39" i="1"/>
  <c r="HB59" i="1"/>
  <c r="SU42" i="1"/>
  <c r="SU50" i="1"/>
  <c r="RD75" i="1"/>
  <c r="QX86" i="1"/>
  <c r="QU64" i="1"/>
  <c r="SZ75" i="1"/>
  <c r="TD114" i="1"/>
  <c r="PR16" i="1"/>
  <c r="RE26" i="1"/>
  <c r="QY26" i="1"/>
  <c r="HC22" i="1"/>
  <c r="PR48" i="1"/>
  <c r="SU355" i="1"/>
  <c r="TA355" i="1"/>
  <c r="SI355" i="1"/>
  <c r="TG355" i="1" s="1"/>
  <c r="SH273" i="1"/>
  <c r="TF273" i="1" s="1"/>
  <c r="SZ273" i="1"/>
  <c r="ST273" i="1"/>
  <c r="SV143" i="1"/>
  <c r="TB143" i="1"/>
  <c r="SJ143" i="1"/>
  <c r="TH143" i="1" s="1"/>
  <c r="TD33" i="1"/>
  <c r="QY129" i="1"/>
  <c r="RE129" i="1"/>
  <c r="SL93" i="1"/>
  <c r="TJ93" i="1" s="1"/>
  <c r="ST481" i="1"/>
  <c r="PN488" i="1"/>
  <c r="SI398" i="1"/>
  <c r="TG398" i="1" s="1"/>
  <c r="QT27" i="1"/>
  <c r="SK16" i="1"/>
  <c r="TI16" i="1" s="1"/>
  <c r="SW16" i="1"/>
  <c r="TC16" i="1"/>
  <c r="SW14" i="1"/>
  <c r="TC14" i="1"/>
  <c r="SK14" i="1"/>
  <c r="TI14" i="1" s="1"/>
  <c r="SW80" i="1"/>
  <c r="SW78" i="1"/>
  <c r="SW51" i="1"/>
  <c r="SK35" i="1"/>
  <c r="TI35" i="1" s="1"/>
  <c r="SW44" i="1"/>
  <c r="SK40" i="1"/>
  <c r="TI40" i="1" s="1"/>
  <c r="TC80" i="1"/>
  <c r="TC78" i="1"/>
  <c r="TC51" i="1"/>
  <c r="SW35" i="1"/>
  <c r="SW59" i="1"/>
  <c r="TC44" i="1"/>
  <c r="SW40" i="1"/>
  <c r="SK80" i="1"/>
  <c r="TI80" i="1" s="1"/>
  <c r="SW54" i="1"/>
  <c r="SK78" i="1"/>
  <c r="TI78" i="1" s="1"/>
  <c r="TC35" i="1"/>
  <c r="TC59" i="1"/>
  <c r="SK44" i="1"/>
  <c r="TI44" i="1" s="1"/>
  <c r="TC40" i="1"/>
  <c r="TC54" i="1"/>
  <c r="SK89" i="1"/>
  <c r="TI89" i="1" s="1"/>
  <c r="SK54" i="1"/>
  <c r="TI54" i="1" s="1"/>
  <c r="SW61" i="1"/>
  <c r="SK83" i="1"/>
  <c r="TI83" i="1" s="1"/>
  <c r="SK45" i="1"/>
  <c r="TI45" i="1" s="1"/>
  <c r="SK37" i="1"/>
  <c r="TI37" i="1" s="1"/>
  <c r="SW89" i="1"/>
  <c r="SW37" i="1"/>
  <c r="TC89" i="1"/>
  <c r="PS309" i="1"/>
  <c r="QY24" i="1"/>
  <c r="RE24" i="1"/>
  <c r="QS500" i="1"/>
  <c r="RE21" i="1"/>
  <c r="QS502" i="1"/>
  <c r="QY81" i="1"/>
  <c r="QY21" i="1"/>
  <c r="QS499" i="1"/>
  <c r="RE30" i="1"/>
  <c r="RE81" i="1"/>
  <c r="QY15" i="1"/>
  <c r="QY52" i="1"/>
  <c r="RE84" i="1"/>
  <c r="QY57" i="1"/>
  <c r="QY32" i="1"/>
  <c r="RE52" i="1"/>
  <c r="QY84" i="1"/>
  <c r="RE57" i="1"/>
  <c r="RE32" i="1"/>
  <c r="QS504" i="1"/>
  <c r="QS503" i="1"/>
  <c r="SL45" i="1"/>
  <c r="TJ45" i="1" s="1"/>
  <c r="SX45" i="1"/>
  <c r="TD45" i="1"/>
  <c r="QV433" i="1"/>
  <c r="RB433" i="1"/>
  <c r="RB366" i="1"/>
  <c r="QV366" i="1"/>
  <c r="QT304" i="1"/>
  <c r="QZ304" i="1"/>
  <c r="QZ263" i="1"/>
  <c r="QT263" i="1"/>
  <c r="QW249" i="1"/>
  <c r="RC249" i="1"/>
  <c r="RB209" i="1"/>
  <c r="QV209" i="1"/>
  <c r="QT68" i="1"/>
  <c r="QZ68" i="1"/>
  <c r="PO31" i="1"/>
  <c r="SV236" i="1"/>
  <c r="TB236" i="1"/>
  <c r="SJ236" i="1"/>
  <c r="TH236" i="1" s="1"/>
  <c r="SV175" i="1"/>
  <c r="TB175" i="1"/>
  <c r="SJ175" i="1"/>
  <c r="TH175" i="1" s="1"/>
  <c r="SV70" i="1"/>
  <c r="TB70" i="1"/>
  <c r="SJ70" i="1"/>
  <c r="TH70" i="1" s="1"/>
  <c r="TB41" i="1"/>
  <c r="RD29" i="1"/>
  <c r="QX29" i="1"/>
  <c r="QY387" i="1"/>
  <c r="RE387" i="1"/>
  <c r="QY225" i="1"/>
  <c r="RE225" i="1"/>
  <c r="QY169" i="1"/>
  <c r="RE169" i="1"/>
  <c r="RE48" i="1"/>
  <c r="QY48" i="1"/>
  <c r="TD409" i="1"/>
  <c r="TD319" i="1"/>
  <c r="SL243" i="1"/>
  <c r="TJ243" i="1" s="1"/>
  <c r="TD181" i="1"/>
  <c r="SX137" i="1"/>
  <c r="TD34" i="1"/>
  <c r="QU372" i="1"/>
  <c r="RA372" i="1"/>
  <c r="QU296" i="1"/>
  <c r="RA296" i="1"/>
  <c r="RA217" i="1"/>
  <c r="QU217" i="1"/>
  <c r="RA67" i="1"/>
  <c r="QU67" i="1"/>
  <c r="QU46" i="1"/>
  <c r="RA46" i="1"/>
  <c r="ST69" i="1"/>
  <c r="SL88" i="1"/>
  <c r="TJ88" i="1" s="1"/>
  <c r="PP62" i="1"/>
  <c r="QV58" i="1"/>
  <c r="RB58" i="1"/>
  <c r="QU39" i="1"/>
  <c r="PO73" i="1"/>
  <c r="RA82" i="1"/>
  <c r="PP82" i="1"/>
  <c r="QW72" i="1"/>
  <c r="RC72" i="1"/>
  <c r="PO68" i="1"/>
  <c r="RA64" i="1"/>
  <c r="SX114" i="1"/>
  <c r="PO30" i="1"/>
  <c r="PS62" i="1"/>
  <c r="PP29" i="1"/>
  <c r="QW490" i="1"/>
  <c r="RC490" i="1"/>
  <c r="QV390" i="1"/>
  <c r="RB390" i="1"/>
  <c r="QV356" i="1"/>
  <c r="RB356" i="1"/>
  <c r="RC330" i="1"/>
  <c r="QW330" i="1"/>
  <c r="QZ306" i="1"/>
  <c r="QT306" i="1"/>
  <c r="QW258" i="1"/>
  <c r="RC258" i="1"/>
  <c r="QT206" i="1"/>
  <c r="QZ206" i="1"/>
  <c r="QZ181" i="1"/>
  <c r="QT181" i="1"/>
  <c r="QU37" i="1"/>
  <c r="RA37" i="1"/>
  <c r="SJ314" i="1"/>
  <c r="TH314" i="1" s="1"/>
  <c r="SV314" i="1"/>
  <c r="TB314" i="1"/>
  <c r="SI273" i="1"/>
  <c r="TG273" i="1" s="1"/>
  <c r="TA273" i="1"/>
  <c r="SU273" i="1"/>
  <c r="SX33" i="1"/>
  <c r="TD55" i="1"/>
  <c r="TB113" i="1"/>
  <c r="PR486" i="1"/>
  <c r="HB459" i="1"/>
  <c r="SJ16" i="1"/>
  <c r="TH16" i="1" s="1"/>
  <c r="SV16" i="1"/>
  <c r="TB16" i="1"/>
  <c r="PQ12" i="1"/>
  <c r="QZ25" i="1"/>
  <c r="QT25" i="1"/>
  <c r="QY55" i="1"/>
  <c r="RE55" i="1"/>
  <c r="RC433" i="1"/>
  <c r="QW433" i="1"/>
  <c r="RC366" i="1"/>
  <c r="QW366" i="1"/>
  <c r="RB304" i="1"/>
  <c r="QV304" i="1"/>
  <c r="QV263" i="1"/>
  <c r="RB263" i="1"/>
  <c r="QV241" i="1"/>
  <c r="RB241" i="1"/>
  <c r="QW209" i="1"/>
  <c r="RC209" i="1"/>
  <c r="QV68" i="1"/>
  <c r="RB68" i="1"/>
  <c r="SZ29" i="1"/>
  <c r="SH29" i="1"/>
  <c r="TF29" i="1" s="1"/>
  <c r="ST29" i="1"/>
  <c r="SZ83" i="1"/>
  <c r="SH57" i="1"/>
  <c r="TF57" i="1" s="1"/>
  <c r="ST57" i="1"/>
  <c r="SZ54" i="1"/>
  <c r="ST222" i="1"/>
  <c r="SZ57" i="1"/>
  <c r="SH54" i="1"/>
  <c r="TF54" i="1" s="1"/>
  <c r="SZ222" i="1"/>
  <c r="ST81" i="1"/>
  <c r="ST53" i="1"/>
  <c r="ST54" i="1"/>
  <c r="ST110" i="1"/>
  <c r="SZ48" i="1"/>
  <c r="SH34" i="1"/>
  <c r="TF34" i="1" s="1"/>
  <c r="SZ62" i="1"/>
  <c r="SH44" i="1"/>
  <c r="TF44" i="1" s="1"/>
  <c r="SH17" i="1"/>
  <c r="TF17" i="1" s="1"/>
  <c r="SZ81" i="1"/>
  <c r="SZ53" i="1"/>
  <c r="ST47" i="1"/>
  <c r="SH83" i="1"/>
  <c r="TF83" i="1" s="1"/>
  <c r="ST83" i="1"/>
  <c r="PQ33" i="1"/>
  <c r="SU307" i="1"/>
  <c r="TA307" i="1"/>
  <c r="SI307" i="1"/>
  <c r="TG307" i="1" s="1"/>
  <c r="TB192" i="1"/>
  <c r="SJ192" i="1"/>
  <c r="TH192" i="1" s="1"/>
  <c r="SV192" i="1"/>
  <c r="SH124" i="1"/>
  <c r="TF124" i="1" s="1"/>
  <c r="ST124" i="1"/>
  <c r="SZ124" i="1"/>
  <c r="SH80" i="1"/>
  <c r="TF80" i="1" s="1"/>
  <c r="ST80" i="1"/>
  <c r="SZ80" i="1"/>
  <c r="SV41" i="1"/>
  <c r="RE372" i="1"/>
  <c r="QY372" i="1"/>
  <c r="QY260" i="1"/>
  <c r="RE260" i="1"/>
  <c r="QY222" i="1"/>
  <c r="RE222" i="1"/>
  <c r="RE23" i="1"/>
  <c r="QY58" i="1"/>
  <c r="RE58" i="1"/>
  <c r="SX409" i="1"/>
  <c r="SX295" i="1"/>
  <c r="TD243" i="1"/>
  <c r="SX181" i="1"/>
  <c r="SL101" i="1"/>
  <c r="TJ101" i="1" s="1"/>
  <c r="SL43" i="1"/>
  <c r="TJ43" i="1" s="1"/>
  <c r="QU362" i="1"/>
  <c r="RA362" i="1"/>
  <c r="RD409" i="1"/>
  <c r="QX409" i="1"/>
  <c r="QX284" i="1"/>
  <c r="RD284" i="1"/>
  <c r="RD204" i="1"/>
  <c r="QX204" i="1"/>
  <c r="QX150" i="1"/>
  <c r="RD150" i="1"/>
  <c r="QX45" i="1"/>
  <c r="RD45" i="1"/>
  <c r="PP47" i="1"/>
  <c r="SH69" i="1"/>
  <c r="TF69" i="1" s="1"/>
  <c r="TD88" i="1"/>
  <c r="PQ65" i="1"/>
  <c r="QW58" i="1"/>
  <c r="RC58" i="1"/>
  <c r="TC83" i="1"/>
  <c r="HB31" i="1"/>
  <c r="QU82" i="1"/>
  <c r="QV89" i="1"/>
  <c r="RB89" i="1"/>
  <c r="SL74" i="1"/>
  <c r="TJ74" i="1" s="1"/>
  <c r="SZ67" i="1"/>
  <c r="SH75" i="1"/>
  <c r="TF75" i="1" s="1"/>
  <c r="SL114" i="1"/>
  <c r="TJ114" i="1" s="1"/>
  <c r="SX16" i="1"/>
  <c r="TD16" i="1"/>
  <c r="SL16" i="1"/>
  <c r="TJ16" i="1" s="1"/>
  <c r="SJ35" i="1"/>
  <c r="TH35" i="1" s="1"/>
  <c r="SV35" i="1"/>
  <c r="TB35" i="1"/>
  <c r="RC390" i="1"/>
  <c r="QW390" i="1"/>
  <c r="QT341" i="1"/>
  <c r="QZ341" i="1"/>
  <c r="QT330" i="1"/>
  <c r="QZ330" i="1"/>
  <c r="QV306" i="1"/>
  <c r="RB306" i="1"/>
  <c r="QV206" i="1"/>
  <c r="RB206" i="1"/>
  <c r="QV181" i="1"/>
  <c r="RB181" i="1"/>
  <c r="SU415" i="1"/>
  <c r="TA415" i="1"/>
  <c r="SI415" i="1"/>
  <c r="TG415" i="1" s="1"/>
  <c r="SZ314" i="1"/>
  <c r="SH314" i="1"/>
  <c r="TF314" i="1" s="1"/>
  <c r="ST314" i="1"/>
  <c r="SI219" i="1"/>
  <c r="TG219" i="1" s="1"/>
  <c r="SU219" i="1"/>
  <c r="TA219" i="1"/>
  <c r="SH118" i="1"/>
  <c r="TF118" i="1" s="1"/>
  <c r="ST118" i="1"/>
  <c r="SZ118" i="1"/>
  <c r="QU422" i="1"/>
  <c r="RA422" i="1"/>
  <c r="RA355" i="1"/>
  <c r="QU355" i="1"/>
  <c r="RA33" i="1"/>
  <c r="QU33" i="1"/>
  <c r="QX202" i="1"/>
  <c r="RD202" i="1"/>
  <c r="SB503" i="1"/>
  <c r="SW487" i="1"/>
  <c r="QX333" i="1"/>
  <c r="QV25" i="1"/>
  <c r="RB25" i="1"/>
  <c r="QW304" i="1"/>
  <c r="RC304" i="1"/>
  <c r="QW263" i="1"/>
  <c r="RC263" i="1"/>
  <c r="RC241" i="1"/>
  <c r="QW241" i="1"/>
  <c r="QZ180" i="1"/>
  <c r="QT180" i="1"/>
  <c r="QT99" i="1"/>
  <c r="QZ99" i="1"/>
  <c r="PO37" i="1"/>
  <c r="TB298" i="1"/>
  <c r="SJ298" i="1"/>
  <c r="TH298" i="1" s="1"/>
  <c r="SV298" i="1"/>
  <c r="ST203" i="1"/>
  <c r="SZ203" i="1"/>
  <c r="SH203" i="1"/>
  <c r="TF203" i="1" s="1"/>
  <c r="SU124" i="1"/>
  <c r="TA124" i="1"/>
  <c r="SI124" i="1"/>
  <c r="TG124" i="1" s="1"/>
  <c r="TB45" i="1"/>
  <c r="SJ45" i="1"/>
  <c r="TH45" i="1" s="1"/>
  <c r="SV45" i="1"/>
  <c r="PS53" i="1"/>
  <c r="QY360" i="1"/>
  <c r="RE360" i="1"/>
  <c r="QY262" i="1"/>
  <c r="RE262" i="1"/>
  <c r="RE128" i="1"/>
  <c r="QY128" i="1"/>
  <c r="QY23" i="1"/>
  <c r="TD463" i="1"/>
  <c r="SL409" i="1"/>
  <c r="TJ409" i="1" s="1"/>
  <c r="SL295" i="1"/>
  <c r="TJ295" i="1" s="1"/>
  <c r="SX242" i="1"/>
  <c r="SL181" i="1"/>
  <c r="TJ181" i="1" s="1"/>
  <c r="TD101" i="1"/>
  <c r="TD43" i="1"/>
  <c r="QY31" i="1"/>
  <c r="RE31" i="1"/>
  <c r="QU281" i="1"/>
  <c r="RA281" i="1"/>
  <c r="QU208" i="1"/>
  <c r="RA208" i="1"/>
  <c r="RA132" i="1"/>
  <c r="QU132" i="1"/>
  <c r="QU77" i="1"/>
  <c r="RA77" i="1"/>
  <c r="RD397" i="1"/>
  <c r="QX397" i="1"/>
  <c r="RD314" i="1"/>
  <c r="QX314" i="1"/>
  <c r="QX246" i="1"/>
  <c r="RD246" i="1"/>
  <c r="QY35" i="1"/>
  <c r="RE35" i="1"/>
  <c r="PP50" i="1"/>
  <c r="SZ69" i="1"/>
  <c r="SX88" i="1"/>
  <c r="SH47" i="1"/>
  <c r="TF47" i="1" s="1"/>
  <c r="PP60" i="1"/>
  <c r="SI82" i="1"/>
  <c r="TG82" i="1" s="1"/>
  <c r="RE44" i="1"/>
  <c r="SW83" i="1"/>
  <c r="SX65" i="1"/>
  <c r="QT61" i="1"/>
  <c r="QZ61" i="1"/>
  <c r="QW89" i="1"/>
  <c r="RC89" i="1"/>
  <c r="TD74" i="1"/>
  <c r="SL104" i="1"/>
  <c r="TJ104" i="1" s="1"/>
  <c r="ST67" i="1"/>
  <c r="SK61" i="1"/>
  <c r="TI61" i="1" s="1"/>
  <c r="SX17" i="1"/>
  <c r="TD17" i="1"/>
  <c r="SL17" i="1"/>
  <c r="TJ17" i="1" s="1"/>
  <c r="SL21" i="1"/>
  <c r="TJ21" i="1" s="1"/>
  <c r="SX21" i="1"/>
  <c r="TD21" i="1"/>
  <c r="QF500" i="1"/>
  <c r="QF503" i="1"/>
  <c r="QF504" i="1"/>
  <c r="QF502" i="1"/>
  <c r="QF499" i="1"/>
  <c r="QF501" i="1"/>
  <c r="QU42" i="1"/>
  <c r="RA42" i="1"/>
  <c r="QT390" i="1"/>
  <c r="QZ390" i="1"/>
  <c r="QV341" i="1"/>
  <c r="RB341" i="1"/>
  <c r="RC323" i="1"/>
  <c r="QW323" i="1"/>
  <c r="QW306" i="1"/>
  <c r="RC306" i="1"/>
  <c r="QT240" i="1"/>
  <c r="QZ240" i="1"/>
  <c r="HB22" i="1"/>
  <c r="SX44" i="1"/>
  <c r="TD44" i="1"/>
  <c r="SL44" i="1"/>
  <c r="TJ44" i="1" s="1"/>
  <c r="SU118" i="1"/>
  <c r="TA118" i="1"/>
  <c r="SI118" i="1"/>
  <c r="TG118" i="1" s="1"/>
  <c r="QY30" i="1"/>
  <c r="SX48" i="1"/>
  <c r="RE293" i="1"/>
  <c r="QY293" i="1"/>
  <c r="PS58" i="1"/>
  <c r="SX481" i="1"/>
  <c r="PN20" i="1"/>
  <c r="PN16" i="1"/>
  <c r="PS16" i="1"/>
  <c r="QH503" i="1"/>
  <c r="QH502" i="1"/>
  <c r="QH504" i="1"/>
  <c r="QH499" i="1"/>
  <c r="QH500" i="1"/>
  <c r="QH501" i="1"/>
  <c r="QW25" i="1"/>
  <c r="RC25" i="1"/>
  <c r="SI10" i="1"/>
  <c r="TG10" i="1" s="1"/>
  <c r="SU10" i="1"/>
  <c r="TA10" i="1"/>
  <c r="SU87" i="1"/>
  <c r="SI53" i="1"/>
  <c r="TG53" i="1" s="1"/>
  <c r="TA154" i="1"/>
  <c r="SU240" i="1"/>
  <c r="SI324" i="1"/>
  <c r="TG324" i="1" s="1"/>
  <c r="SU63" i="1"/>
  <c r="SU84" i="1"/>
  <c r="SI68" i="1"/>
  <c r="TG68" i="1" s="1"/>
  <c r="SI33" i="1"/>
  <c r="TG33" i="1" s="1"/>
  <c r="SU465" i="1"/>
  <c r="SI117" i="1"/>
  <c r="TG117" i="1" s="1"/>
  <c r="SU91" i="1"/>
  <c r="SI45" i="1"/>
  <c r="TG45" i="1" s="1"/>
  <c r="TA54" i="1"/>
  <c r="SU49" i="1"/>
  <c r="SU86" i="1"/>
  <c r="SU58" i="1"/>
  <c r="SI46" i="1"/>
  <c r="TG46" i="1" s="1"/>
  <c r="TA38" i="1"/>
  <c r="SI121" i="1"/>
  <c r="TG121" i="1" s="1"/>
  <c r="SI154" i="1"/>
  <c r="TG154" i="1" s="1"/>
  <c r="TA240" i="1"/>
  <c r="SU391" i="1"/>
  <c r="SU447" i="1"/>
  <c r="TA71" i="1"/>
  <c r="TA84" i="1"/>
  <c r="SU33" i="1"/>
  <c r="TA465" i="1"/>
  <c r="SU117" i="1"/>
  <c r="TA91" i="1"/>
  <c r="SU47" i="1"/>
  <c r="TA49" i="1"/>
  <c r="TA86" i="1"/>
  <c r="SI58" i="1"/>
  <c r="TG58" i="1" s="1"/>
  <c r="SU46" i="1"/>
  <c r="SU121" i="1"/>
  <c r="SI240" i="1"/>
  <c r="TG240" i="1" s="1"/>
  <c r="TA391" i="1"/>
  <c r="SI447" i="1"/>
  <c r="TG447" i="1" s="1"/>
  <c r="SI71" i="1"/>
  <c r="TG71" i="1" s="1"/>
  <c r="SI84" i="1"/>
  <c r="TG84" i="1" s="1"/>
  <c r="TA33" i="1"/>
  <c r="TA89" i="1"/>
  <c r="TA47" i="1"/>
  <c r="SI86" i="1"/>
  <c r="TG86" i="1" s="1"/>
  <c r="TA46" i="1"/>
  <c r="TA121" i="1"/>
  <c r="TA250" i="1"/>
  <c r="SI391" i="1"/>
  <c r="TG391" i="1" s="1"/>
  <c r="TA447" i="1"/>
  <c r="SU71" i="1"/>
  <c r="SU55" i="1"/>
  <c r="SI89" i="1"/>
  <c r="TG89" i="1" s="1"/>
  <c r="SI47" i="1"/>
  <c r="TG47" i="1" s="1"/>
  <c r="SI88" i="1"/>
  <c r="TG88" i="1" s="1"/>
  <c r="SI64" i="1"/>
  <c r="TG64" i="1" s="1"/>
  <c r="SU34" i="1"/>
  <c r="SI250" i="1"/>
  <c r="TG250" i="1" s="1"/>
  <c r="SU450" i="1"/>
  <c r="TA55" i="1"/>
  <c r="SU316" i="1"/>
  <c r="SU89" i="1"/>
  <c r="SU88" i="1"/>
  <c r="SU64" i="1"/>
  <c r="SU62" i="1"/>
  <c r="SI55" i="1"/>
  <c r="TG55" i="1" s="1"/>
  <c r="TA316" i="1"/>
  <c r="SI57" i="1"/>
  <c r="TG57" i="1" s="1"/>
  <c r="SU83" i="1"/>
  <c r="TA88" i="1"/>
  <c r="TA64" i="1"/>
  <c r="TA62" i="1"/>
  <c r="SU82" i="1"/>
  <c r="TA87" i="1"/>
  <c r="SU53" i="1"/>
  <c r="SI34" i="1"/>
  <c r="TG34" i="1" s="1"/>
  <c r="SU324" i="1"/>
  <c r="SI450" i="1"/>
  <c r="TG450" i="1" s="1"/>
  <c r="TA63" i="1"/>
  <c r="SU68" i="1"/>
  <c r="SI316" i="1"/>
  <c r="TG316" i="1" s="1"/>
  <c r="SU45" i="1"/>
  <c r="SI54" i="1"/>
  <c r="TG54" i="1" s="1"/>
  <c r="SU57" i="1"/>
  <c r="TA83" i="1"/>
  <c r="SI62" i="1"/>
  <c r="TG62" i="1" s="1"/>
  <c r="SI38" i="1"/>
  <c r="TG38" i="1" s="1"/>
  <c r="SI87" i="1"/>
  <c r="TG87" i="1" s="1"/>
  <c r="TA53" i="1"/>
  <c r="SU154" i="1"/>
  <c r="TA324" i="1"/>
  <c r="SI63" i="1"/>
  <c r="TG63" i="1" s="1"/>
  <c r="TA68" i="1"/>
  <c r="SI465" i="1"/>
  <c r="TG465" i="1" s="1"/>
  <c r="TA117" i="1"/>
  <c r="SI91" i="1"/>
  <c r="TG91" i="1" s="1"/>
  <c r="TA45" i="1"/>
  <c r="SU54" i="1"/>
  <c r="SI49" i="1"/>
  <c r="TG49" i="1" s="1"/>
  <c r="TA57" i="1"/>
  <c r="SI83" i="1"/>
  <c r="TG83" i="1" s="1"/>
  <c r="TA58" i="1"/>
  <c r="SU38" i="1"/>
  <c r="QT248" i="1"/>
  <c r="QZ248" i="1"/>
  <c r="QT241" i="1"/>
  <c r="QZ241" i="1"/>
  <c r="RB180" i="1"/>
  <c r="QV180" i="1"/>
  <c r="RB99" i="1"/>
  <c r="QV99" i="1"/>
  <c r="QT33" i="1"/>
  <c r="QZ33" i="1"/>
  <c r="RE45" i="1"/>
  <c r="QY45" i="1"/>
  <c r="SV284" i="1"/>
  <c r="TB284" i="1"/>
  <c r="SJ284" i="1"/>
  <c r="TH284" i="1" s="1"/>
  <c r="SV196" i="1"/>
  <c r="TB196" i="1"/>
  <c r="SJ196" i="1"/>
  <c r="TH196" i="1" s="1"/>
  <c r="SJ93" i="1"/>
  <c r="TH93" i="1" s="1"/>
  <c r="SV93" i="1"/>
  <c r="TB93" i="1"/>
  <c r="SZ60" i="1"/>
  <c r="HC11" i="1"/>
  <c r="SK55" i="1"/>
  <c r="TI55" i="1" s="1"/>
  <c r="PP33" i="1"/>
  <c r="QY257" i="1"/>
  <c r="RE257" i="1"/>
  <c r="QY66" i="1"/>
  <c r="RE66" i="1"/>
  <c r="SX463" i="1"/>
  <c r="TD368" i="1"/>
  <c r="TD295" i="1"/>
  <c r="TD242" i="1"/>
  <c r="SL178" i="1"/>
  <c r="TJ178" i="1" s="1"/>
  <c r="SX101" i="1"/>
  <c r="SX43" i="1"/>
  <c r="QU280" i="1"/>
  <c r="RA280" i="1"/>
  <c r="QX265" i="1"/>
  <c r="RD265" i="1"/>
  <c r="QX111" i="1"/>
  <c r="RD111" i="1"/>
  <c r="QU38" i="1"/>
  <c r="RA38" i="1"/>
  <c r="QU73" i="1"/>
  <c r="RA73" i="1"/>
  <c r="SZ47" i="1"/>
  <c r="TA82" i="1"/>
  <c r="QY44" i="1"/>
  <c r="SL61" i="1"/>
  <c r="TJ61" i="1" s="1"/>
  <c r="HC47" i="1"/>
  <c r="SL65" i="1"/>
  <c r="TJ65" i="1" s="1"/>
  <c r="PO52" i="1"/>
  <c r="RB61" i="1"/>
  <c r="QV61" i="1"/>
  <c r="QZ89" i="1"/>
  <c r="QT89" i="1"/>
  <c r="SX74" i="1"/>
  <c r="TD104" i="1"/>
  <c r="SH67" i="1"/>
  <c r="TF67" i="1" s="1"/>
  <c r="SU80" i="1"/>
  <c r="TC61" i="1"/>
  <c r="QV23" i="1"/>
  <c r="RB23" i="1"/>
  <c r="SJ382" i="1"/>
  <c r="TH382" i="1" s="1"/>
  <c r="SV382" i="1"/>
  <c r="TB382" i="1"/>
  <c r="TB293" i="1"/>
  <c r="SJ293" i="1"/>
  <c r="TH293" i="1" s="1"/>
  <c r="SV293" i="1"/>
  <c r="SU231" i="1"/>
  <c r="TA231" i="1"/>
  <c r="SI231" i="1"/>
  <c r="TG231" i="1" s="1"/>
  <c r="SL48" i="1"/>
  <c r="TJ48" i="1" s="1"/>
  <c r="QY278" i="1"/>
  <c r="RE278" i="1"/>
  <c r="QY175" i="1"/>
  <c r="RE175" i="1"/>
  <c r="QY109" i="1"/>
  <c r="RE109" i="1"/>
  <c r="TD404" i="1"/>
  <c r="PQ422" i="1"/>
  <c r="PN23" i="1"/>
  <c r="QU26" i="1"/>
  <c r="RA26" i="1"/>
  <c r="QU29" i="1"/>
  <c r="RA29" i="1"/>
  <c r="QU47" i="1"/>
  <c r="QU88" i="1"/>
  <c r="RA63" i="1"/>
  <c r="RA47" i="1"/>
  <c r="QU32" i="1"/>
  <c r="RA32" i="1"/>
  <c r="QT381" i="1"/>
  <c r="QZ381" i="1"/>
  <c r="QZ278" i="1"/>
  <c r="QT278" i="1"/>
  <c r="RB248" i="1"/>
  <c r="QV248" i="1"/>
  <c r="RC180" i="1"/>
  <c r="QW180" i="1"/>
  <c r="QW99" i="1"/>
  <c r="RC99" i="1"/>
  <c r="RB33" i="1"/>
  <c r="QV33" i="1"/>
  <c r="SW36" i="1"/>
  <c r="TC36" i="1"/>
  <c r="SK36" i="1"/>
  <c r="TI36" i="1" s="1"/>
  <c r="QV48" i="1"/>
  <c r="RB48" i="1"/>
  <c r="SU246" i="1"/>
  <c r="TA246" i="1"/>
  <c r="SI246" i="1"/>
  <c r="TG246" i="1" s="1"/>
  <c r="SJ202" i="1"/>
  <c r="TH202" i="1" s="1"/>
  <c r="TA93" i="1"/>
  <c r="SI93" i="1"/>
  <c r="TG93" i="1" s="1"/>
  <c r="SU93" i="1"/>
  <c r="SH60" i="1"/>
  <c r="TF60" i="1" s="1"/>
  <c r="QU28" i="1"/>
  <c r="RA28" i="1"/>
  <c r="TC55" i="1"/>
  <c r="RE424" i="1"/>
  <c r="QY424" i="1"/>
  <c r="QY246" i="1"/>
  <c r="RE246" i="1"/>
  <c r="QY202" i="1"/>
  <c r="RE202" i="1"/>
  <c r="QY59" i="1"/>
  <c r="RE59" i="1"/>
  <c r="SL463" i="1"/>
  <c r="TJ463" i="1" s="1"/>
  <c r="SX368" i="1"/>
  <c r="TD287" i="1"/>
  <c r="SL242" i="1"/>
  <c r="TJ242" i="1" s="1"/>
  <c r="TD178" i="1"/>
  <c r="SL72" i="1"/>
  <c r="TJ72" i="1" s="1"/>
  <c r="SW45" i="1"/>
  <c r="QU52" i="1"/>
  <c r="SW65" i="1"/>
  <c r="PP86" i="1"/>
  <c r="PQ48" i="1"/>
  <c r="TD61" i="1"/>
  <c r="TD65" i="1"/>
  <c r="SI59" i="1"/>
  <c r="TG59" i="1" s="1"/>
  <c r="RC61" i="1"/>
  <c r="QW61" i="1"/>
  <c r="SL77" i="1"/>
  <c r="TJ77" i="1" s="1"/>
  <c r="SX104" i="1"/>
  <c r="QZ70" i="1"/>
  <c r="QT70" i="1"/>
  <c r="SI80" i="1"/>
  <c r="TG80" i="1" s="1"/>
  <c r="PR65" i="1"/>
  <c r="PN14" i="1"/>
  <c r="HB15" i="1"/>
  <c r="RB379" i="1"/>
  <c r="QV379" i="1"/>
  <c r="QZ343" i="1"/>
  <c r="QT343" i="1"/>
  <c r="QV323" i="1"/>
  <c r="RB323" i="1"/>
  <c r="QW240" i="1"/>
  <c r="RC240" i="1"/>
  <c r="QV194" i="1"/>
  <c r="RB194" i="1"/>
  <c r="QW162" i="1"/>
  <c r="RC162" i="1"/>
  <c r="QZ83" i="1"/>
  <c r="QT83" i="1"/>
  <c r="QB502" i="1"/>
  <c r="QB504" i="1"/>
  <c r="QB503" i="1"/>
  <c r="QB500" i="1"/>
  <c r="QB499" i="1"/>
  <c r="QL485" i="1"/>
  <c r="QL488" i="1"/>
  <c r="QL483" i="1"/>
  <c r="QL481" i="1"/>
  <c r="QL478" i="1"/>
  <c r="QL457" i="1"/>
  <c r="QL455" i="1"/>
  <c r="QL445" i="1"/>
  <c r="QL447" i="1"/>
  <c r="QL441" i="1"/>
  <c r="QL439" i="1"/>
  <c r="QL420" i="1"/>
  <c r="QL415" i="1"/>
  <c r="QL412" i="1"/>
  <c r="QL409" i="1"/>
  <c r="QL397" i="1"/>
  <c r="QL396" i="1"/>
  <c r="QL384" i="1"/>
  <c r="QL391" i="1"/>
  <c r="QL363" i="1"/>
  <c r="QL372" i="1"/>
  <c r="QL367" i="1"/>
  <c r="QL359" i="1"/>
  <c r="QL348" i="1"/>
  <c r="QL340" i="1"/>
  <c r="QL342" i="1"/>
  <c r="QL347" i="1"/>
  <c r="QL343" i="1"/>
  <c r="QL328" i="1"/>
  <c r="QL335" i="1"/>
  <c r="QL332" i="1"/>
  <c r="QL312" i="1"/>
  <c r="QL304" i="1"/>
  <c r="QL296" i="1"/>
  <c r="QL293" i="1"/>
  <c r="QL297" i="1"/>
  <c r="QL282" i="1"/>
  <c r="QL281" i="1"/>
  <c r="QL273" i="1"/>
  <c r="QL256" i="1"/>
  <c r="QL251" i="1"/>
  <c r="QL250" i="1"/>
  <c r="QL255" i="1"/>
  <c r="QL268" i="1"/>
  <c r="QL254" i="1"/>
  <c r="QL246" i="1"/>
  <c r="QL230" i="1"/>
  <c r="QL235" i="1"/>
  <c r="QL215" i="1"/>
  <c r="QL229" i="1"/>
  <c r="QL226" i="1"/>
  <c r="QL220" i="1"/>
  <c r="QL233" i="1"/>
  <c r="QL182" i="1"/>
  <c r="QL195" i="1"/>
  <c r="QL184" i="1"/>
  <c r="QL206" i="1"/>
  <c r="QL183" i="1"/>
  <c r="QL196" i="1"/>
  <c r="QL166" i="1"/>
  <c r="QL176" i="1"/>
  <c r="QL168" i="1"/>
  <c r="QL162" i="1"/>
  <c r="QL159" i="1"/>
  <c r="QL151" i="1"/>
  <c r="QL136" i="1"/>
  <c r="QL128" i="1"/>
  <c r="QL141" i="1"/>
  <c r="QL122" i="1"/>
  <c r="QL149" i="1"/>
  <c r="QL96" i="1"/>
  <c r="QL90" i="1"/>
  <c r="QL116" i="1"/>
  <c r="QL113" i="1"/>
  <c r="QL105" i="1"/>
  <c r="QL97" i="1"/>
  <c r="QL118" i="1"/>
  <c r="QL110" i="1"/>
  <c r="QL61" i="1"/>
  <c r="QL66" i="1"/>
  <c r="QL79" i="1"/>
  <c r="QL73" i="1"/>
  <c r="QL86" i="1"/>
  <c r="QL67" i="1"/>
  <c r="QL33" i="1"/>
  <c r="QL51" i="1"/>
  <c r="QL35" i="1"/>
  <c r="QL59" i="1"/>
  <c r="QL44" i="1"/>
  <c r="QL16" i="1"/>
  <c r="QL30" i="1"/>
  <c r="QL29" i="1"/>
  <c r="QL23" i="1"/>
  <c r="QL28" i="1"/>
  <c r="QL9" i="1"/>
  <c r="QB501" i="1"/>
  <c r="QU53" i="1"/>
  <c r="RA53" i="1"/>
  <c r="QW23" i="1"/>
  <c r="RC23" i="1"/>
  <c r="SZ366" i="1"/>
  <c r="SH366" i="1"/>
  <c r="TF366" i="1" s="1"/>
  <c r="ST366" i="1"/>
  <c r="SU295" i="1"/>
  <c r="TA295" i="1"/>
  <c r="SI295" i="1"/>
  <c r="TG295" i="1" s="1"/>
  <c r="SV231" i="1"/>
  <c r="TB231" i="1"/>
  <c r="SJ231" i="1"/>
  <c r="TH231" i="1" s="1"/>
  <c r="SV48" i="1"/>
  <c r="QX27" i="1"/>
  <c r="RD27" i="1"/>
  <c r="PP52" i="1"/>
  <c r="RE368" i="1"/>
  <c r="QY368" i="1"/>
  <c r="TD14" i="1"/>
  <c r="SL14" i="1"/>
  <c r="TJ14" i="1" s="1"/>
  <c r="SX14" i="1"/>
  <c r="SL66" i="1"/>
  <c r="TJ66" i="1" s="1"/>
  <c r="SL84" i="1"/>
  <c r="TJ84" i="1" s="1"/>
  <c r="SL139" i="1"/>
  <c r="TJ139" i="1" s="1"/>
  <c r="TD190" i="1"/>
  <c r="SX272" i="1"/>
  <c r="SL308" i="1"/>
  <c r="TJ308" i="1" s="1"/>
  <c r="TD422" i="1"/>
  <c r="TD82" i="1"/>
  <c r="SL173" i="1"/>
  <c r="TJ173" i="1" s="1"/>
  <c r="SL198" i="1"/>
  <c r="TJ198" i="1" s="1"/>
  <c r="SL258" i="1"/>
  <c r="TJ258" i="1" s="1"/>
  <c r="SX345" i="1"/>
  <c r="SL425" i="1"/>
  <c r="TJ425" i="1" s="1"/>
  <c r="SL110" i="1"/>
  <c r="TJ110" i="1" s="1"/>
  <c r="TD64" i="1"/>
  <c r="SX179" i="1"/>
  <c r="SL207" i="1"/>
  <c r="TJ207" i="1" s="1"/>
  <c r="SX279" i="1"/>
  <c r="SX355" i="1"/>
  <c r="TD435" i="1"/>
  <c r="SX102" i="1"/>
  <c r="SX84" i="1"/>
  <c r="SL165" i="1"/>
  <c r="TJ165" i="1" s="1"/>
  <c r="SL190" i="1"/>
  <c r="TJ190" i="1" s="1"/>
  <c r="TD272" i="1"/>
  <c r="SL356" i="1"/>
  <c r="TJ356" i="1" s="1"/>
  <c r="SL422" i="1"/>
  <c r="TJ422" i="1" s="1"/>
  <c r="TD31" i="1"/>
  <c r="SL56" i="1"/>
  <c r="TJ56" i="1" s="1"/>
  <c r="SL82" i="1"/>
  <c r="TJ82" i="1" s="1"/>
  <c r="SX173" i="1"/>
  <c r="SL226" i="1"/>
  <c r="TJ226" i="1" s="1"/>
  <c r="SX258" i="1"/>
  <c r="TD345" i="1"/>
  <c r="SL459" i="1"/>
  <c r="TJ459" i="1" s="1"/>
  <c r="SX35" i="1"/>
  <c r="SL64" i="1"/>
  <c r="TJ64" i="1" s="1"/>
  <c r="SL179" i="1"/>
  <c r="TJ179" i="1" s="1"/>
  <c r="SL234" i="1"/>
  <c r="TJ234" i="1" s="1"/>
  <c r="TD279" i="1"/>
  <c r="TD355" i="1"/>
  <c r="SX457" i="1"/>
  <c r="TD48" i="1"/>
  <c r="TD102" i="1"/>
  <c r="TD84" i="1"/>
  <c r="SX165" i="1"/>
  <c r="SL218" i="1"/>
  <c r="TJ218" i="1" s="1"/>
  <c r="SL272" i="1"/>
  <c r="TJ272" i="1" s="1"/>
  <c r="SX356" i="1"/>
  <c r="TD454" i="1"/>
  <c r="SL31" i="1"/>
  <c r="TJ31" i="1" s="1"/>
  <c r="SX56" i="1"/>
  <c r="SX59" i="1"/>
  <c r="SL106" i="1"/>
  <c r="TJ106" i="1" s="1"/>
  <c r="TD173" i="1"/>
  <c r="SX226" i="1"/>
  <c r="SX294" i="1"/>
  <c r="SL345" i="1"/>
  <c r="TJ345" i="1" s="1"/>
  <c r="SX459" i="1"/>
  <c r="TD35" i="1"/>
  <c r="SX93" i="1"/>
  <c r="TD179" i="1"/>
  <c r="SX234" i="1"/>
  <c r="SL307" i="1"/>
  <c r="TJ307" i="1" s="1"/>
  <c r="SL355" i="1"/>
  <c r="TJ355" i="1" s="1"/>
  <c r="TD457" i="1"/>
  <c r="SL102" i="1"/>
  <c r="TJ102" i="1" s="1"/>
  <c r="SX69" i="1"/>
  <c r="SL95" i="1"/>
  <c r="TJ95" i="1" s="1"/>
  <c r="TD165" i="1"/>
  <c r="SX218" i="1"/>
  <c r="SL301" i="1"/>
  <c r="TJ301" i="1" s="1"/>
  <c r="TD356" i="1"/>
  <c r="SL454" i="1"/>
  <c r="TJ454" i="1" s="1"/>
  <c r="SX31" i="1"/>
  <c r="TD56" i="1"/>
  <c r="TD59" i="1"/>
  <c r="SX106" i="1"/>
  <c r="TD164" i="1"/>
  <c r="TD226" i="1"/>
  <c r="TD294" i="1"/>
  <c r="SX391" i="1"/>
  <c r="TD459" i="1"/>
  <c r="SL35" i="1"/>
  <c r="TJ35" i="1" s="1"/>
  <c r="TD93" i="1"/>
  <c r="TD172" i="1"/>
  <c r="TD234" i="1"/>
  <c r="SX307" i="1"/>
  <c r="SX404" i="1"/>
  <c r="SL457" i="1"/>
  <c r="TJ457" i="1" s="1"/>
  <c r="SX54" i="1"/>
  <c r="SX78" i="1"/>
  <c r="TD177" i="1"/>
  <c r="SX245" i="1"/>
  <c r="TD293" i="1"/>
  <c r="SL380" i="1"/>
  <c r="TJ380" i="1" s="1"/>
  <c r="TD69" i="1"/>
  <c r="SX95" i="1"/>
  <c r="TD156" i="1"/>
  <c r="TD218" i="1"/>
  <c r="SX301" i="1"/>
  <c r="SX390" i="1"/>
  <c r="SX454" i="1"/>
  <c r="SL59" i="1"/>
  <c r="TJ59" i="1" s="1"/>
  <c r="TD47" i="1"/>
  <c r="TD106" i="1"/>
  <c r="SL164" i="1"/>
  <c r="TJ164" i="1" s="1"/>
  <c r="SL259" i="1"/>
  <c r="TJ259" i="1" s="1"/>
  <c r="SL294" i="1"/>
  <c r="TJ294" i="1" s="1"/>
  <c r="TD391" i="1"/>
  <c r="TD108" i="1"/>
  <c r="SL60" i="1"/>
  <c r="TJ60" i="1" s="1"/>
  <c r="TD95" i="1"/>
  <c r="SL156" i="1"/>
  <c r="TJ156" i="1" s="1"/>
  <c r="SX253" i="1"/>
  <c r="TD301" i="1"/>
  <c r="TD390" i="1"/>
  <c r="SL47" i="1"/>
  <c r="TJ47" i="1" s="1"/>
  <c r="SX121" i="1"/>
  <c r="SX164" i="1"/>
  <c r="SX259" i="1"/>
  <c r="SX318" i="1"/>
  <c r="SL391" i="1"/>
  <c r="TJ391" i="1" s="1"/>
  <c r="SL108" i="1"/>
  <c r="TJ108" i="1" s="1"/>
  <c r="SL55" i="1"/>
  <c r="TJ55" i="1" s="1"/>
  <c r="SX129" i="1"/>
  <c r="SX172" i="1"/>
  <c r="SX269" i="1"/>
  <c r="TD309" i="1"/>
  <c r="SL404" i="1"/>
  <c r="TJ404" i="1" s="1"/>
  <c r="SL33" i="1"/>
  <c r="TJ33" i="1" s="1"/>
  <c r="SX72" i="1"/>
  <c r="TD115" i="1"/>
  <c r="SX66" i="1"/>
  <c r="SX60" i="1"/>
  <c r="SX139" i="1"/>
  <c r="SX156" i="1"/>
  <c r="TD253" i="1"/>
  <c r="SX308" i="1"/>
  <c r="SL390" i="1"/>
  <c r="TJ390" i="1" s="1"/>
  <c r="SX47" i="1"/>
  <c r="TD121" i="1"/>
  <c r="SX198" i="1"/>
  <c r="TD259" i="1"/>
  <c r="TD318" i="1"/>
  <c r="SX425" i="1"/>
  <c r="SX108" i="1"/>
  <c r="SX110" i="1"/>
  <c r="SX55" i="1"/>
  <c r="TD129" i="1"/>
  <c r="SX207" i="1"/>
  <c r="TD269" i="1"/>
  <c r="SL309" i="1"/>
  <c r="TJ309" i="1" s="1"/>
  <c r="SL435" i="1"/>
  <c r="TJ435" i="1" s="1"/>
  <c r="SL115" i="1"/>
  <c r="TJ115" i="1" s="1"/>
  <c r="TD66" i="1"/>
  <c r="TD60" i="1"/>
  <c r="TD139" i="1"/>
  <c r="SX190" i="1"/>
  <c r="SL253" i="1"/>
  <c r="TJ253" i="1" s="1"/>
  <c r="TD308" i="1"/>
  <c r="SX422" i="1"/>
  <c r="SX82" i="1"/>
  <c r="SL121" i="1"/>
  <c r="TJ121" i="1" s="1"/>
  <c r="TD198" i="1"/>
  <c r="TD258" i="1"/>
  <c r="SL318" i="1"/>
  <c r="TJ318" i="1" s="1"/>
  <c r="TD425" i="1"/>
  <c r="TD110" i="1"/>
  <c r="SX64" i="1"/>
  <c r="SL129" i="1"/>
  <c r="TJ129" i="1" s="1"/>
  <c r="TD207" i="1"/>
  <c r="SL279" i="1"/>
  <c r="TJ279" i="1" s="1"/>
  <c r="SX309" i="1"/>
  <c r="SX435" i="1"/>
  <c r="QW381" i="1"/>
  <c r="RC381" i="1"/>
  <c r="QZ309" i="1"/>
  <c r="QT309" i="1"/>
  <c r="QV278" i="1"/>
  <c r="RB278" i="1"/>
  <c r="RC248" i="1"/>
  <c r="QW248" i="1"/>
  <c r="QV173" i="1"/>
  <c r="RB173" i="1"/>
  <c r="QW33" i="1"/>
  <c r="RC33" i="1"/>
  <c r="QW48" i="1"/>
  <c r="RC48" i="1"/>
  <c r="SV246" i="1"/>
  <c r="TB246" i="1"/>
  <c r="SJ246" i="1"/>
  <c r="TH246" i="1" s="1"/>
  <c r="TB202" i="1"/>
  <c r="SI85" i="1"/>
  <c r="TG85" i="1" s="1"/>
  <c r="SU85" i="1"/>
  <c r="TA85" i="1"/>
  <c r="ST60" i="1"/>
  <c r="SW55" i="1"/>
  <c r="PN48" i="1"/>
  <c r="QY187" i="1"/>
  <c r="RE187" i="1"/>
  <c r="HB14" i="1"/>
  <c r="PN30" i="1"/>
  <c r="TD437" i="1"/>
  <c r="SL368" i="1"/>
  <c r="TJ368" i="1" s="1"/>
  <c r="SX287" i="1"/>
  <c r="SX180" i="1"/>
  <c r="SX178" i="1"/>
  <c r="TD72" i="1"/>
  <c r="TC45" i="1"/>
  <c r="QU326" i="1"/>
  <c r="RA326" i="1"/>
  <c r="QU250" i="1"/>
  <c r="RA250" i="1"/>
  <c r="RA57" i="1"/>
  <c r="QU57" i="1"/>
  <c r="QX306" i="1"/>
  <c r="RD306" i="1"/>
  <c r="RD215" i="1"/>
  <c r="QX215" i="1"/>
  <c r="SW34" i="1"/>
  <c r="PP42" i="1"/>
  <c r="SU66" i="1"/>
  <c r="ST85" i="1"/>
  <c r="TC43" i="1"/>
  <c r="RA52" i="1"/>
  <c r="SK65" i="1"/>
  <c r="TI65" i="1" s="1"/>
  <c r="QX35" i="1"/>
  <c r="SX61" i="1"/>
  <c r="SI42" i="1"/>
  <c r="TG42" i="1" s="1"/>
  <c r="SI50" i="1"/>
  <c r="TG50" i="1" s="1"/>
  <c r="SU59" i="1"/>
  <c r="QV74" i="1"/>
  <c r="RB74" i="1"/>
  <c r="PQ63" i="1"/>
  <c r="TD77" i="1"/>
  <c r="SV114" i="1"/>
  <c r="RA88" i="1"/>
  <c r="RB27" i="1"/>
  <c r="QV27" i="1"/>
  <c r="QZ415" i="1"/>
  <c r="QT415" i="1"/>
  <c r="QW379" i="1"/>
  <c r="RC379" i="1"/>
  <c r="QV343" i="1"/>
  <c r="RB343" i="1"/>
  <c r="QW316" i="1"/>
  <c r="RC316" i="1"/>
  <c r="QW194" i="1"/>
  <c r="RC194" i="1"/>
  <c r="QT162" i="1"/>
  <c r="QZ162" i="1"/>
  <c r="QT91" i="1"/>
  <c r="QZ91" i="1"/>
  <c r="QV83" i="1"/>
  <c r="RB83" i="1"/>
  <c r="PO58" i="1"/>
  <c r="SH222" i="1"/>
  <c r="TF222" i="1" s="1"/>
  <c r="SJ48" i="1"/>
  <c r="TH48" i="1" s="1"/>
  <c r="SL269" i="1"/>
  <c r="TJ269" i="1" s="1"/>
  <c r="HC381" i="1"/>
  <c r="RB381" i="1"/>
  <c r="QV381" i="1"/>
  <c r="QV309" i="1"/>
  <c r="RB309" i="1"/>
  <c r="QW278" i="1"/>
  <c r="RC278" i="1"/>
  <c r="QZ249" i="1"/>
  <c r="QT249" i="1"/>
  <c r="QW173" i="1"/>
  <c r="RC173" i="1"/>
  <c r="QX49" i="1"/>
  <c r="RD49" i="1"/>
  <c r="PR23" i="1"/>
  <c r="QT48" i="1"/>
  <c r="QZ48" i="1"/>
  <c r="SJ215" i="1"/>
  <c r="TH215" i="1" s="1"/>
  <c r="SV215" i="1"/>
  <c r="TB215" i="1"/>
  <c r="SV202" i="1"/>
  <c r="SJ66" i="1"/>
  <c r="TH66" i="1" s="1"/>
  <c r="SV66" i="1"/>
  <c r="TB66" i="1"/>
  <c r="QM493" i="1"/>
  <c r="QM490" i="1"/>
  <c r="QM486" i="1"/>
  <c r="QM463" i="1"/>
  <c r="QM454" i="1"/>
  <c r="QM450" i="1"/>
  <c r="QM443" i="1"/>
  <c r="QM440" i="1"/>
  <c r="QM434" i="1"/>
  <c r="QM438" i="1"/>
  <c r="QM425" i="1"/>
  <c r="QM430" i="1"/>
  <c r="QM417" i="1"/>
  <c r="QM408" i="1"/>
  <c r="QM405" i="1"/>
  <c r="QM404" i="1"/>
  <c r="QM398" i="1"/>
  <c r="QM382" i="1"/>
  <c r="QM366" i="1"/>
  <c r="QM362" i="1"/>
  <c r="QM341" i="1"/>
  <c r="QM346" i="1"/>
  <c r="QM357" i="1"/>
  <c r="QM355" i="1"/>
  <c r="QM325" i="1"/>
  <c r="QM314" i="1"/>
  <c r="QM307" i="1"/>
  <c r="QM319" i="1"/>
  <c r="QM321" i="1"/>
  <c r="QM299" i="1"/>
  <c r="QM298" i="1"/>
  <c r="QM292" i="1"/>
  <c r="QM284" i="1"/>
  <c r="QM283" i="1"/>
  <c r="QM275" i="1"/>
  <c r="QM272" i="1"/>
  <c r="QM261" i="1"/>
  <c r="QM253" i="1"/>
  <c r="QM263" i="1"/>
  <c r="QM243" i="1"/>
  <c r="QM212" i="1"/>
  <c r="QM218" i="1"/>
  <c r="QM239" i="1"/>
  <c r="QM207" i="1"/>
  <c r="QM179" i="1"/>
  <c r="QM192" i="1"/>
  <c r="QM197" i="1"/>
  <c r="QM208" i="1"/>
  <c r="QM191" i="1"/>
  <c r="QM193" i="1"/>
  <c r="QM160" i="1"/>
  <c r="QM173" i="1"/>
  <c r="QM167" i="1"/>
  <c r="QM164" i="1"/>
  <c r="QM156" i="1"/>
  <c r="QM177" i="1"/>
  <c r="QM142" i="1"/>
  <c r="QM126" i="1"/>
  <c r="QM139" i="1"/>
  <c r="QM131" i="1"/>
  <c r="QM120" i="1"/>
  <c r="QM133" i="1"/>
  <c r="QM146" i="1"/>
  <c r="QM132" i="1"/>
  <c r="QM145" i="1"/>
  <c r="QM93" i="1"/>
  <c r="QM111" i="1"/>
  <c r="QM103" i="1"/>
  <c r="QM108" i="1"/>
  <c r="QM82" i="1"/>
  <c r="QM78" i="1"/>
  <c r="QM88" i="1"/>
  <c r="QM80" i="1"/>
  <c r="QM60" i="1"/>
  <c r="QM54" i="1"/>
  <c r="QM46" i="1"/>
  <c r="QM48" i="1"/>
  <c r="QM40" i="1"/>
  <c r="QM58" i="1"/>
  <c r="QM41" i="1"/>
  <c r="QM21" i="1"/>
  <c r="QM25" i="1"/>
  <c r="QM17" i="1"/>
  <c r="QM11" i="1"/>
  <c r="QM22" i="1"/>
  <c r="QU34" i="1"/>
  <c r="RA34" i="1"/>
  <c r="PP9" i="1"/>
  <c r="PP489" i="1"/>
  <c r="PP381" i="1"/>
  <c r="PP372" i="1"/>
  <c r="PP482" i="1"/>
  <c r="PP150" i="1"/>
  <c r="PP491" i="1"/>
  <c r="PP338" i="1"/>
  <c r="PP163" i="1"/>
  <c r="PP113" i="1"/>
  <c r="PP166" i="1"/>
  <c r="PP228" i="1"/>
  <c r="PP492" i="1"/>
  <c r="PP446" i="1"/>
  <c r="PP220" i="1"/>
  <c r="PP357" i="1"/>
  <c r="PP270" i="1"/>
  <c r="PP299" i="1"/>
  <c r="PP396" i="1"/>
  <c r="PP304" i="1"/>
  <c r="PP139" i="1"/>
  <c r="PP436" i="1"/>
  <c r="PP107" i="1"/>
  <c r="PP379" i="1"/>
  <c r="PP186" i="1"/>
  <c r="PP430" i="1"/>
  <c r="PP273" i="1"/>
  <c r="HB19" i="1"/>
  <c r="SJ55" i="1"/>
  <c r="TH55" i="1" s="1"/>
  <c r="RE421" i="1"/>
  <c r="QY421" i="1"/>
  <c r="QY214" i="1"/>
  <c r="RE214" i="1"/>
  <c r="RE154" i="1"/>
  <c r="QY154" i="1"/>
  <c r="SX437" i="1"/>
  <c r="SX319" i="1"/>
  <c r="SL287" i="1"/>
  <c r="TJ287" i="1" s="1"/>
  <c r="SL180" i="1"/>
  <c r="TJ180" i="1" s="1"/>
  <c r="SL137" i="1"/>
  <c r="TJ137" i="1" s="1"/>
  <c r="SX34" i="1"/>
  <c r="QU310" i="1"/>
  <c r="RA310" i="1"/>
  <c r="QU218" i="1"/>
  <c r="RA218" i="1"/>
  <c r="QU165" i="1"/>
  <c r="RA165" i="1"/>
  <c r="RD354" i="1"/>
  <c r="QX354" i="1"/>
  <c r="RD212" i="1"/>
  <c r="QX212" i="1"/>
  <c r="QX73" i="1"/>
  <c r="RD73" i="1"/>
  <c r="HB359" i="1"/>
  <c r="SK34" i="1"/>
  <c r="TI34" i="1" s="1"/>
  <c r="SI66" i="1"/>
  <c r="TG66" i="1" s="1"/>
  <c r="SH85" i="1"/>
  <c r="TF85" i="1" s="1"/>
  <c r="SW43" i="1"/>
  <c r="RD56" i="1"/>
  <c r="QX56" i="1"/>
  <c r="TC65" i="1"/>
  <c r="RD35" i="1"/>
  <c r="HC54" i="1"/>
  <c r="QY63" i="1"/>
  <c r="TA42" i="1"/>
  <c r="TA50" i="1"/>
  <c r="TA59" i="1"/>
  <c r="RC74" i="1"/>
  <c r="QW74" i="1"/>
  <c r="QT72" i="1"/>
  <c r="QZ72" i="1"/>
  <c r="SX77" i="1"/>
  <c r="TB114" i="1"/>
  <c r="QW70" i="1"/>
  <c r="RC70" i="1"/>
  <c r="QX107" i="1"/>
  <c r="RD107" i="1"/>
  <c r="PO11" i="1"/>
  <c r="PP19" i="1"/>
  <c r="QT490" i="1"/>
  <c r="QZ490" i="1"/>
  <c r="QV415" i="1"/>
  <c r="RB415" i="1"/>
  <c r="QW356" i="1"/>
  <c r="RC356" i="1"/>
  <c r="QW343" i="1"/>
  <c r="RC343" i="1"/>
  <c r="QT316" i="1"/>
  <c r="QZ316" i="1"/>
  <c r="QZ258" i="1"/>
  <c r="QT258" i="1"/>
  <c r="QV162" i="1"/>
  <c r="RB162" i="1"/>
  <c r="RB91" i="1"/>
  <c r="QV91" i="1"/>
  <c r="QW83" i="1"/>
  <c r="RC83" i="1"/>
  <c r="TB108" i="1"/>
  <c r="SJ134" i="1"/>
  <c r="TH134" i="1" s="1"/>
  <c r="SV134" i="1"/>
  <c r="TB134" i="1"/>
  <c r="TB48" i="1"/>
  <c r="PN63" i="1"/>
  <c r="RE243" i="1"/>
  <c r="QY243" i="1"/>
  <c r="SL172" i="1"/>
  <c r="TJ172" i="1" s="1"/>
  <c r="PS203" i="1"/>
  <c r="RC29" i="1"/>
  <c r="SV42" i="1"/>
  <c r="RD277" i="1"/>
  <c r="QX277" i="1"/>
  <c r="RD232" i="1"/>
  <c r="QX232" i="1"/>
  <c r="QX171" i="1"/>
  <c r="RD171" i="1"/>
  <c r="PO49" i="1"/>
  <c r="HB48" i="1"/>
  <c r="PN51" i="1"/>
  <c r="PP74" i="1"/>
  <c r="QY41" i="1"/>
  <c r="RE41" i="1"/>
  <c r="QX80" i="1"/>
  <c r="RD80" i="1"/>
  <c r="QU68" i="1"/>
  <c r="RA68" i="1"/>
  <c r="HC36" i="1"/>
  <c r="RB115" i="1"/>
  <c r="QV115" i="1"/>
  <c r="PN78" i="1"/>
  <c r="PP67" i="1"/>
  <c r="SS493" i="1"/>
  <c r="SS490" i="1"/>
  <c r="SS486" i="1"/>
  <c r="SS463" i="1"/>
  <c r="SS454" i="1"/>
  <c r="SS450" i="1"/>
  <c r="SS443" i="1"/>
  <c r="SS440" i="1"/>
  <c r="SS434" i="1"/>
  <c r="SS438" i="1"/>
  <c r="SS430" i="1"/>
  <c r="SS425" i="1"/>
  <c r="SS417" i="1"/>
  <c r="SS408" i="1"/>
  <c r="SS404" i="1"/>
  <c r="SS398" i="1"/>
  <c r="SS405" i="1"/>
  <c r="SS382" i="1"/>
  <c r="SS362" i="1"/>
  <c r="SS366" i="1"/>
  <c r="SS357" i="1"/>
  <c r="SS341" i="1"/>
  <c r="SS346" i="1"/>
  <c r="SS355" i="1"/>
  <c r="SS325" i="1"/>
  <c r="SS314" i="1"/>
  <c r="SS307" i="1"/>
  <c r="SS319" i="1"/>
  <c r="SS321" i="1"/>
  <c r="SS298" i="1"/>
  <c r="SS292" i="1"/>
  <c r="SS299" i="1"/>
  <c r="SS284" i="1"/>
  <c r="SS283" i="1"/>
  <c r="SS275" i="1"/>
  <c r="SS272" i="1"/>
  <c r="SS261" i="1"/>
  <c r="SS263" i="1"/>
  <c r="SS253" i="1"/>
  <c r="SS212" i="1"/>
  <c r="SS218" i="1"/>
  <c r="SS239" i="1"/>
  <c r="SS243" i="1"/>
  <c r="SS192" i="1"/>
  <c r="SS197" i="1"/>
  <c r="SS208" i="1"/>
  <c r="SS191" i="1"/>
  <c r="SS193" i="1"/>
  <c r="SS207" i="1"/>
  <c r="SS160" i="1"/>
  <c r="SS173" i="1"/>
  <c r="SS167" i="1"/>
  <c r="SS179" i="1"/>
  <c r="SS164" i="1"/>
  <c r="SS156" i="1"/>
  <c r="SS177" i="1"/>
  <c r="SS139" i="1"/>
  <c r="SS131" i="1"/>
  <c r="SS120" i="1"/>
  <c r="SS133" i="1"/>
  <c r="SS146" i="1"/>
  <c r="SS132" i="1"/>
  <c r="SS145" i="1"/>
  <c r="SS142" i="1"/>
  <c r="SS126" i="1"/>
  <c r="SS93" i="1"/>
  <c r="SS111" i="1"/>
  <c r="SS103" i="1"/>
  <c r="SS108" i="1"/>
  <c r="SS82" i="1"/>
  <c r="SS58" i="1"/>
  <c r="SS60" i="1"/>
  <c r="SS78" i="1"/>
  <c r="SS88" i="1"/>
  <c r="SS80" i="1"/>
  <c r="SS48" i="1"/>
  <c r="SS40" i="1"/>
  <c r="SS41" i="1"/>
  <c r="SS54" i="1"/>
  <c r="SS46" i="1"/>
  <c r="SS21" i="1"/>
  <c r="SS25" i="1"/>
  <c r="SS22" i="1"/>
  <c r="SS17" i="1"/>
  <c r="SS11" i="1"/>
  <c r="RB29" i="1"/>
  <c r="QV29" i="1"/>
  <c r="PP22" i="1"/>
  <c r="PR22" i="1"/>
  <c r="PQ28" i="1"/>
  <c r="SD503" i="1"/>
  <c r="SD501" i="1"/>
  <c r="SD504" i="1"/>
  <c r="SD499" i="1"/>
  <c r="SD502" i="1"/>
  <c r="SD500" i="1"/>
  <c r="SJ9" i="1"/>
  <c r="SV9" i="1"/>
  <c r="TB9" i="1"/>
  <c r="QT277" i="1"/>
  <c r="QZ277" i="1"/>
  <c r="RC168" i="1"/>
  <c r="QW168" i="1"/>
  <c r="QT130" i="1"/>
  <c r="QZ130" i="1"/>
  <c r="QW84" i="1"/>
  <c r="RC84" i="1"/>
  <c r="QW47" i="1"/>
  <c r="RC47" i="1"/>
  <c r="QV28" i="1"/>
  <c r="RB28" i="1"/>
  <c r="HB25" i="1"/>
  <c r="PN52" i="1"/>
  <c r="SV357" i="1"/>
  <c r="SU323" i="1"/>
  <c r="TA323" i="1"/>
  <c r="SI323" i="1"/>
  <c r="TG323" i="1" s="1"/>
  <c r="TA195" i="1"/>
  <c r="SI195" i="1"/>
  <c r="TG195" i="1" s="1"/>
  <c r="SU195" i="1"/>
  <c r="ST159" i="1"/>
  <c r="SZ159" i="1"/>
  <c r="SH159" i="1"/>
  <c r="TF159" i="1" s="1"/>
  <c r="SI107" i="1"/>
  <c r="TG107" i="1" s="1"/>
  <c r="SU107" i="1"/>
  <c r="TA107" i="1"/>
  <c r="SV44" i="1"/>
  <c r="TB44" i="1"/>
  <c r="SJ44" i="1"/>
  <c r="TH44" i="1" s="1"/>
  <c r="TB26" i="1"/>
  <c r="SJ26" i="1"/>
  <c r="TH26" i="1" s="1"/>
  <c r="SV26" i="1"/>
  <c r="QY441" i="1"/>
  <c r="RE441" i="1"/>
  <c r="QY82" i="1"/>
  <c r="RE82" i="1"/>
  <c r="PS38" i="1"/>
  <c r="RA205" i="1"/>
  <c r="QU205" i="1"/>
  <c r="QX60" i="1"/>
  <c r="RD60" i="1"/>
  <c r="PS35" i="1"/>
  <c r="SZ41" i="1"/>
  <c r="ST49" i="1"/>
  <c r="PQ58" i="1"/>
  <c r="PS81" i="1"/>
  <c r="RD48" i="1"/>
  <c r="QX48" i="1"/>
  <c r="PR80" i="1"/>
  <c r="HB41" i="1"/>
  <c r="RB64" i="1"/>
  <c r="QV64" i="1"/>
  <c r="SH86" i="1"/>
  <c r="TF86" i="1" s="1"/>
  <c r="PQ59" i="1"/>
  <c r="SJ72" i="1"/>
  <c r="TH72" i="1" s="1"/>
  <c r="QT87" i="1"/>
  <c r="QZ87" i="1"/>
  <c r="QW78" i="1"/>
  <c r="RC78" i="1"/>
  <c r="QX94" i="1"/>
  <c r="RD94" i="1"/>
  <c r="PN77" i="1"/>
  <c r="PN18" i="1"/>
  <c r="PS49" i="1"/>
  <c r="RB425" i="1"/>
  <c r="QV425" i="1"/>
  <c r="QT369" i="1"/>
  <c r="QZ369" i="1"/>
  <c r="QV268" i="1"/>
  <c r="RB268" i="1"/>
  <c r="QW178" i="1"/>
  <c r="RC178" i="1"/>
  <c r="HC30" i="1"/>
  <c r="TA363" i="1"/>
  <c r="SI363" i="1"/>
  <c r="TG363" i="1" s="1"/>
  <c r="SU363" i="1"/>
  <c r="SI308" i="1"/>
  <c r="TG308" i="1" s="1"/>
  <c r="SU308" i="1"/>
  <c r="TA308" i="1"/>
  <c r="SV256" i="1"/>
  <c r="SV224" i="1"/>
  <c r="SV205" i="1"/>
  <c r="TB205" i="1"/>
  <c r="SJ205" i="1"/>
  <c r="TH205" i="1" s="1"/>
  <c r="SU73" i="1"/>
  <c r="TA73" i="1"/>
  <c r="SI73" i="1"/>
  <c r="TG73" i="1" s="1"/>
  <c r="QX46" i="1"/>
  <c r="RD46" i="1"/>
  <c r="QY284" i="1"/>
  <c r="RE284" i="1"/>
  <c r="SZ9" i="1"/>
  <c r="QY50" i="1"/>
  <c r="RE50" i="1"/>
  <c r="PQ30" i="1"/>
  <c r="RA391" i="1"/>
  <c r="QU391" i="1"/>
  <c r="QU279" i="1"/>
  <c r="RA279" i="1"/>
  <c r="QU172" i="1"/>
  <c r="RA172" i="1"/>
  <c r="RD259" i="1"/>
  <c r="QX259" i="1"/>
  <c r="SH40" i="1"/>
  <c r="TF40" i="1" s="1"/>
  <c r="ST33" i="1"/>
  <c r="HB46" i="1"/>
  <c r="PR64" i="1"/>
  <c r="PQ86" i="1"/>
  <c r="TB85" i="1"/>
  <c r="SW46" i="1"/>
  <c r="PN84" i="1"/>
  <c r="HC59" i="1"/>
  <c r="SJ83" i="1"/>
  <c r="TH83" i="1" s="1"/>
  <c r="HC44" i="1"/>
  <c r="SV87" i="1"/>
  <c r="SJ95" i="1"/>
  <c r="TH95" i="1" s="1"/>
  <c r="SJ119" i="1"/>
  <c r="TH119" i="1" s="1"/>
  <c r="PR73" i="1"/>
  <c r="SV104" i="1"/>
  <c r="SH89" i="1"/>
  <c r="TF89" i="1" s="1"/>
  <c r="HC90" i="1"/>
  <c r="SJ27" i="1"/>
  <c r="TH27" i="1" s="1"/>
  <c r="SV27" i="1"/>
  <c r="TB27" i="1"/>
  <c r="PO10" i="1"/>
  <c r="QO503" i="1"/>
  <c r="QO504" i="1"/>
  <c r="QO499" i="1"/>
  <c r="QO502" i="1"/>
  <c r="QO500" i="1"/>
  <c r="QU15" i="1"/>
  <c r="QO501" i="1"/>
  <c r="QT344" i="1"/>
  <c r="QZ344" i="1"/>
  <c r="QT307" i="1"/>
  <c r="QZ307" i="1"/>
  <c r="QV250" i="1"/>
  <c r="RB250" i="1"/>
  <c r="QT197" i="1"/>
  <c r="QZ197" i="1"/>
  <c r="QW188" i="1"/>
  <c r="RC188" i="1"/>
  <c r="QV110" i="1"/>
  <c r="RB110" i="1"/>
  <c r="QV75" i="1"/>
  <c r="RB75" i="1"/>
  <c r="QI502" i="1"/>
  <c r="QI504" i="1"/>
  <c r="QI503" i="1"/>
  <c r="QI500" i="1"/>
  <c r="QI499" i="1"/>
  <c r="QI501" i="1"/>
  <c r="PO29" i="1"/>
  <c r="TB451" i="1"/>
  <c r="SH438" i="1"/>
  <c r="TF438" i="1" s="1"/>
  <c r="ST438" i="1"/>
  <c r="SZ438" i="1"/>
  <c r="SV262" i="1"/>
  <c r="SU179" i="1"/>
  <c r="SI179" i="1"/>
  <c r="TG179" i="1" s="1"/>
  <c r="TA179" i="1"/>
  <c r="SZ91" i="1"/>
  <c r="PN10" i="1"/>
  <c r="SW57" i="1"/>
  <c r="PQ24" i="1"/>
  <c r="SK42" i="1"/>
  <c r="TI42" i="1" s="1"/>
  <c r="RE255" i="1"/>
  <c r="QY255" i="1"/>
  <c r="QY101" i="1"/>
  <c r="RE101" i="1"/>
  <c r="HB26" i="1"/>
  <c r="RC32" i="1"/>
  <c r="QW32" i="1"/>
  <c r="PS50" i="1"/>
  <c r="SX424" i="1"/>
  <c r="TD320" i="1"/>
  <c r="SX262" i="1"/>
  <c r="TD182" i="1"/>
  <c r="SL131" i="1"/>
  <c r="TJ131" i="1" s="1"/>
  <c r="SL76" i="1"/>
  <c r="TJ76" i="1" s="1"/>
  <c r="PP30" i="1"/>
  <c r="SX49" i="1"/>
  <c r="QU424" i="1"/>
  <c r="RA424" i="1"/>
  <c r="RA121" i="1"/>
  <c r="QU121" i="1"/>
  <c r="RD457" i="1"/>
  <c r="QX457" i="1"/>
  <c r="QX338" i="1"/>
  <c r="RD338" i="1"/>
  <c r="RD79" i="1"/>
  <c r="QX79" i="1"/>
  <c r="RA24" i="1"/>
  <c r="QT54" i="1"/>
  <c r="QZ54" i="1"/>
  <c r="QV52" i="1"/>
  <c r="RB52" i="1"/>
  <c r="PS64" i="1"/>
  <c r="TD75" i="1"/>
  <c r="PQ67" i="1"/>
  <c r="SL79" i="1"/>
  <c r="TJ79" i="1" s="1"/>
  <c r="SW62" i="1"/>
  <c r="TB71" i="1"/>
  <c r="TC66" i="1"/>
  <c r="PS27" i="1"/>
  <c r="RB441" i="1"/>
  <c r="QV441" i="1"/>
  <c r="QW315" i="1"/>
  <c r="RC315" i="1"/>
  <c r="QT261" i="1"/>
  <c r="QZ261" i="1"/>
  <c r="QZ244" i="1"/>
  <c r="QT244" i="1"/>
  <c r="QT204" i="1"/>
  <c r="QZ204" i="1"/>
  <c r="QV127" i="1"/>
  <c r="RB127" i="1"/>
  <c r="QV76" i="1"/>
  <c r="RB76" i="1"/>
  <c r="QW39" i="1"/>
  <c r="RC39" i="1"/>
  <c r="PP14" i="1"/>
  <c r="QY42" i="1"/>
  <c r="RE42" i="1"/>
  <c r="SH30" i="1"/>
  <c r="TF30" i="1" s="1"/>
  <c r="ST30" i="1"/>
  <c r="SZ30" i="1"/>
  <c r="SV489" i="1"/>
  <c r="TB489" i="1"/>
  <c r="SJ489" i="1"/>
  <c r="TH489" i="1" s="1"/>
  <c r="ST335" i="1"/>
  <c r="SZ335" i="1"/>
  <c r="SH335" i="1"/>
  <c r="TF335" i="1" s="1"/>
  <c r="SJ283" i="1"/>
  <c r="TH283" i="1" s="1"/>
  <c r="SV228" i="1"/>
  <c r="TB228" i="1"/>
  <c r="SJ228" i="1"/>
  <c r="TH228" i="1" s="1"/>
  <c r="TB188" i="1"/>
  <c r="TA145" i="1"/>
  <c r="SZ72" i="1"/>
  <c r="PN57" i="1"/>
  <c r="RE307" i="1"/>
  <c r="QY307" i="1"/>
  <c r="QY233" i="1"/>
  <c r="RE233" i="1"/>
  <c r="SH46" i="1"/>
  <c r="TF46" i="1" s="1"/>
  <c r="SL415" i="1"/>
  <c r="TJ415" i="1" s="1"/>
  <c r="TD310" i="1"/>
  <c r="SL255" i="1"/>
  <c r="TJ255" i="1" s="1"/>
  <c r="SX206" i="1"/>
  <c r="SL123" i="1"/>
  <c r="TJ123" i="1" s="1"/>
  <c r="SL68" i="1"/>
  <c r="TJ68" i="1" s="1"/>
  <c r="SK38" i="1"/>
  <c r="TI38" i="1" s="1"/>
  <c r="QU318" i="1"/>
  <c r="RA318" i="1"/>
  <c r="QX430" i="1"/>
  <c r="RD430" i="1"/>
  <c r="RD224" i="1"/>
  <c r="QX224" i="1"/>
  <c r="HB274" i="1"/>
  <c r="QT63" i="1"/>
  <c r="QZ63" i="1"/>
  <c r="SX71" i="1"/>
  <c r="PR39" i="1"/>
  <c r="QY73" i="1"/>
  <c r="RE73" i="1"/>
  <c r="PQ45" i="1"/>
  <c r="PQ85" i="1"/>
  <c r="QT45" i="1"/>
  <c r="QZ45" i="1"/>
  <c r="PO57" i="1"/>
  <c r="TB80" i="1"/>
  <c r="RB77" i="1"/>
  <c r="QV77" i="1"/>
  <c r="TC72" i="1"/>
  <c r="RA65" i="1"/>
  <c r="SK87" i="1"/>
  <c r="TI87" i="1" s="1"/>
  <c r="PQ25" i="1"/>
  <c r="TD20" i="1"/>
  <c r="SL20" i="1"/>
  <c r="TJ20" i="1" s="1"/>
  <c r="SX20" i="1"/>
  <c r="RC51" i="1"/>
  <c r="QW51" i="1"/>
  <c r="QW355" i="1"/>
  <c r="RC355" i="1"/>
  <c r="QT255" i="1"/>
  <c r="QZ255" i="1"/>
  <c r="QV218" i="1"/>
  <c r="RB218" i="1"/>
  <c r="QT160" i="1"/>
  <c r="QZ160" i="1"/>
  <c r="SZ422" i="1"/>
  <c r="SH422" i="1"/>
  <c r="TF422" i="1" s="1"/>
  <c r="ST422" i="1"/>
  <c r="SH321" i="1"/>
  <c r="TF321" i="1" s="1"/>
  <c r="ST321" i="1"/>
  <c r="SZ321" i="1"/>
  <c r="ST135" i="1"/>
  <c r="SZ135" i="1"/>
  <c r="SH135" i="1"/>
  <c r="TF135" i="1" s="1"/>
  <c r="PO9" i="1"/>
  <c r="QX44" i="1"/>
  <c r="RD44" i="1"/>
  <c r="SJ47" i="1"/>
  <c r="TH47" i="1" s="1"/>
  <c r="QY286" i="1"/>
  <c r="RE286" i="1"/>
  <c r="QY239" i="1"/>
  <c r="RE239" i="1"/>
  <c r="PS36" i="1"/>
  <c r="SL417" i="1"/>
  <c r="TJ417" i="1" s="1"/>
  <c r="SX333" i="1"/>
  <c r="SL249" i="1"/>
  <c r="TJ249" i="1" s="1"/>
  <c r="TD197" i="1"/>
  <c r="SL149" i="1"/>
  <c r="TJ149" i="1" s="1"/>
  <c r="SL50" i="1"/>
  <c r="TJ50" i="1" s="1"/>
  <c r="PS44" i="1"/>
  <c r="RA263" i="1"/>
  <c r="QU263" i="1"/>
  <c r="RD384" i="1"/>
  <c r="QX384" i="1"/>
  <c r="RD285" i="1"/>
  <c r="QX285" i="1"/>
  <c r="PQ39" i="1"/>
  <c r="RC69" i="1"/>
  <c r="QW69" i="1"/>
  <c r="TD87" i="1"/>
  <c r="SK67" i="1"/>
  <c r="TI67" i="1" s="1"/>
  <c r="PR81" i="1"/>
  <c r="PN41" i="1"/>
  <c r="QW53" i="1"/>
  <c r="RC53" i="1"/>
  <c r="RA66" i="1"/>
  <c r="RE68" i="1"/>
  <c r="QY68" i="1"/>
  <c r="SH56" i="1"/>
  <c r="TF56" i="1" s="1"/>
  <c r="PR77" i="1"/>
  <c r="SX63" i="1"/>
  <c r="TD81" i="1"/>
  <c r="ST96" i="1"/>
  <c r="SL116" i="1"/>
  <c r="TJ116" i="1" s="1"/>
  <c r="SV89" i="1"/>
  <c r="PP87" i="1"/>
  <c r="PN80" i="1"/>
  <c r="SX113" i="1"/>
  <c r="ST76" i="1"/>
  <c r="TB111" i="1"/>
  <c r="SH79" i="1"/>
  <c r="TF79" i="1" s="1"/>
  <c r="SL107" i="1"/>
  <c r="TJ107" i="1" s="1"/>
  <c r="PR97" i="1"/>
  <c r="SW106" i="1"/>
  <c r="TA136" i="1"/>
  <c r="PQ116" i="1"/>
  <c r="SZ134" i="1"/>
  <c r="RA102" i="1"/>
  <c r="QU102" i="1"/>
  <c r="PS24" i="1"/>
  <c r="QE504" i="1"/>
  <c r="QE500" i="1"/>
  <c r="QE503" i="1"/>
  <c r="QE502" i="1"/>
  <c r="QE499" i="1"/>
  <c r="QE501" i="1"/>
  <c r="TA30" i="1"/>
  <c r="SU30" i="1"/>
  <c r="SI30" i="1"/>
  <c r="TG30" i="1" s="1"/>
  <c r="QT301" i="1"/>
  <c r="QZ301" i="1"/>
  <c r="QV187" i="1"/>
  <c r="RB187" i="1"/>
  <c r="RC176" i="1"/>
  <c r="QW176" i="1"/>
  <c r="SI22" i="1"/>
  <c r="TG22" i="1" s="1"/>
  <c r="SU22" i="1"/>
  <c r="TA22" i="1"/>
  <c r="QY22" i="1"/>
  <c r="RE22" i="1"/>
  <c r="QX47" i="1"/>
  <c r="RD47" i="1"/>
  <c r="SI345" i="1"/>
  <c r="TG345" i="1" s="1"/>
  <c r="SU345" i="1"/>
  <c r="TA345" i="1"/>
  <c r="SH270" i="1"/>
  <c r="TF270" i="1" s="1"/>
  <c r="ST270" i="1"/>
  <c r="SZ270" i="1"/>
  <c r="SU191" i="1"/>
  <c r="TA191" i="1"/>
  <c r="SI191" i="1"/>
  <c r="TG191" i="1" s="1"/>
  <c r="ST99" i="1"/>
  <c r="SH64" i="1"/>
  <c r="TF64" i="1" s="1"/>
  <c r="HB12" i="1"/>
  <c r="TC47" i="1"/>
  <c r="QU48" i="1"/>
  <c r="RA48" i="1"/>
  <c r="QY340" i="1"/>
  <c r="RE340" i="1"/>
  <c r="QY223" i="1"/>
  <c r="RE223" i="1"/>
  <c r="TD57" i="1"/>
  <c r="SL421" i="1"/>
  <c r="TJ421" i="1" s="1"/>
  <c r="SX325" i="1"/>
  <c r="TD251" i="1"/>
  <c r="TD189" i="1"/>
  <c r="SX124" i="1"/>
  <c r="SL42" i="1"/>
  <c r="TJ42" i="1" s="1"/>
  <c r="TD32" i="1"/>
  <c r="QU173" i="1"/>
  <c r="RA173" i="1"/>
  <c r="QX482" i="1"/>
  <c r="RD482" i="1"/>
  <c r="QX135" i="1"/>
  <c r="RD135" i="1"/>
  <c r="RD63" i="1"/>
  <c r="QX63" i="1"/>
  <c r="TD23" i="1"/>
  <c r="QY47" i="1"/>
  <c r="RE47" i="1"/>
  <c r="PP58" i="1"/>
  <c r="PN43" i="1"/>
  <c r="SL73" i="1"/>
  <c r="TJ73" i="1" s="1"/>
  <c r="PN54" i="1"/>
  <c r="RE36" i="1"/>
  <c r="PQ61" i="1"/>
  <c r="SI79" i="1"/>
  <c r="TG79" i="1" s="1"/>
  <c r="SV79" i="1"/>
  <c r="SU74" i="1"/>
  <c r="PS86" i="1"/>
  <c r="SK88" i="1"/>
  <c r="TI88" i="1" s="1"/>
  <c r="TA60" i="1"/>
  <c r="TC71" i="1"/>
  <c r="SZ93" i="1"/>
  <c r="HC61" i="1"/>
  <c r="QY97" i="1"/>
  <c r="RE97" i="1"/>
  <c r="PN69" i="1"/>
  <c r="HC82" i="1"/>
  <c r="PP96" i="1"/>
  <c r="ST65" i="1"/>
  <c r="TC92" i="1"/>
  <c r="SJ117" i="1"/>
  <c r="TH117" i="1" s="1"/>
  <c r="PN107" i="1"/>
  <c r="SJ98" i="1"/>
  <c r="TH98" i="1" s="1"/>
  <c r="ST66" i="1"/>
  <c r="TB110" i="1"/>
  <c r="SW140" i="1"/>
  <c r="SW13" i="1"/>
  <c r="TA29" i="1"/>
  <c r="SH23" i="1"/>
  <c r="TF23" i="1" s="1"/>
  <c r="PP70" i="1"/>
  <c r="QT109" i="1"/>
  <c r="QZ109" i="1"/>
  <c r="PR111" i="1"/>
  <c r="TB106" i="1"/>
  <c r="SH71" i="1"/>
  <c r="TF71" i="1" s="1"/>
  <c r="SW97" i="1"/>
  <c r="PP97" i="1"/>
  <c r="PR133" i="1"/>
  <c r="QZ97" i="1"/>
  <c r="QT97" i="1"/>
  <c r="PO122" i="1"/>
  <c r="SJ129" i="1"/>
  <c r="TH129" i="1" s="1"/>
  <c r="RA149" i="1"/>
  <c r="QU149" i="1"/>
  <c r="SZ119" i="1"/>
  <c r="HC92" i="1"/>
  <c r="SI131" i="1"/>
  <c r="TG131" i="1" s="1"/>
  <c r="SV141" i="1"/>
  <c r="PS145" i="1"/>
  <c r="PS152" i="1"/>
  <c r="TC123" i="1"/>
  <c r="SK156" i="1"/>
  <c r="TI156" i="1" s="1"/>
  <c r="SJ171" i="1"/>
  <c r="TH171" i="1" s="1"/>
  <c r="PR138" i="1"/>
  <c r="PQ152" i="1"/>
  <c r="PS168" i="1"/>
  <c r="PR168" i="1"/>
  <c r="PO162" i="1"/>
  <c r="SW208" i="1"/>
  <c r="PR167" i="1"/>
  <c r="TB207" i="1"/>
  <c r="HB164" i="1"/>
  <c r="HC182" i="1"/>
  <c r="PR152" i="1"/>
  <c r="PS199" i="1"/>
  <c r="PQ202" i="1"/>
  <c r="PO197" i="1"/>
  <c r="SX228" i="1"/>
  <c r="RA202" i="1"/>
  <c r="QU202" i="1"/>
  <c r="SH191" i="1"/>
  <c r="TF191" i="1" s="1"/>
  <c r="PR224" i="1"/>
  <c r="SX230" i="1"/>
  <c r="SV218" i="1"/>
  <c r="QU219" i="1"/>
  <c r="TA222" i="1"/>
  <c r="QV228" i="1"/>
  <c r="RB228" i="1"/>
  <c r="RA233" i="1"/>
  <c r="ST214" i="1"/>
  <c r="SZ218" i="1"/>
  <c r="SK247" i="1"/>
  <c r="TI247" i="1" s="1"/>
  <c r="HB214" i="1"/>
  <c r="RE242" i="1"/>
  <c r="QY242" i="1"/>
  <c r="SU248" i="1"/>
  <c r="PP256" i="1"/>
  <c r="PO257" i="1"/>
  <c r="HC249" i="1"/>
  <c r="PO265" i="1"/>
  <c r="SL270" i="1"/>
  <c r="TJ270" i="1" s="1"/>
  <c r="HC250" i="1"/>
  <c r="QU261" i="1"/>
  <c r="RA261" i="1"/>
  <c r="SV282" i="1"/>
  <c r="PO274" i="1"/>
  <c r="QT282" i="1"/>
  <c r="QZ282" i="1"/>
  <c r="QX281" i="1"/>
  <c r="RD281" i="1"/>
  <c r="PQ286" i="1"/>
  <c r="RA291" i="1"/>
  <c r="QU291" i="1"/>
  <c r="SZ281" i="1"/>
  <c r="PS295" i="1"/>
  <c r="HB293" i="1"/>
  <c r="SH304" i="1"/>
  <c r="TF304" i="1" s="1"/>
  <c r="QZ292" i="1"/>
  <c r="QT292" i="1"/>
  <c r="TB307" i="1"/>
  <c r="PR307" i="1"/>
  <c r="SK320" i="1"/>
  <c r="TI320" i="1" s="1"/>
  <c r="SH309" i="1"/>
  <c r="TF309" i="1" s="1"/>
  <c r="PP323" i="1"/>
  <c r="TB332" i="1"/>
  <c r="HC319" i="1"/>
  <c r="TA354" i="1"/>
  <c r="QZ334" i="1"/>
  <c r="QT334" i="1"/>
  <c r="PN354" i="1"/>
  <c r="TA329" i="1"/>
  <c r="QU341" i="1"/>
  <c r="RA341" i="1"/>
  <c r="SJ339" i="1"/>
  <c r="TH339" i="1" s="1"/>
  <c r="TB361" i="1"/>
  <c r="HB355" i="1"/>
  <c r="TB367" i="1"/>
  <c r="TB379" i="1"/>
  <c r="PR361" i="1"/>
  <c r="QV359" i="1"/>
  <c r="RB359" i="1"/>
  <c r="HB382" i="1"/>
  <c r="PQ368" i="1"/>
  <c r="TA365" i="1"/>
  <c r="SJ391" i="1"/>
  <c r="TH391" i="1" s="1"/>
  <c r="SK398" i="1"/>
  <c r="TI398" i="1" s="1"/>
  <c r="SV398" i="1"/>
  <c r="SZ402" i="1"/>
  <c r="SI387" i="1"/>
  <c r="TG387" i="1" s="1"/>
  <c r="SW397" i="1"/>
  <c r="SW408" i="1"/>
  <c r="PR411" i="1"/>
  <c r="TD408" i="1"/>
  <c r="QV419" i="1"/>
  <c r="RB419" i="1"/>
  <c r="QU414" i="1"/>
  <c r="RA414" i="1"/>
  <c r="SK423" i="1"/>
  <c r="TI423" i="1" s="1"/>
  <c r="SH425" i="1"/>
  <c r="TF425" i="1" s="1"/>
  <c r="PP417" i="1"/>
  <c r="SZ419" i="1"/>
  <c r="SK421" i="1"/>
  <c r="TI421" i="1" s="1"/>
  <c r="QX424" i="1"/>
  <c r="RD424" i="1"/>
  <c r="HC423" i="1"/>
  <c r="SH433" i="1"/>
  <c r="TF433" i="1" s="1"/>
  <c r="RE435" i="1"/>
  <c r="QY435" i="1"/>
  <c r="RE444" i="1"/>
  <c r="QY444" i="1"/>
  <c r="TB445" i="1"/>
  <c r="SJ443" i="1"/>
  <c r="TH443" i="1" s="1"/>
  <c r="SU446" i="1"/>
  <c r="SW450" i="1"/>
  <c r="PQ458" i="1"/>
  <c r="QW463" i="1"/>
  <c r="RC463" i="1"/>
  <c r="QW459" i="1"/>
  <c r="RC459" i="1"/>
  <c r="RE479" i="1"/>
  <c r="QY479" i="1"/>
  <c r="SJ481" i="1"/>
  <c r="TH481" i="1" s="1"/>
  <c r="SL485" i="1"/>
  <c r="TJ485" i="1" s="1"/>
  <c r="SK484" i="1"/>
  <c r="TI484" i="1" s="1"/>
  <c r="TA484" i="1"/>
  <c r="SJ486" i="1"/>
  <c r="TH486" i="1" s="1"/>
  <c r="TD491" i="1"/>
  <c r="SZ490" i="1"/>
  <c r="PN460" i="1"/>
  <c r="TC481" i="1"/>
  <c r="TA488" i="1"/>
  <c r="PR25" i="1"/>
  <c r="TB34" i="1"/>
  <c r="SE499" i="1"/>
  <c r="SL22" i="1"/>
  <c r="TJ22" i="1" s="1"/>
  <c r="PO103" i="1"/>
  <c r="PO78" i="1"/>
  <c r="QU106" i="1"/>
  <c r="RA106" i="1"/>
  <c r="HC84" i="1"/>
  <c r="ST104" i="1"/>
  <c r="HC79" i="1"/>
  <c r="TC137" i="1"/>
  <c r="ST94" i="1"/>
  <c r="SZ126" i="1"/>
  <c r="PQ144" i="1"/>
  <c r="PN112" i="1"/>
  <c r="SJ125" i="1"/>
  <c r="TH125" i="1" s="1"/>
  <c r="SI92" i="1"/>
  <c r="TG92" i="1" s="1"/>
  <c r="SI116" i="1"/>
  <c r="TG116" i="1" s="1"/>
  <c r="TB127" i="1"/>
  <c r="SK146" i="1"/>
  <c r="TI146" i="1" s="1"/>
  <c r="SV131" i="1"/>
  <c r="TA144" i="1"/>
  <c r="PO141" i="1"/>
  <c r="PP178" i="1"/>
  <c r="SI140" i="1"/>
  <c r="TG140" i="1" s="1"/>
  <c r="TC157" i="1"/>
  <c r="SH122" i="1"/>
  <c r="TF122" i="1" s="1"/>
  <c r="PQ165" i="1"/>
  <c r="PP126" i="1"/>
  <c r="HB141" i="1"/>
  <c r="HB130" i="1"/>
  <c r="SV178" i="1"/>
  <c r="PQ159" i="1"/>
  <c r="QU187" i="1"/>
  <c r="RA187" i="1"/>
  <c r="TC160" i="1"/>
  <c r="HC179" i="1"/>
  <c r="PR195" i="1"/>
  <c r="SH172" i="1"/>
  <c r="TF172" i="1" s="1"/>
  <c r="SI188" i="1"/>
  <c r="TG188" i="1" s="1"/>
  <c r="PO203" i="1"/>
  <c r="PS205" i="1"/>
  <c r="PP194" i="1"/>
  <c r="QY191" i="1"/>
  <c r="SL202" i="1"/>
  <c r="TJ202" i="1" s="1"/>
  <c r="PQ183" i="1"/>
  <c r="PO211" i="1"/>
  <c r="SX235" i="1"/>
  <c r="PQ194" i="1"/>
  <c r="TC198" i="1"/>
  <c r="PP235" i="1"/>
  <c r="SL211" i="1"/>
  <c r="TJ211" i="1" s="1"/>
  <c r="PR214" i="1"/>
  <c r="RE234" i="1"/>
  <c r="QY234" i="1"/>
  <c r="SH215" i="1"/>
  <c r="TF215" i="1" s="1"/>
  <c r="PP239" i="1"/>
  <c r="ST242" i="1"/>
  <c r="SU230" i="1"/>
  <c r="SW219" i="1"/>
  <c r="PR229" i="1"/>
  <c r="PR250" i="1"/>
  <c r="TB242" i="1"/>
  <c r="HB221" i="1"/>
  <c r="SJ255" i="1"/>
  <c r="TH255" i="1" s="1"/>
  <c r="HB262" i="1"/>
  <c r="PO245" i="1"/>
  <c r="TA259" i="1"/>
  <c r="TB259" i="1"/>
  <c r="PS260" i="1"/>
  <c r="PQ257" i="1"/>
  <c r="PQ259" i="1"/>
  <c r="QV269" i="1"/>
  <c r="RB269" i="1"/>
  <c r="RE282" i="1"/>
  <c r="TA274" i="1"/>
  <c r="QU268" i="1"/>
  <c r="RA268" i="1"/>
  <c r="QU274" i="1"/>
  <c r="ST272" i="1"/>
  <c r="SX283" i="1"/>
  <c r="PO296" i="1"/>
  <c r="PP289" i="1"/>
  <c r="PP293" i="1"/>
  <c r="QZ297" i="1"/>
  <c r="QT297" i="1"/>
  <c r="QW300" i="1"/>
  <c r="RC300" i="1"/>
  <c r="SX314" i="1"/>
  <c r="PO311" i="1"/>
  <c r="RD296" i="1"/>
  <c r="SH298" i="1"/>
  <c r="TF298" i="1" s="1"/>
  <c r="SX305" i="1"/>
  <c r="PQ339" i="1"/>
  <c r="TC328" i="1"/>
  <c r="RB328" i="1"/>
  <c r="QV328" i="1"/>
  <c r="SK322" i="1"/>
  <c r="TI322" i="1" s="1"/>
  <c r="QT327" i="1"/>
  <c r="QZ327" i="1"/>
  <c r="PO335" i="1"/>
  <c r="TA347" i="1"/>
  <c r="HC338" i="1"/>
  <c r="SX347" i="1"/>
  <c r="RC342" i="1"/>
  <c r="QW342" i="1"/>
  <c r="PR340" i="1"/>
  <c r="SK339" i="1"/>
  <c r="TI339" i="1" s="1"/>
  <c r="QT357" i="1"/>
  <c r="QZ357" i="1"/>
  <c r="ST356" i="1"/>
  <c r="PS361" i="1"/>
  <c r="QV372" i="1"/>
  <c r="RB372" i="1"/>
  <c r="TC381" i="1"/>
  <c r="PO391" i="1"/>
  <c r="PR385" i="1"/>
  <c r="SX384" i="1"/>
  <c r="HB380" i="1"/>
  <c r="PQ382" i="1"/>
  <c r="SU392" i="1"/>
  <c r="TC396" i="1"/>
  <c r="SZ392" i="1"/>
  <c r="PO402" i="1"/>
  <c r="SW411" i="1"/>
  <c r="TD411" i="1"/>
  <c r="HB405" i="1"/>
  <c r="SK415" i="1"/>
  <c r="TI415" i="1" s="1"/>
  <c r="PN419" i="1"/>
  <c r="RD417" i="1"/>
  <c r="PP423" i="1"/>
  <c r="QW430" i="1"/>
  <c r="RC430" i="1"/>
  <c r="RE423" i="1"/>
  <c r="PR437" i="1"/>
  <c r="TD443" i="1"/>
  <c r="SZ439" i="1"/>
  <c r="HB436" i="1"/>
  <c r="HB448" i="1"/>
  <c r="QY443" i="1"/>
  <c r="RE443" i="1"/>
  <c r="SJ450" i="1"/>
  <c r="TH450" i="1" s="1"/>
  <c r="QV455" i="1"/>
  <c r="RB455" i="1"/>
  <c r="PO451" i="1"/>
  <c r="HB456" i="1"/>
  <c r="SX458" i="1"/>
  <c r="QU487" i="1"/>
  <c r="SV54" i="1"/>
  <c r="ST20" i="1"/>
  <c r="PP114" i="1"/>
  <c r="TA98" i="1"/>
  <c r="TC91" i="1"/>
  <c r="RC104" i="1"/>
  <c r="QW104" i="1"/>
  <c r="QV136" i="1"/>
  <c r="RB136" i="1"/>
  <c r="TC148" i="1"/>
  <c r="PR100" i="1"/>
  <c r="QW108" i="1"/>
  <c r="RC108" i="1"/>
  <c r="QY110" i="1"/>
  <c r="SU120" i="1"/>
  <c r="PQ134" i="1"/>
  <c r="SH143" i="1"/>
  <c r="TF143" i="1" s="1"/>
  <c r="PQ132" i="1"/>
  <c r="HB93" i="1"/>
  <c r="SH145" i="1"/>
  <c r="TF145" i="1" s="1"/>
  <c r="PN162" i="1"/>
  <c r="PR122" i="1"/>
  <c r="TC166" i="1"/>
  <c r="ST138" i="1"/>
  <c r="SJ162" i="1"/>
  <c r="TH162" i="1" s="1"/>
  <c r="SH133" i="1"/>
  <c r="TF133" i="1" s="1"/>
  <c r="HB146" i="1"/>
  <c r="TC165" i="1"/>
  <c r="HC136" i="1"/>
  <c r="QU176" i="1"/>
  <c r="RA176" i="1"/>
  <c r="QX175" i="1"/>
  <c r="RD175" i="1"/>
  <c r="PP205" i="1"/>
  <c r="RA174" i="1"/>
  <c r="QU174" i="1"/>
  <c r="PQ170" i="1"/>
  <c r="SV194" i="1"/>
  <c r="PO166" i="1"/>
  <c r="PS183" i="1"/>
  <c r="SH152" i="1"/>
  <c r="TF152" i="1" s="1"/>
  <c r="TD185" i="1"/>
  <c r="HC165" i="1"/>
  <c r="TB186" i="1"/>
  <c r="SJ187" i="1"/>
  <c r="TH187" i="1" s="1"/>
  <c r="QY182" i="1"/>
  <c r="TC207" i="1"/>
  <c r="SK211" i="1"/>
  <c r="TI211" i="1" s="1"/>
  <c r="TC239" i="1"/>
  <c r="PP198" i="1"/>
  <c r="SW220" i="1"/>
  <c r="TC240" i="1"/>
  <c r="SI197" i="1"/>
  <c r="TG197" i="1" s="1"/>
  <c r="QX228" i="1"/>
  <c r="RD228" i="1"/>
  <c r="HC189" i="1"/>
  <c r="QU240" i="1"/>
  <c r="RA240" i="1"/>
  <c r="TB235" i="1"/>
  <c r="PQ236" i="1"/>
  <c r="HC235" i="1"/>
  <c r="HB217" i="1"/>
  <c r="PO241" i="1"/>
  <c r="ST250" i="1"/>
  <c r="RE250" i="1"/>
  <c r="QY250" i="1"/>
  <c r="TC245" i="1"/>
  <c r="TC261" i="1"/>
  <c r="PN248" i="1"/>
  <c r="PN251" i="1"/>
  <c r="HB256" i="1"/>
  <c r="TC263" i="1"/>
  <c r="PO284" i="1"/>
  <c r="SI268" i="1"/>
  <c r="TG268" i="1" s="1"/>
  <c r="SI271" i="1"/>
  <c r="TG271" i="1" s="1"/>
  <c r="SI277" i="1"/>
  <c r="TG277" i="1" s="1"/>
  <c r="SU275" i="1"/>
  <c r="QU293" i="1"/>
  <c r="RA293" i="1"/>
  <c r="SZ287" i="1"/>
  <c r="SZ289" i="1"/>
  <c r="SX298" i="1"/>
  <c r="TA297" i="1"/>
  <c r="QX321" i="1"/>
  <c r="RD321" i="1"/>
  <c r="PS319" i="1"/>
  <c r="SK306" i="1"/>
  <c r="TI306" i="1" s="1"/>
  <c r="ST305" i="1"/>
  <c r="PO316" i="1"/>
  <c r="SK334" i="1"/>
  <c r="TI334" i="1" s="1"/>
  <c r="TD329" i="1"/>
  <c r="HC339" i="1"/>
  <c r="TC332" i="1"/>
  <c r="SW341" i="1"/>
  <c r="SX357" i="1"/>
  <c r="SW355" i="1"/>
  <c r="TD343" i="1"/>
  <c r="PQ342" i="1"/>
  <c r="SL340" i="1"/>
  <c r="TJ340" i="1" s="1"/>
  <c r="SU348" i="1"/>
  <c r="TC380" i="1"/>
  <c r="HC344" i="1"/>
  <c r="PO365" i="1"/>
  <c r="SU361" i="1"/>
  <c r="SH367" i="1"/>
  <c r="TF367" i="1" s="1"/>
  <c r="PN361" i="1"/>
  <c r="QU367" i="1"/>
  <c r="RA367" i="1"/>
  <c r="SX387" i="1"/>
  <c r="SI402" i="1"/>
  <c r="TG402" i="1" s="1"/>
  <c r="HC387" i="1"/>
  <c r="QV412" i="1"/>
  <c r="RB412" i="1"/>
  <c r="RE406" i="1"/>
  <c r="QY406" i="1"/>
  <c r="PP408" i="1"/>
  <c r="PO407" i="1"/>
  <c r="QW416" i="1"/>
  <c r="RC416" i="1"/>
  <c r="TA408" i="1"/>
  <c r="PR417" i="1"/>
  <c r="TC416" i="1"/>
  <c r="QU423" i="1"/>
  <c r="QX438" i="1"/>
  <c r="RD438" i="1"/>
  <c r="PN440" i="1"/>
  <c r="SX445" i="1"/>
  <c r="PO444" i="1"/>
  <c r="HC445" i="1"/>
  <c r="TD450" i="1"/>
  <c r="PS454" i="1"/>
  <c r="QT457" i="1"/>
  <c r="QZ457" i="1"/>
  <c r="HB465" i="1"/>
  <c r="SL460" i="1"/>
  <c r="TJ460" i="1" s="1"/>
  <c r="PP480" i="1"/>
  <c r="HC481" i="1"/>
  <c r="SZ482" i="1"/>
  <c r="SX483" i="1"/>
  <c r="RB485" i="1"/>
  <c r="QV485" i="1"/>
  <c r="HC489" i="1"/>
  <c r="SL490" i="1"/>
  <c r="TJ490" i="1" s="1"/>
  <c r="TB492" i="1"/>
  <c r="HB487" i="1"/>
  <c r="ST489" i="1"/>
  <c r="QY494" i="1"/>
  <c r="RE494" i="1"/>
  <c r="SJ458" i="1"/>
  <c r="TH458" i="1" s="1"/>
  <c r="SV460" i="1"/>
  <c r="SV485" i="1"/>
  <c r="SU492" i="1"/>
  <c r="SS460" i="1"/>
  <c r="SS453" i="1"/>
  <c r="SS449" i="1"/>
  <c r="SS442" i="1"/>
  <c r="SS435" i="1"/>
  <c r="SS436" i="1"/>
  <c r="SS422" i="1"/>
  <c r="SS423" i="1"/>
  <c r="SS410" i="1"/>
  <c r="SS403" i="1"/>
  <c r="SS390" i="1"/>
  <c r="SS383" i="1"/>
  <c r="SS385" i="1"/>
  <c r="SS379" i="1"/>
  <c r="SS369" i="1"/>
  <c r="SS356" i="1"/>
  <c r="SS345" i="1"/>
  <c r="SS324" i="1"/>
  <c r="SS329" i="1"/>
  <c r="SS334" i="1"/>
  <c r="SS331" i="1"/>
  <c r="SS305" i="1"/>
  <c r="SS316" i="1"/>
  <c r="SS315" i="1"/>
  <c r="SS311" i="1"/>
  <c r="SS294" i="1"/>
  <c r="SS291" i="1"/>
  <c r="SS285" i="1"/>
  <c r="SS277" i="1"/>
  <c r="SS279" i="1"/>
  <c r="SS286" i="1"/>
  <c r="SS269" i="1"/>
  <c r="SS265" i="1"/>
  <c r="SS260" i="1"/>
  <c r="SS247" i="1"/>
  <c r="SS244" i="1"/>
  <c r="SS242" i="1"/>
  <c r="SS241" i="1"/>
  <c r="SS224" i="1"/>
  <c r="SS234" i="1"/>
  <c r="SS236" i="1"/>
  <c r="SS217" i="1"/>
  <c r="SS227" i="1"/>
  <c r="SS204" i="1"/>
  <c r="SS187" i="1"/>
  <c r="SS210" i="1"/>
  <c r="SS186" i="1"/>
  <c r="SS199" i="1"/>
  <c r="SS205" i="1"/>
  <c r="SS185" i="1"/>
  <c r="SS180" i="1"/>
  <c r="SS170" i="1"/>
  <c r="SS154" i="1"/>
  <c r="SS172" i="1"/>
  <c r="SS169" i="1"/>
  <c r="SS150" i="1"/>
  <c r="SS163" i="1"/>
  <c r="SS123" i="1"/>
  <c r="SS127" i="1"/>
  <c r="SS119" i="1"/>
  <c r="SS148" i="1"/>
  <c r="SS137" i="1"/>
  <c r="SS129" i="1"/>
  <c r="SS101" i="1"/>
  <c r="SS100" i="1"/>
  <c r="SS92" i="1"/>
  <c r="SS102" i="1"/>
  <c r="SS107" i="1"/>
  <c r="SS112" i="1"/>
  <c r="SS74" i="1"/>
  <c r="SS87" i="1"/>
  <c r="SS63" i="1"/>
  <c r="SS70" i="1"/>
  <c r="SS75" i="1"/>
  <c r="SS85" i="1"/>
  <c r="SS77" i="1"/>
  <c r="SS43" i="1"/>
  <c r="SS56" i="1"/>
  <c r="SS45" i="1"/>
  <c r="SS37" i="1"/>
  <c r="SS42" i="1"/>
  <c r="SS31" i="1"/>
  <c r="SS26" i="1"/>
  <c r="SS20" i="1"/>
  <c r="SS13" i="1"/>
  <c r="SS27" i="1"/>
  <c r="ST26" i="1"/>
  <c r="SW11" i="1"/>
  <c r="SK69" i="1"/>
  <c r="TI69" i="1" s="1"/>
  <c r="HB89" i="1"/>
  <c r="SL105" i="1"/>
  <c r="TJ105" i="1" s="1"/>
  <c r="HC87" i="1"/>
  <c r="QU104" i="1"/>
  <c r="RA104" i="1"/>
  <c r="TA138" i="1"/>
  <c r="SW127" i="1"/>
  <c r="QV100" i="1"/>
  <c r="RB100" i="1"/>
  <c r="SI105" i="1"/>
  <c r="TG105" i="1" s="1"/>
  <c r="HB115" i="1"/>
  <c r="PP143" i="1"/>
  <c r="PP135" i="1"/>
  <c r="SV132" i="1"/>
  <c r="ST117" i="1"/>
  <c r="SL132" i="1"/>
  <c r="TJ132" i="1" s="1"/>
  <c r="PO123" i="1"/>
  <c r="TD141" i="1"/>
  <c r="SW128" i="1"/>
  <c r="SJ154" i="1"/>
  <c r="TH154" i="1" s="1"/>
  <c r="SW126" i="1"/>
  <c r="TC142" i="1"/>
  <c r="SK170" i="1"/>
  <c r="TI170" i="1" s="1"/>
  <c r="TB153" i="1"/>
  <c r="PP173" i="1"/>
  <c r="SK164" i="1"/>
  <c r="TI164" i="1" s="1"/>
  <c r="PR178" i="1"/>
  <c r="ST123" i="1"/>
  <c r="PP140" i="1"/>
  <c r="SV160" i="1"/>
  <c r="SW169" i="1"/>
  <c r="PQ164" i="1"/>
  <c r="TD187" i="1"/>
  <c r="SX205" i="1"/>
  <c r="ST169" i="1"/>
  <c r="PN192" i="1"/>
  <c r="TA164" i="1"/>
  <c r="PQ184" i="1"/>
  <c r="PN201" i="1"/>
  <c r="SJ189" i="1"/>
  <c r="TH189" i="1" s="1"/>
  <c r="HB176" i="1"/>
  <c r="SV195" i="1"/>
  <c r="PN209" i="1"/>
  <c r="QW222" i="1"/>
  <c r="RC222" i="1"/>
  <c r="QX225" i="1"/>
  <c r="RD225" i="1"/>
  <c r="PO225" i="1"/>
  <c r="HC208" i="1"/>
  <c r="SU181" i="1"/>
  <c r="RA227" i="1"/>
  <c r="HB243" i="1"/>
  <c r="RE219" i="1"/>
  <c r="TC259" i="1"/>
  <c r="TC227" i="1"/>
  <c r="TB245" i="1"/>
  <c r="PQ215" i="1"/>
  <c r="SV250" i="1"/>
  <c r="PS269" i="1"/>
  <c r="QT252" i="1"/>
  <c r="QZ252" i="1"/>
  <c r="PN257" i="1"/>
  <c r="QX257" i="1"/>
  <c r="RD257" i="1"/>
  <c r="SH282" i="1"/>
  <c r="TF282" i="1" s="1"/>
  <c r="PP283" i="1"/>
  <c r="PS286" i="1"/>
  <c r="TC283" i="1"/>
  <c r="ST285" i="1"/>
  <c r="TB285" i="1"/>
  <c r="PP279" i="1"/>
  <c r="PQ287" i="1"/>
  <c r="SI276" i="1"/>
  <c r="TG276" i="1" s="1"/>
  <c r="PN281" i="1"/>
  <c r="TB291" i="1"/>
  <c r="RB291" i="1"/>
  <c r="QV291" i="1"/>
  <c r="HC298" i="1"/>
  <c r="QY291" i="1"/>
  <c r="RE291" i="1"/>
  <c r="RB311" i="1"/>
  <c r="QV311" i="1"/>
  <c r="QV298" i="1"/>
  <c r="RB298" i="1"/>
  <c r="TB323" i="1"/>
  <c r="SI305" i="1"/>
  <c r="TG305" i="1" s="1"/>
  <c r="QW320" i="1"/>
  <c r="RC320" i="1"/>
  <c r="SX332" i="1"/>
  <c r="HB315" i="1"/>
  <c r="QV335" i="1"/>
  <c r="RB335" i="1"/>
  <c r="HC309" i="1"/>
  <c r="TC323" i="1"/>
  <c r="TC348" i="1"/>
  <c r="SI338" i="1"/>
  <c r="TG338" i="1" s="1"/>
  <c r="SH334" i="1"/>
  <c r="TF334" i="1" s="1"/>
  <c r="ST345" i="1"/>
  <c r="TD346" i="1"/>
  <c r="QY346" i="1"/>
  <c r="RE346" i="1"/>
  <c r="SK369" i="1"/>
  <c r="TI369" i="1" s="1"/>
  <c r="SZ346" i="1"/>
  <c r="SK368" i="1"/>
  <c r="TI368" i="1" s="1"/>
  <c r="PP364" i="1"/>
  <c r="HB363" i="1"/>
  <c r="RB385" i="1"/>
  <c r="QV385" i="1"/>
  <c r="ST371" i="1"/>
  <c r="RE381" i="1"/>
  <c r="QY381" i="1"/>
  <c r="SU403" i="1"/>
  <c r="QT397" i="1"/>
  <c r="QZ397" i="1"/>
  <c r="SL403" i="1"/>
  <c r="TJ403" i="1" s="1"/>
  <c r="TD406" i="1"/>
  <c r="SX410" i="1"/>
  <c r="QW405" i="1"/>
  <c r="RC405" i="1"/>
  <c r="HB407" i="1"/>
  <c r="QY418" i="1"/>
  <c r="RE418" i="1"/>
  <c r="TD420" i="1"/>
  <c r="TA437" i="1"/>
  <c r="TB439" i="1"/>
  <c r="QV424" i="1"/>
  <c r="RB424" i="1"/>
  <c r="QX446" i="1"/>
  <c r="RD446" i="1"/>
  <c r="PQ447" i="1"/>
  <c r="TB454" i="1"/>
  <c r="QT453" i="1"/>
  <c r="QZ453" i="1"/>
  <c r="SL455" i="1"/>
  <c r="TJ455" i="1" s="1"/>
  <c r="PS456" i="1"/>
  <c r="PO460" i="1"/>
  <c r="TB463" i="1"/>
  <c r="HC465" i="1"/>
  <c r="SH480" i="1"/>
  <c r="TF480" i="1" s="1"/>
  <c r="PQ482" i="1"/>
  <c r="HB485" i="1"/>
  <c r="SL487" i="1"/>
  <c r="TJ487" i="1" s="1"/>
  <c r="SK492" i="1"/>
  <c r="TI492" i="1" s="1"/>
  <c r="SW456" i="1"/>
  <c r="SW457" i="1"/>
  <c r="QY481" i="1"/>
  <c r="SI481" i="1"/>
  <c r="TG481" i="1" s="1"/>
  <c r="QT487" i="1"/>
  <c r="QZ487" i="1"/>
  <c r="TC486" i="1"/>
  <c r="SK491" i="1"/>
  <c r="TI491" i="1" s="1"/>
  <c r="SJ12" i="1"/>
  <c r="TH12" i="1" s="1"/>
  <c r="K38" i="2"/>
  <c r="TA41" i="1"/>
  <c r="SI20" i="1"/>
  <c r="TG20" i="1" s="1"/>
  <c r="PR56" i="1"/>
  <c r="PQ110" i="1"/>
  <c r="PN88" i="1"/>
  <c r="PR103" i="1"/>
  <c r="HB81" i="1"/>
  <c r="SW110" i="1"/>
  <c r="PP108" i="1"/>
  <c r="TA146" i="1"/>
  <c r="SH102" i="1"/>
  <c r="TF102" i="1" s="1"/>
  <c r="SJ130" i="1"/>
  <c r="TH130" i="1" s="1"/>
  <c r="QW137" i="1"/>
  <c r="RC137" i="1"/>
  <c r="PS126" i="1"/>
  <c r="PS78" i="1"/>
  <c r="PS107" i="1"/>
  <c r="PS112" i="1"/>
  <c r="SV133" i="1"/>
  <c r="SU147" i="1"/>
  <c r="RD101" i="1"/>
  <c r="SL125" i="1"/>
  <c r="TJ125" i="1" s="1"/>
  <c r="TD143" i="1"/>
  <c r="RE136" i="1"/>
  <c r="QY136" i="1"/>
  <c r="SK145" i="1"/>
  <c r="TI145" i="1" s="1"/>
  <c r="QZ124" i="1"/>
  <c r="QT124" i="1"/>
  <c r="PN136" i="1"/>
  <c r="QZ143" i="1"/>
  <c r="QT143" i="1"/>
  <c r="TC177" i="1"/>
  <c r="SU132" i="1"/>
  <c r="SU148" i="1"/>
  <c r="SZ173" i="1"/>
  <c r="SL155" i="1"/>
  <c r="TJ155" i="1" s="1"/>
  <c r="PN170" i="1"/>
  <c r="TA141" i="1"/>
  <c r="SJ174" i="1"/>
  <c r="TH174" i="1" s="1"/>
  <c r="PQ173" i="1"/>
  <c r="SU171" i="1"/>
  <c r="QY199" i="1"/>
  <c r="RE199" i="1"/>
  <c r="SZ161" i="1"/>
  <c r="SW163" i="1"/>
  <c r="ST195" i="1"/>
  <c r="SX209" i="1"/>
  <c r="QX199" i="1"/>
  <c r="PN179" i="1"/>
  <c r="QT201" i="1"/>
  <c r="QZ201" i="1"/>
  <c r="ST168" i="1"/>
  <c r="SK186" i="1"/>
  <c r="TI186" i="1" s="1"/>
  <c r="SX183" i="1"/>
  <c r="SV212" i="1"/>
  <c r="PP240" i="1"/>
  <c r="HB202" i="1"/>
  <c r="RB210" i="1"/>
  <c r="QV210" i="1"/>
  <c r="SK226" i="1"/>
  <c r="TI226" i="1" s="1"/>
  <c r="PR186" i="1"/>
  <c r="SV222" i="1"/>
  <c r="PN193" i="1"/>
  <c r="SI203" i="1"/>
  <c r="TG203" i="1" s="1"/>
  <c r="PS226" i="1"/>
  <c r="SX212" i="1"/>
  <c r="PS231" i="1"/>
  <c r="SI220" i="1"/>
  <c r="TG220" i="1" s="1"/>
  <c r="PN212" i="1"/>
  <c r="RD231" i="1"/>
  <c r="PP247" i="1"/>
  <c r="SU242" i="1"/>
  <c r="SW210" i="1"/>
  <c r="SI228" i="1"/>
  <c r="TG228" i="1" s="1"/>
  <c r="TD254" i="1"/>
  <c r="SZ237" i="1"/>
  <c r="PO252" i="1"/>
  <c r="HC231" i="1"/>
  <c r="RE253" i="1"/>
  <c r="SZ246" i="1"/>
  <c r="SU272" i="1"/>
  <c r="PQ260" i="1"/>
  <c r="PS262" i="1"/>
  <c r="HC251" i="1"/>
  <c r="PQ277" i="1"/>
  <c r="QV274" i="1"/>
  <c r="RB274" i="1"/>
  <c r="HC258" i="1"/>
  <c r="PQ278" i="1"/>
  <c r="TA280" i="1"/>
  <c r="SU304" i="1"/>
  <c r="SI283" i="1"/>
  <c r="TG283" i="1" s="1"/>
  <c r="PQ297" i="1"/>
  <c r="PP297" i="1"/>
  <c r="SJ289" i="1"/>
  <c r="TH289" i="1" s="1"/>
  <c r="SL304" i="1"/>
  <c r="TJ304" i="1" s="1"/>
  <c r="QU312" i="1"/>
  <c r="QV295" i="1"/>
  <c r="RB295" i="1"/>
  <c r="SH295" i="1"/>
  <c r="TF295" i="1" s="1"/>
  <c r="HB304" i="1"/>
  <c r="PR320" i="1"/>
  <c r="PS322" i="1"/>
  <c r="RD316" i="1"/>
  <c r="SW329" i="1"/>
  <c r="SU335" i="1"/>
  <c r="SK327" i="1"/>
  <c r="TI327" i="1" s="1"/>
  <c r="RE324" i="1"/>
  <c r="SX326" i="1"/>
  <c r="PR333" i="1"/>
  <c r="PR326" i="1"/>
  <c r="PR356" i="1"/>
  <c r="HC331" i="1"/>
  <c r="TC340" i="1"/>
  <c r="PR348" i="1"/>
  <c r="ST339" i="1"/>
  <c r="TC347" i="1"/>
  <c r="QX344" i="1"/>
  <c r="TD364" i="1"/>
  <c r="TC371" i="1"/>
  <c r="TB366" i="1"/>
  <c r="QX380" i="1"/>
  <c r="TB381" i="1"/>
  <c r="RD368" i="1"/>
  <c r="SW387" i="1"/>
  <c r="QZ383" i="1"/>
  <c r="QT383" i="1"/>
  <c r="RA383" i="1"/>
  <c r="SX396" i="1"/>
  <c r="SH390" i="1"/>
  <c r="TF390" i="1" s="1"/>
  <c r="SJ406" i="1"/>
  <c r="TH406" i="1" s="1"/>
  <c r="RB407" i="1"/>
  <c r="QV407" i="1"/>
  <c r="SK405" i="1"/>
  <c r="TI405" i="1" s="1"/>
  <c r="SZ414" i="1"/>
  <c r="HC411" i="1"/>
  <c r="SK412" i="1"/>
  <c r="TI412" i="1" s="1"/>
  <c r="SK419" i="1"/>
  <c r="TI419" i="1" s="1"/>
  <c r="HB418" i="1"/>
  <c r="SV425" i="1"/>
  <c r="SK439" i="1"/>
  <c r="TI439" i="1" s="1"/>
  <c r="RC440" i="1"/>
  <c r="QW440" i="1"/>
  <c r="SZ424" i="1"/>
  <c r="SV438" i="1"/>
  <c r="SI444" i="1"/>
  <c r="TG444" i="1" s="1"/>
  <c r="HB438" i="1"/>
  <c r="TA434" i="1"/>
  <c r="RC442" i="1"/>
  <c r="QW442" i="1"/>
  <c r="QY442" i="1"/>
  <c r="TD441" i="1"/>
  <c r="SL447" i="1"/>
  <c r="TJ447" i="1" s="1"/>
  <c r="HB443" i="1"/>
  <c r="HC443" i="1"/>
  <c r="SK448" i="1"/>
  <c r="TI448" i="1" s="1"/>
  <c r="PQ450" i="1"/>
  <c r="TC460" i="1"/>
  <c r="TB479" i="1"/>
  <c r="QX485" i="1"/>
  <c r="SX489" i="1"/>
  <c r="PS19" i="1"/>
  <c r="SV28" i="1"/>
  <c r="SX26" i="1"/>
  <c r="SH24" i="1"/>
  <c r="TF24" i="1" s="1"/>
  <c r="SI101" i="1"/>
  <c r="TG101" i="1" s="1"/>
  <c r="PN99" i="1"/>
  <c r="SK93" i="1"/>
  <c r="TI93" i="1" s="1"/>
  <c r="SK103" i="1"/>
  <c r="TI103" i="1" s="1"/>
  <c r="TD99" i="1"/>
  <c r="SV120" i="1"/>
  <c r="PN114" i="1"/>
  <c r="QT134" i="1"/>
  <c r="QZ134" i="1"/>
  <c r="SX145" i="1"/>
  <c r="PO124" i="1"/>
  <c r="HC110" i="1"/>
  <c r="HC118" i="1"/>
  <c r="PO91" i="1"/>
  <c r="PP133" i="1"/>
  <c r="PS163" i="1"/>
  <c r="RA143" i="1"/>
  <c r="PP171" i="1"/>
  <c r="TA152" i="1"/>
  <c r="SH120" i="1"/>
  <c r="TF120" i="1" s="1"/>
  <c r="RB149" i="1"/>
  <c r="QV149" i="1"/>
  <c r="PN167" i="1"/>
  <c r="SV170" i="1"/>
  <c r="PQ156" i="1"/>
  <c r="HB173" i="1"/>
  <c r="PO178" i="1"/>
  <c r="TA192" i="1"/>
  <c r="PR172" i="1"/>
  <c r="PS181" i="1"/>
  <c r="PP180" i="1"/>
  <c r="ST154" i="1"/>
  <c r="PR198" i="1"/>
  <c r="SH185" i="1"/>
  <c r="TF185" i="1" s="1"/>
  <c r="PO206" i="1"/>
  <c r="SL227" i="1"/>
  <c r="TJ227" i="1" s="1"/>
  <c r="HB185" i="1"/>
  <c r="SI193" i="1"/>
  <c r="TG193" i="1" s="1"/>
  <c r="SH189" i="1"/>
  <c r="TF189" i="1" s="1"/>
  <c r="SH206" i="1"/>
  <c r="TF206" i="1" s="1"/>
  <c r="SH184" i="1"/>
  <c r="TF184" i="1" s="1"/>
  <c r="TD224" i="1"/>
  <c r="SW236" i="1"/>
  <c r="PS241" i="1"/>
  <c r="SK243" i="1"/>
  <c r="TI243" i="1" s="1"/>
  <c r="PP218" i="1"/>
  <c r="PS246" i="1"/>
  <c r="SZ229" i="1"/>
  <c r="PR273" i="1"/>
  <c r="SI262" i="1"/>
  <c r="TG262" i="1" s="1"/>
  <c r="PN262" i="1"/>
  <c r="RC262" i="1"/>
  <c r="QW262" i="1"/>
  <c r="SL266" i="1"/>
  <c r="TJ266" i="1" s="1"/>
  <c r="SZ280" i="1"/>
  <c r="SW275" i="1"/>
  <c r="PP272" i="1"/>
  <c r="TD275" i="1"/>
  <c r="SW274" i="1"/>
  <c r="SJ286" i="1"/>
  <c r="TH286" i="1" s="1"/>
  <c r="PN285" i="1"/>
  <c r="SL299" i="1"/>
  <c r="TJ299" i="1" s="1"/>
  <c r="PN292" i="1"/>
  <c r="SZ276" i="1"/>
  <c r="SW289" i="1"/>
  <c r="PP295" i="1"/>
  <c r="TB318" i="1"/>
  <c r="PQ306" i="1"/>
  <c r="PQ309" i="1"/>
  <c r="PR305" i="1"/>
  <c r="SI309" i="1"/>
  <c r="TG309" i="1" s="1"/>
  <c r="PP312" i="1"/>
  <c r="PS333" i="1"/>
  <c r="HC314" i="1"/>
  <c r="TD335" i="1"/>
  <c r="PP321" i="1"/>
  <c r="HC310" i="1"/>
  <c r="SZ325" i="1"/>
  <c r="QY339" i="1"/>
  <c r="SW352" i="1"/>
  <c r="PN333" i="1"/>
  <c r="SU326" i="1"/>
  <c r="SW346" i="1"/>
  <c r="SI346" i="1"/>
  <c r="TG346" i="1" s="1"/>
  <c r="HC345" i="1"/>
  <c r="PO357" i="1"/>
  <c r="PP368" i="1"/>
  <c r="ST357" i="1"/>
  <c r="TC383" i="1"/>
  <c r="QU364" i="1"/>
  <c r="PO364" i="1"/>
  <c r="SI382" i="1"/>
  <c r="TG382" i="1" s="1"/>
  <c r="SV397" i="1"/>
  <c r="TA383" i="1"/>
  <c r="QY397" i="1"/>
  <c r="SW406" i="1"/>
  <c r="PQ411" i="1"/>
  <c r="ST411" i="1"/>
  <c r="PR420" i="1"/>
  <c r="PR415" i="1"/>
  <c r="ST415" i="1"/>
  <c r="SL423" i="1"/>
  <c r="TJ423" i="1" s="1"/>
  <c r="RA421" i="1"/>
  <c r="RE425" i="1"/>
  <c r="QV434" i="1"/>
  <c r="RB434" i="1"/>
  <c r="PN435" i="1"/>
  <c r="SK446" i="1"/>
  <c r="TI446" i="1" s="1"/>
  <c r="PQ444" i="1"/>
  <c r="HC439" i="1"/>
  <c r="ST440" i="1"/>
  <c r="ST443" i="1"/>
  <c r="SI451" i="1"/>
  <c r="TG451" i="1" s="1"/>
  <c r="QV450" i="1"/>
  <c r="RB450" i="1"/>
  <c r="QT454" i="1"/>
  <c r="QZ454" i="1"/>
  <c r="TB456" i="1"/>
  <c r="TC465" i="1"/>
  <c r="RC465" i="1"/>
  <c r="QW465" i="1"/>
  <c r="QV477" i="1"/>
  <c r="RB477" i="1"/>
  <c r="QX480" i="1"/>
  <c r="RD480" i="1"/>
  <c r="SJ482" i="1"/>
  <c r="TH482" i="1" s="1"/>
  <c r="PQ484" i="1"/>
  <c r="SI483" i="1"/>
  <c r="TG483" i="1" s="1"/>
  <c r="TB487" i="1"/>
  <c r="SV488" i="1"/>
  <c r="TD486" i="1"/>
  <c r="QT488" i="1"/>
  <c r="QZ488" i="1"/>
  <c r="ST486" i="1"/>
  <c r="TD493" i="1"/>
  <c r="QT493" i="1"/>
  <c r="QZ493" i="1"/>
  <c r="TD494" i="1"/>
  <c r="SW493" i="1"/>
  <c r="ST22" i="1"/>
  <c r="SV102" i="1"/>
  <c r="PS108" i="1"/>
  <c r="HB87" i="1"/>
  <c r="TC98" i="1"/>
  <c r="RA91" i="1"/>
  <c r="QU91" i="1"/>
  <c r="SZ137" i="1"/>
  <c r="PP98" i="1"/>
  <c r="TD128" i="1"/>
  <c r="SX140" i="1"/>
  <c r="PS122" i="1"/>
  <c r="SU108" i="1"/>
  <c r="PR123" i="1"/>
  <c r="SH90" i="1"/>
  <c r="TF90" i="1" s="1"/>
  <c r="PO110" i="1"/>
  <c r="HB109" i="1"/>
  <c r="TD146" i="1"/>
  <c r="TC136" i="1"/>
  <c r="TC151" i="1"/>
  <c r="RE149" i="1"/>
  <c r="QY149" i="1"/>
  <c r="SJ163" i="1"/>
  <c r="TH163" i="1" s="1"/>
  <c r="TD154" i="1"/>
  <c r="PP159" i="1"/>
  <c r="PR177" i="1"/>
  <c r="TA210" i="1"/>
  <c r="SJ197" i="1"/>
  <c r="TH197" i="1" s="1"/>
  <c r="RE158" i="1"/>
  <c r="TC171" i="1"/>
  <c r="PO196" i="1"/>
  <c r="SL191" i="1"/>
  <c r="TJ191" i="1" s="1"/>
  <c r="QT190" i="1"/>
  <c r="QZ190" i="1"/>
  <c r="QX182" i="1"/>
  <c r="RD182" i="1"/>
  <c r="ST198" i="1"/>
  <c r="ST201" i="1"/>
  <c r="SU182" i="1"/>
  <c r="QY204" i="1"/>
  <c r="RE204" i="1"/>
  <c r="QV183" i="1"/>
  <c r="RB183" i="1"/>
  <c r="PQ227" i="1"/>
  <c r="SK190" i="1"/>
  <c r="TI190" i="1" s="1"/>
  <c r="SJ226" i="1"/>
  <c r="TH226" i="1" s="1"/>
  <c r="TD221" i="1"/>
  <c r="QX233" i="1"/>
  <c r="RD233" i="1"/>
  <c r="SW223" i="1"/>
  <c r="TA189" i="1"/>
  <c r="SJ221" i="1"/>
  <c r="TH221" i="1" s="1"/>
  <c r="PO191" i="1"/>
  <c r="SJ210" i="1"/>
  <c r="TH210" i="1" s="1"/>
  <c r="PP229" i="1"/>
  <c r="SW217" i="1"/>
  <c r="RA235" i="1"/>
  <c r="SV244" i="1"/>
  <c r="QX218" i="1"/>
  <c r="SZ211" i="1"/>
  <c r="QV231" i="1"/>
  <c r="RB231" i="1"/>
  <c r="QW234" i="1"/>
  <c r="RC234" i="1"/>
  <c r="SW246" i="1"/>
  <c r="PN211" i="1"/>
  <c r="SI247" i="1"/>
  <c r="TG247" i="1" s="1"/>
  <c r="RD252" i="1"/>
  <c r="SZ262" i="1"/>
  <c r="ST252" i="1"/>
  <c r="QU273" i="1"/>
  <c r="RA273" i="1"/>
  <c r="PO286" i="1"/>
  <c r="PQ280" i="1"/>
  <c r="PO270" i="1"/>
  <c r="SV278" i="1"/>
  <c r="ST275" i="1"/>
  <c r="TD292" i="1"/>
  <c r="SI294" i="1"/>
  <c r="TG294" i="1" s="1"/>
  <c r="SL291" i="1"/>
  <c r="TJ291" i="1" s="1"/>
  <c r="PR299" i="1"/>
  <c r="SV296" i="1"/>
  <c r="PS314" i="1"/>
  <c r="SX312" i="1"/>
  <c r="QU292" i="1"/>
  <c r="RA292" i="1"/>
  <c r="SZ310" i="1"/>
  <c r="PR315" i="1"/>
  <c r="SH318" i="1"/>
  <c r="TF318" i="1" s="1"/>
  <c r="SU311" i="1"/>
  <c r="QY311" i="1"/>
  <c r="RE311" i="1"/>
  <c r="PO318" i="1"/>
  <c r="PN330" i="1"/>
  <c r="SV328" i="1"/>
  <c r="SV352" i="1"/>
  <c r="RD360" i="1"/>
  <c r="QX360" i="1"/>
  <c r="SK367" i="1"/>
  <c r="TI367" i="1" s="1"/>
  <c r="TC366" i="1"/>
  <c r="PS372" i="1"/>
  <c r="ST347" i="1"/>
  <c r="ST360" i="1"/>
  <c r="SZ379" i="1"/>
  <c r="HC361" i="1"/>
  <c r="PQ390" i="1"/>
  <c r="PN385" i="1"/>
  <c r="SK382" i="1"/>
  <c r="TI382" i="1" s="1"/>
  <c r="TD398" i="1"/>
  <c r="PQ392" i="1"/>
  <c r="PO396" i="1"/>
  <c r="QX407" i="1"/>
  <c r="RD407" i="1"/>
  <c r="SU404" i="1"/>
  <c r="TB421" i="1"/>
  <c r="PR421" i="1"/>
  <c r="SX414" i="1"/>
  <c r="SV418" i="1"/>
  <c r="HB412" i="1"/>
  <c r="PS422" i="1"/>
  <c r="SV430" i="1"/>
  <c r="ST420" i="1"/>
  <c r="PR438" i="1"/>
  <c r="SW438" i="1"/>
  <c r="SX433" i="1"/>
  <c r="TA442" i="1"/>
  <c r="SX446" i="1"/>
  <c r="PP450" i="1"/>
  <c r="QW444" i="1"/>
  <c r="RC444" i="1"/>
  <c r="SX453" i="1"/>
  <c r="PP454" i="1"/>
  <c r="RD455" i="1"/>
  <c r="QX455" i="1"/>
  <c r="HB450" i="1"/>
  <c r="SH459" i="1"/>
  <c r="TF459" i="1" s="1"/>
  <c r="HC463" i="1"/>
  <c r="TA478" i="1"/>
  <c r="QT480" i="1"/>
  <c r="QZ480" i="1"/>
  <c r="TC485" i="1"/>
  <c r="QZ484" i="1"/>
  <c r="QT484" i="1"/>
  <c r="QY482" i="1"/>
  <c r="TC490" i="1"/>
  <c r="TB490" i="1"/>
  <c r="SH491" i="1"/>
  <c r="TF491" i="1" s="1"/>
  <c r="TB46" i="1"/>
  <c r="TC108" i="1"/>
  <c r="QV106" i="1"/>
  <c r="RB106" i="1"/>
  <c r="TD112" i="1"/>
  <c r="TB103" i="1"/>
  <c r="TA99" i="1"/>
  <c r="PN106" i="1"/>
  <c r="TB121" i="1"/>
  <c r="RE112" i="1"/>
  <c r="PS138" i="1"/>
  <c r="TA97" i="1"/>
  <c r="QW111" i="1"/>
  <c r="RC111" i="1"/>
  <c r="TD126" i="1"/>
  <c r="HC97" i="1"/>
  <c r="QV147" i="1"/>
  <c r="RB147" i="1"/>
  <c r="HB103" i="1"/>
  <c r="QY127" i="1"/>
  <c r="TB138" i="1"/>
  <c r="QX137" i="1"/>
  <c r="RD137" i="1"/>
  <c r="SU134" i="1"/>
  <c r="PR148" i="1"/>
  <c r="TC131" i="1"/>
  <c r="SJ149" i="1"/>
  <c r="TH149" i="1" s="1"/>
  <c r="PQ176" i="1"/>
  <c r="PP160" i="1"/>
  <c r="HB129" i="1"/>
  <c r="QX139" i="1"/>
  <c r="SH136" i="1"/>
  <c r="TF136" i="1" s="1"/>
  <c r="PS161" i="1"/>
  <c r="SL174" i="1"/>
  <c r="TJ174" i="1" s="1"/>
  <c r="HC168" i="1"/>
  <c r="ST178" i="1"/>
  <c r="HB166" i="1"/>
  <c r="PP183" i="1"/>
  <c r="SZ156" i="1"/>
  <c r="QY174" i="1"/>
  <c r="SX193" i="1"/>
  <c r="PN166" i="1"/>
  <c r="PQ168" i="1"/>
  <c r="QT202" i="1"/>
  <c r="QZ202" i="1"/>
  <c r="SW203" i="1"/>
  <c r="SK187" i="1"/>
  <c r="TI187" i="1" s="1"/>
  <c r="HB162" i="1"/>
  <c r="PN181" i="1"/>
  <c r="QX209" i="1"/>
  <c r="RD209" i="1"/>
  <c r="RC235" i="1"/>
  <c r="QW235" i="1"/>
  <c r="SZ205" i="1"/>
  <c r="QV208" i="1"/>
  <c r="RB208" i="1"/>
  <c r="SI227" i="1"/>
  <c r="TG227" i="1" s="1"/>
  <c r="SW234" i="1"/>
  <c r="SW233" i="1"/>
  <c r="RA210" i="1"/>
  <c r="PS239" i="1"/>
  <c r="SZ210" i="1"/>
  <c r="PS234" i="1"/>
  <c r="PS221" i="1"/>
  <c r="SK214" i="1"/>
  <c r="TI214" i="1" s="1"/>
  <c r="TC237" i="1"/>
  <c r="SJ248" i="1"/>
  <c r="TH248" i="1" s="1"/>
  <c r="SZ225" i="1"/>
  <c r="QU225" i="1"/>
  <c r="TD256" i="1"/>
  <c r="TC249" i="1"/>
  <c r="PO255" i="1"/>
  <c r="SH254" i="1"/>
  <c r="TF254" i="1" s="1"/>
  <c r="SL273" i="1"/>
  <c r="TJ273" i="1" s="1"/>
  <c r="PP281" i="1"/>
  <c r="HB271" i="1"/>
  <c r="SW276" i="1"/>
  <c r="HC285" i="1"/>
  <c r="SZ278" i="1"/>
  <c r="QU286" i="1"/>
  <c r="SZ279" i="1"/>
  <c r="PR298" i="1"/>
  <c r="SW307" i="1"/>
  <c r="PO307" i="1"/>
  <c r="RD301" i="1"/>
  <c r="TA292" i="1"/>
  <c r="PR293" i="1"/>
  <c r="HB295" i="1"/>
  <c r="TC314" i="1"/>
  <c r="HB306" i="1"/>
  <c r="PN329" i="1"/>
  <c r="HB323" i="1"/>
  <c r="PO326" i="1"/>
  <c r="TA327" i="1"/>
  <c r="ST328" i="1"/>
  <c r="RA339" i="1"/>
  <c r="TA328" i="1"/>
  <c r="QT347" i="1"/>
  <c r="QZ347" i="1"/>
  <c r="HC329" i="1"/>
  <c r="HB324" i="1"/>
  <c r="SZ372" i="1"/>
  <c r="SW345" i="1"/>
  <c r="SJ364" i="1"/>
  <c r="TH364" i="1" s="1"/>
  <c r="SX365" i="1"/>
  <c r="SK362" i="1"/>
  <c r="TI362" i="1" s="1"/>
  <c r="PR357" i="1"/>
  <c r="PQ391" i="1"/>
  <c r="SU379" i="1"/>
  <c r="SJ384" i="1"/>
  <c r="TH384" i="1" s="1"/>
  <c r="TA371" i="1"/>
  <c r="QT403" i="1"/>
  <c r="QZ403" i="1"/>
  <c r="QU402" i="1"/>
  <c r="TD392" i="1"/>
  <c r="PS402" i="1"/>
  <c r="QZ396" i="1"/>
  <c r="QT396" i="1"/>
  <c r="SK403" i="1"/>
  <c r="TI403" i="1" s="1"/>
  <c r="TA396" i="1"/>
  <c r="PS407" i="1"/>
  <c r="ST408" i="1"/>
  <c r="QV406" i="1"/>
  <c r="RB406" i="1"/>
  <c r="QU419" i="1"/>
  <c r="ST417" i="1"/>
  <c r="PS421" i="1"/>
  <c r="TA421" i="1"/>
  <c r="PQ423" i="1"/>
  <c r="SI430" i="1"/>
  <c r="TG430" i="1" s="1"/>
  <c r="RE440" i="1"/>
  <c r="RE437" i="1"/>
  <c r="QY437" i="1"/>
  <c r="HC438" i="1"/>
  <c r="SV447" i="1"/>
  <c r="SU439" i="1"/>
  <c r="QV443" i="1"/>
  <c r="RB443" i="1"/>
  <c r="QY445" i="1"/>
  <c r="PS450" i="1"/>
  <c r="ST442" i="1"/>
  <c r="SH449" i="1"/>
  <c r="TF449" i="1" s="1"/>
  <c r="SV453" i="1"/>
  <c r="SV449" i="1"/>
  <c r="HC456" i="1"/>
  <c r="PS458" i="1"/>
  <c r="SZ465" i="1"/>
  <c r="SH481" i="1"/>
  <c r="TF481" i="1" s="1"/>
  <c r="SH483" i="1"/>
  <c r="TF483" i="1" s="1"/>
  <c r="RA484" i="1"/>
  <c r="QU484" i="1"/>
  <c r="HC493" i="1"/>
  <c r="SJ494" i="1"/>
  <c r="TH494" i="1" s="1"/>
  <c r="PN133" i="1"/>
  <c r="HB273" i="1"/>
  <c r="PR439" i="1"/>
  <c r="PR179" i="1"/>
  <c r="PO278" i="1"/>
  <c r="PQ97" i="1"/>
  <c r="HB263" i="1"/>
  <c r="PQ91" i="1"/>
  <c r="PR245" i="1"/>
  <c r="PN411" i="1"/>
  <c r="HC154" i="1"/>
  <c r="PN365" i="1"/>
  <c r="PN91" i="1"/>
  <c r="PR448" i="1"/>
  <c r="PN477" i="1"/>
  <c r="PN234" i="1"/>
  <c r="QM460" i="1"/>
  <c r="QM449" i="1"/>
  <c r="QM453" i="1"/>
  <c r="QM442" i="1"/>
  <c r="QM435" i="1"/>
  <c r="QM436" i="1"/>
  <c r="QM422" i="1"/>
  <c r="QM423" i="1"/>
  <c r="QM410" i="1"/>
  <c r="QM403" i="1"/>
  <c r="QM390" i="1"/>
  <c r="QM383" i="1"/>
  <c r="QM385" i="1"/>
  <c r="QM379" i="1"/>
  <c r="QM369" i="1"/>
  <c r="QM345" i="1"/>
  <c r="QM356" i="1"/>
  <c r="QM324" i="1"/>
  <c r="QM329" i="1"/>
  <c r="QM334" i="1"/>
  <c r="QM331" i="1"/>
  <c r="QM316" i="1"/>
  <c r="QM315" i="1"/>
  <c r="QM305" i="1"/>
  <c r="QM311" i="1"/>
  <c r="QM294" i="1"/>
  <c r="QM291" i="1"/>
  <c r="QM285" i="1"/>
  <c r="QM277" i="1"/>
  <c r="QM279" i="1"/>
  <c r="QM286" i="1"/>
  <c r="QM269" i="1"/>
  <c r="QM265" i="1"/>
  <c r="QM260" i="1"/>
  <c r="QM247" i="1"/>
  <c r="QM244" i="1"/>
  <c r="QM227" i="1"/>
  <c r="QM210" i="1"/>
  <c r="QM241" i="1"/>
  <c r="QM224" i="1"/>
  <c r="QM242" i="1"/>
  <c r="QM234" i="1"/>
  <c r="QM236" i="1"/>
  <c r="QM217" i="1"/>
  <c r="QM204" i="1"/>
  <c r="QM187" i="1"/>
  <c r="QM186" i="1"/>
  <c r="QM199" i="1"/>
  <c r="QM205" i="1"/>
  <c r="QM180" i="1"/>
  <c r="QM185" i="1"/>
  <c r="QM163" i="1"/>
  <c r="QM170" i="1"/>
  <c r="QM154" i="1"/>
  <c r="QM172" i="1"/>
  <c r="QM169" i="1"/>
  <c r="QM150" i="1"/>
  <c r="QM123" i="1"/>
  <c r="QM127" i="1"/>
  <c r="QM148" i="1"/>
  <c r="QM137" i="1"/>
  <c r="QM129" i="1"/>
  <c r="QM112" i="1"/>
  <c r="QM101" i="1"/>
  <c r="QM100" i="1"/>
  <c r="QM92" i="1"/>
  <c r="QM102" i="1"/>
  <c r="QM119" i="1"/>
  <c r="QM107" i="1"/>
  <c r="QM85" i="1"/>
  <c r="QM77" i="1"/>
  <c r="QM74" i="1"/>
  <c r="QM87" i="1"/>
  <c r="QM63" i="1"/>
  <c r="QM70" i="1"/>
  <c r="QM75" i="1"/>
  <c r="QM43" i="1"/>
  <c r="QM56" i="1"/>
  <c r="QM45" i="1"/>
  <c r="QM37" i="1"/>
  <c r="QM42" i="1"/>
  <c r="QM27" i="1"/>
  <c r="QM31" i="1"/>
  <c r="QM26" i="1"/>
  <c r="QM20" i="1"/>
  <c r="QM13" i="1"/>
  <c r="PQ16" i="1"/>
  <c r="PR40" i="1"/>
  <c r="QU368" i="1"/>
  <c r="RA368" i="1"/>
  <c r="QU266" i="1"/>
  <c r="RA266" i="1"/>
  <c r="QU156" i="1"/>
  <c r="RA156" i="1"/>
  <c r="QU35" i="1"/>
  <c r="RA35" i="1"/>
  <c r="RD421" i="1"/>
  <c r="QX421" i="1"/>
  <c r="RD330" i="1"/>
  <c r="QX330" i="1"/>
  <c r="PQ52" i="1"/>
  <c r="QX50" i="1"/>
  <c r="RD50" i="1"/>
  <c r="QX67" i="1"/>
  <c r="RD67" i="1"/>
  <c r="PP77" i="1"/>
  <c r="PN46" i="1"/>
  <c r="QX83" i="1"/>
  <c r="RD83" i="1"/>
  <c r="SJ73" i="1"/>
  <c r="TH73" i="1" s="1"/>
  <c r="HB61" i="1"/>
  <c r="HB39" i="1"/>
  <c r="HC58" i="1"/>
  <c r="QW115" i="1"/>
  <c r="RC115" i="1"/>
  <c r="SV113" i="1"/>
  <c r="PP17" i="1"/>
  <c r="PN26" i="1"/>
  <c r="PP27" i="1"/>
  <c r="QY29" i="1"/>
  <c r="RE29" i="1"/>
  <c r="QT284" i="1"/>
  <c r="QZ284" i="1"/>
  <c r="QT168" i="1"/>
  <c r="QZ168" i="1"/>
  <c r="QV130" i="1"/>
  <c r="RB130" i="1"/>
  <c r="QT84" i="1"/>
  <c r="QZ84" i="1"/>
  <c r="QW28" i="1"/>
  <c r="RC28" i="1"/>
  <c r="QV56" i="1"/>
  <c r="RB56" i="1"/>
  <c r="SJ357" i="1"/>
  <c r="TH357" i="1" s="1"/>
  <c r="SU279" i="1"/>
  <c r="TA279" i="1"/>
  <c r="SI279" i="1"/>
  <c r="TG279" i="1" s="1"/>
  <c r="ST186" i="1"/>
  <c r="SZ186" i="1"/>
  <c r="SH186" i="1"/>
  <c r="TF186" i="1" s="1"/>
  <c r="SU159" i="1"/>
  <c r="TA159" i="1"/>
  <c r="SI159" i="1"/>
  <c r="TG159" i="1" s="1"/>
  <c r="SV107" i="1"/>
  <c r="TB107" i="1"/>
  <c r="SJ107" i="1"/>
  <c r="TH107" i="1" s="1"/>
  <c r="PS45" i="1"/>
  <c r="QY213" i="1"/>
  <c r="RE213" i="1"/>
  <c r="PP49" i="1"/>
  <c r="RA343" i="1"/>
  <c r="QU343" i="1"/>
  <c r="QU123" i="1"/>
  <c r="RA123" i="1"/>
  <c r="PR37" i="1"/>
  <c r="ST41" i="1"/>
  <c r="SH49" i="1"/>
  <c r="TF49" i="1" s="1"/>
  <c r="PO86" i="1"/>
  <c r="SZ44" i="1"/>
  <c r="PR61" i="1"/>
  <c r="PO89" i="1"/>
  <c r="PR50" i="1"/>
  <c r="PO87" i="1"/>
  <c r="PP43" i="1"/>
  <c r="QU55" i="1"/>
  <c r="RA55" i="1"/>
  <c r="QW64" i="1"/>
  <c r="RC64" i="1"/>
  <c r="SZ86" i="1"/>
  <c r="TB72" i="1"/>
  <c r="PN89" i="1"/>
  <c r="QX102" i="1"/>
  <c r="RD102" i="1"/>
  <c r="QZ86" i="1"/>
  <c r="QT86" i="1"/>
  <c r="PR115" i="1"/>
  <c r="PR107" i="1"/>
  <c r="PS21" i="1"/>
  <c r="PR14" i="1"/>
  <c r="PS23" i="1"/>
  <c r="HC24" i="1"/>
  <c r="RC425" i="1"/>
  <c r="QW425" i="1"/>
  <c r="RB369" i="1"/>
  <c r="QV369" i="1"/>
  <c r="QW268" i="1"/>
  <c r="RC268" i="1"/>
  <c r="QZ94" i="1"/>
  <c r="QT94" i="1"/>
  <c r="SJ396" i="1"/>
  <c r="TH396" i="1" s="1"/>
  <c r="SV365" i="1"/>
  <c r="SJ256" i="1"/>
  <c r="TH256" i="1" s="1"/>
  <c r="SJ224" i="1"/>
  <c r="TH224" i="1" s="1"/>
  <c r="SZ132" i="1"/>
  <c r="SV78" i="1"/>
  <c r="TB78" i="1"/>
  <c r="SJ78" i="1"/>
  <c r="TH78" i="1" s="1"/>
  <c r="PN17" i="1"/>
  <c r="SJ31" i="1"/>
  <c r="TH31" i="1" s="1"/>
  <c r="SK49" i="1"/>
  <c r="TI49" i="1" s="1"/>
  <c r="QY205" i="1"/>
  <c r="RE205" i="1"/>
  <c r="SB501" i="1"/>
  <c r="PP31" i="1"/>
  <c r="PO55" i="1"/>
  <c r="QX248" i="1"/>
  <c r="RD248" i="1"/>
  <c r="QX194" i="1"/>
  <c r="RD194" i="1"/>
  <c r="QX141" i="1"/>
  <c r="RD141" i="1"/>
  <c r="RD87" i="1"/>
  <c r="QX87" i="1"/>
  <c r="SZ40" i="1"/>
  <c r="SH33" i="1"/>
  <c r="TF33" i="1" s="1"/>
  <c r="PR67" i="1"/>
  <c r="SV85" i="1"/>
  <c r="PN33" i="1"/>
  <c r="PP38" i="1"/>
  <c r="TB83" i="1"/>
  <c r="SV63" i="1"/>
  <c r="SJ67" i="1"/>
  <c r="TH67" i="1" s="1"/>
  <c r="SJ87" i="1"/>
  <c r="TH87" i="1" s="1"/>
  <c r="TB95" i="1"/>
  <c r="HC69" i="1"/>
  <c r="SK94" i="1"/>
  <c r="TI94" i="1" s="1"/>
  <c r="TB119" i="1"/>
  <c r="SJ94" i="1"/>
  <c r="TH94" i="1" s="1"/>
  <c r="SJ104" i="1"/>
  <c r="TH104" i="1" s="1"/>
  <c r="ST89" i="1"/>
  <c r="PS14" i="1"/>
  <c r="PS15" i="1"/>
  <c r="PQ36" i="1"/>
  <c r="QV344" i="1"/>
  <c r="RB344" i="1"/>
  <c r="QV307" i="1"/>
  <c r="RB307" i="1"/>
  <c r="QW250" i="1"/>
  <c r="RC250" i="1"/>
  <c r="QV197" i="1"/>
  <c r="RB197" i="1"/>
  <c r="QT171" i="1"/>
  <c r="QZ171" i="1"/>
  <c r="QW110" i="1"/>
  <c r="RC110" i="1"/>
  <c r="QW75" i="1"/>
  <c r="RC75" i="1"/>
  <c r="PS32" i="1"/>
  <c r="PP39" i="1"/>
  <c r="SI438" i="1"/>
  <c r="TG438" i="1" s="1"/>
  <c r="SU438" i="1"/>
  <c r="TA438" i="1"/>
  <c r="SJ262" i="1"/>
  <c r="TH262" i="1" s="1"/>
  <c r="SU183" i="1"/>
  <c r="TA183" i="1"/>
  <c r="SI183" i="1"/>
  <c r="TG183" i="1" s="1"/>
  <c r="SU156" i="1"/>
  <c r="TA156" i="1"/>
  <c r="SI156" i="1"/>
  <c r="TG156" i="1" s="1"/>
  <c r="ST91" i="1"/>
  <c r="PN11" i="1"/>
  <c r="TC42" i="1"/>
  <c r="QY72" i="1"/>
  <c r="RE72" i="1"/>
  <c r="QT32" i="1"/>
  <c r="QZ32" i="1"/>
  <c r="SL424" i="1"/>
  <c r="TJ424" i="1" s="1"/>
  <c r="SX320" i="1"/>
  <c r="SL245" i="1"/>
  <c r="TJ245" i="1" s="1"/>
  <c r="SX182" i="1"/>
  <c r="TD131" i="1"/>
  <c r="SL54" i="1"/>
  <c r="TJ54" i="1" s="1"/>
  <c r="PR38" i="1"/>
  <c r="SW53" i="1"/>
  <c r="QU182" i="1"/>
  <c r="RA182" i="1"/>
  <c r="QX185" i="1"/>
  <c r="RD185" i="1"/>
  <c r="QX76" i="1"/>
  <c r="RD76" i="1"/>
  <c r="QU24" i="1"/>
  <c r="RB54" i="1"/>
  <c r="QV54" i="1"/>
  <c r="QW52" i="1"/>
  <c r="RC52" i="1"/>
  <c r="PQ71" i="1"/>
  <c r="SZ52" i="1"/>
  <c r="SX75" i="1"/>
  <c r="HC34" i="1"/>
  <c r="SL83" i="1"/>
  <c r="TJ83" i="1" s="1"/>
  <c r="SV76" i="1"/>
  <c r="PN87" i="1"/>
  <c r="SW66" i="1"/>
  <c r="SH18" i="1"/>
  <c r="ST18" i="1"/>
  <c r="SZ18" i="1"/>
  <c r="TC50" i="1"/>
  <c r="SK50" i="1"/>
  <c r="TI50" i="1" s="1"/>
  <c r="SW50" i="1"/>
  <c r="QW441" i="1"/>
  <c r="RC441" i="1"/>
  <c r="QV261" i="1"/>
  <c r="RB261" i="1"/>
  <c r="QW244" i="1"/>
  <c r="RC244" i="1"/>
  <c r="QT203" i="1"/>
  <c r="QZ203" i="1"/>
  <c r="QT121" i="1"/>
  <c r="QZ121" i="1"/>
  <c r="QW127" i="1"/>
  <c r="RC127" i="1"/>
  <c r="QT73" i="1"/>
  <c r="QZ73" i="1"/>
  <c r="PO15" i="1"/>
  <c r="TA455" i="1"/>
  <c r="SI455" i="1"/>
  <c r="TG455" i="1" s="1"/>
  <c r="SU455" i="1"/>
  <c r="TB335" i="1"/>
  <c r="SJ335" i="1"/>
  <c r="TH335" i="1" s="1"/>
  <c r="SV335" i="1"/>
  <c r="TB283" i="1"/>
  <c r="TA204" i="1"/>
  <c r="SI204" i="1"/>
  <c r="TG204" i="1" s="1"/>
  <c r="SU204" i="1"/>
  <c r="SV188" i="1"/>
  <c r="SU145" i="1"/>
  <c r="ST72" i="1"/>
  <c r="QY489" i="1"/>
  <c r="RE489" i="1"/>
  <c r="SZ46" i="1"/>
  <c r="TD415" i="1"/>
  <c r="SX310" i="1"/>
  <c r="SL233" i="1"/>
  <c r="TJ233" i="1" s="1"/>
  <c r="SL206" i="1"/>
  <c r="TJ206" i="1" s="1"/>
  <c r="TD123" i="1"/>
  <c r="SL46" i="1"/>
  <c r="TJ46" i="1" s="1"/>
  <c r="TC38" i="1"/>
  <c r="RD419" i="1"/>
  <c r="QX419" i="1"/>
  <c r="QX341" i="1"/>
  <c r="RD341" i="1"/>
  <c r="RD289" i="1"/>
  <c r="QX289" i="1"/>
  <c r="QX53" i="1"/>
  <c r="RD53" i="1"/>
  <c r="SK41" i="1"/>
  <c r="TI41" i="1" s="1"/>
  <c r="HC45" i="1"/>
  <c r="SJ64" i="1"/>
  <c r="TH64" i="1" s="1"/>
  <c r="SL71" i="1"/>
  <c r="TJ71" i="1" s="1"/>
  <c r="PQ42" i="1"/>
  <c r="RE76" i="1"/>
  <c r="QY76" i="1"/>
  <c r="PQ32" i="1"/>
  <c r="QV45" i="1"/>
  <c r="RB45" i="1"/>
  <c r="HB42" i="1"/>
  <c r="SV80" i="1"/>
  <c r="HC42" i="1"/>
  <c r="RC77" i="1"/>
  <c r="QW77" i="1"/>
  <c r="SW72" i="1"/>
  <c r="QU65" i="1"/>
  <c r="PO13" i="1"/>
  <c r="QT51" i="1"/>
  <c r="QZ51" i="1"/>
  <c r="QV360" i="1"/>
  <c r="RB360" i="1"/>
  <c r="QV255" i="1"/>
  <c r="RB255" i="1"/>
  <c r="QT214" i="1"/>
  <c r="QZ214" i="1"/>
  <c r="QW170" i="1"/>
  <c r="RC170" i="1"/>
  <c r="QT116" i="1"/>
  <c r="QZ116" i="1"/>
  <c r="PQ35" i="1"/>
  <c r="PN50" i="1"/>
  <c r="TA422" i="1"/>
  <c r="SI422" i="1"/>
  <c r="TG422" i="1" s="1"/>
  <c r="SU422" i="1"/>
  <c r="TA296" i="1"/>
  <c r="SI296" i="1"/>
  <c r="TG296" i="1" s="1"/>
  <c r="SU296" i="1"/>
  <c r="SU110" i="1"/>
  <c r="TA110" i="1"/>
  <c r="SI110" i="1"/>
  <c r="TG110" i="1" s="1"/>
  <c r="TC32" i="1"/>
  <c r="TB47" i="1"/>
  <c r="QY275" i="1"/>
  <c r="RE275" i="1"/>
  <c r="QY137" i="1"/>
  <c r="RE137" i="1"/>
  <c r="QY67" i="1"/>
  <c r="RE67" i="1"/>
  <c r="QV24" i="1"/>
  <c r="RB24" i="1"/>
  <c r="TD417" i="1"/>
  <c r="SL322" i="1"/>
  <c r="TJ322" i="1" s="1"/>
  <c r="TD249" i="1"/>
  <c r="SX197" i="1"/>
  <c r="SL117" i="1"/>
  <c r="TJ117" i="1" s="1"/>
  <c r="TD50" i="1"/>
  <c r="RA260" i="1"/>
  <c r="QU260" i="1"/>
  <c r="QU86" i="1"/>
  <c r="RA86" i="1"/>
  <c r="QX445" i="1"/>
  <c r="RD445" i="1"/>
  <c r="RD253" i="1"/>
  <c r="QX253" i="1"/>
  <c r="RD144" i="1"/>
  <c r="QX144" i="1"/>
  <c r="RD89" i="1"/>
  <c r="QX89" i="1"/>
  <c r="SI76" i="1"/>
  <c r="TG76" i="1" s="1"/>
  <c r="SX87" i="1"/>
  <c r="PN73" i="1"/>
  <c r="PS47" i="1"/>
  <c r="TC67" i="1"/>
  <c r="SL85" i="1"/>
  <c r="TJ85" i="1" s="1"/>
  <c r="QT53" i="1"/>
  <c r="QZ53" i="1"/>
  <c r="QU66" i="1"/>
  <c r="SZ56" i="1"/>
  <c r="PO80" i="1"/>
  <c r="SL63" i="1"/>
  <c r="TJ63" i="1" s="1"/>
  <c r="PO88" i="1"/>
  <c r="SH96" i="1"/>
  <c r="TF96" i="1" s="1"/>
  <c r="TD116" i="1"/>
  <c r="QU103" i="1"/>
  <c r="RA103" i="1"/>
  <c r="HC80" i="1"/>
  <c r="SX89" i="1"/>
  <c r="SW100" i="1"/>
  <c r="SL113" i="1"/>
  <c r="TJ113" i="1" s="1"/>
  <c r="SL118" i="1"/>
  <c r="TJ118" i="1" s="1"/>
  <c r="SZ79" i="1"/>
  <c r="TD107" i="1"/>
  <c r="HC71" i="1"/>
  <c r="RD119" i="1"/>
  <c r="QX119" i="1"/>
  <c r="SK106" i="1"/>
  <c r="TI106" i="1" s="1"/>
  <c r="PQ143" i="1"/>
  <c r="QU119" i="1"/>
  <c r="RA119" i="1"/>
  <c r="QU138" i="1"/>
  <c r="RA138" i="1"/>
  <c r="SW28" i="1"/>
  <c r="TC28" i="1"/>
  <c r="SK28" i="1"/>
  <c r="TI28" i="1" s="1"/>
  <c r="TC26" i="1"/>
  <c r="SK26" i="1"/>
  <c r="TI26" i="1" s="1"/>
  <c r="SW26" i="1"/>
  <c r="ST31" i="1"/>
  <c r="SH31" i="1"/>
  <c r="TF31" i="1" s="1"/>
  <c r="SZ31" i="1"/>
  <c r="QT361" i="1"/>
  <c r="QZ361" i="1"/>
  <c r="QV285" i="1"/>
  <c r="RB285" i="1"/>
  <c r="QW247" i="1"/>
  <c r="RC247" i="1"/>
  <c r="RC187" i="1"/>
  <c r="QW187" i="1"/>
  <c r="QT176" i="1"/>
  <c r="QZ176" i="1"/>
  <c r="QT179" i="1"/>
  <c r="QZ179" i="1"/>
  <c r="QZ55" i="1"/>
  <c r="QT55" i="1"/>
  <c r="RA25" i="1"/>
  <c r="QU25" i="1"/>
  <c r="QU51" i="1"/>
  <c r="RA51" i="1"/>
  <c r="SU332" i="1"/>
  <c r="TA332" i="1"/>
  <c r="SI332" i="1"/>
  <c r="TG332" i="1" s="1"/>
  <c r="SI270" i="1"/>
  <c r="TG270" i="1" s="1"/>
  <c r="SU270" i="1"/>
  <c r="TA270" i="1"/>
  <c r="SV191" i="1"/>
  <c r="TB191" i="1"/>
  <c r="SJ191" i="1"/>
  <c r="TH191" i="1" s="1"/>
  <c r="SH99" i="1"/>
  <c r="TF99" i="1" s="1"/>
  <c r="SV36" i="1"/>
  <c r="TB36" i="1"/>
  <c r="SJ36" i="1"/>
  <c r="TH36" i="1" s="1"/>
  <c r="SW47" i="1"/>
  <c r="RE162" i="1"/>
  <c r="QY162" i="1"/>
  <c r="QY93" i="1"/>
  <c r="RE93" i="1"/>
  <c r="SU26" i="1"/>
  <c r="TA26" i="1"/>
  <c r="SI26" i="1"/>
  <c r="TG26" i="1" s="1"/>
  <c r="SX57" i="1"/>
  <c r="TD421" i="1"/>
  <c r="TD316" i="1"/>
  <c r="SX251" i="1"/>
  <c r="SX189" i="1"/>
  <c r="SL109" i="1"/>
  <c r="TJ109" i="1" s="1"/>
  <c r="TD42" i="1"/>
  <c r="SX32" i="1"/>
  <c r="QU256" i="1"/>
  <c r="RA256" i="1"/>
  <c r="QU170" i="1"/>
  <c r="RA170" i="1"/>
  <c r="QX68" i="1"/>
  <c r="RD68" i="1"/>
  <c r="PS51" i="1"/>
  <c r="PN60" i="1"/>
  <c r="PR47" i="1"/>
  <c r="TD73" i="1"/>
  <c r="QY36" i="1"/>
  <c r="TA79" i="1"/>
  <c r="HB63" i="1"/>
  <c r="SJ79" i="1"/>
  <c r="TH79" i="1" s="1"/>
  <c r="SI74" i="1"/>
  <c r="TG74" i="1" s="1"/>
  <c r="ST43" i="1"/>
  <c r="TC88" i="1"/>
  <c r="SU60" i="1"/>
  <c r="SW71" i="1"/>
  <c r="PS100" i="1"/>
  <c r="PQ114" i="1"/>
  <c r="SI75" i="1"/>
  <c r="TG75" i="1" s="1"/>
  <c r="PQ84" i="1"/>
  <c r="PO69" i="1"/>
  <c r="SI94" i="1"/>
  <c r="TG94" i="1" s="1"/>
  <c r="TB98" i="1"/>
  <c r="SH66" i="1"/>
  <c r="TF66" i="1" s="1"/>
  <c r="PP83" i="1"/>
  <c r="TD90" i="1"/>
  <c r="SV110" i="1"/>
  <c r="PR118" i="1"/>
  <c r="RD25" i="1"/>
  <c r="SX39" i="1"/>
  <c r="SZ23" i="1"/>
  <c r="PR71" i="1"/>
  <c r="HC74" i="1"/>
  <c r="SZ71" i="1"/>
  <c r="SJ105" i="1"/>
  <c r="TH105" i="1" s="1"/>
  <c r="PO92" i="1"/>
  <c r="PR137" i="1"/>
  <c r="QV97" i="1"/>
  <c r="RB97" i="1"/>
  <c r="PR129" i="1"/>
  <c r="TB129" i="1"/>
  <c r="HB91" i="1"/>
  <c r="TA131" i="1"/>
  <c r="SJ141" i="1"/>
  <c r="TH141" i="1" s="1"/>
  <c r="SZ129" i="1"/>
  <c r="SW123" i="1"/>
  <c r="TC156" i="1"/>
  <c r="RA140" i="1"/>
  <c r="QU140" i="1"/>
  <c r="PR144" i="1"/>
  <c r="SJ161" i="1"/>
  <c r="TH161" i="1" s="1"/>
  <c r="QX172" i="1"/>
  <c r="RD172" i="1"/>
  <c r="PS155" i="1"/>
  <c r="PN175" i="1"/>
  <c r="TC168" i="1"/>
  <c r="HB174" i="1"/>
  <c r="PO152" i="1"/>
  <c r="SI169" i="1"/>
  <c r="TG169" i="1" s="1"/>
  <c r="SV207" i="1"/>
  <c r="QT207" i="1"/>
  <c r="QZ207" i="1"/>
  <c r="QY208" i="1"/>
  <c r="RE208" i="1"/>
  <c r="PQ205" i="1"/>
  <c r="QT182" i="1"/>
  <c r="QZ182" i="1"/>
  <c r="PQ199" i="1"/>
  <c r="SL228" i="1"/>
  <c r="TJ228" i="1" s="1"/>
  <c r="PR191" i="1"/>
  <c r="HB204" i="1"/>
  <c r="SZ191" i="1"/>
  <c r="PS227" i="1"/>
  <c r="PN188" i="1"/>
  <c r="PN205" i="1"/>
  <c r="SI234" i="1"/>
  <c r="TG234" i="1" s="1"/>
  <c r="SJ218" i="1"/>
  <c r="TH218" i="1" s="1"/>
  <c r="QT227" i="1"/>
  <c r="QZ227" i="1"/>
  <c r="TC221" i="1"/>
  <c r="SU222" i="1"/>
  <c r="QW228" i="1"/>
  <c r="RC228" i="1"/>
  <c r="PS250" i="1"/>
  <c r="SI225" i="1"/>
  <c r="TG225" i="1" s="1"/>
  <c r="PO219" i="1"/>
  <c r="ST218" i="1"/>
  <c r="TC247" i="1"/>
  <c r="QZ242" i="1"/>
  <c r="QT242" i="1"/>
  <c r="HC220" i="1"/>
  <c r="PP233" i="1"/>
  <c r="RA245" i="1"/>
  <c r="QU245" i="1"/>
  <c r="SI248" i="1"/>
  <c r="TG248" i="1" s="1"/>
  <c r="RE259" i="1"/>
  <c r="QY259" i="1"/>
  <c r="SX261" i="1"/>
  <c r="QY268" i="1"/>
  <c r="RE268" i="1"/>
  <c r="HC254" i="1"/>
  <c r="TD270" i="1"/>
  <c r="PO263" i="1"/>
  <c r="SJ282" i="1"/>
  <c r="TH282" i="1" s="1"/>
  <c r="TC277" i="1"/>
  <c r="PR286" i="1"/>
  <c r="SW284" i="1"/>
  <c r="PP276" i="1"/>
  <c r="QZ281" i="1"/>
  <c r="QT281" i="1"/>
  <c r="TC293" i="1"/>
  <c r="ST281" i="1"/>
  <c r="SL306" i="1"/>
  <c r="TJ306" i="1" s="1"/>
  <c r="QV292" i="1"/>
  <c r="RB292" i="1"/>
  <c r="PS310" i="1"/>
  <c r="QY305" i="1"/>
  <c r="RE305" i="1"/>
  <c r="PN310" i="1"/>
  <c r="QX319" i="1"/>
  <c r="RD319" i="1"/>
  <c r="SZ309" i="1"/>
  <c r="PQ327" i="1"/>
  <c r="RE335" i="1"/>
  <c r="QY335" i="1"/>
  <c r="PQ334" i="1"/>
  <c r="PP324" i="1"/>
  <c r="QV334" i="1"/>
  <c r="RB334" i="1"/>
  <c r="QW332" i="1"/>
  <c r="RC332" i="1"/>
  <c r="SU329" i="1"/>
  <c r="TB339" i="1"/>
  <c r="SV361" i="1"/>
  <c r="SV367" i="1"/>
  <c r="HB346" i="1"/>
  <c r="SV379" i="1"/>
  <c r="PN371" i="1"/>
  <c r="PN381" i="1"/>
  <c r="SX381" i="1"/>
  <c r="PR384" i="1"/>
  <c r="SU365" i="1"/>
  <c r="TB391" i="1"/>
  <c r="TC398" i="1"/>
  <c r="PR403" i="1"/>
  <c r="ST402" i="1"/>
  <c r="TA387" i="1"/>
  <c r="SK397" i="1"/>
  <c r="TI397" i="1" s="1"/>
  <c r="PP397" i="1"/>
  <c r="PO415" i="1"/>
  <c r="RC419" i="1"/>
  <c r="QW419" i="1"/>
  <c r="SI411" i="1"/>
  <c r="TG411" i="1" s="1"/>
  <c r="TC423" i="1"/>
  <c r="SZ425" i="1"/>
  <c r="PR435" i="1"/>
  <c r="ST433" i="1"/>
  <c r="SK434" i="1"/>
  <c r="TI434" i="1" s="1"/>
  <c r="SV445" i="1"/>
  <c r="TB443" i="1"/>
  <c r="PR456" i="1"/>
  <c r="QZ456" i="1"/>
  <c r="QT456" i="1"/>
  <c r="HB449" i="1"/>
  <c r="RA453" i="1"/>
  <c r="QU453" i="1"/>
  <c r="QT463" i="1"/>
  <c r="QZ463" i="1"/>
  <c r="QT459" i="1"/>
  <c r="QZ459" i="1"/>
  <c r="QY465" i="1"/>
  <c r="RE465" i="1"/>
  <c r="TB481" i="1"/>
  <c r="TD485" i="1"/>
  <c r="TC484" i="1"/>
  <c r="SU484" i="1"/>
  <c r="TB486" i="1"/>
  <c r="SX491" i="1"/>
  <c r="ST490" i="1"/>
  <c r="SZ458" i="1"/>
  <c r="SW481" i="1"/>
  <c r="RE485" i="1"/>
  <c r="QY485" i="1"/>
  <c r="SU488" i="1"/>
  <c r="SJ25" i="1"/>
  <c r="TH25" i="1" s="1"/>
  <c r="SV34" i="1"/>
  <c r="SE504" i="1"/>
  <c r="TD22" i="1"/>
  <c r="SL29" i="1"/>
  <c r="TJ29" i="1" s="1"/>
  <c r="PN95" i="1"/>
  <c r="PS103" i="1"/>
  <c r="PO62" i="1"/>
  <c r="PO61" i="1"/>
  <c r="PR98" i="1"/>
  <c r="SH113" i="1"/>
  <c r="TF113" i="1" s="1"/>
  <c r="SH104" i="1"/>
  <c r="TF104" i="1" s="1"/>
  <c r="SJ122" i="1"/>
  <c r="TH122" i="1" s="1"/>
  <c r="SW137" i="1"/>
  <c r="SH94" i="1"/>
  <c r="TF94" i="1" s="1"/>
  <c r="SK129" i="1"/>
  <c r="TI129" i="1" s="1"/>
  <c r="PN96" i="1"/>
  <c r="SL119" i="1"/>
  <c r="TJ119" i="1" s="1"/>
  <c r="TB125" i="1"/>
  <c r="HC112" i="1"/>
  <c r="TA92" i="1"/>
  <c r="TA116" i="1"/>
  <c r="HC108" i="1"/>
  <c r="SV127" i="1"/>
  <c r="TC146" i="1"/>
  <c r="SJ131" i="1"/>
  <c r="TH131" i="1" s="1"/>
  <c r="SW122" i="1"/>
  <c r="TA140" i="1"/>
  <c r="SW157" i="1"/>
  <c r="SZ122" i="1"/>
  <c r="SL168" i="1"/>
  <c r="TJ168" i="1" s="1"/>
  <c r="PO177" i="1"/>
  <c r="SJ178" i="1"/>
  <c r="TH178" i="1" s="1"/>
  <c r="PQ172" i="1"/>
  <c r="QX191" i="1"/>
  <c r="RD191" i="1"/>
  <c r="HC155" i="1"/>
  <c r="SW160" i="1"/>
  <c r="PP204" i="1"/>
  <c r="SZ172" i="1"/>
  <c r="TA188" i="1"/>
  <c r="PS167" i="1"/>
  <c r="PQ207" i="1"/>
  <c r="PR207" i="1"/>
  <c r="PP161" i="1"/>
  <c r="TD202" i="1"/>
  <c r="QT198" i="1"/>
  <c r="QZ198" i="1"/>
  <c r="TC192" i="1"/>
  <c r="PP219" i="1"/>
  <c r="HC190" i="1"/>
  <c r="SW198" i="1"/>
  <c r="TD211" i="1"/>
  <c r="SJ225" i="1"/>
  <c r="TH225" i="1" s="1"/>
  <c r="PR239" i="1"/>
  <c r="SZ215" i="1"/>
  <c r="QX242" i="1"/>
  <c r="RD242" i="1"/>
  <c r="SI230" i="1"/>
  <c r="TG230" i="1" s="1"/>
  <c r="SH223" i="1"/>
  <c r="TF223" i="1" s="1"/>
  <c r="HB236" i="1"/>
  <c r="PN233" i="1"/>
  <c r="PQ256" i="1"/>
  <c r="SV255" i="1"/>
  <c r="SH249" i="1"/>
  <c r="TF249" i="1" s="1"/>
  <c r="SI265" i="1"/>
  <c r="TG265" i="1" s="1"/>
  <c r="QX266" i="1"/>
  <c r="RD266" i="1"/>
  <c r="PP262" i="1"/>
  <c r="PQ263" i="1"/>
  <c r="QT269" i="1"/>
  <c r="QZ269" i="1"/>
  <c r="PN284" i="1"/>
  <c r="SW287" i="1"/>
  <c r="PS276" i="1"/>
  <c r="SH272" i="1"/>
  <c r="TF272" i="1" s="1"/>
  <c r="TC282" i="1"/>
  <c r="RD287" i="1"/>
  <c r="TB299" i="1"/>
  <c r="SU290" i="1"/>
  <c r="HB278" i="1"/>
  <c r="SK300" i="1"/>
  <c r="TI300" i="1" s="1"/>
  <c r="ST296" i="1"/>
  <c r="SZ294" i="1"/>
  <c r="QV297" i="1"/>
  <c r="RB297" i="1"/>
  <c r="SL315" i="1"/>
  <c r="TJ315" i="1" s="1"/>
  <c r="RA304" i="1"/>
  <c r="QU304" i="1"/>
  <c r="PN318" i="1"/>
  <c r="SJ315" i="1"/>
  <c r="TH315" i="1" s="1"/>
  <c r="SZ298" i="1"/>
  <c r="PS306" i="1"/>
  <c r="RD311" i="1"/>
  <c r="PO310" i="1"/>
  <c r="SW328" i="1"/>
  <c r="QW328" i="1"/>
  <c r="RC328" i="1"/>
  <c r="PS323" i="1"/>
  <c r="PP331" i="1"/>
  <c r="ST323" i="1"/>
  <c r="SL347" i="1"/>
  <c r="TJ347" i="1" s="1"/>
  <c r="PQ344" i="1"/>
  <c r="QT342" i="1"/>
  <c r="QZ342" i="1"/>
  <c r="PQ345" i="1"/>
  <c r="PQ341" i="1"/>
  <c r="QU340" i="1"/>
  <c r="QX357" i="1"/>
  <c r="RD357" i="1"/>
  <c r="RB357" i="1"/>
  <c r="QV357" i="1"/>
  <c r="PR380" i="1"/>
  <c r="SI344" i="1"/>
  <c r="TG344" i="1" s="1"/>
  <c r="TB363" i="1"/>
  <c r="QW372" i="1"/>
  <c r="RC372" i="1"/>
  <c r="QT362" i="1"/>
  <c r="QZ362" i="1"/>
  <c r="SL384" i="1"/>
  <c r="TJ384" i="1" s="1"/>
  <c r="PS390" i="1"/>
  <c r="SI392" i="1"/>
  <c r="TG392" i="1" s="1"/>
  <c r="SW396" i="1"/>
  <c r="SX402" i="1"/>
  <c r="PQ385" i="1"/>
  <c r="SK411" i="1"/>
  <c r="TI411" i="1" s="1"/>
  <c r="TC415" i="1"/>
  <c r="HC407" i="1"/>
  <c r="QX417" i="1"/>
  <c r="HC420" i="1"/>
  <c r="HB425" i="1"/>
  <c r="PO435" i="1"/>
  <c r="QY423" i="1"/>
  <c r="SX443" i="1"/>
  <c r="ST439" i="1"/>
  <c r="PO443" i="1"/>
  <c r="QY448" i="1"/>
  <c r="TB450" i="1"/>
  <c r="RC455" i="1"/>
  <c r="QW455" i="1"/>
  <c r="TA453" i="1"/>
  <c r="SI458" i="1"/>
  <c r="TG458" i="1" s="1"/>
  <c r="PN482" i="1"/>
  <c r="RA487" i="1"/>
  <c r="HC491" i="1"/>
  <c r="SJ54" i="1"/>
  <c r="TH54" i="1" s="1"/>
  <c r="SW91" i="1"/>
  <c r="PO112" i="1"/>
  <c r="QZ118" i="1"/>
  <c r="QT118" i="1"/>
  <c r="QW136" i="1"/>
  <c r="RC136" i="1"/>
  <c r="SW148" i="1"/>
  <c r="SK112" i="1"/>
  <c r="TI112" i="1" s="1"/>
  <c r="RE102" i="1"/>
  <c r="RA113" i="1"/>
  <c r="TA120" i="1"/>
  <c r="SH95" i="1"/>
  <c r="TF95" i="1" s="1"/>
  <c r="PO107" i="1"/>
  <c r="SZ143" i="1"/>
  <c r="ST101" i="1"/>
  <c r="TC120" i="1"/>
  <c r="PQ150" i="1"/>
  <c r="PP174" i="1"/>
  <c r="PN126" i="1"/>
  <c r="SW166" i="1"/>
  <c r="TB162" i="1"/>
  <c r="SZ133" i="1"/>
  <c r="SW165" i="1"/>
  <c r="PR209" i="1"/>
  <c r="QT175" i="1"/>
  <c r="QZ175" i="1"/>
  <c r="PP191" i="1"/>
  <c r="SZ152" i="1"/>
  <c r="SX185" i="1"/>
  <c r="SV186" i="1"/>
  <c r="QU190" i="1"/>
  <c r="RA190" i="1"/>
  <c r="PQ226" i="1"/>
  <c r="SU221" i="1"/>
  <c r="SW207" i="1"/>
  <c r="TC211" i="1"/>
  <c r="SW239" i="1"/>
  <c r="PQ204" i="1"/>
  <c r="PQ225" i="1"/>
  <c r="TA197" i="1"/>
  <c r="SL239" i="1"/>
  <c r="TJ239" i="1" s="1"/>
  <c r="QV212" i="1"/>
  <c r="RB212" i="1"/>
  <c r="SV235" i="1"/>
  <c r="RD243" i="1"/>
  <c r="QX243" i="1"/>
  <c r="PS245" i="1"/>
  <c r="SH212" i="1"/>
  <c r="TF212" i="1" s="1"/>
  <c r="PP230" i="1"/>
  <c r="PP225" i="1"/>
  <c r="QZ254" i="1"/>
  <c r="QT254" i="1"/>
  <c r="SW245" i="1"/>
  <c r="TD265" i="1"/>
  <c r="PR258" i="1"/>
  <c r="PR259" i="1"/>
  <c r="PP257" i="1"/>
  <c r="SW263" i="1"/>
  <c r="PP282" i="1"/>
  <c r="PR277" i="1"/>
  <c r="TA268" i="1"/>
  <c r="HC260" i="1"/>
  <c r="TA271" i="1"/>
  <c r="TA277" i="1"/>
  <c r="SI275" i="1"/>
  <c r="TG275" i="1" s="1"/>
  <c r="RA278" i="1"/>
  <c r="QU278" i="1"/>
  <c r="ST287" i="1"/>
  <c r="ST289" i="1"/>
  <c r="SL298" i="1"/>
  <c r="TJ298" i="1" s="1"/>
  <c r="PP311" i="1"/>
  <c r="SU297" i="1"/>
  <c r="PO291" i="1"/>
  <c r="PO323" i="1"/>
  <c r="PQ305" i="1"/>
  <c r="TC306" i="1"/>
  <c r="SZ305" i="1"/>
  <c r="RA322" i="1"/>
  <c r="QU322" i="1"/>
  <c r="TA321" i="1"/>
  <c r="TC334" i="1"/>
  <c r="HB314" i="1"/>
  <c r="SK341" i="1"/>
  <c r="TI341" i="1" s="1"/>
  <c r="SL357" i="1"/>
  <c r="TJ357" i="1" s="1"/>
  <c r="PN325" i="1"/>
  <c r="SX343" i="1"/>
  <c r="QX345" i="1"/>
  <c r="RD345" i="1"/>
  <c r="PO331" i="1"/>
  <c r="TD340" i="1"/>
  <c r="SI348" i="1"/>
  <c r="TG348" i="1" s="1"/>
  <c r="SJ369" i="1"/>
  <c r="TH369" i="1" s="1"/>
  <c r="SI341" i="1"/>
  <c r="TG341" i="1" s="1"/>
  <c r="PN359" i="1"/>
  <c r="HC341" i="1"/>
  <c r="PP362" i="1"/>
  <c r="SI361" i="1"/>
  <c r="TG361" i="1" s="1"/>
  <c r="SZ367" i="1"/>
  <c r="SL387" i="1"/>
  <c r="TJ387" i="1" s="1"/>
  <c r="SZ391" i="1"/>
  <c r="TA402" i="1"/>
  <c r="PP392" i="1"/>
  <c r="RC412" i="1"/>
  <c r="QW412" i="1"/>
  <c r="PQ409" i="1"/>
  <c r="QT402" i="1"/>
  <c r="QZ402" i="1"/>
  <c r="QT416" i="1"/>
  <c r="QZ416" i="1"/>
  <c r="SU408" i="1"/>
  <c r="SW416" i="1"/>
  <c r="QY417" i="1"/>
  <c r="RE417" i="1"/>
  <c r="HB416" i="1"/>
  <c r="SW424" i="1"/>
  <c r="HC434" i="1"/>
  <c r="RA423" i="1"/>
  <c r="PO423" i="1"/>
  <c r="QY438" i="1"/>
  <c r="RE438" i="1"/>
  <c r="SK443" i="1"/>
  <c r="TI443" i="1" s="1"/>
  <c r="PQ455" i="1"/>
  <c r="QX456" i="1"/>
  <c r="RD456" i="1"/>
  <c r="TD460" i="1"/>
  <c r="HB478" i="1"/>
  <c r="ST482" i="1"/>
  <c r="RC485" i="1"/>
  <c r="QW485" i="1"/>
  <c r="TD490" i="1"/>
  <c r="SV492" i="1"/>
  <c r="PO494" i="1"/>
  <c r="SH489" i="1"/>
  <c r="TF489" i="1" s="1"/>
  <c r="PP494" i="1"/>
  <c r="TB458" i="1"/>
  <c r="RD477" i="1"/>
  <c r="TB485" i="1"/>
  <c r="SI492" i="1"/>
  <c r="TG492" i="1" s="1"/>
  <c r="TD37" i="1"/>
  <c r="PN56" i="1"/>
  <c r="QS501" i="1"/>
  <c r="TC69" i="1"/>
  <c r="PN85" i="1"/>
  <c r="TD105" i="1"/>
  <c r="PO111" i="1"/>
  <c r="SU138" i="1"/>
  <c r="PN130" i="1"/>
  <c r="QW100" i="1"/>
  <c r="RC100" i="1"/>
  <c r="PR147" i="1"/>
  <c r="TA105" i="1"/>
  <c r="QX117" i="1"/>
  <c r="RE144" i="1"/>
  <c r="QY144" i="1"/>
  <c r="SJ135" i="1"/>
  <c r="TH135" i="1" s="1"/>
  <c r="SH117" i="1"/>
  <c r="TF117" i="1" s="1"/>
  <c r="TD132" i="1"/>
  <c r="SX141" i="1"/>
  <c r="SK128" i="1"/>
  <c r="TI128" i="1" s="1"/>
  <c r="HB142" i="1"/>
  <c r="QT158" i="1"/>
  <c r="QZ158" i="1"/>
  <c r="TB154" i="1"/>
  <c r="SW142" i="1"/>
  <c r="TC170" i="1"/>
  <c r="PP131" i="1"/>
  <c r="SV153" i="1"/>
  <c r="PQ177" i="1"/>
  <c r="TC164" i="1"/>
  <c r="PN152" i="1"/>
  <c r="SH123" i="1"/>
  <c r="TF123" i="1" s="1"/>
  <c r="SJ160" i="1"/>
  <c r="TH160" i="1" s="1"/>
  <c r="PP176" i="1"/>
  <c r="PP167" i="1"/>
  <c r="SX187" i="1"/>
  <c r="TA209" i="1"/>
  <c r="SH169" i="1"/>
  <c r="TF169" i="1" s="1"/>
  <c r="PO210" i="1"/>
  <c r="QU192" i="1"/>
  <c r="RA192" i="1"/>
  <c r="SU164" i="1"/>
  <c r="TB190" i="1"/>
  <c r="QV184" i="1"/>
  <c r="RB184" i="1"/>
  <c r="PR181" i="1"/>
  <c r="TB189" i="1"/>
  <c r="HB154" i="1"/>
  <c r="TC184" i="1"/>
  <c r="SJ195" i="1"/>
  <c r="TH195" i="1" s="1"/>
  <c r="QZ205" i="1"/>
  <c r="QT205" i="1"/>
  <c r="RE237" i="1"/>
  <c r="QY237" i="1"/>
  <c r="PR199" i="1"/>
  <c r="QY212" i="1"/>
  <c r="PS232" i="1"/>
  <c r="TC232" i="1"/>
  <c r="PR228" i="1"/>
  <c r="QU227" i="1"/>
  <c r="QY219" i="1"/>
  <c r="SW259" i="1"/>
  <c r="SW227" i="1"/>
  <c r="SV245" i="1"/>
  <c r="SH226" i="1"/>
  <c r="TF226" i="1" s="1"/>
  <c r="SJ250" i="1"/>
  <c r="TH250" i="1" s="1"/>
  <c r="HB248" i="1"/>
  <c r="QV252" i="1"/>
  <c r="RB252" i="1"/>
  <c r="PR262" i="1"/>
  <c r="QT260" i="1"/>
  <c r="QZ260" i="1"/>
  <c r="PR256" i="1"/>
  <c r="SZ282" i="1"/>
  <c r="QW265" i="1"/>
  <c r="RC265" i="1"/>
  <c r="SW283" i="1"/>
  <c r="SH285" i="1"/>
  <c r="TF285" i="1" s="1"/>
  <c r="SV285" i="1"/>
  <c r="RE280" i="1"/>
  <c r="SK291" i="1"/>
  <c r="TI291" i="1" s="1"/>
  <c r="TA276" i="1"/>
  <c r="QV290" i="1"/>
  <c r="RB290" i="1"/>
  <c r="SV291" i="1"/>
  <c r="QW291" i="1"/>
  <c r="RC291" i="1"/>
  <c r="TC296" i="1"/>
  <c r="QW311" i="1"/>
  <c r="RC311" i="1"/>
  <c r="PR321" i="1"/>
  <c r="SJ323" i="1"/>
  <c r="TH323" i="1" s="1"/>
  <c r="TA305" i="1"/>
  <c r="QT320" i="1"/>
  <c r="QZ320" i="1"/>
  <c r="SL332" i="1"/>
  <c r="TJ332" i="1" s="1"/>
  <c r="QW335" i="1"/>
  <c r="RC335" i="1"/>
  <c r="SW323" i="1"/>
  <c r="SW348" i="1"/>
  <c r="PP344" i="1"/>
  <c r="SZ334" i="1"/>
  <c r="SL348" i="1"/>
  <c r="TJ348" i="1" s="1"/>
  <c r="SH345" i="1"/>
  <c r="TF345" i="1" s="1"/>
  <c r="HB332" i="1"/>
  <c r="PQ352" i="1"/>
  <c r="TC369" i="1"/>
  <c r="ST346" i="1"/>
  <c r="HC348" i="1"/>
  <c r="PP367" i="1"/>
  <c r="TC372" i="1"/>
  <c r="PP365" i="1"/>
  <c r="QW385" i="1"/>
  <c r="RC385" i="1"/>
  <c r="SZ385" i="1"/>
  <c r="QU390" i="1"/>
  <c r="RA390" i="1"/>
  <c r="PP387" i="1"/>
  <c r="SI403" i="1"/>
  <c r="TG403" i="1" s="1"/>
  <c r="SW402" i="1"/>
  <c r="TD403" i="1"/>
  <c r="SZ404" i="1"/>
  <c r="SX406" i="1"/>
  <c r="QV405" i="1"/>
  <c r="RB405" i="1"/>
  <c r="SH409" i="1"/>
  <c r="TF409" i="1" s="1"/>
  <c r="QX418" i="1"/>
  <c r="RD418" i="1"/>
  <c r="TB422" i="1"/>
  <c r="PS423" i="1"/>
  <c r="HC433" i="1"/>
  <c r="SZ423" i="1"/>
  <c r="SV439" i="1"/>
  <c r="PS439" i="1"/>
  <c r="RA434" i="1"/>
  <c r="QU434" i="1"/>
  <c r="PS441" i="1"/>
  <c r="SV454" i="1"/>
  <c r="RB453" i="1"/>
  <c r="QV453" i="1"/>
  <c r="TD455" i="1"/>
  <c r="PR459" i="1"/>
  <c r="QV460" i="1"/>
  <c r="RB460" i="1"/>
  <c r="PN465" i="1"/>
  <c r="PS485" i="1"/>
  <c r="TD487" i="1"/>
  <c r="TC492" i="1"/>
  <c r="TC456" i="1"/>
  <c r="SK457" i="1"/>
  <c r="TI457" i="1" s="1"/>
  <c r="TA481" i="1"/>
  <c r="RB487" i="1"/>
  <c r="QV487" i="1"/>
  <c r="SW486" i="1"/>
  <c r="SV491" i="1"/>
  <c r="TB12" i="1"/>
  <c r="SZ13" i="1"/>
  <c r="SU41" i="1"/>
  <c r="TA20" i="1"/>
  <c r="PQ62" i="1"/>
  <c r="PQ88" i="1"/>
  <c r="SL94" i="1"/>
  <c r="TJ94" i="1" s="1"/>
  <c r="SU109" i="1"/>
  <c r="SU146" i="1"/>
  <c r="PR105" i="1"/>
  <c r="TB130" i="1"/>
  <c r="PN145" i="1"/>
  <c r="PS146" i="1"/>
  <c r="PS89" i="1"/>
  <c r="PS88" i="1"/>
  <c r="PS70" i="1"/>
  <c r="SJ133" i="1"/>
  <c r="TH133" i="1" s="1"/>
  <c r="SI147" i="1"/>
  <c r="TG147" i="1" s="1"/>
  <c r="PR128" i="1"/>
  <c r="TB147" i="1"/>
  <c r="PR140" i="1"/>
  <c r="PS143" i="1"/>
  <c r="TC145" i="1"/>
  <c r="QV124" i="1"/>
  <c r="RB124" i="1"/>
  <c r="QV143" i="1"/>
  <c r="RB143" i="1"/>
  <c r="SW177" i="1"/>
  <c r="QX131" i="1"/>
  <c r="PP147" i="1"/>
  <c r="ST173" i="1"/>
  <c r="TD155" i="1"/>
  <c r="SU141" i="1"/>
  <c r="TB174" i="1"/>
  <c r="SI171" i="1"/>
  <c r="TG171" i="1" s="1"/>
  <c r="PP203" i="1"/>
  <c r="ST161" i="1"/>
  <c r="QX207" i="1"/>
  <c r="RD207" i="1"/>
  <c r="SH195" i="1"/>
  <c r="TF195" i="1" s="1"/>
  <c r="SL209" i="1"/>
  <c r="TJ209" i="1" s="1"/>
  <c r="SW181" i="1"/>
  <c r="RD205" i="1"/>
  <c r="PP195" i="1"/>
  <c r="SH168" i="1"/>
  <c r="TF168" i="1" s="1"/>
  <c r="TC186" i="1"/>
  <c r="SL183" i="1"/>
  <c r="TJ183" i="1" s="1"/>
  <c r="RA203" i="1"/>
  <c r="SJ212" i="1"/>
  <c r="TH212" i="1" s="1"/>
  <c r="HC198" i="1"/>
  <c r="PS212" i="1"/>
  <c r="TC226" i="1"/>
  <c r="PO209" i="1"/>
  <c r="SK225" i="1"/>
  <c r="TI225" i="1" s="1"/>
  <c r="SJ209" i="1"/>
  <c r="TH209" i="1" s="1"/>
  <c r="TA203" i="1"/>
  <c r="PO233" i="1"/>
  <c r="SL212" i="1"/>
  <c r="TJ212" i="1" s="1"/>
  <c r="ST235" i="1"/>
  <c r="TA220" i="1"/>
  <c r="QX231" i="1"/>
  <c r="HB230" i="1"/>
  <c r="SU245" i="1"/>
  <c r="TC210" i="1"/>
  <c r="HC222" i="1"/>
  <c r="TA228" i="1"/>
  <c r="SX254" i="1"/>
  <c r="HB244" i="1"/>
  <c r="ST237" i="1"/>
  <c r="PP255" i="1"/>
  <c r="QY253" i="1"/>
  <c r="ST246" i="1"/>
  <c r="SI272" i="1"/>
  <c r="TG272" i="1" s="1"/>
  <c r="ST266" i="1"/>
  <c r="HB254" i="1"/>
  <c r="PO254" i="1"/>
  <c r="PP278" i="1"/>
  <c r="QW274" i="1"/>
  <c r="RC274" i="1"/>
  <c r="PR282" i="1"/>
  <c r="SJ281" i="1"/>
  <c r="TH281" i="1" s="1"/>
  <c r="SU280" i="1"/>
  <c r="SI304" i="1"/>
  <c r="TG304" i="1" s="1"/>
  <c r="PO290" i="1"/>
  <c r="TB289" i="1"/>
  <c r="TD304" i="1"/>
  <c r="RA294" i="1"/>
  <c r="QU294" i="1"/>
  <c r="QW295" i="1"/>
  <c r="RC295" i="1"/>
  <c r="SZ295" i="1"/>
  <c r="PN300" i="1"/>
  <c r="PP309" i="1"/>
  <c r="QX316" i="1"/>
  <c r="SK329" i="1"/>
  <c r="TI329" i="1" s="1"/>
  <c r="SI335" i="1"/>
  <c r="TG335" i="1" s="1"/>
  <c r="TB330" i="1"/>
  <c r="SL326" i="1"/>
  <c r="TJ326" i="1" s="1"/>
  <c r="PR323" i="1"/>
  <c r="QX340" i="1"/>
  <c r="PQ329" i="1"/>
  <c r="SK325" i="1"/>
  <c r="TI325" i="1" s="1"/>
  <c r="RE338" i="1"/>
  <c r="SW340" i="1"/>
  <c r="PS354" i="1"/>
  <c r="RE341" i="1"/>
  <c r="SW347" i="1"/>
  <c r="PS366" i="1"/>
  <c r="SX364" i="1"/>
  <c r="TA381" i="1"/>
  <c r="SV366" i="1"/>
  <c r="PS381" i="1"/>
  <c r="PO382" i="1"/>
  <c r="SK387" i="1"/>
  <c r="TI387" i="1" s="1"/>
  <c r="QV383" i="1"/>
  <c r="RB383" i="1"/>
  <c r="QU383" i="1"/>
  <c r="SL396" i="1"/>
  <c r="TJ396" i="1" s="1"/>
  <c r="SZ390" i="1"/>
  <c r="SV409" i="1"/>
  <c r="TB406" i="1"/>
  <c r="RC407" i="1"/>
  <c r="QW407" i="1"/>
  <c r="TC405" i="1"/>
  <c r="PS406" i="1"/>
  <c r="TD416" i="1"/>
  <c r="PO410" i="1"/>
  <c r="PP414" i="1"/>
  <c r="SJ425" i="1"/>
  <c r="TH425" i="1" s="1"/>
  <c r="TC439" i="1"/>
  <c r="RB440" i="1"/>
  <c r="QV440" i="1"/>
  <c r="ST424" i="1"/>
  <c r="SI424" i="1"/>
  <c r="TG424" i="1" s="1"/>
  <c r="TA444" i="1"/>
  <c r="SU434" i="1"/>
  <c r="QT442" i="1"/>
  <c r="QZ442" i="1"/>
  <c r="PN444" i="1"/>
  <c r="PP445" i="1"/>
  <c r="SX447" i="1"/>
  <c r="HB444" i="1"/>
  <c r="TC448" i="1"/>
  <c r="RE458" i="1"/>
  <c r="SK460" i="1"/>
  <c r="TI460" i="1" s="1"/>
  <c r="RD485" i="1"/>
  <c r="TA18" i="1"/>
  <c r="SL26" i="1"/>
  <c r="TJ26" i="1" s="1"/>
  <c r="SZ24" i="1"/>
  <c r="HB64" i="1"/>
  <c r="TA101" i="1"/>
  <c r="PN64" i="1"/>
  <c r="TB96" i="1"/>
  <c r="PP72" i="1"/>
  <c r="TC103" i="1"/>
  <c r="SX99" i="1"/>
  <c r="TB120" i="1"/>
  <c r="SI119" i="1"/>
  <c r="TG119" i="1" s="1"/>
  <c r="QZ105" i="1"/>
  <c r="QT105" i="1"/>
  <c r="RB134" i="1"/>
  <c r="QV134" i="1"/>
  <c r="QY91" i="1"/>
  <c r="RE91" i="1"/>
  <c r="PQ128" i="1"/>
  <c r="PP136" i="1"/>
  <c r="PS142" i="1"/>
  <c r="HC142" i="1"/>
  <c r="PR165" i="1"/>
  <c r="QU143" i="1"/>
  <c r="PN132" i="1"/>
  <c r="PS165" i="1"/>
  <c r="SZ120" i="1"/>
  <c r="QW149" i="1"/>
  <c r="RC149" i="1"/>
  <c r="SK178" i="1"/>
  <c r="TI178" i="1" s="1"/>
  <c r="PP132" i="1"/>
  <c r="SJ170" i="1"/>
  <c r="TH170" i="1" s="1"/>
  <c r="PN154" i="1"/>
  <c r="RE160" i="1"/>
  <c r="SZ174" i="1"/>
  <c r="PS182" i="1"/>
  <c r="PQ210" i="1"/>
  <c r="PQ175" i="1"/>
  <c r="QU153" i="1"/>
  <c r="SL176" i="1"/>
  <c r="TJ176" i="1" s="1"/>
  <c r="RD183" i="1"/>
  <c r="PQ155" i="1"/>
  <c r="PR202" i="1"/>
  <c r="SZ193" i="1"/>
  <c r="TA207" i="1"/>
  <c r="TD227" i="1"/>
  <c r="PQ234" i="1"/>
  <c r="PQ232" i="1"/>
  <c r="SZ189" i="1"/>
  <c r="SZ206" i="1"/>
  <c r="SJ233" i="1"/>
  <c r="TH233" i="1" s="1"/>
  <c r="SZ184" i="1"/>
  <c r="SX224" i="1"/>
  <c r="SJ240" i="1"/>
  <c r="TH240" i="1" s="1"/>
  <c r="QV229" i="1"/>
  <c r="RB229" i="1"/>
  <c r="TC212" i="1"/>
  <c r="TC243" i="1"/>
  <c r="HC215" i="1"/>
  <c r="HC239" i="1"/>
  <c r="QT251" i="1"/>
  <c r="QZ251" i="1"/>
  <c r="ST229" i="1"/>
  <c r="HB226" i="1"/>
  <c r="PP252" i="1"/>
  <c r="TC253" i="1"/>
  <c r="TA262" i="1"/>
  <c r="PO251" i="1"/>
  <c r="QT262" i="1"/>
  <c r="QZ262" i="1"/>
  <c r="TD266" i="1"/>
  <c r="HB247" i="1"/>
  <c r="RA275" i="1"/>
  <c r="QU275" i="1"/>
  <c r="QX278" i="1"/>
  <c r="RD278" i="1"/>
  <c r="SX275" i="1"/>
  <c r="SK274" i="1"/>
  <c r="TI274" i="1" s="1"/>
  <c r="TB286" i="1"/>
  <c r="TD289" i="1"/>
  <c r="TD299" i="1"/>
  <c r="ST276" i="1"/>
  <c r="PR295" i="1"/>
  <c r="SV318" i="1"/>
  <c r="ST308" i="1"/>
  <c r="PQ296" i="1"/>
  <c r="PP310" i="1"/>
  <c r="TA309" i="1"/>
  <c r="QU311" i="1"/>
  <c r="QT338" i="1"/>
  <c r="QZ338" i="1"/>
  <c r="SH319" i="1"/>
  <c r="TF319" i="1" s="1"/>
  <c r="SH316" i="1"/>
  <c r="TF316" i="1" s="1"/>
  <c r="SX335" i="1"/>
  <c r="SV324" i="1"/>
  <c r="PN335" i="1"/>
  <c r="RE339" i="1"/>
  <c r="SK352" i="1"/>
  <c r="TI352" i="1" s="1"/>
  <c r="PN338" i="1"/>
  <c r="SI352" i="1"/>
  <c r="TG352" i="1" s="1"/>
  <c r="QU342" i="1"/>
  <c r="RA342" i="1"/>
  <c r="TA346" i="1"/>
  <c r="PP360" i="1"/>
  <c r="PO355" i="1"/>
  <c r="TC360" i="1"/>
  <c r="HC363" i="1"/>
  <c r="SW383" i="1"/>
  <c r="RA364" i="1"/>
  <c r="RE364" i="1"/>
  <c r="QX391" i="1"/>
  <c r="RD391" i="1"/>
  <c r="SJ397" i="1"/>
  <c r="TH397" i="1" s="1"/>
  <c r="SU383" i="1"/>
  <c r="RE397" i="1"/>
  <c r="QY396" i="1"/>
  <c r="RE396" i="1"/>
  <c r="SK406" i="1"/>
  <c r="TI406" i="1" s="1"/>
  <c r="PN409" i="1"/>
  <c r="HC410" i="1"/>
  <c r="SW418" i="1"/>
  <c r="QX415" i="1"/>
  <c r="RD415" i="1"/>
  <c r="TA417" i="1"/>
  <c r="TD423" i="1"/>
  <c r="QU421" i="1"/>
  <c r="SJ434" i="1"/>
  <c r="TH434" i="1" s="1"/>
  <c r="QY425" i="1"/>
  <c r="QW434" i="1"/>
  <c r="RC434" i="1"/>
  <c r="TC446" i="1"/>
  <c r="SZ440" i="1"/>
  <c r="SH443" i="1"/>
  <c r="TF443" i="1" s="1"/>
  <c r="PS449" i="1"/>
  <c r="TA451" i="1"/>
  <c r="QW450" i="1"/>
  <c r="RC450" i="1"/>
  <c r="QV454" i="1"/>
  <c r="RB454" i="1"/>
  <c r="HB454" i="1"/>
  <c r="SV456" i="1"/>
  <c r="SW465" i="1"/>
  <c r="SK477" i="1"/>
  <c r="TI477" i="1" s="1"/>
  <c r="QW477" i="1"/>
  <c r="RC477" i="1"/>
  <c r="SI463" i="1"/>
  <c r="TG463" i="1" s="1"/>
  <c r="TB482" i="1"/>
  <c r="TA483" i="1"/>
  <c r="SV487" i="1"/>
  <c r="PS487" i="1"/>
  <c r="SX486" i="1"/>
  <c r="QV488" i="1"/>
  <c r="RB488" i="1"/>
  <c r="SX493" i="1"/>
  <c r="SX494" i="1"/>
  <c r="SK493" i="1"/>
  <c r="TI493" i="1" s="1"/>
  <c r="SK22" i="1"/>
  <c r="TI22" i="1" s="1"/>
  <c r="SH22" i="1"/>
  <c r="TF22" i="1" s="1"/>
  <c r="PR116" i="1"/>
  <c r="QY116" i="1"/>
  <c r="RE116" i="1"/>
  <c r="SH87" i="1"/>
  <c r="TF87" i="1" s="1"/>
  <c r="SL91" i="1"/>
  <c r="TJ91" i="1" s="1"/>
  <c r="SU114" i="1"/>
  <c r="SW98" i="1"/>
  <c r="HB120" i="1"/>
  <c r="ST137" i="1"/>
  <c r="SI102" i="1"/>
  <c r="TG102" i="1" s="1"/>
  <c r="SX128" i="1"/>
  <c r="ST142" i="1"/>
  <c r="HC96" i="1"/>
  <c r="HC102" i="1"/>
  <c r="PQ126" i="1"/>
  <c r="PP112" i="1"/>
  <c r="SZ90" i="1"/>
  <c r="PQ149" i="1"/>
  <c r="QV131" i="1"/>
  <c r="RB131" i="1"/>
  <c r="SZ121" i="1"/>
  <c r="SW136" i="1"/>
  <c r="PO159" i="1"/>
  <c r="SX151" i="1"/>
  <c r="PS154" i="1"/>
  <c r="SX167" i="1"/>
  <c r="SL152" i="1"/>
  <c r="TJ152" i="1" s="1"/>
  <c r="SX154" i="1"/>
  <c r="TA163" i="1"/>
  <c r="ST179" i="1"/>
  <c r="SU210" i="1"/>
  <c r="TB197" i="1"/>
  <c r="QY158" i="1"/>
  <c r="SW171" i="1"/>
  <c r="HC177" i="1"/>
  <c r="TD191" i="1"/>
  <c r="RB190" i="1"/>
  <c r="QV190" i="1"/>
  <c r="SW189" i="1"/>
  <c r="SH198" i="1"/>
  <c r="TF198" i="1" s="1"/>
  <c r="PP169" i="1"/>
  <c r="ST204" i="1"/>
  <c r="PP184" i="1"/>
  <c r="SI182" i="1"/>
  <c r="TG182" i="1" s="1"/>
  <c r="PS218" i="1"/>
  <c r="QW183" i="1"/>
  <c r="RC183" i="1"/>
  <c r="SX231" i="1"/>
  <c r="TC190" i="1"/>
  <c r="TB226" i="1"/>
  <c r="SX221" i="1"/>
  <c r="SK223" i="1"/>
  <c r="TI223" i="1" s="1"/>
  <c r="SU189" i="1"/>
  <c r="TB221" i="1"/>
  <c r="HC197" i="1"/>
  <c r="PR213" i="1"/>
  <c r="ST232" i="1"/>
  <c r="QU231" i="1"/>
  <c r="RA231" i="1"/>
  <c r="QU235" i="1"/>
  <c r="QZ211" i="1"/>
  <c r="QT211" i="1"/>
  <c r="TA239" i="1"/>
  <c r="ST211" i="1"/>
  <c r="QW231" i="1"/>
  <c r="RC231" i="1"/>
  <c r="QT234" i="1"/>
  <c r="QZ234" i="1"/>
  <c r="PR251" i="1"/>
  <c r="HB223" i="1"/>
  <c r="PP249" i="1"/>
  <c r="TA247" i="1"/>
  <c r="QX252" i="1"/>
  <c r="SK273" i="1"/>
  <c r="TI273" i="1" s="1"/>
  <c r="HB257" i="1"/>
  <c r="SX274" i="1"/>
  <c r="SU285" i="1"/>
  <c r="TD282" i="1"/>
  <c r="SH275" i="1"/>
  <c r="TF275" i="1" s="1"/>
  <c r="TD291" i="1"/>
  <c r="SK304" i="1"/>
  <c r="TI304" i="1" s="1"/>
  <c r="SJ296" i="1"/>
  <c r="TH296" i="1" s="1"/>
  <c r="SL312" i="1"/>
  <c r="TJ312" i="1" s="1"/>
  <c r="HB294" i="1"/>
  <c r="ST310" i="1"/>
  <c r="QT321" i="1"/>
  <c r="QZ321" i="1"/>
  <c r="HC300" i="1"/>
  <c r="QV310" i="1"/>
  <c r="RB310" i="1"/>
  <c r="SZ318" i="1"/>
  <c r="SI311" i="1"/>
  <c r="TG311" i="1" s="1"/>
  <c r="RA315" i="1"/>
  <c r="QU315" i="1"/>
  <c r="HB312" i="1"/>
  <c r="PS331" i="1"/>
  <c r="QU328" i="1"/>
  <c r="PS345" i="1"/>
  <c r="RA334" i="1"/>
  <c r="SZ340" i="1"/>
  <c r="RD348" i="1"/>
  <c r="SL360" i="1"/>
  <c r="TJ360" i="1" s="1"/>
  <c r="TC367" i="1"/>
  <c r="SW366" i="1"/>
  <c r="PO346" i="1"/>
  <c r="SH360" i="1"/>
  <c r="TF360" i="1" s="1"/>
  <c r="ST379" i="1"/>
  <c r="PP363" i="1"/>
  <c r="TC382" i="1"/>
  <c r="SX398" i="1"/>
  <c r="PR397" i="1"/>
  <c r="HC384" i="1"/>
  <c r="PR410" i="1"/>
  <c r="ST407" i="1"/>
  <c r="SJ421" i="1"/>
  <c r="TH421" i="1" s="1"/>
  <c r="SX418" i="1"/>
  <c r="PS430" i="1"/>
  <c r="PN420" i="1"/>
  <c r="PN415" i="1"/>
  <c r="PR440" i="1"/>
  <c r="QV437" i="1"/>
  <c r="RB437" i="1"/>
  <c r="SL433" i="1"/>
  <c r="TJ433" i="1" s="1"/>
  <c r="PS447" i="1"/>
  <c r="SL446" i="1"/>
  <c r="TJ446" i="1" s="1"/>
  <c r="HC442" i="1"/>
  <c r="PS453" i="1"/>
  <c r="QT444" i="1"/>
  <c r="QZ444" i="1"/>
  <c r="PQ449" i="1"/>
  <c r="QY455" i="1"/>
  <c r="RE455" i="1"/>
  <c r="PN457" i="1"/>
  <c r="QY457" i="1"/>
  <c r="RE457" i="1"/>
  <c r="SZ459" i="1"/>
  <c r="SU478" i="1"/>
  <c r="RE478" i="1"/>
  <c r="QY478" i="1"/>
  <c r="RB480" i="1"/>
  <c r="QV480" i="1"/>
  <c r="SW485" i="1"/>
  <c r="QV484" i="1"/>
  <c r="RB484" i="1"/>
  <c r="PO488" i="1"/>
  <c r="PN487" i="1"/>
  <c r="SV490" i="1"/>
  <c r="SZ491" i="1"/>
  <c r="SV46" i="1"/>
  <c r="SK113" i="1"/>
  <c r="TI113" i="1" s="1"/>
  <c r="QW106" i="1"/>
  <c r="RC106" i="1"/>
  <c r="SX112" i="1"/>
  <c r="SU99" i="1"/>
  <c r="QU112" i="1"/>
  <c r="RA112" i="1"/>
  <c r="SV121" i="1"/>
  <c r="QY112" i="1"/>
  <c r="RE141" i="1"/>
  <c r="QY141" i="1"/>
  <c r="SU97" i="1"/>
  <c r="QT111" i="1"/>
  <c r="QZ111" i="1"/>
  <c r="SX126" i="1"/>
  <c r="SU123" i="1"/>
  <c r="RC147" i="1"/>
  <c r="QW147" i="1"/>
  <c r="SH114" i="1"/>
  <c r="TF114" i="1" s="1"/>
  <c r="SV138" i="1"/>
  <c r="PO140" i="1"/>
  <c r="HC131" i="1"/>
  <c r="SI134" i="1"/>
  <c r="TG134" i="1" s="1"/>
  <c r="RE150" i="1"/>
  <c r="QY150" i="1"/>
  <c r="SW131" i="1"/>
  <c r="SV149" i="1"/>
  <c r="SH130" i="1"/>
  <c r="TF130" i="1" s="1"/>
  <c r="RD139" i="1"/>
  <c r="TB176" i="1"/>
  <c r="SZ136" i="1"/>
  <c r="ST163" i="1"/>
  <c r="TD174" i="1"/>
  <c r="PS162" i="1"/>
  <c r="QX159" i="1"/>
  <c r="RD159" i="1"/>
  <c r="SZ178" i="1"/>
  <c r="ST156" i="1"/>
  <c r="SK196" i="1"/>
  <c r="TI196" i="1" s="1"/>
  <c r="PR170" i="1"/>
  <c r="PR173" i="1"/>
  <c r="RB202" i="1"/>
  <c r="QV202" i="1"/>
  <c r="SK203" i="1"/>
  <c r="TI203" i="1" s="1"/>
  <c r="HB168" i="1"/>
  <c r="SK188" i="1"/>
  <c r="TI188" i="1" s="1"/>
  <c r="HB207" i="1"/>
  <c r="ST205" i="1"/>
  <c r="QW208" i="1"/>
  <c r="RC208" i="1"/>
  <c r="PQ235" i="1"/>
  <c r="SK234" i="1"/>
  <c r="TI234" i="1" s="1"/>
  <c r="QU210" i="1"/>
  <c r="PS242" i="1"/>
  <c r="HB197" i="1"/>
  <c r="SJ213" i="1"/>
  <c r="TH213" i="1" s="1"/>
  <c r="SU237" i="1"/>
  <c r="QU224" i="1"/>
  <c r="RA224" i="1"/>
  <c r="TC214" i="1"/>
  <c r="TD237" i="1"/>
  <c r="SW237" i="1"/>
  <c r="ST225" i="1"/>
  <c r="RA225" i="1"/>
  <c r="PN259" i="1"/>
  <c r="PR221" i="1"/>
  <c r="SW249" i="1"/>
  <c r="PP242" i="1"/>
  <c r="PR244" i="1"/>
  <c r="TD273" i="1"/>
  <c r="HC252" i="1"/>
  <c r="HB258" i="1"/>
  <c r="SK276" i="1"/>
  <c r="TI276" i="1" s="1"/>
  <c r="PN274" i="1"/>
  <c r="ST278" i="1"/>
  <c r="HB283" i="1"/>
  <c r="RA286" i="1"/>
  <c r="ST279" i="1"/>
  <c r="RA289" i="1"/>
  <c r="PS290" i="1"/>
  <c r="TA291" i="1"/>
  <c r="SK307" i="1"/>
  <c r="TI307" i="1" s="1"/>
  <c r="QU314" i="1"/>
  <c r="RA314" i="1"/>
  <c r="QY310" i="1"/>
  <c r="SU292" i="1"/>
  <c r="PN297" i="1"/>
  <c r="SW314" i="1"/>
  <c r="SL338" i="1"/>
  <c r="TJ338" i="1" s="1"/>
  <c r="TD324" i="1"/>
  <c r="ST330" i="1"/>
  <c r="HB320" i="1"/>
  <c r="RE327" i="1"/>
  <c r="QY327" i="1"/>
  <c r="SH328" i="1"/>
  <c r="TF328" i="1" s="1"/>
  <c r="QU339" i="1"/>
  <c r="SU328" i="1"/>
  <c r="PN341" i="1"/>
  <c r="QU354" i="1"/>
  <c r="RA354" i="1"/>
  <c r="SH332" i="1"/>
  <c r="TF332" i="1" s="1"/>
  <c r="ST372" i="1"/>
  <c r="SH359" i="1"/>
  <c r="TF359" i="1" s="1"/>
  <c r="TB364" i="1"/>
  <c r="SL365" i="1"/>
  <c r="TJ365" i="1" s="1"/>
  <c r="TC362" i="1"/>
  <c r="PN363" i="1"/>
  <c r="SI379" i="1"/>
  <c r="TG379" i="1" s="1"/>
  <c r="TB384" i="1"/>
  <c r="SU371" i="1"/>
  <c r="QU387" i="1"/>
  <c r="RA387" i="1"/>
  <c r="QT398" i="1"/>
  <c r="QZ398" i="1"/>
  <c r="PS404" i="1"/>
  <c r="QV396" i="1"/>
  <c r="RB396" i="1"/>
  <c r="SJ411" i="1"/>
  <c r="TH411" i="1" s="1"/>
  <c r="SU396" i="1"/>
  <c r="QT411" i="1"/>
  <c r="QZ411" i="1"/>
  <c r="SI406" i="1"/>
  <c r="TG406" i="1" s="1"/>
  <c r="SH417" i="1"/>
  <c r="TF417" i="1" s="1"/>
  <c r="PR414" i="1"/>
  <c r="TA430" i="1"/>
  <c r="PS433" i="1"/>
  <c r="QZ436" i="1"/>
  <c r="QT436" i="1"/>
  <c r="QT445" i="1"/>
  <c r="QZ445" i="1"/>
  <c r="QW443" i="1"/>
  <c r="RC443" i="1"/>
  <c r="RA446" i="1"/>
  <c r="ST455" i="1"/>
  <c r="SH442" i="1"/>
  <c r="TF442" i="1" s="1"/>
  <c r="SZ449" i="1"/>
  <c r="QX454" i="1"/>
  <c r="RD454" i="1"/>
  <c r="SJ449" i="1"/>
  <c r="TH449" i="1" s="1"/>
  <c r="PO450" i="1"/>
  <c r="SH478" i="1"/>
  <c r="TF478" i="1" s="1"/>
  <c r="SL465" i="1"/>
  <c r="TJ465" i="1" s="1"/>
  <c r="SZ481" i="1"/>
  <c r="SZ483" i="1"/>
  <c r="PP486" i="1"/>
  <c r="PQ488" i="1"/>
  <c r="RA491" i="1"/>
  <c r="TB494" i="1"/>
  <c r="PO126" i="1"/>
  <c r="PR260" i="1"/>
  <c r="HC487" i="1"/>
  <c r="PN276" i="1"/>
  <c r="HC86" i="1"/>
  <c r="PO271" i="1"/>
  <c r="PS128" i="1"/>
  <c r="PO259" i="1"/>
  <c r="PO383" i="1"/>
  <c r="PR304" i="1"/>
  <c r="PN129" i="1"/>
  <c r="PO437" i="1"/>
  <c r="HB21" i="1"/>
  <c r="RA188" i="1"/>
  <c r="QU188" i="1"/>
  <c r="PO85" i="1"/>
  <c r="QT74" i="1"/>
  <c r="QZ74" i="1"/>
  <c r="RB72" i="1"/>
  <c r="QV72" i="1"/>
  <c r="SJ114" i="1"/>
  <c r="TH114" i="1" s="1"/>
  <c r="QV70" i="1"/>
  <c r="RB70" i="1"/>
  <c r="SK29" i="1"/>
  <c r="TI29" i="1" s="1"/>
  <c r="TC29" i="1"/>
  <c r="SW29" i="1"/>
  <c r="HC14" i="1"/>
  <c r="PS52" i="1"/>
  <c r="QT379" i="1"/>
  <c r="QZ379" i="1"/>
  <c r="QW341" i="1"/>
  <c r="RC341" i="1"/>
  <c r="QZ323" i="1"/>
  <c r="QT323" i="1"/>
  <c r="QV240" i="1"/>
  <c r="RB240" i="1"/>
  <c r="QT194" i="1"/>
  <c r="QZ194" i="1"/>
  <c r="QL492" i="1"/>
  <c r="QL482" i="1"/>
  <c r="QL458" i="1"/>
  <c r="QL433" i="1"/>
  <c r="QL419" i="1"/>
  <c r="QL418" i="1"/>
  <c r="QL411" i="1"/>
  <c r="QL392" i="1"/>
  <c r="QL387" i="1"/>
  <c r="QL360" i="1"/>
  <c r="QL365" i="1"/>
  <c r="QL364" i="1"/>
  <c r="QL354" i="1"/>
  <c r="QL338" i="1"/>
  <c r="QL322" i="1"/>
  <c r="QL310" i="1"/>
  <c r="QL295" i="1"/>
  <c r="QL306" i="1"/>
  <c r="QL300" i="1"/>
  <c r="QL280" i="1"/>
  <c r="QL274" i="1"/>
  <c r="QL276" i="1"/>
  <c r="QL259" i="1"/>
  <c r="QL271" i="1"/>
  <c r="QL252" i="1"/>
  <c r="QL232" i="1"/>
  <c r="QL240" i="1"/>
  <c r="QL231" i="1"/>
  <c r="QL223" i="1"/>
  <c r="QL228" i="1"/>
  <c r="QL211" i="1"/>
  <c r="QL225" i="1"/>
  <c r="QL198" i="1"/>
  <c r="QL203" i="1"/>
  <c r="QL194" i="1"/>
  <c r="QL209" i="1"/>
  <c r="QL155" i="1"/>
  <c r="QL152" i="1"/>
  <c r="QL157" i="1"/>
  <c r="QL178" i="1"/>
  <c r="QL175" i="1"/>
  <c r="QL181" i="1"/>
  <c r="QL134" i="1"/>
  <c r="QL144" i="1"/>
  <c r="QL143" i="1"/>
  <c r="QL135" i="1"/>
  <c r="QL140" i="1"/>
  <c r="QL124" i="1"/>
  <c r="QL109" i="1"/>
  <c r="QL106" i="1"/>
  <c r="QL94" i="1"/>
  <c r="QL64" i="1"/>
  <c r="QL69" i="1"/>
  <c r="QL71" i="1"/>
  <c r="QL84" i="1"/>
  <c r="QL89" i="1"/>
  <c r="QL81" i="1"/>
  <c r="QL83" i="1"/>
  <c r="QL57" i="1"/>
  <c r="QL49" i="1"/>
  <c r="QL38" i="1"/>
  <c r="QL53" i="1"/>
  <c r="QL50" i="1"/>
  <c r="QL47" i="1"/>
  <c r="QL39" i="1"/>
  <c r="QL52" i="1"/>
  <c r="QL15" i="1"/>
  <c r="QL14" i="1"/>
  <c r="QL12" i="1"/>
  <c r="QL10" i="1"/>
  <c r="QT23" i="1"/>
  <c r="QZ23" i="1"/>
  <c r="SV415" i="1"/>
  <c r="TB415" i="1"/>
  <c r="SJ415" i="1"/>
  <c r="TH415" i="1" s="1"/>
  <c r="TA293" i="1"/>
  <c r="SI293" i="1"/>
  <c r="TG293" i="1" s="1"/>
  <c r="SU293" i="1"/>
  <c r="ST231" i="1"/>
  <c r="SZ231" i="1"/>
  <c r="SH231" i="1"/>
  <c r="TF231" i="1" s="1"/>
  <c r="SH148" i="1"/>
  <c r="TF148" i="1" s="1"/>
  <c r="ST148" i="1"/>
  <c r="SZ148" i="1"/>
  <c r="QU56" i="1"/>
  <c r="RA56" i="1"/>
  <c r="RE365" i="1"/>
  <c r="QY365" i="1"/>
  <c r="QY83" i="1"/>
  <c r="RE83" i="1"/>
  <c r="QX54" i="1"/>
  <c r="RD54" i="1"/>
  <c r="PO18" i="1"/>
  <c r="PN42" i="1"/>
  <c r="QU359" i="1"/>
  <c r="RA359" i="1"/>
  <c r="QU244" i="1"/>
  <c r="RA244" i="1"/>
  <c r="QX223" i="1"/>
  <c r="RD223" i="1"/>
  <c r="RD160" i="1"/>
  <c r="QX160" i="1"/>
  <c r="RD82" i="1"/>
  <c r="QX82" i="1"/>
  <c r="QT22" i="1"/>
  <c r="QZ22" i="1"/>
  <c r="QV35" i="1"/>
  <c r="RB35" i="1"/>
  <c r="PS56" i="1"/>
  <c r="HB40" i="1"/>
  <c r="QU74" i="1"/>
  <c r="RA74" i="1"/>
  <c r="RE87" i="1"/>
  <c r="QY87" i="1"/>
  <c r="TB73" i="1"/>
  <c r="SH53" i="1"/>
  <c r="TF53" i="1" s="1"/>
  <c r="PS61" i="1"/>
  <c r="PP81" i="1"/>
  <c r="SH81" i="1"/>
  <c r="TF81" i="1" s="1"/>
  <c r="PP105" i="1"/>
  <c r="HC76" i="1"/>
  <c r="PR20" i="1"/>
  <c r="PS12" i="1"/>
  <c r="PN29" i="1"/>
  <c r="PR15" i="1"/>
  <c r="SI11" i="1"/>
  <c r="TG11" i="1" s="1"/>
  <c r="SU11" i="1"/>
  <c r="TA11" i="1"/>
  <c r="PP32" i="1"/>
  <c r="QZ423" i="1"/>
  <c r="QT423" i="1"/>
  <c r="QV284" i="1"/>
  <c r="RB284" i="1"/>
  <c r="QW130" i="1"/>
  <c r="RC130" i="1"/>
  <c r="QV84" i="1"/>
  <c r="RB84" i="1"/>
  <c r="RD30" i="1"/>
  <c r="QX30" i="1"/>
  <c r="PR19" i="1"/>
  <c r="QW56" i="1"/>
  <c r="RC56" i="1"/>
  <c r="TB357" i="1"/>
  <c r="SJ290" i="1"/>
  <c r="TH290" i="1" s="1"/>
  <c r="SU186" i="1"/>
  <c r="TA186" i="1"/>
  <c r="SI186" i="1"/>
  <c r="TG186" i="1" s="1"/>
  <c r="SV159" i="1"/>
  <c r="TB159" i="1"/>
  <c r="SJ159" i="1"/>
  <c r="TH159" i="1" s="1"/>
  <c r="SI69" i="1"/>
  <c r="TG69" i="1" s="1"/>
  <c r="SU69" i="1"/>
  <c r="TA69" i="1"/>
  <c r="QT49" i="1"/>
  <c r="QZ49" i="1"/>
  <c r="QM494" i="1"/>
  <c r="QM491" i="1"/>
  <c r="QM489" i="1"/>
  <c r="QM487" i="1"/>
  <c r="QM484" i="1"/>
  <c r="QM479" i="1"/>
  <c r="QM480" i="1"/>
  <c r="QM465" i="1"/>
  <c r="QM477" i="1"/>
  <c r="QM459" i="1"/>
  <c r="QM456" i="1"/>
  <c r="QM451" i="1"/>
  <c r="QM448" i="1"/>
  <c r="QM444" i="1"/>
  <c r="QM446" i="1"/>
  <c r="QM437" i="1"/>
  <c r="QM424" i="1"/>
  <c r="QM421" i="1"/>
  <c r="QM414" i="1"/>
  <c r="QM416" i="1"/>
  <c r="QM407" i="1"/>
  <c r="QM406" i="1"/>
  <c r="QM402" i="1"/>
  <c r="QM381" i="1"/>
  <c r="QM368" i="1"/>
  <c r="QM380" i="1"/>
  <c r="QM371" i="1"/>
  <c r="QM361" i="1"/>
  <c r="QM339" i="1"/>
  <c r="QM344" i="1"/>
  <c r="QM352" i="1"/>
  <c r="QM333" i="1"/>
  <c r="QM330" i="1"/>
  <c r="QM327" i="1"/>
  <c r="QM326" i="1"/>
  <c r="QM323" i="1"/>
  <c r="QM318" i="1"/>
  <c r="QM308" i="1"/>
  <c r="QM320" i="1"/>
  <c r="QM309" i="1"/>
  <c r="QM301" i="1"/>
  <c r="QM289" i="1"/>
  <c r="QM290" i="1"/>
  <c r="QM287" i="1"/>
  <c r="QM278" i="1"/>
  <c r="QM266" i="1"/>
  <c r="QM257" i="1"/>
  <c r="QM262" i="1"/>
  <c r="QM258" i="1"/>
  <c r="QM270" i="1"/>
  <c r="QM248" i="1"/>
  <c r="QM249" i="1"/>
  <c r="QM219" i="1"/>
  <c r="QM245" i="1"/>
  <c r="QM237" i="1"/>
  <c r="QM221" i="1"/>
  <c r="QM214" i="1"/>
  <c r="QM222" i="1"/>
  <c r="QM213" i="1"/>
  <c r="QM190" i="1"/>
  <c r="QM201" i="1"/>
  <c r="QM189" i="1"/>
  <c r="QM188" i="1"/>
  <c r="QM202" i="1"/>
  <c r="QM171" i="1"/>
  <c r="QM165" i="1"/>
  <c r="QM161" i="1"/>
  <c r="QM153" i="1"/>
  <c r="QM174" i="1"/>
  <c r="QM158" i="1"/>
  <c r="QM147" i="1"/>
  <c r="QM125" i="1"/>
  <c r="QM138" i="1"/>
  <c r="QM130" i="1"/>
  <c r="QM121" i="1"/>
  <c r="QM104" i="1"/>
  <c r="QM117" i="1"/>
  <c r="QM114" i="1"/>
  <c r="QM98" i="1"/>
  <c r="QM95" i="1"/>
  <c r="QM115" i="1"/>
  <c r="QM99" i="1"/>
  <c r="QM91" i="1"/>
  <c r="QM76" i="1"/>
  <c r="QM68" i="1"/>
  <c r="QM65" i="1"/>
  <c r="QM62" i="1"/>
  <c r="QM72" i="1"/>
  <c r="QM32" i="1"/>
  <c r="QM34" i="1"/>
  <c r="QM55" i="1"/>
  <c r="QM36" i="1"/>
  <c r="QM24" i="1"/>
  <c r="QM19" i="1"/>
  <c r="QM18" i="1"/>
  <c r="QX31" i="1"/>
  <c r="RD31" i="1"/>
  <c r="QY407" i="1"/>
  <c r="RE407" i="1"/>
  <c r="QY186" i="1"/>
  <c r="RE186" i="1"/>
  <c r="QY134" i="1"/>
  <c r="RE134" i="1"/>
  <c r="QY46" i="1"/>
  <c r="RE46" i="1"/>
  <c r="HB20" i="1"/>
  <c r="TC37" i="1"/>
  <c r="QU324" i="1"/>
  <c r="RA324" i="1"/>
  <c r="ST17" i="1"/>
  <c r="QU40" i="1"/>
  <c r="RA40" i="1"/>
  <c r="SK59" i="1"/>
  <c r="TI59" i="1" s="1"/>
  <c r="SH41" i="1"/>
  <c r="TF41" i="1" s="1"/>
  <c r="PO59" i="1"/>
  <c r="PO32" i="1"/>
  <c r="ST44" i="1"/>
  <c r="SH62" i="1"/>
  <c r="TF62" i="1" s="1"/>
  <c r="QT34" i="1"/>
  <c r="QZ34" i="1"/>
  <c r="QX77" i="1"/>
  <c r="RD77" i="1"/>
  <c r="ST86" i="1"/>
  <c r="SH48" i="1"/>
  <c r="TF48" i="1" s="1"/>
  <c r="PR72" i="1"/>
  <c r="SV72" i="1"/>
  <c r="PP73" i="1"/>
  <c r="QV86" i="1"/>
  <c r="RB86" i="1"/>
  <c r="SZ110" i="1"/>
  <c r="SJ17" i="1"/>
  <c r="TH17" i="1" s="1"/>
  <c r="SV17" i="1"/>
  <c r="TB17" i="1"/>
  <c r="SW27" i="1"/>
  <c r="TC27" i="1"/>
  <c r="SK27" i="1"/>
  <c r="TI27" i="1" s="1"/>
  <c r="PS9" i="1"/>
  <c r="QW369" i="1"/>
  <c r="RC369" i="1"/>
  <c r="QV232" i="1"/>
  <c r="RB232" i="1"/>
  <c r="QV94" i="1"/>
  <c r="RB94" i="1"/>
  <c r="TB396" i="1"/>
  <c r="SJ365" i="1"/>
  <c r="TH365" i="1" s="1"/>
  <c r="SZ253" i="1"/>
  <c r="SH253" i="1"/>
  <c r="TF253" i="1" s="1"/>
  <c r="ST253" i="1"/>
  <c r="SU214" i="1"/>
  <c r="TA214" i="1"/>
  <c r="SI214" i="1"/>
  <c r="TG214" i="1" s="1"/>
  <c r="ST132" i="1"/>
  <c r="SH88" i="1"/>
  <c r="TF88" i="1" s="1"/>
  <c r="ST88" i="1"/>
  <c r="SZ88" i="1"/>
  <c r="TB31" i="1"/>
  <c r="TC49" i="1"/>
  <c r="QY446" i="1"/>
  <c r="RE446" i="1"/>
  <c r="QY277" i="1"/>
  <c r="RE277" i="1"/>
  <c r="SB499" i="1"/>
  <c r="SJ33" i="1"/>
  <c r="TH33" i="1" s="1"/>
  <c r="QU69" i="1"/>
  <c r="RA69" i="1"/>
  <c r="QX439" i="1"/>
  <c r="RD439" i="1"/>
  <c r="QX364" i="1"/>
  <c r="RD364" i="1"/>
  <c r="QX300" i="1"/>
  <c r="RD300" i="1"/>
  <c r="QX222" i="1"/>
  <c r="RD222" i="1"/>
  <c r="QX169" i="1"/>
  <c r="RD169" i="1"/>
  <c r="ST40" i="1"/>
  <c r="QV71" i="1"/>
  <c r="RB71" i="1"/>
  <c r="SJ85" i="1"/>
  <c r="TH85" i="1" s="1"/>
  <c r="QT50" i="1"/>
  <c r="QZ50" i="1"/>
  <c r="SL69" i="1"/>
  <c r="TJ69" i="1" s="1"/>
  <c r="SH45" i="1"/>
  <c r="TF45" i="1" s="1"/>
  <c r="QY70" i="1"/>
  <c r="RE70" i="1"/>
  <c r="SV83" i="1"/>
  <c r="SJ63" i="1"/>
  <c r="TH63" i="1" s="1"/>
  <c r="TB67" i="1"/>
  <c r="TB87" i="1"/>
  <c r="SK102" i="1"/>
  <c r="TI102" i="1" s="1"/>
  <c r="TC94" i="1"/>
  <c r="SV119" i="1"/>
  <c r="SK77" i="1"/>
  <c r="TI77" i="1" s="1"/>
  <c r="TB94" i="1"/>
  <c r="PN94" i="1"/>
  <c r="SX115" i="1"/>
  <c r="QT250" i="1"/>
  <c r="QZ250" i="1"/>
  <c r="RB171" i="1"/>
  <c r="QV171" i="1"/>
  <c r="QT41" i="1"/>
  <c r="QZ41" i="1"/>
  <c r="PN34" i="1"/>
  <c r="PR13" i="1"/>
  <c r="TA450" i="1"/>
  <c r="ST418" i="1"/>
  <c r="SZ418" i="1"/>
  <c r="SH418" i="1"/>
  <c r="TF418" i="1" s="1"/>
  <c r="ST329" i="1"/>
  <c r="SZ329" i="1"/>
  <c r="SH329" i="1"/>
  <c r="TF329" i="1" s="1"/>
  <c r="SU250" i="1"/>
  <c r="SV183" i="1"/>
  <c r="TB183" i="1"/>
  <c r="SJ183" i="1"/>
  <c r="TH183" i="1" s="1"/>
  <c r="SV156" i="1"/>
  <c r="TB156" i="1"/>
  <c r="SJ156" i="1"/>
  <c r="TH156" i="1" s="1"/>
  <c r="SH91" i="1"/>
  <c r="TF91" i="1" s="1"/>
  <c r="QW26" i="1"/>
  <c r="RC26" i="1"/>
  <c r="SW31" i="1"/>
  <c r="PR43" i="1"/>
  <c r="QY240" i="1"/>
  <c r="RE240" i="1"/>
  <c r="QY69" i="1"/>
  <c r="RE69" i="1"/>
  <c r="PQ9" i="1"/>
  <c r="QV40" i="1"/>
  <c r="RB40" i="1"/>
  <c r="PP55" i="1"/>
  <c r="SX380" i="1"/>
  <c r="SL320" i="1"/>
  <c r="TJ320" i="1" s="1"/>
  <c r="TD245" i="1"/>
  <c r="SL177" i="1"/>
  <c r="TJ177" i="1" s="1"/>
  <c r="SX131" i="1"/>
  <c r="TD54" i="1"/>
  <c r="SK53" i="1"/>
  <c r="TI53" i="1" s="1"/>
  <c r="RA178" i="1"/>
  <c r="QU178" i="1"/>
  <c r="RD201" i="1"/>
  <c r="QX201" i="1"/>
  <c r="RD128" i="1"/>
  <c r="QX128" i="1"/>
  <c r="RC54" i="1"/>
  <c r="QW54" i="1"/>
  <c r="QU76" i="1"/>
  <c r="RA76" i="1"/>
  <c r="ST52" i="1"/>
  <c r="QW37" i="1"/>
  <c r="RC37" i="1"/>
  <c r="HB57" i="1"/>
  <c r="TA34" i="1"/>
  <c r="PQ76" i="1"/>
  <c r="PQ60" i="1"/>
  <c r="TD83" i="1"/>
  <c r="SJ76" i="1"/>
  <c r="TH76" i="1" s="1"/>
  <c r="QT96" i="1"/>
  <c r="QZ96" i="1"/>
  <c r="SK66" i="1"/>
  <c r="TI66" i="1" s="1"/>
  <c r="TC82" i="1"/>
  <c r="SW18" i="1"/>
  <c r="TC18" i="1"/>
  <c r="SK18" i="1"/>
  <c r="PS11" i="1"/>
  <c r="HC20" i="1"/>
  <c r="QW261" i="1"/>
  <c r="RC261" i="1"/>
  <c r="QT223" i="1"/>
  <c r="QZ223" i="1"/>
  <c r="QV203" i="1"/>
  <c r="RB203" i="1"/>
  <c r="RB121" i="1"/>
  <c r="QV121" i="1"/>
  <c r="QV73" i="1"/>
  <c r="RB73" i="1"/>
  <c r="HB11" i="1"/>
  <c r="SI407" i="1"/>
  <c r="TG407" i="1" s="1"/>
  <c r="SU407" i="1"/>
  <c r="TA407" i="1"/>
  <c r="SV331" i="1"/>
  <c r="TB331" i="1"/>
  <c r="SJ331" i="1"/>
  <c r="TH331" i="1" s="1"/>
  <c r="SV283" i="1"/>
  <c r="TB184" i="1"/>
  <c r="SJ184" i="1"/>
  <c r="TH184" i="1" s="1"/>
  <c r="SV184" i="1"/>
  <c r="ST167" i="1"/>
  <c r="SZ167" i="1"/>
  <c r="SH167" i="1"/>
  <c r="TF167" i="1" s="1"/>
  <c r="SI145" i="1"/>
  <c r="TG145" i="1" s="1"/>
  <c r="SH72" i="1"/>
  <c r="TF72" i="1" s="1"/>
  <c r="RE90" i="1"/>
  <c r="QY90" i="1"/>
  <c r="QY38" i="1"/>
  <c r="RE38" i="1"/>
  <c r="HC31" i="1"/>
  <c r="SX371" i="1"/>
  <c r="SL310" i="1"/>
  <c r="TJ310" i="1" s="1"/>
  <c r="TD233" i="1"/>
  <c r="SL169" i="1"/>
  <c r="TJ169" i="1" s="1"/>
  <c r="SX123" i="1"/>
  <c r="TD46" i="1"/>
  <c r="SW38" i="1"/>
  <c r="QX315" i="1"/>
  <c r="RD315" i="1"/>
  <c r="TC41" i="1"/>
  <c r="TB64" i="1"/>
  <c r="SW84" i="1"/>
  <c r="PR86" i="1"/>
  <c r="PQ82" i="1"/>
  <c r="PR87" i="1"/>
  <c r="QT88" i="1"/>
  <c r="QZ88" i="1"/>
  <c r="SW73" i="1"/>
  <c r="SV22" i="1"/>
  <c r="TB22" i="1"/>
  <c r="SJ22" i="1"/>
  <c r="TH22" i="1" s="1"/>
  <c r="PR17" i="1"/>
  <c r="QC504" i="1"/>
  <c r="QC502" i="1"/>
  <c r="QC503" i="1"/>
  <c r="QC500" i="1"/>
  <c r="QC499" i="1"/>
  <c r="QM488" i="1"/>
  <c r="QM483" i="1"/>
  <c r="QM485" i="1"/>
  <c r="QM481" i="1"/>
  <c r="QM478" i="1"/>
  <c r="QM457" i="1"/>
  <c r="QM455" i="1"/>
  <c r="QM445" i="1"/>
  <c r="QM447" i="1"/>
  <c r="QM441" i="1"/>
  <c r="QM439" i="1"/>
  <c r="QM420" i="1"/>
  <c r="QM415" i="1"/>
  <c r="QM412" i="1"/>
  <c r="QM409" i="1"/>
  <c r="QM397" i="1"/>
  <c r="QM396" i="1"/>
  <c r="QM384" i="1"/>
  <c r="QM391" i="1"/>
  <c r="QM363" i="1"/>
  <c r="QM372" i="1"/>
  <c r="QM367" i="1"/>
  <c r="QM359" i="1"/>
  <c r="QM342" i="1"/>
  <c r="QM347" i="1"/>
  <c r="QM343" i="1"/>
  <c r="QM348" i="1"/>
  <c r="QM340" i="1"/>
  <c r="QM335" i="1"/>
  <c r="QM332" i="1"/>
  <c r="QM328" i="1"/>
  <c r="QM312" i="1"/>
  <c r="QM296" i="1"/>
  <c r="QM293" i="1"/>
  <c r="QM297" i="1"/>
  <c r="QM304" i="1"/>
  <c r="QM282" i="1"/>
  <c r="QM281" i="1"/>
  <c r="QM256" i="1"/>
  <c r="QM273" i="1"/>
  <c r="QM268" i="1"/>
  <c r="QM250" i="1"/>
  <c r="QM255" i="1"/>
  <c r="QM254" i="1"/>
  <c r="QM246" i="1"/>
  <c r="QM251" i="1"/>
  <c r="QM235" i="1"/>
  <c r="QM215" i="1"/>
  <c r="QM229" i="1"/>
  <c r="QM226" i="1"/>
  <c r="QM220" i="1"/>
  <c r="QM233" i="1"/>
  <c r="QM230" i="1"/>
  <c r="QM182" i="1"/>
  <c r="QM195" i="1"/>
  <c r="QM184" i="1"/>
  <c r="QM206" i="1"/>
  <c r="QM183" i="1"/>
  <c r="QM196" i="1"/>
  <c r="QM176" i="1"/>
  <c r="QM168" i="1"/>
  <c r="QM162" i="1"/>
  <c r="QM159" i="1"/>
  <c r="QM166" i="1"/>
  <c r="QM151" i="1"/>
  <c r="QM136" i="1"/>
  <c r="QM128" i="1"/>
  <c r="QM141" i="1"/>
  <c r="QM122" i="1"/>
  <c r="QM149" i="1"/>
  <c r="QM96" i="1"/>
  <c r="QM90" i="1"/>
  <c r="QM116" i="1"/>
  <c r="QM113" i="1"/>
  <c r="QM105" i="1"/>
  <c r="QM97" i="1"/>
  <c r="QM118" i="1"/>
  <c r="QM110" i="1"/>
  <c r="QM61" i="1"/>
  <c r="QM66" i="1"/>
  <c r="QM79" i="1"/>
  <c r="QM73" i="1"/>
  <c r="QM86" i="1"/>
  <c r="QM67" i="1"/>
  <c r="QM51" i="1"/>
  <c r="QM35" i="1"/>
  <c r="QM59" i="1"/>
  <c r="QM29" i="1"/>
  <c r="QM44" i="1"/>
  <c r="QM33" i="1"/>
  <c r="QM30" i="1"/>
  <c r="QM23" i="1"/>
  <c r="QM28" i="1"/>
  <c r="QM9" i="1"/>
  <c r="QM16" i="1"/>
  <c r="QC501" i="1"/>
  <c r="HC209" i="1"/>
  <c r="PS30" i="1"/>
  <c r="QX57" i="1"/>
  <c r="RD57" i="1"/>
  <c r="RC360" i="1"/>
  <c r="QW360" i="1"/>
  <c r="QV214" i="1"/>
  <c r="RB214" i="1"/>
  <c r="QT170" i="1"/>
  <c r="QZ170" i="1"/>
  <c r="QV116" i="1"/>
  <c r="RB116" i="1"/>
  <c r="PQ14" i="1"/>
  <c r="PR57" i="1"/>
  <c r="TB424" i="1"/>
  <c r="SJ424" i="1"/>
  <c r="TH424" i="1" s="1"/>
  <c r="SV424" i="1"/>
  <c r="SV292" i="1"/>
  <c r="TB292" i="1"/>
  <c r="SJ292" i="1"/>
  <c r="TH292" i="1" s="1"/>
  <c r="SJ82" i="1"/>
  <c r="TH82" i="1" s="1"/>
  <c r="SV82" i="1"/>
  <c r="TB82" i="1"/>
  <c r="SW32" i="1"/>
  <c r="SV47" i="1"/>
  <c r="QY64" i="1"/>
  <c r="RE64" i="1"/>
  <c r="RC24" i="1"/>
  <c r="QW24" i="1"/>
  <c r="PQ44" i="1"/>
  <c r="SX417" i="1"/>
  <c r="TD322" i="1"/>
  <c r="SL225" i="1"/>
  <c r="TJ225" i="1" s="1"/>
  <c r="SL197" i="1"/>
  <c r="TJ197" i="1" s="1"/>
  <c r="TD117" i="1"/>
  <c r="SL38" i="1"/>
  <c r="TJ38" i="1" s="1"/>
  <c r="QU346" i="1"/>
  <c r="RA346" i="1"/>
  <c r="QU226" i="1"/>
  <c r="RA226" i="1"/>
  <c r="RA83" i="1"/>
  <c r="QU83" i="1"/>
  <c r="QX186" i="1"/>
  <c r="RD186" i="1"/>
  <c r="PS33" i="1"/>
  <c r="PQ47" i="1"/>
  <c r="TA76" i="1"/>
  <c r="SL87" i="1"/>
  <c r="TJ87" i="1" s="1"/>
  <c r="PP76" i="1"/>
  <c r="SH55" i="1"/>
  <c r="TF55" i="1" s="1"/>
  <c r="SW67" i="1"/>
  <c r="TD85" i="1"/>
  <c r="QV53" i="1"/>
  <c r="RB53" i="1"/>
  <c r="PO75" i="1"/>
  <c r="HB44" i="1"/>
  <c r="HB58" i="1"/>
  <c r="QX88" i="1"/>
  <c r="RD88" i="1"/>
  <c r="ST56" i="1"/>
  <c r="PO39" i="1"/>
  <c r="QX69" i="1"/>
  <c r="RD69" i="1"/>
  <c r="PN71" i="1"/>
  <c r="SZ96" i="1"/>
  <c r="TA72" i="1"/>
  <c r="SL89" i="1"/>
  <c r="TJ89" i="1" s="1"/>
  <c r="SK100" i="1"/>
  <c r="TI100" i="1" s="1"/>
  <c r="TD113" i="1"/>
  <c r="SH84" i="1"/>
  <c r="TF84" i="1" s="1"/>
  <c r="TD118" i="1"/>
  <c r="ST79" i="1"/>
  <c r="SX107" i="1"/>
  <c r="PP92" i="1"/>
  <c r="TA112" i="1"/>
  <c r="PQ120" i="1"/>
  <c r="QU141" i="1"/>
  <c r="RA141" i="1"/>
  <c r="PR30" i="1"/>
  <c r="PP28" i="1"/>
  <c r="SU31" i="1"/>
  <c r="TA31" i="1"/>
  <c r="SI31" i="1"/>
  <c r="TG31" i="1" s="1"/>
  <c r="QT438" i="1"/>
  <c r="QZ438" i="1"/>
  <c r="RB361" i="1"/>
  <c r="QV361" i="1"/>
  <c r="RC285" i="1"/>
  <c r="QW285" i="1"/>
  <c r="QT247" i="1"/>
  <c r="QZ247" i="1"/>
  <c r="QT187" i="1"/>
  <c r="QZ187" i="1"/>
  <c r="QV152" i="1"/>
  <c r="RB152" i="1"/>
  <c r="RC179" i="1"/>
  <c r="QW179" i="1"/>
  <c r="QT65" i="1"/>
  <c r="QZ65" i="1"/>
  <c r="QV55" i="1"/>
  <c r="RB55" i="1"/>
  <c r="QM492" i="1"/>
  <c r="QM482" i="1"/>
  <c r="QM458" i="1"/>
  <c r="QM433" i="1"/>
  <c r="QM419" i="1"/>
  <c r="QM418" i="1"/>
  <c r="QM411" i="1"/>
  <c r="QM392" i="1"/>
  <c r="QM387" i="1"/>
  <c r="QM360" i="1"/>
  <c r="QM365" i="1"/>
  <c r="QM364" i="1"/>
  <c r="QM354" i="1"/>
  <c r="QM338" i="1"/>
  <c r="QM322" i="1"/>
  <c r="QM310" i="1"/>
  <c r="QM306" i="1"/>
  <c r="QM295" i="1"/>
  <c r="QM300" i="1"/>
  <c r="QM280" i="1"/>
  <c r="QM276" i="1"/>
  <c r="QM259" i="1"/>
  <c r="QM271" i="1"/>
  <c r="QM274" i="1"/>
  <c r="QM252" i="1"/>
  <c r="QM232" i="1"/>
  <c r="QM240" i="1"/>
  <c r="QM231" i="1"/>
  <c r="QM223" i="1"/>
  <c r="QM228" i="1"/>
  <c r="QM211" i="1"/>
  <c r="QM225" i="1"/>
  <c r="QM198" i="1"/>
  <c r="QM181" i="1"/>
  <c r="QM203" i="1"/>
  <c r="QM194" i="1"/>
  <c r="QM209" i="1"/>
  <c r="QM155" i="1"/>
  <c r="QM152" i="1"/>
  <c r="QM157" i="1"/>
  <c r="QM178" i="1"/>
  <c r="QM175" i="1"/>
  <c r="QM134" i="1"/>
  <c r="QM144" i="1"/>
  <c r="QM143" i="1"/>
  <c r="QM135" i="1"/>
  <c r="QM140" i="1"/>
  <c r="QM124" i="1"/>
  <c r="QM109" i="1"/>
  <c r="QM106" i="1"/>
  <c r="QM94" i="1"/>
  <c r="QM69" i="1"/>
  <c r="QM71" i="1"/>
  <c r="QM84" i="1"/>
  <c r="QM89" i="1"/>
  <c r="QM81" i="1"/>
  <c r="QM83" i="1"/>
  <c r="QM38" i="1"/>
  <c r="QM64" i="1"/>
  <c r="QM53" i="1"/>
  <c r="QM50" i="1"/>
  <c r="QM47" i="1"/>
  <c r="QM39" i="1"/>
  <c r="QM52" i="1"/>
  <c r="QM57" i="1"/>
  <c r="QM49" i="1"/>
  <c r="QM15" i="1"/>
  <c r="QM14" i="1"/>
  <c r="QM12" i="1"/>
  <c r="QM10" i="1"/>
  <c r="PQ26" i="1"/>
  <c r="PQ57" i="1"/>
  <c r="SV312" i="1"/>
  <c r="TB312" i="1"/>
  <c r="SJ312" i="1"/>
  <c r="TH312" i="1" s="1"/>
  <c r="SV270" i="1"/>
  <c r="TB270" i="1"/>
  <c r="SJ270" i="1"/>
  <c r="TH270" i="1" s="1"/>
  <c r="SU162" i="1"/>
  <c r="TA162" i="1"/>
  <c r="SI162" i="1"/>
  <c r="TG162" i="1" s="1"/>
  <c r="SI61" i="1"/>
  <c r="TG61" i="1" s="1"/>
  <c r="SU61" i="1"/>
  <c r="TA61" i="1"/>
  <c r="QY308" i="1"/>
  <c r="RE308" i="1"/>
  <c r="QY159" i="1"/>
  <c r="RE159" i="1"/>
  <c r="QY61" i="1"/>
  <c r="RE61" i="1"/>
  <c r="RA31" i="1"/>
  <c r="QU31" i="1"/>
  <c r="TD479" i="1"/>
  <c r="SX421" i="1"/>
  <c r="SX316" i="1"/>
  <c r="SL217" i="1"/>
  <c r="TJ217" i="1" s="1"/>
  <c r="SL189" i="1"/>
  <c r="TJ189" i="1" s="1"/>
  <c r="TD109" i="1"/>
  <c r="SL51" i="1"/>
  <c r="TJ51" i="1" s="1"/>
  <c r="QX36" i="1"/>
  <c r="RD36" i="1"/>
  <c r="QU252" i="1"/>
  <c r="RA252" i="1"/>
  <c r="QU167" i="1"/>
  <c r="RA167" i="1"/>
  <c r="QU78" i="1"/>
  <c r="RA78" i="1"/>
  <c r="QX328" i="1"/>
  <c r="RD328" i="1"/>
  <c r="RD221" i="1"/>
  <c r="QX221" i="1"/>
  <c r="ST27" i="1"/>
  <c r="PS57" i="1"/>
  <c r="PQ50" i="1"/>
  <c r="PR83" i="1"/>
  <c r="PS65" i="1"/>
  <c r="PR66" i="1"/>
  <c r="PO83" i="1"/>
  <c r="TB79" i="1"/>
  <c r="HB45" i="1"/>
  <c r="TA74" i="1"/>
  <c r="SH43" i="1"/>
  <c r="TF43" i="1" s="1"/>
  <c r="SW88" i="1"/>
  <c r="SK71" i="1"/>
  <c r="TI71" i="1" s="1"/>
  <c r="PQ104" i="1"/>
  <c r="QX118" i="1"/>
  <c r="RD118" i="1"/>
  <c r="TA75" i="1"/>
  <c r="PR106" i="1"/>
  <c r="SH73" i="1"/>
  <c r="TF73" i="1" s="1"/>
  <c r="SK107" i="1"/>
  <c r="TI107" i="1" s="1"/>
  <c r="TA94" i="1"/>
  <c r="QT112" i="1"/>
  <c r="QZ112" i="1"/>
  <c r="HB84" i="1"/>
  <c r="SZ66" i="1"/>
  <c r="SX90" i="1"/>
  <c r="PR119" i="1"/>
  <c r="QX121" i="1"/>
  <c r="RD121" i="1"/>
  <c r="PQ92" i="1"/>
  <c r="QX25" i="1"/>
  <c r="SL39" i="1"/>
  <c r="TJ39" i="1" s="1"/>
  <c r="ST23" i="1"/>
  <c r="PN32" i="1"/>
  <c r="PS91" i="1"/>
  <c r="ST71" i="1"/>
  <c r="TB105" i="1"/>
  <c r="QT145" i="1"/>
  <c r="QZ145" i="1"/>
  <c r="QW97" i="1"/>
  <c r="RC97" i="1"/>
  <c r="PN104" i="1"/>
  <c r="SV129" i="1"/>
  <c r="PO130" i="1"/>
  <c r="HC113" i="1"/>
  <c r="SL142" i="1"/>
  <c r="TJ142" i="1" s="1"/>
  <c r="SI95" i="1"/>
  <c r="TG95" i="1" s="1"/>
  <c r="PO134" i="1"/>
  <c r="TB141" i="1"/>
  <c r="PS140" i="1"/>
  <c r="ST129" i="1"/>
  <c r="HC147" i="1"/>
  <c r="RE165" i="1"/>
  <c r="QY165" i="1"/>
  <c r="SK123" i="1"/>
  <c r="TI123" i="1" s="1"/>
  <c r="SW156" i="1"/>
  <c r="QU127" i="1"/>
  <c r="RA127" i="1"/>
  <c r="SV157" i="1"/>
  <c r="QX151" i="1"/>
  <c r="RD151" i="1"/>
  <c r="TB161" i="1"/>
  <c r="HB144" i="1"/>
  <c r="QU154" i="1"/>
  <c r="RA154" i="1"/>
  <c r="PN178" i="1"/>
  <c r="PO157" i="1"/>
  <c r="PO179" i="1"/>
  <c r="QY176" i="1"/>
  <c r="RE176" i="1"/>
  <c r="TC152" i="1"/>
  <c r="SW168" i="1"/>
  <c r="TA169" i="1"/>
  <c r="SJ207" i="1"/>
  <c r="TH207" i="1" s="1"/>
  <c r="RB207" i="1"/>
  <c r="QV207" i="1"/>
  <c r="ST182" i="1"/>
  <c r="HC156" i="1"/>
  <c r="RB182" i="1"/>
  <c r="QV182" i="1"/>
  <c r="SZ202" i="1"/>
  <c r="TD228" i="1"/>
  <c r="ST191" i="1"/>
  <c r="PP227" i="1"/>
  <c r="SJ239" i="1"/>
  <c r="TH239" i="1" s="1"/>
  <c r="HB199" i="1"/>
  <c r="TA234" i="1"/>
  <c r="TB218" i="1"/>
  <c r="RB227" i="1"/>
  <c r="QV227" i="1"/>
  <c r="SW221" i="1"/>
  <c r="PR252" i="1"/>
  <c r="SI222" i="1"/>
  <c r="TG222" i="1" s="1"/>
  <c r="RA230" i="1"/>
  <c r="QU230" i="1"/>
  <c r="TA225" i="1"/>
  <c r="PO227" i="1"/>
  <c r="PN225" i="1"/>
  <c r="SH255" i="1"/>
  <c r="TF255" i="1" s="1"/>
  <c r="QV242" i="1"/>
  <c r="RB242" i="1"/>
  <c r="ST224" i="1"/>
  <c r="HC223" i="1"/>
  <c r="SZ251" i="1"/>
  <c r="SL261" i="1"/>
  <c r="TJ261" i="1" s="1"/>
  <c r="SI252" i="1"/>
  <c r="TG252" i="1" s="1"/>
  <c r="SU269" i="1"/>
  <c r="SX270" i="1"/>
  <c r="SX268" i="1"/>
  <c r="TB282" i="1"/>
  <c r="SW277" i="1"/>
  <c r="SJ274" i="1"/>
  <c r="TH274" i="1" s="1"/>
  <c r="SK284" i="1"/>
  <c r="TI284" i="1" s="1"/>
  <c r="PO279" i="1"/>
  <c r="QV281" i="1"/>
  <c r="RB281" i="1"/>
  <c r="SW293" i="1"/>
  <c r="PS298" i="1"/>
  <c r="HB299" i="1"/>
  <c r="TD306" i="1"/>
  <c r="QW292" i="1"/>
  <c r="RC292" i="1"/>
  <c r="PQ314" i="1"/>
  <c r="PP315" i="1"/>
  <c r="PS315" i="1"/>
  <c r="ST309" i="1"/>
  <c r="SI322" i="1"/>
  <c r="TG322" i="1" s="1"/>
  <c r="PS339" i="1"/>
  <c r="SK326" i="1"/>
  <c r="TI326" i="1" s="1"/>
  <c r="PP333" i="1"/>
  <c r="QY325" i="1"/>
  <c r="RE325" i="1"/>
  <c r="QW334" i="1"/>
  <c r="RC334" i="1"/>
  <c r="RD335" i="1"/>
  <c r="QX335" i="1"/>
  <c r="QT332" i="1"/>
  <c r="QZ332" i="1"/>
  <c r="RE347" i="1"/>
  <c r="QY347" i="1"/>
  <c r="PR364" i="1"/>
  <c r="PS371" i="1"/>
  <c r="HB342" i="1"/>
  <c r="PR359" i="1"/>
  <c r="TD381" i="1"/>
  <c r="SV391" i="1"/>
  <c r="SW398" i="1"/>
  <c r="SH383" i="1"/>
  <c r="TF383" i="1" s="1"/>
  <c r="SH387" i="1"/>
  <c r="TF387" i="1" s="1"/>
  <c r="SU387" i="1"/>
  <c r="HC404" i="1"/>
  <c r="PO398" i="1"/>
  <c r="QT419" i="1"/>
  <c r="QZ419" i="1"/>
  <c r="TA411" i="1"/>
  <c r="PO418" i="1"/>
  <c r="SW423" i="1"/>
  <c r="ST421" i="1"/>
  <c r="HC416" i="1"/>
  <c r="PO424" i="1"/>
  <c r="SH430" i="1"/>
  <c r="TF430" i="1" s="1"/>
  <c r="SZ433" i="1"/>
  <c r="TC434" i="1"/>
  <c r="PO441" i="1"/>
  <c r="SJ445" i="1"/>
  <c r="TH445" i="1" s="1"/>
  <c r="SV443" i="1"/>
  <c r="SH451" i="1"/>
  <c r="TF451" i="1" s="1"/>
  <c r="RB456" i="1"/>
  <c r="QV456" i="1"/>
  <c r="SI454" i="1"/>
  <c r="TG454" i="1" s="1"/>
  <c r="PS457" i="1"/>
  <c r="QV463" i="1"/>
  <c r="RB463" i="1"/>
  <c r="QV459" i="1"/>
  <c r="RB459" i="1"/>
  <c r="PQ463" i="1"/>
  <c r="HB481" i="1"/>
  <c r="SV481" i="1"/>
  <c r="SX485" i="1"/>
  <c r="SW484" i="1"/>
  <c r="SX488" i="1"/>
  <c r="HC490" i="1"/>
  <c r="SL491" i="1"/>
  <c r="TJ491" i="1" s="1"/>
  <c r="PQ493" i="1"/>
  <c r="ST458" i="1"/>
  <c r="PP481" i="1"/>
  <c r="RD487" i="1"/>
  <c r="PN490" i="1"/>
  <c r="TB25" i="1"/>
  <c r="QT29" i="1"/>
  <c r="SE502" i="1"/>
  <c r="SX22" i="1"/>
  <c r="SX29" i="1"/>
  <c r="SI67" i="1"/>
  <c r="TG67" i="1" s="1"/>
  <c r="PQ111" i="1"/>
  <c r="PO79" i="1"/>
  <c r="PP102" i="1"/>
  <c r="SZ113" i="1"/>
  <c r="SZ104" i="1"/>
  <c r="TB122" i="1"/>
  <c r="PR141" i="1"/>
  <c r="TC129" i="1"/>
  <c r="HC91" i="1"/>
  <c r="SH97" i="1"/>
  <c r="TF97" i="1" s="1"/>
  <c r="HB102" i="1"/>
  <c r="SX119" i="1"/>
  <c r="QU130" i="1"/>
  <c r="RA130" i="1"/>
  <c r="SU92" i="1"/>
  <c r="SU116" i="1"/>
  <c r="HC100" i="1"/>
  <c r="HB98" i="1"/>
  <c r="PR135" i="1"/>
  <c r="SK122" i="1"/>
  <c r="TI122" i="1" s="1"/>
  <c r="PO150" i="1"/>
  <c r="TB152" i="1"/>
  <c r="SU140" i="1"/>
  <c r="SK157" i="1"/>
  <c r="TI157" i="1" s="1"/>
  <c r="ST122" i="1"/>
  <c r="RE132" i="1"/>
  <c r="HB150" i="1"/>
  <c r="TD168" i="1"/>
  <c r="SI125" i="1"/>
  <c r="TG125" i="1" s="1"/>
  <c r="PN143" i="1"/>
  <c r="ST139" i="1"/>
  <c r="TB178" i="1"/>
  <c r="PS172" i="1"/>
  <c r="PO154" i="1"/>
  <c r="PP175" i="1"/>
  <c r="QT193" i="1"/>
  <c r="QZ193" i="1"/>
  <c r="SK160" i="1"/>
  <c r="TI160" i="1" s="1"/>
  <c r="QT159" i="1"/>
  <c r="QZ159" i="1"/>
  <c r="ST172" i="1"/>
  <c r="SU188" i="1"/>
  <c r="HC153" i="1"/>
  <c r="PO171" i="1"/>
  <c r="PN169" i="1"/>
  <c r="SK199" i="1"/>
  <c r="TI199" i="1" s="1"/>
  <c r="SX202" i="1"/>
  <c r="RB198" i="1"/>
  <c r="QV198" i="1"/>
  <c r="SW192" i="1"/>
  <c r="QU185" i="1"/>
  <c r="PP197" i="1"/>
  <c r="PN207" i="1"/>
  <c r="PO182" i="1"/>
  <c r="SV234" i="1"/>
  <c r="PQ229" i="1"/>
  <c r="TB219" i="1"/>
  <c r="TB225" i="1"/>
  <c r="SZ230" i="1"/>
  <c r="HB232" i="1"/>
  <c r="PO224" i="1"/>
  <c r="HB211" i="1"/>
  <c r="SZ223" i="1"/>
  <c r="SJ249" i="1"/>
  <c r="TH249" i="1" s="1"/>
  <c r="SH247" i="1"/>
  <c r="TF247" i="1" s="1"/>
  <c r="PO249" i="1"/>
  <c r="TB255" i="1"/>
  <c r="SZ249" i="1"/>
  <c r="TA265" i="1"/>
  <c r="PO268" i="1"/>
  <c r="PR268" i="1"/>
  <c r="SK255" i="1"/>
  <c r="TI255" i="1" s="1"/>
  <c r="PN272" i="1"/>
  <c r="QT280" i="1"/>
  <c r="QZ280" i="1"/>
  <c r="SK287" i="1"/>
  <c r="TI287" i="1" s="1"/>
  <c r="SU282" i="1"/>
  <c r="SZ272" i="1"/>
  <c r="HC277" i="1"/>
  <c r="SW282" i="1"/>
  <c r="QX287" i="1"/>
  <c r="SV299" i="1"/>
  <c r="SI290" i="1"/>
  <c r="TG290" i="1" s="1"/>
  <c r="TC300" i="1"/>
  <c r="SH296" i="1"/>
  <c r="TF296" i="1" s="1"/>
  <c r="ST294" i="1"/>
  <c r="QW297" i="1"/>
  <c r="RC297" i="1"/>
  <c r="TD315" i="1"/>
  <c r="PN296" i="1"/>
  <c r="SH307" i="1"/>
  <c r="TF307" i="1" s="1"/>
  <c r="TB315" i="1"/>
  <c r="ST298" i="1"/>
  <c r="HC295" i="1"/>
  <c r="PR311" i="1"/>
  <c r="QX311" i="1"/>
  <c r="PQ312" i="1"/>
  <c r="QX334" i="1"/>
  <c r="RD334" i="1"/>
  <c r="TC330" i="1"/>
  <c r="PR329" i="1"/>
  <c r="SZ323" i="1"/>
  <c r="PN357" i="1"/>
  <c r="PQ355" i="1"/>
  <c r="SL354" i="1"/>
  <c r="TJ354" i="1" s="1"/>
  <c r="QY352" i="1"/>
  <c r="RE352" i="1"/>
  <c r="PN344" i="1"/>
  <c r="RA340" i="1"/>
  <c r="PQ364" i="1"/>
  <c r="RC357" i="1"/>
  <c r="QW357" i="1"/>
  <c r="PN348" i="1"/>
  <c r="HC346" i="1"/>
  <c r="PS363" i="1"/>
  <c r="TA344" i="1"/>
  <c r="SV363" i="1"/>
  <c r="SJ371" i="1"/>
  <c r="TH371" i="1" s="1"/>
  <c r="QT372" i="1"/>
  <c r="QZ372" i="1"/>
  <c r="RA361" i="1"/>
  <c r="QU361" i="1"/>
  <c r="QV362" i="1"/>
  <c r="RB362" i="1"/>
  <c r="SH362" i="1"/>
  <c r="TF362" i="1" s="1"/>
  <c r="PS391" i="1"/>
  <c r="PN387" i="1"/>
  <c r="PQ369" i="1"/>
  <c r="QZ391" i="1"/>
  <c r="QT391" i="1"/>
  <c r="SL402" i="1"/>
  <c r="TJ402" i="1" s="1"/>
  <c r="TC411" i="1"/>
  <c r="PR406" i="1"/>
  <c r="QY409" i="1"/>
  <c r="SU409" i="1"/>
  <c r="SW415" i="1"/>
  <c r="QU408" i="1"/>
  <c r="RA408" i="1"/>
  <c r="PO419" i="1"/>
  <c r="PP422" i="1"/>
  <c r="PQ425" i="1"/>
  <c r="PN425" i="1"/>
  <c r="PQ433" i="1"/>
  <c r="PP435" i="1"/>
  <c r="HB435" i="1"/>
  <c r="HC441" i="1"/>
  <c r="RE448" i="1"/>
  <c r="SV450" i="1"/>
  <c r="QT455" i="1"/>
  <c r="QZ455" i="1"/>
  <c r="QX458" i="1"/>
  <c r="RD458" i="1"/>
  <c r="SU453" i="1"/>
  <c r="PQ457" i="1"/>
  <c r="SX456" i="1"/>
  <c r="TA458" i="1"/>
  <c r="SL484" i="1"/>
  <c r="TJ484" i="1" s="1"/>
  <c r="PS488" i="1"/>
  <c r="TC58" i="1"/>
  <c r="SL18" i="1"/>
  <c r="SJ92" i="1"/>
  <c r="TH92" i="1" s="1"/>
  <c r="HC73" i="1"/>
  <c r="QV118" i="1"/>
  <c r="RB118" i="1"/>
  <c r="QT136" i="1"/>
  <c r="QZ136" i="1"/>
  <c r="SK104" i="1"/>
  <c r="TI104" i="1" s="1"/>
  <c r="TC112" i="1"/>
  <c r="PS144" i="1"/>
  <c r="QY102" i="1"/>
  <c r="QU113" i="1"/>
  <c r="SK124" i="1"/>
  <c r="TI124" i="1" s="1"/>
  <c r="SZ95" i="1"/>
  <c r="ST143" i="1"/>
  <c r="SH101" i="1"/>
  <c r="TF101" i="1" s="1"/>
  <c r="SW120" i="1"/>
  <c r="SL160" i="1"/>
  <c r="TJ160" i="1" s="1"/>
  <c r="SZ140" i="1"/>
  <c r="SU168" i="1"/>
  <c r="PO139" i="1"/>
  <c r="PS170" i="1"/>
  <c r="QW141" i="1"/>
  <c r="RC141" i="1"/>
  <c r="QT166" i="1"/>
  <c r="QZ166" i="1"/>
  <c r="ST133" i="1"/>
  <c r="SI149" i="1"/>
  <c r="TG149" i="1" s="1"/>
  <c r="PP137" i="1"/>
  <c r="SK165" i="1"/>
  <c r="TI165" i="1" s="1"/>
  <c r="HC135" i="1"/>
  <c r="PR163" i="1"/>
  <c r="SZ158" i="1"/>
  <c r="HB163" i="1"/>
  <c r="PN187" i="1"/>
  <c r="PS153" i="1"/>
  <c r="TC195" i="1"/>
  <c r="QV175" i="1"/>
  <c r="RB175" i="1"/>
  <c r="HB181" i="1"/>
  <c r="RE206" i="1"/>
  <c r="QY206" i="1"/>
  <c r="PO181" i="1"/>
  <c r="SK185" i="1"/>
  <c r="TI185" i="1" s="1"/>
  <c r="QY195" i="1"/>
  <c r="RE195" i="1"/>
  <c r="QU232" i="1"/>
  <c r="RA232" i="1"/>
  <c r="TA185" i="1"/>
  <c r="SI221" i="1"/>
  <c r="TG221" i="1" s="1"/>
  <c r="SW211" i="1"/>
  <c r="PQ187" i="1"/>
  <c r="QT230" i="1"/>
  <c r="QZ230" i="1"/>
  <c r="SU197" i="1"/>
  <c r="TD239" i="1"/>
  <c r="QW212" i="1"/>
  <c r="RC212" i="1"/>
  <c r="RE220" i="1"/>
  <c r="SJ235" i="1"/>
  <c r="TH235" i="1" s="1"/>
  <c r="PP250" i="1"/>
  <c r="HC245" i="1"/>
  <c r="RE230" i="1"/>
  <c r="PR248" i="1"/>
  <c r="QX249" i="1"/>
  <c r="RD249" i="1"/>
  <c r="SZ212" i="1"/>
  <c r="PR232" i="1"/>
  <c r="QV254" i="1"/>
  <c r="RB254" i="1"/>
  <c r="SK245" i="1"/>
  <c r="TI245" i="1" s="1"/>
  <c r="SX265" i="1"/>
  <c r="SH259" i="1"/>
  <c r="TF259" i="1" s="1"/>
  <c r="SL260" i="1"/>
  <c r="TJ260" i="1" s="1"/>
  <c r="PS265" i="1"/>
  <c r="SJ268" i="1"/>
  <c r="TH268" i="1" s="1"/>
  <c r="SJ263" i="1"/>
  <c r="TH263" i="1" s="1"/>
  <c r="SX284" i="1"/>
  <c r="PS287" i="1"/>
  <c r="SI258" i="1"/>
  <c r="TG258" i="1" s="1"/>
  <c r="SU268" i="1"/>
  <c r="SU271" i="1"/>
  <c r="PS280" i="1"/>
  <c r="SK281" i="1"/>
  <c r="TI281" i="1" s="1"/>
  <c r="SI287" i="1"/>
  <c r="TG287" i="1" s="1"/>
  <c r="HC282" i="1"/>
  <c r="PN280" i="1"/>
  <c r="PQ304" i="1"/>
  <c r="TC290" i="1"/>
  <c r="PO297" i="1"/>
  <c r="QU316" i="1"/>
  <c r="RA316" i="1"/>
  <c r="PN305" i="1"/>
  <c r="SW306" i="1"/>
  <c r="SH305" i="1"/>
  <c r="TF305" i="1" s="1"/>
  <c r="TB325" i="1"/>
  <c r="SU321" i="1"/>
  <c r="SW334" i="1"/>
  <c r="TC341" i="1"/>
  <c r="TD357" i="1"/>
  <c r="HC335" i="1"/>
  <c r="PQ332" i="1"/>
  <c r="QX346" i="1"/>
  <c r="RD346" i="1"/>
  <c r="PR352" i="1"/>
  <c r="PO339" i="1"/>
  <c r="SX340" i="1"/>
  <c r="TC354" i="1"/>
  <c r="TB369" i="1"/>
  <c r="PO359" i="1"/>
  <c r="TA341" i="1"/>
  <c r="TC363" i="1"/>
  <c r="ST367" i="1"/>
  <c r="HC364" i="1"/>
  <c r="TD387" i="1"/>
  <c r="PQ379" i="1"/>
  <c r="ST391" i="1"/>
  <c r="SU402" i="1"/>
  <c r="PQ396" i="1"/>
  <c r="QT412" i="1"/>
  <c r="QZ412" i="1"/>
  <c r="SL412" i="1"/>
  <c r="TJ412" i="1" s="1"/>
  <c r="QV402" i="1"/>
  <c r="RB402" i="1"/>
  <c r="HB410" i="1"/>
  <c r="PQ416" i="1"/>
  <c r="SK416" i="1"/>
  <c r="TI416" i="1" s="1"/>
  <c r="SI423" i="1"/>
  <c r="TG423" i="1" s="1"/>
  <c r="SK424" i="1"/>
  <c r="TI424" i="1" s="1"/>
  <c r="QU436" i="1"/>
  <c r="RA436" i="1"/>
  <c r="HC440" i="1"/>
  <c r="SI435" i="1"/>
  <c r="TG435" i="1" s="1"/>
  <c r="TC443" i="1"/>
  <c r="PN447" i="1"/>
  <c r="SK453" i="1"/>
  <c r="TI453" i="1" s="1"/>
  <c r="SV459" i="1"/>
  <c r="QU459" i="1"/>
  <c r="RA459" i="1"/>
  <c r="PO457" i="1"/>
  <c r="PO463" i="1"/>
  <c r="PO481" i="1"/>
  <c r="SH479" i="1"/>
  <c r="TF479" i="1" s="1"/>
  <c r="SH482" i="1"/>
  <c r="TF482" i="1" s="1"/>
  <c r="ST485" i="1"/>
  <c r="PP487" i="1"/>
  <c r="SJ492" i="1"/>
  <c r="TH492" i="1" s="1"/>
  <c r="QU492" i="1"/>
  <c r="RA492" i="1"/>
  <c r="PR450" i="1"/>
  <c r="SV458" i="1"/>
  <c r="QX477" i="1"/>
  <c r="TA489" i="1"/>
  <c r="SX37" i="1"/>
  <c r="ST10" i="1"/>
  <c r="PS37" i="1"/>
  <c r="SW69" i="1"/>
  <c r="PR117" i="1"/>
  <c r="QX110" i="1"/>
  <c r="RD110" i="1"/>
  <c r="HB68" i="1"/>
  <c r="PO119" i="1"/>
  <c r="PO146" i="1"/>
  <c r="SV136" i="1"/>
  <c r="PQ95" i="1"/>
  <c r="SU105" i="1"/>
  <c r="RD117" i="1"/>
  <c r="HB108" i="1"/>
  <c r="QY125" i="1"/>
  <c r="TB135" i="1"/>
  <c r="SZ117" i="1"/>
  <c r="SX132" i="1"/>
  <c r="RD134" i="1"/>
  <c r="SL141" i="1"/>
  <c r="TJ141" i="1" s="1"/>
  <c r="PP130" i="1"/>
  <c r="RB158" i="1"/>
  <c r="QV158" i="1"/>
  <c r="QT146" i="1"/>
  <c r="QZ146" i="1"/>
  <c r="PS177" i="1"/>
  <c r="TB155" i="1"/>
  <c r="SW164" i="1"/>
  <c r="RE157" i="1"/>
  <c r="QY157" i="1"/>
  <c r="SZ123" i="1"/>
  <c r="PR150" i="1"/>
  <c r="SL163" i="1"/>
  <c r="TJ163" i="1" s="1"/>
  <c r="QU171" i="1"/>
  <c r="RA171" i="1"/>
  <c r="QV192" i="1"/>
  <c r="RB192" i="1"/>
  <c r="SI209" i="1"/>
  <c r="TG209" i="1" s="1"/>
  <c r="TA174" i="1"/>
  <c r="SV190" i="1"/>
  <c r="QW184" i="1"/>
  <c r="RC184" i="1"/>
  <c r="SK183" i="1"/>
  <c r="TI183" i="1" s="1"/>
  <c r="PR193" i="1"/>
  <c r="HB160" i="1"/>
  <c r="PN183" i="1"/>
  <c r="SW184" i="1"/>
  <c r="TC201" i="1"/>
  <c r="QV205" i="1"/>
  <c r="RB205" i="1"/>
  <c r="TD201" i="1"/>
  <c r="RE212" i="1"/>
  <c r="PN182" i="1"/>
  <c r="PO198" i="1"/>
  <c r="PS235" i="1"/>
  <c r="HC199" i="1"/>
  <c r="SJ230" i="1"/>
  <c r="TH230" i="1" s="1"/>
  <c r="SW232" i="1"/>
  <c r="PR231" i="1"/>
  <c r="PP231" i="1"/>
  <c r="SZ239" i="1"/>
  <c r="SK259" i="1"/>
  <c r="TI259" i="1" s="1"/>
  <c r="HB242" i="1"/>
  <c r="SZ226" i="1"/>
  <c r="TB250" i="1"/>
  <c r="QW252" i="1"/>
  <c r="RC252" i="1"/>
  <c r="PP253" i="1"/>
  <c r="PS256" i="1"/>
  <c r="QT266" i="1"/>
  <c r="QZ266" i="1"/>
  <c r="RB260" i="1"/>
  <c r="QV260" i="1"/>
  <c r="ST282" i="1"/>
  <c r="PO262" i="1"/>
  <c r="QT265" i="1"/>
  <c r="QZ265" i="1"/>
  <c r="SV287" i="1"/>
  <c r="SZ285" i="1"/>
  <c r="SJ285" i="1"/>
  <c r="TH285" i="1" s="1"/>
  <c r="QY280" i="1"/>
  <c r="TC310" i="1"/>
  <c r="TC291" i="1"/>
  <c r="PN293" i="1"/>
  <c r="SU276" i="1"/>
  <c r="QW290" i="1"/>
  <c r="RC290" i="1"/>
  <c r="PN304" i="1"/>
  <c r="HC307" i="1"/>
  <c r="SW296" i="1"/>
  <c r="SV323" i="1"/>
  <c r="SK311" i="1"/>
  <c r="TI311" i="1" s="1"/>
  <c r="SV316" i="1"/>
  <c r="PR335" i="1"/>
  <c r="QT335" i="1"/>
  <c r="QZ335" i="1"/>
  <c r="PN315" i="1"/>
  <c r="TD327" i="1"/>
  <c r="PR324" i="1"/>
  <c r="SJ348" i="1"/>
  <c r="TH348" i="1" s="1"/>
  <c r="ST334" i="1"/>
  <c r="TD348" i="1"/>
  <c r="HC326" i="1"/>
  <c r="SZ345" i="1"/>
  <c r="SU339" i="1"/>
  <c r="SW356" i="1"/>
  <c r="PN347" i="1"/>
  <c r="SW369" i="1"/>
  <c r="QU371" i="1"/>
  <c r="RA371" i="1"/>
  <c r="HC354" i="1"/>
  <c r="PO345" i="1"/>
  <c r="SW372" i="1"/>
  <c r="SZ369" i="1"/>
  <c r="RA369" i="1"/>
  <c r="QU369" i="1"/>
  <c r="PS392" i="1"/>
  <c r="ST385" i="1"/>
  <c r="QY390" i="1"/>
  <c r="RE390" i="1"/>
  <c r="TA403" i="1"/>
  <c r="SK402" i="1"/>
  <c r="TI402" i="1" s="1"/>
  <c r="SX403" i="1"/>
  <c r="ST404" i="1"/>
  <c r="SL406" i="1"/>
  <c r="TJ406" i="1" s="1"/>
  <c r="RD412" i="1"/>
  <c r="QX412" i="1"/>
  <c r="SZ409" i="1"/>
  <c r="PP425" i="1"/>
  <c r="SV422" i="1"/>
  <c r="SH416" i="1"/>
  <c r="TF416" i="1" s="1"/>
  <c r="HB419" i="1"/>
  <c r="ST423" i="1"/>
  <c r="SH436" i="1"/>
  <c r="TF436" i="1" s="1"/>
  <c r="PS442" i="1"/>
  <c r="PO442" i="1"/>
  <c r="QW453" i="1"/>
  <c r="RC453" i="1"/>
  <c r="SX455" i="1"/>
  <c r="QZ460" i="1"/>
  <c r="QT460" i="1"/>
  <c r="HB457" i="1"/>
  <c r="RD479" i="1"/>
  <c r="QX479" i="1"/>
  <c r="HC485" i="1"/>
  <c r="SX487" i="1"/>
  <c r="SW492" i="1"/>
  <c r="SH454" i="1"/>
  <c r="TF454" i="1" s="1"/>
  <c r="PP457" i="1"/>
  <c r="RD459" i="1"/>
  <c r="TC479" i="1"/>
  <c r="SU481" i="1"/>
  <c r="QW487" i="1"/>
  <c r="RC487" i="1"/>
  <c r="SK486" i="1"/>
  <c r="TI486" i="1" s="1"/>
  <c r="SJ491" i="1"/>
  <c r="TH491" i="1" s="1"/>
  <c r="SV12" i="1"/>
  <c r="ST13" i="1"/>
  <c r="SI41" i="1"/>
  <c r="TG41" i="1" s="1"/>
  <c r="SU20" i="1"/>
  <c r="PP103" i="1"/>
  <c r="PQ94" i="1"/>
  <c r="PQ89" i="1"/>
  <c r="TD94" i="1"/>
  <c r="HC68" i="1"/>
  <c r="QU117" i="1"/>
  <c r="RA117" i="1"/>
  <c r="SI109" i="1"/>
  <c r="TG109" i="1" s="1"/>
  <c r="HB112" i="1"/>
  <c r="PO114" i="1"/>
  <c r="SV130" i="1"/>
  <c r="HC93" i="1"/>
  <c r="PS123" i="1"/>
  <c r="PS67" i="1"/>
  <c r="PS72" i="1"/>
  <c r="PS97" i="1"/>
  <c r="TB133" i="1"/>
  <c r="TA147" i="1"/>
  <c r="QX132" i="1"/>
  <c r="RD132" i="1"/>
  <c r="SV147" i="1"/>
  <c r="PN97" i="1"/>
  <c r="HB106" i="1"/>
  <c r="PQ145" i="1"/>
  <c r="HC114" i="1"/>
  <c r="SW145" i="1"/>
  <c r="QW124" i="1"/>
  <c r="RC124" i="1"/>
  <c r="SJ158" i="1"/>
  <c r="TH158" i="1" s="1"/>
  <c r="QW143" i="1"/>
  <c r="RC143" i="1"/>
  <c r="HC137" i="1"/>
  <c r="PN159" i="1"/>
  <c r="RD131" i="1"/>
  <c r="RE148" i="1"/>
  <c r="HB138" i="1"/>
  <c r="SX155" i="1"/>
  <c r="PS178" i="1"/>
  <c r="SH144" i="1"/>
  <c r="TF144" i="1" s="1"/>
  <c r="SV174" i="1"/>
  <c r="HC141" i="1"/>
  <c r="QY180" i="1"/>
  <c r="RE180" i="1"/>
  <c r="SZ153" i="1"/>
  <c r="SH161" i="1"/>
  <c r="TF161" i="1" s="1"/>
  <c r="HC166" i="1"/>
  <c r="SZ195" i="1"/>
  <c r="SH175" i="1"/>
  <c r="TF175" i="1" s="1"/>
  <c r="SX208" i="1"/>
  <c r="SK181" i="1"/>
  <c r="TI181" i="1" s="1"/>
  <c r="QX205" i="1"/>
  <c r="RD198" i="1"/>
  <c r="SZ168" i="1"/>
  <c r="SJ199" i="1"/>
  <c r="TH199" i="1" s="1"/>
  <c r="TD183" i="1"/>
  <c r="QU203" i="1"/>
  <c r="TB212" i="1"/>
  <c r="QU193" i="1"/>
  <c r="QU215" i="1"/>
  <c r="RA215" i="1"/>
  <c r="SU215" i="1"/>
  <c r="TC225" i="1"/>
  <c r="SV209" i="1"/>
  <c r="HC191" i="1"/>
  <c r="SU203" i="1"/>
  <c r="PN241" i="1"/>
  <c r="SH235" i="1"/>
  <c r="TF235" i="1" s="1"/>
  <c r="SU220" i="1"/>
  <c r="QZ225" i="1"/>
  <c r="QT225" i="1"/>
  <c r="SI245" i="1"/>
  <c r="TG245" i="1" s="1"/>
  <c r="SU228" i="1"/>
  <c r="PR212" i="1"/>
  <c r="PQ243" i="1"/>
  <c r="HC255" i="1"/>
  <c r="SH246" i="1"/>
  <c r="TF246" i="1" s="1"/>
  <c r="TA272" i="1"/>
  <c r="QV272" i="1"/>
  <c r="RB272" i="1"/>
  <c r="SH266" i="1"/>
  <c r="TF266" i="1" s="1"/>
  <c r="QX256" i="1"/>
  <c r="RD256" i="1"/>
  <c r="HC269" i="1"/>
  <c r="PR280" i="1"/>
  <c r="QT256" i="1"/>
  <c r="QZ256" i="1"/>
  <c r="QT274" i="1"/>
  <c r="QZ274" i="1"/>
  <c r="HC289" i="1"/>
  <c r="TB281" i="1"/>
  <c r="SI280" i="1"/>
  <c r="TG280" i="1" s="1"/>
  <c r="PO295" i="1"/>
  <c r="PN298" i="1"/>
  <c r="SX304" i="1"/>
  <c r="RE320" i="1"/>
  <c r="QY320" i="1"/>
  <c r="PO308" i="1"/>
  <c r="ST295" i="1"/>
  <c r="PO306" i="1"/>
  <c r="SW312" i="1"/>
  <c r="QZ319" i="1"/>
  <c r="QT319" i="1"/>
  <c r="TC329" i="1"/>
  <c r="QX320" i="1"/>
  <c r="TA335" i="1"/>
  <c r="SV330" i="1"/>
  <c r="PR332" i="1"/>
  <c r="TD326" i="1"/>
  <c r="PP329" i="1"/>
  <c r="RD340" i="1"/>
  <c r="PP332" i="1"/>
  <c r="TC325" i="1"/>
  <c r="QY338" i="1"/>
  <c r="PO352" i="1"/>
  <c r="HB327" i="1"/>
  <c r="QY341" i="1"/>
  <c r="SK347" i="1"/>
  <c r="TI347" i="1" s="1"/>
  <c r="SI381" i="1"/>
  <c r="TG381" i="1" s="1"/>
  <c r="SJ366" i="1"/>
  <c r="TH366" i="1" s="1"/>
  <c r="QZ364" i="1"/>
  <c r="QT364" i="1"/>
  <c r="HB361" i="1"/>
  <c r="TA369" i="1"/>
  <c r="HC379" i="1"/>
  <c r="TC387" i="1"/>
  <c r="QW383" i="1"/>
  <c r="RC383" i="1"/>
  <c r="PP390" i="1"/>
  <c r="TD396" i="1"/>
  <c r="SJ409" i="1"/>
  <c r="TH409" i="1" s="1"/>
  <c r="SK410" i="1"/>
  <c r="TI410" i="1" s="1"/>
  <c r="PO392" i="1"/>
  <c r="SW405" i="1"/>
  <c r="SI412" i="1"/>
  <c r="TG412" i="1" s="1"/>
  <c r="SX416" i="1"/>
  <c r="PO420" i="1"/>
  <c r="QY416" i="1"/>
  <c r="PS436" i="1"/>
  <c r="QV420" i="1"/>
  <c r="RB420" i="1"/>
  <c r="HC422" i="1"/>
  <c r="HC424" i="1"/>
  <c r="PN422" i="1"/>
  <c r="PO433" i="1"/>
  <c r="TA424" i="1"/>
  <c r="SU444" i="1"/>
  <c r="PN434" i="1"/>
  <c r="HB440" i="1"/>
  <c r="PR447" i="1"/>
  <c r="TD447" i="1"/>
  <c r="PP451" i="1"/>
  <c r="RE456" i="1"/>
  <c r="QY458" i="1"/>
  <c r="SW460" i="1"/>
  <c r="PR483" i="1"/>
  <c r="SU493" i="1"/>
  <c r="SU18" i="1"/>
  <c r="PN122" i="1"/>
  <c r="QU95" i="1"/>
  <c r="RA95" i="1"/>
  <c r="SV96" i="1"/>
  <c r="QV93" i="1"/>
  <c r="RB93" i="1"/>
  <c r="RA111" i="1"/>
  <c r="SJ120" i="1"/>
  <c r="TH120" i="1" s="1"/>
  <c r="SU119" i="1"/>
  <c r="QV105" i="1"/>
  <c r="RB105" i="1"/>
  <c r="RC134" i="1"/>
  <c r="QW134" i="1"/>
  <c r="QU94" i="1"/>
  <c r="ST109" i="1"/>
  <c r="PP138" i="1"/>
  <c r="SH127" i="1"/>
  <c r="TF127" i="1" s="1"/>
  <c r="PR171" i="1"/>
  <c r="QW133" i="1"/>
  <c r="RC133" i="1"/>
  <c r="HB145" i="1"/>
  <c r="HC151" i="1"/>
  <c r="TC178" i="1"/>
  <c r="TB170" i="1"/>
  <c r="PR158" i="1"/>
  <c r="QY160" i="1"/>
  <c r="ST174" i="1"/>
  <c r="SJ185" i="1"/>
  <c r="TH185" i="1" s="1"/>
  <c r="PR156" i="1"/>
  <c r="QX178" i="1"/>
  <c r="RD178" i="1"/>
  <c r="RA153" i="1"/>
  <c r="TD176" i="1"/>
  <c r="QX183" i="1"/>
  <c r="SU184" i="1"/>
  <c r="SH157" i="1"/>
  <c r="TF157" i="1" s="1"/>
  <c r="SX199" i="1"/>
  <c r="ST193" i="1"/>
  <c r="SU207" i="1"/>
  <c r="SX227" i="1"/>
  <c r="SV237" i="1"/>
  <c r="ST189" i="1"/>
  <c r="ST206" i="1"/>
  <c r="TB233" i="1"/>
  <c r="ST184" i="1"/>
  <c r="SU229" i="1"/>
  <c r="TB240" i="1"/>
  <c r="QW229" i="1"/>
  <c r="RC229" i="1"/>
  <c r="SW212" i="1"/>
  <c r="SW243" i="1"/>
  <c r="QX226" i="1"/>
  <c r="RD226" i="1"/>
  <c r="HB219" i="1"/>
  <c r="RB251" i="1"/>
  <c r="QV251" i="1"/>
  <c r="PQ219" i="1"/>
  <c r="QT257" i="1"/>
  <c r="QZ257" i="1"/>
  <c r="SW253" i="1"/>
  <c r="PS272" i="1"/>
  <c r="PN254" i="1"/>
  <c r="QU265" i="1"/>
  <c r="RA265" i="1"/>
  <c r="SX266" i="1"/>
  <c r="PS278" i="1"/>
  <c r="PS285" i="1"/>
  <c r="PS275" i="1"/>
  <c r="SK278" i="1"/>
  <c r="TI278" i="1" s="1"/>
  <c r="SV286" i="1"/>
  <c r="SX289" i="1"/>
  <c r="SX299" i="1"/>
  <c r="PO277" i="1"/>
  <c r="RD290" i="1"/>
  <c r="QX290" i="1"/>
  <c r="PN286" i="1"/>
  <c r="SW298" i="1"/>
  <c r="TA299" i="1"/>
  <c r="SJ318" i="1"/>
  <c r="TH318" i="1" s="1"/>
  <c r="PN312" i="1"/>
  <c r="SH308" i="1"/>
  <c r="TF308" i="1" s="1"/>
  <c r="QU300" i="1"/>
  <c r="RA300" i="1"/>
  <c r="PQ316" i="1"/>
  <c r="HC318" i="1"/>
  <c r="SU309" i="1"/>
  <c r="RA311" i="1"/>
  <c r="RB338" i="1"/>
  <c r="QV338" i="1"/>
  <c r="SZ319" i="1"/>
  <c r="SZ316" i="1"/>
  <c r="SL335" i="1"/>
  <c r="TJ335" i="1" s="1"/>
  <c r="SJ324" i="1"/>
  <c r="TH324" i="1" s="1"/>
  <c r="SZ338" i="1"/>
  <c r="QZ326" i="1"/>
  <c r="QT326" i="1"/>
  <c r="SJ341" i="1"/>
  <c r="TH341" i="1" s="1"/>
  <c r="TC352" i="1"/>
  <c r="HC342" i="1"/>
  <c r="TA340" i="1"/>
  <c r="TA352" i="1"/>
  <c r="PR343" i="1"/>
  <c r="SU346" i="1"/>
  <c r="SW360" i="1"/>
  <c r="SU390" i="1"/>
  <c r="PO368" i="1"/>
  <c r="QY364" i="1"/>
  <c r="QT382" i="1"/>
  <c r="QZ382" i="1"/>
  <c r="SJ404" i="1"/>
  <c r="TH404" i="1" s="1"/>
  <c r="TB397" i="1"/>
  <c r="RD390" i="1"/>
  <c r="QX390" i="1"/>
  <c r="TB403" i="1"/>
  <c r="TC406" i="1"/>
  <c r="PR407" i="1"/>
  <c r="HC402" i="1"/>
  <c r="QV421" i="1"/>
  <c r="RB421" i="1"/>
  <c r="SK418" i="1"/>
  <c r="TI418" i="1" s="1"/>
  <c r="HB411" i="1"/>
  <c r="QT417" i="1"/>
  <c r="QZ417" i="1"/>
  <c r="PS417" i="1"/>
  <c r="SU417" i="1"/>
  <c r="HC417" i="1"/>
  <c r="SX423" i="1"/>
  <c r="TB434" i="1"/>
  <c r="PQ436" i="1"/>
  <c r="QX422" i="1"/>
  <c r="SI440" i="1"/>
  <c r="TG440" i="1" s="1"/>
  <c r="RE439" i="1"/>
  <c r="SW446" i="1"/>
  <c r="RE447" i="1"/>
  <c r="QY447" i="1"/>
  <c r="SH440" i="1"/>
  <c r="TF440" i="1" s="1"/>
  <c r="PS455" i="1"/>
  <c r="PQ453" i="1"/>
  <c r="HB442" i="1"/>
  <c r="TC455" i="1"/>
  <c r="QW454" i="1"/>
  <c r="RC454" i="1"/>
  <c r="HC451" i="1"/>
  <c r="SH460" i="1"/>
  <c r="TF460" i="1" s="1"/>
  <c r="TC477" i="1"/>
  <c r="PR481" i="1"/>
  <c r="TA463" i="1"/>
  <c r="SV482" i="1"/>
  <c r="PR479" i="1"/>
  <c r="HB482" i="1"/>
  <c r="TA485" i="1"/>
  <c r="SL486" i="1"/>
  <c r="TJ486" i="1" s="1"/>
  <c r="QW488" i="1"/>
  <c r="RC488" i="1"/>
  <c r="SU491" i="1"/>
  <c r="SI490" i="1"/>
  <c r="TG490" i="1" s="1"/>
  <c r="TA494" i="1"/>
  <c r="PN494" i="1"/>
  <c r="TC22" i="1"/>
  <c r="RA21" i="1"/>
  <c r="QW29" i="1"/>
  <c r="PP79" i="1"/>
  <c r="SZ87" i="1"/>
  <c r="TD91" i="1"/>
  <c r="SI114" i="1"/>
  <c r="TG114" i="1" s="1"/>
  <c r="SK98" i="1"/>
  <c r="TI98" i="1" s="1"/>
  <c r="PP95" i="1"/>
  <c r="SH137" i="1"/>
  <c r="TF137" i="1" s="1"/>
  <c r="TA102" i="1"/>
  <c r="SL128" i="1"/>
  <c r="TJ128" i="1" s="1"/>
  <c r="SH142" i="1"/>
  <c r="TF142" i="1" s="1"/>
  <c r="RA97" i="1"/>
  <c r="PS132" i="1"/>
  <c r="HB92" i="1"/>
  <c r="ST90" i="1"/>
  <c r="HC111" i="1"/>
  <c r="PQ122" i="1"/>
  <c r="RC131" i="1"/>
  <c r="QW131" i="1"/>
  <c r="ST121" i="1"/>
  <c r="SK136" i="1"/>
  <c r="TI136" i="1" s="1"/>
  <c r="PR130" i="1"/>
  <c r="SL151" i="1"/>
  <c r="TJ151" i="1" s="1"/>
  <c r="TB168" i="1"/>
  <c r="RD123" i="1"/>
  <c r="QX123" i="1"/>
  <c r="PN140" i="1"/>
  <c r="SL167" i="1"/>
  <c r="TJ167" i="1" s="1"/>
  <c r="HC133" i="1"/>
  <c r="TD152" i="1"/>
  <c r="HC144" i="1"/>
  <c r="SL154" i="1"/>
  <c r="TJ154" i="1" s="1"/>
  <c r="SU163" i="1"/>
  <c r="SH179" i="1"/>
  <c r="TF179" i="1" s="1"/>
  <c r="SI210" i="1"/>
  <c r="TG210" i="1" s="1"/>
  <c r="QZ172" i="1"/>
  <c r="QT172" i="1"/>
  <c r="QT151" i="1"/>
  <c r="QZ151" i="1"/>
  <c r="QU161" i="1"/>
  <c r="SL195" i="1"/>
  <c r="TJ195" i="1" s="1"/>
  <c r="RC190" i="1"/>
  <c r="QW190" i="1"/>
  <c r="SK189" i="1"/>
  <c r="TI189" i="1" s="1"/>
  <c r="SZ198" i="1"/>
  <c r="SH204" i="1"/>
  <c r="TF204" i="1" s="1"/>
  <c r="HC167" i="1"/>
  <c r="PO188" i="1"/>
  <c r="PO189" i="1"/>
  <c r="PR208" i="1"/>
  <c r="SL231" i="1"/>
  <c r="TJ231" i="1" s="1"/>
  <c r="SW190" i="1"/>
  <c r="PO190" i="1"/>
  <c r="SL221" i="1"/>
  <c r="TJ221" i="1" s="1"/>
  <c r="QT213" i="1"/>
  <c r="QZ213" i="1"/>
  <c r="TC223" i="1"/>
  <c r="SI206" i="1"/>
  <c r="TG206" i="1" s="1"/>
  <c r="QV237" i="1"/>
  <c r="RB237" i="1"/>
  <c r="SH232" i="1"/>
  <c r="TF232" i="1" s="1"/>
  <c r="QV211" i="1"/>
  <c r="RB211" i="1"/>
  <c r="SU239" i="1"/>
  <c r="QT243" i="1"/>
  <c r="QZ243" i="1"/>
  <c r="QV234" i="1"/>
  <c r="RB234" i="1"/>
  <c r="PR255" i="1"/>
  <c r="SU247" i="1"/>
  <c r="TC273" i="1"/>
  <c r="PP263" i="1"/>
  <c r="HC259" i="1"/>
  <c r="PN260" i="1"/>
  <c r="PO266" i="1"/>
  <c r="PP285" i="1"/>
  <c r="HB268" i="1"/>
  <c r="TD274" i="1"/>
  <c r="SI285" i="1"/>
  <c r="TG285" i="1" s="1"/>
  <c r="SX282" i="1"/>
  <c r="PR278" i="1"/>
  <c r="TC285" i="1"/>
  <c r="SX291" i="1"/>
  <c r="TC304" i="1"/>
  <c r="HC284" i="1"/>
  <c r="PP300" i="1"/>
  <c r="PO293" i="1"/>
  <c r="TD312" i="1"/>
  <c r="PQ298" i="1"/>
  <c r="PP314" i="1"/>
  <c r="RB321" i="1"/>
  <c r="QV321" i="1"/>
  <c r="PP305" i="1"/>
  <c r="QW310" i="1"/>
  <c r="RC310" i="1"/>
  <c r="QY326" i="1"/>
  <c r="RE326" i="1"/>
  <c r="PN324" i="1"/>
  <c r="ST333" i="1"/>
  <c r="PP340" i="1"/>
  <c r="RA328" i="1"/>
  <c r="QU334" i="1"/>
  <c r="ST340" i="1"/>
  <c r="PP328" i="1"/>
  <c r="SJ355" i="1"/>
  <c r="TH355" i="1" s="1"/>
  <c r="QX348" i="1"/>
  <c r="TD360" i="1"/>
  <c r="HC357" i="1"/>
  <c r="SW367" i="1"/>
  <c r="SL369" i="1"/>
  <c r="TJ369" i="1" s="1"/>
  <c r="HB341" i="1"/>
  <c r="ST354" i="1"/>
  <c r="SZ360" i="1"/>
  <c r="SH379" i="1"/>
  <c r="TF379" i="1" s="1"/>
  <c r="HB369" i="1"/>
  <c r="PS385" i="1"/>
  <c r="SU397" i="1"/>
  <c r="SW382" i="1"/>
  <c r="PS405" i="1"/>
  <c r="RA398" i="1"/>
  <c r="QU398" i="1"/>
  <c r="SH407" i="1"/>
  <c r="TF407" i="1" s="1"/>
  <c r="TC414" i="1"/>
  <c r="HB408" i="1"/>
  <c r="RB414" i="1"/>
  <c r="QV414" i="1"/>
  <c r="SL418" i="1"/>
  <c r="TJ418" i="1" s="1"/>
  <c r="SJ423" i="1"/>
  <c r="TH423" i="1" s="1"/>
  <c r="PO421" i="1"/>
  <c r="TB433" i="1"/>
  <c r="PO425" i="1"/>
  <c r="QW437" i="1"/>
  <c r="RC437" i="1"/>
  <c r="TD433" i="1"/>
  <c r="QX440" i="1"/>
  <c r="RD440" i="1"/>
  <c r="TD446" i="1"/>
  <c r="PO447" i="1"/>
  <c r="QV444" i="1"/>
  <c r="RB444" i="1"/>
  <c r="PP448" i="1"/>
  <c r="SH448" i="1"/>
  <c r="TF448" i="1" s="1"/>
  <c r="SI456" i="1"/>
  <c r="TG456" i="1" s="1"/>
  <c r="ST459" i="1"/>
  <c r="PN481" i="1"/>
  <c r="PQ480" i="1"/>
  <c r="QW480" i="1"/>
  <c r="RC480" i="1"/>
  <c r="HC479" i="1"/>
  <c r="QW484" i="1"/>
  <c r="RC484" i="1"/>
  <c r="QU488" i="1"/>
  <c r="RA488" i="1"/>
  <c r="SL492" i="1"/>
  <c r="TJ492" i="1" s="1"/>
  <c r="QY490" i="1"/>
  <c r="RE490" i="1"/>
  <c r="ST491" i="1"/>
  <c r="SJ46" i="1"/>
  <c r="TH46" i="1" s="1"/>
  <c r="TC113" i="1"/>
  <c r="PO95" i="1"/>
  <c r="QT106" i="1"/>
  <c r="QZ106" i="1"/>
  <c r="SI99" i="1"/>
  <c r="TG99" i="1" s="1"/>
  <c r="TC114" i="1"/>
  <c r="SV144" i="1"/>
  <c r="RA115" i="1"/>
  <c r="QU115" i="1"/>
  <c r="QV111" i="1"/>
  <c r="RB111" i="1"/>
  <c r="QY130" i="1"/>
  <c r="RE130" i="1"/>
  <c r="PO99" i="1"/>
  <c r="SI123" i="1"/>
  <c r="TG123" i="1" s="1"/>
  <c r="QT147" i="1"/>
  <c r="QZ147" i="1"/>
  <c r="SH106" i="1"/>
  <c r="TF106" i="1" s="1"/>
  <c r="SZ114" i="1"/>
  <c r="SK121" i="1"/>
  <c r="TI121" i="1" s="1"/>
  <c r="SK149" i="1"/>
  <c r="TI149" i="1" s="1"/>
  <c r="QZ140" i="1"/>
  <c r="QT140" i="1"/>
  <c r="QX156" i="1"/>
  <c r="RD156" i="1"/>
  <c r="SK131" i="1"/>
  <c r="TI131" i="1" s="1"/>
  <c r="TB149" i="1"/>
  <c r="HC129" i="1"/>
  <c r="SZ130" i="1"/>
  <c r="PP134" i="1"/>
  <c r="SV176" i="1"/>
  <c r="ST136" i="1"/>
  <c r="SH163" i="1"/>
  <c r="TF163" i="1" s="1"/>
  <c r="SX174" i="1"/>
  <c r="PQ171" i="1"/>
  <c r="SH178" i="1"/>
  <c r="TF178" i="1" s="1"/>
  <c r="PS201" i="1"/>
  <c r="SW194" i="1"/>
  <c r="SI161" i="1"/>
  <c r="TG161" i="1" s="1"/>
  <c r="TC196" i="1"/>
  <c r="PN177" i="1"/>
  <c r="QW202" i="1"/>
  <c r="RC202" i="1"/>
  <c r="TC203" i="1"/>
  <c r="HB175" i="1"/>
  <c r="TC188" i="1"/>
  <c r="HC187" i="1"/>
  <c r="HC195" i="1"/>
  <c r="PQ241" i="1"/>
  <c r="SH205" i="1"/>
  <c r="TF205" i="1" s="1"/>
  <c r="RE211" i="1"/>
  <c r="PR194" i="1"/>
  <c r="TC234" i="1"/>
  <c r="SK213" i="1"/>
  <c r="TI213" i="1" s="1"/>
  <c r="TB213" i="1"/>
  <c r="SI237" i="1"/>
  <c r="TG237" i="1" s="1"/>
  <c r="SV229" i="1"/>
  <c r="SX237" i="1"/>
  <c r="QZ233" i="1"/>
  <c r="QT233" i="1"/>
  <c r="SK237" i="1"/>
  <c r="TI237" i="1" s="1"/>
  <c r="TA213" i="1"/>
  <c r="QZ220" i="1"/>
  <c r="QT220" i="1"/>
  <c r="SH225" i="1"/>
  <c r="TF225" i="1" s="1"/>
  <c r="PS254" i="1"/>
  <c r="HB227" i="1"/>
  <c r="PN222" i="1"/>
  <c r="SX252" i="1"/>
  <c r="PP243" i="1"/>
  <c r="PN244" i="1"/>
  <c r="PS252" i="1"/>
  <c r="SH268" i="1"/>
  <c r="TF268" i="1" s="1"/>
  <c r="SX273" i="1"/>
  <c r="RE287" i="1"/>
  <c r="QY287" i="1"/>
  <c r="QY281" i="1"/>
  <c r="RE281" i="1"/>
  <c r="QT273" i="1"/>
  <c r="QZ273" i="1"/>
  <c r="TC276" i="1"/>
  <c r="PN287" i="1"/>
  <c r="SH278" i="1"/>
  <c r="TF278" i="1" s="1"/>
  <c r="SH284" i="1"/>
  <c r="TF284" i="1" s="1"/>
  <c r="QU289" i="1"/>
  <c r="SU291" i="1"/>
  <c r="TC307" i="1"/>
  <c r="PR316" i="1"/>
  <c r="RE310" i="1"/>
  <c r="RE297" i="1"/>
  <c r="TB308" i="1"/>
  <c r="PN320" i="1"/>
  <c r="SK314" i="1"/>
  <c r="TI314" i="1" s="1"/>
  <c r="SI315" i="1"/>
  <c r="TG315" i="1" s="1"/>
  <c r="TD338" i="1"/>
  <c r="SX324" i="1"/>
  <c r="SH330" i="1"/>
  <c r="TF330" i="1" s="1"/>
  <c r="QT333" i="1"/>
  <c r="QZ333" i="1"/>
  <c r="PS334" i="1"/>
  <c r="QZ331" i="1"/>
  <c r="QT331" i="1"/>
  <c r="PS343" i="1"/>
  <c r="SI328" i="1"/>
  <c r="TG328" i="1" s="1"/>
  <c r="SU342" i="1"/>
  <c r="SI334" i="1"/>
  <c r="TG334" i="1" s="1"/>
  <c r="SZ332" i="1"/>
  <c r="PP342" i="1"/>
  <c r="QZ346" i="1"/>
  <c r="QT346" i="1"/>
  <c r="SZ359" i="1"/>
  <c r="PO354" i="1"/>
  <c r="SV364" i="1"/>
  <c r="QZ367" i="1"/>
  <c r="QT367" i="1"/>
  <c r="HC369" i="1"/>
  <c r="QX363" i="1"/>
  <c r="SH380" i="1"/>
  <c r="TF380" i="1" s="1"/>
  <c r="SL385" i="1"/>
  <c r="TJ385" i="1" s="1"/>
  <c r="PQ361" i="1"/>
  <c r="RB398" i="1"/>
  <c r="QV398" i="1"/>
  <c r="PN383" i="1"/>
  <c r="PS397" i="1"/>
  <c r="QW396" i="1"/>
  <c r="RC396" i="1"/>
  <c r="TB411" i="1"/>
  <c r="HB402" i="1"/>
  <c r="PS412" i="1"/>
  <c r="QV411" i="1"/>
  <c r="RB411" i="1"/>
  <c r="TA406" i="1"/>
  <c r="HC435" i="1"/>
  <c r="SU430" i="1"/>
  <c r="QV436" i="1"/>
  <c r="RB436" i="1"/>
  <c r="PS443" i="1"/>
  <c r="RB445" i="1"/>
  <c r="QV445" i="1"/>
  <c r="SI443" i="1"/>
  <c r="TG443" i="1" s="1"/>
  <c r="QU446" i="1"/>
  <c r="SH455" i="1"/>
  <c r="TF455" i="1" s="1"/>
  <c r="SZ442" i="1"/>
  <c r="PN449" i="1"/>
  <c r="QU457" i="1"/>
  <c r="RA457" i="1"/>
  <c r="HC458" i="1"/>
  <c r="SZ478" i="1"/>
  <c r="TD465" i="1"/>
  <c r="SJ480" i="1"/>
  <c r="TH480" i="1" s="1"/>
  <c r="PR484" i="1"/>
  <c r="HC486" i="1"/>
  <c r="SK487" i="1"/>
  <c r="TI487" i="1" s="1"/>
  <c r="QU491" i="1"/>
  <c r="SV494" i="1"/>
  <c r="PR131" i="1"/>
  <c r="PN332" i="1"/>
  <c r="PN456" i="1"/>
  <c r="PR242" i="1"/>
  <c r="PQ346" i="1"/>
  <c r="PN151" i="1"/>
  <c r="PS291" i="1"/>
  <c r="HC104" i="1"/>
  <c r="PQ273" i="1"/>
  <c r="PO411" i="1"/>
  <c r="PQ222" i="1"/>
  <c r="PQ138" i="1"/>
  <c r="PR112" i="1"/>
  <c r="HC115" i="1"/>
  <c r="PO448" i="1"/>
  <c r="RB22" i="1"/>
  <c r="QV22" i="1"/>
  <c r="RC35" i="1"/>
  <c r="QW35" i="1"/>
  <c r="QX42" i="1"/>
  <c r="RD42" i="1"/>
  <c r="QU54" i="1"/>
  <c r="RA54" i="1"/>
  <c r="PP78" i="1"/>
  <c r="SV84" i="1"/>
  <c r="SV73" i="1"/>
  <c r="HB34" i="1"/>
  <c r="QX78" i="1"/>
  <c r="RD78" i="1"/>
  <c r="PQ74" i="1"/>
  <c r="PP63" i="1"/>
  <c r="PP89" i="1"/>
  <c r="HB85" i="1"/>
  <c r="SJ100" i="1"/>
  <c r="TH100" i="1" s="1"/>
  <c r="SJ108" i="1"/>
  <c r="TH108" i="1" s="1"/>
  <c r="SV30" i="1"/>
  <c r="SJ30" i="1"/>
  <c r="TH30" i="1" s="1"/>
  <c r="TB30" i="1"/>
  <c r="PO17" i="1"/>
  <c r="PS17" i="1"/>
  <c r="PS29" i="1"/>
  <c r="PN39" i="1"/>
  <c r="QV423" i="1"/>
  <c r="RB423" i="1"/>
  <c r="QV293" i="1"/>
  <c r="RB293" i="1"/>
  <c r="QW284" i="1"/>
  <c r="RC284" i="1"/>
  <c r="QW226" i="1"/>
  <c r="RC226" i="1"/>
  <c r="QZ135" i="1"/>
  <c r="QT135" i="1"/>
  <c r="QT56" i="1"/>
  <c r="QZ56" i="1"/>
  <c r="SJ342" i="1"/>
  <c r="TH342" i="1" s="1"/>
  <c r="SV342" i="1"/>
  <c r="TB342" i="1"/>
  <c r="SV290" i="1"/>
  <c r="ST199" i="1"/>
  <c r="SZ199" i="1"/>
  <c r="SH199" i="1"/>
  <c r="TF199" i="1" s="1"/>
  <c r="SV172" i="1"/>
  <c r="TB172" i="1"/>
  <c r="SJ172" i="1"/>
  <c r="TH172" i="1" s="1"/>
  <c r="SV59" i="1"/>
  <c r="TB59" i="1"/>
  <c r="SJ59" i="1"/>
  <c r="TH59" i="1" s="1"/>
  <c r="HC25" i="1"/>
  <c r="RB49" i="1"/>
  <c r="QV49" i="1"/>
  <c r="QY34" i="1"/>
  <c r="RE34" i="1"/>
  <c r="QU157" i="1"/>
  <c r="RA157" i="1"/>
  <c r="QX275" i="1"/>
  <c r="RD275" i="1"/>
  <c r="RD184" i="1"/>
  <c r="QX184" i="1"/>
  <c r="HC51" i="1"/>
  <c r="QV34" i="1"/>
  <c r="RB34" i="1"/>
  <c r="PS63" i="1"/>
  <c r="PR84" i="1"/>
  <c r="PP66" i="1"/>
  <c r="PR75" i="1"/>
  <c r="HC48" i="1"/>
  <c r="HB72" i="1"/>
  <c r="QW86" i="1"/>
  <c r="RC86" i="1"/>
  <c r="PP71" i="1"/>
  <c r="PS20" i="1"/>
  <c r="PQ11" i="1"/>
  <c r="QV368" i="1"/>
  <c r="RB368" i="1"/>
  <c r="QW287" i="1"/>
  <c r="RC287" i="1"/>
  <c r="RC232" i="1"/>
  <c r="QW232" i="1"/>
  <c r="QV165" i="1"/>
  <c r="RB165" i="1"/>
  <c r="QW94" i="1"/>
  <c r="RC94" i="1"/>
  <c r="SY504" i="1"/>
  <c r="SY501" i="1"/>
  <c r="SY503" i="1"/>
  <c r="SY499" i="1"/>
  <c r="SY502" i="1"/>
  <c r="SY500" i="1"/>
  <c r="SV396" i="1"/>
  <c r="TB365" i="1"/>
  <c r="SH263" i="1"/>
  <c r="TF263" i="1" s="1"/>
  <c r="ST263" i="1"/>
  <c r="SZ263" i="1"/>
  <c r="SV214" i="1"/>
  <c r="TB214" i="1"/>
  <c r="SJ214" i="1"/>
  <c r="TH214" i="1" s="1"/>
  <c r="SH132" i="1"/>
  <c r="TF132" i="1" s="1"/>
  <c r="SV88" i="1"/>
  <c r="TB88" i="1"/>
  <c r="SJ88" i="1"/>
  <c r="TH88" i="1" s="1"/>
  <c r="SV31" i="1"/>
  <c r="SW49" i="1"/>
  <c r="QY75" i="1"/>
  <c r="RE75" i="1"/>
  <c r="SB502" i="1"/>
  <c r="TB33" i="1"/>
  <c r="QU249" i="1"/>
  <c r="RA249" i="1"/>
  <c r="QX366" i="1"/>
  <c r="RD366" i="1"/>
  <c r="QX166" i="1"/>
  <c r="RD166" i="1"/>
  <c r="QX113" i="1"/>
  <c r="RD113" i="1"/>
  <c r="PS48" i="1"/>
  <c r="HC35" i="1"/>
  <c r="QW71" i="1"/>
  <c r="RC71" i="1"/>
  <c r="PO40" i="1"/>
  <c r="SH39" i="1"/>
  <c r="TF39" i="1" s="1"/>
  <c r="QV50" i="1"/>
  <c r="RB50" i="1"/>
  <c r="SZ45" i="1"/>
  <c r="SW60" i="1"/>
  <c r="TB63" i="1"/>
  <c r="SV67" i="1"/>
  <c r="PP65" i="1"/>
  <c r="TC102" i="1"/>
  <c r="SW94" i="1"/>
  <c r="HB69" i="1"/>
  <c r="TC77" i="1"/>
  <c r="SV94" i="1"/>
  <c r="HC83" i="1"/>
  <c r="PR99" i="1"/>
  <c r="PN67" i="1"/>
  <c r="PP80" i="1"/>
  <c r="ST21" i="1"/>
  <c r="SZ21" i="1"/>
  <c r="SH21" i="1"/>
  <c r="TF21" i="1" s="1"/>
  <c r="SZ11" i="1"/>
  <c r="SH11" i="1"/>
  <c r="TF11" i="1" s="1"/>
  <c r="ST11" i="1"/>
  <c r="PR24" i="1"/>
  <c r="PN53" i="1"/>
  <c r="QW324" i="1"/>
  <c r="RC324" i="1"/>
  <c r="QT294" i="1"/>
  <c r="QZ294" i="1"/>
  <c r="QT186" i="1"/>
  <c r="QZ186" i="1"/>
  <c r="RC171" i="1"/>
  <c r="QW171" i="1"/>
  <c r="RB41" i="1"/>
  <c r="QV41" i="1"/>
  <c r="PS39" i="1"/>
  <c r="PN9" i="1"/>
  <c r="RE53" i="1"/>
  <c r="QY53" i="1"/>
  <c r="SU418" i="1"/>
  <c r="TA418" i="1"/>
  <c r="SI418" i="1"/>
  <c r="TG418" i="1" s="1"/>
  <c r="SV329" i="1"/>
  <c r="TB329" i="1"/>
  <c r="SJ329" i="1"/>
  <c r="TH329" i="1" s="1"/>
  <c r="SH165" i="1"/>
  <c r="TF165" i="1" s="1"/>
  <c r="SJ142" i="1"/>
  <c r="TH142" i="1" s="1"/>
  <c r="SV142" i="1"/>
  <c r="TB142" i="1"/>
  <c r="SJ32" i="1"/>
  <c r="TH32" i="1" s="1"/>
  <c r="SV32" i="1"/>
  <c r="TB32" i="1"/>
  <c r="QT26" i="1"/>
  <c r="QZ26" i="1"/>
  <c r="SK31" i="1"/>
  <c r="TI31" i="1" s="1"/>
  <c r="PQ49" i="1"/>
  <c r="QU50" i="1"/>
  <c r="RA50" i="1"/>
  <c r="QY215" i="1"/>
  <c r="RE215" i="1"/>
  <c r="QY121" i="1"/>
  <c r="RE121" i="1"/>
  <c r="QW40" i="1"/>
  <c r="RC40" i="1"/>
  <c r="QT46" i="1"/>
  <c r="QZ46" i="1"/>
  <c r="TC53" i="1"/>
  <c r="QU175" i="1"/>
  <c r="RA175" i="1"/>
  <c r="QX258" i="1"/>
  <c r="RD258" i="1"/>
  <c r="QX105" i="1"/>
  <c r="RD105" i="1"/>
  <c r="QX65" i="1"/>
  <c r="RD65" i="1"/>
  <c r="HB54" i="1"/>
  <c r="SJ81" i="1"/>
  <c r="TH81" i="1" s="1"/>
  <c r="SH52" i="1"/>
  <c r="TF52" i="1" s="1"/>
  <c r="PO35" i="1"/>
  <c r="QT37" i="1"/>
  <c r="QZ37" i="1"/>
  <c r="HC57" i="1"/>
  <c r="SW76" i="1"/>
  <c r="SX83" i="1"/>
  <c r="TB76" i="1"/>
  <c r="SK64" i="1"/>
  <c r="TI64" i="1" s="1"/>
  <c r="RB96" i="1"/>
  <c r="QV96" i="1"/>
  <c r="TC74" i="1"/>
  <c r="SW82" i="1"/>
  <c r="PN28" i="1"/>
  <c r="PN15" i="1"/>
  <c r="PR10" i="1"/>
  <c r="QT308" i="1"/>
  <c r="QZ308" i="1"/>
  <c r="QV223" i="1"/>
  <c r="RB223" i="1"/>
  <c r="QW203" i="1"/>
  <c r="RC203" i="1"/>
  <c r="QW121" i="1"/>
  <c r="RC121" i="1"/>
  <c r="QW73" i="1"/>
  <c r="RC73" i="1"/>
  <c r="RA22" i="1"/>
  <c r="QU22" i="1"/>
  <c r="PQ29" i="1"/>
  <c r="PP53" i="1"/>
  <c r="SJ407" i="1"/>
  <c r="TH407" i="1" s="1"/>
  <c r="SV407" i="1"/>
  <c r="TB407" i="1"/>
  <c r="SZ299" i="1"/>
  <c r="SH299" i="1"/>
  <c r="TF299" i="1" s="1"/>
  <c r="ST299" i="1"/>
  <c r="SH260" i="1"/>
  <c r="TF260" i="1" s="1"/>
  <c r="ST260" i="1"/>
  <c r="SZ260" i="1"/>
  <c r="ST194" i="1"/>
  <c r="SZ194" i="1"/>
  <c r="SH194" i="1"/>
  <c r="TF194" i="1" s="1"/>
  <c r="SU167" i="1"/>
  <c r="TA167" i="1"/>
  <c r="SI167" i="1"/>
  <c r="TG167" i="1" s="1"/>
  <c r="TB90" i="1"/>
  <c r="SJ90" i="1"/>
  <c r="TH90" i="1" s="1"/>
  <c r="SV90" i="1"/>
  <c r="TA56" i="1"/>
  <c r="SI56" i="1"/>
  <c r="TG56" i="1" s="1"/>
  <c r="SU56" i="1"/>
  <c r="HC17" i="1"/>
  <c r="PS43" i="1"/>
  <c r="RE56" i="1"/>
  <c r="QY56" i="1"/>
  <c r="SL371" i="1"/>
  <c r="TJ371" i="1" s="1"/>
  <c r="SL286" i="1"/>
  <c r="TJ286" i="1" s="1"/>
  <c r="SX233" i="1"/>
  <c r="TD169" i="1"/>
  <c r="SX70" i="1"/>
  <c r="SX46" i="1"/>
  <c r="RA196" i="1"/>
  <c r="QU196" i="1"/>
  <c r="RD403" i="1"/>
  <c r="QX403" i="1"/>
  <c r="QX97" i="1"/>
  <c r="RD97" i="1"/>
  <c r="SW41" i="1"/>
  <c r="SV64" i="1"/>
  <c r="SK84" i="1"/>
  <c r="TI84" i="1" s="1"/>
  <c r="HB47" i="1"/>
  <c r="HB55" i="1"/>
  <c r="RB88" i="1"/>
  <c r="QV88" i="1"/>
  <c r="SK73" i="1"/>
  <c r="TI73" i="1" s="1"/>
  <c r="PR28" i="1"/>
  <c r="SX19" i="1"/>
  <c r="TD19" i="1"/>
  <c r="SL19" i="1"/>
  <c r="TJ19" i="1" s="1"/>
  <c r="SV13" i="1"/>
  <c r="TB13" i="1"/>
  <c r="SJ13" i="1"/>
  <c r="PN31" i="1"/>
  <c r="QT360" i="1"/>
  <c r="QZ360" i="1"/>
  <c r="QV215" i="1"/>
  <c r="RB215" i="1"/>
  <c r="QW214" i="1"/>
  <c r="RC214" i="1"/>
  <c r="QT155" i="1"/>
  <c r="QZ155" i="1"/>
  <c r="QV170" i="1"/>
  <c r="RB170" i="1"/>
  <c r="QW116" i="1"/>
  <c r="RC116" i="1"/>
  <c r="PS42" i="1"/>
  <c r="RA59" i="1"/>
  <c r="QU59" i="1"/>
  <c r="SJ360" i="1"/>
  <c r="TH360" i="1" s="1"/>
  <c r="SV360" i="1"/>
  <c r="TB360" i="1"/>
  <c r="SU278" i="1"/>
  <c r="TA278" i="1"/>
  <c r="SI278" i="1"/>
  <c r="TG278" i="1" s="1"/>
  <c r="SU81" i="1"/>
  <c r="TA81" i="1"/>
  <c r="SI81" i="1"/>
  <c r="TG81" i="1" s="1"/>
  <c r="SK32" i="1"/>
  <c r="TI32" i="1" s="1"/>
  <c r="PR54" i="1"/>
  <c r="RE323" i="1"/>
  <c r="QY323" i="1"/>
  <c r="QY196" i="1"/>
  <c r="RE196" i="1"/>
  <c r="QY126" i="1"/>
  <c r="RE126" i="1"/>
  <c r="QT24" i="1"/>
  <c r="QZ24" i="1"/>
  <c r="SX362" i="1"/>
  <c r="SX322" i="1"/>
  <c r="TD225" i="1"/>
  <c r="SL161" i="1"/>
  <c r="TJ161" i="1" s="1"/>
  <c r="SX117" i="1"/>
  <c r="TD38" i="1"/>
  <c r="QU164" i="1"/>
  <c r="RA164" i="1"/>
  <c r="QX356" i="1"/>
  <c r="RD356" i="1"/>
  <c r="QX158" i="1"/>
  <c r="RD158" i="1"/>
  <c r="QX133" i="1"/>
  <c r="RD133" i="1"/>
  <c r="RD71" i="1"/>
  <c r="QX71" i="1"/>
  <c r="SU76" i="1"/>
  <c r="SZ36" i="1"/>
  <c r="SK86" i="1"/>
  <c r="TI86" i="1" s="1"/>
  <c r="SZ55" i="1"/>
  <c r="QU71" i="1"/>
  <c r="RA71" i="1"/>
  <c r="SX85" i="1"/>
  <c r="SX86" i="1"/>
  <c r="TB77" i="1"/>
  <c r="PS60" i="1"/>
  <c r="TC79" i="1"/>
  <c r="TB109" i="1"/>
  <c r="SU72" i="1"/>
  <c r="PQ109" i="1"/>
  <c r="TD89" i="1"/>
  <c r="TC100" i="1"/>
  <c r="SH68" i="1"/>
  <c r="TF68" i="1" s="1"/>
  <c r="SZ84" i="1"/>
  <c r="SX118" i="1"/>
  <c r="QV98" i="1"/>
  <c r="RB98" i="1"/>
  <c r="SU112" i="1"/>
  <c r="PO98" i="1"/>
  <c r="QT126" i="1"/>
  <c r="QZ126" i="1"/>
  <c r="SK143" i="1"/>
  <c r="TI143" i="1" s="1"/>
  <c r="PQ10" i="1"/>
  <c r="SX13" i="1"/>
  <c r="TD13" i="1"/>
  <c r="SL13" i="1"/>
  <c r="SI17" i="1"/>
  <c r="TG17" i="1" s="1"/>
  <c r="SU17" i="1"/>
  <c r="TA17" i="1"/>
  <c r="PN45" i="1"/>
  <c r="RB438" i="1"/>
  <c r="QV438" i="1"/>
  <c r="QW361" i="1"/>
  <c r="RC361" i="1"/>
  <c r="QT299" i="1"/>
  <c r="QZ299" i="1"/>
  <c r="QT285" i="1"/>
  <c r="QZ285" i="1"/>
  <c r="QV247" i="1"/>
  <c r="RB247" i="1"/>
  <c r="QW189" i="1"/>
  <c r="RC189" i="1"/>
  <c r="RC152" i="1"/>
  <c r="QW152" i="1"/>
  <c r="RB179" i="1"/>
  <c r="QV179" i="1"/>
  <c r="QV65" i="1"/>
  <c r="RB65" i="1"/>
  <c r="QW55" i="1"/>
  <c r="RC55" i="1"/>
  <c r="HC29" i="1"/>
  <c r="PR29" i="1"/>
  <c r="SI480" i="1"/>
  <c r="TG480" i="1" s="1"/>
  <c r="SU480" i="1"/>
  <c r="TA480" i="1"/>
  <c r="SV305" i="1"/>
  <c r="TB305" i="1"/>
  <c r="SJ305" i="1"/>
  <c r="TH305" i="1" s="1"/>
  <c r="TB247" i="1"/>
  <c r="SJ247" i="1"/>
  <c r="TH247" i="1" s="1"/>
  <c r="SV247" i="1"/>
  <c r="SV164" i="1"/>
  <c r="TB164" i="1"/>
  <c r="SJ164" i="1"/>
  <c r="TH164" i="1" s="1"/>
  <c r="SZ51" i="1"/>
  <c r="SH51" i="1"/>
  <c r="TF51" i="1" s="1"/>
  <c r="ST51" i="1"/>
  <c r="QX55" i="1"/>
  <c r="RD55" i="1"/>
  <c r="QY164" i="1"/>
  <c r="RE164" i="1"/>
  <c r="PR41" i="1"/>
  <c r="SX479" i="1"/>
  <c r="TD372" i="1"/>
  <c r="SL316" i="1"/>
  <c r="TJ316" i="1" s="1"/>
  <c r="TD217" i="1"/>
  <c r="SL153" i="1"/>
  <c r="TJ153" i="1" s="1"/>
  <c r="SX109" i="1"/>
  <c r="TD51" i="1"/>
  <c r="SK39" i="1"/>
  <c r="TI39" i="1" s="1"/>
  <c r="RA251" i="1"/>
  <c r="QU251" i="1"/>
  <c r="RA75" i="1"/>
  <c r="QU75" i="1"/>
  <c r="QX271" i="1"/>
  <c r="RD271" i="1"/>
  <c r="RD192" i="1"/>
  <c r="QX192" i="1"/>
  <c r="SH27" i="1"/>
  <c r="TF27" i="1" s="1"/>
  <c r="PQ31" i="1"/>
  <c r="PR69" i="1"/>
  <c r="PR60" i="1"/>
  <c r="QU87" i="1"/>
  <c r="RA87" i="1"/>
  <c r="PO71" i="1"/>
  <c r="HC46" i="1"/>
  <c r="RE71" i="1"/>
  <c r="QY71" i="1"/>
  <c r="SH37" i="1"/>
  <c r="TF37" i="1" s="1"/>
  <c r="SW81" i="1"/>
  <c r="ST77" i="1"/>
  <c r="SZ43" i="1"/>
  <c r="HC56" i="1"/>
  <c r="PO76" i="1"/>
  <c r="PR70" i="1"/>
  <c r="PN61" i="1"/>
  <c r="SU75" i="1"/>
  <c r="PR109" i="1"/>
  <c r="SZ73" i="1"/>
  <c r="TC107" i="1"/>
  <c r="SU94" i="1"/>
  <c r="RB112" i="1"/>
  <c r="QV112" i="1"/>
  <c r="QY108" i="1"/>
  <c r="RE108" i="1"/>
  <c r="HB71" i="1"/>
  <c r="PR90" i="1"/>
  <c r="SL90" i="1"/>
  <c r="TJ90" i="1" s="1"/>
  <c r="PP100" i="1"/>
  <c r="SU128" i="1"/>
  <c r="PQ100" i="1"/>
  <c r="SJ20" i="1"/>
  <c r="TH20" i="1" s="1"/>
  <c r="TD39" i="1"/>
  <c r="PQ51" i="1"/>
  <c r="QX99" i="1"/>
  <c r="RD99" i="1"/>
  <c r="HB86" i="1"/>
  <c r="RE95" i="1"/>
  <c r="QY95" i="1"/>
  <c r="SU90" i="1"/>
  <c r="SV105" i="1"/>
  <c r="QY100" i="1"/>
  <c r="RE100" i="1"/>
  <c r="RB145" i="1"/>
  <c r="QV145" i="1"/>
  <c r="RA99" i="1"/>
  <c r="QU99" i="1"/>
  <c r="PO138" i="1"/>
  <c r="SH105" i="1"/>
  <c r="TF105" i="1" s="1"/>
  <c r="HB110" i="1"/>
  <c r="PN135" i="1"/>
  <c r="RE94" i="1"/>
  <c r="TD133" i="1"/>
  <c r="HB100" i="1"/>
  <c r="TD142" i="1"/>
  <c r="TA95" i="1"/>
  <c r="QU147" i="1"/>
  <c r="RA147" i="1"/>
  <c r="HB117" i="1"/>
  <c r="PS147" i="1"/>
  <c r="SH129" i="1"/>
  <c r="TF129" i="1" s="1"/>
  <c r="PO128" i="1"/>
  <c r="PO169" i="1"/>
  <c r="SI135" i="1"/>
  <c r="TG135" i="1" s="1"/>
  <c r="SJ157" i="1"/>
  <c r="TH157" i="1" s="1"/>
  <c r="PQ163" i="1"/>
  <c r="HB125" i="1"/>
  <c r="SV161" i="1"/>
  <c r="HC128" i="1"/>
  <c r="QZ169" i="1"/>
  <c r="QT169" i="1"/>
  <c r="SW152" i="1"/>
  <c r="SK168" i="1"/>
  <c r="TI168" i="1" s="1"/>
  <c r="PR159" i="1"/>
  <c r="SU169" i="1"/>
  <c r="RE181" i="1"/>
  <c r="QY181" i="1"/>
  <c r="RC207" i="1"/>
  <c r="QW207" i="1"/>
  <c r="SH182" i="1"/>
  <c r="TF182" i="1" s="1"/>
  <c r="RC182" i="1"/>
  <c r="QW182" i="1"/>
  <c r="ST202" i="1"/>
  <c r="PS233" i="1"/>
  <c r="HB193" i="1"/>
  <c r="PN198" i="1"/>
  <c r="PO231" i="1"/>
  <c r="SK230" i="1"/>
  <c r="TI230" i="1" s="1"/>
  <c r="PN196" i="1"/>
  <c r="QX211" i="1"/>
  <c r="RD211" i="1"/>
  <c r="TB239" i="1"/>
  <c r="PP202" i="1"/>
  <c r="SU234" i="1"/>
  <c r="PR227" i="1"/>
  <c r="RC227" i="1"/>
  <c r="QW227" i="1"/>
  <c r="SK221" i="1"/>
  <c r="TI221" i="1" s="1"/>
  <c r="SZ217" i="1"/>
  <c r="SK254" i="1"/>
  <c r="TI254" i="1" s="1"/>
  <c r="SU225" i="1"/>
  <c r="TC262" i="1"/>
  <c r="PO235" i="1"/>
  <c r="SZ255" i="1"/>
  <c r="QW242" i="1"/>
  <c r="RC242" i="1"/>
  <c r="SH224" i="1"/>
  <c r="TF224" i="1" s="1"/>
  <c r="SX244" i="1"/>
  <c r="HC229" i="1"/>
  <c r="PS255" i="1"/>
  <c r="ST251" i="1"/>
  <c r="PN265" i="1"/>
  <c r="TD261" i="1"/>
  <c r="TA252" i="1"/>
  <c r="SI269" i="1"/>
  <c r="TG269" i="1" s="1"/>
  <c r="SL268" i="1"/>
  <c r="TJ268" i="1" s="1"/>
  <c r="SX281" i="1"/>
  <c r="SK257" i="1"/>
  <c r="TI257" i="1" s="1"/>
  <c r="SK277" i="1"/>
  <c r="TI277" i="1" s="1"/>
  <c r="PR287" i="1"/>
  <c r="SV274" i="1"/>
  <c r="TC284" i="1"/>
  <c r="PN295" i="1"/>
  <c r="QW281" i="1"/>
  <c r="RC281" i="1"/>
  <c r="SK293" i="1"/>
  <c r="TI293" i="1" s="1"/>
  <c r="HC305" i="1"/>
  <c r="PR296" i="1"/>
  <c r="SX306" i="1"/>
  <c r="QT318" i="1"/>
  <c r="QZ318" i="1"/>
  <c r="PO299" i="1"/>
  <c r="SK319" i="1"/>
  <c r="TI319" i="1" s="1"/>
  <c r="PQ331" i="1"/>
  <c r="SU322" i="1"/>
  <c r="SI312" i="1"/>
  <c r="TG312" i="1" s="1"/>
  <c r="TC326" i="1"/>
  <c r="PR314" i="1"/>
  <c r="SK343" i="1"/>
  <c r="TI343" i="1" s="1"/>
  <c r="PO327" i="1"/>
  <c r="PP339" i="1"/>
  <c r="QV332" i="1"/>
  <c r="RB332" i="1"/>
  <c r="PO338" i="1"/>
  <c r="SK361" i="1"/>
  <c r="TI361" i="1" s="1"/>
  <c r="SH368" i="1"/>
  <c r="TF368" i="1" s="1"/>
  <c r="QV363" i="1"/>
  <c r="RB363" i="1"/>
  <c r="QY363" i="1"/>
  <c r="RE363" i="1"/>
  <c r="PQ362" i="1"/>
  <c r="SL381" i="1"/>
  <c r="TJ381" i="1" s="1"/>
  <c r="PO367" i="1"/>
  <c r="TC384" i="1"/>
  <c r="SH405" i="1"/>
  <c r="TF405" i="1" s="1"/>
  <c r="SZ383" i="1"/>
  <c r="SZ387" i="1"/>
  <c r="HB404" i="1"/>
  <c r="SL407" i="1"/>
  <c r="TJ407" i="1" s="1"/>
  <c r="PQ406" i="1"/>
  <c r="SU411" i="1"/>
  <c r="SU416" i="1"/>
  <c r="SH421" i="1"/>
  <c r="TF421" i="1" s="1"/>
  <c r="SZ430" i="1"/>
  <c r="PQ439" i="1"/>
  <c r="SW434" i="1"/>
  <c r="SZ451" i="1"/>
  <c r="RC456" i="1"/>
  <c r="QW456" i="1"/>
  <c r="TA454" i="1"/>
  <c r="HC454" i="1"/>
  <c r="SX477" i="1"/>
  <c r="QU477" i="1"/>
  <c r="RA477" i="1"/>
  <c r="SH477" i="1"/>
  <c r="TF477" i="1" s="1"/>
  <c r="QV479" i="1"/>
  <c r="RB479" i="1"/>
  <c r="PO485" i="1"/>
  <c r="QY483" i="1"/>
  <c r="RE483" i="1"/>
  <c r="SL488" i="1"/>
  <c r="TJ488" i="1" s="1"/>
  <c r="HB489" i="1"/>
  <c r="PR491" i="1"/>
  <c r="SH458" i="1"/>
  <c r="TF458" i="1" s="1"/>
  <c r="PN463" i="1"/>
  <c r="QX487" i="1"/>
  <c r="SV25" i="1"/>
  <c r="QZ29" i="1"/>
  <c r="SE501" i="1"/>
  <c r="PQ34" i="1"/>
  <c r="TD29" i="1"/>
  <c r="TA67" i="1"/>
  <c r="SJ116" i="1"/>
  <c r="TH116" i="1" s="1"/>
  <c r="PO65" i="1"/>
  <c r="PQ106" i="1"/>
  <c r="ST113" i="1"/>
  <c r="QY113" i="1"/>
  <c r="RE113" i="1"/>
  <c r="SV122" i="1"/>
  <c r="SJ145" i="1"/>
  <c r="TH145" i="1" s="1"/>
  <c r="QY104" i="1"/>
  <c r="RE104" i="1"/>
  <c r="SW129" i="1"/>
  <c r="SZ97" i="1"/>
  <c r="TD119" i="1"/>
  <c r="PN127" i="1"/>
  <c r="PQ124" i="1"/>
  <c r="QU139" i="1"/>
  <c r="RA139" i="1"/>
  <c r="PS139" i="1"/>
  <c r="TC122" i="1"/>
  <c r="RD122" i="1"/>
  <c r="SV152" i="1"/>
  <c r="PN142" i="1"/>
  <c r="PR166" i="1"/>
  <c r="QY132" i="1"/>
  <c r="SX168" i="1"/>
  <c r="TA125" i="1"/>
  <c r="PR155" i="1"/>
  <c r="SH139" i="1"/>
  <c r="TF139" i="1" s="1"/>
  <c r="HB131" i="1"/>
  <c r="SX175" i="1"/>
  <c r="HC178" i="1"/>
  <c r="RB193" i="1"/>
  <c r="QV193" i="1"/>
  <c r="QU166" i="1"/>
  <c r="QV159" i="1"/>
  <c r="RB159" i="1"/>
  <c r="PR175" i="1"/>
  <c r="ST190" i="1"/>
  <c r="PN174" i="1"/>
  <c r="PO174" i="1"/>
  <c r="TC199" i="1"/>
  <c r="SK205" i="1"/>
  <c r="TI205" i="1" s="1"/>
  <c r="PS179" i="1"/>
  <c r="RC198" i="1"/>
  <c r="QW198" i="1"/>
  <c r="SK192" i="1"/>
  <c r="TI192" i="1" s="1"/>
  <c r="QU229" i="1"/>
  <c r="RA229" i="1"/>
  <c r="RA185" i="1"/>
  <c r="PP210" i="1"/>
  <c r="PN202" i="1"/>
  <c r="SJ234" i="1"/>
  <c r="TH234" i="1" s="1"/>
  <c r="HC203" i="1"/>
  <c r="SV219" i="1"/>
  <c r="SV225" i="1"/>
  <c r="PS225" i="1"/>
  <c r="ST230" i="1"/>
  <c r="SZ233" i="1"/>
  <c r="SI233" i="1"/>
  <c r="TG233" i="1" s="1"/>
  <c r="ST223" i="1"/>
  <c r="PN220" i="1"/>
  <c r="TB249" i="1"/>
  <c r="SZ247" i="1"/>
  <c r="HB224" i="1"/>
  <c r="PS257" i="1"/>
  <c r="PP265" i="1"/>
  <c r="ST249" i="1"/>
  <c r="SU265" i="1"/>
  <c r="HB249" i="1"/>
  <c r="SW255" i="1"/>
  <c r="PP271" i="1"/>
  <c r="RB280" i="1"/>
  <c r="QV280" i="1"/>
  <c r="SI261" i="1"/>
  <c r="TG261" i="1" s="1"/>
  <c r="TC287" i="1"/>
  <c r="SI282" i="1"/>
  <c r="TG282" i="1" s="1"/>
  <c r="QU277" i="1"/>
  <c r="RA277" i="1"/>
  <c r="QT275" i="1"/>
  <c r="QZ275" i="1"/>
  <c r="SK282" i="1"/>
  <c r="TI282" i="1" s="1"/>
  <c r="SJ299" i="1"/>
  <c r="TH299" i="1" s="1"/>
  <c r="TA290" i="1"/>
  <c r="HB286" i="1"/>
  <c r="SW300" i="1"/>
  <c r="SZ296" i="1"/>
  <c r="PQ290" i="1"/>
  <c r="SH294" i="1"/>
  <c r="TF294" i="1" s="1"/>
  <c r="SX315" i="1"/>
  <c r="SZ297" i="1"/>
  <c r="SZ307" i="1"/>
  <c r="HC294" i="1"/>
  <c r="SV315" i="1"/>
  <c r="SV310" i="1"/>
  <c r="PS316" i="1"/>
  <c r="SZ315" i="1"/>
  <c r="QY318" i="1"/>
  <c r="RE318" i="1"/>
  <c r="PO314" i="1"/>
  <c r="SW330" i="1"/>
  <c r="HC315" i="1"/>
  <c r="SH323" i="1"/>
  <c r="TF323" i="1" s="1"/>
  <c r="PO332" i="1"/>
  <c r="QU333" i="1"/>
  <c r="RA333" i="1"/>
  <c r="QX324" i="1"/>
  <c r="RD324" i="1"/>
  <c r="SH326" i="1"/>
  <c r="TF326" i="1" s="1"/>
  <c r="SH341" i="1"/>
  <c r="TF341" i="1" s="1"/>
  <c r="TD354" i="1"/>
  <c r="SH327" i="1"/>
  <c r="TF327" i="1" s="1"/>
  <c r="PS348" i="1"/>
  <c r="SZ343" i="1"/>
  <c r="PS359" i="1"/>
  <c r="PS365" i="1"/>
  <c r="SL366" i="1"/>
  <c r="TJ366" i="1" s="1"/>
  <c r="SU344" i="1"/>
  <c r="SJ363" i="1"/>
  <c r="TH363" i="1" s="1"/>
  <c r="TB371" i="1"/>
  <c r="HC368" i="1"/>
  <c r="QW362" i="1"/>
  <c r="RC362" i="1"/>
  <c r="SZ362" i="1"/>
  <c r="SI362" i="1"/>
  <c r="TG362" i="1" s="1"/>
  <c r="QV391" i="1"/>
  <c r="RB391" i="1"/>
  <c r="HB383" i="1"/>
  <c r="TD402" i="1"/>
  <c r="PS398" i="1"/>
  <c r="PQ412" i="1"/>
  <c r="SJ408" i="1"/>
  <c r="TH408" i="1" s="1"/>
  <c r="RE409" i="1"/>
  <c r="HC396" i="1"/>
  <c r="SI409" i="1"/>
  <c r="TG409" i="1" s="1"/>
  <c r="SK407" i="1"/>
  <c r="TI407" i="1" s="1"/>
  <c r="PR412" i="1"/>
  <c r="PN417" i="1"/>
  <c r="HC415" i="1"/>
  <c r="QX433" i="1"/>
  <c r="PQ437" i="1"/>
  <c r="QV451" i="1"/>
  <c r="RB451" i="1"/>
  <c r="SI453" i="1"/>
  <c r="TG453" i="1" s="1"/>
  <c r="SL456" i="1"/>
  <c r="TJ456" i="1" s="1"/>
  <c r="SU458" i="1"/>
  <c r="TD484" i="1"/>
  <c r="SU486" i="1"/>
  <c r="PQ491" i="1"/>
  <c r="SW58" i="1"/>
  <c r="TD18" i="1"/>
  <c r="PQ108" i="1"/>
  <c r="TB92" i="1"/>
  <c r="PS106" i="1"/>
  <c r="HC101" i="1"/>
  <c r="QW118" i="1"/>
  <c r="RC118" i="1"/>
  <c r="PR139" i="1"/>
  <c r="QT92" i="1"/>
  <c r="QZ92" i="1"/>
  <c r="TC104" i="1"/>
  <c r="SW112" i="1"/>
  <c r="PP93" i="1"/>
  <c r="RA105" i="1"/>
  <c r="TC124" i="1"/>
  <c r="ST95" i="1"/>
  <c r="SJ124" i="1"/>
  <c r="TH124" i="1" s="1"/>
  <c r="SZ101" i="1"/>
  <c r="SK120" i="1"/>
  <c r="TI120" i="1" s="1"/>
  <c r="TD160" i="1"/>
  <c r="ST140" i="1"/>
  <c r="SI168" i="1"/>
  <c r="TG168" i="1" s="1"/>
  <c r="QT141" i="1"/>
  <c r="QZ141" i="1"/>
  <c r="RB166" i="1"/>
  <c r="QV166" i="1"/>
  <c r="SH141" i="1"/>
  <c r="TF141" i="1" s="1"/>
  <c r="SU149" i="1"/>
  <c r="PS173" i="1"/>
  <c r="ST158" i="1"/>
  <c r="QY163" i="1"/>
  <c r="RE163" i="1"/>
  <c r="SW195" i="1"/>
  <c r="RD157" i="1"/>
  <c r="QX157" i="1"/>
  <c r="QW175" i="1"/>
  <c r="RC175" i="1"/>
  <c r="SJ208" i="1"/>
  <c r="TH208" i="1" s="1"/>
  <c r="QU194" i="1"/>
  <c r="RA194" i="1"/>
  <c r="TC185" i="1"/>
  <c r="TC204" i="1"/>
  <c r="TB198" i="1"/>
  <c r="PQ198" i="1"/>
  <c r="QX203" i="1"/>
  <c r="RD203" i="1"/>
  <c r="SU185" i="1"/>
  <c r="TA221" i="1"/>
  <c r="PR220" i="1"/>
  <c r="PP207" i="1"/>
  <c r="RB230" i="1"/>
  <c r="QV230" i="1"/>
  <c r="SX239" i="1"/>
  <c r="QT212" i="1"/>
  <c r="QZ212" i="1"/>
  <c r="QY220" i="1"/>
  <c r="SK242" i="1"/>
  <c r="TI242" i="1" s="1"/>
  <c r="SU253" i="1"/>
  <c r="QZ236" i="1"/>
  <c r="QT236" i="1"/>
  <c r="QY230" i="1"/>
  <c r="SW252" i="1"/>
  <c r="TC244" i="1"/>
  <c r="ST212" i="1"/>
  <c r="QY244" i="1"/>
  <c r="RE244" i="1"/>
  <c r="PR246" i="1"/>
  <c r="QW254" i="1"/>
  <c r="RC254" i="1"/>
  <c r="PR249" i="1"/>
  <c r="SL265" i="1"/>
  <c r="TJ265" i="1" s="1"/>
  <c r="SZ259" i="1"/>
  <c r="SK270" i="1"/>
  <c r="TI270" i="1" s="1"/>
  <c r="TD260" i="1"/>
  <c r="SK268" i="1"/>
  <c r="TI268" i="1" s="1"/>
  <c r="TB268" i="1"/>
  <c r="TB263" i="1"/>
  <c r="SL284" i="1"/>
  <c r="TJ284" i="1" s="1"/>
  <c r="TA258" i="1"/>
  <c r="PO273" i="1"/>
  <c r="QT283" i="1"/>
  <c r="QZ283" i="1"/>
  <c r="TC281" i="1"/>
  <c r="TA287" i="1"/>
  <c r="SW290" i="1"/>
  <c r="HB282" i="1"/>
  <c r="PP290" i="1"/>
  <c r="HC293" i="1"/>
  <c r="HC304" i="1"/>
  <c r="PS318" i="1"/>
  <c r="PS311" i="1"/>
  <c r="PS308" i="1"/>
  <c r="SV325" i="1"/>
  <c r="SI321" i="1"/>
  <c r="TG321" i="1" s="1"/>
  <c r="QY330" i="1"/>
  <c r="RE330" i="1"/>
  <c r="PR344" i="1"/>
  <c r="RA338" i="1"/>
  <c r="QU338" i="1"/>
  <c r="HC334" i="1"/>
  <c r="HC327" i="1"/>
  <c r="PO362" i="1"/>
  <c r="SW354" i="1"/>
  <c r="SV369" i="1"/>
  <c r="PS362" i="1"/>
  <c r="SU341" i="1"/>
  <c r="SW363" i="1"/>
  <c r="HC343" i="1"/>
  <c r="SH391" i="1"/>
  <c r="TF391" i="1" s="1"/>
  <c r="QY391" i="1"/>
  <c r="RE391" i="1"/>
  <c r="QY403" i="1"/>
  <c r="RE403" i="1"/>
  <c r="TD412" i="1"/>
  <c r="QW402" i="1"/>
  <c r="RC402" i="1"/>
  <c r="HB397" i="1"/>
  <c r="QY410" i="1"/>
  <c r="RE410" i="1"/>
  <c r="PP412" i="1"/>
  <c r="HB420" i="1"/>
  <c r="PP418" i="1"/>
  <c r="TA423" i="1"/>
  <c r="TC424" i="1"/>
  <c r="PR425" i="1"/>
  <c r="TA435" i="1"/>
  <c r="SW443" i="1"/>
  <c r="TD448" i="1"/>
  <c r="TC453" i="1"/>
  <c r="SH447" i="1"/>
  <c r="TF447" i="1" s="1"/>
  <c r="QY450" i="1"/>
  <c r="RE450" i="1"/>
  <c r="SJ459" i="1"/>
  <c r="TH459" i="1" s="1"/>
  <c r="PP449" i="1"/>
  <c r="QV478" i="1"/>
  <c r="RB478" i="1"/>
  <c r="SH463" i="1"/>
  <c r="TF463" i="1" s="1"/>
  <c r="SZ479" i="1"/>
  <c r="QU486" i="1"/>
  <c r="RA486" i="1"/>
  <c r="SH485" i="1"/>
  <c r="TF485" i="1" s="1"/>
  <c r="QX488" i="1"/>
  <c r="RD488" i="1"/>
  <c r="RD486" i="1"/>
  <c r="QX486" i="1"/>
  <c r="HC488" i="1"/>
  <c r="PQ448" i="1"/>
  <c r="PQ478" i="1"/>
  <c r="TC483" i="1"/>
  <c r="PS492" i="1"/>
  <c r="SU489" i="1"/>
  <c r="SL37" i="1"/>
  <c r="TJ37" i="1" s="1"/>
  <c r="SH10" i="1"/>
  <c r="TF10" i="1" s="1"/>
  <c r="PN108" i="1"/>
  <c r="HC65" i="1"/>
  <c r="PP84" i="1"/>
  <c r="QU92" i="1"/>
  <c r="RA92" i="1"/>
  <c r="HC66" i="1"/>
  <c r="HB74" i="1"/>
  <c r="SJ136" i="1"/>
  <c r="TH136" i="1" s="1"/>
  <c r="SK96" i="1"/>
  <c r="TI96" i="1" s="1"/>
  <c r="PO117" i="1"/>
  <c r="QX93" i="1"/>
  <c r="QX109" i="1"/>
  <c r="QU125" i="1"/>
  <c r="RA125" i="1"/>
  <c r="RE125" i="1"/>
  <c r="PR93" i="1"/>
  <c r="SV135" i="1"/>
  <c r="QX134" i="1"/>
  <c r="PR145" i="1"/>
  <c r="QW158" i="1"/>
  <c r="RC158" i="1"/>
  <c r="TD162" i="1"/>
  <c r="HB140" i="1"/>
  <c r="QV146" i="1"/>
  <c r="RB146" i="1"/>
  <c r="PN121" i="1"/>
  <c r="PN137" i="1"/>
  <c r="SV155" i="1"/>
  <c r="PO129" i="1"/>
  <c r="HC138" i="1"/>
  <c r="HC127" i="1"/>
  <c r="SV165" i="1"/>
  <c r="PP152" i="1"/>
  <c r="TD163" i="1"/>
  <c r="QZ153" i="1"/>
  <c r="QT153" i="1"/>
  <c r="QW192" i="1"/>
  <c r="RC192" i="1"/>
  <c r="SU209" i="1"/>
  <c r="SU174" i="1"/>
  <c r="HC169" i="1"/>
  <c r="SJ190" i="1"/>
  <c r="TH190" i="1" s="1"/>
  <c r="QT184" i="1"/>
  <c r="QZ184" i="1"/>
  <c r="TC183" i="1"/>
  <c r="PS195" i="1"/>
  <c r="SK184" i="1"/>
  <c r="TI184" i="1" s="1"/>
  <c r="SW201" i="1"/>
  <c r="QW205" i="1"/>
  <c r="RC205" i="1"/>
  <c r="SX201" i="1"/>
  <c r="SX214" i="1"/>
  <c r="PQ189" i="1"/>
  <c r="QY209" i="1"/>
  <c r="TB230" i="1"/>
  <c r="SK232" i="1"/>
  <c r="TI232" i="1" s="1"/>
  <c r="PR235" i="1"/>
  <c r="TB232" i="1"/>
  <c r="ST239" i="1"/>
  <c r="HB222" i="1"/>
  <c r="PP212" i="1"/>
  <c r="HC225" i="1"/>
  <c r="ST226" i="1"/>
  <c r="QT270" i="1"/>
  <c r="QZ270" i="1"/>
  <c r="ST257" i="1"/>
  <c r="SH258" i="1"/>
  <c r="TF258" i="1" s="1"/>
  <c r="QX260" i="1"/>
  <c r="RD260" i="1"/>
  <c r="RB266" i="1"/>
  <c r="QV266" i="1"/>
  <c r="QW260" i="1"/>
  <c r="RC260" i="1"/>
  <c r="PS259" i="1"/>
  <c r="QU285" i="1"/>
  <c r="RA285" i="1"/>
  <c r="SK266" i="1"/>
  <c r="TI266" i="1" s="1"/>
  <c r="QV265" i="1"/>
  <c r="RB265" i="1"/>
  <c r="PN258" i="1"/>
  <c r="SJ287" i="1"/>
  <c r="TH287" i="1" s="1"/>
  <c r="SL296" i="1"/>
  <c r="TJ296" i="1" s="1"/>
  <c r="RA283" i="1"/>
  <c r="QU283" i="1"/>
  <c r="SW310" i="1"/>
  <c r="SW291" i="1"/>
  <c r="QT290" i="1"/>
  <c r="QZ290" i="1"/>
  <c r="QU298" i="1"/>
  <c r="RA298" i="1"/>
  <c r="SK296" i="1"/>
  <c r="TI296" i="1" s="1"/>
  <c r="PO319" i="1"/>
  <c r="HB292" i="1"/>
  <c r="TC311" i="1"/>
  <c r="SJ311" i="1"/>
  <c r="TH311" i="1" s="1"/>
  <c r="SJ316" i="1"/>
  <c r="TH316" i="1" s="1"/>
  <c r="SW324" i="1"/>
  <c r="RD310" i="1"/>
  <c r="QX310" i="1"/>
  <c r="PP320" i="1"/>
  <c r="HB307" i="1"/>
  <c r="SX327" i="1"/>
  <c r="TB348" i="1"/>
  <c r="RB340" i="1"/>
  <c r="QV340" i="1"/>
  <c r="SX348" i="1"/>
  <c r="PP354" i="1"/>
  <c r="SW344" i="1"/>
  <c r="SI339" i="1"/>
  <c r="TG339" i="1" s="1"/>
  <c r="SK356" i="1"/>
  <c r="TI356" i="1" s="1"/>
  <c r="SW359" i="1"/>
  <c r="HB357" i="1"/>
  <c r="SH352" i="1"/>
  <c r="TF352" i="1" s="1"/>
  <c r="PR367" i="1"/>
  <c r="SK372" i="1"/>
  <c r="TI372" i="1" s="1"/>
  <c r="ST369" i="1"/>
  <c r="SI367" i="1"/>
  <c r="TG367" i="1" s="1"/>
  <c r="SH385" i="1"/>
  <c r="TF385" i="1" s="1"/>
  <c r="RA385" i="1"/>
  <c r="QU385" i="1"/>
  <c r="TC402" i="1"/>
  <c r="HB385" i="1"/>
  <c r="HB396" i="1"/>
  <c r="SH404" i="1"/>
  <c r="TF404" i="1" s="1"/>
  <c r="PR409" i="1"/>
  <c r="SV416" i="1"/>
  <c r="ST409" i="1"/>
  <c r="RE414" i="1"/>
  <c r="QY414" i="1"/>
  <c r="SJ422" i="1"/>
  <c r="TH422" i="1" s="1"/>
  <c r="SZ416" i="1"/>
  <c r="SW435" i="1"/>
  <c r="SH423" i="1"/>
  <c r="TF423" i="1" s="1"/>
  <c r="SX439" i="1"/>
  <c r="SZ436" i="1"/>
  <c r="SW454" i="1"/>
  <c r="PN445" i="1"/>
  <c r="TD451" i="1"/>
  <c r="HC447" i="1"/>
  <c r="HB453" i="1"/>
  <c r="HC450" i="1"/>
  <c r="RC460" i="1"/>
  <c r="QW460" i="1"/>
  <c r="HB458" i="1"/>
  <c r="SV478" i="1"/>
  <c r="HB480" i="1"/>
  <c r="PQ483" i="1"/>
  <c r="SK482" i="1"/>
  <c r="TI482" i="1" s="1"/>
  <c r="PO486" i="1"/>
  <c r="RA489" i="1"/>
  <c r="QU489" i="1"/>
  <c r="PN489" i="1"/>
  <c r="SZ454" i="1"/>
  <c r="PO456" i="1"/>
  <c r="QX459" i="1"/>
  <c r="SW479" i="1"/>
  <c r="QT482" i="1"/>
  <c r="QZ482" i="1"/>
  <c r="TA482" i="1"/>
  <c r="TB491" i="1"/>
  <c r="SH13" i="1"/>
  <c r="SI28" i="1"/>
  <c r="TG28" i="1" s="1"/>
  <c r="PN74" i="1"/>
  <c r="PQ117" i="1"/>
  <c r="SX94" i="1"/>
  <c r="PR92" i="1"/>
  <c r="TA109" i="1"/>
  <c r="RE96" i="1"/>
  <c r="PN117" i="1"/>
  <c r="SW133" i="1"/>
  <c r="PS90" i="1"/>
  <c r="PS76" i="1"/>
  <c r="PS69" i="1"/>
  <c r="PS71" i="1"/>
  <c r="TB139" i="1"/>
  <c r="QV139" i="1"/>
  <c r="RB139" i="1"/>
  <c r="SJ147" i="1"/>
  <c r="TH147" i="1" s="1"/>
  <c r="PN118" i="1"/>
  <c r="PN105" i="1"/>
  <c r="PS121" i="1"/>
  <c r="TA126" i="1"/>
  <c r="TB158" i="1"/>
  <c r="PS151" i="1"/>
  <c r="HB124" i="1"/>
  <c r="PO165" i="1"/>
  <c r="QY148" i="1"/>
  <c r="SH125" i="1"/>
  <c r="TF125" i="1" s="1"/>
  <c r="SH128" i="1"/>
  <c r="TF128" i="1" s="1"/>
  <c r="SZ144" i="1"/>
  <c r="ST153" i="1"/>
  <c r="PR164" i="1"/>
  <c r="SK155" i="1"/>
  <c r="TI155" i="1" s="1"/>
  <c r="HB161" i="1"/>
  <c r="SZ175" i="1"/>
  <c r="SL208" i="1"/>
  <c r="TJ208" i="1" s="1"/>
  <c r="TC181" i="1"/>
  <c r="QX198" i="1"/>
  <c r="TB199" i="1"/>
  <c r="ST187" i="1"/>
  <c r="PR188" i="1"/>
  <c r="PO217" i="1"/>
  <c r="RA193" i="1"/>
  <c r="PS219" i="1"/>
  <c r="PS237" i="1"/>
  <c r="SI215" i="1"/>
  <c r="TG215" i="1" s="1"/>
  <c r="SW225" i="1"/>
  <c r="TB209" i="1"/>
  <c r="HB205" i="1"/>
  <c r="RA221" i="1"/>
  <c r="SZ235" i="1"/>
  <c r="QV225" i="1"/>
  <c r="RB225" i="1"/>
  <c r="TB241" i="1"/>
  <c r="PQ223" i="1"/>
  <c r="TA245" i="1"/>
  <c r="HC213" i="1"/>
  <c r="RA236" i="1"/>
  <c r="SH234" i="1"/>
  <c r="TF234" i="1" s="1"/>
  <c r="HC221" i="1"/>
  <c r="PP246" i="1"/>
  <c r="PO250" i="1"/>
  <c r="SK248" i="1"/>
  <c r="TI248" i="1" s="1"/>
  <c r="RC272" i="1"/>
  <c r="QW272" i="1"/>
  <c r="SZ266" i="1"/>
  <c r="PP258" i="1"/>
  <c r="PQ266" i="1"/>
  <c r="HC257" i="1"/>
  <c r="PR285" i="1"/>
  <c r="QT271" i="1"/>
  <c r="QZ271" i="1"/>
  <c r="RC256" i="1"/>
  <c r="QW256" i="1"/>
  <c r="SW279" i="1"/>
  <c r="SH265" i="1"/>
  <c r="TF265" i="1" s="1"/>
  <c r="SL277" i="1"/>
  <c r="TJ277" i="1" s="1"/>
  <c r="SV281" i="1"/>
  <c r="SZ283" i="1"/>
  <c r="RD279" i="1"/>
  <c r="HB305" i="1"/>
  <c r="PO280" i="1"/>
  <c r="HC281" i="1"/>
  <c r="PN291" i="1"/>
  <c r="SJ304" i="1"/>
  <c r="TH304" i="1" s="1"/>
  <c r="PP291" i="1"/>
  <c r="RE299" i="1"/>
  <c r="PQ322" i="1"/>
  <c r="SK309" i="1"/>
  <c r="TI309" i="1" s="1"/>
  <c r="SK312" i="1"/>
  <c r="TI312" i="1" s="1"/>
  <c r="QV319" i="1"/>
  <c r="RB319" i="1"/>
  <c r="PS335" i="1"/>
  <c r="RD320" i="1"/>
  <c r="SJ330" i="1"/>
  <c r="TH330" i="1" s="1"/>
  <c r="QU335" i="1"/>
  <c r="RA335" i="1"/>
  <c r="PS338" i="1"/>
  <c r="QX355" i="1"/>
  <c r="RD355" i="1"/>
  <c r="TB333" i="1"/>
  <c r="SW325" i="1"/>
  <c r="PQ357" i="1"/>
  <c r="PO356" i="1"/>
  <c r="HB348" i="1"/>
  <c r="SW365" i="1"/>
  <c r="PN355" i="1"/>
  <c r="SU381" i="1"/>
  <c r="HC347" i="1"/>
  <c r="QV364" i="1"/>
  <c r="RB364" i="1"/>
  <c r="SU369" i="1"/>
  <c r="HB364" i="1"/>
  <c r="HC367" i="1"/>
  <c r="RA382" i="1"/>
  <c r="PO397" i="1"/>
  <c r="PO403" i="1"/>
  <c r="TB409" i="1"/>
  <c r="TC410" i="1"/>
  <c r="PN398" i="1"/>
  <c r="SU412" i="1"/>
  <c r="SL416" i="1"/>
  <c r="TJ416" i="1" s="1"/>
  <c r="RE416" i="1"/>
  <c r="SJ417" i="1"/>
  <c r="TH417" i="1" s="1"/>
  <c r="PQ415" i="1"/>
  <c r="QZ420" i="1"/>
  <c r="QT420" i="1"/>
  <c r="PQ430" i="1"/>
  <c r="PP434" i="1"/>
  <c r="SJ436" i="1"/>
  <c r="TH436" i="1" s="1"/>
  <c r="SU424" i="1"/>
  <c r="SZ434" i="1"/>
  <c r="SJ441" i="1"/>
  <c r="TH441" i="1" s="1"/>
  <c r="TB442" i="1"/>
  <c r="PO438" i="1"/>
  <c r="QU455" i="1"/>
  <c r="RA455" i="1"/>
  <c r="SK445" i="1"/>
  <c r="TI445" i="1" s="1"/>
  <c r="RD449" i="1"/>
  <c r="TB455" i="1"/>
  <c r="RA456" i="1"/>
  <c r="QY456" i="1"/>
  <c r="SU460" i="1"/>
  <c r="PQ485" i="1"/>
  <c r="SI493" i="1"/>
  <c r="TG493" i="1" s="1"/>
  <c r="SH14" i="1"/>
  <c r="TF14" i="1" s="1"/>
  <c r="SI18" i="1"/>
  <c r="SL30" i="1"/>
  <c r="TJ30" i="1" s="1"/>
  <c r="PS84" i="1"/>
  <c r="PN103" i="1"/>
  <c r="SJ96" i="1"/>
  <c r="TH96" i="1" s="1"/>
  <c r="RC93" i="1"/>
  <c r="QW93" i="1"/>
  <c r="HB73" i="1"/>
  <c r="QU111" i="1"/>
  <c r="PN98" i="1"/>
  <c r="TA119" i="1"/>
  <c r="QW105" i="1"/>
  <c r="RC105" i="1"/>
  <c r="PO137" i="1"/>
  <c r="RA94" i="1"/>
  <c r="PQ137" i="1"/>
  <c r="PO132" i="1"/>
  <c r="PR146" i="1"/>
  <c r="SH109" i="1"/>
  <c r="TF109" i="1" s="1"/>
  <c r="TC144" i="1"/>
  <c r="PQ151" i="1"/>
  <c r="SZ127" i="1"/>
  <c r="QT133" i="1"/>
  <c r="QZ133" i="1"/>
  <c r="QX147" i="1"/>
  <c r="SV150" i="1"/>
  <c r="TD170" i="1"/>
  <c r="PR153" i="1"/>
  <c r="SW178" i="1"/>
  <c r="PO161" i="1"/>
  <c r="HC162" i="1"/>
  <c r="SH174" i="1"/>
  <c r="TF174" i="1" s="1"/>
  <c r="TB185" i="1"/>
  <c r="QX162" i="1"/>
  <c r="RD162" i="1"/>
  <c r="SX176" i="1"/>
  <c r="PN191" i="1"/>
  <c r="SI184" i="1"/>
  <c r="TG184" i="1" s="1"/>
  <c r="SZ157" i="1"/>
  <c r="SL199" i="1"/>
  <c r="TJ199" i="1" s="1"/>
  <c r="SH193" i="1"/>
  <c r="TF193" i="1" s="1"/>
  <c r="SI207" i="1"/>
  <c r="TG207" i="1" s="1"/>
  <c r="RE190" i="1"/>
  <c r="SJ237" i="1"/>
  <c r="TH237" i="1" s="1"/>
  <c r="ST241" i="1"/>
  <c r="SV233" i="1"/>
  <c r="SI229" i="1"/>
  <c r="TG229" i="1" s="1"/>
  <c r="SV240" i="1"/>
  <c r="PO208" i="1"/>
  <c r="QT229" i="1"/>
  <c r="QZ229" i="1"/>
  <c r="SK212" i="1"/>
  <c r="TI212" i="1" s="1"/>
  <c r="PP244" i="1"/>
  <c r="SH220" i="1"/>
  <c r="TF220" i="1" s="1"/>
  <c r="QW251" i="1"/>
  <c r="RC251" i="1"/>
  <c r="SH221" i="1"/>
  <c r="TF221" i="1" s="1"/>
  <c r="PR247" i="1"/>
  <c r="RB257" i="1"/>
  <c r="QV257" i="1"/>
  <c r="SK253" i="1"/>
  <c r="TI253" i="1" s="1"/>
  <c r="SW256" i="1"/>
  <c r="SV269" i="1"/>
  <c r="QY256" i="1"/>
  <c r="RE256" i="1"/>
  <c r="TC278" i="1"/>
  <c r="HB269" i="1"/>
  <c r="SL289" i="1"/>
  <c r="TJ289" i="1" s="1"/>
  <c r="PQ276" i="1"/>
  <c r="RE283" i="1"/>
  <c r="HB281" i="1"/>
  <c r="PP294" i="1"/>
  <c r="SK298" i="1"/>
  <c r="TI298" i="1" s="1"/>
  <c r="SU299" i="1"/>
  <c r="SZ308" i="1"/>
  <c r="PN307" i="1"/>
  <c r="SL321" i="1"/>
  <c r="TJ321" i="1" s="1"/>
  <c r="SV322" i="1"/>
  <c r="QV314" i="1"/>
  <c r="RB314" i="1"/>
  <c r="PN314" i="1"/>
  <c r="QW338" i="1"/>
  <c r="RC338" i="1"/>
  <c r="ST319" i="1"/>
  <c r="ST316" i="1"/>
  <c r="PN340" i="1"/>
  <c r="TB324" i="1"/>
  <c r="PQ326" i="1"/>
  <c r="ST338" i="1"/>
  <c r="QV326" i="1"/>
  <c r="RB326" i="1"/>
  <c r="TB341" i="1"/>
  <c r="QY357" i="1"/>
  <c r="RE357" i="1"/>
  <c r="SU340" i="1"/>
  <c r="SU352" i="1"/>
  <c r="TA357" i="1"/>
  <c r="PO344" i="1"/>
  <c r="PP369" i="1"/>
  <c r="SK360" i="1"/>
  <c r="TI360" i="1" s="1"/>
  <c r="QY380" i="1"/>
  <c r="RE380" i="1"/>
  <c r="SI390" i="1"/>
  <c r="TG390" i="1" s="1"/>
  <c r="PQ380" i="1"/>
  <c r="QT371" i="1"/>
  <c r="QZ371" i="1"/>
  <c r="PO366" i="1"/>
  <c r="HC371" i="1"/>
  <c r="RB382" i="1"/>
  <c r="QV382" i="1"/>
  <c r="TB404" i="1"/>
  <c r="SH381" i="1"/>
  <c r="TF381" i="1" s="1"/>
  <c r="SV403" i="1"/>
  <c r="QY404" i="1"/>
  <c r="RE404" i="1"/>
  <c r="RC421" i="1"/>
  <c r="QW421" i="1"/>
  <c r="TC418" i="1"/>
  <c r="RB417" i="1"/>
  <c r="QV417" i="1"/>
  <c r="SI417" i="1"/>
  <c r="TG417" i="1" s="1"/>
  <c r="PQ421" i="1"/>
  <c r="SV434" i="1"/>
  <c r="TB440" i="1"/>
  <c r="RD422" i="1"/>
  <c r="TA440" i="1"/>
  <c r="QY439" i="1"/>
  <c r="QW435" i="1"/>
  <c r="RC435" i="1"/>
  <c r="HB439" i="1"/>
  <c r="SH441" i="1"/>
  <c r="TF441" i="1" s="1"/>
  <c r="SW455" i="1"/>
  <c r="SH456" i="1"/>
  <c r="TF456" i="1" s="1"/>
  <c r="RE459" i="1"/>
  <c r="QY459" i="1"/>
  <c r="TB465" i="1"/>
  <c r="SZ460" i="1"/>
  <c r="SW477" i="1"/>
  <c r="PO465" i="1"/>
  <c r="SU463" i="1"/>
  <c r="PS484" i="1"/>
  <c r="HC483" i="1"/>
  <c r="SU485" i="1"/>
  <c r="PR489" i="1"/>
  <c r="SI491" i="1"/>
  <c r="TG491" i="1" s="1"/>
  <c r="TA490" i="1"/>
  <c r="SU494" i="1"/>
  <c r="SZ494" i="1"/>
  <c r="QY493" i="1"/>
  <c r="RE493" i="1"/>
  <c r="PS494" i="1"/>
  <c r="SW22" i="1"/>
  <c r="QU21" i="1"/>
  <c r="QV117" i="1"/>
  <c r="RB117" i="1"/>
  <c r="ST87" i="1"/>
  <c r="SX91" i="1"/>
  <c r="TA114" i="1"/>
  <c r="PR102" i="1"/>
  <c r="PN101" i="1"/>
  <c r="PQ121" i="1"/>
  <c r="SJ140" i="1"/>
  <c r="TH140" i="1" s="1"/>
  <c r="SU102" i="1"/>
  <c r="SZ142" i="1"/>
  <c r="QU97" i="1"/>
  <c r="HB113" i="1"/>
  <c r="QU136" i="1"/>
  <c r="RA136" i="1"/>
  <c r="QT142" i="1"/>
  <c r="QZ142" i="1"/>
  <c r="HB119" i="1"/>
  <c r="QT131" i="1"/>
  <c r="QZ131" i="1"/>
  <c r="SH121" i="1"/>
  <c r="TF121" i="1" s="1"/>
  <c r="QX138" i="1"/>
  <c r="RD138" i="1"/>
  <c r="PO172" i="1"/>
  <c r="QY145" i="1"/>
  <c r="RE145" i="1"/>
  <c r="TD151" i="1"/>
  <c r="SV168" i="1"/>
  <c r="SW167" i="1"/>
  <c r="HC146" i="1"/>
  <c r="TD167" i="1"/>
  <c r="SX152" i="1"/>
  <c r="SK158" i="1"/>
  <c r="TI158" i="1" s="1"/>
  <c r="SI163" i="1"/>
  <c r="TG163" i="1" s="1"/>
  <c r="SZ179" i="1"/>
  <c r="QX154" i="1"/>
  <c r="RD154" i="1"/>
  <c r="QV172" i="1"/>
  <c r="RB172" i="1"/>
  <c r="QV151" i="1"/>
  <c r="RB151" i="1"/>
  <c r="RA161" i="1"/>
  <c r="HB177" i="1"/>
  <c r="TD195" i="1"/>
  <c r="PO193" i="1"/>
  <c r="TC189" i="1"/>
  <c r="SW206" i="1"/>
  <c r="SZ204" i="1"/>
  <c r="HC173" i="1"/>
  <c r="PQ191" i="1"/>
  <c r="PQ186" i="1"/>
  <c r="SL215" i="1"/>
  <c r="TJ215" i="1" s="1"/>
  <c r="TD231" i="1"/>
  <c r="PQ197" i="1"/>
  <c r="SU224" i="1"/>
  <c r="QU242" i="1"/>
  <c r="RA242" i="1"/>
  <c r="RB213" i="1"/>
  <c r="QV213" i="1"/>
  <c r="TA206" i="1"/>
  <c r="QW237" i="1"/>
  <c r="RC237" i="1"/>
  <c r="RE221" i="1"/>
  <c r="QY221" i="1"/>
  <c r="SZ232" i="1"/>
  <c r="QU237" i="1"/>
  <c r="RA237" i="1"/>
  <c r="ST243" i="1"/>
  <c r="QW211" i="1"/>
  <c r="RC211" i="1"/>
  <c r="SI239" i="1"/>
  <c r="TG239" i="1" s="1"/>
  <c r="RB243" i="1"/>
  <c r="QV243" i="1"/>
  <c r="SH240" i="1"/>
  <c r="TF240" i="1" s="1"/>
  <c r="PO213" i="1"/>
  <c r="HC214" i="1"/>
  <c r="QY252" i="1"/>
  <c r="RE252" i="1"/>
  <c r="SW273" i="1"/>
  <c r="SV273" i="1"/>
  <c r="PP245" i="1"/>
  <c r="PS268" i="1"/>
  <c r="SI256" i="1"/>
  <c r="TG256" i="1" s="1"/>
  <c r="RD274" i="1"/>
  <c r="QX274" i="1"/>
  <c r="SL274" i="1"/>
  <c r="TJ274" i="1" s="1"/>
  <c r="TA285" i="1"/>
  <c r="SL282" i="1"/>
  <c r="TJ282" i="1" s="1"/>
  <c r="PP284" i="1"/>
  <c r="SW285" i="1"/>
  <c r="PS281" i="1"/>
  <c r="PS296" i="1"/>
  <c r="SW304" i="1"/>
  <c r="SJ306" i="1"/>
  <c r="TH306" i="1" s="1"/>
  <c r="SI300" i="1"/>
  <c r="TG300" i="1" s="1"/>
  <c r="SK321" i="1"/>
  <c r="TI321" i="1" s="1"/>
  <c r="QW321" i="1"/>
  <c r="RC321" i="1"/>
  <c r="PP308" i="1"/>
  <c r="QT310" i="1"/>
  <c r="QZ310" i="1"/>
  <c r="PN323" i="1"/>
  <c r="HB318" i="1"/>
  <c r="HC321" i="1"/>
  <c r="PQ328" i="1"/>
  <c r="PN309" i="1"/>
  <c r="SH333" i="1"/>
  <c r="TF333" i="1" s="1"/>
  <c r="PP327" i="1"/>
  <c r="PP355" i="1"/>
  <c r="SH340" i="1"/>
  <c r="TF340" i="1" s="1"/>
  <c r="PR330" i="1"/>
  <c r="TB355" i="1"/>
  <c r="PS355" i="1"/>
  <c r="SX360" i="1"/>
  <c r="PN345" i="1"/>
  <c r="TD369" i="1"/>
  <c r="HB356" i="1"/>
  <c r="SH354" i="1"/>
  <c r="TF354" i="1" s="1"/>
  <c r="PS380" i="1"/>
  <c r="SI364" i="1"/>
  <c r="TG364" i="1" s="1"/>
  <c r="PN384" i="1"/>
  <c r="SI397" i="1"/>
  <c r="TG397" i="1" s="1"/>
  <c r="PR387" i="1"/>
  <c r="HB384" i="1"/>
  <c r="PR405" i="1"/>
  <c r="SZ407" i="1"/>
  <c r="PS408" i="1"/>
  <c r="TC409" i="1"/>
  <c r="SK414" i="1"/>
  <c r="TI414" i="1" s="1"/>
  <c r="RC414" i="1"/>
  <c r="QW414" i="1"/>
  <c r="TD418" i="1"/>
  <c r="TB423" i="1"/>
  <c r="QU433" i="1"/>
  <c r="RA433" i="1"/>
  <c r="SV433" i="1"/>
  <c r="PR434" i="1"/>
  <c r="PP433" i="1"/>
  <c r="QT437" i="1"/>
  <c r="QZ437" i="1"/>
  <c r="PR441" i="1"/>
  <c r="PP440" i="1"/>
  <c r="PP447" i="1"/>
  <c r="PO453" i="1"/>
  <c r="QY449" i="1"/>
  <c r="RE449" i="1"/>
  <c r="SZ448" i="1"/>
  <c r="TA456" i="1"/>
  <c r="PQ465" i="1"/>
  <c r="SW463" i="1"/>
  <c r="PS478" i="1"/>
  <c r="PN478" i="1"/>
  <c r="SL480" i="1"/>
  <c r="TJ480" i="1" s="1"/>
  <c r="PP484" i="1"/>
  <c r="PO484" i="1"/>
  <c r="TD492" i="1"/>
  <c r="PN493" i="1"/>
  <c r="SJ50" i="1"/>
  <c r="TH50" i="1" s="1"/>
  <c r="SW113" i="1"/>
  <c r="SZ115" i="1"/>
  <c r="HB65" i="1"/>
  <c r="PQ102" i="1"/>
  <c r="SW114" i="1"/>
  <c r="SJ144" i="1"/>
  <c r="TH144" i="1" s="1"/>
  <c r="QU122" i="1"/>
  <c r="RA122" i="1"/>
  <c r="RD98" i="1"/>
  <c r="QX98" i="1"/>
  <c r="SJ148" i="1"/>
  <c r="TH148" i="1" s="1"/>
  <c r="QW103" i="1"/>
  <c r="RC103" i="1"/>
  <c r="PR136" i="1"/>
  <c r="TA123" i="1"/>
  <c r="SH98" i="1"/>
  <c r="TF98" i="1" s="1"/>
  <c r="SZ106" i="1"/>
  <c r="ST114" i="1"/>
  <c r="TD150" i="1"/>
  <c r="QV123" i="1"/>
  <c r="RB123" i="1"/>
  <c r="SJ146" i="1"/>
  <c r="TH146" i="1" s="1"/>
  <c r="TC121" i="1"/>
  <c r="TC149" i="1"/>
  <c r="QV140" i="1"/>
  <c r="RB140" i="1"/>
  <c r="SW159" i="1"/>
  <c r="PO136" i="1"/>
  <c r="PO156" i="1"/>
  <c r="ST130" i="1"/>
  <c r="SH146" i="1"/>
  <c r="TF146" i="1" s="1"/>
  <c r="PN157" i="1"/>
  <c r="PN148" i="1"/>
  <c r="SJ176" i="1"/>
  <c r="TH176" i="1" s="1"/>
  <c r="SZ163" i="1"/>
  <c r="HB123" i="1"/>
  <c r="RE179" i="1"/>
  <c r="QY179" i="1"/>
  <c r="HB165" i="1"/>
  <c r="SK194" i="1"/>
  <c r="TI194" i="1" s="1"/>
  <c r="TA161" i="1"/>
  <c r="SW196" i="1"/>
  <c r="PS209" i="1"/>
  <c r="TD184" i="1"/>
  <c r="HB152" i="1"/>
  <c r="SW188" i="1"/>
  <c r="QY211" i="1"/>
  <c r="PQ206" i="1"/>
  <c r="PN185" i="1"/>
  <c r="TC213" i="1"/>
  <c r="SV213" i="1"/>
  <c r="TA237" i="1"/>
  <c r="SJ229" i="1"/>
  <c r="TH229" i="1" s="1"/>
  <c r="PP224" i="1"/>
  <c r="SL237" i="1"/>
  <c r="TJ237" i="1" s="1"/>
  <c r="QV233" i="1"/>
  <c r="RB233" i="1"/>
  <c r="SU213" i="1"/>
  <c r="QV220" i="1"/>
  <c r="RB220" i="1"/>
  <c r="PN230" i="1"/>
  <c r="PR237" i="1"/>
  <c r="SL252" i="1"/>
  <c r="TJ252" i="1" s="1"/>
  <c r="PO248" i="1"/>
  <c r="QU247" i="1"/>
  <c r="RA247" i="1"/>
  <c r="SZ268" i="1"/>
  <c r="PS258" i="1"/>
  <c r="RB273" i="1"/>
  <c r="QV273" i="1"/>
  <c r="SV279" i="1"/>
  <c r="PO287" i="1"/>
  <c r="RE295" i="1"/>
  <c r="SZ284" i="1"/>
  <c r="SH301" i="1"/>
  <c r="TF301" i="1" s="1"/>
  <c r="PN290" i="1"/>
  <c r="SK299" i="1"/>
  <c r="TI299" i="1" s="1"/>
  <c r="QU290" i="1"/>
  <c r="SI291" i="1"/>
  <c r="TG291" i="1" s="1"/>
  <c r="PO309" i="1"/>
  <c r="SI319" i="1"/>
  <c r="TG319" i="1" s="1"/>
  <c r="QY297" i="1"/>
  <c r="PR310" i="1"/>
  <c r="SV308" i="1"/>
  <c r="PS326" i="1"/>
  <c r="TA315" i="1"/>
  <c r="SX338" i="1"/>
  <c r="SL324" i="1"/>
  <c r="TJ324" i="1" s="1"/>
  <c r="SZ330" i="1"/>
  <c r="RB333" i="1"/>
  <c r="QV333" i="1"/>
  <c r="QV331" i="1"/>
  <c r="RB331" i="1"/>
  <c r="SJ346" i="1"/>
  <c r="TH346" i="1" s="1"/>
  <c r="HB330" i="1"/>
  <c r="SI342" i="1"/>
  <c r="TG342" i="1" s="1"/>
  <c r="TA334" i="1"/>
  <c r="ST332" i="1"/>
  <c r="SV344" i="1"/>
  <c r="PR355" i="1"/>
  <c r="QV346" i="1"/>
  <c r="RB346" i="1"/>
  <c r="ST359" i="1"/>
  <c r="PP361" i="1"/>
  <c r="ST342" i="1"/>
  <c r="RA366" i="1"/>
  <c r="QV367" i="1"/>
  <c r="RB367" i="1"/>
  <c r="PP383" i="1"/>
  <c r="RD363" i="1"/>
  <c r="SZ380" i="1"/>
  <c r="TD385" i="1"/>
  <c r="QW398" i="1"/>
  <c r="RC398" i="1"/>
  <c r="HC391" i="1"/>
  <c r="HC383" i="1"/>
  <c r="SK404" i="1"/>
  <c r="TI404" i="1" s="1"/>
  <c r="TA398" i="1"/>
  <c r="SV411" i="1"/>
  <c r="PP403" i="1"/>
  <c r="HC397" i="1"/>
  <c r="QW411" i="1"/>
  <c r="RC411" i="1"/>
  <c r="PR419" i="1"/>
  <c r="SU406" i="1"/>
  <c r="PO416" i="1"/>
  <c r="PP424" i="1"/>
  <c r="PN436" i="1"/>
  <c r="QW436" i="1"/>
  <c r="RC436" i="1"/>
  <c r="QT439" i="1"/>
  <c r="QZ439" i="1"/>
  <c r="ST445" i="1"/>
  <c r="RC445" i="1"/>
  <c r="QW445" i="1"/>
  <c r="TA443" i="1"/>
  <c r="HC448" i="1"/>
  <c r="SZ455" i="1"/>
  <c r="HB447" i="1"/>
  <c r="SV448" i="1"/>
  <c r="HC457" i="1"/>
  <c r="PO455" i="1"/>
  <c r="HC460" i="1"/>
  <c r="ST478" i="1"/>
  <c r="SX465" i="1"/>
  <c r="TB480" i="1"/>
  <c r="RA485" i="1"/>
  <c r="QU485" i="1"/>
  <c r="TC487" i="1"/>
  <c r="QY487" i="1"/>
  <c r="RE487" i="1"/>
  <c r="PS490" i="1"/>
  <c r="PS169" i="1"/>
  <c r="PS396" i="1"/>
  <c r="PN165" i="1"/>
  <c r="PO334" i="1"/>
  <c r="PO147" i="1"/>
  <c r="PQ311" i="1"/>
  <c r="PO118" i="1"/>
  <c r="PQ211" i="1"/>
  <c r="PN163" i="1"/>
  <c r="PQ405" i="1"/>
  <c r="PO167" i="1"/>
  <c r="PQ335" i="1"/>
  <c r="HC134" i="1"/>
  <c r="HC299" i="1"/>
  <c r="PS425" i="1"/>
  <c r="HC26" i="1"/>
  <c r="QU345" i="1"/>
  <c r="RA345" i="1"/>
  <c r="RA124" i="1"/>
  <c r="QU124" i="1"/>
  <c r="QX385" i="1"/>
  <c r="RD385" i="1"/>
  <c r="QX312" i="1"/>
  <c r="RD312" i="1"/>
  <c r="QX210" i="1"/>
  <c r="RD210" i="1"/>
  <c r="RD136" i="1"/>
  <c r="QX136" i="1"/>
  <c r="QX84" i="1"/>
  <c r="RD84" i="1"/>
  <c r="QW22" i="1"/>
  <c r="RC22" i="1"/>
  <c r="QT35" i="1"/>
  <c r="QZ35" i="1"/>
  <c r="PP34" i="1"/>
  <c r="PO45" i="1"/>
  <c r="HB56" i="1"/>
  <c r="QV66" i="1"/>
  <c r="RB66" i="1"/>
  <c r="SJ84" i="1"/>
  <c r="TH84" i="1" s="1"/>
  <c r="QX72" i="1"/>
  <c r="RD72" i="1"/>
  <c r="PQ78" i="1"/>
  <c r="PP91" i="1"/>
  <c r="PO74" i="1"/>
  <c r="SJ118" i="1"/>
  <c r="TH118" i="1" s="1"/>
  <c r="TB100" i="1"/>
  <c r="SJ10" i="1"/>
  <c r="TH10" i="1" s="1"/>
  <c r="SV10" i="1"/>
  <c r="TB10" i="1"/>
  <c r="PQ18" i="1"/>
  <c r="SW52" i="1"/>
  <c r="TC52" i="1"/>
  <c r="SK52" i="1"/>
  <c r="TI52" i="1" s="1"/>
  <c r="QW423" i="1"/>
  <c r="RC423" i="1"/>
  <c r="QW293" i="1"/>
  <c r="RC293" i="1"/>
  <c r="QT226" i="1"/>
  <c r="QZ226" i="1"/>
  <c r="QV135" i="1"/>
  <c r="RB135" i="1"/>
  <c r="QU45" i="1"/>
  <c r="RA45" i="1"/>
  <c r="TB327" i="1"/>
  <c r="SJ327" i="1"/>
  <c r="TH327" i="1" s="1"/>
  <c r="SV327" i="1"/>
  <c r="TB290" i="1"/>
  <c r="SU199" i="1"/>
  <c r="TA199" i="1"/>
  <c r="SI199" i="1"/>
  <c r="TG199" i="1" s="1"/>
  <c r="SI137" i="1"/>
  <c r="TG137" i="1" s="1"/>
  <c r="SU137" i="1"/>
  <c r="TA137" i="1"/>
  <c r="TA48" i="1"/>
  <c r="SI48" i="1"/>
  <c r="TG48" i="1" s="1"/>
  <c r="SU48" i="1"/>
  <c r="QW49" i="1"/>
  <c r="RC49" i="1"/>
  <c r="SW30" i="1"/>
  <c r="SK30" i="1"/>
  <c r="TI30" i="1" s="1"/>
  <c r="TC30" i="1"/>
  <c r="QU211" i="1"/>
  <c r="RA211" i="1"/>
  <c r="QU162" i="1"/>
  <c r="RA162" i="1"/>
  <c r="QU96" i="1"/>
  <c r="RA96" i="1"/>
  <c r="RD269" i="1"/>
  <c r="QX269" i="1"/>
  <c r="QX177" i="1"/>
  <c r="RD177" i="1"/>
  <c r="RD114" i="1"/>
  <c r="QX114" i="1"/>
  <c r="SZ17" i="1"/>
  <c r="HC43" i="1"/>
  <c r="ST62" i="1"/>
  <c r="QW34" i="1"/>
  <c r="RC34" i="1"/>
  <c r="PN66" i="1"/>
  <c r="SZ34" i="1"/>
  <c r="PP69" i="1"/>
  <c r="PO36" i="1"/>
  <c r="ST48" i="1"/>
  <c r="QV79" i="1"/>
  <c r="RB79" i="1"/>
  <c r="RE89" i="1"/>
  <c r="QY89" i="1"/>
  <c r="SH110" i="1"/>
  <c r="TF110" i="1" s="1"/>
  <c r="PQ15" i="1"/>
  <c r="QU27" i="1"/>
  <c r="RA27" i="1"/>
  <c r="QG503" i="1"/>
  <c r="QG504" i="1"/>
  <c r="QG499" i="1"/>
  <c r="QG500" i="1"/>
  <c r="QG502" i="1"/>
  <c r="QG501" i="1"/>
  <c r="QV447" i="1"/>
  <c r="RB447" i="1"/>
  <c r="QZ408" i="1"/>
  <c r="QT408" i="1"/>
  <c r="QW368" i="1"/>
  <c r="RC368" i="1"/>
  <c r="QT287" i="1"/>
  <c r="QZ287" i="1"/>
  <c r="QT232" i="1"/>
  <c r="QZ232" i="1"/>
  <c r="QW165" i="1"/>
  <c r="RC165" i="1"/>
  <c r="QW60" i="1"/>
  <c r="RC60" i="1"/>
  <c r="HC21" i="1"/>
  <c r="QY39" i="1"/>
  <c r="RE39" i="1"/>
  <c r="SM503" i="1"/>
  <c r="SM501" i="1"/>
  <c r="SM502" i="1"/>
  <c r="SM504" i="1"/>
  <c r="SM500" i="1"/>
  <c r="SM499" i="1"/>
  <c r="SS488" i="1"/>
  <c r="SS483" i="1"/>
  <c r="SS485" i="1"/>
  <c r="SS481" i="1"/>
  <c r="SS478" i="1"/>
  <c r="SS457" i="1"/>
  <c r="SS455" i="1"/>
  <c r="SS447" i="1"/>
  <c r="SS445" i="1"/>
  <c r="SS441" i="1"/>
  <c r="SS439" i="1"/>
  <c r="SS420" i="1"/>
  <c r="SS412" i="1"/>
  <c r="SS415" i="1"/>
  <c r="SS409" i="1"/>
  <c r="SS397" i="1"/>
  <c r="SS396" i="1"/>
  <c r="SS384" i="1"/>
  <c r="SS391" i="1"/>
  <c r="SS363" i="1"/>
  <c r="SS372" i="1"/>
  <c r="SS367" i="1"/>
  <c r="SS359" i="1"/>
  <c r="SS342" i="1"/>
  <c r="SS347" i="1"/>
  <c r="SS343" i="1"/>
  <c r="SS348" i="1"/>
  <c r="SS340" i="1"/>
  <c r="SS335" i="1"/>
  <c r="SS332" i="1"/>
  <c r="SS328" i="1"/>
  <c r="SS312" i="1"/>
  <c r="SS296" i="1"/>
  <c r="SS293" i="1"/>
  <c r="SS297" i="1"/>
  <c r="SS304" i="1"/>
  <c r="SS282" i="1"/>
  <c r="SS281" i="1"/>
  <c r="SS273" i="1"/>
  <c r="SS256" i="1"/>
  <c r="SS268" i="1"/>
  <c r="SS250" i="1"/>
  <c r="SS254" i="1"/>
  <c r="SS246" i="1"/>
  <c r="SS255" i="1"/>
  <c r="SS251" i="1"/>
  <c r="SS215" i="1"/>
  <c r="SS229" i="1"/>
  <c r="SS226" i="1"/>
  <c r="SS220" i="1"/>
  <c r="SS233" i="1"/>
  <c r="SS230" i="1"/>
  <c r="SS235" i="1"/>
  <c r="SS195" i="1"/>
  <c r="SS184" i="1"/>
  <c r="SS206" i="1"/>
  <c r="SS183" i="1"/>
  <c r="SS196" i="1"/>
  <c r="SS182" i="1"/>
  <c r="SS176" i="1"/>
  <c r="SS168" i="1"/>
  <c r="SS162" i="1"/>
  <c r="SS159" i="1"/>
  <c r="SS151" i="1"/>
  <c r="SS166" i="1"/>
  <c r="SS136" i="1"/>
  <c r="SS128" i="1"/>
  <c r="SS141" i="1"/>
  <c r="SS122" i="1"/>
  <c r="SS149" i="1"/>
  <c r="SS90" i="1"/>
  <c r="SS116" i="1"/>
  <c r="SS113" i="1"/>
  <c r="SS105" i="1"/>
  <c r="SS97" i="1"/>
  <c r="SS118" i="1"/>
  <c r="SS110" i="1"/>
  <c r="SS96" i="1"/>
  <c r="SS66" i="1"/>
  <c r="SS79" i="1"/>
  <c r="SS73" i="1"/>
  <c r="SS86" i="1"/>
  <c r="SS67" i="1"/>
  <c r="SS59" i="1"/>
  <c r="SS51" i="1"/>
  <c r="SS35" i="1"/>
  <c r="SS29" i="1"/>
  <c r="SS61" i="1"/>
  <c r="SS44" i="1"/>
  <c r="SS33" i="1"/>
  <c r="SS30" i="1"/>
  <c r="SS16" i="1"/>
  <c r="SS23" i="1"/>
  <c r="SS28" i="1"/>
  <c r="SS9" i="1"/>
  <c r="PO34" i="1"/>
  <c r="SJ387" i="1"/>
  <c r="TH387" i="1" s="1"/>
  <c r="SU359" i="1"/>
  <c r="TA359" i="1"/>
  <c r="SI359" i="1"/>
  <c r="TG359" i="1" s="1"/>
  <c r="SZ291" i="1"/>
  <c r="SU263" i="1"/>
  <c r="TA263" i="1"/>
  <c r="SI263" i="1"/>
  <c r="TG263" i="1" s="1"/>
  <c r="SV201" i="1"/>
  <c r="SJ101" i="1"/>
  <c r="TH101" i="1" s="1"/>
  <c r="SV101" i="1"/>
  <c r="TB101" i="1"/>
  <c r="TB53" i="1"/>
  <c r="SJ53" i="1"/>
  <c r="TH53" i="1" s="1"/>
  <c r="SV53" i="1"/>
  <c r="HC32" i="1"/>
  <c r="QY422" i="1"/>
  <c r="RE422" i="1"/>
  <c r="QY315" i="1"/>
  <c r="RE315" i="1"/>
  <c r="QY172" i="1"/>
  <c r="RE172" i="1"/>
  <c r="QY80" i="1"/>
  <c r="RE80" i="1"/>
  <c r="PO12" i="1"/>
  <c r="SV33" i="1"/>
  <c r="RD237" i="1"/>
  <c r="QX237" i="1"/>
  <c r="ST35" i="1"/>
  <c r="PR53" i="1"/>
  <c r="QZ44" i="1"/>
  <c r="QT44" i="1"/>
  <c r="QT71" i="1"/>
  <c r="QZ71" i="1"/>
  <c r="ST61" i="1"/>
  <c r="SZ39" i="1"/>
  <c r="QW50" i="1"/>
  <c r="RC50" i="1"/>
  <c r="PQ81" i="1"/>
  <c r="ST45" i="1"/>
  <c r="SK60" i="1"/>
  <c r="TI60" i="1" s="1"/>
  <c r="SK75" i="1"/>
  <c r="TI75" i="1" s="1"/>
  <c r="QV90" i="1"/>
  <c r="RB90" i="1"/>
  <c r="SW102" i="1"/>
  <c r="SW77" i="1"/>
  <c r="PQ105" i="1"/>
  <c r="PN75" i="1"/>
  <c r="SK105" i="1"/>
  <c r="TI105" i="1" s="1"/>
  <c r="PR18" i="1"/>
  <c r="SW25" i="1"/>
  <c r="TC25" i="1"/>
  <c r="SK25" i="1"/>
  <c r="TI25" i="1" s="1"/>
  <c r="PR9" i="1"/>
  <c r="QT324" i="1"/>
  <c r="QZ324" i="1"/>
  <c r="RB294" i="1"/>
  <c r="QV294" i="1"/>
  <c r="QV186" i="1"/>
  <c r="RB186" i="1"/>
  <c r="QT81" i="1"/>
  <c r="QZ81" i="1"/>
  <c r="QW41" i="1"/>
  <c r="RC41" i="1"/>
  <c r="SX41" i="1"/>
  <c r="TD41" i="1"/>
  <c r="SL41" i="1"/>
  <c r="TJ41" i="1" s="1"/>
  <c r="PQ20" i="1"/>
  <c r="SK56" i="1"/>
  <c r="TI56" i="1" s="1"/>
  <c r="SW56" i="1"/>
  <c r="TC56" i="1"/>
  <c r="TA301" i="1"/>
  <c r="SI301" i="1"/>
  <c r="TG301" i="1" s="1"/>
  <c r="SU301" i="1"/>
  <c r="SZ165" i="1"/>
  <c r="TA32" i="1"/>
  <c r="SI32" i="1"/>
  <c r="TG32" i="1" s="1"/>
  <c r="SU32" i="1"/>
  <c r="QV26" i="1"/>
  <c r="RB26" i="1"/>
  <c r="TC31" i="1"/>
  <c r="PO16" i="1"/>
  <c r="QY306" i="1"/>
  <c r="RE306" i="1"/>
  <c r="QY193" i="1"/>
  <c r="RE193" i="1"/>
  <c r="HB30" i="1"/>
  <c r="QT40" i="1"/>
  <c r="QZ40" i="1"/>
  <c r="SL449" i="1"/>
  <c r="TJ449" i="1" s="1"/>
  <c r="TD380" i="1"/>
  <c r="SX293" i="1"/>
  <c r="SX203" i="1"/>
  <c r="SX177" i="1"/>
  <c r="SL78" i="1"/>
  <c r="TJ78" i="1" s="1"/>
  <c r="RB46" i="1"/>
  <c r="QV46" i="1"/>
  <c r="QU360" i="1"/>
  <c r="RA360" i="1"/>
  <c r="QU85" i="1"/>
  <c r="RA85" i="1"/>
  <c r="RD420" i="1"/>
  <c r="QX420" i="1"/>
  <c r="QX161" i="1"/>
  <c r="RD161" i="1"/>
  <c r="RD32" i="1"/>
  <c r="QX32" i="1"/>
  <c r="TB81" i="1"/>
  <c r="PO56" i="1"/>
  <c r="QV37" i="1"/>
  <c r="RB37" i="1"/>
  <c r="QX61" i="1"/>
  <c r="RD61" i="1"/>
  <c r="PQ80" i="1"/>
  <c r="SK76" i="1"/>
  <c r="TI76" i="1" s="1"/>
  <c r="PR89" i="1"/>
  <c r="TC64" i="1"/>
  <c r="RC96" i="1"/>
  <c r="QW96" i="1"/>
  <c r="SW74" i="1"/>
  <c r="SK82" i="1"/>
  <c r="TI82" i="1" s="1"/>
  <c r="SX27" i="1"/>
  <c r="TD27" i="1"/>
  <c r="SL27" i="1"/>
  <c r="TJ27" i="1" s="1"/>
  <c r="SW17" i="1"/>
  <c r="TC17" i="1"/>
  <c r="SK17" i="1"/>
  <c r="TI17" i="1" s="1"/>
  <c r="RB308" i="1"/>
  <c r="QV308" i="1"/>
  <c r="QV224" i="1"/>
  <c r="RB224" i="1"/>
  <c r="QW223" i="1"/>
  <c r="RC223" i="1"/>
  <c r="QT163" i="1"/>
  <c r="QZ163" i="1"/>
  <c r="QT122" i="1"/>
  <c r="QZ122" i="1"/>
  <c r="PQ23" i="1"/>
  <c r="QV30" i="1"/>
  <c r="RB30" i="1"/>
  <c r="QJ502" i="1"/>
  <c r="QJ504" i="1"/>
  <c r="QJ503" i="1"/>
  <c r="QJ500" i="1"/>
  <c r="QJ499" i="1"/>
  <c r="QJ501" i="1"/>
  <c r="QT57" i="1"/>
  <c r="QZ57" i="1"/>
  <c r="SH410" i="1"/>
  <c r="TF410" i="1" s="1"/>
  <c r="ST410" i="1"/>
  <c r="SZ410" i="1"/>
  <c r="SZ311" i="1"/>
  <c r="SI260" i="1"/>
  <c r="TG260" i="1" s="1"/>
  <c r="SU260" i="1"/>
  <c r="TA260" i="1"/>
  <c r="SU194" i="1"/>
  <c r="TA194" i="1"/>
  <c r="SI194" i="1"/>
  <c r="TG194" i="1" s="1"/>
  <c r="SV167" i="1"/>
  <c r="TB167" i="1"/>
  <c r="SJ167" i="1"/>
  <c r="TH167" i="1" s="1"/>
  <c r="SI115" i="1"/>
  <c r="TG115" i="1" s="1"/>
  <c r="SU115" i="1"/>
  <c r="TA115" i="1"/>
  <c r="TB37" i="1"/>
  <c r="SJ37" i="1"/>
  <c r="TH37" i="1" s="1"/>
  <c r="SV37" i="1"/>
  <c r="PR46" i="1"/>
  <c r="QY348" i="1"/>
  <c r="RE348" i="1"/>
  <c r="SL442" i="1"/>
  <c r="TJ442" i="1" s="1"/>
  <c r="TD371" i="1"/>
  <c r="TD286" i="1"/>
  <c r="SX194" i="1"/>
  <c r="SX169" i="1"/>
  <c r="SL70" i="1"/>
  <c r="TJ70" i="1" s="1"/>
  <c r="PP11" i="1"/>
  <c r="PR44" i="1"/>
  <c r="QU257" i="1"/>
  <c r="RA257" i="1"/>
  <c r="RA151" i="1"/>
  <c r="QU151" i="1"/>
  <c r="QX382" i="1"/>
  <c r="RD382" i="1"/>
  <c r="SW68" i="1"/>
  <c r="TC84" i="1"/>
  <c r="SK70" i="1"/>
  <c r="TI70" i="1" s="1"/>
  <c r="SH42" i="1"/>
  <c r="TF42" i="1" s="1"/>
  <c r="SL67" i="1"/>
  <c r="TJ67" i="1" s="1"/>
  <c r="SI37" i="1"/>
  <c r="TG37" i="1" s="1"/>
  <c r="SV60" i="1"/>
  <c r="SJ65" i="1"/>
  <c r="TH65" i="1" s="1"/>
  <c r="QW88" i="1"/>
  <c r="RC88" i="1"/>
  <c r="TC73" i="1"/>
  <c r="PO26" i="1"/>
  <c r="ST15" i="1"/>
  <c r="SZ15" i="1"/>
  <c r="SH15" i="1"/>
  <c r="TF15" i="1" s="1"/>
  <c r="QL460" i="1"/>
  <c r="QL453" i="1"/>
  <c r="QL449" i="1"/>
  <c r="QL442" i="1"/>
  <c r="QL435" i="1"/>
  <c r="QL436" i="1"/>
  <c r="QL422" i="1"/>
  <c r="QL423" i="1"/>
  <c r="QL410" i="1"/>
  <c r="QL403" i="1"/>
  <c r="QL385" i="1"/>
  <c r="QL390" i="1"/>
  <c r="QL383" i="1"/>
  <c r="QL379" i="1"/>
  <c r="QL369" i="1"/>
  <c r="QL345" i="1"/>
  <c r="QL356" i="1"/>
  <c r="QL324" i="1"/>
  <c r="QL329" i="1"/>
  <c r="QL334" i="1"/>
  <c r="QL331" i="1"/>
  <c r="QL311" i="1"/>
  <c r="QL305" i="1"/>
  <c r="QL316" i="1"/>
  <c r="QL315" i="1"/>
  <c r="QL294" i="1"/>
  <c r="QL291" i="1"/>
  <c r="QL285" i="1"/>
  <c r="QL277" i="1"/>
  <c r="QL279" i="1"/>
  <c r="QL286" i="1"/>
  <c r="QL260" i="1"/>
  <c r="QL269" i="1"/>
  <c r="QL265" i="1"/>
  <c r="QL247" i="1"/>
  <c r="QL244" i="1"/>
  <c r="QL227" i="1"/>
  <c r="QL210" i="1"/>
  <c r="QL241" i="1"/>
  <c r="QL224" i="1"/>
  <c r="QL242" i="1"/>
  <c r="QL234" i="1"/>
  <c r="QL236" i="1"/>
  <c r="QL217" i="1"/>
  <c r="QL185" i="1"/>
  <c r="QL204" i="1"/>
  <c r="QL187" i="1"/>
  <c r="QL186" i="1"/>
  <c r="QL199" i="1"/>
  <c r="QL205" i="1"/>
  <c r="QL180" i="1"/>
  <c r="QL150" i="1"/>
  <c r="QL163" i="1"/>
  <c r="QL170" i="1"/>
  <c r="QL154" i="1"/>
  <c r="QL172" i="1"/>
  <c r="QL169" i="1"/>
  <c r="QL137" i="1"/>
  <c r="QL129" i="1"/>
  <c r="QL123" i="1"/>
  <c r="QL127" i="1"/>
  <c r="QL148" i="1"/>
  <c r="QL119" i="1"/>
  <c r="QL107" i="1"/>
  <c r="QL112" i="1"/>
  <c r="QL101" i="1"/>
  <c r="QL100" i="1"/>
  <c r="QL92" i="1"/>
  <c r="QL102" i="1"/>
  <c r="QL85" i="1"/>
  <c r="QL77" i="1"/>
  <c r="QL74" i="1"/>
  <c r="QL87" i="1"/>
  <c r="QL63" i="1"/>
  <c r="QL70" i="1"/>
  <c r="QL75" i="1"/>
  <c r="QL43" i="1"/>
  <c r="QL56" i="1"/>
  <c r="QL45" i="1"/>
  <c r="QL37" i="1"/>
  <c r="QL42" i="1"/>
  <c r="QL27" i="1"/>
  <c r="QL31" i="1"/>
  <c r="QL26" i="1"/>
  <c r="QL20" i="1"/>
  <c r="QL13" i="1"/>
  <c r="PN37" i="1"/>
  <c r="RC215" i="1"/>
  <c r="QW215" i="1"/>
  <c r="RB155" i="1"/>
  <c r="QV155" i="1"/>
  <c r="QZ59" i="1"/>
  <c r="QT59" i="1"/>
  <c r="ST446" i="1"/>
  <c r="SZ446" i="1"/>
  <c r="SH446" i="1"/>
  <c r="TF446" i="1" s="1"/>
  <c r="TA360" i="1"/>
  <c r="SI360" i="1"/>
  <c r="TG360" i="1" s="1"/>
  <c r="SU360" i="1"/>
  <c r="SU223" i="1"/>
  <c r="TA223" i="1"/>
  <c r="SI223" i="1"/>
  <c r="TG223" i="1" s="1"/>
  <c r="SV86" i="1"/>
  <c r="TB86" i="1"/>
  <c r="SJ86" i="1"/>
  <c r="TH86" i="1" s="1"/>
  <c r="HB18" i="1"/>
  <c r="QU58" i="1"/>
  <c r="RA58" i="1"/>
  <c r="HC19" i="1"/>
  <c r="PR59" i="1"/>
  <c r="SL362" i="1"/>
  <c r="TJ362" i="1" s="1"/>
  <c r="SL278" i="1"/>
  <c r="TJ278" i="1" s="1"/>
  <c r="SX225" i="1"/>
  <c r="TD161" i="1"/>
  <c r="SX62" i="1"/>
  <c r="SX38" i="1"/>
  <c r="PQ22" i="1"/>
  <c r="RD229" i="1"/>
  <c r="QX229" i="1"/>
  <c r="PQ46" i="1"/>
  <c r="HC53" i="1"/>
  <c r="ST36" i="1"/>
  <c r="TC86" i="1"/>
  <c r="ST55" i="1"/>
  <c r="SH50" i="1"/>
  <c r="TF50" i="1" s="1"/>
  <c r="SH58" i="1"/>
  <c r="TF58" i="1" s="1"/>
  <c r="SL86" i="1"/>
  <c r="TJ86" i="1" s="1"/>
  <c r="ST59" i="1"/>
  <c r="HC60" i="1"/>
  <c r="SV77" i="1"/>
  <c r="SW79" i="1"/>
  <c r="SV109" i="1"/>
  <c r="SI72" i="1"/>
  <c r="TG72" i="1" s="1"/>
  <c r="PO66" i="1"/>
  <c r="PR91" i="1"/>
  <c r="QT107" i="1"/>
  <c r="QZ107" i="1"/>
  <c r="SZ68" i="1"/>
  <c r="ST84" i="1"/>
  <c r="PN62" i="1"/>
  <c r="QW98" i="1"/>
  <c r="RC98" i="1"/>
  <c r="ST74" i="1"/>
  <c r="HB104" i="1"/>
  <c r="SI112" i="1"/>
  <c r="TG112" i="1" s="1"/>
  <c r="RA107" i="1"/>
  <c r="QU107" i="1"/>
  <c r="RB126" i="1"/>
  <c r="QV126" i="1"/>
  <c r="TC143" i="1"/>
  <c r="HB29" i="1"/>
  <c r="TA51" i="1"/>
  <c r="SI51" i="1"/>
  <c r="TG51" i="1" s="1"/>
  <c r="SU51" i="1"/>
  <c r="QW438" i="1"/>
  <c r="RC438" i="1"/>
  <c r="QT352" i="1"/>
  <c r="QZ352" i="1"/>
  <c r="RB299" i="1"/>
  <c r="QV299" i="1"/>
  <c r="QW279" i="1"/>
  <c r="RC279" i="1"/>
  <c r="QT189" i="1"/>
  <c r="QZ189" i="1"/>
  <c r="QT152" i="1"/>
  <c r="QZ152" i="1"/>
  <c r="QW65" i="1"/>
  <c r="RC65" i="1"/>
  <c r="SL15" i="1"/>
  <c r="TJ15" i="1" s="1"/>
  <c r="SX15" i="1"/>
  <c r="TD15" i="1"/>
  <c r="ST444" i="1"/>
  <c r="SZ444" i="1"/>
  <c r="SH444" i="1"/>
  <c r="TF444" i="1" s="1"/>
  <c r="SK305" i="1"/>
  <c r="TI305" i="1" s="1"/>
  <c r="TC305" i="1"/>
  <c r="SW305" i="1"/>
  <c r="SU249" i="1"/>
  <c r="TA249" i="1"/>
  <c r="SI249" i="1"/>
  <c r="TG249" i="1" s="1"/>
  <c r="SI150" i="1"/>
  <c r="TG150" i="1" s="1"/>
  <c r="TA150" i="1"/>
  <c r="SU150" i="1"/>
  <c r="TA40" i="1"/>
  <c r="SI40" i="1"/>
  <c r="TG40" i="1" s="1"/>
  <c r="SU40" i="1"/>
  <c r="QY270" i="1"/>
  <c r="RE270" i="1"/>
  <c r="SL479" i="1"/>
  <c r="TJ479" i="1" s="1"/>
  <c r="SX372" i="1"/>
  <c r="SL280" i="1"/>
  <c r="TJ280" i="1" s="1"/>
  <c r="SX217" i="1"/>
  <c r="TD153" i="1"/>
  <c r="SL80" i="1"/>
  <c r="TJ80" i="1" s="1"/>
  <c r="SX51" i="1"/>
  <c r="TC39" i="1"/>
  <c r="QU415" i="1"/>
  <c r="RA415" i="1"/>
  <c r="QU131" i="1"/>
  <c r="RA131" i="1"/>
  <c r="QX408" i="1"/>
  <c r="RD408" i="1"/>
  <c r="RD120" i="1"/>
  <c r="QX120" i="1"/>
  <c r="SZ27" i="1"/>
  <c r="PO72" i="1"/>
  <c r="TB69" i="1"/>
  <c r="QU36" i="1"/>
  <c r="PS74" i="1"/>
  <c r="PN49" i="1"/>
  <c r="SJ75" i="1"/>
  <c r="TH75" i="1" s="1"/>
  <c r="SZ37" i="1"/>
  <c r="HC55" i="1"/>
  <c r="PN65" i="1"/>
  <c r="SK81" i="1"/>
  <c r="TI81" i="1" s="1"/>
  <c r="PP61" i="1"/>
  <c r="SH77" i="1"/>
  <c r="TF77" i="1" s="1"/>
  <c r="PO60" i="1"/>
  <c r="RA89" i="1"/>
  <c r="QU89" i="1"/>
  <c r="QV114" i="1"/>
  <c r="RB114" i="1"/>
  <c r="RA80" i="1"/>
  <c r="QU80" i="1"/>
  <c r="SH78" i="1"/>
  <c r="TF78" i="1" s="1"/>
  <c r="HC88" i="1"/>
  <c r="ST73" i="1"/>
  <c r="SW107" i="1"/>
  <c r="PO96" i="1"/>
  <c r="RC112" i="1"/>
  <c r="QW112" i="1"/>
  <c r="SX92" i="1"/>
  <c r="TD111" i="1"/>
  <c r="PQ98" i="1"/>
  <c r="HB82" i="1"/>
  <c r="SX97" i="1"/>
  <c r="PR110" i="1"/>
  <c r="SI128" i="1"/>
  <c r="TG128" i="1" s="1"/>
  <c r="PO120" i="1"/>
  <c r="TB20" i="1"/>
  <c r="PN36" i="1"/>
  <c r="RE103" i="1"/>
  <c r="QY103" i="1"/>
  <c r="PQ118" i="1"/>
  <c r="SI90" i="1"/>
  <c r="TG90" i="1" s="1"/>
  <c r="PS111" i="1"/>
  <c r="QW145" i="1"/>
  <c r="RC145" i="1"/>
  <c r="TC101" i="1"/>
  <c r="PP141" i="1"/>
  <c r="SZ105" i="1"/>
  <c r="QY94" i="1"/>
  <c r="SX133" i="1"/>
  <c r="SX142" i="1"/>
  <c r="SU95" i="1"/>
  <c r="SW138" i="1"/>
  <c r="TC119" i="1"/>
  <c r="RA150" i="1"/>
  <c r="QU150" i="1"/>
  <c r="QY142" i="1"/>
  <c r="RE142" i="1"/>
  <c r="HB132" i="1"/>
  <c r="TA135" i="1"/>
  <c r="TB157" i="1"/>
  <c r="SL166" i="1"/>
  <c r="TJ166" i="1" s="1"/>
  <c r="PP168" i="1"/>
  <c r="SU160" i="1"/>
  <c r="SW162" i="1"/>
  <c r="QV169" i="1"/>
  <c r="RB169" i="1"/>
  <c r="SX186" i="1"/>
  <c r="SK152" i="1"/>
  <c r="TI152" i="1" s="1"/>
  <c r="PQ162" i="1"/>
  <c r="HB156" i="1"/>
  <c r="PS211" i="1"/>
  <c r="PS188" i="1"/>
  <c r="SZ182" i="1"/>
  <c r="QU186" i="1"/>
  <c r="RA186" i="1"/>
  <c r="SH202" i="1"/>
  <c r="TF202" i="1" s="1"/>
  <c r="PN235" i="1"/>
  <c r="PQ217" i="1"/>
  <c r="PR203" i="1"/>
  <c r="PO207" i="1"/>
  <c r="TC230" i="1"/>
  <c r="SV239" i="1"/>
  <c r="SU241" i="1"/>
  <c r="SZ209" i="1"/>
  <c r="PR233" i="1"/>
  <c r="QY224" i="1"/>
  <c r="RE224" i="1"/>
  <c r="ST217" i="1"/>
  <c r="HC227" i="1"/>
  <c r="TC254" i="1"/>
  <c r="SH228" i="1"/>
  <c r="TF228" i="1" s="1"/>
  <c r="SW262" i="1"/>
  <c r="PN239" i="1"/>
  <c r="SH244" i="1"/>
  <c r="TF244" i="1" s="1"/>
  <c r="ST255" i="1"/>
  <c r="PN243" i="1"/>
  <c r="SZ224" i="1"/>
  <c r="SL244" i="1"/>
  <c r="TJ244" i="1" s="1"/>
  <c r="RE245" i="1"/>
  <c r="SH251" i="1"/>
  <c r="TF251" i="1" s="1"/>
  <c r="PP274" i="1"/>
  <c r="PQ265" i="1"/>
  <c r="SU252" i="1"/>
  <c r="TA269" i="1"/>
  <c r="HB255" i="1"/>
  <c r="TD268" i="1"/>
  <c r="SL281" i="1"/>
  <c r="TJ281" i="1" s="1"/>
  <c r="TC257" i="1"/>
  <c r="QY263" i="1"/>
  <c r="RE263" i="1"/>
  <c r="HB290" i="1"/>
  <c r="TB274" i="1"/>
  <c r="PQ301" i="1"/>
  <c r="SI281" i="1"/>
  <c r="TG281" i="1" s="1"/>
  <c r="HB276" i="1"/>
  <c r="TD290" i="1"/>
  <c r="HB279" i="1"/>
  <c r="PQ315" i="1"/>
  <c r="RB318" i="1"/>
  <c r="QV318" i="1"/>
  <c r="SJ321" i="1"/>
  <c r="TH321" i="1" s="1"/>
  <c r="TC319" i="1"/>
  <c r="TA322" i="1"/>
  <c r="TA312" i="1"/>
  <c r="SW326" i="1"/>
  <c r="SH320" i="1"/>
  <c r="TF320" i="1" s="1"/>
  <c r="TC343" i="1"/>
  <c r="SZ331" i="1"/>
  <c r="SX341" i="1"/>
  <c r="PS356" i="1"/>
  <c r="PO341" i="1"/>
  <c r="TC361" i="1"/>
  <c r="SL361" i="1"/>
  <c r="TJ361" i="1" s="1"/>
  <c r="SZ368" i="1"/>
  <c r="RC363" i="1"/>
  <c r="QW363" i="1"/>
  <c r="HC356" i="1"/>
  <c r="TA366" i="1"/>
  <c r="SJ383" i="1"/>
  <c r="TH383" i="1" s="1"/>
  <c r="HB362" i="1"/>
  <c r="SW384" i="1"/>
  <c r="SZ405" i="1"/>
  <c r="ST383" i="1"/>
  <c r="ST387" i="1"/>
  <c r="HB406" i="1"/>
  <c r="TD407" i="1"/>
  <c r="SX405" i="1"/>
  <c r="PP415" i="1"/>
  <c r="SI416" i="1"/>
  <c r="TG416" i="1" s="1"/>
  <c r="PQ418" i="1"/>
  <c r="SI433" i="1"/>
  <c r="TG433" i="1" s="1"/>
  <c r="SZ421" i="1"/>
  <c r="QY433" i="1"/>
  <c r="RE433" i="1"/>
  <c r="ST430" i="1"/>
  <c r="SL438" i="1"/>
  <c r="TJ438" i="1" s="1"/>
  <c r="PP439" i="1"/>
  <c r="ST451" i="1"/>
  <c r="SK458" i="1"/>
  <c r="TI458" i="1" s="1"/>
  <c r="SU454" i="1"/>
  <c r="SL477" i="1"/>
  <c r="TJ477" i="1" s="1"/>
  <c r="QU460" i="1"/>
  <c r="RA460" i="1"/>
  <c r="SZ477" i="1"/>
  <c r="QW479" i="1"/>
  <c r="RC479" i="1"/>
  <c r="PQ481" i="1"/>
  <c r="TD488" i="1"/>
  <c r="SZ487" i="1"/>
  <c r="QU493" i="1"/>
  <c r="RA493" i="1"/>
  <c r="PP477" i="1"/>
  <c r="PP463" i="1"/>
  <c r="HC482" i="1"/>
  <c r="PR494" i="1"/>
  <c r="TD53" i="1"/>
  <c r="TC9" i="1"/>
  <c r="SE503" i="1"/>
  <c r="PO47" i="1"/>
  <c r="PO43" i="1"/>
  <c r="SU67" i="1"/>
  <c r="TB116" i="1"/>
  <c r="PO104" i="1"/>
  <c r="HB90" i="1"/>
  <c r="PQ125" i="1"/>
  <c r="TB145" i="1"/>
  <c r="PR113" i="1"/>
  <c r="ST97" i="1"/>
  <c r="SI122" i="1"/>
  <c r="TG122" i="1" s="1"/>
  <c r="SI130" i="1"/>
  <c r="TG130" i="1" s="1"/>
  <c r="SH111" i="1"/>
  <c r="TF111" i="1" s="1"/>
  <c r="SI103" i="1"/>
  <c r="TG103" i="1" s="1"/>
  <c r="SW141" i="1"/>
  <c r="QX122" i="1"/>
  <c r="SJ152" i="1"/>
  <c r="TH152" i="1" s="1"/>
  <c r="SU173" i="1"/>
  <c r="HC126" i="1"/>
  <c r="SU176" i="1"/>
  <c r="SU125" i="1"/>
  <c r="SZ139" i="1"/>
  <c r="SL175" i="1"/>
  <c r="TJ175" i="1" s="1"/>
  <c r="HB157" i="1"/>
  <c r="SK180" i="1"/>
  <c r="TI180" i="1" s="1"/>
  <c r="QW193" i="1"/>
  <c r="RC193" i="1"/>
  <c r="RA166" i="1"/>
  <c r="QW159" i="1"/>
  <c r="RC159" i="1"/>
  <c r="QU177" i="1"/>
  <c r="SH190" i="1"/>
  <c r="TF190" i="1" s="1"/>
  <c r="PQ181" i="1"/>
  <c r="QT185" i="1"/>
  <c r="QZ185" i="1"/>
  <c r="PN156" i="1"/>
  <c r="SW199" i="1"/>
  <c r="TC205" i="1"/>
  <c r="HB180" i="1"/>
  <c r="PN231" i="1"/>
  <c r="HB187" i="1"/>
  <c r="QZ191" i="1"/>
  <c r="QT191" i="1"/>
  <c r="PO201" i="1"/>
  <c r="RE229" i="1"/>
  <c r="QY229" i="1"/>
  <c r="SL222" i="1"/>
  <c r="TJ222" i="1" s="1"/>
  <c r="TB234" i="1"/>
  <c r="HB194" i="1"/>
  <c r="PP185" i="1"/>
  <c r="SJ219" i="1"/>
  <c r="TH219" i="1" s="1"/>
  <c r="ST227" i="1"/>
  <c r="TB227" i="1"/>
  <c r="SH230" i="1"/>
  <c r="TF230" i="1" s="1"/>
  <c r="ST233" i="1"/>
  <c r="PO215" i="1"/>
  <c r="TA233" i="1"/>
  <c r="PN228" i="1"/>
  <c r="SV249" i="1"/>
  <c r="ST247" i="1"/>
  <c r="PS271" i="1"/>
  <c r="QU254" i="1"/>
  <c r="PR270" i="1"/>
  <c r="RE265" i="1"/>
  <c r="QY265" i="1"/>
  <c r="TC255" i="1"/>
  <c r="PQ274" i="1"/>
  <c r="RC280" i="1"/>
  <c r="QW280" i="1"/>
  <c r="TA261" i="1"/>
  <c r="SH269" i="1"/>
  <c r="TF269" i="1" s="1"/>
  <c r="TA282" i="1"/>
  <c r="PO281" i="1"/>
  <c r="RB275" i="1"/>
  <c r="QV275" i="1"/>
  <c r="PS292" i="1"/>
  <c r="PP292" i="1"/>
  <c r="HC279" i="1"/>
  <c r="PO300" i="1"/>
  <c r="RE298" i="1"/>
  <c r="QY298" i="1"/>
  <c r="PN301" i="1"/>
  <c r="QU320" i="1"/>
  <c r="RA320" i="1"/>
  <c r="ST297" i="1"/>
  <c r="ST307" i="1"/>
  <c r="HB310" i="1"/>
  <c r="SJ310" i="1"/>
  <c r="TH310" i="1" s="1"/>
  <c r="PR319" i="1"/>
  <c r="ST315" i="1"/>
  <c r="QU321" i="1"/>
  <c r="SK330" i="1"/>
  <c r="TI330" i="1" s="1"/>
  <c r="PN306" i="1"/>
  <c r="SJ326" i="1"/>
  <c r="TH326" i="1" s="1"/>
  <c r="QY334" i="1"/>
  <c r="RE334" i="1"/>
  <c r="SZ326" i="1"/>
  <c r="SZ341" i="1"/>
  <c r="SX354" i="1"/>
  <c r="SZ327" i="1"/>
  <c r="SV356" i="1"/>
  <c r="ST343" i="1"/>
  <c r="QY362" i="1"/>
  <c r="RE362" i="1"/>
  <c r="SJ380" i="1"/>
  <c r="TH380" i="1" s="1"/>
  <c r="PR347" i="1"/>
  <c r="TD366" i="1"/>
  <c r="PP366" i="1"/>
  <c r="SV371" i="1"/>
  <c r="QY369" i="1"/>
  <c r="RE369" i="1"/>
  <c r="ST362" i="1"/>
  <c r="TA362" i="1"/>
  <c r="PP385" i="1"/>
  <c r="QW391" i="1"/>
  <c r="RC391" i="1"/>
  <c r="SI405" i="1"/>
  <c r="TG405" i="1" s="1"/>
  <c r="TB408" i="1"/>
  <c r="PP410" i="1"/>
  <c r="ST403" i="1"/>
  <c r="TA409" i="1"/>
  <c r="TC407" i="1"/>
  <c r="RD433" i="1"/>
  <c r="SK441" i="1"/>
  <c r="TI441" i="1" s="1"/>
  <c r="TA445" i="1"/>
  <c r="RD444" i="1"/>
  <c r="RD450" i="1"/>
  <c r="QW451" i="1"/>
  <c r="RC451" i="1"/>
  <c r="PP443" i="1"/>
  <c r="PR449" i="1"/>
  <c r="HC449" i="1"/>
  <c r="RE453" i="1"/>
  <c r="RA450" i="1"/>
  <c r="TD456" i="1"/>
  <c r="PQ460" i="1"/>
  <c r="SX484" i="1"/>
  <c r="SI486" i="1"/>
  <c r="TG486" i="1" s="1"/>
  <c r="PO493" i="1"/>
  <c r="SK58" i="1"/>
  <c r="TI58" i="1" s="1"/>
  <c r="SX18" i="1"/>
  <c r="PR76" i="1"/>
  <c r="SV92" i="1"/>
  <c r="HC62" i="1"/>
  <c r="QU146" i="1"/>
  <c r="RA146" i="1"/>
  <c r="TD144" i="1"/>
  <c r="QV92" i="1"/>
  <c r="RB92" i="1"/>
  <c r="SW104" i="1"/>
  <c r="SX130" i="1"/>
  <c r="QU105" i="1"/>
  <c r="PP117" i="1"/>
  <c r="SW124" i="1"/>
  <c r="TB124" i="1"/>
  <c r="PQ96" i="1"/>
  <c r="QX129" i="1"/>
  <c r="RD129" i="1"/>
  <c r="QY131" i="1"/>
  <c r="RE131" i="1"/>
  <c r="SX160" i="1"/>
  <c r="SH140" i="1"/>
  <c r="TF140" i="1" s="1"/>
  <c r="TA168" i="1"/>
  <c r="SK153" i="1"/>
  <c r="TI153" i="1" s="1"/>
  <c r="QV141" i="1"/>
  <c r="RB141" i="1"/>
  <c r="QW166" i="1"/>
  <c r="RC166" i="1"/>
  <c r="SZ141" i="1"/>
  <c r="TA149" i="1"/>
  <c r="QX149" i="1"/>
  <c r="ST176" i="1"/>
  <c r="PR169" i="1"/>
  <c r="SH158" i="1"/>
  <c r="TF158" i="1" s="1"/>
  <c r="SK193" i="1"/>
  <c r="TI193" i="1" s="1"/>
  <c r="TA166" i="1"/>
  <c r="SK195" i="1"/>
  <c r="TI195" i="1" s="1"/>
  <c r="PO160" i="1"/>
  <c r="SI177" i="1"/>
  <c r="TG177" i="1" s="1"/>
  <c r="TB208" i="1"/>
  <c r="PQ201" i="1"/>
  <c r="SW185" i="1"/>
  <c r="SW204" i="1"/>
  <c r="HB167" i="1"/>
  <c r="SV198" i="1"/>
  <c r="PR205" i="1"/>
  <c r="ST180" i="1"/>
  <c r="SI185" i="1"/>
  <c r="TG185" i="1" s="1"/>
  <c r="PS229" i="1"/>
  <c r="QX219" i="1"/>
  <c r="RD219" i="1"/>
  <c r="PP190" i="1"/>
  <c r="PR211" i="1"/>
  <c r="QW230" i="1"/>
  <c r="RC230" i="1"/>
  <c r="HB184" i="1"/>
  <c r="PO199" i="1"/>
  <c r="PS214" i="1"/>
  <c r="SW242" i="1"/>
  <c r="SI253" i="1"/>
  <c r="TG253" i="1" s="1"/>
  <c r="TC224" i="1"/>
  <c r="QV236" i="1"/>
  <c r="RB236" i="1"/>
  <c r="PO232" i="1"/>
  <c r="SK252" i="1"/>
  <c r="TI252" i="1" s="1"/>
  <c r="SW244" i="1"/>
  <c r="PQ246" i="1"/>
  <c r="TD247" i="1"/>
  <c r="SV265" i="1"/>
  <c r="PQ252" i="1"/>
  <c r="ST259" i="1"/>
  <c r="TC270" i="1"/>
  <c r="SX260" i="1"/>
  <c r="TC268" i="1"/>
  <c r="SV268" i="1"/>
  <c r="SV263" i="1"/>
  <c r="TD284" i="1"/>
  <c r="PN266" i="1"/>
  <c r="SU258" i="1"/>
  <c r="RB283" i="1"/>
  <c r="QV283" i="1"/>
  <c r="SW281" i="1"/>
  <c r="SU287" i="1"/>
  <c r="PQ291" i="1"/>
  <c r="SI284" i="1"/>
  <c r="TG284" i="1" s="1"/>
  <c r="SK290" i="1"/>
  <c r="TI290" i="1" s="1"/>
  <c r="SK294" i="1"/>
  <c r="TI294" i="1" s="1"/>
  <c r="PQ295" i="1"/>
  <c r="HB300" i="1"/>
  <c r="PO292" i="1"/>
  <c r="SW316" i="1"/>
  <c r="SL311" i="1"/>
  <c r="TJ311" i="1" s="1"/>
  <c r="SJ325" i="1"/>
  <c r="TH325" i="1" s="1"/>
  <c r="PQ324" i="1"/>
  <c r="QX323" i="1"/>
  <c r="RD323" i="1"/>
  <c r="PS325" i="1"/>
  <c r="TA333" i="1"/>
  <c r="QT348" i="1"/>
  <c r="QZ348" i="1"/>
  <c r="QU344" i="1"/>
  <c r="RA344" i="1"/>
  <c r="HB326" i="1"/>
  <c r="TD359" i="1"/>
  <c r="QX359" i="1"/>
  <c r="RD359" i="1"/>
  <c r="SK354" i="1"/>
  <c r="TI354" i="1" s="1"/>
  <c r="PR368" i="1"/>
  <c r="SH344" i="1"/>
  <c r="TF344" i="1" s="1"/>
  <c r="SK363" i="1"/>
  <c r="TI363" i="1" s="1"/>
  <c r="PN362" i="1"/>
  <c r="QX371" i="1"/>
  <c r="RD371" i="1"/>
  <c r="QY366" i="1"/>
  <c r="RE366" i="1"/>
  <c r="SU384" i="1"/>
  <c r="SK385" i="1"/>
  <c r="TI385" i="1" s="1"/>
  <c r="SI380" i="1"/>
  <c r="TG380" i="1" s="1"/>
  <c r="PN392" i="1"/>
  <c r="QU403" i="1"/>
  <c r="RA403" i="1"/>
  <c r="QU406" i="1"/>
  <c r="RA406" i="1"/>
  <c r="HB398" i="1"/>
  <c r="SX412" i="1"/>
  <c r="PO406" i="1"/>
  <c r="QX410" i="1"/>
  <c r="RD410" i="1"/>
  <c r="TB419" i="1"/>
  <c r="PP421" i="1"/>
  <c r="QY419" i="1"/>
  <c r="RE419" i="1"/>
  <c r="SU423" i="1"/>
  <c r="PN439" i="1"/>
  <c r="QY436" i="1"/>
  <c r="RE436" i="1"/>
  <c r="SI436" i="1"/>
  <c r="TG436" i="1" s="1"/>
  <c r="SU435" i="1"/>
  <c r="SX448" i="1"/>
  <c r="RD442" i="1"/>
  <c r="QX442" i="1"/>
  <c r="SW453" i="1"/>
  <c r="ST447" i="1"/>
  <c r="TC451" i="1"/>
  <c r="TB459" i="1"/>
  <c r="HC453" i="1"/>
  <c r="QW478" i="1"/>
  <c r="RC478" i="1"/>
  <c r="SZ463" i="1"/>
  <c r="ST479" i="1"/>
  <c r="SZ485" i="1"/>
  <c r="TA487" i="1"/>
  <c r="SH488" i="1"/>
  <c r="TF488" i="1" s="1"/>
  <c r="ST492" i="1"/>
  <c r="PN492" i="1"/>
  <c r="PN486" i="1"/>
  <c r="HB492" i="1"/>
  <c r="SH450" i="1"/>
  <c r="TF450" i="1" s="1"/>
  <c r="RE460" i="1"/>
  <c r="SL482" i="1"/>
  <c r="TJ482" i="1" s="1"/>
  <c r="SW483" i="1"/>
  <c r="RA490" i="1"/>
  <c r="SI489" i="1"/>
  <c r="TG489" i="1" s="1"/>
  <c r="QZ27" i="1"/>
  <c r="SZ10" i="1"/>
  <c r="PQ107" i="1"/>
  <c r="PN72" i="1"/>
  <c r="TD98" i="1"/>
  <c r="SW116" i="1"/>
  <c r="QU98" i="1"/>
  <c r="RA98" i="1"/>
  <c r="SW130" i="1"/>
  <c r="TB136" i="1"/>
  <c r="TC96" i="1"/>
  <c r="QU120" i="1"/>
  <c r="RA120" i="1"/>
  <c r="RD93" i="1"/>
  <c r="RD109" i="1"/>
  <c r="QU128" i="1"/>
  <c r="RA128" i="1"/>
  <c r="SI100" i="1"/>
  <c r="TG100" i="1" s="1"/>
  <c r="PP128" i="1"/>
  <c r="PS125" i="1"/>
  <c r="HC103" i="1"/>
  <c r="QY143" i="1"/>
  <c r="RE143" i="1"/>
  <c r="HB134" i="1"/>
  <c r="PN144" i="1"/>
  <c r="PR143" i="1"/>
  <c r="SX162" i="1"/>
  <c r="QW146" i="1"/>
  <c r="RC146" i="1"/>
  <c r="SJ155" i="1"/>
  <c r="TH155" i="1" s="1"/>
  <c r="ST131" i="1"/>
  <c r="SJ165" i="1"/>
  <c r="TH165" i="1" s="1"/>
  <c r="SX163" i="1"/>
  <c r="QV153" i="1"/>
  <c r="RB153" i="1"/>
  <c r="QZ161" i="1"/>
  <c r="QT161" i="1"/>
  <c r="QT192" i="1"/>
  <c r="QZ192" i="1"/>
  <c r="QY155" i="1"/>
  <c r="RE155" i="1"/>
  <c r="SI174" i="1"/>
  <c r="TG174" i="1" s="1"/>
  <c r="PO194" i="1"/>
  <c r="SW183" i="1"/>
  <c r="PN203" i="1"/>
  <c r="SK179" i="1"/>
  <c r="TI179" i="1" s="1"/>
  <c r="PS196" i="1"/>
  <c r="TA190" i="1"/>
  <c r="SK201" i="1"/>
  <c r="TI201" i="1" s="1"/>
  <c r="PO212" i="1"/>
  <c r="PO184" i="1"/>
  <c r="SL201" i="1"/>
  <c r="TJ201" i="1" s="1"/>
  <c r="SL214" i="1"/>
  <c r="TJ214" i="1" s="1"/>
  <c r="RE209" i="1"/>
  <c r="SV230" i="1"/>
  <c r="PQ212" i="1"/>
  <c r="PN240" i="1"/>
  <c r="SV232" i="1"/>
  <c r="SH239" i="1"/>
  <c r="TF239" i="1" s="1"/>
  <c r="PQ214" i="1"/>
  <c r="HB233" i="1"/>
  <c r="TA243" i="1"/>
  <c r="PO230" i="1"/>
  <c r="HC211" i="1"/>
  <c r="HB240" i="1"/>
  <c r="TC250" i="1"/>
  <c r="RB270" i="1"/>
  <c r="QV270" i="1"/>
  <c r="SH257" i="1"/>
  <c r="TF257" i="1" s="1"/>
  <c r="SZ258" i="1"/>
  <c r="RC266" i="1"/>
  <c r="QW266" i="1"/>
  <c r="PS261" i="1"/>
  <c r="RA270" i="1"/>
  <c r="QU270" i="1"/>
  <c r="TC266" i="1"/>
  <c r="PR279" i="1"/>
  <c r="TB287" i="1"/>
  <c r="TD296" i="1"/>
  <c r="SK310" i="1"/>
  <c r="TI310" i="1" s="1"/>
  <c r="PS293" i="1"/>
  <c r="SK297" i="1"/>
  <c r="TI297" i="1" s="1"/>
  <c r="HC283" i="1"/>
  <c r="SL297" i="1"/>
  <c r="TJ297" i="1" s="1"/>
  <c r="HC276" i="1"/>
  <c r="HB291" i="1"/>
  <c r="QY294" i="1"/>
  <c r="RE294" i="1"/>
  <c r="SI298" i="1"/>
  <c r="TG298" i="1" s="1"/>
  <c r="SW311" i="1"/>
  <c r="TB311" i="1"/>
  <c r="TB316" i="1"/>
  <c r="SK324" i="1"/>
  <c r="TI324" i="1" s="1"/>
  <c r="QT312" i="1"/>
  <c r="QZ312" i="1"/>
  <c r="PN311" i="1"/>
  <c r="PS332" i="1"/>
  <c r="SL327" i="1"/>
  <c r="TJ327" i="1" s="1"/>
  <c r="SX339" i="1"/>
  <c r="SV348" i="1"/>
  <c r="QT340" i="1"/>
  <c r="QZ340" i="1"/>
  <c r="QU356" i="1"/>
  <c r="RA356" i="1"/>
  <c r="SX352" i="1"/>
  <c r="PQ325" i="1"/>
  <c r="SK344" i="1"/>
  <c r="TI344" i="1" s="1"/>
  <c r="TA339" i="1"/>
  <c r="TC356" i="1"/>
  <c r="SK359" i="1"/>
  <c r="TI359" i="1" s="1"/>
  <c r="HC340" i="1"/>
  <c r="SZ352" i="1"/>
  <c r="HC372" i="1"/>
  <c r="HC352" i="1"/>
  <c r="QX362" i="1"/>
  <c r="RD362" i="1"/>
  <c r="SH369" i="1"/>
  <c r="TF369" i="1" s="1"/>
  <c r="TA367" i="1"/>
  <c r="PN390" i="1"/>
  <c r="QU405" i="1"/>
  <c r="RA405" i="1"/>
  <c r="QU397" i="1"/>
  <c r="RA397" i="1"/>
  <c r="PS409" i="1"/>
  <c r="QT410" i="1"/>
  <c r="QZ410" i="1"/>
  <c r="PN414" i="1"/>
  <c r="SH397" i="1"/>
  <c r="TF397" i="1" s="1"/>
  <c r="PP404" i="1"/>
  <c r="SJ416" i="1"/>
  <c r="TH416" i="1" s="1"/>
  <c r="QY415" i="1"/>
  <c r="RE415" i="1"/>
  <c r="TC422" i="1"/>
  <c r="ST416" i="1"/>
  <c r="SK435" i="1"/>
  <c r="TI435" i="1" s="1"/>
  <c r="SL439" i="1"/>
  <c r="TJ439" i="1" s="1"/>
  <c r="PQ438" i="1"/>
  <c r="SK440" i="1"/>
  <c r="TI440" i="1" s="1"/>
  <c r="ST436" i="1"/>
  <c r="SK454" i="1"/>
  <c r="TI454" i="1" s="1"/>
  <c r="QU448" i="1"/>
  <c r="RA448" i="1"/>
  <c r="SX451" i="1"/>
  <c r="PR458" i="1"/>
  <c r="SJ478" i="1"/>
  <c r="TH478" i="1" s="1"/>
  <c r="PO478" i="1"/>
  <c r="RD483" i="1"/>
  <c r="QX483" i="1"/>
  <c r="TC482" i="1"/>
  <c r="HB484" i="1"/>
  <c r="QV491" i="1"/>
  <c r="RB491" i="1"/>
  <c r="HC492" i="1"/>
  <c r="ST454" i="1"/>
  <c r="PP460" i="1"/>
  <c r="HB479" i="1"/>
  <c r="SK479" i="1"/>
  <c r="TI479" i="1" s="1"/>
  <c r="RB482" i="1"/>
  <c r="QV482" i="1"/>
  <c r="SU482" i="1"/>
  <c r="SK19" i="1"/>
  <c r="TI19" i="1" s="1"/>
  <c r="PP10" i="1"/>
  <c r="TA28" i="1"/>
  <c r="PN92" i="1"/>
  <c r="PQ101" i="1"/>
  <c r="PN115" i="1"/>
  <c r="PS102" i="1"/>
  <c r="QY96" i="1"/>
  <c r="SK133" i="1"/>
  <c r="TI133" i="1" s="1"/>
  <c r="PS104" i="1"/>
  <c r="PS73" i="1"/>
  <c r="PS105" i="1"/>
  <c r="PS113" i="1"/>
  <c r="SV139" i="1"/>
  <c r="QW95" i="1"/>
  <c r="RC95" i="1"/>
  <c r="RC139" i="1"/>
  <c r="QW139" i="1"/>
  <c r="PN113" i="1"/>
  <c r="SU126" i="1"/>
  <c r="SV158" i="1"/>
  <c r="PQ158" i="1"/>
  <c r="HB135" i="1"/>
  <c r="SZ150" i="1"/>
  <c r="SZ125" i="1"/>
  <c r="SK161" i="1"/>
  <c r="TI161" i="1" s="1"/>
  <c r="SZ128" i="1"/>
  <c r="ST144" i="1"/>
  <c r="PO127" i="1"/>
  <c r="HB179" i="1"/>
  <c r="SH153" i="1"/>
  <c r="TF153" i="1" s="1"/>
  <c r="PQ167" i="1"/>
  <c r="TC155" i="1"/>
  <c r="PQ179" i="1"/>
  <c r="ST175" i="1"/>
  <c r="TD208" i="1"/>
  <c r="PR184" i="1"/>
  <c r="TB182" i="1"/>
  <c r="SV199" i="1"/>
  <c r="SH187" i="1"/>
  <c r="TF187" i="1" s="1"/>
  <c r="RA198" i="1"/>
  <c r="PS220" i="1"/>
  <c r="HB195" i="1"/>
  <c r="QZ199" i="1"/>
  <c r="QT199" i="1"/>
  <c r="PP206" i="1"/>
  <c r="SK222" i="1"/>
  <c r="TI222" i="1" s="1"/>
  <c r="TA215" i="1"/>
  <c r="PS236" i="1"/>
  <c r="QV221" i="1"/>
  <c r="RB221" i="1"/>
  <c r="HC183" i="1"/>
  <c r="QU221" i="1"/>
  <c r="SX240" i="1"/>
  <c r="TD229" i="1"/>
  <c r="QW225" i="1"/>
  <c r="RC225" i="1"/>
  <c r="SV241" i="1"/>
  <c r="HC237" i="1"/>
  <c r="QU236" i="1"/>
  <c r="SZ234" i="1"/>
  <c r="PQ245" i="1"/>
  <c r="HC218" i="1"/>
  <c r="PS253" i="1"/>
  <c r="PO258" i="1"/>
  <c r="PN253" i="1"/>
  <c r="TC248" i="1"/>
  <c r="QT272" i="1"/>
  <c r="QZ272" i="1"/>
  <c r="SW271" i="1"/>
  <c r="PN261" i="1"/>
  <c r="PO269" i="1"/>
  <c r="PR261" i="1"/>
  <c r="QV271" i="1"/>
  <c r="RB271" i="1"/>
  <c r="RB256" i="1"/>
  <c r="QV256" i="1"/>
  <c r="SK279" i="1"/>
  <c r="TI279" i="1" s="1"/>
  <c r="SZ265" i="1"/>
  <c r="TD277" i="1"/>
  <c r="PQ289" i="1"/>
  <c r="ST283" i="1"/>
  <c r="QX279" i="1"/>
  <c r="PN283" i="1"/>
  <c r="PR294" i="1"/>
  <c r="TB304" i="1"/>
  <c r="SJ295" i="1"/>
  <c r="TH295" i="1" s="1"/>
  <c r="PQ292" i="1"/>
  <c r="QY299" i="1"/>
  <c r="SH292" i="1"/>
  <c r="TF292" i="1" s="1"/>
  <c r="PP316" i="1"/>
  <c r="HC297" i="1"/>
  <c r="TC309" i="1"/>
  <c r="PS307" i="1"/>
  <c r="TC312" i="1"/>
  <c r="QW319" i="1"/>
  <c r="RC319" i="1"/>
  <c r="SK308" i="1"/>
  <c r="TI308" i="1" s="1"/>
  <c r="SJ334" i="1"/>
  <c r="TH334" i="1" s="1"/>
  <c r="ST322" i="1"/>
  <c r="SV333" i="1"/>
  <c r="QX327" i="1"/>
  <c r="PS344" i="1"/>
  <c r="PQ333" i="1"/>
  <c r="SK365" i="1"/>
  <c r="TI365" i="1" s="1"/>
  <c r="QW364" i="1"/>
  <c r="RC364" i="1"/>
  <c r="SI369" i="1"/>
  <c r="TG369" i="1" s="1"/>
  <c r="PN369" i="1"/>
  <c r="QU382" i="1"/>
  <c r="TB392" i="1"/>
  <c r="SW410" i="1"/>
  <c r="HC405" i="1"/>
  <c r="TA412" i="1"/>
  <c r="SU419" i="1"/>
  <c r="RE420" i="1"/>
  <c r="TB417" i="1"/>
  <c r="QU417" i="1"/>
  <c r="QW420" i="1"/>
  <c r="RC420" i="1"/>
  <c r="SH437" i="1"/>
  <c r="TF437" i="1" s="1"/>
  <c r="RE434" i="1"/>
  <c r="PQ440" i="1"/>
  <c r="TB436" i="1"/>
  <c r="ST434" i="1"/>
  <c r="TB441" i="1"/>
  <c r="SV442" i="1"/>
  <c r="PR446" i="1"/>
  <c r="QZ446" i="1"/>
  <c r="QT446" i="1"/>
  <c r="TC445" i="1"/>
  <c r="QX449" i="1"/>
  <c r="SV455" i="1"/>
  <c r="QU456" i="1"/>
  <c r="SW459" i="1"/>
  <c r="SI460" i="1"/>
  <c r="TG460" i="1" s="1"/>
  <c r="PQ489" i="1"/>
  <c r="TA493" i="1"/>
  <c r="SZ14" i="1"/>
  <c r="SW23" i="1"/>
  <c r="TD30" i="1"/>
  <c r="PN116" i="1"/>
  <c r="QU72" i="1"/>
  <c r="PN76" i="1"/>
  <c r="QU109" i="1"/>
  <c r="RA109" i="1"/>
  <c r="QT93" i="1"/>
  <c r="QZ93" i="1"/>
  <c r="PN109" i="1"/>
  <c r="PQ140" i="1"/>
  <c r="PR142" i="1"/>
  <c r="SH108" i="1"/>
  <c r="TF108" i="1" s="1"/>
  <c r="SH116" i="1"/>
  <c r="TF116" i="1" s="1"/>
  <c r="SX135" i="1"/>
  <c r="PN110" i="1"/>
  <c r="PO94" i="1"/>
  <c r="SZ109" i="1"/>
  <c r="SW144" i="1"/>
  <c r="SJ169" i="1"/>
  <c r="TH169" i="1" s="1"/>
  <c r="PR149" i="1"/>
  <c r="ST127" i="1"/>
  <c r="PP123" i="1"/>
  <c r="QV133" i="1"/>
  <c r="RB133" i="1"/>
  <c r="RD147" i="1"/>
  <c r="SJ150" i="1"/>
  <c r="TH150" i="1" s="1"/>
  <c r="SX170" i="1"/>
  <c r="HC130" i="1"/>
  <c r="SU157" i="1"/>
  <c r="PP124" i="1"/>
  <c r="ST147" i="1"/>
  <c r="TA180" i="1"/>
  <c r="TC173" i="1"/>
  <c r="QU163" i="1"/>
  <c r="RA163" i="1"/>
  <c r="SV185" i="1"/>
  <c r="QZ164" i="1"/>
  <c r="QT164" i="1"/>
  <c r="PS193" i="1"/>
  <c r="PQ178" i="1"/>
  <c r="PN195" i="1"/>
  <c r="TA184" i="1"/>
  <c r="ST157" i="1"/>
  <c r="HB159" i="1"/>
  <c r="TD199" i="1"/>
  <c r="PR196" i="1"/>
  <c r="TC209" i="1"/>
  <c r="QY190" i="1"/>
  <c r="PQ203" i="1"/>
  <c r="TB237" i="1"/>
  <c r="SJ217" i="1"/>
  <c r="TH217" i="1" s="1"/>
  <c r="SH241" i="1"/>
  <c r="TF241" i="1" s="1"/>
  <c r="HC193" i="1"/>
  <c r="SU212" i="1"/>
  <c r="PQ237" i="1"/>
  <c r="PP193" i="1"/>
  <c r="TA229" i="1"/>
  <c r="HC181" i="1"/>
  <c r="QX217" i="1"/>
  <c r="RD217" i="1"/>
  <c r="PO223" i="1"/>
  <c r="PO218" i="1"/>
  <c r="PS251" i="1"/>
  <c r="PQ231" i="1"/>
  <c r="SZ220" i="1"/>
  <c r="PN217" i="1"/>
  <c r="SZ221" i="1"/>
  <c r="PP251" i="1"/>
  <c r="SJ252" i="1"/>
  <c r="TH252" i="1" s="1"/>
  <c r="TA251" i="1"/>
  <c r="RC257" i="1"/>
  <c r="QW257" i="1"/>
  <c r="SJ258" i="1"/>
  <c r="TH258" i="1" s="1"/>
  <c r="PO253" i="1"/>
  <c r="SK256" i="1"/>
  <c r="TI256" i="1" s="1"/>
  <c r="PR272" i="1"/>
  <c r="SJ269" i="1"/>
  <c r="TH269" i="1" s="1"/>
  <c r="PN269" i="1"/>
  <c r="PO260" i="1"/>
  <c r="SW278" i="1"/>
  <c r="QZ286" i="1"/>
  <c r="QT286" i="1"/>
  <c r="QY283" i="1"/>
  <c r="TC298" i="1"/>
  <c r="QV296" i="1"/>
  <c r="RB296" i="1"/>
  <c r="SI299" i="1"/>
  <c r="TG299" i="1" s="1"/>
  <c r="SH300" i="1"/>
  <c r="TF300" i="1" s="1"/>
  <c r="QY309" i="1"/>
  <c r="RE309" i="1"/>
  <c r="SU320" i="1"/>
  <c r="TD321" i="1"/>
  <c r="SJ322" i="1"/>
  <c r="TH322" i="1" s="1"/>
  <c r="RC314" i="1"/>
  <c r="QW314" i="1"/>
  <c r="RD339" i="1"/>
  <c r="QX339" i="1"/>
  <c r="SH338" i="1"/>
  <c r="TF338" i="1" s="1"/>
  <c r="QW326" i="1"/>
  <c r="RC326" i="1"/>
  <c r="SV341" i="1"/>
  <c r="PO330" i="1"/>
  <c r="SI340" i="1"/>
  <c r="TG340" i="1" s="1"/>
  <c r="PN326" i="1"/>
  <c r="SU357" i="1"/>
  <c r="PP356" i="1"/>
  <c r="PN367" i="1"/>
  <c r="SL363" i="1"/>
  <c r="TJ363" i="1" s="1"/>
  <c r="TA390" i="1"/>
  <c r="ST382" i="1"/>
  <c r="QV371" i="1"/>
  <c r="RB371" i="1"/>
  <c r="RC382" i="1"/>
  <c r="QW382" i="1"/>
  <c r="SV404" i="1"/>
  <c r="PN382" i="1"/>
  <c r="SZ381" i="1"/>
  <c r="SJ403" i="1"/>
  <c r="TH403" i="1" s="1"/>
  <c r="PN403" i="1"/>
  <c r="PN404" i="1"/>
  <c r="QY408" i="1"/>
  <c r="RE408" i="1"/>
  <c r="QT421" i="1"/>
  <c r="QZ421" i="1"/>
  <c r="PO412" i="1"/>
  <c r="SH406" i="1"/>
  <c r="TF406" i="1" s="1"/>
  <c r="SH412" i="1"/>
  <c r="TF412" i="1" s="1"/>
  <c r="QW417" i="1"/>
  <c r="RC417" i="1"/>
  <c r="HC419" i="1"/>
  <c r="PN423" i="1"/>
  <c r="SK436" i="1"/>
  <c r="TI436" i="1" s="1"/>
  <c r="SV440" i="1"/>
  <c r="SU440" i="1"/>
  <c r="PS434" i="1"/>
  <c r="QT435" i="1"/>
  <c r="QZ435" i="1"/>
  <c r="PQ446" i="1"/>
  <c r="SZ441" i="1"/>
  <c r="QT449" i="1"/>
  <c r="QZ449" i="1"/>
  <c r="SK455" i="1"/>
  <c r="TI455" i="1" s="1"/>
  <c r="SZ456" i="1"/>
  <c r="SV465" i="1"/>
  <c r="ST460" i="1"/>
  <c r="SW478" i="1"/>
  <c r="SI477" i="1"/>
  <c r="TG477" i="1" s="1"/>
  <c r="PR480" i="1"/>
  <c r="QV483" i="1"/>
  <c r="RB483" i="1"/>
  <c r="SI485" i="1"/>
  <c r="TG485" i="1" s="1"/>
  <c r="PR490" i="1"/>
  <c r="TA491" i="1"/>
  <c r="SU490" i="1"/>
  <c r="SI494" i="1"/>
  <c r="TG494" i="1" s="1"/>
  <c r="ST494" i="1"/>
  <c r="TB493" i="1"/>
  <c r="SZ12" i="1"/>
  <c r="SK118" i="1"/>
  <c r="TI118" i="1" s="1"/>
  <c r="RC117" i="1"/>
  <c r="QW117" i="1"/>
  <c r="HC78" i="1"/>
  <c r="SW95" i="1"/>
  <c r="TC90" i="1"/>
  <c r="PP116" i="1"/>
  <c r="TC109" i="1"/>
  <c r="SV128" i="1"/>
  <c r="TB140" i="1"/>
  <c r="RD106" i="1"/>
  <c r="QX106" i="1"/>
  <c r="PS134" i="1"/>
  <c r="PQ148" i="1"/>
  <c r="HB99" i="1"/>
  <c r="PP144" i="1"/>
  <c r="HB116" i="1"/>
  <c r="RB142" i="1"/>
  <c r="QV142" i="1"/>
  <c r="PN146" i="1"/>
  <c r="PO125" i="1"/>
  <c r="QU142" i="1"/>
  <c r="RA142" i="1"/>
  <c r="PR127" i="1"/>
  <c r="ST155" i="1"/>
  <c r="SJ168" i="1"/>
  <c r="TH168" i="1" s="1"/>
  <c r="PO142" i="1"/>
  <c r="SK167" i="1"/>
  <c r="TI167" i="1" s="1"/>
  <c r="PO175" i="1"/>
  <c r="TC158" i="1"/>
  <c r="QY183" i="1"/>
  <c r="RE183" i="1"/>
  <c r="QZ156" i="1"/>
  <c r="QT156" i="1"/>
  <c r="QW172" i="1"/>
  <c r="RC172" i="1"/>
  <c r="QW151" i="1"/>
  <c r="RC151" i="1"/>
  <c r="PS164" i="1"/>
  <c r="PN158" i="1"/>
  <c r="PQ180" i="1"/>
  <c r="SX195" i="1"/>
  <c r="SU201" i="1"/>
  <c r="SK206" i="1"/>
  <c r="TI206" i="1" s="1"/>
  <c r="QU184" i="1"/>
  <c r="RA184" i="1"/>
  <c r="QY201" i="1"/>
  <c r="QZ196" i="1"/>
  <c r="QT196" i="1"/>
  <c r="PR234" i="1"/>
  <c r="TD215" i="1"/>
  <c r="SH183" i="1"/>
  <c r="TF183" i="1" s="1"/>
  <c r="RE218" i="1"/>
  <c r="QY218" i="1"/>
  <c r="HC210" i="1"/>
  <c r="SI224" i="1"/>
  <c r="TG224" i="1" s="1"/>
  <c r="SH181" i="1"/>
  <c r="TF181" i="1" s="1"/>
  <c r="QW213" i="1"/>
  <c r="RC213" i="1"/>
  <c r="QT239" i="1"/>
  <c r="QZ239" i="1"/>
  <c r="SU206" i="1"/>
  <c r="QT237" i="1"/>
  <c r="QZ237" i="1"/>
  <c r="SX223" i="1"/>
  <c r="PP241" i="1"/>
  <c r="SH243" i="1"/>
  <c r="TF243" i="1" s="1"/>
  <c r="QU213" i="1"/>
  <c r="RA246" i="1"/>
  <c r="QU246" i="1"/>
  <c r="HC230" i="1"/>
  <c r="RC243" i="1"/>
  <c r="QW243" i="1"/>
  <c r="SZ240" i="1"/>
  <c r="PQ224" i="1"/>
  <c r="QV245" i="1"/>
  <c r="RB245" i="1"/>
  <c r="HB237" i="1"/>
  <c r="SL263" i="1"/>
  <c r="TJ263" i="1" s="1"/>
  <c r="SJ273" i="1"/>
  <c r="TH273" i="1" s="1"/>
  <c r="PS273" i="1"/>
  <c r="TA256" i="1"/>
  <c r="TC269" i="1"/>
  <c r="HB266" i="1"/>
  <c r="HB261" i="1"/>
  <c r="SL285" i="1"/>
  <c r="TJ285" i="1" s="1"/>
  <c r="SJ294" i="1"/>
  <c r="TH294" i="1" s="1"/>
  <c r="SK285" i="1"/>
  <c r="TI285" i="1" s="1"/>
  <c r="PS305" i="1"/>
  <c r="PP286" i="1"/>
  <c r="SK292" i="1"/>
  <c r="TI292" i="1" s="1"/>
  <c r="PP298" i="1"/>
  <c r="QX293" i="1"/>
  <c r="TB306" i="1"/>
  <c r="TA300" i="1"/>
  <c r="TC321" i="1"/>
  <c r="SJ309" i="1"/>
  <c r="TH309" i="1" s="1"/>
  <c r="PO321" i="1"/>
  <c r="SU314" i="1"/>
  <c r="SK331" i="1"/>
  <c r="TI331" i="1" s="1"/>
  <c r="PR331" i="1"/>
  <c r="HC323" i="1"/>
  <c r="SZ333" i="1"/>
  <c r="PS346" i="1"/>
  <c r="PS357" i="1"/>
  <c r="SJ343" i="1"/>
  <c r="TH343" i="1" s="1"/>
  <c r="PN334" i="1"/>
  <c r="SV355" i="1"/>
  <c r="TC342" i="1"/>
  <c r="SV359" i="1"/>
  <c r="SX369" i="1"/>
  <c r="HB344" i="1"/>
  <c r="SZ354" i="1"/>
  <c r="PQ359" i="1"/>
  <c r="TA364" i="1"/>
  <c r="HB365" i="1"/>
  <c r="TA397" i="1"/>
  <c r="SK392" i="1"/>
  <c r="TI392" i="1" s="1"/>
  <c r="SJ410" i="1"/>
  <c r="TH410" i="1" s="1"/>
  <c r="SW409" i="1"/>
  <c r="SW414" i="1"/>
  <c r="QT414" i="1"/>
  <c r="QZ414" i="1"/>
  <c r="TB420" i="1"/>
  <c r="SV423" i="1"/>
  <c r="SJ433" i="1"/>
  <c r="TH433" i="1" s="1"/>
  <c r="PR423" i="1"/>
  <c r="HC430" i="1"/>
  <c r="QU435" i="1"/>
  <c r="RA435" i="1"/>
  <c r="PQ442" i="1"/>
  <c r="SH435" i="1"/>
  <c r="TF435" i="1" s="1"/>
  <c r="PR443" i="1"/>
  <c r="PS446" i="1"/>
  <c r="TA449" i="1"/>
  <c r="ST448" i="1"/>
  <c r="SU456" i="1"/>
  <c r="QU463" i="1"/>
  <c r="RA463" i="1"/>
  <c r="SK463" i="1"/>
  <c r="TI463" i="1" s="1"/>
  <c r="HC459" i="1"/>
  <c r="PQ477" i="1"/>
  <c r="SK480" i="1"/>
  <c r="TI480" i="1" s="1"/>
  <c r="TD480" i="1"/>
  <c r="PS482" i="1"/>
  <c r="SZ484" i="1"/>
  <c r="SX492" i="1"/>
  <c r="QT494" i="1"/>
  <c r="QZ494" i="1"/>
  <c r="TB50" i="1"/>
  <c r="PO54" i="1"/>
  <c r="SH70" i="1"/>
  <c r="TF70" i="1" s="1"/>
  <c r="ST115" i="1"/>
  <c r="PS116" i="1"/>
  <c r="HC89" i="1"/>
  <c r="QY111" i="1"/>
  <c r="SK114" i="1"/>
  <c r="TI114" i="1" s="1"/>
  <c r="TB144" i="1"/>
  <c r="SW125" i="1"/>
  <c r="TB148" i="1"/>
  <c r="QT103" i="1"/>
  <c r="QZ103" i="1"/>
  <c r="PS149" i="1"/>
  <c r="SZ98" i="1"/>
  <c r="ST106" i="1"/>
  <c r="TB123" i="1"/>
  <c r="SL150" i="1"/>
  <c r="TJ150" i="1" s="1"/>
  <c r="RC123" i="1"/>
  <c r="QW123" i="1"/>
  <c r="TB146" i="1"/>
  <c r="SW121" i="1"/>
  <c r="SW149" i="1"/>
  <c r="QZ132" i="1"/>
  <c r="QT132" i="1"/>
  <c r="QW140" i="1"/>
  <c r="RC140" i="1"/>
  <c r="SK159" i="1"/>
  <c r="TI159" i="1" s="1"/>
  <c r="TC139" i="1"/>
  <c r="PS159" i="1"/>
  <c r="SZ146" i="1"/>
  <c r="PO151" i="1"/>
  <c r="QU168" i="1"/>
  <c r="RA168" i="1"/>
  <c r="PP151" i="1"/>
  <c r="SZ166" i="1"/>
  <c r="QX208" i="1"/>
  <c r="RD208" i="1"/>
  <c r="SU178" i="1"/>
  <c r="TC194" i="1"/>
  <c r="SU161" i="1"/>
  <c r="PP187" i="1"/>
  <c r="PS204" i="1"/>
  <c r="QY192" i="1"/>
  <c r="SJ193" i="1"/>
  <c r="TH193" i="1" s="1"/>
  <c r="SX184" i="1"/>
  <c r="PP201" i="1"/>
  <c r="PR210" i="1"/>
  <c r="RD189" i="1"/>
  <c r="HC207" i="1"/>
  <c r="PO214" i="1"/>
  <c r="SW213" i="1"/>
  <c r="HC205" i="1"/>
  <c r="SW218" i="1"/>
  <c r="PR241" i="1"/>
  <c r="TB229" i="1"/>
  <c r="PR226" i="1"/>
  <c r="QW233" i="1"/>
  <c r="RC233" i="1"/>
  <c r="SI213" i="1"/>
  <c r="TG213" i="1" s="1"/>
  <c r="QW220" i="1"/>
  <c r="RC220" i="1"/>
  <c r="RD234" i="1"/>
  <c r="SI217" i="1"/>
  <c r="TG217" i="1" s="1"/>
  <c r="PR243" i="1"/>
  <c r="SU244" i="1"/>
  <c r="TD252" i="1"/>
  <c r="RA248" i="1"/>
  <c r="ST268" i="1"/>
  <c r="PS249" i="1"/>
  <c r="HC248" i="1"/>
  <c r="PR263" i="1"/>
  <c r="RD268" i="1"/>
  <c r="PO289" i="1"/>
  <c r="HB270" i="1"/>
  <c r="QW273" i="1"/>
  <c r="RC273" i="1"/>
  <c r="SJ279" i="1"/>
  <c r="TH279" i="1" s="1"/>
  <c r="PR291" i="1"/>
  <c r="HC280" i="1"/>
  <c r="PN289" i="1"/>
  <c r="QY295" i="1"/>
  <c r="ST284" i="1"/>
  <c r="SZ301" i="1"/>
  <c r="HB284" i="1"/>
  <c r="PS299" i="1"/>
  <c r="TC299" i="1"/>
  <c r="RA290" i="1"/>
  <c r="PP319" i="1"/>
  <c r="TA319" i="1"/>
  <c r="PQ321" i="1"/>
  <c r="SJ308" i="1"/>
  <c r="TH308" i="1" s="1"/>
  <c r="SK338" i="1"/>
  <c r="TI338" i="1" s="1"/>
  <c r="SU315" i="1"/>
  <c r="SL328" i="1"/>
  <c r="TJ328" i="1" s="1"/>
  <c r="RD333" i="1"/>
  <c r="RC333" i="1"/>
  <c r="QW333" i="1"/>
  <c r="TA325" i="1"/>
  <c r="QW331" i="1"/>
  <c r="RC331" i="1"/>
  <c r="TB346" i="1"/>
  <c r="PQ354" i="1"/>
  <c r="TA342" i="1"/>
  <c r="SU334" i="1"/>
  <c r="PN346" i="1"/>
  <c r="SJ344" i="1"/>
  <c r="TH344" i="1" s="1"/>
  <c r="PP352" i="1"/>
  <c r="QW346" i="1"/>
  <c r="RC346" i="1"/>
  <c r="PS379" i="1"/>
  <c r="RE371" i="1"/>
  <c r="SH342" i="1"/>
  <c r="TF342" i="1" s="1"/>
  <c r="PS364" i="1"/>
  <c r="QU366" i="1"/>
  <c r="QW367" i="1"/>
  <c r="RC367" i="1"/>
  <c r="TB390" i="1"/>
  <c r="ST380" i="1"/>
  <c r="SX385" i="1"/>
  <c r="PR391" i="1"/>
  <c r="PQ387" i="1"/>
  <c r="TC404" i="1"/>
  <c r="SU398" i="1"/>
  <c r="HB414" i="1"/>
  <c r="PS415" i="1"/>
  <c r="SK425" i="1"/>
  <c r="TI425" i="1" s="1"/>
  <c r="RA439" i="1"/>
  <c r="PO434" i="1"/>
  <c r="QV439" i="1"/>
  <c r="RB439" i="1"/>
  <c r="SH445" i="1"/>
  <c r="TF445" i="1" s="1"/>
  <c r="QU447" i="1"/>
  <c r="RA447" i="1"/>
  <c r="PR445" i="1"/>
  <c r="TC442" i="1"/>
  <c r="SU443" i="1"/>
  <c r="SK449" i="1"/>
  <c r="TI449" i="1" s="1"/>
  <c r="SJ448" i="1"/>
  <c r="TH448" i="1" s="1"/>
  <c r="TB457" i="1"/>
  <c r="SL481" i="1"/>
  <c r="TJ481" i="1" s="1"/>
  <c r="QU478" i="1"/>
  <c r="RA478" i="1"/>
  <c r="SV480" i="1"/>
  <c r="PO480" i="1"/>
  <c r="SW488" i="1"/>
  <c r="QT489" i="1"/>
  <c r="QZ489" i="1"/>
  <c r="PP490" i="1"/>
  <c r="PR342" i="1"/>
  <c r="PN491" i="1"/>
  <c r="HC201" i="1"/>
  <c r="PN459" i="1"/>
  <c r="PQ190" i="1"/>
  <c r="PO328" i="1"/>
  <c r="PQ330" i="1"/>
  <c r="PO93" i="1"/>
  <c r="PQ230" i="1"/>
  <c r="PO458" i="1"/>
  <c r="PQ174" i="1"/>
  <c r="PR383" i="1"/>
  <c r="PR187" i="1"/>
  <c r="PS157" i="1"/>
  <c r="PS320" i="1"/>
  <c r="PS479" i="1"/>
  <c r="HB24" i="1"/>
  <c r="SV14" i="1"/>
  <c r="TB14" i="1"/>
  <c r="SJ14" i="1"/>
  <c r="TH14" i="1" s="1"/>
  <c r="SW33" i="1"/>
  <c r="TC33" i="1"/>
  <c r="SK33" i="1"/>
  <c r="TI33" i="1" s="1"/>
  <c r="TA368" i="1"/>
  <c r="SI368" i="1"/>
  <c r="TG368" i="1" s="1"/>
  <c r="SU368" i="1"/>
  <c r="SV300" i="1"/>
  <c r="TB300" i="1"/>
  <c r="SJ300" i="1"/>
  <c r="TH300" i="1" s="1"/>
  <c r="TA35" i="1"/>
  <c r="SI35" i="1"/>
  <c r="TG35" i="1" s="1"/>
  <c r="SU35" i="1"/>
  <c r="QY331" i="1"/>
  <c r="RE331" i="1"/>
  <c r="QY194" i="1"/>
  <c r="RE194" i="1"/>
  <c r="QU332" i="1"/>
  <c r="RA332" i="1"/>
  <c r="RA129" i="1"/>
  <c r="QU129" i="1"/>
  <c r="QX304" i="1"/>
  <c r="RD304" i="1"/>
  <c r="QX125" i="1"/>
  <c r="RD125" i="1"/>
  <c r="SJ39" i="1"/>
  <c r="TH39" i="1" s="1"/>
  <c r="RC66" i="1"/>
  <c r="QW66" i="1"/>
  <c r="TB84" i="1"/>
  <c r="PQ56" i="1"/>
  <c r="PN82" i="1"/>
  <c r="HB53" i="1"/>
  <c r="PQ68" i="1"/>
  <c r="QY105" i="1"/>
  <c r="RE105" i="1"/>
  <c r="TB118" i="1"/>
  <c r="SV100" i="1"/>
  <c r="SV108" i="1"/>
  <c r="PS18" i="1"/>
  <c r="SX25" i="1"/>
  <c r="TD25" i="1"/>
  <c r="SL25" i="1"/>
  <c r="TJ25" i="1" s="1"/>
  <c r="SK21" i="1"/>
  <c r="TI21" i="1" s="1"/>
  <c r="SW21" i="1"/>
  <c r="TC21" i="1"/>
  <c r="QT293" i="1"/>
  <c r="QZ293" i="1"/>
  <c r="QV226" i="1"/>
  <c r="RB226" i="1"/>
  <c r="QT129" i="1"/>
  <c r="QZ129" i="1"/>
  <c r="QW135" i="1"/>
  <c r="RC135" i="1"/>
  <c r="PP26" i="1"/>
  <c r="SV58" i="1"/>
  <c r="SJ58" i="1"/>
  <c r="TH58" i="1" s="1"/>
  <c r="TB58" i="1"/>
  <c r="ST28" i="1"/>
  <c r="SZ28" i="1"/>
  <c r="SH28" i="1"/>
  <c r="TF28" i="1" s="1"/>
  <c r="ST384" i="1"/>
  <c r="SZ384" i="1"/>
  <c r="SH384" i="1"/>
  <c r="TF384" i="1" s="1"/>
  <c r="SJ340" i="1"/>
  <c r="TH340" i="1" s="1"/>
  <c r="SV275" i="1"/>
  <c r="TB275" i="1"/>
  <c r="SJ275" i="1"/>
  <c r="TH275" i="1" s="1"/>
  <c r="SV180" i="1"/>
  <c r="SJ180" i="1"/>
  <c r="TH180" i="1" s="1"/>
  <c r="TB180" i="1"/>
  <c r="SV137" i="1"/>
  <c r="TB137" i="1"/>
  <c r="SJ137" i="1"/>
  <c r="TH137" i="1" s="1"/>
  <c r="SJ29" i="1"/>
  <c r="TH29" i="1" s="1"/>
  <c r="SV29" i="1"/>
  <c r="TB29" i="1"/>
  <c r="SV56" i="1"/>
  <c r="PO22" i="1"/>
  <c r="QX38" i="1"/>
  <c r="RD38" i="1"/>
  <c r="QY343" i="1"/>
  <c r="RE343" i="1"/>
  <c r="QY266" i="1"/>
  <c r="RE266" i="1"/>
  <c r="QT31" i="1"/>
  <c r="QZ31" i="1"/>
  <c r="TA16" i="1"/>
  <c r="SI16" i="1"/>
  <c r="TG16" i="1" s="1"/>
  <c r="SU16" i="1"/>
  <c r="QU465" i="1"/>
  <c r="RA465" i="1"/>
  <c r="QU159" i="1"/>
  <c r="RA159" i="1"/>
  <c r="QX447" i="1"/>
  <c r="RD447" i="1"/>
  <c r="QX261" i="1"/>
  <c r="RD261" i="1"/>
  <c r="RD176" i="1"/>
  <c r="QX176" i="1"/>
  <c r="HB32" i="1"/>
  <c r="PQ66" i="1"/>
  <c r="PQ37" i="1"/>
  <c r="PQ69" i="1"/>
  <c r="ST34" i="1"/>
  <c r="QW79" i="1"/>
  <c r="RC79" i="1"/>
  <c r="SJ91" i="1"/>
  <c r="TH91" i="1" s="1"/>
  <c r="HB75" i="1"/>
  <c r="QU114" i="1"/>
  <c r="RA114" i="1"/>
  <c r="PP24" i="1"/>
  <c r="SW10" i="1"/>
  <c r="TC10" i="1"/>
  <c r="SK10" i="1"/>
  <c r="TI10" i="1" s="1"/>
  <c r="PP18" i="1"/>
  <c r="RC447" i="1"/>
  <c r="QW447" i="1"/>
  <c r="QV408" i="1"/>
  <c r="RB408" i="1"/>
  <c r="QT368" i="1"/>
  <c r="QZ368" i="1"/>
  <c r="QV287" i="1"/>
  <c r="RB287" i="1"/>
  <c r="QT165" i="1"/>
  <c r="QZ165" i="1"/>
  <c r="QV119" i="1"/>
  <c r="RB119" i="1"/>
  <c r="QT60" i="1"/>
  <c r="QZ60" i="1"/>
  <c r="QX26" i="1"/>
  <c r="RD26" i="1"/>
  <c r="PP41" i="1"/>
  <c r="TE502" i="1"/>
  <c r="TE504" i="1"/>
  <c r="TE503" i="1"/>
  <c r="TE500" i="1"/>
  <c r="TE501" i="1"/>
  <c r="TE499" i="1"/>
  <c r="SX52" i="1"/>
  <c r="TD52" i="1"/>
  <c r="SL52" i="1"/>
  <c r="TJ52" i="1" s="1"/>
  <c r="TB387" i="1"/>
  <c r="SZ348" i="1"/>
  <c r="ST291" i="1"/>
  <c r="SU254" i="1"/>
  <c r="TA254" i="1"/>
  <c r="SI254" i="1"/>
  <c r="TG254" i="1" s="1"/>
  <c r="SJ201" i="1"/>
  <c r="TH201" i="1" s="1"/>
  <c r="TB74" i="1"/>
  <c r="PR49" i="1"/>
  <c r="PS34" i="1"/>
  <c r="QY161" i="1"/>
  <c r="RE161" i="1"/>
  <c r="SB500" i="1"/>
  <c r="QT38" i="1"/>
  <c r="QZ38" i="1"/>
  <c r="RD342" i="1"/>
  <c r="QX342" i="1"/>
  <c r="SH35" i="1"/>
  <c r="TF35" i="1" s="1"/>
  <c r="QV44" i="1"/>
  <c r="RB44" i="1"/>
  <c r="PR52" i="1"/>
  <c r="PS79" i="1"/>
  <c r="SH61" i="1"/>
  <c r="TF61" i="1" s="1"/>
  <c r="ST39" i="1"/>
  <c r="PQ53" i="1"/>
  <c r="PO46" i="1"/>
  <c r="TC60" i="1"/>
  <c r="QT80" i="1"/>
  <c r="QZ80" i="1"/>
  <c r="HB37" i="1"/>
  <c r="PQ79" i="1"/>
  <c r="TC75" i="1"/>
  <c r="QW90" i="1"/>
  <c r="RC90" i="1"/>
  <c r="HC77" i="1"/>
  <c r="SK115" i="1"/>
  <c r="TI115" i="1" s="1"/>
  <c r="HC72" i="1"/>
  <c r="ST112" i="1"/>
  <c r="TC105" i="1"/>
  <c r="PP16" i="1"/>
  <c r="PR265" i="1"/>
  <c r="QV324" i="1"/>
  <c r="RB324" i="1"/>
  <c r="QW294" i="1"/>
  <c r="RC294" i="1"/>
  <c r="QW186" i="1"/>
  <c r="RC186" i="1"/>
  <c r="QW154" i="1"/>
  <c r="RC154" i="1"/>
  <c r="QV81" i="1"/>
  <c r="RB81" i="1"/>
  <c r="PN58" i="1"/>
  <c r="SI257" i="1"/>
  <c r="TG257" i="1" s="1"/>
  <c r="SU257" i="1"/>
  <c r="TA257" i="1"/>
  <c r="ST165" i="1"/>
  <c r="SJ57" i="1"/>
  <c r="TH57" i="1" s="1"/>
  <c r="SL36" i="1"/>
  <c r="TJ36" i="1" s="1"/>
  <c r="QV21" i="1"/>
  <c r="RB21" i="1"/>
  <c r="PR32" i="1"/>
  <c r="QY314" i="1"/>
  <c r="RE314" i="1"/>
  <c r="QY167" i="1"/>
  <c r="RE167" i="1"/>
  <c r="RE98" i="1"/>
  <c r="QY98" i="1"/>
  <c r="TA15" i="1"/>
  <c r="SI15" i="1"/>
  <c r="TG15" i="1" s="1"/>
  <c r="SU15" i="1"/>
  <c r="TB43" i="1"/>
  <c r="TD449" i="1"/>
  <c r="TD344" i="1"/>
  <c r="SL293" i="1"/>
  <c r="TJ293" i="1" s="1"/>
  <c r="SL203" i="1"/>
  <c r="TJ203" i="1" s="1"/>
  <c r="TD157" i="1"/>
  <c r="TD78" i="1"/>
  <c r="RC46" i="1"/>
  <c r="QW46" i="1"/>
  <c r="QU228" i="1"/>
  <c r="RA228" i="1"/>
  <c r="QX402" i="1"/>
  <c r="RD402" i="1"/>
  <c r="QX255" i="1"/>
  <c r="RD255" i="1"/>
  <c r="QX163" i="1"/>
  <c r="RD163" i="1"/>
  <c r="QX103" i="1"/>
  <c r="RD103" i="1"/>
  <c r="QX58" i="1"/>
  <c r="RD58" i="1"/>
  <c r="QZ36" i="1"/>
  <c r="QT36" i="1"/>
  <c r="SV81" i="1"/>
  <c r="PR42" i="1"/>
  <c r="QV82" i="1"/>
  <c r="RB82" i="1"/>
  <c r="SH63" i="1"/>
  <c r="TF63" i="1" s="1"/>
  <c r="RA84" i="1"/>
  <c r="TC76" i="1"/>
  <c r="PN59" i="1"/>
  <c r="SW64" i="1"/>
  <c r="SJ99" i="1"/>
  <c r="TH99" i="1" s="1"/>
  <c r="SK74" i="1"/>
  <c r="TI74" i="1" s="1"/>
  <c r="SW12" i="1"/>
  <c r="TC12" i="1"/>
  <c r="SK12" i="1"/>
  <c r="TI12" i="1" s="1"/>
  <c r="PP12" i="1"/>
  <c r="SV23" i="1"/>
  <c r="TB23" i="1"/>
  <c r="SJ23" i="1"/>
  <c r="TH23" i="1" s="1"/>
  <c r="PR33" i="1"/>
  <c r="QT387" i="1"/>
  <c r="QZ387" i="1"/>
  <c r="RC308" i="1"/>
  <c r="QW308" i="1"/>
  <c r="QT276" i="1"/>
  <c r="QZ276" i="1"/>
  <c r="RC224" i="1"/>
  <c r="QW224" i="1"/>
  <c r="RB163" i="1"/>
  <c r="QV163" i="1"/>
  <c r="QV122" i="1"/>
  <c r="RB122" i="1"/>
  <c r="SH25" i="1"/>
  <c r="TF25" i="1" s="1"/>
  <c r="ST25" i="1"/>
  <c r="SZ25" i="1"/>
  <c r="RC30" i="1"/>
  <c r="QW30" i="1"/>
  <c r="QL493" i="1"/>
  <c r="QL490" i="1"/>
  <c r="QL486" i="1"/>
  <c r="QL463" i="1"/>
  <c r="QL454" i="1"/>
  <c r="QL450" i="1"/>
  <c r="QL443" i="1"/>
  <c r="QL438" i="1"/>
  <c r="QL440" i="1"/>
  <c r="QL425" i="1"/>
  <c r="QL434" i="1"/>
  <c r="QL430" i="1"/>
  <c r="QL417" i="1"/>
  <c r="QL408" i="1"/>
  <c r="QL398" i="1"/>
  <c r="QL405" i="1"/>
  <c r="QL404" i="1"/>
  <c r="QL382" i="1"/>
  <c r="QL366" i="1"/>
  <c r="QL362" i="1"/>
  <c r="QL357" i="1"/>
  <c r="QL341" i="1"/>
  <c r="QL346" i="1"/>
  <c r="QL355" i="1"/>
  <c r="QL325" i="1"/>
  <c r="QL321" i="1"/>
  <c r="QL314" i="1"/>
  <c r="QL307" i="1"/>
  <c r="QL319" i="1"/>
  <c r="QL299" i="1"/>
  <c r="QL298" i="1"/>
  <c r="QL292" i="1"/>
  <c r="QL283" i="1"/>
  <c r="QL275" i="1"/>
  <c r="QL284" i="1"/>
  <c r="QL272" i="1"/>
  <c r="QL261" i="1"/>
  <c r="QL263" i="1"/>
  <c r="QL243" i="1"/>
  <c r="QL253" i="1"/>
  <c r="QL239" i="1"/>
  <c r="QL212" i="1"/>
  <c r="QL218" i="1"/>
  <c r="QL193" i="1"/>
  <c r="QL207" i="1"/>
  <c r="QL192" i="1"/>
  <c r="QL197" i="1"/>
  <c r="QL208" i="1"/>
  <c r="QL191" i="1"/>
  <c r="QL160" i="1"/>
  <c r="QL173" i="1"/>
  <c r="QL179" i="1"/>
  <c r="QL167" i="1"/>
  <c r="QL164" i="1"/>
  <c r="QL156" i="1"/>
  <c r="QL177" i="1"/>
  <c r="QL145" i="1"/>
  <c r="QL142" i="1"/>
  <c r="QL126" i="1"/>
  <c r="QL139" i="1"/>
  <c r="QL131" i="1"/>
  <c r="QL133" i="1"/>
  <c r="QL146" i="1"/>
  <c r="QL132" i="1"/>
  <c r="QL120" i="1"/>
  <c r="QL93" i="1"/>
  <c r="QL111" i="1"/>
  <c r="QL103" i="1"/>
  <c r="QL108" i="1"/>
  <c r="QL88" i="1"/>
  <c r="QL80" i="1"/>
  <c r="QL82" i="1"/>
  <c r="QL60" i="1"/>
  <c r="QL78" i="1"/>
  <c r="QL41" i="1"/>
  <c r="QL54" i="1"/>
  <c r="QL46" i="1"/>
  <c r="QL48" i="1"/>
  <c r="QL40" i="1"/>
  <c r="QL58" i="1"/>
  <c r="QL22" i="1"/>
  <c r="QL21" i="1"/>
  <c r="QL25" i="1"/>
  <c r="QL17" i="1"/>
  <c r="QL11" i="1"/>
  <c r="RB57" i="1"/>
  <c r="QV57" i="1"/>
  <c r="SI410" i="1"/>
  <c r="TG410" i="1" s="1"/>
  <c r="SU410" i="1"/>
  <c r="TA410" i="1"/>
  <c r="ST311" i="1"/>
  <c r="SV260" i="1"/>
  <c r="TB260" i="1"/>
  <c r="SJ260" i="1"/>
  <c r="TH260" i="1" s="1"/>
  <c r="ST208" i="1"/>
  <c r="SZ208" i="1"/>
  <c r="SH208" i="1"/>
  <c r="TF208" i="1" s="1"/>
  <c r="ST151" i="1"/>
  <c r="SH151" i="1"/>
  <c r="TF151" i="1" s="1"/>
  <c r="SZ151" i="1"/>
  <c r="SV115" i="1"/>
  <c r="TB115" i="1"/>
  <c r="SJ115" i="1"/>
  <c r="TH115" i="1" s="1"/>
  <c r="SI52" i="1"/>
  <c r="TG52" i="1" s="1"/>
  <c r="QV43" i="1"/>
  <c r="RB43" i="1"/>
  <c r="QY354" i="1"/>
  <c r="RE354" i="1"/>
  <c r="QY178" i="1"/>
  <c r="RE178" i="1"/>
  <c r="TD442" i="1"/>
  <c r="SL323" i="1"/>
  <c r="TJ323" i="1" s="1"/>
  <c r="SX286" i="1"/>
  <c r="SL194" i="1"/>
  <c r="TJ194" i="1" s="1"/>
  <c r="SX122" i="1"/>
  <c r="TD70" i="1"/>
  <c r="PS46" i="1"/>
  <c r="QU363" i="1"/>
  <c r="RA363" i="1"/>
  <c r="QU62" i="1"/>
  <c r="RA62" i="1"/>
  <c r="QX153" i="1"/>
  <c r="RD153" i="1"/>
  <c r="QU30" i="1"/>
  <c r="RE60" i="1"/>
  <c r="QY60" i="1"/>
  <c r="SK68" i="1"/>
  <c r="TI68" i="1" s="1"/>
  <c r="PQ87" i="1"/>
  <c r="SV68" i="1"/>
  <c r="QT42" i="1"/>
  <c r="QZ42" i="1"/>
  <c r="TC70" i="1"/>
  <c r="SZ42" i="1"/>
  <c r="HC49" i="1"/>
  <c r="TD67" i="1"/>
  <c r="TA37" i="1"/>
  <c r="SJ60" i="1"/>
  <c r="TH60" i="1" s="1"/>
  <c r="TB65" i="1"/>
  <c r="PN79" i="1"/>
  <c r="PP15" i="1"/>
  <c r="TD28" i="1"/>
  <c r="SL28" i="1"/>
  <c r="TJ28" i="1" s="1"/>
  <c r="SX28" i="1"/>
  <c r="PN24" i="1"/>
  <c r="QD504" i="1"/>
  <c r="QD502" i="1"/>
  <c r="QD503" i="1"/>
  <c r="QD500" i="1"/>
  <c r="QD499" i="1"/>
  <c r="QD501" i="1"/>
  <c r="GS504" i="1"/>
  <c r="GS503" i="1"/>
  <c r="HC9" i="1"/>
  <c r="SL40" i="1"/>
  <c r="TJ40" i="1" s="1"/>
  <c r="SX40" i="1"/>
  <c r="TD40" i="1"/>
  <c r="QV422" i="1"/>
  <c r="RB422" i="1"/>
  <c r="QT215" i="1"/>
  <c r="QZ215" i="1"/>
  <c r="QV195" i="1"/>
  <c r="RB195" i="1"/>
  <c r="RC155" i="1"/>
  <c r="QW155" i="1"/>
  <c r="QZ62" i="1"/>
  <c r="QT62" i="1"/>
  <c r="RB59" i="1"/>
  <c r="QV59" i="1"/>
  <c r="SJ51" i="1"/>
  <c r="TH51" i="1" s="1"/>
  <c r="SV51" i="1"/>
  <c r="TB51" i="1"/>
  <c r="SV446" i="1"/>
  <c r="TB446" i="1"/>
  <c r="SJ446" i="1"/>
  <c r="TH446" i="1" s="1"/>
  <c r="SU343" i="1"/>
  <c r="TA343" i="1"/>
  <c r="SI343" i="1"/>
  <c r="TG343" i="1" s="1"/>
  <c r="SV223" i="1"/>
  <c r="TB223" i="1"/>
  <c r="SJ223" i="1"/>
  <c r="TH223" i="1" s="1"/>
  <c r="SJ38" i="1"/>
  <c r="TH38" i="1" s="1"/>
  <c r="SV38" i="1"/>
  <c r="TB38" i="1"/>
  <c r="QP503" i="1"/>
  <c r="QP502" i="1"/>
  <c r="QP504" i="1"/>
  <c r="QP499" i="1"/>
  <c r="QP500" i="1"/>
  <c r="QV15" i="1"/>
  <c r="QP501" i="1"/>
  <c r="SU43" i="1"/>
  <c r="RE301" i="1"/>
  <c r="QY301" i="1"/>
  <c r="QY249" i="1"/>
  <c r="RE249" i="1"/>
  <c r="RE170" i="1"/>
  <c r="QY170" i="1"/>
  <c r="QY120" i="1"/>
  <c r="RE120" i="1"/>
  <c r="ST32" i="1"/>
  <c r="SL440" i="1"/>
  <c r="TJ440" i="1" s="1"/>
  <c r="TD362" i="1"/>
  <c r="TD278" i="1"/>
  <c r="SL196" i="1"/>
  <c r="TJ196" i="1" s="1"/>
  <c r="SX161" i="1"/>
  <c r="SL62" i="1"/>
  <c r="TJ62" i="1" s="1"/>
  <c r="QU441" i="1"/>
  <c r="RA441" i="1"/>
  <c r="QU181" i="1"/>
  <c r="RA181" i="1"/>
  <c r="QX91" i="1"/>
  <c r="RD91" i="1"/>
  <c r="QY65" i="1"/>
  <c r="RE65" i="1"/>
  <c r="QT85" i="1"/>
  <c r="QZ85" i="1"/>
  <c r="SH36" i="1"/>
  <c r="TF36" i="1" s="1"/>
  <c r="SW86" i="1"/>
  <c r="TB61" i="1"/>
  <c r="SI78" i="1"/>
  <c r="TG78" i="1" s="1"/>
  <c r="SZ50" i="1"/>
  <c r="SZ58" i="1"/>
  <c r="TD86" i="1"/>
  <c r="HB50" i="1"/>
  <c r="SZ59" i="1"/>
  <c r="SI70" i="1"/>
  <c r="TG70" i="1" s="1"/>
  <c r="SJ77" i="1"/>
  <c r="TH77" i="1" s="1"/>
  <c r="QX70" i="1"/>
  <c r="RD70" i="1"/>
  <c r="SK79" i="1"/>
  <c r="TI79" i="1" s="1"/>
  <c r="SJ109" i="1"/>
  <c r="TH109" i="1" s="1"/>
  <c r="QY77" i="1"/>
  <c r="RE77" i="1"/>
  <c r="SK85" i="1"/>
  <c r="TI85" i="1" s="1"/>
  <c r="RB107" i="1"/>
  <c r="QV107" i="1"/>
  <c r="ST68" i="1"/>
  <c r="QT98" i="1"/>
  <c r="QZ98" i="1"/>
  <c r="SH74" i="1"/>
  <c r="TF74" i="1" s="1"/>
  <c r="SI111" i="1"/>
  <c r="TG111" i="1" s="1"/>
  <c r="PN120" i="1"/>
  <c r="QZ113" i="1"/>
  <c r="QT113" i="1"/>
  <c r="RC126" i="1"/>
  <c r="QW126" i="1"/>
  <c r="SW143" i="1"/>
  <c r="PS28" i="1"/>
  <c r="PP25" i="1"/>
  <c r="PQ17" i="1"/>
  <c r="PN21" i="1"/>
  <c r="PQ54" i="1"/>
  <c r="QV352" i="1"/>
  <c r="RB352" i="1"/>
  <c r="RC299" i="1"/>
  <c r="QW299" i="1"/>
  <c r="QT279" i="1"/>
  <c r="QZ279" i="1"/>
  <c r="QZ217" i="1"/>
  <c r="QT217" i="1"/>
  <c r="QV189" i="1"/>
  <c r="RB189" i="1"/>
  <c r="QV157" i="1"/>
  <c r="RB157" i="1"/>
  <c r="QT138" i="1"/>
  <c r="QZ138" i="1"/>
  <c r="QZ102" i="1"/>
  <c r="QT102" i="1"/>
  <c r="QZ67" i="1"/>
  <c r="QT67" i="1"/>
  <c r="PQ19" i="1"/>
  <c r="SU13" i="1"/>
  <c r="TA13" i="1"/>
  <c r="SI13" i="1"/>
  <c r="RE37" i="1"/>
  <c r="QY37" i="1"/>
  <c r="SK420" i="1"/>
  <c r="TI420" i="1" s="1"/>
  <c r="SW420" i="1"/>
  <c r="TC420" i="1"/>
  <c r="SJ266" i="1"/>
  <c r="TH266" i="1" s="1"/>
  <c r="SV266" i="1"/>
  <c r="TB266" i="1"/>
  <c r="SH245" i="1"/>
  <c r="TF245" i="1" s="1"/>
  <c r="ST245" i="1"/>
  <c r="SZ245" i="1"/>
  <c r="TC150" i="1"/>
  <c r="SW150" i="1"/>
  <c r="SK150" i="1"/>
  <c r="TI150" i="1" s="1"/>
  <c r="TB40" i="1"/>
  <c r="SJ40" i="1"/>
  <c r="TH40" i="1" s="1"/>
  <c r="SV40" i="1"/>
  <c r="SI36" i="1"/>
  <c r="TG36" i="1" s="1"/>
  <c r="QY203" i="1"/>
  <c r="RE203" i="1"/>
  <c r="QY54" i="1"/>
  <c r="RE54" i="1"/>
  <c r="PN47" i="1"/>
  <c r="SL434" i="1"/>
  <c r="TJ434" i="1" s="1"/>
  <c r="SL372" i="1"/>
  <c r="TJ372" i="1" s="1"/>
  <c r="TD280" i="1"/>
  <c r="SL188" i="1"/>
  <c r="TJ188" i="1" s="1"/>
  <c r="SX153" i="1"/>
  <c r="TD80" i="1"/>
  <c r="SW39" i="1"/>
  <c r="QU220" i="1"/>
  <c r="RA220" i="1"/>
  <c r="RA41" i="1"/>
  <c r="QU41" i="1"/>
  <c r="QX398" i="1"/>
  <c r="RD398" i="1"/>
  <c r="RD245" i="1"/>
  <c r="QX245" i="1"/>
  <c r="QX174" i="1"/>
  <c r="RD174" i="1"/>
  <c r="QX100" i="1"/>
  <c r="RD100" i="1"/>
  <c r="QY43" i="1"/>
  <c r="RE43" i="1"/>
  <c r="SV69" i="1"/>
  <c r="RA36" i="1"/>
  <c r="TB75" i="1"/>
  <c r="ST37" i="1"/>
  <c r="PP68" i="1"/>
  <c r="TC81" i="1"/>
  <c r="SZ77" i="1"/>
  <c r="PQ77" i="1"/>
  <c r="PP90" i="1"/>
  <c r="QW114" i="1"/>
  <c r="RC114" i="1"/>
  <c r="PS83" i="1"/>
  <c r="HB67" i="1"/>
  <c r="SZ78" i="1"/>
  <c r="PO116" i="1"/>
  <c r="PO77" i="1"/>
  <c r="RE114" i="1"/>
  <c r="QY114" i="1"/>
  <c r="SK99" i="1"/>
  <c r="TI99" i="1" s="1"/>
  <c r="PP64" i="1"/>
  <c r="SL92" i="1"/>
  <c r="TJ92" i="1" s="1"/>
  <c r="SX111" i="1"/>
  <c r="QU101" i="1"/>
  <c r="RA101" i="1"/>
  <c r="SL97" i="1"/>
  <c r="TJ97" i="1" s="1"/>
  <c r="TA128" i="1"/>
  <c r="SV20" i="1"/>
  <c r="SI14" i="1"/>
  <c r="TG14" i="1" s="1"/>
  <c r="PP36" i="1"/>
  <c r="SU106" i="1"/>
  <c r="TA90" i="1"/>
  <c r="PS148" i="1"/>
  <c r="SW101" i="1"/>
  <c r="QV144" i="1"/>
  <c r="RB144" i="1"/>
  <c r="ST105" i="1"/>
  <c r="PS141" i="1"/>
  <c r="SL133" i="1"/>
  <c r="TJ133" i="1" s="1"/>
  <c r="PP104" i="1"/>
  <c r="HB118" i="1"/>
  <c r="PQ147" i="1"/>
  <c r="PP127" i="1"/>
  <c r="SK138" i="1"/>
  <c r="TI138" i="1" s="1"/>
  <c r="SW119" i="1"/>
  <c r="HC98" i="1"/>
  <c r="HC139" i="1"/>
  <c r="QZ148" i="1"/>
  <c r="QT148" i="1"/>
  <c r="SV173" i="1"/>
  <c r="TC147" i="1"/>
  <c r="SU135" i="1"/>
  <c r="SZ149" i="1"/>
  <c r="PN168" i="1"/>
  <c r="TD166" i="1"/>
  <c r="SI133" i="1"/>
  <c r="TG133" i="1" s="1"/>
  <c r="SI160" i="1"/>
  <c r="TG160" i="1" s="1"/>
  <c r="SK162" i="1"/>
  <c r="TI162" i="1" s="1"/>
  <c r="QW169" i="1"/>
  <c r="RC169" i="1"/>
  <c r="SL186" i="1"/>
  <c r="TJ186" i="1" s="1"/>
  <c r="HC171" i="1"/>
  <c r="PS191" i="1"/>
  <c r="SH164" i="1"/>
  <c r="TF164" i="1" s="1"/>
  <c r="PQ160" i="1"/>
  <c r="SK202" i="1"/>
  <c r="TI202" i="1" s="1"/>
  <c r="PS190" i="1"/>
  <c r="PP232" i="1"/>
  <c r="PN210" i="1"/>
  <c r="SW230" i="1"/>
  <c r="ST219" i="1"/>
  <c r="QX227" i="1"/>
  <c r="RD227" i="1"/>
  <c r="SI241" i="1"/>
  <c r="TG241" i="1" s="1"/>
  <c r="SH209" i="1"/>
  <c r="TF209" i="1" s="1"/>
  <c r="HC242" i="1"/>
  <c r="SH217" i="1"/>
  <c r="TF217" i="1" s="1"/>
  <c r="SW254" i="1"/>
  <c r="SZ228" i="1"/>
  <c r="SK262" i="1"/>
  <c r="TI262" i="1" s="1"/>
  <c r="QX241" i="1"/>
  <c r="SZ244" i="1"/>
  <c r="SI255" i="1"/>
  <c r="TG255" i="1" s="1"/>
  <c r="HB229" i="1"/>
  <c r="TD244" i="1"/>
  <c r="QY245" i="1"/>
  <c r="PN263" i="1"/>
  <c r="PR275" i="1"/>
  <c r="SJ261" i="1"/>
  <c r="TH261" i="1" s="1"/>
  <c r="QY271" i="1"/>
  <c r="RE271" i="1"/>
  <c r="QV259" i="1"/>
  <c r="RB259" i="1"/>
  <c r="SJ271" i="1"/>
  <c r="TH271" i="1" s="1"/>
  <c r="TD281" i="1"/>
  <c r="SW257" i="1"/>
  <c r="SH271" i="1"/>
  <c r="TF271" i="1" s="1"/>
  <c r="PN279" i="1"/>
  <c r="SX276" i="1"/>
  <c r="HC271" i="1"/>
  <c r="PQ284" i="1"/>
  <c r="TA281" i="1"/>
  <c r="SX290" i="1"/>
  <c r="SJ319" i="1"/>
  <c r="TH319" i="1" s="1"/>
  <c r="RC318" i="1"/>
  <c r="QW318" i="1"/>
  <c r="TB321" i="1"/>
  <c r="QX309" i="1"/>
  <c r="RD309" i="1"/>
  <c r="SW319" i="1"/>
  <c r="SI306" i="1"/>
  <c r="TG306" i="1" s="1"/>
  <c r="SK318" i="1"/>
  <c r="TI318" i="1" s="1"/>
  <c r="QU329" i="1"/>
  <c r="RA329" i="1"/>
  <c r="SU312" i="1"/>
  <c r="SK333" i="1"/>
  <c r="TI333" i="1" s="1"/>
  <c r="SZ320" i="1"/>
  <c r="PS327" i="1"/>
  <c r="SW343" i="1"/>
  <c r="ST331" i="1"/>
  <c r="QY328" i="1"/>
  <c r="RE328" i="1"/>
  <c r="SL341" i="1"/>
  <c r="TJ341" i="1" s="1"/>
  <c r="SW361" i="1"/>
  <c r="PO342" i="1"/>
  <c r="TD361" i="1"/>
  <c r="ST368" i="1"/>
  <c r="QT363" i="1"/>
  <c r="QZ363" i="1"/>
  <c r="SU366" i="1"/>
  <c r="TB383" i="1"/>
  <c r="PQ360" i="1"/>
  <c r="SK391" i="1"/>
  <c r="TI391" i="1" s="1"/>
  <c r="SK384" i="1"/>
  <c r="TI384" i="1" s="1"/>
  <c r="ST405" i="1"/>
  <c r="PO390" i="1"/>
  <c r="SX407" i="1"/>
  <c r="SL405" i="1"/>
  <c r="TJ405" i="1" s="1"/>
  <c r="TB414" i="1"/>
  <c r="SL419" i="1"/>
  <c r="TJ419" i="1" s="1"/>
  <c r="PP419" i="1"/>
  <c r="TA416" i="1"/>
  <c r="PN424" i="1"/>
  <c r="SU433" i="1"/>
  <c r="PR436" i="1"/>
  <c r="TD438" i="1"/>
  <c r="PQ443" i="1"/>
  <c r="PP441" i="1"/>
  <c r="QU445" i="1"/>
  <c r="RA445" i="1"/>
  <c r="PO445" i="1"/>
  <c r="PQ456" i="1"/>
  <c r="SZ453" i="1"/>
  <c r="TC458" i="1"/>
  <c r="SI448" i="1"/>
  <c r="TG448" i="1" s="1"/>
  <c r="PS459" i="1"/>
  <c r="SJ477" i="1"/>
  <c r="TH477" i="1" s="1"/>
  <c r="TD477" i="1"/>
  <c r="ST477" i="1"/>
  <c r="QT479" i="1"/>
  <c r="QZ479" i="1"/>
  <c r="PN484" i="1"/>
  <c r="PS486" i="1"/>
  <c r="PQ486" i="1"/>
  <c r="ST487" i="1"/>
  <c r="QX490" i="1"/>
  <c r="RD490" i="1"/>
  <c r="PN458" i="1"/>
  <c r="QU481" i="1"/>
  <c r="RA481" i="1"/>
  <c r="ST493" i="1"/>
  <c r="SX53" i="1"/>
  <c r="SK9" i="1"/>
  <c r="TC15" i="1"/>
  <c r="SI23" i="1"/>
  <c r="TG23" i="1" s="1"/>
  <c r="SL96" i="1"/>
  <c r="TJ96" i="1" s="1"/>
  <c r="SV116" i="1"/>
  <c r="PO67" i="1"/>
  <c r="SJ97" i="1"/>
  <c r="TH97" i="1" s="1"/>
  <c r="TD103" i="1"/>
  <c r="PQ129" i="1"/>
  <c r="SV145" i="1"/>
  <c r="SK135" i="1"/>
  <c r="TI135" i="1" s="1"/>
  <c r="TA122" i="1"/>
  <c r="TA130" i="1"/>
  <c r="SZ111" i="1"/>
  <c r="SL147" i="1"/>
  <c r="TJ147" i="1" s="1"/>
  <c r="TA103" i="1"/>
  <c r="HC116" i="1"/>
  <c r="SK141" i="1"/>
  <c r="TI141" i="1" s="1"/>
  <c r="PN128" i="1"/>
  <c r="PN160" i="1"/>
  <c r="SK134" i="1"/>
  <c r="TI134" i="1" s="1"/>
  <c r="HC145" i="1"/>
  <c r="SI173" i="1"/>
  <c r="TG173" i="1" s="1"/>
  <c r="SI127" i="1"/>
  <c r="TG127" i="1" s="1"/>
  <c r="HC140" i="1"/>
  <c r="SI176" i="1"/>
  <c r="TG176" i="1" s="1"/>
  <c r="PQ154" i="1"/>
  <c r="PN176" i="1"/>
  <c r="TD175" i="1"/>
  <c r="TC180" i="1"/>
  <c r="SW197" i="1"/>
  <c r="HB158" i="1"/>
  <c r="TC176" i="1"/>
  <c r="SK191" i="1"/>
  <c r="TI191" i="1" s="1"/>
  <c r="QT167" i="1"/>
  <c r="QZ167" i="1"/>
  <c r="RA177" i="1"/>
  <c r="SZ190" i="1"/>
  <c r="RB185" i="1"/>
  <c r="QV185" i="1"/>
  <c r="PN172" i="1"/>
  <c r="PR204" i="1"/>
  <c r="PS180" i="1"/>
  <c r="SW205" i="1"/>
  <c r="PQ182" i="1"/>
  <c r="TD210" i="1"/>
  <c r="HB198" i="1"/>
  <c r="SZ188" i="1"/>
  <c r="QV191" i="1"/>
  <c r="RB191" i="1"/>
  <c r="TA202" i="1"/>
  <c r="PO236" i="1"/>
  <c r="TD222" i="1"/>
  <c r="SH192" i="1"/>
  <c r="TF192" i="1" s="1"/>
  <c r="SI211" i="1"/>
  <c r="TG211" i="1" s="1"/>
  <c r="SH227" i="1"/>
  <c r="TF227" i="1" s="1"/>
  <c r="HB210" i="1"/>
  <c r="SV227" i="1"/>
  <c r="PO234" i="1"/>
  <c r="SH233" i="1"/>
  <c r="TF233" i="1" s="1"/>
  <c r="SU233" i="1"/>
  <c r="HB228" i="1"/>
  <c r="PS244" i="1"/>
  <c r="TD250" i="1"/>
  <c r="PN245" i="1"/>
  <c r="RA254" i="1"/>
  <c r="SL257" i="1"/>
  <c r="TJ257" i="1" s="1"/>
  <c r="HC256" i="1"/>
  <c r="HB245" i="1"/>
  <c r="PS289" i="1"/>
  <c r="SU261" i="1"/>
  <c r="SZ269" i="1"/>
  <c r="SK286" i="1"/>
  <c r="TI286" i="1" s="1"/>
  <c r="QW275" i="1"/>
  <c r="RC275" i="1"/>
  <c r="SV301" i="1"/>
  <c r="PR276" i="1"/>
  <c r="HC286" i="1"/>
  <c r="SU289" i="1"/>
  <c r="TC301" i="1"/>
  <c r="HC296" i="1"/>
  <c r="SZ306" i="1"/>
  <c r="SH297" i="1"/>
  <c r="TF297" i="1" s="1"/>
  <c r="TB310" i="1"/>
  <c r="SH315" i="1"/>
  <c r="TF315" i="1" s="1"/>
  <c r="RA321" i="1"/>
  <c r="RE321" i="1"/>
  <c r="PR334" i="1"/>
  <c r="TB326" i="1"/>
  <c r="PP341" i="1"/>
  <c r="ST326" i="1"/>
  <c r="ST341" i="1"/>
  <c r="PO325" i="1"/>
  <c r="ST327" i="1"/>
  <c r="SJ356" i="1"/>
  <c r="TH356" i="1" s="1"/>
  <c r="SH343" i="1"/>
  <c r="TF343" i="1" s="1"/>
  <c r="SK364" i="1"/>
  <c r="TI364" i="1" s="1"/>
  <c r="TB380" i="1"/>
  <c r="SX366" i="1"/>
  <c r="SI356" i="1"/>
  <c r="TG356" i="1" s="1"/>
  <c r="PP371" i="1"/>
  <c r="QV384" i="1"/>
  <c r="RB384" i="1"/>
  <c r="QX372" i="1"/>
  <c r="PN379" i="1"/>
  <c r="SU362" i="1"/>
  <c r="HC362" i="1"/>
  <c r="RE402" i="1"/>
  <c r="TA405" i="1"/>
  <c r="HC398" i="1"/>
  <c r="SV408" i="1"/>
  <c r="SH403" i="1"/>
  <c r="TF403" i="1" s="1"/>
  <c r="PP411" i="1"/>
  <c r="SW407" i="1"/>
  <c r="QU416" i="1"/>
  <c r="RA416" i="1"/>
  <c r="HB409" i="1"/>
  <c r="PO430" i="1"/>
  <c r="HB422" i="1"/>
  <c r="SX436" i="1"/>
  <c r="HB423" i="1"/>
  <c r="PQ441" i="1"/>
  <c r="SW441" i="1"/>
  <c r="SU445" i="1"/>
  <c r="QX444" i="1"/>
  <c r="QX450" i="1"/>
  <c r="QT451" i="1"/>
  <c r="QZ451" i="1"/>
  <c r="SW447" i="1"/>
  <c r="QY453" i="1"/>
  <c r="QU450" i="1"/>
  <c r="TA486" i="1"/>
  <c r="QT492" i="1"/>
  <c r="QZ492" i="1"/>
  <c r="PO491" i="1"/>
  <c r="PO25" i="1"/>
  <c r="ST16" i="1"/>
  <c r="HC64" i="1"/>
  <c r="SW111" i="1"/>
  <c r="PN149" i="1"/>
  <c r="SX144" i="1"/>
  <c r="QW92" i="1"/>
  <c r="RC92" i="1"/>
  <c r="SL130" i="1"/>
  <c r="TJ130" i="1" s="1"/>
  <c r="RE118" i="1"/>
  <c r="SX127" i="1"/>
  <c r="SV124" i="1"/>
  <c r="QV120" i="1"/>
  <c r="RB120" i="1"/>
  <c r="HC106" i="1"/>
  <c r="PQ135" i="1"/>
  <c r="SU165" i="1"/>
  <c r="PP154" i="1"/>
  <c r="PP172" i="1"/>
  <c r="TC153" i="1"/>
  <c r="PO153" i="1"/>
  <c r="RE173" i="1"/>
  <c r="QY173" i="1"/>
  <c r="ST141" i="1"/>
  <c r="HB151" i="1"/>
  <c r="RD149" i="1"/>
  <c r="SH176" i="1"/>
  <c r="TF176" i="1" s="1"/>
  <c r="PP155" i="1"/>
  <c r="SK172" i="1"/>
  <c r="TI172" i="1" s="1"/>
  <c r="QY168" i="1"/>
  <c r="RE168" i="1"/>
  <c r="TC193" i="1"/>
  <c r="SU166" i="1"/>
  <c r="PP199" i="1"/>
  <c r="QX165" i="1"/>
  <c r="TA177" i="1"/>
  <c r="RE189" i="1"/>
  <c r="QY189" i="1"/>
  <c r="SV208" i="1"/>
  <c r="SK204" i="1"/>
  <c r="TI204" i="1" s="1"/>
  <c r="HC172" i="1"/>
  <c r="SJ198" i="1"/>
  <c r="TH198" i="1" s="1"/>
  <c r="HC175" i="1"/>
  <c r="PN206" i="1"/>
  <c r="PQ208" i="1"/>
  <c r="SH180" i="1"/>
  <c r="TF180" i="1" s="1"/>
  <c r="QX236" i="1"/>
  <c r="RD236" i="1"/>
  <c r="HC186" i="1"/>
  <c r="PO205" i="1"/>
  <c r="HC206" i="1"/>
  <c r="PN219" i="1"/>
  <c r="SL232" i="1"/>
  <c r="TJ232" i="1" s="1"/>
  <c r="TC242" i="1"/>
  <c r="TA253" i="1"/>
  <c r="SW224" i="1"/>
  <c r="QW236" i="1"/>
  <c r="RC236" i="1"/>
  <c r="PS247" i="1"/>
  <c r="HB225" i="1"/>
  <c r="SH236" i="1"/>
  <c r="TF236" i="1" s="1"/>
  <c r="TC252" i="1"/>
  <c r="SK244" i="1"/>
  <c r="TI244" i="1" s="1"/>
  <c r="PP222" i="1"/>
  <c r="HC212" i="1"/>
  <c r="SX247" i="1"/>
  <c r="SJ265" i="1"/>
  <c r="TH265" i="1" s="1"/>
  <c r="QY258" i="1"/>
  <c r="RE258" i="1"/>
  <c r="PQ261" i="1"/>
  <c r="SW270" i="1"/>
  <c r="PQ268" i="1"/>
  <c r="SW268" i="1"/>
  <c r="PQ269" i="1"/>
  <c r="PO272" i="1"/>
  <c r="SH261" i="1"/>
  <c r="TF261" i="1" s="1"/>
  <c r="QX273" i="1"/>
  <c r="RD273" i="1"/>
  <c r="HC268" i="1"/>
  <c r="ST277" i="1"/>
  <c r="QW283" i="1"/>
  <c r="RC283" i="1"/>
  <c r="PQ285" i="1"/>
  <c r="QY285" i="1"/>
  <c r="RE285" i="1"/>
  <c r="PS304" i="1"/>
  <c r="TA284" i="1"/>
  <c r="PQ299" i="1"/>
  <c r="TC294" i="1"/>
  <c r="QV305" i="1"/>
  <c r="RB305" i="1"/>
  <c r="SK316" i="1"/>
  <c r="TI316" i="1" s="1"/>
  <c r="TD311" i="1"/>
  <c r="PN327" i="1"/>
  <c r="SU333" i="1"/>
  <c r="RB348" i="1"/>
  <c r="QV348" i="1"/>
  <c r="PQ348" i="1"/>
  <c r="SX359" i="1"/>
  <c r="PR339" i="1"/>
  <c r="QV339" i="1"/>
  <c r="RB339" i="1"/>
  <c r="QX369" i="1"/>
  <c r="RD369" i="1"/>
  <c r="SW357" i="1"/>
  <c r="SZ344" i="1"/>
  <c r="PP348" i="1"/>
  <c r="SJ362" i="1"/>
  <c r="TH362" i="1" s="1"/>
  <c r="PQ371" i="1"/>
  <c r="SI384" i="1"/>
  <c r="TG384" i="1" s="1"/>
  <c r="TC385" i="1"/>
  <c r="QW365" i="1"/>
  <c r="RC365" i="1"/>
  <c r="TA380" i="1"/>
  <c r="PR402" i="1"/>
  <c r="PO404" i="1"/>
  <c r="QV409" i="1"/>
  <c r="RB409" i="1"/>
  <c r="SH396" i="1"/>
  <c r="TF396" i="1" s="1"/>
  <c r="QU409" i="1"/>
  <c r="RA409" i="1"/>
  <c r="PR408" i="1"/>
  <c r="SV419" i="1"/>
  <c r="PP407" i="1"/>
  <c r="HC421" i="1"/>
  <c r="RA420" i="1"/>
  <c r="QU420" i="1"/>
  <c r="SV435" i="1"/>
  <c r="PP437" i="1"/>
  <c r="QU444" i="1"/>
  <c r="RA444" i="1"/>
  <c r="TA436" i="1"/>
  <c r="QU442" i="1"/>
  <c r="RA442" i="1"/>
  <c r="TD444" i="1"/>
  <c r="SL448" i="1"/>
  <c r="TJ448" i="1" s="1"/>
  <c r="PN443" i="1"/>
  <c r="SZ447" i="1"/>
  <c r="SW451" i="1"/>
  <c r="ST457" i="1"/>
  <c r="QZ458" i="1"/>
  <c r="QT458" i="1"/>
  <c r="QZ478" i="1"/>
  <c r="QT478" i="1"/>
  <c r="QX463" i="1"/>
  <c r="RD463" i="1"/>
  <c r="ST463" i="1"/>
  <c r="PQ487" i="1"/>
  <c r="PR485" i="1"/>
  <c r="SU487" i="1"/>
  <c r="SZ488" i="1"/>
  <c r="SH492" i="1"/>
  <c r="TF492" i="1" s="1"/>
  <c r="SK494" i="1"/>
  <c r="TI494" i="1" s="1"/>
  <c r="QX489" i="1"/>
  <c r="RD489" i="1"/>
  <c r="RD493" i="1"/>
  <c r="QX493" i="1"/>
  <c r="SZ450" i="1"/>
  <c r="QY460" i="1"/>
  <c r="TD482" i="1"/>
  <c r="SK483" i="1"/>
  <c r="TI483" i="1" s="1"/>
  <c r="QU490" i="1"/>
  <c r="PO492" i="1"/>
  <c r="PP56" i="1"/>
  <c r="PR79" i="1"/>
  <c r="PS99" i="1"/>
  <c r="SX98" i="1"/>
  <c r="SK116" i="1"/>
  <c r="TI116" i="1" s="1"/>
  <c r="HC67" i="1"/>
  <c r="SK130" i="1"/>
  <c r="TI130" i="1" s="1"/>
  <c r="SU139" i="1"/>
  <c r="SW96" i="1"/>
  <c r="TD136" i="1"/>
  <c r="SI113" i="1"/>
  <c r="TG113" i="1" s="1"/>
  <c r="SL134" i="1"/>
  <c r="TJ134" i="1" s="1"/>
  <c r="TA100" i="1"/>
  <c r="SK132" i="1"/>
  <c r="TI132" i="1" s="1"/>
  <c r="HC120" i="1"/>
  <c r="HC121" i="1"/>
  <c r="SX138" i="1"/>
  <c r="PR124" i="1"/>
  <c r="QY147" i="1"/>
  <c r="RE147" i="1"/>
  <c r="RA145" i="1"/>
  <c r="QU145" i="1"/>
  <c r="SL162" i="1"/>
  <c r="TJ162" i="1" s="1"/>
  <c r="QU148" i="1"/>
  <c r="RE124" i="1"/>
  <c r="SJ166" i="1"/>
  <c r="TH166" i="1" s="1"/>
  <c r="PN155" i="1"/>
  <c r="SK174" i="1"/>
  <c r="TI174" i="1" s="1"/>
  <c r="QT174" i="1"/>
  <c r="QZ174" i="1"/>
  <c r="SH131" i="1"/>
  <c r="TF131" i="1" s="1"/>
  <c r="TB165" i="1"/>
  <c r="QW153" i="1"/>
  <c r="RC153" i="1"/>
  <c r="QV161" i="1"/>
  <c r="RB161" i="1"/>
  <c r="PS198" i="1"/>
  <c r="QU158" i="1"/>
  <c r="QU179" i="1"/>
  <c r="RA179" i="1"/>
  <c r="QX173" i="1"/>
  <c r="PS206" i="1"/>
  <c r="PS192" i="1"/>
  <c r="RD188" i="1"/>
  <c r="SV206" i="1"/>
  <c r="SW179" i="1"/>
  <c r="SU190" i="1"/>
  <c r="SU232" i="1"/>
  <c r="TD214" i="1"/>
  <c r="PP215" i="1"/>
  <c r="PP182" i="1"/>
  <c r="HB189" i="1"/>
  <c r="HB206" i="1"/>
  <c r="SL219" i="1"/>
  <c r="TJ219" i="1" s="1"/>
  <c r="SJ232" i="1"/>
  <c r="TH232" i="1" s="1"/>
  <c r="QY241" i="1"/>
  <c r="RE241" i="1"/>
  <c r="TC215" i="1"/>
  <c r="QV253" i="1"/>
  <c r="RB253" i="1"/>
  <c r="PP221" i="1"/>
  <c r="SU243" i="1"/>
  <c r="PO239" i="1"/>
  <c r="SL246" i="1"/>
  <c r="TJ246" i="1" s="1"/>
  <c r="PP217" i="1"/>
  <c r="PO243" i="1"/>
  <c r="QZ246" i="1"/>
  <c r="QT246" i="1"/>
  <c r="SW250" i="1"/>
  <c r="QW270" i="1"/>
  <c r="RC270" i="1"/>
  <c r="SZ257" i="1"/>
  <c r="ST258" i="1"/>
  <c r="HC246" i="1"/>
  <c r="SX271" i="1"/>
  <c r="QX270" i="1"/>
  <c r="RD270" i="1"/>
  <c r="TC272" i="1"/>
  <c r="SW266" i="1"/>
  <c r="SH256" i="1"/>
  <c r="TF256" i="1" s="1"/>
  <c r="PN277" i="1"/>
  <c r="QY274" i="1"/>
  <c r="SX296" i="1"/>
  <c r="SZ286" i="1"/>
  <c r="SK280" i="1"/>
  <c r="TI280" i="1" s="1"/>
  <c r="PR297" i="1"/>
  <c r="TC297" i="1"/>
  <c r="PS294" i="1"/>
  <c r="TD297" i="1"/>
  <c r="PO301" i="1"/>
  <c r="PS300" i="1"/>
  <c r="TA298" i="1"/>
  <c r="SV320" i="1"/>
  <c r="SV311" i="1"/>
  <c r="TC324" i="1"/>
  <c r="QV312" i="1"/>
  <c r="RB312" i="1"/>
  <c r="PR325" i="1"/>
  <c r="SX334" i="1"/>
  <c r="TD339" i="1"/>
  <c r="QY333" i="1"/>
  <c r="RE333" i="1"/>
  <c r="QT329" i="1"/>
  <c r="QZ329" i="1"/>
  <c r="QW340" i="1"/>
  <c r="RC340" i="1"/>
  <c r="SL352" i="1"/>
  <c r="TJ352" i="1" s="1"/>
  <c r="SL342" i="1"/>
  <c r="TJ342" i="1" s="1"/>
  <c r="TC344" i="1"/>
  <c r="TC359" i="1"/>
  <c r="PR365" i="1"/>
  <c r="ST352" i="1"/>
  <c r="SK379" i="1"/>
  <c r="TI379" i="1" s="1"/>
  <c r="PQ372" i="1"/>
  <c r="QU381" i="1"/>
  <c r="RA381" i="1"/>
  <c r="QT380" i="1"/>
  <c r="QZ380" i="1"/>
  <c r="SU367" i="1"/>
  <c r="SH365" i="1"/>
  <c r="TF365" i="1" s="1"/>
  <c r="HC392" i="1"/>
  <c r="QY392" i="1"/>
  <c r="RE392" i="1"/>
  <c r="TD397" i="1"/>
  <c r="TB412" i="1"/>
  <c r="RB410" i="1"/>
  <c r="QV410" i="1"/>
  <c r="QX405" i="1"/>
  <c r="RD405" i="1"/>
  <c r="SZ397" i="1"/>
  <c r="HB403" i="1"/>
  <c r="TB416" i="1"/>
  <c r="SK417" i="1"/>
  <c r="TI417" i="1" s="1"/>
  <c r="SW422" i="1"/>
  <c r="PP420" i="1"/>
  <c r="TC435" i="1"/>
  <c r="RD436" i="1"/>
  <c r="TD439" i="1"/>
  <c r="SW440" i="1"/>
  <c r="PP442" i="1"/>
  <c r="HC437" i="1"/>
  <c r="TC454" i="1"/>
  <c r="SL451" i="1"/>
  <c r="TJ451" i="1" s="1"/>
  <c r="PR457" i="1"/>
  <c r="PS463" i="1"/>
  <c r="TB478" i="1"/>
  <c r="QU479" i="1"/>
  <c r="RA479" i="1"/>
  <c r="TB483" i="1"/>
  <c r="SW482" i="1"/>
  <c r="QW491" i="1"/>
  <c r="RC491" i="1"/>
  <c r="PP493" i="1"/>
  <c r="SI459" i="1"/>
  <c r="TG459" i="1" s="1"/>
  <c r="PO459" i="1"/>
  <c r="SJ484" i="1"/>
  <c r="TH484" i="1" s="1"/>
  <c r="QW482" i="1"/>
  <c r="RC482" i="1"/>
  <c r="SI482" i="1"/>
  <c r="TG482" i="1" s="1"/>
  <c r="PO487" i="1"/>
  <c r="QU494" i="1"/>
  <c r="TC19" i="1"/>
  <c r="TC63" i="1"/>
  <c r="SL12" i="1"/>
  <c r="TJ12" i="1" s="1"/>
  <c r="SU28" i="1"/>
  <c r="PQ99" i="1"/>
  <c r="PR96" i="1"/>
  <c r="PP119" i="1"/>
  <c r="RE106" i="1"/>
  <c r="QY106" i="1"/>
  <c r="TA104" i="1"/>
  <c r="QV128" i="1"/>
  <c r="RB128" i="1"/>
  <c r="TC133" i="1"/>
  <c r="QY107" i="1"/>
  <c r="RE107" i="1"/>
  <c r="PS109" i="1"/>
  <c r="PS85" i="1"/>
  <c r="PS75" i="1"/>
  <c r="SJ139" i="1"/>
  <c r="TH139" i="1" s="1"/>
  <c r="QT95" i="1"/>
  <c r="QZ95" i="1"/>
  <c r="PP121" i="1"/>
  <c r="QT139" i="1"/>
  <c r="QZ139" i="1"/>
  <c r="SH103" i="1"/>
  <c r="TF103" i="1" s="1"/>
  <c r="PP125" i="1"/>
  <c r="HB101" i="1"/>
  <c r="HC123" i="1"/>
  <c r="SI126" i="1"/>
  <c r="TG126" i="1" s="1"/>
  <c r="ST171" i="1"/>
  <c r="PQ169" i="1"/>
  <c r="SJ177" i="1"/>
  <c r="TH177" i="1" s="1"/>
  <c r="ST150" i="1"/>
  <c r="ST125" i="1"/>
  <c r="TC161" i="1"/>
  <c r="ST128" i="1"/>
  <c r="PN150" i="1"/>
  <c r="RD167" i="1"/>
  <c r="PO185" i="1"/>
  <c r="TA158" i="1"/>
  <c r="SZ177" i="1"/>
  <c r="SW155" i="1"/>
  <c r="TD192" i="1"/>
  <c r="PS187" i="1"/>
  <c r="SH162" i="1"/>
  <c r="TF162" i="1" s="1"/>
  <c r="SV181" i="1"/>
  <c r="PP153" i="1"/>
  <c r="SV182" i="1"/>
  <c r="SJ203" i="1"/>
  <c r="TH203" i="1" s="1"/>
  <c r="SZ187" i="1"/>
  <c r="QU198" i="1"/>
  <c r="PN227" i="1"/>
  <c r="SZ196" i="1"/>
  <c r="QV199" i="1"/>
  <c r="RB199" i="1"/>
  <c r="TC222" i="1"/>
  <c r="SK182" i="1"/>
  <c r="TI182" i="1" s="1"/>
  <c r="QX220" i="1"/>
  <c r="RD220" i="1"/>
  <c r="TC241" i="1"/>
  <c r="QW221" i="1"/>
  <c r="RC221" i="1"/>
  <c r="HB196" i="1"/>
  <c r="QY210" i="1"/>
  <c r="HB191" i="1"/>
  <c r="PN224" i="1"/>
  <c r="SK228" i="1"/>
  <c r="TI228" i="1" s="1"/>
  <c r="SL240" i="1"/>
  <c r="TJ240" i="1" s="1"/>
  <c r="SX229" i="1"/>
  <c r="TC229" i="1"/>
  <c r="SJ241" i="1"/>
  <c r="TH241" i="1" s="1"/>
  <c r="PP226" i="1"/>
  <c r="QX251" i="1"/>
  <c r="RD251" i="1"/>
  <c r="PS240" i="1"/>
  <c r="ST234" i="1"/>
  <c r="SK251" i="1"/>
  <c r="TI251" i="1" s="1"/>
  <c r="HB218" i="1"/>
  <c r="SL248" i="1"/>
  <c r="TJ248" i="1" s="1"/>
  <c r="QY261" i="1"/>
  <c r="RE261" i="1"/>
  <c r="PN256" i="1"/>
  <c r="SW248" i="1"/>
  <c r="PQ250" i="1"/>
  <c r="SK271" i="1"/>
  <c r="TI271" i="1" s="1"/>
  <c r="RA272" i="1"/>
  <c r="SW265" i="1"/>
  <c r="TB280" i="1"/>
  <c r="QW271" i="1"/>
  <c r="RC271" i="1"/>
  <c r="QX262" i="1"/>
  <c r="TC279" i="1"/>
  <c r="ST265" i="1"/>
  <c r="SX277" i="1"/>
  <c r="PN278" i="1"/>
  <c r="TB277" i="1"/>
  <c r="SH283" i="1"/>
  <c r="TF283" i="1" s="1"/>
  <c r="SH293" i="1"/>
  <c r="TF293" i="1" s="1"/>
  <c r="SZ290" i="1"/>
  <c r="PS301" i="1"/>
  <c r="SV304" i="1"/>
  <c r="TB295" i="1"/>
  <c r="QY296" i="1"/>
  <c r="RE296" i="1"/>
  <c r="PR306" i="1"/>
  <c r="SZ292" i="1"/>
  <c r="PS321" i="1"/>
  <c r="SW309" i="1"/>
  <c r="PQ310" i="1"/>
  <c r="QX318" i="1"/>
  <c r="RD318" i="1"/>
  <c r="QT325" i="1"/>
  <c r="QZ325" i="1"/>
  <c r="TC308" i="1"/>
  <c r="SL331" i="1"/>
  <c r="TJ331" i="1" s="1"/>
  <c r="TB334" i="1"/>
  <c r="SZ322" i="1"/>
  <c r="HB333" i="1"/>
  <c r="HC325" i="1"/>
  <c r="SJ333" i="1"/>
  <c r="TH333" i="1" s="1"/>
  <c r="RD327" i="1"/>
  <c r="QT345" i="1"/>
  <c r="QZ345" i="1"/>
  <c r="PO363" i="1"/>
  <c r="TC365" i="1"/>
  <c r="HB352" i="1"/>
  <c r="HB372" i="1"/>
  <c r="SX383" i="1"/>
  <c r="SL382" i="1"/>
  <c r="TJ382" i="1" s="1"/>
  <c r="PP384" i="1"/>
  <c r="RD387" i="1"/>
  <c r="PQ397" i="1"/>
  <c r="PS403" i="1"/>
  <c r="SZ398" i="1"/>
  <c r="SV392" i="1"/>
  <c r="QY411" i="1"/>
  <c r="RE411" i="1"/>
  <c r="PO409" i="1"/>
  <c r="SI419" i="1"/>
  <c r="TG419" i="1" s="1"/>
  <c r="QY420" i="1"/>
  <c r="SV417" i="1"/>
  <c r="RA417" i="1"/>
  <c r="PR430" i="1"/>
  <c r="SX430" i="1"/>
  <c r="SZ437" i="1"/>
  <c r="QY434" i="1"/>
  <c r="RA440" i="1"/>
  <c r="SV436" i="1"/>
  <c r="RA437" i="1"/>
  <c r="SH434" i="1"/>
  <c r="TF434" i="1" s="1"/>
  <c r="SV441" i="1"/>
  <c r="SJ442" i="1"/>
  <c r="TH442" i="1" s="1"/>
  <c r="PO436" i="1"/>
  <c r="HB445" i="1"/>
  <c r="QV446" i="1"/>
  <c r="RB446" i="1"/>
  <c r="SW445" i="1"/>
  <c r="RA454" i="1"/>
  <c r="SJ455" i="1"/>
  <c r="TH455" i="1" s="1"/>
  <c r="SK459" i="1"/>
  <c r="TI459" i="1" s="1"/>
  <c r="TA460" i="1"/>
  <c r="HC484" i="1"/>
  <c r="PR488" i="1"/>
  <c r="SJ18" i="1"/>
  <c r="ST14" i="1"/>
  <c r="SK23" i="1"/>
  <c r="TI23" i="1" s="1"/>
  <c r="SX30" i="1"/>
  <c r="TD120" i="1"/>
  <c r="RA72" i="1"/>
  <c r="PN81" i="1"/>
  <c r="HB76" i="1"/>
  <c r="HB60" i="1"/>
  <c r="HC109" i="1"/>
  <c r="TC117" i="1"/>
  <c r="SZ108" i="1"/>
  <c r="SZ116" i="1"/>
  <c r="SL135" i="1"/>
  <c r="TJ135" i="1" s="1"/>
  <c r="PO115" i="1"/>
  <c r="PP118" i="1"/>
  <c r="PS127" i="1"/>
  <c r="SK144" i="1"/>
  <c r="TI144" i="1" s="1"/>
  <c r="TB169" i="1"/>
  <c r="SL158" i="1"/>
  <c r="TJ158" i="1" s="1"/>
  <c r="SX159" i="1"/>
  <c r="PP156" i="1"/>
  <c r="TB150" i="1"/>
  <c r="SL170" i="1"/>
  <c r="TJ170" i="1" s="1"/>
  <c r="SI157" i="1"/>
  <c r="TG157" i="1" s="1"/>
  <c r="HB128" i="1"/>
  <c r="SH147" i="1"/>
  <c r="TF147" i="1" s="1"/>
  <c r="SI180" i="1"/>
  <c r="TG180" i="1" s="1"/>
  <c r="SW173" i="1"/>
  <c r="HC176" i="1"/>
  <c r="PQ188" i="1"/>
  <c r="QV164" i="1"/>
  <c r="RB164" i="1"/>
  <c r="ST207" i="1"/>
  <c r="TB179" i="1"/>
  <c r="PN164" i="1"/>
  <c r="QU204" i="1"/>
  <c r="RA204" i="1"/>
  <c r="TA198" i="1"/>
  <c r="SK209" i="1"/>
  <c r="TI209" i="1" s="1"/>
  <c r="PP181" i="1"/>
  <c r="RD206" i="1"/>
  <c r="PN190" i="1"/>
  <c r="TB217" i="1"/>
  <c r="SZ241" i="1"/>
  <c r="SH197" i="1"/>
  <c r="TF197" i="1" s="1"/>
  <c r="SI212" i="1"/>
  <c r="TG212" i="1" s="1"/>
  <c r="SL241" i="1"/>
  <c r="TJ241" i="1" s="1"/>
  <c r="HB208" i="1"/>
  <c r="PQ233" i="1"/>
  <c r="SX220" i="1"/>
  <c r="SX236" i="1"/>
  <c r="PP223" i="1"/>
  <c r="RA239" i="1"/>
  <c r="QU239" i="1"/>
  <c r="TB253" i="1"/>
  <c r="ST220" i="1"/>
  <c r="SI236" i="1"/>
  <c r="TG236" i="1" s="1"/>
  <c r="ST248" i="1"/>
  <c r="ST221" i="1"/>
  <c r="TB252" i="1"/>
  <c r="SU251" i="1"/>
  <c r="SK258" i="1"/>
  <c r="TI258" i="1" s="1"/>
  <c r="TB258" i="1"/>
  <c r="SK260" i="1"/>
  <c r="TI260" i="1" s="1"/>
  <c r="HB259" i="1"/>
  <c r="TC256" i="1"/>
  <c r="TB269" i="1"/>
  <c r="PO276" i="1"/>
  <c r="HC263" i="1"/>
  <c r="PS282" i="1"/>
  <c r="PP277" i="1"/>
  <c r="QV286" i="1"/>
  <c r="RB286" i="1"/>
  <c r="HC275" i="1"/>
  <c r="SJ297" i="1"/>
  <c r="TH297" i="1" s="1"/>
  <c r="RC296" i="1"/>
  <c r="QW296" i="1"/>
  <c r="SZ300" i="1"/>
  <c r="QW322" i="1"/>
  <c r="RC322" i="1"/>
  <c r="SU310" i="1"/>
  <c r="SI320" i="1"/>
  <c r="TG320" i="1" s="1"/>
  <c r="SX321" i="1"/>
  <c r="TB322" i="1"/>
  <c r="QT314" i="1"/>
  <c r="QZ314" i="1"/>
  <c r="PR322" i="1"/>
  <c r="HC311" i="1"/>
  <c r="PN321" i="1"/>
  <c r="RA330" i="1"/>
  <c r="RA323" i="1"/>
  <c r="QU323" i="1"/>
  <c r="HC330" i="1"/>
  <c r="PQ340" i="1"/>
  <c r="SV347" i="1"/>
  <c r="SI331" i="1"/>
  <c r="TG331" i="1" s="1"/>
  <c r="PN352" i="1"/>
  <c r="PO343" i="1"/>
  <c r="TB345" i="1"/>
  <c r="SI357" i="1"/>
  <c r="TG357" i="1" s="1"/>
  <c r="PN360" i="1"/>
  <c r="PN343" i="1"/>
  <c r="TD363" i="1"/>
  <c r="SZ361" i="1"/>
  <c r="PQ367" i="1"/>
  <c r="SH382" i="1"/>
  <c r="TF382" i="1" s="1"/>
  <c r="QW371" i="1"/>
  <c r="RC371" i="1"/>
  <c r="RD381" i="1"/>
  <c r="PP382" i="1"/>
  <c r="TC390" i="1"/>
  <c r="PR398" i="1"/>
  <c r="ST381" i="1"/>
  <c r="PP406" i="1"/>
  <c r="QZ404" i="1"/>
  <c r="QT404" i="1"/>
  <c r="RA404" i="1"/>
  <c r="QU404" i="1"/>
  <c r="PN406" i="1"/>
  <c r="SU414" i="1"/>
  <c r="SZ406" i="1"/>
  <c r="SZ412" i="1"/>
  <c r="HC409" i="1"/>
  <c r="PR433" i="1"/>
  <c r="SI420" i="1"/>
  <c r="TG420" i="1" s="1"/>
  <c r="SK430" i="1"/>
  <c r="TI430" i="1" s="1"/>
  <c r="QX425" i="1"/>
  <c r="RD425" i="1"/>
  <c r="TC436" i="1"/>
  <c r="SJ440" i="1"/>
  <c r="TH440" i="1" s="1"/>
  <c r="HB430" i="1"/>
  <c r="QV435" i="1"/>
  <c r="RB435" i="1"/>
  <c r="PR444" i="1"/>
  <c r="SV444" i="1"/>
  <c r="PP455" i="1"/>
  <c r="ST441" i="1"/>
  <c r="RB449" i="1"/>
  <c r="QV449" i="1"/>
  <c r="SU457" i="1"/>
  <c r="ST456" i="1"/>
  <c r="SJ465" i="1"/>
  <c r="TH465" i="1" s="1"/>
  <c r="PR478" i="1"/>
  <c r="SK478" i="1"/>
  <c r="TI478" i="1" s="1"/>
  <c r="TA477" i="1"/>
  <c r="QT481" i="1"/>
  <c r="QZ481" i="1"/>
  <c r="RC483" i="1"/>
  <c r="QW483" i="1"/>
  <c r="PQ492" i="1"/>
  <c r="QX492" i="1"/>
  <c r="RD492" i="1"/>
  <c r="QX494" i="1"/>
  <c r="RD494" i="1"/>
  <c r="PQ494" i="1"/>
  <c r="SH494" i="1"/>
  <c r="TF494" i="1" s="1"/>
  <c r="SV493" i="1"/>
  <c r="HC494" i="1"/>
  <c r="ST12" i="1"/>
  <c r="SI25" i="1"/>
  <c r="TG25" i="1" s="1"/>
  <c r="TC118" i="1"/>
  <c r="QT117" i="1"/>
  <c r="QZ117" i="1"/>
  <c r="SX100" i="1"/>
  <c r="ST82" i="1"/>
  <c r="QU100" i="1"/>
  <c r="RA100" i="1"/>
  <c r="SK95" i="1"/>
  <c r="TI95" i="1" s="1"/>
  <c r="SW90" i="1"/>
  <c r="QY117" i="1"/>
  <c r="RE117" i="1"/>
  <c r="SW109" i="1"/>
  <c r="SJ128" i="1"/>
  <c r="TH128" i="1" s="1"/>
  <c r="SV140" i="1"/>
  <c r="QY138" i="1"/>
  <c r="RE138" i="1"/>
  <c r="SH92" i="1"/>
  <c r="TF92" i="1" s="1"/>
  <c r="SH100" i="1"/>
  <c r="TF100" i="1" s="1"/>
  <c r="HB105" i="1"/>
  <c r="SL148" i="1"/>
  <c r="TJ148" i="1" s="1"/>
  <c r="RC142" i="1"/>
  <c r="QW142" i="1"/>
  <c r="HB95" i="1"/>
  <c r="PR121" i="1"/>
  <c r="QX140" i="1"/>
  <c r="RD140" i="1"/>
  <c r="PS129" i="1"/>
  <c r="QX146" i="1"/>
  <c r="RD146" i="1"/>
  <c r="PN131" i="1"/>
  <c r="HB148" i="1"/>
  <c r="SH155" i="1"/>
  <c r="TF155" i="1" s="1"/>
  <c r="SL171" i="1"/>
  <c r="TJ171" i="1" s="1"/>
  <c r="SI143" i="1"/>
  <c r="TG143" i="1" s="1"/>
  <c r="TC167" i="1"/>
  <c r="QT150" i="1"/>
  <c r="QZ150" i="1"/>
  <c r="HC125" i="1"/>
  <c r="SW158" i="1"/>
  <c r="PO170" i="1"/>
  <c r="QV156" i="1"/>
  <c r="RB156" i="1"/>
  <c r="SI153" i="1"/>
  <c r="TG153" i="1" s="1"/>
  <c r="RE166" i="1"/>
  <c r="SI172" i="1"/>
  <c r="TG172" i="1" s="1"/>
  <c r="SI201" i="1"/>
  <c r="TG201" i="1" s="1"/>
  <c r="SI196" i="1"/>
  <c r="TG196" i="1" s="1"/>
  <c r="TC206" i="1"/>
  <c r="HC157" i="1"/>
  <c r="RE201" i="1"/>
  <c r="QV196" i="1"/>
  <c r="RB196" i="1"/>
  <c r="RD181" i="1"/>
  <c r="PP189" i="1"/>
  <c r="SX215" i="1"/>
  <c r="SZ183" i="1"/>
  <c r="TA224" i="1"/>
  <c r="SZ181" i="1"/>
  <c r="QT219" i="1"/>
  <c r="QZ219" i="1"/>
  <c r="RB239" i="1"/>
  <c r="QV239" i="1"/>
  <c r="HC194" i="1"/>
  <c r="PS210" i="1"/>
  <c r="QU241" i="1"/>
  <c r="RA241" i="1"/>
  <c r="SL223" i="1"/>
  <c r="TJ223" i="1" s="1"/>
  <c r="QU214" i="1"/>
  <c r="RA214" i="1"/>
  <c r="PN221" i="1"/>
  <c r="SZ243" i="1"/>
  <c r="RA213" i="1"/>
  <c r="PP234" i="1"/>
  <c r="PO244" i="1"/>
  <c r="ST240" i="1"/>
  <c r="PO242" i="1"/>
  <c r="QW245" i="1"/>
  <c r="RC245" i="1"/>
  <c r="QX244" i="1"/>
  <c r="TD263" i="1"/>
  <c r="QU259" i="1"/>
  <c r="RA259" i="1"/>
  <c r="TB273" i="1"/>
  <c r="HB251" i="1"/>
  <c r="QU262" i="1"/>
  <c r="RA262" i="1"/>
  <c r="SU256" i="1"/>
  <c r="SW269" i="1"/>
  <c r="HC272" i="1"/>
  <c r="PR274" i="1"/>
  <c r="TD285" i="1"/>
  <c r="TB294" i="1"/>
  <c r="PR289" i="1"/>
  <c r="PR292" i="1"/>
  <c r="PP301" i="1"/>
  <c r="SW295" i="1"/>
  <c r="TC292" i="1"/>
  <c r="QX295" i="1"/>
  <c r="RD295" i="1"/>
  <c r="RD293" i="1"/>
  <c r="SV306" i="1"/>
  <c r="SU300" i="1"/>
  <c r="SW321" i="1"/>
  <c r="TB309" i="1"/>
  <c r="HC301" i="1"/>
  <c r="SI314" i="1"/>
  <c r="TG314" i="1" s="1"/>
  <c r="TC331" i="1"/>
  <c r="SJ338" i="1"/>
  <c r="TH338" i="1" s="1"/>
  <c r="PP335" i="1"/>
  <c r="HC316" i="1"/>
  <c r="QV354" i="1"/>
  <c r="RB354" i="1"/>
  <c r="SH324" i="1"/>
  <c r="TF324" i="1" s="1"/>
  <c r="TB343" i="1"/>
  <c r="HB340" i="1"/>
  <c r="HC332" i="1"/>
  <c r="SW342" i="1"/>
  <c r="SJ359" i="1"/>
  <c r="TH359" i="1" s="1"/>
  <c r="SX367" i="1"/>
  <c r="PR362" i="1"/>
  <c r="SL379" i="1"/>
  <c r="TJ379" i="1" s="1"/>
  <c r="SZ364" i="1"/>
  <c r="SU364" i="1"/>
  <c r="HB371" i="1"/>
  <c r="HC390" i="1"/>
  <c r="PO384" i="1"/>
  <c r="TC392" i="1"/>
  <c r="PP398" i="1"/>
  <c r="QX404" i="1"/>
  <c r="RD404" i="1"/>
  <c r="QY398" i="1"/>
  <c r="RE398" i="1"/>
  <c r="TB410" i="1"/>
  <c r="SJ405" i="1"/>
  <c r="TH405" i="1" s="1"/>
  <c r="SK409" i="1"/>
  <c r="TI409" i="1" s="1"/>
  <c r="PN410" i="1"/>
  <c r="SJ420" i="1"/>
  <c r="TH420" i="1" s="1"/>
  <c r="TC433" i="1"/>
  <c r="PS424" i="1"/>
  <c r="TA425" i="1"/>
  <c r="QU430" i="1"/>
  <c r="RA430" i="1"/>
  <c r="PS440" i="1"/>
  <c r="SZ435" i="1"/>
  <c r="HB441" i="1"/>
  <c r="QW448" i="1"/>
  <c r="RC448" i="1"/>
  <c r="PR455" i="1"/>
  <c r="SU449" i="1"/>
  <c r="PQ454" i="1"/>
  <c r="HB455" i="1"/>
  <c r="SX478" i="1"/>
  <c r="TC463" i="1"/>
  <c r="SU479" i="1"/>
  <c r="TC480" i="1"/>
  <c r="SX480" i="1"/>
  <c r="ST484" i="1"/>
  <c r="QV486" i="1"/>
  <c r="RB486" i="1"/>
  <c r="RB494" i="1"/>
  <c r="QV494" i="1"/>
  <c r="SZ19" i="1"/>
  <c r="SV50" i="1"/>
  <c r="PO105" i="1"/>
  <c r="SZ70" i="1"/>
  <c r="SH115" i="1"/>
  <c r="TF115" i="1" s="1"/>
  <c r="QV101" i="1"/>
  <c r="RB101" i="1"/>
  <c r="RE111" i="1"/>
  <c r="QX116" i="1"/>
  <c r="RD116" i="1"/>
  <c r="QX148" i="1"/>
  <c r="RD148" i="1"/>
  <c r="SK125" i="1"/>
  <c r="TI125" i="1" s="1"/>
  <c r="PO101" i="1"/>
  <c r="SV148" i="1"/>
  <c r="QV103" i="1"/>
  <c r="RB103" i="1"/>
  <c r="QY119" i="1"/>
  <c r="PR114" i="1"/>
  <c r="PS130" i="1"/>
  <c r="ST98" i="1"/>
  <c r="SV123" i="1"/>
  <c r="SX150" i="1"/>
  <c r="QT123" i="1"/>
  <c r="QZ123" i="1"/>
  <c r="SV146" i="1"/>
  <c r="RE123" i="1"/>
  <c r="QV132" i="1"/>
  <c r="RB132" i="1"/>
  <c r="TA142" i="1"/>
  <c r="TC159" i="1"/>
  <c r="SW139" i="1"/>
  <c r="PQ141" i="1"/>
  <c r="QW125" i="1"/>
  <c r="RC125" i="1"/>
  <c r="RA135" i="1"/>
  <c r="ST146" i="1"/>
  <c r="PQ153" i="1"/>
  <c r="SW154" i="1"/>
  <c r="SW175" i="1"/>
  <c r="TA155" i="1"/>
  <c r="ST166" i="1"/>
  <c r="QZ177" i="1"/>
  <c r="QT177" i="1"/>
  <c r="HC180" i="1"/>
  <c r="SI178" i="1"/>
  <c r="TG178" i="1" s="1"/>
  <c r="PS208" i="1"/>
  <c r="QU169" i="1"/>
  <c r="QX190" i="1"/>
  <c r="RD190" i="1"/>
  <c r="RE192" i="1"/>
  <c r="TB193" i="1"/>
  <c r="PR176" i="1"/>
  <c r="ST160" i="1"/>
  <c r="SL184" i="1"/>
  <c r="TJ184" i="1" s="1"/>
  <c r="SL204" i="1"/>
  <c r="TJ204" i="1" s="1"/>
  <c r="TB204" i="1"/>
  <c r="QX189" i="1"/>
  <c r="PS217" i="1"/>
  <c r="SK218" i="1"/>
  <c r="TI218" i="1" s="1"/>
  <c r="SL213" i="1"/>
  <c r="TJ213" i="1" s="1"/>
  <c r="PN237" i="1"/>
  <c r="SW231" i="1"/>
  <c r="PS230" i="1"/>
  <c r="TA235" i="1"/>
  <c r="HB215" i="1"/>
  <c r="QU222" i="1"/>
  <c r="QX234" i="1"/>
  <c r="TA217" i="1"/>
  <c r="SK235" i="1"/>
  <c r="TI235" i="1" s="1"/>
  <c r="PQ251" i="1"/>
  <c r="SI244" i="1"/>
  <c r="TG244" i="1" s="1"/>
  <c r="PN255" i="1"/>
  <c r="QU248" i="1"/>
  <c r="PS274" i="1"/>
  <c r="PQ258" i="1"/>
  <c r="PR257" i="1"/>
  <c r="PO246" i="1"/>
  <c r="QX268" i="1"/>
  <c r="HC262" i="1"/>
  <c r="SZ274" i="1"/>
  <c r="TB279" i="1"/>
  <c r="QV289" i="1"/>
  <c r="RB289" i="1"/>
  <c r="ST301" i="1"/>
  <c r="HC287" i="1"/>
  <c r="SW299" i="1"/>
  <c r="SX300" i="1"/>
  <c r="QX322" i="1"/>
  <c r="SU319" i="1"/>
  <c r="PP307" i="1"/>
  <c r="SK315" i="1"/>
  <c r="TI315" i="1" s="1"/>
  <c r="TC338" i="1"/>
  <c r="SH312" i="1"/>
  <c r="TF312" i="1" s="1"/>
  <c r="TD328" i="1"/>
  <c r="PR338" i="1"/>
  <c r="SU325" i="1"/>
  <c r="TC335" i="1"/>
  <c r="SV346" i="1"/>
  <c r="HC333" i="1"/>
  <c r="SL330" i="1"/>
  <c r="TJ330" i="1" s="1"/>
  <c r="QY356" i="1"/>
  <c r="TB344" i="1"/>
  <c r="SZ355" i="1"/>
  <c r="PQ381" i="1"/>
  <c r="QY371" i="1"/>
  <c r="PP345" i="1"/>
  <c r="SZ342" i="1"/>
  <c r="PS367" i="1"/>
  <c r="SV390" i="1"/>
  <c r="RE379" i="1"/>
  <c r="QU384" i="1"/>
  <c r="RA384" i="1"/>
  <c r="PS383" i="1"/>
  <c r="PQ398" i="1"/>
  <c r="HC385" i="1"/>
  <c r="QT392" i="1"/>
  <c r="QZ392" i="1"/>
  <c r="SW404" i="1"/>
  <c r="PN407" i="1"/>
  <c r="PS418" i="1"/>
  <c r="QU418" i="1"/>
  <c r="RA418" i="1"/>
  <c r="QT418" i="1"/>
  <c r="QZ418" i="1"/>
  <c r="TC425" i="1"/>
  <c r="PO422" i="1"/>
  <c r="QU439" i="1"/>
  <c r="QW439" i="1"/>
  <c r="RC439" i="1"/>
  <c r="SZ445" i="1"/>
  <c r="SW444" i="1"/>
  <c r="SW442" i="1"/>
  <c r="TC449" i="1"/>
  <c r="TB448" i="1"/>
  <c r="SV457" i="1"/>
  <c r="PR477" i="1"/>
  <c r="PS483" i="1"/>
  <c r="SK488" i="1"/>
  <c r="TI488" i="1" s="1"/>
  <c r="QY484" i="1"/>
  <c r="RE484" i="1"/>
  <c r="SK489" i="1"/>
  <c r="TI489" i="1" s="1"/>
  <c r="RB489" i="1"/>
  <c r="QV489" i="1"/>
  <c r="PQ221" i="1"/>
  <c r="HC360" i="1"/>
  <c r="PS248" i="1"/>
  <c r="PO490" i="1"/>
  <c r="PS185" i="1"/>
  <c r="HC382" i="1"/>
  <c r="PN184" i="1"/>
  <c r="PR346" i="1"/>
  <c r="PR283" i="1"/>
  <c r="PS445" i="1"/>
  <c r="PO220" i="1"/>
  <c r="HC446" i="1"/>
  <c r="PN199" i="1"/>
  <c r="PN364" i="1"/>
  <c r="HC164" i="1"/>
  <c r="PN418" i="1"/>
  <c r="PO20" i="1"/>
  <c r="QV490" i="1"/>
  <c r="RB490" i="1"/>
  <c r="QW415" i="1"/>
  <c r="RC415" i="1"/>
  <c r="QT356" i="1"/>
  <c r="QZ356" i="1"/>
  <c r="QV330" i="1"/>
  <c r="RB330" i="1"/>
  <c r="QV316" i="1"/>
  <c r="RB316" i="1"/>
  <c r="QV258" i="1"/>
  <c r="RB258" i="1"/>
  <c r="QW206" i="1"/>
  <c r="RC206" i="1"/>
  <c r="QW181" i="1"/>
  <c r="RC181" i="1"/>
  <c r="QW91" i="1"/>
  <c r="RC91" i="1"/>
  <c r="HB10" i="1"/>
  <c r="HC15" i="1"/>
  <c r="PP45" i="1"/>
  <c r="TB368" i="1"/>
  <c r="SJ368" i="1"/>
  <c r="TH368" i="1" s="1"/>
  <c r="SV368" i="1"/>
  <c r="SU286" i="1"/>
  <c r="TA286" i="1"/>
  <c r="SI286" i="1"/>
  <c r="TG286" i="1" s="1"/>
  <c r="SV49" i="1"/>
  <c r="TB49" i="1"/>
  <c r="SJ49" i="1"/>
  <c r="TH49" i="1" s="1"/>
  <c r="PS40" i="1"/>
  <c r="QY188" i="1"/>
  <c r="RE188" i="1"/>
  <c r="SJ42" i="1"/>
  <c r="TH42" i="1" s="1"/>
  <c r="QU183" i="1"/>
  <c r="RA183" i="1"/>
  <c r="QX299" i="1"/>
  <c r="RD299" i="1"/>
  <c r="QX39" i="1"/>
  <c r="RD39" i="1"/>
  <c r="TB39" i="1"/>
  <c r="PN35" i="1"/>
  <c r="QT66" i="1"/>
  <c r="QZ66" i="1"/>
  <c r="PP88" i="1"/>
  <c r="QY86" i="1"/>
  <c r="RE86" i="1"/>
  <c r="HB43" i="1"/>
  <c r="PR78" i="1"/>
  <c r="PP110" i="1"/>
  <c r="SV118" i="1"/>
  <c r="PP115" i="1"/>
  <c r="SW20" i="1"/>
  <c r="TC20" i="1"/>
  <c r="SK20" i="1"/>
  <c r="TI20" i="1" s="1"/>
  <c r="SS492" i="1"/>
  <c r="SS482" i="1"/>
  <c r="SS458" i="1"/>
  <c r="SS433" i="1"/>
  <c r="SS419" i="1"/>
  <c r="SS418" i="1"/>
  <c r="SS411" i="1"/>
  <c r="SS392" i="1"/>
  <c r="SS387" i="1"/>
  <c r="SS360" i="1"/>
  <c r="SS365" i="1"/>
  <c r="SS364" i="1"/>
  <c r="SS354" i="1"/>
  <c r="SS322" i="1"/>
  <c r="SS338" i="1"/>
  <c r="SS310" i="1"/>
  <c r="SS306" i="1"/>
  <c r="SS295" i="1"/>
  <c r="SS300" i="1"/>
  <c r="SS274" i="1"/>
  <c r="SS276" i="1"/>
  <c r="SS280" i="1"/>
  <c r="SS259" i="1"/>
  <c r="SS271" i="1"/>
  <c r="SS252" i="1"/>
  <c r="SS232" i="1"/>
  <c r="SS240" i="1"/>
  <c r="SS231" i="1"/>
  <c r="SS223" i="1"/>
  <c r="SS228" i="1"/>
  <c r="SS211" i="1"/>
  <c r="SS225" i="1"/>
  <c r="SS181" i="1"/>
  <c r="SS203" i="1"/>
  <c r="SS194" i="1"/>
  <c r="SS209" i="1"/>
  <c r="SS198" i="1"/>
  <c r="SS178" i="1"/>
  <c r="SS152" i="1"/>
  <c r="SS157" i="1"/>
  <c r="SS175" i="1"/>
  <c r="SS155" i="1"/>
  <c r="SS144" i="1"/>
  <c r="SS143" i="1"/>
  <c r="SS135" i="1"/>
  <c r="SS140" i="1"/>
  <c r="SS124" i="1"/>
  <c r="SS134" i="1"/>
  <c r="SS109" i="1"/>
  <c r="SS106" i="1"/>
  <c r="SS89" i="1"/>
  <c r="SS94" i="1"/>
  <c r="SS71" i="1"/>
  <c r="SS84" i="1"/>
  <c r="SS81" i="1"/>
  <c r="SS83" i="1"/>
  <c r="SS64" i="1"/>
  <c r="SS69" i="1"/>
  <c r="SS53" i="1"/>
  <c r="SS50" i="1"/>
  <c r="SS47" i="1"/>
  <c r="SS39" i="1"/>
  <c r="SS52" i="1"/>
  <c r="SS57" i="1"/>
  <c r="SS49" i="1"/>
  <c r="SS38" i="1"/>
  <c r="SS15" i="1"/>
  <c r="SS14" i="1"/>
  <c r="SS12" i="1"/>
  <c r="SS10" i="1"/>
  <c r="PS31" i="1"/>
  <c r="SJ24" i="1"/>
  <c r="TH24" i="1" s="1"/>
  <c r="SV24" i="1"/>
  <c r="TB24" i="1"/>
  <c r="QV277" i="1"/>
  <c r="RB277" i="1"/>
  <c r="RB129" i="1"/>
  <c r="QV129" i="1"/>
  <c r="QZ47" i="1"/>
  <c r="QT47" i="1"/>
  <c r="QY27" i="1"/>
  <c r="RE27" i="1"/>
  <c r="SI385" i="1"/>
  <c r="TG385" i="1" s="1"/>
  <c r="SU385" i="1"/>
  <c r="TA385" i="1"/>
  <c r="TB340" i="1"/>
  <c r="SV243" i="1"/>
  <c r="SJ243" i="1"/>
  <c r="TH243" i="1" s="1"/>
  <c r="TB243" i="1"/>
  <c r="ST170" i="1"/>
  <c r="SZ170" i="1"/>
  <c r="SH170" i="1"/>
  <c r="TF170" i="1" s="1"/>
  <c r="SJ112" i="1"/>
  <c r="TH112" i="1" s="1"/>
  <c r="SV112" i="1"/>
  <c r="TB112" i="1"/>
  <c r="SU39" i="1"/>
  <c r="TA39" i="1"/>
  <c r="SI39" i="1"/>
  <c r="TG39" i="1" s="1"/>
  <c r="PO27" i="1"/>
  <c r="SJ56" i="1"/>
  <c r="TH56" i="1" s="1"/>
  <c r="HC18" i="1"/>
  <c r="QU23" i="1"/>
  <c r="RA23" i="1"/>
  <c r="PS41" i="1"/>
  <c r="QY342" i="1"/>
  <c r="RE342" i="1"/>
  <c r="QY156" i="1"/>
  <c r="RE156" i="1"/>
  <c r="QV31" i="1"/>
  <c r="RB31" i="1"/>
  <c r="QU43" i="1"/>
  <c r="RA43" i="1"/>
  <c r="QU206" i="1"/>
  <c r="RA206" i="1"/>
  <c r="QU70" i="1"/>
  <c r="RA70" i="1"/>
  <c r="QX329" i="1"/>
  <c r="RD329" i="1"/>
  <c r="PO53" i="1"/>
  <c r="PR74" i="1"/>
  <c r="SK51" i="1"/>
  <c r="TI51" i="1" s="1"/>
  <c r="PQ70" i="1"/>
  <c r="QU44" i="1"/>
  <c r="PO38" i="1"/>
  <c r="QY62" i="1"/>
  <c r="RE62" i="1"/>
  <c r="HB36" i="1"/>
  <c r="PN55" i="1"/>
  <c r="QT79" i="1"/>
  <c r="QZ79" i="1"/>
  <c r="QV87" i="1"/>
  <c r="RB87" i="1"/>
  <c r="QZ78" i="1"/>
  <c r="QT78" i="1"/>
  <c r="TB91" i="1"/>
  <c r="PS26" i="1"/>
  <c r="PS22" i="1"/>
  <c r="QX33" i="1"/>
  <c r="RD33" i="1"/>
  <c r="QT447" i="1"/>
  <c r="QZ447" i="1"/>
  <c r="QW408" i="1"/>
  <c r="RC408" i="1"/>
  <c r="QZ178" i="1"/>
  <c r="QT178" i="1"/>
  <c r="RC119" i="1"/>
  <c r="QW119" i="1"/>
  <c r="QV60" i="1"/>
  <c r="RB60" i="1"/>
  <c r="SV387" i="1"/>
  <c r="ST348" i="1"/>
  <c r="SH291" i="1"/>
  <c r="TF291" i="1" s="1"/>
  <c r="SV254" i="1"/>
  <c r="TB254" i="1"/>
  <c r="SJ254" i="1"/>
  <c r="TH254" i="1" s="1"/>
  <c r="TB201" i="1"/>
  <c r="SV74" i="1"/>
  <c r="HC28" i="1"/>
  <c r="RE412" i="1"/>
  <c r="QY412" i="1"/>
  <c r="QY300" i="1"/>
  <c r="RE300" i="1"/>
  <c r="QY217" i="1"/>
  <c r="RE217" i="1"/>
  <c r="RE40" i="1"/>
  <c r="QY40" i="1"/>
  <c r="ST9" i="1"/>
  <c r="SB504" i="1"/>
  <c r="RB38" i="1"/>
  <c r="QV38" i="1"/>
  <c r="QU308" i="1"/>
  <c r="RA308" i="1"/>
  <c r="QU197" i="1"/>
  <c r="RA197" i="1"/>
  <c r="RD491" i="1"/>
  <c r="QX491" i="1"/>
  <c r="QX411" i="1"/>
  <c r="RD411" i="1"/>
  <c r="QX352" i="1"/>
  <c r="RD352" i="1"/>
  <c r="RD282" i="1"/>
  <c r="QX282" i="1"/>
  <c r="QX193" i="1"/>
  <c r="RD193" i="1"/>
  <c r="SZ35" i="1"/>
  <c r="QW44" i="1"/>
  <c r="RC44" i="1"/>
  <c r="PO81" i="1"/>
  <c r="SZ61" i="1"/>
  <c r="SK46" i="1"/>
  <c r="TI46" i="1" s="1"/>
  <c r="PS77" i="1"/>
  <c r="HB49" i="1"/>
  <c r="PO64" i="1"/>
  <c r="QU61" i="1"/>
  <c r="RA61" i="1"/>
  <c r="RB80" i="1"/>
  <c r="QV80" i="1"/>
  <c r="PQ83" i="1"/>
  <c r="SW75" i="1"/>
  <c r="QT90" i="1"/>
  <c r="QZ90" i="1"/>
  <c r="PQ115" i="1"/>
  <c r="TC115" i="1"/>
  <c r="PO82" i="1"/>
  <c r="SH112" i="1"/>
  <c r="TF112" i="1" s="1"/>
  <c r="SW105" i="1"/>
  <c r="SF502" i="1"/>
  <c r="SF504" i="1"/>
  <c r="SF503" i="1"/>
  <c r="SF500" i="1"/>
  <c r="SF501" i="1"/>
  <c r="SF499" i="1"/>
  <c r="SX9" i="1"/>
  <c r="TD9" i="1"/>
  <c r="SL9" i="1"/>
  <c r="PO19" i="1"/>
  <c r="PP13" i="1"/>
  <c r="SI27" i="1"/>
  <c r="TG27" i="1" s="1"/>
  <c r="SU27" i="1"/>
  <c r="TA27" i="1"/>
  <c r="PR341" i="1"/>
  <c r="QZ188" i="1"/>
  <c r="QT188" i="1"/>
  <c r="QT154" i="1"/>
  <c r="QZ154" i="1"/>
  <c r="QW81" i="1"/>
  <c r="RC81" i="1"/>
  <c r="SV451" i="1"/>
  <c r="SJ257" i="1"/>
  <c r="TH257" i="1" s="1"/>
  <c r="SV257" i="1"/>
  <c r="TB257" i="1"/>
  <c r="TB57" i="1"/>
  <c r="HB28" i="1"/>
  <c r="TD36" i="1"/>
  <c r="SK57" i="1"/>
  <c r="TI57" i="1" s="1"/>
  <c r="QW21" i="1"/>
  <c r="RC21" i="1"/>
  <c r="QY367" i="1"/>
  <c r="RE367" i="1"/>
  <c r="QY276" i="1"/>
  <c r="RE276" i="1"/>
  <c r="SC500" i="1"/>
  <c r="SC503" i="1"/>
  <c r="SC501" i="1"/>
  <c r="SC504" i="1"/>
  <c r="SC502" i="1"/>
  <c r="SC499" i="1"/>
  <c r="SI9" i="1"/>
  <c r="TA9" i="1"/>
  <c r="SU9" i="1"/>
  <c r="TB15" i="1"/>
  <c r="SJ15" i="1"/>
  <c r="TH15" i="1" s="1"/>
  <c r="SV15" i="1"/>
  <c r="SV43" i="1"/>
  <c r="SX449" i="1"/>
  <c r="SX344" i="1"/>
  <c r="SL262" i="1"/>
  <c r="TJ262" i="1" s="1"/>
  <c r="TD203" i="1"/>
  <c r="SX157" i="1"/>
  <c r="TD76" i="1"/>
  <c r="SL49" i="1"/>
  <c r="TJ49" i="1" s="1"/>
  <c r="QU243" i="1"/>
  <c r="RA243" i="1"/>
  <c r="QU180" i="1"/>
  <c r="RA180" i="1"/>
  <c r="RA49" i="1"/>
  <c r="QU49" i="1"/>
  <c r="QX367" i="1"/>
  <c r="RD367" i="1"/>
  <c r="QX108" i="1"/>
  <c r="RD108" i="1"/>
  <c r="PR45" i="1"/>
  <c r="QV36" i="1"/>
  <c r="RB36" i="1"/>
  <c r="PO63" i="1"/>
  <c r="PS55" i="1"/>
  <c r="RC82" i="1"/>
  <c r="QW82" i="1"/>
  <c r="SZ63" i="1"/>
  <c r="QU84" i="1"/>
  <c r="TD79" i="1"/>
  <c r="SK62" i="1"/>
  <c r="TI62" i="1" s="1"/>
  <c r="QX85" i="1"/>
  <c r="RD85" i="1"/>
  <c r="SV71" i="1"/>
  <c r="TB99" i="1"/>
  <c r="HC85" i="1"/>
  <c r="SV19" i="1"/>
  <c r="TB19" i="1"/>
  <c r="SJ19" i="1"/>
  <c r="TH19" i="1" s="1"/>
  <c r="SS494" i="1"/>
  <c r="SS491" i="1"/>
  <c r="SS489" i="1"/>
  <c r="SS487" i="1"/>
  <c r="SS484" i="1"/>
  <c r="SS479" i="1"/>
  <c r="SS480" i="1"/>
  <c r="SS477" i="1"/>
  <c r="SS459" i="1"/>
  <c r="SS465" i="1"/>
  <c r="SS451" i="1"/>
  <c r="SS448" i="1"/>
  <c r="SS456" i="1"/>
  <c r="SS444" i="1"/>
  <c r="SS446" i="1"/>
  <c r="SS437" i="1"/>
  <c r="SS424" i="1"/>
  <c r="SS421" i="1"/>
  <c r="SS416" i="1"/>
  <c r="SS414" i="1"/>
  <c r="SS406" i="1"/>
  <c r="SS407" i="1"/>
  <c r="SS402" i="1"/>
  <c r="SS381" i="1"/>
  <c r="SS368" i="1"/>
  <c r="SS380" i="1"/>
  <c r="SS371" i="1"/>
  <c r="SS361" i="1"/>
  <c r="SS339" i="1"/>
  <c r="SS344" i="1"/>
  <c r="SS352" i="1"/>
  <c r="SS330" i="1"/>
  <c r="SS327" i="1"/>
  <c r="SS326" i="1"/>
  <c r="SS323" i="1"/>
  <c r="SS333" i="1"/>
  <c r="SS320" i="1"/>
  <c r="SS309" i="1"/>
  <c r="SS318" i="1"/>
  <c r="SS301" i="1"/>
  <c r="SS290" i="1"/>
  <c r="SS308" i="1"/>
  <c r="SS289" i="1"/>
  <c r="SS287" i="1"/>
  <c r="SS278" i="1"/>
  <c r="SS262" i="1"/>
  <c r="SS258" i="1"/>
  <c r="SS270" i="1"/>
  <c r="SS266" i="1"/>
  <c r="SS245" i="1"/>
  <c r="SS257" i="1"/>
  <c r="SS249" i="1"/>
  <c r="SS248" i="1"/>
  <c r="SS237" i="1"/>
  <c r="SS221" i="1"/>
  <c r="SS214" i="1"/>
  <c r="SS222" i="1"/>
  <c r="SS213" i="1"/>
  <c r="SS219" i="1"/>
  <c r="SS201" i="1"/>
  <c r="SS189" i="1"/>
  <c r="SS188" i="1"/>
  <c r="SS202" i="1"/>
  <c r="SS190" i="1"/>
  <c r="SS165" i="1"/>
  <c r="SS161" i="1"/>
  <c r="SS153" i="1"/>
  <c r="SS174" i="1"/>
  <c r="SS158" i="1"/>
  <c r="SS171" i="1"/>
  <c r="SS147" i="1"/>
  <c r="SS125" i="1"/>
  <c r="SS138" i="1"/>
  <c r="SS130" i="1"/>
  <c r="SS121" i="1"/>
  <c r="SS117" i="1"/>
  <c r="SS114" i="1"/>
  <c r="SS98" i="1"/>
  <c r="SS95" i="1"/>
  <c r="SS115" i="1"/>
  <c r="SS99" i="1"/>
  <c r="SS91" i="1"/>
  <c r="SS104" i="1"/>
  <c r="SS76" i="1"/>
  <c r="SS68" i="1"/>
  <c r="SS65" i="1"/>
  <c r="SS62" i="1"/>
  <c r="SS72" i="1"/>
  <c r="SS32" i="1"/>
  <c r="SS34" i="1"/>
  <c r="SS55" i="1"/>
  <c r="SS36" i="1"/>
  <c r="SS24" i="1"/>
  <c r="SS19" i="1"/>
  <c r="SS18" i="1"/>
  <c r="PR27" i="1"/>
  <c r="PO14" i="1"/>
  <c r="PN40" i="1"/>
  <c r="QV387" i="1"/>
  <c r="RB387" i="1"/>
  <c r="QZ315" i="1"/>
  <c r="QT315" i="1"/>
  <c r="QV276" i="1"/>
  <c r="RB276" i="1"/>
  <c r="QT224" i="1"/>
  <c r="QZ224" i="1"/>
  <c r="QV204" i="1"/>
  <c r="RB204" i="1"/>
  <c r="RC163" i="1"/>
  <c r="QW163" i="1"/>
  <c r="QW122" i="1"/>
  <c r="RC122" i="1"/>
  <c r="QW76" i="1"/>
  <c r="RC76" i="1"/>
  <c r="QZ39" i="1"/>
  <c r="QT39" i="1"/>
  <c r="SI12" i="1"/>
  <c r="TG12" i="1" s="1"/>
  <c r="SU12" i="1"/>
  <c r="TA12" i="1"/>
  <c r="QZ30" i="1"/>
  <c r="QT30" i="1"/>
  <c r="QW57" i="1"/>
  <c r="RC57" i="1"/>
  <c r="SV402" i="1"/>
  <c r="TB402" i="1"/>
  <c r="SJ402" i="1"/>
  <c r="TH402" i="1" s="1"/>
  <c r="SH311" i="1"/>
  <c r="TF311" i="1" s="1"/>
  <c r="SV251" i="1"/>
  <c r="TB251" i="1"/>
  <c r="SJ251" i="1"/>
  <c r="TH251" i="1" s="1"/>
  <c r="SU208" i="1"/>
  <c r="TA208" i="1"/>
  <c r="SI208" i="1"/>
  <c r="TG208" i="1" s="1"/>
  <c r="SU151" i="1"/>
  <c r="TA151" i="1"/>
  <c r="SI151" i="1"/>
  <c r="TG151" i="1" s="1"/>
  <c r="SI77" i="1"/>
  <c r="TG77" i="1" s="1"/>
  <c r="SU77" i="1"/>
  <c r="TA77" i="1"/>
  <c r="TA52" i="1"/>
  <c r="RC43" i="1"/>
  <c r="QW43" i="1"/>
  <c r="QY329" i="1"/>
  <c r="RE329" i="1"/>
  <c r="QY272" i="1"/>
  <c r="RE272" i="1"/>
  <c r="QY74" i="1"/>
  <c r="RE74" i="1"/>
  <c r="HC23" i="1"/>
  <c r="QX41" i="1"/>
  <c r="RD41" i="1"/>
  <c r="SX442" i="1"/>
  <c r="TD323" i="1"/>
  <c r="TD255" i="1"/>
  <c r="TD194" i="1"/>
  <c r="SL122" i="1"/>
  <c r="TJ122" i="1" s="1"/>
  <c r="TD68" i="1"/>
  <c r="TA24" i="1"/>
  <c r="SI24" i="1"/>
  <c r="TG24" i="1" s="1"/>
  <c r="SU24" i="1"/>
  <c r="QU234" i="1"/>
  <c r="RA234" i="1"/>
  <c r="QX294" i="1"/>
  <c r="RD294" i="1"/>
  <c r="QX254" i="1"/>
  <c r="RD254" i="1"/>
  <c r="QX81" i="1"/>
  <c r="RD81" i="1"/>
  <c r="RA30" i="1"/>
  <c r="QV63" i="1"/>
  <c r="RB63" i="1"/>
  <c r="TC68" i="1"/>
  <c r="HB35" i="1"/>
  <c r="SJ68" i="1"/>
  <c r="TH68" i="1" s="1"/>
  <c r="QV42" i="1"/>
  <c r="RB42" i="1"/>
  <c r="SW70" i="1"/>
  <c r="ST42" i="1"/>
  <c r="SX67" i="1"/>
  <c r="SU37" i="1"/>
  <c r="TB60" i="1"/>
  <c r="SV65" i="1"/>
  <c r="QU60" i="1"/>
  <c r="TC87" i="1"/>
  <c r="HB27" i="1"/>
  <c r="RC422" i="1"/>
  <c r="QW422" i="1"/>
  <c r="QZ355" i="1"/>
  <c r="QT355" i="1"/>
  <c r="QW218" i="1"/>
  <c r="RC218" i="1"/>
  <c r="RC195" i="1"/>
  <c r="QW195" i="1"/>
  <c r="QV160" i="1"/>
  <c r="RB160" i="1"/>
  <c r="QV62" i="1"/>
  <c r="RB62" i="1"/>
  <c r="RC59" i="1"/>
  <c r="QW59" i="1"/>
  <c r="RD21" i="1"/>
  <c r="QX21" i="1"/>
  <c r="SK437" i="1"/>
  <c r="TI437" i="1" s="1"/>
  <c r="SW437" i="1"/>
  <c r="TC437" i="1"/>
  <c r="TA330" i="1"/>
  <c r="SI330" i="1"/>
  <c r="TG330" i="1" s="1"/>
  <c r="SU330" i="1"/>
  <c r="SH213" i="1"/>
  <c r="TF213" i="1" s="1"/>
  <c r="ST213" i="1"/>
  <c r="SZ213" i="1"/>
  <c r="SZ38" i="1"/>
  <c r="SH38" i="1"/>
  <c r="TF38" i="1" s="1"/>
  <c r="ST38" i="1"/>
  <c r="RD24" i="1"/>
  <c r="QX24" i="1"/>
  <c r="QQ502" i="1"/>
  <c r="QQ504" i="1"/>
  <c r="QQ503" i="1"/>
  <c r="QQ500" i="1"/>
  <c r="QQ499" i="1"/>
  <c r="QW15" i="1"/>
  <c r="QQ501" i="1"/>
  <c r="SI43" i="1"/>
  <c r="TG43" i="1" s="1"/>
  <c r="QY292" i="1"/>
  <c r="RE292" i="1"/>
  <c r="QY248" i="1"/>
  <c r="RE248" i="1"/>
  <c r="TA21" i="1"/>
  <c r="SI21" i="1"/>
  <c r="TG21" i="1" s="1"/>
  <c r="SU21" i="1"/>
  <c r="SH32" i="1"/>
  <c r="TF32" i="1" s="1"/>
  <c r="TD440" i="1"/>
  <c r="SL333" i="1"/>
  <c r="TJ333" i="1" s="1"/>
  <c r="SX278" i="1"/>
  <c r="TD196" i="1"/>
  <c r="TD149" i="1"/>
  <c r="TD62" i="1"/>
  <c r="QU191" i="1"/>
  <c r="RA191" i="1"/>
  <c r="RA137" i="1"/>
  <c r="QU137" i="1"/>
  <c r="QX406" i="1"/>
  <c r="RD406" i="1"/>
  <c r="QX307" i="1"/>
  <c r="RD307" i="1"/>
  <c r="PR51" i="1"/>
  <c r="QT69" i="1"/>
  <c r="QZ69" i="1"/>
  <c r="RB85" i="1"/>
  <c r="QV85" i="1"/>
  <c r="QY33" i="1"/>
  <c r="RE33" i="1"/>
  <c r="SV61" i="1"/>
  <c r="TA78" i="1"/>
  <c r="HC38" i="1"/>
  <c r="ST50" i="1"/>
  <c r="ST58" i="1"/>
  <c r="SH59" i="1"/>
  <c r="TF59" i="1" s="1"/>
  <c r="PO44" i="1"/>
  <c r="TA70" i="1"/>
  <c r="SX81" i="1"/>
  <c r="PO84" i="1"/>
  <c r="SJ89" i="1"/>
  <c r="TH89" i="1" s="1"/>
  <c r="TC85" i="1"/>
  <c r="QX112" i="1"/>
  <c r="RD112" i="1"/>
  <c r="QW107" i="1"/>
  <c r="RC107" i="1"/>
  <c r="SH76" i="1"/>
  <c r="TF76" i="1" s="1"/>
  <c r="SV111" i="1"/>
  <c r="PR101" i="1"/>
  <c r="SZ74" i="1"/>
  <c r="TA111" i="1"/>
  <c r="HC81" i="1"/>
  <c r="SU136" i="1"/>
  <c r="QV113" i="1"/>
  <c r="RB113" i="1"/>
  <c r="ST134" i="1"/>
  <c r="SX10" i="1"/>
  <c r="TD10" i="1"/>
  <c r="SL10" i="1"/>
  <c r="TJ10" i="1" s="1"/>
  <c r="PS382" i="1"/>
  <c r="PP23" i="1"/>
  <c r="QW352" i="1"/>
  <c r="RC352" i="1"/>
  <c r="QV301" i="1"/>
  <c r="RB301" i="1"/>
  <c r="QV279" i="1"/>
  <c r="RB279" i="1"/>
  <c r="QV217" i="1"/>
  <c r="RB217" i="1"/>
  <c r="QW157" i="1"/>
  <c r="RC157" i="1"/>
  <c r="QV138" i="1"/>
  <c r="RB138" i="1"/>
  <c r="QV102" i="1"/>
  <c r="RB102" i="1"/>
  <c r="QV67" i="1"/>
  <c r="RB67" i="1"/>
  <c r="PP20" i="1"/>
  <c r="HC10" i="1"/>
  <c r="QR502" i="1"/>
  <c r="QR504" i="1"/>
  <c r="QR503" i="1"/>
  <c r="QR500" i="1"/>
  <c r="QR499" i="1"/>
  <c r="QX15" i="1"/>
  <c r="QR501" i="1"/>
  <c r="PP40" i="1"/>
  <c r="TA372" i="1"/>
  <c r="SI372" i="1"/>
  <c r="TG372" i="1" s="1"/>
  <c r="SU372" i="1"/>
  <c r="SI266" i="1"/>
  <c r="TG266" i="1" s="1"/>
  <c r="SU266" i="1"/>
  <c r="TA266" i="1"/>
  <c r="SV211" i="1"/>
  <c r="TB211" i="1"/>
  <c r="SJ211" i="1"/>
  <c r="TH211" i="1" s="1"/>
  <c r="SI129" i="1"/>
  <c r="TG129" i="1" s="1"/>
  <c r="SU129" i="1"/>
  <c r="TA129" i="1"/>
  <c r="SZ64" i="1"/>
  <c r="QK504" i="1"/>
  <c r="QK503" i="1"/>
  <c r="QK499" i="1"/>
  <c r="QK502" i="1"/>
  <c r="QK500" i="1"/>
  <c r="QK501" i="1"/>
  <c r="TA36" i="1"/>
  <c r="RE247" i="1"/>
  <c r="QY247" i="1"/>
  <c r="TD434" i="1"/>
  <c r="SL325" i="1"/>
  <c r="TJ325" i="1" s="1"/>
  <c r="SX280" i="1"/>
  <c r="TD188" i="1"/>
  <c r="SL124" i="1"/>
  <c r="TJ124" i="1" s="1"/>
  <c r="SX80" i="1"/>
  <c r="QU407" i="1"/>
  <c r="RA407" i="1"/>
  <c r="QU287" i="1"/>
  <c r="RA287" i="1"/>
  <c r="QX297" i="1"/>
  <c r="RD297" i="1"/>
  <c r="QX247" i="1"/>
  <c r="RD247" i="1"/>
  <c r="QX155" i="1"/>
  <c r="RD155" i="1"/>
  <c r="SX23" i="1"/>
  <c r="PQ38" i="1"/>
  <c r="QY51" i="1"/>
  <c r="RE51" i="1"/>
  <c r="PR85" i="1"/>
  <c r="SJ69" i="1"/>
  <c r="TH69" i="1" s="1"/>
  <c r="HB33" i="1"/>
  <c r="SV75" i="1"/>
  <c r="PS66" i="1"/>
  <c r="QU81" i="1"/>
  <c r="RA81" i="1"/>
  <c r="ST93" i="1"/>
  <c r="QT114" i="1"/>
  <c r="QZ114" i="1"/>
  <c r="QY85" i="1"/>
  <c r="RE85" i="1"/>
  <c r="ST78" i="1"/>
  <c r="SH65" i="1"/>
  <c r="TF65" i="1" s="1"/>
  <c r="SW92" i="1"/>
  <c r="TB117" i="1"/>
  <c r="TC99" i="1"/>
  <c r="HB70" i="1"/>
  <c r="TD92" i="1"/>
  <c r="SL111" i="1"/>
  <c r="TJ111" i="1" s="1"/>
  <c r="PR104" i="1"/>
  <c r="TD97" i="1"/>
  <c r="HC117" i="1"/>
  <c r="SK140" i="1"/>
  <c r="TI140" i="1" s="1"/>
  <c r="SK13" i="1"/>
  <c r="SI29" i="1"/>
  <c r="TG29" i="1" s="1"/>
  <c r="TA14" i="1"/>
  <c r="HB13" i="1"/>
  <c r="QV109" i="1"/>
  <c r="RB109" i="1"/>
  <c r="SI106" i="1"/>
  <c r="TG106" i="1" s="1"/>
  <c r="SV106" i="1"/>
  <c r="SK97" i="1"/>
  <c r="TI97" i="1" s="1"/>
  <c r="PN90" i="1"/>
  <c r="PO90" i="1"/>
  <c r="SK101" i="1"/>
  <c r="TI101" i="1" s="1"/>
  <c r="QW144" i="1"/>
  <c r="RC144" i="1"/>
  <c r="PP122" i="1"/>
  <c r="PO143" i="1"/>
  <c r="PP145" i="1"/>
  <c r="SH119" i="1"/>
  <c r="TF119" i="1" s="1"/>
  <c r="PP129" i="1"/>
  <c r="TC138" i="1"/>
  <c r="SK119" i="1"/>
  <c r="TI119" i="1" s="1"/>
  <c r="HB126" i="1"/>
  <c r="QV148" i="1"/>
  <c r="RB148" i="1"/>
  <c r="SJ173" i="1"/>
  <c r="TH173" i="1" s="1"/>
  <c r="SW147" i="1"/>
  <c r="TB171" i="1"/>
  <c r="HC124" i="1"/>
  <c r="SH149" i="1"/>
  <c r="TF149" i="1" s="1"/>
  <c r="SX166" i="1"/>
  <c r="TA133" i="1"/>
  <c r="HC149" i="1"/>
  <c r="TA160" i="1"/>
  <c r="TC162" i="1"/>
  <c r="TD186" i="1"/>
  <c r="HC163" i="1"/>
  <c r="SK208" i="1"/>
  <c r="TI208" i="1" s="1"/>
  <c r="SZ164" i="1"/>
  <c r="PR185" i="1"/>
  <c r="PP192" i="1"/>
  <c r="TC202" i="1"/>
  <c r="PN214" i="1"/>
  <c r="QY198" i="1"/>
  <c r="RE198" i="1"/>
  <c r="QY236" i="1"/>
  <c r="RE236" i="1"/>
  <c r="SH219" i="1"/>
  <c r="TF219" i="1" s="1"/>
  <c r="HB183" i="1"/>
  <c r="SL230" i="1"/>
  <c r="TJ230" i="1" s="1"/>
  <c r="TA241" i="1"/>
  <c r="ST209" i="1"/>
  <c r="PP214" i="1"/>
  <c r="ST228" i="1"/>
  <c r="SH214" i="1"/>
  <c r="TF214" i="1" s="1"/>
  <c r="RD241" i="1"/>
  <c r="ST244" i="1"/>
  <c r="HC217" i="1"/>
  <c r="TA255" i="1"/>
  <c r="PN247" i="1"/>
  <c r="PO247" i="1"/>
  <c r="HC253" i="1"/>
  <c r="HB260" i="1"/>
  <c r="TB261" i="1"/>
  <c r="QW259" i="1"/>
  <c r="RC259" i="1"/>
  <c r="TB271" i="1"/>
  <c r="QU284" i="1"/>
  <c r="RA284" i="1"/>
  <c r="SZ271" i="1"/>
  <c r="QV282" i="1"/>
  <c r="RB282" i="1"/>
  <c r="SL276" i="1"/>
  <c r="TJ276" i="1" s="1"/>
  <c r="RE279" i="1"/>
  <c r="QY279" i="1"/>
  <c r="PQ279" i="1"/>
  <c r="SU281" i="1"/>
  <c r="SL290" i="1"/>
  <c r="TJ290" i="1" s="1"/>
  <c r="PS297" i="1"/>
  <c r="SZ304" i="1"/>
  <c r="TB319" i="1"/>
  <c r="SV307" i="1"/>
  <c r="PP322" i="1"/>
  <c r="SV321" i="1"/>
  <c r="TC320" i="1"/>
  <c r="TA306" i="1"/>
  <c r="TC318" i="1"/>
  <c r="SV332" i="1"/>
  <c r="TC333" i="1"/>
  <c r="ST320" i="1"/>
  <c r="SU354" i="1"/>
  <c r="SH331" i="1"/>
  <c r="TF331" i="1" s="1"/>
  <c r="TD341" i="1"/>
  <c r="SX361" i="1"/>
  <c r="QW359" i="1"/>
  <c r="RC359" i="1"/>
  <c r="SI366" i="1"/>
  <c r="TG366" i="1" s="1"/>
  <c r="PO372" i="1"/>
  <c r="SV383" i="1"/>
  <c r="PO379" i="1"/>
  <c r="TC391" i="1"/>
  <c r="SJ398" i="1"/>
  <c r="TH398" i="1" s="1"/>
  <c r="PR396" i="1"/>
  <c r="PN402" i="1"/>
  <c r="SK408" i="1"/>
  <c r="TI408" i="1" s="1"/>
  <c r="RE405" i="1"/>
  <c r="QY405" i="1"/>
  <c r="SX408" i="1"/>
  <c r="TD405" i="1"/>
  <c r="SV414" i="1"/>
  <c r="TD419" i="1"/>
  <c r="PS419" i="1"/>
  <c r="PN421" i="1"/>
  <c r="TA433" i="1"/>
  <c r="ST419" i="1"/>
  <c r="TC421" i="1"/>
  <c r="PS438" i="1"/>
  <c r="SX438" i="1"/>
  <c r="QX443" i="1"/>
  <c r="RD443" i="1"/>
  <c r="SI446" i="1"/>
  <c r="TG446" i="1" s="1"/>
  <c r="SK450" i="1"/>
  <c r="TI450" i="1" s="1"/>
  <c r="ST453" i="1"/>
  <c r="SW458" i="1"/>
  <c r="TA448" i="1"/>
  <c r="HB451" i="1"/>
  <c r="TB477" i="1"/>
  <c r="RA458" i="1"/>
  <c r="QU458" i="1"/>
  <c r="QY480" i="1"/>
  <c r="RE480" i="1"/>
  <c r="PO483" i="1"/>
  <c r="SH487" i="1"/>
  <c r="TF487" i="1" s="1"/>
  <c r="PS489" i="1"/>
  <c r="HC480" i="1"/>
  <c r="SH493" i="1"/>
  <c r="TF493" i="1" s="1"/>
  <c r="SL53" i="1"/>
  <c r="TJ53" i="1" s="1"/>
  <c r="SW9" i="1"/>
  <c r="SW15" i="1"/>
  <c r="TA23" i="1"/>
  <c r="HC70" i="1"/>
  <c r="TD96" i="1"/>
  <c r="PO113" i="1"/>
  <c r="PO108" i="1"/>
  <c r="PN86" i="1"/>
  <c r="PP75" i="1"/>
  <c r="TB97" i="1"/>
  <c r="SX103" i="1"/>
  <c r="PQ133" i="1"/>
  <c r="PN93" i="1"/>
  <c r="ST126" i="1"/>
  <c r="TC135" i="1"/>
  <c r="HB94" i="1"/>
  <c r="HC99" i="1"/>
  <c r="PR108" i="1"/>
  <c r="SU122" i="1"/>
  <c r="PO149" i="1"/>
  <c r="SU130" i="1"/>
  <c r="ST111" i="1"/>
  <c r="TD147" i="1"/>
  <c r="SU103" i="1"/>
  <c r="TC141" i="1"/>
  <c r="SU144" i="1"/>
  <c r="PO133" i="1"/>
  <c r="PP165" i="1"/>
  <c r="TC134" i="1"/>
  <c r="TA173" i="1"/>
  <c r="TA127" i="1"/>
  <c r="TA176" i="1"/>
  <c r="PS158" i="1"/>
  <c r="HB122" i="1"/>
  <c r="SW180" i="1"/>
  <c r="SK197" i="1"/>
  <c r="TI197" i="1" s="1"/>
  <c r="SW176" i="1"/>
  <c r="TC191" i="1"/>
  <c r="QV167" i="1"/>
  <c r="RB167" i="1"/>
  <c r="PN194" i="1"/>
  <c r="HC161" i="1"/>
  <c r="QW185" i="1"/>
  <c r="RC185" i="1"/>
  <c r="PS186" i="1"/>
  <c r="PP208" i="1"/>
  <c r="PQ185" i="1"/>
  <c r="PN186" i="1"/>
  <c r="SL210" i="1"/>
  <c r="TJ210" i="1" s="1"/>
  <c r="SL235" i="1"/>
  <c r="TJ235" i="1" s="1"/>
  <c r="ST188" i="1"/>
  <c r="QW191" i="1"/>
  <c r="RC191" i="1"/>
  <c r="SU202" i="1"/>
  <c r="PO195" i="1"/>
  <c r="SX222" i="1"/>
  <c r="PN180" i="1"/>
  <c r="SZ192" i="1"/>
  <c r="PQ239" i="1"/>
  <c r="TA211" i="1"/>
  <c r="SZ227" i="1"/>
  <c r="SJ227" i="1"/>
  <c r="TH227" i="1" s="1"/>
  <c r="SH242" i="1"/>
  <c r="TF242" i="1" s="1"/>
  <c r="SK219" i="1"/>
  <c r="TI219" i="1" s="1"/>
  <c r="HB220" i="1"/>
  <c r="QU253" i="1"/>
  <c r="RA253" i="1"/>
  <c r="SV242" i="1"/>
  <c r="PO256" i="1"/>
  <c r="HC234" i="1"/>
  <c r="SX250" i="1"/>
  <c r="QU269" i="1"/>
  <c r="RA269" i="1"/>
  <c r="SU259" i="1"/>
  <c r="SV259" i="1"/>
  <c r="TD257" i="1"/>
  <c r="QU271" i="1"/>
  <c r="RA271" i="1"/>
  <c r="PS263" i="1"/>
  <c r="SU274" i="1"/>
  <c r="RA258" i="1"/>
  <c r="ST269" i="1"/>
  <c r="TC286" i="1"/>
  <c r="SL283" i="1"/>
  <c r="TJ283" i="1" s="1"/>
  <c r="HB280" i="1"/>
  <c r="SJ301" i="1"/>
  <c r="TH301" i="1" s="1"/>
  <c r="PO285" i="1"/>
  <c r="SI289" i="1"/>
  <c r="TG289" i="1" s="1"/>
  <c r="HC274" i="1"/>
  <c r="SW301" i="1"/>
  <c r="ST306" i="1"/>
  <c r="HC291" i="1"/>
  <c r="QZ300" i="1"/>
  <c r="QT300" i="1"/>
  <c r="SL314" i="1"/>
  <c r="TJ314" i="1" s="1"/>
  <c r="QU297" i="1"/>
  <c r="PS312" i="1"/>
  <c r="SL305" i="1"/>
  <c r="TJ305" i="1" s="1"/>
  <c r="QY321" i="1"/>
  <c r="SW322" i="1"/>
  <c r="QV327" i="1"/>
  <c r="RB327" i="1"/>
  <c r="SV326" i="1"/>
  <c r="HC312" i="1"/>
  <c r="HB325" i="1"/>
  <c r="SU347" i="1"/>
  <c r="PQ343" i="1"/>
  <c r="PN328" i="1"/>
  <c r="TC339" i="1"/>
  <c r="TB356" i="1"/>
  <c r="QU348" i="1"/>
  <c r="PP347" i="1"/>
  <c r="TC364" i="1"/>
  <c r="SV380" i="1"/>
  <c r="SH356" i="1"/>
  <c r="TF356" i="1" s="1"/>
  <c r="TA356" i="1"/>
  <c r="PP343" i="1"/>
  <c r="PR366" i="1"/>
  <c r="SW381" i="1"/>
  <c r="QW384" i="1"/>
  <c r="RC384" i="1"/>
  <c r="RD372" i="1"/>
  <c r="PO381" i="1"/>
  <c r="PS387" i="1"/>
  <c r="QX396" i="1"/>
  <c r="RD396" i="1"/>
  <c r="SH392" i="1"/>
  <c r="TF392" i="1" s="1"/>
  <c r="QY402" i="1"/>
  <c r="SU405" i="1"/>
  <c r="SX411" i="1"/>
  <c r="SZ403" i="1"/>
  <c r="PQ420" i="1"/>
  <c r="HB417" i="1"/>
  <c r="HB421" i="1"/>
  <c r="QZ430" i="1"/>
  <c r="QT430" i="1"/>
  <c r="SL436" i="1"/>
  <c r="TJ436" i="1" s="1"/>
  <c r="HB433" i="1"/>
  <c r="PP438" i="1"/>
  <c r="PO446" i="1"/>
  <c r="TC441" i="1"/>
  <c r="SI445" i="1"/>
  <c r="TG445" i="1" s="1"/>
  <c r="PN454" i="1"/>
  <c r="PP456" i="1"/>
  <c r="SK447" i="1"/>
  <c r="TI447" i="1" s="1"/>
  <c r="SL458" i="1"/>
  <c r="TJ458" i="1" s="1"/>
  <c r="HB490" i="1"/>
  <c r="RB492" i="1"/>
  <c r="QV492" i="1"/>
  <c r="SH20" i="1"/>
  <c r="TF20" i="1" s="1"/>
  <c r="SH16" i="1"/>
  <c r="TF16" i="1" s="1"/>
  <c r="SK111" i="1"/>
  <c r="TI111" i="1" s="1"/>
  <c r="SU98" i="1"/>
  <c r="QT104" i="1"/>
  <c r="QZ104" i="1"/>
  <c r="PQ113" i="1"/>
  <c r="SL144" i="1"/>
  <c r="TJ144" i="1" s="1"/>
  <c r="QT108" i="1"/>
  <c r="QZ108" i="1"/>
  <c r="TD130" i="1"/>
  <c r="HB97" i="1"/>
  <c r="PP109" i="1"/>
  <c r="QY118" i="1"/>
  <c r="SL127" i="1"/>
  <c r="TJ127" i="1" s="1"/>
  <c r="QY135" i="1"/>
  <c r="RE135" i="1"/>
  <c r="RC120" i="1"/>
  <c r="QW120" i="1"/>
  <c r="PP142" i="1"/>
  <c r="PN138" i="1"/>
  <c r="SZ145" i="1"/>
  <c r="SI165" i="1"/>
  <c r="TG165" i="1" s="1"/>
  <c r="PQ157" i="1"/>
  <c r="SW153" i="1"/>
  <c r="SH138" i="1"/>
  <c r="TF138" i="1" s="1"/>
  <c r="PO158" i="1"/>
  <c r="PO121" i="1"/>
  <c r="SZ176" i="1"/>
  <c r="PQ161" i="1"/>
  <c r="QU152" i="1"/>
  <c r="RA152" i="1"/>
  <c r="TC172" i="1"/>
  <c r="HC160" i="1"/>
  <c r="HC170" i="1"/>
  <c r="SW193" i="1"/>
  <c r="SI166" i="1"/>
  <c r="TG166" i="1" s="1"/>
  <c r="RD165" i="1"/>
  <c r="SU177" i="1"/>
  <c r="SJ194" i="1"/>
  <c r="TH194" i="1" s="1"/>
  <c r="PR157" i="1"/>
  <c r="HB209" i="1"/>
  <c r="PP177" i="1"/>
  <c r="QX179" i="1"/>
  <c r="RD179" i="1"/>
  <c r="TB187" i="1"/>
  <c r="QU212" i="1"/>
  <c r="RA212" i="1"/>
  <c r="SZ180" i="1"/>
  <c r="PO204" i="1"/>
  <c r="PO228" i="1"/>
  <c r="PQ195" i="1"/>
  <c r="SK220" i="1"/>
  <c r="TI220" i="1" s="1"/>
  <c r="SW240" i="1"/>
  <c r="TD232" i="1"/>
  <c r="PN229" i="1"/>
  <c r="SK224" i="1"/>
  <c r="TI224" i="1" s="1"/>
  <c r="SZ236" i="1"/>
  <c r="SH250" i="1"/>
  <c r="TF250" i="1" s="1"/>
  <c r="SL247" i="1"/>
  <c r="TJ247" i="1" s="1"/>
  <c r="TB265" i="1"/>
  <c r="SW261" i="1"/>
  <c r="PS270" i="1"/>
  <c r="PN270" i="1"/>
  <c r="PP259" i="1"/>
  <c r="HB275" i="1"/>
  <c r="SZ261" i="1"/>
  <c r="SH277" i="1"/>
  <c r="TF277" i="1" s="1"/>
  <c r="PO275" i="1"/>
  <c r="PP296" i="1"/>
  <c r="PN294" i="1"/>
  <c r="SU284" i="1"/>
  <c r="SW294" i="1"/>
  <c r="PQ300" i="1"/>
  <c r="PR308" i="1"/>
  <c r="RC305" i="1"/>
  <c r="QW305" i="1"/>
  <c r="TC316" i="1"/>
  <c r="SX311" i="1"/>
  <c r="HB311" i="1"/>
  <c r="SX329" i="1"/>
  <c r="RE332" i="1"/>
  <c r="QY332" i="1"/>
  <c r="PS328" i="1"/>
  <c r="SW332" i="1"/>
  <c r="SI333" i="1"/>
  <c r="TG333" i="1" s="1"/>
  <c r="QW348" i="1"/>
  <c r="RC348" i="1"/>
  <c r="HB328" i="1"/>
  <c r="SK355" i="1"/>
  <c r="TI355" i="1" s="1"/>
  <c r="SL359" i="1"/>
  <c r="TJ359" i="1" s="1"/>
  <c r="PN342" i="1"/>
  <c r="QW339" i="1"/>
  <c r="RC339" i="1"/>
  <c r="QY345" i="1"/>
  <c r="RE345" i="1"/>
  <c r="SK357" i="1"/>
  <c r="TI357" i="1" s="1"/>
  <c r="HB345" i="1"/>
  <c r="SW380" i="1"/>
  <c r="ST344" i="1"/>
  <c r="QX379" i="1"/>
  <c r="RD379" i="1"/>
  <c r="HC355" i="1"/>
  <c r="TB362" i="1"/>
  <c r="PO360" i="1"/>
  <c r="TA384" i="1"/>
  <c r="SW385" i="1"/>
  <c r="QT365" i="1"/>
  <c r="QZ365" i="1"/>
  <c r="SU380" i="1"/>
  <c r="PQ404" i="1"/>
  <c r="QW409" i="1"/>
  <c r="RC409" i="1"/>
  <c r="SZ396" i="1"/>
  <c r="QU412" i="1"/>
  <c r="RA412" i="1"/>
  <c r="PN412" i="1"/>
  <c r="SJ419" i="1"/>
  <c r="TH419" i="1" s="1"/>
  <c r="PO417" i="1"/>
  <c r="PR416" i="1"/>
  <c r="HC425" i="1"/>
  <c r="SJ435" i="1"/>
  <c r="TH435" i="1" s="1"/>
  <c r="QX435" i="1"/>
  <c r="RD435" i="1"/>
  <c r="SU436" i="1"/>
  <c r="SL445" i="1"/>
  <c r="TJ445" i="1" s="1"/>
  <c r="SX444" i="1"/>
  <c r="HB446" i="1"/>
  <c r="SX450" i="1"/>
  <c r="SK451" i="1"/>
  <c r="TI451" i="1" s="1"/>
  <c r="SH457" i="1"/>
  <c r="TF457" i="1" s="1"/>
  <c r="QV457" i="1"/>
  <c r="RB457" i="1"/>
  <c r="QV458" i="1"/>
  <c r="RB458" i="1"/>
  <c r="PP479" i="1"/>
  <c r="SL483" i="1"/>
  <c r="TJ483" i="1" s="1"/>
  <c r="SI487" i="1"/>
  <c r="TG487" i="1" s="1"/>
  <c r="ST488" i="1"/>
  <c r="SZ492" i="1"/>
  <c r="TC494" i="1"/>
  <c r="PS491" i="1"/>
  <c r="RE491" i="1"/>
  <c r="QY491" i="1"/>
  <c r="ST450" i="1"/>
  <c r="SJ460" i="1"/>
  <c r="TH460" i="1" s="1"/>
  <c r="SX482" i="1"/>
  <c r="HB486" i="1"/>
  <c r="SH26" i="1"/>
  <c r="TF26" i="1" s="1"/>
  <c r="SK11" i="1"/>
  <c r="TI11" i="1" s="1"/>
  <c r="HB83" i="1"/>
  <c r="QU108" i="1"/>
  <c r="RA108" i="1"/>
  <c r="SL98" i="1"/>
  <c r="TJ98" i="1" s="1"/>
  <c r="TC116" i="1"/>
  <c r="HC63" i="1"/>
  <c r="PS117" i="1"/>
  <c r="TC130" i="1"/>
  <c r="SK127" i="1"/>
  <c r="TI127" i="1" s="1"/>
  <c r="SI139" i="1"/>
  <c r="TG139" i="1" s="1"/>
  <c r="SX136" i="1"/>
  <c r="TA113" i="1"/>
  <c r="TD134" i="1"/>
  <c r="SU100" i="1"/>
  <c r="TC132" i="1"/>
  <c r="SJ132" i="1"/>
  <c r="TH132" i="1" s="1"/>
  <c r="PO148" i="1"/>
  <c r="SL138" i="1"/>
  <c r="TJ138" i="1" s="1"/>
  <c r="QU126" i="1"/>
  <c r="RA126" i="1"/>
  <c r="PR151" i="1"/>
  <c r="SK126" i="1"/>
  <c r="TI126" i="1" s="1"/>
  <c r="RA148" i="1"/>
  <c r="QY124" i="1"/>
  <c r="PS150" i="1"/>
  <c r="TB166" i="1"/>
  <c r="TC174" i="1"/>
  <c r="HB149" i="1"/>
  <c r="RB174" i="1"/>
  <c r="QV174" i="1"/>
  <c r="SZ131" i="1"/>
  <c r="HB139" i="1"/>
  <c r="SK169" i="1"/>
  <c r="TI169" i="1" s="1"/>
  <c r="QW161" i="1"/>
  <c r="RC161" i="1"/>
  <c r="SL205" i="1"/>
  <c r="TJ205" i="1" s="1"/>
  <c r="RA158" i="1"/>
  <c r="RD173" i="1"/>
  <c r="PQ209" i="1"/>
  <c r="PN208" i="1"/>
  <c r="QX188" i="1"/>
  <c r="SJ206" i="1"/>
  <c r="TH206" i="1" s="1"/>
  <c r="TC179" i="1"/>
  <c r="HB182" i="1"/>
  <c r="SI190" i="1"/>
  <c r="TG190" i="1" s="1"/>
  <c r="HC204" i="1"/>
  <c r="SI232" i="1"/>
  <c r="TG232" i="1" s="1"/>
  <c r="RE207" i="1"/>
  <c r="QT222" i="1"/>
  <c r="QZ222" i="1"/>
  <c r="PQ220" i="1"/>
  <c r="SI181" i="1"/>
  <c r="TG181" i="1" s="1"/>
  <c r="TD219" i="1"/>
  <c r="SW215" i="1"/>
  <c r="RC253" i="1"/>
  <c r="QW253" i="1"/>
  <c r="SI243" i="1"/>
  <c r="TG243" i="1" s="1"/>
  <c r="TD246" i="1"/>
  <c r="QV246" i="1"/>
  <c r="RB246" i="1"/>
  <c r="SK250" i="1"/>
  <c r="TI250" i="1" s="1"/>
  <c r="QX250" i="1"/>
  <c r="PR266" i="1"/>
  <c r="SL271" i="1"/>
  <c r="TJ271" i="1" s="1"/>
  <c r="PP261" i="1"/>
  <c r="SW272" i="1"/>
  <c r="PP269" i="1"/>
  <c r="ST256" i="1"/>
  <c r="RE274" i="1"/>
  <c r="PS284" i="1"/>
  <c r="PO298" i="1"/>
  <c r="ST286" i="1"/>
  <c r="TC280" i="1"/>
  <c r="SW297" i="1"/>
  <c r="SX297" i="1"/>
  <c r="HB287" i="1"/>
  <c r="QW298" i="1"/>
  <c r="RC298" i="1"/>
  <c r="HB308" i="1"/>
  <c r="SU298" i="1"/>
  <c r="SJ320" i="1"/>
  <c r="TH320" i="1" s="1"/>
  <c r="PO329" i="1"/>
  <c r="QW312" i="1"/>
  <c r="RC312" i="1"/>
  <c r="SL334" i="1"/>
  <c r="TJ334" i="1" s="1"/>
  <c r="PN319" i="1"/>
  <c r="PP326" i="1"/>
  <c r="SL339" i="1"/>
  <c r="TJ339" i="1" s="1"/>
  <c r="TA338" i="1"/>
  <c r="QV329" i="1"/>
  <c r="RB329" i="1"/>
  <c r="HB334" i="1"/>
  <c r="TD352" i="1"/>
  <c r="TD342" i="1"/>
  <c r="HC324" i="1"/>
  <c r="SX346" i="1"/>
  <c r="HB360" i="1"/>
  <c r="HC359" i="1"/>
  <c r="TC368" i="1"/>
  <c r="TC379" i="1"/>
  <c r="HB366" i="1"/>
  <c r="PP380" i="1"/>
  <c r="QY382" i="1"/>
  <c r="RE382" i="1"/>
  <c r="QV380" i="1"/>
  <c r="RB380" i="1"/>
  <c r="SH371" i="1"/>
  <c r="TF371" i="1" s="1"/>
  <c r="SZ365" i="1"/>
  <c r="QV397" i="1"/>
  <c r="RB397" i="1"/>
  <c r="SX397" i="1"/>
  <c r="PO385" i="1"/>
  <c r="SJ412" i="1"/>
  <c r="TH412" i="1" s="1"/>
  <c r="QW410" i="1"/>
  <c r="RC410" i="1"/>
  <c r="SL410" i="1"/>
  <c r="TJ410" i="1" s="1"/>
  <c r="ST397" i="1"/>
  <c r="PQ419" i="1"/>
  <c r="TC417" i="1"/>
  <c r="PQ414" i="1"/>
  <c r="SK422" i="1"/>
  <c r="TI422" i="1" s="1"/>
  <c r="SL420" i="1"/>
  <c r="TJ420" i="1" s="1"/>
  <c r="PN430" i="1"/>
  <c r="SU437" i="1"/>
  <c r="QX436" i="1"/>
  <c r="QW424" i="1"/>
  <c r="RC424" i="1"/>
  <c r="TC440" i="1"/>
  <c r="PS465" i="1"/>
  <c r="SV463" i="1"/>
  <c r="SZ480" i="1"/>
  <c r="PN479" i="1"/>
  <c r="SV483" i="1"/>
  <c r="QT491" i="1"/>
  <c r="QZ491" i="1"/>
  <c r="TA459" i="1"/>
  <c r="PR465" i="1"/>
  <c r="HB477" i="1"/>
  <c r="TB484" i="1"/>
  <c r="RA483" i="1"/>
  <c r="PR487" i="1"/>
  <c r="TC491" i="1"/>
  <c r="RA494" i="1"/>
  <c r="SW19" i="1"/>
  <c r="SW63" i="1"/>
  <c r="TD12" i="1"/>
  <c r="PQ93" i="1"/>
  <c r="PR68" i="1"/>
  <c r="SK110" i="1"/>
  <c r="TI110" i="1" s="1"/>
  <c r="SU104" i="1"/>
  <c r="PS135" i="1"/>
  <c r="SZ102" i="1"/>
  <c r="QW128" i="1"/>
  <c r="RC128" i="1"/>
  <c r="QT137" i="1"/>
  <c r="QZ137" i="1"/>
  <c r="QU110" i="1"/>
  <c r="PS92" i="1"/>
  <c r="PS110" i="1"/>
  <c r="PS93" i="1"/>
  <c r="QX124" i="1"/>
  <c r="RD124" i="1"/>
  <c r="QX142" i="1"/>
  <c r="RD142" i="1"/>
  <c r="QV95" i="1"/>
  <c r="RB95" i="1"/>
  <c r="TD125" i="1"/>
  <c r="SX143" i="1"/>
  <c r="SZ103" i="1"/>
  <c r="RA133" i="1"/>
  <c r="QY133" i="1"/>
  <c r="RD130" i="1"/>
  <c r="SH171" i="1"/>
  <c r="TF171" i="1" s="1"/>
  <c r="PN173" i="1"/>
  <c r="SI132" i="1"/>
  <c r="TG132" i="1" s="1"/>
  <c r="SI148" i="1"/>
  <c r="TG148" i="1" s="1"/>
  <c r="TB177" i="1"/>
  <c r="SH150" i="1"/>
  <c r="TF150" i="1" s="1"/>
  <c r="HC143" i="1"/>
  <c r="SW161" i="1"/>
  <c r="PP157" i="1"/>
  <c r="HB136" i="1"/>
  <c r="QX167" i="1"/>
  <c r="PR192" i="1"/>
  <c r="SU158" i="1"/>
  <c r="ST177" i="1"/>
  <c r="SK163" i="1"/>
  <c r="TI163" i="1" s="1"/>
  <c r="HB169" i="1"/>
  <c r="SX192" i="1"/>
  <c r="QU195" i="1"/>
  <c r="RA195" i="1"/>
  <c r="SZ162" i="1"/>
  <c r="QV201" i="1"/>
  <c r="RB201" i="1"/>
  <c r="SJ181" i="1"/>
  <c r="TH181" i="1" s="1"/>
  <c r="SJ182" i="1"/>
  <c r="TH182" i="1" s="1"/>
  <c r="TB203" i="1"/>
  <c r="RD180" i="1"/>
  <c r="RA207" i="1"/>
  <c r="ST196" i="1"/>
  <c r="QW199" i="1"/>
  <c r="RC199" i="1"/>
  <c r="QT210" i="1"/>
  <c r="QZ210" i="1"/>
  <c r="SW222" i="1"/>
  <c r="TC182" i="1"/>
  <c r="SJ222" i="1"/>
  <c r="TH222" i="1" s="1"/>
  <c r="SW241" i="1"/>
  <c r="QT221" i="1"/>
  <c r="QZ221" i="1"/>
  <c r="RE210" i="1"/>
  <c r="HC196" i="1"/>
  <c r="PR236" i="1"/>
  <c r="TC228" i="1"/>
  <c r="TD240" i="1"/>
  <c r="SL229" i="1"/>
  <c r="TJ229" i="1" s="1"/>
  <c r="SW229" i="1"/>
  <c r="PS243" i="1"/>
  <c r="RE227" i="1"/>
  <c r="TA242" i="1"/>
  <c r="PQ253" i="1"/>
  <c r="PN242" i="1"/>
  <c r="TC251" i="1"/>
  <c r="TD248" i="1"/>
  <c r="PS266" i="1"/>
  <c r="TC271" i="1"/>
  <c r="QU272" i="1"/>
  <c r="SK265" i="1"/>
  <c r="TI265" i="1" s="1"/>
  <c r="SV280" i="1"/>
  <c r="RD262" i="1"/>
  <c r="PN282" i="1"/>
  <c r="SV277" i="1"/>
  <c r="PQ293" i="1"/>
  <c r="TA283" i="1"/>
  <c r="SZ293" i="1"/>
  <c r="SH290" i="1"/>
  <c r="TF290" i="1" s="1"/>
  <c r="HB277" i="1"/>
  <c r="SV295" i="1"/>
  <c r="QU299" i="1"/>
  <c r="RA299" i="1"/>
  <c r="ST292" i="1"/>
  <c r="RB325" i="1"/>
  <c r="QV325" i="1"/>
  <c r="SW308" i="1"/>
  <c r="TD331" i="1"/>
  <c r="TC327" i="1"/>
  <c r="SV334" i="1"/>
  <c r="PO315" i="1"/>
  <c r="SH322" i="1"/>
  <c r="TF322" i="1" s="1"/>
  <c r="RD325" i="1"/>
  <c r="QU331" i="1"/>
  <c r="QU352" i="1"/>
  <c r="RA352" i="1"/>
  <c r="RB345" i="1"/>
  <c r="QV345" i="1"/>
  <c r="SH339" i="1"/>
  <c r="TF339" i="1" s="1"/>
  <c r="PR381" i="1"/>
  <c r="SW371" i="1"/>
  <c r="PR360" i="1"/>
  <c r="PN368" i="1"/>
  <c r="RD365" i="1"/>
  <c r="SV381" i="1"/>
  <c r="SL383" i="1"/>
  <c r="TJ383" i="1" s="1"/>
  <c r="TD382" i="1"/>
  <c r="PR363" i="1"/>
  <c r="QX387" i="1"/>
  <c r="HB387" i="1"/>
  <c r="PP405" i="1"/>
  <c r="ST398" i="1"/>
  <c r="SJ392" i="1"/>
  <c r="TH392" i="1" s="1"/>
  <c r="HC403" i="1"/>
  <c r="PS411" i="1"/>
  <c r="ST414" i="1"/>
  <c r="TA419" i="1"/>
  <c r="TC412" i="1"/>
  <c r="TC419" i="1"/>
  <c r="SL430" i="1"/>
  <c r="TJ430" i="1" s="1"/>
  <c r="ST437" i="1"/>
  <c r="QU440" i="1"/>
  <c r="SJ438" i="1"/>
  <c r="TH438" i="1" s="1"/>
  <c r="QU437" i="1"/>
  <c r="QX441" i="1"/>
  <c r="RD441" i="1"/>
  <c r="SX441" i="1"/>
  <c r="QW446" i="1"/>
  <c r="RC446" i="1"/>
  <c r="PR451" i="1"/>
  <c r="QU454" i="1"/>
  <c r="PS451" i="1"/>
  <c r="TC459" i="1"/>
  <c r="PS477" i="1"/>
  <c r="SV479" i="1"/>
  <c r="SL489" i="1"/>
  <c r="TJ489" i="1" s="1"/>
  <c r="TB18" i="1"/>
  <c r="SJ28" i="1"/>
  <c r="TH28" i="1" s="1"/>
  <c r="TC23" i="1"/>
  <c r="PO41" i="1"/>
  <c r="SL120" i="1"/>
  <c r="TJ120" i="1" s="1"/>
  <c r="PN102" i="1"/>
  <c r="TC93" i="1"/>
  <c r="HB96" i="1"/>
  <c r="PN100" i="1"/>
  <c r="PQ127" i="1"/>
  <c r="SW117" i="1"/>
  <c r="SL145" i="1"/>
  <c r="TJ145" i="1" s="1"/>
  <c r="PP106" i="1"/>
  <c r="HC94" i="1"/>
  <c r="ST108" i="1"/>
  <c r="ST116" i="1"/>
  <c r="TD135" i="1"/>
  <c r="PQ130" i="1"/>
  <c r="PP146" i="1"/>
  <c r="SV169" i="1"/>
  <c r="TD158" i="1"/>
  <c r="SL159" i="1"/>
  <c r="TJ159" i="1" s="1"/>
  <c r="RE140" i="1"/>
  <c r="PS160" i="1"/>
  <c r="SU152" i="1"/>
  <c r="TA157" i="1"/>
  <c r="SZ147" i="1"/>
  <c r="SU180" i="1"/>
  <c r="SK173" i="1"/>
  <c r="TI173" i="1" s="1"/>
  <c r="SU192" i="1"/>
  <c r="QW164" i="1"/>
  <c r="RC164" i="1"/>
  <c r="SH207" i="1"/>
  <c r="TF207" i="1" s="1"/>
  <c r="HC174" i="1"/>
  <c r="SV179" i="1"/>
  <c r="PR154" i="1"/>
  <c r="SH154" i="1"/>
  <c r="TF154" i="1" s="1"/>
  <c r="PR201" i="1"/>
  <c r="PP179" i="1"/>
  <c r="QU201" i="1"/>
  <c r="RA201" i="1"/>
  <c r="QY184" i="1"/>
  <c r="SZ185" i="1"/>
  <c r="SU198" i="1"/>
  <c r="SW209" i="1"/>
  <c r="PR183" i="1"/>
  <c r="TA193" i="1"/>
  <c r="QX206" i="1"/>
  <c r="SV217" i="1"/>
  <c r="SZ197" i="1"/>
  <c r="TA212" i="1"/>
  <c r="TD241" i="1"/>
  <c r="PO221" i="1"/>
  <c r="SK236" i="1"/>
  <c r="TI236" i="1" s="1"/>
  <c r="SL220" i="1"/>
  <c r="TJ220" i="1" s="1"/>
  <c r="SL236" i="1"/>
  <c r="TJ236" i="1" s="1"/>
  <c r="HB241" i="1"/>
  <c r="SV253" i="1"/>
  <c r="TA236" i="1"/>
  <c r="SH248" i="1"/>
  <c r="TF248" i="1" s="1"/>
  <c r="SV252" i="1"/>
  <c r="SI251" i="1"/>
  <c r="TG251" i="1" s="1"/>
  <c r="TC258" i="1"/>
  <c r="SV258" i="1"/>
  <c r="TC260" i="1"/>
  <c r="PN249" i="1"/>
  <c r="QY273" i="1"/>
  <c r="RE273" i="1"/>
  <c r="ST280" i="1"/>
  <c r="SK275" i="1"/>
  <c r="TI275" i="1" s="1"/>
  <c r="QX286" i="1"/>
  <c r="RD286" i="1"/>
  <c r="RA282" i="1"/>
  <c r="QW286" i="1"/>
  <c r="RC286" i="1"/>
  <c r="PO282" i="1"/>
  <c r="HB289" i="1"/>
  <c r="TB297" i="1"/>
  <c r="TC289" i="1"/>
  <c r="QT296" i="1"/>
  <c r="QZ296" i="1"/>
  <c r="HB296" i="1"/>
  <c r="ST300" i="1"/>
  <c r="QV322" i="1"/>
  <c r="RB322" i="1"/>
  <c r="SI310" i="1"/>
  <c r="TG310" i="1" s="1"/>
  <c r="TA320" i="1"/>
  <c r="PQ294" i="1"/>
  <c r="QU306" i="1"/>
  <c r="PR318" i="1"/>
  <c r="PP325" i="1"/>
  <c r="QU330" i="1"/>
  <c r="PQ318" i="1"/>
  <c r="QU327" i="1"/>
  <c r="RA327" i="1"/>
  <c r="ST325" i="1"/>
  <c r="QX343" i="1"/>
  <c r="RD343" i="1"/>
  <c r="RD332" i="1"/>
  <c r="SJ347" i="1"/>
  <c r="TH347" i="1" s="1"/>
  <c r="TA331" i="1"/>
  <c r="SI326" i="1"/>
  <c r="TG326" i="1" s="1"/>
  <c r="SK346" i="1"/>
  <c r="TI346" i="1" s="1"/>
  <c r="SV345" i="1"/>
  <c r="PO371" i="1"/>
  <c r="SZ357" i="1"/>
  <c r="SX363" i="1"/>
  <c r="ST361" i="1"/>
  <c r="SZ382" i="1"/>
  <c r="PO387" i="1"/>
  <c r="QX381" i="1"/>
  <c r="TA382" i="1"/>
  <c r="SW390" i="1"/>
  <c r="PR404" i="1"/>
  <c r="QV404" i="1"/>
  <c r="RB404" i="1"/>
  <c r="TA414" i="1"/>
  <c r="SH411" i="1"/>
  <c r="TF411" i="1" s="1"/>
  <c r="ST406" i="1"/>
  <c r="ST412" i="1"/>
  <c r="SH415" i="1"/>
  <c r="TF415" i="1" s="1"/>
  <c r="SU420" i="1"/>
  <c r="TC430" i="1"/>
  <c r="SW436" i="1"/>
  <c r="PQ424" i="1"/>
  <c r="QX434" i="1"/>
  <c r="RD434" i="1"/>
  <c r="SJ444" i="1"/>
  <c r="TH444" i="1" s="1"/>
  <c r="PN442" i="1"/>
  <c r="RC449" i="1"/>
  <c r="QW449" i="1"/>
  <c r="QU449" i="1"/>
  <c r="RA449" i="1"/>
  <c r="SI457" i="1"/>
  <c r="TG457" i="1" s="1"/>
  <c r="PO449" i="1"/>
  <c r="PR460" i="1"/>
  <c r="QX465" i="1"/>
  <c r="RD465" i="1"/>
  <c r="QT465" i="1"/>
  <c r="QZ465" i="1"/>
  <c r="RE463" i="1"/>
  <c r="QY463" i="1"/>
  <c r="TC478" i="1"/>
  <c r="SU477" i="1"/>
  <c r="PO479" i="1"/>
  <c r="QV481" i="1"/>
  <c r="RB481" i="1"/>
  <c r="QT483" i="1"/>
  <c r="QZ483" i="1"/>
  <c r="PP483" i="1"/>
  <c r="SJ488" i="1"/>
  <c r="TH488" i="1" s="1"/>
  <c r="QY488" i="1"/>
  <c r="RE488" i="1"/>
  <c r="SH486" i="1"/>
  <c r="TF486" i="1" s="1"/>
  <c r="QV493" i="1"/>
  <c r="RB493" i="1"/>
  <c r="PQ490" i="1"/>
  <c r="SJ493" i="1"/>
  <c r="TH493" i="1" s="1"/>
  <c r="SH12" i="1"/>
  <c r="TF12" i="1" s="1"/>
  <c r="TA25" i="1"/>
  <c r="SJ102" i="1"/>
  <c r="TH102" i="1" s="1"/>
  <c r="SW118" i="1"/>
  <c r="SL100" i="1"/>
  <c r="TJ100" i="1" s="1"/>
  <c r="SH82" i="1"/>
  <c r="TF82" i="1" s="1"/>
  <c r="PQ103" i="1"/>
  <c r="TC95" i="1"/>
  <c r="SK90" i="1"/>
  <c r="TI90" i="1" s="1"/>
  <c r="HB121" i="1"/>
  <c r="SK109" i="1"/>
  <c r="TI109" i="1" s="1"/>
  <c r="TB128" i="1"/>
  <c r="QX143" i="1"/>
  <c r="RD143" i="1"/>
  <c r="PO109" i="1"/>
  <c r="SL140" i="1"/>
  <c r="TJ140" i="1" s="1"/>
  <c r="SZ92" i="1"/>
  <c r="SZ100" i="1"/>
  <c r="TD148" i="1"/>
  <c r="SI108" i="1"/>
  <c r="TG108" i="1" s="1"/>
  <c r="PS136" i="1"/>
  <c r="HC119" i="1"/>
  <c r="RD126" i="1"/>
  <c r="SX146" i="1"/>
  <c r="PR132" i="1"/>
  <c r="SW151" i="1"/>
  <c r="PN139" i="1"/>
  <c r="SZ155" i="1"/>
  <c r="TD171" i="1"/>
  <c r="HC132" i="1"/>
  <c r="TA143" i="1"/>
  <c r="RB150" i="1"/>
  <c r="QV150" i="1"/>
  <c r="TB163" i="1"/>
  <c r="PP149" i="1"/>
  <c r="QU155" i="1"/>
  <c r="RA155" i="1"/>
  <c r="QX196" i="1"/>
  <c r="RD196" i="1"/>
  <c r="QW156" i="1"/>
  <c r="RC156" i="1"/>
  <c r="PO180" i="1"/>
  <c r="TA153" i="1"/>
  <c r="QY166" i="1"/>
  <c r="TA172" i="1"/>
  <c r="PP209" i="1"/>
  <c r="TA201" i="1"/>
  <c r="TA196" i="1"/>
  <c r="SH201" i="1"/>
  <c r="TF201" i="1" s="1"/>
  <c r="PN204" i="1"/>
  <c r="QW196" i="1"/>
  <c r="RC196" i="1"/>
  <c r="QX181" i="1"/>
  <c r="ST183" i="1"/>
  <c r="PS228" i="1"/>
  <c r="ST181" i="1"/>
  <c r="RB219" i="1"/>
  <c r="QV219" i="1"/>
  <c r="QW239" i="1"/>
  <c r="RC239" i="1"/>
  <c r="PQ213" i="1"/>
  <c r="SV210" i="1"/>
  <c r="TD223" i="1"/>
  <c r="SK217" i="1"/>
  <c r="TI217" i="1" s="1"/>
  <c r="PO226" i="1"/>
  <c r="SJ244" i="1"/>
  <c r="TH244" i="1" s="1"/>
  <c r="RE235" i="1"/>
  <c r="PN213" i="1"/>
  <c r="SK246" i="1"/>
  <c r="TI246" i="1" s="1"/>
  <c r="PN252" i="1"/>
  <c r="QT245" i="1"/>
  <c r="QZ245" i="1"/>
  <c r="RD244" i="1"/>
  <c r="SX263" i="1"/>
  <c r="ST262" i="1"/>
  <c r="PQ247" i="1"/>
  <c r="SH252" i="1"/>
  <c r="TF252" i="1" s="1"/>
  <c r="PP260" i="1"/>
  <c r="SK269" i="1"/>
  <c r="TI269" i="1" s="1"/>
  <c r="QX272" i="1"/>
  <c r="SJ278" i="1"/>
  <c r="TH278" i="1" s="1"/>
  <c r="QU276" i="1"/>
  <c r="RA276" i="1"/>
  <c r="SX285" i="1"/>
  <c r="SV294" i="1"/>
  <c r="SX292" i="1"/>
  <c r="TA294" i="1"/>
  <c r="PO283" i="1"/>
  <c r="PR290" i="1"/>
  <c r="SK295" i="1"/>
  <c r="TI295" i="1" s="1"/>
  <c r="SW292" i="1"/>
  <c r="PQ307" i="1"/>
  <c r="QY319" i="1"/>
  <c r="RE319" i="1"/>
  <c r="QX308" i="1"/>
  <c r="RD308" i="1"/>
  <c r="PR301" i="1"/>
  <c r="SV309" i="1"/>
  <c r="TA314" i="1"/>
  <c r="SW331" i="1"/>
  <c r="TB338" i="1"/>
  <c r="PQ338" i="1"/>
  <c r="SJ328" i="1"/>
  <c r="TH328" i="1" s="1"/>
  <c r="HB316" i="1"/>
  <c r="RC354" i="1"/>
  <c r="QW354" i="1"/>
  <c r="HB338" i="1"/>
  <c r="SJ352" i="1"/>
  <c r="TH352" i="1" s="1"/>
  <c r="SZ324" i="1"/>
  <c r="SV343" i="1"/>
  <c r="PS340" i="1"/>
  <c r="SK342" i="1"/>
  <c r="TI342" i="1" s="1"/>
  <c r="TB359" i="1"/>
  <c r="RE359" i="1"/>
  <c r="QY359" i="1"/>
  <c r="SL367" i="1"/>
  <c r="TJ367" i="1" s="1"/>
  <c r="SH347" i="1"/>
  <c r="TF347" i="1" s="1"/>
  <c r="TD379" i="1"/>
  <c r="HC365" i="1"/>
  <c r="ST364" i="1"/>
  <c r="RA379" i="1"/>
  <c r="QU379" i="1"/>
  <c r="QU392" i="1"/>
  <c r="RA392" i="1"/>
  <c r="SW392" i="1"/>
  <c r="PN397" i="1"/>
  <c r="SI404" i="1"/>
  <c r="TG404" i="1" s="1"/>
  <c r="SV410" i="1"/>
  <c r="TB405" i="1"/>
  <c r="SL414" i="1"/>
  <c r="TJ414" i="1" s="1"/>
  <c r="SJ418" i="1"/>
  <c r="TH418" i="1" s="1"/>
  <c r="SV420" i="1"/>
  <c r="SK433" i="1"/>
  <c r="TI433" i="1" s="1"/>
  <c r="SJ430" i="1"/>
  <c r="TH430" i="1" s="1"/>
  <c r="SZ420" i="1"/>
  <c r="SU425" i="1"/>
  <c r="SK438" i="1"/>
  <c r="TI438" i="1" s="1"/>
  <c r="PQ434" i="1"/>
  <c r="SU442" i="1"/>
  <c r="ST435" i="1"/>
  <c r="QT448" i="1"/>
  <c r="QZ448" i="1"/>
  <c r="QX453" i="1"/>
  <c r="RD453" i="1"/>
  <c r="SL453" i="1"/>
  <c r="TJ453" i="1" s="1"/>
  <c r="SI449" i="1"/>
  <c r="TG449" i="1" s="1"/>
  <c r="RD451" i="1"/>
  <c r="QX451" i="1"/>
  <c r="TD478" i="1"/>
  <c r="QY477" i="1"/>
  <c r="RE477" i="1"/>
  <c r="SI479" i="1"/>
  <c r="TG479" i="1" s="1"/>
  <c r="SW480" i="1"/>
  <c r="PS480" i="1"/>
  <c r="PN483" i="1"/>
  <c r="SH484" i="1"/>
  <c r="TF484" i="1" s="1"/>
  <c r="QW486" i="1"/>
  <c r="RC486" i="1"/>
  <c r="SW490" i="1"/>
  <c r="QW494" i="1"/>
  <c r="RC494" i="1"/>
  <c r="ST19" i="1"/>
  <c r="QW27" i="1"/>
  <c r="SW108" i="1"/>
  <c r="ST70" i="1"/>
  <c r="RC101" i="1"/>
  <c r="QW101" i="1"/>
  <c r="PP94" i="1"/>
  <c r="SV103" i="1"/>
  <c r="QX115" i="1"/>
  <c r="RD115" i="1"/>
  <c r="PS120" i="1"/>
  <c r="QX95" i="1"/>
  <c r="RD95" i="1"/>
  <c r="TC125" i="1"/>
  <c r="QY122" i="1"/>
  <c r="RE122" i="1"/>
  <c r="RE119" i="1"/>
  <c r="SJ123" i="1"/>
  <c r="TH123" i="1" s="1"/>
  <c r="HB114" i="1"/>
  <c r="PQ131" i="1"/>
  <c r="QY123" i="1"/>
  <c r="QW132" i="1"/>
  <c r="RC132" i="1"/>
  <c r="SU142" i="1"/>
  <c r="SK139" i="1"/>
  <c r="TI139" i="1" s="1"/>
  <c r="PN171" i="1"/>
  <c r="QT125" i="1"/>
  <c r="QZ125" i="1"/>
  <c r="QU135" i="1"/>
  <c r="PQ166" i="1"/>
  <c r="HB133" i="1"/>
  <c r="SK154" i="1"/>
  <c r="TI154" i="1" s="1"/>
  <c r="SK175" i="1"/>
  <c r="TI175" i="1" s="1"/>
  <c r="PP148" i="1"/>
  <c r="SU155" i="1"/>
  <c r="SH166" i="1"/>
  <c r="TF166" i="1" s="1"/>
  <c r="QV177" i="1"/>
  <c r="RB177" i="1"/>
  <c r="TA178" i="1"/>
  <c r="RA169" i="1"/>
  <c r="SL193" i="1"/>
  <c r="TJ193" i="1" s="1"/>
  <c r="PO155" i="1"/>
  <c r="SV193" i="1"/>
  <c r="SH160" i="1"/>
  <c r="TF160" i="1" s="1"/>
  <c r="TC187" i="1"/>
  <c r="HB178" i="1"/>
  <c r="TD204" i="1"/>
  <c r="HB190" i="1"/>
  <c r="SV204" i="1"/>
  <c r="QT235" i="1"/>
  <c r="QZ235" i="1"/>
  <c r="TA227" i="1"/>
  <c r="SK233" i="1"/>
  <c r="TI233" i="1" s="1"/>
  <c r="PR219" i="1"/>
  <c r="ST210" i="1"/>
  <c r="TC218" i="1"/>
  <c r="HB186" i="1"/>
  <c r="TD213" i="1"/>
  <c r="SK231" i="1"/>
  <c r="TI231" i="1" s="1"/>
  <c r="SU235" i="1"/>
  <c r="TB248" i="1"/>
  <c r="RA222" i="1"/>
  <c r="PO237" i="1"/>
  <c r="SU217" i="1"/>
  <c r="TC235" i="1"/>
  <c r="SX256" i="1"/>
  <c r="TA244" i="1"/>
  <c r="HB250" i="1"/>
  <c r="SZ254" i="1"/>
  <c r="QX263" i="1"/>
  <c r="RD263" i="1"/>
  <c r="SH274" i="1"/>
  <c r="TF274" i="1" s="1"/>
  <c r="PN268" i="1"/>
  <c r="PQ281" i="1"/>
  <c r="PR300" i="1"/>
  <c r="QU301" i="1"/>
  <c r="RA301" i="1"/>
  <c r="QW289" i="1"/>
  <c r="RC289" i="1"/>
  <c r="SL300" i="1"/>
  <c r="TJ300" i="1" s="1"/>
  <c r="RD322" i="1"/>
  <c r="TC315" i="1"/>
  <c r="SW338" i="1"/>
  <c r="SZ312" i="1"/>
  <c r="SX328" i="1"/>
  <c r="HC306" i="1"/>
  <c r="SU327" i="1"/>
  <c r="SI325" i="1"/>
  <c r="TG325" i="1" s="1"/>
  <c r="SW335" i="1"/>
  <c r="PR354" i="1"/>
  <c r="TD330" i="1"/>
  <c r="QV347" i="1"/>
  <c r="RB347" i="1"/>
  <c r="RE356" i="1"/>
  <c r="HB335" i="1"/>
  <c r="QX361" i="1"/>
  <c r="RD361" i="1"/>
  <c r="ST355" i="1"/>
  <c r="SK345" i="1"/>
  <c r="TI345" i="1" s="1"/>
  <c r="PR379" i="1"/>
  <c r="PO348" i="1"/>
  <c r="HB347" i="1"/>
  <c r="PR369" i="1"/>
  <c r="SJ390" i="1"/>
  <c r="TH390" i="1" s="1"/>
  <c r="QY379" i="1"/>
  <c r="HB367" i="1"/>
  <c r="PO361" i="1"/>
  <c r="QV403" i="1"/>
  <c r="RB403" i="1"/>
  <c r="PR392" i="1"/>
  <c r="SX392" i="1"/>
  <c r="RB392" i="1"/>
  <c r="QV392" i="1"/>
  <c r="TC403" i="1"/>
  <c r="QU411" i="1"/>
  <c r="RA411" i="1"/>
  <c r="PQ407" i="1"/>
  <c r="SH408" i="1"/>
  <c r="TF408" i="1" s="1"/>
  <c r="QW406" i="1"/>
  <c r="RC406" i="1"/>
  <c r="QV418" i="1"/>
  <c r="RB418" i="1"/>
  <c r="SI421" i="1"/>
  <c r="TG421" i="1" s="1"/>
  <c r="SW425" i="1"/>
  <c r="PQ435" i="1"/>
  <c r="TB447" i="1"/>
  <c r="SI439" i="1"/>
  <c r="TG439" i="1" s="1"/>
  <c r="SK444" i="1"/>
  <c r="TI444" i="1" s="1"/>
  <c r="SK442" i="1"/>
  <c r="TI442" i="1" s="1"/>
  <c r="SW449" i="1"/>
  <c r="SJ453" i="1"/>
  <c r="TH453" i="1" s="1"/>
  <c r="QX448" i="1"/>
  <c r="RD448" i="1"/>
  <c r="RD460" i="1"/>
  <c r="QX460" i="1"/>
  <c r="SJ457" i="1"/>
  <c r="TH457" i="1" s="1"/>
  <c r="ST465" i="1"/>
  <c r="HC477" i="1"/>
  <c r="TD481" i="1"/>
  <c r="TC488" i="1"/>
  <c r="PO482" i="1"/>
  <c r="TC489" i="1"/>
  <c r="RC489" i="1"/>
  <c r="QW489" i="1"/>
  <c r="RE492" i="1"/>
  <c r="PN111" i="1"/>
  <c r="PN273" i="1"/>
  <c r="PR371" i="1"/>
  <c r="HB107" i="1"/>
  <c r="HC247" i="1"/>
  <c r="HB493" i="1"/>
  <c r="PQ218" i="1"/>
  <c r="PO229" i="1"/>
  <c r="PQ366" i="1"/>
  <c r="PO320" i="1"/>
  <c r="PO454" i="1"/>
  <c r="PQ356" i="1"/>
  <c r="PR217" i="1"/>
  <c r="PS189" i="1"/>
  <c r="PN451" i="1"/>
  <c r="HC13" i="1"/>
  <c r="TB42" i="1"/>
  <c r="HC12" i="1"/>
  <c r="PP57" i="1"/>
  <c r="QX331" i="1"/>
  <c r="RD331" i="1"/>
  <c r="QX283" i="1"/>
  <c r="RD283" i="1"/>
  <c r="QX52" i="1"/>
  <c r="RD52" i="1"/>
  <c r="SV39" i="1"/>
  <c r="PO48" i="1"/>
  <c r="PO70" i="1"/>
  <c r="PR34" i="1"/>
  <c r="PR63" i="1"/>
  <c r="PS87" i="1"/>
  <c r="PR82" i="1"/>
  <c r="PQ72" i="1"/>
  <c r="QT115" i="1"/>
  <c r="QZ115" i="1"/>
  <c r="SJ113" i="1"/>
  <c r="TH113" i="1" s="1"/>
  <c r="PN83" i="1"/>
  <c r="QX96" i="1"/>
  <c r="RD96" i="1"/>
  <c r="PO23" i="1"/>
  <c r="QY28" i="1"/>
  <c r="RE28" i="1"/>
  <c r="PR31" i="1"/>
  <c r="RC277" i="1"/>
  <c r="QW277" i="1"/>
  <c r="QV168" i="1"/>
  <c r="RB168" i="1"/>
  <c r="QW129" i="1"/>
  <c r="RC129" i="1"/>
  <c r="QV47" i="1"/>
  <c r="RB47" i="1"/>
  <c r="QZ28" i="1"/>
  <c r="QT28" i="1"/>
  <c r="HB17" i="1"/>
  <c r="SK48" i="1"/>
  <c r="TI48" i="1" s="1"/>
  <c r="SW48" i="1"/>
  <c r="TC48" i="1"/>
  <c r="SV385" i="1"/>
  <c r="TB385" i="1"/>
  <c r="SJ385" i="1"/>
  <c r="TH385" i="1" s="1"/>
  <c r="SV340" i="1"/>
  <c r="SV220" i="1"/>
  <c r="TB220" i="1"/>
  <c r="SJ220" i="1"/>
  <c r="TH220" i="1" s="1"/>
  <c r="SU170" i="1"/>
  <c r="TA170" i="1"/>
  <c r="SI170" i="1"/>
  <c r="TG170" i="1" s="1"/>
  <c r="SH107" i="1"/>
  <c r="TF107" i="1" s="1"/>
  <c r="ST107" i="1"/>
  <c r="SZ107" i="1"/>
  <c r="SU44" i="1"/>
  <c r="TA44" i="1"/>
  <c r="SI44" i="1"/>
  <c r="TG44" i="1" s="1"/>
  <c r="TB56" i="1"/>
  <c r="PN25" i="1"/>
  <c r="RE316" i="1"/>
  <c r="QY316" i="1"/>
  <c r="QY88" i="1"/>
  <c r="RE88" i="1"/>
  <c r="QW31" i="1"/>
  <c r="RC31" i="1"/>
  <c r="PO33" i="1"/>
  <c r="QU425" i="1"/>
  <c r="RA425" i="1"/>
  <c r="QX230" i="1"/>
  <c r="RD230" i="1"/>
  <c r="QX127" i="1"/>
  <c r="RD127" i="1"/>
  <c r="QX92" i="1"/>
  <c r="RD92" i="1"/>
  <c r="SZ49" i="1"/>
  <c r="RE79" i="1"/>
  <c r="QY79" i="1"/>
  <c r="PR55" i="1"/>
  <c r="QY78" i="1"/>
  <c r="RE78" i="1"/>
  <c r="RA44" i="1"/>
  <c r="QT64" i="1"/>
  <c r="QZ64" i="1"/>
  <c r="HC41" i="1"/>
  <c r="PR88" i="1"/>
  <c r="QW87" i="1"/>
  <c r="RC87" i="1"/>
  <c r="QV78" i="1"/>
  <c r="RB78" i="1"/>
  <c r="SV91" i="1"/>
  <c r="PQ27" i="1"/>
  <c r="PR36" i="1"/>
  <c r="QT425" i="1"/>
  <c r="QZ425" i="1"/>
  <c r="QZ268" i="1"/>
  <c r="QT268" i="1"/>
  <c r="QV178" i="1"/>
  <c r="RB178" i="1"/>
  <c r="QT119" i="1"/>
  <c r="QZ119" i="1"/>
  <c r="HC16" i="1"/>
  <c r="SZ363" i="1"/>
  <c r="SH363" i="1"/>
  <c r="TF363" i="1" s="1"/>
  <c r="ST363" i="1"/>
  <c r="SH348" i="1"/>
  <c r="TF348" i="1" s="1"/>
  <c r="TB256" i="1"/>
  <c r="TB224" i="1"/>
  <c r="SU205" i="1"/>
  <c r="TA205" i="1"/>
  <c r="SI205" i="1"/>
  <c r="TG205" i="1" s="1"/>
  <c r="SJ74" i="1"/>
  <c r="TH74" i="1" s="1"/>
  <c r="PS54" i="1"/>
  <c r="QY385" i="1"/>
  <c r="RE385" i="1"/>
  <c r="SH9" i="1"/>
  <c r="PQ43" i="1"/>
  <c r="PO28" i="1"/>
  <c r="RC38" i="1"/>
  <c r="QW38" i="1"/>
  <c r="RA410" i="1"/>
  <c r="QU410" i="1"/>
  <c r="QU295" i="1"/>
  <c r="RA295" i="1"/>
  <c r="QU199" i="1"/>
  <c r="RA199" i="1"/>
  <c r="RA118" i="1"/>
  <c r="QU118" i="1"/>
  <c r="QX276" i="1"/>
  <c r="RD276" i="1"/>
  <c r="RD195" i="1"/>
  <c r="QX195" i="1"/>
  <c r="QX37" i="1"/>
  <c r="RD37" i="1"/>
  <c r="SZ33" i="1"/>
  <c r="HB38" i="1"/>
  <c r="PS59" i="1"/>
  <c r="PQ75" i="1"/>
  <c r="TC46" i="1"/>
  <c r="PS80" i="1"/>
  <c r="PP51" i="1"/>
  <c r="QW80" i="1"/>
  <c r="RC80" i="1"/>
  <c r="PP59" i="1"/>
  <c r="HB51" i="1"/>
  <c r="QU79" i="1"/>
  <c r="RA79" i="1"/>
  <c r="SV95" i="1"/>
  <c r="PR62" i="1"/>
  <c r="SW115" i="1"/>
  <c r="TB104" i="1"/>
  <c r="SZ89" i="1"/>
  <c r="SZ112" i="1"/>
  <c r="PP85" i="1"/>
  <c r="PN70" i="1"/>
  <c r="PR12" i="1"/>
  <c r="PR26" i="1"/>
  <c r="PS10" i="1"/>
  <c r="PR493" i="1"/>
  <c r="QW344" i="1"/>
  <c r="RC344" i="1"/>
  <c r="QW307" i="1"/>
  <c r="RC307" i="1"/>
  <c r="QW197" i="1"/>
  <c r="RC197" i="1"/>
  <c r="QV188" i="1"/>
  <c r="RB188" i="1"/>
  <c r="QV154" i="1"/>
  <c r="RB154" i="1"/>
  <c r="QZ110" i="1"/>
  <c r="QT110" i="1"/>
  <c r="QZ75" i="1"/>
  <c r="QT75" i="1"/>
  <c r="SJ451" i="1"/>
  <c r="TH451" i="1" s="1"/>
  <c r="SU441" i="1"/>
  <c r="SI441" i="1"/>
  <c r="TG441" i="1" s="1"/>
  <c r="TA441" i="1"/>
  <c r="TB262" i="1"/>
  <c r="SI96" i="1"/>
  <c r="TG96" i="1" s="1"/>
  <c r="SU96" i="1"/>
  <c r="TA96" i="1"/>
  <c r="SV57" i="1"/>
  <c r="SX36" i="1"/>
  <c r="TC57" i="1"/>
  <c r="QT21" i="1"/>
  <c r="QZ21" i="1"/>
  <c r="SW42" i="1"/>
  <c r="QY115" i="1"/>
  <c r="RE115" i="1"/>
  <c r="QV32" i="1"/>
  <c r="RB32" i="1"/>
  <c r="SJ43" i="1"/>
  <c r="TH43" i="1" s="1"/>
  <c r="TD424" i="1"/>
  <c r="SL344" i="1"/>
  <c r="TJ344" i="1" s="1"/>
  <c r="TD262" i="1"/>
  <c r="SL182" i="1"/>
  <c r="TJ182" i="1" s="1"/>
  <c r="SL157" i="1"/>
  <c r="TJ157" i="1" s="1"/>
  <c r="SX76" i="1"/>
  <c r="TD49" i="1"/>
  <c r="RA443" i="1"/>
  <c r="QU443" i="1"/>
  <c r="QU189" i="1"/>
  <c r="RA189" i="1"/>
  <c r="QX481" i="1"/>
  <c r="RD481" i="1"/>
  <c r="QX214" i="1"/>
  <c r="RD214" i="1"/>
  <c r="RD152" i="1"/>
  <c r="QX152" i="1"/>
  <c r="RD74" i="1"/>
  <c r="QX74" i="1"/>
  <c r="QW36" i="1"/>
  <c r="RC36" i="1"/>
  <c r="QZ52" i="1"/>
  <c r="QT52" i="1"/>
  <c r="PP37" i="1"/>
  <c r="SL75" i="1"/>
  <c r="TJ75" i="1" s="1"/>
  <c r="PQ64" i="1"/>
  <c r="QT82" i="1"/>
  <c r="QZ82" i="1"/>
  <c r="HC39" i="1"/>
  <c r="ST63" i="1"/>
  <c r="SX79" i="1"/>
  <c r="TC62" i="1"/>
  <c r="SJ71" i="1"/>
  <c r="TH71" i="1" s="1"/>
  <c r="SV99" i="1"/>
  <c r="HB80" i="1"/>
  <c r="SJ11" i="1"/>
  <c r="TH11" i="1" s="1"/>
  <c r="SV11" i="1"/>
  <c r="TB11" i="1"/>
  <c r="SK24" i="1"/>
  <c r="TI24" i="1" s="1"/>
  <c r="SW24" i="1"/>
  <c r="TC24" i="1"/>
  <c r="PN44" i="1"/>
  <c r="QT441" i="1"/>
  <c r="QZ441" i="1"/>
  <c r="QW387" i="1"/>
  <c r="RC387" i="1"/>
  <c r="QV315" i="1"/>
  <c r="RB315" i="1"/>
  <c r="QW276" i="1"/>
  <c r="RC276" i="1"/>
  <c r="QV244" i="1"/>
  <c r="RB244" i="1"/>
  <c r="RC204" i="1"/>
  <c r="QW204" i="1"/>
  <c r="QZ127" i="1"/>
  <c r="QT127" i="1"/>
  <c r="QT76" i="1"/>
  <c r="QZ76" i="1"/>
  <c r="QV39" i="1"/>
  <c r="RB39" i="1"/>
  <c r="PQ13" i="1"/>
  <c r="HC27" i="1"/>
  <c r="SU19" i="1"/>
  <c r="TA19" i="1"/>
  <c r="SI19" i="1"/>
  <c r="TG19" i="1" s="1"/>
  <c r="SX58" i="1"/>
  <c r="TD58" i="1"/>
  <c r="SL58" i="1"/>
  <c r="TJ58" i="1" s="1"/>
  <c r="SJ354" i="1"/>
  <c r="TH354" i="1" s="1"/>
  <c r="SV354" i="1"/>
  <c r="TB354" i="1"/>
  <c r="SV276" i="1"/>
  <c r="TB276" i="1"/>
  <c r="SJ276" i="1"/>
  <c r="TH276" i="1" s="1"/>
  <c r="SU218" i="1"/>
  <c r="TA218" i="1"/>
  <c r="SI218" i="1"/>
  <c r="TG218" i="1" s="1"/>
  <c r="SJ188" i="1"/>
  <c r="TH188" i="1" s="1"/>
  <c r="SV151" i="1"/>
  <c r="TB151" i="1"/>
  <c r="SJ151" i="1"/>
  <c r="TH151" i="1" s="1"/>
  <c r="SV62" i="1"/>
  <c r="TB62" i="1"/>
  <c r="SJ62" i="1"/>
  <c r="TH62" i="1" s="1"/>
  <c r="SU52" i="1"/>
  <c r="QY25" i="1"/>
  <c r="RE25" i="1"/>
  <c r="HB23" i="1"/>
  <c r="QT43" i="1"/>
  <c r="QZ43" i="1"/>
  <c r="QY177" i="1"/>
  <c r="RE177" i="1"/>
  <c r="ST46" i="1"/>
  <c r="SX415" i="1"/>
  <c r="SX323" i="1"/>
  <c r="SX255" i="1"/>
  <c r="TD206" i="1"/>
  <c r="TD122" i="1"/>
  <c r="SX68" i="1"/>
  <c r="PR58" i="1"/>
  <c r="QU319" i="1"/>
  <c r="RA319" i="1"/>
  <c r="RD347" i="1"/>
  <c r="QX347" i="1"/>
  <c r="QX291" i="1"/>
  <c r="RD291" i="1"/>
  <c r="QX213" i="1"/>
  <c r="RD213" i="1"/>
  <c r="RD168" i="1"/>
  <c r="QX168" i="1"/>
  <c r="QW63" i="1"/>
  <c r="RC63" i="1"/>
  <c r="TD71" i="1"/>
  <c r="TB68" i="1"/>
  <c r="QW42" i="1"/>
  <c r="RC42" i="1"/>
  <c r="QW45" i="1"/>
  <c r="RC45" i="1"/>
  <c r="HC52" i="1"/>
  <c r="PP54" i="1"/>
  <c r="SJ80" i="1"/>
  <c r="TH80" i="1" s="1"/>
  <c r="QT77" i="1"/>
  <c r="QZ77" i="1"/>
  <c r="SK72" i="1"/>
  <c r="TI72" i="1" s="1"/>
  <c r="RA60" i="1"/>
  <c r="SW87" i="1"/>
  <c r="PN13" i="1"/>
  <c r="QV51" i="1"/>
  <c r="RB51" i="1"/>
  <c r="QT422" i="1"/>
  <c r="QZ422" i="1"/>
  <c r="QV355" i="1"/>
  <c r="RB355" i="1"/>
  <c r="QW255" i="1"/>
  <c r="RC255" i="1"/>
  <c r="QT218" i="1"/>
  <c r="QZ218" i="1"/>
  <c r="QT195" i="1"/>
  <c r="QZ195" i="1"/>
  <c r="RC160" i="1"/>
  <c r="QW160" i="1"/>
  <c r="QW62" i="1"/>
  <c r="RC62" i="1"/>
  <c r="PN27" i="1"/>
  <c r="TB437" i="1"/>
  <c r="SJ437" i="1"/>
  <c r="TH437" i="1" s="1"/>
  <c r="SV437" i="1"/>
  <c r="SI318" i="1"/>
  <c r="TG318" i="1" s="1"/>
  <c r="SU318" i="1"/>
  <c r="TA318" i="1"/>
  <c r="SJ126" i="1"/>
  <c r="TH126" i="1" s="1"/>
  <c r="SV126" i="1"/>
  <c r="TB126" i="1"/>
  <c r="SX11" i="1"/>
  <c r="TD11" i="1"/>
  <c r="SL11" i="1"/>
  <c r="TJ11" i="1" s="1"/>
  <c r="QL494" i="1"/>
  <c r="QL489" i="1"/>
  <c r="QL491" i="1"/>
  <c r="QL487" i="1"/>
  <c r="QL484" i="1"/>
  <c r="QL480" i="1"/>
  <c r="QL479" i="1"/>
  <c r="QL465" i="1"/>
  <c r="QL477" i="1"/>
  <c r="QL459" i="1"/>
  <c r="QL451" i="1"/>
  <c r="QL456" i="1"/>
  <c r="QL448" i="1"/>
  <c r="QL444" i="1"/>
  <c r="QL446" i="1"/>
  <c r="QL437" i="1"/>
  <c r="QL424" i="1"/>
  <c r="QL414" i="1"/>
  <c r="QL416" i="1"/>
  <c r="QL421" i="1"/>
  <c r="QL407" i="1"/>
  <c r="QL406" i="1"/>
  <c r="QL402" i="1"/>
  <c r="QL381" i="1"/>
  <c r="QL361" i="1"/>
  <c r="QL368" i="1"/>
  <c r="QL380" i="1"/>
  <c r="QL371" i="1"/>
  <c r="QL339" i="1"/>
  <c r="QL344" i="1"/>
  <c r="QL352" i="1"/>
  <c r="QL333" i="1"/>
  <c r="QL330" i="1"/>
  <c r="QL327" i="1"/>
  <c r="QL326" i="1"/>
  <c r="QL323" i="1"/>
  <c r="QL318" i="1"/>
  <c r="QL308" i="1"/>
  <c r="QL320" i="1"/>
  <c r="QL309" i="1"/>
  <c r="QL301" i="1"/>
  <c r="QL290" i="1"/>
  <c r="QL289" i="1"/>
  <c r="QL287" i="1"/>
  <c r="QL278" i="1"/>
  <c r="QL270" i="1"/>
  <c r="QL266" i="1"/>
  <c r="QL257" i="1"/>
  <c r="QL262" i="1"/>
  <c r="QL248" i="1"/>
  <c r="QL245" i="1"/>
  <c r="QL258" i="1"/>
  <c r="QL249" i="1"/>
  <c r="QL222" i="1"/>
  <c r="QL213" i="1"/>
  <c r="QL219" i="1"/>
  <c r="QL237" i="1"/>
  <c r="QL221" i="1"/>
  <c r="QL214" i="1"/>
  <c r="QL202" i="1"/>
  <c r="QL190" i="1"/>
  <c r="QL201" i="1"/>
  <c r="QL189" i="1"/>
  <c r="QL188" i="1"/>
  <c r="QL174" i="1"/>
  <c r="QL158" i="1"/>
  <c r="QL171" i="1"/>
  <c r="QL165" i="1"/>
  <c r="QL161" i="1"/>
  <c r="QL153" i="1"/>
  <c r="QL121" i="1"/>
  <c r="QL147" i="1"/>
  <c r="QL125" i="1"/>
  <c r="QL138" i="1"/>
  <c r="QL130" i="1"/>
  <c r="QL115" i="1"/>
  <c r="QL99" i="1"/>
  <c r="QL91" i="1"/>
  <c r="QL104" i="1"/>
  <c r="QL117" i="1"/>
  <c r="QL114" i="1"/>
  <c r="QL98" i="1"/>
  <c r="QL95" i="1"/>
  <c r="QL72" i="1"/>
  <c r="QL76" i="1"/>
  <c r="QL68" i="1"/>
  <c r="QL65" i="1"/>
  <c r="QL62" i="1"/>
  <c r="QL32" i="1"/>
  <c r="QL34" i="1"/>
  <c r="QL55" i="1"/>
  <c r="QL36" i="1"/>
  <c r="QL24" i="1"/>
  <c r="QL19" i="1"/>
  <c r="QL18" i="1"/>
  <c r="QN500" i="1"/>
  <c r="QN503" i="1"/>
  <c r="QN504" i="1"/>
  <c r="QN499" i="1"/>
  <c r="QN502" i="1"/>
  <c r="QT15" i="1"/>
  <c r="QN501" i="1"/>
  <c r="TA43" i="1"/>
  <c r="RE384" i="1"/>
  <c r="QY384" i="1"/>
  <c r="QY231" i="1"/>
  <c r="RE231" i="1"/>
  <c r="QY153" i="1"/>
  <c r="RE153" i="1"/>
  <c r="TB21" i="1"/>
  <c r="SJ21" i="1"/>
  <c r="TH21" i="1" s="1"/>
  <c r="SV21" i="1"/>
  <c r="SZ32" i="1"/>
  <c r="SX440" i="1"/>
  <c r="TD333" i="1"/>
  <c r="SX249" i="1"/>
  <c r="SX196" i="1"/>
  <c r="SX149" i="1"/>
  <c r="SX50" i="1"/>
  <c r="QX292" i="1"/>
  <c r="RD292" i="1"/>
  <c r="RD187" i="1"/>
  <c r="QX187" i="1"/>
  <c r="HC37" i="1"/>
  <c r="RB69" i="1"/>
  <c r="QV69" i="1"/>
  <c r="RC85" i="1"/>
  <c r="QW85" i="1"/>
  <c r="PN38" i="1"/>
  <c r="SJ61" i="1"/>
  <c r="TH61" i="1" s="1"/>
  <c r="SU78" i="1"/>
  <c r="PQ40" i="1"/>
  <c r="HC33" i="1"/>
  <c r="HB52" i="1"/>
  <c r="SU70" i="1"/>
  <c r="TD63" i="1"/>
  <c r="SL81" i="1"/>
  <c r="TJ81" i="1" s="1"/>
  <c r="PQ90" i="1"/>
  <c r="SX116" i="1"/>
  <c r="TB89" i="1"/>
  <c r="HB77" i="1"/>
  <c r="SW85" i="1"/>
  <c r="QU116" i="1"/>
  <c r="RA116" i="1"/>
  <c r="SZ76" i="1"/>
  <c r="SJ111" i="1"/>
  <c r="TH111" i="1" s="1"/>
  <c r="QX104" i="1"/>
  <c r="RD104" i="1"/>
  <c r="HB79" i="1"/>
  <c r="SU111" i="1"/>
  <c r="TC106" i="1"/>
  <c r="SI136" i="1"/>
  <c r="TG136" i="1" s="1"/>
  <c r="QW113" i="1"/>
  <c r="RC113" i="1"/>
  <c r="SH134" i="1"/>
  <c r="TF134" i="1" s="1"/>
  <c r="QY99" i="1"/>
  <c r="RE99" i="1"/>
  <c r="PR11" i="1"/>
  <c r="PN12" i="1"/>
  <c r="SX24" i="1"/>
  <c r="TD24" i="1"/>
  <c r="SL24" i="1"/>
  <c r="TJ24" i="1" s="1"/>
  <c r="K37" i="2"/>
  <c r="QW301" i="1"/>
  <c r="RC301" i="1"/>
  <c r="QW217" i="1"/>
  <c r="RC217" i="1"/>
  <c r="QV176" i="1"/>
  <c r="RB176" i="1"/>
  <c r="QT157" i="1"/>
  <c r="QZ157" i="1"/>
  <c r="QW138" i="1"/>
  <c r="RC138" i="1"/>
  <c r="QW102" i="1"/>
  <c r="RC102" i="1"/>
  <c r="QW67" i="1"/>
  <c r="RC67" i="1"/>
  <c r="PO21" i="1"/>
  <c r="PP44" i="1"/>
  <c r="TB372" i="1"/>
  <c r="SJ372" i="1"/>
  <c r="TH372" i="1" s="1"/>
  <c r="SV372" i="1"/>
  <c r="SJ272" i="1"/>
  <c r="TH272" i="1" s="1"/>
  <c r="SV272" i="1"/>
  <c r="TB272" i="1"/>
  <c r="TA187" i="1"/>
  <c r="SI187" i="1"/>
  <c r="TG187" i="1" s="1"/>
  <c r="SU187" i="1"/>
  <c r="SZ99" i="1"/>
  <c r="ST64" i="1"/>
  <c r="SK47" i="1"/>
  <c r="TI47" i="1" s="1"/>
  <c r="SU36" i="1"/>
  <c r="QY355" i="1"/>
  <c r="RE355" i="1"/>
  <c r="QY254" i="1"/>
  <c r="RE254" i="1"/>
  <c r="QY185" i="1"/>
  <c r="RE185" i="1"/>
  <c r="SL57" i="1"/>
  <c r="TJ57" i="1" s="1"/>
  <c r="SX434" i="1"/>
  <c r="TD325" i="1"/>
  <c r="SL251" i="1"/>
  <c r="TJ251" i="1" s="1"/>
  <c r="SX188" i="1"/>
  <c r="TD124" i="1"/>
  <c r="SX42" i="1"/>
  <c r="SL32" i="1"/>
  <c r="TJ32" i="1" s="1"/>
  <c r="PO50" i="1"/>
  <c r="QU93" i="1"/>
  <c r="RA93" i="1"/>
  <c r="QX383" i="1"/>
  <c r="RD383" i="1"/>
  <c r="QX239" i="1"/>
  <c r="RD239" i="1"/>
  <c r="RD66" i="1"/>
  <c r="QX66" i="1"/>
  <c r="SL23" i="1"/>
  <c r="TJ23" i="1" s="1"/>
  <c r="PO42" i="1"/>
  <c r="PQ55" i="1"/>
  <c r="HC40" i="1"/>
  <c r="SX73" i="1"/>
  <c r="QY49" i="1"/>
  <c r="RE49" i="1"/>
  <c r="PP35" i="1"/>
  <c r="RD59" i="1"/>
  <c r="QX59" i="1"/>
  <c r="SU79" i="1"/>
  <c r="PP46" i="1"/>
  <c r="PR35" i="1"/>
  <c r="PQ73" i="1"/>
  <c r="SI60" i="1"/>
  <c r="TG60" i="1" s="1"/>
  <c r="SH93" i="1"/>
  <c r="TF93" i="1" s="1"/>
  <c r="QU90" i="1"/>
  <c r="RA90" i="1"/>
  <c r="SZ65" i="1"/>
  <c r="SK92" i="1"/>
  <c r="TI92" i="1" s="1"/>
  <c r="SV117" i="1"/>
  <c r="SW99" i="1"/>
  <c r="HC75" i="1"/>
  <c r="SV98" i="1"/>
  <c r="HB66" i="1"/>
  <c r="SJ110" i="1"/>
  <c r="TH110" i="1" s="1"/>
  <c r="TC140" i="1"/>
  <c r="TC13" i="1"/>
  <c r="SU29" i="1"/>
  <c r="SU14" i="1"/>
  <c r="RC109" i="1"/>
  <c r="QW109" i="1"/>
  <c r="TA106" i="1"/>
  <c r="SJ106" i="1"/>
  <c r="TH106" i="1" s="1"/>
  <c r="TC97" i="1"/>
  <c r="PS94" i="1"/>
  <c r="PR125" i="1"/>
  <c r="PS118" i="1"/>
  <c r="QT144" i="1"/>
  <c r="QZ144" i="1"/>
  <c r="HC107" i="1"/>
  <c r="PN125" i="1"/>
  <c r="ST119" i="1"/>
  <c r="SU131" i="1"/>
  <c r="HC95" i="1"/>
  <c r="PQ123" i="1"/>
  <c r="QW148" i="1"/>
  <c r="RC148" i="1"/>
  <c r="TB173" i="1"/>
  <c r="SK147" i="1"/>
  <c r="TI147" i="1" s="1"/>
  <c r="SV171" i="1"/>
  <c r="PN134" i="1"/>
  <c r="HB143" i="1"/>
  <c r="ST149" i="1"/>
  <c r="SU133" i="1"/>
  <c r="PP164" i="1"/>
  <c r="PS166" i="1"/>
  <c r="HB171" i="1"/>
  <c r="TC208" i="1"/>
  <c r="ST164" i="1"/>
  <c r="PR190" i="1"/>
  <c r="PQ196" i="1"/>
  <c r="SW202" i="1"/>
  <c r="PS197" i="1"/>
  <c r="PR197" i="1"/>
  <c r="PS222" i="1"/>
  <c r="HC184" i="1"/>
  <c r="PQ242" i="1"/>
  <c r="PR222" i="1"/>
  <c r="HB203" i="1"/>
  <c r="SZ219" i="1"/>
  <c r="HC188" i="1"/>
  <c r="TD230" i="1"/>
  <c r="PP211" i="1"/>
  <c r="PN218" i="1"/>
  <c r="RA219" i="1"/>
  <c r="HC241" i="1"/>
  <c r="QZ228" i="1"/>
  <c r="QT228" i="1"/>
  <c r="QU233" i="1"/>
  <c r="SZ214" i="1"/>
  <c r="SH218" i="1"/>
  <c r="TF218" i="1" s="1"/>
  <c r="SW247" i="1"/>
  <c r="PN236" i="1"/>
  <c r="SU255" i="1"/>
  <c r="PN250" i="1"/>
  <c r="HB234" i="1"/>
  <c r="TA248" i="1"/>
  <c r="QY251" i="1"/>
  <c r="RE251" i="1"/>
  <c r="PQ262" i="1"/>
  <c r="SV261" i="1"/>
  <c r="HC244" i="1"/>
  <c r="QT259" i="1"/>
  <c r="QZ259" i="1"/>
  <c r="SV271" i="1"/>
  <c r="ST271" i="1"/>
  <c r="PP266" i="1"/>
  <c r="QW282" i="1"/>
  <c r="RC282" i="1"/>
  <c r="TD276" i="1"/>
  <c r="PQ283" i="1"/>
  <c r="PP287" i="1"/>
  <c r="SH281" i="1"/>
  <c r="TF281" i="1" s="1"/>
  <c r="PN308" i="1"/>
  <c r="HC290" i="1"/>
  <c r="ST304" i="1"/>
  <c r="SV319" i="1"/>
  <c r="SJ307" i="1"/>
  <c r="TH307" i="1" s="1"/>
  <c r="PO304" i="1"/>
  <c r="HB322" i="1"/>
  <c r="SW320" i="1"/>
  <c r="SU306" i="1"/>
  <c r="SW318" i="1"/>
  <c r="SJ332" i="1"/>
  <c r="TH332" i="1" s="1"/>
  <c r="SW333" i="1"/>
  <c r="PN322" i="1"/>
  <c r="PO324" i="1"/>
  <c r="SI354" i="1"/>
  <c r="TG354" i="1" s="1"/>
  <c r="HB331" i="1"/>
  <c r="PQ347" i="1"/>
  <c r="SI329" i="1"/>
  <c r="TG329" i="1" s="1"/>
  <c r="SV339" i="1"/>
  <c r="SJ361" i="1"/>
  <c r="TH361" i="1" s="1"/>
  <c r="SJ367" i="1"/>
  <c r="TH367" i="1" s="1"/>
  <c r="SJ379" i="1"/>
  <c r="TH379" i="1" s="1"/>
  <c r="QT359" i="1"/>
  <c r="QZ359" i="1"/>
  <c r="HB368" i="1"/>
  <c r="HB381" i="1"/>
  <c r="SI365" i="1"/>
  <c r="TG365" i="1" s="1"/>
  <c r="SW391" i="1"/>
  <c r="TB398" i="1"/>
  <c r="SH402" i="1"/>
  <c r="TF402" i="1" s="1"/>
  <c r="TC397" i="1"/>
  <c r="TC408" i="1"/>
  <c r="PN408" i="1"/>
  <c r="SL408" i="1"/>
  <c r="TJ408" i="1" s="1"/>
  <c r="PN396" i="1"/>
  <c r="SJ414" i="1"/>
  <c r="TH414" i="1" s="1"/>
  <c r="SX419" i="1"/>
  <c r="PO408" i="1"/>
  <c r="PN416" i="1"/>
  <c r="ST425" i="1"/>
  <c r="SH419" i="1"/>
  <c r="TF419" i="1" s="1"/>
  <c r="SW421" i="1"/>
  <c r="PO440" i="1"/>
  <c r="RA438" i="1"/>
  <c r="QU438" i="1"/>
  <c r="PN441" i="1"/>
  <c r="TA446" i="1"/>
  <c r="TC450" i="1"/>
  <c r="SH453" i="1"/>
  <c r="TF453" i="1" s="1"/>
  <c r="HB460" i="1"/>
  <c r="SU448" i="1"/>
  <c r="SV477" i="1"/>
  <c r="HC478" i="1"/>
  <c r="PO477" i="1"/>
  <c r="PR482" i="1"/>
  <c r="RA482" i="1"/>
  <c r="QU482" i="1"/>
  <c r="SI484" i="1"/>
  <c r="TG484" i="1" s="1"/>
  <c r="SV486" i="1"/>
  <c r="SH490" i="1"/>
  <c r="TF490" i="1" s="1"/>
  <c r="PP465" i="1"/>
  <c r="SK481" i="1"/>
  <c r="TI481" i="1" s="1"/>
  <c r="SI488" i="1"/>
  <c r="TG488" i="1" s="1"/>
  <c r="SZ493" i="1"/>
  <c r="SJ34" i="1"/>
  <c r="TH34" i="1" s="1"/>
  <c r="SE500" i="1"/>
  <c r="SK15" i="1"/>
  <c r="TI15" i="1" s="1"/>
  <c r="SU23" i="1"/>
  <c r="PS68" i="1"/>
  <c r="SX96" i="1"/>
  <c r="PO100" i="1"/>
  <c r="PO97" i="1"/>
  <c r="SV97" i="1"/>
  <c r="SL103" i="1"/>
  <c r="TJ103" i="1" s="1"/>
  <c r="SK137" i="1"/>
  <c r="TI137" i="1" s="1"/>
  <c r="SZ94" i="1"/>
  <c r="SH126" i="1"/>
  <c r="TF126" i="1" s="1"/>
  <c r="SW135" i="1"/>
  <c r="SV125" i="1"/>
  <c r="SX147" i="1"/>
  <c r="SJ127" i="1"/>
  <c r="TH127" i="1" s="1"/>
  <c r="SW146" i="1"/>
  <c r="TB131" i="1"/>
  <c r="SI144" i="1"/>
  <c r="TG144" i="1" s="1"/>
  <c r="PS137" i="1"/>
  <c r="SW134" i="1"/>
  <c r="SU127" i="1"/>
  <c r="PP162" i="1"/>
  <c r="PR160" i="1"/>
  <c r="PR126" i="1"/>
  <c r="HB147" i="1"/>
  <c r="HC152" i="1"/>
  <c r="PS184" i="1"/>
  <c r="TC197" i="1"/>
  <c r="SK176" i="1"/>
  <c r="TI176" i="1" s="1"/>
  <c r="SW191" i="1"/>
  <c r="QW167" i="1"/>
  <c r="RC167" i="1"/>
  <c r="PN197" i="1"/>
  <c r="PR189" i="1"/>
  <c r="RE191" i="1"/>
  <c r="PN189" i="1"/>
  <c r="SX210" i="1"/>
  <c r="TD235" i="1"/>
  <c r="SH188" i="1"/>
  <c r="TF188" i="1" s="1"/>
  <c r="SI202" i="1"/>
  <c r="TG202" i="1" s="1"/>
  <c r="SK198" i="1"/>
  <c r="TI198" i="1" s="1"/>
  <c r="QY228" i="1"/>
  <c r="RE228" i="1"/>
  <c r="ST192" i="1"/>
  <c r="SX211" i="1"/>
  <c r="PO183" i="1"/>
  <c r="SU211" i="1"/>
  <c r="PR230" i="1"/>
  <c r="ST215" i="1"/>
  <c r="PN232" i="1"/>
  <c r="SZ242" i="1"/>
  <c r="TA230" i="1"/>
  <c r="HB239" i="1"/>
  <c r="TC219" i="1"/>
  <c r="PO222" i="1"/>
  <c r="SJ242" i="1"/>
  <c r="TH242" i="1" s="1"/>
  <c r="SL250" i="1"/>
  <c r="TJ250" i="1" s="1"/>
  <c r="PR254" i="1"/>
  <c r="SI259" i="1"/>
  <c r="TG259" i="1" s="1"/>
  <c r="SJ259" i="1"/>
  <c r="TH259" i="1" s="1"/>
  <c r="SX257" i="1"/>
  <c r="QW269" i="1"/>
  <c r="RC269" i="1"/>
  <c r="QY282" i="1"/>
  <c r="SI274" i="1"/>
  <c r="TG274" i="1" s="1"/>
  <c r="QU258" i="1"/>
  <c r="PS277" i="1"/>
  <c r="RA274" i="1"/>
  <c r="SW286" i="1"/>
  <c r="HB272" i="1"/>
  <c r="TD283" i="1"/>
  <c r="TB301" i="1"/>
  <c r="TA289" i="1"/>
  <c r="SK301" i="1"/>
  <c r="TI301" i="1" s="1"/>
  <c r="SH306" i="1"/>
  <c r="TF306" i="1" s="1"/>
  <c r="QV300" i="1"/>
  <c r="RB300" i="1"/>
  <c r="TD314" i="1"/>
  <c r="RA297" i="1"/>
  <c r="QX296" i="1"/>
  <c r="PO294" i="1"/>
  <c r="HC292" i="1"/>
  <c r="TD305" i="1"/>
  <c r="PS329" i="1"/>
  <c r="SK328" i="1"/>
  <c r="TI328" i="1" s="1"/>
  <c r="QT328" i="1"/>
  <c r="QZ328" i="1"/>
  <c r="HB309" i="1"/>
  <c r="TC322" i="1"/>
  <c r="QW327" i="1"/>
  <c r="RC327" i="1"/>
  <c r="HC320" i="1"/>
  <c r="SI347" i="1"/>
  <c r="TG347" i="1" s="1"/>
  <c r="PN339" i="1"/>
  <c r="TD347" i="1"/>
  <c r="QV342" i="1"/>
  <c r="RB342" i="1"/>
  <c r="PS347" i="1"/>
  <c r="SW339" i="1"/>
  <c r="RA348" i="1"/>
  <c r="SW364" i="1"/>
  <c r="HB343" i="1"/>
  <c r="SZ356" i="1"/>
  <c r="SU356" i="1"/>
  <c r="PS368" i="1"/>
  <c r="SK381" i="1"/>
  <c r="TI381" i="1" s="1"/>
  <c r="QT384" i="1"/>
  <c r="QZ384" i="1"/>
  <c r="TD384" i="1"/>
  <c r="TA392" i="1"/>
  <c r="SK396" i="1"/>
  <c r="TI396" i="1" s="1"/>
  <c r="ST392" i="1"/>
  <c r="PQ408" i="1"/>
  <c r="SL411" i="1"/>
  <c r="TJ411" i="1" s="1"/>
  <c r="HC412" i="1"/>
  <c r="PS414" i="1"/>
  <c r="HC418" i="1"/>
  <c r="PR424" i="1"/>
  <c r="QV430" i="1"/>
  <c r="RB430" i="1"/>
  <c r="TD436" i="1"/>
  <c r="SL443" i="1"/>
  <c r="TJ443" i="1" s="1"/>
  <c r="SH439" i="1"/>
  <c r="TF439" i="1" s="1"/>
  <c r="PQ445" i="1"/>
  <c r="PN448" i="1"/>
  <c r="PR453" i="1"/>
  <c r="PN446" i="1"/>
  <c r="TC447" i="1"/>
  <c r="HC455" i="1"/>
  <c r="TD458" i="1"/>
  <c r="HB491" i="1"/>
  <c r="RC492" i="1"/>
  <c r="QW492" i="1"/>
  <c r="TB54" i="1"/>
  <c r="SZ20" i="1"/>
  <c r="SZ16" i="1"/>
  <c r="TC111" i="1"/>
  <c r="SI98" i="1"/>
  <c r="TG98" i="1" s="1"/>
  <c r="SK91" i="1"/>
  <c r="TI91" i="1" s="1"/>
  <c r="RB104" i="1"/>
  <c r="QV104" i="1"/>
  <c r="PS115" i="1"/>
  <c r="SK148" i="1"/>
  <c r="TI148" i="1" s="1"/>
  <c r="QV108" i="1"/>
  <c r="RB108" i="1"/>
  <c r="PQ136" i="1"/>
  <c r="RE110" i="1"/>
  <c r="SI120" i="1"/>
  <c r="TG120" i="1" s="1"/>
  <c r="TD127" i="1"/>
  <c r="HC105" i="1"/>
  <c r="PQ139" i="1"/>
  <c r="QT120" i="1"/>
  <c r="QZ120" i="1"/>
  <c r="QX145" i="1"/>
  <c r="RD145" i="1"/>
  <c r="PN141" i="1"/>
  <c r="ST145" i="1"/>
  <c r="TA165" i="1"/>
  <c r="SK166" i="1"/>
  <c r="TI166" i="1" s="1"/>
  <c r="SZ138" i="1"/>
  <c r="SV162" i="1"/>
  <c r="PO164" i="1"/>
  <c r="SW172" i="1"/>
  <c r="PO202" i="1"/>
  <c r="QY171" i="1"/>
  <c r="RE171" i="1"/>
  <c r="HB153" i="1"/>
  <c r="PO168" i="1"/>
  <c r="TB194" i="1"/>
  <c r="HB172" i="1"/>
  <c r="PN161" i="1"/>
  <c r="PP158" i="1"/>
  <c r="ST152" i="1"/>
  <c r="SL185" i="1"/>
  <c r="TJ185" i="1" s="1"/>
  <c r="HC159" i="1"/>
  <c r="SJ186" i="1"/>
  <c r="TH186" i="1" s="1"/>
  <c r="SV187" i="1"/>
  <c r="PR215" i="1"/>
  <c r="RE182" i="1"/>
  <c r="QX197" i="1"/>
  <c r="RD197" i="1"/>
  <c r="SK207" i="1"/>
  <c r="TI207" i="1" s="1"/>
  <c r="PR240" i="1"/>
  <c r="SK239" i="1"/>
  <c r="TI239" i="1" s="1"/>
  <c r="TC220" i="1"/>
  <c r="SK240" i="1"/>
  <c r="TI240" i="1" s="1"/>
  <c r="PN223" i="1"/>
  <c r="QX235" i="1"/>
  <c r="RD235" i="1"/>
  <c r="SX232" i="1"/>
  <c r="QY232" i="1"/>
  <c r="RE232" i="1"/>
  <c r="HB213" i="1"/>
  <c r="PQ240" i="1"/>
  <c r="ST236" i="1"/>
  <c r="HC233" i="1"/>
  <c r="SZ250" i="1"/>
  <c r="SK261" i="1"/>
  <c r="TI261" i="1" s="1"/>
  <c r="PQ271" i="1"/>
  <c r="SK263" i="1"/>
  <c r="TI263" i="1" s="1"/>
  <c r="PP280" i="1"/>
  <c r="ST261" i="1"/>
  <c r="HC270" i="1"/>
  <c r="SZ277" i="1"/>
  <c r="SU277" i="1"/>
  <c r="HB265" i="1"/>
  <c r="TA275" i="1"/>
  <c r="SH287" i="1"/>
  <c r="TF287" i="1" s="1"/>
  <c r="SH289" i="1"/>
  <c r="TF289" i="1" s="1"/>
  <c r="RE289" i="1"/>
  <c r="QY289" i="1"/>
  <c r="TD298" i="1"/>
  <c r="RA305" i="1"/>
  <c r="QU305" i="1"/>
  <c r="SI297" i="1"/>
  <c r="TG297" i="1" s="1"/>
  <c r="QY312" i="1"/>
  <c r="RE312" i="1"/>
  <c r="HB298" i="1"/>
  <c r="QT305" i="1"/>
  <c r="QZ305" i="1"/>
  <c r="PQ319" i="1"/>
  <c r="PR328" i="1"/>
  <c r="SL329" i="1"/>
  <c r="TJ329" i="1" s="1"/>
  <c r="PP334" i="1"/>
  <c r="PP330" i="1"/>
  <c r="SK332" i="1"/>
  <c r="TI332" i="1" s="1"/>
  <c r="TC355" i="1"/>
  <c r="SL343" i="1"/>
  <c r="TJ343" i="1" s="1"/>
  <c r="PO333" i="1"/>
  <c r="HC328" i="1"/>
  <c r="PR345" i="1"/>
  <c r="QT339" i="1"/>
  <c r="QZ339" i="1"/>
  <c r="TA348" i="1"/>
  <c r="TC357" i="1"/>
  <c r="SK380" i="1"/>
  <c r="TI380" i="1" s="1"/>
  <c r="SV362" i="1"/>
  <c r="PR372" i="1"/>
  <c r="TA361" i="1"/>
  <c r="HB379" i="1"/>
  <c r="PQ365" i="1"/>
  <c r="HB392" i="1"/>
  <c r="QV365" i="1"/>
  <c r="RB365" i="1"/>
  <c r="QY383" i="1"/>
  <c r="RE383" i="1"/>
  <c r="HC380" i="1"/>
  <c r="PQ403" i="1"/>
  <c r="PN391" i="1"/>
  <c r="QT409" i="1"/>
  <c r="QZ409" i="1"/>
  <c r="PQ402" i="1"/>
  <c r="ST396" i="1"/>
  <c r="PO414" i="1"/>
  <c r="QV416" i="1"/>
  <c r="RB416" i="1"/>
  <c r="SI408" i="1"/>
  <c r="TG408" i="1" s="1"/>
  <c r="RD414" i="1"/>
  <c r="QX414" i="1"/>
  <c r="HB415" i="1"/>
  <c r="TB435" i="1"/>
  <c r="PS435" i="1"/>
  <c r="PN438" i="1"/>
  <c r="TD445" i="1"/>
  <c r="SL444" i="1"/>
  <c r="TJ444" i="1" s="1"/>
  <c r="HC444" i="1"/>
  <c r="SL450" i="1"/>
  <c r="TJ450" i="1" s="1"/>
  <c r="SZ457" i="1"/>
  <c r="RC457" i="1"/>
  <c r="QW457" i="1"/>
  <c r="QW458" i="1"/>
  <c r="RC458" i="1"/>
  <c r="SX460" i="1"/>
  <c r="RD478" i="1"/>
  <c r="QX478" i="1"/>
  <c r="TD483" i="1"/>
  <c r="QT485" i="1"/>
  <c r="QZ485" i="1"/>
  <c r="SX490" i="1"/>
  <c r="SW494" i="1"/>
  <c r="SZ489" i="1"/>
  <c r="PS493" i="1"/>
  <c r="PR454" i="1"/>
  <c r="TB460" i="1"/>
  <c r="SJ485" i="1"/>
  <c r="TH485" i="1" s="1"/>
  <c r="TA492" i="1"/>
  <c r="GR504" i="1"/>
  <c r="GR503" i="1"/>
  <c r="HB9" i="1"/>
  <c r="SZ26" i="1"/>
  <c r="TC11" i="1"/>
  <c r="PR120" i="1"/>
  <c r="PS119" i="1"/>
  <c r="SX105" i="1"/>
  <c r="PQ119" i="1"/>
  <c r="SI138" i="1"/>
  <c r="TG138" i="1" s="1"/>
  <c r="TC127" i="1"/>
  <c r="TA139" i="1"/>
  <c r="QT100" i="1"/>
  <c r="QZ100" i="1"/>
  <c r="SL136" i="1"/>
  <c r="TJ136" i="1" s="1"/>
  <c r="PP101" i="1"/>
  <c r="SU113" i="1"/>
  <c r="SX134" i="1"/>
  <c r="SW132" i="1"/>
  <c r="TB132" i="1"/>
  <c r="TD138" i="1"/>
  <c r="TC128" i="1"/>
  <c r="QY139" i="1"/>
  <c r="RE139" i="1"/>
  <c r="SV154" i="1"/>
  <c r="TC126" i="1"/>
  <c r="SK142" i="1"/>
  <c r="TI142" i="1" s="1"/>
  <c r="SW170" i="1"/>
  <c r="SJ153" i="1"/>
  <c r="TH153" i="1" s="1"/>
  <c r="SV166" i="1"/>
  <c r="PR161" i="1"/>
  <c r="SW174" i="1"/>
  <c r="QW174" i="1"/>
  <c r="RC174" i="1"/>
  <c r="PO135" i="1"/>
  <c r="TB160" i="1"/>
  <c r="TC169" i="1"/>
  <c r="HB155" i="1"/>
  <c r="SL187" i="1"/>
  <c r="TJ187" i="1" s="1"/>
  <c r="TD205" i="1"/>
  <c r="SZ169" i="1"/>
  <c r="PP188" i="1"/>
  <c r="PO176" i="1"/>
  <c r="SI164" i="1"/>
  <c r="TG164" i="1" s="1"/>
  <c r="PS175" i="1"/>
  <c r="PN153" i="1"/>
  <c r="SV189" i="1"/>
  <c r="TB206" i="1"/>
  <c r="HB170" i="1"/>
  <c r="TB195" i="1"/>
  <c r="TA232" i="1"/>
  <c r="HC192" i="1"/>
  <c r="QY207" i="1"/>
  <c r="RB222" i="1"/>
  <c r="QV222" i="1"/>
  <c r="PR223" i="1"/>
  <c r="TA181" i="1"/>
  <c r="RA209" i="1"/>
  <c r="QU209" i="1"/>
  <c r="HB201" i="1"/>
  <c r="SX219" i="1"/>
  <c r="PR225" i="1"/>
  <c r="HB235" i="1"/>
  <c r="SK215" i="1"/>
  <c r="TI215" i="1" s="1"/>
  <c r="QT253" i="1"/>
  <c r="QZ253" i="1"/>
  <c r="SK227" i="1"/>
  <c r="TI227" i="1" s="1"/>
  <c r="SJ245" i="1"/>
  <c r="TH245" i="1" s="1"/>
  <c r="PQ254" i="1"/>
  <c r="SX246" i="1"/>
  <c r="HC226" i="1"/>
  <c r="PQ248" i="1"/>
  <c r="QW246" i="1"/>
  <c r="RC246" i="1"/>
  <c r="RD250" i="1"/>
  <c r="HB246" i="1"/>
  <c r="TD271" i="1"/>
  <c r="QX280" i="1"/>
  <c r="RD280" i="1"/>
  <c r="SK272" i="1"/>
  <c r="TI272" i="1" s="1"/>
  <c r="PR271" i="1"/>
  <c r="SZ256" i="1"/>
  <c r="SK283" i="1"/>
  <c r="TI283" i="1" s="1"/>
  <c r="PS283" i="1"/>
  <c r="SH286" i="1"/>
  <c r="TF286" i="1" s="1"/>
  <c r="SW280" i="1"/>
  <c r="PN275" i="1"/>
  <c r="SJ291" i="1"/>
  <c r="TH291" i="1" s="1"/>
  <c r="QT291" i="1"/>
  <c r="QZ291" i="1"/>
  <c r="PN316" i="1"/>
  <c r="QT311" i="1"/>
  <c r="QZ311" i="1"/>
  <c r="PQ308" i="1"/>
  <c r="QT298" i="1"/>
  <c r="QZ298" i="1"/>
  <c r="PO312" i="1"/>
  <c r="SU305" i="1"/>
  <c r="TB320" i="1"/>
  <c r="QV320" i="1"/>
  <c r="RB320" i="1"/>
  <c r="HC308" i="1"/>
  <c r="TD332" i="1"/>
  <c r="PN331" i="1"/>
  <c r="TD334" i="1"/>
  <c r="SK323" i="1"/>
  <c r="TI323" i="1" s="1"/>
  <c r="SK348" i="1"/>
  <c r="TI348" i="1" s="1"/>
  <c r="SU338" i="1"/>
  <c r="QW329" i="1"/>
  <c r="RC329" i="1"/>
  <c r="RE344" i="1"/>
  <c r="QY344" i="1"/>
  <c r="SX342" i="1"/>
  <c r="SL346" i="1"/>
  <c r="TJ346" i="1" s="1"/>
  <c r="SH346" i="1"/>
  <c r="TF346" i="1" s="1"/>
  <c r="SW368" i="1"/>
  <c r="PN366" i="1"/>
  <c r="SW379" i="1"/>
  <c r="PR382" i="1"/>
  <c r="QT385" i="1"/>
  <c r="QZ385" i="1"/>
  <c r="QW380" i="1"/>
  <c r="RC380" i="1"/>
  <c r="SZ371" i="1"/>
  <c r="ST365" i="1"/>
  <c r="PQ383" i="1"/>
  <c r="QW397" i="1"/>
  <c r="RC397" i="1"/>
  <c r="SL397" i="1"/>
  <c r="TJ397" i="1" s="1"/>
  <c r="QX392" i="1"/>
  <c r="RD392" i="1"/>
  <c r="HB390" i="1"/>
  <c r="SV412" i="1"/>
  <c r="TD410" i="1"/>
  <c r="QZ405" i="1"/>
  <c r="QT405" i="1"/>
  <c r="PP416" i="1"/>
  <c r="SW417" i="1"/>
  <c r="RD416" i="1"/>
  <c r="QX416" i="1"/>
  <c r="SX420" i="1"/>
  <c r="HB434" i="1"/>
  <c r="SI437" i="1"/>
  <c r="TG437" i="1" s="1"/>
  <c r="SJ439" i="1"/>
  <c r="TH439" i="1" s="1"/>
  <c r="QT424" i="1"/>
  <c r="QZ424" i="1"/>
  <c r="HB424" i="1"/>
  <c r="PP444" i="1"/>
  <c r="SJ454" i="1"/>
  <c r="TH454" i="1" s="1"/>
  <c r="QU451" i="1"/>
  <c r="RA451" i="1"/>
  <c r="RE451" i="1"/>
  <c r="QY451" i="1"/>
  <c r="PN455" i="1"/>
  <c r="PP478" i="1"/>
  <c r="SJ463" i="1"/>
  <c r="TH463" i="1" s="1"/>
  <c r="ST480" i="1"/>
  <c r="RA480" i="1"/>
  <c r="QU480" i="1"/>
  <c r="SJ483" i="1"/>
  <c r="TH483" i="1" s="1"/>
  <c r="HB483" i="1"/>
  <c r="SK456" i="1"/>
  <c r="TI456" i="1" s="1"/>
  <c r="SU459" i="1"/>
  <c r="TC457" i="1"/>
  <c r="RE481" i="1"/>
  <c r="SV484" i="1"/>
  <c r="QU483" i="1"/>
  <c r="HB488" i="1"/>
  <c r="SW491" i="1"/>
  <c r="PN19" i="1"/>
  <c r="SK63" i="1"/>
  <c r="TI63" i="1" s="1"/>
  <c r="SX12" i="1"/>
  <c r="PP48" i="1"/>
  <c r="HB88" i="1"/>
  <c r="PQ112" i="1"/>
  <c r="PS96" i="1"/>
  <c r="TC110" i="1"/>
  <c r="PS98" i="1"/>
  <c r="SI104" i="1"/>
  <c r="TG104" i="1" s="1"/>
  <c r="SI146" i="1"/>
  <c r="TG146" i="1" s="1"/>
  <c r="ST102" i="1"/>
  <c r="QT128" i="1"/>
  <c r="QZ128" i="1"/>
  <c r="RB137" i="1"/>
  <c r="QV137" i="1"/>
  <c r="RA110" i="1"/>
  <c r="PS82" i="1"/>
  <c r="PS114" i="1"/>
  <c r="PS95" i="1"/>
  <c r="PS131" i="1"/>
  <c r="PO145" i="1"/>
  <c r="QX101" i="1"/>
  <c r="SX125" i="1"/>
  <c r="SL143" i="1"/>
  <c r="TJ143" i="1" s="1"/>
  <c r="ST103" i="1"/>
  <c r="QU133" i="1"/>
  <c r="RE133" i="1"/>
  <c r="QX130" i="1"/>
  <c r="SZ171" i="1"/>
  <c r="SK177" i="1"/>
  <c r="TI177" i="1" s="1"/>
  <c r="TA132" i="1"/>
  <c r="TA148" i="1"/>
  <c r="SV177" i="1"/>
  <c r="SH173" i="1"/>
  <c r="TF173" i="1" s="1"/>
  <c r="SI141" i="1"/>
  <c r="TG141" i="1" s="1"/>
  <c r="PP170" i="1"/>
  <c r="PO173" i="1"/>
  <c r="TA171" i="1"/>
  <c r="PS194" i="1"/>
  <c r="SI158" i="1"/>
  <c r="TG158" i="1" s="1"/>
  <c r="SH177" i="1"/>
  <c r="TF177" i="1" s="1"/>
  <c r="HC158" i="1"/>
  <c r="TC163" i="1"/>
  <c r="SL192" i="1"/>
  <c r="TJ192" i="1" s="1"/>
  <c r="TD209" i="1"/>
  <c r="RD199" i="1"/>
  <c r="ST162" i="1"/>
  <c r="QW201" i="1"/>
  <c r="RC201" i="1"/>
  <c r="TB181" i="1"/>
  <c r="SW186" i="1"/>
  <c r="SV203" i="1"/>
  <c r="QX180" i="1"/>
  <c r="PQ192" i="1"/>
  <c r="QU207" i="1"/>
  <c r="PP237" i="1"/>
  <c r="SH196" i="1"/>
  <c r="TF196" i="1" s="1"/>
  <c r="RC210" i="1"/>
  <c r="QW210" i="1"/>
  <c r="SW226" i="1"/>
  <c r="SW182" i="1"/>
  <c r="TB222" i="1"/>
  <c r="SK241" i="1"/>
  <c r="TI241" i="1" s="1"/>
  <c r="PS223" i="1"/>
  <c r="HB188" i="1"/>
  <c r="HC202" i="1"/>
  <c r="PS215" i="1"/>
  <c r="PO240" i="1"/>
  <c r="TD212" i="1"/>
  <c r="SW228" i="1"/>
  <c r="PP236" i="1"/>
  <c r="SK229" i="1"/>
  <c r="TI229" i="1" s="1"/>
  <c r="PQ244" i="1"/>
  <c r="QY227" i="1"/>
  <c r="SI242" i="1"/>
  <c r="TG242" i="1" s="1"/>
  <c r="SK210" i="1"/>
  <c r="TI210" i="1" s="1"/>
  <c r="PR253" i="1"/>
  <c r="SL254" i="1"/>
  <c r="TJ254" i="1" s="1"/>
  <c r="SW251" i="1"/>
  <c r="SH237" i="1"/>
  <c r="TF237" i="1" s="1"/>
  <c r="SX248" i="1"/>
  <c r="PQ249" i="1"/>
  <c r="PR269" i="1"/>
  <c r="PQ270" i="1"/>
  <c r="PQ255" i="1"/>
  <c r="PN246" i="1"/>
  <c r="HB253" i="1"/>
  <c r="TC265" i="1"/>
  <c r="SJ280" i="1"/>
  <c r="TH280" i="1" s="1"/>
  <c r="PP275" i="1"/>
  <c r="PQ275" i="1"/>
  <c r="HC265" i="1"/>
  <c r="SJ277" i="1"/>
  <c r="TH277" i="1" s="1"/>
  <c r="TA304" i="1"/>
  <c r="SU283" i="1"/>
  <c r="ST293" i="1"/>
  <c r="ST290" i="1"/>
  <c r="SV289" i="1"/>
  <c r="PN299" i="1"/>
  <c r="PR312" i="1"/>
  <c r="RA312" i="1"/>
  <c r="QT295" i="1"/>
  <c r="QZ295" i="1"/>
  <c r="PQ320" i="1"/>
  <c r="PS330" i="1"/>
  <c r="RC325" i="1"/>
  <c r="QW325" i="1"/>
  <c r="SX331" i="1"/>
  <c r="SW327" i="1"/>
  <c r="QY324" i="1"/>
  <c r="PS324" i="1"/>
  <c r="QX325" i="1"/>
  <c r="PS341" i="1"/>
  <c r="RA331" i="1"/>
  <c r="SK340" i="1"/>
  <c r="TI340" i="1" s="1"/>
  <c r="RC345" i="1"/>
  <c r="QW345" i="1"/>
  <c r="SZ339" i="1"/>
  <c r="PP346" i="1"/>
  <c r="RD344" i="1"/>
  <c r="PP359" i="1"/>
  <c r="SL364" i="1"/>
  <c r="TJ364" i="1" s="1"/>
  <c r="SK371" i="1"/>
  <c r="TI371" i="1" s="1"/>
  <c r="PQ363" i="1"/>
  <c r="RD380" i="1"/>
  <c r="QX365" i="1"/>
  <c r="SJ381" i="1"/>
  <c r="TH381" i="1" s="1"/>
  <c r="QX368" i="1"/>
  <c r="TD383" i="1"/>
  <c r="SX382" i="1"/>
  <c r="PO405" i="1"/>
  <c r="ST390" i="1"/>
  <c r="SH398" i="1"/>
  <c r="TF398" i="1" s="1"/>
  <c r="SV406" i="1"/>
  <c r="QT407" i="1"/>
  <c r="QZ407" i="1"/>
  <c r="HC414" i="1"/>
  <c r="SH414" i="1"/>
  <c r="TF414" i="1" s="1"/>
  <c r="PP409" i="1"/>
  <c r="HC408" i="1"/>
  <c r="SW412" i="1"/>
  <c r="SW419" i="1"/>
  <c r="TD430" i="1"/>
  <c r="TB425" i="1"/>
  <c r="SW439" i="1"/>
  <c r="QT440" i="1"/>
  <c r="QZ440" i="1"/>
  <c r="SH424" i="1"/>
  <c r="TF424" i="1" s="1"/>
  <c r="TB438" i="1"/>
  <c r="HC436" i="1"/>
  <c r="SI434" i="1"/>
  <c r="TG434" i="1" s="1"/>
  <c r="QV442" i="1"/>
  <c r="RB442" i="1"/>
  <c r="RE442" i="1"/>
  <c r="SL441" i="1"/>
  <c r="TJ441" i="1" s="1"/>
  <c r="SW448" i="1"/>
  <c r="PR463" i="1"/>
  <c r="PS460" i="1"/>
  <c r="SJ479" i="1"/>
  <c r="TH479" i="1" s="1"/>
  <c r="TD489" i="1"/>
  <c r="SV18" i="1"/>
  <c r="TB28" i="1"/>
  <c r="TD26" i="1"/>
  <c r="ST24" i="1"/>
  <c r="SX120" i="1"/>
  <c r="SU101" i="1"/>
  <c r="PN119" i="1"/>
  <c r="SW93" i="1"/>
  <c r="HB62" i="1"/>
  <c r="SW103" i="1"/>
  <c r="SL99" i="1"/>
  <c r="TJ99" i="1" s="1"/>
  <c r="PR95" i="1"/>
  <c r="PO131" i="1"/>
  <c r="SK117" i="1"/>
  <c r="TI117" i="1" s="1"/>
  <c r="TD145" i="1"/>
  <c r="PP120" i="1"/>
  <c r="QU144" i="1"/>
  <c r="RA144" i="1"/>
  <c r="HC150" i="1"/>
  <c r="PS176" i="1"/>
  <c r="SX158" i="1"/>
  <c r="TD159" i="1"/>
  <c r="HB127" i="1"/>
  <c r="QY140" i="1"/>
  <c r="QX164" i="1"/>
  <c r="RD164" i="1"/>
  <c r="SI152" i="1"/>
  <c r="TG152" i="1" s="1"/>
  <c r="ST120" i="1"/>
  <c r="QZ149" i="1"/>
  <c r="QT149" i="1"/>
  <c r="PS156" i="1"/>
  <c r="QY152" i="1"/>
  <c r="RE152" i="1"/>
  <c r="SI192" i="1"/>
  <c r="TG192" i="1" s="1"/>
  <c r="QX170" i="1"/>
  <c r="RD170" i="1"/>
  <c r="SZ207" i="1"/>
  <c r="SJ179" i="1"/>
  <c r="TH179" i="1" s="1"/>
  <c r="PR162" i="1"/>
  <c r="SZ154" i="1"/>
  <c r="PS207" i="1"/>
  <c r="RE184" i="1"/>
  <c r="ST185" i="1"/>
  <c r="SI198" i="1"/>
  <c r="TG198" i="1" s="1"/>
  <c r="PS224" i="1"/>
  <c r="SU193" i="1"/>
  <c r="PN215" i="1"/>
  <c r="HB212" i="1"/>
  <c r="PN226" i="1"/>
  <c r="HC185" i="1"/>
  <c r="ST197" i="1"/>
  <c r="QU223" i="1"/>
  <c r="RA223" i="1"/>
  <c r="SX241" i="1"/>
  <c r="SL224" i="1"/>
  <c r="TJ224" i="1" s="1"/>
  <c r="TC236" i="1"/>
  <c r="TD220" i="1"/>
  <c r="TD236" i="1"/>
  <c r="QX240" i="1"/>
  <c r="RD240" i="1"/>
  <c r="HC243" i="1"/>
  <c r="SJ253" i="1"/>
  <c r="TH253" i="1" s="1"/>
  <c r="HC224" i="1"/>
  <c r="SU236" i="1"/>
  <c r="SZ248" i="1"/>
  <c r="SH229" i="1"/>
  <c r="TF229" i="1" s="1"/>
  <c r="SW258" i="1"/>
  <c r="SU262" i="1"/>
  <c r="SW260" i="1"/>
  <c r="QV262" i="1"/>
  <c r="RB262" i="1"/>
  <c r="PO261" i="1"/>
  <c r="SH280" i="1"/>
  <c r="TF280" i="1" s="1"/>
  <c r="TC275" i="1"/>
  <c r="SL275" i="1"/>
  <c r="TJ275" i="1" s="1"/>
  <c r="TC274" i="1"/>
  <c r="QU282" i="1"/>
  <c r="RE290" i="1"/>
  <c r="QY290" i="1"/>
  <c r="SH276" i="1"/>
  <c r="TF276" i="1" s="1"/>
  <c r="SV297" i="1"/>
  <c r="SK289" i="1"/>
  <c r="TI289" i="1" s="1"/>
  <c r="PO305" i="1"/>
  <c r="RD305" i="1"/>
  <c r="QX305" i="1"/>
  <c r="QY304" i="1"/>
  <c r="RE304" i="1"/>
  <c r="QZ322" i="1"/>
  <c r="QT322" i="1"/>
  <c r="TA310" i="1"/>
  <c r="QU307" i="1"/>
  <c r="RA307" i="1"/>
  <c r="RA306" i="1"/>
  <c r="HC322" i="1"/>
  <c r="HB339" i="1"/>
  <c r="SH325" i="1"/>
  <c r="TF325" i="1" s="1"/>
  <c r="PS352" i="1"/>
  <c r="QX332" i="1"/>
  <c r="TB347" i="1"/>
  <c r="SU331" i="1"/>
  <c r="TA326" i="1"/>
  <c r="HB329" i="1"/>
  <c r="TC346" i="1"/>
  <c r="SJ345" i="1"/>
  <c r="TH345" i="1" s="1"/>
  <c r="PO340" i="1"/>
  <c r="QU365" i="1"/>
  <c r="RA365" i="1"/>
  <c r="SH357" i="1"/>
  <c r="TF357" i="1" s="1"/>
  <c r="HB354" i="1"/>
  <c r="SH361" i="1"/>
  <c r="TF361" i="1" s="1"/>
  <c r="SK383" i="1"/>
  <c r="TI383" i="1" s="1"/>
  <c r="HC366" i="1"/>
  <c r="PO369" i="1"/>
  <c r="SU382" i="1"/>
  <c r="SK390" i="1"/>
  <c r="TI390" i="1" s="1"/>
  <c r="SI383" i="1"/>
  <c r="TG383" i="1" s="1"/>
  <c r="QW404" i="1"/>
  <c r="RC404" i="1"/>
  <c r="HC406" i="1"/>
  <c r="SI414" i="1"/>
  <c r="TG414" i="1" s="1"/>
  <c r="SZ411" i="1"/>
  <c r="PS416" i="1"/>
  <c r="PR422" i="1"/>
  <c r="SZ415" i="1"/>
  <c r="TA420" i="1"/>
  <c r="SW430" i="1"/>
  <c r="QY430" i="1"/>
  <c r="RE430" i="1"/>
  <c r="QZ434" i="1"/>
  <c r="QT434" i="1"/>
  <c r="RD437" i="1"/>
  <c r="QX437" i="1"/>
  <c r="PR442" i="1"/>
  <c r="TB444" i="1"/>
  <c r="SZ443" i="1"/>
  <c r="PS448" i="1"/>
  <c r="SU451" i="1"/>
  <c r="QZ450" i="1"/>
  <c r="QT450" i="1"/>
  <c r="TA457" i="1"/>
  <c r="SJ456" i="1"/>
  <c r="TH456" i="1" s="1"/>
  <c r="SK465" i="1"/>
  <c r="TI465" i="1" s="1"/>
  <c r="RB465" i="1"/>
  <c r="QV465" i="1"/>
  <c r="PP458" i="1"/>
  <c r="QZ477" i="1"/>
  <c r="QT477" i="1"/>
  <c r="PS481" i="1"/>
  <c r="PN480" i="1"/>
  <c r="QW481" i="1"/>
  <c r="RC481" i="1"/>
  <c r="SU483" i="1"/>
  <c r="SJ487" i="1"/>
  <c r="TH487" i="1" s="1"/>
  <c r="TB488" i="1"/>
  <c r="PN485" i="1"/>
  <c r="PR492" i="1"/>
  <c r="SZ486" i="1"/>
  <c r="SL493" i="1"/>
  <c r="TJ493" i="1" s="1"/>
  <c r="RC493" i="1"/>
  <c r="QW493" i="1"/>
  <c r="SL494" i="1"/>
  <c r="TJ494" i="1" s="1"/>
  <c r="HB494" i="1"/>
  <c r="TC493" i="1"/>
  <c r="SZ22" i="1"/>
  <c r="SU25" i="1"/>
  <c r="TB102" i="1"/>
  <c r="TD100" i="1"/>
  <c r="SZ82" i="1"/>
  <c r="PP111" i="1"/>
  <c r="PP99" i="1"/>
  <c r="PR94" i="1"/>
  <c r="PR134" i="1"/>
  <c r="QY146" i="1"/>
  <c r="RE146" i="1"/>
  <c r="PS124" i="1"/>
  <c r="TD140" i="1"/>
  <c r="ST92" i="1"/>
  <c r="ST100" i="1"/>
  <c r="SX148" i="1"/>
  <c r="TA108" i="1"/>
  <c r="PQ146" i="1"/>
  <c r="PO102" i="1"/>
  <c r="QX126" i="1"/>
  <c r="SL146" i="1"/>
  <c r="TJ146" i="1" s="1"/>
  <c r="QU134" i="1"/>
  <c r="RA134" i="1"/>
  <c r="SK151" i="1"/>
  <c r="TI151" i="1" s="1"/>
  <c r="PO144" i="1"/>
  <c r="QU160" i="1"/>
  <c r="RA160" i="1"/>
  <c r="SX171" i="1"/>
  <c r="SU143" i="1"/>
  <c r="HC122" i="1"/>
  <c r="QW150" i="1"/>
  <c r="RC150" i="1"/>
  <c r="SV163" i="1"/>
  <c r="SV197" i="1"/>
  <c r="SU153" i="1"/>
  <c r="SK171" i="1"/>
  <c r="TI171" i="1" s="1"/>
  <c r="PQ193" i="1"/>
  <c r="SU172" i="1"/>
  <c r="SX191" i="1"/>
  <c r="SU196" i="1"/>
  <c r="SZ201" i="1"/>
  <c r="TA182" i="1"/>
  <c r="PS202" i="1"/>
  <c r="QZ183" i="1"/>
  <c r="QT183" i="1"/>
  <c r="PO192" i="1"/>
  <c r="PO187" i="1"/>
  <c r="SV226" i="1"/>
  <c r="PS213" i="1"/>
  <c r="RC219" i="1"/>
  <c r="QW219" i="1"/>
  <c r="SI189" i="1"/>
  <c r="TG189" i="1" s="1"/>
  <c r="SV221" i="1"/>
  <c r="TB210" i="1"/>
  <c r="TC217" i="1"/>
  <c r="PQ228" i="1"/>
  <c r="TB244" i="1"/>
  <c r="RD218" i="1"/>
  <c r="QY235" i="1"/>
  <c r="SH211" i="1"/>
  <c r="TF211" i="1" s="1"/>
  <c r="QT231" i="1"/>
  <c r="QZ231" i="1"/>
  <c r="PR218" i="1"/>
  <c r="TC246" i="1"/>
  <c r="QU255" i="1"/>
  <c r="RA255" i="1"/>
  <c r="PP254" i="1"/>
  <c r="PP268" i="1"/>
  <c r="SH262" i="1"/>
  <c r="TF262" i="1" s="1"/>
  <c r="SZ252" i="1"/>
  <c r="HB252" i="1"/>
  <c r="HC266" i="1"/>
  <c r="RD272" i="1"/>
  <c r="TB278" i="1"/>
  <c r="HC261" i="1"/>
  <c r="SZ275" i="1"/>
  <c r="SL292" i="1"/>
  <c r="TJ292" i="1" s="1"/>
  <c r="SU294" i="1"/>
  <c r="TC295" i="1"/>
  <c r="TB296" i="1"/>
  <c r="HB301" i="1"/>
  <c r="HB297" i="1"/>
  <c r="PQ323" i="1"/>
  <c r="SH310" i="1"/>
  <c r="TF310" i="1" s="1"/>
  <c r="QY322" i="1"/>
  <c r="RE322" i="1"/>
  <c r="ST318" i="1"/>
  <c r="TA311" i="1"/>
  <c r="HB321" i="1"/>
  <c r="SV338" i="1"/>
  <c r="QX326" i="1"/>
  <c r="RD326" i="1"/>
  <c r="TB328" i="1"/>
  <c r="QU325" i="1"/>
  <c r="RA325" i="1"/>
  <c r="QT354" i="1"/>
  <c r="QZ354" i="1"/>
  <c r="TB352" i="1"/>
  <c r="ST324" i="1"/>
  <c r="QU347" i="1"/>
  <c r="RA347" i="1"/>
  <c r="PS342" i="1"/>
  <c r="SK366" i="1"/>
  <c r="TI366" i="1" s="1"/>
  <c r="TD367" i="1"/>
  <c r="RA357" i="1"/>
  <c r="QU357" i="1"/>
  <c r="SZ347" i="1"/>
  <c r="PS369" i="1"/>
  <c r="SX379" i="1"/>
  <c r="PN372" i="1"/>
  <c r="SH364" i="1"/>
  <c r="TF364" i="1" s="1"/>
  <c r="PQ384" i="1"/>
  <c r="SL398" i="1"/>
  <c r="TJ398" i="1" s="1"/>
  <c r="HB391" i="1"/>
  <c r="PP391" i="1"/>
  <c r="PP402" i="1"/>
  <c r="TA404" i="1"/>
  <c r="QU396" i="1"/>
  <c r="RA396" i="1"/>
  <c r="SV405" i="1"/>
  <c r="SV421" i="1"/>
  <c r="PR418" i="1"/>
  <c r="TD414" i="1"/>
  <c r="TB418" i="1"/>
  <c r="PQ417" i="1"/>
  <c r="PS420" i="1"/>
  <c r="SW433" i="1"/>
  <c r="TB430" i="1"/>
  <c r="SH420" i="1"/>
  <c r="TF420" i="1" s="1"/>
  <c r="SI425" i="1"/>
  <c r="TG425" i="1" s="1"/>
  <c r="TC438" i="1"/>
  <c r="PS437" i="1"/>
  <c r="SI442" i="1"/>
  <c r="TG442" i="1" s="1"/>
  <c r="PS444" i="1"/>
  <c r="QV448" i="1"/>
  <c r="RB448" i="1"/>
  <c r="TD453" i="1"/>
  <c r="PN453" i="1"/>
  <c r="PP459" i="1"/>
  <c r="SL478" i="1"/>
  <c r="TJ478" i="1" s="1"/>
  <c r="HB463" i="1"/>
  <c r="SI478" i="1"/>
  <c r="TG478" i="1" s="1"/>
  <c r="TA479" i="1"/>
  <c r="SK485" i="1"/>
  <c r="TI485" i="1" s="1"/>
  <c r="QX484" i="1"/>
  <c r="RD484" i="1"/>
  <c r="RE482" i="1"/>
  <c r="QT486" i="1"/>
  <c r="QZ486" i="1"/>
  <c r="SK490" i="1"/>
  <c r="TI490" i="1" s="1"/>
  <c r="SJ490" i="1"/>
  <c r="TH490" i="1" s="1"/>
  <c r="SH19" i="1"/>
  <c r="TF19" i="1" s="1"/>
  <c r="RC27" i="1"/>
  <c r="SK108" i="1"/>
  <c r="TI108" i="1" s="1"/>
  <c r="PS101" i="1"/>
  <c r="QT101" i="1"/>
  <c r="QZ101" i="1"/>
  <c r="SL112" i="1"/>
  <c r="TJ112" i="1" s="1"/>
  <c r="SJ103" i="1"/>
  <c r="TH103" i="1" s="1"/>
  <c r="QY92" i="1"/>
  <c r="RE92" i="1"/>
  <c r="SJ121" i="1"/>
  <c r="TH121" i="1" s="1"/>
  <c r="PO106" i="1"/>
  <c r="RD90" i="1"/>
  <c r="QX90" i="1"/>
  <c r="SI97" i="1"/>
  <c r="TG97" i="1" s="1"/>
  <c r="SL126" i="1"/>
  <c r="TJ126" i="1" s="1"/>
  <c r="PQ142" i="1"/>
  <c r="HB111" i="1"/>
  <c r="RE127" i="1"/>
  <c r="SJ138" i="1"/>
  <c r="TH138" i="1" s="1"/>
  <c r="TA134" i="1"/>
  <c r="SI142" i="1"/>
  <c r="TG142" i="1" s="1"/>
  <c r="PN123" i="1"/>
  <c r="PN147" i="1"/>
  <c r="PS174" i="1"/>
  <c r="QV125" i="1"/>
  <c r="RB125" i="1"/>
  <c r="HB137" i="1"/>
  <c r="HC148" i="1"/>
  <c r="PN124" i="1"/>
  <c r="PS171" i="1"/>
  <c r="TC154" i="1"/>
  <c r="TC175" i="1"/>
  <c r="SI155" i="1"/>
  <c r="TG155" i="1" s="1"/>
  <c r="QW177" i="1"/>
  <c r="RC177" i="1"/>
  <c r="PO186" i="1"/>
  <c r="PR180" i="1"/>
  <c r="SH156" i="1"/>
  <c r="TF156" i="1" s="1"/>
  <c r="RE174" i="1"/>
  <c r="TD193" i="1"/>
  <c r="PO163" i="1"/>
  <c r="PR206" i="1"/>
  <c r="PP196" i="1"/>
  <c r="RE197" i="1"/>
  <c r="QY197" i="1"/>
  <c r="SZ160" i="1"/>
  <c r="SW187" i="1"/>
  <c r="SX204" i="1"/>
  <c r="SJ204" i="1"/>
  <c r="TH204" i="1" s="1"/>
  <c r="RB235" i="1"/>
  <c r="QV235" i="1"/>
  <c r="QZ208" i="1"/>
  <c r="QT208" i="1"/>
  <c r="SU227" i="1"/>
  <c r="TC233" i="1"/>
  <c r="SH210" i="1"/>
  <c r="TF210" i="1" s="1"/>
  <c r="RE226" i="1"/>
  <c r="QY226" i="1"/>
  <c r="HB192" i="1"/>
  <c r="SX213" i="1"/>
  <c r="SW214" i="1"/>
  <c r="TC231" i="1"/>
  <c r="HC232" i="1"/>
  <c r="SI235" i="1"/>
  <c r="TG235" i="1" s="1"/>
  <c r="SV248" i="1"/>
  <c r="HC219" i="1"/>
  <c r="SW235" i="1"/>
  <c r="SL256" i="1"/>
  <c r="TJ256" i="1" s="1"/>
  <c r="SK249" i="1"/>
  <c r="TI249" i="1" s="1"/>
  <c r="PP213" i="1"/>
  <c r="HC240" i="1"/>
  <c r="HC228" i="1"/>
  <c r="ST254" i="1"/>
  <c r="RE269" i="1"/>
  <c r="QY269" i="1"/>
  <c r="PP248" i="1"/>
  <c r="PS279" i="1"/>
  <c r="HC273" i="1"/>
  <c r="ST274" i="1"/>
  <c r="PR281" i="1"/>
  <c r="PR284" i="1"/>
  <c r="HC278" i="1"/>
  <c r="QT289" i="1"/>
  <c r="QZ289" i="1"/>
  <c r="SH279" i="1"/>
  <c r="TF279" i="1" s="1"/>
  <c r="HB285" i="1"/>
  <c r="TD300" i="1"/>
  <c r="PP306" i="1"/>
  <c r="QX298" i="1"/>
  <c r="RD298" i="1"/>
  <c r="QX301" i="1"/>
  <c r="SI292" i="1"/>
  <c r="TG292" i="1" s="1"/>
  <c r="PP318" i="1"/>
  <c r="PO322" i="1"/>
  <c r="SW315" i="1"/>
  <c r="PR309" i="1"/>
  <c r="PR327" i="1"/>
  <c r="ST312" i="1"/>
  <c r="HB319" i="1"/>
  <c r="SI327" i="1"/>
  <c r="TG327" i="1" s="1"/>
  <c r="SZ328" i="1"/>
  <c r="SK335" i="1"/>
  <c r="TI335" i="1" s="1"/>
  <c r="PN356" i="1"/>
  <c r="SX330" i="1"/>
  <c r="QW347" i="1"/>
  <c r="RC347" i="1"/>
  <c r="SH372" i="1"/>
  <c r="TF372" i="1" s="1"/>
  <c r="SH355" i="1"/>
  <c r="TF355" i="1" s="1"/>
  <c r="TC345" i="1"/>
  <c r="PS360" i="1"/>
  <c r="TD365" i="1"/>
  <c r="SW362" i="1"/>
  <c r="QU380" i="1"/>
  <c r="RA380" i="1"/>
  <c r="PS384" i="1"/>
  <c r="TA379" i="1"/>
  <c r="QY361" i="1"/>
  <c r="RE361" i="1"/>
  <c r="SV384" i="1"/>
  <c r="SI371" i="1"/>
  <c r="TG371" i="1" s="1"/>
  <c r="RC403" i="1"/>
  <c r="QW403" i="1"/>
  <c r="RA402" i="1"/>
  <c r="SL392" i="1"/>
  <c r="TJ392" i="1" s="1"/>
  <c r="RC392" i="1"/>
  <c r="QW392" i="1"/>
  <c r="PS410" i="1"/>
  <c r="SW403" i="1"/>
  <c r="SI396" i="1"/>
  <c r="TG396" i="1" s="1"/>
  <c r="PN405" i="1"/>
  <c r="SZ408" i="1"/>
  <c r="QT406" i="1"/>
  <c r="QZ406" i="1"/>
  <c r="RA419" i="1"/>
  <c r="SZ417" i="1"/>
  <c r="QW418" i="1"/>
  <c r="RC418" i="1"/>
  <c r="SU421" i="1"/>
  <c r="PN437" i="1"/>
  <c r="HB437" i="1"/>
  <c r="PN433" i="1"/>
  <c r="QY440" i="1"/>
  <c r="SJ447" i="1"/>
  <c r="TH447" i="1" s="1"/>
  <c r="TA439" i="1"/>
  <c r="TC444" i="1"/>
  <c r="QZ443" i="1"/>
  <c r="QT443" i="1"/>
  <c r="RE445" i="1"/>
  <c r="QY454" i="1"/>
  <c r="RE454" i="1"/>
  <c r="ST449" i="1"/>
  <c r="TB453" i="1"/>
  <c r="TB449" i="1"/>
  <c r="PP453" i="1"/>
  <c r="SH465" i="1"/>
  <c r="TF465" i="1" s="1"/>
  <c r="PP485" i="1"/>
  <c r="ST483" i="1"/>
  <c r="RE486" i="1"/>
  <c r="QY486" i="1"/>
  <c r="PP488" i="1"/>
  <c r="SW489" i="1"/>
  <c r="PO489" i="1"/>
  <c r="QY492" i="1"/>
  <c r="HB78" i="1"/>
  <c r="PQ272" i="1"/>
  <c r="PN380" i="1"/>
  <c r="PS133" i="1"/>
  <c r="PN271" i="1"/>
  <c r="PQ459" i="1"/>
  <c r="HB231" i="1"/>
  <c r="HC236" i="1"/>
  <c r="PO380" i="1"/>
  <c r="PR174" i="1"/>
  <c r="PO347" i="1"/>
  <c r="PN450" i="1"/>
  <c r="PR390" i="1"/>
  <c r="PQ479" i="1"/>
  <c r="PQ282" i="1"/>
  <c r="PQ410" i="1"/>
  <c r="PR182" i="1"/>
  <c r="PO439" i="1"/>
  <c r="PQ451" i="1"/>
  <c r="SQ476" i="1" l="1"/>
  <c r="TR476" i="1"/>
  <c r="SO476" i="1"/>
  <c r="TS476" i="1"/>
  <c r="SR476" i="1"/>
  <c r="SN476" i="1"/>
  <c r="SP476" i="1"/>
  <c r="TG18" i="1"/>
  <c r="SO496" i="1"/>
  <c r="TR496" i="1"/>
  <c r="TJ18" i="1"/>
  <c r="SR496" i="1"/>
  <c r="TF18" i="1"/>
  <c r="SN496" i="1"/>
  <c r="TH18" i="1"/>
  <c r="SP496" i="1"/>
  <c r="TI18" i="1"/>
  <c r="SQ496" i="1"/>
  <c r="TS496" i="1"/>
  <c r="SO475" i="1"/>
  <c r="SO474" i="1"/>
  <c r="SO473" i="1"/>
  <c r="SN475" i="1"/>
  <c r="SN474" i="1"/>
  <c r="SN473" i="1"/>
  <c r="SP475" i="1"/>
  <c r="SP474" i="1"/>
  <c r="SP473" i="1"/>
  <c r="TS473" i="1"/>
  <c r="TS474" i="1"/>
  <c r="TR475" i="1"/>
  <c r="TS475" i="1"/>
  <c r="TR474" i="1"/>
  <c r="TR473" i="1"/>
  <c r="SQ475" i="1"/>
  <c r="SQ474" i="1"/>
  <c r="SQ473" i="1"/>
  <c r="SR475" i="1"/>
  <c r="SR474" i="1"/>
  <c r="SR473" i="1"/>
  <c r="TI9" i="1"/>
  <c r="TP145" i="1" s="1"/>
  <c r="SQ472" i="1"/>
  <c r="TG9" i="1"/>
  <c r="SO472" i="1"/>
  <c r="TR472" i="1"/>
  <c r="TJ9" i="1"/>
  <c r="SR472" i="1"/>
  <c r="TH9" i="1"/>
  <c r="SP472" i="1"/>
  <c r="TF9" i="1"/>
  <c r="SN472" i="1"/>
  <c r="TS472" i="1"/>
  <c r="TI13" i="1"/>
  <c r="SQ471" i="1"/>
  <c r="TJ13" i="1"/>
  <c r="SR471" i="1"/>
  <c r="TG13" i="1"/>
  <c r="SO471" i="1"/>
  <c r="TF13" i="1"/>
  <c r="SN471" i="1"/>
  <c r="TH13" i="1"/>
  <c r="SP471" i="1"/>
  <c r="TR471" i="1"/>
  <c r="TS471" i="1"/>
  <c r="TS252" i="1"/>
  <c r="TR484" i="1"/>
  <c r="TS434" i="1"/>
  <c r="TR310" i="1"/>
  <c r="TS425" i="1"/>
  <c r="TS430" i="1"/>
  <c r="TS451" i="1"/>
  <c r="TS454" i="1"/>
  <c r="TS279" i="1"/>
  <c r="TS346" i="1"/>
  <c r="TS187" i="1"/>
  <c r="TS271" i="1"/>
  <c r="TS189" i="1"/>
  <c r="TS209" i="1"/>
  <c r="TS160" i="1"/>
  <c r="TS99" i="1"/>
  <c r="TS415" i="1"/>
  <c r="TS480" i="1"/>
  <c r="TS292" i="1"/>
  <c r="TS396" i="1"/>
  <c r="TS305" i="1"/>
  <c r="TS113" i="1"/>
  <c r="TS276" i="1"/>
  <c r="TS234" i="1"/>
  <c r="TS236" i="1"/>
  <c r="TS26" i="1"/>
  <c r="TS120" i="1"/>
  <c r="TS226" i="1"/>
  <c r="TS183" i="1"/>
  <c r="TR493" i="1"/>
  <c r="TS308" i="1"/>
  <c r="TS225" i="1"/>
  <c r="TR63" i="1"/>
  <c r="TR436" i="1"/>
  <c r="TS433" i="1"/>
  <c r="TS331" i="1"/>
  <c r="TS240" i="1"/>
  <c r="TS347" i="1"/>
  <c r="TS204" i="1"/>
  <c r="TS273" i="1"/>
  <c r="TS95" i="1"/>
  <c r="TS257" i="1"/>
  <c r="TS248" i="1"/>
  <c r="TS162" i="1"/>
  <c r="TS477" i="1"/>
  <c r="TS319" i="1"/>
  <c r="TS410" i="1"/>
  <c r="TS453" i="1"/>
  <c r="TS103" i="1"/>
  <c r="TS334" i="1"/>
  <c r="TS164" i="1"/>
  <c r="TS105" i="1"/>
  <c r="TS47" i="1"/>
  <c r="TS478" i="1"/>
  <c r="TS437" i="1"/>
  <c r="TR361" i="1"/>
  <c r="TR167" i="1"/>
  <c r="TS243" i="1"/>
  <c r="TS15" i="1"/>
  <c r="TS379" i="1"/>
  <c r="TS108" i="1"/>
  <c r="TS107" i="1"/>
  <c r="TS51" i="1"/>
  <c r="TS161" i="1"/>
  <c r="TS449" i="1"/>
  <c r="TS114" i="1"/>
  <c r="TS184" i="1"/>
  <c r="TS421" i="1"/>
  <c r="TS420" i="1"/>
  <c r="TS307" i="1"/>
  <c r="TS115" i="1"/>
  <c r="TS383" i="1"/>
  <c r="TS416" i="1"/>
  <c r="TS86" i="1"/>
  <c r="TS221" i="1"/>
  <c r="TS124" i="1"/>
  <c r="TS73" i="1"/>
  <c r="TS55" i="1"/>
  <c r="TS202" i="1"/>
  <c r="TS76" i="1"/>
  <c r="TS320" i="1"/>
  <c r="TS228" i="1"/>
  <c r="TS97" i="1"/>
  <c r="TS141" i="1"/>
  <c r="TS299" i="1"/>
  <c r="TS142" i="1"/>
  <c r="TS83" i="1"/>
  <c r="TR186" i="1"/>
  <c r="TS94" i="1"/>
  <c r="TR46" i="1"/>
  <c r="TR124" i="1"/>
  <c r="TS333" i="1"/>
  <c r="TS78" i="1"/>
  <c r="TS24" i="1"/>
  <c r="TS130" i="1"/>
  <c r="TS417" i="1"/>
  <c r="TS82" i="1"/>
  <c r="TS60" i="1"/>
  <c r="TS364" i="1"/>
  <c r="TS405" i="1"/>
  <c r="TS237" i="1"/>
  <c r="TS23" i="1"/>
  <c r="TS290" i="1"/>
  <c r="TS381" i="1"/>
  <c r="TS28" i="1"/>
  <c r="TS201" i="1"/>
  <c r="TS241" i="1"/>
  <c r="TS259" i="1"/>
  <c r="TS157" i="1"/>
  <c r="TS132" i="1"/>
  <c r="TS441" i="1"/>
  <c r="TS169" i="1"/>
  <c r="TS136" i="1"/>
  <c r="TS72" i="1"/>
  <c r="TS11" i="1"/>
  <c r="TS159" i="1"/>
  <c r="TS84" i="1"/>
  <c r="TS66" i="1"/>
  <c r="TR234" i="1"/>
  <c r="TR326" i="1"/>
  <c r="TR239" i="1"/>
  <c r="TR179" i="1"/>
  <c r="TR210" i="1"/>
  <c r="TR253" i="1"/>
  <c r="TR275" i="1"/>
  <c r="TR346" i="1"/>
  <c r="TR255" i="1"/>
  <c r="TR153" i="1"/>
  <c r="TR259" i="1"/>
  <c r="TR54" i="1"/>
  <c r="TR309" i="1"/>
  <c r="TR330" i="1"/>
  <c r="TR198" i="1"/>
  <c r="TR92" i="1"/>
  <c r="TR86" i="1"/>
  <c r="TR414" i="1"/>
  <c r="TR398" i="1"/>
  <c r="TR279" i="1"/>
  <c r="TR74" i="1"/>
  <c r="TR219" i="1"/>
  <c r="TR343" i="1"/>
  <c r="TR367" i="1"/>
  <c r="TR59" i="1"/>
  <c r="TR194" i="1"/>
  <c r="TR305" i="1"/>
  <c r="TS177" i="1"/>
  <c r="TR160" i="1"/>
  <c r="TR52" i="1"/>
  <c r="TR148" i="1"/>
  <c r="TR26" i="1"/>
  <c r="TR38" i="1"/>
  <c r="TR171" i="1"/>
  <c r="TS245" i="1"/>
  <c r="TS191" i="1"/>
  <c r="TR99" i="1"/>
  <c r="TR37" i="1"/>
  <c r="TS306" i="1"/>
  <c r="TR335" i="1"/>
  <c r="TS208" i="1"/>
  <c r="TS224" i="1"/>
  <c r="TS126" i="1"/>
  <c r="TS25" i="1"/>
  <c r="TS116" i="1"/>
  <c r="TS285" i="1"/>
  <c r="TS392" i="1"/>
  <c r="TS44" i="1"/>
  <c r="TS360" i="1"/>
  <c r="TS369" i="1"/>
  <c r="TS93" i="1"/>
  <c r="TS133" i="1"/>
  <c r="TS258" i="1"/>
  <c r="TS366" i="1"/>
  <c r="TS45" i="1"/>
  <c r="TS174" i="1"/>
  <c r="TS207" i="1"/>
  <c r="TS269" i="1"/>
  <c r="TS291" i="1"/>
  <c r="TS455" i="1"/>
  <c r="TS153" i="1"/>
  <c r="TS404" i="1"/>
  <c r="TS487" i="1"/>
  <c r="TS32" i="1"/>
  <c r="TS423" i="1"/>
  <c r="TS325" i="1"/>
  <c r="TR21" i="1"/>
  <c r="TS127" i="1"/>
  <c r="TS233" i="1"/>
  <c r="TS328" i="1"/>
  <c r="TS171" i="1"/>
  <c r="TS181" i="1"/>
  <c r="TS284" i="1"/>
  <c r="TS450" i="1"/>
  <c r="TS444" i="1"/>
  <c r="TS272" i="1"/>
  <c r="TS37" i="1"/>
  <c r="TS30" i="1"/>
  <c r="TS326" i="1"/>
  <c r="TS355" i="1"/>
  <c r="TS110" i="1"/>
  <c r="TS490" i="1"/>
  <c r="TS254" i="1"/>
  <c r="TS75" i="1"/>
  <c r="TS445" i="1"/>
  <c r="TS408" i="1"/>
  <c r="TS406" i="1"/>
  <c r="TS192" i="1"/>
  <c r="TS185" i="1"/>
  <c r="TS282" i="1"/>
  <c r="TS173" i="1"/>
  <c r="TS249" i="1"/>
  <c r="TS251" i="1"/>
  <c r="TS123" i="1"/>
  <c r="TS79" i="1"/>
  <c r="TS340" i="1"/>
  <c r="TS178" i="1"/>
  <c r="TS57" i="1"/>
  <c r="TR328" i="1"/>
  <c r="TR233" i="1"/>
  <c r="TR156" i="1"/>
  <c r="TR262" i="1"/>
  <c r="TR36" i="1"/>
  <c r="TS312" i="1"/>
  <c r="TS482" i="1"/>
  <c r="TS193" i="1"/>
  <c r="TS119" i="1"/>
  <c r="TS384" i="1"/>
  <c r="TS422" i="1"/>
  <c r="TS460" i="1"/>
  <c r="TS214" i="1"/>
  <c r="TS466" i="1"/>
  <c r="TS274" i="1"/>
  <c r="TS296" i="1"/>
  <c r="TS135" i="1"/>
  <c r="TS458" i="1"/>
  <c r="TS230" i="1"/>
  <c r="TS85" i="1"/>
  <c r="TS203" i="1"/>
  <c r="TS372" i="1"/>
  <c r="TS341" i="1"/>
  <c r="TS493" i="1"/>
  <c r="TS412" i="1"/>
  <c r="TS348" i="1"/>
  <c r="TS42" i="1"/>
  <c r="TR140" i="1"/>
  <c r="TR384" i="1"/>
  <c r="TR435" i="1"/>
  <c r="TS495" i="1"/>
  <c r="TS446" i="1"/>
  <c r="TS176" i="1"/>
  <c r="TS491" i="1"/>
  <c r="TS367" i="1"/>
  <c r="TS357" i="1"/>
  <c r="TS338" i="1"/>
  <c r="TS170" i="1"/>
  <c r="TS494" i="1"/>
  <c r="TS242" i="1"/>
  <c r="TS129" i="1"/>
  <c r="TS102" i="1"/>
  <c r="TS443" i="1"/>
  <c r="TS239" i="1"/>
  <c r="TS261" i="1"/>
  <c r="TS128" i="1"/>
  <c r="TS314" i="1"/>
  <c r="TS253" i="1"/>
  <c r="TS247" i="1"/>
  <c r="TS397" i="1"/>
  <c r="TS19" i="1"/>
  <c r="TS14" i="1"/>
  <c r="TS149" i="1"/>
  <c r="TS301" i="1"/>
  <c r="TR20" i="1"/>
  <c r="TR396" i="1"/>
  <c r="TS484" i="1"/>
  <c r="TS362" i="1"/>
  <c r="TS148" i="1"/>
  <c r="TS304" i="1"/>
  <c r="TR50" i="1"/>
  <c r="TS71" i="1"/>
  <c r="TS479" i="1"/>
  <c r="TS101" i="1"/>
  <c r="TS212" i="1"/>
  <c r="TS260" i="1"/>
  <c r="TS343" i="1"/>
  <c r="TS122" i="1"/>
  <c r="TS68" i="1"/>
  <c r="TR217" i="1"/>
  <c r="TR331" i="1"/>
  <c r="TR295" i="1"/>
  <c r="TR169" i="1"/>
  <c r="TR187" i="1"/>
  <c r="TR244" i="1"/>
  <c r="TR312" i="1"/>
  <c r="TR406" i="1"/>
  <c r="TR466" i="1"/>
  <c r="TR290" i="1"/>
  <c r="TS275" i="1"/>
  <c r="TS98" i="1"/>
  <c r="TS197" i="1"/>
  <c r="TR392" i="1"/>
  <c r="TR397" i="1"/>
  <c r="TR272" i="1"/>
  <c r="TR282" i="1"/>
  <c r="TR135" i="1"/>
  <c r="TR488" i="1"/>
  <c r="TR208" i="1"/>
  <c r="TR68" i="1"/>
  <c r="TR107" i="1"/>
  <c r="TS418" i="1"/>
  <c r="TR480" i="1"/>
  <c r="TR128" i="1"/>
  <c r="TR35" i="1"/>
  <c r="TR354" i="1"/>
  <c r="TR116" i="1"/>
  <c r="TR192" i="1"/>
  <c r="TR209" i="1"/>
  <c r="TR30" i="1"/>
  <c r="TR300" i="1"/>
  <c r="TR347" i="1"/>
  <c r="TR453" i="1"/>
  <c r="TR123" i="1"/>
  <c r="TR372" i="1"/>
  <c r="TS9" i="1"/>
  <c r="TR294" i="1"/>
  <c r="TS492" i="1"/>
  <c r="TR366" i="1"/>
  <c r="TR98" i="1"/>
  <c r="TR137" i="1"/>
  <c r="TR19" i="1"/>
  <c r="TS324" i="1"/>
  <c r="TR151" i="1"/>
  <c r="TS250" i="1"/>
  <c r="TR119" i="1"/>
  <c r="TR23" i="1"/>
  <c r="TR402" i="1"/>
  <c r="TR456" i="1"/>
  <c r="TS140" i="1"/>
  <c r="TS64" i="1"/>
  <c r="TS87" i="1"/>
  <c r="TR202" i="1"/>
  <c r="TS321" i="1"/>
  <c r="TR143" i="1"/>
  <c r="TR250" i="1"/>
  <c r="TR224" i="1"/>
  <c r="TS382" i="1"/>
  <c r="TR115" i="1"/>
  <c r="TS448" i="1"/>
  <c r="TS442" i="1"/>
  <c r="TS323" i="1"/>
  <c r="TS168" i="1"/>
  <c r="TS35" i="1"/>
  <c r="TS210" i="1"/>
  <c r="TS235" i="1"/>
  <c r="TS390" i="1"/>
  <c r="TS295" i="1"/>
  <c r="TS39" i="1"/>
  <c r="TS154" i="1"/>
  <c r="TS206" i="1"/>
  <c r="TS244" i="1"/>
  <c r="TR42" i="1"/>
  <c r="TS309" i="1"/>
  <c r="TS96" i="1"/>
  <c r="TR117" i="1"/>
  <c r="TR380" i="1"/>
  <c r="TS137" i="1"/>
  <c r="TS50" i="1"/>
  <c r="TR245" i="1"/>
  <c r="TR301" i="1"/>
  <c r="TS436" i="1"/>
  <c r="TR76" i="1"/>
  <c r="TR486" i="1"/>
  <c r="TR243" i="1"/>
  <c r="TR261" i="1"/>
  <c r="TR319" i="1"/>
  <c r="TR495" i="1"/>
  <c r="TR289" i="1"/>
  <c r="TR201" i="1"/>
  <c r="TR459" i="1"/>
  <c r="TR77" i="1"/>
  <c r="TR379" i="1"/>
  <c r="TR387" i="1"/>
  <c r="TR247" i="1"/>
  <c r="TR269" i="1"/>
  <c r="TR51" i="1"/>
  <c r="TR182" i="1"/>
  <c r="TR415" i="1"/>
  <c r="TR382" i="1"/>
  <c r="TR55" i="1"/>
  <c r="TR237" i="1"/>
  <c r="TR422" i="1"/>
  <c r="TR103" i="1"/>
  <c r="TR83" i="1"/>
  <c r="TR226" i="1"/>
  <c r="TR407" i="1"/>
  <c r="TR228" i="1"/>
  <c r="TR204" i="1"/>
  <c r="TR17" i="1"/>
  <c r="TR221" i="1"/>
  <c r="TR29" i="1"/>
  <c r="TR307" i="1"/>
  <c r="TR273" i="1"/>
  <c r="TR258" i="1"/>
  <c r="TR196" i="1"/>
  <c r="TS146" i="1"/>
  <c r="TR352" i="1"/>
  <c r="TS361" i="1"/>
  <c r="TS486" i="1"/>
  <c r="TR101" i="1"/>
  <c r="TR65" i="1"/>
  <c r="TS223" i="1"/>
  <c r="TR339" i="1"/>
  <c r="TR252" i="1"/>
  <c r="TR97" i="1"/>
  <c r="TR127" i="1"/>
  <c r="TR368" i="1"/>
  <c r="TR403" i="1"/>
  <c r="TR125" i="1"/>
  <c r="TR265" i="1"/>
  <c r="TR40" i="1"/>
  <c r="TR154" i="1"/>
  <c r="TS151" i="1"/>
  <c r="TS435" i="1"/>
  <c r="TR229" i="1"/>
  <c r="TS227" i="1"/>
  <c r="TS46" i="1"/>
  <c r="TR88" i="1"/>
  <c r="TS163" i="1"/>
  <c r="TS294" i="1"/>
  <c r="TS419" i="1"/>
  <c r="TR144" i="1"/>
  <c r="TS18" i="1"/>
  <c r="TS266" i="1"/>
  <c r="TR161" i="1"/>
  <c r="TS363" i="1"/>
  <c r="TR222" i="1"/>
  <c r="TS59" i="1"/>
  <c r="TR442" i="1"/>
  <c r="TS198" i="1"/>
  <c r="TS167" i="1"/>
  <c r="TR13" i="1"/>
  <c r="TS13" i="1"/>
  <c r="TS332" i="1"/>
  <c r="TR485" i="1"/>
  <c r="TS329" i="1"/>
  <c r="TR113" i="1"/>
  <c r="TS67" i="1"/>
  <c r="TS80" i="1"/>
  <c r="TS138" i="1"/>
  <c r="TS354" i="1"/>
  <c r="TS65" i="1"/>
  <c r="TR369" i="1"/>
  <c r="TR177" i="1"/>
  <c r="TS463" i="1"/>
  <c r="TS371" i="1"/>
  <c r="TR342" i="1"/>
  <c r="TR132" i="1"/>
  <c r="TR56" i="1"/>
  <c r="TR138" i="1"/>
  <c r="TR439" i="1"/>
  <c r="TR489" i="1"/>
  <c r="TR451" i="1"/>
  <c r="TR385" i="1"/>
  <c r="TR27" i="1"/>
  <c r="TR284" i="1"/>
  <c r="TR274" i="1"/>
  <c r="TR158" i="1"/>
  <c r="TS311" i="1"/>
  <c r="TR44" i="1"/>
  <c r="TR391" i="1"/>
  <c r="TR183" i="1"/>
  <c r="TS150" i="1"/>
  <c r="TR112" i="1"/>
  <c r="TR176" i="1"/>
  <c r="TR142" i="1"/>
  <c r="TR365" i="1"/>
  <c r="TR10" i="1"/>
  <c r="TR173" i="1"/>
  <c r="TR446" i="1"/>
  <c r="TR145" i="1"/>
  <c r="TR25" i="1"/>
  <c r="TS17" i="1"/>
  <c r="TR136" i="1"/>
  <c r="TR9" i="1"/>
  <c r="TR75" i="1"/>
  <c r="TR483" i="1"/>
  <c r="TR276" i="1"/>
  <c r="TS380" i="1"/>
  <c r="TS283" i="1"/>
  <c r="TS318" i="1"/>
  <c r="TR340" i="1"/>
  <c r="TR287" i="1"/>
  <c r="TR12" i="1"/>
  <c r="TS268" i="1"/>
  <c r="TS112" i="1"/>
  <c r="TS229" i="1"/>
  <c r="TS166" i="1"/>
  <c r="TR39" i="1"/>
  <c r="TR481" i="1"/>
  <c r="TS414" i="1"/>
  <c r="TR364" i="1"/>
  <c r="TR104" i="1"/>
  <c r="TS21" i="1"/>
  <c r="TS440" i="1"/>
  <c r="TR165" i="1"/>
  <c r="TR465" i="1"/>
  <c r="TS270" i="1"/>
  <c r="TR230" i="1"/>
  <c r="TR129" i="1"/>
  <c r="TR32" i="1"/>
  <c r="TS31" i="1"/>
  <c r="TS335" i="1"/>
  <c r="TS232" i="1"/>
  <c r="TR359" i="1"/>
  <c r="TR85" i="1"/>
  <c r="TS58" i="1"/>
  <c r="TS219" i="1"/>
  <c r="TR120" i="1"/>
  <c r="TR270" i="1"/>
  <c r="TS190" i="1"/>
  <c r="TS22" i="1"/>
  <c r="TS165" i="1"/>
  <c r="TR205" i="1"/>
  <c r="TS327" i="1"/>
  <c r="TS54" i="1"/>
  <c r="TR492" i="1"/>
  <c r="TS300" i="1"/>
  <c r="TS144" i="1"/>
  <c r="TS277" i="1"/>
  <c r="TS315" i="1"/>
  <c r="TR15" i="1"/>
  <c r="TR355" i="1"/>
  <c r="TR102" i="1"/>
  <c r="TR457" i="1"/>
  <c r="TR47" i="1"/>
  <c r="TR338" i="1"/>
  <c r="TR94" i="1"/>
  <c r="TR271" i="1"/>
  <c r="TR70" i="1"/>
  <c r="TR445" i="1"/>
  <c r="TR479" i="1"/>
  <c r="TR332" i="1"/>
  <c r="TR334" i="1"/>
  <c r="TR45" i="1"/>
  <c r="TR180" i="1"/>
  <c r="TR251" i="1"/>
  <c r="TR95" i="1"/>
  <c r="TR449" i="1"/>
  <c r="TS43" i="1"/>
  <c r="TR241" i="1"/>
  <c r="TR172" i="1"/>
  <c r="TR249" i="1"/>
  <c r="TR390" i="1"/>
  <c r="TR434" i="1"/>
  <c r="TR430" i="1"/>
  <c r="TR231" i="1"/>
  <c r="TR89" i="1"/>
  <c r="TR114" i="1"/>
  <c r="TR320" i="1"/>
  <c r="TR79" i="1"/>
  <c r="TR411" i="1"/>
  <c r="TR174" i="1"/>
  <c r="TR455" i="1"/>
  <c r="TS246" i="1"/>
  <c r="TR448" i="1"/>
  <c r="TS215" i="1"/>
  <c r="TR482" i="1"/>
  <c r="TR278" i="1"/>
  <c r="TR223" i="1"/>
  <c r="TR220" i="1"/>
  <c r="TR189" i="1"/>
  <c r="TR203" i="1"/>
  <c r="TR49" i="1"/>
  <c r="TS352" i="1"/>
  <c r="TR487" i="1"/>
  <c r="TS488" i="1"/>
  <c r="TS145" i="1"/>
  <c r="TR341" i="1"/>
  <c r="TS131" i="1"/>
  <c r="TS398" i="1"/>
  <c r="TR286" i="1"/>
  <c r="TR109" i="1"/>
  <c r="TR61" i="1"/>
  <c r="TR440" i="1"/>
  <c r="TR146" i="1"/>
  <c r="TS409" i="1"/>
  <c r="TR215" i="1"/>
  <c r="TR126" i="1"/>
  <c r="TS91" i="1"/>
  <c r="TR43" i="1"/>
  <c r="TS56" i="1"/>
  <c r="TS262" i="1"/>
  <c r="TR344" i="1"/>
  <c r="TS356" i="1"/>
  <c r="TR62" i="1"/>
  <c r="TS40" i="1"/>
  <c r="TS220" i="1"/>
  <c r="TR408" i="1"/>
  <c r="TS459" i="1"/>
  <c r="TR159" i="1"/>
  <c r="TS63" i="1"/>
  <c r="TS194" i="1"/>
  <c r="TR122" i="1"/>
  <c r="TR296" i="1"/>
  <c r="TR84" i="1"/>
  <c r="TS278" i="1"/>
  <c r="TR256" i="1"/>
  <c r="TR139" i="1"/>
  <c r="TS179" i="1"/>
  <c r="TR191" i="1"/>
  <c r="TS12" i="1"/>
  <c r="TS182" i="1"/>
  <c r="TS74" i="1"/>
  <c r="TS217" i="1"/>
  <c r="TS322" i="1"/>
  <c r="TS439" i="1"/>
  <c r="TS483" i="1"/>
  <c r="TS345" i="1"/>
  <c r="TS70" i="1"/>
  <c r="TS33" i="1"/>
  <c r="TR257" i="1"/>
  <c r="TR478" i="1"/>
  <c r="TR181" i="1"/>
  <c r="TR58" i="1"/>
  <c r="TR293" i="1"/>
  <c r="TR490" i="1"/>
  <c r="TR178" i="1"/>
  <c r="TR66" i="1"/>
  <c r="TR327" i="1"/>
  <c r="TR460" i="1"/>
  <c r="TR236" i="1"/>
  <c r="TR254" i="1"/>
  <c r="TR14" i="1"/>
  <c r="TR438" i="1"/>
  <c r="TR130" i="1"/>
  <c r="TS411" i="1"/>
  <c r="TR311" i="1"/>
  <c r="TR33" i="1"/>
  <c r="TR170" i="1"/>
  <c r="TR149" i="1"/>
  <c r="TS365" i="1"/>
  <c r="TR283" i="1"/>
  <c r="TR410" i="1"/>
  <c r="TR306" i="1"/>
  <c r="TR157" i="1"/>
  <c r="TR73" i="1"/>
  <c r="TS342" i="1"/>
  <c r="TR212" i="1"/>
  <c r="TR425" i="1"/>
  <c r="TS211" i="1"/>
  <c r="TR242" i="1"/>
  <c r="TR93" i="1"/>
  <c r="TS69" i="1"/>
  <c r="TR131" i="1"/>
  <c r="TR105" i="1"/>
  <c r="TS465" i="1"/>
  <c r="TR218" i="1"/>
  <c r="TS175" i="1"/>
  <c r="TR100" i="1"/>
  <c r="TS172" i="1"/>
  <c r="TS188" i="1"/>
  <c r="TS20" i="1"/>
  <c r="TS156" i="1"/>
  <c r="TS485" i="1"/>
  <c r="TS186" i="1"/>
  <c r="TS147" i="1"/>
  <c r="TR22" i="1"/>
  <c r="TR458" i="1"/>
  <c r="TS359" i="1"/>
  <c r="TR227" i="1"/>
  <c r="TR91" i="1"/>
  <c r="TS41" i="1"/>
  <c r="TS424" i="1"/>
  <c r="TS403" i="1"/>
  <c r="TR324" i="1"/>
  <c r="TR163" i="1"/>
  <c r="TS139" i="1"/>
  <c r="TR118" i="1"/>
  <c r="TR18" i="1"/>
  <c r="TR316" i="1"/>
  <c r="TS143" i="1"/>
  <c r="TR308" i="1"/>
  <c r="TS339" i="1"/>
  <c r="TR64" i="1"/>
  <c r="TS62" i="1"/>
  <c r="TR409" i="1"/>
  <c r="TS280" i="1"/>
  <c r="TS438" i="1"/>
  <c r="TS111" i="1"/>
  <c r="TR34" i="1"/>
  <c r="TR96" i="1"/>
  <c r="TS106" i="1"/>
  <c r="TS222" i="1"/>
  <c r="TS81" i="1"/>
  <c r="TR447" i="1"/>
  <c r="TR266" i="1"/>
  <c r="TR437" i="1"/>
  <c r="TS180" i="1"/>
  <c r="TR152" i="1"/>
  <c r="TS293" i="1"/>
  <c r="TS407" i="1"/>
  <c r="TS281" i="1"/>
  <c r="TS88" i="1"/>
  <c r="TS10" i="1"/>
  <c r="TR206" i="1"/>
  <c r="TR444" i="1"/>
  <c r="TR416" i="1"/>
  <c r="TS27" i="1"/>
  <c r="TR298" i="1"/>
  <c r="TR162" i="1"/>
  <c r="TR147" i="1"/>
  <c r="TR11" i="1"/>
  <c r="TR281" i="1"/>
  <c r="TR433" i="1"/>
  <c r="TR164" i="1"/>
  <c r="TR141" i="1"/>
  <c r="TR383" i="1"/>
  <c r="TR421" i="1"/>
  <c r="TR404" i="1"/>
  <c r="TR356" i="1"/>
  <c r="TS289" i="1"/>
  <c r="TR24" i="1"/>
  <c r="TR423" i="1"/>
  <c r="TR463" i="1"/>
  <c r="TR108" i="1"/>
  <c r="TR371" i="1"/>
  <c r="TS385" i="1"/>
  <c r="TR285" i="1"/>
  <c r="TR207" i="1"/>
  <c r="TR494" i="1"/>
  <c r="TR315" i="1"/>
  <c r="TS231" i="1"/>
  <c r="TR345" i="1"/>
  <c r="TR110" i="1"/>
  <c r="TR477" i="1"/>
  <c r="TR454" i="1"/>
  <c r="TS90" i="1"/>
  <c r="TR441" i="1"/>
  <c r="TR193" i="1"/>
  <c r="TS104" i="1"/>
  <c r="TS481" i="1"/>
  <c r="TR150" i="1"/>
  <c r="TR424" i="1"/>
  <c r="TS158" i="1"/>
  <c r="TR185" i="1"/>
  <c r="TR72" i="1"/>
  <c r="TR348" i="1"/>
  <c r="TS286" i="1"/>
  <c r="TS457" i="1"/>
  <c r="TR133" i="1"/>
  <c r="TR78" i="1"/>
  <c r="TR199" i="1"/>
  <c r="TR175" i="1"/>
  <c r="TS199" i="1"/>
  <c r="TR81" i="1"/>
  <c r="TR31" i="1"/>
  <c r="TR121" i="1"/>
  <c r="TR360" i="1"/>
  <c r="TR321" i="1"/>
  <c r="TR329" i="1"/>
  <c r="TS489" i="1"/>
  <c r="TR106" i="1"/>
  <c r="TR67" i="1"/>
  <c r="TS218" i="1"/>
  <c r="TS109" i="1"/>
  <c r="TR246" i="1"/>
  <c r="TS298" i="1"/>
  <c r="TS48" i="1"/>
  <c r="TS447" i="1"/>
  <c r="TR325" i="1"/>
  <c r="TS287" i="1"/>
  <c r="TR314" i="1"/>
  <c r="TR71" i="1"/>
  <c r="TR16" i="1"/>
  <c r="TR297" i="1"/>
  <c r="TS263" i="1"/>
  <c r="TR28" i="1"/>
  <c r="TS29" i="1"/>
  <c r="TR280" i="1"/>
  <c r="TS195" i="1"/>
  <c r="TS391" i="1"/>
  <c r="TS205" i="1"/>
  <c r="TR190" i="1"/>
  <c r="TS61" i="1"/>
  <c r="TS402" i="1"/>
  <c r="TS213" i="1"/>
  <c r="TS89" i="1"/>
  <c r="TS77" i="1"/>
  <c r="TR443" i="1"/>
  <c r="TR318" i="1"/>
  <c r="TR240" i="1"/>
  <c r="TR80" i="1"/>
  <c r="TR291" i="1"/>
  <c r="TR381" i="1"/>
  <c r="TR211" i="1"/>
  <c r="TR57" i="1"/>
  <c r="TR263" i="1"/>
  <c r="TR420" i="1"/>
  <c r="TS92" i="1"/>
  <c r="TR197" i="1"/>
  <c r="TR304" i="1"/>
  <c r="TR405" i="1"/>
  <c r="TR322" i="1"/>
  <c r="TR323" i="1"/>
  <c r="TR214" i="1"/>
  <c r="TS34" i="1"/>
  <c r="TR362" i="1"/>
  <c r="TR333" i="1"/>
  <c r="TR41" i="1"/>
  <c r="TR260" i="1"/>
  <c r="TR292" i="1"/>
  <c r="TR184" i="1"/>
  <c r="TR491" i="1"/>
  <c r="TR357" i="1"/>
  <c r="TR299" i="1"/>
  <c r="TR188" i="1"/>
  <c r="TR248" i="1"/>
  <c r="TR60" i="1"/>
  <c r="TR419" i="1"/>
  <c r="TR412" i="1"/>
  <c r="TR277" i="1"/>
  <c r="TR213" i="1"/>
  <c r="TR417" i="1"/>
  <c r="TS118" i="1"/>
  <c r="TR363" i="1"/>
  <c r="TS117" i="1"/>
  <c r="TS387" i="1"/>
  <c r="TR166" i="1"/>
  <c r="TR168" i="1"/>
  <c r="TS38" i="1"/>
  <c r="TS344" i="1"/>
  <c r="TR225" i="1"/>
  <c r="TS255" i="1"/>
  <c r="TR111" i="1"/>
  <c r="TS52" i="1"/>
  <c r="TR450" i="1"/>
  <c r="TR195" i="1"/>
  <c r="TS152" i="1"/>
  <c r="TS36" i="1"/>
  <c r="TR82" i="1"/>
  <c r="TS134" i="1"/>
  <c r="TS330" i="1"/>
  <c r="TS256" i="1"/>
  <c r="TS316" i="1"/>
  <c r="TS297" i="1"/>
  <c r="TS100" i="1"/>
  <c r="TR53" i="1"/>
  <c r="TR134" i="1"/>
  <c r="TS456" i="1"/>
  <c r="TR232" i="1"/>
  <c r="TS155" i="1"/>
  <c r="TS49" i="1"/>
  <c r="TR418" i="1"/>
  <c r="TR235" i="1"/>
  <c r="TS265" i="1"/>
  <c r="TS310" i="1"/>
  <c r="TR90" i="1"/>
  <c r="TS16" i="1"/>
  <c r="TS196" i="1"/>
  <c r="TR268" i="1"/>
  <c r="TR87" i="1"/>
  <c r="TR48" i="1"/>
  <c r="TS121" i="1"/>
  <c r="TS125" i="1"/>
  <c r="TS368" i="1"/>
  <c r="TR155" i="1"/>
  <c r="TR69" i="1"/>
  <c r="TS53" i="1"/>
  <c r="TK504" i="1"/>
  <c r="TK499" i="1"/>
  <c r="TK500" i="1"/>
  <c r="TK501" i="1"/>
  <c r="TK502" i="1"/>
  <c r="TK503" i="1"/>
  <c r="TL502" i="1"/>
  <c r="TL500" i="1"/>
  <c r="TL504" i="1"/>
  <c r="TL503" i="1"/>
  <c r="TL501" i="1"/>
  <c r="TL499" i="1"/>
  <c r="SO466" i="1"/>
  <c r="SN466" i="1"/>
  <c r="SR466" i="1"/>
  <c r="SP466" i="1"/>
  <c r="SQ466" i="1"/>
  <c r="SO495" i="1"/>
  <c r="SR495" i="1"/>
  <c r="SN495" i="1"/>
  <c r="SP495" i="1"/>
  <c r="SQ495" i="1"/>
  <c r="QW503" i="1"/>
  <c r="QW504" i="1"/>
  <c r="QW499" i="1"/>
  <c r="QW502" i="1"/>
  <c r="QW500" i="1"/>
  <c r="RC15" i="1"/>
  <c r="QW501" i="1"/>
  <c r="SL503" i="1"/>
  <c r="SL501" i="1"/>
  <c r="SL504" i="1"/>
  <c r="SL500" i="1"/>
  <c r="SL499" i="1"/>
  <c r="SL502" i="1"/>
  <c r="SR485" i="1"/>
  <c r="SR488" i="1"/>
  <c r="SR483" i="1"/>
  <c r="SR481" i="1"/>
  <c r="SR478" i="1"/>
  <c r="SR457" i="1"/>
  <c r="SR455" i="1"/>
  <c r="SR447" i="1"/>
  <c r="SR445" i="1"/>
  <c r="SR441" i="1"/>
  <c r="SR439" i="1"/>
  <c r="SR420" i="1"/>
  <c r="SR415" i="1"/>
  <c r="SR409" i="1"/>
  <c r="SR412" i="1"/>
  <c r="SR397" i="1"/>
  <c r="SR396" i="1"/>
  <c r="SR384" i="1"/>
  <c r="SR391" i="1"/>
  <c r="SR363" i="1"/>
  <c r="SR372" i="1"/>
  <c r="SR367" i="1"/>
  <c r="SR359" i="1"/>
  <c r="SR342" i="1"/>
  <c r="SR347" i="1"/>
  <c r="SR343" i="1"/>
  <c r="SR348" i="1"/>
  <c r="SR340" i="1"/>
  <c r="SR335" i="1"/>
  <c r="SR332" i="1"/>
  <c r="SR328" i="1"/>
  <c r="SR312" i="1"/>
  <c r="SR296" i="1"/>
  <c r="SR293" i="1"/>
  <c r="SR297" i="1"/>
  <c r="SR304" i="1"/>
  <c r="SR282" i="1"/>
  <c r="SR281" i="1"/>
  <c r="SR273" i="1"/>
  <c r="SR256" i="1"/>
  <c r="SR268" i="1"/>
  <c r="SR250" i="1"/>
  <c r="SR254" i="1"/>
  <c r="SR246" i="1"/>
  <c r="SR255" i="1"/>
  <c r="SR251" i="1"/>
  <c r="SR235" i="1"/>
  <c r="SR215" i="1"/>
  <c r="SR229" i="1"/>
  <c r="SR226" i="1"/>
  <c r="SR220" i="1"/>
  <c r="SR233" i="1"/>
  <c r="SR230" i="1"/>
  <c r="SR182" i="1"/>
  <c r="SR195" i="1"/>
  <c r="SR184" i="1"/>
  <c r="SR206" i="1"/>
  <c r="SR183" i="1"/>
  <c r="SR196" i="1"/>
  <c r="SR176" i="1"/>
  <c r="SR168" i="1"/>
  <c r="SR162" i="1"/>
  <c r="SR159" i="1"/>
  <c r="SR166" i="1"/>
  <c r="SR149" i="1"/>
  <c r="SR136" i="1"/>
  <c r="SR128" i="1"/>
  <c r="SR141" i="1"/>
  <c r="SR122" i="1"/>
  <c r="SR151" i="1"/>
  <c r="SR96" i="1"/>
  <c r="SR90" i="1"/>
  <c r="SR116" i="1"/>
  <c r="SR113" i="1"/>
  <c r="SR105" i="1"/>
  <c r="SR97" i="1"/>
  <c r="SR118" i="1"/>
  <c r="SR110" i="1"/>
  <c r="SR61" i="1"/>
  <c r="SR66" i="1"/>
  <c r="SR79" i="1"/>
  <c r="SR73" i="1"/>
  <c r="SR86" i="1"/>
  <c r="SR67" i="1"/>
  <c r="SR59" i="1"/>
  <c r="SR51" i="1"/>
  <c r="SR35" i="1"/>
  <c r="SR29" i="1"/>
  <c r="SR44" i="1"/>
  <c r="SR33" i="1"/>
  <c r="SR16" i="1"/>
  <c r="SR9" i="1"/>
  <c r="SR30" i="1"/>
  <c r="SR23" i="1"/>
  <c r="SR28" i="1"/>
  <c r="ST503" i="1"/>
  <c r="ST501" i="1"/>
  <c r="ST504" i="1"/>
  <c r="ST499" i="1"/>
  <c r="ST500" i="1"/>
  <c r="ST502" i="1"/>
  <c r="SP494" i="1"/>
  <c r="SP489" i="1"/>
  <c r="SP491" i="1"/>
  <c r="SP487" i="1"/>
  <c r="SP484" i="1"/>
  <c r="SP480" i="1"/>
  <c r="SP479" i="1"/>
  <c r="SP465" i="1"/>
  <c r="SP477" i="1"/>
  <c r="SP459" i="1"/>
  <c r="SP456" i="1"/>
  <c r="SP451" i="1"/>
  <c r="SP448" i="1"/>
  <c r="SP444" i="1"/>
  <c r="SP446" i="1"/>
  <c r="SP437" i="1"/>
  <c r="SP424" i="1"/>
  <c r="SP421" i="1"/>
  <c r="SP414" i="1"/>
  <c r="SP416" i="1"/>
  <c r="SP407" i="1"/>
  <c r="SP406" i="1"/>
  <c r="SP402" i="1"/>
  <c r="SP381" i="1"/>
  <c r="SP361" i="1"/>
  <c r="SP368" i="1"/>
  <c r="SP380" i="1"/>
  <c r="SP371" i="1"/>
  <c r="SP344" i="1"/>
  <c r="SP352" i="1"/>
  <c r="SP323" i="1"/>
  <c r="SP333" i="1"/>
  <c r="SP330" i="1"/>
  <c r="SP327" i="1"/>
  <c r="SP339" i="1"/>
  <c r="SP326" i="1"/>
  <c r="SP318" i="1"/>
  <c r="SP308" i="1"/>
  <c r="SP320" i="1"/>
  <c r="SP309" i="1"/>
  <c r="SP301" i="1"/>
  <c r="SP290" i="1"/>
  <c r="SP278" i="1"/>
  <c r="SP289" i="1"/>
  <c r="SP287" i="1"/>
  <c r="SP270" i="1"/>
  <c r="SP266" i="1"/>
  <c r="SP257" i="1"/>
  <c r="SP262" i="1"/>
  <c r="SP248" i="1"/>
  <c r="SP245" i="1"/>
  <c r="SP258" i="1"/>
  <c r="SP249" i="1"/>
  <c r="SP222" i="1"/>
  <c r="SP213" i="1"/>
  <c r="SP219" i="1"/>
  <c r="SP237" i="1"/>
  <c r="SP221" i="1"/>
  <c r="SP214" i="1"/>
  <c r="SP188" i="1"/>
  <c r="SP202" i="1"/>
  <c r="SP190" i="1"/>
  <c r="SP201" i="1"/>
  <c r="SP189" i="1"/>
  <c r="SP161" i="1"/>
  <c r="SP153" i="1"/>
  <c r="SP174" i="1"/>
  <c r="SP158" i="1"/>
  <c r="SP171" i="1"/>
  <c r="SP165" i="1"/>
  <c r="SP121" i="1"/>
  <c r="SP147" i="1"/>
  <c r="SP125" i="1"/>
  <c r="SP138" i="1"/>
  <c r="SP130" i="1"/>
  <c r="SP115" i="1"/>
  <c r="SP99" i="1"/>
  <c r="SP91" i="1"/>
  <c r="SP104" i="1"/>
  <c r="SP117" i="1"/>
  <c r="SP114" i="1"/>
  <c r="SP98" i="1"/>
  <c r="SP95" i="1"/>
  <c r="SP72" i="1"/>
  <c r="SP76" i="1"/>
  <c r="SP68" i="1"/>
  <c r="SP65" i="1"/>
  <c r="SP36" i="1"/>
  <c r="SP62" i="1"/>
  <c r="SP32" i="1"/>
  <c r="SP34" i="1"/>
  <c r="SP55" i="1"/>
  <c r="SP19" i="1"/>
  <c r="SP18" i="1"/>
  <c r="SP24" i="1"/>
  <c r="TB503" i="1"/>
  <c r="TB501" i="1"/>
  <c r="TB504" i="1"/>
  <c r="TB499" i="1"/>
  <c r="TB502" i="1"/>
  <c r="TB500" i="1"/>
  <c r="TD502" i="1"/>
  <c r="TD504" i="1"/>
  <c r="TD503" i="1"/>
  <c r="TD500" i="1"/>
  <c r="TD501" i="1"/>
  <c r="TD499" i="1"/>
  <c r="SQ494" i="1"/>
  <c r="SQ489" i="1"/>
  <c r="SQ491" i="1"/>
  <c r="SQ487" i="1"/>
  <c r="SQ484" i="1"/>
  <c r="SQ480" i="1"/>
  <c r="SQ479" i="1"/>
  <c r="SQ465" i="1"/>
  <c r="SQ477" i="1"/>
  <c r="SQ459" i="1"/>
  <c r="SQ451" i="1"/>
  <c r="SQ456" i="1"/>
  <c r="SQ448" i="1"/>
  <c r="SQ444" i="1"/>
  <c r="SQ446" i="1"/>
  <c r="SQ437" i="1"/>
  <c r="SQ424" i="1"/>
  <c r="SQ414" i="1"/>
  <c r="SQ421" i="1"/>
  <c r="SQ416" i="1"/>
  <c r="SQ407" i="1"/>
  <c r="SQ406" i="1"/>
  <c r="SQ402" i="1"/>
  <c r="SQ381" i="1"/>
  <c r="SQ361" i="1"/>
  <c r="SQ368" i="1"/>
  <c r="SQ380" i="1"/>
  <c r="SQ371" i="1"/>
  <c r="SQ339" i="1"/>
  <c r="SQ344" i="1"/>
  <c r="SQ352" i="1"/>
  <c r="SQ333" i="1"/>
  <c r="SQ330" i="1"/>
  <c r="SQ327" i="1"/>
  <c r="SQ326" i="1"/>
  <c r="SQ323" i="1"/>
  <c r="SQ318" i="1"/>
  <c r="SQ308" i="1"/>
  <c r="SQ320" i="1"/>
  <c r="SQ309" i="1"/>
  <c r="SQ301" i="1"/>
  <c r="SQ290" i="1"/>
  <c r="SQ289" i="1"/>
  <c r="SQ287" i="1"/>
  <c r="SQ278" i="1"/>
  <c r="SQ270" i="1"/>
  <c r="SQ266" i="1"/>
  <c r="SQ257" i="1"/>
  <c r="SQ262" i="1"/>
  <c r="SQ248" i="1"/>
  <c r="SQ245" i="1"/>
  <c r="SQ258" i="1"/>
  <c r="SQ249" i="1"/>
  <c r="SQ222" i="1"/>
  <c r="SQ213" i="1"/>
  <c r="SQ219" i="1"/>
  <c r="SQ237" i="1"/>
  <c r="SQ221" i="1"/>
  <c r="SQ214" i="1"/>
  <c r="SQ202" i="1"/>
  <c r="SQ190" i="1"/>
  <c r="SQ201" i="1"/>
  <c r="SQ189" i="1"/>
  <c r="SQ188" i="1"/>
  <c r="SQ174" i="1"/>
  <c r="SQ158" i="1"/>
  <c r="SQ171" i="1"/>
  <c r="SQ165" i="1"/>
  <c r="SQ161" i="1"/>
  <c r="SQ153" i="1"/>
  <c r="SQ121" i="1"/>
  <c r="SQ147" i="1"/>
  <c r="SQ125" i="1"/>
  <c r="SQ138" i="1"/>
  <c r="SQ130" i="1"/>
  <c r="SQ115" i="1"/>
  <c r="SQ99" i="1"/>
  <c r="SQ91" i="1"/>
  <c r="SQ104" i="1"/>
  <c r="SQ117" i="1"/>
  <c r="SQ114" i="1"/>
  <c r="SQ98" i="1"/>
  <c r="SQ95" i="1"/>
  <c r="SQ72" i="1"/>
  <c r="SQ76" i="1"/>
  <c r="SQ68" i="1"/>
  <c r="SQ65" i="1"/>
  <c r="SQ62" i="1"/>
  <c r="SQ32" i="1"/>
  <c r="SQ34" i="1"/>
  <c r="SQ55" i="1"/>
  <c r="SQ36" i="1"/>
  <c r="SQ18" i="1"/>
  <c r="SQ24" i="1"/>
  <c r="SQ19" i="1"/>
  <c r="SV502" i="1"/>
  <c r="SV504" i="1"/>
  <c r="SV503" i="1"/>
  <c r="SV500" i="1"/>
  <c r="SV501" i="1"/>
  <c r="SV499" i="1"/>
  <c r="QX503" i="1"/>
  <c r="QX502" i="1"/>
  <c r="QX504" i="1"/>
  <c r="QX499" i="1"/>
  <c r="QX500" i="1"/>
  <c r="RD15" i="1"/>
  <c r="QX501" i="1"/>
  <c r="SX504" i="1"/>
  <c r="SX501" i="1"/>
  <c r="SX503" i="1"/>
  <c r="SX499" i="1"/>
  <c r="SX502" i="1"/>
  <c r="SX500" i="1"/>
  <c r="SS500" i="1"/>
  <c r="SS503" i="1"/>
  <c r="SS501" i="1"/>
  <c r="SS504" i="1"/>
  <c r="SS502" i="1"/>
  <c r="SS499" i="1"/>
  <c r="SJ504" i="1"/>
  <c r="SJ500" i="1"/>
  <c r="SJ503" i="1"/>
  <c r="SJ502" i="1"/>
  <c r="SJ501" i="1"/>
  <c r="SJ499" i="1"/>
  <c r="SP485" i="1"/>
  <c r="SP488" i="1"/>
  <c r="SP483" i="1"/>
  <c r="SP481" i="1"/>
  <c r="SP478" i="1"/>
  <c r="SP457" i="1"/>
  <c r="SP455" i="1"/>
  <c r="SP445" i="1"/>
  <c r="SP447" i="1"/>
  <c r="SP441" i="1"/>
  <c r="SP439" i="1"/>
  <c r="SP420" i="1"/>
  <c r="SP415" i="1"/>
  <c r="SP409" i="1"/>
  <c r="SP412" i="1"/>
  <c r="SP397" i="1"/>
  <c r="SP396" i="1"/>
  <c r="SP391" i="1"/>
  <c r="SP384" i="1"/>
  <c r="SP363" i="1"/>
  <c r="SP372" i="1"/>
  <c r="SP367" i="1"/>
  <c r="SP359" i="1"/>
  <c r="SP343" i="1"/>
  <c r="SP348" i="1"/>
  <c r="SP340" i="1"/>
  <c r="SP342" i="1"/>
  <c r="SP347" i="1"/>
  <c r="SP328" i="1"/>
  <c r="SP335" i="1"/>
  <c r="SP332" i="1"/>
  <c r="SP312" i="1"/>
  <c r="SP297" i="1"/>
  <c r="SP304" i="1"/>
  <c r="SP296" i="1"/>
  <c r="SP293" i="1"/>
  <c r="SP282" i="1"/>
  <c r="SP281" i="1"/>
  <c r="SP273" i="1"/>
  <c r="SP268" i="1"/>
  <c r="SP254" i="1"/>
  <c r="SP246" i="1"/>
  <c r="SP255" i="1"/>
  <c r="SP251" i="1"/>
  <c r="SP256" i="1"/>
  <c r="SP250" i="1"/>
  <c r="SP233" i="1"/>
  <c r="SP230" i="1"/>
  <c r="SP235" i="1"/>
  <c r="SP215" i="1"/>
  <c r="SP229" i="1"/>
  <c r="SP226" i="1"/>
  <c r="SP220" i="1"/>
  <c r="SP196" i="1"/>
  <c r="SP182" i="1"/>
  <c r="SP195" i="1"/>
  <c r="SP184" i="1"/>
  <c r="SP206" i="1"/>
  <c r="SP183" i="1"/>
  <c r="SP166" i="1"/>
  <c r="SP176" i="1"/>
  <c r="SP168" i="1"/>
  <c r="SP162" i="1"/>
  <c r="SP159" i="1"/>
  <c r="SP151" i="1"/>
  <c r="SP149" i="1"/>
  <c r="SP136" i="1"/>
  <c r="SP128" i="1"/>
  <c r="SP141" i="1"/>
  <c r="SP122" i="1"/>
  <c r="SP118" i="1"/>
  <c r="SP110" i="1"/>
  <c r="SP96" i="1"/>
  <c r="SP90" i="1"/>
  <c r="SP116" i="1"/>
  <c r="SP113" i="1"/>
  <c r="SP105" i="1"/>
  <c r="SP97" i="1"/>
  <c r="SP67" i="1"/>
  <c r="SP59" i="1"/>
  <c r="SP61" i="1"/>
  <c r="SP66" i="1"/>
  <c r="SP79" i="1"/>
  <c r="SP73" i="1"/>
  <c r="SP86" i="1"/>
  <c r="SP44" i="1"/>
  <c r="SP33" i="1"/>
  <c r="SP30" i="1"/>
  <c r="SP51" i="1"/>
  <c r="SP35" i="1"/>
  <c r="SP29" i="1"/>
  <c r="SP16" i="1"/>
  <c r="SP9" i="1"/>
  <c r="SP23" i="1"/>
  <c r="SP28" i="1"/>
  <c r="SO492" i="1"/>
  <c r="SO482" i="1"/>
  <c r="SO458" i="1"/>
  <c r="SO433" i="1"/>
  <c r="SO419" i="1"/>
  <c r="SO418" i="1"/>
  <c r="SO411" i="1"/>
  <c r="SO392" i="1"/>
  <c r="SO387" i="1"/>
  <c r="SO364" i="1"/>
  <c r="SO360" i="1"/>
  <c r="SO365" i="1"/>
  <c r="SO354" i="1"/>
  <c r="SO338" i="1"/>
  <c r="SO322" i="1"/>
  <c r="SO306" i="1"/>
  <c r="SO310" i="1"/>
  <c r="SO300" i="1"/>
  <c r="SO295" i="1"/>
  <c r="SO280" i="1"/>
  <c r="SO276" i="1"/>
  <c r="SO274" i="1"/>
  <c r="SO259" i="1"/>
  <c r="SO271" i="1"/>
  <c r="SO252" i="1"/>
  <c r="SO228" i="1"/>
  <c r="SO211" i="1"/>
  <c r="SO225" i="1"/>
  <c r="SO232" i="1"/>
  <c r="SO209" i="1"/>
  <c r="SO240" i="1"/>
  <c r="SO231" i="1"/>
  <c r="SO223" i="1"/>
  <c r="SO198" i="1"/>
  <c r="SO181" i="1"/>
  <c r="SO203" i="1"/>
  <c r="SO194" i="1"/>
  <c r="SO178" i="1"/>
  <c r="SO155" i="1"/>
  <c r="SO152" i="1"/>
  <c r="SO157" i="1"/>
  <c r="SO175" i="1"/>
  <c r="SO143" i="1"/>
  <c r="SO135" i="1"/>
  <c r="SO140" i="1"/>
  <c r="SO124" i="1"/>
  <c r="SO134" i="1"/>
  <c r="SO144" i="1"/>
  <c r="SO94" i="1"/>
  <c r="SO109" i="1"/>
  <c r="SO106" i="1"/>
  <c r="SO83" i="1"/>
  <c r="SO64" i="1"/>
  <c r="SO69" i="1"/>
  <c r="SO89" i="1"/>
  <c r="SO71" i="1"/>
  <c r="SO84" i="1"/>
  <c r="SO81" i="1"/>
  <c r="SO47" i="1"/>
  <c r="SO39" i="1"/>
  <c r="SO52" i="1"/>
  <c r="SO57" i="1"/>
  <c r="SO49" i="1"/>
  <c r="SO38" i="1"/>
  <c r="SO53" i="1"/>
  <c r="SO50" i="1"/>
  <c r="SO14" i="1"/>
  <c r="SO12" i="1"/>
  <c r="SO10" i="1"/>
  <c r="SO15" i="1"/>
  <c r="SR493" i="1"/>
  <c r="SR490" i="1"/>
  <c r="SR486" i="1"/>
  <c r="SR463" i="1"/>
  <c r="SR454" i="1"/>
  <c r="SR450" i="1"/>
  <c r="SR443" i="1"/>
  <c r="SR440" i="1"/>
  <c r="SR434" i="1"/>
  <c r="SR438" i="1"/>
  <c r="SR425" i="1"/>
  <c r="SR430" i="1"/>
  <c r="SR417" i="1"/>
  <c r="SR408" i="1"/>
  <c r="SR405" i="1"/>
  <c r="SR404" i="1"/>
  <c r="SR398" i="1"/>
  <c r="SR382" i="1"/>
  <c r="SR366" i="1"/>
  <c r="SR362" i="1"/>
  <c r="SR357" i="1"/>
  <c r="SR341" i="1"/>
  <c r="SR346" i="1"/>
  <c r="SR355" i="1"/>
  <c r="SR325" i="1"/>
  <c r="SR314" i="1"/>
  <c r="SR307" i="1"/>
  <c r="SR319" i="1"/>
  <c r="SR321" i="1"/>
  <c r="SR299" i="1"/>
  <c r="SR298" i="1"/>
  <c r="SR292" i="1"/>
  <c r="SR284" i="1"/>
  <c r="SR283" i="1"/>
  <c r="SR275" i="1"/>
  <c r="SR272" i="1"/>
  <c r="SR261" i="1"/>
  <c r="SR263" i="1"/>
  <c r="SR253" i="1"/>
  <c r="SR243" i="1"/>
  <c r="SR212" i="1"/>
  <c r="SR218" i="1"/>
  <c r="SR239" i="1"/>
  <c r="SR207" i="1"/>
  <c r="SR179" i="1"/>
  <c r="SR192" i="1"/>
  <c r="SR197" i="1"/>
  <c r="SR208" i="1"/>
  <c r="SR191" i="1"/>
  <c r="SR193" i="1"/>
  <c r="SR160" i="1"/>
  <c r="SR173" i="1"/>
  <c r="SR167" i="1"/>
  <c r="SR164" i="1"/>
  <c r="SR156" i="1"/>
  <c r="SR177" i="1"/>
  <c r="SR142" i="1"/>
  <c r="SR126" i="1"/>
  <c r="SR139" i="1"/>
  <c r="SR131" i="1"/>
  <c r="SR120" i="1"/>
  <c r="SR133" i="1"/>
  <c r="SR146" i="1"/>
  <c r="SR132" i="1"/>
  <c r="SR145" i="1"/>
  <c r="SR93" i="1"/>
  <c r="SR111" i="1"/>
  <c r="SR103" i="1"/>
  <c r="SR108" i="1"/>
  <c r="SR82" i="1"/>
  <c r="SR78" i="1"/>
  <c r="SR88" i="1"/>
  <c r="SR80" i="1"/>
  <c r="SR60" i="1"/>
  <c r="SR54" i="1"/>
  <c r="SR46" i="1"/>
  <c r="SR48" i="1"/>
  <c r="SR40" i="1"/>
  <c r="SR58" i="1"/>
  <c r="SR41" i="1"/>
  <c r="SR17" i="1"/>
  <c r="SR11" i="1"/>
  <c r="SR21" i="1"/>
  <c r="SR25" i="1"/>
  <c r="SR22" i="1"/>
  <c r="SP493" i="1"/>
  <c r="SP490" i="1"/>
  <c r="SP486" i="1"/>
  <c r="SP463" i="1"/>
  <c r="SP454" i="1"/>
  <c r="SP450" i="1"/>
  <c r="SP443" i="1"/>
  <c r="SP440" i="1"/>
  <c r="SP434" i="1"/>
  <c r="SP438" i="1"/>
  <c r="SP425" i="1"/>
  <c r="SP430" i="1"/>
  <c r="SP417" i="1"/>
  <c r="SP408" i="1"/>
  <c r="SP404" i="1"/>
  <c r="SP398" i="1"/>
  <c r="SP405" i="1"/>
  <c r="SP382" i="1"/>
  <c r="SP366" i="1"/>
  <c r="SP362" i="1"/>
  <c r="SP355" i="1"/>
  <c r="SP357" i="1"/>
  <c r="SP341" i="1"/>
  <c r="SP346" i="1"/>
  <c r="SP325" i="1"/>
  <c r="SP321" i="1"/>
  <c r="SP314" i="1"/>
  <c r="SP307" i="1"/>
  <c r="SP319" i="1"/>
  <c r="SP299" i="1"/>
  <c r="SP298" i="1"/>
  <c r="SP292" i="1"/>
  <c r="SP283" i="1"/>
  <c r="SP275" i="1"/>
  <c r="SP284" i="1"/>
  <c r="SP263" i="1"/>
  <c r="SP272" i="1"/>
  <c r="SP253" i="1"/>
  <c r="SP261" i="1"/>
  <c r="SP243" i="1"/>
  <c r="SP239" i="1"/>
  <c r="SP212" i="1"/>
  <c r="SP218" i="1"/>
  <c r="SP193" i="1"/>
  <c r="SP207" i="1"/>
  <c r="SP179" i="1"/>
  <c r="SP192" i="1"/>
  <c r="SP197" i="1"/>
  <c r="SP208" i="1"/>
  <c r="SP191" i="1"/>
  <c r="SP177" i="1"/>
  <c r="SP160" i="1"/>
  <c r="SP173" i="1"/>
  <c r="SP167" i="1"/>
  <c r="SP164" i="1"/>
  <c r="SP156" i="1"/>
  <c r="SP132" i="1"/>
  <c r="SP145" i="1"/>
  <c r="SP142" i="1"/>
  <c r="SP126" i="1"/>
  <c r="SP139" i="1"/>
  <c r="SP131" i="1"/>
  <c r="SP120" i="1"/>
  <c r="SP133" i="1"/>
  <c r="SP146" i="1"/>
  <c r="SP93" i="1"/>
  <c r="SP111" i="1"/>
  <c r="SP103" i="1"/>
  <c r="SP108" i="1"/>
  <c r="SP88" i="1"/>
  <c r="SP80" i="1"/>
  <c r="SP82" i="1"/>
  <c r="SP60" i="1"/>
  <c r="SP78" i="1"/>
  <c r="SP41" i="1"/>
  <c r="SP54" i="1"/>
  <c r="SP46" i="1"/>
  <c r="SP48" i="1"/>
  <c r="SP40" i="1"/>
  <c r="SP58" i="1"/>
  <c r="SP25" i="1"/>
  <c r="SP22" i="1"/>
  <c r="SP17" i="1"/>
  <c r="SP11" i="1"/>
  <c r="SP21" i="1"/>
  <c r="SH504" i="1"/>
  <c r="SH500" i="1"/>
  <c r="SH501" i="1"/>
  <c r="SH499" i="1"/>
  <c r="SH502" i="1"/>
  <c r="SH503" i="1"/>
  <c r="SN488" i="1"/>
  <c r="SN485" i="1"/>
  <c r="SN483" i="1"/>
  <c r="SN481" i="1"/>
  <c r="SN478" i="1"/>
  <c r="SN457" i="1"/>
  <c r="SN447" i="1"/>
  <c r="SN455" i="1"/>
  <c r="SN441" i="1"/>
  <c r="SN445" i="1"/>
  <c r="SN439" i="1"/>
  <c r="SN420" i="1"/>
  <c r="SN415" i="1"/>
  <c r="SN412" i="1"/>
  <c r="SN409" i="1"/>
  <c r="SN396" i="1"/>
  <c r="SN397" i="1"/>
  <c r="SN391" i="1"/>
  <c r="SN384" i="1"/>
  <c r="SN367" i="1"/>
  <c r="SN363" i="1"/>
  <c r="SN372" i="1"/>
  <c r="SN343" i="1"/>
  <c r="SN348" i="1"/>
  <c r="SN340" i="1"/>
  <c r="SN342" i="1"/>
  <c r="SN359" i="1"/>
  <c r="SN347" i="1"/>
  <c r="SN328" i="1"/>
  <c r="SN335" i="1"/>
  <c r="SN332" i="1"/>
  <c r="SN312" i="1"/>
  <c r="SN297" i="1"/>
  <c r="SN304" i="1"/>
  <c r="SN296" i="1"/>
  <c r="SN293" i="1"/>
  <c r="SN281" i="1"/>
  <c r="SN282" i="1"/>
  <c r="SN268" i="1"/>
  <c r="SN273" i="1"/>
  <c r="SN254" i="1"/>
  <c r="SN246" i="1"/>
  <c r="SN255" i="1"/>
  <c r="SN251" i="1"/>
  <c r="SN256" i="1"/>
  <c r="SN250" i="1"/>
  <c r="SN220" i="1"/>
  <c r="SN233" i="1"/>
  <c r="SN230" i="1"/>
  <c r="SN235" i="1"/>
  <c r="SN215" i="1"/>
  <c r="SN229" i="1"/>
  <c r="SN226" i="1"/>
  <c r="SN183" i="1"/>
  <c r="SN196" i="1"/>
  <c r="SN182" i="1"/>
  <c r="SN195" i="1"/>
  <c r="SN184" i="1"/>
  <c r="SN206" i="1"/>
  <c r="SN159" i="1"/>
  <c r="SN151" i="1"/>
  <c r="SN166" i="1"/>
  <c r="SN176" i="1"/>
  <c r="SN168" i="1"/>
  <c r="SN162" i="1"/>
  <c r="SN122" i="1"/>
  <c r="SN149" i="1"/>
  <c r="SN136" i="1"/>
  <c r="SN128" i="1"/>
  <c r="SN141" i="1"/>
  <c r="SN116" i="1"/>
  <c r="SN113" i="1"/>
  <c r="SN105" i="1"/>
  <c r="SN97" i="1"/>
  <c r="SN118" i="1"/>
  <c r="SN110" i="1"/>
  <c r="SN96" i="1"/>
  <c r="SN90" i="1"/>
  <c r="SN73" i="1"/>
  <c r="SN86" i="1"/>
  <c r="SN67" i="1"/>
  <c r="SN59" i="1"/>
  <c r="SN61" i="1"/>
  <c r="SN66" i="1"/>
  <c r="SN79" i="1"/>
  <c r="SN44" i="1"/>
  <c r="SN33" i="1"/>
  <c r="SN51" i="1"/>
  <c r="SN35" i="1"/>
  <c r="SN29" i="1"/>
  <c r="SN23" i="1"/>
  <c r="SN28" i="1"/>
  <c r="SN30" i="1"/>
  <c r="SN16" i="1"/>
  <c r="SN9" i="1"/>
  <c r="SQ493" i="1"/>
  <c r="SQ490" i="1"/>
  <c r="SQ486" i="1"/>
  <c r="SQ463" i="1"/>
  <c r="SQ454" i="1"/>
  <c r="SQ450" i="1"/>
  <c r="SQ443" i="1"/>
  <c r="SQ438" i="1"/>
  <c r="SQ440" i="1"/>
  <c r="SQ434" i="1"/>
  <c r="SQ425" i="1"/>
  <c r="SQ430" i="1"/>
  <c r="SQ417" i="1"/>
  <c r="SQ408" i="1"/>
  <c r="SQ398" i="1"/>
  <c r="SQ405" i="1"/>
  <c r="SQ404" i="1"/>
  <c r="SQ382" i="1"/>
  <c r="SQ366" i="1"/>
  <c r="SQ362" i="1"/>
  <c r="SQ357" i="1"/>
  <c r="SQ341" i="1"/>
  <c r="SQ346" i="1"/>
  <c r="SQ355" i="1"/>
  <c r="SQ325" i="1"/>
  <c r="SQ321" i="1"/>
  <c r="SQ314" i="1"/>
  <c r="SQ307" i="1"/>
  <c r="SQ319" i="1"/>
  <c r="SQ299" i="1"/>
  <c r="SQ298" i="1"/>
  <c r="SQ292" i="1"/>
  <c r="SQ283" i="1"/>
  <c r="SQ275" i="1"/>
  <c r="SQ284" i="1"/>
  <c r="SQ272" i="1"/>
  <c r="SQ261" i="1"/>
  <c r="SQ263" i="1"/>
  <c r="SQ243" i="1"/>
  <c r="SQ253" i="1"/>
  <c r="SQ239" i="1"/>
  <c r="SQ212" i="1"/>
  <c r="SQ218" i="1"/>
  <c r="SQ193" i="1"/>
  <c r="SQ207" i="1"/>
  <c r="SQ192" i="1"/>
  <c r="SQ197" i="1"/>
  <c r="SQ208" i="1"/>
  <c r="SQ191" i="1"/>
  <c r="SQ160" i="1"/>
  <c r="SQ173" i="1"/>
  <c r="SQ179" i="1"/>
  <c r="SQ167" i="1"/>
  <c r="SQ164" i="1"/>
  <c r="SQ156" i="1"/>
  <c r="SQ177" i="1"/>
  <c r="SQ145" i="1"/>
  <c r="SQ142" i="1"/>
  <c r="SQ126" i="1"/>
  <c r="SQ139" i="1"/>
  <c r="SQ131" i="1"/>
  <c r="SQ133" i="1"/>
  <c r="SQ146" i="1"/>
  <c r="SQ132" i="1"/>
  <c r="SQ93" i="1"/>
  <c r="SQ111" i="1"/>
  <c r="SQ103" i="1"/>
  <c r="SQ108" i="1"/>
  <c r="SQ120" i="1"/>
  <c r="SQ88" i="1"/>
  <c r="SQ80" i="1"/>
  <c r="SQ82" i="1"/>
  <c r="SQ60" i="1"/>
  <c r="SQ78" i="1"/>
  <c r="SQ41" i="1"/>
  <c r="SQ54" i="1"/>
  <c r="SQ46" i="1"/>
  <c r="SQ48" i="1"/>
  <c r="SQ40" i="1"/>
  <c r="SQ58" i="1"/>
  <c r="SQ22" i="1"/>
  <c r="SQ17" i="1"/>
  <c r="SQ11" i="1"/>
  <c r="SQ21" i="1"/>
  <c r="SQ25" i="1"/>
  <c r="QV500" i="1"/>
  <c r="QV503" i="1"/>
  <c r="QV504" i="1"/>
  <c r="QV502" i="1"/>
  <c r="QV499" i="1"/>
  <c r="RB15" i="1"/>
  <c r="QV501" i="1"/>
  <c r="SZ504" i="1"/>
  <c r="SZ500" i="1"/>
  <c r="SZ503" i="1"/>
  <c r="SZ502" i="1"/>
  <c r="SZ501" i="1"/>
  <c r="SZ499" i="1"/>
  <c r="SR492" i="1"/>
  <c r="SR482" i="1"/>
  <c r="SR458" i="1"/>
  <c r="SR433" i="1"/>
  <c r="SR419" i="1"/>
  <c r="SR418" i="1"/>
  <c r="SR411" i="1"/>
  <c r="SR392" i="1"/>
  <c r="SR387" i="1"/>
  <c r="SR360" i="1"/>
  <c r="SR365" i="1"/>
  <c r="SR364" i="1"/>
  <c r="SR354" i="1"/>
  <c r="SR338" i="1"/>
  <c r="SR310" i="1"/>
  <c r="SR306" i="1"/>
  <c r="SR322" i="1"/>
  <c r="SR295" i="1"/>
  <c r="SR300" i="1"/>
  <c r="SR280" i="1"/>
  <c r="SR276" i="1"/>
  <c r="SR259" i="1"/>
  <c r="SR274" i="1"/>
  <c r="SR271" i="1"/>
  <c r="SR252" i="1"/>
  <c r="SR232" i="1"/>
  <c r="SR240" i="1"/>
  <c r="SR231" i="1"/>
  <c r="SR223" i="1"/>
  <c r="SR228" i="1"/>
  <c r="SR211" i="1"/>
  <c r="SR225" i="1"/>
  <c r="SR198" i="1"/>
  <c r="SR181" i="1"/>
  <c r="SR203" i="1"/>
  <c r="SR194" i="1"/>
  <c r="SR209" i="1"/>
  <c r="SR155" i="1"/>
  <c r="SR178" i="1"/>
  <c r="SR152" i="1"/>
  <c r="SR157" i="1"/>
  <c r="SR175" i="1"/>
  <c r="SR134" i="1"/>
  <c r="SR144" i="1"/>
  <c r="SR143" i="1"/>
  <c r="SR135" i="1"/>
  <c r="SR140" i="1"/>
  <c r="SR124" i="1"/>
  <c r="SR109" i="1"/>
  <c r="SR106" i="1"/>
  <c r="SR94" i="1"/>
  <c r="SR69" i="1"/>
  <c r="SR89" i="1"/>
  <c r="SR71" i="1"/>
  <c r="SR84" i="1"/>
  <c r="SR81" i="1"/>
  <c r="SR83" i="1"/>
  <c r="SR38" i="1"/>
  <c r="SR53" i="1"/>
  <c r="SR50" i="1"/>
  <c r="SR47" i="1"/>
  <c r="SR39" i="1"/>
  <c r="SR52" i="1"/>
  <c r="SR64" i="1"/>
  <c r="SR57" i="1"/>
  <c r="SR49" i="1"/>
  <c r="SR10" i="1"/>
  <c r="SR15" i="1"/>
  <c r="SR14" i="1"/>
  <c r="SR12" i="1"/>
  <c r="SQ492" i="1"/>
  <c r="SQ482" i="1"/>
  <c r="SQ458" i="1"/>
  <c r="SQ433" i="1"/>
  <c r="SQ419" i="1"/>
  <c r="SQ418" i="1"/>
  <c r="SQ411" i="1"/>
  <c r="SQ392" i="1"/>
  <c r="SQ387" i="1"/>
  <c r="SQ360" i="1"/>
  <c r="SQ365" i="1"/>
  <c r="SQ364" i="1"/>
  <c r="SQ354" i="1"/>
  <c r="SQ338" i="1"/>
  <c r="SQ322" i="1"/>
  <c r="SQ310" i="1"/>
  <c r="SQ306" i="1"/>
  <c r="SQ295" i="1"/>
  <c r="SQ300" i="1"/>
  <c r="SQ280" i="1"/>
  <c r="SQ274" i="1"/>
  <c r="SQ276" i="1"/>
  <c r="SQ259" i="1"/>
  <c r="SQ271" i="1"/>
  <c r="SQ252" i="1"/>
  <c r="SQ232" i="1"/>
  <c r="SQ240" i="1"/>
  <c r="SQ231" i="1"/>
  <c r="SQ223" i="1"/>
  <c r="SQ228" i="1"/>
  <c r="SQ211" i="1"/>
  <c r="SQ225" i="1"/>
  <c r="SQ198" i="1"/>
  <c r="SQ203" i="1"/>
  <c r="SQ194" i="1"/>
  <c r="SQ209" i="1"/>
  <c r="SQ155" i="1"/>
  <c r="SQ178" i="1"/>
  <c r="SQ152" i="1"/>
  <c r="SQ181" i="1"/>
  <c r="SQ157" i="1"/>
  <c r="SQ175" i="1"/>
  <c r="SQ134" i="1"/>
  <c r="SQ144" i="1"/>
  <c r="SQ143" i="1"/>
  <c r="SQ135" i="1"/>
  <c r="SQ140" i="1"/>
  <c r="SQ124" i="1"/>
  <c r="SQ109" i="1"/>
  <c r="SQ106" i="1"/>
  <c r="SQ94" i="1"/>
  <c r="SQ64" i="1"/>
  <c r="SQ69" i="1"/>
  <c r="SQ89" i="1"/>
  <c r="SQ71" i="1"/>
  <c r="SQ84" i="1"/>
  <c r="SQ81" i="1"/>
  <c r="SQ83" i="1"/>
  <c r="SQ57" i="1"/>
  <c r="SQ49" i="1"/>
  <c r="SQ38" i="1"/>
  <c r="SQ53" i="1"/>
  <c r="SQ50" i="1"/>
  <c r="SQ47" i="1"/>
  <c r="SQ39" i="1"/>
  <c r="SQ52" i="1"/>
  <c r="SQ12" i="1"/>
  <c r="SQ10" i="1"/>
  <c r="SQ15" i="1"/>
  <c r="SQ14" i="1"/>
  <c r="SO494" i="1"/>
  <c r="SO489" i="1"/>
  <c r="SO491" i="1"/>
  <c r="SO487" i="1"/>
  <c r="SO484" i="1"/>
  <c r="SO480" i="1"/>
  <c r="SO479" i="1"/>
  <c r="SO477" i="1"/>
  <c r="SO465" i="1"/>
  <c r="SO459" i="1"/>
  <c r="SO456" i="1"/>
  <c r="SO451" i="1"/>
  <c r="SO448" i="1"/>
  <c r="SO446" i="1"/>
  <c r="SO444" i="1"/>
  <c r="SO437" i="1"/>
  <c r="SO424" i="1"/>
  <c r="SO421" i="1"/>
  <c r="SO414" i="1"/>
  <c r="SO416" i="1"/>
  <c r="SO407" i="1"/>
  <c r="SO406" i="1"/>
  <c r="SO402" i="1"/>
  <c r="SO381" i="1"/>
  <c r="SO361" i="1"/>
  <c r="SO368" i="1"/>
  <c r="SO380" i="1"/>
  <c r="SO371" i="1"/>
  <c r="SO339" i="1"/>
  <c r="SO344" i="1"/>
  <c r="SO352" i="1"/>
  <c r="SO326" i="1"/>
  <c r="SO323" i="1"/>
  <c r="SO333" i="1"/>
  <c r="SO330" i="1"/>
  <c r="SO327" i="1"/>
  <c r="SO309" i="1"/>
  <c r="SO318" i="1"/>
  <c r="SO308" i="1"/>
  <c r="SO320" i="1"/>
  <c r="SO289" i="1"/>
  <c r="SO301" i="1"/>
  <c r="SO290" i="1"/>
  <c r="SO278" i="1"/>
  <c r="SO287" i="1"/>
  <c r="SO258" i="1"/>
  <c r="SO270" i="1"/>
  <c r="SO266" i="1"/>
  <c r="SO257" i="1"/>
  <c r="SO262" i="1"/>
  <c r="SO249" i="1"/>
  <c r="SO248" i="1"/>
  <c r="SO245" i="1"/>
  <c r="SO222" i="1"/>
  <c r="SO213" i="1"/>
  <c r="SO219" i="1"/>
  <c r="SO237" i="1"/>
  <c r="SO221" i="1"/>
  <c r="SO214" i="1"/>
  <c r="SO188" i="1"/>
  <c r="SO202" i="1"/>
  <c r="SO190" i="1"/>
  <c r="SO201" i="1"/>
  <c r="SO189" i="1"/>
  <c r="SO161" i="1"/>
  <c r="SO153" i="1"/>
  <c r="SO174" i="1"/>
  <c r="SO158" i="1"/>
  <c r="SO171" i="1"/>
  <c r="SO165" i="1"/>
  <c r="SO121" i="1"/>
  <c r="SO147" i="1"/>
  <c r="SO125" i="1"/>
  <c r="SO138" i="1"/>
  <c r="SO130" i="1"/>
  <c r="SO115" i="1"/>
  <c r="SO99" i="1"/>
  <c r="SO91" i="1"/>
  <c r="SO104" i="1"/>
  <c r="SO117" i="1"/>
  <c r="SO114" i="1"/>
  <c r="SO98" i="1"/>
  <c r="SO95" i="1"/>
  <c r="SO62" i="1"/>
  <c r="SO72" i="1"/>
  <c r="SO76" i="1"/>
  <c r="SO68" i="1"/>
  <c r="SO65" i="1"/>
  <c r="SO55" i="1"/>
  <c r="SO36" i="1"/>
  <c r="SO32" i="1"/>
  <c r="SO34" i="1"/>
  <c r="SO19" i="1"/>
  <c r="SO18" i="1"/>
  <c r="SO24" i="1"/>
  <c r="QU504" i="1"/>
  <c r="QU500" i="1"/>
  <c r="QU503" i="1"/>
  <c r="QU502" i="1"/>
  <c r="QU499" i="1"/>
  <c r="RA15" i="1"/>
  <c r="QU501" i="1"/>
  <c r="QY502" i="1"/>
  <c r="QY504" i="1"/>
  <c r="QY503" i="1"/>
  <c r="QY500" i="1"/>
  <c r="QY499" i="1"/>
  <c r="RE15" i="1"/>
  <c r="QY501" i="1"/>
  <c r="SW502" i="1"/>
  <c r="SW504" i="1"/>
  <c r="SW503" i="1"/>
  <c r="SW500" i="1"/>
  <c r="SW501" i="1"/>
  <c r="SW499" i="1"/>
  <c r="SQ460" i="1"/>
  <c r="SQ453" i="1"/>
  <c r="SQ449" i="1"/>
  <c r="SQ442" i="1"/>
  <c r="SQ435" i="1"/>
  <c r="SQ436" i="1"/>
  <c r="SQ422" i="1"/>
  <c r="SQ423" i="1"/>
  <c r="SQ410" i="1"/>
  <c r="SQ403" i="1"/>
  <c r="SQ385" i="1"/>
  <c r="SQ390" i="1"/>
  <c r="SQ383" i="1"/>
  <c r="SQ379" i="1"/>
  <c r="SQ369" i="1"/>
  <c r="SQ345" i="1"/>
  <c r="SQ356" i="1"/>
  <c r="SQ324" i="1"/>
  <c r="SQ329" i="1"/>
  <c r="SQ334" i="1"/>
  <c r="SQ331" i="1"/>
  <c r="SQ311" i="1"/>
  <c r="SQ305" i="1"/>
  <c r="SQ316" i="1"/>
  <c r="SQ315" i="1"/>
  <c r="SQ294" i="1"/>
  <c r="SQ291" i="1"/>
  <c r="SQ285" i="1"/>
  <c r="SQ277" i="1"/>
  <c r="SQ279" i="1"/>
  <c r="SQ286" i="1"/>
  <c r="SQ260" i="1"/>
  <c r="SQ269" i="1"/>
  <c r="SQ265" i="1"/>
  <c r="SQ247" i="1"/>
  <c r="SQ244" i="1"/>
  <c r="SQ227" i="1"/>
  <c r="SQ210" i="1"/>
  <c r="SQ242" i="1"/>
  <c r="SQ241" i="1"/>
  <c r="SQ224" i="1"/>
  <c r="SQ234" i="1"/>
  <c r="SQ236" i="1"/>
  <c r="SQ217" i="1"/>
  <c r="SQ185" i="1"/>
  <c r="SQ204" i="1"/>
  <c r="SQ187" i="1"/>
  <c r="SQ186" i="1"/>
  <c r="SQ199" i="1"/>
  <c r="SQ205" i="1"/>
  <c r="SQ180" i="1"/>
  <c r="SQ150" i="1"/>
  <c r="SQ163" i="1"/>
  <c r="SQ170" i="1"/>
  <c r="SQ154" i="1"/>
  <c r="SQ172" i="1"/>
  <c r="SQ169" i="1"/>
  <c r="SQ137" i="1"/>
  <c r="SQ129" i="1"/>
  <c r="SQ123" i="1"/>
  <c r="SQ127" i="1"/>
  <c r="SQ148" i="1"/>
  <c r="SQ119" i="1"/>
  <c r="SQ107" i="1"/>
  <c r="SQ112" i="1"/>
  <c r="SQ101" i="1"/>
  <c r="SQ100" i="1"/>
  <c r="SQ92" i="1"/>
  <c r="SQ102" i="1"/>
  <c r="SQ85" i="1"/>
  <c r="SQ77" i="1"/>
  <c r="SQ74" i="1"/>
  <c r="SQ87" i="1"/>
  <c r="SQ63" i="1"/>
  <c r="SQ70" i="1"/>
  <c r="SQ75" i="1"/>
  <c r="SQ43" i="1"/>
  <c r="SQ56" i="1"/>
  <c r="SQ45" i="1"/>
  <c r="SQ37" i="1"/>
  <c r="SQ42" i="1"/>
  <c r="SQ31" i="1"/>
  <c r="SQ27" i="1"/>
  <c r="SQ26" i="1"/>
  <c r="SQ20" i="1"/>
  <c r="SQ13" i="1"/>
  <c r="SU503" i="1"/>
  <c r="SU501" i="1"/>
  <c r="SU502" i="1"/>
  <c r="SU504" i="1"/>
  <c r="SU499" i="1"/>
  <c r="SU500" i="1"/>
  <c r="TC503" i="1"/>
  <c r="TC501" i="1"/>
  <c r="TC502" i="1"/>
  <c r="TC504" i="1"/>
  <c r="TC499" i="1"/>
  <c r="TC500" i="1"/>
  <c r="SR460" i="1"/>
  <c r="SR449" i="1"/>
  <c r="SR453" i="1"/>
  <c r="SR442" i="1"/>
  <c r="SR435" i="1"/>
  <c r="SR436" i="1"/>
  <c r="SR422" i="1"/>
  <c r="SR423" i="1"/>
  <c r="SR410" i="1"/>
  <c r="SR403" i="1"/>
  <c r="SR390" i="1"/>
  <c r="SR383" i="1"/>
  <c r="SR385" i="1"/>
  <c r="SR379" i="1"/>
  <c r="SR369" i="1"/>
  <c r="SR345" i="1"/>
  <c r="SR356" i="1"/>
  <c r="SR324" i="1"/>
  <c r="SR329" i="1"/>
  <c r="SR334" i="1"/>
  <c r="SR331" i="1"/>
  <c r="SR316" i="1"/>
  <c r="SR315" i="1"/>
  <c r="SR311" i="1"/>
  <c r="SR305" i="1"/>
  <c r="SR294" i="1"/>
  <c r="SR285" i="1"/>
  <c r="SR277" i="1"/>
  <c r="SR279" i="1"/>
  <c r="SR291" i="1"/>
  <c r="SR286" i="1"/>
  <c r="SR269" i="1"/>
  <c r="SR265" i="1"/>
  <c r="SR260" i="1"/>
  <c r="SR247" i="1"/>
  <c r="SR244" i="1"/>
  <c r="SR227" i="1"/>
  <c r="SR210" i="1"/>
  <c r="SR242" i="1"/>
  <c r="SR241" i="1"/>
  <c r="SR224" i="1"/>
  <c r="SR234" i="1"/>
  <c r="SR236" i="1"/>
  <c r="SR217" i="1"/>
  <c r="SR204" i="1"/>
  <c r="SR187" i="1"/>
  <c r="SR186" i="1"/>
  <c r="SR199" i="1"/>
  <c r="SR205" i="1"/>
  <c r="SR180" i="1"/>
  <c r="SR185" i="1"/>
  <c r="SR163" i="1"/>
  <c r="SR170" i="1"/>
  <c r="SR154" i="1"/>
  <c r="SR172" i="1"/>
  <c r="SR169" i="1"/>
  <c r="SR150" i="1"/>
  <c r="SR123" i="1"/>
  <c r="SR127" i="1"/>
  <c r="SR148" i="1"/>
  <c r="SR137" i="1"/>
  <c r="SR129" i="1"/>
  <c r="SR112" i="1"/>
  <c r="SR101" i="1"/>
  <c r="SR100" i="1"/>
  <c r="SR92" i="1"/>
  <c r="SR102" i="1"/>
  <c r="SR119" i="1"/>
  <c r="SR107" i="1"/>
  <c r="SR85" i="1"/>
  <c r="SR77" i="1"/>
  <c r="SR74" i="1"/>
  <c r="SR87" i="1"/>
  <c r="SR63" i="1"/>
  <c r="SR70" i="1"/>
  <c r="SR75" i="1"/>
  <c r="SR43" i="1"/>
  <c r="SR56" i="1"/>
  <c r="SR45" i="1"/>
  <c r="SR37" i="1"/>
  <c r="SR42" i="1"/>
  <c r="SR31" i="1"/>
  <c r="SR27" i="1"/>
  <c r="SR26" i="1"/>
  <c r="SR20" i="1"/>
  <c r="SR13" i="1"/>
  <c r="QT504" i="1"/>
  <c r="QT503" i="1"/>
  <c r="QT500" i="1"/>
  <c r="QT502" i="1"/>
  <c r="QT499" i="1"/>
  <c r="QZ15" i="1"/>
  <c r="QT501" i="1"/>
  <c r="TA500" i="1"/>
  <c r="TA503" i="1"/>
  <c r="TA501" i="1"/>
  <c r="TA504" i="1"/>
  <c r="TA499" i="1"/>
  <c r="TA502" i="1"/>
  <c r="SK500" i="1"/>
  <c r="SK503" i="1"/>
  <c r="SK501" i="1"/>
  <c r="SK504" i="1"/>
  <c r="SK499" i="1"/>
  <c r="SK502" i="1"/>
  <c r="SQ485" i="1"/>
  <c r="SQ488" i="1"/>
  <c r="SQ483" i="1"/>
  <c r="SQ481" i="1"/>
  <c r="SQ478" i="1"/>
  <c r="SQ457" i="1"/>
  <c r="SQ455" i="1"/>
  <c r="SQ445" i="1"/>
  <c r="SQ447" i="1"/>
  <c r="SQ441" i="1"/>
  <c r="SQ439" i="1"/>
  <c r="SQ420" i="1"/>
  <c r="SQ415" i="1"/>
  <c r="SQ409" i="1"/>
  <c r="SQ412" i="1"/>
  <c r="SQ397" i="1"/>
  <c r="SQ396" i="1"/>
  <c r="SQ384" i="1"/>
  <c r="SQ391" i="1"/>
  <c r="SQ363" i="1"/>
  <c r="SQ372" i="1"/>
  <c r="SQ367" i="1"/>
  <c r="SQ359" i="1"/>
  <c r="SQ348" i="1"/>
  <c r="SQ340" i="1"/>
  <c r="SQ342" i="1"/>
  <c r="SQ347" i="1"/>
  <c r="SQ343" i="1"/>
  <c r="SQ328" i="1"/>
  <c r="SQ335" i="1"/>
  <c r="SQ332" i="1"/>
  <c r="SQ312" i="1"/>
  <c r="SQ304" i="1"/>
  <c r="SQ296" i="1"/>
  <c r="SQ293" i="1"/>
  <c r="SQ297" i="1"/>
  <c r="SQ282" i="1"/>
  <c r="SQ281" i="1"/>
  <c r="SQ273" i="1"/>
  <c r="SQ256" i="1"/>
  <c r="SQ255" i="1"/>
  <c r="SQ251" i="1"/>
  <c r="SQ268" i="1"/>
  <c r="SQ250" i="1"/>
  <c r="SQ254" i="1"/>
  <c r="SQ246" i="1"/>
  <c r="SQ230" i="1"/>
  <c r="SQ235" i="1"/>
  <c r="SQ215" i="1"/>
  <c r="SQ229" i="1"/>
  <c r="SQ226" i="1"/>
  <c r="SQ220" i="1"/>
  <c r="SQ233" i="1"/>
  <c r="SQ182" i="1"/>
  <c r="SQ195" i="1"/>
  <c r="SQ184" i="1"/>
  <c r="SQ206" i="1"/>
  <c r="SQ183" i="1"/>
  <c r="SQ196" i="1"/>
  <c r="SQ166" i="1"/>
  <c r="SQ176" i="1"/>
  <c r="SQ168" i="1"/>
  <c r="SQ162" i="1"/>
  <c r="SQ159" i="1"/>
  <c r="SQ151" i="1"/>
  <c r="SQ149" i="1"/>
  <c r="SQ136" i="1"/>
  <c r="SQ128" i="1"/>
  <c r="SQ141" i="1"/>
  <c r="SQ122" i="1"/>
  <c r="SQ96" i="1"/>
  <c r="SQ90" i="1"/>
  <c r="SQ116" i="1"/>
  <c r="SQ113" i="1"/>
  <c r="SQ105" i="1"/>
  <c r="SQ97" i="1"/>
  <c r="SQ118" i="1"/>
  <c r="SQ110" i="1"/>
  <c r="SQ61" i="1"/>
  <c r="SQ66" i="1"/>
  <c r="SQ79" i="1"/>
  <c r="SQ73" i="1"/>
  <c r="SQ86" i="1"/>
  <c r="SQ67" i="1"/>
  <c r="SQ33" i="1"/>
  <c r="SQ59" i="1"/>
  <c r="SQ51" i="1"/>
  <c r="SQ35" i="1"/>
  <c r="SQ44" i="1"/>
  <c r="SQ29" i="1"/>
  <c r="SQ16" i="1"/>
  <c r="SQ30" i="1"/>
  <c r="SQ23" i="1"/>
  <c r="SQ28" i="1"/>
  <c r="SQ9" i="1"/>
  <c r="SO460" i="1"/>
  <c r="SO453" i="1"/>
  <c r="SO449" i="1"/>
  <c r="SO442" i="1"/>
  <c r="SO436" i="1"/>
  <c r="SO435" i="1"/>
  <c r="SO423" i="1"/>
  <c r="SO422" i="1"/>
  <c r="SO410" i="1"/>
  <c r="SO403" i="1"/>
  <c r="SO383" i="1"/>
  <c r="SO385" i="1"/>
  <c r="SO390" i="1"/>
  <c r="SO379" i="1"/>
  <c r="SO369" i="1"/>
  <c r="SO345" i="1"/>
  <c r="SO356" i="1"/>
  <c r="SO334" i="1"/>
  <c r="SO331" i="1"/>
  <c r="SO324" i="1"/>
  <c r="SO329" i="1"/>
  <c r="SO315" i="1"/>
  <c r="SO311" i="1"/>
  <c r="SO316" i="1"/>
  <c r="SO305" i="1"/>
  <c r="SO294" i="1"/>
  <c r="SO291" i="1"/>
  <c r="SO286" i="1"/>
  <c r="SO285" i="1"/>
  <c r="SO277" i="1"/>
  <c r="SO279" i="1"/>
  <c r="SO260" i="1"/>
  <c r="SO269" i="1"/>
  <c r="SO265" i="1"/>
  <c r="SO247" i="1"/>
  <c r="SO244" i="1"/>
  <c r="SO236" i="1"/>
  <c r="SO217" i="1"/>
  <c r="SO227" i="1"/>
  <c r="SO242" i="1"/>
  <c r="SO241" i="1"/>
  <c r="SO224" i="1"/>
  <c r="SO234" i="1"/>
  <c r="SO199" i="1"/>
  <c r="SO205" i="1"/>
  <c r="SO180" i="1"/>
  <c r="SO185" i="1"/>
  <c r="SO210" i="1"/>
  <c r="SO204" i="1"/>
  <c r="SO187" i="1"/>
  <c r="SO186" i="1"/>
  <c r="SO172" i="1"/>
  <c r="SO169" i="1"/>
  <c r="SO163" i="1"/>
  <c r="SO170" i="1"/>
  <c r="SO154" i="1"/>
  <c r="SO127" i="1"/>
  <c r="SO148" i="1"/>
  <c r="SO137" i="1"/>
  <c r="SO129" i="1"/>
  <c r="SO150" i="1"/>
  <c r="SO123" i="1"/>
  <c r="SO102" i="1"/>
  <c r="SO119" i="1"/>
  <c r="SO107" i="1"/>
  <c r="SO112" i="1"/>
  <c r="SO101" i="1"/>
  <c r="SO100" i="1"/>
  <c r="SO92" i="1"/>
  <c r="SO70" i="1"/>
  <c r="SO75" i="1"/>
  <c r="SO85" i="1"/>
  <c r="SO77" i="1"/>
  <c r="SO74" i="1"/>
  <c r="SO87" i="1"/>
  <c r="SO63" i="1"/>
  <c r="SO43" i="1"/>
  <c r="SO56" i="1"/>
  <c r="SO45" i="1"/>
  <c r="SO37" i="1"/>
  <c r="SO42" i="1"/>
  <c r="SO20" i="1"/>
  <c r="SO31" i="1"/>
  <c r="SO13" i="1"/>
  <c r="SO27" i="1"/>
  <c r="SO26" i="1"/>
  <c r="SP492" i="1"/>
  <c r="SP482" i="1"/>
  <c r="SP458" i="1"/>
  <c r="SP433" i="1"/>
  <c r="SP419" i="1"/>
  <c r="SP418" i="1"/>
  <c r="SP411" i="1"/>
  <c r="SP392" i="1"/>
  <c r="SP387" i="1"/>
  <c r="SP364" i="1"/>
  <c r="SP360" i="1"/>
  <c r="SP365" i="1"/>
  <c r="SP354" i="1"/>
  <c r="SP338" i="1"/>
  <c r="SP322" i="1"/>
  <c r="SP306" i="1"/>
  <c r="SP310" i="1"/>
  <c r="SP295" i="1"/>
  <c r="SP300" i="1"/>
  <c r="SP280" i="1"/>
  <c r="SP276" i="1"/>
  <c r="SP274" i="1"/>
  <c r="SP259" i="1"/>
  <c r="SP271" i="1"/>
  <c r="SP252" i="1"/>
  <c r="SP225" i="1"/>
  <c r="SP232" i="1"/>
  <c r="SP240" i="1"/>
  <c r="SP231" i="1"/>
  <c r="SP223" i="1"/>
  <c r="SP228" i="1"/>
  <c r="SP198" i="1"/>
  <c r="SP211" i="1"/>
  <c r="SP181" i="1"/>
  <c r="SP203" i="1"/>
  <c r="SP194" i="1"/>
  <c r="SP178" i="1"/>
  <c r="SP209" i="1"/>
  <c r="SP155" i="1"/>
  <c r="SP152" i="1"/>
  <c r="SP157" i="1"/>
  <c r="SP175" i="1"/>
  <c r="SP140" i="1"/>
  <c r="SP124" i="1"/>
  <c r="SP134" i="1"/>
  <c r="SP144" i="1"/>
  <c r="SP143" i="1"/>
  <c r="SP135" i="1"/>
  <c r="SP94" i="1"/>
  <c r="SP109" i="1"/>
  <c r="SP106" i="1"/>
  <c r="SP83" i="1"/>
  <c r="SP64" i="1"/>
  <c r="SP69" i="1"/>
  <c r="SP89" i="1"/>
  <c r="SP71" i="1"/>
  <c r="SP84" i="1"/>
  <c r="SP81" i="1"/>
  <c r="SP52" i="1"/>
  <c r="SP57" i="1"/>
  <c r="SP49" i="1"/>
  <c r="SP38" i="1"/>
  <c r="SP53" i="1"/>
  <c r="SP50" i="1"/>
  <c r="SP47" i="1"/>
  <c r="SP39" i="1"/>
  <c r="SP12" i="1"/>
  <c r="SP10" i="1"/>
  <c r="SP15" i="1"/>
  <c r="SP14" i="1"/>
  <c r="SN460" i="1"/>
  <c r="SN453" i="1"/>
  <c r="SN449" i="1"/>
  <c r="SN442" i="1"/>
  <c r="SN436" i="1"/>
  <c r="SN435" i="1"/>
  <c r="SN423" i="1"/>
  <c r="SN422" i="1"/>
  <c r="SN410" i="1"/>
  <c r="SN403" i="1"/>
  <c r="SN383" i="1"/>
  <c r="SN385" i="1"/>
  <c r="SN390" i="1"/>
  <c r="SN379" i="1"/>
  <c r="SN369" i="1"/>
  <c r="SN345" i="1"/>
  <c r="SN356" i="1"/>
  <c r="SN329" i="1"/>
  <c r="SN334" i="1"/>
  <c r="SN331" i="1"/>
  <c r="SN324" i="1"/>
  <c r="SN315" i="1"/>
  <c r="SN311" i="1"/>
  <c r="SN305" i="1"/>
  <c r="SN316" i="1"/>
  <c r="SN294" i="1"/>
  <c r="SN291" i="1"/>
  <c r="SN286" i="1"/>
  <c r="SN285" i="1"/>
  <c r="SN277" i="1"/>
  <c r="SN279" i="1"/>
  <c r="SN260" i="1"/>
  <c r="SN265" i="1"/>
  <c r="SN244" i="1"/>
  <c r="SN269" i="1"/>
  <c r="SN247" i="1"/>
  <c r="SN236" i="1"/>
  <c r="SN217" i="1"/>
  <c r="SN227" i="1"/>
  <c r="SN242" i="1"/>
  <c r="SN241" i="1"/>
  <c r="SN224" i="1"/>
  <c r="SN234" i="1"/>
  <c r="SN186" i="1"/>
  <c r="SN199" i="1"/>
  <c r="SN205" i="1"/>
  <c r="SN180" i="1"/>
  <c r="SN185" i="1"/>
  <c r="SN210" i="1"/>
  <c r="SN204" i="1"/>
  <c r="SN187" i="1"/>
  <c r="SN172" i="1"/>
  <c r="SN169" i="1"/>
  <c r="SN163" i="1"/>
  <c r="SN170" i="1"/>
  <c r="SN154" i="1"/>
  <c r="SN127" i="1"/>
  <c r="SN119" i="1"/>
  <c r="SN148" i="1"/>
  <c r="SN137" i="1"/>
  <c r="SN129" i="1"/>
  <c r="SN150" i="1"/>
  <c r="SN123" i="1"/>
  <c r="SN100" i="1"/>
  <c r="SN92" i="1"/>
  <c r="SN102" i="1"/>
  <c r="SN107" i="1"/>
  <c r="SN112" i="1"/>
  <c r="SN101" i="1"/>
  <c r="SN70" i="1"/>
  <c r="SN75" i="1"/>
  <c r="SN85" i="1"/>
  <c r="SN77" i="1"/>
  <c r="SN74" i="1"/>
  <c r="SN87" i="1"/>
  <c r="SN63" i="1"/>
  <c r="SN42" i="1"/>
  <c r="SN31" i="1"/>
  <c r="SN43" i="1"/>
  <c r="SN56" i="1"/>
  <c r="SN45" i="1"/>
  <c r="SN37" i="1"/>
  <c r="SN20" i="1"/>
  <c r="SN13" i="1"/>
  <c r="SN27" i="1"/>
  <c r="SN26" i="1"/>
  <c r="SP460" i="1"/>
  <c r="SP453" i="1"/>
  <c r="SP449" i="1"/>
  <c r="SP442" i="1"/>
  <c r="SP435" i="1"/>
  <c r="SP423" i="1"/>
  <c r="SP422" i="1"/>
  <c r="SP436" i="1"/>
  <c r="SP410" i="1"/>
  <c r="SP403" i="1"/>
  <c r="SP385" i="1"/>
  <c r="SP390" i="1"/>
  <c r="SP383" i="1"/>
  <c r="SP379" i="1"/>
  <c r="SP369" i="1"/>
  <c r="SP345" i="1"/>
  <c r="SP356" i="1"/>
  <c r="SP331" i="1"/>
  <c r="SP324" i="1"/>
  <c r="SP329" i="1"/>
  <c r="SP334" i="1"/>
  <c r="SP315" i="1"/>
  <c r="SP311" i="1"/>
  <c r="SP305" i="1"/>
  <c r="SP316" i="1"/>
  <c r="SP294" i="1"/>
  <c r="SP291" i="1"/>
  <c r="SP286" i="1"/>
  <c r="SP285" i="1"/>
  <c r="SP277" i="1"/>
  <c r="SP279" i="1"/>
  <c r="SP260" i="1"/>
  <c r="SP269" i="1"/>
  <c r="SP265" i="1"/>
  <c r="SP247" i="1"/>
  <c r="SP244" i="1"/>
  <c r="SP217" i="1"/>
  <c r="SP227" i="1"/>
  <c r="SP210" i="1"/>
  <c r="SP242" i="1"/>
  <c r="SP241" i="1"/>
  <c r="SP224" i="1"/>
  <c r="SP234" i="1"/>
  <c r="SP236" i="1"/>
  <c r="SP205" i="1"/>
  <c r="SP185" i="1"/>
  <c r="SP204" i="1"/>
  <c r="SP187" i="1"/>
  <c r="SP186" i="1"/>
  <c r="SP199" i="1"/>
  <c r="SP169" i="1"/>
  <c r="SP180" i="1"/>
  <c r="SP150" i="1"/>
  <c r="SP163" i="1"/>
  <c r="SP170" i="1"/>
  <c r="SP154" i="1"/>
  <c r="SP172" i="1"/>
  <c r="SP148" i="1"/>
  <c r="SP137" i="1"/>
  <c r="SP129" i="1"/>
  <c r="SP123" i="1"/>
  <c r="SP127" i="1"/>
  <c r="SP102" i="1"/>
  <c r="SP119" i="1"/>
  <c r="SP107" i="1"/>
  <c r="SP112" i="1"/>
  <c r="SP101" i="1"/>
  <c r="SP100" i="1"/>
  <c r="SP92" i="1"/>
  <c r="SP75" i="1"/>
  <c r="SP85" i="1"/>
  <c r="SP77" i="1"/>
  <c r="SP74" i="1"/>
  <c r="SP87" i="1"/>
  <c r="SP63" i="1"/>
  <c r="SP70" i="1"/>
  <c r="SP43" i="1"/>
  <c r="SP56" i="1"/>
  <c r="SP45" i="1"/>
  <c r="SP37" i="1"/>
  <c r="SP42" i="1"/>
  <c r="SP31" i="1"/>
  <c r="SP13" i="1"/>
  <c r="SP27" i="1"/>
  <c r="SP26" i="1"/>
  <c r="SP20" i="1"/>
  <c r="SO493" i="1"/>
  <c r="SO490" i="1"/>
  <c r="SO486" i="1"/>
  <c r="SO463" i="1"/>
  <c r="SO450" i="1"/>
  <c r="SO454" i="1"/>
  <c r="SO443" i="1"/>
  <c r="SO434" i="1"/>
  <c r="SO438" i="1"/>
  <c r="SO440" i="1"/>
  <c r="SO430" i="1"/>
  <c r="SO425" i="1"/>
  <c r="SO417" i="1"/>
  <c r="SO408" i="1"/>
  <c r="SO405" i="1"/>
  <c r="SO404" i="1"/>
  <c r="SO398" i="1"/>
  <c r="SO382" i="1"/>
  <c r="SO366" i="1"/>
  <c r="SO362" i="1"/>
  <c r="SO346" i="1"/>
  <c r="SO355" i="1"/>
  <c r="SO357" i="1"/>
  <c r="SO325" i="1"/>
  <c r="SO341" i="1"/>
  <c r="SO319" i="1"/>
  <c r="SO321" i="1"/>
  <c r="SO314" i="1"/>
  <c r="SO307" i="1"/>
  <c r="SO292" i="1"/>
  <c r="SO299" i="1"/>
  <c r="SO298" i="1"/>
  <c r="SO283" i="1"/>
  <c r="SO275" i="1"/>
  <c r="SO284" i="1"/>
  <c r="SO263" i="1"/>
  <c r="SO272" i="1"/>
  <c r="SO261" i="1"/>
  <c r="SO243" i="1"/>
  <c r="SO253" i="1"/>
  <c r="SO239" i="1"/>
  <c r="SO212" i="1"/>
  <c r="SO218" i="1"/>
  <c r="SO208" i="1"/>
  <c r="SO191" i="1"/>
  <c r="SO193" i="1"/>
  <c r="SO207" i="1"/>
  <c r="SO192" i="1"/>
  <c r="SO197" i="1"/>
  <c r="SO164" i="1"/>
  <c r="SO156" i="1"/>
  <c r="SO177" i="1"/>
  <c r="SO160" i="1"/>
  <c r="SO173" i="1"/>
  <c r="SO179" i="1"/>
  <c r="SO167" i="1"/>
  <c r="SO132" i="1"/>
  <c r="SO145" i="1"/>
  <c r="SO142" i="1"/>
  <c r="SO126" i="1"/>
  <c r="SO139" i="1"/>
  <c r="SO131" i="1"/>
  <c r="SO120" i="1"/>
  <c r="SO133" i="1"/>
  <c r="SO146" i="1"/>
  <c r="SO93" i="1"/>
  <c r="SO111" i="1"/>
  <c r="SO103" i="1"/>
  <c r="SO108" i="1"/>
  <c r="SO78" i="1"/>
  <c r="SO88" i="1"/>
  <c r="SO80" i="1"/>
  <c r="SO82" i="1"/>
  <c r="SO60" i="1"/>
  <c r="SO58" i="1"/>
  <c r="SO41" i="1"/>
  <c r="SO54" i="1"/>
  <c r="SO46" i="1"/>
  <c r="SO48" i="1"/>
  <c r="SO40" i="1"/>
  <c r="SO25" i="1"/>
  <c r="SO22" i="1"/>
  <c r="SO17" i="1"/>
  <c r="SO11" i="1"/>
  <c r="SO21" i="1"/>
  <c r="QL504" i="1"/>
  <c r="QL503" i="1"/>
  <c r="QL499" i="1"/>
  <c r="QL502" i="1"/>
  <c r="QL500" i="1"/>
  <c r="QL501" i="1"/>
  <c r="SI504" i="1"/>
  <c r="SI500" i="1"/>
  <c r="SI501" i="1"/>
  <c r="SI499" i="1"/>
  <c r="SI502" i="1"/>
  <c r="SI503" i="1"/>
  <c r="SO485" i="1"/>
  <c r="SO488" i="1"/>
  <c r="SO483" i="1"/>
  <c r="SO481" i="1"/>
  <c r="SO478" i="1"/>
  <c r="SO457" i="1"/>
  <c r="SO455" i="1"/>
  <c r="SO445" i="1"/>
  <c r="SO447" i="1"/>
  <c r="SO441" i="1"/>
  <c r="SO439" i="1"/>
  <c r="SO420" i="1"/>
  <c r="SO415" i="1"/>
  <c r="SO412" i="1"/>
  <c r="SO409" i="1"/>
  <c r="SO396" i="1"/>
  <c r="SO397" i="1"/>
  <c r="SO391" i="1"/>
  <c r="SO384" i="1"/>
  <c r="SO367" i="1"/>
  <c r="SO363" i="1"/>
  <c r="SO372" i="1"/>
  <c r="SO343" i="1"/>
  <c r="SO348" i="1"/>
  <c r="SO340" i="1"/>
  <c r="SO342" i="1"/>
  <c r="SO359" i="1"/>
  <c r="SO347" i="1"/>
  <c r="SO328" i="1"/>
  <c r="SO335" i="1"/>
  <c r="SO332" i="1"/>
  <c r="SO312" i="1"/>
  <c r="SO297" i="1"/>
  <c r="SO304" i="1"/>
  <c r="SO296" i="1"/>
  <c r="SO293" i="1"/>
  <c r="SO281" i="1"/>
  <c r="SO282" i="1"/>
  <c r="SO268" i="1"/>
  <c r="SO273" i="1"/>
  <c r="SO254" i="1"/>
  <c r="SO246" i="1"/>
  <c r="SO255" i="1"/>
  <c r="SO251" i="1"/>
  <c r="SO256" i="1"/>
  <c r="SO250" i="1"/>
  <c r="SO220" i="1"/>
  <c r="SO233" i="1"/>
  <c r="SO230" i="1"/>
  <c r="SO235" i="1"/>
  <c r="SO215" i="1"/>
  <c r="SO229" i="1"/>
  <c r="SO226" i="1"/>
  <c r="SO183" i="1"/>
  <c r="SO196" i="1"/>
  <c r="SO182" i="1"/>
  <c r="SO195" i="1"/>
  <c r="SO184" i="1"/>
  <c r="SO206" i="1"/>
  <c r="SO166" i="1"/>
  <c r="SO176" i="1"/>
  <c r="SO168" i="1"/>
  <c r="SO149" i="1"/>
  <c r="SO162" i="1"/>
  <c r="SO159" i="1"/>
  <c r="SO151" i="1"/>
  <c r="SO136" i="1"/>
  <c r="SO128" i="1"/>
  <c r="SO141" i="1"/>
  <c r="SO122" i="1"/>
  <c r="SO113" i="1"/>
  <c r="SO105" i="1"/>
  <c r="SO97" i="1"/>
  <c r="SO118" i="1"/>
  <c r="SO110" i="1"/>
  <c r="SO96" i="1"/>
  <c r="SO90" i="1"/>
  <c r="SO116" i="1"/>
  <c r="SO86" i="1"/>
  <c r="SO67" i="1"/>
  <c r="SO59" i="1"/>
  <c r="SO61" i="1"/>
  <c r="SO66" i="1"/>
  <c r="SO79" i="1"/>
  <c r="SO73" i="1"/>
  <c r="SO44" i="1"/>
  <c r="SO33" i="1"/>
  <c r="SO30" i="1"/>
  <c r="SO51" i="1"/>
  <c r="SO35" i="1"/>
  <c r="SO28" i="1"/>
  <c r="SO29" i="1"/>
  <c r="SO16" i="1"/>
  <c r="SO9" i="1"/>
  <c r="SO23" i="1"/>
  <c r="SN492" i="1"/>
  <c r="SN482" i="1"/>
  <c r="SN458" i="1"/>
  <c r="SN433" i="1"/>
  <c r="SN418" i="1"/>
  <c r="SN419" i="1"/>
  <c r="SN411" i="1"/>
  <c r="SN392" i="1"/>
  <c r="SN387" i="1"/>
  <c r="SN364" i="1"/>
  <c r="SN360" i="1"/>
  <c r="SN365" i="1"/>
  <c r="SN354" i="1"/>
  <c r="SN338" i="1"/>
  <c r="SN322" i="1"/>
  <c r="SN306" i="1"/>
  <c r="SN310" i="1"/>
  <c r="SN295" i="1"/>
  <c r="SN300" i="1"/>
  <c r="SN276" i="1"/>
  <c r="SN280" i="1"/>
  <c r="SN274" i="1"/>
  <c r="SN271" i="1"/>
  <c r="SN252" i="1"/>
  <c r="SN259" i="1"/>
  <c r="SN240" i="1"/>
  <c r="SN231" i="1"/>
  <c r="SN223" i="1"/>
  <c r="SN228" i="1"/>
  <c r="SN211" i="1"/>
  <c r="SN225" i="1"/>
  <c r="SN232" i="1"/>
  <c r="SN209" i="1"/>
  <c r="SN203" i="1"/>
  <c r="SN194" i="1"/>
  <c r="SN198" i="1"/>
  <c r="SN181" i="1"/>
  <c r="SN175" i="1"/>
  <c r="SN178" i="1"/>
  <c r="SN155" i="1"/>
  <c r="SN152" i="1"/>
  <c r="SN157" i="1"/>
  <c r="SN143" i="1"/>
  <c r="SN135" i="1"/>
  <c r="SN140" i="1"/>
  <c r="SN124" i="1"/>
  <c r="SN134" i="1"/>
  <c r="SN144" i="1"/>
  <c r="SN89" i="1"/>
  <c r="SN94" i="1"/>
  <c r="SN109" i="1"/>
  <c r="SN106" i="1"/>
  <c r="SN81" i="1"/>
  <c r="SN83" i="1"/>
  <c r="SN64" i="1"/>
  <c r="SN69" i="1"/>
  <c r="SN71" i="1"/>
  <c r="SN84" i="1"/>
  <c r="SN50" i="1"/>
  <c r="SN47" i="1"/>
  <c r="SN39" i="1"/>
  <c r="SN52" i="1"/>
  <c r="SN57" i="1"/>
  <c r="SN49" i="1"/>
  <c r="SN38" i="1"/>
  <c r="SN53" i="1"/>
  <c r="SN14" i="1"/>
  <c r="SN12" i="1"/>
  <c r="SN10" i="1"/>
  <c r="SN15" i="1"/>
  <c r="SN493" i="1"/>
  <c r="SN490" i="1"/>
  <c r="SN486" i="1"/>
  <c r="SN463" i="1"/>
  <c r="SN454" i="1"/>
  <c r="SN450" i="1"/>
  <c r="SN443" i="1"/>
  <c r="SN434" i="1"/>
  <c r="SN438" i="1"/>
  <c r="SN440" i="1"/>
  <c r="SN430" i="1"/>
  <c r="SN425" i="1"/>
  <c r="SN417" i="1"/>
  <c r="SN408" i="1"/>
  <c r="SN405" i="1"/>
  <c r="SN404" i="1"/>
  <c r="SN398" i="1"/>
  <c r="SN382" i="1"/>
  <c r="SN362" i="1"/>
  <c r="SN366" i="1"/>
  <c r="SN341" i="1"/>
  <c r="SN346" i="1"/>
  <c r="SN355" i="1"/>
  <c r="SN357" i="1"/>
  <c r="SN325" i="1"/>
  <c r="SN319" i="1"/>
  <c r="SN321" i="1"/>
  <c r="SN314" i="1"/>
  <c r="SN307" i="1"/>
  <c r="SN292" i="1"/>
  <c r="SN299" i="1"/>
  <c r="SN298" i="1"/>
  <c r="SN284" i="1"/>
  <c r="SN283" i="1"/>
  <c r="SN275" i="1"/>
  <c r="SN261" i="1"/>
  <c r="SN263" i="1"/>
  <c r="SN272" i="1"/>
  <c r="SN243" i="1"/>
  <c r="SN253" i="1"/>
  <c r="SN239" i="1"/>
  <c r="SN212" i="1"/>
  <c r="SN218" i="1"/>
  <c r="SN208" i="1"/>
  <c r="SN191" i="1"/>
  <c r="SN193" i="1"/>
  <c r="SN207" i="1"/>
  <c r="SN192" i="1"/>
  <c r="SN197" i="1"/>
  <c r="SN167" i="1"/>
  <c r="SN164" i="1"/>
  <c r="SN156" i="1"/>
  <c r="SN177" i="1"/>
  <c r="SN160" i="1"/>
  <c r="SN173" i="1"/>
  <c r="SN179" i="1"/>
  <c r="SN146" i="1"/>
  <c r="SN132" i="1"/>
  <c r="SN145" i="1"/>
  <c r="SN142" i="1"/>
  <c r="SN126" i="1"/>
  <c r="SN139" i="1"/>
  <c r="SN131" i="1"/>
  <c r="SN133" i="1"/>
  <c r="SN108" i="1"/>
  <c r="SN93" i="1"/>
  <c r="SN120" i="1"/>
  <c r="SN111" i="1"/>
  <c r="SN103" i="1"/>
  <c r="SN78" i="1"/>
  <c r="SN88" i="1"/>
  <c r="SN80" i="1"/>
  <c r="SN82" i="1"/>
  <c r="SN60" i="1"/>
  <c r="SN58" i="1"/>
  <c r="SN41" i="1"/>
  <c r="SN54" i="1"/>
  <c r="SN46" i="1"/>
  <c r="SN48" i="1"/>
  <c r="SN40" i="1"/>
  <c r="SN25" i="1"/>
  <c r="SN22" i="1"/>
  <c r="SN17" i="1"/>
  <c r="SN11" i="1"/>
  <c r="SN21" i="1"/>
  <c r="SR494" i="1"/>
  <c r="SR491" i="1"/>
  <c r="SR489" i="1"/>
  <c r="SR487" i="1"/>
  <c r="SR484" i="1"/>
  <c r="SR479" i="1"/>
  <c r="SR480" i="1"/>
  <c r="SR465" i="1"/>
  <c r="SR477" i="1"/>
  <c r="SR459" i="1"/>
  <c r="SR456" i="1"/>
  <c r="SR451" i="1"/>
  <c r="SR448" i="1"/>
  <c r="SR444" i="1"/>
  <c r="SR446" i="1"/>
  <c r="SR437" i="1"/>
  <c r="SR424" i="1"/>
  <c r="SR421" i="1"/>
  <c r="SR414" i="1"/>
  <c r="SR416" i="1"/>
  <c r="SR407" i="1"/>
  <c r="SR406" i="1"/>
  <c r="SR402" i="1"/>
  <c r="SR381" i="1"/>
  <c r="SR368" i="1"/>
  <c r="SR380" i="1"/>
  <c r="SR371" i="1"/>
  <c r="SR361" i="1"/>
  <c r="SR339" i="1"/>
  <c r="SR344" i="1"/>
  <c r="SR352" i="1"/>
  <c r="SR333" i="1"/>
  <c r="SR330" i="1"/>
  <c r="SR327" i="1"/>
  <c r="SR326" i="1"/>
  <c r="SR323" i="1"/>
  <c r="SR318" i="1"/>
  <c r="SR308" i="1"/>
  <c r="SR320" i="1"/>
  <c r="SR309" i="1"/>
  <c r="SR301" i="1"/>
  <c r="SR289" i="1"/>
  <c r="SR290" i="1"/>
  <c r="SR287" i="1"/>
  <c r="SR278" i="1"/>
  <c r="SR266" i="1"/>
  <c r="SR257" i="1"/>
  <c r="SR262" i="1"/>
  <c r="SR258" i="1"/>
  <c r="SR270" i="1"/>
  <c r="SR248" i="1"/>
  <c r="SR249" i="1"/>
  <c r="SR219" i="1"/>
  <c r="SR237" i="1"/>
  <c r="SR221" i="1"/>
  <c r="SR214" i="1"/>
  <c r="SR245" i="1"/>
  <c r="SR222" i="1"/>
  <c r="SR213" i="1"/>
  <c r="SR190" i="1"/>
  <c r="SR201" i="1"/>
  <c r="SR189" i="1"/>
  <c r="SR188" i="1"/>
  <c r="SR202" i="1"/>
  <c r="SR171" i="1"/>
  <c r="SR165" i="1"/>
  <c r="SR161" i="1"/>
  <c r="SR153" i="1"/>
  <c r="SR174" i="1"/>
  <c r="SR158" i="1"/>
  <c r="SR147" i="1"/>
  <c r="SR125" i="1"/>
  <c r="SR138" i="1"/>
  <c r="SR130" i="1"/>
  <c r="SR121" i="1"/>
  <c r="SR104" i="1"/>
  <c r="SR117" i="1"/>
  <c r="SR114" i="1"/>
  <c r="SR98" i="1"/>
  <c r="SR95" i="1"/>
  <c r="SR115" i="1"/>
  <c r="SR99" i="1"/>
  <c r="SR91" i="1"/>
  <c r="SR76" i="1"/>
  <c r="SR68" i="1"/>
  <c r="SR65" i="1"/>
  <c r="SR62" i="1"/>
  <c r="SR72" i="1"/>
  <c r="SR32" i="1"/>
  <c r="SR34" i="1"/>
  <c r="SR55" i="1"/>
  <c r="SR36" i="1"/>
  <c r="SR24" i="1"/>
  <c r="SR19" i="1"/>
  <c r="SR18" i="1"/>
  <c r="QM504" i="1"/>
  <c r="QM500" i="1"/>
  <c r="QM503" i="1"/>
  <c r="QM502" i="1"/>
  <c r="QM499" i="1"/>
  <c r="QM501" i="1"/>
  <c r="SN494" i="1"/>
  <c r="SN489" i="1"/>
  <c r="SN491" i="1"/>
  <c r="SN487" i="1"/>
  <c r="SN484" i="1"/>
  <c r="SN480" i="1"/>
  <c r="SN479" i="1"/>
  <c r="SN477" i="1"/>
  <c r="SN465" i="1"/>
  <c r="SN456" i="1"/>
  <c r="SN459" i="1"/>
  <c r="SN451" i="1"/>
  <c r="SN448" i="1"/>
  <c r="SN446" i="1"/>
  <c r="SN444" i="1"/>
  <c r="SN437" i="1"/>
  <c r="SN424" i="1"/>
  <c r="SN421" i="1"/>
  <c r="SN414" i="1"/>
  <c r="SN416" i="1"/>
  <c r="SN407" i="1"/>
  <c r="SN406" i="1"/>
  <c r="SN402" i="1"/>
  <c r="SN381" i="1"/>
  <c r="SN380" i="1"/>
  <c r="SN371" i="1"/>
  <c r="SN361" i="1"/>
  <c r="SN368" i="1"/>
  <c r="SN352" i="1"/>
  <c r="SN339" i="1"/>
  <c r="SN344" i="1"/>
  <c r="SN326" i="1"/>
  <c r="SN323" i="1"/>
  <c r="SN333" i="1"/>
  <c r="SN330" i="1"/>
  <c r="SN327" i="1"/>
  <c r="SN309" i="1"/>
  <c r="SN318" i="1"/>
  <c r="SN308" i="1"/>
  <c r="SN320" i="1"/>
  <c r="SN301" i="1"/>
  <c r="SN290" i="1"/>
  <c r="SN278" i="1"/>
  <c r="SN289" i="1"/>
  <c r="SN287" i="1"/>
  <c r="SN258" i="1"/>
  <c r="SN270" i="1"/>
  <c r="SN266" i="1"/>
  <c r="SN257" i="1"/>
  <c r="SN262" i="1"/>
  <c r="SN249" i="1"/>
  <c r="SN248" i="1"/>
  <c r="SN245" i="1"/>
  <c r="SN214" i="1"/>
  <c r="SN222" i="1"/>
  <c r="SN213" i="1"/>
  <c r="SN219" i="1"/>
  <c r="SN237" i="1"/>
  <c r="SN221" i="1"/>
  <c r="SN188" i="1"/>
  <c r="SN202" i="1"/>
  <c r="SN190" i="1"/>
  <c r="SN201" i="1"/>
  <c r="SN189" i="1"/>
  <c r="SN161" i="1"/>
  <c r="SN153" i="1"/>
  <c r="SN174" i="1"/>
  <c r="SN158" i="1"/>
  <c r="SN171" i="1"/>
  <c r="SN165" i="1"/>
  <c r="SN138" i="1"/>
  <c r="SN130" i="1"/>
  <c r="SN121" i="1"/>
  <c r="SN147" i="1"/>
  <c r="SN125" i="1"/>
  <c r="SN115" i="1"/>
  <c r="SN99" i="1"/>
  <c r="SN91" i="1"/>
  <c r="SN104" i="1"/>
  <c r="SN117" i="1"/>
  <c r="SN114" i="1"/>
  <c r="SN98" i="1"/>
  <c r="SN95" i="1"/>
  <c r="SN65" i="1"/>
  <c r="SN62" i="1"/>
  <c r="SN72" i="1"/>
  <c r="SN76" i="1"/>
  <c r="SN68" i="1"/>
  <c r="SN34" i="1"/>
  <c r="SN55" i="1"/>
  <c r="SN36" i="1"/>
  <c r="SN32" i="1"/>
  <c r="SN19" i="1"/>
  <c r="SN18" i="1"/>
  <c r="SN24" i="1"/>
  <c r="TP80" i="1" l="1"/>
  <c r="TP61" i="1"/>
  <c r="TQ476" i="1"/>
  <c r="TO476" i="1"/>
  <c r="TN476" i="1"/>
  <c r="TM476" i="1"/>
  <c r="TP476" i="1"/>
  <c r="TZ476" i="1"/>
  <c r="TY476" i="1"/>
  <c r="TP186" i="1"/>
  <c r="TP243" i="1"/>
  <c r="TP247" i="1"/>
  <c r="TP322" i="1"/>
  <c r="TP34" i="1"/>
  <c r="TP89" i="1"/>
  <c r="TP40" i="1"/>
  <c r="TP421" i="1"/>
  <c r="TP484" i="1"/>
  <c r="TP73" i="1"/>
  <c r="TQ457" i="1"/>
  <c r="TO26" i="1"/>
  <c r="TP88" i="1"/>
  <c r="TO83" i="1"/>
  <c r="TP45" i="1"/>
  <c r="TP65" i="1"/>
  <c r="TO270" i="1"/>
  <c r="TO202" i="1"/>
  <c r="TP310" i="1"/>
  <c r="TQ454" i="1"/>
  <c r="TM496" i="1"/>
  <c r="TO12" i="1"/>
  <c r="TP496" i="1"/>
  <c r="TO72" i="1"/>
  <c r="TQ463" i="1"/>
  <c r="TO98" i="1"/>
  <c r="TO27" i="1"/>
  <c r="TO205" i="1"/>
  <c r="TO14" i="1"/>
  <c r="TQ496" i="1"/>
  <c r="TQ415" i="1"/>
  <c r="TQ59" i="1"/>
  <c r="TO466" i="1"/>
  <c r="TO391" i="1"/>
  <c r="TO283" i="1"/>
  <c r="TO256" i="1"/>
  <c r="TP492" i="1"/>
  <c r="TO314" i="1"/>
  <c r="TO117" i="1"/>
  <c r="TO246" i="1"/>
  <c r="TO41" i="1"/>
  <c r="TO255" i="1"/>
  <c r="TO293" i="1"/>
  <c r="TO382" i="1"/>
  <c r="TO495" i="1"/>
  <c r="TO45" i="1"/>
  <c r="TO187" i="1"/>
  <c r="TO175" i="1"/>
  <c r="TN496" i="1"/>
  <c r="TQ76" i="1"/>
  <c r="TO231" i="1"/>
  <c r="TO70" i="1"/>
  <c r="TO125" i="1"/>
  <c r="TO93" i="1"/>
  <c r="TO458" i="1"/>
  <c r="TQ34" i="1"/>
  <c r="TO130" i="1"/>
  <c r="TO44" i="1"/>
  <c r="TQ14" i="1"/>
  <c r="TQ114" i="1"/>
  <c r="TO66" i="1"/>
  <c r="TO154" i="1"/>
  <c r="TO236" i="1"/>
  <c r="TO221" i="1"/>
  <c r="TO119" i="1"/>
  <c r="TO114" i="1"/>
  <c r="TO55" i="1"/>
  <c r="TO298" i="1"/>
  <c r="TO16" i="1"/>
  <c r="TO35" i="1"/>
  <c r="TO496" i="1"/>
  <c r="TQ165" i="1"/>
  <c r="TQ421" i="1"/>
  <c r="TQ77" i="1"/>
  <c r="TQ60" i="1"/>
  <c r="TQ403" i="1"/>
  <c r="TP83" i="1"/>
  <c r="TO486" i="1"/>
  <c r="TO143" i="1"/>
  <c r="TP306" i="1"/>
  <c r="TO443" i="1"/>
  <c r="TP87" i="1"/>
  <c r="TP185" i="1"/>
  <c r="TN308" i="1"/>
  <c r="TQ234" i="1"/>
  <c r="TQ21" i="1"/>
  <c r="TQ190" i="1"/>
  <c r="TQ253" i="1"/>
  <c r="TQ66" i="1"/>
  <c r="TQ79" i="1"/>
  <c r="TQ404" i="1"/>
  <c r="TP491" i="1"/>
  <c r="TO189" i="1"/>
  <c r="TO338" i="1"/>
  <c r="TY496" i="1"/>
  <c r="TQ218" i="1"/>
  <c r="TQ485" i="1"/>
  <c r="TQ44" i="1"/>
  <c r="TQ226" i="1"/>
  <c r="TQ173" i="1"/>
  <c r="TQ435" i="1"/>
  <c r="TQ16" i="1"/>
  <c r="TQ101" i="1"/>
  <c r="TQ47" i="1"/>
  <c r="TO449" i="1"/>
  <c r="TQ128" i="1"/>
  <c r="TQ181" i="1"/>
  <c r="TQ318" i="1"/>
  <c r="TQ340" i="1"/>
  <c r="TQ178" i="1"/>
  <c r="TQ272" i="1"/>
  <c r="TQ287" i="1"/>
  <c r="TQ355" i="1"/>
  <c r="TQ65" i="1"/>
  <c r="TQ137" i="1"/>
  <c r="TQ155" i="1"/>
  <c r="TQ437" i="1"/>
  <c r="TO174" i="1"/>
  <c r="TP262" i="1"/>
  <c r="TQ17" i="1"/>
  <c r="TQ105" i="1"/>
  <c r="TQ61" i="1"/>
  <c r="TQ307" i="1"/>
  <c r="TQ20" i="1"/>
  <c r="TQ309" i="1"/>
  <c r="TQ84" i="1"/>
  <c r="TQ102" i="1"/>
  <c r="TQ48" i="1"/>
  <c r="TQ301" i="1"/>
  <c r="TQ249" i="1"/>
  <c r="TQ198" i="1"/>
  <c r="TQ391" i="1"/>
  <c r="TQ64" i="1"/>
  <c r="TQ93" i="1"/>
  <c r="TQ380" i="1"/>
  <c r="TQ180" i="1"/>
  <c r="TQ466" i="1"/>
  <c r="TQ356" i="1"/>
  <c r="TQ149" i="1"/>
  <c r="TZ496" i="1"/>
  <c r="TQ106" i="1"/>
  <c r="TQ244" i="1"/>
  <c r="TO436" i="1"/>
  <c r="TN92" i="1"/>
  <c r="TP466" i="1"/>
  <c r="TP439" i="1"/>
  <c r="TP493" i="1"/>
  <c r="TP459" i="1"/>
  <c r="TP495" i="1"/>
  <c r="TP164" i="1"/>
  <c r="TP448" i="1"/>
  <c r="TP37" i="1"/>
  <c r="TP211" i="1"/>
  <c r="TP113" i="1"/>
  <c r="TP21" i="1"/>
  <c r="TN219" i="1"/>
  <c r="TN39" i="1"/>
  <c r="TN265" i="1"/>
  <c r="TN68" i="1"/>
  <c r="TP268" i="1"/>
  <c r="TO310" i="1"/>
  <c r="TP273" i="1"/>
  <c r="TP423" i="1"/>
  <c r="TO147" i="1"/>
  <c r="TP480" i="1"/>
  <c r="TP416" i="1"/>
  <c r="TO184" i="1"/>
  <c r="TP281" i="1"/>
  <c r="TO494" i="1"/>
  <c r="TP482" i="1"/>
  <c r="TM443" i="1"/>
  <c r="TO131" i="1"/>
  <c r="TO108" i="1"/>
  <c r="TO19" i="1"/>
  <c r="TP406" i="1"/>
  <c r="TP245" i="1"/>
  <c r="TQ22" i="1"/>
  <c r="TQ363" i="1"/>
  <c r="TP284" i="1"/>
  <c r="TQ92" i="1"/>
  <c r="TQ164" i="1"/>
  <c r="TQ211" i="1"/>
  <c r="TQ95" i="1"/>
  <c r="TQ422" i="1"/>
  <c r="TQ131" i="1"/>
  <c r="TQ390" i="1"/>
  <c r="TQ42" i="1"/>
  <c r="TQ295" i="1"/>
  <c r="TO215" i="1"/>
  <c r="TO162" i="1"/>
  <c r="TO192" i="1"/>
  <c r="TO481" i="1"/>
  <c r="TO160" i="1"/>
  <c r="TO230" i="1"/>
  <c r="TO20" i="1"/>
  <c r="TP354" i="1"/>
  <c r="TP141" i="1"/>
  <c r="TP329" i="1"/>
  <c r="TP282" i="1"/>
  <c r="TO300" i="1"/>
  <c r="TO282" i="1"/>
  <c r="TP414" i="1"/>
  <c r="TN57" i="1"/>
  <c r="TQ104" i="1"/>
  <c r="TQ156" i="1"/>
  <c r="TQ459" i="1"/>
  <c r="TQ123" i="1"/>
  <c r="TP190" i="1"/>
  <c r="TQ121" i="1"/>
  <c r="TO129" i="1"/>
  <c r="TQ125" i="1"/>
  <c r="TO284" i="1"/>
  <c r="TO9" i="1"/>
  <c r="TQ132" i="1"/>
  <c r="TQ82" i="1"/>
  <c r="TP334" i="1"/>
  <c r="TP325" i="1"/>
  <c r="TO185" i="1"/>
  <c r="TP120" i="1"/>
  <c r="TO165" i="1"/>
  <c r="TO265" i="1"/>
  <c r="TP22" i="1"/>
  <c r="TP321" i="1"/>
  <c r="TO39" i="1"/>
  <c r="TO240" i="1"/>
  <c r="TO344" i="1"/>
  <c r="TP387" i="1"/>
  <c r="TQ172" i="1"/>
  <c r="TQ425" i="1"/>
  <c r="TQ179" i="1"/>
  <c r="TQ304" i="1"/>
  <c r="TO480" i="1"/>
  <c r="TQ248" i="1"/>
  <c r="TO445" i="1"/>
  <c r="TO176" i="1"/>
  <c r="TO177" i="1"/>
  <c r="TQ33" i="1"/>
  <c r="TQ460" i="1"/>
  <c r="TQ68" i="1"/>
  <c r="TQ88" i="1"/>
  <c r="TQ294" i="1"/>
  <c r="TO289" i="1"/>
  <c r="TO52" i="1"/>
  <c r="TO489" i="1"/>
  <c r="TQ46" i="1"/>
  <c r="TO312" i="1"/>
  <c r="TO360" i="1"/>
  <c r="TP445" i="1"/>
  <c r="TO77" i="1"/>
  <c r="TO195" i="1"/>
  <c r="TP402" i="1"/>
  <c r="TO322" i="1"/>
  <c r="TO254" i="1"/>
  <c r="TO263" i="1"/>
  <c r="TP84" i="1"/>
  <c r="TP228" i="1"/>
  <c r="TQ207" i="1"/>
  <c r="TQ255" i="1"/>
  <c r="TQ345" i="1"/>
  <c r="TQ242" i="1"/>
  <c r="TQ129" i="1"/>
  <c r="TQ487" i="1"/>
  <c r="TQ259" i="1"/>
  <c r="TQ116" i="1"/>
  <c r="TP170" i="1"/>
  <c r="TQ43" i="1"/>
  <c r="TQ55" i="1"/>
  <c r="TQ270" i="1"/>
  <c r="TO163" i="1"/>
  <c r="TQ319" i="1"/>
  <c r="TO339" i="1"/>
  <c r="TO225" i="1"/>
  <c r="TP107" i="1"/>
  <c r="TQ13" i="1"/>
  <c r="TO321" i="1"/>
  <c r="TO250" i="1"/>
  <c r="TO324" i="1"/>
  <c r="TO294" i="1"/>
  <c r="TO210" i="1"/>
  <c r="TO459" i="1"/>
  <c r="TO334" i="1"/>
  <c r="TP443" i="1"/>
  <c r="TQ139" i="1"/>
  <c r="TQ108" i="1"/>
  <c r="TQ107" i="1"/>
  <c r="TQ74" i="1"/>
  <c r="TQ368" i="1"/>
  <c r="TQ202" i="1"/>
  <c r="TQ243" i="1"/>
  <c r="TO369" i="1"/>
  <c r="TQ163" i="1"/>
  <c r="TO305" i="1"/>
  <c r="TQ222" i="1"/>
  <c r="TO271" i="1"/>
  <c r="TQ183" i="1"/>
  <c r="TQ385" i="1"/>
  <c r="TO107" i="1"/>
  <c r="TN54" i="1"/>
  <c r="TN305" i="1"/>
  <c r="TN246" i="1"/>
  <c r="TN391" i="1"/>
  <c r="TN444" i="1"/>
  <c r="TN89" i="1"/>
  <c r="TQ54" i="1"/>
  <c r="TQ167" i="1"/>
  <c r="TQ381" i="1"/>
  <c r="TQ175" i="1"/>
  <c r="TQ372" i="1"/>
  <c r="TQ117" i="1"/>
  <c r="TN422" i="1"/>
  <c r="TQ306" i="1"/>
  <c r="TN65" i="1"/>
  <c r="TN402" i="1"/>
  <c r="TN66" i="1"/>
  <c r="TN458" i="1"/>
  <c r="TQ357" i="1"/>
  <c r="TQ416" i="1"/>
  <c r="TO229" i="1"/>
  <c r="TQ296" i="1"/>
  <c r="TQ315" i="1"/>
  <c r="TQ223" i="1"/>
  <c r="TN269" i="1"/>
  <c r="TQ308" i="1"/>
  <c r="TQ347" i="1"/>
  <c r="TQ365" i="1"/>
  <c r="TQ456" i="1"/>
  <c r="TQ27" i="1"/>
  <c r="TQ285" i="1"/>
  <c r="TQ246" i="1"/>
  <c r="TQ369" i="1"/>
  <c r="TQ362" i="1"/>
  <c r="TN71" i="1"/>
  <c r="TN271" i="1"/>
  <c r="TN316" i="1"/>
  <c r="TN188" i="1"/>
  <c r="TN323" i="1"/>
  <c r="TN140" i="1"/>
  <c r="TN398" i="1"/>
  <c r="TN49" i="1"/>
  <c r="TN34" i="1"/>
  <c r="TN83" i="1"/>
  <c r="TN101" i="1"/>
  <c r="TN64" i="1"/>
  <c r="TN73" i="1"/>
  <c r="TN277" i="1"/>
  <c r="TN82" i="1"/>
  <c r="TN63" i="1"/>
  <c r="TN345" i="1"/>
  <c r="TN80" i="1"/>
  <c r="TN10" i="1"/>
  <c r="TQ87" i="1"/>
  <c r="TQ199" i="1"/>
  <c r="TQ273" i="1"/>
  <c r="TQ225" i="1"/>
  <c r="TQ282" i="1"/>
  <c r="TN87" i="1"/>
  <c r="TN107" i="1"/>
  <c r="TN53" i="1"/>
  <c r="TM67" i="1"/>
  <c r="TN220" i="1"/>
  <c r="TN191" i="1"/>
  <c r="TN324" i="1"/>
  <c r="TN295" i="1"/>
  <c r="TN62" i="1"/>
  <c r="TN359" i="1"/>
  <c r="TO120" i="1"/>
  <c r="TN91" i="1"/>
  <c r="TN105" i="1"/>
  <c r="TN179" i="1"/>
  <c r="TN481" i="1"/>
  <c r="TN46" i="1"/>
  <c r="TN197" i="1"/>
  <c r="TN273" i="1"/>
  <c r="TN93" i="1"/>
  <c r="TN283" i="1"/>
  <c r="TN483" i="1"/>
  <c r="TN45" i="1"/>
  <c r="TN355" i="1"/>
  <c r="TN465" i="1"/>
  <c r="TN387" i="1"/>
  <c r="TN233" i="1"/>
  <c r="TN124" i="1"/>
  <c r="TN79" i="1"/>
  <c r="TN20" i="1"/>
  <c r="TN495" i="1"/>
  <c r="TN58" i="1"/>
  <c r="TN466" i="1"/>
  <c r="TN154" i="1"/>
  <c r="TN352" i="1"/>
  <c r="TN28" i="1"/>
  <c r="TN231" i="1"/>
  <c r="TN50" i="1"/>
  <c r="TM495" i="1"/>
  <c r="TN33" i="1"/>
  <c r="TN250" i="1"/>
  <c r="TN131" i="1"/>
  <c r="TN85" i="1"/>
  <c r="TN116" i="1"/>
  <c r="TN309" i="1"/>
  <c r="TN118" i="1"/>
  <c r="TN195" i="1"/>
  <c r="TN240" i="1"/>
  <c r="TN22" i="1"/>
  <c r="TN59" i="1"/>
  <c r="TQ158" i="1"/>
  <c r="TN299" i="1"/>
  <c r="TM425" i="1"/>
  <c r="TN84" i="1"/>
  <c r="TN228" i="1"/>
  <c r="TM54" i="1"/>
  <c r="TN55" i="1"/>
  <c r="TN226" i="1"/>
  <c r="TN117" i="1"/>
  <c r="TN121" i="1"/>
  <c r="TN363" i="1"/>
  <c r="TN307" i="1"/>
  <c r="TN86" i="1"/>
  <c r="TP42" i="1"/>
  <c r="TP93" i="1"/>
  <c r="TP276" i="1"/>
  <c r="TP436" i="1"/>
  <c r="TP362" i="1"/>
  <c r="TP307" i="1"/>
  <c r="TP81" i="1"/>
  <c r="TP460" i="1"/>
  <c r="TP118" i="1"/>
  <c r="TP143" i="1"/>
  <c r="TP54" i="1"/>
  <c r="TP36" i="1"/>
  <c r="TP382" i="1"/>
  <c r="TP43" i="1"/>
  <c r="TP146" i="1"/>
  <c r="TP405" i="1"/>
  <c r="TP32" i="1"/>
  <c r="TP135" i="1"/>
  <c r="TP94" i="1"/>
  <c r="TP183" i="1"/>
  <c r="TP385" i="1"/>
  <c r="TP304" i="1"/>
  <c r="TP212" i="1"/>
  <c r="TP419" i="1"/>
  <c r="TP14" i="1"/>
  <c r="TP320" i="1"/>
  <c r="TP16" i="1"/>
  <c r="TP55" i="1"/>
  <c r="TP156" i="1"/>
  <c r="TP71" i="1"/>
  <c r="TP168" i="1"/>
  <c r="TP201" i="1"/>
  <c r="TP316" i="1"/>
  <c r="TP106" i="1"/>
  <c r="TP486" i="1"/>
  <c r="TP440" i="1"/>
  <c r="TP29" i="1"/>
  <c r="TP299" i="1"/>
  <c r="TP67" i="1"/>
  <c r="TP415" i="1"/>
  <c r="TP78" i="1"/>
  <c r="TP398" i="1"/>
  <c r="TP226" i="1"/>
  <c r="TP369" i="1"/>
  <c r="TP44" i="1"/>
  <c r="TP339" i="1"/>
  <c r="TP38" i="1"/>
  <c r="TP368" i="1"/>
  <c r="TP225" i="1"/>
  <c r="TP66" i="1"/>
  <c r="TP213" i="1"/>
  <c r="TP193" i="1"/>
  <c r="TP361" i="1"/>
  <c r="TP365" i="1"/>
  <c r="TP112" i="1"/>
  <c r="TP174" i="1"/>
  <c r="TO137" i="1"/>
  <c r="TO241" i="1"/>
  <c r="TO290" i="1"/>
  <c r="TO409" i="1"/>
  <c r="TP298" i="1"/>
  <c r="TP133" i="1"/>
  <c r="TP10" i="1"/>
  <c r="TP57" i="1"/>
  <c r="TP274" i="1"/>
  <c r="TP98" i="1"/>
  <c r="TP195" i="1"/>
  <c r="TO319" i="1"/>
  <c r="TP123" i="1"/>
  <c r="TP33" i="1"/>
  <c r="TP27" i="1"/>
  <c r="TP404" i="1"/>
  <c r="TO325" i="1"/>
  <c r="TP165" i="1"/>
  <c r="TO446" i="1"/>
  <c r="TP199" i="1"/>
  <c r="TP294" i="1"/>
  <c r="TQ402" i="1"/>
  <c r="TO157" i="1"/>
  <c r="TP25" i="1"/>
  <c r="TO410" i="1"/>
  <c r="TO333" i="1"/>
  <c r="TP41" i="1"/>
  <c r="TP122" i="1"/>
  <c r="TO140" i="1"/>
  <c r="TP455" i="1"/>
  <c r="TP477" i="1"/>
  <c r="TP17" i="1"/>
  <c r="TP300" i="1"/>
  <c r="TP46" i="1"/>
  <c r="TN315" i="1"/>
  <c r="TN135" i="1"/>
  <c r="TN27" i="1"/>
  <c r="TN248" i="1"/>
  <c r="TN339" i="1"/>
  <c r="TN369" i="1"/>
  <c r="TN268" i="1"/>
  <c r="TN183" i="1"/>
  <c r="TN312" i="1"/>
  <c r="TN72" i="1"/>
  <c r="TN406" i="1"/>
  <c r="TN257" i="1"/>
  <c r="TN110" i="1"/>
  <c r="TN407" i="1"/>
  <c r="TN254" i="1"/>
  <c r="TN322" i="1"/>
  <c r="TN163" i="1"/>
  <c r="TN213" i="1"/>
  <c r="TN344" i="1"/>
  <c r="TN150" i="1"/>
  <c r="TN151" i="1"/>
  <c r="TN341" i="1"/>
  <c r="TN15" i="1"/>
  <c r="TN385" i="1"/>
  <c r="TN174" i="1"/>
  <c r="TN48" i="1"/>
  <c r="TO279" i="1"/>
  <c r="TN447" i="1"/>
  <c r="TN203" i="1"/>
  <c r="TN90" i="1"/>
  <c r="TN460" i="1"/>
  <c r="TN32" i="1"/>
  <c r="TN306" i="1"/>
  <c r="TN328" i="1"/>
  <c r="TN194" i="1"/>
  <c r="TN285" i="1"/>
  <c r="TN450" i="1"/>
  <c r="TN88" i="1"/>
  <c r="TN94" i="1"/>
  <c r="TN180" i="1"/>
  <c r="TP129" i="1"/>
  <c r="TP287" i="1"/>
  <c r="TN418" i="1"/>
  <c r="TO37" i="1"/>
  <c r="TP161" i="1"/>
  <c r="TN356" i="1"/>
  <c r="TP234" i="1"/>
  <c r="TN456" i="1"/>
  <c r="TP290" i="1"/>
  <c r="TP134" i="1"/>
  <c r="TN186" i="1"/>
  <c r="TN424" i="1"/>
  <c r="TN69" i="1"/>
  <c r="TN490" i="1"/>
  <c r="TN300" i="1"/>
  <c r="TN153" i="1"/>
  <c r="TN430" i="1"/>
  <c r="TN114" i="1"/>
  <c r="TN18" i="1"/>
  <c r="TN281" i="1"/>
  <c r="TN167" i="1"/>
  <c r="TN459" i="1"/>
  <c r="TN380" i="1"/>
  <c r="TN212" i="1"/>
  <c r="TN227" i="1"/>
  <c r="TN119" i="1"/>
  <c r="TN319" i="1"/>
  <c r="TN176" i="1"/>
  <c r="TN279" i="1"/>
  <c r="TN290" i="1"/>
  <c r="TN123" i="1"/>
  <c r="TN287" i="1"/>
  <c r="TN261" i="1"/>
  <c r="TN224" i="1"/>
  <c r="TN204" i="1"/>
  <c r="TN31" i="1"/>
  <c r="TP446" i="1"/>
  <c r="TQ80" i="1"/>
  <c r="TO199" i="1"/>
  <c r="TQ67" i="1"/>
  <c r="TO247" i="1"/>
  <c r="TQ281" i="1"/>
  <c r="TQ188" i="1"/>
  <c r="TO203" i="1"/>
  <c r="TO133" i="1"/>
  <c r="TO348" i="1"/>
  <c r="TQ284" i="1"/>
  <c r="TO405" i="1"/>
  <c r="TN362" i="1"/>
  <c r="TQ31" i="1"/>
  <c r="TO48" i="1"/>
  <c r="TQ73" i="1"/>
  <c r="TQ455" i="1"/>
  <c r="TQ35" i="1"/>
  <c r="TO95" i="1"/>
  <c r="TP35" i="1"/>
  <c r="TN47" i="1"/>
  <c r="TQ56" i="1"/>
  <c r="TO134" i="1"/>
  <c r="TN30" i="1"/>
  <c r="TN338" i="1"/>
  <c r="TQ45" i="1"/>
  <c r="TQ110" i="1"/>
  <c r="TQ417" i="1"/>
  <c r="TN276" i="1"/>
  <c r="TP49" i="1"/>
  <c r="TP411" i="1"/>
  <c r="TQ396" i="1"/>
  <c r="TQ338" i="1"/>
  <c r="TQ51" i="1"/>
  <c r="TP189" i="1"/>
  <c r="TN81" i="1"/>
  <c r="TO145" i="1"/>
  <c r="TP312" i="1"/>
  <c r="TP30" i="1"/>
  <c r="TQ477" i="1"/>
  <c r="TQ439" i="1"/>
  <c r="TP115" i="1"/>
  <c r="TP191" i="1"/>
  <c r="TO297" i="1"/>
  <c r="TQ174" i="1"/>
  <c r="TQ168" i="1"/>
  <c r="TO239" i="1"/>
  <c r="TP181" i="1"/>
  <c r="TN17" i="1"/>
  <c r="TN417" i="1"/>
  <c r="TN223" i="1"/>
  <c r="TO269" i="1"/>
  <c r="TO29" i="1"/>
  <c r="TN23" i="1"/>
  <c r="TO42" i="1"/>
  <c r="TN438" i="1"/>
  <c r="TN335" i="1"/>
  <c r="TQ197" i="1"/>
  <c r="TN280" i="1"/>
  <c r="TP205" i="1"/>
  <c r="TQ480" i="1"/>
  <c r="TP180" i="1"/>
  <c r="TP308" i="1"/>
  <c r="TN133" i="1"/>
  <c r="TN294" i="1"/>
  <c r="TN272" i="1"/>
  <c r="TO183" i="1"/>
  <c r="TO491" i="1"/>
  <c r="TP266" i="1"/>
  <c r="TP363" i="1"/>
  <c r="TN35" i="1"/>
  <c r="TQ213" i="1"/>
  <c r="TO170" i="1"/>
  <c r="TO371" i="1"/>
  <c r="TO234" i="1"/>
  <c r="TP162" i="1"/>
  <c r="TO421" i="1"/>
  <c r="TQ83" i="1"/>
  <c r="TO425" i="1"/>
  <c r="TO260" i="1"/>
  <c r="TO94" i="1"/>
  <c r="TO82" i="1"/>
  <c r="TQ196" i="1"/>
  <c r="TQ208" i="1"/>
  <c r="TQ86" i="1"/>
  <c r="TQ232" i="1"/>
  <c r="TO25" i="1"/>
  <c r="TO292" i="1"/>
  <c r="TO423" i="1"/>
  <c r="TO286" i="1"/>
  <c r="TO346" i="1"/>
  <c r="TQ258" i="1"/>
  <c r="TQ115" i="1"/>
  <c r="TQ50" i="1"/>
  <c r="TQ490" i="1"/>
  <c r="TQ409" i="1"/>
  <c r="TQ269" i="1"/>
  <c r="TN175" i="1"/>
  <c r="TN415" i="1"/>
  <c r="TQ72" i="1"/>
  <c r="TQ279" i="1"/>
  <c r="TO228" i="1"/>
  <c r="TP69" i="1"/>
  <c r="TN262" i="1"/>
  <c r="TQ495" i="1"/>
  <c r="TN38" i="1"/>
  <c r="TN42" i="1"/>
  <c r="TO450" i="1"/>
  <c r="TP214" i="1"/>
  <c r="TP434" i="1"/>
  <c r="TP291" i="1"/>
  <c r="TQ360" i="1"/>
  <c r="TO424" i="1"/>
  <c r="TQ335" i="1"/>
  <c r="TO59" i="1"/>
  <c r="TP230" i="1"/>
  <c r="TO422" i="1"/>
  <c r="TN239" i="1"/>
  <c r="TQ479" i="1"/>
  <c r="TN489" i="1"/>
  <c r="TP392" i="1"/>
  <c r="TP384" i="1"/>
  <c r="TO455" i="1"/>
  <c r="TP62" i="1"/>
  <c r="TO224" i="1"/>
  <c r="TQ94" i="1"/>
  <c r="TQ169" i="1"/>
  <c r="TO235" i="1"/>
  <c r="TN161" i="1"/>
  <c r="TP372" i="1"/>
  <c r="TP56" i="1"/>
  <c r="TP19" i="1"/>
  <c r="TQ150" i="1"/>
  <c r="TN78" i="1"/>
  <c r="TO442" i="1"/>
  <c r="TO149" i="1"/>
  <c r="TP28" i="1"/>
  <c r="TP102" i="1"/>
  <c r="TN435" i="1"/>
  <c r="TO32" i="1"/>
  <c r="TN207" i="1"/>
  <c r="TQ280" i="1"/>
  <c r="TP297" i="1"/>
  <c r="TO91" i="1"/>
  <c r="TO166" i="1"/>
  <c r="TO178" i="1"/>
  <c r="TP203" i="1"/>
  <c r="TN125" i="1"/>
  <c r="TP343" i="1"/>
  <c r="TP152" i="1"/>
  <c r="TP159" i="1"/>
  <c r="TP430" i="1"/>
  <c r="TP100" i="1"/>
  <c r="TP131" i="1"/>
  <c r="TO65" i="1"/>
  <c r="TQ133" i="1"/>
  <c r="TO323" i="1"/>
  <c r="TQ438" i="1"/>
  <c r="TO465" i="1"/>
  <c r="TQ39" i="1"/>
  <c r="TO407" i="1"/>
  <c r="TO78" i="1"/>
  <c r="TQ484" i="1"/>
  <c r="TQ113" i="1"/>
  <c r="TO193" i="1"/>
  <c r="TO262" i="1"/>
  <c r="TN367" i="1"/>
  <c r="TQ89" i="1"/>
  <c r="TQ141" i="1"/>
  <c r="TQ277" i="1"/>
  <c r="TN168" i="1"/>
  <c r="TN485" i="1"/>
  <c r="TN160" i="1"/>
  <c r="TN296" i="1"/>
  <c r="TN455" i="1"/>
  <c r="TN102" i="1"/>
  <c r="TN112" i="1"/>
  <c r="TN113" i="1"/>
  <c r="TN282" i="1"/>
  <c r="TN237" i="1"/>
  <c r="TN284" i="1"/>
  <c r="TN156" i="1"/>
  <c r="TN480" i="1"/>
  <c r="TQ331" i="1"/>
  <c r="TQ62" i="1"/>
  <c r="TQ154" i="1"/>
  <c r="TQ265" i="1"/>
  <c r="TQ201" i="1"/>
  <c r="TQ352" i="1"/>
  <c r="TQ85" i="1"/>
  <c r="TQ109" i="1"/>
  <c r="TQ326" i="1"/>
  <c r="TQ240" i="1"/>
  <c r="TQ90" i="1"/>
  <c r="TQ52" i="1"/>
  <c r="TQ191" i="1"/>
  <c r="TQ486" i="1"/>
  <c r="TQ134" i="1"/>
  <c r="TP450" i="1"/>
  <c r="TO96" i="1"/>
  <c r="TQ37" i="1"/>
  <c r="TQ78" i="1"/>
  <c r="TQ28" i="1"/>
  <c r="TQ289" i="1"/>
  <c r="TQ241" i="1"/>
  <c r="TN278" i="1"/>
  <c r="TO355" i="1"/>
  <c r="TO406" i="1"/>
  <c r="TN196" i="1"/>
  <c r="TO79" i="1"/>
  <c r="TO81" i="1"/>
  <c r="TO482" i="1"/>
  <c r="TO109" i="1"/>
  <c r="TN178" i="1"/>
  <c r="TO105" i="1"/>
  <c r="TP82" i="1"/>
  <c r="TP167" i="1"/>
  <c r="TN215" i="1"/>
  <c r="TN51" i="1"/>
  <c r="TP412" i="1"/>
  <c r="TN361" i="1"/>
  <c r="TP150" i="1"/>
  <c r="TP435" i="1"/>
  <c r="TO477" i="1"/>
  <c r="TQ471" i="1"/>
  <c r="TO330" i="1"/>
  <c r="TP478" i="1"/>
  <c r="TO439" i="1"/>
  <c r="TP424" i="1"/>
  <c r="TP246" i="1"/>
  <c r="TN177" i="1"/>
  <c r="TP68" i="1"/>
  <c r="TN346" i="1"/>
  <c r="TN230" i="1"/>
  <c r="TP77" i="1"/>
  <c r="TP105" i="1"/>
  <c r="TP324" i="1"/>
  <c r="TN162" i="1"/>
  <c r="TP179" i="1"/>
  <c r="TP144" i="1"/>
  <c r="TP76" i="1"/>
  <c r="TP220" i="1"/>
  <c r="TM95" i="1"/>
  <c r="TN301" i="1"/>
  <c r="TP260" i="1"/>
  <c r="TN67" i="1"/>
  <c r="TP279" i="1"/>
  <c r="TP70" i="1"/>
  <c r="TP454" i="1"/>
  <c r="TP235" i="1"/>
  <c r="TN171" i="1"/>
  <c r="TP104" i="1"/>
  <c r="TP86" i="1"/>
  <c r="TN260" i="1"/>
  <c r="TN255" i="1"/>
  <c r="TP403" i="1"/>
  <c r="TP463" i="1"/>
  <c r="TN11" i="1"/>
  <c r="TP256" i="1"/>
  <c r="TP127" i="1"/>
  <c r="TO368" i="1"/>
  <c r="TN304" i="1"/>
  <c r="TN258" i="1"/>
  <c r="TN448" i="1"/>
  <c r="TN270" i="1"/>
  <c r="TP257" i="1"/>
  <c r="TP138" i="1"/>
  <c r="TP149" i="1"/>
  <c r="TP63" i="1"/>
  <c r="TN423" i="1"/>
  <c r="TP441" i="1"/>
  <c r="TN173" i="1"/>
  <c r="TP397" i="1"/>
  <c r="TP192" i="1"/>
  <c r="TP333" i="1"/>
  <c r="TP237" i="1"/>
  <c r="TP130" i="1"/>
  <c r="TP275" i="1"/>
  <c r="TN40" i="1"/>
  <c r="TP103" i="1"/>
  <c r="TN75" i="1"/>
  <c r="TP188" i="1"/>
  <c r="TP453" i="1"/>
  <c r="TP58" i="1"/>
  <c r="TP116" i="1"/>
  <c r="TP223" i="1"/>
  <c r="TN199" i="1"/>
  <c r="TP494" i="1"/>
  <c r="TP314" i="1"/>
  <c r="TP97" i="1"/>
  <c r="TP346" i="1"/>
  <c r="TP254" i="1"/>
  <c r="TN256" i="1"/>
  <c r="TN416" i="1"/>
  <c r="TP74" i="1"/>
  <c r="TP209" i="1"/>
  <c r="TP59" i="1"/>
  <c r="TP153" i="1"/>
  <c r="TP417" i="1"/>
  <c r="TN311" i="1"/>
  <c r="TN433" i="1"/>
  <c r="TP483" i="1"/>
  <c r="TP96" i="1"/>
  <c r="TM258" i="1"/>
  <c r="TP437" i="1"/>
  <c r="TQ274" i="1"/>
  <c r="TQ465" i="1"/>
  <c r="TM255" i="1"/>
  <c r="TM416" i="1"/>
  <c r="TM62" i="1"/>
  <c r="TM410" i="1"/>
  <c r="TM180" i="1"/>
  <c r="TM132" i="1"/>
  <c r="TM9" i="1"/>
  <c r="TM321" i="1"/>
  <c r="TM191" i="1"/>
  <c r="TM189" i="1"/>
  <c r="TM118" i="1"/>
  <c r="TM135" i="1"/>
  <c r="TM273" i="1"/>
  <c r="TM133" i="1"/>
  <c r="TM141" i="1"/>
  <c r="TM342" i="1"/>
  <c r="TM489" i="1"/>
  <c r="TM387" i="1"/>
  <c r="TQ311" i="1"/>
  <c r="TM297" i="1"/>
  <c r="TQ298" i="1"/>
  <c r="TO152" i="1"/>
  <c r="TO448" i="1"/>
  <c r="TQ96" i="1"/>
  <c r="TQ209" i="1"/>
  <c r="TQ418" i="1"/>
  <c r="TN384" i="1"/>
  <c r="TP125" i="1"/>
  <c r="TP26" i="1"/>
  <c r="TQ212" i="1"/>
  <c r="TP18" i="1"/>
  <c r="TP347" i="1"/>
  <c r="TQ19" i="1"/>
  <c r="TP356" i="1"/>
  <c r="TQ70" i="1"/>
  <c r="TO219" i="1"/>
  <c r="TP338" i="1"/>
  <c r="TN241" i="1"/>
  <c r="TQ170" i="1"/>
  <c r="TQ447" i="1"/>
  <c r="TQ233" i="1"/>
  <c r="TN275" i="1"/>
  <c r="TQ433" i="1"/>
  <c r="TQ261" i="1"/>
  <c r="TN412" i="1"/>
  <c r="TP184" i="1"/>
  <c r="TP52" i="1"/>
  <c r="TP330" i="1"/>
  <c r="TN368" i="1"/>
  <c r="TP204" i="1"/>
  <c r="TO207" i="1"/>
  <c r="TO316" i="1"/>
  <c r="TQ293" i="1"/>
  <c r="TO420" i="1"/>
  <c r="TO85" i="1"/>
  <c r="TP286" i="1"/>
  <c r="TM47" i="1"/>
  <c r="TM172" i="1"/>
  <c r="TM40" i="1"/>
  <c r="TM215" i="1"/>
  <c r="TM102" i="1"/>
  <c r="TM466" i="1"/>
  <c r="TM80" i="1"/>
  <c r="TM203" i="1"/>
  <c r="TM46" i="1"/>
  <c r="TM485" i="1"/>
  <c r="TM148" i="1"/>
  <c r="TM99" i="1"/>
  <c r="TQ481" i="1"/>
  <c r="TQ405" i="1"/>
  <c r="TQ71" i="1"/>
  <c r="TO341" i="1"/>
  <c r="TO311" i="1"/>
  <c r="TO387" i="1"/>
  <c r="TO57" i="1"/>
  <c r="TQ322" i="1"/>
  <c r="TO60" i="1"/>
  <c r="TQ260" i="1"/>
  <c r="TN127" i="1"/>
  <c r="TN211" i="1"/>
  <c r="TN52" i="1"/>
  <c r="TN185" i="1"/>
  <c r="TN209" i="1"/>
  <c r="TN263" i="1"/>
  <c r="TN334" i="1"/>
  <c r="TN392" i="1"/>
  <c r="TN95" i="1"/>
  <c r="TN379" i="1"/>
  <c r="TN411" i="1"/>
  <c r="TN100" i="1"/>
  <c r="TN37" i="1"/>
  <c r="TN451" i="1"/>
  <c r="TN357" i="1"/>
  <c r="TN253" i="1"/>
  <c r="TN491" i="1"/>
  <c r="TN149" i="1"/>
  <c r="TN70" i="1"/>
  <c r="TN210" i="1"/>
  <c r="TN126" i="1"/>
  <c r="TN130" i="1"/>
  <c r="TN381" i="1"/>
  <c r="TN332" i="1"/>
  <c r="TN382" i="1"/>
  <c r="TN419" i="1"/>
  <c r="TN122" i="1"/>
  <c r="TN147" i="1"/>
  <c r="TN201" i="1"/>
  <c r="TN340" i="1"/>
  <c r="TN486" i="1"/>
  <c r="TN397" i="1"/>
  <c r="TN321" i="1"/>
  <c r="TN214" i="1"/>
  <c r="TN36" i="1"/>
  <c r="TN298" i="1"/>
  <c r="TN128" i="1"/>
  <c r="TN364" i="1"/>
  <c r="TN222" i="1"/>
  <c r="TP481" i="1"/>
  <c r="TP315" i="1"/>
  <c r="TP222" i="1"/>
  <c r="TP31" i="1"/>
  <c r="TP327" i="1"/>
  <c r="TP206" i="1"/>
  <c r="TP270" i="1"/>
  <c r="TP255" i="1"/>
  <c r="TP352" i="1"/>
  <c r="TP95" i="1"/>
  <c r="TP248" i="1"/>
  <c r="TP457" i="1"/>
  <c r="TP409" i="1"/>
  <c r="TP202" i="1"/>
  <c r="TP258" i="1"/>
  <c r="TP79" i="1"/>
  <c r="TP344" i="1"/>
  <c r="TP487" i="1"/>
  <c r="TP311" i="1"/>
  <c r="TP182" i="1"/>
  <c r="TP318" i="1"/>
  <c r="TP221" i="1"/>
  <c r="TP50" i="1"/>
  <c r="TP449" i="1"/>
  <c r="TP278" i="1"/>
  <c r="TP72" i="1"/>
  <c r="TP155" i="1"/>
  <c r="TP367" i="1"/>
  <c r="TP64" i="1"/>
  <c r="TP196" i="1"/>
  <c r="TP280" i="1"/>
  <c r="TP479" i="1"/>
  <c r="TP60" i="1"/>
  <c r="TP253" i="1"/>
  <c r="TP319" i="1"/>
  <c r="TP326" i="1"/>
  <c r="TP489" i="1"/>
  <c r="TP244" i="1"/>
  <c r="TP360" i="1"/>
  <c r="TP418" i="1"/>
  <c r="TP160" i="1"/>
  <c r="TP128" i="1"/>
  <c r="TP172" i="1"/>
  <c r="TP420" i="1"/>
  <c r="TP285" i="1"/>
  <c r="TP305" i="1"/>
  <c r="TP158" i="1"/>
  <c r="TP410" i="1"/>
  <c r="TP124" i="1"/>
  <c r="TP53" i="1"/>
  <c r="TP178" i="1"/>
  <c r="TP488" i="1"/>
  <c r="TP379" i="1"/>
  <c r="TP296" i="1"/>
  <c r="TP136" i="1"/>
  <c r="TM56" i="1"/>
  <c r="TM89" i="1"/>
  <c r="TM69" i="1"/>
  <c r="TM438" i="1"/>
  <c r="TM309" i="1"/>
  <c r="TM254" i="1"/>
  <c r="TM117" i="1"/>
  <c r="TM319" i="1"/>
  <c r="TM383" i="1"/>
  <c r="TM14" i="1"/>
  <c r="TM105" i="1"/>
  <c r="TM292" i="1"/>
  <c r="TM112" i="1"/>
  <c r="TO440" i="1"/>
  <c r="TO159" i="1"/>
  <c r="TO167" i="1"/>
  <c r="TO118" i="1"/>
  <c r="TO411" i="1"/>
  <c r="TO161" i="1"/>
  <c r="TO139" i="1"/>
  <c r="TO180" i="1"/>
  <c r="TO237" i="1"/>
  <c r="TO308" i="1"/>
  <c r="TO441" i="1"/>
  <c r="TO408" i="1"/>
  <c r="TO281" i="1"/>
  <c r="TO275" i="1"/>
  <c r="TO403" i="1"/>
  <c r="TO383" i="1"/>
  <c r="TO46" i="1"/>
  <c r="TO223" i="1"/>
  <c r="TO252" i="1"/>
  <c r="TO116" i="1"/>
  <c r="TO214" i="1"/>
  <c r="TO101" i="1"/>
  <c r="TO67" i="1"/>
  <c r="TO365" i="1"/>
  <c r="TO115" i="1"/>
  <c r="TO168" i="1"/>
  <c r="TO86" i="1"/>
  <c r="TO90" i="1"/>
  <c r="TO296" i="1"/>
  <c r="TO201" i="1"/>
  <c r="TO318" i="1"/>
  <c r="TO434" i="1"/>
  <c r="TO380" i="1"/>
  <c r="TO299" i="1"/>
  <c r="TO248" i="1"/>
  <c r="TO268" i="1"/>
  <c r="TM159" i="1"/>
  <c r="TM145" i="1"/>
  <c r="TM390" i="1"/>
  <c r="TM152" i="1"/>
  <c r="TM282" i="1"/>
  <c r="TM458" i="1"/>
  <c r="TM174" i="1"/>
  <c r="TM42" i="1"/>
  <c r="TM108" i="1"/>
  <c r="TM55" i="1"/>
  <c r="TM15" i="1"/>
  <c r="TM169" i="1"/>
  <c r="TM83" i="1"/>
  <c r="TM34" i="1"/>
  <c r="TM366" i="1"/>
  <c r="TM335" i="1"/>
  <c r="TM222" i="1"/>
  <c r="TM122" i="1"/>
  <c r="TM367" i="1"/>
  <c r="TM380" i="1"/>
  <c r="TM151" i="1"/>
  <c r="TM213" i="1"/>
  <c r="TM232" i="1"/>
  <c r="TM483" i="1"/>
  <c r="TQ15" i="1"/>
  <c r="TQ342" i="1"/>
  <c r="TQ321" i="1"/>
  <c r="TQ482" i="1"/>
  <c r="TQ161" i="1"/>
  <c r="TO364" i="1"/>
  <c r="TO127" i="1"/>
  <c r="TQ10" i="1"/>
  <c r="TQ371" i="1"/>
  <c r="TQ217" i="1"/>
  <c r="TQ245" i="1"/>
  <c r="TQ227" i="1"/>
  <c r="TQ297" i="1"/>
  <c r="TQ166" i="1"/>
  <c r="TQ268" i="1"/>
  <c r="TQ406" i="1"/>
  <c r="TQ38" i="1"/>
  <c r="TQ176" i="1"/>
  <c r="TQ118" i="1"/>
  <c r="TQ330" i="1"/>
  <c r="TQ278" i="1"/>
  <c r="TQ30" i="1"/>
  <c r="TQ142" i="1"/>
  <c r="TQ384" i="1"/>
  <c r="TQ257" i="1"/>
  <c r="TQ344" i="1"/>
  <c r="TQ36" i="1"/>
  <c r="TQ341" i="1"/>
  <c r="TQ152" i="1"/>
  <c r="TQ239" i="1"/>
  <c r="TQ366" i="1"/>
  <c r="TQ119" i="1"/>
  <c r="TQ291" i="1"/>
  <c r="TQ153" i="1"/>
  <c r="TQ491" i="1"/>
  <c r="TQ424" i="1"/>
  <c r="TQ327" i="1"/>
  <c r="TQ63" i="1"/>
  <c r="TQ25" i="1"/>
  <c r="TQ263" i="1"/>
  <c r="TQ316" i="1"/>
  <c r="TM75" i="1"/>
  <c r="TM124" i="1"/>
  <c r="TM51" i="1"/>
  <c r="TM294" i="1"/>
  <c r="TM437" i="1"/>
  <c r="TM204" i="1"/>
  <c r="TQ12" i="1"/>
  <c r="TQ320" i="1"/>
  <c r="TQ215" i="1"/>
  <c r="TO97" i="1"/>
  <c r="TO218" i="1"/>
  <c r="TO142" i="1"/>
  <c r="TO58" i="1"/>
  <c r="TM314" i="1"/>
  <c r="TM23" i="1"/>
  <c r="TM480" i="1"/>
  <c r="TM29" i="1"/>
  <c r="TM295" i="1"/>
  <c r="TM206" i="1"/>
  <c r="TM316" i="1"/>
  <c r="TM190" i="1"/>
  <c r="TQ148" i="1"/>
  <c r="TQ69" i="1"/>
  <c r="TQ221" i="1"/>
  <c r="TM228" i="1"/>
  <c r="TM70" i="1"/>
  <c r="TQ151" i="1"/>
  <c r="TM405" i="1"/>
  <c r="TM109" i="1"/>
  <c r="TM140" i="1"/>
  <c r="TO359" i="1"/>
  <c r="TO54" i="1"/>
  <c r="TO342" i="1"/>
  <c r="TQ361" i="1"/>
  <c r="TO343" i="1"/>
  <c r="TQ97" i="1"/>
  <c r="TO104" i="1"/>
  <c r="TN169" i="1"/>
  <c r="TQ312" i="1"/>
  <c r="TO76" i="1"/>
  <c r="TP259" i="1"/>
  <c r="TQ488" i="1"/>
  <c r="TO146" i="1"/>
  <c r="TN360" i="1"/>
  <c r="TP292" i="1"/>
  <c r="TQ147" i="1"/>
  <c r="TP187" i="1"/>
  <c r="TN293" i="1"/>
  <c r="TP293" i="1"/>
  <c r="TP331" i="1"/>
  <c r="TP251" i="1"/>
  <c r="TQ332" i="1"/>
  <c r="TP277" i="1"/>
  <c r="TP85" i="1"/>
  <c r="TP345" i="1"/>
  <c r="TP175" i="1"/>
  <c r="TQ214" i="1"/>
  <c r="TQ323" i="1"/>
  <c r="TQ26" i="1"/>
  <c r="TQ492" i="1"/>
  <c r="TQ237" i="1"/>
  <c r="TQ9" i="1"/>
  <c r="TQ348" i="1"/>
  <c r="TQ449" i="1"/>
  <c r="TQ328" i="1"/>
  <c r="TQ124" i="1"/>
  <c r="TQ185" i="1"/>
  <c r="TP239" i="1"/>
  <c r="TQ440" i="1"/>
  <c r="TQ339" i="1"/>
  <c r="TQ252" i="1"/>
  <c r="TQ387" i="1"/>
  <c r="TP391" i="1"/>
  <c r="TP109" i="1"/>
  <c r="TQ135" i="1"/>
  <c r="TQ292" i="1"/>
  <c r="TN333" i="1"/>
  <c r="TM271" i="1"/>
  <c r="TQ162" i="1"/>
  <c r="TQ136" i="1"/>
  <c r="TQ144" i="1"/>
  <c r="TP92" i="1"/>
  <c r="TO251" i="1"/>
  <c r="TQ230" i="1"/>
  <c r="TM421" i="1"/>
  <c r="TM441" i="1"/>
  <c r="TM446" i="1"/>
  <c r="TO164" i="1"/>
  <c r="TO63" i="1"/>
  <c r="TM423" i="1"/>
  <c r="TM240" i="1"/>
  <c r="TM28" i="1"/>
  <c r="TM186" i="1"/>
  <c r="TM212" i="1"/>
  <c r="TM125" i="1"/>
  <c r="TM128" i="1"/>
  <c r="TM202" i="1"/>
  <c r="TM450" i="1"/>
  <c r="TM181" i="1"/>
  <c r="TM479" i="1"/>
  <c r="TM482" i="1"/>
  <c r="TO172" i="1"/>
  <c r="TO366" i="1"/>
  <c r="TO243" i="1"/>
  <c r="TM44" i="1"/>
  <c r="TM79" i="1"/>
  <c r="TM60" i="1"/>
  <c r="TM298" i="1"/>
  <c r="TM64" i="1"/>
  <c r="TM48" i="1"/>
  <c r="TM97" i="1"/>
  <c r="TM94" i="1"/>
  <c r="TM234" i="1"/>
  <c r="TM494" i="1"/>
  <c r="TM22" i="1"/>
  <c r="TO404" i="1"/>
  <c r="TO30" i="1"/>
  <c r="TM368" i="1"/>
  <c r="TO148" i="1"/>
  <c r="TO416" i="1"/>
  <c r="TO273" i="1"/>
  <c r="TO191" i="1"/>
  <c r="TM296" i="1"/>
  <c r="TM224" i="1"/>
  <c r="TO208" i="1"/>
  <c r="TM251" i="1"/>
  <c r="TM239" i="1"/>
  <c r="TO309" i="1"/>
  <c r="TO99" i="1"/>
  <c r="TO261" i="1"/>
  <c r="TM360" i="1"/>
  <c r="TM385" i="1"/>
  <c r="TM318" i="1"/>
  <c r="TO315" i="1"/>
  <c r="TO88" i="1"/>
  <c r="TO266" i="1"/>
  <c r="TO68" i="1"/>
  <c r="TO10" i="1"/>
  <c r="TO171" i="1"/>
  <c r="TO196" i="1"/>
  <c r="TO47" i="1"/>
  <c r="TM30" i="1"/>
  <c r="TO197" i="1"/>
  <c r="TM17" i="1"/>
  <c r="TM85" i="1"/>
  <c r="TM24" i="1"/>
  <c r="TM57" i="1"/>
  <c r="TM184" i="1"/>
  <c r="TM86" i="1"/>
  <c r="TM71" i="1"/>
  <c r="TM90" i="1"/>
  <c r="TO492" i="1"/>
  <c r="TO190" i="1"/>
  <c r="TM397" i="1"/>
  <c r="TO433" i="1"/>
  <c r="TM256" i="1"/>
  <c r="TO209" i="1"/>
  <c r="TM307" i="1"/>
  <c r="TO327" i="1"/>
  <c r="TO478" i="1"/>
  <c r="TO362" i="1"/>
  <c r="TO226" i="1"/>
  <c r="TM417" i="1"/>
  <c r="TO22" i="1"/>
  <c r="TM199" i="1"/>
  <c r="TO417" i="1"/>
  <c r="TO53" i="1"/>
  <c r="TO38" i="1"/>
  <c r="TM233" i="1"/>
  <c r="TM283" i="1"/>
  <c r="TO212" i="1"/>
  <c r="TO304" i="1"/>
  <c r="TO23" i="1"/>
  <c r="TO112" i="1"/>
  <c r="TO64" i="1"/>
  <c r="TO415" i="1"/>
  <c r="TO274" i="1"/>
  <c r="TO158" i="1"/>
  <c r="TO484" i="1"/>
  <c r="TO384" i="1"/>
  <c r="TO397" i="1"/>
  <c r="TO329" i="1"/>
  <c r="TO144" i="1"/>
  <c r="TO258" i="1"/>
  <c r="TO49" i="1"/>
  <c r="TO136" i="1"/>
  <c r="TO155" i="1"/>
  <c r="TO188" i="1"/>
  <c r="TM272" i="1"/>
  <c r="TO179" i="1"/>
  <c r="TO419" i="1"/>
  <c r="TP233" i="1"/>
  <c r="TO451" i="1"/>
  <c r="TP366" i="1"/>
  <c r="TN259" i="1"/>
  <c r="TP194" i="1"/>
  <c r="TP114" i="1"/>
  <c r="TP364" i="1"/>
  <c r="TO102" i="1"/>
  <c r="TP231" i="1"/>
  <c r="TP396" i="1"/>
  <c r="TO354" i="1"/>
  <c r="TP198" i="1"/>
  <c r="TP451" i="1"/>
  <c r="TO272" i="1"/>
  <c r="TP218" i="1"/>
  <c r="TP433" i="1"/>
  <c r="TP229" i="1"/>
  <c r="TN208" i="1"/>
  <c r="TP90" i="1"/>
  <c r="TP224" i="1"/>
  <c r="TP91" i="1"/>
  <c r="TO24" i="1"/>
  <c r="TO335" i="1"/>
  <c r="TO331" i="1"/>
  <c r="TO326" i="1"/>
  <c r="TO40" i="1"/>
  <c r="TO456" i="1"/>
  <c r="TP207" i="1"/>
  <c r="TP101" i="1"/>
  <c r="TP119" i="1"/>
  <c r="TP236" i="1"/>
  <c r="TP151" i="1"/>
  <c r="TP117" i="1"/>
  <c r="TO412" i="1"/>
  <c r="TP173" i="1"/>
  <c r="TN157" i="1"/>
  <c r="TN454" i="1"/>
  <c r="TM463" i="1"/>
  <c r="TN115" i="1"/>
  <c r="TN111" i="1"/>
  <c r="TN330" i="1"/>
  <c r="TN159" i="1"/>
  <c r="TN60" i="1"/>
  <c r="TN232" i="1"/>
  <c r="TN106" i="1"/>
  <c r="TN229" i="1"/>
  <c r="TN436" i="1"/>
  <c r="TN236" i="1"/>
  <c r="TN26" i="1"/>
  <c r="TM153" i="1"/>
  <c r="TN437" i="1"/>
  <c r="TN234" i="1"/>
  <c r="TN41" i="1"/>
  <c r="TM343" i="1"/>
  <c r="TN225" i="1"/>
  <c r="TN61" i="1"/>
  <c r="TN342" i="1"/>
  <c r="TN170" i="1"/>
  <c r="TP323" i="1"/>
  <c r="TP240" i="1"/>
  <c r="TN247" i="1"/>
  <c r="TN221" i="1"/>
  <c r="TN192" i="1"/>
  <c r="TN409" i="1"/>
  <c r="TN343" i="1"/>
  <c r="TM447" i="1"/>
  <c r="TN266" i="1"/>
  <c r="TM325" i="1"/>
  <c r="TM422" i="1"/>
  <c r="TM143" i="1"/>
  <c r="TM433" i="1"/>
  <c r="TM334" i="1"/>
  <c r="TM226" i="1"/>
  <c r="TM81" i="1"/>
  <c r="TM157" i="1"/>
  <c r="TM455" i="1"/>
  <c r="TM241" i="1"/>
  <c r="TM365" i="1"/>
  <c r="TM37" i="1"/>
  <c r="TM261" i="1"/>
  <c r="TM66" i="1"/>
  <c r="TM231" i="1"/>
  <c r="TM404" i="1"/>
  <c r="TM344" i="1"/>
  <c r="TM103" i="1"/>
  <c r="TM249" i="1"/>
  <c r="TM68" i="1"/>
  <c r="TM412" i="1"/>
  <c r="TM445" i="1"/>
  <c r="TM315" i="1"/>
  <c r="TM460" i="1"/>
  <c r="TM21" i="1"/>
  <c r="TM139" i="1"/>
  <c r="TM113" i="1"/>
  <c r="TM285" i="1"/>
  <c r="TM308" i="1"/>
  <c r="TM155" i="1"/>
  <c r="TM185" i="1"/>
  <c r="TM270" i="1"/>
  <c r="TM72" i="1"/>
  <c r="TM299" i="1"/>
  <c r="TM381" i="1"/>
  <c r="TM50" i="1"/>
  <c r="TM245" i="1"/>
  <c r="TM176" i="1"/>
  <c r="TM39" i="1"/>
  <c r="TM193" i="1"/>
  <c r="TM58" i="1"/>
  <c r="TM116" i="1"/>
  <c r="TM198" i="1"/>
  <c r="TM235" i="1"/>
  <c r="TM448" i="1"/>
  <c r="TM265" i="1"/>
  <c r="TM406" i="1"/>
  <c r="TM164" i="1"/>
  <c r="TM45" i="1"/>
  <c r="TM451" i="1"/>
  <c r="TM163" i="1"/>
  <c r="TM161" i="1"/>
  <c r="TM106" i="1"/>
  <c r="TM300" i="1"/>
  <c r="TM456" i="1"/>
  <c r="TM244" i="1"/>
  <c r="TM247" i="1"/>
  <c r="TM304" i="1"/>
  <c r="TM182" i="1"/>
  <c r="TM269" i="1"/>
  <c r="TM187" i="1"/>
  <c r="TM275" i="1"/>
  <c r="TM221" i="1"/>
  <c r="TM444" i="1"/>
  <c r="TM25" i="1"/>
  <c r="TM195" i="1"/>
  <c r="TM114" i="1"/>
  <c r="TM260" i="1"/>
  <c r="TM391" i="1"/>
  <c r="TM301" i="1"/>
  <c r="TM236" i="1"/>
  <c r="TM481" i="1"/>
  <c r="TM130" i="1"/>
  <c r="TM454" i="1"/>
  <c r="TM225" i="1"/>
  <c r="TM293" i="1"/>
  <c r="TM115" i="1"/>
  <c r="TM459" i="1"/>
  <c r="TM418" i="1"/>
  <c r="TM192" i="1"/>
  <c r="TM165" i="1"/>
  <c r="TM345" i="1"/>
  <c r="TN137" i="1"/>
  <c r="TN482" i="1"/>
  <c r="TM277" i="1"/>
  <c r="TN108" i="1"/>
  <c r="TN318" i="1"/>
  <c r="TN218" i="1"/>
  <c r="TN365" i="1"/>
  <c r="TN155" i="1"/>
  <c r="TM88" i="1"/>
  <c r="TM320" i="1"/>
  <c r="TN410" i="1"/>
  <c r="TN74" i="1"/>
  <c r="TN182" i="1"/>
  <c r="TN252" i="1"/>
  <c r="TN206" i="1"/>
  <c r="TN184" i="1"/>
  <c r="TN405" i="1"/>
  <c r="TN9" i="1"/>
  <c r="TN348" i="1"/>
  <c r="TN109" i="1"/>
  <c r="TN493" i="1"/>
  <c r="TN494" i="1"/>
  <c r="TQ434" i="1"/>
  <c r="TM434" i="1"/>
  <c r="TQ271" i="1"/>
  <c r="TQ111" i="1"/>
  <c r="TN484" i="1"/>
  <c r="TM149" i="1"/>
  <c r="TN327" i="1"/>
  <c r="TN104" i="1"/>
  <c r="TP250" i="1"/>
  <c r="TM175" i="1"/>
  <c r="TN320" i="1"/>
  <c r="TN77" i="1"/>
  <c r="TN274" i="1"/>
  <c r="TN326" i="1"/>
  <c r="TN24" i="1"/>
  <c r="TO244" i="1"/>
  <c r="TM11" i="1"/>
  <c r="TM323" i="1"/>
  <c r="TN145" i="1"/>
  <c r="TM266" i="1"/>
  <c r="TN56" i="1"/>
  <c r="TN390" i="1"/>
  <c r="TN249" i="1"/>
  <c r="TN217" i="1"/>
  <c r="TN165" i="1"/>
  <c r="TN138" i="1"/>
  <c r="TN139" i="1"/>
  <c r="TN408" i="1"/>
  <c r="TN439" i="1"/>
  <c r="TN289" i="1"/>
  <c r="TM252" i="1"/>
  <c r="TN187" i="1"/>
  <c r="TM363" i="1"/>
  <c r="TN25" i="1"/>
  <c r="TM18" i="1"/>
  <c r="TN492" i="1"/>
  <c r="TM442" i="1"/>
  <c r="TM403" i="1"/>
  <c r="TN244" i="1"/>
  <c r="TN76" i="1"/>
  <c r="TM168" i="1"/>
  <c r="TN99" i="1"/>
  <c r="TN453" i="1"/>
  <c r="TQ40" i="1"/>
  <c r="TN354" i="1"/>
  <c r="TQ305" i="1"/>
  <c r="TN404" i="1"/>
  <c r="TQ494" i="1"/>
  <c r="TM214" i="1"/>
  <c r="TM166" i="1"/>
  <c r="TM356" i="1"/>
  <c r="TM484" i="1"/>
  <c r="TM119" i="1"/>
  <c r="TM100" i="1"/>
  <c r="TM352" i="1"/>
  <c r="TM31" i="1"/>
  <c r="TM136" i="1"/>
  <c r="TM63" i="1"/>
  <c r="TM435" i="1"/>
  <c r="TM167" i="1"/>
  <c r="TM408" i="1"/>
  <c r="TM38" i="1"/>
  <c r="TM82" i="1"/>
  <c r="TM281" i="1"/>
  <c r="TM415" i="1"/>
  <c r="TM158" i="1"/>
  <c r="TM194" i="1"/>
  <c r="TM73" i="1"/>
  <c r="TM329" i="1"/>
  <c r="TM92" i="1"/>
  <c r="TM338" i="1"/>
  <c r="TM220" i="1"/>
  <c r="TM179" i="1"/>
  <c r="TM359" i="1"/>
  <c r="TM104" i="1"/>
  <c r="TM492" i="1"/>
  <c r="TM137" i="1"/>
  <c r="TM263" i="1"/>
  <c r="TM333" i="1"/>
  <c r="TM53" i="1"/>
  <c r="TM178" i="1"/>
  <c r="TM10" i="1"/>
  <c r="TM183" i="1"/>
  <c r="TM208" i="1"/>
  <c r="TM162" i="1"/>
  <c r="TO36" i="1"/>
  <c r="TM123" i="1"/>
  <c r="TO17" i="1"/>
  <c r="TO285" i="1"/>
  <c r="TM477" i="1"/>
  <c r="TQ324" i="1"/>
  <c r="TM230" i="1"/>
  <c r="TM147" i="1"/>
  <c r="TP13" i="1"/>
  <c r="TO392" i="1"/>
  <c r="TO437" i="1"/>
  <c r="TQ187" i="1"/>
  <c r="TM211" i="1"/>
  <c r="TN166" i="1"/>
  <c r="TO352" i="1"/>
  <c r="TQ57" i="1"/>
  <c r="TP177" i="1"/>
  <c r="TN189" i="1"/>
  <c r="TM170" i="1"/>
  <c r="TP11" i="1"/>
  <c r="TM347" i="1"/>
  <c r="TQ392" i="1"/>
  <c r="TN243" i="1"/>
  <c r="TO385" i="1"/>
  <c r="TO186" i="1"/>
  <c r="TN414" i="1"/>
  <c r="TP208" i="1"/>
  <c r="TO328" i="1"/>
  <c r="TP137" i="1"/>
  <c r="TO181" i="1"/>
  <c r="TP24" i="1"/>
  <c r="TO245" i="1"/>
  <c r="TO460" i="1"/>
  <c r="TO43" i="1"/>
  <c r="TP485" i="1"/>
  <c r="TM127" i="1"/>
  <c r="TM341" i="1"/>
  <c r="TM243" i="1"/>
  <c r="TM74" i="1"/>
  <c r="TM328" i="1"/>
  <c r="TM144" i="1"/>
  <c r="TM284" i="1"/>
  <c r="TM488" i="1"/>
  <c r="TM227" i="1"/>
  <c r="TM219" i="1"/>
  <c r="TM491" i="1"/>
  <c r="TM253" i="1"/>
  <c r="TM43" i="1"/>
  <c r="TM327" i="1"/>
  <c r="TM207" i="1"/>
  <c r="TQ32" i="1"/>
  <c r="TQ367" i="1"/>
  <c r="TM93" i="1"/>
  <c r="TQ254" i="1"/>
  <c r="TQ256" i="1"/>
  <c r="TO56" i="1"/>
  <c r="TO132" i="1"/>
  <c r="TO257" i="1"/>
  <c r="TO320" i="1"/>
  <c r="TM107" i="1"/>
  <c r="TQ146" i="1"/>
  <c r="TQ290" i="1"/>
  <c r="TM177" i="1"/>
  <c r="TO126" i="1"/>
  <c r="TO463" i="1"/>
  <c r="TQ205" i="1"/>
  <c r="TN487" i="1"/>
  <c r="TN146" i="1"/>
  <c r="TN442" i="1"/>
  <c r="TN158" i="1"/>
  <c r="TN202" i="1"/>
  <c r="TN148" i="1"/>
  <c r="TN286" i="1"/>
  <c r="TN132" i="1"/>
  <c r="TN488" i="1"/>
  <c r="TN44" i="1"/>
  <c r="TN13" i="1"/>
  <c r="TN103" i="1"/>
  <c r="TN440" i="1"/>
  <c r="TN193" i="1"/>
  <c r="TN291" i="1"/>
  <c r="TN245" i="1"/>
  <c r="TN134" i="1"/>
  <c r="TN403" i="1"/>
  <c r="TN205" i="1"/>
  <c r="TN251" i="1"/>
  <c r="TN21" i="1"/>
  <c r="TN420" i="1"/>
  <c r="TN421" i="1"/>
  <c r="TN425" i="1"/>
  <c r="TN347" i="1"/>
  <c r="TN14" i="1"/>
  <c r="TN477" i="1"/>
  <c r="TN443" i="1"/>
  <c r="TN463" i="1"/>
  <c r="TN12" i="1"/>
  <c r="TN331" i="1"/>
  <c r="TP166" i="1"/>
  <c r="TP111" i="1"/>
  <c r="TP383" i="1"/>
  <c r="TP154" i="1"/>
  <c r="TP217" i="1"/>
  <c r="TP357" i="1"/>
  <c r="TP269" i="1"/>
  <c r="TP272" i="1"/>
  <c r="TP47" i="1"/>
  <c r="TP171" i="1"/>
  <c r="TP126" i="1"/>
  <c r="TP9" i="1"/>
  <c r="TP341" i="1"/>
  <c r="TP271" i="1"/>
  <c r="TP99" i="1"/>
  <c r="TP359" i="1"/>
  <c r="TP458" i="1"/>
  <c r="TP232" i="1"/>
  <c r="TP121" i="1"/>
  <c r="TP157" i="1"/>
  <c r="TP295" i="1"/>
  <c r="TP140" i="1"/>
  <c r="TP265" i="1"/>
  <c r="TP381" i="1"/>
  <c r="TP283" i="1"/>
  <c r="TP15" i="1"/>
  <c r="TP263" i="1"/>
  <c r="TP169" i="1"/>
  <c r="TP51" i="1"/>
  <c r="TP23" i="1"/>
  <c r="TP12" i="1"/>
  <c r="TP309" i="1"/>
  <c r="TP407" i="1"/>
  <c r="TP20" i="1"/>
  <c r="TP132" i="1"/>
  <c r="TP425" i="1"/>
  <c r="TP252" i="1"/>
  <c r="TP75" i="1"/>
  <c r="TP242" i="1"/>
  <c r="TP39" i="1"/>
  <c r="TM382" i="1"/>
  <c r="TM398" i="1"/>
  <c r="TM26" i="1"/>
  <c r="TM160" i="1"/>
  <c r="TM262" i="1"/>
  <c r="TM306" i="1"/>
  <c r="TO454" i="1"/>
  <c r="TO414" i="1"/>
  <c r="TO280" i="1"/>
  <c r="TO398" i="1"/>
  <c r="TO34" i="1"/>
  <c r="TO253" i="1"/>
  <c r="TO277" i="1"/>
  <c r="TO173" i="1"/>
  <c r="TO340" i="1"/>
  <c r="TO169" i="1"/>
  <c r="TO84" i="1"/>
  <c r="TO306" i="1"/>
  <c r="TO100" i="1"/>
  <c r="TO33" i="1"/>
  <c r="TO233" i="1"/>
  <c r="TO402" i="1"/>
  <c r="TO363" i="1"/>
  <c r="TO141" i="1"/>
  <c r="TO396" i="1"/>
  <c r="TO18" i="1"/>
  <c r="TO356" i="1"/>
  <c r="TO74" i="1"/>
  <c r="TO490" i="1"/>
  <c r="TO345" i="1"/>
  <c r="TO110" i="1"/>
  <c r="TO11" i="1"/>
  <c r="TO438" i="1"/>
  <c r="TO15" i="1"/>
  <c r="TO483" i="1"/>
  <c r="TO28" i="1"/>
  <c r="TO276" i="1"/>
  <c r="TO198" i="1"/>
  <c r="TO50" i="1"/>
  <c r="TO213" i="1"/>
  <c r="TO135" i="1"/>
  <c r="TO31" i="1"/>
  <c r="TO211" i="1"/>
  <c r="TO51" i="1"/>
  <c r="TM197" i="1"/>
  <c r="TM322" i="1"/>
  <c r="TM362" i="1"/>
  <c r="TM246" i="1"/>
  <c r="TM268" i="1"/>
  <c r="TM332" i="1"/>
  <c r="TM305" i="1"/>
  <c r="TM326" i="1"/>
  <c r="TM110" i="1"/>
  <c r="TM120" i="1"/>
  <c r="TM449" i="1"/>
  <c r="TM409" i="1"/>
  <c r="TM430" i="1"/>
  <c r="TQ195" i="1"/>
  <c r="TM257" i="1"/>
  <c r="TM209" i="1"/>
  <c r="TO73" i="1"/>
  <c r="TM87" i="1"/>
  <c r="TM41" i="1"/>
  <c r="TO249" i="1"/>
  <c r="TM52" i="1"/>
  <c r="TM121" i="1"/>
  <c r="TO75" i="1"/>
  <c r="TM384" i="1"/>
  <c r="TM36" i="1"/>
  <c r="TQ171" i="1"/>
  <c r="TM291" i="1"/>
  <c r="TQ266" i="1"/>
  <c r="TM33" i="1"/>
  <c r="TQ29" i="1"/>
  <c r="TQ91" i="1"/>
  <c r="TM91" i="1"/>
  <c r="TQ354" i="1"/>
  <c r="TM142" i="1"/>
  <c r="TM340" i="1"/>
  <c r="TN16" i="1"/>
  <c r="TQ186" i="1"/>
  <c r="TM131" i="1"/>
  <c r="TN143" i="1"/>
  <c r="TQ436" i="1"/>
  <c r="TO418" i="1"/>
  <c r="TP176" i="1"/>
  <c r="TP108" i="1"/>
  <c r="TO69" i="1"/>
  <c r="TO222" i="1"/>
  <c r="TO453" i="1"/>
  <c r="TP261" i="1"/>
  <c r="TM361" i="1"/>
  <c r="TO128" i="1"/>
  <c r="TM59" i="1"/>
  <c r="TQ229" i="1"/>
  <c r="TQ58" i="1"/>
  <c r="TM487" i="1"/>
  <c r="TM248" i="1"/>
  <c r="TP147" i="1"/>
  <c r="TQ346" i="1"/>
  <c r="TN142" i="1"/>
  <c r="TO206" i="1"/>
  <c r="TO61" i="1"/>
  <c r="TP142" i="1"/>
  <c r="TO301" i="1"/>
  <c r="TN457" i="1"/>
  <c r="TN144" i="1"/>
  <c r="TN396" i="1"/>
  <c r="TO278" i="1"/>
  <c r="TN141" i="1"/>
  <c r="TN366" i="1"/>
  <c r="TQ343" i="1"/>
  <c r="TQ444" i="1"/>
  <c r="TQ251" i="1"/>
  <c r="TQ157" i="1"/>
  <c r="TQ145" i="1"/>
  <c r="TQ127" i="1"/>
  <c r="TQ382" i="1"/>
  <c r="TQ451" i="1"/>
  <c r="TQ407" i="1"/>
  <c r="TQ160" i="1"/>
  <c r="TQ310" i="1"/>
  <c r="TQ204" i="1"/>
  <c r="TQ130" i="1"/>
  <c r="TQ286" i="1"/>
  <c r="TQ184" i="1"/>
  <c r="TQ99" i="1"/>
  <c r="TQ138" i="1"/>
  <c r="TQ49" i="1"/>
  <c r="TQ445" i="1"/>
  <c r="TQ493" i="1"/>
  <c r="TQ458" i="1"/>
  <c r="TQ333" i="1"/>
  <c r="TQ210" i="1"/>
  <c r="TQ41" i="1"/>
  <c r="TQ231" i="1"/>
  <c r="TQ412" i="1"/>
  <c r="TQ228" i="1"/>
  <c r="TQ423" i="1"/>
  <c r="TQ419" i="1"/>
  <c r="TQ18" i="1"/>
  <c r="TQ189" i="1"/>
  <c r="TQ206" i="1"/>
  <c r="TM330" i="1"/>
  <c r="TM61" i="1"/>
  <c r="TM96" i="1"/>
  <c r="TM478" i="1"/>
  <c r="TM440" i="1"/>
  <c r="TM205" i="1"/>
  <c r="TM77" i="1"/>
  <c r="TM396" i="1"/>
  <c r="TM49" i="1"/>
  <c r="TM436" i="1"/>
  <c r="TQ448" i="1"/>
  <c r="TO357" i="1"/>
  <c r="TO156" i="1"/>
  <c r="TM379" i="1"/>
  <c r="TO124" i="1"/>
  <c r="TM146" i="1"/>
  <c r="TO150" i="1"/>
  <c r="TM35" i="1"/>
  <c r="TM324" i="1"/>
  <c r="TQ299" i="1"/>
  <c r="TO87" i="1"/>
  <c r="TO122" i="1"/>
  <c r="TQ446" i="1"/>
  <c r="TQ177" i="1"/>
  <c r="TO92" i="1"/>
  <c r="TO13" i="1"/>
  <c r="TO287" i="1"/>
  <c r="TM354" i="1"/>
  <c r="TQ442" i="1"/>
  <c r="TO295" i="1"/>
  <c r="TQ203" i="1"/>
  <c r="TM217" i="1"/>
  <c r="TO232" i="1"/>
  <c r="TN314" i="1"/>
  <c r="TP447" i="1"/>
  <c r="TO123" i="1"/>
  <c r="TP328" i="1"/>
  <c r="TO121" i="1"/>
  <c r="TN29" i="1"/>
  <c r="TQ383" i="1"/>
  <c r="TN96" i="1"/>
  <c r="TP215" i="1"/>
  <c r="TP465" i="1"/>
  <c r="TN172" i="1"/>
  <c r="TM331" i="1"/>
  <c r="TM339" i="1"/>
  <c r="TO62" i="1"/>
  <c r="TP197" i="1"/>
  <c r="TO347" i="1"/>
  <c r="TN329" i="1"/>
  <c r="TQ143" i="1"/>
  <c r="TP249" i="1"/>
  <c r="TQ420" i="1"/>
  <c r="TQ24" i="1"/>
  <c r="TP227" i="1"/>
  <c r="TN445" i="1"/>
  <c r="TO493" i="1"/>
  <c r="TP301" i="1"/>
  <c r="TQ397" i="1"/>
  <c r="TQ453" i="1"/>
  <c r="TP340" i="1"/>
  <c r="TP408" i="1"/>
  <c r="TP380" i="1"/>
  <c r="TM78" i="1"/>
  <c r="TM312" i="1"/>
  <c r="TM101" i="1"/>
  <c r="TM278" i="1"/>
  <c r="TM129" i="1"/>
  <c r="TM369" i="1"/>
  <c r="TM223" i="1"/>
  <c r="TM84" i="1"/>
  <c r="TM259" i="1"/>
  <c r="TM407" i="1"/>
  <c r="TM111" i="1"/>
  <c r="TQ219" i="1"/>
  <c r="TQ379" i="1"/>
  <c r="TM27" i="1"/>
  <c r="TM13" i="1"/>
  <c r="TM98" i="1"/>
  <c r="TO217" i="1"/>
  <c r="TQ194" i="1"/>
  <c r="TQ262" i="1"/>
  <c r="TQ247" i="1"/>
  <c r="TM348" i="1"/>
  <c r="TO485" i="1"/>
  <c r="TM419" i="1"/>
  <c r="TQ235" i="1"/>
  <c r="TM486" i="1"/>
  <c r="TO21" i="1"/>
  <c r="TO291" i="1"/>
  <c r="TO138" i="1"/>
  <c r="TO430" i="1"/>
  <c r="TQ408" i="1"/>
  <c r="TM150" i="1"/>
  <c r="TO332" i="1"/>
  <c r="TM346" i="1"/>
  <c r="TM20" i="1"/>
  <c r="TP342" i="1"/>
  <c r="TN98" i="1"/>
  <c r="TP490" i="1"/>
  <c r="TP444" i="1"/>
  <c r="TP390" i="1"/>
  <c r="TN446" i="1"/>
  <c r="TP471" i="1"/>
  <c r="TM371" i="1"/>
  <c r="TM280" i="1"/>
  <c r="TM411" i="1"/>
  <c r="TN471" i="1"/>
  <c r="TQ325" i="1"/>
  <c r="TM173" i="1"/>
  <c r="TO479" i="1"/>
  <c r="TM242" i="1"/>
  <c r="TQ98" i="1"/>
  <c r="TQ478" i="1"/>
  <c r="TN473" i="1"/>
  <c r="TM472" i="1"/>
  <c r="TQ23" i="1"/>
  <c r="TQ75" i="1"/>
  <c r="TP475" i="1"/>
  <c r="TO474" i="1"/>
  <c r="TQ473" i="1"/>
  <c r="TQ159" i="1"/>
  <c r="TQ140" i="1"/>
  <c r="TQ489" i="1"/>
  <c r="TQ474" i="1"/>
  <c r="TN474" i="1"/>
  <c r="TM134" i="1"/>
  <c r="TM156" i="1"/>
  <c r="TM471" i="1"/>
  <c r="TZ475" i="1"/>
  <c r="TQ475" i="1"/>
  <c r="TN475" i="1"/>
  <c r="TM439" i="1"/>
  <c r="TM457" i="1"/>
  <c r="TO473" i="1"/>
  <c r="TM237" i="1"/>
  <c r="TN310" i="1"/>
  <c r="TN479" i="1"/>
  <c r="TM372" i="1"/>
  <c r="TN325" i="1"/>
  <c r="TN129" i="1"/>
  <c r="TN190" i="1"/>
  <c r="TM473" i="1"/>
  <c r="TY473" i="1"/>
  <c r="TY475" i="1"/>
  <c r="TP473" i="1"/>
  <c r="TM218" i="1"/>
  <c r="TM287" i="1"/>
  <c r="TM276" i="1"/>
  <c r="TM154" i="1"/>
  <c r="TM289" i="1"/>
  <c r="TM76" i="1"/>
  <c r="TM490" i="1"/>
  <c r="TN235" i="1"/>
  <c r="TO475" i="1"/>
  <c r="TY474" i="1"/>
  <c r="TZ474" i="1"/>
  <c r="TM474" i="1"/>
  <c r="TP474" i="1"/>
  <c r="TM279" i="1"/>
  <c r="TM196" i="1"/>
  <c r="TM65" i="1"/>
  <c r="TM414" i="1"/>
  <c r="TM493" i="1"/>
  <c r="TN242" i="1"/>
  <c r="TM475" i="1"/>
  <c r="TZ473" i="1"/>
  <c r="TO472" i="1"/>
  <c r="TN164" i="1"/>
  <c r="TM364" i="1"/>
  <c r="TM16" i="1"/>
  <c r="TN297" i="1"/>
  <c r="TN472" i="1"/>
  <c r="TP472" i="1"/>
  <c r="TQ11" i="1"/>
  <c r="TQ81" i="1"/>
  <c r="TQ103" i="1"/>
  <c r="TQ120" i="1"/>
  <c r="TQ483" i="1"/>
  <c r="TO361" i="1"/>
  <c r="TQ364" i="1"/>
  <c r="TP355" i="1"/>
  <c r="TQ220" i="1"/>
  <c r="TQ441" i="1"/>
  <c r="TQ430" i="1"/>
  <c r="TP442" i="1"/>
  <c r="TP148" i="1"/>
  <c r="TZ472" i="1"/>
  <c r="TY472" i="1"/>
  <c r="TQ100" i="1"/>
  <c r="TQ182" i="1"/>
  <c r="TO381" i="1"/>
  <c r="TQ283" i="1"/>
  <c r="TP422" i="1"/>
  <c r="TO113" i="1"/>
  <c r="TO106" i="1"/>
  <c r="TO242" i="1"/>
  <c r="TP456" i="1"/>
  <c r="TQ122" i="1"/>
  <c r="TO194" i="1"/>
  <c r="TO111" i="1"/>
  <c r="TQ250" i="1"/>
  <c r="TP348" i="1"/>
  <c r="TO487" i="1"/>
  <c r="TO227" i="1"/>
  <c r="TP163" i="1"/>
  <c r="TP332" i="1"/>
  <c r="TP241" i="1"/>
  <c r="TO488" i="1"/>
  <c r="TO457" i="1"/>
  <c r="TQ450" i="1"/>
  <c r="TQ275" i="1"/>
  <c r="TQ276" i="1"/>
  <c r="TQ359" i="1"/>
  <c r="TQ236" i="1"/>
  <c r="TO71" i="1"/>
  <c r="TQ329" i="1"/>
  <c r="TQ224" i="1"/>
  <c r="TQ414" i="1"/>
  <c r="TQ411" i="1"/>
  <c r="TQ126" i="1"/>
  <c r="TQ314" i="1"/>
  <c r="TQ410" i="1"/>
  <c r="TQ53" i="1"/>
  <c r="TQ334" i="1"/>
  <c r="TQ192" i="1"/>
  <c r="TQ112" i="1"/>
  <c r="TQ443" i="1"/>
  <c r="TQ300" i="1"/>
  <c r="TP371" i="1"/>
  <c r="TQ398" i="1"/>
  <c r="TO89" i="1"/>
  <c r="TP219" i="1"/>
  <c r="TP110" i="1"/>
  <c r="TQ193" i="1"/>
  <c r="TP210" i="1"/>
  <c r="TP335" i="1"/>
  <c r="TQ472" i="1"/>
  <c r="TO80" i="1"/>
  <c r="TO447" i="1"/>
  <c r="TM311" i="1"/>
  <c r="TO259" i="1"/>
  <c r="TM229" i="1"/>
  <c r="TO435" i="1"/>
  <c r="TM290" i="1"/>
  <c r="TM274" i="1"/>
  <c r="TM210" i="1"/>
  <c r="TP289" i="1"/>
  <c r="TM188" i="1"/>
  <c r="TM138" i="1"/>
  <c r="TP438" i="1"/>
  <c r="TP48" i="1"/>
  <c r="TM465" i="1"/>
  <c r="TM32" i="1"/>
  <c r="TP139" i="1"/>
  <c r="TM310" i="1"/>
  <c r="TO444" i="1"/>
  <c r="TO220" i="1"/>
  <c r="TO151" i="1"/>
  <c r="TO204" i="1"/>
  <c r="TN478" i="1"/>
  <c r="TM126" i="1"/>
  <c r="TM453" i="1"/>
  <c r="TM392" i="1"/>
  <c r="TM12" i="1"/>
  <c r="TM19" i="1"/>
  <c r="TM171" i="1"/>
  <c r="TO307" i="1"/>
  <c r="TO153" i="1"/>
  <c r="TM250" i="1"/>
  <c r="TO379" i="1"/>
  <c r="TM424" i="1"/>
  <c r="TO471" i="1"/>
  <c r="TO103" i="1"/>
  <c r="TM355" i="1"/>
  <c r="TO182" i="1"/>
  <c r="TM201" i="1"/>
  <c r="TO390" i="1"/>
  <c r="TO367" i="1"/>
  <c r="TM286" i="1"/>
  <c r="TM420" i="1"/>
  <c r="TM402" i="1"/>
  <c r="TM357" i="1"/>
  <c r="TN152" i="1"/>
  <c r="TN371" i="1"/>
  <c r="TN372" i="1"/>
  <c r="TN198" i="1"/>
  <c r="TN434" i="1"/>
  <c r="TZ471" i="1"/>
  <c r="TY471" i="1"/>
  <c r="TN449" i="1"/>
  <c r="TN19" i="1"/>
  <c r="TN120" i="1"/>
  <c r="TN383" i="1"/>
  <c r="TN97" i="1"/>
  <c r="TN292" i="1"/>
  <c r="TN136" i="1"/>
  <c r="TN181" i="1"/>
  <c r="TN441" i="1"/>
  <c r="TN43" i="1"/>
  <c r="TO372" i="1"/>
  <c r="TZ368" i="1"/>
  <c r="TY90" i="1"/>
  <c r="TY9" i="1"/>
  <c r="TZ9" i="1"/>
  <c r="TY69" i="1"/>
  <c r="TZ196" i="1"/>
  <c r="TZ155" i="1"/>
  <c r="TZ256" i="1"/>
  <c r="TZ52" i="1"/>
  <c r="TZ387" i="1"/>
  <c r="TY419" i="1"/>
  <c r="TY292" i="1"/>
  <c r="TY322" i="1"/>
  <c r="TY211" i="1"/>
  <c r="TZ89" i="1"/>
  <c r="TY280" i="1"/>
  <c r="TZ287" i="1"/>
  <c r="TY67" i="1"/>
  <c r="TY81" i="1"/>
  <c r="TY348" i="1"/>
  <c r="TY193" i="1"/>
  <c r="TY315" i="1"/>
  <c r="TY423" i="1"/>
  <c r="TY164" i="1"/>
  <c r="TY416" i="1"/>
  <c r="TY152" i="1"/>
  <c r="TY96" i="1"/>
  <c r="TZ339" i="1"/>
  <c r="TY324" i="1"/>
  <c r="TY22" i="1"/>
  <c r="TY100" i="1"/>
  <c r="TY242" i="1"/>
  <c r="TY410" i="1"/>
  <c r="TY130" i="1"/>
  <c r="TZ456" i="1"/>
  <c r="TZ134" i="1"/>
  <c r="TZ255" i="1"/>
  <c r="TY363" i="1"/>
  <c r="TY248" i="1"/>
  <c r="TY41" i="1"/>
  <c r="TY304" i="1"/>
  <c r="TY291" i="1"/>
  <c r="TZ402" i="1"/>
  <c r="TY28" i="1"/>
  <c r="TZ447" i="1"/>
  <c r="TZ489" i="1"/>
  <c r="TY175" i="1"/>
  <c r="TY185" i="1"/>
  <c r="TZ90" i="1"/>
  <c r="TY207" i="1"/>
  <c r="TZ289" i="1"/>
  <c r="TY281" i="1"/>
  <c r="TY206" i="1"/>
  <c r="TY437" i="1"/>
  <c r="TZ111" i="1"/>
  <c r="TZ143" i="1"/>
  <c r="TZ424" i="1"/>
  <c r="TZ186" i="1"/>
  <c r="TY218" i="1"/>
  <c r="TY425" i="1"/>
  <c r="TZ365" i="1"/>
  <c r="TY14" i="1"/>
  <c r="TY293" i="1"/>
  <c r="TZ483" i="1"/>
  <c r="TZ179" i="1"/>
  <c r="TZ63" i="1"/>
  <c r="TY344" i="1"/>
  <c r="TY146" i="1"/>
  <c r="TZ145" i="1"/>
  <c r="TY223" i="1"/>
  <c r="TY48" i="1"/>
  <c r="TY235" i="1"/>
  <c r="TZ100" i="1"/>
  <c r="TZ152" i="1"/>
  <c r="TZ38" i="1"/>
  <c r="TY213" i="1"/>
  <c r="TY357" i="1"/>
  <c r="TZ34" i="1"/>
  <c r="TY420" i="1"/>
  <c r="TY318" i="1"/>
  <c r="TZ205" i="1"/>
  <c r="TY16" i="1"/>
  <c r="TY246" i="1"/>
  <c r="TY360" i="1"/>
  <c r="TY133" i="1"/>
  <c r="TY150" i="1"/>
  <c r="TY110" i="1"/>
  <c r="TY371" i="1"/>
  <c r="TY421" i="1"/>
  <c r="TY162" i="1"/>
  <c r="TZ281" i="1"/>
  <c r="TZ81" i="1"/>
  <c r="TY409" i="1"/>
  <c r="TY118" i="1"/>
  <c r="TY227" i="1"/>
  <c r="TZ20" i="1"/>
  <c r="TY131" i="1"/>
  <c r="TY73" i="1"/>
  <c r="TY33" i="1"/>
  <c r="TY460" i="1"/>
  <c r="TY478" i="1"/>
  <c r="TZ217" i="1"/>
  <c r="TZ278" i="1"/>
  <c r="TY408" i="1"/>
  <c r="TY43" i="1"/>
  <c r="TY109" i="1"/>
  <c r="TZ352" i="1"/>
  <c r="TZ215" i="1"/>
  <c r="TY114" i="1"/>
  <c r="TY241" i="1"/>
  <c r="TY332" i="1"/>
  <c r="TY457" i="1"/>
  <c r="TY492" i="1"/>
  <c r="TY120" i="1"/>
  <c r="TY32" i="1"/>
  <c r="TY104" i="1"/>
  <c r="TZ268" i="1"/>
  <c r="TY483" i="1"/>
  <c r="TY173" i="1"/>
  <c r="TY391" i="1"/>
  <c r="TY451" i="1"/>
  <c r="TZ463" i="1"/>
  <c r="TY113" i="1"/>
  <c r="TY442" i="1"/>
  <c r="TZ419" i="1"/>
  <c r="TZ151" i="1"/>
  <c r="TY97" i="1"/>
  <c r="TY352" i="1"/>
  <c r="TY17" i="1"/>
  <c r="TY237" i="1"/>
  <c r="TY387" i="1"/>
  <c r="TY261" i="1"/>
  <c r="TZ137" i="1"/>
  <c r="TZ154" i="1"/>
  <c r="TZ323" i="1"/>
  <c r="TZ321" i="1"/>
  <c r="TY119" i="1"/>
  <c r="TZ492" i="1"/>
  <c r="TY30" i="1"/>
  <c r="TZ418" i="1"/>
  <c r="TY397" i="1"/>
  <c r="TY312" i="1"/>
  <c r="TZ122" i="1"/>
  <c r="TZ304" i="1"/>
  <c r="TZ14" i="1"/>
  <c r="TZ239" i="1"/>
  <c r="TZ357" i="1"/>
  <c r="TZ341" i="1"/>
  <c r="TZ274" i="1"/>
  <c r="TZ482" i="1"/>
  <c r="TY328" i="1"/>
  <c r="TZ173" i="1"/>
  <c r="TZ254" i="1"/>
  <c r="TZ444" i="1"/>
  <c r="TZ233" i="1"/>
  <c r="TZ153" i="1"/>
  <c r="TZ258" i="1"/>
  <c r="TZ116" i="1"/>
  <c r="TZ245" i="1"/>
  <c r="TY305" i="1"/>
  <c r="TY398" i="1"/>
  <c r="TY259" i="1"/>
  <c r="TY239" i="1"/>
  <c r="TZ136" i="1"/>
  <c r="TZ28" i="1"/>
  <c r="TZ82" i="1"/>
  <c r="TY87" i="1"/>
  <c r="TY418" i="1"/>
  <c r="TZ297" i="1"/>
  <c r="TY195" i="1"/>
  <c r="TY168" i="1"/>
  <c r="TY277" i="1"/>
  <c r="TY491" i="1"/>
  <c r="TY214" i="1"/>
  <c r="TY263" i="1"/>
  <c r="TY443" i="1"/>
  <c r="TZ391" i="1"/>
  <c r="TY71" i="1"/>
  <c r="TZ109" i="1"/>
  <c r="TY121" i="1"/>
  <c r="TZ457" i="1"/>
  <c r="TZ481" i="1"/>
  <c r="TY345" i="1"/>
  <c r="TY108" i="1"/>
  <c r="TY383" i="1"/>
  <c r="TY298" i="1"/>
  <c r="TZ407" i="1"/>
  <c r="TZ222" i="1"/>
  <c r="TZ62" i="1"/>
  <c r="TZ139" i="1"/>
  <c r="TZ359" i="1"/>
  <c r="TZ188" i="1"/>
  <c r="TZ69" i="1"/>
  <c r="TY157" i="1"/>
  <c r="TY311" i="1"/>
  <c r="TY327" i="1"/>
  <c r="TY257" i="1"/>
  <c r="TZ74" i="1"/>
  <c r="TY84" i="1"/>
  <c r="TZ220" i="1"/>
  <c r="TZ91" i="1"/>
  <c r="TY286" i="1"/>
  <c r="TY49" i="1"/>
  <c r="TY448" i="1"/>
  <c r="TY89" i="1"/>
  <c r="TZ43" i="1"/>
  <c r="TY479" i="1"/>
  <c r="TY102" i="1"/>
  <c r="TZ54" i="1"/>
  <c r="TZ219" i="1"/>
  <c r="TY129" i="1"/>
  <c r="TY364" i="1"/>
  <c r="TY12" i="1"/>
  <c r="TY75" i="1"/>
  <c r="TY10" i="1"/>
  <c r="TY44" i="1"/>
  <c r="TY489" i="1"/>
  <c r="TY177" i="1"/>
  <c r="TZ329" i="1"/>
  <c r="TZ59" i="1"/>
  <c r="TZ294" i="1"/>
  <c r="TY154" i="1"/>
  <c r="TY252" i="1"/>
  <c r="TZ146" i="1"/>
  <c r="TY204" i="1"/>
  <c r="TY55" i="1"/>
  <c r="TY379" i="1"/>
  <c r="TY243" i="1"/>
  <c r="TY380" i="1"/>
  <c r="TZ39" i="1"/>
  <c r="TZ442" i="1"/>
  <c r="TY202" i="1"/>
  <c r="TZ250" i="1"/>
  <c r="TY294" i="1"/>
  <c r="TY209" i="1"/>
  <c r="TY107" i="1"/>
  <c r="TY392" i="1"/>
  <c r="TY244" i="1"/>
  <c r="TZ343" i="1"/>
  <c r="TZ148" i="1"/>
  <c r="TZ19" i="1"/>
  <c r="TZ443" i="1"/>
  <c r="TZ367" i="1"/>
  <c r="TY435" i="1"/>
  <c r="TZ372" i="1"/>
  <c r="TZ466" i="1"/>
  <c r="TZ57" i="1"/>
  <c r="TZ282" i="1"/>
  <c r="TZ490" i="1"/>
  <c r="TZ450" i="1"/>
  <c r="TZ127" i="1"/>
  <c r="TZ455" i="1"/>
  <c r="TZ133" i="1"/>
  <c r="TZ25" i="1"/>
  <c r="TY171" i="1"/>
  <c r="TY194" i="1"/>
  <c r="TY414" i="1"/>
  <c r="TY153" i="1"/>
  <c r="TY326" i="1"/>
  <c r="TZ169" i="1"/>
  <c r="TZ381" i="1"/>
  <c r="TZ417" i="1"/>
  <c r="TZ142" i="1"/>
  <c r="TZ55" i="1"/>
  <c r="TZ307" i="1"/>
  <c r="TZ107" i="1"/>
  <c r="TZ53" i="1"/>
  <c r="TY268" i="1"/>
  <c r="TZ49" i="1"/>
  <c r="TZ316" i="1"/>
  <c r="TY450" i="1"/>
  <c r="TY166" i="1"/>
  <c r="TY412" i="1"/>
  <c r="TY184" i="1"/>
  <c r="TY323" i="1"/>
  <c r="TY57" i="1"/>
  <c r="TZ77" i="1"/>
  <c r="TZ195" i="1"/>
  <c r="TY314" i="1"/>
  <c r="TZ218" i="1"/>
  <c r="TY31" i="1"/>
  <c r="TZ286" i="1"/>
  <c r="TZ104" i="1"/>
  <c r="TZ231" i="1"/>
  <c r="TY463" i="1"/>
  <c r="TY141" i="1"/>
  <c r="TZ27" i="1"/>
  <c r="TZ293" i="1"/>
  <c r="TZ106" i="1"/>
  <c r="TY64" i="1"/>
  <c r="TY163" i="1"/>
  <c r="TY458" i="1"/>
  <c r="TZ172" i="1"/>
  <c r="TY93" i="1"/>
  <c r="TY306" i="1"/>
  <c r="TZ411" i="1"/>
  <c r="TY66" i="1"/>
  <c r="TZ33" i="1"/>
  <c r="TZ182" i="1"/>
  <c r="TY296" i="1"/>
  <c r="TZ40" i="1"/>
  <c r="TY126" i="1"/>
  <c r="TZ398" i="1"/>
  <c r="TY203" i="1"/>
  <c r="TZ246" i="1"/>
  <c r="TY231" i="1"/>
  <c r="TY449" i="1"/>
  <c r="TY445" i="1"/>
  <c r="TY355" i="1"/>
  <c r="TZ327" i="1"/>
  <c r="TZ58" i="1"/>
  <c r="TY230" i="1"/>
  <c r="TZ414" i="1"/>
  <c r="TY287" i="1"/>
  <c r="TY365" i="1"/>
  <c r="TZ311" i="1"/>
  <c r="TY439" i="1"/>
  <c r="TY369" i="1"/>
  <c r="TY485" i="1"/>
  <c r="TY222" i="1"/>
  <c r="TZ163" i="1"/>
  <c r="TY40" i="1"/>
  <c r="TY339" i="1"/>
  <c r="TY196" i="1"/>
  <c r="TY228" i="1"/>
  <c r="TY382" i="1"/>
  <c r="TY77" i="1"/>
  <c r="TY486" i="1"/>
  <c r="TY117" i="1"/>
  <c r="TZ295" i="1"/>
  <c r="TZ448" i="1"/>
  <c r="TZ87" i="1"/>
  <c r="TY151" i="1"/>
  <c r="TY192" i="1"/>
  <c r="TY68" i="1"/>
  <c r="TZ197" i="1"/>
  <c r="TY187" i="1"/>
  <c r="TZ260" i="1"/>
  <c r="TZ362" i="1"/>
  <c r="TZ397" i="1"/>
  <c r="TZ102" i="1"/>
  <c r="TZ491" i="1"/>
  <c r="TY384" i="1"/>
  <c r="TZ203" i="1"/>
  <c r="TZ214" i="1"/>
  <c r="TZ178" i="1"/>
  <c r="TZ185" i="1"/>
  <c r="TZ110" i="1"/>
  <c r="TZ284" i="1"/>
  <c r="TY21" i="1"/>
  <c r="TZ291" i="1"/>
  <c r="TZ93" i="1"/>
  <c r="TZ126" i="1"/>
  <c r="TY38" i="1"/>
  <c r="TY59" i="1"/>
  <c r="TY86" i="1"/>
  <c r="TY255" i="1"/>
  <c r="TY234" i="1"/>
  <c r="TZ441" i="1"/>
  <c r="TZ290" i="1"/>
  <c r="TZ130" i="1"/>
  <c r="TY178" i="1"/>
  <c r="TZ70" i="1"/>
  <c r="TZ12" i="1"/>
  <c r="TY122" i="1"/>
  <c r="TY62" i="1"/>
  <c r="TY215" i="1"/>
  <c r="TZ131" i="1"/>
  <c r="TY189" i="1"/>
  <c r="TY455" i="1"/>
  <c r="TY430" i="1"/>
  <c r="TY95" i="1"/>
  <c r="TY70" i="1"/>
  <c r="TY15" i="1"/>
  <c r="TY205" i="1"/>
  <c r="TY85" i="1"/>
  <c r="TZ270" i="1"/>
  <c r="TY481" i="1"/>
  <c r="TY340" i="1"/>
  <c r="TY136" i="1"/>
  <c r="TY142" i="1"/>
  <c r="TY158" i="1"/>
  <c r="TY138" i="1"/>
  <c r="TZ65" i="1"/>
  <c r="TZ332" i="1"/>
  <c r="TZ363" i="1"/>
  <c r="TY88" i="1"/>
  <c r="TY265" i="1"/>
  <c r="TZ223" i="1"/>
  <c r="TY258" i="1"/>
  <c r="TY407" i="1"/>
  <c r="TY415" i="1"/>
  <c r="TY459" i="1"/>
  <c r="TY76" i="1"/>
  <c r="TZ96" i="1"/>
  <c r="TZ390" i="1"/>
  <c r="TY115" i="1"/>
  <c r="TZ64" i="1"/>
  <c r="TZ324" i="1"/>
  <c r="TY372" i="1"/>
  <c r="TY116" i="1"/>
  <c r="TY208" i="1"/>
  <c r="TZ98" i="1"/>
  <c r="TY169" i="1"/>
  <c r="TZ212" i="1"/>
  <c r="TZ484" i="1"/>
  <c r="TZ247" i="1"/>
  <c r="TZ129" i="1"/>
  <c r="TZ176" i="1"/>
  <c r="TY140" i="1"/>
  <c r="TZ85" i="1"/>
  <c r="TZ460" i="1"/>
  <c r="TZ312" i="1"/>
  <c r="TZ340" i="1"/>
  <c r="TZ192" i="1"/>
  <c r="TZ355" i="1"/>
  <c r="TZ181" i="1"/>
  <c r="TZ325" i="1"/>
  <c r="TZ269" i="1"/>
  <c r="TZ369" i="1"/>
  <c r="TZ224" i="1"/>
  <c r="TY335" i="1"/>
  <c r="TY26" i="1"/>
  <c r="TY367" i="1"/>
  <c r="TY92" i="1"/>
  <c r="TY346" i="1"/>
  <c r="TZ66" i="1"/>
  <c r="TZ132" i="1"/>
  <c r="TZ23" i="1"/>
  <c r="TZ24" i="1"/>
  <c r="TZ141" i="1"/>
  <c r="TZ124" i="1"/>
  <c r="TZ421" i="1"/>
  <c r="TZ379" i="1"/>
  <c r="TY167" i="1"/>
  <c r="TZ103" i="1"/>
  <c r="TZ95" i="1"/>
  <c r="TZ183" i="1"/>
  <c r="TZ305" i="1"/>
  <c r="TZ189" i="1"/>
  <c r="TZ425" i="1"/>
  <c r="TY155" i="1"/>
  <c r="TZ16" i="1"/>
  <c r="TY232" i="1"/>
  <c r="TZ330" i="1"/>
  <c r="TY111" i="1"/>
  <c r="TZ117" i="1"/>
  <c r="TY60" i="1"/>
  <c r="TY260" i="1"/>
  <c r="TY405" i="1"/>
  <c r="TY381" i="1"/>
  <c r="TZ213" i="1"/>
  <c r="TZ29" i="1"/>
  <c r="TY325" i="1"/>
  <c r="TY106" i="1"/>
  <c r="TZ199" i="1"/>
  <c r="TY72" i="1"/>
  <c r="TY441" i="1"/>
  <c r="TY494" i="1"/>
  <c r="TY24" i="1"/>
  <c r="TY433" i="1"/>
  <c r="TY444" i="1"/>
  <c r="TZ180" i="1"/>
  <c r="TY34" i="1"/>
  <c r="TY308" i="1"/>
  <c r="TZ403" i="1"/>
  <c r="TZ147" i="1"/>
  <c r="TZ175" i="1"/>
  <c r="TZ211" i="1"/>
  <c r="TY283" i="1"/>
  <c r="TY438" i="1"/>
  <c r="TY490" i="1"/>
  <c r="TZ345" i="1"/>
  <c r="TY191" i="1"/>
  <c r="TZ194" i="1"/>
  <c r="TZ356" i="1"/>
  <c r="TZ409" i="1"/>
  <c r="TY341" i="1"/>
  <c r="TY220" i="1"/>
  <c r="TY174" i="1"/>
  <c r="TY434" i="1"/>
  <c r="TY251" i="1"/>
  <c r="TY271" i="1"/>
  <c r="TZ315" i="1"/>
  <c r="TZ165" i="1"/>
  <c r="TY359" i="1"/>
  <c r="TY465" i="1"/>
  <c r="TY39" i="1"/>
  <c r="TZ318" i="1"/>
  <c r="TZ17" i="1"/>
  <c r="TY176" i="1"/>
  <c r="TY274" i="1"/>
  <c r="TY56" i="1"/>
  <c r="TZ354" i="1"/>
  <c r="TZ13" i="1"/>
  <c r="TY161" i="1"/>
  <c r="TZ46" i="1"/>
  <c r="TY125" i="1"/>
  <c r="TY65" i="1"/>
  <c r="TY273" i="1"/>
  <c r="TY226" i="1"/>
  <c r="TY182" i="1"/>
  <c r="TY201" i="1"/>
  <c r="TZ436" i="1"/>
  <c r="TZ309" i="1"/>
  <c r="TZ235" i="1"/>
  <c r="TZ382" i="1"/>
  <c r="TZ140" i="1"/>
  <c r="TY19" i="1"/>
  <c r="TY123" i="1"/>
  <c r="TY354" i="1"/>
  <c r="TY488" i="1"/>
  <c r="TZ275" i="1"/>
  <c r="TY295" i="1"/>
  <c r="TZ101" i="1"/>
  <c r="TY396" i="1"/>
  <c r="TZ253" i="1"/>
  <c r="TZ242" i="1"/>
  <c r="TZ446" i="1"/>
  <c r="TZ42" i="1"/>
  <c r="TZ230" i="1"/>
  <c r="TZ422" i="1"/>
  <c r="TY36" i="1"/>
  <c r="TZ79" i="1"/>
  <c r="TZ406" i="1"/>
  <c r="TZ326" i="1"/>
  <c r="TZ171" i="1"/>
  <c r="TZ423" i="1"/>
  <c r="TZ207" i="1"/>
  <c r="TZ360" i="1"/>
  <c r="TZ208" i="1"/>
  <c r="TZ306" i="1"/>
  <c r="TY148" i="1"/>
  <c r="TY343" i="1"/>
  <c r="TY198" i="1"/>
  <c r="TY275" i="1"/>
  <c r="TZ84" i="1"/>
  <c r="TZ157" i="1"/>
  <c r="TZ237" i="1"/>
  <c r="TY411" i="1"/>
  <c r="TY390" i="1"/>
  <c r="TY180" i="1"/>
  <c r="TY94" i="1"/>
  <c r="TZ277" i="1"/>
  <c r="TZ22" i="1"/>
  <c r="TZ232" i="1"/>
  <c r="TY165" i="1"/>
  <c r="TZ166" i="1"/>
  <c r="TZ283" i="1"/>
  <c r="TY25" i="1"/>
  <c r="TY112" i="1"/>
  <c r="TY284" i="1"/>
  <c r="TY132" i="1"/>
  <c r="TZ138" i="1"/>
  <c r="TY13" i="1"/>
  <c r="TZ266" i="1"/>
  <c r="TZ227" i="1"/>
  <c r="TY403" i="1"/>
  <c r="TY101" i="1"/>
  <c r="TY307" i="1"/>
  <c r="TY83" i="1"/>
  <c r="TY51" i="1"/>
  <c r="TY289" i="1"/>
  <c r="TY301" i="1"/>
  <c r="TY42" i="1"/>
  <c r="TZ210" i="1"/>
  <c r="TY224" i="1"/>
  <c r="TY456" i="1"/>
  <c r="TY137" i="1"/>
  <c r="TY453" i="1"/>
  <c r="TY35" i="1"/>
  <c r="TY135" i="1"/>
  <c r="TY290" i="1"/>
  <c r="TY331" i="1"/>
  <c r="TZ479" i="1"/>
  <c r="TY20" i="1"/>
  <c r="TZ314" i="1"/>
  <c r="TZ494" i="1"/>
  <c r="TZ495" i="1"/>
  <c r="TZ348" i="1"/>
  <c r="TZ458" i="1"/>
  <c r="TZ384" i="1"/>
  <c r="TY262" i="1"/>
  <c r="TZ123" i="1"/>
  <c r="TZ408" i="1"/>
  <c r="TZ30" i="1"/>
  <c r="TZ32" i="1"/>
  <c r="TZ174" i="1"/>
  <c r="TZ44" i="1"/>
  <c r="TY37" i="1"/>
  <c r="TY52" i="1"/>
  <c r="TY219" i="1"/>
  <c r="TY330" i="1"/>
  <c r="TY253" i="1"/>
  <c r="TZ159" i="1"/>
  <c r="TZ259" i="1"/>
  <c r="TZ405" i="1"/>
  <c r="TZ333" i="1"/>
  <c r="TY46" i="1"/>
  <c r="TZ228" i="1"/>
  <c r="TZ86" i="1"/>
  <c r="TZ114" i="1"/>
  <c r="TZ437" i="1"/>
  <c r="TZ410" i="1"/>
  <c r="TZ204" i="1"/>
  <c r="TZ120" i="1"/>
  <c r="TZ292" i="1"/>
  <c r="TZ187" i="1"/>
  <c r="TZ125" i="1"/>
  <c r="TZ310" i="1"/>
  <c r="TY134" i="1"/>
  <c r="TY82" i="1"/>
  <c r="TY225" i="1"/>
  <c r="TZ118" i="1"/>
  <c r="TY188" i="1"/>
  <c r="TY333" i="1"/>
  <c r="TY197" i="1"/>
  <c r="TY80" i="1"/>
  <c r="TZ61" i="1"/>
  <c r="TZ263" i="1"/>
  <c r="TZ48" i="1"/>
  <c r="TY329" i="1"/>
  <c r="TY199" i="1"/>
  <c r="TZ158" i="1"/>
  <c r="TY454" i="1"/>
  <c r="TY285" i="1"/>
  <c r="TY356" i="1"/>
  <c r="TY11" i="1"/>
  <c r="TZ10" i="1"/>
  <c r="TY266" i="1"/>
  <c r="TZ438" i="1"/>
  <c r="TY316" i="1"/>
  <c r="TZ41" i="1"/>
  <c r="TZ485" i="1"/>
  <c r="TZ465" i="1"/>
  <c r="TY212" i="1"/>
  <c r="TY149" i="1"/>
  <c r="TY254" i="1"/>
  <c r="TY58" i="1"/>
  <c r="TZ439" i="1"/>
  <c r="TY139" i="1"/>
  <c r="TY159" i="1"/>
  <c r="TZ262" i="1"/>
  <c r="TY440" i="1"/>
  <c r="TZ488" i="1"/>
  <c r="TY278" i="1"/>
  <c r="TY79" i="1"/>
  <c r="TY249" i="1"/>
  <c r="TY45" i="1"/>
  <c r="TY338" i="1"/>
  <c r="TZ144" i="1"/>
  <c r="TZ190" i="1"/>
  <c r="TZ335" i="1"/>
  <c r="TZ440" i="1"/>
  <c r="TZ229" i="1"/>
  <c r="TZ380" i="1"/>
  <c r="TY145" i="1"/>
  <c r="TZ150" i="1"/>
  <c r="TY27" i="1"/>
  <c r="TY342" i="1"/>
  <c r="TZ80" i="1"/>
  <c r="TZ167" i="1"/>
  <c r="TZ18" i="1"/>
  <c r="TY229" i="1"/>
  <c r="TY368" i="1"/>
  <c r="TZ486" i="1"/>
  <c r="TY29" i="1"/>
  <c r="TY103" i="1"/>
  <c r="TY269" i="1"/>
  <c r="TY495" i="1"/>
  <c r="TY245" i="1"/>
  <c r="TZ244" i="1"/>
  <c r="TZ35" i="1"/>
  <c r="TY250" i="1"/>
  <c r="TY402" i="1"/>
  <c r="TY98" i="1"/>
  <c r="TY347" i="1"/>
  <c r="TY128" i="1"/>
  <c r="TY282" i="1"/>
  <c r="TY466" i="1"/>
  <c r="TY217" i="1"/>
  <c r="TZ71" i="1"/>
  <c r="TZ301" i="1"/>
  <c r="TZ128" i="1"/>
  <c r="TZ170" i="1"/>
  <c r="TZ412" i="1"/>
  <c r="TZ135" i="1"/>
  <c r="TZ119" i="1"/>
  <c r="TY156" i="1"/>
  <c r="TZ251" i="1"/>
  <c r="TZ445" i="1"/>
  <c r="TZ37" i="1"/>
  <c r="TZ487" i="1"/>
  <c r="TZ45" i="1"/>
  <c r="TZ392" i="1"/>
  <c r="TY99" i="1"/>
  <c r="TY160" i="1"/>
  <c r="TY74" i="1"/>
  <c r="TY309" i="1"/>
  <c r="TY210" i="1"/>
  <c r="TZ11" i="1"/>
  <c r="TZ241" i="1"/>
  <c r="TZ364" i="1"/>
  <c r="TZ121" i="1"/>
  <c r="TZ265" i="1"/>
  <c r="TY53" i="1"/>
  <c r="TZ36" i="1"/>
  <c r="TZ344" i="1"/>
  <c r="TY417" i="1"/>
  <c r="TY299" i="1"/>
  <c r="TY362" i="1"/>
  <c r="TZ92" i="1"/>
  <c r="TY240" i="1"/>
  <c r="TY190" i="1"/>
  <c r="TY297" i="1"/>
  <c r="TZ298" i="1"/>
  <c r="TY321" i="1"/>
  <c r="TY78" i="1"/>
  <c r="TY424" i="1"/>
  <c r="TY477" i="1"/>
  <c r="TZ385" i="1"/>
  <c r="TY404" i="1"/>
  <c r="TY147" i="1"/>
  <c r="TZ88" i="1"/>
  <c r="TY447" i="1"/>
  <c r="TZ280" i="1"/>
  <c r="TY18" i="1"/>
  <c r="TY91" i="1"/>
  <c r="TZ156" i="1"/>
  <c r="TY105" i="1"/>
  <c r="TZ342" i="1"/>
  <c r="TY170" i="1"/>
  <c r="TY236" i="1"/>
  <c r="TY181" i="1"/>
  <c r="TZ322" i="1"/>
  <c r="TY256" i="1"/>
  <c r="TZ459" i="1"/>
  <c r="TZ56" i="1"/>
  <c r="TY61" i="1"/>
  <c r="TY487" i="1"/>
  <c r="TY482" i="1"/>
  <c r="TY320" i="1"/>
  <c r="TY172" i="1"/>
  <c r="TY334" i="1"/>
  <c r="TY47" i="1"/>
  <c r="TZ300" i="1"/>
  <c r="TY270" i="1"/>
  <c r="TZ31" i="1"/>
  <c r="TZ21" i="1"/>
  <c r="TZ112" i="1"/>
  <c r="TY276" i="1"/>
  <c r="TY446" i="1"/>
  <c r="TY183" i="1"/>
  <c r="TY385" i="1"/>
  <c r="TZ371" i="1"/>
  <c r="TZ67" i="1"/>
  <c r="TZ198" i="1"/>
  <c r="TY144" i="1"/>
  <c r="TZ435" i="1"/>
  <c r="TY127" i="1"/>
  <c r="TZ361" i="1"/>
  <c r="TY221" i="1"/>
  <c r="TY422" i="1"/>
  <c r="TY247" i="1"/>
  <c r="TY319" i="1"/>
  <c r="TZ50" i="1"/>
  <c r="TZ206" i="1"/>
  <c r="TZ168" i="1"/>
  <c r="TY143" i="1"/>
  <c r="TY23" i="1"/>
  <c r="TY366" i="1"/>
  <c r="TY300" i="1"/>
  <c r="TY480" i="1"/>
  <c r="TY272" i="1"/>
  <c r="TY406" i="1"/>
  <c r="TZ68" i="1"/>
  <c r="TY50" i="1"/>
  <c r="TZ149" i="1"/>
  <c r="TZ261" i="1"/>
  <c r="TZ338" i="1"/>
  <c r="TZ493" i="1"/>
  <c r="TZ296" i="1"/>
  <c r="TZ193" i="1"/>
  <c r="TY233" i="1"/>
  <c r="TZ249" i="1"/>
  <c r="TZ75" i="1"/>
  <c r="TZ272" i="1"/>
  <c r="TZ328" i="1"/>
  <c r="TZ404" i="1"/>
  <c r="TZ366" i="1"/>
  <c r="TZ285" i="1"/>
  <c r="TZ191" i="1"/>
  <c r="TZ177" i="1"/>
  <c r="TY279" i="1"/>
  <c r="TY54" i="1"/>
  <c r="TY179" i="1"/>
  <c r="TZ72" i="1"/>
  <c r="TZ201" i="1"/>
  <c r="TZ60" i="1"/>
  <c r="TY186" i="1"/>
  <c r="TZ76" i="1"/>
  <c r="TZ383" i="1"/>
  <c r="TZ161" i="1"/>
  <c r="TZ83" i="1"/>
  <c r="TZ202" i="1"/>
  <c r="TZ115" i="1"/>
  <c r="TZ51" i="1"/>
  <c r="TZ105" i="1"/>
  <c r="TZ162" i="1"/>
  <c r="TZ331" i="1"/>
  <c r="TZ225" i="1"/>
  <c r="TZ234" i="1"/>
  <c r="TZ99" i="1"/>
  <c r="TZ454" i="1"/>
  <c r="TZ15" i="1"/>
  <c r="TZ164" i="1"/>
  <c r="TZ248" i="1"/>
  <c r="TZ433" i="1"/>
  <c r="TZ308" i="1"/>
  <c r="TZ276" i="1"/>
  <c r="TZ160" i="1"/>
  <c r="TZ451" i="1"/>
  <c r="TZ299" i="1"/>
  <c r="TZ73" i="1"/>
  <c r="TZ420" i="1"/>
  <c r="TZ108" i="1"/>
  <c r="TZ243" i="1"/>
  <c r="TZ334" i="1"/>
  <c r="TZ257" i="1"/>
  <c r="TY493" i="1"/>
  <c r="TZ113" i="1"/>
  <c r="TZ209" i="1"/>
  <c r="TZ430" i="1"/>
  <c r="TZ78" i="1"/>
  <c r="TY124" i="1"/>
  <c r="TZ97" i="1"/>
  <c r="TZ221" i="1"/>
  <c r="TZ184" i="1"/>
  <c r="TY361" i="1"/>
  <c r="TZ453" i="1"/>
  <c r="TZ273" i="1"/>
  <c r="TZ226" i="1"/>
  <c r="TZ396" i="1"/>
  <c r="TZ271" i="1"/>
  <c r="TZ94" i="1"/>
  <c r="TZ320" i="1"/>
  <c r="TZ416" i="1"/>
  <c r="TZ449" i="1"/>
  <c r="TZ478" i="1"/>
  <c r="TZ319" i="1"/>
  <c r="TZ347" i="1"/>
  <c r="TY436" i="1"/>
  <c r="TZ26" i="1"/>
  <c r="TZ480" i="1"/>
  <c r="TZ346" i="1"/>
  <c r="TZ47" i="1"/>
  <c r="TZ477" i="1"/>
  <c r="TZ240" i="1"/>
  <c r="TY63" i="1"/>
  <c r="TZ236" i="1"/>
  <c r="TZ415" i="1"/>
  <c r="TZ279" i="1"/>
  <c r="TZ434" i="1"/>
  <c r="TY310" i="1"/>
  <c r="TY484" i="1"/>
  <c r="TZ252" i="1"/>
  <c r="TS503" i="1"/>
  <c r="TR502" i="1"/>
  <c r="TR500" i="1"/>
  <c r="TR503" i="1"/>
  <c r="TR501" i="1"/>
  <c r="TS499" i="1"/>
  <c r="TS501" i="1"/>
  <c r="TR504" i="1"/>
  <c r="TS500" i="1"/>
  <c r="TS502" i="1"/>
  <c r="TS504" i="1"/>
  <c r="TR499" i="1"/>
  <c r="TF502" i="1"/>
  <c r="TF500" i="1"/>
  <c r="TF499" i="1"/>
  <c r="TF501" i="1"/>
  <c r="TF504" i="1"/>
  <c r="TF503" i="1"/>
  <c r="TG502" i="1"/>
  <c r="TG503" i="1"/>
  <c r="TG500" i="1"/>
  <c r="TG501" i="1"/>
  <c r="TG499" i="1"/>
  <c r="TG504" i="1"/>
  <c r="TH503" i="1"/>
  <c r="TH501" i="1"/>
  <c r="TH500" i="1"/>
  <c r="TH502" i="1"/>
  <c r="TH499" i="1"/>
  <c r="TH504" i="1"/>
  <c r="TI503" i="1"/>
  <c r="TI504" i="1"/>
  <c r="TI499" i="1"/>
  <c r="TI501" i="1"/>
  <c r="TI502" i="1"/>
  <c r="TI500" i="1"/>
  <c r="TJ504" i="1"/>
  <c r="TJ499" i="1"/>
  <c r="TJ502" i="1"/>
  <c r="TJ501" i="1"/>
  <c r="TJ503" i="1"/>
  <c r="TJ500" i="1"/>
  <c r="SP504" i="1"/>
  <c r="SP502" i="1"/>
  <c r="SP503" i="1"/>
  <c r="SP500" i="1"/>
  <c r="SP499" i="1"/>
  <c r="SP501" i="1"/>
  <c r="RD500" i="1"/>
  <c r="RD503" i="1"/>
  <c r="RD504" i="1"/>
  <c r="RD499" i="1"/>
  <c r="RD502" i="1"/>
  <c r="RD501" i="1"/>
  <c r="SN502" i="1"/>
  <c r="SN504" i="1"/>
  <c r="SN503" i="1"/>
  <c r="SN501" i="1"/>
  <c r="SN500" i="1"/>
  <c r="SN499" i="1"/>
  <c r="QZ502" i="1"/>
  <c r="QZ504" i="1"/>
  <c r="QZ503" i="1"/>
  <c r="QZ500" i="1"/>
  <c r="QZ499" i="1"/>
  <c r="QZ501" i="1"/>
  <c r="RC504" i="1"/>
  <c r="RC500" i="1"/>
  <c r="RC503" i="1"/>
  <c r="RC502" i="1"/>
  <c r="RC499" i="1"/>
  <c r="RC501" i="1"/>
  <c r="SQ504" i="1"/>
  <c r="SQ502" i="1"/>
  <c r="SQ503" i="1"/>
  <c r="SQ500" i="1"/>
  <c r="SQ499" i="1"/>
  <c r="SQ501" i="1"/>
  <c r="RA504" i="1"/>
  <c r="RA500" i="1"/>
  <c r="RA499" i="1"/>
  <c r="RA502" i="1"/>
  <c r="RA503" i="1"/>
  <c r="RA501" i="1"/>
  <c r="RB504" i="1"/>
  <c r="RB500" i="1"/>
  <c r="RB499" i="1"/>
  <c r="RB502" i="1"/>
  <c r="RB503" i="1"/>
  <c r="RB501" i="1"/>
  <c r="SO502" i="1"/>
  <c r="SO504" i="1"/>
  <c r="SO503" i="1"/>
  <c r="SO501" i="1"/>
  <c r="SO500" i="1"/>
  <c r="SO499" i="1"/>
  <c r="RE503" i="1"/>
  <c r="RE504" i="1"/>
  <c r="RE500" i="1"/>
  <c r="RE499" i="1"/>
  <c r="RE502" i="1"/>
  <c r="RE501" i="1"/>
  <c r="SR504" i="1"/>
  <c r="SR500" i="1"/>
  <c r="SR503" i="1"/>
  <c r="SR502" i="1"/>
  <c r="SR499" i="1"/>
  <c r="SR501" i="1"/>
  <c r="TT476" i="1" l="1"/>
  <c r="TU476" i="1"/>
  <c r="TX476" i="1"/>
  <c r="TV476" i="1"/>
  <c r="TW476" i="1"/>
  <c r="TU496" i="1"/>
  <c r="TX496" i="1"/>
  <c r="TV496" i="1"/>
  <c r="TW496" i="1"/>
  <c r="TT496" i="1"/>
  <c r="TT158" i="1"/>
  <c r="TX140" i="1"/>
  <c r="TX276" i="1"/>
  <c r="TW233" i="1"/>
  <c r="TX40" i="1"/>
  <c r="TW101" i="1"/>
  <c r="TW127" i="1"/>
  <c r="TQ500" i="1"/>
  <c r="TX266" i="1"/>
  <c r="TX314" i="1"/>
  <c r="TX103" i="1"/>
  <c r="TW70" i="1"/>
  <c r="TW387" i="1"/>
  <c r="TX379" i="1"/>
  <c r="TX397" i="1"/>
  <c r="TP500" i="1"/>
  <c r="TW208" i="1"/>
  <c r="TX75" i="1"/>
  <c r="TU441" i="1"/>
  <c r="TW438" i="1"/>
  <c r="TX193" i="1"/>
  <c r="TT322" i="1"/>
  <c r="TT266" i="1"/>
  <c r="TV21" i="1"/>
  <c r="TU383" i="1"/>
  <c r="TV490" i="1"/>
  <c r="TV451" i="1"/>
  <c r="TT357" i="1"/>
  <c r="TT290" i="1"/>
  <c r="TV151" i="1"/>
  <c r="TO504" i="1"/>
  <c r="TV459" i="1"/>
  <c r="TN500" i="1"/>
  <c r="TU43" i="1"/>
  <c r="TV218" i="1"/>
  <c r="TU366" i="1"/>
  <c r="TV390" i="1"/>
  <c r="TU354" i="1"/>
  <c r="TU449" i="1"/>
  <c r="TT355" i="1"/>
  <c r="TT171" i="1"/>
  <c r="TX112" i="1"/>
  <c r="TX414" i="1"/>
  <c r="TX450" i="1"/>
  <c r="TW348" i="1"/>
  <c r="TW148" i="1"/>
  <c r="TT55" i="1"/>
  <c r="TT414" i="1"/>
  <c r="TT411" i="1"/>
  <c r="TX247" i="1"/>
  <c r="TW465" i="1"/>
  <c r="TV287" i="1"/>
  <c r="TX251" i="1"/>
  <c r="TV453" i="1"/>
  <c r="TX237" i="1"/>
  <c r="TT332" i="1"/>
  <c r="TV31" i="1"/>
  <c r="TV263" i="1"/>
  <c r="TV306" i="1"/>
  <c r="TW295" i="1"/>
  <c r="TW171" i="1"/>
  <c r="TW111" i="1"/>
  <c r="TU347" i="1"/>
  <c r="TU488" i="1"/>
  <c r="TU487" i="1"/>
  <c r="TV320" i="1"/>
  <c r="TW485" i="1"/>
  <c r="TT170" i="1"/>
  <c r="TV244" i="1"/>
  <c r="TU104" i="1"/>
  <c r="TU494" i="1"/>
  <c r="TU218" i="1"/>
  <c r="TT404" i="1"/>
  <c r="TU266" i="1"/>
  <c r="TU439" i="1"/>
  <c r="TT398" i="1"/>
  <c r="TU286" i="1"/>
  <c r="TT340" i="1"/>
  <c r="TU13" i="1"/>
  <c r="TM504" i="1"/>
  <c r="TM500" i="1"/>
  <c r="TT136" i="1"/>
  <c r="TT262" i="1"/>
  <c r="TV487" i="1"/>
  <c r="TV368" i="1"/>
  <c r="TT486" i="1"/>
  <c r="TT257" i="1"/>
  <c r="TU380" i="1"/>
  <c r="TX483" i="1"/>
  <c r="TT278" i="1"/>
  <c r="TX448" i="1"/>
  <c r="TT248" i="1"/>
  <c r="TX32" i="1"/>
  <c r="TT220" i="1"/>
  <c r="TT193" i="1"/>
  <c r="TT150" i="1"/>
  <c r="TW176" i="1"/>
  <c r="TU24" i="1"/>
  <c r="TX411" i="1"/>
  <c r="TV253" i="1"/>
  <c r="TV169" i="1"/>
  <c r="TU155" i="1"/>
  <c r="TV62" i="1"/>
  <c r="TT277" i="1"/>
  <c r="TU145" i="1"/>
  <c r="TU19" i="1"/>
  <c r="TW289" i="1"/>
  <c r="TW239" i="1"/>
  <c r="TT26" i="1"/>
  <c r="TU390" i="1"/>
  <c r="TT343" i="1"/>
  <c r="TV132" i="1"/>
  <c r="TX442" i="1"/>
  <c r="TV194" i="1"/>
  <c r="TV485" i="1"/>
  <c r="TV482" i="1"/>
  <c r="TX126" i="1"/>
  <c r="TU170" i="1"/>
  <c r="TX41" i="1"/>
  <c r="TV444" i="1"/>
  <c r="TU199" i="1"/>
  <c r="TU95" i="1"/>
  <c r="TU450" i="1"/>
  <c r="TU280" i="1"/>
  <c r="TX143" i="1"/>
  <c r="TX228" i="1"/>
  <c r="TT131" i="1"/>
  <c r="TV342" i="1"/>
  <c r="TV118" i="1"/>
  <c r="TV239" i="1"/>
  <c r="TV299" i="1"/>
  <c r="TV212" i="1"/>
  <c r="TV163" i="1"/>
  <c r="TV164" i="1"/>
  <c r="TV214" i="1"/>
  <c r="TV338" i="1"/>
  <c r="TV448" i="1"/>
  <c r="TV54" i="1"/>
  <c r="TV82" i="1"/>
  <c r="TV95" i="1"/>
  <c r="TV324" i="1"/>
  <c r="TV148" i="1"/>
  <c r="TV260" i="1"/>
  <c r="TV86" i="1"/>
  <c r="TV46" i="1"/>
  <c r="TV183" i="1"/>
  <c r="TV94" i="1"/>
  <c r="TV387" i="1"/>
  <c r="TV300" i="1"/>
  <c r="TV53" i="1"/>
  <c r="TV446" i="1"/>
  <c r="TV150" i="1"/>
  <c r="TV210" i="1"/>
  <c r="TV308" i="1"/>
  <c r="TV129" i="1"/>
  <c r="TV455" i="1"/>
  <c r="TV23" i="1"/>
  <c r="TV65" i="1"/>
  <c r="TV119" i="1"/>
  <c r="TV192" i="1"/>
  <c r="TV19" i="1"/>
  <c r="TV380" i="1"/>
  <c r="TV274" i="1"/>
  <c r="TV104" i="1"/>
  <c r="TV172" i="1"/>
  <c r="TV224" i="1"/>
  <c r="TV177" i="1"/>
  <c r="TV180" i="1"/>
  <c r="TV417" i="1"/>
  <c r="TV229" i="1"/>
  <c r="TV143" i="1"/>
  <c r="TV78" i="1"/>
  <c r="TV59" i="1"/>
  <c r="TV191" i="1"/>
  <c r="TV492" i="1"/>
  <c r="TV195" i="1"/>
  <c r="TV176" i="1"/>
  <c r="TV397" i="1"/>
  <c r="TV189" i="1"/>
  <c r="TV339" i="1"/>
  <c r="TV230" i="1"/>
  <c r="TV407" i="1"/>
  <c r="TV73" i="1"/>
  <c r="TV325" i="1"/>
  <c r="TV281" i="1"/>
  <c r="TV120" i="1"/>
  <c r="TV168" i="1"/>
  <c r="TV149" i="1"/>
  <c r="TV408" i="1"/>
  <c r="TV223" i="1"/>
  <c r="TV319" i="1"/>
  <c r="TV112" i="1"/>
  <c r="TV491" i="1"/>
  <c r="TV292" i="1"/>
  <c r="TV219" i="1"/>
  <c r="TV356" i="1"/>
  <c r="TV258" i="1"/>
  <c r="TV268" i="1"/>
  <c r="TV166" i="1"/>
  <c r="TV131" i="1"/>
  <c r="TV247" i="1"/>
  <c r="TV115" i="1"/>
  <c r="TV421" i="1"/>
  <c r="TV136" i="1"/>
  <c r="TV425" i="1"/>
  <c r="TV304" i="1"/>
  <c r="TV359" i="1"/>
  <c r="TV343" i="1"/>
  <c r="TV311" i="1"/>
  <c r="TV241" i="1"/>
  <c r="TV29" i="1"/>
  <c r="TV355" i="1"/>
  <c r="TV167" i="1"/>
  <c r="TV32" i="1"/>
  <c r="TV158" i="1"/>
  <c r="TV105" i="1"/>
  <c r="TV215" i="1"/>
  <c r="TV107" i="1"/>
  <c r="TV296" i="1"/>
  <c r="TV365" i="1"/>
  <c r="TV75" i="1"/>
  <c r="TV208" i="1"/>
  <c r="TV90" i="1"/>
  <c r="TV139" i="1"/>
  <c r="TV279" i="1"/>
  <c r="TV156" i="1"/>
  <c r="TV209" i="1"/>
  <c r="TV30" i="1"/>
  <c r="TV270" i="1"/>
  <c r="TV396" i="1"/>
  <c r="TV443" i="1"/>
  <c r="TV360" i="1"/>
  <c r="TV297" i="1"/>
  <c r="TV371" i="1"/>
  <c r="TV155" i="1"/>
  <c r="TV178" i="1"/>
  <c r="TV64" i="1"/>
  <c r="TV290" i="1"/>
  <c r="TV38" i="1"/>
  <c r="TV141" i="1"/>
  <c r="TV363" i="1"/>
  <c r="TV162" i="1"/>
  <c r="TV489" i="1"/>
  <c r="TV88" i="1"/>
  <c r="TV329" i="1"/>
  <c r="TV266" i="1"/>
  <c r="TV37" i="1"/>
  <c r="TV165" i="1"/>
  <c r="TV318" i="1"/>
  <c r="TV193" i="1"/>
  <c r="TV346" i="1"/>
  <c r="TV96" i="1"/>
  <c r="TV416" i="1"/>
  <c r="TV22" i="1"/>
  <c r="TV384" i="1"/>
  <c r="TV403" i="1"/>
  <c r="TV97" i="1"/>
  <c r="TV275" i="1"/>
  <c r="TV269" i="1"/>
  <c r="TV91" i="1"/>
  <c r="TV465" i="1"/>
  <c r="TV404" i="1"/>
  <c r="TV357" i="1"/>
  <c r="TV309" i="1"/>
  <c r="TV203" i="1"/>
  <c r="TV405" i="1"/>
  <c r="TV280" i="1"/>
  <c r="TV133" i="1"/>
  <c r="TV442" i="1"/>
  <c r="TV25" i="1"/>
  <c r="TV240" i="1"/>
  <c r="TV201" i="1"/>
  <c r="TV480" i="1"/>
  <c r="TV441" i="1"/>
  <c r="TV57" i="1"/>
  <c r="TV249" i="1"/>
  <c r="TV147" i="1"/>
  <c r="TV207" i="1"/>
  <c r="TV237" i="1"/>
  <c r="TV341" i="1"/>
  <c r="TV190" i="1"/>
  <c r="TV305" i="1"/>
  <c r="TV282" i="1"/>
  <c r="TV383" i="1"/>
  <c r="TV366" i="1"/>
  <c r="TV63" i="1"/>
  <c r="TV326" i="1"/>
  <c r="TV211" i="1"/>
  <c r="TV276" i="1"/>
  <c r="TV483" i="1"/>
  <c r="TV182" i="1"/>
  <c r="TV89" i="1"/>
  <c r="TV128" i="1"/>
  <c r="TV111" i="1"/>
  <c r="TV159" i="1"/>
  <c r="TV348" i="1"/>
  <c r="TV484" i="1"/>
  <c r="TV184" i="1"/>
  <c r="TV423" i="1"/>
  <c r="TV144" i="1"/>
  <c r="TV481" i="1"/>
  <c r="TV439" i="1"/>
  <c r="TV273" i="1"/>
  <c r="TV256" i="1"/>
  <c r="TV67" i="1"/>
  <c r="TV188" i="1"/>
  <c r="TV15" i="1"/>
  <c r="TV13" i="1"/>
  <c r="TV11" i="1"/>
  <c r="TV69" i="1"/>
  <c r="TV245" i="1"/>
  <c r="TV161" i="1"/>
  <c r="TV334" i="1"/>
  <c r="TV315" i="1"/>
  <c r="TV56" i="1"/>
  <c r="TV379" i="1"/>
  <c r="TV435" i="1"/>
  <c r="TV102" i="1"/>
  <c r="TV87" i="1"/>
  <c r="TV457" i="1"/>
  <c r="TV234" i="1"/>
  <c r="TV175" i="1"/>
  <c r="TV137" i="1"/>
  <c r="TV294" i="1"/>
  <c r="TV419" i="1"/>
  <c r="TV43" i="1"/>
  <c r="TV198" i="1"/>
  <c r="TV438" i="1"/>
  <c r="TV345" i="1"/>
  <c r="TV106" i="1"/>
  <c r="TV447" i="1"/>
  <c r="TV71" i="1"/>
  <c r="TV352" i="1"/>
  <c r="TV420" i="1"/>
  <c r="TV92" i="1"/>
  <c r="TV295" i="1"/>
  <c r="TV123" i="1"/>
  <c r="TV340" i="1"/>
  <c r="TV277" i="1"/>
  <c r="TV347" i="1"/>
  <c r="TV81" i="1"/>
  <c r="TV146" i="1"/>
  <c r="TV456" i="1"/>
  <c r="TV430" i="1"/>
  <c r="TV361" i="1"/>
  <c r="TV34" i="1"/>
  <c r="TV414" i="1"/>
  <c r="TV307" i="1"/>
  <c r="TV220" i="1"/>
  <c r="TV24" i="1"/>
  <c r="TV285" i="1"/>
  <c r="TV227" i="1"/>
  <c r="TV385" i="1"/>
  <c r="TV418" i="1"/>
  <c r="TV257" i="1"/>
  <c r="TV460" i="1"/>
  <c r="TV85" i="1"/>
  <c r="TV10" i="1"/>
  <c r="TV44" i="1"/>
  <c r="TV316" i="1"/>
  <c r="TV51" i="1"/>
  <c r="TV135" i="1"/>
  <c r="TV50" i="1"/>
  <c r="TV412" i="1"/>
  <c r="TV61" i="1"/>
  <c r="TV153" i="1"/>
  <c r="TV493" i="1"/>
  <c r="TV477" i="1"/>
  <c r="TV127" i="1"/>
  <c r="TV332" i="1"/>
  <c r="TV80" i="1"/>
  <c r="TV392" i="1"/>
  <c r="TW439" i="1"/>
  <c r="TW255" i="1"/>
  <c r="TW211" i="1"/>
  <c r="TW71" i="1"/>
  <c r="TW122" i="1"/>
  <c r="TW180" i="1"/>
  <c r="TW477" i="1"/>
  <c r="TW162" i="1"/>
  <c r="TW392" i="1"/>
  <c r="TW311" i="1"/>
  <c r="TW112" i="1"/>
  <c r="TW356" i="1"/>
  <c r="TW209" i="1"/>
  <c r="TW153" i="1"/>
  <c r="TW270" i="1"/>
  <c r="TW124" i="1"/>
  <c r="TW195" i="1"/>
  <c r="TW430" i="1"/>
  <c r="TW441" i="1"/>
  <c r="TW113" i="1"/>
  <c r="TW58" i="1"/>
  <c r="TW242" i="1"/>
  <c r="TW27" i="1"/>
  <c r="TW455" i="1"/>
  <c r="TW152" i="1"/>
  <c r="TW403" i="1"/>
  <c r="TW136" i="1"/>
  <c r="TW18" i="1"/>
  <c r="TW308" i="1"/>
  <c r="TW66" i="1"/>
  <c r="TW191" i="1"/>
  <c r="TW168" i="1"/>
  <c r="TW489" i="1"/>
  <c r="TW479" i="1"/>
  <c r="TW41" i="1"/>
  <c r="TW172" i="1"/>
  <c r="TW75" i="1"/>
  <c r="TW170" i="1"/>
  <c r="TW276" i="1"/>
  <c r="TW361" i="1"/>
  <c r="TW287" i="1"/>
  <c r="TW333" i="1"/>
  <c r="TW62" i="1"/>
  <c r="TW84" i="1"/>
  <c r="TW252" i="1"/>
  <c r="TW297" i="1"/>
  <c r="TW304" i="1"/>
  <c r="TW253" i="1"/>
  <c r="TW478" i="1"/>
  <c r="TW33" i="1"/>
  <c r="TW273" i="1"/>
  <c r="TW412" i="1"/>
  <c r="TW453" i="1"/>
  <c r="TW94" i="1"/>
  <c r="TW321" i="1"/>
  <c r="TW397" i="1"/>
  <c r="TW483" i="1"/>
  <c r="TW480" i="1"/>
  <c r="TW319" i="1"/>
  <c r="TW69" i="1"/>
  <c r="TW488" i="1"/>
  <c r="TW202" i="1"/>
  <c r="TW52" i="1"/>
  <c r="TW187" i="1"/>
  <c r="TW446" i="1"/>
  <c r="TW43" i="1"/>
  <c r="TW193" i="1"/>
  <c r="TW25" i="1"/>
  <c r="TW60" i="1"/>
  <c r="TW184" i="1"/>
  <c r="TW257" i="1"/>
  <c r="TW199" i="1"/>
  <c r="TW410" i="1"/>
  <c r="TW95" i="1"/>
  <c r="TW192" i="1"/>
  <c r="TW105" i="1"/>
  <c r="TW445" i="1"/>
  <c r="TW157" i="1"/>
  <c r="TW359" i="1"/>
  <c r="TW379" i="1"/>
  <c r="TW290" i="1"/>
  <c r="TW46" i="1"/>
  <c r="TW424" i="1"/>
  <c r="TW299" i="1"/>
  <c r="TW318" i="1"/>
  <c r="TW245" i="1"/>
  <c r="TW55" i="1"/>
  <c r="TW30" i="1"/>
  <c r="TW296" i="1"/>
  <c r="TW418" i="1"/>
  <c r="TW291" i="1"/>
  <c r="TW343" i="1"/>
  <c r="TW100" i="1"/>
  <c r="TW31" i="1"/>
  <c r="TW325" i="1"/>
  <c r="TW486" i="1"/>
  <c r="TW26" i="1"/>
  <c r="TW185" i="1"/>
  <c r="TW116" i="1"/>
  <c r="TW167" i="1"/>
  <c r="TW262" i="1"/>
  <c r="TW443" i="1"/>
  <c r="TW293" i="1"/>
  <c r="TW282" i="1"/>
  <c r="TW223" i="1"/>
  <c r="TW326" i="1"/>
  <c r="TW368" i="1"/>
  <c r="TW57" i="1"/>
  <c r="TW285" i="1"/>
  <c r="TW244" i="1"/>
  <c r="TW362" i="1"/>
  <c r="TW372" i="1"/>
  <c r="TW316" i="1"/>
  <c r="TW183" i="1"/>
  <c r="TW189" i="1"/>
  <c r="TW363" i="1"/>
  <c r="TW59" i="1"/>
  <c r="TW280" i="1"/>
  <c r="TW38" i="1"/>
  <c r="TW298" i="1"/>
  <c r="TW106" i="1"/>
  <c r="TW81" i="1"/>
  <c r="TW203" i="1"/>
  <c r="TW118" i="1"/>
  <c r="TW74" i="1"/>
  <c r="TW284" i="1"/>
  <c r="TW292" i="1"/>
  <c r="TW409" i="1"/>
  <c r="TW150" i="1"/>
  <c r="TW179" i="1"/>
  <c r="TW44" i="1"/>
  <c r="TW221" i="1"/>
  <c r="TW344" i="1"/>
  <c r="TW300" i="1"/>
  <c r="TW228" i="1"/>
  <c r="TW77" i="1"/>
  <c r="TW107" i="1"/>
  <c r="TW165" i="1"/>
  <c r="TW278" i="1"/>
  <c r="TW174" i="1"/>
  <c r="TW134" i="1"/>
  <c r="TW206" i="1"/>
  <c r="TW230" i="1"/>
  <c r="TW234" i="1"/>
  <c r="TW103" i="1"/>
  <c r="TW331" i="1"/>
  <c r="TW458" i="1"/>
  <c r="TW411" i="1"/>
  <c r="TW420" i="1"/>
  <c r="TW416" i="1"/>
  <c r="TW457" i="1"/>
  <c r="TW102" i="1"/>
  <c r="TW258" i="1"/>
  <c r="TW491" i="1"/>
  <c r="TW161" i="1"/>
  <c r="TW131" i="1"/>
  <c r="TW493" i="1"/>
  <c r="TW181" i="1"/>
  <c r="TW352" i="1"/>
  <c r="TW53" i="1"/>
  <c r="TW160" i="1"/>
  <c r="TW417" i="1"/>
  <c r="TW186" i="1"/>
  <c r="TW405" i="1"/>
  <c r="TW212" i="1"/>
  <c r="TW115" i="1"/>
  <c r="TW482" i="1"/>
  <c r="TW324" i="1"/>
  <c r="TW196" i="1"/>
  <c r="TW279" i="1"/>
  <c r="TW305" i="1"/>
  <c r="TW402" i="1"/>
  <c r="TW259" i="1"/>
  <c r="TW141" i="1"/>
  <c r="TW158" i="1"/>
  <c r="TW128" i="1"/>
  <c r="TW143" i="1"/>
  <c r="TW104" i="1"/>
  <c r="TW463" i="1"/>
  <c r="TW450" i="1"/>
  <c r="TW345" i="1"/>
  <c r="TW39" i="1"/>
  <c r="TW21" i="1"/>
  <c r="TW347" i="1"/>
  <c r="TW79" i="1"/>
  <c r="TW460" i="1"/>
  <c r="TW17" i="1"/>
  <c r="TW235" i="1"/>
  <c r="TW204" i="1"/>
  <c r="TW249" i="1"/>
  <c r="TW355" i="1"/>
  <c r="TW166" i="1"/>
  <c r="TW197" i="1"/>
  <c r="TW108" i="1"/>
  <c r="TW444" i="1"/>
  <c r="TW194" i="1"/>
  <c r="TW246" i="1"/>
  <c r="TW93" i="1"/>
  <c r="TW125" i="1"/>
  <c r="TW454" i="1"/>
  <c r="TW440" i="1"/>
  <c r="TW404" i="1"/>
  <c r="TW42" i="1"/>
  <c r="TW98" i="1"/>
  <c r="TW68" i="1"/>
  <c r="TW121" i="1"/>
  <c r="TW274" i="1"/>
  <c r="TW385" i="1"/>
  <c r="TW29" i="1"/>
  <c r="TW86" i="1"/>
  <c r="TW256" i="1"/>
  <c r="TW64" i="1"/>
  <c r="TW90" i="1"/>
  <c r="TW442" i="1"/>
  <c r="TW12" i="1"/>
  <c r="TW490" i="1"/>
  <c r="TW332" i="1"/>
  <c r="TW481" i="1"/>
  <c r="TW220" i="1"/>
  <c r="TW110" i="1"/>
  <c r="TW96" i="1"/>
  <c r="TW97" i="1"/>
  <c r="TW229" i="1"/>
  <c r="TW151" i="1"/>
  <c r="TW272" i="1"/>
  <c r="TW133" i="1"/>
  <c r="TW364" i="1"/>
  <c r="TW137" i="1"/>
  <c r="TW76" i="1"/>
  <c r="TW177" i="1"/>
  <c r="TW422" i="1"/>
  <c r="TW24" i="1"/>
  <c r="TW254" i="1"/>
  <c r="TW434" i="1"/>
  <c r="TW159" i="1"/>
  <c r="TW188" i="1"/>
  <c r="TW227" i="1"/>
  <c r="TW210" i="1"/>
  <c r="TW250" i="1"/>
  <c r="TW435" i="1"/>
  <c r="TW207" i="1"/>
  <c r="TW269" i="1"/>
  <c r="TW13" i="1"/>
  <c r="TW390" i="1"/>
  <c r="TW215" i="1"/>
  <c r="TW236" i="1"/>
  <c r="TW138" i="1"/>
  <c r="TW142" i="1"/>
  <c r="TW91" i="1"/>
  <c r="TW307" i="1"/>
  <c r="TW19" i="1"/>
  <c r="TW49" i="1"/>
  <c r="TW425" i="1"/>
  <c r="TW309" i="1"/>
  <c r="TW51" i="1"/>
  <c r="TW173" i="1"/>
  <c r="TW11" i="1"/>
  <c r="TW456" i="1"/>
  <c r="TW451" i="1"/>
  <c r="TW396" i="1"/>
  <c r="TW222" i="1"/>
  <c r="TW261" i="1"/>
  <c r="TW119" i="1"/>
  <c r="TW314" i="1"/>
  <c r="TW85" i="1"/>
  <c r="TW154" i="1"/>
  <c r="TW175" i="1"/>
  <c r="TW144" i="1"/>
  <c r="TW231" i="1"/>
  <c r="TW241" i="1"/>
  <c r="TW82" i="1"/>
  <c r="TW240" i="1"/>
  <c r="TW130" i="1"/>
  <c r="TW163" i="1"/>
  <c r="TW265" i="1"/>
  <c r="TW219" i="1"/>
  <c r="TW114" i="1"/>
  <c r="TW147" i="1"/>
  <c r="TW327" i="1"/>
  <c r="TW117" i="1"/>
  <c r="TW140" i="1"/>
  <c r="TW277" i="1"/>
  <c r="TW315" i="1"/>
  <c r="TW381" i="1"/>
  <c r="TW99" i="1"/>
  <c r="TW341" i="1"/>
  <c r="TW340" i="1"/>
  <c r="TT31" i="1"/>
  <c r="TT481" i="1"/>
  <c r="TP502" i="1"/>
  <c r="TQ499" i="1"/>
  <c r="TP504" i="1"/>
  <c r="TO502" i="1"/>
  <c r="TN499" i="1"/>
  <c r="TV479" i="1"/>
  <c r="TW371" i="1"/>
  <c r="TW92" i="1"/>
  <c r="TX290" i="1"/>
  <c r="TT348" i="1"/>
  <c r="TV142" i="1"/>
  <c r="TW494" i="1"/>
  <c r="TT465" i="1"/>
  <c r="TW217" i="1"/>
  <c r="TT237" i="1"/>
  <c r="TW47" i="1"/>
  <c r="TV84" i="1"/>
  <c r="TW271" i="1"/>
  <c r="TU242" i="1"/>
  <c r="TX339" i="1"/>
  <c r="TV440" i="1"/>
  <c r="TT168" i="1"/>
  <c r="TW301" i="1"/>
  <c r="TT107" i="1"/>
  <c r="TT419" i="1"/>
  <c r="TT27" i="1"/>
  <c r="TX36" i="1"/>
  <c r="TU164" i="1"/>
  <c r="TW437" i="1"/>
  <c r="TW149" i="1"/>
  <c r="TW383" i="1"/>
  <c r="TX122" i="1"/>
  <c r="TX262" i="1"/>
  <c r="TX171" i="1"/>
  <c r="TU420" i="1"/>
  <c r="TW407" i="1"/>
  <c r="TU190" i="1"/>
  <c r="TX161" i="1"/>
  <c r="TT70" i="1"/>
  <c r="TV140" i="1"/>
  <c r="TX214" i="1"/>
  <c r="TX87" i="1"/>
  <c r="TV262" i="1"/>
  <c r="TX310" i="1"/>
  <c r="TX195" i="1"/>
  <c r="TX494" i="1"/>
  <c r="TN501" i="1"/>
  <c r="TM502" i="1"/>
  <c r="TX443" i="1"/>
  <c r="TT477" i="1"/>
  <c r="TV402" i="1"/>
  <c r="TQ501" i="1"/>
  <c r="TP501" i="1"/>
  <c r="TN504" i="1"/>
  <c r="TW342" i="1"/>
  <c r="TU142" i="1"/>
  <c r="TX135" i="1"/>
  <c r="TU143" i="1"/>
  <c r="TT142" i="1"/>
  <c r="TU251" i="1"/>
  <c r="TV354" i="1"/>
  <c r="TT484" i="1"/>
  <c r="TX130" i="1"/>
  <c r="TT306" i="1"/>
  <c r="TU408" i="1"/>
  <c r="TT331" i="1"/>
  <c r="TV232" i="1"/>
  <c r="TV122" i="1"/>
  <c r="TV126" i="1"/>
  <c r="TX145" i="1"/>
  <c r="TX187" i="1"/>
  <c r="TW237" i="1"/>
  <c r="TW335" i="1"/>
  <c r="TV181" i="1"/>
  <c r="TX254" i="1"/>
  <c r="TU109" i="1"/>
  <c r="TV367" i="1"/>
  <c r="TV242" i="1"/>
  <c r="TT147" i="1"/>
  <c r="TX329" i="1"/>
  <c r="TX493" i="1"/>
  <c r="TT329" i="1"/>
  <c r="TX305" i="1"/>
  <c r="TV49" i="1"/>
  <c r="TV12" i="1"/>
  <c r="TX215" i="1"/>
  <c r="TW22" i="1"/>
  <c r="TT15" i="1"/>
  <c r="TT446" i="1"/>
  <c r="TT483" i="1"/>
  <c r="TT299" i="1"/>
  <c r="TT412" i="1"/>
  <c r="TT223" i="1"/>
  <c r="TT423" i="1"/>
  <c r="TT161" i="1"/>
  <c r="TT104" i="1"/>
  <c r="TT176" i="1"/>
  <c r="TT198" i="1"/>
  <c r="TT68" i="1"/>
  <c r="TT442" i="1"/>
  <c r="TT21" i="1"/>
  <c r="TT165" i="1"/>
  <c r="TT117" i="1"/>
  <c r="TT141" i="1"/>
  <c r="TT417" i="1"/>
  <c r="TT318" i="1"/>
  <c r="TT97" i="1"/>
  <c r="TT359" i="1"/>
  <c r="TT381" i="1"/>
  <c r="TT18" i="1"/>
  <c r="TT283" i="1"/>
  <c r="TT271" i="1"/>
  <c r="TT72" i="1"/>
  <c r="TT50" i="1"/>
  <c r="TT235" i="1"/>
  <c r="TT137" i="1"/>
  <c r="TT384" i="1"/>
  <c r="TT236" i="1"/>
  <c r="TT243" i="1"/>
  <c r="TT146" i="1"/>
  <c r="TT148" i="1"/>
  <c r="TT489" i="1"/>
  <c r="TT22" i="1"/>
  <c r="TT421" i="1"/>
  <c r="TT492" i="1"/>
  <c r="TT338" i="1"/>
  <c r="TT448" i="1"/>
  <c r="TT406" i="1"/>
  <c r="TT45" i="1"/>
  <c r="TT186" i="1"/>
  <c r="TT263" i="1"/>
  <c r="TT11" i="1"/>
  <c r="TT114" i="1"/>
  <c r="TT301" i="1"/>
  <c r="TT418" i="1"/>
  <c r="TT127" i="1"/>
  <c r="TT74" i="1"/>
  <c r="TT202" i="1"/>
  <c r="TT52" i="1"/>
  <c r="TT113" i="1"/>
  <c r="TT245" i="1"/>
  <c r="TT99" i="1"/>
  <c r="TT387" i="1"/>
  <c r="TT28" i="1"/>
  <c r="TT285" i="1"/>
  <c r="TT323" i="1"/>
  <c r="TT37" i="1"/>
  <c r="TT249" i="1"/>
  <c r="TT305" i="1"/>
  <c r="TT451" i="1"/>
  <c r="TT240" i="1"/>
  <c r="TT118" i="1"/>
  <c r="TT128" i="1"/>
  <c r="TT456" i="1"/>
  <c r="TT10" i="1"/>
  <c r="TT225" i="1"/>
  <c r="TT320" i="1"/>
  <c r="TT422" i="1"/>
  <c r="TT81" i="1"/>
  <c r="TT261" i="1"/>
  <c r="TT344" i="1"/>
  <c r="TT435" i="1"/>
  <c r="TT62" i="1"/>
  <c r="TT77" i="1"/>
  <c r="TT49" i="1"/>
  <c r="TT84" i="1"/>
  <c r="TT111" i="1"/>
  <c r="TT459" i="1"/>
  <c r="TT385" i="1"/>
  <c r="TT309" i="1"/>
  <c r="TT450" i="1"/>
  <c r="TT300" i="1"/>
  <c r="TT112" i="1"/>
  <c r="TT433" i="1"/>
  <c r="TT185" i="1"/>
  <c r="TT39" i="1"/>
  <c r="TT265" i="1"/>
  <c r="TT315" i="1"/>
  <c r="TT463" i="1"/>
  <c r="TT41" i="1"/>
  <c r="TT334" i="1"/>
  <c r="TT455" i="1"/>
  <c r="TT241" i="1"/>
  <c r="TT362" i="1"/>
  <c r="TT326" i="1"/>
  <c r="TT367" i="1"/>
  <c r="TT116" i="1"/>
  <c r="TT260" i="1"/>
  <c r="TT183" i="1"/>
  <c r="TT143" i="1"/>
  <c r="TT226" i="1"/>
  <c r="TT365" i="1"/>
  <c r="TT449" i="1"/>
  <c r="TT209" i="1"/>
  <c r="TT307" i="1"/>
  <c r="TT199" i="1"/>
  <c r="TT61" i="1"/>
  <c r="TT391" i="1"/>
  <c r="TT212" i="1"/>
  <c r="TT341" i="1"/>
  <c r="TT35" i="1"/>
  <c r="TT180" i="1"/>
  <c r="TT155" i="1"/>
  <c r="TT122" i="1"/>
  <c r="TT409" i="1"/>
  <c r="TT298" i="1"/>
  <c r="TT494" i="1"/>
  <c r="TT368" i="1"/>
  <c r="TT233" i="1"/>
  <c r="TT330" i="1"/>
  <c r="TT440" i="1"/>
  <c r="TT139" i="1"/>
  <c r="TT296" i="1"/>
  <c r="TT360" i="1"/>
  <c r="TT66" i="1"/>
  <c r="TT430" i="1"/>
  <c r="TT105" i="1"/>
  <c r="TT205" i="1"/>
  <c r="TT396" i="1"/>
  <c r="TT354" i="1"/>
  <c r="TT339" i="1"/>
  <c r="TT179" i="1"/>
  <c r="TT333" i="1"/>
  <c r="TT87" i="1"/>
  <c r="TT130" i="1"/>
  <c r="TT342" i="1"/>
  <c r="TT169" i="1"/>
  <c r="TT485" i="1"/>
  <c r="TT224" i="1"/>
  <c r="TT106" i="1"/>
  <c r="TT88" i="1"/>
  <c r="TT103" i="1"/>
  <c r="TT110" i="1"/>
  <c r="TT160" i="1"/>
  <c r="TT325" i="1"/>
  <c r="TT65" i="1"/>
  <c r="TT210" i="1"/>
  <c r="TT282" i="1"/>
  <c r="TT213" i="1"/>
  <c r="TT482" i="1"/>
  <c r="TT228" i="1"/>
  <c r="TT251" i="1"/>
  <c r="TT144" i="1"/>
  <c r="TT231" i="1"/>
  <c r="TT167" i="1"/>
  <c r="TT273" i="1"/>
  <c r="TT410" i="1"/>
  <c r="TT436" i="1"/>
  <c r="TT208" i="1"/>
  <c r="TT207" i="1"/>
  <c r="TT93" i="1"/>
  <c r="TT453" i="1"/>
  <c r="TT33" i="1"/>
  <c r="TT490" i="1"/>
  <c r="TT259" i="1"/>
  <c r="TT272" i="1"/>
  <c r="TT254" i="1"/>
  <c r="TT454" i="1"/>
  <c r="TT308" i="1"/>
  <c r="TT239" i="1"/>
  <c r="TT458" i="1"/>
  <c r="TT190" i="1"/>
  <c r="TT178" i="1"/>
  <c r="TT43" i="1"/>
  <c r="TT487" i="1"/>
  <c r="TT32" i="1"/>
  <c r="TT58" i="1"/>
  <c r="TT163" i="1"/>
  <c r="TT246" i="1"/>
  <c r="TT197" i="1"/>
  <c r="TT92" i="1"/>
  <c r="TT73" i="1"/>
  <c r="TT280" i="1"/>
  <c r="TT123" i="1"/>
  <c r="TT98" i="1"/>
  <c r="TT154" i="1"/>
  <c r="TT286" i="1"/>
  <c r="TT38" i="1"/>
  <c r="TT36" i="1"/>
  <c r="TT59" i="1"/>
  <c r="TT289" i="1"/>
  <c r="TT403" i="1"/>
  <c r="TT253" i="1"/>
  <c r="TT347" i="1"/>
  <c r="TT188" i="1"/>
  <c r="TT443" i="1"/>
  <c r="TT268" i="1"/>
  <c r="TT214" i="1"/>
  <c r="TT447" i="1"/>
  <c r="TT445" i="1"/>
  <c r="TT181" i="1"/>
  <c r="TT434" i="1"/>
  <c r="TT194" i="1"/>
  <c r="TT371" i="1"/>
  <c r="TT201" i="1"/>
  <c r="TT91" i="1"/>
  <c r="TT126" i="1"/>
  <c r="TT162" i="1"/>
  <c r="TT252" i="1"/>
  <c r="TT149" i="1"/>
  <c r="TT311" i="1"/>
  <c r="TT408" i="1"/>
  <c r="TT274" i="1"/>
  <c r="TT13" i="1"/>
  <c r="TT173" i="1"/>
  <c r="TT204" i="1"/>
  <c r="TT478" i="1"/>
  <c r="TT227" i="1"/>
  <c r="TT153" i="1"/>
  <c r="TT291" i="1"/>
  <c r="TT310" i="1"/>
  <c r="TT491" i="1"/>
  <c r="TT134" i="1"/>
  <c r="TT250" i="1"/>
  <c r="TT63" i="1"/>
  <c r="TT119" i="1"/>
  <c r="TT356" i="1"/>
  <c r="TT439" i="1"/>
  <c r="TT166" i="1"/>
  <c r="TT276" i="1"/>
  <c r="TT19" i="1"/>
  <c r="TT120" i="1"/>
  <c r="TT14" i="1"/>
  <c r="TT292" i="1"/>
  <c r="TT327" i="1"/>
  <c r="TT402" i="1"/>
  <c r="TT247" i="1"/>
  <c r="TT346" i="1"/>
  <c r="TT242" i="1"/>
  <c r="TT175" i="1"/>
  <c r="TT363" i="1"/>
  <c r="TT352" i="1"/>
  <c r="TT100" i="1"/>
  <c r="TT287" i="1"/>
  <c r="TT177" i="1"/>
  <c r="TT364" i="1"/>
  <c r="TT230" i="1"/>
  <c r="TT324" i="1"/>
  <c r="TT121" i="1"/>
  <c r="TV398" i="1"/>
  <c r="TU134" i="1"/>
  <c r="TT281" i="1"/>
  <c r="TT192" i="1"/>
  <c r="TU306" i="1"/>
  <c r="TU304" i="1"/>
  <c r="TU12" i="1"/>
  <c r="TU443" i="1"/>
  <c r="TU154" i="1"/>
  <c r="TU175" i="1"/>
  <c r="TU227" i="1"/>
  <c r="TU110" i="1"/>
  <c r="TU80" i="1"/>
  <c r="TU322" i="1"/>
  <c r="TU340" i="1"/>
  <c r="TU483" i="1"/>
  <c r="TU294" i="1"/>
  <c r="TU382" i="1"/>
  <c r="TU412" i="1"/>
  <c r="TU241" i="1"/>
  <c r="TU156" i="1"/>
  <c r="TU51" i="1"/>
  <c r="TU334" i="1"/>
  <c r="TU418" i="1"/>
  <c r="TU133" i="1"/>
  <c r="TU256" i="1"/>
  <c r="TU258" i="1"/>
  <c r="TU463" i="1"/>
  <c r="TU364" i="1"/>
  <c r="TU261" i="1"/>
  <c r="TU285" i="1"/>
  <c r="TU186" i="1"/>
  <c r="TU346" i="1"/>
  <c r="TU381" i="1"/>
  <c r="TU52" i="1"/>
  <c r="TU23" i="1"/>
  <c r="TU367" i="1"/>
  <c r="TU430" i="1"/>
  <c r="TU253" i="1"/>
  <c r="TU448" i="1"/>
  <c r="TU163" i="1"/>
  <c r="TU361" i="1"/>
  <c r="TU206" i="1"/>
  <c r="TU456" i="1"/>
  <c r="TU182" i="1"/>
  <c r="TU465" i="1"/>
  <c r="TU212" i="1"/>
  <c r="TU75" i="1"/>
  <c r="TU480" i="1"/>
  <c r="TU112" i="1"/>
  <c r="TU293" i="1"/>
  <c r="TU115" i="1"/>
  <c r="TU385" i="1"/>
  <c r="TU237" i="1"/>
  <c r="TU224" i="1"/>
  <c r="TU455" i="1"/>
  <c r="TU287" i="1"/>
  <c r="TU201" i="1"/>
  <c r="TU257" i="1"/>
  <c r="TU339" i="1"/>
  <c r="TU275" i="1"/>
  <c r="TU363" i="1"/>
  <c r="TU360" i="1"/>
  <c r="TU119" i="1"/>
  <c r="TU150" i="1"/>
  <c r="TU168" i="1"/>
  <c r="TU215" i="1"/>
  <c r="TU328" i="1"/>
  <c r="TU254" i="1"/>
  <c r="TU74" i="1"/>
  <c r="TU352" i="1"/>
  <c r="TU78" i="1"/>
  <c r="TU113" i="1"/>
  <c r="TU177" i="1"/>
  <c r="TU332" i="1"/>
  <c r="TU278" i="1"/>
  <c r="TU62" i="1"/>
  <c r="TU305" i="1"/>
  <c r="TU268" i="1"/>
  <c r="TU102" i="1"/>
  <c r="TU118" i="1"/>
  <c r="TU355" i="1"/>
  <c r="TU460" i="1"/>
  <c r="TU167" i="1"/>
  <c r="TU169" i="1"/>
  <c r="TU270" i="1"/>
  <c r="TU435" i="1"/>
  <c r="TU230" i="1"/>
  <c r="TU245" i="1"/>
  <c r="TU161" i="1"/>
  <c r="TU37" i="1"/>
  <c r="TU422" i="1"/>
  <c r="TU160" i="1"/>
  <c r="TU255" i="1"/>
  <c r="TU159" i="1"/>
  <c r="TU415" i="1"/>
  <c r="TU233" i="1"/>
  <c r="TU485" i="1"/>
  <c r="TU88" i="1"/>
  <c r="TU315" i="1"/>
  <c r="TU272" i="1"/>
  <c r="TU207" i="1"/>
  <c r="TU433" i="1"/>
  <c r="TU489" i="1"/>
  <c r="TU32" i="1"/>
  <c r="TU301" i="1"/>
  <c r="TU101" i="1"/>
  <c r="TU30" i="1"/>
  <c r="TU69" i="1"/>
  <c r="TU359" i="1"/>
  <c r="TU171" i="1"/>
  <c r="TU28" i="1"/>
  <c r="TU331" i="1"/>
  <c r="TU296" i="1"/>
  <c r="TU407" i="1"/>
  <c r="TU411" i="1"/>
  <c r="TU416" i="1"/>
  <c r="TU194" i="1"/>
  <c r="TU48" i="1"/>
  <c r="TU282" i="1"/>
  <c r="TU209" i="1"/>
  <c r="TU67" i="1"/>
  <c r="TU281" i="1"/>
  <c r="TU438" i="1"/>
  <c r="TU130" i="1"/>
  <c r="TU86" i="1"/>
  <c r="TU128" i="1"/>
  <c r="TU284" i="1"/>
  <c r="TU35" i="1"/>
  <c r="TU265" i="1"/>
  <c r="TU211" i="1"/>
  <c r="TU83" i="1"/>
  <c r="TU269" i="1"/>
  <c r="TU36" i="1"/>
  <c r="TU15" i="1"/>
  <c r="TU298" i="1"/>
  <c r="TU196" i="1"/>
  <c r="TU173" i="1"/>
  <c r="TU31" i="1"/>
  <c r="TU357" i="1"/>
  <c r="TU185" i="1"/>
  <c r="TU300" i="1"/>
  <c r="TU290" i="1"/>
  <c r="TU403" i="1"/>
  <c r="TU451" i="1"/>
  <c r="TU321" i="1"/>
  <c r="TU314" i="1"/>
  <c r="TU135" i="1"/>
  <c r="TU369" i="1"/>
  <c r="TU25" i="1"/>
  <c r="TU147" i="1"/>
  <c r="TU492" i="1"/>
  <c r="TU311" i="1"/>
  <c r="TU137" i="1"/>
  <c r="TU214" i="1"/>
  <c r="TU335" i="1"/>
  <c r="TU125" i="1"/>
  <c r="TU454" i="1"/>
  <c r="TU123" i="1"/>
  <c r="TU204" i="1"/>
  <c r="TU40" i="1"/>
  <c r="TU39" i="1"/>
  <c r="TU477" i="1"/>
  <c r="TU326" i="1"/>
  <c r="TU478" i="1"/>
  <c r="TU56" i="1"/>
  <c r="TU126" i="1"/>
  <c r="TU108" i="1"/>
  <c r="TU396" i="1"/>
  <c r="TU10" i="1"/>
  <c r="TU248" i="1"/>
  <c r="TU41" i="1"/>
  <c r="TU90" i="1"/>
  <c r="TU491" i="1"/>
  <c r="TU379" i="1"/>
  <c r="TU486" i="1"/>
  <c r="TU344" i="1"/>
  <c r="TU157" i="1"/>
  <c r="TU236" i="1"/>
  <c r="TU310" i="1"/>
  <c r="TU330" i="1"/>
  <c r="TU425" i="1"/>
  <c r="TU202" i="1"/>
  <c r="TU297" i="1"/>
  <c r="TU343" i="1"/>
  <c r="TU247" i="1"/>
  <c r="TU259" i="1"/>
  <c r="TU342" i="1"/>
  <c r="TU21" i="1"/>
  <c r="TU103" i="1"/>
  <c r="TU44" i="1"/>
  <c r="TU397" i="1"/>
  <c r="TU459" i="1"/>
  <c r="TU291" i="1"/>
  <c r="TU234" i="1"/>
  <c r="TU325" i="1"/>
  <c r="TU14" i="1"/>
  <c r="TU127" i="1"/>
  <c r="TU11" i="1"/>
  <c r="TU192" i="1"/>
  <c r="TU152" i="1"/>
  <c r="TU198" i="1"/>
  <c r="TU320" i="1"/>
  <c r="TU96" i="1"/>
  <c r="TU139" i="1"/>
  <c r="TU26" i="1"/>
  <c r="TU371" i="1"/>
  <c r="TU434" i="1"/>
  <c r="TU225" i="1"/>
  <c r="TU229" i="1"/>
  <c r="TU144" i="1"/>
  <c r="TU158" i="1"/>
  <c r="TU208" i="1"/>
  <c r="TU120" i="1"/>
  <c r="TU292" i="1"/>
  <c r="TU193" i="1"/>
  <c r="TU440" i="1"/>
  <c r="TU348" i="1"/>
  <c r="TU482" i="1"/>
  <c r="TU333" i="1"/>
  <c r="TU484" i="1"/>
  <c r="TU423" i="1"/>
  <c r="TU178" i="1"/>
  <c r="TU409" i="1"/>
  <c r="TU210" i="1"/>
  <c r="TU421" i="1"/>
  <c r="TU372" i="1"/>
  <c r="TU274" i="1"/>
  <c r="TU327" i="1"/>
  <c r="TU404" i="1"/>
  <c r="TU146" i="1"/>
  <c r="TU436" i="1"/>
  <c r="TU387" i="1"/>
  <c r="TU17" i="1"/>
  <c r="TU263" i="1"/>
  <c r="TU77" i="1"/>
  <c r="TU446" i="1"/>
  <c r="TU106" i="1"/>
  <c r="TU99" i="1"/>
  <c r="TU166" i="1"/>
  <c r="TU414" i="1"/>
  <c r="TU172" i="1"/>
  <c r="TU60" i="1"/>
  <c r="TU165" i="1"/>
  <c r="TU97" i="1"/>
  <c r="TU132" i="1"/>
  <c r="TU148" i="1"/>
  <c r="TU244" i="1"/>
  <c r="TU61" i="1"/>
  <c r="TU318" i="1"/>
  <c r="TQ504" i="1"/>
  <c r="TQ503" i="1"/>
  <c r="TM503" i="1"/>
  <c r="TO503" i="1"/>
  <c r="TV372" i="1"/>
  <c r="TX300" i="1"/>
  <c r="TW275" i="1"/>
  <c r="TU138" i="1"/>
  <c r="TT361" i="1"/>
  <c r="TW286" i="1"/>
  <c r="TU221" i="1"/>
  <c r="TV74" i="1"/>
  <c r="TW224" i="1"/>
  <c r="TW169" i="1"/>
  <c r="TV100" i="1"/>
  <c r="TT156" i="1"/>
  <c r="TW346" i="1"/>
  <c r="TV206" i="1"/>
  <c r="TV179" i="1"/>
  <c r="TV58" i="1"/>
  <c r="TV406" i="1"/>
  <c r="TT420" i="1"/>
  <c r="TU445" i="1"/>
  <c r="TX58" i="1"/>
  <c r="TV331" i="1"/>
  <c r="TV259" i="1"/>
  <c r="TV301" i="1"/>
  <c r="TX332" i="1"/>
  <c r="TV278" i="1"/>
  <c r="TV381" i="1"/>
  <c r="TT424" i="1"/>
  <c r="TW283" i="1"/>
  <c r="TV28" i="1"/>
  <c r="TV213" i="1"/>
  <c r="TV103" i="1"/>
  <c r="TW328" i="1"/>
  <c r="TW330" i="1"/>
  <c r="TW329" i="1"/>
  <c r="TW384" i="1"/>
  <c r="TU384" i="1"/>
  <c r="TT229" i="1"/>
  <c r="TT372" i="1"/>
  <c r="TX219" i="1"/>
  <c r="TU457" i="1"/>
  <c r="TW20" i="1"/>
  <c r="TV437" i="1"/>
  <c r="TU76" i="1"/>
  <c r="TU252" i="1"/>
  <c r="TT270" i="1"/>
  <c r="TT157" i="1"/>
  <c r="TX23" i="1"/>
  <c r="TX229" i="1"/>
  <c r="TV68" i="1"/>
  <c r="TU442" i="1"/>
  <c r="TT20" i="1"/>
  <c r="TQ502" i="1"/>
  <c r="TO499" i="1"/>
  <c r="TN502" i="1"/>
  <c r="TX236" i="1"/>
  <c r="TT12" i="1"/>
  <c r="TW357" i="1"/>
  <c r="TV291" i="1"/>
  <c r="TV40" i="1"/>
  <c r="TX91" i="1"/>
  <c r="TU136" i="1"/>
  <c r="TV488" i="1"/>
  <c r="TT76" i="1"/>
  <c r="TX111" i="1"/>
  <c r="TX160" i="1"/>
  <c r="TV204" i="1"/>
  <c r="TT392" i="1"/>
  <c r="TX292" i="1"/>
  <c r="TV272" i="1"/>
  <c r="TU249" i="1"/>
  <c r="TW251" i="1"/>
  <c r="TU141" i="1"/>
  <c r="TW63" i="1"/>
  <c r="TX271" i="1"/>
  <c r="TT382" i="1"/>
  <c r="TT345" i="1"/>
  <c r="TU289" i="1"/>
  <c r="TX24" i="1"/>
  <c r="TV121" i="1"/>
  <c r="TT219" i="1"/>
  <c r="TT493" i="1"/>
  <c r="TX182" i="1"/>
  <c r="TU493" i="1"/>
  <c r="TW198" i="1"/>
  <c r="TX364" i="1"/>
  <c r="TX203" i="1"/>
  <c r="TW248" i="1"/>
  <c r="TV321" i="1"/>
  <c r="TX409" i="1"/>
  <c r="TU98" i="1"/>
  <c r="TW447" i="1"/>
  <c r="TX445" i="1"/>
  <c r="TX226" i="1"/>
  <c r="TX69" i="1"/>
  <c r="TX54" i="1"/>
  <c r="TX199" i="1"/>
  <c r="TX73" i="1"/>
  <c r="TX311" i="1"/>
  <c r="TX217" i="1"/>
  <c r="TX422" i="1"/>
  <c r="TX362" i="1"/>
  <c r="TX39" i="1"/>
  <c r="TX285" i="1"/>
  <c r="TX369" i="1"/>
  <c r="TX265" i="1"/>
  <c r="TX170" i="1"/>
  <c r="TX72" i="1"/>
  <c r="TX357" i="1"/>
  <c r="TX456" i="1"/>
  <c r="TX150" i="1"/>
  <c r="TX323" i="1"/>
  <c r="TX449" i="1"/>
  <c r="TX152" i="1"/>
  <c r="TX440" i="1"/>
  <c r="TX68" i="1"/>
  <c r="TX425" i="1"/>
  <c r="TX246" i="1"/>
  <c r="TX153" i="1"/>
  <c r="TX360" i="1"/>
  <c r="TX341" i="1"/>
  <c r="TX141" i="1"/>
  <c r="TX176" i="1"/>
  <c r="TX279" i="1"/>
  <c r="TX27" i="1"/>
  <c r="TX188" i="1"/>
  <c r="TX201" i="1"/>
  <c r="TX328" i="1"/>
  <c r="TX243" i="1"/>
  <c r="TX209" i="1"/>
  <c r="TX301" i="1"/>
  <c r="TX107" i="1"/>
  <c r="TX113" i="1"/>
  <c r="TX97" i="1"/>
  <c r="TX74" i="1"/>
  <c r="TX82" i="1"/>
  <c r="TX167" i="1"/>
  <c r="TX384" i="1"/>
  <c r="TX208" i="1"/>
  <c r="TX166" i="1"/>
  <c r="TX189" i="1"/>
  <c r="TX270" i="1"/>
  <c r="TX179" i="1"/>
  <c r="TX213" i="1"/>
  <c r="TX258" i="1"/>
  <c r="TX55" i="1"/>
  <c r="TX417" i="1"/>
  <c r="TX480" i="1"/>
  <c r="TX406" i="1"/>
  <c r="TX297" i="1"/>
  <c r="TX18" i="1"/>
  <c r="TX222" i="1"/>
  <c r="TX278" i="1"/>
  <c r="TX28" i="1"/>
  <c r="TX115" i="1"/>
  <c r="TX94" i="1"/>
  <c r="TX89" i="1"/>
  <c r="TX405" i="1"/>
  <c r="TX312" i="1"/>
  <c r="TX277" i="1"/>
  <c r="TX240" i="1"/>
  <c r="TX466" i="1"/>
  <c r="TX148" i="1"/>
  <c r="TX42" i="1"/>
  <c r="TX306" i="1"/>
  <c r="TX342" i="1"/>
  <c r="TX280" i="1"/>
  <c r="TX241" i="1"/>
  <c r="TX321" i="1"/>
  <c r="TX233" i="1"/>
  <c r="TX37" i="1"/>
  <c r="TX116" i="1"/>
  <c r="TX64" i="1"/>
  <c r="TX319" i="1"/>
  <c r="TX223" i="1"/>
  <c r="TX197" i="1"/>
  <c r="TX281" i="1"/>
  <c r="TX284" i="1"/>
  <c r="TX221" i="1"/>
  <c r="TX465" i="1"/>
  <c r="TX158" i="1"/>
  <c r="TX298" i="1"/>
  <c r="TX327" i="1"/>
  <c r="TX154" i="1"/>
  <c r="TX245" i="1"/>
  <c r="TX80" i="1"/>
  <c r="TX365" i="1"/>
  <c r="TX257" i="1"/>
  <c r="TX62" i="1"/>
  <c r="TX348" i="1"/>
  <c r="TX211" i="1"/>
  <c r="TX273" i="1"/>
  <c r="TX95" i="1"/>
  <c r="TX296" i="1"/>
  <c r="TX396" i="1"/>
  <c r="TX147" i="1"/>
  <c r="TX108" i="1"/>
  <c r="TX92" i="1"/>
  <c r="TX30" i="1"/>
  <c r="TX482" i="1"/>
  <c r="TX424" i="1"/>
  <c r="TX438" i="1"/>
  <c r="TX85" i="1"/>
  <c r="TX19" i="1"/>
  <c r="TX433" i="1"/>
  <c r="TX286" i="1"/>
  <c r="TX308" i="1"/>
  <c r="TX86" i="1"/>
  <c r="TX486" i="1"/>
  <c r="TX268" i="1"/>
  <c r="TX455" i="1"/>
  <c r="TX47" i="1"/>
  <c r="TX119" i="1"/>
  <c r="TX12" i="1"/>
  <c r="TX25" i="1"/>
  <c r="TX38" i="1"/>
  <c r="TX101" i="1"/>
  <c r="TX488" i="1"/>
  <c r="TX416" i="1"/>
  <c r="TX212" i="1"/>
  <c r="TX121" i="1"/>
  <c r="TX51" i="1"/>
  <c r="TX168" i="1"/>
  <c r="TX78" i="1"/>
  <c r="TX184" i="1"/>
  <c r="TX363" i="1"/>
  <c r="TX352" i="1"/>
  <c r="TX206" i="1"/>
  <c r="TX35" i="1"/>
  <c r="TX46" i="1"/>
  <c r="TX447" i="1"/>
  <c r="TX71" i="1"/>
  <c r="TX13" i="1"/>
  <c r="TX96" i="1"/>
  <c r="TX335" i="1"/>
  <c r="TX320" i="1"/>
  <c r="TX387" i="1"/>
  <c r="TX383" i="1"/>
  <c r="TX128" i="1"/>
  <c r="TX131" i="1"/>
  <c r="TX495" i="1"/>
  <c r="TX381" i="1"/>
  <c r="TX282" i="1"/>
  <c r="TX83" i="1"/>
  <c r="TX291" i="1"/>
  <c r="TX331" i="1"/>
  <c r="TX446" i="1"/>
  <c r="TX361" i="1"/>
  <c r="TX491" i="1"/>
  <c r="TX52" i="1"/>
  <c r="TX322" i="1"/>
  <c r="TX366" i="1"/>
  <c r="TX11" i="1"/>
  <c r="TX412" i="1"/>
  <c r="TX144" i="1"/>
  <c r="TX186" i="1"/>
  <c r="TX334" i="1"/>
  <c r="TX124" i="1"/>
  <c r="TX275" i="1"/>
  <c r="TX439" i="1"/>
  <c r="TX232" i="1"/>
  <c r="TX371" i="1"/>
  <c r="TX492" i="1"/>
  <c r="TX191" i="1"/>
  <c r="TX88" i="1"/>
  <c r="TX315" i="1"/>
  <c r="TX289" i="1"/>
  <c r="TX227" i="1"/>
  <c r="TX344" i="1"/>
  <c r="TX410" i="1"/>
  <c r="TX175" i="1"/>
  <c r="TX330" i="1"/>
  <c r="TX169" i="1"/>
  <c r="TX484" i="1"/>
  <c r="TX109" i="1"/>
  <c r="TX434" i="1"/>
  <c r="TX436" i="1"/>
  <c r="TX185" i="1"/>
  <c r="TX283" i="1"/>
  <c r="TX162" i="1"/>
  <c r="TX29" i="1"/>
  <c r="TX367" i="1"/>
  <c r="TX343" i="1"/>
  <c r="TX204" i="1"/>
  <c r="TX418" i="1"/>
  <c r="TX252" i="1"/>
  <c r="TX347" i="1"/>
  <c r="TX299" i="1"/>
  <c r="TX231" i="1"/>
  <c r="TX333" i="1"/>
  <c r="TX346" i="1"/>
  <c r="TX53" i="1"/>
  <c r="TX250" i="1"/>
  <c r="TX392" i="1"/>
  <c r="TX261" i="1"/>
  <c r="TX326" i="1"/>
  <c r="TX26" i="1"/>
  <c r="TX423" i="1"/>
  <c r="TX458" i="1"/>
  <c r="TX127" i="1"/>
  <c r="TX324" i="1"/>
  <c r="TX49" i="1"/>
  <c r="TX98" i="1"/>
  <c r="TX382" i="1"/>
  <c r="TX359" i="1"/>
  <c r="TX235" i="1"/>
  <c r="TX15" i="1"/>
  <c r="TX441" i="1"/>
  <c r="TX194" i="1"/>
  <c r="TX10" i="1"/>
  <c r="TX177" i="1"/>
  <c r="TX398" i="1"/>
  <c r="TX354" i="1"/>
  <c r="TX159" i="1"/>
  <c r="TX256" i="1"/>
  <c r="TX407" i="1"/>
  <c r="TX451" i="1"/>
  <c r="TX408" i="1"/>
  <c r="TX444" i="1"/>
  <c r="TX230" i="1"/>
  <c r="TX325" i="1"/>
  <c r="TX192" i="1"/>
  <c r="TX263" i="1"/>
  <c r="TX81" i="1"/>
  <c r="TX210" i="1"/>
  <c r="TX100" i="1"/>
  <c r="TX136" i="1"/>
  <c r="TX478" i="1"/>
  <c r="TX224" i="1"/>
  <c r="TX138" i="1"/>
  <c r="TX220" i="1"/>
  <c r="TX157" i="1"/>
  <c r="TX430" i="1"/>
  <c r="TX57" i="1"/>
  <c r="TT488" i="1"/>
  <c r="TT53" i="1"/>
  <c r="TU217" i="1"/>
  <c r="TT244" i="1"/>
  <c r="TU437" i="1"/>
  <c r="TP503" i="1"/>
  <c r="TN503" i="1"/>
  <c r="TM499" i="1"/>
  <c r="TT457" i="1"/>
  <c r="TU181" i="1"/>
  <c r="TT196" i="1"/>
  <c r="TT82" i="1"/>
  <c r="TV222" i="1"/>
  <c r="TU16" i="1"/>
  <c r="TV36" i="1"/>
  <c r="TW380" i="1"/>
  <c r="TX205" i="1"/>
  <c r="TU365" i="1"/>
  <c r="TW72" i="1"/>
  <c r="TW126" i="1"/>
  <c r="TV33" i="1"/>
  <c r="TW366" i="1"/>
  <c r="TW263" i="1"/>
  <c r="TU232" i="1"/>
  <c r="TX274" i="1"/>
  <c r="TU111" i="1"/>
  <c r="TW48" i="1"/>
  <c r="TW218" i="1"/>
  <c r="TW391" i="1"/>
  <c r="TV335" i="1"/>
  <c r="TU129" i="1"/>
  <c r="TX146" i="1"/>
  <c r="TW109" i="1"/>
  <c r="TV243" i="1"/>
  <c r="TU205" i="1"/>
  <c r="TV251" i="1"/>
  <c r="TU453" i="1"/>
  <c r="TU235" i="1"/>
  <c r="TT279" i="1"/>
  <c r="TT415" i="1"/>
  <c r="TW132" i="1"/>
  <c r="TU479" i="1"/>
  <c r="TW155" i="1"/>
  <c r="TV109" i="1"/>
  <c r="TU203" i="1"/>
  <c r="TT407" i="1"/>
  <c r="TT90" i="1"/>
  <c r="TV113" i="1"/>
  <c r="TT218" i="1"/>
  <c r="TV138" i="1"/>
  <c r="TT96" i="1"/>
  <c r="TV18" i="1"/>
  <c r="TW232" i="1"/>
  <c r="TV17" i="1"/>
  <c r="TU187" i="1"/>
  <c r="TT164" i="1"/>
  <c r="TW323" i="1"/>
  <c r="TP499" i="1"/>
  <c r="TM501" i="1"/>
  <c r="TO501" i="1"/>
  <c r="TW408" i="1"/>
  <c r="TT138" i="1"/>
  <c r="TW15" i="1"/>
  <c r="TU243" i="1"/>
  <c r="TT211" i="1"/>
  <c r="TV217" i="1"/>
  <c r="TV364" i="1"/>
  <c r="TX489" i="1"/>
  <c r="TT16" i="1"/>
  <c r="TX420" i="1"/>
  <c r="TW433" i="1"/>
  <c r="TV173" i="1"/>
  <c r="TV233" i="1"/>
  <c r="TW139" i="1"/>
  <c r="TV463" i="1"/>
  <c r="TU329" i="1"/>
  <c r="TU29" i="1"/>
  <c r="TX293" i="1"/>
  <c r="TX453" i="1"/>
  <c r="TV328" i="1"/>
  <c r="TU189" i="1"/>
  <c r="TU70" i="1"/>
  <c r="TW367" i="1"/>
  <c r="TV454" i="1"/>
  <c r="TV186" i="1"/>
  <c r="TT217" i="1"/>
  <c r="TT255" i="1"/>
  <c r="TX99" i="1"/>
  <c r="TV110" i="1"/>
  <c r="TW23" i="1"/>
  <c r="TX419" i="1"/>
  <c r="TX120" i="1"/>
  <c r="TX260" i="1"/>
  <c r="TW294" i="1"/>
  <c r="TU368" i="1"/>
  <c r="TU122" i="1"/>
  <c r="TT379" i="1"/>
  <c r="TX481" i="1"/>
  <c r="TU260" i="1"/>
  <c r="TT397" i="1"/>
  <c r="TV289" i="1"/>
  <c r="TT44" i="1"/>
  <c r="TV411" i="1"/>
  <c r="TW214" i="1"/>
  <c r="TX134" i="1"/>
  <c r="TX67" i="1"/>
  <c r="TV226" i="1"/>
  <c r="TX294" i="1"/>
  <c r="TX415" i="1"/>
  <c r="TT441" i="1"/>
  <c r="TU174" i="1"/>
  <c r="TU18" i="1"/>
  <c r="TU279" i="1"/>
  <c r="TT42" i="1"/>
  <c r="TT71" i="1"/>
  <c r="TV60" i="1"/>
  <c r="TT284" i="1"/>
  <c r="TW260" i="1"/>
  <c r="TV330" i="1"/>
  <c r="TX239" i="1"/>
  <c r="TW338" i="1"/>
  <c r="TT460" i="1"/>
  <c r="TT115" i="1"/>
  <c r="TT109" i="1"/>
  <c r="TV434" i="1"/>
  <c r="TU100" i="1"/>
  <c r="TT416" i="1"/>
  <c r="TV362" i="1"/>
  <c r="TT234" i="1"/>
  <c r="TU27" i="1"/>
  <c r="TT174" i="1"/>
  <c r="TW225" i="1"/>
  <c r="TX43" i="1"/>
  <c r="TT57" i="1"/>
  <c r="TX269" i="1"/>
  <c r="TT79" i="1"/>
  <c r="TX234" i="1"/>
  <c r="TX244" i="1"/>
  <c r="TU84" i="1"/>
  <c r="TX17" i="1"/>
  <c r="TX9" i="1"/>
  <c r="TU308" i="1"/>
  <c r="TT129" i="1"/>
  <c r="TV79" i="1"/>
  <c r="TT479" i="1"/>
  <c r="TT293" i="1"/>
  <c r="TW266" i="1"/>
  <c r="TV323" i="1"/>
  <c r="TV152" i="1"/>
  <c r="TX142" i="1"/>
  <c r="TX133" i="1"/>
  <c r="TV157" i="1"/>
  <c r="TX248" i="1"/>
  <c r="TV422" i="1"/>
  <c r="TU458" i="1"/>
  <c r="TW61" i="1"/>
  <c r="TX31" i="1"/>
  <c r="TW495" i="1"/>
  <c r="TT94" i="1"/>
  <c r="TW34" i="1"/>
  <c r="TW243" i="1"/>
  <c r="TV197" i="1"/>
  <c r="TT78" i="1"/>
  <c r="TV261" i="1"/>
  <c r="TT405" i="1"/>
  <c r="TW10" i="1"/>
  <c r="TX385" i="1"/>
  <c r="TU176" i="1"/>
  <c r="TV145" i="1"/>
  <c r="TU183" i="1"/>
  <c r="TW37" i="1"/>
  <c r="TW45" i="1"/>
  <c r="TT390" i="1"/>
  <c r="TV436" i="1"/>
  <c r="TT195" i="1"/>
  <c r="TX309" i="1"/>
  <c r="TW419" i="1"/>
  <c r="TT294" i="1"/>
  <c r="TT95" i="1"/>
  <c r="TV284" i="1"/>
  <c r="TV205" i="1"/>
  <c r="TU405" i="1"/>
  <c r="TU162" i="1"/>
  <c r="TU410" i="1"/>
  <c r="TV199" i="1"/>
  <c r="TV286" i="1"/>
  <c r="TX70" i="1"/>
  <c r="TV415" i="1"/>
  <c r="TV99" i="1"/>
  <c r="TW487" i="1"/>
  <c r="TW182" i="1"/>
  <c r="TW414" i="1"/>
  <c r="TW406" i="1"/>
  <c r="TV410" i="1"/>
  <c r="TV409" i="1"/>
  <c r="TT151" i="1"/>
  <c r="TT51" i="1"/>
  <c r="TX304" i="1"/>
  <c r="TV174" i="1"/>
  <c r="TV130" i="1"/>
  <c r="TX20" i="1"/>
  <c r="TV160" i="1"/>
  <c r="TV231" i="1"/>
  <c r="TV252" i="1"/>
  <c r="TX132" i="1"/>
  <c r="TX181" i="1"/>
  <c r="TT437" i="1"/>
  <c r="TU149" i="1"/>
  <c r="TV77" i="1"/>
  <c r="TV20" i="1"/>
  <c r="TU295" i="1"/>
  <c r="TV101" i="1"/>
  <c r="TT328" i="1"/>
  <c r="TT369" i="1"/>
  <c r="TT101" i="1"/>
  <c r="TT312" i="1"/>
  <c r="TW360" i="1"/>
  <c r="TV170" i="1"/>
  <c r="TU213" i="1"/>
  <c r="TX151" i="1"/>
  <c r="TU356" i="1"/>
  <c r="TT125" i="1"/>
  <c r="TW129" i="1"/>
  <c r="TW365" i="1"/>
  <c r="TX402" i="1"/>
  <c r="TW436" i="1"/>
  <c r="TV108" i="1"/>
  <c r="TV450" i="1"/>
  <c r="TT64" i="1"/>
  <c r="TT184" i="1"/>
  <c r="TX149" i="1"/>
  <c r="TU92" i="1"/>
  <c r="TX60" i="1"/>
  <c r="TX454" i="1"/>
  <c r="TT275" i="1"/>
  <c r="TU45" i="1"/>
  <c r="TU184" i="1"/>
  <c r="TV76" i="1"/>
  <c r="TU419" i="1"/>
  <c r="TU362" i="1"/>
  <c r="TU392" i="1"/>
  <c r="TU299" i="1"/>
  <c r="TW205" i="1"/>
  <c r="TW50" i="1"/>
  <c r="TV310" i="1"/>
  <c r="TX225" i="1"/>
  <c r="TW310" i="1"/>
  <c r="TU490" i="1"/>
  <c r="TX110" i="1"/>
  <c r="TT86" i="1"/>
  <c r="TW339" i="1"/>
  <c r="TX460" i="1"/>
  <c r="TX404" i="1"/>
  <c r="TX207" i="1"/>
  <c r="TW312" i="1"/>
  <c r="TW398" i="1"/>
  <c r="TU223" i="1"/>
  <c r="TT133" i="1"/>
  <c r="TV124" i="1"/>
  <c r="TX90" i="1"/>
  <c r="TX118" i="1"/>
  <c r="TT140" i="1"/>
  <c r="TW123" i="1"/>
  <c r="TV344" i="1"/>
  <c r="TT132" i="1"/>
  <c r="TT316" i="1"/>
  <c r="TX477" i="1"/>
  <c r="TT48" i="1"/>
  <c r="TX45" i="1"/>
  <c r="TX172" i="1"/>
  <c r="TT85" i="1"/>
  <c r="TV474" i="1"/>
  <c r="TX473" i="1"/>
  <c r="TU473" i="1"/>
  <c r="TW474" i="1"/>
  <c r="TT473" i="1"/>
  <c r="TV473" i="1"/>
  <c r="TT475" i="1"/>
  <c r="TT474" i="1"/>
  <c r="TU474" i="1"/>
  <c r="TX474" i="1"/>
  <c r="TW472" i="1"/>
  <c r="TU475" i="1"/>
  <c r="TV475" i="1"/>
  <c r="TX475" i="1"/>
  <c r="TT24" i="1"/>
  <c r="TW473" i="1"/>
  <c r="TW475" i="1"/>
  <c r="TU472" i="1"/>
  <c r="TV255" i="1"/>
  <c r="TT269" i="1"/>
  <c r="TW164" i="1"/>
  <c r="TX79" i="1"/>
  <c r="TX102" i="1"/>
  <c r="TT472" i="1"/>
  <c r="TU22" i="1"/>
  <c r="TV472" i="1"/>
  <c r="TT189" i="1"/>
  <c r="TV254" i="1"/>
  <c r="TW56" i="1"/>
  <c r="TX174" i="1"/>
  <c r="TW268" i="1"/>
  <c r="TV225" i="1"/>
  <c r="TX202" i="1"/>
  <c r="TV70" i="1"/>
  <c r="TX65" i="1"/>
  <c r="TV93" i="1"/>
  <c r="TV202" i="1"/>
  <c r="TV314" i="1"/>
  <c r="TX63" i="1"/>
  <c r="TW201" i="1"/>
  <c r="TV250" i="1"/>
  <c r="TW120" i="1"/>
  <c r="TW334" i="1"/>
  <c r="TT304" i="1"/>
  <c r="TW492" i="1"/>
  <c r="TV486" i="1"/>
  <c r="TV98" i="1"/>
  <c r="TX307" i="1"/>
  <c r="TX391" i="1"/>
  <c r="TW484" i="1"/>
  <c r="TX485" i="1"/>
  <c r="TX198" i="1"/>
  <c r="TW78" i="1"/>
  <c r="TX178" i="1"/>
  <c r="TW40" i="1"/>
  <c r="TX155" i="1"/>
  <c r="TX253" i="1"/>
  <c r="TX218" i="1"/>
  <c r="TV283" i="1"/>
  <c r="TT102" i="1"/>
  <c r="TU228" i="1"/>
  <c r="TX105" i="1"/>
  <c r="TW459" i="1"/>
  <c r="TT258" i="1"/>
  <c r="TT256" i="1"/>
  <c r="TU312" i="1"/>
  <c r="TV494" i="1"/>
  <c r="TW87" i="1"/>
  <c r="TX125" i="1"/>
  <c r="TW448" i="1"/>
  <c r="TV154" i="1"/>
  <c r="TV236" i="1"/>
  <c r="TW54" i="1"/>
  <c r="TV248" i="1"/>
  <c r="TT444" i="1"/>
  <c r="TX117" i="1"/>
  <c r="TW73" i="1"/>
  <c r="TW156" i="1"/>
  <c r="TV228" i="1"/>
  <c r="TW247" i="1"/>
  <c r="TW190" i="1"/>
  <c r="TX137" i="1"/>
  <c r="TX180" i="1"/>
  <c r="TX48" i="1"/>
  <c r="TX242" i="1"/>
  <c r="TV187" i="1"/>
  <c r="TX287" i="1"/>
  <c r="TW67" i="1"/>
  <c r="TX34" i="1"/>
  <c r="TV298" i="1"/>
  <c r="TW320" i="1"/>
  <c r="TX355" i="1"/>
  <c r="TX190" i="1"/>
  <c r="TX93" i="1"/>
  <c r="TW89" i="1"/>
  <c r="TU341" i="1"/>
  <c r="TT383" i="1"/>
  <c r="TT46" i="1"/>
  <c r="TT152" i="1"/>
  <c r="TT60" i="1"/>
  <c r="TW306" i="1"/>
  <c r="TU93" i="1"/>
  <c r="TT145" i="1"/>
  <c r="TT23" i="1"/>
  <c r="TX156" i="1"/>
  <c r="TV391" i="1"/>
  <c r="TW415" i="1"/>
  <c r="TV117" i="1"/>
  <c r="TT297" i="1"/>
  <c r="TX316" i="1"/>
  <c r="TV271" i="1"/>
  <c r="TT380" i="1"/>
  <c r="TW423" i="1"/>
  <c r="TV134" i="1"/>
  <c r="TW146" i="1"/>
  <c r="TW322" i="1"/>
  <c r="TT191" i="1"/>
  <c r="TW145" i="1"/>
  <c r="TV42" i="1"/>
  <c r="TV327" i="1"/>
  <c r="TV265" i="1"/>
  <c r="TW213" i="1"/>
  <c r="TX106" i="1"/>
  <c r="TX368" i="1"/>
  <c r="TX76" i="1"/>
  <c r="TW369" i="1"/>
  <c r="TX345" i="1"/>
  <c r="TT54" i="1"/>
  <c r="TX44" i="1"/>
  <c r="TW382" i="1"/>
  <c r="TX255" i="1"/>
  <c r="TX272" i="1"/>
  <c r="TW80" i="1"/>
  <c r="TX435" i="1"/>
  <c r="TW14" i="1"/>
  <c r="TX114" i="1"/>
  <c r="TW9" i="1"/>
  <c r="TO500" i="1"/>
  <c r="TW36" i="1"/>
  <c r="TV83" i="1"/>
  <c r="TX59" i="1"/>
  <c r="TV72" i="1"/>
  <c r="TX196" i="1"/>
  <c r="TT232" i="1"/>
  <c r="TV14" i="1"/>
  <c r="TV185" i="1"/>
  <c r="TV52" i="1"/>
  <c r="TX56" i="1"/>
  <c r="TT135" i="1"/>
  <c r="TX487" i="1"/>
  <c r="TV27" i="1"/>
  <c r="TX66" i="1"/>
  <c r="TT215" i="1"/>
  <c r="TV333" i="1"/>
  <c r="TT221" i="1"/>
  <c r="TX372" i="1"/>
  <c r="TX163" i="1"/>
  <c r="TX295" i="1"/>
  <c r="TX259" i="1"/>
  <c r="TW88" i="1"/>
  <c r="TW83" i="1"/>
  <c r="TW421" i="1"/>
  <c r="TX61" i="1"/>
  <c r="TX490" i="1"/>
  <c r="TX84" i="1"/>
  <c r="TV9" i="1"/>
  <c r="TX472" i="1"/>
  <c r="TV48" i="1"/>
  <c r="TV41" i="1"/>
  <c r="TU87" i="1"/>
  <c r="TX50" i="1"/>
  <c r="TV16" i="1"/>
  <c r="TX173" i="1"/>
  <c r="TX77" i="1"/>
  <c r="TX165" i="1"/>
  <c r="TV449" i="1"/>
  <c r="TV39" i="1"/>
  <c r="TW281" i="1"/>
  <c r="TT108" i="1"/>
  <c r="TV312" i="1"/>
  <c r="TU47" i="1"/>
  <c r="TX390" i="1"/>
  <c r="TX22" i="1"/>
  <c r="TX457" i="1"/>
  <c r="TV45" i="1"/>
  <c r="TT89" i="1"/>
  <c r="TX340" i="1"/>
  <c r="TW135" i="1"/>
  <c r="TV116" i="1"/>
  <c r="TV433" i="1"/>
  <c r="TV424" i="1"/>
  <c r="TX437" i="1"/>
  <c r="TV35" i="1"/>
  <c r="TX33" i="1"/>
  <c r="TX356" i="1"/>
  <c r="TX21" i="1"/>
  <c r="TX164" i="1"/>
  <c r="TX104" i="1"/>
  <c r="TX14" i="1"/>
  <c r="TW471" i="1"/>
  <c r="TT366" i="1"/>
  <c r="TT314" i="1"/>
  <c r="TW65" i="1"/>
  <c r="TT466" i="1"/>
  <c r="TT34" i="1"/>
  <c r="TT75" i="1"/>
  <c r="TW178" i="1"/>
  <c r="TV322" i="1"/>
  <c r="TV445" i="1"/>
  <c r="TW354" i="1"/>
  <c r="TV114" i="1"/>
  <c r="TW35" i="1"/>
  <c r="TT203" i="1"/>
  <c r="TX123" i="1"/>
  <c r="TT67" i="1"/>
  <c r="TV466" i="1"/>
  <c r="TX380" i="1"/>
  <c r="TT83" i="1"/>
  <c r="TX421" i="1"/>
  <c r="TT25" i="1"/>
  <c r="TW32" i="1"/>
  <c r="TT187" i="1"/>
  <c r="TX338" i="1"/>
  <c r="TX139" i="1"/>
  <c r="TV221" i="1"/>
  <c r="TX403" i="1"/>
  <c r="TT321" i="1"/>
  <c r="TX471" i="1"/>
  <c r="TT124" i="1"/>
  <c r="TX459" i="1"/>
  <c r="TW466" i="1"/>
  <c r="TW28" i="1"/>
  <c r="TV478" i="1"/>
  <c r="TX183" i="1"/>
  <c r="TX479" i="1"/>
  <c r="TT319" i="1"/>
  <c r="TW16" i="1"/>
  <c r="TX129" i="1"/>
  <c r="TX463" i="1"/>
  <c r="TT295" i="1"/>
  <c r="TV458" i="1"/>
  <c r="TT40" i="1"/>
  <c r="TT159" i="1"/>
  <c r="TW449" i="1"/>
  <c r="TV235" i="1"/>
  <c r="TV369" i="1"/>
  <c r="TX16" i="1"/>
  <c r="TV55" i="1"/>
  <c r="TW226" i="1"/>
  <c r="TX249" i="1"/>
  <c r="TX318" i="1"/>
  <c r="TU307" i="1"/>
  <c r="TV171" i="1"/>
  <c r="TV382" i="1"/>
  <c r="TT438" i="1"/>
  <c r="TV246" i="1"/>
  <c r="TV26" i="1"/>
  <c r="TV66" i="1"/>
  <c r="TV47" i="1"/>
  <c r="TV495" i="1"/>
  <c r="TV125" i="1"/>
  <c r="TV293" i="1"/>
  <c r="TV196" i="1"/>
  <c r="TU195" i="1"/>
  <c r="TT222" i="1"/>
  <c r="TT425" i="1"/>
  <c r="TU424" i="1"/>
  <c r="TU50" i="1"/>
  <c r="TT69" i="1"/>
  <c r="TT47" i="1"/>
  <c r="TT80" i="1"/>
  <c r="TU180" i="1"/>
  <c r="TT182" i="1"/>
  <c r="TT495" i="1"/>
  <c r="TT17" i="1"/>
  <c r="TT172" i="1"/>
  <c r="TU220" i="1"/>
  <c r="TU444" i="1"/>
  <c r="TT56" i="1"/>
  <c r="TT480" i="1"/>
  <c r="TT206" i="1"/>
  <c r="TT335" i="1"/>
  <c r="TT30" i="1"/>
  <c r="TT29" i="1"/>
  <c r="TT471" i="1"/>
  <c r="TU9" i="1"/>
  <c r="TU46" i="1"/>
  <c r="TT9" i="1"/>
  <c r="TU471" i="1"/>
  <c r="TU81" i="1"/>
  <c r="TU89" i="1"/>
  <c r="TU116" i="1"/>
  <c r="TU33" i="1"/>
  <c r="TU114" i="1"/>
  <c r="TU59" i="1"/>
  <c r="TU283" i="1"/>
  <c r="TU231" i="1"/>
  <c r="TU117" i="1"/>
  <c r="TU406" i="1"/>
  <c r="TU276" i="1"/>
  <c r="TU66" i="1"/>
  <c r="TU68" i="1"/>
  <c r="TU94" i="1"/>
  <c r="TU246" i="1"/>
  <c r="TU58" i="1"/>
  <c r="TU57" i="1"/>
  <c r="TU82" i="1"/>
  <c r="TU179" i="1"/>
  <c r="TU338" i="1"/>
  <c r="TU323" i="1"/>
  <c r="TU131" i="1"/>
  <c r="TU222" i="1"/>
  <c r="TU240" i="1"/>
  <c r="TU197" i="1"/>
  <c r="TU65" i="1"/>
  <c r="TU91" i="1"/>
  <c r="TU324" i="1"/>
  <c r="TU345" i="1"/>
  <c r="TU34" i="1"/>
  <c r="TU53" i="1"/>
  <c r="TU105" i="1"/>
  <c r="TU495" i="1"/>
  <c r="TU417" i="1"/>
  <c r="TU42" i="1"/>
  <c r="TU273" i="1"/>
  <c r="TU20" i="1"/>
  <c r="TU262" i="1"/>
  <c r="TU54" i="1"/>
  <c r="TU140" i="1"/>
  <c r="TU124" i="1"/>
  <c r="TU319" i="1"/>
  <c r="TU38" i="1"/>
  <c r="TU121" i="1"/>
  <c r="TU466" i="1"/>
  <c r="TU188" i="1"/>
  <c r="TU49" i="1"/>
  <c r="TU481" i="1"/>
  <c r="TU398" i="1"/>
  <c r="TU250" i="1"/>
  <c r="TV471" i="1"/>
  <c r="TU309" i="1"/>
  <c r="TU73" i="1"/>
  <c r="TU402" i="1"/>
  <c r="TU391" i="1"/>
  <c r="TU153" i="1"/>
  <c r="TU79" i="1"/>
  <c r="TU219" i="1"/>
  <c r="TU271" i="1"/>
  <c r="TU72" i="1"/>
  <c r="TU55" i="1"/>
  <c r="TU277" i="1"/>
  <c r="TU71" i="1"/>
  <c r="TU316" i="1"/>
  <c r="TU64" i="1"/>
  <c r="TU151" i="1"/>
  <c r="TU239" i="1"/>
  <c r="TU447" i="1"/>
  <c r="TU107" i="1"/>
  <c r="TU191" i="1"/>
  <c r="TU85" i="1"/>
  <c r="TU63" i="1"/>
  <c r="TU226" i="1"/>
  <c r="TZ504" i="1"/>
  <c r="TZ502" i="1"/>
  <c r="TZ500" i="1"/>
  <c r="TZ503" i="1"/>
  <c r="TZ501" i="1"/>
  <c r="TZ499" i="1"/>
  <c r="TY503" i="1"/>
  <c r="TY504" i="1"/>
  <c r="TY502" i="1"/>
  <c r="TY500" i="1"/>
  <c r="TY501" i="1"/>
  <c r="TY499" i="1"/>
  <c r="TX503" i="1" l="1"/>
  <c r="TW499" i="1"/>
  <c r="TX501" i="1"/>
  <c r="TW501" i="1"/>
  <c r="TW503" i="1"/>
  <c r="TX502" i="1"/>
  <c r="TW500" i="1"/>
  <c r="TW502" i="1"/>
  <c r="TW504" i="1"/>
  <c r="TX500" i="1"/>
  <c r="TX504" i="1"/>
  <c r="TX499" i="1"/>
  <c r="TV499" i="1"/>
  <c r="TT503" i="1"/>
  <c r="TT500" i="1"/>
  <c r="TT499" i="1"/>
  <c r="TT501" i="1"/>
  <c r="TT504" i="1"/>
  <c r="TT502" i="1"/>
  <c r="TV501" i="1"/>
  <c r="TV503" i="1"/>
  <c r="TV502" i="1"/>
  <c r="TV504" i="1"/>
  <c r="TV500" i="1"/>
  <c r="TU503" i="1"/>
  <c r="TU499" i="1"/>
  <c r="TU500" i="1"/>
  <c r="TU502" i="1"/>
  <c r="TU504" i="1"/>
  <c r="TU501" i="1"/>
</calcChain>
</file>

<file path=xl/comments1.xml><?xml version="1.0" encoding="utf-8"?>
<comments xmlns="http://schemas.openxmlformats.org/spreadsheetml/2006/main">
  <authors>
    <author>MRB KANRI</author>
  </authors>
  <commentList>
    <comment ref="RQ7" authorId="0">
      <text>
        <r>
          <rPr>
            <b/>
            <sz val="9"/>
            <color indexed="81"/>
            <rFont val="ＭＳ Ｐゴシック"/>
            <family val="3"/>
            <charset val="128"/>
          </rPr>
          <t>MRB KANRI:</t>
        </r>
        <r>
          <rPr>
            <sz val="9"/>
            <color indexed="81"/>
            <rFont val="ＭＳ Ｐゴシック"/>
            <family val="3"/>
            <charset val="128"/>
          </rPr>
          <t xml:space="preserve">
価値は、スキルの斬撃アップの1/4とする</t>
        </r>
      </text>
    </comment>
    <comment ref="SC7" authorId="0">
      <text>
        <r>
          <rPr>
            <b/>
            <sz val="9"/>
            <color indexed="81"/>
            <rFont val="ＭＳ Ｐゴシック"/>
            <family val="3"/>
            <charset val="128"/>
          </rPr>
          <t>MRB KANRI:</t>
        </r>
        <r>
          <rPr>
            <sz val="9"/>
            <color indexed="81"/>
            <rFont val="ＭＳ Ｐゴシック"/>
            <family val="3"/>
            <charset val="128"/>
          </rPr>
          <t xml:space="preserve">
スキル属性アップを相殺し、その上で、スキル属性アップ値×特技属性アップの係数をかけているのは、物理アタッカー向け武器観点ではスキルか特技かで差異は無いため
</t>
        </r>
      </text>
    </comment>
    <comment ref="SD7" authorId="0">
      <text>
        <r>
          <rPr>
            <b/>
            <sz val="9"/>
            <color indexed="81"/>
            <rFont val="ＭＳ Ｐゴシック"/>
            <family val="3"/>
            <charset val="128"/>
          </rPr>
          <t>MRB KANRI:</t>
        </r>
        <r>
          <rPr>
            <sz val="9"/>
            <color indexed="81"/>
            <rFont val="ＭＳ Ｐゴシック"/>
            <family val="3"/>
            <charset val="128"/>
          </rPr>
          <t xml:space="preserve">
呪文の状態異常は方式が無いもの（マヒなど）もあるため、効果を1/4とする</t>
        </r>
      </text>
    </comment>
    <comment ref="SU7" authorId="0">
      <text>
        <r>
          <rPr>
            <b/>
            <sz val="9"/>
            <color indexed="81"/>
            <rFont val="ＭＳ Ｐゴシック"/>
            <family val="3"/>
            <charset val="128"/>
          </rPr>
          <t>MRB KANRI:</t>
        </r>
        <r>
          <rPr>
            <sz val="9"/>
            <color indexed="81"/>
            <rFont val="ＭＳ Ｐゴシック"/>
            <family val="3"/>
            <charset val="128"/>
          </rPr>
          <t xml:space="preserve">
スキル属性アップを相殺し、その上で、スキル属性アップ値×特技属性アップの係数をかけているのは、物理アタッカー向け武器観点ではスキルか特技かで差異は無いため
</t>
        </r>
      </text>
    </comment>
    <comment ref="SV7" authorId="0">
      <text>
        <r>
          <rPr>
            <b/>
            <sz val="9"/>
            <color indexed="81"/>
            <rFont val="ＭＳ Ｐゴシック"/>
            <family val="3"/>
            <charset val="128"/>
          </rPr>
          <t>MRB KANRI:</t>
        </r>
        <r>
          <rPr>
            <sz val="9"/>
            <color indexed="81"/>
            <rFont val="ＭＳ Ｐゴシック"/>
            <family val="3"/>
            <charset val="128"/>
          </rPr>
          <t xml:space="preserve">
呪文の状態異常は方式が無いもの（マヒなど）もあるため、効果を1/4とする</t>
        </r>
      </text>
    </comment>
  </commentList>
</comments>
</file>

<file path=xl/sharedStrings.xml><?xml version="1.0" encoding="utf-8"?>
<sst xmlns="http://schemas.openxmlformats.org/spreadsheetml/2006/main" count="69606" uniqueCount="2324">
  <si>
    <t>ダメージ</t>
  </si>
  <si>
    <t>EOF</t>
  </si>
  <si>
    <t>スキル</t>
  </si>
  <si>
    <t>属性アップ</t>
  </si>
  <si>
    <t>系統アップ</t>
  </si>
  <si>
    <t>役割別スコア算出用掛け戻し</t>
  </si>
  <si>
    <t>※黄色のセル以外で、値が入力されているセルは選択不可です</t>
  </si>
  <si>
    <t>ドラクエウォーク攻略プロジェクト</t>
  </si>
  <si>
    <t>param</t>
  </si>
  <si>
    <t>計算式（力）</t>
  </si>
  <si>
    <t>計算式（回魔）</t>
  </si>
  <si>
    <t>計算式（MP）係数</t>
  </si>
  <si>
    <t>係数</t>
  </si>
  <si>
    <t>斬撃</t>
  </si>
  <si>
    <t>呪文</t>
  </si>
  <si>
    <t>スキルの</t>
  </si>
  <si>
    <t>呪文の</t>
  </si>
  <si>
    <t>スキルの系統アップ</t>
  </si>
  <si>
    <t>*</t>
  </si>
  <si>
    <t>計算式（攻魔）</t>
  </si>
  <si>
    <t>計算式（HP）係数</t>
  </si>
  <si>
    <t>計算式（スキル）係数</t>
  </si>
  <si>
    <t>体技</t>
  </si>
  <si>
    <t>ブレス</t>
  </si>
  <si>
    <t>特技の</t>
  </si>
  <si>
    <t>ブレスの</t>
  </si>
  <si>
    <t>No</t>
  </si>
  <si>
    <t>モンスター</t>
  </si>
  <si>
    <t>フィルタ用</t>
  </si>
  <si>
    <t>S</t>
  </si>
  <si>
    <t>心</t>
  </si>
  <si>
    <t>心コスト</t>
  </si>
  <si>
    <t>頻度</t>
  </si>
  <si>
    <t>条件※</t>
  </si>
  <si>
    <t>１章</t>
  </si>
  <si>
    <t>２章</t>
  </si>
  <si>
    <t>３章</t>
  </si>
  <si>
    <t>４章</t>
  </si>
  <si>
    <t>５章</t>
  </si>
  <si>
    <t>６章</t>
  </si>
  <si>
    <t>７章</t>
  </si>
  <si>
    <t>８章</t>
  </si>
  <si>
    <t>９章</t>
  </si>
  <si>
    <t>１０章</t>
  </si>
  <si>
    <t>１１章</t>
  </si>
  <si>
    <t>グレードアップ必要個数</t>
  </si>
  <si>
    <t>グレードアップ必要個数（D換算）</t>
  </si>
  <si>
    <t>心珠ポイント数</t>
  </si>
  <si>
    <t>心珠効率</t>
  </si>
  <si>
    <t>心の色</t>
  </si>
  <si>
    <t>追加スキル</t>
  </si>
  <si>
    <t>こころ最大コストアップ</t>
  </si>
  <si>
    <t>基本効果</t>
  </si>
  <si>
    <t>基本効果ランキング</t>
  </si>
  <si>
    <t>同タイプ内基本効果ランキング</t>
  </si>
  <si>
    <t>コスパ（こころコスト１あたりのステータス上昇値）</t>
  </si>
  <si>
    <t>コスパ偏差値</t>
  </si>
  <si>
    <t>コスパ偏差値ランキング</t>
  </si>
  <si>
    <t>タイプ別コスパ平均</t>
  </si>
  <si>
    <t>コスパタイプ別平均との差</t>
  </si>
  <si>
    <t>同タイプ内コスパランキング</t>
  </si>
  <si>
    <t>ダメージアップ</t>
  </si>
  <si>
    <t>回復効果アップ</t>
  </si>
  <si>
    <t>敵への状態異常成功率</t>
  </si>
  <si>
    <t>敵への悪い状態変化成功率</t>
  </si>
  <si>
    <t>その他の状態異常・変化</t>
  </si>
  <si>
    <t>能力アップ</t>
  </si>
  <si>
    <t>その他</t>
  </si>
  <si>
    <t>耐性</t>
  </si>
  <si>
    <t>状態異常耐性</t>
  </si>
  <si>
    <t>悪い状態変化耐性</t>
  </si>
  <si>
    <t>非表示</t>
  </si>
  <si>
    <t>Ｓこころ入手難度分析</t>
  </si>
  <si>
    <t>心珠変換効率スコア</t>
  </si>
  <si>
    <t>ステータス スコア（得点）</t>
  </si>
  <si>
    <t>特殊効果スコア</t>
  </si>
  <si>
    <t>D</t>
  </si>
  <si>
    <t>C</t>
  </si>
  <si>
    <t>B</t>
  </si>
  <si>
    <t>A</t>
  </si>
  <si>
    <t>最大HP</t>
  </si>
  <si>
    <t>最大MP</t>
  </si>
  <si>
    <t>ちから</t>
  </si>
  <si>
    <t>みのまもり</t>
  </si>
  <si>
    <t>攻撃魔力</t>
  </si>
  <si>
    <t>回復魔力</t>
  </si>
  <si>
    <t>すばやさ</t>
  </si>
  <si>
    <t>きようさ</t>
  </si>
  <si>
    <t>力＋攻魔</t>
  </si>
  <si>
    <t>力＋器用</t>
  </si>
  <si>
    <t>クリティカル</t>
  </si>
  <si>
    <t>属性（スキル）ダメージアップ</t>
  </si>
  <si>
    <t>属性斬撃・体技ダメージアップ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</si>
  <si>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</si>
  <si>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</si>
  <si>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</si>
  <si>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</si>
  <si>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</si>
  <si>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</si>
  <si>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</si>
  <si>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</si>
  <si>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</si>
  <si>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</si>
  <si>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</si>
  <si>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</si>
  <si>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</si>
  <si>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（新）コメント</t>
  </si>
  <si>
    <t>絶対値（そのステの最大を「100」とした場合の能力値。[例]全こころでHPの最大値が200の場合、100/200=0.5倍する。このとき、ビアンカのこころのHPが120であれば、120*0.5=60が得点となる）</t>
  </si>
  <si>
    <t>コスパ（同左。ただし、コスパで計算）</t>
  </si>
  <si>
    <t>回復</t>
  </si>
  <si>
    <t>異常・変化成功</t>
  </si>
  <si>
    <t>異常・変化耐性</t>
  </si>
  <si>
    <t>斬撃・体技</t>
  </si>
  <si>
    <t>アバン流</t>
  </si>
  <si>
    <t>じゅもん</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</si>
  <si>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</si>
  <si>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</si>
  <si>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</si>
  <si>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</si>
  <si>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</si>
  <si>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</si>
  <si>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</si>
  <si>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</si>
  <si>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</si>
  <si>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</si>
  <si>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</si>
  <si>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</si>
  <si>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</si>
  <si>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</si>
  <si>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</si>
  <si>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</si>
  <si>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</si>
  <si>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</si>
  <si>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</si>
  <si>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</si>
  <si>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</si>
  <si>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</si>
  <si>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</si>
  <si>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とくぎ</t>
  </si>
  <si>
    <t>どうぐＨＰ</t>
  </si>
  <si>
    <t>どうぐＭＰ</t>
  </si>
  <si>
    <t>（全）休み※</t>
  </si>
  <si>
    <t>転び</t>
  </si>
  <si>
    <t>踊り</t>
  </si>
  <si>
    <t>縛り</t>
  </si>
  <si>
    <t>怯え</t>
  </si>
  <si>
    <t>眠り</t>
  </si>
  <si>
    <t>幻惑</t>
  </si>
  <si>
    <t>混乱</t>
  </si>
  <si>
    <t>呪い</t>
  </si>
  <si>
    <t>麻痺</t>
  </si>
  <si>
    <t>毒</t>
  </si>
  <si>
    <t>封印</t>
  </si>
  <si>
    <t>魅了</t>
  </si>
  <si>
    <t>石化</t>
  </si>
  <si>
    <t>攻撃減</t>
  </si>
  <si>
    <t>守備減</t>
  </si>
  <si>
    <t>じゅもん攻撃減</t>
  </si>
  <si>
    <t>じゅもん耐性減</t>
  </si>
  <si>
    <t>すばやさ減</t>
  </si>
  <si>
    <t>属性減</t>
  </si>
  <si>
    <t>吸収</t>
  </si>
  <si>
    <t>即死</t>
  </si>
  <si>
    <t>ＨＰ</t>
  </si>
  <si>
    <t>ＭＰ</t>
  </si>
  <si>
    <t>ガード率</t>
  </si>
  <si>
    <t>回避率</t>
  </si>
  <si>
    <t>全属性</t>
  </si>
  <si>
    <t>特定モンスター１</t>
  </si>
  <si>
    <t>特定モンスター２</t>
  </si>
  <si>
    <t>前</t>
  </si>
  <si>
    <t>後</t>
  </si>
  <si>
    <t>こころ分類</t>
  </si>
  <si>
    <t>URL</t>
  </si>
  <si>
    <t>こころ登場日</t>
  </si>
  <si>
    <t>入手期間</t>
  </si>
  <si>
    <t>入手</t>
  </si>
  <si>
    <t>こころ講評総評</t>
  </si>
  <si>
    <t>絶対値観点</t>
  </si>
  <si>
    <t>コスパ観点</t>
  </si>
  <si>
    <t>特殊効果 講評</t>
  </si>
  <si>
    <t>Ｓこころグレードアップ必要個数</t>
  </si>
  <si>
    <t>Ｓこころ入手難度</t>
  </si>
  <si>
    <t>ブレスアタッカー</t>
  </si>
  <si>
    <t>追加スキル有無</t>
  </si>
  <si>
    <t>ガード率・回避率</t>
  </si>
  <si>
    <t>ターン・戦闘終了で回復</t>
  </si>
  <si>
    <t>スキルダメージ減</t>
  </si>
  <si>
    <t>系統減</t>
  </si>
  <si>
    <t>その他の状態異常・変化耐性</t>
  </si>
  <si>
    <t>条件</t>
  </si>
  <si>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</si>
  <si>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</si>
  <si>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</si>
  <si>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</si>
  <si>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</si>
  <si>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</si>
  <si>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</si>
  <si>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</si>
  <si>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</si>
  <si>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</si>
  <si>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</si>
  <si>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</si>
  <si>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</si>
  <si>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</si>
  <si>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</si>
  <si>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</si>
  <si>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</si>
  <si>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</si>
  <si>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</si>
  <si>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</si>
  <si>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</si>
  <si>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</si>
  <si>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</si>
  <si>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</si>
  <si>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</si>
  <si>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</si>
  <si>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</si>
  <si>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</si>
  <si>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</si>
  <si>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</si>
  <si>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</si>
  <si>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</si>
  <si>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</si>
  <si>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</si>
  <si>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</si>
  <si>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</si>
  <si>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</si>
  <si>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</si>
  <si>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</si>
  <si>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</si>
  <si>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</si>
  <si>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</si>
  <si>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</si>
  <si>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</si>
  <si>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</si>
  <si>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</si>
  <si>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</si>
  <si>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</si>
  <si>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</si>
  <si>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</si>
  <si>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</si>
  <si>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</si>
  <si>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</si>
  <si>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</si>
  <si>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</si>
  <si>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</si>
  <si>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</si>
  <si>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</si>
  <si>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</si>
  <si>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</si>
  <si>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</si>
  <si>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</si>
  <si>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</si>
  <si>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</si>
  <si>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</si>
  <si>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</si>
  <si>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</si>
  <si>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</si>
  <si>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</si>
  <si>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クエスト7章10話の出現モンスター</t>
  </si>
  <si>
    <t>クエスト8章1話の出現モンスター</t>
  </si>
  <si>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</si>
  <si>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</si>
  <si>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</si>
  <si>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</si>
  <si>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</si>
  <si>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</si>
  <si>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</si>
  <si>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</si>
  <si>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</si>
  <si>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</si>
  <si>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</si>
  <si>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</si>
  <si>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</si>
  <si>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</si>
  <si>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</si>
  <si>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</si>
  <si>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</si>
  <si>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</si>
  <si>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</si>
  <si>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</si>
  <si>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</si>
  <si>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</si>
  <si>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</si>
  <si>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</si>
  <si>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</si>
  <si>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</si>
  <si>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</si>
  <si>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</si>
  <si>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</si>
  <si>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クエスト11章1話の出現モンスター</t>
  </si>
  <si>
    <t>クエスト11章2話の出現モンスター</t>
  </si>
  <si>
    <t>クエスト11章3話の出現モンスター</t>
  </si>
  <si>
    <t>クエスト11章4話の出現モンスター</t>
  </si>
  <si>
    <t>クエスト11章5話の出現モンスター</t>
  </si>
  <si>
    <t>クエスト11章6話の出現モンスター</t>
  </si>
  <si>
    <t>クエスト11章7話の出現モンスター</t>
  </si>
  <si>
    <t>クエスト11章8話の出現モンスター</t>
  </si>
  <si>
    <t>クエスト11章9話の出現モンスター</t>
  </si>
  <si>
    <t>クエスト11章10話の出現モンスター</t>
  </si>
  <si>
    <t>クエスト12章1話の出現モンスター</t>
  </si>
  <si>
    <t>クエスト12章2話の出現モンスター</t>
  </si>
  <si>
    <t>クエスト12章3話の出現モンスター</t>
  </si>
  <si>
    <t>クエスト12章4話の出現モンスター</t>
  </si>
  <si>
    <t>クエスト12章5話の出現モンスター</t>
  </si>
  <si>
    <t>クエスト12章6話の出現モンスター</t>
  </si>
  <si>
    <t>クエスト12章7話の出現モンスター</t>
  </si>
  <si>
    <t>クエスト12章8話の出現モンスター</t>
  </si>
  <si>
    <t>クエスト12章9話の出現モンスター</t>
  </si>
  <si>
    <t>クエスト12章10話の出現モンスター</t>
  </si>
  <si>
    <t>グレードアップ必要個数Ｄ</t>
  </si>
  <si>
    <t>グレードアップ必要個数Ｃ</t>
  </si>
  <si>
    <t>グレードアップ必要個数Ｂ</t>
  </si>
  <si>
    <t>グレードアップ必要個数Ａ</t>
  </si>
  <si>
    <t>グレードアップ必要個数Ｓ</t>
  </si>
  <si>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</si>
  <si>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</si>
  <si>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</si>
  <si>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</si>
  <si>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</si>
  <si>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</si>
  <si>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</si>
  <si>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</si>
  <si>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</si>
  <si>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</si>
  <si>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</si>
  <si>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</si>
  <si>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</si>
  <si>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</si>
  <si>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</si>
  <si>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最大HP順位</t>
  </si>
  <si>
    <t>最大MP順位</t>
  </si>
  <si>
    <t>ちから順位</t>
  </si>
  <si>
    <t>みのまもり順位</t>
  </si>
  <si>
    <t>攻撃魔力順位</t>
  </si>
  <si>
    <t>回復魔力順位</t>
  </si>
  <si>
    <t>すばやさ順位</t>
  </si>
  <si>
    <t>きようさ順位</t>
  </si>
  <si>
    <t>力＋攻魔順位</t>
  </si>
  <si>
    <t>力＋器用順位</t>
  </si>
  <si>
    <t>タイプ別最大HP順位</t>
  </si>
  <si>
    <t>タイプ別最大MP順位</t>
  </si>
  <si>
    <t>タイプ別ちから順位</t>
  </si>
  <si>
    <t>タイプ別みのまもり順位</t>
  </si>
  <si>
    <t>タイプ別攻撃魔力順位</t>
  </si>
  <si>
    <t>タイプ別回復魔力順位</t>
  </si>
  <si>
    <t>タイプ別すばやさ順位</t>
  </si>
  <si>
    <t>タイプ別きようさ順位</t>
  </si>
  <si>
    <t>タイプ別力＋攻魔順位</t>
  </si>
  <si>
    <t>タイプ別力＋器用順位</t>
  </si>
  <si>
    <t>コスパ最大HP</t>
  </si>
  <si>
    <t>コスパ最大MP</t>
  </si>
  <si>
    <t>コスパちから</t>
  </si>
  <si>
    <t>コスパみのまもり</t>
  </si>
  <si>
    <t>コスパ攻撃魔力</t>
  </si>
  <si>
    <t>コスパ回復魔力</t>
  </si>
  <si>
    <t>コスパすばやさ</t>
  </si>
  <si>
    <t>コスパきようさ</t>
  </si>
  <si>
    <t>コスパ力＋攻魔</t>
  </si>
  <si>
    <t>コスパ力＋器用</t>
  </si>
  <si>
    <t>コスパ偏差値最大HP</t>
  </si>
  <si>
    <t>コスパ偏差値最大MP</t>
  </si>
  <si>
    <t>コスパ偏差値ちから</t>
  </si>
  <si>
    <t>コスパ偏差値みのまもり</t>
  </si>
  <si>
    <t>コスパ偏差値攻撃魔力</t>
  </si>
  <si>
    <t>コスパ偏差値回復魔力</t>
  </si>
  <si>
    <t>コスパ偏差値すばやさ</t>
  </si>
  <si>
    <t>コスパ偏差値きようさ</t>
  </si>
  <si>
    <t>コスパ偏差値力＋攻魔</t>
  </si>
  <si>
    <t>コスパ偏差値力＋器用</t>
  </si>
  <si>
    <t>コスパ偏差値最大HP順位</t>
  </si>
  <si>
    <t>コスパ偏差値最大MP順位</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</si>
  <si>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</si>
  <si>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</si>
  <si>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</si>
  <si>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</si>
  <si>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</si>
  <si>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</si>
  <si>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</si>
  <si>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コスパ偏差値力＋器用順位</t>
  </si>
  <si>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</si>
  <si>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</si>
  <si>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</si>
  <si>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</si>
  <si>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</si>
  <si>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</si>
  <si>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</si>
  <si>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</si>
  <si>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</si>
  <si>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タイプ別コスパ平均力＋器用</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</si>
  <si>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</si>
  <si>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</si>
  <si>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</si>
  <si>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</si>
  <si>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</si>
  <si>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</si>
  <si>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</si>
  <si>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</si>
  <si>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</si>
  <si>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コスパタイプ別平均との差力＋器用</t>
  </si>
  <si>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</si>
  <si>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</si>
  <si>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</si>
  <si>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</si>
  <si>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</si>
  <si>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</si>
  <si>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</si>
  <si>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</si>
  <si>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</si>
  <si>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タイプ別コスパ力＋器用順位</t>
  </si>
  <si>
    <t>スキルの斬撃ダメージ</t>
  </si>
  <si>
    <t>スキルの体技ダメージ</t>
  </si>
  <si>
    <t>スキルの斬撃・体技ダメージ</t>
  </si>
  <si>
    <t>アバン流刀殺法のダメージ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</si>
  <si>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</si>
  <si>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</si>
  <si>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</si>
  <si>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</si>
  <si>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</si>
  <si>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</si>
  <si>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</si>
  <si>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</si>
  <si>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</si>
  <si>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</si>
  <si>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</si>
  <si>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</si>
  <si>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メラ属性斬撃・体技ダメージ</t>
  </si>
  <si>
    <t>ギラ属性斬撃・体技ダメージ</t>
  </si>
  <si>
    <t>ヒャド属性斬撃・体技ダメージ</t>
  </si>
  <si>
    <t>バギ属性斬撃・体技ダメージ</t>
  </si>
  <si>
    <t>イオ属性斬撃・体技ダメージ</t>
  </si>
  <si>
    <t>ドルマ属性斬撃・体技ダメージ</t>
  </si>
  <si>
    <t>デイン属性斬撃・体技ダメージ</t>
  </si>
  <si>
    <t>ジバリア属性斬撃・体技ダメージ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</si>
  <si>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</si>
  <si>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</si>
  <si>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</si>
  <si>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</si>
  <si>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</si>
  <si>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</si>
  <si>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</si>
  <si>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</si>
  <si>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</si>
  <si>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</si>
  <si>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</si>
  <si>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</si>
  <si>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</si>
  <si>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</si>
  <si>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</si>
  <si>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</si>
  <si>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</si>
  <si>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</si>
  <si>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</si>
  <si>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</si>
  <si>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</si>
  <si>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</si>
  <si>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</si>
  <si>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</si>
  <si>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</si>
  <si>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</si>
  <si>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すべての状態異常成功率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</si>
  <si>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</si>
  <si>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</si>
  <si>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</si>
  <si>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</si>
  <si>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</si>
  <si>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</si>
  <si>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</si>
  <si>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</si>
  <si>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</si>
  <si>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</si>
  <si>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</si>
  <si>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</si>
  <si>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魅了成功率</t>
  </si>
  <si>
    <t>石化成功率</t>
  </si>
  <si>
    <t>悪い状態変化成功率</t>
  </si>
  <si>
    <t>攻撃減成功率</t>
  </si>
  <si>
    <t>守備減成功率</t>
  </si>
  <si>
    <t>じゅもん攻撃減成功率</t>
  </si>
  <si>
    <t>じゅもん耐性減成功率</t>
  </si>
  <si>
    <t>すばやさ減成功率</t>
  </si>
  <si>
    <t>属性減成功率</t>
  </si>
  <si>
    <t>吸収成功率</t>
  </si>
  <si>
    <t>即死成功率</t>
  </si>
  <si>
    <t>さいだいＨＰ</t>
  </si>
  <si>
    <t>さいだいＭＰ</t>
  </si>
  <si>
    <t>ターン開始時ＨＰ回復</t>
  </si>
  <si>
    <t>ターン開始時ＭＰ回復</t>
  </si>
  <si>
    <t>戦闘終了時ＨＰ回復</t>
  </si>
  <si>
    <t>戦闘終了時ＭＰ回復</t>
  </si>
  <si>
    <t>特定モンスター耐性１</t>
  </si>
  <si>
    <t>特定モンスター耐性２</t>
  </si>
  <si>
    <t>すべての状態異常耐性</t>
  </si>
  <si>
    <t>休み耐性</t>
  </si>
  <si>
    <t>図鑑前</t>
  </si>
  <si>
    <t>図鑑後</t>
  </si>
  <si>
    <t>こころ入手期間</t>
  </si>
  <si>
    <t>能力コメント</t>
  </si>
  <si>
    <t>入手コメント</t>
  </si>
  <si>
    <t>講評こころ総評</t>
  </si>
  <si>
    <t>講評絶対値観点</t>
  </si>
  <si>
    <t>講評コスパ観点</t>
  </si>
  <si>
    <t>講評特殊効果</t>
  </si>
  <si>
    <t>心珠変換効率スコアランク</t>
  </si>
  <si>
    <t>タイプ別絶対値平均最大HP</t>
  </si>
  <si>
    <t>タイプ別絶対値平均最大MP</t>
  </si>
  <si>
    <t>タイプ別絶対値平均ちから</t>
  </si>
  <si>
    <t>タイプ別絶対値平均みのまもり</t>
  </si>
  <si>
    <t>タイプ別絶対値平均攻撃魔力</t>
  </si>
  <si>
    <t>タイプ別絶対値平均回復魔力</t>
  </si>
  <si>
    <t>タイプ別絶対値平均すばやさ</t>
  </si>
  <si>
    <t>タイプ別絶対値平均きようさ</t>
  </si>
  <si>
    <t>タイプ別絶対値平均力＋攻魔</t>
  </si>
  <si>
    <t>タイプ別絶対値平均力＋器用</t>
  </si>
  <si>
    <t>特殊効果スコアタイプ別平均すべて</t>
  </si>
  <si>
    <t>特殊効果スコアタイプ別平均ブレス</t>
  </si>
  <si>
    <t>スライム</t>
  </si>
  <si>
    <t>有</t>
  </si>
  <si>
    <t>とても</t>
  </si>
  <si>
    <t>●</t>
  </si>
  <si>
    <t>X</t>
  </si>
  <si>
    <t>-</t>
  </si>
  <si>
    <t>黄</t>
  </si>
  <si>
    <t>ドラキー</t>
  </si>
  <si>
    <t>本編ストーリークエストに出現する通常モンスターとして、2019年9月12日（木）から。</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</si>
  <si>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</si>
  <si>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こころ集めとしては、クエスト１章１話がおすすめ。『スライム』と『[[ドラキー]]』しか出てこないので、極めて集めやすいと言える。{{br}}また、より強いモンスターに比べると、こころを落としやすいように思われる。</t>
  </si>
  <si>
    <t>すべての能力が低く、レベルが上ってくると使うことがなくなる。{{br}}{{br}}Sランクの場合、こころの装備コスト（３）よりコスト最大値増加（＋４）の方が大きい。{{br}}こころの装備枠さえあいていればコストに余裕が無い場合でも装備できるという、大変貴重なこころ。</t>
  </si>
  <si>
    <t>すべての能力が低い。</t>
  </si>
  <si>
    <t>能力は高い。</t>
  </si>
  <si>
    <t>こころの装備コスト（３）よりコスト最大値増加（＋４）の方が大きい。こころ装備コストの上限を純粋に増やせる貴重なこころ、といえる。</t>
  </si>
  <si>
    <t>緑</t>
  </si>
  <si>
    <t>スライムベス</t>
  </si>
  <si>
    <t>赤</t>
  </si>
  <si>
    <t>ゴースト</t>
  </si>
  <si>
    <t>バランス</t>
  </si>
  <si>
    <t>すべての能力が低く、レベルが上ってくると使うことがなくなる。しかし、他の低コストのこころと比べると、力の上昇量が大きいので、こころ枠が余ったときに装備するケースが多いと思われる。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</si>
  <si>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</si>
  <si>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</si>
  <si>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</si>
  <si>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</si>
  <si>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こころ集めとしては、クエスト１章５話がおすすめ。『ゴースト』が出現するクエストの中で、最も他のモンスターの出現が少ないため。{{br}}夜限定なので、ちょっと集めにくい。</t>
  </si>
  <si>
    <t>紫</t>
  </si>
  <si>
    <t>しましまキャット</t>
  </si>
  <si>
    <t>すべての能力が低く、レベルが上ってくると使うことがなくなる。こころ最大値アップを考慮しても、コスパが悪い。装備するなら、コスパの良い『[[スライム]]』、『[[ドラキー]]』の方を装備するケースが多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</si>
  <si>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</si>
  <si>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</si>
  <si>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</si>
  <si>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</si>
  <si>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</si>
  <si>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いたずらもぐら</t>
  </si>
  <si>
    <t>ひとことコメントに困るくらい特徴のないこころ。持っていても装備することの無い人が大多数だと思う。{{br}}「緑」タイプなので、回復魔力が多少高め。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</si>
  <si>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</si>
  <si>
    <t>きあいため</t>
  </si>
  <si>
    <t>リリパット</t>
  </si>
  <si>
    <t>「とてもよく見かける」枠で低コストにも関わらず、〔きあいため〕の特技を覚えられる優秀なこころ。ひとつ持っておくと便利。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</si>
  <si>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</si>
  <si>
    <t>ときどき</t>
  </si>
  <si>
    <t>スカラ</t>
  </si>
  <si>
    <t>バブルスライム</t>
  </si>
  <si>
    <t>HP特化</t>
  </si>
  <si>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</si>
  <si>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</si>
  <si>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</si>
  <si>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</si>
  <si>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</si>
  <si>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</si>
  <si>
    <t>きりかぶこぞう</t>
  </si>
  <si>
    <t>運営が、図鑑番号がひとつ前の『[[バブルスライム]]』と間違えて付けたと思われる毒耐性の特殊効果が付いているこころ。</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</si>
  <si>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</si>
  <si>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あまり</t>
  </si>
  <si>
    <t>ルカニ</t>
  </si>
  <si>
    <t>メラリザード</t>
  </si>
  <si>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</si>
  <si>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</si>
  <si>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めったに</t>
  </si>
  <si>
    <t>ファーラット</t>
  </si>
  <si>
    <t>特性グループ無し（赤）</t>
  </si>
  <si>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</si>
  <si>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</si>
  <si>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いっかくうさぎ</t>
  </si>
  <si>
    <t>バランス（HP重視）</t>
  </si>
  <si>
    <t>同じくらいのこころコスト帯にいる他のこころと比べると、「とても見かける」枠としては力が高い。割と装備する機会があると思われる。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</si>
  <si>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</si>
  <si>
    <t>プチアーノン</t>
  </si>
  <si>
    <t>『[[いたずらもぐら]]』に続き、「とてもよく見かける」枠で〔きあいため〕の特技を覚えられるこころ。ひとつ持っておくと便利。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</si>
  <si>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</si>
  <si>
    <t>水</t>
  </si>
  <si>
    <t>さそりばち</t>
  </si>
  <si>
    <t>クエストで初めて出てくる「水場」限定出現の枠のこころ。「青」タイプなので、多少素早さが高い。それ以外に特徴は無い。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</si>
  <si>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</si>
  <si>
    <t>メラゴースト</t>
  </si>
  <si>
    <t>攻撃特化</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</si>
  <si>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</si>
  <si>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</si>
  <si>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オニオーン</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</si>
  <si>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</si>
  <si>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</si>
  <si>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</si>
  <si>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ひとことコメントに困るくらい特徴のないこころ。持っていても装備することの無い人が大多数だと思う。{{br}}「紫」タイプなので、攻撃魔力が多少高め。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</si>
  <si>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</si>
  <si>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</si>
  <si>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</si>
  <si>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</si>
  <si>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</si>
  <si>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</si>
  <si>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すべての状態異常耐性アップ］・［悪い状態変化耐性］もあるので、ボス戦などで装備すると良い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</si>
  <si>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</si>
  <si>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</si>
  <si>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</si>
  <si>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「とてもよく見かける」枠で〔かぶとわり〕の特技を覚えられるこころ。持っているとボス戦で活用する場面があるかもしれない。ただ、特技を覚える分、基本性能（ステータス）の上昇値は控えめ。</t>
  </si>
  <si>
    <t>あやしいかげ</t>
  </si>
  <si>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</si>
  <si>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</si>
  <si>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</si>
  <si>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</si>
  <si>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</si>
  <si>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</si>
  <si>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</si>
  <si>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</si>
  <si>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</si>
  <si>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ひとことコメントに困るくらい特徴のないこころ。持っていても装備することの無い人が大多数だと思う。{{br}}「青」タイプなので、素早さが多少高め。</t>
  </si>
  <si>
    <t>わらいぶくろ</t>
  </si>
  <si>
    <t>コスト比でいうと、「黄」タイプの「ときどき見かける」枠としては標準的な基本性能（ステータス）、特殊効果をもつこころ。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</si>
  <si>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</si>
  <si>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</si>
  <si>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</si>
  <si>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</si>
  <si>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２章６話はこの『わらいぶくろ』だけが「ときどき見かける」枠なので、こころ確定巡りで狙いやすく、比較的集めやすいこころと言える。</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</si>
  <si>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</si>
  <si>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</si>
  <si>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</si>
  <si>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</si>
  <si>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</si>
  <si>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</si>
  <si>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</si>
  <si>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５話・７話がオススメ。</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</si>
  <si>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</si>
  <si>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</si>
  <si>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</si>
  <si>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</si>
  <si>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</si>
  <si>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</si>
  <si>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</si>
  <si>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</si>
  <si>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</si>
  <si>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</si>
  <si>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</si>
  <si>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</si>
  <si>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</si>
  <si>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</si>
  <si>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</si>
  <si>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</si>
  <si>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</si>
  <si>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</si>
  <si>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</si>
  <si>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</si>
  <si>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</si>
  <si>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</si>
  <si>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８話がオススメ。</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</si>
  <si>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</si>
  <si>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すべての状態異常耐性アップ］・［悪い状態変化耐性］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</si>
  <si>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</si>
  <si>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</si>
  <si>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</si>
  <si>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</si>
  <si>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</si>
  <si>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</si>
  <si>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</si>
  <si>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</si>
  <si>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コスト比でいうと、緑タイプの「ときどき見かける」枠としては標準的な基本性能（ステータス）、特殊効果をもつこころ。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</si>
  <si>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</si>
  <si>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</si>
  <si>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</si>
  <si>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</si>
  <si>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</si>
  <si>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</si>
  <si>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</si>
  <si>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</si>
  <si>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</si>
  <si>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</si>
  <si>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br}}{{br}}こころ確定巡りは２章８話がオススメ。</t>
  </si>
  <si>
    <t>キラービー</t>
  </si>
  <si>
    <t>コストの割には回復魔力が高く（７章追加時点でベスト20位以内）、特殊効果として［スキルＨＰ回復効果アップ］がある、［戦闘時のどうぐHP回復効果アップ］もある、と、回復役に大変むいているこころ。</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</si>
  <si>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</si>
  <si>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</si>
  <si>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</si>
  <si>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</si>
  <si>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</si>
  <si>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</si>
  <si>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比較的出現クエストが多いため、いつの間にか持っている、という可能性はある。{{br}}{{br}}とはいえ、周回で出現でこころを狙うのは経験値的にイマイチなため、こころ確定巡りをしたほうが楽。２章１０話がオススメ。</t>
  </si>
  <si>
    <t>ひとくいサーベル</t>
  </si>
  <si>
    <t>「とてもよく見かける」枠の割には、「赤」タイプの特徴である、最大HP・力・器用さが高いこころ。特殊効果は何もないが、基本性能（ステータス）的には装備する機会があるかもしれない。</t>
  </si>
  <si>
    <t>プリズニャン</t>
  </si>
  <si>
    <t>ひとことコメントに困るくらい特徴のないこころ。持っていても装備することの無い人が大多数だと思う。{{br}}「黄」タイプなので、最大HPが多少高め。</t>
  </si>
  <si>
    <t>ミケまどう</t>
  </si>
  <si>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</si>
  <si>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９話・１０話がオススメ。</t>
  </si>
  <si>
    <t>地域</t>
  </si>
  <si>
    <t>マーブルン</t>
  </si>
  <si>
    <t>追加スキルの〈メラ〉は不要だが、「紫」タイプにしては最大HPが高く、基本性能（ステータス）が良い。追加効果の［じゅもんダメージアップ］、［ターン開始時ＭＰ回復］もともに汎用性があり、とても使いやすいこころ。</t>
  </si>
  <si>
    <t>メラミ</t>
  </si>
  <si>
    <t>ツンドラキー</t>
  </si>
  <si>
    <t>追加スキルの〈メラミ〉は僧侶で覚えるとそこそこ便利で、また、「緑」タイプにしては最大HPが高く、タフな回復役になれる。追加効果の［スキル回復効果アップ］も回復役に適しており、使いやすいこころと言える。</t>
  </si>
  <si>
    <t>チョコヌーバ</t>
  </si>
  <si>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</si>
  <si>
    <t>キラーピッケル</t>
  </si>
  <si>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</si>
  <si>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スウィートバッグ</t>
  </si>
  <si>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</si>
  <si>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メーダプリンス</t>
  </si>
  <si>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</si>
  <si>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</si>
  <si>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</si>
  <si>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</si>
  <si>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</si>
  <si>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</si>
  <si>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</si>
  <si>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水、イベント</t>
  </si>
  <si>
    <t>ドラキーマ</t>
  </si>
  <si>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</si>
  <si>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</si>
  <si>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</si>
  <si>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</si>
  <si>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</si>
  <si>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</si>
  <si>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</si>
  <si>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</si>
  <si>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</si>
  <si>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がいこつ</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</si>
  <si>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</si>
  <si>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クエスト3章4話の出現モンスター]]は『地域限定・下級』と『ベビーマジシャン』のみが「ときどき見かける」枠なので、確定巡り含めて『ベビーマジシャン』のこころを狙うなら[[３章４話|クエスト3章4話の出現モンスター]]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</si>
  <si>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</si>
  <si>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</si>
  <si>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</si>
  <si>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</si>
  <si>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</si>
  <si>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</si>
  <si>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</si>
  <si>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</si>
  <si>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</si>
  <si>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比較的出現クエストが多いため、いつの間にか持っている、という可能性はある。{{br}}{{br}}とはいえ、周回で出現でこころを狙うのは経験値的にイマイチなため、こころ確定巡りをしたほうが楽。３章４話・６話がオススメ。</t>
  </si>
  <si>
    <t>ガチャコッコ</t>
  </si>
  <si>
    <t>ギズモ</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</si>
  <si>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</si>
  <si>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br}}『[[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</si>
  <si>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</si>
  <si>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</si>
  <si>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</si>
  <si>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</si>
  <si>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</si>
  <si>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</si>
  <si>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３章７話に出現する「ときどき見かける」枠がこの『スライムナイト』のみなので、確定巡りをするなら３章７話がおすすめ。つまり、こころ確定巡りで狙いやすく、比較的集めやすいこころと言える。</t>
  </si>
  <si>
    <t>キャットバット</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</si>
  <si>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</si>
  <si>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</si>
  <si>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</si>
  <si>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</si>
  <si>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</si>
  <si>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どくどくゾンビ</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</si>
  <si>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</si>
  <si>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トンブレロ</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</si>
  <si>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</si>
  <si>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オーク</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</si>
  <si>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</si>
  <si>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スライムタワー</t>
  </si>
  <si>
    <t>「よく見かける」枠だが追加スキル無しというタイプなので、基本性能（ステータス）が比較的優秀。{{br}}タイプ「赤」の特徴である最大HPと力、特に最大HPが高め。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</si>
  <si>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３章８話・９話がオススメ。</t>
  </si>
  <si>
    <t>ひとくいばこ</t>
  </si>
  <si>
    <t>タイプ「緑」で〈メラ〉を覚えるのが特徴のこころ。残念ながら、覚えたところで使う場面は無いと思う。{{br}}「緑」タイプなので、回復魔力が多少高め。</t>
  </si>
  <si>
    <t>ザキ</t>
  </si>
  <si>
    <t>ミイラ男</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</si>
  <si>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</si>
  <si>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３章１０話、４章１話がオススメ。</t>
  </si>
  <si>
    <t>ぐんたいガニ</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</si>
  <si>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</si>
  <si>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３章９話に出現する「ときどき見かける」枠がこの『ミイラ男』のみなので、確定巡りをするなら３章９話がおすすめ。つまり、こころ確定巡りで狙いやすく、比較的集めやすいこころと言える。</t>
  </si>
  <si>
    <t>ごろつき</t>
  </si>
  <si>
    <t>「よく見かける」枠だが追加スキル無しというタイプなので、基本性能（ステータス）が比較的優秀。{{br}}タイプ「黄」の特徴である身の守りがかなり高め。モンスターのイメージとも良くあっていると言える。</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</si>
  <si>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さらに水場限定とハードルが高い。{{br}}{{br}}３章９話・１０話がオススメ。雨の日や水場で、周回で出現でこころを狙いつつ、こころ確定巡り（特に雨の日）で狙いたい。</t>
  </si>
  <si>
    <t>ベビーニュート</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</si>
  <si>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</si>
  <si>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はぐれメタル</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</si>
  <si>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</si>
  <si>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イオラ</t>
  </si>
  <si>
    <t>ひくいどり</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</si>
  <si>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すべての状態異常耐性アップ］・［悪い状態変化耐性］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</si>
  <si>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</si>
  <si>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ベロニャーゴ</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</si>
  <si>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</si>
  <si>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</si>
  <si>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ホークマン</t>
  </si>
  <si>
    <t>バギマ</t>
  </si>
  <si>
    <t>どくやずきん</t>
  </si>
  <si>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</si>
  <si>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ブラウニー</t>
  </si>
  <si>
    <t>ジャガーメイジ</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</si>
  <si>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</si>
  <si>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ハンターフライ</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</si>
  <si>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だったが、「覚醒千里行 キラーマシン編」で出現するため、同クエスト周回でレベル上げをしながら狙えるようになった。特に苦もなく集められるだろう。</t>
  </si>
  <si>
    <t>ピオリム</t>
  </si>
  <si>
    <t>デッドペッカー</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</si>
  <si>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</si>
  <si>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ケダモン</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</si>
  <si>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</si>
  <si>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どれいへいし</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</si>
  <si>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</si>
  <si>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やいばくだき</t>
  </si>
  <si>
    <t>メタルハンター</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</si>
  <si>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</si>
  <si>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マジカルハット</t>
  </si>
  <si>
    <t>斬撃特技攻撃に特化したこころ。基本性能（ステータス）として力が高く、素早さ・器用さも高い。{{br}}最大ＨＰや身の守りが低くなるため使う場面を選ぶが、「低コストで斬撃特技ダメージを稼ぎたい」と使う場面がわかりやすい。</t>
  </si>
  <si>
    <t>４章６話に出現する「ときどき見かける」枠がこの『メタルハンター』のみなので、確定巡りをするなら４章６話がおすすめ。つまり、こころ確定巡りで狙いやすく、比較的集めやすいこころと言える。{{br}}また、夜限定ではあるが、夜になると「ときどき」以上に見かけるので、周回で集めることもそれほど難しくは無いだろう。</t>
  </si>
  <si>
    <t>キラーマシン</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</si>
  <si>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９話がオススメ。</t>
  </si>
  <si>
    <t>イエティ</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</si>
  <si>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</si>
  <si>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</si>
  <si>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かえんムカデ</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</si>
  <si>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９話・１０話がオススメ。</t>
  </si>
  <si>
    <t>マミー</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</si>
  <si>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</si>
  <si>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シャドー</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</si>
  <si>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６話・８話がオススメ。</t>
  </si>
  <si>
    <t>たてまじん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</si>
  <si>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</si>
  <si>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</si>
  <si>
    <t>フレイム</t>
  </si>
  <si>
    <t>デビルアーマー</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</si>
  <si>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</si>
  <si>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マドハンド</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</si>
  <si>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</si>
  <si>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しびれだんびら</t>
  </si>
  <si>
    <t>ひとつめピエロ</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</si>
  <si>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</si>
  <si>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ベビル</t>
  </si>
  <si>
    <t>呪文攻撃に特化したこころ。基本性能（ステータス）として攻撃魔力が高く、素早さ・器用さも高め。最大ＨＰや身の守りが低くなるため使う場面を選ぶが、「低コストで呪文ダメージを稼ぎたい」と使う場面がわかりやすい。{{br}}また、戦闘終了時ＭＰ回復もあるため、特にクエスト周回で使いやすい。{{br}}{{br}}ＭＰ回復狙いで複数Ｓを持っておきたい、集めるべきこころと言える。</t>
  </si>
  <si>
    <t>『ひとつめピエロ』が「ときどき見かける」で出現するのが４章６話・７話・８話に出現すると出現するクエストが少なく、また、単独で出現するクエストも無い。「ときどき見かける」枠の相方で決めるのがよいだろう。{{br}}４章６話なら『[[メタルハンター]]』、４章７話・８話であれば『[[メタルライダー]]』とともに狙おう。</t>
  </si>
  <si>
    <t>メタルライダー</t>
  </si>
  <si>
    <t>ボーンナイト</t>
  </si>
  <si>
    <t>〈ベホイミ〉が使える物理アタッカー向けバランスタイプのこころ。意外と役に立つ場面はある。</t>
  </si>
  <si>
    <t>地域限定モンスターを狙うとともに、４章９話・１０話で確定巡りするのがオススメ。</t>
  </si>
  <si>
    <t>ヒートギズモ</t>
  </si>
  <si>
    <t>リザードマン</t>
  </si>
  <si>
    <t>ミニデーモン</t>
  </si>
  <si>
    <t>ホークブリザード</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</si>
  <si>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リリース当初の最終章である５章１０話には登場しない、ということもあり、周回だけでは取れていないことも多かったと思われる。{{br}}{{br}}周回で出現でこころを狙うのは経験値的に耐えられないことも無いので、クエスト周回もアリ。こころ確定巡りも全く問題ない。５章６話・８話がオススメ。</t>
  </si>
  <si>
    <t>ヒャダルコ</t>
  </si>
  <si>
    <t>ハートナイト</t>
  </si>
  <si>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</si>
  <si>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</si>
  <si>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ゴールデンコーン</t>
  </si>
  <si>
    <t>「赤」タイプの物理アタッカー向けバランスタイプのこころ。タンク役向けでは無いのに［ガード率アップ］を持っているのが珍しい。</t>
  </si>
  <si>
    <t>ピオラ</t>
  </si>
  <si>
    <t>ピンクボンボン</t>
  </si>
  <si>
    <t>体技特技攻撃に特化したこころ。基本性能（ステータス）として力が高く、素早さ・器用さも高い。{{br}}最大ＨＰや身の守りが低くなるため使う場面を選ぶが、「低コストで斬撃特技ダメージを稼ぎたい」と使う場面がわかりやすい。</t>
  </si>
  <si>
    <t>ももいろ三姉妹</t>
  </si>
  <si>
    <t>最大ＨＰに特化したこころ。「黄」タイプのタンク役向けとは異なり、身の守りは低いが、その分素早さと器用さがやや高め。</t>
  </si>
  <si>
    <t>クイーンモーモン</t>
  </si>
  <si>
    <t>回復魔力に特化した「緑」タイプのこころ。回復魔力はかなり高く、１１章実装時点でもトップ１０に入っていた。{{br}}他方、ものすごく打たれ弱く、最大ＨＰ・身の守りがかなり低い。{{br}}{{br}}低コストで回復魔力がほしいときはこの『ももいろ三姉妹』、バランスの良さが欲しいときは『[[クイーンモーモン]]』を装備するのが良いだろう。</t>
  </si>
  <si>
    <t>とげこんぼう</t>
  </si>
  <si>
    <t>バランスタイプの「緑」タイプのこころ。{{br}}{{br}}低コストでバランスの良さが欲しいときはこの『クイーンモーモン]』のこころ、回復魔力がほしいときは『[[ももいろ三姉妹]]』を装備するのが良いだろう。</t>
  </si>
  <si>
    <t>アルケミストン</t>
  </si>
  <si>
    <t>「黄」タイプの攻撃特化のこころ。タフさはまあまあ。{{br}}マシン系・ゾンビ系への種族特攻があるため、装備する機会があるかもしれない。{{br}}{{br}}ちなみに、前後は地域限定のコスト62のこころだが、その並びで突然コスト32のこの『とげこんぼう』が出てくる不思議。</t>
  </si>
  <si>
    <t>ファイアボール</t>
  </si>
  <si>
    <t>攻撃呪文とイオ系に特化した「紫」タイプのこころ。攻撃魔力はかなり高く、１１章実装時点でもトップ２０に入っていた。すばやさもそこそこ。{{br}}他方、ものすごく打たれ弱く、最大ＨＰ・身の守りがかなり低い。{{br}}{{br}}イオ系呪文向けとしては低コストでかなりの火力が出せる。打たれ弱いが、そのデメリットを補うだけの火力がでる低コストこころのため、ぜひ１つはＳが欲しい。</t>
  </si>
  <si>
    <t>ばくだん岩</t>
  </si>
  <si>
    <t>すばやさに特化した「青」タイプのこころ。すばやさはかなり高く、絶対値で１１章実装時点でもトップ２０、コスパではトップ５に入っていた。ちから・器用さも高め。{{br}}他方、ものすごく打たれ弱く、最大ＨＰ・身の守りがかなり低い。{{br}}{{br}}［メラ属性ダメージアップ］のため、メラ属性ブレスを使う際の低コストこころとして優秀。</t>
  </si>
  <si>
    <t>あくま神官</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</si>
  <si>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</si>
  <si>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じごくのよろい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</si>
  <si>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</si>
  <si>
    <t>しりょうのきし</t>
  </si>
  <si>
    <t>リリース当初の最終章である５章１０話に登場することもあり、ベテランプレイヤーは基本的に持っているこころと思われる。出現クエストも多い。{{br}}クエスト周回・こころ確定巡りは５章１０話がオススメ。</t>
  </si>
  <si>
    <t>ピンクモーモン</t>
  </si>
  <si>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</si>
  <si>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</si>
  <si>
    <t>ベホイミスライム</t>
  </si>
  <si>
    <t>アームライオン</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</si>
  <si>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</si>
  <si>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キラーパンサー</t>
  </si>
  <si>
    <t>本編ストーリークエスト。</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</si>
  <si>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</si>
  <si>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</si>
  <si>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アローインプ</t>
  </si>
  <si>
    <t>リリース当初の最終章である５章１０話に「だけ」登場しない（５章９話・６章１話には登場する）という、全モンスターの中で唯一のクエスト歯抜けで出現するモンスター。そのため、ベテランプレイヤーでも５章１０話のクエスト周回をしていた方は持っていないかもしれない。{{br}}クエスト周回・こころ確定巡りは５章９話がオススメ。</t>
  </si>
  <si>
    <t>メトロゴースト</t>
  </si>
  <si>
    <t>つむりんママ</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</si>
  <si>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５章４話・６話がオススメ。</t>
  </si>
  <si>
    <t>きめんどうし</t>
  </si>
  <si>
    <t>「黄」タイプの攻撃特化のこころ。最大ＨＰがやや低めで身の守りが並と、ステータス（基本性能）としてのタフさはまあまあだが、特殊効果の［全属性耐性アップ］＋５％がかなり強い。{{br}}素早さがものすごく低いが、逆に完全に後攻めができるというのはメリットでもある。{{br}}{{br}}使い勝手のよいこころなので、１つはＳを持っておきたい。</t>
  </si>
  <si>
    <t>５章５話に出現する「ときどき見かける」枠がこの『つむりんママ』と地域限定のみなので、確定巡りをするなら５章５話がおすすめ。なお、中部地方にはコスト６２の地域限定が存在しないので、さらに集めやすい。{{br}}「ときどき見かける」枠でかつ水辺限定だが、ドラクエウォークのローンチからプレイしている人にとっては、しばらくの間最終章であったクエスト５章１０話を周回していたはずで、その際にこころSを手に入れているだろう。</t>
  </si>
  <si>
    <t>メダパニ</t>
  </si>
  <si>
    <t>かっちゅうアリ</t>
  </si>
  <si>
    <t>パペットマン</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</si>
  <si>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</si>
  <si>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キングスライム</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</si>
  <si>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</si>
  <si>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ヒイラギどうじ</t>
  </si>
  <si>
    <t>力と素早さが高く、最大ＨＰと身の守りが低いという、高火力・紙装甲の典型的なこころ。{{br}}特殊効果の［斬撃・体技ダメージアップ］７％と［会心率アップ］４％が素晴らしい。{{br}}{{br}}ボス戦で使うには少々最大ＨＰが低いのが難点だが、クエスト周回では大変使える。{{br}}また、［会心率アップ］はメタル狩りで重宝する。{{br}}{{br}}Ｓを４つ持っていてもそうそう腐ることはない、集めるべきこころとい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</si>
  <si>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</si>
  <si>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ドラゴスライム</t>
  </si>
  <si>
    <t>ベビーサラマンダ</t>
  </si>
  <si>
    <t>欲しいものがバランス良く全て揃っているといってもよい「緑」タイプのこころ。少しタフさ寄り。{{br}}基本性能（ステータス）としては、「緑」タイプ平均よりは回復魔力のコスパが悪いものの、最大ＨＰ・身の守りは平均やや上でタフさは十分。{{br}}{{br}}特殊効果として回復役に必要な［スキルＨＰ回復効果］を＋７％持っている他、［全属性耐性］が＋１０％、［ブレス耐性］が＋５％と、破格の耐性効果を揃えている。{{br}}回復役、そしてタンク兼回復役用に、是非２つはＳを揃えたい。</t>
  </si>
  <si>
    <t>５章６話・７話・８話・９話は、この『ドラゴスライム』と『[[つむりんママ]]』だけが「ときどき見かける」枠。{{br}}『[[つむりんママ]]』は水辺限定なので、それ以外の場所では『ドラゴスライム』のみであり、こころ確定巡りで狙いやすく、比較的集めやすいこころと言える。</t>
  </si>
  <si>
    <t>サブナック</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</si>
  <si>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</si>
  <si>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t>
  </si>
  <si>
    <t>ほこら</t>
  </si>
  <si>
    <t>ブラッドハンド</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</si>
  <si>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</si>
  <si>
    <t>こころを入手できるのは特定の「ほこら」のみであるため、出現場所をまわってバトルし討伐する、という数を稼ぐしか方法はない。{{br}}なお、討伐することができれば、こころは必ず手に入れることができる。</t>
  </si>
  <si>
    <t>てっこうまじん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</si>
  <si>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</si>
  <si>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エビルホーク</t>
  </si>
  <si>
    <t>まおうのつかい</t>
  </si>
  <si>
    <t>バランス（力重視）</t>
  </si>
  <si>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</si>
  <si>
    <t>トロル</t>
  </si>
  <si>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</si>
  <si>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</si>
  <si>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メガモン</t>
  </si>
  <si>
    <t>まほうつかい</t>
  </si>
  <si>
    <t>メガモンスターとして、2019年9月12日（木）から2020年3月12日（木）まで出現した。</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</si>
  <si>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</si>
  <si>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</si>
  <si>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イベント</t>
  </si>
  <si>
    <t>おおさそり</t>
  </si>
  <si>
    <t>通常モンスターとして、2019年9月19日（木）から同10月24日（木）まで開催の、「ドラゴンクエスト」イベント（りゅうおうイベント）で出現した。</t>
  </si>
  <si>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</si>
  <si>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</si>
  <si>
    <t>ドロル</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</si>
  <si>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</si>
  <si>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ボミエ</t>
  </si>
  <si>
    <t>てつのさそり</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</si>
  <si>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</si>
  <si>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リカント</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</si>
  <si>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</si>
  <si>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ストーンマン</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</si>
  <si>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</si>
  <si>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イベント、ほこら</t>
  </si>
  <si>
    <t>まどうし</t>
  </si>
  <si>
    <t>通常モンスターとして、2019年9月19日（木）から同10月24日（木）まで開催の、「ドラゴンクエスト」イベント（りゅうおうイベント）で出現した。{{br}}ほこらボスとして、2021年8月17日（火）から2021年9月7日（火）までの「ほこら イズライール編」シーズン２、およびその後2021年10月12日（火）までのインターミッション。{{br}}</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</si>
  <si>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</si>
  <si>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ドロルメイジ</t>
  </si>
  <si>
    <t>2019年9月19日（木）から同10月24日（木）まで開催の、「ドラゴンクエスト」イベント（りゅうおうイベント）で初出。</t>
  </si>
  <si>
    <t>リカントマムル</t>
  </si>
  <si>
    <t>キースドラゴン</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</si>
  <si>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</si>
  <si>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しのさそり</t>
  </si>
  <si>
    <t>通常モンスターとして、2019年9月19日（木）から同10月24日（木）まで開催の、「ドラゴンクエスト」イベント（りゅうおうイベント）で出現した。{{br}}ほこらボスとして、2021年2月4日（木）から2021年2月25日（木）までの「ほこら ゲリュオン編」シーズン２、およびその後2021年3月4日（木）までのインターミッション。</t>
  </si>
  <si>
    <t>2019年9月19日（木）から同10月24日（木）まで開催の、「ドラゴンクエスト」イベント（りゅうおうイベント）で初出。{{br}}2021年2月4日（木）から2021年2月25日（木）までの「ほこら ゲリュオン編」シーズン２、およびその後2021年3月4日（木）までのインターミッション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</si>
  <si>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キラーリカント</t>
  </si>
  <si>
    <t>だいまどう</t>
  </si>
  <si>
    <t>ダースドラゴン</t>
  </si>
  <si>
    <t>あくまのきし</t>
  </si>
  <si>
    <t>通常モンスターとして、2019年9月19日（木）から同10月24日（木）まで開催の、「ドラゴンクエスト」イベント（りゅうおうイベント）で出現した。{{br}}ほこらボスとして、2021年3月4日（木）から3月25日（木）までの「ほこら ゲリュオン編」シーズン３、およびその後2021年4月5日（水）までのインターミッション。</t>
  </si>
  <si>
    <t>2019年9月19日（木）から同10月24日（木）まで開催の、「ドラゴンクエスト」イベント（りゅうおうイベント）で初出。{{br}}、2021年3月4日（木）から2021年3月25日（木）までの「ほこら ゲリュオン編」シーズン３、およびその後2021年4月5日（月）までのインターミッションにおいて、ほこらボスとして再登場した。</t>
  </si>
  <si>
    <t>ドラゴン</t>
  </si>
  <si>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まおうのつかい編」シーズン３、およびその後2021年1月7日（木）までのインターミッション。{{br}}ほこらボスとして、2021年1月7日（木）から2021年1月28日（木）までの「ほこら ゲリュオン編」シーズン１、およびその後2021年2月4日（木）までのインターミッション。{{br}}ほこらボスとして、2021年10月12日（火）から2021年11月5日（金）までの「ほこら イズライール編」シーズン３、およびその後2022年1月7日（金）までのインターミッション。</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</si>
  <si>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</si>
  <si>
    <t>ゴーレム</t>
  </si>
  <si>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</si>
  <si>
    <t>りゅうおう</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</si>
  <si>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</si>
  <si>
    <t>もみじこぞう</t>
  </si>
  <si>
    <t>2021年「バレンタインキャンペーン」にあわせ、2021年2月5日から 同2月22日まで復刻した。</t>
  </si>
  <si>
    <t>ダッシュラン</t>
  </si>
  <si>
    <t>扉ボス、ほこら</t>
  </si>
  <si>
    <t>テラノライナー</t>
  </si>
  <si>
    <t>扉ボスとして、2019年10月24日（木）から2019年11月21日（木）に開催の「試練の扉」イベントの第１週（10月24日から10月31日まで）。{{br}}ほこらボスとして、2021年1月7日（木）から2021年1月28日（木）までの「ほこら ゲリュオン編」シーズン１、およびその後2021年2月4日（木）までのインターミッション。</t>
  </si>
  <si>
    <t>2019年10月24日（木）から2019年11月21日（木）に開催の「試練の扉」イベントの第１週（10月24日から10月31日まで）に、扉ボスモンスターとして出現したのが初出のモンスター。{{br}}2021年1月7日（木）から2021年1月28日（木）までの「ほこら ゲリュオン編」シーズン１、およびその後2021年2月4日（木）までのインターミッションにおいて、ほこらボスとして再登場した。{{br}}{{br}}攻撃面は基本性能（ステータス）・特殊効果ともいま一つだが、防御面では、最大ＨＰがコストの割には高い点、［ヒャド属性耐性アップ］が７％ある点から、低コストしばりのほこらで活躍する未来があるかもしれない。</t>
  </si>
  <si>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</si>
  <si>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ガメゴン</t>
  </si>
  <si>
    <t>ほこらボスとして、2020年9月28日（月）から2020年10月31日（土）までの「ほこら まおうのつかい編」シーズン１、およびその後2020年11月1日（日）までのインターミッション。</t>
  </si>
  <si>
    <t>2020年9月28日（月）から2020年10月31日（土）までの「ほこら まおうのつかい編」シーズン１、およびその後2020年11月1日（日）までのインターミッションにおいて、ほこらボスとして再登場した。</t>
  </si>
  <si>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</si>
  <si>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リザードフライ</t>
  </si>
  <si>
    <t>ほこらボスとして、2020年11月1日（日）から2020年11月30日（月）までの「ほこら まおうのつかい編」シーズン２、およびその後2020年12月1日（水）までのインターミッション。</t>
  </si>
  <si>
    <t>2020年11月1日（日）から2020年11月30日（月）までの「ほこら まおうのつかい編」シーズン２、およびその後2020年12月1日（水）までのインターミッションにおいて、ほこらボスとして再登場した。</t>
  </si>
  <si>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</si>
  <si>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ドラゴンフライ</t>
  </si>
  <si>
    <t>ほこらボスとして、2021年5月6日（月）から5月27日（木）までの「ほこら メカバーン編」シーズン２、およびその後2021年6月2日（水）までのインターミッション。</t>
  </si>
  <si>
    <t>スカルゴン</t>
  </si>
  <si>
    <t>ほこらボスとして、2020年12月1日（水）から2020年12月22日（火）までの「ほこら まおうのつかい編」シーズン３、およびその後2021年1月7日（木）までのインターミッション。</t>
  </si>
  <si>
    <t>2019年10月24日（木）から2019年11月21日（木）に開催の「試練の扉」イベントの第２週（10月31日から11月7日まで）に、扉ボスモンスターとして出現したのが初出のモンスター。{{br}}2020年12月1日（水）から2020年12月22日（火）までの「ほこら まおうのつかい編」シーズン３、およびその後2021年1月7日（木）までのインターミッション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</si>
  <si>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ドルクマ</t>
  </si>
  <si>
    <t>コドラ</t>
  </si>
  <si>
    <t>はしりとかげ</t>
  </si>
  <si>
    <t>ほこらボスとして、2021年4月5日（月）から2021年4月26日（月）までの「ほこら メカバーン編」シーズン１、およびその後2021年5月6日（木）までのインターミッション。</t>
  </si>
  <si>
    <t>2021年4月5日（月）から2021年4月26日（月）までの「ほこら メカバーン編」シーズン１、およびその後2021年5月6日（木）までのインターミッションでほこらボスとして復刻した。</t>
  </si>
  <si>
    <t>バトルレックス</t>
  </si>
  <si>
    <t>扉ボス、強敵</t>
  </si>
  <si>
    <t>はやぶさ斬り</t>
  </si>
  <si>
    <t>デンデン竜</t>
  </si>
  <si>
    <t>2020年8月27日（木）から2020年9月12日（土）に開催の１周年前夜祭イベント「復刻強敵討伐」で再登場した。</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</si>
  <si>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</si>
  <si>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ドラゴンバゲージ</t>
  </si>
  <si>
    <t>ほこらボスとして、2021年6月2日（水）から2021年6月23日（水）までの「ほこら メカバーン編」シーズン３、およびその後2021年7月2日（金）までのインターミッション。</t>
  </si>
  <si>
    <t>スカイドラゴン</t>
  </si>
  <si>
    <t>ナウマンボーグ</t>
  </si>
  <si>
    <t>扉ボスとして、2019年10月24日（木）から2019年11月21日（木）に開催の「試練の扉」イベントの第４週（11月14日から11月21日まで）。{{br}}ほこらボスとして、2021年1月7日（木）から2021年1月28日（木）までの「ほこら ゲリュオン編」シーズン１、およびその後2021年2月4日（木）までのインターミッション。</t>
  </si>
  <si>
    <t>2019年10月24日（木）から2019年11月21日（木）に開催の「試練の扉」イベントの第４週（11月14日から11月21日まで）に、扉ボスモンスターとして出現したのが初出のモンスター。{{br}}2021年1月7日（木）から2021年1月28日（木）までの「ほこら ゲリュオン編」シーズン１、およびその後2021年2月4日（木）までのインターミッションにおいて、ほこらボスとして再登場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</si>
  <si>
    <t>ギガデーモン</t>
  </si>
  <si>
    <t>強敵</t>
  </si>
  <si>
    <t>キングレオ</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</si>
  <si>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</si>
  <si>
    <t>アンドレアル</t>
  </si>
  <si>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</si>
  <si>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デスピサロ</t>
  </si>
  <si>
    <t>ヘルバトラー</t>
  </si>
  <si>
    <t>究極エビルプリースト（※ボス）</t>
  </si>
  <si>
    <t>無</t>
  </si>
  <si>
    <t>ボス</t>
  </si>
  <si>
    <t>究極エビルプリースト</t>
  </si>
  <si>
    <t>アイスゴーレム</t>
  </si>
  <si>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</si>
  <si>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スノードラゴン</t>
  </si>
  <si>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</si>
  <si>
    <t>強敵、ほこら</t>
  </si>
  <si>
    <t>ブリザードマン</t>
  </si>
  <si>
    <t>強敵として、2019年12月27日（金）から2020年1月14日（火）までの「２０２０大冒険 伝説のおせちを探して」イベント期間中。{{br}}ほこらボスとして、2021年1月7日（木）から2021年1月28日（木）までの「ほこら ゲリュオン編」シーズン１、およびその後2021年2月4日（木）までのインターミッション。</t>
  </si>
  <si>
    <t>2019年12月27日（金）から2020年1月14日（火）までの「２０２０大冒険 伝説のおせちを探して」イベントに出現したのが初出の強敵モンスター。{{br}}2021年1月7日（木）から2021年1月28日（木）までの「ほこら ゲリュオン編」シーズン１、およびその後2021年2月4日（木）までのインターミッションにおいて、ほこら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</si>
  <si>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</si>
  <si>
    <t>スライムかがみもち</t>
  </si>
  <si>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</si>
  <si>
    <t>おみくじミミック</t>
  </si>
  <si>
    <t>http://period.ek-pro.com/article/189240788.html</t>
  </si>
  <si>
    <t>イベントモンスターとして、2019年12月27日（金）から2020年1月14日（火）までの「２０２０大冒険 伝説のおせちを探して」イベント期間中。{{br}}イベントモンスターとして、2022年1月1日（土）から2022年1月14日（金）までの「新春ウォーク２０２２ ミラクルハッピーニューイヤー」イベント期間中。</t>
  </si>
  <si>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ひとことコメントに困るくらい特徴のないこころ。持っていても装備することの無い人が大多数だと思う。{{br}}「紫」タイプなので、攻撃魔力が多少高め。</t>
  </si>
  <si>
    <t>イベント限定だが、通常クエストを受注状態であれば自動的に出現する。特別なモンスターが出現するクエスト（例えば、レアモン確変など）を受注している場合は出現しない。{{br}}「とてもよく見かける」枠なので、クエスト周回で特に困ることなくこころを入手できる。{{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</si>
  <si>
    <t>ふくぶくろ</t>
  </si>
  <si>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ひとことコメントに困るくらい特徴のないこころ。持っていても装備することの無い人が大多数だと思う。{{br}}基本性能（ステータス）としては、「黄」タイプなので最大ＨＰが多少高め。{{br}}なお、『[[タコメット]]』とはコストも同じ、タイプも「黄」で同じで、基本性能（ステータス）も全く同じ。</t>
  </si>
  <si>
    <t>イベント限定だが、通常クエストを受注状態であれば自動的に出現する。特別なモンスターが出現するクエスト（例えば、レアモン確変など）を受注している場合は出現しない。{{br}}「よく見かける」枠なので少々こころは獲得しずらく、クエスト周回で見かけたら狙いたい。多少時間はかかるが、こころＳは入手できるだろう。{{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</si>
  <si>
    <t>メタルドラゴン</t>
  </si>
  <si>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基本性能（ステータス）としては、「赤」タイプの、最大ＨＰが高く、その他のステータスはイマイチ、というタイプ。{{br}}最大ＨＰを見ればコスト含めてちょうどよいコスト帯で、コスパもそれなり。したがって、低コストほこらで使えるかも……と言いたいところだが、種族耐性や属性耐性が無い。ちょっと使いどころが難しい。</t>
  </si>
  <si>
    <t>イベント限定だが、通常クエストを受注状態であれば自動的に出現する。特別なモンスターが出現するクエスト（例えば、レアモン確変など）を受注している場合は出現しない。{{br}}「ときどき見かける」枠なのでこころは獲得しずらく、クエスト周回で見かけたら積極的に狙いたい。時間はかかるが、こころＳは入手できるだろう。{{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</si>
  <si>
    <t>メタルホイミン</t>
  </si>
  <si>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</si>
  <si>
    <t>つかいま</t>
  </si>
  <si>
    <t>本編ストーリークエスト。{{br}}ほこらボスとして、2020年9月28日（月）から2020年10月31日（土）までの「ほこら まおうのつかい編」シーズン１、およびその後2020年11月1日（日）までのインターミッション。また、以降、すべてのシーズンのほこらボスとして。</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</si>
  <si>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</si>
  <si>
    <t>プリーストナイト</t>
  </si>
  <si>
    <t>2020年1月30日（木）から2020年2月27日（木）に開催のイベント「あくま大王襲来」にあわせて、2020年1月30日（木）から出現したのが初出のイベントモンスター。</t>
  </si>
  <si>
    <t>ずしおうまる</t>
  </si>
  <si>
    <t>強敵として、2020年1月30日（木）から2020年2月27日（木）に開催のイベント「あくま大王襲来」にあわせて、2020年1月30日（木）から2020年2月27日（木）まで。{{br}}ほこらボスとして、2021年10月12日（火）から2021年11月5日（金）までの「ほこら イズライール編」シーズン３、およびその後2022年1月7日（金）までのインターミッション。</t>
  </si>
  <si>
    <t>2020年1月30日（木）から2020年2月27日（木）に開催のイベント「あくま大王襲来」にあわせて、2020年1月30日（木）から出現したのが初出の強敵モンスター。{{br}}{{br}}「よく見かける」程度の能力のこころ。特別集める必要は無いだろう。</t>
  </si>
  <si>
    <t>くものきょじん</t>
  </si>
  <si>
    <t>強敵として、2020年1月30日（木）から2020年2月27日（木）に開催のイベント「あくま大王襲来」期間中。{{br}}ほこらボスとして、2020年9月28日（月）から2020年10月31日（土）までの「ほこら まおうのつかい編」シーズン１、およびその後2020年11月1日（日）までのインターミッション。</t>
  </si>
  <si>
    <t>2020年1月30日（木）から2020年2月27日（木）に開催のイベント「あくま大王襲来」にあわせて、2020年1月30日（木）から出現したのが初出の強敵モンスター。{{br}ほこらボスとして、2020年9月28日（月）から2020年10月31日（土）までの「ほこら まおうのつかい編」シーズン１、およびその後2020年11月1日（日）までのインターミッションに再登場した。{{br}}{{br}}これでもか、というくらいちからに寄せた「赤」タイプのこころ。{{br}}攻撃面では確かに素晴らしいが、最大ＨＰが35ではさすがにボス戦では採用が難しい。</t>
  </si>
  <si>
    <t>じごくのもんばん</t>
  </si>
  <si>
    <t>強敵として、2020年1月30日（木）から2020年2月27日（木）に開催のイベント「あくま大王襲来」期間中である、2020年2月6日（木）から2020年2月27日（木）まで。{{br}}ほこらボスとして、2020年12月1日（水）から2020年12月22日（火）までの「ほこら まおうのつかい編」シーズン３、およびその後2021年1月7日（木）までのインターミッション。</t>
  </si>
  <si>
    <t>2020年1月30日（木）から2020年2月27日（木）に開催のイベント「あくま大王襲来」にあわせて、2020年2月6日（木）から出現したのが初出の強敵モンスター。{{br}}2020年12月1日（水）から2020年12月22日（火）までの「ほこら まおうのつかい編」シーズン３、およびその後2021年1月7日（木）までのインターミッション（「集計期間」含む）において、ほこらボスとして再登場した。</t>
  </si>
  <si>
    <t>セルゲイナス</t>
  </si>
  <si>
    <t>強敵として、2020年1月30日（木）から2020年2月27日（木）まで開催の「あくま大王襲来」イベント期間中である、2020年2月13日（木）から2020年2月27日（木）まで。{{br}}ほこらボスとして、2021年7月2日（金）から2021年7月27日（水）までの「ほこら イズライール編」シーズン１、およびその後2021年8月17日（火）までのインターミッション。</t>
  </si>
  <si>
    <t>2020年1月30日（木）から2020年2月27日（木）に開催のイベント「あくま大王襲来」にあわせて、2020年2月13日（木）から出現したのが初出の強敵モンスター。{{br}}{{br}}「よく見かける」程度の能力のこころ。特別集める必要は無いだろう。</t>
  </si>
  <si>
    <t>キングミニデーモン</t>
  </si>
  <si>
    <t>強敵として、2020年1月30日（木）から2020年2月27日（木）に開催の「あくま大王襲来」イベント期間中である、2020年2月13日（木）から2020年2月27日（木）まで。{{br}}ほこらボスとして、2021年2月4日（木）から2021年2月25日（木）までの「ほこら ゲリュオン編」シーズン２、およびその後2021年3月4日（木）までのインターミッション。</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</si>
  <si>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2月25日（木）までの「ほこら ゲリュオン編」シーズン２、およびその後2021年3月4日（木）までのインターミッションにおいて、ほこらボスとして再登場した。</t>
  </si>
  <si>
    <t>メイジドラキー</t>
  </si>
  <si>
    <t>じんめんじゅ</t>
  </si>
  <si>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</si>
  <si>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じごくのハサミ</t>
  </si>
  <si>
    <t>ゴールドオーク</t>
  </si>
  <si>
    <t>うみぼうず</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</si>
  <si>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</si>
  <si>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ジェリーマン</t>
  </si>
  <si>
    <t>2021年2月12日（金）から2021年3月12日（金）まで開催の「海賊アロン航海記 亡国の人魚姫」イベントで、財宝の洞窟の探検でも入手できた。{{br}}{{br}}</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</si>
  <si>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</si>
  <si>
    <t>さまようたましい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</si>
  <si>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</si>
  <si>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ベンガルクーン</t>
  </si>
  <si>
    <t>ベホイムスライム</t>
  </si>
  <si>
    <t>りゅうき兵</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</si>
  <si>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</si>
  <si>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おどるほうせき</t>
  </si>
  <si>
    <t>メイジキメラ</t>
  </si>
  <si>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</si>
  <si>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ボーンプリズナー</t>
  </si>
  <si>
    <t>シールドオーガ</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</si>
  <si>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</si>
  <si>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マッドフィンガー</t>
  </si>
  <si>
    <t>シルバーデビル</t>
  </si>
  <si>
    <t>ゲリュオン</t>
  </si>
  <si>
    <t>2020年5月14日（木）からのクエスト７章「呪われた約束」の実装に合わせて登場したこころ。{{br}}モンスターとしては、ボスとして出現していた。フィールドモンスターとして出現するようになり、こころも実装された。{{br}}{{br}}特殊効果に［スキルＨＰ回復効果アップ］が７％であり、回復魔力高め。あり、回復魔力高め。{{br}}タイプ「緑」の中では、最大ＨＰ・最大ＭＰ・身の守り・素早さがバランス良く高め～平均より高めであるため、バランスの良い回復役向けこころと言える。{{br}}{{br}}ただ、回復役向け「緑」タイプで、この『[[シルバーデビル]]』よりやや弱いが、こころコスパとしてはバツグンで特殊効果の回復アップも10％ある『[[あくま神官]]』が存在している。{{br}}どちらを装備するかは装備コスト 全体との兼ね合い、もしくは「即死攻撃をしてくるかどうか」で判断したい。</t>
  </si>
  <si>
    <t>おひなさまスライム</t>
  </si>
  <si>
    <t>http://period.ek-pro.com/article/188287238.html</t>
  </si>
  <si>
    <t>2021年1月7日（木）から2021年1月28日（木）までの「ほこら ゲリュオン編」シーズン１、およびその後2021年2月4日（木）までのインターミッションに合わせて、ほこらボスとして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</si>
  <si>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きりさきピエロ</t>
  </si>
  <si>
    <t>ほこらボスとして、2021年3月4日（木）から3月25日（木）までの「ほこら ゲリュオン編」シーズン３、およびその後2021年4月5日（水）までのインターミッション。</t>
  </si>
  <si>
    <t>2021年3月4日（木）から2021年4月5日（月）までの「ほこら ゲリュオン編」シーズン３（「集計期間」含む）において、ほこらボスとして再登場した。</t>
  </si>
  <si>
    <t>さくらこぞう</t>
  </si>
  <si>
    <t>ほこらボスとして、2021年2月4日（木）から2021年2月25日（木）までの「ほこら ゲリュオン編」シーズン２、およびその後2021年3月4日（木）までのインターミッション。</t>
  </si>
  <si>
    <t>2020年8月27日（木）から2020年9月12日（土）に開催の１周年前夜祭イベント「復刻強敵討伐」で再登場した。{{br}}2021年2月4日（木）から2021年2月25日（木）までの「ほこら ゲリュオン編」シーズン２、およびその後2021年3月4日（木）までのインターミッションにおいて、ほこらボスとして再登場した。</t>
  </si>
  <si>
    <t>カンダタ</t>
  </si>
  <si>
    <t>カンダタこぶん</t>
  </si>
  <si>
    <t>やまたのおろち</t>
  </si>
  <si>
    <t>バラモス</t>
  </si>
  <si>
    <t>強敵として、2022年2月10日（木）から2022年3月9日（水）まで開催の「ドラゴンクエスト３ ジパング外伝」イベント期間中。</t>
  </si>
  <si>
    <t>2020年8月27日（木）から2020年9月12日（土）に開催の１周年前夜祭イベント「復刻強敵討伐」で再登場した。{{br}}強敵として、2022年2月10日（木）から2022年3月9日（水）まで開催の「ドラゴンクエスト３ ジパング外伝」イベント期間中に再登場した。</t>
  </si>
  <si>
    <t>バラモスブロス</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</si>
  <si>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</si>
  <si>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ゾーマ</t>
  </si>
  <si>
    <t>強敵として、2022年2月10日（木）から2022年3月9日（水）まで開催の「ドラゴンクエスト３ ジパング外伝」イベント期間中に再登場した。</t>
  </si>
  <si>
    <t>ブラッドソード</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</si>
  <si>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</si>
  <si>
    <t>おばけトマト</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</si>
  <si>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</si>
  <si>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フロストギズモ</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</si>
  <si>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</si>
  <si>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マリンスライム</t>
  </si>
  <si>
    <t>ミミック</t>
  </si>
  <si>
    <t>ブリザード</t>
  </si>
  <si>
    <t>だいおうキッズ</t>
  </si>
  <si>
    <t>げんじかぶと</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</si>
  <si>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</si>
  <si>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「ときどき見かける」枠で、かつ水辺・雨限定なので、やや、というか、結構集めにくい。{{br}}雨のタイミングを狙ってこころ確定巡りなどする必要があるだろう。</t>
  </si>
  <si>
    <t>ホラービースト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</si>
  <si>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</si>
  <si>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メーダロード</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</si>
  <si>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</si>
  <si>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</si>
  <si>
    <t>ガーゴイル</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</si>
  <si>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</si>
  <si>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しにがみきぞく</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</si>
  <si>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</si>
  <si>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</si>
  <si>
    <t>ダークスライム</t>
  </si>
  <si>
    <t>http://period.ek-pro.com/article/188647622.html</t>
  </si>
  <si>
    <t>ほこらボスとして、2021年5月6日（月）から5月27日（木）までの「ほこら メカバーン編」シーズン２、およびその後2021年6月2日（水）までのインターミッション。{{br}}ほこらボスとして、2021年6月2日（水）から2021年6月23日（水）までの「ほこら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t>
  </si>
  <si>
    <t>ほこらボスとして、2021年5月6日（月）から5月27日（木）までの「ほこら メカバーン編」シーズン２、およびその後2021年6月2日（水）までのインターミッションでこころを落とすようになった。{{br}}モンスターとしては、ボスとして出現していた。{{br}}{{br}}タイプ「黄」で［スキルの回復効果アップ］の特殊効果を備えた初めてのこころ。{{br}}タイプ「黄」の回復役といえばパラディンで、それ向けにタフさ具合も高いこころだが、タフさを高めるという意味では賢者の虹枠などに採用することも考えられる。あるいは、〈バイシオン〉させつつ補助回復役を担うことのある魔法戦士には虹枠以外でもタイプ一致するので、こちらでも使える。{{br}}{{br}}使える場面が多く、Ｓを複数集めるべきこころと言える。</t>
  </si>
  <si>
    <t>ダークキング</t>
  </si>
  <si>
    <t>ほこらボスとして、2021年3月4日（木）から2021年3月25日（木）までの「ほこら ゲリュオン編」シーズン３、およびその後2021年4月5日（月）までのインターミッションにおいて、ほこらボスとして再登場した。</t>
  </si>
  <si>
    <t>ベスキング</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</si>
  <si>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</si>
  <si>
    <t>スカラベキング</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</si>
  <si>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</si>
  <si>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</si>
  <si>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セキバーン</t>
  </si>
  <si>
    <t>http://period.ek-pro.com/article/188929497.html</t>
  </si>
  <si>
    <t>2021年8月17日（火）から2021年9月7日（火）までの「ほこら イズライール編」シーズン２、およびその後2021年10月12日（火）までのインターミッションが初出のほこらボス。{{br}}{{br}}タイプ「青」、そしてコストが99というと、みんな大好き『[[まおうのつかい]]』と同じだが、基本性能（ステータス）としては２、３歩劣り、特殊効果としても１歩劣っている。{{br}}デイン系弱点の虫系に、こちらが体技系デイン武器を持っているときに採用を検討することがあるかもしれない。</t>
  </si>
  <si>
    <t>スナノサウルス</t>
  </si>
  <si>
    <t>イベントで出現する「まぼろしのオアシス」の範囲内にのみ、一定の回数出現する。{{br}}ひたすら「まぼろしのオアシス」を巡回してこころを集めるかたち。</t>
  </si>
  <si>
    <t>ヘルコンドル</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</si>
  <si>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</si>
  <si>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ギガンテス</t>
  </si>
  <si>
    <t>{{br}}2021年4月27日（火）から2021年5月13日（木）までの「ゴールデンＷＡＬＫ２０２１」イベントの強敵。</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</si>
  <si>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</si>
  <si>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まなつのせんし</t>
  </si>
  <si>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</si>
  <si>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スイカ岩</t>
  </si>
  <si>
    <t>強敵として、2020年7月9日（木）から同8月6日（木）までの、「南の島とあぶない果実」イベントで出現。{{br}}ほこらボスとして、2021年5月6日（月）から5月27日（木）までの「ほこら メカバーン編」シーズン２、およびその後2021年6月2日（水）までのインターミッション。</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</si>
  <si>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</si>
  <si>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トロピカルドラゴ</t>
  </si>
  <si>
    <t>フレイムドック</t>
  </si>
  <si>
    <t>2021年4月27日（火）から2021年5月13日（木）までの「ゴールデンＷＡＬＫ２０２１」イベントの強敵。</t>
  </si>
  <si>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</si>
  <si>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2020年イベント時は、ためたポイントを消費して戦うタイプの「レア強敵」という扱い。ザコ敵を倒す、ツボを割るなどしてポイントをためる。倒せさえすれば、こころは確定で落とす。</t>
  </si>
  <si>
    <t>キラーベンダーマシン</t>
  </si>
  <si>
    <t>強敵として、2020年7月9日（木）から同8月6日（木）までの、「南の島とあぶない果実」イベントで初出。{{br}}ほこらボスとして、2021年6月2日（水）から2021年6月23日（水）までの「ほこら メカバーン編」シーズン３、およびその後2021年7月2日（金）までのインターミッションでも出現。{{br}}{{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</si>
  <si>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キングスイカ岩</t>
  </si>
  <si>
    <t>いやしの果汁</t>
  </si>
  <si>
    <t>ドラゴンキッズ</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</si>
  <si>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</si>
  <si>
    <t>ドラゴンゾンビへの耐性 +10%</t>
  </si>
  <si>
    <t>ヘルジュラシックへの耐性 +10%</t>
  </si>
  <si>
    <t>りゅうせんし</t>
  </si>
  <si>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</si>
  <si>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</si>
  <si>
    <t>ドラゴンガイアへの耐性 +10%</t>
  </si>
  <si>
    <t>ドラゴンゾンビ</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</si>
  <si>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</si>
  <si>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</si>
  <si>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ドラゴンガイア</t>
  </si>
  <si>
    <t>強敵として、2020年8月6日（木）から2020年8月27日（木）まで開催の「炎の山、巣食う竜たち」イベント。{{br}}ほこらボスとして、2021年7月2日（金）から2021年7月27日（水）までの「ほこら イズライール編」シーズン１、およびその後2021年8月17日（火）までのインターミッション。</t>
  </si>
  <si>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</si>
  <si>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</si>
  <si>
    <t>ヘルジュラシック</t>
  </si>
  <si>
    <t>強敵として、2021年4月27日（火）から2021年5月13日（木）までの「ゴールデンＷＡＬＫ２０２１」イベント。</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</si>
  <si>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</si>
  <si>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</si>
  <si>
    <t>ヘルゴースト</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</si>
  <si>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</si>
  <si>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アイアンクック</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</si>
  <si>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</si>
  <si>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メガザルロック</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</si>
  <si>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</si>
  <si>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キラートーチ</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</si>
  <si>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</si>
  <si>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アカイライ</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</si>
  <si>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</si>
  <si>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ホロゴースト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</si>
  <si>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</si>
  <si>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ボボンガー</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</si>
  <si>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</si>
  <si>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デンタザウルス</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</si>
  <si>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</si>
  <si>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</si>
  <si>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ほのおのせんし</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</si>
  <si>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</si>
  <si>
    <t>うごくせきぞう</t>
  </si>
  <si>
    <t>エリミネーター</t>
  </si>
  <si>
    <t>http://period.ek-pro.com/article/189132409.html</t>
  </si>
  <si>
    <t>本編ストーリークエストに出現する通常モンスターとして、2021年11月8日（月）から。</t>
  </si>
  <si>
    <t>2021年11月8日（月）からのクエスト１１章「奪われた神殿」の実装に合わせて登場したこころ。{{br}}モンスターとしては、ボスとして出現していた。フィールドモンスターとして出現するようになり、こころも実装された。{{br}}{{br}}基本性能（ステータス）としては、「赤」タイプの最大ＨＰが高いタイプ……というより、身の守りも高いので、タンク役向けこころといえる。１１章実装時点ではタンク役はパラディンと海賊のため、「赤」タイプでタンク役は無いのだが。。。{{br}}「黄」タイプのタンク役向けとは異なり、高いとはいえ身の守りは控えめ、他方、素早さは高め。ただし、「赤」タイプとしては素早さは低い。{{br}}{{br}}特殊効果としては、［斬撃・体技ダメージアップ］が＋７％、［メラ属性斬撃・体技ダメージアップ］が＋７％と、メラ属性物理アタッカー向け。耐性としては［バギ属性耐性アップ］が＋７％と［石化耐性アップ］が＋７％。{{br}}ここ最近の「あまり見かけない」と同じ傾向（攻撃面が斬撃体技アップ７％とある属性特技アップ７％、守備面がある属性アップ７％と状態異常か変化耐性７％）で、特筆すべきことは無い。{{br}}{{br}}全体として、攻撃面はやや控えめだが、タフ具合はかなり高いので、タフさが求められるボス戦などで、タフさの低いこころ（『[[ヘルコンドル]]』とか）を補い活躍できるこころ、と言えるだろう。</t>
  </si>
  <si>
    <t>じごくのつかい</t>
  </si>
  <si>
    <t>ワイトキング</t>
  </si>
  <si>
    <t>2021年2月5日（金）からのクエスト９章「失われた輝石」の実装に合わせて登場したこころ。{{br}}モンスターとしては、ボスとして出現していた。フィールドモンスターとして出現するようになり、こころも実装された。{{br}}{{br}}特殊効果に［じゅもんダメージアップ］があり、攻撃魔力が高く、素早さも高い。{{br}}おまけに［ドルマ属性じゅもんダメージアップ］もあるので、賢者や魔法戦士を魔法アタッカーで使うときの攻撃面では大変強い。{{br}}一方、最大ＨＰと身の守りが弱く、打たれ弱い。{{br}}{{br}}「紫」版の『[[キングスライム]]』と言えるこころで、クエスト周回にはもってこいのこころだろう。{{br}}ボス戦などある程度のタフさが問われる場面では、他のこころとの兼ね合いでの装備するかどうかを考えたい。</t>
  </si>
  <si>
    <t>ＭＣカンダタ</t>
  </si>
  <si>
    <t>2021年11月8日（月）からのクエスト１１章「奪われた神殿」の実装に合わせて登場したこころ。{{br}}モンスターとしては、ボスとして出現していた。フィールドモンスターとして出現するようになり、こころも実装された。{{br}}{{br}}基本性能（ステータス）としては、「紫」タイプの呪文アタッカー向けバランスタイプ。実装時点で、絶対値として最大ＭＰが全体で１位、攻撃魔力が４位と、「紫」タイプらしい能力になっている。{{br}}その他、全基本性能（ステータス）が優秀で、力以外は概ね平均以上となっている。「紫」タイプで力を求められることはほぼ無いので、極めて優秀な基本性能（ステータス）と言える。{{br}}{{br}}…ということは『[[おどるほうせき]]』でも似たようなことを述べたが、その『[[おどるほうせき]]』に比べるとコスパは少し劣っている点は留意したい。{{br}}{{br}}特殊効果としても優秀。{{br}}攻撃面では、［呪文ダメージアップ］と［バギ属性じゅもんダメージアップ］がそれぞれ＋１０％あり、バギ系じゅもんであれば２０％のダメージアップが期待できる。１１章追加時点では合わせ技でこれ以上アップするものはない、つまり最高値である。{{br}}呪文特大ダメージのバギ属性呪文が待たれる。{{br}}{{br}}守備面では、［デイン属性耐性アップ］と［眠り耐性アップ］を持っている。{{br}}呪文アタッカーには合うかたちの耐性である点が評価できる。{{br}}{{br}}…ということは『[[おどるほうせき]]』でも似たようなことを述べたが、こちらの特殊効果については種類の差こそあれ、アップ値に差は無い。</t>
  </si>
  <si>
    <t>ゴールドマン</t>
  </si>
  <si>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</si>
  <si>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記念大王スライム</t>
  </si>
  <si>
    <t>ウイングタイガー</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</si>
  <si>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</si>
  <si>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</si>
  <si>
    <t>シャドーステップ</t>
  </si>
  <si>
    <t>ブラックドラゴン</t>
  </si>
  <si>
    <t>強敵として、2021年8月26日（木）から2021年9月12日（日）まで開催の「前夜祭’２１ 2nd ANNIVERSARY」イベント。{{br}}</t>
  </si>
  <si>
    <t>2020年9月12日（月）から始まった「1st Anniversary」（ドラゴンクエストウォーク １周年記念）イベントに合わせて、2020年9月12日（土）から出現したのが初出の強敵モンスター。{{br}}強敵として、2021年8月26日（木）から2021年9月12日（日）まで開催の「前夜祭’２１ 2nd ANNIVERSARY」イベント。{{br}}{{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</si>
  <si>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ボストロール</t>
  </si>
  <si>
    <t>メガモンスターとして、2020年9月18日（金）から2021年10月11日（月）まで。{{br}}</t>
  </si>
  <si>
    <t>2020年9月12日（月）から始まった「1st Anniversary」（ドラゴンクエストウォーク １周年記念）イベントに合わせて、2020年9月18日（金）から出現したのが初出のメガモンスター（常設）。2021年10月11日（月）まで出現した。{{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</si>
  <si>
    <t>まじん斬り</t>
  </si>
  <si>
    <t>暴嵐天バリゲーン</t>
  </si>
  <si>
    <t>2020年9月12日（月）から始まった「1st Anniversary」（ドラゴンクエストウォーク １周年記念）イベントに合わせて、2020年9月28日（月）から出現したのが初出の強敵モンスター。{{br}}強敵として、2022年2月10日（木）から2022年3月9日（水）まで開催の「ドラゴンクエスト３ ジパング外伝」イベント期間中に再登場した。{{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</si>
  <si>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キマイラロード</t>
  </si>
  <si>
    <t>メガモンスターとして、2021年4月27日（火）から2021年5月13日（木）まで開催の「ゴールデンＷＡＬＫ２０２１」イベントに合わせて、2021年4月27日（火）から2021年5月27日（木）まで。</t>
  </si>
  <si>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br}}ドラクエウォークオリジナルモンスターだからかどうかは分からないが、大変素晴らしい能力のこころ。Ｓが４つあってもよい。{{br}}また、《バリゲーンの宝珠》を使うことでＳ★ランク『[[碧落天バリゲーン]]』のこころにグレードアップできる。{{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</si>
  <si>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</si>
  <si>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ハロウィンドラキー</t>
  </si>
  <si>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</si>
  <si>
    <t>パンプキャビネット</t>
  </si>
  <si>
    <t>2020年10月22日（木）から2020年11月26日（木）まで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</si>
  <si>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ハロウィンゴースト</t>
  </si>
  <si>
    <t>強敵として、2020年10月22日（木）から2020年11月26日（木）まで開催のハロウィンイベント「おかしな集いと封印されし悪魔」期間中。{{br}}ほこらボスとして、2020年11月1日（日）から2020年11月30日（月）までの「ほこら まおうのつかい編」シーズン２、およびその後2020年12月1日（水）までのインターミッション。{{br}}強敵として、2021年8月26日（木）から2021年9月12日（日）まで開催の「前夜祭’２１ 2nd ANNIVERSARY」イベント。</t>
  </si>
  <si>
    <t>2020年10月22日（木）から2020年11月26日（木）まで開催のハロウィンイベント「おかしな集いと封印されし悪魔」にあわせて、2020年10月22日（木）から出現したのが初出の強敵モンスター。{{br}}2020年11月1日（日）から2020年11月30日（月）までの「ほこら まおうのつかい編」シーズン２、およびその後2020年12月1日（水）までのインターミッションにおいて、ほこらボスとして再登場した。{{br}}強敵として、2021年8月26日（木）から2021年9月12日（日）まで開催の「前夜祭’２１ 2nd ANNIVERSARY」イベントで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</si>
  <si>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シャドーサタン</t>
  </si>
  <si>
    <t>2020年10月22日（木）から2020年11月26日（木）まで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</si>
  <si>
    <t>ハロウィンマミー</t>
  </si>
  <si>
    <t>2020年10月22日（木）から2020年11月26日（木）まで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</si>
  <si>
    <t>ハロウィンリカント</t>
  </si>
  <si>
    <t>2020年10月22日（木）から2020年11月26日（木）まで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</si>
  <si>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フランケンゴーレム</t>
  </si>
  <si>
    <t>2020年10月22日（木）から2020年11月26日（木）まで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</si>
  <si>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ローソンキングスライム</t>
  </si>
  <si>
    <t>強敵として、2020年10月22日（木）から2020年11月26日（木）まで開催のハロウィンイベント「おかしな集いと封印されし悪魔」期間中である、2020年11月5日（木）から2020年11月26日（木）まで。{{br}}ほこらボスとして、2020年11月1日（日）から2020年11月30日（月）までの「ほこら まおうのつかい編」シーズン２期間中である2020年11月9日（月）から2020年11月30日（月）、およびその後2020年12月1日（水）までのインターミッション</t>
  </si>
  <si>
    <t>2020年10月22日（木）から2020年11月26日（木）まで開催のハロウィンイベント「おかしな集いと封印されし悪魔」にあわせて、2020年11月5日（木）から出現したのが初出の強敵モンスター。{{br}}2020年11月1日（日）から2020年11月30日（月）までの「ほこら まおうのつかい編」シーズン２期間中である2020年11月9日（月）から2020年11月30日（月）、およびその後2020年12月1日（水）までのインターミッション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</si>
  <si>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おんせんスライム</t>
  </si>
  <si>
    <t>しろバラのきし</t>
  </si>
  <si>
    <t>モテモテ</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</si>
  <si>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</si>
  <si>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ちょうろうじゅ</t>
  </si>
  <si>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</si>
  <si>
    <t>リトルライバーン</t>
  </si>
  <si>
    <t>レッドアーチャー</t>
  </si>
  <si>
    <t>バロン版キラーマシン</t>
  </si>
  <si>
    <t>アバン（ドラゴラム）</t>
  </si>
  <si>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</si>
  <si>
    <t>魔王ハドラー</t>
  </si>
  <si>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</si>
  <si>
    <t>クロコダイン</t>
  </si>
  <si>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</si>
  <si>
    <t>ＨＰ２５％以上で致死ダメージ時にごくまれにＨＰ１で生き残る</t>
  </si>
  <si>
    <t>ヒュンケル（※通常）</t>
  </si>
  <si>
    <t>http://period.ek-pro.com/article/188262973.html</t>
  </si>
  <si>
    <t>強敵として、2020年11月26日（木）から2021年1月15日（金）に開催の「ドラゴンクエスト ダイの大冒険」のコラボイベント期間中である、2020年12月10日（木）から2021年1月15日（金）まで。{{br}}ほこらボスとして、2020年12月1日（水）から2020年12月22日（火）までの「ほこら まおうのつかい編」シーズン３期間中である2020年12月15日（火）から2020年12月22日（火）、およびその後2021年1月7日（木）までのインターミッション。{{br}}ほこらボスとして、2021年1月7日（木）から1月28日（木）までの「ほこら ゲリュオン編」シーズン１期間中である、2021年1月7日（木）から2021年1月15日（金）まで。</t>
  </si>
  <si>
    <t>2020年11月26日（木）から2021年1月15日（金）に開催の「ドラゴンクエスト ダイの大冒険」のコラボイベントにあわせて、2020年12月10日（木）から出現したのが初出の強敵モンスター。{{br}}2020年12月1日（水）から2020年12月22日（火）までの「ほこら まおうのつかい編」シーズン３、およびその後2021年1月7日（木）までのインターミッション、および、2021年1月7日（木）から2021年2月4日（木）までの「ほこら ゲリュオン編」シーズン１の、2020年12月15日（火）から2021年1月15日（金）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</si>
  <si>
    <t>ヒュンケル</t>
  </si>
  <si>
    <t>カメレオンマン</t>
  </si>
  <si>
    <t>http://period.ek-pro.com/article/188263301.html</t>
  </si>
  <si>
    <t>強敵として、2020年11月26日（木）から2021年1月15日（金）に開催の「ドラゴンクエスト ダイの大冒険」のコラボイベント期間中である、2020年12月21日（月）から2021年1月15日（金）まで。{{br}}ほこらボスとして、2020年12月1日（水）から2020年12月22日（火）までの「ほこら まおうのつかい編」シーズン３期間中である2020年12月22日（火）から2020年12月22日（火）、およびその後2021年1月7日（木）までのインターミッション{{br}}ほこらボスとして、2021年1月7日（木）から1月28日（木）までの「ほこら ゲリュオン編」シーズン１期間中である、2021年1月7日（木）から2021年1月15日（金）まで。</t>
  </si>
  <si>
    <t>2020年11月26日（木）から2021年1月15日（金）に開催の「ドラゴンクエスト ダイの大冒険」のコラボイベントにあわせて、2020年12月21日（月）から出現したのが初出の強敵モンスター（モンスター……？）。{{br}}2020年12月1日（水）から2020年12月22日（火）までの「ほこら まおうのつかい編」シーズン３、およびその後2021年1月7日（木）までのインターミッション、および、2021年1月7日（木）から2021年2月7日（木）までの「ほこら ゲリュオン編」シーズン１の、2020年12月22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</si>
  <si>
    <t>フレイザード</t>
  </si>
  <si>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</si>
  <si>
    <t>メタルかがみもち</t>
  </si>
  <si>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</si>
  <si>
    <t>賀正大王スライム</t>
  </si>
  <si>
    <t>ドラゴメタル</t>
  </si>
  <si>
    <t>http://period.ek-pro.com/article/188270062.html{{br}}http://period.ek-pro.com/article/189240767.html</t>
  </si>
  <si>
    <t>メガモンスターとして、2021年1月1日（金）から2021年1月14日（木）までの「新春ウォーク２０２１キャンペーン」イベント期間中である、2021年1月1日（金）から2021年1月6日（水）まで。{{br}}メガモンスターとして、2022年1月1日（土）から2022年1月14日（金）までの「新春ウォーク２０２２ ミラクルハッピーニューイヤー」イベント期間中。</t>
  </si>
  <si>
    <t>2021年1月1日（金）から始まった「新春ウォーク２０２１キャンペーン」イベントに合わせて、2021年1月1日（金）から2021年1月6日（水）まで出現したのが初出のメガモンスター。{{br}}2022年1月1日（土）から2022年1月14日（金）までの「新春ウォーク２０２２ ミラクルハッピーニューイヤー」イベント期間中にも出現した。{{br}}{{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br}}{{br}}2022年新春イベントで再登場したが、このときの性能は2021年のものが据え置き。</t>
  </si>
  <si>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</si>
  <si>
    <t>つららスライム</t>
  </si>
  <si>
    <t>本編ストーリークエスト。{{br}}ほこらボスとして、2021年10月12日（火）から11月5日（金）までの「ほこら イズライール編」シーズン３、およびその後2022年1月7日（金）までのインターミッション。また、以降のほこらボスとして。</t>
  </si>
  <si>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</si>
  <si>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</si>
  <si>
    <t>ひょうがまじん</t>
  </si>
  <si>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</si>
  <si>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イベントで出現する「氷魔の呪い」の範囲内にのみ、一定の回数出現する。{{br}}「氷魔の呪い」を巡回して『つららスライム』を倒しこころを集める、ということ。</t>
  </si>
  <si>
    <t>うごくひょうぞう</t>
  </si>
  <si>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</si>
  <si>
    <t>コキュードス</t>
  </si>
  <si>
    <t>2021年1月15日（金）から始まった「いてついた王国と炎熱の兄妹」イベントに合わせて、2021年1月15日（金）から2021年2月12日（金）まで出現したのが初出の強敵モンスター。{{br}}強敵として、2021年8月26日（木）から2021年9月12日（日）まで開催の「前夜祭’２１ 2nd ANNIVERSARY」イベント。{{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</si>
  <si>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2021年イベント時は、ためたポイントを消費して戦うタイプの「レア強敵」という扱い。イベントモンスターを倒すなどしてポイントをためる。{{br}}倒せさえすれば、こころは確定で落とす。</t>
  </si>
  <si>
    <t>アンクルホーン</t>
  </si>
  <si>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</si>
  <si>
    <t>ぬすっとウサギ</t>
  </si>
  <si>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</si>
  <si>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</si>
  <si>
    <t>ホタテワラビー</t>
  </si>
  <si>
    <t>グレゴリダンス</t>
  </si>
  <si>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</si>
  <si>
    <t>グール</t>
  </si>
  <si>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</si>
  <si>
    <t>ナイトキャット</t>
  </si>
  <si>
    <t>ランプのまじん</t>
  </si>
  <si>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</si>
  <si>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亡者のひとだま</t>
  </si>
  <si>
    <t>９章追加に合わせて「めったに見かけない」枠として追加されたモンスター。{{br}}{{br}}基本性能（ステータス）は物理アタッカーに必要な最大ＨＰ・力・素早さ・器用さがいずれも高い。相手より先行して攻撃できるだけの素早さを持ち、与ダメージも期待できて、しかもタフ。{{br}}特殊効果も［斬撃・体技ダメージアップ］が＋１０％と申し分無い。{{br}}{{br}}物理アタッカー向けこころとしては最強と言え、ボス戦・クエスト周回どんな場面でも使えることから、Ｓが４つ無くて困ることはあって困ることは一切ない。{{br}}必ず集めるべきこころと言える。</t>
  </si>
  <si>
    <t>ウドラー</t>
  </si>
  <si>
    <t>http://period.ek-pro.com/article/188619375.html</t>
  </si>
  <si>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</si>
  <si>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キラーアーマー</t>
  </si>
  <si>
    <t>http://period.ek-pro.com/article/188464673.html</t>
  </si>
  <si>
    <t>ほこらボスとして、2021年3月4日（木）から2021年3月25日（木）までの「ほこら ゲリュオン編」シーズン３、およびその後2021年4月5日（月）までのインターミッション。{{br}}ほこらボスとして、2021年4月5日（月）から2021年4月26日（月）までの「ほこら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t>
  </si>
  <si>
    <t>2021年3月4日（木）から3月25日（木）までの「ほこら ゲリュオン編」シーズン３に出現したのが初出のほこらボス。{{br}}その後、ほこらボスとして、2021年4月5日（月）から2021年4月26日（月）までの「ほこら メカバーン編」シーズン１、およびその後2021年5月6日（木）までのインターミッション、2021年5月6日（木）から2021年5月27日（木）までの「ほこら メカバーン編」シーズン２、およびその後2021年6月2日（水）までのインターミッションまで出現した。{{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</si>
  <si>
    <t>キングダムソード</t>
  </si>
  <si>
    <t>バアルゼブブ</t>
  </si>
  <si>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</si>
  <si>
    <t>ボーンファイター</t>
  </si>
  <si>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</si>
  <si>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</si>
  <si>
    <t>ブレードガード、自分が受けるスキル・どうぐのＨＰ回復効果＋５％</t>
  </si>
  <si>
    <t>モヒカント</t>
  </si>
  <si>
    <t>バッファロン</t>
  </si>
  <si>
    <t>ガルーダ</t>
  </si>
  <si>
    <t>だいおうイカ</t>
  </si>
  <si>
    <t>http://period.ek-pro.com/article/188383924.html</t>
  </si>
  <si>
    <t>ほこらボスとして、2021年2月4日（木）から2021年2月25日（木）までの「ほこら ゲリュオン編」シーズン２、およびその後2021年3月4日（木）までのインターミッション。{{br}}ほこらボスとして、2021年3月4日（木）から2021年3月25日（木）までの「ほこら ゲリュオン編」シーズン３、およびその後2021年4月5日（月）までのインターミッション。</t>
  </si>
  <si>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</si>
  <si>
    <t>イカスミショット</t>
  </si>
  <si>
    <t>タコメット</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</si>
  <si>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</si>
  <si>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ガニラス</t>
  </si>
  <si>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br}}なお、『[[おみくじミミック]]』とはコストも同じ、タイプも「黄」で同じで、基本性能（ステータス）も全く同じ。</t>
  </si>
  <si>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</si>
  <si>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強敵、イベント</t>
  </si>
  <si>
    <t>マリンバブル</t>
  </si>
  <si>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引けるふくびき（ガチャ）接待であることが多く、例えば［斬撃・体技ダメージアップ］が３％と［○○属性とくぎ（またはじゅもん）ダメージアップ］が多かったが、そういう意味で珍しい構成の特殊効果となっている、と言え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</si>
  <si>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</si>
  <si>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グレイトマーマン</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</si>
  <si>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</si>
  <si>
    <t>イベントで探検する洞窟において、戦闘に勝利する、または宝箱の中から、一定の確率でこころを入手することができる。</t>
  </si>
  <si>
    <t>パイレーツプリズナー</t>
  </si>
  <si>
    <t>2021年2月12日（金）から2021年3月12日（金）まで開催の「海賊アロン航海記 亡国の人魚姫」イベント期間中である、2021年2月19日（金）から初出の強敵・イベントモンスター。強敵として、2021年8月26日（木）から2021年9月12日（日）まで開催の「前夜祭’２１ 2nd ANNIVERSARY」イベント。{{br}}{{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</si>
  <si>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ヘルギフト</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</si>
  <si>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</si>
  <si>
    <t>ナイトリッチ</t>
  </si>
  <si>
    <t>2021年2月12日（金）から2021年3月12日（金）まで開催の「海賊アロン航海記 亡国の人魚姫」イベント期間中である、2021年2月26日（金）からの３章で初出の強敵・イベントモンスター。{{br}}強敵として、2021年8月26日（木）から2021年9月12日（日）まで開催の「前夜祭’２１ 2nd ANNIVERSARY」イベント。{{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</si>
  <si>
    <t>からくり兵</t>
  </si>
  <si>
    <t>2021年3月12日（金）から2021年4月27日（火）まで開催の「ドラゴンクエスト７」イベント期間中である、2021年3月12日（金）からの１章で初出の強敵モンスター。{{br}}強敵として、2021年8月26日（木）から2021年9月12日（日）まで開催の「前夜祭’２１ 2nd ANNIVERSARY」イベント。{{br}}{{br}}「あまり見かけない」枠相当の能力。ゾンビ系、マシン系のダメージアップが強く、また、力も高いので、特定系統のボス向けのアタッカー用こころとして確保しておきたい。</t>
  </si>
  <si>
    <t>デスマシーン</t>
  </si>
  <si>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</si>
  <si>
    <t>イベント限定だが、「とてもよく見かける」枠なので、クエスト周回でしているだけで特に困ることなくこころを入手できる。</t>
  </si>
  <si>
    <t>銀のおたからミミック</t>
  </si>
  <si>
    <t>2021年3月12日（金）から2021年4月27日（火）まで開催の「ドラゴンクエスト７」イベント期間中である、2021年3月19日（金）から2021年4月27日（金）まで</t>
  </si>
  <si>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言葉がふさわしい、最大ＨＰと身の守りに全てを注ぎ込んだこころ。{{br}}完全に盾役パラディン向け特化なので、使いどころがわかりやすい。{{br}}{{br}}Ｓは１つは欲しい。{{br}}逆に、２つあってもそうそう使う場面が無いだろう。</t>
  </si>
  <si>
    <t>金のおたからミミック</t>
  </si>
  <si>
    <t>虹のおたからミミック</t>
  </si>
  <si>
    <t>ヘルバオム</t>
  </si>
  <si>
    <t>ヘルバオムのねっこ</t>
  </si>
  <si>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</si>
  <si>
    <t>ヘルクラウダー</t>
  </si>
  <si>
    <t>メカバーン</t>
  </si>
  <si>
    <t>http://period.ek-pro.com/article/188558146.html</t>
  </si>
  <si>
    <t>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メカバーン編」シーズン２、およびその後2021年6月2日（水）までのインターミッション。{{br}}ほこらボスとして、2021年6月2日（水）から2021年6月23日（水）までの「ほこら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</si>
  <si>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</si>
  <si>
    <t>オルゴ・デミーラ</t>
  </si>
  <si>
    <t>ほこらボスとして、2021年3月4日（木）から3月25日（木）までの「ほこら ゲリュオン編」シーズン３、およびその後2021年4月5日（水）までのインターミッション。{{br}}ほこらボスとして、2021年4月5日（月）から2021年4月26日（月）までの「ほこら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t>
  </si>
  <si>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</si>
  <si>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オルゴ・デミーラ（第２形態）</t>
  </si>
  <si>
    <t>2021年3月12日（金）から2021年4月27日（火）まで開催の「ドラゴンクエスト７」イベント期間中である、2021年4月9日（金）から2021年5月13日（木）まで。</t>
  </si>
  <si>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</si>
  <si>
    <t>メタスラ＆ゴールドマン</t>
  </si>
  <si>
    <t>2021年3月12日（金）から2021年4月27日（火）まで開催の「ドラゴンクエスト７」イベント期間中である、2021年4月12日（月）から2021年5月13日（木）まで。</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</si>
  <si>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</si>
  <si>
    <t>メガゴールドマン</t>
  </si>
  <si>
    <t>フィールド通常戦闘時ゴールド＋20%</t>
  </si>
  <si>
    <t>ヒョウモンダーク</t>
  </si>
  <si>
    <t>2021年4月27日（火）から2021年5月13日（木）まで開催の「ゴールデンＷＡＬＫ２０２１」イベント期間中である、2021年4月27日（火）から2021年5月6日（木）まで。</t>
  </si>
  <si>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</si>
  <si>
    <t>「メガモンスター」なので、出現場所をまわって「とうばつ」する、という数を稼ぐしか方法はない。{{br}}なお、討伐してもこころは落とさず、ミッション報酬として貰える、というかたちとなっている。</t>
  </si>
  <si>
    <t>おにこぞう</t>
  </si>
  <si>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</si>
  <si>
    <t>ブラックチャック</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</si>
  <si>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</si>
  <si>
    <t>ブラッドマミー</t>
  </si>
  <si>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</si>
  <si>
    <t>マポレーナ</t>
  </si>
  <si>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</si>
  <si>
    <t>マッドルーパー</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</si>
  <si>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</si>
  <si>
    <t>ブランマトック</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</si>
  <si>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</si>
  <si>
    <t>アークデーモン</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</si>
  <si>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</si>
  <si>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シュプリンガー</t>
  </si>
  <si>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</si>
  <si>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</si>
  <si>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エビルソーサラー</t>
  </si>
  <si>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青」タイプの特徴である、素早さ・器用さが若干高め。ただし、「青」タイプ内ではコスパは平均以下。{{br}}特殊効果としては［眠り耐性アップ］を持つ。</t>
  </si>
  <si>
    <t>ライノソルジャー</t>
  </si>
  <si>
    <t>サイレス</t>
  </si>
  <si>
    <t>碧落天バリゲーン</t>
  </si>
  <si>
    <t>ばくれつけん</t>
  </si>
  <si>
    <t>ヘルバッファローズ</t>
  </si>
  <si>
    <t>2021年4月27日（火）のメインストーリー第10章追加に合わせて追加された「こころ覚醒」機能により、「[[暴嵐天バリゲーン]]のこころＳ」からグレードアップ可能</t>
  </si>
  <si>
    <t>2021年4月27日（火）のメインストーリー第10章追加に合わせて追加された「こころ覚醒」機能により、「[[暴嵐天バリゲーン]]のこころＳ」からグレードアップして「Ｓ★」ランクとして入手ができるようになった。{{br}}{{br}}こころの名前は変わっているが、基本は[[暴嵐天バリゲーン]]のこころ。従って、こころの基本性能（ステータス）の傾向は[[暴嵐天バリゲーン]]と変わらず、高い最大ＨＰと高い身の守りが特徴。{{br}}ただしグレードアップであるため、コストは変わらず能力がアップしているかたち。特にもともと高かった最大ＨＰと身の守りが大きく伸びているので、より一層パラディンに向くのこころとなった。{{br}}{{br}}さらに、〔ばくれつけん〕を覚えたことで、そこそこのＨＰのメタルボディのモンスターが敵側の編成の中にいる、しかしアタッカーでメタルボディ対策（無属性の複数回攻撃ができる武器を装備する、など）をすると全体火力が落ちて困る・そもそもそんな武器を持っていない、というような場面でも活躍ができるようになった。{{br}}特殊効果の［会心率アップ］とも相性がとても良い。{{br}}{{br}}[[暴嵐天バリゲーン]]の時点でそうだったが、全体として、よりバランスのよいこころになった、と言えるだろう。{{br}}{{br}}ちなみに、読み方は「へきらくてん」で良いのだろうか（碧は「あお」の意味。碧眼など）。{{br}}そして碧落天が「空」を観点としているなら、あとは大地、海…呪われし姫君……なのだろうか。</t>
  </si>
  <si>
    <t>敵として出現しない。[[暴嵐天バリゲーン]]のこころＳを、こころ覚醒することで入手できる。{{br}}なお、心珠にした場合は30000心珠ポイントが手に入る。</t>
  </si>
  <si>
    <t>ヘルバファローズ</t>
  </si>
  <si>
    <t>ファイターズナイト</t>
  </si>
  <si>
    <t>ゴールドイーグルス</t>
  </si>
  <si>
    <t>ライオンズレオ</t>
  </si>
  <si>
    <t>ホークスアーマー</t>
  </si>
  <si>
    <t>マリーンズサタン</t>
  </si>
  <si>
    <t>スターキメラ</t>
  </si>
  <si>
    <t>竜王</t>
  </si>
  <si>
    <t>http://period.ek-pro.com/article/188677919.html</t>
  </si>
  <si>
    <t>強敵として、2021年5月13日（木）から2021年7月8日（木）まで開催の「ドラゴンクエスト 35周年記念」イベント期間中。2021年5月27日（木）から2021年7月8日（木）まで開催の「ドラゴンクエスト２」イベント期間中を含む。</t>
  </si>
  <si>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</si>
  <si>
    <t>アックスドラゴン</t>
  </si>
  <si>
    <t>http://period.ek-pro.com/article/188677886.html</t>
  </si>
  <si>
    <t>メガモンスターとして、2021年5月13日（木）から2021年7月8日（木）まで開催の「ドラゴンクエスト 35周年記念」イベント期間中。なお、2021年5月13日（木）から2021年5月31日（月）までは「スペシャルメガモンスター」としても出現。</t>
  </si>
  <si>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</si>
  <si>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</si>
  <si>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アトラス</t>
  </si>
  <si>
    <t>http://period.ek-pro.com/article/188725091.html</t>
  </si>
  <si>
    <t>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イズライール編」シーズン２、およびその後2021年10月12日（火）までのインターミッション。{{br}}</t>
  </si>
  <si>
    <t>ほこらボスとして、2021年6月2日（水）から2021年6月23日（水）までの「ほこら メカバーン編」シーズン３、およびその後2021年7月2日（金）までのインターミッションが初出。{{br}}{{br}}タイプ「青」で［ヒャド属性斬撃・体技ダメージアップ］が14％だが、これは直近まで同じくほこらボスとして出現した『[[ウドラー]]』（黄）の［イオ属性スキルダメージアップ］12％と相似。ほこらボスのやや強い枠はしばらくこのパターンでいくのだろうか。{{br}}基本性能（ステータス）としては、同じタイプ「青」でコスト99には『[[まおうのつかい]]』がいるため、どうしてもそちらとの比較になるが、いま一歩劣るのが実情。特に最大ＨＰが30弱も低いのがいただけない。{{br}}{{br}}その特殊効果が示すとおり、ヒャド属性斬撃・体技を持つ武器（特技）を装備したときに能力を発揮する、特定状況向けのこころといえる。{{br}}ヒャド属性「スキル」であればブレスにも効果があるため、ドラゴンという見た目とも合い、今後の活用が見込めるので、より良かったのだが……。</t>
  </si>
  <si>
    <t>バズズ</t>
  </si>
  <si>
    <t>http://period.ek-pro.com/article/188721141.html</t>
  </si>
  <si>
    <t>強敵として、2021年5月27日（木）から2021年7月8日（木）まで開催の「ドラゴンクエスト２」イベント期間中。{{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</si>
  <si>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2021年5月27日（木）から2021年7月8日（木）まで開催の「ドラゴンクエスト２」イベント期間中が初出の強敵モンスター。{{br}}2021年7月21日（水）から2021年8月19日（木）まで開催の「あぶない水着イベント’２１ 導かれし夏休み達」イベント期間中である、2021年7月21日（水）から2021年8月5日（木）までも出現。{{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</si>
  <si>
    <t>ベリアル</t>
  </si>
  <si>
    <t>http://period.ek-pro.com/article/188741167.html</t>
  </si>
  <si>
    <t>強敵として、2021年5月27日（木）から2021年7月8日（木）まで開催の「ドラゴンクエスト２」イベント期間中である、2021年6月3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</si>
  <si>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2021年6月3日（木）が初出の強敵モンスター。{{br}}2021年7月21日（水）から2021年8月19日（木）まで開催の「あぶない水着イベント’２１ 導かれし夏休み達」イベント期間中である、2021年7月21日（水）から2021年8月5日（木）までも出現。{{br}}{{br}}実装時点でコストが100前後のこころが実装されている中で、コスト控えめの84、それゆえに絶対としての能力も控えめとはなっている。{{br}}傾向としては攻撃魔力・素早さが高いが最大ＨＰ・身の守りが低いという、攻撃特化・紙装甲のタイプ。物理攻撃と呪文という違いはあれど、『[[アトラス]]』と同じパターン{{br}}{{br}}。同じ紫で言えば、コストもほぼ同じの『[[ベンガルクーン]]』と同じ。違いとしては、あちらは［じゅもんダメージアップ］が５％だがバズズは３％、ただしバズズには［ギラ属性じゅもんダメージアップ］と［悪魔系ダメージアップ］というストロングポイントがある。また、素早さが約20も高いので、クエスト周回のモンスターの素早さが高くなっている今日このごろでは、バズズの方が使い勝手が良いだろう。{{br}}「紫」タイプはコスト不足でこころが装備できない、というケースがあまりないので、もう少しコスト高めで能力も高めな方がありがたかったが。。。</t>
  </si>
  <si>
    <t>大神官ハーゴン</t>
  </si>
  <si>
    <t>http://period.ek-pro.com/article/188767000.html</t>
  </si>
  <si>
    <t>強敵として、2021年5月27日（木）から2021年7月8日（木）まで開催の「ドラゴンクエスト２」イベント期間中である、2021年6月17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</si>
  <si>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である、2021年6月17日（木）が初出の強敵モンスター。{{br}}2021年7月21日（水）から2021年8月19日（木）まで開催の「あぶない水着イベント’２１ 導かれし夏休み達」イベント期間中である、2021年7月21日（水）から2021年8月5日（木）までも出現。{{br}}{{br}}完全にパラディンというかタンク向けの「黄」タイプのこころ。基本性能（ステータス）は最大ＨＰと身の守りが高く、素早さが低い。ついでに力も低い。{{br}}コスパは極めて悪く、身の守りだけが平均以上という、ギリギリ「ときどき見かける」レベル、「よく見かける」相当と言っても過言ではない。代わりに、特殊効果としては［メラ属性耐性アップ］７％と［イオ属性耐性アップ］10％がついている。{{br}}{{br}}特化しているからタンク向けとしては強いのか、と言われると、「No」であるが、実装時点でメラ系対策を積むためののパラディン向けこころとしては『[[キラーマシン]]』、イオ系では『[[バラモス]]』であったため、その点では刷新がされている。{{br}}とはいえ、この『ベリアル』を装備するならば、『[[デスマシーン]]』や『[[碧落天バリゲーン]]』などを装備することを検討したい。</t>
  </si>
  <si>
    <t>キラーピッチングマシン</t>
  </si>
  <si>
    <t>http://period.ek-pro.com/article/188747741.html</t>
  </si>
  <si>
    <t>メガモンスターとして、2021年6月10日（木）から2021年7月21日（水）まで。</t>
  </si>
  <si>
    <t>2021年6月10日（木）から2021年7月21日（水）までが初出のメガモンスター。2021年5月27日（木）から2021年7月8日（木）まで開催の「ドラゴンクエスト２」イベント期間と一部重複している。{{br}}この『大神官ハーゴン』はタイプ「紫」だが、『[[りゅうおう]]』、『[[ゾーマ]]』と、ドラクエ本編シリーズのラスボス相当は「紫」が多い気がするが、どうだろうか。{{br}}{{br}}基本性能（ステータス）としては、魔法アタッカータイプの「紫」タイプで、攻撃魔力と素早さが高く、最大ＨＰと身の守りが低い。この点で実装時期が近い『[[バズズ]]』とちょっと被ってる。{{br}}実装時点では、攻撃魔力については、絶対値として、ついに『[[ゾーマ]]』を抜いて１位。素早さは２位（１位は『[[じごくのつかい]]』）。{{br}}{{br}}特殊効果としては［じゅもんダメージアップ］が５％、［イオ属性じゅもんダメージアップ］が10％と、汎用性においては一歩劣っている。同時期に実施されていた「天の恵み装備」ふくびきで、なぜか〈イオマータ〉と〈イオナズン〉を覚える《いかずちのつえ》との相乗効果を狙ったものと思われる。{{br}}そんなことよりも、［すべての状態異常成功率アップ］が初めて実装された点がポイントだろう。呪文では〈ラリホー〉（眠り）など一部のデバフは解除させることなく一方的に攻撃ができるので、相性が良い。{{br}}{{br}}クエスト周回でも、ボス戦でもつかえる、集めるべきこころと言える。</t>
  </si>
  <si>
    <t>破壊神シドー</t>
  </si>
  <si>
    <t>ＨＰ２０％以下のときスキルＨＰ回復効果＋５％</t>
  </si>
  <si>
    <t>おりひめクイーン</t>
  </si>
  <si>
    <t>http://period.ek-pro.com/article/188788369.html</t>
  </si>
  <si>
    <t>メガモンスターとして、2021年6月24日（木）から2021年7月21日（水）まで。なお、2021年6月26日（土）から2021年7月11日（日）までは「スペシャルメガモンスター」としても出現。</t>
  </si>
  <si>
    <t>2021年6月24日（木）から2021年7月21日（水）までが初出のメガモンスター。なお、2021年6月26日（土）から2021年7月11日（日）までは「スペシャルメガモンスター」としても出現。{{br}}2021年5月27日（木）から2021年7月8日（木）まで開催の「ドラゴンクエスト２」イベント期間と一部重複している。{{br}}{{br}}メガモンスターのタイプ「緑」としては前回からかなりの期間のあいた実装となった。{{br}}その前回は『[[バラモス]]』で、実装日は2020年4月15日（月）。１年以上ですな……。{{br}}{{br}}基本性能としてはコストも高ければステータスも高い、ということで、実装時点では、最大ＨＰが「緑」タイプの中で２位（１位は『[[うごくひょうぞう]]』）、最大ＭＰが１位、身の守りは３位、回復魔力は４位と、回復役（ヒーラー）に必要なものが揃っており、申し分ない。素早さがちょっと低めなのが難点。{{br}}コスパとしては素晴らしいとは言い難く、コスパ偏差値を見るとわかるが、タイプ「緑」の中で並～やや良程度。{{br}}{{br}}特殊効果としては、回復役に必要な［スキル回復効果アップ］10％だけでなく、［ＨＰ２０％以下のときスキルＨＰ回復効果アップ］５％という追加スキル（効果）まである。回復面では申し分ない。{{br}}耐性としては、どこで使うのかわからない［デイン属性耐性アップ］はさておいて、［封印耐性アップ］は回復役と相性が良い。{{br}}{{br}}総じて、久々のタイプ「緑」メガモンスター実装ということもあり、能力は高い。が、コスパは悪い。{{br}}回復役のこころコストが不足する、ということはそうそうないので、通常のボスやほこらでは十分活用が見込める。他方、コスト制限のほこらでは、装備する優先度が低い。{{br}}また、回復役用に集めるべきこころではあるが、回復役以外に有用な基本性能（ステータス）、特殊効果を持っているわけではないので、Ｓ２個あれば十分だろう。</t>
  </si>
  <si>
    <t>基本は「メガモンスター」なので、出現場所をまわって「とうばつ」する、という数を稼ぐしか方法はない。{{br}}また、2021年6月26日（土）から2021年7月11日（日）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</si>
  <si>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ひこぼしキング</t>
  </si>
  <si>
    <t>イズライール</t>
  </si>
  <si>
    <t>バンユウ</t>
  </si>
  <si>
    <t>http://period.ek-pro.com/article/188827524.html</t>
  </si>
  <si>
    <t>ほこらボスとして、2021年7月2日（金）から2021年7月27日（水）までの「ほこら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イズライール編」シーズン２、およびその後2021年10月12日（火）までのインターミッション。{{br}}ほこらボスとして、2021年10月12日（火）から2021年11月5日（金）までの「ほこら イズライール編」シーズン３、およびその後2022年1月7日（金）までのインターミッション。</t>
  </si>
  <si>
    <t>2021年7月2日（金）から2021年7月27日（水）までの「ほこら イズライール編」シーズン１、およびその後2021年8月17日（火）までのインターミッションが初出のほこらボス。{{br}}{{br}}魔法戦士推しのイベントとタイミングが重なり、かつ、ふくびきも攻・魔複合威力ダメージ武器が出たこともあって、それに合わせたこころとなっている。{{br}}{{br}}基本性能（ステータス）ではちからと攻撃魔力の合計値が高く、特殊効果は斬撃・体技ダメージアップや呪文ダメージではなく、属性ダメージアップ、具体的には［メラ属性ダメージアップ］と［ヒャド属性ダメージアップ］がそれぞれ＋15％という能力。{{br}}［エレメント系ダメージアップ］もついているので、既存のほこらボスの最高位と同等のつよさといえる。{{br}}{{br}}特殊効果からすると完全に対『[[ヘルクラウダー]]』対策のこころだが、出現期間の重複が短いのが残念。{{br}}{{br}}攻・魔複合威力の武器でも、じゅもんでも使いやすいので、使い勝手が良く、Ｓ４つは集めておく方がよいこころといえる。{{br}}{{br}}ちなみに、心珠に交換する際、Ｓ（313%）＞B（300%）＞……の順で効率が良いという、ほこらボスでは初めて、Ｓが最高効率という点では『[[ヘルバトラー]]』に以来の実装。{{br}}うっかりＢが最高効率と思い込んで交換してしまわないように注意。</t>
  </si>
  <si>
    <t>ズッキーニャ</t>
  </si>
  <si>
    <t>http://period.ek-pro.com/article/188831701.html</t>
  </si>
  <si>
    <t>強敵として、2021年7月8日（木）から2021年7月21日（木）まで開催の「魔法戦士の光と影」イベント期間中。{{br}}強敵として、2021年7月21日（水）から2021年8月19日（木）まで開催の「あぶない水着イベント’２１ 導かれし夏休み達」イベント期間中である、2021年7月21日（水）から2021年8月5日（木）まで。</t>
  </si>
  <si>
    <t>2021年7月8日（木）から2021年7月21日（木）まで開催の「魔法戦士の光と影」イベント期間中である、2021年7月8日（木）から2021年8月5日（木）までが初出の強敵。{{br}}{{br}}魔法戦士推しのイベントの強敵のため、それに合わせたこころとなっている。{{br}}基本性能（ステータス）ではちからと攻撃魔力の合計値が高い。特殊効果は強敵としては並だが、［眠り成功率アップ］の効果のある初めてのこころ。{{br}}確かに、開催期間が被っているふくびき武器に〈ラリホー〉が存在しているので、それに合わせているといえば合わせていると言える。{{br}}{{br}}〈ラリホー〉を使う機会そのものがほとんど無いが、高難度を突破するテクニックとして採用されることもある。{{br}}また、ダメージアップも「斬撃」と「怪人」のため、周回で汎用的に使うこころというよりは、特定の場面で活躍する可能性があるこころ、と言えるだろう。{{br}}{{br}}優先して集めるべきこころとまでは言えないが、使えるだろう場面があることを見越してＳ１つは確保しておきたい。</t>
  </si>
  <si>
    <t>エル・ピタージャ</t>
  </si>
  <si>
    <t>http://period.ek-pro.com/article/188869786.html</t>
  </si>
  <si>
    <t>イベントモンスターとして、2021年7月21日（水）から2021年8月19日（木）まで開催の「あぶない水着イベント’２１ 導かれし夏休み達」イベント期間中。</t>
  </si>
  <si>
    <t>2021年7月21日（水）から2021年8月19日（木）まで開催の「あぶない水着イベント’２１ 導かれし夏休み達」イベント期間中が初出のイベントモンスター。{{br}}{{br}}こころとしては、心珠ポイントからすると「とてもよく見かける」相当でだが、こころ性能はそれよりはもう少し高く、「よく見かける」相当。{{br}}〈ピオリム〉を覚えるので、一応複数個Ｓは確保しておきたい。</t>
  </si>
  <si>
    <t>イベントで出現する「食材スポット」の範囲内にのみ、一定の回数出現する。{{br}}ひたすら「食材スポット」を巡回してこころを集めるかたち。</t>
  </si>
  <si>
    <t>エル・バナーニャ</t>
  </si>
  <si>
    <t>エル・サンティーア</t>
  </si>
  <si>
    <t>おにこんぼう</t>
  </si>
  <si>
    <t>ぶっちズキーニャ</t>
  </si>
  <si>
    <t>http://period.ek-pro.com/article/188888104.html</t>
  </si>
  <si>
    <t>メガモンスターとして、2021年7月29日（木）から。</t>
  </si>
  <si>
    <t>2021年7月29日（木）からが初出のメガモンスター。{{br}}2021年7月21日（水）から2021年8月19日（木）まで開催の「あぶない水着イベント’２１ 導かれし夏休み達」イベント期間と一部重複している。{{br}}{{br}}メガモンスターのタイプ（こころの色）は「黄」だが、通常のメガモンスターとはこころの入手方法が異なった『[[メガゴールドマン]]』を除くと、『[[デスマシーン]]』が「黄」、以降「赤→青→紫→緑」と来て、一周した。{{br}}その直前の「黄」が最大ＨＰと身の守りが高いパラディン（タンク）向けだったが、この『おにこんぼう』はアタッカー向けのこころ。{{br}}モンスターの形状としては『[[ギガデーモン]]』の色違いで、他のドラクエでは『[[ギガデーモン]]』の方が上位なのだが、ドラクエウォークではこちらの『おにこんぼう』の方が強い位置づけになっている。{{br}}{{br}}こころの基本性能（ステータス）としては前述の通り、アタッカー向けの構成となっており、ちからがかなり高めで、実装時点で全体の５位、「黄」タイプの中では１位と優秀。{{br}}その他のステータスも平均的に高く、そこそこ打たれ強く、素早さもそれなりといえる。{{br}}ただ、コスパで見るとおよそメガモンスターとは言えない悪さ。力だけはコスパも良いが、身の守りはギリギリ平均、それ以外は平均を下回っている。{{br}}良く言えば力が高く、特に弱点のない優秀なアタッカー向けステータスではあるが……。{{br}}{{br}}特殊効果は特殊で、メガモンスターなどの「レア」なモンスターのこころの特徴であった高い［斬撃・体技のダメージアップ］が、３％しかない。{{br}}今までは最低でも５％だったのが、一段弱くなった。そのかわり、［会心率アップ］が３％ある。この［会心率アップ］が［斬撃・体技のダメージアップ］の低さを補っているかたち。{{br}}そして属性斬撃・体技ダメージアップについては、ありメラ系が１０％アップ、ドルマ系が７％。{{br}}特殊効果については、強敵でよく見かける構成とほぼ同じで、［会心率アップ］のみが差別化ポイントと言える。{{br}}{{br}}総じて、会心率アップのアタッカー向けで現環境でも常用できるこころとしては、唯一無二。{{br}}だが、能力的には「強敵」相当。</t>
  </si>
  <si>
    <t>グリーンドラゴン</t>
  </si>
  <si>
    <t>http://period.ek-pro.com/article/188910937.html</t>
  </si>
  <si>
    <t>イベントモンスターとして、2021年7月21日（水）から2021年8月19日（木）まで開催の「あぶない水着イベント’２１ 導かれし夏休み達」イベント期間中である、2021年8月5日（木）から2021年8月19日（木）まで。{{br}}</t>
  </si>
  <si>
    <t>2021年7月21日（水）から2021年8月19日（木）まで開催の「あぶない水着イベント’２１ 導かれし夏休み達」イベント期間中である、2021年8月5日（木）が初出のイベントモンスター。{{br}}{{br}}こころとしては、心珠ポイントからすると「とてもよく見かける」相当でだが、こころ性能はそれよりはもう少し高く、「よく見かける」相当。{{br}}〈ボミエ〉を覚えるが、使うことはないだろう。記念にＳが１個あれば十分。</t>
  </si>
  <si>
    <t>デカスライム</t>
  </si>
  <si>
    <t>強敵として、2021年7月21日（水）から2021年8月19日（木）まで開催の「あぶない水着イベント’２１ 導かれし夏休み達」イベント期間中である、2021年8月5日（木）から2021年8月19日（木）まで。{{br}}強敵として、2021年8月19日（木）から2021年9月12日（日）まで開催の「小さな島の大きな魔鳥～リバーロ探検日記～」イベント期間中。{{br}}</t>
  </si>
  <si>
    <t>2021年7月21日（水）から2021年8月19日（木）まで開催の「あぶない水着イベント’２１ 導かれし夏休み達」イベント期間中である、2021年8月5日（木）から2021年8月19日（木）が初出の強敵。{{br}}{{br}}『[[バロン版キラーマシン]]』あたりから「強敵」こころとして顕著な特徴である、「斬撃か体技のどちらかアップ」と「ある属性の斬撃・体技がアップ」と「モンスターの特定種族ダメージアップ」が組み合わさったこころ。{{br}}今回は［体技ダメージアップ］が３％、［ギラ属性斬撃・体技ダメージアップ］が５％、［虫系ダメージアップ］が７％の組み合わせ。良くも悪くもない。同時期に実装されたアリーナ装備ふくびき（ガチャ）がギラ系体技武器だったので、それに合わせたかたちと言える。{{br}}{{br}}基本性能（ステータス）は、タイプ「赤」のバランスアタッカータイプのこころなので、周回で使うには攻撃特化タイプより使いづらいが、特段の弱点が無いので、上記の特殊効果が活かせる虫系の強敵やほこらボスとの戦いで採用となる可能性はあるだろう。{{br}}ただし、基本性能（ステータス）のコスパはかなり悪い。『[[エリミネーター]]』と同程度、といえばイマイチ度合いがご理解いただけると思う。こころコストが厳しい場合は、コスパの良いこころを装備したい。</t>
  </si>
  <si>
    <t>デカモーモン</t>
  </si>
  <si>
    <t>デカプリズニャン</t>
  </si>
  <si>
    <t>ジャンボきづち</t>
  </si>
  <si>
    <t>オオヌシガルーダ</t>
  </si>
  <si>
    <t>http://period.ek-pro.com/article/188944031.html</t>
  </si>
  <si>
    <t>レア強敵として、2021年8月19日（木）から2021年9月12日（日）まで開催の「小さな島の大きな魔鳥～リバーロ探検日記～」イベント期間中。{{br}}</t>
  </si>
  <si>
    <t>2021年8月19日（木）から2021年9月12日（日）まで開催の「小さな島の大きな魔鳥～リバーロ探検日記～」イベント期間で、レア強敵として初出。{{br}}{{br}}基本性能（ステータス）としては、「青」タイプの力高め、最大ＨＰ・身の守りが低いというピーキーな紙装甲パターン。{{br}}実装時点では力は全体で９位、「青」タイプ内で２位であり、十分に高い。素早さも全体５位、器用さも全体３位と、攻撃性能のステータスだけ見ればなかなかの性能と言える。{{br}}他方、最大ＨＰは絶対値で135/362位、コスパで見ると321/362位、身の守りも絶対値で144/362位、コスパだと300/362位と、とんでもなく悪い。ある程度のタフさが求められるバトルでは少々採用しづらい。{{br}}{{br}}特殊効果は、強敵のいつものパターンで、初出時の同時期に開催されたふくびき武器「ドルマ属性・体技」に合わせた効果になっている。{{br}}［体技ダメージアップ］は３％、［ドルマ属性斬撃・体技ダメージアップ］は７％。こちらの上昇値も強敵こころしては特筆すべきことはない、よくあるパターン。{{br}}{{br}}また、基本性能の防御面ははっきりと弱いが、［バギ属性耐性アップ］が５％ついている。ついでに［眠り体制アップ］も５％ある。{{br}}{{br}}バギ属性の固定ダメージや、バギ系呪文を使ってくる敵で、ドルマが弱点、つまり、同時期に実装されたメガモンスター『オオヌシガルーダ』にふくびき武器を担いで戦うのにピッタリという、分かりやすいふくびき接待こころと言える。</t>
  </si>
  <si>
    <t>2021年イベント時は、ためたポイントを消費して戦うタイプの「レア強敵」という扱い。ザコ敵を倒す、ツボを割るなどしてポイントをためる。倒せさえすれば、こころは確定で落とす。</t>
  </si>
  <si>
    <t>バズールカンダタ</t>
  </si>
  <si>
    <t>http://period.ek-pro.com/article/188942154.html</t>
  </si>
  <si>
    <t>メガモンスターとして、2021年8月19日（木）から2021年9月17日（金）まで。{{br}}</t>
  </si>
  <si>
    <t>2021年8月19日（木）から2021年9月17日（金）までが初出のメガモンスター。{{br}}2021年8月19日（木）から2021年9月12日（日）まで開催の「小さな島の大きな魔鳥～リバーロ探検日記～」イベント期間に一部重複している。同イベントのボスとしても登場した。{{br}}{{br}}同じコスト111、メガモンスター、タイプ「紫」というで『[[大神官ハーゴン]]』が登場しているが、それからほとんど間を空けず、同じかたちのこころが登場、となっている。{{br}}であれば、賢者・魔法戦士以外に呪文アタッカーを増やしてほしいが……。{{br}}{{br}}基本性能（ステータス）はタイプ「紫」の呪文アタッカー向けバランス型で、攻撃魔力が高め。実装時点で攻撃魔力が全体の４位。『[[大神官ハーゴン]]』は呪文アタッカー向けの攻撃魔力特化型だったので、その点で差別化されている。{{br}}ただし、コスパは決して良いとは言えないため、低コストほこらなどのコスト制限のある場合は別のこころを装備するほうが良い。{{br}}{{br}}特殊効果は、［じゅもんダメージアップ］＋５％と、［メラ属性じゅもんダメージアップ］・［バギ属性じゅもんダメージアップ］がそれぞれ＋７％というかたち。{{br}}バギ属性呪文が目玉のふくびきは実装時点で同時開催されていないだけでなく、ドラクエウォークのローンチから今まで無いので、そろそろ登場するのだろうか。烈風バギクロスとか……。</t>
  </si>
  <si>
    <t>素敵なダンス</t>
  </si>
  <si>
    <t>ゆきのじょおう</t>
  </si>
  <si>
    <t>http://period.ek-pro.com/article/188956759.html</t>
  </si>
  <si>
    <t>強敵として、2021年8月26日（木）から2021年9月12日（日）まで開催の「前夜祭’２ 2nd ANNIVERSARY」イベント期間中。</t>
  </si>
  <si>
    <t>2021年8月26日（木）から2021年9月12日（日）まで開催の「前夜祭’２ 2nd ANNIVERSARY」イベント期間が初出の強敵。{{br}}{{br}}攻撃に特化した基本性能（ステータス）のこころ。ちから、器用さがコスト比において高く、素早さもそこそこ高め。{{br}}特に器用さは、長らくコスパ１位に君臨し続けた『[[おおくちばし]]』を抜いての１位となっている。{{br}}{{br}}特殊効果は［斬撃ダメージアップ］と［イオ属性斬撃・体技ダメージアップ］と［ジバリア属性斬撃・体技ダメージアップ］がそれぞれ＋５％。{{br}}「ちから＋器用さ」が高いので、ブレス向け特殊効果があると、いっそう使う場面があったと思うが、その点が残念。</t>
  </si>
  <si>
    <t>グレイトドラゴン</t>
  </si>
  <si>
    <t>http://period.ek-pro.com/article/188991383.html</t>
  </si>
  <si>
    <t>強敵として、2021年9月12日（日）から2021年11月11日（木）まで開催の「ドラゴンクエスト５」イベント期間中。</t>
  </si>
  <si>
    <t>2021年9月12日（日）から2021年11月11日（木）まで開催の「ドラゴンクエスト５」イベント期間が初出の強敵。{{br}}{{br}}「赤」タイプのバランス型の基本性能（ステータス）のこころで、弱点らしい弱点がない。コスパとしてはちょっと器用さが低いかな、という程度。{{br}}特殊効果は強敵定番の［斬撃・体技ダメージアップ］が＋３％はいつも通りとして、ふくびき武器接待の属性ダメージアップではなく、［けもの系ダメージアップ］と［エレメント系ダメージアップ］がそれぞれ＋１０％が素晴らしい。＋３％だが、［ヒャド属性耐性］も良い効果。{{br}}{{br}}武器を選ばず特定の系統に特攻は便利で、かつ、ステータス的にも扱いやすいこころといえる。</t>
  </si>
  <si>
    <t>ジャミ</t>
  </si>
  <si>
    <t>http://period.ek-pro.com/article/189033536.html</t>
  </si>
  <si>
    <t>メガモンスターとして、2021年9月17日（金）から。{{br}}</t>
  </si>
  <si>
    <t>2021年9月17日（金）からが初出のメガモンスター（常設）。{{br}}2021年9月12日（日）から2021年11月11日（木）まで開催の「ドラゴンクエスト５」イベント期間と一部重複している。ドラクエ５（本編）が初出の人気モンスターだからだろう。{{br}}{{br}}アタッカー向け「青」タイプのこころとしては基本性能（ステータス）が平均的で、身の守りがやや高め、素早さがやや低め。{{br}}メガモンスターのコスパとしては少し物足りない感がある。{{br}}{{br}}特殊効果としては、スキル属性アップタイプで、［ヒャド属性ダメージアップ］と［イオ属性ダメージアップ］がそれぞれ＋１４％。［イオ属性ダメージアップ］＋１４％は実装時点で最高値。{{br}}属性ダメージアップ守備面でも使い勝手のいい［メラ属性耐性アップ］が＋５％であり、汎用性は高い。{{br}}{{br}}直近のタイプ「青」メガモンスターは『[[竜王]]』だが、あちらはコスパが素晴らしく属性一致の物理武器ではダメージアップが＋１５％であったことを考えると、基本性能（ステータス）も攻撃面の特殊効果も一歩二歩劣るかな、というところ。{{br}}この『グレイトドラゴン』はドラクエ本編シリーズのボスではないので、同じメガモンスターでもそういった観点でこころの能力の差別化が図られているのかもしれない。</t>
  </si>
  <si>
    <t>ゴンズ</t>
  </si>
  <si>
    <t>http://period.ek-pro.com/article/189051076.html</t>
  </si>
  <si>
    <t>強敵として、2021年9月12日（日）から2021年11月11日（木）まで開催の「ドラゴンクエスト５」イベント期間中である、2021年10月4日（月）から2021年11月11日（木）まで。</t>
  </si>
  <si>
    <t>2021年9月12日（日）から2021年11月11日（木）まで開催の「ドラゴンクエスト５」イベント期間中である、2021年10月4日（月）から2021年11月11日（木）までが初出の強敵。{{br}}{{br}}基本性能（ステータス）は、高ちから・すばやさ、低ＨＰ・みのまもり、という構成になっており、「青」タイプの紙装甲・高火力の物理アタッカー向けになっている。{{br}}特に、ちからは実装時点でタイプ「青」１位。{{br}}{{br}}特殊効果は、同時期に実施されたふくびき武器《グリンガムのムチ》を最大限接待するもので、［スキルの斬撃・体技ダメージアップ］が＋３％、［デイン属性斬撃・体技ダメージアップ］が＋７％となっている。{{br}}さらに、［けもの系へのダメージアップ］が＋７％あり、こちらは同時期のほこらボスである『[[ゴンズ]]』向けにちょうどよい。{{br}}{{br}}紙装甲とはいえ、コストが高いため最大ＨＰの絶対値はそこそこであるため、けもの系ボスで素早さが求められるときに十分装備候補にあがるこころ。{{br}}複数Ｓを集めるべきこころと言える。</t>
  </si>
  <si>
    <t>めった斬り</t>
  </si>
  <si>
    <t>ようがんげんじん</t>
  </si>
  <si>
    <t>http://period.ek-pro.com/article/189064642.html</t>
  </si>
  <si>
    <t>2021年10月12日（火）から2021年11月5日（金）までの「ほこら イズライール編」シーズン３、およびその後2022年1月7日（金）までのインターミッションが初出のほこらボス。{{br}}{{br}}基本性能（ステータス）としては、物理アタッカー向けとしてバランスがよく、「赤」タイプだがみのまもりの高さもそれなりに確保され、最大ＨＰも絶対値としては高く、素早さも並、そして力がやや高め。{{br}}弱点らしい弱点が無いので使いやすい。{{br}}{{br}}特殊効果は［スキルの斬撃・体技ダメージアップ］が＋５％、［バギ属性斬撃・体技ダメージアップ］が＋７％と、同時期に実施されたふくびき武器《グリンガムのムチ》にあっている。{{br}}ただ、属性など問わないダメージアップが５％である点がありがたい。{{br}}{{br}}タイプは違うが、『[[グレイトマーマン]]』（黄）のような感じで使えるこころ。{{br}}色んな場面で使いやすいこころであるため、複数Ｓを集めておきたい。</t>
  </si>
  <si>
    <t>ゲマ</t>
  </si>
  <si>
    <t>http://period.ek-pro.com/article/189051060.html</t>
  </si>
  <si>
    <t>2021年9月27日（火）から10月12日（火）までのインターミッションが初出のほこらボスのこころ。{{br}}2021年9月12日（日）から2021年11月11日（木）まで開催の「ドラゴンクエスト５」イベント期間中で、イベントほこらとしての登場。{{br}}{{br}}《グリンガムのムチ》が目玉のふくびきと開始タイミングが同じで、《グリンガムのムチ》に攻・魔複合威力ダメージメラ特技があることから、それに合わせたこころの能力構成になっている。{{br}}{{br}}基本性能（ステータス）では、全体的に単体ではコスパはイマイチで最大ＨＰも「黄」タイプの平均以下だが、ちからと攻撃魔力の合計値は高い。{{br}}魔法戦士向けのこころといえる。{{br}}{{br}}特殊効果は斬撃・体技ダメージアップや呪文ダメージではなく、属性ダメージアップ、具体的には［メラ属性ダメージアップ］と［ギラ属性ダメージアップ］がそれぞれ＋12％という能力。{{br}}［ゾンビ系ダメージアップ］も７％ついているので、同系統のメラまたはギラ弱点のボスとの戦いで使いやすい。［ギラ属性耐性アップ］のある点も優秀。{{br}}{{br}}珍しくドラクエ５本編の【サラボナ】イベントで【死の火山】にて戦う『ようがんげんじん』のイメージとマッチしている。{{br}}全体的に能力が控えめな点も、ドラクエ５内の『ようがんげんじん』の立ち位置を示したものなのだろうか……。</t>
  </si>
  <si>
    <t>イブール</t>
  </si>
  <si>
    <t>http://period.ek-pro.com/article/189064498.html</t>
  </si>
  <si>
    <t>メガモンスターとして、2021年9月12日（日）から2021年11月11日（木）まで開催の「ドラゴンクエスト５」イベント期間中である、2021年10月11日（月）から2021年11月11日（木）まで。</t>
  </si>
  <si>
    <t>2021年9月12日（日）から2021年11月11日（木）まで開催の「ドラゴンクエスト５」イベント期間中である、2021年10月11日（月）から2021年11月11日（木）までが初出のメガモンスター。{{br}}{{br}}基本性能（ステータス）は、高攻撃魔力・すばやさ、低ＨＰ・みのまもり、という構成になっており、「紫」タイプの紙装甲・高火力の呪文アタッカー向けになっている。{{br}}ステータスとしては『[[ゾーマ]]』によく似ているが、コストの割には能力が『[[ゾーマ]]』と同等であり、コスパ的には今一歩。魔物の格としても『[[ゾーマ]]』のほうが『[[ゲマ]]』より上なので、それを能力に反映されているのかもしれない。{{br}}{{br}}特殊効果としては、［じゅもんダメージアップ］が＋７％、［魔力の暴走率アップ］が＋４％と、こちらも『[[ゾーマ]]』に一歩劣る。ただ、攻撃面では［メラ属性じゅもんダメージアップ］と［ギラ属性じゅもんダメージアップ］が＋５％と、《ドラゴンのつえ》ふくびき接待のこころになっており、同属性向けでは『[[ゾーマ]]』より若干上と言えるだろう。{{br}}そちらより、『[[ハーゴン]]』に続いての［すべての状態異常成功率アップ］＋７％と、初めて実装された［石化耐性アップ］＋１０％がポイントだろう。{{br}}{{br}}［魔力の暴走率アップ］と［すべての状態異常成功率アップ］が同時についてる点で珍しく、複数Ｓを持っていおきたい集めるべきこころと言える。</t>
  </si>
  <si>
    <t>ミルドラース</t>
  </si>
  <si>
    <t>http://period.ek-pro.com/article/189079258.html</t>
  </si>
  <si>
    <t>強敵として、2021年9月12日（日）から2021年11月11日（木）まで開催の「ドラゴンクエスト５」イベント期間中である、2021年10月18日（月）から2021年11月11日（木）まで。</t>
  </si>
  <si>
    <t>2021年9月12日（日）から2021年11月11日（木）まで開催の「ドラゴンクエスト５」イベント期間中である、2021年10月18日（月）から2021年11月11日（木）まで出現したのが初出の強敵。{{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というところまでは実装次点の『[[ヘルクラウダー]]』と同じ。{{br}}異なるのは、最大ＨＰと最大ＭＰ、そして一応　素早さ。この『イブール』は最大ＨＰが『[[ヘルクラウダー]]』に比べて低い分、最大ＭＰが高く、素早さも２倍（といっても、『[[ヘルクラウダー]]』が12、『イブール』が26であるため、素早さが低いことには変わりない）。{{br}}{{br}}特殊効果は、［スキルＨＰ回復効果アップ］が＋７％と、後は耐性関連で［魅了耐性アップ］＋７％、［混乱耐性アップ］が＋７％、そして［メラ属性耐性アップ］が＋５％。{{br}}特殊効果としては「めったに見かけない」と比べるとパーセンテージが若干が低いものの、回復役向けに相性の良い耐性が揃っているところが評価できる。{{br}}{{br}}実装時点で、回復役向けこころは『[[破壊神シドー]]』『[[ボボンガー]]』までは確定、次点のほぼ採用が『[[うごくひょうぞう]]』で、後１～２枠の選択が悩ましい。{{br}}〈ベホマラー〉用に回復魔力と〈ベホマラー〉約１発分のＭＰを確保したい、ついでに少しでも回復役の素早さを上げたい場面では、『[[ヘルクラウダー]]』よりこの『イブール』を装備することになるだろう。</t>
  </si>
  <si>
    <t>５％の確率で自分が受けた呪文を敵に跳ね返す</t>
  </si>
  <si>
    <t>さまようフェンサー</t>
  </si>
  <si>
    <t>http://period.ek-pro.com/article/189093381.html</t>
  </si>
  <si>
    <t>メガモンスターとして、2021年9月12日（日）から2021年11月11日（木）まで開催の「ドラゴンクエスト５」イベント期間中である、2021年10月25日（月）から2021年11月26日（金）まで。</t>
  </si>
  <si>
    <t>2021年9月12日（日）から2021年11月11日（木）まで開催の「ドラゴンクエスト５」イベント期間中である、2021年10月25日（月）から2021年11月26日（金）が初出のメガモンスター。</t>
  </si>
  <si>
    <t>基本は「メガモンスター」なので、出現場所をまわって「とうばつ」する、という数を稼ぐしか方法はない。{{br}}また、2021年10月26日（火）から2021年10月11日（木）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</si>
  <si>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テラノザース</t>
  </si>
  <si>
    <t>タップペンギー</t>
  </si>
  <si>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br}}特殊効果は持っていない。</t>
  </si>
  <si>
    <t>メタルつむり</t>
  </si>
  <si>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黄」タイプのタンク向けの特徴である、身の守りが高め。ただし、「黄」タイプ内ではコスパは平均以下。最大ＨＰは並。{{br}}特殊効果としては［ヒャド属性耐性アップ］を持つ。</t>
  </si>
  <si>
    <t>スライムブレス</t>
  </si>
  <si>
    <t>ダークシルフ</t>
  </si>
  <si>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</si>
  <si>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マジックフライ</t>
  </si>
  <si>
    <t>2021年11月8日（月）からのクエスト１１章「奪われた神殿」の実装に合わせて登場したこころ。{{br}}{{br}}「緑」タイプのタフさ寄りのこころで、実装時点では「緑」タイプ内で最大ＨＰが２位、回復魔力は12位とまあまあだが、コスパで見ると20位にも入れていない。{{br}}特殊効果としては［スキルＨＰ回復効果アップ］が７％、［怯え耐性アップ］が５％。必要最低限は揃えている。{{br}}{{br}}「ときどき見かける」枠であるためまあこんなもんか、だが、もう一声なにかあると良かった。{{br}}タフさを重視する場面ではもしかしたら採用があるかもしれない。</t>
  </si>
  <si>
    <t>はくろうじゅ</t>
  </si>
  <si>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緑」タイプの「とてもよく見かける」枠としては標準的な能力値。{{br}}特殊効果は持っていない。</t>
  </si>
  <si>
    <t>じごくのたまねぎ</t>
  </si>
  <si>
    <t>ダークキャンドル</t>
  </si>
  <si>
    <t>ダークペルシャ</t>
  </si>
  <si>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紫」タイプのタンク向けの特徴である、攻撃魔力が高め。ただし、「紫」タイプ内ではコスパは平均以下。{{br}}特殊効果としては［ギラ属性耐性アップ］を持つ。</t>
  </si>
  <si>
    <t>マホターン</t>
  </si>
  <si>
    <t>ベレス</t>
  </si>
  <si>
    <t>キラージャック</t>
  </si>
  <si>
    <t>マジックアーマー</t>
  </si>
  <si>
    <t>しにがみのきし</t>
  </si>
  <si>
    <t>スノーエルダー</t>
  </si>
  <si>
    <t>キラースロットマシン</t>
  </si>
  <si>
    <t>グレイトライドン</t>
  </si>
  <si>
    <t>おしろつむり</t>
  </si>
  <si>
    <t>http://period.ek-pro.com/article/189132438.html</t>
  </si>
  <si>
    <t>強敵として、2021年11月11日（木）から2021年11月26日（金）まで開催の「バトルマスターと不死の騎兵」イベント期間中。</t>
  </si>
  <si>
    <t>2021年11月11日（木）から2021年11月26日（金）まで開催の「バトルマスターと不死の騎兵」イベント期間中に出現したのが初出の強敵。{{br}}{{br}}基本性能（ステータス）としては、高攻撃力・紙装甲の「赤」タイプ。実装時点で絶対値としての攻撃力が２位。{{br}}紙装甲ではあるが、コストが高い分最大ＨＰも確保されている。{{br}}{{br}}特殊効果としては、［斬撃ダメージアップ］が＋３％と、［ギラ属性斬撃・体技ダメージアップ］が＋５％、［ゾンビ系ダメージアップ］が＋５％。攻撃特化タイプでギラ系がようやく実装、といったところ。{{br}}斬撃・体技では無く斬撃のみなのが残念だが、種族特攻でそれを補っている、と言える。</t>
  </si>
  <si>
    <t>扱い的には概ね「強敵」だが、「亡者スポット」で亡者モンスターを倒し、一定程度のポイントが貯まるとフィールド上に出現する、というかたち。レア強敵に近い。{{br}}なお、勝利すれば必ずこころが手に入る。</t>
  </si>
  <si>
    <t>たまねぎスライム</t>
  </si>
  <si>
    <t>わたぼう</t>
  </si>
  <si>
    <t>達成報酬</t>
  </si>
  <si>
    <t>ローズバトラー</t>
  </si>
  <si>
    <t>http://period.ek-pro.com/article/189166316.html</t>
  </si>
  <si>
    <t>イベント報酬として、2021年11月26日（金）から2022年1月14日（木）まで開催の「ドラゴンクエストモンスターズ」イベント期間中。</t>
  </si>
  <si>
    <t>2021年11月26日（金）から2022年1月14日（木）まで開催の「ドラゴンクエストモンスターズ」イベント期間中、イベントの報酬として取得できるのが初出のこころ。{{br}}{{br}}基本性能（ステータス）としては、回復役向け「緑」タイプの優等生タイプで、回復役に必要な最大ＨＰ・身の守り・回復魔力・素早さが「緑」タイプの平均以上。最大ＭＰが少し平均以下だが、さしたる問題は無いだろう。{{br}}回復役向けに必要なステータスに弱点が無いという、素晴らしい基本性能（ステータス）と言える。{{br}}{{br}}特殊効果としては、［スキルＨＰ回復効果アップ］が＋７％と、［じゅもん耐性アップ］が＋３％、［眠り耐性アップ］が＋５％、［ターン開始時ＭＰ回復］が３。{{br}}回復効果アップが＋１０％では無い点が残念だが、言い換えれば残念なのはそこのみ。ＭＰ回復はややＭＰが少ない点を補うには十分であるし、純粋に死ににくくなる呪文耐性も貴重。{{br}}{{br}}バランスの良い、回復役向け「緑」タイプこころとして長く使えるだろう。</t>
  </si>
  <si>
    <t>敵として出現しない。イベント報酬としてこころを手に入れることができる。</t>
  </si>
  <si>
    <t>ねむり打ち改</t>
  </si>
  <si>
    <t>にじくじゃく</t>
  </si>
  <si>
    <t>強敵として、2021年11月26日（金）から2022年1月14日（木）まで開催の「ドラゴンクエストモンスターズ」イベント期間中である、2021年12月2日（木）から2022年1月14日（木）まで。</t>
  </si>
  <si>
    <t>2021年11月26日（金）から2022年1月14日（木）まで開催の「ドラゴンクエストモンスターズ」イベント期間中が初出の強敵。{{br}}{{br}}基本性能（ステータス）としては、高攻撃力・紙装甲の「赤」タイプ…と言いたいところだが、コスパ観点から力はそれほどでもない（タイプ「赤」内でトップ２０にも入れない）。{{br}}代わりと言ってはなんだが、最大ＨＰは低いものの、身の守りはそれなり。素早さもやや低めなのがちょっといただけない。{{br}}{{br}}追加効果として、〔ねむり打ち改〕の体技を覚える。{{br}}誰でも使えるようになるのは素晴らしい。レンジャー以外で眠りが入りやすいかどうかはまた別の話。{{br}}{{br}}特殊効果としては、［スキルの体技ダメージアップ］が＋５％と、［植物系ダメージアップ］が＋１０％。{{br}}斬撃・体技では無く体技のみなのが残念だが、種族特攻の値が高いのが素晴らしい。植物系と戦うときに物理アタッカーで汎用的に使えるだろう。</t>
  </si>
  <si>
    <t>わるぼう</t>
  </si>
  <si>
    <t>http://period.ek-pro.com/article/189193954.html</t>
  </si>
  <si>
    <t>2021年11月26日（金）から2022年1月14日（木）まで開催の「ドラゴンクエストモンスターズ」イベント期間中である、2021年12月02日（木）から2022年1月14日（木）までが初出の強敵。{{br}}{{br}}基本性能（ステータス）としては、高攻撃魔力・紙装甲の呪文アタッカー向け「紫」タイプ。{{br}}攻撃魔力は絶対値として「紫」タイプ１位、ということは全体でも１位。コスパでも20位以内に入っている。また、素早さも高いため、クエスト周回で特に使いやすいだろう。{{br}}{{br}}特殊効果としては、［じゅもんダメージアップ］が＋３％と、［デイン属性じゅもんダメージアップ］が＋７％、［ドルマ属性じゅもんダメージアップ］が＋７％で、ドルマ・デイン両系統のじゅもんと特に相性がよい。{{br}}{{br}}デイン属性呪文ダメージがアップするこころは長らく登場しておらず、こころ性能的にも呪文アタッカー向けで強いので、ぜひ複数Ｓを集めておきたい。</t>
  </si>
  <si>
    <t>ヘナトス</t>
  </si>
  <si>
    <t>じげんりゅう</t>
  </si>
  <si>
    <t>http://period.ek-pro.com/article/189193984.html</t>
  </si>
  <si>
    <t>イベント報酬として、2021年11月26日（金）から2022年1月14日（木）まで開催の「ドラゴンクエストモンスターズ」イベント期間中である、2021年12月9日（木）から2022年1月14日（木）まで。</t>
  </si>
  <si>
    <t>2021年11月26日（金）から2022年1月14日（木）まで開催の「ドラゴンクエストモンスターズ」イベント期間中である、2021年12月09日（木）から2022年1月14日（木）まで、イベントの報酬として取得できるのが初出のこころ。{{br}}{{br}}基本性能（ステータス）としては、呪文アタッカー向け「紫」タイプの優等生タイプで、ちから以外の能力が「紫」平均以上（力は魔戦向け「紫」タイプで高いため、呪文アタッカー用では関係ない）。『わるぼう』なのに優等生タイプと言うのはまあ……。{{br}}なにかの能力が特化しているわけではないため、使う場面が明確とはならないが、逆に言えばどんなときでも採用可能。{{br}}{{br}}追加効果として、〈ヘナトス〉の呪文を覚える。敵の攻撃力を下げる方法としては、低コストこころとして『[[どれいへいし]]』と『[[メタルハンター]]』が〔やいばくだき〕を覚えたが、呪文では初めての実装。{{br}}物理攻撃が痛い敵が増えてきたため、高コストで誰でも使えるようになるのは素晴らしい。実装時期では、ほこらボスの『[[ゴンズ]]』対策になるだろう。{{br}}{{br}}特殊効果としては、［じゅもんダメージアップ］が＋７％と、［斬撃・体技耐性アップ］が＋５％、［麻痺耐性アップ］が＋５％。{{br}}斬撃・体技への耐性は、死にやすい呪文アタッカーにはありがたい特殊効果。{{br}}{{br}}全体としては、クエスト周回でガンガン呪文攻撃するとき用、というよりも、ボス戦などのタフさも問われる場面での呪文アタッカー向けに使えるこころと言える。</t>
  </si>
  <si>
    <t>スライムボーグ</t>
  </si>
  <si>
    <t>http://period.ek-pro.com/article/189194026.html</t>
  </si>
  <si>
    <t>メガモンスターとして、2021年12月9日（金）から2022年1月14日（金）まで。{{br}}</t>
  </si>
  <si>
    <t>2021年12月9日（金）から2022年1月14日（金）までが初出のメガモンスター。{{br}}2021年11月26日（金）から2022年1月14日（木）まで開催の「ドラゴンクエストモンスターズ」イベント期間と一部重複している。DQMのモンスターだからだろう。{{br}}{{br}}アタッカー向け「青」タイプのこころとしては基本性能（ステータス）がブレス攻撃用、つまり力＋器用さが高い。他のステータス含めると、高ちから・すばやさ・きようさ、低ＨＰ・みのまもり、という構成になっており、「青」タイプの紙装甲・高火力の物理アタッカー向けになっている。{{br}}直近では『[[ジャミ]]』とよく似たステータス構成だが、ちからがちょっと控えめで全体で13位。素早さ・器用さは２位（ちなみに１位は『[[ランプのまじん]]』。『ランプのまじん』の優秀さが際立つ……）。力＋器用さでは『ジャミ』より高い。ちなみに、最大ＭＰはかなり低い。{{br}}{{br}}特殊効果としては、［スキルの斬撃・体技ダメージアップ］が５％、［ヒャド属性ダメージアップ］と［ドルマ属性ダメージアップ］がそれぞれ＋７％。メガモンスターにしては攻撃面の特殊効果はかなり控えめ。{{br}}魔戦向けこころのように、斬撃・体技アップを無くして大きめの特定属性ダメージアップがあったほうが使い勝手良かった気がするが、それだと「黄」「紫」と差がなくなるためこのようなかたちになっているのかもしれない。{{br}}{{br}}特筆すべきは防御面で、［みかわし率アップ］が＋３％。これはこころでは初めての実装。{{br}}攻撃を回避すれば物理攻撃を無効化できるため、物理攻撃中心の敵と戦う場面で有効と言える。{{br}}{{br}}ヒャドブレス、ドルマブレスを使う場面では活躍が見込めるものの、その場合は斬撃・体技アップの効果が死ぬのでちょっと残念、じゃあ斬撃・体技のヒャド武器・ドルマ武器用かと言えば、斬撃・体技が５％アップとちょっと物足りない。{{br}}素早さが高いためクエスト周回では使いやすいが、「うーん、もう一声！」が欲しいこころ。</t>
  </si>
  <si>
    <t>とらおとこ</t>
  </si>
  <si>
    <t>http://period.ek-pro.com/article/189194018.html</t>
  </si>
  <si>
    <t>「ほこら イズライール編」シーズン３後のインターミッション中、2021年12月9日（木） が初出のほこらボス。{{br}}{{br}}基本性能（ステータス）としては、タフさ寄りの物理アタッカー向け「赤」タイプこころで、最大ＨＰ・みのまもりが高く、「赤」タイプにしては最大ＭＰが高め。もそれなりに確保され、最大ＨＰも絶対値としては高く、素早さも並、そして力がやや高め。{{br}他方、素早さ・器用さが「赤」タイプの中では低い。特に素早さの低さが切りなるところ。{{br}}{{br}}特殊効果は、［スキルの斬撃ダメージアップ］が＋５％、［ジバリア属性斬撃・体技ダメージアップ］が＋７％、そして［マシン系ダメージアップ］が＋５％。{{br}}斬撃特技のジバリア武器を使うときに有用。同じ「赤」タイプほこらボスの『[[あくまのきし]]』は斬撃が７％のぶん属性（デイン属性）が５％だったが、こちらは属性が高いぶん斬撃ダメージアップが控えめになっている。{{br}}{{br}}ちなみに、耐性については、上述の『[[あくまのきし]]』は７％だったが、この『スライムボーグ』は５％。{{br}}なぜ……。</t>
  </si>
  <si>
    <t>サンライズスライム</t>
  </si>
  <si>
    <t>強敵として、2022年1月1日（土）から2022年1月14日（金）までの「新春ウォーク２０２２ ミラクルハッピーニューイヤー」イベント期間中。</t>
  </si>
  <si>
    <t>2022年1月1日（土）から2022年1月14日（金）までの「新春ウォーク２０２２ ミラクルハッピーニューイヤー」イベント期間中が初出の強敵。{{br}}{{br}}「黄」タイプだが、基本性能（ステータス）・特殊効果ともにかなり攻撃面に寄せた能力になっている。{{br}}他方、タフさや素早さの面では、かなり他のこころと比べて見劣りする。{{br}}{{br}}低コストのため絶対値は低いのだが、コスパで見ると力、および力＋攻撃魔力は「黄」タイプで２位（１位はいずれも『[[よろいのきし]]』）。{{br}}特殊効果は［スキルの斬撃ダメージアップ］が＋３％、［スキルの体技ダメージアップ］が＋７％、そして［ギラ属性斬撃・体技ダメージアップ］と［バギ属性斬撃・体技ダメージアップ］が＋７％と、斬撃と一致した属性であれば１０％を超えるアップ率。強敵としては優秀な部類と言える。{{br}}{{br}}このコスト帯（30台後半）で物理アタッカー向けこころといえば、『[[ヘルビースト]]』と『[[ゴーレム]]』というめちゃくちゃ優秀なこころがあるため、それと比べるとちょっと…というところ。{{br}}タイプ一致で装備できない場面や、あえて素早さを低くしたい場面など、コスト制限＋αという状況で使う場面があるかもしれない。Ｓが１つか２つあれば十分だろう。</t>
  </si>
  <si>
    <t>晴れのときイオ属性斬撃・体技ダメージ＋３％</t>
  </si>
  <si>
    <t>ゴールデンゴーレム</t>
  </si>
  <si>
    <t>http://period.ek-pro.com/article/189240768.html</t>
  </si>
  <si>
    <t>メガモンスターとして、2022年1月1日（土）から2022年1月31日（月）まで。</t>
  </si>
  <si>
    <t>メガモンスターとして、2022年1月1日（土）から2022年1月14日（金）までの「新春ウォーク２０２２ ミラクルハッピーニューイヤー」イベント期間中と一部重複する、2022年1月1日（土）から2022年1月31日（月）が初出の強敵。{{br}}{{br}}基本性能（ステータス）としては「赤」タイプの物理アタッカー向けバランスタイプ。{{br}}ただ、バランスタイプといっても、ちからがやや高く、その他もバランス的に高い…ではなく、バランス的にいま一歩。{{br}}{{br}}特殊効果としても、［斬撃・体技ダメージアップ］が＋７％はまあ良いとして、［メラ属性斬撃・体技ダメージアップ］と［イオ属性斬撃・体技ダメージアップ］が５％と、メガモンスターとしてはこちらもいま一歩。{{br}}それを補うようなかたちで［晴れのときイオ属性斬撃・体技ダメージアップ］が＋３％が入っている。この天候に依存する特殊効果は初めての実装。{{br}}{{br}}率直に言って、メガモンスターのこころとしては能力的に劣ると言って過言では無い。ふくびきで言えばSPふくびきの★５のようなもの。{{br}}イベント記念に１個Ｓがあれば十分だろう。</t>
  </si>
  <si>
    <t>アイスフライ</t>
  </si>
  <si>
    <t>http://period.ek-pro.com/article/189255593.html</t>
  </si>
  <si>
    <t>ゴールデンゴーレム編」シーズン１、およびその後2022年X月XX日（日）までのインターミッションが初出のほこらボス。{{br}}{{br}}ほこら最高難度のこころのタイプ（色）は順番に変わっていくのかと思いきや、「緑」タイプはカットで「黄」タイプとなった。確かに、「緑」タイプは基本的に周回では利用せず、ボス戦でもアタッカー４枚とはなっても回復４枚とはならないため、こころあつめのモチベーションを考えると「緑」タイプ脱落はやむなしだろう。{{br}}性能としては『[[グレートマーマン]]』に近く、アタッカー向けにバランスが良い「黄」タイプのこころとなっている。{{br}}{{br}}基本性能（ステータス）は、やや装甲薄めのアタッカータイプ。最大ＨＰ・身の守りが「黄」タイプにしては少々劣るが、最大ＭＰ・ちから・回復魔力・素早さが高め。{{br}}{{br}}これだと魔法戦士向けの「物理・魔法混合」のこころのようにも見えるが、攻撃魔力がそれほどでもない。回復魔力が高い部分だけを見ればパラディン向けとも言えるが、他の基本性能がパラディン向けとは言い難い。{{br}}素早さが高い点を鑑みて、最大ＭＰが高い点は異質ではあるが、海賊向けこころと言えるだろう。{{br}}{{br}}特殊効果としては以下の通り。{{br}}{{br}}攻撃面では、［スキルの斬撃ダメージアップ］が10％、［体技ダメージアップ］が５％、［ヒャド属性斬撃・体技ダメージアップ］が５％となっている。また、［物質系ダメージアップ］が10％ある。{{br}}構成としては『[[ゲリュオン]]』と似たかたち。{{br}}{{br}}直近の物理アタッカー向け最高難度ほこらのこころは『[[メカバーン]]』だが、あちらは属性（ギラ）ダメージアップが10％あったが、種族向けダメージアップはなかった。他方、始祖たる『[[まおうのつかい]]』のこころは同様の構成なので、元のかたちに戻ったと言えるかもしれない。{{br}}ヒャド属性アップは、方向性は違うが『[[イズライール]]』にもあったため、連続となった。ドルマ系アップではダメだったのか……。{{br}}{{br}}防御面では、［毒耐性アップ］が10％、［幻惑耐性アップ］が10％と、実装時点での最高値となっている。{{br}}幻惑耐性は『[[ゲリュオン]]』にもあった。耐性が必要なケースにおいては、バラバラの耐性が必要、ではなく、なにか１つ２つの耐性が必要、が大半のため、偏っている方が使いやすいだろう。{{br}}{{br}}物質系への10％特攻は強く、タフさもかなり上がるので、斬撃とくぎ武器を装備して物質系と戦うときにはぜひ装備したいこころ、といえる。</t>
  </si>
  <si>
    <t>ドラゴンライダー</t>
  </si>
  <si>
    <t>http://period.ek-pro.com/article/189270586.html</t>
  </si>
  <si>
    <t>イベントモンスターとして、2022年1月14日（金）から2022年2月10日（木）まで開催の「襲来！豪氷の四天王」イベント期間中。</t>
  </si>
  <si>
    <t>2022年1月14日（金）から2022年2月10日（木）まで開催の「襲来！豪氷の四天王」イベント期間中が初出のイベントモンスター。{{br}}{{br}}こころとしては、心珠ポイントからすると「強敵」相当。{{br}}基本性能（ステータス）としては、絶対値として最大ＭＰがかなり高く、実装時点で全体の３位。攻撃魔力も高く、ベスト20に入っている。「紫」タイプの呪文アタッカー向けとしては良い基本性能と言える。{{br}}{{br}}特殊効果は、［じゅもんダメージアップ］が３％、［バギ属性じゅもんダメージアップ］が１０％、［ヒャド属性じゅもんダメージアップ］が７％となっている。防御面では［眠り耐性アップ］が７％。{{br}}イベントと同時開催のふくびき接待の特殊効果となっている。{{br}}{{br}}後述の通り少々集めづらいこころだが、バギ属性じゅもん向けアタッカーには使いやすいこころとのため、２つはＳを確保しておきたい。</t>
  </si>
  <si>
    <t>イベントで出現する「バトルスポット」の豪氷の四天王の配下モンスター（『[[ドラゴンライダー]]』『[[ホワイトパンサー]]』『[[コキュードス]]』）のおともとして低確率で出現する。倒せば必ずこころを落とす。{{br}}{{br}}配下のモンスターそのものは「バトルスポット」ではこころは落とさない。{{br}}{{br}}ひたすら「バトルスポット」を巡回してこころを集めるかたちとなる。</t>
  </si>
  <si>
    <t>ホワイトパンサー</t>
  </si>
  <si>
    <t>強敵として、2022年1月14日（金）から2022年2月10日（木）まで開催の「襲来！豪氷の四天王」イベント期間中。</t>
  </si>
  <si>
    <t>2022年1月14日（金）から2022年2月10日（木）まで開催の「襲来！豪氷の四天王」イベント期間中が初出の強敵。{{br}}{{br}}基本性能（ステータス）としては、絶対ととしてはそこそこであるものの、コスパに目を向けると、身の守りは「赤」タイプの平均を上回っているが、アタッカー向けとして肝心の力は並、それ以外最大ＭＰが並なだけで、ほかは軒並み平均を下回っている。{{br}}強敵のこころの基本性能としては劣っていると言える。{{br}}{{br}}特殊効果は、［斬撃・体技ダメージアップ］が３％、［バギ属性斬撃・体技ダメージアップ］と［ドルマ属性斬撃・体技ダメージアップ］が７％と、一致する属性では１０％となる強敵こころのよくあるパターン。防御面では［麻痺耐性アップ］が７％。{{br}}特殊効果は強敵としては並と言える。{{br}}{{br}}総じて、基本性能が今ひとつな点が足を引っ張り、いまひとつ魅力にかけるこころ。１、２個Ｓを集めれば十分だろう。</t>
  </si>
  <si>
    <t>「襲来！豪氷の四天王」イベント時は、遺跡探索で獲得したアイテム（竜使いの石符）を消費して戦うタイプの「強敵」。{{br}}従前はこの方式では勝利すればこころを確定で入手できたが、今回はそうではなく、通常のフィールド強敵・モンスターと同様、確率でこころを落とすかたちとなっている。</t>
  </si>
  <si>
    <t>ひょうけつのきし</t>
  </si>
  <si>
    <t>http://period.ek-pro.com/article/189285665.html</t>
  </si>
  <si>
    <t>強敵として、2022年1月14日（金）から2022年2月10日（木）まで開催の「襲来！豪氷の四天王」イベント期間中である、2022年1月21日（金）から2022年2月10日（木）まで。</t>
  </si>
  <si>
    <t>2022年1月14日（金）から2022年2月10日（木）まで開催の「襲来！豪氷の四天王」イベント期間中である2022年1月21日（金）から2022年2月10日（木）までが初出の強敵。{{br}}{{br}}基本性能（ステータス）としては、タフ度がやや低めの物理アタッカー向け「青」タイプのこころで、実装時点では絶対値としての基本性能はやや劣るものの、コスパに目を向けると、力・器用さ・素早さが高め。{{br}}クエスト周回や火力のみを必要とする場面に使いやすい基本性能といえる。{{br}}{{br}}特殊効果は、［体技ダメージアップ］が５％、［ギラ属性斬撃・体技ダメージアップ］と［イオ属性斬撃・体技ダメージアップ］が５％と、体技かつ一致する属性では１０％となる。強敵こころとしてはやや使いづらいパターン。{{br}}防御面では［バギ属性耐性アップ］が５％と、こちらは汎用性があり使いやすい。{{br}}{{br}}総じて、実装時点では低コストほこら向けこころだが、火力は高いため、使いどころは分かりやすい。</t>
  </si>
  <si>
    <t>豪氷天グリザード</t>
  </si>
  <si>
    <t>http://period.ek-pro.com/article/189298217.html</t>
  </si>
  <si>
    <t>強敵として、2022年1月14日（金）から2022年2月10日（木）まで開催の「襲来！豪氷の四天王」イベント期間中である、2022年1月27日（木）から2022年2月10日（木）まで。</t>
  </si>
  <si>
    <t>2022年1月14日（金）から2022年2月10日（木）まで開催の「襲来！豪氷の四天王」イベント期間中である2022年1月27日（木）から2022年2月10日（木）までが初出の強敵。{{br}}{{br}}回復魔力が高く、特殊効果として［スキルＨＰの回復効果アップ］＋５％があることからも、明らかに回復役向け、かつ、タイプが「黄」のことから、パラディン向けではある。しかし、いかんせん基本性能（ステータス）が壁役としては最大ＨＰ・みのまもりが低すぎる。{{br}}地域限定である『[[しろバラのきし]]』の救済・代替とも言えなくはないが、それにしてもコスパが悪い。{{br}}{{br}}パラディンの回復強化として、『[[破壊神シドー]]』と『[[ボボンガー]]』は２枠に装備した上で、残りの黄色枠に『ひょうけつのきし』を装備することは、タイプは不一致でも『[[ヒョウモンダーク]]』を装備することとほぼ同等だと思われる。{{br}}［イオ属性耐性アップ］が＋５％あるので、イオ属性耐性が必要な場面でのみ装備を検討することになるだろう。</t>
  </si>
  <si>
    <t>ごうけつぐま</t>
  </si>
  <si>
    <t>http://period.ek-pro.com/article/189306351.html</t>
  </si>
  <si>
    <t>メガモンスターとして、2022年1月31日（月）から2022年3月9日（水）まで。</t>
  </si>
  <si>
    <t>2022年1月14日（金）から2022年2月10日（木）まで開催の「襲来！豪氷の四天王」イベント期間と一部重複する、2022年1月31日（月）から2022年3月9日（水）までが初出のメガモンスター。{{br}}というか、同イベントのボス。{{br}}{{br}}「青」タイプとして斬撃特技の物理アタッカーで汎用的に使える、大変素晴らしい性能のこころ。『[[まおうのつかい]]』のアップグレード版といってよいだろう。{{br}}そして、その『[[まおうのつかい]]』（と、『[[ゲリュオン]]』もそうだったが）のときと同じく、「『まおうのつかい』を倒すために『まおうのつかい』のこころがほしい」、という「服を買いに行く服が無い」パターンとなっている。{{br}}{{br}}基本性能（ステータス）としては、「青」タイプなので、素早さ・器用さが高い。{{br}}実装時点では絶対値で素早さが５位、器用さが４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br}}最大ＨＰ・ちから・身の守りは、全て実装時点で上位。これは、それぞれの基本性能に特化したこころ、例えば、『[[アトラス]]』のように力特化したものもいる中で、バランス型でありつつ上位に食い込んでいる、ということ。{{br}}また、最大ＭＰについても絶対値でもコスパでも平均値。強敵や高難度で、強力だがＭＰ消費が大きい特技を使ってガス欠が怖い、という点をそれほど心配しなくて済むのは大きい。{{br}}{{br}}特殊効果としては以下の通り。{{br}}前述の通り、『豪氷天グリザード』と戦うときに『豪氷天グリザード』のこころをぜひ装備したい、という特殊効果の組み合わせ。何とかこころを入手して装備したい。{{br}}{{br}}攻撃面では、［スキルの斬撃ダメージアップ］が12％、［体技ダメージアップ］が５％。場面が限定されるが、［曇り・雨・雪のときスキルの斬撃・体技ダメージアップ］＋２％となっている。{{br}}高いちからとも相まって、攻撃面は十分強く、かつ、汎用的に使えると言える。{{br}}同じく四天王ボスである『[[暴嵐天バリゲーン]]』は上記の逆で、斬撃５％・体技12％、そして［会心率アップ］＋５％だったので、そちらと比べるとちょっぴり見劣りする。{{br}}{{br}}防御面では、［ヒャド耐性アップ］が10％、［ブレスを跳ね返す］（〔おいかぜ〕相当）が発生率５％。［ヒャド耐性アップ］が10％は実装時点で最高値であり、かつ汎用性が高い（ヒャド系呪文、〔こごえるふぶき〕など）。{{br}}また、［ブレスを跳ね返す］は初めての実装。ブレスは回避できないので、自動的に回避できる能力は大変強いと言える。{{br}}{{br}}総じて、汎用性が高く能力も申し分ないので、Ｓを４個集める価値は十分ある、集めるべきこころと言える。{{br}}『豪風天グリザード』と比べると、直前のメガモンスターである『[[サンライズスライム]]』のイマイチっぷりが際立つがは、「サンライズスライムのこころは弱い、ということはとうばつ手形を…後は分かるな」という運営の心遣いだったのかもしれない。</t>
  </si>
  <si>
    <t>じごくのきし</t>
  </si>
  <si>
    <t>http://period.ek-pro.com/article/189344587.html</t>
  </si>
  <si>
    <t>2022年2月10日（木）から2022年3月9日（水）まで開催の「ドラゴンクエスト３ ジパング外伝」イベント期間中が初出の強敵。{{br}}{{br}}基本性能（ステータス）としては、タイプ「黄」の戦士パターン、つまり最大ＨＰ・みのまもりが高いが鈍足・不器用。このパターンの場合はなぜかついでに力も低いことがままあるのだが、絶対値ではコストが高いこともあってそんなには低くない、コスパで見ると「黄」タイプでは並。{{br}}最近の強敵としては良い方の性能と思う。{{br}}{{br}}特殊効果は、［斬撃・体技ダメージアップ］が３％、［ジバリア属性斬撃・体技ダメージアップ］と［ドルマ属性斬撃・体技ダメージアップ］が７％と、一致する属性では１０％となる強敵こころのよくあるパターン。防御面では［ヒャド属性耐性アップ］が５％。{{br}}特殊効果は、強敵にしては属性耐性があることから良いと言える。{{br}}{{br}}総じて、最近の強敵としては普通に使えるこころ。{{br}}メガモンスター『[[豪氷天グリザード]]』がドルマ弱点かつヒャド属性攻撃が多い、ということからもイベントに適合したこころといえる。今使うために複数Ｓがあれば便利だろう。</t>
  </si>
  <si>
    <t>しばり打ち</t>
  </si>
  <si>
    <t>http://period.ek-pro.com/article/189344617.html</t>
  </si>
  <si>
    <t>強敵として、2022年2月10日（木）から2022年3月9日（水）まで開催の「ドラゴンクエスト３ ジパング外伝」イベント期間中である、2022年2月17日（木）から2022年3月9日（水）まで。</t>
  </si>
  <si>
    <t>2022年2月10日（木）から2022年3月9日（水）まで開催の「ドラゴンクエスト３ ジパング外伝」イベント期間中である、2022年2月17日（木）から2022年3月9日（水）が初出の強敵。{{br}}{{br}}基本性能（ステータス）としては、タイプ「青」の盗賊パターン、つまり物理アタッカー向けバランス型だが、絶対値で『[[ランプのまじん]]』に全く及ばないのは「めったに」と「強敵」のレア度差があるためまだしも、コストが約30も低い（コスト99）の『[[まおうのつかい]]』にもすべてのステータスで負けている。なかなか残念な基本性能（ステータス）。{{br}}当然、コスパで見ると「青」タイプの平均を下回っているものばかりで、唯一平均以上なのがみのまもり。なかなか厳しい。{{br}}{{br}}特殊効果は、追加スキルとして〔しばり打ち〕を覚え、［体技ダメージアップ］が５％、［麻痺成功率アップ］が１０％。麻痺性効率アップは初めての実装。{{br}}覚えるスキルと特殊効果の相性がバッチリで、この点では優秀。{{br}}{{br}}防御面では［ドルマ属性耐性アップ］が５％、［呪い耐性アップ］が５％。{{br}}強敵にしては属性耐性があり、さらに状態異常耐性もあることから、かなり良いと言える。{{br}}{{br}}総じて、アタッカー向けこころとしてみると基本性能（ステータス）が残念で、特殊効果としてもダメージアップするものに乏しく、イマイチぱっとしない。そうではなく、デバフ役向けこころとしては、絶対値として高い器用さと、マヒの追加効果のある〔しばり打ち〕、麻痺成功率アップと粒が揃っている。{{br}}バフ兼デバフ役として《ダンシングロッド》あたりをもたせて運用すると面白いかもしれない。パラ・レン・バト・賢の枠に割って入れるかどうかは疑問だが。。。</t>
  </si>
  <si>
    <t>バラモスゾンビ</t>
  </si>
  <si>
    <t>キングヒドラ</t>
  </si>
  <si>
    <t>http://period.ek-pro.com/article/189372016.html</t>
  </si>
  <si>
    <t>クイーンスライム</t>
  </si>
  <si>
    <t>http://period.ek-pro.com/article/189372023.html</t>
  </si>
  <si>
    <t>メガモンスターとして、2022年2月24日（木）から。</t>
  </si>
  <si>
    <t>バーハ、戦闘時のハッスルダンスＨＰ回復効果＋２０％</t>
  </si>
  <si>
    <t>あくまのツボ</t>
  </si>
  <si>
    <t>http://period.ek-pro.com/article/189385828.html</t>
  </si>
  <si>
    <t>タイムマスター</t>
  </si>
  <si>
    <t>ピオリム、ボミオス</t>
  </si>
  <si>
    <t>バリクナジャ</t>
  </si>
  <si>
    <t>http://period.ek-pro.com/article/189403162.html</t>
  </si>
  <si>
    <t>強敵として、2022年3月10日（木）から2022年4月11日（月）まで開催の「ＷＡＬＫフェス ２．５周 忘れえぬ旅」イベント期間中。</t>
  </si>
  <si>
    <t>http://period.ek-pro.com/article/189414602.html</t>
  </si>
  <si>
    <t>強敵として、2022年3月10日（木）から2022年4月11日（月）まで開催の「ＷＡＬＫフェス ２．５周 忘れえぬ旅」イベント期間中である、2022年3月17日（木）から4月11日（月）まで。</t>
  </si>
  <si>
    <t>さくらボンボン</t>
  </si>
  <si>
    <t>ギガントドラゴン</t>
  </si>
  <si>
    <t>ギガモン</t>
  </si>
  <si>
    <t>http://period.ek-pro.com/article/189444665.html</t>
  </si>
  <si>
    <t>2022年3月31日（木）から2022年4月25日（月）の「ギガモンスター襲来！」期間中。</t>
  </si>
  <si>
    <t>「ギガモンスター」なので、「導きのルーラポイント」を各種バトルでためて出現場所時間に合わせて「とうばつ」する、という数を稼ぐしか方法はない。{{br}}なお、「とうばつ」に参加し、ギガモンスターに１ダメージ以上を与え、「とうばつ」に成功する（時間切れ、や、全滅、にならず、ギガモンスターを倒す）ことができれば、こころは必ず手に入れることができる。</t>
  </si>
  <si>
    <t>2022年3月31日（木）から2022年4月25日（月）の「ギガモンスター襲来！」が初出のギガモンスター。{{br}}ローンチ当初から長らくアプリ起動時の画像には登場していたが、満を持して新しい遊びである「ギガモンスター討伐」として実装された。起動時の画像よりサイズがかなり大きくなっている（画像の『ギガントドラゴン』が小さすぎる）理由は謎。{{br}}{{br}}絶対値としてのステータスはタフさよりの物理系またはブレスアタッカーとしては大変素晴らしい一方、コスパはかなり悪く、特殊効果に至っては強敵並、という、ちょっと残念な性能。{{br}}まあ、通常バトル等でポイントを貯めれば実質無制限に戦えるので、時間限定の「レア強敵」とも言える。そう考えると特殊効果としては納得の性能。あるいは、初めから覚醒したものを使う前提なのかもしれない。{{br}}{{br}}いずれにしても、ステータスと特殊効果を総合すると強敵こころ並なため、そんなに頑張って集めるほどではない。が、グレードアップがクエスト常設モンスターと同じという大変簡単な割に、得られる心珠ポイントがメガモンスターと同じという、心珠集め観点でなかなかのコスパになっている。{{br}}こころそのものは集めやすいので、心珠ポイント稼ぎの観点で頑張って集めたいこころ。</t>
  </si>
  <si>
    <t xml:space="preserve">最大ＨＰ・最大ＭＰがともに高く、実装時点で「青」タイプ内ではともに２位と申し分ない。{{br}}力と素早さはやや高い、という程度ではあるが、並程度の身の守りと上記のタフさ、豊富な最大ＭＰという点から、特に戦闘時間が長くなるボス戦で活用できる場面があるだろう。  </t>
  </si>
  <si>
    <t>悪い。下から数えたほうが圧倒的に早い、というレベルで悪い。{{br}}コスト制限が厳しい場面では、よほどの理由がない限り装備することはないだろう。</t>
  </si>
  <si>
    <t>おおがらす</t>
  </si>
  <si>
    <t>メーダクイン</t>
  </si>
  <si>
    <t>ましょうぐも</t>
  </si>
  <si>
    <t>キラークラブ</t>
  </si>
  <si>
    <t>ハヌマーン</t>
  </si>
  <si>
    <t>デュランダル</t>
  </si>
  <si>
    <t>トロルキング</t>
  </si>
  <si>
    <t>蒼茫天グリザード</t>
  </si>
  <si>
    <t>ゆうれいせんちょう</t>
  </si>
  <si>
    <t>ハロウィンルイーダ</t>
  </si>
  <si>
    <t>イベント報酬として、2020年10月22日（木）から2020年11月26日（木）まで開催のハロウィンイベント「おかしな集いと封印されし悪魔」イベント期間中。</t>
  </si>
  <si>
    <t>2020年10月22日（木）から2020年11月26日（木）まで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</si>
  <si>
    <t>アバン</t>
  </si>
  <si>
    <t>大地斬、メガンテ</t>
  </si>
  <si>
    <t>http://period.ek-pro.com/article/188263276.html</t>
  </si>
  <si>
    <t>イベント報酬として、2020年11月26日（木）から2021年1月15日（金）に開催の「ドラゴンクエスト ダイの大冒険」イベント期間中。</t>
  </si>
  <si>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</si>
  <si>
    <t>記念大王スライム１．５</t>
  </si>
  <si>
    <t>http://period.ek-pro.com/article/188496363.html</t>
  </si>
  <si>
    <t>メガモンスターとして、2021年3月12日（金）から2021年4月9日（金）までの「ＷＡＬＫフェス １．５周年記念」イベント期間中である、2021年3月12日（金）から2021年3月18日（木）まで。</t>
  </si>
  <si>
    <t>2021年3月12日（金）から2021年4月9日（金）までの「ＷＡＬＫフェス １．５周年記念」イベント期間中である、2021年3月12日（金）から2021年3月18日（木）まで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15」。１周年の『[[記念大王スライム]]』が１周年でコスト含めて「10」だったのに対し、1.5周年で「15」に変化した。{{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t>
  </si>
  <si>
    <t>扱いはメガモンスターだが、『「メガモンスター」なので、出現場所をまわって「とうばつ」する』ではなく、毎日特定時間に特定場所に「とくべつ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</si>
  <si>
    <t>エデンの戦士たち１</t>
  </si>
  <si>
    <t>たねときのみを食べる</t>
  </si>
  <si>
    <t>http://period.ek-pro.com/article/188496373.html</t>
  </si>
  <si>
    <t>イベント報酬として、2021年3月12日（金）から2021年4月27日（火）まで開催の「ドラゴンクエスト７」イベント期間中。</t>
  </si>
  <si>
    <t>2021年3月12日（金）から2021年4月27日（火）まで開催の「ドラゴンクエスト７」イベントに合わせて、イベントの報酬として取得できるのが初出のこころ。{{br}}{{br}}タイプ「青」にも関わらず［じゅもんダメージアップ］の特殊効果がついており、「お、ジバ系呪文用か」と思うところだが、攻撃魔力はそれほどでもない。物理アタッカー向けのバランスタイプと考えるべき。{{br}}基本性能（ステータス）としては「めったに見かけない」相当のコスパで、同じ「青」でバランスタイプの『[[キラーアーマー]]』よりは上、（ほこらボスだが）『[[まおうのつかい]]』には少々劣る、といったところ。{{br}}{{br}}特殊効果の［斬撃・体技耐性アップ］は初めての実装。基本的な物理攻撃のダメージをカットしてくれるので、使える場面は多い。{{br}}その点で、前述の２つのこころよりは硬いといえる。{{br}}{{br}}追加スキルの〔たねときのみを食べる〕は、”キーファ”の世間一般的な俗称である「種泥棒」をドラクエウォークなりの解釈で実装したものだろう。{{br}}効果としては「こうげき力かしゅび力のいずれかがあがり HPを回復する」というもので、狙ったほうを強化できない点がいまいち。そちらの効果には期待せず、道具なしで自己回復ができる、ととらえておくのが良いだろう。</t>
  </si>
  <si>
    <t>エデンの戦士たち２</t>
  </si>
  <si>
    <t>ザオラル</t>
  </si>
  <si>
    <t>http://period.ek-pro.com/article/188558166.html</t>
  </si>
  <si>
    <t>2021年3月12日（金）から2021年4月27日（火）まで開催の「ドラゴンクエスト７」イベントに合わせて、イベントの報酬として取得できるのが初出のこころ。{{br}}{{br}}蘇生ができる追加スキルを初めて習得できるこころ。{{br}}〈ザオラル〉は、道具を使えないが痛恨の一撃や〈ザキ〉などで即死の可能性がある、という場面、特に《ドラゴンロッド》を持たせたパラディンに装備させる、という場面で使える。</t>
  </si>
  <si>
    <t>ベビースライム</t>
  </si>
  <si>
    <t>いやしのそよかぜ</t>
  </si>
  <si>
    <t>http://period.ek-pro.com/article/188574413.html</t>
  </si>
  <si>
    <t>イベント報酬として、2021年4月9日（金）から開催の「超ルーキーフェスティバル」イベント期間中。</t>
  </si>
  <si>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</si>
  <si>
    <t>ロトの子孫</t>
  </si>
  <si>
    <t>ライデイン、戦闘開始時たまにロトの加護（呪文ダメージ10％軽減）</t>
  </si>
  <si>
    <t>イベント報酬として、2021年5月27日（木）から2021年7月8日（木）まで開催の「ドラゴンクエスト２」イベント期間中。</t>
  </si>
  <si>
    <t>2021年5月27日（木）から2021年7月8日（木）まで開催の「ドラゴンクエスト２」イベント期間中、イベント報酬として入手できるの初出のこころ。{{br}}{{br}}基本性能（ステータス）としては、力＋攻撃魔力が実装時点で１位。そして追加スキルとして［ライデイン］を覚える。{{br}}つまり、力＋攻撃魔力でダメージ計算をするデイン系斬撃・体技とくぎの武器を持って戦う魔法戦士用こころ。そのようなガチャ武器の実装を待ちましょう。</t>
  </si>
  <si>
    <t>トロピカルアミーゴ</t>
  </si>
  <si>
    <t>戦闘時のホイミＨＰ回復効果＋２０％</t>
  </si>
  <si>
    <t>2021年7月21日（水）から2021年8月19日（木）まで開催の「あぶない水着イベント’２１ 導かれし夏休み達」イベント期間中に入手できるのが初出の強敵。{{br}}こころは「トロピカルアミーゴ」だが、『トロピカルアミーゴ』という敵が存在しているわけではなく、『[[エル・ピタージャ]]』、『[[エル・バナーニャ]]』、『[[エル・サンティーア]]』の三位一体でこころ扱いになっている。なお、モンスター図鑑には、それぞれで「こころを落とす」扱いにはなっている。{{br}}{{br}}おまたせしました。スーパースターの実装から焦らしに焦らして回復用「青」タイプのこころ実装。{{br}}以下であれやこれや評価しているが、実装時点で回復役用に使えるタイプ「青」のこころはこの『トロピカルアミーゴ』しか無い。つまり、こころの「青」枠に回復用こころを入れるのであれば、これ一択。{{br}}{{br}}基本性能（ステータス）としては、実装時点で回復魔力が「青」タイプ内で１位で、全体でも12位と結構高め。また、「青」タイプの特徴である素早さ、器用さもそこそこ高く、力も高い。{{br}}……そこは力ではなく、最大ＨＰを高くしてほしかった。{{br}}{{br}}ただし、コスパとしては「ときどき見かける」相当なので、強いのかと言われるとそれなり、というところ。{{br}}{{br}}特殊効果の［戦闘時のホイミＨＰ回復効果＋２０％］は、同時期に開催のあぶない水着ふくびきのあたり武器で〈ホイミ〉を覚えることに合わせたもの。{{br}}たしかに、スーパースターは単体回復呪文は覚えないので、〈ホイミ〉の回復量が増えるのはありがたい。ありがたいが、もっと増えても…ということと、特殊効果は「とくぎ」回復アップなので、ちょっとちぐはぐではある。{{br}}{{br}}特殊効果は、「青」タイプの回復役向け、つまりスーパースター向けであるため、［とくぎの回復効果アップ］となっている。{{br}}［ハッスルダンス］に合わせたものだろうが、前述のふくびき武器などにも使えるので、使える場面は多いだろう。{{br}}{{br}}こころ性能とは直接関係ないが、『トロピカルアミーゴ』を構成するモンスターの名前については以下の通り。{{br}}{{br}}『エル・ピタージャ』{{br}}スペイン語で「ドラゴンフルーツ（ピタヤ）」。スペルは el pitahaya。ただし pitahaya は女性名詞なので、正確には la pitahaya。英語だと the pitaya。{{br}}{{br}}『エル・バナーニャ』{{br}}バナナだけど、スペイン語でもバナナはbanana。bananaとはならないが、エスパニョール（espanol）にしてみました、的なことだと思う。ちなみにbananaも女性名詞なので、正確には la banana。{{br}}{{br}}『エル・サンティーア』{{br}}スペイン語で「スイカ」。スペルは el sandia。なんと sandia も女性名詞なので、正確には la sandia。英語だと the watermelon。</t>
  </si>
  <si>
    <t>キラーマシン（覚醒）</t>
  </si>
  <si>
    <t>http://period.ek-pro.com/article/188956795.html</t>
  </si>
  <si>
    <t>2021年8月27日（金）に追加された「覚醒千里行（かくせいせんりこう） キラーマシン編」以降。</t>
  </si>
  <si>
    <t>2021年8月27日（金）に追加された「覚醒千里行（かくせいせんりこう） キラーマシン編」で得られるアイテムを消費し、2021年4月27日（火）のメインストーリー第10章追加に合わせて追加された「こころ覚醒」機能により、「[[キラーマシン]]のこころＳ」からグレードアップして「Ｓ★」ランクとして入手ができるようになった。{{br}}なお、アイテム消費の都合上、実装時点では「Ｓ★」にできるのは１個のみ。{{br}}{{br}}こころの名前は変わっているが、基本は『[[キラーマシン]]』のこころ。従って、こころの基本性能（ステータス）の傾向は『[[キラーマシン]]』と変わらず、高い最大ＨＰと高い身の守りが特徴。{{br}}もともと高ＨＰ・高みのまもりだったが、さらにそこが伸びたかたちになっている。{{br}}{{br}}特殊効果は『[[キラーマシン]]』のものに加え、［ギラ属性斬撃・体技ダメージアップ］が＋５％、［マシン系ダメージアップ］が＋５％、この２つが追加された。{{br}}少々ちからが低めなので物理アタッカー向けでは少々物足りないところだが、ギラ属性弱点のマシン系のボス等と戦うときはその弱点が気にならず、むしろ高耐久というところを買って積極的に装備させたい。</t>
  </si>
  <si>
    <t>2021年8月27日（金）に追加された「覚醒千里行（かくせいせんりこう） キラーマシン編」で得られるアイテムを使った「こころ覚醒」機能により、「[[キラーマシン]]のこころＳ」からグレードアップする。</t>
  </si>
  <si>
    <t>パパス</t>
  </si>
  <si>
    <t>ＨＰ５０％以上で致死ダメージ時にごくまれにＨＰ１で生き残る</t>
  </si>
  <si>
    <t>イベント報酬として、2021年9月12日（日）から2021年11月11日（木）まで開催の「ドラゴンクエスト５」イベント期間中。</t>
  </si>
  <si>
    <t>2021年9月12日（日）から2021年11月11日（木）まで開催の「ドラゴンクエスト５」イベント期間中、イベント報酬として入手できるのが初出のこころ。{{br}}{{br}}「赤」タイプのアタッカータイプではなく、タフさより、つまり、最大ＨＰが高いタイプのこころ。『[[ドラゴメタル]]』や『[[リトルライバーン]]』とよく似た傾向といえる。{{br}}つまり、基本性能（ステータス）では最大ＨＰ・身の守りが高く、力・素早さ・器用さが低く、「黄」っぽい。{{br}}{{br}}特殊効果は［斬撃・体技ダメージアップ］が３％、［メラ属性斬撃・体技ダメージアップ］が１０％と、いつもの強敵こころと傾向が同じ。{{br}}ただし、耐性面が素晴らしく、［斬撃・体技耐性アップ］が５％だけでなく、［即死耐性アップ］が１０％、そして追加スキル（追加効果）として［ＨＰ５０％以上で致死ダメージ時にごくまれにＨＰ１で生き残る］という『[[クロコダイン]]』に付いていたものの強化バージョンが付与されている。{{br}}{{br}}「赤」タイプにタイプ一致するかたちのタンク系上級職はまだいないので、そのうち実装されるのだろうか。まものつかいとか……。</t>
  </si>
  <si>
    <t>記念大王スライム２．０</t>
  </si>
  <si>
    <t>メガモンスターとして、2021年9月12日（日）から2021年11月11日（木）までの「ありがとう ２周年！」記念イベント期間中である、2021年9月20日（月）から2021年9月29日（水）まで。</t>
  </si>
  <si>
    <t>2021年9月12日（日）から2021年11月11日（木）までの「ありがとう ２周年！」記念イベント期間中である、2021年9月20日（月）から2021年9月29日（水）まで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20」。１周年の『[[記念大王スライム]]』が１周年でコスト含めて「10」、1.5周年で「20」、そしてこの２周年で「20」に変化した。{{br}}コスパで言えば、実は結構素晴らしく、全て平均以上の偏差値。特に、身の守りのコスパが良いかたちとなっている。{{br}}{{br}}特殊効果としては、［スライム系ダメージアップ］が１０％もある。{{br}}{{br}}低コストのスライム系ほこらなどコスト制限がある場面で、その基本性能（ステータス）のコスパを良さを活かして装備する場面があるだろう。</t>
  </si>
  <si>
    <t>扱いはメガモンスターだが、『「メガモンスター」なので、出現場所をまわって「とうばつ」する』ではなく、毎日特定時間に特定場所に「とくべつメガモンスター」として出現する。{{br}}出現時間は深夜1時から24時の間のうち任意の22時間、とうばつ回数も１日１回の制限があり、通常のメガモンスターと異なる。{{br}{{br}}}なお、「とうばつ」に参加し、メガモンスターに１ダメージ以上を与え、「とうばつ」に成功する（時間切れ、や、全滅、にならず、メガモンスターを倒す）ことができれば、こころ「Ｓ」が必ず手に入れることができる。</t>
  </si>
  <si>
    <t>ビアンカ</t>
  </si>
  <si>
    <t>イベント報酬として、2021年9月12日（日）から2021年11月11日（木）まで開催の「ドラゴンクエスト５」イベント期間中である、2021年9月27日（月）から2021年11月11日（木）まで。</t>
  </si>
  <si>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黄」タイプにしてはとても素早い・器用さも高い、というのが特徴。実装時点では海賊っぽい黄色、つまり素早さ高めの黄色こころは少ないので、貴重といえる。{{br}}ただし、「黄」タイプとしては最大ＨＰの上昇値は控えめ。{{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一番オススメ。</t>
  </si>
  <si>
    <t>フローラ</t>
  </si>
  <si>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青」タイプのバランスタイプ。{{br}}「青」のバランスタイプといえば、『[[まおうのつかい]]』『[[ランプのまじん]]』『[[竜王]]』と基本性能の高い面々がそろっているので、そのメンバーと肩を並べるこころではあるが、飛び抜けている、という部分は無い。{{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取得非推奨のこころ。{{br}}同じコストの「青」タイプである『[[まおうのつかい]]』が優秀すぎる……。</t>
  </si>
  <si>
    <t>デボラ</t>
  </si>
  <si>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赤」タイプにしてはとても身の守りが高く、また「赤」タイプで低い傾向のある最大ＭＰも高め。{{br}}硬い「赤」タイプは力が低いが、このこころは力も高く、赤タイプにしては珍しいバランス物理アタッカー向けこころ（バランス型は「青」に多い）として貴重といえる。{{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使いどころを選ぶ、玄人向けこころ。</t>
  </si>
  <si>
    <t>キングスライム（覚醒）</t>
  </si>
  <si>
    <t>2021年10月22日（金）に追加された「覚醒千里行（かくせいせんりこう） キングスライム編」以降。</t>
  </si>
  <si>
    <t>2021年10月22日（金）に追加された「覚醒千里行（かくせいせんりこう） キングスライム編」で得られるアイテムを消費し、2021年4月27日（火）のメインストーリー第10章追加に合わせて追加された「こころ覚醒」機能により、「[[キングスライム]]のこころＳ」からグレードアップして「Ｓ★」ランクとして入手ができるようになった。{{br}}なお、アイテム消費の都合上、実装時点では「Ｓ★」にできるのは１個のみ。{{br}}{{br}}こころの名前は変わっているが、基本は『[[キングスライム]]』のこころ。{{br}}従って、こころの基本性能（ステータス）の傾向は『[[キングスライム]]』と変わらず、高いちから・素早さと、低い最大ＨＰと身の守りという高火力・紙装甲が特徴。{{br}}{{br}}ただし、コストが1.36倍になったので基本性能（ステータス）がすべて1.36倍、とはなっていない。1.36倍以上になっているのは身の守りのみで、その他はすべて1.36倍未満。{{br}}コスパで考えると覚醒しないほうが良いといえる。{{br}}{{br}}特殊効果は『[[キングスライム]]』のものに加え、［スライム系斬撃・体技ダメージアップ］が＋７％、［ドラゴン系ダメージアップ］が＋５％、この２つが追加された。{{br}}スライム系やドラゴン系のほこらボスやメガモンスター向けにどうぞ、ということかもしれないが、紙装甲過ぎて使いづらい。このコストになるのであれば、多少火力は落ちても同じ「青」タイプの『[[ランプのまじん]]』あたりのバランスタイプこころを検討したいところ。</t>
  </si>
  <si>
    <t>2021年10月22日（金）に追加された「覚醒千里行（かくせいせんりこう） キングスライム編」で得られるアイテムを使った「こころ覚醒」機能により、「[[キングスライム]]のこころＳ」からグレードアップする。</t>
  </si>
  <si>
    <t>あくま神官（覚醒）</t>
  </si>
  <si>
    <t>イオラ、ザオ</t>
  </si>
  <si>
    <t>http://period.ek-pro.com/article/189228473.html</t>
  </si>
  <si>
    <t>2021年12月17日（金）に追加された「覚醒千里行（かくせいせんりこう） あくま神官編」以降。</t>
  </si>
  <si>
    <t>2021年12月17日（金）に追加された「覚醒千里行（かくせいせんりこう） あくま神官編」で得られるアイテムを消費し、2021年4月27日（火）のメインストーリー第10章追加に合わせて追加された「こころ覚醒」機能により、「[[あくま神官]]のこころＳ」からグレードアップして「Ｓ★」ランクとして入手ができるようになった。{{br}}なお、アイテム消費の都合上、実装時点では「Ｓ★」にできるのは１個のみ。{{br}}{{br}}もともと覚醒していないときも優秀な回復役向けこころだったが、覚醒することで磨きがかかり、より一層使いやすくなった。{{br}}{{br}}基本性能（ステータス）としては、もとのステータスから素早さが驚異的に伸びており、鈍足揃いの「緑」タイプの中では出色の素早さ。{{br}}他方、コスパの観点ではタフ具合が一歩後退している。それでも「緑」タイプ平均より上であり、十分優秀。{{br}}{{br}}追加スキルとして〈イオラ〉の呪文に加え、〈ザオ〉も覚える。{[br}}〈ザオ〉は復活時の最大ＨＰが２５％しかないため、復活させた後にすぐに狙われて昇天、というケースが大いにあるが、素早さを活かして〈ザオ〉を入れて、後にターンが回ってくるパラディンあたりに回復してもらう、という連携が狙える。{{br}}性能と追加スキルがマッチしていると言えるだろう。{{br}}{{br}}特殊効果としては、［スキルＨＰ回復効果アップ］が＋１０％。これは１１章追加時点では最高の性能になっている。{{br}}耐性面では［ギラ属性耐性］に加え［イオ属性耐性アップ］も＋１０％になった。控えめに言って最高です。{{br}}{{br}}様々な場面で使いやすい、「緑」タイプの中で屈指の優秀こころと言えるだろう。</t>
  </si>
  <si>
    <t>2021年12月17日（金）に追加された「覚醒千里行（かくせいせんりこう） あくま神官編」で得られるアイテムを使った「こころ覚醒」機能により、「[[あくま神官]]のこころＳ」からグレードアップする。</t>
  </si>
  <si>
    <t>アームライオン（覚醒）</t>
  </si>
  <si>
    <t>きあいため、晴れのときスキルの体技ダメージ＋２％</t>
  </si>
  <si>
    <t>ギガントドラゴン（覚醒）</t>
  </si>
  <si>
    <t>2022年3月31日（木）からの「ギガモンスター襲来！」以降。</t>
  </si>
  <si>
    <t>2022年3月31日（木）からの「ギガモンスター襲来！」で得られるアイテムを使った「こころ覚醒」機能により、「[[ギガントドラゴン]]のこころＳ」からグレードアップする。</t>
  </si>
  <si>
    <t>2022年3月31日（木）からの「ギガモンスター襲来！」で得られるアイテムを使った「こころ覚醒」機能により、「[[ギガントドラゴン]]のこころＳ」からグレードアップするからグレードアップして「Ｓ★」ランクとして入手ができるようになった。{{br}}なお、アイテム消費の都合上、実装時点では「Ｓ★」にできるのは１個のみ。{{br}}{{br}}覚醒していないときは、ステータスは絶対値では素晴らしく、コスパではイマイチ、特殊効果は並程度と、それなりの強さのこころだったが、覚醒することで［ブレスダメージアップ］＋５％と初めてブレスアップの特殊効果を習得することで一気にブレス方面で活躍できるこころとなった。耐性も７％から１０％に増えているのも地味に嬉しい。{{br}}{{br}}タイプ「青」ということでどうしても比較されるのが『[[ランプのまじん]]』だが、コストは目をつぶるとして、『[[ランプのまじん]]』は力・すばやさが高い、この『ギガントドラゴン（覚醒）』は力は今ひとつだが最大ＨＰ・最大ＭＰ・身の守りが高いと、タフさではこちらに軍配が上がる。{{br}}ブレスアタッカー用だけでなく、メラ・ドルマ武器を装備したアタッカーの「青」枠こころとして、場面によって使い分けができるだけの性能と言える。</t>
  </si>
  <si>
    <t xml:space="preserve">最大ＨＰ・最大ＭＰがともに高く、実装時点で最大ＨＰは全体で５位、「青」タイプ内ではともに１位と申し分ない。{{br}}力と素早さはやや高い、という程度ではあるが、並程度の身の守りと上記のタフさ、豊富な最大ＭＰという点から、特に戦闘時間が長くなるボス戦で活用できる場面が多いだろう。 </t>
  </si>
  <si>
    <t>［ブレスダメージアップ］＋５％と初めてブレスアップの特殊効果を習得することもあり、ブレス方面での特殊効果はぴかイチ。{{br}} 他方、普通の物理アタッカー向けとしては今ひとつ。</t>
  </si>
  <si>
    <t>EOL</t>
  </si>
  <si>
    <t>全合計</t>
  </si>
  <si>
    <t>表示の合計</t>
  </si>
  <si>
    <t>平均</t>
  </si>
  <si>
    <t>表示の平均</t>
  </si>
  <si>
    <t>最大</t>
  </si>
  <si>
    <t>最小</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</si>
  <si>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</si>
  <si>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</si>
  <si>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</si>
  <si>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</si>
  <si>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</si>
  <si>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</si>
  <si>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</si>
  <si>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</si>
  <si>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</si>
  <si>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こころ分析（つくりかけ 2022/4/12）</t>
  </si>
  <si>
    <t>#</t>
  </si>
  <si>
    <t>スコア（得点）の分布</t>
  </si>
  <si>
    <t>この分析におけるスコア（得点）とは、その能力の最大を「100」とした場合の能力値を示す。</t>
  </si>
  <si>
    <t>[例]</t>
  </si>
  <si>
    <t>全こころでHPの最大値が200の場合、100/200=0.5倍を係数とする。</t>
  </si>
  <si>
    <t>このとき、ビアンカのこころのHPが101であれば、101*0.5=51（四捨五入）がスコア（得点）となる。</t>
  </si>
  <si>
    <t>##</t>
  </si>
  <si>
    <t>絶対値のスコア（得点）分布</t>
  </si>
  <si>
    <t>絶対値とは、そのこころを装備したときにあがる能力値そのもの。</t>
  </si>
  <si>
    <t>例えば、</t>
  </si>
  <si>
    <t>　こころA：コスト999、最大HP上昇値が200</t>
  </si>
  <si>
    <t>　こころB：コスト99、最大HP上昇値が100</t>
  </si>
  <si>
    <t>の場合、絶対値はこころA「200」、こころB「100」となる。</t>
  </si>
  <si>
    <t>[例]最大HPのスコア（得点）計算</t>
  </si>
  <si>
    <t>2022/2/22 時点で、最大HPがもっともあがるのは『ミルドラース』で160。</t>
  </si>
  <si>
    <t>したがって、最大HPの係数は100/160=0.625。（『ミルドラース』の最大HPの得点が「100」となる値）</t>
  </si>
  <si>
    <t>ゆえに、例えば『キングスライム』の最大HPの得点は25（=40*0.625）、『ボボンガー』では71（=114*0.625）となる。</t>
  </si>
  <si>
    <t>各基本性能（ステータス）における絶対値のスコア（得点）を12.5刻みで８段階に分けた場合、</t>
  </si>
  <si>
    <t>その分布は以下の通り。</t>
  </si>
  <si>
    <t>範囲</t>
  </si>
  <si>
    <t>0~12.5</t>
  </si>
  <si>
    <t>12.5~25</t>
  </si>
  <si>
    <t>25~37.5</t>
  </si>
  <si>
    <t>37.5~50</t>
  </si>
  <si>
    <t>50~62.5</t>
  </si>
  <si>
    <t>62.5~75</t>
  </si>
  <si>
    <t>75~87.5</t>
  </si>
  <si>
    <t>87.5~100</t>
  </si>
  <si>
    <t>総数</t>
  </si>
  <si>
    <t>G</t>
  </si>
  <si>
    <t>F</t>
  </si>
  <si>
    <t>E</t>
  </si>
  <si>
    <t>コスパのスコア（得点）分布</t>
  </si>
  <si>
    <t>コスパとは、そのこころの基本性能（ステータス）をコストで割ったもの。</t>
  </si>
  <si>
    <t>の場合、コスパはこころA「0.2」（=200/999）、こころB「1」（=100/99）となる。</t>
  </si>
  <si>
    <t>このとき、スコア（得点）は以下となる。</t>
  </si>
  <si>
    <t>2022/2/22 時点で、最大HPのコスパ最高値は『トロル』で1.83。</t>
  </si>
  <si>
    <t>したがって、最大HPの係数は100/1.83≒54.6。（『トロル』の最大HPコスパの得点が「100」となる値）</t>
  </si>
  <si>
    <t>ゆえに、例えば『キングスライム』の最大HPコスパの得点は29（=40/75*54.6）、『ボボンガー』では63（=114/99*54.6）となる。</t>
  </si>
  <si>
    <t>各コスパのスコア（得点）を12.5刻みで８段階に分けた場合、</t>
  </si>
  <si>
    <t>みかけやすさ・入手方法別 コスパ分析</t>
  </si>
  <si>
    <t>とても～めったに</t>
  </si>
  <si>
    <t>ほこらボス</t>
  </si>
  <si>
    <t>タイプ分け</t>
  </si>
  <si>
    <t>コスパの</t>
  </si>
  <si>
    <t>ちからが</t>
  </si>
  <si>
    <t>ランクB以上</t>
  </si>
  <si>
    <t>攻撃魔力が</t>
  </si>
  <si>
    <t>回復魔力が</t>
  </si>
  <si>
    <t>ちから＋攻撃魔力</t>
  </si>
  <si>
    <t>ちから＋きようさ（これは必要？（</t>
  </si>
  <si>
    <t>いずれのコスパグレードもC以下</t>
  </si>
  <si>
    <t>最大HP・身の守りが高い</t>
  </si>
  <si>
    <t>心珠 変換効率スコア 評価基準</t>
  </si>
  <si>
    <t>分布は</t>
  </si>
  <si>
    <t>点数範囲</t>
  </si>
  <si>
    <t>こころ数</t>
  </si>
  <si>
    <t>～</t>
  </si>
  <si>
    <t>- 複数 -</t>
  </si>
  <si>
    <t>最大値 / 最大HP</t>
  </si>
  <si>
    <t>合計 結果</t>
  </si>
  <si>
    <t>更新履歴</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</si>
  <si>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</si>
  <si>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</si>
  <si>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</si>
  <si>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</si>
  <si>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</si>
  <si>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</si>
  <si>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</si>
  <si>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</si>
  <si>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</si>
  <si>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</si>
  <si>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</si>
  <si>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</si>
  <si>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</si>
  <si>
    <t>ダークスライム追加</t>
  </si>
  <si>
    <t>20200603</t>
  </si>
  <si>
    <t>ダークキング追加</t>
  </si>
  <si>
    <t>20200610</t>
  </si>
  <si>
    <t>ベスキング追加</t>
  </si>
  <si>
    <t>20200625</t>
  </si>
  <si>
    <t>スカラベキング、セキバーン、スナノサウルス、ヘルコンドル、ギガンテスを追加。誤記の修正</t>
  </si>
  <si>
    <t>20200702</t>
  </si>
  <si>
    <t>タイプ別順位、コスパの追加</t>
  </si>
  <si>
    <t>20200703</t>
  </si>
  <si>
    <t>コスパの偏差値を追加</t>
  </si>
  <si>
    <t>20200709</t>
  </si>
  <si>
    <t>まなつのせんし、スイカ岩、トロピカルドラゴの追加。こころグレードアップに必要な数、心珠ポイントを追加</t>
  </si>
  <si>
    <t>20200713</t>
  </si>
  <si>
    <t>こころグレードアップに必要な数、心珠ポイントを更新</t>
  </si>
  <si>
    <t>20200716</t>
  </si>
  <si>
    <t>フレイムドッグを追加。こころグレードアップに必要な数、心珠ポイントを更新</t>
  </si>
  <si>
    <t>20200722</t>
  </si>
  <si>
    <t>キラーベンダーマシンを追加</t>
  </si>
  <si>
    <t>20200723</t>
  </si>
  <si>
    <t>キングスイカ岩を追加、誤記の修正</t>
  </si>
  <si>
    <t>20200806</t>
  </si>
  <si>
    <t>ドラゴンキッズ、りゅうせんし、ドラゴンゾンビ、ドラゴンガイアを追加</t>
  </si>
  <si>
    <t>20200813</t>
  </si>
  <si>
    <t>ヘルジュラシックを追加</t>
  </si>
  <si>
    <t>20200829</t>
  </si>
  <si>
    <t>８章の追加に対応、ＭＣカンダタの追加</t>
  </si>
  <si>
    <t>20200912</t>
  </si>
  <si>
    <t>記念大王スライム、ウイングタイガーの追加</t>
  </si>
  <si>
    <t>20200926</t>
  </si>
  <si>
    <t>力＋攻魔の各列を追加</t>
  </si>
  <si>
    <t>23</t>
  </si>
  <si>
    <t>20201004</t>
  </si>
  <si>
    <t>ボストール、バリゲーンの追加。サブナック、あくまのきし、まおうのつかいのこころ能力追加</t>
  </si>
  <si>
    <t>24</t>
  </si>
  <si>
    <t>20201024</t>
  </si>
  <si>
    <t>ハロウィンドラキー、パンプキャビネット、ハロウィンルイーダを追加。こころ偏差値のランキングを追加。</t>
  </si>
  <si>
    <t>25</t>
  </si>
  <si>
    <t>20201103</t>
  </si>
  <si>
    <t>ハロウィンゴースト、シャドーサタンを追加。</t>
  </si>
  <si>
    <t>26</t>
  </si>
  <si>
    <t>20201121</t>
  </si>
  <si>
    <t>地域限定の追加、平均との差の列を追加</t>
  </si>
  <si>
    <t>27</t>
  </si>
  <si>
    <t>20201127</t>
  </si>
  <si>
    <t>バロン版キラーマシン、アバン（ドラゴラム）、アバンを追加</t>
  </si>
  <si>
    <t>28</t>
  </si>
  <si>
    <t>20201202</t>
  </si>
  <si>
    <t>魔王ハドラーを追加</t>
  </si>
  <si>
    <t>29</t>
  </si>
  <si>
    <t>20201211</t>
  </si>
  <si>
    <t>クロコダインを追加</t>
  </si>
  <si>
    <t>30</t>
  </si>
  <si>
    <t>20201226</t>
  </si>
  <si>
    <t>ヒュンケル、フレイザードを追加</t>
  </si>
  <si>
    <t>31</t>
  </si>
  <si>
    <t>20210111</t>
  </si>
  <si>
    <t>アバンを更新、ゲリュオンを追加</t>
  </si>
  <si>
    <t>32</t>
  </si>
  <si>
    <t>20210116</t>
  </si>
  <si>
    <t>つららスライム、ひょうがまじん、うごくひょうぞうを追加</t>
  </si>
  <si>
    <t>33</t>
  </si>
  <si>
    <t>20210124</t>
  </si>
  <si>
    <t>コキュードスを追加</t>
  </si>
  <si>
    <t>34</t>
  </si>
  <si>
    <t>20210214</t>
  </si>
  <si>
    <t>９章追加、ガルーダ、だいおうイカ、タコメット、ガニラス、マリンバブルを追加</t>
  </si>
  <si>
    <t>35</t>
  </si>
  <si>
    <t>20210227</t>
  </si>
  <si>
    <t>アバン（ドラゴラム）のコスト修正、グレイトマーマン、パイレーツプリズナー、ヘルギフト追加</t>
  </si>
  <si>
    <t>36</t>
  </si>
  <si>
    <t>20210306</t>
  </si>
  <si>
    <t>ウドラーを修正</t>
  </si>
  <si>
    <t>37</t>
  </si>
  <si>
    <t>20210314</t>
  </si>
  <si>
    <t>ナイトリッチ、エデンの戦士たち１を追加</t>
  </si>
  <si>
    <t>38</t>
  </si>
  <si>
    <t>20210320</t>
  </si>
  <si>
    <t>からくり兵、デスマシーン、金のおたからミミック、銀のおたからミミックを追加</t>
  </si>
  <si>
    <t>39</t>
  </si>
  <si>
    <t>20210404</t>
  </si>
  <si>
    <t>虹のおたからミミック、ヘルバオム、ヘルバオムのねっこを追加</t>
  </si>
  <si>
    <t>40</t>
  </si>
  <si>
    <t>20210410</t>
  </si>
  <si>
    <t>オルゴ・デミーラ、オルゴ・デミーラ（第２形態）を追加</t>
  </si>
  <si>
    <t>41</t>
  </si>
  <si>
    <t>20210413</t>
  </si>
  <si>
    <t>エデンの戦士たち２、ベビースライムを追加</t>
  </si>
  <si>
    <t>42</t>
  </si>
  <si>
    <t>20210504</t>
  </si>
  <si>
    <t>１０章追加、ゴールデンＷＡＬＫ２０２１関連を追記</t>
  </si>
  <si>
    <t>43</t>
  </si>
  <si>
    <t>20210515</t>
  </si>
  <si>
    <t>メイジキメラ、竜王を追加</t>
  </si>
  <si>
    <t>44</t>
  </si>
  <si>
    <t>20210519</t>
  </si>
  <si>
    <t>ちから＋器用さ全般を追加</t>
  </si>
  <si>
    <t>45</t>
  </si>
  <si>
    <t>20210530</t>
  </si>
  <si>
    <t>アトラスを追加</t>
  </si>
  <si>
    <t>46</t>
  </si>
  <si>
    <t>20210607</t>
  </si>
  <si>
    <t>アックスドラゴン、バズズ、ロトの子孫を追加</t>
  </si>
  <si>
    <t>47</t>
  </si>
  <si>
    <t>20210621</t>
  </si>
  <si>
    <t>ベリアル、大神官ハーゴンを追加</t>
  </si>
  <si>
    <t>48</t>
  </si>
  <si>
    <t>20210626</t>
  </si>
  <si>
    <t>破壊神シドーを追加</t>
  </si>
  <si>
    <t>49</t>
  </si>
  <si>
    <t>20210629</t>
  </si>
  <si>
    <t>ホタテワラビーのコストを修正</t>
  </si>
  <si>
    <t>50</t>
  </si>
  <si>
    <t>20210712</t>
  </si>
  <si>
    <t>オルゴデミーラーのコストを修正。おりひめクイーン、ひこぼしキング、イズライール、バンユウを追加</t>
  </si>
  <si>
    <t>51</t>
  </si>
  <si>
    <t>20210723</t>
  </si>
  <si>
    <t>ズッキーニャ、エル・ピタージャ、エル・バナーニャ、エル・サンティーア、トロピカルアミーゴを追加</t>
  </si>
  <si>
    <t>52</t>
  </si>
  <si>
    <t>20210807</t>
  </si>
  <si>
    <t>ぶっちズキーニャ、グリーンドラゴンを追加</t>
  </si>
  <si>
    <t>53</t>
  </si>
  <si>
    <t>20210904</t>
  </si>
  <si>
    <t>デカスライム、デカモーモン、デカプリズニャン、ジャンボきづち、オオヌシガルーダ、バズールカンダタを追加</t>
  </si>
  <si>
    <t>54</t>
  </si>
  <si>
    <t>20210925</t>
  </si>
  <si>
    <t>ゆきのじょおう、グレイトドラゴンを追加</t>
  </si>
  <si>
    <t>55</t>
  </si>
  <si>
    <t>20211003</t>
  </si>
  <si>
    <t>ようがんげんじん、パパス、ビアンカ、フローラ、デボラを追加</t>
  </si>
  <si>
    <t>56</t>
  </si>
  <si>
    <t>20211016</t>
  </si>
  <si>
    <t>ジャミ、ゴンズ、ゲマを追加</t>
  </si>
  <si>
    <t>57</t>
  </si>
  <si>
    <t>20211023</t>
  </si>
  <si>
    <t>イブール、キラーマシン（覚醒）、キングスライム（覚醒）を追加</t>
  </si>
  <si>
    <t>58</t>
  </si>
  <si>
    <t>20211129</t>
  </si>
  <si>
    <t>１１章追加、グレイトライドン、おしろつむり、たまねぎスライム、わたぼう、ローズバトラーを追加</t>
  </si>
  <si>
    <t>59</t>
  </si>
  <si>
    <t>20211219</t>
  </si>
  <si>
    <t>にじくじゃく、わるぼう、じげんりゅう、スライムボーグを追加</t>
  </si>
  <si>
    <t>60</t>
  </si>
  <si>
    <t>61</t>
  </si>
  <si>
    <t>20220104</t>
  </si>
  <si>
    <t>とらおとこ、サンライズスライム、あくま神官（覚醒）を追加</t>
  </si>
  <si>
    <t>62</t>
  </si>
  <si>
    <t>20220126</t>
  </si>
  <si>
    <t>ゴールデンゴーレム、アイスフライ、ドラゴンライダー、ホワイトパンサーを追加</t>
  </si>
  <si>
    <t>63</t>
  </si>
  <si>
    <t>20220205</t>
  </si>
  <si>
    <t>ひょうけつのきし、豪氷天グリザードを追加</t>
  </si>
  <si>
    <t>20220219</t>
  </si>
  <si>
    <t>ごうけつぐま、じごくのきしを追加</t>
  </si>
  <si>
    <t>１２章</t>
    <phoneticPr fontId="15"/>
  </si>
  <si>
    <t>タイプ別絶対値平均</t>
    <rPh sb="4" eb="7">
      <t>ゼッタイチ</t>
    </rPh>
    <phoneticPr fontId="15"/>
  </si>
  <si>
    <t>力＋器用</t>
    <rPh sb="2" eb="4">
      <t>キヨウ</t>
    </rPh>
    <phoneticPr fontId="15"/>
  </si>
  <si>
    <t>絶対値 役割別ランク 素点</t>
    <rPh sb="0" eb="3">
      <t>ゼッタイチ</t>
    </rPh>
    <rPh sb="4" eb="6">
      <t>ヤクワリ</t>
    </rPh>
    <rPh sb="6" eb="7">
      <t>ベツ</t>
    </rPh>
    <rPh sb="11" eb="13">
      <t>ソテン</t>
    </rPh>
    <phoneticPr fontId="15"/>
  </si>
  <si>
    <t>絶対値 役割別ランク スコア</t>
    <rPh sb="0" eb="3">
      <t>ゼッタイチ</t>
    </rPh>
    <rPh sb="4" eb="6">
      <t>ヤクワリ</t>
    </rPh>
    <rPh sb="6" eb="7">
      <t>ベツ</t>
    </rPh>
    <phoneticPr fontId="15"/>
  </si>
  <si>
    <t>絶対値 役割別ランク 順位</t>
    <rPh sb="0" eb="3">
      <t>ゼッタイチ</t>
    </rPh>
    <rPh sb="4" eb="6">
      <t>ヤクワリ</t>
    </rPh>
    <rPh sb="6" eb="7">
      <t>ベツ</t>
    </rPh>
    <rPh sb="11" eb="13">
      <t>ジュンイ</t>
    </rPh>
    <phoneticPr fontId="15"/>
  </si>
  <si>
    <t>コスパ タイプ別平均</t>
    <rPh sb="7" eb="8">
      <t>ベツ</t>
    </rPh>
    <rPh sb="8" eb="10">
      <t>ヘイキン</t>
    </rPh>
    <phoneticPr fontId="15"/>
  </si>
  <si>
    <t>コスパ 用途別 ランク 素点</t>
    <rPh sb="4" eb="7">
      <t>ヨウトベツ</t>
    </rPh>
    <rPh sb="12" eb="14">
      <t>ソテン</t>
    </rPh>
    <phoneticPr fontId="15"/>
  </si>
  <si>
    <t>コスパ 用途別ランク スコア</t>
    <rPh sb="4" eb="7">
      <t>ヨウトベツ</t>
    </rPh>
    <phoneticPr fontId="15"/>
  </si>
  <si>
    <t>コスパ 用途別ランク 順位</t>
    <rPh sb="4" eb="7">
      <t>ヨウトベツ</t>
    </rPh>
    <rPh sb="11" eb="13">
      <t>ジュンイ</t>
    </rPh>
    <phoneticPr fontId="15"/>
  </si>
  <si>
    <t>特殊効果スコア 素点</t>
    <rPh sb="0" eb="4">
      <t>トクシュコウカ</t>
    </rPh>
    <rPh sb="8" eb="10">
      <t>ソテン</t>
    </rPh>
    <phoneticPr fontId="15"/>
  </si>
  <si>
    <t>特殊効果スコア</t>
    <rPh sb="0" eb="4">
      <t>トクシュコウカ</t>
    </rPh>
    <phoneticPr fontId="15"/>
  </si>
  <si>
    <t>特殊効果スコア タイプ別平均</t>
    <rPh sb="0" eb="4">
      <t>トクシュコウカ</t>
    </rPh>
    <rPh sb="11" eb="12">
      <t>ベツ</t>
    </rPh>
    <rPh sb="12" eb="14">
      <t>ヘイキン</t>
    </rPh>
    <phoneticPr fontId="15"/>
  </si>
  <si>
    <t>特殊効果スコア ランキング</t>
    <rPh sb="0" eb="4">
      <t>トクシュコウカ</t>
    </rPh>
    <phoneticPr fontId="15"/>
  </si>
  <si>
    <t>特殊効果スコア　タイプ内ランキング</t>
    <rPh sb="0" eb="4">
      <t>トクシュコウカ</t>
    </rPh>
    <rPh sb="11" eb="12">
      <t>ナイ</t>
    </rPh>
    <phoneticPr fontId="15"/>
  </si>
  <si>
    <t>物理アタッカー</t>
    <rPh sb="0" eb="2">
      <t>ブツリ</t>
    </rPh>
    <phoneticPr fontId="15"/>
  </si>
  <si>
    <t>呪文アタッカー</t>
    <rPh sb="0" eb="2">
      <t>ジュモン</t>
    </rPh>
    <phoneticPr fontId="15"/>
  </si>
  <si>
    <t>物理・魔法アタッカー</t>
    <rPh sb="0" eb="2">
      <t>ブツリ</t>
    </rPh>
    <rPh sb="3" eb="5">
      <t>マホウ</t>
    </rPh>
    <phoneticPr fontId="15"/>
  </si>
  <si>
    <t>タンク</t>
    <phoneticPr fontId="15"/>
  </si>
  <si>
    <t>回復</t>
    <phoneticPr fontId="15"/>
  </si>
  <si>
    <t>物理ダメアップ</t>
    <rPh sb="0" eb="2">
      <t>ブツリ</t>
    </rPh>
    <phoneticPr fontId="15"/>
  </si>
  <si>
    <t>呪文ダメアップ</t>
    <rPh sb="0" eb="2">
      <t>ジュモン</t>
    </rPh>
    <phoneticPr fontId="15"/>
  </si>
  <si>
    <t>ブレスダメアップ</t>
    <phoneticPr fontId="15"/>
  </si>
  <si>
    <t>会心</t>
    <rPh sb="0" eb="2">
      <t>カイシン</t>
    </rPh>
    <phoneticPr fontId="15"/>
  </si>
  <si>
    <t>暴走</t>
    <rPh sb="0" eb="2">
      <t>ボウソウ</t>
    </rPh>
    <phoneticPr fontId="15"/>
  </si>
  <si>
    <t>すべて</t>
    <phoneticPr fontId="15"/>
  </si>
  <si>
    <t>ブレスアタッカー</t>
    <phoneticPr fontId="15"/>
  </si>
  <si>
    <t>回復・タンク</t>
    <rPh sb="0" eb="2">
      <t>カイフク</t>
    </rPh>
    <phoneticPr fontId="15"/>
  </si>
  <si>
    <t>すべて</t>
    <phoneticPr fontId="15"/>
  </si>
  <si>
    <t>物理・魔法アタッカー</t>
    <phoneticPr fontId="15"/>
  </si>
  <si>
    <t>ブレスアタッカー</t>
    <phoneticPr fontId="15"/>
  </si>
  <si>
    <t>特殊効果スコアすべて</t>
    <phoneticPr fontId="15"/>
  </si>
  <si>
    <t>特殊効果スコア物理</t>
    <rPh sb="7" eb="9">
      <t>ブツリ</t>
    </rPh>
    <phoneticPr fontId="15"/>
  </si>
  <si>
    <t>特殊効果スコア呪文</t>
    <rPh sb="7" eb="9">
      <t>ジュモン</t>
    </rPh>
    <phoneticPr fontId="15"/>
  </si>
  <si>
    <t>特殊効果スコア物魔</t>
    <rPh sb="7" eb="8">
      <t>ブツ</t>
    </rPh>
    <rPh sb="8" eb="9">
      <t>マ</t>
    </rPh>
    <phoneticPr fontId="15"/>
  </si>
  <si>
    <t>特殊効果スコアブレス</t>
    <phoneticPr fontId="15"/>
  </si>
  <si>
    <t>特殊効果スコア回復タンク</t>
    <rPh sb="7" eb="9">
      <t>カイフク</t>
    </rPh>
    <phoneticPr fontId="15"/>
  </si>
  <si>
    <t>特殊効果スコアタイプ別平均物理</t>
    <rPh sb="13" eb="15">
      <t>ブツリ</t>
    </rPh>
    <phoneticPr fontId="15"/>
  </si>
  <si>
    <t>特殊効果スコアタイプ別平均呪文</t>
    <rPh sb="13" eb="15">
      <t>ジュモン</t>
    </rPh>
    <phoneticPr fontId="15"/>
  </si>
  <si>
    <t>特殊効果スコアタイプ別平均物魔</t>
    <rPh sb="13" eb="14">
      <t>ブツ</t>
    </rPh>
    <rPh sb="14" eb="15">
      <t>マ</t>
    </rPh>
    <phoneticPr fontId="15"/>
  </si>
  <si>
    <t>特殊効果スコアタイプ別平均回復タンク</t>
    <rPh sb="13" eb="15">
      <t>カイフク</t>
    </rPh>
    <phoneticPr fontId="15"/>
  </si>
  <si>
    <t>特殊効果スコアすべてランキング</t>
    <phoneticPr fontId="15"/>
  </si>
  <si>
    <t>特殊効果スコア物理ランキング</t>
    <rPh sb="7" eb="9">
      <t>ブツリ</t>
    </rPh>
    <phoneticPr fontId="15"/>
  </si>
  <si>
    <t>特殊効果スコア呪文ランキング</t>
    <rPh sb="7" eb="9">
      <t>ジュモン</t>
    </rPh>
    <phoneticPr fontId="15"/>
  </si>
  <si>
    <t>特殊効果スコア物魔ランキング</t>
    <rPh sb="7" eb="8">
      <t>ブツ</t>
    </rPh>
    <rPh sb="8" eb="9">
      <t>マ</t>
    </rPh>
    <phoneticPr fontId="15"/>
  </si>
  <si>
    <t>特殊効果スコアブレスランキング</t>
    <phoneticPr fontId="15"/>
  </si>
  <si>
    <t>特殊効果スコア回復タンクランキング</t>
    <rPh sb="7" eb="9">
      <t>カイフク</t>
    </rPh>
    <phoneticPr fontId="15"/>
  </si>
  <si>
    <t>特殊効果スコアすべてランキングタイプ内</t>
    <phoneticPr fontId="15"/>
  </si>
  <si>
    <t>特殊効果スコア物理ランキングタイプ内</t>
    <rPh sb="7" eb="9">
      <t>ブツリ</t>
    </rPh>
    <phoneticPr fontId="15"/>
  </si>
  <si>
    <t>特殊効果スコア呪文ランキングタイプ内</t>
    <rPh sb="7" eb="9">
      <t>ジュモン</t>
    </rPh>
    <phoneticPr fontId="15"/>
  </si>
  <si>
    <t>特殊効果スコア物魔ランキングタイプ内</t>
    <rPh sb="7" eb="8">
      <t>ブツ</t>
    </rPh>
    <rPh sb="8" eb="9">
      <t>マ</t>
    </rPh>
    <phoneticPr fontId="15"/>
  </si>
  <si>
    <t>特殊効果スコアブレスランキングタイプ内</t>
    <phoneticPr fontId="15"/>
  </si>
  <si>
    <t>特殊効果スコア回復タンクランキングタイプ内</t>
    <rPh sb="7" eb="9">
      <t>カイフク</t>
    </rPh>
    <phoneticPr fontId="15"/>
  </si>
  <si>
    <t>［メラ属性ダメージアップ］と［ドルマ属性ダメージアップ］がそれぞれ１０％アップだが、メガモンスターでいうと『[[グレイトドラゴン]]』がスキル２属性・１４％アップのため、それに比べるとかなり見劣りする。{{br}}ほこらの『[[ようがんげんじん]]』でもスキル２属性・１２％アップ。{{br}}{{br}}耐性アップ面を考慮しても、強敵程度の特殊効果性能といえる。</t>
    <phoneticPr fontId="15"/>
  </si>
  <si>
    <t>記念大王スライム２．５</t>
    <phoneticPr fontId="15"/>
  </si>
  <si>
    <t>http://period.ek-pro.com/article/189444638.html</t>
    <phoneticPr fontId="15"/>
  </si>
  <si>
    <t>メガモンスターとして、2022年3月10日（木）から2022年4月11日（月）まで開催の「ＷＡＬＫフェス ２．５周 忘れえぬ旅」イベント期間中である、2022年3月28日（月）から2022年4月6日（水）まで。</t>
    <rPh sb="86" eb="87">
      <t>ゲツ</t>
    </rPh>
    <rPh sb="100" eb="101">
      <t>ミズ</t>
    </rPh>
    <phoneticPr fontId="15"/>
  </si>
  <si>
    <t>-</t>
    <phoneticPr fontId="15"/>
  </si>
  <si>
    <t>2022年3月10日（木）から2022年4月11日（月）まで開催の「ＷＡＬＫフェス ２．５周 忘れえぬ旅」イベント期間中である、2022年3月28日（月）から2022年4月6日（水）までが初出のメガモンスター。{{br}}イベントのボーナスモンスターというような扱いであり、こころの性能もそのようなかたちになっている。また、ランクは「Ｓ」のみ存在する。{{br}}{{br}}低コストのスライム系ほこらなどコスト制限がある場面で、その基本性能（ステータス）のコスパを良さを活かして装備する場面があるだろう。</t>
    <phoneticPr fontId="15"/>
  </si>
  <si>
    <t>基本性能（ステータス）としては、「青」タイプの特徴である…などは全く関係なく、全て「25」。１周年の『[[記念大王スライム]]』が１周年でコスト含めて「10」、1.5周年で「20」、２周年で「20」。順番。</t>
    <rPh sb="100" eb="102">
      <t>ジュンバン</t>
    </rPh>
    <phoneticPr fontId="15"/>
  </si>
  <si>
    <t>コスパで言えば、実は結構素晴らしく、全て平均以上の偏差値。特に、身の守りのコスパが良いかたちとなっている。</t>
    <phoneticPr fontId="15"/>
  </si>
  <si>
    <t>特殊効果としては、［スライム系ダメージアップ］が１０％。{{br}}今までの記念大王スライムと同じ。</t>
    <rPh sb="34" eb="35">
      <t>イマ</t>
    </rPh>
    <rPh sb="38" eb="40">
      <t>キネン</t>
    </rPh>
    <rPh sb="40" eb="42">
      <t>ダイオウ</t>
    </rPh>
    <rPh sb="47" eb="48">
      <t>オナ</t>
    </rPh>
    <phoneticPr fontId="15"/>
  </si>
  <si>
    <t>http://period.ek-pro.com/article/189455961.html</t>
    <phoneticPr fontId="15"/>
  </si>
  <si>
    <t>本編ストーリークエストに出現する通常モンスターとして、2019年9月12日（木）から。</t>
    <phoneticPr fontId="15"/>
  </si>
  <si>
    <t>本編ストーリークエストに出現する通常モンスターとして、2022年4月7日（木）から。</t>
    <phoneticPr fontId="15"/>
  </si>
  <si>
    <t>タンク向けとしてはそれなりのステータス。</t>
    <rPh sb="3" eb="4">
      <t>ム</t>
    </rPh>
    <phoneticPr fontId="15"/>
  </si>
  <si>
    <t>悪い。{{br}}「とても良く見かける」としては標準的。</t>
    <rPh sb="13" eb="14">
      <t>ヨ</t>
    </rPh>
    <rPh sb="15" eb="16">
      <t>ミ</t>
    </rPh>
    <rPh sb="24" eb="27">
      <t>ヒョウジュンテキ</t>
    </rPh>
    <phoneticPr fontId="15"/>
  </si>
  <si>
    <t>特殊効果は持っていない。</t>
    <phoneticPr fontId="15"/>
  </si>
  <si>
    <t>タンク、ヒーラー向けとしては良いステータス。</t>
    <rPh sb="8" eb="9">
      <t>ム</t>
    </rPh>
    <rPh sb="14" eb="15">
      <t>ヨ</t>
    </rPh>
    <phoneticPr fontId="15"/>
  </si>
  <si>
    <t>全体的にバランスの取れたステータス。それなりに使えるレベル。</t>
    <rPh sb="0" eb="3">
      <t>ゼンタイテキ</t>
    </rPh>
    <rPh sb="9" eb="10">
      <t>ト</t>
    </rPh>
    <rPh sb="23" eb="24">
      <t>ツカ</t>
    </rPh>
    <phoneticPr fontId="15"/>
  </si>
  <si>
    <t>力が低めな分身の守りが高く、ややタフ寄りの呪文アタッカー向け。それなりに使えるレベル。</t>
    <rPh sb="0" eb="1">
      <t>チカラ</t>
    </rPh>
    <rPh sb="2" eb="3">
      <t>ヒク</t>
    </rPh>
    <rPh sb="5" eb="6">
      <t>ブン</t>
    </rPh>
    <rPh sb="6" eb="7">
      <t>ミ</t>
    </rPh>
    <rPh sb="8" eb="9">
      <t>マモ</t>
    </rPh>
    <rPh sb="11" eb="12">
      <t>タカ</t>
    </rPh>
    <rPh sb="18" eb="19">
      <t>ヨ</t>
    </rPh>
    <rPh sb="21" eb="23">
      <t>ジュモン</t>
    </rPh>
    <rPh sb="28" eb="29">
      <t>ム</t>
    </rPh>
    <phoneticPr fontId="15"/>
  </si>
  <si>
    <t>レビューに困るくらい特徴のないこころ。持っていても装備することの無い人が大多数だと思う。{{br}}「緑」タイプなので、回復魔力が多少高め。</t>
  </si>
  <si>
    <t>レビューに困るくらい特徴のないこころ。持っていても装備することの無い人が大多数だと思う。{{br}}「紫」タイプなので、攻撃魔力が多少高め。</t>
  </si>
  <si>
    <t>レビューに困るくらい特徴のないこころ。持っていても装備することの無い人が大多数だと思う。{{br}}「青」タイプなので、素早さが多少高め。</t>
  </si>
  <si>
    <t>レビューに困るくらい特徴のないこころ。持っていても装備することの無い人が大多数だと思う。{{br}}「緑」タイプなので、回復魔力は多少高め。</t>
  </si>
  <si>
    <t>レビュー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</si>
  <si>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レビューに困るくらい特徴のないこころ。持っていても装備することの無い人が大多数だと思う。{{br}}「黄」タイプなので、最大HPと身の守りは高め。</t>
  </si>
  <si>
    <t>レビューに困るくらい特徴のないこころ。持っていても装備することの無い人が大多数だと思う。{{br}}「赤」タイプなので、最大HPが多少高め。</t>
  </si>
  <si>
    <t>レビューに困るくらい特徴のないこころ。持っていても装備することの無い人が大多数だと思う。{{br}}「黄」タイプなので、最大HP・身の守りが多少高め。</t>
  </si>
  <si>
    <t>レビューに困るくらい特徴のないこころ。持っていても装備することの無い人が大多数だと思う。{{br}}「黄」タイプなので、最大HPが多少高め。</t>
  </si>
  <si>
    <t>2021年2月12日（金）から2021年3月12日（金）まで開催の「海賊アロン航海記 亡国の人魚姫」イベントで、財宝の洞窟の探検でも入手できた。{{br}}{{br}}レビューに困るくらい特徴のないこころ。持っていても装備することの無い人が大多数だと思う。{{br}}「黄」タイプなので、最大HPが多少高め。</t>
  </si>
  <si>
    <t>レビューに困るくらい特徴のないこころ。持っていても装備することの無い人が大多数だと思う。{{br}}「赤」タイプなので、力と器用さが多少高め。</t>
  </si>
  <si>
    <t>レビューに困るくらい特徴のないこころ。持っていても装備することの無い人が大多数だと思う。{{br}}「黄」タイプなので、最大HPと身の守りが多少高め。</t>
  </si>
  <si>
    <t>レビュー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</si>
  <si>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レビューに困るくらい特徴のないこころ。持っていても装備することの無い人が大多数だと思う。{{br}}{{br}}基本性能（ステータス）としては、「青」タイプなので素早さが多少高め。{{br}}特殊効果は持っていない。</t>
  </si>
  <si>
    <t>レビューに困るくらい特徴のないこころ。持っていても装備することの無い人が大多数だと思う。{{br}}{{br}}基本性能（ステータス）としては、「紫」タイプなので、最大MPと攻撃魔力が多少高め。{{br}}特殊効果は持っていない。</t>
  </si>
  <si>
    <t>レビューに困るくらい特徴のないこころ。持っていても装備することの無い人が大多数だと思う。{{br}}{{br}}基本性能（ステータス）としては、「青」タイプなので、素早さと器用さが多少高め。{{br}}特殊効果は持っていない。</t>
  </si>
  <si>
    <t>レビュー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</si>
  <si>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レビュー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</si>
  <si>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レビュー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</si>
  <si>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レビュー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</si>
  <si>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レビュー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</si>
  <si>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レビュー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</si>
  <si>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レビュー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</si>
  <si>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レビュー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</si>
  <si>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レビュー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</si>
  <si>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レビュー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</si>
  <si>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レビュー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</si>
  <si>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レビュー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</si>
  <si>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2019年9月19日（木）から同10月24日（木）まで開催の、「ドラゴンクエスト」イベント（りゅうおうイベント）で初出。{{br}}レビュー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</si>
  <si>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レビューに困るくらい特徴のないこころ。持っていても装備することの無い人が大多数だと思う。{{br}}「紫」タイプなので、攻撃魔力が多少高め。</t>
  </si>
  <si>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レビューに困るくらい特徴のないこころ。持っていても装備することの無い人が大多数だと思う。{{br}}基本性能（ステータス）としては、「黄」タイプなので最大ＨＰが多少高め。{{br}}なお、『[[タコメット]]』とはコストも同じ、タイプも「黄」で同じで、基本性能（ステータス）も全く同じ。</t>
  </si>
  <si>
    <t>レビュー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</si>
  <si>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レビュー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</si>
  <si>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レビュー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</si>
  <si>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レビュー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</si>
  <si>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レビュー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</si>
  <si>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レビュー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</si>
  <si>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レビュー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</si>
  <si>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2020年8月26日（水）からのクエスト８章「謎の黒い騎士」の実装に合わせて登場したこころ。{{br}}レビュー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</si>
  <si>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2020年8月26日（水）からのクエスト８章「謎の黒い騎士」の実装に合わせて登場したこころ。{{br}}レビュー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</si>
  <si>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レビュー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</si>
  <si>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レビュー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</si>
  <si>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レビュー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</si>
  <si>
    <t>レビュー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</si>
  <si>
    <t>レビュー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</si>
  <si>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2021年4月27日（火）からのクエスト１０章「砂嵐の魔城」の実装に合わせて登場したこころ。{{br}}モンスターとしては、ボスとして出現していた。フィールドモンスターとして出現するようになり、こころも実装された。{{br}}{{br}}レビュー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</si>
  <si>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2021年2月12日（金）から2021年3月12日（金）まで開催の「海賊アロン航海記 亡国の人魚姫」イベント期間中である、2021年2月26日（金）からの３章でこころを落とすようになったイベントモンスター。{{br}}{{br}}レビュー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</si>
  <si>
    <t>2021年4月27日（火）からのクエスト１０章「砂嵐の魔城」の実装に合わせて登場したこころ。{{br}}レビュー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</si>
  <si>
    <t>2021年4月27日（火）からのクエスト１０章「砂嵐の魔城」の実装に合わせて登場したこころ。{{br}}見た目がものすごい赤なので「赤」タイプと思いがちだが、「黄」タイプ。ご注意を。{{br}}{{br}}レビュー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</si>
  <si>
    <t>2021年4月27日（火）からのクエスト１０章「砂嵐の魔城」の実装に合わせて登場したこころ。{{br}}レビュー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</si>
  <si>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2021年11月8日（月）からのクエスト１１章「奪われた神殿」の実装に合わせて登場したこころ。{{br}}レビューに困るくらい特徴のないこころ。持っていても装備することの無い人が大多数だと思う。{{br}}{{br}}基本性能（ステータス）としては、「青」タイプの特徴である、素早さ・器用さが若干高め。ただし、「青」タイプ内ではコスパは平均以下。{{br}}特殊効果としては［眠り耐性アップ］を持つ。</t>
  </si>
  <si>
    <t>2021年11月8日（月）からのクエスト１１章「奪われた神殿」の実装に合わせて登場したこころ。{{br}}レビューに困るくらい特段優秀な部分のないこころ。持っていても装備することの無い人が大多数だと思う。{{br}}{{br}}基本性能（ステータス）としては、「青」タイプの「とてもよく見かける」枠としては標準的な能力値。{{br}}特殊効果は持っていない。</t>
  </si>
  <si>
    <t>2021年11月8日（月）からのクエスト１１章「奪われた神殿」の実装に合わせて登場したこころ。{{br}}レビューに困るくらい特徴のないこころ。持っていても装備することの無い人が大多数だと思う。{{br}}{{br}}基本性能（ステータス）としては、「黄」タイプのタンク向けの特徴である、身の守りが高め。ただし、「黄」タイプ内ではコスパは平均以下。最大ＨＰは並。{{br}}特殊効果としては［ヒャド属性耐性アップ］を持つ。</t>
  </si>
  <si>
    <t>2021年11月8日（月）からのクエスト１１章「奪われた神殿」の実装に合わせて登場したこころ。{{br}}レビュー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</si>
  <si>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2021年11月8日（月）からのクエスト１１章「奪われた神殿」の実装に合わせて登場したこころ。{{br}}レビューに困るくらい特段優秀な部分のないこころ。持っていても装備することの無い人が大多数だと思う。{{br}}{{br}}基本性能（ステータス）としては、「緑」タイプの「とてもよく見かける」枠としては標準的な能力値。{{br}}特殊効果は持っていない。</t>
  </si>
  <si>
    <t>2021年11月8日（月）からのクエスト１１章「奪われた神殿」の実装に合わせて登場したこころ。{{br}}レビューに困るくらい特徴のないこころ。持っていても装備することの無い人が大多数だと思う。{{br}}{{br}}基本性能（ステータス）としては、「紫」タイプのタンク向けの特徴である、攻撃魔力が高め。ただし、「紫」タイプ内ではコスパは平均以下。{{br}}特殊効果としては［ギラ属性耐性アップ］を持つ。</t>
  </si>
  <si>
    <t>2022年4月7日（木）からのクエスト１２章「氷の魔城」の実装に合わせて登場したこころ。{{br}}レビューに困るくらい特段優秀な部分のないこころ。持っていても装備することの無い人が大多数だと思う。</t>
    <rPh sb="10" eb="11">
      <t>モク</t>
    </rPh>
    <rPh sb="23" eb="24">
      <t>コオリ</t>
    </rPh>
    <rPh sb="25" eb="27">
      <t>マジョウ</t>
    </rPh>
    <phoneticPr fontId="15"/>
  </si>
  <si>
    <t>力が低めな分、身の守りが高く、ややタフ寄りの呪文アタッカー向け。それなりに使えるレベル。</t>
    <phoneticPr fontId="15"/>
  </si>
  <si>
    <t xml:space="preserve">悪い。{{br}}「よく見かける」としては標準的。 </t>
    <phoneticPr fontId="15"/>
  </si>
  <si>
    <t>最大ＨＰがかなり高く、身の守りが高め、他は低い。『[[ギガンテス]]』と同じといえば分かりやすいと思う。{{br}}タンク役向けには良いステータス。</t>
    <rPh sb="0" eb="2">
      <t>サイダイ</t>
    </rPh>
    <rPh sb="8" eb="9">
      <t>タカ</t>
    </rPh>
    <rPh sb="11" eb="12">
      <t>ミ</t>
    </rPh>
    <rPh sb="13" eb="14">
      <t>マモ</t>
    </rPh>
    <rPh sb="16" eb="17">
      <t>タカ</t>
    </rPh>
    <rPh sb="19" eb="20">
      <t>ホカ</t>
    </rPh>
    <rPh sb="21" eb="22">
      <t>ヒク</t>
    </rPh>
    <rPh sb="36" eb="37">
      <t>オナ</t>
    </rPh>
    <rPh sb="42" eb="43">
      <t>ワ</t>
    </rPh>
    <rPh sb="49" eb="50">
      <t>オモ</t>
    </rPh>
    <rPh sb="61" eb="62">
      <t>ヤク</t>
    </rPh>
    <rPh sb="62" eb="63">
      <t>ム</t>
    </rPh>
    <rPh sb="66" eb="67">
      <t>ヨ</t>
    </rPh>
    <phoneticPr fontId="15"/>
  </si>
  <si>
    <t>最大ＨＰが高く、他は普通～低い。{{br}}タンク役向けにはそれなりのステータス。</t>
    <rPh sb="0" eb="2">
      <t>サイダイ</t>
    </rPh>
    <rPh sb="5" eb="6">
      <t>タカ</t>
    </rPh>
    <rPh sb="8" eb="9">
      <t>ホカ</t>
    </rPh>
    <rPh sb="10" eb="12">
      <t>フツウ</t>
    </rPh>
    <rPh sb="13" eb="14">
      <t>ヒク</t>
    </rPh>
    <rPh sb="25" eb="26">
      <t>ヤク</t>
    </rPh>
    <rPh sb="26" eb="27">
      <t>ム</t>
    </rPh>
    <phoneticPr fontId="15"/>
  </si>
  <si>
    <t xml:space="preserve">特殊効果としては［攻撃減耐性アップ］＋３％を持つ。{{br}}「よく見かける」としては悪い（ふつうは５％）。 </t>
    <rPh sb="9" eb="11">
      <t>コウゲキ</t>
    </rPh>
    <rPh sb="11" eb="12">
      <t>ヘ</t>
    </rPh>
    <rPh sb="43" eb="44">
      <t>ワル</t>
    </rPh>
    <phoneticPr fontId="15"/>
  </si>
  <si>
    <t xml:space="preserve">特殊効果としては［ヒャド属性耐性アップ］＋５％を持つ。{{br}}「よく見かける」としては標準的。 </t>
    <rPh sb="12" eb="14">
      <t>ゾクセイ</t>
    </rPh>
    <phoneticPr fontId="15"/>
  </si>
  <si>
    <t xml:space="preserve">特殊効果としては［ジバリア属性耐性アップ］＋５％を持つ。{{br}}「よく見かける」としては標準的。 </t>
    <rPh sb="13" eb="15">
      <t>ゾクセイ</t>
    </rPh>
    <phoneticPr fontId="15"/>
  </si>
  <si>
    <t>「とてもよく見かける」枠なので、特に困ることなくＳグレードを入手できるだろう。しかし、出現するクエスト期間が少ないため、いつの間にか手に入れていた、とはならず、意識して集める必要はあるだろう。</t>
  </si>
  <si>
    <t>「とてもよく見かける」枠なので、クエスト周回でレベル上げをしているだけで特に困ることなくＳグレードを入手できる。{{br}}「めったに見かけない」や「あまり見かけない」のこころ確定巡りのついでで入手できることも多い。</t>
  </si>
  <si>
    <t>「とてもよく見かける」枠なので、クエスト周回でレベル上げをしているだけで特に困ることなくＳグレードを入手できる。{{br}}「めったに」や「あまり」のこころ確定巡りのついでで入手できることも多い。</t>
  </si>
  <si>
    <t>「よく見かける」枠なので、こころの入手そのものはそれほど難しくない。クエスト周回でレベル上げをしているとＳグレードを入手できるだろう。{{br}}「めったに見かけない」や「あまり見かけない」のこころ確定巡りのついでで入手できることも多い。</t>
  </si>
  <si>
    <t>イベント限定だが、「とてもよく見かける」枠なので、クエスト周回でレベル上げをしているだけで特に困ることなくＳグレードを入手できる。{{br}}「いや、もういいよ」くらい出現するので、こころ集めで困ることは全く無いだろう。</t>
  </si>
  <si>
    <t>「よく見かける」枠なので、こころの入手そのものはそれほど難しくない。夜限定ではあるが、夜にクエスト周回でレベル上げをしているとＳグレードを入手できるだろう。{{br}}「めったに見かけない」や「あまり見かけない」のこころ確定巡りのついでで入手できることも多い。</t>
  </si>
  <si>
    <t>「とてもよく見かける」枠なので、こころの入手そのものはそれほど難しくない。夜限定ではあるが、夜にクエスト周回でレベル上げをしているとＳグレードを入手できるだろう。{{br}}「めったに見かけない」や「あまり見かけない」のこころ確定巡りのついでで入手できることも多い。</t>
  </si>
  <si>
    <t>「ときどき見かける」枠なので、クエスト周回でレベル上げをしてすぐＳまで入手、とはならないが、時間をかければＳグレードを入手できる。{{br}}「めったに見かけない」や「あまり見かけない」のこころ確定巡りのついでで集めると良いだろう。</t>
    <phoneticPr fontId="15"/>
  </si>
  <si>
    <t>ちから・すばやさ・きようさがかなり高い。ブレスアタッカー向けとしては最高レベルの能力。{{br}}装甲が紙なためボス戦では運用が難しいが、クエスト周回には使いやすい。</t>
    <rPh sb="17" eb="18">
      <t>タカ</t>
    </rPh>
    <rPh sb="28" eb="29">
      <t>ム</t>
    </rPh>
    <rPh sb="34" eb="36">
      <t>サイコウ</t>
    </rPh>
    <rPh sb="40" eb="42">
      <t>ノウリョク</t>
    </rPh>
    <rPh sb="49" eb="51">
      <t>ソウコウ</t>
    </rPh>
    <rPh sb="52" eb="53">
      <t>カミ</t>
    </rPh>
    <rPh sb="58" eb="59">
      <t>セン</t>
    </rPh>
    <rPh sb="61" eb="63">
      <t>ウンヨウ</t>
    </rPh>
    <rPh sb="64" eb="65">
      <t>ムズカ</t>
    </rPh>
    <rPh sb="73" eb="75">
      <t>シュウカイ</t>
    </rPh>
    <rPh sb="77" eb="78">
      <t>ツカ</t>
    </rPh>
    <phoneticPr fontId="15"/>
  </si>
  <si>
    <t>悪い。{{br}}「ときどき見かける」としては標準的。</t>
    <rPh sb="0" eb="1">
      <t>ワル</t>
    </rPh>
    <phoneticPr fontId="15"/>
  </si>
  <si>
    <t>追加スキルとして〈マホトーン〉、攻撃面では［斬撃ダメージアップ］が＋７％、防御面では［ブレス封じ耐性アップ］が＋５％。{{br}}斬撃・体技で無い点は少々残念だが、斬撃武器の方が多く、斬撃・体技＋５％とやられるよりはケースを絞られるが使える場面が生まれる、という方が扱いやすいだろう。ステータスを考えると、［ブレス封じ耐性アップ］は相性が良いが、であれば、ブレスダメージが上がる特殊効果が欲しかったところ。</t>
    <rPh sb="0" eb="2">
      <t>ツイカ</t>
    </rPh>
    <rPh sb="16" eb="19">
      <t>コウゲキメン</t>
    </rPh>
    <rPh sb="22" eb="24">
      <t>ザンゲキ</t>
    </rPh>
    <rPh sb="37" eb="40">
      <t>ボウギョメン</t>
    </rPh>
    <rPh sb="65" eb="67">
      <t>ザンゲキ</t>
    </rPh>
    <rPh sb="68" eb="70">
      <t>タイギ</t>
    </rPh>
    <rPh sb="71" eb="72">
      <t>ナ</t>
    </rPh>
    <rPh sb="73" eb="74">
      <t>テン</t>
    </rPh>
    <rPh sb="75" eb="77">
      <t>ショウショウ</t>
    </rPh>
    <rPh sb="77" eb="79">
      <t>ザンネン</t>
    </rPh>
    <rPh sb="82" eb="84">
      <t>ザンゲキ</t>
    </rPh>
    <rPh sb="84" eb="86">
      <t>ブキ</t>
    </rPh>
    <rPh sb="87" eb="88">
      <t>ホウ</t>
    </rPh>
    <rPh sb="89" eb="90">
      <t>オオ</t>
    </rPh>
    <rPh sb="92" eb="94">
      <t>ザンゲキ</t>
    </rPh>
    <rPh sb="95" eb="97">
      <t>タイギ</t>
    </rPh>
    <rPh sb="112" eb="113">
      <t>シボ</t>
    </rPh>
    <rPh sb="117" eb="118">
      <t>ツカ</t>
    </rPh>
    <rPh sb="120" eb="122">
      <t>バメン</t>
    </rPh>
    <rPh sb="123" eb="124">
      <t>ウ</t>
    </rPh>
    <rPh sb="131" eb="132">
      <t>ホウ</t>
    </rPh>
    <rPh sb="133" eb="134">
      <t>アツカ</t>
    </rPh>
    <rPh sb="148" eb="149">
      <t>カンガ</t>
    </rPh>
    <rPh sb="166" eb="168">
      <t>アイショウ</t>
    </rPh>
    <rPh sb="169" eb="170">
      <t>ヨ</t>
    </rPh>
    <rPh sb="186" eb="187">
      <t>ア</t>
    </rPh>
    <rPh sb="189" eb="193">
      <t>トクシュコ</t>
    </rPh>
    <rPh sb="194" eb="195">
      <t>ホ</t>
    </rPh>
    <phoneticPr fontId="15"/>
  </si>
  <si>
    <t>タンク向けとしてはそこそのステータス。「紫」タイプだが……。</t>
    <rPh sb="3" eb="4">
      <t>ム</t>
    </rPh>
    <rPh sb="20" eb="21">
      <t>ムラ</t>
    </rPh>
    <phoneticPr fontId="15"/>
  </si>
  <si>
    <t>2022年4月7日（木）からのクエスト１２章「氷の魔城」の実装に合わせて登場したこころ。実装当初は運営のミスでこころ画像が『[[じごくのもんばん]]』になっていた。{{br}}}モンスターとしては、ボスとして出現していた。フィールドモンスターとして出現するようになり、こころも実装された。{{br}}{{br}}レビューに困るくらい特徴のないこころ。持っていても装備することの無い人が大多数だと思う。</t>
    <rPh sb="44" eb="46">
      <t>ジッソウ</t>
    </rPh>
    <rPh sb="46" eb="48">
      <t>トウショ</t>
    </rPh>
    <rPh sb="49" eb="51">
      <t>ウンエイ</t>
    </rPh>
    <rPh sb="58" eb="60">
      <t>ガゾウ</t>
    </rPh>
    <phoneticPr fontId="15"/>
  </si>
  <si>
    <t>2022年4月7日（木）からのクエスト１２章「氷の魔城」の実装に合わせて登場したこころ。{{br}}モンスターとしては、ボスとして出現していた。フィールドモンスターとして出現するようになり、こころも実装された。{{br}}{{br}}ステータスは、今までは常設クエストでは「ときどき見かける」枠までであったタンク向けのこころが、ようやく「あまりみかけない」以上でも実装された。{{br}}最大ＨＰ・身の守りが十分高く、〈ブレードガード〉でパリィし、属性耐性としても敵がブレスでよく使うメラ・ヒャド耐性があり、さらに自分が受ける回復効果アップまであり、盾役向けとしては大変素晴らしい。{{br}}{{br}}が、現状、タンク役は敵の攻撃を受けるだけではなく、補助回復としての立ち回りを求められる。しかし、その方面の特殊効果が無い。{{br}}ダメージアップ系の特殊効果や、デバフ系の効果アップもない。{{br}}{{br}}「ただの壁」用としては非常によいこころの性能と言えるが、「タンク向け」と考えた場合はいま一歩というところ。そこが「めったに」と「あまり」の違いとも言えるだろうが。</t>
    <rPh sb="124" eb="125">
      <t>イマ</t>
    </rPh>
    <rPh sb="128" eb="130">
      <t>ジョウセツ</t>
    </rPh>
    <rPh sb="146" eb="147">
      <t>ワク</t>
    </rPh>
    <rPh sb="156" eb="157">
      <t>ム</t>
    </rPh>
    <rPh sb="178" eb="180">
      <t>イジョウ</t>
    </rPh>
    <rPh sb="182" eb="184">
      <t>ジッソウ</t>
    </rPh>
    <rPh sb="194" eb="196">
      <t>サイダイ</t>
    </rPh>
    <rPh sb="199" eb="200">
      <t>ミ</t>
    </rPh>
    <rPh sb="201" eb="202">
      <t>マモ</t>
    </rPh>
    <rPh sb="204" eb="206">
      <t>ジュウブン</t>
    </rPh>
    <rPh sb="206" eb="207">
      <t>タカ</t>
    </rPh>
    <rPh sb="224" eb="228">
      <t>ゾクセイタイセイ</t>
    </rPh>
    <rPh sb="232" eb="233">
      <t>テキ</t>
    </rPh>
    <rPh sb="240" eb="241">
      <t>ツカ</t>
    </rPh>
    <rPh sb="248" eb="250">
      <t>タイセイ</t>
    </rPh>
    <rPh sb="257" eb="259">
      <t>ジブン</t>
    </rPh>
    <rPh sb="260" eb="261">
      <t>ウ</t>
    </rPh>
    <rPh sb="263" eb="265">
      <t>カイフク</t>
    </rPh>
    <rPh sb="265" eb="267">
      <t>コウカ</t>
    </rPh>
    <rPh sb="275" eb="276">
      <t>タテ</t>
    </rPh>
    <rPh sb="276" eb="277">
      <t>ヤク</t>
    </rPh>
    <rPh sb="277" eb="278">
      <t>ム</t>
    </rPh>
    <rPh sb="283" eb="287">
      <t>タイヘンスバ</t>
    </rPh>
    <rPh sb="305" eb="307">
      <t>ゲンジョウ</t>
    </rPh>
    <rPh sb="311" eb="312">
      <t>ヤク</t>
    </rPh>
    <rPh sb="313" eb="314">
      <t>テキ</t>
    </rPh>
    <rPh sb="315" eb="317">
      <t>コウゲキ</t>
    </rPh>
    <rPh sb="318" eb="319">
      <t>ウ</t>
    </rPh>
    <rPh sb="328" eb="330">
      <t>ホジョ</t>
    </rPh>
    <rPh sb="330" eb="332">
      <t>カイフク</t>
    </rPh>
    <rPh sb="336" eb="337">
      <t>タ</t>
    </rPh>
    <rPh sb="338" eb="339">
      <t>マワ</t>
    </rPh>
    <rPh sb="341" eb="342">
      <t>モト</t>
    </rPh>
    <rPh sb="353" eb="355">
      <t>ホウメン</t>
    </rPh>
    <rPh sb="356" eb="360">
      <t>トクシュ</t>
    </rPh>
    <rPh sb="361" eb="362">
      <t>ナ</t>
    </rPh>
    <rPh sb="377" eb="378">
      <t>ケイ</t>
    </rPh>
    <rPh sb="379" eb="383">
      <t>ト</t>
    </rPh>
    <rPh sb="388" eb="389">
      <t>ケイ</t>
    </rPh>
    <rPh sb="415" eb="416">
      <t>カベ</t>
    </rPh>
    <rPh sb="417" eb="418">
      <t>ヨウ</t>
    </rPh>
    <rPh sb="422" eb="424">
      <t>ヒジョウ</t>
    </rPh>
    <rPh sb="431" eb="433">
      <t>セイノウ</t>
    </rPh>
    <rPh sb="434" eb="435">
      <t>イ</t>
    </rPh>
    <rPh sb="443" eb="444">
      <t>ム</t>
    </rPh>
    <rPh sb="447" eb="448">
      <t>カンガ</t>
    </rPh>
    <rPh sb="450" eb="452">
      <t>バアイ</t>
    </rPh>
    <rPh sb="480" eb="481">
      <t>チガ</t>
    </rPh>
    <rPh sb="484" eb="485">
      <t>イ</t>
    </rPh>
    <phoneticPr fontId="15"/>
  </si>
  <si>
    <t>最大ＨＰ・身の守りが非常に高く、タンク用としては申し分のないステータス。</t>
    <rPh sb="10" eb="12">
      <t>ヒジョウ</t>
    </rPh>
    <rPh sb="13" eb="14">
      <t>タカ</t>
    </rPh>
    <rPh sb="19" eb="20">
      <t>ヨウ</t>
    </rPh>
    <rPh sb="24" eb="25">
      <t>モウ</t>
    </rPh>
    <rPh sb="26" eb="27">
      <t>ブン</t>
    </rPh>
    <phoneticPr fontId="15"/>
  </si>
  <si>
    <t>タンク用のコスパとしては普通程度。</t>
    <rPh sb="3" eb="4">
      <t>ヨウ</t>
    </rPh>
    <rPh sb="12" eb="16">
      <t>フツウテイド</t>
    </rPh>
    <phoneticPr fontId="15"/>
  </si>
  <si>
    <t>追加スキルとして〔ブレードガード〕、防御面として［メラ属性耐性アップ］と［ヒャド属性耐性アップ］が＋７％、［転び耐性］が＋７％。そして初めての実装である［自分が受けるスキル・どうぐのＨＰ回復効果アップ］が＋５％。{{br}}「壁」としては申し分のない特殊効果だが、現状タンク役に求められる補助回復の特殊効果が無いのが痛い。</t>
    <rPh sb="0" eb="8">
      <t>ツイカ</t>
    </rPh>
    <rPh sb="18" eb="21">
      <t>ボウギョメン</t>
    </rPh>
    <rPh sb="27" eb="34">
      <t>ゾクセイタイ</t>
    </rPh>
    <rPh sb="40" eb="42">
      <t>ゾクセイ</t>
    </rPh>
    <rPh sb="42" eb="47">
      <t>タイセ</t>
    </rPh>
    <rPh sb="54" eb="55">
      <t>コロ</t>
    </rPh>
    <rPh sb="56" eb="58">
      <t>タイセイ</t>
    </rPh>
    <rPh sb="67" eb="68">
      <t>ハジ</t>
    </rPh>
    <rPh sb="71" eb="73">
      <t>ジッソウ</t>
    </rPh>
    <rPh sb="113" eb="114">
      <t>カベ</t>
    </rPh>
    <rPh sb="119" eb="120">
      <t>モウ</t>
    </rPh>
    <rPh sb="125" eb="129">
      <t>トクシュコウカ</t>
    </rPh>
    <rPh sb="132" eb="134">
      <t>ゲンジョウ</t>
    </rPh>
    <rPh sb="137" eb="138">
      <t>ヤク</t>
    </rPh>
    <rPh sb="139" eb="140">
      <t>モト</t>
    </rPh>
    <rPh sb="144" eb="146">
      <t>ホジョ</t>
    </rPh>
    <rPh sb="146" eb="148">
      <t>カイフク</t>
    </rPh>
    <rPh sb="149" eb="153">
      <t>トクシュコウカ</t>
    </rPh>
    <rPh sb="154" eb="155">
      <t>ナ</t>
    </rPh>
    <rPh sb="158" eb="159">
      <t>イタ</t>
    </rPh>
    <phoneticPr fontId="15"/>
  </si>
  <si>
    <t>９章追加に合わせて「めったに見かけない」枠として追加されたモンスター。{{br}}{{br}}基本性能（ステータス）は物理アタッカーに必要な最大ＨＰ・力・素早さ・器用さがいずれも高い。相手より先行して攻撃できるだけの素早さを持ち、与ダメージも期待できて、しかもタフ。{{br}}特殊効果も［斬撃・体技ダメージアップ］が＋１０％と申し分無い。{{br}}{{br}}物理アタッカー向けこころとしては最強と言え、ボス戦・クエスト周回どんな場面でも使えることから、Ｓが４つ無くて困ることはあっても、４つ持っていて困ることは一切ない。{{br}}最も優先し、かつ必ず集めるべきこころと言える。</t>
    <rPh sb="248" eb="249">
      <t>モ</t>
    </rPh>
    <rPh sb="269" eb="270">
      <t>モット</t>
    </rPh>
    <rPh sb="271" eb="273">
      <t>ユウセン</t>
    </rPh>
    <phoneticPr fontId="15"/>
  </si>
  <si>
    <t>この系統ではドラクエ６で多くの冒険者を苦した『ストーンビースト』（青いやつ）が印象に残っていると思うが、印象薄めなこちらがなぜか先に登場。{{br}}{{br}}「めったに見かけない」枠だけあり、力・素早さが高く、［斬撃・体技ダメージアップ］も＋１０％と、クエスト周回でとても使いやすい。特に、「青」タイプということもあるが、素早さはよりコストの高いこころと比べてもかなり良い数値を誇る。{{br}}コストが制限される場面で物理アタッカーの与ダメージを上げたいときに優先して装備させたいこころ。</t>
    <rPh sb="111" eb="113">
      <t>タイギ</t>
    </rPh>
    <rPh sb="204" eb="206">
      <t>セイゲン</t>
    </rPh>
    <rPh sb="209" eb="211">
      <t>バメン</t>
    </rPh>
    <rPh sb="212" eb="214">
      <t>ブツリ</t>
    </rPh>
    <rPh sb="220" eb="221">
      <t>アタ</t>
    </rPh>
    <rPh sb="226" eb="227">
      <t>ア</t>
    </rPh>
    <rPh sb="233" eb="235">
      <t>ユウセン</t>
    </rPh>
    <rPh sb="237" eb="239">
      <t>ソウビ</t>
    </rPh>
    <phoneticPr fontId="15"/>
  </si>
  <si>
    <t>2022年4月7日（木）からのクエスト１２章「氷の魔城」の実装に合わせて登場したこころ。{{br}}本編ドラクエシリーズでもメジャーな「トロル系」だが、知名度と出場機会では『[[ボストロール]]』の後塵を拝するトロル属のキングが満を持して「めったにみかけない」で登場。{{br}}{{br}}ステータスは、「赤」タイプのため、最大ＨＰ・ちからが高いが、一般に「赤」タイプで低い最大ＭＰや身の守りが高めに確保されており、「赤」タイプに限れば両方とも１位となっている。{{br}}一方、素早さ・器用さは低く、ここは「青」タイプのめったにみかけない（『[[ランプのまじん]]』）と差別化されているところだろう。{{br}}{{br}}特殊効果は、「めったに」の物理アタッカー向けでは標準装備の［斬撃・体技ダメージアップ］が＋１０％だけではなく、［会心率アップ］が＋５％。{{br}}会心率は武器の属性に左右されない汎用的なものであり、この『トロルキング』実装前後のふくびきで無属性武器の実装が続いたため、それとも合っているといえる。{{br}}{{br}}総じて、アタッカー向けこころとして、素早さがやや低い点が気になるものの、クエスト周回・ボス戦いずれでも武器属性を問わず使える素晴らしい性能。ぜひ複数個Ｓグレードを集めたい。</t>
    <phoneticPr fontId="15"/>
  </si>
  <si>
    <t>最大ＨＰが極めて高く、ちからも十分高い。一方、素早さ・器用さは低い。{{br}}物理アタッカー向けとしては非常に良い性能だが、最高、にはもう一歩というところ。</t>
    <phoneticPr fontId="15"/>
  </si>
  <si>
    <t>悪い。{{br}}「めったにみかけない」枠としても低い。</t>
    <rPh sb="0" eb="1">
      <t>ワル</t>
    </rPh>
    <rPh sb="20" eb="21">
      <t>ワク</t>
    </rPh>
    <rPh sb="25" eb="26">
      <t>ヒク</t>
    </rPh>
    <phoneticPr fontId="15"/>
  </si>
  <si>
    <t>攻撃面では、［斬撃・体技ダメージアップ］が＋１０％だけではなく、［会心率アップ］が＋５％。守備面では［呪い耐性アップ］と［守備減耐性アップ］が＋１０％。{{br}}守備面は「めったにみかけない」としては標準的だが、会心率は汎用的に利用でき、極めて強い。{{br}}{{br}}物理アタッカー向け特殊効果はとしては最高レベルの性能といえる。</t>
    <phoneticPr fontId="15"/>
  </si>
  <si>
    <t>追加スキルとして〈マホターン〉、攻撃面では［じゅもんダメージアップ］が＋５％、防御面では［イオ属性耐性アップ］と［封印耐性アップ］が＋５％。{{br}}防御によったステータスで魔法職向けというのため、合ってはいる。スコアとしてはイマイチ。</t>
    <rPh sb="0" eb="2">
      <t>ツイカ</t>
    </rPh>
    <rPh sb="16" eb="19">
      <t>コウゲキメン</t>
    </rPh>
    <rPh sb="39" eb="42">
      <t>ボウギョメン</t>
    </rPh>
    <rPh sb="47" eb="49">
      <t>ゾクセイ</t>
    </rPh>
    <rPh sb="57" eb="59">
      <t>フウイン</t>
    </rPh>
    <rPh sb="76" eb="78">
      <t>ボウギョ</t>
    </rPh>
    <rPh sb="88" eb="91">
      <t>マホウショク</t>
    </rPh>
    <rPh sb="91" eb="92">
      <t>ム</t>
    </rPh>
    <rPh sb="100" eb="101">
      <t>ア</t>
    </rPh>
    <phoneticPr fontId="15"/>
  </si>
  <si>
    <t>2022年4月7日（木）からのクエスト１２章「氷の魔城」の実装に合わせて登場したこころ。{{br}}モンスターとしては、ボスとして出現していた。フィールドモンスターとして出現するようになり、こころも実装された。{{br}}{{br}}レビューに困るくらい特徴のないこころ。持っていても装備することの無い人が大多数だと思う</t>
    <phoneticPr fontId="15"/>
  </si>
  <si>
    <t>2022年4月7日（木）からのクエスト１２章「氷の魔城」の実装に合わせて登場したこころ。{{br}}モンスターとしては、ボスとして出現していた。フィールドモンスターとして出現するようになり、こころも実装された。{{br}}{{br}}かなり尖った性能の「青」タイプこころで、攻撃特化・紙装甲タイプ。{{br}}実装時点でちからが全体で７位・「青」で１位、器用さが全体で５位・「青」で５位と、ブレスアタッカー向けにはかなり良いステータス。特殊効果にブレスアップやスキル属性アップがあればよかったのだが、「ときどき見かける」では望み過ぎだろう。{{br}}{{br}}［ブレス封じ耐性アップ］は初めての実装。</t>
    <rPh sb="120" eb="121">
      <t>トガ</t>
    </rPh>
    <rPh sb="123" eb="125">
      <t>セイノウ</t>
    </rPh>
    <rPh sb="127" eb="128">
      <t>アオ</t>
    </rPh>
    <rPh sb="137" eb="139">
      <t>コウゲキ</t>
    </rPh>
    <rPh sb="139" eb="141">
      <t>トッカ</t>
    </rPh>
    <rPh sb="142" eb="145">
      <t>カミソウコウ</t>
    </rPh>
    <rPh sb="155" eb="157">
      <t>ジッソウ</t>
    </rPh>
    <rPh sb="157" eb="159">
      <t>ジテン</t>
    </rPh>
    <rPh sb="164" eb="166">
      <t>ゼンタイ</t>
    </rPh>
    <rPh sb="168" eb="169">
      <t>イ</t>
    </rPh>
    <rPh sb="171" eb="172">
      <t>アオ</t>
    </rPh>
    <rPh sb="175" eb="176">
      <t>イ</t>
    </rPh>
    <rPh sb="177" eb="179">
      <t>キヨウ</t>
    </rPh>
    <rPh sb="181" eb="183">
      <t>ゼンタイ</t>
    </rPh>
    <rPh sb="185" eb="186">
      <t>イ</t>
    </rPh>
    <rPh sb="188" eb="189">
      <t>アオ</t>
    </rPh>
    <rPh sb="192" eb="193">
      <t>イ</t>
    </rPh>
    <rPh sb="203" eb="204">
      <t>ム</t>
    </rPh>
    <rPh sb="210" eb="211">
      <t>ヨ</t>
    </rPh>
    <rPh sb="218" eb="222">
      <t>トクシュ</t>
    </rPh>
    <rPh sb="262" eb="263">
      <t>ノゾ</t>
    </rPh>
    <rPh sb="264" eb="265">
      <t>ス</t>
    </rPh>
    <rPh sb="286" eb="287">
      <t>フウ</t>
    </rPh>
    <rPh sb="288" eb="293">
      <t>タイセ</t>
    </rPh>
    <rPh sb="295" eb="296">
      <t>ハジ</t>
    </rPh>
    <rPh sb="299" eb="301">
      <t>ジッソウ</t>
    </rPh>
    <phoneticPr fontId="15"/>
  </si>
  <si>
    <t>2022年4月7日（木）からのクエスト１２章「氷の魔城」の実装に合わせて登場したこころ。{{br}}モンスターとしては、ボスとして出現していた。フィールドモンスターとして出現するようになり、こころも実装された。また、この系統は『[[ミケまどう]]』『[[ベンガルクーン]]』と「ときどき見かける」枠での登場が多い。{{br}}{{br}}かなり尖った性能の「紫」タイプこころで、防御面に寄ったステータスになっている。{{br}}実装時点で最大ＨＰが「紫」で１位、身の守り「紫」で１位、他方攻撃魔力はトップ20にも入れない。{{br}}{{br}}実装時点ではタンク系職業で「紫」タイプこころというものは無いため、ちょっと使い道が無い。{{br}}そのうち呪文攻撃を吸う（「パラディン」はどちらかというと物理）タンク職でも実装されるのだろうか。</t>
    <rPh sb="110" eb="112">
      <t>ケイトウ</t>
    </rPh>
    <rPh sb="148" eb="149">
      <t>ワク</t>
    </rPh>
    <rPh sb="151" eb="153">
      <t>トウジョウ</t>
    </rPh>
    <rPh sb="154" eb="155">
      <t>オオ</t>
    </rPh>
    <rPh sb="172" eb="173">
      <t>トガ</t>
    </rPh>
    <rPh sb="175" eb="177">
      <t>セイノウ</t>
    </rPh>
    <rPh sb="179" eb="180">
      <t>ムラサキ</t>
    </rPh>
    <rPh sb="193" eb="194">
      <t>ヨ</t>
    </rPh>
    <rPh sb="214" eb="216">
      <t>ジッソウ</t>
    </rPh>
    <rPh sb="216" eb="218">
      <t>ジテン</t>
    </rPh>
    <rPh sb="219" eb="221">
      <t>サイダイ</t>
    </rPh>
    <rPh sb="225" eb="226">
      <t>ムラサキ</t>
    </rPh>
    <rPh sb="229" eb="230">
      <t>イ</t>
    </rPh>
    <rPh sb="231" eb="232">
      <t>ミ</t>
    </rPh>
    <rPh sb="233" eb="234">
      <t>マモ</t>
    </rPh>
    <rPh sb="236" eb="237">
      <t>ムラサキ</t>
    </rPh>
    <rPh sb="240" eb="241">
      <t>イ</t>
    </rPh>
    <rPh sb="242" eb="244">
      <t>タホウ</t>
    </rPh>
    <rPh sb="244" eb="248">
      <t>コウゲキマリョク</t>
    </rPh>
    <rPh sb="256" eb="257">
      <t>ハイ</t>
    </rPh>
    <rPh sb="273" eb="275">
      <t>ジッソウ</t>
    </rPh>
    <rPh sb="275" eb="277">
      <t>ジテン</t>
    </rPh>
    <rPh sb="282" eb="283">
      <t>ケイ</t>
    </rPh>
    <rPh sb="283" eb="285">
      <t>ショクギョウ</t>
    </rPh>
    <rPh sb="287" eb="288">
      <t>ムラ</t>
    </rPh>
    <rPh sb="301" eb="302">
      <t>ナ</t>
    </rPh>
    <rPh sb="310" eb="311">
      <t>ツカ</t>
    </rPh>
    <rPh sb="312" eb="313">
      <t>ミチ</t>
    </rPh>
    <rPh sb="314" eb="315">
      <t>ナ</t>
    </rPh>
    <rPh sb="327" eb="329">
      <t>ジュモン</t>
    </rPh>
    <rPh sb="329" eb="331">
      <t>コウゲキ</t>
    </rPh>
    <rPh sb="332" eb="333">
      <t>ス</t>
    </rPh>
    <rPh sb="351" eb="353">
      <t>ブツリ</t>
    </rPh>
    <rPh sb="357" eb="358">
      <t>ショク</t>
    </rPh>
    <rPh sb="360" eb="362">
      <t>ジッソウ</t>
    </rPh>
    <phoneticPr fontId="15"/>
  </si>
  <si>
    <t>http://period.ek-pro.com/article/189421171.html</t>
    <phoneticPr fontId="15"/>
  </si>
  <si>
    <t>イベントモンスターとして、2022年3月24日（木）から2022年4月27日（水）まで開催の「お花見ウォークキャンペーン」イベント期間中。</t>
    <phoneticPr fontId="15"/>
  </si>
  <si>
    <t>よく</t>
    <phoneticPr fontId="15"/>
  </si>
  <si>
    <t>「よく見かける」枠なのでちょっと出現頻度が低いが、クエスト周回でレベル上げをしているだけでＳグレードを入手できるだろう。{{br}}イベントで出現する「三色団子スポット」に触れると出現率が激増するので、入手に苦戦している場合は積極的に活用したい。</t>
    <phoneticPr fontId="15"/>
  </si>
  <si>
    <t>2022年3月24日（木）から2022年4月27日（水）まで開催の「お花見ウォークキャンペーン」イベント期間中、通常クエスト受注時にフィールドに出現したのが初出のイベントモンスター。{{br}}{{br}}いわゆる記念品的扱いで、性能的には使う場面がないだろう。{{br}}心珠への変換効率が良いので、Ｓグレードを記念に１個確保したらあとはすべて心珠に変換で。</t>
    <rPh sb="56" eb="58">
      <t>ツウジョウ</t>
    </rPh>
    <rPh sb="62" eb="64">
      <t>ジュチュウ</t>
    </rPh>
    <rPh sb="64" eb="65">
      <t>ジ</t>
    </rPh>
    <rPh sb="72" eb="74">
      <t>シュツゲン</t>
    </rPh>
    <rPh sb="78" eb="80">
      <t>ショシュツ</t>
    </rPh>
    <rPh sb="107" eb="110">
      <t>キネンヒン</t>
    </rPh>
    <rPh sb="110" eb="111">
      <t>テキ</t>
    </rPh>
    <rPh sb="111" eb="112">
      <t>アツカ</t>
    </rPh>
    <rPh sb="115" eb="117">
      <t>セイノウ</t>
    </rPh>
    <rPh sb="117" eb="118">
      <t>テキ</t>
    </rPh>
    <rPh sb="120" eb="121">
      <t>ツカ</t>
    </rPh>
    <rPh sb="122" eb="124">
      <t>バメン</t>
    </rPh>
    <rPh sb="137" eb="138">
      <t>ココロ</t>
    </rPh>
    <rPh sb="138" eb="139">
      <t>タマ</t>
    </rPh>
    <rPh sb="141" eb="145">
      <t>ヘンカンコウリツ</t>
    </rPh>
    <rPh sb="146" eb="147">
      <t>ヨ</t>
    </rPh>
    <rPh sb="157" eb="159">
      <t>キネン</t>
    </rPh>
    <rPh sb="161" eb="162">
      <t>コ</t>
    </rPh>
    <rPh sb="162" eb="164">
      <t>カクホ</t>
    </rPh>
    <rPh sb="173" eb="174">
      <t>ココロ</t>
    </rPh>
    <rPh sb="174" eb="175">
      <t>タマ</t>
    </rPh>
    <rPh sb="176" eb="178">
      <t>ヘンカン</t>
    </rPh>
    <phoneticPr fontId="15"/>
  </si>
  <si>
    <t>性能は低い。</t>
    <rPh sb="0" eb="2">
      <t>セイノウ</t>
    </rPh>
    <rPh sb="3" eb="4">
      <t>ヒク</t>
    </rPh>
    <phoneticPr fontId="15"/>
  </si>
  <si>
    <t>力はそこそこ高め。とは言え、それだけ。</t>
    <rPh sb="0" eb="1">
      <t>チカラ</t>
    </rPh>
    <rPh sb="6" eb="7">
      <t>タカ</t>
    </rPh>
    <rPh sb="11" eb="12">
      <t>イ</t>
    </rPh>
    <phoneticPr fontId="15"/>
  </si>
  <si>
    <t xml:space="preserve">特殊効果としては［魅了耐性アップ］＋３％を持つ。{{br}}「よく見かける」としては悪い（ふつうは５％）。 </t>
    <rPh sb="9" eb="11">
      <t>ミリョウ</t>
    </rPh>
    <rPh sb="11" eb="13">
      <t>タイセイ</t>
    </rPh>
    <rPh sb="42" eb="43">
      <t>ワル</t>
    </rPh>
    <phoneticPr fontId="15"/>
  </si>
  <si>
    <t>2022年3月10日（木）から2022年4月11日（月）まで開催の「ＷＡＬＫフェス ２．５周 忘れえぬ旅」イベント期間中である、2022年3月17日（木）から4月11日（月）までが初出の強敵。{{br}}{{br}}「赤」タイプの紙装甲・高火力のパターンのこころで、力が極めて高く、素早さそこそこ、他が低い、というかたち。最大ＨＰは今までの同じパターンのものに比べると少しマシ。{{br}}今までは『[[ヘルコンドル]]』などで斬撃・体技アップ３％と、何か（２つの）属性の斬撃・体技アップ、という組み合わせが多かった。が、今回は［ドラゴン系へのダメージアップ］という種族特攻パターン。{{br}}{{br}}様々種族が出現する周回では使いづらいが、高火力が求められるドラゴン系ボス戦で使う機会があるだろう。{{br}}具体的にはちょうど時期が一部被るギガモンスターの『ギガントドラゴン』戦で、ドラゴン特攻だけでなく［麻痺耐性アップ］も一致している。</t>
    <rPh sb="90" eb="92">
      <t>ショシュツ</t>
    </rPh>
    <rPh sb="93" eb="95">
      <t>キョウテキ</t>
    </rPh>
    <rPh sb="109" eb="110">
      <t>アカ</t>
    </rPh>
    <rPh sb="115" eb="118">
      <t>カミソウコウ</t>
    </rPh>
    <rPh sb="119" eb="122">
      <t>コウカリョク</t>
    </rPh>
    <rPh sb="133" eb="134">
      <t>チカラ</t>
    </rPh>
    <rPh sb="135" eb="136">
      <t>キワ</t>
    </rPh>
    <rPh sb="138" eb="139">
      <t>タカ</t>
    </rPh>
    <rPh sb="141" eb="143">
      <t>スバヤ</t>
    </rPh>
    <rPh sb="149" eb="150">
      <t>ホカ</t>
    </rPh>
    <rPh sb="151" eb="152">
      <t>ヒク</t>
    </rPh>
    <rPh sb="195" eb="196">
      <t>イマ</t>
    </rPh>
    <rPh sb="214" eb="217">
      <t>ザンゲキ</t>
    </rPh>
    <rPh sb="217" eb="219">
      <t>タイギ</t>
    </rPh>
    <rPh sb="226" eb="227">
      <t>ナニ</t>
    </rPh>
    <rPh sb="233" eb="235">
      <t>ゾクセイ</t>
    </rPh>
    <rPh sb="236" eb="238">
      <t>ザンゲキ</t>
    </rPh>
    <rPh sb="239" eb="241">
      <t>タイギ</t>
    </rPh>
    <rPh sb="248" eb="249">
      <t>ク</t>
    </rPh>
    <rPh sb="250" eb="251">
      <t>ア</t>
    </rPh>
    <rPh sb="254" eb="255">
      <t>オオ</t>
    </rPh>
    <rPh sb="261" eb="263">
      <t>コンカイ</t>
    </rPh>
    <rPh sb="269" eb="270">
      <t>ケイ</t>
    </rPh>
    <rPh sb="283" eb="285">
      <t>シュゾク</t>
    </rPh>
    <rPh sb="285" eb="287">
      <t>トッコウ</t>
    </rPh>
    <rPh sb="304" eb="306">
      <t>サマザマ</t>
    </rPh>
    <rPh sb="306" eb="308">
      <t>シュゾク</t>
    </rPh>
    <rPh sb="309" eb="311">
      <t>シュツゲン</t>
    </rPh>
    <rPh sb="313" eb="315">
      <t>シュウカイ</t>
    </rPh>
    <rPh sb="317" eb="318">
      <t>ツカ</t>
    </rPh>
    <rPh sb="324" eb="327">
      <t>コウカリョク</t>
    </rPh>
    <rPh sb="328" eb="329">
      <t>モト</t>
    </rPh>
    <rPh sb="337" eb="338">
      <t>ケイ</t>
    </rPh>
    <rPh sb="340" eb="341">
      <t>セン</t>
    </rPh>
    <rPh sb="342" eb="343">
      <t>ツカ</t>
    </rPh>
    <rPh sb="344" eb="346">
      <t>キカイ</t>
    </rPh>
    <rPh sb="359" eb="362">
      <t>グタイテキ</t>
    </rPh>
    <rPh sb="368" eb="370">
      <t>ジキ</t>
    </rPh>
    <rPh sb="371" eb="373">
      <t>イチブ</t>
    </rPh>
    <rPh sb="373" eb="374">
      <t>カブ</t>
    </rPh>
    <rPh sb="393" eb="394">
      <t>セン</t>
    </rPh>
    <rPh sb="400" eb="402">
      <t>トッコウ</t>
    </rPh>
    <rPh sb="408" eb="410">
      <t>マヒ</t>
    </rPh>
    <rPh sb="410" eb="412">
      <t>タイセイ</t>
    </rPh>
    <rPh sb="417" eb="419">
      <t>イッチ</t>
    </rPh>
    <phoneticPr fontId="15"/>
  </si>
  <si>
    <t>力が極めて高く、実装時点で全体でも「赤」タイプ内でもトップ３内に入っている。すばやさもそこそこ。{{br}}最大ＨＰは低いがまあなんとか許容できるレベルに対し、最大ＭＰがかなり低い。強力なスキルはＭＰ消費も大きいため、運用時は注意が必要。</t>
    <rPh sb="0" eb="1">
      <t>チカラ</t>
    </rPh>
    <rPh sb="2" eb="3">
      <t>キワ</t>
    </rPh>
    <rPh sb="5" eb="6">
      <t>タカ</t>
    </rPh>
    <rPh sb="8" eb="10">
      <t>ジッソウ</t>
    </rPh>
    <rPh sb="10" eb="12">
      <t>ジテン</t>
    </rPh>
    <rPh sb="13" eb="15">
      <t>ゼンタイ</t>
    </rPh>
    <rPh sb="18" eb="19">
      <t>アカ</t>
    </rPh>
    <rPh sb="23" eb="24">
      <t>ナイ</t>
    </rPh>
    <rPh sb="30" eb="31">
      <t>ナイ</t>
    </rPh>
    <rPh sb="32" eb="33">
      <t>ハイ</t>
    </rPh>
    <rPh sb="54" eb="58">
      <t>サイダイ</t>
    </rPh>
    <rPh sb="59" eb="60">
      <t>ヒク</t>
    </rPh>
    <rPh sb="68" eb="70">
      <t>キョヨウ</t>
    </rPh>
    <rPh sb="77" eb="78">
      <t>タイ</t>
    </rPh>
    <rPh sb="80" eb="82">
      <t>サイダイ</t>
    </rPh>
    <rPh sb="88" eb="89">
      <t>ヒク</t>
    </rPh>
    <rPh sb="91" eb="93">
      <t>キョウリョク</t>
    </rPh>
    <rPh sb="100" eb="102">
      <t>ショウヒ</t>
    </rPh>
    <rPh sb="103" eb="104">
      <t>オオ</t>
    </rPh>
    <rPh sb="109" eb="112">
      <t>ウンヨウジ</t>
    </rPh>
    <rPh sb="113" eb="115">
      <t>チュウイ</t>
    </rPh>
    <rPh sb="116" eb="118">
      <t>ヒツヨウ</t>
    </rPh>
    <phoneticPr fontId="15"/>
  </si>
  <si>
    <t>力はそれなりに良いが、他は悪い。{{br}}絶対値と同様、最大ＭＰがかなり低く、他の軒並み悪い。</t>
    <rPh sb="0" eb="1">
      <t>チカラ</t>
    </rPh>
    <rPh sb="7" eb="8">
      <t>ヨ</t>
    </rPh>
    <rPh sb="11" eb="12">
      <t>ホカ</t>
    </rPh>
    <rPh sb="13" eb="14">
      <t>ワル</t>
    </rPh>
    <rPh sb="22" eb="25">
      <t>ゼッタイチ</t>
    </rPh>
    <rPh sb="26" eb="28">
      <t>ドウヨウ</t>
    </rPh>
    <rPh sb="29" eb="31">
      <t>サイダイ</t>
    </rPh>
    <rPh sb="37" eb="38">
      <t>ヒク</t>
    </rPh>
    <rPh sb="40" eb="41">
      <t>ホカ</t>
    </rPh>
    <rPh sb="42" eb="44">
      <t>ノキナ</t>
    </rPh>
    <rPh sb="45" eb="46">
      <t>ワル</t>
    </rPh>
    <phoneticPr fontId="15"/>
  </si>
  <si>
    <t>攻撃面では、［斬撃ダメージアップ］が＋３％、［ドラゴン系へのダメージアップ］が＋１０％。守備面では［マヒ耐性アップ］が＋５％。{{br}}武器種を問わずにダメージアップが図れるという点で、ドラゴン系の敵と戦う際には使いやすい。</t>
    <rPh sb="0" eb="3">
      <t>コウゲキメン</t>
    </rPh>
    <rPh sb="7" eb="9">
      <t>ザンゲキ</t>
    </rPh>
    <rPh sb="27" eb="28">
      <t>ケイ</t>
    </rPh>
    <rPh sb="44" eb="47">
      <t>シュビメン</t>
    </rPh>
    <rPh sb="52" eb="54">
      <t>タイセイ</t>
    </rPh>
    <rPh sb="69" eb="72">
      <t>ブキシュ</t>
    </rPh>
    <rPh sb="73" eb="74">
      <t>ト</t>
    </rPh>
    <rPh sb="85" eb="86">
      <t>ハカ</t>
    </rPh>
    <rPh sb="91" eb="92">
      <t>テン</t>
    </rPh>
    <rPh sb="98" eb="99">
      <t>ケイ</t>
    </rPh>
    <rPh sb="100" eb="101">
      <t>テキ</t>
    </rPh>
    <rPh sb="102" eb="103">
      <t>タタカ</t>
    </rPh>
    <rPh sb="104" eb="105">
      <t>サイ</t>
    </rPh>
    <rPh sb="107" eb="108">
      <t>ツカ</t>
    </rPh>
    <phoneticPr fontId="15"/>
  </si>
  <si>
    <t>呪文アタッカーとして最高クラスの性能。{{br}}いずれも「紫」タイプ内で、最大ＨＰが６位、最大ＭＰが３位（全体でも３位）、身の守りが３位、攻撃魔力が７位（全体でも７位）。</t>
    <rPh sb="0" eb="2">
      <t>ジュモン</t>
    </rPh>
    <rPh sb="10" eb="12">
      <t>サイコウ</t>
    </rPh>
    <rPh sb="16" eb="18">
      <t>セイノウ</t>
    </rPh>
    <rPh sb="30" eb="31">
      <t>ム</t>
    </rPh>
    <rPh sb="35" eb="36">
      <t>ナイ</t>
    </rPh>
    <rPh sb="44" eb="45">
      <t>イ</t>
    </rPh>
    <rPh sb="46" eb="48">
      <t>サイダイ</t>
    </rPh>
    <rPh sb="52" eb="53">
      <t>イ</t>
    </rPh>
    <rPh sb="54" eb="56">
      <t>ゼンタイ</t>
    </rPh>
    <rPh sb="59" eb="60">
      <t>イ</t>
    </rPh>
    <rPh sb="70" eb="74">
      <t>コウゲキ</t>
    </rPh>
    <rPh sb="78" eb="80">
      <t>ゼンタイ</t>
    </rPh>
    <rPh sb="83" eb="84">
      <t>イ</t>
    </rPh>
    <phoneticPr fontId="15"/>
  </si>
  <si>
    <t>最大ＭＰが普通よりは良いが、その他は並～やや悪い。</t>
    <rPh sb="0" eb="2">
      <t>サイダイ</t>
    </rPh>
    <rPh sb="5" eb="7">
      <t>フツウ</t>
    </rPh>
    <rPh sb="10" eb="11">
      <t>ヨ</t>
    </rPh>
    <rPh sb="16" eb="17">
      <t>タ</t>
    </rPh>
    <rPh sb="18" eb="19">
      <t>ナミ</t>
    </rPh>
    <rPh sb="22" eb="23">
      <t>ワル</t>
    </rPh>
    <phoneticPr fontId="15"/>
  </si>
  <si>
    <t>2022年3月10日（木）から2022年4月11日（月）まで開催の「ＷＡＬＫフェス ２．５周 忘れえぬ旅」イベント期間中が初出の強敵。{{br}}余談だが、ドラクエ７のときも余計なことまでペラペラ喋るボス級キャラだったが、それはドラクエウォークでも変わっていない。{{br}}{{br}}「時間の主」という名に恥じず〈ピオリム〉と〈ボミオス〉を習得できる。{{br}}その両方を使いたい場面があるかどうかはまた別の話。{{br}}{{br}}ステータスは呪文アタッカー向けとして最高性能と言ってよく、呪文アタッカーとして必要な高い攻撃魔力を備えている（「紫」タイプ内７位）うえ、最大ＨＰ・身の守りも「紫」タイプとしてはかなり高くタフさも備えている（それぞれ、「紫」タイプ６位、３位）。素早さがちょっぴり低めなのが玉にキズ。{{br}}特殊効果は、汎用性が無い点がいま一歩だが、ヒャド属性呪文向けで考えれば強い。〈マヒャド〉を超えるヒャド属性全体呪文がほしいところ。もう〈マヒャデドス〉出していいんじゃないっすかね……。</t>
    <rPh sb="61" eb="63">
      <t>ショシュツ</t>
    </rPh>
    <rPh sb="64" eb="66">
      <t>キョウテキ</t>
    </rPh>
    <rPh sb="73" eb="75">
      <t>ヨダン</t>
    </rPh>
    <rPh sb="87" eb="89">
      <t>ヨケイ</t>
    </rPh>
    <rPh sb="98" eb="99">
      <t>シャベ</t>
    </rPh>
    <rPh sb="102" eb="103">
      <t>キュウ</t>
    </rPh>
    <rPh sb="124" eb="125">
      <t>カ</t>
    </rPh>
    <rPh sb="145" eb="147">
      <t>ジカン</t>
    </rPh>
    <rPh sb="148" eb="149">
      <t>アルジ</t>
    </rPh>
    <rPh sb="153" eb="154">
      <t>ナ</t>
    </rPh>
    <rPh sb="155" eb="156">
      <t>ハ</t>
    </rPh>
    <rPh sb="172" eb="174">
      <t>シュウトク</t>
    </rPh>
    <rPh sb="186" eb="188">
      <t>リョウホウ</t>
    </rPh>
    <rPh sb="189" eb="190">
      <t>ツカ</t>
    </rPh>
    <rPh sb="193" eb="195">
      <t>バメン</t>
    </rPh>
    <rPh sb="205" eb="206">
      <t>ベツ</t>
    </rPh>
    <rPh sb="207" eb="208">
      <t>ハナシ</t>
    </rPh>
    <rPh sb="227" eb="229">
      <t>ジュモン</t>
    </rPh>
    <rPh sb="234" eb="235">
      <t>ム</t>
    </rPh>
    <rPh sb="239" eb="243">
      <t>サイコウセイノウ</t>
    </rPh>
    <rPh sb="244" eb="245">
      <t>イ</t>
    </rPh>
    <rPh sb="250" eb="252">
      <t>ジュモン</t>
    </rPh>
    <rPh sb="260" eb="262">
      <t>ヒツヨウ</t>
    </rPh>
    <rPh sb="263" eb="264">
      <t>タカ</t>
    </rPh>
    <rPh sb="265" eb="269">
      <t>コウゲキマリョク</t>
    </rPh>
    <rPh sb="270" eb="271">
      <t>ソナ</t>
    </rPh>
    <rPh sb="277" eb="278">
      <t>ムラサキ</t>
    </rPh>
    <rPh sb="282" eb="283">
      <t>ナイ</t>
    </rPh>
    <rPh sb="284" eb="285">
      <t>イ</t>
    </rPh>
    <rPh sb="289" eb="291">
      <t>サイダイ</t>
    </rPh>
    <rPh sb="294" eb="295">
      <t>ミ</t>
    </rPh>
    <rPh sb="312" eb="313">
      <t>タカ</t>
    </rPh>
    <rPh sb="318" eb="319">
      <t>ソナ</t>
    </rPh>
    <rPh sb="330" eb="331">
      <t>ムラ</t>
    </rPh>
    <rPh sb="336" eb="337">
      <t>イ</t>
    </rPh>
    <rPh sb="339" eb="340">
      <t>イ</t>
    </rPh>
    <phoneticPr fontId="15"/>
  </si>
  <si>
    <t>追加スキルとして〈ピオリム〉と〈ボミオス〉を習得。{{br}}攻撃面では［じゅもんダメージアップ］が＋３％、［ヒャド属性じゅもんダメージアップ］が１０％、［デイン属性じゅもんダメージアップ］が＋５％。防御面では［メラ属性耐性アップ］が＋７％。{{br}}{{br}}「強敵」としてはかなり優秀で、一致すればダメージアップ＋１３％は珍しい。直近では『[[オルゴ・デミーラ]]』のドルマ系だが、その『オルゴ・デミーラ』は耐性が１つもなかったりする。{{br}}汎用性は無いが、特定場面で活躍できる特殊効果と言える。</t>
    <rPh sb="0" eb="2">
      <t>ツイカ</t>
    </rPh>
    <rPh sb="31" eb="34">
      <t>コウゲキメン</t>
    </rPh>
    <rPh sb="58" eb="60">
      <t>ゾク</t>
    </rPh>
    <rPh sb="81" eb="83">
      <t>ゾクセイ</t>
    </rPh>
    <rPh sb="100" eb="103">
      <t>ボウギョメン</t>
    </rPh>
    <rPh sb="228" eb="231">
      <t>ハンヨウセイ</t>
    </rPh>
    <rPh sb="232" eb="233">
      <t>ナ</t>
    </rPh>
    <rPh sb="236" eb="238">
      <t>トクテイ</t>
    </rPh>
    <rPh sb="238" eb="240">
      <t>バメン</t>
    </rPh>
    <rPh sb="241" eb="243">
      <t>カツヤク</t>
    </rPh>
    <phoneticPr fontId="15"/>
  </si>
  <si>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まおうのつかい編」シーズン３、およびその後2021年1月7日（木）までのインターミッション。{{br}}ほこらボスとして、2022年1月7日（金）から2022年1月27日（火）までの「ほこら ゴールデンゴーレム編」シーズン１、およびその後2022年3月8日（火）までのインターミッション。</t>
  </si>
  <si>
    <t>ほこらボスとして、2021年8月17日（火）から2021年9月7日（火）までの「ほこら イズライール編」シーズン２、およびその後2021年10月12日（火）までのインターミッション。{{br}}ほこらボスとして、2021年10月12日（火）から2021年11月5日（金）までの「ほこら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ゴールデンゴーレム編」シーズン１、およびその後2022年3月8日（火）までのインターミッション。</t>
  </si>
  <si>
    <t>2020年6月25日（木）から同7月9日（木）までの、「砂漠といにしえの神殿」イベントで初出。{{br}}ほこらボスとして、2022年1月7日（金）から2022年1月27日（火）までの「ほこら ゴールデンゴーレム編」シーズン１、およびその後2022年3月8日（火）までのインターミッションに出現。{{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</si>
  <si>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ほこらボスとして、2021年9月27日（火）から10月12日（火）までのインターミッション。{{br}}ほこらボスとして、2021年10月12日（火）から2021年11月5日（金）までの「ほこら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ゴールデンゴーレム編」シーズン１、およびその後2022年3月8日（火）までのインターミッション。</t>
  </si>
  <si>
    <t>回復魔力が全体でトップ２０位内、「青」タイプで１位と高く、ヒーラーとしての素養は備えている。素早さもヒーラー向けとしては高め。{{br}}ちからは要らないので、もう少し最大ＨＰか身の守りを高くしてほしかったところ。</t>
    <rPh sb="0" eb="2">
      <t>カイフク</t>
    </rPh>
    <rPh sb="2" eb="4">
      <t>マリョク</t>
    </rPh>
    <rPh sb="5" eb="7">
      <t>ゼンタイ</t>
    </rPh>
    <rPh sb="13" eb="14">
      <t>イ</t>
    </rPh>
    <rPh sb="14" eb="15">
      <t>ナイ</t>
    </rPh>
    <rPh sb="17" eb="18">
      <t>アオ</t>
    </rPh>
    <rPh sb="24" eb="25">
      <t>イ</t>
    </rPh>
    <rPh sb="26" eb="27">
      <t>タカ</t>
    </rPh>
    <rPh sb="37" eb="39">
      <t>ソヨウ</t>
    </rPh>
    <rPh sb="40" eb="41">
      <t>ソナ</t>
    </rPh>
    <rPh sb="46" eb="48">
      <t>スバヤ</t>
    </rPh>
    <rPh sb="54" eb="55">
      <t>ム</t>
    </rPh>
    <rPh sb="60" eb="61">
      <t>タカ</t>
    </rPh>
    <rPh sb="73" eb="74">
      <t>イ</t>
    </rPh>
    <rPh sb="82" eb="83">
      <t>スコ</t>
    </rPh>
    <rPh sb="84" eb="86">
      <t>サイダイ</t>
    </rPh>
    <rPh sb="89" eb="90">
      <t>ミ</t>
    </rPh>
    <rPh sb="91" eb="92">
      <t>マモ</t>
    </rPh>
    <rPh sb="94" eb="95">
      <t>タカ</t>
    </rPh>
    <phoneticPr fontId="15"/>
  </si>
  <si>
    <t>ヒーラー向けとしてはよくも悪くもなく、並程度。</t>
    <rPh sb="4" eb="5">
      <t>ム</t>
    </rPh>
    <rPh sb="13" eb="14">
      <t>ワル</t>
    </rPh>
    <rPh sb="19" eb="20">
      <t>ナミ</t>
    </rPh>
    <rPh sb="20" eb="22">
      <t>テイド</t>
    </rPh>
    <phoneticPr fontId="15"/>
  </si>
  <si>
    <t>最大ＨＰは実装時点で「赤」タイプ１位（全体で６位）、最大ＭＰも「赤」タイプで１位（全体ではそれなり）。{{br}}力が少し物足りない分、アタッカーとしては最高性能とまではいかず、非常に良いどまり。</t>
    <rPh sb="41" eb="43">
      <t>ゼンタイ</t>
    </rPh>
    <rPh sb="57" eb="58">
      <t>チカラ</t>
    </rPh>
    <rPh sb="59" eb="60">
      <t>スコ</t>
    </rPh>
    <rPh sb="61" eb="66">
      <t>モノタ</t>
    </rPh>
    <rPh sb="66" eb="67">
      <t>ブン</t>
    </rPh>
    <rPh sb="77" eb="81">
      <t>サイコウセイ</t>
    </rPh>
    <rPh sb="89" eb="91">
      <t>ヒジョウ</t>
    </rPh>
    <rPh sb="92" eb="93">
      <t>ヨ</t>
    </rPh>
    <phoneticPr fontId="15"/>
  </si>
  <si>
    <t>攻撃面では［斬撃・体技ダメージアップ］が＋５％、［デイン属性斬撃・体技ダメージアップ］と［ジバリア属性斬撃・体技ダメージアップ］が＋７％。守備面では［ブレス耐性アップ］が３％と［ギラ属性耐性アップ］が＋７％。{{br}}普通～良いといった特殊効果。メガモンスターとしては少し物足りない。</t>
    <rPh sb="0" eb="5">
      <t>コウゲキ</t>
    </rPh>
    <rPh sb="6" eb="8">
      <t>ザンゲキ</t>
    </rPh>
    <rPh sb="9" eb="11">
      <t>タイギ</t>
    </rPh>
    <rPh sb="28" eb="30">
      <t>ゾクセイ</t>
    </rPh>
    <rPh sb="30" eb="32">
      <t>ザン</t>
    </rPh>
    <phoneticPr fontId="15"/>
  </si>
  <si>
    <t>追加スキルとして〈バーハ〉を習得する。回復面では［スキルの回復効果アップ］が＋７％、［戦闘時のハッスルダンスＨＰ回復効果アップ］が＋２０％。守備面では［呪い耐性アップ］と［魅了耐性アップ］がそれぞれ＋５％。{{br}}ヒーラー向け特殊効果としてはやや良いと言える。〔ハッスルダンス〕を運用するならば必須だろう。</t>
    <rPh sb="0" eb="2">
      <t>ツイカ</t>
    </rPh>
    <rPh sb="14" eb="16">
      <t>シュウトク</t>
    </rPh>
    <rPh sb="19" eb="21">
      <t>カイフク</t>
    </rPh>
    <rPh sb="21" eb="22">
      <t>メン</t>
    </rPh>
    <rPh sb="29" eb="33">
      <t>カイフクコウカ</t>
    </rPh>
    <rPh sb="43" eb="46">
      <t>セントウジ</t>
    </rPh>
    <rPh sb="56" eb="60">
      <t>カイフクコウカ</t>
    </rPh>
    <rPh sb="70" eb="73">
      <t>シュビメン</t>
    </rPh>
    <rPh sb="76" eb="77">
      <t>ノロ</t>
    </rPh>
    <rPh sb="78" eb="80">
      <t>タイセイ</t>
    </rPh>
    <rPh sb="86" eb="88">
      <t>ミリョウ</t>
    </rPh>
    <rPh sb="88" eb="90">
      <t>タイセイ</t>
    </rPh>
    <rPh sb="113" eb="114">
      <t>ム</t>
    </rPh>
    <rPh sb="125" eb="126">
      <t>ヨ</t>
    </rPh>
    <rPh sb="128" eb="129">
      <t>イ</t>
    </rPh>
    <rPh sb="142" eb="144">
      <t>ウンヨウ</t>
    </rPh>
    <rPh sb="149" eb="151">
      <t>ヒッス</t>
    </rPh>
    <phoneticPr fontId="15"/>
  </si>
  <si>
    <t>2022年2月24日（木）から出現したのが初出のメガモンスター。{{br}}{{br}}「赤」タイプの、最大ＨＰが高い物理アタッカーパターン。最大ＨＰは実装時点で「赤」タイプ１位（全体で６位）。最大ＭＰも実は高く、「赤」タイプで１位（全体では「緑」「紫」がいるので低め）。他方、素早さは低い。{{br}}物理アタッカー向けとしてはすこし力が物足りず、その観点で最高性能のステータスとは言えないが、最大ＨＰと最大ＭＰが両方高い「赤」タイプは貴重。{{br}}{{br}}特殊効果は斬撃・体技アップが＋５％といま一歩で、評価としても「良」といったところ。{{br}}ただ、嫁が『[[デボラ]]』でなければ、なにげにデイン系アップのある「赤」タイプはかなりご無沙汰で、次点は『[[あくまのきし]]』と言っても過言ではない。そういう点で複数Ｓグレードを確保しておきたいこころ。</t>
    <rPh sb="15" eb="17">
      <t>シュツゲン</t>
    </rPh>
    <rPh sb="21" eb="23">
      <t>ショシュツ</t>
    </rPh>
    <rPh sb="45" eb="46">
      <t>アカ</t>
    </rPh>
    <rPh sb="52" eb="54">
      <t>サイダイ</t>
    </rPh>
    <rPh sb="57" eb="58">
      <t>タカ</t>
    </rPh>
    <rPh sb="59" eb="66">
      <t>ブツリ</t>
    </rPh>
    <rPh sb="71" eb="73">
      <t>サイダイ</t>
    </rPh>
    <rPh sb="76" eb="78">
      <t>ジッソウ</t>
    </rPh>
    <rPh sb="78" eb="80">
      <t>ジテン</t>
    </rPh>
    <rPh sb="82" eb="83">
      <t>アカ</t>
    </rPh>
    <rPh sb="88" eb="89">
      <t>イ</t>
    </rPh>
    <rPh sb="90" eb="92">
      <t>ゼンタイ</t>
    </rPh>
    <rPh sb="94" eb="95">
      <t>イ</t>
    </rPh>
    <rPh sb="97" eb="99">
      <t>サイダイ</t>
    </rPh>
    <rPh sb="102" eb="103">
      <t>ジツ</t>
    </rPh>
    <rPh sb="104" eb="105">
      <t>タカ</t>
    </rPh>
    <rPh sb="108" eb="109">
      <t>アカ</t>
    </rPh>
    <rPh sb="115" eb="116">
      <t>イ</t>
    </rPh>
    <rPh sb="117" eb="119">
      <t>ゼンタイ</t>
    </rPh>
    <rPh sb="122" eb="123">
      <t>ミドリ</t>
    </rPh>
    <rPh sb="125" eb="126">
      <t>ムラサキ</t>
    </rPh>
    <rPh sb="132" eb="133">
      <t>ヒク</t>
    </rPh>
    <rPh sb="136" eb="138">
      <t>タホウ</t>
    </rPh>
    <rPh sb="139" eb="141">
      <t>スバヤ</t>
    </rPh>
    <rPh sb="143" eb="144">
      <t>ヒク</t>
    </rPh>
    <rPh sb="152" eb="159">
      <t>ブツリ</t>
    </rPh>
    <rPh sb="159" eb="160">
      <t>ム</t>
    </rPh>
    <rPh sb="168" eb="169">
      <t>チカラ</t>
    </rPh>
    <rPh sb="170" eb="172">
      <t>モノタ</t>
    </rPh>
    <rPh sb="177" eb="179">
      <t>カンテン</t>
    </rPh>
    <rPh sb="180" eb="184">
      <t>サイコウ</t>
    </rPh>
    <rPh sb="192" eb="193">
      <t>イ</t>
    </rPh>
    <rPh sb="198" eb="200">
      <t>サイダイ</t>
    </rPh>
    <rPh sb="203" eb="205">
      <t>サイダイ</t>
    </rPh>
    <rPh sb="208" eb="210">
      <t>リョウホウ</t>
    </rPh>
    <rPh sb="210" eb="211">
      <t>タカ</t>
    </rPh>
    <rPh sb="213" eb="214">
      <t>アカ</t>
    </rPh>
    <rPh sb="219" eb="221">
      <t>キチョウ</t>
    </rPh>
    <rPh sb="234" eb="239">
      <t>トクシュ</t>
    </rPh>
    <rPh sb="239" eb="241">
      <t>ザンゲキ</t>
    </rPh>
    <rPh sb="242" eb="244">
      <t>タイギ</t>
    </rPh>
    <rPh sb="254" eb="256">
      <t>イッポ</t>
    </rPh>
    <rPh sb="258" eb="260">
      <t>ヒョウカ</t>
    </rPh>
    <rPh sb="265" eb="266">
      <t>ヨ</t>
    </rPh>
    <rPh sb="308" eb="309">
      <t>ケイ</t>
    </rPh>
    <rPh sb="316" eb="317">
      <t>アカ</t>
    </rPh>
    <rPh sb="326" eb="329">
      <t>ブサタ</t>
    </rPh>
    <rPh sb="331" eb="333">
      <t>ジテン</t>
    </rPh>
    <rPh sb="347" eb="348">
      <t>イ</t>
    </rPh>
    <rPh sb="351" eb="353">
      <t>カゴン</t>
    </rPh>
    <rPh sb="362" eb="363">
      <t>テン</t>
    </rPh>
    <rPh sb="364" eb="366">
      <t>フクスウ</t>
    </rPh>
    <rPh sb="372" eb="374">
      <t>カクホ</t>
    </rPh>
    <phoneticPr fontId="15"/>
  </si>
  <si>
    <t>最大ＨＰは良いが、他は並～低い。コスパにすると、メガモンスターの割に力の低い点が悪い意味で目立つ。</t>
    <rPh sb="0" eb="2">
      <t>サイダイ</t>
    </rPh>
    <rPh sb="5" eb="6">
      <t>ヨ</t>
    </rPh>
    <rPh sb="9" eb="10">
      <t>ホカ</t>
    </rPh>
    <rPh sb="11" eb="12">
      <t>ナミ</t>
    </rPh>
    <rPh sb="13" eb="14">
      <t>ヒク</t>
    </rPh>
    <rPh sb="32" eb="33">
      <t>ワリ</t>
    </rPh>
    <rPh sb="34" eb="35">
      <t>チカラ</t>
    </rPh>
    <rPh sb="36" eb="37">
      <t>ヒク</t>
    </rPh>
    <rPh sb="38" eb="39">
      <t>テン</t>
    </rPh>
    <rPh sb="40" eb="41">
      <t>ワル</t>
    </rPh>
    <rPh sb="42" eb="44">
      <t>イミ</t>
    </rPh>
    <rPh sb="45" eb="47">
      <t>メダ</t>
    </rPh>
    <phoneticPr fontId="15"/>
  </si>
  <si>
    <t>ゆうれい船</t>
    <rPh sb="4" eb="5">
      <t>フネ</t>
    </rPh>
    <phoneticPr fontId="15"/>
  </si>
  <si>
    <t>黄</t>
    <rPh sb="0" eb="1">
      <t>キ</t>
    </rPh>
    <phoneticPr fontId="15"/>
  </si>
  <si>
    <t>ＨＰ５０％以下のときスキルの斬撃・体技ダメージ＋１０％</t>
    <rPh sb="5" eb="7">
      <t>イカ</t>
    </rPh>
    <rPh sb="14" eb="16">
      <t>ザンゲキ</t>
    </rPh>
    <rPh sb="17" eb="19">
      <t>タイギ</t>
    </rPh>
    <phoneticPr fontId="15"/>
  </si>
  <si>
    <t>タンク</t>
    <phoneticPr fontId="15"/>
  </si>
  <si>
    <t>回復</t>
    <rPh sb="0" eb="2">
      <t>カイフク</t>
    </rPh>
    <phoneticPr fontId="15"/>
  </si>
  <si>
    <t>最強こころランキング</t>
    <phoneticPr fontId="15"/>
  </si>
  <si>
    <t>最強こころ　ランキング</t>
    <rPh sb="0" eb="2">
      <t>サイキョウ</t>
    </rPh>
    <phoneticPr fontId="15"/>
  </si>
  <si>
    <t>最強こころ 素点</t>
    <rPh sb="0" eb="2">
      <t>サイキョウ</t>
    </rPh>
    <rPh sb="6" eb="8">
      <t>ソテン</t>
    </rPh>
    <phoneticPr fontId="15"/>
  </si>
  <si>
    <t>最強こころ　スコア</t>
    <rPh sb="0" eb="2">
      <t>サイキョウ</t>
    </rPh>
    <phoneticPr fontId="15"/>
  </si>
  <si>
    <t>最強こころスコアすべて</t>
  </si>
  <si>
    <t>最強こころスコア物理</t>
    <rPh sb="8" eb="10">
      <t>ブツリ</t>
    </rPh>
    <phoneticPr fontId="15"/>
  </si>
  <si>
    <t>最強こころスコア呪文</t>
    <rPh sb="8" eb="10">
      <t>ジュモン</t>
    </rPh>
    <phoneticPr fontId="15"/>
  </si>
  <si>
    <t>最強こころスコア物魔</t>
    <rPh sb="8" eb="9">
      <t>ブツ</t>
    </rPh>
    <rPh sb="9" eb="10">
      <t>マ</t>
    </rPh>
    <phoneticPr fontId="15"/>
  </si>
  <si>
    <t>最強こころスコアブレス</t>
  </si>
  <si>
    <t>最強こころスコアタンク</t>
  </si>
  <si>
    <t>最強こころスコアすべてランキング</t>
  </si>
  <si>
    <t>最強こころスコア物理ランキング</t>
  </si>
  <si>
    <t>最強こころスコア呪文ランキング</t>
  </si>
  <si>
    <t>最強こころスコア物魔ランキング</t>
  </si>
  <si>
    <t>最強こころスコアブレスランキング</t>
  </si>
  <si>
    <t>最強こころスコアタンクランキング</t>
  </si>
  <si>
    <t>最強こころスコア回復ランキング</t>
  </si>
  <si>
    <t>最強こころスコア回復</t>
    <rPh sb="8" eb="10">
      <t>カイフク</t>
    </rPh>
    <phoneticPr fontId="15"/>
  </si>
  <si>
    <t>感電</t>
    <rPh sb="0" eb="2">
      <t>カンデン</t>
    </rPh>
    <phoneticPr fontId="15"/>
  </si>
  <si>
    <t>ブレス封じ</t>
    <rPh sb="3" eb="4">
      <t>フウ</t>
    </rPh>
    <phoneticPr fontId="15"/>
  </si>
  <si>
    <t>マホトーン</t>
    <phoneticPr fontId="15"/>
  </si>
  <si>
    <t>感電成功率</t>
    <rPh sb="0" eb="2">
      <t>カンデン</t>
    </rPh>
    <phoneticPr fontId="15"/>
  </si>
  <si>
    <t>ブレス封じ成功率</t>
    <rPh sb="3" eb="4">
      <t>フウ</t>
    </rPh>
    <phoneticPr fontId="15"/>
  </si>
  <si>
    <t>【DQウォーク】クエスト、出現モンスター、こころの一覧表</t>
    <phoneticPr fontId="15"/>
  </si>
  <si>
    <t>勇者スライム</t>
    <rPh sb="0" eb="2">
      <t>ユウシャ</t>
    </rPh>
    <phoneticPr fontId="15"/>
  </si>
  <si>
    <t>イベント</t>
    <phoneticPr fontId="15"/>
  </si>
  <si>
    <t>戦士スライム</t>
    <rPh sb="0" eb="2">
      <t>センシ</t>
    </rPh>
    <phoneticPr fontId="15"/>
  </si>
  <si>
    <t>魔法使いスライム</t>
    <rPh sb="0" eb="3">
      <t>マホウツカ</t>
    </rPh>
    <phoneticPr fontId="15"/>
  </si>
  <si>
    <t>僧侶スライム</t>
    <rPh sb="0" eb="2">
      <t>ソウリョ</t>
    </rPh>
    <phoneticPr fontId="15"/>
  </si>
  <si>
    <t>テンタクルス</t>
  </si>
  <si>
    <t>テンタクルス</t>
    <phoneticPr fontId="15"/>
  </si>
  <si>
    <t>赤</t>
    <rPh sb="0" eb="1">
      <t>アカ</t>
    </rPh>
    <phoneticPr fontId="15"/>
  </si>
  <si>
    <t>曇り・雨・雪のときスキルの斬撃・体技ダメージ＋２％、５％の確率で自分が受けた呪文を敵に跳ね返す</t>
    <phoneticPr fontId="15"/>
  </si>
  <si>
    <t>雨のときスキルの斬撃・体技ダメージ＋１２％</t>
    <phoneticPr fontId="15"/>
  </si>
  <si>
    <t>ムーンキメラ</t>
  </si>
  <si>
    <t>ムーンキメラ</t>
    <phoneticPr fontId="15"/>
  </si>
  <si>
    <t>*</t>
    <phoneticPr fontId="15"/>
  </si>
  <si>
    <t>紫</t>
    <phoneticPr fontId="15"/>
  </si>
  <si>
    <t>夜のときじゅもんダメージ＋４％、夜のとき戦闘終了時にＭＰを５回復する</t>
    <rPh sb="0" eb="1">
      <t>ヨル</t>
    </rPh>
    <rPh sb="16" eb="17">
      <t>ヨル</t>
    </rPh>
    <rPh sb="20" eb="22">
      <t>セントウ</t>
    </rPh>
    <rPh sb="22" eb="25">
      <t>シュウリョウジ</t>
    </rPh>
    <rPh sb="30" eb="32">
      <t>カイフク</t>
    </rPh>
    <phoneticPr fontId="15"/>
  </si>
  <si>
    <t>ピンキーパンサー</t>
  </si>
  <si>
    <t>ピンキーパンサー</t>
    <phoneticPr fontId="15"/>
  </si>
  <si>
    <t>地獄のドアボーイ</t>
    <rPh sb="0" eb="2">
      <t>ジゴク</t>
    </rPh>
    <phoneticPr fontId="15"/>
  </si>
  <si>
    <t>マッドスミス</t>
  </si>
  <si>
    <t>マッドスミス</t>
    <phoneticPr fontId="15"/>
  </si>
  <si>
    <t>シールドバッシュ</t>
    <phoneticPr fontId="15"/>
  </si>
  <si>
    <t>黄</t>
    <rPh sb="0" eb="1">
      <t>キ</t>
    </rPh>
    <phoneticPr fontId="15"/>
  </si>
  <si>
    <t>青</t>
    <rPh sb="0" eb="1">
      <t>アオ</t>
    </rPh>
    <phoneticPr fontId="15"/>
  </si>
  <si>
    <t>マッドブレス</t>
    <phoneticPr fontId="15"/>
  </si>
  <si>
    <t>鉄甲斬</t>
    <rPh sb="0" eb="2">
      <t>テッコウ</t>
    </rPh>
    <rPh sb="2" eb="3">
      <t>ザン</t>
    </rPh>
    <phoneticPr fontId="15"/>
  </si>
  <si>
    <t>スライムヒーローズ</t>
    <phoneticPr fontId="15"/>
  </si>
  <si>
    <t>じごくのドアボーイ</t>
    <phoneticPr fontId="15"/>
  </si>
  <si>
    <t>追加スキルの〈メラ〉は不要だが、「紫」タイプにしては最大HPが高い。最大ＭＰも高めで、基本性能（ステータス）が良い。追加効果の［じゅもんダメージアップ］、［ターン開始時ＭＰ回復］は、ともに汎用性があり、とても使いやすいこころ。</t>
    <rPh sb="34" eb="36">
      <t>サイダイ</t>
    </rPh>
    <rPh sb="39" eb="40">
      <t>タカ</t>
    </rPh>
    <phoneticPr fontId="15"/>
  </si>
  <si>
    <t>呪文アタッカー向けとしては攻撃魔力が物足りないが、「紫」タイプとしては最大ＨＰが高く、タフ度高め。</t>
    <rPh sb="0" eb="2">
      <t>ジュモン</t>
    </rPh>
    <rPh sb="7" eb="8">
      <t>ム</t>
    </rPh>
    <rPh sb="13" eb="17">
      <t>コウゲキマリョク</t>
    </rPh>
    <rPh sb="18" eb="20">
      <t>モノタ</t>
    </rPh>
    <rPh sb="26" eb="27">
      <t>ムラサキ</t>
    </rPh>
    <rPh sb="35" eb="37">
      <t>サイダイ</t>
    </rPh>
    <rPh sb="40" eb="41">
      <t>タカ</t>
    </rPh>
    <rPh sb="45" eb="46">
      <t>ド</t>
    </rPh>
    <rPh sb="46" eb="47">
      <t>タカ</t>
    </rPh>
    <phoneticPr fontId="15"/>
  </si>
  <si>
    <t>最大ＭＰのコスパが素晴らしく、最大ＨＰのコスパも高め。タフさが呪文アタッカーに求められる低コスト必須な場面では、採用もあり。</t>
    <rPh sb="0" eb="2">
      <t>サイダイ</t>
    </rPh>
    <rPh sb="9" eb="11">
      <t>スバ</t>
    </rPh>
    <rPh sb="15" eb="17">
      <t>サイダイ</t>
    </rPh>
    <rPh sb="24" eb="25">
      <t>タカ</t>
    </rPh>
    <rPh sb="31" eb="38">
      <t>ジュモ</t>
    </rPh>
    <rPh sb="39" eb="40">
      <t>モト</t>
    </rPh>
    <rPh sb="44" eb="45">
      <t>テイ</t>
    </rPh>
    <rPh sb="48" eb="50">
      <t>ヒッス</t>
    </rPh>
    <rPh sb="51" eb="53">
      <t>バメン</t>
    </rPh>
    <rPh sb="56" eb="58">
      <t>サイヨウ</t>
    </rPh>
    <phoneticPr fontId="15"/>
  </si>
  <si>
    <t>［じゅもんダメージアップ］、［ターン開始時ＭＰ回復］はともに有用。「ときどき見かける」枠としては優秀。</t>
    <rPh sb="30" eb="32">
      <t>ユウヨウ</t>
    </rPh>
    <rPh sb="43" eb="44">
      <t>ワク</t>
    </rPh>
    <rPh sb="48" eb="50">
      <t>ユウシュウ</t>
    </rPh>
    <phoneticPr fontId="15"/>
  </si>
  <si>
    <t>http://period.ek-pro.com/article/188262071.html</t>
    <phoneticPr fontId="15"/>
  </si>
  <si>
    <t>地域限定モンスターとして、2020年11月16日（月）から。</t>
    <rPh sb="0" eb="9">
      <t>チイ</t>
    </rPh>
    <rPh sb="25" eb="26">
      <t>ゲツ</t>
    </rPh>
    <phoneticPr fontId="15"/>
  </si>
  <si>
    <t>2020年11月16日（月）に追加実装された地域限定モンスター。{{br}}{{br}}「緑」タイプだが回復魔力はちょっと控えめ、代わりに最大ＨＰと最大ＭＰがかなり高めという、かなりパラディンを意識したこころ。身の守りが低い点が「黄」ではないところか。{{br}}［スキルＨＰ回復効果アップ］と［ガード率アップ］があり、タフ度が求められる場面では採用もあり得る。尖っているが故に使う場面があるこころ。</t>
    <rPh sb="45" eb="46">
      <t>ミドリ</t>
    </rPh>
    <rPh sb="52" eb="54">
      <t>カイフク</t>
    </rPh>
    <rPh sb="54" eb="56">
      <t>マリョク</t>
    </rPh>
    <rPh sb="61" eb="62">
      <t>ヒカ</t>
    </rPh>
    <rPh sb="65" eb="66">
      <t>カ</t>
    </rPh>
    <rPh sb="69" eb="71">
      <t>サイダイ</t>
    </rPh>
    <rPh sb="74" eb="76">
      <t>サイダイ</t>
    </rPh>
    <rPh sb="82" eb="83">
      <t>タカ</t>
    </rPh>
    <rPh sb="97" eb="99">
      <t>イシキ</t>
    </rPh>
    <rPh sb="105" eb="106">
      <t>ミ</t>
    </rPh>
    <rPh sb="107" eb="110">
      <t>マ</t>
    </rPh>
    <rPh sb="110" eb="111">
      <t>ヒク</t>
    </rPh>
    <rPh sb="112" eb="113">
      <t>テン</t>
    </rPh>
    <rPh sb="162" eb="163">
      <t>ド</t>
    </rPh>
    <rPh sb="164" eb="165">
      <t>モト</t>
    </rPh>
    <rPh sb="169" eb="171">
      <t>バメン</t>
    </rPh>
    <rPh sb="173" eb="175">
      <t>サイヨウ</t>
    </rPh>
    <rPh sb="178" eb="179">
      <t>エ</t>
    </rPh>
    <rPh sb="181" eb="182">
      <t>トガ</t>
    </rPh>
    <rPh sb="187" eb="188">
      <t>ユエ</t>
    </rPh>
    <rPh sb="189" eb="190">
      <t>ツカ</t>
    </rPh>
    <rPh sb="191" eb="193">
      <t>バメン</t>
    </rPh>
    <phoneticPr fontId="15"/>
  </si>
  <si>
    <t>［スキルＨＰ回復効果アップ］＋５％と［ガード率アップ］＋２％は、「ときどき見かける」枠としてはかなり優秀。</t>
    <rPh sb="42" eb="43">
      <t>ワク</t>
    </rPh>
    <rPh sb="50" eb="52">
      <t>ユウシュウ</t>
    </rPh>
    <phoneticPr fontId="15"/>
  </si>
  <si>
    <t>ヒーラー向けとしては、良くもなく悪くもなく、というところ。</t>
    <phoneticPr fontId="15"/>
  </si>
  <si>
    <t>タンクまたはヒーラー向けとしては、そこそこ良い。もうちょっと素早さが欲しかった。</t>
    <rPh sb="10" eb="11">
      <t>ム</t>
    </rPh>
    <rPh sb="21" eb="22">
      <t>ヨ</t>
    </rPh>
    <rPh sb="30" eb="32">
      <t>スバヤ</t>
    </rPh>
    <rPh sb="34" eb="35">
      <t>ホ</t>
    </rPh>
    <phoneticPr fontId="15"/>
  </si>
  <si>
    <t>「黄」タイプの特徴である最大ＨＰ・みのまもりが高い。実装時点では絶対値で最大ＨＰは３位、みのまもりは１位。最大ＭＰがかなり低め。{{br}}タンク向け特化のこころは、最大ＭＰが低すぎやしませんかね……。</t>
    <rPh sb="53" eb="55">
      <t>サイダイ</t>
    </rPh>
    <rPh sb="61" eb="62">
      <t>ヒク</t>
    </rPh>
    <rPh sb="73" eb="74">
      <t>ム</t>
    </rPh>
    <rPh sb="75" eb="77">
      <t>トッカ</t>
    </rPh>
    <rPh sb="83" eb="85">
      <t>サイダイ</t>
    </rPh>
    <rPh sb="88" eb="89">
      <t>ヒク</t>
    </rPh>
    <phoneticPr fontId="15"/>
  </si>
  <si>
    <t>「黄」タイプの特徴である最大ＨＰ・みのまもりが高い。特にみのまもりが優秀。{{br}}タンク向けにはかなり良いコスパといえる。</t>
    <rPh sb="26" eb="27">
      <t>トク</t>
    </rPh>
    <rPh sb="34" eb="36">
      <t>ユウシュウ</t>
    </rPh>
    <rPh sb="46" eb="47">
      <t>ム</t>
    </rPh>
    <rPh sb="53" eb="54">
      <t>ヨ</t>
    </rPh>
    <phoneticPr fontId="15"/>
  </si>
  <si>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phoneticPr fontId="15"/>
  </si>
  <si>
    <t>［じゅもんＨＰ回復効果アップ］＋７％を持っている。〔いやしのかぜ〕などの「スキル」ではなく、〈ベホイミ〉などの呪文限定。{{br}}〈ベホマラー〉が実装されれば……というところで、いま一歩、というところ。</t>
    <rPh sb="92" eb="94">
      <t>イッポ</t>
    </rPh>
    <phoneticPr fontId="15"/>
  </si>
  <si>
    <t>2020年11月16日（月）に追加実装された地域限定モンスター。{{br}}{{br}}「紫」タイプの特徴である最大ＭＰと攻撃魔力がそこそこ高め。また、「紫」にしては身の守りが高く、最大ＨＰもそこそこなので、ややタフと言える。{{br}}特殊効果としては［じゅもんダメージアップ］＋５％と［デイン属性じゅもんダメージアップ］＋５％。{{br}}{{br}}ということで、デイン系呪文、実装時点では〈ギガデイン〉だが、が使えるので有れば欲しいこころ。{{br}}無ければ無いで、『ベンガルクーン』あたりで代用はできる。</t>
    <phoneticPr fontId="15"/>
  </si>
  <si>
    <t>呪文アタッカー向けとして、並程度。</t>
    <rPh sb="0" eb="7">
      <t>ジュモン</t>
    </rPh>
    <rPh sb="7" eb="8">
      <t>ム</t>
    </rPh>
    <rPh sb="13" eb="14">
      <t>ナミ</t>
    </rPh>
    <rPh sb="14" eb="16">
      <t>テイド</t>
    </rPh>
    <phoneticPr fontId="15"/>
  </si>
  <si>
    <t>「紫」タイプの特徴である最大ＭＰと攻撃魔力がそこそこ高め。また、「紫」にしては身の守りが高く、最大ＨＰもそこそこ。素早さがもうちょっと欲しかったところ。{{br}}呪文アタッカー向けとしては良い方の部類。</t>
    <rPh sb="57" eb="59">
      <t>スバヤ</t>
    </rPh>
    <rPh sb="67" eb="68">
      <t>ホ</t>
    </rPh>
    <rPh sb="82" eb="89">
      <t>ジュ</t>
    </rPh>
    <rPh sb="89" eb="90">
      <t>ム</t>
    </rPh>
    <rPh sb="95" eb="96">
      <t>ヨ</t>
    </rPh>
    <rPh sb="97" eb="98">
      <t>ホウ</t>
    </rPh>
    <rPh sb="99" eb="101">
      <t>ブルイ</t>
    </rPh>
    <phoneticPr fontId="15"/>
  </si>
  <si>
    <t>［じゅもんダメージアップ］＋５％と［デイン属性じゅもんダメージアップ］＋５％。{{br}}呪文アタッカー向けとして、並程度。</t>
    <phoneticPr fontId="15"/>
  </si>
  <si>
    <t>2020年11月16日（月）に追加実装された地域限定モンスター。{{br}}{{br}}「赤」タイプの最大ＨＰ・最大ＭＰ高め、力・素早さ低めのパターンのこころ。{{br}}こころ全体で並程度の評価、アタッカー向けとしてもタンク向けとしても並、これよりよいこころはたくさんあるため、あえて使うような場面は無いだろう。記念品としてどうぞ。</t>
    <rPh sb="45" eb="46">
      <t>アカ</t>
    </rPh>
    <rPh sb="51" eb="53">
      <t>サイダイ</t>
    </rPh>
    <rPh sb="56" eb="58">
      <t>サイダイ</t>
    </rPh>
    <rPh sb="60" eb="61">
      <t>タカ</t>
    </rPh>
    <rPh sb="63" eb="64">
      <t>チカラ</t>
    </rPh>
    <rPh sb="65" eb="67">
      <t>スバヤ</t>
    </rPh>
    <rPh sb="68" eb="69">
      <t>ヒク</t>
    </rPh>
    <rPh sb="89" eb="91">
      <t>ゼンタイ</t>
    </rPh>
    <rPh sb="92" eb="93">
      <t>ナミ</t>
    </rPh>
    <rPh sb="93" eb="95">
      <t>テイド</t>
    </rPh>
    <rPh sb="96" eb="98">
      <t>ヒョウカ</t>
    </rPh>
    <rPh sb="104" eb="105">
      <t>ム</t>
    </rPh>
    <rPh sb="113" eb="114">
      <t>ム</t>
    </rPh>
    <rPh sb="119" eb="120">
      <t>ナミ</t>
    </rPh>
    <rPh sb="143" eb="144">
      <t>ツカ</t>
    </rPh>
    <rPh sb="148" eb="150">
      <t>バメン</t>
    </rPh>
    <rPh sb="151" eb="152">
      <t>ナ</t>
    </rPh>
    <rPh sb="157" eb="160">
      <t>キネンヒン</t>
    </rPh>
    <phoneticPr fontId="15"/>
  </si>
  <si>
    <t>最大ＨＰ・最大ＭＰ高めなため、腐ってはいないが、アタッカー・ヒーラー・タンク、何に使うとしても中途半端で、使う場面が難しい。</t>
    <rPh sb="15" eb="16">
      <t>クサ</t>
    </rPh>
    <rPh sb="39" eb="40">
      <t>ナニ</t>
    </rPh>
    <rPh sb="41" eb="42">
      <t>ツカ</t>
    </rPh>
    <rPh sb="47" eb="51">
      <t>チュウトハンパ</t>
    </rPh>
    <rPh sb="53" eb="54">
      <t>ツカ</t>
    </rPh>
    <rPh sb="55" eb="57">
      <t>バメン</t>
    </rPh>
    <rPh sb="58" eb="59">
      <t>ムズカ</t>
    </rPh>
    <phoneticPr fontId="15"/>
  </si>
  <si>
    <t>物理アタッカー向けとして、並程度。</t>
    <rPh sb="0" eb="2">
      <t>ブツリ</t>
    </rPh>
    <rPh sb="7" eb="8">
      <t>ム</t>
    </rPh>
    <rPh sb="13" eb="14">
      <t>ナミ</t>
    </rPh>
    <rPh sb="14" eb="16">
      <t>テイド</t>
    </rPh>
    <phoneticPr fontId="15"/>
  </si>
  <si>
    <t>やや悪い。斬撃ダメージアップなため、汎用性がある点が救い。</t>
    <rPh sb="2" eb="3">
      <t>ワル</t>
    </rPh>
    <rPh sb="5" eb="7">
      <t>ザンゲキ</t>
    </rPh>
    <rPh sb="18" eb="21">
      <t>ハンヨウセイ</t>
    </rPh>
    <rPh sb="24" eb="25">
      <t>テン</t>
    </rPh>
    <rPh sb="26" eb="27">
      <t>スク</t>
    </rPh>
    <phoneticPr fontId="15"/>
  </si>
  <si>
    <t>2020年11月16日（月）に追加実装された地域限定モンスター。{{br}}{{br}}「青」タイプの、物理アタッカー向け全能力バランスタイプのこころ。特筆するような悪い点は無いが、良い点も無い。{{br}}やや優秀なこころではあるが、このタイプでもっと良い性能のものは多いため、使う場面が難しい。</t>
    <rPh sb="45" eb="46">
      <t>アオ</t>
    </rPh>
    <rPh sb="52" eb="54">
      <t>ブツリ</t>
    </rPh>
    <rPh sb="59" eb="60">
      <t>ム</t>
    </rPh>
    <rPh sb="61" eb="64">
      <t>ゼンノウリョク</t>
    </rPh>
    <rPh sb="76" eb="78">
      <t>トクヒツ</t>
    </rPh>
    <rPh sb="83" eb="84">
      <t>ワル</t>
    </rPh>
    <rPh sb="85" eb="86">
      <t>テン</t>
    </rPh>
    <rPh sb="87" eb="88">
      <t>ナ</t>
    </rPh>
    <rPh sb="91" eb="92">
      <t>ヨ</t>
    </rPh>
    <rPh sb="93" eb="94">
      <t>テン</t>
    </rPh>
    <rPh sb="95" eb="96">
      <t>ナ</t>
    </rPh>
    <rPh sb="127" eb="128">
      <t>ヨ</t>
    </rPh>
    <rPh sb="129" eb="131">
      <t>セイノウ</t>
    </rPh>
    <rPh sb="135" eb="136">
      <t>オオ</t>
    </rPh>
    <rPh sb="140" eb="141">
      <t>ツカ</t>
    </rPh>
    <rPh sb="142" eb="144">
      <t>バメン</t>
    </rPh>
    <rPh sb="145" eb="146">
      <t>ムズカ</t>
    </rPh>
    <phoneticPr fontId="15"/>
  </si>
  <si>
    <t>呪文アタッカーを除く各アタッカー向けとして、やや優秀な性能。平均的過ぎてどこで使うのかが難しい。</t>
    <rPh sb="0" eb="7">
      <t>ジュモン</t>
    </rPh>
    <rPh sb="8" eb="9">
      <t>ノゾ</t>
    </rPh>
    <rPh sb="10" eb="11">
      <t>カク</t>
    </rPh>
    <rPh sb="16" eb="17">
      <t>ム</t>
    </rPh>
    <rPh sb="24" eb="27">
      <t>ユウシュウ</t>
    </rPh>
    <rPh sb="27" eb="29">
      <t>セイノウ</t>
    </rPh>
    <rPh sb="30" eb="33">
      <t>ヘイキンテキ</t>
    </rPh>
    <rPh sb="33" eb="34">
      <t>ス</t>
    </rPh>
    <rPh sb="39" eb="40">
      <t>ツカ</t>
    </rPh>
    <rPh sb="44" eb="45">
      <t>ムズカ</t>
    </rPh>
    <phoneticPr fontId="15"/>
  </si>
  <si>
    <t>呪文アタッカーを除く各アタッカー向けとして、やや優秀な性能。平均的過ぎてどこで使うのかが難しい。</t>
    <phoneticPr fontId="15"/>
  </si>
  <si>
    <t>やや悪い。体技ダメージアップなため、汎用性が少なめな点がいま一歩。</t>
    <rPh sb="2" eb="3">
      <t>ワル</t>
    </rPh>
    <rPh sb="5" eb="7">
      <t>タイギ</t>
    </rPh>
    <rPh sb="18" eb="21">
      <t>ハンヨウセイ</t>
    </rPh>
    <rPh sb="22" eb="23">
      <t>スク</t>
    </rPh>
    <rPh sb="26" eb="27">
      <t>テン</t>
    </rPh>
    <rPh sb="30" eb="32">
      <t>イッポ</t>
    </rPh>
    <phoneticPr fontId="15"/>
  </si>
  <si>
    <t>http://period.ek-pro.com/article/189497749.html</t>
    <phoneticPr fontId="15"/>
  </si>
  <si>
    <t>地域限定モンスターとして、2022年4月27日（水）から。</t>
    <rPh sb="0" eb="9">
      <t>チイ</t>
    </rPh>
    <rPh sb="24" eb="25">
      <t>ミズ</t>
    </rPh>
    <phoneticPr fontId="15"/>
  </si>
  <si>
    <t>出現するのが、「秋田県、栃木県、東京都、新潟県、岐阜県、静岡県、奈良県、鳥取県、香川県、大分県、鹿児島県」限定の「ご当地モンスター」のこころ。{{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１０章３話|クエスト10章3話の出現モンスター]]から[[１０章１０話|クエスト10章10話の出現モンスター]]の間のクエストの「ときどき見かける」枠が、この『ムーンキメラ』と水辺限定の『[[ヒョウモンダーク]]』のみ。晴れの日に水辺以外で戦うと極めて出現を狙いやすい。{{br}}確定巡り含めてこころを狙うなら[[１０章３話|クエスト10章3話の出現モンスター]]から[[１０章１０話|クエスト10章10話の出現モンスター]]の間のクエストの中から選び、周回しよう。</t>
    <rPh sb="257" eb="258">
      <t>ナカ</t>
    </rPh>
    <rPh sb="319" eb="320">
      <t>アイダ</t>
    </rPh>
    <rPh sb="477" eb="478">
      <t>アイダ</t>
    </rPh>
    <rPh sb="484" eb="485">
      <t>ナカ</t>
    </rPh>
    <rPh sb="487" eb="488">
      <t>エラ</t>
    </rPh>
    <phoneticPr fontId="15"/>
  </si>
  <si>
    <t>出現するのが、「岩手県、福島県、埼玉県、神奈川県、石川県、滋賀県、兵庫県、和歌山県、広島県、高知県、福岡県、宮崎県」限定の「ご当地モンスター」のこころ。{{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１０章３話|クエスト10章3話の出現モンスター]]から[[１０章１０話|クエスト10章10話の出現モンスター]]の間のクエストの「ときどき見かける」枠が、この『じごくのドアボーイ』と水辺限定の『[[ヒョウモンダーク]]』のみ。晴れの日に水辺以外で戦うと極めて出現を狙いやすい。{{br}}確定巡り含めてこころを狙うなら[[１０章３話|クエスト10章3話の出現モンスター]]から[[１０章１０話|クエスト10章10話の出現モンスター]]の間のクエストの中から選び、周回しよう。</t>
    <rPh sb="0" eb="2">
      <t>シュツゲン</t>
    </rPh>
    <rPh sb="8" eb="10">
      <t>イワテ</t>
    </rPh>
    <phoneticPr fontId="15"/>
  </si>
  <si>
    <t>出現するのが、「北海道、宮城県、群馬県、千葉県、富山県、山梨県、愛知県、京都府、島根県、徳島県、長崎県、熊本県」限定の「ご当地モンスター」のこころ。{{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１０章３話|クエスト10章3話の出現モンスター]]から[[１０章１０話|クエスト10章10話の出現モンスター]]の間のクエストの「ときどき見かける」枠が、この『マッドスミス』と水辺限定の『[[ヒョウモンダーク]]』のみ。晴れの日に水辺以外で戦うと極めて出現を狙いやすい。{{br}}確定巡り含めてこころを狙うなら[[１０章３話|クエスト10章3話の出現モンスター]]から[[１０章１０話|クエスト10章10話の出現モンスター]]の間のクエストの中から選び、周回しよう。</t>
    <rPh sb="0" eb="2">
      <t>シュツゲン</t>
    </rPh>
    <rPh sb="8" eb="11">
      <t>ホッカイドウ</t>
    </rPh>
    <phoneticPr fontId="15"/>
  </si>
  <si>
    <t>出現するのが、「青森県、山形県、茨城県、福井県、長野県、三重県、大阪府、岡山県、山口県、愛媛県、佐賀県、沖縄県」限定の「ご当地モンスター」のこころ。{{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１０章３話|クエスト10章3話の出現モンスター]]から[[１０章１０話|クエスト10章10話の出現モンスター]]の間のクエストの「ときどき見かける」枠が、この『ピンキーパンサー』と水辺限定の『[[ヒョウモンダーク]]』のみ。晴れの日に水辺以外で戦うと極めて出現を狙いやすい。{{br}}確定巡り含めてこころを狙うなら[[１０章３話|クエスト10章3話の出現モンスター]]から[[１０章１０話|クエスト10章10話の出現モンスター]]の間のクエストの中から選び、周回しよう。</t>
    <rPh sb="0" eb="2">
      <t>シュツゲン</t>
    </rPh>
    <rPh sb="8" eb="10">
      <t>アオモリ</t>
    </rPh>
    <phoneticPr fontId="15"/>
  </si>
  <si>
    <t>2022年4月27日（水）に追加実装されたご当地モンスター。「地域限定モンスター」という名称から変更された。{{br}}{{br}}ステータス（基本性能）は、ちからがちょっぴり低いが、ほぼ標準的な「紫」タイプのこころ。{{br}}特殊効果は、「ムーン」の名前に引っ張られて夜に強い［夜間 じゅもんダメージアップ］＋４％と、［夜間 戦闘終了時にＭＰを５回復する］。こころを付け替えるのが面倒くさくなければ、アリと言える。</t>
    <rPh sb="11" eb="12">
      <t>ミズ</t>
    </rPh>
    <rPh sb="22" eb="29">
      <t>トウ</t>
    </rPh>
    <rPh sb="44" eb="46">
      <t>メイショウ</t>
    </rPh>
    <rPh sb="48" eb="50">
      <t>ヘンコウ</t>
    </rPh>
    <rPh sb="72" eb="76">
      <t>キホンセイ</t>
    </rPh>
    <rPh sb="88" eb="89">
      <t>ヒク</t>
    </rPh>
    <rPh sb="94" eb="97">
      <t>ヒョウジュンテキ</t>
    </rPh>
    <rPh sb="99" eb="100">
      <t>ムラ</t>
    </rPh>
    <rPh sb="115" eb="120">
      <t>トクシュ</t>
    </rPh>
    <rPh sb="127" eb="129">
      <t>ナマエ</t>
    </rPh>
    <rPh sb="130" eb="131">
      <t>ヒ</t>
    </rPh>
    <rPh sb="132" eb="133">
      <t>パ</t>
    </rPh>
    <rPh sb="136" eb="137">
      <t>ヨル</t>
    </rPh>
    <rPh sb="138" eb="139">
      <t>ツヨ</t>
    </rPh>
    <rPh sb="141" eb="143">
      <t>ヤカン</t>
    </rPh>
    <rPh sb="162" eb="164">
      <t>ヤカン</t>
    </rPh>
    <rPh sb="165" eb="171">
      <t>セントウシュウリョ</t>
    </rPh>
    <rPh sb="175" eb="177">
      <t>カイフク</t>
    </rPh>
    <rPh sb="185" eb="186">
      <t>ツ</t>
    </rPh>
    <rPh sb="187" eb="188">
      <t>カ</t>
    </rPh>
    <rPh sb="192" eb="194">
      <t>メンドウ</t>
    </rPh>
    <rPh sb="205" eb="206">
      <t>イ</t>
    </rPh>
    <phoneticPr fontId="15"/>
  </si>
  <si>
    <t>呪文アタッカー向けとして、かなりよいステータスといえる。</t>
    <rPh sb="0" eb="2">
      <t>ジュモン</t>
    </rPh>
    <rPh sb="7" eb="8">
      <t>ム</t>
    </rPh>
    <phoneticPr fontId="15"/>
  </si>
  <si>
    <t>呪文アタッカー向けとして、並程度。あえて装備する場面は無いだろう。</t>
    <rPh sb="0" eb="2">
      <t>ジュモン</t>
    </rPh>
    <rPh sb="7" eb="8">
      <t>ム</t>
    </rPh>
    <rPh sb="13" eb="16">
      <t>ナミテイド</t>
    </rPh>
    <rPh sb="20" eb="22">
      <t>ソウビ</t>
    </rPh>
    <rPh sb="24" eb="26">
      <t>バメン</t>
    </rPh>
    <rPh sb="27" eb="28">
      <t>ナ</t>
    </rPh>
    <phoneticPr fontId="15"/>
  </si>
  <si>
    <t>［夜間 じゅもんダメージアップ］＋４％と、［夜間 戦闘終了時にＭＰを５回復する］という、夜間限定の特殊効果の評価次第。</t>
    <rPh sb="44" eb="46">
      <t>ヤカン</t>
    </rPh>
    <rPh sb="46" eb="48">
      <t>ゲンテイ</t>
    </rPh>
    <rPh sb="49" eb="53">
      <t>トクシュコウカ</t>
    </rPh>
    <rPh sb="54" eb="56">
      <t>ヒョウカ</t>
    </rPh>
    <rPh sb="56" eb="58">
      <t>シダイ</t>
    </rPh>
    <phoneticPr fontId="15"/>
  </si>
  <si>
    <t>タンク役向けとして最高性能。最大ＨＰと身の守りが極めて優秀。{{br}}最大ＭＰが低すぎるのが玉にキズ。</t>
    <rPh sb="3" eb="4">
      <t>ヤク</t>
    </rPh>
    <rPh sb="4" eb="5">
      <t>ム</t>
    </rPh>
    <rPh sb="9" eb="13">
      <t>サイコウセイ</t>
    </rPh>
    <rPh sb="47" eb="48">
      <t>タマ</t>
    </rPh>
    <phoneticPr fontId="15"/>
  </si>
  <si>
    <t>タンク役向けとしてかなり優秀。最大ＨＰと身の守りが高い。{{br}}最大ＭＰが低すぎるのが玉にキズ。</t>
    <rPh sb="3" eb="4">
      <t>ヤク</t>
    </rPh>
    <rPh sb="4" eb="5">
      <t>ム</t>
    </rPh>
    <rPh sb="12" eb="14">
      <t>ユウシュウ</t>
    </rPh>
    <rPh sb="25" eb="26">
      <t>タカ</t>
    </rPh>
    <rPh sb="45" eb="46">
      <t>タマ</t>
    </rPh>
    <phoneticPr fontId="15"/>
  </si>
  <si>
    <t>2022年4月27日（水）に追加実装されたご当地モンスター。「地域限定モンスター」という名称から変更された。{{br}}{{br}}直近に実装された『[[ゆうれい船]]』に続き、明確にタンク向けの「黄」タイプのこころ。最大ＨＰと身の守りが極めて高い性能だが、最大ＭＰが低すぎる。他のこころで補う必要があるだろう。{{br}}特殊効果も防御面だけで構成され、［ガード率アップ］＋３％、［ギラ属性耐性アップ］と［ジバリア属性耐性アップ］が７％と、ただの壁としてならばタンク向けとして優秀。{{br}}{{br}}しかし、タンク役は補助回復も担うため、ＨＰ回復アップが無いのが痛すぎる。{{br}}タフ度アップのためで使えないわけではないため、『[[ゆうれい船]]』とは相手の攻撃属性次第で使い分けると良いだろう。</t>
    <rPh sb="66" eb="68">
      <t>チョッキン</t>
    </rPh>
    <rPh sb="69" eb="71">
      <t>ジッソウ</t>
    </rPh>
    <rPh sb="81" eb="82">
      <t>フネ</t>
    </rPh>
    <rPh sb="86" eb="87">
      <t>ツヅ</t>
    </rPh>
    <rPh sb="89" eb="91">
      <t>メイカク</t>
    </rPh>
    <rPh sb="95" eb="96">
      <t>ム</t>
    </rPh>
    <rPh sb="122" eb="123">
      <t>タカ</t>
    </rPh>
    <rPh sb="124" eb="126">
      <t>セイノウ</t>
    </rPh>
    <rPh sb="162" eb="166">
      <t>トクシュコウカ</t>
    </rPh>
    <rPh sb="167" eb="170">
      <t>ボウギョメン</t>
    </rPh>
    <rPh sb="173" eb="175">
      <t>コウセイ</t>
    </rPh>
    <rPh sb="194" eb="196">
      <t>ゾ</t>
    </rPh>
    <rPh sb="196" eb="198">
      <t>タイセイ</t>
    </rPh>
    <rPh sb="210" eb="215">
      <t>タイセ</t>
    </rPh>
    <rPh sb="234" eb="235">
      <t>ム</t>
    </rPh>
    <rPh sb="239" eb="241">
      <t>ユウシュウ</t>
    </rPh>
    <rPh sb="261" eb="262">
      <t>ヤク</t>
    </rPh>
    <rPh sb="263" eb="265">
      <t>ホジョ</t>
    </rPh>
    <rPh sb="265" eb="267">
      <t>カイフク</t>
    </rPh>
    <rPh sb="268" eb="269">
      <t>ニナ</t>
    </rPh>
    <rPh sb="275" eb="277">
      <t>カイフク</t>
    </rPh>
    <rPh sb="281" eb="282">
      <t>ナ</t>
    </rPh>
    <rPh sb="285" eb="286">
      <t>イタ</t>
    </rPh>
    <rPh sb="298" eb="299">
      <t>ド</t>
    </rPh>
    <rPh sb="306" eb="307">
      <t>ツカ</t>
    </rPh>
    <rPh sb="332" eb="334">
      <t>アイテ</t>
    </rPh>
    <rPh sb="335" eb="337">
      <t>コウゲキ</t>
    </rPh>
    <rPh sb="337" eb="339">
      <t>ゾクセイ</t>
    </rPh>
    <rPh sb="339" eb="341">
      <t>シダイ</t>
    </rPh>
    <rPh sb="342" eb="343">
      <t>ツカ</t>
    </rPh>
    <rPh sb="344" eb="345">
      <t>ワ</t>
    </rPh>
    <rPh sb="348" eb="349">
      <t>ヨ</t>
    </rPh>
    <phoneticPr fontId="15"/>
  </si>
  <si>
    <t>［ガード率アップ］＋３％、［ギラ属性耐性アップ］と［ジバリア属性耐性アップ］が７％と、ただの壁としてならばタンク向けとして言うことは無い。{{br}}ただし、タンク役は補助回復も担うため、ＨＰ回復アップが無いのが痛すぎる。</t>
    <rPh sb="61" eb="62">
      <t>イ</t>
    </rPh>
    <rPh sb="66" eb="67">
      <t>ナ</t>
    </rPh>
    <phoneticPr fontId="15"/>
  </si>
  <si>
    <t>2022年4月27日（水）に追加実装されたご当地モンスター。「地域限定モンスター」という名称から変更された。{{br}}{{br}}基本性能（ステータス）としては、最大ＨＰと最大ＭＰ、身の守りが「青」タイプとしては高く、他方、素早さが低いという、「青」タイプにはなかなかないパターン。海賊向け、と言える。{{br}}特殊効果は『[[ルイーダ]]』以来の状態異常系の成功率があがるこころで、［混乱成功率アップ］と［毒成功率アップ］＋７％が目立つ。{{br}}{{br}}デバッファー兼タンク、という役割が必要な場面が生まれれば、替えの効かない優秀なこころとは言える。</t>
    <rPh sb="66" eb="70">
      <t>キホン</t>
    </rPh>
    <rPh sb="82" eb="84">
      <t>サイダイ</t>
    </rPh>
    <rPh sb="87" eb="89">
      <t>サイダイ</t>
    </rPh>
    <rPh sb="92" eb="93">
      <t>ミ</t>
    </rPh>
    <rPh sb="94" eb="95">
      <t>マモ</t>
    </rPh>
    <rPh sb="98" eb="99">
      <t>アオ</t>
    </rPh>
    <rPh sb="107" eb="108">
      <t>タカ</t>
    </rPh>
    <rPh sb="110" eb="112">
      <t>タホウ</t>
    </rPh>
    <rPh sb="113" eb="115">
      <t>スバヤ</t>
    </rPh>
    <rPh sb="117" eb="118">
      <t>ヒク</t>
    </rPh>
    <rPh sb="124" eb="125">
      <t>アオ</t>
    </rPh>
    <rPh sb="142" eb="144">
      <t>カイゾク</t>
    </rPh>
    <rPh sb="144" eb="145">
      <t>ム</t>
    </rPh>
    <rPh sb="148" eb="149">
      <t>イ</t>
    </rPh>
    <rPh sb="158" eb="162">
      <t>トクシュコウカ</t>
    </rPh>
    <rPh sb="173" eb="175">
      <t>イライ</t>
    </rPh>
    <rPh sb="176" eb="180">
      <t>ジョウタイイジョウ</t>
    </rPh>
    <rPh sb="180" eb="181">
      <t>ケイ</t>
    </rPh>
    <rPh sb="182" eb="185">
      <t>セイコウリツ</t>
    </rPh>
    <rPh sb="195" eb="197">
      <t>コンラン</t>
    </rPh>
    <rPh sb="197" eb="200">
      <t>セイコウリツ</t>
    </rPh>
    <rPh sb="206" eb="207">
      <t>ドク</t>
    </rPh>
    <rPh sb="207" eb="213">
      <t>セイコウ</t>
    </rPh>
    <rPh sb="218" eb="220">
      <t>メダ</t>
    </rPh>
    <rPh sb="240" eb="241">
      <t>カ</t>
    </rPh>
    <rPh sb="248" eb="250">
      <t>ヤクワリ</t>
    </rPh>
    <rPh sb="251" eb="253">
      <t>ヒツヨウ</t>
    </rPh>
    <rPh sb="254" eb="256">
      <t>バメン</t>
    </rPh>
    <rPh sb="257" eb="258">
      <t>ウ</t>
    </rPh>
    <rPh sb="263" eb="264">
      <t>カ</t>
    </rPh>
    <rPh sb="266" eb="267">
      <t>キ</t>
    </rPh>
    <rPh sb="270" eb="272">
      <t>ユウシュウ</t>
    </rPh>
    <rPh sb="278" eb="279">
      <t>イ</t>
    </rPh>
    <phoneticPr fontId="15"/>
  </si>
  <si>
    <t>タンク役向けとしてかなり優秀。{{br}}最大ＨＰがかなり高く、最大ＭＰ、身の守りもそこそこ。</t>
    <rPh sb="12" eb="14">
      <t>ユウシュウ</t>
    </rPh>
    <rPh sb="29" eb="30">
      <t>タカ</t>
    </rPh>
    <phoneticPr fontId="15"/>
  </si>
  <si>
    <t>タンク役向けとして並程度。{{br}}最大ＨＰがそこそこ。</t>
    <rPh sb="9" eb="12">
      <t>ナミテイド</t>
    </rPh>
    <phoneticPr fontId="15"/>
  </si>
  <si>
    <t>［混乱成功率アップ］と［毒成功率アップ］＋７％が初めての実装。{{br}}デバッファーの役割が求められる場面があれば優秀な特殊効果。</t>
    <rPh sb="24" eb="25">
      <t>ハジ</t>
    </rPh>
    <rPh sb="28" eb="30">
      <t>ジッソウ</t>
    </rPh>
    <rPh sb="44" eb="46">
      <t>ヤクワリ</t>
    </rPh>
    <rPh sb="47" eb="48">
      <t>モト</t>
    </rPh>
    <rPh sb="52" eb="54">
      <t>バメン</t>
    </rPh>
    <rPh sb="58" eb="60">
      <t>ユウシュウ</t>
    </rPh>
    <rPh sb="61" eb="65">
      <t>トクシュコウカ</t>
    </rPh>
    <phoneticPr fontId="15"/>
  </si>
  <si>
    <t>物理アタッカー役向けとしてかなり優秀。{{br}}ちからがかなり高く、素早さも高め。</t>
    <rPh sb="0" eb="7">
      <t>ブツリ</t>
    </rPh>
    <rPh sb="16" eb="18">
      <t>ユウシュウ</t>
    </rPh>
    <rPh sb="32" eb="33">
      <t>タカ</t>
    </rPh>
    <rPh sb="35" eb="37">
      <t>スバヤ</t>
    </rPh>
    <rPh sb="39" eb="40">
      <t>タカ</t>
    </rPh>
    <phoneticPr fontId="15"/>
  </si>
  <si>
    <t>物理アタッカー役向けとして並程度。{{br}}ちからがそこそこ。</t>
    <rPh sb="0" eb="7">
      <t>ブツリ</t>
    </rPh>
    <rPh sb="13" eb="16">
      <t>ナミテイド</t>
    </rPh>
    <phoneticPr fontId="15"/>
  </si>
  <si>
    <t>2022年4月27日（水）に追加実装されたご当地モンスター。「地域限定モンスター」という名称から変更された。{{br}}{{br}}ステータス（基本性能）としては、素早さ高めな「赤」タイプのこころ。実装時点では「赤」タイプ内で２位（１位は『[[アトラス]]』、３位は『[[オルゴ・デミーラ（第２形態）]]』）。{{br}}ちからも優秀で、特殊効果も［斬撃ダメージアップ］＋７％と使える場面は多いが、「『ピンキーパンサー』を装備するなら、『[[アトラス]]』か『[[オルゴ・デミーラ（第２形態）]]』を装備するよね」というところ。［デイン属性耐性アップ］＋５％があるため、そういう場面でワンチャン使うことがあるかもしれない。</t>
    <rPh sb="72" eb="76">
      <t>キホン</t>
    </rPh>
    <rPh sb="82" eb="84">
      <t>スバヤ</t>
    </rPh>
    <rPh sb="85" eb="86">
      <t>タカ</t>
    </rPh>
    <rPh sb="89" eb="90">
      <t>アカ</t>
    </rPh>
    <rPh sb="99" eb="101">
      <t>ジッソウ</t>
    </rPh>
    <rPh sb="101" eb="103">
      <t>ジテン</t>
    </rPh>
    <rPh sb="106" eb="107">
      <t>アカ</t>
    </rPh>
    <rPh sb="111" eb="112">
      <t>ナイ</t>
    </rPh>
    <rPh sb="114" eb="115">
      <t>イ</t>
    </rPh>
    <rPh sb="117" eb="118">
      <t>イ</t>
    </rPh>
    <rPh sb="131" eb="132">
      <t>イ</t>
    </rPh>
    <rPh sb="165" eb="167">
      <t>ユウシュウ</t>
    </rPh>
    <rPh sb="169" eb="173">
      <t>トク</t>
    </rPh>
    <rPh sb="175" eb="177">
      <t>ザンゲキ</t>
    </rPh>
    <rPh sb="189" eb="190">
      <t>ツカ</t>
    </rPh>
    <rPh sb="192" eb="194">
      <t>バメン</t>
    </rPh>
    <rPh sb="195" eb="196">
      <t>オオ</t>
    </rPh>
    <rPh sb="211" eb="213">
      <t>ソウビ</t>
    </rPh>
    <rPh sb="250" eb="252">
      <t>ソウビ</t>
    </rPh>
    <rPh sb="268" eb="270">
      <t>ゾクセイ</t>
    </rPh>
    <rPh sb="270" eb="272">
      <t>タイセイ</t>
    </rPh>
    <rPh sb="289" eb="291">
      <t>バメン</t>
    </rPh>
    <rPh sb="297" eb="298">
      <t>ツカ</t>
    </rPh>
    <phoneticPr fontId="15"/>
  </si>
  <si>
    <t>［斬撃ダメージアップ］＋７％と［デイン属性耐性アップ］＋５％。{{br}}物理アタッカー向けとしてはやや悪い。</t>
    <rPh sb="37" eb="44">
      <t>ブツ</t>
    </rPh>
    <rPh sb="44" eb="45">
      <t>ム</t>
    </rPh>
    <rPh sb="52" eb="53">
      <t>ワル</t>
    </rPh>
    <phoneticPr fontId="15"/>
  </si>
  <si>
    <t>出現するのが、九州地方（福岡県、佐賀県、長崎県、熊本県、大分県、宮崎県、鹿児島県、沖縄県）のみという、地域限定出現の「ご当地モンスター」のこころ。同じ出現地域の相方は『[[チョコヌーバ]]』。{{br}}2022年のご当地モンスター出現地域シャッフルイベントでは、出現地域が近畿地方（三重県、滋賀県、京都府、大阪府、兵庫県、奈良県、和歌山県）に一時変更と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ミケまどう（地域限定・下級）』と『[[ベビーマジシャン]]』のみが「ときどき見かける」枠なので、確定巡り含めてこころを狙うなら[[３章４話|クエスト3章4話の出現モンスター]]を周回しよう。</t>
    <rPh sb="60" eb="67">
      <t>トウ</t>
    </rPh>
    <rPh sb="73" eb="74">
      <t>オナ</t>
    </rPh>
    <rPh sb="75" eb="77">
      <t>シュツゲン</t>
    </rPh>
    <rPh sb="77" eb="79">
      <t>チイキ</t>
    </rPh>
    <rPh sb="80" eb="82">
      <t>アイカタ</t>
    </rPh>
    <rPh sb="106" eb="107">
      <t>ネン</t>
    </rPh>
    <rPh sb="132" eb="134">
      <t>シュツゲン</t>
    </rPh>
    <rPh sb="134" eb="136">
      <t>チイキ</t>
    </rPh>
    <rPh sb="137" eb="141">
      <t>キンキチホウ</t>
    </rPh>
    <rPh sb="172" eb="174">
      <t>イチジ</t>
    </rPh>
    <rPh sb="174" eb="176">
      <t>ヘンコウ</t>
    </rPh>
    <phoneticPr fontId="15"/>
  </si>
  <si>
    <t>出現するのが、中部地方（新潟県、富山県、石川県、福井県、山梨県、長野県、岐阜県、静岡県、愛知県）のみという、地域限定出現の「ご当地モンスター」のこころ。同じ出現地域の相方は『[[スウィートバッグ]]』。{{br}}2022年のご当地モンスター出現地域シャッフルイベントでは、出現地域が北海道地方（北海道）に一時変更と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マーブルン（地域限定・下級）』と『[[ベビーマジシャン]]』のみが「ときどき見かける」枠なので、確定巡り含めてこころを狙うなら[[３章４話|クエスト3章4話の出現モンスター]]を周回しよう。</t>
    <rPh sb="9" eb="11">
      <t>チホウ</t>
    </rPh>
    <rPh sb="137" eb="141">
      <t>シュツ</t>
    </rPh>
    <rPh sb="142" eb="147">
      <t>ホッカイドウチホウ</t>
    </rPh>
    <rPh sb="148" eb="151">
      <t>ホッカイドウ</t>
    </rPh>
    <rPh sb="153" eb="155">
      <t>イチジ</t>
    </rPh>
    <rPh sb="155" eb="157">
      <t>ヘンコウ</t>
    </rPh>
    <phoneticPr fontId="15"/>
  </si>
  <si>
    <t>出現するのが、北海道地方（北海道）のみという、、地域限定出現の「ご当地モンスター」のこころ。同じ出現地域の相方は『[[アルケミストン]]』。{{br}}2022年のご当地モンスター出現地域シャッフルイベントでは、出現地域が中国地方（鳥取県、島根県、岡山県、広島県、山口県）に一時変更と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ツンドラキー（地域限定・下級）』と『[[ベビーマジシャン]]』のみが「ときどき見かける」枠なので、確定巡り含めてこころを狙うなら[[３章４話|クエスト3章4話の出現モンスター]]を周回しよう。</t>
    <rPh sb="10" eb="12">
      <t>チホウ</t>
    </rPh>
    <rPh sb="106" eb="111">
      <t>シュツゲン</t>
    </rPh>
    <rPh sb="111" eb="115">
      <t>チュウゴクチホウ</t>
    </rPh>
    <rPh sb="137" eb="142">
      <t>イチ</t>
    </rPh>
    <phoneticPr fontId="15"/>
  </si>
  <si>
    <t>出現するのが、九州地方（福岡県、佐賀県、長崎県、熊本県、大分県、宮崎県、鹿児島県、沖縄県）のみという、地域限定出現の「ご当地モンスター」のこころ。同じ出現地域の相方は『[[ミケまどう]]』。{{br}}2022年のご当地モンスター出現地域シャッフルイベントでは、出現地域が近畿地方（三重県、滋賀県、京都府、大阪府、兵庫県、奈良県、和歌山県）に一時変更と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チョコヌーバ（地域限定・下級）』と『[[ベビーマジシャン]]』のみが「ときどき見かける」枠なので、確定巡り含めてこころを狙うなら[[３章４話|クエスト3章4話の出現モンスター]]を周回しよう。</t>
  </si>
  <si>
    <t>出現するのが、東北地方（青森県、岩手県、宮城県、秋田県、山形県、福島県）のみという、地域限定出現の「ご当地モンスター」のこころ。同じ出現地域の相方は『[[ピンクボンボン]]』。{{br}}2022年のご当地モンスター出現地域シャッフルイベントでは、出現地域が四国地方（徳島県、香川県、愛媛県、高知県）に一時変更に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rPh sb="129" eb="133">
      <t>シコク</t>
    </rPh>
    <phoneticPr fontId="15"/>
  </si>
  <si>
    <t>出現するのが、中部地方（新潟県、富山県、石川県、福井県、山梨県、長野県、岐阜県、静岡県、愛知県）のみという、地域限定出現の「ご当地モンスター」のこころ。同じ出現地域の相方は『[[マーブルン]]』。{{br}}2022年のご当地モンスター出現地域シャッフルイベントでは、出現地域が北海道地方（北海道）に一時変更と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</si>
  <si>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中国地方（鳥取県、島根県、岡山県、広島県、山口県）のみという、地域限定出現の「ご当地モンスター」のこころ。同じ出現地域の相方は『[[ゴールデンコーン]]』。{{br}}2022年のご当地モンスター出現地域シャッフルイベントでは、出現地域が関東地方（茨城県、栃木県、群馬県、埼玉県、千葉県、東京都、神奈川県）に一時変更に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rPh sb="126" eb="130">
      <t>カントウチ</t>
    </rPh>
    <phoneticPr fontId="15"/>
  </si>
  <si>
    <t>出現するのが、近畿地方（三重県、滋賀県、京都府、大阪府、兵庫県、奈良県、和歌山県）のみという、地域限定出現の「ご当地モンスター」のこころ。同じ出現地域の相方は『[[ももいろ三姉妹]]』。{{br}}2022年のご当地モンスター出現地域シャッフルイベントでは、出現地域が東北地方（青森県、岩手県、宮城県、秋田県、山形県、福島県）に一時変更に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rPh sb="134" eb="138">
      <t>トウホク</t>
    </rPh>
    <phoneticPr fontId="15"/>
  </si>
  <si>
    <t>出現するのが、関東地方（茨城県、栃木県、群馬県、埼玉県、千葉県、東京都、神奈川県）のみという、地域限定出現の「ご当地モンスター」のこころ。同じ出現地域の相方は『[[とげこんぼう]]』。{{br}}2022年のご当地モンスター出現地域シャッフルイベントでは、出現地域が九州地方（福岡県、佐賀県、長崎県、熊本県、大分県、宮崎県、鹿児島県、沖縄県）に一時変更になった。{{br}}{{br}}[[５章５話|クエスト5章5話の出現モンスター]]の「ときどき見かける」枠が、この『ハートナイト』と水辺限定の『[[つむりんママ]]』のみのため、晴れの日に水辺以外で戦うと極めて出現を狙いやすい。{{br}}確定巡り含めてこころを狙うなら[[５章５話|クエスト5章5話の出現モンスター]]を周回しよう。</t>
    <rPh sb="7" eb="9">
      <t>カントウ</t>
    </rPh>
    <rPh sb="229" eb="230">
      <t>ワク</t>
    </rPh>
    <rPh sb="243" eb="245">
      <t>ミズベ</t>
    </rPh>
    <rPh sb="245" eb="247">
      <t>ゲンテイ</t>
    </rPh>
    <rPh sb="266" eb="267">
      <t>ハ</t>
    </rPh>
    <rPh sb="269" eb="270">
      <t>ヒ</t>
    </rPh>
    <rPh sb="271" eb="273">
      <t>ミズベ</t>
    </rPh>
    <rPh sb="273" eb="275">
      <t>イガイ</t>
    </rPh>
    <rPh sb="276" eb="277">
      <t>タタカ</t>
    </rPh>
    <rPh sb="279" eb="280">
      <t>キワ</t>
    </rPh>
    <rPh sb="282" eb="284">
      <t>シュツゲン</t>
    </rPh>
    <rPh sb="285" eb="286">
      <t>ネラ</t>
    </rPh>
    <phoneticPr fontId="15"/>
  </si>
  <si>
    <t>出現するのが、中国地方（鳥取県、島根県、岡山県、広島県、山口県）のみという、地域限定出現の「ご当地モンスター」のこころ。同じ出現地域の相方は『[[メーダプリンス]]』。{{br}}2022年のご当地モンスター出現地域シャッフルイベントでは、出現地域が関東地方（茨城県、栃木県、群馬県、埼玉県、千葉県、東京都、神奈川県）に一時変更になった。{{br}}{{br}}[[５章５話|クエスト5章5話の出現モンスター]]の「ときどき見かける」枠が、この『ゴールデンコーン』と水辺限定の『[[つむりんママ]]』のみのため、晴れの日に水辺以外で戦うと極めて出現を狙いやすい。{{br}}確定巡り含めてこころを狙うなら[[５章５話|クエスト5章5話の出現モンスター]]を周回しよう。</t>
    <rPh sb="217" eb="218">
      <t>ワク</t>
    </rPh>
    <rPh sb="233" eb="235">
      <t>ミズベ</t>
    </rPh>
    <rPh sb="235" eb="237">
      <t>ゲンテイ</t>
    </rPh>
    <rPh sb="256" eb="257">
      <t>ハ</t>
    </rPh>
    <rPh sb="259" eb="260">
      <t>ヒ</t>
    </rPh>
    <rPh sb="261" eb="263">
      <t>ミズベ</t>
    </rPh>
    <rPh sb="263" eb="265">
      <t>イガイ</t>
    </rPh>
    <rPh sb="266" eb="267">
      <t>タタカ</t>
    </rPh>
    <rPh sb="269" eb="270">
      <t>キワ</t>
    </rPh>
    <rPh sb="272" eb="274">
      <t>シュツゲン</t>
    </rPh>
    <rPh sb="275" eb="276">
      <t>ネラ</t>
    </rPh>
    <phoneticPr fontId="15"/>
  </si>
  <si>
    <t>出現するのが、東北地方（青森県、岩手県、宮城県、秋田県、山形県、福島県）のみという、地域限定出現の「ご当地モンスター」のこころ。同じ出現地域の相方は『[[キラーピッケル]]』。{{br}}2022年のご当地モンスター出現地域シャッフルイベントでは、出現地域が四国地方（徳島県、香川県、愛媛県、高知県）に一時変更になった。{{br}}{{br}}[[５章５話|クエスト5章5話の出現モンスター]]の「ときどき見かける」枠が、この『ピンクボンボン』と水辺限定の『[[つむりんママ]]』のみのため、晴れの日に水辺以外で戦うと極めて出現を狙いやすい。{{br}}確定巡り含めてこころを狙うなら[[５章５話|クエスト5章5話の出現モンスター]]を周回しよう。</t>
    <rPh sb="208" eb="209">
      <t>ワク</t>
    </rPh>
    <rPh sb="223" eb="225">
      <t>ミズベ</t>
    </rPh>
    <rPh sb="225" eb="227">
      <t>ゲンテイ</t>
    </rPh>
    <rPh sb="246" eb="247">
      <t>ハ</t>
    </rPh>
    <rPh sb="249" eb="250">
      <t>ヒ</t>
    </rPh>
    <rPh sb="251" eb="253">
      <t>ミズベ</t>
    </rPh>
    <rPh sb="253" eb="255">
      <t>イガイ</t>
    </rPh>
    <rPh sb="256" eb="257">
      <t>タタカ</t>
    </rPh>
    <rPh sb="259" eb="260">
      <t>キワ</t>
    </rPh>
    <rPh sb="262" eb="264">
      <t>シュツゲン</t>
    </rPh>
    <rPh sb="265" eb="266">
      <t>ネラ</t>
    </rPh>
    <phoneticPr fontId="15"/>
  </si>
  <si>
    <t>出現するのが、近畿地方（三重県、滋賀県、京都府、大阪府、兵庫県、奈良県、和歌山県）のみという、地域限定出現の「ご当地モンスター」のこころ。同じ出現地域の相方は『[[ももいろ三姉妹]]』。{{br}}2022年のご当地モンスター出現地域シャッフルイベントでは、出現地域が東北地方（青森県、岩手県、宮城県、秋田県、山形県、福島県）に一時変更になった。{{br}}{{br}}[[５章５話|クエスト5章5話の出現モンスター]]の「ときどき見かける」枠が、この『ももいろ三姉妹』と水辺限定の『[[つむりんママ]]』のみのため、晴れの日に水辺以外で戦うと極めて出現を狙いやすい。{{br}}確定巡り含めてこころを狙うなら[[５章５話|クエスト5章5話の出現モンスター]]を周回しよう。</t>
    <rPh sb="221" eb="222">
      <t>ワク</t>
    </rPh>
    <rPh sb="236" eb="238">
      <t>ミズベ</t>
    </rPh>
    <rPh sb="238" eb="240">
      <t>ゲンテイ</t>
    </rPh>
    <rPh sb="259" eb="260">
      <t>ハ</t>
    </rPh>
    <rPh sb="262" eb="263">
      <t>ヒ</t>
    </rPh>
    <rPh sb="264" eb="266">
      <t>ミズベ</t>
    </rPh>
    <rPh sb="266" eb="268">
      <t>イガイ</t>
    </rPh>
    <rPh sb="269" eb="270">
      <t>タタカ</t>
    </rPh>
    <rPh sb="272" eb="273">
      <t>キワ</t>
    </rPh>
    <rPh sb="275" eb="277">
      <t>シュツゲン</t>
    </rPh>
    <rPh sb="278" eb="279">
      <t>ネラ</t>
    </rPh>
    <phoneticPr fontId="15"/>
  </si>
  <si>
    <t>出現するのが、四国地方（徳島県、香川県、愛媛県、高知県）のみという、地域限定出現の「ご当地モンスター」のこころ。同じ出現地域の相方は『[[ファイアボール]]』。{{br}}2022年のご当地モンスター出現地域シャッフルイベントでは、出現地域が中部地方（新潟県、富山県、石川県、福井県、山梨県、長野県、岐阜県、静岡県、愛知県）に一時変更になった。{{br}}{{br}}[[５章５話|クエスト5章5話の出現モンスター]]の「ときどき見かける」枠が、この『クイーンモーモン』と水辺限定の『[[つむりんママ]]』のみのため、晴れの日に水辺以外で戦うと極めて出現を狙いやすい。{{br}}確定巡り含めてこころを狙うなら[[５章５話|クエスト5章5話の出現モンスター]]を周回しよう。</t>
    <rPh sb="7" eb="9">
      <t>シコク</t>
    </rPh>
    <rPh sb="121" eb="123">
      <t>チュウブ</t>
    </rPh>
    <rPh sb="220" eb="221">
      <t>ワク</t>
    </rPh>
    <rPh sb="236" eb="238">
      <t>ミズベ</t>
    </rPh>
    <rPh sb="238" eb="240">
      <t>ゲンテイ</t>
    </rPh>
    <rPh sb="259" eb="260">
      <t>ハ</t>
    </rPh>
    <rPh sb="262" eb="263">
      <t>ヒ</t>
    </rPh>
    <rPh sb="264" eb="266">
      <t>ミズベ</t>
    </rPh>
    <rPh sb="266" eb="268">
      <t>イガイ</t>
    </rPh>
    <rPh sb="269" eb="270">
      <t>タタカ</t>
    </rPh>
    <rPh sb="272" eb="273">
      <t>キワ</t>
    </rPh>
    <rPh sb="275" eb="277">
      <t>シュツゲン</t>
    </rPh>
    <rPh sb="278" eb="279">
      <t>ネラ</t>
    </rPh>
    <phoneticPr fontId="15"/>
  </si>
  <si>
    <t>出現するのが、関東地方（茨城県、栃木県、群馬県、埼玉県、千葉県、東京都、神奈川県）のみという、地域限定出現の「ご当地モンスター」のこころ。同じ出現地域の相方は『[[ハートナイト]]』。{{br}}2022年のご当地モンスター出現地域シャッフルイベントでは、出現地域が九州地方（福岡県、佐賀県、長崎県、熊本県、大分県、宮崎県、鹿児島県、沖縄県）に一時変更に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rPh sb="7" eb="9">
      <t>カントウ</t>
    </rPh>
    <phoneticPr fontId="15"/>
  </si>
  <si>
    <t>出現するのが、北海道地方（北海道）のみという、、地域限定出現の「ご当地モンスター」のこころ。同じ出現地域の相方は『[[ツンドラキー]]』。{{br}}2022年のご当地モンスター出現地域シャッフルイベントでは、出現地域が中国地方（鳥取県、島根県、岡山県、広島県、山口県）に一時変更となった。{{br}}{{br}}[[５章５話|クエスト5章5話の出現モンスター]]の「ときどき見かける」枠が、この『アルケミストン』と水辺限定の『[[つむりんママ]]』のみのため、晴れの日に水辺以外で戦うと極めて出現を狙いやすい。{{br}}確定巡り含めてこころを狙うなら[[５章５話|クエスト5章5話の出現モンスター]]を周回しよう。</t>
    <rPh sb="193" eb="194">
      <t>ワク</t>
    </rPh>
    <rPh sb="208" eb="210">
      <t>ミズベ</t>
    </rPh>
    <rPh sb="210" eb="212">
      <t>ゲンテイ</t>
    </rPh>
    <rPh sb="231" eb="232">
      <t>ハ</t>
    </rPh>
    <rPh sb="234" eb="235">
      <t>ヒ</t>
    </rPh>
    <rPh sb="236" eb="238">
      <t>ミズベ</t>
    </rPh>
    <rPh sb="238" eb="240">
      <t>イガイ</t>
    </rPh>
    <rPh sb="241" eb="242">
      <t>タタカ</t>
    </rPh>
    <rPh sb="244" eb="245">
      <t>キワ</t>
    </rPh>
    <rPh sb="247" eb="249">
      <t>シュツゲン</t>
    </rPh>
    <rPh sb="250" eb="251">
      <t>ネラ</t>
    </rPh>
    <phoneticPr fontId="15"/>
  </si>
  <si>
    <t>出現するのが、四国地方（徳島県、香川県、愛媛県、高知県）のみという、地域限定出現の「ご当地モンスター」のこころ。同じ出現地域の相方は『[[クイーンモーモン]]』。{{br}}2022年のご当地モンスター出現地域シャッフルイベントでは、出現地域が中部地方（新潟県、富山県、石川県、福井県、山梨県、長野県、岐阜県、静岡県、愛知県）に一時変更になった。{{br}}{{br}}[[５章５話|クエスト5章5話の出現モンスター]]の「ときどき見かける」枠が、この『ファイアボール』と水辺限定の『[[つむりんママ]]』のみのため、晴れの日に水辺以外で戦うと極めて出現を狙いやすい。{{br}}確定巡り含めてこころを狙うなら[[５章５話|クエスト5章5話の出現モンスター]]を周回しよう。</t>
    <rPh sb="7" eb="9">
      <t>シコク</t>
    </rPh>
    <rPh sb="122" eb="124">
      <t>チュウブ</t>
    </rPh>
    <rPh sb="221" eb="222">
      <t>ワク</t>
    </rPh>
    <rPh sb="236" eb="238">
      <t>ミズベ</t>
    </rPh>
    <rPh sb="238" eb="240">
      <t>ゲンテイ</t>
    </rPh>
    <rPh sb="259" eb="260">
      <t>ハ</t>
    </rPh>
    <rPh sb="262" eb="263">
      <t>ヒ</t>
    </rPh>
    <rPh sb="264" eb="266">
      <t>ミズベ</t>
    </rPh>
    <rPh sb="266" eb="268">
      <t>イガイ</t>
    </rPh>
    <rPh sb="269" eb="270">
      <t>タタカ</t>
    </rPh>
    <rPh sb="272" eb="273">
      <t>キワ</t>
    </rPh>
    <rPh sb="275" eb="277">
      <t>シュツゲン</t>
    </rPh>
    <rPh sb="278" eb="279">
      <t>ネラ</t>
    </rPh>
    <phoneticPr fontId="15"/>
  </si>
  <si>
    <t>出現するのが、「北海道、山形県、栃木県、神奈川県、岐阜県、大阪府、島根県、香川県、佐賀県、宮崎県」限定の「ご当地モンスター」のこころ。{{br}}2022年のご当地モンスター出現地域シャッフルイベントでは、出現地域が「青森県、福島県、山梨県、石川県、兵庫県、三重県、山口県、鹿児島県、長崎県」に一時変更になった。{{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クエスト7章7話の出現モンスター]]・[[８話|クエスト7章8話の出現モンスター]]。地域限定以外では「ときどき見かける」は『[[シールドオーガ]]』のみ。{{br}}②[[６章５話|クエスト6章5話の出現モンスター]]・[[６話|クエスト6章6話の出現モンスター]]。「ときどき見かける」は『[[サイおとこ]]』と『[[じごくのハサミ]]』２種類だが、『[[じごくのハサミ]]』は水辺・雨限定。水辺・雨限定以外で周回できるならアリ。</t>
  </si>
  <si>
    <t>出現するのが、「宮城県、群馬県、千葉県、富山県、静岡県、京都府、広島県、徳島県、大分県」限定の「ご当地モンスター」のこころ。{{br}}2022年のご当地モンスター出現地域シャッフルイベントでは、出現地域が「秋田県、東京都、茨城県、長野県、滋賀県、岡山県、和歌山県、高知県、熊本県」に一時変更になった。{{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クエスト7章7話の出現モンスター]]・[[８話|クエスト7章8話の出現モンスター]]。地域限定以外では「ときどき見かける」は『[[シールドオーガ]]』のみ。{{br}}②[[６章５話|クエスト6章5話の出現モンスター]]・[[６話|クエスト6章6話の出現モンスター]]。「ときどき見かける」は『[[サイおとこ]]』と『[[じごくのハサミ]]』２種類だが、『[[じごくのハサミ]]』は水辺・雨限定。水辺・雨限定以外で周回できるならアリ。</t>
  </si>
  <si>
    <t>出現するのが、「青森県、福島県、石川県、山梨県、三重県、兵庫県、山口県、長崎県、鹿児島県」限定の「ご当地モンスター」のこころ。{{br}}2022年のご当地モンスター出現地域シャッフルイベントでは、出現地域が「岩手県、埼玉県、新潟県、福井県、愛知県、奈良県、鳥取県、愛媛県、福岡県、沖縄県」に一時変更になった。{{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クエスト7章7話の出現モンスター]]・[[８話|クエスト7章8話の出現モンスター]]。地域限定以外では「ときどき見かける」は『[[シールドオーガ]]』のみ。{{br}}②[[６章５話|クエスト6章5話の出現モンスター]]・[[６話|クエスト6章6話の出現モンスター]]。「ときどき見かける」は『[[サイおとこ]]』と『[[じごくのハサミ]]』２種類だが、『[[じごくのハサミ]]』は水辺・雨限定。水辺・雨限定以外で周回できるならアリ。</t>
  </si>
  <si>
    <t>出現するのが、「岩手県、埼玉県、新潟県、福井県、愛知県、奈良県、鳥取県、愛媛県、福岡県、沖縄県」限定の「ご当地モンスター」のこころ。{{br}}2022年のご当地モンスター出現地域シャッフルイベントでは、出現地域が「宮城県、千葉県、群馬県、静岡県、富山県、京都府、広島県、徳島県、大分県」に一時変更になった。{{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クエスト7章7話の出現モンスター]]・[[８話|クエスト7章8話の出現モンスター]]。地域限定以外では「ときどき見かける」は『[[シールドオーガ]]』のみ。{{br}}②[[６章５話|クエスト6章5話の出現モンスター]]・[[６話|クエスト6章6話の出現モンスター]]。「ときどき見かける」は『[[サイおとこ]]』と『[[じごくのハサミ]]』２種類だが、『[[じごくのハサミ]]』は水辺・雨限定。水辺・雨限定以外で周回できるならアリ。</t>
  </si>
  <si>
    <t>出現するのが、「秋田県、茨城県、東京都、長野県、滋賀県、和歌山県、岡山県、高知県、熊本県」限定の「ご当地モンスター」のこころ。{{br}}2022年のご当地モンスター出現地域シャッフルイベントでは、出現地域が「北海道、山形県、神奈川県、栃木県、岐阜県、大阪府、島根県、香川県、佐賀県、宮崎県」に一時変更になった。{{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クエスト7章7話の出現モンスター]]・[[８話|クエスト7章8話の出現モンスター]]。地域限定以外では「ときどき見かける」は『[[シールドオーガ]]』のみ。{{br}}②[[６章５話|クエスト6章5話の出現モンスター]]・[[６話|クエスト6章6話の出現モンスター]]。「ときどき見かける」は『[[サイおとこ]]』と『[[じごくのハサミ]]』２種類だが、『[[じごくのハサミ]]』は水辺・雨限定。水辺・雨限定以外で周回できるならアリ。</t>
  </si>
  <si>
    <t>はめつの使者</t>
    <rPh sb="4" eb="6">
      <t>シシャ</t>
    </rPh>
    <phoneticPr fontId="15"/>
  </si>
  <si>
    <t>紫</t>
    <phoneticPr fontId="15"/>
  </si>
  <si>
    <t>http://period.ek-pro.com/article/189481283.html</t>
    <phoneticPr fontId="15"/>
  </si>
  <si>
    <t>メガモンスターとして、2022年4月18日（月）から2022年5月12日（木）まで。2022年4月11日（月）から2022年4月27日（水）まで開催の「海賊アロン航海記 ゆうれい船を追え」イベント期間と一部重複している。</t>
    <rPh sb="101" eb="103">
      <t>イチブ</t>
    </rPh>
    <rPh sb="103" eb="105">
      <t>チョウフク</t>
    </rPh>
    <phoneticPr fontId="15"/>
  </si>
  <si>
    <t>ほこらボスとして、2022年1月7日（金）から2022年1月27日（火）までの「ほこら ゴールデンゴーレム編」シーズン１、およびその後2022年3月8日（火）までのインターミッション。</t>
    <phoneticPr fontId="15"/>
  </si>
  <si>
    <t>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ゴールデンゴーレム編」シーズン１、およびその後2022年3月8日（火）までのインターミッション。{{br}}ほこらボスとして、2022年3月8日（火）から2022年3月29日（火）までの「ほこら ゴールデンゴーレム編」シーズン２、およびその後2022年4月27日（水）までのインターミッション。</t>
    <phoneticPr fontId="15"/>
  </si>
  <si>
    <t>ほこらボスとして、2021年10月12日（火）から2021年11月5日（金）までの「ほこら イズライール編」シーズン３終了後のインターミッション期間中である、2022年12月9日から2022年1月7日（金）まで。{{br}}ほこらボスとして、2022年1月7日（金）から2022年1月27日（火）までの「ほこら ゴールデンゴーレム編」シーズン１、およびその後2022年3月8日（火）までのインターミッション。{{br}}ほこらボスとして、2022年3月8日（火）から2022年3月29日（火）までの「ほこら ゴールデンゴーレム編」シーズン２、およびその後2022年4月27日（水）までのインターミッション。</t>
    <rPh sb="59" eb="62">
      <t>シュウリョウゴ</t>
    </rPh>
    <rPh sb="72" eb="74">
      <t>キカン</t>
    </rPh>
    <rPh sb="74" eb="75">
      <t>チュウ</t>
    </rPh>
    <rPh sb="83" eb="84">
      <t>ネン</t>
    </rPh>
    <rPh sb="86" eb="87">
      <t>ガツ</t>
    </rPh>
    <rPh sb="88" eb="89">
      <t>ニチ</t>
    </rPh>
    <phoneticPr fontId="15"/>
  </si>
  <si>
    <t>ほこらボスとして、2021年1月7日（木）から2021年1月28日（木）までの「ほこら ゲリュオン編」シーズン１、およびその後2021年2月4日（木）までのインターミッション。{{br}}ほこらボスとして、2021年2月4日（木）から2021年2月25日（木）までの「ほこら ゲリュオン編」シーズン２、およびその後2021年3月4日（木）までのインターミッション。{{br}}ほこらボスとして、2021年3月4日（木）から2021年3月25日（木）までの「ほこら ゲリュオン編」シーズン３、およびその後2021年4月5日（月）までのインターミッション。{{br}}ほこらボスとして、2022年3月8日（火）から2022年3月29日（火）までの「ほこら ゴールデンゴーレム編」シーズン２、およびその後2022年4月27日（水）までのインターミッション。</t>
    <phoneticPr fontId="15"/>
  </si>
  <si>
    <t>ゴールデンゴーレム編」シーズン１、およびその後2022年3月8日（火）までのインターミッションが初出のほこらボス。{{br}}{{br}}ほこら最高難度のこころのタイプ（色）は順番に変わっていくのかと思いきや、「緑」タイプはカットで「黄」タイプとなった。確かに、「緑」タイプは基本的に周回では利用せず、ボス戦でもアタッカー４枚とはなっても回復４枚とはならないため、こころあつめのモチベーションを考えると「緑」タイプ脱落はやむなしだろう。{{br}}性能としては『[[グレートマーマン]]』に近く、アタッカー向けにバランスが良い「黄」タイプのこころとなっている。{{br}}{{br}}基本性能（ステータス）は、やや装甲薄めのアタッカータイプ。最大ＨＰ・身の守りが「黄」タイプにしては少々劣るが、最大ＭＰ・ちから・回復魔力・素早さが高め。{{br}}{{br}}これだと魔法戦士向けの「物理・魔法混合」のこころのようにも見えるが、攻撃魔力がそれほどでもない。回復魔力が高い部分だけを見ればパラディン向けとも言えるが、他の基本性能がパラディン向けとは言い難い。{{br}}素早さが高い点を鑑みて、最大ＭＰが高い点は異質ではあるが、海賊向けこころと言えるだろう。{{br}}{{br}}特殊効果としては以下の通り。{{br}}{{br}}攻撃面では、［スキルの斬撃ダメージアップ］が10％、［体技ダメージアップ］が５％、［ヒャド属性斬撃・体技ダメージアップ］が５％となっている。また、［物質系ダメージアップ］が10％ある。{{br}}構成としては『[[ゲリュオン]]』と似たかたち。{{br}}{{br}}直近の物理アタッカー向け最高難度ほこらのこころは『[[メカバーン]]』だが、あちらは属性（ギラ）ダメージアップが10％あったが、種族向けダメージアップはなかった。他方、始祖たる『[[まおうのつかい]]』のこころは同様の構成なので、元のかたちに戻ったと言えるかもしれない。{{br}}ヒャド属性アップは、方向性は違うが『[[イズライール]]』にもあったため、連続となった。ドルマ系アップではダメだったのか……。{{br}}{{br}}防御面では、［毒耐性アップ］が10％、［幻惑耐性アップ］が10％と、実装時点での最高値となっている。{{br}}幻惑耐性は『[[ゲリュオン]]』にもあった。耐性が必要なケースにおいては、バラバラの耐性が必要、ではなく、なにか１つ２つの耐性が必要、が大半のため、偏っている方が使いやすいだろう。{{br}}{{br}}物質系への10％特攻は強く、タフさもかなり上がるので、斬撃とくぎ武器を装備して物質系と戦うときにはぜひ装備したいこころ、といえる。</t>
    <rPh sb="33" eb="34">
      <t>ヒ</t>
    </rPh>
    <phoneticPr fontId="15"/>
  </si>
  <si>
    <t>ほこらボスとして、2021年3月4日（木）から3月25日（木）までの「ほこら ゲリュオン編」シーズン３、およびその後2021年4月5日（水）までのインターミッション。{{br}}ほこらボスとして、2022年3月8日（火）から2022年3月29日（火）までの「ほこら ゴールデンゴーレム編」シーズン２、およびその後2022年4月27日（水）までのインターミッション。</t>
    <phoneticPr fontId="15"/>
  </si>
  <si>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5"/>
  </si>
  <si>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5"/>
  </si>
  <si>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5"/>
  </si>
  <si>
    <t>go</t>
    <phoneticPr fontId="15"/>
  </si>
  <si>
    <t>ほこらボスとして、2022年1月7日（金）から2022年1月27日（火）までの「ほこら ゴールデンゴーレム編」シーズン１、およびその後2022年3月8日（火）までのインターミッション。{{br}}ほこらボスとして、2022年3月8日（火）から2022年3月29日（火）までの「ほこら ゴールデンゴーレム編」シーズン２、およびその後2022年4月27日（水）までのインターミッション。{{br}}ほこらボスとして、2022年4月27日（水）から2022年5月18日（水）までの「ほこら ゴールデンゴーレム編」シーズン３、およびその後2022年X月XX日（X）までのインターミッション。</t>
    <rPh sb="217" eb="218">
      <t>ミズ</t>
    </rPh>
    <rPh sb="232" eb="233">
      <t>ミズ</t>
    </rPh>
    <phoneticPr fontId="15"/>
  </si>
  <si>
    <t>ほこらボスとして、2022年4月27日（水）から2022年5月18日（水）までの「ほこら ゴールデンゴーレム編」シーズン３、およびその後2022年X月XX日（X）までのインターミッション。</t>
    <phoneticPr fontId="15"/>
  </si>
  <si>
    <t>http://period.ek-pro.com/article/189497707.html</t>
    <phoneticPr fontId="15"/>
  </si>
  <si>
    <t>ほこらボスとして、2022年3月8日（火）から2022年3月29日（火）までの「ほこら ゴールデンゴーレム編」シーズン２、およびその後2022年4月27日（水）までのインターミッション。{{br}}ほこらボスとして、2022年4月27日（水）から2022年5月18日（水）までの「ほこら ゴールデンゴーレム編」シーズン３、およびその後2022年X月XX日（X）までのインターミッション。</t>
    <phoneticPr fontId="15"/>
  </si>
  <si>
    <t>ほこらボスとして、「ほこら イズライール編」シーズン３のインターミッション中である、2022年2月24日（木）から2022年1月7日（金）まで。{{br}}ほこらボスとして、2022年3月8日（火）から2022年3月29日（火）までの「ほこら ゴールデンゴーレム編」シーズン２、およびその後2022年4月27日（水）までのインターミッション。{{br}}ほこらボスとして、2022年3月8日（火）から2022年3月29日（火）までの「ほこら ゴールデンゴーレム編」シーズン２、およびその後2022年4月27日（水）までのインターミッション。{{br}}ほこらボスとして、2022年4月27日（水）から2022年5月18日（水）までの「ほこら ゴールデンゴーレム編」シーズン３、およびその後2022年X月XX日（X）までのインターミッション。</t>
    <phoneticPr fontId="15"/>
  </si>
  <si>
    <t>ほこらボスとして、2020年12月1日（水）から2020年12月22日（火）までの「ほこら まおうのつかい編」シーズン３、およびその後2021年1月7日（木）までのインターミッション。{{br}}ほこらボスとして、2021年1月7日（木）から2021年1月28日（木）までの「ほこら ゲリュオン編」シーズン１、およびその後2021年2月4日（木）までのインターミッション。{{br}}ほこらボスとして、2021年2月4日（木）から2021年2月25日（木）までの「ほこら ゲリュオン編」シーズン２、およびその後2021年3月4日（木）までのインターミッション。{{br}}ほこらボスとして、2022年4月27日（水）から2022年5月18日（水）までの「ほこら ゴールデンゴーレム編」シーズン３、およびその後2022年X月XX日（X）までのインターミッション。</t>
    <phoneticPr fontId="15"/>
  </si>
  <si>
    <t>「ほこら イズライール編」シーズン３のインターミッション中である、2022年2月24日（木）から2022年1月7日（金）までが初出のほこらボス。{{br}}{{br}}「紫」タイプの魔法アタッカー向けこころで、特別特殊なステータス構成とはなっていない。身の守りがやや高め。{{br}}{{br}}特殊効果が、いつもの「じゅもんダメージアップ＋属性呪文ダメージアップ」、ではなく、ジバリア系とギラ系のみに絞ってくるというやや珍しいパターン。かつ、ジバリア属性呪文アップは初めての実装（ジバリア属性「スキル」は存在）。{{br}}強いジバリア属性呪文が実装されれば輝くときがくるかもしれない。</t>
    <rPh sb="63" eb="65">
      <t>ショシュツ</t>
    </rPh>
    <rPh sb="85" eb="86">
      <t>ムラサキ</t>
    </rPh>
    <rPh sb="91" eb="93">
      <t>マホウ</t>
    </rPh>
    <rPh sb="98" eb="99">
      <t>ム</t>
    </rPh>
    <rPh sb="105" eb="107">
      <t>トクベツ</t>
    </rPh>
    <rPh sb="107" eb="109">
      <t>トクシュ</t>
    </rPh>
    <rPh sb="115" eb="117">
      <t>コウセイ</t>
    </rPh>
    <rPh sb="126" eb="127">
      <t>ミ</t>
    </rPh>
    <rPh sb="128" eb="129">
      <t>マモ</t>
    </rPh>
    <rPh sb="133" eb="134">
      <t>タカ</t>
    </rPh>
    <rPh sb="148" eb="152">
      <t>トクシュコウカ</t>
    </rPh>
    <rPh sb="171" eb="173">
      <t>ゾクセイ</t>
    </rPh>
    <rPh sb="173" eb="175">
      <t>ジュモン</t>
    </rPh>
    <rPh sb="193" eb="194">
      <t>ケイ</t>
    </rPh>
    <rPh sb="197" eb="198">
      <t>ケイ</t>
    </rPh>
    <rPh sb="201" eb="202">
      <t>シボ</t>
    </rPh>
    <rPh sb="211" eb="212">
      <t>メズラ</t>
    </rPh>
    <rPh sb="226" eb="228">
      <t>ゾクセイ</t>
    </rPh>
    <rPh sb="228" eb="230">
      <t>ジュモン</t>
    </rPh>
    <rPh sb="234" eb="235">
      <t>ハジ</t>
    </rPh>
    <rPh sb="238" eb="240">
      <t>ジッソウ</t>
    </rPh>
    <rPh sb="253" eb="255">
      <t>ソンザイ</t>
    </rPh>
    <rPh sb="263" eb="264">
      <t>ツヨ</t>
    </rPh>
    <rPh sb="269" eb="271">
      <t>ゾクセイ</t>
    </rPh>
    <rPh sb="271" eb="273">
      <t>ジュモン</t>
    </rPh>
    <rPh sb="274" eb="276">
      <t>ジッソウ</t>
    </rPh>
    <rPh sb="280" eb="281">
      <t>カガヤ</t>
    </rPh>
    <phoneticPr fontId="15"/>
  </si>
  <si>
    <t>実装時点では、最大ＨＰ・最大ＭＰ・身の守り・攻撃魔力が「紫」タイプでいずれもトップ１０入り。{{br}}「紫」タイプの魔法アタッカー向けこころとしては十分強い。</t>
    <rPh sb="0" eb="2">
      <t>ジッソウ</t>
    </rPh>
    <rPh sb="2" eb="4">
      <t>ジテン</t>
    </rPh>
    <rPh sb="7" eb="9">
      <t>サイダイ</t>
    </rPh>
    <rPh sb="12" eb="14">
      <t>サイダイ</t>
    </rPh>
    <rPh sb="17" eb="18">
      <t>ミ</t>
    </rPh>
    <rPh sb="19" eb="20">
      <t>マモ</t>
    </rPh>
    <rPh sb="22" eb="26">
      <t>コウゲキマリョク</t>
    </rPh>
    <rPh sb="28" eb="29">
      <t>ムラサキ</t>
    </rPh>
    <rPh sb="43" eb="44">
      <t>イリ</t>
    </rPh>
    <rPh sb="75" eb="77">
      <t>ジュウブン</t>
    </rPh>
    <rPh sb="77" eb="78">
      <t>ツヨ</t>
    </rPh>
    <phoneticPr fontId="15"/>
  </si>
  <si>
    <t>「紫」タイプの呪文アタッカー向けとしては良くも悪くもなく、並程度。</t>
    <rPh sb="1" eb="2">
      <t>ムラサキ</t>
    </rPh>
    <rPh sb="7" eb="9">
      <t>ジュモン</t>
    </rPh>
    <rPh sb="14" eb="15">
      <t>ム</t>
    </rPh>
    <rPh sb="20" eb="21">
      <t>ヨ</t>
    </rPh>
    <rPh sb="23" eb="24">
      <t>ワル</t>
    </rPh>
    <rPh sb="29" eb="30">
      <t>ナミ</t>
    </rPh>
    <rPh sb="30" eb="32">
      <t>テイド</t>
    </rPh>
    <phoneticPr fontId="15"/>
  </si>
  <si>
    <t>攻撃面では［ギラ属性じゅもんダメージアップ］が＋１０％、［ジバリア属性じゅもんダメージアップ］が＋１２％、［ゾンビ系へのダメージアップ］が＋５％。{{br}}守備面では［毒耐性アップ］が７％。{{br}}{{br}}汎用性は低い分特殊効果としての評価は低くなるが、特定場面では使えると言える。</t>
    <rPh sb="0" eb="5">
      <t>コウゲキ</t>
    </rPh>
    <rPh sb="33" eb="35">
      <t>ゾクセイ</t>
    </rPh>
    <rPh sb="57" eb="58">
      <t>ケイ</t>
    </rPh>
    <rPh sb="85" eb="86">
      <t>ドク</t>
    </rPh>
    <phoneticPr fontId="15"/>
  </si>
  <si>
    <t>2022年3月8日（火）から2022年3月29日（火）までの「ほこら ゴールデンゴーレム編」シーズン２、およびその後2022年4月27日（水）までのインターミッションが初出のほこらボス。{{br}}{{br}}「青」タイプの回復役というかスーパースター向けのこころ。なんと〔ハッスルダンス〕ご指名で回復効果がアップする。{{br}}全体回復はこいつで強化した〔ハッスルダンス〕でまかない、武器には何か他の効果のあるものを装備して回復兼補助役として運用させたい…というところだろうか。残念ながら補助スキルをガッツリ覚える武器はまだない。もしかしたら今後日の目を見るかもしれない。{{br}}{{br}}ステータスはヒーラーとしては高い。というか、ダメージアップ系特殊効果が無いなら力は要らないので、素早さなど他の能力をもっと上げてほしいところ。{{br}}特殊効果はヒーラーとしてはやや良い程度。</t>
    <rPh sb="84" eb="87">
      <t>ショシュ</t>
    </rPh>
    <rPh sb="106" eb="107">
      <t>アオ</t>
    </rPh>
    <rPh sb="112" eb="115">
      <t>カイフクヤク</t>
    </rPh>
    <rPh sb="126" eb="127">
      <t>ム</t>
    </rPh>
    <rPh sb="146" eb="148">
      <t>シメイ</t>
    </rPh>
    <rPh sb="149" eb="153">
      <t>カイフクコウカ</t>
    </rPh>
    <rPh sb="166" eb="168">
      <t>ゼンタイ</t>
    </rPh>
    <rPh sb="168" eb="170">
      <t>カイフク</t>
    </rPh>
    <rPh sb="175" eb="177">
      <t>キョウカ</t>
    </rPh>
    <rPh sb="194" eb="196">
      <t>ブキ</t>
    </rPh>
    <rPh sb="198" eb="199">
      <t>ナニ</t>
    </rPh>
    <rPh sb="200" eb="201">
      <t>ホカ</t>
    </rPh>
    <rPh sb="202" eb="204">
      <t>コウカ</t>
    </rPh>
    <rPh sb="210" eb="212">
      <t>ソウビ</t>
    </rPh>
    <rPh sb="214" eb="216">
      <t>カイフク</t>
    </rPh>
    <rPh sb="216" eb="217">
      <t>ケン</t>
    </rPh>
    <rPh sb="217" eb="220">
      <t>ホジョヤク</t>
    </rPh>
    <rPh sb="223" eb="225">
      <t>ウンヨウ</t>
    </rPh>
    <rPh sb="241" eb="243">
      <t>ザンネン</t>
    </rPh>
    <rPh sb="246" eb="248">
      <t>ホジョ</t>
    </rPh>
    <rPh sb="256" eb="257">
      <t>オボ</t>
    </rPh>
    <rPh sb="259" eb="261">
      <t>ブキ</t>
    </rPh>
    <rPh sb="273" eb="275">
      <t>コンゴ</t>
    </rPh>
    <rPh sb="275" eb="276">
      <t>ヒ</t>
    </rPh>
    <rPh sb="277" eb="278">
      <t>メ</t>
    </rPh>
    <rPh sb="279" eb="280">
      <t>ミ</t>
    </rPh>
    <rPh sb="314" eb="315">
      <t>タカ</t>
    </rPh>
    <rPh sb="329" eb="330">
      <t>ケイ</t>
    </rPh>
    <rPh sb="330" eb="332">
      <t>トクシュ</t>
    </rPh>
    <rPh sb="332" eb="334">
      <t>コウカ</t>
    </rPh>
    <rPh sb="335" eb="336">
      <t>ナ</t>
    </rPh>
    <rPh sb="339" eb="340">
      <t>チカラ</t>
    </rPh>
    <rPh sb="341" eb="342">
      <t>イ</t>
    </rPh>
    <rPh sb="348" eb="350">
      <t>スバヤ</t>
    </rPh>
    <rPh sb="353" eb="354">
      <t>ホカ</t>
    </rPh>
    <rPh sb="355" eb="357">
      <t>ノウリョク</t>
    </rPh>
    <rPh sb="361" eb="362">
      <t>ア</t>
    </rPh>
    <rPh sb="377" eb="381">
      <t>トクシュコウカ</t>
    </rPh>
    <rPh sb="392" eb="393">
      <t>ヨ</t>
    </rPh>
    <rPh sb="394" eb="396">
      <t>テイド</t>
    </rPh>
    <phoneticPr fontId="15"/>
  </si>
  <si>
    <t>2022年4月27日（水）から2022年5月18日（水）までの「ほこら ゴールデンゴーレム編」シーズン３、およびその後2022年X月XX日（X）までのインターミッションが初出のほこらボス。{{br}}{{br}}「赤」タイプの普通の物理アタッカー向けのこころ。総評としてはやや強いかな、というところ。７５レベルほこらのこころとしては物足りない。{{br}}{{br}}ステータスは「赤」タイプの物理アタッカー向けとしては標準的な傾向。{{br}}特殊効果がピーキーで、雨のときのみ、スキルの斬撃・体技ダメージが大幅に伸びる。{{br}}{{br}}雨のときに自動的にこころが入れ替わってくれる機能が実装される、あるいは〈ラナリオン〉で天候が自由に変更できるとなれば、大いに使えるこころと言えるだろう。</t>
    <rPh sb="85" eb="88">
      <t>ショシュ</t>
    </rPh>
    <rPh sb="107" eb="108">
      <t>アカ</t>
    </rPh>
    <rPh sb="113" eb="115">
      <t>フツウ</t>
    </rPh>
    <rPh sb="116" eb="118">
      <t>ブツリ</t>
    </rPh>
    <rPh sb="123" eb="124">
      <t>ム</t>
    </rPh>
    <rPh sb="130" eb="132">
      <t>ソウヒョウ</t>
    </rPh>
    <rPh sb="138" eb="139">
      <t>ツヨ</t>
    </rPh>
    <rPh sb="166" eb="168">
      <t>モノタ</t>
    </rPh>
    <phoneticPr fontId="15"/>
  </si>
  <si>
    <t>ちからがかなり高く、実装時点で全体で６位。最大ＨＰや素早さも高め。最大ＭＰが低いのは「赤」タイプのいつものことだが、低すぎることは無い。{{br}}物理アタッカー向けとしてはかなり強いステータスと言える。</t>
    <rPh sb="7" eb="8">
      <t>タカ</t>
    </rPh>
    <rPh sb="10" eb="12">
      <t>ジッソウ</t>
    </rPh>
    <rPh sb="12" eb="14">
      <t>ジテン</t>
    </rPh>
    <rPh sb="15" eb="17">
      <t>ゼンタイ</t>
    </rPh>
    <rPh sb="19" eb="20">
      <t>イ</t>
    </rPh>
    <rPh sb="21" eb="23">
      <t>サイダイ</t>
    </rPh>
    <rPh sb="26" eb="28">
      <t>スバヤ</t>
    </rPh>
    <rPh sb="30" eb="31">
      <t>タカ</t>
    </rPh>
    <rPh sb="33" eb="35">
      <t>サイダイ</t>
    </rPh>
    <rPh sb="38" eb="39">
      <t>ヒク</t>
    </rPh>
    <rPh sb="43" eb="44">
      <t>アカ</t>
    </rPh>
    <rPh sb="58" eb="59">
      <t>ヒク</t>
    </rPh>
    <rPh sb="65" eb="66">
      <t>ナ</t>
    </rPh>
    <rPh sb="74" eb="81">
      <t>ブツ</t>
    </rPh>
    <rPh sb="81" eb="82">
      <t>ム</t>
    </rPh>
    <rPh sb="90" eb="91">
      <t>ツヨ</t>
    </rPh>
    <rPh sb="98" eb="99">
      <t>イ</t>
    </rPh>
    <phoneticPr fontId="15"/>
  </si>
  <si>
    <t>力は高いが、最大ＨＰは並程度、素早さは低め。{{br}}物理アタッカー向けとしては普通。</t>
    <rPh sb="0" eb="1">
      <t>チカラ</t>
    </rPh>
    <rPh sb="2" eb="3">
      <t>タカ</t>
    </rPh>
    <rPh sb="6" eb="8">
      <t>サイダイ</t>
    </rPh>
    <rPh sb="11" eb="14">
      <t>ナミテイド</t>
    </rPh>
    <rPh sb="15" eb="17">
      <t>スバヤ</t>
    </rPh>
    <rPh sb="19" eb="20">
      <t>ヒク</t>
    </rPh>
    <rPh sb="28" eb="37">
      <t>ブ</t>
    </rPh>
    <rPh sb="41" eb="43">
      <t>フツウ</t>
    </rPh>
    <phoneticPr fontId="15"/>
  </si>
  <si>
    <t>攻撃面では、［斬撃・体技ダメージアップ］が＋３％、そして［雨のとき斬撃・体技ダメージアップ］が＋１２％。守備面では［幻惑耐性アップ］が＋７％。{{br}}汎用性を考えると７５レベルほこらのこころとしては物足りないが、雨のときならば物理アタッカー向けとして大いに活躍できる。雨のときにこころの装備のセットを変更する手間を惜しまなければ、ではあるが。</t>
    <rPh sb="29" eb="30">
      <t>アメ</t>
    </rPh>
    <rPh sb="58" eb="60">
      <t>ゲンワク</t>
    </rPh>
    <rPh sb="77" eb="80">
      <t>ハンヨウセイ</t>
    </rPh>
    <rPh sb="81" eb="82">
      <t>カンガ</t>
    </rPh>
    <rPh sb="101" eb="103">
      <t>モノタ</t>
    </rPh>
    <rPh sb="108" eb="109">
      <t>アメ</t>
    </rPh>
    <rPh sb="115" eb="124">
      <t>ブツ</t>
    </rPh>
    <rPh sb="127" eb="128">
      <t>オオ</t>
    </rPh>
    <rPh sb="130" eb="132">
      <t>カツヤク</t>
    </rPh>
    <rPh sb="136" eb="137">
      <t>アメ</t>
    </rPh>
    <rPh sb="145" eb="147">
      <t>ソウビ</t>
    </rPh>
    <rPh sb="152" eb="154">
      <t>ヘンコウ</t>
    </rPh>
    <rPh sb="156" eb="158">
      <t>テマ</t>
    </rPh>
    <rPh sb="159" eb="160">
      <t>オ</t>
    </rPh>
    <phoneticPr fontId="15"/>
  </si>
  <si>
    <t>2022/5/8</t>
    <phoneticPr fontId="15"/>
  </si>
</sst>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Red]\-0.00"/>
    <numFmt numFmtId="177" formatCode="0.000_);[Red]\(0.000\)"/>
    <numFmt numFmtId="178" formatCode="yyyy&quot;年&quot;mm&quot;月&quot;dd&quot;日（&quot;aaa&quot;）&quot;"/>
    <numFmt numFmtId="179" formatCode="yyyy/mm/dd"/>
  </numFmts>
  <fonts count="21" x14ac:knownFonts="1">
    <font>
      <sz val="11"/>
      <color rgb="FF333333"/>
      <name val="ＭＳ Ｐゴシック"/>
      <family val="3"/>
      <charset val="128"/>
    </font>
    <font>
      <b/>
      <sz val="11"/>
      <color rgb="FF333333"/>
      <name val="ＭＳ Ｐゴシック"/>
      <family val="3"/>
      <charset val="128"/>
    </font>
    <font>
      <sz val="11"/>
      <color rgb="FF333333"/>
      <name val="ＭＳ ゴシック"/>
      <family val="3"/>
      <charset val="128"/>
    </font>
    <font>
      <b/>
      <sz val="11"/>
      <color rgb="FF000000"/>
      <name val="ＭＳ ゴシック"/>
      <family val="3"/>
      <charset val="128"/>
    </font>
    <font>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FFFFFF"/>
      <name val="ＭＳ ゴシック"/>
      <family val="3"/>
      <charset val="128"/>
    </font>
    <font>
      <sz val="6"/>
      <color rgb="FF000000"/>
      <name val="ＭＳ ゴシック"/>
      <family val="3"/>
      <charset val="128"/>
    </font>
    <font>
      <b/>
      <sz val="11"/>
      <color rgb="FF333333"/>
      <name val="ＭＳ ゴシック"/>
      <family val="3"/>
      <charset val="128"/>
    </font>
    <font>
      <sz val="11"/>
      <color rgb="FF000000"/>
      <name val="游ゴシック"/>
      <family val="3"/>
      <charset val="128"/>
    </font>
    <font>
      <sz val="11"/>
      <color rgb="FF333333"/>
      <name val="ＭＳ Ｐゴシック"/>
      <family val="3"/>
      <charset val="128"/>
    </font>
    <font>
      <sz val="6"/>
      <name val="ＭＳ Ｐゴシック"/>
      <family val="3"/>
      <charset val="128"/>
    </font>
    <font>
      <sz val="11"/>
      <color theme="0"/>
      <name val="ＭＳ ゴシック"/>
      <family val="3"/>
      <charset val="128"/>
    </font>
    <font>
      <sz val="9"/>
      <color theme="0"/>
      <name val="ＭＳ ゴシック"/>
      <family val="3"/>
      <charset val="128"/>
    </font>
    <font>
      <sz val="10"/>
      <color theme="0"/>
      <name val="ＭＳ ゴシック"/>
      <family val="3"/>
      <charset val="128"/>
    </font>
    <font>
      <b/>
      <sz val="9"/>
      <color indexed="81"/>
      <name val="ＭＳ Ｐゴシック"/>
      <family val="3"/>
      <charset val="128"/>
    </font>
    <font>
      <sz val="9"/>
      <color indexed="81"/>
      <name val="ＭＳ Ｐゴシック"/>
      <family val="3"/>
      <charset val="128"/>
    </font>
  </fonts>
  <fills count="11">
    <fill>
      <patternFill patternType="none"/>
    </fill>
    <fill>
      <patternFill patternType="gray125"/>
    </fill>
    <fill>
      <patternFill patternType="solid">
        <fgColor rgb="FFFFFFFF"/>
        <bgColor rgb="FFFFFFCC"/>
      </patternFill>
    </fill>
    <fill>
      <patternFill patternType="solid">
        <fgColor rgb="FFDCE6F2"/>
        <bgColor rgb="FFEEEEEE"/>
      </patternFill>
    </fill>
    <fill>
      <patternFill patternType="solid">
        <fgColor rgb="FFFFFFCC"/>
        <bgColor rgb="FFFFFFFF"/>
      </patternFill>
    </fill>
    <fill>
      <patternFill patternType="solid">
        <fgColor rgb="FFF2DCDB"/>
        <bgColor rgb="FFD9D9D9"/>
      </patternFill>
    </fill>
    <fill>
      <patternFill patternType="solid">
        <fgColor rgb="FFFFFF00"/>
        <bgColor rgb="FFFFFF00"/>
      </patternFill>
    </fill>
    <fill>
      <patternFill patternType="solid">
        <fgColor rgb="FF7F7F7F"/>
        <bgColor rgb="FF878787"/>
      </patternFill>
    </fill>
    <fill>
      <patternFill patternType="solid">
        <fgColor rgb="FFC6D9F1"/>
        <bgColor rgb="FFD9D9D9"/>
      </patternFill>
    </fill>
    <fill>
      <patternFill patternType="solid">
        <fgColor theme="0"/>
        <bgColor rgb="FFFFFFCC"/>
      </patternFill>
    </fill>
    <fill>
      <patternFill patternType="solid">
        <fgColor rgb="FFFFFF00"/>
        <bgColor rgb="FFFFFFCC"/>
      </patternFill>
    </fill>
  </fills>
  <borders count="84">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thick">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style="thick">
        <color rgb="FFBFBFBF"/>
      </left>
      <right style="thick">
        <color rgb="FFBFBFBF"/>
      </right>
      <top style="thick">
        <color rgb="FFBFBFBF"/>
      </top>
      <bottom/>
      <diagonal/>
    </border>
    <border>
      <left style="thick">
        <color rgb="FFBFBFBF"/>
      </left>
      <right/>
      <top style="thick">
        <color rgb="FFBFBFBF"/>
      </top>
      <bottom/>
      <diagonal/>
    </border>
    <border>
      <left style="thin">
        <color rgb="FFBFBFBF"/>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style="thin">
        <color rgb="FFBFBFBF"/>
      </top>
      <bottom style="thin">
        <color rgb="FFBFBFBF"/>
      </bottom>
      <diagonal/>
    </border>
    <border>
      <left style="thick">
        <color rgb="FFBFBFBF"/>
      </left>
      <right style="thick">
        <color rgb="FFBFBFBF"/>
      </right>
      <top/>
      <bottom/>
      <diagonal/>
    </border>
    <border>
      <left style="thick">
        <color rgb="FFBFBFBF"/>
      </left>
      <right/>
      <top style="thin">
        <color rgb="FFBFBFBF"/>
      </top>
      <bottom style="thin">
        <color rgb="FFBFBFBF"/>
      </bottom>
      <diagonal/>
    </border>
    <border>
      <left/>
      <right style="thick">
        <color rgb="FFBFBFBF"/>
      </right>
      <top style="thin">
        <color rgb="FFBFBFBF"/>
      </top>
      <bottom style="thin">
        <color rgb="FFBFBFBF"/>
      </bottom>
      <diagonal/>
    </border>
    <border>
      <left style="thick">
        <color rgb="FFBFBFBF"/>
      </left>
      <right style="thick">
        <color rgb="FFBFBFBF"/>
      </right>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hair">
        <color rgb="FFBFBFBF"/>
      </left>
      <right style="medium">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right style="hair">
        <color rgb="FFBFBFBF"/>
      </right>
      <top style="thin">
        <color rgb="FFBFBFBF"/>
      </top>
      <bottom/>
      <diagonal/>
    </border>
    <border>
      <left style="hair">
        <color rgb="FFBFBFBF"/>
      </left>
      <right style="thick">
        <color rgb="FFBFBFBF"/>
      </right>
      <top style="thin">
        <color rgb="FFBFBFBF"/>
      </top>
      <bottom/>
      <diagonal/>
    </border>
    <border>
      <left/>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hair">
        <color rgb="FFBFBFBF"/>
      </right>
      <top style="thick">
        <color rgb="FFBFBFBF"/>
      </top>
      <bottom style="thin">
        <color rgb="FFBFBFBF"/>
      </bottom>
      <diagonal/>
    </border>
    <border>
      <left/>
      <right style="thick">
        <color rgb="FFBFBFBF"/>
      </right>
      <top style="thin">
        <color rgb="FFBFBFBF"/>
      </top>
      <bottom style="thick">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style="thin">
        <color rgb="FFBFBFBF"/>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BFBFBF"/>
      </left>
      <right/>
      <top style="thick">
        <color rgb="FFBFBFBF"/>
      </top>
      <bottom style="thin">
        <color rgb="FFBFBFBF"/>
      </bottom>
      <diagonal/>
    </border>
  </borders>
  <cellStyleXfs count="8">
    <xf numFmtId="0" fontId="0" fillId="0" borderId="0">
      <alignment vertical="center"/>
    </xf>
    <xf numFmtId="0" fontId="7" fillId="0" borderId="0" applyBorder="0" applyProtection="0">
      <alignment vertical="center"/>
    </xf>
    <xf numFmtId="0" fontId="14" fillId="0" borderId="0" applyBorder="0" applyProtection="0">
      <alignment horizontal="left" vertical="center"/>
    </xf>
    <xf numFmtId="0" fontId="1" fillId="0" borderId="0" applyBorder="0" applyProtection="0">
      <alignment horizontal="left" vertical="center"/>
    </xf>
    <xf numFmtId="0" fontId="14" fillId="0" borderId="0" applyBorder="0" applyProtection="0">
      <alignment vertical="center"/>
    </xf>
    <xf numFmtId="0" fontId="14" fillId="0" borderId="0" applyBorder="0" applyProtection="0">
      <alignment vertical="center"/>
    </xf>
    <xf numFmtId="0" fontId="1" fillId="0" borderId="0" applyBorder="0" applyProtection="0">
      <alignment vertical="center"/>
    </xf>
    <xf numFmtId="0" fontId="14" fillId="0" borderId="0" applyBorder="0" applyProtection="0">
      <alignment vertical="center"/>
    </xf>
  </cellStyleXfs>
  <cellXfs count="483">
    <xf numFmtId="0" fontId="0" fillId="0" borderId="0" xfId="0">
      <alignment vertical="center"/>
    </xf>
    <xf numFmtId="0" fontId="3" fillId="2" borderId="0" xfId="0" applyFont="1" applyFill="1" applyAlignment="1" applyProtection="1">
      <alignment vertical="center"/>
    </xf>
    <xf numFmtId="0" fontId="4" fillId="2" borderId="0" xfId="0" applyFont="1" applyFill="1" applyAlignment="1" applyProtection="1">
      <alignment vertical="center"/>
    </xf>
    <xf numFmtId="0" fontId="4" fillId="2" borderId="0" xfId="0" applyFont="1" applyFill="1" applyAlignment="1" applyProtection="1">
      <alignment horizontal="center" vertical="center"/>
    </xf>
    <xf numFmtId="49" fontId="4" fillId="2" borderId="0" xfId="0" applyNumberFormat="1" applyFont="1" applyFill="1" applyAlignment="1" applyProtection="1">
      <alignment horizontal="left" vertical="center"/>
    </xf>
    <xf numFmtId="0" fontId="4" fillId="2" borderId="0" xfId="0" applyFont="1" applyFill="1" applyAlignment="1" applyProtection="1">
      <alignment horizontal="right" vertical="center"/>
    </xf>
    <xf numFmtId="0" fontId="4" fillId="3" borderId="0" xfId="0" applyFont="1" applyFill="1" applyAlignment="1" applyProtection="1">
      <alignment vertical="center"/>
    </xf>
    <xf numFmtId="0" fontId="5" fillId="2" borderId="0" xfId="0" applyFont="1" applyFill="1" applyAlignment="1" applyProtection="1">
      <alignment vertical="center"/>
    </xf>
    <xf numFmtId="0" fontId="4" fillId="4" borderId="0" xfId="0" applyFont="1" applyFill="1" applyAlignment="1" applyProtection="1">
      <alignment vertical="center"/>
    </xf>
    <xf numFmtId="0" fontId="4" fillId="5" borderId="0" xfId="0" applyFont="1" applyFill="1" applyAlignment="1" applyProtection="1">
      <alignment vertical="center"/>
    </xf>
    <xf numFmtId="0" fontId="6" fillId="2" borderId="0" xfId="0" applyFont="1" applyFill="1" applyAlignment="1" applyProtection="1">
      <alignment vertical="center"/>
    </xf>
    <xf numFmtId="0" fontId="7" fillId="0" borderId="0" xfId="1" applyFont="1" applyBorder="1" applyProtection="1">
      <alignment vertical="center"/>
    </xf>
    <xf numFmtId="0" fontId="7" fillId="2" borderId="0" xfId="1" applyFill="1" applyBorder="1" applyAlignment="1" applyProtection="1">
      <alignment vertical="center"/>
    </xf>
    <xf numFmtId="0" fontId="4" fillId="4" borderId="0" xfId="0" applyFont="1" applyFill="1" applyAlignment="1" applyProtection="1">
      <alignment vertical="center"/>
      <protection locked="0"/>
    </xf>
    <xf numFmtId="0" fontId="0" fillId="2" borderId="0" xfId="0" applyFill="1">
      <alignment vertical="center"/>
    </xf>
    <xf numFmtId="0" fontId="4" fillId="2" borderId="0" xfId="0" applyFont="1" applyFill="1" applyAlignment="1" applyProtection="1">
      <alignment vertical="center"/>
      <protection locked="0"/>
    </xf>
    <xf numFmtId="0" fontId="4" fillId="2" borderId="0" xfId="0" applyFont="1" applyFill="1" applyAlignment="1" applyProtection="1">
      <alignment horizontal="center" vertical="center"/>
      <protection locked="0"/>
    </xf>
    <xf numFmtId="0" fontId="4" fillId="2" borderId="0" xfId="0" applyFont="1" applyFill="1" applyAlignment="1" applyProtection="1">
      <alignment horizontal="right" vertical="center"/>
      <protection locked="0"/>
    </xf>
    <xf numFmtId="0" fontId="4" fillId="2" borderId="0" xfId="0" applyFont="1" applyFill="1" applyAlignment="1" applyProtection="1">
      <alignment vertical="center"/>
      <protection hidden="1"/>
    </xf>
    <xf numFmtId="0" fontId="4" fillId="2" borderId="0" xfId="0" applyFont="1" applyFill="1" applyAlignment="1" applyProtection="1">
      <alignment horizontal="right" vertical="center"/>
      <protection hidden="1"/>
    </xf>
    <xf numFmtId="0" fontId="4" fillId="2" borderId="0" xfId="0" applyFont="1" applyFill="1" applyAlignment="1" applyProtection="1">
      <alignment horizontal="center" vertical="center"/>
      <protection hidden="1"/>
    </xf>
    <xf numFmtId="0" fontId="4" fillId="4" borderId="0" xfId="0" applyFont="1" applyFill="1" applyAlignment="1" applyProtection="1">
      <alignment vertical="center"/>
      <protection hidden="1"/>
    </xf>
    <xf numFmtId="0" fontId="0" fillId="4" borderId="0" xfId="0" applyFont="1" applyFill="1" applyProtection="1">
      <alignment vertical="center"/>
      <protection hidden="1"/>
    </xf>
    <xf numFmtId="0" fontId="4" fillId="3" borderId="0" xfId="0" applyFont="1" applyFill="1" applyAlignment="1" applyProtection="1">
      <alignment vertical="center"/>
      <protection hidden="1"/>
    </xf>
    <xf numFmtId="0" fontId="4" fillId="5" borderId="0" xfId="0" applyFont="1" applyFill="1" applyAlignment="1" applyProtection="1">
      <alignment vertical="center"/>
      <protection hidden="1"/>
    </xf>
    <xf numFmtId="0" fontId="5" fillId="2" borderId="0" xfId="0" applyFont="1" applyFill="1" applyAlignment="1" applyProtection="1">
      <alignment vertical="center"/>
      <protection hidden="1"/>
    </xf>
    <xf numFmtId="0" fontId="0" fillId="2" borderId="0" xfId="0" applyFill="1" applyProtection="1">
      <alignment vertical="center"/>
      <protection hidden="1"/>
    </xf>
    <xf numFmtId="0" fontId="5" fillId="2" borderId="0" xfId="0" applyFont="1" applyFill="1" applyAlignment="1" applyProtection="1">
      <alignment vertical="center"/>
      <protection locked="0"/>
    </xf>
    <xf numFmtId="0" fontId="4" fillId="2" borderId="8" xfId="0" applyFont="1" applyFill="1" applyBorder="1" applyAlignment="1" applyProtection="1">
      <alignment vertical="center" shrinkToFit="1"/>
      <protection locked="0"/>
    </xf>
    <xf numFmtId="0" fontId="4" fillId="2" borderId="8" xfId="0" applyFont="1" applyFill="1" applyBorder="1" applyAlignment="1" applyProtection="1">
      <alignment horizontal="left" vertical="center" shrinkToFit="1"/>
      <protection hidden="1"/>
    </xf>
    <xf numFmtId="0" fontId="4" fillId="2" borderId="3" xfId="0" applyFont="1" applyFill="1" applyBorder="1" applyAlignment="1" applyProtection="1">
      <alignment horizontal="left" vertical="center" shrinkToFit="1"/>
      <protection hidden="1"/>
    </xf>
    <xf numFmtId="0" fontId="4" fillId="2" borderId="0" xfId="0" applyFont="1" applyFill="1" applyBorder="1" applyAlignment="1" applyProtection="1">
      <alignment vertical="center" shrinkToFit="1"/>
    </xf>
    <xf numFmtId="0" fontId="4" fillId="2" borderId="18" xfId="0" applyFont="1" applyFill="1" applyBorder="1" applyAlignment="1" applyProtection="1">
      <alignment vertical="center" shrinkToFit="1"/>
      <protection locked="0"/>
    </xf>
    <xf numFmtId="0" fontId="4" fillId="2" borderId="13" xfId="0" applyFont="1" applyFill="1" applyBorder="1" applyAlignment="1" applyProtection="1">
      <alignment vertical="center" shrinkToFit="1"/>
      <protection locked="0"/>
    </xf>
    <xf numFmtId="0" fontId="4" fillId="2" borderId="14" xfId="0" applyFont="1" applyFill="1" applyBorder="1" applyAlignment="1" applyProtection="1">
      <alignment vertical="center" shrinkToFit="1"/>
      <protection locked="0"/>
    </xf>
    <xf numFmtId="0" fontId="4" fillId="2" borderId="13" xfId="0" applyFont="1" applyFill="1" applyBorder="1" applyAlignment="1" applyProtection="1">
      <alignment horizontal="left" vertical="center" shrinkToFit="1"/>
      <protection locked="0"/>
    </xf>
    <xf numFmtId="0" fontId="4" fillId="2" borderId="19" xfId="0" applyFont="1" applyFill="1" applyBorder="1" applyAlignment="1" applyProtection="1">
      <alignment vertical="center" shrinkToFit="1"/>
      <protection locked="0"/>
    </xf>
    <xf numFmtId="0" fontId="4" fillId="2" borderId="20" xfId="0" applyFont="1" applyFill="1" applyBorder="1" applyAlignment="1" applyProtection="1">
      <alignment horizontal="left" vertical="center" shrinkToFit="1"/>
      <protection hidden="1"/>
    </xf>
    <xf numFmtId="0" fontId="4" fillId="2" borderId="25"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4" fillId="2" borderId="26" xfId="0" applyFont="1" applyFill="1" applyBorder="1" applyAlignment="1" applyProtection="1">
      <alignment vertical="center" wrapText="1"/>
      <protection hidden="1"/>
    </xf>
    <xf numFmtId="0" fontId="4" fillId="2" borderId="21" xfId="0" applyFont="1" applyFill="1" applyBorder="1" applyAlignment="1" applyProtection="1">
      <alignment horizontal="left" vertical="center" shrinkToFit="1"/>
      <protection hidden="1"/>
    </xf>
    <xf numFmtId="0" fontId="4" fillId="2" borderId="25" xfId="0" applyFont="1" applyFill="1" applyBorder="1" applyAlignment="1" applyProtection="1">
      <alignment horizontal="left" vertical="center" shrinkToFit="1"/>
      <protection hidden="1"/>
    </xf>
    <xf numFmtId="0" fontId="4" fillId="2" borderId="0" xfId="0" applyFont="1" applyFill="1" applyBorder="1" applyAlignment="1" applyProtection="1">
      <alignment horizontal="left" vertical="center" shrinkToFit="1"/>
    </xf>
    <xf numFmtId="0" fontId="4" fillId="2" borderId="16" xfId="0" applyFont="1" applyFill="1" applyBorder="1" applyAlignment="1" applyProtection="1">
      <alignment vertical="center" shrinkToFit="1"/>
      <protection locked="0"/>
    </xf>
    <xf numFmtId="0" fontId="4" fillId="2" borderId="15" xfId="0" applyFont="1" applyFill="1" applyBorder="1" applyAlignment="1" applyProtection="1">
      <alignment vertical="center" shrinkToFit="1"/>
      <protection locked="0"/>
    </xf>
    <xf numFmtId="0" fontId="4" fillId="2" borderId="16" xfId="0" applyFont="1" applyFill="1" applyBorder="1" applyAlignment="1" applyProtection="1">
      <alignment vertical="center" shrinkToFit="1"/>
      <protection hidden="1"/>
    </xf>
    <xf numFmtId="0" fontId="4" fillId="2" borderId="15" xfId="0" applyFont="1" applyFill="1" applyBorder="1" applyAlignment="1" applyProtection="1">
      <alignment vertical="center" shrinkToFit="1"/>
      <protection hidden="1"/>
    </xf>
    <xf numFmtId="0" fontId="4" fillId="2" borderId="24" xfId="0" applyFont="1" applyFill="1" applyBorder="1" applyAlignment="1" applyProtection="1">
      <alignment vertical="center" shrinkToFit="1"/>
      <protection hidden="1"/>
    </xf>
    <xf numFmtId="0" fontId="4" fillId="2" borderId="15" xfId="0" applyFont="1" applyFill="1" applyBorder="1" applyAlignment="1" applyProtection="1">
      <alignment vertical="center" wrapText="1" shrinkToFit="1"/>
      <protection hidden="1"/>
    </xf>
    <xf numFmtId="0" fontId="4" fillId="2" borderId="20" xfId="0" applyFont="1" applyFill="1" applyBorder="1" applyAlignment="1" applyProtection="1">
      <alignment vertical="center" wrapText="1" shrinkToFit="1"/>
      <protection hidden="1"/>
    </xf>
    <xf numFmtId="0" fontId="9" fillId="2" borderId="25" xfId="0" applyFont="1" applyFill="1" applyBorder="1" applyAlignment="1" applyProtection="1">
      <alignment horizontal="center" vertical="center" wrapText="1"/>
      <protection hidden="1"/>
    </xf>
    <xf numFmtId="0" fontId="9" fillId="2" borderId="24" xfId="0" applyFont="1" applyFill="1" applyBorder="1" applyAlignment="1" applyProtection="1">
      <alignment horizontal="center" vertical="center" wrapText="1"/>
      <protection hidden="1"/>
    </xf>
    <xf numFmtId="0" fontId="4" fillId="2" borderId="29" xfId="0" applyFont="1" applyFill="1" applyBorder="1" applyAlignment="1" applyProtection="1">
      <alignment vertical="center" wrapText="1"/>
      <protection hidden="1"/>
    </xf>
    <xf numFmtId="0" fontId="4" fillId="2" borderId="17" xfId="0" applyFont="1" applyFill="1" applyBorder="1" applyAlignment="1" applyProtection="1">
      <alignment vertical="center" shrinkToFit="1"/>
      <protection hidden="1"/>
    </xf>
    <xf numFmtId="0" fontId="4" fillId="2" borderId="14" xfId="0" applyFont="1" applyFill="1" applyBorder="1" applyAlignment="1" applyProtection="1">
      <alignment vertical="center" shrinkToFit="1"/>
      <protection hidden="1"/>
    </xf>
    <xf numFmtId="0" fontId="4" fillId="2" borderId="18" xfId="0" applyFont="1" applyFill="1" applyBorder="1" applyAlignment="1" applyProtection="1">
      <alignment vertical="center" shrinkToFit="1"/>
      <protection hidden="1"/>
    </xf>
    <xf numFmtId="0" fontId="4" fillId="2" borderId="13" xfId="0" applyFont="1" applyFill="1" applyBorder="1" applyAlignment="1" applyProtection="1">
      <alignment vertical="center" shrinkToFit="1"/>
      <protection hidden="1"/>
    </xf>
    <xf numFmtId="0" fontId="4" fillId="2" borderId="19" xfId="0" applyFont="1" applyFill="1" applyBorder="1" applyAlignment="1" applyProtection="1">
      <alignment vertical="center" shrinkToFit="1"/>
      <protection hidden="1"/>
    </xf>
    <xf numFmtId="0" fontId="4" fillId="2" borderId="27" xfId="0" applyFont="1" applyFill="1" applyBorder="1" applyAlignment="1" applyProtection="1">
      <alignment vertical="center" shrinkToFit="1"/>
      <protection hidden="1"/>
    </xf>
    <xf numFmtId="0" fontId="10" fillId="2" borderId="0" xfId="0" applyFont="1" applyFill="1" applyBorder="1" applyAlignment="1" applyProtection="1">
      <alignment vertical="center" shrinkToFit="1"/>
    </xf>
    <xf numFmtId="0" fontId="10" fillId="2" borderId="0" xfId="0" applyFont="1" applyFill="1" applyAlignment="1" applyProtection="1">
      <alignment vertical="center"/>
    </xf>
    <xf numFmtId="0" fontId="4" fillId="0" borderId="25" xfId="0" applyFont="1" applyBorder="1" applyAlignment="1" applyProtection="1">
      <alignment vertical="center"/>
      <protection locked="0"/>
    </xf>
    <xf numFmtId="0" fontId="4" fillId="4" borderId="21" xfId="0" applyFont="1" applyFill="1" applyBorder="1" applyAlignment="1" applyProtection="1">
      <alignment horizontal="center" vertical="center"/>
      <protection locked="0"/>
    </xf>
    <xf numFmtId="0" fontId="4" fillId="2" borderId="21" xfId="0" applyFont="1" applyFill="1" applyBorder="1" applyAlignment="1">
      <alignment horizontal="center" vertical="center"/>
    </xf>
    <xf numFmtId="0" fontId="4" fillId="2" borderId="21" xfId="0" applyFont="1" applyFill="1" applyBorder="1" applyAlignment="1">
      <alignment vertical="center"/>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13" xfId="0" applyFont="1" applyFill="1" applyBorder="1" applyAlignment="1" applyProtection="1">
      <alignment horizontal="center" vertical="center"/>
      <protection locked="0"/>
    </xf>
    <xf numFmtId="0" fontId="9" fillId="2" borderId="16" xfId="0" applyFont="1" applyFill="1" applyBorder="1" applyAlignment="1" applyProtection="1">
      <alignment horizontal="center" vertical="center"/>
      <protection locked="0"/>
    </xf>
    <xf numFmtId="0" fontId="9" fillId="2" borderId="14" xfId="0" applyFont="1" applyFill="1" applyBorder="1" applyAlignment="1" applyProtection="1">
      <alignment horizontal="center" vertical="center"/>
      <protection locked="0"/>
    </xf>
    <xf numFmtId="0" fontId="9" fillId="2" borderId="37" xfId="0" applyFont="1" applyFill="1" applyBorder="1" applyAlignment="1">
      <alignment horizontal="center" vertical="center"/>
    </xf>
    <xf numFmtId="0" fontId="4" fillId="2" borderId="17" xfId="0" applyFont="1" applyFill="1" applyBorder="1" applyAlignment="1" applyProtection="1">
      <alignment vertical="center"/>
      <protection locked="0"/>
    </xf>
    <xf numFmtId="0" fontId="4" fillId="2" borderId="14" xfId="0" applyFont="1" applyFill="1" applyBorder="1" applyAlignment="1" applyProtection="1">
      <alignment vertical="center"/>
    </xf>
    <xf numFmtId="0" fontId="4" fillId="2" borderId="15" xfId="0" applyFont="1" applyFill="1" applyBorder="1" applyAlignment="1" applyProtection="1">
      <alignment vertical="center"/>
    </xf>
    <xf numFmtId="0" fontId="4" fillId="2" borderId="13" xfId="0" applyFont="1" applyFill="1" applyBorder="1" applyAlignment="1" applyProtection="1">
      <alignment vertical="center"/>
      <protection locked="0"/>
    </xf>
    <xf numFmtId="0" fontId="4" fillId="2" borderId="18" xfId="0" applyFont="1" applyFill="1" applyBorder="1" applyAlignment="1" applyProtection="1">
      <alignment vertical="center"/>
    </xf>
    <xf numFmtId="9" fontId="4" fillId="2" borderId="13" xfId="0" applyNumberFormat="1" applyFont="1" applyFill="1" applyBorder="1" applyAlignment="1" applyProtection="1">
      <alignment vertical="center"/>
      <protection locked="0"/>
    </xf>
    <xf numFmtId="9" fontId="4" fillId="2" borderId="14" xfId="0" applyNumberFormat="1" applyFont="1" applyFill="1" applyBorder="1" applyAlignment="1" applyProtection="1">
      <alignment vertical="center"/>
    </xf>
    <xf numFmtId="9" fontId="4" fillId="2" borderId="19" xfId="0" applyNumberFormat="1" applyFont="1" applyFill="1" applyBorder="1" applyAlignment="1" applyProtection="1">
      <alignment vertical="center"/>
    </xf>
    <xf numFmtId="0" fontId="4" fillId="0" borderId="38" xfId="0" applyFont="1" applyBorder="1" applyAlignment="1" applyProtection="1">
      <alignment horizontal="center" vertical="center"/>
    </xf>
    <xf numFmtId="0" fontId="4" fillId="2" borderId="23" xfId="0" applyFont="1" applyFill="1" applyBorder="1" applyAlignment="1" applyProtection="1">
      <alignment vertical="center"/>
      <protection locked="0"/>
    </xf>
    <xf numFmtId="0" fontId="4" fillId="2" borderId="22" xfId="0" applyFont="1" applyFill="1" applyBorder="1" applyAlignment="1" applyProtection="1">
      <alignment vertical="center"/>
    </xf>
    <xf numFmtId="0" fontId="4" fillId="2" borderId="19" xfId="0" applyFont="1" applyFill="1" applyBorder="1" applyAlignment="1" applyProtection="1">
      <alignment vertical="center"/>
    </xf>
    <xf numFmtId="2" fontId="4" fillId="2" borderId="17" xfId="0" applyNumberFormat="1" applyFont="1" applyFill="1" applyBorder="1" applyAlignment="1" applyProtection="1">
      <alignment vertical="center"/>
      <protection locked="0"/>
    </xf>
    <xf numFmtId="2" fontId="4" fillId="2" borderId="14" xfId="0" applyNumberFormat="1" applyFont="1" applyFill="1" applyBorder="1" applyAlignment="1" applyProtection="1">
      <alignment vertical="center"/>
    </xf>
    <xf numFmtId="2" fontId="4" fillId="2" borderId="19" xfId="0" applyNumberFormat="1" applyFont="1" applyFill="1" applyBorder="1" applyAlignment="1" applyProtection="1">
      <alignment vertical="center"/>
    </xf>
    <xf numFmtId="176" fontId="4" fillId="2" borderId="17" xfId="0" applyNumberFormat="1" applyFont="1" applyFill="1" applyBorder="1" applyAlignment="1" applyProtection="1">
      <alignment vertical="center"/>
      <protection locked="0"/>
    </xf>
    <xf numFmtId="176" fontId="4" fillId="2" borderId="14" xfId="0" applyNumberFormat="1" applyFont="1" applyFill="1" applyBorder="1" applyAlignment="1" applyProtection="1">
      <alignment vertical="center"/>
    </xf>
    <xf numFmtId="176" fontId="4" fillId="2" borderId="19" xfId="0" applyNumberFormat="1" applyFont="1" applyFill="1" applyBorder="1" applyAlignment="1" applyProtection="1">
      <alignment vertical="center"/>
    </xf>
    <xf numFmtId="9" fontId="4" fillId="2" borderId="17" xfId="0" applyNumberFormat="1" applyFont="1" applyFill="1" applyBorder="1" applyAlignment="1" applyProtection="1">
      <alignment vertical="center"/>
      <protection locked="0"/>
    </xf>
    <xf numFmtId="9" fontId="4" fillId="2" borderId="18" xfId="0" applyNumberFormat="1" applyFont="1" applyFill="1" applyBorder="1" applyAlignment="1" applyProtection="1">
      <alignment vertical="center"/>
    </xf>
    <xf numFmtId="9" fontId="4" fillId="2" borderId="13" xfId="0" applyNumberFormat="1" applyFont="1" applyFill="1" applyBorder="1" applyAlignment="1" applyProtection="1">
      <alignment vertical="center"/>
    </xf>
    <xf numFmtId="9" fontId="4" fillId="2" borderId="15" xfId="0" applyNumberFormat="1" applyFont="1" applyFill="1" applyBorder="1" applyAlignment="1" applyProtection="1">
      <alignment vertical="center"/>
    </xf>
    <xf numFmtId="9" fontId="4" fillId="2" borderId="16" xfId="0" applyNumberFormat="1" applyFont="1" applyFill="1" applyBorder="1" applyAlignment="1" applyProtection="1">
      <alignment vertical="center"/>
    </xf>
    <xf numFmtId="9" fontId="4" fillId="2" borderId="18" xfId="0" applyNumberFormat="1" applyFont="1" applyFill="1" applyBorder="1" applyAlignment="1" applyProtection="1">
      <alignment vertical="center"/>
      <protection locked="0"/>
    </xf>
    <xf numFmtId="9" fontId="4" fillId="2" borderId="15" xfId="0" applyNumberFormat="1" applyFont="1" applyFill="1" applyBorder="1" applyAlignment="1" applyProtection="1">
      <alignment vertical="center"/>
      <protection locked="0"/>
    </xf>
    <xf numFmtId="9" fontId="4" fillId="2" borderId="14" xfId="0" applyNumberFormat="1" applyFont="1" applyFill="1" applyBorder="1" applyAlignment="1" applyProtection="1">
      <alignment vertical="center"/>
      <protection locked="0"/>
    </xf>
    <xf numFmtId="0" fontId="4" fillId="2" borderId="13" xfId="0" applyFont="1" applyFill="1" applyBorder="1" applyAlignment="1" applyProtection="1">
      <alignment vertical="center"/>
    </xf>
    <xf numFmtId="0" fontId="4" fillId="2" borderId="19" xfId="0" applyFont="1" applyFill="1" applyBorder="1" applyAlignment="1" applyProtection="1">
      <alignment vertical="center"/>
      <protection locked="0"/>
    </xf>
    <xf numFmtId="9" fontId="4" fillId="2" borderId="16" xfId="0" applyNumberFormat="1" applyFont="1" applyFill="1" applyBorder="1" applyAlignment="1" applyProtection="1">
      <alignment vertical="center"/>
      <protection hidden="1"/>
    </xf>
    <xf numFmtId="0" fontId="4" fillId="2" borderId="21" xfId="0" applyFont="1" applyFill="1" applyBorder="1" applyAlignment="1" applyProtection="1">
      <alignment vertical="center"/>
      <protection hidden="1"/>
    </xf>
    <xf numFmtId="177" fontId="4" fillId="2" borderId="21" xfId="0" applyNumberFormat="1" applyFont="1" applyFill="1" applyBorder="1" applyAlignment="1" applyProtection="1">
      <alignment vertical="center"/>
      <protection hidden="1"/>
    </xf>
    <xf numFmtId="178" fontId="4" fillId="2" borderId="21" xfId="0" applyNumberFormat="1" applyFont="1" applyFill="1" applyBorder="1" applyAlignment="1" applyProtection="1">
      <alignment vertical="center"/>
      <protection hidden="1"/>
    </xf>
    <xf numFmtId="0" fontId="2" fillId="4" borderId="21" xfId="0" applyFont="1" applyFill="1" applyBorder="1" applyAlignment="1" applyProtection="1">
      <alignment horizontal="left" vertical="top"/>
      <protection hidden="1"/>
    </xf>
    <xf numFmtId="0" fontId="2" fillId="4" borderId="24" xfId="0" applyFont="1" applyFill="1" applyBorder="1" applyAlignment="1" applyProtection="1">
      <alignment horizontal="left" vertical="top"/>
      <protection hidden="1"/>
    </xf>
    <xf numFmtId="0" fontId="2" fillId="4" borderId="22" xfId="0" applyFont="1" applyFill="1" applyBorder="1" applyAlignment="1" applyProtection="1">
      <alignment horizontal="left" vertical="top"/>
      <protection hidden="1"/>
    </xf>
    <xf numFmtId="0" fontId="4" fillId="0" borderId="38" xfId="0" applyFont="1" applyBorder="1" applyAlignment="1" applyProtection="1">
      <alignment horizontal="right" vertical="center"/>
      <protection hidden="1"/>
    </xf>
    <xf numFmtId="0" fontId="4" fillId="0" borderId="38" xfId="0" applyFont="1" applyBorder="1" applyAlignment="1" applyProtection="1">
      <alignment horizontal="center" vertical="center"/>
      <protection hidden="1"/>
    </xf>
    <xf numFmtId="0" fontId="4" fillId="0" borderId="38" xfId="0" applyFont="1" applyBorder="1" applyAlignment="1" applyProtection="1">
      <alignment horizontal="right" vertical="center"/>
      <protection hidden="1"/>
    </xf>
    <xf numFmtId="1" fontId="4" fillId="2" borderId="17" xfId="0" applyNumberFormat="1" applyFont="1" applyFill="1" applyBorder="1" applyAlignment="1" applyProtection="1">
      <alignment vertical="center"/>
      <protection hidden="1"/>
    </xf>
    <xf numFmtId="1" fontId="4" fillId="2" borderId="14" xfId="0" applyNumberFormat="1" applyFont="1" applyFill="1" applyBorder="1" applyAlignment="1" applyProtection="1">
      <alignment vertical="center"/>
      <protection hidden="1"/>
    </xf>
    <xf numFmtId="1" fontId="4" fillId="2" borderId="19" xfId="0" applyNumberFormat="1" applyFont="1" applyFill="1" applyBorder="1" applyAlignment="1" applyProtection="1">
      <alignment vertical="center"/>
      <protection hidden="1"/>
    </xf>
    <xf numFmtId="0" fontId="4" fillId="2" borderId="17" xfId="0" applyFont="1" applyFill="1" applyBorder="1" applyAlignment="1" applyProtection="1">
      <alignment vertical="center"/>
      <protection hidden="1"/>
    </xf>
    <xf numFmtId="0" fontId="4" fillId="2" borderId="14" xfId="0" applyFont="1" applyFill="1" applyBorder="1" applyAlignment="1" applyProtection="1">
      <alignment vertical="center"/>
      <protection hidden="1"/>
    </xf>
    <xf numFmtId="0" fontId="2" fillId="2" borderId="14" xfId="0" applyFont="1" applyFill="1" applyBorder="1" applyAlignment="1" applyProtection="1">
      <alignment vertical="center"/>
      <protection hidden="1"/>
    </xf>
    <xf numFmtId="0" fontId="4" fillId="2" borderId="18" xfId="0" applyFont="1" applyFill="1" applyBorder="1" applyAlignment="1" applyProtection="1">
      <alignment vertical="center"/>
      <protection hidden="1"/>
    </xf>
    <xf numFmtId="0" fontId="4" fillId="2" borderId="13" xfId="0" applyFont="1" applyFill="1" applyBorder="1" applyAlignment="1" applyProtection="1">
      <alignment vertical="center"/>
      <protection hidden="1"/>
    </xf>
    <xf numFmtId="0" fontId="4" fillId="2" borderId="15" xfId="0" applyFont="1" applyFill="1" applyBorder="1" applyAlignment="1" applyProtection="1">
      <alignment vertical="center"/>
      <protection hidden="1"/>
    </xf>
    <xf numFmtId="0" fontId="4" fillId="2" borderId="16" xfId="0" applyFont="1" applyFill="1" applyBorder="1" applyAlignment="1" applyProtection="1">
      <alignment vertical="center"/>
      <protection hidden="1"/>
    </xf>
    <xf numFmtId="0" fontId="4" fillId="2" borderId="19" xfId="0" applyFont="1" applyFill="1" applyBorder="1" applyAlignment="1" applyProtection="1">
      <alignment vertical="center"/>
      <protection hidden="1"/>
    </xf>
    <xf numFmtId="0" fontId="4" fillId="2" borderId="27" xfId="0" applyFont="1" applyFill="1" applyBorder="1" applyAlignment="1" applyProtection="1">
      <alignment vertical="center"/>
      <protection hidden="1"/>
    </xf>
    <xf numFmtId="0" fontId="2" fillId="2" borderId="0" xfId="0" applyFont="1" applyFill="1" applyBorder="1" applyAlignment="1" applyProtection="1">
      <alignment horizontal="left" vertical="center" wrapText="1"/>
      <protection locked="0"/>
    </xf>
    <xf numFmtId="0" fontId="4" fillId="2" borderId="23" xfId="0" applyFont="1" applyFill="1" applyBorder="1" applyAlignment="1" applyProtection="1">
      <alignment vertical="center"/>
      <protection hidden="1"/>
    </xf>
    <xf numFmtId="0" fontId="2" fillId="0" borderId="21" xfId="0" applyFont="1" applyBorder="1" applyAlignment="1" applyProtection="1">
      <alignment horizontal="left" vertical="top"/>
      <protection hidden="1"/>
    </xf>
    <xf numFmtId="0" fontId="2" fillId="0" borderId="24" xfId="0" applyFont="1" applyBorder="1" applyAlignment="1" applyProtection="1">
      <alignment horizontal="left" vertical="top"/>
      <protection hidden="1"/>
    </xf>
    <xf numFmtId="0" fontId="2" fillId="0" borderId="22" xfId="0" applyFont="1" applyBorder="1" applyAlignment="1" applyProtection="1">
      <alignment horizontal="left" vertical="top"/>
      <protection hidden="1"/>
    </xf>
    <xf numFmtId="0" fontId="4" fillId="2" borderId="38" xfId="0" applyFont="1" applyFill="1" applyBorder="1" applyAlignment="1" applyProtection="1">
      <alignment horizontal="center" vertical="center"/>
    </xf>
    <xf numFmtId="0" fontId="4" fillId="2" borderId="24" xfId="0" applyFont="1" applyFill="1" applyBorder="1" applyAlignment="1" applyProtection="1">
      <alignment vertical="top"/>
      <protection hidden="1"/>
    </xf>
    <xf numFmtId="0" fontId="4" fillId="0" borderId="21" xfId="0" applyFont="1" applyBorder="1" applyAlignment="1" applyProtection="1">
      <alignment vertical="top"/>
      <protection hidden="1"/>
    </xf>
    <xf numFmtId="0" fontId="4" fillId="0" borderId="22" xfId="0" applyFont="1" applyBorder="1" applyAlignment="1" applyProtection="1">
      <alignment vertical="top"/>
      <protection hidden="1"/>
    </xf>
    <xf numFmtId="0" fontId="4" fillId="2" borderId="0" xfId="0" applyFont="1" applyFill="1" applyBorder="1" applyAlignment="1">
      <alignment vertical="center"/>
    </xf>
    <xf numFmtId="0" fontId="4" fillId="2" borderId="21" xfId="0" applyFont="1" applyFill="1" applyBorder="1" applyAlignment="1" applyProtection="1">
      <alignment vertical="top"/>
      <protection hidden="1"/>
    </xf>
    <xf numFmtId="0" fontId="4" fillId="2" borderId="22" xfId="0" applyFont="1" applyFill="1" applyBorder="1" applyAlignment="1" applyProtection="1">
      <alignment vertical="top"/>
      <protection hidden="1"/>
    </xf>
    <xf numFmtId="178" fontId="4" fillId="2" borderId="39" xfId="0" applyNumberFormat="1" applyFont="1" applyFill="1" applyBorder="1" applyAlignment="1" applyProtection="1">
      <alignment vertical="center"/>
      <protection hidden="1"/>
    </xf>
    <xf numFmtId="0" fontId="4" fillId="2" borderId="39" xfId="0" applyFont="1" applyFill="1" applyBorder="1" applyAlignment="1" applyProtection="1">
      <alignment vertical="top"/>
      <protection hidden="1"/>
    </xf>
    <xf numFmtId="0" fontId="4" fillId="2" borderId="40" xfId="0" applyFont="1" applyFill="1" applyBorder="1" applyAlignment="1" applyProtection="1">
      <alignment vertical="top"/>
      <protection hidden="1"/>
    </xf>
    <xf numFmtId="0" fontId="4" fillId="2" borderId="41" xfId="0" applyFont="1" applyFill="1" applyBorder="1" applyAlignment="1" applyProtection="1">
      <alignment vertical="top"/>
      <protection hidden="1"/>
    </xf>
    <xf numFmtId="0" fontId="4" fillId="2" borderId="38" xfId="0" applyFont="1" applyFill="1" applyBorder="1" applyAlignment="1" applyProtection="1">
      <alignment horizontal="right" vertical="center"/>
      <protection hidden="1"/>
    </xf>
    <xf numFmtId="0" fontId="4" fillId="2" borderId="38" xfId="0" applyFont="1" applyFill="1" applyBorder="1" applyAlignment="1" applyProtection="1">
      <alignment horizontal="center" vertical="center"/>
      <protection hidden="1"/>
    </xf>
    <xf numFmtId="0" fontId="4" fillId="2" borderId="38" xfId="0" applyFont="1" applyFill="1" applyBorder="1" applyAlignment="1" applyProtection="1">
      <alignment horizontal="right" vertical="center"/>
      <protection hidden="1"/>
    </xf>
    <xf numFmtId="0" fontId="4" fillId="0" borderId="42" xfId="0" applyFont="1" applyBorder="1" applyAlignment="1" applyProtection="1">
      <alignment vertical="center"/>
      <protection locked="0"/>
    </xf>
    <xf numFmtId="0" fontId="4" fillId="4" borderId="39" xfId="0" applyFont="1" applyFill="1" applyBorder="1" applyAlignment="1" applyProtection="1">
      <alignment horizontal="center" vertical="center"/>
      <protection locked="0"/>
    </xf>
    <xf numFmtId="0" fontId="4" fillId="2" borderId="39" xfId="0" applyFont="1" applyFill="1" applyBorder="1" applyAlignment="1">
      <alignment vertical="center"/>
    </xf>
    <xf numFmtId="0" fontId="4" fillId="2" borderId="43" xfId="0" applyFont="1" applyFill="1" applyBorder="1" applyAlignment="1" applyProtection="1">
      <alignment vertical="center"/>
      <protection hidden="1"/>
    </xf>
    <xf numFmtId="0" fontId="4" fillId="2" borderId="44" xfId="0" applyFont="1" applyFill="1" applyBorder="1" applyAlignment="1" applyProtection="1">
      <alignment vertical="center"/>
      <protection locked="0"/>
    </xf>
    <xf numFmtId="0" fontId="4" fillId="2" borderId="45" xfId="0" applyFont="1" applyFill="1" applyBorder="1" applyAlignment="1" applyProtection="1">
      <alignment vertical="center"/>
    </xf>
    <xf numFmtId="9" fontId="4" fillId="2" borderId="44" xfId="0" applyNumberFormat="1" applyFont="1" applyFill="1" applyBorder="1" applyAlignment="1" applyProtection="1">
      <alignment vertical="center"/>
      <protection locked="0"/>
    </xf>
    <xf numFmtId="9" fontId="4" fillId="2" borderId="45" xfId="0" applyNumberFormat="1" applyFont="1" applyFill="1" applyBorder="1" applyAlignment="1" applyProtection="1">
      <alignment vertical="center"/>
    </xf>
    <xf numFmtId="9" fontId="4" fillId="2" borderId="46" xfId="0" applyNumberFormat="1" applyFont="1" applyFill="1" applyBorder="1" applyAlignment="1" applyProtection="1">
      <alignment vertical="center"/>
    </xf>
    <xf numFmtId="9" fontId="4" fillId="2" borderId="47" xfId="0" applyNumberFormat="1" applyFont="1" applyFill="1" applyBorder="1" applyAlignment="1" applyProtection="1">
      <alignment vertical="center"/>
    </xf>
    <xf numFmtId="9" fontId="4" fillId="2" borderId="48" xfId="0" applyNumberFormat="1" applyFont="1" applyFill="1" applyBorder="1" applyAlignment="1" applyProtection="1">
      <alignment vertical="center"/>
    </xf>
    <xf numFmtId="9" fontId="4" fillId="2" borderId="49" xfId="0" applyNumberFormat="1" applyFont="1" applyFill="1" applyBorder="1" applyAlignment="1" applyProtection="1">
      <alignment vertical="center"/>
    </xf>
    <xf numFmtId="9" fontId="4" fillId="2" borderId="46" xfId="0" applyNumberFormat="1" applyFont="1" applyFill="1" applyBorder="1" applyAlignment="1" applyProtection="1">
      <alignment vertical="center"/>
      <protection locked="0"/>
    </xf>
    <xf numFmtId="9" fontId="4" fillId="2" borderId="48" xfId="0" applyNumberFormat="1" applyFont="1" applyFill="1" applyBorder="1" applyAlignment="1" applyProtection="1">
      <alignment vertical="center"/>
      <protection locked="0"/>
    </xf>
    <xf numFmtId="9" fontId="4" fillId="2" borderId="45" xfId="0" applyNumberFormat="1" applyFont="1" applyFill="1" applyBorder="1" applyAlignment="1" applyProtection="1">
      <alignment vertical="center"/>
      <protection locked="0"/>
    </xf>
    <xf numFmtId="0" fontId="4" fillId="2" borderId="47" xfId="0" applyFont="1" applyFill="1" applyBorder="1" applyAlignment="1" applyProtection="1">
      <alignment vertical="center"/>
    </xf>
    <xf numFmtId="0" fontId="4" fillId="2" borderId="48" xfId="0" applyFont="1" applyFill="1" applyBorder="1" applyAlignment="1" applyProtection="1">
      <alignment vertical="center"/>
    </xf>
    <xf numFmtId="0" fontId="4" fillId="2" borderId="50" xfId="0" applyFont="1" applyFill="1" applyBorder="1" applyAlignment="1" applyProtection="1">
      <alignment vertical="center"/>
      <protection locked="0"/>
    </xf>
    <xf numFmtId="9" fontId="4" fillId="2" borderId="50" xfId="0" applyNumberFormat="1" applyFont="1" applyFill="1" applyBorder="1" applyAlignment="1" applyProtection="1">
      <alignment vertical="center"/>
    </xf>
    <xf numFmtId="0" fontId="4" fillId="2" borderId="39" xfId="0" applyFont="1" applyFill="1" applyBorder="1" applyAlignment="1">
      <alignment horizontal="center" vertical="center"/>
    </xf>
    <xf numFmtId="9" fontId="4" fillId="2" borderId="48" xfId="0" applyNumberFormat="1" applyFont="1" applyFill="1" applyBorder="1" applyAlignment="1" applyProtection="1">
      <alignment vertical="center"/>
      <protection hidden="1"/>
    </xf>
    <xf numFmtId="0" fontId="4" fillId="2" borderId="48" xfId="0" applyFont="1" applyFill="1" applyBorder="1" applyAlignment="1" applyProtection="1">
      <alignment vertical="center"/>
      <protection hidden="1"/>
    </xf>
    <xf numFmtId="178" fontId="4" fillId="2" borderId="48" xfId="0" applyNumberFormat="1" applyFont="1" applyFill="1" applyBorder="1" applyAlignment="1" applyProtection="1">
      <alignment vertical="center"/>
      <protection hidden="1"/>
    </xf>
    <xf numFmtId="9" fontId="4" fillId="2" borderId="48" xfId="0" applyNumberFormat="1" applyFont="1" applyFill="1" applyBorder="1" applyAlignment="1" applyProtection="1">
      <alignment vertical="top"/>
      <protection hidden="1"/>
    </xf>
    <xf numFmtId="9" fontId="4" fillId="2" borderId="51" xfId="0" applyNumberFormat="1" applyFont="1" applyFill="1" applyBorder="1" applyAlignment="1" applyProtection="1">
      <alignment vertical="top"/>
      <protection hidden="1"/>
    </xf>
    <xf numFmtId="9" fontId="4" fillId="2" borderId="0" xfId="0" applyNumberFormat="1" applyFont="1" applyFill="1" applyBorder="1" applyAlignment="1" applyProtection="1">
      <alignment vertical="center"/>
    </xf>
    <xf numFmtId="0" fontId="4" fillId="2" borderId="47" xfId="0" applyFont="1" applyFill="1" applyBorder="1" applyAlignment="1" applyProtection="1">
      <alignment vertical="center"/>
      <protection locked="0"/>
    </xf>
    <xf numFmtId="9" fontId="4" fillId="2" borderId="49" xfId="0" applyNumberFormat="1" applyFont="1" applyFill="1" applyBorder="1" applyAlignment="1" applyProtection="1">
      <alignment vertical="center"/>
      <protection locked="0"/>
    </xf>
    <xf numFmtId="0" fontId="4" fillId="2" borderId="50" xfId="0" applyFont="1" applyFill="1" applyBorder="1" applyAlignment="1" applyProtection="1">
      <alignment vertical="center"/>
    </xf>
    <xf numFmtId="178" fontId="4" fillId="2" borderId="43" xfId="0" applyNumberFormat="1" applyFont="1" applyFill="1" applyBorder="1" applyAlignment="1" applyProtection="1">
      <alignment vertical="center"/>
      <protection hidden="1"/>
    </xf>
    <xf numFmtId="9" fontId="4" fillId="2" borderId="24" xfId="0" applyNumberFormat="1" applyFont="1" applyFill="1" applyBorder="1" applyAlignment="1" applyProtection="1">
      <alignment vertical="top"/>
      <protection hidden="1"/>
    </xf>
    <xf numFmtId="2" fontId="4" fillId="2" borderId="17" xfId="0" applyNumberFormat="1" applyFont="1" applyFill="1" applyBorder="1" applyAlignment="1" applyProtection="1">
      <alignment vertical="center"/>
      <protection hidden="1"/>
    </xf>
    <xf numFmtId="2" fontId="4" fillId="2" borderId="14" xfId="0" applyNumberFormat="1" applyFont="1" applyFill="1" applyBorder="1" applyAlignment="1" applyProtection="1">
      <alignment vertical="center"/>
      <protection hidden="1"/>
    </xf>
    <xf numFmtId="2" fontId="4" fillId="2" borderId="19" xfId="0" applyNumberFormat="1" applyFont="1" applyFill="1" applyBorder="1" applyAlignment="1" applyProtection="1">
      <alignment vertical="center"/>
      <protection hidden="1"/>
    </xf>
    <xf numFmtId="0" fontId="4" fillId="2" borderId="46" xfId="0" applyFont="1" applyFill="1" applyBorder="1" applyAlignment="1" applyProtection="1">
      <alignment vertical="center"/>
    </xf>
    <xf numFmtId="9" fontId="4" fillId="2" borderId="50" xfId="0" applyNumberFormat="1" applyFont="1" applyFill="1" applyBorder="1" applyAlignment="1" applyProtection="1">
      <alignment vertical="top"/>
      <protection hidden="1"/>
    </xf>
    <xf numFmtId="9" fontId="4" fillId="2" borderId="46" xfId="0" applyNumberFormat="1" applyFont="1" applyFill="1" applyBorder="1" applyAlignment="1" applyProtection="1">
      <alignment vertical="top"/>
      <protection hidden="1"/>
    </xf>
    <xf numFmtId="9" fontId="4" fillId="2" borderId="41" xfId="0" applyNumberFormat="1" applyFont="1" applyFill="1" applyBorder="1" applyAlignment="1" applyProtection="1">
      <alignment vertical="top"/>
      <protection hidden="1"/>
    </xf>
    <xf numFmtId="0" fontId="4" fillId="0" borderId="21" xfId="0" applyFont="1" applyBorder="1" applyAlignment="1" applyProtection="1">
      <alignment vertical="center"/>
      <protection hidden="1"/>
    </xf>
    <xf numFmtId="178" fontId="4" fillId="0" borderId="21" xfId="0" applyNumberFormat="1" applyFont="1" applyBorder="1" applyAlignment="1" applyProtection="1">
      <alignment vertical="center"/>
      <protection hidden="1"/>
    </xf>
    <xf numFmtId="0" fontId="4" fillId="0" borderId="23" xfId="0" applyFont="1" applyBorder="1" applyAlignment="1" applyProtection="1">
      <alignment vertical="center"/>
      <protection hidden="1"/>
    </xf>
    <xf numFmtId="0" fontId="4" fillId="0" borderId="25" xfId="0" applyFont="1" applyBorder="1" applyAlignment="1" applyProtection="1">
      <alignment vertical="center"/>
      <protection locked="0"/>
    </xf>
    <xf numFmtId="0" fontId="4" fillId="6" borderId="39" xfId="0" applyFont="1" applyFill="1" applyBorder="1" applyAlignment="1" applyProtection="1">
      <alignment vertical="center"/>
      <protection locked="0"/>
    </xf>
    <xf numFmtId="0" fontId="4" fillId="0" borderId="43" xfId="0" applyFont="1" applyBorder="1" applyAlignment="1" applyProtection="1">
      <alignment vertical="center"/>
      <protection hidden="1"/>
    </xf>
    <xf numFmtId="178" fontId="4" fillId="0" borderId="43" xfId="0" applyNumberFormat="1" applyFont="1" applyBorder="1" applyAlignment="1" applyProtection="1">
      <alignment vertical="center"/>
      <protection hidden="1"/>
    </xf>
    <xf numFmtId="178" fontId="4" fillId="0" borderId="39" xfId="0" applyNumberFormat="1" applyFont="1" applyBorder="1" applyAlignment="1" applyProtection="1">
      <alignment vertical="center"/>
      <protection hidden="1"/>
    </xf>
    <xf numFmtId="0" fontId="4" fillId="2" borderId="51" xfId="0" applyFont="1" applyFill="1" applyBorder="1" applyAlignment="1" applyProtection="1">
      <alignment vertical="center"/>
      <protection hidden="1"/>
    </xf>
    <xf numFmtId="0" fontId="4" fillId="0" borderId="51" xfId="0" applyFont="1" applyBorder="1" applyAlignment="1" applyProtection="1">
      <alignment vertical="center"/>
      <protection hidden="1"/>
    </xf>
    <xf numFmtId="0" fontId="4" fillId="0" borderId="14" xfId="0" applyFont="1" applyBorder="1" applyAlignment="1" applyProtection="1">
      <alignment vertical="center"/>
    </xf>
    <xf numFmtId="0" fontId="4" fillId="0" borderId="15" xfId="0" applyFont="1" applyBorder="1" applyAlignment="1" applyProtection="1">
      <alignment vertical="center"/>
    </xf>
    <xf numFmtId="0" fontId="4" fillId="0" borderId="13" xfId="0" applyFont="1" applyBorder="1" applyAlignment="1" applyProtection="1">
      <alignment vertical="center"/>
      <protection locked="0"/>
    </xf>
    <xf numFmtId="0" fontId="4" fillId="0" borderId="18" xfId="0" applyFont="1" applyBorder="1" applyAlignment="1" applyProtection="1">
      <alignment vertical="center"/>
    </xf>
    <xf numFmtId="0" fontId="4" fillId="0" borderId="17" xfId="0" applyFont="1" applyBorder="1" applyAlignment="1" applyProtection="1">
      <alignment vertical="center"/>
      <protection locked="0"/>
    </xf>
    <xf numFmtId="9" fontId="4" fillId="0" borderId="13" xfId="0" applyNumberFormat="1" applyFont="1" applyBorder="1" applyAlignment="1" applyProtection="1">
      <alignment vertical="center"/>
      <protection locked="0"/>
    </xf>
    <xf numFmtId="0" fontId="4" fillId="0" borderId="39" xfId="0" applyFont="1" applyBorder="1" applyAlignment="1" applyProtection="1">
      <alignment vertical="center"/>
      <protection hidden="1"/>
    </xf>
    <xf numFmtId="0" fontId="4" fillId="0" borderId="47" xfId="0" applyFont="1" applyBorder="1" applyAlignment="1" applyProtection="1">
      <alignment vertical="center"/>
      <protection locked="0"/>
    </xf>
    <xf numFmtId="0" fontId="4" fillId="0" borderId="43" xfId="0" applyFont="1" applyBorder="1" applyAlignment="1" applyProtection="1">
      <alignment vertical="center"/>
      <protection hidden="1"/>
    </xf>
    <xf numFmtId="0" fontId="4" fillId="2" borderId="39" xfId="0" applyFont="1" applyFill="1" applyBorder="1" applyAlignment="1" applyProtection="1">
      <alignment vertical="center"/>
      <protection hidden="1"/>
    </xf>
    <xf numFmtId="0" fontId="4" fillId="0" borderId="39" xfId="0" applyFont="1" applyBorder="1" applyAlignment="1" applyProtection="1">
      <alignment vertical="center"/>
      <protection locked="0"/>
    </xf>
    <xf numFmtId="0" fontId="4" fillId="6" borderId="21" xfId="0" applyFont="1" applyFill="1" applyBorder="1" applyAlignment="1" applyProtection="1">
      <alignment vertical="center"/>
      <protection locked="0"/>
    </xf>
    <xf numFmtId="0" fontId="4" fillId="2" borderId="40" xfId="0" applyFont="1" applyFill="1" applyBorder="1" applyAlignment="1" applyProtection="1">
      <alignment vertical="center"/>
      <protection hidden="1"/>
    </xf>
    <xf numFmtId="0" fontId="4" fillId="0" borderId="21" xfId="0" applyFont="1" applyBorder="1" applyAlignment="1" applyProtection="1">
      <alignment vertical="center"/>
      <protection locked="0"/>
    </xf>
    <xf numFmtId="0" fontId="11" fillId="7" borderId="52" xfId="0" applyFont="1" applyFill="1" applyBorder="1" applyAlignment="1" applyProtection="1">
      <alignment vertical="center"/>
      <protection locked="0"/>
    </xf>
    <xf numFmtId="0" fontId="11" fillId="7" borderId="53" xfId="0" applyFont="1" applyFill="1" applyBorder="1" applyAlignment="1" applyProtection="1">
      <alignment vertical="center"/>
      <protection locked="0"/>
    </xf>
    <xf numFmtId="0" fontId="11" fillId="7" borderId="53" xfId="0" applyFont="1" applyFill="1" applyBorder="1" applyAlignment="1" applyProtection="1">
      <alignment horizontal="center" vertical="center"/>
      <protection locked="0"/>
    </xf>
    <xf numFmtId="0" fontId="11" fillId="7" borderId="53" xfId="0" applyFont="1" applyFill="1" applyBorder="1" applyAlignment="1">
      <alignment horizontal="center" vertical="center"/>
    </xf>
    <xf numFmtId="0" fontId="11" fillId="7" borderId="53" xfId="0" applyFont="1" applyFill="1" applyBorder="1" applyAlignment="1">
      <alignment vertical="center"/>
    </xf>
    <xf numFmtId="0" fontId="11" fillId="7" borderId="54" xfId="0" applyFont="1" applyFill="1" applyBorder="1" applyAlignment="1" applyProtection="1">
      <alignment vertical="center"/>
      <protection locked="0"/>
    </xf>
    <xf numFmtId="0" fontId="11" fillId="7" borderId="55" xfId="0" applyFont="1" applyFill="1" applyBorder="1" applyAlignment="1">
      <alignment vertical="center"/>
    </xf>
    <xf numFmtId="0" fontId="11" fillId="7" borderId="56" xfId="0" applyFont="1" applyFill="1" applyBorder="1" applyAlignment="1">
      <alignment vertical="center"/>
    </xf>
    <xf numFmtId="0" fontId="11" fillId="7" borderId="57" xfId="0" applyFont="1" applyFill="1" applyBorder="1" applyAlignment="1" applyProtection="1">
      <alignment vertical="center"/>
      <protection locked="0"/>
    </xf>
    <xf numFmtId="0" fontId="11" fillId="7" borderId="58" xfId="0" applyFont="1" applyFill="1" applyBorder="1" applyAlignment="1">
      <alignment vertical="center"/>
    </xf>
    <xf numFmtId="0" fontId="11" fillId="7" borderId="59" xfId="0" applyFont="1" applyFill="1" applyBorder="1" applyAlignment="1" applyProtection="1">
      <alignment vertical="center"/>
      <protection locked="0"/>
    </xf>
    <xf numFmtId="0" fontId="11" fillId="7" borderId="55" xfId="0" applyFont="1" applyFill="1" applyBorder="1" applyAlignment="1" applyProtection="1">
      <alignment vertical="center"/>
    </xf>
    <xf numFmtId="0" fontId="11" fillId="7" borderId="56" xfId="0" applyFont="1" applyFill="1" applyBorder="1" applyAlignment="1" applyProtection="1">
      <alignment vertical="center"/>
    </xf>
    <xf numFmtId="0" fontId="11" fillId="7" borderId="58" xfId="0" applyFont="1" applyFill="1" applyBorder="1" applyAlignment="1" applyProtection="1">
      <alignment vertical="center"/>
    </xf>
    <xf numFmtId="0" fontId="11" fillId="7" borderId="54" xfId="0" applyFont="1" applyFill="1" applyBorder="1" applyAlignment="1" applyProtection="1">
      <alignment vertical="center"/>
    </xf>
    <xf numFmtId="0" fontId="11" fillId="7" borderId="61" xfId="0" applyFont="1" applyFill="1" applyBorder="1" applyAlignment="1" applyProtection="1">
      <alignment vertical="center"/>
    </xf>
    <xf numFmtId="0" fontId="11" fillId="7" borderId="62" xfId="0" applyFont="1" applyFill="1" applyBorder="1" applyAlignment="1" applyProtection="1">
      <alignment vertical="center"/>
    </xf>
    <xf numFmtId="0" fontId="11" fillId="7" borderId="57" xfId="0" applyFont="1" applyFill="1" applyBorder="1" applyAlignment="1" applyProtection="1">
      <alignment vertical="center"/>
    </xf>
    <xf numFmtId="0" fontId="11" fillId="7" borderId="61" xfId="0" applyFont="1" applyFill="1" applyBorder="1" applyAlignment="1" applyProtection="1">
      <alignment vertical="center"/>
      <protection locked="0"/>
    </xf>
    <xf numFmtId="0" fontId="11" fillId="7" borderId="56" xfId="0" applyFont="1" applyFill="1" applyBorder="1" applyAlignment="1" applyProtection="1">
      <alignment vertical="center"/>
      <protection locked="0"/>
    </xf>
    <xf numFmtId="0" fontId="11" fillId="7" borderId="55" xfId="0" applyFont="1" applyFill="1" applyBorder="1" applyAlignment="1" applyProtection="1">
      <alignment vertical="center"/>
      <protection locked="0"/>
    </xf>
    <xf numFmtId="0" fontId="11" fillId="7" borderId="62" xfId="0" applyFont="1" applyFill="1" applyBorder="1" applyAlignment="1" applyProtection="1">
      <alignment vertical="center"/>
      <protection locked="0"/>
    </xf>
    <xf numFmtId="0" fontId="11" fillId="7" borderId="60" xfId="0" applyFont="1" applyFill="1" applyBorder="1" applyAlignment="1" applyProtection="1">
      <alignment horizontal="right" vertical="center"/>
    </xf>
    <xf numFmtId="0" fontId="11" fillId="7" borderId="60" xfId="0" applyFont="1" applyFill="1" applyBorder="1" applyAlignment="1" applyProtection="1">
      <alignment horizontal="center" vertical="center"/>
    </xf>
    <xf numFmtId="0" fontId="11" fillId="7" borderId="59" xfId="0" applyFont="1" applyFill="1" applyBorder="1" applyAlignment="1" applyProtection="1">
      <alignment vertical="center"/>
    </xf>
    <xf numFmtId="0" fontId="11" fillId="7" borderId="52" xfId="0" applyFont="1" applyFill="1" applyBorder="1" applyAlignment="1" applyProtection="1">
      <alignment vertical="center"/>
    </xf>
    <xf numFmtId="0" fontId="11" fillId="7" borderId="14" xfId="0" applyFont="1" applyFill="1" applyBorder="1" applyAlignment="1" applyProtection="1">
      <alignment vertical="center"/>
    </xf>
    <xf numFmtId="0" fontId="4" fillId="0" borderId="0" xfId="0" applyFont="1" applyAlignment="1" applyProtection="1">
      <alignment vertical="center"/>
    </xf>
    <xf numFmtId="0" fontId="4" fillId="0" borderId="1" xfId="0" applyFont="1" applyBorder="1" applyAlignment="1" applyProtection="1">
      <alignment vertical="center"/>
    </xf>
    <xf numFmtId="0" fontId="4" fillId="0" borderId="2" xfId="0" applyFont="1" applyBorder="1" applyAlignment="1" applyProtection="1">
      <alignment vertical="center"/>
    </xf>
    <xf numFmtId="0" fontId="4" fillId="2" borderId="2" xfId="0" applyFont="1" applyFill="1" applyBorder="1" applyAlignment="1" applyProtection="1">
      <alignment horizontal="center" vertical="center"/>
    </xf>
    <xf numFmtId="0" fontId="9" fillId="2" borderId="2" xfId="0" applyFont="1" applyFill="1" applyBorder="1" applyAlignment="1" applyProtection="1">
      <alignment horizontal="center" vertical="center"/>
    </xf>
    <xf numFmtId="0" fontId="4" fillId="2" borderId="2" xfId="0" applyFont="1" applyFill="1" applyBorder="1" applyAlignment="1" applyProtection="1">
      <alignment vertical="center"/>
    </xf>
    <xf numFmtId="0" fontId="9" fillId="2" borderId="11" xfId="0" applyFont="1" applyFill="1" applyBorder="1" applyAlignment="1" applyProtection="1">
      <alignment horizontal="center" vertical="center"/>
    </xf>
    <xf numFmtId="0" fontId="9" fillId="2" borderId="63" xfId="0" applyFont="1" applyFill="1" applyBorder="1" applyAlignment="1" applyProtection="1">
      <alignment horizontal="center" vertical="center"/>
    </xf>
    <xf numFmtId="0" fontId="9" fillId="2" borderId="64" xfId="0" applyFont="1" applyFill="1" applyBorder="1" applyAlignment="1" applyProtection="1">
      <alignment horizontal="center" vertical="center"/>
    </xf>
    <xf numFmtId="0" fontId="9" fillId="2" borderId="65" xfId="0" applyFont="1" applyFill="1" applyBorder="1" applyAlignment="1" applyProtection="1">
      <alignment horizontal="center" vertical="center"/>
    </xf>
    <xf numFmtId="0" fontId="4" fillId="2" borderId="66" xfId="0" applyFont="1" applyFill="1" applyBorder="1" applyAlignment="1" applyProtection="1">
      <alignment vertical="center"/>
    </xf>
    <xf numFmtId="0" fontId="4" fillId="2" borderId="63" xfId="0" applyFont="1" applyFill="1" applyBorder="1" applyAlignment="1" applyProtection="1">
      <alignment vertical="center"/>
    </xf>
    <xf numFmtId="0" fontId="4" fillId="2" borderId="64" xfId="0" applyFont="1" applyFill="1" applyBorder="1" applyAlignment="1" applyProtection="1">
      <alignment vertical="center"/>
    </xf>
    <xf numFmtId="0" fontId="4" fillId="2" borderId="11" xfId="0" applyFont="1" applyFill="1" applyBorder="1" applyAlignment="1" applyProtection="1">
      <alignment vertical="center"/>
    </xf>
    <xf numFmtId="0" fontId="4" fillId="2" borderId="3" xfId="0" applyFont="1" applyFill="1" applyBorder="1" applyAlignment="1" applyProtection="1">
      <alignment vertical="center"/>
    </xf>
    <xf numFmtId="0" fontId="4" fillId="2" borderId="5" xfId="0" applyFont="1" applyFill="1" applyBorder="1" applyAlignment="1" applyProtection="1">
      <alignment horizontal="center" vertical="center"/>
    </xf>
    <xf numFmtId="0" fontId="4" fillId="2" borderId="6" xfId="0" applyFont="1" applyFill="1" applyBorder="1" applyAlignment="1" applyProtection="1">
      <alignment vertical="center"/>
    </xf>
    <xf numFmtId="0" fontId="4" fillId="2" borderId="7" xfId="0" applyFont="1" applyFill="1" applyBorder="1" applyAlignment="1" applyProtection="1">
      <alignment vertical="center"/>
    </xf>
    <xf numFmtId="0" fontId="4" fillId="2" borderId="67" xfId="0" applyFont="1" applyFill="1" applyBorder="1" applyAlignment="1" applyProtection="1">
      <alignment vertical="center"/>
    </xf>
    <xf numFmtId="0" fontId="4" fillId="2" borderId="12" xfId="0" applyFont="1" applyFill="1" applyBorder="1" applyAlignment="1" applyProtection="1">
      <alignment vertical="center"/>
    </xf>
    <xf numFmtId="9" fontId="4" fillId="2" borderId="68" xfId="0" applyNumberFormat="1" applyFont="1" applyFill="1" applyBorder="1" applyAlignment="1" applyProtection="1">
      <alignment vertical="center"/>
    </xf>
    <xf numFmtId="9" fontId="4" fillId="2" borderId="63" xfId="0" applyNumberFormat="1" applyFont="1" applyFill="1" applyBorder="1" applyAlignment="1" applyProtection="1">
      <alignment vertical="center"/>
    </xf>
    <xf numFmtId="9" fontId="4" fillId="2" borderId="67" xfId="0" applyNumberFormat="1" applyFont="1" applyFill="1" applyBorder="1" applyAlignment="1" applyProtection="1">
      <alignment vertical="center"/>
    </xf>
    <xf numFmtId="9" fontId="4" fillId="2" borderId="11" xfId="0" applyNumberFormat="1" applyFont="1" applyFill="1" applyBorder="1" applyAlignment="1" applyProtection="1">
      <alignment vertical="center"/>
    </xf>
    <xf numFmtId="9" fontId="4" fillId="2" borderId="64" xfId="0" applyNumberFormat="1" applyFont="1" applyFill="1" applyBorder="1" applyAlignment="1" applyProtection="1">
      <alignment vertical="center"/>
    </xf>
    <xf numFmtId="9" fontId="4" fillId="2" borderId="67" xfId="0" applyNumberFormat="1" applyFont="1" applyFill="1" applyBorder="1" applyAlignment="1" applyProtection="1">
      <alignment vertical="center"/>
      <protection locked="0"/>
    </xf>
    <xf numFmtId="9" fontId="4" fillId="2" borderId="64" xfId="0" applyNumberFormat="1" applyFont="1" applyFill="1" applyBorder="1" applyAlignment="1" applyProtection="1">
      <alignment vertical="center"/>
      <protection locked="0"/>
    </xf>
    <xf numFmtId="9" fontId="4" fillId="2" borderId="63" xfId="0" applyNumberFormat="1"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9" fontId="4" fillId="2" borderId="66" xfId="0" applyNumberFormat="1" applyFont="1" applyFill="1" applyBorder="1" applyAlignment="1" applyProtection="1">
      <alignment vertical="center"/>
    </xf>
    <xf numFmtId="9" fontId="4" fillId="2" borderId="12" xfId="0" applyNumberFormat="1" applyFont="1" applyFill="1" applyBorder="1" applyAlignment="1" applyProtection="1">
      <alignment vertical="center"/>
    </xf>
    <xf numFmtId="0" fontId="4" fillId="2" borderId="5" xfId="0" applyFont="1" applyFill="1" applyBorder="1" applyAlignment="1" applyProtection="1">
      <alignment horizontal="right" vertical="center"/>
    </xf>
    <xf numFmtId="0" fontId="4" fillId="2" borderId="5" xfId="0" applyFont="1" applyFill="1" applyBorder="1" applyAlignment="1" applyProtection="1">
      <alignment vertical="center"/>
    </xf>
    <xf numFmtId="0" fontId="4" fillId="2" borderId="68" xfId="0" applyFont="1" applyFill="1" applyBorder="1" applyAlignment="1" applyProtection="1">
      <alignment vertical="center"/>
    </xf>
    <xf numFmtId="0" fontId="4" fillId="2" borderId="4" xfId="0" applyFont="1" applyFill="1" applyBorder="1" applyAlignment="1" applyProtection="1">
      <alignment vertical="center"/>
    </xf>
    <xf numFmtId="0" fontId="4" fillId="0" borderId="25" xfId="0" applyFont="1" applyBorder="1" applyAlignment="1" applyProtection="1">
      <alignment vertical="center"/>
    </xf>
    <xf numFmtId="0" fontId="4" fillId="0" borderId="21" xfId="0" applyFont="1" applyBorder="1" applyAlignment="1" applyProtection="1">
      <alignment vertical="center"/>
    </xf>
    <xf numFmtId="0" fontId="4" fillId="2" borderId="21" xfId="0" applyFont="1" applyFill="1" applyBorder="1" applyAlignment="1" applyProtection="1">
      <alignment horizontal="center" vertical="center"/>
    </xf>
    <xf numFmtId="0" fontId="4" fillId="2" borderId="21" xfId="0" applyFont="1" applyFill="1" applyBorder="1" applyAlignment="1" applyProtection="1">
      <alignment vertical="center"/>
    </xf>
    <xf numFmtId="0" fontId="9" fillId="2" borderId="13" xfId="0" applyFont="1" applyFill="1" applyBorder="1" applyAlignment="1" applyProtection="1">
      <alignment horizontal="center" vertical="center"/>
    </xf>
    <xf numFmtId="0" fontId="9" fillId="2" borderId="14" xfId="0" applyFont="1" applyFill="1" applyBorder="1" applyAlignment="1" applyProtection="1">
      <alignment horizontal="center" vertical="center"/>
    </xf>
    <xf numFmtId="0" fontId="9" fillId="2" borderId="15" xfId="0" applyFont="1" applyFill="1" applyBorder="1" applyAlignment="1" applyProtection="1">
      <alignment horizontal="center" vertical="center"/>
    </xf>
    <xf numFmtId="0" fontId="9" fillId="2" borderId="37" xfId="0" applyFont="1" applyFill="1" applyBorder="1" applyAlignment="1" applyProtection="1">
      <alignment horizontal="center" vertical="center"/>
    </xf>
    <xf numFmtId="0" fontId="4" fillId="2" borderId="17" xfId="0" applyFont="1" applyFill="1" applyBorder="1" applyAlignment="1" applyProtection="1">
      <alignment vertical="center"/>
    </xf>
    <xf numFmtId="0" fontId="4" fillId="2" borderId="28" xfId="0" applyFont="1" applyFill="1" applyBorder="1" applyAlignment="1" applyProtection="1">
      <alignment vertical="center"/>
    </xf>
    <xf numFmtId="0" fontId="4" fillId="2" borderId="23" xfId="0" applyFont="1" applyFill="1" applyBorder="1" applyAlignment="1" applyProtection="1">
      <alignment vertical="center"/>
    </xf>
    <xf numFmtId="9" fontId="4" fillId="2" borderId="17" xfId="0" applyNumberFormat="1" applyFont="1" applyFill="1" applyBorder="1" applyAlignment="1" applyProtection="1">
      <alignment vertical="center"/>
    </xf>
    <xf numFmtId="0" fontId="4" fillId="2" borderId="38" xfId="0" applyFont="1" applyFill="1" applyBorder="1" applyAlignment="1" applyProtection="1">
      <alignment horizontal="right" vertical="center"/>
    </xf>
    <xf numFmtId="0" fontId="4" fillId="2" borderId="38" xfId="0" applyFont="1" applyFill="1" applyBorder="1" applyAlignment="1" applyProtection="1">
      <alignment vertical="center"/>
    </xf>
    <xf numFmtId="0" fontId="4" fillId="2" borderId="16" xfId="0" applyFont="1" applyFill="1" applyBorder="1" applyAlignment="1" applyProtection="1">
      <alignment vertical="center"/>
    </xf>
    <xf numFmtId="0" fontId="4" fillId="2" borderId="24" xfId="0" applyFont="1" applyFill="1" applyBorder="1" applyAlignment="1" applyProtection="1">
      <alignment vertical="center"/>
    </xf>
    <xf numFmtId="2" fontId="4" fillId="2" borderId="17" xfId="0" applyNumberFormat="1" applyFont="1" applyFill="1" applyBorder="1" applyAlignment="1" applyProtection="1">
      <alignment vertical="center"/>
    </xf>
    <xf numFmtId="0" fontId="4" fillId="0" borderId="52" xfId="0" applyFont="1" applyBorder="1" applyAlignment="1" applyProtection="1">
      <alignment vertical="center"/>
    </xf>
    <xf numFmtId="0" fontId="4" fillId="0" borderId="53" xfId="0" applyFont="1" applyBorder="1" applyAlignment="1" applyProtection="1">
      <alignment vertical="center"/>
    </xf>
    <xf numFmtId="0" fontId="4" fillId="2" borderId="53" xfId="0" applyFont="1" applyFill="1" applyBorder="1" applyAlignment="1" applyProtection="1">
      <alignment horizontal="center" vertical="center"/>
    </xf>
    <xf numFmtId="0" fontId="4" fillId="2" borderId="53" xfId="0" applyFont="1" applyFill="1" applyBorder="1" applyAlignment="1" applyProtection="1">
      <alignment vertical="center"/>
    </xf>
    <xf numFmtId="0" fontId="9" fillId="2" borderId="57" xfId="0" applyFont="1" applyFill="1" applyBorder="1" applyAlignment="1" applyProtection="1">
      <alignment horizontal="center" vertical="center"/>
    </xf>
    <xf numFmtId="0" fontId="9" fillId="2" borderId="55" xfId="0" applyFont="1" applyFill="1" applyBorder="1" applyAlignment="1" applyProtection="1">
      <alignment horizontal="center" vertical="center"/>
    </xf>
    <xf numFmtId="0" fontId="9" fillId="2" borderId="56" xfId="0" applyFont="1" applyFill="1" applyBorder="1" applyAlignment="1" applyProtection="1">
      <alignment horizontal="center" vertical="center"/>
    </xf>
    <xf numFmtId="0" fontId="9" fillId="2" borderId="58" xfId="0" applyFont="1" applyFill="1" applyBorder="1" applyAlignment="1" applyProtection="1">
      <alignment horizontal="center" vertical="center"/>
    </xf>
    <xf numFmtId="0" fontId="4" fillId="2" borderId="59" xfId="0" applyFont="1" applyFill="1" applyBorder="1" applyAlignment="1" applyProtection="1">
      <alignment vertical="center"/>
    </xf>
    <xf numFmtId="0" fontId="4" fillId="2" borderId="55" xfId="0" applyFont="1" applyFill="1" applyBorder="1" applyAlignment="1" applyProtection="1">
      <alignment vertical="center"/>
    </xf>
    <xf numFmtId="0" fontId="4" fillId="2" borderId="56" xfId="0" applyFont="1" applyFill="1" applyBorder="1" applyAlignment="1" applyProtection="1">
      <alignment vertical="center"/>
    </xf>
    <xf numFmtId="0" fontId="4" fillId="2" borderId="57" xfId="0" applyFont="1" applyFill="1" applyBorder="1" applyAlignment="1" applyProtection="1">
      <alignment vertical="center"/>
    </xf>
    <xf numFmtId="0" fontId="4" fillId="2" borderId="69" xfId="0" applyFont="1" applyFill="1" applyBorder="1" applyAlignment="1" applyProtection="1">
      <alignment vertical="center"/>
    </xf>
    <xf numFmtId="0" fontId="4" fillId="2" borderId="60" xfId="0" applyFont="1" applyFill="1" applyBorder="1" applyAlignment="1" applyProtection="1">
      <alignment horizontal="center" vertical="center"/>
    </xf>
    <xf numFmtId="0" fontId="4" fillId="2" borderId="70" xfId="0" applyFont="1" applyFill="1" applyBorder="1" applyAlignment="1" applyProtection="1">
      <alignment vertical="center"/>
    </xf>
    <xf numFmtId="0" fontId="4" fillId="2" borderId="71" xfId="0" applyFont="1" applyFill="1" applyBorder="1" applyAlignment="1" applyProtection="1">
      <alignment vertical="center"/>
    </xf>
    <xf numFmtId="0" fontId="4" fillId="2" borderId="61" xfId="0" applyFont="1" applyFill="1" applyBorder="1" applyAlignment="1" applyProtection="1">
      <alignment vertical="center"/>
    </xf>
    <xf numFmtId="0" fontId="4" fillId="2" borderId="62" xfId="0" applyFont="1" applyFill="1" applyBorder="1" applyAlignment="1" applyProtection="1">
      <alignment vertical="center"/>
    </xf>
    <xf numFmtId="2" fontId="4" fillId="2" borderId="59" xfId="0" applyNumberFormat="1" applyFont="1" applyFill="1" applyBorder="1" applyAlignment="1" applyProtection="1">
      <alignment vertical="center"/>
    </xf>
    <xf numFmtId="2" fontId="4" fillId="2" borderId="55" xfId="0" applyNumberFormat="1" applyFont="1" applyFill="1" applyBorder="1" applyAlignment="1" applyProtection="1">
      <alignment vertical="center"/>
    </xf>
    <xf numFmtId="2" fontId="4" fillId="2" borderId="62" xfId="0" applyNumberFormat="1" applyFont="1" applyFill="1" applyBorder="1" applyAlignment="1" applyProtection="1">
      <alignment vertical="center"/>
    </xf>
    <xf numFmtId="9" fontId="4" fillId="2" borderId="54" xfId="0" applyNumberFormat="1" applyFont="1" applyFill="1" applyBorder="1" applyAlignment="1" applyProtection="1">
      <alignment vertical="center"/>
    </xf>
    <xf numFmtId="9" fontId="4" fillId="2" borderId="55" xfId="0" applyNumberFormat="1" applyFont="1" applyFill="1" applyBorder="1" applyAlignment="1" applyProtection="1">
      <alignment vertical="center"/>
    </xf>
    <xf numFmtId="9" fontId="4" fillId="2" borderId="61" xfId="0" applyNumberFormat="1" applyFont="1" applyFill="1" applyBorder="1" applyAlignment="1" applyProtection="1">
      <alignment vertical="center"/>
    </xf>
    <xf numFmtId="9" fontId="4" fillId="2" borderId="57" xfId="0" applyNumberFormat="1" applyFont="1" applyFill="1" applyBorder="1" applyAlignment="1" applyProtection="1">
      <alignment vertical="center"/>
    </xf>
    <xf numFmtId="9" fontId="4" fillId="2" borderId="56" xfId="0" applyNumberFormat="1" applyFont="1" applyFill="1" applyBorder="1" applyAlignment="1" applyProtection="1">
      <alignment vertical="center"/>
    </xf>
    <xf numFmtId="9" fontId="4" fillId="2" borderId="61" xfId="0" applyNumberFormat="1" applyFont="1" applyFill="1" applyBorder="1" applyAlignment="1" applyProtection="1">
      <alignment vertical="center"/>
      <protection locked="0"/>
    </xf>
    <xf numFmtId="9" fontId="4" fillId="2" borderId="56" xfId="0" applyNumberFormat="1" applyFont="1" applyFill="1" applyBorder="1" applyAlignment="1" applyProtection="1">
      <alignment vertical="center"/>
      <protection locked="0"/>
    </xf>
    <xf numFmtId="9" fontId="4" fillId="2" borderId="55" xfId="0" applyNumberFormat="1" applyFont="1" applyFill="1" applyBorder="1" applyAlignment="1" applyProtection="1">
      <alignment vertical="center"/>
      <protection locked="0"/>
    </xf>
    <xf numFmtId="0" fontId="4" fillId="2" borderId="62" xfId="0" applyFont="1" applyFill="1" applyBorder="1" applyAlignment="1" applyProtection="1">
      <alignment vertical="center"/>
      <protection locked="0"/>
    </xf>
    <xf numFmtId="9" fontId="4" fillId="2" borderId="59" xfId="0" applyNumberFormat="1" applyFont="1" applyFill="1" applyBorder="1" applyAlignment="1" applyProtection="1">
      <alignment vertical="center"/>
    </xf>
    <xf numFmtId="9" fontId="4" fillId="2" borderId="62" xfId="0" applyNumberFormat="1" applyFont="1" applyFill="1" applyBorder="1" applyAlignment="1" applyProtection="1">
      <alignment vertical="center"/>
    </xf>
    <xf numFmtId="0" fontId="4" fillId="2" borderId="60" xfId="0" applyFont="1" applyFill="1" applyBorder="1" applyAlignment="1" applyProtection="1">
      <alignment horizontal="right" vertical="center"/>
    </xf>
    <xf numFmtId="0" fontId="4" fillId="2" borderId="60" xfId="0" applyFont="1" applyFill="1" applyBorder="1" applyAlignment="1" applyProtection="1">
      <alignment vertical="center"/>
    </xf>
    <xf numFmtId="0" fontId="4" fillId="2" borderId="54" xfId="0" applyFont="1" applyFill="1" applyBorder="1" applyAlignment="1" applyProtection="1">
      <alignment vertical="center"/>
    </xf>
    <xf numFmtId="0" fontId="4" fillId="2" borderId="72" xfId="0" applyFont="1" applyFill="1" applyBorder="1" applyAlignment="1" applyProtection="1">
      <alignment vertical="center"/>
    </xf>
    <xf numFmtId="0" fontId="5" fillId="0" borderId="0" xfId="0" applyFont="1" applyAlignment="1" applyProtection="1">
      <alignment vertical="center"/>
    </xf>
    <xf numFmtId="0" fontId="2" fillId="2" borderId="0" xfId="0" applyFont="1" applyFill="1">
      <alignment vertical="center"/>
    </xf>
    <xf numFmtId="0" fontId="12" fillId="2" borderId="0" xfId="0" applyFont="1" applyFill="1">
      <alignment vertical="center"/>
    </xf>
    <xf numFmtId="0" fontId="2" fillId="2" borderId="0" xfId="0" applyFont="1" applyFill="1" applyAlignment="1">
      <alignment horizontal="center" vertical="center"/>
    </xf>
    <xf numFmtId="0" fontId="4" fillId="2" borderId="17" xfId="0" applyFont="1" applyFill="1" applyBorder="1" applyAlignment="1" applyProtection="1">
      <alignment vertical="center" shrinkToFit="1"/>
    </xf>
    <xf numFmtId="0" fontId="4" fillId="2" borderId="14" xfId="0" applyFont="1" applyFill="1" applyBorder="1" applyAlignment="1" applyProtection="1">
      <alignment vertical="center" shrinkToFit="1"/>
    </xf>
    <xf numFmtId="0" fontId="4" fillId="2" borderId="15" xfId="0" applyFont="1" applyFill="1" applyBorder="1" applyAlignment="1" applyProtection="1">
      <alignment vertical="center" shrinkToFit="1"/>
    </xf>
    <xf numFmtId="0" fontId="0" fillId="0" borderId="0" xfId="4" applyFont="1">
      <alignment vertical="center"/>
    </xf>
    <xf numFmtId="0" fontId="0" fillId="0" borderId="73" xfId="0" applyFont="1" applyBorder="1">
      <alignment vertical="center"/>
    </xf>
    <xf numFmtId="0" fontId="0" fillId="0" borderId="74" xfId="4" applyFont="1" applyBorder="1">
      <alignment vertical="center"/>
    </xf>
    <xf numFmtId="0" fontId="0" fillId="0" borderId="75" xfId="7" applyFont="1" applyBorder="1">
      <alignment vertical="center"/>
    </xf>
    <xf numFmtId="0" fontId="0" fillId="0" borderId="76" xfId="2" applyFont="1" applyBorder="1">
      <alignment horizontal="left" vertical="center"/>
    </xf>
    <xf numFmtId="0" fontId="14" fillId="0" borderId="77" xfId="5" applyBorder="1">
      <alignment vertical="center"/>
    </xf>
    <xf numFmtId="0" fontId="0" fillId="0" borderId="78" xfId="2" applyFont="1" applyBorder="1">
      <alignment horizontal="left" vertical="center"/>
    </xf>
    <xf numFmtId="0" fontId="14" fillId="0" borderId="79" xfId="5" applyBorder="1">
      <alignment vertical="center"/>
    </xf>
    <xf numFmtId="0" fontId="14" fillId="0" borderId="80" xfId="5" applyBorder="1">
      <alignment vertical="center"/>
    </xf>
    <xf numFmtId="0" fontId="1" fillId="0" borderId="81" xfId="3" applyFont="1" applyBorder="1">
      <alignment horizontal="left" vertical="center"/>
    </xf>
    <xf numFmtId="0" fontId="1" fillId="0" borderId="82" xfId="6" applyBorder="1">
      <alignment vertical="center"/>
    </xf>
    <xf numFmtId="0" fontId="13" fillId="2" borderId="0" xfId="0" applyFont="1" applyFill="1" applyAlignment="1">
      <alignment horizontal="left" vertical="center"/>
    </xf>
    <xf numFmtId="49" fontId="13" fillId="8" borderId="73" xfId="0" applyNumberFormat="1" applyFont="1" applyFill="1" applyBorder="1" applyAlignment="1">
      <alignment horizontal="left" vertical="center"/>
    </xf>
    <xf numFmtId="49" fontId="13" fillId="2" borderId="73" xfId="0" applyNumberFormat="1" applyFont="1" applyFill="1" applyBorder="1" applyAlignment="1">
      <alignment horizontal="left" vertical="center"/>
    </xf>
    <xf numFmtId="179" fontId="13" fillId="2" borderId="73" xfId="0" applyNumberFormat="1" applyFont="1" applyFill="1" applyBorder="1" applyAlignment="1">
      <alignment horizontal="left" vertical="center"/>
    </xf>
    <xf numFmtId="49" fontId="13" fillId="2" borderId="73" xfId="0" applyNumberFormat="1" applyFont="1" applyFill="1" applyBorder="1" applyAlignment="1">
      <alignment horizontal="left" vertical="center" wrapText="1"/>
    </xf>
    <xf numFmtId="0" fontId="4" fillId="9" borderId="13" xfId="0" applyFont="1" applyFill="1" applyBorder="1" applyAlignment="1" applyProtection="1">
      <alignment vertical="center" wrapText="1" shrinkToFit="1"/>
      <protection hidden="1"/>
    </xf>
    <xf numFmtId="0" fontId="4" fillId="9" borderId="14" xfId="0" applyFont="1" applyFill="1" applyBorder="1" applyAlignment="1" applyProtection="1">
      <alignment vertical="center" wrapText="1" shrinkToFit="1"/>
      <protection hidden="1"/>
    </xf>
    <xf numFmtId="0" fontId="4" fillId="9" borderId="18" xfId="0" applyFont="1" applyFill="1" applyBorder="1" applyAlignment="1" applyProtection="1">
      <alignment vertical="center" wrapText="1" shrinkToFit="1"/>
      <protection hidden="1"/>
    </xf>
    <xf numFmtId="0" fontId="4" fillId="9" borderId="19" xfId="0" applyFont="1" applyFill="1" applyBorder="1" applyAlignment="1" applyProtection="1">
      <alignment vertical="center" wrapText="1" shrinkToFit="1"/>
      <protection hidden="1"/>
    </xf>
    <xf numFmtId="0" fontId="4" fillId="9" borderId="17" xfId="0" applyFont="1" applyFill="1" applyBorder="1" applyAlignment="1" applyProtection="1">
      <alignment vertical="center" wrapText="1" shrinkToFit="1"/>
      <protection hidden="1"/>
    </xf>
    <xf numFmtId="0" fontId="16" fillId="0" borderId="30" xfId="0" applyFont="1" applyBorder="1" applyAlignment="1" applyProtection="1">
      <alignment horizontal="center" vertical="center" shrinkToFit="1"/>
    </xf>
    <xf numFmtId="0" fontId="16" fillId="0" borderId="31" xfId="0" applyFont="1" applyBorder="1" applyAlignment="1" applyProtection="1">
      <alignment horizontal="center" vertical="center" shrinkToFit="1"/>
    </xf>
    <xf numFmtId="0" fontId="16" fillId="2" borderId="31" xfId="0" applyFont="1" applyFill="1" applyBorder="1" applyAlignment="1" applyProtection="1">
      <alignment horizontal="center" vertical="center" shrinkToFit="1"/>
    </xf>
    <xf numFmtId="0" fontId="16" fillId="2" borderId="13" xfId="0" applyFont="1" applyFill="1" applyBorder="1" applyAlignment="1" applyProtection="1">
      <alignment horizontal="center" vertical="center" shrinkToFit="1"/>
    </xf>
    <xf numFmtId="0" fontId="16" fillId="2" borderId="14" xfId="0" applyFont="1" applyFill="1" applyBorder="1" applyAlignment="1" applyProtection="1">
      <alignment horizontal="center" vertical="center" shrinkToFit="1"/>
    </xf>
    <xf numFmtId="0" fontId="16" fillId="2" borderId="15" xfId="0" applyFont="1" applyFill="1" applyBorder="1" applyAlignment="1" applyProtection="1">
      <alignment horizontal="center" vertical="center" shrinkToFit="1"/>
    </xf>
    <xf numFmtId="0" fontId="16" fillId="2" borderId="16" xfId="0" applyFont="1" applyFill="1" applyBorder="1" applyAlignment="1" applyProtection="1">
      <alignment horizontal="center" vertical="center" shrinkToFit="1"/>
    </xf>
    <xf numFmtId="0" fontId="16" fillId="2" borderId="18" xfId="0" applyFont="1" applyFill="1" applyBorder="1" applyAlignment="1" applyProtection="1">
      <alignment horizontal="center" vertical="center" shrinkToFit="1"/>
    </xf>
    <xf numFmtId="0" fontId="16" fillId="2" borderId="32" xfId="0" applyFont="1" applyFill="1" applyBorder="1" applyAlignment="1" applyProtection="1">
      <alignment vertical="center" shrinkToFit="1"/>
    </xf>
    <xf numFmtId="0" fontId="16" fillId="2" borderId="33" xfId="0" applyFont="1" applyFill="1" applyBorder="1" applyAlignment="1" applyProtection="1">
      <alignment vertical="center" shrinkToFit="1"/>
    </xf>
    <xf numFmtId="0" fontId="16" fillId="2" borderId="15" xfId="0" applyFont="1" applyFill="1" applyBorder="1" applyAlignment="1" applyProtection="1">
      <alignment vertical="center" shrinkToFit="1"/>
    </xf>
    <xf numFmtId="0" fontId="16" fillId="2" borderId="13" xfId="0" applyFont="1" applyFill="1" applyBorder="1" applyAlignment="1" applyProtection="1">
      <alignment vertical="center" shrinkToFit="1"/>
    </xf>
    <xf numFmtId="0" fontId="16" fillId="2" borderId="34" xfId="0" applyFont="1" applyFill="1" applyBorder="1" applyAlignment="1" applyProtection="1">
      <alignment vertical="center" shrinkToFit="1"/>
    </xf>
    <xf numFmtId="0" fontId="16" fillId="2" borderId="29" xfId="0" applyFont="1" applyFill="1" applyBorder="1" applyAlignment="1" applyProtection="1">
      <alignment horizontal="center" vertical="center" shrinkToFit="1"/>
    </xf>
    <xf numFmtId="0" fontId="16" fillId="2" borderId="35" xfId="0" applyFont="1" applyFill="1" applyBorder="1" applyAlignment="1" applyProtection="1">
      <alignment horizontal="left" vertical="center" shrinkToFit="1"/>
    </xf>
    <xf numFmtId="0" fontId="16" fillId="2" borderId="36" xfId="0" applyFont="1" applyFill="1" applyBorder="1" applyAlignment="1" applyProtection="1">
      <alignment horizontal="center" vertical="center" shrinkToFit="1"/>
    </xf>
    <xf numFmtId="0" fontId="16" fillId="2" borderId="17" xfId="0" applyFont="1" applyFill="1" applyBorder="1" applyAlignment="1" applyProtection="1">
      <alignment horizontal="center" vertical="center" shrinkToFit="1"/>
    </xf>
    <xf numFmtId="0" fontId="17" fillId="2" borderId="14" xfId="0" applyFont="1" applyFill="1" applyBorder="1" applyAlignment="1" applyProtection="1">
      <alignment horizontal="center" vertical="center" shrinkToFit="1"/>
    </xf>
    <xf numFmtId="0" fontId="16" fillId="2" borderId="19" xfId="0" applyFont="1" applyFill="1" applyBorder="1" applyAlignment="1" applyProtection="1">
      <alignment horizontal="center" vertical="center" shrinkToFit="1"/>
    </xf>
    <xf numFmtId="0" fontId="16" fillId="2" borderId="16" xfId="0" applyFont="1" applyFill="1" applyBorder="1" applyAlignment="1" applyProtection="1">
      <alignment vertical="center" shrinkToFit="1"/>
    </xf>
    <xf numFmtId="0" fontId="16" fillId="2" borderId="14" xfId="0" applyFont="1" applyFill="1" applyBorder="1" applyAlignment="1" applyProtection="1">
      <alignment vertical="center" shrinkToFit="1"/>
    </xf>
    <xf numFmtId="0" fontId="16" fillId="2" borderId="18" xfId="0" applyFont="1" applyFill="1" applyBorder="1" applyAlignment="1" applyProtection="1">
      <alignment vertical="center" shrinkToFit="1"/>
    </xf>
    <xf numFmtId="0" fontId="16" fillId="2" borderId="18" xfId="0" applyFont="1" applyFill="1" applyBorder="1" applyAlignment="1" applyProtection="1">
      <alignment vertical="center" shrinkToFit="1"/>
      <protection locked="0"/>
    </xf>
    <xf numFmtId="0" fontId="16" fillId="2" borderId="15" xfId="0" applyFont="1" applyFill="1" applyBorder="1" applyAlignment="1" applyProtection="1">
      <alignment vertical="center" shrinkToFit="1"/>
      <protection locked="0"/>
    </xf>
    <xf numFmtId="0" fontId="18" fillId="2" borderId="16" xfId="0" applyFont="1" applyFill="1" applyBorder="1" applyAlignment="1" applyProtection="1">
      <alignment horizontal="left" vertical="center" shrinkToFit="1"/>
    </xf>
    <xf numFmtId="0" fontId="16" fillId="2" borderId="14" xfId="0" applyFont="1" applyFill="1" applyBorder="1" applyAlignment="1" applyProtection="1">
      <alignment vertical="center" shrinkToFit="1"/>
      <protection locked="0"/>
    </xf>
    <xf numFmtId="0" fontId="18" fillId="2" borderId="13" xfId="0" applyFont="1" applyFill="1" applyBorder="1" applyAlignment="1" applyProtection="1">
      <alignment horizontal="left" vertical="center" shrinkToFit="1"/>
    </xf>
    <xf numFmtId="0" fontId="16" fillId="2" borderId="19" xfId="0" applyFont="1" applyFill="1" applyBorder="1" applyAlignment="1" applyProtection="1">
      <alignment vertical="center" shrinkToFit="1"/>
      <protection locked="0"/>
    </xf>
    <xf numFmtId="0" fontId="16" fillId="2" borderId="13" xfId="0" applyFont="1" applyFill="1" applyBorder="1" applyAlignment="1" applyProtection="1">
      <alignment horizontal="left" vertical="center" shrinkToFit="1"/>
    </xf>
    <xf numFmtId="0" fontId="16" fillId="2" borderId="19" xfId="0" applyFont="1" applyFill="1" applyBorder="1" applyAlignment="1" applyProtection="1">
      <alignment vertical="center" shrinkToFit="1"/>
    </xf>
    <xf numFmtId="0" fontId="16" fillId="2" borderId="16" xfId="0" applyFont="1" applyFill="1" applyBorder="1" applyAlignment="1" applyProtection="1">
      <alignment vertical="center" shrinkToFit="1"/>
      <protection hidden="1"/>
    </xf>
    <xf numFmtId="0" fontId="16" fillId="2" borderId="15" xfId="0" applyFont="1" applyFill="1" applyBorder="1" applyAlignment="1" applyProtection="1">
      <alignment vertical="center" shrinkToFit="1"/>
      <protection hidden="1"/>
    </xf>
    <xf numFmtId="0" fontId="16" fillId="0" borderId="15" xfId="0" applyFont="1" applyBorder="1" applyAlignment="1" applyProtection="1">
      <alignment vertical="center" shrinkToFit="1"/>
      <protection hidden="1"/>
    </xf>
    <xf numFmtId="0" fontId="16" fillId="0" borderId="24" xfId="0" applyFont="1" applyBorder="1" applyAlignment="1" applyProtection="1">
      <alignment vertical="center" shrinkToFit="1"/>
      <protection hidden="1"/>
    </xf>
    <xf numFmtId="0" fontId="16" fillId="0" borderId="20" xfId="0" applyFont="1" applyBorder="1" applyAlignment="1" applyProtection="1">
      <alignment vertical="center" shrinkToFit="1"/>
      <protection hidden="1"/>
    </xf>
    <xf numFmtId="0" fontId="16" fillId="2" borderId="29" xfId="0" applyFont="1" applyFill="1" applyBorder="1" applyAlignment="1" applyProtection="1">
      <alignment horizontal="center" vertical="center" shrinkToFit="1"/>
      <protection hidden="1"/>
    </xf>
    <xf numFmtId="0" fontId="16" fillId="2" borderId="29" xfId="0" applyNumberFormat="1" applyFont="1" applyFill="1" applyBorder="1" applyAlignment="1" applyProtection="1">
      <alignment horizontal="center" vertical="center" shrinkToFit="1"/>
      <protection hidden="1"/>
    </xf>
    <xf numFmtId="0" fontId="16" fillId="2" borderId="17" xfId="0" applyFont="1" applyFill="1" applyBorder="1" applyAlignment="1" applyProtection="1">
      <alignment horizontal="center" vertical="center" shrinkToFit="1"/>
      <protection hidden="1"/>
    </xf>
    <xf numFmtId="0" fontId="16" fillId="2" borderId="14" xfId="0" applyFont="1" applyFill="1" applyBorder="1" applyAlignment="1" applyProtection="1">
      <alignment horizontal="center" vertical="center" shrinkToFit="1"/>
      <protection hidden="1"/>
    </xf>
    <xf numFmtId="0" fontId="17" fillId="2" borderId="14" xfId="0" applyFont="1" applyFill="1" applyBorder="1" applyAlignment="1" applyProtection="1">
      <alignment horizontal="center" vertical="center" shrinkToFit="1"/>
      <protection hidden="1"/>
    </xf>
    <xf numFmtId="0" fontId="16" fillId="2" borderId="19" xfId="0" applyFont="1" applyFill="1" applyBorder="1" applyAlignment="1" applyProtection="1">
      <alignment horizontal="center" vertical="center" shrinkToFit="1"/>
      <protection hidden="1"/>
    </xf>
    <xf numFmtId="0" fontId="16" fillId="2" borderId="17" xfId="0" applyFont="1" applyFill="1" applyBorder="1" applyAlignment="1" applyProtection="1">
      <alignment vertical="center" shrinkToFit="1"/>
      <protection hidden="1"/>
    </xf>
    <xf numFmtId="0" fontId="16" fillId="2" borderId="14" xfId="0" applyFont="1" applyFill="1" applyBorder="1" applyAlignment="1" applyProtection="1">
      <alignment vertical="center" shrinkToFit="1"/>
      <protection hidden="1"/>
    </xf>
    <xf numFmtId="0" fontId="16" fillId="2" borderId="18" xfId="0" applyFont="1" applyFill="1" applyBorder="1" applyAlignment="1" applyProtection="1">
      <alignment vertical="center" shrinkToFit="1"/>
      <protection hidden="1"/>
    </xf>
    <xf numFmtId="0" fontId="16" fillId="2" borderId="13" xfId="0" applyFont="1" applyFill="1" applyBorder="1" applyAlignment="1" applyProtection="1">
      <alignment vertical="center" shrinkToFit="1"/>
      <protection hidden="1"/>
    </xf>
    <xf numFmtId="0" fontId="16" fillId="2" borderId="19" xfId="0" applyFont="1" applyFill="1" applyBorder="1" applyAlignment="1" applyProtection="1">
      <alignment vertical="center" shrinkToFit="1"/>
      <protection hidden="1"/>
    </xf>
    <xf numFmtId="0" fontId="16" fillId="2" borderId="27" xfId="0" applyFont="1" applyFill="1" applyBorder="1" applyAlignment="1" applyProtection="1">
      <alignment vertical="center" shrinkToFit="1"/>
      <protection hidden="1"/>
    </xf>
    <xf numFmtId="0" fontId="16" fillId="9" borderId="13" xfId="0" applyFont="1" applyFill="1" applyBorder="1" applyAlignment="1" applyProtection="1">
      <alignment vertical="center" shrinkToFit="1"/>
      <protection hidden="1"/>
    </xf>
    <xf numFmtId="0" fontId="16" fillId="9" borderId="14" xfId="0" applyFont="1" applyFill="1" applyBorder="1" applyAlignment="1" applyProtection="1">
      <alignment vertical="center" shrinkToFit="1"/>
      <protection hidden="1"/>
    </xf>
    <xf numFmtId="0" fontId="16" fillId="9" borderId="19" xfId="0" applyFont="1" applyFill="1" applyBorder="1" applyAlignment="1" applyProtection="1">
      <alignment vertical="center" shrinkToFit="1"/>
      <protection hidden="1"/>
    </xf>
    <xf numFmtId="0" fontId="16" fillId="9" borderId="17" xfId="0" applyFont="1" applyFill="1" applyBorder="1" applyAlignment="1" applyProtection="1">
      <alignment vertical="center" shrinkToFit="1"/>
      <protection hidden="1"/>
    </xf>
    <xf numFmtId="0" fontId="4" fillId="2" borderId="18" xfId="0" applyFont="1" applyFill="1" applyBorder="1" applyAlignment="1" applyProtection="1">
      <alignment vertical="center" shrinkToFit="1"/>
      <protection locked="0"/>
    </xf>
    <xf numFmtId="0" fontId="16" fillId="9" borderId="18" xfId="0" applyFont="1" applyFill="1" applyBorder="1" applyAlignment="1" applyProtection="1">
      <alignment vertical="center" shrinkToFit="1"/>
      <protection hidden="1"/>
    </xf>
    <xf numFmtId="0" fontId="4" fillId="9" borderId="16" xfId="0" applyFont="1" applyFill="1" applyBorder="1" applyAlignment="1" applyProtection="1">
      <alignment vertical="center" wrapText="1" shrinkToFit="1"/>
      <protection hidden="1"/>
    </xf>
    <xf numFmtId="0" fontId="16" fillId="9" borderId="16" xfId="0" applyFont="1" applyFill="1" applyBorder="1" applyAlignment="1" applyProtection="1">
      <alignment vertical="center" shrinkToFit="1"/>
      <protection hidden="1"/>
    </xf>
    <xf numFmtId="0" fontId="4" fillId="9" borderId="15" xfId="0" applyFont="1" applyFill="1" applyBorder="1" applyAlignment="1" applyProtection="1">
      <alignment vertical="center" wrapText="1" shrinkToFit="1"/>
      <protection hidden="1"/>
    </xf>
    <xf numFmtId="0" fontId="16" fillId="9" borderId="15" xfId="0" applyFont="1" applyFill="1" applyBorder="1" applyAlignment="1" applyProtection="1">
      <alignment vertical="center" shrinkToFit="1"/>
      <protection hidden="1"/>
    </xf>
    <xf numFmtId="0" fontId="4" fillId="10" borderId="14" xfId="0" applyFont="1" applyFill="1" applyBorder="1" applyAlignment="1" applyProtection="1">
      <alignment vertical="center"/>
    </xf>
    <xf numFmtId="0" fontId="4" fillId="10" borderId="15" xfId="0" applyFont="1" applyFill="1" applyBorder="1" applyAlignment="1" applyProtection="1">
      <alignment vertical="center"/>
    </xf>
    <xf numFmtId="0" fontId="4" fillId="10" borderId="44" xfId="0" applyFont="1" applyFill="1" applyBorder="1" applyAlignment="1" applyProtection="1">
      <alignment vertical="center"/>
      <protection locked="0"/>
    </xf>
    <xf numFmtId="0" fontId="4" fillId="10" borderId="45" xfId="0" applyFont="1" applyFill="1" applyBorder="1" applyAlignment="1" applyProtection="1">
      <alignment vertical="center"/>
    </xf>
    <xf numFmtId="0" fontId="4" fillId="10" borderId="48" xfId="0" applyFont="1" applyFill="1" applyBorder="1" applyAlignment="1" applyProtection="1">
      <alignment vertical="center"/>
    </xf>
    <xf numFmtId="0" fontId="4" fillId="9" borderId="7" xfId="0" applyFont="1" applyFill="1" applyBorder="1" applyAlignment="1" applyProtection="1">
      <alignment horizontal="left" vertical="center" shrinkToFit="1"/>
      <protection hidden="1"/>
    </xf>
    <xf numFmtId="0" fontId="4" fillId="9" borderId="8" xfId="0" applyFont="1" applyFill="1" applyBorder="1" applyAlignment="1" applyProtection="1">
      <alignment horizontal="left" vertical="center" shrinkToFit="1"/>
      <protection hidden="1"/>
    </xf>
    <xf numFmtId="0" fontId="4" fillId="9" borderId="13" xfId="0" applyFont="1" applyFill="1" applyBorder="1" applyAlignment="1" applyProtection="1">
      <alignment horizontal="left" vertical="center" shrinkToFit="1"/>
      <protection hidden="1"/>
    </xf>
    <xf numFmtId="0" fontId="4" fillId="9" borderId="14" xfId="0" applyFont="1" applyFill="1" applyBorder="1" applyAlignment="1" applyProtection="1">
      <alignment horizontal="left" vertical="center" shrinkToFit="1"/>
      <protection hidden="1"/>
    </xf>
    <xf numFmtId="0" fontId="4" fillId="9" borderId="18" xfId="0" applyFont="1" applyFill="1" applyBorder="1" applyAlignment="1" applyProtection="1">
      <alignment horizontal="left" vertical="center" shrinkToFit="1"/>
      <protection hidden="1"/>
    </xf>
    <xf numFmtId="0" fontId="4" fillId="9" borderId="6" xfId="0" applyFont="1" applyFill="1" applyBorder="1" applyAlignment="1" applyProtection="1">
      <alignment horizontal="left" vertical="center" shrinkToFit="1"/>
      <protection hidden="1"/>
    </xf>
    <xf numFmtId="0" fontId="4" fillId="9" borderId="15" xfId="0" applyFont="1" applyFill="1" applyBorder="1" applyAlignment="1" applyProtection="1">
      <alignment horizontal="left" vertical="center" shrinkToFit="1"/>
      <protection hidden="1"/>
    </xf>
    <xf numFmtId="0" fontId="4" fillId="9" borderId="3" xfId="0" applyFont="1" applyFill="1" applyBorder="1" applyAlignment="1" applyProtection="1">
      <alignment horizontal="left" vertical="center" shrinkToFit="1"/>
      <protection hidden="1"/>
    </xf>
    <xf numFmtId="0" fontId="4" fillId="9" borderId="16" xfId="0" applyFont="1" applyFill="1" applyBorder="1" applyAlignment="1" applyProtection="1">
      <alignment horizontal="left" vertical="center" shrinkToFit="1"/>
      <protection hidden="1"/>
    </xf>
    <xf numFmtId="0" fontId="4" fillId="9" borderId="19" xfId="0" applyFont="1" applyFill="1" applyBorder="1" applyAlignment="1" applyProtection="1">
      <alignment horizontal="left" vertical="center" shrinkToFit="1"/>
      <protection hidden="1"/>
    </xf>
    <xf numFmtId="0" fontId="4" fillId="2" borderId="21" xfId="0" applyFont="1" applyFill="1" applyBorder="1" applyAlignment="1" applyProtection="1">
      <alignment horizontal="left" vertical="center" shrinkToFit="1"/>
      <protection hidden="1"/>
    </xf>
    <xf numFmtId="0" fontId="4" fillId="2" borderId="24" xfId="0" applyFont="1" applyFill="1" applyBorder="1" applyAlignment="1" applyProtection="1">
      <alignment horizontal="left" vertical="center" shrinkToFit="1"/>
      <protection hidden="1"/>
    </xf>
    <xf numFmtId="0" fontId="4" fillId="2" borderId="22" xfId="0" applyFont="1" applyFill="1" applyBorder="1" applyAlignment="1" applyProtection="1">
      <alignment horizontal="left" vertical="center" shrinkToFit="1"/>
      <protection hidden="1"/>
    </xf>
    <xf numFmtId="0" fontId="4" fillId="9" borderId="63" xfId="0" applyFont="1" applyFill="1" applyBorder="1" applyAlignment="1" applyProtection="1">
      <alignment horizontal="center" vertical="center" shrinkToFit="1"/>
      <protection hidden="1"/>
    </xf>
    <xf numFmtId="0" fontId="4" fillId="9" borderId="67" xfId="0" applyFont="1" applyFill="1" applyBorder="1" applyAlignment="1" applyProtection="1">
      <alignment horizontal="center" vertical="center" shrinkToFit="1"/>
      <protection hidden="1"/>
    </xf>
    <xf numFmtId="0" fontId="4" fillId="9" borderId="12" xfId="0" applyFont="1" applyFill="1" applyBorder="1" applyAlignment="1" applyProtection="1">
      <alignment horizontal="center" vertical="center" shrinkToFit="1"/>
      <protection hidden="1"/>
    </xf>
    <xf numFmtId="0" fontId="4" fillId="9" borderId="11" xfId="0" applyFont="1" applyFill="1" applyBorder="1" applyAlignment="1" applyProtection="1">
      <alignment horizontal="left" vertical="center" shrinkToFit="1"/>
      <protection hidden="1"/>
    </xf>
    <xf numFmtId="0" fontId="4" fillId="9" borderId="63" xfId="0" applyFont="1" applyFill="1" applyBorder="1" applyAlignment="1" applyProtection="1">
      <alignment horizontal="left" vertical="center" shrinkToFit="1"/>
      <protection hidden="1"/>
    </xf>
    <xf numFmtId="0" fontId="4" fillId="2" borderId="25" xfId="0" applyFont="1" applyFill="1" applyBorder="1" applyAlignment="1" applyProtection="1">
      <alignment horizontal="left" vertical="center" shrinkToFit="1"/>
      <protection hidden="1"/>
    </xf>
    <xf numFmtId="0" fontId="4" fillId="2" borderId="27" xfId="0" applyFont="1" applyFill="1" applyBorder="1" applyAlignment="1" applyProtection="1">
      <alignment horizontal="left" vertical="center" shrinkToFit="1"/>
      <protection hidden="1"/>
    </xf>
    <xf numFmtId="0" fontId="4" fillId="2" borderId="28" xfId="0" applyFont="1" applyFill="1" applyBorder="1" applyAlignment="1" applyProtection="1">
      <alignment horizontal="left" vertical="center" shrinkToFit="1"/>
      <protection hidden="1"/>
    </xf>
    <xf numFmtId="0" fontId="4" fillId="2" borderId="14" xfId="0" applyFont="1" applyFill="1" applyBorder="1" applyAlignment="1" applyProtection="1">
      <alignment horizontal="center" vertical="center" wrapText="1" shrinkToFit="1"/>
      <protection hidden="1"/>
    </xf>
    <xf numFmtId="0" fontId="4" fillId="2" borderId="19" xfId="0" applyFont="1" applyFill="1" applyBorder="1" applyAlignment="1" applyProtection="1">
      <alignment horizontal="center" vertical="center" wrapText="1" shrinkToFit="1"/>
      <protection hidden="1"/>
    </xf>
    <xf numFmtId="0" fontId="4" fillId="2" borderId="23" xfId="0" applyFont="1" applyFill="1" applyBorder="1" applyAlignment="1" applyProtection="1">
      <alignment vertical="center" shrinkToFit="1"/>
      <protection hidden="1"/>
    </xf>
    <xf numFmtId="0" fontId="4" fillId="2" borderId="17" xfId="0" applyFont="1" applyFill="1" applyBorder="1" applyAlignment="1" applyProtection="1">
      <alignment horizontal="center" vertical="center" wrapText="1" shrinkToFit="1"/>
      <protection hidden="1"/>
    </xf>
    <xf numFmtId="0" fontId="8" fillId="2" borderId="14" xfId="0" applyFont="1" applyFill="1" applyBorder="1" applyAlignment="1" applyProtection="1">
      <alignment horizontal="center" vertical="center" wrapText="1" shrinkToFit="1"/>
      <protection hidden="1"/>
    </xf>
    <xf numFmtId="0" fontId="4" fillId="2" borderId="18"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shrinkToFit="1"/>
      <protection locked="0"/>
    </xf>
    <xf numFmtId="0" fontId="4" fillId="2" borderId="14" xfId="0" applyFont="1" applyFill="1" applyBorder="1" applyAlignment="1" applyProtection="1">
      <alignment horizontal="left" vertical="center" shrinkToFit="1"/>
      <protection locked="0"/>
    </xf>
    <xf numFmtId="0" fontId="4" fillId="2" borderId="15" xfId="0" applyFont="1" applyFill="1" applyBorder="1" applyAlignment="1" applyProtection="1">
      <alignment horizontal="left" vertical="center" shrinkToFit="1"/>
      <protection locked="0"/>
    </xf>
    <xf numFmtId="0" fontId="4" fillId="2" borderId="21" xfId="0" applyFont="1" applyFill="1" applyBorder="1" applyAlignment="1" applyProtection="1">
      <alignment horizontal="left" vertical="center" shrinkToFit="1"/>
      <protection locked="0"/>
    </xf>
    <xf numFmtId="0" fontId="4" fillId="2" borderId="19" xfId="0" applyFont="1" applyFill="1" applyBorder="1" applyAlignment="1" applyProtection="1">
      <alignment horizontal="left" vertical="center" shrinkToFit="1"/>
      <protection locked="0"/>
    </xf>
    <xf numFmtId="0" fontId="4" fillId="2" borderId="20" xfId="0" applyFont="1" applyFill="1" applyBorder="1" applyAlignment="1" applyProtection="1">
      <alignment horizontal="left" vertical="center" shrinkToFit="1"/>
      <protection locked="0"/>
    </xf>
    <xf numFmtId="0" fontId="4" fillId="2" borderId="16" xfId="0" applyFont="1" applyFill="1" applyBorder="1" applyAlignment="1" applyProtection="1">
      <alignment horizontal="left" vertical="center" shrinkToFit="1"/>
      <protection locked="0"/>
    </xf>
    <xf numFmtId="0" fontId="4" fillId="2" borderId="22" xfId="0" applyFont="1" applyFill="1" applyBorder="1" applyAlignment="1" applyProtection="1">
      <alignment horizontal="left" vertical="center" shrinkToFit="1"/>
      <protection locked="0"/>
    </xf>
    <xf numFmtId="0" fontId="6" fillId="2" borderId="16" xfId="0" applyFont="1" applyFill="1" applyBorder="1" applyAlignment="1" applyProtection="1">
      <alignment horizontal="left" vertical="center" wrapText="1" shrinkToFit="1"/>
      <protection locked="0"/>
    </xf>
    <xf numFmtId="0" fontId="6" fillId="2" borderId="13" xfId="0" applyFont="1" applyFill="1" applyBorder="1" applyAlignment="1" applyProtection="1">
      <alignment horizontal="left" vertical="center" wrapText="1" shrinkToFit="1"/>
      <protection locked="0"/>
    </xf>
    <xf numFmtId="0" fontId="4" fillId="2" borderId="18" xfId="0" applyFont="1" applyFill="1" applyBorder="1" applyAlignment="1" applyProtection="1">
      <alignment vertical="center" shrinkToFit="1"/>
      <protection locked="0"/>
    </xf>
    <xf numFmtId="0" fontId="4" fillId="2" borderId="14" xfId="0" applyFont="1" applyFill="1" applyBorder="1" applyAlignment="1" applyProtection="1">
      <alignment horizontal="center" vertical="center" wrapText="1" shrinkToFit="1"/>
      <protection locked="0"/>
    </xf>
    <xf numFmtId="0" fontId="4" fillId="2" borderId="19" xfId="0" applyFont="1" applyFill="1" applyBorder="1" applyAlignment="1" applyProtection="1">
      <alignment horizontal="center" vertical="center" wrapText="1" shrinkToFit="1"/>
      <protection locked="0"/>
    </xf>
    <xf numFmtId="0" fontId="4" fillId="2" borderId="17" xfId="0" applyFont="1" applyFill="1" applyBorder="1" applyAlignment="1" applyProtection="1">
      <alignment horizontal="center" vertical="center" wrapText="1" shrinkToFit="1"/>
      <protection locked="0"/>
    </xf>
    <xf numFmtId="0" fontId="8" fillId="2" borderId="14" xfId="0" applyFont="1" applyFill="1" applyBorder="1" applyAlignment="1" applyProtection="1">
      <alignment horizontal="center" vertical="center" wrapText="1" shrinkToFit="1"/>
      <protection locked="0"/>
    </xf>
    <xf numFmtId="0" fontId="4" fillId="2" borderId="14" xfId="0" applyFont="1" applyFill="1" applyBorder="1" applyAlignment="1" applyProtection="1">
      <alignment horizontal="center" vertical="center"/>
      <protection locked="0"/>
    </xf>
    <xf numFmtId="0" fontId="4" fillId="2" borderId="19"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protection locked="0"/>
    </xf>
    <xf numFmtId="0" fontId="4" fillId="2" borderId="13"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left" vertical="center"/>
      <protection locked="0"/>
    </xf>
    <xf numFmtId="0" fontId="4" fillId="2" borderId="7" xfId="0" applyFont="1" applyFill="1" applyBorder="1" applyAlignment="1" applyProtection="1">
      <alignment horizontal="center" vertical="center" wrapText="1"/>
      <protection locked="0"/>
    </xf>
    <xf numFmtId="0" fontId="4" fillId="2" borderId="5" xfId="0" applyFont="1" applyFill="1" applyBorder="1" applyAlignment="1" applyProtection="1">
      <alignment horizontal="left" vertical="center" wrapText="1"/>
      <protection locked="0"/>
    </xf>
    <xf numFmtId="0" fontId="4" fillId="2" borderId="18"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protection locked="0"/>
    </xf>
    <xf numFmtId="0" fontId="4" fillId="2" borderId="16" xfId="0" applyFont="1" applyFill="1" applyBorder="1" applyAlignment="1" applyProtection="1">
      <alignment horizontal="center" vertical="center"/>
      <protection locked="0"/>
    </xf>
    <xf numFmtId="0" fontId="4" fillId="2" borderId="9" xfId="0" applyFont="1" applyFill="1" applyBorder="1" applyAlignment="1" applyProtection="1">
      <alignment horizontal="left" vertical="center" wrapText="1"/>
      <protection hidden="1"/>
    </xf>
    <xf numFmtId="0" fontId="4" fillId="2" borderId="5" xfId="0" applyFont="1" applyFill="1" applyBorder="1" applyAlignment="1" applyProtection="1">
      <alignment horizontal="left" vertical="center" wrapText="1"/>
      <protection hidden="1"/>
    </xf>
    <xf numFmtId="0" fontId="4" fillId="2" borderId="1" xfId="0" applyFont="1" applyFill="1" applyBorder="1" applyAlignment="1" applyProtection="1">
      <alignment horizontal="left" vertical="center" shrinkToFit="1"/>
      <protection locked="0"/>
    </xf>
    <xf numFmtId="0" fontId="4" fillId="2" borderId="2" xfId="0" applyFont="1" applyFill="1" applyBorder="1" applyAlignment="1" applyProtection="1">
      <alignment horizontal="left" vertical="center" shrinkToFit="1"/>
      <protection locked="0"/>
    </xf>
    <xf numFmtId="0" fontId="4" fillId="2" borderId="7" xfId="0" applyFont="1" applyFill="1" applyBorder="1" applyAlignment="1" applyProtection="1">
      <alignment horizontal="left" vertical="center" shrinkToFit="1"/>
      <protection locked="0"/>
    </xf>
    <xf numFmtId="0" fontId="4" fillId="2" borderId="21" xfId="0" applyFont="1" applyFill="1" applyBorder="1" applyAlignment="1" applyProtection="1">
      <alignment vertical="center" shrinkToFit="1"/>
      <protection locked="0"/>
    </xf>
    <xf numFmtId="0" fontId="4" fillId="2" borderId="83" xfId="0" applyFont="1" applyFill="1" applyBorder="1" applyAlignment="1" applyProtection="1">
      <alignment horizontal="left" vertical="center" shrinkToFit="1"/>
      <protection hidden="1"/>
    </xf>
    <xf numFmtId="0" fontId="4" fillId="2" borderId="8" xfId="0" applyFont="1" applyFill="1" applyBorder="1" applyAlignment="1" applyProtection="1">
      <alignment horizontal="left" vertical="center" shrinkToFit="1"/>
      <protection hidden="1"/>
    </xf>
    <xf numFmtId="0" fontId="4" fillId="2" borderId="3" xfId="0" applyFont="1" applyFill="1" applyBorder="1" applyAlignment="1" applyProtection="1">
      <alignment horizontal="left" vertical="center" shrinkToFit="1"/>
      <protection hidden="1"/>
    </xf>
    <xf numFmtId="0" fontId="4" fillId="2" borderId="9" xfId="0" applyFont="1" applyFill="1" applyBorder="1" applyAlignment="1" applyProtection="1">
      <alignment horizontal="left" vertical="center" shrinkToFit="1"/>
      <protection hidden="1"/>
    </xf>
    <xf numFmtId="0" fontId="4" fillId="2" borderId="10" xfId="0" applyFont="1" applyFill="1" applyBorder="1" applyAlignment="1" applyProtection="1">
      <alignment horizontal="left" vertical="center" shrinkToFit="1"/>
      <protection hidden="1"/>
    </xf>
    <xf numFmtId="0" fontId="4" fillId="2" borderId="4" xfId="0" applyFont="1" applyFill="1" applyBorder="1" applyAlignment="1" applyProtection="1">
      <alignment horizontal="left" vertical="center" shrinkToFit="1"/>
      <protection locked="0"/>
    </xf>
    <xf numFmtId="0" fontId="4" fillId="2" borderId="8" xfId="0" applyFont="1" applyFill="1" applyBorder="1" applyAlignment="1" applyProtection="1">
      <alignment horizontal="left" vertical="center" shrinkToFit="1"/>
      <protection locked="0"/>
    </xf>
    <xf numFmtId="0" fontId="4" fillId="2" borderId="4" xfId="0" applyFont="1" applyFill="1" applyBorder="1" applyAlignment="1" applyProtection="1">
      <alignment horizontal="center" vertical="center"/>
      <protection locked="0"/>
    </xf>
    <xf numFmtId="0" fontId="4" fillId="2" borderId="2"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4" fillId="2" borderId="1" xfId="0" applyFont="1" applyFill="1" applyBorder="1" applyAlignment="1" applyProtection="1">
      <alignment horizontal="left" vertical="center"/>
      <protection locked="0"/>
    </xf>
    <xf numFmtId="0" fontId="4" fillId="2" borderId="4" xfId="0" applyFont="1" applyFill="1" applyBorder="1" applyAlignment="1" applyProtection="1">
      <alignment horizontal="left" vertical="center"/>
      <protection locked="0"/>
    </xf>
    <xf numFmtId="0" fontId="4" fillId="0" borderId="1"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2" borderId="2" xfId="0" applyFont="1" applyFill="1" applyBorder="1" applyAlignment="1" applyProtection="1">
      <alignment horizontal="center" vertical="center" wrapText="1"/>
      <protection locked="0"/>
    </xf>
  </cellXfs>
  <cellStyles count="8">
    <cellStyle name="ハイパーリンク" xfId="1" builtinId="8"/>
    <cellStyle name="ピボットテーブルのカテゴリー" xfId="2"/>
    <cellStyle name="ピボットテーブルのタイトル" xfId="3"/>
    <cellStyle name="ピボットテーブルのフィールド" xfId="4"/>
    <cellStyle name="ピボットテーブルの角" xfId="7"/>
    <cellStyle name="ピボットテーブルの結果" xfId="6"/>
    <cellStyle name="ピボットテーブルの値" xfId="5"/>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DCE6F2"/>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EEEEEE"/>
      <rgbColor rgb="FFD9D9D9"/>
      <rgbColor rgb="FFFFFF99"/>
      <rgbColor rgb="FF99CCFF"/>
      <rgbColor rgb="FFFF99CC"/>
      <rgbColor rgb="FFCC99FF"/>
      <rgbColor rgb="FFF2DCDB"/>
      <rgbColor rgb="FF3366FF"/>
      <rgbColor rgb="FF33CCCC"/>
      <rgbColor rgb="FF99CC00"/>
      <rgbColor rgb="FFFFCC00"/>
      <rgbColor rgb="FFFF9900"/>
      <rgbColor rgb="FFFF6600"/>
      <rgbColor rgb="FF4F81BD"/>
      <rgbColor rgb="FF878787"/>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c:style val="2"/>
  <c:chart>
    <c:title>
      <c:tx>
        <c:rich>
          <a:bodyPr rot="0"/>
          <a:lstStyle/>
          <a:p>
            <a:pPr>
              <a:defRPr sz="1800" b="1" strike="noStrike" spc="-1">
                <a:solidFill>
                  <a:srgbClr val="000000"/>
                </a:solidFill>
                <a:latin typeface="Calibri"/>
              </a:defRPr>
            </a:pPr>
            <a:r>
              <a:rPr lang="ja-JP" altLang="en-US" sz="1800" b="1" strike="noStrike" spc="-1">
                <a:solidFill>
                  <a:srgbClr val="000000"/>
                </a:solidFill>
                <a:latin typeface="Calibri"/>
              </a:rPr>
              <a:t>こころ数</a:t>
            </a:r>
          </a:p>
        </c:rich>
      </c:tx>
      <c:overlay val="0"/>
      <c:spPr>
        <a:noFill/>
        <a:ln w="0">
          <a:noFill/>
        </a:ln>
      </c:spPr>
    </c:title>
    <c:autoTitleDeleted val="0"/>
    <c:plotArea>
      <c:layout/>
      <c:barChart>
        <c:barDir val="col"/>
        <c:grouping val="clustered"/>
        <c:varyColors val="0"/>
        <c:ser>
          <c:idx val="0"/>
          <c:order val="0"/>
          <c:tx>
            <c:strRef>
              <c:f>グラフ!$G$82</c:f>
              <c:strCache>
                <c:ptCount val="1"/>
                <c:pt idx="0">
                  <c:v>こころ数</c:v>
                </c:pt>
              </c:strCache>
            </c:strRef>
          </c:tx>
          <c:spPr>
            <a:solidFill>
              <a:srgbClr val="4F81BD"/>
            </a:solidFill>
            <a:ln w="0">
              <a:noFill/>
            </a:ln>
          </c:spPr>
          <c:invertIfNegative val="0"/>
          <c:dLbls>
            <c:txPr>
              <a:bodyPr wrap="square"/>
              <a:lstStyle/>
              <a:p>
                <a:pPr>
                  <a:defRPr sz="1000" b="0" strike="noStrike" spc="-1">
                    <a:solidFill>
                      <a:srgbClr val="000000"/>
                    </a:solidFill>
                    <a:latin typeface="Calibri"/>
                  </a:defRPr>
                </a:pPr>
                <a:endParaRPr lang="ja-JP"/>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グラフ!$F$83:$F$90</c:f>
              <c:strCache>
                <c:ptCount val="8"/>
                <c:pt idx="0">
                  <c:v>～0</c:v>
                </c:pt>
                <c:pt idx="1">
                  <c:v>1～60</c:v>
                </c:pt>
                <c:pt idx="2">
                  <c:v>61～90</c:v>
                </c:pt>
                <c:pt idx="3">
                  <c:v>91～150</c:v>
                </c:pt>
                <c:pt idx="4">
                  <c:v>151～250</c:v>
                </c:pt>
                <c:pt idx="5">
                  <c:v>251～500</c:v>
                </c:pt>
                <c:pt idx="6">
                  <c:v>501～750</c:v>
                </c:pt>
                <c:pt idx="7">
                  <c:v>751～1000</c:v>
                </c:pt>
              </c:strCache>
            </c:strRef>
          </c:cat>
          <c:val>
            <c:numRef>
              <c:f>グラフ!$G$83:$G$90</c:f>
              <c:numCache>
                <c:formatCode>General</c:formatCode>
                <c:ptCount val="8"/>
                <c:pt idx="0">
                  <c:v>24</c:v>
                </c:pt>
                <c:pt idx="1">
                  <c:v>220</c:v>
                </c:pt>
                <c:pt idx="2">
                  <c:v>39</c:v>
                </c:pt>
                <c:pt idx="3">
                  <c:v>56</c:v>
                </c:pt>
                <c:pt idx="4">
                  <c:v>7</c:v>
                </c:pt>
                <c:pt idx="5">
                  <c:v>57</c:v>
                </c:pt>
                <c:pt idx="6">
                  <c:v>21</c:v>
                </c:pt>
                <c:pt idx="7">
                  <c:v>15</c:v>
                </c:pt>
              </c:numCache>
            </c:numRef>
          </c:val>
        </c:ser>
        <c:dLbls>
          <c:showLegendKey val="0"/>
          <c:showVal val="0"/>
          <c:showCatName val="0"/>
          <c:showSerName val="0"/>
          <c:showPercent val="0"/>
          <c:showBubbleSize val="0"/>
        </c:dLbls>
        <c:gapWidth val="150"/>
        <c:axId val="313071104"/>
        <c:axId val="313072640"/>
      </c:barChart>
      <c:catAx>
        <c:axId val="313071104"/>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sz="1000" b="0" strike="noStrike" spc="-1">
                <a:solidFill>
                  <a:srgbClr val="000000"/>
                </a:solidFill>
                <a:latin typeface="Calibri"/>
              </a:defRPr>
            </a:pPr>
            <a:endParaRPr lang="ja-JP"/>
          </a:p>
        </c:txPr>
        <c:crossAx val="313072640"/>
        <c:crosses val="autoZero"/>
        <c:auto val="1"/>
        <c:lblAlgn val="ctr"/>
        <c:lblOffset val="100"/>
        <c:noMultiLvlLbl val="0"/>
      </c:catAx>
      <c:valAx>
        <c:axId val="313072640"/>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sz="1000" b="0" strike="noStrike" spc="-1">
                <a:solidFill>
                  <a:srgbClr val="000000"/>
                </a:solidFill>
                <a:latin typeface="Calibri"/>
              </a:defRPr>
            </a:pPr>
            <a:endParaRPr lang="ja-JP"/>
          </a:p>
        </c:txPr>
        <c:crossAx val="313071104"/>
        <c:crosses val="autoZero"/>
        <c:crossBetween val="between"/>
      </c:valAx>
      <c:spPr>
        <a:noFill/>
        <a:ln w="0">
          <a:noFill/>
        </a:ln>
      </c:spPr>
    </c:plotArea>
    <c:legend>
      <c:legendPos val="r"/>
      <c:overlay val="0"/>
      <c:spPr>
        <a:noFill/>
        <a:ln w="0">
          <a:noFill/>
        </a:ln>
      </c:spPr>
      <c:txPr>
        <a:bodyPr/>
        <a:lstStyle/>
        <a:p>
          <a:pPr>
            <a:defRPr sz="1000" b="0" strike="noStrike" spc="-1">
              <a:solidFill>
                <a:srgbClr val="000000"/>
              </a:solidFill>
              <a:latin typeface="Calibri"/>
            </a:defRPr>
          </a:pPr>
          <a:endParaRPr lang="ja-JP"/>
        </a:p>
      </c:txPr>
    </c:legend>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95400</xdr:colOff>
      <xdr:row>90</xdr:row>
      <xdr:rowOff>142920</xdr:rowOff>
    </xdr:from>
    <xdr:to>
      <xdr:col>10</xdr:col>
      <xdr:colOff>475560</xdr:colOff>
      <xdr:row>104</xdr:row>
      <xdr:rowOff>84960</xdr:rowOff>
    </xdr:to>
    <xdr:graphicFrame macro="">
      <xdr:nvGraphicFramePr>
        <xdr:cNvPr id="2"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Date="0" createdVersion="3" recordCount="476">
  <cacheSource type="worksheet">
    <worksheetSource ref="A8:NP497" sheet="list"/>
  </cacheSource>
  <cacheFields count="376">
    <cacheField name="No" numFmtId="0">
      <sharedItems containsMixedTypes="1" containsNumber="1" containsInteger="1" minValue="1" maxValue="9018" count="476">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9001"/>
        <n v="9002"/>
        <n v="9003"/>
        <n v="9004"/>
        <n v="9005"/>
        <n v="9006"/>
        <n v="9007"/>
        <n v="9008"/>
        <n v="9009"/>
        <n v="9010"/>
        <n v="9011"/>
        <n v="9012"/>
        <n v="9013"/>
        <n v="9014"/>
        <n v="9015"/>
        <n v="9016"/>
        <n v="9017"/>
        <n v="9018"/>
        <s v="EOL"/>
      </sharedItems>
    </cacheField>
    <cacheField name="モンスター" numFmtId="0">
      <sharedItems count="476">
        <s v="EOL"/>
        <s v="ＭＣカンダタ"/>
        <s v="アイアンクック"/>
        <s v="アイスゴーレム"/>
        <s v="アイスフライ"/>
        <s v="アカイライ"/>
        <s v="あくまのきし"/>
        <s v="あくまのツボ"/>
        <s v="あくま神官"/>
        <s v="あくま神官（覚醒）"/>
        <s v="アックスドラゴン"/>
        <s v="アトラス"/>
        <s v="あばれこまいぬ"/>
        <s v="アバン"/>
        <s v="アバン（ドラゴラム）"/>
        <s v="あやしいかげ"/>
        <s v="アルケミストン"/>
        <s v="アルミラージ"/>
        <s v="アローインプ"/>
        <s v="アンクルホーン"/>
        <s v="アンドレアル"/>
        <s v="アークデーモン"/>
        <s v="アームライオン"/>
        <s v="アームライオン（覚醒）"/>
        <s v="イエティ"/>
        <s v="イズライール"/>
        <s v="いたずらもぐら"/>
        <s v="いっかくうさぎ"/>
        <s v="イブール"/>
        <s v="ウイングタイガー"/>
        <s v="うごくせきぞう"/>
        <s v="うごくひょうぞう"/>
        <s v="ウドラー"/>
        <s v="うみぼうず"/>
        <s v="エデンの戦士たち１"/>
        <s v="エデンの戦士たち２"/>
        <s v="エビルソーサラー"/>
        <s v="エビルホーク"/>
        <s v="エリミネーター"/>
        <s v="エル・サンティーア"/>
        <s v="エル・バナーニャ"/>
        <s v="エル・ピタージャ"/>
        <s v="おおがらす"/>
        <s v="おおきづち"/>
        <s v="おおくちばし"/>
        <s v="おおさそり"/>
        <s v="オオヌシガルーダ"/>
        <s v="おしろつむり"/>
        <s v="おどるほうせき"/>
        <s v="オニオーン"/>
        <s v="おにこぞう"/>
        <s v="おにこんぼう"/>
        <s v="おばけキャンドル"/>
        <s v="おばけトマト"/>
        <s v="おひなさまスライム"/>
        <s v="おみくじミミック"/>
        <s v="おりひめクイーン"/>
        <s v="オルゴ・デミーラ"/>
        <s v="オルゴ・デミーラ（第２形態）"/>
        <s v="おんせんスライム"/>
        <s v="オーク"/>
        <s v="がいこつ"/>
        <s v="かえんムカデ"/>
        <s v="ガチャコッコ"/>
        <s v="かっちゅうアリ"/>
        <s v="ガニラス"/>
        <s v="ガメゴン"/>
        <s v="カメレオンマン"/>
        <s v="からくり兵"/>
        <s v="ガルーダ"/>
        <s v="カンダタ"/>
        <s v="カンダタこぶん"/>
        <s v="ガーゴイル"/>
        <s v="ギガデーモン"/>
        <s v="ギガンテス"/>
        <s v="ギガントドラゴン"/>
        <s v="ギガントドラゴン（覚醒）"/>
        <s v="ギズモ"/>
        <s v="キマイラロード"/>
        <s v="キメラ"/>
        <s v="きめんどうし"/>
        <s v="キャタピラー"/>
        <s v="キャットバット"/>
        <s v="キャットフライ"/>
        <s v="キラーアーマー"/>
        <s v="キラークラブ"/>
        <s v="キラージャック"/>
        <s v="キラースコップ"/>
        <s v="キラースロットマシン"/>
        <s v="キラートーチ"/>
        <s v="キラーパンサー"/>
        <s v="キラーピッケル"/>
        <s v="キラーピッチングマシン"/>
        <s v="キラービー"/>
        <s v="キラーベンダーマシン"/>
        <s v="キラーマシン"/>
        <s v="キラーマシン（覚醒）"/>
        <s v="キラーリカント"/>
        <s v="きりかぶこぞう"/>
        <s v="きりさきピエロ"/>
        <s v="キングスイカ岩"/>
        <s v="キングスライム"/>
        <s v="キングスライム（覚醒）"/>
        <s v="キングヒドラ"/>
        <s v="キングミニデーモン"/>
        <s v="キングレオ"/>
        <s v="キースドラゴン"/>
        <s v="クイーンスライム"/>
        <s v="クイーンモーモン"/>
        <s v="くさった死体"/>
        <s v="くものきょじん"/>
        <s v="グリーンドラゴン"/>
        <s v="グレイトドラゴン"/>
        <s v="グレイトマーマン"/>
        <s v="グレイトライドン"/>
        <s v="グレゴリダンス"/>
        <s v="グレムリン"/>
        <s v="クロコダイン"/>
        <s v="ぐんたいガニ"/>
        <s v="グール"/>
        <s v="ケダモン"/>
        <s v="ゲマ"/>
        <s v="ゲリュオン"/>
        <s v="げんじかぶと"/>
        <s v="ごうけつぐま"/>
        <s v="コキュードス"/>
        <s v="コドラ"/>
        <s v="ごろつき"/>
        <s v="ゴンズ"/>
        <s v="ゴースト"/>
        <s v="ゴールデンゴーレム"/>
        <s v="ゴールデンコーン"/>
        <s v="ゴールドイーグルス"/>
        <s v="ゴールドオーク"/>
        <s v="ゴールドマン"/>
        <s v="ゴーレム"/>
        <s v="サイおとこ"/>
        <s v="サイレス"/>
        <s v="さくらこぞう"/>
        <s v="さくらボンボン"/>
        <s v="さそりばち"/>
        <s v="サブナック"/>
        <s v="さまようたましい"/>
        <s v="さまようフェンサー"/>
        <s v="さまようよろい"/>
        <s v="サンライズスライム"/>
        <s v="ジェリーマン"/>
        <s v="じげんりゅう"/>
        <s v="じごくのきし"/>
        <s v="じごくのたまねぎ"/>
        <s v="じごくのつかい"/>
        <s v="じごくのハサミ"/>
        <s v="じごくのもんばん"/>
        <s v="じごくのよろい"/>
        <s v="しにがみきぞく"/>
        <s v="しにがみのきし"/>
        <s v="しのさそり"/>
        <s v="しのどれい"/>
        <s v="しびれくらげ"/>
        <s v="しびれだんびら"/>
        <s v="しましまキャット"/>
        <s v="ジャガーメイジ"/>
        <s v="シャドー"/>
        <s v="シャドーサタン"/>
        <s v="ジャミ"/>
        <s v="ジャンボきづち"/>
        <s v="シュプリンガー"/>
        <s v="しりょうのきし"/>
        <s v="シルバーデビル"/>
        <s v="しろバラのきし"/>
        <s v="じんめんじゅ"/>
        <s v="シールドオーガ"/>
        <s v="スイカ岩"/>
        <s v="スウィートバッグ"/>
        <s v="スカイドラゴン"/>
        <s v="スカラベキング"/>
        <s v="スカルガルー"/>
        <s v="スカルゴン"/>
        <s v="ずしおうまる"/>
        <s v="スターキメラ"/>
        <s v="ズッキーニャ"/>
        <s v="ストーンマン"/>
        <s v="スナノサウルス"/>
        <s v="スノーエルダー"/>
        <s v="スノードラゴン"/>
        <s v="スノーモン"/>
        <s v="スマイルロック"/>
        <s v="スライム"/>
        <s v="スライムかがみもち"/>
        <s v="スライムタワー"/>
        <s v="スライムつむり"/>
        <s v="スライムナイト"/>
        <s v="スライムブレス"/>
        <s v="スライムベス"/>
        <s v="スライムボーグ"/>
        <s v="セキバーン"/>
        <s v="セルゲイナス"/>
        <s v="ゾーマ"/>
        <s v="だいおうイカ"/>
        <s v="だいおうキッズ"/>
        <s v="だいまどう"/>
        <s v="タイムマスター"/>
        <s v="タコメット"/>
        <s v="ダッシュラン"/>
        <s v="タップデビル"/>
        <s v="タップペンギー"/>
        <s v="たてまじん"/>
        <s v="タホドラキー"/>
        <s v="たまねぎスライム"/>
        <s v="たまねぎマン"/>
        <s v="ダークキャンドル"/>
        <s v="ダークキング"/>
        <s v="ダークシルフ"/>
        <s v="ダークスライム"/>
        <s v="ダークペルシャ"/>
        <s v="ダースドラゴン"/>
        <s v="ちょうろうじゅ"/>
        <s v="チョコヌーバ"/>
        <s v="つかいま"/>
        <s v="つむりんママ"/>
        <s v="つららスライム"/>
        <s v="ツンドラキー"/>
        <s v="デカスライム"/>
        <s v="デカプリズニャン"/>
        <s v="デカモーモン"/>
        <s v="デザートゴースト"/>
        <s v="デスピサロ"/>
        <s v="デスマシーン"/>
        <s v="てっこうまじん"/>
        <s v="デッドペッカー"/>
        <s v="てつのさそり"/>
        <s v="デビルアーマー"/>
        <s v="デボラ"/>
        <s v="デュランダル"/>
        <s v="テラノザース"/>
        <s v="テラノライナー"/>
        <s v="デンタザウルス"/>
        <s v="デンデン竜"/>
        <s v="どくイモムシ"/>
        <s v="どくどくゾンビ"/>
        <s v="どくやずきん"/>
        <s v="どくろあらい"/>
        <s v="とげこんぼう"/>
        <s v="ともしびこぞう"/>
        <s v="とらおとこ"/>
        <s v="ドラキー"/>
        <s v="ドラキーマ"/>
        <s v="ドラゴスライム"/>
        <s v="ドラゴメタル"/>
        <s v="ドラゴン"/>
        <s v="ドラゴンガイア"/>
        <s v="ドラゴンキッズ"/>
        <s v="ドラゴンゾンビ"/>
        <s v="ドラゴンバゲージ"/>
        <s v="ドラゴンフライ"/>
        <s v="ドラゴンライダー"/>
        <s v="ドルイド"/>
        <s v="どれいへいし"/>
        <s v="どろにんぎょう"/>
        <s v="ドロヌーバ"/>
        <s v="トロピカルアミーゴ"/>
        <s v="トロピカルドラゴ"/>
        <s v="トロル"/>
        <s v="ドロル"/>
        <s v="トロルキング"/>
        <s v="ドロルメイジ"/>
        <s v="トンブレロ"/>
        <s v="ナイトキャット"/>
        <s v="ナイトリッチ"/>
        <s v="ナウマンボーグ"/>
        <s v="にじくじゃく"/>
        <s v="ぬすっとウサギ"/>
        <s v="ねこまどう"/>
        <s v="のろいの岩"/>
        <s v="バアルゼブブ"/>
        <s v="パイレーツプリズナー"/>
        <s v="ばくだん岩"/>
        <s v="はぐれメタル"/>
        <s v="はくろうじゅ"/>
        <s v="はしりとかげ"/>
        <s v="バズズ"/>
        <s v="バズールカンダタ"/>
        <s v="バッファロン"/>
        <s v="バトルレックス"/>
        <s v="ハヌマーン"/>
        <s v="パパス"/>
        <s v="バブルスライム"/>
        <s v="パペットマン"/>
        <s v="バラモス"/>
        <s v="バラモスゾンビ"/>
        <s v="バラモスブロス"/>
        <s v="バリクナジャ"/>
        <s v="ハロウィンゴースト"/>
        <s v="ハロウィンドラキー"/>
        <s v="ハロウィンマミー"/>
        <s v="ハロウィンリカント"/>
        <s v="ハロウィンルイーダ"/>
        <s v="バロン版キラーマシン"/>
        <s v="ハンターフライ"/>
        <s v="パンプキャビネット"/>
        <s v="バンユウ"/>
        <s v="ハートナイト"/>
        <s v="ビアンカ"/>
        <s v="ヒイラギどうじ"/>
        <s v="ひくいどり"/>
        <s v="ひこぼしキング"/>
        <s v="ビッグハット"/>
        <s v="びっくりサタン"/>
        <s v="ひとくいサーベル"/>
        <s v="ひとくいばこ"/>
        <s v="ひとつめピエロ"/>
        <s v="ヒュンケル"/>
        <s v="ヒュンケル（※通常）"/>
        <s v="ひょうがまじん"/>
        <s v="ひょうけつのきし"/>
        <s v="ヒョウモンダーク"/>
        <s v="ピンクボンボン"/>
        <s v="ピンクモーモン"/>
        <s v="ヒートギズモ"/>
        <s v="ファイアボール"/>
        <s v="ファイターズナイト"/>
        <s v="ファーラット"/>
        <s v="ふくぶくろ"/>
        <s v="プチアーノン"/>
        <s v="ぶちスライム"/>
        <s v="ぶっちズキーニャ"/>
        <s v="ブラウニー"/>
        <s v="ブラックチャック"/>
        <s v="ブラックドラゴン"/>
        <s v="ブラッドソード"/>
        <s v="ブラッドハンド"/>
        <s v="ブラッドマミー"/>
        <s v="フランケンゴーレム"/>
        <s v="ブランマトック"/>
        <s v="ブリザード"/>
        <s v="ブリザードマン"/>
        <s v="プリズニャン"/>
        <s v="プリーストナイト"/>
        <s v="フレイザード"/>
        <s v="フレイム"/>
        <s v="フレイムドック"/>
        <s v="フロストギズモ"/>
        <s v="フローラ"/>
        <s v="ベスキング"/>
        <s v="ベビル"/>
        <s v="ベビーサタン"/>
        <s v="ベビーサラマンダ"/>
        <s v="ベビースライム"/>
        <s v="ベビーニュート"/>
        <s v="ベビーマジシャン"/>
        <s v="ベホイミスライム"/>
        <s v="ベホイムスライム"/>
        <s v="ベリアル"/>
        <s v="ヘルギフト"/>
        <s v="ヘルクラウダー"/>
        <s v="ヘルコンドル"/>
        <s v="ヘルゴースト"/>
        <s v="ヘルジュラシック"/>
        <s v="ヘルバオム"/>
        <s v="ヘルバオムのねっこ"/>
        <s v="ヘルバトラー"/>
        <s v="ヘルバファローズ"/>
        <s v="ヘルビースト"/>
        <s v="ヘルボックル"/>
        <s v="ベレス"/>
        <s v="ベロニャーゴ"/>
        <s v="ベンガルクーン"/>
        <s v="ポイズンリザード"/>
        <s v="ホイミスライム"/>
        <s v="ボストロール"/>
        <s v="ホタテワラビー"/>
        <s v="ほのおのせんし"/>
        <s v="ボボンガー"/>
        <s v="ホラービースト"/>
        <s v="ホロゴースト"/>
        <s v="ホワイトパンサー"/>
        <s v="ホークスアーマー"/>
        <s v="ホークブリザード"/>
        <s v="ホークマン"/>
        <s v="ボーンナイト"/>
        <s v="ボーンファイター"/>
        <s v="ボーンプリズナー"/>
        <s v="まおうのつかい"/>
        <s v="マジカルハット"/>
        <s v="マジックアーマー"/>
        <s v="マジックフライ"/>
        <s v="ましょうぐも"/>
        <s v="マッドフィンガー"/>
        <s v="マッドルーパー"/>
        <s v="まどうし"/>
        <s v="マドハンド"/>
        <s v="まなつのせんし"/>
        <s v="まほうつかい"/>
        <s v="マポレーナ"/>
        <s v="マミー"/>
        <s v="マリンスライム"/>
        <s v="マリンバブル"/>
        <s v="マリーンズサタン"/>
        <s v="マーブルン"/>
        <s v="ミイラ男"/>
        <s v="ミケまどう"/>
        <s v="みならいあくま"/>
        <s v="ミニデーモン"/>
        <s v="ミミック"/>
        <s v="ミルドラース"/>
        <s v="メイジキメラ"/>
        <s v="メイジドラキー"/>
        <s v="メガゴールドマン"/>
        <s v="メガザルロック"/>
        <s v="メカバーン"/>
        <s v="メタスラ＆ゴールドマン"/>
        <s v="メタッピー"/>
        <s v="メタルかがみもち"/>
        <s v="メタルスライム"/>
        <s v="メタルつむり"/>
        <s v="メタルドラゴン"/>
        <s v="メタルハンター"/>
        <s v="メタルブラザーズ"/>
        <s v="メタルホイミン"/>
        <s v="メタルライダー"/>
        <s v="メトロゴースト"/>
        <s v="メラゴースト"/>
        <s v="メラリザード"/>
        <s v="メーダ"/>
        <s v="メーダクイン"/>
        <s v="メーダプリンス"/>
        <s v="メーダロード"/>
        <s v="モコモコじゅう"/>
        <s v="モテモテ"/>
        <s v="モヒカント"/>
        <s v="もみじこぞう"/>
        <s v="ももいろ三姉妹"/>
        <s v="モーモン"/>
        <s v="やまたのおろち"/>
        <s v="ゆうれいせんちょう"/>
        <s v="ゆきのじょおう"/>
        <s v="ようがんげんじん"/>
        <s v="よろいのきし"/>
        <s v="ライオンズレオ"/>
        <s v="ライノソルジャー"/>
        <s v="ランプのまじん"/>
        <s v="リカント"/>
        <s v="リカントマムル"/>
        <s v="リザードフライ"/>
        <s v="リザードマン"/>
        <s v="リトルライバーン"/>
        <s v="りゅうおう"/>
        <s v="りゅうき兵"/>
        <s v="りゅうせんし"/>
        <s v="リリパット"/>
        <s v="レッドアーチャー"/>
        <s v="ロトの子孫"/>
        <s v="ローズバトラー"/>
        <s v="ローソンキングスライム"/>
        <s v="ワイトキング"/>
        <s v="わたぼう"/>
        <s v="わらいぶくろ"/>
        <s v="わるぼう"/>
        <s v="賀正大王スライム"/>
        <s v="記念大王スライム"/>
        <s v="記念大王スライム１．５"/>
        <s v="記念大王スライム２．０"/>
        <s v="究極エビルプリースト"/>
        <s v="究極エビルプリースト（※ボス）"/>
        <s v="金のおたからミミック"/>
        <s v="銀のおたからミミック"/>
        <s v="豪氷天グリザード"/>
        <s v="蒼茫天グリザード"/>
        <s v="大神官ハーゴン"/>
        <s v="虹のおたからミミック"/>
        <s v="破壊神シドー"/>
        <s v="碧落天バリゲーン"/>
        <s v="亡者のひとだま"/>
        <s v="暴嵐天バリゲーン"/>
        <s v="魔王ハドラー"/>
        <s v="竜王"/>
      </sharedItems>
    </cacheField>
    <cacheField name="フィルタ用" numFmtId="0">
      <sharedItems containsBlank="1" count="2">
        <s v="EOL"/>
        <m/>
      </sharedItems>
    </cacheField>
    <cacheField name="S" numFmtId="0">
      <sharedItems containsBlank="1" count="2">
        <s v="EOL"/>
        <m/>
      </sharedItems>
    </cacheField>
    <cacheField name="心" numFmtId="0">
      <sharedItems count="3">
        <s v="EOL"/>
        <s v="無"/>
        <s v="有"/>
      </sharedItems>
    </cacheField>
    <cacheField name="心コスト" numFmtId="0">
      <sharedItems containsMixedTypes="1" containsNumber="1" containsInteger="1" minValue="3" maxValue="129" count="88">
        <n v="3"/>
        <n v="5"/>
        <n v="6"/>
        <n v="8"/>
        <n v="9"/>
        <n v="10"/>
        <n v="11"/>
        <n v="12"/>
        <n v="14"/>
        <n v="15"/>
        <n v="17"/>
        <n v="18"/>
        <n v="20"/>
        <n v="21"/>
        <n v="23"/>
        <n v="24"/>
        <n v="26"/>
        <n v="27"/>
        <n v="29"/>
        <n v="30"/>
        <n v="32"/>
        <n v="33"/>
        <n v="35"/>
        <n v="36"/>
        <n v="38"/>
        <n v="39"/>
        <n v="41"/>
        <n v="42"/>
        <n v="44"/>
        <n v="45"/>
        <n v="47"/>
        <n v="48"/>
        <n v="50"/>
        <n v="51"/>
        <n v="53"/>
        <n v="54"/>
        <n v="56"/>
        <n v="57"/>
        <n v="59"/>
        <n v="60"/>
        <n v="62"/>
        <n v="63"/>
        <n v="65"/>
        <n v="66"/>
        <n v="68"/>
        <n v="69"/>
        <n v="71"/>
        <n v="72"/>
        <n v="74"/>
        <n v="75"/>
        <n v="77"/>
        <n v="78"/>
        <n v="80"/>
        <n v="81"/>
        <n v="83"/>
        <n v="84"/>
        <n v="86"/>
        <n v="87"/>
        <n v="89"/>
        <n v="90"/>
        <n v="92"/>
        <n v="93"/>
        <n v="95"/>
        <n v="96"/>
        <n v="98"/>
        <n v="99"/>
        <n v="101"/>
        <n v="102"/>
        <n v="104"/>
        <n v="105"/>
        <n v="107"/>
        <n v="108"/>
        <n v="110"/>
        <n v="111"/>
        <n v="113"/>
        <n v="114"/>
        <n v="116"/>
        <n v="117"/>
        <n v="119"/>
        <n v="120"/>
        <n v="122"/>
        <n v="123"/>
        <n v="125"/>
        <n v="126"/>
        <n v="128"/>
        <n v="129"/>
        <s v="─"/>
        <s v="EOL"/>
      </sharedItems>
    </cacheField>
    <cacheField name="頻度" numFmtId="0">
      <sharedItems count="8">
        <s v="─"/>
        <s v="EOL"/>
        <s v="あまり"/>
        <s v="ときどき"/>
        <s v="とても"/>
        <s v="メタル"/>
        <s v="めったに"/>
        <s v="よく"/>
      </sharedItems>
    </cacheField>
    <cacheField name="条件" numFmtId="0">
      <sharedItems containsBlank="1" count="18">
        <s v="EOL"/>
        <s v="イベント"/>
        <s v="イベント、ほこら"/>
        <s v="ギガモン"/>
        <s v="ほこら"/>
        <s v="ボス"/>
        <s v="メガモン"/>
        <s v="強敵"/>
        <s v="強敵、イベント"/>
        <s v="強敵、ほこら"/>
        <s v="水"/>
        <s v="水、イベント"/>
        <s v="達成報酬"/>
        <s v="地域"/>
        <s v="扉ボス、ほこら"/>
        <s v="扉ボス、強敵"/>
        <s v="夜"/>
        <m/>
      </sharedItems>
    </cacheField>
    <cacheField name="クエスト1章1話の出現モンスター" numFmtId="0">
      <sharedItems count="3">
        <s v="●"/>
        <s v="EOL"/>
        <s v="X"/>
      </sharedItems>
    </cacheField>
    <cacheField name="クエスト1章2話の出現モンスター" numFmtId="0">
      <sharedItems count="3">
        <s v="●"/>
        <s v="EOL"/>
        <s v="X"/>
      </sharedItems>
    </cacheField>
    <cacheField name="クエスト1章3話の出現モンスター" numFmtId="0">
      <sharedItems count="3">
        <s v="●"/>
        <s v="EOL"/>
        <s v="X"/>
      </sharedItems>
    </cacheField>
    <cacheField name="クエスト1章4話の出現モンスター" numFmtId="0">
      <sharedItems count="3">
        <s v="●"/>
        <s v="EOL"/>
        <s v="X"/>
      </sharedItems>
    </cacheField>
    <cacheField name="クエスト1章5話の出現モンスター" numFmtId="0">
      <sharedItems count="3">
        <s v="●"/>
        <s v="EOL"/>
        <s v="X"/>
      </sharedItems>
    </cacheField>
    <cacheField name="クエスト1章6話の出現モンスター" numFmtId="0">
      <sharedItems count="3">
        <s v="●"/>
        <s v="EOL"/>
        <s v="X"/>
      </sharedItems>
    </cacheField>
    <cacheField name="クエスト1章7話の出現モンスター" numFmtId="0">
      <sharedItems count="3">
        <s v="●"/>
        <s v="EOL"/>
        <s v="X"/>
      </sharedItems>
    </cacheField>
    <cacheField name="クエスト1章8話の出現モンスター" numFmtId="0">
      <sharedItems count="3">
        <s v="●"/>
        <s v="EOL"/>
        <s v="X"/>
      </sharedItems>
    </cacheField>
    <cacheField name="クエスト1章9話の出現モンスター" numFmtId="0">
      <sharedItems count="3">
        <s v="●"/>
        <s v="EOL"/>
        <s v="X"/>
      </sharedItems>
    </cacheField>
    <cacheField name="クエスト1章10話の出現モンスター" numFmtId="0">
      <sharedItems count="3">
        <s v="●"/>
        <s v="EOL"/>
        <s v="X"/>
      </sharedItems>
    </cacheField>
    <cacheField name="クエスト2章1話の出現モンスター" numFmtId="0">
      <sharedItems count="3">
        <s v="●"/>
        <s v="EOL"/>
        <s v="X"/>
      </sharedItems>
    </cacheField>
    <cacheField name="クエスト2章2話の出現モンスター" numFmtId="0">
      <sharedItems count="3">
        <s v="●"/>
        <s v="EOL"/>
        <s v="X"/>
      </sharedItems>
    </cacheField>
    <cacheField name="クエスト2章3話の出現モンスター" numFmtId="0">
      <sharedItems count="3">
        <s v="●"/>
        <s v="EOL"/>
        <s v="X"/>
      </sharedItems>
    </cacheField>
    <cacheField name="クエスト2章4話の出現モンスター" numFmtId="0">
      <sharedItems count="3">
        <s v="●"/>
        <s v="EOL"/>
        <s v="X"/>
      </sharedItems>
    </cacheField>
    <cacheField name="クエスト2章5話の出現モンスター" numFmtId="0">
      <sharedItems count="3">
        <s v="●"/>
        <s v="EOL"/>
        <s v="X"/>
      </sharedItems>
    </cacheField>
    <cacheField name="クエスト2章6話の出現モンスター" numFmtId="0">
      <sharedItems count="3">
        <s v="●"/>
        <s v="EOL"/>
        <s v="X"/>
      </sharedItems>
    </cacheField>
    <cacheField name="クエスト2章7話の出現モンスター" numFmtId="0">
      <sharedItems count="3">
        <s v="●"/>
        <s v="EOL"/>
        <s v="X"/>
      </sharedItems>
    </cacheField>
    <cacheField name="クエスト2章8話の出現モンスター" numFmtId="0">
      <sharedItems count="3">
        <s v="●"/>
        <s v="EOL"/>
        <s v="X"/>
      </sharedItems>
    </cacheField>
    <cacheField name="クエスト2章9話の出現モンスター" numFmtId="0">
      <sharedItems count="4">
        <s v="*"/>
        <s v="●"/>
        <s v="EOL"/>
        <s v="X"/>
      </sharedItems>
    </cacheField>
    <cacheField name="クエスト2章10話の出現モンスター" numFmtId="0">
      <sharedItems count="4">
        <s v="*"/>
        <s v="●"/>
        <s v="EOL"/>
        <s v="X"/>
      </sharedItems>
    </cacheField>
    <cacheField name="クエスト3章1話の出現モンスター" numFmtId="0">
      <sharedItems count="4">
        <s v="*"/>
        <s v="●"/>
        <s v="EOL"/>
        <s v="X"/>
      </sharedItems>
    </cacheField>
    <cacheField name="クエスト3章2話の出現モンスター" numFmtId="0">
      <sharedItems count="4">
        <s v="*"/>
        <s v="●"/>
        <s v="EOL"/>
        <s v="X"/>
      </sharedItems>
    </cacheField>
    <cacheField name="クエスト3章3話の出現モンスター" numFmtId="0">
      <sharedItems count="4">
        <s v="*"/>
        <s v="●"/>
        <s v="EOL"/>
        <s v="X"/>
      </sharedItems>
    </cacheField>
    <cacheField name="クエスト3章4話の出現モンスター" numFmtId="0">
      <sharedItems count="4">
        <s v="*"/>
        <s v="●"/>
        <s v="EOL"/>
        <s v="X"/>
      </sharedItems>
    </cacheField>
    <cacheField name="クエスト3章5話の出現モンスター" numFmtId="0">
      <sharedItems count="3">
        <s v="●"/>
        <s v="EOL"/>
        <s v="X"/>
      </sharedItems>
    </cacheField>
    <cacheField name="クエスト3章6話の出現モンスター" numFmtId="0">
      <sharedItems count="3">
        <s v="●"/>
        <s v="EOL"/>
        <s v="X"/>
      </sharedItems>
    </cacheField>
    <cacheField name="クエスト3章7話の出現モンスター" numFmtId="0">
      <sharedItems count="3">
        <s v="●"/>
        <s v="EOL"/>
        <s v="X"/>
      </sharedItems>
    </cacheField>
    <cacheField name="クエスト3章8話の出現モンスター" numFmtId="0">
      <sharedItems count="3">
        <s v="●"/>
        <s v="EOL"/>
        <s v="X"/>
      </sharedItems>
    </cacheField>
    <cacheField name="クエスト3章9話の出現モンスター" numFmtId="0">
      <sharedItems count="3">
        <s v="●"/>
        <s v="EOL"/>
        <s v="X"/>
      </sharedItems>
    </cacheField>
    <cacheField name="クエスト3章10話の出現モンスター" numFmtId="0">
      <sharedItems count="3">
        <s v="●"/>
        <s v="EOL"/>
        <s v="X"/>
      </sharedItems>
    </cacheField>
    <cacheField name="クエスト4章1話の出現モンスター" numFmtId="0">
      <sharedItems count="3">
        <s v="●"/>
        <s v="EOL"/>
        <s v="X"/>
      </sharedItems>
    </cacheField>
    <cacheField name="クエスト4章2話の出現モンスター" numFmtId="0">
      <sharedItems count="3">
        <s v="●"/>
        <s v="EOL"/>
        <s v="X"/>
      </sharedItems>
    </cacheField>
    <cacheField name="クエスト4章3話の出現モンスター" numFmtId="0">
      <sharedItems count="3">
        <s v="●"/>
        <s v="EOL"/>
        <s v="X"/>
      </sharedItems>
    </cacheField>
    <cacheField name="クエスト4章4話の出現モンスター" numFmtId="0">
      <sharedItems count="3">
        <s v="●"/>
        <s v="EOL"/>
        <s v="X"/>
      </sharedItems>
    </cacheField>
    <cacheField name="クエスト4章5話の出現モンスター" numFmtId="0">
      <sharedItems count="3">
        <s v="●"/>
        <s v="EOL"/>
        <s v="X"/>
      </sharedItems>
    </cacheField>
    <cacheField name="クエスト4章6話の出現モンスター" numFmtId="0">
      <sharedItems count="3">
        <s v="●"/>
        <s v="EOL"/>
        <s v="X"/>
      </sharedItems>
    </cacheField>
    <cacheField name="クエスト4章7話の出現モンスター" numFmtId="0">
      <sharedItems count="3">
        <s v="●"/>
        <s v="EOL"/>
        <s v="X"/>
      </sharedItems>
    </cacheField>
    <cacheField name="クエスト4章8話の出現モンスター" numFmtId="0">
      <sharedItems count="3">
        <s v="●"/>
        <s v="EOL"/>
        <s v="X"/>
      </sharedItems>
    </cacheField>
    <cacheField name="クエスト4章9話の出現モンスター" numFmtId="0">
      <sharedItems count="4">
        <s v="*"/>
        <s v="●"/>
        <s v="EOL"/>
        <s v="X"/>
      </sharedItems>
    </cacheField>
    <cacheField name="クエスト4章10話の出現モンスター" numFmtId="0">
      <sharedItems count="4">
        <s v="*"/>
        <s v="●"/>
        <s v="EOL"/>
        <s v="X"/>
      </sharedItems>
    </cacheField>
    <cacheField name="クエスト5章1話の出現モンスター" numFmtId="0">
      <sharedItems count="4">
        <s v="*"/>
        <s v="●"/>
        <s v="EOL"/>
        <s v="X"/>
      </sharedItems>
    </cacheField>
    <cacheField name="クエスト5章2話の出現モンスター" numFmtId="0">
      <sharedItems count="4">
        <s v="*"/>
        <s v="●"/>
        <s v="EOL"/>
        <s v="X"/>
      </sharedItems>
    </cacheField>
    <cacheField name="クエスト5章3話の出現モンスター" numFmtId="0">
      <sharedItems count="4">
        <s v="*"/>
        <s v="●"/>
        <s v="EOL"/>
        <s v="X"/>
      </sharedItems>
    </cacheField>
    <cacheField name="クエスト5章4話の出現モンスター" numFmtId="0">
      <sharedItems count="4">
        <s v="*"/>
        <s v="●"/>
        <s v="EOL"/>
        <s v="X"/>
      </sharedItems>
    </cacheField>
    <cacheField name="クエスト5章5話の出現モンスター" numFmtId="0">
      <sharedItems count="4">
        <s v="*"/>
        <s v="●"/>
        <s v="EOL"/>
        <s v="X"/>
      </sharedItems>
    </cacheField>
    <cacheField name="クエスト5章6話の出現モンスター" numFmtId="0">
      <sharedItems count="3">
        <s v="●"/>
        <s v="EOL"/>
        <s v="X"/>
      </sharedItems>
    </cacheField>
    <cacheField name="クエスト5章7話の出現モンスター" numFmtId="0">
      <sharedItems count="3">
        <s v="●"/>
        <s v="EOL"/>
        <s v="X"/>
      </sharedItems>
    </cacheField>
    <cacheField name="クエスト5章8話の出現モンスター" numFmtId="0">
      <sharedItems count="3">
        <s v="●"/>
        <s v="EOL"/>
        <s v="X"/>
      </sharedItems>
    </cacheField>
    <cacheField name="クエスト5章9話の出現モンスター" numFmtId="0">
      <sharedItems count="3">
        <s v="●"/>
        <s v="EOL"/>
        <s v="X"/>
      </sharedItems>
    </cacheField>
    <cacheField name="クエスト5章10話の出現モンスター" numFmtId="0">
      <sharedItems count="3">
        <s v="●"/>
        <s v="EOL"/>
        <s v="X"/>
      </sharedItems>
    </cacheField>
    <cacheField name="クエスト6章1話の出現モンスター" numFmtId="0">
      <sharedItems count="4">
        <s v="*"/>
        <s v="●"/>
        <s v="EOL"/>
        <s v="X"/>
      </sharedItems>
    </cacheField>
    <cacheField name="クエスト6章2話の出現モンスター" numFmtId="0">
      <sharedItems count="4">
        <s v="*"/>
        <s v="●"/>
        <s v="EOL"/>
        <s v="X"/>
      </sharedItems>
    </cacheField>
    <cacheField name="クエスト6章3話の出現モンスター" numFmtId="0">
      <sharedItems count="4">
        <s v="*"/>
        <s v="●"/>
        <s v="EOL"/>
        <s v="X"/>
      </sharedItems>
    </cacheField>
    <cacheField name="クエスト6章4話の出現モンスター" numFmtId="0">
      <sharedItems count="4">
        <s v="*"/>
        <s v="●"/>
        <s v="EOL"/>
        <s v="X"/>
      </sharedItems>
    </cacheField>
    <cacheField name="クエスト6章5話の出現モンスター" numFmtId="0">
      <sharedItems count="4">
        <s v="*"/>
        <s v="●"/>
        <s v="EOL"/>
        <s v="X"/>
      </sharedItems>
    </cacheField>
    <cacheField name="クエスト6章6話の出現モンスター" numFmtId="0">
      <sharedItems count="4">
        <s v="*"/>
        <s v="●"/>
        <s v="EOL"/>
        <s v="X"/>
      </sharedItems>
    </cacheField>
    <cacheField name="クエスト6章7話の出現モンスター" numFmtId="0">
      <sharedItems count="4">
        <s v="*"/>
        <s v="●"/>
        <s v="EOL"/>
        <s v="X"/>
      </sharedItems>
    </cacheField>
    <cacheField name="クエスト6章8話の出現モンスター" numFmtId="0">
      <sharedItems count="4">
        <s v="*"/>
        <s v="●"/>
        <s v="EOL"/>
        <s v="X"/>
      </sharedItems>
    </cacheField>
    <cacheField name="クエスト6章9話の出現モンスター" numFmtId="0">
      <sharedItems count="4">
        <s v="*"/>
        <s v="●"/>
        <s v="EOL"/>
        <s v="X"/>
      </sharedItems>
    </cacheField>
    <cacheField name="クエスト6章10話の出現モンスター" numFmtId="0">
      <sharedItems count="4">
        <s v="*"/>
        <s v="●"/>
        <s v="EOL"/>
        <s v="X"/>
      </sharedItems>
    </cacheField>
    <cacheField name="クエスト7章1話の出現モンスター" numFmtId="0">
      <sharedItems count="4">
        <s v="*"/>
        <s v="●"/>
        <s v="EOL"/>
        <s v="X"/>
      </sharedItems>
    </cacheField>
    <cacheField name="クエスト7章2話の出現モンスター" numFmtId="0">
      <sharedItems count="4">
        <s v="*"/>
        <s v="●"/>
        <s v="EOL"/>
        <s v="X"/>
      </sharedItems>
    </cacheField>
    <cacheField name="クエスト7章3話の出現モンスター" numFmtId="0">
      <sharedItems count="4">
        <s v="*"/>
        <s v="●"/>
        <s v="EOL"/>
        <s v="X"/>
      </sharedItems>
    </cacheField>
    <cacheField name="クエスト7章4話の出現モンスター" numFmtId="0">
      <sharedItems count="4">
        <s v="*"/>
        <s v="●"/>
        <s v="EOL"/>
        <s v="X"/>
      </sharedItems>
    </cacheField>
    <cacheField name="クエスト7章5話の出現モンスター" numFmtId="0">
      <sharedItems count="4">
        <s v="*"/>
        <s v="●"/>
        <s v="EOL"/>
        <s v="X"/>
      </sharedItems>
    </cacheField>
    <cacheField name="クエスト7章6話の出現モンスター" numFmtId="0">
      <sharedItems count="4">
        <s v="*"/>
        <s v="●"/>
        <s v="EOL"/>
        <s v="X"/>
      </sharedItems>
    </cacheField>
    <cacheField name="クエスト7章7話の出現モンスター" numFmtId="0">
      <sharedItems count="4">
        <s v="*"/>
        <s v="●"/>
        <s v="EOL"/>
        <s v="X"/>
      </sharedItems>
    </cacheField>
    <cacheField name="クエスト7章8話の出現モンスター" numFmtId="0">
      <sharedItems count="4">
        <s v="*"/>
        <s v="●"/>
        <s v="EOL"/>
        <s v="X"/>
      </sharedItems>
    </cacheField>
    <cacheField name="クエスト7章9話の出現モンスター" numFmtId="0">
      <sharedItems count="4">
        <s v="*"/>
        <s v="●"/>
        <s v="EOL"/>
        <s v="X"/>
      </sharedItems>
    </cacheField>
    <cacheField name="クエスト7章10話の出現モンスター" numFmtId="0">
      <sharedItems count="4">
        <s v="*"/>
        <s v="●"/>
        <s v="EOL"/>
        <s v="X"/>
      </sharedItems>
    </cacheField>
    <cacheField name="クエスト8章1話の出現モンスター" numFmtId="0">
      <sharedItems count="4">
        <s v="*"/>
        <s v="●"/>
        <s v="EOL"/>
        <s v="X"/>
      </sharedItems>
    </cacheField>
    <cacheField name="クエスト8章2話の出現モンスター" numFmtId="0">
      <sharedItems count="4">
        <s v="*"/>
        <s v="●"/>
        <s v="EOL"/>
        <s v="X"/>
      </sharedItems>
    </cacheField>
    <cacheField name="クエスト8章3話の出現モンスター" numFmtId="0">
      <sharedItems count="4">
        <s v="*"/>
        <s v="●"/>
        <s v="EOL"/>
        <s v="X"/>
      </sharedItems>
    </cacheField>
    <cacheField name="クエスト8章4話の出現モンスター" numFmtId="0">
      <sharedItems count="4">
        <s v="*"/>
        <s v="●"/>
        <s v="EOL"/>
        <s v="X"/>
      </sharedItems>
    </cacheField>
    <cacheField name="クエスト8章5話の出現モンスター" numFmtId="0">
      <sharedItems count="4">
        <s v="*"/>
        <s v="●"/>
        <s v="EOL"/>
        <s v="X"/>
      </sharedItems>
    </cacheField>
    <cacheField name="クエスト8章6話の出現モンスター" numFmtId="0">
      <sharedItems count="4">
        <s v="*"/>
        <s v="●"/>
        <s v="EOL"/>
        <s v="X"/>
      </sharedItems>
    </cacheField>
    <cacheField name="クエスト8章7話の出現モンスター" numFmtId="0">
      <sharedItems count="4">
        <s v="*"/>
        <s v="●"/>
        <s v="EOL"/>
        <s v="X"/>
      </sharedItems>
    </cacheField>
    <cacheField name="クエスト8章8話の出現モンスター" numFmtId="0">
      <sharedItems count="4">
        <s v="*"/>
        <s v="●"/>
        <s v="EOL"/>
        <s v="X"/>
      </sharedItems>
    </cacheField>
    <cacheField name="クエスト8章9話の出現モンスター" numFmtId="0">
      <sharedItems count="4">
        <s v="*"/>
        <s v="●"/>
        <s v="EOL"/>
        <s v="X"/>
      </sharedItems>
    </cacheField>
    <cacheField name="クエスト8章10話の出現モンスター" numFmtId="0">
      <sharedItems count="4">
        <s v="*"/>
        <s v="●"/>
        <s v="EOL"/>
        <s v="X"/>
      </sharedItems>
    </cacheField>
    <cacheField name="クエスト9章1話の出現モンスター" numFmtId="0">
      <sharedItems count="4">
        <s v="*"/>
        <s v="●"/>
        <s v="EOL"/>
        <s v="X"/>
      </sharedItems>
    </cacheField>
    <cacheField name="クエスト9章2話の出現モンスター" numFmtId="0">
      <sharedItems count="4">
        <s v="*"/>
        <s v="●"/>
        <s v="EOL"/>
        <s v="X"/>
      </sharedItems>
    </cacheField>
    <cacheField name="クエスト9章3話の出現モンスター" numFmtId="0">
      <sharedItems count="4">
        <s v="*"/>
        <s v="●"/>
        <s v="EOL"/>
        <s v="X"/>
      </sharedItems>
    </cacheField>
    <cacheField name="クエスト9章4話の出現モンスター" numFmtId="0">
      <sharedItems count="4">
        <s v="*"/>
        <s v="●"/>
        <s v="EOL"/>
        <s v="X"/>
      </sharedItems>
    </cacheField>
    <cacheField name="クエスト9章5話の出現モンスター" numFmtId="0">
      <sharedItems count="4">
        <s v="*"/>
        <s v="●"/>
        <s v="EOL"/>
        <s v="X"/>
      </sharedItems>
    </cacheField>
    <cacheField name="クエスト9章6話の出現モンスター" numFmtId="0">
      <sharedItems count="4">
        <s v="*"/>
        <s v="●"/>
        <s v="EOL"/>
        <s v="X"/>
      </sharedItems>
    </cacheField>
    <cacheField name="クエスト9章7話の出現モンスター" numFmtId="0">
      <sharedItems count="4">
        <s v="*"/>
        <s v="●"/>
        <s v="EOL"/>
        <s v="X"/>
      </sharedItems>
    </cacheField>
    <cacheField name="クエスト9章8話の出現モンスター" numFmtId="0">
      <sharedItems count="4">
        <s v="*"/>
        <s v="●"/>
        <s v="EOL"/>
        <s v="X"/>
      </sharedItems>
    </cacheField>
    <cacheField name="クエスト9章9話の出現モンスター" numFmtId="0">
      <sharedItems count="4">
        <s v="*"/>
        <s v="●"/>
        <s v="EOL"/>
        <s v="X"/>
      </sharedItems>
    </cacheField>
    <cacheField name="クエスト9章10話の出現モンスター" numFmtId="0">
      <sharedItems count="4">
        <s v="*"/>
        <s v="●"/>
        <s v="EOL"/>
        <s v="X"/>
      </sharedItems>
    </cacheField>
    <cacheField name="クエスト10章1話の出現モンスター" numFmtId="0">
      <sharedItems count="3">
        <s v="●"/>
        <s v="EOL"/>
        <s v="X"/>
      </sharedItems>
    </cacheField>
    <cacheField name="クエスト10章2話の出現モンスター" numFmtId="0">
      <sharedItems count="3">
        <s v="●"/>
        <s v="EOL"/>
        <s v="X"/>
      </sharedItems>
    </cacheField>
    <cacheField name="クエスト10章3話の出現モンスター" numFmtId="0">
      <sharedItems count="3">
        <s v="●"/>
        <s v="EOL"/>
        <s v="X"/>
      </sharedItems>
    </cacheField>
    <cacheField name="クエスト10章4話の出現モンスター" numFmtId="0">
      <sharedItems count="3">
        <s v="●"/>
        <s v="EOL"/>
        <s v="X"/>
      </sharedItems>
    </cacheField>
    <cacheField name="クエスト10章5話の出現モンスター" numFmtId="0">
      <sharedItems count="3">
        <s v="●"/>
        <s v="EOL"/>
        <s v="X"/>
      </sharedItems>
    </cacheField>
    <cacheField name="クエスト10章6話の出現モンスター" numFmtId="0">
      <sharedItems count="3">
        <s v="●"/>
        <s v="EOL"/>
        <s v="X"/>
      </sharedItems>
    </cacheField>
    <cacheField name="クエスト10章7話の出現モンスター" numFmtId="0">
      <sharedItems count="3">
        <s v="●"/>
        <s v="EOL"/>
        <s v="X"/>
      </sharedItems>
    </cacheField>
    <cacheField name="クエスト10章8話の出現モンスター" numFmtId="0">
      <sharedItems count="3">
        <s v="●"/>
        <s v="EOL"/>
        <s v="X"/>
      </sharedItems>
    </cacheField>
    <cacheField name="クエスト10章9話の出現モンスター" numFmtId="0">
      <sharedItems count="3">
        <s v="●"/>
        <s v="EOL"/>
        <s v="X"/>
      </sharedItems>
    </cacheField>
    <cacheField name="クエスト10章10話の出現モンスター" numFmtId="0">
      <sharedItems count="3">
        <s v="●"/>
        <s v="EOL"/>
        <s v="X"/>
      </sharedItems>
    </cacheField>
    <cacheField name="クエスト11章1話の出現モンスター" numFmtId="0">
      <sharedItems count="3">
        <s v="●"/>
        <s v="EOL"/>
        <s v="X"/>
      </sharedItems>
    </cacheField>
    <cacheField name="クエスト11章2話の出現モンスター" numFmtId="0">
      <sharedItems count="3">
        <s v="●"/>
        <s v="EOL"/>
        <s v="X"/>
      </sharedItems>
    </cacheField>
    <cacheField name="クエスト11章3話の出現モンスター" numFmtId="0">
      <sharedItems count="3">
        <s v="●"/>
        <s v="EOL"/>
        <s v="X"/>
      </sharedItems>
    </cacheField>
    <cacheField name="クエスト11章4話の出現モンスター" numFmtId="0">
      <sharedItems count="3">
        <s v="●"/>
        <s v="EOL"/>
        <s v="X"/>
      </sharedItems>
    </cacheField>
    <cacheField name="クエスト11章5話の出現モンスター" numFmtId="0">
      <sharedItems count="3">
        <s v="●"/>
        <s v="EOL"/>
        <s v="X"/>
      </sharedItems>
    </cacheField>
    <cacheField name="クエスト11章6話の出現モンスター" numFmtId="0">
      <sharedItems count="3">
        <s v="●"/>
        <s v="EOL"/>
        <s v="X"/>
      </sharedItems>
    </cacheField>
    <cacheField name="クエスト11章7話の出現モンスター" numFmtId="0">
      <sharedItems count="3">
        <s v="●"/>
        <s v="EOL"/>
        <s v="X"/>
      </sharedItems>
    </cacheField>
    <cacheField name="クエスト11章8話の出現モンスター" numFmtId="0">
      <sharedItems count="3">
        <s v="●"/>
        <s v="EOL"/>
        <s v="X"/>
      </sharedItems>
    </cacheField>
    <cacheField name="クエスト11章9話の出現モンスター" numFmtId="0">
      <sharedItems count="3">
        <s v="●"/>
        <s v="EOL"/>
        <s v="X"/>
      </sharedItems>
    </cacheField>
    <cacheField name="クエスト11章10話の出現モンスター" numFmtId="0">
      <sharedItems count="3">
        <s v="●"/>
        <s v="EOL"/>
        <s v="X"/>
      </sharedItems>
    </cacheField>
    <cacheField name="クエスト12章1話の出現モンスター" numFmtId="0">
      <sharedItems count="3">
        <s v="●"/>
        <s v="EOL"/>
        <s v="X"/>
      </sharedItems>
    </cacheField>
    <cacheField name="クエスト12章2話の出現モンスター" numFmtId="0">
      <sharedItems count="3">
        <s v="●"/>
        <s v="EOL"/>
        <s v="X"/>
      </sharedItems>
    </cacheField>
    <cacheField name="クエスト12章3話の出現モンスター" numFmtId="0">
      <sharedItems count="3">
        <s v="●"/>
        <s v="EOL"/>
        <s v="X"/>
      </sharedItems>
    </cacheField>
    <cacheField name="クエスト12章4話の出現モンスター" numFmtId="0">
      <sharedItems count="3">
        <s v="●"/>
        <s v="EOL"/>
        <s v="X"/>
      </sharedItems>
    </cacheField>
    <cacheField name="クエスト12章5話の出現モンスター" numFmtId="0">
      <sharedItems count="3">
        <s v="●"/>
        <s v="EOL"/>
        <s v="X"/>
      </sharedItems>
    </cacheField>
    <cacheField name="クエスト12章6話の出現モンスター" numFmtId="0">
      <sharedItems count="3">
        <s v="●"/>
        <s v="EOL"/>
        <s v="X"/>
      </sharedItems>
    </cacheField>
    <cacheField name="クエスト12章7話の出現モンスター" numFmtId="0">
      <sharedItems count="3">
        <s v="●"/>
        <s v="EOL"/>
        <s v="X"/>
      </sharedItems>
    </cacheField>
    <cacheField name="クエスト12章8話の出現モンスター" numFmtId="0">
      <sharedItems count="3">
        <s v="●"/>
        <s v="EOL"/>
        <s v="X"/>
      </sharedItems>
    </cacheField>
    <cacheField name="クエスト12章9話の出現モンスター" numFmtId="0">
      <sharedItems count="3">
        <s v="●"/>
        <s v="EOL"/>
        <s v="X"/>
      </sharedItems>
    </cacheField>
    <cacheField name="クエスト12章10話の出現モンスター" numFmtId="0">
      <sharedItems count="3">
        <s v="●"/>
        <s v="EOL"/>
        <s v="X"/>
      </sharedItems>
    </cacheField>
    <cacheField name="グレードアップ必要個数Ｄ" numFmtId="0">
      <sharedItems containsBlank="1" count="3">
        <s v="-"/>
        <s v="EOL"/>
        <m/>
      </sharedItems>
    </cacheField>
    <cacheField name="グレードアップ必要個数Ｃ" numFmtId="0">
      <sharedItems containsBlank="1" containsMixedTypes="1" containsNumber="1" containsInteger="1" minValue="2" maxValue="5" count="7">
        <n v="2"/>
        <n v="3"/>
        <n v="4"/>
        <n v="5"/>
        <s v="-"/>
        <s v="EOL"/>
        <m/>
      </sharedItems>
    </cacheField>
    <cacheField name="グレードアップ必要個数Ｂ" numFmtId="0">
      <sharedItems containsBlank="1" containsMixedTypes="1" containsNumber="1" containsInteger="1" minValue="2" maxValue="5" count="7">
        <n v="2"/>
        <n v="3"/>
        <n v="4"/>
        <n v="5"/>
        <s v="-"/>
        <s v="EOL"/>
        <m/>
      </sharedItems>
    </cacheField>
    <cacheField name="グレードアップ必要個数Ａ" numFmtId="0">
      <sharedItems containsBlank="1" containsMixedTypes="1" containsNumber="1" containsInteger="1" minValue="2" maxValue="5" count="7">
        <n v="2"/>
        <n v="3"/>
        <n v="4"/>
        <n v="5"/>
        <s v="-"/>
        <s v="EOL"/>
        <m/>
      </sharedItems>
    </cacheField>
    <cacheField name="グレードアップ必要個数Ｓ" numFmtId="0">
      <sharedItems containsBlank="1" containsMixedTypes="1" containsNumber="1" containsInteger="1" minValue="2" maxValue="6" count="8">
        <n v="2"/>
        <n v="3"/>
        <n v="4"/>
        <n v="5"/>
        <n v="6"/>
        <s v="-"/>
        <s v="EOL"/>
        <m/>
      </sharedItems>
    </cacheField>
    <cacheField name="グレードアップ必要個数Ｄ換算Ｄ" numFmtId="0">
      <sharedItems containsBlank="1" count="3">
        <s v="-"/>
        <s v="EOL"/>
        <m/>
      </sharedItems>
    </cacheField>
    <cacheField name="グレードアップ必要個数Ｄ換算Ｃ" numFmtId="0">
      <sharedItems containsBlank="1" containsMixedTypes="1" containsNumber="1" containsInteger="1" minValue="0" maxValue="5" count="8">
        <n v="0"/>
        <n v="2"/>
        <n v="3"/>
        <n v="4"/>
        <n v="5"/>
        <s v="-"/>
        <s v="EOL"/>
        <m/>
      </sharedItems>
    </cacheField>
    <cacheField name="グレードアップ必要個数Ｄ換算Ｂ" numFmtId="0">
      <sharedItems containsBlank="1" containsMixedTypes="1" containsNumber="1" containsInteger="1" minValue="0" maxValue="25" count="11">
        <n v="0"/>
        <n v="2"/>
        <n v="4"/>
        <n v="6"/>
        <n v="9"/>
        <n v="12"/>
        <n v="16"/>
        <n v="25"/>
        <s v="-"/>
        <s v="EOL"/>
        <m/>
      </sharedItems>
    </cacheField>
    <cacheField name="グレードアップ必要個数Ｄ換算Ａ" numFmtId="0">
      <sharedItems containsBlank="1" containsMixedTypes="1" containsNumber="1" containsInteger="1" minValue="0" maxValue="125" count="15">
        <n v="0"/>
        <n v="4"/>
        <n v="8"/>
        <n v="12"/>
        <n v="18"/>
        <n v="24"/>
        <n v="27"/>
        <n v="36"/>
        <n v="48"/>
        <n v="60"/>
        <n v="64"/>
        <n v="125"/>
        <s v="-"/>
        <s v="EOL"/>
        <m/>
      </sharedItems>
    </cacheField>
    <cacheField name="グレードアップ必要個数Ｄ換算Ｓ" numFmtId="0">
      <sharedItems containsBlank="1" containsMixedTypes="1" containsNumber="1" containsInteger="1" minValue="0" maxValue="750" count="20">
        <n v="0"/>
        <n v="8"/>
        <n v="16"/>
        <n v="36"/>
        <n v="54"/>
        <n v="72"/>
        <n v="81"/>
        <n v="108"/>
        <n v="120"/>
        <n v="144"/>
        <n v="180"/>
        <n v="192"/>
        <n v="240"/>
        <n v="300"/>
        <n v="320"/>
        <n v="625"/>
        <n v="750"/>
        <s v="-"/>
        <s v="EOL"/>
        <m/>
      </sharedItems>
    </cacheField>
    <cacheField name="心珠ポイント数Ｄ" numFmtId="0">
      <sharedItems containsBlank="1" containsMixedTypes="1" containsNumber="1" containsInteger="1" minValue="0" maxValue="1000" count="23">
        <n v="0"/>
        <n v="10"/>
        <n v="20"/>
        <n v="30"/>
        <n v="50"/>
        <n v="70"/>
        <n v="80"/>
        <n v="90"/>
        <n v="100"/>
        <n v="150"/>
        <n v="220"/>
        <n v="250"/>
        <n v="300"/>
        <n v="430"/>
        <n v="500"/>
        <n v="600"/>
        <n v="630"/>
        <n v="720"/>
        <n v="840"/>
        <n v="1000"/>
        <s v="-"/>
        <s v="EOL"/>
        <m/>
      </sharedItems>
    </cacheField>
    <cacheField name="心珠ポイント数Ｃ" numFmtId="0">
      <sharedItems containsBlank="1" containsMixedTypes="1" containsNumber="1" containsInteger="1" minValue="0" maxValue="1500" count="25">
        <n v="0"/>
        <n v="20"/>
        <n v="30"/>
        <n v="40"/>
        <n v="50"/>
        <n v="70"/>
        <n v="80"/>
        <n v="100"/>
        <n v="110"/>
        <n v="130"/>
        <n v="150"/>
        <n v="230"/>
        <n v="330"/>
        <n v="380"/>
        <n v="450"/>
        <n v="650"/>
        <n v="750"/>
        <n v="900"/>
        <n v="940"/>
        <n v="1080"/>
        <n v="1250"/>
        <n v="1500"/>
        <s v="-"/>
        <s v="EOL"/>
        <m/>
      </sharedItems>
    </cacheField>
    <cacheField name="心珠ポイント数Ｂ" numFmtId="0">
      <sharedItems containsBlank="1" containsMixedTypes="1" containsNumber="1" containsInteger="1" minValue="0" maxValue="3000" count="29">
        <n v="0"/>
        <n v="40"/>
        <n v="50"/>
        <n v="60"/>
        <n v="70"/>
        <n v="90"/>
        <n v="100"/>
        <n v="130"/>
        <n v="150"/>
        <n v="210"/>
        <n v="220"/>
        <n v="250"/>
        <n v="270"/>
        <n v="300"/>
        <n v="450"/>
        <n v="630"/>
        <n v="650"/>
        <n v="750"/>
        <n v="900"/>
        <n v="1290"/>
        <n v="1500"/>
        <n v="1800"/>
        <n v="1880"/>
        <n v="2150"/>
        <n v="2500"/>
        <n v="3000"/>
        <s v="-"/>
        <s v="EOL"/>
        <m/>
      </sharedItems>
    </cacheField>
    <cacheField name="心珠ポイント数Ａ" numFmtId="0">
      <sharedItems containsBlank="1" containsMixedTypes="1" containsNumber="1" containsInteger="1" minValue="0" maxValue="5000" count="31">
        <n v="0"/>
        <n v="60"/>
        <n v="70"/>
        <n v="80"/>
        <n v="90"/>
        <n v="120"/>
        <n v="150"/>
        <n v="210"/>
        <n v="250"/>
        <n v="350"/>
        <n v="360"/>
        <n v="420"/>
        <n v="450"/>
        <n v="500"/>
        <n v="750"/>
        <n v="900"/>
        <n v="1050"/>
        <n v="1080"/>
        <n v="1250"/>
        <n v="1500"/>
        <n v="2100"/>
        <n v="2150"/>
        <n v="2500"/>
        <n v="3000"/>
        <n v="3130"/>
        <n v="3580"/>
        <n v="4170"/>
        <n v="5000"/>
        <s v="-"/>
        <s v="EOL"/>
        <m/>
      </sharedItems>
    </cacheField>
    <cacheField name="心珠ポイント数Ｓ" numFmtId="0">
      <sharedItems containsBlank="1" containsMixedTypes="1" containsNumber="1" containsInteger="1" minValue="0" maxValue="15000" count="32">
        <n v="0"/>
        <n v="170"/>
        <n v="200"/>
        <n v="230"/>
        <n v="270"/>
        <n v="340"/>
        <n v="450"/>
        <n v="630"/>
        <n v="750"/>
        <n v="1000"/>
        <n v="1050"/>
        <n v="1080"/>
        <n v="1250"/>
        <n v="1350"/>
        <n v="1500"/>
        <n v="2250"/>
        <n v="2700"/>
        <n v="3150"/>
        <n v="3220"/>
        <n v="3750"/>
        <n v="4500"/>
        <n v="6300"/>
        <n v="6430"/>
        <n v="7500"/>
        <n v="9000"/>
        <n v="9380"/>
        <n v="10720"/>
        <n v="12500"/>
        <n v="15000"/>
        <s v="-"/>
        <s v="EOL"/>
        <m/>
      </sharedItems>
    </cacheField>
    <cacheField name="心珠変換効率Ｄ" numFmtId="0">
      <sharedItems containsBlank="1" containsMixedTypes="1" containsNumber="1" containsInteger="1" minValue="1" maxValue="1" count="4">
        <n v="1"/>
        <s v="-"/>
        <s v="EOL"/>
        <m/>
      </sharedItems>
    </cacheField>
    <cacheField name="心珠変換効率Ｃ" numFmtId="0">
      <sharedItems containsBlank="1" containsMixedTypes="1" containsNumber="1" minValue="0.476190476190476" maxValue="2.5" count="27">
        <n v="0.476190476190476"/>
        <n v="0.5"/>
        <n v="0.55555555555555602"/>
        <n v="0.66666666666666696"/>
        <n v="0.6875"/>
        <n v="0.7"/>
        <n v="0.71428571428571397"/>
        <n v="0.72222222222222199"/>
        <n v="0.74404761904761896"/>
        <n v="0.74603174603174605"/>
        <n v="0.75"/>
        <n v="0.75581395348837199"/>
        <n v="0.76"/>
        <n v="0.76666666666666705"/>
        <n v="0.8"/>
        <n v="0.83333333333333304"/>
        <n v="1"/>
        <n v="1.25"/>
        <n v="1.3"/>
        <n v="1.3333333333333299"/>
        <n v="1.6666666666666701"/>
        <n v="1.875"/>
        <n v="2.5"/>
        <s v="-"/>
        <s v="EOL"/>
        <e v="#DIV/0!"/>
        <m/>
      </sharedItems>
    </cacheField>
    <cacheField name="心珠変換効率Ｂ" numFmtId="0">
      <sharedItems containsBlank="1" containsMixedTypes="1" containsNumber="1" minValue="0" maxValue="5" count="30">
        <n v="0"/>
        <n v="0.33333333333333298"/>
        <n v="0.38888888888888901"/>
        <n v="0.41666666666666702"/>
        <n v="0.43333333333333302"/>
        <n v="0.45833333333333298"/>
        <n v="0.46296296296296302"/>
        <n v="0.49242424242424199"/>
        <n v="0.49603174603174599"/>
        <n v="0.49735449735449699"/>
        <n v="0.49768518518518501"/>
        <n v="0.5"/>
        <n v="0.75"/>
        <n v="0.875"/>
        <n v="1"/>
        <n v="1.1666666666666701"/>
        <n v="1.2"/>
        <n v="1.5"/>
        <n v="1.875"/>
        <n v="2.25"/>
        <n v="2.5"/>
        <n v="2.625"/>
        <n v="2.8125"/>
        <n v="3"/>
        <n v="4.5"/>
        <n v="5"/>
        <s v="-"/>
        <s v="EOL"/>
        <e v="#DIV/0!"/>
        <m/>
      </sharedItems>
    </cacheField>
    <cacheField name="心珠変換効率Ａ" numFmtId="0">
      <sharedItems containsBlank="1" containsMixedTypes="1" containsNumber="1" minValue="0" maxValue="5.5555555555555598" count="44">
        <n v="0"/>
        <n v="0.13888888888888901"/>
        <n v="0.16666666666666699"/>
        <n v="0.18518518518518501"/>
        <n v="0.194444444444444"/>
        <n v="0.20833333333333301"/>
        <n v="0.22222222222222199"/>
        <n v="0.233333333333333"/>
        <n v="0.25"/>
        <n v="0.25925925925925902"/>
        <n v="0.27272727272727298"/>
        <n v="0.27579365079365098"/>
        <n v="0.27601410934744303"/>
        <n v="0.27623456790123502"/>
        <n v="0.27777777777777801"/>
        <n v="0.3125"/>
        <n v="0.4"/>
        <n v="0.41666666666666702"/>
        <n v="0.5"/>
        <n v="0.64814814814814803"/>
        <n v="0.75"/>
        <n v="0.78125"/>
        <n v="0.8"/>
        <n v="0.9375"/>
        <n v="1"/>
        <n v="1.09375"/>
        <n v="1.171875"/>
        <n v="1.25"/>
        <n v="1.4583333333333299"/>
        <n v="1.5"/>
        <n v="1.6666666666666701"/>
        <n v="1.75"/>
        <n v="1.875"/>
        <n v="1.94444444444444"/>
        <n v="2.0833333333333299"/>
        <n v="2.5"/>
        <n v="2.7777777777777799"/>
        <n v="3.7037037037037002"/>
        <n v="4.1666666666666696"/>
        <n v="5.5555555555555598"/>
        <s v="-"/>
        <s v="EOL"/>
        <e v="#DIV/0!"/>
        <m/>
      </sharedItems>
    </cacheField>
    <cacheField name="心珠変換効率Ｓ" numFmtId="0">
      <sharedItems containsBlank="1" containsMixedTypes="1" containsNumber="1" minValue="8.3333333333333301E-2" maxValue="6.9444444444444402" count="47">
        <n v="8.3333333333333301E-2"/>
        <n v="0.104166666666667"/>
        <n v="0.118055555555556"/>
        <n v="0.125"/>
        <n v="0.13888888888888901"/>
        <n v="0.157407407407407"/>
        <n v="0.15972222222222199"/>
        <n v="0.17499999999999999"/>
        <n v="0.1875"/>
        <n v="0.19290123456790101"/>
        <n v="0.2"/>
        <n v="0.20328282828282801"/>
        <n v="0.20667989417989399"/>
        <n v="0.20679012345678999"/>
        <n v="0.20768733850129201"/>
        <n v="0.20833333333333301"/>
        <n v="0.23148148148148101"/>
        <n v="0.41666666666666702"/>
        <n v="0.45"/>
        <n v="0.46875"/>
        <n v="0.5625"/>
        <n v="0.64814814814814803"/>
        <n v="0.65625"/>
        <n v="0.703125"/>
        <n v="0.75"/>
        <n v="0.8"/>
        <n v="0.8203125"/>
        <n v="0.85760000000000003"/>
        <n v="0.9"/>
        <n v="1"/>
        <n v="1.05"/>
        <n v="1.09375"/>
        <n v="1.125"/>
        <n v="1.5"/>
        <n v="1.6666666666666701"/>
        <n v="1.875"/>
        <n v="1.94444444444444"/>
        <n v="2.0833333333333299"/>
        <n v="3.125"/>
        <n v="3.4722222222222201"/>
        <n v="4.1666666666666696"/>
        <n v="6.1728395061728403"/>
        <n v="6.9444444444444402"/>
        <s v="-"/>
        <s v="EOL"/>
        <e v="#DIV/0!"/>
        <m/>
      </sharedItems>
    </cacheField>
    <cacheField name="心の色" numFmtId="0">
      <sharedItems containsBlank="1" count="8">
        <s v="─"/>
        <s v="EOL"/>
        <s v="黄"/>
        <s v="紫"/>
        <s v="青"/>
        <s v="赤"/>
        <s v="緑"/>
        <m/>
      </sharedItems>
    </cacheField>
    <cacheField name="追加スキル" numFmtId="0">
      <sharedItems containsBlank="1" count="62">
        <s v="５％の確率で自分が受けた呪文を敵に跳ね返す"/>
        <s v="EOL"/>
        <s v="ＨＰ２０％以下のときスキルＨＰ回復効果＋５％"/>
        <s v="ＨＰ２５％以上で致死ダメージ時にごくまれにＨＰ１で生き残る"/>
        <s v="ＨＰ５０％以上で致死ダメージ時にごくまれにＨＰ１で生き残る"/>
        <s v="アサシンアタック"/>
        <s v="イオ"/>
        <s v="イオラ"/>
        <s v="イオラ、ザオ"/>
        <s v="イカスミショット"/>
        <s v="いやしのそよかぜ"/>
        <s v="いやしの果汁"/>
        <s v="かぶとわり"/>
        <s v="きあいため"/>
        <s v="きあいため、晴れのときスキルの体技ダメージ＋２％"/>
        <s v="ギラ"/>
        <s v="キングダムソード"/>
        <s v="ザオラル"/>
        <s v="ザキ"/>
        <s v="ジバリア"/>
        <s v="しばり打ち"/>
        <s v="シャドーステップ"/>
        <s v="スカラ"/>
        <s v="たねときのみを食べる"/>
        <s v="ドルクマ"/>
        <s v="ドルマ"/>
        <s v="ねむり打ち改"/>
        <s v="バギ"/>
        <s v="バギマ"/>
        <s v="ばくれつけん"/>
        <s v="はやぶさ斬り"/>
        <s v="バーハ、戦闘時のハッスルダンスＨＰ回復効果＋２０％"/>
        <s v="ピオラ"/>
        <s v="ピオリム"/>
        <s v="ピオリム、ボミオス"/>
        <s v="ヒャダルコ"/>
        <s v="ヒャド"/>
        <s v="フィールド通常戦闘時ゴールド＋20%"/>
        <s v="ブレードガード、自分が受けるスキル・どうぐのＨＰ回復効果＋５％"/>
        <s v="ヘナトス"/>
        <s v="ベホイミ"/>
        <s v="ホイミ"/>
        <s v="ボミエ"/>
        <s v="まじん斬り"/>
        <s v="マヌーサ"/>
        <s v="マホターン"/>
        <s v="マホトーン"/>
        <s v="マホトーン、ブレス封じ耐性＋５％"/>
        <s v="メダパニ"/>
        <s v="めった斬り"/>
        <s v="メラ"/>
        <s v="メラミ"/>
        <s v="やいばくだき"/>
        <s v="ライデイン、戦闘開始時たまにロトの加護（呪文ダメージ10％軽減）"/>
        <s v="ラリホー"/>
        <s v="ルカニ"/>
        <s v="戦闘時のホイミＨＰ回復効果＋２０％"/>
        <s v="素敵なダンス"/>
        <s v="大地斬、メガンテ"/>
        <s v="曇り・雨・雪のときスキルの斬撃・体技ダメージ＋２％、５％の確率で自分が受けた呪文を敵に跳ね返す"/>
        <s v="晴れのときイオ属性斬撃・体技ダメージ＋３％"/>
        <m/>
      </sharedItems>
    </cacheField>
    <cacheField name="こころ最大コストアップ" numFmtId="0">
      <sharedItems containsBlank="1" containsMixedTypes="1" containsNumber="1" containsInteger="1" minValue="4" maxValue="5" count="4">
        <n v="4"/>
        <n v="5"/>
        <s v="EOL"/>
        <m/>
      </sharedItems>
    </cacheField>
    <cacheField name="最大HP" numFmtId="0">
      <sharedItems containsBlank="1" containsMixedTypes="1" containsNumber="1" containsInteger="1" minValue="3" maxValue="160" count="137">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10"/>
        <n v="112"/>
        <n v="114"/>
        <n v="115"/>
        <n v="117"/>
        <n v="118"/>
        <n v="120"/>
        <n v="121"/>
        <n v="122"/>
        <n v="123"/>
        <n v="124"/>
        <n v="125"/>
        <n v="127"/>
        <n v="128"/>
        <n v="129"/>
        <n v="130"/>
        <n v="131"/>
        <n v="134"/>
        <n v="135"/>
        <n v="137"/>
        <n v="140"/>
        <n v="143"/>
        <n v="145"/>
        <n v="146"/>
        <n v="147"/>
        <n v="148"/>
        <n v="149"/>
        <n v="152"/>
        <n v="160"/>
        <s v="EOL"/>
        <m/>
      </sharedItems>
    </cacheField>
    <cacheField name="最大MP" numFmtId="0">
      <sharedItems containsBlank="1" containsMixedTypes="1" containsNumber="1" containsInteger="1" minValue="3" maxValue="127" count="105">
        <n v="3"/>
        <n v="4"/>
        <n v="5"/>
        <n v="6"/>
        <n v="7"/>
        <n v="8"/>
        <n v="9"/>
        <n v="10"/>
        <n v="11"/>
        <n v="12"/>
        <n v="13"/>
        <n v="14"/>
        <n v="15"/>
        <n v="16"/>
        <n v="17"/>
        <n v="18"/>
        <n v="19"/>
        <n v="20"/>
        <n v="21"/>
        <n v="22"/>
        <n v="23"/>
        <n v="24"/>
        <n v="25"/>
        <n v="26"/>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3"/>
        <n v="96"/>
        <n v="97"/>
        <n v="98"/>
        <n v="100"/>
        <n v="101"/>
        <n v="103"/>
        <n v="107"/>
        <n v="108"/>
        <n v="109"/>
        <n v="110"/>
        <n v="112"/>
        <n v="113"/>
        <n v="125"/>
        <n v="127"/>
        <s v="EOL"/>
        <m/>
      </sharedItems>
    </cacheField>
    <cacheField name="ちから" numFmtId="0">
      <sharedItems containsBlank="1" containsMixedTypes="1" containsNumber="1" containsInteger="1" minValue="2" maxValue="120" count="100">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3"/>
        <n v="64"/>
        <n v="65"/>
        <n v="66"/>
        <n v="67"/>
        <n v="68"/>
        <n v="69"/>
        <n v="70"/>
        <n v="71"/>
        <n v="72"/>
        <n v="73"/>
        <n v="74"/>
        <n v="75"/>
        <n v="76"/>
        <n v="77"/>
        <n v="78"/>
        <n v="79"/>
        <n v="80"/>
        <n v="81"/>
        <n v="82"/>
        <n v="83"/>
        <n v="84"/>
        <n v="85"/>
        <n v="86"/>
        <n v="90"/>
        <n v="92"/>
        <n v="94"/>
        <n v="95"/>
        <n v="97"/>
        <n v="98"/>
        <n v="100"/>
        <n v="101"/>
        <n v="102"/>
        <n v="103"/>
        <n v="105"/>
        <n v="110"/>
        <n v="112"/>
        <n v="120"/>
        <s v="EOL"/>
        <m/>
      </sharedItems>
    </cacheField>
    <cacheField name="みのまもり" numFmtId="0">
      <sharedItems containsBlank="1" containsMixedTypes="1" containsNumber="1" containsInteger="1" minValue="2" maxValue="127" count="97">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6"/>
        <n v="77"/>
        <n v="78"/>
        <n v="79"/>
        <n v="80"/>
        <n v="82"/>
        <n v="83"/>
        <n v="85"/>
        <n v="86"/>
        <n v="88"/>
        <n v="90"/>
        <n v="94"/>
        <n v="96"/>
        <n v="97"/>
        <n v="99"/>
        <n v="100"/>
        <n v="104"/>
        <n v="105"/>
        <n v="107"/>
        <n v="110"/>
        <n v="115"/>
        <n v="127"/>
        <s v="EOL"/>
        <m/>
      </sharedItems>
    </cacheField>
    <cacheField name="攻撃魔力" numFmtId="0">
      <sharedItems containsBlank="1" containsMixedTypes="1" containsNumber="1" containsInteger="1" minValue="1" maxValue="125" count="86">
        <n v="1"/>
        <n v="2"/>
        <n v="3"/>
        <n v="4"/>
        <n v="5"/>
        <n v="6"/>
        <n v="7"/>
        <n v="8"/>
        <n v="9"/>
        <n v="10"/>
        <n v="11"/>
        <n v="12"/>
        <n v="13"/>
        <n v="14"/>
        <n v="15"/>
        <n v="16"/>
        <n v="17"/>
        <n v="18"/>
        <n v="19"/>
        <n v="20"/>
        <n v="21"/>
        <n v="22"/>
        <n v="23"/>
        <n v="24"/>
        <n v="25"/>
        <n v="26"/>
        <n v="27"/>
        <n v="28"/>
        <n v="29"/>
        <n v="30"/>
        <n v="31"/>
        <n v="32"/>
        <n v="33"/>
        <n v="34"/>
        <n v="35"/>
        <n v="36"/>
        <n v="37"/>
        <n v="38"/>
        <n v="39"/>
        <n v="40"/>
        <n v="41"/>
        <n v="42"/>
        <n v="43"/>
        <n v="44"/>
        <n v="45"/>
        <n v="46"/>
        <n v="47"/>
        <n v="49"/>
        <n v="51"/>
        <n v="52"/>
        <n v="53"/>
        <n v="54"/>
        <n v="55"/>
        <n v="56"/>
        <n v="57"/>
        <n v="58"/>
        <n v="61"/>
        <n v="62"/>
        <n v="63"/>
        <n v="65"/>
        <n v="67"/>
        <n v="70"/>
        <n v="71"/>
        <n v="72"/>
        <n v="73"/>
        <n v="78"/>
        <n v="79"/>
        <n v="81"/>
        <n v="84"/>
        <n v="85"/>
        <n v="86"/>
        <n v="89"/>
        <n v="91"/>
        <n v="92"/>
        <n v="93"/>
        <n v="94"/>
        <n v="95"/>
        <n v="101"/>
        <n v="102"/>
        <n v="112"/>
        <n v="114"/>
        <n v="117"/>
        <n v="120"/>
        <n v="125"/>
        <s v="EOL"/>
        <m/>
      </sharedItems>
    </cacheField>
    <cacheField name="回復魔力" numFmtId="0">
      <sharedItems containsBlank="1" containsMixedTypes="1" containsNumber="1" containsInteger="1" minValue="1" maxValue="113" count="76">
        <n v="1"/>
        <n v="2"/>
        <n v="3"/>
        <n v="4"/>
        <n v="5"/>
        <n v="6"/>
        <n v="7"/>
        <n v="8"/>
        <n v="9"/>
        <n v="10"/>
        <n v="11"/>
        <n v="12"/>
        <n v="13"/>
        <n v="14"/>
        <n v="15"/>
        <n v="16"/>
        <n v="17"/>
        <n v="18"/>
        <n v="19"/>
        <n v="20"/>
        <n v="21"/>
        <n v="22"/>
        <n v="23"/>
        <n v="24"/>
        <n v="25"/>
        <n v="26"/>
        <n v="27"/>
        <n v="28"/>
        <n v="29"/>
        <n v="30"/>
        <n v="31"/>
        <n v="32"/>
        <n v="33"/>
        <n v="34"/>
        <n v="35"/>
        <n v="36"/>
        <n v="37"/>
        <n v="38"/>
        <n v="39"/>
        <n v="40"/>
        <n v="41"/>
        <n v="42"/>
        <n v="43"/>
        <n v="45"/>
        <n v="46"/>
        <n v="47"/>
        <n v="48"/>
        <n v="49"/>
        <n v="51"/>
        <n v="52"/>
        <n v="55"/>
        <n v="56"/>
        <n v="59"/>
        <n v="60"/>
        <n v="62"/>
        <n v="63"/>
        <n v="64"/>
        <n v="65"/>
        <n v="66"/>
        <n v="68"/>
        <n v="74"/>
        <n v="76"/>
        <n v="77"/>
        <n v="79"/>
        <n v="83"/>
        <n v="84"/>
        <n v="85"/>
        <n v="87"/>
        <n v="88"/>
        <n v="90"/>
        <n v="94"/>
        <n v="98"/>
        <n v="110"/>
        <n v="113"/>
        <s v="EOL"/>
        <m/>
      </sharedItems>
    </cacheField>
    <cacheField name="すばやさ" numFmtId="0">
      <sharedItems containsBlank="1" containsMixedTypes="1" containsNumber="1" containsInteger="1" minValue="3" maxValue="134" count="107">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2"/>
        <n v="73"/>
        <n v="74"/>
        <n v="75"/>
        <n v="76"/>
        <n v="77"/>
        <n v="78"/>
        <n v="80"/>
        <n v="81"/>
        <n v="82"/>
        <n v="83"/>
        <n v="84"/>
        <n v="85"/>
        <n v="86"/>
        <n v="87"/>
        <n v="89"/>
        <n v="90"/>
        <n v="91"/>
        <n v="92"/>
        <n v="93"/>
        <n v="95"/>
        <n v="96"/>
        <n v="99"/>
        <n v="100"/>
        <n v="101"/>
        <n v="102"/>
        <n v="104"/>
        <n v="105"/>
        <n v="108"/>
        <n v="112"/>
        <n v="116"/>
        <n v="119"/>
        <n v="120"/>
        <n v="121"/>
        <n v="122"/>
        <n v="132"/>
        <n v="134"/>
        <s v="EOL"/>
        <m/>
      </sharedItems>
    </cacheField>
    <cacheField name="きようさ" numFmtId="0">
      <sharedItems containsBlank="1" containsMixedTypes="1" containsNumber="1" containsInteger="1" minValue="2" maxValue="145" count="108">
        <n v="2"/>
        <n v="3"/>
        <n v="4"/>
        <n v="5"/>
        <n v="6"/>
        <n v="7"/>
        <n v="8"/>
        <n v="9"/>
        <n v="10"/>
        <n v="11"/>
        <n v="12"/>
        <n v="13"/>
        <n v="14"/>
        <n v="15"/>
        <n v="16"/>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7"/>
        <n v="68"/>
        <n v="69"/>
        <n v="70"/>
        <n v="71"/>
        <n v="72"/>
        <n v="73"/>
        <n v="74"/>
        <n v="75"/>
        <n v="76"/>
        <n v="77"/>
        <n v="78"/>
        <n v="79"/>
        <n v="80"/>
        <n v="81"/>
        <n v="82"/>
        <n v="84"/>
        <n v="85"/>
        <n v="86"/>
        <n v="87"/>
        <n v="88"/>
        <n v="89"/>
        <n v="90"/>
        <n v="91"/>
        <n v="96"/>
        <n v="97"/>
        <n v="98"/>
        <n v="101"/>
        <n v="102"/>
        <n v="104"/>
        <n v="105"/>
        <n v="108"/>
        <n v="112"/>
        <n v="114"/>
        <n v="115"/>
        <n v="117"/>
        <n v="118"/>
        <n v="120"/>
        <n v="121"/>
        <n v="126"/>
        <n v="130"/>
        <n v="139"/>
        <n v="145"/>
        <s v="EOL"/>
        <m/>
      </sharedItems>
    </cacheField>
    <cacheField name="力＋攻魔" numFmtId="0">
      <sharedItems containsBlank="1" containsMixedTypes="1" containsNumber="1" containsInteger="1" minValue="4" maxValue="148" count="126">
        <n v="4"/>
        <n v="6"/>
        <n v="7"/>
        <n v="8"/>
        <n v="9"/>
        <n v="10"/>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9"/>
        <n v="70"/>
        <n v="71"/>
        <n v="72"/>
        <n v="73"/>
        <n v="74"/>
        <n v="75"/>
        <n v="76"/>
        <n v="77"/>
        <n v="78"/>
        <n v="80"/>
        <n v="81"/>
        <n v="82"/>
        <n v="84"/>
        <n v="85"/>
        <n v="86"/>
        <n v="87"/>
        <n v="88"/>
        <n v="89"/>
        <n v="90"/>
        <n v="91"/>
        <n v="92"/>
        <n v="93"/>
        <n v="94"/>
        <n v="95"/>
        <n v="96"/>
        <n v="97"/>
        <n v="98"/>
        <n v="99"/>
        <n v="100"/>
        <n v="101"/>
        <n v="102"/>
        <n v="103"/>
        <n v="104"/>
        <n v="105"/>
        <n v="106"/>
        <n v="107"/>
        <n v="108"/>
        <n v="109"/>
        <n v="110"/>
        <n v="111"/>
        <n v="112"/>
        <n v="113"/>
        <n v="114"/>
        <n v="115"/>
        <n v="116"/>
        <n v="117"/>
        <n v="118"/>
        <n v="119"/>
        <n v="120"/>
        <n v="121"/>
        <n v="122"/>
        <n v="124"/>
        <n v="125"/>
        <n v="126"/>
        <n v="127"/>
        <n v="128"/>
        <n v="132"/>
        <n v="133"/>
        <n v="134"/>
        <n v="136"/>
        <n v="148"/>
        <s v="EOL"/>
        <m/>
      </sharedItems>
    </cacheField>
    <cacheField name="力＋器用" numFmtId="0">
      <sharedItems containsBlank="1" containsMixedTypes="1" containsNumber="1" containsInteger="1" minValue="5" maxValue="245" count="174">
        <n v="5"/>
        <n v="6"/>
        <n v="7"/>
        <n v="10"/>
        <n v="11"/>
        <n v="12"/>
        <n v="13"/>
        <n v="14"/>
        <n v="15"/>
        <n v="16"/>
        <n v="17"/>
        <n v="18"/>
        <n v="19"/>
        <n v="20"/>
        <n v="21"/>
        <n v="22"/>
        <n v="24"/>
        <n v="26"/>
        <n v="27"/>
        <n v="28"/>
        <n v="30"/>
        <n v="31"/>
        <n v="32"/>
        <n v="33"/>
        <n v="34"/>
        <n v="35"/>
        <n v="36"/>
        <n v="37"/>
        <n v="38"/>
        <n v="39"/>
        <n v="40"/>
        <n v="41"/>
        <n v="42"/>
        <n v="44"/>
        <n v="45"/>
        <n v="46"/>
        <n v="47"/>
        <n v="48"/>
        <n v="49"/>
        <n v="50"/>
        <n v="51"/>
        <n v="52"/>
        <n v="53"/>
        <n v="54"/>
        <n v="55"/>
        <n v="56"/>
        <n v="57"/>
        <n v="58"/>
        <n v="59"/>
        <n v="60"/>
        <n v="61"/>
        <n v="62"/>
        <n v="63"/>
        <n v="64"/>
        <n v="65"/>
        <n v="66"/>
        <n v="68"/>
        <n v="69"/>
        <n v="70"/>
        <n v="71"/>
        <n v="72"/>
        <n v="73"/>
        <n v="74"/>
        <n v="75"/>
        <n v="76"/>
        <n v="77"/>
        <n v="78"/>
        <n v="79"/>
        <n v="80"/>
        <n v="81"/>
        <n v="82"/>
        <n v="84"/>
        <n v="85"/>
        <n v="86"/>
        <n v="87"/>
        <n v="88"/>
        <n v="89"/>
        <n v="90"/>
        <n v="91"/>
        <n v="92"/>
        <n v="93"/>
        <n v="94"/>
        <n v="95"/>
        <n v="97"/>
        <n v="98"/>
        <n v="99"/>
        <n v="100"/>
        <n v="101"/>
        <n v="102"/>
        <n v="103"/>
        <n v="104"/>
        <n v="105"/>
        <n v="106"/>
        <n v="107"/>
        <n v="110"/>
        <n v="111"/>
        <n v="112"/>
        <n v="113"/>
        <n v="114"/>
        <n v="115"/>
        <n v="116"/>
        <n v="117"/>
        <n v="118"/>
        <n v="119"/>
        <n v="120"/>
        <n v="121"/>
        <n v="122"/>
        <n v="123"/>
        <n v="124"/>
        <n v="125"/>
        <n v="126"/>
        <n v="127"/>
        <n v="128"/>
        <n v="129"/>
        <n v="130"/>
        <n v="131"/>
        <n v="134"/>
        <n v="135"/>
        <n v="136"/>
        <n v="137"/>
        <n v="138"/>
        <n v="139"/>
        <n v="140"/>
        <n v="141"/>
        <n v="142"/>
        <n v="143"/>
        <n v="144"/>
        <n v="145"/>
        <n v="146"/>
        <n v="147"/>
        <n v="150"/>
        <n v="151"/>
        <n v="153"/>
        <n v="154"/>
        <n v="155"/>
        <n v="157"/>
        <n v="158"/>
        <n v="159"/>
        <n v="161"/>
        <n v="162"/>
        <n v="167"/>
        <n v="169"/>
        <n v="170"/>
        <n v="171"/>
        <n v="173"/>
        <n v="174"/>
        <n v="176"/>
        <n v="177"/>
        <n v="178"/>
        <n v="180"/>
        <n v="181"/>
        <n v="182"/>
        <n v="183"/>
        <n v="185"/>
        <n v="186"/>
        <n v="188"/>
        <n v="190"/>
        <n v="191"/>
        <n v="192"/>
        <n v="194"/>
        <n v="198"/>
        <n v="205"/>
        <n v="208"/>
        <n v="211"/>
        <n v="212"/>
        <n v="214"/>
        <n v="215"/>
        <n v="219"/>
        <n v="224"/>
        <n v="229"/>
        <n v="237"/>
        <n v="245"/>
        <s v="EOL"/>
        <m/>
      </sharedItems>
    </cacheField>
    <cacheField name="最大HP順位" numFmtId="0">
      <sharedItems containsBlank="1" containsMixedTypes="1" containsNumber="1" containsInteger="1" minValue="1" maxValue="431" count="138">
        <n v="1"/>
        <n v="2"/>
        <n v="3"/>
        <n v="4"/>
        <n v="5"/>
        <n v="6"/>
        <n v="7"/>
        <n v="8"/>
        <n v="10"/>
        <n v="11"/>
        <n v="13"/>
        <n v="14"/>
        <n v="15"/>
        <n v="16"/>
        <n v="17"/>
        <n v="18"/>
        <n v="19"/>
        <n v="20"/>
        <n v="25"/>
        <n v="26"/>
        <n v="27"/>
        <n v="30"/>
        <n v="32"/>
        <n v="35"/>
        <n v="36"/>
        <n v="38"/>
        <n v="43"/>
        <n v="48"/>
        <n v="51"/>
        <n v="55"/>
        <n v="57"/>
        <n v="61"/>
        <n v="63"/>
        <n v="66"/>
        <n v="67"/>
        <n v="71"/>
        <n v="74"/>
        <n v="79"/>
        <n v="82"/>
        <n v="85"/>
        <n v="86"/>
        <n v="91"/>
        <n v="94"/>
        <n v="97"/>
        <n v="98"/>
        <n v="101"/>
        <n v="104"/>
        <n v="109"/>
        <n v="114"/>
        <n v="116"/>
        <n v="121"/>
        <n v="129"/>
        <n v="133"/>
        <n v="138"/>
        <n v="141"/>
        <n v="146"/>
        <n v="149"/>
        <n v="153"/>
        <n v="157"/>
        <n v="160"/>
        <n v="165"/>
        <n v="168"/>
        <n v="170"/>
        <n v="178"/>
        <n v="183"/>
        <n v="188"/>
        <n v="190"/>
        <n v="194"/>
        <n v="199"/>
        <n v="201"/>
        <n v="204"/>
        <n v="210"/>
        <n v="211"/>
        <n v="215"/>
        <n v="218"/>
        <n v="220"/>
        <n v="223"/>
        <n v="224"/>
        <n v="227"/>
        <n v="232"/>
        <n v="238"/>
        <n v="240"/>
        <n v="249"/>
        <n v="251"/>
        <n v="261"/>
        <n v="267"/>
        <n v="268"/>
        <n v="269"/>
        <n v="277"/>
        <n v="281"/>
        <n v="284"/>
        <n v="285"/>
        <n v="287"/>
        <n v="293"/>
        <n v="297"/>
        <n v="302"/>
        <n v="303"/>
        <n v="311"/>
        <n v="314"/>
        <n v="321"/>
        <n v="322"/>
        <n v="327"/>
        <n v="330"/>
        <n v="334"/>
        <n v="339"/>
        <n v="344"/>
        <n v="348"/>
        <n v="352"/>
        <n v="356"/>
        <n v="358"/>
        <n v="366"/>
        <n v="370"/>
        <n v="374"/>
        <n v="379"/>
        <n v="380"/>
        <n v="381"/>
        <n v="385"/>
        <n v="388"/>
        <n v="390"/>
        <n v="394"/>
        <n v="396"/>
        <n v="401"/>
        <n v="403"/>
        <n v="405"/>
        <n v="409"/>
        <n v="410"/>
        <n v="412"/>
        <n v="413"/>
        <n v="416"/>
        <n v="419"/>
        <n v="423"/>
        <n v="425"/>
        <n v="427"/>
        <n v="428"/>
        <n v="430"/>
        <n v="431"/>
        <s v="EOL"/>
        <m/>
      </sharedItems>
    </cacheField>
    <cacheField name="最大MP順位" numFmtId="0">
      <sharedItems containsBlank="1" containsMixedTypes="1" containsNumber="1" containsInteger="1" minValue="1" maxValue="430" count="107">
        <n v="1"/>
        <n v="2"/>
        <n v="3"/>
        <n v="5"/>
        <n v="6"/>
        <n v="8"/>
        <n v="9"/>
        <n v="10"/>
        <n v="11"/>
        <n v="12"/>
        <n v="15"/>
        <n v="18"/>
        <n v="19"/>
        <n v="21"/>
        <n v="24"/>
        <n v="25"/>
        <n v="27"/>
        <n v="30"/>
        <n v="31"/>
        <n v="36"/>
        <n v="38"/>
        <n v="40"/>
        <n v="41"/>
        <n v="43"/>
        <n v="45"/>
        <n v="48"/>
        <n v="50"/>
        <n v="54"/>
        <n v="55"/>
        <n v="62"/>
        <n v="63"/>
        <n v="66"/>
        <n v="67"/>
        <n v="71"/>
        <n v="75"/>
        <n v="76"/>
        <n v="80"/>
        <n v="83"/>
        <n v="88"/>
        <n v="91"/>
        <n v="93"/>
        <n v="96"/>
        <n v="97"/>
        <n v="100"/>
        <n v="103"/>
        <n v="107"/>
        <n v="112"/>
        <n v="115"/>
        <n v="121"/>
        <n v="131"/>
        <n v="133"/>
        <n v="140"/>
        <n v="146"/>
        <n v="154"/>
        <n v="159"/>
        <n v="168"/>
        <n v="175"/>
        <n v="178"/>
        <n v="180"/>
        <n v="182"/>
        <n v="185"/>
        <n v="192"/>
        <n v="201"/>
        <n v="205"/>
        <n v="211"/>
        <n v="215"/>
        <n v="221"/>
        <n v="228"/>
        <n v="236"/>
        <n v="239"/>
        <n v="249"/>
        <n v="253"/>
        <n v="261"/>
        <n v="269"/>
        <n v="273"/>
        <n v="277"/>
        <n v="283"/>
        <n v="287"/>
        <n v="293"/>
        <n v="299"/>
        <n v="306"/>
        <n v="308"/>
        <n v="310"/>
        <n v="314"/>
        <n v="318"/>
        <n v="326"/>
        <n v="332"/>
        <n v="341"/>
        <n v="347"/>
        <n v="357"/>
        <n v="364"/>
        <n v="367"/>
        <n v="370"/>
        <n v="377"/>
        <n v="378"/>
        <n v="385"/>
        <n v="390"/>
        <n v="395"/>
        <n v="403"/>
        <n v="410"/>
        <n v="415"/>
        <n v="420"/>
        <n v="424"/>
        <n v="426"/>
        <n v="430"/>
        <s v="EOL"/>
        <m/>
      </sharedItems>
    </cacheField>
    <cacheField name="ちから順位" numFmtId="0">
      <sharedItems containsBlank="1" containsMixedTypes="1" containsNumber="1" containsInteger="1" minValue="1" maxValue="430" count="103">
        <n v="1"/>
        <n v="2"/>
        <n v="3"/>
        <n v="6"/>
        <n v="7"/>
        <n v="10"/>
        <n v="11"/>
        <n v="15"/>
        <n v="19"/>
        <n v="22"/>
        <n v="23"/>
        <n v="25"/>
        <n v="27"/>
        <n v="28"/>
        <n v="35"/>
        <n v="38"/>
        <n v="40"/>
        <n v="41"/>
        <n v="44"/>
        <n v="47"/>
        <n v="52"/>
        <n v="55"/>
        <n v="56"/>
        <n v="59"/>
        <n v="64"/>
        <n v="65"/>
        <n v="70"/>
        <n v="71"/>
        <n v="73"/>
        <n v="77"/>
        <n v="80"/>
        <n v="86"/>
        <n v="91"/>
        <n v="93"/>
        <n v="97"/>
        <n v="98"/>
        <n v="101"/>
        <n v="102"/>
        <n v="111"/>
        <n v="115"/>
        <n v="119"/>
        <n v="120"/>
        <n v="121"/>
        <n v="124"/>
        <n v="127"/>
        <n v="131"/>
        <n v="133"/>
        <n v="138"/>
        <n v="139"/>
        <n v="140"/>
        <n v="143"/>
        <n v="145"/>
        <n v="150"/>
        <n v="152"/>
        <n v="156"/>
        <n v="161"/>
        <n v="164"/>
        <n v="167"/>
        <n v="169"/>
        <n v="173"/>
        <n v="175"/>
        <n v="179"/>
        <n v="183"/>
        <n v="190"/>
        <n v="195"/>
        <n v="200"/>
        <n v="209"/>
        <n v="212"/>
        <n v="220"/>
        <n v="226"/>
        <n v="232"/>
        <n v="235"/>
        <n v="242"/>
        <n v="251"/>
        <n v="257"/>
        <n v="264"/>
        <n v="266"/>
        <n v="274"/>
        <n v="284"/>
        <n v="286"/>
        <n v="290"/>
        <n v="296"/>
        <n v="304"/>
        <n v="311"/>
        <n v="316"/>
        <n v="317"/>
        <n v="327"/>
        <n v="340"/>
        <n v="350"/>
        <n v="362"/>
        <n v="368"/>
        <n v="378"/>
        <n v="383"/>
        <n v="391"/>
        <n v="396"/>
        <n v="406"/>
        <n v="412"/>
        <n v="416"/>
        <n v="423"/>
        <n v="426"/>
        <n v="430"/>
        <s v="EOL"/>
        <m/>
      </sharedItems>
    </cacheField>
    <cacheField name="みのまもり順位" numFmtId="0">
      <sharedItems containsBlank="1" containsMixedTypes="1" containsNumber="1" containsInteger="1" minValue="1" maxValue="431" count="100">
        <n v="1"/>
        <n v="2"/>
        <n v="3"/>
        <n v="4"/>
        <n v="5"/>
        <n v="6"/>
        <n v="8"/>
        <n v="9"/>
        <n v="10"/>
        <n v="11"/>
        <n v="12"/>
        <n v="13"/>
        <n v="15"/>
        <n v="17"/>
        <n v="18"/>
        <n v="19"/>
        <n v="20"/>
        <n v="22"/>
        <n v="26"/>
        <n v="27"/>
        <n v="29"/>
        <n v="30"/>
        <n v="34"/>
        <n v="35"/>
        <n v="36"/>
        <n v="39"/>
        <n v="43"/>
        <n v="44"/>
        <n v="47"/>
        <n v="48"/>
        <n v="51"/>
        <n v="52"/>
        <n v="57"/>
        <n v="60"/>
        <n v="65"/>
        <n v="69"/>
        <n v="72"/>
        <n v="75"/>
        <n v="80"/>
        <n v="87"/>
        <n v="93"/>
        <n v="99"/>
        <n v="102"/>
        <n v="109"/>
        <n v="114"/>
        <n v="120"/>
        <n v="122"/>
        <n v="126"/>
        <n v="130"/>
        <n v="134"/>
        <n v="142"/>
        <n v="145"/>
        <n v="150"/>
        <n v="154"/>
        <n v="158"/>
        <n v="165"/>
        <n v="171"/>
        <n v="177"/>
        <n v="179"/>
        <n v="184"/>
        <n v="190"/>
        <n v="196"/>
        <n v="204"/>
        <n v="210"/>
        <n v="215"/>
        <n v="218"/>
        <n v="221"/>
        <n v="228"/>
        <n v="239"/>
        <n v="242"/>
        <n v="248"/>
        <n v="258"/>
        <n v="263"/>
        <n v="267"/>
        <n v="269"/>
        <n v="277"/>
        <n v="285"/>
        <n v="289"/>
        <n v="291"/>
        <n v="299"/>
        <n v="311"/>
        <n v="314"/>
        <n v="325"/>
        <n v="333"/>
        <n v="345"/>
        <n v="356"/>
        <n v="361"/>
        <n v="370"/>
        <n v="377"/>
        <n v="382"/>
        <n v="388"/>
        <n v="400"/>
        <n v="405"/>
        <n v="412"/>
        <n v="414"/>
        <n v="424"/>
        <n v="425"/>
        <n v="431"/>
        <s v="EOL"/>
        <m/>
      </sharedItems>
    </cacheField>
    <cacheField name="攻撃魔力順位" numFmtId="0">
      <sharedItems containsBlank="1" containsMixedTypes="1" containsNumber="1" containsInteger="1" minValue="1" maxValue="429" count="87">
        <n v="1"/>
        <n v="2"/>
        <n v="3"/>
        <n v="4"/>
        <n v="5"/>
        <n v="6"/>
        <n v="7"/>
        <n v="8"/>
        <n v="9"/>
        <n v="10"/>
        <n v="11"/>
        <n v="13"/>
        <n v="14"/>
        <n v="16"/>
        <n v="18"/>
        <n v="20"/>
        <n v="24"/>
        <n v="27"/>
        <n v="28"/>
        <n v="29"/>
        <n v="30"/>
        <n v="32"/>
        <n v="35"/>
        <n v="36"/>
        <n v="37"/>
        <n v="39"/>
        <n v="42"/>
        <n v="43"/>
        <n v="44"/>
        <n v="47"/>
        <n v="50"/>
        <n v="51"/>
        <n v="53"/>
        <n v="54"/>
        <n v="55"/>
        <n v="57"/>
        <n v="58"/>
        <n v="60"/>
        <n v="66"/>
        <n v="69"/>
        <n v="71"/>
        <n v="74"/>
        <n v="77"/>
        <n v="80"/>
        <n v="82"/>
        <n v="86"/>
        <n v="90"/>
        <n v="92"/>
        <n v="101"/>
        <n v="104"/>
        <n v="108"/>
        <n v="110"/>
        <n v="116"/>
        <n v="118"/>
        <n v="124"/>
        <n v="130"/>
        <n v="134"/>
        <n v="143"/>
        <n v="146"/>
        <n v="155"/>
        <n v="163"/>
        <n v="168"/>
        <n v="176"/>
        <n v="181"/>
        <n v="193"/>
        <n v="202"/>
        <n v="212"/>
        <n v="221"/>
        <n v="235"/>
        <n v="252"/>
        <n v="262"/>
        <n v="272"/>
        <n v="288"/>
        <n v="292"/>
        <n v="303"/>
        <n v="318"/>
        <n v="339"/>
        <n v="353"/>
        <n v="370"/>
        <n v="382"/>
        <n v="397"/>
        <n v="406"/>
        <n v="417"/>
        <n v="426"/>
        <n v="429"/>
        <s v="EOL"/>
        <m/>
      </sharedItems>
    </cacheField>
    <cacheField name="回復魔力順位" numFmtId="0">
      <sharedItems containsBlank="1" containsMixedTypes="1" containsNumber="1" containsInteger="1" minValue="1" maxValue="428" count="79">
        <n v="1"/>
        <n v="2"/>
        <n v="3"/>
        <n v="4"/>
        <n v="6"/>
        <n v="7"/>
        <n v="8"/>
        <n v="9"/>
        <n v="12"/>
        <n v="13"/>
        <n v="14"/>
        <n v="16"/>
        <n v="18"/>
        <n v="19"/>
        <n v="21"/>
        <n v="22"/>
        <n v="23"/>
        <n v="25"/>
        <n v="26"/>
        <n v="27"/>
        <n v="28"/>
        <n v="32"/>
        <n v="34"/>
        <n v="35"/>
        <n v="36"/>
        <n v="38"/>
        <n v="40"/>
        <n v="43"/>
        <n v="45"/>
        <n v="47"/>
        <n v="49"/>
        <n v="51"/>
        <n v="54"/>
        <n v="56"/>
        <n v="60"/>
        <n v="61"/>
        <n v="65"/>
        <n v="69"/>
        <n v="74"/>
        <n v="78"/>
        <n v="79"/>
        <n v="82"/>
        <n v="87"/>
        <n v="90"/>
        <n v="95"/>
        <n v="104"/>
        <n v="109"/>
        <n v="114"/>
        <n v="123"/>
        <n v="134"/>
        <n v="135"/>
        <n v="147"/>
        <n v="153"/>
        <n v="159"/>
        <n v="169"/>
        <n v="177"/>
        <n v="186"/>
        <n v="194"/>
        <n v="201"/>
        <n v="210"/>
        <n v="222"/>
        <n v="237"/>
        <n v="244"/>
        <n v="258"/>
        <n v="270"/>
        <n v="286"/>
        <n v="298"/>
        <n v="316"/>
        <n v="320"/>
        <n v="331"/>
        <n v="352"/>
        <n v="365"/>
        <n v="385"/>
        <n v="401"/>
        <n v="411"/>
        <n v="421"/>
        <n v="428"/>
        <s v="EOL"/>
        <m/>
      </sharedItems>
    </cacheField>
    <cacheField name="すばやさ順位" numFmtId="0">
      <sharedItems containsBlank="1" containsMixedTypes="1" containsNumber="1" containsInteger="1" minValue="1" maxValue="427" count="110">
        <n v="1"/>
        <n v="2"/>
        <n v="3"/>
        <n v="5"/>
        <n v="6"/>
        <n v="8"/>
        <n v="10"/>
        <n v="11"/>
        <n v="12"/>
        <n v="14"/>
        <n v="16"/>
        <n v="17"/>
        <n v="19"/>
        <n v="20"/>
        <n v="21"/>
        <n v="23"/>
        <n v="24"/>
        <n v="25"/>
        <n v="26"/>
        <n v="28"/>
        <n v="32"/>
        <n v="34"/>
        <n v="37"/>
        <n v="38"/>
        <n v="39"/>
        <n v="46"/>
        <n v="50"/>
        <n v="51"/>
        <n v="54"/>
        <n v="55"/>
        <n v="57"/>
        <n v="61"/>
        <n v="63"/>
        <n v="65"/>
        <n v="69"/>
        <n v="71"/>
        <n v="74"/>
        <n v="76"/>
        <n v="80"/>
        <n v="84"/>
        <n v="86"/>
        <n v="90"/>
        <n v="97"/>
        <n v="99"/>
        <n v="101"/>
        <n v="107"/>
        <n v="108"/>
        <n v="117"/>
        <n v="121"/>
        <n v="123"/>
        <n v="128"/>
        <n v="133"/>
        <n v="136"/>
        <n v="141"/>
        <n v="147"/>
        <n v="153"/>
        <n v="155"/>
        <n v="161"/>
        <n v="167"/>
        <n v="169"/>
        <n v="175"/>
        <n v="177"/>
        <n v="181"/>
        <n v="184"/>
        <n v="187"/>
        <n v="191"/>
        <n v="194"/>
        <n v="197"/>
        <n v="201"/>
        <n v="208"/>
        <n v="212"/>
        <n v="220"/>
        <n v="221"/>
        <n v="226"/>
        <n v="234"/>
        <n v="243"/>
        <n v="246"/>
        <n v="250"/>
        <n v="256"/>
        <n v="269"/>
        <n v="273"/>
        <n v="280"/>
        <n v="285"/>
        <n v="289"/>
        <n v="290"/>
        <n v="296"/>
        <n v="299"/>
        <n v="304"/>
        <n v="311"/>
        <n v="318"/>
        <n v="325"/>
        <n v="328"/>
        <n v="331"/>
        <n v="336"/>
        <n v="343"/>
        <n v="349"/>
        <n v="351"/>
        <n v="355"/>
        <n v="360"/>
        <n v="372"/>
        <n v="379"/>
        <n v="386"/>
        <n v="394"/>
        <n v="402"/>
        <n v="405"/>
        <n v="412"/>
        <n v="419"/>
        <n v="427"/>
        <s v="EOL"/>
        <m/>
      </sharedItems>
    </cacheField>
    <cacheField name="きようさ順位" numFmtId="0">
      <sharedItems containsBlank="1" containsMixedTypes="1" containsNumber="1" containsInteger="1" minValue="1" maxValue="428" count="110">
        <n v="1"/>
        <n v="2"/>
        <n v="3"/>
        <n v="4"/>
        <n v="5"/>
        <n v="6"/>
        <n v="8"/>
        <n v="9"/>
        <n v="10"/>
        <n v="11"/>
        <n v="12"/>
        <n v="13"/>
        <n v="15"/>
        <n v="16"/>
        <n v="17"/>
        <n v="19"/>
        <n v="20"/>
        <n v="22"/>
        <n v="23"/>
        <n v="26"/>
        <n v="28"/>
        <n v="29"/>
        <n v="30"/>
        <n v="31"/>
        <n v="32"/>
        <n v="35"/>
        <n v="37"/>
        <n v="39"/>
        <n v="45"/>
        <n v="46"/>
        <n v="50"/>
        <n v="57"/>
        <n v="58"/>
        <n v="63"/>
        <n v="67"/>
        <n v="70"/>
        <n v="71"/>
        <n v="78"/>
        <n v="82"/>
        <n v="92"/>
        <n v="93"/>
        <n v="96"/>
        <n v="97"/>
        <n v="99"/>
        <n v="104"/>
        <n v="105"/>
        <n v="111"/>
        <n v="115"/>
        <n v="117"/>
        <n v="121"/>
        <n v="125"/>
        <n v="128"/>
        <n v="135"/>
        <n v="138"/>
        <n v="143"/>
        <n v="149"/>
        <n v="151"/>
        <n v="158"/>
        <n v="161"/>
        <n v="163"/>
        <n v="165"/>
        <n v="174"/>
        <n v="176"/>
        <n v="182"/>
        <n v="183"/>
        <n v="189"/>
        <n v="196"/>
        <n v="204"/>
        <n v="205"/>
        <n v="213"/>
        <n v="218"/>
        <n v="225"/>
        <n v="227"/>
        <n v="234"/>
        <n v="240"/>
        <n v="249"/>
        <n v="254"/>
        <n v="259"/>
        <n v="262"/>
        <n v="267"/>
        <n v="274"/>
        <n v="277"/>
        <n v="285"/>
        <n v="291"/>
        <n v="297"/>
        <n v="301"/>
        <n v="308"/>
        <n v="311"/>
        <n v="317"/>
        <n v="321"/>
        <n v="330"/>
        <n v="335"/>
        <n v="339"/>
        <n v="345"/>
        <n v="350"/>
        <n v="353"/>
        <n v="355"/>
        <n v="361"/>
        <n v="364"/>
        <n v="371"/>
        <n v="372"/>
        <n v="377"/>
        <n v="383"/>
        <n v="392"/>
        <n v="401"/>
        <n v="408"/>
        <n v="418"/>
        <n v="428"/>
        <s v="EOL"/>
        <m/>
      </sharedItems>
    </cacheField>
    <cacheField name="力＋攻魔順位" numFmtId="0">
      <sharedItems containsBlank="1" containsMixedTypes="1" containsNumber="1" containsInteger="1" minValue="1" maxValue="431" count="129">
        <n v="1"/>
        <n v="2"/>
        <n v="3"/>
        <n v="4"/>
        <n v="5"/>
        <n v="7"/>
        <n v="9"/>
        <n v="10"/>
        <n v="11"/>
        <n v="12"/>
        <n v="13"/>
        <n v="14"/>
        <n v="15"/>
        <n v="23"/>
        <n v="29"/>
        <n v="32"/>
        <n v="34"/>
        <n v="36"/>
        <n v="38"/>
        <n v="43"/>
        <n v="46"/>
        <n v="49"/>
        <n v="50"/>
        <n v="54"/>
        <n v="61"/>
        <n v="64"/>
        <n v="67"/>
        <n v="70"/>
        <n v="73"/>
        <n v="74"/>
        <n v="77"/>
        <n v="78"/>
        <n v="82"/>
        <n v="84"/>
        <n v="93"/>
        <n v="95"/>
        <n v="97"/>
        <n v="103"/>
        <n v="108"/>
        <n v="110"/>
        <n v="113"/>
        <n v="114"/>
        <n v="118"/>
        <n v="119"/>
        <n v="122"/>
        <n v="126"/>
        <n v="133"/>
        <n v="140"/>
        <n v="145"/>
        <n v="151"/>
        <n v="156"/>
        <n v="162"/>
        <n v="166"/>
        <n v="169"/>
        <n v="178"/>
        <n v="183"/>
        <n v="188"/>
        <n v="191"/>
        <n v="194"/>
        <n v="195"/>
        <n v="200"/>
        <n v="204"/>
        <n v="208"/>
        <n v="212"/>
        <n v="217"/>
        <n v="223"/>
        <n v="226"/>
        <n v="228"/>
        <n v="233"/>
        <n v="236"/>
        <n v="239"/>
        <n v="243"/>
        <n v="244"/>
        <n v="250"/>
        <n v="254"/>
        <n v="256"/>
        <n v="260"/>
        <n v="265"/>
        <n v="272"/>
        <n v="276"/>
        <n v="278"/>
        <n v="284"/>
        <n v="287"/>
        <n v="289"/>
        <n v="293"/>
        <n v="294"/>
        <n v="299"/>
        <n v="302"/>
        <n v="308"/>
        <n v="311"/>
        <n v="312"/>
        <n v="316"/>
        <n v="319"/>
        <n v="323"/>
        <n v="326"/>
        <n v="329"/>
        <n v="331"/>
        <n v="337"/>
        <n v="340"/>
        <n v="342"/>
        <n v="345"/>
        <n v="351"/>
        <n v="356"/>
        <n v="359"/>
        <n v="363"/>
        <n v="364"/>
        <n v="367"/>
        <n v="370"/>
        <n v="372"/>
        <n v="377"/>
        <n v="383"/>
        <n v="386"/>
        <n v="390"/>
        <n v="394"/>
        <n v="396"/>
        <n v="397"/>
        <n v="402"/>
        <n v="405"/>
        <n v="409"/>
        <n v="411"/>
        <n v="412"/>
        <n v="416"/>
        <n v="419"/>
        <n v="421"/>
        <n v="425"/>
        <n v="427"/>
        <n v="431"/>
        <s v="EOL"/>
        <m/>
      </sharedItems>
    </cacheField>
    <cacheField name="力＋器用順位" numFmtId="0">
      <sharedItems containsBlank="1" containsMixedTypes="1" containsNumber="1" containsInteger="1" minValue="1" maxValue="430" count="175">
        <n v="1"/>
        <n v="2"/>
        <n v="3"/>
        <n v="4"/>
        <n v="5"/>
        <n v="6"/>
        <n v="7"/>
        <n v="8"/>
        <n v="9"/>
        <n v="10"/>
        <n v="11"/>
        <n v="12"/>
        <n v="14"/>
        <n v="15"/>
        <n v="16"/>
        <n v="17"/>
        <n v="18"/>
        <n v="19"/>
        <n v="21"/>
        <n v="22"/>
        <n v="23"/>
        <n v="24"/>
        <n v="27"/>
        <n v="29"/>
        <n v="30"/>
        <n v="31"/>
        <n v="32"/>
        <n v="33"/>
        <n v="35"/>
        <n v="36"/>
        <n v="39"/>
        <n v="40"/>
        <n v="41"/>
        <n v="42"/>
        <n v="43"/>
        <n v="44"/>
        <n v="47"/>
        <n v="48"/>
        <n v="50"/>
        <n v="52"/>
        <n v="53"/>
        <n v="55"/>
        <n v="56"/>
        <n v="59"/>
        <n v="61"/>
        <n v="62"/>
        <n v="64"/>
        <n v="66"/>
        <n v="67"/>
        <n v="69"/>
        <n v="70"/>
        <n v="71"/>
        <n v="73"/>
        <n v="74"/>
        <n v="75"/>
        <n v="76"/>
        <n v="78"/>
        <n v="80"/>
        <n v="83"/>
        <n v="86"/>
        <n v="87"/>
        <n v="92"/>
        <n v="95"/>
        <n v="98"/>
        <n v="99"/>
        <n v="102"/>
        <n v="103"/>
        <n v="104"/>
        <n v="107"/>
        <n v="108"/>
        <n v="111"/>
        <n v="113"/>
        <n v="115"/>
        <n v="117"/>
        <n v="119"/>
        <n v="121"/>
        <n v="124"/>
        <n v="125"/>
        <n v="128"/>
        <n v="129"/>
        <n v="132"/>
        <n v="134"/>
        <n v="135"/>
        <n v="138"/>
        <n v="142"/>
        <n v="143"/>
        <n v="145"/>
        <n v="148"/>
        <n v="152"/>
        <n v="154"/>
        <n v="155"/>
        <n v="159"/>
        <n v="161"/>
        <n v="166"/>
        <n v="168"/>
        <n v="170"/>
        <n v="172"/>
        <n v="178"/>
        <n v="182"/>
        <n v="184"/>
        <n v="189"/>
        <n v="196"/>
        <n v="198"/>
        <n v="200"/>
        <n v="203"/>
        <n v="209"/>
        <n v="211"/>
        <n v="215"/>
        <n v="220"/>
        <n v="224"/>
        <n v="230"/>
        <n v="232"/>
        <n v="236"/>
        <n v="238"/>
        <n v="240"/>
        <n v="244"/>
        <n v="247"/>
        <n v="251"/>
        <n v="255"/>
        <n v="258"/>
        <n v="261"/>
        <n v="264"/>
        <n v="267"/>
        <n v="268"/>
        <n v="271"/>
        <n v="276"/>
        <n v="279"/>
        <n v="281"/>
        <n v="284"/>
        <n v="287"/>
        <n v="290"/>
        <n v="295"/>
        <n v="296"/>
        <n v="298"/>
        <n v="305"/>
        <n v="308"/>
        <n v="314"/>
        <n v="316"/>
        <n v="320"/>
        <n v="321"/>
        <n v="323"/>
        <n v="330"/>
        <n v="333"/>
        <n v="337"/>
        <n v="340"/>
        <n v="343"/>
        <n v="345"/>
        <n v="351"/>
        <n v="355"/>
        <n v="357"/>
        <n v="360"/>
        <n v="366"/>
        <n v="367"/>
        <n v="374"/>
        <n v="379"/>
        <n v="380"/>
        <n v="382"/>
        <n v="388"/>
        <n v="389"/>
        <n v="393"/>
        <n v="396"/>
        <n v="399"/>
        <n v="402"/>
        <n v="407"/>
        <n v="413"/>
        <n v="416"/>
        <n v="417"/>
        <n v="418"/>
        <n v="421"/>
        <n v="423"/>
        <n v="425"/>
        <n v="428"/>
        <n v="430"/>
        <s v="EOL"/>
        <m/>
      </sharedItems>
    </cacheField>
    <cacheField name="タイプ別最大HP順位" numFmtId="0">
      <sharedItems containsBlank="1" containsMixedTypes="1" containsNumber="1" containsInteger="1" minValue="1" maxValue="95" count="9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最大MP順位" numFmtId="0">
      <sharedItems containsBlank="1" containsMixedTypes="1" containsNumber="1" containsInteger="1" minValue="1" maxValue="95" count="9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ちから順位" numFmtId="0">
      <sharedItems containsBlank="1" containsMixedTypes="1" containsNumber="1" containsInteger="1" minValue="1" maxValue="95" count="94">
        <n v="1"/>
        <n v="2"/>
        <n v="3"/>
        <n v="4"/>
        <n v="5"/>
        <n v="6"/>
        <n v="7"/>
        <n v="8"/>
        <n v="9"/>
        <n v="10"/>
        <n v="11"/>
        <n v="12"/>
        <n v="13"/>
        <n v="14"/>
        <n v="15"/>
        <n v="16"/>
        <n v="18"/>
        <n v="19"/>
        <n v="20"/>
        <n v="21"/>
        <n v="22"/>
        <n v="23"/>
        <n v="24"/>
        <n v="25"/>
        <n v="26"/>
        <n v="27"/>
        <n v="28"/>
        <n v="29"/>
        <n v="30"/>
        <n v="31"/>
        <n v="32"/>
        <n v="33"/>
        <n v="34"/>
        <n v="35"/>
        <n v="36"/>
        <n v="37"/>
        <n v="38"/>
        <n v="39"/>
        <n v="40"/>
        <n v="41"/>
        <n v="42"/>
        <n v="43"/>
        <n v="44"/>
        <n v="45"/>
        <n v="46"/>
        <n v="47"/>
        <n v="48"/>
        <n v="49"/>
        <n v="50"/>
        <n v="51"/>
        <n v="53"/>
        <n v="54"/>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みのまもり順位" numFmtId="0">
      <sharedItems containsBlank="1" containsMixedTypes="1" containsNumber="1" containsInteger="1" minValue="1" maxValue="95" count="9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2"/>
        <n v="83"/>
        <n v="84"/>
        <n v="85"/>
        <n v="86"/>
        <n v="87"/>
        <n v="88"/>
        <n v="89"/>
        <n v="91"/>
        <n v="92"/>
        <n v="93"/>
        <n v="94"/>
        <n v="95"/>
        <s v="EOL"/>
        <m/>
      </sharedItems>
    </cacheField>
    <cacheField name="タイプ別攻撃魔力順位" numFmtId="0">
      <sharedItems containsBlank="1" containsMixedTypes="1" containsNumber="1" containsInteger="1" minValue="1" maxValue="95" count="91">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2"/>
        <n v="73"/>
        <n v="74"/>
        <n v="76"/>
        <n v="77"/>
        <n v="79"/>
        <n v="80"/>
        <n v="81"/>
        <n v="82"/>
        <n v="83"/>
        <n v="84"/>
        <n v="86"/>
        <n v="88"/>
        <n v="89"/>
        <n v="90"/>
        <n v="91"/>
        <n v="92"/>
        <n v="93"/>
        <n v="94"/>
        <n v="95"/>
        <s v="EOL"/>
        <m/>
      </sharedItems>
    </cacheField>
    <cacheField name="タイプ別回復魔力順位" numFmtId="0">
      <sharedItems containsBlank="1" containsMixedTypes="1" containsNumber="1" containsInteger="1" minValue="1" maxValue="94" count="88">
        <n v="1"/>
        <n v="2"/>
        <n v="3"/>
        <n v="4"/>
        <n v="5"/>
        <n v="6"/>
        <n v="7"/>
        <n v="8"/>
        <n v="9"/>
        <n v="10"/>
        <n v="11"/>
        <n v="12"/>
        <n v="13"/>
        <n v="14"/>
        <n v="15"/>
        <n v="16"/>
        <n v="17"/>
        <n v="18"/>
        <n v="19"/>
        <n v="20"/>
        <n v="21"/>
        <n v="22"/>
        <n v="23"/>
        <n v="24"/>
        <n v="25"/>
        <n v="27"/>
        <n v="28"/>
        <n v="29"/>
        <n v="30"/>
        <n v="31"/>
        <n v="32"/>
        <n v="33"/>
        <n v="34"/>
        <n v="35"/>
        <n v="36"/>
        <n v="37"/>
        <n v="38"/>
        <n v="39"/>
        <n v="40"/>
        <n v="41"/>
        <n v="42"/>
        <n v="43"/>
        <n v="44"/>
        <n v="45"/>
        <n v="46"/>
        <n v="48"/>
        <n v="49"/>
        <n v="50"/>
        <n v="51"/>
        <n v="52"/>
        <n v="53"/>
        <n v="54"/>
        <n v="55"/>
        <n v="56"/>
        <n v="58"/>
        <n v="59"/>
        <n v="60"/>
        <n v="61"/>
        <n v="62"/>
        <n v="63"/>
        <n v="64"/>
        <n v="65"/>
        <n v="66"/>
        <n v="67"/>
        <n v="68"/>
        <n v="69"/>
        <n v="70"/>
        <n v="71"/>
        <n v="72"/>
        <n v="74"/>
        <n v="75"/>
        <n v="77"/>
        <n v="78"/>
        <n v="79"/>
        <n v="80"/>
        <n v="81"/>
        <n v="82"/>
        <n v="84"/>
        <n v="85"/>
        <n v="86"/>
        <n v="88"/>
        <n v="90"/>
        <n v="91"/>
        <n v="92"/>
        <n v="93"/>
        <n v="94"/>
        <s v="EOL"/>
        <m/>
      </sharedItems>
    </cacheField>
    <cacheField name="タイプ別すばやさ順位" numFmtId="0">
      <sharedItems containsBlank="1" containsMixedTypes="1" containsNumber="1" containsInteger="1" minValue="1" maxValue="95" count="93">
        <n v="1"/>
        <n v="2"/>
        <n v="3"/>
        <n v="4"/>
        <n v="5"/>
        <n v="6"/>
        <n v="7"/>
        <n v="8"/>
        <n v="9"/>
        <n v="10"/>
        <n v="11"/>
        <n v="12"/>
        <n v="13"/>
        <n v="14"/>
        <n v="15"/>
        <n v="16"/>
        <n v="17"/>
        <n v="18"/>
        <n v="19"/>
        <n v="20"/>
        <n v="21"/>
        <n v="22"/>
        <n v="23"/>
        <n v="24"/>
        <n v="25"/>
        <n v="26"/>
        <n v="27"/>
        <n v="28"/>
        <n v="29"/>
        <n v="30"/>
        <n v="31"/>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9"/>
        <n v="90"/>
        <n v="92"/>
        <n v="94"/>
        <n v="95"/>
        <s v="EOL"/>
        <m/>
      </sharedItems>
    </cacheField>
    <cacheField name="タイプ別きようさ順位" numFmtId="0">
      <sharedItems containsBlank="1" containsMixedTypes="1" containsNumber="1" containsInteger="1" minValue="1" maxValue="95" count="9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90"/>
        <n v="91"/>
        <n v="92"/>
        <n v="93"/>
        <n v="94"/>
        <n v="95"/>
        <s v="EOL"/>
        <m/>
      </sharedItems>
    </cacheField>
    <cacheField name="タイプ別力＋攻魔順位" numFmtId="0">
      <sharedItems containsBlank="1" containsMixedTypes="1" containsNumber="1" containsInteger="1" minValue="1" maxValue="95" count="9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力＋器用順位" numFmtId="0">
      <sharedItems containsBlank="1" containsMixedTypes="1" containsNumber="1" containsInteger="1" minValue="1" maxValue="95" count="9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コスパ最大HP" numFmtId="0">
      <sharedItems containsBlank="1" containsMixedTypes="1" containsNumber="1" minValue="0.1" maxValue="6.29" count="114">
        <n v="0.1"/>
        <n v="0.18"/>
        <n v="0.2"/>
        <n v="0.44"/>
        <n v="0.46"/>
        <n v="0.47"/>
        <n v="0.48"/>
        <n v="0.49"/>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6"/>
        <n v="1.07"/>
        <n v="1.08"/>
        <n v="1.0900000000000001"/>
        <n v="1.1000000000000001"/>
        <n v="1.1100000000000001"/>
        <n v="1.1200000000000001"/>
        <n v="1.1299999999999999"/>
        <n v="1.1399999999999999"/>
        <n v="1.1499999999999999"/>
        <n v="1.1599999999999999"/>
        <n v="1.17"/>
        <n v="1.18"/>
        <n v="1.19"/>
        <n v="1.2"/>
        <n v="1.21"/>
        <n v="1.22"/>
        <n v="1.24"/>
        <n v="1.25"/>
        <n v="1.26"/>
        <n v="1.27"/>
        <n v="1.28"/>
        <n v="1.29"/>
        <n v="1.31"/>
        <n v="1.33"/>
        <n v="1.34"/>
        <n v="1.35"/>
        <n v="1.36"/>
        <n v="1.37"/>
        <n v="1.38"/>
        <n v="1.39"/>
        <n v="1.4"/>
        <n v="1.41"/>
        <n v="1.44"/>
        <n v="1.46"/>
        <n v="1.47"/>
        <n v="1.48"/>
        <n v="1.49"/>
        <n v="1.5"/>
        <n v="1.55"/>
        <n v="1.56"/>
        <n v="1.58"/>
        <n v="1.62"/>
        <n v="1.7"/>
        <n v="1.75"/>
        <n v="1.83"/>
        <n v="5.53"/>
        <n v="6.1"/>
        <n v="6.29"/>
        <s v="EOL"/>
        <m/>
      </sharedItems>
    </cacheField>
    <cacheField name="コスパ最大MP" numFmtId="0">
      <sharedItems containsBlank="1" containsMixedTypes="1" containsNumber="1" minValue="0.11" maxValue="2.93" count="129">
        <n v="0.11"/>
        <n v="0.16"/>
        <n v="0.17"/>
        <n v="0.18"/>
        <n v="0.19"/>
        <n v="0.2"/>
        <n v="0.21"/>
        <n v="0.23"/>
        <n v="0.24"/>
        <n v="0.25"/>
        <n v="0.26"/>
        <n v="0.27"/>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6"/>
        <n v="1.07"/>
        <n v="1.08"/>
        <n v="1.0900000000000001"/>
        <n v="1.1000000000000001"/>
        <n v="1.1100000000000001"/>
        <n v="1.1200000000000001"/>
        <n v="1.1299999999999999"/>
        <n v="1.1399999999999999"/>
        <n v="1.17"/>
        <n v="1.18"/>
        <n v="1.19"/>
        <n v="1.2"/>
        <n v="1.21"/>
        <n v="1.22"/>
        <n v="1.25"/>
        <n v="1.26"/>
        <n v="1.27"/>
        <n v="1.28"/>
        <n v="1.29"/>
        <n v="1.31"/>
        <n v="1.32"/>
        <n v="1.33"/>
        <n v="1.38"/>
        <n v="1.41"/>
        <n v="1.44"/>
        <n v="1.46"/>
        <n v="1.54"/>
        <n v="1.55"/>
        <n v="1.59"/>
        <n v="1.6"/>
        <n v="1.63"/>
        <n v="1.67"/>
        <n v="1.78"/>
        <n v="2.4700000000000002"/>
        <n v="2.6"/>
        <n v="2.93"/>
        <s v="EOL"/>
        <m/>
      </sharedItems>
    </cacheField>
    <cacheField name="コスパちから" numFmtId="0">
      <sharedItems containsBlank="1" containsMixedTypes="1" containsNumber="1" minValue="7.0000000000000007E-2" maxValue="5.47" count="107">
        <n v="7.0000000000000007E-2"/>
        <n v="0.08"/>
        <n v="0.1"/>
        <n v="0.12"/>
        <n v="0.13"/>
        <n v="0.14000000000000001"/>
        <n v="0.15"/>
        <n v="0.16"/>
        <n v="0.17"/>
        <n v="0.18"/>
        <n v="0.19"/>
        <n v="0.2"/>
        <n v="0.24"/>
        <n v="0.25"/>
        <n v="0.26"/>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3"/>
        <n v="0.84"/>
        <n v="0.85"/>
        <n v="0.86"/>
        <n v="0.87"/>
        <n v="0.88"/>
        <n v="0.89"/>
        <n v="0.91"/>
        <n v="0.92"/>
        <n v="0.93"/>
        <n v="0.94"/>
        <n v="0.95"/>
        <n v="0.96"/>
        <n v="0.98"/>
        <n v="0.99"/>
        <n v="1"/>
        <n v="1.01"/>
        <n v="1.02"/>
        <n v="1.03"/>
        <n v="1.07"/>
        <n v="1.08"/>
        <n v="1.0900000000000001"/>
        <n v="1.1100000000000001"/>
        <n v="1.1200000000000001"/>
        <n v="1.1499999999999999"/>
        <n v="1.24"/>
        <n v="1.25"/>
        <n v="1.29"/>
        <n v="1.3"/>
        <n v="1.32"/>
        <n v="1.33"/>
        <n v="1.37"/>
        <n v="2.94"/>
        <n v="3.5"/>
        <n v="5.47"/>
        <s v="EOL"/>
        <m/>
      </sharedItems>
    </cacheField>
    <cacheField name="コスパみのまもり" numFmtId="0">
      <sharedItems containsBlank="1" containsMixedTypes="1" containsNumber="1" minValue="0.05" maxValue="4.47" count="90">
        <n v="0.05"/>
        <n v="0.18"/>
        <n v="0.2"/>
        <n v="0.21"/>
        <n v="0.22"/>
        <n v="0.23"/>
        <n v="0.24"/>
        <n v="0.25"/>
        <n v="0.26"/>
        <n v="0.27"/>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5"/>
        <n v="0.87"/>
        <n v="0.88"/>
        <n v="0.9"/>
        <n v="0.91"/>
        <n v="0.94"/>
        <n v="0.95"/>
        <n v="0.98"/>
        <n v="1"/>
        <n v="1.01"/>
        <n v="1.05"/>
        <n v="1.08"/>
        <n v="1.0900000000000001"/>
        <n v="1.1100000000000001"/>
        <n v="1.1299999999999999"/>
        <n v="1.1399999999999999"/>
        <n v="1.1599999999999999"/>
        <n v="1.17"/>
        <n v="1.25"/>
        <n v="1.26"/>
        <n v="2.65"/>
        <n v="3.13"/>
        <n v="4.47"/>
        <s v="EOL"/>
        <m/>
      </sharedItems>
    </cacheField>
    <cacheField name="コスパ攻撃魔力" numFmtId="0">
      <sharedItems containsBlank="1" containsMixedTypes="1" containsNumber="1" minValue="0.05" maxValue="1.79" count="94">
        <n v="0.05"/>
        <n v="0.06"/>
        <n v="7.0000000000000007E-2"/>
        <n v="0.08"/>
        <n v="0.1"/>
        <n v="0.11"/>
        <n v="0.12"/>
        <n v="0.13"/>
        <n v="0.14000000000000001"/>
        <n v="0.15"/>
        <n v="0.16"/>
        <n v="0.17"/>
        <n v="0.18"/>
        <n v="0.19"/>
        <n v="0.2"/>
        <n v="0.21"/>
        <n v="0.22"/>
        <n v="0.23"/>
        <n v="0.24"/>
        <n v="0.25"/>
        <n v="0.26"/>
        <n v="0.27"/>
        <n v="0.28000000000000003"/>
        <n v="0.28999999999999998"/>
        <n v="0.3"/>
        <n v="0.31"/>
        <n v="0.32"/>
        <n v="0.33"/>
        <n v="0.34"/>
        <n v="0.35"/>
        <n v="0.36"/>
        <n v="0.37"/>
        <n v="0.38"/>
        <n v="0.39"/>
        <n v="0.4"/>
        <n v="0.41"/>
        <n v="0.42"/>
        <n v="0.43"/>
        <n v="0.44"/>
        <n v="0.45"/>
        <n v="0.47"/>
        <n v="0.5"/>
        <n v="0.52"/>
        <n v="0.54"/>
        <n v="0.55000000000000004"/>
        <n v="0.56000000000000005"/>
        <n v="0.59"/>
        <n v="0.6"/>
        <n v="0.62"/>
        <n v="0.63"/>
        <n v="0.64"/>
        <n v="0.65"/>
        <n v="0.66"/>
        <n v="0.67"/>
        <n v="0.68"/>
        <n v="0.7"/>
        <n v="0.71"/>
        <n v="0.72"/>
        <n v="0.73"/>
        <n v="0.74"/>
        <n v="0.75"/>
        <n v="0.76"/>
        <n v="0.78"/>
        <n v="0.79"/>
        <n v="0.8"/>
        <n v="0.81"/>
        <n v="0.83"/>
        <n v="0.84"/>
        <n v="0.86"/>
        <n v="0.87"/>
        <n v="0.88"/>
        <n v="0.89"/>
        <n v="0.9"/>
        <n v="0.92"/>
        <n v="0.93"/>
        <n v="0.98"/>
        <n v="1"/>
        <n v="1.07"/>
        <n v="1.08"/>
        <n v="1.1100000000000001"/>
        <n v="1.1200000000000001"/>
        <n v="1.2"/>
        <n v="1.21"/>
        <n v="1.22"/>
        <n v="1.25"/>
        <n v="1.26"/>
        <n v="1.33"/>
        <n v="1.37"/>
        <n v="1.39"/>
        <n v="1.42"/>
        <n v="1.65"/>
        <n v="1.79"/>
        <s v="EOL"/>
        <m/>
      </sharedItems>
    </cacheField>
    <cacheField name="コスパ回復魔力" numFmtId="0">
      <sharedItems containsBlank="1" containsMixedTypes="1" containsNumber="1" minValue="0.05" maxValue="1.93" count="89">
        <n v="0.05"/>
        <n v="0.06"/>
        <n v="7.0000000000000007E-2"/>
        <n v="0.08"/>
        <n v="0.1"/>
        <n v="0.11"/>
        <n v="0.12"/>
        <n v="0.13"/>
        <n v="0.14000000000000001"/>
        <n v="0.15"/>
        <n v="0.16"/>
        <n v="0.17"/>
        <n v="0.18"/>
        <n v="0.19"/>
        <n v="0.2"/>
        <n v="0.21"/>
        <n v="0.22"/>
        <n v="0.23"/>
        <n v="0.24"/>
        <n v="0.25"/>
        <n v="0.26"/>
        <n v="0.27"/>
        <n v="0.28000000000000003"/>
        <n v="0.28999999999999998"/>
        <n v="0.3"/>
        <n v="0.31"/>
        <n v="0.32"/>
        <n v="0.33"/>
        <n v="0.34"/>
        <n v="0.35"/>
        <n v="0.36"/>
        <n v="0.37"/>
        <n v="0.38"/>
        <n v="0.39"/>
        <n v="0.4"/>
        <n v="0.41"/>
        <n v="0.42"/>
        <n v="0.43"/>
        <n v="0.44"/>
        <n v="0.45"/>
        <n v="0.46"/>
        <n v="0.48"/>
        <n v="0.49"/>
        <n v="0.51"/>
        <n v="0.52"/>
        <n v="0.55000000000000004"/>
        <n v="0.6"/>
        <n v="0.61"/>
        <n v="0.62"/>
        <n v="0.63"/>
        <n v="0.64"/>
        <n v="0.65"/>
        <n v="0.66"/>
        <n v="0.67"/>
        <n v="0.69"/>
        <n v="0.7"/>
        <n v="0.71"/>
        <n v="0.72"/>
        <n v="0.73"/>
        <n v="0.75"/>
        <n v="0.76"/>
        <n v="0.77"/>
        <n v="0.79"/>
        <n v="0.8"/>
        <n v="0.81"/>
        <n v="0.85"/>
        <n v="0.86"/>
        <n v="0.88"/>
        <n v="0.89"/>
        <n v="0.95"/>
        <n v="0.99"/>
        <n v="1"/>
        <n v="1.02"/>
        <n v="1.05"/>
        <n v="1.08"/>
        <n v="1.1200000000000001"/>
        <n v="1.23"/>
        <n v="1.29"/>
        <n v="1.33"/>
        <n v="1.37"/>
        <n v="1.42"/>
        <n v="1.44"/>
        <n v="1.5"/>
        <n v="1.59"/>
        <n v="1.65"/>
        <n v="1.67"/>
        <n v="1.93"/>
        <s v="EOL"/>
        <m/>
      </sharedItems>
    </cacheField>
    <cacheField name="コスパすばやさ" numFmtId="0">
      <sharedItems containsBlank="1" containsMixedTypes="1" containsNumber="1" minValue="0.04" maxValue="3.8" count="125">
        <n v="0.04"/>
        <n v="0.12"/>
        <n v="0.13"/>
        <n v="0.14000000000000001"/>
        <n v="0.15"/>
        <n v="0.16"/>
        <n v="0.18"/>
        <n v="0.19"/>
        <n v="0.2"/>
        <n v="0.21"/>
        <n v="0.22"/>
        <n v="0.23"/>
        <n v="0.24"/>
        <n v="0.25"/>
        <n v="0.26"/>
        <n v="0.27"/>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6"/>
        <n v="1.07"/>
        <n v="1.0900000000000001"/>
        <n v="1.1000000000000001"/>
        <n v="1.1200000000000001"/>
        <n v="1.1299999999999999"/>
        <n v="1.1399999999999999"/>
        <n v="1.1499999999999999"/>
        <n v="1.17"/>
        <n v="1.18"/>
        <n v="1.19"/>
        <n v="1.21"/>
        <n v="1.23"/>
        <n v="1.24"/>
        <n v="1.25"/>
        <n v="1.26"/>
        <n v="1.28"/>
        <n v="1.33"/>
        <n v="1.38"/>
        <n v="1.43"/>
        <n v="1.45"/>
        <n v="1.51"/>
        <n v="1.55"/>
        <n v="1.6"/>
        <n v="1.65"/>
        <n v="1.72"/>
        <n v="2.13"/>
        <n v="2.7"/>
        <n v="3.8"/>
        <s v="EOL"/>
        <m/>
      </sharedItems>
    </cacheField>
    <cacheField name="コスパきようさ" numFmtId="0">
      <sharedItems containsBlank="1" containsMixedTypes="1" containsNumber="1" minValue="0.08" maxValue="2.59" count="122">
        <n v="0.08"/>
        <n v="0.09"/>
        <n v="0.1"/>
        <n v="0.11"/>
        <n v="0.12"/>
        <n v="0.13"/>
        <n v="0.14000000000000001"/>
        <n v="0.15"/>
        <n v="0.16"/>
        <n v="0.17"/>
        <n v="0.18"/>
        <n v="0.19"/>
        <n v="0.2"/>
        <n v="0.21"/>
        <n v="0.23"/>
        <n v="0.24"/>
        <n v="0.25"/>
        <n v="0.26"/>
        <n v="0.27"/>
        <n v="0.28000000000000003"/>
        <n v="0.28999999999999998"/>
        <n v="0.3"/>
        <n v="0.31"/>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7"/>
        <n v="0.78"/>
        <n v="0.79"/>
        <n v="0.8"/>
        <n v="0.81"/>
        <n v="0.82"/>
        <n v="0.83"/>
        <n v="0.84"/>
        <n v="0.85"/>
        <n v="0.87"/>
        <n v="0.88"/>
        <n v="0.89"/>
        <n v="0.9"/>
        <n v="0.91"/>
        <n v="0.92"/>
        <n v="0.93"/>
        <n v="0.94"/>
        <n v="0.95"/>
        <n v="0.96"/>
        <n v="0.97"/>
        <n v="0.98"/>
        <n v="0.99"/>
        <n v="1"/>
        <n v="1.01"/>
        <n v="1.02"/>
        <n v="1.03"/>
        <n v="1.04"/>
        <n v="1.05"/>
        <n v="1.08"/>
        <n v="1.0900000000000001"/>
        <n v="1.1100000000000001"/>
        <n v="1.1200000000000001"/>
        <n v="1.1399999999999999"/>
        <n v="1.1599999999999999"/>
        <n v="1.17"/>
        <n v="1.21"/>
        <n v="1.25"/>
        <n v="1.26"/>
        <n v="1.28"/>
        <n v="1.29"/>
        <n v="1.3"/>
        <n v="1.35"/>
        <n v="1.36"/>
        <n v="1.41"/>
        <n v="1.51"/>
        <n v="1.53"/>
        <n v="1.54"/>
        <n v="1.55"/>
        <n v="1.58"/>
        <n v="1.6"/>
        <n v="1.77"/>
        <n v="1.83"/>
        <n v="2.35"/>
        <n v="2.59"/>
        <s v="EOL"/>
        <m/>
      </sharedItems>
    </cacheField>
    <cacheField name="コスパ力＋攻魔" numFmtId="0">
      <sharedItems containsBlank="1" containsMixedTypes="1" containsNumber="1" minValue="0.15" maxValue="6.47" count="109">
        <n v="0.15"/>
        <n v="0.36"/>
        <n v="0.4"/>
        <n v="0.49"/>
        <n v="0.51"/>
        <n v="0.54"/>
        <n v="0.57999999999999996"/>
        <n v="0.59"/>
        <n v="0.6"/>
        <n v="0.61"/>
        <n v="0.62"/>
        <n v="0.63"/>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6"/>
        <n v="1.07"/>
        <n v="1.08"/>
        <n v="1.0900000000000001"/>
        <n v="1.1000000000000001"/>
        <n v="1.1100000000000001"/>
        <n v="1.1200000000000001"/>
        <n v="1.1299999999999999"/>
        <n v="1.1399999999999999"/>
        <n v="1.1499999999999999"/>
        <n v="1.1599999999999999"/>
        <n v="1.17"/>
        <n v="1.18"/>
        <n v="1.19"/>
        <n v="1.2"/>
        <n v="1.21"/>
        <n v="1.22"/>
        <n v="1.23"/>
        <n v="1.24"/>
        <n v="1.25"/>
        <n v="1.26"/>
        <n v="1.27"/>
        <n v="1.28"/>
        <n v="1.29"/>
        <n v="1.3"/>
        <n v="1.31"/>
        <n v="1.32"/>
        <n v="1.33"/>
        <n v="1.34"/>
        <n v="1.35"/>
        <n v="1.36"/>
        <n v="1.39"/>
        <n v="1.4"/>
        <n v="1.42"/>
        <n v="1.44"/>
        <n v="1.45"/>
        <n v="1.47"/>
        <n v="1.48"/>
        <n v="1.49"/>
        <n v="1.53"/>
        <n v="1.57"/>
        <n v="1.58"/>
        <n v="1.68"/>
        <n v="1.69"/>
        <n v="1.75"/>
        <n v="1.76"/>
        <n v="1.77"/>
        <n v="1.95"/>
        <n v="2"/>
        <n v="2.25"/>
        <n v="4.2"/>
        <n v="4.59"/>
        <n v="6.47"/>
        <s v="EOL"/>
        <m/>
      </sharedItems>
    </cacheField>
    <cacheField name="コスパ力＋器用" numFmtId="0">
      <sharedItems containsBlank="1" containsMixedTypes="1" containsNumber="1" minValue="0.17" maxValue="7" count="161">
        <n v="0.17"/>
        <n v="0.36"/>
        <n v="0.4"/>
        <n v="0.45"/>
        <n v="0.49"/>
        <n v="0.51"/>
        <n v="0.52"/>
        <n v="0.54"/>
        <n v="0.56000000000000005"/>
        <n v="0.56999999999999995"/>
        <n v="0.57999999999999996"/>
        <n v="0.59"/>
        <n v="0.6"/>
        <n v="0.61"/>
        <n v="0.62"/>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7"/>
        <n v="1.08"/>
        <n v="1.0900000000000001"/>
        <n v="1.1000000000000001"/>
        <n v="1.1100000000000001"/>
        <n v="1.1299999999999999"/>
        <n v="1.1399999999999999"/>
        <n v="1.1499999999999999"/>
        <n v="1.1599999999999999"/>
        <n v="1.17"/>
        <n v="1.18"/>
        <n v="1.19"/>
        <n v="1.2"/>
        <n v="1.21"/>
        <n v="1.22"/>
        <n v="1.23"/>
        <n v="1.24"/>
        <n v="1.25"/>
        <n v="1.26"/>
        <n v="1.27"/>
        <n v="1.28"/>
        <n v="1.29"/>
        <n v="1.3"/>
        <n v="1.31"/>
        <n v="1.32"/>
        <n v="1.33"/>
        <n v="1.34"/>
        <n v="1.35"/>
        <n v="1.37"/>
        <n v="1.38"/>
        <n v="1.39"/>
        <n v="1.4"/>
        <n v="1.41"/>
        <n v="1.43"/>
        <n v="1.44"/>
        <n v="1.46"/>
        <n v="1.47"/>
        <n v="1.48"/>
        <n v="1.51"/>
        <n v="1.52"/>
        <n v="1.55"/>
        <n v="1.56"/>
        <n v="1.57"/>
        <n v="1.58"/>
        <n v="1.59"/>
        <n v="1.6"/>
        <n v="1.61"/>
        <n v="1.62"/>
        <n v="1.63"/>
        <n v="1.64"/>
        <n v="1.65"/>
        <n v="1.66"/>
        <n v="1.67"/>
        <n v="1.68"/>
        <n v="1.69"/>
        <n v="1.7"/>
        <n v="1.71"/>
        <n v="1.72"/>
        <n v="1.73"/>
        <n v="1.74"/>
        <n v="1.75"/>
        <n v="1.76"/>
        <n v="1.78"/>
        <n v="1.79"/>
        <n v="1.81"/>
        <n v="1.83"/>
        <n v="1.84"/>
        <n v="1.85"/>
        <n v="1.88"/>
        <n v="1.89"/>
        <n v="1.91"/>
        <n v="1.92"/>
        <n v="1.94"/>
        <n v="1.95"/>
        <n v="1.97"/>
        <n v="1.98"/>
        <n v="2"/>
        <n v="2.0099999999999998"/>
        <n v="2.02"/>
        <n v="2.04"/>
        <n v="2.06"/>
        <n v="2.0699999999999998"/>
        <n v="2.09"/>
        <n v="2.14"/>
        <n v="2.15"/>
        <n v="2.19"/>
        <n v="2.21"/>
        <n v="2.27"/>
        <n v="2.2799999999999998"/>
        <n v="2.29"/>
        <n v="2.33"/>
        <n v="2.41"/>
        <n v="2.5"/>
        <n v="2.62"/>
        <n v="2.78"/>
        <n v="2.83"/>
        <n v="2.84"/>
        <n v="2.92"/>
        <n v="3.13"/>
        <n v="5.53"/>
        <n v="5.85"/>
        <n v="7"/>
        <s v="EOL"/>
        <m/>
      </sharedItems>
    </cacheField>
    <cacheField name="コスパ偏差値最大HP" numFmtId="0">
      <sharedItems containsBlank="1" containsMixedTypes="1" containsNumber="1" minValue="31.89" maxValue="157.16" count="117">
        <n v="31.89"/>
        <n v="33.51"/>
        <n v="33.909999999999997"/>
        <n v="38.770000000000003"/>
        <n v="39.17"/>
        <n v="39.380000000000003"/>
        <n v="39.58"/>
        <n v="39.78"/>
        <n v="40.19"/>
        <n v="40.39"/>
        <n v="40.590000000000003"/>
        <n v="40.79"/>
        <n v="41"/>
        <n v="41.2"/>
        <n v="41.4"/>
        <n v="41.6"/>
        <n v="41.81"/>
        <n v="42.01"/>
        <n v="42.21"/>
        <n v="42.41"/>
        <n v="42.62"/>
        <n v="42.82"/>
        <n v="43.02"/>
        <n v="43.22"/>
        <n v="43.42"/>
        <n v="43.63"/>
        <n v="43.83"/>
        <n v="44.03"/>
        <n v="44.23"/>
        <n v="44.44"/>
        <n v="44.64"/>
        <n v="44.84"/>
        <n v="45.04"/>
        <n v="45.25"/>
        <n v="45.45"/>
        <n v="45.65"/>
        <n v="45.71"/>
        <n v="45.85"/>
        <n v="46.06"/>
        <n v="46.26"/>
        <n v="46.46"/>
        <n v="46.66"/>
        <n v="46.87"/>
        <n v="47.07"/>
        <n v="47.27"/>
        <n v="47.47"/>
        <n v="47.67"/>
        <n v="47.88"/>
        <n v="48.08"/>
        <n v="48.28"/>
        <n v="48.48"/>
        <n v="48.69"/>
        <n v="48.89"/>
        <n v="49.09"/>
        <n v="49.29"/>
        <n v="49.5"/>
        <n v="49.7"/>
        <n v="49.89"/>
        <n v="49.9"/>
        <n v="50.1"/>
        <n v="50.31"/>
        <n v="50.51"/>
        <n v="50.71"/>
        <n v="50.91"/>
        <n v="51.12"/>
        <n v="51.32"/>
        <n v="51.52"/>
        <n v="51.72"/>
        <n v="51.92"/>
        <n v="52.13"/>
        <n v="52.33"/>
        <n v="52.53"/>
        <n v="52.73"/>
        <n v="52.94"/>
        <n v="53.14"/>
        <n v="53.34"/>
        <n v="53.54"/>
        <n v="53.75"/>
        <n v="53.95"/>
        <n v="54.15"/>
        <n v="54.35"/>
        <n v="54.56"/>
        <n v="54.96"/>
        <n v="55.16"/>
        <n v="55.37"/>
        <n v="55.57"/>
        <n v="55.77"/>
        <n v="55.97"/>
        <n v="56.38"/>
        <n v="56.39"/>
        <n v="56.78"/>
        <n v="56.98"/>
        <n v="57.19"/>
        <n v="57.39"/>
        <n v="57.59"/>
        <n v="57.79"/>
        <n v="58"/>
        <n v="58.2"/>
        <n v="58.4"/>
        <n v="59.01"/>
        <n v="59.41"/>
        <n v="59.62"/>
        <n v="59.82"/>
        <n v="60.02"/>
        <n v="60.22"/>
        <n v="61.23"/>
        <n v="61.44"/>
        <n v="61.84"/>
        <n v="62.65"/>
        <n v="64.27"/>
        <n v="65.28"/>
        <n v="66.900000000000006"/>
        <n v="141.78"/>
        <n v="153.32"/>
        <n v="157.16"/>
        <s v="EOL"/>
        <m/>
      </sharedItems>
    </cacheField>
    <cacheField name="コスパ偏差値最大MP" numFmtId="0">
      <sharedItems containsBlank="1" containsMixedTypes="1" containsNumber="1" minValue="34.18" maxValue="109.86" count="131">
        <n v="34.18"/>
        <n v="35.520000000000003"/>
        <n v="35.79"/>
        <n v="36.06"/>
        <n v="36.32"/>
        <n v="36.590000000000003"/>
        <n v="36.86"/>
        <n v="37.4"/>
        <n v="37.67"/>
        <n v="37.93"/>
        <n v="38.200000000000003"/>
        <n v="38.47"/>
        <n v="38.74"/>
        <n v="39.01"/>
        <n v="39.28"/>
        <n v="39.54"/>
        <n v="39.81"/>
        <n v="40.08"/>
        <n v="40.35"/>
        <n v="40.619999999999997"/>
        <n v="40.89"/>
        <n v="41.15"/>
        <n v="41.42"/>
        <n v="41.69"/>
        <n v="41.96"/>
        <n v="42.23"/>
        <n v="42.5"/>
        <n v="42.77"/>
        <n v="43.03"/>
        <n v="43.3"/>
        <n v="43.57"/>
        <n v="43.84"/>
        <n v="44.11"/>
        <n v="44.31"/>
        <n v="44.38"/>
        <n v="44.64"/>
        <n v="44.91"/>
        <n v="45.18"/>
        <n v="45.45"/>
        <n v="45.72"/>
        <n v="45.99"/>
        <n v="46.25"/>
        <n v="46.52"/>
        <n v="46.79"/>
        <n v="47.06"/>
        <n v="47.33"/>
        <n v="47.6"/>
        <n v="47.86"/>
        <n v="48.13"/>
        <n v="48.4"/>
        <n v="48.67"/>
        <n v="48.94"/>
        <n v="49.21"/>
        <n v="49.48"/>
        <n v="49.74"/>
        <n v="50.01"/>
        <n v="50.28"/>
        <n v="50.55"/>
        <n v="50.82"/>
        <n v="51.09"/>
        <n v="51.35"/>
        <n v="51.62"/>
        <n v="51.89"/>
        <n v="52.16"/>
        <n v="52.43"/>
        <n v="52.7"/>
        <n v="52.96"/>
        <n v="53.23"/>
        <n v="53.5"/>
        <n v="53.77"/>
        <n v="54.04"/>
        <n v="54.31"/>
        <n v="54.57"/>
        <n v="54.84"/>
        <n v="55.11"/>
        <n v="55.38"/>
        <n v="55.65"/>
        <n v="55.92"/>
        <n v="56.18"/>
        <n v="56.45"/>
        <n v="56.72"/>
        <n v="56.99"/>
        <n v="57.26"/>
        <n v="57.53"/>
        <n v="57.74"/>
        <n v="57.8"/>
        <n v="58.06"/>
        <n v="58.33"/>
        <n v="58.6"/>
        <n v="58.87"/>
        <n v="59.14"/>
        <n v="59.41"/>
        <n v="59.67"/>
        <n v="59.94"/>
        <n v="60.21"/>
        <n v="60.48"/>
        <n v="60.75"/>
        <n v="61.02"/>
        <n v="61.28"/>
        <n v="61.55"/>
        <n v="61.82"/>
        <n v="62.63"/>
        <n v="62.89"/>
        <n v="63.43"/>
        <n v="63.5"/>
        <n v="63.7"/>
        <n v="63.97"/>
        <n v="64.77"/>
        <n v="65.040000000000006"/>
        <n v="65.31"/>
        <n v="65.58"/>
        <n v="65.849999999999994"/>
        <n v="66.38"/>
        <n v="66.650000000000006"/>
        <n v="66.92"/>
        <n v="68.260000000000005"/>
        <n v="69.069999999999993"/>
        <n v="69.87"/>
        <n v="70.41"/>
        <n v="72.56"/>
        <n v="72.83"/>
        <n v="73.900000000000006"/>
        <n v="74.17"/>
        <n v="74.97"/>
        <n v="76.05"/>
        <n v="79"/>
        <n v="97.52"/>
        <n v="101.01"/>
        <n v="109.86"/>
        <s v="EOL"/>
        <m/>
      </sharedItems>
    </cacheField>
    <cacheField name="コスパ偏差値ちから" numFmtId="0">
      <sharedItems containsBlank="1" containsMixedTypes="1" containsNumber="1" minValue="36.68" maxValue="172.13" count="110">
        <n v="36.68"/>
        <n v="36.93"/>
        <n v="37.43"/>
        <n v="37.93"/>
        <n v="38.18"/>
        <n v="38.43"/>
        <n v="38.69"/>
        <n v="38.78"/>
        <n v="38.94"/>
        <n v="39.19"/>
        <n v="39.44"/>
        <n v="39.69"/>
        <n v="39.94"/>
        <n v="40.94"/>
        <n v="41.19"/>
        <n v="41.44"/>
        <n v="41.95"/>
        <n v="42.2"/>
        <n v="42.45"/>
        <n v="42.7"/>
        <n v="42.95"/>
        <n v="43.2"/>
        <n v="43.45"/>
        <n v="43.7"/>
        <n v="43.95"/>
        <n v="44.2"/>
        <n v="44.45"/>
        <n v="44.71"/>
        <n v="44.96"/>
        <n v="45.21"/>
        <n v="45.46"/>
        <n v="45.7"/>
        <n v="45.71"/>
        <n v="45.96"/>
        <n v="46.21"/>
        <n v="46.46"/>
        <n v="46.71"/>
        <n v="46.96"/>
        <n v="47.21"/>
        <n v="47.46"/>
        <n v="47.72"/>
        <n v="47.97"/>
        <n v="48.22"/>
        <n v="48.47"/>
        <n v="48.72"/>
        <n v="48.97"/>
        <n v="49.22"/>
        <n v="49.47"/>
        <n v="49.72"/>
        <n v="49.97"/>
        <n v="50.22"/>
        <n v="50.23"/>
        <n v="50.47"/>
        <n v="50.73"/>
        <n v="50.98"/>
        <n v="51.23"/>
        <n v="51.48"/>
        <n v="51.73"/>
        <n v="51.98"/>
        <n v="52.23"/>
        <n v="52.48"/>
        <n v="52.73"/>
        <n v="52.98"/>
        <n v="53.23"/>
        <n v="53.48"/>
        <n v="53.74"/>
        <n v="53.99"/>
        <n v="54.24"/>
        <n v="54.49"/>
        <n v="54.74"/>
        <n v="54.99"/>
        <n v="55.24"/>
        <n v="55.49"/>
        <n v="55.74"/>
        <n v="55.99"/>
        <n v="56.24"/>
        <n v="56.49"/>
        <n v="56.75"/>
        <n v="57"/>
        <n v="57.25"/>
        <n v="57.75"/>
        <n v="58"/>
        <n v="58.25"/>
        <n v="58.5"/>
        <n v="58.75"/>
        <n v="59"/>
        <n v="59.5"/>
        <n v="59.76"/>
        <n v="60.01"/>
        <n v="60.26"/>
        <n v="60.51"/>
        <n v="60.76"/>
        <n v="61.76"/>
        <n v="62.01"/>
        <n v="62.26"/>
        <n v="62.77"/>
        <n v="63.02"/>
        <n v="63.77"/>
        <n v="66.03"/>
        <n v="66.28"/>
        <n v="67.28"/>
        <n v="67.53"/>
        <n v="68.03"/>
        <n v="68.28"/>
        <n v="69.290000000000006"/>
        <n v="108.67"/>
        <n v="122.71"/>
        <n v="172.13"/>
        <s v="EOL"/>
        <m/>
      </sharedItems>
    </cacheField>
    <cacheField name="コスパ偏差値みのまもり" numFmtId="0">
      <sharedItems containsBlank="1" containsMixedTypes="1" containsNumber="1" minValue="34.56" maxValue="174.56" count="92">
        <n v="34.56"/>
        <n v="38.68"/>
        <n v="39.31"/>
        <n v="39.32"/>
        <n v="39.94"/>
        <n v="40.26"/>
        <n v="40.58"/>
        <n v="40.89"/>
        <n v="41.21"/>
        <n v="41.53"/>
        <n v="41.84"/>
        <n v="42.16"/>
        <n v="42.48"/>
        <n v="42.79"/>
        <n v="43.11"/>
        <n v="43.43"/>
        <n v="43.74"/>
        <n v="44.06"/>
        <n v="44.38"/>
        <n v="44.69"/>
        <n v="45.01"/>
        <n v="45.33"/>
        <n v="45.64"/>
        <n v="45.96"/>
        <n v="46.28"/>
        <n v="46.59"/>
        <n v="46.91"/>
        <n v="47.23"/>
        <n v="47.54"/>
        <n v="47.86"/>
        <n v="48.18"/>
        <n v="48.49"/>
        <n v="48.64"/>
        <n v="48.81"/>
        <n v="49.13"/>
        <n v="49.45"/>
        <n v="49.76"/>
        <n v="50.08"/>
        <n v="50.4"/>
        <n v="50.71"/>
        <n v="51.03"/>
        <n v="51.35"/>
        <n v="51.66"/>
        <n v="51.98"/>
        <n v="52.3"/>
        <n v="52.61"/>
        <n v="52.93"/>
        <n v="53.25"/>
        <n v="53.56"/>
        <n v="53.63"/>
        <n v="53.88"/>
        <n v="54.2"/>
        <n v="54.51"/>
        <n v="54.83"/>
        <n v="55.15"/>
        <n v="55.46"/>
        <n v="55.78"/>
        <n v="56.1"/>
        <n v="56.41"/>
        <n v="56.73"/>
        <n v="57.05"/>
        <n v="57.36"/>
        <n v="57.68"/>
        <n v="58"/>
        <n v="58.31"/>
        <n v="58.63"/>
        <n v="58.95"/>
        <n v="59.9"/>
        <n v="60.53"/>
        <n v="60.85"/>
        <n v="61.48"/>
        <n v="61.8"/>
        <n v="62.75"/>
        <n v="63.07"/>
        <n v="64.02"/>
        <n v="64.650000000000006"/>
        <n v="64.97"/>
        <n v="66.23"/>
        <n v="67.180000000000007"/>
        <n v="67.5"/>
        <n v="68.13"/>
        <n v="68.77"/>
        <n v="69.08"/>
        <n v="69.72"/>
        <n v="70.03"/>
        <n v="72.569999999999993"/>
        <n v="72.88"/>
        <n v="116.91"/>
        <n v="132.12"/>
        <n v="174.56"/>
        <s v="EOL"/>
        <m/>
      </sharedItems>
    </cacheField>
    <cacheField name="コスパ偏差値攻撃魔力" numFmtId="0">
      <sharedItems containsBlank="1" containsMixedTypes="1" containsNumber="1" minValue="38.33" maxValue="97.74" count="97">
        <n v="38.33"/>
        <n v="38.67"/>
        <n v="39.01"/>
        <n v="39.36"/>
        <n v="40.04"/>
        <n v="40.380000000000003"/>
        <n v="40.72"/>
        <n v="41.06"/>
        <n v="41.4"/>
        <n v="41.75"/>
        <n v="42.09"/>
        <n v="42.43"/>
        <n v="42.77"/>
        <n v="43.11"/>
        <n v="43.45"/>
        <n v="43.79"/>
        <n v="44.14"/>
        <n v="44.47"/>
        <n v="44.48"/>
        <n v="44.82"/>
        <n v="45.16"/>
        <n v="45.5"/>
        <n v="45.84"/>
        <n v="46.18"/>
        <n v="46.53"/>
        <n v="46.84"/>
        <n v="46.87"/>
        <n v="47.21"/>
        <n v="47.55"/>
        <n v="47.89"/>
        <n v="48.23"/>
        <n v="48.57"/>
        <n v="48.92"/>
        <n v="49.26"/>
        <n v="49.6"/>
        <n v="49.94"/>
        <n v="50.28"/>
        <n v="50.62"/>
        <n v="50.96"/>
        <n v="51.31"/>
        <n v="51.65"/>
        <n v="51.99"/>
        <n v="52.67"/>
        <n v="53.7"/>
        <n v="54.38"/>
        <n v="55.06"/>
        <n v="55.4"/>
        <n v="55.74"/>
        <n v="56.77"/>
        <n v="57.11"/>
        <n v="57.79"/>
        <n v="58.13"/>
        <n v="58.48"/>
        <n v="58.82"/>
        <n v="59.16"/>
        <n v="59.5"/>
        <n v="59.84"/>
        <n v="60.52"/>
        <n v="60.87"/>
        <n v="61.21"/>
        <n v="61.55"/>
        <n v="61.89"/>
        <n v="62.23"/>
        <n v="62.57"/>
        <n v="63.26"/>
        <n v="63.6"/>
        <n v="63.94"/>
        <n v="64.28"/>
        <n v="64.959999999999994"/>
        <n v="65.3"/>
        <n v="65.989999999999995"/>
        <n v="66.33"/>
        <n v="66.459999999999994"/>
        <n v="66.67"/>
        <n v="67.010000000000005"/>
        <n v="67.349999999999994"/>
        <n v="68.040000000000006"/>
        <n v="68.38"/>
        <n v="70.08"/>
        <n v="70.77"/>
        <n v="73.16"/>
        <n v="73.5"/>
        <n v="74.52"/>
        <n v="74.86"/>
        <n v="77.599999999999994"/>
        <n v="77.94"/>
        <n v="78.28"/>
        <n v="79.3"/>
        <n v="79.64"/>
        <n v="82.03"/>
        <n v="83.4"/>
        <n v="84.08"/>
        <n v="85.11"/>
        <n v="92.96"/>
        <n v="97.74"/>
        <s v="EOL"/>
        <m/>
      </sharedItems>
    </cacheField>
    <cacheField name="コスパ偏差値回復魔力" numFmtId="0">
      <sharedItems containsBlank="1" containsMixedTypes="1" containsNumber="1" minValue="39.5" maxValue="105.18" count="91">
        <n v="39.5"/>
        <n v="39.840000000000003"/>
        <n v="40.19"/>
        <n v="40.54"/>
        <n v="41.24"/>
        <n v="41.59"/>
        <n v="41.94"/>
        <n v="42.29"/>
        <n v="42.64"/>
        <n v="42.99"/>
        <n v="43.34"/>
        <n v="43.69"/>
        <n v="43.76"/>
        <n v="44.04"/>
        <n v="44.39"/>
        <n v="44.74"/>
        <n v="45.09"/>
        <n v="45.43"/>
        <n v="45.78"/>
        <n v="46.13"/>
        <n v="46.48"/>
        <n v="46.83"/>
        <n v="47.18"/>
        <n v="47.53"/>
        <n v="47.88"/>
        <n v="48.23"/>
        <n v="48.58"/>
        <n v="48.93"/>
        <n v="49.28"/>
        <n v="49.63"/>
        <n v="49.98"/>
        <n v="50.03"/>
        <n v="50.33"/>
        <n v="50.68"/>
        <n v="51.02"/>
        <n v="51.37"/>
        <n v="51.72"/>
        <n v="52.07"/>
        <n v="52.42"/>
        <n v="52.77"/>
        <n v="53.12"/>
        <n v="53.47"/>
        <n v="53.82"/>
        <n v="54.52"/>
        <n v="54.87"/>
        <n v="55.57"/>
        <n v="55.92"/>
        <n v="56.96"/>
        <n v="58.71"/>
        <n v="59.06"/>
        <n v="59.41"/>
        <n v="59.76"/>
        <n v="60.11"/>
        <n v="60.46"/>
        <n v="60.81"/>
        <n v="61.16"/>
        <n v="61.85"/>
        <n v="62.2"/>
        <n v="62.55"/>
        <n v="62.91"/>
        <n v="63.25"/>
        <n v="63.95"/>
        <n v="64.3"/>
        <n v="64.650000000000006"/>
        <n v="65.349999999999994"/>
        <n v="65.7"/>
        <n v="66.05"/>
        <n v="67.44"/>
        <n v="67.790000000000006"/>
        <n v="68.489999999999995"/>
        <n v="68.84"/>
        <n v="70.94"/>
        <n v="72.34"/>
        <n v="72.69"/>
        <n v="73.38"/>
        <n v="74.430000000000007"/>
        <n v="75.48"/>
        <n v="76.88"/>
        <n v="80.72"/>
        <n v="82.82"/>
        <n v="84.21"/>
        <n v="85.61"/>
        <n v="87.36"/>
        <n v="88.06"/>
        <n v="90.15"/>
        <n v="93.3"/>
        <n v="95.39"/>
        <n v="96.09"/>
        <n v="105.18"/>
        <s v="EOL"/>
        <m/>
      </sharedItems>
    </cacheField>
    <cacheField name="コスパ偏差値すばやさ" numFmtId="0">
      <sharedItems containsBlank="1" containsMixedTypes="1" containsNumber="1" minValue="33.56" maxValue="135.81" count="128">
        <n v="33.56"/>
        <n v="35.74"/>
        <n v="36.01"/>
        <n v="36.28"/>
        <n v="36.549999999999997"/>
        <n v="36.82"/>
        <n v="37.369999999999997"/>
        <n v="37.64"/>
        <n v="37.909999999999997"/>
        <n v="38.18"/>
        <n v="38.46"/>
        <n v="38.729999999999997"/>
        <n v="39"/>
        <n v="39.270000000000003"/>
        <n v="39.39"/>
        <n v="39.54"/>
        <n v="39.82"/>
        <n v="40.090000000000003"/>
        <n v="40.36"/>
        <n v="40.630000000000003"/>
        <n v="40.9"/>
        <n v="41.18"/>
        <n v="41.45"/>
        <n v="41.72"/>
        <n v="41.99"/>
        <n v="42.26"/>
        <n v="42.53"/>
        <n v="42.81"/>
        <n v="43.08"/>
        <n v="43.35"/>
        <n v="43.62"/>
        <n v="43.89"/>
        <n v="44.17"/>
        <n v="44.44"/>
        <n v="44.71"/>
        <n v="44.98"/>
        <n v="45.25"/>
        <n v="45.53"/>
        <n v="45.8"/>
        <n v="45.86"/>
        <n v="46.07"/>
        <n v="46.34"/>
        <n v="46.61"/>
        <n v="46.89"/>
        <n v="47.16"/>
        <n v="47.43"/>
        <n v="47.7"/>
        <n v="47.97"/>
        <n v="48.25"/>
        <n v="48.52"/>
        <n v="48.79"/>
        <n v="49.06"/>
        <n v="49.33"/>
        <n v="49.61"/>
        <n v="49.88"/>
        <n v="50.15"/>
        <n v="50.42"/>
        <n v="50.69"/>
        <n v="50.97"/>
        <n v="51.24"/>
        <n v="51.51"/>
        <n v="51.78"/>
        <n v="52.05"/>
        <n v="52.33"/>
        <n v="52.6"/>
        <n v="52.87"/>
        <n v="53.14"/>
        <n v="53.41"/>
        <n v="53.68"/>
        <n v="53.96"/>
        <n v="54.23"/>
        <n v="54.5"/>
        <n v="54.77"/>
        <n v="55.04"/>
        <n v="55.32"/>
        <n v="55.59"/>
        <n v="55.7"/>
        <n v="55.86"/>
        <n v="56.13"/>
        <n v="56.4"/>
        <n v="56.68"/>
        <n v="56.95"/>
        <n v="57.22"/>
        <n v="57.49"/>
        <n v="57.76"/>
        <n v="58.04"/>
        <n v="58.31"/>
        <n v="58.58"/>
        <n v="58.85"/>
        <n v="59.12"/>
        <n v="59.4"/>
        <n v="59.67"/>
        <n v="59.94"/>
        <n v="60.21"/>
        <n v="60.48"/>
        <n v="60.76"/>
        <n v="61.03"/>
        <n v="61.3"/>
        <n v="61.57"/>
        <n v="62.12"/>
        <n v="62.39"/>
        <n v="62.93"/>
        <n v="63.2"/>
        <n v="63.48"/>
        <n v="63.75"/>
        <n v="64.290000000000006"/>
        <n v="64.56"/>
        <n v="64.84"/>
        <n v="65.38"/>
        <n v="65.92"/>
        <n v="66.19"/>
        <n v="66.47"/>
        <n v="66.739999999999995"/>
        <n v="67.28"/>
        <n v="68.64"/>
        <n v="70"/>
        <n v="71.36"/>
        <n v="71.91"/>
        <n v="73.540000000000006"/>
        <n v="74.63"/>
        <n v="75.989999999999995"/>
        <n v="77.34"/>
        <n v="79.25"/>
        <n v="90.4"/>
        <n v="105.9"/>
        <n v="135.81"/>
        <s v="EOL"/>
        <m/>
      </sharedItems>
    </cacheField>
    <cacheField name="コスパ偏差値きようさ" numFmtId="0">
      <sharedItems containsBlank="1" containsMixedTypes="1" containsNumber="1" minValue="33.950000000000003" maxValue="106.02" count="125">
        <n v="33.950000000000003"/>
        <n v="34.24"/>
        <n v="34.53"/>
        <n v="34.81"/>
        <n v="35.1"/>
        <n v="35.39"/>
        <n v="35.67"/>
        <n v="35.78"/>
        <n v="35.96"/>
        <n v="36.25"/>
        <n v="36.54"/>
        <n v="36.82"/>
        <n v="37.11"/>
        <n v="37.4"/>
        <n v="37.68"/>
        <n v="38.26"/>
        <n v="38.54"/>
        <n v="38.83"/>
        <n v="39.119999999999997"/>
        <n v="39.409999999999997"/>
        <n v="39.69"/>
        <n v="39.979999999999997"/>
        <n v="40.270000000000003"/>
        <n v="40.549999999999997"/>
        <n v="41.13"/>
        <n v="41.42"/>
        <n v="41.7"/>
        <n v="41.99"/>
        <n v="42.28"/>
        <n v="42.56"/>
        <n v="42.85"/>
        <n v="43.14"/>
        <n v="43.43"/>
        <n v="43.71"/>
        <n v="44"/>
        <n v="44.01"/>
        <n v="44.29"/>
        <n v="44.57"/>
        <n v="44.86"/>
        <n v="45.15"/>
        <n v="45.44"/>
        <n v="45.72"/>
        <n v="46.01"/>
        <n v="46.3"/>
        <n v="46.58"/>
        <n v="46.87"/>
        <n v="47.16"/>
        <n v="47.45"/>
        <n v="47.73"/>
        <n v="48.02"/>
        <n v="48.31"/>
        <n v="48.59"/>
        <n v="48.88"/>
        <n v="49.17"/>
        <n v="49.46"/>
        <n v="49.74"/>
        <n v="50.03"/>
        <n v="50.32"/>
        <n v="50.6"/>
        <n v="50.89"/>
        <n v="51.18"/>
        <n v="51.46"/>
        <n v="51.75"/>
        <n v="52.04"/>
        <n v="52.33"/>
        <n v="52.61"/>
        <n v="52.9"/>
        <n v="53.19"/>
        <n v="53.76"/>
        <n v="54.05"/>
        <n v="54.34"/>
        <n v="54.62"/>
        <n v="54.91"/>
        <n v="55.2"/>
        <n v="55.48"/>
        <n v="55.77"/>
        <n v="56.06"/>
        <n v="56.63"/>
        <n v="56.92"/>
        <n v="57.21"/>
        <n v="57.22"/>
        <n v="57.49"/>
        <n v="57.78"/>
        <n v="58.07"/>
        <n v="58.36"/>
        <n v="58.64"/>
        <n v="58.93"/>
        <n v="59.22"/>
        <n v="59.5"/>
        <n v="59.79"/>
        <n v="60.08"/>
        <n v="60.37"/>
        <n v="60.65"/>
        <n v="60.94"/>
        <n v="61.23"/>
        <n v="61.51"/>
        <n v="61.8"/>
        <n v="62.66"/>
        <n v="62.95"/>
        <n v="63.52"/>
        <n v="63.81"/>
        <n v="64.38"/>
        <n v="64.959999999999994"/>
        <n v="65.25"/>
        <n v="66.39"/>
        <n v="67.540000000000006"/>
        <n v="67.83"/>
        <n v="68.400000000000006"/>
        <n v="68.69"/>
        <n v="68.98"/>
        <n v="70.41"/>
        <n v="70.7"/>
        <n v="72.14"/>
        <n v="75.010000000000005"/>
        <n v="75.58"/>
        <n v="75.87"/>
        <n v="76.16"/>
        <n v="77.02"/>
        <n v="77.59"/>
        <n v="82.47"/>
        <n v="84.2"/>
        <n v="99.12"/>
        <n v="106.02"/>
        <s v="EOL"/>
        <m/>
      </sharedItems>
    </cacheField>
    <cacheField name="コスパ偏差値力＋攻魔" numFmtId="0">
      <sharedItems containsBlank="1" containsMixedTypes="1" containsNumber="1" minValue="30.86" maxValue="174.4" count="112">
        <n v="30.86"/>
        <n v="35.630000000000003"/>
        <n v="36.54"/>
        <n v="38.590000000000003"/>
        <n v="39.04"/>
        <n v="39.72"/>
        <n v="40.630000000000003"/>
        <n v="40.86"/>
        <n v="41.08"/>
        <n v="41.31"/>
        <n v="41.54"/>
        <n v="41.77"/>
        <n v="41.99"/>
        <n v="42.22"/>
        <n v="42.45"/>
        <n v="42.67"/>
        <n v="42.9"/>
        <n v="43.13"/>
        <n v="43.36"/>
        <n v="43.58"/>
        <n v="43.63"/>
        <n v="43.81"/>
        <n v="44.04"/>
        <n v="44.26"/>
        <n v="44.49"/>
        <n v="44.72"/>
        <n v="44.95"/>
        <n v="45.17"/>
        <n v="45.4"/>
        <n v="45.63"/>
        <n v="45.85"/>
        <n v="46.08"/>
        <n v="46.28"/>
        <n v="46.31"/>
        <n v="46.54"/>
        <n v="46.76"/>
        <n v="46.99"/>
        <n v="47.22"/>
        <n v="47.44"/>
        <n v="47.67"/>
        <n v="47.9"/>
        <n v="48.13"/>
        <n v="48.35"/>
        <n v="48.58"/>
        <n v="48.81"/>
        <n v="49.03"/>
        <n v="49.26"/>
        <n v="49.49"/>
        <n v="49.71"/>
        <n v="49.94"/>
        <n v="50.17"/>
        <n v="50.4"/>
        <n v="50.62"/>
        <n v="50.85"/>
        <n v="51.08"/>
        <n v="51.3"/>
        <n v="51.53"/>
        <n v="51.57"/>
        <n v="51.76"/>
        <n v="51.99"/>
        <n v="52.21"/>
        <n v="52.44"/>
        <n v="52.67"/>
        <n v="52.89"/>
        <n v="53.12"/>
        <n v="53.35"/>
        <n v="53.58"/>
        <n v="53.8"/>
        <n v="54.03"/>
        <n v="54.26"/>
        <n v="54.48"/>
        <n v="54.71"/>
        <n v="54.94"/>
        <n v="55.17"/>
        <n v="55.39"/>
        <n v="55.62"/>
        <n v="55.85"/>
        <n v="56.07"/>
        <n v="56.3"/>
        <n v="56.53"/>
        <n v="56.76"/>
        <n v="56.98"/>
        <n v="57.21"/>
        <n v="57.44"/>
        <n v="57.66"/>
        <n v="57.89"/>
        <n v="58.12"/>
        <n v="58.35"/>
        <n v="59.03"/>
        <n v="59.25"/>
        <n v="59.71"/>
        <n v="60.16"/>
        <n v="60.39"/>
        <n v="60.84"/>
        <n v="61.07"/>
        <n v="61.3"/>
        <n v="62.21"/>
        <n v="63.11"/>
        <n v="63.34"/>
        <n v="65.61"/>
        <n v="65.84"/>
        <n v="67.2"/>
        <n v="67.430000000000007"/>
        <n v="67.66"/>
        <n v="71.739999999999995"/>
        <n v="72.88"/>
        <n v="78.56"/>
        <n v="122.84"/>
        <n v="131.69999999999999"/>
        <n v="174.4"/>
        <s v="EOL"/>
        <m/>
      </sharedItems>
    </cacheField>
    <cacheField name="コスパ偏差値力＋器用" numFmtId="0">
      <sharedItems containsBlank="1" containsMixedTypes="1" containsNumber="1" minValue="33.1" maxValue="140.94999999999999" count="164">
        <n v="33.1"/>
        <n v="36.1"/>
        <n v="36.74"/>
        <n v="37.520000000000003"/>
        <n v="38.159999999999997"/>
        <n v="38.47"/>
        <n v="38.630000000000003"/>
        <n v="38.950000000000003"/>
        <n v="39.26"/>
        <n v="39.42"/>
        <n v="39.58"/>
        <n v="39.74"/>
        <n v="39.89"/>
        <n v="40.049999999999997"/>
        <n v="40.21"/>
        <n v="40.520000000000003"/>
        <n v="40.68"/>
        <n v="40.840000000000003"/>
        <n v="41"/>
        <n v="41.16"/>
        <n v="41.31"/>
        <n v="41.47"/>
        <n v="41.63"/>
        <n v="41.79"/>
        <n v="41.85"/>
        <n v="41.95"/>
        <n v="42.1"/>
        <n v="42.26"/>
        <n v="42.42"/>
        <n v="42.58"/>
        <n v="42.74"/>
        <n v="42.89"/>
        <n v="43.05"/>
        <n v="43.21"/>
        <n v="43.37"/>
        <n v="43.52"/>
        <n v="43.68"/>
        <n v="43.69"/>
        <n v="43.84"/>
        <n v="44"/>
        <n v="44.16"/>
        <n v="44.31"/>
        <n v="44.47"/>
        <n v="44.63"/>
        <n v="44.79"/>
        <n v="44.95"/>
        <n v="45.1"/>
        <n v="45.26"/>
        <n v="45.42"/>
        <n v="45.58"/>
        <n v="45.74"/>
        <n v="45.89"/>
        <n v="46.05"/>
        <n v="46.21"/>
        <n v="46.37"/>
        <n v="46.53"/>
        <n v="46.68"/>
        <n v="46.84"/>
        <n v="47"/>
        <n v="47.05"/>
        <n v="47.31"/>
        <n v="47.47"/>
        <n v="47.63"/>
        <n v="47.79"/>
        <n v="47.95"/>
        <n v="48.26"/>
        <n v="48.42"/>
        <n v="48.58"/>
        <n v="48.74"/>
        <n v="48.89"/>
        <n v="49.05"/>
        <n v="49.21"/>
        <n v="49.37"/>
        <n v="49.53"/>
        <n v="49.68"/>
        <n v="49.84"/>
        <n v="50"/>
        <n v="50.16"/>
        <n v="50.31"/>
        <n v="50.47"/>
        <n v="50.63"/>
        <n v="50.79"/>
        <n v="50.95"/>
        <n v="51.1"/>
        <n v="51.26"/>
        <n v="51.42"/>
        <n v="51.58"/>
        <n v="51.74"/>
        <n v="52.05"/>
        <n v="52.21"/>
        <n v="52.37"/>
        <n v="52.53"/>
        <n v="52.68"/>
        <n v="53"/>
        <n v="53.16"/>
        <n v="53.47"/>
        <n v="53.63"/>
        <n v="53.79"/>
        <n v="54.26"/>
        <n v="54.42"/>
        <n v="54.89"/>
        <n v="55.05"/>
        <n v="55.21"/>
        <n v="55.37"/>
        <n v="55.53"/>
        <n v="55.68"/>
        <n v="55.84"/>
        <n v="56"/>
        <n v="56.16"/>
        <n v="56.32"/>
        <n v="56.47"/>
        <n v="56.63"/>
        <n v="56.79"/>
        <n v="56.95"/>
        <n v="57.1"/>
        <n v="57.26"/>
        <n v="57.42"/>
        <n v="57.58"/>
        <n v="57.74"/>
        <n v="57.89"/>
        <n v="58.05"/>
        <n v="58.21"/>
        <n v="58.53"/>
        <n v="58.68"/>
        <n v="59"/>
        <n v="59.32"/>
        <n v="59.47"/>
        <n v="59.63"/>
        <n v="60.1"/>
        <n v="60.26"/>
        <n v="60.58"/>
        <n v="60.74"/>
        <n v="61.05"/>
        <n v="61.21"/>
        <n v="61.53"/>
        <n v="61.68"/>
        <n v="62"/>
        <n v="62.16"/>
        <n v="62.32"/>
        <n v="62.63"/>
        <n v="62.95"/>
        <n v="63.1"/>
        <n v="63.42"/>
        <n v="64.209999999999994"/>
        <n v="64.37"/>
        <n v="65"/>
        <n v="65.319999999999993"/>
        <n v="66.260000000000005"/>
        <n v="66.42"/>
        <n v="66.58"/>
        <n v="67.209999999999994"/>
        <n v="68.47"/>
        <n v="69.89"/>
        <n v="71.790000000000006"/>
        <n v="74.319999999999993"/>
        <n v="75.11"/>
        <n v="75.260000000000005"/>
        <n v="76.53"/>
        <n v="79.84"/>
        <n v="117.74"/>
        <n v="122.79"/>
        <n v="140.94999999999999"/>
        <s v="EOL"/>
        <m/>
      </sharedItems>
    </cacheField>
    <cacheField name="コスパ偏差値最大HP順位" numFmtId="0">
      <sharedItems containsBlank="1" containsMixedTypes="1" containsNumber="1" containsInteger="1" minValue="1" maxValue="431" count="117">
        <n v="1"/>
        <n v="2"/>
        <n v="3"/>
        <n v="4"/>
        <n v="5"/>
        <n v="6"/>
        <n v="7"/>
        <n v="8"/>
        <n v="10"/>
        <n v="11"/>
        <n v="12"/>
        <n v="14"/>
        <n v="15"/>
        <n v="16"/>
        <n v="17"/>
        <n v="18"/>
        <n v="21"/>
        <n v="28"/>
        <n v="29"/>
        <n v="31"/>
        <n v="34"/>
        <n v="35"/>
        <n v="37"/>
        <n v="38"/>
        <n v="39"/>
        <n v="41"/>
        <n v="44"/>
        <n v="48"/>
        <n v="51"/>
        <n v="54"/>
        <n v="58"/>
        <n v="68"/>
        <n v="72"/>
        <n v="75"/>
        <n v="77"/>
        <n v="84"/>
        <n v="87"/>
        <n v="93"/>
        <n v="100"/>
        <n v="105"/>
        <n v="106"/>
        <n v="114"/>
        <n v="117"/>
        <n v="121"/>
        <n v="122"/>
        <n v="131"/>
        <n v="134"/>
        <n v="136"/>
        <n v="137"/>
        <n v="138"/>
        <n v="143"/>
        <n v="146"/>
        <n v="152"/>
        <n v="161"/>
        <n v="166"/>
        <n v="170"/>
        <n v="175"/>
        <n v="179"/>
        <n v="183"/>
        <n v="189"/>
        <n v="193"/>
        <n v="202"/>
        <n v="213"/>
        <n v="224"/>
        <n v="231"/>
        <n v="239"/>
        <n v="256"/>
        <n v="264"/>
        <n v="270"/>
        <n v="279"/>
        <n v="283"/>
        <n v="289"/>
        <n v="296"/>
        <n v="300"/>
        <n v="310"/>
        <n v="313"/>
        <n v="315"/>
        <n v="319"/>
        <n v="321"/>
        <n v="328"/>
        <n v="333"/>
        <n v="337"/>
        <n v="340"/>
        <n v="343"/>
        <n v="346"/>
        <n v="348"/>
        <n v="353"/>
        <n v="356"/>
        <n v="361"/>
        <n v="364"/>
        <n v="371"/>
        <n v="378"/>
        <n v="381"/>
        <n v="382"/>
        <n v="383"/>
        <n v="389"/>
        <n v="391"/>
        <n v="396"/>
        <n v="398"/>
        <n v="400"/>
        <n v="402"/>
        <n v="404"/>
        <n v="405"/>
        <n v="408"/>
        <n v="410"/>
        <n v="413"/>
        <n v="415"/>
        <n v="420"/>
        <n v="421"/>
        <n v="422"/>
        <n v="424"/>
        <n v="427"/>
        <n v="429"/>
        <n v="430"/>
        <n v="431"/>
        <s v="EOL"/>
        <m/>
      </sharedItems>
    </cacheField>
    <cacheField name="コスパ偏差値最大MP順位" numFmtId="0">
      <sharedItems containsBlank="1" containsMixedTypes="1" containsNumber="1" containsInteger="1" minValue="1" maxValue="431" count="131">
        <n v="1"/>
        <n v="2"/>
        <n v="3"/>
        <n v="4"/>
        <n v="5"/>
        <n v="7"/>
        <n v="9"/>
        <n v="10"/>
        <n v="11"/>
        <n v="12"/>
        <n v="14"/>
        <n v="15"/>
        <n v="17"/>
        <n v="18"/>
        <n v="22"/>
        <n v="24"/>
        <n v="25"/>
        <n v="27"/>
        <n v="29"/>
        <n v="30"/>
        <n v="31"/>
        <n v="36"/>
        <n v="38"/>
        <n v="40"/>
        <n v="41"/>
        <n v="43"/>
        <n v="44"/>
        <n v="48"/>
        <n v="49"/>
        <n v="50"/>
        <n v="51"/>
        <n v="54"/>
        <n v="55"/>
        <n v="59"/>
        <n v="62"/>
        <n v="67"/>
        <n v="69"/>
        <n v="70"/>
        <n v="73"/>
        <n v="76"/>
        <n v="77"/>
        <n v="78"/>
        <n v="79"/>
        <n v="87"/>
        <n v="89"/>
        <n v="91"/>
        <n v="93"/>
        <n v="94"/>
        <n v="95"/>
        <n v="99"/>
        <n v="102"/>
        <n v="105"/>
        <n v="112"/>
        <n v="115"/>
        <n v="117"/>
        <n v="120"/>
        <n v="123"/>
        <n v="126"/>
        <n v="130"/>
        <n v="133"/>
        <n v="135"/>
        <n v="140"/>
        <n v="143"/>
        <n v="144"/>
        <n v="146"/>
        <n v="151"/>
        <n v="154"/>
        <n v="158"/>
        <n v="159"/>
        <n v="162"/>
        <n v="164"/>
        <n v="169"/>
        <n v="172"/>
        <n v="176"/>
        <n v="179"/>
        <n v="180"/>
        <n v="183"/>
        <n v="188"/>
        <n v="194"/>
        <n v="198"/>
        <n v="207"/>
        <n v="214"/>
        <n v="218"/>
        <n v="227"/>
        <n v="232"/>
        <n v="235"/>
        <n v="239"/>
        <n v="247"/>
        <n v="248"/>
        <n v="251"/>
        <n v="254"/>
        <n v="260"/>
        <n v="262"/>
        <n v="264"/>
        <n v="268"/>
        <n v="275"/>
        <n v="278"/>
        <n v="286"/>
        <n v="296"/>
        <n v="302"/>
        <n v="305"/>
        <n v="314"/>
        <n v="320"/>
        <n v="329"/>
        <n v="334"/>
        <n v="340"/>
        <n v="346"/>
        <n v="354"/>
        <n v="362"/>
        <n v="369"/>
        <n v="372"/>
        <n v="375"/>
        <n v="381"/>
        <n v="387"/>
        <n v="397"/>
        <n v="403"/>
        <n v="410"/>
        <n v="412"/>
        <n v="415"/>
        <n v="417"/>
        <n v="418"/>
        <n v="420"/>
        <n v="423"/>
        <n v="425"/>
        <n v="427"/>
        <n v="428"/>
        <n v="429"/>
        <n v="430"/>
        <n v="431"/>
        <s v="EOL"/>
        <m/>
      </sharedItems>
    </cacheField>
    <cacheField name="コスパ偏差値ちから順位" numFmtId="0">
      <sharedItems containsBlank="1" containsMixedTypes="1" containsNumber="1" containsInteger="1" minValue="1" maxValue="428" count="108">
        <n v="1"/>
        <n v="2"/>
        <n v="3"/>
        <n v="4"/>
        <n v="5"/>
        <n v="6"/>
        <n v="7"/>
        <n v="8"/>
        <n v="9"/>
        <n v="11"/>
        <n v="14"/>
        <n v="15"/>
        <n v="16"/>
        <n v="20"/>
        <n v="22"/>
        <n v="24"/>
        <n v="25"/>
        <n v="26"/>
        <n v="28"/>
        <n v="29"/>
        <n v="37"/>
        <n v="38"/>
        <n v="41"/>
        <n v="42"/>
        <n v="45"/>
        <n v="46"/>
        <n v="51"/>
        <n v="56"/>
        <n v="61"/>
        <n v="65"/>
        <n v="70"/>
        <n v="72"/>
        <n v="77"/>
        <n v="79"/>
        <n v="82"/>
        <n v="85"/>
        <n v="88"/>
        <n v="90"/>
        <n v="95"/>
        <n v="99"/>
        <n v="103"/>
        <n v="107"/>
        <n v="109"/>
        <n v="115"/>
        <n v="117"/>
        <n v="121"/>
        <n v="123"/>
        <n v="128"/>
        <n v="132"/>
        <n v="137"/>
        <n v="138"/>
        <n v="148"/>
        <n v="160"/>
        <n v="163"/>
        <n v="166"/>
        <n v="169"/>
        <n v="172"/>
        <n v="175"/>
        <n v="178"/>
        <n v="188"/>
        <n v="195"/>
        <n v="198"/>
        <n v="205"/>
        <n v="215"/>
        <n v="225"/>
        <n v="233"/>
        <n v="238"/>
        <n v="244"/>
        <n v="251"/>
        <n v="257"/>
        <n v="260"/>
        <n v="268"/>
        <n v="275"/>
        <n v="280"/>
        <n v="284"/>
        <n v="296"/>
        <n v="306"/>
        <n v="307"/>
        <n v="316"/>
        <n v="327"/>
        <n v="331"/>
        <n v="337"/>
        <n v="344"/>
        <n v="347"/>
        <n v="349"/>
        <n v="352"/>
        <n v="361"/>
        <n v="369"/>
        <n v="374"/>
        <n v="377"/>
        <n v="381"/>
        <n v="385"/>
        <n v="388"/>
        <n v="391"/>
        <n v="392"/>
        <n v="393"/>
        <n v="394"/>
        <n v="396"/>
        <n v="402"/>
        <n v="406"/>
        <n v="411"/>
        <n v="417"/>
        <n v="422"/>
        <n v="424"/>
        <n v="425"/>
        <n v="428"/>
        <s v="EOL"/>
        <m/>
      </sharedItems>
    </cacheField>
    <cacheField name="コスパ偏差値みのまもり順位" numFmtId="0">
      <sharedItems containsBlank="1" containsMixedTypes="1" containsNumber="1" containsInteger="1" minValue="1" maxValue="431" count="92">
        <n v="1"/>
        <n v="2"/>
        <n v="3"/>
        <n v="4"/>
        <n v="5"/>
        <n v="6"/>
        <n v="7"/>
        <n v="8"/>
        <n v="9"/>
        <n v="11"/>
        <n v="12"/>
        <n v="14"/>
        <n v="15"/>
        <n v="17"/>
        <n v="18"/>
        <n v="21"/>
        <n v="22"/>
        <n v="24"/>
        <n v="25"/>
        <n v="26"/>
        <n v="27"/>
        <n v="28"/>
        <n v="29"/>
        <n v="30"/>
        <n v="31"/>
        <n v="34"/>
        <n v="36"/>
        <n v="38"/>
        <n v="41"/>
        <n v="43"/>
        <n v="44"/>
        <n v="47"/>
        <n v="51"/>
        <n v="52"/>
        <n v="53"/>
        <n v="57"/>
        <n v="59"/>
        <n v="62"/>
        <n v="69"/>
        <n v="79"/>
        <n v="80"/>
        <n v="86"/>
        <n v="87"/>
        <n v="93"/>
        <n v="101"/>
        <n v="106"/>
        <n v="109"/>
        <n v="116"/>
        <n v="125"/>
        <n v="134"/>
        <n v="143"/>
        <n v="152"/>
        <n v="159"/>
        <n v="170"/>
        <n v="184"/>
        <n v="194"/>
        <n v="205"/>
        <n v="211"/>
        <n v="220"/>
        <n v="229"/>
        <n v="251"/>
        <n v="260"/>
        <n v="268"/>
        <n v="279"/>
        <n v="285"/>
        <n v="299"/>
        <n v="310"/>
        <n v="323"/>
        <n v="330"/>
        <n v="332"/>
        <n v="344"/>
        <n v="350"/>
        <n v="353"/>
        <n v="357"/>
        <n v="359"/>
        <n v="361"/>
        <n v="371"/>
        <n v="375"/>
        <n v="377"/>
        <n v="386"/>
        <n v="393"/>
        <n v="401"/>
        <n v="410"/>
        <n v="415"/>
        <n v="416"/>
        <n v="419"/>
        <n v="422"/>
        <n v="426"/>
        <n v="428"/>
        <n v="431"/>
        <s v="EOL"/>
        <m/>
      </sharedItems>
    </cacheField>
    <cacheField name="コスパ偏差値攻撃魔力順位" numFmtId="0">
      <sharedItems containsBlank="1" containsMixedTypes="1" containsNumber="1" containsInteger="1" minValue="1" maxValue="430" count="97">
        <n v="1"/>
        <n v="2"/>
        <n v="3"/>
        <n v="4"/>
        <n v="6"/>
        <n v="7"/>
        <n v="8"/>
        <n v="9"/>
        <n v="10"/>
        <n v="11"/>
        <n v="12"/>
        <n v="13"/>
        <n v="14"/>
        <n v="15"/>
        <n v="16"/>
        <n v="18"/>
        <n v="28"/>
        <n v="31"/>
        <n v="32"/>
        <n v="33"/>
        <n v="34"/>
        <n v="35"/>
        <n v="39"/>
        <n v="40"/>
        <n v="42"/>
        <n v="43"/>
        <n v="44"/>
        <n v="46"/>
        <n v="47"/>
        <n v="49"/>
        <n v="51"/>
        <n v="53"/>
        <n v="54"/>
        <n v="57"/>
        <n v="58"/>
        <n v="61"/>
        <n v="63"/>
        <n v="65"/>
        <n v="67"/>
        <n v="69"/>
        <n v="76"/>
        <n v="84"/>
        <n v="85"/>
        <n v="86"/>
        <n v="89"/>
        <n v="92"/>
        <n v="94"/>
        <n v="96"/>
        <n v="98"/>
        <n v="99"/>
        <n v="101"/>
        <n v="104"/>
        <n v="106"/>
        <n v="108"/>
        <n v="109"/>
        <n v="111"/>
        <n v="116"/>
        <n v="120"/>
        <n v="123"/>
        <n v="126"/>
        <n v="132"/>
        <n v="144"/>
        <n v="151"/>
        <n v="154"/>
        <n v="156"/>
        <n v="164"/>
        <n v="175"/>
        <n v="186"/>
        <n v="193"/>
        <n v="201"/>
        <n v="208"/>
        <n v="229"/>
        <n v="243"/>
        <n v="252"/>
        <n v="261"/>
        <n v="281"/>
        <n v="290"/>
        <n v="292"/>
        <n v="302"/>
        <n v="305"/>
        <n v="321"/>
        <n v="329"/>
        <n v="336"/>
        <n v="342"/>
        <n v="354"/>
        <n v="360"/>
        <n v="374"/>
        <n v="394"/>
        <n v="403"/>
        <n v="414"/>
        <n v="420"/>
        <n v="424"/>
        <n v="425"/>
        <n v="427"/>
        <n v="430"/>
        <s v="EOL"/>
        <m/>
      </sharedItems>
    </cacheField>
    <cacheField name="コスパ偏差値回復魔力順位" numFmtId="0">
      <sharedItems containsBlank="1" containsMixedTypes="1" containsNumber="1" containsInteger="1" minValue="1" maxValue="430" count="91">
        <n v="1"/>
        <n v="2"/>
        <n v="3"/>
        <n v="4"/>
        <n v="5"/>
        <n v="6"/>
        <n v="7"/>
        <n v="8"/>
        <n v="9"/>
        <n v="10"/>
        <n v="11"/>
        <n v="12"/>
        <n v="13"/>
        <n v="14"/>
        <n v="15"/>
        <n v="16"/>
        <n v="20"/>
        <n v="21"/>
        <n v="23"/>
        <n v="24"/>
        <n v="26"/>
        <n v="27"/>
        <n v="28"/>
        <n v="30"/>
        <n v="31"/>
        <n v="35"/>
        <n v="36"/>
        <n v="39"/>
        <n v="41"/>
        <n v="42"/>
        <n v="45"/>
        <n v="51"/>
        <n v="54"/>
        <n v="55"/>
        <n v="62"/>
        <n v="66"/>
        <n v="69"/>
        <n v="71"/>
        <n v="73"/>
        <n v="74"/>
        <n v="76"/>
        <n v="78"/>
        <n v="80"/>
        <n v="81"/>
        <n v="82"/>
        <n v="84"/>
        <n v="85"/>
        <n v="88"/>
        <n v="91"/>
        <n v="93"/>
        <n v="95"/>
        <n v="97"/>
        <n v="101"/>
        <n v="103"/>
        <n v="107"/>
        <n v="111"/>
        <n v="113"/>
        <n v="114"/>
        <n v="118"/>
        <n v="127"/>
        <n v="137"/>
        <n v="156"/>
        <n v="169"/>
        <n v="178"/>
        <n v="185"/>
        <n v="197"/>
        <n v="204"/>
        <n v="213"/>
        <n v="223"/>
        <n v="234"/>
        <n v="246"/>
        <n v="257"/>
        <n v="265"/>
        <n v="275"/>
        <n v="283"/>
        <n v="290"/>
        <n v="291"/>
        <n v="302"/>
        <n v="325"/>
        <n v="333"/>
        <n v="356"/>
        <n v="383"/>
        <n v="399"/>
        <n v="410"/>
        <n v="420"/>
        <n v="425"/>
        <n v="426"/>
        <n v="427"/>
        <n v="430"/>
        <s v="EOL"/>
        <m/>
      </sharedItems>
    </cacheField>
    <cacheField name="コスパ偏差値すばやさ順位" numFmtId="0">
      <sharedItems containsBlank="1" containsMixedTypes="1" containsNumber="1" containsInteger="1" minValue="1" maxValue="431" count="128">
        <n v="1"/>
        <n v="2"/>
        <n v="3"/>
        <n v="4"/>
        <n v="5"/>
        <n v="6"/>
        <n v="7"/>
        <n v="8"/>
        <n v="9"/>
        <n v="10"/>
        <n v="11"/>
        <n v="12"/>
        <n v="15"/>
        <n v="16"/>
        <n v="17"/>
        <n v="18"/>
        <n v="19"/>
        <n v="20"/>
        <n v="22"/>
        <n v="23"/>
        <n v="24"/>
        <n v="25"/>
        <n v="26"/>
        <n v="27"/>
        <n v="28"/>
        <n v="31"/>
        <n v="34"/>
        <n v="35"/>
        <n v="37"/>
        <n v="38"/>
        <n v="39"/>
        <n v="41"/>
        <n v="45"/>
        <n v="46"/>
        <n v="51"/>
        <n v="62"/>
        <n v="64"/>
        <n v="67"/>
        <n v="69"/>
        <n v="71"/>
        <n v="75"/>
        <n v="77"/>
        <n v="80"/>
        <n v="84"/>
        <n v="88"/>
        <n v="90"/>
        <n v="94"/>
        <n v="99"/>
        <n v="101"/>
        <n v="103"/>
        <n v="107"/>
        <n v="110"/>
        <n v="112"/>
        <n v="118"/>
        <n v="119"/>
        <n v="125"/>
        <n v="129"/>
        <n v="136"/>
        <n v="143"/>
        <n v="148"/>
        <n v="151"/>
        <n v="156"/>
        <n v="159"/>
        <n v="169"/>
        <n v="170"/>
        <n v="177"/>
        <n v="179"/>
        <n v="183"/>
        <n v="189"/>
        <n v="194"/>
        <n v="201"/>
        <n v="206"/>
        <n v="212"/>
        <n v="216"/>
        <n v="217"/>
        <n v="221"/>
        <n v="226"/>
        <n v="228"/>
        <n v="234"/>
        <n v="236"/>
        <n v="241"/>
        <n v="244"/>
        <n v="248"/>
        <n v="252"/>
        <n v="255"/>
        <n v="256"/>
        <n v="259"/>
        <n v="266"/>
        <n v="271"/>
        <n v="277"/>
        <n v="280"/>
        <n v="285"/>
        <n v="292"/>
        <n v="298"/>
        <n v="305"/>
        <n v="308"/>
        <n v="316"/>
        <n v="318"/>
        <n v="319"/>
        <n v="324"/>
        <n v="328"/>
        <n v="331"/>
        <n v="336"/>
        <n v="340"/>
        <n v="350"/>
        <n v="352"/>
        <n v="357"/>
        <n v="359"/>
        <n v="361"/>
        <n v="367"/>
        <n v="372"/>
        <n v="375"/>
        <n v="386"/>
        <n v="388"/>
        <n v="395"/>
        <n v="403"/>
        <n v="407"/>
        <n v="409"/>
        <n v="410"/>
        <n v="411"/>
        <n v="412"/>
        <n v="416"/>
        <n v="420"/>
        <n v="423"/>
        <n v="426"/>
        <n v="431"/>
        <s v="EOL"/>
        <m/>
      </sharedItems>
    </cacheField>
    <cacheField name="コスパ偏差値きようさ順位" numFmtId="0">
      <sharedItems containsBlank="1" containsMixedTypes="1" containsNumber="1" containsInteger="1" minValue="1" maxValue="431" count="125">
        <n v="1"/>
        <n v="2"/>
        <n v="3"/>
        <n v="4"/>
        <n v="5"/>
        <n v="6"/>
        <n v="7"/>
        <n v="8"/>
        <n v="9"/>
        <n v="10"/>
        <n v="11"/>
        <n v="12"/>
        <n v="13"/>
        <n v="15"/>
        <n v="16"/>
        <n v="17"/>
        <n v="19"/>
        <n v="20"/>
        <n v="22"/>
        <n v="24"/>
        <n v="25"/>
        <n v="29"/>
        <n v="31"/>
        <n v="34"/>
        <n v="35"/>
        <n v="38"/>
        <n v="40"/>
        <n v="42"/>
        <n v="43"/>
        <n v="46"/>
        <n v="47"/>
        <n v="49"/>
        <n v="57"/>
        <n v="59"/>
        <n v="61"/>
        <n v="65"/>
        <n v="69"/>
        <n v="76"/>
        <n v="79"/>
        <n v="82"/>
        <n v="87"/>
        <n v="92"/>
        <n v="93"/>
        <n v="96"/>
        <n v="98"/>
        <n v="101"/>
        <n v="102"/>
        <n v="106"/>
        <n v="107"/>
        <n v="109"/>
        <n v="111"/>
        <n v="115"/>
        <n v="120"/>
        <n v="124"/>
        <n v="130"/>
        <n v="135"/>
        <n v="147"/>
        <n v="150"/>
        <n v="163"/>
        <n v="167"/>
        <n v="175"/>
        <n v="182"/>
        <n v="188"/>
        <n v="192"/>
        <n v="200"/>
        <n v="202"/>
        <n v="207"/>
        <n v="210"/>
        <n v="217"/>
        <n v="220"/>
        <n v="226"/>
        <n v="231"/>
        <n v="236"/>
        <n v="240"/>
        <n v="242"/>
        <n v="248"/>
        <n v="252"/>
        <n v="256"/>
        <n v="259"/>
        <n v="264"/>
        <n v="268"/>
        <n v="271"/>
        <n v="275"/>
        <n v="278"/>
        <n v="285"/>
        <n v="288"/>
        <n v="292"/>
        <n v="293"/>
        <n v="302"/>
        <n v="310"/>
        <n v="317"/>
        <n v="323"/>
        <n v="329"/>
        <n v="332"/>
        <n v="341"/>
        <n v="346"/>
        <n v="351"/>
        <n v="353"/>
        <n v="355"/>
        <n v="357"/>
        <n v="360"/>
        <n v="361"/>
        <n v="364"/>
        <n v="365"/>
        <n v="367"/>
        <n v="368"/>
        <n v="375"/>
        <n v="376"/>
        <n v="379"/>
        <n v="384"/>
        <n v="386"/>
        <n v="389"/>
        <n v="393"/>
        <n v="395"/>
        <n v="397"/>
        <n v="400"/>
        <n v="407"/>
        <n v="411"/>
        <n v="417"/>
        <n v="419"/>
        <n v="421"/>
        <n v="423"/>
        <n v="431"/>
        <s v="EOL"/>
        <m/>
      </sharedItems>
    </cacheField>
    <cacheField name="コスパ偏差値力＋攻魔順位" numFmtId="0">
      <sharedItems containsBlank="1" containsMixedTypes="1" containsNumber="1" containsInteger="1" minValue="1" maxValue="431" count="112">
        <n v="1"/>
        <n v="2"/>
        <n v="3"/>
        <n v="4"/>
        <n v="5"/>
        <n v="7"/>
        <n v="8"/>
        <n v="10"/>
        <n v="11"/>
        <n v="12"/>
        <n v="14"/>
        <n v="15"/>
        <n v="16"/>
        <n v="17"/>
        <n v="19"/>
        <n v="20"/>
        <n v="22"/>
        <n v="24"/>
        <n v="25"/>
        <n v="27"/>
        <n v="28"/>
        <n v="29"/>
        <n v="32"/>
        <n v="33"/>
        <n v="34"/>
        <n v="38"/>
        <n v="43"/>
        <n v="44"/>
        <n v="46"/>
        <n v="48"/>
        <n v="52"/>
        <n v="53"/>
        <n v="56"/>
        <n v="58"/>
        <n v="59"/>
        <n v="60"/>
        <n v="62"/>
        <n v="64"/>
        <n v="69"/>
        <n v="76"/>
        <n v="80"/>
        <n v="83"/>
        <n v="89"/>
        <n v="91"/>
        <n v="95"/>
        <n v="97"/>
        <n v="101"/>
        <n v="103"/>
        <n v="107"/>
        <n v="112"/>
        <n v="119"/>
        <n v="121"/>
        <n v="127"/>
        <n v="133"/>
        <n v="138"/>
        <n v="141"/>
        <n v="149"/>
        <n v="155"/>
        <n v="162"/>
        <n v="164"/>
        <n v="175"/>
        <n v="177"/>
        <n v="184"/>
        <n v="195"/>
        <n v="200"/>
        <n v="205"/>
        <n v="207"/>
        <n v="212"/>
        <n v="224"/>
        <n v="228"/>
        <n v="232"/>
        <n v="239"/>
        <n v="241"/>
        <n v="251"/>
        <n v="255"/>
        <n v="259"/>
        <n v="265"/>
        <n v="267"/>
        <n v="278"/>
        <n v="284"/>
        <n v="295"/>
        <n v="307"/>
        <n v="320"/>
        <n v="321"/>
        <n v="331"/>
        <n v="347"/>
        <n v="354"/>
        <n v="358"/>
        <n v="360"/>
        <n v="363"/>
        <n v="365"/>
        <n v="373"/>
        <n v="381"/>
        <n v="397"/>
        <n v="405"/>
        <n v="409"/>
        <n v="411"/>
        <n v="414"/>
        <n v="418"/>
        <n v="420"/>
        <n v="421"/>
        <n v="422"/>
        <n v="423"/>
        <n v="424"/>
        <n v="426"/>
        <n v="427"/>
        <n v="428"/>
        <n v="429"/>
        <n v="430"/>
        <n v="431"/>
        <s v="EOL"/>
        <m/>
      </sharedItems>
    </cacheField>
    <cacheField name="コスパ偏差値力＋器用順位" numFmtId="0">
      <sharedItems containsBlank="1" containsMixedTypes="1" containsNumber="1" containsInteger="1" minValue="1" maxValue="431" count="163">
        <n v="1"/>
        <n v="2"/>
        <n v="3"/>
        <n v="4"/>
        <n v="6"/>
        <n v="7"/>
        <n v="8"/>
        <n v="9"/>
        <n v="10"/>
        <n v="12"/>
        <n v="13"/>
        <n v="14"/>
        <n v="15"/>
        <n v="17"/>
        <n v="18"/>
        <n v="19"/>
        <n v="20"/>
        <n v="22"/>
        <n v="23"/>
        <n v="25"/>
        <n v="26"/>
        <n v="27"/>
        <n v="28"/>
        <n v="30"/>
        <n v="31"/>
        <n v="32"/>
        <n v="34"/>
        <n v="37"/>
        <n v="39"/>
        <n v="41"/>
        <n v="42"/>
        <n v="43"/>
        <n v="44"/>
        <n v="45"/>
        <n v="47"/>
        <n v="48"/>
        <n v="49"/>
        <n v="51"/>
        <n v="53"/>
        <n v="55"/>
        <n v="57"/>
        <n v="58"/>
        <n v="60"/>
        <n v="61"/>
        <n v="62"/>
        <n v="65"/>
        <n v="66"/>
        <n v="67"/>
        <n v="69"/>
        <n v="70"/>
        <n v="74"/>
        <n v="76"/>
        <n v="77"/>
        <n v="81"/>
        <n v="82"/>
        <n v="86"/>
        <n v="87"/>
        <n v="90"/>
        <n v="94"/>
        <n v="96"/>
        <n v="99"/>
        <n v="100"/>
        <n v="104"/>
        <n v="106"/>
        <n v="107"/>
        <n v="110"/>
        <n v="111"/>
        <n v="113"/>
        <n v="115"/>
        <n v="118"/>
        <n v="120"/>
        <n v="122"/>
        <n v="126"/>
        <n v="127"/>
        <n v="129"/>
        <n v="132"/>
        <n v="134"/>
        <n v="140"/>
        <n v="141"/>
        <n v="142"/>
        <n v="144"/>
        <n v="147"/>
        <n v="148"/>
        <n v="156"/>
        <n v="162"/>
        <n v="164"/>
        <n v="171"/>
        <n v="174"/>
        <n v="179"/>
        <n v="181"/>
        <n v="188"/>
        <n v="196"/>
        <n v="199"/>
        <n v="204"/>
        <n v="210"/>
        <n v="214"/>
        <n v="217"/>
        <n v="221"/>
        <n v="227"/>
        <n v="229"/>
        <n v="232"/>
        <n v="234"/>
        <n v="236"/>
        <n v="242"/>
        <n v="245"/>
        <n v="249"/>
        <n v="251"/>
        <n v="253"/>
        <n v="254"/>
        <n v="261"/>
        <n v="265"/>
        <n v="266"/>
        <n v="269"/>
        <n v="274"/>
        <n v="277"/>
        <n v="288"/>
        <n v="291"/>
        <n v="299"/>
        <n v="303"/>
        <n v="306"/>
        <n v="309"/>
        <n v="317"/>
        <n v="319"/>
        <n v="320"/>
        <n v="325"/>
        <n v="329"/>
        <n v="333"/>
        <n v="338"/>
        <n v="345"/>
        <n v="348"/>
        <n v="356"/>
        <n v="361"/>
        <n v="364"/>
        <n v="368"/>
        <n v="370"/>
        <n v="371"/>
        <n v="378"/>
        <n v="380"/>
        <n v="383"/>
        <n v="385"/>
        <n v="386"/>
        <n v="390"/>
        <n v="394"/>
        <n v="398"/>
        <n v="401"/>
        <n v="403"/>
        <n v="404"/>
        <n v="405"/>
        <n v="407"/>
        <n v="413"/>
        <n v="414"/>
        <n v="415"/>
        <n v="417"/>
        <n v="419"/>
        <n v="421"/>
        <n v="423"/>
        <n v="426"/>
        <n v="428"/>
        <n v="429"/>
        <n v="430"/>
        <n v="431"/>
        <s v="EOL"/>
        <m/>
      </sharedItems>
    </cacheField>
    <cacheField name="タイプ別コスパ平均最大HP" numFmtId="0">
      <sharedItems containsBlank="1" containsMixedTypes="1" containsNumber="1" minValue="0.87" maxValue="1.24" count="7">
        <n v="0.87"/>
        <n v="0.91"/>
        <n v="0.92"/>
        <n v="1.01"/>
        <n v="1.24"/>
        <s v="EOL"/>
        <m/>
      </sharedItems>
    </cacheField>
    <cacheField name="タイプ別コスパ平均最大MP" numFmtId="0">
      <sharedItems containsBlank="1" containsMixedTypes="1" containsNumber="1" minValue="0.41" maxValue="1.08" count="8">
        <n v="0.41"/>
        <n v="0.5"/>
        <n v="0.63"/>
        <n v="0.94"/>
        <n v="0.95"/>
        <n v="1.08"/>
        <s v="EOL"/>
        <m/>
      </sharedItems>
    </cacheField>
    <cacheField name="タイプ別コスパ平均ちから" numFmtId="0">
      <sharedItems containsBlank="1" containsMixedTypes="1" containsNumber="1" minValue="0.28999999999999998" maxValue="0.85" count="7">
        <n v="0.28999999999999998"/>
        <n v="0.41"/>
        <n v="0.67"/>
        <n v="0.73"/>
        <n v="0.85"/>
        <s v="EOL"/>
        <m/>
      </sharedItems>
    </cacheField>
    <cacheField name="タイプ別コスパ平均みのまもり" numFmtId="0">
      <sharedItems containsBlank="1" containsMixedTypes="1" containsNumber="1" minValue="0.43" maxValue="0.79" count="7">
        <n v="0.43"/>
        <n v="0.45"/>
        <n v="0.46"/>
        <n v="0.52"/>
        <n v="0.79"/>
        <s v="EOL"/>
        <m/>
      </sharedItems>
    </cacheField>
    <cacheField name="タイプ別コスパ平均攻撃魔力" numFmtId="0">
      <sharedItems containsBlank="1" containsMixedTypes="1" containsNumber="1" minValue="0.16" maxValue="0.85" count="8">
        <n v="0.16"/>
        <n v="0.28999999999999998"/>
        <n v="0.3"/>
        <n v="0.37"/>
        <n v="0.38"/>
        <n v="0.85"/>
        <s v="EOL"/>
        <m/>
      </sharedItems>
    </cacheField>
    <cacheField name="タイプ別コスパ平均回復魔力" numFmtId="0">
      <sharedItems containsBlank="1" containsMixedTypes="1" containsNumber="1" minValue="0.15" maxValue="0.83" count="7">
        <n v="0.15"/>
        <n v="0.26"/>
        <n v="0.3"/>
        <n v="0.31"/>
        <n v="0.83"/>
        <s v="EOL"/>
        <m/>
      </sharedItems>
    </cacheField>
    <cacheField name="タイプ別コスパ平均すばやさ" numFmtId="0">
      <sharedItems containsBlank="1" containsMixedTypes="1" containsNumber="1" minValue="0.34" maxValue="0.97" count="9">
        <n v="0.34"/>
        <n v="0.35"/>
        <n v="0.43"/>
        <n v="0.44"/>
        <n v="0.66"/>
        <n v="0.77"/>
        <n v="0.97"/>
        <s v="EOL"/>
        <m/>
      </sharedItems>
    </cacheField>
    <cacheField name="タイプ別コスパ平均きようさ" numFmtId="0">
      <sharedItems containsBlank="1" containsMixedTypes="1" containsNumber="1" minValue="0.3" maxValue="0.87" count="8">
        <n v="0.3"/>
        <n v="0.31"/>
        <n v="0.42"/>
        <n v="0.73"/>
        <n v="0.85"/>
        <n v="0.87"/>
        <s v="EOL"/>
        <m/>
      </sharedItems>
    </cacheField>
    <cacheField name="タイプ別コスパ平均力＋攻魔" numFmtId="0">
      <sharedItems containsBlank="1" containsMixedTypes="1" containsNumber="1" minValue="0.78" maxValue="1.1399999999999999" count="7">
        <n v="0.78"/>
        <n v="0.97"/>
        <n v="1.01"/>
        <n v="1.02"/>
        <n v="1.1399999999999999"/>
        <s v="EOL"/>
        <m/>
      </sharedItems>
    </cacheField>
    <cacheField name="タイプ別コスパ平均力＋器用" numFmtId="0">
      <sharedItems containsBlank="1" containsMixedTypes="1" containsNumber="1" minValue="0.82" maxValue="1.73" count="8">
        <n v="0.82"/>
        <n v="1.01"/>
        <n v="1.03"/>
        <n v="1.04"/>
        <n v="1.52"/>
        <n v="1.73"/>
        <s v="EOL"/>
        <m/>
      </sharedItems>
    </cacheField>
    <cacheField name="コスパタイプ別平均との差最大HP" numFmtId="0">
      <sharedItems containsBlank="1" containsMixedTypes="1" containsNumber="1" minValue="-0.82" maxValue="5.09" count="115">
        <n v="-0.82"/>
        <n v="-0.73"/>
        <n v="-0.71"/>
        <n v="-0.57999999999999996"/>
        <n v="-0.56999999999999995"/>
        <n v="-0.55000000000000004"/>
        <n v="-0.53"/>
        <n v="-0.52"/>
        <n v="-0.51"/>
        <n v="-0.5"/>
        <n v="-0.48"/>
        <n v="-0.47"/>
        <n v="-0.46"/>
        <n v="-0.45"/>
        <n v="-0.44"/>
        <n v="-0.43"/>
        <n v="-0.41"/>
        <n v="-0.4"/>
        <n v="-0.39"/>
        <n v="-0.38"/>
        <n v="-0.37"/>
        <n v="-0.36"/>
        <n v="-0.35"/>
        <n v="-0.34"/>
        <n v="-0.33"/>
        <n v="-0.32"/>
        <n v="-0.31"/>
        <n v="-0.3"/>
        <n v="-0.28999999999999998"/>
        <n v="-0.28000000000000003"/>
        <n v="-0.27"/>
        <n v="-0.26"/>
        <n v="-0.24"/>
        <n v="-0.23"/>
        <n v="-0.22"/>
        <n v="-0.21"/>
        <n v="-0.2"/>
        <n v="-0.19"/>
        <n v="-0.18"/>
        <n v="-0.17"/>
        <n v="-0.16"/>
        <n v="-0.15"/>
        <n v="-0.14000000000000001"/>
        <n v="-0.13"/>
        <n v="-0.12"/>
        <n v="-0.11"/>
        <n v="-0.1"/>
        <n v="-9.0000000000000094E-2"/>
        <n v="-0.08"/>
        <n v="-7.0000000000000104E-2"/>
        <n v="-6.0000000000000102E-2"/>
        <n v="-0.05"/>
        <n v="-0.04"/>
        <n v="-0.03"/>
        <n v="-0.02"/>
        <n v="-0.01"/>
        <n v="0"/>
        <n v="0.01"/>
        <n v="1.99999999999999E-2"/>
        <n v="0.02"/>
        <n v="2.9999999999999898E-2"/>
        <n v="0.03"/>
        <n v="0.04"/>
        <n v="4.9999999999999899E-2"/>
        <n v="0.06"/>
        <n v="7.0000000000000007E-2"/>
        <n v="0.08"/>
        <n v="0.09"/>
        <n v="0.1"/>
        <n v="0.11"/>
        <n v="0.12"/>
        <n v="0.13"/>
        <n v="0.14000000000000001"/>
        <n v="0.15"/>
        <n v="0.16"/>
        <n v="0.17"/>
        <n v="0.18"/>
        <n v="0.19"/>
        <n v="0.2"/>
        <n v="0.22"/>
        <n v="0.23"/>
        <n v="0.24"/>
        <n v="0.26"/>
        <n v="0.27"/>
        <n v="0.28000000000000003"/>
        <n v="0.28999999999999998"/>
        <n v="0.3"/>
        <n v="0.31"/>
        <n v="0.32"/>
        <n v="0.33"/>
        <n v="0.34"/>
        <n v="0.35"/>
        <n v="0.36"/>
        <n v="0.37"/>
        <n v="0.38"/>
        <n v="0.39"/>
        <n v="0.4"/>
        <n v="0.41"/>
        <n v="0.42"/>
        <n v="0.46"/>
        <n v="0.47"/>
        <n v="0.48"/>
        <n v="0.49"/>
        <n v="0.53"/>
        <n v="0.54"/>
        <n v="0.55000000000000004"/>
        <n v="0.56999999999999995"/>
        <n v="0.57999999999999996"/>
        <n v="0.59"/>
        <n v="0.74"/>
        <n v="4.29"/>
        <n v="5.05"/>
        <n v="5.09"/>
        <s v="EOL"/>
        <m/>
      </sharedItems>
    </cacheField>
    <cacheField name="コスパタイプ別平均との差最大MP" numFmtId="0">
      <sharedItems containsBlank="1" containsMixedTypes="1" containsNumber="1" minValue="-0.74" maxValue="2.4300000000000002" count="96">
        <n v="-0.74"/>
        <n v="-0.73"/>
        <n v="-0.48"/>
        <n v="-0.45"/>
        <n v="-0.44"/>
        <n v="-0.43"/>
        <n v="-0.42"/>
        <n v="-0.38"/>
        <n v="-0.37"/>
        <n v="-0.36"/>
        <n v="-0.33"/>
        <n v="-0.31"/>
        <n v="-0.3"/>
        <n v="-0.28999999999999998"/>
        <n v="-0.28000000000000003"/>
        <n v="-0.27"/>
        <n v="-0.26"/>
        <n v="-0.25"/>
        <n v="-0.24"/>
        <n v="-0.23"/>
        <n v="-0.22"/>
        <n v="-0.21"/>
        <n v="-0.2"/>
        <n v="-0.18"/>
        <n v="-0.17"/>
        <n v="-0.16"/>
        <n v="-0.15"/>
        <n v="-0.14000000000000001"/>
        <n v="-0.13"/>
        <n v="-0.12"/>
        <n v="-0.11"/>
        <n v="-0.1"/>
        <n v="-0.09"/>
        <n v="-0.08"/>
        <n v="-7.0000000000000007E-2"/>
        <n v="-0.06"/>
        <n v="-0.05"/>
        <n v="-0.04"/>
        <n v="-2.9999999999999898E-2"/>
        <n v="-1.99999999999999E-2"/>
        <n v="-0.01"/>
        <n v="-9.9999999999999499E-3"/>
        <n v="-9.9999999999998996E-3"/>
        <n v="0"/>
        <n v="0.01"/>
        <n v="0.02"/>
        <n v="0.03"/>
        <n v="0.04"/>
        <n v="4.9999999999999802E-2"/>
        <n v="0.05"/>
        <n v="6.0000000000000102E-2"/>
        <n v="7.0000000000000007E-2"/>
        <n v="8.0000000000000099E-2"/>
        <n v="0.09"/>
        <n v="0.1"/>
        <n v="0.11"/>
        <n v="0.12"/>
        <n v="0.13"/>
        <n v="0.14000000000000001"/>
        <n v="0.15"/>
        <n v="0.16"/>
        <n v="0.17"/>
        <n v="0.18"/>
        <n v="0.19"/>
        <n v="0.2"/>
        <n v="0.21"/>
        <n v="0.22"/>
        <n v="0.23"/>
        <n v="0.24"/>
        <n v="0.25"/>
        <n v="0.26"/>
        <n v="0.27"/>
        <n v="0.28000000000000003"/>
        <n v="0.31"/>
        <n v="0.32"/>
        <n v="0.33"/>
        <n v="0.34"/>
        <n v="0.36"/>
        <n v="0.37"/>
        <n v="0.38"/>
        <n v="0.39"/>
        <n v="0.44"/>
        <n v="0.46"/>
        <n v="0.47"/>
        <n v="0.5"/>
        <n v="0.51"/>
        <n v="0.52"/>
        <n v="0.55000000000000004"/>
        <n v="0.59"/>
        <n v="0.7"/>
        <n v="0.73"/>
        <n v="1.97"/>
        <n v="2.19"/>
        <n v="2.4300000000000002"/>
        <s v="EOL"/>
        <m/>
      </sharedItems>
    </cacheField>
    <cacheField name="コスパタイプ別平均との差ちから" numFmtId="0">
      <sharedItems containsBlank="1" containsMixedTypes="1" containsNumber="1" minValue="-0.61" maxValue="4.74" count="93">
        <n v="-0.61"/>
        <n v="-0.49"/>
        <n v="-0.47"/>
        <n v="-0.42"/>
        <n v="-0.38"/>
        <n v="-0.36"/>
        <n v="-0.35"/>
        <n v="-0.33"/>
        <n v="-0.32"/>
        <n v="-0.3"/>
        <n v="-0.28999999999999998"/>
        <n v="-0.28000000000000003"/>
        <n v="-0.27"/>
        <n v="-0.26"/>
        <n v="-0.25"/>
        <n v="-0.24"/>
        <n v="-0.23"/>
        <n v="-0.22"/>
        <n v="-0.21"/>
        <n v="-0.2"/>
        <n v="-0.19"/>
        <n v="-0.18"/>
        <n v="-0.17"/>
        <n v="-0.16"/>
        <n v="-0.15"/>
        <n v="-0.14000000000000001"/>
        <n v="-0.13"/>
        <n v="-0.12"/>
        <n v="-0.11"/>
        <n v="-0.1"/>
        <n v="-9.0000000000000094E-2"/>
        <n v="-0.08"/>
        <n v="-7.0000000000000007E-2"/>
        <n v="-0.06"/>
        <n v="-4.9999999999999899E-2"/>
        <n v="-0.04"/>
        <n v="-0.03"/>
        <n v="-0.02"/>
        <n v="-0.01"/>
        <n v="-9.9999999999999499E-3"/>
        <n v="0"/>
        <n v="0.01"/>
        <n v="1.99999999999999E-2"/>
        <n v="0.02"/>
        <n v="2.9999999999999898E-2"/>
        <n v="0.03"/>
        <n v="0.04"/>
        <n v="0.05"/>
        <n v="0.06"/>
        <n v="7.0000000000000007E-2"/>
        <n v="0.08"/>
        <n v="0.09"/>
        <n v="0.1"/>
        <n v="0.11"/>
        <n v="0.12"/>
        <n v="0.13"/>
        <n v="0.14000000000000001"/>
        <n v="0.15"/>
        <n v="0.16"/>
        <n v="0.17"/>
        <n v="0.18"/>
        <n v="0.19"/>
        <n v="0.2"/>
        <n v="0.21"/>
        <n v="0.22"/>
        <n v="0.24"/>
        <n v="0.25"/>
        <n v="0.26"/>
        <n v="0.27"/>
        <n v="0.28000000000000003"/>
        <n v="0.3"/>
        <n v="0.31"/>
        <n v="0.32"/>
        <n v="0.33"/>
        <n v="0.34"/>
        <n v="0.35"/>
        <n v="0.36"/>
        <n v="0.38"/>
        <n v="0.39"/>
        <n v="0.4"/>
        <n v="0.41"/>
        <n v="0.44"/>
        <n v="0.45"/>
        <n v="0.47"/>
        <n v="0.51"/>
        <n v="0.52"/>
        <n v="0.59"/>
        <n v="0.66"/>
        <n v="2.21"/>
        <n v="2.65"/>
        <n v="4.74"/>
        <s v="EOL"/>
        <m/>
      </sharedItems>
    </cacheField>
    <cacheField name="コスパタイプ別平均との差みのまもり" numFmtId="0">
      <sharedItems containsBlank="1" containsMixedTypes="1" containsNumber="1" minValue="-0.41" maxValue="3.68" count="83">
        <n v="-0.41"/>
        <n v="-0.4"/>
        <n v="-0.36"/>
        <n v="-0.35"/>
        <n v="-0.34"/>
        <n v="-0.33"/>
        <n v="-0.32"/>
        <n v="-0.31"/>
        <n v="-0.3"/>
        <n v="-0.28999999999999998"/>
        <n v="-0.28000000000000003"/>
        <n v="-0.26"/>
        <n v="-0.25"/>
        <n v="-0.24"/>
        <n v="-0.23"/>
        <n v="-0.22"/>
        <n v="-0.21"/>
        <n v="-0.2"/>
        <n v="-0.19"/>
        <n v="-0.18"/>
        <n v="-0.17"/>
        <n v="-0.16"/>
        <n v="-0.15"/>
        <n v="-0.14000000000000001"/>
        <n v="-0.13"/>
        <n v="-0.12"/>
        <n v="-0.11"/>
        <n v="-0.1"/>
        <n v="-0.09"/>
        <n v="-0.08"/>
        <n v="-7.0000000000000007E-2"/>
        <n v="-6.0000000000000102E-2"/>
        <n v="-0.05"/>
        <n v="-0.04"/>
        <n v="-0.03"/>
        <n v="-0.02"/>
        <n v="-0.01"/>
        <n v="0"/>
        <n v="9.9999999999999499E-3"/>
        <n v="0.01"/>
        <n v="0.02"/>
        <n v="0.03"/>
        <n v="0.04"/>
        <n v="0.05"/>
        <n v="0.06"/>
        <n v="7.0000000000000007E-2"/>
        <n v="0.08"/>
        <n v="0.09"/>
        <n v="0.1"/>
        <n v="0.11"/>
        <n v="0.12"/>
        <n v="0.13"/>
        <n v="0.14000000000000001"/>
        <n v="0.15"/>
        <n v="0.16"/>
        <n v="0.17"/>
        <n v="0.18"/>
        <n v="0.19"/>
        <n v="0.21"/>
        <n v="0.22"/>
        <n v="0.23"/>
        <n v="0.24"/>
        <n v="0.25"/>
        <n v="0.26"/>
        <n v="0.27"/>
        <n v="0.28000000000000003"/>
        <n v="0.28999999999999998"/>
        <n v="0.3"/>
        <n v="0.32"/>
        <n v="0.34"/>
        <n v="0.35"/>
        <n v="0.37"/>
        <n v="0.38"/>
        <n v="0.43"/>
        <n v="0.46"/>
        <n v="0.47"/>
        <n v="0.48"/>
        <n v="0.55000000000000004"/>
        <n v="2.19"/>
        <n v="2.34"/>
        <n v="3.68"/>
        <s v="EOL"/>
        <m/>
      </sharedItems>
    </cacheField>
    <cacheField name="コスパタイプ別平均との差攻撃魔力" numFmtId="0">
      <sharedItems containsBlank="1" containsMixedTypes="1" containsNumber="1" minValue="-0.55000000000000004" maxValue="1.36" count="74">
        <n v="-0.55000000000000004"/>
        <n v="-0.53"/>
        <n v="-0.31"/>
        <n v="-0.28999999999999998"/>
        <n v="-0.26"/>
        <n v="-0.25"/>
        <n v="-0.23"/>
        <n v="-0.22"/>
        <n v="-0.21"/>
        <n v="-0.2"/>
        <n v="-0.19"/>
        <n v="-0.18"/>
        <n v="-0.17"/>
        <n v="-0.16"/>
        <n v="-0.15"/>
        <n v="-0.14000000000000001"/>
        <n v="-0.13"/>
        <n v="-0.12"/>
        <n v="-0.11"/>
        <n v="-0.1"/>
        <n v="-0.09"/>
        <n v="-0.08"/>
        <n v="-7.0000000000000007E-2"/>
        <n v="-0.06"/>
        <n v="-0.05"/>
        <n v="-0.04"/>
        <n v="-0.03"/>
        <n v="-0.02"/>
        <n v="-0.01"/>
        <n v="-9.9999999999999499E-3"/>
        <n v="0"/>
        <n v="0.01"/>
        <n v="0.02"/>
        <n v="0.03"/>
        <n v="0.04"/>
        <n v="0.05"/>
        <n v="0.06"/>
        <n v="7.0000000000000007E-2"/>
        <n v="8.0000000000000099E-2"/>
        <n v="0.09"/>
        <n v="0.1"/>
        <n v="0.11"/>
        <n v="0.12"/>
        <n v="0.13"/>
        <n v="0.14000000000000001"/>
        <n v="0.15"/>
        <n v="0.18"/>
        <n v="0.21"/>
        <n v="0.22"/>
        <n v="0.23"/>
        <n v="0.24"/>
        <n v="0.25"/>
        <n v="0.26"/>
        <n v="0.27"/>
        <n v="0.28999999999999998"/>
        <n v="0.3"/>
        <n v="0.31"/>
        <n v="0.35"/>
        <n v="0.36"/>
        <n v="0.37"/>
        <n v="0.4"/>
        <n v="0.41"/>
        <n v="0.48"/>
        <n v="0.52"/>
        <n v="0.54"/>
        <n v="0.56999999999999995"/>
        <n v="0.62"/>
        <n v="0.7"/>
        <n v="0.71"/>
        <n v="0.84"/>
        <n v="0.94"/>
        <n v="1.36"/>
        <s v="EOL"/>
        <m/>
      </sharedItems>
    </cacheField>
    <cacheField name="コスパタイプ別平均との差回復魔力" numFmtId="0">
      <sharedItems containsBlank="1" containsMixedTypes="1" containsNumber="1" minValue="-0.61" maxValue="1.67" count="69">
        <n v="-0.61"/>
        <n v="-0.31"/>
        <n v="-0.28000000000000003"/>
        <n v="-0.23"/>
        <n v="-0.22"/>
        <n v="-0.21"/>
        <n v="-0.2"/>
        <n v="-0.19"/>
        <n v="-0.18"/>
        <n v="-0.17"/>
        <n v="-0.16"/>
        <n v="-0.15"/>
        <n v="-0.14000000000000001"/>
        <n v="-0.13"/>
        <n v="-0.12"/>
        <n v="-0.11"/>
        <n v="-0.1"/>
        <n v="-0.09"/>
        <n v="-0.08"/>
        <n v="-7.0000000000000007E-2"/>
        <n v="-0.06"/>
        <n v="-0.05"/>
        <n v="-0.04"/>
        <n v="-0.03"/>
        <n v="-0.02"/>
        <n v="-9.9999999999999794E-3"/>
        <n v="0"/>
        <n v="0.01"/>
        <n v="0.02"/>
        <n v="0.03"/>
        <n v="0.04"/>
        <n v="0.05"/>
        <n v="0.06"/>
        <n v="7.0000000000000007E-2"/>
        <n v="0.08"/>
        <n v="0.09"/>
        <n v="0.1"/>
        <n v="0.11"/>
        <n v="0.12"/>
        <n v="0.13"/>
        <n v="0.14000000000000001"/>
        <n v="0.15"/>
        <n v="0.16"/>
        <n v="0.17"/>
        <n v="0.18"/>
        <n v="0.19"/>
        <n v="0.21"/>
        <n v="0.22"/>
        <n v="0.25"/>
        <n v="0.28999999999999998"/>
        <n v="0.34"/>
        <n v="0.39"/>
        <n v="0.4"/>
        <n v="0.42"/>
        <n v="0.45"/>
        <n v="0.46"/>
        <n v="0.5"/>
        <n v="0.54"/>
        <n v="0.55000000000000004"/>
        <n v="0.59"/>
        <n v="0.61"/>
        <n v="0.67"/>
        <n v="0.69"/>
        <n v="0.76"/>
        <n v="0.84"/>
        <n v="1.39"/>
        <n v="1.67"/>
        <s v="EOL"/>
        <m/>
      </sharedItems>
    </cacheField>
    <cacheField name="コスパタイプ別平均との差すばやさ" numFmtId="0">
      <sharedItems containsBlank="1" containsMixedTypes="1" containsNumber="1" minValue="-0.79" maxValue="3.45" count="96">
        <n v="-0.79"/>
        <n v="-0.77"/>
        <n v="-0.53"/>
        <n v="-0.52"/>
        <n v="-0.49"/>
        <n v="-0.46"/>
        <n v="-0.44"/>
        <n v="-0.4"/>
        <n v="-0.39"/>
        <n v="-0.37"/>
        <n v="-0.36"/>
        <n v="-0.34"/>
        <n v="-0.32"/>
        <n v="-0.28999999999999998"/>
        <n v="-0.28000000000000003"/>
        <n v="-0.27"/>
        <n v="-0.26"/>
        <n v="-0.25"/>
        <n v="-0.24"/>
        <n v="-0.23"/>
        <n v="-0.22"/>
        <n v="-0.21"/>
        <n v="-0.2"/>
        <n v="-0.19"/>
        <n v="-0.18"/>
        <n v="-0.17"/>
        <n v="-0.16"/>
        <n v="-0.15"/>
        <n v="-0.14000000000000001"/>
        <n v="-0.13"/>
        <n v="-0.12"/>
        <n v="-0.11"/>
        <n v="-0.1"/>
        <n v="-0.09"/>
        <n v="-0.08"/>
        <n v="-7.0000000000000007E-2"/>
        <n v="-6.0000000000000102E-2"/>
        <n v="-0.05"/>
        <n v="-0.04"/>
        <n v="-0.03"/>
        <n v="-0.02"/>
        <n v="-0.01"/>
        <n v="-9.9999999999999499E-3"/>
        <n v="0"/>
        <n v="0.01"/>
        <n v="0.02"/>
        <n v="0.03"/>
        <n v="0.04"/>
        <n v="0.05"/>
        <n v="0.06"/>
        <n v="7.0000000000000104E-2"/>
        <n v="8.0000000000000099E-2"/>
        <n v="0.09"/>
        <n v="0.1"/>
        <n v="0.11"/>
        <n v="0.12"/>
        <n v="0.13"/>
        <n v="0.14000000000000001"/>
        <n v="0.15"/>
        <n v="0.16"/>
        <n v="0.17"/>
        <n v="0.18"/>
        <n v="0.19"/>
        <n v="0.21"/>
        <n v="0.22"/>
        <n v="0.23"/>
        <n v="0.24"/>
        <n v="0.25"/>
        <n v="0.26"/>
        <n v="0.27"/>
        <n v="0.28000000000000003"/>
        <n v="0.28999999999999998"/>
        <n v="0.3"/>
        <n v="0.31"/>
        <n v="0.33"/>
        <n v="0.35"/>
        <n v="0.36"/>
        <n v="0.37"/>
        <n v="0.41"/>
        <n v="0.46"/>
        <n v="0.47"/>
        <n v="0.48"/>
        <n v="0.51"/>
        <n v="0.54"/>
        <n v="0.55000000000000004"/>
        <n v="0.56000000000000005"/>
        <n v="0.57999999999999996"/>
        <n v="0.63"/>
        <n v="0.65"/>
        <n v="0.75"/>
        <n v="1.1599999999999999"/>
        <n v="1.3"/>
        <n v="1.93"/>
        <n v="3.45"/>
        <s v="EOL"/>
        <m/>
      </sharedItems>
    </cacheField>
    <cacheField name="コスパタイプ別平均との差きようさ" numFmtId="0">
      <sharedItems containsBlank="1" containsMixedTypes="1" containsNumber="1" minValue="-0.67" maxValue="2.2799999999999998" count="95">
        <n v="-0.67"/>
        <n v="-0.65"/>
        <n v="-0.5"/>
        <n v="-0.45"/>
        <n v="-0.44"/>
        <n v="-0.43"/>
        <n v="-0.4"/>
        <n v="-0.38"/>
        <n v="-0.37"/>
        <n v="-0.35"/>
        <n v="-0.34"/>
        <n v="-0.33"/>
        <n v="-0.32"/>
        <n v="-0.31"/>
        <n v="-0.28999999999999998"/>
        <n v="-0.28000000000000003"/>
        <n v="-0.27"/>
        <n v="-0.26"/>
        <n v="-0.25"/>
        <n v="-0.24"/>
        <n v="-0.23"/>
        <n v="-0.22"/>
        <n v="-0.21"/>
        <n v="-0.2"/>
        <n v="-0.19"/>
        <n v="-0.18"/>
        <n v="-0.17"/>
        <n v="-0.16"/>
        <n v="-0.15"/>
        <n v="-0.14000000000000001"/>
        <n v="-0.13"/>
        <n v="-0.12"/>
        <n v="-0.11"/>
        <n v="-0.1"/>
        <n v="-0.09"/>
        <n v="-0.08"/>
        <n v="-7.0000000000000007E-2"/>
        <n v="-0.06"/>
        <n v="-0.05"/>
        <n v="-0.04"/>
        <n v="-0.03"/>
        <n v="-0.02"/>
        <n v="-0.01"/>
        <n v="0"/>
        <n v="0.01"/>
        <n v="0.02"/>
        <n v="0.03"/>
        <n v="0.04"/>
        <n v="0.05"/>
        <n v="0.06"/>
        <n v="7.0000000000000104E-2"/>
        <n v="8.0000000000000099E-2"/>
        <n v="0.09"/>
        <n v="0.1"/>
        <n v="0.11"/>
        <n v="0.12"/>
        <n v="0.13"/>
        <n v="0.14000000000000001"/>
        <n v="0.15"/>
        <n v="0.16"/>
        <n v="0.17"/>
        <n v="0.18"/>
        <n v="0.19"/>
        <n v="0.2"/>
        <n v="0.21"/>
        <n v="0.22"/>
        <n v="0.23"/>
        <n v="0.24"/>
        <n v="0.25"/>
        <n v="0.27"/>
        <n v="0.3"/>
        <n v="0.31"/>
        <n v="0.36"/>
        <n v="0.39"/>
        <n v="0.4"/>
        <n v="0.41"/>
        <n v="0.43"/>
        <n v="0.44"/>
        <n v="0.48"/>
        <n v="0.5"/>
        <n v="0.51"/>
        <n v="0.52"/>
        <n v="0.54"/>
        <n v="0.64"/>
        <n v="0.67"/>
        <n v="0.68"/>
        <n v="0.71"/>
        <n v="0.73"/>
        <n v="0.9"/>
        <n v="0.96"/>
        <n v="1.22"/>
        <n v="1.48"/>
        <n v="2.2799999999999998"/>
        <s v="EOL"/>
        <m/>
      </sharedItems>
    </cacheField>
    <cacheField name="コスパタイプ別平均との差力＋攻魔" numFmtId="0">
      <sharedItems containsBlank="1" containsMixedTypes="1" containsNumber="1" minValue="-0.63" maxValue="5.45" count="110">
        <n v="-0.63"/>
        <n v="-0.61"/>
        <n v="-0.56999999999999995"/>
        <n v="-0.53"/>
        <n v="-0.48"/>
        <n v="-0.46"/>
        <n v="-0.45"/>
        <n v="-0.44"/>
        <n v="-0.43"/>
        <n v="-0.42"/>
        <n v="-0.39"/>
        <n v="-0.38"/>
        <n v="-0.36"/>
        <n v="-0.35"/>
        <n v="-0.34"/>
        <n v="-0.33"/>
        <n v="-0.32"/>
        <n v="-0.31"/>
        <n v="-0.3"/>
        <n v="-0.28999999999999998"/>
        <n v="-0.28000000000000003"/>
        <n v="-0.27"/>
        <n v="-0.26"/>
        <n v="-0.25"/>
        <n v="-0.24"/>
        <n v="-0.23"/>
        <n v="-0.22"/>
        <n v="-0.21"/>
        <n v="-0.2"/>
        <n v="-0.19"/>
        <n v="-0.18"/>
        <n v="-0.17"/>
        <n v="-0.16"/>
        <n v="-0.15"/>
        <n v="-0.14000000000000001"/>
        <n v="-0.13"/>
        <n v="-0.12"/>
        <n v="-0.11"/>
        <n v="-9.9999999999999895E-2"/>
        <n v="-0.09"/>
        <n v="-7.9999999999999905E-2"/>
        <n v="-7.0000000000000104E-2"/>
        <n v="-6.0000000000000102E-2"/>
        <n v="-4.9999999999999802E-2"/>
        <n v="-0.04"/>
        <n v="-3.99999999999998E-2"/>
        <n v="-0.03"/>
        <n v="-2.9999999999999801E-2"/>
        <n v="-0.02"/>
        <n v="-0.01"/>
        <n v="0"/>
        <n v="0.01"/>
        <n v="0.02"/>
        <n v="0.03"/>
        <n v="0.04"/>
        <n v="4.9999999999999899E-2"/>
        <n v="0.06"/>
        <n v="7.0000000000000007E-2"/>
        <n v="0.08"/>
        <n v="9.0000000000000094E-2"/>
        <n v="0.1"/>
        <n v="0.11"/>
        <n v="0.12"/>
        <n v="0.13"/>
        <n v="0.14000000000000001"/>
        <n v="0.15"/>
        <n v="0.16"/>
        <n v="0.17"/>
        <n v="0.18"/>
        <n v="0.19"/>
        <n v="0.2"/>
        <n v="0.22"/>
        <n v="0.23"/>
        <n v="0.24"/>
        <n v="0.25"/>
        <n v="0.26"/>
        <n v="0.27"/>
        <n v="0.28000000000000003"/>
        <n v="0.3"/>
        <n v="0.31"/>
        <n v="0.32"/>
        <n v="0.34"/>
        <n v="0.35"/>
        <n v="0.37"/>
        <n v="0.38"/>
        <n v="0.39"/>
        <n v="0.41"/>
        <n v="0.42"/>
        <n v="0.43"/>
        <n v="0.44"/>
        <n v="0.45"/>
        <n v="0.46"/>
        <n v="0.48"/>
        <n v="0.51"/>
        <n v="0.54"/>
        <n v="0.55000000000000004"/>
        <n v="0.56000000000000005"/>
        <n v="0.61"/>
        <n v="0.62"/>
        <n v="0.63"/>
        <n v="0.8"/>
        <n v="0.98"/>
        <n v="1.03"/>
        <n v="1.1100000000000001"/>
        <n v="1.22"/>
        <n v="3.19"/>
        <n v="3.57"/>
        <n v="5.45"/>
        <s v="EOL"/>
        <m/>
      </sharedItems>
    </cacheField>
    <cacheField name="コスパタイプ別平均との差力＋器用" numFmtId="0">
      <sharedItems containsBlank="1" containsMixedTypes="1" containsNumber="1" minValue="-1.1599999999999999" maxValue="5.96" count="135">
        <n v="-1.1599999999999999"/>
        <n v="-1.1200000000000001"/>
        <n v="-0.8"/>
        <n v="-0.79"/>
        <n v="-0.72"/>
        <n v="-0.68"/>
        <n v="-0.66"/>
        <n v="-0.65"/>
        <n v="-0.64"/>
        <n v="-0.62"/>
        <n v="-0.57999999999999996"/>
        <n v="-0.56999999999999995"/>
        <n v="-0.56000000000000005"/>
        <n v="-0.55000000000000004"/>
        <n v="-0.53"/>
        <n v="-0.52"/>
        <n v="-0.5"/>
        <n v="-0.48"/>
        <n v="-0.46"/>
        <n v="-0.45"/>
        <n v="-0.44"/>
        <n v="-0.43"/>
        <n v="-0.42"/>
        <n v="-0.4"/>
        <n v="-0.39"/>
        <n v="-0.38"/>
        <n v="-0.37"/>
        <n v="-0.36"/>
        <n v="-0.35"/>
        <n v="-0.34"/>
        <n v="-0.33"/>
        <n v="-0.32"/>
        <n v="-0.31"/>
        <n v="-0.3"/>
        <n v="-0.28999999999999998"/>
        <n v="-0.28000000000000003"/>
        <n v="-0.27"/>
        <n v="-0.26"/>
        <n v="-0.25"/>
        <n v="-0.24"/>
        <n v="-0.23"/>
        <n v="-0.22"/>
        <n v="-0.21"/>
        <n v="-0.2"/>
        <n v="-0.19"/>
        <n v="-0.18"/>
        <n v="-0.17"/>
        <n v="-0.16"/>
        <n v="-0.15"/>
        <n v="-0.14000000000000001"/>
        <n v="-0.13"/>
        <n v="-0.12"/>
        <n v="-0.11"/>
        <n v="-0.1"/>
        <n v="-9.0000000000000094E-2"/>
        <n v="-8.0000000000000099E-2"/>
        <n v="-7.0000000000000007E-2"/>
        <n v="-6.0000000000000102E-2"/>
        <n v="-0.05"/>
        <n v="-0.04"/>
        <n v="-0.03"/>
        <n v="-2.9999999999999898E-2"/>
        <n v="-1.99999999999999E-2"/>
        <n v="-0.01"/>
        <n v="0"/>
        <n v="0.01"/>
        <n v="0.02"/>
        <n v="0.03"/>
        <n v="0.04"/>
        <n v="0.05"/>
        <n v="6.0000000000000102E-2"/>
        <n v="7.0000000000000104E-2"/>
        <n v="8.0000000000000099E-2"/>
        <n v="9.0000000000000094E-2"/>
        <n v="0.1"/>
        <n v="0.11"/>
        <n v="0.12"/>
        <n v="0.13"/>
        <n v="0.14000000000000001"/>
        <n v="0.15"/>
        <n v="0.16"/>
        <n v="0.17"/>
        <n v="0.18"/>
        <n v="0.19"/>
        <n v="0.2"/>
        <n v="0.21"/>
        <n v="0.22"/>
        <n v="0.23"/>
        <n v="0.24"/>
        <n v="0.25"/>
        <n v="0.26"/>
        <n v="0.27"/>
        <n v="0.28000000000000003"/>
        <n v="0.28999999999999998"/>
        <n v="0.31"/>
        <n v="0.32"/>
        <n v="0.33"/>
        <n v="0.34"/>
        <n v="0.36"/>
        <n v="0.37"/>
        <n v="0.39"/>
        <n v="0.4"/>
        <n v="0.42"/>
        <n v="0.43"/>
        <n v="0.45"/>
        <n v="0.46"/>
        <n v="0.48"/>
        <n v="0.49"/>
        <n v="0.5"/>
        <n v="0.52"/>
        <n v="0.54"/>
        <n v="0.55000000000000004"/>
        <n v="0.56000000000000005"/>
        <n v="0.56999999999999995"/>
        <n v="0.59"/>
        <n v="0.6"/>
        <n v="0.62"/>
        <n v="0.63"/>
        <n v="0.68"/>
        <n v="0.7"/>
        <n v="0.75"/>
        <n v="0.76"/>
        <n v="0.77"/>
        <n v="0.85"/>
        <n v="0.89"/>
        <n v="1.05"/>
        <n v="1.1000000000000001"/>
        <n v="1.1100000000000001"/>
        <n v="1.19"/>
        <n v="1.4"/>
        <n v="4.12"/>
        <n v="4.49"/>
        <n v="5.96"/>
        <s v="EOL"/>
        <m/>
      </sharedItems>
    </cacheField>
    <cacheField name="タイプ別コスパ最大HP順位" numFmtId="0">
      <sharedItems containsBlank="1" containsMixedTypes="1" containsNumber="1" containsInteger="1" minValue="1" maxValue="95" count="96">
        <n v="1"/>
        <n v="2"/>
        <n v="3"/>
        <n v="4"/>
        <n v="5"/>
        <n v="6"/>
        <n v="7"/>
        <n v="8"/>
        <n v="9"/>
        <n v="10"/>
        <n v="11"/>
        <n v="12"/>
        <n v="13"/>
        <n v="14"/>
        <n v="15"/>
        <n v="16"/>
        <n v="17"/>
        <n v="18"/>
        <n v="19"/>
        <n v="20"/>
        <n v="21"/>
        <n v="22"/>
        <n v="23"/>
        <n v="24"/>
        <n v="25"/>
        <n v="26"/>
        <n v="27"/>
        <n v="28"/>
        <n v="29"/>
        <n v="30"/>
        <n v="31"/>
        <n v="32"/>
        <n v="33"/>
        <n v="34"/>
        <n v="35"/>
        <n v="36"/>
        <n v="37"/>
        <n v="38"/>
        <n v="39"/>
        <n v="40"/>
        <n v="41"/>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コスパ最大MP順位" numFmtId="0">
      <sharedItems containsBlank="1" containsMixedTypes="1" containsNumber="1" containsInteger="1" minValue="1" maxValue="95" count="93">
        <n v="1"/>
        <n v="2"/>
        <n v="3"/>
        <n v="4"/>
        <n v="5"/>
        <n v="6"/>
        <n v="7"/>
        <n v="8"/>
        <n v="9"/>
        <n v="10"/>
        <n v="11"/>
        <n v="12"/>
        <n v="13"/>
        <n v="14"/>
        <n v="15"/>
        <n v="16"/>
        <n v="17"/>
        <n v="18"/>
        <n v="19"/>
        <n v="20"/>
        <n v="21"/>
        <n v="22"/>
        <n v="23"/>
        <n v="24"/>
        <n v="25"/>
        <n v="26"/>
        <n v="27"/>
        <n v="28"/>
        <n v="29"/>
        <n v="30"/>
        <n v="31"/>
        <n v="32"/>
        <n v="33"/>
        <n v="34"/>
        <n v="35"/>
        <n v="36"/>
        <n v="37"/>
        <n v="38"/>
        <n v="40"/>
        <n v="41"/>
        <n v="42"/>
        <n v="43"/>
        <n v="44"/>
        <n v="46"/>
        <n v="47"/>
        <n v="48"/>
        <n v="49"/>
        <n v="50"/>
        <n v="51"/>
        <n v="52"/>
        <n v="53"/>
        <n v="54"/>
        <n v="55"/>
        <n v="56"/>
        <n v="57"/>
        <n v="58"/>
        <n v="59"/>
        <n v="60"/>
        <n v="61"/>
        <n v="62"/>
        <n v="63"/>
        <n v="64"/>
        <n v="65"/>
        <n v="66"/>
        <n v="67"/>
        <n v="68"/>
        <n v="69"/>
        <n v="70"/>
        <n v="71"/>
        <n v="72"/>
        <n v="73"/>
        <n v="74"/>
        <n v="75"/>
        <n v="77"/>
        <n v="78"/>
        <n v="79"/>
        <n v="80"/>
        <n v="81"/>
        <n v="82"/>
        <n v="83"/>
        <n v="84"/>
        <n v="85"/>
        <n v="86"/>
        <n v="87"/>
        <n v="88"/>
        <n v="89"/>
        <n v="90"/>
        <n v="91"/>
        <n v="92"/>
        <n v="94"/>
        <n v="95"/>
        <s v="EOL"/>
        <m/>
      </sharedItems>
    </cacheField>
    <cacheField name="タイプ別コスパちから順位" numFmtId="0">
      <sharedItems containsBlank="1" containsMixedTypes="1" containsNumber="1" containsInteger="1" minValue="1" maxValue="95" count="86">
        <n v="1"/>
        <n v="2"/>
        <n v="3"/>
        <n v="4"/>
        <n v="5"/>
        <n v="6"/>
        <n v="7"/>
        <n v="8"/>
        <n v="9"/>
        <n v="10"/>
        <n v="11"/>
        <n v="12"/>
        <n v="13"/>
        <n v="14"/>
        <n v="15"/>
        <n v="16"/>
        <n v="17"/>
        <n v="18"/>
        <n v="19"/>
        <n v="20"/>
        <n v="21"/>
        <n v="22"/>
        <n v="23"/>
        <n v="24"/>
        <n v="25"/>
        <n v="26"/>
        <n v="27"/>
        <n v="28"/>
        <n v="30"/>
        <n v="31"/>
        <n v="32"/>
        <n v="33"/>
        <n v="34"/>
        <n v="35"/>
        <n v="38"/>
        <n v="39"/>
        <n v="40"/>
        <n v="42"/>
        <n v="43"/>
        <n v="44"/>
        <n v="46"/>
        <n v="47"/>
        <n v="48"/>
        <n v="49"/>
        <n v="50"/>
        <n v="51"/>
        <n v="52"/>
        <n v="53"/>
        <n v="54"/>
        <n v="55"/>
        <n v="56"/>
        <n v="57"/>
        <n v="59"/>
        <n v="60"/>
        <n v="63"/>
        <n v="64"/>
        <n v="65"/>
        <n v="66"/>
        <n v="67"/>
        <n v="68"/>
        <n v="69"/>
        <n v="70"/>
        <n v="71"/>
        <n v="72"/>
        <n v="74"/>
        <n v="75"/>
        <n v="76"/>
        <n v="78"/>
        <n v="79"/>
        <n v="80"/>
        <n v="81"/>
        <n v="82"/>
        <n v="83"/>
        <n v="84"/>
        <n v="85"/>
        <n v="86"/>
        <n v="87"/>
        <n v="89"/>
        <n v="90"/>
        <n v="91"/>
        <n v="92"/>
        <n v="93"/>
        <n v="94"/>
        <n v="95"/>
        <s v="EOL"/>
        <m/>
      </sharedItems>
    </cacheField>
    <cacheField name="タイプ別コスパみのまもり順位" numFmtId="0">
      <sharedItems containsBlank="1" containsMixedTypes="1" containsNumber="1" containsInteger="1" minValue="1" maxValue="95" count="92">
        <n v="1"/>
        <n v="2"/>
        <n v="3"/>
        <n v="4"/>
        <n v="5"/>
        <n v="6"/>
        <n v="7"/>
        <n v="8"/>
        <n v="9"/>
        <n v="10"/>
        <n v="11"/>
        <n v="12"/>
        <n v="13"/>
        <n v="14"/>
        <n v="15"/>
        <n v="16"/>
        <n v="17"/>
        <n v="18"/>
        <n v="19"/>
        <n v="20"/>
        <n v="21"/>
        <n v="22"/>
        <n v="23"/>
        <n v="24"/>
        <n v="25"/>
        <n v="26"/>
        <n v="27"/>
        <n v="28"/>
        <n v="29"/>
        <n v="30"/>
        <n v="31"/>
        <n v="32"/>
        <n v="33"/>
        <n v="34"/>
        <n v="35"/>
        <n v="36"/>
        <n v="37"/>
        <n v="38"/>
        <n v="39"/>
        <n v="40"/>
        <n v="41"/>
        <n v="42"/>
        <n v="43"/>
        <n v="45"/>
        <n v="46"/>
        <n v="47"/>
        <n v="48"/>
        <n v="49"/>
        <n v="50"/>
        <n v="51"/>
        <n v="52"/>
        <n v="53"/>
        <n v="54"/>
        <n v="55"/>
        <n v="56"/>
        <n v="58"/>
        <n v="59"/>
        <n v="60"/>
        <n v="61"/>
        <n v="62"/>
        <n v="63"/>
        <n v="64"/>
        <n v="65"/>
        <n v="66"/>
        <n v="67"/>
        <n v="68"/>
        <n v="69"/>
        <n v="70"/>
        <n v="71"/>
        <n v="73"/>
        <n v="74"/>
        <n v="76"/>
        <n v="77"/>
        <n v="78"/>
        <n v="79"/>
        <n v="80"/>
        <n v="82"/>
        <n v="83"/>
        <n v="84"/>
        <n v="85"/>
        <n v="86"/>
        <n v="87"/>
        <n v="88"/>
        <n v="89"/>
        <n v="90"/>
        <n v="91"/>
        <n v="92"/>
        <n v="93"/>
        <n v="94"/>
        <n v="95"/>
        <s v="EOL"/>
        <m/>
      </sharedItems>
    </cacheField>
    <cacheField name="タイプ別コスパ攻撃魔力順位" numFmtId="0">
      <sharedItems containsBlank="1" containsMixedTypes="1" containsNumber="1" containsInteger="1" minValue="1" maxValue="95" count="84">
        <n v="1"/>
        <n v="2"/>
        <n v="3"/>
        <n v="4"/>
        <n v="5"/>
        <n v="6"/>
        <n v="7"/>
        <n v="8"/>
        <n v="9"/>
        <n v="10"/>
        <n v="11"/>
        <n v="12"/>
        <n v="13"/>
        <n v="14"/>
        <n v="15"/>
        <n v="16"/>
        <n v="17"/>
        <n v="18"/>
        <n v="19"/>
        <n v="21"/>
        <n v="22"/>
        <n v="23"/>
        <n v="24"/>
        <n v="25"/>
        <n v="26"/>
        <n v="27"/>
        <n v="28"/>
        <n v="29"/>
        <n v="31"/>
        <n v="33"/>
        <n v="34"/>
        <n v="35"/>
        <n v="36"/>
        <n v="37"/>
        <n v="38"/>
        <n v="39"/>
        <n v="40"/>
        <n v="41"/>
        <n v="43"/>
        <n v="44"/>
        <n v="45"/>
        <n v="46"/>
        <n v="47"/>
        <n v="48"/>
        <n v="51"/>
        <n v="52"/>
        <n v="54"/>
        <n v="55"/>
        <n v="57"/>
        <n v="59"/>
        <n v="60"/>
        <n v="61"/>
        <n v="62"/>
        <n v="63"/>
        <n v="64"/>
        <n v="66"/>
        <n v="67"/>
        <n v="68"/>
        <n v="69"/>
        <n v="70"/>
        <n v="71"/>
        <n v="72"/>
        <n v="74"/>
        <n v="75"/>
        <n v="76"/>
        <n v="77"/>
        <n v="78"/>
        <n v="79"/>
        <n v="80"/>
        <n v="81"/>
        <n v="82"/>
        <n v="83"/>
        <n v="84"/>
        <n v="85"/>
        <n v="86"/>
        <n v="88"/>
        <n v="89"/>
        <n v="90"/>
        <n v="92"/>
        <n v="93"/>
        <n v="94"/>
        <n v="95"/>
        <s v="EOL"/>
        <m/>
      </sharedItems>
    </cacheField>
    <cacheField name="タイプ別コスパ回復魔力順位" numFmtId="0">
      <sharedItems containsBlank="1" containsMixedTypes="1" containsNumber="1" containsInteger="1" minValue="1" maxValue="95" count="79">
        <n v="1"/>
        <n v="2"/>
        <n v="3"/>
        <n v="4"/>
        <n v="5"/>
        <n v="6"/>
        <n v="7"/>
        <n v="8"/>
        <n v="9"/>
        <n v="10"/>
        <n v="11"/>
        <n v="12"/>
        <n v="13"/>
        <n v="14"/>
        <n v="15"/>
        <n v="16"/>
        <n v="17"/>
        <n v="18"/>
        <n v="19"/>
        <n v="20"/>
        <n v="22"/>
        <n v="23"/>
        <n v="24"/>
        <n v="25"/>
        <n v="26"/>
        <n v="27"/>
        <n v="28"/>
        <n v="30"/>
        <n v="31"/>
        <n v="33"/>
        <n v="34"/>
        <n v="35"/>
        <n v="36"/>
        <n v="37"/>
        <n v="38"/>
        <n v="39"/>
        <n v="40"/>
        <n v="44"/>
        <n v="45"/>
        <n v="46"/>
        <n v="47"/>
        <n v="48"/>
        <n v="49"/>
        <n v="51"/>
        <n v="53"/>
        <n v="55"/>
        <n v="57"/>
        <n v="58"/>
        <n v="59"/>
        <n v="60"/>
        <n v="61"/>
        <n v="62"/>
        <n v="63"/>
        <n v="64"/>
        <n v="65"/>
        <n v="66"/>
        <n v="67"/>
        <n v="68"/>
        <n v="69"/>
        <n v="70"/>
        <n v="71"/>
        <n v="74"/>
        <n v="76"/>
        <n v="77"/>
        <n v="78"/>
        <n v="79"/>
        <n v="80"/>
        <n v="81"/>
        <n v="82"/>
        <n v="83"/>
        <n v="84"/>
        <n v="85"/>
        <n v="87"/>
        <n v="88"/>
        <n v="91"/>
        <n v="93"/>
        <n v="95"/>
        <s v="EOL"/>
        <m/>
      </sharedItems>
    </cacheField>
    <cacheField name="タイプ別コスパすばやさ順位" numFmtId="0">
      <sharedItems containsBlank="1" containsMixedTypes="1" containsNumber="1" containsInteger="1" minValue="1" maxValue="95" count="94">
        <n v="1"/>
        <n v="2"/>
        <n v="3"/>
        <n v="4"/>
        <n v="5"/>
        <n v="6"/>
        <n v="7"/>
        <n v="8"/>
        <n v="9"/>
        <n v="10"/>
        <n v="11"/>
        <n v="12"/>
        <n v="13"/>
        <n v="14"/>
        <n v="15"/>
        <n v="16"/>
        <n v="17"/>
        <n v="18"/>
        <n v="19"/>
        <n v="20"/>
        <n v="21"/>
        <n v="22"/>
        <n v="23"/>
        <n v="24"/>
        <n v="25"/>
        <n v="27"/>
        <n v="28"/>
        <n v="29"/>
        <n v="30"/>
        <n v="31"/>
        <n v="32"/>
        <n v="33"/>
        <n v="34"/>
        <n v="35"/>
        <n v="36"/>
        <n v="37"/>
        <n v="38"/>
        <n v="39"/>
        <n v="40"/>
        <n v="41"/>
        <n v="42"/>
        <n v="43"/>
        <n v="44"/>
        <n v="46"/>
        <n v="47"/>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コスパきようさ順位" numFmtId="0">
      <sharedItems containsBlank="1" containsMixedTypes="1" containsNumber="1" containsInteger="1" minValue="1" maxValue="95" count="94">
        <n v="1"/>
        <n v="2"/>
        <n v="3"/>
        <n v="4"/>
        <n v="5"/>
        <n v="6"/>
        <n v="7"/>
        <n v="8"/>
        <n v="9"/>
        <n v="10"/>
        <n v="11"/>
        <n v="12"/>
        <n v="13"/>
        <n v="14"/>
        <n v="15"/>
        <n v="16"/>
        <n v="17"/>
        <n v="18"/>
        <n v="19"/>
        <n v="20"/>
        <n v="21"/>
        <n v="22"/>
        <n v="23"/>
        <n v="24"/>
        <n v="25"/>
        <n v="26"/>
        <n v="27"/>
        <n v="28"/>
        <n v="29"/>
        <n v="30"/>
        <n v="31"/>
        <n v="32"/>
        <n v="33"/>
        <n v="34"/>
        <n v="35"/>
        <n v="36"/>
        <n v="37"/>
        <n v="39"/>
        <n v="40"/>
        <n v="41"/>
        <n v="42"/>
        <n v="43"/>
        <n v="44"/>
        <n v="45"/>
        <n v="46"/>
        <n v="47"/>
        <n v="48"/>
        <n v="50"/>
        <n v="51"/>
        <n v="52"/>
        <n v="53"/>
        <n v="54"/>
        <n v="55"/>
        <n v="56"/>
        <n v="57"/>
        <n v="58"/>
        <n v="59"/>
        <n v="60"/>
        <n v="61"/>
        <n v="62"/>
        <n v="63"/>
        <n v="64"/>
        <n v="65"/>
        <n v="66"/>
        <n v="67"/>
        <n v="69"/>
        <n v="70"/>
        <n v="71"/>
        <n v="72"/>
        <n v="73"/>
        <n v="74"/>
        <n v="75"/>
        <n v="76"/>
        <n v="77"/>
        <n v="78"/>
        <n v="79"/>
        <n v="80"/>
        <n v="81"/>
        <n v="82"/>
        <n v="83"/>
        <n v="84"/>
        <n v="85"/>
        <n v="86"/>
        <n v="87"/>
        <n v="88"/>
        <n v="89"/>
        <n v="90"/>
        <n v="91"/>
        <n v="92"/>
        <n v="93"/>
        <n v="94"/>
        <n v="95"/>
        <s v="EOL"/>
        <m/>
      </sharedItems>
    </cacheField>
    <cacheField name="タイプ別コスパ力＋攻魔順位" numFmtId="0">
      <sharedItems containsBlank="1" containsMixedTypes="1" containsNumber="1" containsInteger="1" minValue="1" maxValue="95" count="9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8"/>
        <n v="59"/>
        <n v="60"/>
        <n v="61"/>
        <n v="62"/>
        <n v="63"/>
        <n v="64"/>
        <n v="65"/>
        <n v="66"/>
        <n v="67"/>
        <n v="68"/>
        <n v="69"/>
        <n v="70"/>
        <n v="71"/>
        <n v="72"/>
        <n v="73"/>
        <n v="74"/>
        <n v="75"/>
        <n v="76"/>
        <n v="77"/>
        <n v="78"/>
        <n v="79"/>
        <n v="81"/>
        <n v="82"/>
        <n v="83"/>
        <n v="84"/>
        <n v="85"/>
        <n v="86"/>
        <n v="87"/>
        <n v="88"/>
        <n v="89"/>
        <n v="90"/>
        <n v="91"/>
        <n v="92"/>
        <n v="93"/>
        <n v="94"/>
        <n v="95"/>
        <s v="EOL"/>
        <m/>
      </sharedItems>
    </cacheField>
    <cacheField name="タイプ別コスパ力＋器用順位" numFmtId="0">
      <sharedItems containsBlank="1" containsMixedTypes="1" containsNumber="1" containsInteger="1" minValue="1" maxValue="95" count="9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スキルの斬撃ダメージ" numFmtId="0">
      <sharedItems containsBlank="1" containsMixedTypes="1" containsNumber="1" minValue="0.03" maxValue="0.12" count="8">
        <n v="0.03"/>
        <n v="0.05"/>
        <n v="0.06"/>
        <n v="7.0000000000000007E-2"/>
        <n v="0.1"/>
        <n v="0.12"/>
        <s v="EOL"/>
        <m/>
      </sharedItems>
    </cacheField>
    <cacheField name="スキルの体技ダメージ" numFmtId="0">
      <sharedItems containsBlank="1" containsMixedTypes="1" containsNumber="1" minValue="0.03" maxValue="0.13" count="8">
        <n v="0.03"/>
        <n v="0.05"/>
        <n v="7.0000000000000007E-2"/>
        <n v="0.1"/>
        <n v="0.12"/>
        <n v="0.13"/>
        <s v="EOL"/>
        <m/>
      </sharedItems>
    </cacheField>
    <cacheField name="スキルの斬撃・体技ダメージ" numFmtId="0">
      <sharedItems containsBlank="1" containsMixedTypes="1" containsNumber="1" minValue="0.03" maxValue="0.12" count="7">
        <n v="0.03"/>
        <n v="0.05"/>
        <n v="7.0000000000000007E-2"/>
        <n v="0.1"/>
        <n v="0.12"/>
        <s v="EOL"/>
        <m/>
      </sharedItems>
    </cacheField>
    <cacheField name="アバン流刀殺法のダメージ" numFmtId="0">
      <sharedItems containsBlank="1" containsMixedTypes="1" containsNumber="1" minValue="0.05" maxValue="0.05" count="3">
        <n v="0.05"/>
        <s v="EOL"/>
        <m/>
      </sharedItems>
    </cacheField>
    <cacheField name="じゅもんダメージ" numFmtId="0">
      <sharedItems containsBlank="1" containsMixedTypes="1" containsNumber="1" minValue="0.03" maxValue="0.1" count="6">
        <n v="0.03"/>
        <n v="0.05"/>
        <n v="7.0000000000000007E-2"/>
        <n v="0.1"/>
        <s v="EOL"/>
        <m/>
      </sharedItems>
    </cacheField>
    <cacheField name="ブレスダメージ" numFmtId="0">
      <sharedItems containsBlank="1" containsMixedTypes="1" containsNumber="1" minValue="0.05" maxValue="0.05" count="3">
        <n v="0.05"/>
        <s v="EOL"/>
        <m/>
      </sharedItems>
    </cacheField>
    <cacheField name="会心率" numFmtId="0">
      <sharedItems containsBlank="1" containsMixedTypes="1" containsNumber="1" minValue="0.02" maxValue="0.05" count="6">
        <n v="0.02"/>
        <n v="0.03"/>
        <n v="0.04"/>
        <n v="0.05"/>
        <s v="EOL"/>
        <m/>
      </sharedItems>
    </cacheField>
    <cacheField name="魔力の暴走率" numFmtId="0">
      <sharedItems containsBlank="1" containsMixedTypes="1" containsNumber="1" minValue="0.03" maxValue="0.05" count="5">
        <n v="0.03"/>
        <n v="0.04"/>
        <n v="0.05"/>
        <s v="EOL"/>
        <m/>
      </sharedItems>
    </cacheField>
    <cacheField name="メラ属性ダメージ" numFmtId="0">
      <sharedItems containsBlank="1" containsMixedTypes="1" containsNumber="1" minValue="0.05" maxValue="0.15" count="8">
        <n v="0.05"/>
        <n v="7.0000000000000007E-2"/>
        <n v="0.1"/>
        <n v="0.12"/>
        <n v="0.14000000000000001"/>
        <n v="0.15"/>
        <s v="EOL"/>
        <m/>
      </sharedItems>
    </cacheField>
    <cacheField name="ギラ属性ダメージ" numFmtId="0">
      <sharedItems containsBlank="1" containsMixedTypes="1" containsNumber="1" minValue="0.05" maxValue="0.12" count="6">
        <n v="0.05"/>
        <n v="7.0000000000000007E-2"/>
        <n v="0.1"/>
        <n v="0.12"/>
        <s v="EOL"/>
        <m/>
      </sharedItems>
    </cacheField>
    <cacheField name="ヒャド属性ダメージ" numFmtId="0">
      <sharedItems containsBlank="1" containsMixedTypes="1" containsNumber="1" minValue="7.0000000000000007E-2" maxValue="0.15" count="6">
        <n v="7.0000000000000007E-2"/>
        <n v="0.1"/>
        <n v="0.14000000000000001"/>
        <n v="0.15"/>
        <s v="EOL"/>
        <m/>
      </sharedItems>
    </cacheField>
    <cacheField name="バギ属性ダメージ" numFmtId="0">
      <sharedItems containsBlank="1" containsMixedTypes="1" containsNumber="1" minValue="7.0000000000000007E-2" maxValue="0.14000000000000001" count="5">
        <n v="7.0000000000000007E-2"/>
        <n v="0.1"/>
        <n v="0.14000000000000001"/>
        <s v="EOL"/>
        <m/>
      </sharedItems>
    </cacheField>
    <cacheField name="イオ属性ダメージ" numFmtId="0">
      <sharedItems containsBlank="1" containsMixedTypes="1" containsNumber="1" minValue="7.0000000000000007E-2" maxValue="0.14000000000000001" count="5">
        <n v="7.0000000000000007E-2"/>
        <n v="0.12"/>
        <n v="0.14000000000000001"/>
        <s v="EOL"/>
        <m/>
      </sharedItems>
    </cacheField>
    <cacheField name="ドルマ属性ダメージ" numFmtId="0">
      <sharedItems containsBlank="1" containsMixedTypes="1" containsNumber="1" minValue="7.0000000000000007E-2" maxValue="0.14000000000000001" count="5">
        <n v="7.0000000000000007E-2"/>
        <n v="0.1"/>
        <n v="0.14000000000000001"/>
        <s v="EOL"/>
        <m/>
      </sharedItems>
    </cacheField>
    <cacheField name="デイン属性ダメージ" numFmtId="0">
      <sharedItems containsBlank="1" containsMixedTypes="1" containsNumber="1" minValue="7.0000000000000007E-2" maxValue="0.16" count="4">
        <n v="7.0000000000000007E-2"/>
        <n v="0.16"/>
        <s v="EOL"/>
        <m/>
      </sharedItems>
    </cacheField>
    <cacheField name="ジバリア属性ダメージ" numFmtId="0">
      <sharedItems containsBlank="1" containsMixedTypes="1" containsNumber="1" minValue="0.05" maxValue="0.05" count="3">
        <n v="0.05"/>
        <s v="EOL"/>
        <m/>
      </sharedItems>
    </cacheField>
    <cacheField name="メラ属性斬撃・体技ダメージ" numFmtId="0">
      <sharedItems containsBlank="1" containsMixedTypes="1" containsNumber="1" minValue="0.05" maxValue="0.1" count="5">
        <n v="0.05"/>
        <n v="7.0000000000000007E-2"/>
        <n v="0.1"/>
        <s v="EOL"/>
        <m/>
      </sharedItems>
    </cacheField>
    <cacheField name="ギラ属性斬撃・体技ダメージ" numFmtId="0">
      <sharedItems containsBlank="1" containsMixedTypes="1" containsNumber="1" minValue="0.05" maxValue="0.1" count="5">
        <n v="0.05"/>
        <n v="7.0000000000000007E-2"/>
        <n v="0.1"/>
        <s v="EOL"/>
        <m/>
      </sharedItems>
    </cacheField>
    <cacheField name="ヒャド属性斬撃・体技ダメージ" numFmtId="0">
      <sharedItems containsBlank="1" containsMixedTypes="1" containsNumber="1" minValue="0.05" maxValue="0.14000000000000001" count="6">
        <n v="0.05"/>
        <n v="7.0000000000000007E-2"/>
        <n v="0.1"/>
        <n v="0.14000000000000001"/>
        <s v="EOL"/>
        <m/>
      </sharedItems>
    </cacheField>
    <cacheField name="バギ属性斬撃・体技ダメージ" numFmtId="0">
      <sharedItems containsBlank="1" containsMixedTypes="1" containsNumber="1" minValue="0.05" maxValue="0.1" count="5">
        <n v="0.05"/>
        <n v="7.0000000000000007E-2"/>
        <n v="0.1"/>
        <s v="EOL"/>
        <m/>
      </sharedItems>
    </cacheField>
    <cacheField name="イオ属性斬撃・体技ダメージ" numFmtId="0">
      <sharedItems containsBlank="1" containsMixedTypes="1" containsNumber="1" minValue="0.05" maxValue="0.1" count="5">
        <n v="0.05"/>
        <n v="7.0000000000000007E-2"/>
        <n v="0.1"/>
        <s v="EOL"/>
        <m/>
      </sharedItems>
    </cacheField>
    <cacheField name="ドルマ属性斬撃・体技ダメージ" numFmtId="0">
      <sharedItems containsBlank="1" containsMixedTypes="1" containsNumber="1" minValue="0.03" maxValue="7.0000000000000007E-2" count="5">
        <n v="0.03"/>
        <n v="0.05"/>
        <n v="7.0000000000000007E-2"/>
        <s v="EOL"/>
        <m/>
      </sharedItems>
    </cacheField>
    <cacheField name="デイン属性斬撃・体技ダメージ" numFmtId="0">
      <sharedItems containsBlank="1" containsMixedTypes="1" containsNumber="1" minValue="0.05" maxValue="0.1" count="5">
        <n v="0.05"/>
        <n v="7.0000000000000007E-2"/>
        <n v="0.1"/>
        <s v="EOL"/>
        <m/>
      </sharedItems>
    </cacheField>
    <cacheField name="ジバリア属性斬撃・体技ダメージ" numFmtId="0">
      <sharedItems containsBlank="1" containsMixedTypes="1" containsNumber="1" minValue="7.0000000000000007E-2" maxValue="0.12" count="5">
        <n v="7.0000000000000007E-2"/>
        <n v="0.1"/>
        <n v="0.12"/>
        <s v="EOL"/>
        <m/>
      </sharedItems>
    </cacheField>
    <cacheField name="メラ属性じゅもんダメージ" numFmtId="0">
      <sharedItems containsBlank="1" containsMixedTypes="1" containsNumber="1" minValue="0.05" maxValue="0.1" count="5">
        <n v="0.05"/>
        <n v="7.0000000000000007E-2"/>
        <n v="0.1"/>
        <s v="EOL"/>
        <m/>
      </sharedItems>
    </cacheField>
    <cacheField name="ギラ属性じゅもんダメージ" numFmtId="0">
      <sharedItems containsBlank="1" containsMixedTypes="1" containsNumber="1" minValue="0.05" maxValue="0.1" count="5">
        <n v="0.05"/>
        <n v="7.0000000000000007E-2"/>
        <n v="0.1"/>
        <s v="EOL"/>
        <m/>
      </sharedItems>
    </cacheField>
    <cacheField name="ヒャド属性じゅもんダメージ" numFmtId="0">
      <sharedItems containsBlank="1" containsMixedTypes="1" containsNumber="1" minValue="0.05" maxValue="0.1" count="5">
        <n v="0.05"/>
        <n v="7.0000000000000007E-2"/>
        <n v="0.1"/>
        <s v="EOL"/>
        <m/>
      </sharedItems>
    </cacheField>
    <cacheField name="バギ属性じゅもんダメージ" numFmtId="0">
      <sharedItems containsBlank="1" containsMixedTypes="1" containsNumber="1" minValue="0.05" maxValue="0.1" count="5">
        <n v="0.05"/>
        <n v="7.0000000000000007E-2"/>
        <n v="0.1"/>
        <s v="EOL"/>
        <m/>
      </sharedItems>
    </cacheField>
    <cacheField name="イオ属性じゅもんダメージ" numFmtId="0">
      <sharedItems containsBlank="1" containsMixedTypes="1" containsNumber="1" minValue="0.05" maxValue="0.1" count="5">
        <n v="0.05"/>
        <n v="7.0000000000000007E-2"/>
        <n v="0.1"/>
        <s v="EOL"/>
        <m/>
      </sharedItems>
    </cacheField>
    <cacheField name="ドルマ属性じゅもんダメージ" numFmtId="0">
      <sharedItems containsBlank="1" containsMixedTypes="1" containsNumber="1" minValue="7.0000000000000007E-2" maxValue="0.1" count="5">
        <n v="7.0000000000000007E-2"/>
        <n v="0.08"/>
        <n v="0.1"/>
        <s v="EOL"/>
        <m/>
      </sharedItems>
    </cacheField>
    <cacheField name="デイン属性じゅもんダメージ" numFmtId="0">
      <sharedItems containsBlank="1" containsMixedTypes="1" containsNumber="1" minValue="0.05" maxValue="0.1" count="5">
        <n v="0.05"/>
        <n v="7.0000000000000007E-2"/>
        <n v="0.1"/>
        <s v="EOL"/>
        <m/>
      </sharedItems>
    </cacheField>
    <cacheField name="ジバリア属性じゅもんダメージ" numFmtId="0">
      <sharedItems containsBlank="1" count="2">
        <s v="EOL"/>
        <m/>
      </sharedItems>
    </cacheField>
    <cacheField name="悪魔系へのダメージ" numFmtId="0">
      <sharedItems containsBlank="1" containsMixedTypes="1" containsNumber="1" minValue="0.03" maxValue="0.1" count="6">
        <n v="0.03"/>
        <n v="0.05"/>
        <n v="7.0000000000000007E-2"/>
        <n v="0.1"/>
        <s v="EOL"/>
        <m/>
      </sharedItems>
    </cacheField>
    <cacheField name="エレメント系へのダメージ" numFmtId="0">
      <sharedItems containsBlank="1" containsMixedTypes="1" containsNumber="1" minValue="0.1" maxValue="0.1" count="3">
        <n v="0.1"/>
        <s v="EOL"/>
        <m/>
      </sharedItems>
    </cacheField>
    <cacheField name="怪人系へのダメージ" numFmtId="0">
      <sharedItems containsBlank="1" containsMixedTypes="1" containsNumber="1" minValue="0.05" maxValue="0.1" count="5">
        <n v="0.05"/>
        <n v="7.0000000000000007E-2"/>
        <n v="0.1"/>
        <s v="EOL"/>
        <m/>
      </sharedItems>
    </cacheField>
    <cacheField name="けもの系へのダメージ" numFmtId="0">
      <sharedItems containsBlank="1" containsMixedTypes="1" containsNumber="1" minValue="0.05" maxValue="0.1" count="5">
        <n v="0.05"/>
        <n v="7.0000000000000007E-2"/>
        <n v="0.1"/>
        <s v="EOL"/>
        <m/>
      </sharedItems>
    </cacheField>
    <cacheField name="植物系へのダメージ" numFmtId="0">
      <sharedItems containsBlank="1" containsMixedTypes="1" containsNumber="1" minValue="7.0000000000000007E-2" maxValue="0.1" count="4">
        <n v="7.0000000000000007E-2"/>
        <n v="0.1"/>
        <s v="EOL"/>
        <m/>
      </sharedItems>
    </cacheField>
    <cacheField name="スライム系へのダメージ" numFmtId="0">
      <sharedItems containsBlank="1" containsMixedTypes="1" containsNumber="1" minValue="0.05" maxValue="0.1" count="5">
        <n v="0.05"/>
        <n v="7.0000000000000007E-2"/>
        <n v="0.1"/>
        <s v="EOL"/>
        <m/>
      </sharedItems>
    </cacheField>
    <cacheField name="ゾンビ系へのダメージ" numFmtId="0">
      <sharedItems containsBlank="1" containsMixedTypes="1" containsNumber="1" minValue="0.05" maxValue="0.1" count="5">
        <n v="0.05"/>
        <n v="7.0000000000000007E-2"/>
        <n v="0.1"/>
        <s v="EOL"/>
        <m/>
      </sharedItems>
    </cacheField>
    <cacheField name="ドラゴン系へのダメージ" numFmtId="0">
      <sharedItems containsBlank="1" containsMixedTypes="1" containsNumber="1" minValue="0.03" maxValue="0.1" count="7">
        <n v="0.03"/>
        <n v="0.04"/>
        <n v="0.05"/>
        <n v="7.0000000000000007E-2"/>
        <n v="0.1"/>
        <s v="EOL"/>
        <m/>
      </sharedItems>
    </cacheField>
    <cacheField name="鳥系へのダメージ" numFmtId="0">
      <sharedItems containsBlank="1" containsMixedTypes="1" containsNumber="1" minValue="0.1" maxValue="0.1" count="3">
        <n v="0.1"/>
        <s v="EOL"/>
        <m/>
      </sharedItems>
    </cacheField>
    <cacheField name="物質系へのダメージ" numFmtId="0">
      <sharedItems containsBlank="1" containsMixedTypes="1" containsNumber="1" minValue="7.0000000000000007E-2" maxValue="0.1" count="4">
        <n v="7.0000000000000007E-2"/>
        <n v="0.1"/>
        <s v="EOL"/>
        <m/>
      </sharedItems>
    </cacheField>
    <cacheField name="マシン系へのダメージ" numFmtId="0">
      <sharedItems containsBlank="1" containsMixedTypes="1" containsNumber="1" minValue="0.05" maxValue="0.1" count="5">
        <n v="0.05"/>
        <n v="7.0000000000000007E-2"/>
        <n v="0.1"/>
        <s v="EOL"/>
        <m/>
      </sharedItems>
    </cacheField>
    <cacheField name="水系へのダメージ" numFmtId="0">
      <sharedItems containsBlank="1" containsMixedTypes="1" containsNumber="1" minValue="0.1" maxValue="0.1" count="3">
        <n v="0.1"/>
        <s v="EOL"/>
        <m/>
      </sharedItems>
    </cacheField>
    <cacheField name="虫系へのダメージ" numFmtId="0">
      <sharedItems containsBlank="1" containsMixedTypes="1" containsNumber="1" minValue="0.05" maxValue="7.0000000000000007E-2" count="4">
        <n v="0.05"/>
        <n v="7.0000000000000007E-2"/>
        <s v="EOL"/>
        <m/>
      </sharedItems>
    </cacheField>
    <cacheField name="スキルＨＰ回復効果" numFmtId="0">
      <sharedItems containsBlank="1" containsMixedTypes="1" containsNumber="1" minValue="0.05" maxValue="0.1" count="5">
        <n v="0.05"/>
        <n v="7.0000000000000007E-2"/>
        <n v="0.1"/>
        <s v="EOL"/>
        <m/>
      </sharedItems>
    </cacheField>
    <cacheField name="とくぎＨＰ回復効果" numFmtId="0">
      <sharedItems containsBlank="1" containsMixedTypes="1" containsNumber="1" minValue="7.0000000000000007E-2" maxValue="7.0000000000000007E-2" count="3">
        <n v="7.0000000000000007E-2"/>
        <s v="EOL"/>
        <m/>
      </sharedItems>
    </cacheField>
    <cacheField name="じゅもんＨＰ回復効果" numFmtId="0">
      <sharedItems containsBlank="1" containsMixedTypes="1" containsNumber="1" minValue="0.05" maxValue="7.0000000000000007E-2" count="4">
        <n v="0.05"/>
        <n v="7.0000000000000007E-2"/>
        <s v="EOL"/>
        <m/>
      </sharedItems>
    </cacheField>
    <cacheField name="戦闘時のどうぐＨＰ回復効果" numFmtId="0">
      <sharedItems containsBlank="1" containsMixedTypes="1" containsNumber="1" minValue="0.1" maxValue="0.15" count="4">
        <n v="0.1"/>
        <n v="0.15"/>
        <s v="EOL"/>
        <m/>
      </sharedItems>
    </cacheField>
    <cacheField name="戦闘時のどうぐＭＰ回復効果" numFmtId="0">
      <sharedItems containsBlank="1" containsMixedTypes="1" containsNumber="1" minValue="0.06" maxValue="0.06" count="3">
        <n v="0.06"/>
        <s v="EOL"/>
        <m/>
      </sharedItems>
    </cacheField>
    <cacheField name="すべての状態異常成功率" numFmtId="0">
      <sharedItems containsBlank="1" containsMixedTypes="1" containsNumber="1" minValue="7.0000000000000007E-2" maxValue="0.1" count="4">
        <n v="7.0000000000000007E-2"/>
        <n v="0.1"/>
        <s v="EOL"/>
        <m/>
      </sharedItems>
    </cacheField>
    <cacheField name="休み成功率" numFmtId="0">
      <sharedItems containsBlank="1" count="2">
        <s v="EOL"/>
        <m/>
      </sharedItems>
    </cacheField>
    <cacheField name="転び成功率" numFmtId="0">
      <sharedItems containsBlank="1" count="2">
        <s v="EOL"/>
        <m/>
      </sharedItems>
    </cacheField>
    <cacheField name="踊り成功率" numFmtId="0">
      <sharedItems containsBlank="1" count="2">
        <s v="EOL"/>
        <m/>
      </sharedItems>
    </cacheField>
    <cacheField name="縛り成功率" numFmtId="0">
      <sharedItems containsBlank="1" count="2">
        <s v="EOL"/>
        <m/>
      </sharedItems>
    </cacheField>
    <cacheField name="怯え成功率" numFmtId="0">
      <sharedItems containsBlank="1" count="2">
        <s v="EOL"/>
        <m/>
      </sharedItems>
    </cacheField>
    <cacheField name="眠り成功率" numFmtId="0">
      <sharedItems containsBlank="1" containsMixedTypes="1" containsNumber="1" minValue="0.1" maxValue="0.1" count="3">
        <n v="0.1"/>
        <s v="EOL"/>
        <m/>
      </sharedItems>
    </cacheField>
    <cacheField name="幻惑成功率" numFmtId="0">
      <sharedItems containsBlank="1" count="2">
        <s v="EOL"/>
        <m/>
      </sharedItems>
    </cacheField>
    <cacheField name="混乱成功率" numFmtId="0">
      <sharedItems containsBlank="1" count="2">
        <s v="EOL"/>
        <m/>
      </sharedItems>
    </cacheField>
    <cacheField name="呪い成功率" numFmtId="0">
      <sharedItems containsBlank="1" count="2">
        <s v="EOL"/>
        <m/>
      </sharedItems>
    </cacheField>
    <cacheField name="麻痺成功率" numFmtId="0">
      <sharedItems containsBlank="1" containsMixedTypes="1" containsNumber="1" minValue="0.1" maxValue="0.1" count="3">
        <n v="0.1"/>
        <s v="EOL"/>
        <m/>
      </sharedItems>
    </cacheField>
    <cacheField name="毒成功率" numFmtId="0">
      <sharedItems containsBlank="1" count="2">
        <s v="EOL"/>
        <m/>
      </sharedItems>
    </cacheField>
    <cacheField name="封印成功率" numFmtId="0">
      <sharedItems containsBlank="1" containsMixedTypes="1" containsNumber="1" minValue="0.2" maxValue="0.2" count="3">
        <n v="0.2"/>
        <s v="EOL"/>
        <m/>
      </sharedItems>
    </cacheField>
    <cacheField name="魅了成功率" numFmtId="0">
      <sharedItems containsBlank="1" count="2">
        <s v="EOL"/>
        <m/>
      </sharedItems>
    </cacheField>
    <cacheField name="石化成功率" numFmtId="0">
      <sharedItems containsBlank="1" count="2">
        <s v="EOL"/>
        <m/>
      </sharedItems>
    </cacheField>
    <cacheField name="悪い状態変化成功率" numFmtId="0">
      <sharedItems containsBlank="1" count="2">
        <s v="EOL"/>
        <m/>
      </sharedItems>
    </cacheField>
    <cacheField name="攻撃減成功率" numFmtId="0">
      <sharedItems containsBlank="1" count="2">
        <s v="EOL"/>
        <m/>
      </sharedItems>
    </cacheField>
    <cacheField name="守備減成功率" numFmtId="0">
      <sharedItems containsBlank="1" count="2">
        <s v="EOL"/>
        <m/>
      </sharedItems>
    </cacheField>
    <cacheField name="じゅもん攻撃減成功率" numFmtId="0">
      <sharedItems containsBlank="1" count="2">
        <s v="EOL"/>
        <m/>
      </sharedItems>
    </cacheField>
    <cacheField name="じゅもん耐性減成功率" numFmtId="0">
      <sharedItems containsBlank="1" count="2">
        <s v="EOL"/>
        <m/>
      </sharedItems>
    </cacheField>
    <cacheField name="すばやさ減成功率" numFmtId="0">
      <sharedItems containsBlank="1" count="2">
        <s v="EOL"/>
        <m/>
      </sharedItems>
    </cacheField>
    <cacheField name="属性減成功率" numFmtId="0">
      <sharedItems containsBlank="1" count="2">
        <s v="EOL"/>
        <m/>
      </sharedItems>
    </cacheField>
    <cacheField name="吸収成功率" numFmtId="0">
      <sharedItems containsBlank="1" count="2">
        <s v="EOL"/>
        <m/>
      </sharedItems>
    </cacheField>
    <cacheField name="即死成功率" numFmtId="0">
      <sharedItems containsBlank="1" containsMixedTypes="1" containsNumber="1" minValue="0.1" maxValue="0.1" count="3">
        <n v="0.1"/>
        <s v="EOL"/>
        <m/>
      </sharedItems>
    </cacheField>
    <cacheField name="さいだいＨＰ" numFmtId="0">
      <sharedItems containsBlank="1" count="2">
        <s v="EOL"/>
        <m/>
      </sharedItems>
    </cacheField>
    <cacheField name="さいだいＭＰ" numFmtId="0">
      <sharedItems containsBlank="1" containsMixedTypes="1" containsNumber="1" containsInteger="1" minValue="18" maxValue="18" count="3">
        <n v="18"/>
        <s v="EOL"/>
        <m/>
      </sharedItems>
    </cacheField>
    <cacheField name="ガード率" numFmtId="0">
      <sharedItems containsBlank="1" containsMixedTypes="1" containsNumber="1" minValue="0.02" maxValue="0.03" count="4">
        <n v="0.02"/>
        <n v="0.03"/>
        <s v="EOL"/>
        <m/>
      </sharedItems>
    </cacheField>
    <cacheField name="回避率" numFmtId="0">
      <sharedItems containsBlank="1" containsMixedTypes="1" containsNumber="1" minValue="0.03" maxValue="0.03" count="3">
        <n v="0.03"/>
        <s v="EOL"/>
        <m/>
      </sharedItems>
    </cacheField>
    <cacheField name="ターン開始時ＨＰ回復" numFmtId="0">
      <sharedItems containsBlank="1" containsMixedTypes="1" containsNumber="1" containsInteger="1" minValue="5" maxValue="10" count="6">
        <n v="5"/>
        <n v="6"/>
        <n v="7"/>
        <n v="10"/>
        <s v="EOL"/>
        <m/>
      </sharedItems>
    </cacheField>
    <cacheField name="ターン開始時ＭＰ回復" numFmtId="0">
      <sharedItems containsBlank="1" containsMixedTypes="1" containsNumber="1" containsInteger="1" minValue="3" maxValue="6" count="5">
        <n v="3"/>
        <n v="4"/>
        <n v="6"/>
        <s v="EOL"/>
        <m/>
      </sharedItems>
    </cacheField>
    <cacheField name="戦闘終了時ＨＰ回復" numFmtId="0">
      <sharedItems containsBlank="1" containsMixedTypes="1" containsNumber="1" containsInteger="1" minValue="20" maxValue="20" count="3">
        <n v="20"/>
        <s v="EOL"/>
        <m/>
      </sharedItems>
    </cacheField>
    <cacheField name="戦闘終了時ＭＰ回復" numFmtId="0">
      <sharedItems containsBlank="1" containsMixedTypes="1" containsNumber="1" containsInteger="1" minValue="6" maxValue="6" count="3">
        <n v="6"/>
        <s v="EOL"/>
        <m/>
      </sharedItems>
    </cacheField>
    <cacheField name="斬撃耐性" numFmtId="0">
      <sharedItems containsBlank="1" count="2">
        <s v="EOL"/>
        <m/>
      </sharedItems>
    </cacheField>
    <cacheField name="体技耐性" numFmtId="0">
      <sharedItems containsBlank="1" count="2">
        <s v="EOL"/>
        <m/>
      </sharedItems>
    </cacheField>
    <cacheField name="斬撃・体技耐性" numFmtId="0">
      <sharedItems containsBlank="1" containsMixedTypes="1" containsNumber="1" minValue="0.05" maxValue="0.05" count="3">
        <n v="0.05"/>
        <s v="EOL"/>
        <m/>
      </sharedItems>
    </cacheField>
    <cacheField name="じゅもん耐性" numFmtId="0">
      <sharedItems containsBlank="1" containsMixedTypes="1" containsNumber="1" minValue="0.03" maxValue="0.1" count="5">
        <n v="0.03"/>
        <n v="0.05"/>
        <n v="0.1"/>
        <s v="EOL"/>
        <m/>
      </sharedItems>
    </cacheField>
    <cacheField name="ブレス耐性" numFmtId="0">
      <sharedItems containsBlank="1" containsMixedTypes="1" containsNumber="1" minValue="0.03" maxValue="0.05" count="4">
        <n v="0.03"/>
        <n v="0.05"/>
        <s v="EOL"/>
        <m/>
      </sharedItems>
    </cacheField>
    <cacheField name="全属性耐性" numFmtId="0">
      <sharedItems containsBlank="1" containsMixedTypes="1" containsNumber="1" minValue="0.05" maxValue="0.1" count="5">
        <n v="0.05"/>
        <n v="7.0000000000000007E-2"/>
        <n v="0.1"/>
        <s v="EOL"/>
        <m/>
      </sharedItems>
    </cacheField>
    <cacheField name="メラ属性耐性" numFmtId="0">
      <sharedItems containsBlank="1" containsMixedTypes="1" containsNumber="1" minValue="0.03" maxValue="0.1" count="6">
        <n v="0.03"/>
        <n v="0.05"/>
        <n v="7.0000000000000007E-2"/>
        <n v="0.1"/>
        <s v="EOL"/>
        <m/>
      </sharedItems>
    </cacheField>
    <cacheField name="ギラ属性耐性" numFmtId="0">
      <sharedItems containsBlank="1" containsMixedTypes="1" containsNumber="1" minValue="0.03" maxValue="0.1" count="6">
        <n v="0.03"/>
        <n v="0.05"/>
        <n v="7.0000000000000007E-2"/>
        <n v="0.1"/>
        <s v="EOL"/>
        <m/>
      </sharedItems>
    </cacheField>
    <cacheField name="ヒャド属性耐性" numFmtId="0">
      <sharedItems containsBlank="1" containsMixedTypes="1" containsNumber="1" minValue="0.03" maxValue="0.1" count="6">
        <n v="0.03"/>
        <n v="0.05"/>
        <n v="7.0000000000000007E-2"/>
        <n v="0.1"/>
        <s v="EOL"/>
        <m/>
      </sharedItems>
    </cacheField>
    <cacheField name="バギ属性耐性" numFmtId="0">
      <sharedItems containsBlank="1" containsMixedTypes="1" containsNumber="1" minValue="0.05" maxValue="0.1" count="5">
        <n v="0.05"/>
        <n v="7.0000000000000007E-2"/>
        <n v="0.1"/>
        <s v="EOL"/>
        <m/>
      </sharedItems>
    </cacheField>
    <cacheField name="イオ属性耐性" numFmtId="0">
      <sharedItems containsBlank="1" containsMixedTypes="1" containsNumber="1" minValue="0.05" maxValue="0.1" count="5">
        <n v="0.05"/>
        <n v="7.0000000000000007E-2"/>
        <n v="0.1"/>
        <s v="EOL"/>
        <m/>
      </sharedItems>
    </cacheField>
    <cacheField name="ドルマ属性耐性" numFmtId="0">
      <sharedItems containsBlank="1" containsMixedTypes="1" containsNumber="1" minValue="0.03" maxValue="0.1" count="6">
        <n v="0.03"/>
        <n v="0.05"/>
        <n v="7.0000000000000007E-2"/>
        <n v="0.1"/>
        <s v="EOL"/>
        <m/>
      </sharedItems>
    </cacheField>
    <cacheField name="デイン属性耐性" numFmtId="0">
      <sharedItems containsBlank="1" containsMixedTypes="1" containsNumber="1" minValue="0.05" maxValue="0.1" count="5">
        <n v="0.05"/>
        <n v="7.0000000000000007E-2"/>
        <n v="0.1"/>
        <s v="EOL"/>
        <m/>
      </sharedItems>
    </cacheField>
    <cacheField name="ジバリア属性耐性" numFmtId="0">
      <sharedItems containsBlank="1" containsMixedTypes="1" containsNumber="1" minValue="0.03" maxValue="0.1" count="6">
        <n v="0.03"/>
        <n v="0.05"/>
        <n v="7.0000000000000007E-2"/>
        <n v="0.1"/>
        <s v="EOL"/>
        <m/>
      </sharedItems>
    </cacheField>
    <cacheField name="悪魔系への耐性" numFmtId="0">
      <sharedItems containsBlank="1" count="2">
        <s v="EOL"/>
        <m/>
      </sharedItems>
    </cacheField>
    <cacheField name="エレメント系への耐性" numFmtId="0">
      <sharedItems containsBlank="1" count="2">
        <s v="EOL"/>
        <m/>
      </sharedItems>
    </cacheField>
    <cacheField name="怪人系への耐性" numFmtId="0">
      <sharedItems containsBlank="1" count="2">
        <s v="EOL"/>
        <m/>
      </sharedItems>
    </cacheField>
    <cacheField name="けもの系への耐性" numFmtId="0">
      <sharedItems containsBlank="1" count="2">
        <s v="EOL"/>
        <m/>
      </sharedItems>
    </cacheField>
    <cacheField name="植物系への耐性" numFmtId="0">
      <sharedItems containsBlank="1" containsMixedTypes="1" containsNumber="1" minValue="0.05" maxValue="0.05" count="3">
        <n v="0.05"/>
        <s v="EOL"/>
        <m/>
      </sharedItems>
    </cacheField>
    <cacheField name="スライム系への耐性" numFmtId="0">
      <sharedItems containsBlank="1" containsMixedTypes="1" containsNumber="1" minValue="0.1" maxValue="0.1" count="3">
        <n v="0.1"/>
        <s v="EOL"/>
        <m/>
      </sharedItems>
    </cacheField>
    <cacheField name="ゾンビ系への耐性" numFmtId="0">
      <sharedItems containsBlank="1" count="2">
        <s v="EOL"/>
        <m/>
      </sharedItems>
    </cacheField>
    <cacheField name="ドラゴン系への耐性" numFmtId="0">
      <sharedItems containsBlank="1" count="2">
        <s v="EOL"/>
        <m/>
      </sharedItems>
    </cacheField>
    <cacheField name="鳥系への耐性" numFmtId="0">
      <sharedItems containsBlank="1" count="2">
        <s v="EOL"/>
        <m/>
      </sharedItems>
    </cacheField>
    <cacheField name="物質系への耐性" numFmtId="0">
      <sharedItems containsBlank="1" containsMixedTypes="1" containsNumber="1" minValue="0.05" maxValue="0.05" count="3">
        <n v="0.05"/>
        <s v="EOL"/>
        <m/>
      </sharedItems>
    </cacheField>
    <cacheField name="マシン系への耐性" numFmtId="0">
      <sharedItems containsBlank="1" containsMixedTypes="1" containsNumber="1" minValue="0.05" maxValue="0.05" count="3">
        <n v="0.05"/>
        <s v="EOL"/>
        <m/>
      </sharedItems>
    </cacheField>
    <cacheField name="水系への耐性" numFmtId="0">
      <sharedItems containsBlank="1" containsMixedTypes="1" containsNumber="1" minValue="0.05" maxValue="0.05" count="3">
        <n v="0.05"/>
        <s v="EOL"/>
        <m/>
      </sharedItems>
    </cacheField>
    <cacheField name="虫系への耐性" numFmtId="0">
      <sharedItems containsBlank="1" count="2">
        <s v="EOL"/>
        <m/>
      </sharedItems>
    </cacheField>
    <cacheField name="特定モンスター耐性１" numFmtId="0">
      <sharedItems containsBlank="1" count="4">
        <s v="EOL"/>
        <s v="ドラゴンガイアへの耐性 +10%"/>
        <s v="ドラゴンゾンビへの耐性 +10%"/>
        <m/>
      </sharedItems>
    </cacheField>
    <cacheField name="特定モンスター耐性２" numFmtId="0">
      <sharedItems containsBlank="1" count="3">
        <s v="EOL"/>
        <s v="ヘルジュラシックへの耐性 +10%"/>
        <m/>
      </sharedItems>
    </cacheField>
    <cacheField name="すべての状態異常耐性" numFmtId="0">
      <sharedItems containsBlank="1" containsMixedTypes="1" containsNumber="1" minValue="0.03" maxValue="0.1" count="5">
        <n v="0.03"/>
        <n v="0.05"/>
        <n v="0.1"/>
        <s v="EOL"/>
        <m/>
      </sharedItems>
    </cacheField>
    <cacheField name="休み耐性" numFmtId="0">
      <sharedItems containsBlank="1" count="2">
        <s v="EOL"/>
        <m/>
      </sharedItems>
    </cacheField>
    <cacheField name="転び耐性" numFmtId="0">
      <sharedItems containsBlank="1" containsMixedTypes="1" containsNumber="1" minValue="0.03" maxValue="0.1" count="6">
        <n v="0.03"/>
        <n v="0.05"/>
        <n v="7.0000000000000007E-2"/>
        <n v="0.1"/>
        <s v="EOL"/>
        <m/>
      </sharedItems>
    </cacheField>
    <cacheField name="踊り耐性" numFmtId="0">
      <sharedItems containsBlank="1" containsMixedTypes="1" containsNumber="1" minValue="0.05" maxValue="0.1" count="5">
        <n v="0.05"/>
        <n v="7.0000000000000007E-2"/>
        <n v="0.1"/>
        <s v="EOL"/>
        <m/>
      </sharedItems>
    </cacheField>
    <cacheField name="縛り耐性" numFmtId="0">
      <sharedItems containsBlank="1" containsMixedTypes="1" containsNumber="1" minValue="7.0000000000000007E-2" maxValue="7.0000000000000007E-2" count="3">
        <n v="7.0000000000000007E-2"/>
        <s v="EOL"/>
        <m/>
      </sharedItems>
    </cacheField>
    <cacheField name="怯え耐性" numFmtId="0">
      <sharedItems containsBlank="1" containsMixedTypes="1" containsNumber="1" minValue="0.05" maxValue="0.1" count="5">
        <n v="0.05"/>
        <n v="7.0000000000000007E-2"/>
        <n v="0.1"/>
        <s v="EOL"/>
        <m/>
      </sharedItems>
    </cacheField>
    <cacheField name="眠り耐性" numFmtId="0">
      <sharedItems containsBlank="1" containsMixedTypes="1" containsNumber="1" minValue="0.03" maxValue="0.15" count="7">
        <n v="0.03"/>
        <n v="0.05"/>
        <n v="7.0000000000000007E-2"/>
        <n v="0.1"/>
        <n v="0.15"/>
        <s v="EOL"/>
        <m/>
      </sharedItems>
    </cacheField>
    <cacheField name="幻惑耐性" numFmtId="0">
      <sharedItems containsBlank="1" containsMixedTypes="1" containsNumber="1" minValue="0.05" maxValue="0.15" count="6">
        <n v="0.05"/>
        <n v="7.0000000000000007E-2"/>
        <n v="0.1"/>
        <n v="0.15"/>
        <s v="EOL"/>
        <m/>
      </sharedItems>
    </cacheField>
    <cacheField name="混乱耐性" numFmtId="0">
      <sharedItems containsBlank="1" containsMixedTypes="1" containsNumber="1" minValue="0.05" maxValue="0.2" count="6">
        <n v="0.05"/>
        <n v="7.0000000000000007E-2"/>
        <n v="0.1"/>
        <n v="0.2"/>
        <s v="EOL"/>
        <m/>
      </sharedItems>
    </cacheField>
    <cacheField name="呪い耐性" numFmtId="0">
      <sharedItems containsBlank="1" containsMixedTypes="1" containsNumber="1" minValue="0.05" maxValue="0.1" count="5">
        <n v="0.05"/>
        <n v="7.0000000000000007E-2"/>
        <n v="0.1"/>
        <s v="EOL"/>
        <m/>
      </sharedItems>
    </cacheField>
    <cacheField name="麻痺耐性" numFmtId="0">
      <sharedItems containsBlank="1" containsMixedTypes="1" containsNumber="1" minValue="0.05" maxValue="0.15" count="6">
        <n v="0.05"/>
        <n v="7.0000000000000007E-2"/>
        <n v="0.1"/>
        <n v="0.15"/>
        <s v="EOL"/>
        <m/>
      </sharedItems>
    </cacheField>
    <cacheField name="毒耐性" numFmtId="0">
      <sharedItems containsBlank="1" containsMixedTypes="1" containsNumber="1" minValue="0.03" maxValue="0.1" count="6">
        <n v="0.03"/>
        <n v="0.05"/>
        <n v="7.0000000000000007E-2"/>
        <n v="0.1"/>
        <s v="EOL"/>
        <m/>
      </sharedItems>
    </cacheField>
    <cacheField name="封印耐性" numFmtId="0">
      <sharedItems containsBlank="1" containsMixedTypes="1" containsNumber="1" minValue="0.03" maxValue="0.1" count="6">
        <n v="0.03"/>
        <n v="0.05"/>
        <n v="7.0000000000000007E-2"/>
        <n v="0.1"/>
        <s v="EOL"/>
        <m/>
      </sharedItems>
    </cacheField>
    <cacheField name="魅了耐性" numFmtId="0">
      <sharedItems containsBlank="1" containsMixedTypes="1" containsNumber="1" minValue="0.03" maxValue="0.2" count="7">
        <n v="0.03"/>
        <n v="0.05"/>
        <n v="7.0000000000000007E-2"/>
        <n v="0.1"/>
        <n v="0.2"/>
        <s v="EOL"/>
        <m/>
      </sharedItems>
    </cacheField>
    <cacheField name="石化耐性" numFmtId="0">
      <sharedItems containsBlank="1" containsMixedTypes="1" containsNumber="1" minValue="7.0000000000000007E-2" maxValue="0.1" count="4">
        <n v="7.0000000000000007E-2"/>
        <n v="0.1"/>
        <s v="EOL"/>
        <m/>
      </sharedItems>
    </cacheField>
    <cacheField name="悪い状態変化耐性" numFmtId="0">
      <sharedItems containsBlank="1" containsMixedTypes="1" containsNumber="1" minValue="0.03" maxValue="0.1" count="5">
        <n v="0.03"/>
        <n v="0.05"/>
        <n v="0.1"/>
        <s v="EOL"/>
        <m/>
      </sharedItems>
    </cacheField>
    <cacheField name="攻撃減耐性" numFmtId="0">
      <sharedItems containsBlank="1" containsMixedTypes="1" containsNumber="1" minValue="0.03" maxValue="0.2" count="7">
        <n v="0.03"/>
        <n v="0.05"/>
        <n v="7.0000000000000007E-2"/>
        <n v="0.1"/>
        <n v="0.2"/>
        <s v="EOL"/>
        <m/>
      </sharedItems>
    </cacheField>
    <cacheField name="守備減耐性" numFmtId="0">
      <sharedItems containsBlank="1" containsMixedTypes="1" containsNumber="1" minValue="0.03" maxValue="0.1" count="6">
        <n v="0.03"/>
        <n v="0.05"/>
        <n v="7.0000000000000007E-2"/>
        <n v="0.1"/>
        <s v="EOL"/>
        <m/>
      </sharedItems>
    </cacheField>
    <cacheField name="じゅもん攻撃減耐性" numFmtId="0">
      <sharedItems containsBlank="1" count="2">
        <s v="EOL"/>
        <m/>
      </sharedItems>
    </cacheField>
    <cacheField name="じゅもん耐性減耐性" numFmtId="0">
      <sharedItems containsBlank="1" count="2">
        <s v="EOL"/>
        <m/>
      </sharedItems>
    </cacheField>
    <cacheField name="すばやさ減耐性" numFmtId="0">
      <sharedItems containsBlank="1" containsMixedTypes="1" containsNumber="1" minValue="0.05" maxValue="0.1" count="5">
        <n v="0.05"/>
        <n v="7.0000000000000007E-2"/>
        <n v="0.1"/>
        <s v="EOL"/>
        <m/>
      </sharedItems>
    </cacheField>
    <cacheField name="属性減耐性" numFmtId="0">
      <sharedItems containsBlank="1" count="2">
        <s v="EOL"/>
        <m/>
      </sharedItems>
    </cacheField>
    <cacheField name="吸収耐性" numFmtId="0">
      <sharedItems containsBlank="1" containsMixedTypes="1" containsNumber="1" minValue="0.1" maxValue="0.1" count="3">
        <n v="0.1"/>
        <s v="EOL"/>
        <m/>
      </sharedItems>
    </cacheField>
    <cacheField name="即死耐性" numFmtId="0">
      <sharedItems containsBlank="1" containsMixedTypes="1" containsNumber="1" minValue="0.03" maxValue="0.15" count="7">
        <n v="0.03"/>
        <n v="0.05"/>
        <n v="7.0000000000000007E-2"/>
        <n v="0.1"/>
        <n v="0.15"/>
        <s v="EOL"/>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6">
  <r>
    <x v="0"/>
    <x v="187"/>
    <x v="1"/>
    <x v="1"/>
    <x v="2"/>
    <x v="0"/>
    <x v="4"/>
    <x v="17"/>
    <x v="0"/>
    <x v="0"/>
    <x v="0"/>
    <x v="0"/>
    <x v="0"/>
    <x v="0"/>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2"/>
    <x v="61"/>
    <x v="0"/>
    <x v="1"/>
    <x v="0"/>
    <x v="1"/>
    <x v="1"/>
    <x v="0"/>
    <x v="0"/>
    <x v="0"/>
    <x v="0"/>
    <x v="0"/>
    <x v="0"/>
    <x v="134"/>
    <x v="104"/>
    <x v="99"/>
    <x v="96"/>
    <x v="84"/>
    <x v="76"/>
    <x v="107"/>
    <x v="107"/>
    <x v="126"/>
    <x v="172"/>
    <x v="94"/>
    <x v="94"/>
    <x v="91"/>
    <x v="92"/>
    <x v="88"/>
    <x v="85"/>
    <x v="89"/>
    <x v="90"/>
    <x v="94"/>
    <x v="94"/>
    <x v="87"/>
    <x v="84"/>
    <x v="85"/>
    <x v="73"/>
    <x v="27"/>
    <x v="27"/>
    <x v="88"/>
    <x v="57"/>
    <x v="81"/>
    <x v="109"/>
    <x v="90"/>
    <x v="86"/>
    <x v="88"/>
    <x v="75"/>
    <x v="29"/>
    <x v="28"/>
    <x v="91"/>
    <x v="59"/>
    <x v="84"/>
    <x v="112"/>
    <x v="24"/>
    <x v="42"/>
    <x v="19"/>
    <x v="14"/>
    <x v="65"/>
    <x v="60"/>
    <x v="34"/>
    <x v="63"/>
    <x v="25"/>
    <x v="49"/>
    <x v="4"/>
    <x v="1"/>
    <x v="3"/>
    <x v="4"/>
    <x v="1"/>
    <x v="1"/>
    <x v="1"/>
    <x v="1"/>
    <x v="3"/>
    <x v="3"/>
    <x v="67"/>
    <x v="84"/>
    <x v="68"/>
    <x v="58"/>
    <x v="34"/>
    <x v="33"/>
    <x v="88"/>
    <x v="72"/>
    <x v="79"/>
    <x v="117"/>
    <x v="21"/>
    <x v="2"/>
    <x v="9"/>
    <x v="16"/>
    <x v="15"/>
    <x v="11"/>
    <x v="2"/>
    <x v="3"/>
    <x v="7"/>
    <x v="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
    <x v="245"/>
    <x v="1"/>
    <x v="1"/>
    <x v="2"/>
    <x v="0"/>
    <x v="4"/>
    <x v="17"/>
    <x v="0"/>
    <x v="0"/>
    <x v="0"/>
    <x v="0"/>
    <x v="0"/>
    <x v="0"/>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6"/>
    <x v="61"/>
    <x v="0"/>
    <x v="0"/>
    <x v="2"/>
    <x v="1"/>
    <x v="1"/>
    <x v="2"/>
    <x v="4"/>
    <x v="0"/>
    <x v="0"/>
    <x v="1"/>
    <x v="0"/>
    <x v="135"/>
    <x v="102"/>
    <x v="99"/>
    <x v="96"/>
    <x v="82"/>
    <x v="72"/>
    <x v="107"/>
    <x v="107"/>
    <x v="125"/>
    <x v="172"/>
    <x v="69"/>
    <x v="69"/>
    <x v="64"/>
    <x v="68"/>
    <x v="68"/>
    <x v="66"/>
    <x v="67"/>
    <x v="69"/>
    <x v="67"/>
    <x v="69"/>
    <x v="57"/>
    <x v="122"/>
    <x v="85"/>
    <x v="73"/>
    <x v="76"/>
    <x v="85"/>
    <x v="88"/>
    <x v="57"/>
    <x v="102"/>
    <x v="109"/>
    <x v="59"/>
    <x v="124"/>
    <x v="88"/>
    <x v="75"/>
    <x v="79"/>
    <x v="87"/>
    <x v="91"/>
    <x v="59"/>
    <x v="105"/>
    <x v="112"/>
    <x v="55"/>
    <x v="4"/>
    <x v="19"/>
    <x v="14"/>
    <x v="15"/>
    <x v="1"/>
    <x v="34"/>
    <x v="63"/>
    <x v="4"/>
    <x v="49"/>
    <x v="2"/>
    <x v="3"/>
    <x v="1"/>
    <x v="1"/>
    <x v="4"/>
    <x v="4"/>
    <x v="3"/>
    <x v="2"/>
    <x v="0"/>
    <x v="0"/>
    <x v="66"/>
    <x v="90"/>
    <x v="86"/>
    <x v="77"/>
    <x v="66"/>
    <x v="64"/>
    <x v="85"/>
    <x v="68"/>
    <x v="104"/>
    <x v="123"/>
    <x v="23"/>
    <x v="0"/>
    <x v="0"/>
    <x v="0"/>
    <x v="0"/>
    <x v="0"/>
    <x v="0"/>
    <x v="0"/>
    <x v="0"/>
    <x v="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
    <x v="193"/>
    <x v="1"/>
    <x v="1"/>
    <x v="2"/>
    <x v="1"/>
    <x v="4"/>
    <x v="17"/>
    <x v="2"/>
    <x v="0"/>
    <x v="0"/>
    <x v="0"/>
    <x v="0"/>
    <x v="0"/>
    <x v="0"/>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5"/>
    <x v="61"/>
    <x v="0"/>
    <x v="2"/>
    <x v="0"/>
    <x v="3"/>
    <x v="1"/>
    <x v="0"/>
    <x v="0"/>
    <x v="1"/>
    <x v="3"/>
    <x v="1"/>
    <x v="3"/>
    <x v="133"/>
    <x v="104"/>
    <x v="97"/>
    <x v="96"/>
    <x v="84"/>
    <x v="76"/>
    <x v="106"/>
    <x v="104"/>
    <x v="125"/>
    <x v="169"/>
    <x v="84"/>
    <x v="84"/>
    <x v="80"/>
    <x v="82"/>
    <x v="79"/>
    <x v="77"/>
    <x v="83"/>
    <x v="84"/>
    <x v="84"/>
    <x v="84"/>
    <x v="57"/>
    <x v="44"/>
    <x v="85"/>
    <x v="42"/>
    <x v="14"/>
    <x v="14"/>
    <x v="68"/>
    <x v="88"/>
    <x v="68"/>
    <x v="133"/>
    <x v="59"/>
    <x v="45"/>
    <x v="88"/>
    <x v="43"/>
    <x v="14"/>
    <x v="15"/>
    <x v="70"/>
    <x v="91"/>
    <x v="71"/>
    <x v="136"/>
    <x v="55"/>
    <x v="83"/>
    <x v="19"/>
    <x v="46"/>
    <x v="80"/>
    <x v="73"/>
    <x v="55"/>
    <x v="31"/>
    <x v="38"/>
    <x v="25"/>
    <x v="3"/>
    <x v="0"/>
    <x v="4"/>
    <x v="2"/>
    <x v="0"/>
    <x v="0"/>
    <x v="5"/>
    <x v="5"/>
    <x v="2"/>
    <x v="5"/>
    <x v="55"/>
    <x v="63"/>
    <x v="57"/>
    <x v="52"/>
    <x v="34"/>
    <x v="31"/>
    <x v="46"/>
    <x v="56"/>
    <x v="69"/>
    <x v="91"/>
    <x v="29"/>
    <x v="3"/>
    <x v="12"/>
    <x v="7"/>
    <x v="9"/>
    <x v="9"/>
    <x v="29"/>
    <x v="22"/>
    <x v="13"/>
    <x v="1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
    <x v="129"/>
    <x v="1"/>
    <x v="1"/>
    <x v="2"/>
    <x v="3"/>
    <x v="4"/>
    <x v="16"/>
    <x v="2"/>
    <x v="2"/>
    <x v="2"/>
    <x v="2"/>
    <x v="0"/>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6"/>
    <x v="61"/>
    <x v="0"/>
    <x v="4"/>
    <x v="5"/>
    <x v="1"/>
    <x v="3"/>
    <x v="2"/>
    <x v="5"/>
    <x v="0"/>
    <x v="1"/>
    <x v="1"/>
    <x v="1"/>
    <x v="131"/>
    <x v="99"/>
    <x v="99"/>
    <x v="94"/>
    <x v="82"/>
    <x v="71"/>
    <x v="107"/>
    <x v="106"/>
    <x v="125"/>
    <x v="171"/>
    <x v="67"/>
    <x v="67"/>
    <x v="64"/>
    <x v="66"/>
    <x v="68"/>
    <x v="65"/>
    <x v="67"/>
    <x v="68"/>
    <x v="67"/>
    <x v="67"/>
    <x v="45"/>
    <x v="84"/>
    <x v="25"/>
    <x v="45"/>
    <x v="32"/>
    <x v="59"/>
    <x v="26"/>
    <x v="28"/>
    <x v="23"/>
    <x v="26"/>
    <x v="46"/>
    <x v="86"/>
    <x v="26"/>
    <x v="46"/>
    <x v="34"/>
    <x v="61"/>
    <x v="27"/>
    <x v="29"/>
    <x v="24"/>
    <x v="27"/>
    <x v="68"/>
    <x v="42"/>
    <x v="80"/>
    <x v="43"/>
    <x v="60"/>
    <x v="27"/>
    <x v="98"/>
    <x v="93"/>
    <x v="85"/>
    <x v="134"/>
    <x v="2"/>
    <x v="3"/>
    <x v="1"/>
    <x v="1"/>
    <x v="4"/>
    <x v="4"/>
    <x v="3"/>
    <x v="2"/>
    <x v="0"/>
    <x v="0"/>
    <x v="52"/>
    <x v="50"/>
    <x v="36"/>
    <x v="56"/>
    <x v="30"/>
    <x v="18"/>
    <x v="36"/>
    <x v="39"/>
    <x v="46"/>
    <x v="56"/>
    <x v="38"/>
    <x v="21"/>
    <x v="39"/>
    <x v="8"/>
    <x v="28"/>
    <x v="30"/>
    <x v="40"/>
    <x v="39"/>
    <x v="32"/>
    <x v="4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
    <x v="432"/>
    <x v="1"/>
    <x v="1"/>
    <x v="2"/>
    <x v="2"/>
    <x v="4"/>
    <x v="17"/>
    <x v="2"/>
    <x v="2"/>
    <x v="0"/>
    <x v="0"/>
    <x v="0"/>
    <x v="0"/>
    <x v="0"/>
    <x v="0"/>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3"/>
    <x v="61"/>
    <x v="0"/>
    <x v="3"/>
    <x v="4"/>
    <x v="0"/>
    <x v="2"/>
    <x v="5"/>
    <x v="1"/>
    <x v="2"/>
    <x v="3"/>
    <x v="3"/>
    <x v="2"/>
    <x v="132"/>
    <x v="100"/>
    <x v="100"/>
    <x v="95"/>
    <x v="79"/>
    <x v="75"/>
    <x v="105"/>
    <x v="104"/>
    <x v="123"/>
    <x v="170"/>
    <x v="85"/>
    <x v="85"/>
    <x v="82"/>
    <x v="82"/>
    <x v="79"/>
    <x v="77"/>
    <x v="83"/>
    <x v="84"/>
    <x v="84"/>
    <x v="84"/>
    <x v="57"/>
    <x v="99"/>
    <x v="20"/>
    <x v="49"/>
    <x v="76"/>
    <x v="27"/>
    <x v="71"/>
    <x v="72"/>
    <x v="81"/>
    <x v="66"/>
    <x v="59"/>
    <x v="101"/>
    <x v="21"/>
    <x v="51"/>
    <x v="79"/>
    <x v="28"/>
    <x v="73"/>
    <x v="74"/>
    <x v="84"/>
    <x v="69"/>
    <x v="55"/>
    <x v="27"/>
    <x v="85"/>
    <x v="38"/>
    <x v="15"/>
    <x v="60"/>
    <x v="52"/>
    <x v="48"/>
    <x v="25"/>
    <x v="92"/>
    <x v="0"/>
    <x v="5"/>
    <x v="0"/>
    <x v="0"/>
    <x v="5"/>
    <x v="2"/>
    <x v="4"/>
    <x v="3"/>
    <x v="4"/>
    <x v="1"/>
    <x v="71"/>
    <x v="53"/>
    <x v="46"/>
    <x v="61"/>
    <x v="45"/>
    <x v="29"/>
    <x v="60"/>
    <x v="53"/>
    <x v="69"/>
    <x v="80"/>
    <x v="19"/>
    <x v="30"/>
    <x v="30"/>
    <x v="0"/>
    <x v="16"/>
    <x v="25"/>
    <x v="17"/>
    <x v="18"/>
    <x v="14"/>
    <x v="2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5"/>
    <x v="160"/>
    <x v="1"/>
    <x v="1"/>
    <x v="2"/>
    <x v="2"/>
    <x v="7"/>
    <x v="17"/>
    <x v="2"/>
    <x v="2"/>
    <x v="0"/>
    <x v="0"/>
    <x v="0"/>
    <x v="0"/>
    <x v="0"/>
    <x v="0"/>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6"/>
    <x v="8"/>
    <x v="10"/>
    <x v="10"/>
    <x v="11"/>
    <x v="0"/>
    <x v="4"/>
    <x v="5"/>
    <x v="8"/>
    <x v="8"/>
    <x v="6"/>
    <x v="61"/>
    <x v="0"/>
    <x v="2"/>
    <x v="3"/>
    <x v="0"/>
    <x v="1"/>
    <x v="3"/>
    <x v="8"/>
    <x v="1"/>
    <x v="2"/>
    <x v="1"/>
    <x v="1"/>
    <x v="133"/>
    <x v="101"/>
    <x v="100"/>
    <x v="96"/>
    <x v="81"/>
    <x v="67"/>
    <x v="106"/>
    <x v="105"/>
    <x v="125"/>
    <x v="171"/>
    <x v="68"/>
    <x v="68"/>
    <x v="66"/>
    <x v="68"/>
    <x v="66"/>
    <x v="64"/>
    <x v="65"/>
    <x v="67"/>
    <x v="67"/>
    <x v="67"/>
    <x v="40"/>
    <x v="84"/>
    <x v="20"/>
    <x v="32"/>
    <x v="53"/>
    <x v="82"/>
    <x v="55"/>
    <x v="57"/>
    <x v="48"/>
    <x v="51"/>
    <x v="41"/>
    <x v="86"/>
    <x v="21"/>
    <x v="33"/>
    <x v="55"/>
    <x v="84"/>
    <x v="57"/>
    <x v="59"/>
    <x v="50"/>
    <x v="53"/>
    <x v="73"/>
    <x v="42"/>
    <x v="85"/>
    <x v="56"/>
    <x v="39"/>
    <x v="4"/>
    <x v="68"/>
    <x v="63"/>
    <x v="59"/>
    <x v="108"/>
    <x v="2"/>
    <x v="3"/>
    <x v="1"/>
    <x v="1"/>
    <x v="4"/>
    <x v="4"/>
    <x v="3"/>
    <x v="2"/>
    <x v="0"/>
    <x v="0"/>
    <x v="47"/>
    <x v="50"/>
    <x v="31"/>
    <x v="43"/>
    <x v="54"/>
    <x v="61"/>
    <x v="65"/>
    <x v="68"/>
    <x v="71"/>
    <x v="82"/>
    <x v="43"/>
    <x v="21"/>
    <x v="44"/>
    <x v="22"/>
    <x v="1"/>
    <x v="2"/>
    <x v="5"/>
    <x v="0"/>
    <x v="4"/>
    <x v="1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0"/>
    <x v="6"/>
    <x v="3"/>
    <x v="4"/>
    <x v="6"/>
    <x v="5"/>
    <x v="1"/>
    <x v="1"/>
    <x v="4"/>
    <x v="1"/>
    <x v="2"/>
    <x v="6"/>
  </r>
  <r>
    <x v="6"/>
    <x v="423"/>
    <x v="1"/>
    <x v="1"/>
    <x v="2"/>
    <x v="8"/>
    <x v="4"/>
    <x v="17"/>
    <x v="2"/>
    <x v="2"/>
    <x v="2"/>
    <x v="2"/>
    <x v="2"/>
    <x v="2"/>
    <x v="2"/>
    <x v="2"/>
    <x v="0"/>
    <x v="0"/>
    <x v="0"/>
    <x v="0"/>
    <x v="0"/>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6"/>
    <x v="61"/>
    <x v="0"/>
    <x v="10"/>
    <x v="10"/>
    <x v="4"/>
    <x v="5"/>
    <x v="3"/>
    <x v="9"/>
    <x v="3"/>
    <x v="4"/>
    <x v="5"/>
    <x v="5"/>
    <x v="125"/>
    <x v="94"/>
    <x v="96"/>
    <x v="92"/>
    <x v="81"/>
    <x v="66"/>
    <x v="104"/>
    <x v="103"/>
    <x v="121"/>
    <x v="167"/>
    <x v="65"/>
    <x v="66"/>
    <x v="63"/>
    <x v="65"/>
    <x v="66"/>
    <x v="63"/>
    <x v="64"/>
    <x v="66"/>
    <x v="66"/>
    <x v="66"/>
    <x v="50"/>
    <x v="77"/>
    <x v="30"/>
    <x v="32"/>
    <x v="23"/>
    <x v="56"/>
    <x v="31"/>
    <x v="33"/>
    <x v="19"/>
    <x v="37"/>
    <x v="51"/>
    <x v="78"/>
    <x v="32"/>
    <x v="33"/>
    <x v="24"/>
    <x v="58"/>
    <x v="32"/>
    <x v="34"/>
    <x v="19"/>
    <x v="39"/>
    <x v="63"/>
    <x v="50"/>
    <x v="75"/>
    <x v="56"/>
    <x v="70"/>
    <x v="30"/>
    <x v="93"/>
    <x v="88"/>
    <x v="90"/>
    <x v="123"/>
    <x v="2"/>
    <x v="3"/>
    <x v="1"/>
    <x v="1"/>
    <x v="4"/>
    <x v="4"/>
    <x v="3"/>
    <x v="2"/>
    <x v="0"/>
    <x v="0"/>
    <x v="57"/>
    <x v="42"/>
    <x v="43"/>
    <x v="43"/>
    <x v="20"/>
    <x v="14"/>
    <x v="41"/>
    <x v="44"/>
    <x v="41"/>
    <x v="68"/>
    <x v="29"/>
    <x v="32"/>
    <x v="25"/>
    <x v="22"/>
    <x v="43"/>
    <x v="34"/>
    <x v="29"/>
    <x v="25"/>
    <x v="36"/>
    <x v="2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7"/>
    <x v="26"/>
    <x v="1"/>
    <x v="1"/>
    <x v="2"/>
    <x v="3"/>
    <x v="4"/>
    <x v="17"/>
    <x v="2"/>
    <x v="2"/>
    <x v="2"/>
    <x v="2"/>
    <x v="0"/>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2"/>
    <x v="13"/>
    <x v="0"/>
    <x v="6"/>
    <x v="1"/>
    <x v="3"/>
    <x v="4"/>
    <x v="1"/>
    <x v="0"/>
    <x v="0"/>
    <x v="0"/>
    <x v="2"/>
    <x v="2"/>
    <x v="129"/>
    <x v="103"/>
    <x v="97"/>
    <x v="93"/>
    <x v="83"/>
    <x v="76"/>
    <x v="107"/>
    <x v="107"/>
    <x v="124"/>
    <x v="170"/>
    <x v="93"/>
    <x v="93"/>
    <x v="90"/>
    <x v="91"/>
    <x v="87"/>
    <x v="85"/>
    <x v="89"/>
    <x v="90"/>
    <x v="93"/>
    <x v="93"/>
    <x v="70"/>
    <x v="34"/>
    <x v="50"/>
    <x v="57"/>
    <x v="19"/>
    <x v="7"/>
    <x v="26"/>
    <x v="16"/>
    <x v="36"/>
    <x v="39"/>
    <x v="72"/>
    <x v="35"/>
    <x v="53"/>
    <x v="59"/>
    <x v="20"/>
    <x v="7"/>
    <x v="27"/>
    <x v="17"/>
    <x v="38"/>
    <x v="41"/>
    <x v="42"/>
    <x v="93"/>
    <x v="55"/>
    <x v="30"/>
    <x v="74"/>
    <x v="81"/>
    <x v="98"/>
    <x v="105"/>
    <x v="71"/>
    <x v="120"/>
    <x v="4"/>
    <x v="1"/>
    <x v="3"/>
    <x v="4"/>
    <x v="1"/>
    <x v="1"/>
    <x v="1"/>
    <x v="1"/>
    <x v="3"/>
    <x v="3"/>
    <x v="45"/>
    <x v="43"/>
    <x v="29"/>
    <x v="33"/>
    <x v="25"/>
    <x v="13"/>
    <x v="46"/>
    <x v="37"/>
    <x v="34"/>
    <x v="47"/>
    <x v="51"/>
    <x v="28"/>
    <x v="37"/>
    <x v="34"/>
    <x v="40"/>
    <x v="74"/>
    <x v="16"/>
    <x v="34"/>
    <x v="46"/>
    <x v="4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
    <x v="449"/>
    <x v="1"/>
    <x v="1"/>
    <x v="2"/>
    <x v="3"/>
    <x v="3"/>
    <x v="17"/>
    <x v="2"/>
    <x v="2"/>
    <x v="2"/>
    <x v="2"/>
    <x v="0"/>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0"/>
    <x v="12"/>
    <x v="16"/>
    <x v="17"/>
    <x v="18"/>
    <x v="0"/>
    <x v="10"/>
    <x v="7"/>
    <x v="10"/>
    <x v="11"/>
    <x v="5"/>
    <x v="22"/>
    <x v="0"/>
    <x v="9"/>
    <x v="1"/>
    <x v="5"/>
    <x v="0"/>
    <x v="0"/>
    <x v="0"/>
    <x v="5"/>
    <x v="6"/>
    <x v="3"/>
    <x v="8"/>
    <x v="126"/>
    <x v="103"/>
    <x v="95"/>
    <x v="97"/>
    <x v="84"/>
    <x v="76"/>
    <x v="102"/>
    <x v="101"/>
    <x v="123"/>
    <x v="164"/>
    <x v="79"/>
    <x v="81"/>
    <x v="77"/>
    <x v="83"/>
    <x v="79"/>
    <x v="77"/>
    <x v="80"/>
    <x v="83"/>
    <x v="83"/>
    <x v="83"/>
    <x v="101"/>
    <x v="34"/>
    <x v="75"/>
    <x v="7"/>
    <x v="7"/>
    <x v="7"/>
    <x v="88"/>
    <x v="88"/>
    <x v="48"/>
    <x v="125"/>
    <x v="104"/>
    <x v="35"/>
    <x v="78"/>
    <x v="7"/>
    <x v="7"/>
    <x v="7"/>
    <x v="91"/>
    <x v="91"/>
    <x v="50"/>
    <x v="128"/>
    <x v="10"/>
    <x v="93"/>
    <x v="29"/>
    <x v="82"/>
    <x v="87"/>
    <x v="81"/>
    <x v="34"/>
    <x v="31"/>
    <x v="59"/>
    <x v="33"/>
    <x v="3"/>
    <x v="0"/>
    <x v="4"/>
    <x v="2"/>
    <x v="0"/>
    <x v="0"/>
    <x v="5"/>
    <x v="5"/>
    <x v="2"/>
    <x v="5"/>
    <x v="102"/>
    <x v="53"/>
    <x v="45"/>
    <x v="16"/>
    <x v="26"/>
    <x v="24"/>
    <x v="65"/>
    <x v="56"/>
    <x v="49"/>
    <x v="79"/>
    <x v="5"/>
    <x v="9"/>
    <x v="26"/>
    <x v="75"/>
    <x v="44"/>
    <x v="43"/>
    <x v="7"/>
    <x v="22"/>
    <x v="31"/>
    <x v="22"/>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9"/>
    <x v="286"/>
    <x v="1"/>
    <x v="1"/>
    <x v="2"/>
    <x v="4"/>
    <x v="4"/>
    <x v="17"/>
    <x v="2"/>
    <x v="2"/>
    <x v="2"/>
    <x v="2"/>
    <x v="2"/>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4"/>
    <x v="61"/>
    <x v="0"/>
    <x v="6"/>
    <x v="4"/>
    <x v="3"/>
    <x v="3"/>
    <x v="2"/>
    <x v="2"/>
    <x v="6"/>
    <x v="5"/>
    <x v="3"/>
    <x v="5"/>
    <x v="129"/>
    <x v="100"/>
    <x v="97"/>
    <x v="94"/>
    <x v="82"/>
    <x v="74"/>
    <x v="101"/>
    <x v="102"/>
    <x v="123"/>
    <x v="167"/>
    <x v="94"/>
    <x v="94"/>
    <x v="90"/>
    <x v="91"/>
    <x v="86"/>
    <x v="85"/>
    <x v="90"/>
    <x v="91"/>
    <x v="93"/>
    <x v="93"/>
    <x v="57"/>
    <x v="62"/>
    <x v="43"/>
    <x v="38"/>
    <x v="27"/>
    <x v="27"/>
    <x v="88"/>
    <x v="67"/>
    <x v="37"/>
    <x v="82"/>
    <x v="59"/>
    <x v="63"/>
    <x v="45"/>
    <x v="39"/>
    <x v="29"/>
    <x v="28"/>
    <x v="91"/>
    <x v="69"/>
    <x v="39"/>
    <x v="85"/>
    <x v="55"/>
    <x v="65"/>
    <x v="62"/>
    <x v="50"/>
    <x v="65"/>
    <x v="60"/>
    <x v="34"/>
    <x v="53"/>
    <x v="70"/>
    <x v="76"/>
    <x v="1"/>
    <x v="2"/>
    <x v="2"/>
    <x v="3"/>
    <x v="2"/>
    <x v="3"/>
    <x v="6"/>
    <x v="4"/>
    <x v="1"/>
    <x v="4"/>
    <x v="67"/>
    <x v="59"/>
    <x v="28"/>
    <x v="42"/>
    <x v="33"/>
    <x v="28"/>
    <x v="46"/>
    <x v="36"/>
    <x v="40"/>
    <x v="44"/>
    <x v="32"/>
    <x v="17"/>
    <x v="48"/>
    <x v="32"/>
    <x v="19"/>
    <x v="27"/>
    <x v="34"/>
    <x v="49"/>
    <x v="49"/>
    <x v="5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
    <x v="307"/>
    <x v="1"/>
    <x v="1"/>
    <x v="2"/>
    <x v="4"/>
    <x v="7"/>
    <x v="17"/>
    <x v="2"/>
    <x v="2"/>
    <x v="2"/>
    <x v="2"/>
    <x v="2"/>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6"/>
    <x v="8"/>
    <x v="10"/>
    <x v="10"/>
    <x v="11"/>
    <x v="0"/>
    <x v="4"/>
    <x v="5"/>
    <x v="8"/>
    <x v="8"/>
    <x v="4"/>
    <x v="61"/>
    <x v="0"/>
    <x v="8"/>
    <x v="5"/>
    <x v="3"/>
    <x v="3"/>
    <x v="2"/>
    <x v="2"/>
    <x v="9"/>
    <x v="4"/>
    <x v="3"/>
    <x v="4"/>
    <x v="127"/>
    <x v="99"/>
    <x v="97"/>
    <x v="94"/>
    <x v="82"/>
    <x v="74"/>
    <x v="98"/>
    <x v="103"/>
    <x v="123"/>
    <x v="168"/>
    <x v="91"/>
    <x v="93"/>
    <x v="90"/>
    <x v="91"/>
    <x v="86"/>
    <x v="85"/>
    <x v="88"/>
    <x v="92"/>
    <x v="93"/>
    <x v="94"/>
    <x v="79"/>
    <x v="73"/>
    <x v="43"/>
    <x v="38"/>
    <x v="27"/>
    <x v="27"/>
    <x v="111"/>
    <x v="57"/>
    <x v="37"/>
    <x v="71"/>
    <x v="81"/>
    <x v="74"/>
    <x v="45"/>
    <x v="39"/>
    <x v="29"/>
    <x v="28"/>
    <x v="114"/>
    <x v="59"/>
    <x v="39"/>
    <x v="74"/>
    <x v="33"/>
    <x v="54"/>
    <x v="62"/>
    <x v="50"/>
    <x v="65"/>
    <x v="60"/>
    <x v="11"/>
    <x v="63"/>
    <x v="70"/>
    <x v="87"/>
    <x v="1"/>
    <x v="2"/>
    <x v="2"/>
    <x v="3"/>
    <x v="2"/>
    <x v="3"/>
    <x v="6"/>
    <x v="4"/>
    <x v="1"/>
    <x v="4"/>
    <x v="87"/>
    <x v="70"/>
    <x v="28"/>
    <x v="42"/>
    <x v="33"/>
    <x v="28"/>
    <x v="76"/>
    <x v="25"/>
    <x v="40"/>
    <x v="33"/>
    <x v="7"/>
    <x v="6"/>
    <x v="48"/>
    <x v="32"/>
    <x v="19"/>
    <x v="27"/>
    <x v="8"/>
    <x v="78"/>
    <x v="49"/>
    <x v="7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0"/>
    <x v="5"/>
    <x v="6"/>
    <x v="3"/>
    <x v="4"/>
    <x v="6"/>
    <x v="5"/>
    <x v="1"/>
    <x v="1"/>
    <x v="4"/>
    <x v="1"/>
    <x v="2"/>
    <x v="6"/>
  </r>
  <r>
    <x v="11"/>
    <x v="98"/>
    <x v="1"/>
    <x v="1"/>
    <x v="2"/>
    <x v="4"/>
    <x v="2"/>
    <x v="17"/>
    <x v="2"/>
    <x v="2"/>
    <x v="2"/>
    <x v="2"/>
    <x v="2"/>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3"/>
    <x v="15"/>
    <x v="19"/>
    <x v="21"/>
    <x v="22"/>
    <x v="0"/>
    <x v="11"/>
    <x v="11"/>
    <x v="14"/>
    <x v="14"/>
    <x v="3"/>
    <x v="55"/>
    <x v="0"/>
    <x v="10"/>
    <x v="13"/>
    <x v="2"/>
    <x v="3"/>
    <x v="7"/>
    <x v="1"/>
    <x v="3"/>
    <x v="5"/>
    <x v="6"/>
    <x v="4"/>
    <x v="125"/>
    <x v="91"/>
    <x v="98"/>
    <x v="94"/>
    <x v="77"/>
    <x v="75"/>
    <x v="104"/>
    <x v="102"/>
    <x v="120"/>
    <x v="168"/>
    <x v="81"/>
    <x v="82"/>
    <x v="79"/>
    <x v="80"/>
    <x v="78"/>
    <x v="77"/>
    <x v="82"/>
    <x v="83"/>
    <x v="83"/>
    <x v="83"/>
    <x v="96"/>
    <x v="123"/>
    <x v="31"/>
    <x v="38"/>
    <x v="71"/>
    <x v="16"/>
    <x v="55"/>
    <x v="67"/>
    <x v="81"/>
    <x v="71"/>
    <x v="99"/>
    <x v="125"/>
    <x v="33"/>
    <x v="39"/>
    <x v="74"/>
    <x v="17"/>
    <x v="57"/>
    <x v="69"/>
    <x v="84"/>
    <x v="74"/>
    <x v="15"/>
    <x v="3"/>
    <x v="74"/>
    <x v="50"/>
    <x v="20"/>
    <x v="71"/>
    <x v="68"/>
    <x v="53"/>
    <x v="25"/>
    <x v="87"/>
    <x v="0"/>
    <x v="5"/>
    <x v="0"/>
    <x v="0"/>
    <x v="5"/>
    <x v="2"/>
    <x v="4"/>
    <x v="3"/>
    <x v="4"/>
    <x v="1"/>
    <x v="106"/>
    <x v="89"/>
    <x v="57"/>
    <x v="51"/>
    <x v="34"/>
    <x v="18"/>
    <x v="44"/>
    <x v="48"/>
    <x v="69"/>
    <x v="85"/>
    <x v="0"/>
    <x v="0"/>
    <x v="9"/>
    <x v="10"/>
    <x v="26"/>
    <x v="61"/>
    <x v="33"/>
    <x v="25"/>
    <x v="14"/>
    <x v="16"/>
    <x v="7"/>
    <x v="7"/>
    <x v="6"/>
    <x v="2"/>
    <x v="5"/>
    <x v="2"/>
    <x v="5"/>
    <x v="4"/>
    <x v="7"/>
    <x v="5"/>
    <x v="5"/>
    <x v="4"/>
    <x v="4"/>
    <x v="4"/>
    <x v="3"/>
    <x v="2"/>
    <x v="4"/>
    <x v="4"/>
    <x v="5"/>
    <x v="4"/>
    <x v="4"/>
    <x v="4"/>
    <x v="4"/>
    <x v="4"/>
    <x v="4"/>
    <x v="4"/>
    <x v="2"/>
    <x v="2"/>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2"/>
    <x v="4"/>
    <x v="0"/>
    <x v="4"/>
    <x v="6"/>
    <x v="5"/>
    <x v="5"/>
    <x v="4"/>
    <x v="5"/>
    <x v="5"/>
    <x v="5"/>
    <x v="6"/>
    <x v="3"/>
    <x v="4"/>
    <x v="6"/>
    <x v="5"/>
    <x v="1"/>
    <x v="1"/>
    <x v="4"/>
    <x v="1"/>
    <x v="2"/>
    <x v="6"/>
  </r>
  <r>
    <x v="12"/>
    <x v="422"/>
    <x v="1"/>
    <x v="1"/>
    <x v="2"/>
    <x v="10"/>
    <x v="6"/>
    <x v="17"/>
    <x v="2"/>
    <x v="2"/>
    <x v="2"/>
    <x v="2"/>
    <x v="2"/>
    <x v="2"/>
    <x v="2"/>
    <x v="2"/>
    <x v="2"/>
    <x v="0"/>
    <x v="0"/>
    <x v="0"/>
    <x v="0"/>
    <x v="0"/>
    <x v="0"/>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6"/>
    <x v="18"/>
    <x v="22"/>
    <x v="24"/>
    <x v="25"/>
    <x v="0"/>
    <x v="9"/>
    <x v="9"/>
    <x v="12"/>
    <x v="13"/>
    <x v="5"/>
    <x v="50"/>
    <x v="0"/>
    <x v="6"/>
    <x v="12"/>
    <x v="2"/>
    <x v="3"/>
    <x v="16"/>
    <x v="3"/>
    <x v="8"/>
    <x v="10"/>
    <x v="15"/>
    <x v="9"/>
    <x v="129"/>
    <x v="92"/>
    <x v="98"/>
    <x v="94"/>
    <x v="67"/>
    <x v="73"/>
    <x v="99"/>
    <x v="96"/>
    <x v="111"/>
    <x v="163"/>
    <x v="82"/>
    <x v="61"/>
    <x v="81"/>
    <x v="79"/>
    <x v="4"/>
    <x v="70"/>
    <x v="79"/>
    <x v="80"/>
    <x v="77"/>
    <x v="82"/>
    <x v="10"/>
    <x v="72"/>
    <x v="12"/>
    <x v="11"/>
    <x v="76"/>
    <x v="18"/>
    <x v="53"/>
    <x v="61"/>
    <x v="72"/>
    <x v="45"/>
    <x v="10"/>
    <x v="73"/>
    <x v="13"/>
    <x v="11"/>
    <x v="79"/>
    <x v="19"/>
    <x v="55"/>
    <x v="63"/>
    <x v="75"/>
    <x v="47"/>
    <x v="104"/>
    <x v="55"/>
    <x v="93"/>
    <x v="78"/>
    <x v="15"/>
    <x v="69"/>
    <x v="70"/>
    <x v="59"/>
    <x v="34"/>
    <x v="114"/>
    <x v="3"/>
    <x v="0"/>
    <x v="4"/>
    <x v="2"/>
    <x v="0"/>
    <x v="0"/>
    <x v="5"/>
    <x v="5"/>
    <x v="2"/>
    <x v="5"/>
    <x v="10"/>
    <x v="83"/>
    <x v="0"/>
    <x v="20"/>
    <x v="69"/>
    <x v="35"/>
    <x v="30"/>
    <x v="27"/>
    <x v="72"/>
    <x v="3"/>
    <x v="77"/>
    <x v="1"/>
    <x v="74"/>
    <x v="67"/>
    <x v="0"/>
    <x v="3"/>
    <x v="59"/>
    <x v="48"/>
    <x v="11"/>
    <x v="83"/>
    <x v="7"/>
    <x v="7"/>
    <x v="3"/>
    <x v="2"/>
    <x v="5"/>
    <x v="2"/>
    <x v="5"/>
    <x v="4"/>
    <x v="7"/>
    <x v="5"/>
    <x v="5"/>
    <x v="4"/>
    <x v="4"/>
    <x v="4"/>
    <x v="3"/>
    <x v="2"/>
    <x v="2"/>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3"/>
    <x v="3"/>
    <x v="5"/>
    <x v="4"/>
    <x v="4"/>
    <x v="5"/>
    <x v="4"/>
    <x v="5"/>
    <x v="1"/>
    <x v="1"/>
    <x v="1"/>
    <x v="1"/>
    <x v="2"/>
    <x v="2"/>
    <x v="1"/>
    <x v="1"/>
    <x v="1"/>
    <x v="2"/>
    <x v="2"/>
    <x v="2"/>
    <x v="1"/>
    <x v="3"/>
    <x v="2"/>
    <x v="4"/>
    <x v="1"/>
    <x v="5"/>
    <x v="4"/>
    <x v="2"/>
    <x v="4"/>
    <x v="6"/>
    <x v="5"/>
    <x v="5"/>
    <x v="4"/>
    <x v="5"/>
    <x v="5"/>
    <x v="5"/>
    <x v="6"/>
    <x v="3"/>
    <x v="4"/>
    <x v="6"/>
    <x v="5"/>
    <x v="1"/>
    <x v="1"/>
    <x v="4"/>
    <x v="1"/>
    <x v="2"/>
    <x v="6"/>
  </r>
  <r>
    <x v="13"/>
    <x v="321"/>
    <x v="1"/>
    <x v="1"/>
    <x v="2"/>
    <x v="6"/>
    <x v="4"/>
    <x v="17"/>
    <x v="2"/>
    <x v="2"/>
    <x v="2"/>
    <x v="2"/>
    <x v="2"/>
    <x v="2"/>
    <x v="0"/>
    <x v="0"/>
    <x v="0"/>
    <x v="0"/>
    <x v="0"/>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1"/>
    <x v="2"/>
    <x v="2"/>
    <x v="0"/>
    <x v="10"/>
    <x v="1"/>
    <x v="4"/>
    <x v="4"/>
    <x v="5"/>
    <x v="61"/>
    <x v="0"/>
    <x v="8"/>
    <x v="1"/>
    <x v="5"/>
    <x v="3"/>
    <x v="1"/>
    <x v="1"/>
    <x v="5"/>
    <x v="8"/>
    <x v="4"/>
    <x v="10"/>
    <x v="127"/>
    <x v="103"/>
    <x v="95"/>
    <x v="94"/>
    <x v="83"/>
    <x v="75"/>
    <x v="102"/>
    <x v="98"/>
    <x v="122"/>
    <x v="162"/>
    <x v="80"/>
    <x v="81"/>
    <x v="77"/>
    <x v="79"/>
    <x v="77"/>
    <x v="76"/>
    <x v="80"/>
    <x v="81"/>
    <x v="82"/>
    <x v="80"/>
    <x v="57"/>
    <x v="20"/>
    <x v="51"/>
    <x v="27"/>
    <x v="12"/>
    <x v="12"/>
    <x v="61"/>
    <x v="79"/>
    <x v="30"/>
    <x v="97"/>
    <x v="59"/>
    <x v="20"/>
    <x v="54"/>
    <x v="27"/>
    <x v="12"/>
    <x v="13"/>
    <x v="63"/>
    <x v="82"/>
    <x v="31"/>
    <x v="100"/>
    <x v="55"/>
    <x v="108"/>
    <x v="53"/>
    <x v="62"/>
    <x v="82"/>
    <x v="75"/>
    <x v="62"/>
    <x v="40"/>
    <x v="78"/>
    <x v="61"/>
    <x v="3"/>
    <x v="0"/>
    <x v="4"/>
    <x v="2"/>
    <x v="0"/>
    <x v="0"/>
    <x v="5"/>
    <x v="5"/>
    <x v="2"/>
    <x v="5"/>
    <x v="55"/>
    <x v="36"/>
    <x v="18"/>
    <x v="36"/>
    <x v="32"/>
    <x v="29"/>
    <x v="38"/>
    <x v="47"/>
    <x v="29"/>
    <x v="45"/>
    <x v="29"/>
    <x v="41"/>
    <x v="63"/>
    <x v="37"/>
    <x v="12"/>
    <x v="12"/>
    <x v="44"/>
    <x v="35"/>
    <x v="62"/>
    <x v="4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4"/>
    <x v="27"/>
    <x v="1"/>
    <x v="1"/>
    <x v="2"/>
    <x v="7"/>
    <x v="4"/>
    <x v="17"/>
    <x v="2"/>
    <x v="2"/>
    <x v="2"/>
    <x v="2"/>
    <x v="2"/>
    <x v="2"/>
    <x v="2"/>
    <x v="0"/>
    <x v="0"/>
    <x v="0"/>
    <x v="0"/>
    <x v="0"/>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1"/>
    <x v="2"/>
    <x v="2"/>
    <x v="0"/>
    <x v="10"/>
    <x v="1"/>
    <x v="4"/>
    <x v="4"/>
    <x v="2"/>
    <x v="13"/>
    <x v="0"/>
    <x v="12"/>
    <x v="3"/>
    <x v="5"/>
    <x v="6"/>
    <x v="2"/>
    <x v="1"/>
    <x v="1"/>
    <x v="1"/>
    <x v="5"/>
    <x v="3"/>
    <x v="123"/>
    <x v="101"/>
    <x v="95"/>
    <x v="91"/>
    <x v="82"/>
    <x v="75"/>
    <x v="106"/>
    <x v="106"/>
    <x v="121"/>
    <x v="169"/>
    <x v="92"/>
    <x v="91"/>
    <x v="89"/>
    <x v="90"/>
    <x v="85"/>
    <x v="83"/>
    <x v="86"/>
    <x v="83"/>
    <x v="92"/>
    <x v="92"/>
    <x v="81"/>
    <x v="34"/>
    <x v="45"/>
    <x v="49"/>
    <x v="19"/>
    <x v="11"/>
    <x v="21"/>
    <x v="16"/>
    <x v="31"/>
    <x v="34"/>
    <x v="83"/>
    <x v="35"/>
    <x v="47"/>
    <x v="51"/>
    <x v="20"/>
    <x v="11"/>
    <x v="22"/>
    <x v="17"/>
    <x v="33"/>
    <x v="35"/>
    <x v="31"/>
    <x v="93"/>
    <x v="60"/>
    <x v="38"/>
    <x v="74"/>
    <x v="77"/>
    <x v="103"/>
    <x v="105"/>
    <x v="76"/>
    <x v="126"/>
    <x v="4"/>
    <x v="1"/>
    <x v="3"/>
    <x v="4"/>
    <x v="1"/>
    <x v="1"/>
    <x v="1"/>
    <x v="1"/>
    <x v="3"/>
    <x v="3"/>
    <x v="57"/>
    <x v="43"/>
    <x v="24"/>
    <x v="25"/>
    <x v="25"/>
    <x v="17"/>
    <x v="40"/>
    <x v="37"/>
    <x v="29"/>
    <x v="42"/>
    <x v="31"/>
    <x v="28"/>
    <x v="48"/>
    <x v="48"/>
    <x v="40"/>
    <x v="46"/>
    <x v="22"/>
    <x v="34"/>
    <x v="50"/>
    <x v="5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5"/>
    <x v="323"/>
    <x v="1"/>
    <x v="1"/>
    <x v="2"/>
    <x v="7"/>
    <x v="4"/>
    <x v="10"/>
    <x v="2"/>
    <x v="2"/>
    <x v="2"/>
    <x v="2"/>
    <x v="2"/>
    <x v="2"/>
    <x v="2"/>
    <x v="0"/>
    <x v="0"/>
    <x v="0"/>
    <x v="0"/>
    <x v="0"/>
    <x v="0"/>
    <x v="0"/>
    <x v="0"/>
    <x v="0"/>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1"/>
    <x v="2"/>
    <x v="2"/>
    <x v="0"/>
    <x v="10"/>
    <x v="1"/>
    <x v="4"/>
    <x v="4"/>
    <x v="4"/>
    <x v="61"/>
    <x v="0"/>
    <x v="8"/>
    <x v="6"/>
    <x v="4"/>
    <x v="4"/>
    <x v="2"/>
    <x v="3"/>
    <x v="9"/>
    <x v="7"/>
    <x v="4"/>
    <x v="8"/>
    <x v="127"/>
    <x v="98"/>
    <x v="96"/>
    <x v="93"/>
    <x v="82"/>
    <x v="73"/>
    <x v="98"/>
    <x v="99"/>
    <x v="122"/>
    <x v="164"/>
    <x v="91"/>
    <x v="92"/>
    <x v="89"/>
    <x v="90"/>
    <x v="86"/>
    <x v="84"/>
    <x v="88"/>
    <x v="90"/>
    <x v="92"/>
    <x v="92"/>
    <x v="49"/>
    <x v="59"/>
    <x v="37"/>
    <x v="32"/>
    <x v="19"/>
    <x v="27"/>
    <x v="88"/>
    <x v="65"/>
    <x v="23"/>
    <x v="74"/>
    <x v="50"/>
    <x v="60"/>
    <x v="39"/>
    <x v="33"/>
    <x v="20"/>
    <x v="28"/>
    <x v="91"/>
    <x v="67"/>
    <x v="24"/>
    <x v="77"/>
    <x v="64"/>
    <x v="68"/>
    <x v="68"/>
    <x v="56"/>
    <x v="74"/>
    <x v="60"/>
    <x v="34"/>
    <x v="55"/>
    <x v="85"/>
    <x v="84"/>
    <x v="1"/>
    <x v="2"/>
    <x v="2"/>
    <x v="3"/>
    <x v="2"/>
    <x v="3"/>
    <x v="6"/>
    <x v="4"/>
    <x v="1"/>
    <x v="4"/>
    <x v="57"/>
    <x v="56"/>
    <x v="22"/>
    <x v="35"/>
    <x v="24"/>
    <x v="28"/>
    <x v="46"/>
    <x v="33"/>
    <x v="26"/>
    <x v="36"/>
    <x v="44"/>
    <x v="19"/>
    <x v="70"/>
    <x v="49"/>
    <x v="55"/>
    <x v="27"/>
    <x v="34"/>
    <x v="52"/>
    <x v="81"/>
    <x v="6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
    <x v="140"/>
    <x v="1"/>
    <x v="1"/>
    <x v="2"/>
    <x v="7"/>
    <x v="7"/>
    <x v="17"/>
    <x v="2"/>
    <x v="2"/>
    <x v="2"/>
    <x v="2"/>
    <x v="2"/>
    <x v="2"/>
    <x v="2"/>
    <x v="0"/>
    <x v="0"/>
    <x v="0"/>
    <x v="0"/>
    <x v="0"/>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7"/>
    <x v="9"/>
    <x v="11"/>
    <x v="10"/>
    <x v="12"/>
    <x v="0"/>
    <x v="7"/>
    <x v="6"/>
    <x v="6"/>
    <x v="9"/>
    <x v="5"/>
    <x v="61"/>
    <x v="0"/>
    <x v="5"/>
    <x v="2"/>
    <x v="13"/>
    <x v="3"/>
    <x v="1"/>
    <x v="1"/>
    <x v="9"/>
    <x v="16"/>
    <x v="11"/>
    <x v="24"/>
    <x v="130"/>
    <x v="102"/>
    <x v="87"/>
    <x v="94"/>
    <x v="83"/>
    <x v="75"/>
    <x v="98"/>
    <x v="90"/>
    <x v="115"/>
    <x v="148"/>
    <x v="83"/>
    <x v="80"/>
    <x v="75"/>
    <x v="79"/>
    <x v="77"/>
    <x v="76"/>
    <x v="78"/>
    <x v="78"/>
    <x v="79"/>
    <x v="78"/>
    <x v="24"/>
    <x v="26"/>
    <x v="96"/>
    <x v="24"/>
    <x v="11"/>
    <x v="11"/>
    <x v="88"/>
    <x v="114"/>
    <x v="87"/>
    <x v="152"/>
    <x v="24"/>
    <x v="26"/>
    <x v="99"/>
    <x v="24"/>
    <x v="11"/>
    <x v="11"/>
    <x v="91"/>
    <x v="117"/>
    <x v="90"/>
    <x v="155"/>
    <x v="90"/>
    <x v="102"/>
    <x v="8"/>
    <x v="65"/>
    <x v="83"/>
    <x v="77"/>
    <x v="34"/>
    <x v="5"/>
    <x v="19"/>
    <x v="6"/>
    <x v="3"/>
    <x v="0"/>
    <x v="4"/>
    <x v="2"/>
    <x v="0"/>
    <x v="0"/>
    <x v="5"/>
    <x v="5"/>
    <x v="2"/>
    <x v="5"/>
    <x v="23"/>
    <x v="44"/>
    <x v="79"/>
    <x v="33"/>
    <x v="31"/>
    <x v="28"/>
    <x v="65"/>
    <x v="86"/>
    <x v="86"/>
    <x v="126"/>
    <x v="68"/>
    <x v="21"/>
    <x v="5"/>
    <x v="42"/>
    <x v="16"/>
    <x v="16"/>
    <x v="7"/>
    <x v="4"/>
    <x v="5"/>
    <x v="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0"/>
    <x v="4"/>
    <x v="2"/>
    <x v="4"/>
    <x v="6"/>
    <x v="5"/>
    <x v="5"/>
    <x v="4"/>
    <x v="5"/>
    <x v="5"/>
    <x v="5"/>
    <x v="6"/>
    <x v="3"/>
    <x v="4"/>
    <x v="6"/>
    <x v="5"/>
    <x v="1"/>
    <x v="1"/>
    <x v="4"/>
    <x v="1"/>
    <x v="2"/>
    <x v="6"/>
  </r>
  <r>
    <x v="17"/>
    <x v="421"/>
    <x v="1"/>
    <x v="1"/>
    <x v="2"/>
    <x v="7"/>
    <x v="3"/>
    <x v="17"/>
    <x v="2"/>
    <x v="2"/>
    <x v="2"/>
    <x v="2"/>
    <x v="2"/>
    <x v="2"/>
    <x v="2"/>
    <x v="0"/>
    <x v="0"/>
    <x v="0"/>
    <x v="0"/>
    <x v="0"/>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1"/>
    <x v="13"/>
    <x v="17"/>
    <x v="18"/>
    <x v="19"/>
    <x v="0"/>
    <x v="12"/>
    <x v="11"/>
    <x v="14"/>
    <x v="15"/>
    <x v="3"/>
    <x v="50"/>
    <x v="0"/>
    <x v="6"/>
    <x v="12"/>
    <x v="2"/>
    <x v="3"/>
    <x v="16"/>
    <x v="3"/>
    <x v="8"/>
    <x v="10"/>
    <x v="15"/>
    <x v="9"/>
    <x v="129"/>
    <x v="92"/>
    <x v="98"/>
    <x v="94"/>
    <x v="67"/>
    <x v="73"/>
    <x v="99"/>
    <x v="96"/>
    <x v="111"/>
    <x v="163"/>
    <x v="82"/>
    <x v="83"/>
    <x v="79"/>
    <x v="80"/>
    <x v="73"/>
    <x v="76"/>
    <x v="77"/>
    <x v="79"/>
    <x v="78"/>
    <x v="80"/>
    <x v="32"/>
    <x v="105"/>
    <x v="20"/>
    <x v="24"/>
    <x v="89"/>
    <x v="27"/>
    <x v="80"/>
    <x v="88"/>
    <x v="98"/>
    <x v="82"/>
    <x v="32"/>
    <x v="107"/>
    <x v="21"/>
    <x v="24"/>
    <x v="92"/>
    <x v="28"/>
    <x v="83"/>
    <x v="91"/>
    <x v="101"/>
    <x v="85"/>
    <x v="82"/>
    <x v="21"/>
    <x v="85"/>
    <x v="65"/>
    <x v="2"/>
    <x v="60"/>
    <x v="42"/>
    <x v="31"/>
    <x v="8"/>
    <x v="76"/>
    <x v="0"/>
    <x v="5"/>
    <x v="0"/>
    <x v="0"/>
    <x v="5"/>
    <x v="2"/>
    <x v="4"/>
    <x v="3"/>
    <x v="4"/>
    <x v="1"/>
    <x v="44"/>
    <x v="61"/>
    <x v="46"/>
    <x v="36"/>
    <x v="65"/>
    <x v="29"/>
    <x v="68"/>
    <x v="69"/>
    <x v="97"/>
    <x v="95"/>
    <x v="57"/>
    <x v="21"/>
    <x v="30"/>
    <x v="47"/>
    <x v="1"/>
    <x v="25"/>
    <x v="8"/>
    <x v="4"/>
    <x v="3"/>
    <x v="6"/>
    <x v="7"/>
    <x v="7"/>
    <x v="6"/>
    <x v="2"/>
    <x v="5"/>
    <x v="2"/>
    <x v="5"/>
    <x v="4"/>
    <x v="7"/>
    <x v="5"/>
    <x v="5"/>
    <x v="4"/>
    <x v="4"/>
    <x v="4"/>
    <x v="3"/>
    <x v="2"/>
    <x v="4"/>
    <x v="4"/>
    <x v="5"/>
    <x v="4"/>
    <x v="4"/>
    <x v="4"/>
    <x v="4"/>
    <x v="4"/>
    <x v="0"/>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18"/>
    <x v="49"/>
    <x v="1"/>
    <x v="1"/>
    <x v="2"/>
    <x v="10"/>
    <x v="4"/>
    <x v="17"/>
    <x v="2"/>
    <x v="2"/>
    <x v="2"/>
    <x v="2"/>
    <x v="2"/>
    <x v="2"/>
    <x v="2"/>
    <x v="2"/>
    <x v="2"/>
    <x v="0"/>
    <x v="0"/>
    <x v="0"/>
    <x v="0"/>
    <x v="0"/>
    <x v="0"/>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3"/>
    <x v="61"/>
    <x v="0"/>
    <x v="12"/>
    <x v="16"/>
    <x v="3"/>
    <x v="5"/>
    <x v="11"/>
    <x v="4"/>
    <x v="8"/>
    <x v="9"/>
    <x v="11"/>
    <x v="9"/>
    <x v="123"/>
    <x v="88"/>
    <x v="97"/>
    <x v="92"/>
    <x v="72"/>
    <x v="72"/>
    <x v="99"/>
    <x v="97"/>
    <x v="115"/>
    <x v="163"/>
    <x v="79"/>
    <x v="79"/>
    <x v="76"/>
    <x v="78"/>
    <x v="76"/>
    <x v="73"/>
    <x v="77"/>
    <x v="80"/>
    <x v="80"/>
    <x v="80"/>
    <x v="45"/>
    <x v="96"/>
    <x v="16"/>
    <x v="23"/>
    <x v="56"/>
    <x v="23"/>
    <x v="53"/>
    <x v="55"/>
    <x v="48"/>
    <x v="45"/>
    <x v="46"/>
    <x v="98"/>
    <x v="17"/>
    <x v="23"/>
    <x v="58"/>
    <x v="24"/>
    <x v="55"/>
    <x v="57"/>
    <x v="50"/>
    <x v="47"/>
    <x v="68"/>
    <x v="30"/>
    <x v="89"/>
    <x v="66"/>
    <x v="36"/>
    <x v="64"/>
    <x v="70"/>
    <x v="65"/>
    <x v="59"/>
    <x v="114"/>
    <x v="0"/>
    <x v="5"/>
    <x v="0"/>
    <x v="0"/>
    <x v="5"/>
    <x v="2"/>
    <x v="4"/>
    <x v="3"/>
    <x v="4"/>
    <x v="1"/>
    <x v="57"/>
    <x v="47"/>
    <x v="40"/>
    <x v="35"/>
    <x v="15"/>
    <x v="25"/>
    <x v="41"/>
    <x v="35"/>
    <x v="34"/>
    <x v="56"/>
    <x v="39"/>
    <x v="33"/>
    <x v="44"/>
    <x v="52"/>
    <x v="48"/>
    <x v="36"/>
    <x v="39"/>
    <x v="53"/>
    <x v="55"/>
    <x v="4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9"/>
    <x v="81"/>
    <x v="1"/>
    <x v="1"/>
    <x v="2"/>
    <x v="11"/>
    <x v="7"/>
    <x v="17"/>
    <x v="2"/>
    <x v="2"/>
    <x v="2"/>
    <x v="2"/>
    <x v="2"/>
    <x v="2"/>
    <x v="2"/>
    <x v="2"/>
    <x v="2"/>
    <x v="2"/>
    <x v="2"/>
    <x v="0"/>
    <x v="0"/>
    <x v="0"/>
    <x v="0"/>
    <x v="0"/>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7"/>
    <x v="9"/>
    <x v="11"/>
    <x v="10"/>
    <x v="12"/>
    <x v="0"/>
    <x v="7"/>
    <x v="6"/>
    <x v="6"/>
    <x v="9"/>
    <x v="2"/>
    <x v="61"/>
    <x v="0"/>
    <x v="13"/>
    <x v="3"/>
    <x v="16"/>
    <x v="7"/>
    <x v="3"/>
    <x v="2"/>
    <x v="1"/>
    <x v="0"/>
    <x v="16"/>
    <x v="13"/>
    <x v="122"/>
    <x v="101"/>
    <x v="83"/>
    <x v="90"/>
    <x v="81"/>
    <x v="74"/>
    <x v="106"/>
    <x v="107"/>
    <x v="110"/>
    <x v="159"/>
    <x v="91"/>
    <x v="91"/>
    <x v="77"/>
    <x v="88"/>
    <x v="83"/>
    <x v="79"/>
    <x v="86"/>
    <x v="90"/>
    <x v="84"/>
    <x v="83"/>
    <x v="46"/>
    <x v="17"/>
    <x v="85"/>
    <x v="32"/>
    <x v="16"/>
    <x v="11"/>
    <x v="10"/>
    <x v="3"/>
    <x v="70"/>
    <x v="61"/>
    <x v="47"/>
    <x v="17"/>
    <x v="88"/>
    <x v="33"/>
    <x v="16"/>
    <x v="11"/>
    <x v="10"/>
    <x v="3"/>
    <x v="73"/>
    <x v="64"/>
    <x v="67"/>
    <x v="111"/>
    <x v="19"/>
    <x v="56"/>
    <x v="78"/>
    <x v="77"/>
    <x v="115"/>
    <x v="119"/>
    <x v="36"/>
    <x v="97"/>
    <x v="4"/>
    <x v="1"/>
    <x v="3"/>
    <x v="4"/>
    <x v="1"/>
    <x v="1"/>
    <x v="1"/>
    <x v="1"/>
    <x v="3"/>
    <x v="3"/>
    <x v="22"/>
    <x v="24"/>
    <x v="68"/>
    <x v="9"/>
    <x v="22"/>
    <x v="17"/>
    <x v="29"/>
    <x v="23"/>
    <x v="70"/>
    <x v="71"/>
    <x v="79"/>
    <x v="75"/>
    <x v="9"/>
    <x v="81"/>
    <x v="60"/>
    <x v="46"/>
    <x v="68"/>
    <x v="80"/>
    <x v="12"/>
    <x v="2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0"/>
    <x v="413"/>
    <x v="1"/>
    <x v="1"/>
    <x v="2"/>
    <x v="11"/>
    <x v="5"/>
    <x v="17"/>
    <x v="2"/>
    <x v="2"/>
    <x v="2"/>
    <x v="2"/>
    <x v="2"/>
    <x v="2"/>
    <x v="2"/>
    <x v="2"/>
    <x v="0"/>
    <x v="0"/>
    <x v="0"/>
    <x v="0"/>
    <x v="0"/>
    <x v="0"/>
    <x v="0"/>
    <x v="0"/>
    <x v="0"/>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1"/>
    <x v="13"/>
    <x v="17"/>
    <x v="18"/>
    <x v="19"/>
    <x v="0"/>
    <x v="12"/>
    <x v="11"/>
    <x v="14"/>
    <x v="15"/>
    <x v="2"/>
    <x v="50"/>
    <x v="0"/>
    <x v="23"/>
    <x v="5"/>
    <x v="8"/>
    <x v="19"/>
    <x v="4"/>
    <x v="2"/>
    <x v="1"/>
    <x v="1"/>
    <x v="9"/>
    <x v="6"/>
    <x v="112"/>
    <x v="99"/>
    <x v="92"/>
    <x v="78"/>
    <x v="80"/>
    <x v="74"/>
    <x v="106"/>
    <x v="106"/>
    <x v="117"/>
    <x v="166"/>
    <x v="86"/>
    <x v="89"/>
    <x v="87"/>
    <x v="76"/>
    <x v="80"/>
    <x v="79"/>
    <x v="86"/>
    <x v="83"/>
    <x v="89"/>
    <x v="90"/>
    <x v="96"/>
    <x v="28"/>
    <x v="43"/>
    <x v="82"/>
    <x v="22"/>
    <x v="11"/>
    <x v="10"/>
    <x v="9"/>
    <x v="31"/>
    <x v="23"/>
    <x v="99"/>
    <x v="28"/>
    <x v="45"/>
    <x v="84"/>
    <x v="23"/>
    <x v="11"/>
    <x v="10"/>
    <x v="10"/>
    <x v="33"/>
    <x v="23"/>
    <x v="15"/>
    <x v="100"/>
    <x v="62"/>
    <x v="5"/>
    <x v="71"/>
    <x v="77"/>
    <x v="115"/>
    <x v="112"/>
    <x v="76"/>
    <x v="137"/>
    <x v="4"/>
    <x v="1"/>
    <x v="3"/>
    <x v="4"/>
    <x v="1"/>
    <x v="1"/>
    <x v="1"/>
    <x v="1"/>
    <x v="3"/>
    <x v="3"/>
    <x v="78"/>
    <x v="35"/>
    <x v="22"/>
    <x v="72"/>
    <x v="29"/>
    <x v="17"/>
    <x v="29"/>
    <x v="29"/>
    <x v="29"/>
    <x v="31"/>
    <x v="10"/>
    <x v="48"/>
    <x v="53"/>
    <x v="4"/>
    <x v="29"/>
    <x v="46"/>
    <x v="68"/>
    <x v="55"/>
    <x v="50"/>
    <x v="72"/>
    <x v="7"/>
    <x v="7"/>
    <x v="6"/>
    <x v="2"/>
    <x v="5"/>
    <x v="2"/>
    <x v="5"/>
    <x v="4"/>
    <x v="7"/>
    <x v="5"/>
    <x v="5"/>
    <x v="4"/>
    <x v="4"/>
    <x v="4"/>
    <x v="3"/>
    <x v="2"/>
    <x v="1"/>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2"/>
    <x v="5"/>
    <x v="5"/>
    <x v="5"/>
    <x v="4"/>
    <x v="4"/>
    <x v="5"/>
    <x v="4"/>
    <x v="5"/>
    <x v="1"/>
    <x v="1"/>
    <x v="1"/>
    <x v="1"/>
    <x v="2"/>
    <x v="2"/>
    <x v="1"/>
    <x v="1"/>
    <x v="1"/>
    <x v="2"/>
    <x v="2"/>
    <x v="2"/>
    <x v="1"/>
    <x v="3"/>
    <x v="2"/>
    <x v="2"/>
    <x v="1"/>
    <x v="5"/>
    <x v="4"/>
    <x v="2"/>
    <x v="4"/>
    <x v="6"/>
    <x v="5"/>
    <x v="5"/>
    <x v="4"/>
    <x v="5"/>
    <x v="5"/>
    <x v="5"/>
    <x v="6"/>
    <x v="3"/>
    <x v="2"/>
    <x v="6"/>
    <x v="5"/>
    <x v="1"/>
    <x v="1"/>
    <x v="4"/>
    <x v="1"/>
    <x v="2"/>
    <x v="6"/>
  </r>
  <r>
    <x v="21"/>
    <x v="241"/>
    <x v="1"/>
    <x v="1"/>
    <x v="2"/>
    <x v="9"/>
    <x v="4"/>
    <x v="17"/>
    <x v="2"/>
    <x v="2"/>
    <x v="2"/>
    <x v="2"/>
    <x v="2"/>
    <x v="2"/>
    <x v="2"/>
    <x v="2"/>
    <x v="2"/>
    <x v="0"/>
    <x v="0"/>
    <x v="0"/>
    <x v="0"/>
    <x v="0"/>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1"/>
    <x v="2"/>
    <x v="2"/>
    <x v="0"/>
    <x v="10"/>
    <x v="1"/>
    <x v="4"/>
    <x v="4"/>
    <x v="2"/>
    <x v="12"/>
    <x v="0"/>
    <x v="15"/>
    <x v="4"/>
    <x v="7"/>
    <x v="7"/>
    <x v="2"/>
    <x v="1"/>
    <x v="1"/>
    <x v="1"/>
    <x v="6"/>
    <x v="5"/>
    <x v="120"/>
    <x v="100"/>
    <x v="93"/>
    <x v="90"/>
    <x v="82"/>
    <x v="75"/>
    <x v="106"/>
    <x v="106"/>
    <x v="120"/>
    <x v="167"/>
    <x v="90"/>
    <x v="90"/>
    <x v="88"/>
    <x v="88"/>
    <x v="85"/>
    <x v="83"/>
    <x v="86"/>
    <x v="83"/>
    <x v="91"/>
    <x v="91"/>
    <x v="77"/>
    <x v="31"/>
    <x v="47"/>
    <x v="42"/>
    <x v="14"/>
    <x v="7"/>
    <x v="15"/>
    <x v="12"/>
    <x v="28"/>
    <x v="31"/>
    <x v="79"/>
    <x v="31"/>
    <x v="49"/>
    <x v="43"/>
    <x v="14"/>
    <x v="7"/>
    <x v="16"/>
    <x v="13"/>
    <x v="29"/>
    <x v="32"/>
    <x v="35"/>
    <x v="97"/>
    <x v="58"/>
    <x v="46"/>
    <x v="80"/>
    <x v="81"/>
    <x v="109"/>
    <x v="109"/>
    <x v="80"/>
    <x v="129"/>
    <x v="4"/>
    <x v="1"/>
    <x v="3"/>
    <x v="4"/>
    <x v="1"/>
    <x v="1"/>
    <x v="1"/>
    <x v="1"/>
    <x v="3"/>
    <x v="3"/>
    <x v="52"/>
    <x v="38"/>
    <x v="26"/>
    <x v="18"/>
    <x v="20"/>
    <x v="13"/>
    <x v="34"/>
    <x v="32"/>
    <x v="26"/>
    <x v="39"/>
    <x v="38"/>
    <x v="41"/>
    <x v="40"/>
    <x v="58"/>
    <x v="71"/>
    <x v="74"/>
    <x v="39"/>
    <x v="48"/>
    <x v="59"/>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2"/>
    <x v="52"/>
    <x v="1"/>
    <x v="1"/>
    <x v="2"/>
    <x v="9"/>
    <x v="7"/>
    <x v="16"/>
    <x v="2"/>
    <x v="2"/>
    <x v="2"/>
    <x v="2"/>
    <x v="2"/>
    <x v="2"/>
    <x v="2"/>
    <x v="2"/>
    <x v="2"/>
    <x v="0"/>
    <x v="0"/>
    <x v="0"/>
    <x v="0"/>
    <x v="0"/>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4"/>
    <x v="5"/>
    <x v="7"/>
    <x v="7"/>
    <x v="7"/>
    <x v="0"/>
    <x v="5"/>
    <x v="4"/>
    <x v="7"/>
    <x v="7"/>
    <x v="3"/>
    <x v="50"/>
    <x v="0"/>
    <x v="12"/>
    <x v="16"/>
    <x v="3"/>
    <x v="5"/>
    <x v="10"/>
    <x v="3"/>
    <x v="8"/>
    <x v="9"/>
    <x v="10"/>
    <x v="9"/>
    <x v="123"/>
    <x v="88"/>
    <x v="97"/>
    <x v="92"/>
    <x v="74"/>
    <x v="73"/>
    <x v="99"/>
    <x v="97"/>
    <x v="116"/>
    <x v="163"/>
    <x v="79"/>
    <x v="79"/>
    <x v="76"/>
    <x v="78"/>
    <x v="77"/>
    <x v="76"/>
    <x v="77"/>
    <x v="80"/>
    <x v="81"/>
    <x v="80"/>
    <x v="57"/>
    <x v="107"/>
    <x v="20"/>
    <x v="29"/>
    <x v="58"/>
    <x v="21"/>
    <x v="61"/>
    <x v="63"/>
    <x v="55"/>
    <x v="57"/>
    <x v="59"/>
    <x v="109"/>
    <x v="21"/>
    <x v="29"/>
    <x v="60"/>
    <x v="22"/>
    <x v="63"/>
    <x v="65"/>
    <x v="58"/>
    <x v="60"/>
    <x v="55"/>
    <x v="19"/>
    <x v="85"/>
    <x v="60"/>
    <x v="34"/>
    <x v="66"/>
    <x v="62"/>
    <x v="57"/>
    <x v="51"/>
    <x v="102"/>
    <x v="0"/>
    <x v="5"/>
    <x v="0"/>
    <x v="0"/>
    <x v="5"/>
    <x v="2"/>
    <x v="4"/>
    <x v="3"/>
    <x v="4"/>
    <x v="1"/>
    <x v="71"/>
    <x v="63"/>
    <x v="46"/>
    <x v="42"/>
    <x v="17"/>
    <x v="23"/>
    <x v="50"/>
    <x v="43"/>
    <x v="41"/>
    <x v="70"/>
    <x v="19"/>
    <x v="19"/>
    <x v="30"/>
    <x v="30"/>
    <x v="45"/>
    <x v="42"/>
    <x v="27"/>
    <x v="39"/>
    <x v="44"/>
    <x v="2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0"/>
    <x v="5"/>
    <x v="5"/>
    <x v="4"/>
    <x v="4"/>
    <x v="5"/>
    <x v="4"/>
    <x v="5"/>
    <x v="1"/>
    <x v="1"/>
    <x v="1"/>
    <x v="1"/>
    <x v="2"/>
    <x v="2"/>
    <x v="1"/>
    <x v="1"/>
    <x v="1"/>
    <x v="2"/>
    <x v="2"/>
    <x v="2"/>
    <x v="1"/>
    <x v="3"/>
    <x v="2"/>
    <x v="4"/>
    <x v="1"/>
    <x v="5"/>
    <x v="4"/>
    <x v="2"/>
    <x v="4"/>
    <x v="6"/>
    <x v="5"/>
    <x v="5"/>
    <x v="4"/>
    <x v="5"/>
    <x v="5"/>
    <x v="5"/>
    <x v="6"/>
    <x v="3"/>
    <x v="4"/>
    <x v="6"/>
    <x v="5"/>
    <x v="1"/>
    <x v="1"/>
    <x v="4"/>
    <x v="1"/>
    <x v="2"/>
    <x v="6"/>
  </r>
  <r>
    <x v="23"/>
    <x v="15"/>
    <x v="1"/>
    <x v="1"/>
    <x v="2"/>
    <x v="9"/>
    <x v="2"/>
    <x v="17"/>
    <x v="2"/>
    <x v="2"/>
    <x v="2"/>
    <x v="2"/>
    <x v="2"/>
    <x v="2"/>
    <x v="2"/>
    <x v="2"/>
    <x v="2"/>
    <x v="0"/>
    <x v="0"/>
    <x v="0"/>
    <x v="0"/>
    <x v="0"/>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4"/>
    <x v="16"/>
    <x v="20"/>
    <x v="22"/>
    <x v="23"/>
    <x v="0"/>
    <x v="10"/>
    <x v="11"/>
    <x v="14"/>
    <x v="15"/>
    <x v="4"/>
    <x v="61"/>
    <x v="0"/>
    <x v="16"/>
    <x v="10"/>
    <x v="9"/>
    <x v="8"/>
    <x v="5"/>
    <x v="5"/>
    <x v="17"/>
    <x v="13"/>
    <x v="11"/>
    <x v="17"/>
    <x v="119"/>
    <x v="94"/>
    <x v="91"/>
    <x v="89"/>
    <x v="79"/>
    <x v="71"/>
    <x v="89"/>
    <x v="93"/>
    <x v="115"/>
    <x v="155"/>
    <x v="86"/>
    <x v="88"/>
    <x v="84"/>
    <x v="85"/>
    <x v="83"/>
    <x v="81"/>
    <x v="85"/>
    <x v="86"/>
    <x v="88"/>
    <x v="87"/>
    <x v="83"/>
    <x v="71"/>
    <x v="60"/>
    <x v="49"/>
    <x v="34"/>
    <x v="34"/>
    <x v="111"/>
    <x v="88"/>
    <x v="61"/>
    <x v="115"/>
    <x v="85"/>
    <x v="72"/>
    <x v="63"/>
    <x v="51"/>
    <x v="36"/>
    <x v="36"/>
    <x v="114"/>
    <x v="91"/>
    <x v="64"/>
    <x v="118"/>
    <x v="29"/>
    <x v="56"/>
    <x v="44"/>
    <x v="38"/>
    <x v="58"/>
    <x v="52"/>
    <x v="11"/>
    <x v="31"/>
    <x v="45"/>
    <x v="43"/>
    <x v="1"/>
    <x v="2"/>
    <x v="2"/>
    <x v="3"/>
    <x v="2"/>
    <x v="3"/>
    <x v="6"/>
    <x v="4"/>
    <x v="1"/>
    <x v="4"/>
    <x v="92"/>
    <x v="68"/>
    <x v="48"/>
    <x v="53"/>
    <x v="40"/>
    <x v="35"/>
    <x v="76"/>
    <x v="58"/>
    <x v="66"/>
    <x v="85"/>
    <x v="4"/>
    <x v="8"/>
    <x v="31"/>
    <x v="15"/>
    <x v="5"/>
    <x v="14"/>
    <x v="8"/>
    <x v="20"/>
    <x v="18"/>
    <x v="29"/>
    <x v="7"/>
    <x v="3"/>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1"/>
    <x v="5"/>
    <x v="5"/>
    <x v="5"/>
    <x v="4"/>
    <x v="4"/>
    <x v="5"/>
    <x v="4"/>
    <x v="5"/>
    <x v="1"/>
    <x v="1"/>
    <x v="1"/>
    <x v="1"/>
    <x v="2"/>
    <x v="2"/>
    <x v="1"/>
    <x v="1"/>
    <x v="1"/>
    <x v="2"/>
    <x v="2"/>
    <x v="2"/>
    <x v="1"/>
    <x v="3"/>
    <x v="2"/>
    <x v="4"/>
    <x v="1"/>
    <x v="5"/>
    <x v="4"/>
    <x v="2"/>
    <x v="4"/>
    <x v="6"/>
    <x v="5"/>
    <x v="5"/>
    <x v="4"/>
    <x v="5"/>
    <x v="5"/>
    <x v="5"/>
    <x v="6"/>
    <x v="3"/>
    <x v="4"/>
    <x v="6"/>
    <x v="5"/>
    <x v="1"/>
    <x v="1"/>
    <x v="4"/>
    <x v="1"/>
    <x v="2"/>
    <x v="6"/>
  </r>
  <r>
    <x v="24"/>
    <x v="12"/>
    <x v="1"/>
    <x v="1"/>
    <x v="2"/>
    <x v="13"/>
    <x v="2"/>
    <x v="17"/>
    <x v="2"/>
    <x v="2"/>
    <x v="2"/>
    <x v="2"/>
    <x v="2"/>
    <x v="2"/>
    <x v="2"/>
    <x v="2"/>
    <x v="2"/>
    <x v="2"/>
    <x v="2"/>
    <x v="2"/>
    <x v="2"/>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4"/>
    <x v="16"/>
    <x v="20"/>
    <x v="22"/>
    <x v="23"/>
    <x v="0"/>
    <x v="10"/>
    <x v="11"/>
    <x v="14"/>
    <x v="15"/>
    <x v="2"/>
    <x v="13"/>
    <x v="0"/>
    <x v="31"/>
    <x v="9"/>
    <x v="13"/>
    <x v="14"/>
    <x v="5"/>
    <x v="3"/>
    <x v="3"/>
    <x v="1"/>
    <x v="15"/>
    <x v="11"/>
    <x v="104"/>
    <x v="95"/>
    <x v="87"/>
    <x v="83"/>
    <x v="79"/>
    <x v="73"/>
    <x v="104"/>
    <x v="106"/>
    <x v="111"/>
    <x v="161"/>
    <x v="80"/>
    <x v="78"/>
    <x v="81"/>
    <x v="82"/>
    <x v="79"/>
    <x v="77"/>
    <x v="76"/>
    <x v="83"/>
    <x v="85"/>
    <x v="85"/>
    <x v="105"/>
    <x v="41"/>
    <x v="58"/>
    <x v="58"/>
    <x v="23"/>
    <x v="13"/>
    <x v="17"/>
    <x v="6"/>
    <x v="48"/>
    <x v="37"/>
    <x v="108"/>
    <x v="42"/>
    <x v="61"/>
    <x v="60"/>
    <x v="24"/>
    <x v="14"/>
    <x v="18"/>
    <x v="6"/>
    <x v="50"/>
    <x v="39"/>
    <x v="6"/>
    <x v="86"/>
    <x v="46"/>
    <x v="29"/>
    <x v="70"/>
    <x v="74"/>
    <x v="107"/>
    <x v="116"/>
    <x v="59"/>
    <x v="123"/>
    <x v="4"/>
    <x v="1"/>
    <x v="3"/>
    <x v="4"/>
    <x v="1"/>
    <x v="1"/>
    <x v="1"/>
    <x v="1"/>
    <x v="3"/>
    <x v="3"/>
    <x v="94"/>
    <x v="51"/>
    <x v="37"/>
    <x v="34"/>
    <x v="30"/>
    <x v="19"/>
    <x v="36"/>
    <x v="26"/>
    <x v="48"/>
    <x v="45"/>
    <x v="4"/>
    <x v="15"/>
    <x v="29"/>
    <x v="33"/>
    <x v="25"/>
    <x v="41"/>
    <x v="33"/>
    <x v="68"/>
    <x v="34"/>
    <x v="51"/>
    <x v="3"/>
    <x v="7"/>
    <x v="6"/>
    <x v="2"/>
    <x v="5"/>
    <x v="2"/>
    <x v="5"/>
    <x v="4"/>
    <x v="7"/>
    <x v="5"/>
    <x v="5"/>
    <x v="4"/>
    <x v="4"/>
    <x v="4"/>
    <x v="3"/>
    <x v="2"/>
    <x v="2"/>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1"/>
    <x v="5"/>
    <x v="4"/>
    <x v="5"/>
    <x v="5"/>
    <x v="5"/>
    <x v="6"/>
    <x v="3"/>
    <x v="4"/>
    <x v="6"/>
    <x v="5"/>
    <x v="1"/>
    <x v="1"/>
    <x v="4"/>
    <x v="1"/>
    <x v="2"/>
    <x v="6"/>
  </r>
  <r>
    <x v="25"/>
    <x v="324"/>
    <x v="1"/>
    <x v="1"/>
    <x v="2"/>
    <x v="10"/>
    <x v="4"/>
    <x v="17"/>
    <x v="2"/>
    <x v="2"/>
    <x v="2"/>
    <x v="2"/>
    <x v="2"/>
    <x v="2"/>
    <x v="2"/>
    <x v="2"/>
    <x v="2"/>
    <x v="0"/>
    <x v="0"/>
    <x v="0"/>
    <x v="0"/>
    <x v="0"/>
    <x v="0"/>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4"/>
    <x v="61"/>
    <x v="0"/>
    <x v="13"/>
    <x v="8"/>
    <x v="7"/>
    <x v="6"/>
    <x v="3"/>
    <x v="4"/>
    <x v="13"/>
    <x v="10"/>
    <x v="7"/>
    <x v="14"/>
    <x v="122"/>
    <x v="96"/>
    <x v="93"/>
    <x v="91"/>
    <x v="81"/>
    <x v="72"/>
    <x v="93"/>
    <x v="96"/>
    <x v="119"/>
    <x v="158"/>
    <x v="88"/>
    <x v="89"/>
    <x v="86"/>
    <x v="88"/>
    <x v="84"/>
    <x v="82"/>
    <x v="86"/>
    <x v="87"/>
    <x v="90"/>
    <x v="89"/>
    <x v="51"/>
    <x v="49"/>
    <x v="40"/>
    <x v="29"/>
    <x v="18"/>
    <x v="23"/>
    <x v="82"/>
    <x v="61"/>
    <x v="24"/>
    <x v="73"/>
    <x v="52"/>
    <x v="50"/>
    <x v="42"/>
    <x v="29"/>
    <x v="19"/>
    <x v="24"/>
    <x v="85"/>
    <x v="63"/>
    <x v="25"/>
    <x v="76"/>
    <x v="62"/>
    <x v="78"/>
    <x v="65"/>
    <x v="60"/>
    <x v="75"/>
    <x v="64"/>
    <x v="40"/>
    <x v="59"/>
    <x v="84"/>
    <x v="85"/>
    <x v="1"/>
    <x v="2"/>
    <x v="2"/>
    <x v="3"/>
    <x v="2"/>
    <x v="3"/>
    <x v="6"/>
    <x v="4"/>
    <x v="1"/>
    <x v="4"/>
    <x v="60"/>
    <x v="45"/>
    <x v="25"/>
    <x v="32"/>
    <x v="23"/>
    <x v="24"/>
    <x v="39"/>
    <x v="29"/>
    <x v="27"/>
    <x v="35"/>
    <x v="40"/>
    <x v="40"/>
    <x v="61"/>
    <x v="62"/>
    <x v="62"/>
    <x v="45"/>
    <x v="46"/>
    <x v="64"/>
    <x v="79"/>
    <x v="6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6"/>
    <x v="411"/>
    <x v="1"/>
    <x v="1"/>
    <x v="2"/>
    <x v="10"/>
    <x v="3"/>
    <x v="17"/>
    <x v="2"/>
    <x v="2"/>
    <x v="2"/>
    <x v="2"/>
    <x v="2"/>
    <x v="2"/>
    <x v="2"/>
    <x v="2"/>
    <x v="2"/>
    <x v="0"/>
    <x v="0"/>
    <x v="0"/>
    <x v="0"/>
    <x v="0"/>
    <x v="0"/>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1"/>
    <x v="13"/>
    <x v="17"/>
    <x v="18"/>
    <x v="19"/>
    <x v="0"/>
    <x v="12"/>
    <x v="11"/>
    <x v="14"/>
    <x v="15"/>
    <x v="2"/>
    <x v="61"/>
    <x v="0"/>
    <x v="21"/>
    <x v="6"/>
    <x v="9"/>
    <x v="10"/>
    <x v="3"/>
    <x v="2"/>
    <x v="2"/>
    <x v="1"/>
    <x v="9"/>
    <x v="7"/>
    <x v="114"/>
    <x v="98"/>
    <x v="91"/>
    <x v="87"/>
    <x v="81"/>
    <x v="74"/>
    <x v="105"/>
    <x v="106"/>
    <x v="117"/>
    <x v="165"/>
    <x v="89"/>
    <x v="85"/>
    <x v="86"/>
    <x v="87"/>
    <x v="83"/>
    <x v="79"/>
    <x v="81"/>
    <x v="83"/>
    <x v="89"/>
    <x v="89"/>
    <x v="95"/>
    <x v="37"/>
    <x v="52"/>
    <x v="53"/>
    <x v="18"/>
    <x v="12"/>
    <x v="17"/>
    <x v="10"/>
    <x v="36"/>
    <x v="33"/>
    <x v="98"/>
    <x v="38"/>
    <x v="55"/>
    <x v="55"/>
    <x v="19"/>
    <x v="13"/>
    <x v="18"/>
    <x v="11"/>
    <x v="38"/>
    <x v="34"/>
    <x v="16"/>
    <x v="90"/>
    <x v="52"/>
    <x v="34"/>
    <x v="75"/>
    <x v="75"/>
    <x v="107"/>
    <x v="111"/>
    <x v="71"/>
    <x v="127"/>
    <x v="4"/>
    <x v="1"/>
    <x v="3"/>
    <x v="4"/>
    <x v="1"/>
    <x v="1"/>
    <x v="1"/>
    <x v="1"/>
    <x v="3"/>
    <x v="3"/>
    <x v="75"/>
    <x v="46"/>
    <x v="31"/>
    <x v="29"/>
    <x v="24"/>
    <x v="18"/>
    <x v="36"/>
    <x v="30"/>
    <x v="34"/>
    <x v="41"/>
    <x v="11"/>
    <x v="23"/>
    <x v="36"/>
    <x v="40"/>
    <x v="48"/>
    <x v="43"/>
    <x v="33"/>
    <x v="52"/>
    <x v="46"/>
    <x v="56"/>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6"/>
    <x v="3"/>
    <x v="4"/>
    <x v="6"/>
    <x v="5"/>
    <x v="1"/>
    <x v="1"/>
    <x v="4"/>
    <x v="1"/>
    <x v="2"/>
    <x v="6"/>
  </r>
  <r>
    <x v="27"/>
    <x v="456"/>
    <x v="1"/>
    <x v="1"/>
    <x v="2"/>
    <x v="13"/>
    <x v="3"/>
    <x v="17"/>
    <x v="2"/>
    <x v="2"/>
    <x v="2"/>
    <x v="2"/>
    <x v="2"/>
    <x v="2"/>
    <x v="2"/>
    <x v="2"/>
    <x v="2"/>
    <x v="2"/>
    <x v="2"/>
    <x v="2"/>
    <x v="2"/>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1"/>
    <x v="13"/>
    <x v="17"/>
    <x v="18"/>
    <x v="19"/>
    <x v="0"/>
    <x v="12"/>
    <x v="11"/>
    <x v="14"/>
    <x v="15"/>
    <x v="4"/>
    <x v="44"/>
    <x v="0"/>
    <x v="25"/>
    <x v="17"/>
    <x v="7"/>
    <x v="7"/>
    <x v="6"/>
    <x v="7"/>
    <x v="27"/>
    <x v="13"/>
    <x v="10"/>
    <x v="16"/>
    <x v="110"/>
    <x v="87"/>
    <x v="93"/>
    <x v="90"/>
    <x v="78"/>
    <x v="69"/>
    <x v="78"/>
    <x v="93"/>
    <x v="116"/>
    <x v="156"/>
    <x v="81"/>
    <x v="83"/>
    <x v="86"/>
    <x v="87"/>
    <x v="82"/>
    <x v="80"/>
    <x v="82"/>
    <x v="86"/>
    <x v="89"/>
    <x v="88"/>
    <x v="87"/>
    <x v="79"/>
    <x v="30"/>
    <x v="25"/>
    <x v="27"/>
    <x v="32"/>
    <x v="113"/>
    <x v="61"/>
    <x v="24"/>
    <x v="63"/>
    <x v="90"/>
    <x v="80"/>
    <x v="32"/>
    <x v="25"/>
    <x v="29"/>
    <x v="34"/>
    <x v="116"/>
    <x v="63"/>
    <x v="25"/>
    <x v="66"/>
    <x v="24"/>
    <x v="48"/>
    <x v="75"/>
    <x v="64"/>
    <x v="65"/>
    <x v="54"/>
    <x v="9"/>
    <x v="59"/>
    <x v="84"/>
    <x v="95"/>
    <x v="1"/>
    <x v="2"/>
    <x v="2"/>
    <x v="3"/>
    <x v="2"/>
    <x v="3"/>
    <x v="6"/>
    <x v="4"/>
    <x v="1"/>
    <x v="4"/>
    <x v="98"/>
    <x v="74"/>
    <x v="15"/>
    <x v="28"/>
    <x v="33"/>
    <x v="33"/>
    <x v="79"/>
    <x v="29"/>
    <x v="27"/>
    <x v="25"/>
    <x v="2"/>
    <x v="3"/>
    <x v="76"/>
    <x v="66"/>
    <x v="19"/>
    <x v="17"/>
    <x v="6"/>
    <x v="64"/>
    <x v="79"/>
    <x v="8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0"/>
    <x v="2"/>
    <x v="4"/>
    <x v="6"/>
    <x v="5"/>
    <x v="5"/>
    <x v="4"/>
    <x v="5"/>
    <x v="5"/>
    <x v="5"/>
    <x v="6"/>
    <x v="3"/>
    <x v="4"/>
    <x v="6"/>
    <x v="5"/>
    <x v="1"/>
    <x v="1"/>
    <x v="4"/>
    <x v="1"/>
    <x v="2"/>
    <x v="6"/>
  </r>
  <r>
    <x v="28"/>
    <x v="79"/>
    <x v="1"/>
    <x v="1"/>
    <x v="2"/>
    <x v="20"/>
    <x v="4"/>
    <x v="17"/>
    <x v="2"/>
    <x v="2"/>
    <x v="2"/>
    <x v="2"/>
    <x v="2"/>
    <x v="2"/>
    <x v="2"/>
    <x v="2"/>
    <x v="2"/>
    <x v="2"/>
    <x v="2"/>
    <x v="2"/>
    <x v="2"/>
    <x v="2"/>
    <x v="2"/>
    <x v="2"/>
    <x v="2"/>
    <x v="2"/>
    <x v="1"/>
    <x v="1"/>
    <x v="1"/>
    <x v="1"/>
    <x v="1"/>
    <x v="1"/>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3"/>
    <x v="61"/>
    <x v="0"/>
    <x v="25"/>
    <x v="31"/>
    <x v="8"/>
    <x v="12"/>
    <x v="20"/>
    <x v="6"/>
    <x v="18"/>
    <x v="17"/>
    <x v="25"/>
    <x v="20"/>
    <x v="110"/>
    <x v="72"/>
    <x v="92"/>
    <x v="85"/>
    <x v="63"/>
    <x v="70"/>
    <x v="88"/>
    <x v="89"/>
    <x v="101"/>
    <x v="152"/>
    <x v="69"/>
    <x v="74"/>
    <x v="61"/>
    <x v="63"/>
    <x v="71"/>
    <x v="66"/>
    <x v="68"/>
    <x v="74"/>
    <x v="74"/>
    <x v="74"/>
    <x v="45"/>
    <x v="93"/>
    <x v="18"/>
    <x v="26"/>
    <x v="52"/>
    <x v="16"/>
    <x v="54"/>
    <x v="53"/>
    <x v="45"/>
    <x v="45"/>
    <x v="46"/>
    <x v="95"/>
    <x v="19"/>
    <x v="26"/>
    <x v="54"/>
    <x v="17"/>
    <x v="56"/>
    <x v="55"/>
    <x v="47"/>
    <x v="47"/>
    <x v="68"/>
    <x v="33"/>
    <x v="87"/>
    <x v="63"/>
    <x v="40"/>
    <x v="71"/>
    <x v="69"/>
    <x v="67"/>
    <x v="62"/>
    <x v="114"/>
    <x v="0"/>
    <x v="5"/>
    <x v="0"/>
    <x v="0"/>
    <x v="5"/>
    <x v="2"/>
    <x v="4"/>
    <x v="3"/>
    <x v="4"/>
    <x v="1"/>
    <x v="57"/>
    <x v="44"/>
    <x v="43"/>
    <x v="39"/>
    <x v="10"/>
    <x v="18"/>
    <x v="43"/>
    <x v="33"/>
    <x v="31"/>
    <x v="56"/>
    <x v="39"/>
    <x v="38"/>
    <x v="41"/>
    <x v="39"/>
    <x v="57"/>
    <x v="61"/>
    <x v="36"/>
    <x v="57"/>
    <x v="60"/>
    <x v="4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9"/>
    <x v="83"/>
    <x v="1"/>
    <x v="1"/>
    <x v="2"/>
    <x v="12"/>
    <x v="4"/>
    <x v="17"/>
    <x v="2"/>
    <x v="2"/>
    <x v="2"/>
    <x v="2"/>
    <x v="2"/>
    <x v="2"/>
    <x v="2"/>
    <x v="2"/>
    <x v="2"/>
    <x v="2"/>
    <x v="2"/>
    <x v="2"/>
    <x v="0"/>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6"/>
    <x v="46"/>
    <x v="0"/>
    <x v="15"/>
    <x v="15"/>
    <x v="6"/>
    <x v="7"/>
    <x v="5"/>
    <x v="13"/>
    <x v="6"/>
    <x v="6"/>
    <x v="8"/>
    <x v="9"/>
    <x v="120"/>
    <x v="89"/>
    <x v="94"/>
    <x v="90"/>
    <x v="79"/>
    <x v="62"/>
    <x v="101"/>
    <x v="101"/>
    <x v="118"/>
    <x v="163"/>
    <x v="63"/>
    <x v="65"/>
    <x v="60"/>
    <x v="60"/>
    <x v="62"/>
    <x v="61"/>
    <x v="61"/>
    <x v="64"/>
    <x v="64"/>
    <x v="64"/>
    <x v="47"/>
    <x v="74"/>
    <x v="27"/>
    <x v="27"/>
    <x v="24"/>
    <x v="55"/>
    <x v="33"/>
    <x v="30"/>
    <x v="18"/>
    <x v="31"/>
    <x v="48"/>
    <x v="75"/>
    <x v="28"/>
    <x v="27"/>
    <x v="26"/>
    <x v="57"/>
    <x v="34"/>
    <x v="31"/>
    <x v="18"/>
    <x v="32"/>
    <x v="66"/>
    <x v="53"/>
    <x v="78"/>
    <x v="62"/>
    <x v="68"/>
    <x v="31"/>
    <x v="91"/>
    <x v="91"/>
    <x v="91"/>
    <x v="129"/>
    <x v="2"/>
    <x v="3"/>
    <x v="1"/>
    <x v="1"/>
    <x v="4"/>
    <x v="4"/>
    <x v="3"/>
    <x v="2"/>
    <x v="0"/>
    <x v="0"/>
    <x v="54"/>
    <x v="37"/>
    <x v="39"/>
    <x v="37"/>
    <x v="21"/>
    <x v="13"/>
    <x v="44"/>
    <x v="41"/>
    <x v="40"/>
    <x v="62"/>
    <x v="36"/>
    <x v="39"/>
    <x v="32"/>
    <x v="35"/>
    <x v="41"/>
    <x v="37"/>
    <x v="23"/>
    <x v="35"/>
    <x v="40"/>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0"/>
    <x v="258"/>
    <x v="1"/>
    <x v="1"/>
    <x v="2"/>
    <x v="13"/>
    <x v="7"/>
    <x v="17"/>
    <x v="2"/>
    <x v="2"/>
    <x v="2"/>
    <x v="2"/>
    <x v="2"/>
    <x v="2"/>
    <x v="2"/>
    <x v="2"/>
    <x v="2"/>
    <x v="2"/>
    <x v="2"/>
    <x v="2"/>
    <x v="2"/>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7"/>
    <x v="9"/>
    <x v="11"/>
    <x v="10"/>
    <x v="12"/>
    <x v="0"/>
    <x v="7"/>
    <x v="6"/>
    <x v="6"/>
    <x v="9"/>
    <x v="6"/>
    <x v="61"/>
    <x v="0"/>
    <x v="19"/>
    <x v="19"/>
    <x v="7"/>
    <x v="8"/>
    <x v="6"/>
    <x v="15"/>
    <x v="7"/>
    <x v="7"/>
    <x v="10"/>
    <x v="11"/>
    <x v="116"/>
    <x v="85"/>
    <x v="93"/>
    <x v="89"/>
    <x v="78"/>
    <x v="60"/>
    <x v="100"/>
    <x v="99"/>
    <x v="116"/>
    <x v="161"/>
    <x v="59"/>
    <x v="60"/>
    <x v="59"/>
    <x v="58"/>
    <x v="59"/>
    <x v="60"/>
    <x v="59"/>
    <x v="62"/>
    <x v="62"/>
    <x v="62"/>
    <x v="62"/>
    <x v="89"/>
    <x v="30"/>
    <x v="30"/>
    <x v="27"/>
    <x v="60"/>
    <x v="36"/>
    <x v="33"/>
    <x v="24"/>
    <x v="37"/>
    <x v="64"/>
    <x v="91"/>
    <x v="32"/>
    <x v="30"/>
    <x v="29"/>
    <x v="62"/>
    <x v="37"/>
    <x v="34"/>
    <x v="25"/>
    <x v="39"/>
    <x v="50"/>
    <x v="37"/>
    <x v="75"/>
    <x v="59"/>
    <x v="65"/>
    <x v="26"/>
    <x v="88"/>
    <x v="88"/>
    <x v="84"/>
    <x v="123"/>
    <x v="2"/>
    <x v="3"/>
    <x v="1"/>
    <x v="1"/>
    <x v="4"/>
    <x v="4"/>
    <x v="3"/>
    <x v="2"/>
    <x v="0"/>
    <x v="0"/>
    <x v="71"/>
    <x v="55"/>
    <x v="43"/>
    <x v="41"/>
    <x v="24"/>
    <x v="19"/>
    <x v="47"/>
    <x v="44"/>
    <x v="48"/>
    <x v="68"/>
    <x v="19"/>
    <x v="18"/>
    <x v="25"/>
    <x v="25"/>
    <x v="38"/>
    <x v="28"/>
    <x v="19"/>
    <x v="25"/>
    <x v="28"/>
    <x v="2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0"/>
    <x v="4"/>
    <x v="2"/>
    <x v="4"/>
    <x v="6"/>
    <x v="5"/>
    <x v="5"/>
    <x v="4"/>
    <x v="5"/>
    <x v="5"/>
    <x v="5"/>
    <x v="6"/>
    <x v="3"/>
    <x v="4"/>
    <x v="6"/>
    <x v="5"/>
    <x v="1"/>
    <x v="1"/>
    <x v="4"/>
    <x v="1"/>
    <x v="2"/>
    <x v="6"/>
  </r>
  <r>
    <x v="31"/>
    <x v="43"/>
    <x v="1"/>
    <x v="1"/>
    <x v="2"/>
    <x v="11"/>
    <x v="4"/>
    <x v="17"/>
    <x v="2"/>
    <x v="2"/>
    <x v="2"/>
    <x v="2"/>
    <x v="2"/>
    <x v="2"/>
    <x v="2"/>
    <x v="2"/>
    <x v="2"/>
    <x v="2"/>
    <x v="2"/>
    <x v="0"/>
    <x v="0"/>
    <x v="0"/>
    <x v="0"/>
    <x v="0"/>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5"/>
    <x v="61"/>
    <x v="0"/>
    <x v="14"/>
    <x v="3"/>
    <x v="10"/>
    <x v="5"/>
    <x v="2"/>
    <x v="2"/>
    <x v="11"/>
    <x v="15"/>
    <x v="9"/>
    <x v="20"/>
    <x v="121"/>
    <x v="101"/>
    <x v="90"/>
    <x v="92"/>
    <x v="82"/>
    <x v="74"/>
    <x v="96"/>
    <x v="91"/>
    <x v="117"/>
    <x v="152"/>
    <x v="78"/>
    <x v="79"/>
    <x v="76"/>
    <x v="77"/>
    <x v="75"/>
    <x v="74"/>
    <x v="77"/>
    <x v="79"/>
    <x v="80"/>
    <x v="79"/>
    <x v="51"/>
    <x v="17"/>
    <x v="54"/>
    <x v="21"/>
    <x v="11"/>
    <x v="11"/>
    <x v="66"/>
    <x v="88"/>
    <x v="31"/>
    <x v="109"/>
    <x v="52"/>
    <x v="17"/>
    <x v="57"/>
    <x v="21"/>
    <x v="11"/>
    <x v="11"/>
    <x v="68"/>
    <x v="91"/>
    <x v="33"/>
    <x v="112"/>
    <x v="62"/>
    <x v="111"/>
    <x v="50"/>
    <x v="68"/>
    <x v="83"/>
    <x v="77"/>
    <x v="57"/>
    <x v="31"/>
    <x v="76"/>
    <x v="49"/>
    <x v="3"/>
    <x v="0"/>
    <x v="4"/>
    <x v="2"/>
    <x v="0"/>
    <x v="0"/>
    <x v="5"/>
    <x v="5"/>
    <x v="2"/>
    <x v="5"/>
    <x v="49"/>
    <x v="33"/>
    <x v="21"/>
    <x v="30"/>
    <x v="31"/>
    <x v="28"/>
    <x v="44"/>
    <x v="56"/>
    <x v="30"/>
    <x v="57"/>
    <x v="43"/>
    <x v="49"/>
    <x v="52"/>
    <x v="56"/>
    <x v="16"/>
    <x v="16"/>
    <x v="32"/>
    <x v="22"/>
    <x v="59"/>
    <x v="3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2"/>
    <x v="87"/>
    <x v="1"/>
    <x v="1"/>
    <x v="2"/>
    <x v="14"/>
    <x v="4"/>
    <x v="17"/>
    <x v="2"/>
    <x v="2"/>
    <x v="2"/>
    <x v="2"/>
    <x v="2"/>
    <x v="2"/>
    <x v="2"/>
    <x v="2"/>
    <x v="2"/>
    <x v="2"/>
    <x v="2"/>
    <x v="2"/>
    <x v="2"/>
    <x v="2"/>
    <x v="0"/>
    <x v="0"/>
    <x v="0"/>
    <x v="0"/>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5"/>
    <x v="13"/>
    <x v="0"/>
    <x v="19"/>
    <x v="4"/>
    <x v="14"/>
    <x v="7"/>
    <x v="3"/>
    <x v="3"/>
    <x v="15"/>
    <x v="19"/>
    <x v="14"/>
    <x v="28"/>
    <x v="116"/>
    <x v="100"/>
    <x v="86"/>
    <x v="90"/>
    <x v="81"/>
    <x v="73"/>
    <x v="91"/>
    <x v="87"/>
    <x v="112"/>
    <x v="143"/>
    <x v="75"/>
    <x v="77"/>
    <x v="74"/>
    <x v="74"/>
    <x v="72"/>
    <x v="70"/>
    <x v="76"/>
    <x v="77"/>
    <x v="78"/>
    <x v="77"/>
    <x v="53"/>
    <x v="14"/>
    <x v="57"/>
    <x v="21"/>
    <x v="11"/>
    <x v="11"/>
    <x v="66"/>
    <x v="84"/>
    <x v="35"/>
    <x v="107"/>
    <x v="54"/>
    <x v="14"/>
    <x v="60"/>
    <x v="21"/>
    <x v="11"/>
    <x v="11"/>
    <x v="68"/>
    <x v="87"/>
    <x v="37"/>
    <x v="110"/>
    <x v="60"/>
    <x v="114"/>
    <x v="47"/>
    <x v="68"/>
    <x v="83"/>
    <x v="77"/>
    <x v="57"/>
    <x v="35"/>
    <x v="72"/>
    <x v="51"/>
    <x v="3"/>
    <x v="0"/>
    <x v="4"/>
    <x v="2"/>
    <x v="0"/>
    <x v="0"/>
    <x v="5"/>
    <x v="5"/>
    <x v="2"/>
    <x v="5"/>
    <x v="51"/>
    <x v="30"/>
    <x v="24"/>
    <x v="30"/>
    <x v="31"/>
    <x v="28"/>
    <x v="44"/>
    <x v="52"/>
    <x v="34"/>
    <x v="55"/>
    <x v="36"/>
    <x v="68"/>
    <x v="50"/>
    <x v="56"/>
    <x v="16"/>
    <x v="16"/>
    <x v="32"/>
    <x v="28"/>
    <x v="55"/>
    <x v="3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3"/>
    <x v="256"/>
    <x v="1"/>
    <x v="1"/>
    <x v="2"/>
    <x v="15"/>
    <x v="6"/>
    <x v="17"/>
    <x v="2"/>
    <x v="2"/>
    <x v="2"/>
    <x v="2"/>
    <x v="2"/>
    <x v="2"/>
    <x v="2"/>
    <x v="2"/>
    <x v="2"/>
    <x v="2"/>
    <x v="2"/>
    <x v="2"/>
    <x v="2"/>
    <x v="2"/>
    <x v="2"/>
    <x v="0"/>
    <x v="0"/>
    <x v="0"/>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7"/>
    <x v="19"/>
    <x v="23"/>
    <x v="25"/>
    <x v="26"/>
    <x v="0"/>
    <x v="10"/>
    <x v="10"/>
    <x v="13"/>
    <x v="13"/>
    <x v="3"/>
    <x v="27"/>
    <x v="0"/>
    <x v="20"/>
    <x v="36"/>
    <x v="9"/>
    <x v="6"/>
    <x v="42"/>
    <x v="7"/>
    <x v="26"/>
    <x v="27"/>
    <x v="48"/>
    <x v="31"/>
    <x v="115"/>
    <x v="67"/>
    <x v="91"/>
    <x v="91"/>
    <x v="41"/>
    <x v="69"/>
    <x v="79"/>
    <x v="79"/>
    <x v="76"/>
    <x v="140"/>
    <x v="73"/>
    <x v="70"/>
    <x v="59"/>
    <x v="77"/>
    <x v="55"/>
    <x v="63"/>
    <x v="60"/>
    <x v="61"/>
    <x v="59"/>
    <x v="64"/>
    <x v="53"/>
    <x v="122"/>
    <x v="33"/>
    <x v="15"/>
    <x v="91"/>
    <x v="27"/>
    <x v="105"/>
    <x v="102"/>
    <x v="103"/>
    <x v="113"/>
    <x v="54"/>
    <x v="124"/>
    <x v="35"/>
    <x v="15"/>
    <x v="94"/>
    <x v="28"/>
    <x v="108"/>
    <x v="105"/>
    <x v="106"/>
    <x v="116"/>
    <x v="60"/>
    <x v="4"/>
    <x v="72"/>
    <x v="74"/>
    <x v="0"/>
    <x v="60"/>
    <x v="17"/>
    <x v="17"/>
    <x v="3"/>
    <x v="45"/>
    <x v="0"/>
    <x v="5"/>
    <x v="0"/>
    <x v="0"/>
    <x v="5"/>
    <x v="2"/>
    <x v="4"/>
    <x v="3"/>
    <x v="4"/>
    <x v="1"/>
    <x v="67"/>
    <x v="88"/>
    <x v="59"/>
    <x v="27"/>
    <x v="70"/>
    <x v="29"/>
    <x v="84"/>
    <x v="81"/>
    <x v="103"/>
    <x v="119"/>
    <x v="27"/>
    <x v="1"/>
    <x v="5"/>
    <x v="61"/>
    <x v="0"/>
    <x v="25"/>
    <x v="0"/>
    <x v="0"/>
    <x v="0"/>
    <x v="0"/>
    <x v="7"/>
    <x v="7"/>
    <x v="6"/>
    <x v="2"/>
    <x v="3"/>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2"/>
    <x v="5"/>
    <x v="4"/>
    <x v="5"/>
    <x v="5"/>
    <x v="5"/>
    <x v="6"/>
    <x v="3"/>
    <x v="4"/>
    <x v="6"/>
    <x v="5"/>
    <x v="1"/>
    <x v="1"/>
    <x v="4"/>
    <x v="1"/>
    <x v="0"/>
    <x v="6"/>
  </r>
  <r>
    <x v="34"/>
    <x v="272"/>
    <x v="1"/>
    <x v="1"/>
    <x v="2"/>
    <x v="13"/>
    <x v="4"/>
    <x v="17"/>
    <x v="2"/>
    <x v="2"/>
    <x v="2"/>
    <x v="2"/>
    <x v="2"/>
    <x v="2"/>
    <x v="2"/>
    <x v="2"/>
    <x v="2"/>
    <x v="2"/>
    <x v="2"/>
    <x v="2"/>
    <x v="2"/>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3"/>
    <x v="50"/>
    <x v="0"/>
    <x v="16"/>
    <x v="20"/>
    <x v="4"/>
    <x v="7"/>
    <x v="13"/>
    <x v="4"/>
    <x v="12"/>
    <x v="11"/>
    <x v="14"/>
    <x v="12"/>
    <x v="119"/>
    <x v="84"/>
    <x v="96"/>
    <x v="90"/>
    <x v="70"/>
    <x v="72"/>
    <x v="94"/>
    <x v="95"/>
    <x v="112"/>
    <x v="160"/>
    <x v="77"/>
    <x v="77"/>
    <x v="74"/>
    <x v="75"/>
    <x v="75"/>
    <x v="73"/>
    <x v="76"/>
    <x v="78"/>
    <x v="79"/>
    <x v="78"/>
    <x v="47"/>
    <x v="94"/>
    <x v="16"/>
    <x v="25"/>
    <x v="53"/>
    <x v="18"/>
    <x v="59"/>
    <x v="52"/>
    <x v="43"/>
    <x v="41"/>
    <x v="48"/>
    <x v="96"/>
    <x v="17"/>
    <x v="25"/>
    <x v="55"/>
    <x v="19"/>
    <x v="61"/>
    <x v="54"/>
    <x v="45"/>
    <x v="43"/>
    <x v="66"/>
    <x v="32"/>
    <x v="89"/>
    <x v="64"/>
    <x v="39"/>
    <x v="69"/>
    <x v="64"/>
    <x v="68"/>
    <x v="64"/>
    <x v="118"/>
    <x v="0"/>
    <x v="5"/>
    <x v="0"/>
    <x v="0"/>
    <x v="5"/>
    <x v="2"/>
    <x v="4"/>
    <x v="3"/>
    <x v="4"/>
    <x v="1"/>
    <x v="61"/>
    <x v="45"/>
    <x v="40"/>
    <x v="37"/>
    <x v="11"/>
    <x v="20"/>
    <x v="48"/>
    <x v="32"/>
    <x v="29"/>
    <x v="52"/>
    <x v="37"/>
    <x v="36"/>
    <x v="44"/>
    <x v="42"/>
    <x v="52"/>
    <x v="52"/>
    <x v="30"/>
    <x v="60"/>
    <x v="64"/>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
    <x v="157"/>
    <x v="1"/>
    <x v="1"/>
    <x v="2"/>
    <x v="13"/>
    <x v="4"/>
    <x v="16"/>
    <x v="2"/>
    <x v="2"/>
    <x v="2"/>
    <x v="2"/>
    <x v="2"/>
    <x v="2"/>
    <x v="2"/>
    <x v="2"/>
    <x v="2"/>
    <x v="2"/>
    <x v="2"/>
    <x v="2"/>
    <x v="2"/>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2"/>
    <x v="61"/>
    <x v="0"/>
    <x v="23"/>
    <x v="6"/>
    <x v="10"/>
    <x v="10"/>
    <x v="4"/>
    <x v="2"/>
    <x v="2"/>
    <x v="2"/>
    <x v="11"/>
    <x v="9"/>
    <x v="112"/>
    <x v="98"/>
    <x v="90"/>
    <x v="87"/>
    <x v="80"/>
    <x v="74"/>
    <x v="105"/>
    <x v="105"/>
    <x v="115"/>
    <x v="163"/>
    <x v="86"/>
    <x v="85"/>
    <x v="85"/>
    <x v="87"/>
    <x v="80"/>
    <x v="79"/>
    <x v="81"/>
    <x v="75"/>
    <x v="88"/>
    <x v="88"/>
    <x v="80"/>
    <x v="27"/>
    <x v="44"/>
    <x v="39"/>
    <x v="18"/>
    <x v="8"/>
    <x v="12"/>
    <x v="11"/>
    <x v="29"/>
    <x v="27"/>
    <x v="82"/>
    <x v="27"/>
    <x v="46"/>
    <x v="40"/>
    <x v="19"/>
    <x v="8"/>
    <x v="12"/>
    <x v="12"/>
    <x v="30"/>
    <x v="28"/>
    <x v="32"/>
    <x v="101"/>
    <x v="61"/>
    <x v="49"/>
    <x v="75"/>
    <x v="80"/>
    <x v="113"/>
    <x v="110"/>
    <x v="79"/>
    <x v="133"/>
    <x v="4"/>
    <x v="1"/>
    <x v="3"/>
    <x v="4"/>
    <x v="1"/>
    <x v="1"/>
    <x v="1"/>
    <x v="1"/>
    <x v="3"/>
    <x v="3"/>
    <x v="56"/>
    <x v="34"/>
    <x v="23"/>
    <x v="15"/>
    <x v="24"/>
    <x v="14"/>
    <x v="31"/>
    <x v="31"/>
    <x v="27"/>
    <x v="35"/>
    <x v="33"/>
    <x v="54"/>
    <x v="50"/>
    <x v="69"/>
    <x v="48"/>
    <x v="73"/>
    <x v="55"/>
    <x v="49"/>
    <x v="58"/>
    <x v="6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
    <x v="401"/>
    <x v="1"/>
    <x v="1"/>
    <x v="2"/>
    <x v="16"/>
    <x v="4"/>
    <x v="17"/>
    <x v="2"/>
    <x v="2"/>
    <x v="2"/>
    <x v="2"/>
    <x v="2"/>
    <x v="2"/>
    <x v="2"/>
    <x v="2"/>
    <x v="2"/>
    <x v="2"/>
    <x v="2"/>
    <x v="2"/>
    <x v="2"/>
    <x v="2"/>
    <x v="2"/>
    <x v="2"/>
    <x v="0"/>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3"/>
    <x v="50"/>
    <x v="0"/>
    <x v="20"/>
    <x v="24"/>
    <x v="6"/>
    <x v="9"/>
    <x v="16"/>
    <x v="5"/>
    <x v="14"/>
    <x v="14"/>
    <x v="19"/>
    <x v="16"/>
    <x v="115"/>
    <x v="79"/>
    <x v="94"/>
    <x v="88"/>
    <x v="67"/>
    <x v="71"/>
    <x v="92"/>
    <x v="92"/>
    <x v="107"/>
    <x v="156"/>
    <x v="73"/>
    <x v="76"/>
    <x v="66"/>
    <x v="71"/>
    <x v="73"/>
    <x v="69"/>
    <x v="74"/>
    <x v="76"/>
    <x v="76"/>
    <x v="76"/>
    <x v="45"/>
    <x v="92"/>
    <x v="18"/>
    <x v="24"/>
    <x v="51"/>
    <x v="17"/>
    <x v="53"/>
    <x v="52"/>
    <x v="44"/>
    <x v="43"/>
    <x v="46"/>
    <x v="94"/>
    <x v="19"/>
    <x v="24"/>
    <x v="53"/>
    <x v="18"/>
    <x v="55"/>
    <x v="54"/>
    <x v="46"/>
    <x v="45"/>
    <x v="68"/>
    <x v="34"/>
    <x v="87"/>
    <x v="65"/>
    <x v="41"/>
    <x v="70"/>
    <x v="70"/>
    <x v="68"/>
    <x v="63"/>
    <x v="116"/>
    <x v="0"/>
    <x v="5"/>
    <x v="0"/>
    <x v="0"/>
    <x v="5"/>
    <x v="2"/>
    <x v="4"/>
    <x v="3"/>
    <x v="4"/>
    <x v="1"/>
    <x v="57"/>
    <x v="43"/>
    <x v="43"/>
    <x v="36"/>
    <x v="9"/>
    <x v="19"/>
    <x v="41"/>
    <x v="32"/>
    <x v="30"/>
    <x v="54"/>
    <x v="39"/>
    <x v="40"/>
    <x v="41"/>
    <x v="47"/>
    <x v="64"/>
    <x v="60"/>
    <x v="39"/>
    <x v="60"/>
    <x v="63"/>
    <x v="5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7"/>
    <x v="44"/>
    <x v="1"/>
    <x v="1"/>
    <x v="2"/>
    <x v="19"/>
    <x v="3"/>
    <x v="17"/>
    <x v="2"/>
    <x v="2"/>
    <x v="2"/>
    <x v="2"/>
    <x v="2"/>
    <x v="2"/>
    <x v="2"/>
    <x v="2"/>
    <x v="2"/>
    <x v="2"/>
    <x v="2"/>
    <x v="2"/>
    <x v="2"/>
    <x v="2"/>
    <x v="2"/>
    <x v="2"/>
    <x v="2"/>
    <x v="2"/>
    <x v="1"/>
    <x v="1"/>
    <x v="1"/>
    <x v="1"/>
    <x v="1"/>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61"/>
    <x v="0"/>
    <x v="15"/>
    <x v="8"/>
    <x v="39"/>
    <x v="6"/>
    <x v="5"/>
    <x v="5"/>
    <x v="30"/>
    <x v="50"/>
    <x v="41"/>
    <x v="81"/>
    <x v="120"/>
    <x v="96"/>
    <x v="58"/>
    <x v="91"/>
    <x v="79"/>
    <x v="71"/>
    <x v="75"/>
    <x v="56"/>
    <x v="83"/>
    <x v="90"/>
    <x v="77"/>
    <x v="68"/>
    <x v="57"/>
    <x v="76"/>
    <x v="64"/>
    <x v="60"/>
    <x v="64"/>
    <x v="47"/>
    <x v="60"/>
    <x v="58"/>
    <x v="17"/>
    <x v="21"/>
    <x v="101"/>
    <x v="9"/>
    <x v="14"/>
    <x v="14"/>
    <x v="97"/>
    <x v="116"/>
    <x v="94"/>
    <x v="155"/>
    <x v="17"/>
    <x v="21"/>
    <x v="104"/>
    <x v="9"/>
    <x v="14"/>
    <x v="15"/>
    <x v="100"/>
    <x v="119"/>
    <x v="97"/>
    <x v="158"/>
    <x v="97"/>
    <x v="107"/>
    <x v="3"/>
    <x v="80"/>
    <x v="80"/>
    <x v="73"/>
    <x v="25"/>
    <x v="3"/>
    <x v="12"/>
    <x v="3"/>
    <x v="3"/>
    <x v="0"/>
    <x v="4"/>
    <x v="2"/>
    <x v="0"/>
    <x v="0"/>
    <x v="5"/>
    <x v="5"/>
    <x v="2"/>
    <x v="5"/>
    <x v="16"/>
    <x v="37"/>
    <x v="85"/>
    <x v="18"/>
    <x v="34"/>
    <x v="31"/>
    <x v="74"/>
    <x v="88"/>
    <x v="96"/>
    <x v="129"/>
    <x v="75"/>
    <x v="37"/>
    <x v="1"/>
    <x v="70"/>
    <x v="9"/>
    <x v="9"/>
    <x v="2"/>
    <x v="2"/>
    <x v="1"/>
    <x v="1"/>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0"/>
    <x v="1"/>
    <x v="2"/>
    <x v="6"/>
  </r>
  <r>
    <x v="38"/>
    <x v="368"/>
    <x v="1"/>
    <x v="1"/>
    <x v="2"/>
    <x v="15"/>
    <x v="4"/>
    <x v="17"/>
    <x v="2"/>
    <x v="2"/>
    <x v="2"/>
    <x v="2"/>
    <x v="2"/>
    <x v="2"/>
    <x v="2"/>
    <x v="2"/>
    <x v="2"/>
    <x v="2"/>
    <x v="2"/>
    <x v="2"/>
    <x v="2"/>
    <x v="2"/>
    <x v="2"/>
    <x v="0"/>
    <x v="0"/>
    <x v="0"/>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6"/>
    <x v="41"/>
    <x v="0"/>
    <x v="20"/>
    <x v="19"/>
    <x v="8"/>
    <x v="9"/>
    <x v="6"/>
    <x v="16"/>
    <x v="8"/>
    <x v="8"/>
    <x v="11"/>
    <x v="13"/>
    <x v="115"/>
    <x v="85"/>
    <x v="92"/>
    <x v="88"/>
    <x v="78"/>
    <x v="59"/>
    <x v="99"/>
    <x v="98"/>
    <x v="115"/>
    <x v="159"/>
    <x v="58"/>
    <x v="60"/>
    <x v="57"/>
    <x v="57"/>
    <x v="59"/>
    <x v="59"/>
    <x v="58"/>
    <x v="61"/>
    <x v="61"/>
    <x v="61"/>
    <x v="53"/>
    <x v="76"/>
    <x v="29"/>
    <x v="28"/>
    <x v="23"/>
    <x v="56"/>
    <x v="34"/>
    <x v="32"/>
    <x v="19"/>
    <x v="34"/>
    <x v="54"/>
    <x v="77"/>
    <x v="30"/>
    <x v="28"/>
    <x v="24"/>
    <x v="58"/>
    <x v="35"/>
    <x v="33"/>
    <x v="19"/>
    <x v="35"/>
    <x v="60"/>
    <x v="51"/>
    <x v="76"/>
    <x v="61"/>
    <x v="70"/>
    <x v="30"/>
    <x v="90"/>
    <x v="89"/>
    <x v="90"/>
    <x v="126"/>
    <x v="2"/>
    <x v="3"/>
    <x v="1"/>
    <x v="1"/>
    <x v="4"/>
    <x v="4"/>
    <x v="3"/>
    <x v="2"/>
    <x v="0"/>
    <x v="0"/>
    <x v="62"/>
    <x v="39"/>
    <x v="41"/>
    <x v="39"/>
    <x v="20"/>
    <x v="14"/>
    <x v="45"/>
    <x v="43"/>
    <x v="41"/>
    <x v="65"/>
    <x v="27"/>
    <x v="34"/>
    <x v="28"/>
    <x v="32"/>
    <x v="43"/>
    <x v="34"/>
    <x v="21"/>
    <x v="29"/>
    <x v="36"/>
    <x v="3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9"/>
    <x v="427"/>
    <x v="1"/>
    <x v="1"/>
    <x v="2"/>
    <x v="15"/>
    <x v="7"/>
    <x v="17"/>
    <x v="2"/>
    <x v="2"/>
    <x v="2"/>
    <x v="2"/>
    <x v="2"/>
    <x v="2"/>
    <x v="2"/>
    <x v="2"/>
    <x v="2"/>
    <x v="2"/>
    <x v="2"/>
    <x v="2"/>
    <x v="2"/>
    <x v="2"/>
    <x v="2"/>
    <x v="0"/>
    <x v="0"/>
    <x v="0"/>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7"/>
    <x v="9"/>
    <x v="11"/>
    <x v="10"/>
    <x v="12"/>
    <x v="0"/>
    <x v="7"/>
    <x v="6"/>
    <x v="6"/>
    <x v="9"/>
    <x v="5"/>
    <x v="61"/>
    <x v="0"/>
    <x v="35"/>
    <x v="4"/>
    <x v="16"/>
    <x v="5"/>
    <x v="3"/>
    <x v="3"/>
    <x v="18"/>
    <x v="23"/>
    <x v="16"/>
    <x v="33"/>
    <x v="100"/>
    <x v="100"/>
    <x v="83"/>
    <x v="92"/>
    <x v="81"/>
    <x v="73"/>
    <x v="88"/>
    <x v="83"/>
    <x v="110"/>
    <x v="138"/>
    <x v="63"/>
    <x v="77"/>
    <x v="73"/>
    <x v="77"/>
    <x v="72"/>
    <x v="70"/>
    <x v="75"/>
    <x v="76"/>
    <x v="76"/>
    <x v="76"/>
    <x v="104"/>
    <x v="13"/>
    <x v="62"/>
    <x v="11"/>
    <x v="11"/>
    <x v="11"/>
    <x v="76"/>
    <x v="94"/>
    <x v="40"/>
    <x v="122"/>
    <x v="107"/>
    <x v="13"/>
    <x v="65"/>
    <x v="11"/>
    <x v="11"/>
    <x v="11"/>
    <x v="79"/>
    <x v="97"/>
    <x v="42"/>
    <x v="125"/>
    <x v="7"/>
    <x v="115"/>
    <x v="42"/>
    <x v="78"/>
    <x v="83"/>
    <x v="77"/>
    <x v="46"/>
    <x v="25"/>
    <x v="67"/>
    <x v="36"/>
    <x v="3"/>
    <x v="0"/>
    <x v="4"/>
    <x v="2"/>
    <x v="0"/>
    <x v="0"/>
    <x v="5"/>
    <x v="5"/>
    <x v="2"/>
    <x v="5"/>
    <x v="106"/>
    <x v="29"/>
    <x v="29"/>
    <x v="20"/>
    <x v="31"/>
    <x v="28"/>
    <x v="54"/>
    <x v="64"/>
    <x v="39"/>
    <x v="74"/>
    <x v="2"/>
    <x v="73"/>
    <x v="46"/>
    <x v="67"/>
    <x v="16"/>
    <x v="16"/>
    <x v="18"/>
    <x v="18"/>
    <x v="43"/>
    <x v="2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0"/>
    <x v="1"/>
    <x v="1"/>
    <x v="4"/>
    <x v="1"/>
    <x v="2"/>
    <x v="6"/>
  </r>
  <r>
    <x v="40"/>
    <x v="417"/>
    <x v="1"/>
    <x v="1"/>
    <x v="2"/>
    <x v="18"/>
    <x v="5"/>
    <x v="17"/>
    <x v="2"/>
    <x v="2"/>
    <x v="2"/>
    <x v="2"/>
    <x v="2"/>
    <x v="2"/>
    <x v="2"/>
    <x v="2"/>
    <x v="2"/>
    <x v="2"/>
    <x v="2"/>
    <x v="2"/>
    <x v="2"/>
    <x v="2"/>
    <x v="2"/>
    <x v="0"/>
    <x v="0"/>
    <x v="0"/>
    <x v="1"/>
    <x v="1"/>
    <x v="1"/>
    <x v="1"/>
    <x v="1"/>
    <x v="1"/>
    <x v="0"/>
    <x v="0"/>
    <x v="0"/>
    <x v="0"/>
    <x v="0"/>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50"/>
    <x v="0"/>
    <x v="29"/>
    <x v="27"/>
    <x v="12"/>
    <x v="13"/>
    <x v="8"/>
    <x v="22"/>
    <x v="12"/>
    <x v="12"/>
    <x v="17"/>
    <x v="19"/>
    <x v="106"/>
    <x v="76"/>
    <x v="88"/>
    <x v="84"/>
    <x v="76"/>
    <x v="53"/>
    <x v="94"/>
    <x v="94"/>
    <x v="109"/>
    <x v="153"/>
    <x v="53"/>
    <x v="58"/>
    <x v="51"/>
    <x v="51"/>
    <x v="56"/>
    <x v="55"/>
    <x v="49"/>
    <x v="56"/>
    <x v="57"/>
    <x v="56"/>
    <x v="67"/>
    <x v="91"/>
    <x v="35"/>
    <x v="34"/>
    <x v="25"/>
    <x v="62"/>
    <x v="40"/>
    <x v="38"/>
    <x v="27"/>
    <x v="48"/>
    <x v="69"/>
    <x v="93"/>
    <x v="37"/>
    <x v="35"/>
    <x v="27"/>
    <x v="64"/>
    <x v="42"/>
    <x v="40"/>
    <x v="28"/>
    <x v="50"/>
    <x v="45"/>
    <x v="35"/>
    <x v="70"/>
    <x v="54"/>
    <x v="67"/>
    <x v="24"/>
    <x v="83"/>
    <x v="82"/>
    <x v="81"/>
    <x v="111"/>
    <x v="2"/>
    <x v="3"/>
    <x v="1"/>
    <x v="1"/>
    <x v="4"/>
    <x v="4"/>
    <x v="3"/>
    <x v="2"/>
    <x v="0"/>
    <x v="0"/>
    <x v="76"/>
    <x v="57"/>
    <x v="49"/>
    <x v="45"/>
    <x v="22"/>
    <x v="22"/>
    <x v="51"/>
    <x v="49"/>
    <x v="51"/>
    <x v="79"/>
    <x v="15"/>
    <x v="16"/>
    <x v="13"/>
    <x v="14"/>
    <x v="40"/>
    <x v="25"/>
    <x v="15"/>
    <x v="13"/>
    <x v="25"/>
    <x v="14"/>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2"/>
    <x v="5"/>
    <x v="5"/>
    <x v="5"/>
    <x v="4"/>
    <x v="4"/>
    <x v="5"/>
    <x v="4"/>
    <x v="5"/>
    <x v="1"/>
    <x v="1"/>
    <x v="1"/>
    <x v="1"/>
    <x v="2"/>
    <x v="2"/>
    <x v="1"/>
    <x v="1"/>
    <x v="1"/>
    <x v="2"/>
    <x v="2"/>
    <x v="2"/>
    <x v="1"/>
    <x v="3"/>
    <x v="2"/>
    <x v="2"/>
    <x v="1"/>
    <x v="5"/>
    <x v="4"/>
    <x v="2"/>
    <x v="4"/>
    <x v="6"/>
    <x v="5"/>
    <x v="5"/>
    <x v="4"/>
    <x v="5"/>
    <x v="5"/>
    <x v="5"/>
    <x v="6"/>
    <x v="3"/>
    <x v="2"/>
    <x v="6"/>
    <x v="5"/>
    <x v="1"/>
    <x v="1"/>
    <x v="4"/>
    <x v="1"/>
    <x v="2"/>
    <x v="6"/>
  </r>
  <r>
    <x v="41"/>
    <x v="116"/>
    <x v="1"/>
    <x v="1"/>
    <x v="2"/>
    <x v="20"/>
    <x v="6"/>
    <x v="17"/>
    <x v="2"/>
    <x v="2"/>
    <x v="2"/>
    <x v="2"/>
    <x v="2"/>
    <x v="2"/>
    <x v="2"/>
    <x v="2"/>
    <x v="2"/>
    <x v="2"/>
    <x v="2"/>
    <x v="2"/>
    <x v="2"/>
    <x v="2"/>
    <x v="2"/>
    <x v="2"/>
    <x v="2"/>
    <x v="2"/>
    <x v="1"/>
    <x v="1"/>
    <x v="1"/>
    <x v="1"/>
    <x v="1"/>
    <x v="1"/>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8"/>
    <x v="20"/>
    <x v="24"/>
    <x v="26"/>
    <x v="27"/>
    <x v="0"/>
    <x v="8"/>
    <x v="8"/>
    <x v="11"/>
    <x v="12"/>
    <x v="6"/>
    <x v="40"/>
    <x v="0"/>
    <x v="41"/>
    <x v="40"/>
    <x v="17"/>
    <x v="19"/>
    <x v="11"/>
    <x v="31"/>
    <x v="18"/>
    <x v="16"/>
    <x v="25"/>
    <x v="28"/>
    <x v="94"/>
    <x v="63"/>
    <x v="82"/>
    <x v="78"/>
    <x v="72"/>
    <x v="44"/>
    <x v="88"/>
    <x v="90"/>
    <x v="101"/>
    <x v="143"/>
    <x v="42"/>
    <x v="46"/>
    <x v="42"/>
    <x v="40"/>
    <x v="48"/>
    <x v="48"/>
    <x v="38"/>
    <x v="47"/>
    <x v="48"/>
    <x v="46"/>
    <x v="92"/>
    <x v="113"/>
    <x v="46"/>
    <x v="48"/>
    <x v="32"/>
    <x v="71"/>
    <x v="54"/>
    <x v="49"/>
    <x v="45"/>
    <x v="68"/>
    <x v="95"/>
    <x v="115"/>
    <x v="48"/>
    <x v="50"/>
    <x v="34"/>
    <x v="73"/>
    <x v="56"/>
    <x v="51"/>
    <x v="47"/>
    <x v="71"/>
    <x v="19"/>
    <x v="13"/>
    <x v="59"/>
    <x v="39"/>
    <x v="60"/>
    <x v="15"/>
    <x v="69"/>
    <x v="71"/>
    <x v="62"/>
    <x v="90"/>
    <x v="2"/>
    <x v="3"/>
    <x v="1"/>
    <x v="1"/>
    <x v="4"/>
    <x v="4"/>
    <x v="3"/>
    <x v="2"/>
    <x v="0"/>
    <x v="0"/>
    <x v="99"/>
    <x v="81"/>
    <x v="60"/>
    <x v="58"/>
    <x v="30"/>
    <x v="43"/>
    <x v="64"/>
    <x v="60"/>
    <x v="69"/>
    <x v="99"/>
    <x v="2"/>
    <x v="2"/>
    <x v="7"/>
    <x v="2"/>
    <x v="28"/>
    <x v="13"/>
    <x v="6"/>
    <x v="4"/>
    <x v="6"/>
    <x v="3"/>
    <x v="7"/>
    <x v="7"/>
    <x v="6"/>
    <x v="2"/>
    <x v="1"/>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3"/>
    <x v="5"/>
    <x v="5"/>
    <x v="4"/>
    <x v="4"/>
    <x v="5"/>
    <x v="4"/>
    <x v="5"/>
    <x v="1"/>
    <x v="1"/>
    <x v="1"/>
    <x v="1"/>
    <x v="2"/>
    <x v="2"/>
    <x v="1"/>
    <x v="1"/>
    <x v="1"/>
    <x v="2"/>
    <x v="2"/>
    <x v="2"/>
    <x v="1"/>
    <x v="3"/>
    <x v="2"/>
    <x v="4"/>
    <x v="1"/>
    <x v="3"/>
    <x v="4"/>
    <x v="2"/>
    <x v="4"/>
    <x v="6"/>
    <x v="5"/>
    <x v="5"/>
    <x v="4"/>
    <x v="5"/>
    <x v="5"/>
    <x v="5"/>
    <x v="6"/>
    <x v="3"/>
    <x v="4"/>
    <x v="6"/>
    <x v="5"/>
    <x v="1"/>
    <x v="1"/>
    <x v="4"/>
    <x v="1"/>
    <x v="2"/>
    <x v="6"/>
  </r>
  <r>
    <x v="42"/>
    <x v="109"/>
    <x v="1"/>
    <x v="1"/>
    <x v="2"/>
    <x v="16"/>
    <x v="4"/>
    <x v="17"/>
    <x v="2"/>
    <x v="2"/>
    <x v="2"/>
    <x v="2"/>
    <x v="2"/>
    <x v="2"/>
    <x v="2"/>
    <x v="2"/>
    <x v="2"/>
    <x v="2"/>
    <x v="2"/>
    <x v="2"/>
    <x v="2"/>
    <x v="2"/>
    <x v="2"/>
    <x v="2"/>
    <x v="0"/>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2"/>
    <x v="61"/>
    <x v="0"/>
    <x v="28"/>
    <x v="8"/>
    <x v="12"/>
    <x v="13"/>
    <x v="4"/>
    <x v="2"/>
    <x v="4"/>
    <x v="2"/>
    <x v="13"/>
    <x v="11"/>
    <x v="107"/>
    <x v="96"/>
    <x v="88"/>
    <x v="84"/>
    <x v="80"/>
    <x v="74"/>
    <x v="103"/>
    <x v="105"/>
    <x v="113"/>
    <x v="161"/>
    <x v="81"/>
    <x v="81"/>
    <x v="83"/>
    <x v="84"/>
    <x v="80"/>
    <x v="79"/>
    <x v="74"/>
    <x v="75"/>
    <x v="86"/>
    <x v="85"/>
    <x v="76"/>
    <x v="26"/>
    <x v="41"/>
    <x v="40"/>
    <x v="13"/>
    <x v="6"/>
    <x v="15"/>
    <x v="7"/>
    <x v="21"/>
    <x v="20"/>
    <x v="78"/>
    <x v="26"/>
    <x v="43"/>
    <x v="41"/>
    <x v="13"/>
    <x v="6"/>
    <x v="16"/>
    <x v="8"/>
    <x v="22"/>
    <x v="20"/>
    <x v="36"/>
    <x v="102"/>
    <x v="64"/>
    <x v="48"/>
    <x v="81"/>
    <x v="82"/>
    <x v="109"/>
    <x v="115"/>
    <x v="88"/>
    <x v="140"/>
    <x v="4"/>
    <x v="1"/>
    <x v="3"/>
    <x v="4"/>
    <x v="1"/>
    <x v="1"/>
    <x v="1"/>
    <x v="1"/>
    <x v="3"/>
    <x v="3"/>
    <x v="51"/>
    <x v="33"/>
    <x v="20"/>
    <x v="16"/>
    <x v="19"/>
    <x v="12"/>
    <x v="34"/>
    <x v="27"/>
    <x v="19"/>
    <x v="28"/>
    <x v="40"/>
    <x v="59"/>
    <x v="58"/>
    <x v="65"/>
    <x v="74"/>
    <x v="76"/>
    <x v="39"/>
    <x v="62"/>
    <x v="75"/>
    <x v="7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3"/>
    <x v="306"/>
    <x v="1"/>
    <x v="1"/>
    <x v="2"/>
    <x v="16"/>
    <x v="3"/>
    <x v="17"/>
    <x v="2"/>
    <x v="2"/>
    <x v="2"/>
    <x v="2"/>
    <x v="2"/>
    <x v="2"/>
    <x v="2"/>
    <x v="2"/>
    <x v="2"/>
    <x v="2"/>
    <x v="2"/>
    <x v="2"/>
    <x v="2"/>
    <x v="2"/>
    <x v="2"/>
    <x v="2"/>
    <x v="0"/>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61"/>
    <x v="0"/>
    <x v="31"/>
    <x v="32"/>
    <x v="10"/>
    <x v="8"/>
    <x v="5"/>
    <x v="20"/>
    <x v="6"/>
    <x v="10"/>
    <x v="12"/>
    <x v="16"/>
    <x v="104"/>
    <x v="71"/>
    <x v="90"/>
    <x v="89"/>
    <x v="79"/>
    <x v="55"/>
    <x v="101"/>
    <x v="96"/>
    <x v="114"/>
    <x v="156"/>
    <x v="52"/>
    <x v="51"/>
    <x v="54"/>
    <x v="58"/>
    <x v="62"/>
    <x v="57"/>
    <x v="61"/>
    <x v="59"/>
    <x v="60"/>
    <x v="59"/>
    <x v="86"/>
    <x v="113"/>
    <x v="33"/>
    <x v="20"/>
    <x v="17"/>
    <x v="64"/>
    <x v="23"/>
    <x v="36"/>
    <x v="17"/>
    <x v="43"/>
    <x v="88"/>
    <x v="115"/>
    <x v="35"/>
    <x v="20"/>
    <x v="18"/>
    <x v="66"/>
    <x v="24"/>
    <x v="38"/>
    <x v="17"/>
    <x v="45"/>
    <x v="26"/>
    <x v="13"/>
    <x v="72"/>
    <x v="69"/>
    <x v="76"/>
    <x v="22"/>
    <x v="101"/>
    <x v="84"/>
    <x v="92"/>
    <x v="116"/>
    <x v="2"/>
    <x v="3"/>
    <x v="1"/>
    <x v="1"/>
    <x v="4"/>
    <x v="4"/>
    <x v="3"/>
    <x v="2"/>
    <x v="0"/>
    <x v="0"/>
    <x v="95"/>
    <x v="81"/>
    <x v="47"/>
    <x v="30"/>
    <x v="14"/>
    <x v="24"/>
    <x v="33"/>
    <x v="47"/>
    <x v="39"/>
    <x v="74"/>
    <x v="4"/>
    <x v="2"/>
    <x v="21"/>
    <x v="46"/>
    <x v="52"/>
    <x v="22"/>
    <x v="45"/>
    <x v="18"/>
    <x v="42"/>
    <x v="20"/>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1"/>
    <x v="6"/>
    <x v="3"/>
    <x v="4"/>
    <x v="6"/>
    <x v="5"/>
    <x v="1"/>
    <x v="1"/>
    <x v="4"/>
    <x v="1"/>
    <x v="2"/>
    <x v="6"/>
  </r>
  <r>
    <x v="44"/>
    <x v="259"/>
    <x v="1"/>
    <x v="1"/>
    <x v="2"/>
    <x v="19"/>
    <x v="4"/>
    <x v="17"/>
    <x v="2"/>
    <x v="2"/>
    <x v="2"/>
    <x v="2"/>
    <x v="2"/>
    <x v="2"/>
    <x v="2"/>
    <x v="2"/>
    <x v="2"/>
    <x v="2"/>
    <x v="2"/>
    <x v="2"/>
    <x v="2"/>
    <x v="2"/>
    <x v="2"/>
    <x v="2"/>
    <x v="2"/>
    <x v="2"/>
    <x v="1"/>
    <x v="1"/>
    <x v="1"/>
    <x v="1"/>
    <x v="1"/>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6"/>
    <x v="61"/>
    <x v="0"/>
    <x v="25"/>
    <x v="24"/>
    <x v="10"/>
    <x v="11"/>
    <x v="7"/>
    <x v="19"/>
    <x v="10"/>
    <x v="10"/>
    <x v="14"/>
    <x v="16"/>
    <x v="110"/>
    <x v="79"/>
    <x v="90"/>
    <x v="86"/>
    <x v="77"/>
    <x v="56"/>
    <x v="97"/>
    <x v="96"/>
    <x v="112"/>
    <x v="156"/>
    <x v="57"/>
    <x v="59"/>
    <x v="54"/>
    <x v="54"/>
    <x v="58"/>
    <x v="58"/>
    <x v="52"/>
    <x v="59"/>
    <x v="59"/>
    <x v="59"/>
    <x v="50"/>
    <x v="77"/>
    <x v="27"/>
    <x v="25"/>
    <x v="21"/>
    <x v="53"/>
    <x v="31"/>
    <x v="30"/>
    <x v="15"/>
    <x v="31"/>
    <x v="51"/>
    <x v="78"/>
    <x v="28"/>
    <x v="25"/>
    <x v="22"/>
    <x v="55"/>
    <x v="32"/>
    <x v="31"/>
    <x v="15"/>
    <x v="32"/>
    <x v="63"/>
    <x v="50"/>
    <x v="78"/>
    <x v="64"/>
    <x v="72"/>
    <x v="33"/>
    <x v="93"/>
    <x v="91"/>
    <x v="94"/>
    <x v="129"/>
    <x v="2"/>
    <x v="3"/>
    <x v="1"/>
    <x v="1"/>
    <x v="4"/>
    <x v="4"/>
    <x v="3"/>
    <x v="2"/>
    <x v="0"/>
    <x v="0"/>
    <x v="57"/>
    <x v="42"/>
    <x v="39"/>
    <x v="35"/>
    <x v="18"/>
    <x v="10"/>
    <x v="41"/>
    <x v="41"/>
    <x v="37"/>
    <x v="62"/>
    <x v="29"/>
    <x v="32"/>
    <x v="32"/>
    <x v="40"/>
    <x v="50"/>
    <x v="39"/>
    <x v="29"/>
    <x v="35"/>
    <x v="56"/>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
    <x v="225"/>
    <x v="1"/>
    <x v="1"/>
    <x v="2"/>
    <x v="21"/>
    <x v="2"/>
    <x v="17"/>
    <x v="2"/>
    <x v="2"/>
    <x v="2"/>
    <x v="2"/>
    <x v="2"/>
    <x v="2"/>
    <x v="2"/>
    <x v="2"/>
    <x v="2"/>
    <x v="2"/>
    <x v="2"/>
    <x v="2"/>
    <x v="2"/>
    <x v="2"/>
    <x v="2"/>
    <x v="2"/>
    <x v="2"/>
    <x v="2"/>
    <x v="3"/>
    <x v="1"/>
    <x v="1"/>
    <x v="1"/>
    <x v="1"/>
    <x v="1"/>
    <x v="0"/>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5"/>
    <x v="13"/>
    <x v="0"/>
    <x v="39"/>
    <x v="10"/>
    <x v="28"/>
    <x v="16"/>
    <x v="5"/>
    <x v="5"/>
    <x v="31"/>
    <x v="40"/>
    <x v="30"/>
    <x v="61"/>
    <x v="96"/>
    <x v="94"/>
    <x v="69"/>
    <x v="81"/>
    <x v="79"/>
    <x v="71"/>
    <x v="74"/>
    <x v="66"/>
    <x v="96"/>
    <x v="110"/>
    <x v="61"/>
    <x v="64"/>
    <x v="65"/>
    <x v="59"/>
    <x v="64"/>
    <x v="60"/>
    <x v="63"/>
    <x v="61"/>
    <x v="68"/>
    <x v="67"/>
    <x v="83"/>
    <x v="23"/>
    <x v="77"/>
    <x v="37"/>
    <x v="12"/>
    <x v="12"/>
    <x v="91"/>
    <x v="106"/>
    <x v="57"/>
    <x v="143"/>
    <x v="85"/>
    <x v="23"/>
    <x v="80"/>
    <x v="38"/>
    <x v="12"/>
    <x v="13"/>
    <x v="94"/>
    <x v="109"/>
    <x v="60"/>
    <x v="146"/>
    <x v="29"/>
    <x v="105"/>
    <x v="27"/>
    <x v="51"/>
    <x v="82"/>
    <x v="75"/>
    <x v="31"/>
    <x v="13"/>
    <x v="49"/>
    <x v="15"/>
    <x v="3"/>
    <x v="0"/>
    <x v="4"/>
    <x v="2"/>
    <x v="0"/>
    <x v="0"/>
    <x v="5"/>
    <x v="5"/>
    <x v="2"/>
    <x v="5"/>
    <x v="82"/>
    <x v="39"/>
    <x v="48"/>
    <x v="47"/>
    <x v="32"/>
    <x v="29"/>
    <x v="68"/>
    <x v="76"/>
    <x v="58"/>
    <x v="106"/>
    <x v="13"/>
    <x v="31"/>
    <x v="21"/>
    <x v="12"/>
    <x v="12"/>
    <x v="12"/>
    <x v="5"/>
    <x v="11"/>
    <x v="20"/>
    <x v="11"/>
    <x v="7"/>
    <x v="7"/>
    <x v="2"/>
    <x v="2"/>
    <x v="5"/>
    <x v="2"/>
    <x v="2"/>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2"/>
    <x v="5"/>
    <x v="5"/>
    <x v="4"/>
    <x v="4"/>
    <x v="5"/>
    <x v="4"/>
    <x v="5"/>
    <x v="1"/>
    <x v="1"/>
    <x v="1"/>
    <x v="1"/>
    <x v="2"/>
    <x v="2"/>
    <x v="1"/>
    <x v="1"/>
    <x v="1"/>
    <x v="2"/>
    <x v="2"/>
    <x v="2"/>
    <x v="1"/>
    <x v="3"/>
    <x v="2"/>
    <x v="4"/>
    <x v="1"/>
    <x v="5"/>
    <x v="4"/>
    <x v="2"/>
    <x v="4"/>
    <x v="6"/>
    <x v="5"/>
    <x v="5"/>
    <x v="4"/>
    <x v="5"/>
    <x v="5"/>
    <x v="5"/>
    <x v="6"/>
    <x v="3"/>
    <x v="4"/>
    <x v="6"/>
    <x v="5"/>
    <x v="1"/>
    <x v="1"/>
    <x v="4"/>
    <x v="1"/>
    <x v="2"/>
    <x v="2"/>
  </r>
  <r>
    <x v="46"/>
    <x v="17"/>
    <x v="1"/>
    <x v="1"/>
    <x v="2"/>
    <x v="17"/>
    <x v="4"/>
    <x v="17"/>
    <x v="2"/>
    <x v="2"/>
    <x v="2"/>
    <x v="2"/>
    <x v="2"/>
    <x v="2"/>
    <x v="2"/>
    <x v="2"/>
    <x v="2"/>
    <x v="2"/>
    <x v="2"/>
    <x v="2"/>
    <x v="2"/>
    <x v="2"/>
    <x v="2"/>
    <x v="2"/>
    <x v="2"/>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4"/>
    <x v="54"/>
    <x v="0"/>
    <x v="23"/>
    <x v="15"/>
    <x v="13"/>
    <x v="11"/>
    <x v="7"/>
    <x v="7"/>
    <x v="24"/>
    <x v="17"/>
    <x v="17"/>
    <x v="25"/>
    <x v="112"/>
    <x v="89"/>
    <x v="87"/>
    <x v="86"/>
    <x v="77"/>
    <x v="69"/>
    <x v="81"/>
    <x v="89"/>
    <x v="109"/>
    <x v="147"/>
    <x v="83"/>
    <x v="86"/>
    <x v="80"/>
    <x v="82"/>
    <x v="81"/>
    <x v="80"/>
    <x v="83"/>
    <x v="83"/>
    <x v="85"/>
    <x v="84"/>
    <x v="53"/>
    <x v="51"/>
    <x v="43"/>
    <x v="30"/>
    <x v="24"/>
    <x v="24"/>
    <x v="88"/>
    <x v="64"/>
    <x v="33"/>
    <x v="79"/>
    <x v="54"/>
    <x v="52"/>
    <x v="45"/>
    <x v="30"/>
    <x v="26"/>
    <x v="25"/>
    <x v="91"/>
    <x v="66"/>
    <x v="35"/>
    <x v="82"/>
    <x v="60"/>
    <x v="76"/>
    <x v="62"/>
    <x v="59"/>
    <x v="68"/>
    <x v="63"/>
    <x v="34"/>
    <x v="56"/>
    <x v="74"/>
    <x v="79"/>
    <x v="1"/>
    <x v="2"/>
    <x v="2"/>
    <x v="3"/>
    <x v="2"/>
    <x v="3"/>
    <x v="6"/>
    <x v="4"/>
    <x v="1"/>
    <x v="4"/>
    <x v="63"/>
    <x v="47"/>
    <x v="28"/>
    <x v="33"/>
    <x v="30"/>
    <x v="25"/>
    <x v="46"/>
    <x v="32"/>
    <x v="36"/>
    <x v="41"/>
    <x v="35"/>
    <x v="33"/>
    <x v="48"/>
    <x v="57"/>
    <x v="35"/>
    <x v="43"/>
    <x v="34"/>
    <x v="56"/>
    <x v="56"/>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7"/>
    <x v="190"/>
    <x v="1"/>
    <x v="1"/>
    <x v="2"/>
    <x v="17"/>
    <x v="7"/>
    <x v="17"/>
    <x v="2"/>
    <x v="2"/>
    <x v="2"/>
    <x v="2"/>
    <x v="2"/>
    <x v="2"/>
    <x v="2"/>
    <x v="2"/>
    <x v="2"/>
    <x v="2"/>
    <x v="2"/>
    <x v="2"/>
    <x v="2"/>
    <x v="2"/>
    <x v="2"/>
    <x v="2"/>
    <x v="2"/>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36"/>
    <x v="0"/>
    <x v="24"/>
    <x v="29"/>
    <x v="7"/>
    <x v="11"/>
    <x v="19"/>
    <x v="6"/>
    <x v="17"/>
    <x v="16"/>
    <x v="23"/>
    <x v="19"/>
    <x v="111"/>
    <x v="74"/>
    <x v="93"/>
    <x v="86"/>
    <x v="64"/>
    <x v="70"/>
    <x v="89"/>
    <x v="90"/>
    <x v="103"/>
    <x v="153"/>
    <x v="70"/>
    <x v="75"/>
    <x v="65"/>
    <x v="66"/>
    <x v="72"/>
    <x v="66"/>
    <x v="69"/>
    <x v="75"/>
    <x v="75"/>
    <x v="75"/>
    <x v="57"/>
    <x v="104"/>
    <x v="20"/>
    <x v="30"/>
    <x v="59"/>
    <x v="20"/>
    <x v="62"/>
    <x v="60"/>
    <x v="55"/>
    <x v="55"/>
    <x v="59"/>
    <x v="106"/>
    <x v="21"/>
    <x v="30"/>
    <x v="61"/>
    <x v="21"/>
    <x v="64"/>
    <x v="62"/>
    <x v="58"/>
    <x v="57"/>
    <x v="55"/>
    <x v="22"/>
    <x v="85"/>
    <x v="59"/>
    <x v="33"/>
    <x v="67"/>
    <x v="61"/>
    <x v="60"/>
    <x v="51"/>
    <x v="104"/>
    <x v="0"/>
    <x v="5"/>
    <x v="0"/>
    <x v="0"/>
    <x v="5"/>
    <x v="2"/>
    <x v="4"/>
    <x v="3"/>
    <x v="4"/>
    <x v="1"/>
    <x v="71"/>
    <x v="58"/>
    <x v="46"/>
    <x v="43"/>
    <x v="18"/>
    <x v="22"/>
    <x v="51"/>
    <x v="40"/>
    <x v="41"/>
    <x v="67"/>
    <x v="19"/>
    <x v="23"/>
    <x v="30"/>
    <x v="27"/>
    <x v="44"/>
    <x v="44"/>
    <x v="25"/>
    <x v="47"/>
    <x v="44"/>
    <x v="3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48"/>
    <x v="185"/>
    <x v="1"/>
    <x v="1"/>
    <x v="2"/>
    <x v="17"/>
    <x v="2"/>
    <x v="17"/>
    <x v="2"/>
    <x v="2"/>
    <x v="2"/>
    <x v="2"/>
    <x v="2"/>
    <x v="2"/>
    <x v="2"/>
    <x v="2"/>
    <x v="2"/>
    <x v="2"/>
    <x v="2"/>
    <x v="2"/>
    <x v="2"/>
    <x v="2"/>
    <x v="2"/>
    <x v="2"/>
    <x v="2"/>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6"/>
    <x v="61"/>
    <x v="0"/>
    <x v="17"/>
    <x v="29"/>
    <x v="12"/>
    <x v="6"/>
    <x v="10"/>
    <x v="42"/>
    <x v="9"/>
    <x v="12"/>
    <x v="19"/>
    <x v="19"/>
    <x v="118"/>
    <x v="74"/>
    <x v="88"/>
    <x v="91"/>
    <x v="74"/>
    <x v="31"/>
    <x v="98"/>
    <x v="94"/>
    <x v="107"/>
    <x v="153"/>
    <x v="62"/>
    <x v="56"/>
    <x v="51"/>
    <x v="64"/>
    <x v="51"/>
    <x v="39"/>
    <x v="54"/>
    <x v="56"/>
    <x v="55"/>
    <x v="56"/>
    <x v="31"/>
    <x v="104"/>
    <x v="39"/>
    <x v="12"/>
    <x v="35"/>
    <x v="83"/>
    <x v="32"/>
    <x v="42"/>
    <x v="41"/>
    <x v="55"/>
    <x v="31"/>
    <x v="106"/>
    <x v="41"/>
    <x v="12"/>
    <x v="37"/>
    <x v="85"/>
    <x v="33"/>
    <x v="44"/>
    <x v="43"/>
    <x v="57"/>
    <x v="83"/>
    <x v="22"/>
    <x v="66"/>
    <x v="77"/>
    <x v="57"/>
    <x v="3"/>
    <x v="92"/>
    <x v="78"/>
    <x v="66"/>
    <x v="104"/>
    <x v="2"/>
    <x v="3"/>
    <x v="1"/>
    <x v="1"/>
    <x v="4"/>
    <x v="4"/>
    <x v="3"/>
    <x v="2"/>
    <x v="0"/>
    <x v="0"/>
    <x v="38"/>
    <x v="72"/>
    <x v="53"/>
    <x v="22"/>
    <x v="33"/>
    <x v="63"/>
    <x v="43"/>
    <x v="53"/>
    <x v="65"/>
    <x v="86"/>
    <x v="55"/>
    <x v="11"/>
    <x v="12"/>
    <x v="57"/>
    <x v="19"/>
    <x v="1"/>
    <x v="25"/>
    <x v="10"/>
    <x v="9"/>
    <x v="12"/>
    <x v="7"/>
    <x v="7"/>
    <x v="6"/>
    <x v="2"/>
    <x v="5"/>
    <x v="2"/>
    <x v="5"/>
    <x v="4"/>
    <x v="7"/>
    <x v="5"/>
    <x v="5"/>
    <x v="4"/>
    <x v="4"/>
    <x v="4"/>
    <x v="3"/>
    <x v="2"/>
    <x v="4"/>
    <x v="4"/>
    <x v="5"/>
    <x v="4"/>
    <x v="4"/>
    <x v="4"/>
    <x v="4"/>
    <x v="4"/>
    <x v="4"/>
    <x v="4"/>
    <x v="4"/>
    <x v="4"/>
    <x v="4"/>
    <x v="4"/>
    <x v="4"/>
    <x v="1"/>
    <x v="5"/>
    <x v="2"/>
    <x v="4"/>
    <x v="4"/>
    <x v="3"/>
    <x v="4"/>
    <x v="4"/>
    <x v="6"/>
    <x v="2"/>
    <x v="3"/>
    <x v="4"/>
    <x v="2"/>
    <x v="3"/>
    <x v="1"/>
    <x v="2"/>
    <x v="3"/>
    <x v="0"/>
    <x v="2"/>
    <x v="3"/>
    <x v="1"/>
    <x v="1"/>
    <x v="1"/>
    <x v="1"/>
    <x v="1"/>
    <x v="2"/>
    <x v="1"/>
    <x v="1"/>
    <x v="1"/>
    <x v="2"/>
    <x v="1"/>
    <x v="2"/>
    <x v="1"/>
    <x v="1"/>
    <x v="1"/>
    <x v="1"/>
    <x v="1"/>
    <x v="1"/>
    <x v="1"/>
    <x v="1"/>
    <x v="1"/>
    <x v="1"/>
    <x v="2"/>
    <x v="1"/>
    <x v="2"/>
    <x v="3"/>
    <x v="2"/>
    <x v="5"/>
    <x v="4"/>
    <x v="2"/>
    <x v="2"/>
    <x v="1"/>
    <x v="1"/>
    <x v="2"/>
    <x v="4"/>
    <x v="3"/>
    <x v="4"/>
    <x v="5"/>
    <x v="2"/>
    <x v="2"/>
    <x v="4"/>
    <x v="4"/>
    <x v="5"/>
    <x v="4"/>
    <x v="5"/>
    <x v="1"/>
    <x v="1"/>
    <x v="1"/>
    <x v="1"/>
    <x v="2"/>
    <x v="2"/>
    <x v="1"/>
    <x v="1"/>
    <x v="1"/>
    <x v="2"/>
    <x v="2"/>
    <x v="2"/>
    <x v="1"/>
    <x v="3"/>
    <x v="2"/>
    <x v="4"/>
    <x v="1"/>
    <x v="5"/>
    <x v="4"/>
    <x v="2"/>
    <x v="4"/>
    <x v="6"/>
    <x v="5"/>
    <x v="5"/>
    <x v="4"/>
    <x v="5"/>
    <x v="5"/>
    <x v="5"/>
    <x v="6"/>
    <x v="3"/>
    <x v="4"/>
    <x v="6"/>
    <x v="5"/>
    <x v="1"/>
    <x v="1"/>
    <x v="4"/>
    <x v="1"/>
    <x v="2"/>
    <x v="6"/>
  </r>
  <r>
    <x v="49"/>
    <x v="93"/>
    <x v="1"/>
    <x v="1"/>
    <x v="2"/>
    <x v="18"/>
    <x v="4"/>
    <x v="17"/>
    <x v="2"/>
    <x v="2"/>
    <x v="2"/>
    <x v="2"/>
    <x v="2"/>
    <x v="2"/>
    <x v="2"/>
    <x v="2"/>
    <x v="2"/>
    <x v="2"/>
    <x v="2"/>
    <x v="2"/>
    <x v="2"/>
    <x v="2"/>
    <x v="2"/>
    <x v="2"/>
    <x v="2"/>
    <x v="0"/>
    <x v="1"/>
    <x v="1"/>
    <x v="1"/>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5"/>
    <x v="5"/>
    <x v="0"/>
    <x v="24"/>
    <x v="6"/>
    <x v="18"/>
    <x v="9"/>
    <x v="3"/>
    <x v="3"/>
    <x v="19"/>
    <x v="25"/>
    <x v="18"/>
    <x v="37"/>
    <x v="111"/>
    <x v="98"/>
    <x v="81"/>
    <x v="88"/>
    <x v="81"/>
    <x v="73"/>
    <x v="87"/>
    <x v="81"/>
    <x v="108"/>
    <x v="134"/>
    <x v="73"/>
    <x v="74"/>
    <x v="71"/>
    <x v="72"/>
    <x v="72"/>
    <x v="70"/>
    <x v="73"/>
    <x v="74"/>
    <x v="74"/>
    <x v="74"/>
    <x v="50"/>
    <x v="15"/>
    <x v="56"/>
    <x v="20"/>
    <x v="8"/>
    <x v="8"/>
    <x v="64"/>
    <x v="85"/>
    <x v="31"/>
    <x v="108"/>
    <x v="51"/>
    <x v="15"/>
    <x v="59"/>
    <x v="20"/>
    <x v="8"/>
    <x v="8"/>
    <x v="66"/>
    <x v="88"/>
    <x v="33"/>
    <x v="111"/>
    <x v="63"/>
    <x v="113"/>
    <x v="48"/>
    <x v="69"/>
    <x v="86"/>
    <x v="80"/>
    <x v="59"/>
    <x v="34"/>
    <x v="76"/>
    <x v="50"/>
    <x v="3"/>
    <x v="0"/>
    <x v="4"/>
    <x v="2"/>
    <x v="0"/>
    <x v="0"/>
    <x v="5"/>
    <x v="5"/>
    <x v="2"/>
    <x v="5"/>
    <x v="48"/>
    <x v="31"/>
    <x v="23"/>
    <x v="29"/>
    <x v="27"/>
    <x v="25"/>
    <x v="41"/>
    <x v="53"/>
    <x v="30"/>
    <x v="56"/>
    <x v="45"/>
    <x v="58"/>
    <x v="51"/>
    <x v="58"/>
    <x v="29"/>
    <x v="29"/>
    <x v="39"/>
    <x v="25"/>
    <x v="59"/>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50"/>
    <x v="186"/>
    <x v="1"/>
    <x v="1"/>
    <x v="2"/>
    <x v="21"/>
    <x v="7"/>
    <x v="17"/>
    <x v="2"/>
    <x v="2"/>
    <x v="2"/>
    <x v="2"/>
    <x v="2"/>
    <x v="2"/>
    <x v="2"/>
    <x v="2"/>
    <x v="2"/>
    <x v="2"/>
    <x v="2"/>
    <x v="2"/>
    <x v="2"/>
    <x v="2"/>
    <x v="2"/>
    <x v="2"/>
    <x v="2"/>
    <x v="2"/>
    <x v="3"/>
    <x v="1"/>
    <x v="1"/>
    <x v="1"/>
    <x v="1"/>
    <x v="1"/>
    <x v="0"/>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13"/>
    <x v="0"/>
    <x v="41"/>
    <x v="10"/>
    <x v="13"/>
    <x v="34"/>
    <x v="7"/>
    <x v="4"/>
    <x v="2"/>
    <x v="2"/>
    <x v="17"/>
    <x v="12"/>
    <x v="94"/>
    <x v="94"/>
    <x v="87"/>
    <x v="60"/>
    <x v="77"/>
    <x v="72"/>
    <x v="105"/>
    <x v="105"/>
    <x v="109"/>
    <x v="160"/>
    <x v="74"/>
    <x v="75"/>
    <x v="81"/>
    <x v="56"/>
    <x v="72"/>
    <x v="72"/>
    <x v="81"/>
    <x v="75"/>
    <x v="81"/>
    <x v="84"/>
    <x v="87"/>
    <x v="23"/>
    <x v="32"/>
    <x v="77"/>
    <x v="18"/>
    <x v="9"/>
    <x v="4"/>
    <x v="4"/>
    <x v="18"/>
    <x v="10"/>
    <x v="90"/>
    <x v="23"/>
    <x v="34"/>
    <x v="79"/>
    <x v="19"/>
    <x v="9"/>
    <x v="4"/>
    <x v="4"/>
    <x v="18"/>
    <x v="10"/>
    <x v="24"/>
    <x v="105"/>
    <x v="73"/>
    <x v="10"/>
    <x v="75"/>
    <x v="79"/>
    <x v="121"/>
    <x v="118"/>
    <x v="91"/>
    <x v="150"/>
    <x v="4"/>
    <x v="1"/>
    <x v="3"/>
    <x v="4"/>
    <x v="1"/>
    <x v="1"/>
    <x v="1"/>
    <x v="1"/>
    <x v="3"/>
    <x v="3"/>
    <x v="67"/>
    <x v="30"/>
    <x v="11"/>
    <x v="67"/>
    <x v="24"/>
    <x v="15"/>
    <x v="22"/>
    <x v="24"/>
    <x v="16"/>
    <x v="18"/>
    <x v="21"/>
    <x v="67"/>
    <x v="70"/>
    <x v="10"/>
    <x v="48"/>
    <x v="63"/>
    <x v="78"/>
    <x v="78"/>
    <x v="78"/>
    <x v="9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0"/>
  </r>
  <r>
    <x v="51"/>
    <x v="367"/>
    <x v="1"/>
    <x v="1"/>
    <x v="2"/>
    <x v="23"/>
    <x v="4"/>
    <x v="17"/>
    <x v="2"/>
    <x v="2"/>
    <x v="2"/>
    <x v="2"/>
    <x v="2"/>
    <x v="2"/>
    <x v="2"/>
    <x v="2"/>
    <x v="2"/>
    <x v="2"/>
    <x v="2"/>
    <x v="2"/>
    <x v="2"/>
    <x v="2"/>
    <x v="2"/>
    <x v="2"/>
    <x v="2"/>
    <x v="2"/>
    <x v="3"/>
    <x v="3"/>
    <x v="3"/>
    <x v="1"/>
    <x v="1"/>
    <x v="1"/>
    <x v="0"/>
    <x v="0"/>
    <x v="0"/>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32"/>
    <x v="8"/>
    <x v="22"/>
    <x v="13"/>
    <x v="4"/>
    <x v="4"/>
    <x v="24"/>
    <x v="32"/>
    <x v="23"/>
    <x v="48"/>
    <x v="103"/>
    <x v="96"/>
    <x v="76"/>
    <x v="84"/>
    <x v="80"/>
    <x v="72"/>
    <x v="81"/>
    <x v="74"/>
    <x v="103"/>
    <x v="123"/>
    <x v="66"/>
    <x v="68"/>
    <x v="69"/>
    <x v="67"/>
    <x v="69"/>
    <x v="67"/>
    <x v="70"/>
    <x v="70"/>
    <x v="73"/>
    <x v="72"/>
    <x v="54"/>
    <x v="15"/>
    <x v="54"/>
    <x v="24"/>
    <x v="8"/>
    <x v="8"/>
    <x v="63"/>
    <x v="85"/>
    <x v="29"/>
    <x v="106"/>
    <x v="55"/>
    <x v="15"/>
    <x v="57"/>
    <x v="24"/>
    <x v="8"/>
    <x v="8"/>
    <x v="65"/>
    <x v="88"/>
    <x v="30"/>
    <x v="109"/>
    <x v="59"/>
    <x v="113"/>
    <x v="50"/>
    <x v="65"/>
    <x v="86"/>
    <x v="80"/>
    <x v="60"/>
    <x v="34"/>
    <x v="79"/>
    <x v="52"/>
    <x v="3"/>
    <x v="0"/>
    <x v="4"/>
    <x v="2"/>
    <x v="0"/>
    <x v="0"/>
    <x v="5"/>
    <x v="5"/>
    <x v="2"/>
    <x v="5"/>
    <x v="52"/>
    <x v="31"/>
    <x v="21"/>
    <x v="33"/>
    <x v="27"/>
    <x v="25"/>
    <x v="40"/>
    <x v="53"/>
    <x v="28"/>
    <x v="54"/>
    <x v="35"/>
    <x v="58"/>
    <x v="52"/>
    <x v="42"/>
    <x v="29"/>
    <x v="29"/>
    <x v="41"/>
    <x v="25"/>
    <x v="63"/>
    <x v="3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52"/>
    <x v="308"/>
    <x v="1"/>
    <x v="1"/>
    <x v="2"/>
    <x v="19"/>
    <x v="4"/>
    <x v="17"/>
    <x v="2"/>
    <x v="2"/>
    <x v="2"/>
    <x v="2"/>
    <x v="2"/>
    <x v="2"/>
    <x v="2"/>
    <x v="2"/>
    <x v="2"/>
    <x v="2"/>
    <x v="2"/>
    <x v="2"/>
    <x v="2"/>
    <x v="2"/>
    <x v="2"/>
    <x v="2"/>
    <x v="2"/>
    <x v="2"/>
    <x v="1"/>
    <x v="1"/>
    <x v="1"/>
    <x v="1"/>
    <x v="1"/>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2"/>
    <x v="61"/>
    <x v="0"/>
    <x v="33"/>
    <x v="10"/>
    <x v="15"/>
    <x v="16"/>
    <x v="5"/>
    <x v="3"/>
    <x v="4"/>
    <x v="3"/>
    <x v="17"/>
    <x v="15"/>
    <x v="102"/>
    <x v="94"/>
    <x v="85"/>
    <x v="81"/>
    <x v="79"/>
    <x v="73"/>
    <x v="103"/>
    <x v="104"/>
    <x v="109"/>
    <x v="157"/>
    <x v="78"/>
    <x v="75"/>
    <x v="78"/>
    <x v="79"/>
    <x v="79"/>
    <x v="77"/>
    <x v="74"/>
    <x v="70"/>
    <x v="81"/>
    <x v="80"/>
    <x v="77"/>
    <x v="27"/>
    <x v="44"/>
    <x v="42"/>
    <x v="14"/>
    <x v="7"/>
    <x v="11"/>
    <x v="9"/>
    <x v="25"/>
    <x v="24"/>
    <x v="79"/>
    <x v="27"/>
    <x v="46"/>
    <x v="43"/>
    <x v="14"/>
    <x v="7"/>
    <x v="11"/>
    <x v="10"/>
    <x v="26"/>
    <x v="25"/>
    <x v="35"/>
    <x v="101"/>
    <x v="61"/>
    <x v="46"/>
    <x v="80"/>
    <x v="81"/>
    <x v="114"/>
    <x v="112"/>
    <x v="83"/>
    <x v="136"/>
    <x v="4"/>
    <x v="1"/>
    <x v="3"/>
    <x v="4"/>
    <x v="1"/>
    <x v="1"/>
    <x v="1"/>
    <x v="1"/>
    <x v="3"/>
    <x v="3"/>
    <x v="52"/>
    <x v="34"/>
    <x v="23"/>
    <x v="18"/>
    <x v="20"/>
    <x v="13"/>
    <x v="30"/>
    <x v="29"/>
    <x v="23"/>
    <x v="32"/>
    <x v="38"/>
    <x v="54"/>
    <x v="50"/>
    <x v="58"/>
    <x v="71"/>
    <x v="74"/>
    <x v="60"/>
    <x v="55"/>
    <x v="62"/>
    <x v="7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53"/>
    <x v="336"/>
    <x v="1"/>
    <x v="1"/>
    <x v="2"/>
    <x v="19"/>
    <x v="7"/>
    <x v="17"/>
    <x v="2"/>
    <x v="2"/>
    <x v="2"/>
    <x v="2"/>
    <x v="2"/>
    <x v="2"/>
    <x v="2"/>
    <x v="2"/>
    <x v="2"/>
    <x v="2"/>
    <x v="2"/>
    <x v="2"/>
    <x v="2"/>
    <x v="2"/>
    <x v="2"/>
    <x v="2"/>
    <x v="2"/>
    <x v="2"/>
    <x v="1"/>
    <x v="1"/>
    <x v="1"/>
    <x v="1"/>
    <x v="1"/>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36"/>
    <x v="0"/>
    <x v="28"/>
    <x v="19"/>
    <x v="15"/>
    <x v="14"/>
    <x v="8"/>
    <x v="9"/>
    <x v="29"/>
    <x v="21"/>
    <x v="20"/>
    <x v="31"/>
    <x v="107"/>
    <x v="85"/>
    <x v="85"/>
    <x v="83"/>
    <x v="76"/>
    <x v="66"/>
    <x v="76"/>
    <x v="85"/>
    <x v="106"/>
    <x v="140"/>
    <x v="77"/>
    <x v="81"/>
    <x v="78"/>
    <x v="78"/>
    <x v="80"/>
    <x v="78"/>
    <x v="79"/>
    <x v="79"/>
    <x v="82"/>
    <x v="79"/>
    <x v="60"/>
    <x v="57"/>
    <x v="44"/>
    <x v="35"/>
    <x v="24"/>
    <x v="27"/>
    <x v="95"/>
    <x v="69"/>
    <x v="35"/>
    <x v="85"/>
    <x v="62"/>
    <x v="58"/>
    <x v="46"/>
    <x v="36"/>
    <x v="26"/>
    <x v="28"/>
    <x v="98"/>
    <x v="71"/>
    <x v="37"/>
    <x v="88"/>
    <x v="52"/>
    <x v="70"/>
    <x v="61"/>
    <x v="53"/>
    <x v="68"/>
    <x v="60"/>
    <x v="27"/>
    <x v="51"/>
    <x v="72"/>
    <x v="73"/>
    <x v="1"/>
    <x v="2"/>
    <x v="2"/>
    <x v="3"/>
    <x v="2"/>
    <x v="3"/>
    <x v="6"/>
    <x v="4"/>
    <x v="1"/>
    <x v="4"/>
    <x v="70"/>
    <x v="54"/>
    <x v="29"/>
    <x v="39"/>
    <x v="30"/>
    <x v="28"/>
    <x v="53"/>
    <x v="38"/>
    <x v="38"/>
    <x v="48"/>
    <x v="26"/>
    <x v="23"/>
    <x v="47"/>
    <x v="37"/>
    <x v="35"/>
    <x v="27"/>
    <x v="26"/>
    <x v="46"/>
    <x v="52"/>
    <x v="5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54"/>
    <x v="400"/>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50"/>
    <x v="0"/>
    <x v="37"/>
    <x v="48"/>
    <x v="10"/>
    <x v="10"/>
    <x v="24"/>
    <x v="5"/>
    <x v="15"/>
    <x v="21"/>
    <x v="31"/>
    <x v="26"/>
    <x v="98"/>
    <x v="54"/>
    <x v="90"/>
    <x v="87"/>
    <x v="59"/>
    <x v="71"/>
    <x v="91"/>
    <x v="85"/>
    <x v="94"/>
    <x v="146"/>
    <x v="58"/>
    <x v="61"/>
    <x v="53"/>
    <x v="69"/>
    <x v="68"/>
    <x v="69"/>
    <x v="72"/>
    <x v="68"/>
    <x v="69"/>
    <x v="68"/>
    <x v="81"/>
    <x v="121"/>
    <x v="25"/>
    <x v="20"/>
    <x v="62"/>
    <x v="13"/>
    <x v="44"/>
    <x v="65"/>
    <x v="64"/>
    <x v="62"/>
    <x v="83"/>
    <x v="123"/>
    <x v="26"/>
    <x v="20"/>
    <x v="64"/>
    <x v="14"/>
    <x v="46"/>
    <x v="67"/>
    <x v="67"/>
    <x v="65"/>
    <x v="31"/>
    <x v="5"/>
    <x v="80"/>
    <x v="69"/>
    <x v="30"/>
    <x v="74"/>
    <x v="79"/>
    <x v="55"/>
    <x v="42"/>
    <x v="96"/>
    <x v="0"/>
    <x v="5"/>
    <x v="0"/>
    <x v="0"/>
    <x v="5"/>
    <x v="2"/>
    <x v="4"/>
    <x v="3"/>
    <x v="4"/>
    <x v="1"/>
    <x v="94"/>
    <x v="87"/>
    <x v="51"/>
    <x v="32"/>
    <x v="22"/>
    <x v="15"/>
    <x v="32"/>
    <x v="45"/>
    <x v="52"/>
    <x v="76"/>
    <x v="5"/>
    <x v="2"/>
    <x v="23"/>
    <x v="56"/>
    <x v="40"/>
    <x v="62"/>
    <x v="50"/>
    <x v="31"/>
    <x v="33"/>
    <x v="24"/>
    <x v="7"/>
    <x v="7"/>
    <x v="6"/>
    <x v="2"/>
    <x v="1"/>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0"/>
    <x v="2"/>
    <x v="2"/>
    <x v="1"/>
    <x v="1"/>
    <x v="2"/>
    <x v="4"/>
    <x v="3"/>
    <x v="4"/>
    <x v="5"/>
    <x v="5"/>
    <x v="5"/>
    <x v="4"/>
    <x v="4"/>
    <x v="5"/>
    <x v="4"/>
    <x v="5"/>
    <x v="1"/>
    <x v="1"/>
    <x v="1"/>
    <x v="1"/>
    <x v="2"/>
    <x v="2"/>
    <x v="1"/>
    <x v="1"/>
    <x v="1"/>
    <x v="2"/>
    <x v="2"/>
    <x v="2"/>
    <x v="1"/>
    <x v="3"/>
    <x v="2"/>
    <x v="4"/>
    <x v="1"/>
    <x v="5"/>
    <x v="4"/>
    <x v="2"/>
    <x v="4"/>
    <x v="6"/>
    <x v="5"/>
    <x v="5"/>
    <x v="4"/>
    <x v="5"/>
    <x v="5"/>
    <x v="1"/>
    <x v="6"/>
    <x v="3"/>
    <x v="4"/>
    <x v="6"/>
    <x v="5"/>
    <x v="1"/>
    <x v="1"/>
    <x v="4"/>
    <x v="1"/>
    <x v="2"/>
    <x v="6"/>
  </r>
  <r>
    <x v="55"/>
    <x v="398"/>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51"/>
    <x v="0"/>
    <x v="39"/>
    <x v="40"/>
    <x v="13"/>
    <x v="10"/>
    <x v="5"/>
    <x v="25"/>
    <x v="7"/>
    <x v="13"/>
    <x v="15"/>
    <x v="20"/>
    <x v="96"/>
    <x v="63"/>
    <x v="87"/>
    <x v="87"/>
    <x v="79"/>
    <x v="50"/>
    <x v="100"/>
    <x v="93"/>
    <x v="111"/>
    <x v="152"/>
    <x v="44"/>
    <x v="46"/>
    <x v="49"/>
    <x v="56"/>
    <x v="62"/>
    <x v="52"/>
    <x v="59"/>
    <x v="54"/>
    <x v="58"/>
    <x v="54"/>
    <x v="86"/>
    <x v="113"/>
    <x v="34"/>
    <x v="20"/>
    <x v="13"/>
    <x v="64"/>
    <x v="19"/>
    <x v="37"/>
    <x v="14"/>
    <x v="45"/>
    <x v="88"/>
    <x v="115"/>
    <x v="36"/>
    <x v="20"/>
    <x v="13"/>
    <x v="66"/>
    <x v="20"/>
    <x v="39"/>
    <x v="14"/>
    <x v="47"/>
    <x v="26"/>
    <x v="13"/>
    <x v="71"/>
    <x v="69"/>
    <x v="81"/>
    <x v="22"/>
    <x v="105"/>
    <x v="83"/>
    <x v="95"/>
    <x v="114"/>
    <x v="2"/>
    <x v="3"/>
    <x v="1"/>
    <x v="1"/>
    <x v="4"/>
    <x v="4"/>
    <x v="3"/>
    <x v="2"/>
    <x v="0"/>
    <x v="0"/>
    <x v="95"/>
    <x v="81"/>
    <x v="48"/>
    <x v="30"/>
    <x v="10"/>
    <x v="24"/>
    <x v="29"/>
    <x v="48"/>
    <x v="36"/>
    <x v="76"/>
    <x v="4"/>
    <x v="2"/>
    <x v="18"/>
    <x v="46"/>
    <x v="56"/>
    <x v="22"/>
    <x v="54"/>
    <x v="14"/>
    <x v="59"/>
    <x v="15"/>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2"/>
    <x v="4"/>
    <x v="2"/>
    <x v="2"/>
    <x v="1"/>
    <x v="1"/>
    <x v="2"/>
    <x v="4"/>
    <x v="3"/>
    <x v="0"/>
    <x v="5"/>
    <x v="5"/>
    <x v="5"/>
    <x v="4"/>
    <x v="4"/>
    <x v="5"/>
    <x v="4"/>
    <x v="5"/>
    <x v="1"/>
    <x v="1"/>
    <x v="1"/>
    <x v="1"/>
    <x v="2"/>
    <x v="2"/>
    <x v="1"/>
    <x v="1"/>
    <x v="1"/>
    <x v="2"/>
    <x v="2"/>
    <x v="2"/>
    <x v="1"/>
    <x v="3"/>
    <x v="2"/>
    <x v="4"/>
    <x v="1"/>
    <x v="5"/>
    <x v="4"/>
    <x v="2"/>
    <x v="4"/>
    <x v="6"/>
    <x v="5"/>
    <x v="5"/>
    <x v="4"/>
    <x v="5"/>
    <x v="5"/>
    <x v="5"/>
    <x v="6"/>
    <x v="3"/>
    <x v="4"/>
    <x v="6"/>
    <x v="5"/>
    <x v="1"/>
    <x v="1"/>
    <x v="4"/>
    <x v="1"/>
    <x v="2"/>
    <x v="6"/>
  </r>
  <r>
    <x v="56"/>
    <x v="221"/>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36"/>
    <x v="0"/>
    <x v="15"/>
    <x v="21"/>
    <x v="31"/>
    <x v="7"/>
    <x v="9"/>
    <x v="11"/>
    <x v="52"/>
    <x v="30"/>
    <x v="37"/>
    <x v="55"/>
    <x v="120"/>
    <x v="83"/>
    <x v="66"/>
    <x v="90"/>
    <x v="75"/>
    <x v="64"/>
    <x v="53"/>
    <x v="76"/>
    <x v="87"/>
    <x v="116"/>
    <x v="87"/>
    <x v="79"/>
    <x v="60"/>
    <x v="87"/>
    <x v="76"/>
    <x v="71"/>
    <x v="63"/>
    <x v="72"/>
    <x v="71"/>
    <x v="70"/>
    <x v="13"/>
    <x v="59"/>
    <x v="88"/>
    <x v="10"/>
    <x v="25"/>
    <x v="32"/>
    <x v="119"/>
    <x v="91"/>
    <x v="82"/>
    <x v="137"/>
    <x v="13"/>
    <x v="60"/>
    <x v="91"/>
    <x v="10"/>
    <x v="27"/>
    <x v="34"/>
    <x v="122"/>
    <x v="94"/>
    <x v="85"/>
    <x v="140"/>
    <x v="101"/>
    <x v="68"/>
    <x v="16"/>
    <x v="79"/>
    <x v="67"/>
    <x v="54"/>
    <x v="3"/>
    <x v="28"/>
    <x v="24"/>
    <x v="21"/>
    <x v="1"/>
    <x v="2"/>
    <x v="2"/>
    <x v="3"/>
    <x v="2"/>
    <x v="3"/>
    <x v="6"/>
    <x v="4"/>
    <x v="1"/>
    <x v="4"/>
    <x v="22"/>
    <x v="56"/>
    <x v="76"/>
    <x v="13"/>
    <x v="31"/>
    <x v="33"/>
    <x v="89"/>
    <x v="61"/>
    <x v="83"/>
    <x v="110"/>
    <x v="85"/>
    <x v="19"/>
    <x v="3"/>
    <x v="83"/>
    <x v="31"/>
    <x v="17"/>
    <x v="1"/>
    <x v="16"/>
    <x v="7"/>
    <x v="9"/>
    <x v="3"/>
    <x v="7"/>
    <x v="6"/>
    <x v="2"/>
    <x v="5"/>
    <x v="2"/>
    <x v="5"/>
    <x v="4"/>
    <x v="7"/>
    <x v="5"/>
    <x v="5"/>
    <x v="4"/>
    <x v="4"/>
    <x v="4"/>
    <x v="3"/>
    <x v="0"/>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57"/>
    <x v="217"/>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19"/>
    <x v="0"/>
    <x v="42"/>
    <x v="10"/>
    <x v="14"/>
    <x v="35"/>
    <x v="7"/>
    <x v="4"/>
    <x v="1"/>
    <x v="3"/>
    <x v="18"/>
    <x v="14"/>
    <x v="93"/>
    <x v="94"/>
    <x v="86"/>
    <x v="59"/>
    <x v="77"/>
    <x v="72"/>
    <x v="106"/>
    <x v="104"/>
    <x v="108"/>
    <x v="158"/>
    <x v="73"/>
    <x v="75"/>
    <x v="79"/>
    <x v="55"/>
    <x v="72"/>
    <x v="72"/>
    <x v="86"/>
    <x v="70"/>
    <x v="80"/>
    <x v="81"/>
    <x v="95"/>
    <x v="25"/>
    <x v="37"/>
    <x v="81"/>
    <x v="19"/>
    <x v="10"/>
    <x v="2"/>
    <x v="8"/>
    <x v="23"/>
    <x v="17"/>
    <x v="98"/>
    <x v="25"/>
    <x v="39"/>
    <x v="83"/>
    <x v="20"/>
    <x v="10"/>
    <x v="2"/>
    <x v="9"/>
    <x v="24"/>
    <x v="17"/>
    <x v="16"/>
    <x v="103"/>
    <x v="68"/>
    <x v="6"/>
    <x v="74"/>
    <x v="78"/>
    <x v="123"/>
    <x v="114"/>
    <x v="85"/>
    <x v="143"/>
    <x v="4"/>
    <x v="1"/>
    <x v="3"/>
    <x v="4"/>
    <x v="1"/>
    <x v="1"/>
    <x v="1"/>
    <x v="1"/>
    <x v="3"/>
    <x v="3"/>
    <x v="75"/>
    <x v="32"/>
    <x v="16"/>
    <x v="71"/>
    <x v="25"/>
    <x v="16"/>
    <x v="20"/>
    <x v="28"/>
    <x v="21"/>
    <x v="25"/>
    <x v="11"/>
    <x v="63"/>
    <x v="64"/>
    <x v="5"/>
    <x v="40"/>
    <x v="60"/>
    <x v="85"/>
    <x v="59"/>
    <x v="69"/>
    <x v="82"/>
    <x v="7"/>
    <x v="2"/>
    <x v="6"/>
    <x v="2"/>
    <x v="5"/>
    <x v="2"/>
    <x v="5"/>
    <x v="4"/>
    <x v="7"/>
    <x v="5"/>
    <x v="5"/>
    <x v="4"/>
    <x v="4"/>
    <x v="4"/>
    <x v="3"/>
    <x v="2"/>
    <x v="0"/>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0"/>
    <x v="5"/>
    <x v="4"/>
    <x v="5"/>
    <x v="5"/>
    <x v="5"/>
    <x v="6"/>
    <x v="3"/>
    <x v="4"/>
    <x v="6"/>
    <x v="5"/>
    <x v="1"/>
    <x v="1"/>
    <x v="4"/>
    <x v="1"/>
    <x v="2"/>
    <x v="6"/>
  </r>
  <r>
    <x v="58"/>
    <x v="91"/>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13"/>
    <x v="0"/>
    <x v="26"/>
    <x v="6"/>
    <x v="33"/>
    <x v="16"/>
    <x v="7"/>
    <x v="4"/>
    <x v="2"/>
    <x v="1"/>
    <x v="37"/>
    <x v="28"/>
    <x v="109"/>
    <x v="98"/>
    <x v="64"/>
    <x v="81"/>
    <x v="77"/>
    <x v="72"/>
    <x v="105"/>
    <x v="106"/>
    <x v="87"/>
    <x v="143"/>
    <x v="82"/>
    <x v="85"/>
    <x v="51"/>
    <x v="79"/>
    <x v="72"/>
    <x v="72"/>
    <x v="81"/>
    <x v="83"/>
    <x v="61"/>
    <x v="63"/>
    <x v="48"/>
    <x v="12"/>
    <x v="91"/>
    <x v="38"/>
    <x v="19"/>
    <x v="10"/>
    <x v="5"/>
    <x v="1"/>
    <x v="82"/>
    <x v="68"/>
    <x v="49"/>
    <x v="12"/>
    <x v="94"/>
    <x v="39"/>
    <x v="20"/>
    <x v="10"/>
    <x v="5"/>
    <x v="1"/>
    <x v="85"/>
    <x v="71"/>
    <x v="65"/>
    <x v="116"/>
    <x v="13"/>
    <x v="50"/>
    <x v="74"/>
    <x v="78"/>
    <x v="120"/>
    <x v="121"/>
    <x v="24"/>
    <x v="90"/>
    <x v="4"/>
    <x v="1"/>
    <x v="3"/>
    <x v="4"/>
    <x v="1"/>
    <x v="1"/>
    <x v="1"/>
    <x v="1"/>
    <x v="3"/>
    <x v="3"/>
    <x v="24"/>
    <x v="20"/>
    <x v="76"/>
    <x v="14"/>
    <x v="25"/>
    <x v="16"/>
    <x v="23"/>
    <x v="21"/>
    <x v="80"/>
    <x v="79"/>
    <x v="76"/>
    <x v="80"/>
    <x v="6"/>
    <x v="72"/>
    <x v="40"/>
    <x v="60"/>
    <x v="74"/>
    <x v="84"/>
    <x v="5"/>
    <x v="16"/>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0"/>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59"/>
    <x v="173"/>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61"/>
    <x v="0"/>
    <x v="39"/>
    <x v="26"/>
    <x v="12"/>
    <x v="11"/>
    <x v="9"/>
    <x v="11"/>
    <x v="41"/>
    <x v="19"/>
    <x v="18"/>
    <x v="26"/>
    <x v="96"/>
    <x v="77"/>
    <x v="88"/>
    <x v="86"/>
    <x v="75"/>
    <x v="64"/>
    <x v="64"/>
    <x v="87"/>
    <x v="108"/>
    <x v="146"/>
    <x v="67"/>
    <x v="69"/>
    <x v="82"/>
    <x v="82"/>
    <x v="76"/>
    <x v="71"/>
    <x v="70"/>
    <x v="81"/>
    <x v="84"/>
    <x v="83"/>
    <x v="86"/>
    <x v="78"/>
    <x v="31"/>
    <x v="23"/>
    <x v="25"/>
    <x v="32"/>
    <x v="112"/>
    <x v="59"/>
    <x v="23"/>
    <x v="62"/>
    <x v="88"/>
    <x v="79"/>
    <x v="33"/>
    <x v="23"/>
    <x v="27"/>
    <x v="34"/>
    <x v="115"/>
    <x v="61"/>
    <x v="24"/>
    <x v="65"/>
    <x v="26"/>
    <x v="49"/>
    <x v="74"/>
    <x v="66"/>
    <x v="67"/>
    <x v="54"/>
    <x v="10"/>
    <x v="61"/>
    <x v="85"/>
    <x v="96"/>
    <x v="1"/>
    <x v="2"/>
    <x v="2"/>
    <x v="3"/>
    <x v="2"/>
    <x v="3"/>
    <x v="6"/>
    <x v="4"/>
    <x v="1"/>
    <x v="4"/>
    <x v="96"/>
    <x v="73"/>
    <x v="16"/>
    <x v="26"/>
    <x v="31"/>
    <x v="33"/>
    <x v="78"/>
    <x v="27"/>
    <x v="26"/>
    <x v="24"/>
    <x v="3"/>
    <x v="5"/>
    <x v="75"/>
    <x v="67"/>
    <x v="31"/>
    <x v="17"/>
    <x v="7"/>
    <x v="70"/>
    <x v="81"/>
    <x v="85"/>
    <x v="1"/>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1"/>
  </r>
  <r>
    <x v="60"/>
    <x v="425"/>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61"/>
    <x v="0"/>
    <x v="18"/>
    <x v="31"/>
    <x v="13"/>
    <x v="7"/>
    <x v="11"/>
    <x v="44"/>
    <x v="9"/>
    <x v="13"/>
    <x v="21"/>
    <x v="20"/>
    <x v="117"/>
    <x v="72"/>
    <x v="87"/>
    <x v="90"/>
    <x v="72"/>
    <x v="29"/>
    <x v="98"/>
    <x v="93"/>
    <x v="105"/>
    <x v="152"/>
    <x v="61"/>
    <x v="55"/>
    <x v="49"/>
    <x v="60"/>
    <x v="48"/>
    <x v="37"/>
    <x v="54"/>
    <x v="54"/>
    <x v="52"/>
    <x v="54"/>
    <x v="23"/>
    <x v="93"/>
    <x v="34"/>
    <x v="10"/>
    <x v="32"/>
    <x v="81"/>
    <x v="26"/>
    <x v="37"/>
    <x v="32"/>
    <x v="45"/>
    <x v="23"/>
    <x v="95"/>
    <x v="36"/>
    <x v="10"/>
    <x v="34"/>
    <x v="83"/>
    <x v="27"/>
    <x v="39"/>
    <x v="34"/>
    <x v="47"/>
    <x v="91"/>
    <x v="33"/>
    <x v="71"/>
    <x v="79"/>
    <x v="60"/>
    <x v="5"/>
    <x v="98"/>
    <x v="83"/>
    <x v="75"/>
    <x v="114"/>
    <x v="2"/>
    <x v="3"/>
    <x v="1"/>
    <x v="1"/>
    <x v="4"/>
    <x v="4"/>
    <x v="3"/>
    <x v="2"/>
    <x v="0"/>
    <x v="0"/>
    <x v="31"/>
    <x v="59"/>
    <x v="48"/>
    <x v="20"/>
    <x v="30"/>
    <x v="60"/>
    <x v="36"/>
    <x v="48"/>
    <x v="56"/>
    <x v="76"/>
    <x v="57"/>
    <x v="15"/>
    <x v="18"/>
    <x v="59"/>
    <x v="28"/>
    <x v="3"/>
    <x v="40"/>
    <x v="14"/>
    <x v="18"/>
    <x v="1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2"/>
    <x v="1"/>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61"/>
    <x v="273"/>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61"/>
    <x v="0"/>
    <x v="37"/>
    <x v="48"/>
    <x v="10"/>
    <x v="10"/>
    <x v="24"/>
    <x v="5"/>
    <x v="15"/>
    <x v="21"/>
    <x v="31"/>
    <x v="26"/>
    <x v="98"/>
    <x v="54"/>
    <x v="90"/>
    <x v="87"/>
    <x v="59"/>
    <x v="71"/>
    <x v="91"/>
    <x v="85"/>
    <x v="94"/>
    <x v="146"/>
    <x v="58"/>
    <x v="61"/>
    <x v="53"/>
    <x v="69"/>
    <x v="68"/>
    <x v="69"/>
    <x v="72"/>
    <x v="68"/>
    <x v="69"/>
    <x v="68"/>
    <x v="81"/>
    <x v="121"/>
    <x v="25"/>
    <x v="20"/>
    <x v="62"/>
    <x v="13"/>
    <x v="44"/>
    <x v="65"/>
    <x v="64"/>
    <x v="62"/>
    <x v="83"/>
    <x v="123"/>
    <x v="26"/>
    <x v="20"/>
    <x v="64"/>
    <x v="14"/>
    <x v="46"/>
    <x v="67"/>
    <x v="67"/>
    <x v="65"/>
    <x v="31"/>
    <x v="5"/>
    <x v="80"/>
    <x v="69"/>
    <x v="30"/>
    <x v="74"/>
    <x v="79"/>
    <x v="55"/>
    <x v="42"/>
    <x v="96"/>
    <x v="0"/>
    <x v="5"/>
    <x v="0"/>
    <x v="0"/>
    <x v="5"/>
    <x v="2"/>
    <x v="4"/>
    <x v="3"/>
    <x v="4"/>
    <x v="1"/>
    <x v="94"/>
    <x v="87"/>
    <x v="51"/>
    <x v="32"/>
    <x v="22"/>
    <x v="15"/>
    <x v="32"/>
    <x v="45"/>
    <x v="52"/>
    <x v="76"/>
    <x v="5"/>
    <x v="2"/>
    <x v="23"/>
    <x v="56"/>
    <x v="40"/>
    <x v="62"/>
    <x v="50"/>
    <x v="31"/>
    <x v="33"/>
    <x v="24"/>
    <x v="7"/>
    <x v="7"/>
    <x v="6"/>
    <x v="2"/>
    <x v="5"/>
    <x v="2"/>
    <x v="5"/>
    <x v="4"/>
    <x v="7"/>
    <x v="1"/>
    <x v="5"/>
    <x v="4"/>
    <x v="4"/>
    <x v="4"/>
    <x v="3"/>
    <x v="2"/>
    <x v="4"/>
    <x v="4"/>
    <x v="5"/>
    <x v="4"/>
    <x v="4"/>
    <x v="4"/>
    <x v="4"/>
    <x v="4"/>
    <x v="4"/>
    <x v="4"/>
    <x v="4"/>
    <x v="4"/>
    <x v="4"/>
    <x v="4"/>
    <x v="4"/>
    <x v="1"/>
    <x v="2"/>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1"/>
  </r>
  <r>
    <x v="62"/>
    <x v="238"/>
    <x v="1"/>
    <x v="1"/>
    <x v="2"/>
    <x v="22"/>
    <x v="4"/>
    <x v="17"/>
    <x v="2"/>
    <x v="2"/>
    <x v="2"/>
    <x v="2"/>
    <x v="2"/>
    <x v="2"/>
    <x v="2"/>
    <x v="2"/>
    <x v="2"/>
    <x v="2"/>
    <x v="2"/>
    <x v="2"/>
    <x v="2"/>
    <x v="2"/>
    <x v="2"/>
    <x v="2"/>
    <x v="2"/>
    <x v="2"/>
    <x v="3"/>
    <x v="1"/>
    <x v="1"/>
    <x v="1"/>
    <x v="1"/>
    <x v="1"/>
    <x v="0"/>
    <x v="0"/>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29"/>
    <x v="28"/>
    <x v="12"/>
    <x v="13"/>
    <x v="9"/>
    <x v="23"/>
    <x v="12"/>
    <x v="12"/>
    <x v="18"/>
    <x v="19"/>
    <x v="106"/>
    <x v="75"/>
    <x v="88"/>
    <x v="84"/>
    <x v="75"/>
    <x v="52"/>
    <x v="94"/>
    <x v="94"/>
    <x v="108"/>
    <x v="153"/>
    <x v="53"/>
    <x v="57"/>
    <x v="51"/>
    <x v="51"/>
    <x v="53"/>
    <x v="54"/>
    <x v="49"/>
    <x v="56"/>
    <x v="56"/>
    <x v="56"/>
    <x v="48"/>
    <x v="75"/>
    <x v="27"/>
    <x v="25"/>
    <x v="23"/>
    <x v="54"/>
    <x v="31"/>
    <x v="30"/>
    <x v="17"/>
    <x v="31"/>
    <x v="49"/>
    <x v="76"/>
    <x v="28"/>
    <x v="25"/>
    <x v="24"/>
    <x v="56"/>
    <x v="32"/>
    <x v="31"/>
    <x v="17"/>
    <x v="32"/>
    <x v="65"/>
    <x v="52"/>
    <x v="78"/>
    <x v="64"/>
    <x v="70"/>
    <x v="32"/>
    <x v="93"/>
    <x v="91"/>
    <x v="92"/>
    <x v="129"/>
    <x v="2"/>
    <x v="3"/>
    <x v="1"/>
    <x v="1"/>
    <x v="4"/>
    <x v="4"/>
    <x v="3"/>
    <x v="2"/>
    <x v="0"/>
    <x v="0"/>
    <x v="55"/>
    <x v="38"/>
    <x v="39"/>
    <x v="35"/>
    <x v="20"/>
    <x v="12"/>
    <x v="41"/>
    <x v="41"/>
    <x v="39"/>
    <x v="62"/>
    <x v="34"/>
    <x v="38"/>
    <x v="32"/>
    <x v="40"/>
    <x v="43"/>
    <x v="38"/>
    <x v="29"/>
    <x v="35"/>
    <x v="42"/>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63"/>
    <x v="176"/>
    <x v="1"/>
    <x v="1"/>
    <x v="2"/>
    <x v="21"/>
    <x v="4"/>
    <x v="17"/>
    <x v="2"/>
    <x v="2"/>
    <x v="2"/>
    <x v="2"/>
    <x v="2"/>
    <x v="2"/>
    <x v="2"/>
    <x v="2"/>
    <x v="2"/>
    <x v="2"/>
    <x v="2"/>
    <x v="2"/>
    <x v="2"/>
    <x v="2"/>
    <x v="2"/>
    <x v="2"/>
    <x v="2"/>
    <x v="2"/>
    <x v="3"/>
    <x v="1"/>
    <x v="1"/>
    <x v="1"/>
    <x v="1"/>
    <x v="1"/>
    <x v="0"/>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4"/>
    <x v="61"/>
    <x v="0"/>
    <x v="28"/>
    <x v="18"/>
    <x v="15"/>
    <x v="14"/>
    <x v="8"/>
    <x v="9"/>
    <x v="29"/>
    <x v="21"/>
    <x v="20"/>
    <x v="31"/>
    <x v="107"/>
    <x v="86"/>
    <x v="85"/>
    <x v="83"/>
    <x v="76"/>
    <x v="66"/>
    <x v="76"/>
    <x v="85"/>
    <x v="106"/>
    <x v="140"/>
    <x v="77"/>
    <x v="82"/>
    <x v="78"/>
    <x v="78"/>
    <x v="80"/>
    <x v="78"/>
    <x v="79"/>
    <x v="79"/>
    <x v="82"/>
    <x v="79"/>
    <x v="51"/>
    <x v="48"/>
    <x v="39"/>
    <x v="30"/>
    <x v="21"/>
    <x v="24"/>
    <x v="85"/>
    <x v="63"/>
    <x v="27"/>
    <x v="73"/>
    <x v="52"/>
    <x v="49"/>
    <x v="41"/>
    <x v="30"/>
    <x v="22"/>
    <x v="25"/>
    <x v="88"/>
    <x v="65"/>
    <x v="28"/>
    <x v="76"/>
    <x v="62"/>
    <x v="79"/>
    <x v="66"/>
    <x v="59"/>
    <x v="72"/>
    <x v="63"/>
    <x v="37"/>
    <x v="57"/>
    <x v="81"/>
    <x v="85"/>
    <x v="1"/>
    <x v="2"/>
    <x v="2"/>
    <x v="3"/>
    <x v="2"/>
    <x v="3"/>
    <x v="6"/>
    <x v="4"/>
    <x v="1"/>
    <x v="4"/>
    <x v="60"/>
    <x v="44"/>
    <x v="24"/>
    <x v="33"/>
    <x v="26"/>
    <x v="25"/>
    <x v="43"/>
    <x v="31"/>
    <x v="30"/>
    <x v="35"/>
    <x v="40"/>
    <x v="41"/>
    <x v="63"/>
    <x v="57"/>
    <x v="49"/>
    <x v="43"/>
    <x v="42"/>
    <x v="57"/>
    <x v="73"/>
    <x v="6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64"/>
    <x v="158"/>
    <x v="1"/>
    <x v="1"/>
    <x v="2"/>
    <x v="22"/>
    <x v="4"/>
    <x v="11"/>
    <x v="2"/>
    <x v="2"/>
    <x v="2"/>
    <x v="2"/>
    <x v="2"/>
    <x v="2"/>
    <x v="2"/>
    <x v="2"/>
    <x v="2"/>
    <x v="2"/>
    <x v="2"/>
    <x v="2"/>
    <x v="2"/>
    <x v="2"/>
    <x v="2"/>
    <x v="2"/>
    <x v="2"/>
    <x v="2"/>
    <x v="3"/>
    <x v="1"/>
    <x v="1"/>
    <x v="1"/>
    <x v="1"/>
    <x v="1"/>
    <x v="0"/>
    <x v="0"/>
    <x v="0"/>
    <x v="0"/>
    <x v="0"/>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38"/>
    <x v="12"/>
    <x v="18"/>
    <x v="18"/>
    <x v="6"/>
    <x v="4"/>
    <x v="5"/>
    <x v="2"/>
    <x v="21"/>
    <x v="16"/>
    <x v="97"/>
    <x v="92"/>
    <x v="81"/>
    <x v="79"/>
    <x v="78"/>
    <x v="72"/>
    <x v="102"/>
    <x v="105"/>
    <x v="105"/>
    <x v="156"/>
    <x v="76"/>
    <x v="72"/>
    <x v="75"/>
    <x v="78"/>
    <x v="77"/>
    <x v="72"/>
    <x v="69"/>
    <x v="75"/>
    <x v="79"/>
    <x v="78"/>
    <x v="74"/>
    <x v="27"/>
    <x v="44"/>
    <x v="39"/>
    <x v="14"/>
    <x v="8"/>
    <x v="11"/>
    <x v="3"/>
    <x v="25"/>
    <x v="20"/>
    <x v="76"/>
    <x v="27"/>
    <x v="46"/>
    <x v="40"/>
    <x v="14"/>
    <x v="8"/>
    <x v="11"/>
    <x v="3"/>
    <x v="26"/>
    <x v="20"/>
    <x v="38"/>
    <x v="101"/>
    <x v="61"/>
    <x v="49"/>
    <x v="80"/>
    <x v="80"/>
    <x v="114"/>
    <x v="119"/>
    <x v="83"/>
    <x v="140"/>
    <x v="4"/>
    <x v="1"/>
    <x v="3"/>
    <x v="4"/>
    <x v="1"/>
    <x v="1"/>
    <x v="1"/>
    <x v="1"/>
    <x v="3"/>
    <x v="3"/>
    <x v="49"/>
    <x v="34"/>
    <x v="23"/>
    <x v="15"/>
    <x v="20"/>
    <x v="14"/>
    <x v="30"/>
    <x v="23"/>
    <x v="23"/>
    <x v="28"/>
    <x v="46"/>
    <x v="54"/>
    <x v="50"/>
    <x v="69"/>
    <x v="71"/>
    <x v="73"/>
    <x v="60"/>
    <x v="80"/>
    <x v="62"/>
    <x v="7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65"/>
    <x v="246"/>
    <x v="1"/>
    <x v="1"/>
    <x v="2"/>
    <x v="28"/>
    <x v="4"/>
    <x v="17"/>
    <x v="2"/>
    <x v="2"/>
    <x v="2"/>
    <x v="2"/>
    <x v="2"/>
    <x v="2"/>
    <x v="2"/>
    <x v="2"/>
    <x v="2"/>
    <x v="2"/>
    <x v="2"/>
    <x v="2"/>
    <x v="2"/>
    <x v="2"/>
    <x v="2"/>
    <x v="2"/>
    <x v="2"/>
    <x v="2"/>
    <x v="3"/>
    <x v="3"/>
    <x v="3"/>
    <x v="3"/>
    <x v="3"/>
    <x v="3"/>
    <x v="2"/>
    <x v="2"/>
    <x v="2"/>
    <x v="0"/>
    <x v="0"/>
    <x v="0"/>
    <x v="0"/>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40"/>
    <x v="0"/>
    <x v="35"/>
    <x v="42"/>
    <x v="12"/>
    <x v="17"/>
    <x v="28"/>
    <x v="9"/>
    <x v="25"/>
    <x v="24"/>
    <x v="37"/>
    <x v="31"/>
    <x v="100"/>
    <x v="61"/>
    <x v="88"/>
    <x v="80"/>
    <x v="55"/>
    <x v="66"/>
    <x v="80"/>
    <x v="82"/>
    <x v="87"/>
    <x v="140"/>
    <x v="61"/>
    <x v="65"/>
    <x v="45"/>
    <x v="54"/>
    <x v="64"/>
    <x v="55"/>
    <x v="62"/>
    <x v="64"/>
    <x v="65"/>
    <x v="64"/>
    <x v="43"/>
    <x v="89"/>
    <x v="19"/>
    <x v="25"/>
    <x v="52"/>
    <x v="17"/>
    <x v="52"/>
    <x v="51"/>
    <x v="46"/>
    <x v="44"/>
    <x v="44"/>
    <x v="91"/>
    <x v="20"/>
    <x v="25"/>
    <x v="54"/>
    <x v="18"/>
    <x v="54"/>
    <x v="53"/>
    <x v="48"/>
    <x v="46"/>
    <x v="70"/>
    <x v="37"/>
    <x v="86"/>
    <x v="64"/>
    <x v="40"/>
    <x v="70"/>
    <x v="71"/>
    <x v="69"/>
    <x v="61"/>
    <x v="115"/>
    <x v="0"/>
    <x v="5"/>
    <x v="0"/>
    <x v="0"/>
    <x v="5"/>
    <x v="2"/>
    <x v="4"/>
    <x v="3"/>
    <x v="4"/>
    <x v="1"/>
    <x v="55"/>
    <x v="38"/>
    <x v="45"/>
    <x v="37"/>
    <x v="10"/>
    <x v="19"/>
    <x v="40"/>
    <x v="31"/>
    <x v="32"/>
    <x v="55"/>
    <x v="44"/>
    <x v="45"/>
    <x v="35"/>
    <x v="42"/>
    <x v="57"/>
    <x v="60"/>
    <x v="41"/>
    <x v="62"/>
    <x v="57"/>
    <x v="4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66"/>
    <x v="363"/>
    <x v="1"/>
    <x v="1"/>
    <x v="2"/>
    <x v="24"/>
    <x v="4"/>
    <x v="17"/>
    <x v="2"/>
    <x v="2"/>
    <x v="2"/>
    <x v="2"/>
    <x v="2"/>
    <x v="2"/>
    <x v="2"/>
    <x v="2"/>
    <x v="2"/>
    <x v="2"/>
    <x v="2"/>
    <x v="2"/>
    <x v="2"/>
    <x v="2"/>
    <x v="2"/>
    <x v="2"/>
    <x v="2"/>
    <x v="2"/>
    <x v="3"/>
    <x v="3"/>
    <x v="3"/>
    <x v="3"/>
    <x v="3"/>
    <x v="1"/>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40"/>
    <x v="0"/>
    <x v="30"/>
    <x v="37"/>
    <x v="10"/>
    <x v="15"/>
    <x v="25"/>
    <x v="8"/>
    <x v="22"/>
    <x v="21"/>
    <x v="32"/>
    <x v="26"/>
    <x v="105"/>
    <x v="66"/>
    <x v="90"/>
    <x v="82"/>
    <x v="58"/>
    <x v="67"/>
    <x v="84"/>
    <x v="85"/>
    <x v="93"/>
    <x v="146"/>
    <x v="65"/>
    <x v="68"/>
    <x v="53"/>
    <x v="55"/>
    <x v="67"/>
    <x v="59"/>
    <x v="63"/>
    <x v="68"/>
    <x v="68"/>
    <x v="68"/>
    <x v="44"/>
    <x v="92"/>
    <x v="19"/>
    <x v="27"/>
    <x v="54"/>
    <x v="18"/>
    <x v="54"/>
    <x v="53"/>
    <x v="48"/>
    <x v="46"/>
    <x v="45"/>
    <x v="94"/>
    <x v="20"/>
    <x v="27"/>
    <x v="56"/>
    <x v="19"/>
    <x v="56"/>
    <x v="55"/>
    <x v="50"/>
    <x v="48"/>
    <x v="69"/>
    <x v="34"/>
    <x v="86"/>
    <x v="62"/>
    <x v="38"/>
    <x v="69"/>
    <x v="69"/>
    <x v="67"/>
    <x v="59"/>
    <x v="113"/>
    <x v="0"/>
    <x v="5"/>
    <x v="0"/>
    <x v="0"/>
    <x v="5"/>
    <x v="2"/>
    <x v="4"/>
    <x v="3"/>
    <x v="4"/>
    <x v="1"/>
    <x v="56"/>
    <x v="43"/>
    <x v="45"/>
    <x v="40"/>
    <x v="12"/>
    <x v="20"/>
    <x v="43"/>
    <x v="33"/>
    <x v="34"/>
    <x v="57"/>
    <x v="43"/>
    <x v="40"/>
    <x v="35"/>
    <x v="38"/>
    <x v="50"/>
    <x v="52"/>
    <x v="36"/>
    <x v="57"/>
    <x v="55"/>
    <x v="4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67"/>
    <x v="362"/>
    <x v="1"/>
    <x v="1"/>
    <x v="2"/>
    <x v="25"/>
    <x v="6"/>
    <x v="17"/>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4"/>
    <x v="61"/>
    <x v="0"/>
    <x v="24"/>
    <x v="34"/>
    <x v="50"/>
    <x v="13"/>
    <x v="16"/>
    <x v="17"/>
    <x v="78"/>
    <x v="47"/>
    <x v="62"/>
    <x v="88"/>
    <x v="111"/>
    <x v="69"/>
    <x v="47"/>
    <x v="84"/>
    <x v="67"/>
    <x v="58"/>
    <x v="26"/>
    <x v="59"/>
    <x v="62"/>
    <x v="83"/>
    <x v="82"/>
    <x v="58"/>
    <x v="47"/>
    <x v="80"/>
    <x v="59"/>
    <x v="53"/>
    <x v="32"/>
    <x v="58"/>
    <x v="52"/>
    <x v="55"/>
    <x v="26"/>
    <x v="81"/>
    <x v="100"/>
    <x v="20"/>
    <x v="38"/>
    <x v="40"/>
    <x v="120"/>
    <x v="104"/>
    <x v="100"/>
    <x v="150"/>
    <x v="26"/>
    <x v="82"/>
    <x v="103"/>
    <x v="20"/>
    <x v="40"/>
    <x v="42"/>
    <x v="123"/>
    <x v="107"/>
    <x v="103"/>
    <x v="153"/>
    <x v="88"/>
    <x v="46"/>
    <x v="4"/>
    <x v="69"/>
    <x v="54"/>
    <x v="46"/>
    <x v="2"/>
    <x v="15"/>
    <x v="6"/>
    <x v="8"/>
    <x v="1"/>
    <x v="2"/>
    <x v="2"/>
    <x v="3"/>
    <x v="2"/>
    <x v="3"/>
    <x v="6"/>
    <x v="4"/>
    <x v="1"/>
    <x v="4"/>
    <x v="34"/>
    <x v="76"/>
    <x v="87"/>
    <x v="23"/>
    <x v="44"/>
    <x v="41"/>
    <x v="90"/>
    <x v="76"/>
    <x v="100"/>
    <x v="126"/>
    <x v="76"/>
    <x v="2"/>
    <x v="0"/>
    <x v="69"/>
    <x v="2"/>
    <x v="4"/>
    <x v="0"/>
    <x v="2"/>
    <x v="2"/>
    <x v="0"/>
    <x v="7"/>
    <x v="7"/>
    <x v="3"/>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3"/>
    <x v="5"/>
    <x v="5"/>
    <x v="4"/>
    <x v="5"/>
    <x v="3"/>
    <x v="5"/>
    <x v="6"/>
    <x v="3"/>
    <x v="4"/>
    <x v="6"/>
    <x v="5"/>
    <x v="1"/>
    <x v="1"/>
    <x v="4"/>
    <x v="1"/>
    <x v="2"/>
    <x v="6"/>
  </r>
  <r>
    <x v="68"/>
    <x v="349"/>
    <x v="1"/>
    <x v="1"/>
    <x v="2"/>
    <x v="22"/>
    <x v="3"/>
    <x v="17"/>
    <x v="2"/>
    <x v="2"/>
    <x v="2"/>
    <x v="2"/>
    <x v="2"/>
    <x v="2"/>
    <x v="2"/>
    <x v="2"/>
    <x v="2"/>
    <x v="2"/>
    <x v="2"/>
    <x v="2"/>
    <x v="2"/>
    <x v="2"/>
    <x v="2"/>
    <x v="2"/>
    <x v="2"/>
    <x v="2"/>
    <x v="3"/>
    <x v="1"/>
    <x v="1"/>
    <x v="1"/>
    <x v="1"/>
    <x v="1"/>
    <x v="0"/>
    <x v="0"/>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36"/>
    <x v="0"/>
    <x v="41"/>
    <x v="52"/>
    <x v="11"/>
    <x v="11"/>
    <x v="27"/>
    <x v="5"/>
    <x v="16"/>
    <x v="23"/>
    <x v="35"/>
    <x v="29"/>
    <x v="94"/>
    <x v="50"/>
    <x v="89"/>
    <x v="86"/>
    <x v="56"/>
    <x v="71"/>
    <x v="90"/>
    <x v="83"/>
    <x v="90"/>
    <x v="142"/>
    <x v="53"/>
    <x v="57"/>
    <x v="50"/>
    <x v="66"/>
    <x v="65"/>
    <x v="69"/>
    <x v="70"/>
    <x v="66"/>
    <x v="66"/>
    <x v="66"/>
    <x v="82"/>
    <x v="120"/>
    <x v="24"/>
    <x v="19"/>
    <x v="64"/>
    <x v="11"/>
    <x v="42"/>
    <x v="64"/>
    <x v="65"/>
    <x v="61"/>
    <x v="84"/>
    <x v="122"/>
    <x v="25"/>
    <x v="19"/>
    <x v="66"/>
    <x v="11"/>
    <x v="44"/>
    <x v="66"/>
    <x v="68"/>
    <x v="64"/>
    <x v="30"/>
    <x v="6"/>
    <x v="81"/>
    <x v="70"/>
    <x v="28"/>
    <x v="77"/>
    <x v="81"/>
    <x v="56"/>
    <x v="41"/>
    <x v="97"/>
    <x v="0"/>
    <x v="5"/>
    <x v="0"/>
    <x v="0"/>
    <x v="5"/>
    <x v="2"/>
    <x v="4"/>
    <x v="3"/>
    <x v="4"/>
    <x v="1"/>
    <x v="95"/>
    <x v="86"/>
    <x v="50"/>
    <x v="31"/>
    <x v="24"/>
    <x v="13"/>
    <x v="30"/>
    <x v="44"/>
    <x v="53"/>
    <x v="74"/>
    <x v="2"/>
    <x v="4"/>
    <x v="26"/>
    <x v="58"/>
    <x v="37"/>
    <x v="64"/>
    <x v="54"/>
    <x v="37"/>
    <x v="31"/>
    <x v="27"/>
    <x v="7"/>
    <x v="7"/>
    <x v="6"/>
    <x v="2"/>
    <x v="1"/>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5"/>
    <x v="5"/>
    <x v="5"/>
    <x v="6"/>
    <x v="3"/>
    <x v="4"/>
    <x v="6"/>
    <x v="5"/>
    <x v="1"/>
    <x v="1"/>
    <x v="4"/>
    <x v="1"/>
    <x v="2"/>
    <x v="6"/>
  </r>
  <r>
    <x v="69"/>
    <x v="61"/>
    <x v="1"/>
    <x v="1"/>
    <x v="2"/>
    <x v="25"/>
    <x v="4"/>
    <x v="16"/>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34"/>
    <x v="9"/>
    <x v="24"/>
    <x v="14"/>
    <x v="4"/>
    <x v="4"/>
    <x v="27"/>
    <x v="34"/>
    <x v="25"/>
    <x v="52"/>
    <x v="101"/>
    <x v="95"/>
    <x v="74"/>
    <x v="83"/>
    <x v="80"/>
    <x v="72"/>
    <x v="78"/>
    <x v="72"/>
    <x v="101"/>
    <x v="119"/>
    <x v="64"/>
    <x v="66"/>
    <x v="67"/>
    <x v="63"/>
    <x v="69"/>
    <x v="67"/>
    <x v="67"/>
    <x v="68"/>
    <x v="71"/>
    <x v="70"/>
    <x v="52"/>
    <x v="15"/>
    <x v="54"/>
    <x v="23"/>
    <x v="7"/>
    <x v="7"/>
    <x v="65"/>
    <x v="83"/>
    <x v="27"/>
    <x v="104"/>
    <x v="53"/>
    <x v="15"/>
    <x v="57"/>
    <x v="23"/>
    <x v="7"/>
    <x v="7"/>
    <x v="67"/>
    <x v="86"/>
    <x v="28"/>
    <x v="107"/>
    <x v="61"/>
    <x v="113"/>
    <x v="50"/>
    <x v="66"/>
    <x v="87"/>
    <x v="81"/>
    <x v="58"/>
    <x v="36"/>
    <x v="81"/>
    <x v="54"/>
    <x v="3"/>
    <x v="0"/>
    <x v="4"/>
    <x v="2"/>
    <x v="0"/>
    <x v="0"/>
    <x v="5"/>
    <x v="5"/>
    <x v="2"/>
    <x v="5"/>
    <x v="50"/>
    <x v="31"/>
    <x v="21"/>
    <x v="32"/>
    <x v="26"/>
    <x v="24"/>
    <x v="43"/>
    <x v="51"/>
    <x v="26"/>
    <x v="52"/>
    <x v="38"/>
    <x v="58"/>
    <x v="52"/>
    <x v="45"/>
    <x v="44"/>
    <x v="43"/>
    <x v="37"/>
    <x v="30"/>
    <x v="66"/>
    <x v="3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70"/>
    <x v="144"/>
    <x v="1"/>
    <x v="1"/>
    <x v="2"/>
    <x v="27"/>
    <x v="4"/>
    <x v="17"/>
    <x v="2"/>
    <x v="2"/>
    <x v="2"/>
    <x v="2"/>
    <x v="2"/>
    <x v="2"/>
    <x v="2"/>
    <x v="2"/>
    <x v="2"/>
    <x v="2"/>
    <x v="2"/>
    <x v="2"/>
    <x v="2"/>
    <x v="2"/>
    <x v="2"/>
    <x v="2"/>
    <x v="2"/>
    <x v="2"/>
    <x v="3"/>
    <x v="3"/>
    <x v="3"/>
    <x v="3"/>
    <x v="3"/>
    <x v="3"/>
    <x v="2"/>
    <x v="2"/>
    <x v="0"/>
    <x v="0"/>
    <x v="0"/>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46"/>
    <x v="16"/>
    <x v="21"/>
    <x v="23"/>
    <x v="8"/>
    <x v="5"/>
    <x v="6"/>
    <x v="3"/>
    <x v="26"/>
    <x v="19"/>
    <x v="89"/>
    <x v="88"/>
    <x v="77"/>
    <x v="72"/>
    <x v="76"/>
    <x v="71"/>
    <x v="101"/>
    <x v="104"/>
    <x v="100"/>
    <x v="153"/>
    <x v="69"/>
    <x v="62"/>
    <x v="70"/>
    <x v="72"/>
    <x v="71"/>
    <x v="68"/>
    <x v="65"/>
    <x v="70"/>
    <x v="74"/>
    <x v="75"/>
    <x v="74"/>
    <x v="29"/>
    <x v="42"/>
    <x v="42"/>
    <x v="15"/>
    <x v="8"/>
    <x v="9"/>
    <x v="4"/>
    <x v="24"/>
    <x v="18"/>
    <x v="76"/>
    <x v="29"/>
    <x v="44"/>
    <x v="43"/>
    <x v="15"/>
    <x v="8"/>
    <x v="9"/>
    <x v="4"/>
    <x v="25"/>
    <x v="18"/>
    <x v="38"/>
    <x v="99"/>
    <x v="63"/>
    <x v="46"/>
    <x v="79"/>
    <x v="80"/>
    <x v="116"/>
    <x v="118"/>
    <x v="84"/>
    <x v="142"/>
    <x v="4"/>
    <x v="1"/>
    <x v="3"/>
    <x v="4"/>
    <x v="1"/>
    <x v="1"/>
    <x v="1"/>
    <x v="1"/>
    <x v="3"/>
    <x v="3"/>
    <x v="49"/>
    <x v="36"/>
    <x v="21"/>
    <x v="18"/>
    <x v="21"/>
    <x v="14"/>
    <x v="28"/>
    <x v="24"/>
    <x v="22"/>
    <x v="26"/>
    <x v="46"/>
    <x v="45"/>
    <x v="55"/>
    <x v="58"/>
    <x v="61"/>
    <x v="73"/>
    <x v="72"/>
    <x v="78"/>
    <x v="67"/>
    <x v="8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71"/>
    <x v="136"/>
    <x v="1"/>
    <x v="1"/>
    <x v="2"/>
    <x v="49"/>
    <x v="3"/>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13"/>
    <x v="0"/>
    <x v="71"/>
    <x v="24"/>
    <x v="52"/>
    <x v="34"/>
    <x v="8"/>
    <x v="8"/>
    <x v="56"/>
    <x v="68"/>
    <x v="57"/>
    <x v="110"/>
    <x v="63"/>
    <x v="79"/>
    <x v="45"/>
    <x v="60"/>
    <x v="76"/>
    <x v="67"/>
    <x v="49"/>
    <x v="38"/>
    <x v="67"/>
    <x v="61"/>
    <x v="37"/>
    <x v="44"/>
    <x v="48"/>
    <x v="38"/>
    <x v="42"/>
    <x v="40"/>
    <x v="34"/>
    <x v="20"/>
    <x v="49"/>
    <x v="38"/>
    <x v="56"/>
    <x v="21"/>
    <x v="59"/>
    <x v="30"/>
    <x v="6"/>
    <x v="6"/>
    <x v="67"/>
    <x v="84"/>
    <x v="32"/>
    <x v="110"/>
    <x v="58"/>
    <x v="21"/>
    <x v="62"/>
    <x v="30"/>
    <x v="6"/>
    <x v="6"/>
    <x v="69"/>
    <x v="87"/>
    <x v="34"/>
    <x v="113"/>
    <x v="57"/>
    <x v="107"/>
    <x v="45"/>
    <x v="59"/>
    <x v="88"/>
    <x v="82"/>
    <x v="56"/>
    <x v="35"/>
    <x v="75"/>
    <x v="48"/>
    <x v="3"/>
    <x v="0"/>
    <x v="4"/>
    <x v="2"/>
    <x v="0"/>
    <x v="0"/>
    <x v="5"/>
    <x v="5"/>
    <x v="2"/>
    <x v="5"/>
    <x v="54"/>
    <x v="37"/>
    <x v="26"/>
    <x v="40"/>
    <x v="25"/>
    <x v="23"/>
    <x v="45"/>
    <x v="52"/>
    <x v="31"/>
    <x v="58"/>
    <x v="31"/>
    <x v="37"/>
    <x v="49"/>
    <x v="29"/>
    <x v="50"/>
    <x v="49"/>
    <x v="31"/>
    <x v="28"/>
    <x v="58"/>
    <x v="31"/>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1"/>
    <x v="1"/>
    <x v="1"/>
    <x v="4"/>
    <x v="1"/>
    <x v="2"/>
    <x v="6"/>
  </r>
  <r>
    <x v="72"/>
    <x v="207"/>
    <x v="1"/>
    <x v="1"/>
    <x v="2"/>
    <x v="23"/>
    <x v="7"/>
    <x v="17"/>
    <x v="2"/>
    <x v="2"/>
    <x v="2"/>
    <x v="2"/>
    <x v="2"/>
    <x v="2"/>
    <x v="2"/>
    <x v="2"/>
    <x v="2"/>
    <x v="2"/>
    <x v="2"/>
    <x v="2"/>
    <x v="2"/>
    <x v="2"/>
    <x v="2"/>
    <x v="2"/>
    <x v="2"/>
    <x v="2"/>
    <x v="3"/>
    <x v="3"/>
    <x v="3"/>
    <x v="1"/>
    <x v="1"/>
    <x v="1"/>
    <x v="0"/>
    <x v="0"/>
    <x v="0"/>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55"/>
    <x v="0"/>
    <x v="19"/>
    <x v="32"/>
    <x v="14"/>
    <x v="7"/>
    <x v="12"/>
    <x v="46"/>
    <x v="10"/>
    <x v="14"/>
    <x v="23"/>
    <x v="22"/>
    <x v="116"/>
    <x v="71"/>
    <x v="86"/>
    <x v="90"/>
    <x v="71"/>
    <x v="27"/>
    <x v="97"/>
    <x v="92"/>
    <x v="103"/>
    <x v="150"/>
    <x v="59"/>
    <x v="51"/>
    <x v="46"/>
    <x v="60"/>
    <x v="43"/>
    <x v="34"/>
    <x v="52"/>
    <x v="51"/>
    <x v="51"/>
    <x v="51"/>
    <x v="18"/>
    <x v="84"/>
    <x v="31"/>
    <x v="7"/>
    <x v="30"/>
    <x v="78"/>
    <x v="24"/>
    <x v="34"/>
    <x v="29"/>
    <x v="40"/>
    <x v="18"/>
    <x v="86"/>
    <x v="33"/>
    <x v="7"/>
    <x v="32"/>
    <x v="80"/>
    <x v="25"/>
    <x v="36"/>
    <x v="30"/>
    <x v="42"/>
    <x v="96"/>
    <x v="42"/>
    <x v="74"/>
    <x v="82"/>
    <x v="62"/>
    <x v="8"/>
    <x v="100"/>
    <x v="87"/>
    <x v="79"/>
    <x v="119"/>
    <x v="2"/>
    <x v="3"/>
    <x v="1"/>
    <x v="1"/>
    <x v="4"/>
    <x v="4"/>
    <x v="3"/>
    <x v="2"/>
    <x v="0"/>
    <x v="0"/>
    <x v="26"/>
    <x v="50"/>
    <x v="45"/>
    <x v="17"/>
    <x v="27"/>
    <x v="56"/>
    <x v="34"/>
    <x v="45"/>
    <x v="53"/>
    <x v="71"/>
    <x v="61"/>
    <x v="21"/>
    <x v="23"/>
    <x v="63"/>
    <x v="35"/>
    <x v="6"/>
    <x v="44"/>
    <x v="22"/>
    <x v="23"/>
    <x v="2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0"/>
    <x v="4"/>
    <x v="2"/>
    <x v="4"/>
    <x v="6"/>
    <x v="5"/>
    <x v="5"/>
    <x v="4"/>
    <x v="5"/>
    <x v="5"/>
    <x v="5"/>
    <x v="6"/>
    <x v="3"/>
    <x v="4"/>
    <x v="6"/>
    <x v="5"/>
    <x v="1"/>
    <x v="1"/>
    <x v="4"/>
    <x v="1"/>
    <x v="2"/>
    <x v="6"/>
  </r>
  <r>
    <x v="73"/>
    <x v="204"/>
    <x v="1"/>
    <x v="1"/>
    <x v="2"/>
    <x v="28"/>
    <x v="4"/>
    <x v="17"/>
    <x v="2"/>
    <x v="2"/>
    <x v="2"/>
    <x v="2"/>
    <x v="2"/>
    <x v="2"/>
    <x v="2"/>
    <x v="2"/>
    <x v="2"/>
    <x v="2"/>
    <x v="2"/>
    <x v="2"/>
    <x v="2"/>
    <x v="2"/>
    <x v="2"/>
    <x v="2"/>
    <x v="2"/>
    <x v="2"/>
    <x v="3"/>
    <x v="3"/>
    <x v="3"/>
    <x v="3"/>
    <x v="3"/>
    <x v="3"/>
    <x v="2"/>
    <x v="2"/>
    <x v="2"/>
    <x v="0"/>
    <x v="0"/>
    <x v="0"/>
    <x v="0"/>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38"/>
    <x v="11"/>
    <x v="27"/>
    <x v="16"/>
    <x v="5"/>
    <x v="5"/>
    <x v="30"/>
    <x v="38"/>
    <x v="29"/>
    <x v="58"/>
    <x v="97"/>
    <x v="93"/>
    <x v="71"/>
    <x v="81"/>
    <x v="79"/>
    <x v="71"/>
    <x v="75"/>
    <x v="68"/>
    <x v="97"/>
    <x v="113"/>
    <x v="62"/>
    <x v="63"/>
    <x v="66"/>
    <x v="59"/>
    <x v="64"/>
    <x v="60"/>
    <x v="64"/>
    <x v="64"/>
    <x v="69"/>
    <x v="68"/>
    <x v="50"/>
    <x v="16"/>
    <x v="53"/>
    <x v="23"/>
    <x v="8"/>
    <x v="8"/>
    <x v="63"/>
    <x v="81"/>
    <x v="28"/>
    <x v="101"/>
    <x v="51"/>
    <x v="16"/>
    <x v="56"/>
    <x v="23"/>
    <x v="8"/>
    <x v="8"/>
    <x v="65"/>
    <x v="84"/>
    <x v="29"/>
    <x v="104"/>
    <x v="63"/>
    <x v="112"/>
    <x v="51"/>
    <x v="66"/>
    <x v="86"/>
    <x v="80"/>
    <x v="60"/>
    <x v="38"/>
    <x v="80"/>
    <x v="57"/>
    <x v="3"/>
    <x v="0"/>
    <x v="4"/>
    <x v="2"/>
    <x v="0"/>
    <x v="0"/>
    <x v="5"/>
    <x v="5"/>
    <x v="2"/>
    <x v="5"/>
    <x v="48"/>
    <x v="32"/>
    <x v="20"/>
    <x v="32"/>
    <x v="27"/>
    <x v="25"/>
    <x v="40"/>
    <x v="49"/>
    <x v="27"/>
    <x v="49"/>
    <x v="45"/>
    <x v="52"/>
    <x v="56"/>
    <x v="45"/>
    <x v="29"/>
    <x v="29"/>
    <x v="41"/>
    <x v="33"/>
    <x v="65"/>
    <x v="4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74"/>
    <x v="63"/>
    <x v="1"/>
    <x v="1"/>
    <x v="2"/>
    <x v="31"/>
    <x v="3"/>
    <x v="17"/>
    <x v="2"/>
    <x v="2"/>
    <x v="2"/>
    <x v="2"/>
    <x v="2"/>
    <x v="2"/>
    <x v="2"/>
    <x v="2"/>
    <x v="2"/>
    <x v="2"/>
    <x v="2"/>
    <x v="2"/>
    <x v="2"/>
    <x v="2"/>
    <x v="2"/>
    <x v="2"/>
    <x v="2"/>
    <x v="2"/>
    <x v="3"/>
    <x v="3"/>
    <x v="3"/>
    <x v="3"/>
    <x v="3"/>
    <x v="3"/>
    <x v="2"/>
    <x v="2"/>
    <x v="2"/>
    <x v="2"/>
    <x v="2"/>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61"/>
    <x v="0"/>
    <x v="59"/>
    <x v="60"/>
    <x v="21"/>
    <x v="16"/>
    <x v="9"/>
    <x v="37"/>
    <x v="12"/>
    <x v="19"/>
    <x v="27"/>
    <x v="34"/>
    <x v="75"/>
    <x v="42"/>
    <x v="77"/>
    <x v="81"/>
    <x v="75"/>
    <x v="36"/>
    <x v="94"/>
    <x v="87"/>
    <x v="99"/>
    <x v="137"/>
    <x v="30"/>
    <x v="29"/>
    <x v="35"/>
    <x v="45"/>
    <x v="53"/>
    <x v="44"/>
    <x v="49"/>
    <x v="42"/>
    <x v="46"/>
    <x v="40"/>
    <x v="85"/>
    <x v="112"/>
    <x v="35"/>
    <x v="20"/>
    <x v="15"/>
    <x v="62"/>
    <x v="19"/>
    <x v="36"/>
    <x v="17"/>
    <x v="45"/>
    <x v="87"/>
    <x v="114"/>
    <x v="37"/>
    <x v="20"/>
    <x v="15"/>
    <x v="64"/>
    <x v="20"/>
    <x v="38"/>
    <x v="17"/>
    <x v="47"/>
    <x v="27"/>
    <x v="14"/>
    <x v="70"/>
    <x v="69"/>
    <x v="79"/>
    <x v="24"/>
    <x v="105"/>
    <x v="84"/>
    <x v="92"/>
    <x v="114"/>
    <x v="2"/>
    <x v="3"/>
    <x v="1"/>
    <x v="1"/>
    <x v="4"/>
    <x v="4"/>
    <x v="3"/>
    <x v="2"/>
    <x v="0"/>
    <x v="0"/>
    <x v="93"/>
    <x v="80"/>
    <x v="49"/>
    <x v="30"/>
    <x v="12"/>
    <x v="22"/>
    <x v="29"/>
    <x v="47"/>
    <x v="39"/>
    <x v="76"/>
    <x v="6"/>
    <x v="6"/>
    <x v="13"/>
    <x v="46"/>
    <x v="54"/>
    <x v="25"/>
    <x v="54"/>
    <x v="18"/>
    <x v="42"/>
    <x v="15"/>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75"/>
    <x v="77"/>
    <x v="1"/>
    <x v="1"/>
    <x v="2"/>
    <x v="25"/>
    <x v="4"/>
    <x v="17"/>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33"/>
    <x v="32"/>
    <x v="14"/>
    <x v="16"/>
    <x v="9"/>
    <x v="25"/>
    <x v="14"/>
    <x v="14"/>
    <x v="20"/>
    <x v="22"/>
    <x v="102"/>
    <x v="71"/>
    <x v="86"/>
    <x v="81"/>
    <x v="75"/>
    <x v="50"/>
    <x v="92"/>
    <x v="92"/>
    <x v="106"/>
    <x v="150"/>
    <x v="50"/>
    <x v="51"/>
    <x v="46"/>
    <x v="45"/>
    <x v="53"/>
    <x v="52"/>
    <x v="45"/>
    <x v="51"/>
    <x v="54"/>
    <x v="51"/>
    <x v="49"/>
    <x v="76"/>
    <x v="28"/>
    <x v="28"/>
    <x v="20"/>
    <x v="53"/>
    <x v="32"/>
    <x v="31"/>
    <x v="15"/>
    <x v="33"/>
    <x v="50"/>
    <x v="77"/>
    <x v="29"/>
    <x v="28"/>
    <x v="21"/>
    <x v="55"/>
    <x v="33"/>
    <x v="32"/>
    <x v="15"/>
    <x v="34"/>
    <x v="64"/>
    <x v="51"/>
    <x v="77"/>
    <x v="61"/>
    <x v="73"/>
    <x v="33"/>
    <x v="92"/>
    <x v="90"/>
    <x v="94"/>
    <x v="127"/>
    <x v="2"/>
    <x v="3"/>
    <x v="1"/>
    <x v="1"/>
    <x v="4"/>
    <x v="4"/>
    <x v="3"/>
    <x v="2"/>
    <x v="0"/>
    <x v="0"/>
    <x v="56"/>
    <x v="39"/>
    <x v="40"/>
    <x v="39"/>
    <x v="17"/>
    <x v="10"/>
    <x v="43"/>
    <x v="42"/>
    <x v="37"/>
    <x v="64"/>
    <x v="31"/>
    <x v="34"/>
    <x v="29"/>
    <x v="32"/>
    <x v="51"/>
    <x v="39"/>
    <x v="25"/>
    <x v="31"/>
    <x v="56"/>
    <x v="3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76"/>
    <x v="345"/>
    <x v="1"/>
    <x v="1"/>
    <x v="2"/>
    <x v="25"/>
    <x v="7"/>
    <x v="17"/>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6"/>
    <x v="0"/>
    <x v="23"/>
    <x v="42"/>
    <x v="12"/>
    <x v="8"/>
    <x v="49"/>
    <x v="10"/>
    <x v="31"/>
    <x v="32"/>
    <x v="60"/>
    <x v="38"/>
    <x v="112"/>
    <x v="61"/>
    <x v="88"/>
    <x v="89"/>
    <x v="34"/>
    <x v="65"/>
    <x v="74"/>
    <x v="74"/>
    <x v="64"/>
    <x v="133"/>
    <x v="71"/>
    <x v="65"/>
    <x v="45"/>
    <x v="73"/>
    <x v="47"/>
    <x v="54"/>
    <x v="51"/>
    <x v="57"/>
    <x v="52"/>
    <x v="59"/>
    <x v="24"/>
    <x v="100"/>
    <x v="23"/>
    <x v="8"/>
    <x v="86"/>
    <x v="22"/>
    <x v="75"/>
    <x v="78"/>
    <x v="97"/>
    <x v="75"/>
    <x v="24"/>
    <x v="102"/>
    <x v="24"/>
    <x v="8"/>
    <x v="89"/>
    <x v="23"/>
    <x v="78"/>
    <x v="81"/>
    <x v="100"/>
    <x v="78"/>
    <x v="90"/>
    <x v="26"/>
    <x v="82"/>
    <x v="81"/>
    <x v="5"/>
    <x v="65"/>
    <x v="47"/>
    <x v="42"/>
    <x v="9"/>
    <x v="83"/>
    <x v="0"/>
    <x v="5"/>
    <x v="0"/>
    <x v="0"/>
    <x v="5"/>
    <x v="2"/>
    <x v="4"/>
    <x v="3"/>
    <x v="4"/>
    <x v="1"/>
    <x v="36"/>
    <x v="54"/>
    <x v="49"/>
    <x v="20"/>
    <x v="62"/>
    <x v="24"/>
    <x v="63"/>
    <x v="60"/>
    <x v="95"/>
    <x v="89"/>
    <x v="68"/>
    <x v="27"/>
    <x v="28"/>
    <x v="70"/>
    <x v="5"/>
    <x v="40"/>
    <x v="11"/>
    <x v="13"/>
    <x v="4"/>
    <x v="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0"/>
    <x v="5"/>
    <x v="5"/>
    <x v="4"/>
    <x v="4"/>
    <x v="5"/>
    <x v="4"/>
    <x v="5"/>
    <x v="1"/>
    <x v="1"/>
    <x v="1"/>
    <x v="1"/>
    <x v="2"/>
    <x v="2"/>
    <x v="1"/>
    <x v="1"/>
    <x v="1"/>
    <x v="2"/>
    <x v="2"/>
    <x v="2"/>
    <x v="1"/>
    <x v="3"/>
    <x v="2"/>
    <x v="4"/>
    <x v="1"/>
    <x v="5"/>
    <x v="4"/>
    <x v="2"/>
    <x v="4"/>
    <x v="6"/>
    <x v="5"/>
    <x v="5"/>
    <x v="4"/>
    <x v="5"/>
    <x v="5"/>
    <x v="5"/>
    <x v="6"/>
    <x v="3"/>
    <x v="4"/>
    <x v="6"/>
    <x v="5"/>
    <x v="1"/>
    <x v="1"/>
    <x v="4"/>
    <x v="1"/>
    <x v="2"/>
    <x v="6"/>
  </r>
  <r>
    <x v="77"/>
    <x v="191"/>
    <x v="1"/>
    <x v="1"/>
    <x v="2"/>
    <x v="25"/>
    <x v="3"/>
    <x v="17"/>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12"/>
    <x v="0"/>
    <x v="52"/>
    <x v="18"/>
    <x v="24"/>
    <x v="25"/>
    <x v="9"/>
    <x v="6"/>
    <x v="7"/>
    <x v="4"/>
    <x v="30"/>
    <x v="22"/>
    <x v="83"/>
    <x v="86"/>
    <x v="74"/>
    <x v="70"/>
    <x v="75"/>
    <x v="70"/>
    <x v="100"/>
    <x v="103"/>
    <x v="96"/>
    <x v="150"/>
    <x v="62"/>
    <x v="56"/>
    <x v="68"/>
    <x v="70"/>
    <x v="67"/>
    <x v="65"/>
    <x v="62"/>
    <x v="63"/>
    <x v="71"/>
    <x v="71"/>
    <x v="95"/>
    <x v="38"/>
    <x v="54"/>
    <x v="51"/>
    <x v="20"/>
    <x v="12"/>
    <x v="14"/>
    <x v="7"/>
    <x v="40"/>
    <x v="33"/>
    <x v="98"/>
    <x v="39"/>
    <x v="57"/>
    <x v="53"/>
    <x v="21"/>
    <x v="13"/>
    <x v="15"/>
    <x v="8"/>
    <x v="42"/>
    <x v="34"/>
    <x v="16"/>
    <x v="89"/>
    <x v="50"/>
    <x v="36"/>
    <x v="73"/>
    <x v="75"/>
    <x v="110"/>
    <x v="115"/>
    <x v="67"/>
    <x v="127"/>
    <x v="4"/>
    <x v="1"/>
    <x v="3"/>
    <x v="4"/>
    <x v="1"/>
    <x v="1"/>
    <x v="1"/>
    <x v="1"/>
    <x v="3"/>
    <x v="3"/>
    <x v="75"/>
    <x v="47"/>
    <x v="33"/>
    <x v="27"/>
    <x v="26"/>
    <x v="18"/>
    <x v="33"/>
    <x v="27"/>
    <x v="38"/>
    <x v="41"/>
    <x v="11"/>
    <x v="20"/>
    <x v="33"/>
    <x v="42"/>
    <x v="36"/>
    <x v="43"/>
    <x v="43"/>
    <x v="62"/>
    <x v="41"/>
    <x v="56"/>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0"/>
    <x v="1"/>
    <x v="2"/>
    <x v="6"/>
  </r>
  <r>
    <x v="78"/>
    <x v="243"/>
    <x v="1"/>
    <x v="1"/>
    <x v="2"/>
    <x v="25"/>
    <x v="2"/>
    <x v="17"/>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3"/>
    <x v="50"/>
    <x v="0"/>
    <x v="42"/>
    <x v="52"/>
    <x v="14"/>
    <x v="21"/>
    <x v="34"/>
    <x v="11"/>
    <x v="31"/>
    <x v="30"/>
    <x v="45"/>
    <x v="38"/>
    <x v="93"/>
    <x v="50"/>
    <x v="86"/>
    <x v="75"/>
    <x v="49"/>
    <x v="64"/>
    <x v="74"/>
    <x v="76"/>
    <x v="79"/>
    <x v="133"/>
    <x v="51"/>
    <x v="57"/>
    <x v="36"/>
    <x v="47"/>
    <x v="62"/>
    <x v="52"/>
    <x v="51"/>
    <x v="60"/>
    <x v="61"/>
    <x v="59"/>
    <x v="72"/>
    <x v="115"/>
    <x v="28"/>
    <x v="41"/>
    <x v="72"/>
    <x v="25"/>
    <x v="75"/>
    <x v="74"/>
    <x v="79"/>
    <x v="75"/>
    <x v="74"/>
    <x v="117"/>
    <x v="29"/>
    <x v="42"/>
    <x v="75"/>
    <x v="26"/>
    <x v="78"/>
    <x v="76"/>
    <x v="82"/>
    <x v="78"/>
    <x v="40"/>
    <x v="11"/>
    <x v="77"/>
    <x v="47"/>
    <x v="19"/>
    <x v="62"/>
    <x v="47"/>
    <x v="46"/>
    <x v="27"/>
    <x v="83"/>
    <x v="0"/>
    <x v="5"/>
    <x v="0"/>
    <x v="0"/>
    <x v="5"/>
    <x v="2"/>
    <x v="4"/>
    <x v="3"/>
    <x v="4"/>
    <x v="1"/>
    <x v="84"/>
    <x v="77"/>
    <x v="54"/>
    <x v="54"/>
    <x v="35"/>
    <x v="27"/>
    <x v="63"/>
    <x v="55"/>
    <x v="67"/>
    <x v="89"/>
    <x v="11"/>
    <x v="10"/>
    <x v="16"/>
    <x v="5"/>
    <x v="25"/>
    <x v="35"/>
    <x v="11"/>
    <x v="16"/>
    <x v="16"/>
    <x v="9"/>
    <x v="7"/>
    <x v="7"/>
    <x v="6"/>
    <x v="2"/>
    <x v="5"/>
    <x v="2"/>
    <x v="5"/>
    <x v="4"/>
    <x v="7"/>
    <x v="5"/>
    <x v="5"/>
    <x v="4"/>
    <x v="4"/>
    <x v="4"/>
    <x v="3"/>
    <x v="2"/>
    <x v="4"/>
    <x v="4"/>
    <x v="5"/>
    <x v="4"/>
    <x v="4"/>
    <x v="4"/>
    <x v="4"/>
    <x v="4"/>
    <x v="2"/>
    <x v="4"/>
    <x v="2"/>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1"/>
    <x v="5"/>
    <x v="4"/>
    <x v="5"/>
    <x v="5"/>
    <x v="2"/>
    <x v="6"/>
    <x v="3"/>
    <x v="4"/>
    <x v="6"/>
    <x v="5"/>
    <x v="1"/>
    <x v="1"/>
    <x v="4"/>
    <x v="1"/>
    <x v="2"/>
    <x v="6"/>
  </r>
  <r>
    <x v="79"/>
    <x v="82"/>
    <x v="1"/>
    <x v="1"/>
    <x v="2"/>
    <x v="31"/>
    <x v="4"/>
    <x v="16"/>
    <x v="2"/>
    <x v="2"/>
    <x v="2"/>
    <x v="2"/>
    <x v="2"/>
    <x v="2"/>
    <x v="2"/>
    <x v="2"/>
    <x v="2"/>
    <x v="2"/>
    <x v="2"/>
    <x v="2"/>
    <x v="2"/>
    <x v="2"/>
    <x v="2"/>
    <x v="2"/>
    <x v="2"/>
    <x v="2"/>
    <x v="3"/>
    <x v="3"/>
    <x v="3"/>
    <x v="3"/>
    <x v="3"/>
    <x v="3"/>
    <x v="2"/>
    <x v="2"/>
    <x v="2"/>
    <x v="2"/>
    <x v="2"/>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46"/>
    <x v="0"/>
    <x v="42"/>
    <x v="12"/>
    <x v="30"/>
    <x v="18"/>
    <x v="5"/>
    <x v="5"/>
    <x v="33"/>
    <x v="41"/>
    <x v="32"/>
    <x v="64"/>
    <x v="93"/>
    <x v="92"/>
    <x v="67"/>
    <x v="79"/>
    <x v="79"/>
    <x v="71"/>
    <x v="72"/>
    <x v="65"/>
    <x v="93"/>
    <x v="107"/>
    <x v="60"/>
    <x v="61"/>
    <x v="63"/>
    <x v="57"/>
    <x v="64"/>
    <x v="60"/>
    <x v="61"/>
    <x v="59"/>
    <x v="66"/>
    <x v="65"/>
    <x v="51"/>
    <x v="15"/>
    <x v="54"/>
    <x v="24"/>
    <x v="7"/>
    <x v="7"/>
    <x v="63"/>
    <x v="80"/>
    <x v="27"/>
    <x v="100"/>
    <x v="52"/>
    <x v="15"/>
    <x v="57"/>
    <x v="24"/>
    <x v="7"/>
    <x v="7"/>
    <x v="65"/>
    <x v="83"/>
    <x v="28"/>
    <x v="103"/>
    <x v="62"/>
    <x v="113"/>
    <x v="50"/>
    <x v="65"/>
    <x v="87"/>
    <x v="81"/>
    <x v="60"/>
    <x v="39"/>
    <x v="81"/>
    <x v="58"/>
    <x v="3"/>
    <x v="0"/>
    <x v="4"/>
    <x v="2"/>
    <x v="0"/>
    <x v="0"/>
    <x v="5"/>
    <x v="5"/>
    <x v="2"/>
    <x v="5"/>
    <x v="49"/>
    <x v="31"/>
    <x v="21"/>
    <x v="33"/>
    <x v="26"/>
    <x v="24"/>
    <x v="40"/>
    <x v="48"/>
    <x v="26"/>
    <x v="48"/>
    <x v="43"/>
    <x v="58"/>
    <x v="52"/>
    <x v="42"/>
    <x v="44"/>
    <x v="43"/>
    <x v="41"/>
    <x v="34"/>
    <x v="66"/>
    <x v="4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0"/>
    <x v="209"/>
    <x v="1"/>
    <x v="1"/>
    <x v="2"/>
    <x v="39"/>
    <x v="4"/>
    <x v="17"/>
    <x v="2"/>
    <x v="2"/>
    <x v="2"/>
    <x v="2"/>
    <x v="2"/>
    <x v="2"/>
    <x v="2"/>
    <x v="2"/>
    <x v="2"/>
    <x v="2"/>
    <x v="2"/>
    <x v="2"/>
    <x v="2"/>
    <x v="2"/>
    <x v="2"/>
    <x v="2"/>
    <x v="2"/>
    <x v="2"/>
    <x v="3"/>
    <x v="3"/>
    <x v="3"/>
    <x v="3"/>
    <x v="3"/>
    <x v="3"/>
    <x v="2"/>
    <x v="2"/>
    <x v="2"/>
    <x v="2"/>
    <x v="2"/>
    <x v="2"/>
    <x v="2"/>
    <x v="2"/>
    <x v="2"/>
    <x v="2"/>
    <x v="2"/>
    <x v="2"/>
    <x v="2"/>
    <x v="2"/>
    <x v="1"/>
    <x v="1"/>
    <x v="1"/>
    <x v="1"/>
    <x v="1"/>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48"/>
    <x v="47"/>
    <x v="22"/>
    <x v="25"/>
    <x v="16"/>
    <x v="38"/>
    <x v="23"/>
    <x v="20"/>
    <x v="35"/>
    <x v="36"/>
    <x v="87"/>
    <x v="55"/>
    <x v="76"/>
    <x v="70"/>
    <x v="67"/>
    <x v="35"/>
    <x v="82"/>
    <x v="86"/>
    <x v="90"/>
    <x v="135"/>
    <x v="36"/>
    <x v="41"/>
    <x v="32"/>
    <x v="30"/>
    <x v="39"/>
    <x v="43"/>
    <x v="30"/>
    <x v="41"/>
    <x v="42"/>
    <x v="38"/>
    <x v="42"/>
    <x v="69"/>
    <x v="27"/>
    <x v="27"/>
    <x v="22"/>
    <x v="51"/>
    <x v="31"/>
    <x v="28"/>
    <x v="16"/>
    <x v="29"/>
    <x v="43"/>
    <x v="70"/>
    <x v="28"/>
    <x v="27"/>
    <x v="23"/>
    <x v="53"/>
    <x v="32"/>
    <x v="29"/>
    <x v="16"/>
    <x v="30"/>
    <x v="71"/>
    <x v="58"/>
    <x v="78"/>
    <x v="62"/>
    <x v="71"/>
    <x v="35"/>
    <x v="93"/>
    <x v="93"/>
    <x v="93"/>
    <x v="131"/>
    <x v="2"/>
    <x v="3"/>
    <x v="1"/>
    <x v="1"/>
    <x v="4"/>
    <x v="4"/>
    <x v="3"/>
    <x v="2"/>
    <x v="0"/>
    <x v="0"/>
    <x v="49"/>
    <x v="32"/>
    <x v="39"/>
    <x v="37"/>
    <x v="19"/>
    <x v="8"/>
    <x v="41"/>
    <x v="39"/>
    <x v="38"/>
    <x v="59"/>
    <x v="40"/>
    <x v="44"/>
    <x v="32"/>
    <x v="35"/>
    <x v="47"/>
    <x v="46"/>
    <x v="29"/>
    <x v="39"/>
    <x v="52"/>
    <x v="4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1"/>
    <x v="437"/>
    <x v="1"/>
    <x v="1"/>
    <x v="2"/>
    <x v="33"/>
    <x v="2"/>
    <x v="17"/>
    <x v="2"/>
    <x v="2"/>
    <x v="2"/>
    <x v="2"/>
    <x v="2"/>
    <x v="2"/>
    <x v="2"/>
    <x v="2"/>
    <x v="2"/>
    <x v="2"/>
    <x v="2"/>
    <x v="2"/>
    <x v="2"/>
    <x v="2"/>
    <x v="2"/>
    <x v="2"/>
    <x v="2"/>
    <x v="2"/>
    <x v="3"/>
    <x v="3"/>
    <x v="3"/>
    <x v="3"/>
    <x v="3"/>
    <x v="3"/>
    <x v="2"/>
    <x v="2"/>
    <x v="2"/>
    <x v="2"/>
    <x v="2"/>
    <x v="2"/>
    <x v="2"/>
    <x v="0"/>
    <x v="0"/>
    <x v="0"/>
    <x v="0"/>
    <x v="0"/>
    <x v="0"/>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2"/>
    <x v="46"/>
    <x v="0"/>
    <x v="47"/>
    <x v="12"/>
    <x v="60"/>
    <x v="30"/>
    <x v="14"/>
    <x v="9"/>
    <x v="5"/>
    <x v="3"/>
    <x v="71"/>
    <x v="56"/>
    <x v="88"/>
    <x v="92"/>
    <x v="37"/>
    <x v="64"/>
    <x v="69"/>
    <x v="66"/>
    <x v="102"/>
    <x v="104"/>
    <x v="53"/>
    <x v="115"/>
    <x v="68"/>
    <x v="72"/>
    <x v="25"/>
    <x v="62"/>
    <x v="48"/>
    <x v="53"/>
    <x v="69"/>
    <x v="70"/>
    <x v="33"/>
    <x v="43"/>
    <x v="55"/>
    <x v="13"/>
    <x v="95"/>
    <x v="45"/>
    <x v="23"/>
    <x v="14"/>
    <x v="5"/>
    <x v="2"/>
    <x v="93"/>
    <x v="82"/>
    <x v="56"/>
    <x v="13"/>
    <x v="98"/>
    <x v="46"/>
    <x v="24"/>
    <x v="15"/>
    <x v="5"/>
    <x v="2"/>
    <x v="96"/>
    <x v="85"/>
    <x v="58"/>
    <x v="115"/>
    <x v="9"/>
    <x v="43"/>
    <x v="70"/>
    <x v="73"/>
    <x v="120"/>
    <x v="120"/>
    <x v="13"/>
    <x v="76"/>
    <x v="4"/>
    <x v="1"/>
    <x v="3"/>
    <x v="4"/>
    <x v="1"/>
    <x v="1"/>
    <x v="1"/>
    <x v="1"/>
    <x v="3"/>
    <x v="3"/>
    <x v="31"/>
    <x v="21"/>
    <x v="84"/>
    <x v="21"/>
    <x v="30"/>
    <x v="20"/>
    <x v="23"/>
    <x v="22"/>
    <x v="93"/>
    <x v="93"/>
    <x v="65"/>
    <x v="76"/>
    <x v="2"/>
    <x v="55"/>
    <x v="25"/>
    <x v="37"/>
    <x v="74"/>
    <x v="82"/>
    <x v="2"/>
    <x v="5"/>
    <x v="7"/>
    <x v="2"/>
    <x v="6"/>
    <x v="2"/>
    <x v="5"/>
    <x v="2"/>
    <x v="5"/>
    <x v="4"/>
    <x v="7"/>
    <x v="5"/>
    <x v="5"/>
    <x v="4"/>
    <x v="4"/>
    <x v="4"/>
    <x v="3"/>
    <x v="2"/>
    <x v="4"/>
    <x v="4"/>
    <x v="5"/>
    <x v="4"/>
    <x v="4"/>
    <x v="4"/>
    <x v="4"/>
    <x v="4"/>
    <x v="4"/>
    <x v="4"/>
    <x v="4"/>
    <x v="4"/>
    <x v="4"/>
    <x v="4"/>
    <x v="4"/>
    <x v="1"/>
    <x v="5"/>
    <x v="2"/>
    <x v="4"/>
    <x v="4"/>
    <x v="3"/>
    <x v="4"/>
    <x v="4"/>
    <x v="3"/>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1"/>
    <x v="4"/>
    <x v="5"/>
    <x v="5"/>
    <x v="5"/>
    <x v="6"/>
    <x v="3"/>
    <x v="4"/>
    <x v="6"/>
    <x v="5"/>
    <x v="1"/>
    <x v="1"/>
    <x v="4"/>
    <x v="1"/>
    <x v="2"/>
    <x v="2"/>
  </r>
  <r>
    <x v="82"/>
    <x v="239"/>
    <x v="1"/>
    <x v="1"/>
    <x v="2"/>
    <x v="26"/>
    <x v="4"/>
    <x v="17"/>
    <x v="2"/>
    <x v="2"/>
    <x v="2"/>
    <x v="2"/>
    <x v="2"/>
    <x v="2"/>
    <x v="2"/>
    <x v="2"/>
    <x v="2"/>
    <x v="2"/>
    <x v="2"/>
    <x v="2"/>
    <x v="2"/>
    <x v="2"/>
    <x v="2"/>
    <x v="2"/>
    <x v="2"/>
    <x v="2"/>
    <x v="3"/>
    <x v="3"/>
    <x v="3"/>
    <x v="3"/>
    <x v="3"/>
    <x v="3"/>
    <x v="2"/>
    <x v="0"/>
    <x v="0"/>
    <x v="0"/>
    <x v="0"/>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34"/>
    <x v="23"/>
    <x v="19"/>
    <x v="18"/>
    <x v="11"/>
    <x v="12"/>
    <x v="35"/>
    <x v="26"/>
    <x v="27"/>
    <x v="39"/>
    <x v="101"/>
    <x v="80"/>
    <x v="80"/>
    <x v="79"/>
    <x v="72"/>
    <x v="63"/>
    <x v="70"/>
    <x v="80"/>
    <x v="99"/>
    <x v="132"/>
    <x v="71"/>
    <x v="77"/>
    <x v="72"/>
    <x v="68"/>
    <x v="74"/>
    <x v="70"/>
    <x v="74"/>
    <x v="76"/>
    <x v="78"/>
    <x v="75"/>
    <x v="47"/>
    <x v="47"/>
    <x v="38"/>
    <x v="31"/>
    <x v="23"/>
    <x v="26"/>
    <x v="81"/>
    <x v="61"/>
    <x v="28"/>
    <x v="71"/>
    <x v="48"/>
    <x v="48"/>
    <x v="40"/>
    <x v="31"/>
    <x v="24"/>
    <x v="27"/>
    <x v="84"/>
    <x v="63"/>
    <x v="29"/>
    <x v="74"/>
    <x v="66"/>
    <x v="80"/>
    <x v="67"/>
    <x v="58"/>
    <x v="70"/>
    <x v="61"/>
    <x v="41"/>
    <x v="59"/>
    <x v="80"/>
    <x v="87"/>
    <x v="1"/>
    <x v="2"/>
    <x v="2"/>
    <x v="3"/>
    <x v="2"/>
    <x v="3"/>
    <x v="6"/>
    <x v="4"/>
    <x v="1"/>
    <x v="4"/>
    <x v="55"/>
    <x v="43"/>
    <x v="23"/>
    <x v="34"/>
    <x v="28"/>
    <x v="27"/>
    <x v="38"/>
    <x v="29"/>
    <x v="31"/>
    <x v="33"/>
    <x v="49"/>
    <x v="46"/>
    <x v="66"/>
    <x v="53"/>
    <x v="42"/>
    <x v="33"/>
    <x v="47"/>
    <x v="64"/>
    <x v="66"/>
    <x v="7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3"/>
    <x v="266"/>
    <x v="1"/>
    <x v="1"/>
    <x v="2"/>
    <x v="26"/>
    <x v="4"/>
    <x v="17"/>
    <x v="2"/>
    <x v="2"/>
    <x v="2"/>
    <x v="2"/>
    <x v="2"/>
    <x v="2"/>
    <x v="2"/>
    <x v="2"/>
    <x v="2"/>
    <x v="2"/>
    <x v="2"/>
    <x v="2"/>
    <x v="2"/>
    <x v="2"/>
    <x v="2"/>
    <x v="2"/>
    <x v="2"/>
    <x v="2"/>
    <x v="3"/>
    <x v="3"/>
    <x v="3"/>
    <x v="3"/>
    <x v="3"/>
    <x v="3"/>
    <x v="2"/>
    <x v="0"/>
    <x v="0"/>
    <x v="0"/>
    <x v="0"/>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39"/>
    <x v="50"/>
    <x v="11"/>
    <x v="11"/>
    <x v="26"/>
    <x v="5"/>
    <x v="16"/>
    <x v="22"/>
    <x v="34"/>
    <x v="28"/>
    <x v="96"/>
    <x v="52"/>
    <x v="89"/>
    <x v="86"/>
    <x v="57"/>
    <x v="71"/>
    <x v="90"/>
    <x v="84"/>
    <x v="91"/>
    <x v="143"/>
    <x v="54"/>
    <x v="60"/>
    <x v="50"/>
    <x v="66"/>
    <x v="66"/>
    <x v="69"/>
    <x v="70"/>
    <x v="67"/>
    <x v="67"/>
    <x v="67"/>
    <x v="59"/>
    <x v="111"/>
    <x v="19"/>
    <x v="14"/>
    <x v="52"/>
    <x v="9"/>
    <x v="34"/>
    <x v="51"/>
    <x v="46"/>
    <x v="44"/>
    <x v="61"/>
    <x v="113"/>
    <x v="20"/>
    <x v="14"/>
    <x v="54"/>
    <x v="9"/>
    <x v="35"/>
    <x v="53"/>
    <x v="48"/>
    <x v="46"/>
    <x v="53"/>
    <x v="15"/>
    <x v="86"/>
    <x v="75"/>
    <x v="40"/>
    <x v="79"/>
    <x v="90"/>
    <x v="69"/>
    <x v="61"/>
    <x v="115"/>
    <x v="0"/>
    <x v="5"/>
    <x v="0"/>
    <x v="0"/>
    <x v="5"/>
    <x v="2"/>
    <x v="4"/>
    <x v="3"/>
    <x v="4"/>
    <x v="1"/>
    <x v="73"/>
    <x v="68"/>
    <x v="45"/>
    <x v="26"/>
    <x v="10"/>
    <x v="11"/>
    <x v="22"/>
    <x v="31"/>
    <x v="32"/>
    <x v="55"/>
    <x v="18"/>
    <x v="13"/>
    <x v="35"/>
    <x v="62"/>
    <x v="57"/>
    <x v="66"/>
    <x v="69"/>
    <x v="62"/>
    <x v="57"/>
    <x v="4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0"/>
    <x v="1"/>
    <x v="1"/>
    <x v="1"/>
    <x v="1"/>
    <x v="2"/>
    <x v="2"/>
    <x v="1"/>
    <x v="1"/>
    <x v="1"/>
    <x v="2"/>
    <x v="2"/>
    <x v="2"/>
    <x v="1"/>
    <x v="3"/>
    <x v="2"/>
    <x v="4"/>
    <x v="1"/>
    <x v="5"/>
    <x v="4"/>
    <x v="2"/>
    <x v="4"/>
    <x v="6"/>
    <x v="5"/>
    <x v="5"/>
    <x v="4"/>
    <x v="5"/>
    <x v="5"/>
    <x v="5"/>
    <x v="6"/>
    <x v="3"/>
    <x v="4"/>
    <x v="6"/>
    <x v="5"/>
    <x v="1"/>
    <x v="1"/>
    <x v="4"/>
    <x v="1"/>
    <x v="2"/>
    <x v="6"/>
  </r>
  <r>
    <x v="84"/>
    <x v="60"/>
    <x v="1"/>
    <x v="1"/>
    <x v="2"/>
    <x v="27"/>
    <x v="7"/>
    <x v="17"/>
    <x v="2"/>
    <x v="2"/>
    <x v="2"/>
    <x v="2"/>
    <x v="2"/>
    <x v="2"/>
    <x v="2"/>
    <x v="2"/>
    <x v="2"/>
    <x v="2"/>
    <x v="2"/>
    <x v="2"/>
    <x v="2"/>
    <x v="2"/>
    <x v="2"/>
    <x v="2"/>
    <x v="2"/>
    <x v="2"/>
    <x v="3"/>
    <x v="3"/>
    <x v="3"/>
    <x v="3"/>
    <x v="3"/>
    <x v="3"/>
    <x v="2"/>
    <x v="2"/>
    <x v="0"/>
    <x v="0"/>
    <x v="0"/>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5"/>
    <x v="61"/>
    <x v="0"/>
    <x v="62"/>
    <x v="7"/>
    <x v="29"/>
    <x v="10"/>
    <x v="6"/>
    <x v="6"/>
    <x v="32"/>
    <x v="41"/>
    <x v="32"/>
    <x v="63"/>
    <x v="72"/>
    <x v="97"/>
    <x v="68"/>
    <x v="87"/>
    <x v="78"/>
    <x v="70"/>
    <x v="73"/>
    <x v="65"/>
    <x v="93"/>
    <x v="108"/>
    <x v="46"/>
    <x v="71"/>
    <x v="64"/>
    <x v="71"/>
    <x v="58"/>
    <x v="54"/>
    <x v="62"/>
    <x v="59"/>
    <x v="66"/>
    <x v="66"/>
    <x v="102"/>
    <x v="8"/>
    <x v="61"/>
    <x v="11"/>
    <x v="11"/>
    <x v="11"/>
    <x v="71"/>
    <x v="93"/>
    <x v="38"/>
    <x v="120"/>
    <x v="105"/>
    <x v="8"/>
    <x v="64"/>
    <x v="11"/>
    <x v="11"/>
    <x v="11"/>
    <x v="73"/>
    <x v="96"/>
    <x v="40"/>
    <x v="123"/>
    <x v="9"/>
    <x v="120"/>
    <x v="43"/>
    <x v="78"/>
    <x v="83"/>
    <x v="77"/>
    <x v="52"/>
    <x v="26"/>
    <x v="69"/>
    <x v="38"/>
    <x v="3"/>
    <x v="0"/>
    <x v="4"/>
    <x v="2"/>
    <x v="0"/>
    <x v="0"/>
    <x v="5"/>
    <x v="5"/>
    <x v="2"/>
    <x v="5"/>
    <x v="104"/>
    <x v="24"/>
    <x v="28"/>
    <x v="20"/>
    <x v="31"/>
    <x v="28"/>
    <x v="49"/>
    <x v="61"/>
    <x v="37"/>
    <x v="70"/>
    <x v="4"/>
    <x v="78"/>
    <x v="47"/>
    <x v="67"/>
    <x v="16"/>
    <x v="16"/>
    <x v="23"/>
    <x v="19"/>
    <x v="53"/>
    <x v="2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0"/>
    <x v="5"/>
    <x v="5"/>
    <x v="4"/>
    <x v="5"/>
    <x v="5"/>
    <x v="5"/>
    <x v="6"/>
    <x v="3"/>
    <x v="4"/>
    <x v="6"/>
    <x v="5"/>
    <x v="1"/>
    <x v="1"/>
    <x v="4"/>
    <x v="1"/>
    <x v="2"/>
    <x v="6"/>
  </r>
  <r>
    <x v="85"/>
    <x v="189"/>
    <x v="1"/>
    <x v="1"/>
    <x v="2"/>
    <x v="29"/>
    <x v="4"/>
    <x v="17"/>
    <x v="2"/>
    <x v="2"/>
    <x v="2"/>
    <x v="2"/>
    <x v="2"/>
    <x v="2"/>
    <x v="2"/>
    <x v="2"/>
    <x v="2"/>
    <x v="2"/>
    <x v="2"/>
    <x v="2"/>
    <x v="2"/>
    <x v="2"/>
    <x v="2"/>
    <x v="2"/>
    <x v="2"/>
    <x v="2"/>
    <x v="3"/>
    <x v="3"/>
    <x v="3"/>
    <x v="3"/>
    <x v="3"/>
    <x v="3"/>
    <x v="2"/>
    <x v="2"/>
    <x v="2"/>
    <x v="2"/>
    <x v="0"/>
    <x v="0"/>
    <x v="0"/>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50"/>
    <x v="0"/>
    <x v="38"/>
    <x v="36"/>
    <x v="16"/>
    <x v="18"/>
    <x v="12"/>
    <x v="29"/>
    <x v="17"/>
    <x v="15"/>
    <x v="25"/>
    <x v="26"/>
    <x v="97"/>
    <x v="67"/>
    <x v="83"/>
    <x v="79"/>
    <x v="71"/>
    <x v="46"/>
    <x v="89"/>
    <x v="91"/>
    <x v="101"/>
    <x v="146"/>
    <x v="46"/>
    <x v="50"/>
    <x v="45"/>
    <x v="44"/>
    <x v="43"/>
    <x v="51"/>
    <x v="41"/>
    <x v="49"/>
    <x v="48"/>
    <x v="50"/>
    <x v="48"/>
    <x v="73"/>
    <x v="27"/>
    <x v="26"/>
    <x v="23"/>
    <x v="53"/>
    <x v="32"/>
    <x v="30"/>
    <x v="17"/>
    <x v="31"/>
    <x v="49"/>
    <x v="74"/>
    <x v="28"/>
    <x v="26"/>
    <x v="24"/>
    <x v="55"/>
    <x v="33"/>
    <x v="31"/>
    <x v="17"/>
    <x v="32"/>
    <x v="65"/>
    <x v="54"/>
    <x v="78"/>
    <x v="63"/>
    <x v="70"/>
    <x v="33"/>
    <x v="92"/>
    <x v="91"/>
    <x v="92"/>
    <x v="129"/>
    <x v="2"/>
    <x v="3"/>
    <x v="1"/>
    <x v="1"/>
    <x v="4"/>
    <x v="4"/>
    <x v="3"/>
    <x v="2"/>
    <x v="0"/>
    <x v="0"/>
    <x v="55"/>
    <x v="36"/>
    <x v="39"/>
    <x v="36"/>
    <x v="20"/>
    <x v="10"/>
    <x v="43"/>
    <x v="41"/>
    <x v="39"/>
    <x v="62"/>
    <x v="34"/>
    <x v="40"/>
    <x v="32"/>
    <x v="39"/>
    <x v="43"/>
    <x v="39"/>
    <x v="25"/>
    <x v="35"/>
    <x v="42"/>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6"/>
    <x v="309"/>
    <x v="1"/>
    <x v="1"/>
    <x v="2"/>
    <x v="31"/>
    <x v="7"/>
    <x v="17"/>
    <x v="2"/>
    <x v="2"/>
    <x v="2"/>
    <x v="2"/>
    <x v="2"/>
    <x v="2"/>
    <x v="2"/>
    <x v="2"/>
    <x v="2"/>
    <x v="2"/>
    <x v="2"/>
    <x v="2"/>
    <x v="2"/>
    <x v="2"/>
    <x v="2"/>
    <x v="2"/>
    <x v="2"/>
    <x v="2"/>
    <x v="3"/>
    <x v="3"/>
    <x v="3"/>
    <x v="3"/>
    <x v="3"/>
    <x v="3"/>
    <x v="2"/>
    <x v="2"/>
    <x v="2"/>
    <x v="2"/>
    <x v="2"/>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18"/>
    <x v="0"/>
    <x v="54"/>
    <x v="38"/>
    <x v="17"/>
    <x v="17"/>
    <x v="15"/>
    <x v="16"/>
    <x v="56"/>
    <x v="27"/>
    <x v="29"/>
    <x v="38"/>
    <x v="81"/>
    <x v="65"/>
    <x v="82"/>
    <x v="80"/>
    <x v="68"/>
    <x v="59"/>
    <x v="49"/>
    <x v="79"/>
    <x v="97"/>
    <x v="133"/>
    <x v="53"/>
    <x v="48"/>
    <x v="76"/>
    <x v="74"/>
    <x v="63"/>
    <x v="56"/>
    <x v="55"/>
    <x v="75"/>
    <x v="77"/>
    <x v="76"/>
    <x v="76"/>
    <x v="72"/>
    <x v="27"/>
    <x v="22"/>
    <x v="27"/>
    <x v="29"/>
    <x v="106"/>
    <x v="53"/>
    <x v="21"/>
    <x v="53"/>
    <x v="78"/>
    <x v="73"/>
    <x v="28"/>
    <x v="22"/>
    <x v="29"/>
    <x v="30"/>
    <x v="109"/>
    <x v="55"/>
    <x v="22"/>
    <x v="55"/>
    <x v="36"/>
    <x v="55"/>
    <x v="78"/>
    <x v="67"/>
    <x v="65"/>
    <x v="58"/>
    <x v="16"/>
    <x v="67"/>
    <x v="88"/>
    <x v="106"/>
    <x v="1"/>
    <x v="2"/>
    <x v="2"/>
    <x v="3"/>
    <x v="2"/>
    <x v="3"/>
    <x v="6"/>
    <x v="4"/>
    <x v="1"/>
    <x v="4"/>
    <x v="84"/>
    <x v="69"/>
    <x v="12"/>
    <x v="25"/>
    <x v="33"/>
    <x v="30"/>
    <x v="68"/>
    <x v="21"/>
    <x v="24"/>
    <x v="16"/>
    <x v="11"/>
    <x v="7"/>
    <x v="78"/>
    <x v="68"/>
    <x v="19"/>
    <x v="20"/>
    <x v="15"/>
    <x v="83"/>
    <x v="84"/>
    <x v="8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0"/>
    <x v="1"/>
    <x v="5"/>
    <x v="4"/>
    <x v="2"/>
    <x v="4"/>
    <x v="6"/>
    <x v="5"/>
    <x v="5"/>
    <x v="4"/>
    <x v="5"/>
    <x v="5"/>
    <x v="5"/>
    <x v="6"/>
    <x v="3"/>
    <x v="0"/>
    <x v="6"/>
    <x v="5"/>
    <x v="1"/>
    <x v="1"/>
    <x v="4"/>
    <x v="1"/>
    <x v="2"/>
    <x v="6"/>
  </r>
  <r>
    <x v="87"/>
    <x v="399"/>
    <x v="1"/>
    <x v="1"/>
    <x v="2"/>
    <x v="28"/>
    <x v="3"/>
    <x v="16"/>
    <x v="2"/>
    <x v="2"/>
    <x v="2"/>
    <x v="2"/>
    <x v="2"/>
    <x v="2"/>
    <x v="2"/>
    <x v="2"/>
    <x v="2"/>
    <x v="2"/>
    <x v="2"/>
    <x v="2"/>
    <x v="2"/>
    <x v="2"/>
    <x v="2"/>
    <x v="2"/>
    <x v="2"/>
    <x v="2"/>
    <x v="3"/>
    <x v="3"/>
    <x v="3"/>
    <x v="3"/>
    <x v="3"/>
    <x v="3"/>
    <x v="2"/>
    <x v="2"/>
    <x v="2"/>
    <x v="0"/>
    <x v="0"/>
    <x v="0"/>
    <x v="0"/>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61"/>
    <x v="0"/>
    <x v="37"/>
    <x v="9"/>
    <x v="47"/>
    <x v="22"/>
    <x v="10"/>
    <x v="7"/>
    <x v="3"/>
    <x v="2"/>
    <x v="54"/>
    <x v="42"/>
    <x v="98"/>
    <x v="95"/>
    <x v="50"/>
    <x v="74"/>
    <x v="74"/>
    <x v="69"/>
    <x v="104"/>
    <x v="105"/>
    <x v="70"/>
    <x v="129"/>
    <x v="77"/>
    <x v="78"/>
    <x v="35"/>
    <x v="73"/>
    <x v="60"/>
    <x v="57"/>
    <x v="76"/>
    <x v="75"/>
    <x v="46"/>
    <x v="50"/>
    <x v="48"/>
    <x v="11"/>
    <x v="92"/>
    <x v="37"/>
    <x v="19"/>
    <x v="12"/>
    <x v="3"/>
    <x v="1"/>
    <x v="84"/>
    <x v="69"/>
    <x v="49"/>
    <x v="11"/>
    <x v="95"/>
    <x v="38"/>
    <x v="20"/>
    <x v="13"/>
    <x v="3"/>
    <x v="1"/>
    <x v="87"/>
    <x v="72"/>
    <x v="65"/>
    <x v="117"/>
    <x v="12"/>
    <x v="51"/>
    <x v="74"/>
    <x v="75"/>
    <x v="122"/>
    <x v="121"/>
    <x v="22"/>
    <x v="89"/>
    <x v="4"/>
    <x v="1"/>
    <x v="3"/>
    <x v="4"/>
    <x v="1"/>
    <x v="1"/>
    <x v="1"/>
    <x v="1"/>
    <x v="3"/>
    <x v="3"/>
    <x v="24"/>
    <x v="19"/>
    <x v="77"/>
    <x v="13"/>
    <x v="25"/>
    <x v="18"/>
    <x v="21"/>
    <x v="21"/>
    <x v="81"/>
    <x v="80"/>
    <x v="76"/>
    <x v="82"/>
    <x v="3"/>
    <x v="75"/>
    <x v="40"/>
    <x v="43"/>
    <x v="82"/>
    <x v="84"/>
    <x v="4"/>
    <x v="1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8"/>
    <x v="118"/>
    <x v="1"/>
    <x v="1"/>
    <x v="2"/>
    <x v="29"/>
    <x v="7"/>
    <x v="10"/>
    <x v="2"/>
    <x v="2"/>
    <x v="2"/>
    <x v="2"/>
    <x v="2"/>
    <x v="2"/>
    <x v="2"/>
    <x v="2"/>
    <x v="2"/>
    <x v="2"/>
    <x v="2"/>
    <x v="2"/>
    <x v="2"/>
    <x v="2"/>
    <x v="2"/>
    <x v="2"/>
    <x v="2"/>
    <x v="2"/>
    <x v="3"/>
    <x v="3"/>
    <x v="3"/>
    <x v="3"/>
    <x v="3"/>
    <x v="3"/>
    <x v="2"/>
    <x v="2"/>
    <x v="2"/>
    <x v="2"/>
    <x v="0"/>
    <x v="0"/>
    <x v="0"/>
    <x v="0"/>
    <x v="0"/>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54"/>
    <x v="15"/>
    <x v="19"/>
    <x v="47"/>
    <x v="10"/>
    <x v="6"/>
    <x v="3"/>
    <x v="4"/>
    <x v="26"/>
    <x v="18"/>
    <x v="81"/>
    <x v="89"/>
    <x v="80"/>
    <x v="47"/>
    <x v="74"/>
    <x v="70"/>
    <x v="104"/>
    <x v="103"/>
    <x v="100"/>
    <x v="154"/>
    <x v="59"/>
    <x v="66"/>
    <x v="74"/>
    <x v="45"/>
    <x v="60"/>
    <x v="65"/>
    <x v="76"/>
    <x v="63"/>
    <x v="74"/>
    <x v="76"/>
    <x v="83"/>
    <x v="24"/>
    <x v="34"/>
    <x v="77"/>
    <x v="18"/>
    <x v="10"/>
    <x v="2"/>
    <x v="5"/>
    <x v="19"/>
    <x v="12"/>
    <x v="85"/>
    <x v="24"/>
    <x v="36"/>
    <x v="79"/>
    <x v="19"/>
    <x v="10"/>
    <x v="2"/>
    <x v="5"/>
    <x v="19"/>
    <x v="12"/>
    <x v="29"/>
    <x v="104"/>
    <x v="71"/>
    <x v="10"/>
    <x v="75"/>
    <x v="78"/>
    <x v="123"/>
    <x v="117"/>
    <x v="90"/>
    <x v="148"/>
    <x v="4"/>
    <x v="1"/>
    <x v="3"/>
    <x v="4"/>
    <x v="1"/>
    <x v="1"/>
    <x v="1"/>
    <x v="1"/>
    <x v="3"/>
    <x v="3"/>
    <x v="61"/>
    <x v="31"/>
    <x v="13"/>
    <x v="67"/>
    <x v="24"/>
    <x v="16"/>
    <x v="20"/>
    <x v="25"/>
    <x v="17"/>
    <x v="20"/>
    <x v="25"/>
    <x v="66"/>
    <x v="67"/>
    <x v="10"/>
    <x v="48"/>
    <x v="60"/>
    <x v="85"/>
    <x v="72"/>
    <x v="77"/>
    <x v="8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0"/>
    <x v="1"/>
    <x v="1"/>
    <x v="4"/>
    <x v="1"/>
    <x v="2"/>
    <x v="6"/>
  </r>
  <r>
    <x v="89"/>
    <x v="127"/>
    <x v="1"/>
    <x v="1"/>
    <x v="2"/>
    <x v="29"/>
    <x v="2"/>
    <x v="17"/>
    <x v="2"/>
    <x v="2"/>
    <x v="2"/>
    <x v="2"/>
    <x v="2"/>
    <x v="2"/>
    <x v="2"/>
    <x v="2"/>
    <x v="2"/>
    <x v="2"/>
    <x v="2"/>
    <x v="2"/>
    <x v="2"/>
    <x v="2"/>
    <x v="2"/>
    <x v="2"/>
    <x v="2"/>
    <x v="2"/>
    <x v="3"/>
    <x v="3"/>
    <x v="3"/>
    <x v="3"/>
    <x v="3"/>
    <x v="3"/>
    <x v="2"/>
    <x v="2"/>
    <x v="2"/>
    <x v="2"/>
    <x v="0"/>
    <x v="0"/>
    <x v="0"/>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4"/>
    <x v="61"/>
    <x v="0"/>
    <x v="52"/>
    <x v="34"/>
    <x v="29"/>
    <x v="28"/>
    <x v="16"/>
    <x v="18"/>
    <x v="53"/>
    <x v="40"/>
    <x v="42"/>
    <x v="62"/>
    <x v="83"/>
    <x v="69"/>
    <x v="68"/>
    <x v="67"/>
    <x v="67"/>
    <x v="57"/>
    <x v="52"/>
    <x v="66"/>
    <x v="82"/>
    <x v="109"/>
    <x v="57"/>
    <x v="58"/>
    <x v="64"/>
    <x v="55"/>
    <x v="59"/>
    <x v="50"/>
    <x v="61"/>
    <x v="65"/>
    <x v="66"/>
    <x v="66"/>
    <x v="79"/>
    <x v="68"/>
    <x v="56"/>
    <x v="49"/>
    <x v="32"/>
    <x v="36"/>
    <x v="107"/>
    <x v="84"/>
    <x v="55"/>
    <x v="106"/>
    <x v="81"/>
    <x v="69"/>
    <x v="59"/>
    <x v="51"/>
    <x v="34"/>
    <x v="38"/>
    <x v="110"/>
    <x v="87"/>
    <x v="58"/>
    <x v="109"/>
    <x v="33"/>
    <x v="59"/>
    <x v="48"/>
    <x v="38"/>
    <x v="60"/>
    <x v="50"/>
    <x v="15"/>
    <x v="35"/>
    <x v="51"/>
    <x v="52"/>
    <x v="1"/>
    <x v="2"/>
    <x v="2"/>
    <x v="3"/>
    <x v="2"/>
    <x v="3"/>
    <x v="6"/>
    <x v="4"/>
    <x v="1"/>
    <x v="4"/>
    <x v="87"/>
    <x v="65"/>
    <x v="42"/>
    <x v="53"/>
    <x v="38"/>
    <x v="37"/>
    <x v="69"/>
    <x v="54"/>
    <x v="60"/>
    <x v="76"/>
    <x v="7"/>
    <x v="13"/>
    <x v="36"/>
    <x v="15"/>
    <x v="6"/>
    <x v="9"/>
    <x v="14"/>
    <x v="28"/>
    <x v="26"/>
    <x v="33"/>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5"/>
    <x v="5"/>
    <x v="4"/>
    <x v="5"/>
    <x v="5"/>
    <x v="5"/>
    <x v="6"/>
    <x v="3"/>
    <x v="4"/>
    <x v="2"/>
    <x v="5"/>
    <x v="1"/>
    <x v="1"/>
    <x v="4"/>
    <x v="1"/>
    <x v="2"/>
    <x v="6"/>
  </r>
  <r>
    <x v="90"/>
    <x v="348"/>
    <x v="1"/>
    <x v="1"/>
    <x v="2"/>
    <x v="33"/>
    <x v="4"/>
    <x v="17"/>
    <x v="2"/>
    <x v="2"/>
    <x v="2"/>
    <x v="2"/>
    <x v="2"/>
    <x v="2"/>
    <x v="2"/>
    <x v="2"/>
    <x v="2"/>
    <x v="2"/>
    <x v="2"/>
    <x v="2"/>
    <x v="2"/>
    <x v="2"/>
    <x v="2"/>
    <x v="2"/>
    <x v="2"/>
    <x v="2"/>
    <x v="3"/>
    <x v="3"/>
    <x v="3"/>
    <x v="3"/>
    <x v="3"/>
    <x v="3"/>
    <x v="2"/>
    <x v="2"/>
    <x v="2"/>
    <x v="2"/>
    <x v="2"/>
    <x v="2"/>
    <x v="2"/>
    <x v="0"/>
    <x v="0"/>
    <x v="0"/>
    <x v="0"/>
    <x v="0"/>
    <x v="0"/>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43"/>
    <x v="28"/>
    <x v="24"/>
    <x v="23"/>
    <x v="14"/>
    <x v="16"/>
    <x v="44"/>
    <x v="32"/>
    <x v="35"/>
    <x v="50"/>
    <x v="92"/>
    <x v="75"/>
    <x v="74"/>
    <x v="72"/>
    <x v="69"/>
    <x v="59"/>
    <x v="61"/>
    <x v="74"/>
    <x v="90"/>
    <x v="121"/>
    <x v="65"/>
    <x v="67"/>
    <x v="69"/>
    <x v="64"/>
    <x v="68"/>
    <x v="56"/>
    <x v="69"/>
    <x v="71"/>
    <x v="72"/>
    <x v="72"/>
    <x v="47"/>
    <x v="47"/>
    <x v="38"/>
    <x v="31"/>
    <x v="23"/>
    <x v="27"/>
    <x v="80"/>
    <x v="59"/>
    <x v="28"/>
    <x v="69"/>
    <x v="48"/>
    <x v="48"/>
    <x v="40"/>
    <x v="31"/>
    <x v="24"/>
    <x v="28"/>
    <x v="83"/>
    <x v="61"/>
    <x v="29"/>
    <x v="72"/>
    <x v="66"/>
    <x v="80"/>
    <x v="67"/>
    <x v="58"/>
    <x v="70"/>
    <x v="60"/>
    <x v="42"/>
    <x v="61"/>
    <x v="80"/>
    <x v="89"/>
    <x v="1"/>
    <x v="2"/>
    <x v="2"/>
    <x v="3"/>
    <x v="2"/>
    <x v="3"/>
    <x v="6"/>
    <x v="4"/>
    <x v="1"/>
    <x v="4"/>
    <x v="55"/>
    <x v="43"/>
    <x v="23"/>
    <x v="34"/>
    <x v="28"/>
    <x v="28"/>
    <x v="37"/>
    <x v="27"/>
    <x v="31"/>
    <x v="31"/>
    <x v="49"/>
    <x v="46"/>
    <x v="66"/>
    <x v="53"/>
    <x v="42"/>
    <x v="27"/>
    <x v="50"/>
    <x v="70"/>
    <x v="66"/>
    <x v="7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91"/>
    <x v="277"/>
    <x v="1"/>
    <x v="1"/>
    <x v="2"/>
    <x v="35"/>
    <x v="5"/>
    <x v="17"/>
    <x v="2"/>
    <x v="2"/>
    <x v="2"/>
    <x v="2"/>
    <x v="2"/>
    <x v="2"/>
    <x v="2"/>
    <x v="2"/>
    <x v="2"/>
    <x v="2"/>
    <x v="2"/>
    <x v="2"/>
    <x v="2"/>
    <x v="2"/>
    <x v="2"/>
    <x v="2"/>
    <x v="2"/>
    <x v="2"/>
    <x v="3"/>
    <x v="3"/>
    <x v="3"/>
    <x v="3"/>
    <x v="3"/>
    <x v="3"/>
    <x v="2"/>
    <x v="2"/>
    <x v="2"/>
    <x v="2"/>
    <x v="0"/>
    <x v="0"/>
    <x v="0"/>
    <x v="0"/>
    <x v="0"/>
    <x v="0"/>
    <x v="0"/>
    <x v="0"/>
    <x v="0"/>
    <x v="0"/>
    <x v="1"/>
    <x v="1"/>
    <x v="1"/>
    <x v="1"/>
    <x v="1"/>
    <x v="1"/>
    <x v="1"/>
    <x v="0"/>
    <x v="0"/>
    <x v="0"/>
    <x v="0"/>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7"/>
    <x v="0"/>
    <x v="62"/>
    <x v="79"/>
    <x v="20"/>
    <x v="18"/>
    <x v="42"/>
    <x v="8"/>
    <x v="26"/>
    <x v="36"/>
    <x v="59"/>
    <x v="50"/>
    <x v="72"/>
    <x v="23"/>
    <x v="78"/>
    <x v="79"/>
    <x v="41"/>
    <x v="67"/>
    <x v="79"/>
    <x v="70"/>
    <x v="65"/>
    <x v="121"/>
    <x v="36"/>
    <x v="29"/>
    <x v="18"/>
    <x v="51"/>
    <x v="55"/>
    <x v="59"/>
    <x v="60"/>
    <x v="50"/>
    <x v="53"/>
    <x v="53"/>
    <x v="77"/>
    <x v="117"/>
    <x v="28"/>
    <x v="19"/>
    <x v="64"/>
    <x v="11"/>
    <x v="42"/>
    <x v="62"/>
    <x v="68"/>
    <x v="62"/>
    <x v="79"/>
    <x v="119"/>
    <x v="29"/>
    <x v="19"/>
    <x v="66"/>
    <x v="11"/>
    <x v="44"/>
    <x v="64"/>
    <x v="71"/>
    <x v="65"/>
    <x v="35"/>
    <x v="9"/>
    <x v="77"/>
    <x v="70"/>
    <x v="28"/>
    <x v="77"/>
    <x v="81"/>
    <x v="58"/>
    <x v="38"/>
    <x v="96"/>
    <x v="0"/>
    <x v="5"/>
    <x v="0"/>
    <x v="0"/>
    <x v="5"/>
    <x v="2"/>
    <x v="4"/>
    <x v="3"/>
    <x v="4"/>
    <x v="1"/>
    <x v="89"/>
    <x v="82"/>
    <x v="54"/>
    <x v="31"/>
    <x v="24"/>
    <x v="13"/>
    <x v="30"/>
    <x v="42"/>
    <x v="56"/>
    <x v="76"/>
    <x v="8"/>
    <x v="7"/>
    <x v="16"/>
    <x v="58"/>
    <x v="37"/>
    <x v="64"/>
    <x v="54"/>
    <x v="43"/>
    <x v="27"/>
    <x v="24"/>
    <x v="7"/>
    <x v="7"/>
    <x v="6"/>
    <x v="2"/>
    <x v="5"/>
    <x v="2"/>
    <x v="5"/>
    <x v="4"/>
    <x v="7"/>
    <x v="5"/>
    <x v="5"/>
    <x v="4"/>
    <x v="4"/>
    <x v="4"/>
    <x v="3"/>
    <x v="2"/>
    <x v="4"/>
    <x v="4"/>
    <x v="5"/>
    <x v="4"/>
    <x v="4"/>
    <x v="4"/>
    <x v="4"/>
    <x v="4"/>
    <x v="4"/>
    <x v="4"/>
    <x v="4"/>
    <x v="4"/>
    <x v="1"/>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2"/>
    <x v="5"/>
    <x v="5"/>
    <x v="5"/>
    <x v="4"/>
    <x v="4"/>
    <x v="5"/>
    <x v="4"/>
    <x v="5"/>
    <x v="1"/>
    <x v="1"/>
    <x v="1"/>
    <x v="1"/>
    <x v="2"/>
    <x v="2"/>
    <x v="1"/>
    <x v="1"/>
    <x v="1"/>
    <x v="2"/>
    <x v="2"/>
    <x v="2"/>
    <x v="1"/>
    <x v="3"/>
    <x v="2"/>
    <x v="2"/>
    <x v="1"/>
    <x v="5"/>
    <x v="4"/>
    <x v="2"/>
    <x v="4"/>
    <x v="6"/>
    <x v="5"/>
    <x v="5"/>
    <x v="4"/>
    <x v="5"/>
    <x v="5"/>
    <x v="5"/>
    <x v="6"/>
    <x v="3"/>
    <x v="2"/>
    <x v="6"/>
    <x v="5"/>
    <x v="1"/>
    <x v="1"/>
    <x v="4"/>
    <x v="1"/>
    <x v="2"/>
    <x v="6"/>
  </r>
  <r>
    <x v="92"/>
    <x v="304"/>
    <x v="1"/>
    <x v="1"/>
    <x v="2"/>
    <x v="30"/>
    <x v="6"/>
    <x v="17"/>
    <x v="2"/>
    <x v="2"/>
    <x v="2"/>
    <x v="2"/>
    <x v="2"/>
    <x v="2"/>
    <x v="2"/>
    <x v="2"/>
    <x v="2"/>
    <x v="2"/>
    <x v="2"/>
    <x v="2"/>
    <x v="2"/>
    <x v="2"/>
    <x v="2"/>
    <x v="2"/>
    <x v="2"/>
    <x v="2"/>
    <x v="3"/>
    <x v="3"/>
    <x v="3"/>
    <x v="3"/>
    <x v="3"/>
    <x v="3"/>
    <x v="2"/>
    <x v="2"/>
    <x v="2"/>
    <x v="2"/>
    <x v="0"/>
    <x v="0"/>
    <x v="0"/>
    <x v="0"/>
    <x v="0"/>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3"/>
    <x v="50"/>
    <x v="0"/>
    <x v="57"/>
    <x v="69"/>
    <x v="21"/>
    <x v="29"/>
    <x v="46"/>
    <x v="15"/>
    <x v="42"/>
    <x v="40"/>
    <x v="63"/>
    <x v="55"/>
    <x v="78"/>
    <x v="33"/>
    <x v="77"/>
    <x v="66"/>
    <x v="37"/>
    <x v="60"/>
    <x v="63"/>
    <x v="66"/>
    <x v="61"/>
    <x v="116"/>
    <x v="39"/>
    <x v="40"/>
    <x v="16"/>
    <x v="35"/>
    <x v="49"/>
    <x v="45"/>
    <x v="38"/>
    <x v="47"/>
    <x v="47"/>
    <x v="48"/>
    <x v="84"/>
    <x v="118"/>
    <x v="36"/>
    <x v="48"/>
    <x v="76"/>
    <x v="28"/>
    <x v="84"/>
    <x v="79"/>
    <x v="92"/>
    <x v="88"/>
    <x v="86"/>
    <x v="120"/>
    <x v="38"/>
    <x v="50"/>
    <x v="79"/>
    <x v="29"/>
    <x v="87"/>
    <x v="82"/>
    <x v="95"/>
    <x v="91"/>
    <x v="28"/>
    <x v="8"/>
    <x v="69"/>
    <x v="39"/>
    <x v="15"/>
    <x v="59"/>
    <x v="38"/>
    <x v="40"/>
    <x v="14"/>
    <x v="70"/>
    <x v="0"/>
    <x v="5"/>
    <x v="0"/>
    <x v="0"/>
    <x v="5"/>
    <x v="2"/>
    <x v="4"/>
    <x v="3"/>
    <x v="4"/>
    <x v="1"/>
    <x v="97"/>
    <x v="83"/>
    <x v="62"/>
    <x v="60"/>
    <x v="45"/>
    <x v="30"/>
    <x v="72"/>
    <x v="61"/>
    <x v="82"/>
    <x v="100"/>
    <x v="1"/>
    <x v="6"/>
    <x v="2"/>
    <x v="1"/>
    <x v="16"/>
    <x v="20"/>
    <x v="6"/>
    <x v="11"/>
    <x v="9"/>
    <x v="4"/>
    <x v="7"/>
    <x v="7"/>
    <x v="6"/>
    <x v="2"/>
    <x v="3"/>
    <x v="2"/>
    <x v="5"/>
    <x v="4"/>
    <x v="7"/>
    <x v="5"/>
    <x v="5"/>
    <x v="4"/>
    <x v="4"/>
    <x v="4"/>
    <x v="3"/>
    <x v="2"/>
    <x v="4"/>
    <x v="4"/>
    <x v="5"/>
    <x v="4"/>
    <x v="4"/>
    <x v="4"/>
    <x v="4"/>
    <x v="4"/>
    <x v="2"/>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3"/>
    <x v="5"/>
    <x v="5"/>
    <x v="4"/>
    <x v="4"/>
    <x v="5"/>
    <x v="4"/>
    <x v="5"/>
    <x v="1"/>
    <x v="1"/>
    <x v="1"/>
    <x v="1"/>
    <x v="2"/>
    <x v="2"/>
    <x v="1"/>
    <x v="1"/>
    <x v="1"/>
    <x v="2"/>
    <x v="2"/>
    <x v="2"/>
    <x v="1"/>
    <x v="3"/>
    <x v="2"/>
    <x v="4"/>
    <x v="1"/>
    <x v="5"/>
    <x v="4"/>
    <x v="2"/>
    <x v="4"/>
    <x v="6"/>
    <x v="5"/>
    <x v="5"/>
    <x v="4"/>
    <x v="5"/>
    <x v="5"/>
    <x v="5"/>
    <x v="6"/>
    <x v="3"/>
    <x v="4"/>
    <x v="6"/>
    <x v="5"/>
    <x v="1"/>
    <x v="1"/>
    <x v="4"/>
    <x v="1"/>
    <x v="2"/>
    <x v="3"/>
  </r>
  <r>
    <x v="93"/>
    <x v="365"/>
    <x v="1"/>
    <x v="1"/>
    <x v="2"/>
    <x v="32"/>
    <x v="4"/>
    <x v="17"/>
    <x v="2"/>
    <x v="2"/>
    <x v="2"/>
    <x v="2"/>
    <x v="2"/>
    <x v="2"/>
    <x v="2"/>
    <x v="2"/>
    <x v="2"/>
    <x v="2"/>
    <x v="2"/>
    <x v="2"/>
    <x v="2"/>
    <x v="2"/>
    <x v="2"/>
    <x v="2"/>
    <x v="2"/>
    <x v="2"/>
    <x v="3"/>
    <x v="3"/>
    <x v="3"/>
    <x v="3"/>
    <x v="3"/>
    <x v="3"/>
    <x v="2"/>
    <x v="2"/>
    <x v="2"/>
    <x v="2"/>
    <x v="2"/>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51"/>
    <x v="0"/>
    <x v="39"/>
    <x v="48"/>
    <x v="14"/>
    <x v="20"/>
    <x v="32"/>
    <x v="11"/>
    <x v="29"/>
    <x v="27"/>
    <x v="43"/>
    <x v="35"/>
    <x v="96"/>
    <x v="54"/>
    <x v="86"/>
    <x v="76"/>
    <x v="51"/>
    <x v="64"/>
    <x v="76"/>
    <x v="79"/>
    <x v="81"/>
    <x v="136"/>
    <x v="54"/>
    <x v="61"/>
    <x v="36"/>
    <x v="48"/>
    <x v="63"/>
    <x v="52"/>
    <x v="54"/>
    <x v="61"/>
    <x v="64"/>
    <x v="62"/>
    <x v="41"/>
    <x v="88"/>
    <x v="19"/>
    <x v="26"/>
    <x v="52"/>
    <x v="18"/>
    <x v="52"/>
    <x v="50"/>
    <x v="46"/>
    <x v="43"/>
    <x v="42"/>
    <x v="90"/>
    <x v="20"/>
    <x v="26"/>
    <x v="54"/>
    <x v="19"/>
    <x v="54"/>
    <x v="52"/>
    <x v="48"/>
    <x v="45"/>
    <x v="72"/>
    <x v="38"/>
    <x v="86"/>
    <x v="63"/>
    <x v="40"/>
    <x v="69"/>
    <x v="71"/>
    <x v="70"/>
    <x v="61"/>
    <x v="116"/>
    <x v="0"/>
    <x v="5"/>
    <x v="0"/>
    <x v="0"/>
    <x v="5"/>
    <x v="2"/>
    <x v="4"/>
    <x v="3"/>
    <x v="4"/>
    <x v="1"/>
    <x v="53"/>
    <x v="37"/>
    <x v="45"/>
    <x v="39"/>
    <x v="10"/>
    <x v="20"/>
    <x v="40"/>
    <x v="30"/>
    <x v="32"/>
    <x v="54"/>
    <x v="46"/>
    <x v="47"/>
    <x v="35"/>
    <x v="39"/>
    <x v="57"/>
    <x v="52"/>
    <x v="41"/>
    <x v="64"/>
    <x v="57"/>
    <x v="5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94"/>
    <x v="378"/>
    <x v="1"/>
    <x v="1"/>
    <x v="2"/>
    <x v="35"/>
    <x v="6"/>
    <x v="17"/>
    <x v="2"/>
    <x v="2"/>
    <x v="2"/>
    <x v="2"/>
    <x v="2"/>
    <x v="2"/>
    <x v="2"/>
    <x v="2"/>
    <x v="2"/>
    <x v="2"/>
    <x v="2"/>
    <x v="2"/>
    <x v="2"/>
    <x v="2"/>
    <x v="2"/>
    <x v="2"/>
    <x v="2"/>
    <x v="2"/>
    <x v="3"/>
    <x v="3"/>
    <x v="3"/>
    <x v="3"/>
    <x v="3"/>
    <x v="3"/>
    <x v="2"/>
    <x v="2"/>
    <x v="2"/>
    <x v="2"/>
    <x v="2"/>
    <x v="2"/>
    <x v="2"/>
    <x v="2"/>
    <x v="2"/>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5"/>
    <x v="28"/>
    <x v="0"/>
    <x v="70"/>
    <x v="22"/>
    <x v="51"/>
    <x v="32"/>
    <x v="9"/>
    <x v="9"/>
    <x v="55"/>
    <x v="69"/>
    <x v="57"/>
    <x v="110"/>
    <x v="64"/>
    <x v="82"/>
    <x v="46"/>
    <x v="62"/>
    <x v="75"/>
    <x v="66"/>
    <x v="50"/>
    <x v="37"/>
    <x v="67"/>
    <x v="61"/>
    <x v="38"/>
    <x v="47"/>
    <x v="49"/>
    <x v="42"/>
    <x v="35"/>
    <x v="33"/>
    <x v="36"/>
    <x v="18"/>
    <x v="49"/>
    <x v="38"/>
    <x v="89"/>
    <x v="30"/>
    <x v="83"/>
    <x v="45"/>
    <x v="13"/>
    <x v="13"/>
    <x v="95"/>
    <x v="107"/>
    <x v="65"/>
    <x v="147"/>
    <x v="92"/>
    <x v="30"/>
    <x v="86"/>
    <x v="46"/>
    <x v="13"/>
    <x v="14"/>
    <x v="98"/>
    <x v="110"/>
    <x v="68"/>
    <x v="150"/>
    <x v="22"/>
    <x v="98"/>
    <x v="21"/>
    <x v="43"/>
    <x v="81"/>
    <x v="74"/>
    <x v="27"/>
    <x v="12"/>
    <x v="41"/>
    <x v="11"/>
    <x v="3"/>
    <x v="0"/>
    <x v="4"/>
    <x v="2"/>
    <x v="0"/>
    <x v="0"/>
    <x v="5"/>
    <x v="5"/>
    <x v="2"/>
    <x v="5"/>
    <x v="90"/>
    <x v="49"/>
    <x v="55"/>
    <x v="55"/>
    <x v="33"/>
    <x v="30"/>
    <x v="72"/>
    <x v="78"/>
    <x v="66"/>
    <x v="115"/>
    <x v="8"/>
    <x v="16"/>
    <x v="15"/>
    <x v="2"/>
    <x v="11"/>
    <x v="11"/>
    <x v="3"/>
    <x v="9"/>
    <x v="16"/>
    <x v="10"/>
    <x v="7"/>
    <x v="3"/>
    <x v="6"/>
    <x v="2"/>
    <x v="5"/>
    <x v="2"/>
    <x v="5"/>
    <x v="4"/>
    <x v="7"/>
    <x v="5"/>
    <x v="5"/>
    <x v="4"/>
    <x v="4"/>
    <x v="4"/>
    <x v="3"/>
    <x v="2"/>
    <x v="4"/>
    <x v="4"/>
    <x v="5"/>
    <x v="4"/>
    <x v="4"/>
    <x v="4"/>
    <x v="4"/>
    <x v="4"/>
    <x v="4"/>
    <x v="4"/>
    <x v="4"/>
    <x v="4"/>
    <x v="4"/>
    <x v="4"/>
    <x v="4"/>
    <x v="1"/>
    <x v="5"/>
    <x v="2"/>
    <x v="4"/>
    <x v="4"/>
    <x v="3"/>
    <x v="4"/>
    <x v="4"/>
    <x v="6"/>
    <x v="2"/>
    <x v="3"/>
    <x v="4"/>
    <x v="2"/>
    <x v="3"/>
    <x v="4"/>
    <x v="2"/>
    <x v="3"/>
    <x v="1"/>
    <x v="2"/>
    <x v="3"/>
    <x v="1"/>
    <x v="1"/>
    <x v="1"/>
    <x v="1"/>
    <x v="1"/>
    <x v="2"/>
    <x v="1"/>
    <x v="1"/>
    <x v="1"/>
    <x v="2"/>
    <x v="1"/>
    <x v="2"/>
    <x v="1"/>
    <x v="1"/>
    <x v="1"/>
    <x v="1"/>
    <x v="1"/>
    <x v="1"/>
    <x v="1"/>
    <x v="1"/>
    <x v="1"/>
    <x v="1"/>
    <x v="2"/>
    <x v="1"/>
    <x v="2"/>
    <x v="3"/>
    <x v="2"/>
    <x v="5"/>
    <x v="4"/>
    <x v="2"/>
    <x v="2"/>
    <x v="1"/>
    <x v="1"/>
    <x v="2"/>
    <x v="4"/>
    <x v="3"/>
    <x v="4"/>
    <x v="5"/>
    <x v="5"/>
    <x v="5"/>
    <x v="4"/>
    <x v="2"/>
    <x v="5"/>
    <x v="4"/>
    <x v="5"/>
    <x v="1"/>
    <x v="1"/>
    <x v="1"/>
    <x v="1"/>
    <x v="2"/>
    <x v="2"/>
    <x v="1"/>
    <x v="1"/>
    <x v="1"/>
    <x v="2"/>
    <x v="2"/>
    <x v="2"/>
    <x v="1"/>
    <x v="3"/>
    <x v="2"/>
    <x v="4"/>
    <x v="1"/>
    <x v="3"/>
    <x v="4"/>
    <x v="2"/>
    <x v="4"/>
    <x v="6"/>
    <x v="5"/>
    <x v="5"/>
    <x v="4"/>
    <x v="5"/>
    <x v="5"/>
    <x v="5"/>
    <x v="6"/>
    <x v="3"/>
    <x v="4"/>
    <x v="6"/>
    <x v="5"/>
    <x v="1"/>
    <x v="1"/>
    <x v="4"/>
    <x v="1"/>
    <x v="2"/>
    <x v="6"/>
  </r>
  <r>
    <x v="95"/>
    <x v="240"/>
    <x v="1"/>
    <x v="1"/>
    <x v="2"/>
    <x v="30"/>
    <x v="4"/>
    <x v="17"/>
    <x v="2"/>
    <x v="2"/>
    <x v="2"/>
    <x v="2"/>
    <x v="2"/>
    <x v="2"/>
    <x v="2"/>
    <x v="2"/>
    <x v="2"/>
    <x v="2"/>
    <x v="2"/>
    <x v="2"/>
    <x v="2"/>
    <x v="2"/>
    <x v="2"/>
    <x v="2"/>
    <x v="2"/>
    <x v="2"/>
    <x v="3"/>
    <x v="3"/>
    <x v="3"/>
    <x v="3"/>
    <x v="3"/>
    <x v="3"/>
    <x v="2"/>
    <x v="2"/>
    <x v="2"/>
    <x v="2"/>
    <x v="0"/>
    <x v="0"/>
    <x v="0"/>
    <x v="0"/>
    <x v="0"/>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40"/>
    <x v="25"/>
    <x v="22"/>
    <x v="21"/>
    <x v="12"/>
    <x v="14"/>
    <x v="40"/>
    <x v="30"/>
    <x v="31"/>
    <x v="46"/>
    <x v="95"/>
    <x v="78"/>
    <x v="76"/>
    <x v="75"/>
    <x v="71"/>
    <x v="61"/>
    <x v="65"/>
    <x v="76"/>
    <x v="94"/>
    <x v="125"/>
    <x v="66"/>
    <x v="71"/>
    <x v="70"/>
    <x v="65"/>
    <x v="71"/>
    <x v="63"/>
    <x v="71"/>
    <x v="72"/>
    <x v="75"/>
    <x v="73"/>
    <x v="48"/>
    <x v="46"/>
    <x v="38"/>
    <x v="31"/>
    <x v="22"/>
    <x v="26"/>
    <x v="79"/>
    <x v="60"/>
    <x v="27"/>
    <x v="70"/>
    <x v="49"/>
    <x v="47"/>
    <x v="40"/>
    <x v="31"/>
    <x v="23"/>
    <x v="27"/>
    <x v="82"/>
    <x v="62"/>
    <x v="28"/>
    <x v="73"/>
    <x v="65"/>
    <x v="81"/>
    <x v="67"/>
    <x v="58"/>
    <x v="71"/>
    <x v="61"/>
    <x v="43"/>
    <x v="60"/>
    <x v="81"/>
    <x v="88"/>
    <x v="1"/>
    <x v="2"/>
    <x v="2"/>
    <x v="3"/>
    <x v="2"/>
    <x v="3"/>
    <x v="6"/>
    <x v="4"/>
    <x v="1"/>
    <x v="4"/>
    <x v="56"/>
    <x v="40"/>
    <x v="23"/>
    <x v="34"/>
    <x v="27"/>
    <x v="27"/>
    <x v="36"/>
    <x v="28"/>
    <x v="30"/>
    <x v="32"/>
    <x v="46"/>
    <x v="51"/>
    <x v="66"/>
    <x v="53"/>
    <x v="46"/>
    <x v="33"/>
    <x v="52"/>
    <x v="67"/>
    <x v="73"/>
    <x v="7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96"/>
    <x v="326"/>
    <x v="1"/>
    <x v="1"/>
    <x v="2"/>
    <x v="31"/>
    <x v="4"/>
    <x v="17"/>
    <x v="2"/>
    <x v="2"/>
    <x v="2"/>
    <x v="2"/>
    <x v="2"/>
    <x v="2"/>
    <x v="2"/>
    <x v="2"/>
    <x v="2"/>
    <x v="2"/>
    <x v="2"/>
    <x v="2"/>
    <x v="2"/>
    <x v="2"/>
    <x v="2"/>
    <x v="2"/>
    <x v="2"/>
    <x v="2"/>
    <x v="3"/>
    <x v="3"/>
    <x v="3"/>
    <x v="3"/>
    <x v="3"/>
    <x v="3"/>
    <x v="2"/>
    <x v="2"/>
    <x v="2"/>
    <x v="2"/>
    <x v="2"/>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13"/>
    <x v="0"/>
    <x v="52"/>
    <x v="19"/>
    <x v="25"/>
    <x v="26"/>
    <x v="9"/>
    <x v="6"/>
    <x v="8"/>
    <x v="4"/>
    <x v="31"/>
    <x v="23"/>
    <x v="83"/>
    <x v="85"/>
    <x v="73"/>
    <x v="69"/>
    <x v="75"/>
    <x v="70"/>
    <x v="99"/>
    <x v="103"/>
    <x v="94"/>
    <x v="149"/>
    <x v="62"/>
    <x v="54"/>
    <x v="66"/>
    <x v="68"/>
    <x v="67"/>
    <x v="65"/>
    <x v="60"/>
    <x v="63"/>
    <x v="69"/>
    <x v="69"/>
    <x v="72"/>
    <x v="30"/>
    <x v="43"/>
    <x v="40"/>
    <x v="15"/>
    <x v="9"/>
    <x v="11"/>
    <x v="5"/>
    <x v="25"/>
    <x v="20"/>
    <x v="74"/>
    <x v="30"/>
    <x v="45"/>
    <x v="41"/>
    <x v="15"/>
    <x v="9"/>
    <x v="11"/>
    <x v="5"/>
    <x v="26"/>
    <x v="20"/>
    <x v="40"/>
    <x v="98"/>
    <x v="62"/>
    <x v="48"/>
    <x v="79"/>
    <x v="79"/>
    <x v="114"/>
    <x v="117"/>
    <x v="83"/>
    <x v="140"/>
    <x v="4"/>
    <x v="1"/>
    <x v="3"/>
    <x v="4"/>
    <x v="1"/>
    <x v="1"/>
    <x v="1"/>
    <x v="1"/>
    <x v="3"/>
    <x v="3"/>
    <x v="47"/>
    <x v="37"/>
    <x v="22"/>
    <x v="16"/>
    <x v="21"/>
    <x v="15"/>
    <x v="30"/>
    <x v="25"/>
    <x v="23"/>
    <x v="28"/>
    <x v="49"/>
    <x v="42"/>
    <x v="53"/>
    <x v="65"/>
    <x v="61"/>
    <x v="63"/>
    <x v="60"/>
    <x v="72"/>
    <x v="62"/>
    <x v="7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97"/>
    <x v="161"/>
    <x v="1"/>
    <x v="1"/>
    <x v="2"/>
    <x v="33"/>
    <x v="7"/>
    <x v="17"/>
    <x v="2"/>
    <x v="2"/>
    <x v="2"/>
    <x v="2"/>
    <x v="2"/>
    <x v="2"/>
    <x v="2"/>
    <x v="2"/>
    <x v="2"/>
    <x v="2"/>
    <x v="2"/>
    <x v="2"/>
    <x v="2"/>
    <x v="2"/>
    <x v="2"/>
    <x v="2"/>
    <x v="2"/>
    <x v="2"/>
    <x v="3"/>
    <x v="3"/>
    <x v="3"/>
    <x v="3"/>
    <x v="3"/>
    <x v="3"/>
    <x v="2"/>
    <x v="2"/>
    <x v="2"/>
    <x v="2"/>
    <x v="2"/>
    <x v="2"/>
    <x v="2"/>
    <x v="0"/>
    <x v="0"/>
    <x v="0"/>
    <x v="0"/>
    <x v="0"/>
    <x v="0"/>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44"/>
    <x v="0"/>
    <x v="27"/>
    <x v="46"/>
    <x v="21"/>
    <x v="11"/>
    <x v="18"/>
    <x v="58"/>
    <x v="14"/>
    <x v="19"/>
    <x v="36"/>
    <x v="34"/>
    <x v="108"/>
    <x v="56"/>
    <x v="77"/>
    <x v="86"/>
    <x v="65"/>
    <x v="15"/>
    <x v="92"/>
    <x v="87"/>
    <x v="89"/>
    <x v="137"/>
    <x v="55"/>
    <x v="43"/>
    <x v="35"/>
    <x v="54"/>
    <x v="35"/>
    <x v="18"/>
    <x v="45"/>
    <x v="42"/>
    <x v="41"/>
    <x v="40"/>
    <x v="16"/>
    <x v="82"/>
    <x v="32"/>
    <x v="7"/>
    <x v="31"/>
    <x v="77"/>
    <x v="21"/>
    <x v="33"/>
    <x v="30"/>
    <x v="39"/>
    <x v="16"/>
    <x v="83"/>
    <x v="34"/>
    <x v="7"/>
    <x v="33"/>
    <x v="79"/>
    <x v="22"/>
    <x v="34"/>
    <x v="31"/>
    <x v="41"/>
    <x v="98"/>
    <x v="45"/>
    <x v="73"/>
    <x v="82"/>
    <x v="61"/>
    <x v="9"/>
    <x v="103"/>
    <x v="88"/>
    <x v="78"/>
    <x v="120"/>
    <x v="2"/>
    <x v="3"/>
    <x v="1"/>
    <x v="1"/>
    <x v="4"/>
    <x v="4"/>
    <x v="3"/>
    <x v="2"/>
    <x v="0"/>
    <x v="0"/>
    <x v="24"/>
    <x v="47"/>
    <x v="46"/>
    <x v="17"/>
    <x v="28"/>
    <x v="55"/>
    <x v="31"/>
    <x v="44"/>
    <x v="54"/>
    <x v="70"/>
    <x v="64"/>
    <x v="27"/>
    <x v="22"/>
    <x v="63"/>
    <x v="33"/>
    <x v="7"/>
    <x v="51"/>
    <x v="25"/>
    <x v="22"/>
    <x v="2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0"/>
    <x v="6"/>
    <x v="3"/>
    <x v="4"/>
    <x v="6"/>
    <x v="5"/>
    <x v="1"/>
    <x v="1"/>
    <x v="4"/>
    <x v="1"/>
    <x v="2"/>
    <x v="6"/>
  </r>
  <r>
    <x v="98"/>
    <x v="298"/>
    <x v="1"/>
    <x v="1"/>
    <x v="2"/>
    <x v="38"/>
    <x v="4"/>
    <x v="17"/>
    <x v="2"/>
    <x v="2"/>
    <x v="2"/>
    <x v="2"/>
    <x v="2"/>
    <x v="2"/>
    <x v="2"/>
    <x v="2"/>
    <x v="2"/>
    <x v="2"/>
    <x v="2"/>
    <x v="2"/>
    <x v="2"/>
    <x v="2"/>
    <x v="2"/>
    <x v="2"/>
    <x v="2"/>
    <x v="2"/>
    <x v="3"/>
    <x v="3"/>
    <x v="3"/>
    <x v="3"/>
    <x v="3"/>
    <x v="3"/>
    <x v="2"/>
    <x v="2"/>
    <x v="2"/>
    <x v="2"/>
    <x v="2"/>
    <x v="2"/>
    <x v="2"/>
    <x v="2"/>
    <x v="2"/>
    <x v="2"/>
    <x v="2"/>
    <x v="2"/>
    <x v="2"/>
    <x v="0"/>
    <x v="1"/>
    <x v="1"/>
    <x v="1"/>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33"/>
    <x v="0"/>
    <x v="46"/>
    <x v="55"/>
    <x v="17"/>
    <x v="23"/>
    <x v="37"/>
    <x v="13"/>
    <x v="33"/>
    <x v="32"/>
    <x v="51"/>
    <x v="43"/>
    <x v="89"/>
    <x v="47"/>
    <x v="82"/>
    <x v="72"/>
    <x v="46"/>
    <x v="62"/>
    <x v="72"/>
    <x v="74"/>
    <x v="73"/>
    <x v="128"/>
    <x v="49"/>
    <x v="54"/>
    <x v="24"/>
    <x v="43"/>
    <x v="60"/>
    <x v="49"/>
    <x v="48"/>
    <x v="57"/>
    <x v="58"/>
    <x v="57"/>
    <x v="40"/>
    <x v="84"/>
    <x v="19"/>
    <x v="24"/>
    <x v="50"/>
    <x v="18"/>
    <x v="49"/>
    <x v="49"/>
    <x v="45"/>
    <x v="43"/>
    <x v="41"/>
    <x v="86"/>
    <x v="20"/>
    <x v="24"/>
    <x v="52"/>
    <x v="19"/>
    <x v="51"/>
    <x v="51"/>
    <x v="47"/>
    <x v="45"/>
    <x v="73"/>
    <x v="42"/>
    <x v="86"/>
    <x v="65"/>
    <x v="42"/>
    <x v="69"/>
    <x v="74"/>
    <x v="71"/>
    <x v="62"/>
    <x v="116"/>
    <x v="0"/>
    <x v="5"/>
    <x v="0"/>
    <x v="0"/>
    <x v="5"/>
    <x v="2"/>
    <x v="4"/>
    <x v="3"/>
    <x v="4"/>
    <x v="1"/>
    <x v="52"/>
    <x v="33"/>
    <x v="45"/>
    <x v="36"/>
    <x v="8"/>
    <x v="20"/>
    <x v="37"/>
    <x v="29"/>
    <x v="31"/>
    <x v="54"/>
    <x v="47"/>
    <x v="51"/>
    <x v="35"/>
    <x v="47"/>
    <x v="65"/>
    <x v="52"/>
    <x v="44"/>
    <x v="66"/>
    <x v="60"/>
    <x v="5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99"/>
    <x v="229"/>
    <x v="1"/>
    <x v="1"/>
    <x v="2"/>
    <x v="36"/>
    <x v="4"/>
    <x v="17"/>
    <x v="2"/>
    <x v="2"/>
    <x v="2"/>
    <x v="2"/>
    <x v="2"/>
    <x v="2"/>
    <x v="2"/>
    <x v="2"/>
    <x v="2"/>
    <x v="2"/>
    <x v="2"/>
    <x v="2"/>
    <x v="2"/>
    <x v="2"/>
    <x v="2"/>
    <x v="2"/>
    <x v="2"/>
    <x v="2"/>
    <x v="3"/>
    <x v="3"/>
    <x v="3"/>
    <x v="3"/>
    <x v="3"/>
    <x v="3"/>
    <x v="2"/>
    <x v="2"/>
    <x v="2"/>
    <x v="2"/>
    <x v="2"/>
    <x v="2"/>
    <x v="2"/>
    <x v="2"/>
    <x v="2"/>
    <x v="2"/>
    <x v="2"/>
    <x v="0"/>
    <x v="0"/>
    <x v="0"/>
    <x v="1"/>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44"/>
    <x v="0"/>
    <x v="47"/>
    <x v="15"/>
    <x v="34"/>
    <x v="21"/>
    <x v="6"/>
    <x v="6"/>
    <x v="37"/>
    <x v="46"/>
    <x v="37"/>
    <x v="72"/>
    <x v="88"/>
    <x v="89"/>
    <x v="63"/>
    <x v="75"/>
    <x v="78"/>
    <x v="70"/>
    <x v="68"/>
    <x v="60"/>
    <x v="87"/>
    <x v="99"/>
    <x v="58"/>
    <x v="57"/>
    <x v="60"/>
    <x v="52"/>
    <x v="58"/>
    <x v="54"/>
    <x v="57"/>
    <x v="53"/>
    <x v="64"/>
    <x v="61"/>
    <x v="46"/>
    <x v="16"/>
    <x v="51"/>
    <x v="23"/>
    <x v="7"/>
    <x v="7"/>
    <x v="59"/>
    <x v="76"/>
    <x v="25"/>
    <x v="96"/>
    <x v="47"/>
    <x v="16"/>
    <x v="54"/>
    <x v="23"/>
    <x v="7"/>
    <x v="7"/>
    <x v="61"/>
    <x v="78"/>
    <x v="26"/>
    <x v="99"/>
    <x v="67"/>
    <x v="112"/>
    <x v="53"/>
    <x v="66"/>
    <x v="87"/>
    <x v="81"/>
    <x v="64"/>
    <x v="44"/>
    <x v="83"/>
    <x v="62"/>
    <x v="3"/>
    <x v="0"/>
    <x v="4"/>
    <x v="2"/>
    <x v="0"/>
    <x v="0"/>
    <x v="5"/>
    <x v="5"/>
    <x v="2"/>
    <x v="5"/>
    <x v="44"/>
    <x v="32"/>
    <x v="18"/>
    <x v="32"/>
    <x v="26"/>
    <x v="24"/>
    <x v="36"/>
    <x v="44"/>
    <x v="24"/>
    <x v="42"/>
    <x v="52"/>
    <x v="52"/>
    <x v="63"/>
    <x v="45"/>
    <x v="44"/>
    <x v="43"/>
    <x v="48"/>
    <x v="37"/>
    <x v="68"/>
    <x v="5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0"/>
    <x v="120"/>
    <x v="1"/>
    <x v="1"/>
    <x v="2"/>
    <x v="34"/>
    <x v="4"/>
    <x v="17"/>
    <x v="2"/>
    <x v="2"/>
    <x v="2"/>
    <x v="2"/>
    <x v="2"/>
    <x v="2"/>
    <x v="2"/>
    <x v="2"/>
    <x v="2"/>
    <x v="2"/>
    <x v="2"/>
    <x v="2"/>
    <x v="2"/>
    <x v="2"/>
    <x v="2"/>
    <x v="2"/>
    <x v="2"/>
    <x v="2"/>
    <x v="3"/>
    <x v="3"/>
    <x v="3"/>
    <x v="3"/>
    <x v="3"/>
    <x v="3"/>
    <x v="2"/>
    <x v="2"/>
    <x v="2"/>
    <x v="2"/>
    <x v="2"/>
    <x v="2"/>
    <x v="2"/>
    <x v="0"/>
    <x v="0"/>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43"/>
    <x v="42"/>
    <x v="19"/>
    <x v="22"/>
    <x v="14"/>
    <x v="33"/>
    <x v="20"/>
    <x v="17"/>
    <x v="30"/>
    <x v="31"/>
    <x v="92"/>
    <x v="61"/>
    <x v="80"/>
    <x v="74"/>
    <x v="69"/>
    <x v="41"/>
    <x v="86"/>
    <x v="89"/>
    <x v="96"/>
    <x v="140"/>
    <x v="39"/>
    <x v="44"/>
    <x v="40"/>
    <x v="36"/>
    <x v="41"/>
    <x v="46"/>
    <x v="33"/>
    <x v="45"/>
    <x v="44"/>
    <x v="43"/>
    <x v="44"/>
    <x v="71"/>
    <x v="27"/>
    <x v="27"/>
    <x v="22"/>
    <x v="50"/>
    <x v="31"/>
    <x v="28"/>
    <x v="16"/>
    <x v="28"/>
    <x v="45"/>
    <x v="72"/>
    <x v="28"/>
    <x v="27"/>
    <x v="23"/>
    <x v="52"/>
    <x v="32"/>
    <x v="29"/>
    <x v="16"/>
    <x v="29"/>
    <x v="69"/>
    <x v="56"/>
    <x v="78"/>
    <x v="62"/>
    <x v="71"/>
    <x v="36"/>
    <x v="93"/>
    <x v="93"/>
    <x v="93"/>
    <x v="132"/>
    <x v="2"/>
    <x v="3"/>
    <x v="1"/>
    <x v="1"/>
    <x v="4"/>
    <x v="4"/>
    <x v="3"/>
    <x v="2"/>
    <x v="0"/>
    <x v="0"/>
    <x v="51"/>
    <x v="34"/>
    <x v="39"/>
    <x v="37"/>
    <x v="19"/>
    <x v="7"/>
    <x v="41"/>
    <x v="39"/>
    <x v="38"/>
    <x v="58"/>
    <x v="39"/>
    <x v="42"/>
    <x v="32"/>
    <x v="35"/>
    <x v="47"/>
    <x v="48"/>
    <x v="29"/>
    <x v="39"/>
    <x v="52"/>
    <x v="4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1"/>
    <x v="257"/>
    <x v="1"/>
    <x v="1"/>
    <x v="2"/>
    <x v="34"/>
    <x v="4"/>
    <x v="17"/>
    <x v="2"/>
    <x v="2"/>
    <x v="2"/>
    <x v="2"/>
    <x v="2"/>
    <x v="2"/>
    <x v="2"/>
    <x v="2"/>
    <x v="2"/>
    <x v="2"/>
    <x v="2"/>
    <x v="2"/>
    <x v="2"/>
    <x v="2"/>
    <x v="2"/>
    <x v="2"/>
    <x v="2"/>
    <x v="2"/>
    <x v="3"/>
    <x v="3"/>
    <x v="3"/>
    <x v="3"/>
    <x v="3"/>
    <x v="3"/>
    <x v="2"/>
    <x v="2"/>
    <x v="2"/>
    <x v="2"/>
    <x v="2"/>
    <x v="2"/>
    <x v="2"/>
    <x v="0"/>
    <x v="0"/>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52"/>
    <x v="0"/>
    <x v="56"/>
    <x v="21"/>
    <x v="27"/>
    <x v="29"/>
    <x v="10"/>
    <x v="7"/>
    <x v="9"/>
    <x v="5"/>
    <x v="34"/>
    <x v="26"/>
    <x v="79"/>
    <x v="83"/>
    <x v="71"/>
    <x v="66"/>
    <x v="74"/>
    <x v="69"/>
    <x v="98"/>
    <x v="102"/>
    <x v="91"/>
    <x v="146"/>
    <x v="55"/>
    <x v="49"/>
    <x v="60"/>
    <x v="63"/>
    <x v="60"/>
    <x v="57"/>
    <x v="55"/>
    <x v="56"/>
    <x v="65"/>
    <x v="65"/>
    <x v="68"/>
    <x v="29"/>
    <x v="42"/>
    <x v="40"/>
    <x v="15"/>
    <x v="9"/>
    <x v="11"/>
    <x v="5"/>
    <x v="23"/>
    <x v="19"/>
    <x v="70"/>
    <x v="29"/>
    <x v="44"/>
    <x v="41"/>
    <x v="15"/>
    <x v="9"/>
    <x v="11"/>
    <x v="5"/>
    <x v="24"/>
    <x v="19"/>
    <x v="44"/>
    <x v="99"/>
    <x v="63"/>
    <x v="48"/>
    <x v="79"/>
    <x v="79"/>
    <x v="114"/>
    <x v="117"/>
    <x v="85"/>
    <x v="141"/>
    <x v="4"/>
    <x v="1"/>
    <x v="3"/>
    <x v="4"/>
    <x v="1"/>
    <x v="1"/>
    <x v="1"/>
    <x v="1"/>
    <x v="3"/>
    <x v="3"/>
    <x v="43"/>
    <x v="36"/>
    <x v="21"/>
    <x v="16"/>
    <x v="21"/>
    <x v="15"/>
    <x v="30"/>
    <x v="25"/>
    <x v="21"/>
    <x v="27"/>
    <x v="54"/>
    <x v="45"/>
    <x v="55"/>
    <x v="65"/>
    <x v="61"/>
    <x v="63"/>
    <x v="60"/>
    <x v="72"/>
    <x v="69"/>
    <x v="7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2"/>
    <x v="416"/>
    <x v="1"/>
    <x v="1"/>
    <x v="2"/>
    <x v="34"/>
    <x v="3"/>
    <x v="17"/>
    <x v="2"/>
    <x v="2"/>
    <x v="2"/>
    <x v="2"/>
    <x v="2"/>
    <x v="2"/>
    <x v="2"/>
    <x v="2"/>
    <x v="2"/>
    <x v="2"/>
    <x v="2"/>
    <x v="2"/>
    <x v="2"/>
    <x v="2"/>
    <x v="2"/>
    <x v="2"/>
    <x v="2"/>
    <x v="2"/>
    <x v="3"/>
    <x v="3"/>
    <x v="3"/>
    <x v="3"/>
    <x v="3"/>
    <x v="3"/>
    <x v="2"/>
    <x v="2"/>
    <x v="2"/>
    <x v="2"/>
    <x v="2"/>
    <x v="2"/>
    <x v="2"/>
    <x v="0"/>
    <x v="0"/>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52"/>
    <x v="0"/>
    <x v="26"/>
    <x v="17"/>
    <x v="67"/>
    <x v="11"/>
    <x v="7"/>
    <x v="7"/>
    <x v="52"/>
    <x v="80"/>
    <x v="71"/>
    <x v="134"/>
    <x v="109"/>
    <x v="87"/>
    <x v="30"/>
    <x v="86"/>
    <x v="77"/>
    <x v="69"/>
    <x v="53"/>
    <x v="25"/>
    <x v="53"/>
    <x v="37"/>
    <x v="71"/>
    <x v="54"/>
    <x v="35"/>
    <x v="69"/>
    <x v="50"/>
    <x v="47"/>
    <x v="41"/>
    <x v="8"/>
    <x v="39"/>
    <x v="19"/>
    <x v="12"/>
    <x v="22"/>
    <x v="99"/>
    <x v="7"/>
    <x v="9"/>
    <x v="9"/>
    <x v="92"/>
    <x v="115"/>
    <x v="90"/>
    <x v="154"/>
    <x v="12"/>
    <x v="22"/>
    <x v="102"/>
    <x v="7"/>
    <x v="9"/>
    <x v="9"/>
    <x v="95"/>
    <x v="118"/>
    <x v="93"/>
    <x v="157"/>
    <x v="102"/>
    <x v="106"/>
    <x v="5"/>
    <x v="82"/>
    <x v="85"/>
    <x v="79"/>
    <x v="30"/>
    <x v="4"/>
    <x v="16"/>
    <x v="4"/>
    <x v="3"/>
    <x v="0"/>
    <x v="4"/>
    <x v="2"/>
    <x v="0"/>
    <x v="0"/>
    <x v="5"/>
    <x v="5"/>
    <x v="2"/>
    <x v="5"/>
    <x v="12"/>
    <x v="38"/>
    <x v="83"/>
    <x v="16"/>
    <x v="28"/>
    <x v="26"/>
    <x v="69"/>
    <x v="87"/>
    <x v="91"/>
    <x v="128"/>
    <x v="76"/>
    <x v="36"/>
    <x v="2"/>
    <x v="75"/>
    <x v="23"/>
    <x v="23"/>
    <x v="4"/>
    <x v="3"/>
    <x v="2"/>
    <x v="3"/>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103"/>
    <x v="383"/>
    <x v="1"/>
    <x v="1"/>
    <x v="2"/>
    <x v="37"/>
    <x v="7"/>
    <x v="17"/>
    <x v="2"/>
    <x v="2"/>
    <x v="2"/>
    <x v="2"/>
    <x v="2"/>
    <x v="2"/>
    <x v="2"/>
    <x v="2"/>
    <x v="2"/>
    <x v="2"/>
    <x v="2"/>
    <x v="2"/>
    <x v="2"/>
    <x v="2"/>
    <x v="2"/>
    <x v="2"/>
    <x v="2"/>
    <x v="2"/>
    <x v="3"/>
    <x v="3"/>
    <x v="3"/>
    <x v="3"/>
    <x v="3"/>
    <x v="3"/>
    <x v="2"/>
    <x v="2"/>
    <x v="2"/>
    <x v="2"/>
    <x v="2"/>
    <x v="2"/>
    <x v="2"/>
    <x v="2"/>
    <x v="2"/>
    <x v="2"/>
    <x v="2"/>
    <x v="2"/>
    <x v="0"/>
    <x v="0"/>
    <x v="1"/>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46"/>
    <x v="0"/>
    <x v="49"/>
    <x v="59"/>
    <x v="19"/>
    <x v="25"/>
    <x v="40"/>
    <x v="14"/>
    <x v="36"/>
    <x v="34"/>
    <x v="56"/>
    <x v="47"/>
    <x v="86"/>
    <x v="43"/>
    <x v="80"/>
    <x v="70"/>
    <x v="43"/>
    <x v="61"/>
    <x v="69"/>
    <x v="72"/>
    <x v="68"/>
    <x v="124"/>
    <x v="46"/>
    <x v="48"/>
    <x v="21"/>
    <x v="40"/>
    <x v="57"/>
    <x v="46"/>
    <x v="44"/>
    <x v="53"/>
    <x v="54"/>
    <x v="54"/>
    <x v="48"/>
    <x v="95"/>
    <x v="24"/>
    <x v="29"/>
    <x v="57"/>
    <x v="20"/>
    <x v="56"/>
    <x v="55"/>
    <x v="57"/>
    <x v="53"/>
    <x v="49"/>
    <x v="97"/>
    <x v="25"/>
    <x v="29"/>
    <x v="59"/>
    <x v="21"/>
    <x v="58"/>
    <x v="57"/>
    <x v="60"/>
    <x v="55"/>
    <x v="65"/>
    <x v="31"/>
    <x v="81"/>
    <x v="60"/>
    <x v="35"/>
    <x v="67"/>
    <x v="67"/>
    <x v="65"/>
    <x v="49"/>
    <x v="106"/>
    <x v="0"/>
    <x v="5"/>
    <x v="0"/>
    <x v="0"/>
    <x v="5"/>
    <x v="2"/>
    <x v="4"/>
    <x v="3"/>
    <x v="4"/>
    <x v="1"/>
    <x v="62"/>
    <x v="46"/>
    <x v="50"/>
    <x v="42"/>
    <x v="16"/>
    <x v="22"/>
    <x v="45"/>
    <x v="35"/>
    <x v="43"/>
    <x v="65"/>
    <x v="31"/>
    <x v="35"/>
    <x v="26"/>
    <x v="30"/>
    <x v="47"/>
    <x v="44"/>
    <x v="31"/>
    <x v="53"/>
    <x v="41"/>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4"/>
    <x v="95"/>
    <x v="1"/>
    <x v="1"/>
    <x v="2"/>
    <x v="50"/>
    <x v="6"/>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1"/>
    <x v="1"/>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2"/>
    <x v="61"/>
    <x v="0"/>
    <x v="108"/>
    <x v="44"/>
    <x v="56"/>
    <x v="59"/>
    <x v="23"/>
    <x v="16"/>
    <x v="22"/>
    <x v="14"/>
    <x v="74"/>
    <x v="62"/>
    <x v="26"/>
    <x v="58"/>
    <x v="41"/>
    <x v="35"/>
    <x v="60"/>
    <x v="59"/>
    <x v="84"/>
    <x v="92"/>
    <x v="50"/>
    <x v="109"/>
    <x v="16"/>
    <x v="21"/>
    <x v="28"/>
    <x v="35"/>
    <x v="28"/>
    <x v="36"/>
    <x v="33"/>
    <x v="45"/>
    <x v="30"/>
    <x v="42"/>
    <x v="99"/>
    <x v="46"/>
    <x v="62"/>
    <x v="61"/>
    <x v="25"/>
    <x v="16"/>
    <x v="20"/>
    <x v="13"/>
    <x v="54"/>
    <x v="47"/>
    <x v="102"/>
    <x v="47"/>
    <x v="65"/>
    <x v="63"/>
    <x v="27"/>
    <x v="17"/>
    <x v="21"/>
    <x v="14"/>
    <x v="56"/>
    <x v="49"/>
    <x v="12"/>
    <x v="81"/>
    <x v="42"/>
    <x v="26"/>
    <x v="67"/>
    <x v="71"/>
    <x v="104"/>
    <x v="108"/>
    <x v="53"/>
    <x v="112"/>
    <x v="4"/>
    <x v="1"/>
    <x v="3"/>
    <x v="4"/>
    <x v="1"/>
    <x v="1"/>
    <x v="1"/>
    <x v="1"/>
    <x v="3"/>
    <x v="3"/>
    <x v="81"/>
    <x v="56"/>
    <x v="43"/>
    <x v="37"/>
    <x v="32"/>
    <x v="22"/>
    <x v="39"/>
    <x v="33"/>
    <x v="54"/>
    <x v="55"/>
    <x v="7"/>
    <x v="7"/>
    <x v="25"/>
    <x v="29"/>
    <x v="19"/>
    <x v="32"/>
    <x v="28"/>
    <x v="44"/>
    <x v="28"/>
    <x v="40"/>
    <x v="7"/>
    <x v="7"/>
    <x v="4"/>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3"/>
    <x v="5"/>
    <x v="5"/>
    <x v="4"/>
    <x v="4"/>
    <x v="5"/>
    <x v="4"/>
    <x v="5"/>
    <x v="1"/>
    <x v="1"/>
    <x v="1"/>
    <x v="1"/>
    <x v="2"/>
    <x v="2"/>
    <x v="1"/>
    <x v="1"/>
    <x v="1"/>
    <x v="2"/>
    <x v="2"/>
    <x v="2"/>
    <x v="1"/>
    <x v="3"/>
    <x v="2"/>
    <x v="4"/>
    <x v="1"/>
    <x v="5"/>
    <x v="4"/>
    <x v="2"/>
    <x v="4"/>
    <x v="6"/>
    <x v="5"/>
    <x v="5"/>
    <x v="4"/>
    <x v="2"/>
    <x v="5"/>
    <x v="5"/>
    <x v="6"/>
    <x v="3"/>
    <x v="4"/>
    <x v="6"/>
    <x v="5"/>
    <x v="1"/>
    <x v="1"/>
    <x v="4"/>
    <x v="1"/>
    <x v="2"/>
    <x v="6"/>
  </r>
  <r>
    <x v="105"/>
    <x v="24"/>
    <x v="1"/>
    <x v="1"/>
    <x v="2"/>
    <x v="39"/>
    <x v="7"/>
    <x v="17"/>
    <x v="2"/>
    <x v="2"/>
    <x v="2"/>
    <x v="2"/>
    <x v="2"/>
    <x v="2"/>
    <x v="2"/>
    <x v="2"/>
    <x v="2"/>
    <x v="2"/>
    <x v="2"/>
    <x v="2"/>
    <x v="2"/>
    <x v="2"/>
    <x v="2"/>
    <x v="2"/>
    <x v="2"/>
    <x v="2"/>
    <x v="3"/>
    <x v="3"/>
    <x v="3"/>
    <x v="3"/>
    <x v="3"/>
    <x v="3"/>
    <x v="2"/>
    <x v="2"/>
    <x v="2"/>
    <x v="2"/>
    <x v="2"/>
    <x v="2"/>
    <x v="2"/>
    <x v="2"/>
    <x v="2"/>
    <x v="2"/>
    <x v="2"/>
    <x v="2"/>
    <x v="2"/>
    <x v="2"/>
    <x v="1"/>
    <x v="1"/>
    <x v="1"/>
    <x v="1"/>
    <x v="1"/>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61"/>
    <x v="0"/>
    <x v="26"/>
    <x v="37"/>
    <x v="55"/>
    <x v="14"/>
    <x v="18"/>
    <x v="20"/>
    <x v="82"/>
    <x v="50"/>
    <x v="69"/>
    <x v="94"/>
    <x v="109"/>
    <x v="66"/>
    <x v="42"/>
    <x v="83"/>
    <x v="65"/>
    <x v="55"/>
    <x v="22"/>
    <x v="56"/>
    <x v="55"/>
    <x v="77"/>
    <x v="80"/>
    <x v="50"/>
    <x v="40"/>
    <x v="78"/>
    <x v="52"/>
    <x v="42"/>
    <x v="27"/>
    <x v="56"/>
    <x v="46"/>
    <x v="51"/>
    <x v="6"/>
    <x v="52"/>
    <x v="81"/>
    <x v="9"/>
    <x v="26"/>
    <x v="29"/>
    <x v="114"/>
    <x v="76"/>
    <x v="75"/>
    <x v="122"/>
    <x v="6"/>
    <x v="53"/>
    <x v="84"/>
    <x v="9"/>
    <x v="28"/>
    <x v="30"/>
    <x v="117"/>
    <x v="78"/>
    <x v="78"/>
    <x v="125"/>
    <x v="108"/>
    <x v="75"/>
    <x v="23"/>
    <x v="80"/>
    <x v="66"/>
    <x v="58"/>
    <x v="8"/>
    <x v="44"/>
    <x v="31"/>
    <x v="36"/>
    <x v="1"/>
    <x v="2"/>
    <x v="2"/>
    <x v="3"/>
    <x v="2"/>
    <x v="3"/>
    <x v="6"/>
    <x v="4"/>
    <x v="1"/>
    <x v="4"/>
    <x v="15"/>
    <x v="49"/>
    <x v="69"/>
    <x v="12"/>
    <x v="32"/>
    <x v="30"/>
    <x v="81"/>
    <x v="46"/>
    <x v="78"/>
    <x v="94"/>
    <x v="89"/>
    <x v="31"/>
    <x v="9"/>
    <x v="85"/>
    <x v="26"/>
    <x v="20"/>
    <x v="5"/>
    <x v="40"/>
    <x v="8"/>
    <x v="2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106"/>
    <x v="62"/>
    <x v="1"/>
    <x v="1"/>
    <x v="2"/>
    <x v="35"/>
    <x v="4"/>
    <x v="17"/>
    <x v="2"/>
    <x v="2"/>
    <x v="2"/>
    <x v="2"/>
    <x v="2"/>
    <x v="2"/>
    <x v="2"/>
    <x v="2"/>
    <x v="2"/>
    <x v="2"/>
    <x v="2"/>
    <x v="2"/>
    <x v="2"/>
    <x v="2"/>
    <x v="2"/>
    <x v="2"/>
    <x v="2"/>
    <x v="2"/>
    <x v="3"/>
    <x v="3"/>
    <x v="3"/>
    <x v="3"/>
    <x v="3"/>
    <x v="3"/>
    <x v="2"/>
    <x v="2"/>
    <x v="2"/>
    <x v="2"/>
    <x v="2"/>
    <x v="2"/>
    <x v="2"/>
    <x v="2"/>
    <x v="2"/>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45"/>
    <x v="30"/>
    <x v="26"/>
    <x v="25"/>
    <x v="15"/>
    <x v="16"/>
    <x v="46"/>
    <x v="34"/>
    <x v="38"/>
    <x v="54"/>
    <x v="90"/>
    <x v="73"/>
    <x v="72"/>
    <x v="70"/>
    <x v="68"/>
    <x v="59"/>
    <x v="59"/>
    <x v="72"/>
    <x v="86"/>
    <x v="117"/>
    <x v="64"/>
    <x v="65"/>
    <x v="68"/>
    <x v="60"/>
    <x v="63"/>
    <x v="56"/>
    <x v="67"/>
    <x v="70"/>
    <x v="70"/>
    <x v="71"/>
    <x v="46"/>
    <x v="47"/>
    <x v="39"/>
    <x v="32"/>
    <x v="24"/>
    <x v="25"/>
    <x v="79"/>
    <x v="59"/>
    <x v="29"/>
    <x v="69"/>
    <x v="47"/>
    <x v="48"/>
    <x v="41"/>
    <x v="33"/>
    <x v="26"/>
    <x v="26"/>
    <x v="82"/>
    <x v="61"/>
    <x v="30"/>
    <x v="72"/>
    <x v="67"/>
    <x v="80"/>
    <x v="66"/>
    <x v="56"/>
    <x v="68"/>
    <x v="62"/>
    <x v="43"/>
    <x v="61"/>
    <x v="79"/>
    <x v="89"/>
    <x v="1"/>
    <x v="2"/>
    <x v="2"/>
    <x v="3"/>
    <x v="2"/>
    <x v="3"/>
    <x v="6"/>
    <x v="4"/>
    <x v="1"/>
    <x v="4"/>
    <x v="54"/>
    <x v="43"/>
    <x v="24"/>
    <x v="35"/>
    <x v="30"/>
    <x v="26"/>
    <x v="36"/>
    <x v="27"/>
    <x v="32"/>
    <x v="31"/>
    <x v="53"/>
    <x v="46"/>
    <x v="63"/>
    <x v="49"/>
    <x v="35"/>
    <x v="37"/>
    <x v="52"/>
    <x v="70"/>
    <x v="60"/>
    <x v="7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7"/>
    <x v="394"/>
    <x v="1"/>
    <x v="1"/>
    <x v="2"/>
    <x v="35"/>
    <x v="7"/>
    <x v="16"/>
    <x v="2"/>
    <x v="2"/>
    <x v="2"/>
    <x v="2"/>
    <x v="2"/>
    <x v="2"/>
    <x v="2"/>
    <x v="2"/>
    <x v="2"/>
    <x v="2"/>
    <x v="2"/>
    <x v="2"/>
    <x v="2"/>
    <x v="2"/>
    <x v="2"/>
    <x v="2"/>
    <x v="2"/>
    <x v="2"/>
    <x v="3"/>
    <x v="3"/>
    <x v="3"/>
    <x v="3"/>
    <x v="3"/>
    <x v="3"/>
    <x v="2"/>
    <x v="2"/>
    <x v="2"/>
    <x v="2"/>
    <x v="2"/>
    <x v="2"/>
    <x v="2"/>
    <x v="2"/>
    <x v="2"/>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64"/>
    <x v="23"/>
    <x v="30"/>
    <x v="32"/>
    <x v="12"/>
    <x v="8"/>
    <x v="11"/>
    <x v="6"/>
    <x v="39"/>
    <x v="30"/>
    <x v="70"/>
    <x v="80"/>
    <x v="67"/>
    <x v="62"/>
    <x v="71"/>
    <x v="67"/>
    <x v="96"/>
    <x v="101"/>
    <x v="85"/>
    <x v="141"/>
    <x v="52"/>
    <x v="46"/>
    <x v="57"/>
    <x v="59"/>
    <x v="55"/>
    <x v="55"/>
    <x v="49"/>
    <x v="53"/>
    <x v="58"/>
    <x v="59"/>
    <x v="80"/>
    <x v="32"/>
    <x v="46"/>
    <x v="45"/>
    <x v="18"/>
    <x v="11"/>
    <x v="14"/>
    <x v="7"/>
    <x v="31"/>
    <x v="25"/>
    <x v="82"/>
    <x v="32"/>
    <x v="48"/>
    <x v="46"/>
    <x v="19"/>
    <x v="11"/>
    <x v="15"/>
    <x v="8"/>
    <x v="33"/>
    <x v="26"/>
    <x v="32"/>
    <x v="96"/>
    <x v="59"/>
    <x v="43"/>
    <x v="75"/>
    <x v="77"/>
    <x v="110"/>
    <x v="115"/>
    <x v="76"/>
    <x v="135"/>
    <x v="4"/>
    <x v="1"/>
    <x v="3"/>
    <x v="4"/>
    <x v="1"/>
    <x v="1"/>
    <x v="1"/>
    <x v="1"/>
    <x v="3"/>
    <x v="3"/>
    <x v="56"/>
    <x v="39"/>
    <x v="25"/>
    <x v="21"/>
    <x v="24"/>
    <x v="17"/>
    <x v="33"/>
    <x v="27"/>
    <x v="29"/>
    <x v="33"/>
    <x v="33"/>
    <x v="38"/>
    <x v="46"/>
    <x v="55"/>
    <x v="48"/>
    <x v="46"/>
    <x v="43"/>
    <x v="62"/>
    <x v="50"/>
    <x v="6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0"/>
    <x v="4"/>
    <x v="5"/>
    <x v="1"/>
    <x v="1"/>
    <x v="1"/>
    <x v="1"/>
    <x v="2"/>
    <x v="2"/>
    <x v="1"/>
    <x v="1"/>
    <x v="1"/>
    <x v="2"/>
    <x v="2"/>
    <x v="2"/>
    <x v="1"/>
    <x v="3"/>
    <x v="2"/>
    <x v="4"/>
    <x v="1"/>
    <x v="5"/>
    <x v="4"/>
    <x v="2"/>
    <x v="4"/>
    <x v="6"/>
    <x v="5"/>
    <x v="5"/>
    <x v="4"/>
    <x v="5"/>
    <x v="5"/>
    <x v="5"/>
    <x v="6"/>
    <x v="3"/>
    <x v="4"/>
    <x v="6"/>
    <x v="5"/>
    <x v="1"/>
    <x v="1"/>
    <x v="4"/>
    <x v="1"/>
    <x v="2"/>
    <x v="6"/>
  </r>
  <r>
    <x v="108"/>
    <x v="162"/>
    <x v="1"/>
    <x v="1"/>
    <x v="2"/>
    <x v="40"/>
    <x v="4"/>
    <x v="16"/>
    <x v="2"/>
    <x v="2"/>
    <x v="2"/>
    <x v="2"/>
    <x v="2"/>
    <x v="2"/>
    <x v="2"/>
    <x v="2"/>
    <x v="2"/>
    <x v="2"/>
    <x v="2"/>
    <x v="2"/>
    <x v="2"/>
    <x v="2"/>
    <x v="2"/>
    <x v="2"/>
    <x v="2"/>
    <x v="2"/>
    <x v="3"/>
    <x v="3"/>
    <x v="3"/>
    <x v="3"/>
    <x v="3"/>
    <x v="3"/>
    <x v="2"/>
    <x v="2"/>
    <x v="2"/>
    <x v="2"/>
    <x v="2"/>
    <x v="2"/>
    <x v="2"/>
    <x v="2"/>
    <x v="2"/>
    <x v="2"/>
    <x v="2"/>
    <x v="2"/>
    <x v="2"/>
    <x v="2"/>
    <x v="1"/>
    <x v="1"/>
    <x v="1"/>
    <x v="1"/>
    <x v="1"/>
    <x v="1"/>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50"/>
    <x v="34"/>
    <x v="29"/>
    <x v="28"/>
    <x v="17"/>
    <x v="19"/>
    <x v="51"/>
    <x v="38"/>
    <x v="43"/>
    <x v="60"/>
    <x v="85"/>
    <x v="69"/>
    <x v="68"/>
    <x v="67"/>
    <x v="66"/>
    <x v="56"/>
    <x v="54"/>
    <x v="68"/>
    <x v="81"/>
    <x v="111"/>
    <x v="60"/>
    <x v="58"/>
    <x v="64"/>
    <x v="55"/>
    <x v="55"/>
    <x v="45"/>
    <x v="64"/>
    <x v="67"/>
    <x v="65"/>
    <x v="67"/>
    <x v="42"/>
    <x v="45"/>
    <x v="37"/>
    <x v="30"/>
    <x v="23"/>
    <x v="26"/>
    <x v="75"/>
    <x v="56"/>
    <x v="27"/>
    <x v="65"/>
    <x v="43"/>
    <x v="46"/>
    <x v="39"/>
    <x v="30"/>
    <x v="24"/>
    <x v="27"/>
    <x v="78"/>
    <x v="58"/>
    <x v="28"/>
    <x v="68"/>
    <x v="71"/>
    <x v="82"/>
    <x v="68"/>
    <x v="59"/>
    <x v="70"/>
    <x v="61"/>
    <x v="47"/>
    <x v="64"/>
    <x v="81"/>
    <x v="93"/>
    <x v="1"/>
    <x v="2"/>
    <x v="2"/>
    <x v="3"/>
    <x v="2"/>
    <x v="3"/>
    <x v="6"/>
    <x v="4"/>
    <x v="1"/>
    <x v="4"/>
    <x v="50"/>
    <x v="39"/>
    <x v="22"/>
    <x v="33"/>
    <x v="28"/>
    <x v="27"/>
    <x v="32"/>
    <x v="24"/>
    <x v="30"/>
    <x v="27"/>
    <x v="57"/>
    <x v="54"/>
    <x v="70"/>
    <x v="57"/>
    <x v="42"/>
    <x v="33"/>
    <x v="58"/>
    <x v="80"/>
    <x v="73"/>
    <x v="8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9"/>
    <x v="206"/>
    <x v="1"/>
    <x v="1"/>
    <x v="2"/>
    <x v="41"/>
    <x v="7"/>
    <x v="17"/>
    <x v="2"/>
    <x v="2"/>
    <x v="2"/>
    <x v="2"/>
    <x v="2"/>
    <x v="2"/>
    <x v="2"/>
    <x v="2"/>
    <x v="2"/>
    <x v="2"/>
    <x v="2"/>
    <x v="2"/>
    <x v="2"/>
    <x v="2"/>
    <x v="2"/>
    <x v="2"/>
    <x v="2"/>
    <x v="2"/>
    <x v="3"/>
    <x v="3"/>
    <x v="3"/>
    <x v="3"/>
    <x v="3"/>
    <x v="3"/>
    <x v="2"/>
    <x v="2"/>
    <x v="2"/>
    <x v="2"/>
    <x v="2"/>
    <x v="2"/>
    <x v="2"/>
    <x v="2"/>
    <x v="2"/>
    <x v="2"/>
    <x v="2"/>
    <x v="2"/>
    <x v="2"/>
    <x v="2"/>
    <x v="3"/>
    <x v="1"/>
    <x v="1"/>
    <x v="1"/>
    <x v="1"/>
    <x v="1"/>
    <x v="1"/>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72"/>
    <x v="21"/>
    <x v="26"/>
    <x v="64"/>
    <x v="14"/>
    <x v="10"/>
    <x v="5"/>
    <x v="8"/>
    <x v="37"/>
    <x v="28"/>
    <x v="62"/>
    <x v="83"/>
    <x v="72"/>
    <x v="30"/>
    <x v="69"/>
    <x v="65"/>
    <x v="102"/>
    <x v="98"/>
    <x v="87"/>
    <x v="143"/>
    <x v="47"/>
    <x v="49"/>
    <x v="62"/>
    <x v="30"/>
    <x v="48"/>
    <x v="50"/>
    <x v="69"/>
    <x v="48"/>
    <x v="61"/>
    <x v="63"/>
    <x v="76"/>
    <x v="22"/>
    <x v="31"/>
    <x v="75"/>
    <x v="18"/>
    <x v="11"/>
    <x v="2"/>
    <x v="8"/>
    <x v="16"/>
    <x v="12"/>
    <x v="78"/>
    <x v="22"/>
    <x v="33"/>
    <x v="77"/>
    <x v="19"/>
    <x v="11"/>
    <x v="2"/>
    <x v="9"/>
    <x v="16"/>
    <x v="12"/>
    <x v="36"/>
    <x v="106"/>
    <x v="74"/>
    <x v="12"/>
    <x v="75"/>
    <x v="77"/>
    <x v="123"/>
    <x v="114"/>
    <x v="93"/>
    <x v="148"/>
    <x v="4"/>
    <x v="1"/>
    <x v="3"/>
    <x v="4"/>
    <x v="1"/>
    <x v="1"/>
    <x v="1"/>
    <x v="1"/>
    <x v="3"/>
    <x v="3"/>
    <x v="51"/>
    <x v="29"/>
    <x v="10"/>
    <x v="63"/>
    <x v="24"/>
    <x v="17"/>
    <x v="20"/>
    <x v="28"/>
    <x v="14"/>
    <x v="20"/>
    <x v="40"/>
    <x v="68"/>
    <x v="72"/>
    <x v="13"/>
    <x v="48"/>
    <x v="46"/>
    <x v="85"/>
    <x v="59"/>
    <x v="86"/>
    <x v="8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0"/>
    <x v="5"/>
    <x v="4"/>
    <x v="4"/>
    <x v="5"/>
    <x v="4"/>
    <x v="5"/>
    <x v="1"/>
    <x v="1"/>
    <x v="1"/>
    <x v="1"/>
    <x v="2"/>
    <x v="2"/>
    <x v="1"/>
    <x v="1"/>
    <x v="1"/>
    <x v="2"/>
    <x v="2"/>
    <x v="2"/>
    <x v="1"/>
    <x v="3"/>
    <x v="2"/>
    <x v="4"/>
    <x v="1"/>
    <x v="5"/>
    <x v="4"/>
    <x v="2"/>
    <x v="4"/>
    <x v="6"/>
    <x v="5"/>
    <x v="5"/>
    <x v="4"/>
    <x v="5"/>
    <x v="5"/>
    <x v="5"/>
    <x v="6"/>
    <x v="3"/>
    <x v="4"/>
    <x v="6"/>
    <x v="5"/>
    <x v="1"/>
    <x v="1"/>
    <x v="4"/>
    <x v="1"/>
    <x v="2"/>
    <x v="6"/>
  </r>
  <r>
    <x v="110"/>
    <x v="339"/>
    <x v="1"/>
    <x v="1"/>
    <x v="2"/>
    <x v="49"/>
    <x v="4"/>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54"/>
    <x v="65"/>
    <x v="22"/>
    <x v="29"/>
    <x v="44"/>
    <x v="17"/>
    <x v="40"/>
    <x v="38"/>
    <x v="62"/>
    <x v="54"/>
    <x v="81"/>
    <x v="37"/>
    <x v="76"/>
    <x v="66"/>
    <x v="39"/>
    <x v="58"/>
    <x v="65"/>
    <x v="68"/>
    <x v="62"/>
    <x v="117"/>
    <x v="42"/>
    <x v="45"/>
    <x v="14"/>
    <x v="35"/>
    <x v="53"/>
    <x v="44"/>
    <x v="40"/>
    <x v="48"/>
    <x v="49"/>
    <x v="49"/>
    <x v="33"/>
    <x v="76"/>
    <x v="19"/>
    <x v="23"/>
    <x v="47"/>
    <x v="18"/>
    <x v="45"/>
    <x v="45"/>
    <x v="40"/>
    <x v="38"/>
    <x v="33"/>
    <x v="77"/>
    <x v="20"/>
    <x v="23"/>
    <x v="49"/>
    <x v="19"/>
    <x v="47"/>
    <x v="47"/>
    <x v="42"/>
    <x v="40"/>
    <x v="81"/>
    <x v="51"/>
    <x v="86"/>
    <x v="66"/>
    <x v="45"/>
    <x v="69"/>
    <x v="78"/>
    <x v="75"/>
    <x v="67"/>
    <x v="121"/>
    <x v="0"/>
    <x v="5"/>
    <x v="0"/>
    <x v="0"/>
    <x v="5"/>
    <x v="2"/>
    <x v="4"/>
    <x v="3"/>
    <x v="4"/>
    <x v="1"/>
    <x v="45"/>
    <x v="25"/>
    <x v="45"/>
    <x v="35"/>
    <x v="5"/>
    <x v="20"/>
    <x v="33"/>
    <x v="25"/>
    <x v="26"/>
    <x v="49"/>
    <x v="56"/>
    <x v="58"/>
    <x v="35"/>
    <x v="52"/>
    <x v="69"/>
    <x v="52"/>
    <x v="49"/>
    <x v="71"/>
    <x v="68"/>
    <x v="6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11"/>
    <x v="231"/>
    <x v="1"/>
    <x v="1"/>
    <x v="2"/>
    <x v="40"/>
    <x v="4"/>
    <x v="17"/>
    <x v="2"/>
    <x v="2"/>
    <x v="2"/>
    <x v="2"/>
    <x v="2"/>
    <x v="2"/>
    <x v="2"/>
    <x v="2"/>
    <x v="2"/>
    <x v="2"/>
    <x v="2"/>
    <x v="2"/>
    <x v="2"/>
    <x v="2"/>
    <x v="2"/>
    <x v="2"/>
    <x v="2"/>
    <x v="2"/>
    <x v="3"/>
    <x v="3"/>
    <x v="3"/>
    <x v="3"/>
    <x v="3"/>
    <x v="3"/>
    <x v="2"/>
    <x v="2"/>
    <x v="2"/>
    <x v="2"/>
    <x v="2"/>
    <x v="2"/>
    <x v="2"/>
    <x v="2"/>
    <x v="2"/>
    <x v="2"/>
    <x v="2"/>
    <x v="2"/>
    <x v="2"/>
    <x v="2"/>
    <x v="1"/>
    <x v="1"/>
    <x v="1"/>
    <x v="1"/>
    <x v="1"/>
    <x v="1"/>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51"/>
    <x v="16"/>
    <x v="38"/>
    <x v="24"/>
    <x v="6"/>
    <x v="6"/>
    <x v="40"/>
    <x v="51"/>
    <x v="41"/>
    <x v="81"/>
    <x v="84"/>
    <x v="88"/>
    <x v="59"/>
    <x v="71"/>
    <x v="78"/>
    <x v="70"/>
    <x v="65"/>
    <x v="55"/>
    <x v="83"/>
    <x v="90"/>
    <x v="55"/>
    <x v="55"/>
    <x v="58"/>
    <x v="48"/>
    <x v="58"/>
    <x v="54"/>
    <x v="56"/>
    <x v="46"/>
    <x v="60"/>
    <x v="58"/>
    <x v="44"/>
    <x v="15"/>
    <x v="52"/>
    <x v="24"/>
    <x v="5"/>
    <x v="5"/>
    <x v="57"/>
    <x v="75"/>
    <x v="24"/>
    <x v="96"/>
    <x v="45"/>
    <x v="15"/>
    <x v="55"/>
    <x v="24"/>
    <x v="5"/>
    <x v="5"/>
    <x v="59"/>
    <x v="77"/>
    <x v="25"/>
    <x v="99"/>
    <x v="69"/>
    <x v="113"/>
    <x v="52"/>
    <x v="65"/>
    <x v="89"/>
    <x v="83"/>
    <x v="66"/>
    <x v="45"/>
    <x v="84"/>
    <x v="62"/>
    <x v="3"/>
    <x v="0"/>
    <x v="4"/>
    <x v="2"/>
    <x v="0"/>
    <x v="0"/>
    <x v="5"/>
    <x v="5"/>
    <x v="2"/>
    <x v="5"/>
    <x v="42"/>
    <x v="31"/>
    <x v="19"/>
    <x v="33"/>
    <x v="24"/>
    <x v="22"/>
    <x v="34"/>
    <x v="43"/>
    <x v="23"/>
    <x v="42"/>
    <x v="53"/>
    <x v="58"/>
    <x v="62"/>
    <x v="42"/>
    <x v="59"/>
    <x v="59"/>
    <x v="52"/>
    <x v="38"/>
    <x v="72"/>
    <x v="5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12"/>
    <x v="390"/>
    <x v="1"/>
    <x v="1"/>
    <x v="2"/>
    <x v="37"/>
    <x v="4"/>
    <x v="17"/>
    <x v="2"/>
    <x v="2"/>
    <x v="2"/>
    <x v="2"/>
    <x v="2"/>
    <x v="2"/>
    <x v="2"/>
    <x v="2"/>
    <x v="2"/>
    <x v="2"/>
    <x v="2"/>
    <x v="2"/>
    <x v="2"/>
    <x v="2"/>
    <x v="2"/>
    <x v="2"/>
    <x v="2"/>
    <x v="2"/>
    <x v="3"/>
    <x v="3"/>
    <x v="3"/>
    <x v="3"/>
    <x v="3"/>
    <x v="3"/>
    <x v="2"/>
    <x v="2"/>
    <x v="2"/>
    <x v="2"/>
    <x v="2"/>
    <x v="2"/>
    <x v="2"/>
    <x v="2"/>
    <x v="2"/>
    <x v="2"/>
    <x v="2"/>
    <x v="2"/>
    <x v="0"/>
    <x v="0"/>
    <x v="1"/>
    <x v="1"/>
    <x v="1"/>
    <x v="1"/>
    <x v="1"/>
    <x v="1"/>
    <x v="1"/>
    <x v="0"/>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47"/>
    <x v="31"/>
    <x v="27"/>
    <x v="26"/>
    <x v="16"/>
    <x v="17"/>
    <x v="48"/>
    <x v="36"/>
    <x v="40"/>
    <x v="56"/>
    <x v="88"/>
    <x v="72"/>
    <x v="71"/>
    <x v="69"/>
    <x v="67"/>
    <x v="58"/>
    <x v="57"/>
    <x v="70"/>
    <x v="84"/>
    <x v="115"/>
    <x v="63"/>
    <x v="64"/>
    <x v="66"/>
    <x v="58"/>
    <x v="59"/>
    <x v="53"/>
    <x v="66"/>
    <x v="69"/>
    <x v="68"/>
    <x v="69"/>
    <x v="45"/>
    <x v="45"/>
    <x v="38"/>
    <x v="31"/>
    <x v="24"/>
    <x v="26"/>
    <x v="77"/>
    <x v="58"/>
    <x v="29"/>
    <x v="68"/>
    <x v="46"/>
    <x v="46"/>
    <x v="40"/>
    <x v="31"/>
    <x v="26"/>
    <x v="27"/>
    <x v="80"/>
    <x v="60"/>
    <x v="30"/>
    <x v="71"/>
    <x v="68"/>
    <x v="82"/>
    <x v="67"/>
    <x v="58"/>
    <x v="68"/>
    <x v="61"/>
    <x v="45"/>
    <x v="62"/>
    <x v="79"/>
    <x v="90"/>
    <x v="1"/>
    <x v="2"/>
    <x v="2"/>
    <x v="3"/>
    <x v="2"/>
    <x v="3"/>
    <x v="6"/>
    <x v="4"/>
    <x v="1"/>
    <x v="4"/>
    <x v="53"/>
    <x v="39"/>
    <x v="23"/>
    <x v="34"/>
    <x v="30"/>
    <x v="27"/>
    <x v="34"/>
    <x v="26"/>
    <x v="32"/>
    <x v="30"/>
    <x v="54"/>
    <x v="54"/>
    <x v="66"/>
    <x v="53"/>
    <x v="35"/>
    <x v="33"/>
    <x v="55"/>
    <x v="74"/>
    <x v="60"/>
    <x v="7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13"/>
    <x v="159"/>
    <x v="1"/>
    <x v="1"/>
    <x v="2"/>
    <x v="37"/>
    <x v="4"/>
    <x v="17"/>
    <x v="2"/>
    <x v="2"/>
    <x v="2"/>
    <x v="2"/>
    <x v="2"/>
    <x v="2"/>
    <x v="2"/>
    <x v="2"/>
    <x v="2"/>
    <x v="2"/>
    <x v="2"/>
    <x v="2"/>
    <x v="2"/>
    <x v="2"/>
    <x v="2"/>
    <x v="2"/>
    <x v="2"/>
    <x v="2"/>
    <x v="3"/>
    <x v="3"/>
    <x v="3"/>
    <x v="3"/>
    <x v="3"/>
    <x v="3"/>
    <x v="2"/>
    <x v="2"/>
    <x v="2"/>
    <x v="2"/>
    <x v="2"/>
    <x v="2"/>
    <x v="2"/>
    <x v="2"/>
    <x v="2"/>
    <x v="2"/>
    <x v="2"/>
    <x v="2"/>
    <x v="0"/>
    <x v="0"/>
    <x v="1"/>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60"/>
    <x v="22"/>
    <x v="29"/>
    <x v="31"/>
    <x v="11"/>
    <x v="8"/>
    <x v="10"/>
    <x v="6"/>
    <x v="37"/>
    <x v="29"/>
    <x v="74"/>
    <x v="82"/>
    <x v="68"/>
    <x v="63"/>
    <x v="72"/>
    <x v="67"/>
    <x v="97"/>
    <x v="101"/>
    <x v="87"/>
    <x v="142"/>
    <x v="53"/>
    <x v="47"/>
    <x v="59"/>
    <x v="60"/>
    <x v="57"/>
    <x v="55"/>
    <x v="52"/>
    <x v="53"/>
    <x v="61"/>
    <x v="60"/>
    <x v="68"/>
    <x v="28"/>
    <x v="41"/>
    <x v="40"/>
    <x v="15"/>
    <x v="10"/>
    <x v="11"/>
    <x v="6"/>
    <x v="23"/>
    <x v="19"/>
    <x v="70"/>
    <x v="28"/>
    <x v="43"/>
    <x v="41"/>
    <x v="15"/>
    <x v="10"/>
    <x v="11"/>
    <x v="6"/>
    <x v="24"/>
    <x v="19"/>
    <x v="44"/>
    <x v="100"/>
    <x v="64"/>
    <x v="48"/>
    <x v="79"/>
    <x v="78"/>
    <x v="114"/>
    <x v="116"/>
    <x v="85"/>
    <x v="141"/>
    <x v="4"/>
    <x v="1"/>
    <x v="3"/>
    <x v="4"/>
    <x v="1"/>
    <x v="1"/>
    <x v="1"/>
    <x v="1"/>
    <x v="3"/>
    <x v="3"/>
    <x v="43"/>
    <x v="35"/>
    <x v="20"/>
    <x v="16"/>
    <x v="21"/>
    <x v="16"/>
    <x v="30"/>
    <x v="26"/>
    <x v="21"/>
    <x v="27"/>
    <x v="54"/>
    <x v="48"/>
    <x v="58"/>
    <x v="65"/>
    <x v="61"/>
    <x v="60"/>
    <x v="60"/>
    <x v="68"/>
    <x v="69"/>
    <x v="7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14"/>
    <x v="310"/>
    <x v="1"/>
    <x v="1"/>
    <x v="2"/>
    <x v="37"/>
    <x v="3"/>
    <x v="17"/>
    <x v="2"/>
    <x v="2"/>
    <x v="2"/>
    <x v="2"/>
    <x v="2"/>
    <x v="2"/>
    <x v="2"/>
    <x v="2"/>
    <x v="2"/>
    <x v="2"/>
    <x v="2"/>
    <x v="2"/>
    <x v="2"/>
    <x v="2"/>
    <x v="2"/>
    <x v="2"/>
    <x v="2"/>
    <x v="2"/>
    <x v="3"/>
    <x v="3"/>
    <x v="3"/>
    <x v="3"/>
    <x v="3"/>
    <x v="3"/>
    <x v="2"/>
    <x v="2"/>
    <x v="2"/>
    <x v="2"/>
    <x v="2"/>
    <x v="2"/>
    <x v="2"/>
    <x v="2"/>
    <x v="2"/>
    <x v="2"/>
    <x v="2"/>
    <x v="2"/>
    <x v="0"/>
    <x v="0"/>
    <x v="1"/>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51"/>
    <x v="0"/>
    <x v="37"/>
    <x v="65"/>
    <x v="20"/>
    <x v="13"/>
    <x v="66"/>
    <x v="18"/>
    <x v="48"/>
    <x v="50"/>
    <x v="92"/>
    <x v="63"/>
    <x v="98"/>
    <x v="37"/>
    <x v="78"/>
    <x v="84"/>
    <x v="17"/>
    <x v="57"/>
    <x v="57"/>
    <x v="56"/>
    <x v="32"/>
    <x v="108"/>
    <x v="58"/>
    <x v="45"/>
    <x v="18"/>
    <x v="60"/>
    <x v="26"/>
    <x v="42"/>
    <x v="31"/>
    <x v="37"/>
    <x v="23"/>
    <x v="39"/>
    <x v="27"/>
    <x v="103"/>
    <x v="26"/>
    <x v="8"/>
    <x v="88"/>
    <x v="27"/>
    <x v="77"/>
    <x v="81"/>
    <x v="100"/>
    <x v="81"/>
    <x v="27"/>
    <x v="105"/>
    <x v="27"/>
    <x v="8"/>
    <x v="91"/>
    <x v="28"/>
    <x v="80"/>
    <x v="84"/>
    <x v="103"/>
    <x v="84"/>
    <x v="87"/>
    <x v="23"/>
    <x v="79"/>
    <x v="81"/>
    <x v="3"/>
    <x v="60"/>
    <x v="45"/>
    <x v="38"/>
    <x v="6"/>
    <x v="77"/>
    <x v="0"/>
    <x v="5"/>
    <x v="0"/>
    <x v="0"/>
    <x v="5"/>
    <x v="2"/>
    <x v="4"/>
    <x v="3"/>
    <x v="4"/>
    <x v="1"/>
    <x v="39"/>
    <x v="57"/>
    <x v="52"/>
    <x v="20"/>
    <x v="64"/>
    <x v="29"/>
    <x v="65"/>
    <x v="63"/>
    <x v="99"/>
    <x v="94"/>
    <x v="62"/>
    <x v="24"/>
    <x v="21"/>
    <x v="70"/>
    <x v="2"/>
    <x v="25"/>
    <x v="9"/>
    <x v="8"/>
    <x v="1"/>
    <x v="7"/>
    <x v="7"/>
    <x v="7"/>
    <x v="6"/>
    <x v="2"/>
    <x v="1"/>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1"/>
    <x v="2"/>
    <x v="2"/>
    <x v="1"/>
    <x v="1"/>
    <x v="2"/>
    <x v="4"/>
    <x v="3"/>
    <x v="4"/>
    <x v="5"/>
    <x v="5"/>
    <x v="5"/>
    <x v="4"/>
    <x v="4"/>
    <x v="5"/>
    <x v="4"/>
    <x v="5"/>
    <x v="1"/>
    <x v="1"/>
    <x v="1"/>
    <x v="1"/>
    <x v="2"/>
    <x v="2"/>
    <x v="1"/>
    <x v="1"/>
    <x v="1"/>
    <x v="2"/>
    <x v="2"/>
    <x v="2"/>
    <x v="1"/>
    <x v="3"/>
    <x v="2"/>
    <x v="4"/>
    <x v="1"/>
    <x v="1"/>
    <x v="4"/>
    <x v="2"/>
    <x v="4"/>
    <x v="6"/>
    <x v="5"/>
    <x v="5"/>
    <x v="4"/>
    <x v="5"/>
    <x v="5"/>
    <x v="5"/>
    <x v="6"/>
    <x v="3"/>
    <x v="4"/>
    <x v="6"/>
    <x v="5"/>
    <x v="1"/>
    <x v="1"/>
    <x v="4"/>
    <x v="1"/>
    <x v="2"/>
    <x v="6"/>
  </r>
  <r>
    <x v="115"/>
    <x v="344"/>
    <x v="1"/>
    <x v="1"/>
    <x v="2"/>
    <x v="37"/>
    <x v="2"/>
    <x v="17"/>
    <x v="2"/>
    <x v="2"/>
    <x v="2"/>
    <x v="2"/>
    <x v="2"/>
    <x v="2"/>
    <x v="2"/>
    <x v="2"/>
    <x v="2"/>
    <x v="2"/>
    <x v="2"/>
    <x v="2"/>
    <x v="2"/>
    <x v="2"/>
    <x v="2"/>
    <x v="2"/>
    <x v="2"/>
    <x v="2"/>
    <x v="3"/>
    <x v="3"/>
    <x v="3"/>
    <x v="3"/>
    <x v="3"/>
    <x v="3"/>
    <x v="2"/>
    <x v="2"/>
    <x v="2"/>
    <x v="2"/>
    <x v="2"/>
    <x v="2"/>
    <x v="2"/>
    <x v="2"/>
    <x v="2"/>
    <x v="2"/>
    <x v="2"/>
    <x v="2"/>
    <x v="0"/>
    <x v="0"/>
    <x v="1"/>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6"/>
    <x v="7"/>
    <x v="0"/>
    <x v="76"/>
    <x v="78"/>
    <x v="29"/>
    <x v="22"/>
    <x v="12"/>
    <x v="47"/>
    <x v="17"/>
    <x v="26"/>
    <x v="38"/>
    <x v="49"/>
    <x v="58"/>
    <x v="24"/>
    <x v="68"/>
    <x v="74"/>
    <x v="71"/>
    <x v="26"/>
    <x v="89"/>
    <x v="80"/>
    <x v="86"/>
    <x v="122"/>
    <x v="18"/>
    <x v="10"/>
    <x v="16"/>
    <x v="36"/>
    <x v="43"/>
    <x v="32"/>
    <x v="41"/>
    <x v="26"/>
    <x v="39"/>
    <x v="21"/>
    <x v="93"/>
    <x v="115"/>
    <x v="41"/>
    <x v="24"/>
    <x v="17"/>
    <x v="66"/>
    <x v="23"/>
    <x v="41"/>
    <x v="25"/>
    <x v="56"/>
    <x v="96"/>
    <x v="117"/>
    <x v="43"/>
    <x v="24"/>
    <x v="18"/>
    <x v="68"/>
    <x v="24"/>
    <x v="43"/>
    <x v="26"/>
    <x v="58"/>
    <x v="18"/>
    <x v="11"/>
    <x v="64"/>
    <x v="65"/>
    <x v="76"/>
    <x v="20"/>
    <x v="101"/>
    <x v="79"/>
    <x v="83"/>
    <x v="103"/>
    <x v="2"/>
    <x v="3"/>
    <x v="1"/>
    <x v="1"/>
    <x v="4"/>
    <x v="4"/>
    <x v="3"/>
    <x v="2"/>
    <x v="0"/>
    <x v="0"/>
    <x v="100"/>
    <x v="84"/>
    <x v="55"/>
    <x v="34"/>
    <x v="14"/>
    <x v="29"/>
    <x v="33"/>
    <x v="52"/>
    <x v="49"/>
    <x v="87"/>
    <x v="1"/>
    <x v="1"/>
    <x v="11"/>
    <x v="44"/>
    <x v="52"/>
    <x v="20"/>
    <x v="45"/>
    <x v="12"/>
    <x v="27"/>
    <x v="11"/>
    <x v="7"/>
    <x v="7"/>
    <x v="6"/>
    <x v="2"/>
    <x v="5"/>
    <x v="2"/>
    <x v="5"/>
    <x v="4"/>
    <x v="7"/>
    <x v="5"/>
    <x v="5"/>
    <x v="4"/>
    <x v="4"/>
    <x v="4"/>
    <x v="3"/>
    <x v="2"/>
    <x v="4"/>
    <x v="4"/>
    <x v="5"/>
    <x v="4"/>
    <x v="4"/>
    <x v="4"/>
    <x v="4"/>
    <x v="4"/>
    <x v="4"/>
    <x v="4"/>
    <x v="4"/>
    <x v="4"/>
    <x v="2"/>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1"/>
    <x v="4"/>
    <x v="5"/>
    <x v="5"/>
    <x v="5"/>
    <x v="6"/>
    <x v="3"/>
    <x v="4"/>
    <x v="6"/>
    <x v="5"/>
    <x v="1"/>
    <x v="1"/>
    <x v="4"/>
    <x v="1"/>
    <x v="2"/>
    <x v="6"/>
  </r>
  <r>
    <x v="116"/>
    <x v="419"/>
    <x v="1"/>
    <x v="1"/>
    <x v="2"/>
    <x v="40"/>
    <x v="3"/>
    <x v="17"/>
    <x v="2"/>
    <x v="2"/>
    <x v="2"/>
    <x v="2"/>
    <x v="2"/>
    <x v="2"/>
    <x v="2"/>
    <x v="2"/>
    <x v="2"/>
    <x v="2"/>
    <x v="2"/>
    <x v="2"/>
    <x v="2"/>
    <x v="2"/>
    <x v="2"/>
    <x v="2"/>
    <x v="2"/>
    <x v="2"/>
    <x v="3"/>
    <x v="3"/>
    <x v="3"/>
    <x v="3"/>
    <x v="3"/>
    <x v="3"/>
    <x v="2"/>
    <x v="2"/>
    <x v="2"/>
    <x v="2"/>
    <x v="2"/>
    <x v="2"/>
    <x v="2"/>
    <x v="2"/>
    <x v="2"/>
    <x v="2"/>
    <x v="2"/>
    <x v="2"/>
    <x v="2"/>
    <x v="2"/>
    <x v="1"/>
    <x v="1"/>
    <x v="1"/>
    <x v="1"/>
    <x v="1"/>
    <x v="1"/>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40"/>
    <x v="0"/>
    <x v="61"/>
    <x v="41"/>
    <x v="35"/>
    <x v="34"/>
    <x v="20"/>
    <x v="23"/>
    <x v="61"/>
    <x v="46"/>
    <x v="52"/>
    <x v="73"/>
    <x v="73"/>
    <x v="62"/>
    <x v="62"/>
    <x v="60"/>
    <x v="63"/>
    <x v="52"/>
    <x v="44"/>
    <x v="60"/>
    <x v="72"/>
    <x v="98"/>
    <x v="47"/>
    <x v="44"/>
    <x v="55"/>
    <x v="42"/>
    <x v="40"/>
    <x v="31"/>
    <x v="52"/>
    <x v="59"/>
    <x v="59"/>
    <x v="59"/>
    <x v="60"/>
    <x v="57"/>
    <x v="47"/>
    <x v="40"/>
    <x v="28"/>
    <x v="33"/>
    <x v="91"/>
    <x v="68"/>
    <x v="42"/>
    <x v="87"/>
    <x v="62"/>
    <x v="58"/>
    <x v="49"/>
    <x v="41"/>
    <x v="30"/>
    <x v="35"/>
    <x v="94"/>
    <x v="70"/>
    <x v="44"/>
    <x v="90"/>
    <x v="52"/>
    <x v="70"/>
    <x v="58"/>
    <x v="48"/>
    <x v="64"/>
    <x v="53"/>
    <x v="31"/>
    <x v="52"/>
    <x v="65"/>
    <x v="71"/>
    <x v="1"/>
    <x v="2"/>
    <x v="2"/>
    <x v="3"/>
    <x v="2"/>
    <x v="3"/>
    <x v="6"/>
    <x v="4"/>
    <x v="1"/>
    <x v="4"/>
    <x v="70"/>
    <x v="54"/>
    <x v="32"/>
    <x v="44"/>
    <x v="34"/>
    <x v="34"/>
    <x v="49"/>
    <x v="37"/>
    <x v="46"/>
    <x v="50"/>
    <x v="26"/>
    <x v="23"/>
    <x v="43"/>
    <x v="28"/>
    <x v="16"/>
    <x v="15"/>
    <x v="30"/>
    <x v="47"/>
    <x v="46"/>
    <x v="49"/>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6"/>
    <x v="5"/>
    <x v="5"/>
    <x v="4"/>
    <x v="5"/>
    <x v="5"/>
    <x v="5"/>
    <x v="6"/>
    <x v="3"/>
    <x v="4"/>
    <x v="6"/>
    <x v="5"/>
    <x v="1"/>
    <x v="1"/>
    <x v="4"/>
    <x v="1"/>
    <x v="2"/>
    <x v="6"/>
  </r>
  <r>
    <x v="117"/>
    <x v="379"/>
    <x v="1"/>
    <x v="1"/>
    <x v="2"/>
    <x v="41"/>
    <x v="2"/>
    <x v="17"/>
    <x v="2"/>
    <x v="2"/>
    <x v="2"/>
    <x v="2"/>
    <x v="2"/>
    <x v="2"/>
    <x v="2"/>
    <x v="2"/>
    <x v="2"/>
    <x v="2"/>
    <x v="2"/>
    <x v="2"/>
    <x v="2"/>
    <x v="2"/>
    <x v="2"/>
    <x v="2"/>
    <x v="2"/>
    <x v="2"/>
    <x v="3"/>
    <x v="3"/>
    <x v="3"/>
    <x v="3"/>
    <x v="3"/>
    <x v="3"/>
    <x v="2"/>
    <x v="2"/>
    <x v="2"/>
    <x v="2"/>
    <x v="2"/>
    <x v="2"/>
    <x v="2"/>
    <x v="2"/>
    <x v="2"/>
    <x v="2"/>
    <x v="2"/>
    <x v="2"/>
    <x v="2"/>
    <x v="2"/>
    <x v="3"/>
    <x v="1"/>
    <x v="1"/>
    <x v="1"/>
    <x v="1"/>
    <x v="1"/>
    <x v="1"/>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5"/>
    <x v="61"/>
    <x v="0"/>
    <x v="106"/>
    <x v="16"/>
    <x v="51"/>
    <x v="19"/>
    <x v="9"/>
    <x v="9"/>
    <x v="55"/>
    <x v="68"/>
    <x v="57"/>
    <x v="109"/>
    <x v="28"/>
    <x v="88"/>
    <x v="46"/>
    <x v="78"/>
    <x v="75"/>
    <x v="66"/>
    <x v="50"/>
    <x v="38"/>
    <x v="67"/>
    <x v="62"/>
    <x v="11"/>
    <x v="55"/>
    <x v="49"/>
    <x v="55"/>
    <x v="35"/>
    <x v="33"/>
    <x v="36"/>
    <x v="20"/>
    <x v="49"/>
    <x v="40"/>
    <x v="107"/>
    <x v="14"/>
    <x v="71"/>
    <x v="15"/>
    <x v="10"/>
    <x v="10"/>
    <x v="80"/>
    <x v="98"/>
    <x v="48"/>
    <x v="132"/>
    <x v="110"/>
    <x v="14"/>
    <x v="74"/>
    <x v="15"/>
    <x v="10"/>
    <x v="10"/>
    <x v="83"/>
    <x v="101"/>
    <x v="50"/>
    <x v="135"/>
    <x v="4"/>
    <x v="114"/>
    <x v="33"/>
    <x v="74"/>
    <x v="84"/>
    <x v="78"/>
    <x v="42"/>
    <x v="21"/>
    <x v="59"/>
    <x v="26"/>
    <x v="3"/>
    <x v="0"/>
    <x v="4"/>
    <x v="2"/>
    <x v="0"/>
    <x v="0"/>
    <x v="5"/>
    <x v="5"/>
    <x v="2"/>
    <x v="5"/>
    <x v="109"/>
    <x v="30"/>
    <x v="38"/>
    <x v="24"/>
    <x v="30"/>
    <x v="27"/>
    <x v="58"/>
    <x v="69"/>
    <x v="49"/>
    <x v="89"/>
    <x v="1"/>
    <x v="68"/>
    <x v="33"/>
    <x v="64"/>
    <x v="22"/>
    <x v="22"/>
    <x v="14"/>
    <x v="14"/>
    <x v="31"/>
    <x v="16"/>
    <x v="7"/>
    <x v="2"/>
    <x v="6"/>
    <x v="2"/>
    <x v="5"/>
    <x v="2"/>
    <x v="5"/>
    <x v="4"/>
    <x v="7"/>
    <x v="5"/>
    <x v="5"/>
    <x v="4"/>
    <x v="4"/>
    <x v="4"/>
    <x v="3"/>
    <x v="2"/>
    <x v="4"/>
    <x v="4"/>
    <x v="5"/>
    <x v="4"/>
    <x v="4"/>
    <x v="4"/>
    <x v="4"/>
    <x v="4"/>
    <x v="4"/>
    <x v="4"/>
    <x v="4"/>
    <x v="4"/>
    <x v="4"/>
    <x v="4"/>
    <x v="4"/>
    <x v="1"/>
    <x v="5"/>
    <x v="2"/>
    <x v="4"/>
    <x v="4"/>
    <x v="3"/>
    <x v="0"/>
    <x v="4"/>
    <x v="6"/>
    <x v="2"/>
    <x v="3"/>
    <x v="4"/>
    <x v="2"/>
    <x v="3"/>
    <x v="4"/>
    <x v="2"/>
    <x v="3"/>
    <x v="3"/>
    <x v="2"/>
    <x v="3"/>
    <x v="1"/>
    <x v="1"/>
    <x v="1"/>
    <x v="1"/>
    <x v="1"/>
    <x v="2"/>
    <x v="1"/>
    <x v="1"/>
    <x v="1"/>
    <x v="2"/>
    <x v="1"/>
    <x v="2"/>
    <x v="1"/>
    <x v="1"/>
    <x v="1"/>
    <x v="1"/>
    <x v="1"/>
    <x v="1"/>
    <x v="1"/>
    <x v="1"/>
    <x v="1"/>
    <x v="1"/>
    <x v="2"/>
    <x v="1"/>
    <x v="2"/>
    <x v="3"/>
    <x v="2"/>
    <x v="5"/>
    <x v="4"/>
    <x v="2"/>
    <x v="2"/>
    <x v="1"/>
    <x v="1"/>
    <x v="2"/>
    <x v="4"/>
    <x v="3"/>
    <x v="4"/>
    <x v="5"/>
    <x v="5"/>
    <x v="5"/>
    <x v="4"/>
    <x v="4"/>
    <x v="2"/>
    <x v="4"/>
    <x v="5"/>
    <x v="1"/>
    <x v="1"/>
    <x v="1"/>
    <x v="1"/>
    <x v="2"/>
    <x v="2"/>
    <x v="1"/>
    <x v="1"/>
    <x v="1"/>
    <x v="2"/>
    <x v="2"/>
    <x v="2"/>
    <x v="1"/>
    <x v="3"/>
    <x v="2"/>
    <x v="4"/>
    <x v="1"/>
    <x v="5"/>
    <x v="4"/>
    <x v="2"/>
    <x v="4"/>
    <x v="6"/>
    <x v="5"/>
    <x v="5"/>
    <x v="4"/>
    <x v="5"/>
    <x v="5"/>
    <x v="5"/>
    <x v="6"/>
    <x v="3"/>
    <x v="4"/>
    <x v="6"/>
    <x v="5"/>
    <x v="1"/>
    <x v="1"/>
    <x v="4"/>
    <x v="1"/>
    <x v="2"/>
    <x v="2"/>
  </r>
  <r>
    <x v="118"/>
    <x v="318"/>
    <x v="1"/>
    <x v="1"/>
    <x v="2"/>
    <x v="41"/>
    <x v="4"/>
    <x v="17"/>
    <x v="2"/>
    <x v="2"/>
    <x v="2"/>
    <x v="2"/>
    <x v="2"/>
    <x v="2"/>
    <x v="2"/>
    <x v="2"/>
    <x v="2"/>
    <x v="2"/>
    <x v="2"/>
    <x v="2"/>
    <x v="2"/>
    <x v="2"/>
    <x v="2"/>
    <x v="2"/>
    <x v="2"/>
    <x v="2"/>
    <x v="3"/>
    <x v="3"/>
    <x v="3"/>
    <x v="3"/>
    <x v="3"/>
    <x v="3"/>
    <x v="2"/>
    <x v="2"/>
    <x v="2"/>
    <x v="2"/>
    <x v="2"/>
    <x v="2"/>
    <x v="2"/>
    <x v="2"/>
    <x v="2"/>
    <x v="2"/>
    <x v="2"/>
    <x v="2"/>
    <x v="2"/>
    <x v="2"/>
    <x v="3"/>
    <x v="1"/>
    <x v="1"/>
    <x v="1"/>
    <x v="1"/>
    <x v="1"/>
    <x v="1"/>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48"/>
    <x v="58"/>
    <x v="19"/>
    <x v="25"/>
    <x v="39"/>
    <x v="14"/>
    <x v="35"/>
    <x v="33"/>
    <x v="55"/>
    <x v="46"/>
    <x v="87"/>
    <x v="44"/>
    <x v="80"/>
    <x v="70"/>
    <x v="44"/>
    <x v="61"/>
    <x v="70"/>
    <x v="73"/>
    <x v="69"/>
    <x v="125"/>
    <x v="47"/>
    <x v="49"/>
    <x v="21"/>
    <x v="40"/>
    <x v="58"/>
    <x v="46"/>
    <x v="45"/>
    <x v="55"/>
    <x v="55"/>
    <x v="55"/>
    <x v="38"/>
    <x v="82"/>
    <x v="20"/>
    <x v="25"/>
    <x v="49"/>
    <x v="18"/>
    <x v="48"/>
    <x v="47"/>
    <x v="45"/>
    <x v="41"/>
    <x v="39"/>
    <x v="83"/>
    <x v="21"/>
    <x v="25"/>
    <x v="51"/>
    <x v="19"/>
    <x v="50"/>
    <x v="49"/>
    <x v="47"/>
    <x v="43"/>
    <x v="75"/>
    <x v="45"/>
    <x v="85"/>
    <x v="64"/>
    <x v="43"/>
    <x v="69"/>
    <x v="75"/>
    <x v="73"/>
    <x v="62"/>
    <x v="118"/>
    <x v="0"/>
    <x v="5"/>
    <x v="0"/>
    <x v="0"/>
    <x v="5"/>
    <x v="2"/>
    <x v="4"/>
    <x v="3"/>
    <x v="4"/>
    <x v="1"/>
    <x v="50"/>
    <x v="31"/>
    <x v="46"/>
    <x v="37"/>
    <x v="7"/>
    <x v="20"/>
    <x v="36"/>
    <x v="27"/>
    <x v="31"/>
    <x v="52"/>
    <x v="51"/>
    <x v="54"/>
    <x v="30"/>
    <x v="42"/>
    <x v="66"/>
    <x v="52"/>
    <x v="46"/>
    <x v="69"/>
    <x v="60"/>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19"/>
    <x v="444"/>
    <x v="1"/>
    <x v="1"/>
    <x v="2"/>
    <x v="44"/>
    <x v="4"/>
    <x v="17"/>
    <x v="2"/>
    <x v="2"/>
    <x v="2"/>
    <x v="2"/>
    <x v="2"/>
    <x v="2"/>
    <x v="2"/>
    <x v="2"/>
    <x v="2"/>
    <x v="2"/>
    <x v="2"/>
    <x v="2"/>
    <x v="2"/>
    <x v="2"/>
    <x v="2"/>
    <x v="2"/>
    <x v="2"/>
    <x v="2"/>
    <x v="3"/>
    <x v="3"/>
    <x v="3"/>
    <x v="3"/>
    <x v="3"/>
    <x v="3"/>
    <x v="2"/>
    <x v="2"/>
    <x v="2"/>
    <x v="2"/>
    <x v="2"/>
    <x v="2"/>
    <x v="2"/>
    <x v="2"/>
    <x v="2"/>
    <x v="2"/>
    <x v="2"/>
    <x v="2"/>
    <x v="2"/>
    <x v="2"/>
    <x v="3"/>
    <x v="3"/>
    <x v="3"/>
    <x v="3"/>
    <x v="3"/>
    <x v="1"/>
    <x v="1"/>
    <x v="0"/>
    <x v="0"/>
    <x v="0"/>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68"/>
    <x v="25"/>
    <x v="34"/>
    <x v="36"/>
    <x v="13"/>
    <x v="9"/>
    <x v="12"/>
    <x v="7"/>
    <x v="44"/>
    <x v="34"/>
    <x v="66"/>
    <x v="78"/>
    <x v="63"/>
    <x v="58"/>
    <x v="70"/>
    <x v="66"/>
    <x v="94"/>
    <x v="99"/>
    <x v="80"/>
    <x v="137"/>
    <x v="49"/>
    <x v="45"/>
    <x v="49"/>
    <x v="54"/>
    <x v="54"/>
    <x v="53"/>
    <x v="47"/>
    <x v="51"/>
    <x v="55"/>
    <x v="57"/>
    <x v="61"/>
    <x v="27"/>
    <x v="40"/>
    <x v="38"/>
    <x v="15"/>
    <x v="9"/>
    <x v="10"/>
    <x v="5"/>
    <x v="22"/>
    <x v="17"/>
    <x v="63"/>
    <x v="27"/>
    <x v="42"/>
    <x v="39"/>
    <x v="15"/>
    <x v="9"/>
    <x v="10"/>
    <x v="5"/>
    <x v="23"/>
    <x v="17"/>
    <x v="51"/>
    <x v="101"/>
    <x v="65"/>
    <x v="50"/>
    <x v="79"/>
    <x v="79"/>
    <x v="115"/>
    <x v="117"/>
    <x v="87"/>
    <x v="143"/>
    <x v="4"/>
    <x v="1"/>
    <x v="3"/>
    <x v="4"/>
    <x v="1"/>
    <x v="1"/>
    <x v="1"/>
    <x v="1"/>
    <x v="3"/>
    <x v="3"/>
    <x v="36"/>
    <x v="34"/>
    <x v="19"/>
    <x v="14"/>
    <x v="21"/>
    <x v="15"/>
    <x v="29"/>
    <x v="25"/>
    <x v="20"/>
    <x v="25"/>
    <x v="57"/>
    <x v="54"/>
    <x v="60"/>
    <x v="72"/>
    <x v="61"/>
    <x v="63"/>
    <x v="68"/>
    <x v="72"/>
    <x v="73"/>
    <x v="8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20"/>
    <x v="402"/>
    <x v="1"/>
    <x v="1"/>
    <x v="2"/>
    <x v="45"/>
    <x v="7"/>
    <x v="17"/>
    <x v="2"/>
    <x v="2"/>
    <x v="2"/>
    <x v="2"/>
    <x v="2"/>
    <x v="2"/>
    <x v="2"/>
    <x v="2"/>
    <x v="2"/>
    <x v="2"/>
    <x v="2"/>
    <x v="2"/>
    <x v="2"/>
    <x v="2"/>
    <x v="2"/>
    <x v="2"/>
    <x v="2"/>
    <x v="2"/>
    <x v="3"/>
    <x v="3"/>
    <x v="3"/>
    <x v="3"/>
    <x v="3"/>
    <x v="3"/>
    <x v="2"/>
    <x v="2"/>
    <x v="2"/>
    <x v="2"/>
    <x v="2"/>
    <x v="2"/>
    <x v="2"/>
    <x v="2"/>
    <x v="2"/>
    <x v="2"/>
    <x v="2"/>
    <x v="2"/>
    <x v="2"/>
    <x v="2"/>
    <x v="3"/>
    <x v="3"/>
    <x v="3"/>
    <x v="3"/>
    <x v="3"/>
    <x v="3"/>
    <x v="1"/>
    <x v="0"/>
    <x v="0"/>
    <x v="0"/>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51"/>
    <x v="0"/>
    <x v="39"/>
    <x v="69"/>
    <x v="23"/>
    <x v="14"/>
    <x v="68"/>
    <x v="21"/>
    <x v="51"/>
    <x v="52"/>
    <x v="100"/>
    <x v="68"/>
    <x v="96"/>
    <x v="33"/>
    <x v="75"/>
    <x v="83"/>
    <x v="15"/>
    <x v="54"/>
    <x v="54"/>
    <x v="54"/>
    <x v="23"/>
    <x v="103"/>
    <x v="54"/>
    <x v="40"/>
    <x v="13"/>
    <x v="57"/>
    <x v="19"/>
    <x v="36"/>
    <x v="24"/>
    <x v="35"/>
    <x v="12"/>
    <x v="31"/>
    <x v="18"/>
    <x v="90"/>
    <x v="23"/>
    <x v="5"/>
    <x v="83"/>
    <x v="26"/>
    <x v="66"/>
    <x v="69"/>
    <x v="95"/>
    <x v="65"/>
    <x v="18"/>
    <x v="92"/>
    <x v="24"/>
    <x v="5"/>
    <x v="86"/>
    <x v="27"/>
    <x v="68"/>
    <x v="71"/>
    <x v="98"/>
    <x v="68"/>
    <x v="96"/>
    <x v="36"/>
    <x v="82"/>
    <x v="85"/>
    <x v="8"/>
    <x v="61"/>
    <x v="57"/>
    <x v="51"/>
    <x v="11"/>
    <x v="93"/>
    <x v="0"/>
    <x v="5"/>
    <x v="0"/>
    <x v="0"/>
    <x v="5"/>
    <x v="2"/>
    <x v="4"/>
    <x v="3"/>
    <x v="4"/>
    <x v="1"/>
    <x v="31"/>
    <x v="39"/>
    <x v="49"/>
    <x v="17"/>
    <x v="59"/>
    <x v="28"/>
    <x v="55"/>
    <x v="50"/>
    <x v="89"/>
    <x v="79"/>
    <x v="71"/>
    <x v="44"/>
    <x v="28"/>
    <x v="75"/>
    <x v="8"/>
    <x v="31"/>
    <x v="24"/>
    <x v="21"/>
    <x v="7"/>
    <x v="2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0"/>
    <x v="5"/>
    <x v="5"/>
    <x v="4"/>
    <x v="4"/>
    <x v="5"/>
    <x v="4"/>
    <x v="5"/>
    <x v="1"/>
    <x v="1"/>
    <x v="1"/>
    <x v="1"/>
    <x v="2"/>
    <x v="2"/>
    <x v="1"/>
    <x v="1"/>
    <x v="1"/>
    <x v="2"/>
    <x v="2"/>
    <x v="2"/>
    <x v="1"/>
    <x v="3"/>
    <x v="2"/>
    <x v="4"/>
    <x v="1"/>
    <x v="5"/>
    <x v="4"/>
    <x v="2"/>
    <x v="4"/>
    <x v="6"/>
    <x v="5"/>
    <x v="5"/>
    <x v="4"/>
    <x v="5"/>
    <x v="5"/>
    <x v="5"/>
    <x v="6"/>
    <x v="3"/>
    <x v="4"/>
    <x v="6"/>
    <x v="5"/>
    <x v="1"/>
    <x v="1"/>
    <x v="4"/>
    <x v="1"/>
    <x v="2"/>
    <x v="6"/>
  </r>
  <r>
    <x v="121"/>
    <x v="377"/>
    <x v="1"/>
    <x v="1"/>
    <x v="2"/>
    <x v="45"/>
    <x v="6"/>
    <x v="17"/>
    <x v="2"/>
    <x v="2"/>
    <x v="2"/>
    <x v="2"/>
    <x v="2"/>
    <x v="2"/>
    <x v="2"/>
    <x v="2"/>
    <x v="2"/>
    <x v="2"/>
    <x v="2"/>
    <x v="2"/>
    <x v="2"/>
    <x v="2"/>
    <x v="2"/>
    <x v="2"/>
    <x v="2"/>
    <x v="2"/>
    <x v="3"/>
    <x v="3"/>
    <x v="3"/>
    <x v="3"/>
    <x v="3"/>
    <x v="3"/>
    <x v="2"/>
    <x v="2"/>
    <x v="2"/>
    <x v="2"/>
    <x v="2"/>
    <x v="2"/>
    <x v="2"/>
    <x v="2"/>
    <x v="2"/>
    <x v="2"/>
    <x v="2"/>
    <x v="2"/>
    <x v="2"/>
    <x v="2"/>
    <x v="3"/>
    <x v="3"/>
    <x v="3"/>
    <x v="3"/>
    <x v="3"/>
    <x v="3"/>
    <x v="1"/>
    <x v="0"/>
    <x v="0"/>
    <x v="0"/>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4"/>
    <x v="35"/>
    <x v="0"/>
    <x v="100"/>
    <x v="72"/>
    <x v="34"/>
    <x v="32"/>
    <x v="29"/>
    <x v="31"/>
    <x v="94"/>
    <x v="50"/>
    <x v="60"/>
    <x v="76"/>
    <x v="34"/>
    <x v="30"/>
    <x v="63"/>
    <x v="62"/>
    <x v="54"/>
    <x v="44"/>
    <x v="10"/>
    <x v="56"/>
    <x v="64"/>
    <x v="95"/>
    <x v="14"/>
    <x v="4"/>
    <x v="57"/>
    <x v="47"/>
    <x v="13"/>
    <x v="10"/>
    <x v="13"/>
    <x v="56"/>
    <x v="56"/>
    <x v="58"/>
    <x v="100"/>
    <x v="94"/>
    <x v="39"/>
    <x v="31"/>
    <x v="37"/>
    <x v="40"/>
    <x v="115"/>
    <x v="66"/>
    <x v="44"/>
    <x v="78"/>
    <x v="103"/>
    <x v="96"/>
    <x v="41"/>
    <x v="31"/>
    <x v="39"/>
    <x v="42"/>
    <x v="118"/>
    <x v="68"/>
    <x v="46"/>
    <x v="81"/>
    <x v="11"/>
    <x v="32"/>
    <x v="66"/>
    <x v="58"/>
    <x v="55"/>
    <x v="46"/>
    <x v="7"/>
    <x v="54"/>
    <x v="63"/>
    <x v="80"/>
    <x v="1"/>
    <x v="2"/>
    <x v="2"/>
    <x v="3"/>
    <x v="2"/>
    <x v="3"/>
    <x v="6"/>
    <x v="4"/>
    <x v="1"/>
    <x v="4"/>
    <x v="107"/>
    <x v="83"/>
    <x v="24"/>
    <x v="34"/>
    <x v="43"/>
    <x v="41"/>
    <x v="83"/>
    <x v="35"/>
    <x v="49"/>
    <x v="40"/>
    <x v="0"/>
    <x v="0"/>
    <x v="63"/>
    <x v="53"/>
    <x v="3"/>
    <x v="4"/>
    <x v="4"/>
    <x v="50"/>
    <x v="43"/>
    <x v="59"/>
    <x v="7"/>
    <x v="7"/>
    <x v="3"/>
    <x v="2"/>
    <x v="5"/>
    <x v="2"/>
    <x v="5"/>
    <x v="4"/>
    <x v="7"/>
    <x v="5"/>
    <x v="5"/>
    <x v="4"/>
    <x v="4"/>
    <x v="4"/>
    <x v="3"/>
    <x v="2"/>
    <x v="4"/>
    <x v="4"/>
    <x v="2"/>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3"/>
    <x v="4"/>
    <x v="4"/>
    <x v="5"/>
    <x v="4"/>
    <x v="5"/>
    <x v="1"/>
    <x v="1"/>
    <x v="1"/>
    <x v="1"/>
    <x v="2"/>
    <x v="2"/>
    <x v="1"/>
    <x v="1"/>
    <x v="1"/>
    <x v="2"/>
    <x v="2"/>
    <x v="2"/>
    <x v="1"/>
    <x v="3"/>
    <x v="2"/>
    <x v="4"/>
    <x v="1"/>
    <x v="5"/>
    <x v="2"/>
    <x v="2"/>
    <x v="4"/>
    <x v="6"/>
    <x v="5"/>
    <x v="5"/>
    <x v="4"/>
    <x v="5"/>
    <x v="5"/>
    <x v="5"/>
    <x v="6"/>
    <x v="3"/>
    <x v="4"/>
    <x v="6"/>
    <x v="5"/>
    <x v="1"/>
    <x v="1"/>
    <x v="4"/>
    <x v="1"/>
    <x v="2"/>
    <x v="6"/>
  </r>
  <r>
    <x v="122"/>
    <x v="301"/>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22"/>
    <x v="0"/>
    <x v="62"/>
    <x v="20"/>
    <x v="46"/>
    <x v="29"/>
    <x v="8"/>
    <x v="8"/>
    <x v="49"/>
    <x v="61"/>
    <x v="51"/>
    <x v="96"/>
    <x v="72"/>
    <x v="84"/>
    <x v="51"/>
    <x v="66"/>
    <x v="76"/>
    <x v="67"/>
    <x v="56"/>
    <x v="45"/>
    <x v="73"/>
    <x v="75"/>
    <x v="46"/>
    <x v="49"/>
    <x v="51"/>
    <x v="44"/>
    <x v="42"/>
    <x v="40"/>
    <x v="44"/>
    <x v="25"/>
    <x v="53"/>
    <x v="48"/>
    <x v="62"/>
    <x v="21"/>
    <x v="64"/>
    <x v="32"/>
    <x v="9"/>
    <x v="9"/>
    <x v="72"/>
    <x v="91"/>
    <x v="40"/>
    <x v="121"/>
    <x v="64"/>
    <x v="21"/>
    <x v="67"/>
    <x v="33"/>
    <x v="9"/>
    <x v="9"/>
    <x v="74"/>
    <x v="94"/>
    <x v="42"/>
    <x v="124"/>
    <x v="50"/>
    <x v="107"/>
    <x v="40"/>
    <x v="56"/>
    <x v="85"/>
    <x v="79"/>
    <x v="51"/>
    <x v="28"/>
    <x v="67"/>
    <x v="37"/>
    <x v="3"/>
    <x v="0"/>
    <x v="4"/>
    <x v="2"/>
    <x v="0"/>
    <x v="0"/>
    <x v="5"/>
    <x v="5"/>
    <x v="2"/>
    <x v="5"/>
    <x v="62"/>
    <x v="37"/>
    <x v="31"/>
    <x v="42"/>
    <x v="28"/>
    <x v="26"/>
    <x v="50"/>
    <x v="59"/>
    <x v="39"/>
    <x v="72"/>
    <x v="25"/>
    <x v="37"/>
    <x v="42"/>
    <x v="23"/>
    <x v="23"/>
    <x v="23"/>
    <x v="21"/>
    <x v="20"/>
    <x v="43"/>
    <x v="24"/>
    <x v="1"/>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0"/>
    <x v="2"/>
    <x v="5"/>
    <x v="4"/>
    <x v="2"/>
    <x v="2"/>
    <x v="1"/>
    <x v="1"/>
    <x v="2"/>
    <x v="4"/>
    <x v="3"/>
    <x v="4"/>
    <x v="5"/>
    <x v="5"/>
    <x v="5"/>
    <x v="4"/>
    <x v="4"/>
    <x v="5"/>
    <x v="4"/>
    <x v="5"/>
    <x v="1"/>
    <x v="1"/>
    <x v="1"/>
    <x v="1"/>
    <x v="2"/>
    <x v="2"/>
    <x v="1"/>
    <x v="1"/>
    <x v="1"/>
    <x v="2"/>
    <x v="2"/>
    <x v="2"/>
    <x v="1"/>
    <x v="3"/>
    <x v="2"/>
    <x v="1"/>
    <x v="1"/>
    <x v="5"/>
    <x v="4"/>
    <x v="2"/>
    <x v="4"/>
    <x v="6"/>
    <x v="5"/>
    <x v="5"/>
    <x v="4"/>
    <x v="5"/>
    <x v="5"/>
    <x v="5"/>
    <x v="6"/>
    <x v="3"/>
    <x v="1"/>
    <x v="6"/>
    <x v="5"/>
    <x v="1"/>
    <x v="1"/>
    <x v="4"/>
    <x v="1"/>
    <x v="2"/>
    <x v="6"/>
  </r>
  <r>
    <x v="123"/>
    <x v="131"/>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32"/>
    <x v="0"/>
    <x v="30"/>
    <x v="20"/>
    <x v="77"/>
    <x v="14"/>
    <x v="8"/>
    <x v="8"/>
    <x v="59"/>
    <x v="87"/>
    <x v="80"/>
    <x v="146"/>
    <x v="105"/>
    <x v="84"/>
    <x v="20"/>
    <x v="83"/>
    <x v="76"/>
    <x v="67"/>
    <x v="46"/>
    <x v="18"/>
    <x v="44"/>
    <x v="25"/>
    <x v="68"/>
    <x v="49"/>
    <x v="24"/>
    <x v="63"/>
    <x v="42"/>
    <x v="40"/>
    <x v="30"/>
    <x v="3"/>
    <x v="29"/>
    <x v="11"/>
    <x v="10"/>
    <x v="21"/>
    <x v="97"/>
    <x v="8"/>
    <x v="9"/>
    <x v="9"/>
    <x v="88"/>
    <x v="113"/>
    <x v="88"/>
    <x v="153"/>
    <x v="10"/>
    <x v="21"/>
    <x v="100"/>
    <x v="8"/>
    <x v="9"/>
    <x v="9"/>
    <x v="91"/>
    <x v="116"/>
    <x v="91"/>
    <x v="156"/>
    <x v="104"/>
    <x v="107"/>
    <x v="7"/>
    <x v="81"/>
    <x v="85"/>
    <x v="79"/>
    <x v="34"/>
    <x v="6"/>
    <x v="18"/>
    <x v="5"/>
    <x v="3"/>
    <x v="0"/>
    <x v="4"/>
    <x v="2"/>
    <x v="0"/>
    <x v="0"/>
    <x v="5"/>
    <x v="5"/>
    <x v="2"/>
    <x v="5"/>
    <x v="10"/>
    <x v="37"/>
    <x v="81"/>
    <x v="17"/>
    <x v="28"/>
    <x v="26"/>
    <x v="65"/>
    <x v="85"/>
    <x v="88"/>
    <x v="127"/>
    <x v="77"/>
    <x v="37"/>
    <x v="4"/>
    <x v="73"/>
    <x v="23"/>
    <x v="23"/>
    <x v="7"/>
    <x v="5"/>
    <x v="4"/>
    <x v="4"/>
    <x v="7"/>
    <x v="2"/>
    <x v="6"/>
    <x v="2"/>
    <x v="5"/>
    <x v="2"/>
    <x v="0"/>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0"/>
    <x v="5"/>
    <x v="1"/>
    <x v="1"/>
    <x v="1"/>
    <x v="1"/>
    <x v="2"/>
    <x v="2"/>
    <x v="1"/>
    <x v="1"/>
    <x v="1"/>
    <x v="2"/>
    <x v="2"/>
    <x v="2"/>
    <x v="1"/>
    <x v="3"/>
    <x v="2"/>
    <x v="4"/>
    <x v="1"/>
    <x v="5"/>
    <x v="4"/>
    <x v="2"/>
    <x v="4"/>
    <x v="6"/>
    <x v="5"/>
    <x v="5"/>
    <x v="4"/>
    <x v="5"/>
    <x v="5"/>
    <x v="5"/>
    <x v="6"/>
    <x v="3"/>
    <x v="4"/>
    <x v="6"/>
    <x v="5"/>
    <x v="1"/>
    <x v="1"/>
    <x v="4"/>
    <x v="1"/>
    <x v="2"/>
    <x v="6"/>
  </r>
  <r>
    <x v="124"/>
    <x v="316"/>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61"/>
    <x v="0"/>
    <x v="94"/>
    <x v="13"/>
    <x v="46"/>
    <x v="17"/>
    <x v="8"/>
    <x v="8"/>
    <x v="49"/>
    <x v="61"/>
    <x v="51"/>
    <x v="96"/>
    <x v="40"/>
    <x v="91"/>
    <x v="51"/>
    <x v="80"/>
    <x v="76"/>
    <x v="67"/>
    <x v="56"/>
    <x v="45"/>
    <x v="73"/>
    <x v="75"/>
    <x v="21"/>
    <x v="59"/>
    <x v="51"/>
    <x v="58"/>
    <x v="42"/>
    <x v="40"/>
    <x v="44"/>
    <x v="25"/>
    <x v="53"/>
    <x v="48"/>
    <x v="103"/>
    <x v="10"/>
    <x v="64"/>
    <x v="13"/>
    <x v="9"/>
    <x v="9"/>
    <x v="72"/>
    <x v="91"/>
    <x v="40"/>
    <x v="121"/>
    <x v="106"/>
    <x v="10"/>
    <x v="67"/>
    <x v="13"/>
    <x v="9"/>
    <x v="9"/>
    <x v="74"/>
    <x v="94"/>
    <x v="42"/>
    <x v="124"/>
    <x v="8"/>
    <x v="118"/>
    <x v="40"/>
    <x v="76"/>
    <x v="85"/>
    <x v="79"/>
    <x v="51"/>
    <x v="28"/>
    <x v="67"/>
    <x v="37"/>
    <x v="3"/>
    <x v="0"/>
    <x v="4"/>
    <x v="2"/>
    <x v="0"/>
    <x v="0"/>
    <x v="5"/>
    <x v="5"/>
    <x v="2"/>
    <x v="5"/>
    <x v="105"/>
    <x v="26"/>
    <x v="31"/>
    <x v="22"/>
    <x v="28"/>
    <x v="26"/>
    <x v="50"/>
    <x v="59"/>
    <x v="39"/>
    <x v="72"/>
    <x v="3"/>
    <x v="77"/>
    <x v="42"/>
    <x v="65"/>
    <x v="23"/>
    <x v="23"/>
    <x v="21"/>
    <x v="20"/>
    <x v="43"/>
    <x v="24"/>
    <x v="7"/>
    <x v="7"/>
    <x v="6"/>
    <x v="2"/>
    <x v="5"/>
    <x v="2"/>
    <x v="5"/>
    <x v="4"/>
    <x v="7"/>
    <x v="5"/>
    <x v="5"/>
    <x v="4"/>
    <x v="4"/>
    <x v="4"/>
    <x v="3"/>
    <x v="2"/>
    <x v="4"/>
    <x v="4"/>
    <x v="5"/>
    <x v="4"/>
    <x v="4"/>
    <x v="4"/>
    <x v="4"/>
    <x v="4"/>
    <x v="4"/>
    <x v="4"/>
    <x v="4"/>
    <x v="4"/>
    <x v="4"/>
    <x v="4"/>
    <x v="4"/>
    <x v="1"/>
    <x v="5"/>
    <x v="2"/>
    <x v="4"/>
    <x v="0"/>
    <x v="3"/>
    <x v="1"/>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5"/>
    <x v="6"/>
    <x v="3"/>
    <x v="4"/>
    <x v="6"/>
    <x v="5"/>
    <x v="1"/>
    <x v="1"/>
    <x v="4"/>
    <x v="1"/>
    <x v="2"/>
    <x v="6"/>
  </r>
  <r>
    <x v="125"/>
    <x v="431"/>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61"/>
    <x v="0"/>
    <x v="35"/>
    <x v="58"/>
    <x v="28"/>
    <x v="15"/>
    <x v="24"/>
    <x v="66"/>
    <x v="19"/>
    <x v="25"/>
    <x v="49"/>
    <x v="47"/>
    <x v="100"/>
    <x v="44"/>
    <x v="69"/>
    <x v="82"/>
    <x v="59"/>
    <x v="7"/>
    <x v="87"/>
    <x v="81"/>
    <x v="75"/>
    <x v="124"/>
    <x v="49"/>
    <x v="31"/>
    <x v="18"/>
    <x v="49"/>
    <x v="29"/>
    <x v="8"/>
    <x v="35"/>
    <x v="28"/>
    <x v="31"/>
    <x v="23"/>
    <x v="18"/>
    <x v="84"/>
    <x v="35"/>
    <x v="9"/>
    <x v="34"/>
    <x v="79"/>
    <x v="23"/>
    <x v="35"/>
    <x v="37"/>
    <x v="45"/>
    <x v="18"/>
    <x v="86"/>
    <x v="37"/>
    <x v="9"/>
    <x v="36"/>
    <x v="81"/>
    <x v="24"/>
    <x v="37"/>
    <x v="39"/>
    <x v="47"/>
    <x v="96"/>
    <x v="42"/>
    <x v="70"/>
    <x v="80"/>
    <x v="58"/>
    <x v="7"/>
    <x v="101"/>
    <x v="85"/>
    <x v="70"/>
    <x v="114"/>
    <x v="2"/>
    <x v="3"/>
    <x v="1"/>
    <x v="1"/>
    <x v="4"/>
    <x v="4"/>
    <x v="3"/>
    <x v="2"/>
    <x v="0"/>
    <x v="0"/>
    <x v="26"/>
    <x v="50"/>
    <x v="49"/>
    <x v="19"/>
    <x v="32"/>
    <x v="57"/>
    <x v="33"/>
    <x v="46"/>
    <x v="61"/>
    <x v="76"/>
    <x v="61"/>
    <x v="21"/>
    <x v="13"/>
    <x v="60"/>
    <x v="22"/>
    <x v="5"/>
    <x v="45"/>
    <x v="20"/>
    <x v="13"/>
    <x v="15"/>
    <x v="7"/>
    <x v="7"/>
    <x v="6"/>
    <x v="2"/>
    <x v="5"/>
    <x v="2"/>
    <x v="5"/>
    <x v="4"/>
    <x v="7"/>
    <x v="5"/>
    <x v="5"/>
    <x v="4"/>
    <x v="4"/>
    <x v="4"/>
    <x v="3"/>
    <x v="2"/>
    <x v="4"/>
    <x v="4"/>
    <x v="5"/>
    <x v="4"/>
    <x v="4"/>
    <x v="4"/>
    <x v="4"/>
    <x v="4"/>
    <x v="4"/>
    <x v="4"/>
    <x v="4"/>
    <x v="1"/>
    <x v="4"/>
    <x v="4"/>
    <x v="4"/>
    <x v="1"/>
    <x v="5"/>
    <x v="2"/>
    <x v="4"/>
    <x v="4"/>
    <x v="3"/>
    <x v="4"/>
    <x v="4"/>
    <x v="6"/>
    <x v="2"/>
    <x v="3"/>
    <x v="4"/>
    <x v="2"/>
    <x v="3"/>
    <x v="0"/>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1"/>
    <x v="3"/>
    <x v="4"/>
    <x v="6"/>
    <x v="5"/>
    <x v="1"/>
    <x v="1"/>
    <x v="4"/>
    <x v="1"/>
    <x v="2"/>
    <x v="6"/>
  </r>
  <r>
    <x v="126"/>
    <x v="108"/>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61"/>
    <x v="0"/>
    <x v="72"/>
    <x v="74"/>
    <x v="28"/>
    <x v="21"/>
    <x v="12"/>
    <x v="45"/>
    <x v="16"/>
    <x v="25"/>
    <x v="37"/>
    <x v="47"/>
    <x v="62"/>
    <x v="28"/>
    <x v="69"/>
    <x v="75"/>
    <x v="71"/>
    <x v="28"/>
    <x v="90"/>
    <x v="81"/>
    <x v="87"/>
    <x v="124"/>
    <x v="21"/>
    <x v="14"/>
    <x v="18"/>
    <x v="38"/>
    <x v="43"/>
    <x v="36"/>
    <x v="44"/>
    <x v="28"/>
    <x v="40"/>
    <x v="23"/>
    <x v="78"/>
    <x v="106"/>
    <x v="35"/>
    <x v="19"/>
    <x v="15"/>
    <x v="60"/>
    <x v="19"/>
    <x v="35"/>
    <x v="17"/>
    <x v="45"/>
    <x v="80"/>
    <x v="108"/>
    <x v="37"/>
    <x v="19"/>
    <x v="15"/>
    <x v="62"/>
    <x v="20"/>
    <x v="37"/>
    <x v="17"/>
    <x v="47"/>
    <x v="34"/>
    <x v="20"/>
    <x v="70"/>
    <x v="70"/>
    <x v="79"/>
    <x v="26"/>
    <x v="105"/>
    <x v="85"/>
    <x v="92"/>
    <x v="114"/>
    <x v="2"/>
    <x v="3"/>
    <x v="1"/>
    <x v="1"/>
    <x v="4"/>
    <x v="4"/>
    <x v="3"/>
    <x v="2"/>
    <x v="0"/>
    <x v="0"/>
    <x v="85"/>
    <x v="74"/>
    <x v="49"/>
    <x v="29"/>
    <x v="12"/>
    <x v="19"/>
    <x v="29"/>
    <x v="46"/>
    <x v="39"/>
    <x v="76"/>
    <x v="10"/>
    <x v="7"/>
    <x v="13"/>
    <x v="50"/>
    <x v="54"/>
    <x v="28"/>
    <x v="54"/>
    <x v="20"/>
    <x v="42"/>
    <x v="15"/>
    <x v="7"/>
    <x v="7"/>
    <x v="6"/>
    <x v="2"/>
    <x v="5"/>
    <x v="2"/>
    <x v="5"/>
    <x v="4"/>
    <x v="7"/>
    <x v="5"/>
    <x v="5"/>
    <x v="4"/>
    <x v="4"/>
    <x v="4"/>
    <x v="3"/>
    <x v="2"/>
    <x v="4"/>
    <x v="4"/>
    <x v="5"/>
    <x v="4"/>
    <x v="4"/>
    <x v="4"/>
    <x v="4"/>
    <x v="4"/>
    <x v="4"/>
    <x v="4"/>
    <x v="4"/>
    <x v="0"/>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5"/>
    <x v="5"/>
    <x v="5"/>
    <x v="6"/>
    <x v="3"/>
    <x v="4"/>
    <x v="6"/>
    <x v="5"/>
    <x v="1"/>
    <x v="1"/>
    <x v="4"/>
    <x v="1"/>
    <x v="2"/>
    <x v="6"/>
  </r>
  <r>
    <x v="127"/>
    <x v="242"/>
    <x v="1"/>
    <x v="1"/>
    <x v="2"/>
    <x v="2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61"/>
    <x v="0"/>
    <x v="26"/>
    <x v="6"/>
    <x v="33"/>
    <x v="16"/>
    <x v="7"/>
    <x v="4"/>
    <x v="2"/>
    <x v="2"/>
    <x v="37"/>
    <x v="29"/>
    <x v="109"/>
    <x v="98"/>
    <x v="64"/>
    <x v="81"/>
    <x v="77"/>
    <x v="72"/>
    <x v="105"/>
    <x v="105"/>
    <x v="87"/>
    <x v="142"/>
    <x v="82"/>
    <x v="85"/>
    <x v="51"/>
    <x v="79"/>
    <x v="72"/>
    <x v="72"/>
    <x v="81"/>
    <x v="75"/>
    <x v="61"/>
    <x v="60"/>
    <x v="48"/>
    <x v="12"/>
    <x v="91"/>
    <x v="38"/>
    <x v="19"/>
    <x v="10"/>
    <x v="5"/>
    <x v="5"/>
    <x v="82"/>
    <x v="71"/>
    <x v="49"/>
    <x v="12"/>
    <x v="94"/>
    <x v="39"/>
    <x v="20"/>
    <x v="10"/>
    <x v="5"/>
    <x v="5"/>
    <x v="85"/>
    <x v="74"/>
    <x v="65"/>
    <x v="116"/>
    <x v="13"/>
    <x v="50"/>
    <x v="74"/>
    <x v="78"/>
    <x v="120"/>
    <x v="117"/>
    <x v="24"/>
    <x v="87"/>
    <x v="4"/>
    <x v="1"/>
    <x v="3"/>
    <x v="4"/>
    <x v="1"/>
    <x v="1"/>
    <x v="1"/>
    <x v="1"/>
    <x v="3"/>
    <x v="3"/>
    <x v="24"/>
    <x v="20"/>
    <x v="76"/>
    <x v="14"/>
    <x v="25"/>
    <x v="16"/>
    <x v="23"/>
    <x v="25"/>
    <x v="80"/>
    <x v="82"/>
    <x v="76"/>
    <x v="80"/>
    <x v="6"/>
    <x v="72"/>
    <x v="40"/>
    <x v="60"/>
    <x v="74"/>
    <x v="72"/>
    <x v="5"/>
    <x v="11"/>
    <x v="7"/>
    <x v="7"/>
    <x v="6"/>
    <x v="2"/>
    <x v="5"/>
    <x v="2"/>
    <x v="5"/>
    <x v="4"/>
    <x v="7"/>
    <x v="5"/>
    <x v="5"/>
    <x v="4"/>
    <x v="4"/>
    <x v="4"/>
    <x v="3"/>
    <x v="2"/>
    <x v="4"/>
    <x v="4"/>
    <x v="5"/>
    <x v="4"/>
    <x v="4"/>
    <x v="4"/>
    <x v="4"/>
    <x v="4"/>
    <x v="4"/>
    <x v="4"/>
    <x v="4"/>
    <x v="4"/>
    <x v="4"/>
    <x v="4"/>
    <x v="4"/>
    <x v="1"/>
    <x v="5"/>
    <x v="2"/>
    <x v="4"/>
    <x v="4"/>
    <x v="3"/>
    <x v="4"/>
    <x v="1"/>
    <x v="6"/>
    <x v="2"/>
    <x v="3"/>
    <x v="1"/>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6"/>
    <x v="3"/>
    <x v="4"/>
    <x v="6"/>
    <x v="5"/>
    <x v="1"/>
    <x v="1"/>
    <x v="4"/>
    <x v="1"/>
    <x v="2"/>
    <x v="6"/>
  </r>
  <r>
    <x v="128"/>
    <x v="16"/>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61"/>
    <x v="0"/>
    <x v="39"/>
    <x v="69"/>
    <x v="22"/>
    <x v="14"/>
    <x v="69"/>
    <x v="20"/>
    <x v="51"/>
    <x v="53"/>
    <x v="100"/>
    <x v="68"/>
    <x v="96"/>
    <x v="33"/>
    <x v="76"/>
    <x v="83"/>
    <x v="14"/>
    <x v="55"/>
    <x v="54"/>
    <x v="53"/>
    <x v="23"/>
    <x v="103"/>
    <x v="54"/>
    <x v="40"/>
    <x v="14"/>
    <x v="57"/>
    <x v="17"/>
    <x v="38"/>
    <x v="24"/>
    <x v="34"/>
    <x v="12"/>
    <x v="31"/>
    <x v="25"/>
    <x v="100"/>
    <x v="26"/>
    <x v="8"/>
    <x v="87"/>
    <x v="28"/>
    <x v="75"/>
    <x v="78"/>
    <x v="99"/>
    <x v="78"/>
    <x v="25"/>
    <x v="102"/>
    <x v="27"/>
    <x v="8"/>
    <x v="90"/>
    <x v="29"/>
    <x v="78"/>
    <x v="81"/>
    <x v="102"/>
    <x v="81"/>
    <x v="89"/>
    <x v="26"/>
    <x v="79"/>
    <x v="81"/>
    <x v="4"/>
    <x v="59"/>
    <x v="47"/>
    <x v="42"/>
    <x v="7"/>
    <x v="80"/>
    <x v="0"/>
    <x v="5"/>
    <x v="0"/>
    <x v="0"/>
    <x v="5"/>
    <x v="2"/>
    <x v="4"/>
    <x v="3"/>
    <x v="4"/>
    <x v="1"/>
    <x v="37"/>
    <x v="54"/>
    <x v="52"/>
    <x v="20"/>
    <x v="63"/>
    <x v="30"/>
    <x v="63"/>
    <x v="60"/>
    <x v="98"/>
    <x v="92"/>
    <x v="65"/>
    <x v="27"/>
    <x v="21"/>
    <x v="70"/>
    <x v="4"/>
    <x v="20"/>
    <x v="11"/>
    <x v="13"/>
    <x v="2"/>
    <x v="8"/>
    <x v="7"/>
    <x v="7"/>
    <x v="6"/>
    <x v="2"/>
    <x v="1"/>
    <x v="2"/>
    <x v="5"/>
    <x v="4"/>
    <x v="7"/>
    <x v="5"/>
    <x v="5"/>
    <x v="4"/>
    <x v="4"/>
    <x v="4"/>
    <x v="3"/>
    <x v="2"/>
    <x v="4"/>
    <x v="4"/>
    <x v="5"/>
    <x v="4"/>
    <x v="4"/>
    <x v="4"/>
    <x v="4"/>
    <x v="4"/>
    <x v="4"/>
    <x v="4"/>
    <x v="4"/>
    <x v="4"/>
    <x v="0"/>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1"/>
    <x v="4"/>
    <x v="5"/>
    <x v="1"/>
    <x v="1"/>
    <x v="1"/>
    <x v="1"/>
    <x v="2"/>
    <x v="2"/>
    <x v="1"/>
    <x v="1"/>
    <x v="1"/>
    <x v="2"/>
    <x v="2"/>
    <x v="2"/>
    <x v="1"/>
    <x v="3"/>
    <x v="2"/>
    <x v="4"/>
    <x v="1"/>
    <x v="5"/>
    <x v="4"/>
    <x v="2"/>
    <x v="4"/>
    <x v="6"/>
    <x v="5"/>
    <x v="5"/>
    <x v="4"/>
    <x v="5"/>
    <x v="5"/>
    <x v="5"/>
    <x v="6"/>
    <x v="3"/>
    <x v="4"/>
    <x v="6"/>
    <x v="5"/>
    <x v="1"/>
    <x v="1"/>
    <x v="4"/>
    <x v="1"/>
    <x v="2"/>
    <x v="6"/>
  </r>
  <r>
    <x v="129"/>
    <x v="319"/>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51"/>
    <x v="0"/>
    <x v="29"/>
    <x v="41"/>
    <x v="60"/>
    <x v="16"/>
    <x v="20"/>
    <x v="23"/>
    <x v="89"/>
    <x v="56"/>
    <x v="75"/>
    <x v="106"/>
    <x v="106"/>
    <x v="62"/>
    <x v="37"/>
    <x v="81"/>
    <x v="63"/>
    <x v="52"/>
    <x v="15"/>
    <x v="50"/>
    <x v="49"/>
    <x v="65"/>
    <x v="76"/>
    <x v="44"/>
    <x v="31"/>
    <x v="75"/>
    <x v="40"/>
    <x v="31"/>
    <x v="18"/>
    <x v="51"/>
    <x v="40"/>
    <x v="46"/>
    <x v="9"/>
    <x v="57"/>
    <x v="87"/>
    <x v="11"/>
    <x v="28"/>
    <x v="33"/>
    <x v="116"/>
    <x v="83"/>
    <x v="83"/>
    <x v="131"/>
    <x v="9"/>
    <x v="58"/>
    <x v="90"/>
    <x v="11"/>
    <x v="30"/>
    <x v="35"/>
    <x v="119"/>
    <x v="86"/>
    <x v="86"/>
    <x v="134"/>
    <x v="105"/>
    <x v="70"/>
    <x v="17"/>
    <x v="78"/>
    <x v="64"/>
    <x v="53"/>
    <x v="6"/>
    <x v="36"/>
    <x v="23"/>
    <x v="27"/>
    <x v="1"/>
    <x v="2"/>
    <x v="2"/>
    <x v="3"/>
    <x v="2"/>
    <x v="3"/>
    <x v="6"/>
    <x v="4"/>
    <x v="1"/>
    <x v="4"/>
    <x v="18"/>
    <x v="54"/>
    <x v="75"/>
    <x v="14"/>
    <x v="34"/>
    <x v="34"/>
    <x v="86"/>
    <x v="53"/>
    <x v="84"/>
    <x v="104"/>
    <x v="87"/>
    <x v="23"/>
    <x v="4"/>
    <x v="81"/>
    <x v="16"/>
    <x v="15"/>
    <x v="3"/>
    <x v="30"/>
    <x v="6"/>
    <x v="16"/>
    <x v="7"/>
    <x v="7"/>
    <x v="6"/>
    <x v="2"/>
    <x v="5"/>
    <x v="2"/>
    <x v="5"/>
    <x v="4"/>
    <x v="0"/>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130"/>
    <x v="276"/>
    <x v="1"/>
    <x v="1"/>
    <x v="2"/>
    <x v="43"/>
    <x v="4"/>
    <x v="17"/>
    <x v="2"/>
    <x v="2"/>
    <x v="2"/>
    <x v="2"/>
    <x v="2"/>
    <x v="2"/>
    <x v="2"/>
    <x v="2"/>
    <x v="2"/>
    <x v="2"/>
    <x v="2"/>
    <x v="2"/>
    <x v="2"/>
    <x v="2"/>
    <x v="2"/>
    <x v="2"/>
    <x v="2"/>
    <x v="2"/>
    <x v="3"/>
    <x v="3"/>
    <x v="3"/>
    <x v="3"/>
    <x v="3"/>
    <x v="3"/>
    <x v="2"/>
    <x v="2"/>
    <x v="2"/>
    <x v="2"/>
    <x v="2"/>
    <x v="2"/>
    <x v="2"/>
    <x v="2"/>
    <x v="2"/>
    <x v="2"/>
    <x v="2"/>
    <x v="2"/>
    <x v="2"/>
    <x v="2"/>
    <x v="3"/>
    <x v="3"/>
    <x v="3"/>
    <x v="1"/>
    <x v="1"/>
    <x v="1"/>
    <x v="1"/>
    <x v="0"/>
    <x v="0"/>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54"/>
    <x v="18"/>
    <x v="40"/>
    <x v="25"/>
    <x v="7"/>
    <x v="7"/>
    <x v="42"/>
    <x v="53"/>
    <x v="44"/>
    <x v="84"/>
    <x v="81"/>
    <x v="86"/>
    <x v="57"/>
    <x v="70"/>
    <x v="77"/>
    <x v="69"/>
    <x v="63"/>
    <x v="53"/>
    <x v="80"/>
    <x v="87"/>
    <x v="51"/>
    <x v="53"/>
    <x v="56"/>
    <x v="47"/>
    <x v="50"/>
    <x v="47"/>
    <x v="54"/>
    <x v="42"/>
    <x v="59"/>
    <x v="57"/>
    <x v="43"/>
    <x v="16"/>
    <x v="51"/>
    <x v="23"/>
    <x v="6"/>
    <x v="6"/>
    <x v="56"/>
    <x v="74"/>
    <x v="24"/>
    <x v="94"/>
    <x v="44"/>
    <x v="16"/>
    <x v="54"/>
    <x v="23"/>
    <x v="6"/>
    <x v="6"/>
    <x v="58"/>
    <x v="76"/>
    <x v="25"/>
    <x v="97"/>
    <x v="70"/>
    <x v="112"/>
    <x v="53"/>
    <x v="66"/>
    <x v="88"/>
    <x v="82"/>
    <x v="67"/>
    <x v="46"/>
    <x v="84"/>
    <x v="64"/>
    <x v="3"/>
    <x v="0"/>
    <x v="4"/>
    <x v="2"/>
    <x v="0"/>
    <x v="0"/>
    <x v="5"/>
    <x v="5"/>
    <x v="2"/>
    <x v="5"/>
    <x v="41"/>
    <x v="32"/>
    <x v="18"/>
    <x v="32"/>
    <x v="25"/>
    <x v="23"/>
    <x v="33"/>
    <x v="41"/>
    <x v="23"/>
    <x v="38"/>
    <x v="54"/>
    <x v="52"/>
    <x v="63"/>
    <x v="45"/>
    <x v="50"/>
    <x v="49"/>
    <x v="55"/>
    <x v="39"/>
    <x v="72"/>
    <x v="5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31"/>
    <x v="8"/>
    <x v="1"/>
    <x v="1"/>
    <x v="2"/>
    <x v="40"/>
    <x v="6"/>
    <x v="17"/>
    <x v="2"/>
    <x v="2"/>
    <x v="2"/>
    <x v="2"/>
    <x v="2"/>
    <x v="2"/>
    <x v="2"/>
    <x v="2"/>
    <x v="2"/>
    <x v="2"/>
    <x v="2"/>
    <x v="2"/>
    <x v="2"/>
    <x v="2"/>
    <x v="2"/>
    <x v="2"/>
    <x v="2"/>
    <x v="2"/>
    <x v="3"/>
    <x v="3"/>
    <x v="3"/>
    <x v="3"/>
    <x v="3"/>
    <x v="3"/>
    <x v="2"/>
    <x v="2"/>
    <x v="2"/>
    <x v="2"/>
    <x v="2"/>
    <x v="2"/>
    <x v="2"/>
    <x v="2"/>
    <x v="2"/>
    <x v="2"/>
    <x v="2"/>
    <x v="2"/>
    <x v="2"/>
    <x v="2"/>
    <x v="1"/>
    <x v="1"/>
    <x v="1"/>
    <x v="1"/>
    <x v="1"/>
    <x v="1"/>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6"/>
    <x v="7"/>
    <x v="0"/>
    <x v="75"/>
    <x v="74"/>
    <x v="35"/>
    <x v="39"/>
    <x v="25"/>
    <x v="52"/>
    <x v="36"/>
    <x v="32"/>
    <x v="57"/>
    <x v="60"/>
    <x v="59"/>
    <x v="28"/>
    <x v="62"/>
    <x v="55"/>
    <x v="58"/>
    <x v="21"/>
    <x v="69"/>
    <x v="74"/>
    <x v="67"/>
    <x v="111"/>
    <x v="19"/>
    <x v="14"/>
    <x v="6"/>
    <x v="17"/>
    <x v="27"/>
    <x v="26"/>
    <x v="16"/>
    <x v="11"/>
    <x v="20"/>
    <x v="7"/>
    <x v="82"/>
    <x v="106"/>
    <x v="47"/>
    <x v="48"/>
    <x v="36"/>
    <x v="69"/>
    <x v="51"/>
    <x v="46"/>
    <x v="50"/>
    <x v="65"/>
    <x v="84"/>
    <x v="108"/>
    <x v="49"/>
    <x v="50"/>
    <x v="38"/>
    <x v="71"/>
    <x v="53"/>
    <x v="48"/>
    <x v="52"/>
    <x v="68"/>
    <x v="30"/>
    <x v="20"/>
    <x v="58"/>
    <x v="39"/>
    <x v="56"/>
    <x v="17"/>
    <x v="72"/>
    <x v="74"/>
    <x v="57"/>
    <x v="93"/>
    <x v="2"/>
    <x v="3"/>
    <x v="1"/>
    <x v="1"/>
    <x v="4"/>
    <x v="4"/>
    <x v="3"/>
    <x v="2"/>
    <x v="0"/>
    <x v="0"/>
    <x v="90"/>
    <x v="74"/>
    <x v="61"/>
    <x v="58"/>
    <x v="34"/>
    <x v="38"/>
    <x v="62"/>
    <x v="57"/>
    <x v="73"/>
    <x v="97"/>
    <x v="8"/>
    <x v="7"/>
    <x v="4"/>
    <x v="2"/>
    <x v="17"/>
    <x v="16"/>
    <x v="9"/>
    <x v="6"/>
    <x v="2"/>
    <x v="6"/>
    <x v="7"/>
    <x v="7"/>
    <x v="6"/>
    <x v="2"/>
    <x v="1"/>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3"/>
    <x v="5"/>
    <x v="4"/>
    <x v="4"/>
    <x v="5"/>
    <x v="4"/>
    <x v="5"/>
    <x v="1"/>
    <x v="1"/>
    <x v="1"/>
    <x v="1"/>
    <x v="2"/>
    <x v="2"/>
    <x v="1"/>
    <x v="1"/>
    <x v="1"/>
    <x v="2"/>
    <x v="2"/>
    <x v="2"/>
    <x v="1"/>
    <x v="3"/>
    <x v="2"/>
    <x v="4"/>
    <x v="1"/>
    <x v="5"/>
    <x v="4"/>
    <x v="2"/>
    <x v="4"/>
    <x v="6"/>
    <x v="5"/>
    <x v="5"/>
    <x v="4"/>
    <x v="5"/>
    <x v="5"/>
    <x v="5"/>
    <x v="6"/>
    <x v="3"/>
    <x v="4"/>
    <x v="6"/>
    <x v="5"/>
    <x v="1"/>
    <x v="1"/>
    <x v="4"/>
    <x v="1"/>
    <x v="2"/>
    <x v="6"/>
  </r>
  <r>
    <x v="132"/>
    <x v="153"/>
    <x v="1"/>
    <x v="1"/>
    <x v="2"/>
    <x v="49"/>
    <x v="7"/>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51"/>
    <x v="15"/>
    <x v="68"/>
    <x v="34"/>
    <x v="16"/>
    <x v="12"/>
    <x v="6"/>
    <x v="5"/>
    <x v="79"/>
    <x v="66"/>
    <x v="84"/>
    <x v="89"/>
    <x v="29"/>
    <x v="60"/>
    <x v="67"/>
    <x v="63"/>
    <x v="101"/>
    <x v="102"/>
    <x v="45"/>
    <x v="105"/>
    <x v="66"/>
    <x v="66"/>
    <x v="15"/>
    <x v="56"/>
    <x v="42"/>
    <x v="45"/>
    <x v="65"/>
    <x v="56"/>
    <x v="24"/>
    <x v="38"/>
    <x v="29"/>
    <x v="8"/>
    <x v="81"/>
    <x v="30"/>
    <x v="17"/>
    <x v="11"/>
    <x v="1"/>
    <x v="1"/>
    <x v="65"/>
    <x v="55"/>
    <x v="29"/>
    <x v="8"/>
    <x v="84"/>
    <x v="30"/>
    <x v="18"/>
    <x v="11"/>
    <x v="1"/>
    <x v="1"/>
    <x v="68"/>
    <x v="57"/>
    <x v="85"/>
    <x v="120"/>
    <x v="23"/>
    <x v="59"/>
    <x v="76"/>
    <x v="77"/>
    <x v="124"/>
    <x v="121"/>
    <x v="41"/>
    <x v="104"/>
    <x v="4"/>
    <x v="1"/>
    <x v="3"/>
    <x v="4"/>
    <x v="1"/>
    <x v="1"/>
    <x v="1"/>
    <x v="1"/>
    <x v="3"/>
    <x v="3"/>
    <x v="7"/>
    <x v="16"/>
    <x v="64"/>
    <x v="7"/>
    <x v="23"/>
    <x v="17"/>
    <x v="19"/>
    <x v="21"/>
    <x v="65"/>
    <x v="64"/>
    <x v="90"/>
    <x v="86"/>
    <x v="12"/>
    <x v="83"/>
    <x v="54"/>
    <x v="46"/>
    <x v="88"/>
    <x v="84"/>
    <x v="18"/>
    <x v="3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0"/>
    <x v="5"/>
    <x v="5"/>
    <x v="4"/>
    <x v="4"/>
    <x v="5"/>
    <x v="4"/>
    <x v="5"/>
    <x v="1"/>
    <x v="1"/>
    <x v="1"/>
    <x v="1"/>
    <x v="2"/>
    <x v="2"/>
    <x v="1"/>
    <x v="1"/>
    <x v="1"/>
    <x v="2"/>
    <x v="2"/>
    <x v="2"/>
    <x v="1"/>
    <x v="3"/>
    <x v="2"/>
    <x v="4"/>
    <x v="1"/>
    <x v="5"/>
    <x v="4"/>
    <x v="2"/>
    <x v="4"/>
    <x v="6"/>
    <x v="5"/>
    <x v="5"/>
    <x v="4"/>
    <x v="5"/>
    <x v="5"/>
    <x v="5"/>
    <x v="6"/>
    <x v="3"/>
    <x v="4"/>
    <x v="6"/>
    <x v="5"/>
    <x v="1"/>
    <x v="1"/>
    <x v="4"/>
    <x v="1"/>
    <x v="2"/>
    <x v="6"/>
  </r>
  <r>
    <x v="133"/>
    <x v="167"/>
    <x v="1"/>
    <x v="1"/>
    <x v="2"/>
    <x v="46"/>
    <x v="4"/>
    <x v="16"/>
    <x v="2"/>
    <x v="2"/>
    <x v="2"/>
    <x v="2"/>
    <x v="2"/>
    <x v="2"/>
    <x v="2"/>
    <x v="2"/>
    <x v="2"/>
    <x v="2"/>
    <x v="2"/>
    <x v="2"/>
    <x v="2"/>
    <x v="2"/>
    <x v="2"/>
    <x v="2"/>
    <x v="2"/>
    <x v="2"/>
    <x v="3"/>
    <x v="3"/>
    <x v="3"/>
    <x v="3"/>
    <x v="3"/>
    <x v="3"/>
    <x v="2"/>
    <x v="2"/>
    <x v="2"/>
    <x v="2"/>
    <x v="2"/>
    <x v="2"/>
    <x v="2"/>
    <x v="2"/>
    <x v="2"/>
    <x v="2"/>
    <x v="2"/>
    <x v="2"/>
    <x v="2"/>
    <x v="2"/>
    <x v="3"/>
    <x v="3"/>
    <x v="3"/>
    <x v="3"/>
    <x v="3"/>
    <x v="3"/>
    <x v="3"/>
    <x v="0"/>
    <x v="0"/>
    <x v="0"/>
    <x v="0"/>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56"/>
    <x v="19"/>
    <x v="42"/>
    <x v="27"/>
    <x v="7"/>
    <x v="7"/>
    <x v="44"/>
    <x v="55"/>
    <x v="46"/>
    <x v="88"/>
    <x v="79"/>
    <x v="85"/>
    <x v="55"/>
    <x v="68"/>
    <x v="77"/>
    <x v="69"/>
    <x v="61"/>
    <x v="51"/>
    <x v="78"/>
    <x v="83"/>
    <x v="50"/>
    <x v="52"/>
    <x v="54"/>
    <x v="46"/>
    <x v="50"/>
    <x v="47"/>
    <x v="51"/>
    <x v="39"/>
    <x v="58"/>
    <x v="55"/>
    <x v="40"/>
    <x v="15"/>
    <x v="49"/>
    <x v="23"/>
    <x v="5"/>
    <x v="5"/>
    <x v="54"/>
    <x v="71"/>
    <x v="21"/>
    <x v="91"/>
    <x v="41"/>
    <x v="15"/>
    <x v="52"/>
    <x v="23"/>
    <x v="5"/>
    <x v="5"/>
    <x v="56"/>
    <x v="73"/>
    <x v="22"/>
    <x v="94"/>
    <x v="73"/>
    <x v="113"/>
    <x v="56"/>
    <x v="66"/>
    <x v="89"/>
    <x v="83"/>
    <x v="69"/>
    <x v="49"/>
    <x v="88"/>
    <x v="67"/>
    <x v="3"/>
    <x v="0"/>
    <x v="4"/>
    <x v="2"/>
    <x v="0"/>
    <x v="0"/>
    <x v="5"/>
    <x v="5"/>
    <x v="2"/>
    <x v="5"/>
    <x v="38"/>
    <x v="31"/>
    <x v="16"/>
    <x v="32"/>
    <x v="24"/>
    <x v="22"/>
    <x v="31"/>
    <x v="38"/>
    <x v="20"/>
    <x v="34"/>
    <x v="58"/>
    <x v="58"/>
    <x v="67"/>
    <x v="45"/>
    <x v="59"/>
    <x v="59"/>
    <x v="57"/>
    <x v="41"/>
    <x v="78"/>
    <x v="5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34"/>
    <x v="317"/>
    <x v="1"/>
    <x v="1"/>
    <x v="2"/>
    <x v="42"/>
    <x v="4"/>
    <x v="17"/>
    <x v="2"/>
    <x v="2"/>
    <x v="2"/>
    <x v="2"/>
    <x v="2"/>
    <x v="2"/>
    <x v="2"/>
    <x v="2"/>
    <x v="2"/>
    <x v="2"/>
    <x v="2"/>
    <x v="2"/>
    <x v="2"/>
    <x v="2"/>
    <x v="2"/>
    <x v="2"/>
    <x v="2"/>
    <x v="2"/>
    <x v="3"/>
    <x v="3"/>
    <x v="3"/>
    <x v="3"/>
    <x v="3"/>
    <x v="3"/>
    <x v="2"/>
    <x v="2"/>
    <x v="2"/>
    <x v="2"/>
    <x v="2"/>
    <x v="2"/>
    <x v="2"/>
    <x v="2"/>
    <x v="2"/>
    <x v="2"/>
    <x v="2"/>
    <x v="2"/>
    <x v="2"/>
    <x v="2"/>
    <x v="3"/>
    <x v="1"/>
    <x v="1"/>
    <x v="1"/>
    <x v="1"/>
    <x v="1"/>
    <x v="1"/>
    <x v="0"/>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51"/>
    <x v="50"/>
    <x v="24"/>
    <x v="26"/>
    <x v="18"/>
    <x v="40"/>
    <x v="24"/>
    <x v="21"/>
    <x v="39"/>
    <x v="39"/>
    <x v="84"/>
    <x v="52"/>
    <x v="74"/>
    <x v="69"/>
    <x v="65"/>
    <x v="33"/>
    <x v="81"/>
    <x v="85"/>
    <x v="85"/>
    <x v="132"/>
    <x v="35"/>
    <x v="39"/>
    <x v="29"/>
    <x v="29"/>
    <x v="35"/>
    <x v="41"/>
    <x v="28"/>
    <x v="40"/>
    <x v="38"/>
    <x v="35"/>
    <x v="40"/>
    <x v="67"/>
    <x v="27"/>
    <x v="25"/>
    <x v="23"/>
    <x v="49"/>
    <x v="30"/>
    <x v="27"/>
    <x v="17"/>
    <x v="28"/>
    <x v="41"/>
    <x v="68"/>
    <x v="28"/>
    <x v="25"/>
    <x v="24"/>
    <x v="51"/>
    <x v="31"/>
    <x v="28"/>
    <x v="17"/>
    <x v="29"/>
    <x v="73"/>
    <x v="60"/>
    <x v="78"/>
    <x v="64"/>
    <x v="70"/>
    <x v="37"/>
    <x v="94"/>
    <x v="94"/>
    <x v="92"/>
    <x v="132"/>
    <x v="2"/>
    <x v="3"/>
    <x v="1"/>
    <x v="1"/>
    <x v="4"/>
    <x v="4"/>
    <x v="3"/>
    <x v="2"/>
    <x v="0"/>
    <x v="0"/>
    <x v="47"/>
    <x v="30"/>
    <x v="39"/>
    <x v="35"/>
    <x v="20"/>
    <x v="6"/>
    <x v="40"/>
    <x v="38"/>
    <x v="39"/>
    <x v="58"/>
    <x v="43"/>
    <x v="45"/>
    <x v="32"/>
    <x v="40"/>
    <x v="43"/>
    <x v="50"/>
    <x v="34"/>
    <x v="46"/>
    <x v="42"/>
    <x v="4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35"/>
    <x v="350"/>
    <x v="1"/>
    <x v="1"/>
    <x v="2"/>
    <x v="45"/>
    <x v="4"/>
    <x v="17"/>
    <x v="2"/>
    <x v="2"/>
    <x v="2"/>
    <x v="2"/>
    <x v="2"/>
    <x v="2"/>
    <x v="2"/>
    <x v="2"/>
    <x v="2"/>
    <x v="2"/>
    <x v="2"/>
    <x v="2"/>
    <x v="2"/>
    <x v="2"/>
    <x v="2"/>
    <x v="2"/>
    <x v="2"/>
    <x v="2"/>
    <x v="3"/>
    <x v="3"/>
    <x v="3"/>
    <x v="3"/>
    <x v="3"/>
    <x v="3"/>
    <x v="2"/>
    <x v="2"/>
    <x v="2"/>
    <x v="2"/>
    <x v="2"/>
    <x v="2"/>
    <x v="2"/>
    <x v="2"/>
    <x v="2"/>
    <x v="2"/>
    <x v="2"/>
    <x v="2"/>
    <x v="2"/>
    <x v="2"/>
    <x v="3"/>
    <x v="3"/>
    <x v="3"/>
    <x v="3"/>
    <x v="3"/>
    <x v="3"/>
    <x v="1"/>
    <x v="0"/>
    <x v="0"/>
    <x v="0"/>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40"/>
    <x v="0"/>
    <x v="54"/>
    <x v="52"/>
    <x v="25"/>
    <x v="28"/>
    <x v="19"/>
    <x v="42"/>
    <x v="26"/>
    <x v="23"/>
    <x v="41"/>
    <x v="42"/>
    <x v="81"/>
    <x v="50"/>
    <x v="73"/>
    <x v="67"/>
    <x v="64"/>
    <x v="31"/>
    <x v="79"/>
    <x v="83"/>
    <x v="83"/>
    <x v="129"/>
    <x v="34"/>
    <x v="36"/>
    <x v="27"/>
    <x v="26"/>
    <x v="34"/>
    <x v="39"/>
    <x v="27"/>
    <x v="36"/>
    <x v="37"/>
    <x v="29"/>
    <x v="40"/>
    <x v="65"/>
    <x v="26"/>
    <x v="25"/>
    <x v="23"/>
    <x v="48"/>
    <x v="30"/>
    <x v="28"/>
    <x v="16"/>
    <x v="28"/>
    <x v="41"/>
    <x v="66"/>
    <x v="27"/>
    <x v="25"/>
    <x v="24"/>
    <x v="50"/>
    <x v="31"/>
    <x v="29"/>
    <x v="16"/>
    <x v="29"/>
    <x v="73"/>
    <x v="62"/>
    <x v="79"/>
    <x v="64"/>
    <x v="70"/>
    <x v="38"/>
    <x v="94"/>
    <x v="93"/>
    <x v="93"/>
    <x v="132"/>
    <x v="2"/>
    <x v="3"/>
    <x v="1"/>
    <x v="1"/>
    <x v="4"/>
    <x v="4"/>
    <x v="3"/>
    <x v="2"/>
    <x v="0"/>
    <x v="0"/>
    <x v="47"/>
    <x v="28"/>
    <x v="37"/>
    <x v="35"/>
    <x v="20"/>
    <x v="5"/>
    <x v="40"/>
    <x v="39"/>
    <x v="38"/>
    <x v="58"/>
    <x v="43"/>
    <x v="49"/>
    <x v="37"/>
    <x v="40"/>
    <x v="43"/>
    <x v="52"/>
    <x v="34"/>
    <x v="39"/>
    <x v="52"/>
    <x v="4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36"/>
    <x v="22"/>
    <x v="1"/>
    <x v="1"/>
    <x v="2"/>
    <x v="60"/>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1"/>
    <x v="1"/>
    <x v="1"/>
    <x v="1"/>
    <x v="1"/>
    <x v="1"/>
    <x v="1"/>
    <x v="1"/>
    <x v="1"/>
    <x v="1"/>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5"/>
    <x v="13"/>
    <x v="0"/>
    <x v="118"/>
    <x v="50"/>
    <x v="70"/>
    <x v="53"/>
    <x v="13"/>
    <x v="13"/>
    <x v="54"/>
    <x v="47"/>
    <x v="78"/>
    <x v="107"/>
    <x v="16"/>
    <x v="52"/>
    <x v="27"/>
    <x v="41"/>
    <x v="70"/>
    <x v="62"/>
    <x v="51"/>
    <x v="59"/>
    <x v="46"/>
    <x v="64"/>
    <x v="4"/>
    <x v="5"/>
    <x v="32"/>
    <x v="11"/>
    <x v="15"/>
    <x v="14"/>
    <x v="39"/>
    <x v="52"/>
    <x v="32"/>
    <x v="41"/>
    <x v="92"/>
    <x v="43"/>
    <x v="66"/>
    <x v="42"/>
    <x v="9"/>
    <x v="9"/>
    <x v="50"/>
    <x v="44"/>
    <x v="43"/>
    <x v="83"/>
    <x v="95"/>
    <x v="44"/>
    <x v="69"/>
    <x v="43"/>
    <x v="9"/>
    <x v="9"/>
    <x v="52"/>
    <x v="46"/>
    <x v="45"/>
    <x v="86"/>
    <x v="19"/>
    <x v="84"/>
    <x v="38"/>
    <x v="46"/>
    <x v="85"/>
    <x v="79"/>
    <x v="73"/>
    <x v="76"/>
    <x v="64"/>
    <x v="75"/>
    <x v="3"/>
    <x v="0"/>
    <x v="4"/>
    <x v="2"/>
    <x v="0"/>
    <x v="0"/>
    <x v="5"/>
    <x v="5"/>
    <x v="2"/>
    <x v="5"/>
    <x v="93"/>
    <x v="62"/>
    <x v="33"/>
    <x v="52"/>
    <x v="28"/>
    <x v="26"/>
    <x v="27"/>
    <x v="11"/>
    <x v="42"/>
    <x v="24"/>
    <x v="7"/>
    <x v="4"/>
    <x v="37"/>
    <x v="7"/>
    <x v="23"/>
    <x v="23"/>
    <x v="62"/>
    <x v="64"/>
    <x v="41"/>
    <x v="64"/>
    <x v="7"/>
    <x v="7"/>
    <x v="3"/>
    <x v="2"/>
    <x v="5"/>
    <x v="2"/>
    <x v="5"/>
    <x v="4"/>
    <x v="7"/>
    <x v="5"/>
    <x v="5"/>
    <x v="4"/>
    <x v="4"/>
    <x v="4"/>
    <x v="3"/>
    <x v="2"/>
    <x v="4"/>
    <x v="4"/>
    <x v="2"/>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2"/>
    <x v="6"/>
    <x v="2"/>
    <x v="5"/>
    <x v="4"/>
    <x v="5"/>
    <x v="5"/>
    <x v="5"/>
    <x v="6"/>
    <x v="3"/>
    <x v="4"/>
    <x v="6"/>
    <x v="5"/>
    <x v="1"/>
    <x v="1"/>
    <x v="4"/>
    <x v="1"/>
    <x v="2"/>
    <x v="6"/>
  </r>
  <r>
    <x v="137"/>
    <x v="90"/>
    <x v="1"/>
    <x v="1"/>
    <x v="2"/>
    <x v="47"/>
    <x v="7"/>
    <x v="17"/>
    <x v="2"/>
    <x v="2"/>
    <x v="2"/>
    <x v="2"/>
    <x v="2"/>
    <x v="2"/>
    <x v="2"/>
    <x v="2"/>
    <x v="2"/>
    <x v="2"/>
    <x v="2"/>
    <x v="2"/>
    <x v="2"/>
    <x v="2"/>
    <x v="2"/>
    <x v="2"/>
    <x v="2"/>
    <x v="2"/>
    <x v="3"/>
    <x v="3"/>
    <x v="3"/>
    <x v="3"/>
    <x v="3"/>
    <x v="3"/>
    <x v="2"/>
    <x v="2"/>
    <x v="2"/>
    <x v="2"/>
    <x v="2"/>
    <x v="2"/>
    <x v="2"/>
    <x v="2"/>
    <x v="2"/>
    <x v="2"/>
    <x v="2"/>
    <x v="2"/>
    <x v="2"/>
    <x v="2"/>
    <x v="3"/>
    <x v="3"/>
    <x v="3"/>
    <x v="3"/>
    <x v="3"/>
    <x v="3"/>
    <x v="3"/>
    <x v="2"/>
    <x v="0"/>
    <x v="0"/>
    <x v="0"/>
    <x v="2"/>
    <x v="1"/>
    <x v="1"/>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5"/>
    <x v="61"/>
    <x v="0"/>
    <x v="30"/>
    <x v="21"/>
    <x v="80"/>
    <x v="14"/>
    <x v="8"/>
    <x v="8"/>
    <x v="60"/>
    <x v="88"/>
    <x v="83"/>
    <x v="149"/>
    <x v="105"/>
    <x v="83"/>
    <x v="17"/>
    <x v="83"/>
    <x v="76"/>
    <x v="67"/>
    <x v="45"/>
    <x v="17"/>
    <x v="41"/>
    <x v="22"/>
    <x v="68"/>
    <x v="48"/>
    <x v="19"/>
    <x v="63"/>
    <x v="42"/>
    <x v="40"/>
    <x v="29"/>
    <x v="2"/>
    <x v="25"/>
    <x v="8"/>
    <x v="4"/>
    <x v="17"/>
    <x v="94"/>
    <x v="4"/>
    <x v="7"/>
    <x v="7"/>
    <x v="76"/>
    <x v="107"/>
    <x v="76"/>
    <x v="149"/>
    <x v="4"/>
    <x v="17"/>
    <x v="97"/>
    <x v="4"/>
    <x v="7"/>
    <x v="7"/>
    <x v="79"/>
    <x v="110"/>
    <x v="79"/>
    <x v="152"/>
    <x v="110"/>
    <x v="111"/>
    <x v="10"/>
    <x v="86"/>
    <x v="87"/>
    <x v="81"/>
    <x v="46"/>
    <x v="12"/>
    <x v="30"/>
    <x v="9"/>
    <x v="3"/>
    <x v="0"/>
    <x v="4"/>
    <x v="2"/>
    <x v="0"/>
    <x v="0"/>
    <x v="5"/>
    <x v="5"/>
    <x v="2"/>
    <x v="5"/>
    <x v="5"/>
    <x v="33"/>
    <x v="70"/>
    <x v="13"/>
    <x v="26"/>
    <x v="24"/>
    <x v="54"/>
    <x v="78"/>
    <x v="76"/>
    <x v="122"/>
    <x v="83"/>
    <x v="49"/>
    <x v="9"/>
    <x v="77"/>
    <x v="44"/>
    <x v="43"/>
    <x v="18"/>
    <x v="9"/>
    <x v="9"/>
    <x v="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0"/>
    <x v="5"/>
    <x v="4"/>
    <x v="4"/>
    <x v="5"/>
    <x v="4"/>
    <x v="5"/>
    <x v="1"/>
    <x v="1"/>
    <x v="1"/>
    <x v="1"/>
    <x v="2"/>
    <x v="2"/>
    <x v="1"/>
    <x v="1"/>
    <x v="1"/>
    <x v="2"/>
    <x v="2"/>
    <x v="2"/>
    <x v="1"/>
    <x v="3"/>
    <x v="2"/>
    <x v="4"/>
    <x v="1"/>
    <x v="5"/>
    <x v="4"/>
    <x v="2"/>
    <x v="4"/>
    <x v="6"/>
    <x v="5"/>
    <x v="5"/>
    <x v="4"/>
    <x v="5"/>
    <x v="5"/>
    <x v="5"/>
    <x v="6"/>
    <x v="3"/>
    <x v="4"/>
    <x v="6"/>
    <x v="5"/>
    <x v="1"/>
    <x v="1"/>
    <x v="4"/>
    <x v="1"/>
    <x v="2"/>
    <x v="6"/>
  </r>
  <r>
    <x v="138"/>
    <x v="18"/>
    <x v="1"/>
    <x v="1"/>
    <x v="2"/>
    <x v="43"/>
    <x v="4"/>
    <x v="17"/>
    <x v="2"/>
    <x v="2"/>
    <x v="2"/>
    <x v="2"/>
    <x v="2"/>
    <x v="2"/>
    <x v="2"/>
    <x v="2"/>
    <x v="2"/>
    <x v="2"/>
    <x v="2"/>
    <x v="2"/>
    <x v="2"/>
    <x v="2"/>
    <x v="2"/>
    <x v="2"/>
    <x v="2"/>
    <x v="2"/>
    <x v="3"/>
    <x v="3"/>
    <x v="3"/>
    <x v="3"/>
    <x v="3"/>
    <x v="3"/>
    <x v="2"/>
    <x v="2"/>
    <x v="2"/>
    <x v="2"/>
    <x v="2"/>
    <x v="2"/>
    <x v="2"/>
    <x v="2"/>
    <x v="2"/>
    <x v="2"/>
    <x v="2"/>
    <x v="2"/>
    <x v="2"/>
    <x v="2"/>
    <x v="3"/>
    <x v="3"/>
    <x v="3"/>
    <x v="1"/>
    <x v="1"/>
    <x v="1"/>
    <x v="1"/>
    <x v="0"/>
    <x v="0"/>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53"/>
    <x v="36"/>
    <x v="31"/>
    <x v="30"/>
    <x v="18"/>
    <x v="20"/>
    <x v="53"/>
    <x v="40"/>
    <x v="46"/>
    <x v="64"/>
    <x v="82"/>
    <x v="67"/>
    <x v="66"/>
    <x v="64"/>
    <x v="65"/>
    <x v="55"/>
    <x v="52"/>
    <x v="66"/>
    <x v="78"/>
    <x v="107"/>
    <x v="55"/>
    <x v="53"/>
    <x v="60"/>
    <x v="52"/>
    <x v="52"/>
    <x v="42"/>
    <x v="61"/>
    <x v="65"/>
    <x v="63"/>
    <x v="64"/>
    <x v="42"/>
    <x v="45"/>
    <x v="37"/>
    <x v="30"/>
    <x v="23"/>
    <x v="26"/>
    <x v="73"/>
    <x v="55"/>
    <x v="27"/>
    <x v="64"/>
    <x v="43"/>
    <x v="46"/>
    <x v="39"/>
    <x v="30"/>
    <x v="24"/>
    <x v="27"/>
    <x v="75"/>
    <x v="57"/>
    <x v="28"/>
    <x v="67"/>
    <x v="71"/>
    <x v="82"/>
    <x v="68"/>
    <x v="59"/>
    <x v="70"/>
    <x v="61"/>
    <x v="50"/>
    <x v="65"/>
    <x v="81"/>
    <x v="94"/>
    <x v="1"/>
    <x v="2"/>
    <x v="2"/>
    <x v="3"/>
    <x v="2"/>
    <x v="3"/>
    <x v="6"/>
    <x v="4"/>
    <x v="1"/>
    <x v="4"/>
    <x v="50"/>
    <x v="39"/>
    <x v="22"/>
    <x v="33"/>
    <x v="28"/>
    <x v="27"/>
    <x v="30"/>
    <x v="23"/>
    <x v="30"/>
    <x v="26"/>
    <x v="57"/>
    <x v="54"/>
    <x v="70"/>
    <x v="57"/>
    <x v="42"/>
    <x v="33"/>
    <x v="61"/>
    <x v="81"/>
    <x v="73"/>
    <x v="8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39"/>
    <x v="420"/>
    <x v="1"/>
    <x v="1"/>
    <x v="2"/>
    <x v="43"/>
    <x v="7"/>
    <x v="17"/>
    <x v="2"/>
    <x v="2"/>
    <x v="2"/>
    <x v="2"/>
    <x v="2"/>
    <x v="2"/>
    <x v="2"/>
    <x v="2"/>
    <x v="2"/>
    <x v="2"/>
    <x v="2"/>
    <x v="2"/>
    <x v="2"/>
    <x v="2"/>
    <x v="2"/>
    <x v="2"/>
    <x v="2"/>
    <x v="2"/>
    <x v="3"/>
    <x v="3"/>
    <x v="3"/>
    <x v="3"/>
    <x v="3"/>
    <x v="3"/>
    <x v="2"/>
    <x v="2"/>
    <x v="2"/>
    <x v="2"/>
    <x v="2"/>
    <x v="2"/>
    <x v="2"/>
    <x v="2"/>
    <x v="2"/>
    <x v="2"/>
    <x v="2"/>
    <x v="2"/>
    <x v="2"/>
    <x v="2"/>
    <x v="3"/>
    <x v="3"/>
    <x v="3"/>
    <x v="1"/>
    <x v="1"/>
    <x v="1"/>
    <x v="1"/>
    <x v="0"/>
    <x v="0"/>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25"/>
    <x v="0"/>
    <x v="57"/>
    <x v="56"/>
    <x v="27"/>
    <x v="30"/>
    <x v="20"/>
    <x v="44"/>
    <x v="27"/>
    <x v="24"/>
    <x v="44"/>
    <x v="45"/>
    <x v="78"/>
    <x v="46"/>
    <x v="71"/>
    <x v="64"/>
    <x v="63"/>
    <x v="29"/>
    <x v="78"/>
    <x v="82"/>
    <x v="80"/>
    <x v="126"/>
    <x v="39"/>
    <x v="53"/>
    <x v="8"/>
    <x v="33"/>
    <x v="71"/>
    <x v="4"/>
    <x v="57"/>
    <x v="64"/>
    <x v="63"/>
    <x v="56"/>
    <x v="48"/>
    <x v="75"/>
    <x v="31"/>
    <x v="30"/>
    <x v="26"/>
    <x v="55"/>
    <x v="33"/>
    <x v="31"/>
    <x v="24"/>
    <x v="36"/>
    <x v="49"/>
    <x v="76"/>
    <x v="33"/>
    <x v="30"/>
    <x v="28"/>
    <x v="57"/>
    <x v="34"/>
    <x v="32"/>
    <x v="25"/>
    <x v="38"/>
    <x v="65"/>
    <x v="52"/>
    <x v="74"/>
    <x v="59"/>
    <x v="66"/>
    <x v="31"/>
    <x v="91"/>
    <x v="90"/>
    <x v="84"/>
    <x v="124"/>
    <x v="0"/>
    <x v="5"/>
    <x v="0"/>
    <x v="0"/>
    <x v="5"/>
    <x v="2"/>
    <x v="4"/>
    <x v="3"/>
    <x v="4"/>
    <x v="1"/>
    <x v="62"/>
    <x v="24"/>
    <x v="57"/>
    <x v="43"/>
    <x v="1"/>
    <x v="52"/>
    <x v="21"/>
    <x v="12"/>
    <x v="11"/>
    <x v="47"/>
    <x v="31"/>
    <x v="60"/>
    <x v="9"/>
    <x v="27"/>
    <x v="73"/>
    <x v="1"/>
    <x v="71"/>
    <x v="82"/>
    <x v="78"/>
    <x v="6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0"/>
    <x v="5"/>
    <x v="6"/>
    <x v="3"/>
    <x v="4"/>
    <x v="6"/>
    <x v="5"/>
    <x v="1"/>
    <x v="1"/>
    <x v="4"/>
    <x v="1"/>
    <x v="2"/>
    <x v="6"/>
  </r>
  <r>
    <x v="140"/>
    <x v="219"/>
    <x v="1"/>
    <x v="1"/>
    <x v="2"/>
    <x v="43"/>
    <x v="3"/>
    <x v="10"/>
    <x v="2"/>
    <x v="2"/>
    <x v="2"/>
    <x v="2"/>
    <x v="2"/>
    <x v="2"/>
    <x v="2"/>
    <x v="2"/>
    <x v="2"/>
    <x v="2"/>
    <x v="2"/>
    <x v="2"/>
    <x v="2"/>
    <x v="2"/>
    <x v="2"/>
    <x v="2"/>
    <x v="2"/>
    <x v="2"/>
    <x v="3"/>
    <x v="3"/>
    <x v="3"/>
    <x v="3"/>
    <x v="3"/>
    <x v="3"/>
    <x v="2"/>
    <x v="2"/>
    <x v="2"/>
    <x v="2"/>
    <x v="2"/>
    <x v="2"/>
    <x v="2"/>
    <x v="2"/>
    <x v="2"/>
    <x v="2"/>
    <x v="2"/>
    <x v="2"/>
    <x v="2"/>
    <x v="2"/>
    <x v="3"/>
    <x v="3"/>
    <x v="3"/>
    <x v="1"/>
    <x v="1"/>
    <x v="1"/>
    <x v="1"/>
    <x v="0"/>
    <x v="0"/>
    <x v="0"/>
    <x v="0"/>
    <x v="0"/>
    <x v="1"/>
    <x v="1"/>
    <x v="1"/>
    <x v="1"/>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61"/>
    <x v="0"/>
    <x v="52"/>
    <x v="15"/>
    <x v="68"/>
    <x v="33"/>
    <x v="16"/>
    <x v="11"/>
    <x v="6"/>
    <x v="4"/>
    <x v="79"/>
    <x v="65"/>
    <x v="83"/>
    <x v="89"/>
    <x v="29"/>
    <x v="61"/>
    <x v="67"/>
    <x v="64"/>
    <x v="101"/>
    <x v="103"/>
    <x v="45"/>
    <x v="106"/>
    <x v="62"/>
    <x v="66"/>
    <x v="15"/>
    <x v="58"/>
    <x v="42"/>
    <x v="48"/>
    <x v="65"/>
    <x v="63"/>
    <x v="24"/>
    <x v="40"/>
    <x v="40"/>
    <x v="11"/>
    <x v="90"/>
    <x v="35"/>
    <x v="20"/>
    <x v="12"/>
    <x v="3"/>
    <x v="1"/>
    <x v="81"/>
    <x v="66"/>
    <x v="41"/>
    <x v="11"/>
    <x v="93"/>
    <x v="36"/>
    <x v="21"/>
    <x v="13"/>
    <x v="3"/>
    <x v="1"/>
    <x v="84"/>
    <x v="69"/>
    <x v="73"/>
    <x v="117"/>
    <x v="14"/>
    <x v="53"/>
    <x v="73"/>
    <x v="75"/>
    <x v="122"/>
    <x v="121"/>
    <x v="25"/>
    <x v="92"/>
    <x v="4"/>
    <x v="1"/>
    <x v="3"/>
    <x v="4"/>
    <x v="1"/>
    <x v="1"/>
    <x v="1"/>
    <x v="1"/>
    <x v="3"/>
    <x v="3"/>
    <x v="16"/>
    <x v="19"/>
    <x v="75"/>
    <x v="11"/>
    <x v="26"/>
    <x v="18"/>
    <x v="21"/>
    <x v="21"/>
    <x v="79"/>
    <x v="77"/>
    <x v="85"/>
    <x v="82"/>
    <x v="8"/>
    <x v="78"/>
    <x v="36"/>
    <x v="43"/>
    <x v="82"/>
    <x v="84"/>
    <x v="7"/>
    <x v="19"/>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0"/>
    <x v="5"/>
    <x v="5"/>
    <x v="5"/>
    <x v="4"/>
    <x v="4"/>
    <x v="5"/>
    <x v="4"/>
    <x v="5"/>
    <x v="1"/>
    <x v="1"/>
    <x v="1"/>
    <x v="1"/>
    <x v="2"/>
    <x v="2"/>
    <x v="1"/>
    <x v="1"/>
    <x v="1"/>
    <x v="2"/>
    <x v="2"/>
    <x v="2"/>
    <x v="1"/>
    <x v="3"/>
    <x v="2"/>
    <x v="4"/>
    <x v="1"/>
    <x v="5"/>
    <x v="4"/>
    <x v="2"/>
    <x v="4"/>
    <x v="6"/>
    <x v="5"/>
    <x v="5"/>
    <x v="4"/>
    <x v="5"/>
    <x v="5"/>
    <x v="5"/>
    <x v="6"/>
    <x v="3"/>
    <x v="4"/>
    <x v="6"/>
    <x v="5"/>
    <x v="1"/>
    <x v="1"/>
    <x v="4"/>
    <x v="1"/>
    <x v="2"/>
    <x v="6"/>
  </r>
  <r>
    <x v="141"/>
    <x v="80"/>
    <x v="1"/>
    <x v="1"/>
    <x v="2"/>
    <x v="46"/>
    <x v="4"/>
    <x v="17"/>
    <x v="2"/>
    <x v="2"/>
    <x v="2"/>
    <x v="2"/>
    <x v="2"/>
    <x v="2"/>
    <x v="2"/>
    <x v="2"/>
    <x v="2"/>
    <x v="2"/>
    <x v="2"/>
    <x v="2"/>
    <x v="2"/>
    <x v="2"/>
    <x v="2"/>
    <x v="2"/>
    <x v="2"/>
    <x v="2"/>
    <x v="3"/>
    <x v="3"/>
    <x v="3"/>
    <x v="3"/>
    <x v="3"/>
    <x v="3"/>
    <x v="2"/>
    <x v="2"/>
    <x v="2"/>
    <x v="2"/>
    <x v="2"/>
    <x v="2"/>
    <x v="2"/>
    <x v="2"/>
    <x v="2"/>
    <x v="2"/>
    <x v="2"/>
    <x v="2"/>
    <x v="2"/>
    <x v="2"/>
    <x v="3"/>
    <x v="3"/>
    <x v="3"/>
    <x v="3"/>
    <x v="3"/>
    <x v="3"/>
    <x v="3"/>
    <x v="0"/>
    <x v="0"/>
    <x v="0"/>
    <x v="0"/>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48"/>
    <x v="0"/>
    <x v="52"/>
    <x v="63"/>
    <x v="21"/>
    <x v="28"/>
    <x v="43"/>
    <x v="17"/>
    <x v="38"/>
    <x v="36"/>
    <x v="61"/>
    <x v="51"/>
    <x v="83"/>
    <x v="39"/>
    <x v="77"/>
    <x v="67"/>
    <x v="40"/>
    <x v="58"/>
    <x v="67"/>
    <x v="70"/>
    <x v="63"/>
    <x v="120"/>
    <x v="44"/>
    <x v="47"/>
    <x v="16"/>
    <x v="37"/>
    <x v="54"/>
    <x v="44"/>
    <x v="43"/>
    <x v="50"/>
    <x v="50"/>
    <x v="52"/>
    <x v="34"/>
    <x v="78"/>
    <x v="19"/>
    <x v="24"/>
    <x v="48"/>
    <x v="19"/>
    <x v="46"/>
    <x v="45"/>
    <x v="42"/>
    <x v="38"/>
    <x v="34"/>
    <x v="79"/>
    <x v="20"/>
    <x v="24"/>
    <x v="50"/>
    <x v="20"/>
    <x v="48"/>
    <x v="47"/>
    <x v="44"/>
    <x v="40"/>
    <x v="80"/>
    <x v="49"/>
    <x v="86"/>
    <x v="65"/>
    <x v="44"/>
    <x v="68"/>
    <x v="77"/>
    <x v="75"/>
    <x v="65"/>
    <x v="121"/>
    <x v="0"/>
    <x v="5"/>
    <x v="0"/>
    <x v="0"/>
    <x v="5"/>
    <x v="2"/>
    <x v="4"/>
    <x v="3"/>
    <x v="4"/>
    <x v="1"/>
    <x v="46"/>
    <x v="27"/>
    <x v="45"/>
    <x v="36"/>
    <x v="6"/>
    <x v="21"/>
    <x v="34"/>
    <x v="25"/>
    <x v="28"/>
    <x v="49"/>
    <x v="55"/>
    <x v="55"/>
    <x v="35"/>
    <x v="47"/>
    <x v="68"/>
    <x v="49"/>
    <x v="47"/>
    <x v="71"/>
    <x v="66"/>
    <x v="6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42"/>
    <x v="64"/>
    <x v="1"/>
    <x v="1"/>
    <x v="2"/>
    <x v="47"/>
    <x v="4"/>
    <x v="17"/>
    <x v="2"/>
    <x v="2"/>
    <x v="2"/>
    <x v="2"/>
    <x v="2"/>
    <x v="2"/>
    <x v="2"/>
    <x v="2"/>
    <x v="2"/>
    <x v="2"/>
    <x v="2"/>
    <x v="2"/>
    <x v="2"/>
    <x v="2"/>
    <x v="2"/>
    <x v="2"/>
    <x v="2"/>
    <x v="2"/>
    <x v="3"/>
    <x v="3"/>
    <x v="3"/>
    <x v="3"/>
    <x v="3"/>
    <x v="3"/>
    <x v="2"/>
    <x v="2"/>
    <x v="2"/>
    <x v="2"/>
    <x v="2"/>
    <x v="2"/>
    <x v="2"/>
    <x v="2"/>
    <x v="2"/>
    <x v="2"/>
    <x v="2"/>
    <x v="2"/>
    <x v="2"/>
    <x v="2"/>
    <x v="3"/>
    <x v="3"/>
    <x v="3"/>
    <x v="3"/>
    <x v="3"/>
    <x v="3"/>
    <x v="3"/>
    <x v="2"/>
    <x v="0"/>
    <x v="0"/>
    <x v="0"/>
    <x v="2"/>
    <x v="1"/>
    <x v="1"/>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71"/>
    <x v="27"/>
    <x v="35"/>
    <x v="37"/>
    <x v="14"/>
    <x v="10"/>
    <x v="13"/>
    <x v="8"/>
    <x v="46"/>
    <x v="36"/>
    <x v="63"/>
    <x v="76"/>
    <x v="62"/>
    <x v="57"/>
    <x v="69"/>
    <x v="65"/>
    <x v="93"/>
    <x v="98"/>
    <x v="78"/>
    <x v="135"/>
    <x v="48"/>
    <x v="42"/>
    <x v="48"/>
    <x v="53"/>
    <x v="48"/>
    <x v="50"/>
    <x v="43"/>
    <x v="48"/>
    <x v="54"/>
    <x v="53"/>
    <x v="60"/>
    <x v="27"/>
    <x v="38"/>
    <x v="36"/>
    <x v="15"/>
    <x v="9"/>
    <x v="10"/>
    <x v="6"/>
    <x v="20"/>
    <x v="16"/>
    <x v="62"/>
    <x v="27"/>
    <x v="40"/>
    <x v="37"/>
    <x v="15"/>
    <x v="9"/>
    <x v="10"/>
    <x v="6"/>
    <x v="21"/>
    <x v="16"/>
    <x v="52"/>
    <x v="101"/>
    <x v="67"/>
    <x v="52"/>
    <x v="79"/>
    <x v="79"/>
    <x v="115"/>
    <x v="116"/>
    <x v="89"/>
    <x v="144"/>
    <x v="4"/>
    <x v="1"/>
    <x v="3"/>
    <x v="4"/>
    <x v="1"/>
    <x v="1"/>
    <x v="1"/>
    <x v="1"/>
    <x v="3"/>
    <x v="3"/>
    <x v="35"/>
    <x v="34"/>
    <x v="17"/>
    <x v="12"/>
    <x v="21"/>
    <x v="15"/>
    <x v="29"/>
    <x v="26"/>
    <x v="18"/>
    <x v="24"/>
    <x v="59"/>
    <x v="54"/>
    <x v="63"/>
    <x v="76"/>
    <x v="61"/>
    <x v="63"/>
    <x v="68"/>
    <x v="68"/>
    <x v="76"/>
    <x v="8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43"/>
    <x v="287"/>
    <x v="1"/>
    <x v="1"/>
    <x v="2"/>
    <x v="48"/>
    <x v="4"/>
    <x v="17"/>
    <x v="2"/>
    <x v="2"/>
    <x v="2"/>
    <x v="2"/>
    <x v="2"/>
    <x v="2"/>
    <x v="2"/>
    <x v="2"/>
    <x v="2"/>
    <x v="2"/>
    <x v="2"/>
    <x v="2"/>
    <x v="2"/>
    <x v="2"/>
    <x v="2"/>
    <x v="2"/>
    <x v="2"/>
    <x v="2"/>
    <x v="3"/>
    <x v="3"/>
    <x v="3"/>
    <x v="3"/>
    <x v="3"/>
    <x v="3"/>
    <x v="2"/>
    <x v="2"/>
    <x v="2"/>
    <x v="2"/>
    <x v="2"/>
    <x v="2"/>
    <x v="2"/>
    <x v="2"/>
    <x v="2"/>
    <x v="2"/>
    <x v="2"/>
    <x v="2"/>
    <x v="2"/>
    <x v="2"/>
    <x v="3"/>
    <x v="3"/>
    <x v="3"/>
    <x v="3"/>
    <x v="3"/>
    <x v="3"/>
    <x v="3"/>
    <x v="2"/>
    <x v="2"/>
    <x v="0"/>
    <x v="0"/>
    <x v="0"/>
    <x v="1"/>
    <x v="1"/>
    <x v="1"/>
    <x v="1"/>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56"/>
    <x v="54"/>
    <x v="27"/>
    <x v="29"/>
    <x v="20"/>
    <x v="43"/>
    <x v="27"/>
    <x v="24"/>
    <x v="44"/>
    <x v="45"/>
    <x v="79"/>
    <x v="48"/>
    <x v="71"/>
    <x v="66"/>
    <x v="63"/>
    <x v="30"/>
    <x v="78"/>
    <x v="82"/>
    <x v="80"/>
    <x v="126"/>
    <x v="33"/>
    <x v="33"/>
    <x v="24"/>
    <x v="24"/>
    <x v="33"/>
    <x v="38"/>
    <x v="26"/>
    <x v="33"/>
    <x v="36"/>
    <x v="27"/>
    <x v="37"/>
    <x v="62"/>
    <x v="26"/>
    <x v="24"/>
    <x v="22"/>
    <x v="47"/>
    <x v="29"/>
    <x v="26"/>
    <x v="16"/>
    <x v="27"/>
    <x v="38"/>
    <x v="63"/>
    <x v="27"/>
    <x v="24"/>
    <x v="23"/>
    <x v="49"/>
    <x v="30"/>
    <x v="27"/>
    <x v="16"/>
    <x v="28"/>
    <x v="76"/>
    <x v="65"/>
    <x v="79"/>
    <x v="65"/>
    <x v="71"/>
    <x v="39"/>
    <x v="95"/>
    <x v="95"/>
    <x v="93"/>
    <x v="133"/>
    <x v="2"/>
    <x v="3"/>
    <x v="1"/>
    <x v="1"/>
    <x v="4"/>
    <x v="4"/>
    <x v="3"/>
    <x v="2"/>
    <x v="0"/>
    <x v="0"/>
    <x v="44"/>
    <x v="25"/>
    <x v="37"/>
    <x v="34"/>
    <x v="19"/>
    <x v="4"/>
    <x v="39"/>
    <x v="37"/>
    <x v="38"/>
    <x v="57"/>
    <x v="47"/>
    <x v="52"/>
    <x v="37"/>
    <x v="44"/>
    <x v="47"/>
    <x v="53"/>
    <x v="36"/>
    <x v="48"/>
    <x v="52"/>
    <x v="4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44"/>
    <x v="101"/>
    <x v="1"/>
    <x v="1"/>
    <x v="2"/>
    <x v="49"/>
    <x v="2"/>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4"/>
    <x v="61"/>
    <x v="0"/>
    <x v="37"/>
    <x v="54"/>
    <x v="78"/>
    <x v="21"/>
    <x v="27"/>
    <x v="30"/>
    <x v="100"/>
    <x v="70"/>
    <x v="100"/>
    <x v="134"/>
    <x v="98"/>
    <x v="48"/>
    <x v="19"/>
    <x v="75"/>
    <x v="56"/>
    <x v="45"/>
    <x v="4"/>
    <x v="36"/>
    <x v="23"/>
    <x v="37"/>
    <x v="68"/>
    <x v="22"/>
    <x v="15"/>
    <x v="65"/>
    <x v="19"/>
    <x v="12"/>
    <x v="4"/>
    <x v="36"/>
    <x v="16"/>
    <x v="27"/>
    <x v="10"/>
    <x v="61"/>
    <x v="90"/>
    <x v="13"/>
    <x v="31"/>
    <x v="35"/>
    <x v="117"/>
    <x v="87"/>
    <x v="89"/>
    <x v="138"/>
    <x v="10"/>
    <x v="62"/>
    <x v="93"/>
    <x v="13"/>
    <x v="33"/>
    <x v="37"/>
    <x v="120"/>
    <x v="90"/>
    <x v="92"/>
    <x v="141"/>
    <x v="104"/>
    <x v="66"/>
    <x v="14"/>
    <x v="76"/>
    <x v="61"/>
    <x v="51"/>
    <x v="5"/>
    <x v="32"/>
    <x v="17"/>
    <x v="20"/>
    <x v="1"/>
    <x v="2"/>
    <x v="2"/>
    <x v="3"/>
    <x v="2"/>
    <x v="3"/>
    <x v="6"/>
    <x v="4"/>
    <x v="1"/>
    <x v="4"/>
    <x v="19"/>
    <x v="58"/>
    <x v="80"/>
    <x v="16"/>
    <x v="37"/>
    <x v="36"/>
    <x v="87"/>
    <x v="57"/>
    <x v="92"/>
    <x v="111"/>
    <x v="86"/>
    <x v="18"/>
    <x v="1"/>
    <x v="79"/>
    <x v="11"/>
    <x v="11"/>
    <x v="2"/>
    <x v="24"/>
    <x v="3"/>
    <x v="8"/>
    <x v="7"/>
    <x v="7"/>
    <x v="2"/>
    <x v="2"/>
    <x v="5"/>
    <x v="2"/>
    <x v="2"/>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5"/>
    <x v="6"/>
    <x v="3"/>
    <x v="4"/>
    <x v="6"/>
    <x v="5"/>
    <x v="1"/>
    <x v="1"/>
    <x v="4"/>
    <x v="1"/>
    <x v="2"/>
    <x v="2"/>
  </r>
  <r>
    <x v="145"/>
    <x v="303"/>
    <x v="1"/>
    <x v="1"/>
    <x v="2"/>
    <x v="45"/>
    <x v="2"/>
    <x v="17"/>
    <x v="2"/>
    <x v="2"/>
    <x v="2"/>
    <x v="2"/>
    <x v="2"/>
    <x v="2"/>
    <x v="2"/>
    <x v="2"/>
    <x v="2"/>
    <x v="2"/>
    <x v="2"/>
    <x v="2"/>
    <x v="2"/>
    <x v="2"/>
    <x v="2"/>
    <x v="2"/>
    <x v="2"/>
    <x v="2"/>
    <x v="3"/>
    <x v="3"/>
    <x v="3"/>
    <x v="3"/>
    <x v="3"/>
    <x v="3"/>
    <x v="2"/>
    <x v="2"/>
    <x v="2"/>
    <x v="2"/>
    <x v="2"/>
    <x v="2"/>
    <x v="2"/>
    <x v="2"/>
    <x v="2"/>
    <x v="2"/>
    <x v="2"/>
    <x v="2"/>
    <x v="2"/>
    <x v="2"/>
    <x v="3"/>
    <x v="3"/>
    <x v="3"/>
    <x v="3"/>
    <x v="3"/>
    <x v="3"/>
    <x v="1"/>
    <x v="0"/>
    <x v="0"/>
    <x v="0"/>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3"/>
    <x v="35"/>
    <x v="0"/>
    <x v="69"/>
    <x v="84"/>
    <x v="28"/>
    <x v="37"/>
    <x v="54"/>
    <x v="22"/>
    <x v="51"/>
    <x v="49"/>
    <x v="78"/>
    <x v="70"/>
    <x v="65"/>
    <x v="18"/>
    <x v="69"/>
    <x v="57"/>
    <x v="29"/>
    <x v="53"/>
    <x v="54"/>
    <x v="57"/>
    <x v="46"/>
    <x v="101"/>
    <x v="28"/>
    <x v="22"/>
    <x v="6"/>
    <x v="26"/>
    <x v="42"/>
    <x v="33"/>
    <x v="24"/>
    <x v="39"/>
    <x v="34"/>
    <x v="29"/>
    <x v="61"/>
    <x v="108"/>
    <x v="30"/>
    <x v="39"/>
    <x v="66"/>
    <x v="27"/>
    <x v="66"/>
    <x v="65"/>
    <x v="74"/>
    <x v="68"/>
    <x v="63"/>
    <x v="110"/>
    <x v="32"/>
    <x v="40"/>
    <x v="68"/>
    <x v="28"/>
    <x v="68"/>
    <x v="67"/>
    <x v="77"/>
    <x v="71"/>
    <x v="51"/>
    <x v="18"/>
    <x v="75"/>
    <x v="49"/>
    <x v="26"/>
    <x v="60"/>
    <x v="57"/>
    <x v="55"/>
    <x v="32"/>
    <x v="90"/>
    <x v="0"/>
    <x v="5"/>
    <x v="0"/>
    <x v="0"/>
    <x v="5"/>
    <x v="2"/>
    <x v="4"/>
    <x v="3"/>
    <x v="4"/>
    <x v="1"/>
    <x v="75"/>
    <x v="64"/>
    <x v="56"/>
    <x v="52"/>
    <x v="27"/>
    <x v="29"/>
    <x v="55"/>
    <x v="45"/>
    <x v="62"/>
    <x v="82"/>
    <x v="15"/>
    <x v="18"/>
    <x v="12"/>
    <x v="7"/>
    <x v="34"/>
    <x v="25"/>
    <x v="24"/>
    <x v="31"/>
    <x v="23"/>
    <x v="18"/>
    <x v="7"/>
    <x v="7"/>
    <x v="6"/>
    <x v="2"/>
    <x v="1"/>
    <x v="2"/>
    <x v="5"/>
    <x v="4"/>
    <x v="7"/>
    <x v="5"/>
    <x v="5"/>
    <x v="4"/>
    <x v="4"/>
    <x v="4"/>
    <x v="3"/>
    <x v="2"/>
    <x v="4"/>
    <x v="4"/>
    <x v="5"/>
    <x v="4"/>
    <x v="4"/>
    <x v="4"/>
    <x v="4"/>
    <x v="4"/>
    <x v="4"/>
    <x v="4"/>
    <x v="2"/>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2"/>
    <x v="4"/>
    <x v="0"/>
    <x v="4"/>
    <x v="6"/>
    <x v="5"/>
    <x v="5"/>
    <x v="4"/>
    <x v="5"/>
    <x v="5"/>
    <x v="5"/>
    <x v="6"/>
    <x v="3"/>
    <x v="4"/>
    <x v="6"/>
    <x v="5"/>
    <x v="1"/>
    <x v="1"/>
    <x v="4"/>
    <x v="1"/>
    <x v="2"/>
    <x v="6"/>
  </r>
  <r>
    <x v="146"/>
    <x v="247"/>
    <x v="1"/>
    <x v="1"/>
    <x v="2"/>
    <x v="46"/>
    <x v="3"/>
    <x v="17"/>
    <x v="2"/>
    <x v="2"/>
    <x v="2"/>
    <x v="2"/>
    <x v="2"/>
    <x v="2"/>
    <x v="2"/>
    <x v="2"/>
    <x v="2"/>
    <x v="2"/>
    <x v="2"/>
    <x v="2"/>
    <x v="2"/>
    <x v="2"/>
    <x v="2"/>
    <x v="2"/>
    <x v="2"/>
    <x v="2"/>
    <x v="3"/>
    <x v="3"/>
    <x v="3"/>
    <x v="3"/>
    <x v="3"/>
    <x v="3"/>
    <x v="2"/>
    <x v="2"/>
    <x v="2"/>
    <x v="2"/>
    <x v="2"/>
    <x v="2"/>
    <x v="2"/>
    <x v="2"/>
    <x v="2"/>
    <x v="2"/>
    <x v="2"/>
    <x v="2"/>
    <x v="2"/>
    <x v="2"/>
    <x v="3"/>
    <x v="3"/>
    <x v="3"/>
    <x v="3"/>
    <x v="3"/>
    <x v="3"/>
    <x v="3"/>
    <x v="0"/>
    <x v="0"/>
    <x v="0"/>
    <x v="0"/>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51"/>
    <x v="0"/>
    <x v="66"/>
    <x v="64"/>
    <x v="32"/>
    <x v="35"/>
    <x v="24"/>
    <x v="49"/>
    <x v="32"/>
    <x v="28"/>
    <x v="53"/>
    <x v="54"/>
    <x v="68"/>
    <x v="38"/>
    <x v="65"/>
    <x v="59"/>
    <x v="59"/>
    <x v="24"/>
    <x v="73"/>
    <x v="78"/>
    <x v="71"/>
    <x v="117"/>
    <x v="27"/>
    <x v="24"/>
    <x v="11"/>
    <x v="21"/>
    <x v="29"/>
    <x v="30"/>
    <x v="20"/>
    <x v="20"/>
    <x v="26"/>
    <x v="14"/>
    <x v="54"/>
    <x v="80"/>
    <x v="35"/>
    <x v="34"/>
    <x v="29"/>
    <x v="58"/>
    <x v="37"/>
    <x v="34"/>
    <x v="31"/>
    <x v="43"/>
    <x v="55"/>
    <x v="81"/>
    <x v="37"/>
    <x v="35"/>
    <x v="31"/>
    <x v="60"/>
    <x v="38"/>
    <x v="36"/>
    <x v="33"/>
    <x v="45"/>
    <x v="59"/>
    <x v="47"/>
    <x v="70"/>
    <x v="54"/>
    <x v="63"/>
    <x v="28"/>
    <x v="87"/>
    <x v="87"/>
    <x v="76"/>
    <x v="116"/>
    <x v="2"/>
    <x v="3"/>
    <x v="1"/>
    <x v="1"/>
    <x v="4"/>
    <x v="4"/>
    <x v="3"/>
    <x v="2"/>
    <x v="0"/>
    <x v="0"/>
    <x v="63"/>
    <x v="45"/>
    <x v="49"/>
    <x v="45"/>
    <x v="26"/>
    <x v="16"/>
    <x v="48"/>
    <x v="45"/>
    <x v="55"/>
    <x v="74"/>
    <x v="26"/>
    <x v="29"/>
    <x v="13"/>
    <x v="14"/>
    <x v="36"/>
    <x v="31"/>
    <x v="17"/>
    <x v="22"/>
    <x v="20"/>
    <x v="20"/>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1"/>
    <x v="2"/>
    <x v="5"/>
    <x v="5"/>
    <x v="5"/>
    <x v="4"/>
    <x v="4"/>
    <x v="5"/>
    <x v="4"/>
    <x v="5"/>
    <x v="1"/>
    <x v="1"/>
    <x v="1"/>
    <x v="1"/>
    <x v="2"/>
    <x v="2"/>
    <x v="1"/>
    <x v="1"/>
    <x v="1"/>
    <x v="2"/>
    <x v="2"/>
    <x v="2"/>
    <x v="1"/>
    <x v="3"/>
    <x v="2"/>
    <x v="4"/>
    <x v="1"/>
    <x v="5"/>
    <x v="4"/>
    <x v="2"/>
    <x v="4"/>
    <x v="6"/>
    <x v="5"/>
    <x v="5"/>
    <x v="4"/>
    <x v="5"/>
    <x v="5"/>
    <x v="5"/>
    <x v="6"/>
    <x v="3"/>
    <x v="4"/>
    <x v="6"/>
    <x v="5"/>
    <x v="1"/>
    <x v="1"/>
    <x v="4"/>
    <x v="1"/>
    <x v="2"/>
    <x v="6"/>
  </r>
  <r>
    <x v="147"/>
    <x v="346"/>
    <x v="1"/>
    <x v="1"/>
    <x v="2"/>
    <x v="49"/>
    <x v="4"/>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59"/>
    <x v="20"/>
    <x v="43"/>
    <x v="28"/>
    <x v="7"/>
    <x v="7"/>
    <x v="46"/>
    <x v="57"/>
    <x v="47"/>
    <x v="91"/>
    <x v="75"/>
    <x v="84"/>
    <x v="54"/>
    <x v="67"/>
    <x v="77"/>
    <x v="69"/>
    <x v="59"/>
    <x v="49"/>
    <x v="77"/>
    <x v="80"/>
    <x v="48"/>
    <x v="49"/>
    <x v="53"/>
    <x v="45"/>
    <x v="50"/>
    <x v="47"/>
    <x v="48"/>
    <x v="34"/>
    <x v="57"/>
    <x v="53"/>
    <x v="40"/>
    <x v="15"/>
    <x v="47"/>
    <x v="22"/>
    <x v="5"/>
    <x v="5"/>
    <x v="53"/>
    <x v="69"/>
    <x v="19"/>
    <x v="88"/>
    <x v="41"/>
    <x v="15"/>
    <x v="49"/>
    <x v="22"/>
    <x v="5"/>
    <x v="5"/>
    <x v="55"/>
    <x v="71"/>
    <x v="19"/>
    <x v="91"/>
    <x v="73"/>
    <x v="113"/>
    <x v="58"/>
    <x v="67"/>
    <x v="89"/>
    <x v="83"/>
    <x v="70"/>
    <x v="51"/>
    <x v="90"/>
    <x v="70"/>
    <x v="3"/>
    <x v="0"/>
    <x v="4"/>
    <x v="2"/>
    <x v="0"/>
    <x v="0"/>
    <x v="5"/>
    <x v="5"/>
    <x v="2"/>
    <x v="5"/>
    <x v="38"/>
    <x v="31"/>
    <x v="14"/>
    <x v="31"/>
    <x v="24"/>
    <x v="22"/>
    <x v="30"/>
    <x v="36"/>
    <x v="18"/>
    <x v="30"/>
    <x v="58"/>
    <x v="58"/>
    <x v="69"/>
    <x v="53"/>
    <x v="59"/>
    <x v="59"/>
    <x v="59"/>
    <x v="42"/>
    <x v="79"/>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48"/>
    <x v="141"/>
    <x v="1"/>
    <x v="1"/>
    <x v="2"/>
    <x v="5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6"/>
    <x v="61"/>
    <x v="0"/>
    <x v="37"/>
    <x v="52"/>
    <x v="54"/>
    <x v="23"/>
    <x v="8"/>
    <x v="47"/>
    <x v="58"/>
    <x v="33"/>
    <x v="59"/>
    <x v="79"/>
    <x v="98"/>
    <x v="50"/>
    <x v="43"/>
    <x v="72"/>
    <x v="76"/>
    <x v="26"/>
    <x v="47"/>
    <x v="73"/>
    <x v="65"/>
    <x v="92"/>
    <x v="47"/>
    <x v="36"/>
    <x v="2"/>
    <x v="34"/>
    <x v="56"/>
    <x v="32"/>
    <x v="3"/>
    <x v="8"/>
    <x v="19"/>
    <x v="2"/>
    <x v="9"/>
    <x v="57"/>
    <x v="60"/>
    <x v="14"/>
    <x v="6"/>
    <x v="50"/>
    <x v="67"/>
    <x v="37"/>
    <x v="32"/>
    <x v="68"/>
    <x v="9"/>
    <x v="58"/>
    <x v="63"/>
    <x v="14"/>
    <x v="6"/>
    <x v="52"/>
    <x v="69"/>
    <x v="39"/>
    <x v="34"/>
    <x v="71"/>
    <x v="105"/>
    <x v="70"/>
    <x v="44"/>
    <x v="75"/>
    <x v="88"/>
    <x v="36"/>
    <x v="56"/>
    <x v="83"/>
    <x v="75"/>
    <x v="90"/>
    <x v="2"/>
    <x v="3"/>
    <x v="1"/>
    <x v="1"/>
    <x v="4"/>
    <x v="4"/>
    <x v="3"/>
    <x v="2"/>
    <x v="0"/>
    <x v="0"/>
    <x v="17"/>
    <x v="21"/>
    <x v="72"/>
    <x v="24"/>
    <x v="4"/>
    <x v="7"/>
    <x v="75"/>
    <x v="48"/>
    <x v="56"/>
    <x v="99"/>
    <x v="66"/>
    <x v="54"/>
    <x v="1"/>
    <x v="54"/>
    <x v="58"/>
    <x v="48"/>
    <x v="2"/>
    <x v="14"/>
    <x v="18"/>
    <x v="3"/>
    <x v="7"/>
    <x v="2"/>
    <x v="6"/>
    <x v="2"/>
    <x v="5"/>
    <x v="2"/>
    <x v="5"/>
    <x v="4"/>
    <x v="7"/>
    <x v="5"/>
    <x v="5"/>
    <x v="4"/>
    <x v="4"/>
    <x v="4"/>
    <x v="3"/>
    <x v="2"/>
    <x v="0"/>
    <x v="4"/>
    <x v="5"/>
    <x v="4"/>
    <x v="4"/>
    <x v="4"/>
    <x v="4"/>
    <x v="4"/>
    <x v="4"/>
    <x v="4"/>
    <x v="4"/>
    <x v="4"/>
    <x v="4"/>
    <x v="4"/>
    <x v="4"/>
    <x v="1"/>
    <x v="5"/>
    <x v="2"/>
    <x v="4"/>
    <x v="4"/>
    <x v="3"/>
    <x v="4"/>
    <x v="4"/>
    <x v="6"/>
    <x v="2"/>
    <x v="3"/>
    <x v="4"/>
    <x v="2"/>
    <x v="3"/>
    <x v="0"/>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1"/>
    <x v="6"/>
    <x v="5"/>
    <x v="5"/>
    <x v="4"/>
    <x v="5"/>
    <x v="5"/>
    <x v="5"/>
    <x v="6"/>
    <x v="3"/>
    <x v="4"/>
    <x v="6"/>
    <x v="5"/>
    <x v="1"/>
    <x v="1"/>
    <x v="4"/>
    <x v="1"/>
    <x v="2"/>
    <x v="6"/>
  </r>
  <r>
    <x v="149"/>
    <x v="330"/>
    <x v="1"/>
    <x v="1"/>
    <x v="2"/>
    <x v="50"/>
    <x v="4"/>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1"/>
    <x v="1"/>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58"/>
    <x v="40"/>
    <x v="35"/>
    <x v="33"/>
    <x v="20"/>
    <x v="23"/>
    <x v="58"/>
    <x v="44"/>
    <x v="52"/>
    <x v="71"/>
    <x v="77"/>
    <x v="63"/>
    <x v="62"/>
    <x v="61"/>
    <x v="63"/>
    <x v="52"/>
    <x v="47"/>
    <x v="62"/>
    <x v="72"/>
    <x v="100"/>
    <x v="49"/>
    <x v="46"/>
    <x v="55"/>
    <x v="45"/>
    <x v="40"/>
    <x v="31"/>
    <x v="54"/>
    <x v="61"/>
    <x v="59"/>
    <x v="60"/>
    <x v="36"/>
    <x v="41"/>
    <x v="35"/>
    <x v="27"/>
    <x v="21"/>
    <x v="25"/>
    <x v="67"/>
    <x v="51"/>
    <x v="23"/>
    <x v="59"/>
    <x v="37"/>
    <x v="42"/>
    <x v="37"/>
    <x v="27"/>
    <x v="22"/>
    <x v="26"/>
    <x v="69"/>
    <x v="53"/>
    <x v="24"/>
    <x v="62"/>
    <x v="78"/>
    <x v="86"/>
    <x v="70"/>
    <x v="62"/>
    <x v="72"/>
    <x v="62"/>
    <x v="56"/>
    <x v="69"/>
    <x v="85"/>
    <x v="99"/>
    <x v="1"/>
    <x v="2"/>
    <x v="2"/>
    <x v="3"/>
    <x v="2"/>
    <x v="3"/>
    <x v="6"/>
    <x v="4"/>
    <x v="1"/>
    <x v="4"/>
    <x v="44"/>
    <x v="35"/>
    <x v="20"/>
    <x v="30"/>
    <x v="26"/>
    <x v="26"/>
    <x v="24"/>
    <x v="19"/>
    <x v="26"/>
    <x v="21"/>
    <x v="65"/>
    <x v="63"/>
    <x v="73"/>
    <x v="65"/>
    <x v="49"/>
    <x v="37"/>
    <x v="65"/>
    <x v="85"/>
    <x v="81"/>
    <x v="8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50"/>
    <x v="228"/>
    <x v="1"/>
    <x v="1"/>
    <x v="2"/>
    <x v="61"/>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1"/>
    <x v="1"/>
    <x v="1"/>
    <x v="1"/>
    <x v="1"/>
    <x v="1"/>
    <x v="1"/>
    <x v="1"/>
    <x v="1"/>
    <x v="1"/>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94"/>
    <x v="35"/>
    <x v="43"/>
    <x v="67"/>
    <x v="25"/>
    <x v="25"/>
    <x v="22"/>
    <x v="36"/>
    <x v="64"/>
    <x v="71"/>
    <x v="40"/>
    <x v="68"/>
    <x v="54"/>
    <x v="27"/>
    <x v="58"/>
    <x v="50"/>
    <x v="84"/>
    <x v="70"/>
    <x v="60"/>
    <x v="100"/>
    <x v="30"/>
    <x v="35"/>
    <x v="41"/>
    <x v="26"/>
    <x v="25"/>
    <x v="24"/>
    <x v="33"/>
    <x v="25"/>
    <x v="40"/>
    <x v="34"/>
    <x v="61"/>
    <x v="26"/>
    <x v="35"/>
    <x v="56"/>
    <x v="22"/>
    <x v="22"/>
    <x v="15"/>
    <x v="32"/>
    <x v="24"/>
    <x v="41"/>
    <x v="63"/>
    <x v="26"/>
    <x v="37"/>
    <x v="58"/>
    <x v="23"/>
    <x v="23"/>
    <x v="16"/>
    <x v="33"/>
    <x v="25"/>
    <x v="43"/>
    <x v="51"/>
    <x v="102"/>
    <x v="70"/>
    <x v="31"/>
    <x v="71"/>
    <x v="65"/>
    <x v="109"/>
    <x v="89"/>
    <x v="84"/>
    <x v="118"/>
    <x v="4"/>
    <x v="1"/>
    <x v="3"/>
    <x v="4"/>
    <x v="1"/>
    <x v="1"/>
    <x v="1"/>
    <x v="1"/>
    <x v="3"/>
    <x v="3"/>
    <x v="36"/>
    <x v="33"/>
    <x v="14"/>
    <x v="32"/>
    <x v="29"/>
    <x v="28"/>
    <x v="34"/>
    <x v="54"/>
    <x v="22"/>
    <x v="49"/>
    <x v="57"/>
    <x v="59"/>
    <x v="66"/>
    <x v="36"/>
    <x v="29"/>
    <x v="22"/>
    <x v="39"/>
    <x v="20"/>
    <x v="67"/>
    <x v="4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1"/>
    <x v="5"/>
    <x v="1"/>
    <x v="1"/>
    <x v="4"/>
    <x v="1"/>
    <x v="2"/>
    <x v="6"/>
  </r>
  <r>
    <x v="151"/>
    <x v="37"/>
    <x v="1"/>
    <x v="1"/>
    <x v="2"/>
    <x v="53"/>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1"/>
    <x v="1"/>
    <x v="1"/>
    <x v="1"/>
    <x v="1"/>
    <x v="1"/>
    <x v="1"/>
    <x v="1"/>
    <x v="1"/>
    <x v="1"/>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5"/>
    <x v="61"/>
    <x v="0"/>
    <x v="75"/>
    <x v="29"/>
    <x v="69"/>
    <x v="42"/>
    <x v="17"/>
    <x v="17"/>
    <x v="64"/>
    <x v="56"/>
    <x v="81"/>
    <x v="115"/>
    <x v="59"/>
    <x v="74"/>
    <x v="28"/>
    <x v="52"/>
    <x v="66"/>
    <x v="58"/>
    <x v="41"/>
    <x v="50"/>
    <x v="43"/>
    <x v="56"/>
    <x v="34"/>
    <x v="33"/>
    <x v="33"/>
    <x v="26"/>
    <x v="2"/>
    <x v="2"/>
    <x v="22"/>
    <x v="37"/>
    <x v="27"/>
    <x v="34"/>
    <x v="53"/>
    <x v="25"/>
    <x v="76"/>
    <x v="36"/>
    <x v="16"/>
    <x v="16"/>
    <x v="71"/>
    <x v="63"/>
    <x v="59"/>
    <x v="104"/>
    <x v="54"/>
    <x v="25"/>
    <x v="79"/>
    <x v="37"/>
    <x v="16"/>
    <x v="17"/>
    <x v="73"/>
    <x v="65"/>
    <x v="62"/>
    <x v="107"/>
    <x v="60"/>
    <x v="103"/>
    <x v="28"/>
    <x v="52"/>
    <x v="78"/>
    <x v="71"/>
    <x v="52"/>
    <x v="57"/>
    <x v="47"/>
    <x v="54"/>
    <x v="3"/>
    <x v="0"/>
    <x v="4"/>
    <x v="2"/>
    <x v="0"/>
    <x v="0"/>
    <x v="5"/>
    <x v="5"/>
    <x v="2"/>
    <x v="5"/>
    <x v="51"/>
    <x v="43"/>
    <x v="46"/>
    <x v="46"/>
    <x v="36"/>
    <x v="33"/>
    <x v="49"/>
    <x v="29"/>
    <x v="60"/>
    <x v="52"/>
    <x v="36"/>
    <x v="26"/>
    <x v="22"/>
    <x v="13"/>
    <x v="6"/>
    <x v="6"/>
    <x v="23"/>
    <x v="46"/>
    <x v="17"/>
    <x v="38"/>
    <x v="7"/>
    <x v="7"/>
    <x v="2"/>
    <x v="2"/>
    <x v="5"/>
    <x v="2"/>
    <x v="5"/>
    <x v="4"/>
    <x v="7"/>
    <x v="5"/>
    <x v="5"/>
    <x v="4"/>
    <x v="4"/>
    <x v="4"/>
    <x v="3"/>
    <x v="2"/>
    <x v="4"/>
    <x v="4"/>
    <x v="5"/>
    <x v="4"/>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2"/>
    <x v="4"/>
    <x v="2"/>
    <x v="4"/>
    <x v="6"/>
    <x v="5"/>
    <x v="5"/>
    <x v="4"/>
    <x v="5"/>
    <x v="5"/>
    <x v="5"/>
    <x v="6"/>
    <x v="3"/>
    <x v="4"/>
    <x v="6"/>
    <x v="5"/>
    <x v="1"/>
    <x v="1"/>
    <x v="4"/>
    <x v="1"/>
    <x v="2"/>
    <x v="6"/>
  </r>
  <r>
    <x v="152"/>
    <x v="382"/>
    <x v="1"/>
    <x v="1"/>
    <x v="2"/>
    <x v="6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1"/>
    <x v="4"/>
    <x v="12"/>
    <x v="15"/>
    <x v="16"/>
    <x v="0"/>
    <x v="20"/>
    <x v="23"/>
    <x v="35"/>
    <x v="35"/>
    <x v="4"/>
    <x v="55"/>
    <x v="0"/>
    <x v="111"/>
    <x v="67"/>
    <x v="79"/>
    <x v="75"/>
    <x v="36"/>
    <x v="33"/>
    <x v="96"/>
    <x v="94"/>
    <x v="110"/>
    <x v="156"/>
    <x v="23"/>
    <x v="35"/>
    <x v="18"/>
    <x v="19"/>
    <x v="47"/>
    <x v="41"/>
    <x v="8"/>
    <x v="11"/>
    <x v="13"/>
    <x v="15"/>
    <x v="8"/>
    <x v="8"/>
    <x v="14"/>
    <x v="4"/>
    <x v="2"/>
    <x v="5"/>
    <x v="9"/>
    <x v="11"/>
    <x v="7"/>
    <x v="12"/>
    <x v="76"/>
    <x v="56"/>
    <x v="70"/>
    <x v="61"/>
    <x v="31"/>
    <x v="28"/>
    <x v="96"/>
    <x v="95"/>
    <x v="68"/>
    <x v="128"/>
    <x v="78"/>
    <x v="57"/>
    <x v="73"/>
    <x v="63"/>
    <x v="33"/>
    <x v="29"/>
    <x v="99"/>
    <x v="98"/>
    <x v="71"/>
    <x v="131"/>
    <x v="36"/>
    <x v="71"/>
    <x v="34"/>
    <x v="26"/>
    <x v="61"/>
    <x v="59"/>
    <x v="26"/>
    <x v="24"/>
    <x v="38"/>
    <x v="30"/>
    <x v="1"/>
    <x v="2"/>
    <x v="2"/>
    <x v="3"/>
    <x v="2"/>
    <x v="3"/>
    <x v="6"/>
    <x v="4"/>
    <x v="1"/>
    <x v="4"/>
    <x v="84"/>
    <x v="53"/>
    <x v="58"/>
    <x v="64"/>
    <x v="37"/>
    <x v="29"/>
    <x v="55"/>
    <x v="67"/>
    <x v="72"/>
    <x v="101"/>
    <x v="11"/>
    <x v="26"/>
    <x v="22"/>
    <x v="4"/>
    <x v="11"/>
    <x v="25"/>
    <x v="25"/>
    <x v="11"/>
    <x v="11"/>
    <x v="18"/>
    <x v="4"/>
    <x v="1"/>
    <x v="6"/>
    <x v="2"/>
    <x v="5"/>
    <x v="2"/>
    <x v="5"/>
    <x v="4"/>
    <x v="7"/>
    <x v="5"/>
    <x v="5"/>
    <x v="4"/>
    <x v="4"/>
    <x v="4"/>
    <x v="3"/>
    <x v="2"/>
    <x v="4"/>
    <x v="4"/>
    <x v="5"/>
    <x v="4"/>
    <x v="0"/>
    <x v="4"/>
    <x v="4"/>
    <x v="4"/>
    <x v="4"/>
    <x v="4"/>
    <x v="4"/>
    <x v="4"/>
    <x v="4"/>
    <x v="4"/>
    <x v="4"/>
    <x v="1"/>
    <x v="5"/>
    <x v="2"/>
    <x v="4"/>
    <x v="4"/>
    <x v="3"/>
    <x v="4"/>
    <x v="2"/>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2"/>
    <x v="5"/>
    <x v="5"/>
    <x v="5"/>
    <x v="6"/>
    <x v="3"/>
    <x v="4"/>
    <x v="6"/>
    <x v="3"/>
    <x v="1"/>
    <x v="1"/>
    <x v="4"/>
    <x v="1"/>
    <x v="2"/>
    <x v="6"/>
  </r>
  <r>
    <x v="153"/>
    <x v="262"/>
    <x v="1"/>
    <x v="1"/>
    <x v="2"/>
    <x v="1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3"/>
    <x v="0"/>
    <x v="4"/>
    <x v="7"/>
    <x v="11"/>
    <x v="15"/>
    <x v="2"/>
    <x v="9"/>
    <x v="17"/>
    <x v="22"/>
    <x v="26"/>
    <x v="0"/>
    <x v="18"/>
    <x v="17"/>
    <x v="24"/>
    <x v="27"/>
    <x v="2"/>
    <x v="61"/>
    <x v="0"/>
    <x v="41"/>
    <x v="12"/>
    <x v="18"/>
    <x v="19"/>
    <x v="7"/>
    <x v="4"/>
    <x v="5"/>
    <x v="2"/>
    <x v="22"/>
    <x v="16"/>
    <x v="94"/>
    <x v="92"/>
    <x v="81"/>
    <x v="78"/>
    <x v="77"/>
    <x v="72"/>
    <x v="102"/>
    <x v="105"/>
    <x v="104"/>
    <x v="156"/>
    <x v="74"/>
    <x v="72"/>
    <x v="75"/>
    <x v="76"/>
    <x v="72"/>
    <x v="72"/>
    <x v="69"/>
    <x v="75"/>
    <x v="78"/>
    <x v="78"/>
    <x v="108"/>
    <x v="47"/>
    <x v="70"/>
    <x v="67"/>
    <x v="27"/>
    <x v="15"/>
    <x v="21"/>
    <x v="9"/>
    <x v="65"/>
    <x v="51"/>
    <x v="111"/>
    <x v="48"/>
    <x v="73"/>
    <x v="69"/>
    <x v="29"/>
    <x v="16"/>
    <x v="22"/>
    <x v="10"/>
    <x v="68"/>
    <x v="53"/>
    <x v="3"/>
    <x v="80"/>
    <x v="34"/>
    <x v="20"/>
    <x v="65"/>
    <x v="72"/>
    <x v="103"/>
    <x v="112"/>
    <x v="41"/>
    <x v="108"/>
    <x v="4"/>
    <x v="1"/>
    <x v="3"/>
    <x v="4"/>
    <x v="1"/>
    <x v="1"/>
    <x v="1"/>
    <x v="1"/>
    <x v="3"/>
    <x v="3"/>
    <x v="108"/>
    <x v="57"/>
    <x v="52"/>
    <x v="47"/>
    <x v="34"/>
    <x v="21"/>
    <x v="40"/>
    <x v="29"/>
    <x v="65"/>
    <x v="59"/>
    <x v="2"/>
    <x v="6"/>
    <x v="21"/>
    <x v="22"/>
    <x v="15"/>
    <x v="33"/>
    <x v="22"/>
    <x v="55"/>
    <x v="18"/>
    <x v="33"/>
    <x v="7"/>
    <x v="7"/>
    <x v="3"/>
    <x v="2"/>
    <x v="5"/>
    <x v="2"/>
    <x v="3"/>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3"/>
    <x v="1"/>
    <x v="1"/>
    <x v="1"/>
    <x v="1"/>
    <x v="2"/>
    <x v="2"/>
    <x v="1"/>
    <x v="1"/>
    <x v="1"/>
    <x v="2"/>
    <x v="2"/>
    <x v="2"/>
    <x v="1"/>
    <x v="3"/>
    <x v="2"/>
    <x v="4"/>
    <x v="1"/>
    <x v="5"/>
    <x v="4"/>
    <x v="2"/>
    <x v="4"/>
    <x v="6"/>
    <x v="5"/>
    <x v="5"/>
    <x v="4"/>
    <x v="5"/>
    <x v="5"/>
    <x v="5"/>
    <x v="6"/>
    <x v="3"/>
    <x v="4"/>
    <x v="6"/>
    <x v="5"/>
    <x v="1"/>
    <x v="1"/>
    <x v="4"/>
    <x v="1"/>
    <x v="2"/>
    <x v="3"/>
  </r>
  <r>
    <x v="154"/>
    <x v="392"/>
    <x v="1"/>
    <x v="1"/>
    <x v="2"/>
    <x v="2"/>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3"/>
    <x v="15"/>
    <x v="0"/>
    <x v="4"/>
    <x v="5"/>
    <x v="1"/>
    <x v="1"/>
    <x v="3"/>
    <x v="1"/>
    <x v="0"/>
    <x v="2"/>
    <x v="2"/>
    <x v="2"/>
    <x v="131"/>
    <x v="99"/>
    <x v="99"/>
    <x v="96"/>
    <x v="81"/>
    <x v="75"/>
    <x v="107"/>
    <x v="105"/>
    <x v="124"/>
    <x v="170"/>
    <x v="84"/>
    <x v="84"/>
    <x v="81"/>
    <x v="83"/>
    <x v="80"/>
    <x v="77"/>
    <x v="84"/>
    <x v="85"/>
    <x v="85"/>
    <x v="84"/>
    <x v="74"/>
    <x v="112"/>
    <x v="37"/>
    <x v="32"/>
    <x v="53"/>
    <x v="27"/>
    <x v="38"/>
    <x v="57"/>
    <x v="65"/>
    <x v="66"/>
    <x v="76"/>
    <x v="114"/>
    <x v="39"/>
    <x v="33"/>
    <x v="55"/>
    <x v="28"/>
    <x v="40"/>
    <x v="59"/>
    <x v="68"/>
    <x v="69"/>
    <x v="38"/>
    <x v="14"/>
    <x v="68"/>
    <x v="56"/>
    <x v="39"/>
    <x v="60"/>
    <x v="86"/>
    <x v="63"/>
    <x v="41"/>
    <x v="92"/>
    <x v="0"/>
    <x v="5"/>
    <x v="0"/>
    <x v="0"/>
    <x v="5"/>
    <x v="2"/>
    <x v="4"/>
    <x v="3"/>
    <x v="4"/>
    <x v="1"/>
    <x v="86"/>
    <x v="69"/>
    <x v="63"/>
    <x v="45"/>
    <x v="11"/>
    <x v="29"/>
    <x v="26"/>
    <x v="37"/>
    <x v="53"/>
    <x v="80"/>
    <x v="10"/>
    <x v="12"/>
    <x v="0"/>
    <x v="23"/>
    <x v="52"/>
    <x v="25"/>
    <x v="61"/>
    <x v="50"/>
    <x v="31"/>
    <x v="2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55"/>
    <x v="45"/>
    <x v="1"/>
    <x v="1"/>
    <x v="2"/>
    <x v="6"/>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5"/>
    <x v="61"/>
    <x v="0"/>
    <x v="7"/>
    <x v="1"/>
    <x v="5"/>
    <x v="3"/>
    <x v="2"/>
    <x v="2"/>
    <x v="5"/>
    <x v="8"/>
    <x v="5"/>
    <x v="10"/>
    <x v="128"/>
    <x v="103"/>
    <x v="95"/>
    <x v="94"/>
    <x v="82"/>
    <x v="74"/>
    <x v="102"/>
    <x v="98"/>
    <x v="121"/>
    <x v="162"/>
    <x v="81"/>
    <x v="81"/>
    <x v="77"/>
    <x v="79"/>
    <x v="75"/>
    <x v="74"/>
    <x v="80"/>
    <x v="81"/>
    <x v="81"/>
    <x v="80"/>
    <x v="48"/>
    <x v="20"/>
    <x v="51"/>
    <x v="27"/>
    <x v="21"/>
    <x v="21"/>
    <x v="61"/>
    <x v="79"/>
    <x v="39"/>
    <x v="97"/>
    <x v="49"/>
    <x v="20"/>
    <x v="54"/>
    <x v="27"/>
    <x v="22"/>
    <x v="22"/>
    <x v="63"/>
    <x v="82"/>
    <x v="41"/>
    <x v="100"/>
    <x v="65"/>
    <x v="108"/>
    <x v="53"/>
    <x v="62"/>
    <x v="72"/>
    <x v="66"/>
    <x v="62"/>
    <x v="40"/>
    <x v="68"/>
    <x v="61"/>
    <x v="3"/>
    <x v="0"/>
    <x v="4"/>
    <x v="2"/>
    <x v="0"/>
    <x v="0"/>
    <x v="5"/>
    <x v="5"/>
    <x v="2"/>
    <x v="5"/>
    <x v="46"/>
    <x v="36"/>
    <x v="18"/>
    <x v="36"/>
    <x v="41"/>
    <x v="38"/>
    <x v="38"/>
    <x v="47"/>
    <x v="38"/>
    <x v="45"/>
    <x v="48"/>
    <x v="41"/>
    <x v="63"/>
    <x v="37"/>
    <x v="3"/>
    <x v="2"/>
    <x v="44"/>
    <x v="35"/>
    <x v="49"/>
    <x v="4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56"/>
    <x v="263"/>
    <x v="1"/>
    <x v="1"/>
    <x v="2"/>
    <x v="9"/>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4"/>
    <x v="42"/>
    <x v="0"/>
    <x v="11"/>
    <x v="7"/>
    <x v="6"/>
    <x v="5"/>
    <x v="3"/>
    <x v="4"/>
    <x v="12"/>
    <x v="9"/>
    <x v="6"/>
    <x v="12"/>
    <x v="124"/>
    <x v="97"/>
    <x v="94"/>
    <x v="92"/>
    <x v="81"/>
    <x v="72"/>
    <x v="94"/>
    <x v="97"/>
    <x v="120"/>
    <x v="160"/>
    <x v="90"/>
    <x v="90"/>
    <x v="88"/>
    <x v="89"/>
    <x v="84"/>
    <x v="82"/>
    <x v="87"/>
    <x v="88"/>
    <x v="91"/>
    <x v="91"/>
    <x v="50"/>
    <x v="51"/>
    <x v="40"/>
    <x v="29"/>
    <x v="21"/>
    <x v="27"/>
    <x v="88"/>
    <x v="63"/>
    <x v="28"/>
    <x v="76"/>
    <x v="51"/>
    <x v="52"/>
    <x v="42"/>
    <x v="29"/>
    <x v="22"/>
    <x v="28"/>
    <x v="91"/>
    <x v="65"/>
    <x v="29"/>
    <x v="79"/>
    <x v="63"/>
    <x v="76"/>
    <x v="65"/>
    <x v="60"/>
    <x v="72"/>
    <x v="60"/>
    <x v="34"/>
    <x v="57"/>
    <x v="80"/>
    <x v="82"/>
    <x v="1"/>
    <x v="2"/>
    <x v="2"/>
    <x v="3"/>
    <x v="2"/>
    <x v="3"/>
    <x v="6"/>
    <x v="4"/>
    <x v="1"/>
    <x v="4"/>
    <x v="59"/>
    <x v="47"/>
    <x v="25"/>
    <x v="32"/>
    <x v="26"/>
    <x v="28"/>
    <x v="46"/>
    <x v="31"/>
    <x v="31"/>
    <x v="38"/>
    <x v="43"/>
    <x v="33"/>
    <x v="61"/>
    <x v="62"/>
    <x v="49"/>
    <x v="27"/>
    <x v="34"/>
    <x v="57"/>
    <x v="66"/>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57"/>
    <x v="230"/>
    <x v="1"/>
    <x v="1"/>
    <x v="2"/>
    <x v="15"/>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2"/>
    <x v="61"/>
    <x v="0"/>
    <x v="26"/>
    <x v="7"/>
    <x v="12"/>
    <x v="12"/>
    <x v="4"/>
    <x v="2"/>
    <x v="2"/>
    <x v="1"/>
    <x v="13"/>
    <x v="10"/>
    <x v="109"/>
    <x v="97"/>
    <x v="88"/>
    <x v="85"/>
    <x v="80"/>
    <x v="74"/>
    <x v="105"/>
    <x v="106"/>
    <x v="113"/>
    <x v="162"/>
    <x v="82"/>
    <x v="82"/>
    <x v="83"/>
    <x v="86"/>
    <x v="80"/>
    <x v="79"/>
    <x v="81"/>
    <x v="83"/>
    <x v="86"/>
    <x v="87"/>
    <x v="78"/>
    <x v="26"/>
    <x v="45"/>
    <x v="40"/>
    <x v="15"/>
    <x v="7"/>
    <x v="9"/>
    <x v="5"/>
    <x v="27"/>
    <x v="22"/>
    <x v="80"/>
    <x v="26"/>
    <x v="47"/>
    <x v="41"/>
    <x v="15"/>
    <x v="7"/>
    <x v="9"/>
    <x v="5"/>
    <x v="28"/>
    <x v="22"/>
    <x v="34"/>
    <x v="102"/>
    <x v="60"/>
    <x v="48"/>
    <x v="79"/>
    <x v="81"/>
    <x v="116"/>
    <x v="117"/>
    <x v="81"/>
    <x v="138"/>
    <x v="4"/>
    <x v="1"/>
    <x v="3"/>
    <x v="4"/>
    <x v="1"/>
    <x v="1"/>
    <x v="1"/>
    <x v="1"/>
    <x v="3"/>
    <x v="3"/>
    <x v="53"/>
    <x v="33"/>
    <x v="24"/>
    <x v="16"/>
    <x v="21"/>
    <x v="13"/>
    <x v="28"/>
    <x v="25"/>
    <x v="25"/>
    <x v="30"/>
    <x v="36"/>
    <x v="59"/>
    <x v="48"/>
    <x v="65"/>
    <x v="61"/>
    <x v="74"/>
    <x v="72"/>
    <x v="72"/>
    <x v="61"/>
    <x v="7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158"/>
    <x v="441"/>
    <x v="1"/>
    <x v="1"/>
    <x v="2"/>
    <x v="18"/>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5"/>
    <x v="61"/>
    <x v="0"/>
    <x v="24"/>
    <x v="6"/>
    <x v="18"/>
    <x v="9"/>
    <x v="3"/>
    <x v="3"/>
    <x v="19"/>
    <x v="25"/>
    <x v="18"/>
    <x v="37"/>
    <x v="111"/>
    <x v="98"/>
    <x v="81"/>
    <x v="88"/>
    <x v="81"/>
    <x v="73"/>
    <x v="87"/>
    <x v="81"/>
    <x v="108"/>
    <x v="134"/>
    <x v="73"/>
    <x v="74"/>
    <x v="71"/>
    <x v="72"/>
    <x v="72"/>
    <x v="70"/>
    <x v="73"/>
    <x v="74"/>
    <x v="74"/>
    <x v="74"/>
    <x v="50"/>
    <x v="15"/>
    <x v="56"/>
    <x v="20"/>
    <x v="8"/>
    <x v="8"/>
    <x v="64"/>
    <x v="85"/>
    <x v="31"/>
    <x v="108"/>
    <x v="51"/>
    <x v="15"/>
    <x v="59"/>
    <x v="20"/>
    <x v="8"/>
    <x v="8"/>
    <x v="66"/>
    <x v="88"/>
    <x v="33"/>
    <x v="111"/>
    <x v="63"/>
    <x v="113"/>
    <x v="48"/>
    <x v="69"/>
    <x v="86"/>
    <x v="80"/>
    <x v="59"/>
    <x v="34"/>
    <x v="76"/>
    <x v="50"/>
    <x v="3"/>
    <x v="0"/>
    <x v="4"/>
    <x v="2"/>
    <x v="0"/>
    <x v="0"/>
    <x v="5"/>
    <x v="5"/>
    <x v="2"/>
    <x v="5"/>
    <x v="48"/>
    <x v="31"/>
    <x v="23"/>
    <x v="29"/>
    <x v="27"/>
    <x v="25"/>
    <x v="41"/>
    <x v="53"/>
    <x v="30"/>
    <x v="56"/>
    <x v="45"/>
    <x v="58"/>
    <x v="51"/>
    <x v="58"/>
    <x v="29"/>
    <x v="29"/>
    <x v="39"/>
    <x v="25"/>
    <x v="59"/>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159"/>
    <x v="181"/>
    <x v="1"/>
    <x v="1"/>
    <x v="2"/>
    <x v="25"/>
    <x v="4"/>
    <x v="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13"/>
    <x v="0"/>
    <x v="43"/>
    <x v="14"/>
    <x v="20"/>
    <x v="21"/>
    <x v="7"/>
    <x v="5"/>
    <x v="6"/>
    <x v="2"/>
    <x v="24"/>
    <x v="17"/>
    <x v="92"/>
    <x v="90"/>
    <x v="78"/>
    <x v="75"/>
    <x v="77"/>
    <x v="71"/>
    <x v="101"/>
    <x v="105"/>
    <x v="102"/>
    <x v="155"/>
    <x v="71"/>
    <x v="70"/>
    <x v="72"/>
    <x v="74"/>
    <x v="72"/>
    <x v="68"/>
    <x v="65"/>
    <x v="75"/>
    <x v="77"/>
    <x v="77"/>
    <x v="75"/>
    <x v="28"/>
    <x v="43"/>
    <x v="41"/>
    <x v="15"/>
    <x v="9"/>
    <x v="11"/>
    <x v="2"/>
    <x v="25"/>
    <x v="18"/>
    <x v="77"/>
    <x v="28"/>
    <x v="45"/>
    <x v="42"/>
    <x v="15"/>
    <x v="9"/>
    <x v="11"/>
    <x v="2"/>
    <x v="26"/>
    <x v="18"/>
    <x v="37"/>
    <x v="100"/>
    <x v="62"/>
    <x v="47"/>
    <x v="79"/>
    <x v="79"/>
    <x v="114"/>
    <x v="120"/>
    <x v="83"/>
    <x v="142"/>
    <x v="4"/>
    <x v="1"/>
    <x v="3"/>
    <x v="4"/>
    <x v="1"/>
    <x v="1"/>
    <x v="1"/>
    <x v="1"/>
    <x v="3"/>
    <x v="3"/>
    <x v="50"/>
    <x v="35"/>
    <x v="22"/>
    <x v="17"/>
    <x v="21"/>
    <x v="15"/>
    <x v="30"/>
    <x v="22"/>
    <x v="23"/>
    <x v="26"/>
    <x v="42"/>
    <x v="48"/>
    <x v="53"/>
    <x v="62"/>
    <x v="61"/>
    <x v="63"/>
    <x v="60"/>
    <x v="82"/>
    <x v="62"/>
    <x v="8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0"/>
    <x v="389"/>
    <x v="1"/>
    <x v="1"/>
    <x v="2"/>
    <x v="12"/>
    <x v="7"/>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7"/>
    <x v="9"/>
    <x v="11"/>
    <x v="11"/>
    <x v="14"/>
    <x v="0"/>
    <x v="7"/>
    <x v="6"/>
    <x v="9"/>
    <x v="16"/>
    <x v="3"/>
    <x v="54"/>
    <x v="0"/>
    <x v="17"/>
    <x v="17"/>
    <x v="6"/>
    <x v="8"/>
    <x v="5"/>
    <x v="14"/>
    <x v="7"/>
    <x v="7"/>
    <x v="8"/>
    <x v="10"/>
    <x v="118"/>
    <x v="87"/>
    <x v="94"/>
    <x v="89"/>
    <x v="79"/>
    <x v="61"/>
    <x v="100"/>
    <x v="99"/>
    <x v="118"/>
    <x v="162"/>
    <x v="76"/>
    <x v="78"/>
    <x v="66"/>
    <x v="73"/>
    <x v="79"/>
    <x v="46"/>
    <x v="80"/>
    <x v="82"/>
    <x v="82"/>
    <x v="79"/>
    <x v="57"/>
    <x v="84"/>
    <x v="27"/>
    <x v="32"/>
    <x v="24"/>
    <x v="59"/>
    <x v="38"/>
    <x v="35"/>
    <x v="18"/>
    <x v="36"/>
    <x v="59"/>
    <x v="86"/>
    <x v="28"/>
    <x v="33"/>
    <x v="26"/>
    <x v="61"/>
    <x v="40"/>
    <x v="37"/>
    <x v="18"/>
    <x v="38"/>
    <x v="55"/>
    <x v="42"/>
    <x v="78"/>
    <x v="56"/>
    <x v="68"/>
    <x v="27"/>
    <x v="86"/>
    <x v="85"/>
    <x v="91"/>
    <x v="124"/>
    <x v="0"/>
    <x v="5"/>
    <x v="0"/>
    <x v="0"/>
    <x v="5"/>
    <x v="2"/>
    <x v="4"/>
    <x v="3"/>
    <x v="4"/>
    <x v="1"/>
    <x v="71"/>
    <x v="33"/>
    <x v="53"/>
    <x v="45"/>
    <x v="0"/>
    <x v="54"/>
    <x v="26"/>
    <x v="15"/>
    <x v="7"/>
    <x v="47"/>
    <x v="19"/>
    <x v="51"/>
    <x v="20"/>
    <x v="23"/>
    <x v="74"/>
    <x v="0"/>
    <x v="61"/>
    <x v="79"/>
    <x v="81"/>
    <x v="6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161"/>
    <x v="265"/>
    <x v="1"/>
    <x v="1"/>
    <x v="2"/>
    <x v="21"/>
    <x v="7"/>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46"/>
    <x v="0"/>
    <x v="29"/>
    <x v="35"/>
    <x v="9"/>
    <x v="14"/>
    <x v="24"/>
    <x v="7"/>
    <x v="21"/>
    <x v="20"/>
    <x v="30"/>
    <x v="24"/>
    <x v="106"/>
    <x v="68"/>
    <x v="91"/>
    <x v="83"/>
    <x v="59"/>
    <x v="69"/>
    <x v="85"/>
    <x v="86"/>
    <x v="96"/>
    <x v="148"/>
    <x v="66"/>
    <x v="71"/>
    <x v="59"/>
    <x v="57"/>
    <x v="68"/>
    <x v="63"/>
    <x v="64"/>
    <x v="71"/>
    <x v="71"/>
    <x v="71"/>
    <x v="54"/>
    <x v="100"/>
    <x v="20"/>
    <x v="30"/>
    <x v="61"/>
    <x v="18"/>
    <x v="61"/>
    <x v="60"/>
    <x v="57"/>
    <x v="54"/>
    <x v="55"/>
    <x v="102"/>
    <x v="21"/>
    <x v="30"/>
    <x v="63"/>
    <x v="19"/>
    <x v="63"/>
    <x v="62"/>
    <x v="60"/>
    <x v="56"/>
    <x v="59"/>
    <x v="26"/>
    <x v="85"/>
    <x v="59"/>
    <x v="31"/>
    <x v="69"/>
    <x v="62"/>
    <x v="60"/>
    <x v="49"/>
    <x v="105"/>
    <x v="0"/>
    <x v="5"/>
    <x v="0"/>
    <x v="0"/>
    <x v="5"/>
    <x v="2"/>
    <x v="4"/>
    <x v="3"/>
    <x v="4"/>
    <x v="1"/>
    <x v="68"/>
    <x v="54"/>
    <x v="46"/>
    <x v="43"/>
    <x v="20"/>
    <x v="20"/>
    <x v="50"/>
    <x v="40"/>
    <x v="43"/>
    <x v="66"/>
    <x v="25"/>
    <x v="27"/>
    <x v="30"/>
    <x v="27"/>
    <x v="42"/>
    <x v="52"/>
    <x v="27"/>
    <x v="47"/>
    <x v="41"/>
    <x v="3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1"/>
    <x v="4"/>
    <x v="5"/>
    <x v="1"/>
    <x v="1"/>
    <x v="1"/>
    <x v="1"/>
    <x v="2"/>
    <x v="2"/>
    <x v="1"/>
    <x v="1"/>
    <x v="1"/>
    <x v="2"/>
    <x v="2"/>
    <x v="2"/>
    <x v="1"/>
    <x v="3"/>
    <x v="2"/>
    <x v="4"/>
    <x v="1"/>
    <x v="5"/>
    <x v="4"/>
    <x v="2"/>
    <x v="4"/>
    <x v="6"/>
    <x v="5"/>
    <x v="5"/>
    <x v="4"/>
    <x v="5"/>
    <x v="5"/>
    <x v="5"/>
    <x v="6"/>
    <x v="3"/>
    <x v="4"/>
    <x v="6"/>
    <x v="5"/>
    <x v="1"/>
    <x v="1"/>
    <x v="4"/>
    <x v="1"/>
    <x v="2"/>
    <x v="6"/>
  </r>
  <r>
    <x v="162"/>
    <x v="442"/>
    <x v="1"/>
    <x v="1"/>
    <x v="2"/>
    <x v="22"/>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46"/>
    <x v="0"/>
    <x v="35"/>
    <x v="24"/>
    <x v="11"/>
    <x v="10"/>
    <x v="9"/>
    <x v="10"/>
    <x v="37"/>
    <x v="17"/>
    <x v="17"/>
    <x v="23"/>
    <x v="100"/>
    <x v="79"/>
    <x v="89"/>
    <x v="87"/>
    <x v="75"/>
    <x v="65"/>
    <x v="68"/>
    <x v="89"/>
    <x v="109"/>
    <x v="149"/>
    <x v="70"/>
    <x v="73"/>
    <x v="83"/>
    <x v="84"/>
    <x v="76"/>
    <x v="75"/>
    <x v="73"/>
    <x v="83"/>
    <x v="85"/>
    <x v="85"/>
    <x v="66"/>
    <x v="64"/>
    <x v="24"/>
    <x v="16"/>
    <x v="23"/>
    <x v="25"/>
    <x v="100"/>
    <x v="47"/>
    <x v="14"/>
    <x v="45"/>
    <x v="68"/>
    <x v="65"/>
    <x v="25"/>
    <x v="16"/>
    <x v="24"/>
    <x v="26"/>
    <x v="103"/>
    <x v="49"/>
    <x v="14"/>
    <x v="47"/>
    <x v="46"/>
    <x v="63"/>
    <x v="81"/>
    <x v="73"/>
    <x v="70"/>
    <x v="62"/>
    <x v="22"/>
    <x v="73"/>
    <x v="95"/>
    <x v="114"/>
    <x v="1"/>
    <x v="2"/>
    <x v="2"/>
    <x v="3"/>
    <x v="2"/>
    <x v="3"/>
    <x v="6"/>
    <x v="4"/>
    <x v="1"/>
    <x v="4"/>
    <x v="76"/>
    <x v="61"/>
    <x v="9"/>
    <x v="19"/>
    <x v="28"/>
    <x v="26"/>
    <x v="60"/>
    <x v="15"/>
    <x v="17"/>
    <x v="10"/>
    <x v="21"/>
    <x v="15"/>
    <x v="80"/>
    <x v="74"/>
    <x v="42"/>
    <x v="37"/>
    <x v="20"/>
    <x v="88"/>
    <x v="86"/>
    <x v="9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3"/>
    <x v="106"/>
    <x v="1"/>
    <x v="1"/>
    <x v="2"/>
    <x v="24"/>
    <x v="4"/>
    <x v="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20"/>
    <x v="37"/>
    <x v="10"/>
    <x v="7"/>
    <x v="45"/>
    <x v="9"/>
    <x v="27"/>
    <x v="27"/>
    <x v="52"/>
    <x v="32"/>
    <x v="115"/>
    <x v="66"/>
    <x v="90"/>
    <x v="90"/>
    <x v="38"/>
    <x v="66"/>
    <x v="78"/>
    <x v="79"/>
    <x v="72"/>
    <x v="139"/>
    <x v="73"/>
    <x v="68"/>
    <x v="53"/>
    <x v="75"/>
    <x v="51"/>
    <x v="55"/>
    <x v="57"/>
    <x v="61"/>
    <x v="57"/>
    <x v="63"/>
    <x v="18"/>
    <x v="92"/>
    <x v="19"/>
    <x v="6"/>
    <x v="82"/>
    <x v="20"/>
    <x v="67"/>
    <x v="68"/>
    <x v="93"/>
    <x v="61"/>
    <x v="18"/>
    <x v="94"/>
    <x v="20"/>
    <x v="6"/>
    <x v="85"/>
    <x v="21"/>
    <x v="69"/>
    <x v="70"/>
    <x v="96"/>
    <x v="64"/>
    <x v="96"/>
    <x v="34"/>
    <x v="86"/>
    <x v="84"/>
    <x v="9"/>
    <x v="67"/>
    <x v="56"/>
    <x v="52"/>
    <x v="13"/>
    <x v="97"/>
    <x v="0"/>
    <x v="5"/>
    <x v="0"/>
    <x v="0"/>
    <x v="5"/>
    <x v="2"/>
    <x v="4"/>
    <x v="3"/>
    <x v="4"/>
    <x v="1"/>
    <x v="31"/>
    <x v="43"/>
    <x v="45"/>
    <x v="18"/>
    <x v="58"/>
    <x v="22"/>
    <x v="56"/>
    <x v="49"/>
    <x v="85"/>
    <x v="74"/>
    <x v="71"/>
    <x v="40"/>
    <x v="35"/>
    <x v="73"/>
    <x v="9"/>
    <x v="44"/>
    <x v="22"/>
    <x v="23"/>
    <x v="8"/>
    <x v="2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4"/>
    <x v="156"/>
    <x v="1"/>
    <x v="1"/>
    <x v="2"/>
    <x v="26"/>
    <x v="7"/>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5"/>
    <x v="61"/>
    <x v="0"/>
    <x v="18"/>
    <x v="10"/>
    <x v="49"/>
    <x v="7"/>
    <x v="5"/>
    <x v="5"/>
    <x v="37"/>
    <x v="60"/>
    <x v="51"/>
    <x v="98"/>
    <x v="117"/>
    <x v="94"/>
    <x v="48"/>
    <x v="90"/>
    <x v="79"/>
    <x v="71"/>
    <x v="68"/>
    <x v="46"/>
    <x v="73"/>
    <x v="73"/>
    <x v="76"/>
    <x v="64"/>
    <x v="50"/>
    <x v="74"/>
    <x v="64"/>
    <x v="60"/>
    <x v="57"/>
    <x v="30"/>
    <x v="53"/>
    <x v="47"/>
    <x v="8"/>
    <x v="16"/>
    <x v="95"/>
    <x v="4"/>
    <x v="9"/>
    <x v="9"/>
    <x v="86"/>
    <x v="112"/>
    <x v="85"/>
    <x v="151"/>
    <x v="8"/>
    <x v="16"/>
    <x v="98"/>
    <x v="4"/>
    <x v="9"/>
    <x v="9"/>
    <x v="89"/>
    <x v="115"/>
    <x v="88"/>
    <x v="154"/>
    <x v="106"/>
    <x v="112"/>
    <x v="9"/>
    <x v="86"/>
    <x v="85"/>
    <x v="79"/>
    <x v="36"/>
    <x v="7"/>
    <x v="21"/>
    <x v="7"/>
    <x v="3"/>
    <x v="0"/>
    <x v="4"/>
    <x v="2"/>
    <x v="0"/>
    <x v="0"/>
    <x v="5"/>
    <x v="5"/>
    <x v="2"/>
    <x v="5"/>
    <x v="9"/>
    <x v="32"/>
    <x v="78"/>
    <x v="13"/>
    <x v="28"/>
    <x v="26"/>
    <x v="63"/>
    <x v="84"/>
    <x v="84"/>
    <x v="125"/>
    <x v="79"/>
    <x v="52"/>
    <x v="7"/>
    <x v="77"/>
    <x v="23"/>
    <x v="23"/>
    <x v="11"/>
    <x v="6"/>
    <x v="6"/>
    <x v="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6"/>
    <x v="3"/>
    <x v="4"/>
    <x v="6"/>
    <x v="5"/>
    <x v="1"/>
    <x v="1"/>
    <x v="4"/>
    <x v="1"/>
    <x v="2"/>
    <x v="6"/>
  </r>
  <r>
    <x v="165"/>
    <x v="97"/>
    <x v="1"/>
    <x v="1"/>
    <x v="2"/>
    <x v="28"/>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22"/>
    <x v="0"/>
    <x v="37"/>
    <x v="24"/>
    <x v="21"/>
    <x v="20"/>
    <x v="12"/>
    <x v="13"/>
    <x v="38"/>
    <x v="28"/>
    <x v="30"/>
    <x v="43"/>
    <x v="98"/>
    <x v="79"/>
    <x v="77"/>
    <x v="76"/>
    <x v="71"/>
    <x v="62"/>
    <x v="67"/>
    <x v="78"/>
    <x v="96"/>
    <x v="128"/>
    <x v="68"/>
    <x v="73"/>
    <x v="71"/>
    <x v="67"/>
    <x v="71"/>
    <x v="66"/>
    <x v="72"/>
    <x v="74"/>
    <x v="76"/>
    <x v="74"/>
    <x v="48"/>
    <x v="48"/>
    <x v="39"/>
    <x v="32"/>
    <x v="24"/>
    <x v="26"/>
    <x v="81"/>
    <x v="60"/>
    <x v="30"/>
    <x v="72"/>
    <x v="49"/>
    <x v="49"/>
    <x v="41"/>
    <x v="33"/>
    <x v="26"/>
    <x v="27"/>
    <x v="84"/>
    <x v="62"/>
    <x v="31"/>
    <x v="75"/>
    <x v="65"/>
    <x v="79"/>
    <x v="66"/>
    <x v="56"/>
    <x v="68"/>
    <x v="61"/>
    <x v="41"/>
    <x v="60"/>
    <x v="78"/>
    <x v="86"/>
    <x v="1"/>
    <x v="2"/>
    <x v="2"/>
    <x v="3"/>
    <x v="2"/>
    <x v="3"/>
    <x v="6"/>
    <x v="4"/>
    <x v="1"/>
    <x v="4"/>
    <x v="56"/>
    <x v="44"/>
    <x v="24"/>
    <x v="35"/>
    <x v="30"/>
    <x v="27"/>
    <x v="38"/>
    <x v="28"/>
    <x v="33"/>
    <x v="34"/>
    <x v="46"/>
    <x v="41"/>
    <x v="63"/>
    <x v="49"/>
    <x v="35"/>
    <x v="33"/>
    <x v="47"/>
    <x v="67"/>
    <x v="58"/>
    <x v="7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6"/>
    <x v="200"/>
    <x v="1"/>
    <x v="1"/>
    <x v="2"/>
    <x v="30"/>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51"/>
    <x v="0"/>
    <x v="39"/>
    <x v="38"/>
    <x v="17"/>
    <x v="19"/>
    <x v="12"/>
    <x v="30"/>
    <x v="18"/>
    <x v="15"/>
    <x v="26"/>
    <x v="27"/>
    <x v="96"/>
    <x v="65"/>
    <x v="82"/>
    <x v="78"/>
    <x v="71"/>
    <x v="45"/>
    <x v="88"/>
    <x v="91"/>
    <x v="100"/>
    <x v="145"/>
    <x v="44"/>
    <x v="49"/>
    <x v="42"/>
    <x v="40"/>
    <x v="43"/>
    <x v="50"/>
    <x v="38"/>
    <x v="49"/>
    <x v="47"/>
    <x v="48"/>
    <x v="46"/>
    <x v="73"/>
    <x v="27"/>
    <x v="27"/>
    <x v="22"/>
    <x v="52"/>
    <x v="33"/>
    <x v="28"/>
    <x v="16"/>
    <x v="30"/>
    <x v="47"/>
    <x v="74"/>
    <x v="28"/>
    <x v="27"/>
    <x v="23"/>
    <x v="54"/>
    <x v="34"/>
    <x v="29"/>
    <x v="16"/>
    <x v="31"/>
    <x v="67"/>
    <x v="54"/>
    <x v="78"/>
    <x v="62"/>
    <x v="71"/>
    <x v="34"/>
    <x v="91"/>
    <x v="93"/>
    <x v="93"/>
    <x v="130"/>
    <x v="2"/>
    <x v="3"/>
    <x v="1"/>
    <x v="1"/>
    <x v="4"/>
    <x v="4"/>
    <x v="3"/>
    <x v="2"/>
    <x v="0"/>
    <x v="0"/>
    <x v="53"/>
    <x v="36"/>
    <x v="39"/>
    <x v="37"/>
    <x v="19"/>
    <x v="9"/>
    <x v="44"/>
    <x v="39"/>
    <x v="38"/>
    <x v="61"/>
    <x v="37"/>
    <x v="40"/>
    <x v="32"/>
    <x v="35"/>
    <x v="47"/>
    <x v="44"/>
    <x v="23"/>
    <x v="39"/>
    <x v="52"/>
    <x v="3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7"/>
    <x v="215"/>
    <x v="1"/>
    <x v="1"/>
    <x v="2"/>
    <x v="32"/>
    <x v="7"/>
    <x v="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59"/>
    <x v="16"/>
    <x v="21"/>
    <x v="52"/>
    <x v="11"/>
    <x v="7"/>
    <x v="3"/>
    <x v="5"/>
    <x v="29"/>
    <x v="20"/>
    <x v="75"/>
    <x v="88"/>
    <x v="77"/>
    <x v="42"/>
    <x v="72"/>
    <x v="69"/>
    <x v="104"/>
    <x v="102"/>
    <x v="97"/>
    <x v="152"/>
    <x v="54"/>
    <x v="62"/>
    <x v="70"/>
    <x v="41"/>
    <x v="57"/>
    <x v="57"/>
    <x v="76"/>
    <x v="56"/>
    <x v="73"/>
    <x v="73"/>
    <x v="80"/>
    <x v="22"/>
    <x v="33"/>
    <x v="76"/>
    <x v="18"/>
    <x v="10"/>
    <x v="1"/>
    <x v="6"/>
    <x v="18"/>
    <x v="12"/>
    <x v="82"/>
    <x v="22"/>
    <x v="35"/>
    <x v="78"/>
    <x v="19"/>
    <x v="10"/>
    <x v="1"/>
    <x v="6"/>
    <x v="18"/>
    <x v="12"/>
    <x v="32"/>
    <x v="106"/>
    <x v="72"/>
    <x v="11"/>
    <x v="75"/>
    <x v="78"/>
    <x v="124"/>
    <x v="116"/>
    <x v="91"/>
    <x v="148"/>
    <x v="4"/>
    <x v="1"/>
    <x v="3"/>
    <x v="4"/>
    <x v="1"/>
    <x v="1"/>
    <x v="1"/>
    <x v="1"/>
    <x v="3"/>
    <x v="3"/>
    <x v="56"/>
    <x v="29"/>
    <x v="12"/>
    <x v="66"/>
    <x v="24"/>
    <x v="16"/>
    <x v="19"/>
    <x v="26"/>
    <x v="16"/>
    <x v="20"/>
    <x v="33"/>
    <x v="68"/>
    <x v="69"/>
    <x v="12"/>
    <x v="48"/>
    <x v="60"/>
    <x v="88"/>
    <x v="68"/>
    <x v="78"/>
    <x v="8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168"/>
    <x v="6"/>
    <x v="1"/>
    <x v="1"/>
    <x v="2"/>
    <x v="6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54"/>
    <x v="0"/>
    <x v="84"/>
    <x v="33"/>
    <x v="78"/>
    <x v="47"/>
    <x v="12"/>
    <x v="12"/>
    <x v="68"/>
    <x v="61"/>
    <x v="85"/>
    <x v="127"/>
    <x v="50"/>
    <x v="70"/>
    <x v="19"/>
    <x v="47"/>
    <x v="71"/>
    <x v="63"/>
    <x v="37"/>
    <x v="45"/>
    <x v="39"/>
    <x v="44"/>
    <x v="26"/>
    <x v="25"/>
    <x v="23"/>
    <x v="19"/>
    <x v="20"/>
    <x v="19"/>
    <x v="15"/>
    <x v="25"/>
    <x v="23"/>
    <x v="26"/>
    <x v="52"/>
    <x v="24"/>
    <x v="75"/>
    <x v="35"/>
    <x v="8"/>
    <x v="8"/>
    <x v="66"/>
    <x v="60"/>
    <x v="50"/>
    <x v="100"/>
    <x v="53"/>
    <x v="24"/>
    <x v="78"/>
    <x v="36"/>
    <x v="8"/>
    <x v="8"/>
    <x v="68"/>
    <x v="62"/>
    <x v="52"/>
    <x v="103"/>
    <x v="61"/>
    <x v="104"/>
    <x v="29"/>
    <x v="53"/>
    <x v="86"/>
    <x v="80"/>
    <x v="57"/>
    <x v="60"/>
    <x v="57"/>
    <x v="58"/>
    <x v="3"/>
    <x v="0"/>
    <x v="4"/>
    <x v="2"/>
    <x v="0"/>
    <x v="0"/>
    <x v="5"/>
    <x v="5"/>
    <x v="2"/>
    <x v="5"/>
    <x v="50"/>
    <x v="41"/>
    <x v="45"/>
    <x v="45"/>
    <x v="27"/>
    <x v="25"/>
    <x v="44"/>
    <x v="26"/>
    <x v="51"/>
    <x v="48"/>
    <x v="38"/>
    <x v="28"/>
    <x v="26"/>
    <x v="18"/>
    <x v="29"/>
    <x v="29"/>
    <x v="32"/>
    <x v="50"/>
    <x v="26"/>
    <x v="44"/>
    <x v="3"/>
    <x v="7"/>
    <x v="6"/>
    <x v="2"/>
    <x v="5"/>
    <x v="2"/>
    <x v="5"/>
    <x v="4"/>
    <x v="7"/>
    <x v="5"/>
    <x v="5"/>
    <x v="4"/>
    <x v="4"/>
    <x v="4"/>
    <x v="3"/>
    <x v="2"/>
    <x v="4"/>
    <x v="4"/>
    <x v="5"/>
    <x v="4"/>
    <x v="4"/>
    <x v="4"/>
    <x v="0"/>
    <x v="4"/>
    <x v="4"/>
    <x v="4"/>
    <x v="4"/>
    <x v="4"/>
    <x v="4"/>
    <x v="4"/>
    <x v="4"/>
    <x v="1"/>
    <x v="1"/>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2"/>
    <x v="4"/>
    <x v="2"/>
    <x v="4"/>
    <x v="6"/>
    <x v="5"/>
    <x v="5"/>
    <x v="4"/>
    <x v="5"/>
    <x v="5"/>
    <x v="5"/>
    <x v="6"/>
    <x v="3"/>
    <x v="4"/>
    <x v="6"/>
    <x v="5"/>
    <x v="1"/>
    <x v="1"/>
    <x v="4"/>
    <x v="1"/>
    <x v="2"/>
    <x v="6"/>
  </r>
  <r>
    <x v="169"/>
    <x v="249"/>
    <x v="1"/>
    <x v="1"/>
    <x v="2"/>
    <x v="2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3"/>
    <x v="0"/>
    <x v="4"/>
    <x v="7"/>
    <x v="11"/>
    <x v="15"/>
    <x v="3"/>
    <x v="10"/>
    <x v="18"/>
    <x v="23"/>
    <x v="28"/>
    <x v="0"/>
    <x v="16"/>
    <x v="16"/>
    <x v="22"/>
    <x v="25"/>
    <x v="6"/>
    <x v="61"/>
    <x v="0"/>
    <x v="41"/>
    <x v="40"/>
    <x v="17"/>
    <x v="19"/>
    <x v="11"/>
    <x v="31"/>
    <x v="18"/>
    <x v="16"/>
    <x v="25"/>
    <x v="28"/>
    <x v="94"/>
    <x v="63"/>
    <x v="82"/>
    <x v="78"/>
    <x v="72"/>
    <x v="44"/>
    <x v="88"/>
    <x v="90"/>
    <x v="101"/>
    <x v="143"/>
    <x v="42"/>
    <x v="46"/>
    <x v="42"/>
    <x v="40"/>
    <x v="48"/>
    <x v="48"/>
    <x v="38"/>
    <x v="47"/>
    <x v="48"/>
    <x v="46"/>
    <x v="92"/>
    <x v="113"/>
    <x v="46"/>
    <x v="48"/>
    <x v="32"/>
    <x v="71"/>
    <x v="54"/>
    <x v="49"/>
    <x v="45"/>
    <x v="68"/>
    <x v="95"/>
    <x v="115"/>
    <x v="48"/>
    <x v="50"/>
    <x v="34"/>
    <x v="73"/>
    <x v="56"/>
    <x v="51"/>
    <x v="47"/>
    <x v="71"/>
    <x v="19"/>
    <x v="13"/>
    <x v="59"/>
    <x v="39"/>
    <x v="60"/>
    <x v="15"/>
    <x v="69"/>
    <x v="71"/>
    <x v="62"/>
    <x v="90"/>
    <x v="2"/>
    <x v="3"/>
    <x v="1"/>
    <x v="1"/>
    <x v="4"/>
    <x v="4"/>
    <x v="3"/>
    <x v="2"/>
    <x v="0"/>
    <x v="0"/>
    <x v="99"/>
    <x v="81"/>
    <x v="60"/>
    <x v="58"/>
    <x v="30"/>
    <x v="43"/>
    <x v="64"/>
    <x v="60"/>
    <x v="69"/>
    <x v="99"/>
    <x v="2"/>
    <x v="2"/>
    <x v="7"/>
    <x v="2"/>
    <x v="28"/>
    <x v="13"/>
    <x v="6"/>
    <x v="4"/>
    <x v="6"/>
    <x v="3"/>
    <x v="7"/>
    <x v="7"/>
    <x v="6"/>
    <x v="2"/>
    <x v="5"/>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1"/>
    <x v="4"/>
    <x v="2"/>
    <x v="2"/>
    <x v="1"/>
    <x v="1"/>
    <x v="2"/>
    <x v="4"/>
    <x v="3"/>
    <x v="4"/>
    <x v="5"/>
    <x v="5"/>
    <x v="5"/>
    <x v="4"/>
    <x v="4"/>
    <x v="5"/>
    <x v="4"/>
    <x v="5"/>
    <x v="1"/>
    <x v="1"/>
    <x v="1"/>
    <x v="1"/>
    <x v="2"/>
    <x v="2"/>
    <x v="1"/>
    <x v="1"/>
    <x v="1"/>
    <x v="2"/>
    <x v="2"/>
    <x v="2"/>
    <x v="1"/>
    <x v="3"/>
    <x v="2"/>
    <x v="4"/>
    <x v="1"/>
    <x v="5"/>
    <x v="4"/>
    <x v="2"/>
    <x v="2"/>
    <x v="6"/>
    <x v="5"/>
    <x v="5"/>
    <x v="4"/>
    <x v="5"/>
    <x v="5"/>
    <x v="3"/>
    <x v="6"/>
    <x v="3"/>
    <x v="4"/>
    <x v="6"/>
    <x v="5"/>
    <x v="1"/>
    <x v="1"/>
    <x v="4"/>
    <x v="1"/>
    <x v="2"/>
    <x v="6"/>
  </r>
  <r>
    <x v="170"/>
    <x v="135"/>
    <x v="1"/>
    <x v="1"/>
    <x v="2"/>
    <x v="2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3"/>
    <x v="0"/>
    <x v="4"/>
    <x v="7"/>
    <x v="11"/>
    <x v="15"/>
    <x v="3"/>
    <x v="10"/>
    <x v="18"/>
    <x v="23"/>
    <x v="28"/>
    <x v="0"/>
    <x v="16"/>
    <x v="16"/>
    <x v="22"/>
    <x v="25"/>
    <x v="5"/>
    <x v="61"/>
    <x v="0"/>
    <x v="52"/>
    <x v="14"/>
    <x v="37"/>
    <x v="22"/>
    <x v="7"/>
    <x v="7"/>
    <x v="41"/>
    <x v="52"/>
    <x v="41"/>
    <x v="81"/>
    <x v="83"/>
    <x v="90"/>
    <x v="60"/>
    <x v="74"/>
    <x v="77"/>
    <x v="69"/>
    <x v="64"/>
    <x v="54"/>
    <x v="83"/>
    <x v="90"/>
    <x v="52"/>
    <x v="58"/>
    <x v="59"/>
    <x v="49"/>
    <x v="50"/>
    <x v="47"/>
    <x v="55"/>
    <x v="45"/>
    <x v="60"/>
    <x v="58"/>
    <x v="95"/>
    <x v="28"/>
    <x v="85"/>
    <x v="44"/>
    <x v="15"/>
    <x v="15"/>
    <x v="99"/>
    <x v="109"/>
    <x v="69"/>
    <x v="148"/>
    <x v="98"/>
    <x v="28"/>
    <x v="88"/>
    <x v="45"/>
    <x v="15"/>
    <x v="16"/>
    <x v="102"/>
    <x v="112"/>
    <x v="72"/>
    <x v="151"/>
    <x v="16"/>
    <x v="100"/>
    <x v="19"/>
    <x v="44"/>
    <x v="79"/>
    <x v="72"/>
    <x v="23"/>
    <x v="10"/>
    <x v="37"/>
    <x v="10"/>
    <x v="3"/>
    <x v="0"/>
    <x v="4"/>
    <x v="2"/>
    <x v="0"/>
    <x v="0"/>
    <x v="5"/>
    <x v="5"/>
    <x v="2"/>
    <x v="5"/>
    <x v="96"/>
    <x v="46"/>
    <x v="57"/>
    <x v="54"/>
    <x v="35"/>
    <x v="32"/>
    <x v="76"/>
    <x v="82"/>
    <x v="70"/>
    <x v="118"/>
    <x v="6"/>
    <x v="18"/>
    <x v="12"/>
    <x v="3"/>
    <x v="7"/>
    <x v="7"/>
    <x v="1"/>
    <x v="8"/>
    <x v="12"/>
    <x v="9"/>
    <x v="7"/>
    <x v="7"/>
    <x v="3"/>
    <x v="2"/>
    <x v="5"/>
    <x v="2"/>
    <x v="5"/>
    <x v="4"/>
    <x v="7"/>
    <x v="5"/>
    <x v="5"/>
    <x v="4"/>
    <x v="4"/>
    <x v="4"/>
    <x v="3"/>
    <x v="2"/>
    <x v="4"/>
    <x v="4"/>
    <x v="5"/>
    <x v="4"/>
    <x v="4"/>
    <x v="4"/>
    <x v="2"/>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3"/>
    <x v="5"/>
    <x v="5"/>
    <x v="4"/>
    <x v="4"/>
    <x v="5"/>
    <x v="4"/>
    <x v="5"/>
    <x v="1"/>
    <x v="1"/>
    <x v="1"/>
    <x v="1"/>
    <x v="2"/>
    <x v="2"/>
    <x v="1"/>
    <x v="1"/>
    <x v="1"/>
    <x v="2"/>
    <x v="2"/>
    <x v="2"/>
    <x v="1"/>
    <x v="3"/>
    <x v="2"/>
    <x v="4"/>
    <x v="1"/>
    <x v="5"/>
    <x v="4"/>
    <x v="2"/>
    <x v="4"/>
    <x v="6"/>
    <x v="5"/>
    <x v="5"/>
    <x v="4"/>
    <x v="5"/>
    <x v="3"/>
    <x v="5"/>
    <x v="6"/>
    <x v="3"/>
    <x v="4"/>
    <x v="6"/>
    <x v="5"/>
    <x v="1"/>
    <x v="1"/>
    <x v="4"/>
    <x v="1"/>
    <x v="2"/>
    <x v="6"/>
  </r>
  <r>
    <x v="171"/>
    <x v="446"/>
    <x v="1"/>
    <x v="1"/>
    <x v="2"/>
    <x v="3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3"/>
    <x v="0"/>
    <x v="4"/>
    <x v="7"/>
    <x v="11"/>
    <x v="15"/>
    <x v="3"/>
    <x v="10"/>
    <x v="18"/>
    <x v="23"/>
    <x v="28"/>
    <x v="0"/>
    <x v="16"/>
    <x v="16"/>
    <x v="22"/>
    <x v="25"/>
    <x v="3"/>
    <x v="46"/>
    <x v="0"/>
    <x v="65"/>
    <x v="79"/>
    <x v="25"/>
    <x v="33"/>
    <x v="50"/>
    <x v="18"/>
    <x v="48"/>
    <x v="46"/>
    <x v="72"/>
    <x v="64"/>
    <x v="69"/>
    <x v="23"/>
    <x v="73"/>
    <x v="61"/>
    <x v="33"/>
    <x v="57"/>
    <x v="57"/>
    <x v="60"/>
    <x v="52"/>
    <x v="107"/>
    <x v="31"/>
    <x v="29"/>
    <x v="11"/>
    <x v="31"/>
    <x v="46"/>
    <x v="42"/>
    <x v="31"/>
    <x v="42"/>
    <x v="41"/>
    <x v="38"/>
    <x v="82"/>
    <x v="117"/>
    <x v="37"/>
    <x v="47"/>
    <x v="75"/>
    <x v="29"/>
    <x v="82"/>
    <x v="79"/>
    <x v="91"/>
    <x v="89"/>
    <x v="84"/>
    <x v="119"/>
    <x v="39"/>
    <x v="48"/>
    <x v="78"/>
    <x v="30"/>
    <x v="85"/>
    <x v="82"/>
    <x v="94"/>
    <x v="92"/>
    <x v="30"/>
    <x v="9"/>
    <x v="68"/>
    <x v="41"/>
    <x v="16"/>
    <x v="58"/>
    <x v="40"/>
    <x v="40"/>
    <x v="15"/>
    <x v="69"/>
    <x v="0"/>
    <x v="5"/>
    <x v="0"/>
    <x v="0"/>
    <x v="5"/>
    <x v="2"/>
    <x v="4"/>
    <x v="3"/>
    <x v="4"/>
    <x v="1"/>
    <x v="95"/>
    <x v="82"/>
    <x v="63"/>
    <x v="59"/>
    <x v="43"/>
    <x v="31"/>
    <x v="70"/>
    <x v="61"/>
    <x v="81"/>
    <x v="101"/>
    <x v="2"/>
    <x v="7"/>
    <x v="0"/>
    <x v="2"/>
    <x v="20"/>
    <x v="16"/>
    <x v="7"/>
    <x v="11"/>
    <x v="10"/>
    <x v="3"/>
    <x v="7"/>
    <x v="7"/>
    <x v="6"/>
    <x v="2"/>
    <x v="3"/>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2"/>
    <x v="2"/>
    <x v="2"/>
    <x v="1"/>
    <x v="1"/>
    <x v="2"/>
    <x v="4"/>
    <x v="3"/>
    <x v="4"/>
    <x v="5"/>
    <x v="5"/>
    <x v="5"/>
    <x v="4"/>
    <x v="4"/>
    <x v="1"/>
    <x v="4"/>
    <x v="5"/>
    <x v="1"/>
    <x v="1"/>
    <x v="1"/>
    <x v="1"/>
    <x v="2"/>
    <x v="2"/>
    <x v="1"/>
    <x v="1"/>
    <x v="1"/>
    <x v="2"/>
    <x v="2"/>
    <x v="2"/>
    <x v="1"/>
    <x v="3"/>
    <x v="2"/>
    <x v="4"/>
    <x v="1"/>
    <x v="5"/>
    <x v="4"/>
    <x v="2"/>
    <x v="4"/>
    <x v="6"/>
    <x v="5"/>
    <x v="2"/>
    <x v="4"/>
    <x v="5"/>
    <x v="5"/>
    <x v="5"/>
    <x v="3"/>
    <x v="3"/>
    <x v="4"/>
    <x v="6"/>
    <x v="5"/>
    <x v="1"/>
    <x v="1"/>
    <x v="4"/>
    <x v="1"/>
    <x v="2"/>
    <x v="6"/>
  </r>
  <r>
    <x v="172"/>
    <x v="430"/>
    <x v="1"/>
    <x v="1"/>
    <x v="2"/>
    <x v="10"/>
    <x v="3"/>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6"/>
    <x v="61"/>
    <x v="0"/>
    <x v="15"/>
    <x v="16"/>
    <x v="5"/>
    <x v="7"/>
    <x v="4"/>
    <x v="12"/>
    <x v="6"/>
    <x v="6"/>
    <x v="6"/>
    <x v="8"/>
    <x v="120"/>
    <x v="88"/>
    <x v="95"/>
    <x v="90"/>
    <x v="80"/>
    <x v="63"/>
    <x v="101"/>
    <x v="101"/>
    <x v="120"/>
    <x v="164"/>
    <x v="63"/>
    <x v="64"/>
    <x v="62"/>
    <x v="60"/>
    <x v="65"/>
    <x v="62"/>
    <x v="61"/>
    <x v="64"/>
    <x v="65"/>
    <x v="65"/>
    <x v="63"/>
    <x v="96"/>
    <x v="28"/>
    <x v="35"/>
    <x v="23"/>
    <x v="60"/>
    <x v="41"/>
    <x v="37"/>
    <x v="19"/>
    <x v="39"/>
    <x v="65"/>
    <x v="98"/>
    <x v="29"/>
    <x v="36"/>
    <x v="24"/>
    <x v="62"/>
    <x v="43"/>
    <x v="39"/>
    <x v="19"/>
    <x v="41"/>
    <x v="49"/>
    <x v="30"/>
    <x v="77"/>
    <x v="53"/>
    <x v="70"/>
    <x v="26"/>
    <x v="82"/>
    <x v="83"/>
    <x v="90"/>
    <x v="120"/>
    <x v="2"/>
    <x v="3"/>
    <x v="1"/>
    <x v="1"/>
    <x v="4"/>
    <x v="4"/>
    <x v="3"/>
    <x v="2"/>
    <x v="0"/>
    <x v="0"/>
    <x v="72"/>
    <x v="62"/>
    <x v="40"/>
    <x v="46"/>
    <x v="20"/>
    <x v="19"/>
    <x v="52"/>
    <x v="48"/>
    <x v="41"/>
    <x v="70"/>
    <x v="17"/>
    <x v="14"/>
    <x v="29"/>
    <x v="12"/>
    <x v="43"/>
    <x v="28"/>
    <x v="14"/>
    <x v="14"/>
    <x v="36"/>
    <x v="24"/>
    <x v="7"/>
    <x v="7"/>
    <x v="6"/>
    <x v="2"/>
    <x v="5"/>
    <x v="2"/>
    <x v="5"/>
    <x v="4"/>
    <x v="7"/>
    <x v="5"/>
    <x v="5"/>
    <x v="4"/>
    <x v="4"/>
    <x v="4"/>
    <x v="3"/>
    <x v="2"/>
    <x v="4"/>
    <x v="4"/>
    <x v="5"/>
    <x v="4"/>
    <x v="4"/>
    <x v="4"/>
    <x v="4"/>
    <x v="4"/>
    <x v="4"/>
    <x v="4"/>
    <x v="4"/>
    <x v="0"/>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173"/>
    <x v="203"/>
    <x v="1"/>
    <x v="1"/>
    <x v="2"/>
    <x v="15"/>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4"/>
    <x v="0"/>
    <x v="4"/>
    <x v="7"/>
    <x v="11"/>
    <x v="16"/>
    <x v="2"/>
    <x v="9"/>
    <x v="17"/>
    <x v="18"/>
    <x v="12"/>
    <x v="0"/>
    <x v="18"/>
    <x v="17"/>
    <x v="18"/>
    <x v="0"/>
    <x v="2"/>
    <x v="61"/>
    <x v="0"/>
    <x v="32"/>
    <x v="9"/>
    <x v="14"/>
    <x v="15"/>
    <x v="6"/>
    <x v="5"/>
    <x v="3"/>
    <x v="3"/>
    <x v="17"/>
    <x v="14"/>
    <x v="103"/>
    <x v="95"/>
    <x v="86"/>
    <x v="82"/>
    <x v="78"/>
    <x v="71"/>
    <x v="104"/>
    <x v="104"/>
    <x v="109"/>
    <x v="158"/>
    <x v="79"/>
    <x v="78"/>
    <x v="79"/>
    <x v="81"/>
    <x v="77"/>
    <x v="68"/>
    <x v="76"/>
    <x v="70"/>
    <x v="81"/>
    <x v="81"/>
    <x v="97"/>
    <x v="34"/>
    <x v="54"/>
    <x v="53"/>
    <x v="23"/>
    <x v="19"/>
    <x v="13"/>
    <x v="13"/>
    <x v="44"/>
    <x v="39"/>
    <x v="100"/>
    <x v="35"/>
    <x v="57"/>
    <x v="55"/>
    <x v="24"/>
    <x v="20"/>
    <x v="13"/>
    <x v="14"/>
    <x v="46"/>
    <x v="41"/>
    <x v="14"/>
    <x v="93"/>
    <x v="50"/>
    <x v="34"/>
    <x v="70"/>
    <x v="68"/>
    <x v="112"/>
    <x v="108"/>
    <x v="63"/>
    <x v="120"/>
    <x v="4"/>
    <x v="1"/>
    <x v="3"/>
    <x v="4"/>
    <x v="1"/>
    <x v="1"/>
    <x v="1"/>
    <x v="1"/>
    <x v="3"/>
    <x v="3"/>
    <x v="79"/>
    <x v="43"/>
    <x v="33"/>
    <x v="29"/>
    <x v="30"/>
    <x v="25"/>
    <x v="32"/>
    <x v="33"/>
    <x v="42"/>
    <x v="47"/>
    <x v="9"/>
    <x v="28"/>
    <x v="33"/>
    <x v="40"/>
    <x v="25"/>
    <x v="26"/>
    <x v="53"/>
    <x v="44"/>
    <x v="37"/>
    <x v="47"/>
    <x v="7"/>
    <x v="7"/>
    <x v="6"/>
    <x v="2"/>
    <x v="5"/>
    <x v="2"/>
    <x v="5"/>
    <x v="4"/>
    <x v="7"/>
    <x v="5"/>
    <x v="5"/>
    <x v="0"/>
    <x v="4"/>
    <x v="4"/>
    <x v="3"/>
    <x v="2"/>
    <x v="4"/>
    <x v="4"/>
    <x v="5"/>
    <x v="4"/>
    <x v="4"/>
    <x v="4"/>
    <x v="4"/>
    <x v="4"/>
    <x v="4"/>
    <x v="4"/>
    <x v="4"/>
    <x v="4"/>
    <x v="4"/>
    <x v="4"/>
    <x v="4"/>
    <x v="1"/>
    <x v="5"/>
    <x v="2"/>
    <x v="4"/>
    <x v="4"/>
    <x v="3"/>
    <x v="4"/>
    <x v="4"/>
    <x v="1"/>
    <x v="2"/>
    <x v="3"/>
    <x v="4"/>
    <x v="2"/>
    <x v="3"/>
    <x v="4"/>
    <x v="2"/>
    <x v="3"/>
    <x v="3"/>
    <x v="2"/>
    <x v="3"/>
    <x v="1"/>
    <x v="1"/>
    <x v="1"/>
    <x v="1"/>
    <x v="1"/>
    <x v="2"/>
    <x v="1"/>
    <x v="1"/>
    <x v="1"/>
    <x v="2"/>
    <x v="1"/>
    <x v="2"/>
    <x v="1"/>
    <x v="1"/>
    <x v="1"/>
    <x v="1"/>
    <x v="1"/>
    <x v="1"/>
    <x v="1"/>
    <x v="1"/>
    <x v="1"/>
    <x v="1"/>
    <x v="2"/>
    <x v="1"/>
    <x v="2"/>
    <x v="3"/>
    <x v="2"/>
    <x v="5"/>
    <x v="4"/>
    <x v="2"/>
    <x v="2"/>
    <x v="1"/>
    <x v="1"/>
    <x v="2"/>
    <x v="4"/>
    <x v="3"/>
    <x v="4"/>
    <x v="5"/>
    <x v="5"/>
    <x v="2"/>
    <x v="4"/>
    <x v="4"/>
    <x v="5"/>
    <x v="4"/>
    <x v="5"/>
    <x v="1"/>
    <x v="1"/>
    <x v="1"/>
    <x v="1"/>
    <x v="2"/>
    <x v="2"/>
    <x v="1"/>
    <x v="1"/>
    <x v="1"/>
    <x v="2"/>
    <x v="2"/>
    <x v="2"/>
    <x v="1"/>
    <x v="3"/>
    <x v="2"/>
    <x v="4"/>
    <x v="1"/>
    <x v="5"/>
    <x v="4"/>
    <x v="2"/>
    <x v="4"/>
    <x v="6"/>
    <x v="5"/>
    <x v="5"/>
    <x v="4"/>
    <x v="5"/>
    <x v="1"/>
    <x v="5"/>
    <x v="6"/>
    <x v="3"/>
    <x v="4"/>
    <x v="6"/>
    <x v="5"/>
    <x v="1"/>
    <x v="1"/>
    <x v="4"/>
    <x v="1"/>
    <x v="2"/>
    <x v="6"/>
  </r>
  <r>
    <x v="174"/>
    <x v="235"/>
    <x v="1"/>
    <x v="1"/>
    <x v="2"/>
    <x v="25"/>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4"/>
    <x v="0"/>
    <x v="4"/>
    <x v="7"/>
    <x v="11"/>
    <x v="16"/>
    <x v="3"/>
    <x v="10"/>
    <x v="18"/>
    <x v="19"/>
    <x v="20"/>
    <x v="0"/>
    <x v="16"/>
    <x v="16"/>
    <x v="16"/>
    <x v="10"/>
    <x v="2"/>
    <x v="61"/>
    <x v="0"/>
    <x v="52"/>
    <x v="18"/>
    <x v="24"/>
    <x v="25"/>
    <x v="9"/>
    <x v="7"/>
    <x v="8"/>
    <x v="4"/>
    <x v="30"/>
    <x v="22"/>
    <x v="83"/>
    <x v="86"/>
    <x v="74"/>
    <x v="70"/>
    <x v="75"/>
    <x v="69"/>
    <x v="99"/>
    <x v="103"/>
    <x v="96"/>
    <x v="150"/>
    <x v="62"/>
    <x v="56"/>
    <x v="68"/>
    <x v="70"/>
    <x v="67"/>
    <x v="57"/>
    <x v="60"/>
    <x v="63"/>
    <x v="71"/>
    <x v="71"/>
    <x v="95"/>
    <x v="38"/>
    <x v="54"/>
    <x v="51"/>
    <x v="20"/>
    <x v="15"/>
    <x v="16"/>
    <x v="7"/>
    <x v="40"/>
    <x v="33"/>
    <x v="98"/>
    <x v="39"/>
    <x v="57"/>
    <x v="53"/>
    <x v="21"/>
    <x v="16"/>
    <x v="17"/>
    <x v="8"/>
    <x v="42"/>
    <x v="34"/>
    <x v="16"/>
    <x v="89"/>
    <x v="50"/>
    <x v="36"/>
    <x v="73"/>
    <x v="72"/>
    <x v="108"/>
    <x v="115"/>
    <x v="67"/>
    <x v="127"/>
    <x v="4"/>
    <x v="1"/>
    <x v="3"/>
    <x v="4"/>
    <x v="1"/>
    <x v="1"/>
    <x v="1"/>
    <x v="1"/>
    <x v="3"/>
    <x v="3"/>
    <x v="75"/>
    <x v="47"/>
    <x v="33"/>
    <x v="27"/>
    <x v="26"/>
    <x v="21"/>
    <x v="35"/>
    <x v="27"/>
    <x v="38"/>
    <x v="41"/>
    <x v="11"/>
    <x v="20"/>
    <x v="33"/>
    <x v="42"/>
    <x v="36"/>
    <x v="33"/>
    <x v="35"/>
    <x v="62"/>
    <x v="41"/>
    <x v="56"/>
    <x v="7"/>
    <x v="7"/>
    <x v="2"/>
    <x v="2"/>
    <x v="5"/>
    <x v="2"/>
    <x v="5"/>
    <x v="4"/>
    <x v="7"/>
    <x v="5"/>
    <x v="5"/>
    <x v="4"/>
    <x v="4"/>
    <x v="4"/>
    <x v="3"/>
    <x v="2"/>
    <x v="4"/>
    <x v="4"/>
    <x v="5"/>
    <x v="4"/>
    <x v="4"/>
    <x v="4"/>
    <x v="4"/>
    <x v="4"/>
    <x v="4"/>
    <x v="4"/>
    <x v="4"/>
    <x v="4"/>
    <x v="4"/>
    <x v="4"/>
    <x v="4"/>
    <x v="1"/>
    <x v="5"/>
    <x v="2"/>
    <x v="4"/>
    <x v="4"/>
    <x v="3"/>
    <x v="4"/>
    <x v="4"/>
    <x v="1"/>
    <x v="2"/>
    <x v="3"/>
    <x v="4"/>
    <x v="2"/>
    <x v="3"/>
    <x v="4"/>
    <x v="2"/>
    <x v="3"/>
    <x v="3"/>
    <x v="2"/>
    <x v="3"/>
    <x v="1"/>
    <x v="1"/>
    <x v="1"/>
    <x v="1"/>
    <x v="1"/>
    <x v="2"/>
    <x v="1"/>
    <x v="1"/>
    <x v="1"/>
    <x v="2"/>
    <x v="1"/>
    <x v="2"/>
    <x v="1"/>
    <x v="1"/>
    <x v="1"/>
    <x v="1"/>
    <x v="1"/>
    <x v="1"/>
    <x v="1"/>
    <x v="1"/>
    <x v="1"/>
    <x v="1"/>
    <x v="2"/>
    <x v="1"/>
    <x v="2"/>
    <x v="3"/>
    <x v="2"/>
    <x v="5"/>
    <x v="4"/>
    <x v="2"/>
    <x v="2"/>
    <x v="1"/>
    <x v="1"/>
    <x v="2"/>
    <x v="4"/>
    <x v="3"/>
    <x v="4"/>
    <x v="5"/>
    <x v="5"/>
    <x v="2"/>
    <x v="4"/>
    <x v="4"/>
    <x v="5"/>
    <x v="4"/>
    <x v="5"/>
    <x v="1"/>
    <x v="1"/>
    <x v="1"/>
    <x v="1"/>
    <x v="2"/>
    <x v="2"/>
    <x v="1"/>
    <x v="1"/>
    <x v="1"/>
    <x v="2"/>
    <x v="2"/>
    <x v="2"/>
    <x v="1"/>
    <x v="3"/>
    <x v="2"/>
    <x v="4"/>
    <x v="1"/>
    <x v="5"/>
    <x v="4"/>
    <x v="2"/>
    <x v="4"/>
    <x v="6"/>
    <x v="5"/>
    <x v="5"/>
    <x v="4"/>
    <x v="0"/>
    <x v="5"/>
    <x v="5"/>
    <x v="6"/>
    <x v="3"/>
    <x v="4"/>
    <x v="6"/>
    <x v="5"/>
    <x v="1"/>
    <x v="1"/>
    <x v="4"/>
    <x v="1"/>
    <x v="2"/>
    <x v="6"/>
  </r>
  <r>
    <x v="175"/>
    <x v="66"/>
    <x v="1"/>
    <x v="1"/>
    <x v="2"/>
    <x v="40"/>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4"/>
    <x v="0"/>
    <x v="4"/>
    <x v="7"/>
    <x v="11"/>
    <x v="16"/>
    <x v="3"/>
    <x v="10"/>
    <x v="18"/>
    <x v="19"/>
    <x v="20"/>
    <x v="0"/>
    <x v="16"/>
    <x v="16"/>
    <x v="16"/>
    <x v="10"/>
    <x v="2"/>
    <x v="61"/>
    <x v="0"/>
    <x v="77"/>
    <x v="28"/>
    <x v="37"/>
    <x v="40"/>
    <x v="15"/>
    <x v="10"/>
    <x v="14"/>
    <x v="8"/>
    <x v="49"/>
    <x v="38"/>
    <x v="57"/>
    <x v="75"/>
    <x v="60"/>
    <x v="54"/>
    <x v="68"/>
    <x v="65"/>
    <x v="92"/>
    <x v="98"/>
    <x v="75"/>
    <x v="133"/>
    <x v="44"/>
    <x v="41"/>
    <x v="45"/>
    <x v="49"/>
    <x v="45"/>
    <x v="50"/>
    <x v="42"/>
    <x v="48"/>
    <x v="48"/>
    <x v="52"/>
    <x v="85"/>
    <x v="36"/>
    <x v="50"/>
    <x v="50"/>
    <x v="20"/>
    <x v="12"/>
    <x v="15"/>
    <x v="8"/>
    <x v="37"/>
    <x v="30"/>
    <x v="87"/>
    <x v="37"/>
    <x v="53"/>
    <x v="52"/>
    <x v="21"/>
    <x v="13"/>
    <x v="16"/>
    <x v="9"/>
    <x v="39"/>
    <x v="31"/>
    <x v="27"/>
    <x v="91"/>
    <x v="55"/>
    <x v="37"/>
    <x v="73"/>
    <x v="75"/>
    <x v="109"/>
    <x v="114"/>
    <x v="70"/>
    <x v="130"/>
    <x v="4"/>
    <x v="1"/>
    <x v="3"/>
    <x v="4"/>
    <x v="1"/>
    <x v="1"/>
    <x v="1"/>
    <x v="1"/>
    <x v="3"/>
    <x v="3"/>
    <x v="63"/>
    <x v="45"/>
    <x v="29"/>
    <x v="26"/>
    <x v="26"/>
    <x v="18"/>
    <x v="34"/>
    <x v="28"/>
    <x v="35"/>
    <x v="38"/>
    <x v="24"/>
    <x v="26"/>
    <x v="37"/>
    <x v="43"/>
    <x v="36"/>
    <x v="43"/>
    <x v="39"/>
    <x v="59"/>
    <x v="45"/>
    <x v="63"/>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1"/>
    <x v="2"/>
    <x v="5"/>
    <x v="4"/>
    <x v="2"/>
    <x v="2"/>
    <x v="1"/>
    <x v="1"/>
    <x v="2"/>
    <x v="4"/>
    <x v="3"/>
    <x v="4"/>
    <x v="5"/>
    <x v="5"/>
    <x v="5"/>
    <x v="4"/>
    <x v="4"/>
    <x v="5"/>
    <x v="4"/>
    <x v="5"/>
    <x v="1"/>
    <x v="1"/>
    <x v="1"/>
    <x v="1"/>
    <x v="2"/>
    <x v="2"/>
    <x v="1"/>
    <x v="1"/>
    <x v="1"/>
    <x v="2"/>
    <x v="2"/>
    <x v="2"/>
    <x v="1"/>
    <x v="3"/>
    <x v="2"/>
    <x v="4"/>
    <x v="1"/>
    <x v="1"/>
    <x v="4"/>
    <x v="2"/>
    <x v="4"/>
    <x v="2"/>
    <x v="5"/>
    <x v="5"/>
    <x v="4"/>
    <x v="5"/>
    <x v="5"/>
    <x v="5"/>
    <x v="6"/>
    <x v="3"/>
    <x v="4"/>
    <x v="6"/>
    <x v="5"/>
    <x v="1"/>
    <x v="1"/>
    <x v="4"/>
    <x v="1"/>
    <x v="2"/>
    <x v="6"/>
  </r>
  <r>
    <x v="176"/>
    <x v="443"/>
    <x v="1"/>
    <x v="1"/>
    <x v="2"/>
    <x v="16"/>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2"/>
    <x v="10"/>
    <x v="18"/>
    <x v="19"/>
    <x v="20"/>
    <x v="0"/>
    <x v="21"/>
    <x v="22"/>
    <x v="26"/>
    <x v="23"/>
    <x v="3"/>
    <x v="15"/>
    <x v="0"/>
    <x v="28"/>
    <x v="34"/>
    <x v="8"/>
    <x v="12"/>
    <x v="22"/>
    <x v="6"/>
    <x v="20"/>
    <x v="19"/>
    <x v="27"/>
    <x v="22"/>
    <x v="107"/>
    <x v="69"/>
    <x v="92"/>
    <x v="85"/>
    <x v="61"/>
    <x v="70"/>
    <x v="86"/>
    <x v="87"/>
    <x v="99"/>
    <x v="150"/>
    <x v="67"/>
    <x v="72"/>
    <x v="61"/>
    <x v="63"/>
    <x v="69"/>
    <x v="66"/>
    <x v="65"/>
    <x v="72"/>
    <x v="72"/>
    <x v="72"/>
    <x v="76"/>
    <x v="116"/>
    <x v="25"/>
    <x v="36"/>
    <x v="70"/>
    <x v="21"/>
    <x v="76"/>
    <x v="74"/>
    <x v="75"/>
    <x v="72"/>
    <x v="78"/>
    <x v="118"/>
    <x v="26"/>
    <x v="37"/>
    <x v="73"/>
    <x v="22"/>
    <x v="79"/>
    <x v="76"/>
    <x v="78"/>
    <x v="75"/>
    <x v="36"/>
    <x v="10"/>
    <x v="80"/>
    <x v="52"/>
    <x v="21"/>
    <x v="66"/>
    <x v="46"/>
    <x v="46"/>
    <x v="31"/>
    <x v="86"/>
    <x v="0"/>
    <x v="5"/>
    <x v="0"/>
    <x v="0"/>
    <x v="5"/>
    <x v="2"/>
    <x v="4"/>
    <x v="3"/>
    <x v="4"/>
    <x v="1"/>
    <x v="88"/>
    <x v="79"/>
    <x v="51"/>
    <x v="49"/>
    <x v="33"/>
    <x v="23"/>
    <x v="64"/>
    <x v="55"/>
    <x v="63"/>
    <x v="86"/>
    <x v="9"/>
    <x v="9"/>
    <x v="23"/>
    <x v="16"/>
    <x v="27"/>
    <x v="42"/>
    <x v="10"/>
    <x v="16"/>
    <x v="22"/>
    <x v="14"/>
    <x v="7"/>
    <x v="7"/>
    <x v="6"/>
    <x v="2"/>
    <x v="5"/>
    <x v="2"/>
    <x v="5"/>
    <x v="4"/>
    <x v="7"/>
    <x v="5"/>
    <x v="5"/>
    <x v="4"/>
    <x v="4"/>
    <x v="4"/>
    <x v="3"/>
    <x v="2"/>
    <x v="4"/>
    <x v="4"/>
    <x v="5"/>
    <x v="4"/>
    <x v="4"/>
    <x v="4"/>
    <x v="4"/>
    <x v="4"/>
    <x v="4"/>
    <x v="2"/>
    <x v="4"/>
    <x v="2"/>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0"/>
    <x v="4"/>
    <x v="5"/>
    <x v="4"/>
    <x v="5"/>
    <x v="1"/>
    <x v="1"/>
    <x v="1"/>
    <x v="1"/>
    <x v="2"/>
    <x v="2"/>
    <x v="1"/>
    <x v="1"/>
    <x v="1"/>
    <x v="2"/>
    <x v="2"/>
    <x v="2"/>
    <x v="1"/>
    <x v="3"/>
    <x v="2"/>
    <x v="4"/>
    <x v="1"/>
    <x v="5"/>
    <x v="4"/>
    <x v="2"/>
    <x v="4"/>
    <x v="6"/>
    <x v="5"/>
    <x v="5"/>
    <x v="4"/>
    <x v="5"/>
    <x v="5"/>
    <x v="5"/>
    <x v="6"/>
    <x v="3"/>
    <x v="4"/>
    <x v="6"/>
    <x v="5"/>
    <x v="1"/>
    <x v="1"/>
    <x v="4"/>
    <x v="1"/>
    <x v="2"/>
    <x v="6"/>
  </r>
  <r>
    <x v="177"/>
    <x v="254"/>
    <x v="1"/>
    <x v="1"/>
    <x v="2"/>
    <x v="26"/>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4"/>
    <x v="0"/>
    <x v="4"/>
    <x v="7"/>
    <x v="11"/>
    <x v="16"/>
    <x v="3"/>
    <x v="10"/>
    <x v="18"/>
    <x v="19"/>
    <x v="20"/>
    <x v="0"/>
    <x v="16"/>
    <x v="16"/>
    <x v="16"/>
    <x v="10"/>
    <x v="3"/>
    <x v="48"/>
    <x v="0"/>
    <x v="44"/>
    <x v="54"/>
    <x v="15"/>
    <x v="22"/>
    <x v="35"/>
    <x v="11"/>
    <x v="32"/>
    <x v="31"/>
    <x v="47"/>
    <x v="40"/>
    <x v="91"/>
    <x v="48"/>
    <x v="85"/>
    <x v="74"/>
    <x v="48"/>
    <x v="64"/>
    <x v="73"/>
    <x v="75"/>
    <x v="77"/>
    <x v="131"/>
    <x v="50"/>
    <x v="56"/>
    <x v="29"/>
    <x v="45"/>
    <x v="61"/>
    <x v="52"/>
    <x v="49"/>
    <x v="59"/>
    <x v="60"/>
    <x v="58"/>
    <x v="72"/>
    <x v="114"/>
    <x v="28"/>
    <x v="41"/>
    <x v="70"/>
    <x v="23"/>
    <x v="73"/>
    <x v="72"/>
    <x v="77"/>
    <x v="73"/>
    <x v="74"/>
    <x v="116"/>
    <x v="29"/>
    <x v="42"/>
    <x v="73"/>
    <x v="24"/>
    <x v="75"/>
    <x v="74"/>
    <x v="80"/>
    <x v="76"/>
    <x v="40"/>
    <x v="12"/>
    <x v="77"/>
    <x v="47"/>
    <x v="21"/>
    <x v="64"/>
    <x v="50"/>
    <x v="48"/>
    <x v="29"/>
    <x v="85"/>
    <x v="0"/>
    <x v="5"/>
    <x v="0"/>
    <x v="0"/>
    <x v="5"/>
    <x v="2"/>
    <x v="4"/>
    <x v="3"/>
    <x v="4"/>
    <x v="1"/>
    <x v="84"/>
    <x v="75"/>
    <x v="54"/>
    <x v="54"/>
    <x v="33"/>
    <x v="25"/>
    <x v="62"/>
    <x v="53"/>
    <x v="65"/>
    <x v="87"/>
    <x v="11"/>
    <x v="11"/>
    <x v="16"/>
    <x v="5"/>
    <x v="27"/>
    <x v="36"/>
    <x v="14"/>
    <x v="18"/>
    <x v="19"/>
    <x v="12"/>
    <x v="7"/>
    <x v="7"/>
    <x v="6"/>
    <x v="2"/>
    <x v="5"/>
    <x v="2"/>
    <x v="5"/>
    <x v="4"/>
    <x v="7"/>
    <x v="5"/>
    <x v="5"/>
    <x v="4"/>
    <x v="4"/>
    <x v="4"/>
    <x v="3"/>
    <x v="2"/>
    <x v="4"/>
    <x v="4"/>
    <x v="5"/>
    <x v="4"/>
    <x v="4"/>
    <x v="4"/>
    <x v="4"/>
    <x v="4"/>
    <x v="2"/>
    <x v="4"/>
    <x v="4"/>
    <x v="2"/>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6"/>
    <x v="5"/>
    <x v="1"/>
    <x v="4"/>
    <x v="5"/>
    <x v="5"/>
    <x v="5"/>
    <x v="6"/>
    <x v="3"/>
    <x v="4"/>
    <x v="6"/>
    <x v="5"/>
    <x v="1"/>
    <x v="1"/>
    <x v="4"/>
    <x v="1"/>
    <x v="2"/>
    <x v="6"/>
  </r>
  <r>
    <x v="178"/>
    <x v="177"/>
    <x v="1"/>
    <x v="1"/>
    <x v="2"/>
    <x v="42"/>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4"/>
    <x v="0"/>
    <x v="4"/>
    <x v="7"/>
    <x v="11"/>
    <x v="16"/>
    <x v="3"/>
    <x v="10"/>
    <x v="18"/>
    <x v="19"/>
    <x v="20"/>
    <x v="0"/>
    <x v="16"/>
    <x v="16"/>
    <x v="16"/>
    <x v="10"/>
    <x v="3"/>
    <x v="24"/>
    <x v="0"/>
    <x v="66"/>
    <x v="80"/>
    <x v="26"/>
    <x v="35"/>
    <x v="51"/>
    <x v="20"/>
    <x v="49"/>
    <x v="46"/>
    <x v="74"/>
    <x v="65"/>
    <x v="68"/>
    <x v="22"/>
    <x v="72"/>
    <x v="59"/>
    <x v="32"/>
    <x v="55"/>
    <x v="56"/>
    <x v="60"/>
    <x v="50"/>
    <x v="106"/>
    <x v="30"/>
    <x v="27"/>
    <x v="9"/>
    <x v="28"/>
    <x v="45"/>
    <x v="38"/>
    <x v="29"/>
    <x v="42"/>
    <x v="40"/>
    <x v="35"/>
    <x v="63"/>
    <x v="109"/>
    <x v="30"/>
    <x v="39"/>
    <x v="66"/>
    <x v="26"/>
    <x v="68"/>
    <x v="65"/>
    <x v="74"/>
    <x v="67"/>
    <x v="65"/>
    <x v="111"/>
    <x v="32"/>
    <x v="40"/>
    <x v="68"/>
    <x v="27"/>
    <x v="70"/>
    <x v="67"/>
    <x v="77"/>
    <x v="70"/>
    <x v="49"/>
    <x v="17"/>
    <x v="75"/>
    <x v="49"/>
    <x v="26"/>
    <x v="61"/>
    <x v="55"/>
    <x v="55"/>
    <x v="32"/>
    <x v="91"/>
    <x v="0"/>
    <x v="5"/>
    <x v="0"/>
    <x v="0"/>
    <x v="5"/>
    <x v="2"/>
    <x v="4"/>
    <x v="3"/>
    <x v="4"/>
    <x v="1"/>
    <x v="77"/>
    <x v="65"/>
    <x v="56"/>
    <x v="52"/>
    <x v="27"/>
    <x v="28"/>
    <x v="57"/>
    <x v="45"/>
    <x v="62"/>
    <x v="81"/>
    <x v="14"/>
    <x v="16"/>
    <x v="12"/>
    <x v="7"/>
    <x v="34"/>
    <x v="31"/>
    <x v="21"/>
    <x v="31"/>
    <x v="23"/>
    <x v="20"/>
    <x v="7"/>
    <x v="7"/>
    <x v="6"/>
    <x v="2"/>
    <x v="1"/>
    <x v="2"/>
    <x v="5"/>
    <x v="4"/>
    <x v="7"/>
    <x v="5"/>
    <x v="5"/>
    <x v="4"/>
    <x v="4"/>
    <x v="4"/>
    <x v="3"/>
    <x v="2"/>
    <x v="4"/>
    <x v="4"/>
    <x v="5"/>
    <x v="4"/>
    <x v="4"/>
    <x v="4"/>
    <x v="4"/>
    <x v="4"/>
    <x v="4"/>
    <x v="4"/>
    <x v="4"/>
    <x v="4"/>
    <x v="4"/>
    <x v="2"/>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2"/>
    <x v="4"/>
    <x v="4"/>
    <x v="5"/>
    <x v="4"/>
    <x v="5"/>
    <x v="1"/>
    <x v="1"/>
    <x v="1"/>
    <x v="1"/>
    <x v="2"/>
    <x v="2"/>
    <x v="1"/>
    <x v="1"/>
    <x v="1"/>
    <x v="2"/>
    <x v="2"/>
    <x v="2"/>
    <x v="1"/>
    <x v="3"/>
    <x v="2"/>
    <x v="4"/>
    <x v="1"/>
    <x v="5"/>
    <x v="4"/>
    <x v="2"/>
    <x v="4"/>
    <x v="6"/>
    <x v="5"/>
    <x v="5"/>
    <x v="0"/>
    <x v="5"/>
    <x v="5"/>
    <x v="5"/>
    <x v="6"/>
    <x v="3"/>
    <x v="4"/>
    <x v="6"/>
    <x v="5"/>
    <x v="1"/>
    <x v="1"/>
    <x v="4"/>
    <x v="1"/>
    <x v="2"/>
    <x v="6"/>
  </r>
  <r>
    <x v="179"/>
    <x v="126"/>
    <x v="1"/>
    <x v="1"/>
    <x v="2"/>
    <x v="17"/>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2"/>
    <x v="10"/>
    <x v="18"/>
    <x v="19"/>
    <x v="20"/>
    <x v="0"/>
    <x v="21"/>
    <x v="22"/>
    <x v="26"/>
    <x v="23"/>
    <x v="4"/>
    <x v="33"/>
    <x v="1"/>
    <x v="31"/>
    <x v="20"/>
    <x v="17"/>
    <x v="16"/>
    <x v="9"/>
    <x v="10"/>
    <x v="33"/>
    <x v="24"/>
    <x v="23"/>
    <x v="35"/>
    <x v="104"/>
    <x v="84"/>
    <x v="82"/>
    <x v="81"/>
    <x v="75"/>
    <x v="65"/>
    <x v="72"/>
    <x v="82"/>
    <x v="103"/>
    <x v="136"/>
    <x v="74"/>
    <x v="80"/>
    <x v="76"/>
    <x v="75"/>
    <x v="76"/>
    <x v="75"/>
    <x v="76"/>
    <x v="78"/>
    <x v="81"/>
    <x v="78"/>
    <x v="82"/>
    <x v="69"/>
    <x v="57"/>
    <x v="49"/>
    <x v="31"/>
    <x v="35"/>
    <x v="111"/>
    <x v="88"/>
    <x v="55"/>
    <x v="112"/>
    <x v="84"/>
    <x v="70"/>
    <x v="60"/>
    <x v="51"/>
    <x v="33"/>
    <x v="37"/>
    <x v="114"/>
    <x v="91"/>
    <x v="58"/>
    <x v="115"/>
    <x v="30"/>
    <x v="58"/>
    <x v="47"/>
    <x v="38"/>
    <x v="61"/>
    <x v="51"/>
    <x v="11"/>
    <x v="31"/>
    <x v="51"/>
    <x v="46"/>
    <x v="1"/>
    <x v="2"/>
    <x v="2"/>
    <x v="3"/>
    <x v="2"/>
    <x v="3"/>
    <x v="6"/>
    <x v="4"/>
    <x v="1"/>
    <x v="4"/>
    <x v="91"/>
    <x v="66"/>
    <x v="44"/>
    <x v="53"/>
    <x v="37"/>
    <x v="36"/>
    <x v="76"/>
    <x v="58"/>
    <x v="60"/>
    <x v="82"/>
    <x v="5"/>
    <x v="12"/>
    <x v="34"/>
    <x v="15"/>
    <x v="11"/>
    <x v="11"/>
    <x v="8"/>
    <x v="20"/>
    <x v="26"/>
    <x v="32"/>
    <x v="7"/>
    <x v="7"/>
    <x v="1"/>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1"/>
    <x v="2"/>
    <x v="5"/>
    <x v="4"/>
    <x v="2"/>
    <x v="2"/>
    <x v="1"/>
    <x v="1"/>
    <x v="2"/>
    <x v="4"/>
    <x v="3"/>
    <x v="4"/>
    <x v="1"/>
    <x v="5"/>
    <x v="5"/>
    <x v="4"/>
    <x v="4"/>
    <x v="5"/>
    <x v="4"/>
    <x v="5"/>
    <x v="1"/>
    <x v="1"/>
    <x v="1"/>
    <x v="1"/>
    <x v="2"/>
    <x v="2"/>
    <x v="1"/>
    <x v="1"/>
    <x v="1"/>
    <x v="2"/>
    <x v="2"/>
    <x v="2"/>
    <x v="1"/>
    <x v="3"/>
    <x v="2"/>
    <x v="4"/>
    <x v="1"/>
    <x v="5"/>
    <x v="4"/>
    <x v="2"/>
    <x v="4"/>
    <x v="6"/>
    <x v="5"/>
    <x v="5"/>
    <x v="4"/>
    <x v="5"/>
    <x v="2"/>
    <x v="5"/>
    <x v="6"/>
    <x v="3"/>
    <x v="4"/>
    <x v="6"/>
    <x v="5"/>
    <x v="1"/>
    <x v="1"/>
    <x v="4"/>
    <x v="1"/>
    <x v="2"/>
    <x v="6"/>
  </r>
  <r>
    <x v="180"/>
    <x v="279"/>
    <x v="1"/>
    <x v="1"/>
    <x v="2"/>
    <x v="27"/>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3"/>
    <x v="10"/>
    <x v="18"/>
    <x v="19"/>
    <x v="20"/>
    <x v="0"/>
    <x v="17"/>
    <x v="18"/>
    <x v="21"/>
    <x v="19"/>
    <x v="4"/>
    <x v="61"/>
    <x v="0"/>
    <x v="48"/>
    <x v="32"/>
    <x v="27"/>
    <x v="26"/>
    <x v="15"/>
    <x v="17"/>
    <x v="50"/>
    <x v="37"/>
    <x v="39"/>
    <x v="57"/>
    <x v="87"/>
    <x v="71"/>
    <x v="71"/>
    <x v="69"/>
    <x v="68"/>
    <x v="58"/>
    <x v="55"/>
    <x v="69"/>
    <x v="85"/>
    <x v="114"/>
    <x v="61"/>
    <x v="62"/>
    <x v="66"/>
    <x v="58"/>
    <x v="63"/>
    <x v="53"/>
    <x v="65"/>
    <x v="68"/>
    <x v="69"/>
    <x v="68"/>
    <x v="78"/>
    <x v="70"/>
    <x v="56"/>
    <x v="49"/>
    <x v="32"/>
    <x v="37"/>
    <x v="109"/>
    <x v="83"/>
    <x v="55"/>
    <x v="106"/>
    <x v="80"/>
    <x v="71"/>
    <x v="59"/>
    <x v="51"/>
    <x v="34"/>
    <x v="39"/>
    <x v="112"/>
    <x v="86"/>
    <x v="58"/>
    <x v="109"/>
    <x v="34"/>
    <x v="57"/>
    <x v="48"/>
    <x v="38"/>
    <x v="60"/>
    <x v="49"/>
    <x v="13"/>
    <x v="36"/>
    <x v="51"/>
    <x v="52"/>
    <x v="1"/>
    <x v="2"/>
    <x v="2"/>
    <x v="3"/>
    <x v="2"/>
    <x v="3"/>
    <x v="6"/>
    <x v="4"/>
    <x v="1"/>
    <x v="4"/>
    <x v="86"/>
    <x v="67"/>
    <x v="42"/>
    <x v="53"/>
    <x v="38"/>
    <x v="38"/>
    <x v="71"/>
    <x v="53"/>
    <x v="60"/>
    <x v="76"/>
    <x v="9"/>
    <x v="9"/>
    <x v="36"/>
    <x v="15"/>
    <x v="6"/>
    <x v="7"/>
    <x v="12"/>
    <x v="30"/>
    <x v="26"/>
    <x v="33"/>
    <x v="7"/>
    <x v="7"/>
    <x v="1"/>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3"/>
    <x v="4"/>
    <x v="2"/>
    <x v="2"/>
    <x v="1"/>
    <x v="1"/>
    <x v="2"/>
    <x v="4"/>
    <x v="3"/>
    <x v="4"/>
    <x v="5"/>
    <x v="2"/>
    <x v="5"/>
    <x v="4"/>
    <x v="4"/>
    <x v="5"/>
    <x v="4"/>
    <x v="5"/>
    <x v="1"/>
    <x v="1"/>
    <x v="1"/>
    <x v="1"/>
    <x v="2"/>
    <x v="2"/>
    <x v="1"/>
    <x v="1"/>
    <x v="1"/>
    <x v="2"/>
    <x v="2"/>
    <x v="2"/>
    <x v="1"/>
    <x v="3"/>
    <x v="2"/>
    <x v="4"/>
    <x v="1"/>
    <x v="5"/>
    <x v="4"/>
    <x v="2"/>
    <x v="4"/>
    <x v="6"/>
    <x v="5"/>
    <x v="5"/>
    <x v="4"/>
    <x v="5"/>
    <x v="1"/>
    <x v="5"/>
    <x v="6"/>
    <x v="3"/>
    <x v="4"/>
    <x v="6"/>
    <x v="5"/>
    <x v="1"/>
    <x v="1"/>
    <x v="4"/>
    <x v="1"/>
    <x v="2"/>
    <x v="6"/>
  </r>
  <r>
    <x v="181"/>
    <x v="283"/>
    <x v="1"/>
    <x v="1"/>
    <x v="2"/>
    <x v="44"/>
    <x v="0"/>
    <x v="1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3"/>
    <x v="10"/>
    <x v="18"/>
    <x v="19"/>
    <x v="20"/>
    <x v="0"/>
    <x v="17"/>
    <x v="18"/>
    <x v="21"/>
    <x v="19"/>
    <x v="4"/>
    <x v="30"/>
    <x v="0"/>
    <x v="72"/>
    <x v="50"/>
    <x v="43"/>
    <x v="41"/>
    <x v="25"/>
    <x v="27"/>
    <x v="72"/>
    <x v="55"/>
    <x v="64"/>
    <x v="89"/>
    <x v="62"/>
    <x v="52"/>
    <x v="54"/>
    <x v="53"/>
    <x v="58"/>
    <x v="48"/>
    <x v="33"/>
    <x v="51"/>
    <x v="60"/>
    <x v="82"/>
    <x v="39"/>
    <x v="27"/>
    <x v="51"/>
    <x v="37"/>
    <x v="25"/>
    <x v="18"/>
    <x v="38"/>
    <x v="52"/>
    <x v="49"/>
    <x v="53"/>
    <x v="67"/>
    <x v="63"/>
    <x v="53"/>
    <x v="45"/>
    <x v="32"/>
    <x v="35"/>
    <x v="98"/>
    <x v="74"/>
    <x v="52"/>
    <x v="95"/>
    <x v="69"/>
    <x v="64"/>
    <x v="56"/>
    <x v="46"/>
    <x v="34"/>
    <x v="37"/>
    <x v="101"/>
    <x v="76"/>
    <x v="54"/>
    <x v="98"/>
    <x v="45"/>
    <x v="64"/>
    <x v="51"/>
    <x v="43"/>
    <x v="60"/>
    <x v="51"/>
    <x v="24"/>
    <x v="46"/>
    <x v="55"/>
    <x v="63"/>
    <x v="1"/>
    <x v="2"/>
    <x v="2"/>
    <x v="3"/>
    <x v="2"/>
    <x v="3"/>
    <x v="6"/>
    <x v="4"/>
    <x v="1"/>
    <x v="4"/>
    <x v="77"/>
    <x v="60"/>
    <x v="38"/>
    <x v="49"/>
    <x v="38"/>
    <x v="36"/>
    <x v="58"/>
    <x v="43"/>
    <x v="57"/>
    <x v="63"/>
    <x v="19"/>
    <x v="16"/>
    <x v="38"/>
    <x v="21"/>
    <x v="6"/>
    <x v="11"/>
    <x v="21"/>
    <x v="42"/>
    <x v="35"/>
    <x v="45"/>
    <x v="7"/>
    <x v="7"/>
    <x v="2"/>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0"/>
    <x v="1"/>
    <x v="1"/>
    <x v="2"/>
    <x v="4"/>
    <x v="3"/>
    <x v="4"/>
    <x v="2"/>
    <x v="5"/>
    <x v="5"/>
    <x v="4"/>
    <x v="4"/>
    <x v="5"/>
    <x v="4"/>
    <x v="5"/>
    <x v="1"/>
    <x v="1"/>
    <x v="1"/>
    <x v="1"/>
    <x v="2"/>
    <x v="2"/>
    <x v="1"/>
    <x v="1"/>
    <x v="1"/>
    <x v="2"/>
    <x v="2"/>
    <x v="2"/>
    <x v="1"/>
    <x v="3"/>
    <x v="2"/>
    <x v="4"/>
    <x v="1"/>
    <x v="5"/>
    <x v="4"/>
    <x v="2"/>
    <x v="4"/>
    <x v="6"/>
    <x v="0"/>
    <x v="5"/>
    <x v="4"/>
    <x v="5"/>
    <x v="5"/>
    <x v="5"/>
    <x v="6"/>
    <x v="3"/>
    <x v="4"/>
    <x v="6"/>
    <x v="5"/>
    <x v="1"/>
    <x v="1"/>
    <x v="4"/>
    <x v="1"/>
    <x v="2"/>
    <x v="6"/>
  </r>
  <r>
    <x v="182"/>
    <x v="237"/>
    <x v="1"/>
    <x v="1"/>
    <x v="2"/>
    <x v="18"/>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3"/>
    <x v="10"/>
    <x v="18"/>
    <x v="19"/>
    <x v="20"/>
    <x v="0"/>
    <x v="17"/>
    <x v="18"/>
    <x v="21"/>
    <x v="19"/>
    <x v="5"/>
    <x v="61"/>
    <x v="0"/>
    <x v="30"/>
    <x v="7"/>
    <x v="21"/>
    <x v="12"/>
    <x v="6"/>
    <x v="6"/>
    <x v="23"/>
    <x v="31"/>
    <x v="24"/>
    <x v="46"/>
    <x v="105"/>
    <x v="97"/>
    <x v="77"/>
    <x v="85"/>
    <x v="78"/>
    <x v="70"/>
    <x v="82"/>
    <x v="75"/>
    <x v="102"/>
    <x v="125"/>
    <x v="68"/>
    <x v="71"/>
    <x v="70"/>
    <x v="68"/>
    <x v="58"/>
    <x v="54"/>
    <x v="72"/>
    <x v="71"/>
    <x v="72"/>
    <x v="73"/>
    <x v="71"/>
    <x v="18"/>
    <x v="66"/>
    <x v="30"/>
    <x v="18"/>
    <x v="18"/>
    <x v="78"/>
    <x v="100"/>
    <x v="51"/>
    <x v="131"/>
    <x v="73"/>
    <x v="18"/>
    <x v="69"/>
    <x v="30"/>
    <x v="19"/>
    <x v="19"/>
    <x v="81"/>
    <x v="103"/>
    <x v="53"/>
    <x v="134"/>
    <x v="41"/>
    <x v="110"/>
    <x v="38"/>
    <x v="59"/>
    <x v="75"/>
    <x v="69"/>
    <x v="44"/>
    <x v="19"/>
    <x v="56"/>
    <x v="27"/>
    <x v="3"/>
    <x v="0"/>
    <x v="4"/>
    <x v="2"/>
    <x v="0"/>
    <x v="0"/>
    <x v="5"/>
    <x v="5"/>
    <x v="2"/>
    <x v="5"/>
    <x v="71"/>
    <x v="34"/>
    <x v="33"/>
    <x v="40"/>
    <x v="38"/>
    <x v="35"/>
    <x v="56"/>
    <x v="70"/>
    <x v="52"/>
    <x v="88"/>
    <x v="17"/>
    <x v="48"/>
    <x v="37"/>
    <x v="29"/>
    <x v="4"/>
    <x v="3"/>
    <x v="15"/>
    <x v="13"/>
    <x v="23"/>
    <x v="18"/>
    <x v="7"/>
    <x v="7"/>
    <x v="2"/>
    <x v="2"/>
    <x v="5"/>
    <x v="2"/>
    <x v="5"/>
    <x v="4"/>
    <x v="7"/>
    <x v="5"/>
    <x v="5"/>
    <x v="4"/>
    <x v="4"/>
    <x v="4"/>
    <x v="3"/>
    <x v="2"/>
    <x v="4"/>
    <x v="4"/>
    <x v="5"/>
    <x v="4"/>
    <x v="4"/>
    <x v="4"/>
    <x v="4"/>
    <x v="4"/>
    <x v="4"/>
    <x v="4"/>
    <x v="4"/>
    <x v="4"/>
    <x v="4"/>
    <x v="4"/>
    <x v="4"/>
    <x v="1"/>
    <x v="5"/>
    <x v="2"/>
    <x v="4"/>
    <x v="4"/>
    <x v="3"/>
    <x v="4"/>
    <x v="4"/>
    <x v="6"/>
    <x v="2"/>
    <x v="3"/>
    <x v="4"/>
    <x v="2"/>
    <x v="3"/>
    <x v="4"/>
    <x v="2"/>
    <x v="3"/>
    <x v="1"/>
    <x v="2"/>
    <x v="3"/>
    <x v="1"/>
    <x v="1"/>
    <x v="1"/>
    <x v="1"/>
    <x v="1"/>
    <x v="2"/>
    <x v="1"/>
    <x v="1"/>
    <x v="1"/>
    <x v="2"/>
    <x v="1"/>
    <x v="2"/>
    <x v="1"/>
    <x v="1"/>
    <x v="1"/>
    <x v="1"/>
    <x v="1"/>
    <x v="1"/>
    <x v="1"/>
    <x v="1"/>
    <x v="1"/>
    <x v="1"/>
    <x v="2"/>
    <x v="1"/>
    <x v="2"/>
    <x v="3"/>
    <x v="2"/>
    <x v="5"/>
    <x v="4"/>
    <x v="2"/>
    <x v="2"/>
    <x v="1"/>
    <x v="1"/>
    <x v="2"/>
    <x v="4"/>
    <x v="3"/>
    <x v="4"/>
    <x v="2"/>
    <x v="5"/>
    <x v="5"/>
    <x v="4"/>
    <x v="4"/>
    <x v="5"/>
    <x v="4"/>
    <x v="5"/>
    <x v="1"/>
    <x v="1"/>
    <x v="1"/>
    <x v="1"/>
    <x v="2"/>
    <x v="2"/>
    <x v="1"/>
    <x v="1"/>
    <x v="1"/>
    <x v="2"/>
    <x v="2"/>
    <x v="2"/>
    <x v="1"/>
    <x v="3"/>
    <x v="2"/>
    <x v="4"/>
    <x v="1"/>
    <x v="5"/>
    <x v="4"/>
    <x v="2"/>
    <x v="4"/>
    <x v="1"/>
    <x v="5"/>
    <x v="5"/>
    <x v="4"/>
    <x v="5"/>
    <x v="5"/>
    <x v="5"/>
    <x v="6"/>
    <x v="3"/>
    <x v="4"/>
    <x v="6"/>
    <x v="5"/>
    <x v="1"/>
    <x v="1"/>
    <x v="4"/>
    <x v="1"/>
    <x v="2"/>
    <x v="6"/>
  </r>
  <r>
    <x v="183"/>
    <x v="253"/>
    <x v="1"/>
    <x v="1"/>
    <x v="2"/>
    <x v="28"/>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3"/>
    <x v="10"/>
    <x v="18"/>
    <x v="19"/>
    <x v="20"/>
    <x v="0"/>
    <x v="17"/>
    <x v="18"/>
    <x v="21"/>
    <x v="19"/>
    <x v="5"/>
    <x v="61"/>
    <x v="0"/>
    <x v="46"/>
    <x v="13"/>
    <x v="33"/>
    <x v="20"/>
    <x v="7"/>
    <x v="7"/>
    <x v="36"/>
    <x v="46"/>
    <x v="37"/>
    <x v="71"/>
    <x v="89"/>
    <x v="91"/>
    <x v="64"/>
    <x v="76"/>
    <x v="77"/>
    <x v="69"/>
    <x v="69"/>
    <x v="60"/>
    <x v="87"/>
    <x v="100"/>
    <x v="59"/>
    <x v="59"/>
    <x v="61"/>
    <x v="53"/>
    <x v="50"/>
    <x v="47"/>
    <x v="59"/>
    <x v="53"/>
    <x v="64"/>
    <x v="62"/>
    <x v="68"/>
    <x v="20"/>
    <x v="67"/>
    <x v="32"/>
    <x v="12"/>
    <x v="12"/>
    <x v="77"/>
    <x v="96"/>
    <x v="46"/>
    <x v="127"/>
    <x v="70"/>
    <x v="20"/>
    <x v="70"/>
    <x v="33"/>
    <x v="12"/>
    <x v="13"/>
    <x v="80"/>
    <x v="99"/>
    <x v="48"/>
    <x v="130"/>
    <x v="44"/>
    <x v="108"/>
    <x v="37"/>
    <x v="56"/>
    <x v="82"/>
    <x v="75"/>
    <x v="45"/>
    <x v="23"/>
    <x v="61"/>
    <x v="31"/>
    <x v="3"/>
    <x v="0"/>
    <x v="4"/>
    <x v="2"/>
    <x v="0"/>
    <x v="0"/>
    <x v="5"/>
    <x v="5"/>
    <x v="2"/>
    <x v="5"/>
    <x v="68"/>
    <x v="36"/>
    <x v="34"/>
    <x v="42"/>
    <x v="32"/>
    <x v="29"/>
    <x v="55"/>
    <x v="67"/>
    <x v="46"/>
    <x v="82"/>
    <x v="19"/>
    <x v="41"/>
    <x v="35"/>
    <x v="23"/>
    <x v="12"/>
    <x v="12"/>
    <x v="17"/>
    <x v="17"/>
    <x v="36"/>
    <x v="21"/>
    <x v="3"/>
    <x v="7"/>
    <x v="6"/>
    <x v="2"/>
    <x v="5"/>
    <x v="2"/>
    <x v="5"/>
    <x v="4"/>
    <x v="7"/>
    <x v="5"/>
    <x v="5"/>
    <x v="4"/>
    <x v="4"/>
    <x v="4"/>
    <x v="3"/>
    <x v="2"/>
    <x v="4"/>
    <x v="4"/>
    <x v="5"/>
    <x v="4"/>
    <x v="4"/>
    <x v="4"/>
    <x v="4"/>
    <x v="4"/>
    <x v="4"/>
    <x v="4"/>
    <x v="4"/>
    <x v="4"/>
    <x v="4"/>
    <x v="4"/>
    <x v="4"/>
    <x v="1"/>
    <x v="5"/>
    <x v="2"/>
    <x v="4"/>
    <x v="4"/>
    <x v="3"/>
    <x v="4"/>
    <x v="4"/>
    <x v="6"/>
    <x v="2"/>
    <x v="3"/>
    <x v="4"/>
    <x v="2"/>
    <x v="3"/>
    <x v="4"/>
    <x v="2"/>
    <x v="3"/>
    <x v="1"/>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0"/>
    <x v="5"/>
    <x v="4"/>
    <x v="5"/>
    <x v="5"/>
    <x v="5"/>
    <x v="6"/>
    <x v="3"/>
    <x v="4"/>
    <x v="6"/>
    <x v="5"/>
    <x v="1"/>
    <x v="1"/>
    <x v="4"/>
    <x v="1"/>
    <x v="2"/>
    <x v="6"/>
  </r>
  <r>
    <x v="184"/>
    <x v="174"/>
    <x v="1"/>
    <x v="1"/>
    <x v="2"/>
    <x v="50"/>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3"/>
    <x v="10"/>
    <x v="18"/>
    <x v="19"/>
    <x v="20"/>
    <x v="0"/>
    <x v="17"/>
    <x v="18"/>
    <x v="21"/>
    <x v="19"/>
    <x v="5"/>
    <x v="44"/>
    <x v="0"/>
    <x v="100"/>
    <x v="43"/>
    <x v="41"/>
    <x v="19"/>
    <x v="10"/>
    <x v="10"/>
    <x v="30"/>
    <x v="38"/>
    <x v="48"/>
    <x v="71"/>
    <x v="34"/>
    <x v="60"/>
    <x v="56"/>
    <x v="78"/>
    <x v="74"/>
    <x v="65"/>
    <x v="75"/>
    <x v="68"/>
    <x v="76"/>
    <x v="100"/>
    <x v="17"/>
    <x v="10"/>
    <x v="55"/>
    <x v="55"/>
    <x v="31"/>
    <x v="29"/>
    <x v="64"/>
    <x v="64"/>
    <x v="56"/>
    <x v="62"/>
    <x v="88"/>
    <x v="45"/>
    <x v="43"/>
    <x v="9"/>
    <x v="8"/>
    <x v="8"/>
    <x v="31"/>
    <x v="43"/>
    <x v="18"/>
    <x v="59"/>
    <x v="91"/>
    <x v="46"/>
    <x v="45"/>
    <x v="9"/>
    <x v="8"/>
    <x v="8"/>
    <x v="32"/>
    <x v="45"/>
    <x v="18"/>
    <x v="62"/>
    <x v="23"/>
    <x v="82"/>
    <x v="62"/>
    <x v="80"/>
    <x v="86"/>
    <x v="80"/>
    <x v="93"/>
    <x v="77"/>
    <x v="91"/>
    <x v="99"/>
    <x v="3"/>
    <x v="0"/>
    <x v="4"/>
    <x v="2"/>
    <x v="0"/>
    <x v="0"/>
    <x v="5"/>
    <x v="5"/>
    <x v="2"/>
    <x v="5"/>
    <x v="89"/>
    <x v="64"/>
    <x v="10"/>
    <x v="18"/>
    <x v="27"/>
    <x v="25"/>
    <x v="11"/>
    <x v="10"/>
    <x v="17"/>
    <x v="8"/>
    <x v="9"/>
    <x v="2"/>
    <x v="72"/>
    <x v="70"/>
    <x v="29"/>
    <x v="29"/>
    <x v="78"/>
    <x v="65"/>
    <x v="80"/>
    <x v="77"/>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0"/>
    <x v="3"/>
    <x v="2"/>
    <x v="5"/>
    <x v="4"/>
    <x v="2"/>
    <x v="2"/>
    <x v="1"/>
    <x v="1"/>
    <x v="2"/>
    <x v="4"/>
    <x v="3"/>
    <x v="4"/>
    <x v="5"/>
    <x v="5"/>
    <x v="5"/>
    <x v="4"/>
    <x v="4"/>
    <x v="5"/>
    <x v="4"/>
    <x v="5"/>
    <x v="1"/>
    <x v="1"/>
    <x v="1"/>
    <x v="1"/>
    <x v="2"/>
    <x v="2"/>
    <x v="1"/>
    <x v="1"/>
    <x v="1"/>
    <x v="2"/>
    <x v="2"/>
    <x v="2"/>
    <x v="1"/>
    <x v="3"/>
    <x v="2"/>
    <x v="4"/>
    <x v="1"/>
    <x v="5"/>
    <x v="4"/>
    <x v="2"/>
    <x v="4"/>
    <x v="6"/>
    <x v="1"/>
    <x v="5"/>
    <x v="4"/>
    <x v="5"/>
    <x v="5"/>
    <x v="5"/>
    <x v="6"/>
    <x v="3"/>
    <x v="4"/>
    <x v="6"/>
    <x v="5"/>
    <x v="1"/>
    <x v="1"/>
    <x v="4"/>
    <x v="1"/>
    <x v="2"/>
    <x v="1"/>
  </r>
  <r>
    <x v="185"/>
    <x v="269"/>
    <x v="1"/>
    <x v="1"/>
    <x v="2"/>
    <x v="4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3"/>
    <x v="0"/>
    <x v="4"/>
    <x v="7"/>
    <x v="11"/>
    <x v="15"/>
    <x v="3"/>
    <x v="10"/>
    <x v="18"/>
    <x v="23"/>
    <x v="28"/>
    <x v="0"/>
    <x v="16"/>
    <x v="16"/>
    <x v="22"/>
    <x v="25"/>
    <x v="6"/>
    <x v="61"/>
    <x v="0"/>
    <x v="75"/>
    <x v="74"/>
    <x v="35"/>
    <x v="39"/>
    <x v="25"/>
    <x v="52"/>
    <x v="36"/>
    <x v="32"/>
    <x v="57"/>
    <x v="60"/>
    <x v="59"/>
    <x v="28"/>
    <x v="62"/>
    <x v="55"/>
    <x v="58"/>
    <x v="21"/>
    <x v="69"/>
    <x v="74"/>
    <x v="67"/>
    <x v="111"/>
    <x v="19"/>
    <x v="14"/>
    <x v="6"/>
    <x v="17"/>
    <x v="27"/>
    <x v="26"/>
    <x v="16"/>
    <x v="11"/>
    <x v="20"/>
    <x v="7"/>
    <x v="82"/>
    <x v="106"/>
    <x v="47"/>
    <x v="48"/>
    <x v="36"/>
    <x v="69"/>
    <x v="51"/>
    <x v="46"/>
    <x v="50"/>
    <x v="65"/>
    <x v="84"/>
    <x v="108"/>
    <x v="49"/>
    <x v="50"/>
    <x v="38"/>
    <x v="71"/>
    <x v="53"/>
    <x v="48"/>
    <x v="52"/>
    <x v="68"/>
    <x v="30"/>
    <x v="20"/>
    <x v="58"/>
    <x v="39"/>
    <x v="56"/>
    <x v="17"/>
    <x v="72"/>
    <x v="74"/>
    <x v="57"/>
    <x v="93"/>
    <x v="2"/>
    <x v="3"/>
    <x v="1"/>
    <x v="1"/>
    <x v="4"/>
    <x v="4"/>
    <x v="3"/>
    <x v="2"/>
    <x v="0"/>
    <x v="0"/>
    <x v="90"/>
    <x v="74"/>
    <x v="61"/>
    <x v="58"/>
    <x v="34"/>
    <x v="38"/>
    <x v="62"/>
    <x v="57"/>
    <x v="73"/>
    <x v="97"/>
    <x v="8"/>
    <x v="7"/>
    <x v="4"/>
    <x v="2"/>
    <x v="17"/>
    <x v="16"/>
    <x v="9"/>
    <x v="6"/>
    <x v="2"/>
    <x v="6"/>
    <x v="7"/>
    <x v="7"/>
    <x v="6"/>
    <x v="2"/>
    <x v="5"/>
    <x v="2"/>
    <x v="5"/>
    <x v="4"/>
    <x v="7"/>
    <x v="5"/>
    <x v="5"/>
    <x v="4"/>
    <x v="4"/>
    <x v="4"/>
    <x v="3"/>
    <x v="2"/>
    <x v="4"/>
    <x v="4"/>
    <x v="5"/>
    <x v="4"/>
    <x v="4"/>
    <x v="4"/>
    <x v="4"/>
    <x v="4"/>
    <x v="4"/>
    <x v="4"/>
    <x v="4"/>
    <x v="2"/>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3"/>
    <x v="4"/>
    <x v="5"/>
    <x v="5"/>
    <x v="5"/>
    <x v="6"/>
    <x v="3"/>
    <x v="4"/>
    <x v="6"/>
    <x v="5"/>
    <x v="1"/>
    <x v="1"/>
    <x v="4"/>
    <x v="1"/>
    <x v="2"/>
    <x v="6"/>
  </r>
  <r>
    <x v="186"/>
    <x v="73"/>
    <x v="1"/>
    <x v="1"/>
    <x v="2"/>
    <x v="4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3"/>
    <x v="4"/>
    <x v="12"/>
    <x v="23"/>
    <x v="28"/>
    <x v="0"/>
    <x v="2"/>
    <x v="14"/>
    <x v="36"/>
    <x v="39"/>
    <x v="2"/>
    <x v="61"/>
    <x v="0"/>
    <x v="93"/>
    <x v="47"/>
    <x v="32"/>
    <x v="81"/>
    <x v="18"/>
    <x v="13"/>
    <x v="5"/>
    <x v="11"/>
    <x v="47"/>
    <x v="36"/>
    <x v="41"/>
    <x v="55"/>
    <x v="65"/>
    <x v="13"/>
    <x v="65"/>
    <x v="62"/>
    <x v="102"/>
    <x v="95"/>
    <x v="77"/>
    <x v="135"/>
    <x v="32"/>
    <x v="17"/>
    <x v="52"/>
    <x v="15"/>
    <x v="36"/>
    <x v="44"/>
    <x v="69"/>
    <x v="46"/>
    <x v="50"/>
    <x v="53"/>
    <x v="93"/>
    <x v="58"/>
    <x v="36"/>
    <x v="83"/>
    <x v="22"/>
    <x v="14"/>
    <x v="1"/>
    <x v="11"/>
    <x v="25"/>
    <x v="19"/>
    <x v="96"/>
    <x v="59"/>
    <x v="38"/>
    <x v="85"/>
    <x v="23"/>
    <x v="15"/>
    <x v="1"/>
    <x v="12"/>
    <x v="26"/>
    <x v="19"/>
    <x v="18"/>
    <x v="69"/>
    <x v="69"/>
    <x v="4"/>
    <x v="71"/>
    <x v="73"/>
    <x v="124"/>
    <x v="110"/>
    <x v="83"/>
    <x v="141"/>
    <x v="4"/>
    <x v="1"/>
    <x v="3"/>
    <x v="4"/>
    <x v="1"/>
    <x v="1"/>
    <x v="1"/>
    <x v="1"/>
    <x v="3"/>
    <x v="3"/>
    <x v="73"/>
    <x v="68"/>
    <x v="15"/>
    <x v="74"/>
    <x v="29"/>
    <x v="20"/>
    <x v="19"/>
    <x v="31"/>
    <x v="23"/>
    <x v="27"/>
    <x v="17"/>
    <x v="4"/>
    <x v="65"/>
    <x v="3"/>
    <x v="29"/>
    <x v="37"/>
    <x v="88"/>
    <x v="49"/>
    <x v="62"/>
    <x v="77"/>
    <x v="7"/>
    <x v="7"/>
    <x v="2"/>
    <x v="2"/>
    <x v="5"/>
    <x v="2"/>
    <x v="2"/>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1"/>
    <x v="4"/>
    <x v="5"/>
    <x v="5"/>
    <x v="5"/>
    <x v="6"/>
    <x v="3"/>
    <x v="4"/>
    <x v="6"/>
    <x v="2"/>
    <x v="1"/>
    <x v="1"/>
    <x v="4"/>
    <x v="1"/>
    <x v="2"/>
    <x v="6"/>
  </r>
  <r>
    <x v="187"/>
    <x v="105"/>
    <x v="1"/>
    <x v="1"/>
    <x v="2"/>
    <x v="3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2"/>
    <x v="3"/>
    <x v="0"/>
    <x v="1"/>
    <x v="3"/>
    <x v="5"/>
    <x v="8"/>
    <x v="3"/>
    <x v="10"/>
    <x v="18"/>
    <x v="23"/>
    <x v="28"/>
    <x v="0"/>
    <x v="22"/>
    <x v="25"/>
    <x v="38"/>
    <x v="40"/>
    <x v="2"/>
    <x v="61"/>
    <x v="0"/>
    <x v="77"/>
    <x v="27"/>
    <x v="36"/>
    <x v="39"/>
    <x v="14"/>
    <x v="9"/>
    <x v="13"/>
    <x v="7"/>
    <x v="47"/>
    <x v="36"/>
    <x v="57"/>
    <x v="76"/>
    <x v="61"/>
    <x v="55"/>
    <x v="69"/>
    <x v="66"/>
    <x v="93"/>
    <x v="99"/>
    <x v="77"/>
    <x v="135"/>
    <x v="44"/>
    <x v="42"/>
    <x v="47"/>
    <x v="50"/>
    <x v="48"/>
    <x v="53"/>
    <x v="43"/>
    <x v="51"/>
    <x v="50"/>
    <x v="53"/>
    <x v="106"/>
    <x v="50"/>
    <x v="68"/>
    <x v="66"/>
    <x v="26"/>
    <x v="15"/>
    <x v="22"/>
    <x v="11"/>
    <x v="61"/>
    <x v="51"/>
    <x v="109"/>
    <x v="51"/>
    <x v="71"/>
    <x v="68"/>
    <x v="28"/>
    <x v="16"/>
    <x v="23"/>
    <x v="12"/>
    <x v="64"/>
    <x v="53"/>
    <x v="5"/>
    <x v="77"/>
    <x v="36"/>
    <x v="21"/>
    <x v="66"/>
    <x v="72"/>
    <x v="102"/>
    <x v="110"/>
    <x v="45"/>
    <x v="108"/>
    <x v="4"/>
    <x v="1"/>
    <x v="3"/>
    <x v="4"/>
    <x v="1"/>
    <x v="1"/>
    <x v="1"/>
    <x v="1"/>
    <x v="3"/>
    <x v="3"/>
    <x v="99"/>
    <x v="60"/>
    <x v="50"/>
    <x v="46"/>
    <x v="33"/>
    <x v="21"/>
    <x v="42"/>
    <x v="31"/>
    <x v="61"/>
    <x v="59"/>
    <x v="3"/>
    <x v="5"/>
    <x v="22"/>
    <x v="23"/>
    <x v="18"/>
    <x v="33"/>
    <x v="20"/>
    <x v="49"/>
    <x v="21"/>
    <x v="33"/>
    <x v="7"/>
    <x v="7"/>
    <x v="3"/>
    <x v="2"/>
    <x v="5"/>
    <x v="2"/>
    <x v="3"/>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3"/>
    <x v="3"/>
    <x v="4"/>
    <x v="4"/>
    <x v="5"/>
    <x v="4"/>
    <x v="5"/>
    <x v="1"/>
    <x v="1"/>
    <x v="1"/>
    <x v="1"/>
    <x v="2"/>
    <x v="2"/>
    <x v="1"/>
    <x v="1"/>
    <x v="1"/>
    <x v="2"/>
    <x v="2"/>
    <x v="2"/>
    <x v="1"/>
    <x v="3"/>
    <x v="2"/>
    <x v="4"/>
    <x v="1"/>
    <x v="5"/>
    <x v="4"/>
    <x v="2"/>
    <x v="4"/>
    <x v="6"/>
    <x v="5"/>
    <x v="5"/>
    <x v="4"/>
    <x v="5"/>
    <x v="5"/>
    <x v="5"/>
    <x v="6"/>
    <x v="3"/>
    <x v="4"/>
    <x v="6"/>
    <x v="5"/>
    <x v="1"/>
    <x v="1"/>
    <x v="4"/>
    <x v="1"/>
    <x v="2"/>
    <x v="6"/>
  </r>
  <r>
    <x v="188"/>
    <x v="20"/>
    <x v="1"/>
    <x v="1"/>
    <x v="2"/>
    <x v="4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3"/>
    <x v="4"/>
    <x v="12"/>
    <x v="23"/>
    <x v="28"/>
    <x v="0"/>
    <x v="2"/>
    <x v="14"/>
    <x v="36"/>
    <x v="39"/>
    <x v="5"/>
    <x v="61"/>
    <x v="0"/>
    <x v="75"/>
    <x v="25"/>
    <x v="55"/>
    <x v="35"/>
    <x v="9"/>
    <x v="9"/>
    <x v="59"/>
    <x v="73"/>
    <x v="61"/>
    <x v="116"/>
    <x v="59"/>
    <x v="78"/>
    <x v="42"/>
    <x v="59"/>
    <x v="75"/>
    <x v="66"/>
    <x v="46"/>
    <x v="33"/>
    <x v="63"/>
    <x v="55"/>
    <x v="34"/>
    <x v="41"/>
    <x v="46"/>
    <x v="37"/>
    <x v="35"/>
    <x v="33"/>
    <x v="30"/>
    <x v="14"/>
    <x v="47"/>
    <x v="32"/>
    <x v="70"/>
    <x v="26"/>
    <x v="70"/>
    <x v="36"/>
    <x v="8"/>
    <x v="8"/>
    <x v="78"/>
    <x v="97"/>
    <x v="45"/>
    <x v="129"/>
    <x v="72"/>
    <x v="26"/>
    <x v="73"/>
    <x v="37"/>
    <x v="8"/>
    <x v="8"/>
    <x v="81"/>
    <x v="100"/>
    <x v="47"/>
    <x v="132"/>
    <x v="42"/>
    <x v="102"/>
    <x v="34"/>
    <x v="52"/>
    <x v="86"/>
    <x v="80"/>
    <x v="44"/>
    <x v="22"/>
    <x v="62"/>
    <x v="29"/>
    <x v="3"/>
    <x v="0"/>
    <x v="4"/>
    <x v="2"/>
    <x v="0"/>
    <x v="0"/>
    <x v="5"/>
    <x v="5"/>
    <x v="2"/>
    <x v="5"/>
    <x v="70"/>
    <x v="44"/>
    <x v="37"/>
    <x v="46"/>
    <x v="27"/>
    <x v="25"/>
    <x v="56"/>
    <x v="68"/>
    <x v="44"/>
    <x v="85"/>
    <x v="18"/>
    <x v="21"/>
    <x v="34"/>
    <x v="13"/>
    <x v="29"/>
    <x v="29"/>
    <x v="15"/>
    <x v="15"/>
    <x v="39"/>
    <x v="20"/>
    <x v="7"/>
    <x v="7"/>
    <x v="2"/>
    <x v="2"/>
    <x v="5"/>
    <x v="2"/>
    <x v="5"/>
    <x v="4"/>
    <x v="7"/>
    <x v="5"/>
    <x v="5"/>
    <x v="4"/>
    <x v="4"/>
    <x v="4"/>
    <x v="3"/>
    <x v="2"/>
    <x v="4"/>
    <x v="4"/>
    <x v="5"/>
    <x v="4"/>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1"/>
    <x v="5"/>
    <x v="1"/>
    <x v="1"/>
    <x v="1"/>
    <x v="1"/>
    <x v="2"/>
    <x v="2"/>
    <x v="1"/>
    <x v="1"/>
    <x v="1"/>
    <x v="2"/>
    <x v="2"/>
    <x v="2"/>
    <x v="1"/>
    <x v="3"/>
    <x v="2"/>
    <x v="4"/>
    <x v="1"/>
    <x v="5"/>
    <x v="4"/>
    <x v="2"/>
    <x v="4"/>
    <x v="6"/>
    <x v="1"/>
    <x v="5"/>
    <x v="4"/>
    <x v="5"/>
    <x v="5"/>
    <x v="5"/>
    <x v="6"/>
    <x v="3"/>
    <x v="4"/>
    <x v="6"/>
    <x v="5"/>
    <x v="1"/>
    <x v="1"/>
    <x v="4"/>
    <x v="1"/>
    <x v="2"/>
    <x v="6"/>
  </r>
  <r>
    <x v="189"/>
    <x v="226"/>
    <x v="1"/>
    <x v="1"/>
    <x v="2"/>
    <x v="4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2"/>
    <x v="3"/>
    <x v="0"/>
    <x v="1"/>
    <x v="3"/>
    <x v="5"/>
    <x v="8"/>
    <x v="3"/>
    <x v="10"/>
    <x v="18"/>
    <x v="23"/>
    <x v="28"/>
    <x v="0"/>
    <x v="22"/>
    <x v="25"/>
    <x v="38"/>
    <x v="40"/>
    <x v="6"/>
    <x v="61"/>
    <x v="0"/>
    <x v="36"/>
    <x v="74"/>
    <x v="35"/>
    <x v="19"/>
    <x v="38"/>
    <x v="68"/>
    <x v="13"/>
    <x v="32"/>
    <x v="69"/>
    <x v="60"/>
    <x v="99"/>
    <x v="28"/>
    <x v="62"/>
    <x v="78"/>
    <x v="45"/>
    <x v="5"/>
    <x v="93"/>
    <x v="74"/>
    <x v="55"/>
    <x v="111"/>
    <x v="48"/>
    <x v="14"/>
    <x v="6"/>
    <x v="40"/>
    <x v="17"/>
    <x v="6"/>
    <x v="48"/>
    <x v="11"/>
    <x v="13"/>
    <x v="7"/>
    <x v="20"/>
    <x v="106"/>
    <x v="47"/>
    <x v="16"/>
    <x v="49"/>
    <x v="80"/>
    <x v="14"/>
    <x v="46"/>
    <x v="71"/>
    <x v="65"/>
    <x v="20"/>
    <x v="108"/>
    <x v="49"/>
    <x v="16"/>
    <x v="51"/>
    <x v="82"/>
    <x v="15"/>
    <x v="48"/>
    <x v="74"/>
    <x v="68"/>
    <x v="94"/>
    <x v="20"/>
    <x v="58"/>
    <x v="73"/>
    <x v="43"/>
    <x v="6"/>
    <x v="110"/>
    <x v="74"/>
    <x v="35"/>
    <x v="93"/>
    <x v="2"/>
    <x v="3"/>
    <x v="1"/>
    <x v="1"/>
    <x v="4"/>
    <x v="4"/>
    <x v="3"/>
    <x v="2"/>
    <x v="0"/>
    <x v="0"/>
    <x v="28"/>
    <x v="74"/>
    <x v="61"/>
    <x v="26"/>
    <x v="51"/>
    <x v="59"/>
    <x v="24"/>
    <x v="57"/>
    <x v="90"/>
    <x v="97"/>
    <x v="59"/>
    <x v="7"/>
    <x v="4"/>
    <x v="53"/>
    <x v="2"/>
    <x v="4"/>
    <x v="59"/>
    <x v="6"/>
    <x v="1"/>
    <x v="6"/>
    <x v="7"/>
    <x v="7"/>
    <x v="6"/>
    <x v="2"/>
    <x v="5"/>
    <x v="2"/>
    <x v="5"/>
    <x v="4"/>
    <x v="7"/>
    <x v="5"/>
    <x v="5"/>
    <x v="4"/>
    <x v="4"/>
    <x v="4"/>
    <x v="3"/>
    <x v="2"/>
    <x v="4"/>
    <x v="4"/>
    <x v="5"/>
    <x v="4"/>
    <x v="4"/>
    <x v="4"/>
    <x v="4"/>
    <x v="4"/>
    <x v="4"/>
    <x v="4"/>
    <x v="4"/>
    <x v="2"/>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5"/>
    <x v="3"/>
    <x v="4"/>
    <x v="4"/>
    <x v="5"/>
    <x v="4"/>
    <x v="5"/>
    <x v="1"/>
    <x v="1"/>
    <x v="1"/>
    <x v="1"/>
    <x v="2"/>
    <x v="2"/>
    <x v="1"/>
    <x v="1"/>
    <x v="1"/>
    <x v="2"/>
    <x v="2"/>
    <x v="2"/>
    <x v="1"/>
    <x v="3"/>
    <x v="2"/>
    <x v="4"/>
    <x v="1"/>
    <x v="5"/>
    <x v="4"/>
    <x v="2"/>
    <x v="4"/>
    <x v="6"/>
    <x v="5"/>
    <x v="5"/>
    <x v="4"/>
    <x v="5"/>
    <x v="5"/>
    <x v="3"/>
    <x v="6"/>
    <x v="3"/>
    <x v="4"/>
    <x v="6"/>
    <x v="5"/>
    <x v="1"/>
    <x v="1"/>
    <x v="4"/>
    <x v="1"/>
    <x v="2"/>
    <x v="6"/>
  </r>
  <r>
    <x v="190"/>
    <x v="360"/>
    <x v="1"/>
    <x v="1"/>
    <x v="2"/>
    <x v="4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1"/>
    <x v="1"/>
    <x v="0"/>
    <x v="2"/>
    <x v="4"/>
    <x v="6"/>
    <x v="6"/>
    <x v="3"/>
    <x v="4"/>
    <x v="12"/>
    <x v="23"/>
    <x v="28"/>
    <x v="0"/>
    <x v="2"/>
    <x v="14"/>
    <x v="37"/>
    <x v="41"/>
    <x v="3"/>
    <x v="61"/>
    <x v="0"/>
    <x v="84"/>
    <x v="98"/>
    <x v="28"/>
    <x v="18"/>
    <x v="45"/>
    <x v="22"/>
    <x v="67"/>
    <x v="49"/>
    <x v="69"/>
    <x v="70"/>
    <x v="50"/>
    <x v="4"/>
    <x v="69"/>
    <x v="79"/>
    <x v="38"/>
    <x v="53"/>
    <x v="38"/>
    <x v="57"/>
    <x v="55"/>
    <x v="101"/>
    <x v="11"/>
    <x v="4"/>
    <x v="6"/>
    <x v="51"/>
    <x v="51"/>
    <x v="33"/>
    <x v="10"/>
    <x v="39"/>
    <x v="45"/>
    <x v="29"/>
    <x v="82"/>
    <x v="119"/>
    <x v="30"/>
    <x v="11"/>
    <x v="53"/>
    <x v="27"/>
    <x v="89"/>
    <x v="65"/>
    <x v="58"/>
    <x v="68"/>
    <x v="84"/>
    <x v="121"/>
    <x v="32"/>
    <x v="11"/>
    <x v="55"/>
    <x v="28"/>
    <x v="92"/>
    <x v="67"/>
    <x v="61"/>
    <x v="71"/>
    <x v="30"/>
    <x v="7"/>
    <x v="75"/>
    <x v="78"/>
    <x v="39"/>
    <x v="60"/>
    <x v="33"/>
    <x v="55"/>
    <x v="48"/>
    <x v="90"/>
    <x v="0"/>
    <x v="5"/>
    <x v="0"/>
    <x v="0"/>
    <x v="5"/>
    <x v="2"/>
    <x v="4"/>
    <x v="3"/>
    <x v="4"/>
    <x v="1"/>
    <x v="95"/>
    <x v="85"/>
    <x v="56"/>
    <x v="23"/>
    <x v="11"/>
    <x v="29"/>
    <x v="75"/>
    <x v="45"/>
    <x v="45"/>
    <x v="82"/>
    <x v="2"/>
    <x v="5"/>
    <x v="12"/>
    <x v="64"/>
    <x v="52"/>
    <x v="25"/>
    <x v="4"/>
    <x v="31"/>
    <x v="39"/>
    <x v="18"/>
    <x v="7"/>
    <x v="7"/>
    <x v="6"/>
    <x v="2"/>
    <x v="2"/>
    <x v="2"/>
    <x v="5"/>
    <x v="4"/>
    <x v="7"/>
    <x v="5"/>
    <x v="5"/>
    <x v="4"/>
    <x v="4"/>
    <x v="4"/>
    <x v="3"/>
    <x v="2"/>
    <x v="4"/>
    <x v="4"/>
    <x v="5"/>
    <x v="4"/>
    <x v="4"/>
    <x v="4"/>
    <x v="4"/>
    <x v="4"/>
    <x v="1"/>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1"/>
    <x v="6"/>
    <x v="5"/>
    <x v="5"/>
    <x v="4"/>
    <x v="5"/>
    <x v="5"/>
    <x v="5"/>
    <x v="6"/>
    <x v="3"/>
    <x v="4"/>
    <x v="6"/>
    <x v="5"/>
    <x v="1"/>
    <x v="1"/>
    <x v="4"/>
    <x v="1"/>
    <x v="2"/>
    <x v="6"/>
  </r>
  <r>
    <x v="191"/>
    <x v="463"/>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92"/>
    <x v="462"/>
    <x v="1"/>
    <x v="1"/>
    <x v="2"/>
    <x v="5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2"/>
    <x v="3"/>
    <x v="0"/>
    <x v="1"/>
    <x v="3"/>
    <x v="5"/>
    <x v="8"/>
    <x v="3"/>
    <x v="10"/>
    <x v="18"/>
    <x v="23"/>
    <x v="28"/>
    <x v="0"/>
    <x v="22"/>
    <x v="25"/>
    <x v="38"/>
    <x v="40"/>
    <x v="4"/>
    <x v="61"/>
    <x v="0"/>
    <x v="88"/>
    <x v="62"/>
    <x v="53"/>
    <x v="51"/>
    <x v="31"/>
    <x v="34"/>
    <x v="85"/>
    <x v="67"/>
    <x v="78"/>
    <x v="110"/>
    <x v="46"/>
    <x v="40"/>
    <x v="44"/>
    <x v="43"/>
    <x v="52"/>
    <x v="39"/>
    <x v="19"/>
    <x v="39"/>
    <x v="46"/>
    <x v="61"/>
    <x v="22"/>
    <x v="15"/>
    <x v="42"/>
    <x v="28"/>
    <x v="10"/>
    <x v="3"/>
    <x v="22"/>
    <x v="43"/>
    <x v="36"/>
    <x v="44"/>
    <x v="75"/>
    <x v="70"/>
    <x v="58"/>
    <x v="51"/>
    <x v="36"/>
    <x v="39"/>
    <x v="103"/>
    <x v="80"/>
    <x v="61"/>
    <x v="106"/>
    <x v="77"/>
    <x v="71"/>
    <x v="61"/>
    <x v="53"/>
    <x v="38"/>
    <x v="41"/>
    <x v="106"/>
    <x v="83"/>
    <x v="64"/>
    <x v="109"/>
    <x v="37"/>
    <x v="57"/>
    <x v="46"/>
    <x v="36"/>
    <x v="56"/>
    <x v="47"/>
    <x v="19"/>
    <x v="39"/>
    <x v="45"/>
    <x v="52"/>
    <x v="1"/>
    <x v="2"/>
    <x v="2"/>
    <x v="3"/>
    <x v="2"/>
    <x v="3"/>
    <x v="6"/>
    <x v="4"/>
    <x v="1"/>
    <x v="4"/>
    <x v="83"/>
    <x v="67"/>
    <x v="46"/>
    <x v="55"/>
    <x v="42"/>
    <x v="40"/>
    <x v="63"/>
    <x v="50"/>
    <x v="66"/>
    <x v="76"/>
    <x v="13"/>
    <x v="9"/>
    <x v="33"/>
    <x v="12"/>
    <x v="4"/>
    <x v="6"/>
    <x v="18"/>
    <x v="36"/>
    <x v="18"/>
    <x v="33"/>
    <x v="7"/>
    <x v="7"/>
    <x v="3"/>
    <x v="2"/>
    <x v="5"/>
    <x v="2"/>
    <x v="5"/>
    <x v="4"/>
    <x v="7"/>
    <x v="5"/>
    <x v="5"/>
    <x v="4"/>
    <x v="4"/>
    <x v="4"/>
    <x v="3"/>
    <x v="2"/>
    <x v="2"/>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2"/>
    <x v="5"/>
    <x v="4"/>
    <x v="5"/>
    <x v="1"/>
    <x v="1"/>
    <x v="1"/>
    <x v="1"/>
    <x v="2"/>
    <x v="2"/>
    <x v="1"/>
    <x v="1"/>
    <x v="1"/>
    <x v="2"/>
    <x v="2"/>
    <x v="2"/>
    <x v="1"/>
    <x v="3"/>
    <x v="2"/>
    <x v="4"/>
    <x v="1"/>
    <x v="5"/>
    <x v="4"/>
    <x v="2"/>
    <x v="4"/>
    <x v="3"/>
    <x v="5"/>
    <x v="5"/>
    <x v="4"/>
    <x v="5"/>
    <x v="5"/>
    <x v="5"/>
    <x v="6"/>
    <x v="3"/>
    <x v="4"/>
    <x v="6"/>
    <x v="5"/>
    <x v="1"/>
    <x v="1"/>
    <x v="4"/>
    <x v="1"/>
    <x v="2"/>
    <x v="6"/>
  </r>
  <r>
    <x v="193"/>
    <x v="3"/>
    <x v="1"/>
    <x v="1"/>
    <x v="2"/>
    <x v="4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1"/>
    <x v="1"/>
    <x v="0"/>
    <x v="2"/>
    <x v="4"/>
    <x v="6"/>
    <x v="6"/>
    <x v="2"/>
    <x v="7"/>
    <x v="9"/>
    <x v="9"/>
    <x v="10"/>
    <x v="0"/>
    <x v="20"/>
    <x v="15"/>
    <x v="19"/>
    <x v="21"/>
    <x v="4"/>
    <x v="61"/>
    <x v="0"/>
    <x v="27"/>
    <x v="39"/>
    <x v="51"/>
    <x v="15"/>
    <x v="20"/>
    <x v="21"/>
    <x v="28"/>
    <x v="66"/>
    <x v="67"/>
    <x v="107"/>
    <x v="108"/>
    <x v="64"/>
    <x v="46"/>
    <x v="82"/>
    <x v="63"/>
    <x v="54"/>
    <x v="77"/>
    <x v="40"/>
    <x v="57"/>
    <x v="64"/>
    <x v="79"/>
    <x v="47"/>
    <x v="45"/>
    <x v="77"/>
    <x v="40"/>
    <x v="37"/>
    <x v="81"/>
    <x v="44"/>
    <x v="47"/>
    <x v="45"/>
    <x v="4"/>
    <x v="50"/>
    <x v="69"/>
    <x v="8"/>
    <x v="26"/>
    <x v="28"/>
    <x v="36"/>
    <x v="94"/>
    <x v="62"/>
    <x v="126"/>
    <x v="4"/>
    <x v="51"/>
    <x v="72"/>
    <x v="8"/>
    <x v="28"/>
    <x v="29"/>
    <x v="37"/>
    <x v="97"/>
    <x v="65"/>
    <x v="129"/>
    <x v="110"/>
    <x v="77"/>
    <x v="35"/>
    <x v="81"/>
    <x v="66"/>
    <x v="59"/>
    <x v="88"/>
    <x v="25"/>
    <x v="44"/>
    <x v="32"/>
    <x v="1"/>
    <x v="2"/>
    <x v="2"/>
    <x v="3"/>
    <x v="2"/>
    <x v="3"/>
    <x v="6"/>
    <x v="4"/>
    <x v="1"/>
    <x v="4"/>
    <x v="13"/>
    <x v="46"/>
    <x v="57"/>
    <x v="11"/>
    <x v="32"/>
    <x v="29"/>
    <x v="4"/>
    <x v="66"/>
    <x v="67"/>
    <x v="99"/>
    <x v="90"/>
    <x v="37"/>
    <x v="23"/>
    <x v="86"/>
    <x v="26"/>
    <x v="25"/>
    <x v="87"/>
    <x v="13"/>
    <x v="17"/>
    <x v="1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194"/>
    <x v="184"/>
    <x v="1"/>
    <x v="1"/>
    <x v="2"/>
    <x v="44"/>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1"/>
    <x v="1"/>
    <x v="0"/>
    <x v="2"/>
    <x v="4"/>
    <x v="6"/>
    <x v="6"/>
    <x v="2"/>
    <x v="7"/>
    <x v="9"/>
    <x v="16"/>
    <x v="17"/>
    <x v="0"/>
    <x v="20"/>
    <x v="15"/>
    <x v="33"/>
    <x v="36"/>
    <x v="6"/>
    <x v="35"/>
    <x v="0"/>
    <x v="77"/>
    <x v="76"/>
    <x v="30"/>
    <x v="16"/>
    <x v="22"/>
    <x v="40"/>
    <x v="37"/>
    <x v="27"/>
    <x v="49"/>
    <x v="51"/>
    <x v="57"/>
    <x v="26"/>
    <x v="67"/>
    <x v="81"/>
    <x v="61"/>
    <x v="33"/>
    <x v="68"/>
    <x v="79"/>
    <x v="75"/>
    <x v="120"/>
    <x v="17"/>
    <x v="11"/>
    <x v="14"/>
    <x v="45"/>
    <x v="31"/>
    <x v="41"/>
    <x v="12"/>
    <x v="23"/>
    <x v="31"/>
    <x v="18"/>
    <x v="75"/>
    <x v="100"/>
    <x v="34"/>
    <x v="8"/>
    <x v="28"/>
    <x v="46"/>
    <x v="47"/>
    <x v="34"/>
    <x v="29"/>
    <x v="42"/>
    <x v="77"/>
    <x v="102"/>
    <x v="36"/>
    <x v="8"/>
    <x v="30"/>
    <x v="48"/>
    <x v="49"/>
    <x v="36"/>
    <x v="30"/>
    <x v="44"/>
    <x v="37"/>
    <x v="26"/>
    <x v="71"/>
    <x v="81"/>
    <x v="64"/>
    <x v="40"/>
    <x v="76"/>
    <x v="87"/>
    <x v="79"/>
    <x v="117"/>
    <x v="2"/>
    <x v="3"/>
    <x v="1"/>
    <x v="1"/>
    <x v="4"/>
    <x v="4"/>
    <x v="3"/>
    <x v="2"/>
    <x v="0"/>
    <x v="0"/>
    <x v="82"/>
    <x v="68"/>
    <x v="48"/>
    <x v="18"/>
    <x v="25"/>
    <x v="3"/>
    <x v="58"/>
    <x v="45"/>
    <x v="53"/>
    <x v="73"/>
    <x v="12"/>
    <x v="13"/>
    <x v="18"/>
    <x v="62"/>
    <x v="37"/>
    <x v="55"/>
    <x v="12"/>
    <x v="22"/>
    <x v="23"/>
    <x v="22"/>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5"/>
    <x v="5"/>
    <x v="5"/>
    <x v="6"/>
    <x v="3"/>
    <x v="4"/>
    <x v="6"/>
    <x v="5"/>
    <x v="1"/>
    <x v="1"/>
    <x v="4"/>
    <x v="1"/>
    <x v="2"/>
    <x v="6"/>
  </r>
  <r>
    <x v="195"/>
    <x v="335"/>
    <x v="1"/>
    <x v="1"/>
    <x v="2"/>
    <x v="4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2"/>
    <x v="7"/>
    <x v="15"/>
    <x v="20"/>
    <x v="21"/>
    <x v="0"/>
    <x v="20"/>
    <x v="21"/>
    <x v="31"/>
    <x v="30"/>
    <x v="3"/>
    <x v="61"/>
    <x v="0"/>
    <x v="32"/>
    <x v="80"/>
    <x v="26"/>
    <x v="13"/>
    <x v="67"/>
    <x v="31"/>
    <x v="28"/>
    <x v="70"/>
    <x v="100"/>
    <x v="88"/>
    <x v="103"/>
    <x v="22"/>
    <x v="72"/>
    <x v="84"/>
    <x v="16"/>
    <x v="44"/>
    <x v="77"/>
    <x v="36"/>
    <x v="23"/>
    <x v="83"/>
    <x v="63"/>
    <x v="27"/>
    <x v="9"/>
    <x v="60"/>
    <x v="23"/>
    <x v="20"/>
    <x v="55"/>
    <x v="16"/>
    <x v="12"/>
    <x v="3"/>
    <x v="11"/>
    <x v="109"/>
    <x v="30"/>
    <x v="5"/>
    <x v="84"/>
    <x v="42"/>
    <x v="36"/>
    <x v="98"/>
    <x v="96"/>
    <x v="99"/>
    <x v="11"/>
    <x v="111"/>
    <x v="32"/>
    <x v="5"/>
    <x v="87"/>
    <x v="44"/>
    <x v="37"/>
    <x v="101"/>
    <x v="99"/>
    <x v="102"/>
    <x v="103"/>
    <x v="17"/>
    <x v="75"/>
    <x v="85"/>
    <x v="7"/>
    <x v="44"/>
    <x v="88"/>
    <x v="21"/>
    <x v="10"/>
    <x v="59"/>
    <x v="0"/>
    <x v="5"/>
    <x v="0"/>
    <x v="0"/>
    <x v="5"/>
    <x v="2"/>
    <x v="4"/>
    <x v="3"/>
    <x v="4"/>
    <x v="1"/>
    <x v="24"/>
    <x v="65"/>
    <x v="56"/>
    <x v="17"/>
    <x v="60"/>
    <x v="45"/>
    <x v="24"/>
    <x v="75"/>
    <x v="94"/>
    <x v="112"/>
    <x v="79"/>
    <x v="16"/>
    <x v="12"/>
    <x v="75"/>
    <x v="7"/>
    <x v="3"/>
    <x v="66"/>
    <x v="2"/>
    <x v="6"/>
    <x v="2"/>
    <x v="7"/>
    <x v="7"/>
    <x v="6"/>
    <x v="2"/>
    <x v="0"/>
    <x v="2"/>
    <x v="5"/>
    <x v="4"/>
    <x v="7"/>
    <x v="5"/>
    <x v="5"/>
    <x v="4"/>
    <x v="4"/>
    <x v="4"/>
    <x v="3"/>
    <x v="2"/>
    <x v="4"/>
    <x v="4"/>
    <x v="5"/>
    <x v="4"/>
    <x v="4"/>
    <x v="4"/>
    <x v="4"/>
    <x v="4"/>
    <x v="1"/>
    <x v="4"/>
    <x v="1"/>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4"/>
    <x v="6"/>
    <x v="5"/>
    <x v="5"/>
    <x v="4"/>
    <x v="5"/>
    <x v="5"/>
    <x v="2"/>
    <x v="6"/>
    <x v="3"/>
    <x v="4"/>
    <x v="6"/>
    <x v="5"/>
    <x v="1"/>
    <x v="1"/>
    <x v="4"/>
    <x v="1"/>
    <x v="2"/>
    <x v="6"/>
  </r>
  <r>
    <x v="196"/>
    <x v="188"/>
    <x v="1"/>
    <x v="1"/>
    <x v="2"/>
    <x v="10"/>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5"/>
    <x v="16"/>
    <x v="3"/>
    <x v="1"/>
    <x v="16"/>
    <x v="4"/>
    <x v="4"/>
    <x v="14"/>
    <x v="16"/>
    <x v="14"/>
    <x v="130"/>
    <x v="88"/>
    <x v="97"/>
    <x v="96"/>
    <x v="67"/>
    <x v="72"/>
    <x v="103"/>
    <x v="92"/>
    <x v="110"/>
    <x v="158"/>
    <x v="83"/>
    <x v="79"/>
    <x v="76"/>
    <x v="83"/>
    <x v="73"/>
    <x v="73"/>
    <x v="81"/>
    <x v="76"/>
    <x v="77"/>
    <x v="77"/>
    <x v="5"/>
    <x v="96"/>
    <x v="16"/>
    <x v="1"/>
    <x v="76"/>
    <x v="23"/>
    <x v="29"/>
    <x v="82"/>
    <x v="77"/>
    <x v="73"/>
    <x v="5"/>
    <x v="98"/>
    <x v="17"/>
    <x v="1"/>
    <x v="79"/>
    <x v="24"/>
    <x v="30"/>
    <x v="85"/>
    <x v="80"/>
    <x v="76"/>
    <x v="109"/>
    <x v="30"/>
    <x v="89"/>
    <x v="88"/>
    <x v="15"/>
    <x v="64"/>
    <x v="95"/>
    <x v="37"/>
    <x v="29"/>
    <x v="85"/>
    <x v="0"/>
    <x v="5"/>
    <x v="0"/>
    <x v="0"/>
    <x v="5"/>
    <x v="2"/>
    <x v="4"/>
    <x v="3"/>
    <x v="4"/>
    <x v="1"/>
    <x v="17"/>
    <x v="47"/>
    <x v="40"/>
    <x v="12"/>
    <x v="45"/>
    <x v="25"/>
    <x v="17"/>
    <x v="64"/>
    <x v="65"/>
    <x v="87"/>
    <x v="82"/>
    <x v="33"/>
    <x v="44"/>
    <x v="79"/>
    <x v="16"/>
    <x v="36"/>
    <x v="76"/>
    <x v="7"/>
    <x v="19"/>
    <x v="1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97"/>
    <x v="55"/>
    <x v="1"/>
    <x v="1"/>
    <x v="2"/>
    <x v="30"/>
    <x v="7"/>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56"/>
    <x v="20"/>
    <x v="26"/>
    <x v="28"/>
    <x v="10"/>
    <x v="7"/>
    <x v="9"/>
    <x v="5"/>
    <x v="33"/>
    <x v="25"/>
    <x v="79"/>
    <x v="84"/>
    <x v="72"/>
    <x v="67"/>
    <x v="74"/>
    <x v="69"/>
    <x v="98"/>
    <x v="102"/>
    <x v="92"/>
    <x v="147"/>
    <x v="55"/>
    <x v="51"/>
    <x v="62"/>
    <x v="64"/>
    <x v="60"/>
    <x v="57"/>
    <x v="55"/>
    <x v="56"/>
    <x v="66"/>
    <x v="66"/>
    <x v="82"/>
    <x v="33"/>
    <x v="47"/>
    <x v="46"/>
    <x v="17"/>
    <x v="11"/>
    <x v="14"/>
    <x v="7"/>
    <x v="31"/>
    <x v="25"/>
    <x v="84"/>
    <x v="34"/>
    <x v="49"/>
    <x v="47"/>
    <x v="18"/>
    <x v="11"/>
    <x v="15"/>
    <x v="8"/>
    <x v="33"/>
    <x v="26"/>
    <x v="30"/>
    <x v="95"/>
    <x v="58"/>
    <x v="42"/>
    <x v="76"/>
    <x v="77"/>
    <x v="110"/>
    <x v="115"/>
    <x v="76"/>
    <x v="135"/>
    <x v="4"/>
    <x v="1"/>
    <x v="3"/>
    <x v="4"/>
    <x v="1"/>
    <x v="1"/>
    <x v="1"/>
    <x v="1"/>
    <x v="3"/>
    <x v="3"/>
    <x v="59"/>
    <x v="40"/>
    <x v="26"/>
    <x v="22"/>
    <x v="23"/>
    <x v="17"/>
    <x v="33"/>
    <x v="27"/>
    <x v="29"/>
    <x v="33"/>
    <x v="27"/>
    <x v="36"/>
    <x v="40"/>
    <x v="53"/>
    <x v="54"/>
    <x v="46"/>
    <x v="43"/>
    <x v="62"/>
    <x v="50"/>
    <x v="6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1"/>
  </r>
  <r>
    <x v="198"/>
    <x v="322"/>
    <x v="1"/>
    <x v="1"/>
    <x v="2"/>
    <x v="43"/>
    <x v="3"/>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61"/>
    <x v="0"/>
    <x v="82"/>
    <x v="33"/>
    <x v="33"/>
    <x v="15"/>
    <x v="8"/>
    <x v="8"/>
    <x v="24"/>
    <x v="31"/>
    <x v="38"/>
    <x v="57"/>
    <x v="52"/>
    <x v="70"/>
    <x v="64"/>
    <x v="82"/>
    <x v="76"/>
    <x v="67"/>
    <x v="81"/>
    <x v="75"/>
    <x v="86"/>
    <x v="114"/>
    <x v="27"/>
    <x v="25"/>
    <x v="61"/>
    <x v="61"/>
    <x v="42"/>
    <x v="40"/>
    <x v="70"/>
    <x v="71"/>
    <x v="63"/>
    <x v="69"/>
    <x v="85"/>
    <x v="40"/>
    <x v="40"/>
    <x v="8"/>
    <x v="8"/>
    <x v="8"/>
    <x v="29"/>
    <x v="42"/>
    <x v="15"/>
    <x v="56"/>
    <x v="87"/>
    <x v="41"/>
    <x v="42"/>
    <x v="8"/>
    <x v="8"/>
    <x v="8"/>
    <x v="30"/>
    <x v="44"/>
    <x v="15"/>
    <x v="58"/>
    <x v="27"/>
    <x v="87"/>
    <x v="65"/>
    <x v="81"/>
    <x v="86"/>
    <x v="80"/>
    <x v="95"/>
    <x v="78"/>
    <x v="94"/>
    <x v="103"/>
    <x v="3"/>
    <x v="0"/>
    <x v="4"/>
    <x v="2"/>
    <x v="0"/>
    <x v="0"/>
    <x v="5"/>
    <x v="5"/>
    <x v="2"/>
    <x v="5"/>
    <x v="84"/>
    <x v="59"/>
    <x v="8"/>
    <x v="17"/>
    <x v="27"/>
    <x v="25"/>
    <x v="10"/>
    <x v="9"/>
    <x v="14"/>
    <x v="5"/>
    <x v="11"/>
    <x v="7"/>
    <x v="73"/>
    <x v="73"/>
    <x v="29"/>
    <x v="29"/>
    <x v="79"/>
    <x v="67"/>
    <x v="82"/>
    <x v="80"/>
    <x v="1"/>
    <x v="7"/>
    <x v="6"/>
    <x v="2"/>
    <x v="5"/>
    <x v="2"/>
    <x v="5"/>
    <x v="4"/>
    <x v="7"/>
    <x v="5"/>
    <x v="5"/>
    <x v="4"/>
    <x v="4"/>
    <x v="4"/>
    <x v="3"/>
    <x v="2"/>
    <x v="4"/>
    <x v="4"/>
    <x v="5"/>
    <x v="4"/>
    <x v="4"/>
    <x v="0"/>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1"/>
    <x v="1"/>
    <x v="1"/>
    <x v="4"/>
    <x v="1"/>
    <x v="2"/>
    <x v="6"/>
  </r>
  <r>
    <x v="199"/>
    <x v="415"/>
    <x v="1"/>
    <x v="1"/>
    <x v="2"/>
    <x v="4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5"/>
    <x v="61"/>
    <x v="0"/>
    <x v="85"/>
    <x v="28"/>
    <x v="61"/>
    <x v="40"/>
    <x v="11"/>
    <x v="11"/>
    <x v="67"/>
    <x v="82"/>
    <x v="69"/>
    <x v="131"/>
    <x v="49"/>
    <x v="75"/>
    <x v="36"/>
    <x v="54"/>
    <x v="72"/>
    <x v="64"/>
    <x v="38"/>
    <x v="23"/>
    <x v="55"/>
    <x v="40"/>
    <x v="23"/>
    <x v="35"/>
    <x v="40"/>
    <x v="30"/>
    <x v="24"/>
    <x v="23"/>
    <x v="18"/>
    <x v="5"/>
    <x v="41"/>
    <x v="21"/>
    <x v="84"/>
    <x v="30"/>
    <x v="79"/>
    <x v="43"/>
    <x v="11"/>
    <x v="11"/>
    <x v="89"/>
    <x v="103"/>
    <x v="58"/>
    <x v="142"/>
    <x v="86"/>
    <x v="30"/>
    <x v="82"/>
    <x v="44"/>
    <x v="11"/>
    <x v="11"/>
    <x v="92"/>
    <x v="106"/>
    <x v="61"/>
    <x v="145"/>
    <x v="28"/>
    <x v="98"/>
    <x v="25"/>
    <x v="45"/>
    <x v="83"/>
    <x v="77"/>
    <x v="33"/>
    <x v="16"/>
    <x v="48"/>
    <x v="16"/>
    <x v="3"/>
    <x v="0"/>
    <x v="4"/>
    <x v="2"/>
    <x v="0"/>
    <x v="0"/>
    <x v="5"/>
    <x v="5"/>
    <x v="2"/>
    <x v="5"/>
    <x v="83"/>
    <x v="49"/>
    <x v="50"/>
    <x v="53"/>
    <x v="31"/>
    <x v="28"/>
    <x v="66"/>
    <x v="73"/>
    <x v="59"/>
    <x v="105"/>
    <x v="12"/>
    <x v="16"/>
    <x v="19"/>
    <x v="5"/>
    <x v="16"/>
    <x v="16"/>
    <x v="6"/>
    <x v="12"/>
    <x v="19"/>
    <x v="12"/>
    <x v="7"/>
    <x v="7"/>
    <x v="3"/>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1"/>
    <x v="1"/>
    <x v="5"/>
    <x v="4"/>
    <x v="2"/>
    <x v="4"/>
    <x v="6"/>
    <x v="5"/>
    <x v="5"/>
    <x v="4"/>
    <x v="5"/>
    <x v="5"/>
    <x v="5"/>
    <x v="6"/>
    <x v="3"/>
    <x v="1"/>
    <x v="3"/>
    <x v="5"/>
    <x v="1"/>
    <x v="1"/>
    <x v="4"/>
    <x v="1"/>
    <x v="2"/>
    <x v="6"/>
  </r>
  <r>
    <x v="200"/>
    <x v="418"/>
    <x v="1"/>
    <x v="1"/>
    <x v="2"/>
    <x v="51"/>
    <x v="5"/>
    <x v="4"/>
    <x v="2"/>
    <x v="2"/>
    <x v="2"/>
    <x v="2"/>
    <x v="2"/>
    <x v="2"/>
    <x v="2"/>
    <x v="2"/>
    <x v="2"/>
    <x v="2"/>
    <x v="2"/>
    <x v="2"/>
    <x v="2"/>
    <x v="2"/>
    <x v="2"/>
    <x v="2"/>
    <x v="2"/>
    <x v="2"/>
    <x v="3"/>
    <x v="3"/>
    <x v="3"/>
    <x v="3"/>
    <x v="3"/>
    <x v="3"/>
    <x v="2"/>
    <x v="2"/>
    <x v="2"/>
    <x v="2"/>
    <x v="2"/>
    <x v="2"/>
    <x v="2"/>
    <x v="2"/>
    <x v="2"/>
    <x v="2"/>
    <x v="2"/>
    <x v="2"/>
    <x v="2"/>
    <x v="2"/>
    <x v="3"/>
    <x v="3"/>
    <x v="3"/>
    <x v="3"/>
    <x v="3"/>
    <x v="3"/>
    <x v="3"/>
    <x v="2"/>
    <x v="2"/>
    <x v="2"/>
    <x v="2"/>
    <x v="2"/>
    <x v="1"/>
    <x v="1"/>
    <x v="1"/>
    <x v="1"/>
    <x v="1"/>
    <x v="1"/>
    <x v="1"/>
    <x v="1"/>
    <x v="1"/>
    <x v="1"/>
    <x v="1"/>
    <x v="1"/>
    <x v="1"/>
    <x v="1"/>
    <x v="1"/>
    <x v="1"/>
    <x v="1"/>
    <x v="1"/>
    <x v="1"/>
    <x v="1"/>
    <x v="1"/>
    <x v="1"/>
    <x v="1"/>
    <x v="1"/>
    <x v="1"/>
    <x v="1"/>
    <x v="1"/>
    <x v="1"/>
    <x v="1"/>
    <x v="1"/>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6"/>
    <x v="61"/>
    <x v="0"/>
    <x v="70"/>
    <x v="70"/>
    <x v="22"/>
    <x v="43"/>
    <x v="36"/>
    <x v="54"/>
    <x v="32"/>
    <x v="25"/>
    <x v="55"/>
    <x v="41"/>
    <x v="64"/>
    <x v="32"/>
    <x v="76"/>
    <x v="51"/>
    <x v="47"/>
    <x v="19"/>
    <x v="73"/>
    <x v="81"/>
    <x v="69"/>
    <x v="130"/>
    <x v="24"/>
    <x v="20"/>
    <x v="32"/>
    <x v="14"/>
    <x v="18"/>
    <x v="23"/>
    <x v="20"/>
    <x v="28"/>
    <x v="24"/>
    <x v="31"/>
    <x v="51"/>
    <x v="79"/>
    <x v="18"/>
    <x v="40"/>
    <x v="40"/>
    <x v="62"/>
    <x v="33"/>
    <x v="26"/>
    <x v="26"/>
    <x v="18"/>
    <x v="52"/>
    <x v="80"/>
    <x v="19"/>
    <x v="41"/>
    <x v="42"/>
    <x v="64"/>
    <x v="34"/>
    <x v="27"/>
    <x v="27"/>
    <x v="18"/>
    <x v="62"/>
    <x v="48"/>
    <x v="87"/>
    <x v="48"/>
    <x v="52"/>
    <x v="24"/>
    <x v="91"/>
    <x v="95"/>
    <x v="82"/>
    <x v="142"/>
    <x v="2"/>
    <x v="3"/>
    <x v="1"/>
    <x v="1"/>
    <x v="4"/>
    <x v="4"/>
    <x v="3"/>
    <x v="2"/>
    <x v="0"/>
    <x v="0"/>
    <x v="58"/>
    <x v="44"/>
    <x v="29"/>
    <x v="51"/>
    <x v="39"/>
    <x v="22"/>
    <x v="44"/>
    <x v="37"/>
    <x v="50"/>
    <x v="48"/>
    <x v="28"/>
    <x v="30"/>
    <x v="46"/>
    <x v="10"/>
    <x v="12"/>
    <x v="25"/>
    <x v="23"/>
    <x v="48"/>
    <x v="26"/>
    <x v="51"/>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0"/>
    <x v="5"/>
    <x v="5"/>
    <x v="5"/>
    <x v="4"/>
    <x v="4"/>
    <x v="5"/>
    <x v="4"/>
    <x v="5"/>
    <x v="1"/>
    <x v="1"/>
    <x v="1"/>
    <x v="1"/>
    <x v="2"/>
    <x v="2"/>
    <x v="1"/>
    <x v="1"/>
    <x v="1"/>
    <x v="2"/>
    <x v="2"/>
    <x v="2"/>
    <x v="1"/>
    <x v="3"/>
    <x v="2"/>
    <x v="1"/>
    <x v="1"/>
    <x v="5"/>
    <x v="4"/>
    <x v="2"/>
    <x v="4"/>
    <x v="6"/>
    <x v="5"/>
    <x v="5"/>
    <x v="4"/>
    <x v="5"/>
    <x v="5"/>
    <x v="5"/>
    <x v="6"/>
    <x v="3"/>
    <x v="1"/>
    <x v="6"/>
    <x v="5"/>
    <x v="1"/>
    <x v="1"/>
    <x v="4"/>
    <x v="1"/>
    <x v="2"/>
    <x v="6"/>
  </r>
  <r>
    <x v="201"/>
    <x v="218"/>
    <x v="1"/>
    <x v="1"/>
    <x v="2"/>
    <x v="25"/>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2"/>
    <x v="3"/>
    <x v="0"/>
    <x v="1"/>
    <x v="3"/>
    <x v="5"/>
    <x v="8"/>
    <x v="3"/>
    <x v="4"/>
    <x v="5"/>
    <x v="6"/>
    <x v="6"/>
    <x v="0"/>
    <x v="15"/>
    <x v="11"/>
    <x v="5"/>
    <x v="3"/>
    <x v="3"/>
    <x v="61"/>
    <x v="0"/>
    <x v="14"/>
    <x v="38"/>
    <x v="10"/>
    <x v="5"/>
    <x v="38"/>
    <x v="12"/>
    <x v="13"/>
    <x v="34"/>
    <x v="45"/>
    <x v="38"/>
    <x v="121"/>
    <x v="65"/>
    <x v="90"/>
    <x v="92"/>
    <x v="45"/>
    <x v="63"/>
    <x v="93"/>
    <x v="72"/>
    <x v="79"/>
    <x v="133"/>
    <x v="78"/>
    <x v="67"/>
    <x v="53"/>
    <x v="78"/>
    <x v="59"/>
    <x v="50"/>
    <x v="75"/>
    <x v="53"/>
    <x v="61"/>
    <x v="59"/>
    <x v="3"/>
    <x v="92"/>
    <x v="18"/>
    <x v="1"/>
    <x v="76"/>
    <x v="27"/>
    <x v="29"/>
    <x v="83"/>
    <x v="79"/>
    <x v="75"/>
    <x v="3"/>
    <x v="94"/>
    <x v="19"/>
    <x v="1"/>
    <x v="79"/>
    <x v="28"/>
    <x v="30"/>
    <x v="86"/>
    <x v="82"/>
    <x v="78"/>
    <x v="111"/>
    <x v="34"/>
    <x v="87"/>
    <x v="88"/>
    <x v="15"/>
    <x v="60"/>
    <x v="95"/>
    <x v="36"/>
    <x v="27"/>
    <x v="83"/>
    <x v="0"/>
    <x v="5"/>
    <x v="0"/>
    <x v="0"/>
    <x v="5"/>
    <x v="2"/>
    <x v="4"/>
    <x v="3"/>
    <x v="4"/>
    <x v="1"/>
    <x v="15"/>
    <x v="43"/>
    <x v="43"/>
    <x v="12"/>
    <x v="45"/>
    <x v="29"/>
    <x v="17"/>
    <x v="65"/>
    <x v="67"/>
    <x v="89"/>
    <x v="84"/>
    <x v="40"/>
    <x v="41"/>
    <x v="79"/>
    <x v="16"/>
    <x v="25"/>
    <x v="76"/>
    <x v="6"/>
    <x v="16"/>
    <x v="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02"/>
    <x v="337"/>
    <x v="1"/>
    <x v="1"/>
    <x v="2"/>
    <x v="4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5"/>
    <x v="7"/>
    <x v="9"/>
    <x v="9"/>
    <x v="10"/>
    <x v="0"/>
    <x v="0"/>
    <x v="1"/>
    <x v="1"/>
    <x v="1"/>
    <x v="6"/>
    <x v="61"/>
    <x v="0"/>
    <x v="26"/>
    <x v="53"/>
    <x v="25"/>
    <x v="13"/>
    <x v="28"/>
    <x v="57"/>
    <x v="9"/>
    <x v="23"/>
    <x v="50"/>
    <x v="42"/>
    <x v="109"/>
    <x v="49"/>
    <x v="73"/>
    <x v="84"/>
    <x v="55"/>
    <x v="16"/>
    <x v="98"/>
    <x v="83"/>
    <x v="74"/>
    <x v="129"/>
    <x v="56"/>
    <x v="34"/>
    <x v="27"/>
    <x v="51"/>
    <x v="26"/>
    <x v="19"/>
    <x v="54"/>
    <x v="36"/>
    <x v="30"/>
    <x v="29"/>
    <x v="5"/>
    <x v="76"/>
    <x v="31"/>
    <x v="6"/>
    <x v="40"/>
    <x v="73"/>
    <x v="7"/>
    <x v="32"/>
    <x v="38"/>
    <x v="36"/>
    <x v="5"/>
    <x v="77"/>
    <x v="33"/>
    <x v="6"/>
    <x v="42"/>
    <x v="75"/>
    <x v="7"/>
    <x v="33"/>
    <x v="40"/>
    <x v="38"/>
    <x v="109"/>
    <x v="51"/>
    <x v="74"/>
    <x v="84"/>
    <x v="52"/>
    <x v="13"/>
    <x v="118"/>
    <x v="89"/>
    <x v="69"/>
    <x v="124"/>
    <x v="2"/>
    <x v="3"/>
    <x v="1"/>
    <x v="1"/>
    <x v="4"/>
    <x v="4"/>
    <x v="3"/>
    <x v="2"/>
    <x v="0"/>
    <x v="0"/>
    <x v="13"/>
    <x v="39"/>
    <x v="45"/>
    <x v="16"/>
    <x v="39"/>
    <x v="47"/>
    <x v="17"/>
    <x v="43"/>
    <x v="62"/>
    <x v="67"/>
    <x v="67"/>
    <x v="34"/>
    <x v="23"/>
    <x v="66"/>
    <x v="12"/>
    <x v="11"/>
    <x v="64"/>
    <x v="29"/>
    <x v="12"/>
    <x v="2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1"/>
    <x v="4"/>
    <x v="5"/>
    <x v="1"/>
    <x v="1"/>
    <x v="1"/>
    <x v="1"/>
    <x v="2"/>
    <x v="2"/>
    <x v="1"/>
    <x v="1"/>
    <x v="1"/>
    <x v="2"/>
    <x v="2"/>
    <x v="2"/>
    <x v="1"/>
    <x v="3"/>
    <x v="2"/>
    <x v="4"/>
    <x v="1"/>
    <x v="5"/>
    <x v="4"/>
    <x v="2"/>
    <x v="4"/>
    <x v="6"/>
    <x v="5"/>
    <x v="5"/>
    <x v="4"/>
    <x v="5"/>
    <x v="5"/>
    <x v="5"/>
    <x v="6"/>
    <x v="3"/>
    <x v="4"/>
    <x v="6"/>
    <x v="5"/>
    <x v="1"/>
    <x v="1"/>
    <x v="4"/>
    <x v="1"/>
    <x v="2"/>
    <x v="6"/>
  </r>
  <r>
    <x v="203"/>
    <x v="178"/>
    <x v="1"/>
    <x v="1"/>
    <x v="2"/>
    <x v="45"/>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2"/>
    <x v="0"/>
    <x v="2"/>
    <x v="5"/>
    <x v="8"/>
    <x v="11"/>
    <x v="2"/>
    <x v="7"/>
    <x v="9"/>
    <x v="16"/>
    <x v="17"/>
    <x v="0"/>
    <x v="20"/>
    <x v="13"/>
    <x v="25"/>
    <x v="26"/>
    <x v="5"/>
    <x v="61"/>
    <x v="0"/>
    <x v="32"/>
    <x v="8"/>
    <x v="74"/>
    <x v="15"/>
    <x v="8"/>
    <x v="8"/>
    <x v="53"/>
    <x v="92"/>
    <x v="77"/>
    <x v="150"/>
    <x v="103"/>
    <x v="96"/>
    <x v="23"/>
    <x v="82"/>
    <x v="76"/>
    <x v="67"/>
    <x v="52"/>
    <x v="13"/>
    <x v="47"/>
    <x v="21"/>
    <x v="66"/>
    <x v="68"/>
    <x v="28"/>
    <x v="61"/>
    <x v="42"/>
    <x v="40"/>
    <x v="40"/>
    <x v="1"/>
    <x v="34"/>
    <x v="6"/>
    <x v="8"/>
    <x v="1"/>
    <x v="93"/>
    <x v="7"/>
    <x v="7"/>
    <x v="7"/>
    <x v="69"/>
    <x v="110"/>
    <x v="73"/>
    <x v="150"/>
    <x v="8"/>
    <x v="1"/>
    <x v="96"/>
    <x v="7"/>
    <x v="7"/>
    <x v="7"/>
    <x v="71"/>
    <x v="113"/>
    <x v="76"/>
    <x v="153"/>
    <x v="106"/>
    <x v="127"/>
    <x v="11"/>
    <x v="82"/>
    <x v="87"/>
    <x v="81"/>
    <x v="54"/>
    <x v="9"/>
    <x v="33"/>
    <x v="8"/>
    <x v="3"/>
    <x v="0"/>
    <x v="4"/>
    <x v="2"/>
    <x v="0"/>
    <x v="0"/>
    <x v="5"/>
    <x v="5"/>
    <x v="2"/>
    <x v="5"/>
    <x v="9"/>
    <x v="17"/>
    <x v="68"/>
    <x v="16"/>
    <x v="26"/>
    <x v="24"/>
    <x v="47"/>
    <x v="83"/>
    <x v="73"/>
    <x v="124"/>
    <x v="79"/>
    <x v="80"/>
    <x v="10"/>
    <x v="75"/>
    <x v="44"/>
    <x v="43"/>
    <x v="27"/>
    <x v="7"/>
    <x v="10"/>
    <x v="7"/>
    <x v="0"/>
    <x v="7"/>
    <x v="6"/>
    <x v="2"/>
    <x v="5"/>
    <x v="2"/>
    <x v="5"/>
    <x v="4"/>
    <x v="7"/>
    <x v="5"/>
    <x v="5"/>
    <x v="4"/>
    <x v="4"/>
    <x v="4"/>
    <x v="3"/>
    <x v="2"/>
    <x v="4"/>
    <x v="4"/>
    <x v="5"/>
    <x v="4"/>
    <x v="4"/>
    <x v="1"/>
    <x v="4"/>
    <x v="4"/>
    <x v="4"/>
    <x v="4"/>
    <x v="4"/>
    <x v="4"/>
    <x v="4"/>
    <x v="4"/>
    <x v="4"/>
    <x v="1"/>
    <x v="0"/>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04"/>
    <x v="110"/>
    <x v="1"/>
    <x v="1"/>
    <x v="2"/>
    <x v="45"/>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2"/>
    <x v="0"/>
    <x v="2"/>
    <x v="5"/>
    <x v="8"/>
    <x v="11"/>
    <x v="2"/>
    <x v="7"/>
    <x v="9"/>
    <x v="16"/>
    <x v="17"/>
    <x v="0"/>
    <x v="20"/>
    <x v="13"/>
    <x v="25"/>
    <x v="26"/>
    <x v="4"/>
    <x v="28"/>
    <x v="0"/>
    <x v="32"/>
    <x v="45"/>
    <x v="59"/>
    <x v="18"/>
    <x v="23"/>
    <x v="25"/>
    <x v="32"/>
    <x v="76"/>
    <x v="76"/>
    <x v="123"/>
    <x v="103"/>
    <x v="57"/>
    <x v="38"/>
    <x v="79"/>
    <x v="60"/>
    <x v="50"/>
    <x v="73"/>
    <x v="30"/>
    <x v="48"/>
    <x v="48"/>
    <x v="73"/>
    <x v="37"/>
    <x v="34"/>
    <x v="68"/>
    <x v="31"/>
    <x v="23"/>
    <x v="77"/>
    <x v="31"/>
    <x v="39"/>
    <x v="36"/>
    <x v="8"/>
    <x v="55"/>
    <x v="75"/>
    <x v="11"/>
    <x v="29"/>
    <x v="32"/>
    <x v="39"/>
    <x v="99"/>
    <x v="71"/>
    <x v="136"/>
    <x v="8"/>
    <x v="56"/>
    <x v="78"/>
    <x v="11"/>
    <x v="31"/>
    <x v="34"/>
    <x v="41"/>
    <x v="102"/>
    <x v="74"/>
    <x v="139"/>
    <x v="106"/>
    <x v="72"/>
    <x v="29"/>
    <x v="78"/>
    <x v="63"/>
    <x v="54"/>
    <x v="84"/>
    <x v="20"/>
    <x v="35"/>
    <x v="22"/>
    <x v="1"/>
    <x v="2"/>
    <x v="2"/>
    <x v="3"/>
    <x v="2"/>
    <x v="3"/>
    <x v="6"/>
    <x v="4"/>
    <x v="1"/>
    <x v="4"/>
    <x v="17"/>
    <x v="52"/>
    <x v="63"/>
    <x v="14"/>
    <x v="35"/>
    <x v="33"/>
    <x v="5"/>
    <x v="71"/>
    <x v="75"/>
    <x v="109"/>
    <x v="88"/>
    <x v="27"/>
    <x v="19"/>
    <x v="81"/>
    <x v="15"/>
    <x v="17"/>
    <x v="86"/>
    <x v="7"/>
    <x v="9"/>
    <x v="10"/>
    <x v="7"/>
    <x v="0"/>
    <x v="6"/>
    <x v="2"/>
    <x v="5"/>
    <x v="2"/>
    <x v="5"/>
    <x v="4"/>
    <x v="7"/>
    <x v="5"/>
    <x v="5"/>
    <x v="4"/>
    <x v="4"/>
    <x v="4"/>
    <x v="3"/>
    <x v="2"/>
    <x v="4"/>
    <x v="4"/>
    <x v="5"/>
    <x v="0"/>
    <x v="4"/>
    <x v="1"/>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0"/>
    <x v="5"/>
    <x v="4"/>
    <x v="5"/>
    <x v="1"/>
    <x v="1"/>
    <x v="1"/>
    <x v="1"/>
    <x v="2"/>
    <x v="2"/>
    <x v="1"/>
    <x v="1"/>
    <x v="1"/>
    <x v="2"/>
    <x v="2"/>
    <x v="2"/>
    <x v="1"/>
    <x v="3"/>
    <x v="2"/>
    <x v="4"/>
    <x v="1"/>
    <x v="5"/>
    <x v="4"/>
    <x v="2"/>
    <x v="4"/>
    <x v="6"/>
    <x v="5"/>
    <x v="5"/>
    <x v="4"/>
    <x v="0"/>
    <x v="5"/>
    <x v="5"/>
    <x v="6"/>
    <x v="3"/>
    <x v="4"/>
    <x v="6"/>
    <x v="5"/>
    <x v="1"/>
    <x v="1"/>
    <x v="4"/>
    <x v="1"/>
    <x v="2"/>
    <x v="6"/>
  </r>
  <r>
    <x v="205"/>
    <x v="152"/>
    <x v="1"/>
    <x v="1"/>
    <x v="2"/>
    <x v="4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0"/>
    <x v="1"/>
    <x v="1"/>
    <x v="0"/>
    <x v="1"/>
    <x v="2"/>
    <x v="3"/>
    <x v="3"/>
    <x v="5"/>
    <x v="7"/>
    <x v="9"/>
    <x v="9"/>
    <x v="10"/>
    <x v="0"/>
    <x v="6"/>
    <x v="12"/>
    <x v="17"/>
    <x v="17"/>
    <x v="4"/>
    <x v="61"/>
    <x v="0"/>
    <x v="55"/>
    <x v="37"/>
    <x v="32"/>
    <x v="31"/>
    <x v="19"/>
    <x v="21"/>
    <x v="56"/>
    <x v="42"/>
    <x v="48"/>
    <x v="67"/>
    <x v="80"/>
    <x v="66"/>
    <x v="65"/>
    <x v="63"/>
    <x v="64"/>
    <x v="54"/>
    <x v="49"/>
    <x v="64"/>
    <x v="76"/>
    <x v="104"/>
    <x v="51"/>
    <x v="50"/>
    <x v="58"/>
    <x v="49"/>
    <x v="47"/>
    <x v="37"/>
    <x v="55"/>
    <x v="62"/>
    <x v="61"/>
    <x v="62"/>
    <x v="51"/>
    <x v="50"/>
    <x v="42"/>
    <x v="35"/>
    <x v="26"/>
    <x v="29"/>
    <x v="83"/>
    <x v="63"/>
    <x v="35"/>
    <x v="76"/>
    <x v="52"/>
    <x v="51"/>
    <x v="44"/>
    <x v="36"/>
    <x v="28"/>
    <x v="30"/>
    <x v="86"/>
    <x v="65"/>
    <x v="37"/>
    <x v="79"/>
    <x v="62"/>
    <x v="77"/>
    <x v="63"/>
    <x v="53"/>
    <x v="66"/>
    <x v="58"/>
    <x v="39"/>
    <x v="57"/>
    <x v="72"/>
    <x v="82"/>
    <x v="1"/>
    <x v="2"/>
    <x v="2"/>
    <x v="3"/>
    <x v="2"/>
    <x v="3"/>
    <x v="6"/>
    <x v="4"/>
    <x v="1"/>
    <x v="4"/>
    <x v="60"/>
    <x v="46"/>
    <x v="27"/>
    <x v="39"/>
    <x v="32"/>
    <x v="30"/>
    <x v="40"/>
    <x v="31"/>
    <x v="38"/>
    <x v="38"/>
    <x v="40"/>
    <x v="37"/>
    <x v="52"/>
    <x v="37"/>
    <x v="26"/>
    <x v="20"/>
    <x v="43"/>
    <x v="57"/>
    <x v="52"/>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6"/>
    <x v="3"/>
    <x v="4"/>
    <x v="6"/>
    <x v="5"/>
    <x v="1"/>
    <x v="1"/>
    <x v="4"/>
    <x v="1"/>
    <x v="2"/>
    <x v="6"/>
  </r>
  <r>
    <x v="206"/>
    <x v="196"/>
    <x v="1"/>
    <x v="1"/>
    <x v="2"/>
    <x v="5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3"/>
    <x v="12"/>
    <x v="15"/>
    <x v="16"/>
    <x v="0"/>
    <x v="19"/>
    <x v="19"/>
    <x v="29"/>
    <x v="28"/>
    <x v="2"/>
    <x v="61"/>
    <x v="0"/>
    <x v="48"/>
    <x v="19"/>
    <x v="74"/>
    <x v="31"/>
    <x v="20"/>
    <x v="14"/>
    <x v="33"/>
    <x v="5"/>
    <x v="89"/>
    <x v="71"/>
    <x v="87"/>
    <x v="85"/>
    <x v="23"/>
    <x v="63"/>
    <x v="63"/>
    <x v="61"/>
    <x v="72"/>
    <x v="102"/>
    <x v="35"/>
    <x v="100"/>
    <x v="67"/>
    <x v="54"/>
    <x v="8"/>
    <x v="60"/>
    <x v="32"/>
    <x v="43"/>
    <x v="12"/>
    <x v="56"/>
    <x v="19"/>
    <x v="34"/>
    <x v="23"/>
    <x v="13"/>
    <x v="85"/>
    <x v="25"/>
    <x v="21"/>
    <x v="13"/>
    <x v="35"/>
    <x v="1"/>
    <x v="75"/>
    <x v="59"/>
    <x v="23"/>
    <x v="13"/>
    <x v="88"/>
    <x v="25"/>
    <x v="22"/>
    <x v="14"/>
    <x v="36"/>
    <x v="1"/>
    <x v="78"/>
    <x v="62"/>
    <x v="91"/>
    <x v="115"/>
    <x v="19"/>
    <x v="64"/>
    <x v="72"/>
    <x v="74"/>
    <x v="89"/>
    <x v="121"/>
    <x v="31"/>
    <x v="99"/>
    <x v="4"/>
    <x v="1"/>
    <x v="3"/>
    <x v="4"/>
    <x v="1"/>
    <x v="1"/>
    <x v="1"/>
    <x v="1"/>
    <x v="3"/>
    <x v="3"/>
    <x v="3"/>
    <x v="21"/>
    <x v="68"/>
    <x v="2"/>
    <x v="27"/>
    <x v="19"/>
    <x v="55"/>
    <x v="21"/>
    <x v="74"/>
    <x v="69"/>
    <x v="93"/>
    <x v="76"/>
    <x v="9"/>
    <x v="88"/>
    <x v="33"/>
    <x v="41"/>
    <x v="12"/>
    <x v="84"/>
    <x v="11"/>
    <x v="26"/>
    <x v="7"/>
    <x v="7"/>
    <x v="0"/>
    <x v="2"/>
    <x v="5"/>
    <x v="2"/>
    <x v="5"/>
    <x v="4"/>
    <x v="7"/>
    <x v="5"/>
    <x v="5"/>
    <x v="4"/>
    <x v="4"/>
    <x v="4"/>
    <x v="3"/>
    <x v="2"/>
    <x v="1"/>
    <x v="4"/>
    <x v="5"/>
    <x v="4"/>
    <x v="1"/>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2"/>
    <x v="4"/>
    <x v="4"/>
    <x v="5"/>
    <x v="4"/>
    <x v="5"/>
    <x v="1"/>
    <x v="1"/>
    <x v="1"/>
    <x v="1"/>
    <x v="2"/>
    <x v="2"/>
    <x v="1"/>
    <x v="1"/>
    <x v="1"/>
    <x v="2"/>
    <x v="2"/>
    <x v="2"/>
    <x v="1"/>
    <x v="3"/>
    <x v="2"/>
    <x v="4"/>
    <x v="1"/>
    <x v="5"/>
    <x v="4"/>
    <x v="2"/>
    <x v="4"/>
    <x v="6"/>
    <x v="5"/>
    <x v="5"/>
    <x v="4"/>
    <x v="5"/>
    <x v="5"/>
    <x v="5"/>
    <x v="6"/>
    <x v="3"/>
    <x v="4"/>
    <x v="6"/>
    <x v="2"/>
    <x v="1"/>
    <x v="1"/>
    <x v="4"/>
    <x v="1"/>
    <x v="2"/>
    <x v="6"/>
  </r>
  <r>
    <x v="207"/>
    <x v="104"/>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08"/>
    <x v="406"/>
    <x v="1"/>
    <x v="1"/>
    <x v="2"/>
    <x v="51"/>
    <x v="4"/>
    <x v="17"/>
    <x v="2"/>
    <x v="2"/>
    <x v="2"/>
    <x v="2"/>
    <x v="2"/>
    <x v="2"/>
    <x v="2"/>
    <x v="2"/>
    <x v="2"/>
    <x v="2"/>
    <x v="2"/>
    <x v="2"/>
    <x v="2"/>
    <x v="2"/>
    <x v="2"/>
    <x v="2"/>
    <x v="2"/>
    <x v="2"/>
    <x v="3"/>
    <x v="3"/>
    <x v="3"/>
    <x v="3"/>
    <x v="3"/>
    <x v="3"/>
    <x v="2"/>
    <x v="2"/>
    <x v="2"/>
    <x v="2"/>
    <x v="2"/>
    <x v="2"/>
    <x v="2"/>
    <x v="2"/>
    <x v="2"/>
    <x v="2"/>
    <x v="2"/>
    <x v="2"/>
    <x v="2"/>
    <x v="2"/>
    <x v="3"/>
    <x v="3"/>
    <x v="3"/>
    <x v="3"/>
    <x v="3"/>
    <x v="3"/>
    <x v="3"/>
    <x v="2"/>
    <x v="2"/>
    <x v="2"/>
    <x v="2"/>
    <x v="2"/>
    <x v="1"/>
    <x v="1"/>
    <x v="1"/>
    <x v="1"/>
    <x v="1"/>
    <x v="1"/>
    <x v="1"/>
    <x v="1"/>
    <x v="1"/>
    <x v="1"/>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51"/>
    <x v="67"/>
    <x v="13"/>
    <x v="32"/>
    <x v="49"/>
    <x v="20"/>
    <x v="39"/>
    <x v="46"/>
    <x v="61"/>
    <x v="53"/>
    <x v="84"/>
    <x v="35"/>
    <x v="87"/>
    <x v="62"/>
    <x v="34"/>
    <x v="55"/>
    <x v="66"/>
    <x v="60"/>
    <x v="63"/>
    <x v="118"/>
    <x v="45"/>
    <x v="43"/>
    <x v="43"/>
    <x v="32"/>
    <x v="47"/>
    <x v="38"/>
    <x v="41"/>
    <x v="42"/>
    <x v="50"/>
    <x v="50"/>
    <x v="26"/>
    <x v="75"/>
    <x v="10"/>
    <x v="26"/>
    <x v="53"/>
    <x v="21"/>
    <x v="42"/>
    <x v="53"/>
    <x v="34"/>
    <x v="33"/>
    <x v="26"/>
    <x v="76"/>
    <x v="11"/>
    <x v="26"/>
    <x v="55"/>
    <x v="22"/>
    <x v="44"/>
    <x v="55"/>
    <x v="36"/>
    <x v="34"/>
    <x v="88"/>
    <x v="52"/>
    <x v="95"/>
    <x v="63"/>
    <x v="39"/>
    <x v="66"/>
    <x v="81"/>
    <x v="67"/>
    <x v="73"/>
    <x v="127"/>
    <x v="0"/>
    <x v="5"/>
    <x v="0"/>
    <x v="0"/>
    <x v="5"/>
    <x v="2"/>
    <x v="4"/>
    <x v="3"/>
    <x v="4"/>
    <x v="1"/>
    <x v="38"/>
    <x v="24"/>
    <x v="29"/>
    <x v="39"/>
    <x v="11"/>
    <x v="23"/>
    <x v="30"/>
    <x v="33"/>
    <x v="20"/>
    <x v="44"/>
    <x v="63"/>
    <x v="60"/>
    <x v="48"/>
    <x v="39"/>
    <x v="52"/>
    <x v="42"/>
    <x v="54"/>
    <x v="57"/>
    <x v="71"/>
    <x v="7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09"/>
    <x v="170"/>
    <x v="1"/>
    <x v="1"/>
    <x v="2"/>
    <x v="51"/>
    <x v="7"/>
    <x v="17"/>
    <x v="2"/>
    <x v="2"/>
    <x v="2"/>
    <x v="2"/>
    <x v="2"/>
    <x v="2"/>
    <x v="2"/>
    <x v="2"/>
    <x v="2"/>
    <x v="2"/>
    <x v="2"/>
    <x v="2"/>
    <x v="2"/>
    <x v="2"/>
    <x v="2"/>
    <x v="2"/>
    <x v="2"/>
    <x v="2"/>
    <x v="3"/>
    <x v="3"/>
    <x v="3"/>
    <x v="3"/>
    <x v="3"/>
    <x v="3"/>
    <x v="2"/>
    <x v="2"/>
    <x v="2"/>
    <x v="2"/>
    <x v="2"/>
    <x v="2"/>
    <x v="2"/>
    <x v="2"/>
    <x v="2"/>
    <x v="2"/>
    <x v="2"/>
    <x v="2"/>
    <x v="2"/>
    <x v="2"/>
    <x v="3"/>
    <x v="3"/>
    <x v="3"/>
    <x v="3"/>
    <x v="3"/>
    <x v="3"/>
    <x v="3"/>
    <x v="2"/>
    <x v="2"/>
    <x v="2"/>
    <x v="2"/>
    <x v="2"/>
    <x v="1"/>
    <x v="1"/>
    <x v="1"/>
    <x v="1"/>
    <x v="1"/>
    <x v="1"/>
    <x v="1"/>
    <x v="1"/>
    <x v="1"/>
    <x v="1"/>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5"/>
    <x v="61"/>
    <x v="0"/>
    <x v="78"/>
    <x v="30"/>
    <x v="44"/>
    <x v="33"/>
    <x v="13"/>
    <x v="13"/>
    <x v="35"/>
    <x v="30"/>
    <x v="54"/>
    <x v="67"/>
    <x v="56"/>
    <x v="73"/>
    <x v="53"/>
    <x v="61"/>
    <x v="70"/>
    <x v="62"/>
    <x v="70"/>
    <x v="76"/>
    <x v="70"/>
    <x v="104"/>
    <x v="31"/>
    <x v="31"/>
    <x v="52"/>
    <x v="39"/>
    <x v="15"/>
    <x v="14"/>
    <x v="60"/>
    <x v="73"/>
    <x v="52"/>
    <x v="64"/>
    <x v="61"/>
    <x v="28"/>
    <x v="46"/>
    <x v="27"/>
    <x v="12"/>
    <x v="12"/>
    <x v="37"/>
    <x v="32"/>
    <x v="25"/>
    <x v="52"/>
    <x v="63"/>
    <x v="28"/>
    <x v="48"/>
    <x v="27"/>
    <x v="12"/>
    <x v="13"/>
    <x v="38"/>
    <x v="33"/>
    <x v="26"/>
    <x v="54"/>
    <x v="51"/>
    <x v="100"/>
    <x v="59"/>
    <x v="62"/>
    <x v="82"/>
    <x v="75"/>
    <x v="87"/>
    <x v="89"/>
    <x v="83"/>
    <x v="107"/>
    <x v="3"/>
    <x v="0"/>
    <x v="4"/>
    <x v="2"/>
    <x v="0"/>
    <x v="0"/>
    <x v="5"/>
    <x v="5"/>
    <x v="2"/>
    <x v="5"/>
    <x v="61"/>
    <x v="46"/>
    <x v="13"/>
    <x v="36"/>
    <x v="32"/>
    <x v="29"/>
    <x v="14"/>
    <x v="3"/>
    <x v="24"/>
    <x v="4"/>
    <x v="26"/>
    <x v="18"/>
    <x v="70"/>
    <x v="37"/>
    <x v="12"/>
    <x v="12"/>
    <x v="75"/>
    <x v="80"/>
    <x v="68"/>
    <x v="8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1"/>
    <x v="3"/>
    <x v="4"/>
    <x v="6"/>
    <x v="5"/>
    <x v="1"/>
    <x v="1"/>
    <x v="4"/>
    <x v="1"/>
    <x v="2"/>
    <x v="6"/>
  </r>
  <r>
    <x v="210"/>
    <x v="151"/>
    <x v="1"/>
    <x v="1"/>
    <x v="2"/>
    <x v="52"/>
    <x v="3"/>
    <x v="10"/>
    <x v="2"/>
    <x v="2"/>
    <x v="2"/>
    <x v="2"/>
    <x v="2"/>
    <x v="2"/>
    <x v="2"/>
    <x v="2"/>
    <x v="2"/>
    <x v="2"/>
    <x v="2"/>
    <x v="2"/>
    <x v="2"/>
    <x v="2"/>
    <x v="2"/>
    <x v="2"/>
    <x v="2"/>
    <x v="2"/>
    <x v="3"/>
    <x v="3"/>
    <x v="3"/>
    <x v="3"/>
    <x v="3"/>
    <x v="3"/>
    <x v="2"/>
    <x v="2"/>
    <x v="2"/>
    <x v="2"/>
    <x v="2"/>
    <x v="2"/>
    <x v="2"/>
    <x v="2"/>
    <x v="2"/>
    <x v="2"/>
    <x v="2"/>
    <x v="2"/>
    <x v="2"/>
    <x v="2"/>
    <x v="3"/>
    <x v="3"/>
    <x v="3"/>
    <x v="3"/>
    <x v="3"/>
    <x v="3"/>
    <x v="3"/>
    <x v="2"/>
    <x v="2"/>
    <x v="2"/>
    <x v="2"/>
    <x v="2"/>
    <x v="3"/>
    <x v="3"/>
    <x v="1"/>
    <x v="1"/>
    <x v="1"/>
    <x v="1"/>
    <x v="1"/>
    <x v="1"/>
    <x v="1"/>
    <x v="1"/>
    <x v="1"/>
    <x v="1"/>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61"/>
    <x v="0"/>
    <x v="74"/>
    <x v="42"/>
    <x v="51"/>
    <x v="49"/>
    <x v="23"/>
    <x v="21"/>
    <x v="70"/>
    <x v="70"/>
    <x v="70"/>
    <x v="111"/>
    <x v="60"/>
    <x v="61"/>
    <x v="46"/>
    <x v="45"/>
    <x v="60"/>
    <x v="54"/>
    <x v="35"/>
    <x v="36"/>
    <x v="54"/>
    <x v="60"/>
    <x v="37"/>
    <x v="43"/>
    <x v="45"/>
    <x v="32"/>
    <x v="31"/>
    <x v="37"/>
    <x v="43"/>
    <x v="36"/>
    <x v="45"/>
    <x v="42"/>
    <x v="53"/>
    <x v="42"/>
    <x v="53"/>
    <x v="46"/>
    <x v="24"/>
    <x v="22"/>
    <x v="81"/>
    <x v="81"/>
    <x v="44"/>
    <x v="101"/>
    <x v="54"/>
    <x v="43"/>
    <x v="56"/>
    <x v="47"/>
    <x v="26"/>
    <x v="23"/>
    <x v="84"/>
    <x v="84"/>
    <x v="46"/>
    <x v="104"/>
    <x v="60"/>
    <x v="85"/>
    <x v="51"/>
    <x v="42"/>
    <x v="68"/>
    <x v="65"/>
    <x v="41"/>
    <x v="38"/>
    <x v="63"/>
    <x v="57"/>
    <x v="1"/>
    <x v="2"/>
    <x v="2"/>
    <x v="3"/>
    <x v="2"/>
    <x v="3"/>
    <x v="6"/>
    <x v="4"/>
    <x v="1"/>
    <x v="4"/>
    <x v="63"/>
    <x v="36"/>
    <x v="38"/>
    <x v="50"/>
    <x v="30"/>
    <x v="23"/>
    <x v="38"/>
    <x v="51"/>
    <x v="49"/>
    <x v="71"/>
    <x v="35"/>
    <x v="61"/>
    <x v="38"/>
    <x v="20"/>
    <x v="35"/>
    <x v="47"/>
    <x v="47"/>
    <x v="35"/>
    <x v="43"/>
    <x v="39"/>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211"/>
    <x v="133"/>
    <x v="1"/>
    <x v="1"/>
    <x v="2"/>
    <x v="53"/>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1"/>
    <x v="1"/>
    <x v="1"/>
    <x v="1"/>
    <x v="1"/>
    <x v="1"/>
    <x v="1"/>
    <x v="1"/>
    <x v="1"/>
    <x v="1"/>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75"/>
    <x v="27"/>
    <x v="34"/>
    <x v="53"/>
    <x v="19"/>
    <x v="19"/>
    <x v="18"/>
    <x v="29"/>
    <x v="50"/>
    <x v="56"/>
    <x v="59"/>
    <x v="76"/>
    <x v="63"/>
    <x v="41"/>
    <x v="64"/>
    <x v="56"/>
    <x v="88"/>
    <x v="77"/>
    <x v="74"/>
    <x v="115"/>
    <x v="46"/>
    <x v="42"/>
    <x v="49"/>
    <x v="40"/>
    <x v="34"/>
    <x v="31"/>
    <x v="40"/>
    <x v="31"/>
    <x v="47"/>
    <x v="43"/>
    <x v="53"/>
    <x v="22"/>
    <x v="31"/>
    <x v="50"/>
    <x v="19"/>
    <x v="19"/>
    <x v="14"/>
    <x v="30"/>
    <x v="17"/>
    <x v="35"/>
    <x v="54"/>
    <x v="22"/>
    <x v="33"/>
    <x v="52"/>
    <x v="20"/>
    <x v="20"/>
    <x v="15"/>
    <x v="31"/>
    <x v="17"/>
    <x v="36"/>
    <x v="60"/>
    <x v="106"/>
    <x v="74"/>
    <x v="37"/>
    <x v="74"/>
    <x v="68"/>
    <x v="110"/>
    <x v="91"/>
    <x v="92"/>
    <x v="125"/>
    <x v="4"/>
    <x v="1"/>
    <x v="3"/>
    <x v="4"/>
    <x v="1"/>
    <x v="1"/>
    <x v="1"/>
    <x v="1"/>
    <x v="3"/>
    <x v="3"/>
    <x v="29"/>
    <x v="29"/>
    <x v="10"/>
    <x v="26"/>
    <x v="25"/>
    <x v="25"/>
    <x v="33"/>
    <x v="52"/>
    <x v="15"/>
    <x v="43"/>
    <x v="66"/>
    <x v="68"/>
    <x v="72"/>
    <x v="43"/>
    <x v="40"/>
    <x v="26"/>
    <x v="43"/>
    <x v="24"/>
    <x v="81"/>
    <x v="5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12"/>
    <x v="33"/>
    <x v="1"/>
    <x v="1"/>
    <x v="2"/>
    <x v="53"/>
    <x v="7"/>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1"/>
    <x v="1"/>
    <x v="1"/>
    <x v="1"/>
    <x v="1"/>
    <x v="1"/>
    <x v="1"/>
    <x v="1"/>
    <x v="1"/>
    <x v="1"/>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61"/>
    <x v="0"/>
    <x v="83"/>
    <x v="47"/>
    <x v="30"/>
    <x v="45"/>
    <x v="15"/>
    <x v="13"/>
    <x v="46"/>
    <x v="46"/>
    <x v="42"/>
    <x v="69"/>
    <x v="51"/>
    <x v="55"/>
    <x v="67"/>
    <x v="49"/>
    <x v="68"/>
    <x v="62"/>
    <x v="59"/>
    <x v="60"/>
    <x v="82"/>
    <x v="102"/>
    <x v="29"/>
    <x v="35"/>
    <x v="62"/>
    <x v="33"/>
    <x v="63"/>
    <x v="66"/>
    <x v="67"/>
    <x v="59"/>
    <x v="66"/>
    <x v="61"/>
    <x v="63"/>
    <x v="47"/>
    <x v="27"/>
    <x v="40"/>
    <x v="14"/>
    <x v="11"/>
    <x v="48"/>
    <x v="50"/>
    <x v="7"/>
    <x v="51"/>
    <x v="65"/>
    <x v="48"/>
    <x v="28"/>
    <x v="41"/>
    <x v="14"/>
    <x v="11"/>
    <x v="50"/>
    <x v="52"/>
    <x v="7"/>
    <x v="53"/>
    <x v="49"/>
    <x v="80"/>
    <x v="78"/>
    <x v="48"/>
    <x v="80"/>
    <x v="77"/>
    <x v="75"/>
    <x v="70"/>
    <x v="102"/>
    <x v="108"/>
    <x v="1"/>
    <x v="2"/>
    <x v="2"/>
    <x v="3"/>
    <x v="2"/>
    <x v="3"/>
    <x v="6"/>
    <x v="4"/>
    <x v="1"/>
    <x v="4"/>
    <x v="73"/>
    <x v="43"/>
    <x v="12"/>
    <x v="44"/>
    <x v="19"/>
    <x v="12"/>
    <x v="9"/>
    <x v="18"/>
    <x v="11"/>
    <x v="15"/>
    <x v="23"/>
    <x v="46"/>
    <x v="78"/>
    <x v="28"/>
    <x v="66"/>
    <x v="68"/>
    <x v="84"/>
    <x v="86"/>
    <x v="89"/>
    <x v="8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213"/>
    <x v="146"/>
    <x v="1"/>
    <x v="1"/>
    <x v="2"/>
    <x v="54"/>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1"/>
    <x v="1"/>
    <x v="1"/>
    <x v="1"/>
    <x v="1"/>
    <x v="1"/>
    <x v="1"/>
    <x v="1"/>
    <x v="1"/>
    <x v="1"/>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63"/>
    <x v="36"/>
    <x v="44"/>
    <x v="42"/>
    <x v="20"/>
    <x v="18"/>
    <x v="61"/>
    <x v="61"/>
    <x v="61"/>
    <x v="94"/>
    <x v="71"/>
    <x v="67"/>
    <x v="53"/>
    <x v="52"/>
    <x v="63"/>
    <x v="57"/>
    <x v="44"/>
    <x v="45"/>
    <x v="63"/>
    <x v="77"/>
    <x v="46"/>
    <x v="53"/>
    <x v="50"/>
    <x v="36"/>
    <x v="40"/>
    <x v="50"/>
    <x v="52"/>
    <x v="50"/>
    <x v="54"/>
    <x v="51"/>
    <x v="37"/>
    <x v="32"/>
    <x v="42"/>
    <x v="35"/>
    <x v="19"/>
    <x v="17"/>
    <x v="65"/>
    <x v="66"/>
    <x v="29"/>
    <x v="82"/>
    <x v="38"/>
    <x v="32"/>
    <x v="44"/>
    <x v="36"/>
    <x v="20"/>
    <x v="18"/>
    <x v="67"/>
    <x v="68"/>
    <x v="30"/>
    <x v="85"/>
    <x v="76"/>
    <x v="96"/>
    <x v="63"/>
    <x v="53"/>
    <x v="74"/>
    <x v="70"/>
    <x v="58"/>
    <x v="54"/>
    <x v="79"/>
    <x v="76"/>
    <x v="1"/>
    <x v="2"/>
    <x v="2"/>
    <x v="3"/>
    <x v="2"/>
    <x v="3"/>
    <x v="6"/>
    <x v="4"/>
    <x v="1"/>
    <x v="4"/>
    <x v="45"/>
    <x v="26"/>
    <x v="27"/>
    <x v="39"/>
    <x v="24"/>
    <x v="18"/>
    <x v="22"/>
    <x v="35"/>
    <x v="32"/>
    <x v="44"/>
    <x v="62"/>
    <x v="70"/>
    <x v="52"/>
    <x v="37"/>
    <x v="55"/>
    <x v="57"/>
    <x v="68"/>
    <x v="50"/>
    <x v="60"/>
    <x v="5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14"/>
    <x v="142"/>
    <x v="1"/>
    <x v="1"/>
    <x v="2"/>
    <x v="54"/>
    <x v="7"/>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1"/>
    <x v="1"/>
    <x v="1"/>
    <x v="1"/>
    <x v="1"/>
    <x v="1"/>
    <x v="1"/>
    <x v="1"/>
    <x v="1"/>
    <x v="1"/>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61"/>
    <x v="0"/>
    <x v="43"/>
    <x v="52"/>
    <x v="8"/>
    <x v="24"/>
    <x v="42"/>
    <x v="66"/>
    <x v="17"/>
    <x v="24"/>
    <x v="47"/>
    <x v="27"/>
    <x v="92"/>
    <x v="50"/>
    <x v="92"/>
    <x v="71"/>
    <x v="41"/>
    <x v="7"/>
    <x v="89"/>
    <x v="82"/>
    <x v="77"/>
    <x v="145"/>
    <x v="39"/>
    <x v="36"/>
    <x v="57"/>
    <x v="32"/>
    <x v="15"/>
    <x v="8"/>
    <x v="41"/>
    <x v="33"/>
    <x v="34"/>
    <x v="48"/>
    <x v="12"/>
    <x v="51"/>
    <x v="3"/>
    <x v="13"/>
    <x v="42"/>
    <x v="72"/>
    <x v="12"/>
    <x v="23"/>
    <x v="12"/>
    <x v="3"/>
    <x v="12"/>
    <x v="52"/>
    <x v="3"/>
    <x v="13"/>
    <x v="44"/>
    <x v="74"/>
    <x v="12"/>
    <x v="24"/>
    <x v="12"/>
    <x v="3"/>
    <x v="102"/>
    <x v="76"/>
    <x v="102"/>
    <x v="76"/>
    <x v="50"/>
    <x v="14"/>
    <x v="113"/>
    <x v="98"/>
    <x v="97"/>
    <x v="157"/>
    <x v="2"/>
    <x v="3"/>
    <x v="1"/>
    <x v="1"/>
    <x v="4"/>
    <x v="4"/>
    <x v="3"/>
    <x v="2"/>
    <x v="0"/>
    <x v="0"/>
    <x v="20"/>
    <x v="15"/>
    <x v="10"/>
    <x v="23"/>
    <x v="44"/>
    <x v="45"/>
    <x v="22"/>
    <x v="34"/>
    <x v="34"/>
    <x v="26"/>
    <x v="65"/>
    <x v="60"/>
    <x v="60"/>
    <x v="56"/>
    <x v="7"/>
    <x v="12"/>
    <x v="62"/>
    <x v="54"/>
    <x v="62"/>
    <x v="6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6"/>
    <x v="3"/>
    <x v="4"/>
    <x v="6"/>
    <x v="5"/>
    <x v="1"/>
    <x v="1"/>
    <x v="4"/>
    <x v="1"/>
    <x v="2"/>
    <x v="6"/>
  </r>
  <r>
    <x v="215"/>
    <x v="366"/>
    <x v="1"/>
    <x v="1"/>
    <x v="2"/>
    <x v="54"/>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1"/>
    <x v="1"/>
    <x v="1"/>
    <x v="1"/>
    <x v="1"/>
    <x v="1"/>
    <x v="1"/>
    <x v="1"/>
    <x v="1"/>
    <x v="1"/>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61"/>
    <x v="0"/>
    <x v="42"/>
    <x v="66"/>
    <x v="6"/>
    <x v="20"/>
    <x v="73"/>
    <x v="33"/>
    <x v="64"/>
    <x v="58"/>
    <x v="91"/>
    <x v="57"/>
    <x v="93"/>
    <x v="36"/>
    <x v="94"/>
    <x v="76"/>
    <x v="10"/>
    <x v="41"/>
    <x v="41"/>
    <x v="48"/>
    <x v="33"/>
    <x v="114"/>
    <x v="51"/>
    <x v="44"/>
    <x v="66"/>
    <x v="48"/>
    <x v="10"/>
    <x v="15"/>
    <x v="13"/>
    <x v="29"/>
    <x v="24"/>
    <x v="47"/>
    <x v="11"/>
    <x v="68"/>
    <x v="2"/>
    <x v="9"/>
    <x v="79"/>
    <x v="35"/>
    <x v="69"/>
    <x v="63"/>
    <x v="68"/>
    <x v="34"/>
    <x v="11"/>
    <x v="69"/>
    <x v="2"/>
    <x v="9"/>
    <x v="82"/>
    <x v="37"/>
    <x v="71"/>
    <x v="65"/>
    <x v="71"/>
    <x v="35"/>
    <x v="103"/>
    <x v="59"/>
    <x v="103"/>
    <x v="80"/>
    <x v="12"/>
    <x v="51"/>
    <x v="54"/>
    <x v="57"/>
    <x v="38"/>
    <x v="126"/>
    <x v="0"/>
    <x v="5"/>
    <x v="0"/>
    <x v="0"/>
    <x v="5"/>
    <x v="2"/>
    <x v="4"/>
    <x v="3"/>
    <x v="4"/>
    <x v="1"/>
    <x v="24"/>
    <x v="18"/>
    <x v="20"/>
    <x v="21"/>
    <x v="52"/>
    <x v="37"/>
    <x v="58"/>
    <x v="43"/>
    <x v="56"/>
    <x v="45"/>
    <x v="79"/>
    <x v="65"/>
    <x v="69"/>
    <x v="69"/>
    <x v="12"/>
    <x v="11"/>
    <x v="18"/>
    <x v="39"/>
    <x v="27"/>
    <x v="70"/>
    <x v="7"/>
    <x v="7"/>
    <x v="6"/>
    <x v="2"/>
    <x v="1"/>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1"/>
    <x v="6"/>
    <x v="3"/>
    <x v="4"/>
    <x v="6"/>
    <x v="5"/>
    <x v="1"/>
    <x v="1"/>
    <x v="4"/>
    <x v="1"/>
    <x v="2"/>
    <x v="6"/>
  </r>
  <r>
    <x v="216"/>
    <x v="351"/>
    <x v="1"/>
    <x v="1"/>
    <x v="2"/>
    <x v="55"/>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1"/>
    <x v="1"/>
    <x v="1"/>
    <x v="1"/>
    <x v="1"/>
    <x v="1"/>
    <x v="1"/>
    <x v="1"/>
    <x v="1"/>
    <x v="1"/>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62"/>
    <x v="60"/>
    <x v="20"/>
    <x v="38"/>
    <x v="32"/>
    <x v="51"/>
    <x v="28"/>
    <x v="22"/>
    <x v="49"/>
    <x v="36"/>
    <x v="72"/>
    <x v="42"/>
    <x v="78"/>
    <x v="56"/>
    <x v="51"/>
    <x v="22"/>
    <x v="77"/>
    <x v="84"/>
    <x v="75"/>
    <x v="135"/>
    <x v="28"/>
    <x v="29"/>
    <x v="39"/>
    <x v="20"/>
    <x v="23"/>
    <x v="28"/>
    <x v="25"/>
    <x v="39"/>
    <x v="31"/>
    <x v="38"/>
    <x v="34"/>
    <x v="60"/>
    <x v="14"/>
    <x v="30"/>
    <x v="33"/>
    <x v="53"/>
    <x v="25"/>
    <x v="21"/>
    <x v="13"/>
    <x v="8"/>
    <x v="34"/>
    <x v="61"/>
    <x v="15"/>
    <x v="30"/>
    <x v="35"/>
    <x v="55"/>
    <x v="26"/>
    <x v="22"/>
    <x v="13"/>
    <x v="8"/>
    <x v="80"/>
    <x v="67"/>
    <x v="91"/>
    <x v="59"/>
    <x v="59"/>
    <x v="33"/>
    <x v="99"/>
    <x v="100"/>
    <x v="96"/>
    <x v="152"/>
    <x v="2"/>
    <x v="3"/>
    <x v="1"/>
    <x v="1"/>
    <x v="4"/>
    <x v="4"/>
    <x v="3"/>
    <x v="2"/>
    <x v="0"/>
    <x v="0"/>
    <x v="41"/>
    <x v="23"/>
    <x v="24"/>
    <x v="41"/>
    <x v="31"/>
    <x v="10"/>
    <x v="35"/>
    <x v="31"/>
    <x v="35"/>
    <x v="37"/>
    <x v="50"/>
    <x v="53"/>
    <x v="53"/>
    <x v="25"/>
    <x v="24"/>
    <x v="39"/>
    <x v="42"/>
    <x v="59"/>
    <x v="60"/>
    <x v="5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17"/>
    <x v="447"/>
    <x v="1"/>
    <x v="1"/>
    <x v="2"/>
    <x v="55"/>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1"/>
    <x v="1"/>
    <x v="1"/>
    <x v="1"/>
    <x v="1"/>
    <x v="1"/>
    <x v="1"/>
    <x v="1"/>
    <x v="1"/>
    <x v="1"/>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103"/>
    <x v="15"/>
    <x v="27"/>
    <x v="82"/>
    <x v="15"/>
    <x v="15"/>
    <x v="9"/>
    <x v="15"/>
    <x v="39"/>
    <x v="36"/>
    <x v="31"/>
    <x v="89"/>
    <x v="71"/>
    <x v="12"/>
    <x v="68"/>
    <x v="60"/>
    <x v="98"/>
    <x v="91"/>
    <x v="85"/>
    <x v="135"/>
    <x v="23"/>
    <x v="66"/>
    <x v="60"/>
    <x v="13"/>
    <x v="45"/>
    <x v="39"/>
    <x v="55"/>
    <x v="44"/>
    <x v="58"/>
    <x v="53"/>
    <x v="82"/>
    <x v="6"/>
    <x v="22"/>
    <x v="75"/>
    <x v="13"/>
    <x v="13"/>
    <x v="3"/>
    <x v="13"/>
    <x v="5"/>
    <x v="8"/>
    <x v="84"/>
    <x v="6"/>
    <x v="23"/>
    <x v="77"/>
    <x v="13"/>
    <x v="14"/>
    <x v="3"/>
    <x v="14"/>
    <x v="5"/>
    <x v="8"/>
    <x v="30"/>
    <x v="122"/>
    <x v="83"/>
    <x v="12"/>
    <x v="81"/>
    <x v="74"/>
    <x v="122"/>
    <x v="108"/>
    <x v="104"/>
    <x v="152"/>
    <x v="4"/>
    <x v="1"/>
    <x v="3"/>
    <x v="4"/>
    <x v="1"/>
    <x v="1"/>
    <x v="1"/>
    <x v="1"/>
    <x v="3"/>
    <x v="3"/>
    <x v="59"/>
    <x v="13"/>
    <x v="4"/>
    <x v="63"/>
    <x v="19"/>
    <x v="19"/>
    <x v="21"/>
    <x v="33"/>
    <x v="4"/>
    <x v="17"/>
    <x v="27"/>
    <x v="89"/>
    <x v="82"/>
    <x v="13"/>
    <x v="74"/>
    <x v="41"/>
    <x v="82"/>
    <x v="44"/>
    <x v="91"/>
    <x v="9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218"/>
    <x v="48"/>
    <x v="1"/>
    <x v="1"/>
    <x v="2"/>
    <x v="55"/>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1"/>
    <x v="1"/>
    <x v="1"/>
    <x v="1"/>
    <x v="1"/>
    <x v="1"/>
    <x v="1"/>
    <x v="1"/>
    <x v="1"/>
    <x v="1"/>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3"/>
    <x v="48"/>
    <x v="0"/>
    <x v="84"/>
    <x v="98"/>
    <x v="22"/>
    <x v="52"/>
    <x v="68"/>
    <x v="33"/>
    <x v="63"/>
    <x v="73"/>
    <x v="99"/>
    <x v="87"/>
    <x v="50"/>
    <x v="4"/>
    <x v="76"/>
    <x v="42"/>
    <x v="15"/>
    <x v="41"/>
    <x v="42"/>
    <x v="33"/>
    <x v="24"/>
    <x v="84"/>
    <x v="11"/>
    <x v="4"/>
    <x v="14"/>
    <x v="11"/>
    <x v="19"/>
    <x v="15"/>
    <x v="15"/>
    <x v="12"/>
    <x v="15"/>
    <x v="4"/>
    <x v="61"/>
    <x v="110"/>
    <x v="16"/>
    <x v="46"/>
    <x v="76"/>
    <x v="34"/>
    <x v="67"/>
    <x v="80"/>
    <x v="77"/>
    <x v="69"/>
    <x v="63"/>
    <x v="112"/>
    <x v="17"/>
    <x v="47"/>
    <x v="79"/>
    <x v="36"/>
    <x v="69"/>
    <x v="83"/>
    <x v="80"/>
    <x v="72"/>
    <x v="51"/>
    <x v="16"/>
    <x v="89"/>
    <x v="42"/>
    <x v="15"/>
    <x v="52"/>
    <x v="56"/>
    <x v="39"/>
    <x v="29"/>
    <x v="89"/>
    <x v="0"/>
    <x v="5"/>
    <x v="0"/>
    <x v="0"/>
    <x v="5"/>
    <x v="2"/>
    <x v="4"/>
    <x v="3"/>
    <x v="4"/>
    <x v="1"/>
    <x v="75"/>
    <x v="67"/>
    <x v="40"/>
    <x v="58"/>
    <x v="45"/>
    <x v="36"/>
    <x v="56"/>
    <x v="62"/>
    <x v="65"/>
    <x v="83"/>
    <x v="15"/>
    <x v="14"/>
    <x v="44"/>
    <x v="3"/>
    <x v="16"/>
    <x v="12"/>
    <x v="22"/>
    <x v="9"/>
    <x v="19"/>
    <x v="17"/>
    <x v="7"/>
    <x v="7"/>
    <x v="6"/>
    <x v="2"/>
    <x v="3"/>
    <x v="2"/>
    <x v="5"/>
    <x v="4"/>
    <x v="7"/>
    <x v="5"/>
    <x v="5"/>
    <x v="4"/>
    <x v="4"/>
    <x v="4"/>
    <x v="3"/>
    <x v="2"/>
    <x v="4"/>
    <x v="4"/>
    <x v="5"/>
    <x v="4"/>
    <x v="4"/>
    <x v="4"/>
    <x v="4"/>
    <x v="4"/>
    <x v="4"/>
    <x v="4"/>
    <x v="4"/>
    <x v="4"/>
    <x v="2"/>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3"/>
    <x v="1"/>
    <x v="1"/>
    <x v="2"/>
    <x v="1"/>
    <x v="2"/>
    <x v="6"/>
  </r>
  <r>
    <x v="219"/>
    <x v="405"/>
    <x v="1"/>
    <x v="1"/>
    <x v="2"/>
    <x v="56"/>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61"/>
    <x v="0"/>
    <x v="70"/>
    <x v="67"/>
    <x v="22"/>
    <x v="43"/>
    <x v="36"/>
    <x v="55"/>
    <x v="31"/>
    <x v="25"/>
    <x v="55"/>
    <x v="41"/>
    <x v="64"/>
    <x v="35"/>
    <x v="76"/>
    <x v="51"/>
    <x v="47"/>
    <x v="18"/>
    <x v="74"/>
    <x v="81"/>
    <x v="69"/>
    <x v="130"/>
    <x v="24"/>
    <x v="23"/>
    <x v="32"/>
    <x v="14"/>
    <x v="18"/>
    <x v="22"/>
    <x v="22"/>
    <x v="28"/>
    <x v="24"/>
    <x v="31"/>
    <x v="42"/>
    <x v="67"/>
    <x v="15"/>
    <x v="34"/>
    <x v="37"/>
    <x v="58"/>
    <x v="28"/>
    <x v="23"/>
    <x v="19"/>
    <x v="12"/>
    <x v="43"/>
    <x v="68"/>
    <x v="16"/>
    <x v="35"/>
    <x v="39"/>
    <x v="60"/>
    <x v="29"/>
    <x v="24"/>
    <x v="19"/>
    <x v="12"/>
    <x v="71"/>
    <x v="60"/>
    <x v="90"/>
    <x v="54"/>
    <x v="55"/>
    <x v="28"/>
    <x v="96"/>
    <x v="98"/>
    <x v="90"/>
    <x v="148"/>
    <x v="2"/>
    <x v="3"/>
    <x v="1"/>
    <x v="1"/>
    <x v="4"/>
    <x v="4"/>
    <x v="3"/>
    <x v="2"/>
    <x v="0"/>
    <x v="0"/>
    <x v="49"/>
    <x v="30"/>
    <x v="26"/>
    <x v="45"/>
    <x v="35"/>
    <x v="16"/>
    <x v="38"/>
    <x v="34"/>
    <x v="41"/>
    <x v="41"/>
    <x v="40"/>
    <x v="45"/>
    <x v="50"/>
    <x v="14"/>
    <x v="15"/>
    <x v="31"/>
    <x v="38"/>
    <x v="54"/>
    <x v="36"/>
    <x v="5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220"/>
    <x v="381"/>
    <x v="1"/>
    <x v="1"/>
    <x v="2"/>
    <x v="60"/>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1"/>
    <x v="1"/>
    <x v="1"/>
    <x v="1"/>
    <x v="1"/>
    <x v="1"/>
    <x v="1"/>
    <x v="1"/>
    <x v="1"/>
    <x v="1"/>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84"/>
    <x v="31"/>
    <x v="39"/>
    <x v="60"/>
    <x v="22"/>
    <x v="22"/>
    <x v="19"/>
    <x v="32"/>
    <x v="58"/>
    <x v="64"/>
    <x v="50"/>
    <x v="72"/>
    <x v="58"/>
    <x v="34"/>
    <x v="61"/>
    <x v="53"/>
    <x v="87"/>
    <x v="74"/>
    <x v="66"/>
    <x v="107"/>
    <x v="40"/>
    <x v="40"/>
    <x v="43"/>
    <x v="33"/>
    <x v="30"/>
    <x v="29"/>
    <x v="39"/>
    <x v="30"/>
    <x v="44"/>
    <x v="41"/>
    <x v="52"/>
    <x v="22"/>
    <x v="32"/>
    <x v="49"/>
    <x v="19"/>
    <x v="19"/>
    <x v="12"/>
    <x v="28"/>
    <x v="18"/>
    <x v="34"/>
    <x v="53"/>
    <x v="22"/>
    <x v="34"/>
    <x v="51"/>
    <x v="20"/>
    <x v="20"/>
    <x v="12"/>
    <x v="29"/>
    <x v="18"/>
    <x v="35"/>
    <x v="61"/>
    <x v="106"/>
    <x v="73"/>
    <x v="38"/>
    <x v="74"/>
    <x v="68"/>
    <x v="113"/>
    <x v="93"/>
    <x v="91"/>
    <x v="126"/>
    <x v="4"/>
    <x v="1"/>
    <x v="3"/>
    <x v="4"/>
    <x v="1"/>
    <x v="1"/>
    <x v="1"/>
    <x v="1"/>
    <x v="3"/>
    <x v="3"/>
    <x v="28"/>
    <x v="29"/>
    <x v="11"/>
    <x v="25"/>
    <x v="25"/>
    <x v="25"/>
    <x v="31"/>
    <x v="50"/>
    <x v="16"/>
    <x v="42"/>
    <x v="67"/>
    <x v="68"/>
    <x v="70"/>
    <x v="48"/>
    <x v="40"/>
    <x v="26"/>
    <x v="55"/>
    <x v="28"/>
    <x v="78"/>
    <x v="5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21"/>
    <x v="171"/>
    <x v="1"/>
    <x v="1"/>
    <x v="2"/>
    <x v="57"/>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1"/>
    <x v="1"/>
    <x v="1"/>
    <x v="1"/>
    <x v="1"/>
    <x v="1"/>
    <x v="1"/>
    <x v="1"/>
    <x v="1"/>
    <x v="1"/>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61"/>
    <x v="0"/>
    <x v="97"/>
    <x v="36"/>
    <x v="44"/>
    <x v="69"/>
    <x v="25"/>
    <x v="25"/>
    <x v="23"/>
    <x v="38"/>
    <x v="65"/>
    <x v="74"/>
    <x v="37"/>
    <x v="67"/>
    <x v="53"/>
    <x v="25"/>
    <x v="58"/>
    <x v="50"/>
    <x v="82"/>
    <x v="68"/>
    <x v="59"/>
    <x v="97"/>
    <x v="28"/>
    <x v="33"/>
    <x v="39"/>
    <x v="24"/>
    <x v="25"/>
    <x v="24"/>
    <x v="31"/>
    <x v="22"/>
    <x v="38"/>
    <x v="31"/>
    <x v="72"/>
    <x v="30"/>
    <x v="40"/>
    <x v="64"/>
    <x v="24"/>
    <x v="24"/>
    <x v="18"/>
    <x v="37"/>
    <x v="31"/>
    <x v="51"/>
    <x v="74"/>
    <x v="30"/>
    <x v="42"/>
    <x v="66"/>
    <x v="26"/>
    <x v="25"/>
    <x v="19"/>
    <x v="39"/>
    <x v="33"/>
    <x v="53"/>
    <x v="40"/>
    <x v="98"/>
    <x v="65"/>
    <x v="23"/>
    <x v="68"/>
    <x v="63"/>
    <x v="106"/>
    <x v="83"/>
    <x v="76"/>
    <x v="108"/>
    <x v="4"/>
    <x v="1"/>
    <x v="3"/>
    <x v="4"/>
    <x v="1"/>
    <x v="1"/>
    <x v="1"/>
    <x v="1"/>
    <x v="3"/>
    <x v="3"/>
    <x v="47"/>
    <x v="37"/>
    <x v="19"/>
    <x v="41"/>
    <x v="31"/>
    <x v="30"/>
    <x v="37"/>
    <x v="59"/>
    <x v="29"/>
    <x v="59"/>
    <x v="49"/>
    <x v="42"/>
    <x v="60"/>
    <x v="25"/>
    <x v="21"/>
    <x v="18"/>
    <x v="31"/>
    <x v="15"/>
    <x v="50"/>
    <x v="33"/>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222"/>
    <x v="387"/>
    <x v="1"/>
    <x v="1"/>
    <x v="2"/>
    <x v="59"/>
    <x v="4"/>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1"/>
    <x v="1"/>
    <x v="1"/>
    <x v="1"/>
    <x v="1"/>
    <x v="1"/>
    <x v="1"/>
    <x v="1"/>
    <x v="1"/>
    <x v="1"/>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67"/>
    <x v="62"/>
    <x v="21"/>
    <x v="41"/>
    <x v="34"/>
    <x v="53"/>
    <x v="29"/>
    <x v="23"/>
    <x v="52"/>
    <x v="38"/>
    <x v="67"/>
    <x v="40"/>
    <x v="77"/>
    <x v="53"/>
    <x v="49"/>
    <x v="20"/>
    <x v="76"/>
    <x v="83"/>
    <x v="72"/>
    <x v="133"/>
    <x v="26"/>
    <x v="27"/>
    <x v="35"/>
    <x v="16"/>
    <x v="21"/>
    <x v="24"/>
    <x v="24"/>
    <x v="36"/>
    <x v="27"/>
    <x v="36"/>
    <x v="35"/>
    <x v="57"/>
    <x v="14"/>
    <x v="30"/>
    <x v="33"/>
    <x v="53"/>
    <x v="24"/>
    <x v="20"/>
    <x v="12"/>
    <x v="7"/>
    <x v="35"/>
    <x v="58"/>
    <x v="15"/>
    <x v="30"/>
    <x v="35"/>
    <x v="55"/>
    <x v="25"/>
    <x v="21"/>
    <x v="12"/>
    <x v="7"/>
    <x v="79"/>
    <x v="70"/>
    <x v="91"/>
    <x v="59"/>
    <x v="59"/>
    <x v="33"/>
    <x v="100"/>
    <x v="101"/>
    <x v="97"/>
    <x v="153"/>
    <x v="2"/>
    <x v="3"/>
    <x v="1"/>
    <x v="1"/>
    <x v="4"/>
    <x v="4"/>
    <x v="3"/>
    <x v="2"/>
    <x v="0"/>
    <x v="0"/>
    <x v="42"/>
    <x v="21"/>
    <x v="24"/>
    <x v="41"/>
    <x v="31"/>
    <x v="10"/>
    <x v="34"/>
    <x v="30"/>
    <x v="34"/>
    <x v="35"/>
    <x v="49"/>
    <x v="54"/>
    <x v="53"/>
    <x v="25"/>
    <x v="24"/>
    <x v="39"/>
    <x v="44"/>
    <x v="60"/>
    <x v="62"/>
    <x v="6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23"/>
    <x v="168"/>
    <x v="1"/>
    <x v="1"/>
    <x v="2"/>
    <x v="57"/>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1"/>
    <x v="1"/>
    <x v="1"/>
    <x v="1"/>
    <x v="1"/>
    <x v="1"/>
    <x v="1"/>
    <x v="1"/>
    <x v="1"/>
    <x v="1"/>
    <x v="1"/>
    <x v="1"/>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6"/>
    <x v="61"/>
    <x v="0"/>
    <x v="87"/>
    <x v="82"/>
    <x v="28"/>
    <x v="54"/>
    <x v="44"/>
    <x v="62"/>
    <x v="39"/>
    <x v="31"/>
    <x v="68"/>
    <x v="53"/>
    <x v="47"/>
    <x v="20"/>
    <x v="69"/>
    <x v="40"/>
    <x v="39"/>
    <x v="11"/>
    <x v="66"/>
    <x v="75"/>
    <x v="56"/>
    <x v="118"/>
    <x v="12"/>
    <x v="8"/>
    <x v="18"/>
    <x v="8"/>
    <x v="12"/>
    <x v="14"/>
    <x v="9"/>
    <x v="15"/>
    <x v="14"/>
    <x v="16"/>
    <x v="60"/>
    <x v="83"/>
    <x v="21"/>
    <x v="46"/>
    <x v="42"/>
    <x v="68"/>
    <x v="36"/>
    <x v="29"/>
    <x v="34"/>
    <x v="25"/>
    <x v="62"/>
    <x v="85"/>
    <x v="22"/>
    <x v="47"/>
    <x v="44"/>
    <x v="70"/>
    <x v="37"/>
    <x v="30"/>
    <x v="36"/>
    <x v="26"/>
    <x v="52"/>
    <x v="43"/>
    <x v="84"/>
    <x v="42"/>
    <x v="50"/>
    <x v="18"/>
    <x v="88"/>
    <x v="92"/>
    <x v="73"/>
    <x v="135"/>
    <x v="2"/>
    <x v="3"/>
    <x v="1"/>
    <x v="1"/>
    <x v="4"/>
    <x v="4"/>
    <x v="3"/>
    <x v="2"/>
    <x v="0"/>
    <x v="0"/>
    <x v="69"/>
    <x v="49"/>
    <x v="32"/>
    <x v="57"/>
    <x v="44"/>
    <x v="32"/>
    <x v="47"/>
    <x v="40"/>
    <x v="58"/>
    <x v="55"/>
    <x v="20"/>
    <x v="25"/>
    <x v="41"/>
    <x v="6"/>
    <x v="7"/>
    <x v="18"/>
    <x v="19"/>
    <x v="38"/>
    <x v="14"/>
    <x v="46"/>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2"/>
    <x v="5"/>
    <x v="5"/>
    <x v="4"/>
    <x v="5"/>
    <x v="5"/>
    <x v="5"/>
    <x v="6"/>
    <x v="3"/>
    <x v="4"/>
    <x v="6"/>
    <x v="5"/>
    <x v="1"/>
    <x v="1"/>
    <x v="4"/>
    <x v="1"/>
    <x v="2"/>
    <x v="4"/>
  </r>
  <r>
    <x v="224"/>
    <x v="122"/>
    <x v="1"/>
    <x v="1"/>
    <x v="2"/>
    <x v="6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1"/>
    <x v="4"/>
    <x v="12"/>
    <x v="15"/>
    <x v="16"/>
    <x v="0"/>
    <x v="20"/>
    <x v="23"/>
    <x v="35"/>
    <x v="35"/>
    <x v="2"/>
    <x v="61"/>
    <x v="0"/>
    <x v="112"/>
    <x v="52"/>
    <x v="72"/>
    <x v="83"/>
    <x v="36"/>
    <x v="36"/>
    <x v="52"/>
    <x v="52"/>
    <x v="103"/>
    <x v="114"/>
    <x v="22"/>
    <x v="50"/>
    <x v="25"/>
    <x v="11"/>
    <x v="47"/>
    <x v="37"/>
    <x v="53"/>
    <x v="54"/>
    <x v="20"/>
    <x v="57"/>
    <x v="12"/>
    <x v="8"/>
    <x v="10"/>
    <x v="12"/>
    <x v="10"/>
    <x v="8"/>
    <x v="7"/>
    <x v="4"/>
    <x v="8"/>
    <x v="3"/>
    <x v="78"/>
    <x v="41"/>
    <x v="63"/>
    <x v="69"/>
    <x v="31"/>
    <x v="31"/>
    <x v="44"/>
    <x v="46"/>
    <x v="61"/>
    <x v="80"/>
    <x v="80"/>
    <x v="42"/>
    <x v="66"/>
    <x v="71"/>
    <x v="33"/>
    <x v="33"/>
    <x v="46"/>
    <x v="48"/>
    <x v="64"/>
    <x v="83"/>
    <x v="34"/>
    <x v="86"/>
    <x v="41"/>
    <x v="18"/>
    <x v="61"/>
    <x v="55"/>
    <x v="79"/>
    <x v="74"/>
    <x v="45"/>
    <x v="78"/>
    <x v="4"/>
    <x v="1"/>
    <x v="3"/>
    <x v="4"/>
    <x v="1"/>
    <x v="1"/>
    <x v="1"/>
    <x v="1"/>
    <x v="3"/>
    <x v="3"/>
    <x v="53"/>
    <x v="51"/>
    <x v="45"/>
    <x v="50"/>
    <x v="38"/>
    <x v="37"/>
    <x v="63"/>
    <x v="68"/>
    <x v="61"/>
    <x v="91"/>
    <x v="36"/>
    <x v="15"/>
    <x v="24"/>
    <x v="20"/>
    <x v="10"/>
    <x v="5"/>
    <x v="9"/>
    <x v="5"/>
    <x v="21"/>
    <x v="6"/>
    <x v="4"/>
    <x v="1"/>
    <x v="6"/>
    <x v="2"/>
    <x v="5"/>
    <x v="2"/>
    <x v="5"/>
    <x v="4"/>
    <x v="7"/>
    <x v="5"/>
    <x v="5"/>
    <x v="4"/>
    <x v="4"/>
    <x v="4"/>
    <x v="3"/>
    <x v="2"/>
    <x v="4"/>
    <x v="4"/>
    <x v="5"/>
    <x v="0"/>
    <x v="4"/>
    <x v="4"/>
    <x v="4"/>
    <x v="4"/>
    <x v="4"/>
    <x v="4"/>
    <x v="4"/>
    <x v="4"/>
    <x v="4"/>
    <x v="4"/>
    <x v="4"/>
    <x v="1"/>
    <x v="5"/>
    <x v="2"/>
    <x v="4"/>
    <x v="2"/>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2"/>
    <x v="2"/>
    <x v="4"/>
    <x v="6"/>
    <x v="2"/>
    <x v="5"/>
    <x v="4"/>
    <x v="5"/>
    <x v="5"/>
    <x v="5"/>
    <x v="6"/>
    <x v="3"/>
    <x v="4"/>
    <x v="6"/>
    <x v="5"/>
    <x v="1"/>
    <x v="1"/>
    <x v="4"/>
    <x v="1"/>
    <x v="2"/>
    <x v="6"/>
  </r>
  <r>
    <x v="225"/>
    <x v="54"/>
    <x v="1"/>
    <x v="1"/>
    <x v="2"/>
    <x v="4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2"/>
    <x v="0"/>
    <x v="2"/>
    <x v="5"/>
    <x v="8"/>
    <x v="11"/>
    <x v="2"/>
    <x v="7"/>
    <x v="9"/>
    <x v="16"/>
    <x v="17"/>
    <x v="0"/>
    <x v="20"/>
    <x v="13"/>
    <x v="25"/>
    <x v="26"/>
    <x v="3"/>
    <x v="61"/>
    <x v="0"/>
    <x v="31"/>
    <x v="77"/>
    <x v="25"/>
    <x v="13"/>
    <x v="65"/>
    <x v="29"/>
    <x v="27"/>
    <x v="68"/>
    <x v="96"/>
    <x v="85"/>
    <x v="104"/>
    <x v="25"/>
    <x v="73"/>
    <x v="84"/>
    <x v="18"/>
    <x v="46"/>
    <x v="78"/>
    <x v="38"/>
    <x v="27"/>
    <x v="86"/>
    <x v="64"/>
    <x v="32"/>
    <x v="11"/>
    <x v="60"/>
    <x v="27"/>
    <x v="24"/>
    <x v="57"/>
    <x v="19"/>
    <x v="18"/>
    <x v="6"/>
    <x v="12"/>
    <x v="110"/>
    <x v="31"/>
    <x v="6"/>
    <x v="85"/>
    <x v="41"/>
    <x v="36"/>
    <x v="99"/>
    <x v="97"/>
    <x v="102"/>
    <x v="12"/>
    <x v="112"/>
    <x v="33"/>
    <x v="6"/>
    <x v="88"/>
    <x v="43"/>
    <x v="37"/>
    <x v="102"/>
    <x v="100"/>
    <x v="105"/>
    <x v="102"/>
    <x v="16"/>
    <x v="74"/>
    <x v="84"/>
    <x v="6"/>
    <x v="45"/>
    <x v="88"/>
    <x v="20"/>
    <x v="9"/>
    <x v="56"/>
    <x v="0"/>
    <x v="5"/>
    <x v="0"/>
    <x v="0"/>
    <x v="5"/>
    <x v="2"/>
    <x v="4"/>
    <x v="3"/>
    <x v="4"/>
    <x v="1"/>
    <x v="25"/>
    <x v="67"/>
    <x v="57"/>
    <x v="18"/>
    <x v="61"/>
    <x v="44"/>
    <x v="24"/>
    <x v="76"/>
    <x v="95"/>
    <x v="114"/>
    <x v="78"/>
    <x v="14"/>
    <x v="9"/>
    <x v="73"/>
    <x v="6"/>
    <x v="5"/>
    <x v="66"/>
    <x v="1"/>
    <x v="4"/>
    <x v="1"/>
    <x v="7"/>
    <x v="7"/>
    <x v="6"/>
    <x v="2"/>
    <x v="0"/>
    <x v="2"/>
    <x v="5"/>
    <x v="4"/>
    <x v="7"/>
    <x v="5"/>
    <x v="5"/>
    <x v="4"/>
    <x v="4"/>
    <x v="4"/>
    <x v="3"/>
    <x v="2"/>
    <x v="4"/>
    <x v="4"/>
    <x v="5"/>
    <x v="4"/>
    <x v="4"/>
    <x v="4"/>
    <x v="4"/>
    <x v="4"/>
    <x v="4"/>
    <x v="4"/>
    <x v="1"/>
    <x v="4"/>
    <x v="1"/>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1"/>
    <x v="5"/>
    <x v="1"/>
    <x v="1"/>
    <x v="1"/>
    <x v="1"/>
    <x v="2"/>
    <x v="2"/>
    <x v="1"/>
    <x v="1"/>
    <x v="1"/>
    <x v="2"/>
    <x v="2"/>
    <x v="2"/>
    <x v="1"/>
    <x v="3"/>
    <x v="2"/>
    <x v="4"/>
    <x v="1"/>
    <x v="5"/>
    <x v="4"/>
    <x v="2"/>
    <x v="4"/>
    <x v="6"/>
    <x v="5"/>
    <x v="5"/>
    <x v="4"/>
    <x v="5"/>
    <x v="5"/>
    <x v="5"/>
    <x v="6"/>
    <x v="3"/>
    <x v="4"/>
    <x v="6"/>
    <x v="2"/>
    <x v="1"/>
    <x v="1"/>
    <x v="4"/>
    <x v="1"/>
    <x v="2"/>
    <x v="6"/>
  </r>
  <r>
    <x v="226"/>
    <x v="99"/>
    <x v="1"/>
    <x v="1"/>
    <x v="2"/>
    <x v="51"/>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2"/>
    <x v="0"/>
    <x v="2"/>
    <x v="5"/>
    <x v="8"/>
    <x v="11"/>
    <x v="2"/>
    <x v="7"/>
    <x v="9"/>
    <x v="16"/>
    <x v="17"/>
    <x v="0"/>
    <x v="20"/>
    <x v="13"/>
    <x v="25"/>
    <x v="26"/>
    <x v="2"/>
    <x v="61"/>
    <x v="0"/>
    <x v="54"/>
    <x v="39"/>
    <x v="45"/>
    <x v="46"/>
    <x v="46"/>
    <x v="11"/>
    <x v="21"/>
    <x v="35"/>
    <x v="85"/>
    <x v="72"/>
    <x v="81"/>
    <x v="64"/>
    <x v="52"/>
    <x v="48"/>
    <x v="37"/>
    <x v="64"/>
    <x v="85"/>
    <x v="71"/>
    <x v="39"/>
    <x v="99"/>
    <x v="59"/>
    <x v="28"/>
    <x v="37"/>
    <x v="47"/>
    <x v="2"/>
    <x v="48"/>
    <x v="37"/>
    <x v="28"/>
    <x v="23"/>
    <x v="32"/>
    <x v="30"/>
    <x v="39"/>
    <x v="47"/>
    <x v="44"/>
    <x v="47"/>
    <x v="9"/>
    <x v="19"/>
    <x v="39"/>
    <x v="69"/>
    <x v="59"/>
    <x v="30"/>
    <x v="40"/>
    <x v="49"/>
    <x v="45"/>
    <x v="49"/>
    <x v="9"/>
    <x v="20"/>
    <x v="41"/>
    <x v="72"/>
    <x v="62"/>
    <x v="84"/>
    <x v="88"/>
    <x v="58"/>
    <x v="44"/>
    <x v="45"/>
    <x v="79"/>
    <x v="105"/>
    <x v="81"/>
    <x v="37"/>
    <x v="99"/>
    <x v="4"/>
    <x v="1"/>
    <x v="3"/>
    <x v="4"/>
    <x v="1"/>
    <x v="1"/>
    <x v="1"/>
    <x v="1"/>
    <x v="3"/>
    <x v="3"/>
    <x v="8"/>
    <x v="49"/>
    <x v="26"/>
    <x v="20"/>
    <x v="56"/>
    <x v="15"/>
    <x v="38"/>
    <x v="61"/>
    <x v="69"/>
    <x v="69"/>
    <x v="89"/>
    <x v="18"/>
    <x v="40"/>
    <x v="57"/>
    <x v="2"/>
    <x v="63"/>
    <x v="29"/>
    <x v="13"/>
    <x v="13"/>
    <x v="26"/>
    <x v="7"/>
    <x v="0"/>
    <x v="6"/>
    <x v="2"/>
    <x v="5"/>
    <x v="2"/>
    <x v="5"/>
    <x v="4"/>
    <x v="0"/>
    <x v="5"/>
    <x v="5"/>
    <x v="4"/>
    <x v="4"/>
    <x v="4"/>
    <x v="3"/>
    <x v="0"/>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0"/>
    <x v="4"/>
    <x v="5"/>
    <x v="5"/>
    <x v="5"/>
    <x v="6"/>
    <x v="3"/>
    <x v="4"/>
    <x v="6"/>
    <x v="1"/>
    <x v="1"/>
    <x v="1"/>
    <x v="4"/>
    <x v="1"/>
    <x v="2"/>
    <x v="6"/>
  </r>
  <r>
    <x v="227"/>
    <x v="138"/>
    <x v="1"/>
    <x v="1"/>
    <x v="2"/>
    <x v="19"/>
    <x v="7"/>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61"/>
    <x v="0"/>
    <x v="26"/>
    <x v="32"/>
    <x v="8"/>
    <x v="12"/>
    <x v="21"/>
    <x v="6"/>
    <x v="19"/>
    <x v="18"/>
    <x v="26"/>
    <x v="21"/>
    <x v="109"/>
    <x v="71"/>
    <x v="92"/>
    <x v="85"/>
    <x v="62"/>
    <x v="70"/>
    <x v="87"/>
    <x v="88"/>
    <x v="100"/>
    <x v="151"/>
    <x v="68"/>
    <x v="73"/>
    <x v="61"/>
    <x v="63"/>
    <x v="70"/>
    <x v="66"/>
    <x v="67"/>
    <x v="73"/>
    <x v="73"/>
    <x v="73"/>
    <x v="54"/>
    <x v="102"/>
    <x v="20"/>
    <x v="29"/>
    <x v="58"/>
    <x v="17"/>
    <x v="61"/>
    <x v="60"/>
    <x v="55"/>
    <x v="54"/>
    <x v="55"/>
    <x v="103"/>
    <x v="21"/>
    <x v="29"/>
    <x v="60"/>
    <x v="18"/>
    <x v="63"/>
    <x v="62"/>
    <x v="58"/>
    <x v="56"/>
    <x v="59"/>
    <x v="25"/>
    <x v="85"/>
    <x v="60"/>
    <x v="34"/>
    <x v="70"/>
    <x v="62"/>
    <x v="60"/>
    <x v="51"/>
    <x v="105"/>
    <x v="0"/>
    <x v="5"/>
    <x v="0"/>
    <x v="0"/>
    <x v="5"/>
    <x v="2"/>
    <x v="4"/>
    <x v="3"/>
    <x v="4"/>
    <x v="1"/>
    <x v="68"/>
    <x v="56"/>
    <x v="46"/>
    <x v="42"/>
    <x v="17"/>
    <x v="19"/>
    <x v="50"/>
    <x v="40"/>
    <x v="41"/>
    <x v="66"/>
    <x v="25"/>
    <x v="25"/>
    <x v="30"/>
    <x v="30"/>
    <x v="45"/>
    <x v="60"/>
    <x v="27"/>
    <x v="47"/>
    <x v="44"/>
    <x v="3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1"/>
    <x v="6"/>
    <x v="3"/>
    <x v="4"/>
    <x v="6"/>
    <x v="5"/>
    <x v="1"/>
    <x v="1"/>
    <x v="4"/>
    <x v="1"/>
    <x v="2"/>
    <x v="6"/>
  </r>
  <r>
    <x v="228"/>
    <x v="70"/>
    <x v="1"/>
    <x v="1"/>
    <x v="2"/>
    <x v="53"/>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4"/>
    <x v="61"/>
    <x v="0"/>
    <x v="48"/>
    <x v="24"/>
    <x v="72"/>
    <x v="24"/>
    <x v="12"/>
    <x v="10"/>
    <x v="85"/>
    <x v="89"/>
    <x v="79"/>
    <x v="144"/>
    <x v="87"/>
    <x v="79"/>
    <x v="25"/>
    <x v="71"/>
    <x v="71"/>
    <x v="65"/>
    <x v="19"/>
    <x v="16"/>
    <x v="45"/>
    <x v="27"/>
    <x v="61"/>
    <x v="73"/>
    <x v="21"/>
    <x v="62"/>
    <x v="71"/>
    <x v="75"/>
    <x v="22"/>
    <x v="17"/>
    <x v="33"/>
    <x v="19"/>
    <x v="20"/>
    <x v="19"/>
    <x v="79"/>
    <x v="14"/>
    <x v="10"/>
    <x v="8"/>
    <x v="98"/>
    <x v="101"/>
    <x v="57"/>
    <x v="140"/>
    <x v="20"/>
    <x v="19"/>
    <x v="82"/>
    <x v="14"/>
    <x v="10"/>
    <x v="8"/>
    <x v="101"/>
    <x v="104"/>
    <x v="60"/>
    <x v="143"/>
    <x v="94"/>
    <x v="109"/>
    <x v="25"/>
    <x v="75"/>
    <x v="84"/>
    <x v="80"/>
    <x v="24"/>
    <x v="18"/>
    <x v="49"/>
    <x v="18"/>
    <x v="1"/>
    <x v="2"/>
    <x v="2"/>
    <x v="3"/>
    <x v="2"/>
    <x v="3"/>
    <x v="6"/>
    <x v="4"/>
    <x v="1"/>
    <x v="4"/>
    <x v="29"/>
    <x v="14"/>
    <x v="67"/>
    <x v="17"/>
    <x v="15"/>
    <x v="9"/>
    <x v="58"/>
    <x v="72"/>
    <x v="62"/>
    <x v="116"/>
    <x v="82"/>
    <x v="84"/>
    <x v="11"/>
    <x v="75"/>
    <x v="74"/>
    <x v="72"/>
    <x v="21"/>
    <x v="5"/>
    <x v="22"/>
    <x v="5"/>
    <x v="7"/>
    <x v="0"/>
    <x v="6"/>
    <x v="2"/>
    <x v="5"/>
    <x v="2"/>
    <x v="5"/>
    <x v="4"/>
    <x v="7"/>
    <x v="5"/>
    <x v="5"/>
    <x v="4"/>
    <x v="4"/>
    <x v="4"/>
    <x v="3"/>
    <x v="0"/>
    <x v="4"/>
    <x v="4"/>
    <x v="5"/>
    <x v="4"/>
    <x v="4"/>
    <x v="1"/>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229"/>
    <x v="71"/>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30"/>
    <x v="433"/>
    <x v="1"/>
    <x v="1"/>
    <x v="2"/>
    <x v="5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5"/>
    <x v="16"/>
    <x v="0"/>
    <x v="20"/>
    <x v="23"/>
    <x v="35"/>
    <x v="33"/>
    <x v="5"/>
    <x v="61"/>
    <x v="0"/>
    <x v="73"/>
    <x v="28"/>
    <x v="68"/>
    <x v="41"/>
    <x v="10"/>
    <x v="10"/>
    <x v="63"/>
    <x v="55"/>
    <x v="74"/>
    <x v="113"/>
    <x v="61"/>
    <x v="75"/>
    <x v="29"/>
    <x v="53"/>
    <x v="74"/>
    <x v="65"/>
    <x v="42"/>
    <x v="51"/>
    <x v="50"/>
    <x v="58"/>
    <x v="36"/>
    <x v="35"/>
    <x v="34"/>
    <x v="29"/>
    <x v="31"/>
    <x v="29"/>
    <x v="24"/>
    <x v="39"/>
    <x v="38"/>
    <x v="36"/>
    <x v="52"/>
    <x v="24"/>
    <x v="76"/>
    <x v="36"/>
    <x v="8"/>
    <x v="8"/>
    <x v="71"/>
    <x v="63"/>
    <x v="51"/>
    <x v="103"/>
    <x v="53"/>
    <x v="24"/>
    <x v="79"/>
    <x v="37"/>
    <x v="8"/>
    <x v="8"/>
    <x v="73"/>
    <x v="65"/>
    <x v="53"/>
    <x v="106"/>
    <x v="61"/>
    <x v="104"/>
    <x v="28"/>
    <x v="52"/>
    <x v="86"/>
    <x v="80"/>
    <x v="52"/>
    <x v="57"/>
    <x v="56"/>
    <x v="55"/>
    <x v="3"/>
    <x v="0"/>
    <x v="4"/>
    <x v="2"/>
    <x v="0"/>
    <x v="0"/>
    <x v="5"/>
    <x v="5"/>
    <x v="2"/>
    <x v="5"/>
    <x v="50"/>
    <x v="41"/>
    <x v="46"/>
    <x v="46"/>
    <x v="27"/>
    <x v="25"/>
    <x v="49"/>
    <x v="29"/>
    <x v="52"/>
    <x v="51"/>
    <x v="38"/>
    <x v="28"/>
    <x v="22"/>
    <x v="13"/>
    <x v="29"/>
    <x v="29"/>
    <x v="23"/>
    <x v="46"/>
    <x v="23"/>
    <x v="41"/>
    <x v="7"/>
    <x v="7"/>
    <x v="0"/>
    <x v="2"/>
    <x v="5"/>
    <x v="2"/>
    <x v="5"/>
    <x v="4"/>
    <x v="7"/>
    <x v="5"/>
    <x v="5"/>
    <x v="4"/>
    <x v="4"/>
    <x v="4"/>
    <x v="3"/>
    <x v="2"/>
    <x v="4"/>
    <x v="4"/>
    <x v="5"/>
    <x v="1"/>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1"/>
    <x v="5"/>
    <x v="4"/>
    <x v="5"/>
    <x v="5"/>
    <x v="5"/>
    <x v="6"/>
    <x v="3"/>
    <x v="4"/>
    <x v="6"/>
    <x v="5"/>
    <x v="1"/>
    <x v="1"/>
    <x v="4"/>
    <x v="1"/>
    <x v="2"/>
    <x v="6"/>
  </r>
  <r>
    <x v="231"/>
    <x v="288"/>
    <x v="1"/>
    <x v="1"/>
    <x v="2"/>
    <x v="5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6"/>
    <x v="61"/>
    <x v="0"/>
    <x v="105"/>
    <x v="63"/>
    <x v="42"/>
    <x v="39"/>
    <x v="32"/>
    <x v="50"/>
    <x v="52"/>
    <x v="38"/>
    <x v="70"/>
    <x v="72"/>
    <x v="29"/>
    <x v="39"/>
    <x v="55"/>
    <x v="55"/>
    <x v="51"/>
    <x v="23"/>
    <x v="53"/>
    <x v="68"/>
    <x v="54"/>
    <x v="99"/>
    <x v="4"/>
    <x v="26"/>
    <x v="3"/>
    <x v="17"/>
    <x v="23"/>
    <x v="29"/>
    <x v="4"/>
    <x v="3"/>
    <x v="10"/>
    <x v="3"/>
    <x v="94"/>
    <x v="71"/>
    <x v="44"/>
    <x v="35"/>
    <x v="37"/>
    <x v="56"/>
    <x v="59"/>
    <x v="43"/>
    <x v="48"/>
    <x v="60"/>
    <x v="97"/>
    <x v="72"/>
    <x v="46"/>
    <x v="36"/>
    <x v="39"/>
    <x v="58"/>
    <x v="61"/>
    <x v="45"/>
    <x v="50"/>
    <x v="63"/>
    <x v="17"/>
    <x v="56"/>
    <x v="61"/>
    <x v="53"/>
    <x v="55"/>
    <x v="30"/>
    <x v="64"/>
    <x v="77"/>
    <x v="59"/>
    <x v="98"/>
    <x v="2"/>
    <x v="3"/>
    <x v="1"/>
    <x v="1"/>
    <x v="4"/>
    <x v="4"/>
    <x v="3"/>
    <x v="2"/>
    <x v="0"/>
    <x v="0"/>
    <x v="101"/>
    <x v="34"/>
    <x v="58"/>
    <x v="46"/>
    <x v="35"/>
    <x v="14"/>
    <x v="69"/>
    <x v="54"/>
    <x v="71"/>
    <x v="92"/>
    <x v="0"/>
    <x v="42"/>
    <x v="9"/>
    <x v="12"/>
    <x v="15"/>
    <x v="34"/>
    <x v="4"/>
    <x v="9"/>
    <x v="4"/>
    <x v="9"/>
    <x v="7"/>
    <x v="7"/>
    <x v="6"/>
    <x v="2"/>
    <x v="5"/>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1"/>
    <x v="3"/>
    <x v="4"/>
    <x v="5"/>
    <x v="5"/>
    <x v="5"/>
    <x v="4"/>
    <x v="0"/>
    <x v="5"/>
    <x v="4"/>
    <x v="5"/>
    <x v="1"/>
    <x v="1"/>
    <x v="1"/>
    <x v="1"/>
    <x v="2"/>
    <x v="2"/>
    <x v="1"/>
    <x v="1"/>
    <x v="1"/>
    <x v="2"/>
    <x v="2"/>
    <x v="2"/>
    <x v="1"/>
    <x v="3"/>
    <x v="2"/>
    <x v="4"/>
    <x v="1"/>
    <x v="5"/>
    <x v="4"/>
    <x v="2"/>
    <x v="4"/>
    <x v="6"/>
    <x v="5"/>
    <x v="2"/>
    <x v="4"/>
    <x v="5"/>
    <x v="5"/>
    <x v="5"/>
    <x v="6"/>
    <x v="3"/>
    <x v="4"/>
    <x v="6"/>
    <x v="5"/>
    <x v="1"/>
    <x v="1"/>
    <x v="4"/>
    <x v="1"/>
    <x v="2"/>
    <x v="6"/>
  </r>
  <r>
    <x v="232"/>
    <x v="290"/>
    <x v="1"/>
    <x v="1"/>
    <x v="2"/>
    <x v="53"/>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3"/>
    <x v="61"/>
    <x v="0"/>
    <x v="64"/>
    <x v="48"/>
    <x v="36"/>
    <x v="36"/>
    <x v="52"/>
    <x v="7"/>
    <x v="28"/>
    <x v="33"/>
    <x v="84"/>
    <x v="62"/>
    <x v="70"/>
    <x v="54"/>
    <x v="61"/>
    <x v="58"/>
    <x v="31"/>
    <x v="69"/>
    <x v="77"/>
    <x v="73"/>
    <x v="40"/>
    <x v="109"/>
    <x v="32"/>
    <x v="61"/>
    <x v="4"/>
    <x v="27"/>
    <x v="44"/>
    <x v="63"/>
    <x v="55"/>
    <x v="55"/>
    <x v="32"/>
    <x v="41"/>
    <x v="40"/>
    <x v="48"/>
    <x v="34"/>
    <x v="29"/>
    <x v="54"/>
    <x v="4"/>
    <x v="26"/>
    <x v="34"/>
    <x v="63"/>
    <x v="42"/>
    <x v="41"/>
    <x v="49"/>
    <x v="36"/>
    <x v="29"/>
    <x v="56"/>
    <x v="4"/>
    <x v="27"/>
    <x v="36"/>
    <x v="66"/>
    <x v="44"/>
    <x v="73"/>
    <x v="79"/>
    <x v="71"/>
    <x v="60"/>
    <x v="38"/>
    <x v="84"/>
    <x v="98"/>
    <x v="87"/>
    <x v="43"/>
    <x v="117"/>
    <x v="0"/>
    <x v="5"/>
    <x v="0"/>
    <x v="0"/>
    <x v="5"/>
    <x v="2"/>
    <x v="4"/>
    <x v="3"/>
    <x v="4"/>
    <x v="1"/>
    <x v="52"/>
    <x v="4"/>
    <x v="60"/>
    <x v="42"/>
    <x v="12"/>
    <x v="6"/>
    <x v="14"/>
    <x v="14"/>
    <x v="51"/>
    <x v="53"/>
    <x v="47"/>
    <x v="80"/>
    <x v="4"/>
    <x v="30"/>
    <x v="50"/>
    <x v="71"/>
    <x v="81"/>
    <x v="80"/>
    <x v="35"/>
    <x v="54"/>
    <x v="7"/>
    <x v="7"/>
    <x v="6"/>
    <x v="2"/>
    <x v="5"/>
    <x v="2"/>
    <x v="5"/>
    <x v="4"/>
    <x v="7"/>
    <x v="1"/>
    <x v="5"/>
    <x v="4"/>
    <x v="0"/>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1"/>
    <x v="6"/>
    <x v="3"/>
    <x v="4"/>
    <x v="1"/>
    <x v="5"/>
    <x v="1"/>
    <x v="1"/>
    <x v="4"/>
    <x v="1"/>
    <x v="2"/>
    <x v="6"/>
  </r>
  <r>
    <x v="233"/>
    <x v="197"/>
    <x v="1"/>
    <x v="1"/>
    <x v="2"/>
    <x v="5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54"/>
    <x v="84"/>
    <x v="5"/>
    <x v="25"/>
    <x v="81"/>
    <x v="42"/>
    <x v="80"/>
    <x v="73"/>
    <x v="114"/>
    <x v="71"/>
    <x v="81"/>
    <x v="18"/>
    <x v="95"/>
    <x v="70"/>
    <x v="2"/>
    <x v="31"/>
    <x v="24"/>
    <x v="33"/>
    <x v="9"/>
    <x v="100"/>
    <x v="42"/>
    <x v="22"/>
    <x v="73"/>
    <x v="40"/>
    <x v="2"/>
    <x v="6"/>
    <x v="6"/>
    <x v="12"/>
    <x v="4"/>
    <x v="28"/>
    <x v="25"/>
    <x v="89"/>
    <x v="1"/>
    <x v="14"/>
    <x v="88"/>
    <x v="43"/>
    <x v="89"/>
    <x v="80"/>
    <x v="91"/>
    <x v="51"/>
    <x v="25"/>
    <x v="91"/>
    <x v="1"/>
    <x v="14"/>
    <x v="91"/>
    <x v="45"/>
    <x v="92"/>
    <x v="83"/>
    <x v="94"/>
    <x v="53"/>
    <x v="89"/>
    <x v="37"/>
    <x v="104"/>
    <x v="75"/>
    <x v="3"/>
    <x v="43"/>
    <x v="33"/>
    <x v="39"/>
    <x v="15"/>
    <x v="108"/>
    <x v="0"/>
    <x v="5"/>
    <x v="0"/>
    <x v="0"/>
    <x v="5"/>
    <x v="2"/>
    <x v="4"/>
    <x v="3"/>
    <x v="4"/>
    <x v="1"/>
    <x v="37"/>
    <x v="38"/>
    <x v="18"/>
    <x v="26"/>
    <x v="64"/>
    <x v="46"/>
    <x v="75"/>
    <x v="62"/>
    <x v="81"/>
    <x v="63"/>
    <x v="65"/>
    <x v="45"/>
    <x v="70"/>
    <x v="62"/>
    <x v="2"/>
    <x v="2"/>
    <x v="4"/>
    <x v="9"/>
    <x v="10"/>
    <x v="35"/>
    <x v="7"/>
    <x v="7"/>
    <x v="6"/>
    <x v="2"/>
    <x v="3"/>
    <x v="2"/>
    <x v="5"/>
    <x v="2"/>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3"/>
    <x v="4"/>
    <x v="4"/>
    <x v="5"/>
    <x v="4"/>
    <x v="5"/>
    <x v="1"/>
    <x v="1"/>
    <x v="1"/>
    <x v="1"/>
    <x v="2"/>
    <x v="2"/>
    <x v="1"/>
    <x v="1"/>
    <x v="1"/>
    <x v="2"/>
    <x v="2"/>
    <x v="2"/>
    <x v="1"/>
    <x v="3"/>
    <x v="2"/>
    <x v="4"/>
    <x v="1"/>
    <x v="5"/>
    <x v="4"/>
    <x v="2"/>
    <x v="4"/>
    <x v="6"/>
    <x v="5"/>
    <x v="5"/>
    <x v="4"/>
    <x v="5"/>
    <x v="5"/>
    <x v="5"/>
    <x v="6"/>
    <x v="3"/>
    <x v="4"/>
    <x v="6"/>
    <x v="1"/>
    <x v="1"/>
    <x v="1"/>
    <x v="4"/>
    <x v="1"/>
    <x v="2"/>
    <x v="6"/>
  </r>
  <r>
    <x v="234"/>
    <x v="329"/>
    <x v="1"/>
    <x v="1"/>
    <x v="2"/>
    <x v="56"/>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59"/>
    <x v="23"/>
    <x v="55"/>
    <x v="33"/>
    <x v="8"/>
    <x v="8"/>
    <x v="49"/>
    <x v="43"/>
    <x v="60"/>
    <x v="89"/>
    <x v="75"/>
    <x v="80"/>
    <x v="42"/>
    <x v="61"/>
    <x v="76"/>
    <x v="67"/>
    <x v="56"/>
    <x v="63"/>
    <x v="64"/>
    <x v="82"/>
    <x v="48"/>
    <x v="45"/>
    <x v="46"/>
    <x v="39"/>
    <x v="42"/>
    <x v="40"/>
    <x v="44"/>
    <x v="57"/>
    <x v="48"/>
    <x v="54"/>
    <x v="29"/>
    <x v="14"/>
    <x v="53"/>
    <x v="23"/>
    <x v="4"/>
    <x v="4"/>
    <x v="48"/>
    <x v="43"/>
    <x v="25"/>
    <x v="69"/>
    <x v="29"/>
    <x v="14"/>
    <x v="56"/>
    <x v="23"/>
    <x v="4"/>
    <x v="4"/>
    <x v="50"/>
    <x v="45"/>
    <x v="26"/>
    <x v="72"/>
    <x v="85"/>
    <x v="114"/>
    <x v="51"/>
    <x v="66"/>
    <x v="90"/>
    <x v="84"/>
    <x v="75"/>
    <x v="77"/>
    <x v="83"/>
    <x v="89"/>
    <x v="3"/>
    <x v="0"/>
    <x v="4"/>
    <x v="2"/>
    <x v="0"/>
    <x v="0"/>
    <x v="5"/>
    <x v="5"/>
    <x v="2"/>
    <x v="5"/>
    <x v="28"/>
    <x v="30"/>
    <x v="20"/>
    <x v="32"/>
    <x v="23"/>
    <x v="21"/>
    <x v="25"/>
    <x v="10"/>
    <x v="24"/>
    <x v="14"/>
    <x v="62"/>
    <x v="68"/>
    <x v="56"/>
    <x v="45"/>
    <x v="64"/>
    <x v="62"/>
    <x v="63"/>
    <x v="65"/>
    <x v="68"/>
    <x v="7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35"/>
    <x v="53"/>
    <x v="1"/>
    <x v="1"/>
    <x v="2"/>
    <x v="57"/>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1"/>
    <x v="1"/>
    <x v="1"/>
    <x v="1"/>
    <x v="1"/>
    <x v="1"/>
    <x v="1"/>
    <x v="1"/>
    <x v="1"/>
    <x v="1"/>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57"/>
    <x v="70"/>
    <x v="10"/>
    <x v="35"/>
    <x v="55"/>
    <x v="22"/>
    <x v="42"/>
    <x v="49"/>
    <x v="63"/>
    <x v="53"/>
    <x v="78"/>
    <x v="32"/>
    <x v="90"/>
    <x v="59"/>
    <x v="28"/>
    <x v="53"/>
    <x v="63"/>
    <x v="57"/>
    <x v="61"/>
    <x v="118"/>
    <x v="39"/>
    <x v="38"/>
    <x v="53"/>
    <x v="28"/>
    <x v="40"/>
    <x v="33"/>
    <x v="38"/>
    <x v="39"/>
    <x v="47"/>
    <x v="50"/>
    <x v="26"/>
    <x v="69"/>
    <x v="5"/>
    <x v="25"/>
    <x v="53"/>
    <x v="20"/>
    <x v="40"/>
    <x v="50"/>
    <x v="28"/>
    <x v="25"/>
    <x v="26"/>
    <x v="70"/>
    <x v="5"/>
    <x v="25"/>
    <x v="55"/>
    <x v="21"/>
    <x v="42"/>
    <x v="52"/>
    <x v="29"/>
    <x v="26"/>
    <x v="88"/>
    <x v="58"/>
    <x v="100"/>
    <x v="64"/>
    <x v="39"/>
    <x v="67"/>
    <x v="83"/>
    <x v="70"/>
    <x v="80"/>
    <x v="135"/>
    <x v="0"/>
    <x v="5"/>
    <x v="0"/>
    <x v="0"/>
    <x v="5"/>
    <x v="2"/>
    <x v="4"/>
    <x v="3"/>
    <x v="4"/>
    <x v="1"/>
    <x v="38"/>
    <x v="19"/>
    <x v="24"/>
    <x v="37"/>
    <x v="11"/>
    <x v="22"/>
    <x v="28"/>
    <x v="30"/>
    <x v="14"/>
    <x v="36"/>
    <x v="63"/>
    <x v="64"/>
    <x v="61"/>
    <x v="42"/>
    <x v="52"/>
    <x v="44"/>
    <x v="58"/>
    <x v="64"/>
    <x v="75"/>
    <x v="7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36"/>
    <x v="341"/>
    <x v="1"/>
    <x v="1"/>
    <x v="2"/>
    <x v="58"/>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1"/>
    <x v="1"/>
    <x v="1"/>
    <x v="1"/>
    <x v="1"/>
    <x v="1"/>
    <x v="1"/>
    <x v="1"/>
    <x v="1"/>
    <x v="1"/>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68"/>
    <x v="38"/>
    <x v="47"/>
    <x v="45"/>
    <x v="22"/>
    <x v="19"/>
    <x v="64"/>
    <x v="63"/>
    <x v="65"/>
    <x v="100"/>
    <x v="66"/>
    <x v="65"/>
    <x v="50"/>
    <x v="49"/>
    <x v="61"/>
    <x v="56"/>
    <x v="41"/>
    <x v="43"/>
    <x v="59"/>
    <x v="71"/>
    <x v="43"/>
    <x v="48"/>
    <x v="48"/>
    <x v="33"/>
    <x v="34"/>
    <x v="45"/>
    <x v="50"/>
    <x v="47"/>
    <x v="48"/>
    <x v="48"/>
    <x v="37"/>
    <x v="31"/>
    <x v="42"/>
    <x v="35"/>
    <x v="20"/>
    <x v="16"/>
    <x v="63"/>
    <x v="65"/>
    <x v="29"/>
    <x v="79"/>
    <x v="38"/>
    <x v="31"/>
    <x v="44"/>
    <x v="36"/>
    <x v="21"/>
    <x v="17"/>
    <x v="65"/>
    <x v="67"/>
    <x v="30"/>
    <x v="82"/>
    <x v="76"/>
    <x v="97"/>
    <x v="63"/>
    <x v="53"/>
    <x v="73"/>
    <x v="71"/>
    <x v="60"/>
    <x v="55"/>
    <x v="79"/>
    <x v="79"/>
    <x v="1"/>
    <x v="2"/>
    <x v="2"/>
    <x v="3"/>
    <x v="2"/>
    <x v="3"/>
    <x v="6"/>
    <x v="4"/>
    <x v="1"/>
    <x v="4"/>
    <x v="45"/>
    <x v="25"/>
    <x v="27"/>
    <x v="39"/>
    <x v="25"/>
    <x v="17"/>
    <x v="20"/>
    <x v="33"/>
    <x v="32"/>
    <x v="41"/>
    <x v="62"/>
    <x v="73"/>
    <x v="52"/>
    <x v="37"/>
    <x v="53"/>
    <x v="61"/>
    <x v="72"/>
    <x v="52"/>
    <x v="60"/>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37"/>
    <x v="395"/>
    <x v="1"/>
    <x v="1"/>
    <x v="2"/>
    <x v="58"/>
    <x v="7"/>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1"/>
    <x v="1"/>
    <x v="1"/>
    <x v="1"/>
    <x v="1"/>
    <x v="1"/>
    <x v="1"/>
    <x v="1"/>
    <x v="1"/>
    <x v="1"/>
    <x v="1"/>
    <x v="1"/>
    <x v="1"/>
    <x v="1"/>
    <x v="1"/>
    <x v="1"/>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67"/>
    <x v="33"/>
    <x v="66"/>
    <x v="38"/>
    <x v="12"/>
    <x v="24"/>
    <x v="44"/>
    <x v="16"/>
    <x v="74"/>
    <x v="75"/>
    <x v="67"/>
    <x v="70"/>
    <x v="31"/>
    <x v="56"/>
    <x v="71"/>
    <x v="51"/>
    <x v="61"/>
    <x v="90"/>
    <x v="50"/>
    <x v="96"/>
    <x v="50"/>
    <x v="37"/>
    <x v="16"/>
    <x v="51"/>
    <x v="55"/>
    <x v="26"/>
    <x v="10"/>
    <x v="43"/>
    <x v="30"/>
    <x v="29"/>
    <x v="36"/>
    <x v="26"/>
    <x v="65"/>
    <x v="27"/>
    <x v="9"/>
    <x v="22"/>
    <x v="41"/>
    <x v="13"/>
    <x v="40"/>
    <x v="50"/>
    <x v="37"/>
    <x v="26"/>
    <x v="68"/>
    <x v="27"/>
    <x v="9"/>
    <x v="23"/>
    <x v="43"/>
    <x v="14"/>
    <x v="42"/>
    <x v="52"/>
    <x v="78"/>
    <x v="102"/>
    <x v="39"/>
    <x v="62"/>
    <x v="85"/>
    <x v="65"/>
    <x v="82"/>
    <x v="108"/>
    <x v="67"/>
    <x v="109"/>
    <x v="4"/>
    <x v="1"/>
    <x v="3"/>
    <x v="4"/>
    <x v="1"/>
    <x v="1"/>
    <x v="1"/>
    <x v="1"/>
    <x v="3"/>
    <x v="3"/>
    <x v="13"/>
    <x v="33"/>
    <x v="47"/>
    <x v="4"/>
    <x v="15"/>
    <x v="28"/>
    <x v="61"/>
    <x v="33"/>
    <x v="38"/>
    <x v="58"/>
    <x v="88"/>
    <x v="59"/>
    <x v="23"/>
    <x v="85"/>
    <x v="79"/>
    <x v="22"/>
    <x v="10"/>
    <x v="44"/>
    <x v="41"/>
    <x v="3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1"/>
    <x v="1"/>
    <x v="1"/>
    <x v="4"/>
    <x v="1"/>
    <x v="2"/>
    <x v="6"/>
  </r>
  <r>
    <x v="238"/>
    <x v="403"/>
    <x v="1"/>
    <x v="1"/>
    <x v="2"/>
    <x v="60"/>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1"/>
    <x v="1"/>
    <x v="1"/>
    <x v="1"/>
    <x v="1"/>
    <x v="1"/>
    <x v="1"/>
    <x v="1"/>
    <x v="1"/>
    <x v="1"/>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61"/>
    <x v="0"/>
    <x v="72"/>
    <x v="51"/>
    <x v="36"/>
    <x v="40"/>
    <x v="57"/>
    <x v="8"/>
    <x v="31"/>
    <x v="36"/>
    <x v="91"/>
    <x v="65"/>
    <x v="62"/>
    <x v="51"/>
    <x v="61"/>
    <x v="54"/>
    <x v="26"/>
    <x v="67"/>
    <x v="74"/>
    <x v="70"/>
    <x v="33"/>
    <x v="106"/>
    <x v="25"/>
    <x v="59"/>
    <x v="4"/>
    <x v="23"/>
    <x v="38"/>
    <x v="59"/>
    <x v="51"/>
    <x v="50"/>
    <x v="24"/>
    <x v="35"/>
    <x v="39"/>
    <x v="44"/>
    <x v="28"/>
    <x v="28"/>
    <x v="53"/>
    <x v="4"/>
    <x v="25"/>
    <x v="32"/>
    <x v="57"/>
    <x v="35"/>
    <x v="40"/>
    <x v="45"/>
    <x v="29"/>
    <x v="28"/>
    <x v="55"/>
    <x v="4"/>
    <x v="26"/>
    <x v="33"/>
    <x v="60"/>
    <x v="36"/>
    <x v="74"/>
    <x v="83"/>
    <x v="77"/>
    <x v="61"/>
    <x v="39"/>
    <x v="84"/>
    <x v="99"/>
    <x v="89"/>
    <x v="49"/>
    <x v="125"/>
    <x v="0"/>
    <x v="5"/>
    <x v="0"/>
    <x v="0"/>
    <x v="5"/>
    <x v="2"/>
    <x v="4"/>
    <x v="3"/>
    <x v="4"/>
    <x v="1"/>
    <x v="51"/>
    <x v="2"/>
    <x v="54"/>
    <x v="41"/>
    <x v="11"/>
    <x v="6"/>
    <x v="13"/>
    <x v="13"/>
    <x v="43"/>
    <x v="46"/>
    <x v="49"/>
    <x v="82"/>
    <x v="16"/>
    <x v="34"/>
    <x v="52"/>
    <x v="71"/>
    <x v="82"/>
    <x v="81"/>
    <x v="41"/>
    <x v="68"/>
    <x v="7"/>
    <x v="7"/>
    <x v="6"/>
    <x v="2"/>
    <x v="5"/>
    <x v="2"/>
    <x v="5"/>
    <x v="4"/>
    <x v="1"/>
    <x v="1"/>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0"/>
    <x v="4"/>
    <x v="5"/>
    <x v="5"/>
    <x v="5"/>
    <x v="6"/>
    <x v="3"/>
    <x v="4"/>
    <x v="6"/>
    <x v="5"/>
    <x v="1"/>
    <x v="1"/>
    <x v="4"/>
    <x v="1"/>
    <x v="2"/>
    <x v="6"/>
  </r>
  <r>
    <x v="239"/>
    <x v="334"/>
    <x v="1"/>
    <x v="1"/>
    <x v="2"/>
    <x v="59"/>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1"/>
    <x v="1"/>
    <x v="1"/>
    <x v="1"/>
    <x v="1"/>
    <x v="1"/>
    <x v="1"/>
    <x v="1"/>
    <x v="1"/>
    <x v="1"/>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61"/>
    <x v="0"/>
    <x v="76"/>
    <x v="44"/>
    <x v="53"/>
    <x v="50"/>
    <x v="24"/>
    <x v="22"/>
    <x v="70"/>
    <x v="70"/>
    <x v="72"/>
    <x v="113"/>
    <x v="58"/>
    <x v="58"/>
    <x v="44"/>
    <x v="44"/>
    <x v="59"/>
    <x v="53"/>
    <x v="35"/>
    <x v="36"/>
    <x v="52"/>
    <x v="58"/>
    <x v="35"/>
    <x v="39"/>
    <x v="42"/>
    <x v="30"/>
    <x v="28"/>
    <x v="34"/>
    <x v="43"/>
    <x v="36"/>
    <x v="43"/>
    <x v="41"/>
    <x v="45"/>
    <x v="37"/>
    <x v="48"/>
    <x v="40"/>
    <x v="22"/>
    <x v="20"/>
    <x v="70"/>
    <x v="71"/>
    <x v="37"/>
    <x v="90"/>
    <x v="46"/>
    <x v="38"/>
    <x v="50"/>
    <x v="41"/>
    <x v="23"/>
    <x v="21"/>
    <x v="72"/>
    <x v="73"/>
    <x v="39"/>
    <x v="93"/>
    <x v="68"/>
    <x v="90"/>
    <x v="57"/>
    <x v="48"/>
    <x v="71"/>
    <x v="67"/>
    <x v="53"/>
    <x v="49"/>
    <x v="70"/>
    <x v="68"/>
    <x v="1"/>
    <x v="2"/>
    <x v="2"/>
    <x v="3"/>
    <x v="2"/>
    <x v="3"/>
    <x v="6"/>
    <x v="4"/>
    <x v="1"/>
    <x v="4"/>
    <x v="53"/>
    <x v="31"/>
    <x v="33"/>
    <x v="44"/>
    <x v="27"/>
    <x v="21"/>
    <x v="27"/>
    <x v="40"/>
    <x v="40"/>
    <x v="54"/>
    <x v="54"/>
    <x v="66"/>
    <x v="42"/>
    <x v="28"/>
    <x v="46"/>
    <x v="51"/>
    <x v="62"/>
    <x v="43"/>
    <x v="49"/>
    <x v="4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240"/>
    <x v="199"/>
    <x v="1"/>
    <x v="1"/>
    <x v="2"/>
    <x v="62"/>
    <x v="3"/>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1"/>
    <x v="1"/>
    <x v="1"/>
    <x v="1"/>
    <x v="1"/>
    <x v="1"/>
    <x v="1"/>
    <x v="1"/>
    <x v="1"/>
    <x v="1"/>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61"/>
    <x v="0"/>
    <x v="87"/>
    <x v="50"/>
    <x v="60"/>
    <x v="58"/>
    <x v="28"/>
    <x v="25"/>
    <x v="79"/>
    <x v="79"/>
    <x v="83"/>
    <x v="129"/>
    <x v="47"/>
    <x v="52"/>
    <x v="37"/>
    <x v="36"/>
    <x v="55"/>
    <x v="50"/>
    <x v="25"/>
    <x v="27"/>
    <x v="41"/>
    <x v="42"/>
    <x v="24"/>
    <x v="27"/>
    <x v="31"/>
    <x v="20"/>
    <x v="17"/>
    <x v="23"/>
    <x v="30"/>
    <x v="26"/>
    <x v="29"/>
    <x v="32"/>
    <x v="52"/>
    <x v="41"/>
    <x v="53"/>
    <x v="45"/>
    <x v="25"/>
    <x v="21"/>
    <x v="76"/>
    <x v="76"/>
    <x v="45"/>
    <x v="97"/>
    <x v="53"/>
    <x v="42"/>
    <x v="56"/>
    <x v="46"/>
    <x v="27"/>
    <x v="22"/>
    <x v="79"/>
    <x v="78"/>
    <x v="47"/>
    <x v="100"/>
    <x v="61"/>
    <x v="86"/>
    <x v="51"/>
    <x v="43"/>
    <x v="67"/>
    <x v="66"/>
    <x v="46"/>
    <x v="44"/>
    <x v="62"/>
    <x v="61"/>
    <x v="1"/>
    <x v="2"/>
    <x v="2"/>
    <x v="3"/>
    <x v="2"/>
    <x v="3"/>
    <x v="6"/>
    <x v="4"/>
    <x v="1"/>
    <x v="4"/>
    <x v="62"/>
    <x v="35"/>
    <x v="38"/>
    <x v="49"/>
    <x v="31"/>
    <x v="22"/>
    <x v="33"/>
    <x v="46"/>
    <x v="50"/>
    <x v="67"/>
    <x v="38"/>
    <x v="63"/>
    <x v="38"/>
    <x v="21"/>
    <x v="31"/>
    <x v="49"/>
    <x v="57"/>
    <x v="40"/>
    <x v="40"/>
    <x v="43"/>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1"/>
  </r>
  <r>
    <x v="241"/>
    <x v="123"/>
    <x v="1"/>
    <x v="1"/>
    <x v="2"/>
    <x v="63"/>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1"/>
    <x v="1"/>
    <x v="1"/>
    <x v="1"/>
    <x v="1"/>
    <x v="1"/>
    <x v="1"/>
    <x v="1"/>
    <x v="1"/>
    <x v="1"/>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88"/>
    <x v="32"/>
    <x v="40"/>
    <x v="63"/>
    <x v="23"/>
    <x v="23"/>
    <x v="20"/>
    <x v="33"/>
    <x v="60"/>
    <x v="66"/>
    <x v="46"/>
    <x v="71"/>
    <x v="57"/>
    <x v="31"/>
    <x v="60"/>
    <x v="52"/>
    <x v="86"/>
    <x v="73"/>
    <x v="64"/>
    <x v="105"/>
    <x v="38"/>
    <x v="39"/>
    <x v="42"/>
    <x v="31"/>
    <x v="28"/>
    <x v="27"/>
    <x v="38"/>
    <x v="29"/>
    <x v="41"/>
    <x v="38"/>
    <x v="52"/>
    <x v="22"/>
    <x v="31"/>
    <x v="50"/>
    <x v="19"/>
    <x v="19"/>
    <x v="12"/>
    <x v="28"/>
    <x v="17"/>
    <x v="32"/>
    <x v="53"/>
    <x v="22"/>
    <x v="33"/>
    <x v="52"/>
    <x v="20"/>
    <x v="20"/>
    <x v="12"/>
    <x v="29"/>
    <x v="17"/>
    <x v="33"/>
    <x v="61"/>
    <x v="106"/>
    <x v="74"/>
    <x v="37"/>
    <x v="74"/>
    <x v="68"/>
    <x v="113"/>
    <x v="93"/>
    <x v="92"/>
    <x v="128"/>
    <x v="4"/>
    <x v="1"/>
    <x v="3"/>
    <x v="4"/>
    <x v="1"/>
    <x v="1"/>
    <x v="1"/>
    <x v="1"/>
    <x v="3"/>
    <x v="3"/>
    <x v="28"/>
    <x v="29"/>
    <x v="10"/>
    <x v="26"/>
    <x v="25"/>
    <x v="25"/>
    <x v="31"/>
    <x v="50"/>
    <x v="15"/>
    <x v="40"/>
    <x v="67"/>
    <x v="68"/>
    <x v="72"/>
    <x v="43"/>
    <x v="40"/>
    <x v="26"/>
    <x v="55"/>
    <x v="28"/>
    <x v="81"/>
    <x v="5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42"/>
    <x v="373"/>
    <x v="1"/>
    <x v="1"/>
    <x v="2"/>
    <x v="63"/>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1"/>
    <x v="1"/>
    <x v="1"/>
    <x v="1"/>
    <x v="1"/>
    <x v="1"/>
    <x v="1"/>
    <x v="1"/>
    <x v="1"/>
    <x v="1"/>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2"/>
    <x v="61"/>
    <x v="0"/>
    <x v="88"/>
    <x v="44"/>
    <x v="84"/>
    <x v="50"/>
    <x v="15"/>
    <x v="31"/>
    <x v="58"/>
    <x v="21"/>
    <x v="97"/>
    <x v="98"/>
    <x v="46"/>
    <x v="58"/>
    <x v="13"/>
    <x v="44"/>
    <x v="68"/>
    <x v="44"/>
    <x v="47"/>
    <x v="85"/>
    <x v="26"/>
    <x v="73"/>
    <x v="38"/>
    <x v="21"/>
    <x v="3"/>
    <x v="42"/>
    <x v="45"/>
    <x v="14"/>
    <x v="4"/>
    <x v="36"/>
    <x v="15"/>
    <x v="16"/>
    <x v="52"/>
    <x v="34"/>
    <x v="80"/>
    <x v="36"/>
    <x v="11"/>
    <x v="27"/>
    <x v="52"/>
    <x v="16"/>
    <x v="58"/>
    <x v="68"/>
    <x v="53"/>
    <x v="35"/>
    <x v="83"/>
    <x v="37"/>
    <x v="11"/>
    <x v="28"/>
    <x v="54"/>
    <x v="17"/>
    <x v="61"/>
    <x v="71"/>
    <x v="61"/>
    <x v="93"/>
    <x v="24"/>
    <x v="52"/>
    <x v="83"/>
    <x v="60"/>
    <x v="71"/>
    <x v="105"/>
    <x v="48"/>
    <x v="90"/>
    <x v="4"/>
    <x v="1"/>
    <x v="3"/>
    <x v="4"/>
    <x v="1"/>
    <x v="1"/>
    <x v="1"/>
    <x v="1"/>
    <x v="3"/>
    <x v="3"/>
    <x v="28"/>
    <x v="43"/>
    <x v="63"/>
    <x v="12"/>
    <x v="17"/>
    <x v="33"/>
    <x v="71"/>
    <x v="37"/>
    <x v="58"/>
    <x v="79"/>
    <x v="67"/>
    <x v="28"/>
    <x v="13"/>
    <x v="76"/>
    <x v="76"/>
    <x v="11"/>
    <x v="4"/>
    <x v="34"/>
    <x v="24"/>
    <x v="16"/>
    <x v="7"/>
    <x v="7"/>
    <x v="2"/>
    <x v="2"/>
    <x v="5"/>
    <x v="2"/>
    <x v="5"/>
    <x v="4"/>
    <x v="7"/>
    <x v="5"/>
    <x v="5"/>
    <x v="4"/>
    <x v="4"/>
    <x v="4"/>
    <x v="3"/>
    <x v="2"/>
    <x v="4"/>
    <x v="4"/>
    <x v="5"/>
    <x v="4"/>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2"/>
    <x v="4"/>
    <x v="4"/>
    <x v="5"/>
    <x v="4"/>
    <x v="5"/>
    <x v="1"/>
    <x v="1"/>
    <x v="1"/>
    <x v="1"/>
    <x v="2"/>
    <x v="2"/>
    <x v="1"/>
    <x v="1"/>
    <x v="1"/>
    <x v="2"/>
    <x v="2"/>
    <x v="2"/>
    <x v="1"/>
    <x v="3"/>
    <x v="2"/>
    <x v="4"/>
    <x v="1"/>
    <x v="5"/>
    <x v="4"/>
    <x v="2"/>
    <x v="4"/>
    <x v="6"/>
    <x v="5"/>
    <x v="1"/>
    <x v="4"/>
    <x v="5"/>
    <x v="5"/>
    <x v="5"/>
    <x v="6"/>
    <x v="3"/>
    <x v="4"/>
    <x v="6"/>
    <x v="5"/>
    <x v="1"/>
    <x v="1"/>
    <x v="4"/>
    <x v="1"/>
    <x v="2"/>
    <x v="6"/>
  </r>
  <r>
    <x v="243"/>
    <x v="426"/>
    <x v="1"/>
    <x v="1"/>
    <x v="2"/>
    <x v="70"/>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1"/>
    <x v="1"/>
    <x v="0"/>
    <x v="0"/>
    <x v="0"/>
    <x v="0"/>
    <x v="0"/>
    <x v="0"/>
    <x v="0"/>
    <x v="0"/>
    <x v="2"/>
    <x v="2"/>
    <x v="2"/>
    <x v="2"/>
    <x v="2"/>
    <x v="2"/>
    <x v="2"/>
    <x v="2"/>
    <x v="2"/>
    <x v="2"/>
    <x v="2"/>
    <x v="2"/>
    <x v="2"/>
    <x v="2"/>
    <x v="2"/>
    <x v="2"/>
    <x v="2"/>
    <x v="2"/>
    <x v="2"/>
    <x v="2"/>
    <x v="2"/>
    <x v="2"/>
    <x v="0"/>
    <x v="0"/>
    <x v="1"/>
    <x v="1"/>
    <x v="2"/>
    <x v="0"/>
    <x v="1"/>
    <x v="3"/>
    <x v="4"/>
    <x v="5"/>
    <x v="8"/>
    <x v="10"/>
    <x v="13"/>
    <x v="13"/>
    <x v="14"/>
    <x v="0"/>
    <x v="10"/>
    <x v="11"/>
    <x v="14"/>
    <x v="15"/>
    <x v="6"/>
    <x v="61"/>
    <x v="0"/>
    <x v="87"/>
    <x v="84"/>
    <x v="28"/>
    <x v="54"/>
    <x v="43"/>
    <x v="61"/>
    <x v="37"/>
    <x v="28"/>
    <x v="67"/>
    <x v="50"/>
    <x v="47"/>
    <x v="18"/>
    <x v="69"/>
    <x v="40"/>
    <x v="40"/>
    <x v="12"/>
    <x v="68"/>
    <x v="78"/>
    <x v="57"/>
    <x v="121"/>
    <x v="12"/>
    <x v="5"/>
    <x v="18"/>
    <x v="8"/>
    <x v="13"/>
    <x v="16"/>
    <x v="12"/>
    <x v="20"/>
    <x v="15"/>
    <x v="20"/>
    <x v="41"/>
    <x v="66"/>
    <x v="15"/>
    <x v="34"/>
    <x v="35"/>
    <x v="56"/>
    <x v="25"/>
    <x v="20"/>
    <x v="17"/>
    <x v="9"/>
    <x v="42"/>
    <x v="67"/>
    <x v="16"/>
    <x v="35"/>
    <x v="37"/>
    <x v="58"/>
    <x v="26"/>
    <x v="21"/>
    <x v="17"/>
    <x v="9"/>
    <x v="72"/>
    <x v="61"/>
    <x v="90"/>
    <x v="54"/>
    <x v="57"/>
    <x v="30"/>
    <x v="99"/>
    <x v="101"/>
    <x v="92"/>
    <x v="151"/>
    <x v="2"/>
    <x v="3"/>
    <x v="1"/>
    <x v="1"/>
    <x v="4"/>
    <x v="4"/>
    <x v="3"/>
    <x v="2"/>
    <x v="0"/>
    <x v="0"/>
    <x v="48"/>
    <x v="29"/>
    <x v="26"/>
    <x v="45"/>
    <x v="33"/>
    <x v="14"/>
    <x v="35"/>
    <x v="30"/>
    <x v="39"/>
    <x v="38"/>
    <x v="41"/>
    <x v="48"/>
    <x v="50"/>
    <x v="14"/>
    <x v="19"/>
    <x v="34"/>
    <x v="42"/>
    <x v="60"/>
    <x v="42"/>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244"/>
    <x v="72"/>
    <x v="1"/>
    <x v="1"/>
    <x v="2"/>
    <x v="64"/>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1"/>
    <x v="1"/>
    <x v="1"/>
    <x v="1"/>
    <x v="1"/>
    <x v="1"/>
    <x v="1"/>
    <x v="1"/>
    <x v="1"/>
    <x v="1"/>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61"/>
    <x v="0"/>
    <x v="80"/>
    <x v="31"/>
    <x v="75"/>
    <x v="45"/>
    <x v="11"/>
    <x v="11"/>
    <x v="65"/>
    <x v="57"/>
    <x v="81"/>
    <x v="120"/>
    <x v="54"/>
    <x v="72"/>
    <x v="22"/>
    <x v="49"/>
    <x v="72"/>
    <x v="64"/>
    <x v="40"/>
    <x v="49"/>
    <x v="43"/>
    <x v="51"/>
    <x v="28"/>
    <x v="27"/>
    <x v="26"/>
    <x v="22"/>
    <x v="24"/>
    <x v="23"/>
    <x v="21"/>
    <x v="34"/>
    <x v="27"/>
    <x v="31"/>
    <x v="42"/>
    <x v="20"/>
    <x v="67"/>
    <x v="30"/>
    <x v="6"/>
    <x v="6"/>
    <x v="57"/>
    <x v="51"/>
    <x v="40"/>
    <x v="89"/>
    <x v="43"/>
    <x v="20"/>
    <x v="70"/>
    <x v="30"/>
    <x v="6"/>
    <x v="6"/>
    <x v="59"/>
    <x v="53"/>
    <x v="42"/>
    <x v="92"/>
    <x v="71"/>
    <x v="108"/>
    <x v="37"/>
    <x v="59"/>
    <x v="88"/>
    <x v="82"/>
    <x v="66"/>
    <x v="69"/>
    <x v="67"/>
    <x v="69"/>
    <x v="3"/>
    <x v="0"/>
    <x v="4"/>
    <x v="2"/>
    <x v="0"/>
    <x v="0"/>
    <x v="5"/>
    <x v="5"/>
    <x v="2"/>
    <x v="5"/>
    <x v="40"/>
    <x v="36"/>
    <x v="34"/>
    <x v="40"/>
    <x v="25"/>
    <x v="23"/>
    <x v="34"/>
    <x v="17"/>
    <x v="39"/>
    <x v="31"/>
    <x v="56"/>
    <x v="41"/>
    <x v="35"/>
    <x v="29"/>
    <x v="50"/>
    <x v="49"/>
    <x v="52"/>
    <x v="58"/>
    <x v="43"/>
    <x v="60"/>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6"/>
    <x v="3"/>
    <x v="4"/>
    <x v="6"/>
    <x v="5"/>
    <x v="1"/>
    <x v="1"/>
    <x v="4"/>
    <x v="1"/>
    <x v="2"/>
    <x v="6"/>
  </r>
  <r>
    <x v="245"/>
    <x v="154"/>
    <x v="1"/>
    <x v="1"/>
    <x v="2"/>
    <x v="6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2"/>
    <x v="61"/>
    <x v="0"/>
    <x v="105"/>
    <x v="42"/>
    <x v="32"/>
    <x v="67"/>
    <x v="30"/>
    <x v="53"/>
    <x v="27"/>
    <x v="44"/>
    <x v="59"/>
    <x v="69"/>
    <x v="29"/>
    <x v="61"/>
    <x v="65"/>
    <x v="27"/>
    <x v="53"/>
    <x v="20"/>
    <x v="78"/>
    <x v="62"/>
    <x v="65"/>
    <x v="102"/>
    <x v="19"/>
    <x v="25"/>
    <x v="52"/>
    <x v="26"/>
    <x v="16"/>
    <x v="1"/>
    <x v="20"/>
    <x v="11"/>
    <x v="43"/>
    <x v="36"/>
    <x v="74"/>
    <x v="34"/>
    <x v="24"/>
    <x v="57"/>
    <x v="28"/>
    <x v="51"/>
    <x v="21"/>
    <x v="41"/>
    <x v="19"/>
    <x v="39"/>
    <x v="76"/>
    <x v="35"/>
    <x v="25"/>
    <x v="59"/>
    <x v="30"/>
    <x v="53"/>
    <x v="22"/>
    <x v="43"/>
    <x v="19"/>
    <x v="41"/>
    <x v="38"/>
    <x v="93"/>
    <x v="81"/>
    <x v="30"/>
    <x v="64"/>
    <x v="35"/>
    <x v="103"/>
    <x v="79"/>
    <x v="90"/>
    <x v="120"/>
    <x v="4"/>
    <x v="1"/>
    <x v="3"/>
    <x v="4"/>
    <x v="1"/>
    <x v="1"/>
    <x v="1"/>
    <x v="1"/>
    <x v="3"/>
    <x v="3"/>
    <x v="49"/>
    <x v="43"/>
    <x v="5"/>
    <x v="33"/>
    <x v="35"/>
    <x v="51"/>
    <x v="40"/>
    <x v="63"/>
    <x v="17"/>
    <x v="47"/>
    <x v="46"/>
    <x v="28"/>
    <x v="79"/>
    <x v="34"/>
    <x v="13"/>
    <x v="2"/>
    <x v="22"/>
    <x v="9"/>
    <x v="77"/>
    <x v="47"/>
    <x v="7"/>
    <x v="2"/>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2"/>
    <x v="4"/>
    <x v="5"/>
    <x v="1"/>
    <x v="1"/>
    <x v="1"/>
    <x v="1"/>
    <x v="2"/>
    <x v="2"/>
    <x v="1"/>
    <x v="1"/>
    <x v="1"/>
    <x v="2"/>
    <x v="2"/>
    <x v="2"/>
    <x v="1"/>
    <x v="3"/>
    <x v="2"/>
    <x v="4"/>
    <x v="1"/>
    <x v="5"/>
    <x v="4"/>
    <x v="2"/>
    <x v="4"/>
    <x v="6"/>
    <x v="5"/>
    <x v="5"/>
    <x v="1"/>
    <x v="5"/>
    <x v="5"/>
    <x v="5"/>
    <x v="6"/>
    <x v="3"/>
    <x v="4"/>
    <x v="6"/>
    <x v="5"/>
    <x v="1"/>
    <x v="1"/>
    <x v="4"/>
    <x v="1"/>
    <x v="2"/>
    <x v="6"/>
  </r>
  <r>
    <x v="246"/>
    <x v="213"/>
    <x v="1"/>
    <x v="1"/>
    <x v="2"/>
    <x v="53"/>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2"/>
    <x v="61"/>
    <x v="0"/>
    <x v="67"/>
    <x v="33"/>
    <x v="66"/>
    <x v="38"/>
    <x v="11"/>
    <x v="23"/>
    <x v="46"/>
    <x v="17"/>
    <x v="73"/>
    <x v="76"/>
    <x v="67"/>
    <x v="70"/>
    <x v="31"/>
    <x v="56"/>
    <x v="72"/>
    <x v="52"/>
    <x v="59"/>
    <x v="89"/>
    <x v="51"/>
    <x v="95"/>
    <x v="50"/>
    <x v="37"/>
    <x v="16"/>
    <x v="51"/>
    <x v="57"/>
    <x v="27"/>
    <x v="9"/>
    <x v="40"/>
    <x v="32"/>
    <x v="28"/>
    <x v="43"/>
    <x v="30"/>
    <x v="72"/>
    <x v="31"/>
    <x v="9"/>
    <x v="24"/>
    <x v="48"/>
    <x v="16"/>
    <x v="48"/>
    <x v="60"/>
    <x v="44"/>
    <x v="30"/>
    <x v="75"/>
    <x v="31"/>
    <x v="9"/>
    <x v="25"/>
    <x v="50"/>
    <x v="17"/>
    <x v="50"/>
    <x v="63"/>
    <x v="70"/>
    <x v="98"/>
    <x v="32"/>
    <x v="58"/>
    <x v="85"/>
    <x v="63"/>
    <x v="75"/>
    <x v="105"/>
    <x v="59"/>
    <x v="98"/>
    <x v="4"/>
    <x v="1"/>
    <x v="3"/>
    <x v="4"/>
    <x v="1"/>
    <x v="1"/>
    <x v="1"/>
    <x v="1"/>
    <x v="3"/>
    <x v="3"/>
    <x v="19"/>
    <x v="37"/>
    <x v="54"/>
    <x v="8"/>
    <x v="15"/>
    <x v="30"/>
    <x v="67"/>
    <x v="37"/>
    <x v="48"/>
    <x v="70"/>
    <x v="83"/>
    <x v="42"/>
    <x v="20"/>
    <x v="82"/>
    <x v="79"/>
    <x v="18"/>
    <x v="7"/>
    <x v="34"/>
    <x v="34"/>
    <x v="25"/>
    <x v="0"/>
    <x v="7"/>
    <x v="6"/>
    <x v="2"/>
    <x v="5"/>
    <x v="2"/>
    <x v="5"/>
    <x v="4"/>
    <x v="7"/>
    <x v="5"/>
    <x v="5"/>
    <x v="4"/>
    <x v="4"/>
    <x v="4"/>
    <x v="3"/>
    <x v="2"/>
    <x v="4"/>
    <x v="4"/>
    <x v="5"/>
    <x v="4"/>
    <x v="0"/>
    <x v="4"/>
    <x v="4"/>
    <x v="4"/>
    <x v="4"/>
    <x v="4"/>
    <x v="4"/>
    <x v="4"/>
    <x v="4"/>
    <x v="4"/>
    <x v="4"/>
    <x v="1"/>
    <x v="5"/>
    <x v="2"/>
    <x v="4"/>
    <x v="4"/>
    <x v="3"/>
    <x v="0"/>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5"/>
    <x v="5"/>
    <x v="5"/>
    <x v="6"/>
    <x v="3"/>
    <x v="4"/>
    <x v="6"/>
    <x v="1"/>
    <x v="1"/>
    <x v="1"/>
    <x v="4"/>
    <x v="1"/>
    <x v="2"/>
    <x v="6"/>
  </r>
  <r>
    <x v="247"/>
    <x v="211"/>
    <x v="1"/>
    <x v="1"/>
    <x v="2"/>
    <x v="5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2"/>
    <x v="61"/>
    <x v="0"/>
    <x v="104"/>
    <x v="38"/>
    <x v="48"/>
    <x v="73"/>
    <x v="27"/>
    <x v="27"/>
    <x v="25"/>
    <x v="37"/>
    <x v="71"/>
    <x v="77"/>
    <x v="30"/>
    <x v="65"/>
    <x v="49"/>
    <x v="21"/>
    <x v="56"/>
    <x v="48"/>
    <x v="80"/>
    <x v="69"/>
    <x v="53"/>
    <x v="94"/>
    <x v="20"/>
    <x v="30"/>
    <x v="32"/>
    <x v="21"/>
    <x v="21"/>
    <x v="20"/>
    <x v="26"/>
    <x v="23"/>
    <x v="33"/>
    <x v="27"/>
    <x v="83"/>
    <x v="34"/>
    <x v="47"/>
    <x v="68"/>
    <x v="27"/>
    <x v="27"/>
    <x v="21"/>
    <x v="38"/>
    <x v="41"/>
    <x v="57"/>
    <x v="85"/>
    <x v="35"/>
    <x v="49"/>
    <x v="70"/>
    <x v="29"/>
    <x v="28"/>
    <x v="22"/>
    <x v="40"/>
    <x v="43"/>
    <x v="60"/>
    <x v="29"/>
    <x v="93"/>
    <x v="58"/>
    <x v="19"/>
    <x v="65"/>
    <x v="60"/>
    <x v="103"/>
    <x v="82"/>
    <x v="66"/>
    <x v="102"/>
    <x v="4"/>
    <x v="1"/>
    <x v="3"/>
    <x v="4"/>
    <x v="1"/>
    <x v="1"/>
    <x v="1"/>
    <x v="1"/>
    <x v="3"/>
    <x v="3"/>
    <x v="61"/>
    <x v="43"/>
    <x v="26"/>
    <x v="49"/>
    <x v="34"/>
    <x v="33"/>
    <x v="40"/>
    <x v="60"/>
    <x v="39"/>
    <x v="67"/>
    <x v="25"/>
    <x v="28"/>
    <x v="40"/>
    <x v="21"/>
    <x v="15"/>
    <x v="11"/>
    <x v="22"/>
    <x v="14"/>
    <x v="40"/>
    <x v="30"/>
    <x v="7"/>
    <x v="7"/>
    <x v="1"/>
    <x v="2"/>
    <x v="5"/>
    <x v="2"/>
    <x v="5"/>
    <x v="4"/>
    <x v="7"/>
    <x v="5"/>
    <x v="5"/>
    <x v="4"/>
    <x v="4"/>
    <x v="4"/>
    <x v="3"/>
    <x v="2"/>
    <x v="4"/>
    <x v="4"/>
    <x v="5"/>
    <x v="4"/>
    <x v="1"/>
    <x v="4"/>
    <x v="4"/>
    <x v="0"/>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2"/>
    <x v="4"/>
    <x v="5"/>
    <x v="1"/>
    <x v="1"/>
    <x v="1"/>
    <x v="1"/>
    <x v="2"/>
    <x v="2"/>
    <x v="1"/>
    <x v="1"/>
    <x v="1"/>
    <x v="2"/>
    <x v="2"/>
    <x v="2"/>
    <x v="1"/>
    <x v="3"/>
    <x v="2"/>
    <x v="4"/>
    <x v="1"/>
    <x v="3"/>
    <x v="4"/>
    <x v="2"/>
    <x v="4"/>
    <x v="6"/>
    <x v="5"/>
    <x v="5"/>
    <x v="4"/>
    <x v="5"/>
    <x v="5"/>
    <x v="5"/>
    <x v="6"/>
    <x v="3"/>
    <x v="4"/>
    <x v="6"/>
    <x v="5"/>
    <x v="1"/>
    <x v="1"/>
    <x v="4"/>
    <x v="1"/>
    <x v="2"/>
    <x v="6"/>
  </r>
  <r>
    <x v="248"/>
    <x v="343"/>
    <x v="1"/>
    <x v="1"/>
    <x v="2"/>
    <x v="53"/>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5"/>
    <x v="16"/>
    <x v="0"/>
    <x v="20"/>
    <x v="23"/>
    <x v="35"/>
    <x v="33"/>
    <x v="4"/>
    <x v="61"/>
    <x v="0"/>
    <x v="84"/>
    <x v="48"/>
    <x v="58"/>
    <x v="55"/>
    <x v="26"/>
    <x v="24"/>
    <x v="79"/>
    <x v="79"/>
    <x v="78"/>
    <x v="126"/>
    <x v="50"/>
    <x v="54"/>
    <x v="39"/>
    <x v="39"/>
    <x v="57"/>
    <x v="51"/>
    <x v="25"/>
    <x v="27"/>
    <x v="46"/>
    <x v="45"/>
    <x v="28"/>
    <x v="33"/>
    <x v="36"/>
    <x v="24"/>
    <x v="23"/>
    <x v="27"/>
    <x v="30"/>
    <x v="26"/>
    <x v="36"/>
    <x v="33"/>
    <x v="64"/>
    <x v="48"/>
    <x v="61"/>
    <x v="52"/>
    <x v="27"/>
    <x v="25"/>
    <x v="92"/>
    <x v="92"/>
    <x v="55"/>
    <x v="119"/>
    <x v="66"/>
    <x v="49"/>
    <x v="64"/>
    <x v="54"/>
    <x v="29"/>
    <x v="26"/>
    <x v="95"/>
    <x v="95"/>
    <x v="58"/>
    <x v="122"/>
    <x v="48"/>
    <x v="79"/>
    <x v="43"/>
    <x v="35"/>
    <x v="65"/>
    <x v="62"/>
    <x v="30"/>
    <x v="27"/>
    <x v="51"/>
    <x v="39"/>
    <x v="1"/>
    <x v="2"/>
    <x v="2"/>
    <x v="3"/>
    <x v="2"/>
    <x v="3"/>
    <x v="6"/>
    <x v="4"/>
    <x v="1"/>
    <x v="4"/>
    <x v="74"/>
    <x v="44"/>
    <x v="49"/>
    <x v="56"/>
    <x v="33"/>
    <x v="26"/>
    <x v="50"/>
    <x v="62"/>
    <x v="60"/>
    <x v="90"/>
    <x v="22"/>
    <x v="41"/>
    <x v="30"/>
    <x v="10"/>
    <x v="19"/>
    <x v="37"/>
    <x v="29"/>
    <x v="15"/>
    <x v="26"/>
    <x v="25"/>
    <x v="7"/>
    <x v="7"/>
    <x v="0"/>
    <x v="2"/>
    <x v="5"/>
    <x v="2"/>
    <x v="5"/>
    <x v="4"/>
    <x v="7"/>
    <x v="5"/>
    <x v="5"/>
    <x v="4"/>
    <x v="4"/>
    <x v="4"/>
    <x v="3"/>
    <x v="2"/>
    <x v="4"/>
    <x v="1"/>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5"/>
    <x v="1"/>
    <x v="4"/>
    <x v="5"/>
    <x v="5"/>
    <x v="5"/>
    <x v="6"/>
    <x v="3"/>
    <x v="4"/>
    <x v="6"/>
    <x v="5"/>
    <x v="1"/>
    <x v="1"/>
    <x v="4"/>
    <x v="1"/>
    <x v="2"/>
    <x v="6"/>
  </r>
  <r>
    <x v="249"/>
    <x v="175"/>
    <x v="1"/>
    <x v="1"/>
    <x v="1"/>
    <x v="6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61"/>
    <x v="0"/>
    <x v="86"/>
    <x v="36"/>
    <x v="84"/>
    <x v="51"/>
    <x v="13"/>
    <x v="13"/>
    <x v="72"/>
    <x v="63"/>
    <x v="95"/>
    <x v="135"/>
    <x v="48"/>
    <x v="67"/>
    <x v="13"/>
    <x v="43"/>
    <x v="70"/>
    <x v="62"/>
    <x v="33"/>
    <x v="43"/>
    <x v="28"/>
    <x v="36"/>
    <x v="26"/>
    <x v="53"/>
    <x v="9"/>
    <x v="28"/>
    <x v="69"/>
    <x v="66"/>
    <x v="38"/>
    <x v="47"/>
    <x v="18"/>
    <x v="26"/>
    <x v="47"/>
    <x v="24"/>
    <x v="77"/>
    <x v="36"/>
    <x v="8"/>
    <x v="8"/>
    <x v="65"/>
    <x v="58"/>
    <x v="53"/>
    <x v="101"/>
    <x v="48"/>
    <x v="24"/>
    <x v="80"/>
    <x v="37"/>
    <x v="8"/>
    <x v="8"/>
    <x v="67"/>
    <x v="60"/>
    <x v="55"/>
    <x v="104"/>
    <x v="66"/>
    <x v="104"/>
    <x v="27"/>
    <x v="52"/>
    <x v="86"/>
    <x v="80"/>
    <x v="58"/>
    <x v="62"/>
    <x v="54"/>
    <x v="57"/>
    <x v="1"/>
    <x v="2"/>
    <x v="2"/>
    <x v="3"/>
    <x v="2"/>
    <x v="3"/>
    <x v="6"/>
    <x v="4"/>
    <x v="1"/>
    <x v="4"/>
    <x v="55"/>
    <x v="19"/>
    <x v="65"/>
    <x v="40"/>
    <x v="13"/>
    <x v="9"/>
    <x v="22"/>
    <x v="26"/>
    <x v="58"/>
    <x v="71"/>
    <x v="49"/>
    <x v="80"/>
    <x v="17"/>
    <x v="36"/>
    <x v="80"/>
    <x v="72"/>
    <x v="68"/>
    <x v="74"/>
    <x v="34"/>
    <x v="39"/>
    <x v="7"/>
    <x v="1"/>
    <x v="6"/>
    <x v="2"/>
    <x v="5"/>
    <x v="2"/>
    <x v="5"/>
    <x v="4"/>
    <x v="7"/>
    <x v="5"/>
    <x v="5"/>
    <x v="4"/>
    <x v="4"/>
    <x v="4"/>
    <x v="3"/>
    <x v="2"/>
    <x v="4"/>
    <x v="4"/>
    <x v="5"/>
    <x v="4"/>
    <x v="4"/>
    <x v="4"/>
    <x v="1"/>
    <x v="4"/>
    <x v="4"/>
    <x v="4"/>
    <x v="4"/>
    <x v="4"/>
    <x v="4"/>
    <x v="4"/>
    <x v="4"/>
    <x v="1"/>
    <x v="5"/>
    <x v="2"/>
    <x v="4"/>
    <x v="4"/>
    <x v="3"/>
    <x v="4"/>
    <x v="4"/>
    <x v="6"/>
    <x v="2"/>
    <x v="3"/>
    <x v="4"/>
    <x v="2"/>
    <x v="0"/>
    <x v="4"/>
    <x v="2"/>
    <x v="3"/>
    <x v="3"/>
    <x v="2"/>
    <x v="3"/>
    <x v="1"/>
    <x v="1"/>
    <x v="1"/>
    <x v="1"/>
    <x v="1"/>
    <x v="2"/>
    <x v="1"/>
    <x v="1"/>
    <x v="1"/>
    <x v="2"/>
    <x v="1"/>
    <x v="2"/>
    <x v="1"/>
    <x v="1"/>
    <x v="1"/>
    <x v="1"/>
    <x v="1"/>
    <x v="1"/>
    <x v="1"/>
    <x v="1"/>
    <x v="1"/>
    <x v="1"/>
    <x v="2"/>
    <x v="1"/>
    <x v="2"/>
    <x v="3"/>
    <x v="2"/>
    <x v="5"/>
    <x v="4"/>
    <x v="2"/>
    <x v="2"/>
    <x v="1"/>
    <x v="1"/>
    <x v="2"/>
    <x v="4"/>
    <x v="3"/>
    <x v="4"/>
    <x v="5"/>
    <x v="5"/>
    <x v="5"/>
    <x v="4"/>
    <x v="4"/>
    <x v="2"/>
    <x v="4"/>
    <x v="5"/>
    <x v="1"/>
    <x v="1"/>
    <x v="1"/>
    <x v="1"/>
    <x v="2"/>
    <x v="2"/>
    <x v="1"/>
    <x v="1"/>
    <x v="1"/>
    <x v="2"/>
    <x v="2"/>
    <x v="2"/>
    <x v="1"/>
    <x v="3"/>
    <x v="2"/>
    <x v="4"/>
    <x v="1"/>
    <x v="1"/>
    <x v="4"/>
    <x v="2"/>
    <x v="4"/>
    <x v="6"/>
    <x v="5"/>
    <x v="5"/>
    <x v="4"/>
    <x v="5"/>
    <x v="5"/>
    <x v="5"/>
    <x v="6"/>
    <x v="3"/>
    <x v="4"/>
    <x v="6"/>
    <x v="5"/>
    <x v="1"/>
    <x v="1"/>
    <x v="4"/>
    <x v="1"/>
    <x v="2"/>
    <x v="6"/>
  </r>
  <r>
    <x v="250"/>
    <x v="195"/>
    <x v="1"/>
    <x v="1"/>
    <x v="2"/>
    <x v="45"/>
    <x v="0"/>
    <x v="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4"/>
    <x v="6"/>
    <x v="8"/>
    <x v="8"/>
    <x v="8"/>
    <x v="0"/>
    <x v="14"/>
    <x v="11"/>
    <x v="14"/>
    <x v="15"/>
    <x v="6"/>
    <x v="61"/>
    <x v="0"/>
    <x v="72"/>
    <x v="70"/>
    <x v="28"/>
    <x v="15"/>
    <x v="21"/>
    <x v="37"/>
    <x v="35"/>
    <x v="25"/>
    <x v="46"/>
    <x v="47"/>
    <x v="62"/>
    <x v="32"/>
    <x v="69"/>
    <x v="82"/>
    <x v="62"/>
    <x v="36"/>
    <x v="70"/>
    <x v="81"/>
    <x v="78"/>
    <x v="124"/>
    <x v="21"/>
    <x v="20"/>
    <x v="18"/>
    <x v="49"/>
    <x v="32"/>
    <x v="44"/>
    <x v="18"/>
    <x v="28"/>
    <x v="35"/>
    <x v="23"/>
    <x v="66"/>
    <x v="91"/>
    <x v="30"/>
    <x v="7"/>
    <x v="26"/>
    <x v="45"/>
    <x v="43"/>
    <x v="31"/>
    <x v="23"/>
    <x v="35"/>
    <x v="68"/>
    <x v="93"/>
    <x v="32"/>
    <x v="7"/>
    <x v="28"/>
    <x v="47"/>
    <x v="45"/>
    <x v="32"/>
    <x v="24"/>
    <x v="36"/>
    <x v="46"/>
    <x v="35"/>
    <x v="75"/>
    <x v="82"/>
    <x v="66"/>
    <x v="41"/>
    <x v="80"/>
    <x v="90"/>
    <x v="85"/>
    <x v="125"/>
    <x v="2"/>
    <x v="3"/>
    <x v="1"/>
    <x v="1"/>
    <x v="4"/>
    <x v="4"/>
    <x v="3"/>
    <x v="2"/>
    <x v="0"/>
    <x v="0"/>
    <x v="75"/>
    <x v="57"/>
    <x v="43"/>
    <x v="17"/>
    <x v="23"/>
    <x v="2"/>
    <x v="54"/>
    <x v="42"/>
    <x v="46"/>
    <x v="66"/>
    <x v="16"/>
    <x v="16"/>
    <x v="25"/>
    <x v="63"/>
    <x v="39"/>
    <x v="56"/>
    <x v="13"/>
    <x v="31"/>
    <x v="32"/>
    <x v="3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1"/>
    <x v="1"/>
    <x v="1"/>
    <x v="1"/>
    <x v="1"/>
    <x v="2"/>
    <x v="2"/>
    <x v="1"/>
    <x v="1"/>
    <x v="1"/>
    <x v="2"/>
    <x v="2"/>
    <x v="2"/>
    <x v="1"/>
    <x v="3"/>
    <x v="2"/>
    <x v="4"/>
    <x v="1"/>
    <x v="5"/>
    <x v="4"/>
    <x v="2"/>
    <x v="4"/>
    <x v="6"/>
    <x v="5"/>
    <x v="5"/>
    <x v="4"/>
    <x v="5"/>
    <x v="5"/>
    <x v="5"/>
    <x v="6"/>
    <x v="3"/>
    <x v="4"/>
    <x v="6"/>
    <x v="5"/>
    <x v="1"/>
    <x v="1"/>
    <x v="4"/>
    <x v="1"/>
    <x v="2"/>
    <x v="6"/>
  </r>
  <r>
    <x v="251"/>
    <x v="182"/>
    <x v="1"/>
    <x v="1"/>
    <x v="2"/>
    <x v="5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3"/>
    <x v="61"/>
    <x v="0"/>
    <x v="84"/>
    <x v="89"/>
    <x v="11"/>
    <x v="20"/>
    <x v="46"/>
    <x v="21"/>
    <x v="39"/>
    <x v="58"/>
    <x v="54"/>
    <x v="62"/>
    <x v="50"/>
    <x v="13"/>
    <x v="89"/>
    <x v="76"/>
    <x v="37"/>
    <x v="54"/>
    <x v="66"/>
    <x v="48"/>
    <x v="70"/>
    <x v="109"/>
    <x v="11"/>
    <x v="15"/>
    <x v="50"/>
    <x v="48"/>
    <x v="49"/>
    <x v="36"/>
    <x v="41"/>
    <x v="29"/>
    <x v="56"/>
    <x v="41"/>
    <x v="61"/>
    <x v="98"/>
    <x v="6"/>
    <x v="8"/>
    <x v="45"/>
    <x v="20"/>
    <x v="38"/>
    <x v="63"/>
    <x v="19"/>
    <x v="39"/>
    <x v="63"/>
    <x v="100"/>
    <x v="6"/>
    <x v="8"/>
    <x v="47"/>
    <x v="21"/>
    <x v="40"/>
    <x v="65"/>
    <x v="19"/>
    <x v="41"/>
    <x v="51"/>
    <x v="28"/>
    <x v="99"/>
    <x v="81"/>
    <x v="47"/>
    <x v="67"/>
    <x v="86"/>
    <x v="57"/>
    <x v="90"/>
    <x v="120"/>
    <x v="0"/>
    <x v="5"/>
    <x v="0"/>
    <x v="0"/>
    <x v="5"/>
    <x v="2"/>
    <x v="4"/>
    <x v="3"/>
    <x v="4"/>
    <x v="1"/>
    <x v="75"/>
    <x v="50"/>
    <x v="25"/>
    <x v="20"/>
    <x v="3"/>
    <x v="22"/>
    <x v="26"/>
    <x v="43"/>
    <x v="8"/>
    <x v="50"/>
    <x v="15"/>
    <x v="31"/>
    <x v="57"/>
    <x v="70"/>
    <x v="70"/>
    <x v="44"/>
    <x v="61"/>
    <x v="39"/>
    <x v="80"/>
    <x v="60"/>
    <x v="7"/>
    <x v="7"/>
    <x v="6"/>
    <x v="2"/>
    <x v="0"/>
    <x v="2"/>
    <x v="5"/>
    <x v="4"/>
    <x v="7"/>
    <x v="5"/>
    <x v="5"/>
    <x v="4"/>
    <x v="4"/>
    <x v="4"/>
    <x v="3"/>
    <x v="2"/>
    <x v="4"/>
    <x v="4"/>
    <x v="5"/>
    <x v="4"/>
    <x v="4"/>
    <x v="4"/>
    <x v="4"/>
    <x v="4"/>
    <x v="4"/>
    <x v="0"/>
    <x v="0"/>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1"/>
    <x v="1"/>
    <x v="1"/>
    <x v="1"/>
    <x v="4"/>
    <x v="1"/>
    <x v="2"/>
    <x v="6"/>
  </r>
  <r>
    <x v="252"/>
    <x v="355"/>
    <x v="1"/>
    <x v="1"/>
    <x v="2"/>
    <x v="53"/>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2"/>
    <x v="7"/>
    <x v="9"/>
    <x v="16"/>
    <x v="17"/>
    <x v="0"/>
    <x v="20"/>
    <x v="13"/>
    <x v="25"/>
    <x v="22"/>
    <x v="5"/>
    <x v="61"/>
    <x v="0"/>
    <x v="48"/>
    <x v="23"/>
    <x v="91"/>
    <x v="20"/>
    <x v="5"/>
    <x v="5"/>
    <x v="75"/>
    <x v="72"/>
    <x v="98"/>
    <x v="147"/>
    <x v="87"/>
    <x v="80"/>
    <x v="6"/>
    <x v="76"/>
    <x v="79"/>
    <x v="71"/>
    <x v="30"/>
    <x v="34"/>
    <x v="25"/>
    <x v="24"/>
    <x v="57"/>
    <x v="45"/>
    <x v="6"/>
    <x v="53"/>
    <x v="64"/>
    <x v="60"/>
    <x v="10"/>
    <x v="15"/>
    <x v="14"/>
    <x v="10"/>
    <x v="20"/>
    <x v="16"/>
    <x v="96"/>
    <x v="9"/>
    <x v="2"/>
    <x v="2"/>
    <x v="87"/>
    <x v="82"/>
    <x v="80"/>
    <x v="142"/>
    <x v="20"/>
    <x v="16"/>
    <x v="99"/>
    <x v="9"/>
    <x v="2"/>
    <x v="2"/>
    <x v="90"/>
    <x v="85"/>
    <x v="83"/>
    <x v="145"/>
    <x v="94"/>
    <x v="112"/>
    <x v="8"/>
    <x v="80"/>
    <x v="92"/>
    <x v="86"/>
    <x v="35"/>
    <x v="37"/>
    <x v="26"/>
    <x v="16"/>
    <x v="3"/>
    <x v="0"/>
    <x v="4"/>
    <x v="2"/>
    <x v="0"/>
    <x v="0"/>
    <x v="5"/>
    <x v="5"/>
    <x v="2"/>
    <x v="5"/>
    <x v="19"/>
    <x v="32"/>
    <x v="79"/>
    <x v="18"/>
    <x v="20"/>
    <x v="18"/>
    <x v="64"/>
    <x v="50"/>
    <x v="79"/>
    <x v="105"/>
    <x v="71"/>
    <x v="52"/>
    <x v="5"/>
    <x v="70"/>
    <x v="68"/>
    <x v="66"/>
    <x v="10"/>
    <x v="32"/>
    <x v="7"/>
    <x v="12"/>
    <x v="7"/>
    <x v="7"/>
    <x v="0"/>
    <x v="2"/>
    <x v="5"/>
    <x v="2"/>
    <x v="5"/>
    <x v="4"/>
    <x v="7"/>
    <x v="5"/>
    <x v="5"/>
    <x v="4"/>
    <x v="4"/>
    <x v="4"/>
    <x v="3"/>
    <x v="2"/>
    <x v="1"/>
    <x v="4"/>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2"/>
    <x v="1"/>
    <x v="1"/>
    <x v="1"/>
    <x v="1"/>
    <x v="2"/>
    <x v="2"/>
    <x v="1"/>
    <x v="1"/>
    <x v="1"/>
    <x v="2"/>
    <x v="2"/>
    <x v="2"/>
    <x v="1"/>
    <x v="3"/>
    <x v="2"/>
    <x v="4"/>
    <x v="1"/>
    <x v="5"/>
    <x v="4"/>
    <x v="2"/>
    <x v="4"/>
    <x v="6"/>
    <x v="5"/>
    <x v="5"/>
    <x v="4"/>
    <x v="5"/>
    <x v="5"/>
    <x v="5"/>
    <x v="2"/>
    <x v="3"/>
    <x v="4"/>
    <x v="6"/>
    <x v="5"/>
    <x v="1"/>
    <x v="1"/>
    <x v="4"/>
    <x v="1"/>
    <x v="2"/>
    <x v="6"/>
  </r>
  <r>
    <x v="253"/>
    <x v="74"/>
    <x v="1"/>
    <x v="1"/>
    <x v="2"/>
    <x v="5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4"/>
    <x v="61"/>
    <x v="0"/>
    <x v="113"/>
    <x v="68"/>
    <x v="43"/>
    <x v="65"/>
    <x v="21"/>
    <x v="19"/>
    <x v="65"/>
    <x v="64"/>
    <x v="61"/>
    <x v="97"/>
    <x v="21"/>
    <x v="34"/>
    <x v="54"/>
    <x v="29"/>
    <x v="62"/>
    <x v="56"/>
    <x v="40"/>
    <x v="42"/>
    <x v="63"/>
    <x v="74"/>
    <x v="7"/>
    <x v="7"/>
    <x v="51"/>
    <x v="12"/>
    <x v="37"/>
    <x v="45"/>
    <x v="49"/>
    <x v="46"/>
    <x v="54"/>
    <x v="50"/>
    <x v="96"/>
    <x v="70"/>
    <x v="41"/>
    <x v="62"/>
    <x v="20"/>
    <x v="18"/>
    <x v="69"/>
    <x v="70"/>
    <x v="28"/>
    <x v="84"/>
    <x v="99"/>
    <x v="71"/>
    <x v="43"/>
    <x v="64"/>
    <x v="21"/>
    <x v="19"/>
    <x v="71"/>
    <x v="72"/>
    <x v="29"/>
    <x v="87"/>
    <x v="15"/>
    <x v="57"/>
    <x v="64"/>
    <x v="25"/>
    <x v="73"/>
    <x v="69"/>
    <x v="54"/>
    <x v="50"/>
    <x v="80"/>
    <x v="74"/>
    <x v="1"/>
    <x v="2"/>
    <x v="2"/>
    <x v="3"/>
    <x v="2"/>
    <x v="3"/>
    <x v="6"/>
    <x v="4"/>
    <x v="1"/>
    <x v="4"/>
    <x v="103"/>
    <x v="67"/>
    <x v="26"/>
    <x v="65"/>
    <x v="25"/>
    <x v="19"/>
    <x v="26"/>
    <x v="39"/>
    <x v="31"/>
    <x v="46"/>
    <x v="1"/>
    <x v="9"/>
    <x v="56"/>
    <x v="3"/>
    <x v="53"/>
    <x v="55"/>
    <x v="63"/>
    <x v="44"/>
    <x v="66"/>
    <x v="52"/>
    <x v="7"/>
    <x v="7"/>
    <x v="3"/>
    <x v="2"/>
    <x v="5"/>
    <x v="2"/>
    <x v="5"/>
    <x v="4"/>
    <x v="7"/>
    <x v="5"/>
    <x v="5"/>
    <x v="4"/>
    <x v="4"/>
    <x v="4"/>
    <x v="3"/>
    <x v="2"/>
    <x v="4"/>
    <x v="4"/>
    <x v="5"/>
    <x v="4"/>
    <x v="4"/>
    <x v="4"/>
    <x v="4"/>
    <x v="1"/>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3"/>
    <x v="4"/>
    <x v="5"/>
    <x v="1"/>
    <x v="1"/>
    <x v="1"/>
    <x v="1"/>
    <x v="2"/>
    <x v="2"/>
    <x v="1"/>
    <x v="1"/>
    <x v="1"/>
    <x v="2"/>
    <x v="2"/>
    <x v="2"/>
    <x v="1"/>
    <x v="3"/>
    <x v="2"/>
    <x v="4"/>
    <x v="1"/>
    <x v="5"/>
    <x v="4"/>
    <x v="2"/>
    <x v="4"/>
    <x v="6"/>
    <x v="5"/>
    <x v="5"/>
    <x v="4"/>
    <x v="5"/>
    <x v="5"/>
    <x v="5"/>
    <x v="6"/>
    <x v="3"/>
    <x v="4"/>
    <x v="3"/>
    <x v="5"/>
    <x v="1"/>
    <x v="1"/>
    <x v="4"/>
    <x v="1"/>
    <x v="2"/>
    <x v="6"/>
  </r>
  <r>
    <x v="254"/>
    <x v="391"/>
    <x v="1"/>
    <x v="1"/>
    <x v="2"/>
    <x v="53"/>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5"/>
    <x v="61"/>
    <x v="0"/>
    <x v="67"/>
    <x v="26"/>
    <x v="62"/>
    <x v="38"/>
    <x v="9"/>
    <x v="9"/>
    <x v="57"/>
    <x v="50"/>
    <x v="68"/>
    <x v="102"/>
    <x v="67"/>
    <x v="77"/>
    <x v="35"/>
    <x v="56"/>
    <x v="75"/>
    <x v="66"/>
    <x v="48"/>
    <x v="56"/>
    <x v="56"/>
    <x v="69"/>
    <x v="43"/>
    <x v="37"/>
    <x v="39"/>
    <x v="33"/>
    <x v="35"/>
    <x v="33"/>
    <x v="33"/>
    <x v="47"/>
    <x v="42"/>
    <x v="43"/>
    <x v="43"/>
    <x v="21"/>
    <x v="67"/>
    <x v="31"/>
    <x v="6"/>
    <x v="6"/>
    <x v="62"/>
    <x v="55"/>
    <x v="41"/>
    <x v="92"/>
    <x v="44"/>
    <x v="21"/>
    <x v="70"/>
    <x v="31"/>
    <x v="6"/>
    <x v="6"/>
    <x v="64"/>
    <x v="57"/>
    <x v="43"/>
    <x v="95"/>
    <x v="70"/>
    <x v="107"/>
    <x v="37"/>
    <x v="58"/>
    <x v="88"/>
    <x v="82"/>
    <x v="61"/>
    <x v="65"/>
    <x v="66"/>
    <x v="66"/>
    <x v="3"/>
    <x v="0"/>
    <x v="4"/>
    <x v="2"/>
    <x v="0"/>
    <x v="0"/>
    <x v="5"/>
    <x v="5"/>
    <x v="2"/>
    <x v="5"/>
    <x v="41"/>
    <x v="37"/>
    <x v="34"/>
    <x v="41"/>
    <x v="25"/>
    <x v="23"/>
    <x v="39"/>
    <x v="21"/>
    <x v="40"/>
    <x v="36"/>
    <x v="54"/>
    <x v="37"/>
    <x v="35"/>
    <x v="26"/>
    <x v="50"/>
    <x v="49"/>
    <x v="43"/>
    <x v="53"/>
    <x v="42"/>
    <x v="56"/>
    <x v="0"/>
    <x v="7"/>
    <x v="6"/>
    <x v="2"/>
    <x v="5"/>
    <x v="2"/>
    <x v="5"/>
    <x v="4"/>
    <x v="7"/>
    <x v="5"/>
    <x v="5"/>
    <x v="4"/>
    <x v="4"/>
    <x v="4"/>
    <x v="3"/>
    <x v="2"/>
    <x v="0"/>
    <x v="4"/>
    <x v="0"/>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1"/>
    <x v="5"/>
    <x v="4"/>
    <x v="4"/>
    <x v="5"/>
    <x v="4"/>
    <x v="5"/>
    <x v="1"/>
    <x v="1"/>
    <x v="1"/>
    <x v="1"/>
    <x v="2"/>
    <x v="2"/>
    <x v="1"/>
    <x v="1"/>
    <x v="1"/>
    <x v="2"/>
    <x v="2"/>
    <x v="2"/>
    <x v="1"/>
    <x v="3"/>
    <x v="2"/>
    <x v="4"/>
    <x v="1"/>
    <x v="1"/>
    <x v="4"/>
    <x v="2"/>
    <x v="4"/>
    <x v="6"/>
    <x v="5"/>
    <x v="5"/>
    <x v="4"/>
    <x v="5"/>
    <x v="5"/>
    <x v="5"/>
    <x v="6"/>
    <x v="3"/>
    <x v="4"/>
    <x v="6"/>
    <x v="5"/>
    <x v="1"/>
    <x v="1"/>
    <x v="4"/>
    <x v="1"/>
    <x v="2"/>
    <x v="6"/>
  </r>
  <r>
    <x v="255"/>
    <x v="172"/>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56"/>
    <x v="261"/>
    <x v="1"/>
    <x v="1"/>
    <x v="2"/>
    <x v="57"/>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4"/>
    <x v="12"/>
    <x v="12"/>
    <x v="13"/>
    <x v="0"/>
    <x v="20"/>
    <x v="19"/>
    <x v="20"/>
    <x v="18"/>
    <x v="3"/>
    <x v="61"/>
    <x v="0"/>
    <x v="97"/>
    <x v="97"/>
    <x v="13"/>
    <x v="23"/>
    <x v="54"/>
    <x v="24"/>
    <x v="45"/>
    <x v="66"/>
    <x v="65"/>
    <x v="72"/>
    <x v="37"/>
    <x v="5"/>
    <x v="87"/>
    <x v="72"/>
    <x v="29"/>
    <x v="51"/>
    <x v="60"/>
    <x v="40"/>
    <x v="59"/>
    <x v="99"/>
    <x v="6"/>
    <x v="6"/>
    <x v="43"/>
    <x v="43"/>
    <x v="42"/>
    <x v="32"/>
    <x v="36"/>
    <x v="24"/>
    <x v="46"/>
    <x v="27"/>
    <x v="72"/>
    <x v="105"/>
    <x v="8"/>
    <x v="11"/>
    <x v="52"/>
    <x v="23"/>
    <x v="43"/>
    <x v="69"/>
    <x v="31"/>
    <x v="49"/>
    <x v="74"/>
    <x v="107"/>
    <x v="9"/>
    <x v="11"/>
    <x v="54"/>
    <x v="24"/>
    <x v="45"/>
    <x v="71"/>
    <x v="33"/>
    <x v="51"/>
    <x v="40"/>
    <x v="21"/>
    <x v="97"/>
    <x v="78"/>
    <x v="40"/>
    <x v="64"/>
    <x v="80"/>
    <x v="51"/>
    <x v="76"/>
    <x v="110"/>
    <x v="0"/>
    <x v="5"/>
    <x v="0"/>
    <x v="0"/>
    <x v="5"/>
    <x v="2"/>
    <x v="4"/>
    <x v="3"/>
    <x v="4"/>
    <x v="1"/>
    <x v="84"/>
    <x v="61"/>
    <x v="27"/>
    <x v="23"/>
    <x v="10"/>
    <x v="25"/>
    <x v="31"/>
    <x v="50"/>
    <x v="17"/>
    <x v="60"/>
    <x v="11"/>
    <x v="21"/>
    <x v="50"/>
    <x v="64"/>
    <x v="57"/>
    <x v="36"/>
    <x v="52"/>
    <x v="21"/>
    <x v="74"/>
    <x v="36"/>
    <x v="7"/>
    <x v="7"/>
    <x v="6"/>
    <x v="2"/>
    <x v="0"/>
    <x v="2"/>
    <x v="5"/>
    <x v="4"/>
    <x v="7"/>
    <x v="5"/>
    <x v="5"/>
    <x v="4"/>
    <x v="4"/>
    <x v="4"/>
    <x v="3"/>
    <x v="2"/>
    <x v="4"/>
    <x v="4"/>
    <x v="5"/>
    <x v="4"/>
    <x v="4"/>
    <x v="4"/>
    <x v="4"/>
    <x v="4"/>
    <x v="4"/>
    <x v="1"/>
    <x v="1"/>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1"/>
    <x v="2"/>
    <x v="4"/>
    <x v="6"/>
    <x v="5"/>
    <x v="5"/>
    <x v="4"/>
    <x v="5"/>
    <x v="5"/>
    <x v="5"/>
    <x v="6"/>
    <x v="3"/>
    <x v="4"/>
    <x v="6"/>
    <x v="5"/>
    <x v="1"/>
    <x v="1"/>
    <x v="4"/>
    <x v="1"/>
    <x v="2"/>
    <x v="6"/>
  </r>
  <r>
    <x v="257"/>
    <x v="340"/>
    <x v="1"/>
    <x v="1"/>
    <x v="2"/>
    <x v="53"/>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4"/>
    <x v="12"/>
    <x v="12"/>
    <x v="13"/>
    <x v="0"/>
    <x v="20"/>
    <x v="19"/>
    <x v="20"/>
    <x v="18"/>
    <x v="4"/>
    <x v="61"/>
    <x v="0"/>
    <x v="52"/>
    <x v="24"/>
    <x v="72"/>
    <x v="24"/>
    <x v="12"/>
    <x v="10"/>
    <x v="85"/>
    <x v="89"/>
    <x v="79"/>
    <x v="144"/>
    <x v="83"/>
    <x v="79"/>
    <x v="25"/>
    <x v="71"/>
    <x v="71"/>
    <x v="65"/>
    <x v="19"/>
    <x v="16"/>
    <x v="45"/>
    <x v="27"/>
    <x v="57"/>
    <x v="73"/>
    <x v="21"/>
    <x v="62"/>
    <x v="71"/>
    <x v="75"/>
    <x v="22"/>
    <x v="17"/>
    <x v="33"/>
    <x v="19"/>
    <x v="25"/>
    <x v="19"/>
    <x v="79"/>
    <x v="14"/>
    <x v="10"/>
    <x v="8"/>
    <x v="98"/>
    <x v="101"/>
    <x v="57"/>
    <x v="140"/>
    <x v="25"/>
    <x v="19"/>
    <x v="82"/>
    <x v="14"/>
    <x v="10"/>
    <x v="8"/>
    <x v="101"/>
    <x v="104"/>
    <x v="60"/>
    <x v="143"/>
    <x v="89"/>
    <x v="109"/>
    <x v="25"/>
    <x v="75"/>
    <x v="84"/>
    <x v="80"/>
    <x v="24"/>
    <x v="18"/>
    <x v="49"/>
    <x v="18"/>
    <x v="1"/>
    <x v="2"/>
    <x v="2"/>
    <x v="3"/>
    <x v="2"/>
    <x v="3"/>
    <x v="6"/>
    <x v="4"/>
    <x v="1"/>
    <x v="4"/>
    <x v="33"/>
    <x v="14"/>
    <x v="67"/>
    <x v="17"/>
    <x v="15"/>
    <x v="9"/>
    <x v="58"/>
    <x v="72"/>
    <x v="62"/>
    <x v="116"/>
    <x v="77"/>
    <x v="84"/>
    <x v="11"/>
    <x v="75"/>
    <x v="74"/>
    <x v="72"/>
    <x v="21"/>
    <x v="5"/>
    <x v="22"/>
    <x v="5"/>
    <x v="7"/>
    <x v="0"/>
    <x v="6"/>
    <x v="2"/>
    <x v="5"/>
    <x v="2"/>
    <x v="5"/>
    <x v="4"/>
    <x v="7"/>
    <x v="5"/>
    <x v="5"/>
    <x v="4"/>
    <x v="4"/>
    <x v="4"/>
    <x v="3"/>
    <x v="2"/>
    <x v="0"/>
    <x v="4"/>
    <x v="5"/>
    <x v="4"/>
    <x v="4"/>
    <x v="4"/>
    <x v="4"/>
    <x v="4"/>
    <x v="4"/>
    <x v="4"/>
    <x v="4"/>
    <x v="4"/>
    <x v="4"/>
    <x v="4"/>
    <x v="4"/>
    <x v="1"/>
    <x v="0"/>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1"/>
    <x v="5"/>
    <x v="1"/>
    <x v="1"/>
    <x v="4"/>
    <x v="1"/>
    <x v="2"/>
    <x v="6"/>
  </r>
  <r>
    <x v="258"/>
    <x v="94"/>
    <x v="1"/>
    <x v="1"/>
    <x v="1"/>
    <x v="86"/>
    <x v="0"/>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59"/>
    <x v="100"/>
    <x v="1"/>
    <x v="1"/>
    <x v="2"/>
    <x v="5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2"/>
    <x v="11"/>
    <x v="0"/>
    <x v="83"/>
    <x v="47"/>
    <x v="60"/>
    <x v="55"/>
    <x v="36"/>
    <x v="13"/>
    <x v="25"/>
    <x v="41"/>
    <x v="91"/>
    <x v="93"/>
    <x v="51"/>
    <x v="55"/>
    <x v="37"/>
    <x v="39"/>
    <x v="47"/>
    <x v="62"/>
    <x v="80"/>
    <x v="65"/>
    <x v="33"/>
    <x v="78"/>
    <x v="41"/>
    <x v="17"/>
    <x v="25"/>
    <x v="37"/>
    <x v="10"/>
    <x v="44"/>
    <x v="26"/>
    <x v="18"/>
    <x v="18"/>
    <x v="19"/>
    <x v="59"/>
    <x v="45"/>
    <x v="62"/>
    <x v="50"/>
    <x v="38"/>
    <x v="11"/>
    <x v="21"/>
    <x v="42"/>
    <x v="67"/>
    <x v="76"/>
    <x v="61"/>
    <x v="46"/>
    <x v="65"/>
    <x v="52"/>
    <x v="40"/>
    <x v="11"/>
    <x v="22"/>
    <x v="44"/>
    <x v="70"/>
    <x v="79"/>
    <x v="53"/>
    <x v="82"/>
    <x v="42"/>
    <x v="37"/>
    <x v="54"/>
    <x v="77"/>
    <x v="103"/>
    <x v="78"/>
    <x v="39"/>
    <x v="82"/>
    <x v="4"/>
    <x v="1"/>
    <x v="3"/>
    <x v="4"/>
    <x v="1"/>
    <x v="1"/>
    <x v="1"/>
    <x v="1"/>
    <x v="3"/>
    <x v="3"/>
    <x v="34"/>
    <x v="55"/>
    <x v="43"/>
    <x v="26"/>
    <x v="45"/>
    <x v="17"/>
    <x v="40"/>
    <x v="64"/>
    <x v="67"/>
    <x v="87"/>
    <x v="61"/>
    <x v="8"/>
    <x v="25"/>
    <x v="43"/>
    <x v="5"/>
    <x v="46"/>
    <x v="22"/>
    <x v="8"/>
    <x v="16"/>
    <x v="7"/>
    <x v="7"/>
    <x v="7"/>
    <x v="1"/>
    <x v="2"/>
    <x v="5"/>
    <x v="2"/>
    <x v="5"/>
    <x v="4"/>
    <x v="7"/>
    <x v="5"/>
    <x v="0"/>
    <x v="4"/>
    <x v="4"/>
    <x v="4"/>
    <x v="0"/>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2"/>
    <x v="1"/>
    <x v="1"/>
    <x v="1"/>
    <x v="1"/>
    <x v="2"/>
    <x v="2"/>
    <x v="1"/>
    <x v="1"/>
    <x v="1"/>
    <x v="2"/>
    <x v="2"/>
    <x v="2"/>
    <x v="1"/>
    <x v="3"/>
    <x v="2"/>
    <x v="4"/>
    <x v="1"/>
    <x v="2"/>
    <x v="4"/>
    <x v="2"/>
    <x v="4"/>
    <x v="6"/>
    <x v="5"/>
    <x v="5"/>
    <x v="4"/>
    <x v="5"/>
    <x v="5"/>
    <x v="5"/>
    <x v="6"/>
    <x v="3"/>
    <x v="4"/>
    <x v="6"/>
    <x v="5"/>
    <x v="1"/>
    <x v="1"/>
    <x v="4"/>
    <x v="1"/>
    <x v="2"/>
    <x v="6"/>
  </r>
  <r>
    <x v="260"/>
    <x v="251"/>
    <x v="1"/>
    <x v="1"/>
    <x v="2"/>
    <x v="3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1"/>
    <x v="2"/>
    <x v="0"/>
    <x v="2"/>
    <x v="4"/>
    <x v="6"/>
    <x v="7"/>
    <x v="5"/>
    <x v="7"/>
    <x v="9"/>
    <x v="9"/>
    <x v="10"/>
    <x v="0"/>
    <x v="0"/>
    <x v="1"/>
    <x v="3"/>
    <x v="4"/>
    <x v="3"/>
    <x v="61"/>
    <x v="0"/>
    <x v="22"/>
    <x v="57"/>
    <x v="18"/>
    <x v="9"/>
    <x v="55"/>
    <x v="20"/>
    <x v="20"/>
    <x v="50"/>
    <x v="71"/>
    <x v="61"/>
    <x v="113"/>
    <x v="45"/>
    <x v="81"/>
    <x v="88"/>
    <x v="28"/>
    <x v="55"/>
    <x v="86"/>
    <x v="56"/>
    <x v="53"/>
    <x v="110"/>
    <x v="72"/>
    <x v="51"/>
    <x v="23"/>
    <x v="71"/>
    <x v="40"/>
    <x v="38"/>
    <x v="65"/>
    <x v="37"/>
    <x v="42"/>
    <x v="45"/>
    <x v="4"/>
    <x v="97"/>
    <x v="24"/>
    <x v="2"/>
    <x v="77"/>
    <x v="33"/>
    <x v="31"/>
    <x v="86"/>
    <x v="88"/>
    <x v="84"/>
    <x v="4"/>
    <x v="99"/>
    <x v="25"/>
    <x v="2"/>
    <x v="80"/>
    <x v="35"/>
    <x v="32"/>
    <x v="89"/>
    <x v="91"/>
    <x v="87"/>
    <x v="110"/>
    <x v="29"/>
    <x v="81"/>
    <x v="87"/>
    <x v="14"/>
    <x v="53"/>
    <x v="93"/>
    <x v="33"/>
    <x v="18"/>
    <x v="74"/>
    <x v="0"/>
    <x v="5"/>
    <x v="0"/>
    <x v="0"/>
    <x v="5"/>
    <x v="2"/>
    <x v="4"/>
    <x v="3"/>
    <x v="4"/>
    <x v="1"/>
    <x v="16"/>
    <x v="48"/>
    <x v="50"/>
    <x v="14"/>
    <x v="48"/>
    <x v="35"/>
    <x v="19"/>
    <x v="68"/>
    <x v="78"/>
    <x v="97"/>
    <x v="83"/>
    <x v="32"/>
    <x v="26"/>
    <x v="78"/>
    <x v="14"/>
    <x v="13"/>
    <x v="74"/>
    <x v="5"/>
    <x v="12"/>
    <x v="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2"/>
    <x v="1"/>
    <x v="4"/>
    <x v="1"/>
    <x v="5"/>
    <x v="0"/>
    <x v="2"/>
    <x v="4"/>
    <x v="6"/>
    <x v="5"/>
    <x v="5"/>
    <x v="4"/>
    <x v="5"/>
    <x v="5"/>
    <x v="5"/>
    <x v="6"/>
    <x v="3"/>
    <x v="4"/>
    <x v="6"/>
    <x v="5"/>
    <x v="1"/>
    <x v="1"/>
    <x v="4"/>
    <x v="1"/>
    <x v="2"/>
    <x v="6"/>
  </r>
  <r>
    <x v="261"/>
    <x v="448"/>
    <x v="1"/>
    <x v="1"/>
    <x v="2"/>
    <x v="50"/>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0"/>
    <x v="1"/>
    <x v="1"/>
    <x v="0"/>
    <x v="1"/>
    <x v="2"/>
    <x v="3"/>
    <x v="3"/>
    <x v="5"/>
    <x v="7"/>
    <x v="9"/>
    <x v="9"/>
    <x v="10"/>
    <x v="0"/>
    <x v="6"/>
    <x v="12"/>
    <x v="17"/>
    <x v="17"/>
    <x v="4"/>
    <x v="61"/>
    <x v="0"/>
    <x v="31"/>
    <x v="44"/>
    <x v="58"/>
    <x v="18"/>
    <x v="23"/>
    <x v="25"/>
    <x v="31"/>
    <x v="74"/>
    <x v="75"/>
    <x v="120"/>
    <x v="104"/>
    <x v="58"/>
    <x v="39"/>
    <x v="79"/>
    <x v="60"/>
    <x v="50"/>
    <x v="74"/>
    <x v="32"/>
    <x v="49"/>
    <x v="51"/>
    <x v="74"/>
    <x v="39"/>
    <x v="36"/>
    <x v="68"/>
    <x v="31"/>
    <x v="23"/>
    <x v="78"/>
    <x v="34"/>
    <x v="40"/>
    <x v="38"/>
    <x v="3"/>
    <x v="46"/>
    <x v="65"/>
    <x v="8"/>
    <x v="25"/>
    <x v="28"/>
    <x v="32"/>
    <x v="89"/>
    <x v="57"/>
    <x v="120"/>
    <x v="3"/>
    <x v="47"/>
    <x v="68"/>
    <x v="8"/>
    <x v="27"/>
    <x v="29"/>
    <x v="33"/>
    <x v="92"/>
    <x v="60"/>
    <x v="123"/>
    <x v="111"/>
    <x v="81"/>
    <x v="39"/>
    <x v="81"/>
    <x v="67"/>
    <x v="59"/>
    <x v="92"/>
    <x v="30"/>
    <x v="49"/>
    <x v="38"/>
    <x v="1"/>
    <x v="2"/>
    <x v="2"/>
    <x v="3"/>
    <x v="2"/>
    <x v="3"/>
    <x v="6"/>
    <x v="4"/>
    <x v="1"/>
    <x v="4"/>
    <x v="11"/>
    <x v="40"/>
    <x v="53"/>
    <x v="11"/>
    <x v="31"/>
    <x v="29"/>
    <x v="2"/>
    <x v="59"/>
    <x v="62"/>
    <x v="91"/>
    <x v="91"/>
    <x v="51"/>
    <x v="28"/>
    <x v="86"/>
    <x v="31"/>
    <x v="25"/>
    <x v="89"/>
    <x v="18"/>
    <x v="22"/>
    <x v="2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1"/>
    <x v="2"/>
    <x v="4"/>
    <x v="1"/>
    <x v="5"/>
    <x v="4"/>
    <x v="2"/>
    <x v="4"/>
    <x v="6"/>
    <x v="5"/>
    <x v="5"/>
    <x v="0"/>
    <x v="5"/>
    <x v="5"/>
    <x v="5"/>
    <x v="6"/>
    <x v="3"/>
    <x v="4"/>
    <x v="6"/>
    <x v="5"/>
    <x v="1"/>
    <x v="1"/>
    <x v="4"/>
    <x v="1"/>
    <x v="2"/>
    <x v="6"/>
  </r>
  <r>
    <x v="262"/>
    <x v="252"/>
    <x v="1"/>
    <x v="1"/>
    <x v="2"/>
    <x v="55"/>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2"/>
    <x v="7"/>
    <x v="9"/>
    <x v="16"/>
    <x v="17"/>
    <x v="0"/>
    <x v="20"/>
    <x v="15"/>
    <x v="28"/>
    <x v="31"/>
    <x v="6"/>
    <x v="61"/>
    <x v="0"/>
    <x v="48"/>
    <x v="53"/>
    <x v="9"/>
    <x v="27"/>
    <x v="46"/>
    <x v="70"/>
    <x v="19"/>
    <x v="27"/>
    <x v="52"/>
    <x v="31"/>
    <x v="87"/>
    <x v="49"/>
    <x v="91"/>
    <x v="68"/>
    <x v="37"/>
    <x v="3"/>
    <x v="87"/>
    <x v="79"/>
    <x v="72"/>
    <x v="140"/>
    <x v="36"/>
    <x v="34"/>
    <x v="56"/>
    <x v="28"/>
    <x v="8"/>
    <x v="3"/>
    <x v="35"/>
    <x v="23"/>
    <x v="27"/>
    <x v="43"/>
    <x v="18"/>
    <x v="52"/>
    <x v="4"/>
    <x v="17"/>
    <x v="45"/>
    <x v="75"/>
    <x v="14"/>
    <x v="26"/>
    <x v="17"/>
    <x v="4"/>
    <x v="18"/>
    <x v="53"/>
    <x v="4"/>
    <x v="17"/>
    <x v="47"/>
    <x v="77"/>
    <x v="15"/>
    <x v="27"/>
    <x v="17"/>
    <x v="4"/>
    <x v="96"/>
    <x v="75"/>
    <x v="101"/>
    <x v="72"/>
    <x v="47"/>
    <x v="11"/>
    <x v="110"/>
    <x v="95"/>
    <x v="92"/>
    <x v="156"/>
    <x v="2"/>
    <x v="3"/>
    <x v="1"/>
    <x v="1"/>
    <x v="4"/>
    <x v="4"/>
    <x v="3"/>
    <x v="2"/>
    <x v="0"/>
    <x v="0"/>
    <x v="26"/>
    <x v="16"/>
    <x v="11"/>
    <x v="27"/>
    <x v="46"/>
    <x v="49"/>
    <x v="24"/>
    <x v="37"/>
    <x v="39"/>
    <x v="30"/>
    <x v="61"/>
    <x v="59"/>
    <x v="59"/>
    <x v="51"/>
    <x v="6"/>
    <x v="9"/>
    <x v="59"/>
    <x v="48"/>
    <x v="42"/>
    <x v="67"/>
    <x v="7"/>
    <x v="7"/>
    <x v="6"/>
    <x v="2"/>
    <x v="5"/>
    <x v="2"/>
    <x v="5"/>
    <x v="4"/>
    <x v="7"/>
    <x v="5"/>
    <x v="5"/>
    <x v="4"/>
    <x v="4"/>
    <x v="4"/>
    <x v="3"/>
    <x v="2"/>
    <x v="4"/>
    <x v="4"/>
    <x v="5"/>
    <x v="4"/>
    <x v="4"/>
    <x v="4"/>
    <x v="4"/>
    <x v="4"/>
    <x v="4"/>
    <x v="4"/>
    <x v="4"/>
    <x v="4"/>
    <x v="4"/>
    <x v="4"/>
    <x v="4"/>
    <x v="1"/>
    <x v="5"/>
    <x v="2"/>
    <x v="4"/>
    <x v="4"/>
    <x v="3"/>
    <x v="4"/>
    <x v="4"/>
    <x v="6"/>
    <x v="2"/>
    <x v="3"/>
    <x v="4"/>
    <x v="2"/>
    <x v="3"/>
    <x v="0"/>
    <x v="2"/>
    <x v="3"/>
    <x v="3"/>
    <x v="0"/>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6"/>
    <x v="3"/>
    <x v="4"/>
    <x v="6"/>
    <x v="1"/>
    <x v="1"/>
    <x v="1"/>
    <x v="4"/>
    <x v="1"/>
    <x v="2"/>
    <x v="6"/>
  </r>
  <r>
    <x v="263"/>
    <x v="250"/>
    <x v="1"/>
    <x v="1"/>
    <x v="2"/>
    <x v="57"/>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3"/>
    <x v="12"/>
    <x v="15"/>
    <x v="16"/>
    <x v="0"/>
    <x v="19"/>
    <x v="19"/>
    <x v="29"/>
    <x v="28"/>
    <x v="5"/>
    <x v="61"/>
    <x v="0"/>
    <x v="80"/>
    <x v="31"/>
    <x v="74"/>
    <x v="45"/>
    <x v="11"/>
    <x v="11"/>
    <x v="67"/>
    <x v="59"/>
    <x v="80"/>
    <x v="121"/>
    <x v="54"/>
    <x v="72"/>
    <x v="23"/>
    <x v="49"/>
    <x v="72"/>
    <x v="64"/>
    <x v="38"/>
    <x v="47"/>
    <x v="44"/>
    <x v="50"/>
    <x v="28"/>
    <x v="27"/>
    <x v="28"/>
    <x v="22"/>
    <x v="24"/>
    <x v="23"/>
    <x v="18"/>
    <x v="33"/>
    <x v="29"/>
    <x v="30"/>
    <x v="52"/>
    <x v="24"/>
    <x v="76"/>
    <x v="36"/>
    <x v="8"/>
    <x v="8"/>
    <x v="68"/>
    <x v="61"/>
    <x v="50"/>
    <x v="102"/>
    <x v="53"/>
    <x v="24"/>
    <x v="79"/>
    <x v="37"/>
    <x v="8"/>
    <x v="8"/>
    <x v="70"/>
    <x v="63"/>
    <x v="52"/>
    <x v="105"/>
    <x v="61"/>
    <x v="104"/>
    <x v="28"/>
    <x v="52"/>
    <x v="86"/>
    <x v="80"/>
    <x v="55"/>
    <x v="59"/>
    <x v="57"/>
    <x v="56"/>
    <x v="3"/>
    <x v="0"/>
    <x v="4"/>
    <x v="2"/>
    <x v="0"/>
    <x v="0"/>
    <x v="5"/>
    <x v="5"/>
    <x v="2"/>
    <x v="5"/>
    <x v="50"/>
    <x v="41"/>
    <x v="46"/>
    <x v="46"/>
    <x v="27"/>
    <x v="25"/>
    <x v="46"/>
    <x v="27"/>
    <x v="51"/>
    <x v="50"/>
    <x v="38"/>
    <x v="28"/>
    <x v="22"/>
    <x v="13"/>
    <x v="29"/>
    <x v="29"/>
    <x v="29"/>
    <x v="48"/>
    <x v="26"/>
    <x v="42"/>
    <x v="7"/>
    <x v="7"/>
    <x v="0"/>
    <x v="2"/>
    <x v="5"/>
    <x v="2"/>
    <x v="5"/>
    <x v="4"/>
    <x v="7"/>
    <x v="5"/>
    <x v="5"/>
    <x v="4"/>
    <x v="4"/>
    <x v="4"/>
    <x v="3"/>
    <x v="2"/>
    <x v="4"/>
    <x v="4"/>
    <x v="5"/>
    <x v="4"/>
    <x v="1"/>
    <x v="4"/>
    <x v="4"/>
    <x v="0"/>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2"/>
    <x v="5"/>
    <x v="5"/>
    <x v="4"/>
    <x v="4"/>
    <x v="5"/>
    <x v="4"/>
    <x v="5"/>
    <x v="1"/>
    <x v="1"/>
    <x v="1"/>
    <x v="1"/>
    <x v="2"/>
    <x v="2"/>
    <x v="1"/>
    <x v="1"/>
    <x v="1"/>
    <x v="2"/>
    <x v="2"/>
    <x v="2"/>
    <x v="1"/>
    <x v="3"/>
    <x v="2"/>
    <x v="4"/>
    <x v="1"/>
    <x v="5"/>
    <x v="4"/>
    <x v="2"/>
    <x v="1"/>
    <x v="6"/>
    <x v="5"/>
    <x v="5"/>
    <x v="4"/>
    <x v="5"/>
    <x v="5"/>
    <x v="5"/>
    <x v="6"/>
    <x v="3"/>
    <x v="4"/>
    <x v="6"/>
    <x v="5"/>
    <x v="1"/>
    <x v="1"/>
    <x v="4"/>
    <x v="1"/>
    <x v="2"/>
    <x v="6"/>
  </r>
  <r>
    <x v="264"/>
    <x v="357"/>
    <x v="1"/>
    <x v="1"/>
    <x v="2"/>
    <x v="5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2"/>
    <x v="7"/>
    <x v="9"/>
    <x v="16"/>
    <x v="17"/>
    <x v="0"/>
    <x v="20"/>
    <x v="15"/>
    <x v="28"/>
    <x v="31"/>
    <x v="2"/>
    <x v="61"/>
    <x v="0"/>
    <x v="109"/>
    <x v="16"/>
    <x v="30"/>
    <x v="85"/>
    <x v="17"/>
    <x v="17"/>
    <x v="10"/>
    <x v="17"/>
    <x v="44"/>
    <x v="41"/>
    <x v="25"/>
    <x v="88"/>
    <x v="67"/>
    <x v="9"/>
    <x v="66"/>
    <x v="58"/>
    <x v="97"/>
    <x v="89"/>
    <x v="80"/>
    <x v="130"/>
    <x v="14"/>
    <x v="62"/>
    <x v="57"/>
    <x v="10"/>
    <x v="40"/>
    <x v="35"/>
    <x v="52"/>
    <x v="40"/>
    <x v="55"/>
    <x v="51"/>
    <x v="91"/>
    <x v="7"/>
    <x v="25"/>
    <x v="80"/>
    <x v="15"/>
    <x v="15"/>
    <x v="4"/>
    <x v="15"/>
    <x v="8"/>
    <x v="14"/>
    <x v="94"/>
    <x v="7"/>
    <x v="26"/>
    <x v="82"/>
    <x v="15"/>
    <x v="16"/>
    <x v="4"/>
    <x v="16"/>
    <x v="8"/>
    <x v="14"/>
    <x v="20"/>
    <x v="121"/>
    <x v="80"/>
    <x v="7"/>
    <x v="79"/>
    <x v="72"/>
    <x v="121"/>
    <x v="106"/>
    <x v="101"/>
    <x v="146"/>
    <x v="4"/>
    <x v="1"/>
    <x v="3"/>
    <x v="4"/>
    <x v="1"/>
    <x v="1"/>
    <x v="1"/>
    <x v="1"/>
    <x v="3"/>
    <x v="3"/>
    <x v="71"/>
    <x v="15"/>
    <x v="6"/>
    <x v="70"/>
    <x v="21"/>
    <x v="21"/>
    <x v="22"/>
    <x v="36"/>
    <x v="9"/>
    <x v="22"/>
    <x v="18"/>
    <x v="87"/>
    <x v="78"/>
    <x v="6"/>
    <x v="61"/>
    <x v="33"/>
    <x v="78"/>
    <x v="40"/>
    <x v="88"/>
    <x v="86"/>
    <x v="7"/>
    <x v="7"/>
    <x v="0"/>
    <x v="2"/>
    <x v="5"/>
    <x v="2"/>
    <x v="5"/>
    <x v="4"/>
    <x v="7"/>
    <x v="5"/>
    <x v="5"/>
    <x v="4"/>
    <x v="4"/>
    <x v="4"/>
    <x v="3"/>
    <x v="2"/>
    <x v="4"/>
    <x v="4"/>
    <x v="5"/>
    <x v="4"/>
    <x v="4"/>
    <x v="4"/>
    <x v="1"/>
    <x v="4"/>
    <x v="4"/>
    <x v="4"/>
    <x v="4"/>
    <x v="4"/>
    <x v="4"/>
    <x v="4"/>
    <x v="4"/>
    <x v="1"/>
    <x v="5"/>
    <x v="2"/>
    <x v="4"/>
    <x v="4"/>
    <x v="3"/>
    <x v="4"/>
    <x v="4"/>
    <x v="0"/>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1"/>
    <x v="5"/>
    <x v="5"/>
    <x v="4"/>
    <x v="5"/>
    <x v="5"/>
    <x v="5"/>
    <x v="6"/>
    <x v="3"/>
    <x v="4"/>
    <x v="6"/>
    <x v="5"/>
    <x v="1"/>
    <x v="1"/>
    <x v="4"/>
    <x v="1"/>
    <x v="2"/>
    <x v="6"/>
  </r>
  <r>
    <x v="265"/>
    <x v="356"/>
    <x v="1"/>
    <x v="1"/>
    <x v="2"/>
    <x v="61"/>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1"/>
    <x v="1"/>
    <x v="1"/>
    <x v="1"/>
    <x v="1"/>
    <x v="1"/>
    <x v="1"/>
    <x v="1"/>
    <x v="1"/>
    <x v="1"/>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96"/>
    <x v="76"/>
    <x v="24"/>
    <x v="23"/>
    <x v="31"/>
    <x v="46"/>
    <x v="19"/>
    <x v="26"/>
    <x v="52"/>
    <x v="44"/>
    <x v="38"/>
    <x v="26"/>
    <x v="74"/>
    <x v="72"/>
    <x v="52"/>
    <x v="27"/>
    <x v="87"/>
    <x v="80"/>
    <x v="72"/>
    <x v="127"/>
    <x v="7"/>
    <x v="11"/>
    <x v="29"/>
    <x v="34"/>
    <x v="25"/>
    <x v="34"/>
    <x v="35"/>
    <x v="26"/>
    <x v="27"/>
    <x v="28"/>
    <x v="63"/>
    <x v="70"/>
    <x v="15"/>
    <x v="9"/>
    <x v="28"/>
    <x v="44"/>
    <x v="12"/>
    <x v="22"/>
    <x v="10"/>
    <x v="11"/>
    <x v="65"/>
    <x v="71"/>
    <x v="16"/>
    <x v="9"/>
    <x v="30"/>
    <x v="46"/>
    <x v="12"/>
    <x v="23"/>
    <x v="10"/>
    <x v="11"/>
    <x v="49"/>
    <x v="57"/>
    <x v="90"/>
    <x v="80"/>
    <x v="64"/>
    <x v="42"/>
    <x v="113"/>
    <x v="99"/>
    <x v="99"/>
    <x v="149"/>
    <x v="2"/>
    <x v="3"/>
    <x v="1"/>
    <x v="1"/>
    <x v="4"/>
    <x v="4"/>
    <x v="3"/>
    <x v="2"/>
    <x v="0"/>
    <x v="0"/>
    <x v="72"/>
    <x v="33"/>
    <x v="26"/>
    <x v="19"/>
    <x v="25"/>
    <x v="1"/>
    <x v="22"/>
    <x v="32"/>
    <x v="32"/>
    <x v="40"/>
    <x v="17"/>
    <x v="43"/>
    <x v="50"/>
    <x v="60"/>
    <x v="37"/>
    <x v="58"/>
    <x v="62"/>
    <x v="56"/>
    <x v="67"/>
    <x v="5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66"/>
    <x v="2"/>
    <x v="1"/>
    <x v="1"/>
    <x v="2"/>
    <x v="62"/>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1"/>
    <x v="1"/>
    <x v="1"/>
    <x v="1"/>
    <x v="1"/>
    <x v="1"/>
    <x v="1"/>
    <x v="1"/>
    <x v="1"/>
    <x v="1"/>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64"/>
    <x v="25"/>
    <x v="60"/>
    <x v="36"/>
    <x v="9"/>
    <x v="9"/>
    <x v="52"/>
    <x v="46"/>
    <x v="66"/>
    <x v="96"/>
    <x v="70"/>
    <x v="78"/>
    <x v="37"/>
    <x v="58"/>
    <x v="75"/>
    <x v="66"/>
    <x v="53"/>
    <x v="60"/>
    <x v="58"/>
    <x v="75"/>
    <x v="45"/>
    <x v="41"/>
    <x v="41"/>
    <x v="35"/>
    <x v="35"/>
    <x v="33"/>
    <x v="41"/>
    <x v="53"/>
    <x v="44"/>
    <x v="48"/>
    <x v="28"/>
    <x v="15"/>
    <x v="53"/>
    <x v="22"/>
    <x v="5"/>
    <x v="5"/>
    <x v="46"/>
    <x v="42"/>
    <x v="25"/>
    <x v="67"/>
    <x v="28"/>
    <x v="15"/>
    <x v="56"/>
    <x v="22"/>
    <x v="5"/>
    <x v="5"/>
    <x v="48"/>
    <x v="44"/>
    <x v="26"/>
    <x v="70"/>
    <x v="86"/>
    <x v="113"/>
    <x v="51"/>
    <x v="67"/>
    <x v="89"/>
    <x v="83"/>
    <x v="77"/>
    <x v="78"/>
    <x v="83"/>
    <x v="91"/>
    <x v="3"/>
    <x v="0"/>
    <x v="4"/>
    <x v="2"/>
    <x v="0"/>
    <x v="0"/>
    <x v="5"/>
    <x v="5"/>
    <x v="2"/>
    <x v="5"/>
    <x v="27"/>
    <x v="31"/>
    <x v="20"/>
    <x v="31"/>
    <x v="24"/>
    <x v="22"/>
    <x v="23"/>
    <x v="9"/>
    <x v="24"/>
    <x v="13"/>
    <x v="63"/>
    <x v="58"/>
    <x v="56"/>
    <x v="53"/>
    <x v="59"/>
    <x v="59"/>
    <x v="64"/>
    <x v="67"/>
    <x v="68"/>
    <x v="7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67"/>
    <x v="408"/>
    <x v="1"/>
    <x v="1"/>
    <x v="2"/>
    <x v="63"/>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1"/>
    <x v="1"/>
    <x v="1"/>
    <x v="1"/>
    <x v="1"/>
    <x v="1"/>
    <x v="1"/>
    <x v="1"/>
    <x v="1"/>
    <x v="1"/>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61"/>
    <x v="0"/>
    <x v="71"/>
    <x v="64"/>
    <x v="23"/>
    <x v="44"/>
    <x v="36"/>
    <x v="56"/>
    <x v="31"/>
    <x v="24"/>
    <x v="56"/>
    <x v="41"/>
    <x v="63"/>
    <x v="38"/>
    <x v="75"/>
    <x v="50"/>
    <x v="47"/>
    <x v="17"/>
    <x v="74"/>
    <x v="82"/>
    <x v="68"/>
    <x v="130"/>
    <x v="23"/>
    <x v="24"/>
    <x v="31"/>
    <x v="13"/>
    <x v="18"/>
    <x v="21"/>
    <x v="22"/>
    <x v="33"/>
    <x v="22"/>
    <x v="31"/>
    <x v="34"/>
    <x v="55"/>
    <x v="14"/>
    <x v="30"/>
    <x v="33"/>
    <x v="53"/>
    <x v="23"/>
    <x v="19"/>
    <x v="13"/>
    <x v="7"/>
    <x v="34"/>
    <x v="56"/>
    <x v="15"/>
    <x v="30"/>
    <x v="35"/>
    <x v="55"/>
    <x v="24"/>
    <x v="20"/>
    <x v="13"/>
    <x v="7"/>
    <x v="80"/>
    <x v="72"/>
    <x v="91"/>
    <x v="59"/>
    <x v="59"/>
    <x v="33"/>
    <x v="101"/>
    <x v="102"/>
    <x v="96"/>
    <x v="153"/>
    <x v="2"/>
    <x v="3"/>
    <x v="1"/>
    <x v="1"/>
    <x v="4"/>
    <x v="4"/>
    <x v="3"/>
    <x v="2"/>
    <x v="0"/>
    <x v="0"/>
    <x v="41"/>
    <x v="19"/>
    <x v="24"/>
    <x v="41"/>
    <x v="31"/>
    <x v="10"/>
    <x v="33"/>
    <x v="29"/>
    <x v="35"/>
    <x v="35"/>
    <x v="50"/>
    <x v="57"/>
    <x v="53"/>
    <x v="25"/>
    <x v="24"/>
    <x v="39"/>
    <x v="45"/>
    <x v="63"/>
    <x v="60"/>
    <x v="6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268"/>
    <x v="89"/>
    <x v="1"/>
    <x v="1"/>
    <x v="2"/>
    <x v="64"/>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1"/>
    <x v="1"/>
    <x v="1"/>
    <x v="1"/>
    <x v="1"/>
    <x v="1"/>
    <x v="1"/>
    <x v="1"/>
    <x v="1"/>
    <x v="1"/>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64"/>
    <x v="74"/>
    <x v="11"/>
    <x v="40"/>
    <x v="59"/>
    <x v="25"/>
    <x v="46"/>
    <x v="54"/>
    <x v="71"/>
    <x v="58"/>
    <x v="70"/>
    <x v="28"/>
    <x v="89"/>
    <x v="54"/>
    <x v="24"/>
    <x v="50"/>
    <x v="59"/>
    <x v="52"/>
    <x v="53"/>
    <x v="113"/>
    <x v="32"/>
    <x v="36"/>
    <x v="50"/>
    <x v="23"/>
    <x v="36"/>
    <x v="31"/>
    <x v="35"/>
    <x v="33"/>
    <x v="42"/>
    <x v="46"/>
    <x v="25"/>
    <x v="64"/>
    <x v="4"/>
    <x v="25"/>
    <x v="52"/>
    <x v="21"/>
    <x v="38"/>
    <x v="48"/>
    <x v="28"/>
    <x v="22"/>
    <x v="25"/>
    <x v="65"/>
    <x v="4"/>
    <x v="25"/>
    <x v="54"/>
    <x v="22"/>
    <x v="40"/>
    <x v="50"/>
    <x v="29"/>
    <x v="22"/>
    <x v="89"/>
    <x v="63"/>
    <x v="101"/>
    <x v="64"/>
    <x v="40"/>
    <x v="66"/>
    <x v="86"/>
    <x v="72"/>
    <x v="80"/>
    <x v="138"/>
    <x v="0"/>
    <x v="5"/>
    <x v="0"/>
    <x v="0"/>
    <x v="5"/>
    <x v="2"/>
    <x v="4"/>
    <x v="3"/>
    <x v="4"/>
    <x v="1"/>
    <x v="37"/>
    <x v="14"/>
    <x v="23"/>
    <x v="37"/>
    <x v="10"/>
    <x v="23"/>
    <x v="26"/>
    <x v="28"/>
    <x v="14"/>
    <x v="33"/>
    <x v="65"/>
    <x v="68"/>
    <x v="65"/>
    <x v="42"/>
    <x v="57"/>
    <x v="42"/>
    <x v="61"/>
    <x v="68"/>
    <x v="75"/>
    <x v="8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69"/>
    <x v="5"/>
    <x v="1"/>
    <x v="1"/>
    <x v="2"/>
    <x v="65"/>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1"/>
    <x v="1"/>
    <x v="1"/>
    <x v="1"/>
    <x v="1"/>
    <x v="1"/>
    <x v="1"/>
    <x v="1"/>
    <x v="1"/>
    <x v="1"/>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76"/>
    <x v="43"/>
    <x v="53"/>
    <x v="50"/>
    <x v="24"/>
    <x v="22"/>
    <x v="68"/>
    <x v="68"/>
    <x v="72"/>
    <x v="111"/>
    <x v="58"/>
    <x v="60"/>
    <x v="44"/>
    <x v="44"/>
    <x v="59"/>
    <x v="53"/>
    <x v="37"/>
    <x v="38"/>
    <x v="52"/>
    <x v="60"/>
    <x v="35"/>
    <x v="42"/>
    <x v="42"/>
    <x v="30"/>
    <x v="28"/>
    <x v="34"/>
    <x v="46"/>
    <x v="41"/>
    <x v="43"/>
    <x v="42"/>
    <x v="37"/>
    <x v="31"/>
    <x v="43"/>
    <x v="35"/>
    <x v="19"/>
    <x v="17"/>
    <x v="61"/>
    <x v="63"/>
    <x v="29"/>
    <x v="77"/>
    <x v="38"/>
    <x v="31"/>
    <x v="45"/>
    <x v="36"/>
    <x v="20"/>
    <x v="18"/>
    <x v="63"/>
    <x v="65"/>
    <x v="30"/>
    <x v="80"/>
    <x v="76"/>
    <x v="97"/>
    <x v="62"/>
    <x v="53"/>
    <x v="74"/>
    <x v="70"/>
    <x v="62"/>
    <x v="57"/>
    <x v="79"/>
    <x v="81"/>
    <x v="1"/>
    <x v="2"/>
    <x v="2"/>
    <x v="3"/>
    <x v="2"/>
    <x v="3"/>
    <x v="6"/>
    <x v="4"/>
    <x v="1"/>
    <x v="4"/>
    <x v="45"/>
    <x v="25"/>
    <x v="28"/>
    <x v="39"/>
    <x v="24"/>
    <x v="18"/>
    <x v="18"/>
    <x v="31"/>
    <x v="32"/>
    <x v="39"/>
    <x v="62"/>
    <x v="73"/>
    <x v="48"/>
    <x v="37"/>
    <x v="55"/>
    <x v="57"/>
    <x v="74"/>
    <x v="57"/>
    <x v="60"/>
    <x v="6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70"/>
    <x v="374"/>
    <x v="1"/>
    <x v="1"/>
    <x v="2"/>
    <x v="65"/>
    <x v="7"/>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1"/>
    <x v="1"/>
    <x v="1"/>
    <x v="1"/>
    <x v="1"/>
    <x v="1"/>
    <x v="1"/>
    <x v="1"/>
    <x v="1"/>
    <x v="1"/>
    <x v="3"/>
    <x v="3"/>
    <x v="2"/>
    <x v="2"/>
    <x v="2"/>
    <x v="2"/>
    <x v="2"/>
    <x v="2"/>
    <x v="2"/>
    <x v="2"/>
    <x v="2"/>
    <x v="2"/>
    <x v="2"/>
    <x v="2"/>
    <x v="2"/>
    <x v="2"/>
    <x v="2"/>
    <x v="2"/>
    <x v="2"/>
    <x v="2"/>
    <x v="2"/>
    <x v="2"/>
    <x v="2"/>
    <x v="2"/>
    <x v="2"/>
    <x v="2"/>
    <x v="2"/>
    <x v="2"/>
    <x v="2"/>
    <x v="2"/>
    <x v="2"/>
    <x v="2"/>
    <x v="0"/>
    <x v="0"/>
    <x v="1"/>
    <x v="1"/>
    <x v="2"/>
    <x v="0"/>
    <x v="1"/>
    <x v="3"/>
    <x v="4"/>
    <x v="5"/>
    <x v="8"/>
    <x v="10"/>
    <x v="13"/>
    <x v="13"/>
    <x v="14"/>
    <x v="0"/>
    <x v="10"/>
    <x v="11"/>
    <x v="14"/>
    <x v="15"/>
    <x v="3"/>
    <x v="61"/>
    <x v="0"/>
    <x v="71"/>
    <x v="83"/>
    <x v="12"/>
    <x v="44"/>
    <x v="63"/>
    <x v="28"/>
    <x v="51"/>
    <x v="60"/>
    <x v="77"/>
    <x v="65"/>
    <x v="63"/>
    <x v="19"/>
    <x v="88"/>
    <x v="50"/>
    <x v="20"/>
    <x v="47"/>
    <x v="54"/>
    <x v="46"/>
    <x v="47"/>
    <x v="106"/>
    <x v="27"/>
    <x v="25"/>
    <x v="45"/>
    <x v="19"/>
    <x v="29"/>
    <x v="25"/>
    <x v="24"/>
    <x v="28"/>
    <x v="36"/>
    <x v="35"/>
    <x v="32"/>
    <x v="72"/>
    <x v="5"/>
    <x v="28"/>
    <x v="58"/>
    <x v="23"/>
    <x v="43"/>
    <x v="54"/>
    <x v="35"/>
    <x v="29"/>
    <x v="32"/>
    <x v="73"/>
    <x v="5"/>
    <x v="28"/>
    <x v="60"/>
    <x v="24"/>
    <x v="45"/>
    <x v="56"/>
    <x v="37"/>
    <x v="30"/>
    <x v="82"/>
    <x v="55"/>
    <x v="100"/>
    <x v="61"/>
    <x v="34"/>
    <x v="64"/>
    <x v="80"/>
    <x v="66"/>
    <x v="72"/>
    <x v="131"/>
    <x v="0"/>
    <x v="5"/>
    <x v="0"/>
    <x v="0"/>
    <x v="5"/>
    <x v="2"/>
    <x v="4"/>
    <x v="3"/>
    <x v="4"/>
    <x v="1"/>
    <x v="44"/>
    <x v="22"/>
    <x v="24"/>
    <x v="41"/>
    <x v="17"/>
    <x v="25"/>
    <x v="31"/>
    <x v="34"/>
    <x v="21"/>
    <x v="40"/>
    <x v="57"/>
    <x v="63"/>
    <x v="61"/>
    <x v="34"/>
    <x v="45"/>
    <x v="36"/>
    <x v="52"/>
    <x v="55"/>
    <x v="70"/>
    <x v="7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0"/>
    <x v="5"/>
    <x v="4"/>
    <x v="5"/>
    <x v="5"/>
    <x v="5"/>
    <x v="6"/>
    <x v="3"/>
    <x v="4"/>
    <x v="6"/>
    <x v="5"/>
    <x v="1"/>
    <x v="1"/>
    <x v="4"/>
    <x v="1"/>
    <x v="2"/>
    <x v="6"/>
  </r>
  <r>
    <x v="271"/>
    <x v="372"/>
    <x v="1"/>
    <x v="1"/>
    <x v="2"/>
    <x v="65"/>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1"/>
    <x v="1"/>
    <x v="1"/>
    <x v="1"/>
    <x v="1"/>
    <x v="1"/>
    <x v="1"/>
    <x v="1"/>
    <x v="1"/>
    <x v="1"/>
    <x v="3"/>
    <x v="3"/>
    <x v="2"/>
    <x v="2"/>
    <x v="2"/>
    <x v="2"/>
    <x v="2"/>
    <x v="2"/>
    <x v="2"/>
    <x v="2"/>
    <x v="2"/>
    <x v="2"/>
    <x v="2"/>
    <x v="2"/>
    <x v="2"/>
    <x v="2"/>
    <x v="2"/>
    <x v="2"/>
    <x v="2"/>
    <x v="2"/>
    <x v="2"/>
    <x v="2"/>
    <x v="2"/>
    <x v="2"/>
    <x v="2"/>
    <x v="2"/>
    <x v="2"/>
    <x v="2"/>
    <x v="2"/>
    <x v="2"/>
    <x v="2"/>
    <x v="2"/>
    <x v="0"/>
    <x v="0"/>
    <x v="1"/>
    <x v="1"/>
    <x v="2"/>
    <x v="0"/>
    <x v="1"/>
    <x v="3"/>
    <x v="4"/>
    <x v="5"/>
    <x v="19"/>
    <x v="21"/>
    <x v="25"/>
    <x v="27"/>
    <x v="28"/>
    <x v="0"/>
    <x v="10"/>
    <x v="11"/>
    <x v="14"/>
    <x v="15"/>
    <x v="6"/>
    <x v="61"/>
    <x v="0"/>
    <x v="108"/>
    <x v="94"/>
    <x v="36"/>
    <x v="69"/>
    <x v="55"/>
    <x v="71"/>
    <x v="48"/>
    <x v="38"/>
    <x v="87"/>
    <x v="67"/>
    <x v="26"/>
    <x v="8"/>
    <x v="61"/>
    <x v="25"/>
    <x v="28"/>
    <x v="2"/>
    <x v="57"/>
    <x v="68"/>
    <x v="37"/>
    <x v="104"/>
    <x v="2"/>
    <x v="1"/>
    <x v="5"/>
    <x v="0"/>
    <x v="1"/>
    <x v="2"/>
    <x v="5"/>
    <x v="3"/>
    <x v="1"/>
    <x v="5"/>
    <x v="72"/>
    <x v="88"/>
    <x v="25"/>
    <x v="54"/>
    <x v="46"/>
    <x v="70"/>
    <x v="40"/>
    <x v="31"/>
    <x v="45"/>
    <x v="31"/>
    <x v="74"/>
    <x v="90"/>
    <x v="26"/>
    <x v="56"/>
    <x v="48"/>
    <x v="72"/>
    <x v="42"/>
    <x v="32"/>
    <x v="47"/>
    <x v="32"/>
    <x v="40"/>
    <x v="38"/>
    <x v="80"/>
    <x v="33"/>
    <x v="46"/>
    <x v="16"/>
    <x v="83"/>
    <x v="90"/>
    <x v="62"/>
    <x v="129"/>
    <x v="2"/>
    <x v="3"/>
    <x v="1"/>
    <x v="1"/>
    <x v="4"/>
    <x v="4"/>
    <x v="3"/>
    <x v="2"/>
    <x v="0"/>
    <x v="0"/>
    <x v="80"/>
    <x v="54"/>
    <x v="36"/>
    <x v="64"/>
    <x v="47"/>
    <x v="42"/>
    <x v="51"/>
    <x v="42"/>
    <x v="69"/>
    <x v="62"/>
    <x v="13"/>
    <x v="19"/>
    <x v="39"/>
    <x v="1"/>
    <x v="5"/>
    <x v="15"/>
    <x v="15"/>
    <x v="31"/>
    <x v="6"/>
    <x v="34"/>
    <x v="7"/>
    <x v="7"/>
    <x v="6"/>
    <x v="2"/>
    <x v="5"/>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2"/>
    <x v="5"/>
    <x v="5"/>
    <x v="3"/>
    <x v="3"/>
    <x v="3"/>
    <x v="4"/>
    <x v="6"/>
    <x v="5"/>
    <x v="1"/>
    <x v="1"/>
    <x v="4"/>
    <x v="1"/>
    <x v="2"/>
    <x v="6"/>
  </r>
  <r>
    <x v="272"/>
    <x v="236"/>
    <x v="1"/>
    <x v="1"/>
    <x v="2"/>
    <x v="68"/>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1"/>
    <x v="1"/>
    <x v="1"/>
    <x v="1"/>
    <x v="1"/>
    <x v="1"/>
    <x v="0"/>
    <x v="0"/>
    <x v="0"/>
    <x v="0"/>
    <x v="2"/>
    <x v="2"/>
    <x v="2"/>
    <x v="2"/>
    <x v="2"/>
    <x v="2"/>
    <x v="2"/>
    <x v="2"/>
    <x v="2"/>
    <x v="2"/>
    <x v="2"/>
    <x v="2"/>
    <x v="2"/>
    <x v="2"/>
    <x v="2"/>
    <x v="2"/>
    <x v="2"/>
    <x v="2"/>
    <x v="2"/>
    <x v="2"/>
    <x v="2"/>
    <x v="2"/>
    <x v="2"/>
    <x v="2"/>
    <x v="2"/>
    <x v="2"/>
    <x v="0"/>
    <x v="0"/>
    <x v="1"/>
    <x v="1"/>
    <x v="2"/>
    <x v="0"/>
    <x v="1"/>
    <x v="3"/>
    <x v="4"/>
    <x v="5"/>
    <x v="8"/>
    <x v="10"/>
    <x v="13"/>
    <x v="13"/>
    <x v="14"/>
    <x v="0"/>
    <x v="10"/>
    <x v="11"/>
    <x v="14"/>
    <x v="15"/>
    <x v="2"/>
    <x v="61"/>
    <x v="0"/>
    <x v="104"/>
    <x v="39"/>
    <x v="48"/>
    <x v="74"/>
    <x v="27"/>
    <x v="27"/>
    <x v="23"/>
    <x v="39"/>
    <x v="71"/>
    <x v="79"/>
    <x v="30"/>
    <x v="64"/>
    <x v="49"/>
    <x v="20"/>
    <x v="56"/>
    <x v="48"/>
    <x v="82"/>
    <x v="67"/>
    <x v="53"/>
    <x v="92"/>
    <x v="20"/>
    <x v="28"/>
    <x v="32"/>
    <x v="20"/>
    <x v="21"/>
    <x v="20"/>
    <x v="31"/>
    <x v="21"/>
    <x v="33"/>
    <x v="26"/>
    <x v="60"/>
    <x v="25"/>
    <x v="35"/>
    <x v="56"/>
    <x v="21"/>
    <x v="21"/>
    <x v="13"/>
    <x v="30"/>
    <x v="23"/>
    <x v="39"/>
    <x v="62"/>
    <x v="25"/>
    <x v="37"/>
    <x v="58"/>
    <x v="22"/>
    <x v="22"/>
    <x v="13"/>
    <x v="31"/>
    <x v="24"/>
    <x v="41"/>
    <x v="52"/>
    <x v="103"/>
    <x v="70"/>
    <x v="31"/>
    <x v="72"/>
    <x v="66"/>
    <x v="112"/>
    <x v="91"/>
    <x v="85"/>
    <x v="120"/>
    <x v="4"/>
    <x v="1"/>
    <x v="3"/>
    <x v="4"/>
    <x v="1"/>
    <x v="1"/>
    <x v="1"/>
    <x v="1"/>
    <x v="3"/>
    <x v="3"/>
    <x v="35"/>
    <x v="32"/>
    <x v="14"/>
    <x v="32"/>
    <x v="27"/>
    <x v="27"/>
    <x v="32"/>
    <x v="52"/>
    <x v="21"/>
    <x v="47"/>
    <x v="59"/>
    <x v="63"/>
    <x v="66"/>
    <x v="36"/>
    <x v="33"/>
    <x v="24"/>
    <x v="53"/>
    <x v="24"/>
    <x v="69"/>
    <x v="4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1"/>
    <x v="1"/>
    <x v="1"/>
    <x v="4"/>
    <x v="1"/>
    <x v="2"/>
    <x v="6"/>
  </r>
  <r>
    <x v="273"/>
    <x v="371"/>
    <x v="1"/>
    <x v="1"/>
    <x v="2"/>
    <x v="67"/>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1"/>
    <x v="1"/>
    <x v="1"/>
    <x v="1"/>
    <x v="1"/>
    <x v="1"/>
    <x v="1"/>
    <x v="1"/>
    <x v="0"/>
    <x v="0"/>
    <x v="2"/>
    <x v="2"/>
    <x v="2"/>
    <x v="2"/>
    <x v="2"/>
    <x v="2"/>
    <x v="2"/>
    <x v="2"/>
    <x v="2"/>
    <x v="2"/>
    <x v="2"/>
    <x v="2"/>
    <x v="2"/>
    <x v="2"/>
    <x v="2"/>
    <x v="2"/>
    <x v="2"/>
    <x v="2"/>
    <x v="2"/>
    <x v="2"/>
    <x v="2"/>
    <x v="2"/>
    <x v="2"/>
    <x v="2"/>
    <x v="2"/>
    <x v="2"/>
    <x v="2"/>
    <x v="2"/>
    <x v="0"/>
    <x v="0"/>
    <x v="1"/>
    <x v="1"/>
    <x v="2"/>
    <x v="0"/>
    <x v="1"/>
    <x v="3"/>
    <x v="4"/>
    <x v="5"/>
    <x v="12"/>
    <x v="14"/>
    <x v="18"/>
    <x v="19"/>
    <x v="20"/>
    <x v="0"/>
    <x v="10"/>
    <x v="11"/>
    <x v="14"/>
    <x v="15"/>
    <x v="2"/>
    <x v="61"/>
    <x v="0"/>
    <x v="108"/>
    <x v="43"/>
    <x v="51"/>
    <x v="78"/>
    <x v="30"/>
    <x v="30"/>
    <x v="25"/>
    <x v="42"/>
    <x v="75"/>
    <x v="84"/>
    <x v="26"/>
    <x v="60"/>
    <x v="46"/>
    <x v="16"/>
    <x v="53"/>
    <x v="45"/>
    <x v="80"/>
    <x v="64"/>
    <x v="49"/>
    <x v="87"/>
    <x v="16"/>
    <x v="23"/>
    <x v="31"/>
    <x v="18"/>
    <x v="16"/>
    <x v="15"/>
    <x v="26"/>
    <x v="15"/>
    <x v="29"/>
    <x v="23"/>
    <x v="69"/>
    <x v="30"/>
    <x v="39"/>
    <x v="62"/>
    <x v="24"/>
    <x v="24"/>
    <x v="15"/>
    <x v="34"/>
    <x v="30"/>
    <x v="47"/>
    <x v="71"/>
    <x v="30"/>
    <x v="41"/>
    <x v="64"/>
    <x v="26"/>
    <x v="25"/>
    <x v="16"/>
    <x v="36"/>
    <x v="31"/>
    <x v="49"/>
    <x v="43"/>
    <x v="98"/>
    <x v="66"/>
    <x v="25"/>
    <x v="68"/>
    <x v="63"/>
    <x v="109"/>
    <x v="87"/>
    <x v="78"/>
    <x v="112"/>
    <x v="4"/>
    <x v="1"/>
    <x v="3"/>
    <x v="4"/>
    <x v="1"/>
    <x v="1"/>
    <x v="1"/>
    <x v="1"/>
    <x v="3"/>
    <x v="3"/>
    <x v="44"/>
    <x v="37"/>
    <x v="18"/>
    <x v="39"/>
    <x v="31"/>
    <x v="30"/>
    <x v="34"/>
    <x v="56"/>
    <x v="28"/>
    <x v="55"/>
    <x v="53"/>
    <x v="42"/>
    <x v="62"/>
    <x v="28"/>
    <x v="21"/>
    <x v="18"/>
    <x v="39"/>
    <x v="17"/>
    <x v="56"/>
    <x v="40"/>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274"/>
    <x v="30"/>
    <x v="1"/>
    <x v="1"/>
    <x v="2"/>
    <x v="78"/>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0"/>
    <x v="0"/>
    <x v="0"/>
    <x v="0"/>
    <x v="0"/>
    <x v="0"/>
    <x v="0"/>
    <x v="0"/>
    <x v="0"/>
    <x v="0"/>
    <x v="2"/>
    <x v="2"/>
    <x v="2"/>
    <x v="2"/>
    <x v="2"/>
    <x v="2"/>
    <x v="0"/>
    <x v="0"/>
    <x v="1"/>
    <x v="1"/>
    <x v="2"/>
    <x v="0"/>
    <x v="1"/>
    <x v="3"/>
    <x v="4"/>
    <x v="5"/>
    <x v="15"/>
    <x v="17"/>
    <x v="21"/>
    <x v="23"/>
    <x v="24"/>
    <x v="0"/>
    <x v="10"/>
    <x v="11"/>
    <x v="14"/>
    <x v="15"/>
    <x v="5"/>
    <x v="61"/>
    <x v="0"/>
    <x v="114"/>
    <x v="42"/>
    <x v="84"/>
    <x v="70"/>
    <x v="15"/>
    <x v="15"/>
    <x v="61"/>
    <x v="61"/>
    <x v="97"/>
    <x v="133"/>
    <x v="20"/>
    <x v="61"/>
    <x v="13"/>
    <x v="24"/>
    <x v="68"/>
    <x v="60"/>
    <x v="44"/>
    <x v="45"/>
    <x v="26"/>
    <x v="38"/>
    <x v="6"/>
    <x v="14"/>
    <x v="15"/>
    <x v="2"/>
    <x v="7"/>
    <x v="6"/>
    <x v="26"/>
    <x v="25"/>
    <x v="16"/>
    <x v="20"/>
    <x v="60"/>
    <x v="23"/>
    <x v="63"/>
    <x v="43"/>
    <x v="7"/>
    <x v="7"/>
    <x v="42"/>
    <x v="44"/>
    <x v="37"/>
    <x v="78"/>
    <x v="62"/>
    <x v="23"/>
    <x v="66"/>
    <x v="44"/>
    <x v="7"/>
    <x v="7"/>
    <x v="44"/>
    <x v="46"/>
    <x v="39"/>
    <x v="81"/>
    <x v="52"/>
    <x v="105"/>
    <x v="41"/>
    <x v="45"/>
    <x v="87"/>
    <x v="81"/>
    <x v="81"/>
    <x v="76"/>
    <x v="70"/>
    <x v="80"/>
    <x v="3"/>
    <x v="0"/>
    <x v="4"/>
    <x v="2"/>
    <x v="0"/>
    <x v="0"/>
    <x v="5"/>
    <x v="5"/>
    <x v="2"/>
    <x v="5"/>
    <x v="59"/>
    <x v="39"/>
    <x v="30"/>
    <x v="53"/>
    <x v="26"/>
    <x v="24"/>
    <x v="19"/>
    <x v="11"/>
    <x v="36"/>
    <x v="20"/>
    <x v="27"/>
    <x v="31"/>
    <x v="45"/>
    <x v="5"/>
    <x v="44"/>
    <x v="43"/>
    <x v="70"/>
    <x v="64"/>
    <x v="54"/>
    <x v="67"/>
    <x v="7"/>
    <x v="7"/>
    <x v="2"/>
    <x v="2"/>
    <x v="5"/>
    <x v="2"/>
    <x v="5"/>
    <x v="4"/>
    <x v="7"/>
    <x v="5"/>
    <x v="5"/>
    <x v="4"/>
    <x v="4"/>
    <x v="4"/>
    <x v="3"/>
    <x v="2"/>
    <x v="1"/>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4"/>
    <x v="6"/>
    <x v="5"/>
    <x v="5"/>
    <x v="4"/>
    <x v="5"/>
    <x v="5"/>
    <x v="5"/>
    <x v="6"/>
    <x v="0"/>
    <x v="4"/>
    <x v="6"/>
    <x v="5"/>
    <x v="1"/>
    <x v="1"/>
    <x v="4"/>
    <x v="1"/>
    <x v="2"/>
    <x v="6"/>
  </r>
  <r>
    <x v="275"/>
    <x v="38"/>
    <x v="1"/>
    <x v="1"/>
    <x v="2"/>
    <x v="69"/>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1"/>
    <x v="1"/>
    <x v="1"/>
    <x v="1"/>
    <x v="0"/>
    <x v="0"/>
    <x v="0"/>
    <x v="0"/>
    <x v="0"/>
    <x v="0"/>
    <x v="2"/>
    <x v="2"/>
    <x v="2"/>
    <x v="2"/>
    <x v="2"/>
    <x v="2"/>
    <x v="2"/>
    <x v="2"/>
    <x v="2"/>
    <x v="2"/>
    <x v="2"/>
    <x v="2"/>
    <x v="2"/>
    <x v="2"/>
    <x v="2"/>
    <x v="2"/>
    <x v="2"/>
    <x v="2"/>
    <x v="2"/>
    <x v="2"/>
    <x v="2"/>
    <x v="2"/>
    <x v="2"/>
    <x v="2"/>
    <x v="0"/>
    <x v="0"/>
    <x v="1"/>
    <x v="1"/>
    <x v="2"/>
    <x v="0"/>
    <x v="1"/>
    <x v="3"/>
    <x v="4"/>
    <x v="5"/>
    <x v="12"/>
    <x v="14"/>
    <x v="18"/>
    <x v="19"/>
    <x v="20"/>
    <x v="0"/>
    <x v="10"/>
    <x v="11"/>
    <x v="14"/>
    <x v="15"/>
    <x v="5"/>
    <x v="61"/>
    <x v="0"/>
    <x v="85"/>
    <x v="34"/>
    <x v="80"/>
    <x v="48"/>
    <x v="12"/>
    <x v="12"/>
    <x v="68"/>
    <x v="60"/>
    <x v="87"/>
    <x v="128"/>
    <x v="49"/>
    <x v="69"/>
    <x v="17"/>
    <x v="46"/>
    <x v="71"/>
    <x v="63"/>
    <x v="37"/>
    <x v="46"/>
    <x v="37"/>
    <x v="43"/>
    <x v="23"/>
    <x v="21"/>
    <x v="19"/>
    <x v="17"/>
    <x v="20"/>
    <x v="19"/>
    <x v="15"/>
    <x v="30"/>
    <x v="20"/>
    <x v="24"/>
    <x v="41"/>
    <x v="20"/>
    <x v="66"/>
    <x v="30"/>
    <x v="6"/>
    <x v="6"/>
    <x v="57"/>
    <x v="50"/>
    <x v="39"/>
    <x v="87"/>
    <x v="42"/>
    <x v="20"/>
    <x v="69"/>
    <x v="30"/>
    <x v="6"/>
    <x v="6"/>
    <x v="59"/>
    <x v="52"/>
    <x v="41"/>
    <x v="90"/>
    <x v="72"/>
    <x v="108"/>
    <x v="38"/>
    <x v="59"/>
    <x v="88"/>
    <x v="82"/>
    <x v="66"/>
    <x v="70"/>
    <x v="68"/>
    <x v="71"/>
    <x v="3"/>
    <x v="0"/>
    <x v="4"/>
    <x v="2"/>
    <x v="0"/>
    <x v="0"/>
    <x v="5"/>
    <x v="5"/>
    <x v="2"/>
    <x v="5"/>
    <x v="39"/>
    <x v="36"/>
    <x v="33"/>
    <x v="40"/>
    <x v="25"/>
    <x v="23"/>
    <x v="34"/>
    <x v="16"/>
    <x v="38"/>
    <x v="29"/>
    <x v="57"/>
    <x v="41"/>
    <x v="37"/>
    <x v="29"/>
    <x v="50"/>
    <x v="49"/>
    <x v="52"/>
    <x v="60"/>
    <x v="49"/>
    <x v="62"/>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1"/>
    <x v="5"/>
    <x v="1"/>
    <x v="1"/>
    <x v="4"/>
    <x v="1"/>
    <x v="2"/>
    <x v="6"/>
  </r>
  <r>
    <x v="276"/>
    <x v="150"/>
    <x v="1"/>
    <x v="1"/>
    <x v="2"/>
    <x v="68"/>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1"/>
    <x v="1"/>
    <x v="1"/>
    <x v="1"/>
    <x v="1"/>
    <x v="1"/>
    <x v="0"/>
    <x v="0"/>
    <x v="0"/>
    <x v="0"/>
    <x v="2"/>
    <x v="2"/>
    <x v="2"/>
    <x v="2"/>
    <x v="2"/>
    <x v="2"/>
    <x v="2"/>
    <x v="2"/>
    <x v="2"/>
    <x v="2"/>
    <x v="2"/>
    <x v="2"/>
    <x v="2"/>
    <x v="2"/>
    <x v="2"/>
    <x v="2"/>
    <x v="2"/>
    <x v="2"/>
    <x v="2"/>
    <x v="2"/>
    <x v="2"/>
    <x v="2"/>
    <x v="2"/>
    <x v="2"/>
    <x v="2"/>
    <x v="2"/>
    <x v="0"/>
    <x v="0"/>
    <x v="1"/>
    <x v="1"/>
    <x v="2"/>
    <x v="0"/>
    <x v="1"/>
    <x v="3"/>
    <x v="4"/>
    <x v="5"/>
    <x v="15"/>
    <x v="17"/>
    <x v="21"/>
    <x v="23"/>
    <x v="24"/>
    <x v="0"/>
    <x v="10"/>
    <x v="11"/>
    <x v="14"/>
    <x v="15"/>
    <x v="3"/>
    <x v="61"/>
    <x v="0"/>
    <x v="58"/>
    <x v="82"/>
    <x v="6"/>
    <x v="27"/>
    <x v="78"/>
    <x v="45"/>
    <x v="102"/>
    <x v="74"/>
    <x v="101"/>
    <x v="73"/>
    <x v="77"/>
    <x v="20"/>
    <x v="94"/>
    <x v="68"/>
    <x v="5"/>
    <x v="28"/>
    <x v="2"/>
    <x v="32"/>
    <x v="22"/>
    <x v="98"/>
    <x v="38"/>
    <x v="26"/>
    <x v="66"/>
    <x v="38"/>
    <x v="5"/>
    <x v="3"/>
    <x v="0"/>
    <x v="10"/>
    <x v="11"/>
    <x v="26"/>
    <x v="16"/>
    <x v="67"/>
    <x v="1"/>
    <x v="10"/>
    <x v="75"/>
    <x v="39"/>
    <x v="102"/>
    <x v="65"/>
    <x v="54"/>
    <x v="34"/>
    <x v="16"/>
    <x v="68"/>
    <x v="1"/>
    <x v="10"/>
    <x v="78"/>
    <x v="41"/>
    <x v="105"/>
    <x v="67"/>
    <x v="56"/>
    <x v="35"/>
    <x v="98"/>
    <x v="60"/>
    <x v="104"/>
    <x v="79"/>
    <x v="16"/>
    <x v="47"/>
    <x v="20"/>
    <x v="55"/>
    <x v="53"/>
    <x v="126"/>
    <x v="0"/>
    <x v="5"/>
    <x v="0"/>
    <x v="0"/>
    <x v="5"/>
    <x v="2"/>
    <x v="4"/>
    <x v="3"/>
    <x v="4"/>
    <x v="1"/>
    <x v="29"/>
    <x v="17"/>
    <x v="18"/>
    <x v="22"/>
    <x v="43"/>
    <x v="41"/>
    <x v="82"/>
    <x v="45"/>
    <x v="40"/>
    <x v="45"/>
    <x v="74"/>
    <x v="66"/>
    <x v="70"/>
    <x v="67"/>
    <x v="20"/>
    <x v="7"/>
    <x v="1"/>
    <x v="31"/>
    <x v="47"/>
    <x v="70"/>
    <x v="7"/>
    <x v="7"/>
    <x v="6"/>
    <x v="2"/>
    <x v="2"/>
    <x v="2"/>
    <x v="5"/>
    <x v="4"/>
    <x v="7"/>
    <x v="5"/>
    <x v="5"/>
    <x v="4"/>
    <x v="4"/>
    <x v="4"/>
    <x v="3"/>
    <x v="2"/>
    <x v="4"/>
    <x v="4"/>
    <x v="5"/>
    <x v="4"/>
    <x v="4"/>
    <x v="4"/>
    <x v="4"/>
    <x v="4"/>
    <x v="4"/>
    <x v="4"/>
    <x v="4"/>
    <x v="4"/>
    <x v="4"/>
    <x v="0"/>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5"/>
    <x v="5"/>
    <x v="4"/>
    <x v="5"/>
    <x v="5"/>
    <x v="5"/>
    <x v="6"/>
    <x v="3"/>
    <x v="4"/>
    <x v="6"/>
    <x v="5"/>
    <x v="1"/>
    <x v="1"/>
    <x v="1"/>
    <x v="1"/>
    <x v="2"/>
    <x v="6"/>
  </r>
  <r>
    <x v="277"/>
    <x v="454"/>
    <x v="1"/>
    <x v="1"/>
    <x v="2"/>
    <x v="80"/>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0"/>
    <x v="0"/>
    <x v="0"/>
    <x v="0"/>
    <x v="0"/>
    <x v="0"/>
    <x v="0"/>
    <x v="0"/>
    <x v="0"/>
    <x v="0"/>
    <x v="2"/>
    <x v="2"/>
    <x v="0"/>
    <x v="0"/>
    <x v="1"/>
    <x v="1"/>
    <x v="2"/>
    <x v="0"/>
    <x v="1"/>
    <x v="3"/>
    <x v="4"/>
    <x v="5"/>
    <x v="19"/>
    <x v="21"/>
    <x v="25"/>
    <x v="27"/>
    <x v="28"/>
    <x v="0"/>
    <x v="10"/>
    <x v="11"/>
    <x v="14"/>
    <x v="15"/>
    <x v="3"/>
    <x v="61"/>
    <x v="0"/>
    <x v="109"/>
    <x v="102"/>
    <x v="20"/>
    <x v="71"/>
    <x v="79"/>
    <x v="43"/>
    <x v="76"/>
    <x v="87"/>
    <x v="121"/>
    <x v="102"/>
    <x v="25"/>
    <x v="0"/>
    <x v="78"/>
    <x v="23"/>
    <x v="4"/>
    <x v="30"/>
    <x v="29"/>
    <x v="18"/>
    <x v="2"/>
    <x v="69"/>
    <x v="2"/>
    <x v="0"/>
    <x v="18"/>
    <x v="0"/>
    <x v="4"/>
    <x v="5"/>
    <x v="7"/>
    <x v="0"/>
    <x v="1"/>
    <x v="0"/>
    <x v="51"/>
    <x v="88"/>
    <x v="9"/>
    <x v="42"/>
    <x v="73"/>
    <x v="31"/>
    <x v="54"/>
    <x v="68"/>
    <x v="58"/>
    <x v="48"/>
    <x v="52"/>
    <x v="90"/>
    <x v="10"/>
    <x v="43"/>
    <x v="76"/>
    <x v="33"/>
    <x v="56"/>
    <x v="70"/>
    <x v="61"/>
    <x v="50"/>
    <x v="62"/>
    <x v="38"/>
    <x v="96"/>
    <x v="46"/>
    <x v="18"/>
    <x v="55"/>
    <x v="69"/>
    <x v="52"/>
    <x v="48"/>
    <x v="111"/>
    <x v="0"/>
    <x v="5"/>
    <x v="0"/>
    <x v="0"/>
    <x v="5"/>
    <x v="2"/>
    <x v="4"/>
    <x v="3"/>
    <x v="4"/>
    <x v="1"/>
    <x v="65"/>
    <x v="37"/>
    <x v="28"/>
    <x v="55"/>
    <x v="37"/>
    <x v="33"/>
    <x v="43"/>
    <x v="49"/>
    <x v="45"/>
    <x v="59"/>
    <x v="29"/>
    <x v="47"/>
    <x v="49"/>
    <x v="4"/>
    <x v="24"/>
    <x v="14"/>
    <x v="36"/>
    <x v="23"/>
    <x v="39"/>
    <x v="37"/>
    <x v="7"/>
    <x v="7"/>
    <x v="6"/>
    <x v="2"/>
    <x v="3"/>
    <x v="2"/>
    <x v="5"/>
    <x v="4"/>
    <x v="7"/>
    <x v="5"/>
    <x v="5"/>
    <x v="4"/>
    <x v="4"/>
    <x v="4"/>
    <x v="3"/>
    <x v="2"/>
    <x v="4"/>
    <x v="4"/>
    <x v="5"/>
    <x v="4"/>
    <x v="4"/>
    <x v="4"/>
    <x v="4"/>
    <x v="4"/>
    <x v="4"/>
    <x v="4"/>
    <x v="4"/>
    <x v="2"/>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2"/>
    <x v="5"/>
    <x v="1"/>
    <x v="1"/>
    <x v="1"/>
    <x v="1"/>
    <x v="2"/>
    <x v="2"/>
    <x v="1"/>
    <x v="1"/>
    <x v="1"/>
    <x v="2"/>
    <x v="2"/>
    <x v="2"/>
    <x v="1"/>
    <x v="3"/>
    <x v="2"/>
    <x v="4"/>
    <x v="1"/>
    <x v="5"/>
    <x v="4"/>
    <x v="2"/>
    <x v="4"/>
    <x v="3"/>
    <x v="5"/>
    <x v="5"/>
    <x v="4"/>
    <x v="5"/>
    <x v="5"/>
    <x v="5"/>
    <x v="6"/>
    <x v="3"/>
    <x v="4"/>
    <x v="6"/>
    <x v="5"/>
    <x v="1"/>
    <x v="1"/>
    <x v="4"/>
    <x v="1"/>
    <x v="2"/>
    <x v="6"/>
  </r>
  <r>
    <x v="278"/>
    <x v="1"/>
    <x v="1"/>
    <x v="1"/>
    <x v="2"/>
    <x v="3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4"/>
    <x v="61"/>
    <x v="0"/>
    <x v="54"/>
    <x v="35"/>
    <x v="30"/>
    <x v="29"/>
    <x v="17"/>
    <x v="19"/>
    <x v="54"/>
    <x v="41"/>
    <x v="44"/>
    <x v="64"/>
    <x v="81"/>
    <x v="68"/>
    <x v="67"/>
    <x v="66"/>
    <x v="66"/>
    <x v="56"/>
    <x v="51"/>
    <x v="65"/>
    <x v="80"/>
    <x v="107"/>
    <x v="53"/>
    <x v="57"/>
    <x v="62"/>
    <x v="54"/>
    <x v="55"/>
    <x v="45"/>
    <x v="60"/>
    <x v="64"/>
    <x v="64"/>
    <x v="64"/>
    <x v="78"/>
    <x v="67"/>
    <x v="55"/>
    <x v="48"/>
    <x v="32"/>
    <x v="37"/>
    <x v="105"/>
    <x v="82"/>
    <x v="54"/>
    <x v="104"/>
    <x v="80"/>
    <x v="68"/>
    <x v="58"/>
    <x v="50"/>
    <x v="34"/>
    <x v="39"/>
    <x v="108"/>
    <x v="85"/>
    <x v="56"/>
    <x v="107"/>
    <x v="34"/>
    <x v="60"/>
    <x v="49"/>
    <x v="39"/>
    <x v="60"/>
    <x v="49"/>
    <x v="17"/>
    <x v="37"/>
    <x v="53"/>
    <x v="54"/>
    <x v="1"/>
    <x v="2"/>
    <x v="2"/>
    <x v="3"/>
    <x v="2"/>
    <x v="3"/>
    <x v="6"/>
    <x v="4"/>
    <x v="1"/>
    <x v="4"/>
    <x v="86"/>
    <x v="64"/>
    <x v="41"/>
    <x v="52"/>
    <x v="38"/>
    <x v="38"/>
    <x v="66"/>
    <x v="52"/>
    <x v="59"/>
    <x v="74"/>
    <x v="9"/>
    <x v="14"/>
    <x v="37"/>
    <x v="19"/>
    <x v="6"/>
    <x v="7"/>
    <x v="16"/>
    <x v="34"/>
    <x v="33"/>
    <x v="37"/>
    <x v="7"/>
    <x v="2"/>
    <x v="6"/>
    <x v="2"/>
    <x v="5"/>
    <x v="2"/>
    <x v="5"/>
    <x v="4"/>
    <x v="7"/>
    <x v="5"/>
    <x v="5"/>
    <x v="4"/>
    <x v="4"/>
    <x v="4"/>
    <x v="3"/>
    <x v="2"/>
    <x v="4"/>
    <x v="4"/>
    <x v="5"/>
    <x v="4"/>
    <x v="4"/>
    <x v="4"/>
    <x v="4"/>
    <x v="4"/>
    <x v="4"/>
    <x v="4"/>
    <x v="4"/>
    <x v="4"/>
    <x v="4"/>
    <x v="4"/>
    <x v="4"/>
    <x v="1"/>
    <x v="5"/>
    <x v="2"/>
    <x v="0"/>
    <x v="4"/>
    <x v="3"/>
    <x v="4"/>
    <x v="4"/>
    <x v="6"/>
    <x v="2"/>
    <x v="3"/>
    <x v="4"/>
    <x v="2"/>
    <x v="3"/>
    <x v="4"/>
    <x v="2"/>
    <x v="3"/>
    <x v="3"/>
    <x v="2"/>
    <x v="3"/>
    <x v="1"/>
    <x v="1"/>
    <x v="1"/>
    <x v="1"/>
    <x v="1"/>
    <x v="2"/>
    <x v="1"/>
    <x v="1"/>
    <x v="1"/>
    <x v="2"/>
    <x v="1"/>
    <x v="2"/>
    <x v="1"/>
    <x v="1"/>
    <x v="1"/>
    <x v="1"/>
    <x v="1"/>
    <x v="1"/>
    <x v="1"/>
    <x v="1"/>
    <x v="1"/>
    <x v="1"/>
    <x v="2"/>
    <x v="1"/>
    <x v="2"/>
    <x v="3"/>
    <x v="2"/>
    <x v="5"/>
    <x v="4"/>
    <x v="0"/>
    <x v="2"/>
    <x v="1"/>
    <x v="1"/>
    <x v="2"/>
    <x v="4"/>
    <x v="3"/>
    <x v="4"/>
    <x v="5"/>
    <x v="5"/>
    <x v="5"/>
    <x v="4"/>
    <x v="4"/>
    <x v="5"/>
    <x v="4"/>
    <x v="5"/>
    <x v="1"/>
    <x v="1"/>
    <x v="1"/>
    <x v="1"/>
    <x v="2"/>
    <x v="2"/>
    <x v="1"/>
    <x v="1"/>
    <x v="1"/>
    <x v="2"/>
    <x v="2"/>
    <x v="2"/>
    <x v="1"/>
    <x v="3"/>
    <x v="2"/>
    <x v="4"/>
    <x v="1"/>
    <x v="5"/>
    <x v="4"/>
    <x v="2"/>
    <x v="4"/>
    <x v="6"/>
    <x v="5"/>
    <x v="5"/>
    <x v="4"/>
    <x v="5"/>
    <x v="5"/>
    <x v="5"/>
    <x v="6"/>
    <x v="3"/>
    <x v="4"/>
    <x v="6"/>
    <x v="5"/>
    <x v="1"/>
    <x v="1"/>
    <x v="4"/>
    <x v="1"/>
    <x v="2"/>
    <x v="6"/>
  </r>
  <r>
    <x v="279"/>
    <x v="134"/>
    <x v="1"/>
    <x v="1"/>
    <x v="1"/>
    <x v="86"/>
    <x v="0"/>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80"/>
    <x v="459"/>
    <x v="1"/>
    <x v="1"/>
    <x v="2"/>
    <x v="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9"/>
    <x v="1"/>
    <x v="23"/>
    <x v="26"/>
    <x v="40"/>
    <x v="29"/>
    <x v="4"/>
    <x v="61"/>
    <x v="0"/>
    <x v="7"/>
    <x v="7"/>
    <x v="8"/>
    <x v="8"/>
    <x v="9"/>
    <x v="9"/>
    <x v="7"/>
    <x v="8"/>
    <x v="14"/>
    <x v="13"/>
    <x v="128"/>
    <x v="97"/>
    <x v="92"/>
    <x v="89"/>
    <x v="75"/>
    <x v="66"/>
    <x v="100"/>
    <x v="98"/>
    <x v="112"/>
    <x v="159"/>
    <x v="93"/>
    <x v="90"/>
    <x v="85"/>
    <x v="85"/>
    <x v="76"/>
    <x v="78"/>
    <x v="89"/>
    <x v="89"/>
    <x v="87"/>
    <x v="90"/>
    <x v="57"/>
    <x v="84"/>
    <x v="85"/>
    <x v="73"/>
    <x v="76"/>
    <x v="71"/>
    <x v="88"/>
    <x v="88"/>
    <x v="102"/>
    <x v="133"/>
    <x v="59"/>
    <x v="86"/>
    <x v="88"/>
    <x v="75"/>
    <x v="79"/>
    <x v="73"/>
    <x v="91"/>
    <x v="91"/>
    <x v="105"/>
    <x v="136"/>
    <x v="55"/>
    <x v="42"/>
    <x v="19"/>
    <x v="14"/>
    <x v="15"/>
    <x v="15"/>
    <x v="34"/>
    <x v="31"/>
    <x v="4"/>
    <x v="25"/>
    <x v="1"/>
    <x v="2"/>
    <x v="2"/>
    <x v="3"/>
    <x v="2"/>
    <x v="3"/>
    <x v="6"/>
    <x v="4"/>
    <x v="1"/>
    <x v="4"/>
    <x v="67"/>
    <x v="78"/>
    <x v="73"/>
    <x v="76"/>
    <x v="67"/>
    <x v="62"/>
    <x v="46"/>
    <x v="58"/>
    <x v="102"/>
    <x v="106"/>
    <x v="32"/>
    <x v="1"/>
    <x v="7"/>
    <x v="0"/>
    <x v="0"/>
    <x v="0"/>
    <x v="34"/>
    <x v="20"/>
    <x v="0"/>
    <x v="1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0"/>
    <x v="1"/>
    <x v="1"/>
    <x v="1"/>
    <x v="2"/>
    <x v="2"/>
    <x v="2"/>
    <x v="1"/>
    <x v="3"/>
    <x v="2"/>
    <x v="4"/>
    <x v="1"/>
    <x v="5"/>
    <x v="4"/>
    <x v="2"/>
    <x v="4"/>
    <x v="6"/>
    <x v="5"/>
    <x v="5"/>
    <x v="4"/>
    <x v="5"/>
    <x v="5"/>
    <x v="5"/>
    <x v="6"/>
    <x v="3"/>
    <x v="4"/>
    <x v="6"/>
    <x v="5"/>
    <x v="1"/>
    <x v="1"/>
    <x v="4"/>
    <x v="1"/>
    <x v="2"/>
    <x v="6"/>
  </r>
  <r>
    <x v="281"/>
    <x v="29"/>
    <x v="1"/>
    <x v="1"/>
    <x v="2"/>
    <x v="6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21"/>
    <x v="0"/>
    <x v="94"/>
    <x v="54"/>
    <x v="64"/>
    <x v="62"/>
    <x v="30"/>
    <x v="27"/>
    <x v="85"/>
    <x v="86"/>
    <x v="89"/>
    <x v="136"/>
    <x v="40"/>
    <x v="48"/>
    <x v="33"/>
    <x v="32"/>
    <x v="53"/>
    <x v="48"/>
    <x v="19"/>
    <x v="19"/>
    <x v="35"/>
    <x v="35"/>
    <x v="18"/>
    <x v="22"/>
    <x v="29"/>
    <x v="15"/>
    <x v="11"/>
    <x v="18"/>
    <x v="22"/>
    <x v="20"/>
    <x v="26"/>
    <x v="23"/>
    <x v="62"/>
    <x v="47"/>
    <x v="60"/>
    <x v="52"/>
    <x v="28"/>
    <x v="24"/>
    <x v="87"/>
    <x v="87"/>
    <x v="55"/>
    <x v="114"/>
    <x v="64"/>
    <x v="48"/>
    <x v="63"/>
    <x v="54"/>
    <x v="30"/>
    <x v="25"/>
    <x v="90"/>
    <x v="90"/>
    <x v="58"/>
    <x v="117"/>
    <x v="50"/>
    <x v="80"/>
    <x v="44"/>
    <x v="35"/>
    <x v="64"/>
    <x v="63"/>
    <x v="35"/>
    <x v="32"/>
    <x v="51"/>
    <x v="44"/>
    <x v="1"/>
    <x v="2"/>
    <x v="2"/>
    <x v="3"/>
    <x v="2"/>
    <x v="3"/>
    <x v="6"/>
    <x v="4"/>
    <x v="1"/>
    <x v="4"/>
    <x v="72"/>
    <x v="43"/>
    <x v="48"/>
    <x v="56"/>
    <x v="34"/>
    <x v="25"/>
    <x v="45"/>
    <x v="57"/>
    <x v="60"/>
    <x v="84"/>
    <x v="25"/>
    <x v="46"/>
    <x v="31"/>
    <x v="10"/>
    <x v="16"/>
    <x v="43"/>
    <x v="40"/>
    <x v="24"/>
    <x v="26"/>
    <x v="30"/>
    <x v="7"/>
    <x v="1"/>
    <x v="6"/>
    <x v="2"/>
    <x v="5"/>
    <x v="2"/>
    <x v="5"/>
    <x v="4"/>
    <x v="7"/>
    <x v="5"/>
    <x v="5"/>
    <x v="4"/>
    <x v="4"/>
    <x v="4"/>
    <x v="3"/>
    <x v="2"/>
    <x v="4"/>
    <x v="4"/>
    <x v="5"/>
    <x v="1"/>
    <x v="4"/>
    <x v="4"/>
    <x v="4"/>
    <x v="4"/>
    <x v="4"/>
    <x v="4"/>
    <x v="4"/>
    <x v="4"/>
    <x v="4"/>
    <x v="4"/>
    <x v="4"/>
    <x v="1"/>
    <x v="5"/>
    <x v="2"/>
    <x v="4"/>
    <x v="4"/>
    <x v="3"/>
    <x v="4"/>
    <x v="0"/>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6"/>
    <x v="3"/>
    <x v="4"/>
    <x v="6"/>
    <x v="5"/>
    <x v="1"/>
    <x v="1"/>
    <x v="4"/>
    <x v="1"/>
    <x v="2"/>
    <x v="6"/>
  </r>
  <r>
    <x v="282"/>
    <x v="328"/>
    <x v="1"/>
    <x v="1"/>
    <x v="2"/>
    <x v="61"/>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3"/>
    <x v="61"/>
    <x v="0"/>
    <x v="82"/>
    <x v="57"/>
    <x v="41"/>
    <x v="46"/>
    <x v="61"/>
    <x v="9"/>
    <x v="35"/>
    <x v="41"/>
    <x v="104"/>
    <x v="74"/>
    <x v="52"/>
    <x v="45"/>
    <x v="56"/>
    <x v="48"/>
    <x v="22"/>
    <x v="66"/>
    <x v="70"/>
    <x v="65"/>
    <x v="19"/>
    <x v="97"/>
    <x v="17"/>
    <x v="51"/>
    <x v="1"/>
    <x v="15"/>
    <x v="34"/>
    <x v="55"/>
    <x v="45"/>
    <x v="45"/>
    <x v="8"/>
    <x v="23"/>
    <x v="48"/>
    <x v="50"/>
    <x v="33"/>
    <x v="34"/>
    <x v="60"/>
    <x v="5"/>
    <x v="29"/>
    <x v="37"/>
    <x v="70"/>
    <x v="45"/>
    <x v="49"/>
    <x v="51"/>
    <x v="35"/>
    <x v="35"/>
    <x v="62"/>
    <x v="5"/>
    <x v="30"/>
    <x v="39"/>
    <x v="73"/>
    <x v="47"/>
    <x v="65"/>
    <x v="77"/>
    <x v="72"/>
    <x v="54"/>
    <x v="32"/>
    <x v="83"/>
    <x v="95"/>
    <x v="83"/>
    <x v="36"/>
    <x v="114"/>
    <x v="0"/>
    <x v="5"/>
    <x v="0"/>
    <x v="0"/>
    <x v="5"/>
    <x v="2"/>
    <x v="4"/>
    <x v="3"/>
    <x v="4"/>
    <x v="1"/>
    <x v="62"/>
    <x v="6"/>
    <x v="59"/>
    <x v="47"/>
    <x v="19"/>
    <x v="7"/>
    <x v="17"/>
    <x v="17"/>
    <x v="58"/>
    <x v="56"/>
    <x v="31"/>
    <x v="77"/>
    <x v="5"/>
    <x v="19"/>
    <x v="43"/>
    <x v="67"/>
    <x v="76"/>
    <x v="77"/>
    <x v="25"/>
    <x v="44"/>
    <x v="7"/>
    <x v="7"/>
    <x v="6"/>
    <x v="2"/>
    <x v="5"/>
    <x v="2"/>
    <x v="5"/>
    <x v="4"/>
    <x v="4"/>
    <x v="5"/>
    <x v="5"/>
    <x v="2"/>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1"/>
    <x v="4"/>
    <x v="5"/>
    <x v="1"/>
    <x v="1"/>
    <x v="1"/>
    <x v="1"/>
    <x v="2"/>
    <x v="2"/>
    <x v="1"/>
    <x v="1"/>
    <x v="1"/>
    <x v="2"/>
    <x v="2"/>
    <x v="2"/>
    <x v="1"/>
    <x v="3"/>
    <x v="2"/>
    <x v="4"/>
    <x v="1"/>
    <x v="5"/>
    <x v="4"/>
    <x v="2"/>
    <x v="4"/>
    <x v="6"/>
    <x v="5"/>
    <x v="5"/>
    <x v="4"/>
    <x v="2"/>
    <x v="5"/>
    <x v="5"/>
    <x v="6"/>
    <x v="3"/>
    <x v="4"/>
    <x v="6"/>
    <x v="5"/>
    <x v="1"/>
    <x v="1"/>
    <x v="4"/>
    <x v="1"/>
    <x v="2"/>
    <x v="6"/>
  </r>
  <r>
    <x v="283"/>
    <x v="369"/>
    <x v="1"/>
    <x v="1"/>
    <x v="2"/>
    <x v="59"/>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2"/>
    <x v="3"/>
    <x v="0"/>
    <x v="1"/>
    <x v="3"/>
    <x v="5"/>
    <x v="8"/>
    <x v="1"/>
    <x v="4"/>
    <x v="12"/>
    <x v="12"/>
    <x v="13"/>
    <x v="0"/>
    <x v="22"/>
    <x v="24"/>
    <x v="32"/>
    <x v="32"/>
    <x v="5"/>
    <x v="43"/>
    <x v="0"/>
    <x v="97"/>
    <x v="7"/>
    <x v="77"/>
    <x v="42"/>
    <x v="10"/>
    <x v="10"/>
    <x v="27"/>
    <x v="37"/>
    <x v="82"/>
    <x v="104"/>
    <x v="37"/>
    <x v="97"/>
    <x v="20"/>
    <x v="52"/>
    <x v="74"/>
    <x v="65"/>
    <x v="78"/>
    <x v="69"/>
    <x v="42"/>
    <x v="67"/>
    <x v="20"/>
    <x v="71"/>
    <x v="24"/>
    <x v="26"/>
    <x v="31"/>
    <x v="29"/>
    <x v="67"/>
    <x v="66"/>
    <x v="26"/>
    <x v="42"/>
    <x v="68"/>
    <x v="0"/>
    <x v="76"/>
    <x v="31"/>
    <x v="6"/>
    <x v="6"/>
    <x v="21"/>
    <x v="34"/>
    <x v="49"/>
    <x v="82"/>
    <x v="70"/>
    <x v="0"/>
    <x v="79"/>
    <x v="31"/>
    <x v="6"/>
    <x v="6"/>
    <x v="22"/>
    <x v="36"/>
    <x v="51"/>
    <x v="85"/>
    <x v="44"/>
    <x v="128"/>
    <x v="28"/>
    <x v="58"/>
    <x v="88"/>
    <x v="82"/>
    <x v="103"/>
    <x v="87"/>
    <x v="58"/>
    <x v="76"/>
    <x v="3"/>
    <x v="0"/>
    <x v="4"/>
    <x v="2"/>
    <x v="0"/>
    <x v="0"/>
    <x v="5"/>
    <x v="5"/>
    <x v="2"/>
    <x v="5"/>
    <x v="68"/>
    <x v="12"/>
    <x v="46"/>
    <x v="41"/>
    <x v="25"/>
    <x v="23"/>
    <x v="6"/>
    <x v="5"/>
    <x v="50"/>
    <x v="23"/>
    <x v="19"/>
    <x v="81"/>
    <x v="22"/>
    <x v="26"/>
    <x v="50"/>
    <x v="49"/>
    <x v="81"/>
    <x v="74"/>
    <x v="29"/>
    <x v="65"/>
    <x v="7"/>
    <x v="7"/>
    <x v="1"/>
    <x v="2"/>
    <x v="5"/>
    <x v="2"/>
    <x v="5"/>
    <x v="4"/>
    <x v="7"/>
    <x v="5"/>
    <x v="5"/>
    <x v="4"/>
    <x v="4"/>
    <x v="4"/>
    <x v="3"/>
    <x v="2"/>
    <x v="4"/>
    <x v="4"/>
    <x v="5"/>
    <x v="4"/>
    <x v="4"/>
    <x v="4"/>
    <x v="4"/>
    <x v="4"/>
    <x v="4"/>
    <x v="4"/>
    <x v="4"/>
    <x v="4"/>
    <x v="4"/>
    <x v="4"/>
    <x v="4"/>
    <x v="1"/>
    <x v="3"/>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84"/>
    <x v="473"/>
    <x v="1"/>
    <x v="1"/>
    <x v="2"/>
    <x v="6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2"/>
    <x v="61"/>
    <x v="0"/>
    <x v="126"/>
    <x v="52"/>
    <x v="62"/>
    <x v="88"/>
    <x v="36"/>
    <x v="36"/>
    <x v="32"/>
    <x v="52"/>
    <x v="93"/>
    <x v="104"/>
    <x v="8"/>
    <x v="50"/>
    <x v="35"/>
    <x v="6"/>
    <x v="47"/>
    <x v="37"/>
    <x v="73"/>
    <x v="54"/>
    <x v="31"/>
    <x v="67"/>
    <x v="5"/>
    <x v="8"/>
    <x v="23"/>
    <x v="7"/>
    <x v="10"/>
    <x v="8"/>
    <x v="14"/>
    <x v="4"/>
    <x v="17"/>
    <x v="12"/>
    <x v="95"/>
    <x v="41"/>
    <x v="53"/>
    <x v="74"/>
    <x v="31"/>
    <x v="31"/>
    <x v="23"/>
    <x v="46"/>
    <x v="51"/>
    <x v="70"/>
    <x v="98"/>
    <x v="42"/>
    <x v="56"/>
    <x v="76"/>
    <x v="33"/>
    <x v="33"/>
    <x v="24"/>
    <x v="48"/>
    <x v="53"/>
    <x v="73"/>
    <x v="16"/>
    <x v="86"/>
    <x v="51"/>
    <x v="13"/>
    <x v="61"/>
    <x v="55"/>
    <x v="101"/>
    <x v="74"/>
    <x v="56"/>
    <x v="88"/>
    <x v="4"/>
    <x v="1"/>
    <x v="3"/>
    <x v="4"/>
    <x v="1"/>
    <x v="1"/>
    <x v="1"/>
    <x v="1"/>
    <x v="3"/>
    <x v="3"/>
    <x v="75"/>
    <x v="51"/>
    <x v="32"/>
    <x v="59"/>
    <x v="38"/>
    <x v="37"/>
    <x v="43"/>
    <x v="68"/>
    <x v="51"/>
    <x v="81"/>
    <x v="11"/>
    <x v="15"/>
    <x v="35"/>
    <x v="15"/>
    <x v="10"/>
    <x v="5"/>
    <x v="19"/>
    <x v="5"/>
    <x v="31"/>
    <x v="12"/>
    <x v="1"/>
    <x v="4"/>
    <x v="6"/>
    <x v="2"/>
    <x v="5"/>
    <x v="2"/>
    <x v="3"/>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2"/>
    <x v="4"/>
    <x v="5"/>
    <x v="4"/>
    <x v="5"/>
    <x v="1"/>
    <x v="1"/>
    <x v="1"/>
    <x v="1"/>
    <x v="2"/>
    <x v="2"/>
    <x v="1"/>
    <x v="1"/>
    <x v="1"/>
    <x v="2"/>
    <x v="2"/>
    <x v="2"/>
    <x v="1"/>
    <x v="3"/>
    <x v="2"/>
    <x v="4"/>
    <x v="1"/>
    <x v="5"/>
    <x v="4"/>
    <x v="2"/>
    <x v="4"/>
    <x v="6"/>
    <x v="5"/>
    <x v="5"/>
    <x v="4"/>
    <x v="5"/>
    <x v="5"/>
    <x v="5"/>
    <x v="6"/>
    <x v="3"/>
    <x v="4"/>
    <x v="6"/>
    <x v="5"/>
    <x v="1"/>
    <x v="1"/>
    <x v="4"/>
    <x v="1"/>
    <x v="2"/>
    <x v="6"/>
  </r>
  <r>
    <x v="285"/>
    <x v="78"/>
    <x v="1"/>
    <x v="1"/>
    <x v="2"/>
    <x v="6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3"/>
    <x v="61"/>
    <x v="0"/>
    <x v="81"/>
    <x v="93"/>
    <x v="14"/>
    <x v="35"/>
    <x v="70"/>
    <x v="31"/>
    <x v="65"/>
    <x v="68"/>
    <x v="93"/>
    <x v="75"/>
    <x v="53"/>
    <x v="9"/>
    <x v="86"/>
    <x v="59"/>
    <x v="13"/>
    <x v="44"/>
    <x v="40"/>
    <x v="38"/>
    <x v="31"/>
    <x v="96"/>
    <x v="19"/>
    <x v="9"/>
    <x v="36"/>
    <x v="28"/>
    <x v="15"/>
    <x v="20"/>
    <x v="11"/>
    <x v="19"/>
    <x v="20"/>
    <x v="19"/>
    <x v="48"/>
    <x v="94"/>
    <x v="8"/>
    <x v="22"/>
    <x v="74"/>
    <x v="29"/>
    <x v="62"/>
    <x v="67"/>
    <x v="59"/>
    <x v="47"/>
    <x v="49"/>
    <x v="96"/>
    <x v="9"/>
    <x v="22"/>
    <x v="77"/>
    <x v="30"/>
    <x v="64"/>
    <x v="69"/>
    <x v="62"/>
    <x v="49"/>
    <x v="65"/>
    <x v="32"/>
    <x v="97"/>
    <x v="67"/>
    <x v="17"/>
    <x v="58"/>
    <x v="61"/>
    <x v="53"/>
    <x v="47"/>
    <x v="112"/>
    <x v="0"/>
    <x v="5"/>
    <x v="0"/>
    <x v="0"/>
    <x v="5"/>
    <x v="2"/>
    <x v="4"/>
    <x v="3"/>
    <x v="4"/>
    <x v="1"/>
    <x v="62"/>
    <x v="45"/>
    <x v="27"/>
    <x v="34"/>
    <x v="38"/>
    <x v="31"/>
    <x v="51"/>
    <x v="48"/>
    <x v="47"/>
    <x v="58"/>
    <x v="31"/>
    <x v="36"/>
    <x v="50"/>
    <x v="55"/>
    <x v="23"/>
    <x v="16"/>
    <x v="25"/>
    <x v="25"/>
    <x v="38"/>
    <x v="39"/>
    <x v="7"/>
    <x v="7"/>
    <x v="6"/>
    <x v="2"/>
    <x v="0"/>
    <x v="2"/>
    <x v="5"/>
    <x v="4"/>
    <x v="7"/>
    <x v="5"/>
    <x v="5"/>
    <x v="4"/>
    <x v="4"/>
    <x v="4"/>
    <x v="3"/>
    <x v="2"/>
    <x v="4"/>
    <x v="4"/>
    <x v="5"/>
    <x v="4"/>
    <x v="4"/>
    <x v="4"/>
    <x v="4"/>
    <x v="4"/>
    <x v="4"/>
    <x v="4"/>
    <x v="4"/>
    <x v="1"/>
    <x v="0"/>
    <x v="4"/>
    <x v="2"/>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86"/>
    <x v="293"/>
    <x v="1"/>
    <x v="1"/>
    <x v="2"/>
    <x v="2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61"/>
    <x v="0"/>
    <x v="33"/>
    <x v="32"/>
    <x v="14"/>
    <x v="16"/>
    <x v="10"/>
    <x v="25"/>
    <x v="14"/>
    <x v="14"/>
    <x v="21"/>
    <x v="22"/>
    <x v="102"/>
    <x v="71"/>
    <x v="86"/>
    <x v="81"/>
    <x v="74"/>
    <x v="50"/>
    <x v="92"/>
    <x v="92"/>
    <x v="105"/>
    <x v="150"/>
    <x v="50"/>
    <x v="51"/>
    <x v="46"/>
    <x v="45"/>
    <x v="51"/>
    <x v="52"/>
    <x v="45"/>
    <x v="51"/>
    <x v="52"/>
    <x v="51"/>
    <x v="49"/>
    <x v="76"/>
    <x v="28"/>
    <x v="28"/>
    <x v="22"/>
    <x v="53"/>
    <x v="32"/>
    <x v="31"/>
    <x v="17"/>
    <x v="33"/>
    <x v="50"/>
    <x v="77"/>
    <x v="29"/>
    <x v="28"/>
    <x v="23"/>
    <x v="55"/>
    <x v="33"/>
    <x v="32"/>
    <x v="17"/>
    <x v="34"/>
    <x v="64"/>
    <x v="51"/>
    <x v="77"/>
    <x v="61"/>
    <x v="71"/>
    <x v="33"/>
    <x v="92"/>
    <x v="90"/>
    <x v="92"/>
    <x v="127"/>
    <x v="2"/>
    <x v="3"/>
    <x v="1"/>
    <x v="1"/>
    <x v="4"/>
    <x v="4"/>
    <x v="3"/>
    <x v="2"/>
    <x v="0"/>
    <x v="0"/>
    <x v="56"/>
    <x v="39"/>
    <x v="40"/>
    <x v="39"/>
    <x v="19"/>
    <x v="10"/>
    <x v="43"/>
    <x v="42"/>
    <x v="39"/>
    <x v="64"/>
    <x v="31"/>
    <x v="34"/>
    <x v="29"/>
    <x v="32"/>
    <x v="47"/>
    <x v="39"/>
    <x v="25"/>
    <x v="31"/>
    <x v="42"/>
    <x v="3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87"/>
    <x v="299"/>
    <x v="1"/>
    <x v="1"/>
    <x v="2"/>
    <x v="6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2"/>
    <x v="61"/>
    <x v="0"/>
    <x v="90"/>
    <x v="51"/>
    <x v="66"/>
    <x v="60"/>
    <x v="39"/>
    <x v="15"/>
    <x v="27"/>
    <x v="44"/>
    <x v="100"/>
    <x v="100"/>
    <x v="44"/>
    <x v="51"/>
    <x v="31"/>
    <x v="34"/>
    <x v="44"/>
    <x v="60"/>
    <x v="78"/>
    <x v="62"/>
    <x v="23"/>
    <x v="71"/>
    <x v="36"/>
    <x v="10"/>
    <x v="16"/>
    <x v="33"/>
    <x v="5"/>
    <x v="39"/>
    <x v="20"/>
    <x v="11"/>
    <x v="12"/>
    <x v="15"/>
    <x v="58"/>
    <x v="44"/>
    <x v="62"/>
    <x v="49"/>
    <x v="37"/>
    <x v="11"/>
    <x v="21"/>
    <x v="41"/>
    <x v="66"/>
    <x v="75"/>
    <x v="60"/>
    <x v="45"/>
    <x v="65"/>
    <x v="51"/>
    <x v="39"/>
    <x v="11"/>
    <x v="22"/>
    <x v="43"/>
    <x v="69"/>
    <x v="78"/>
    <x v="54"/>
    <x v="83"/>
    <x v="42"/>
    <x v="38"/>
    <x v="55"/>
    <x v="77"/>
    <x v="103"/>
    <x v="79"/>
    <x v="40"/>
    <x v="83"/>
    <x v="4"/>
    <x v="1"/>
    <x v="3"/>
    <x v="4"/>
    <x v="1"/>
    <x v="1"/>
    <x v="1"/>
    <x v="1"/>
    <x v="3"/>
    <x v="3"/>
    <x v="33"/>
    <x v="54"/>
    <x v="43"/>
    <x v="25"/>
    <x v="44"/>
    <x v="17"/>
    <x v="40"/>
    <x v="63"/>
    <x v="66"/>
    <x v="86"/>
    <x v="63"/>
    <x v="9"/>
    <x v="25"/>
    <x v="48"/>
    <x v="6"/>
    <x v="46"/>
    <x v="22"/>
    <x v="9"/>
    <x v="17"/>
    <x v="8"/>
    <x v="7"/>
    <x v="7"/>
    <x v="0"/>
    <x v="2"/>
    <x v="5"/>
    <x v="2"/>
    <x v="5"/>
    <x v="4"/>
    <x v="7"/>
    <x v="5"/>
    <x v="5"/>
    <x v="4"/>
    <x v="4"/>
    <x v="4"/>
    <x v="3"/>
    <x v="2"/>
    <x v="4"/>
    <x v="1"/>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2"/>
    <x v="5"/>
    <x v="1"/>
    <x v="1"/>
    <x v="4"/>
    <x v="1"/>
    <x v="2"/>
    <x v="2"/>
  </r>
  <r>
    <x v="288"/>
    <x v="292"/>
    <x v="1"/>
    <x v="1"/>
    <x v="2"/>
    <x v="2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43"/>
    <x v="14"/>
    <x v="20"/>
    <x v="21"/>
    <x v="9"/>
    <x v="7"/>
    <x v="7"/>
    <x v="6"/>
    <x v="26"/>
    <x v="20"/>
    <x v="92"/>
    <x v="90"/>
    <x v="78"/>
    <x v="75"/>
    <x v="75"/>
    <x v="69"/>
    <x v="100"/>
    <x v="101"/>
    <x v="100"/>
    <x v="152"/>
    <x v="71"/>
    <x v="70"/>
    <x v="72"/>
    <x v="74"/>
    <x v="67"/>
    <x v="57"/>
    <x v="62"/>
    <x v="53"/>
    <x v="74"/>
    <x v="73"/>
    <x v="75"/>
    <x v="28"/>
    <x v="43"/>
    <x v="41"/>
    <x v="20"/>
    <x v="15"/>
    <x v="14"/>
    <x v="13"/>
    <x v="30"/>
    <x v="28"/>
    <x v="77"/>
    <x v="28"/>
    <x v="45"/>
    <x v="42"/>
    <x v="21"/>
    <x v="16"/>
    <x v="15"/>
    <x v="14"/>
    <x v="31"/>
    <x v="29"/>
    <x v="37"/>
    <x v="100"/>
    <x v="62"/>
    <x v="47"/>
    <x v="73"/>
    <x v="72"/>
    <x v="110"/>
    <x v="108"/>
    <x v="78"/>
    <x v="132"/>
    <x v="4"/>
    <x v="1"/>
    <x v="3"/>
    <x v="4"/>
    <x v="1"/>
    <x v="1"/>
    <x v="1"/>
    <x v="1"/>
    <x v="3"/>
    <x v="3"/>
    <x v="50"/>
    <x v="35"/>
    <x v="22"/>
    <x v="17"/>
    <x v="26"/>
    <x v="21"/>
    <x v="33"/>
    <x v="33"/>
    <x v="28"/>
    <x v="36"/>
    <x v="42"/>
    <x v="48"/>
    <x v="53"/>
    <x v="62"/>
    <x v="36"/>
    <x v="33"/>
    <x v="43"/>
    <x v="44"/>
    <x v="56"/>
    <x v="6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89"/>
    <x v="163"/>
    <x v="1"/>
    <x v="1"/>
    <x v="2"/>
    <x v="61"/>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5"/>
    <x v="61"/>
    <x v="0"/>
    <x v="85"/>
    <x v="34"/>
    <x v="79"/>
    <x v="48"/>
    <x v="12"/>
    <x v="12"/>
    <x v="69"/>
    <x v="61"/>
    <x v="86"/>
    <x v="128"/>
    <x v="49"/>
    <x v="69"/>
    <x v="18"/>
    <x v="46"/>
    <x v="71"/>
    <x v="63"/>
    <x v="36"/>
    <x v="45"/>
    <x v="38"/>
    <x v="43"/>
    <x v="23"/>
    <x v="21"/>
    <x v="22"/>
    <x v="17"/>
    <x v="20"/>
    <x v="19"/>
    <x v="14"/>
    <x v="25"/>
    <x v="21"/>
    <x v="24"/>
    <x v="52"/>
    <x v="25"/>
    <x v="75"/>
    <x v="36"/>
    <x v="8"/>
    <x v="8"/>
    <x v="66"/>
    <x v="59"/>
    <x v="50"/>
    <x v="99"/>
    <x v="53"/>
    <x v="25"/>
    <x v="78"/>
    <x v="37"/>
    <x v="8"/>
    <x v="8"/>
    <x v="68"/>
    <x v="61"/>
    <x v="52"/>
    <x v="102"/>
    <x v="61"/>
    <x v="103"/>
    <x v="29"/>
    <x v="52"/>
    <x v="86"/>
    <x v="80"/>
    <x v="57"/>
    <x v="61"/>
    <x v="57"/>
    <x v="59"/>
    <x v="3"/>
    <x v="0"/>
    <x v="4"/>
    <x v="2"/>
    <x v="0"/>
    <x v="0"/>
    <x v="5"/>
    <x v="5"/>
    <x v="2"/>
    <x v="5"/>
    <x v="50"/>
    <x v="43"/>
    <x v="45"/>
    <x v="46"/>
    <x v="27"/>
    <x v="25"/>
    <x v="44"/>
    <x v="25"/>
    <x v="51"/>
    <x v="47"/>
    <x v="38"/>
    <x v="26"/>
    <x v="26"/>
    <x v="13"/>
    <x v="29"/>
    <x v="29"/>
    <x v="32"/>
    <x v="51"/>
    <x v="26"/>
    <x v="46"/>
    <x v="7"/>
    <x v="7"/>
    <x v="3"/>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1"/>
    <x v="6"/>
    <x v="5"/>
    <x v="5"/>
    <x v="4"/>
    <x v="5"/>
    <x v="5"/>
    <x v="5"/>
    <x v="6"/>
    <x v="3"/>
    <x v="4"/>
    <x v="6"/>
    <x v="5"/>
    <x v="1"/>
    <x v="1"/>
    <x v="4"/>
    <x v="1"/>
    <x v="2"/>
    <x v="2"/>
  </r>
  <r>
    <x v="290"/>
    <x v="294"/>
    <x v="1"/>
    <x v="1"/>
    <x v="2"/>
    <x v="2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5"/>
    <x v="61"/>
    <x v="0"/>
    <x v="34"/>
    <x v="9"/>
    <x v="24"/>
    <x v="14"/>
    <x v="7"/>
    <x v="7"/>
    <x v="27"/>
    <x v="34"/>
    <x v="28"/>
    <x v="52"/>
    <x v="101"/>
    <x v="95"/>
    <x v="74"/>
    <x v="83"/>
    <x v="77"/>
    <x v="69"/>
    <x v="78"/>
    <x v="72"/>
    <x v="98"/>
    <x v="119"/>
    <x v="64"/>
    <x v="66"/>
    <x v="67"/>
    <x v="63"/>
    <x v="50"/>
    <x v="47"/>
    <x v="67"/>
    <x v="68"/>
    <x v="70"/>
    <x v="70"/>
    <x v="52"/>
    <x v="15"/>
    <x v="54"/>
    <x v="23"/>
    <x v="15"/>
    <x v="15"/>
    <x v="65"/>
    <x v="83"/>
    <x v="35"/>
    <x v="104"/>
    <x v="53"/>
    <x v="15"/>
    <x v="57"/>
    <x v="23"/>
    <x v="15"/>
    <x v="16"/>
    <x v="67"/>
    <x v="86"/>
    <x v="37"/>
    <x v="107"/>
    <x v="61"/>
    <x v="113"/>
    <x v="50"/>
    <x v="66"/>
    <x v="79"/>
    <x v="72"/>
    <x v="58"/>
    <x v="36"/>
    <x v="72"/>
    <x v="54"/>
    <x v="3"/>
    <x v="0"/>
    <x v="4"/>
    <x v="2"/>
    <x v="0"/>
    <x v="0"/>
    <x v="5"/>
    <x v="5"/>
    <x v="2"/>
    <x v="5"/>
    <x v="50"/>
    <x v="31"/>
    <x v="21"/>
    <x v="32"/>
    <x v="35"/>
    <x v="32"/>
    <x v="43"/>
    <x v="51"/>
    <x v="34"/>
    <x v="52"/>
    <x v="38"/>
    <x v="58"/>
    <x v="52"/>
    <x v="45"/>
    <x v="7"/>
    <x v="7"/>
    <x v="37"/>
    <x v="30"/>
    <x v="55"/>
    <x v="3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91"/>
    <x v="295"/>
    <x v="1"/>
    <x v="1"/>
    <x v="2"/>
    <x v="27"/>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61"/>
    <x v="0"/>
    <x v="48"/>
    <x v="47"/>
    <x v="21"/>
    <x v="24"/>
    <x v="15"/>
    <x v="36"/>
    <x v="22"/>
    <x v="19"/>
    <x v="33"/>
    <x v="34"/>
    <x v="87"/>
    <x v="55"/>
    <x v="77"/>
    <x v="71"/>
    <x v="68"/>
    <x v="37"/>
    <x v="84"/>
    <x v="87"/>
    <x v="92"/>
    <x v="137"/>
    <x v="36"/>
    <x v="41"/>
    <x v="35"/>
    <x v="32"/>
    <x v="40"/>
    <x v="45"/>
    <x v="31"/>
    <x v="42"/>
    <x v="43"/>
    <x v="40"/>
    <x v="78"/>
    <x v="103"/>
    <x v="42"/>
    <x v="44"/>
    <x v="32"/>
    <x v="67"/>
    <x v="48"/>
    <x v="42"/>
    <x v="41"/>
    <x v="57"/>
    <x v="80"/>
    <x v="105"/>
    <x v="44"/>
    <x v="45"/>
    <x v="34"/>
    <x v="69"/>
    <x v="50"/>
    <x v="44"/>
    <x v="43"/>
    <x v="60"/>
    <x v="34"/>
    <x v="23"/>
    <x v="63"/>
    <x v="44"/>
    <x v="60"/>
    <x v="19"/>
    <x v="75"/>
    <x v="78"/>
    <x v="66"/>
    <x v="102"/>
    <x v="2"/>
    <x v="3"/>
    <x v="1"/>
    <x v="1"/>
    <x v="4"/>
    <x v="4"/>
    <x v="3"/>
    <x v="2"/>
    <x v="0"/>
    <x v="0"/>
    <x v="85"/>
    <x v="71"/>
    <x v="56"/>
    <x v="55"/>
    <x v="30"/>
    <x v="31"/>
    <x v="59"/>
    <x v="53"/>
    <x v="65"/>
    <x v="89"/>
    <x v="10"/>
    <x v="12"/>
    <x v="10"/>
    <x v="9"/>
    <x v="28"/>
    <x v="19"/>
    <x v="11"/>
    <x v="10"/>
    <x v="9"/>
    <x v="10"/>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2"/>
    <x v="6"/>
    <x v="3"/>
    <x v="4"/>
    <x v="6"/>
    <x v="5"/>
    <x v="1"/>
    <x v="1"/>
    <x v="4"/>
    <x v="1"/>
    <x v="2"/>
    <x v="6"/>
  </r>
  <r>
    <x v="292"/>
    <x v="332"/>
    <x v="1"/>
    <x v="1"/>
    <x v="2"/>
    <x v="6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4"/>
    <x v="61"/>
    <x v="0"/>
    <x v="102"/>
    <x v="59"/>
    <x v="38"/>
    <x v="56"/>
    <x v="19"/>
    <x v="17"/>
    <x v="55"/>
    <x v="55"/>
    <x v="54"/>
    <x v="84"/>
    <x v="32"/>
    <x v="43"/>
    <x v="59"/>
    <x v="38"/>
    <x v="64"/>
    <x v="58"/>
    <x v="50"/>
    <x v="51"/>
    <x v="70"/>
    <x v="87"/>
    <x v="12"/>
    <x v="17"/>
    <x v="54"/>
    <x v="21"/>
    <x v="47"/>
    <x v="53"/>
    <x v="58"/>
    <x v="52"/>
    <x v="58"/>
    <x v="57"/>
    <x v="71"/>
    <x v="52"/>
    <x v="30"/>
    <x v="45"/>
    <x v="16"/>
    <x v="14"/>
    <x v="51"/>
    <x v="53"/>
    <x v="13"/>
    <x v="57"/>
    <x v="73"/>
    <x v="53"/>
    <x v="32"/>
    <x v="46"/>
    <x v="16"/>
    <x v="15"/>
    <x v="53"/>
    <x v="55"/>
    <x v="13"/>
    <x v="60"/>
    <x v="41"/>
    <x v="75"/>
    <x v="75"/>
    <x v="43"/>
    <x v="78"/>
    <x v="73"/>
    <x v="72"/>
    <x v="67"/>
    <x v="96"/>
    <x v="102"/>
    <x v="1"/>
    <x v="2"/>
    <x v="2"/>
    <x v="3"/>
    <x v="2"/>
    <x v="3"/>
    <x v="6"/>
    <x v="4"/>
    <x v="1"/>
    <x v="4"/>
    <x v="80"/>
    <x v="49"/>
    <x v="15"/>
    <x v="49"/>
    <x v="21"/>
    <x v="15"/>
    <x v="11"/>
    <x v="21"/>
    <x v="16"/>
    <x v="19"/>
    <x v="15"/>
    <x v="31"/>
    <x v="76"/>
    <x v="21"/>
    <x v="65"/>
    <x v="64"/>
    <x v="83"/>
    <x v="83"/>
    <x v="87"/>
    <x v="87"/>
    <x v="7"/>
    <x v="1"/>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2"/>
    <x v="4"/>
    <x v="5"/>
    <x v="1"/>
    <x v="1"/>
    <x v="1"/>
    <x v="1"/>
    <x v="2"/>
    <x v="2"/>
    <x v="1"/>
    <x v="1"/>
    <x v="1"/>
    <x v="2"/>
    <x v="2"/>
    <x v="2"/>
    <x v="1"/>
    <x v="3"/>
    <x v="2"/>
    <x v="4"/>
    <x v="1"/>
    <x v="5"/>
    <x v="4"/>
    <x v="2"/>
    <x v="4"/>
    <x v="6"/>
    <x v="5"/>
    <x v="5"/>
    <x v="4"/>
    <x v="3"/>
    <x v="5"/>
    <x v="5"/>
    <x v="6"/>
    <x v="3"/>
    <x v="4"/>
    <x v="6"/>
    <x v="5"/>
    <x v="1"/>
    <x v="1"/>
    <x v="4"/>
    <x v="1"/>
    <x v="2"/>
    <x v="6"/>
  </r>
  <r>
    <x v="293"/>
    <x v="453"/>
    <x v="1"/>
    <x v="1"/>
    <x v="1"/>
    <x v="86"/>
    <x v="0"/>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7"/>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94"/>
    <x v="59"/>
    <x v="1"/>
    <x v="1"/>
    <x v="1"/>
    <x v="86"/>
    <x v="0"/>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7"/>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95"/>
    <x v="169"/>
    <x v="1"/>
    <x v="1"/>
    <x v="2"/>
    <x v="60"/>
    <x v="3"/>
    <x v="13"/>
    <x v="2"/>
    <x v="2"/>
    <x v="2"/>
    <x v="2"/>
    <x v="2"/>
    <x v="2"/>
    <x v="2"/>
    <x v="2"/>
    <x v="2"/>
    <x v="2"/>
    <x v="2"/>
    <x v="2"/>
    <x v="2"/>
    <x v="2"/>
    <x v="2"/>
    <x v="2"/>
    <x v="2"/>
    <x v="2"/>
    <x v="3"/>
    <x v="3"/>
    <x v="3"/>
    <x v="3"/>
    <x v="3"/>
    <x v="3"/>
    <x v="2"/>
    <x v="2"/>
    <x v="2"/>
    <x v="2"/>
    <x v="2"/>
    <x v="2"/>
    <x v="2"/>
    <x v="2"/>
    <x v="2"/>
    <x v="2"/>
    <x v="2"/>
    <x v="2"/>
    <x v="2"/>
    <x v="2"/>
    <x v="3"/>
    <x v="3"/>
    <x v="3"/>
    <x v="3"/>
    <x v="3"/>
    <x v="3"/>
    <x v="3"/>
    <x v="2"/>
    <x v="2"/>
    <x v="2"/>
    <x v="2"/>
    <x v="2"/>
    <x v="0"/>
    <x v="0"/>
    <x v="0"/>
    <x v="0"/>
    <x v="0"/>
    <x v="0"/>
    <x v="0"/>
    <x v="0"/>
    <x v="0"/>
    <x v="0"/>
    <x v="0"/>
    <x v="0"/>
    <x v="0"/>
    <x v="0"/>
    <x v="0"/>
    <x v="0"/>
    <x v="0"/>
    <x v="0"/>
    <x v="0"/>
    <x v="0"/>
    <x v="0"/>
    <x v="0"/>
    <x v="0"/>
    <x v="0"/>
    <x v="0"/>
    <x v="0"/>
    <x v="0"/>
    <x v="0"/>
    <x v="0"/>
    <x v="0"/>
    <x v="0"/>
    <x v="0"/>
    <x v="0"/>
    <x v="0"/>
    <x v="0"/>
    <x v="0"/>
    <x v="0"/>
    <x v="0"/>
    <x v="0"/>
    <x v="0"/>
    <x v="2"/>
    <x v="2"/>
    <x v="2"/>
    <x v="2"/>
    <x v="2"/>
    <x v="2"/>
    <x v="2"/>
    <x v="2"/>
    <x v="2"/>
    <x v="2"/>
    <x v="2"/>
    <x v="2"/>
    <x v="2"/>
    <x v="2"/>
    <x v="2"/>
    <x v="2"/>
    <x v="2"/>
    <x v="2"/>
    <x v="2"/>
    <x v="2"/>
    <x v="2"/>
    <x v="2"/>
    <x v="2"/>
    <x v="2"/>
    <x v="2"/>
    <x v="2"/>
    <x v="2"/>
    <x v="2"/>
    <x v="2"/>
    <x v="2"/>
    <x v="0"/>
    <x v="0"/>
    <x v="1"/>
    <x v="1"/>
    <x v="2"/>
    <x v="0"/>
    <x v="1"/>
    <x v="3"/>
    <x v="4"/>
    <x v="5"/>
    <x v="12"/>
    <x v="14"/>
    <x v="18"/>
    <x v="19"/>
    <x v="20"/>
    <x v="0"/>
    <x v="10"/>
    <x v="11"/>
    <x v="14"/>
    <x v="15"/>
    <x v="2"/>
    <x v="61"/>
    <x v="0"/>
    <x v="117"/>
    <x v="18"/>
    <x v="32"/>
    <x v="89"/>
    <x v="18"/>
    <x v="18"/>
    <x v="11"/>
    <x v="18"/>
    <x v="47"/>
    <x v="44"/>
    <x v="17"/>
    <x v="86"/>
    <x v="65"/>
    <x v="5"/>
    <x v="65"/>
    <x v="57"/>
    <x v="96"/>
    <x v="88"/>
    <x v="77"/>
    <x v="127"/>
    <x v="8"/>
    <x v="56"/>
    <x v="52"/>
    <x v="5"/>
    <x v="36"/>
    <x v="33"/>
    <x v="49"/>
    <x v="38"/>
    <x v="50"/>
    <x v="47"/>
    <x v="90"/>
    <x v="7"/>
    <x v="24"/>
    <x v="79"/>
    <x v="15"/>
    <x v="15"/>
    <x v="4"/>
    <x v="14"/>
    <x v="6"/>
    <x v="12"/>
    <x v="93"/>
    <x v="7"/>
    <x v="25"/>
    <x v="81"/>
    <x v="15"/>
    <x v="16"/>
    <x v="4"/>
    <x v="15"/>
    <x v="6"/>
    <x v="12"/>
    <x v="21"/>
    <x v="121"/>
    <x v="81"/>
    <x v="8"/>
    <x v="79"/>
    <x v="72"/>
    <x v="121"/>
    <x v="107"/>
    <x v="103"/>
    <x v="148"/>
    <x v="4"/>
    <x v="1"/>
    <x v="3"/>
    <x v="4"/>
    <x v="1"/>
    <x v="1"/>
    <x v="1"/>
    <x v="1"/>
    <x v="3"/>
    <x v="3"/>
    <x v="70"/>
    <x v="15"/>
    <x v="5"/>
    <x v="69"/>
    <x v="21"/>
    <x v="21"/>
    <x v="22"/>
    <x v="35"/>
    <x v="7"/>
    <x v="20"/>
    <x v="19"/>
    <x v="87"/>
    <x v="79"/>
    <x v="7"/>
    <x v="61"/>
    <x v="33"/>
    <x v="78"/>
    <x v="41"/>
    <x v="89"/>
    <x v="87"/>
    <x v="3"/>
    <x v="7"/>
    <x v="6"/>
    <x v="2"/>
    <x v="5"/>
    <x v="2"/>
    <x v="5"/>
    <x v="4"/>
    <x v="7"/>
    <x v="5"/>
    <x v="5"/>
    <x v="4"/>
    <x v="4"/>
    <x v="4"/>
    <x v="3"/>
    <x v="2"/>
    <x v="4"/>
    <x v="4"/>
    <x v="5"/>
    <x v="4"/>
    <x v="4"/>
    <x v="4"/>
    <x v="4"/>
    <x v="4"/>
    <x v="4"/>
    <x v="4"/>
    <x v="4"/>
    <x v="4"/>
    <x v="4"/>
    <x v="4"/>
    <x v="4"/>
    <x v="1"/>
    <x v="5"/>
    <x v="2"/>
    <x v="4"/>
    <x v="4"/>
    <x v="3"/>
    <x v="4"/>
    <x v="4"/>
    <x v="6"/>
    <x v="2"/>
    <x v="3"/>
    <x v="4"/>
    <x v="2"/>
    <x v="3"/>
    <x v="4"/>
    <x v="2"/>
    <x v="1"/>
    <x v="3"/>
    <x v="2"/>
    <x v="3"/>
    <x v="1"/>
    <x v="1"/>
    <x v="1"/>
    <x v="1"/>
    <x v="1"/>
    <x v="2"/>
    <x v="1"/>
    <x v="1"/>
    <x v="1"/>
    <x v="2"/>
    <x v="1"/>
    <x v="2"/>
    <x v="1"/>
    <x v="1"/>
    <x v="1"/>
    <x v="1"/>
    <x v="1"/>
    <x v="1"/>
    <x v="1"/>
    <x v="1"/>
    <x v="1"/>
    <x v="1"/>
    <x v="2"/>
    <x v="1"/>
    <x v="2"/>
    <x v="3"/>
    <x v="2"/>
    <x v="5"/>
    <x v="4"/>
    <x v="2"/>
    <x v="2"/>
    <x v="1"/>
    <x v="1"/>
    <x v="2"/>
    <x v="4"/>
    <x v="3"/>
    <x v="4"/>
    <x v="5"/>
    <x v="5"/>
    <x v="5"/>
    <x v="4"/>
    <x v="4"/>
    <x v="5"/>
    <x v="0"/>
    <x v="5"/>
    <x v="1"/>
    <x v="1"/>
    <x v="1"/>
    <x v="1"/>
    <x v="2"/>
    <x v="2"/>
    <x v="1"/>
    <x v="1"/>
    <x v="1"/>
    <x v="2"/>
    <x v="2"/>
    <x v="2"/>
    <x v="1"/>
    <x v="3"/>
    <x v="2"/>
    <x v="4"/>
    <x v="1"/>
    <x v="5"/>
    <x v="4"/>
    <x v="2"/>
    <x v="4"/>
    <x v="6"/>
    <x v="5"/>
    <x v="5"/>
    <x v="4"/>
    <x v="5"/>
    <x v="5"/>
    <x v="5"/>
    <x v="6"/>
    <x v="3"/>
    <x v="4"/>
    <x v="6"/>
    <x v="5"/>
    <x v="1"/>
    <x v="1"/>
    <x v="4"/>
    <x v="1"/>
    <x v="2"/>
    <x v="6"/>
  </r>
  <r>
    <x v="296"/>
    <x v="428"/>
    <x v="1"/>
    <x v="1"/>
    <x v="2"/>
    <x v="60"/>
    <x v="3"/>
    <x v="13"/>
    <x v="2"/>
    <x v="2"/>
    <x v="2"/>
    <x v="2"/>
    <x v="2"/>
    <x v="2"/>
    <x v="2"/>
    <x v="2"/>
    <x v="2"/>
    <x v="2"/>
    <x v="2"/>
    <x v="2"/>
    <x v="2"/>
    <x v="2"/>
    <x v="2"/>
    <x v="2"/>
    <x v="2"/>
    <x v="2"/>
    <x v="3"/>
    <x v="3"/>
    <x v="3"/>
    <x v="3"/>
    <x v="3"/>
    <x v="3"/>
    <x v="2"/>
    <x v="2"/>
    <x v="2"/>
    <x v="2"/>
    <x v="2"/>
    <x v="2"/>
    <x v="2"/>
    <x v="2"/>
    <x v="2"/>
    <x v="2"/>
    <x v="2"/>
    <x v="2"/>
    <x v="2"/>
    <x v="2"/>
    <x v="3"/>
    <x v="3"/>
    <x v="3"/>
    <x v="3"/>
    <x v="3"/>
    <x v="3"/>
    <x v="3"/>
    <x v="2"/>
    <x v="2"/>
    <x v="2"/>
    <x v="2"/>
    <x v="2"/>
    <x v="0"/>
    <x v="0"/>
    <x v="0"/>
    <x v="0"/>
    <x v="0"/>
    <x v="0"/>
    <x v="0"/>
    <x v="0"/>
    <x v="0"/>
    <x v="0"/>
    <x v="0"/>
    <x v="0"/>
    <x v="0"/>
    <x v="0"/>
    <x v="0"/>
    <x v="0"/>
    <x v="0"/>
    <x v="0"/>
    <x v="0"/>
    <x v="0"/>
    <x v="0"/>
    <x v="0"/>
    <x v="0"/>
    <x v="0"/>
    <x v="0"/>
    <x v="0"/>
    <x v="0"/>
    <x v="0"/>
    <x v="0"/>
    <x v="0"/>
    <x v="0"/>
    <x v="0"/>
    <x v="0"/>
    <x v="0"/>
    <x v="0"/>
    <x v="0"/>
    <x v="0"/>
    <x v="0"/>
    <x v="0"/>
    <x v="0"/>
    <x v="2"/>
    <x v="2"/>
    <x v="2"/>
    <x v="2"/>
    <x v="2"/>
    <x v="2"/>
    <x v="2"/>
    <x v="2"/>
    <x v="2"/>
    <x v="2"/>
    <x v="2"/>
    <x v="2"/>
    <x v="2"/>
    <x v="2"/>
    <x v="2"/>
    <x v="2"/>
    <x v="2"/>
    <x v="2"/>
    <x v="2"/>
    <x v="2"/>
    <x v="2"/>
    <x v="2"/>
    <x v="2"/>
    <x v="2"/>
    <x v="2"/>
    <x v="2"/>
    <x v="2"/>
    <x v="2"/>
    <x v="2"/>
    <x v="2"/>
    <x v="0"/>
    <x v="0"/>
    <x v="1"/>
    <x v="1"/>
    <x v="2"/>
    <x v="0"/>
    <x v="1"/>
    <x v="3"/>
    <x v="4"/>
    <x v="5"/>
    <x v="12"/>
    <x v="14"/>
    <x v="18"/>
    <x v="19"/>
    <x v="20"/>
    <x v="0"/>
    <x v="10"/>
    <x v="11"/>
    <x v="14"/>
    <x v="15"/>
    <x v="3"/>
    <x v="61"/>
    <x v="0"/>
    <x v="72"/>
    <x v="87"/>
    <x v="12"/>
    <x v="45"/>
    <x v="64"/>
    <x v="28"/>
    <x v="53"/>
    <x v="62"/>
    <x v="78"/>
    <x v="67"/>
    <x v="62"/>
    <x v="15"/>
    <x v="88"/>
    <x v="49"/>
    <x v="19"/>
    <x v="47"/>
    <x v="52"/>
    <x v="44"/>
    <x v="46"/>
    <x v="104"/>
    <x v="25"/>
    <x v="18"/>
    <x v="45"/>
    <x v="17"/>
    <x v="28"/>
    <x v="25"/>
    <x v="22"/>
    <x v="27"/>
    <x v="34"/>
    <x v="34"/>
    <x v="39"/>
    <x v="83"/>
    <x v="6"/>
    <x v="33"/>
    <x v="63"/>
    <x v="26"/>
    <x v="49"/>
    <x v="61"/>
    <x v="43"/>
    <x v="37"/>
    <x v="40"/>
    <x v="85"/>
    <x v="6"/>
    <x v="34"/>
    <x v="65"/>
    <x v="27"/>
    <x v="51"/>
    <x v="63"/>
    <x v="45"/>
    <x v="39"/>
    <x v="74"/>
    <x v="43"/>
    <x v="99"/>
    <x v="55"/>
    <x v="29"/>
    <x v="61"/>
    <x v="74"/>
    <x v="59"/>
    <x v="64"/>
    <x v="123"/>
    <x v="0"/>
    <x v="5"/>
    <x v="0"/>
    <x v="0"/>
    <x v="5"/>
    <x v="2"/>
    <x v="4"/>
    <x v="3"/>
    <x v="4"/>
    <x v="1"/>
    <x v="51"/>
    <x v="32"/>
    <x v="25"/>
    <x v="46"/>
    <x v="23"/>
    <x v="28"/>
    <x v="37"/>
    <x v="41"/>
    <x v="29"/>
    <x v="48"/>
    <x v="49"/>
    <x v="53"/>
    <x v="57"/>
    <x v="20"/>
    <x v="38"/>
    <x v="31"/>
    <x v="44"/>
    <x v="46"/>
    <x v="64"/>
    <x v="65"/>
    <x v="7"/>
    <x v="7"/>
    <x v="6"/>
    <x v="2"/>
    <x v="1"/>
    <x v="2"/>
    <x v="5"/>
    <x v="4"/>
    <x v="7"/>
    <x v="5"/>
    <x v="5"/>
    <x v="4"/>
    <x v="4"/>
    <x v="4"/>
    <x v="3"/>
    <x v="2"/>
    <x v="4"/>
    <x v="4"/>
    <x v="5"/>
    <x v="4"/>
    <x v="4"/>
    <x v="4"/>
    <x v="4"/>
    <x v="4"/>
    <x v="4"/>
    <x v="4"/>
    <x v="4"/>
    <x v="4"/>
    <x v="4"/>
    <x v="4"/>
    <x v="0"/>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1"/>
    <x v="3"/>
    <x v="4"/>
    <x v="6"/>
    <x v="5"/>
    <x v="1"/>
    <x v="1"/>
    <x v="4"/>
    <x v="1"/>
    <x v="2"/>
    <x v="6"/>
  </r>
  <r>
    <x v="297"/>
    <x v="216"/>
    <x v="1"/>
    <x v="1"/>
    <x v="2"/>
    <x v="60"/>
    <x v="3"/>
    <x v="13"/>
    <x v="2"/>
    <x v="2"/>
    <x v="2"/>
    <x v="2"/>
    <x v="2"/>
    <x v="2"/>
    <x v="2"/>
    <x v="2"/>
    <x v="2"/>
    <x v="2"/>
    <x v="2"/>
    <x v="2"/>
    <x v="2"/>
    <x v="2"/>
    <x v="2"/>
    <x v="2"/>
    <x v="2"/>
    <x v="2"/>
    <x v="3"/>
    <x v="3"/>
    <x v="3"/>
    <x v="3"/>
    <x v="3"/>
    <x v="3"/>
    <x v="2"/>
    <x v="2"/>
    <x v="2"/>
    <x v="2"/>
    <x v="2"/>
    <x v="2"/>
    <x v="2"/>
    <x v="2"/>
    <x v="2"/>
    <x v="2"/>
    <x v="2"/>
    <x v="2"/>
    <x v="2"/>
    <x v="2"/>
    <x v="3"/>
    <x v="3"/>
    <x v="3"/>
    <x v="3"/>
    <x v="3"/>
    <x v="3"/>
    <x v="3"/>
    <x v="2"/>
    <x v="2"/>
    <x v="2"/>
    <x v="2"/>
    <x v="2"/>
    <x v="0"/>
    <x v="0"/>
    <x v="0"/>
    <x v="0"/>
    <x v="0"/>
    <x v="0"/>
    <x v="0"/>
    <x v="0"/>
    <x v="0"/>
    <x v="0"/>
    <x v="0"/>
    <x v="0"/>
    <x v="0"/>
    <x v="0"/>
    <x v="0"/>
    <x v="0"/>
    <x v="0"/>
    <x v="0"/>
    <x v="0"/>
    <x v="0"/>
    <x v="0"/>
    <x v="0"/>
    <x v="0"/>
    <x v="0"/>
    <x v="0"/>
    <x v="0"/>
    <x v="0"/>
    <x v="0"/>
    <x v="0"/>
    <x v="0"/>
    <x v="0"/>
    <x v="0"/>
    <x v="0"/>
    <x v="0"/>
    <x v="0"/>
    <x v="0"/>
    <x v="0"/>
    <x v="0"/>
    <x v="0"/>
    <x v="0"/>
    <x v="2"/>
    <x v="2"/>
    <x v="2"/>
    <x v="2"/>
    <x v="2"/>
    <x v="2"/>
    <x v="2"/>
    <x v="2"/>
    <x v="2"/>
    <x v="2"/>
    <x v="2"/>
    <x v="2"/>
    <x v="2"/>
    <x v="2"/>
    <x v="2"/>
    <x v="2"/>
    <x v="2"/>
    <x v="2"/>
    <x v="2"/>
    <x v="2"/>
    <x v="2"/>
    <x v="2"/>
    <x v="2"/>
    <x v="2"/>
    <x v="2"/>
    <x v="2"/>
    <x v="2"/>
    <x v="2"/>
    <x v="2"/>
    <x v="2"/>
    <x v="0"/>
    <x v="0"/>
    <x v="1"/>
    <x v="1"/>
    <x v="2"/>
    <x v="0"/>
    <x v="1"/>
    <x v="3"/>
    <x v="4"/>
    <x v="5"/>
    <x v="12"/>
    <x v="14"/>
    <x v="18"/>
    <x v="19"/>
    <x v="20"/>
    <x v="0"/>
    <x v="10"/>
    <x v="11"/>
    <x v="14"/>
    <x v="15"/>
    <x v="6"/>
    <x v="61"/>
    <x v="0"/>
    <x v="103"/>
    <x v="83"/>
    <x v="26"/>
    <x v="25"/>
    <x v="33"/>
    <x v="48"/>
    <x v="21"/>
    <x v="28"/>
    <x v="56"/>
    <x v="48"/>
    <x v="31"/>
    <x v="19"/>
    <x v="72"/>
    <x v="70"/>
    <x v="50"/>
    <x v="25"/>
    <x v="85"/>
    <x v="78"/>
    <x v="68"/>
    <x v="123"/>
    <x v="5"/>
    <x v="7"/>
    <x v="25"/>
    <x v="30"/>
    <x v="22"/>
    <x v="31"/>
    <x v="32"/>
    <x v="20"/>
    <x v="22"/>
    <x v="22"/>
    <x v="72"/>
    <x v="79"/>
    <x v="17"/>
    <x v="11"/>
    <x v="31"/>
    <x v="45"/>
    <x v="14"/>
    <x v="24"/>
    <x v="15"/>
    <x v="15"/>
    <x v="74"/>
    <x v="80"/>
    <x v="18"/>
    <x v="11"/>
    <x v="33"/>
    <x v="47"/>
    <x v="15"/>
    <x v="25"/>
    <x v="15"/>
    <x v="15"/>
    <x v="40"/>
    <x v="48"/>
    <x v="88"/>
    <x v="78"/>
    <x v="61"/>
    <x v="41"/>
    <x v="110"/>
    <x v="97"/>
    <x v="94"/>
    <x v="145"/>
    <x v="2"/>
    <x v="3"/>
    <x v="1"/>
    <x v="1"/>
    <x v="4"/>
    <x v="4"/>
    <x v="3"/>
    <x v="2"/>
    <x v="0"/>
    <x v="0"/>
    <x v="80"/>
    <x v="44"/>
    <x v="28"/>
    <x v="21"/>
    <x v="28"/>
    <x v="2"/>
    <x v="24"/>
    <x v="35"/>
    <x v="37"/>
    <x v="45"/>
    <x v="13"/>
    <x v="30"/>
    <x v="47"/>
    <x v="58"/>
    <x v="33"/>
    <x v="56"/>
    <x v="59"/>
    <x v="52"/>
    <x v="56"/>
    <x v="52"/>
    <x v="7"/>
    <x v="7"/>
    <x v="6"/>
    <x v="2"/>
    <x v="5"/>
    <x v="2"/>
    <x v="5"/>
    <x v="4"/>
    <x v="7"/>
    <x v="5"/>
    <x v="5"/>
    <x v="4"/>
    <x v="4"/>
    <x v="4"/>
    <x v="3"/>
    <x v="2"/>
    <x v="4"/>
    <x v="4"/>
    <x v="5"/>
    <x v="4"/>
    <x v="4"/>
    <x v="4"/>
    <x v="4"/>
    <x v="4"/>
    <x v="4"/>
    <x v="4"/>
    <x v="4"/>
    <x v="4"/>
    <x v="4"/>
    <x v="4"/>
    <x v="4"/>
    <x v="1"/>
    <x v="5"/>
    <x v="2"/>
    <x v="4"/>
    <x v="4"/>
    <x v="3"/>
    <x v="4"/>
    <x v="4"/>
    <x v="6"/>
    <x v="2"/>
    <x v="3"/>
    <x v="4"/>
    <x v="2"/>
    <x v="3"/>
    <x v="0"/>
    <x v="2"/>
    <x v="3"/>
    <x v="3"/>
    <x v="2"/>
    <x v="3"/>
    <x v="1"/>
    <x v="1"/>
    <x v="1"/>
    <x v="1"/>
    <x v="1"/>
    <x v="2"/>
    <x v="1"/>
    <x v="1"/>
    <x v="1"/>
    <x v="2"/>
    <x v="1"/>
    <x v="2"/>
    <x v="1"/>
    <x v="1"/>
    <x v="1"/>
    <x v="1"/>
    <x v="1"/>
    <x v="1"/>
    <x v="1"/>
    <x v="1"/>
    <x v="1"/>
    <x v="1"/>
    <x v="2"/>
    <x v="1"/>
    <x v="2"/>
    <x v="0"/>
    <x v="2"/>
    <x v="5"/>
    <x v="4"/>
    <x v="2"/>
    <x v="2"/>
    <x v="1"/>
    <x v="1"/>
    <x v="2"/>
    <x v="4"/>
    <x v="3"/>
    <x v="4"/>
    <x v="5"/>
    <x v="5"/>
    <x v="5"/>
    <x v="4"/>
    <x v="4"/>
    <x v="5"/>
    <x v="4"/>
    <x v="5"/>
    <x v="1"/>
    <x v="1"/>
    <x v="1"/>
    <x v="1"/>
    <x v="0"/>
    <x v="2"/>
    <x v="1"/>
    <x v="1"/>
    <x v="1"/>
    <x v="2"/>
    <x v="2"/>
    <x v="2"/>
    <x v="1"/>
    <x v="3"/>
    <x v="2"/>
    <x v="4"/>
    <x v="1"/>
    <x v="5"/>
    <x v="4"/>
    <x v="2"/>
    <x v="4"/>
    <x v="6"/>
    <x v="5"/>
    <x v="5"/>
    <x v="4"/>
    <x v="5"/>
    <x v="5"/>
    <x v="5"/>
    <x v="6"/>
    <x v="3"/>
    <x v="4"/>
    <x v="6"/>
    <x v="5"/>
    <x v="1"/>
    <x v="1"/>
    <x v="4"/>
    <x v="1"/>
    <x v="2"/>
    <x v="6"/>
  </r>
  <r>
    <x v="298"/>
    <x v="445"/>
    <x v="1"/>
    <x v="1"/>
    <x v="2"/>
    <x v="60"/>
    <x v="3"/>
    <x v="13"/>
    <x v="2"/>
    <x v="2"/>
    <x v="2"/>
    <x v="2"/>
    <x v="2"/>
    <x v="2"/>
    <x v="2"/>
    <x v="2"/>
    <x v="2"/>
    <x v="2"/>
    <x v="2"/>
    <x v="2"/>
    <x v="2"/>
    <x v="2"/>
    <x v="2"/>
    <x v="2"/>
    <x v="2"/>
    <x v="2"/>
    <x v="3"/>
    <x v="3"/>
    <x v="3"/>
    <x v="3"/>
    <x v="3"/>
    <x v="3"/>
    <x v="2"/>
    <x v="2"/>
    <x v="2"/>
    <x v="2"/>
    <x v="2"/>
    <x v="2"/>
    <x v="2"/>
    <x v="2"/>
    <x v="2"/>
    <x v="2"/>
    <x v="2"/>
    <x v="2"/>
    <x v="2"/>
    <x v="2"/>
    <x v="3"/>
    <x v="3"/>
    <x v="3"/>
    <x v="3"/>
    <x v="3"/>
    <x v="3"/>
    <x v="3"/>
    <x v="2"/>
    <x v="2"/>
    <x v="2"/>
    <x v="2"/>
    <x v="2"/>
    <x v="0"/>
    <x v="0"/>
    <x v="0"/>
    <x v="0"/>
    <x v="0"/>
    <x v="0"/>
    <x v="0"/>
    <x v="0"/>
    <x v="0"/>
    <x v="0"/>
    <x v="0"/>
    <x v="0"/>
    <x v="0"/>
    <x v="0"/>
    <x v="0"/>
    <x v="0"/>
    <x v="0"/>
    <x v="0"/>
    <x v="0"/>
    <x v="0"/>
    <x v="0"/>
    <x v="0"/>
    <x v="0"/>
    <x v="0"/>
    <x v="0"/>
    <x v="0"/>
    <x v="0"/>
    <x v="0"/>
    <x v="0"/>
    <x v="0"/>
    <x v="0"/>
    <x v="0"/>
    <x v="0"/>
    <x v="0"/>
    <x v="0"/>
    <x v="0"/>
    <x v="0"/>
    <x v="0"/>
    <x v="0"/>
    <x v="0"/>
    <x v="2"/>
    <x v="2"/>
    <x v="2"/>
    <x v="2"/>
    <x v="2"/>
    <x v="2"/>
    <x v="2"/>
    <x v="2"/>
    <x v="2"/>
    <x v="2"/>
    <x v="2"/>
    <x v="2"/>
    <x v="2"/>
    <x v="2"/>
    <x v="2"/>
    <x v="2"/>
    <x v="2"/>
    <x v="2"/>
    <x v="2"/>
    <x v="2"/>
    <x v="2"/>
    <x v="2"/>
    <x v="2"/>
    <x v="2"/>
    <x v="2"/>
    <x v="2"/>
    <x v="2"/>
    <x v="2"/>
    <x v="2"/>
    <x v="2"/>
    <x v="0"/>
    <x v="0"/>
    <x v="1"/>
    <x v="1"/>
    <x v="2"/>
    <x v="0"/>
    <x v="1"/>
    <x v="3"/>
    <x v="4"/>
    <x v="5"/>
    <x v="12"/>
    <x v="14"/>
    <x v="18"/>
    <x v="19"/>
    <x v="20"/>
    <x v="0"/>
    <x v="10"/>
    <x v="11"/>
    <x v="14"/>
    <x v="15"/>
    <x v="5"/>
    <x v="61"/>
    <x v="0"/>
    <x v="99"/>
    <x v="39"/>
    <x v="57"/>
    <x v="42"/>
    <x v="10"/>
    <x v="10"/>
    <x v="43"/>
    <x v="37"/>
    <x v="63"/>
    <x v="85"/>
    <x v="35"/>
    <x v="64"/>
    <x v="40"/>
    <x v="52"/>
    <x v="74"/>
    <x v="65"/>
    <x v="62"/>
    <x v="69"/>
    <x v="61"/>
    <x v="86"/>
    <x v="18"/>
    <x v="19"/>
    <x v="45"/>
    <x v="26"/>
    <x v="31"/>
    <x v="29"/>
    <x v="52"/>
    <x v="66"/>
    <x v="45"/>
    <x v="56"/>
    <x v="68"/>
    <x v="31"/>
    <x v="51"/>
    <x v="30"/>
    <x v="6"/>
    <x v="6"/>
    <x v="38"/>
    <x v="33"/>
    <x v="24"/>
    <x v="58"/>
    <x v="70"/>
    <x v="31"/>
    <x v="54"/>
    <x v="30"/>
    <x v="6"/>
    <x v="6"/>
    <x v="40"/>
    <x v="34"/>
    <x v="25"/>
    <x v="61"/>
    <x v="44"/>
    <x v="97"/>
    <x v="53"/>
    <x v="59"/>
    <x v="88"/>
    <x v="82"/>
    <x v="86"/>
    <x v="88"/>
    <x v="84"/>
    <x v="101"/>
    <x v="3"/>
    <x v="0"/>
    <x v="4"/>
    <x v="2"/>
    <x v="0"/>
    <x v="0"/>
    <x v="5"/>
    <x v="5"/>
    <x v="2"/>
    <x v="5"/>
    <x v="68"/>
    <x v="50"/>
    <x v="18"/>
    <x v="40"/>
    <x v="25"/>
    <x v="23"/>
    <x v="15"/>
    <x v="4"/>
    <x v="23"/>
    <x v="7"/>
    <x v="19"/>
    <x v="13"/>
    <x v="63"/>
    <x v="29"/>
    <x v="50"/>
    <x v="49"/>
    <x v="73"/>
    <x v="76"/>
    <x v="72"/>
    <x v="78"/>
    <x v="3"/>
    <x v="7"/>
    <x v="6"/>
    <x v="2"/>
    <x v="5"/>
    <x v="2"/>
    <x v="5"/>
    <x v="4"/>
    <x v="7"/>
    <x v="5"/>
    <x v="5"/>
    <x v="4"/>
    <x v="4"/>
    <x v="4"/>
    <x v="3"/>
    <x v="2"/>
    <x v="4"/>
    <x v="4"/>
    <x v="5"/>
    <x v="4"/>
    <x v="4"/>
    <x v="4"/>
    <x v="4"/>
    <x v="4"/>
    <x v="4"/>
    <x v="4"/>
    <x v="4"/>
    <x v="4"/>
    <x v="4"/>
    <x v="4"/>
    <x v="4"/>
    <x v="1"/>
    <x v="5"/>
    <x v="2"/>
    <x v="4"/>
    <x v="0"/>
    <x v="3"/>
    <x v="4"/>
    <x v="4"/>
    <x v="6"/>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6"/>
    <x v="5"/>
    <x v="5"/>
    <x v="4"/>
    <x v="5"/>
    <x v="5"/>
    <x v="5"/>
    <x v="6"/>
    <x v="3"/>
    <x v="4"/>
    <x v="6"/>
    <x v="5"/>
    <x v="1"/>
    <x v="1"/>
    <x v="4"/>
    <x v="1"/>
    <x v="2"/>
    <x v="6"/>
  </r>
  <r>
    <x v="299"/>
    <x v="450"/>
    <x v="1"/>
    <x v="1"/>
    <x v="2"/>
    <x v="60"/>
    <x v="3"/>
    <x v="13"/>
    <x v="2"/>
    <x v="2"/>
    <x v="2"/>
    <x v="2"/>
    <x v="2"/>
    <x v="2"/>
    <x v="2"/>
    <x v="2"/>
    <x v="2"/>
    <x v="2"/>
    <x v="2"/>
    <x v="2"/>
    <x v="2"/>
    <x v="2"/>
    <x v="2"/>
    <x v="2"/>
    <x v="2"/>
    <x v="2"/>
    <x v="3"/>
    <x v="3"/>
    <x v="3"/>
    <x v="3"/>
    <x v="3"/>
    <x v="3"/>
    <x v="2"/>
    <x v="2"/>
    <x v="2"/>
    <x v="2"/>
    <x v="2"/>
    <x v="2"/>
    <x v="2"/>
    <x v="2"/>
    <x v="2"/>
    <x v="2"/>
    <x v="2"/>
    <x v="2"/>
    <x v="2"/>
    <x v="2"/>
    <x v="3"/>
    <x v="3"/>
    <x v="3"/>
    <x v="3"/>
    <x v="3"/>
    <x v="3"/>
    <x v="3"/>
    <x v="2"/>
    <x v="2"/>
    <x v="2"/>
    <x v="2"/>
    <x v="2"/>
    <x v="0"/>
    <x v="0"/>
    <x v="0"/>
    <x v="0"/>
    <x v="0"/>
    <x v="0"/>
    <x v="0"/>
    <x v="0"/>
    <x v="0"/>
    <x v="0"/>
    <x v="0"/>
    <x v="0"/>
    <x v="0"/>
    <x v="0"/>
    <x v="0"/>
    <x v="0"/>
    <x v="0"/>
    <x v="0"/>
    <x v="0"/>
    <x v="0"/>
    <x v="0"/>
    <x v="0"/>
    <x v="0"/>
    <x v="0"/>
    <x v="0"/>
    <x v="0"/>
    <x v="0"/>
    <x v="0"/>
    <x v="0"/>
    <x v="0"/>
    <x v="0"/>
    <x v="0"/>
    <x v="0"/>
    <x v="0"/>
    <x v="0"/>
    <x v="0"/>
    <x v="0"/>
    <x v="0"/>
    <x v="0"/>
    <x v="0"/>
    <x v="2"/>
    <x v="2"/>
    <x v="2"/>
    <x v="2"/>
    <x v="2"/>
    <x v="2"/>
    <x v="2"/>
    <x v="2"/>
    <x v="2"/>
    <x v="2"/>
    <x v="2"/>
    <x v="2"/>
    <x v="2"/>
    <x v="2"/>
    <x v="2"/>
    <x v="2"/>
    <x v="2"/>
    <x v="2"/>
    <x v="2"/>
    <x v="2"/>
    <x v="2"/>
    <x v="2"/>
    <x v="2"/>
    <x v="2"/>
    <x v="2"/>
    <x v="2"/>
    <x v="2"/>
    <x v="2"/>
    <x v="2"/>
    <x v="2"/>
    <x v="0"/>
    <x v="0"/>
    <x v="1"/>
    <x v="1"/>
    <x v="2"/>
    <x v="0"/>
    <x v="1"/>
    <x v="3"/>
    <x v="4"/>
    <x v="5"/>
    <x v="12"/>
    <x v="14"/>
    <x v="18"/>
    <x v="19"/>
    <x v="20"/>
    <x v="0"/>
    <x v="10"/>
    <x v="11"/>
    <x v="14"/>
    <x v="15"/>
    <x v="4"/>
    <x v="61"/>
    <x v="0"/>
    <x v="85"/>
    <x v="49"/>
    <x v="59"/>
    <x v="56"/>
    <x v="27"/>
    <x v="24"/>
    <x v="77"/>
    <x v="78"/>
    <x v="80"/>
    <x v="125"/>
    <x v="49"/>
    <x v="53"/>
    <x v="38"/>
    <x v="38"/>
    <x v="56"/>
    <x v="51"/>
    <x v="28"/>
    <x v="28"/>
    <x v="44"/>
    <x v="46"/>
    <x v="27"/>
    <x v="30"/>
    <x v="34"/>
    <x v="21"/>
    <x v="19"/>
    <x v="27"/>
    <x v="33"/>
    <x v="29"/>
    <x v="32"/>
    <x v="35"/>
    <x v="53"/>
    <x v="42"/>
    <x v="53"/>
    <x v="45"/>
    <x v="24"/>
    <x v="21"/>
    <x v="77"/>
    <x v="77"/>
    <x v="45"/>
    <x v="97"/>
    <x v="54"/>
    <x v="43"/>
    <x v="56"/>
    <x v="46"/>
    <x v="26"/>
    <x v="22"/>
    <x v="80"/>
    <x v="79"/>
    <x v="47"/>
    <x v="100"/>
    <x v="60"/>
    <x v="85"/>
    <x v="51"/>
    <x v="43"/>
    <x v="68"/>
    <x v="66"/>
    <x v="45"/>
    <x v="43"/>
    <x v="62"/>
    <x v="61"/>
    <x v="1"/>
    <x v="2"/>
    <x v="2"/>
    <x v="3"/>
    <x v="2"/>
    <x v="3"/>
    <x v="6"/>
    <x v="4"/>
    <x v="1"/>
    <x v="4"/>
    <x v="63"/>
    <x v="36"/>
    <x v="38"/>
    <x v="49"/>
    <x v="30"/>
    <x v="22"/>
    <x v="34"/>
    <x v="47"/>
    <x v="50"/>
    <x v="67"/>
    <x v="35"/>
    <x v="61"/>
    <x v="38"/>
    <x v="21"/>
    <x v="35"/>
    <x v="49"/>
    <x v="55"/>
    <x v="38"/>
    <x v="40"/>
    <x v="43"/>
    <x v="7"/>
    <x v="2"/>
    <x v="6"/>
    <x v="2"/>
    <x v="5"/>
    <x v="2"/>
    <x v="5"/>
    <x v="4"/>
    <x v="7"/>
    <x v="5"/>
    <x v="5"/>
    <x v="4"/>
    <x v="4"/>
    <x v="4"/>
    <x v="3"/>
    <x v="2"/>
    <x v="0"/>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1"/>
    <x v="5"/>
    <x v="4"/>
    <x v="4"/>
    <x v="5"/>
    <x v="4"/>
    <x v="5"/>
    <x v="1"/>
    <x v="1"/>
    <x v="1"/>
    <x v="1"/>
    <x v="2"/>
    <x v="2"/>
    <x v="1"/>
    <x v="1"/>
    <x v="1"/>
    <x v="2"/>
    <x v="2"/>
    <x v="2"/>
    <x v="1"/>
    <x v="3"/>
    <x v="2"/>
    <x v="4"/>
    <x v="1"/>
    <x v="5"/>
    <x v="4"/>
    <x v="2"/>
    <x v="4"/>
    <x v="6"/>
    <x v="5"/>
    <x v="5"/>
    <x v="4"/>
    <x v="5"/>
    <x v="5"/>
    <x v="5"/>
    <x v="6"/>
    <x v="3"/>
    <x v="4"/>
    <x v="6"/>
    <x v="5"/>
    <x v="1"/>
    <x v="1"/>
    <x v="4"/>
    <x v="1"/>
    <x v="2"/>
    <x v="6"/>
  </r>
  <r>
    <x v="300"/>
    <x v="297"/>
    <x v="1"/>
    <x v="1"/>
    <x v="2"/>
    <x v="61"/>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4"/>
    <x v="61"/>
    <x v="0"/>
    <x v="60"/>
    <x v="28"/>
    <x v="83"/>
    <x v="28"/>
    <x v="13"/>
    <x v="12"/>
    <x v="90"/>
    <x v="94"/>
    <x v="91"/>
    <x v="159"/>
    <x v="74"/>
    <x v="75"/>
    <x v="14"/>
    <x v="67"/>
    <x v="70"/>
    <x v="63"/>
    <x v="14"/>
    <x v="11"/>
    <x v="33"/>
    <x v="12"/>
    <x v="48"/>
    <x v="67"/>
    <x v="11"/>
    <x v="55"/>
    <x v="69"/>
    <x v="70"/>
    <x v="16"/>
    <x v="11"/>
    <x v="22"/>
    <x v="10"/>
    <x v="25"/>
    <x v="18"/>
    <x v="78"/>
    <x v="14"/>
    <x v="9"/>
    <x v="8"/>
    <x v="94"/>
    <x v="99"/>
    <x v="56"/>
    <x v="139"/>
    <x v="25"/>
    <x v="18"/>
    <x v="81"/>
    <x v="14"/>
    <x v="9"/>
    <x v="8"/>
    <x v="97"/>
    <x v="102"/>
    <x v="59"/>
    <x v="142"/>
    <x v="89"/>
    <x v="110"/>
    <x v="26"/>
    <x v="75"/>
    <x v="85"/>
    <x v="80"/>
    <x v="28"/>
    <x v="20"/>
    <x v="50"/>
    <x v="19"/>
    <x v="1"/>
    <x v="2"/>
    <x v="2"/>
    <x v="3"/>
    <x v="2"/>
    <x v="3"/>
    <x v="6"/>
    <x v="4"/>
    <x v="1"/>
    <x v="4"/>
    <x v="33"/>
    <x v="13"/>
    <x v="66"/>
    <x v="17"/>
    <x v="14"/>
    <x v="9"/>
    <x v="52"/>
    <x v="71"/>
    <x v="61"/>
    <x v="113"/>
    <x v="77"/>
    <x v="86"/>
    <x v="14"/>
    <x v="75"/>
    <x v="77"/>
    <x v="72"/>
    <x v="27"/>
    <x v="7"/>
    <x v="25"/>
    <x v="7"/>
    <x v="7"/>
    <x v="0"/>
    <x v="6"/>
    <x v="2"/>
    <x v="5"/>
    <x v="2"/>
    <x v="5"/>
    <x v="4"/>
    <x v="7"/>
    <x v="5"/>
    <x v="5"/>
    <x v="4"/>
    <x v="4"/>
    <x v="4"/>
    <x v="3"/>
    <x v="2"/>
    <x v="4"/>
    <x v="4"/>
    <x v="5"/>
    <x v="4"/>
    <x v="4"/>
    <x v="2"/>
    <x v="4"/>
    <x v="4"/>
    <x v="4"/>
    <x v="4"/>
    <x v="4"/>
    <x v="4"/>
    <x v="4"/>
    <x v="4"/>
    <x v="4"/>
    <x v="1"/>
    <x v="5"/>
    <x v="2"/>
    <x v="4"/>
    <x v="4"/>
    <x v="3"/>
    <x v="4"/>
    <x v="4"/>
    <x v="6"/>
    <x v="2"/>
    <x v="3"/>
    <x v="0"/>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301"/>
    <x v="14"/>
    <x v="1"/>
    <x v="1"/>
    <x v="2"/>
    <x v="6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6"/>
    <x v="40"/>
    <x v="0"/>
    <x v="57"/>
    <x v="50"/>
    <x v="60"/>
    <x v="28"/>
    <x v="17"/>
    <x v="53"/>
    <x v="59"/>
    <x v="55"/>
    <x v="73"/>
    <x v="105"/>
    <x v="78"/>
    <x v="52"/>
    <x v="37"/>
    <x v="67"/>
    <x v="66"/>
    <x v="20"/>
    <x v="46"/>
    <x v="51"/>
    <x v="51"/>
    <x v="66"/>
    <x v="32"/>
    <x v="39"/>
    <x v="1"/>
    <x v="26"/>
    <x v="38"/>
    <x v="24"/>
    <x v="2"/>
    <x v="1"/>
    <x v="6"/>
    <x v="1"/>
    <x v="20"/>
    <x v="41"/>
    <x v="53"/>
    <x v="14"/>
    <x v="13"/>
    <x v="49"/>
    <x v="53"/>
    <x v="51"/>
    <x v="33"/>
    <x v="76"/>
    <x v="20"/>
    <x v="42"/>
    <x v="56"/>
    <x v="14"/>
    <x v="13"/>
    <x v="51"/>
    <x v="55"/>
    <x v="53"/>
    <x v="35"/>
    <x v="79"/>
    <x v="94"/>
    <x v="86"/>
    <x v="51"/>
    <x v="75"/>
    <x v="81"/>
    <x v="37"/>
    <x v="70"/>
    <x v="69"/>
    <x v="74"/>
    <x v="82"/>
    <x v="2"/>
    <x v="3"/>
    <x v="1"/>
    <x v="1"/>
    <x v="4"/>
    <x v="4"/>
    <x v="3"/>
    <x v="2"/>
    <x v="0"/>
    <x v="0"/>
    <x v="28"/>
    <x v="8"/>
    <x v="66"/>
    <x v="24"/>
    <x v="10"/>
    <x v="6"/>
    <x v="63"/>
    <x v="62"/>
    <x v="57"/>
    <x v="104"/>
    <x v="59"/>
    <x v="65"/>
    <x v="3"/>
    <x v="54"/>
    <x v="56"/>
    <x v="50"/>
    <x v="8"/>
    <x v="3"/>
    <x v="17"/>
    <x v="2"/>
    <x v="0"/>
    <x v="7"/>
    <x v="6"/>
    <x v="2"/>
    <x v="5"/>
    <x v="2"/>
    <x v="5"/>
    <x v="4"/>
    <x v="7"/>
    <x v="5"/>
    <x v="5"/>
    <x v="4"/>
    <x v="4"/>
    <x v="4"/>
    <x v="3"/>
    <x v="2"/>
    <x v="4"/>
    <x v="1"/>
    <x v="5"/>
    <x v="4"/>
    <x v="4"/>
    <x v="4"/>
    <x v="4"/>
    <x v="4"/>
    <x v="4"/>
    <x v="4"/>
    <x v="4"/>
    <x v="4"/>
    <x v="4"/>
    <x v="4"/>
    <x v="4"/>
    <x v="1"/>
    <x v="5"/>
    <x v="2"/>
    <x v="4"/>
    <x v="4"/>
    <x v="3"/>
    <x v="4"/>
    <x v="4"/>
    <x v="6"/>
    <x v="2"/>
    <x v="3"/>
    <x v="4"/>
    <x v="2"/>
    <x v="3"/>
    <x v="0"/>
    <x v="2"/>
    <x v="3"/>
    <x v="3"/>
    <x v="2"/>
    <x v="3"/>
    <x v="1"/>
    <x v="1"/>
    <x v="1"/>
    <x v="1"/>
    <x v="1"/>
    <x v="2"/>
    <x v="1"/>
    <x v="1"/>
    <x v="1"/>
    <x v="2"/>
    <x v="1"/>
    <x v="2"/>
    <x v="1"/>
    <x v="1"/>
    <x v="1"/>
    <x v="1"/>
    <x v="1"/>
    <x v="1"/>
    <x v="1"/>
    <x v="1"/>
    <x v="1"/>
    <x v="1"/>
    <x v="2"/>
    <x v="1"/>
    <x v="2"/>
    <x v="3"/>
    <x v="2"/>
    <x v="5"/>
    <x v="4"/>
    <x v="2"/>
    <x v="2"/>
    <x v="1"/>
    <x v="1"/>
    <x v="2"/>
    <x v="4"/>
    <x v="3"/>
    <x v="4"/>
    <x v="5"/>
    <x v="1"/>
    <x v="5"/>
    <x v="4"/>
    <x v="4"/>
    <x v="5"/>
    <x v="4"/>
    <x v="5"/>
    <x v="1"/>
    <x v="1"/>
    <x v="1"/>
    <x v="1"/>
    <x v="2"/>
    <x v="2"/>
    <x v="1"/>
    <x v="1"/>
    <x v="1"/>
    <x v="2"/>
    <x v="2"/>
    <x v="2"/>
    <x v="1"/>
    <x v="3"/>
    <x v="2"/>
    <x v="4"/>
    <x v="1"/>
    <x v="5"/>
    <x v="4"/>
    <x v="2"/>
    <x v="4"/>
    <x v="1"/>
    <x v="5"/>
    <x v="5"/>
    <x v="4"/>
    <x v="5"/>
    <x v="5"/>
    <x v="5"/>
    <x v="6"/>
    <x v="3"/>
    <x v="4"/>
    <x v="6"/>
    <x v="5"/>
    <x v="1"/>
    <x v="1"/>
    <x v="4"/>
    <x v="1"/>
    <x v="2"/>
    <x v="6"/>
  </r>
  <r>
    <x v="302"/>
    <x v="474"/>
    <x v="1"/>
    <x v="1"/>
    <x v="2"/>
    <x v="61"/>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81"/>
    <x v="93"/>
    <x v="14"/>
    <x v="50"/>
    <x v="67"/>
    <x v="31"/>
    <x v="59"/>
    <x v="68"/>
    <x v="88"/>
    <x v="75"/>
    <x v="53"/>
    <x v="9"/>
    <x v="86"/>
    <x v="44"/>
    <x v="16"/>
    <x v="44"/>
    <x v="46"/>
    <x v="38"/>
    <x v="36"/>
    <x v="96"/>
    <x v="19"/>
    <x v="9"/>
    <x v="36"/>
    <x v="13"/>
    <x v="23"/>
    <x v="20"/>
    <x v="17"/>
    <x v="19"/>
    <x v="30"/>
    <x v="19"/>
    <x v="47"/>
    <x v="93"/>
    <x v="8"/>
    <x v="38"/>
    <x v="69"/>
    <x v="28"/>
    <x v="55"/>
    <x v="66"/>
    <x v="52"/>
    <x v="46"/>
    <x v="48"/>
    <x v="95"/>
    <x v="9"/>
    <x v="39"/>
    <x v="71"/>
    <x v="29"/>
    <x v="57"/>
    <x v="68"/>
    <x v="54"/>
    <x v="48"/>
    <x v="66"/>
    <x v="33"/>
    <x v="97"/>
    <x v="50"/>
    <x v="23"/>
    <x v="59"/>
    <x v="68"/>
    <x v="54"/>
    <x v="55"/>
    <x v="113"/>
    <x v="0"/>
    <x v="5"/>
    <x v="0"/>
    <x v="0"/>
    <x v="5"/>
    <x v="2"/>
    <x v="4"/>
    <x v="3"/>
    <x v="4"/>
    <x v="1"/>
    <x v="61"/>
    <x v="44"/>
    <x v="27"/>
    <x v="51"/>
    <x v="32"/>
    <x v="30"/>
    <x v="44"/>
    <x v="47"/>
    <x v="38"/>
    <x v="57"/>
    <x v="37"/>
    <x v="38"/>
    <x v="50"/>
    <x v="10"/>
    <x v="30"/>
    <x v="20"/>
    <x v="33"/>
    <x v="28"/>
    <x v="51"/>
    <x v="41"/>
    <x v="7"/>
    <x v="7"/>
    <x v="6"/>
    <x v="2"/>
    <x v="2"/>
    <x v="2"/>
    <x v="5"/>
    <x v="4"/>
    <x v="7"/>
    <x v="5"/>
    <x v="5"/>
    <x v="4"/>
    <x v="4"/>
    <x v="4"/>
    <x v="3"/>
    <x v="2"/>
    <x v="4"/>
    <x v="4"/>
    <x v="5"/>
    <x v="4"/>
    <x v="4"/>
    <x v="4"/>
    <x v="4"/>
    <x v="4"/>
    <x v="4"/>
    <x v="2"/>
    <x v="4"/>
    <x v="4"/>
    <x v="0"/>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5"/>
    <x v="6"/>
    <x v="3"/>
    <x v="4"/>
    <x v="6"/>
    <x v="5"/>
    <x v="1"/>
    <x v="1"/>
    <x v="4"/>
    <x v="1"/>
    <x v="2"/>
    <x v="6"/>
  </r>
  <r>
    <x v="303"/>
    <x v="117"/>
    <x v="1"/>
    <x v="1"/>
    <x v="2"/>
    <x v="6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3"/>
    <x v="0"/>
    <x v="117"/>
    <x v="18"/>
    <x v="32"/>
    <x v="89"/>
    <x v="18"/>
    <x v="18"/>
    <x v="11"/>
    <x v="18"/>
    <x v="47"/>
    <x v="44"/>
    <x v="17"/>
    <x v="86"/>
    <x v="65"/>
    <x v="5"/>
    <x v="65"/>
    <x v="57"/>
    <x v="96"/>
    <x v="88"/>
    <x v="77"/>
    <x v="127"/>
    <x v="8"/>
    <x v="56"/>
    <x v="52"/>
    <x v="5"/>
    <x v="36"/>
    <x v="33"/>
    <x v="49"/>
    <x v="38"/>
    <x v="50"/>
    <x v="47"/>
    <x v="90"/>
    <x v="7"/>
    <x v="24"/>
    <x v="79"/>
    <x v="15"/>
    <x v="15"/>
    <x v="4"/>
    <x v="14"/>
    <x v="6"/>
    <x v="12"/>
    <x v="93"/>
    <x v="7"/>
    <x v="25"/>
    <x v="81"/>
    <x v="15"/>
    <x v="16"/>
    <x v="4"/>
    <x v="15"/>
    <x v="6"/>
    <x v="12"/>
    <x v="21"/>
    <x v="121"/>
    <x v="81"/>
    <x v="8"/>
    <x v="79"/>
    <x v="72"/>
    <x v="121"/>
    <x v="107"/>
    <x v="103"/>
    <x v="148"/>
    <x v="4"/>
    <x v="1"/>
    <x v="3"/>
    <x v="4"/>
    <x v="1"/>
    <x v="1"/>
    <x v="1"/>
    <x v="1"/>
    <x v="3"/>
    <x v="3"/>
    <x v="70"/>
    <x v="15"/>
    <x v="5"/>
    <x v="69"/>
    <x v="21"/>
    <x v="21"/>
    <x v="22"/>
    <x v="35"/>
    <x v="7"/>
    <x v="20"/>
    <x v="19"/>
    <x v="87"/>
    <x v="79"/>
    <x v="7"/>
    <x v="61"/>
    <x v="33"/>
    <x v="78"/>
    <x v="41"/>
    <x v="89"/>
    <x v="87"/>
    <x v="7"/>
    <x v="0"/>
    <x v="6"/>
    <x v="2"/>
    <x v="5"/>
    <x v="2"/>
    <x v="5"/>
    <x v="4"/>
    <x v="7"/>
    <x v="5"/>
    <x v="5"/>
    <x v="4"/>
    <x v="4"/>
    <x v="4"/>
    <x v="3"/>
    <x v="2"/>
    <x v="4"/>
    <x v="4"/>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0"/>
    <x v="5"/>
    <x v="1"/>
    <x v="1"/>
    <x v="1"/>
    <x v="1"/>
    <x v="2"/>
    <x v="2"/>
    <x v="1"/>
    <x v="1"/>
    <x v="1"/>
    <x v="2"/>
    <x v="2"/>
    <x v="2"/>
    <x v="1"/>
    <x v="3"/>
    <x v="2"/>
    <x v="4"/>
    <x v="1"/>
    <x v="5"/>
    <x v="4"/>
    <x v="2"/>
    <x v="4"/>
    <x v="6"/>
    <x v="5"/>
    <x v="5"/>
    <x v="4"/>
    <x v="5"/>
    <x v="5"/>
    <x v="5"/>
    <x v="6"/>
    <x v="3"/>
    <x v="4"/>
    <x v="6"/>
    <x v="5"/>
    <x v="1"/>
    <x v="1"/>
    <x v="4"/>
    <x v="1"/>
    <x v="2"/>
    <x v="6"/>
  </r>
  <r>
    <x v="304"/>
    <x v="312"/>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05"/>
    <x v="311"/>
    <x v="1"/>
    <x v="1"/>
    <x v="2"/>
    <x v="58"/>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61"/>
    <x v="0"/>
    <x v="52"/>
    <x v="25"/>
    <x v="95"/>
    <x v="22"/>
    <x v="4"/>
    <x v="4"/>
    <x v="80"/>
    <x v="77"/>
    <x v="106"/>
    <x v="157"/>
    <x v="83"/>
    <x v="78"/>
    <x v="2"/>
    <x v="74"/>
    <x v="80"/>
    <x v="72"/>
    <x v="24"/>
    <x v="29"/>
    <x v="17"/>
    <x v="14"/>
    <x v="52"/>
    <x v="41"/>
    <x v="2"/>
    <x v="49"/>
    <x v="69"/>
    <x v="67"/>
    <x v="3"/>
    <x v="9"/>
    <x v="8"/>
    <x v="3"/>
    <x v="19"/>
    <x v="17"/>
    <x v="95"/>
    <x v="9"/>
    <x v="1"/>
    <x v="1"/>
    <x v="84"/>
    <x v="79"/>
    <x v="77"/>
    <x v="141"/>
    <x v="19"/>
    <x v="17"/>
    <x v="98"/>
    <x v="9"/>
    <x v="1"/>
    <x v="1"/>
    <x v="87"/>
    <x v="82"/>
    <x v="80"/>
    <x v="144"/>
    <x v="95"/>
    <x v="111"/>
    <x v="9"/>
    <x v="80"/>
    <x v="93"/>
    <x v="87"/>
    <x v="38"/>
    <x v="40"/>
    <x v="29"/>
    <x v="17"/>
    <x v="3"/>
    <x v="0"/>
    <x v="4"/>
    <x v="2"/>
    <x v="0"/>
    <x v="0"/>
    <x v="5"/>
    <x v="5"/>
    <x v="2"/>
    <x v="5"/>
    <x v="18"/>
    <x v="33"/>
    <x v="78"/>
    <x v="18"/>
    <x v="19"/>
    <x v="17"/>
    <x v="62"/>
    <x v="47"/>
    <x v="77"/>
    <x v="102"/>
    <x v="73"/>
    <x v="49"/>
    <x v="7"/>
    <x v="70"/>
    <x v="69"/>
    <x v="67"/>
    <x v="13"/>
    <x v="35"/>
    <x v="8"/>
    <x v="14"/>
    <x v="7"/>
    <x v="7"/>
    <x v="0"/>
    <x v="2"/>
    <x v="5"/>
    <x v="2"/>
    <x v="5"/>
    <x v="4"/>
    <x v="7"/>
    <x v="5"/>
    <x v="5"/>
    <x v="4"/>
    <x v="4"/>
    <x v="4"/>
    <x v="3"/>
    <x v="2"/>
    <x v="4"/>
    <x v="4"/>
    <x v="1"/>
    <x v="4"/>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0"/>
    <x v="3"/>
    <x v="4"/>
    <x v="5"/>
    <x v="5"/>
    <x v="5"/>
    <x v="4"/>
    <x v="4"/>
    <x v="5"/>
    <x v="4"/>
    <x v="5"/>
    <x v="1"/>
    <x v="1"/>
    <x v="1"/>
    <x v="1"/>
    <x v="2"/>
    <x v="2"/>
    <x v="1"/>
    <x v="1"/>
    <x v="1"/>
    <x v="2"/>
    <x v="2"/>
    <x v="2"/>
    <x v="1"/>
    <x v="3"/>
    <x v="2"/>
    <x v="4"/>
    <x v="1"/>
    <x v="5"/>
    <x v="4"/>
    <x v="2"/>
    <x v="4"/>
    <x v="6"/>
    <x v="5"/>
    <x v="5"/>
    <x v="4"/>
    <x v="5"/>
    <x v="5"/>
    <x v="5"/>
    <x v="6"/>
    <x v="3"/>
    <x v="4"/>
    <x v="6"/>
    <x v="5"/>
    <x v="1"/>
    <x v="1"/>
    <x v="4"/>
    <x v="1"/>
    <x v="2"/>
    <x v="6"/>
  </r>
  <r>
    <x v="306"/>
    <x v="67"/>
    <x v="1"/>
    <x v="1"/>
    <x v="2"/>
    <x v="5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3"/>
    <x v="61"/>
    <x v="0"/>
    <x v="74"/>
    <x v="55"/>
    <x v="37"/>
    <x v="41"/>
    <x v="58"/>
    <x v="8"/>
    <x v="32"/>
    <x v="38"/>
    <x v="93"/>
    <x v="68"/>
    <x v="60"/>
    <x v="47"/>
    <x v="60"/>
    <x v="53"/>
    <x v="25"/>
    <x v="67"/>
    <x v="73"/>
    <x v="68"/>
    <x v="31"/>
    <x v="103"/>
    <x v="23"/>
    <x v="54"/>
    <x v="3"/>
    <x v="22"/>
    <x v="37"/>
    <x v="59"/>
    <x v="49"/>
    <x v="48"/>
    <x v="20"/>
    <x v="31"/>
    <x v="49"/>
    <x v="54"/>
    <x v="33"/>
    <x v="33"/>
    <x v="60"/>
    <x v="5"/>
    <x v="30"/>
    <x v="39"/>
    <x v="69"/>
    <x v="46"/>
    <x v="50"/>
    <x v="55"/>
    <x v="35"/>
    <x v="34"/>
    <x v="62"/>
    <x v="5"/>
    <x v="31"/>
    <x v="41"/>
    <x v="72"/>
    <x v="48"/>
    <x v="64"/>
    <x v="73"/>
    <x v="72"/>
    <x v="55"/>
    <x v="32"/>
    <x v="83"/>
    <x v="94"/>
    <x v="81"/>
    <x v="37"/>
    <x v="113"/>
    <x v="0"/>
    <x v="5"/>
    <x v="0"/>
    <x v="0"/>
    <x v="5"/>
    <x v="2"/>
    <x v="4"/>
    <x v="3"/>
    <x v="4"/>
    <x v="1"/>
    <x v="63"/>
    <x v="7"/>
    <x v="59"/>
    <x v="46"/>
    <x v="19"/>
    <x v="7"/>
    <x v="18"/>
    <x v="19"/>
    <x v="57"/>
    <x v="57"/>
    <x v="30"/>
    <x v="75"/>
    <x v="5"/>
    <x v="20"/>
    <x v="43"/>
    <x v="67"/>
    <x v="75"/>
    <x v="75"/>
    <x v="26"/>
    <x v="41"/>
    <x v="7"/>
    <x v="7"/>
    <x v="6"/>
    <x v="2"/>
    <x v="5"/>
    <x v="2"/>
    <x v="5"/>
    <x v="4"/>
    <x v="7"/>
    <x v="3"/>
    <x v="5"/>
    <x v="4"/>
    <x v="4"/>
    <x v="4"/>
    <x v="3"/>
    <x v="2"/>
    <x v="4"/>
    <x v="4"/>
    <x v="5"/>
    <x v="4"/>
    <x v="4"/>
    <x v="4"/>
    <x v="4"/>
    <x v="4"/>
    <x v="4"/>
    <x v="4"/>
    <x v="4"/>
    <x v="4"/>
    <x v="4"/>
    <x v="4"/>
    <x v="4"/>
    <x v="1"/>
    <x v="5"/>
    <x v="2"/>
    <x v="1"/>
    <x v="4"/>
    <x v="3"/>
    <x v="4"/>
    <x v="4"/>
    <x v="6"/>
    <x v="2"/>
    <x v="0"/>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1"/>
    <x v="5"/>
    <x v="4"/>
    <x v="5"/>
    <x v="5"/>
    <x v="5"/>
    <x v="6"/>
    <x v="3"/>
    <x v="4"/>
    <x v="6"/>
    <x v="2"/>
    <x v="1"/>
    <x v="1"/>
    <x v="4"/>
    <x v="1"/>
    <x v="2"/>
    <x v="6"/>
  </r>
  <r>
    <x v="307"/>
    <x v="338"/>
    <x v="1"/>
    <x v="1"/>
    <x v="2"/>
    <x v="6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112"/>
    <x v="101"/>
    <x v="15"/>
    <x v="26"/>
    <x v="62"/>
    <x v="27"/>
    <x v="49"/>
    <x v="72"/>
    <x v="79"/>
    <x v="80"/>
    <x v="22"/>
    <x v="1"/>
    <x v="85"/>
    <x v="69"/>
    <x v="21"/>
    <x v="48"/>
    <x v="56"/>
    <x v="34"/>
    <x v="45"/>
    <x v="91"/>
    <x v="1"/>
    <x v="1"/>
    <x v="29"/>
    <x v="39"/>
    <x v="31"/>
    <x v="28"/>
    <x v="29"/>
    <x v="14"/>
    <x v="33"/>
    <x v="11"/>
    <x v="78"/>
    <x v="106"/>
    <x v="8"/>
    <x v="10"/>
    <x v="57"/>
    <x v="22"/>
    <x v="41"/>
    <x v="66"/>
    <x v="37"/>
    <x v="45"/>
    <x v="80"/>
    <x v="108"/>
    <x v="9"/>
    <x v="10"/>
    <x v="59"/>
    <x v="23"/>
    <x v="43"/>
    <x v="68"/>
    <x v="39"/>
    <x v="47"/>
    <x v="34"/>
    <x v="20"/>
    <x v="97"/>
    <x v="79"/>
    <x v="35"/>
    <x v="65"/>
    <x v="82"/>
    <x v="54"/>
    <x v="70"/>
    <x v="114"/>
    <x v="0"/>
    <x v="5"/>
    <x v="0"/>
    <x v="0"/>
    <x v="5"/>
    <x v="2"/>
    <x v="4"/>
    <x v="3"/>
    <x v="4"/>
    <x v="1"/>
    <x v="90"/>
    <x v="62"/>
    <x v="27"/>
    <x v="22"/>
    <x v="16"/>
    <x v="24"/>
    <x v="29"/>
    <x v="47"/>
    <x v="23"/>
    <x v="56"/>
    <x v="7"/>
    <x v="20"/>
    <x v="50"/>
    <x v="67"/>
    <x v="47"/>
    <x v="40"/>
    <x v="57"/>
    <x v="28"/>
    <x v="69"/>
    <x v="44"/>
    <x v="7"/>
    <x v="7"/>
    <x v="6"/>
    <x v="2"/>
    <x v="1"/>
    <x v="2"/>
    <x v="5"/>
    <x v="4"/>
    <x v="7"/>
    <x v="5"/>
    <x v="5"/>
    <x v="4"/>
    <x v="4"/>
    <x v="4"/>
    <x v="3"/>
    <x v="2"/>
    <x v="4"/>
    <x v="4"/>
    <x v="5"/>
    <x v="4"/>
    <x v="4"/>
    <x v="4"/>
    <x v="4"/>
    <x v="4"/>
    <x v="2"/>
    <x v="4"/>
    <x v="2"/>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1"/>
    <x v="4"/>
    <x v="4"/>
    <x v="5"/>
    <x v="4"/>
    <x v="5"/>
    <x v="1"/>
    <x v="1"/>
    <x v="1"/>
    <x v="1"/>
    <x v="2"/>
    <x v="2"/>
    <x v="1"/>
    <x v="1"/>
    <x v="1"/>
    <x v="2"/>
    <x v="2"/>
    <x v="2"/>
    <x v="1"/>
    <x v="3"/>
    <x v="2"/>
    <x v="4"/>
    <x v="1"/>
    <x v="5"/>
    <x v="4"/>
    <x v="2"/>
    <x v="4"/>
    <x v="6"/>
    <x v="5"/>
    <x v="5"/>
    <x v="4"/>
    <x v="5"/>
    <x v="5"/>
    <x v="5"/>
    <x v="6"/>
    <x v="3"/>
    <x v="4"/>
    <x v="6"/>
    <x v="5"/>
    <x v="1"/>
    <x v="1"/>
    <x v="4"/>
    <x v="1"/>
    <x v="2"/>
    <x v="6"/>
  </r>
  <r>
    <x v="308"/>
    <x v="412"/>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09"/>
    <x v="458"/>
    <x v="1"/>
    <x v="1"/>
    <x v="2"/>
    <x v="13"/>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9"/>
    <x v="1"/>
    <x v="23"/>
    <x v="26"/>
    <x v="40"/>
    <x v="29"/>
    <x v="4"/>
    <x v="61"/>
    <x v="0"/>
    <x v="17"/>
    <x v="17"/>
    <x v="18"/>
    <x v="18"/>
    <x v="20"/>
    <x v="20"/>
    <x v="18"/>
    <x v="18"/>
    <x v="35"/>
    <x v="31"/>
    <x v="118"/>
    <x v="87"/>
    <x v="81"/>
    <x v="79"/>
    <x v="63"/>
    <x v="55"/>
    <x v="88"/>
    <x v="88"/>
    <x v="90"/>
    <x v="140"/>
    <x v="84"/>
    <x v="83"/>
    <x v="74"/>
    <x v="68"/>
    <x v="40"/>
    <x v="42"/>
    <x v="84"/>
    <x v="82"/>
    <x v="72"/>
    <x v="79"/>
    <x v="52"/>
    <x v="79"/>
    <x v="81"/>
    <x v="71"/>
    <x v="76"/>
    <x v="71"/>
    <x v="88"/>
    <x v="88"/>
    <x v="101"/>
    <x v="130"/>
    <x v="53"/>
    <x v="80"/>
    <x v="84"/>
    <x v="73"/>
    <x v="79"/>
    <x v="73"/>
    <x v="91"/>
    <x v="91"/>
    <x v="104"/>
    <x v="133"/>
    <x v="61"/>
    <x v="48"/>
    <x v="23"/>
    <x v="16"/>
    <x v="15"/>
    <x v="15"/>
    <x v="34"/>
    <x v="31"/>
    <x v="5"/>
    <x v="28"/>
    <x v="1"/>
    <x v="2"/>
    <x v="2"/>
    <x v="3"/>
    <x v="2"/>
    <x v="3"/>
    <x v="6"/>
    <x v="4"/>
    <x v="1"/>
    <x v="4"/>
    <x v="62"/>
    <x v="74"/>
    <x v="69"/>
    <x v="73"/>
    <x v="67"/>
    <x v="62"/>
    <x v="46"/>
    <x v="58"/>
    <x v="101"/>
    <x v="103"/>
    <x v="38"/>
    <x v="3"/>
    <x v="9"/>
    <x v="1"/>
    <x v="0"/>
    <x v="0"/>
    <x v="34"/>
    <x v="20"/>
    <x v="1"/>
    <x v="1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10"/>
    <x v="248"/>
    <x v="1"/>
    <x v="1"/>
    <x v="2"/>
    <x v="66"/>
    <x v="5"/>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1"/>
    <x v="1"/>
    <x v="1"/>
    <x v="1"/>
    <x v="1"/>
    <x v="1"/>
    <x v="1"/>
    <x v="1"/>
    <x v="1"/>
    <x v="1"/>
    <x v="0"/>
    <x v="0"/>
    <x v="0"/>
    <x v="0"/>
    <x v="0"/>
    <x v="0"/>
    <x v="0"/>
    <x v="0"/>
    <x v="0"/>
    <x v="0"/>
    <x v="2"/>
    <x v="2"/>
    <x v="2"/>
    <x v="2"/>
    <x v="2"/>
    <x v="2"/>
    <x v="2"/>
    <x v="2"/>
    <x v="2"/>
    <x v="2"/>
    <x v="2"/>
    <x v="2"/>
    <x v="2"/>
    <x v="2"/>
    <x v="2"/>
    <x v="2"/>
    <x v="2"/>
    <x v="2"/>
    <x v="2"/>
    <x v="2"/>
    <x v="0"/>
    <x v="0"/>
    <x v="1"/>
    <x v="1"/>
    <x v="2"/>
    <x v="0"/>
    <x v="1"/>
    <x v="3"/>
    <x v="4"/>
    <x v="5"/>
    <x v="15"/>
    <x v="17"/>
    <x v="21"/>
    <x v="23"/>
    <x v="24"/>
    <x v="0"/>
    <x v="10"/>
    <x v="11"/>
    <x v="14"/>
    <x v="15"/>
    <x v="5"/>
    <x v="61"/>
    <x v="0"/>
    <x v="107"/>
    <x v="43"/>
    <x v="60"/>
    <x v="47"/>
    <x v="22"/>
    <x v="22"/>
    <x v="46"/>
    <x v="40"/>
    <x v="77"/>
    <x v="92"/>
    <x v="27"/>
    <x v="60"/>
    <x v="37"/>
    <x v="47"/>
    <x v="61"/>
    <x v="53"/>
    <x v="59"/>
    <x v="66"/>
    <x v="47"/>
    <x v="79"/>
    <x v="10"/>
    <x v="10"/>
    <x v="41"/>
    <x v="19"/>
    <x v="1"/>
    <x v="1"/>
    <x v="48"/>
    <x v="61"/>
    <x v="34"/>
    <x v="51"/>
    <x v="68"/>
    <x v="31"/>
    <x v="49"/>
    <x v="31"/>
    <x v="17"/>
    <x v="17"/>
    <x v="37"/>
    <x v="33"/>
    <x v="33"/>
    <x v="56"/>
    <x v="70"/>
    <x v="31"/>
    <x v="52"/>
    <x v="31"/>
    <x v="18"/>
    <x v="18"/>
    <x v="38"/>
    <x v="34"/>
    <x v="35"/>
    <x v="58"/>
    <x v="44"/>
    <x v="97"/>
    <x v="56"/>
    <x v="58"/>
    <x v="76"/>
    <x v="70"/>
    <x v="87"/>
    <x v="88"/>
    <x v="74"/>
    <x v="103"/>
    <x v="3"/>
    <x v="0"/>
    <x v="4"/>
    <x v="2"/>
    <x v="0"/>
    <x v="0"/>
    <x v="5"/>
    <x v="5"/>
    <x v="2"/>
    <x v="5"/>
    <x v="68"/>
    <x v="50"/>
    <x v="16"/>
    <x v="41"/>
    <x v="37"/>
    <x v="34"/>
    <x v="14"/>
    <x v="4"/>
    <x v="32"/>
    <x v="5"/>
    <x v="19"/>
    <x v="13"/>
    <x v="67"/>
    <x v="26"/>
    <x v="5"/>
    <x v="5"/>
    <x v="75"/>
    <x v="76"/>
    <x v="57"/>
    <x v="80"/>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0"/>
    <x v="5"/>
    <x v="5"/>
    <x v="5"/>
    <x v="4"/>
    <x v="4"/>
    <x v="5"/>
    <x v="4"/>
    <x v="5"/>
    <x v="1"/>
    <x v="1"/>
    <x v="1"/>
    <x v="1"/>
    <x v="2"/>
    <x v="2"/>
    <x v="1"/>
    <x v="1"/>
    <x v="1"/>
    <x v="2"/>
    <x v="2"/>
    <x v="2"/>
    <x v="1"/>
    <x v="3"/>
    <x v="2"/>
    <x v="1"/>
    <x v="1"/>
    <x v="5"/>
    <x v="4"/>
    <x v="2"/>
    <x v="4"/>
    <x v="6"/>
    <x v="5"/>
    <x v="5"/>
    <x v="4"/>
    <x v="5"/>
    <x v="5"/>
    <x v="5"/>
    <x v="6"/>
    <x v="3"/>
    <x v="1"/>
    <x v="6"/>
    <x v="5"/>
    <x v="1"/>
    <x v="1"/>
    <x v="4"/>
    <x v="1"/>
    <x v="2"/>
    <x v="6"/>
  </r>
  <r>
    <x v="311"/>
    <x v="220"/>
    <x v="1"/>
    <x v="1"/>
    <x v="2"/>
    <x v="2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61"/>
    <x v="0"/>
    <x v="33"/>
    <x v="22"/>
    <x v="19"/>
    <x v="18"/>
    <x v="10"/>
    <x v="11"/>
    <x v="34"/>
    <x v="25"/>
    <x v="26"/>
    <x v="38"/>
    <x v="102"/>
    <x v="82"/>
    <x v="80"/>
    <x v="79"/>
    <x v="74"/>
    <x v="64"/>
    <x v="71"/>
    <x v="81"/>
    <x v="100"/>
    <x v="133"/>
    <x v="72"/>
    <x v="78"/>
    <x v="72"/>
    <x v="68"/>
    <x v="75"/>
    <x v="71"/>
    <x v="75"/>
    <x v="77"/>
    <x v="79"/>
    <x v="76"/>
    <x v="49"/>
    <x v="48"/>
    <x v="41"/>
    <x v="33"/>
    <x v="22"/>
    <x v="25"/>
    <x v="83"/>
    <x v="62"/>
    <x v="30"/>
    <x v="75"/>
    <x v="50"/>
    <x v="49"/>
    <x v="43"/>
    <x v="34"/>
    <x v="23"/>
    <x v="26"/>
    <x v="86"/>
    <x v="64"/>
    <x v="31"/>
    <x v="78"/>
    <x v="64"/>
    <x v="79"/>
    <x v="64"/>
    <x v="55"/>
    <x v="71"/>
    <x v="62"/>
    <x v="39"/>
    <x v="58"/>
    <x v="78"/>
    <x v="83"/>
    <x v="1"/>
    <x v="2"/>
    <x v="2"/>
    <x v="3"/>
    <x v="2"/>
    <x v="3"/>
    <x v="6"/>
    <x v="4"/>
    <x v="1"/>
    <x v="4"/>
    <x v="57"/>
    <x v="44"/>
    <x v="26"/>
    <x v="36"/>
    <x v="27"/>
    <x v="26"/>
    <x v="40"/>
    <x v="30"/>
    <x v="33"/>
    <x v="37"/>
    <x v="44"/>
    <x v="41"/>
    <x v="56"/>
    <x v="47"/>
    <x v="46"/>
    <x v="37"/>
    <x v="43"/>
    <x v="63"/>
    <x v="58"/>
    <x v="6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12"/>
    <x v="313"/>
    <x v="1"/>
    <x v="1"/>
    <x v="2"/>
    <x v="63"/>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68"/>
    <x v="31"/>
    <x v="80"/>
    <x v="33"/>
    <x v="11"/>
    <x v="11"/>
    <x v="64"/>
    <x v="56"/>
    <x v="86"/>
    <x v="124"/>
    <x v="66"/>
    <x v="72"/>
    <x v="17"/>
    <x v="61"/>
    <x v="72"/>
    <x v="64"/>
    <x v="41"/>
    <x v="50"/>
    <x v="38"/>
    <x v="47"/>
    <x v="41"/>
    <x v="27"/>
    <x v="19"/>
    <x v="39"/>
    <x v="24"/>
    <x v="23"/>
    <x v="22"/>
    <x v="37"/>
    <x v="21"/>
    <x v="28"/>
    <x v="31"/>
    <x v="20"/>
    <x v="73"/>
    <x v="18"/>
    <x v="7"/>
    <x v="7"/>
    <x v="58"/>
    <x v="51"/>
    <x v="47"/>
    <x v="94"/>
    <x v="31"/>
    <x v="20"/>
    <x v="76"/>
    <x v="18"/>
    <x v="7"/>
    <x v="7"/>
    <x v="60"/>
    <x v="53"/>
    <x v="49"/>
    <x v="97"/>
    <x v="83"/>
    <x v="108"/>
    <x v="31"/>
    <x v="71"/>
    <x v="87"/>
    <x v="81"/>
    <x v="65"/>
    <x v="69"/>
    <x v="60"/>
    <x v="64"/>
    <x v="3"/>
    <x v="0"/>
    <x v="4"/>
    <x v="2"/>
    <x v="0"/>
    <x v="0"/>
    <x v="5"/>
    <x v="5"/>
    <x v="2"/>
    <x v="5"/>
    <x v="30"/>
    <x v="36"/>
    <x v="41"/>
    <x v="27"/>
    <x v="26"/>
    <x v="24"/>
    <x v="35"/>
    <x v="17"/>
    <x v="48"/>
    <x v="38"/>
    <x v="61"/>
    <x v="41"/>
    <x v="29"/>
    <x v="62"/>
    <x v="44"/>
    <x v="43"/>
    <x v="51"/>
    <x v="58"/>
    <x v="34"/>
    <x v="52"/>
    <x v="7"/>
    <x v="0"/>
    <x v="6"/>
    <x v="2"/>
    <x v="5"/>
    <x v="2"/>
    <x v="5"/>
    <x v="4"/>
    <x v="7"/>
    <x v="5"/>
    <x v="5"/>
    <x v="4"/>
    <x v="4"/>
    <x v="4"/>
    <x v="3"/>
    <x v="2"/>
    <x v="4"/>
    <x v="4"/>
    <x v="5"/>
    <x v="4"/>
    <x v="4"/>
    <x v="4"/>
    <x v="4"/>
    <x v="4"/>
    <x v="4"/>
    <x v="4"/>
    <x v="4"/>
    <x v="4"/>
    <x v="4"/>
    <x v="4"/>
    <x v="4"/>
    <x v="1"/>
    <x v="5"/>
    <x v="2"/>
    <x v="4"/>
    <x v="4"/>
    <x v="3"/>
    <x v="4"/>
    <x v="4"/>
    <x v="6"/>
    <x v="2"/>
    <x v="1"/>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5"/>
    <x v="5"/>
    <x v="5"/>
    <x v="6"/>
    <x v="3"/>
    <x v="4"/>
    <x v="6"/>
    <x v="5"/>
    <x v="1"/>
    <x v="1"/>
    <x v="4"/>
    <x v="1"/>
    <x v="2"/>
    <x v="6"/>
  </r>
  <r>
    <x v="313"/>
    <x v="31"/>
    <x v="1"/>
    <x v="1"/>
    <x v="2"/>
    <x v="64"/>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4"/>
    <x v="12"/>
    <x v="15"/>
    <x v="16"/>
    <x v="0"/>
    <x v="20"/>
    <x v="19"/>
    <x v="29"/>
    <x v="28"/>
    <x v="6"/>
    <x v="61"/>
    <x v="0"/>
    <x v="117"/>
    <x v="92"/>
    <x v="31"/>
    <x v="29"/>
    <x v="40"/>
    <x v="53"/>
    <x v="24"/>
    <x v="33"/>
    <x v="67"/>
    <x v="57"/>
    <x v="17"/>
    <x v="10"/>
    <x v="66"/>
    <x v="66"/>
    <x v="43"/>
    <x v="20"/>
    <x v="81"/>
    <x v="73"/>
    <x v="57"/>
    <x v="114"/>
    <x v="0"/>
    <x v="2"/>
    <x v="13"/>
    <x v="24"/>
    <x v="16"/>
    <x v="24"/>
    <x v="28"/>
    <x v="8"/>
    <x v="15"/>
    <x v="12"/>
    <x v="84"/>
    <x v="86"/>
    <x v="21"/>
    <x v="14"/>
    <x v="36"/>
    <x v="47"/>
    <x v="16"/>
    <x v="27"/>
    <x v="24"/>
    <x v="21"/>
    <x v="86"/>
    <x v="88"/>
    <x v="22"/>
    <x v="14"/>
    <x v="38"/>
    <x v="49"/>
    <x v="17"/>
    <x v="28"/>
    <x v="25"/>
    <x v="21"/>
    <x v="28"/>
    <x v="40"/>
    <x v="84"/>
    <x v="75"/>
    <x v="56"/>
    <x v="39"/>
    <x v="108"/>
    <x v="94"/>
    <x v="84"/>
    <x v="139"/>
    <x v="2"/>
    <x v="3"/>
    <x v="1"/>
    <x v="1"/>
    <x v="4"/>
    <x v="4"/>
    <x v="3"/>
    <x v="2"/>
    <x v="0"/>
    <x v="0"/>
    <x v="92"/>
    <x v="52"/>
    <x v="32"/>
    <x v="24"/>
    <x v="34"/>
    <x v="4"/>
    <x v="26"/>
    <x v="38"/>
    <x v="48"/>
    <x v="51"/>
    <x v="7"/>
    <x v="20"/>
    <x v="41"/>
    <x v="54"/>
    <x v="17"/>
    <x v="53"/>
    <x v="57"/>
    <x v="46"/>
    <x v="28"/>
    <x v="49"/>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0"/>
    <x v="4"/>
    <x v="2"/>
    <x v="2"/>
    <x v="1"/>
    <x v="1"/>
    <x v="2"/>
    <x v="4"/>
    <x v="3"/>
    <x v="4"/>
    <x v="5"/>
    <x v="5"/>
    <x v="2"/>
    <x v="4"/>
    <x v="4"/>
    <x v="2"/>
    <x v="4"/>
    <x v="5"/>
    <x v="1"/>
    <x v="1"/>
    <x v="1"/>
    <x v="1"/>
    <x v="2"/>
    <x v="2"/>
    <x v="1"/>
    <x v="1"/>
    <x v="1"/>
    <x v="2"/>
    <x v="2"/>
    <x v="2"/>
    <x v="1"/>
    <x v="3"/>
    <x v="2"/>
    <x v="4"/>
    <x v="1"/>
    <x v="5"/>
    <x v="4"/>
    <x v="2"/>
    <x v="4"/>
    <x v="6"/>
    <x v="5"/>
    <x v="5"/>
    <x v="4"/>
    <x v="5"/>
    <x v="5"/>
    <x v="5"/>
    <x v="6"/>
    <x v="3"/>
    <x v="4"/>
    <x v="6"/>
    <x v="3"/>
    <x v="1"/>
    <x v="1"/>
    <x v="4"/>
    <x v="1"/>
    <x v="2"/>
    <x v="6"/>
  </r>
  <r>
    <x v="314"/>
    <x v="125"/>
    <x v="1"/>
    <x v="1"/>
    <x v="2"/>
    <x v="51"/>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61"/>
    <x v="0"/>
    <x v="53"/>
    <x v="25"/>
    <x v="74"/>
    <x v="25"/>
    <x v="12"/>
    <x v="11"/>
    <x v="87"/>
    <x v="90"/>
    <x v="81"/>
    <x v="148"/>
    <x v="82"/>
    <x v="78"/>
    <x v="23"/>
    <x v="70"/>
    <x v="71"/>
    <x v="64"/>
    <x v="17"/>
    <x v="15"/>
    <x v="43"/>
    <x v="23"/>
    <x v="55"/>
    <x v="71"/>
    <x v="20"/>
    <x v="60"/>
    <x v="71"/>
    <x v="71"/>
    <x v="19"/>
    <x v="16"/>
    <x v="31"/>
    <x v="18"/>
    <x v="29"/>
    <x v="21"/>
    <x v="84"/>
    <x v="17"/>
    <x v="11"/>
    <x v="9"/>
    <x v="104"/>
    <x v="105"/>
    <x v="63"/>
    <x v="145"/>
    <x v="29"/>
    <x v="21"/>
    <x v="87"/>
    <x v="17"/>
    <x v="11"/>
    <x v="9"/>
    <x v="107"/>
    <x v="108"/>
    <x v="66"/>
    <x v="148"/>
    <x v="85"/>
    <x v="107"/>
    <x v="20"/>
    <x v="72"/>
    <x v="83"/>
    <x v="79"/>
    <x v="18"/>
    <x v="14"/>
    <x v="43"/>
    <x v="13"/>
    <x v="1"/>
    <x v="2"/>
    <x v="2"/>
    <x v="3"/>
    <x v="2"/>
    <x v="3"/>
    <x v="6"/>
    <x v="4"/>
    <x v="1"/>
    <x v="4"/>
    <x v="37"/>
    <x v="16"/>
    <x v="72"/>
    <x v="20"/>
    <x v="16"/>
    <x v="10"/>
    <x v="64"/>
    <x v="77"/>
    <x v="68"/>
    <x v="121"/>
    <x v="74"/>
    <x v="83"/>
    <x v="8"/>
    <x v="73"/>
    <x v="72"/>
    <x v="70"/>
    <x v="17"/>
    <x v="1"/>
    <x v="16"/>
    <x v="3"/>
    <x v="0"/>
    <x v="7"/>
    <x v="6"/>
    <x v="2"/>
    <x v="5"/>
    <x v="2"/>
    <x v="5"/>
    <x v="4"/>
    <x v="7"/>
    <x v="5"/>
    <x v="5"/>
    <x v="4"/>
    <x v="4"/>
    <x v="4"/>
    <x v="3"/>
    <x v="2"/>
    <x v="4"/>
    <x v="4"/>
    <x v="0"/>
    <x v="0"/>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315"/>
    <x v="19"/>
    <x v="1"/>
    <x v="1"/>
    <x v="2"/>
    <x v="62"/>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3"/>
    <x v="61"/>
    <x v="0"/>
    <x v="83"/>
    <x v="58"/>
    <x v="41"/>
    <x v="46"/>
    <x v="62"/>
    <x v="9"/>
    <x v="35"/>
    <x v="41"/>
    <x v="105"/>
    <x v="74"/>
    <x v="51"/>
    <x v="44"/>
    <x v="56"/>
    <x v="48"/>
    <x v="21"/>
    <x v="66"/>
    <x v="70"/>
    <x v="65"/>
    <x v="18"/>
    <x v="97"/>
    <x v="16"/>
    <x v="49"/>
    <x v="1"/>
    <x v="15"/>
    <x v="31"/>
    <x v="55"/>
    <x v="45"/>
    <x v="45"/>
    <x v="7"/>
    <x v="23"/>
    <x v="48"/>
    <x v="49"/>
    <x v="32"/>
    <x v="33"/>
    <x v="60"/>
    <x v="5"/>
    <x v="28"/>
    <x v="36"/>
    <x v="68"/>
    <x v="43"/>
    <x v="49"/>
    <x v="50"/>
    <x v="34"/>
    <x v="34"/>
    <x v="62"/>
    <x v="5"/>
    <x v="29"/>
    <x v="38"/>
    <x v="71"/>
    <x v="45"/>
    <x v="65"/>
    <x v="78"/>
    <x v="73"/>
    <x v="55"/>
    <x v="32"/>
    <x v="83"/>
    <x v="96"/>
    <x v="84"/>
    <x v="38"/>
    <x v="116"/>
    <x v="0"/>
    <x v="5"/>
    <x v="0"/>
    <x v="0"/>
    <x v="5"/>
    <x v="2"/>
    <x v="4"/>
    <x v="3"/>
    <x v="4"/>
    <x v="1"/>
    <x v="62"/>
    <x v="5"/>
    <x v="58"/>
    <x v="46"/>
    <x v="19"/>
    <x v="7"/>
    <x v="16"/>
    <x v="16"/>
    <x v="56"/>
    <x v="54"/>
    <x v="31"/>
    <x v="78"/>
    <x v="8"/>
    <x v="20"/>
    <x v="43"/>
    <x v="67"/>
    <x v="80"/>
    <x v="78"/>
    <x v="27"/>
    <x v="50"/>
    <x v="7"/>
    <x v="7"/>
    <x v="6"/>
    <x v="2"/>
    <x v="5"/>
    <x v="2"/>
    <x v="5"/>
    <x v="4"/>
    <x v="7"/>
    <x v="5"/>
    <x v="2"/>
    <x v="4"/>
    <x v="4"/>
    <x v="2"/>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1"/>
    <x v="6"/>
    <x v="5"/>
    <x v="5"/>
    <x v="4"/>
    <x v="5"/>
    <x v="5"/>
    <x v="5"/>
    <x v="6"/>
    <x v="3"/>
    <x v="4"/>
    <x v="6"/>
    <x v="5"/>
    <x v="1"/>
    <x v="1"/>
    <x v="4"/>
    <x v="1"/>
    <x v="2"/>
    <x v="6"/>
  </r>
  <r>
    <x v="316"/>
    <x v="271"/>
    <x v="1"/>
    <x v="1"/>
    <x v="2"/>
    <x v="66"/>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1"/>
    <x v="1"/>
    <x v="1"/>
    <x v="1"/>
    <x v="1"/>
    <x v="1"/>
    <x v="1"/>
    <x v="1"/>
    <x v="1"/>
    <x v="1"/>
    <x v="2"/>
    <x v="2"/>
    <x v="2"/>
    <x v="2"/>
    <x v="2"/>
    <x v="2"/>
    <x v="2"/>
    <x v="2"/>
    <x v="2"/>
    <x v="2"/>
    <x v="2"/>
    <x v="2"/>
    <x v="2"/>
    <x v="2"/>
    <x v="2"/>
    <x v="2"/>
    <x v="2"/>
    <x v="2"/>
    <x v="2"/>
    <x v="2"/>
    <x v="2"/>
    <x v="2"/>
    <x v="2"/>
    <x v="2"/>
    <x v="2"/>
    <x v="2"/>
    <x v="2"/>
    <x v="2"/>
    <x v="2"/>
    <x v="2"/>
    <x v="0"/>
    <x v="0"/>
    <x v="1"/>
    <x v="1"/>
    <x v="2"/>
    <x v="0"/>
    <x v="1"/>
    <x v="3"/>
    <x v="4"/>
    <x v="5"/>
    <x v="3"/>
    <x v="4"/>
    <x v="5"/>
    <x v="6"/>
    <x v="6"/>
    <x v="0"/>
    <x v="15"/>
    <x v="11"/>
    <x v="14"/>
    <x v="15"/>
    <x v="5"/>
    <x v="61"/>
    <x v="0"/>
    <x v="68"/>
    <x v="26"/>
    <x v="64"/>
    <x v="39"/>
    <x v="9"/>
    <x v="9"/>
    <x v="55"/>
    <x v="48"/>
    <x v="70"/>
    <x v="102"/>
    <x v="66"/>
    <x v="77"/>
    <x v="33"/>
    <x v="55"/>
    <x v="75"/>
    <x v="66"/>
    <x v="50"/>
    <x v="58"/>
    <x v="54"/>
    <x v="69"/>
    <x v="41"/>
    <x v="37"/>
    <x v="38"/>
    <x v="32"/>
    <x v="35"/>
    <x v="33"/>
    <x v="36"/>
    <x v="50"/>
    <x v="40"/>
    <x v="43"/>
    <x v="27"/>
    <x v="14"/>
    <x v="53"/>
    <x v="23"/>
    <x v="4"/>
    <x v="4"/>
    <x v="45"/>
    <x v="40"/>
    <x v="24"/>
    <x v="66"/>
    <x v="27"/>
    <x v="14"/>
    <x v="56"/>
    <x v="23"/>
    <x v="4"/>
    <x v="4"/>
    <x v="47"/>
    <x v="42"/>
    <x v="25"/>
    <x v="69"/>
    <x v="87"/>
    <x v="114"/>
    <x v="51"/>
    <x v="66"/>
    <x v="90"/>
    <x v="84"/>
    <x v="78"/>
    <x v="80"/>
    <x v="84"/>
    <x v="92"/>
    <x v="3"/>
    <x v="0"/>
    <x v="4"/>
    <x v="2"/>
    <x v="0"/>
    <x v="0"/>
    <x v="5"/>
    <x v="5"/>
    <x v="2"/>
    <x v="5"/>
    <x v="26"/>
    <x v="30"/>
    <x v="20"/>
    <x v="32"/>
    <x v="23"/>
    <x v="21"/>
    <x v="22"/>
    <x v="8"/>
    <x v="23"/>
    <x v="12"/>
    <x v="64"/>
    <x v="68"/>
    <x v="56"/>
    <x v="45"/>
    <x v="64"/>
    <x v="62"/>
    <x v="67"/>
    <x v="69"/>
    <x v="72"/>
    <x v="7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17"/>
    <x v="370"/>
    <x v="1"/>
    <x v="1"/>
    <x v="2"/>
    <x v="66"/>
    <x v="7"/>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1"/>
    <x v="1"/>
    <x v="1"/>
    <x v="1"/>
    <x v="1"/>
    <x v="1"/>
    <x v="1"/>
    <x v="1"/>
    <x v="1"/>
    <x v="1"/>
    <x v="1"/>
    <x v="1"/>
    <x v="1"/>
    <x v="1"/>
    <x v="1"/>
    <x v="1"/>
    <x v="0"/>
    <x v="0"/>
    <x v="0"/>
    <x v="0"/>
    <x v="0"/>
    <x v="0"/>
    <x v="0"/>
    <x v="0"/>
    <x v="0"/>
    <x v="0"/>
    <x v="2"/>
    <x v="2"/>
    <x v="2"/>
    <x v="2"/>
    <x v="2"/>
    <x v="2"/>
    <x v="2"/>
    <x v="2"/>
    <x v="2"/>
    <x v="2"/>
    <x v="2"/>
    <x v="2"/>
    <x v="2"/>
    <x v="2"/>
    <x v="2"/>
    <x v="2"/>
    <x v="2"/>
    <x v="2"/>
    <x v="2"/>
    <x v="2"/>
    <x v="0"/>
    <x v="0"/>
    <x v="1"/>
    <x v="1"/>
    <x v="2"/>
    <x v="0"/>
    <x v="1"/>
    <x v="3"/>
    <x v="4"/>
    <x v="5"/>
    <x v="8"/>
    <x v="10"/>
    <x v="13"/>
    <x v="13"/>
    <x v="14"/>
    <x v="0"/>
    <x v="10"/>
    <x v="11"/>
    <x v="14"/>
    <x v="15"/>
    <x v="4"/>
    <x v="61"/>
    <x v="0"/>
    <x v="80"/>
    <x v="49"/>
    <x v="58"/>
    <x v="56"/>
    <x v="27"/>
    <x v="24"/>
    <x v="75"/>
    <x v="76"/>
    <x v="79"/>
    <x v="122"/>
    <x v="54"/>
    <x v="53"/>
    <x v="39"/>
    <x v="38"/>
    <x v="56"/>
    <x v="51"/>
    <x v="30"/>
    <x v="30"/>
    <x v="45"/>
    <x v="49"/>
    <x v="32"/>
    <x v="30"/>
    <x v="36"/>
    <x v="21"/>
    <x v="19"/>
    <x v="27"/>
    <x v="35"/>
    <x v="31"/>
    <x v="33"/>
    <x v="37"/>
    <x v="39"/>
    <x v="36"/>
    <x v="46"/>
    <x v="39"/>
    <x v="22"/>
    <x v="19"/>
    <x v="67"/>
    <x v="68"/>
    <x v="35"/>
    <x v="87"/>
    <x v="40"/>
    <x v="37"/>
    <x v="48"/>
    <x v="40"/>
    <x v="23"/>
    <x v="20"/>
    <x v="69"/>
    <x v="70"/>
    <x v="37"/>
    <x v="90"/>
    <x v="74"/>
    <x v="91"/>
    <x v="59"/>
    <x v="49"/>
    <x v="71"/>
    <x v="68"/>
    <x v="56"/>
    <x v="52"/>
    <x v="72"/>
    <x v="71"/>
    <x v="1"/>
    <x v="2"/>
    <x v="2"/>
    <x v="3"/>
    <x v="2"/>
    <x v="3"/>
    <x v="6"/>
    <x v="4"/>
    <x v="1"/>
    <x v="4"/>
    <x v="47"/>
    <x v="30"/>
    <x v="31"/>
    <x v="43"/>
    <x v="27"/>
    <x v="20"/>
    <x v="24"/>
    <x v="37"/>
    <x v="38"/>
    <x v="50"/>
    <x v="61"/>
    <x v="68"/>
    <x v="44"/>
    <x v="31"/>
    <x v="46"/>
    <x v="54"/>
    <x v="65"/>
    <x v="47"/>
    <x v="52"/>
    <x v="4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0"/>
    <x v="1"/>
    <x v="2"/>
    <x v="6"/>
  </r>
  <r>
    <x v="318"/>
    <x v="115"/>
    <x v="1"/>
    <x v="1"/>
    <x v="2"/>
    <x v="67"/>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3"/>
    <x v="3"/>
    <x v="1"/>
    <x v="1"/>
    <x v="1"/>
    <x v="1"/>
    <x v="1"/>
    <x v="1"/>
    <x v="1"/>
    <x v="1"/>
    <x v="0"/>
    <x v="0"/>
    <x v="2"/>
    <x v="2"/>
    <x v="2"/>
    <x v="2"/>
    <x v="2"/>
    <x v="2"/>
    <x v="2"/>
    <x v="2"/>
    <x v="2"/>
    <x v="2"/>
    <x v="2"/>
    <x v="2"/>
    <x v="2"/>
    <x v="2"/>
    <x v="2"/>
    <x v="2"/>
    <x v="2"/>
    <x v="2"/>
    <x v="2"/>
    <x v="2"/>
    <x v="2"/>
    <x v="2"/>
    <x v="2"/>
    <x v="2"/>
    <x v="2"/>
    <x v="2"/>
    <x v="2"/>
    <x v="2"/>
    <x v="0"/>
    <x v="0"/>
    <x v="1"/>
    <x v="1"/>
    <x v="2"/>
    <x v="0"/>
    <x v="1"/>
    <x v="3"/>
    <x v="4"/>
    <x v="5"/>
    <x v="3"/>
    <x v="4"/>
    <x v="5"/>
    <x v="6"/>
    <x v="6"/>
    <x v="0"/>
    <x v="15"/>
    <x v="11"/>
    <x v="14"/>
    <x v="15"/>
    <x v="4"/>
    <x v="61"/>
    <x v="0"/>
    <x v="78"/>
    <x v="45"/>
    <x v="54"/>
    <x v="52"/>
    <x v="25"/>
    <x v="22"/>
    <x v="70"/>
    <x v="70"/>
    <x v="74"/>
    <x v="114"/>
    <x v="56"/>
    <x v="57"/>
    <x v="43"/>
    <x v="42"/>
    <x v="58"/>
    <x v="53"/>
    <x v="35"/>
    <x v="36"/>
    <x v="50"/>
    <x v="57"/>
    <x v="33"/>
    <x v="37"/>
    <x v="41"/>
    <x v="27"/>
    <x v="25"/>
    <x v="34"/>
    <x v="43"/>
    <x v="36"/>
    <x v="42"/>
    <x v="40"/>
    <x v="36"/>
    <x v="32"/>
    <x v="42"/>
    <x v="35"/>
    <x v="19"/>
    <x v="17"/>
    <x v="61"/>
    <x v="63"/>
    <x v="28"/>
    <x v="76"/>
    <x v="37"/>
    <x v="32"/>
    <x v="44"/>
    <x v="36"/>
    <x v="20"/>
    <x v="18"/>
    <x v="63"/>
    <x v="65"/>
    <x v="29"/>
    <x v="79"/>
    <x v="78"/>
    <x v="96"/>
    <x v="63"/>
    <x v="53"/>
    <x v="74"/>
    <x v="70"/>
    <x v="62"/>
    <x v="57"/>
    <x v="80"/>
    <x v="82"/>
    <x v="1"/>
    <x v="2"/>
    <x v="2"/>
    <x v="3"/>
    <x v="2"/>
    <x v="3"/>
    <x v="6"/>
    <x v="4"/>
    <x v="1"/>
    <x v="4"/>
    <x v="44"/>
    <x v="26"/>
    <x v="27"/>
    <x v="39"/>
    <x v="24"/>
    <x v="18"/>
    <x v="18"/>
    <x v="31"/>
    <x v="31"/>
    <x v="38"/>
    <x v="65"/>
    <x v="70"/>
    <x v="52"/>
    <x v="37"/>
    <x v="55"/>
    <x v="57"/>
    <x v="74"/>
    <x v="57"/>
    <x v="66"/>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19"/>
    <x v="119"/>
    <x v="1"/>
    <x v="1"/>
    <x v="2"/>
    <x v="69"/>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3"/>
    <x v="3"/>
    <x v="3"/>
    <x v="3"/>
    <x v="3"/>
    <x v="3"/>
    <x v="1"/>
    <x v="1"/>
    <x v="1"/>
    <x v="1"/>
    <x v="0"/>
    <x v="0"/>
    <x v="0"/>
    <x v="0"/>
    <x v="0"/>
    <x v="0"/>
    <x v="2"/>
    <x v="2"/>
    <x v="2"/>
    <x v="2"/>
    <x v="2"/>
    <x v="2"/>
    <x v="2"/>
    <x v="2"/>
    <x v="2"/>
    <x v="2"/>
    <x v="2"/>
    <x v="2"/>
    <x v="2"/>
    <x v="2"/>
    <x v="2"/>
    <x v="2"/>
    <x v="2"/>
    <x v="2"/>
    <x v="2"/>
    <x v="2"/>
    <x v="2"/>
    <x v="2"/>
    <x v="2"/>
    <x v="2"/>
    <x v="0"/>
    <x v="0"/>
    <x v="1"/>
    <x v="1"/>
    <x v="2"/>
    <x v="0"/>
    <x v="1"/>
    <x v="3"/>
    <x v="4"/>
    <x v="5"/>
    <x v="3"/>
    <x v="4"/>
    <x v="5"/>
    <x v="6"/>
    <x v="6"/>
    <x v="0"/>
    <x v="15"/>
    <x v="11"/>
    <x v="14"/>
    <x v="15"/>
    <x v="2"/>
    <x v="61"/>
    <x v="0"/>
    <x v="96"/>
    <x v="36"/>
    <x v="44"/>
    <x v="69"/>
    <x v="25"/>
    <x v="25"/>
    <x v="22"/>
    <x v="36"/>
    <x v="65"/>
    <x v="72"/>
    <x v="38"/>
    <x v="67"/>
    <x v="53"/>
    <x v="25"/>
    <x v="58"/>
    <x v="50"/>
    <x v="84"/>
    <x v="70"/>
    <x v="59"/>
    <x v="99"/>
    <x v="29"/>
    <x v="33"/>
    <x v="39"/>
    <x v="24"/>
    <x v="25"/>
    <x v="24"/>
    <x v="33"/>
    <x v="25"/>
    <x v="38"/>
    <x v="32"/>
    <x v="51"/>
    <x v="22"/>
    <x v="31"/>
    <x v="50"/>
    <x v="19"/>
    <x v="19"/>
    <x v="12"/>
    <x v="27"/>
    <x v="17"/>
    <x v="32"/>
    <x v="52"/>
    <x v="22"/>
    <x v="33"/>
    <x v="52"/>
    <x v="20"/>
    <x v="20"/>
    <x v="12"/>
    <x v="28"/>
    <x v="17"/>
    <x v="33"/>
    <x v="62"/>
    <x v="106"/>
    <x v="74"/>
    <x v="37"/>
    <x v="74"/>
    <x v="68"/>
    <x v="113"/>
    <x v="94"/>
    <x v="92"/>
    <x v="128"/>
    <x v="4"/>
    <x v="1"/>
    <x v="3"/>
    <x v="4"/>
    <x v="1"/>
    <x v="1"/>
    <x v="1"/>
    <x v="1"/>
    <x v="3"/>
    <x v="3"/>
    <x v="27"/>
    <x v="29"/>
    <x v="10"/>
    <x v="26"/>
    <x v="25"/>
    <x v="25"/>
    <x v="31"/>
    <x v="49"/>
    <x v="15"/>
    <x v="40"/>
    <x v="70"/>
    <x v="68"/>
    <x v="72"/>
    <x v="43"/>
    <x v="40"/>
    <x v="26"/>
    <x v="55"/>
    <x v="30"/>
    <x v="81"/>
    <x v="5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20"/>
    <x v="267"/>
    <x v="1"/>
    <x v="1"/>
    <x v="2"/>
    <x v="70"/>
    <x v="4"/>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3"/>
    <x v="3"/>
    <x v="3"/>
    <x v="3"/>
    <x v="3"/>
    <x v="3"/>
    <x v="3"/>
    <x v="3"/>
    <x v="1"/>
    <x v="1"/>
    <x v="0"/>
    <x v="0"/>
    <x v="0"/>
    <x v="0"/>
    <x v="0"/>
    <x v="0"/>
    <x v="0"/>
    <x v="0"/>
    <x v="2"/>
    <x v="2"/>
    <x v="2"/>
    <x v="2"/>
    <x v="2"/>
    <x v="2"/>
    <x v="2"/>
    <x v="2"/>
    <x v="2"/>
    <x v="2"/>
    <x v="2"/>
    <x v="2"/>
    <x v="2"/>
    <x v="2"/>
    <x v="2"/>
    <x v="2"/>
    <x v="2"/>
    <x v="2"/>
    <x v="2"/>
    <x v="2"/>
    <x v="2"/>
    <x v="2"/>
    <x v="0"/>
    <x v="0"/>
    <x v="1"/>
    <x v="1"/>
    <x v="2"/>
    <x v="0"/>
    <x v="1"/>
    <x v="3"/>
    <x v="4"/>
    <x v="5"/>
    <x v="3"/>
    <x v="4"/>
    <x v="5"/>
    <x v="6"/>
    <x v="6"/>
    <x v="0"/>
    <x v="15"/>
    <x v="11"/>
    <x v="14"/>
    <x v="15"/>
    <x v="3"/>
    <x v="61"/>
    <x v="0"/>
    <x v="69"/>
    <x v="78"/>
    <x v="12"/>
    <x v="43"/>
    <x v="62"/>
    <x v="27"/>
    <x v="49"/>
    <x v="57"/>
    <x v="76"/>
    <x v="62"/>
    <x v="65"/>
    <x v="24"/>
    <x v="88"/>
    <x v="51"/>
    <x v="21"/>
    <x v="48"/>
    <x v="56"/>
    <x v="49"/>
    <x v="48"/>
    <x v="109"/>
    <x v="28"/>
    <x v="31"/>
    <x v="45"/>
    <x v="20"/>
    <x v="31"/>
    <x v="28"/>
    <x v="29"/>
    <x v="32"/>
    <x v="38"/>
    <x v="41"/>
    <x v="24"/>
    <x v="61"/>
    <x v="4"/>
    <x v="24"/>
    <x v="52"/>
    <x v="20"/>
    <x v="37"/>
    <x v="46"/>
    <x v="27"/>
    <x v="20"/>
    <x v="24"/>
    <x v="62"/>
    <x v="4"/>
    <x v="24"/>
    <x v="54"/>
    <x v="21"/>
    <x v="38"/>
    <x v="48"/>
    <x v="28"/>
    <x v="20"/>
    <x v="90"/>
    <x v="66"/>
    <x v="101"/>
    <x v="65"/>
    <x v="40"/>
    <x v="67"/>
    <x v="87"/>
    <x v="74"/>
    <x v="81"/>
    <x v="140"/>
    <x v="0"/>
    <x v="5"/>
    <x v="0"/>
    <x v="0"/>
    <x v="5"/>
    <x v="2"/>
    <x v="4"/>
    <x v="3"/>
    <x v="4"/>
    <x v="1"/>
    <x v="36"/>
    <x v="11"/>
    <x v="23"/>
    <x v="36"/>
    <x v="10"/>
    <x v="22"/>
    <x v="25"/>
    <x v="26"/>
    <x v="13"/>
    <x v="31"/>
    <x v="68"/>
    <x v="72"/>
    <x v="65"/>
    <x v="47"/>
    <x v="57"/>
    <x v="44"/>
    <x v="65"/>
    <x v="70"/>
    <x v="77"/>
    <x v="8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21"/>
    <x v="440"/>
    <x v="1"/>
    <x v="1"/>
    <x v="2"/>
    <x v="70"/>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1"/>
    <x v="1"/>
    <x v="0"/>
    <x v="0"/>
    <x v="0"/>
    <x v="0"/>
    <x v="0"/>
    <x v="0"/>
    <x v="0"/>
    <x v="0"/>
    <x v="2"/>
    <x v="2"/>
    <x v="2"/>
    <x v="2"/>
    <x v="2"/>
    <x v="2"/>
    <x v="2"/>
    <x v="2"/>
    <x v="2"/>
    <x v="2"/>
    <x v="2"/>
    <x v="2"/>
    <x v="2"/>
    <x v="2"/>
    <x v="2"/>
    <x v="2"/>
    <x v="2"/>
    <x v="2"/>
    <x v="2"/>
    <x v="2"/>
    <x v="2"/>
    <x v="2"/>
    <x v="0"/>
    <x v="0"/>
    <x v="1"/>
    <x v="1"/>
    <x v="2"/>
    <x v="0"/>
    <x v="1"/>
    <x v="3"/>
    <x v="4"/>
    <x v="5"/>
    <x v="19"/>
    <x v="21"/>
    <x v="25"/>
    <x v="27"/>
    <x v="28"/>
    <x v="0"/>
    <x v="10"/>
    <x v="11"/>
    <x v="14"/>
    <x v="15"/>
    <x v="4"/>
    <x v="61"/>
    <x v="0"/>
    <x v="102"/>
    <x v="46"/>
    <x v="90"/>
    <x v="39"/>
    <x v="19"/>
    <x v="16"/>
    <x v="104"/>
    <x v="105"/>
    <x v="111"/>
    <x v="171"/>
    <x v="32"/>
    <x v="56"/>
    <x v="7"/>
    <x v="55"/>
    <x v="64"/>
    <x v="59"/>
    <x v="0"/>
    <x v="0"/>
    <x v="12"/>
    <x v="0"/>
    <x v="12"/>
    <x v="36"/>
    <x v="4"/>
    <x v="39"/>
    <x v="47"/>
    <x v="56"/>
    <x v="0"/>
    <x v="0"/>
    <x v="4"/>
    <x v="0"/>
    <x v="55"/>
    <x v="31"/>
    <x v="79"/>
    <x v="20"/>
    <x v="13"/>
    <x v="10"/>
    <x v="108"/>
    <x v="108"/>
    <x v="60"/>
    <x v="146"/>
    <x v="56"/>
    <x v="31"/>
    <x v="82"/>
    <x v="20"/>
    <x v="13"/>
    <x v="10"/>
    <x v="111"/>
    <x v="111"/>
    <x v="63"/>
    <x v="149"/>
    <x v="58"/>
    <x v="97"/>
    <x v="25"/>
    <x v="69"/>
    <x v="81"/>
    <x v="78"/>
    <x v="14"/>
    <x v="11"/>
    <x v="46"/>
    <x v="12"/>
    <x v="1"/>
    <x v="2"/>
    <x v="2"/>
    <x v="3"/>
    <x v="2"/>
    <x v="3"/>
    <x v="6"/>
    <x v="4"/>
    <x v="1"/>
    <x v="4"/>
    <x v="65"/>
    <x v="25"/>
    <x v="67"/>
    <x v="23"/>
    <x v="18"/>
    <x v="11"/>
    <x v="70"/>
    <x v="80"/>
    <x v="65"/>
    <x v="122"/>
    <x v="34"/>
    <x v="73"/>
    <x v="11"/>
    <x v="69"/>
    <x v="69"/>
    <x v="69"/>
    <x v="13"/>
    <x v="0"/>
    <x v="20"/>
    <x v="1"/>
    <x v="7"/>
    <x v="7"/>
    <x v="3"/>
    <x v="2"/>
    <x v="5"/>
    <x v="2"/>
    <x v="5"/>
    <x v="4"/>
    <x v="7"/>
    <x v="5"/>
    <x v="5"/>
    <x v="4"/>
    <x v="4"/>
    <x v="4"/>
    <x v="3"/>
    <x v="2"/>
    <x v="4"/>
    <x v="4"/>
    <x v="5"/>
    <x v="4"/>
    <x v="4"/>
    <x v="4"/>
    <x v="2"/>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3"/>
    <x v="1"/>
    <x v="1"/>
    <x v="1"/>
    <x v="1"/>
    <x v="2"/>
    <x v="2"/>
    <x v="1"/>
    <x v="1"/>
    <x v="1"/>
    <x v="2"/>
    <x v="2"/>
    <x v="2"/>
    <x v="1"/>
    <x v="3"/>
    <x v="2"/>
    <x v="4"/>
    <x v="1"/>
    <x v="5"/>
    <x v="4"/>
    <x v="2"/>
    <x v="4"/>
    <x v="6"/>
    <x v="5"/>
    <x v="5"/>
    <x v="4"/>
    <x v="5"/>
    <x v="5"/>
    <x v="5"/>
    <x v="6"/>
    <x v="3"/>
    <x v="4"/>
    <x v="3"/>
    <x v="5"/>
    <x v="1"/>
    <x v="1"/>
    <x v="4"/>
    <x v="1"/>
    <x v="2"/>
    <x v="6"/>
  </r>
  <r>
    <x v="322"/>
    <x v="472"/>
    <x v="1"/>
    <x v="1"/>
    <x v="2"/>
    <x v="75"/>
    <x v="7"/>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0"/>
    <x v="0"/>
    <x v="0"/>
    <x v="0"/>
    <x v="0"/>
    <x v="0"/>
    <x v="0"/>
    <x v="0"/>
    <x v="0"/>
    <x v="0"/>
    <x v="2"/>
    <x v="2"/>
    <x v="2"/>
    <x v="2"/>
    <x v="2"/>
    <x v="2"/>
    <x v="2"/>
    <x v="2"/>
    <x v="2"/>
    <x v="2"/>
    <x v="2"/>
    <x v="2"/>
    <x v="0"/>
    <x v="0"/>
    <x v="1"/>
    <x v="1"/>
    <x v="2"/>
    <x v="0"/>
    <x v="1"/>
    <x v="3"/>
    <x v="4"/>
    <x v="5"/>
    <x v="4"/>
    <x v="6"/>
    <x v="8"/>
    <x v="8"/>
    <x v="8"/>
    <x v="0"/>
    <x v="14"/>
    <x v="11"/>
    <x v="14"/>
    <x v="15"/>
    <x v="3"/>
    <x v="61"/>
    <x v="0"/>
    <x v="80"/>
    <x v="88"/>
    <x v="12"/>
    <x v="45"/>
    <x v="63"/>
    <x v="28"/>
    <x v="50"/>
    <x v="58"/>
    <x v="77"/>
    <x v="63"/>
    <x v="54"/>
    <x v="14"/>
    <x v="88"/>
    <x v="49"/>
    <x v="20"/>
    <x v="47"/>
    <x v="55"/>
    <x v="48"/>
    <x v="47"/>
    <x v="108"/>
    <x v="22"/>
    <x v="17"/>
    <x v="45"/>
    <x v="17"/>
    <x v="29"/>
    <x v="25"/>
    <x v="28"/>
    <x v="29"/>
    <x v="36"/>
    <x v="39"/>
    <x v="30"/>
    <x v="66"/>
    <x v="3"/>
    <x v="23"/>
    <x v="49"/>
    <x v="19"/>
    <x v="34"/>
    <x v="44"/>
    <x v="23"/>
    <x v="17"/>
    <x v="30"/>
    <x v="67"/>
    <x v="3"/>
    <x v="23"/>
    <x v="51"/>
    <x v="20"/>
    <x v="35"/>
    <x v="46"/>
    <x v="24"/>
    <x v="17"/>
    <x v="84"/>
    <x v="61"/>
    <x v="102"/>
    <x v="66"/>
    <x v="43"/>
    <x v="68"/>
    <x v="90"/>
    <x v="76"/>
    <x v="85"/>
    <x v="143"/>
    <x v="0"/>
    <x v="5"/>
    <x v="0"/>
    <x v="0"/>
    <x v="5"/>
    <x v="2"/>
    <x v="4"/>
    <x v="3"/>
    <x v="4"/>
    <x v="1"/>
    <x v="42"/>
    <x v="16"/>
    <x v="22"/>
    <x v="35"/>
    <x v="7"/>
    <x v="21"/>
    <x v="22"/>
    <x v="24"/>
    <x v="10"/>
    <x v="28"/>
    <x v="59"/>
    <x v="67"/>
    <x v="68"/>
    <x v="52"/>
    <x v="66"/>
    <x v="49"/>
    <x v="69"/>
    <x v="73"/>
    <x v="79"/>
    <x v="8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0"/>
    <x v="5"/>
    <x v="4"/>
    <x v="5"/>
    <x v="1"/>
    <x v="1"/>
    <x v="1"/>
    <x v="1"/>
    <x v="2"/>
    <x v="2"/>
    <x v="1"/>
    <x v="1"/>
    <x v="1"/>
    <x v="2"/>
    <x v="2"/>
    <x v="2"/>
    <x v="1"/>
    <x v="3"/>
    <x v="2"/>
    <x v="4"/>
    <x v="1"/>
    <x v="5"/>
    <x v="4"/>
    <x v="2"/>
    <x v="4"/>
    <x v="6"/>
    <x v="5"/>
    <x v="5"/>
    <x v="4"/>
    <x v="5"/>
    <x v="5"/>
    <x v="5"/>
    <x v="6"/>
    <x v="3"/>
    <x v="4"/>
    <x v="6"/>
    <x v="5"/>
    <x v="1"/>
    <x v="1"/>
    <x v="4"/>
    <x v="1"/>
    <x v="2"/>
    <x v="6"/>
  </r>
  <r>
    <x v="323"/>
    <x v="32"/>
    <x v="1"/>
    <x v="1"/>
    <x v="2"/>
    <x v="6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2"/>
    <x v="61"/>
    <x v="0"/>
    <x v="79"/>
    <x v="51"/>
    <x v="77"/>
    <x v="50"/>
    <x v="39"/>
    <x v="15"/>
    <x v="27"/>
    <x v="44"/>
    <x v="111"/>
    <x v="111"/>
    <x v="55"/>
    <x v="51"/>
    <x v="20"/>
    <x v="44"/>
    <x v="44"/>
    <x v="60"/>
    <x v="78"/>
    <x v="62"/>
    <x v="12"/>
    <x v="60"/>
    <x v="43"/>
    <x v="10"/>
    <x v="7"/>
    <x v="42"/>
    <x v="5"/>
    <x v="39"/>
    <x v="20"/>
    <x v="11"/>
    <x v="3"/>
    <x v="5"/>
    <x v="46"/>
    <x v="44"/>
    <x v="74"/>
    <x v="39"/>
    <x v="37"/>
    <x v="11"/>
    <x v="21"/>
    <x v="41"/>
    <x v="78"/>
    <x v="86"/>
    <x v="47"/>
    <x v="45"/>
    <x v="77"/>
    <x v="40"/>
    <x v="39"/>
    <x v="11"/>
    <x v="22"/>
    <x v="43"/>
    <x v="81"/>
    <x v="89"/>
    <x v="67"/>
    <x v="83"/>
    <x v="30"/>
    <x v="49"/>
    <x v="55"/>
    <x v="77"/>
    <x v="103"/>
    <x v="79"/>
    <x v="28"/>
    <x v="72"/>
    <x v="4"/>
    <x v="1"/>
    <x v="3"/>
    <x v="4"/>
    <x v="1"/>
    <x v="1"/>
    <x v="1"/>
    <x v="1"/>
    <x v="3"/>
    <x v="3"/>
    <x v="22"/>
    <x v="54"/>
    <x v="56"/>
    <x v="15"/>
    <x v="44"/>
    <x v="17"/>
    <x v="40"/>
    <x v="63"/>
    <x v="77"/>
    <x v="97"/>
    <x v="79"/>
    <x v="9"/>
    <x v="18"/>
    <x v="69"/>
    <x v="6"/>
    <x v="46"/>
    <x v="22"/>
    <x v="9"/>
    <x v="10"/>
    <x v="4"/>
    <x v="7"/>
    <x v="7"/>
    <x v="6"/>
    <x v="2"/>
    <x v="5"/>
    <x v="2"/>
    <x v="5"/>
    <x v="4"/>
    <x v="7"/>
    <x v="5"/>
    <x v="5"/>
    <x v="4"/>
    <x v="1"/>
    <x v="4"/>
    <x v="3"/>
    <x v="2"/>
    <x v="4"/>
    <x v="4"/>
    <x v="5"/>
    <x v="4"/>
    <x v="4"/>
    <x v="4"/>
    <x v="4"/>
    <x v="4"/>
    <x v="4"/>
    <x v="4"/>
    <x v="4"/>
    <x v="4"/>
    <x v="4"/>
    <x v="4"/>
    <x v="4"/>
    <x v="1"/>
    <x v="1"/>
    <x v="2"/>
    <x v="4"/>
    <x v="4"/>
    <x v="0"/>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2"/>
    <x v="1"/>
    <x v="1"/>
    <x v="1"/>
    <x v="1"/>
    <x v="2"/>
    <x v="2"/>
    <x v="1"/>
    <x v="1"/>
    <x v="1"/>
    <x v="2"/>
    <x v="2"/>
    <x v="2"/>
    <x v="1"/>
    <x v="3"/>
    <x v="2"/>
    <x v="4"/>
    <x v="1"/>
    <x v="5"/>
    <x v="1"/>
    <x v="2"/>
    <x v="4"/>
    <x v="6"/>
    <x v="5"/>
    <x v="5"/>
    <x v="4"/>
    <x v="5"/>
    <x v="5"/>
    <x v="5"/>
    <x v="6"/>
    <x v="3"/>
    <x v="4"/>
    <x v="6"/>
    <x v="5"/>
    <x v="1"/>
    <x v="1"/>
    <x v="4"/>
    <x v="1"/>
    <x v="2"/>
    <x v="6"/>
  </r>
  <r>
    <x v="324"/>
    <x v="84"/>
    <x v="1"/>
    <x v="1"/>
    <x v="2"/>
    <x v="73"/>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0"/>
    <x v="0"/>
    <x v="0"/>
    <x v="0"/>
    <x v="0"/>
    <x v="0"/>
    <x v="0"/>
    <x v="0"/>
    <x v="0"/>
    <x v="0"/>
    <x v="2"/>
    <x v="2"/>
    <x v="2"/>
    <x v="2"/>
    <x v="2"/>
    <x v="2"/>
    <x v="2"/>
    <x v="2"/>
    <x v="2"/>
    <x v="2"/>
    <x v="2"/>
    <x v="2"/>
    <x v="2"/>
    <x v="2"/>
    <x v="2"/>
    <x v="2"/>
    <x v="0"/>
    <x v="0"/>
    <x v="1"/>
    <x v="1"/>
    <x v="2"/>
    <x v="0"/>
    <x v="1"/>
    <x v="3"/>
    <x v="4"/>
    <x v="5"/>
    <x v="15"/>
    <x v="17"/>
    <x v="21"/>
    <x v="23"/>
    <x v="24"/>
    <x v="0"/>
    <x v="10"/>
    <x v="11"/>
    <x v="14"/>
    <x v="15"/>
    <x v="4"/>
    <x v="16"/>
    <x v="0"/>
    <x v="108"/>
    <x v="65"/>
    <x v="76"/>
    <x v="73"/>
    <x v="35"/>
    <x v="31"/>
    <x v="93"/>
    <x v="91"/>
    <x v="106"/>
    <x v="150"/>
    <x v="26"/>
    <x v="37"/>
    <x v="21"/>
    <x v="21"/>
    <x v="48"/>
    <x v="44"/>
    <x v="11"/>
    <x v="14"/>
    <x v="17"/>
    <x v="21"/>
    <x v="11"/>
    <x v="12"/>
    <x v="18"/>
    <x v="6"/>
    <x v="5"/>
    <x v="10"/>
    <x v="14"/>
    <x v="14"/>
    <x v="13"/>
    <x v="17"/>
    <x v="60"/>
    <x v="46"/>
    <x v="58"/>
    <x v="50"/>
    <x v="26"/>
    <x v="23"/>
    <x v="80"/>
    <x v="80"/>
    <x v="52"/>
    <x v="105"/>
    <x v="62"/>
    <x v="47"/>
    <x v="61"/>
    <x v="52"/>
    <x v="28"/>
    <x v="24"/>
    <x v="83"/>
    <x v="83"/>
    <x v="54"/>
    <x v="108"/>
    <x v="52"/>
    <x v="81"/>
    <x v="46"/>
    <x v="37"/>
    <x v="66"/>
    <x v="64"/>
    <x v="42"/>
    <x v="39"/>
    <x v="55"/>
    <x v="53"/>
    <x v="1"/>
    <x v="2"/>
    <x v="2"/>
    <x v="3"/>
    <x v="2"/>
    <x v="3"/>
    <x v="6"/>
    <x v="4"/>
    <x v="1"/>
    <x v="4"/>
    <x v="70"/>
    <x v="40"/>
    <x v="46"/>
    <x v="54"/>
    <x v="32"/>
    <x v="24"/>
    <x v="37"/>
    <x v="50"/>
    <x v="57"/>
    <x v="75"/>
    <x v="26"/>
    <x v="51"/>
    <x v="33"/>
    <x v="13"/>
    <x v="26"/>
    <x v="45"/>
    <x v="50"/>
    <x v="36"/>
    <x v="35"/>
    <x v="36"/>
    <x v="7"/>
    <x v="7"/>
    <x v="2"/>
    <x v="2"/>
    <x v="5"/>
    <x v="2"/>
    <x v="5"/>
    <x v="4"/>
    <x v="7"/>
    <x v="5"/>
    <x v="5"/>
    <x v="4"/>
    <x v="4"/>
    <x v="4"/>
    <x v="3"/>
    <x v="2"/>
    <x v="4"/>
    <x v="4"/>
    <x v="5"/>
    <x v="4"/>
    <x v="4"/>
    <x v="4"/>
    <x v="4"/>
    <x v="0"/>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5"/>
    <x v="6"/>
    <x v="3"/>
    <x v="4"/>
    <x v="6"/>
    <x v="2"/>
    <x v="1"/>
    <x v="1"/>
    <x v="4"/>
    <x v="1"/>
    <x v="2"/>
    <x v="6"/>
  </r>
  <r>
    <x v="325"/>
    <x v="274"/>
    <x v="1"/>
    <x v="1"/>
    <x v="2"/>
    <x v="74"/>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0"/>
    <x v="0"/>
    <x v="0"/>
    <x v="0"/>
    <x v="0"/>
    <x v="0"/>
    <x v="0"/>
    <x v="0"/>
    <x v="0"/>
    <x v="0"/>
    <x v="2"/>
    <x v="2"/>
    <x v="2"/>
    <x v="2"/>
    <x v="2"/>
    <x v="2"/>
    <x v="2"/>
    <x v="2"/>
    <x v="2"/>
    <x v="2"/>
    <x v="2"/>
    <x v="2"/>
    <x v="2"/>
    <x v="2"/>
    <x v="0"/>
    <x v="0"/>
    <x v="1"/>
    <x v="1"/>
    <x v="2"/>
    <x v="0"/>
    <x v="1"/>
    <x v="3"/>
    <x v="4"/>
    <x v="5"/>
    <x v="12"/>
    <x v="14"/>
    <x v="18"/>
    <x v="19"/>
    <x v="20"/>
    <x v="0"/>
    <x v="10"/>
    <x v="11"/>
    <x v="14"/>
    <x v="15"/>
    <x v="3"/>
    <x v="61"/>
    <x v="0"/>
    <x v="107"/>
    <x v="77"/>
    <x v="15"/>
    <x v="55"/>
    <x v="56"/>
    <x v="27"/>
    <x v="48"/>
    <x v="71"/>
    <x v="71"/>
    <x v="79"/>
    <x v="27"/>
    <x v="25"/>
    <x v="85"/>
    <x v="39"/>
    <x v="27"/>
    <x v="48"/>
    <x v="57"/>
    <x v="35"/>
    <x v="53"/>
    <x v="92"/>
    <x v="3"/>
    <x v="32"/>
    <x v="29"/>
    <x v="8"/>
    <x v="39"/>
    <x v="28"/>
    <x v="31"/>
    <x v="15"/>
    <x v="42"/>
    <x v="13"/>
    <x v="56"/>
    <x v="56"/>
    <x v="6"/>
    <x v="32"/>
    <x v="43"/>
    <x v="19"/>
    <x v="33"/>
    <x v="56"/>
    <x v="17"/>
    <x v="32"/>
    <x v="58"/>
    <x v="57"/>
    <x v="6"/>
    <x v="33"/>
    <x v="45"/>
    <x v="20"/>
    <x v="34"/>
    <x v="58"/>
    <x v="17"/>
    <x v="33"/>
    <x v="57"/>
    <x v="71"/>
    <x v="99"/>
    <x v="56"/>
    <x v="49"/>
    <x v="68"/>
    <x v="91"/>
    <x v="64"/>
    <x v="92"/>
    <x v="128"/>
    <x v="0"/>
    <x v="5"/>
    <x v="0"/>
    <x v="0"/>
    <x v="5"/>
    <x v="2"/>
    <x v="4"/>
    <x v="3"/>
    <x v="4"/>
    <x v="1"/>
    <x v="70"/>
    <x v="9"/>
    <x v="25"/>
    <x v="45"/>
    <x v="2"/>
    <x v="21"/>
    <x v="21"/>
    <x v="36"/>
    <x v="6"/>
    <x v="43"/>
    <x v="23"/>
    <x v="74"/>
    <x v="57"/>
    <x v="23"/>
    <x v="71"/>
    <x v="49"/>
    <x v="71"/>
    <x v="52"/>
    <x v="82"/>
    <x v="74"/>
    <x v="7"/>
    <x v="7"/>
    <x v="6"/>
    <x v="2"/>
    <x v="1"/>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326"/>
    <x v="380"/>
    <x v="1"/>
    <x v="1"/>
    <x v="2"/>
    <x v="83"/>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0"/>
    <x v="0"/>
    <x v="0"/>
    <x v="0"/>
    <x v="0"/>
    <x v="0"/>
    <x v="2"/>
    <x v="6"/>
    <x v="6"/>
    <x v="6"/>
    <x v="7"/>
    <x v="0"/>
    <x v="0"/>
    <x v="0"/>
    <x v="0"/>
    <x v="0"/>
    <x v="15"/>
    <x v="24"/>
    <x v="28"/>
    <x v="30"/>
    <x v="31"/>
    <x v="0"/>
    <x v="25"/>
    <x v="28"/>
    <x v="42"/>
    <x v="45"/>
    <x v="2"/>
    <x v="38"/>
    <x v="0"/>
    <x v="132"/>
    <x v="56"/>
    <x v="66"/>
    <x v="91"/>
    <x v="39"/>
    <x v="39"/>
    <x v="32"/>
    <x v="53"/>
    <x v="100"/>
    <x v="109"/>
    <x v="2"/>
    <x v="46"/>
    <x v="31"/>
    <x v="3"/>
    <x v="44"/>
    <x v="34"/>
    <x v="73"/>
    <x v="53"/>
    <x v="23"/>
    <x v="62"/>
    <x v="2"/>
    <x v="3"/>
    <x v="16"/>
    <x v="3"/>
    <x v="5"/>
    <x v="5"/>
    <x v="14"/>
    <x v="3"/>
    <x v="12"/>
    <x v="8"/>
    <x v="75"/>
    <x v="32"/>
    <x v="42"/>
    <x v="65"/>
    <x v="26"/>
    <x v="26"/>
    <x v="16"/>
    <x v="34"/>
    <x v="35"/>
    <x v="50"/>
    <x v="77"/>
    <x v="32"/>
    <x v="44"/>
    <x v="67"/>
    <x v="28"/>
    <x v="27"/>
    <x v="17"/>
    <x v="36"/>
    <x v="37"/>
    <x v="52"/>
    <x v="37"/>
    <x v="96"/>
    <x v="63"/>
    <x v="22"/>
    <x v="66"/>
    <x v="61"/>
    <x v="108"/>
    <x v="87"/>
    <x v="72"/>
    <x v="109"/>
    <x v="4"/>
    <x v="1"/>
    <x v="3"/>
    <x v="4"/>
    <x v="1"/>
    <x v="1"/>
    <x v="1"/>
    <x v="1"/>
    <x v="3"/>
    <x v="3"/>
    <x v="50"/>
    <x v="39"/>
    <x v="21"/>
    <x v="44"/>
    <x v="33"/>
    <x v="32"/>
    <x v="35"/>
    <x v="56"/>
    <x v="33"/>
    <x v="58"/>
    <x v="42"/>
    <x v="38"/>
    <x v="55"/>
    <x v="24"/>
    <x v="18"/>
    <x v="15"/>
    <x v="35"/>
    <x v="17"/>
    <x v="48"/>
    <x v="3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2"/>
    <x v="5"/>
    <x v="2"/>
    <x v="4"/>
    <x v="4"/>
    <x v="5"/>
    <x v="4"/>
    <x v="5"/>
    <x v="1"/>
    <x v="1"/>
    <x v="1"/>
    <x v="1"/>
    <x v="2"/>
    <x v="2"/>
    <x v="1"/>
    <x v="1"/>
    <x v="1"/>
    <x v="2"/>
    <x v="2"/>
    <x v="2"/>
    <x v="1"/>
    <x v="3"/>
    <x v="2"/>
    <x v="4"/>
    <x v="1"/>
    <x v="2"/>
    <x v="4"/>
    <x v="2"/>
    <x v="4"/>
    <x v="6"/>
    <x v="5"/>
    <x v="5"/>
    <x v="4"/>
    <x v="5"/>
    <x v="5"/>
    <x v="5"/>
    <x v="6"/>
    <x v="3"/>
    <x v="4"/>
    <x v="6"/>
    <x v="5"/>
    <x v="1"/>
    <x v="1"/>
    <x v="4"/>
    <x v="1"/>
    <x v="2"/>
    <x v="6"/>
  </r>
  <r>
    <x v="327"/>
    <x v="429"/>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28"/>
    <x v="282"/>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29"/>
    <x v="69"/>
    <x v="1"/>
    <x v="1"/>
    <x v="2"/>
    <x v="6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6"/>
    <x v="61"/>
    <x v="0"/>
    <x v="61"/>
    <x v="55"/>
    <x v="63"/>
    <x v="30"/>
    <x v="18"/>
    <x v="57"/>
    <x v="64"/>
    <x v="59"/>
    <x v="76"/>
    <x v="112"/>
    <x v="73"/>
    <x v="47"/>
    <x v="34"/>
    <x v="64"/>
    <x v="65"/>
    <x v="16"/>
    <x v="41"/>
    <x v="47"/>
    <x v="48"/>
    <x v="59"/>
    <x v="29"/>
    <x v="32"/>
    <x v="0"/>
    <x v="23"/>
    <x v="35"/>
    <x v="19"/>
    <x v="1"/>
    <x v="0"/>
    <x v="3"/>
    <x v="0"/>
    <x v="27"/>
    <x v="48"/>
    <x v="59"/>
    <x v="17"/>
    <x v="15"/>
    <x v="56"/>
    <x v="61"/>
    <x v="57"/>
    <x v="40"/>
    <x v="87"/>
    <x v="27"/>
    <x v="49"/>
    <x v="62"/>
    <x v="17"/>
    <x v="15"/>
    <x v="58"/>
    <x v="63"/>
    <x v="59"/>
    <x v="42"/>
    <x v="90"/>
    <x v="87"/>
    <x v="79"/>
    <x v="45"/>
    <x v="72"/>
    <x v="79"/>
    <x v="30"/>
    <x v="62"/>
    <x v="63"/>
    <x v="67"/>
    <x v="71"/>
    <x v="2"/>
    <x v="3"/>
    <x v="1"/>
    <x v="1"/>
    <x v="4"/>
    <x v="4"/>
    <x v="3"/>
    <x v="2"/>
    <x v="0"/>
    <x v="0"/>
    <x v="34"/>
    <x v="12"/>
    <x v="71"/>
    <x v="27"/>
    <x v="12"/>
    <x v="14"/>
    <x v="71"/>
    <x v="68"/>
    <x v="64"/>
    <x v="113"/>
    <x v="56"/>
    <x v="62"/>
    <x v="2"/>
    <x v="51"/>
    <x v="54"/>
    <x v="34"/>
    <x v="3"/>
    <x v="0"/>
    <x v="11"/>
    <x v="1"/>
    <x v="7"/>
    <x v="2"/>
    <x v="6"/>
    <x v="2"/>
    <x v="5"/>
    <x v="2"/>
    <x v="5"/>
    <x v="4"/>
    <x v="7"/>
    <x v="5"/>
    <x v="5"/>
    <x v="4"/>
    <x v="4"/>
    <x v="4"/>
    <x v="3"/>
    <x v="2"/>
    <x v="4"/>
    <x v="4"/>
    <x v="5"/>
    <x v="0"/>
    <x v="4"/>
    <x v="4"/>
    <x v="4"/>
    <x v="4"/>
    <x v="4"/>
    <x v="4"/>
    <x v="4"/>
    <x v="4"/>
    <x v="4"/>
    <x v="4"/>
    <x v="4"/>
    <x v="1"/>
    <x v="5"/>
    <x v="2"/>
    <x v="4"/>
    <x v="4"/>
    <x v="3"/>
    <x v="4"/>
    <x v="4"/>
    <x v="6"/>
    <x v="2"/>
    <x v="3"/>
    <x v="4"/>
    <x v="2"/>
    <x v="3"/>
    <x v="0"/>
    <x v="2"/>
    <x v="3"/>
    <x v="3"/>
    <x v="2"/>
    <x v="3"/>
    <x v="1"/>
    <x v="1"/>
    <x v="1"/>
    <x v="1"/>
    <x v="1"/>
    <x v="2"/>
    <x v="1"/>
    <x v="1"/>
    <x v="1"/>
    <x v="2"/>
    <x v="1"/>
    <x v="2"/>
    <x v="1"/>
    <x v="1"/>
    <x v="1"/>
    <x v="1"/>
    <x v="1"/>
    <x v="1"/>
    <x v="1"/>
    <x v="1"/>
    <x v="1"/>
    <x v="1"/>
    <x v="2"/>
    <x v="1"/>
    <x v="2"/>
    <x v="3"/>
    <x v="2"/>
    <x v="5"/>
    <x v="4"/>
    <x v="2"/>
    <x v="2"/>
    <x v="1"/>
    <x v="1"/>
    <x v="2"/>
    <x v="4"/>
    <x v="3"/>
    <x v="4"/>
    <x v="5"/>
    <x v="5"/>
    <x v="5"/>
    <x v="4"/>
    <x v="4"/>
    <x v="5"/>
    <x v="4"/>
    <x v="2"/>
    <x v="1"/>
    <x v="1"/>
    <x v="1"/>
    <x v="1"/>
    <x v="2"/>
    <x v="2"/>
    <x v="1"/>
    <x v="1"/>
    <x v="1"/>
    <x v="2"/>
    <x v="2"/>
    <x v="2"/>
    <x v="1"/>
    <x v="3"/>
    <x v="2"/>
    <x v="4"/>
    <x v="1"/>
    <x v="5"/>
    <x v="4"/>
    <x v="2"/>
    <x v="4"/>
    <x v="6"/>
    <x v="5"/>
    <x v="5"/>
    <x v="4"/>
    <x v="5"/>
    <x v="5"/>
    <x v="5"/>
    <x v="2"/>
    <x v="3"/>
    <x v="4"/>
    <x v="6"/>
    <x v="5"/>
    <x v="1"/>
    <x v="1"/>
    <x v="4"/>
    <x v="1"/>
    <x v="2"/>
    <x v="6"/>
  </r>
  <r>
    <x v="330"/>
    <x v="198"/>
    <x v="1"/>
    <x v="1"/>
    <x v="2"/>
    <x v="67"/>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4"/>
    <x v="9"/>
    <x v="0"/>
    <x v="120"/>
    <x v="72"/>
    <x v="46"/>
    <x v="70"/>
    <x v="22"/>
    <x v="20"/>
    <x v="66"/>
    <x v="65"/>
    <x v="64"/>
    <x v="101"/>
    <x v="14"/>
    <x v="30"/>
    <x v="51"/>
    <x v="24"/>
    <x v="61"/>
    <x v="55"/>
    <x v="39"/>
    <x v="41"/>
    <x v="60"/>
    <x v="70"/>
    <x v="4"/>
    <x v="4"/>
    <x v="49"/>
    <x v="8"/>
    <x v="34"/>
    <x v="42"/>
    <x v="48"/>
    <x v="45"/>
    <x v="49"/>
    <x v="47"/>
    <x v="82"/>
    <x v="59"/>
    <x v="34"/>
    <x v="53"/>
    <x v="17"/>
    <x v="15"/>
    <x v="56"/>
    <x v="58"/>
    <x v="18"/>
    <x v="64"/>
    <x v="84"/>
    <x v="60"/>
    <x v="36"/>
    <x v="55"/>
    <x v="18"/>
    <x v="16"/>
    <x v="58"/>
    <x v="60"/>
    <x v="18"/>
    <x v="67"/>
    <x v="30"/>
    <x v="68"/>
    <x v="71"/>
    <x v="34"/>
    <x v="76"/>
    <x v="72"/>
    <x v="67"/>
    <x v="62"/>
    <x v="91"/>
    <x v="94"/>
    <x v="1"/>
    <x v="2"/>
    <x v="2"/>
    <x v="3"/>
    <x v="2"/>
    <x v="3"/>
    <x v="6"/>
    <x v="4"/>
    <x v="1"/>
    <x v="4"/>
    <x v="91"/>
    <x v="56"/>
    <x v="19"/>
    <x v="57"/>
    <x v="22"/>
    <x v="16"/>
    <x v="13"/>
    <x v="26"/>
    <x v="21"/>
    <x v="26"/>
    <x v="5"/>
    <x v="19"/>
    <x v="74"/>
    <x v="8"/>
    <x v="63"/>
    <x v="63"/>
    <x v="80"/>
    <x v="74"/>
    <x v="85"/>
    <x v="82"/>
    <x v="7"/>
    <x v="7"/>
    <x v="1"/>
    <x v="2"/>
    <x v="5"/>
    <x v="2"/>
    <x v="5"/>
    <x v="4"/>
    <x v="7"/>
    <x v="5"/>
    <x v="5"/>
    <x v="1"/>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3"/>
    <x v="5"/>
    <x v="4"/>
    <x v="5"/>
    <x v="5"/>
    <x v="5"/>
    <x v="6"/>
    <x v="3"/>
    <x v="4"/>
    <x v="6"/>
    <x v="5"/>
    <x v="1"/>
    <x v="1"/>
    <x v="4"/>
    <x v="1"/>
    <x v="2"/>
    <x v="6"/>
  </r>
  <r>
    <x v="331"/>
    <x v="202"/>
    <x v="1"/>
    <x v="1"/>
    <x v="2"/>
    <x v="30"/>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56"/>
    <x v="20"/>
    <x v="26"/>
    <x v="28"/>
    <x v="10"/>
    <x v="7"/>
    <x v="9"/>
    <x v="5"/>
    <x v="33"/>
    <x v="25"/>
    <x v="79"/>
    <x v="84"/>
    <x v="72"/>
    <x v="67"/>
    <x v="74"/>
    <x v="69"/>
    <x v="98"/>
    <x v="102"/>
    <x v="92"/>
    <x v="147"/>
    <x v="55"/>
    <x v="51"/>
    <x v="62"/>
    <x v="64"/>
    <x v="60"/>
    <x v="57"/>
    <x v="55"/>
    <x v="56"/>
    <x v="66"/>
    <x v="66"/>
    <x v="82"/>
    <x v="33"/>
    <x v="47"/>
    <x v="46"/>
    <x v="17"/>
    <x v="11"/>
    <x v="14"/>
    <x v="7"/>
    <x v="31"/>
    <x v="25"/>
    <x v="84"/>
    <x v="34"/>
    <x v="49"/>
    <x v="47"/>
    <x v="18"/>
    <x v="11"/>
    <x v="15"/>
    <x v="8"/>
    <x v="33"/>
    <x v="26"/>
    <x v="30"/>
    <x v="95"/>
    <x v="58"/>
    <x v="42"/>
    <x v="76"/>
    <x v="77"/>
    <x v="110"/>
    <x v="115"/>
    <x v="76"/>
    <x v="135"/>
    <x v="4"/>
    <x v="1"/>
    <x v="3"/>
    <x v="4"/>
    <x v="1"/>
    <x v="1"/>
    <x v="1"/>
    <x v="1"/>
    <x v="3"/>
    <x v="3"/>
    <x v="59"/>
    <x v="40"/>
    <x v="26"/>
    <x v="22"/>
    <x v="23"/>
    <x v="17"/>
    <x v="33"/>
    <x v="27"/>
    <x v="29"/>
    <x v="33"/>
    <x v="27"/>
    <x v="36"/>
    <x v="40"/>
    <x v="53"/>
    <x v="54"/>
    <x v="46"/>
    <x v="43"/>
    <x v="62"/>
    <x v="50"/>
    <x v="6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0"/>
    <x v="1"/>
    <x v="3"/>
    <x v="2"/>
    <x v="4"/>
    <x v="1"/>
    <x v="5"/>
    <x v="4"/>
    <x v="2"/>
    <x v="4"/>
    <x v="6"/>
    <x v="5"/>
    <x v="5"/>
    <x v="4"/>
    <x v="5"/>
    <x v="5"/>
    <x v="5"/>
    <x v="6"/>
    <x v="3"/>
    <x v="4"/>
    <x v="6"/>
    <x v="5"/>
    <x v="1"/>
    <x v="1"/>
    <x v="4"/>
    <x v="1"/>
    <x v="2"/>
    <x v="6"/>
  </r>
  <r>
    <x v="332"/>
    <x v="65"/>
    <x v="1"/>
    <x v="1"/>
    <x v="2"/>
    <x v="65"/>
    <x v="0"/>
    <x v="8"/>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106"/>
    <x v="43"/>
    <x v="60"/>
    <x v="46"/>
    <x v="11"/>
    <x v="11"/>
    <x v="45"/>
    <x v="40"/>
    <x v="68"/>
    <x v="92"/>
    <x v="28"/>
    <x v="60"/>
    <x v="37"/>
    <x v="48"/>
    <x v="72"/>
    <x v="64"/>
    <x v="60"/>
    <x v="66"/>
    <x v="56"/>
    <x v="79"/>
    <x v="11"/>
    <x v="10"/>
    <x v="41"/>
    <x v="21"/>
    <x v="24"/>
    <x v="23"/>
    <x v="50"/>
    <x v="61"/>
    <x v="42"/>
    <x v="51"/>
    <x v="68"/>
    <x v="31"/>
    <x v="51"/>
    <x v="30"/>
    <x v="6"/>
    <x v="6"/>
    <x v="36"/>
    <x v="33"/>
    <x v="24"/>
    <x v="57"/>
    <x v="70"/>
    <x v="31"/>
    <x v="54"/>
    <x v="30"/>
    <x v="6"/>
    <x v="6"/>
    <x v="37"/>
    <x v="34"/>
    <x v="25"/>
    <x v="60"/>
    <x v="44"/>
    <x v="97"/>
    <x v="53"/>
    <x v="59"/>
    <x v="88"/>
    <x v="82"/>
    <x v="88"/>
    <x v="88"/>
    <x v="84"/>
    <x v="102"/>
    <x v="3"/>
    <x v="0"/>
    <x v="4"/>
    <x v="2"/>
    <x v="0"/>
    <x v="0"/>
    <x v="5"/>
    <x v="5"/>
    <x v="2"/>
    <x v="5"/>
    <x v="68"/>
    <x v="50"/>
    <x v="18"/>
    <x v="40"/>
    <x v="25"/>
    <x v="23"/>
    <x v="13"/>
    <x v="4"/>
    <x v="23"/>
    <x v="6"/>
    <x v="19"/>
    <x v="13"/>
    <x v="63"/>
    <x v="29"/>
    <x v="50"/>
    <x v="49"/>
    <x v="77"/>
    <x v="76"/>
    <x v="72"/>
    <x v="79"/>
    <x v="0"/>
    <x v="7"/>
    <x v="6"/>
    <x v="2"/>
    <x v="5"/>
    <x v="2"/>
    <x v="5"/>
    <x v="4"/>
    <x v="7"/>
    <x v="5"/>
    <x v="5"/>
    <x v="4"/>
    <x v="4"/>
    <x v="4"/>
    <x v="3"/>
    <x v="2"/>
    <x v="4"/>
    <x v="4"/>
    <x v="5"/>
    <x v="4"/>
    <x v="4"/>
    <x v="4"/>
    <x v="4"/>
    <x v="4"/>
    <x v="4"/>
    <x v="4"/>
    <x v="4"/>
    <x v="4"/>
    <x v="4"/>
    <x v="4"/>
    <x v="4"/>
    <x v="1"/>
    <x v="5"/>
    <x v="2"/>
    <x v="4"/>
    <x v="4"/>
    <x v="3"/>
    <x v="4"/>
    <x v="4"/>
    <x v="6"/>
    <x v="2"/>
    <x v="3"/>
    <x v="4"/>
    <x v="0"/>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333"/>
    <x v="396"/>
    <x v="1"/>
    <x v="1"/>
    <x v="2"/>
    <x v="43"/>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4"/>
    <x v="12"/>
    <x v="15"/>
    <x v="16"/>
    <x v="0"/>
    <x v="20"/>
    <x v="19"/>
    <x v="29"/>
    <x v="28"/>
    <x v="2"/>
    <x v="61"/>
    <x v="0"/>
    <x v="44"/>
    <x v="16"/>
    <x v="70"/>
    <x v="28"/>
    <x v="14"/>
    <x v="12"/>
    <x v="28"/>
    <x v="4"/>
    <x v="79"/>
    <x v="67"/>
    <x v="91"/>
    <x v="88"/>
    <x v="27"/>
    <x v="67"/>
    <x v="69"/>
    <x v="63"/>
    <x v="77"/>
    <x v="103"/>
    <x v="45"/>
    <x v="104"/>
    <x v="70"/>
    <x v="62"/>
    <x v="12"/>
    <x v="64"/>
    <x v="48"/>
    <x v="45"/>
    <x v="18"/>
    <x v="63"/>
    <x v="24"/>
    <x v="37"/>
    <x v="28"/>
    <x v="13"/>
    <x v="92"/>
    <x v="27"/>
    <x v="17"/>
    <x v="14"/>
    <x v="35"/>
    <x v="1"/>
    <x v="81"/>
    <x v="69"/>
    <x v="28"/>
    <x v="13"/>
    <x v="95"/>
    <x v="27"/>
    <x v="18"/>
    <x v="15"/>
    <x v="36"/>
    <x v="1"/>
    <x v="84"/>
    <x v="72"/>
    <x v="86"/>
    <x v="115"/>
    <x v="12"/>
    <x v="62"/>
    <x v="76"/>
    <x v="73"/>
    <x v="89"/>
    <x v="121"/>
    <x v="25"/>
    <x v="89"/>
    <x v="4"/>
    <x v="1"/>
    <x v="3"/>
    <x v="4"/>
    <x v="1"/>
    <x v="1"/>
    <x v="1"/>
    <x v="1"/>
    <x v="3"/>
    <x v="3"/>
    <x v="6"/>
    <x v="21"/>
    <x v="77"/>
    <x v="4"/>
    <x v="23"/>
    <x v="20"/>
    <x v="55"/>
    <x v="21"/>
    <x v="79"/>
    <x v="80"/>
    <x v="91"/>
    <x v="76"/>
    <x v="3"/>
    <x v="85"/>
    <x v="54"/>
    <x v="37"/>
    <x v="12"/>
    <x v="84"/>
    <x v="7"/>
    <x v="13"/>
    <x v="7"/>
    <x v="7"/>
    <x v="0"/>
    <x v="2"/>
    <x v="5"/>
    <x v="2"/>
    <x v="5"/>
    <x v="4"/>
    <x v="7"/>
    <x v="5"/>
    <x v="5"/>
    <x v="4"/>
    <x v="4"/>
    <x v="4"/>
    <x v="3"/>
    <x v="2"/>
    <x v="4"/>
    <x v="4"/>
    <x v="5"/>
    <x v="1"/>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2"/>
    <x v="5"/>
    <x v="6"/>
    <x v="3"/>
    <x v="4"/>
    <x v="6"/>
    <x v="5"/>
    <x v="1"/>
    <x v="1"/>
    <x v="4"/>
    <x v="1"/>
    <x v="2"/>
    <x v="6"/>
  </r>
  <r>
    <x v="334"/>
    <x v="113"/>
    <x v="1"/>
    <x v="1"/>
    <x v="2"/>
    <x v="67"/>
    <x v="0"/>
    <x v="8"/>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4"/>
    <x v="12"/>
    <x v="15"/>
    <x v="16"/>
    <x v="0"/>
    <x v="20"/>
    <x v="19"/>
    <x v="29"/>
    <x v="28"/>
    <x v="2"/>
    <x v="61"/>
    <x v="0"/>
    <x v="93"/>
    <x v="48"/>
    <x v="87"/>
    <x v="54"/>
    <x v="16"/>
    <x v="33"/>
    <x v="59"/>
    <x v="22"/>
    <x v="103"/>
    <x v="104"/>
    <x v="41"/>
    <x v="54"/>
    <x v="10"/>
    <x v="40"/>
    <x v="67"/>
    <x v="41"/>
    <x v="46"/>
    <x v="84"/>
    <x v="20"/>
    <x v="67"/>
    <x v="32"/>
    <x v="16"/>
    <x v="2"/>
    <x v="38"/>
    <x v="42"/>
    <x v="13"/>
    <x v="3"/>
    <x v="34"/>
    <x v="8"/>
    <x v="12"/>
    <x v="51"/>
    <x v="35"/>
    <x v="79"/>
    <x v="37"/>
    <x v="11"/>
    <x v="27"/>
    <x v="49"/>
    <x v="16"/>
    <x v="58"/>
    <x v="67"/>
    <x v="52"/>
    <x v="36"/>
    <x v="82"/>
    <x v="38"/>
    <x v="11"/>
    <x v="28"/>
    <x v="51"/>
    <x v="17"/>
    <x v="61"/>
    <x v="70"/>
    <x v="62"/>
    <x v="92"/>
    <x v="25"/>
    <x v="51"/>
    <x v="83"/>
    <x v="60"/>
    <x v="74"/>
    <x v="105"/>
    <x v="48"/>
    <x v="91"/>
    <x v="4"/>
    <x v="1"/>
    <x v="3"/>
    <x v="4"/>
    <x v="1"/>
    <x v="1"/>
    <x v="1"/>
    <x v="1"/>
    <x v="3"/>
    <x v="3"/>
    <x v="27"/>
    <x v="44"/>
    <x v="62"/>
    <x v="13"/>
    <x v="17"/>
    <x v="33"/>
    <x v="68"/>
    <x v="37"/>
    <x v="58"/>
    <x v="78"/>
    <x v="70"/>
    <x v="27"/>
    <x v="14"/>
    <x v="75"/>
    <x v="76"/>
    <x v="11"/>
    <x v="6"/>
    <x v="34"/>
    <x v="24"/>
    <x v="18"/>
    <x v="7"/>
    <x v="7"/>
    <x v="2"/>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1"/>
    <x v="6"/>
    <x v="5"/>
    <x v="5"/>
    <x v="1"/>
    <x v="5"/>
    <x v="5"/>
    <x v="5"/>
    <x v="6"/>
    <x v="3"/>
    <x v="4"/>
    <x v="6"/>
    <x v="5"/>
    <x v="1"/>
    <x v="1"/>
    <x v="4"/>
    <x v="1"/>
    <x v="2"/>
    <x v="6"/>
  </r>
  <r>
    <x v="335"/>
    <x v="275"/>
    <x v="1"/>
    <x v="1"/>
    <x v="2"/>
    <x v="40"/>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61"/>
    <x v="0"/>
    <x v="55"/>
    <x v="37"/>
    <x v="32"/>
    <x v="31"/>
    <x v="19"/>
    <x v="21"/>
    <x v="56"/>
    <x v="42"/>
    <x v="48"/>
    <x v="67"/>
    <x v="80"/>
    <x v="66"/>
    <x v="65"/>
    <x v="63"/>
    <x v="64"/>
    <x v="54"/>
    <x v="49"/>
    <x v="64"/>
    <x v="76"/>
    <x v="104"/>
    <x v="51"/>
    <x v="50"/>
    <x v="58"/>
    <x v="49"/>
    <x v="47"/>
    <x v="37"/>
    <x v="55"/>
    <x v="62"/>
    <x v="61"/>
    <x v="62"/>
    <x v="51"/>
    <x v="50"/>
    <x v="42"/>
    <x v="35"/>
    <x v="26"/>
    <x v="29"/>
    <x v="83"/>
    <x v="63"/>
    <x v="35"/>
    <x v="76"/>
    <x v="52"/>
    <x v="51"/>
    <x v="44"/>
    <x v="36"/>
    <x v="28"/>
    <x v="30"/>
    <x v="86"/>
    <x v="65"/>
    <x v="37"/>
    <x v="79"/>
    <x v="62"/>
    <x v="77"/>
    <x v="63"/>
    <x v="53"/>
    <x v="66"/>
    <x v="58"/>
    <x v="39"/>
    <x v="57"/>
    <x v="72"/>
    <x v="82"/>
    <x v="1"/>
    <x v="2"/>
    <x v="2"/>
    <x v="3"/>
    <x v="2"/>
    <x v="3"/>
    <x v="6"/>
    <x v="4"/>
    <x v="1"/>
    <x v="4"/>
    <x v="60"/>
    <x v="46"/>
    <x v="27"/>
    <x v="39"/>
    <x v="32"/>
    <x v="30"/>
    <x v="40"/>
    <x v="31"/>
    <x v="38"/>
    <x v="38"/>
    <x v="40"/>
    <x v="37"/>
    <x v="52"/>
    <x v="37"/>
    <x v="26"/>
    <x v="20"/>
    <x v="43"/>
    <x v="57"/>
    <x v="52"/>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0"/>
    <x v="1"/>
    <x v="3"/>
    <x v="2"/>
    <x v="4"/>
    <x v="1"/>
    <x v="5"/>
    <x v="4"/>
    <x v="2"/>
    <x v="4"/>
    <x v="6"/>
    <x v="5"/>
    <x v="5"/>
    <x v="4"/>
    <x v="5"/>
    <x v="5"/>
    <x v="5"/>
    <x v="6"/>
    <x v="3"/>
    <x v="4"/>
    <x v="6"/>
    <x v="5"/>
    <x v="1"/>
    <x v="1"/>
    <x v="4"/>
    <x v="1"/>
    <x v="2"/>
    <x v="6"/>
  </r>
  <r>
    <x v="336"/>
    <x v="353"/>
    <x v="1"/>
    <x v="1"/>
    <x v="2"/>
    <x v="48"/>
    <x v="0"/>
    <x v="8"/>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61"/>
    <x v="0"/>
    <x v="35"/>
    <x v="76"/>
    <x v="8"/>
    <x v="15"/>
    <x v="71"/>
    <x v="35"/>
    <x v="47"/>
    <x v="77"/>
    <x v="90"/>
    <x v="78"/>
    <x v="100"/>
    <x v="26"/>
    <x v="92"/>
    <x v="82"/>
    <x v="12"/>
    <x v="38"/>
    <x v="58"/>
    <x v="29"/>
    <x v="34"/>
    <x v="93"/>
    <x v="61"/>
    <x v="34"/>
    <x v="61"/>
    <x v="55"/>
    <x v="13"/>
    <x v="12"/>
    <x v="34"/>
    <x v="6"/>
    <x v="29"/>
    <x v="16"/>
    <x v="8"/>
    <x v="92"/>
    <x v="5"/>
    <x v="5"/>
    <x v="81"/>
    <x v="42"/>
    <x v="56"/>
    <x v="95"/>
    <x v="82"/>
    <x v="72"/>
    <x v="8"/>
    <x v="94"/>
    <x v="5"/>
    <x v="5"/>
    <x v="84"/>
    <x v="44"/>
    <x v="58"/>
    <x v="98"/>
    <x v="85"/>
    <x v="75"/>
    <x v="106"/>
    <x v="34"/>
    <x v="100"/>
    <x v="85"/>
    <x v="10"/>
    <x v="44"/>
    <x v="67"/>
    <x v="24"/>
    <x v="24"/>
    <x v="86"/>
    <x v="0"/>
    <x v="5"/>
    <x v="0"/>
    <x v="0"/>
    <x v="5"/>
    <x v="2"/>
    <x v="4"/>
    <x v="3"/>
    <x v="4"/>
    <x v="1"/>
    <x v="21"/>
    <x v="43"/>
    <x v="24"/>
    <x v="17"/>
    <x v="57"/>
    <x v="45"/>
    <x v="45"/>
    <x v="72"/>
    <x v="70"/>
    <x v="86"/>
    <x v="81"/>
    <x v="40"/>
    <x v="61"/>
    <x v="75"/>
    <x v="10"/>
    <x v="3"/>
    <x v="31"/>
    <x v="3"/>
    <x v="13"/>
    <x v="14"/>
    <x v="7"/>
    <x v="7"/>
    <x v="6"/>
    <x v="2"/>
    <x v="0"/>
    <x v="2"/>
    <x v="5"/>
    <x v="4"/>
    <x v="7"/>
    <x v="5"/>
    <x v="5"/>
    <x v="4"/>
    <x v="4"/>
    <x v="4"/>
    <x v="3"/>
    <x v="2"/>
    <x v="4"/>
    <x v="4"/>
    <x v="5"/>
    <x v="4"/>
    <x v="4"/>
    <x v="4"/>
    <x v="4"/>
    <x v="4"/>
    <x v="4"/>
    <x v="0"/>
    <x v="4"/>
    <x v="0"/>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37"/>
    <x v="268"/>
    <x v="1"/>
    <x v="1"/>
    <x v="2"/>
    <x v="67"/>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65"/>
    <x v="26"/>
    <x v="90"/>
    <x v="36"/>
    <x v="4"/>
    <x v="4"/>
    <x v="78"/>
    <x v="76"/>
    <x v="96"/>
    <x v="149"/>
    <x v="69"/>
    <x v="77"/>
    <x v="7"/>
    <x v="58"/>
    <x v="80"/>
    <x v="72"/>
    <x v="26"/>
    <x v="30"/>
    <x v="27"/>
    <x v="22"/>
    <x v="44"/>
    <x v="37"/>
    <x v="8"/>
    <x v="35"/>
    <x v="69"/>
    <x v="67"/>
    <x v="7"/>
    <x v="10"/>
    <x v="17"/>
    <x v="8"/>
    <x v="24"/>
    <x v="13"/>
    <x v="83"/>
    <x v="19"/>
    <x v="0"/>
    <x v="0"/>
    <x v="69"/>
    <x v="67"/>
    <x v="51"/>
    <x v="118"/>
    <x v="24"/>
    <x v="13"/>
    <x v="86"/>
    <x v="19"/>
    <x v="0"/>
    <x v="0"/>
    <x v="71"/>
    <x v="69"/>
    <x v="53"/>
    <x v="121"/>
    <x v="90"/>
    <x v="115"/>
    <x v="21"/>
    <x v="70"/>
    <x v="94"/>
    <x v="88"/>
    <x v="54"/>
    <x v="53"/>
    <x v="56"/>
    <x v="40"/>
    <x v="3"/>
    <x v="0"/>
    <x v="4"/>
    <x v="2"/>
    <x v="0"/>
    <x v="0"/>
    <x v="5"/>
    <x v="5"/>
    <x v="2"/>
    <x v="5"/>
    <x v="23"/>
    <x v="29"/>
    <x v="55"/>
    <x v="28"/>
    <x v="18"/>
    <x v="16"/>
    <x v="47"/>
    <x v="34"/>
    <x v="52"/>
    <x v="67"/>
    <x v="68"/>
    <x v="73"/>
    <x v="15"/>
    <x v="60"/>
    <x v="72"/>
    <x v="70"/>
    <x v="27"/>
    <x v="43"/>
    <x v="23"/>
    <x v="27"/>
    <x v="0"/>
    <x v="7"/>
    <x v="6"/>
    <x v="2"/>
    <x v="5"/>
    <x v="2"/>
    <x v="5"/>
    <x v="4"/>
    <x v="7"/>
    <x v="5"/>
    <x v="5"/>
    <x v="4"/>
    <x v="4"/>
    <x v="4"/>
    <x v="3"/>
    <x v="2"/>
    <x v="4"/>
    <x v="4"/>
    <x v="5"/>
    <x v="4"/>
    <x v="4"/>
    <x v="4"/>
    <x v="4"/>
    <x v="4"/>
    <x v="4"/>
    <x v="4"/>
    <x v="4"/>
    <x v="4"/>
    <x v="4"/>
    <x v="4"/>
    <x v="4"/>
    <x v="1"/>
    <x v="5"/>
    <x v="2"/>
    <x v="4"/>
    <x v="4"/>
    <x v="3"/>
    <x v="4"/>
    <x v="2"/>
    <x v="6"/>
    <x v="2"/>
    <x v="3"/>
    <x v="2"/>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6"/>
    <x v="3"/>
    <x v="4"/>
    <x v="6"/>
    <x v="5"/>
    <x v="1"/>
    <x v="1"/>
    <x v="4"/>
    <x v="1"/>
    <x v="2"/>
    <x v="6"/>
  </r>
  <r>
    <x v="338"/>
    <x v="68"/>
    <x v="1"/>
    <x v="1"/>
    <x v="2"/>
    <x v="23"/>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54"/>
    <x v="18"/>
    <x v="25"/>
    <x v="26"/>
    <x v="9"/>
    <x v="5"/>
    <x v="7"/>
    <x v="4"/>
    <x v="31"/>
    <x v="23"/>
    <x v="81"/>
    <x v="86"/>
    <x v="73"/>
    <x v="69"/>
    <x v="75"/>
    <x v="71"/>
    <x v="100"/>
    <x v="103"/>
    <x v="94"/>
    <x v="149"/>
    <x v="59"/>
    <x v="56"/>
    <x v="66"/>
    <x v="68"/>
    <x v="67"/>
    <x v="68"/>
    <x v="62"/>
    <x v="63"/>
    <x v="69"/>
    <x v="69"/>
    <x v="104"/>
    <x v="42"/>
    <x v="62"/>
    <x v="60"/>
    <x v="22"/>
    <x v="11"/>
    <x v="16"/>
    <x v="9"/>
    <x v="51"/>
    <x v="43"/>
    <x v="107"/>
    <x v="43"/>
    <x v="65"/>
    <x v="62"/>
    <x v="23"/>
    <x v="11"/>
    <x v="17"/>
    <x v="10"/>
    <x v="53"/>
    <x v="45"/>
    <x v="7"/>
    <x v="85"/>
    <x v="42"/>
    <x v="27"/>
    <x v="71"/>
    <x v="77"/>
    <x v="108"/>
    <x v="112"/>
    <x v="56"/>
    <x v="116"/>
    <x v="4"/>
    <x v="1"/>
    <x v="3"/>
    <x v="4"/>
    <x v="1"/>
    <x v="1"/>
    <x v="1"/>
    <x v="1"/>
    <x v="3"/>
    <x v="3"/>
    <x v="90"/>
    <x v="52"/>
    <x v="43"/>
    <x v="36"/>
    <x v="29"/>
    <x v="17"/>
    <x v="35"/>
    <x v="29"/>
    <x v="51"/>
    <x v="51"/>
    <x v="5"/>
    <x v="13"/>
    <x v="25"/>
    <x v="30"/>
    <x v="29"/>
    <x v="46"/>
    <x v="35"/>
    <x v="55"/>
    <x v="31"/>
    <x v="43"/>
    <x v="7"/>
    <x v="7"/>
    <x v="1"/>
    <x v="2"/>
    <x v="5"/>
    <x v="2"/>
    <x v="5"/>
    <x v="4"/>
    <x v="7"/>
    <x v="5"/>
    <x v="5"/>
    <x v="4"/>
    <x v="4"/>
    <x v="4"/>
    <x v="3"/>
    <x v="2"/>
    <x v="4"/>
    <x v="4"/>
    <x v="0"/>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0"/>
    <x v="2"/>
    <x v="1"/>
    <x v="3"/>
    <x v="2"/>
    <x v="4"/>
    <x v="1"/>
    <x v="5"/>
    <x v="4"/>
    <x v="2"/>
    <x v="4"/>
    <x v="6"/>
    <x v="5"/>
    <x v="5"/>
    <x v="4"/>
    <x v="5"/>
    <x v="5"/>
    <x v="5"/>
    <x v="6"/>
    <x v="3"/>
    <x v="4"/>
    <x v="6"/>
    <x v="5"/>
    <x v="1"/>
    <x v="1"/>
    <x v="4"/>
    <x v="1"/>
    <x v="2"/>
    <x v="6"/>
  </r>
  <r>
    <x v="339"/>
    <x v="227"/>
    <x v="1"/>
    <x v="1"/>
    <x v="2"/>
    <x v="6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2"/>
    <x v="61"/>
    <x v="0"/>
    <x v="133"/>
    <x v="22"/>
    <x v="39"/>
    <x v="94"/>
    <x v="22"/>
    <x v="22"/>
    <x v="13"/>
    <x v="22"/>
    <x v="58"/>
    <x v="55"/>
    <x v="1"/>
    <x v="82"/>
    <x v="58"/>
    <x v="0"/>
    <x v="61"/>
    <x v="53"/>
    <x v="93"/>
    <x v="84"/>
    <x v="66"/>
    <x v="116"/>
    <x v="1"/>
    <x v="47"/>
    <x v="43"/>
    <x v="0"/>
    <x v="30"/>
    <x v="29"/>
    <x v="43"/>
    <x v="34"/>
    <x v="44"/>
    <x v="45"/>
    <x v="101"/>
    <x v="9"/>
    <x v="28"/>
    <x v="84"/>
    <x v="17"/>
    <x v="17"/>
    <x v="5"/>
    <x v="16"/>
    <x v="11"/>
    <x v="16"/>
    <x v="104"/>
    <x v="9"/>
    <x v="29"/>
    <x v="86"/>
    <x v="18"/>
    <x v="18"/>
    <x v="5"/>
    <x v="17"/>
    <x v="11"/>
    <x v="16"/>
    <x v="10"/>
    <x v="119"/>
    <x v="77"/>
    <x v="3"/>
    <x v="76"/>
    <x v="70"/>
    <x v="120"/>
    <x v="105"/>
    <x v="98"/>
    <x v="144"/>
    <x v="4"/>
    <x v="1"/>
    <x v="3"/>
    <x v="4"/>
    <x v="1"/>
    <x v="1"/>
    <x v="1"/>
    <x v="1"/>
    <x v="3"/>
    <x v="3"/>
    <x v="82"/>
    <x v="17"/>
    <x v="8"/>
    <x v="75"/>
    <x v="23"/>
    <x v="23"/>
    <x v="23"/>
    <x v="37"/>
    <x v="10"/>
    <x v="24"/>
    <x v="6"/>
    <x v="85"/>
    <x v="77"/>
    <x v="2"/>
    <x v="54"/>
    <x v="31"/>
    <x v="74"/>
    <x v="34"/>
    <x v="87"/>
    <x v="84"/>
    <x v="7"/>
    <x v="7"/>
    <x v="2"/>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0"/>
    <x v="3"/>
    <x v="4"/>
    <x v="5"/>
    <x v="5"/>
    <x v="5"/>
    <x v="4"/>
    <x v="4"/>
    <x v="5"/>
    <x v="4"/>
    <x v="5"/>
    <x v="1"/>
    <x v="1"/>
    <x v="1"/>
    <x v="1"/>
    <x v="2"/>
    <x v="2"/>
    <x v="1"/>
    <x v="1"/>
    <x v="1"/>
    <x v="2"/>
    <x v="2"/>
    <x v="2"/>
    <x v="1"/>
    <x v="3"/>
    <x v="2"/>
    <x v="4"/>
    <x v="1"/>
    <x v="5"/>
    <x v="4"/>
    <x v="2"/>
    <x v="4"/>
    <x v="4"/>
    <x v="5"/>
    <x v="5"/>
    <x v="4"/>
    <x v="5"/>
    <x v="5"/>
    <x v="5"/>
    <x v="6"/>
    <x v="3"/>
    <x v="4"/>
    <x v="6"/>
    <x v="5"/>
    <x v="1"/>
    <x v="1"/>
    <x v="4"/>
    <x v="1"/>
    <x v="2"/>
    <x v="6"/>
  </r>
  <r>
    <x v="340"/>
    <x v="465"/>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41"/>
    <x v="464"/>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42"/>
    <x v="469"/>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43"/>
    <x v="358"/>
    <x v="1"/>
    <x v="1"/>
    <x v="2"/>
    <x v="67"/>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2"/>
    <x v="12"/>
    <x v="13"/>
    <x v="0"/>
    <x v="20"/>
    <x v="12"/>
    <x v="15"/>
    <x v="8"/>
    <x v="4"/>
    <x v="61"/>
    <x v="0"/>
    <x v="65"/>
    <x v="30"/>
    <x v="86"/>
    <x v="31"/>
    <x v="14"/>
    <x v="13"/>
    <x v="95"/>
    <x v="96"/>
    <x v="100"/>
    <x v="162"/>
    <x v="69"/>
    <x v="73"/>
    <x v="11"/>
    <x v="63"/>
    <x v="69"/>
    <x v="62"/>
    <x v="9"/>
    <x v="9"/>
    <x v="23"/>
    <x v="9"/>
    <x v="45"/>
    <x v="65"/>
    <x v="7"/>
    <x v="49"/>
    <x v="68"/>
    <x v="66"/>
    <x v="11"/>
    <x v="9"/>
    <x v="16"/>
    <x v="7"/>
    <x v="24"/>
    <x v="17"/>
    <x v="78"/>
    <x v="14"/>
    <x v="9"/>
    <x v="8"/>
    <x v="91"/>
    <x v="97"/>
    <x v="55"/>
    <x v="136"/>
    <x v="24"/>
    <x v="17"/>
    <x v="81"/>
    <x v="14"/>
    <x v="9"/>
    <x v="8"/>
    <x v="94"/>
    <x v="100"/>
    <x v="58"/>
    <x v="139"/>
    <x v="90"/>
    <x v="111"/>
    <x v="26"/>
    <x v="75"/>
    <x v="85"/>
    <x v="80"/>
    <x v="31"/>
    <x v="22"/>
    <x v="51"/>
    <x v="22"/>
    <x v="1"/>
    <x v="2"/>
    <x v="2"/>
    <x v="3"/>
    <x v="2"/>
    <x v="3"/>
    <x v="6"/>
    <x v="4"/>
    <x v="1"/>
    <x v="4"/>
    <x v="32"/>
    <x v="12"/>
    <x v="66"/>
    <x v="17"/>
    <x v="14"/>
    <x v="9"/>
    <x v="49"/>
    <x v="69"/>
    <x v="60"/>
    <x v="109"/>
    <x v="80"/>
    <x v="88"/>
    <x v="14"/>
    <x v="75"/>
    <x v="77"/>
    <x v="72"/>
    <x v="30"/>
    <x v="10"/>
    <x v="26"/>
    <x v="10"/>
    <x v="7"/>
    <x v="1"/>
    <x v="6"/>
    <x v="2"/>
    <x v="5"/>
    <x v="2"/>
    <x v="5"/>
    <x v="4"/>
    <x v="7"/>
    <x v="5"/>
    <x v="5"/>
    <x v="4"/>
    <x v="4"/>
    <x v="4"/>
    <x v="3"/>
    <x v="2"/>
    <x v="4"/>
    <x v="4"/>
    <x v="5"/>
    <x v="4"/>
    <x v="4"/>
    <x v="4"/>
    <x v="4"/>
    <x v="4"/>
    <x v="4"/>
    <x v="4"/>
    <x v="4"/>
    <x v="4"/>
    <x v="4"/>
    <x v="4"/>
    <x v="4"/>
    <x v="1"/>
    <x v="5"/>
    <x v="2"/>
    <x v="4"/>
    <x v="4"/>
    <x v="1"/>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0"/>
    <x v="2"/>
    <x v="2"/>
    <x v="1"/>
    <x v="3"/>
    <x v="2"/>
    <x v="4"/>
    <x v="1"/>
    <x v="5"/>
    <x v="4"/>
    <x v="2"/>
    <x v="4"/>
    <x v="6"/>
    <x v="5"/>
    <x v="5"/>
    <x v="4"/>
    <x v="0"/>
    <x v="5"/>
    <x v="5"/>
    <x v="6"/>
    <x v="3"/>
    <x v="4"/>
    <x v="6"/>
    <x v="5"/>
    <x v="1"/>
    <x v="1"/>
    <x v="4"/>
    <x v="1"/>
    <x v="2"/>
    <x v="6"/>
  </r>
  <r>
    <x v="344"/>
    <x v="359"/>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45"/>
    <x v="354"/>
    <x v="1"/>
    <x v="1"/>
    <x v="2"/>
    <x v="67"/>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6"/>
    <x v="61"/>
    <x v="0"/>
    <x v="79"/>
    <x v="17"/>
    <x v="13"/>
    <x v="51"/>
    <x v="58"/>
    <x v="72"/>
    <x v="9"/>
    <x v="34"/>
    <x v="71"/>
    <x v="41"/>
    <x v="55"/>
    <x v="87"/>
    <x v="87"/>
    <x v="43"/>
    <x v="25"/>
    <x v="1"/>
    <x v="98"/>
    <x v="72"/>
    <x v="53"/>
    <x v="130"/>
    <x v="16"/>
    <x v="63"/>
    <x v="49"/>
    <x v="11"/>
    <x v="0"/>
    <x v="1"/>
    <x v="54"/>
    <x v="6"/>
    <x v="9"/>
    <x v="31"/>
    <x v="37"/>
    <x v="5"/>
    <x v="6"/>
    <x v="34"/>
    <x v="48"/>
    <x v="74"/>
    <x v="1"/>
    <x v="26"/>
    <x v="24"/>
    <x v="5"/>
    <x v="38"/>
    <x v="5"/>
    <x v="6"/>
    <x v="35"/>
    <x v="50"/>
    <x v="76"/>
    <x v="1"/>
    <x v="27"/>
    <x v="25"/>
    <x v="5"/>
    <x v="76"/>
    <x v="123"/>
    <x v="99"/>
    <x v="54"/>
    <x v="44"/>
    <x v="12"/>
    <x v="124"/>
    <x v="95"/>
    <x v="84"/>
    <x v="155"/>
    <x v="2"/>
    <x v="3"/>
    <x v="1"/>
    <x v="1"/>
    <x v="4"/>
    <x v="4"/>
    <x v="3"/>
    <x v="2"/>
    <x v="0"/>
    <x v="0"/>
    <x v="44"/>
    <x v="0"/>
    <x v="13"/>
    <x v="45"/>
    <x v="50"/>
    <x v="48"/>
    <x v="12"/>
    <x v="37"/>
    <x v="48"/>
    <x v="32"/>
    <x v="47"/>
    <x v="67"/>
    <x v="57"/>
    <x v="14"/>
    <x v="3"/>
    <x v="10"/>
    <x v="65"/>
    <x v="48"/>
    <x v="28"/>
    <x v="64"/>
    <x v="7"/>
    <x v="7"/>
    <x v="6"/>
    <x v="2"/>
    <x v="5"/>
    <x v="2"/>
    <x v="5"/>
    <x v="0"/>
    <x v="7"/>
    <x v="5"/>
    <x v="5"/>
    <x v="4"/>
    <x v="4"/>
    <x v="4"/>
    <x v="3"/>
    <x v="2"/>
    <x v="4"/>
    <x v="4"/>
    <x v="5"/>
    <x v="4"/>
    <x v="4"/>
    <x v="4"/>
    <x v="4"/>
    <x v="4"/>
    <x v="4"/>
    <x v="4"/>
    <x v="4"/>
    <x v="0"/>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4"/>
    <x v="6"/>
    <x v="5"/>
    <x v="5"/>
    <x v="4"/>
    <x v="5"/>
    <x v="5"/>
    <x v="2"/>
    <x v="6"/>
    <x v="3"/>
    <x v="4"/>
    <x v="6"/>
    <x v="5"/>
    <x v="1"/>
    <x v="1"/>
    <x v="4"/>
    <x v="1"/>
    <x v="2"/>
    <x v="6"/>
  </r>
  <r>
    <x v="346"/>
    <x v="409"/>
    <x v="1"/>
    <x v="1"/>
    <x v="2"/>
    <x v="7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5"/>
    <x v="16"/>
    <x v="0"/>
    <x v="20"/>
    <x v="23"/>
    <x v="35"/>
    <x v="33"/>
    <x v="5"/>
    <x v="61"/>
    <x v="0"/>
    <x v="117"/>
    <x v="57"/>
    <x v="85"/>
    <x v="61"/>
    <x v="15"/>
    <x v="15"/>
    <x v="59"/>
    <x v="100"/>
    <x v="99"/>
    <x v="164"/>
    <x v="17"/>
    <x v="45"/>
    <x v="12"/>
    <x v="33"/>
    <x v="68"/>
    <x v="60"/>
    <x v="46"/>
    <x v="5"/>
    <x v="24"/>
    <x v="7"/>
    <x v="5"/>
    <x v="1"/>
    <x v="14"/>
    <x v="4"/>
    <x v="7"/>
    <x v="6"/>
    <x v="30"/>
    <x v="0"/>
    <x v="13"/>
    <x v="0"/>
    <x v="74"/>
    <x v="41"/>
    <x v="73"/>
    <x v="41"/>
    <x v="9"/>
    <x v="9"/>
    <x v="46"/>
    <x v="97"/>
    <x v="49"/>
    <x v="132"/>
    <x v="76"/>
    <x v="42"/>
    <x v="76"/>
    <x v="42"/>
    <x v="9"/>
    <x v="9"/>
    <x v="48"/>
    <x v="100"/>
    <x v="51"/>
    <x v="135"/>
    <x v="38"/>
    <x v="86"/>
    <x v="31"/>
    <x v="47"/>
    <x v="85"/>
    <x v="79"/>
    <x v="77"/>
    <x v="22"/>
    <x v="58"/>
    <x v="26"/>
    <x v="3"/>
    <x v="0"/>
    <x v="4"/>
    <x v="2"/>
    <x v="0"/>
    <x v="0"/>
    <x v="5"/>
    <x v="5"/>
    <x v="2"/>
    <x v="5"/>
    <x v="74"/>
    <x v="60"/>
    <x v="41"/>
    <x v="51"/>
    <x v="28"/>
    <x v="26"/>
    <x v="23"/>
    <x v="68"/>
    <x v="50"/>
    <x v="89"/>
    <x v="15"/>
    <x v="5"/>
    <x v="29"/>
    <x v="9"/>
    <x v="23"/>
    <x v="23"/>
    <x v="64"/>
    <x v="15"/>
    <x v="29"/>
    <x v="16"/>
    <x v="1"/>
    <x v="3"/>
    <x v="6"/>
    <x v="2"/>
    <x v="5"/>
    <x v="2"/>
    <x v="5"/>
    <x v="4"/>
    <x v="7"/>
    <x v="2"/>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4"/>
    <x v="5"/>
    <x v="1"/>
    <x v="1"/>
    <x v="4"/>
    <x v="1"/>
    <x v="2"/>
    <x v="6"/>
  </r>
  <r>
    <x v="347"/>
    <x v="57"/>
    <x v="1"/>
    <x v="1"/>
    <x v="2"/>
    <x v="68"/>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61"/>
    <x v="0"/>
    <x v="89"/>
    <x v="95"/>
    <x v="15"/>
    <x v="56"/>
    <x v="72"/>
    <x v="36"/>
    <x v="64"/>
    <x v="74"/>
    <x v="99"/>
    <x v="82"/>
    <x v="45"/>
    <x v="7"/>
    <x v="85"/>
    <x v="38"/>
    <x v="11"/>
    <x v="37"/>
    <x v="41"/>
    <x v="32"/>
    <x v="24"/>
    <x v="89"/>
    <x v="8"/>
    <x v="8"/>
    <x v="29"/>
    <x v="6"/>
    <x v="12"/>
    <x v="10"/>
    <x v="13"/>
    <x v="10"/>
    <x v="15"/>
    <x v="10"/>
    <x v="45"/>
    <x v="87"/>
    <x v="7"/>
    <x v="38"/>
    <x v="70"/>
    <x v="30"/>
    <x v="52"/>
    <x v="65"/>
    <x v="52"/>
    <x v="42"/>
    <x v="46"/>
    <x v="89"/>
    <x v="8"/>
    <x v="39"/>
    <x v="73"/>
    <x v="32"/>
    <x v="54"/>
    <x v="67"/>
    <x v="54"/>
    <x v="44"/>
    <x v="68"/>
    <x v="39"/>
    <x v="98"/>
    <x v="50"/>
    <x v="21"/>
    <x v="57"/>
    <x v="71"/>
    <x v="55"/>
    <x v="55"/>
    <x v="117"/>
    <x v="0"/>
    <x v="5"/>
    <x v="0"/>
    <x v="0"/>
    <x v="5"/>
    <x v="2"/>
    <x v="4"/>
    <x v="3"/>
    <x v="4"/>
    <x v="1"/>
    <x v="57"/>
    <x v="36"/>
    <x v="26"/>
    <x v="51"/>
    <x v="33"/>
    <x v="32"/>
    <x v="40"/>
    <x v="45"/>
    <x v="38"/>
    <x v="53"/>
    <x v="39"/>
    <x v="49"/>
    <x v="54"/>
    <x v="10"/>
    <x v="27"/>
    <x v="15"/>
    <x v="41"/>
    <x v="31"/>
    <x v="51"/>
    <x v="54"/>
    <x v="7"/>
    <x v="7"/>
    <x v="6"/>
    <x v="2"/>
    <x v="1"/>
    <x v="2"/>
    <x v="5"/>
    <x v="4"/>
    <x v="7"/>
    <x v="5"/>
    <x v="5"/>
    <x v="4"/>
    <x v="4"/>
    <x v="4"/>
    <x v="3"/>
    <x v="2"/>
    <x v="4"/>
    <x v="4"/>
    <x v="5"/>
    <x v="4"/>
    <x v="4"/>
    <x v="4"/>
    <x v="4"/>
    <x v="4"/>
    <x v="4"/>
    <x v="0"/>
    <x v="4"/>
    <x v="4"/>
    <x v="4"/>
    <x v="1"/>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48"/>
    <x v="58"/>
    <x v="1"/>
    <x v="1"/>
    <x v="2"/>
    <x v="7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5"/>
    <x v="61"/>
    <x v="0"/>
    <x v="106"/>
    <x v="43"/>
    <x v="93"/>
    <x v="61"/>
    <x v="15"/>
    <x v="15"/>
    <x v="83"/>
    <x v="74"/>
    <x v="110"/>
    <x v="150"/>
    <x v="28"/>
    <x v="60"/>
    <x v="4"/>
    <x v="33"/>
    <x v="68"/>
    <x v="60"/>
    <x v="21"/>
    <x v="32"/>
    <x v="13"/>
    <x v="21"/>
    <x v="11"/>
    <x v="10"/>
    <x v="5"/>
    <x v="4"/>
    <x v="7"/>
    <x v="6"/>
    <x v="1"/>
    <x v="12"/>
    <x v="3"/>
    <x v="6"/>
    <x v="60"/>
    <x v="28"/>
    <x v="82"/>
    <x v="41"/>
    <x v="9"/>
    <x v="9"/>
    <x v="71"/>
    <x v="63"/>
    <x v="59"/>
    <x v="111"/>
    <x v="62"/>
    <x v="28"/>
    <x v="85"/>
    <x v="42"/>
    <x v="9"/>
    <x v="9"/>
    <x v="73"/>
    <x v="65"/>
    <x v="62"/>
    <x v="114"/>
    <x v="52"/>
    <x v="100"/>
    <x v="22"/>
    <x v="47"/>
    <x v="85"/>
    <x v="79"/>
    <x v="52"/>
    <x v="57"/>
    <x v="47"/>
    <x v="47"/>
    <x v="3"/>
    <x v="0"/>
    <x v="4"/>
    <x v="2"/>
    <x v="0"/>
    <x v="0"/>
    <x v="5"/>
    <x v="5"/>
    <x v="2"/>
    <x v="5"/>
    <x v="59"/>
    <x v="46"/>
    <x v="53"/>
    <x v="51"/>
    <x v="28"/>
    <x v="26"/>
    <x v="49"/>
    <x v="29"/>
    <x v="60"/>
    <x v="59"/>
    <x v="27"/>
    <x v="18"/>
    <x v="18"/>
    <x v="9"/>
    <x v="23"/>
    <x v="23"/>
    <x v="23"/>
    <x v="46"/>
    <x v="17"/>
    <x v="29"/>
    <x v="4"/>
    <x v="1"/>
    <x v="6"/>
    <x v="2"/>
    <x v="5"/>
    <x v="2"/>
    <x v="5"/>
    <x v="4"/>
    <x v="7"/>
    <x v="5"/>
    <x v="5"/>
    <x v="4"/>
    <x v="4"/>
    <x v="4"/>
    <x v="3"/>
    <x v="2"/>
    <x v="4"/>
    <x v="1"/>
    <x v="1"/>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0"/>
    <x v="1"/>
    <x v="5"/>
    <x v="4"/>
    <x v="2"/>
    <x v="4"/>
    <x v="6"/>
    <x v="5"/>
    <x v="5"/>
    <x v="4"/>
    <x v="5"/>
    <x v="5"/>
    <x v="5"/>
    <x v="6"/>
    <x v="3"/>
    <x v="0"/>
    <x v="6"/>
    <x v="5"/>
    <x v="1"/>
    <x v="1"/>
    <x v="4"/>
    <x v="1"/>
    <x v="2"/>
    <x v="6"/>
  </r>
  <r>
    <x v="349"/>
    <x v="410"/>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0"/>
    <x v="407"/>
    <x v="1"/>
    <x v="1"/>
    <x v="2"/>
    <x v="43"/>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0"/>
    <x v="1"/>
    <x v="0"/>
    <x v="5"/>
    <x v="8"/>
    <x v="12"/>
    <x v="17"/>
    <x v="20"/>
    <x v="22"/>
    <x v="6"/>
    <x v="13"/>
    <x v="9"/>
    <x v="1"/>
    <x v="23"/>
    <x v="26"/>
    <x v="40"/>
    <x v="43"/>
    <x v="2"/>
    <x v="37"/>
    <x v="0"/>
    <x v="90"/>
    <x v="34"/>
    <x v="45"/>
    <x v="47"/>
    <x v="18"/>
    <x v="12"/>
    <x v="17"/>
    <x v="10"/>
    <x v="60"/>
    <x v="48"/>
    <x v="44"/>
    <x v="69"/>
    <x v="52"/>
    <x v="47"/>
    <x v="65"/>
    <x v="63"/>
    <x v="89"/>
    <x v="96"/>
    <x v="64"/>
    <x v="123"/>
    <x v="36"/>
    <x v="36"/>
    <x v="37"/>
    <x v="45"/>
    <x v="36"/>
    <x v="45"/>
    <x v="41"/>
    <x v="47"/>
    <x v="41"/>
    <x v="46"/>
    <x v="95"/>
    <x v="42"/>
    <x v="58"/>
    <x v="56"/>
    <x v="23"/>
    <x v="14"/>
    <x v="18"/>
    <x v="10"/>
    <x v="48"/>
    <x v="40"/>
    <x v="98"/>
    <x v="43"/>
    <x v="61"/>
    <x v="58"/>
    <x v="24"/>
    <x v="15"/>
    <x v="19"/>
    <x v="11"/>
    <x v="50"/>
    <x v="42"/>
    <x v="16"/>
    <x v="85"/>
    <x v="46"/>
    <x v="31"/>
    <x v="70"/>
    <x v="73"/>
    <x v="106"/>
    <x v="111"/>
    <x v="59"/>
    <x v="119"/>
    <x v="4"/>
    <x v="1"/>
    <x v="3"/>
    <x v="4"/>
    <x v="1"/>
    <x v="1"/>
    <x v="1"/>
    <x v="1"/>
    <x v="3"/>
    <x v="3"/>
    <x v="75"/>
    <x v="52"/>
    <x v="37"/>
    <x v="32"/>
    <x v="30"/>
    <x v="20"/>
    <x v="37"/>
    <x v="30"/>
    <x v="48"/>
    <x v="48"/>
    <x v="11"/>
    <x v="13"/>
    <x v="29"/>
    <x v="36"/>
    <x v="25"/>
    <x v="37"/>
    <x v="31"/>
    <x v="52"/>
    <x v="34"/>
    <x v="4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1"/>
    <x v="315"/>
    <x v="1"/>
    <x v="1"/>
    <x v="2"/>
    <x v="71"/>
    <x v="3"/>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0"/>
    <x v="0"/>
    <x v="0"/>
    <x v="0"/>
    <x v="0"/>
    <x v="0"/>
    <x v="0"/>
    <x v="0"/>
    <x v="0"/>
    <x v="0"/>
    <x v="2"/>
    <x v="2"/>
    <x v="2"/>
    <x v="2"/>
    <x v="2"/>
    <x v="2"/>
    <x v="2"/>
    <x v="2"/>
    <x v="2"/>
    <x v="2"/>
    <x v="2"/>
    <x v="2"/>
    <x v="2"/>
    <x v="2"/>
    <x v="2"/>
    <x v="2"/>
    <x v="2"/>
    <x v="2"/>
    <x v="2"/>
    <x v="2"/>
    <x v="0"/>
    <x v="0"/>
    <x v="1"/>
    <x v="1"/>
    <x v="2"/>
    <x v="0"/>
    <x v="1"/>
    <x v="3"/>
    <x v="4"/>
    <x v="5"/>
    <x v="9"/>
    <x v="11"/>
    <x v="14"/>
    <x v="14"/>
    <x v="15"/>
    <x v="0"/>
    <x v="13"/>
    <x v="11"/>
    <x v="14"/>
    <x v="15"/>
    <x v="6"/>
    <x v="61"/>
    <x v="0"/>
    <x v="96"/>
    <x v="81"/>
    <x v="30"/>
    <x v="60"/>
    <x v="47"/>
    <x v="66"/>
    <x v="41"/>
    <x v="31"/>
    <x v="73"/>
    <x v="55"/>
    <x v="38"/>
    <x v="21"/>
    <x v="67"/>
    <x v="34"/>
    <x v="36"/>
    <x v="7"/>
    <x v="64"/>
    <x v="75"/>
    <x v="51"/>
    <x v="116"/>
    <x v="7"/>
    <x v="9"/>
    <x v="14"/>
    <x v="2"/>
    <x v="6"/>
    <x v="8"/>
    <x v="7"/>
    <x v="15"/>
    <x v="6"/>
    <x v="13"/>
    <x v="49"/>
    <x v="63"/>
    <x v="17"/>
    <x v="39"/>
    <x v="39"/>
    <x v="62"/>
    <x v="29"/>
    <x v="22"/>
    <x v="23"/>
    <x v="13"/>
    <x v="50"/>
    <x v="64"/>
    <x v="18"/>
    <x v="40"/>
    <x v="41"/>
    <x v="64"/>
    <x v="30"/>
    <x v="23"/>
    <x v="24"/>
    <x v="13"/>
    <x v="64"/>
    <x v="64"/>
    <x v="88"/>
    <x v="49"/>
    <x v="53"/>
    <x v="24"/>
    <x v="95"/>
    <x v="99"/>
    <x v="85"/>
    <x v="147"/>
    <x v="2"/>
    <x v="3"/>
    <x v="1"/>
    <x v="1"/>
    <x v="4"/>
    <x v="4"/>
    <x v="3"/>
    <x v="2"/>
    <x v="0"/>
    <x v="0"/>
    <x v="56"/>
    <x v="26"/>
    <x v="28"/>
    <x v="50"/>
    <x v="37"/>
    <x v="22"/>
    <x v="39"/>
    <x v="32"/>
    <x v="46"/>
    <x v="42"/>
    <x v="31"/>
    <x v="50"/>
    <x v="47"/>
    <x v="11"/>
    <x v="14"/>
    <x v="25"/>
    <x v="36"/>
    <x v="56"/>
    <x v="32"/>
    <x v="53"/>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352"/>
    <x v="50"/>
    <x v="1"/>
    <x v="1"/>
    <x v="2"/>
    <x v="71"/>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0"/>
    <x v="0"/>
    <x v="0"/>
    <x v="0"/>
    <x v="0"/>
    <x v="0"/>
    <x v="0"/>
    <x v="0"/>
    <x v="0"/>
    <x v="0"/>
    <x v="2"/>
    <x v="2"/>
    <x v="2"/>
    <x v="2"/>
    <x v="2"/>
    <x v="2"/>
    <x v="2"/>
    <x v="2"/>
    <x v="2"/>
    <x v="2"/>
    <x v="2"/>
    <x v="2"/>
    <x v="2"/>
    <x v="2"/>
    <x v="2"/>
    <x v="2"/>
    <x v="2"/>
    <x v="2"/>
    <x v="2"/>
    <x v="2"/>
    <x v="0"/>
    <x v="0"/>
    <x v="1"/>
    <x v="1"/>
    <x v="2"/>
    <x v="0"/>
    <x v="1"/>
    <x v="3"/>
    <x v="4"/>
    <x v="5"/>
    <x v="3"/>
    <x v="4"/>
    <x v="5"/>
    <x v="6"/>
    <x v="6"/>
    <x v="0"/>
    <x v="15"/>
    <x v="11"/>
    <x v="14"/>
    <x v="15"/>
    <x v="4"/>
    <x v="61"/>
    <x v="0"/>
    <x v="82"/>
    <x v="48"/>
    <x v="58"/>
    <x v="55"/>
    <x v="26"/>
    <x v="24"/>
    <x v="73"/>
    <x v="73"/>
    <x v="78"/>
    <x v="119"/>
    <x v="52"/>
    <x v="54"/>
    <x v="39"/>
    <x v="39"/>
    <x v="57"/>
    <x v="51"/>
    <x v="32"/>
    <x v="33"/>
    <x v="46"/>
    <x v="52"/>
    <x v="30"/>
    <x v="33"/>
    <x v="36"/>
    <x v="24"/>
    <x v="23"/>
    <x v="27"/>
    <x v="37"/>
    <x v="35"/>
    <x v="36"/>
    <x v="39"/>
    <x v="36"/>
    <x v="32"/>
    <x v="43"/>
    <x v="35"/>
    <x v="19"/>
    <x v="17"/>
    <x v="59"/>
    <x v="61"/>
    <x v="29"/>
    <x v="76"/>
    <x v="37"/>
    <x v="32"/>
    <x v="45"/>
    <x v="36"/>
    <x v="20"/>
    <x v="18"/>
    <x v="61"/>
    <x v="63"/>
    <x v="30"/>
    <x v="79"/>
    <x v="78"/>
    <x v="96"/>
    <x v="62"/>
    <x v="53"/>
    <x v="74"/>
    <x v="70"/>
    <x v="64"/>
    <x v="59"/>
    <x v="79"/>
    <x v="82"/>
    <x v="1"/>
    <x v="2"/>
    <x v="2"/>
    <x v="3"/>
    <x v="2"/>
    <x v="3"/>
    <x v="6"/>
    <x v="4"/>
    <x v="1"/>
    <x v="4"/>
    <x v="44"/>
    <x v="26"/>
    <x v="28"/>
    <x v="39"/>
    <x v="24"/>
    <x v="18"/>
    <x v="16"/>
    <x v="29"/>
    <x v="32"/>
    <x v="38"/>
    <x v="65"/>
    <x v="70"/>
    <x v="48"/>
    <x v="37"/>
    <x v="55"/>
    <x v="57"/>
    <x v="76"/>
    <x v="64"/>
    <x v="60"/>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3"/>
    <x v="327"/>
    <x v="1"/>
    <x v="1"/>
    <x v="2"/>
    <x v="72"/>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0"/>
    <x v="0"/>
    <x v="0"/>
    <x v="0"/>
    <x v="0"/>
    <x v="0"/>
    <x v="0"/>
    <x v="0"/>
    <x v="0"/>
    <x v="0"/>
    <x v="2"/>
    <x v="2"/>
    <x v="2"/>
    <x v="2"/>
    <x v="2"/>
    <x v="2"/>
    <x v="2"/>
    <x v="2"/>
    <x v="2"/>
    <x v="2"/>
    <x v="2"/>
    <x v="2"/>
    <x v="2"/>
    <x v="2"/>
    <x v="2"/>
    <x v="2"/>
    <x v="2"/>
    <x v="2"/>
    <x v="0"/>
    <x v="0"/>
    <x v="1"/>
    <x v="1"/>
    <x v="2"/>
    <x v="0"/>
    <x v="1"/>
    <x v="3"/>
    <x v="4"/>
    <x v="5"/>
    <x v="8"/>
    <x v="10"/>
    <x v="13"/>
    <x v="13"/>
    <x v="14"/>
    <x v="0"/>
    <x v="10"/>
    <x v="11"/>
    <x v="14"/>
    <x v="15"/>
    <x v="5"/>
    <x v="61"/>
    <x v="0"/>
    <x v="51"/>
    <x v="26"/>
    <x v="95"/>
    <x v="22"/>
    <x v="6"/>
    <x v="6"/>
    <x v="75"/>
    <x v="72"/>
    <x v="108"/>
    <x v="154"/>
    <x v="84"/>
    <x v="77"/>
    <x v="2"/>
    <x v="74"/>
    <x v="78"/>
    <x v="70"/>
    <x v="30"/>
    <x v="34"/>
    <x v="15"/>
    <x v="17"/>
    <x v="55"/>
    <x v="37"/>
    <x v="2"/>
    <x v="49"/>
    <x v="58"/>
    <x v="54"/>
    <x v="10"/>
    <x v="15"/>
    <x v="6"/>
    <x v="5"/>
    <x v="7"/>
    <x v="11"/>
    <x v="85"/>
    <x v="4"/>
    <x v="1"/>
    <x v="1"/>
    <x v="61"/>
    <x v="59"/>
    <x v="54"/>
    <x v="111"/>
    <x v="7"/>
    <x v="11"/>
    <x v="88"/>
    <x v="4"/>
    <x v="1"/>
    <x v="1"/>
    <x v="63"/>
    <x v="61"/>
    <x v="56"/>
    <x v="114"/>
    <x v="107"/>
    <x v="117"/>
    <x v="19"/>
    <x v="86"/>
    <x v="93"/>
    <x v="87"/>
    <x v="62"/>
    <x v="61"/>
    <x v="53"/>
    <x v="47"/>
    <x v="3"/>
    <x v="0"/>
    <x v="4"/>
    <x v="2"/>
    <x v="0"/>
    <x v="0"/>
    <x v="5"/>
    <x v="5"/>
    <x v="2"/>
    <x v="5"/>
    <x v="7"/>
    <x v="27"/>
    <x v="57"/>
    <x v="13"/>
    <x v="19"/>
    <x v="17"/>
    <x v="38"/>
    <x v="25"/>
    <x v="55"/>
    <x v="59"/>
    <x v="82"/>
    <x v="76"/>
    <x v="12"/>
    <x v="77"/>
    <x v="69"/>
    <x v="67"/>
    <x v="44"/>
    <x v="51"/>
    <x v="21"/>
    <x v="2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354"/>
    <x v="331"/>
    <x v="1"/>
    <x v="1"/>
    <x v="2"/>
    <x v="72"/>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0"/>
    <x v="0"/>
    <x v="0"/>
    <x v="0"/>
    <x v="0"/>
    <x v="0"/>
    <x v="0"/>
    <x v="0"/>
    <x v="0"/>
    <x v="0"/>
    <x v="2"/>
    <x v="2"/>
    <x v="2"/>
    <x v="2"/>
    <x v="2"/>
    <x v="2"/>
    <x v="2"/>
    <x v="2"/>
    <x v="2"/>
    <x v="2"/>
    <x v="2"/>
    <x v="2"/>
    <x v="2"/>
    <x v="2"/>
    <x v="2"/>
    <x v="2"/>
    <x v="2"/>
    <x v="2"/>
    <x v="0"/>
    <x v="0"/>
    <x v="1"/>
    <x v="1"/>
    <x v="2"/>
    <x v="0"/>
    <x v="1"/>
    <x v="3"/>
    <x v="4"/>
    <x v="5"/>
    <x v="3"/>
    <x v="4"/>
    <x v="5"/>
    <x v="6"/>
    <x v="6"/>
    <x v="0"/>
    <x v="15"/>
    <x v="11"/>
    <x v="14"/>
    <x v="15"/>
    <x v="2"/>
    <x v="61"/>
    <x v="0"/>
    <x v="100"/>
    <x v="37"/>
    <x v="46"/>
    <x v="72"/>
    <x v="27"/>
    <x v="27"/>
    <x v="22"/>
    <x v="37"/>
    <x v="69"/>
    <x v="75"/>
    <x v="34"/>
    <x v="66"/>
    <x v="51"/>
    <x v="22"/>
    <x v="56"/>
    <x v="48"/>
    <x v="84"/>
    <x v="69"/>
    <x v="55"/>
    <x v="96"/>
    <x v="24"/>
    <x v="32"/>
    <x v="36"/>
    <x v="23"/>
    <x v="21"/>
    <x v="20"/>
    <x v="33"/>
    <x v="23"/>
    <x v="37"/>
    <x v="29"/>
    <x v="51"/>
    <x v="21"/>
    <x v="31"/>
    <x v="49"/>
    <x v="19"/>
    <x v="19"/>
    <x v="11"/>
    <x v="26"/>
    <x v="17"/>
    <x v="31"/>
    <x v="52"/>
    <x v="21"/>
    <x v="33"/>
    <x v="51"/>
    <x v="20"/>
    <x v="20"/>
    <x v="11"/>
    <x v="27"/>
    <x v="17"/>
    <x v="32"/>
    <x v="62"/>
    <x v="107"/>
    <x v="74"/>
    <x v="38"/>
    <x v="74"/>
    <x v="68"/>
    <x v="114"/>
    <x v="95"/>
    <x v="92"/>
    <x v="129"/>
    <x v="4"/>
    <x v="1"/>
    <x v="3"/>
    <x v="4"/>
    <x v="1"/>
    <x v="1"/>
    <x v="1"/>
    <x v="1"/>
    <x v="3"/>
    <x v="3"/>
    <x v="27"/>
    <x v="28"/>
    <x v="10"/>
    <x v="25"/>
    <x v="25"/>
    <x v="25"/>
    <x v="30"/>
    <x v="48"/>
    <x v="15"/>
    <x v="39"/>
    <x v="70"/>
    <x v="73"/>
    <x v="72"/>
    <x v="48"/>
    <x v="40"/>
    <x v="26"/>
    <x v="60"/>
    <x v="31"/>
    <x v="81"/>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5"/>
    <x v="393"/>
    <x v="1"/>
    <x v="1"/>
    <x v="2"/>
    <x v="73"/>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0"/>
    <x v="0"/>
    <x v="0"/>
    <x v="0"/>
    <x v="0"/>
    <x v="0"/>
    <x v="0"/>
    <x v="0"/>
    <x v="0"/>
    <x v="0"/>
    <x v="2"/>
    <x v="2"/>
    <x v="2"/>
    <x v="2"/>
    <x v="2"/>
    <x v="2"/>
    <x v="2"/>
    <x v="2"/>
    <x v="2"/>
    <x v="2"/>
    <x v="2"/>
    <x v="2"/>
    <x v="2"/>
    <x v="2"/>
    <x v="2"/>
    <x v="2"/>
    <x v="0"/>
    <x v="0"/>
    <x v="1"/>
    <x v="1"/>
    <x v="2"/>
    <x v="0"/>
    <x v="1"/>
    <x v="3"/>
    <x v="4"/>
    <x v="5"/>
    <x v="8"/>
    <x v="10"/>
    <x v="13"/>
    <x v="13"/>
    <x v="14"/>
    <x v="0"/>
    <x v="10"/>
    <x v="11"/>
    <x v="14"/>
    <x v="15"/>
    <x v="6"/>
    <x v="61"/>
    <x v="0"/>
    <x v="90"/>
    <x v="75"/>
    <x v="29"/>
    <x v="56"/>
    <x v="45"/>
    <x v="63"/>
    <x v="38"/>
    <x v="29"/>
    <x v="70"/>
    <x v="52"/>
    <x v="44"/>
    <x v="27"/>
    <x v="68"/>
    <x v="38"/>
    <x v="38"/>
    <x v="10"/>
    <x v="67"/>
    <x v="77"/>
    <x v="54"/>
    <x v="119"/>
    <x v="10"/>
    <x v="13"/>
    <x v="16"/>
    <x v="4"/>
    <x v="11"/>
    <x v="12"/>
    <x v="10"/>
    <x v="18"/>
    <x v="10"/>
    <x v="17"/>
    <x v="41"/>
    <x v="55"/>
    <x v="15"/>
    <x v="34"/>
    <x v="35"/>
    <x v="56"/>
    <x v="25"/>
    <x v="20"/>
    <x v="17"/>
    <x v="9"/>
    <x v="42"/>
    <x v="56"/>
    <x v="16"/>
    <x v="35"/>
    <x v="37"/>
    <x v="58"/>
    <x v="26"/>
    <x v="21"/>
    <x v="17"/>
    <x v="9"/>
    <x v="72"/>
    <x v="72"/>
    <x v="90"/>
    <x v="54"/>
    <x v="57"/>
    <x v="30"/>
    <x v="99"/>
    <x v="101"/>
    <x v="92"/>
    <x v="151"/>
    <x v="2"/>
    <x v="3"/>
    <x v="1"/>
    <x v="1"/>
    <x v="4"/>
    <x v="4"/>
    <x v="3"/>
    <x v="2"/>
    <x v="0"/>
    <x v="0"/>
    <x v="48"/>
    <x v="19"/>
    <x v="26"/>
    <x v="45"/>
    <x v="33"/>
    <x v="14"/>
    <x v="35"/>
    <x v="30"/>
    <x v="39"/>
    <x v="38"/>
    <x v="41"/>
    <x v="57"/>
    <x v="50"/>
    <x v="14"/>
    <x v="19"/>
    <x v="34"/>
    <x v="42"/>
    <x v="60"/>
    <x v="42"/>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1"/>
  </r>
  <r>
    <x v="356"/>
    <x v="388"/>
    <x v="1"/>
    <x v="1"/>
    <x v="2"/>
    <x v="74"/>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0"/>
    <x v="0"/>
    <x v="0"/>
    <x v="0"/>
    <x v="0"/>
    <x v="0"/>
    <x v="0"/>
    <x v="0"/>
    <x v="0"/>
    <x v="0"/>
    <x v="2"/>
    <x v="2"/>
    <x v="2"/>
    <x v="2"/>
    <x v="2"/>
    <x v="2"/>
    <x v="2"/>
    <x v="2"/>
    <x v="2"/>
    <x v="2"/>
    <x v="2"/>
    <x v="2"/>
    <x v="2"/>
    <x v="2"/>
    <x v="0"/>
    <x v="0"/>
    <x v="1"/>
    <x v="1"/>
    <x v="2"/>
    <x v="0"/>
    <x v="1"/>
    <x v="3"/>
    <x v="4"/>
    <x v="5"/>
    <x v="3"/>
    <x v="4"/>
    <x v="5"/>
    <x v="6"/>
    <x v="6"/>
    <x v="0"/>
    <x v="15"/>
    <x v="11"/>
    <x v="14"/>
    <x v="15"/>
    <x v="6"/>
    <x v="61"/>
    <x v="0"/>
    <x v="83"/>
    <x v="69"/>
    <x v="26"/>
    <x v="52"/>
    <x v="43"/>
    <x v="60"/>
    <x v="35"/>
    <x v="27"/>
    <x v="65"/>
    <x v="47"/>
    <x v="51"/>
    <x v="33"/>
    <x v="72"/>
    <x v="42"/>
    <x v="40"/>
    <x v="13"/>
    <x v="70"/>
    <x v="79"/>
    <x v="59"/>
    <x v="124"/>
    <x v="15"/>
    <x v="22"/>
    <x v="25"/>
    <x v="10"/>
    <x v="13"/>
    <x v="17"/>
    <x v="18"/>
    <x v="23"/>
    <x v="17"/>
    <x v="23"/>
    <x v="33"/>
    <x v="49"/>
    <x v="13"/>
    <x v="30"/>
    <x v="33"/>
    <x v="51"/>
    <x v="22"/>
    <x v="18"/>
    <x v="12"/>
    <x v="5"/>
    <x v="33"/>
    <x v="50"/>
    <x v="14"/>
    <x v="30"/>
    <x v="35"/>
    <x v="53"/>
    <x v="23"/>
    <x v="19"/>
    <x v="12"/>
    <x v="5"/>
    <x v="81"/>
    <x v="78"/>
    <x v="92"/>
    <x v="59"/>
    <x v="59"/>
    <x v="35"/>
    <x v="102"/>
    <x v="103"/>
    <x v="97"/>
    <x v="155"/>
    <x v="2"/>
    <x v="3"/>
    <x v="1"/>
    <x v="1"/>
    <x v="4"/>
    <x v="4"/>
    <x v="3"/>
    <x v="2"/>
    <x v="0"/>
    <x v="0"/>
    <x v="40"/>
    <x v="13"/>
    <x v="23"/>
    <x v="41"/>
    <x v="31"/>
    <x v="8"/>
    <x v="32"/>
    <x v="28"/>
    <x v="34"/>
    <x v="32"/>
    <x v="53"/>
    <x v="61"/>
    <x v="54"/>
    <x v="25"/>
    <x v="24"/>
    <x v="46"/>
    <x v="49"/>
    <x v="64"/>
    <x v="62"/>
    <x v="6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7"/>
    <x v="333"/>
    <x v="1"/>
    <x v="1"/>
    <x v="2"/>
    <x v="75"/>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0"/>
    <x v="0"/>
    <x v="0"/>
    <x v="0"/>
    <x v="0"/>
    <x v="0"/>
    <x v="0"/>
    <x v="0"/>
    <x v="0"/>
    <x v="0"/>
    <x v="2"/>
    <x v="2"/>
    <x v="2"/>
    <x v="2"/>
    <x v="2"/>
    <x v="2"/>
    <x v="2"/>
    <x v="2"/>
    <x v="2"/>
    <x v="2"/>
    <x v="2"/>
    <x v="2"/>
    <x v="0"/>
    <x v="0"/>
    <x v="1"/>
    <x v="1"/>
    <x v="2"/>
    <x v="0"/>
    <x v="1"/>
    <x v="3"/>
    <x v="4"/>
    <x v="5"/>
    <x v="3"/>
    <x v="4"/>
    <x v="5"/>
    <x v="6"/>
    <x v="6"/>
    <x v="0"/>
    <x v="15"/>
    <x v="11"/>
    <x v="14"/>
    <x v="15"/>
    <x v="5"/>
    <x v="61"/>
    <x v="0"/>
    <x v="77"/>
    <x v="30"/>
    <x v="72"/>
    <x v="44"/>
    <x v="11"/>
    <x v="11"/>
    <x v="61"/>
    <x v="53"/>
    <x v="78"/>
    <x v="115"/>
    <x v="57"/>
    <x v="73"/>
    <x v="25"/>
    <x v="50"/>
    <x v="72"/>
    <x v="64"/>
    <x v="44"/>
    <x v="53"/>
    <x v="46"/>
    <x v="56"/>
    <x v="33"/>
    <x v="31"/>
    <x v="31"/>
    <x v="25"/>
    <x v="24"/>
    <x v="23"/>
    <x v="26"/>
    <x v="42"/>
    <x v="32"/>
    <x v="34"/>
    <x v="27"/>
    <x v="14"/>
    <x v="53"/>
    <x v="22"/>
    <x v="5"/>
    <x v="5"/>
    <x v="44"/>
    <x v="39"/>
    <x v="24"/>
    <x v="64"/>
    <x v="27"/>
    <x v="14"/>
    <x v="56"/>
    <x v="22"/>
    <x v="5"/>
    <x v="5"/>
    <x v="46"/>
    <x v="41"/>
    <x v="25"/>
    <x v="67"/>
    <x v="87"/>
    <x v="114"/>
    <x v="51"/>
    <x v="67"/>
    <x v="89"/>
    <x v="83"/>
    <x v="79"/>
    <x v="81"/>
    <x v="84"/>
    <x v="94"/>
    <x v="3"/>
    <x v="0"/>
    <x v="4"/>
    <x v="2"/>
    <x v="0"/>
    <x v="0"/>
    <x v="5"/>
    <x v="5"/>
    <x v="2"/>
    <x v="5"/>
    <x v="26"/>
    <x v="30"/>
    <x v="20"/>
    <x v="31"/>
    <x v="24"/>
    <x v="22"/>
    <x v="21"/>
    <x v="7"/>
    <x v="23"/>
    <x v="10"/>
    <x v="64"/>
    <x v="68"/>
    <x v="56"/>
    <x v="53"/>
    <x v="59"/>
    <x v="59"/>
    <x v="68"/>
    <x v="71"/>
    <x v="72"/>
    <x v="7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8"/>
    <x v="21"/>
    <x v="1"/>
    <x v="1"/>
    <x v="2"/>
    <x v="75"/>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0"/>
    <x v="0"/>
    <x v="0"/>
    <x v="0"/>
    <x v="0"/>
    <x v="0"/>
    <x v="0"/>
    <x v="0"/>
    <x v="0"/>
    <x v="0"/>
    <x v="2"/>
    <x v="2"/>
    <x v="2"/>
    <x v="2"/>
    <x v="2"/>
    <x v="2"/>
    <x v="2"/>
    <x v="2"/>
    <x v="2"/>
    <x v="2"/>
    <x v="2"/>
    <x v="2"/>
    <x v="0"/>
    <x v="0"/>
    <x v="1"/>
    <x v="1"/>
    <x v="2"/>
    <x v="0"/>
    <x v="1"/>
    <x v="3"/>
    <x v="4"/>
    <x v="5"/>
    <x v="19"/>
    <x v="21"/>
    <x v="25"/>
    <x v="27"/>
    <x v="28"/>
    <x v="0"/>
    <x v="10"/>
    <x v="11"/>
    <x v="14"/>
    <x v="15"/>
    <x v="2"/>
    <x v="61"/>
    <x v="0"/>
    <x v="123"/>
    <x v="58"/>
    <x v="82"/>
    <x v="82"/>
    <x v="10"/>
    <x v="40"/>
    <x v="53"/>
    <x v="42"/>
    <x v="87"/>
    <x v="114"/>
    <x v="11"/>
    <x v="44"/>
    <x v="15"/>
    <x v="12"/>
    <x v="74"/>
    <x v="33"/>
    <x v="52"/>
    <x v="64"/>
    <x v="37"/>
    <x v="57"/>
    <x v="6"/>
    <x v="2"/>
    <x v="5"/>
    <x v="13"/>
    <x v="60"/>
    <x v="4"/>
    <x v="6"/>
    <x v="15"/>
    <x v="21"/>
    <x v="3"/>
    <x v="75"/>
    <x v="38"/>
    <x v="62"/>
    <x v="59"/>
    <x v="4"/>
    <x v="30"/>
    <x v="37"/>
    <x v="29"/>
    <x v="32"/>
    <x v="63"/>
    <x v="77"/>
    <x v="39"/>
    <x v="65"/>
    <x v="61"/>
    <x v="4"/>
    <x v="32"/>
    <x v="38"/>
    <x v="30"/>
    <x v="34"/>
    <x v="66"/>
    <x v="37"/>
    <x v="89"/>
    <x v="42"/>
    <x v="28"/>
    <x v="90"/>
    <x v="57"/>
    <x v="87"/>
    <x v="92"/>
    <x v="75"/>
    <x v="95"/>
    <x v="4"/>
    <x v="1"/>
    <x v="3"/>
    <x v="4"/>
    <x v="1"/>
    <x v="1"/>
    <x v="1"/>
    <x v="1"/>
    <x v="3"/>
    <x v="3"/>
    <x v="50"/>
    <x v="47"/>
    <x v="43"/>
    <x v="35"/>
    <x v="10"/>
    <x v="36"/>
    <x v="57"/>
    <x v="51"/>
    <x v="30"/>
    <x v="74"/>
    <x v="42"/>
    <x v="20"/>
    <x v="25"/>
    <x v="32"/>
    <x v="81"/>
    <x v="7"/>
    <x v="11"/>
    <x v="26"/>
    <x v="49"/>
    <x v="20"/>
    <x v="7"/>
    <x v="7"/>
    <x v="3"/>
    <x v="2"/>
    <x v="5"/>
    <x v="2"/>
    <x v="5"/>
    <x v="4"/>
    <x v="7"/>
    <x v="5"/>
    <x v="5"/>
    <x v="4"/>
    <x v="4"/>
    <x v="4"/>
    <x v="3"/>
    <x v="2"/>
    <x v="4"/>
    <x v="4"/>
    <x v="5"/>
    <x v="4"/>
    <x v="2"/>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2"/>
    <x v="5"/>
    <x v="1"/>
    <x v="1"/>
    <x v="1"/>
    <x v="1"/>
    <x v="2"/>
    <x v="2"/>
    <x v="1"/>
    <x v="1"/>
    <x v="1"/>
    <x v="2"/>
    <x v="2"/>
    <x v="2"/>
    <x v="1"/>
    <x v="3"/>
    <x v="2"/>
    <x v="4"/>
    <x v="1"/>
    <x v="5"/>
    <x v="4"/>
    <x v="2"/>
    <x v="4"/>
    <x v="6"/>
    <x v="5"/>
    <x v="5"/>
    <x v="4"/>
    <x v="5"/>
    <x v="5"/>
    <x v="5"/>
    <x v="3"/>
    <x v="3"/>
    <x v="4"/>
    <x v="6"/>
    <x v="5"/>
    <x v="1"/>
    <x v="1"/>
    <x v="4"/>
    <x v="1"/>
    <x v="2"/>
    <x v="6"/>
  </r>
  <r>
    <x v="359"/>
    <x v="166"/>
    <x v="1"/>
    <x v="1"/>
    <x v="2"/>
    <x v="78"/>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0"/>
    <x v="0"/>
    <x v="0"/>
    <x v="0"/>
    <x v="0"/>
    <x v="0"/>
    <x v="0"/>
    <x v="0"/>
    <x v="0"/>
    <x v="0"/>
    <x v="2"/>
    <x v="2"/>
    <x v="2"/>
    <x v="2"/>
    <x v="2"/>
    <x v="2"/>
    <x v="0"/>
    <x v="0"/>
    <x v="1"/>
    <x v="1"/>
    <x v="2"/>
    <x v="0"/>
    <x v="1"/>
    <x v="3"/>
    <x v="4"/>
    <x v="5"/>
    <x v="8"/>
    <x v="10"/>
    <x v="13"/>
    <x v="13"/>
    <x v="14"/>
    <x v="0"/>
    <x v="10"/>
    <x v="11"/>
    <x v="14"/>
    <x v="15"/>
    <x v="4"/>
    <x v="61"/>
    <x v="0"/>
    <x v="98"/>
    <x v="57"/>
    <x v="67"/>
    <x v="65"/>
    <x v="32"/>
    <x v="28"/>
    <x v="83"/>
    <x v="84"/>
    <x v="94"/>
    <x v="137"/>
    <x v="36"/>
    <x v="45"/>
    <x v="30"/>
    <x v="29"/>
    <x v="51"/>
    <x v="47"/>
    <x v="21"/>
    <x v="21"/>
    <x v="29"/>
    <x v="34"/>
    <x v="15"/>
    <x v="19"/>
    <x v="25"/>
    <x v="12"/>
    <x v="7"/>
    <x v="15"/>
    <x v="26"/>
    <x v="22"/>
    <x v="19"/>
    <x v="22"/>
    <x v="42"/>
    <x v="35"/>
    <x v="46"/>
    <x v="38"/>
    <x v="22"/>
    <x v="18"/>
    <x v="63"/>
    <x v="65"/>
    <x v="35"/>
    <x v="83"/>
    <x v="43"/>
    <x v="36"/>
    <x v="48"/>
    <x v="39"/>
    <x v="23"/>
    <x v="19"/>
    <x v="65"/>
    <x v="67"/>
    <x v="37"/>
    <x v="86"/>
    <x v="71"/>
    <x v="92"/>
    <x v="59"/>
    <x v="50"/>
    <x v="71"/>
    <x v="69"/>
    <x v="60"/>
    <x v="55"/>
    <x v="72"/>
    <x v="75"/>
    <x v="1"/>
    <x v="2"/>
    <x v="2"/>
    <x v="3"/>
    <x v="2"/>
    <x v="3"/>
    <x v="6"/>
    <x v="4"/>
    <x v="1"/>
    <x v="4"/>
    <x v="50"/>
    <x v="29"/>
    <x v="31"/>
    <x v="42"/>
    <x v="27"/>
    <x v="19"/>
    <x v="20"/>
    <x v="33"/>
    <x v="38"/>
    <x v="45"/>
    <x v="57"/>
    <x v="69"/>
    <x v="44"/>
    <x v="32"/>
    <x v="46"/>
    <x v="55"/>
    <x v="72"/>
    <x v="52"/>
    <x v="52"/>
    <x v="5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360"/>
    <x v="36"/>
    <x v="1"/>
    <x v="1"/>
    <x v="2"/>
    <x v="83"/>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0"/>
    <x v="0"/>
    <x v="0"/>
    <x v="0"/>
    <x v="0"/>
    <x v="0"/>
    <x v="2"/>
    <x v="6"/>
    <x v="6"/>
    <x v="6"/>
    <x v="7"/>
    <x v="0"/>
    <x v="0"/>
    <x v="0"/>
    <x v="0"/>
    <x v="0"/>
    <x v="8"/>
    <x v="10"/>
    <x v="28"/>
    <x v="13"/>
    <x v="31"/>
    <x v="0"/>
    <x v="25"/>
    <x v="28"/>
    <x v="42"/>
    <x v="45"/>
    <x v="3"/>
    <x v="61"/>
    <x v="0"/>
    <x v="88"/>
    <x v="90"/>
    <x v="15"/>
    <x v="56"/>
    <x v="71"/>
    <x v="35"/>
    <x v="61"/>
    <x v="70"/>
    <x v="97"/>
    <x v="78"/>
    <x v="46"/>
    <x v="12"/>
    <x v="85"/>
    <x v="38"/>
    <x v="12"/>
    <x v="38"/>
    <x v="44"/>
    <x v="36"/>
    <x v="26"/>
    <x v="93"/>
    <x v="9"/>
    <x v="14"/>
    <x v="29"/>
    <x v="6"/>
    <x v="13"/>
    <x v="12"/>
    <x v="16"/>
    <x v="16"/>
    <x v="17"/>
    <x v="16"/>
    <x v="29"/>
    <x v="61"/>
    <x v="4"/>
    <x v="28"/>
    <x v="56"/>
    <x v="23"/>
    <x v="39"/>
    <x v="49"/>
    <x v="32"/>
    <x v="23"/>
    <x v="29"/>
    <x v="62"/>
    <x v="4"/>
    <x v="28"/>
    <x v="58"/>
    <x v="24"/>
    <x v="41"/>
    <x v="51"/>
    <x v="34"/>
    <x v="23"/>
    <x v="85"/>
    <x v="66"/>
    <x v="101"/>
    <x v="61"/>
    <x v="36"/>
    <x v="64"/>
    <x v="84"/>
    <x v="71"/>
    <x v="75"/>
    <x v="137"/>
    <x v="0"/>
    <x v="5"/>
    <x v="0"/>
    <x v="0"/>
    <x v="5"/>
    <x v="2"/>
    <x v="4"/>
    <x v="3"/>
    <x v="4"/>
    <x v="1"/>
    <x v="41"/>
    <x v="11"/>
    <x v="23"/>
    <x v="41"/>
    <x v="15"/>
    <x v="25"/>
    <x v="27"/>
    <x v="29"/>
    <x v="18"/>
    <x v="34"/>
    <x v="60"/>
    <x v="72"/>
    <x v="65"/>
    <x v="34"/>
    <x v="48"/>
    <x v="36"/>
    <x v="59"/>
    <x v="66"/>
    <x v="72"/>
    <x v="8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1"/>
    <x v="1"/>
    <x v="1"/>
    <x v="1"/>
    <x v="1"/>
    <x v="2"/>
    <x v="2"/>
    <x v="1"/>
    <x v="1"/>
    <x v="1"/>
    <x v="2"/>
    <x v="2"/>
    <x v="2"/>
    <x v="1"/>
    <x v="3"/>
    <x v="2"/>
    <x v="4"/>
    <x v="1"/>
    <x v="5"/>
    <x v="4"/>
    <x v="2"/>
    <x v="4"/>
    <x v="6"/>
    <x v="5"/>
    <x v="5"/>
    <x v="4"/>
    <x v="5"/>
    <x v="5"/>
    <x v="5"/>
    <x v="6"/>
    <x v="3"/>
    <x v="4"/>
    <x v="6"/>
    <x v="5"/>
    <x v="1"/>
    <x v="1"/>
    <x v="4"/>
    <x v="1"/>
    <x v="2"/>
    <x v="6"/>
  </r>
  <r>
    <x v="361"/>
    <x v="439"/>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2"/>
    <x v="137"/>
    <x v="1"/>
    <x v="1"/>
    <x v="2"/>
    <x v="84"/>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0"/>
    <x v="0"/>
    <x v="0"/>
    <x v="0"/>
    <x v="2"/>
    <x v="6"/>
    <x v="6"/>
    <x v="6"/>
    <x v="7"/>
    <x v="0"/>
    <x v="0"/>
    <x v="0"/>
    <x v="0"/>
    <x v="0"/>
    <x v="12"/>
    <x v="14"/>
    <x v="28"/>
    <x v="30"/>
    <x v="20"/>
    <x v="0"/>
    <x v="25"/>
    <x v="28"/>
    <x v="42"/>
    <x v="45"/>
    <x v="4"/>
    <x v="47"/>
    <x v="0"/>
    <x v="78"/>
    <x v="56"/>
    <x v="93"/>
    <x v="38"/>
    <x v="17"/>
    <x v="16"/>
    <x v="101"/>
    <x v="101"/>
    <x v="112"/>
    <x v="168"/>
    <x v="56"/>
    <x v="46"/>
    <x v="4"/>
    <x v="56"/>
    <x v="66"/>
    <x v="59"/>
    <x v="3"/>
    <x v="4"/>
    <x v="11"/>
    <x v="3"/>
    <x v="33"/>
    <x v="20"/>
    <x v="0"/>
    <x v="40"/>
    <x v="55"/>
    <x v="56"/>
    <x v="3"/>
    <x v="4"/>
    <x v="3"/>
    <x v="3"/>
    <x v="20"/>
    <x v="31"/>
    <x v="67"/>
    <x v="13"/>
    <x v="8"/>
    <x v="7"/>
    <x v="83"/>
    <x v="83"/>
    <x v="43"/>
    <x v="117"/>
    <x v="20"/>
    <x v="31"/>
    <x v="70"/>
    <x v="13"/>
    <x v="8"/>
    <x v="7"/>
    <x v="86"/>
    <x v="86"/>
    <x v="45"/>
    <x v="120"/>
    <x v="94"/>
    <x v="97"/>
    <x v="37"/>
    <x v="76"/>
    <x v="86"/>
    <x v="81"/>
    <x v="39"/>
    <x v="36"/>
    <x v="64"/>
    <x v="41"/>
    <x v="1"/>
    <x v="2"/>
    <x v="2"/>
    <x v="3"/>
    <x v="2"/>
    <x v="3"/>
    <x v="6"/>
    <x v="4"/>
    <x v="1"/>
    <x v="4"/>
    <x v="29"/>
    <x v="25"/>
    <x v="55"/>
    <x v="16"/>
    <x v="13"/>
    <x v="8"/>
    <x v="40"/>
    <x v="53"/>
    <x v="48"/>
    <x v="87"/>
    <x v="82"/>
    <x v="73"/>
    <x v="27"/>
    <x v="79"/>
    <x v="80"/>
    <x v="75"/>
    <x v="43"/>
    <x v="30"/>
    <x v="45"/>
    <x v="27"/>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3"/>
    <x v="471"/>
    <x v="1"/>
    <x v="1"/>
    <x v="2"/>
    <x v="6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2"/>
    <x v="29"/>
    <x v="0"/>
    <x v="129"/>
    <x v="55"/>
    <x v="65"/>
    <x v="92"/>
    <x v="38"/>
    <x v="38"/>
    <x v="33"/>
    <x v="54"/>
    <x v="98"/>
    <x v="109"/>
    <x v="5"/>
    <x v="47"/>
    <x v="32"/>
    <x v="2"/>
    <x v="45"/>
    <x v="35"/>
    <x v="72"/>
    <x v="52"/>
    <x v="25"/>
    <x v="62"/>
    <x v="3"/>
    <x v="4"/>
    <x v="21"/>
    <x v="2"/>
    <x v="8"/>
    <x v="6"/>
    <x v="12"/>
    <x v="2"/>
    <x v="14"/>
    <x v="8"/>
    <x v="98"/>
    <x v="44"/>
    <x v="56"/>
    <x v="78"/>
    <x v="33"/>
    <x v="33"/>
    <x v="24"/>
    <x v="48"/>
    <x v="56"/>
    <x v="75"/>
    <x v="101"/>
    <x v="45"/>
    <x v="59"/>
    <x v="80"/>
    <x v="35"/>
    <x v="35"/>
    <x v="25"/>
    <x v="50"/>
    <x v="59"/>
    <x v="78"/>
    <x v="13"/>
    <x v="83"/>
    <x v="48"/>
    <x v="9"/>
    <x v="59"/>
    <x v="53"/>
    <x v="100"/>
    <x v="72"/>
    <x v="50"/>
    <x v="83"/>
    <x v="4"/>
    <x v="1"/>
    <x v="3"/>
    <x v="4"/>
    <x v="1"/>
    <x v="1"/>
    <x v="1"/>
    <x v="1"/>
    <x v="3"/>
    <x v="3"/>
    <x v="80"/>
    <x v="54"/>
    <x v="35"/>
    <x v="68"/>
    <x v="40"/>
    <x v="39"/>
    <x v="44"/>
    <x v="69"/>
    <x v="56"/>
    <x v="86"/>
    <x v="8"/>
    <x v="9"/>
    <x v="32"/>
    <x v="9"/>
    <x v="8"/>
    <x v="4"/>
    <x v="18"/>
    <x v="4"/>
    <x v="26"/>
    <x v="8"/>
    <x v="2"/>
    <x v="5"/>
    <x v="6"/>
    <x v="2"/>
    <x v="5"/>
    <x v="2"/>
    <x v="3"/>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2"/>
    <x v="4"/>
    <x v="5"/>
    <x v="4"/>
    <x v="5"/>
    <x v="1"/>
    <x v="1"/>
    <x v="1"/>
    <x v="1"/>
    <x v="2"/>
    <x v="2"/>
    <x v="1"/>
    <x v="1"/>
    <x v="1"/>
    <x v="2"/>
    <x v="2"/>
    <x v="2"/>
    <x v="1"/>
    <x v="3"/>
    <x v="2"/>
    <x v="4"/>
    <x v="1"/>
    <x v="3"/>
    <x v="4"/>
    <x v="2"/>
    <x v="4"/>
    <x v="6"/>
    <x v="5"/>
    <x v="5"/>
    <x v="4"/>
    <x v="5"/>
    <x v="5"/>
    <x v="5"/>
    <x v="6"/>
    <x v="3"/>
    <x v="4"/>
    <x v="6"/>
    <x v="5"/>
    <x v="1"/>
    <x v="1"/>
    <x v="4"/>
    <x v="1"/>
    <x v="2"/>
    <x v="6"/>
  </r>
  <r>
    <x v="364"/>
    <x v="361"/>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5"/>
    <x v="320"/>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6"/>
    <x v="132"/>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7"/>
    <x v="438"/>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8"/>
    <x v="376"/>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9"/>
    <x v="397"/>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70"/>
    <x v="179"/>
    <x v="1"/>
    <x v="1"/>
    <x v="2"/>
    <x v="7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61"/>
    <x v="0"/>
    <x v="82"/>
    <x v="91"/>
    <x v="14"/>
    <x v="52"/>
    <x v="68"/>
    <x v="33"/>
    <x v="59"/>
    <x v="68"/>
    <x v="91"/>
    <x v="75"/>
    <x v="52"/>
    <x v="11"/>
    <x v="86"/>
    <x v="42"/>
    <x v="15"/>
    <x v="41"/>
    <x v="46"/>
    <x v="38"/>
    <x v="33"/>
    <x v="96"/>
    <x v="17"/>
    <x v="13"/>
    <x v="36"/>
    <x v="11"/>
    <x v="19"/>
    <x v="15"/>
    <x v="17"/>
    <x v="19"/>
    <x v="24"/>
    <x v="19"/>
    <x v="36"/>
    <x v="76"/>
    <x v="6"/>
    <x v="32"/>
    <x v="63"/>
    <x v="26"/>
    <x v="46"/>
    <x v="57"/>
    <x v="41"/>
    <x v="33"/>
    <x v="37"/>
    <x v="77"/>
    <x v="6"/>
    <x v="33"/>
    <x v="65"/>
    <x v="27"/>
    <x v="48"/>
    <x v="59"/>
    <x v="43"/>
    <x v="34"/>
    <x v="78"/>
    <x v="51"/>
    <x v="99"/>
    <x v="56"/>
    <x v="29"/>
    <x v="61"/>
    <x v="77"/>
    <x v="63"/>
    <x v="66"/>
    <x v="127"/>
    <x v="0"/>
    <x v="5"/>
    <x v="0"/>
    <x v="0"/>
    <x v="5"/>
    <x v="2"/>
    <x v="4"/>
    <x v="3"/>
    <x v="4"/>
    <x v="1"/>
    <x v="48"/>
    <x v="25"/>
    <x v="25"/>
    <x v="45"/>
    <x v="23"/>
    <x v="28"/>
    <x v="34"/>
    <x v="37"/>
    <x v="27"/>
    <x v="44"/>
    <x v="53"/>
    <x v="58"/>
    <x v="57"/>
    <x v="23"/>
    <x v="38"/>
    <x v="31"/>
    <x v="47"/>
    <x v="50"/>
    <x v="67"/>
    <x v="72"/>
    <x v="7"/>
    <x v="7"/>
    <x v="6"/>
    <x v="2"/>
    <x v="0"/>
    <x v="2"/>
    <x v="5"/>
    <x v="4"/>
    <x v="7"/>
    <x v="5"/>
    <x v="5"/>
    <x v="4"/>
    <x v="4"/>
    <x v="4"/>
    <x v="3"/>
    <x v="2"/>
    <x v="4"/>
    <x v="4"/>
    <x v="5"/>
    <x v="4"/>
    <x v="4"/>
    <x v="4"/>
    <x v="4"/>
    <x v="4"/>
    <x v="4"/>
    <x v="4"/>
    <x v="4"/>
    <x v="4"/>
    <x v="4"/>
    <x v="4"/>
    <x v="4"/>
    <x v="1"/>
    <x v="5"/>
    <x v="2"/>
    <x v="4"/>
    <x v="4"/>
    <x v="3"/>
    <x v="4"/>
    <x v="4"/>
    <x v="6"/>
    <x v="0"/>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6"/>
    <x v="3"/>
    <x v="4"/>
    <x v="6"/>
    <x v="5"/>
    <x v="1"/>
    <x v="1"/>
    <x v="4"/>
    <x v="1"/>
    <x v="2"/>
    <x v="6"/>
  </r>
  <r>
    <x v="371"/>
    <x v="475"/>
    <x v="1"/>
    <x v="1"/>
    <x v="2"/>
    <x v="7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4"/>
    <x v="61"/>
    <x v="0"/>
    <x v="115"/>
    <x v="71"/>
    <x v="83"/>
    <x v="78"/>
    <x v="38"/>
    <x v="34"/>
    <x v="97"/>
    <x v="95"/>
    <x v="115"/>
    <x v="160"/>
    <x v="19"/>
    <x v="31"/>
    <x v="14"/>
    <x v="16"/>
    <x v="45"/>
    <x v="39"/>
    <x v="7"/>
    <x v="10"/>
    <x v="8"/>
    <x v="11"/>
    <x v="6"/>
    <x v="6"/>
    <x v="11"/>
    <x v="1"/>
    <x v="1"/>
    <x v="3"/>
    <x v="8"/>
    <x v="10"/>
    <x v="2"/>
    <x v="9"/>
    <x v="72"/>
    <x v="54"/>
    <x v="67"/>
    <x v="59"/>
    <x v="30"/>
    <x v="27"/>
    <x v="93"/>
    <x v="93"/>
    <x v="65"/>
    <x v="124"/>
    <x v="74"/>
    <x v="55"/>
    <x v="70"/>
    <x v="61"/>
    <x v="32"/>
    <x v="28"/>
    <x v="96"/>
    <x v="96"/>
    <x v="68"/>
    <x v="127"/>
    <x v="40"/>
    <x v="73"/>
    <x v="37"/>
    <x v="28"/>
    <x v="62"/>
    <x v="60"/>
    <x v="29"/>
    <x v="26"/>
    <x v="41"/>
    <x v="34"/>
    <x v="1"/>
    <x v="2"/>
    <x v="2"/>
    <x v="3"/>
    <x v="2"/>
    <x v="3"/>
    <x v="6"/>
    <x v="4"/>
    <x v="1"/>
    <x v="4"/>
    <x v="81"/>
    <x v="51"/>
    <x v="55"/>
    <x v="62"/>
    <x v="36"/>
    <x v="28"/>
    <x v="51"/>
    <x v="63"/>
    <x v="70"/>
    <x v="96"/>
    <x v="14"/>
    <x v="29"/>
    <x v="27"/>
    <x v="5"/>
    <x v="14"/>
    <x v="27"/>
    <x v="28"/>
    <x v="14"/>
    <x v="15"/>
    <x v="21"/>
    <x v="7"/>
    <x v="7"/>
    <x v="3"/>
    <x v="2"/>
    <x v="5"/>
    <x v="2"/>
    <x v="5"/>
    <x v="4"/>
    <x v="0"/>
    <x v="0"/>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0"/>
    <x v="2"/>
    <x v="2"/>
    <x v="1"/>
    <x v="1"/>
    <x v="2"/>
    <x v="4"/>
    <x v="3"/>
    <x v="4"/>
    <x v="5"/>
    <x v="5"/>
    <x v="5"/>
    <x v="4"/>
    <x v="4"/>
    <x v="5"/>
    <x v="4"/>
    <x v="5"/>
    <x v="1"/>
    <x v="1"/>
    <x v="1"/>
    <x v="1"/>
    <x v="2"/>
    <x v="2"/>
    <x v="1"/>
    <x v="1"/>
    <x v="1"/>
    <x v="2"/>
    <x v="2"/>
    <x v="2"/>
    <x v="1"/>
    <x v="3"/>
    <x v="2"/>
    <x v="4"/>
    <x v="1"/>
    <x v="5"/>
    <x v="4"/>
    <x v="2"/>
    <x v="4"/>
    <x v="6"/>
    <x v="5"/>
    <x v="2"/>
    <x v="4"/>
    <x v="5"/>
    <x v="5"/>
    <x v="5"/>
    <x v="6"/>
    <x v="3"/>
    <x v="4"/>
    <x v="6"/>
    <x v="5"/>
    <x v="1"/>
    <x v="1"/>
    <x v="4"/>
    <x v="1"/>
    <x v="2"/>
    <x v="6"/>
  </r>
  <r>
    <x v="372"/>
    <x v="10"/>
    <x v="1"/>
    <x v="1"/>
    <x v="2"/>
    <x v="6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61"/>
    <x v="0"/>
    <x v="87"/>
    <x v="59"/>
    <x v="83"/>
    <x v="68"/>
    <x v="32"/>
    <x v="29"/>
    <x v="71"/>
    <x v="87"/>
    <x v="110"/>
    <x v="151"/>
    <x v="47"/>
    <x v="43"/>
    <x v="14"/>
    <x v="26"/>
    <x v="51"/>
    <x v="46"/>
    <x v="34"/>
    <x v="18"/>
    <x v="13"/>
    <x v="20"/>
    <x v="24"/>
    <x v="17"/>
    <x v="11"/>
    <x v="11"/>
    <x v="7"/>
    <x v="13"/>
    <x v="41"/>
    <x v="19"/>
    <x v="7"/>
    <x v="16"/>
    <x v="48"/>
    <x v="48"/>
    <x v="74"/>
    <x v="53"/>
    <x v="27"/>
    <x v="24"/>
    <x v="64"/>
    <x v="85"/>
    <x v="68"/>
    <x v="123"/>
    <x v="49"/>
    <x v="49"/>
    <x v="77"/>
    <x v="55"/>
    <x v="29"/>
    <x v="25"/>
    <x v="66"/>
    <x v="88"/>
    <x v="71"/>
    <x v="126"/>
    <x v="65"/>
    <x v="79"/>
    <x v="30"/>
    <x v="34"/>
    <x v="65"/>
    <x v="63"/>
    <x v="59"/>
    <x v="34"/>
    <x v="38"/>
    <x v="35"/>
    <x v="1"/>
    <x v="2"/>
    <x v="2"/>
    <x v="3"/>
    <x v="2"/>
    <x v="3"/>
    <x v="6"/>
    <x v="4"/>
    <x v="1"/>
    <x v="4"/>
    <x v="56"/>
    <x v="44"/>
    <x v="62"/>
    <x v="57"/>
    <x v="33"/>
    <x v="25"/>
    <x v="21"/>
    <x v="55"/>
    <x v="72"/>
    <x v="95"/>
    <x v="46"/>
    <x v="41"/>
    <x v="20"/>
    <x v="8"/>
    <x v="19"/>
    <x v="43"/>
    <x v="71"/>
    <x v="27"/>
    <x v="11"/>
    <x v="22"/>
    <x v="7"/>
    <x v="7"/>
    <x v="6"/>
    <x v="2"/>
    <x v="5"/>
    <x v="2"/>
    <x v="5"/>
    <x v="4"/>
    <x v="7"/>
    <x v="5"/>
    <x v="5"/>
    <x v="4"/>
    <x v="4"/>
    <x v="4"/>
    <x v="3"/>
    <x v="2"/>
    <x v="4"/>
    <x v="4"/>
    <x v="3"/>
    <x v="4"/>
    <x v="4"/>
    <x v="4"/>
    <x v="4"/>
    <x v="4"/>
    <x v="4"/>
    <x v="4"/>
    <x v="4"/>
    <x v="4"/>
    <x v="4"/>
    <x v="4"/>
    <x v="4"/>
    <x v="1"/>
    <x v="5"/>
    <x v="2"/>
    <x v="4"/>
    <x v="4"/>
    <x v="3"/>
    <x v="4"/>
    <x v="4"/>
    <x v="2"/>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5"/>
    <x v="5"/>
    <x v="4"/>
    <x v="5"/>
    <x v="5"/>
    <x v="5"/>
    <x v="6"/>
    <x v="3"/>
    <x v="4"/>
    <x v="6"/>
    <x v="5"/>
    <x v="1"/>
    <x v="1"/>
    <x v="4"/>
    <x v="1"/>
    <x v="2"/>
    <x v="6"/>
  </r>
  <r>
    <x v="373"/>
    <x v="11"/>
    <x v="1"/>
    <x v="1"/>
    <x v="2"/>
    <x v="71"/>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61"/>
    <x v="0"/>
    <x v="52"/>
    <x v="41"/>
    <x v="97"/>
    <x v="38"/>
    <x v="6"/>
    <x v="6"/>
    <x v="88"/>
    <x v="86"/>
    <x v="117"/>
    <x v="163"/>
    <x v="83"/>
    <x v="62"/>
    <x v="0"/>
    <x v="56"/>
    <x v="78"/>
    <x v="70"/>
    <x v="16"/>
    <x v="19"/>
    <x v="6"/>
    <x v="8"/>
    <x v="52"/>
    <x v="16"/>
    <x v="0"/>
    <x v="33"/>
    <x v="58"/>
    <x v="54"/>
    <x v="0"/>
    <x v="4"/>
    <x v="0"/>
    <x v="1"/>
    <x v="8"/>
    <x v="26"/>
    <x v="92"/>
    <x v="19"/>
    <x v="1"/>
    <x v="1"/>
    <x v="76"/>
    <x v="73"/>
    <x v="66"/>
    <x v="130"/>
    <x v="8"/>
    <x v="26"/>
    <x v="95"/>
    <x v="19"/>
    <x v="1"/>
    <x v="1"/>
    <x v="79"/>
    <x v="75"/>
    <x v="69"/>
    <x v="133"/>
    <x v="106"/>
    <x v="102"/>
    <x v="12"/>
    <x v="70"/>
    <x v="93"/>
    <x v="87"/>
    <x v="46"/>
    <x v="47"/>
    <x v="40"/>
    <x v="28"/>
    <x v="3"/>
    <x v="0"/>
    <x v="4"/>
    <x v="2"/>
    <x v="0"/>
    <x v="0"/>
    <x v="5"/>
    <x v="5"/>
    <x v="2"/>
    <x v="5"/>
    <x v="9"/>
    <x v="44"/>
    <x v="67"/>
    <x v="28"/>
    <x v="19"/>
    <x v="17"/>
    <x v="54"/>
    <x v="40"/>
    <x v="67"/>
    <x v="86"/>
    <x v="79"/>
    <x v="21"/>
    <x v="11"/>
    <x v="60"/>
    <x v="69"/>
    <x v="67"/>
    <x v="18"/>
    <x v="40"/>
    <x v="14"/>
    <x v="19"/>
    <x v="7"/>
    <x v="7"/>
    <x v="0"/>
    <x v="2"/>
    <x v="5"/>
    <x v="2"/>
    <x v="5"/>
    <x v="4"/>
    <x v="7"/>
    <x v="5"/>
    <x v="5"/>
    <x v="4"/>
    <x v="4"/>
    <x v="4"/>
    <x v="3"/>
    <x v="2"/>
    <x v="4"/>
    <x v="4"/>
    <x v="5"/>
    <x v="4"/>
    <x v="4"/>
    <x v="4"/>
    <x v="4"/>
    <x v="1"/>
    <x v="4"/>
    <x v="4"/>
    <x v="4"/>
    <x v="4"/>
    <x v="4"/>
    <x v="4"/>
    <x v="4"/>
    <x v="1"/>
    <x v="1"/>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1"/>
    <x v="5"/>
    <x v="1"/>
    <x v="1"/>
    <x v="4"/>
    <x v="1"/>
    <x v="2"/>
    <x v="6"/>
  </r>
  <r>
    <x v="374"/>
    <x v="280"/>
    <x v="1"/>
    <x v="1"/>
    <x v="2"/>
    <x v="5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18"/>
    <x v="0"/>
    <x v="47"/>
    <x v="74"/>
    <x v="4"/>
    <x v="22"/>
    <x v="75"/>
    <x v="38"/>
    <x v="81"/>
    <x v="64"/>
    <x v="91"/>
    <x v="62"/>
    <x v="88"/>
    <x v="28"/>
    <x v="96"/>
    <x v="74"/>
    <x v="8"/>
    <x v="35"/>
    <x v="23"/>
    <x v="42"/>
    <x v="33"/>
    <x v="109"/>
    <x v="48"/>
    <x v="36"/>
    <x v="74"/>
    <x v="45"/>
    <x v="8"/>
    <x v="8"/>
    <x v="5"/>
    <x v="26"/>
    <x v="24"/>
    <x v="41"/>
    <x v="17"/>
    <x v="77"/>
    <x v="0"/>
    <x v="11"/>
    <x v="80"/>
    <x v="40"/>
    <x v="90"/>
    <x v="70"/>
    <x v="67"/>
    <x v="39"/>
    <x v="17"/>
    <x v="78"/>
    <x v="0"/>
    <x v="11"/>
    <x v="83"/>
    <x v="42"/>
    <x v="93"/>
    <x v="72"/>
    <x v="70"/>
    <x v="41"/>
    <x v="97"/>
    <x v="50"/>
    <x v="105"/>
    <x v="78"/>
    <x v="11"/>
    <x v="46"/>
    <x v="32"/>
    <x v="50"/>
    <x v="39"/>
    <x v="120"/>
    <x v="0"/>
    <x v="5"/>
    <x v="0"/>
    <x v="0"/>
    <x v="5"/>
    <x v="2"/>
    <x v="4"/>
    <x v="3"/>
    <x v="4"/>
    <x v="1"/>
    <x v="30"/>
    <x v="26"/>
    <x v="17"/>
    <x v="23"/>
    <x v="53"/>
    <x v="42"/>
    <x v="76"/>
    <x v="51"/>
    <x v="55"/>
    <x v="50"/>
    <x v="73"/>
    <x v="57"/>
    <x v="72"/>
    <x v="64"/>
    <x v="11"/>
    <x v="6"/>
    <x v="3"/>
    <x v="20"/>
    <x v="30"/>
    <x v="60"/>
    <x v="7"/>
    <x v="7"/>
    <x v="6"/>
    <x v="2"/>
    <x v="0"/>
    <x v="2"/>
    <x v="5"/>
    <x v="4"/>
    <x v="7"/>
    <x v="5"/>
    <x v="5"/>
    <x v="4"/>
    <x v="4"/>
    <x v="4"/>
    <x v="3"/>
    <x v="2"/>
    <x v="4"/>
    <x v="4"/>
    <x v="5"/>
    <x v="4"/>
    <x v="4"/>
    <x v="4"/>
    <x v="4"/>
    <x v="4"/>
    <x v="4"/>
    <x v="0"/>
    <x v="4"/>
    <x v="4"/>
    <x v="4"/>
    <x v="4"/>
    <x v="4"/>
    <x v="1"/>
    <x v="2"/>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75"/>
    <x v="352"/>
    <x v="1"/>
    <x v="1"/>
    <x v="2"/>
    <x v="73"/>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61"/>
    <x v="0"/>
    <x v="117"/>
    <x v="18"/>
    <x v="32"/>
    <x v="90"/>
    <x v="19"/>
    <x v="19"/>
    <x v="10"/>
    <x v="17"/>
    <x v="48"/>
    <x v="43"/>
    <x v="17"/>
    <x v="86"/>
    <x v="65"/>
    <x v="4"/>
    <x v="64"/>
    <x v="56"/>
    <x v="97"/>
    <x v="89"/>
    <x v="76"/>
    <x v="128"/>
    <x v="8"/>
    <x v="56"/>
    <x v="52"/>
    <x v="4"/>
    <x v="34"/>
    <x v="31"/>
    <x v="52"/>
    <x v="40"/>
    <x v="49"/>
    <x v="49"/>
    <x v="70"/>
    <x v="4"/>
    <x v="18"/>
    <x v="71"/>
    <x v="12"/>
    <x v="12"/>
    <x v="1"/>
    <x v="10"/>
    <x v="3"/>
    <x v="4"/>
    <x v="72"/>
    <x v="4"/>
    <x v="19"/>
    <x v="73"/>
    <x v="12"/>
    <x v="13"/>
    <x v="1"/>
    <x v="11"/>
    <x v="3"/>
    <x v="4"/>
    <x v="42"/>
    <x v="124"/>
    <x v="87"/>
    <x v="16"/>
    <x v="82"/>
    <x v="75"/>
    <x v="124"/>
    <x v="111"/>
    <x v="106"/>
    <x v="156"/>
    <x v="4"/>
    <x v="1"/>
    <x v="3"/>
    <x v="4"/>
    <x v="1"/>
    <x v="1"/>
    <x v="1"/>
    <x v="1"/>
    <x v="3"/>
    <x v="3"/>
    <x v="45"/>
    <x v="11"/>
    <x v="3"/>
    <x v="54"/>
    <x v="18"/>
    <x v="18"/>
    <x v="19"/>
    <x v="30"/>
    <x v="3"/>
    <x v="13"/>
    <x v="51"/>
    <x v="90"/>
    <x v="83"/>
    <x v="18"/>
    <x v="75"/>
    <x v="43"/>
    <x v="88"/>
    <x v="52"/>
    <x v="92"/>
    <x v="9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2"/>
    <x v="5"/>
    <x v="5"/>
    <x v="4"/>
    <x v="2"/>
    <x v="5"/>
    <x v="4"/>
    <x v="5"/>
    <x v="1"/>
    <x v="1"/>
    <x v="1"/>
    <x v="1"/>
    <x v="2"/>
    <x v="2"/>
    <x v="1"/>
    <x v="1"/>
    <x v="1"/>
    <x v="2"/>
    <x v="2"/>
    <x v="2"/>
    <x v="1"/>
    <x v="3"/>
    <x v="2"/>
    <x v="4"/>
    <x v="1"/>
    <x v="5"/>
    <x v="4"/>
    <x v="2"/>
    <x v="0"/>
    <x v="1"/>
    <x v="5"/>
    <x v="5"/>
    <x v="4"/>
    <x v="5"/>
    <x v="5"/>
    <x v="5"/>
    <x v="6"/>
    <x v="3"/>
    <x v="4"/>
    <x v="6"/>
    <x v="5"/>
    <x v="1"/>
    <x v="1"/>
    <x v="4"/>
    <x v="1"/>
    <x v="2"/>
    <x v="6"/>
  </r>
  <r>
    <x v="376"/>
    <x v="468"/>
    <x v="1"/>
    <x v="1"/>
    <x v="2"/>
    <x v="73"/>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61"/>
    <x v="84"/>
    <x v="6"/>
    <x v="43"/>
    <x v="82"/>
    <x v="47"/>
    <x v="84"/>
    <x v="80"/>
    <x v="118"/>
    <x v="80"/>
    <x v="73"/>
    <x v="18"/>
    <x v="94"/>
    <x v="51"/>
    <x v="1"/>
    <x v="26"/>
    <x v="20"/>
    <x v="25"/>
    <x v="5"/>
    <x v="91"/>
    <x v="37"/>
    <x v="22"/>
    <x v="66"/>
    <x v="20"/>
    <x v="1"/>
    <x v="2"/>
    <x v="3"/>
    <x v="1"/>
    <x v="3"/>
    <x v="11"/>
    <x v="15"/>
    <x v="63"/>
    <x v="0"/>
    <x v="23"/>
    <x v="78"/>
    <x v="38"/>
    <x v="69"/>
    <x v="66"/>
    <x v="63"/>
    <x v="35"/>
    <x v="15"/>
    <x v="64"/>
    <x v="0"/>
    <x v="23"/>
    <x v="81"/>
    <x v="40"/>
    <x v="71"/>
    <x v="68"/>
    <x v="66"/>
    <x v="36"/>
    <x v="99"/>
    <x v="64"/>
    <x v="105"/>
    <x v="66"/>
    <x v="13"/>
    <x v="48"/>
    <x v="54"/>
    <x v="54"/>
    <x v="43"/>
    <x v="125"/>
    <x v="0"/>
    <x v="5"/>
    <x v="0"/>
    <x v="0"/>
    <x v="5"/>
    <x v="2"/>
    <x v="4"/>
    <x v="3"/>
    <x v="4"/>
    <x v="1"/>
    <x v="28"/>
    <x v="13"/>
    <x v="17"/>
    <x v="35"/>
    <x v="49"/>
    <x v="40"/>
    <x v="58"/>
    <x v="47"/>
    <x v="51"/>
    <x v="46"/>
    <x v="75"/>
    <x v="69"/>
    <x v="72"/>
    <x v="52"/>
    <x v="13"/>
    <x v="9"/>
    <x v="18"/>
    <x v="28"/>
    <x v="35"/>
    <x v="68"/>
    <x v="7"/>
    <x v="7"/>
    <x v="6"/>
    <x v="2"/>
    <x v="1"/>
    <x v="2"/>
    <x v="5"/>
    <x v="4"/>
    <x v="7"/>
    <x v="5"/>
    <x v="5"/>
    <x v="4"/>
    <x v="4"/>
    <x v="4"/>
    <x v="3"/>
    <x v="2"/>
    <x v="4"/>
    <x v="4"/>
    <x v="5"/>
    <x v="4"/>
    <x v="4"/>
    <x v="4"/>
    <x v="4"/>
    <x v="4"/>
    <x v="4"/>
    <x v="4"/>
    <x v="4"/>
    <x v="4"/>
    <x v="2"/>
    <x v="4"/>
    <x v="4"/>
    <x v="1"/>
    <x v="5"/>
    <x v="2"/>
    <x v="4"/>
    <x v="4"/>
    <x v="3"/>
    <x v="4"/>
    <x v="4"/>
    <x v="6"/>
    <x v="2"/>
    <x v="3"/>
    <x v="4"/>
    <x v="2"/>
    <x v="3"/>
    <x v="4"/>
    <x v="2"/>
    <x v="3"/>
    <x v="3"/>
    <x v="2"/>
    <x v="1"/>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77"/>
    <x v="92"/>
    <x v="1"/>
    <x v="1"/>
    <x v="1"/>
    <x v="8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78"/>
    <x v="470"/>
    <x v="1"/>
    <x v="1"/>
    <x v="2"/>
    <x v="74"/>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6"/>
    <x v="2"/>
    <x v="0"/>
    <x v="108"/>
    <x v="99"/>
    <x v="39"/>
    <x v="56"/>
    <x v="53"/>
    <x v="69"/>
    <x v="41"/>
    <x v="40"/>
    <x v="88"/>
    <x v="71"/>
    <x v="26"/>
    <x v="3"/>
    <x v="58"/>
    <x v="38"/>
    <x v="30"/>
    <x v="4"/>
    <x v="64"/>
    <x v="66"/>
    <x v="36"/>
    <x v="100"/>
    <x v="2"/>
    <x v="0"/>
    <x v="4"/>
    <x v="4"/>
    <x v="3"/>
    <x v="5"/>
    <x v="7"/>
    <x v="2"/>
    <x v="0"/>
    <x v="4"/>
    <x v="58"/>
    <x v="83"/>
    <x v="23"/>
    <x v="33"/>
    <x v="41"/>
    <x v="63"/>
    <x v="27"/>
    <x v="28"/>
    <x v="34"/>
    <x v="25"/>
    <x v="60"/>
    <x v="85"/>
    <x v="24"/>
    <x v="34"/>
    <x v="43"/>
    <x v="65"/>
    <x v="28"/>
    <x v="29"/>
    <x v="36"/>
    <x v="26"/>
    <x v="54"/>
    <x v="43"/>
    <x v="82"/>
    <x v="55"/>
    <x v="51"/>
    <x v="23"/>
    <x v="97"/>
    <x v="93"/>
    <x v="73"/>
    <x v="135"/>
    <x v="2"/>
    <x v="3"/>
    <x v="1"/>
    <x v="1"/>
    <x v="4"/>
    <x v="4"/>
    <x v="3"/>
    <x v="2"/>
    <x v="0"/>
    <x v="0"/>
    <x v="67"/>
    <x v="49"/>
    <x v="34"/>
    <x v="44"/>
    <x v="42"/>
    <x v="23"/>
    <x v="37"/>
    <x v="39"/>
    <x v="58"/>
    <x v="55"/>
    <x v="22"/>
    <x v="25"/>
    <x v="40"/>
    <x v="20"/>
    <x v="10"/>
    <x v="24"/>
    <x v="39"/>
    <x v="39"/>
    <x v="14"/>
    <x v="46"/>
    <x v="7"/>
    <x v="7"/>
    <x v="6"/>
    <x v="2"/>
    <x v="5"/>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5"/>
    <x v="5"/>
    <x v="4"/>
    <x v="4"/>
    <x v="5"/>
    <x v="2"/>
    <x v="5"/>
    <x v="1"/>
    <x v="1"/>
    <x v="1"/>
    <x v="1"/>
    <x v="2"/>
    <x v="2"/>
    <x v="1"/>
    <x v="1"/>
    <x v="1"/>
    <x v="2"/>
    <x v="2"/>
    <x v="2"/>
    <x v="1"/>
    <x v="3"/>
    <x v="2"/>
    <x v="4"/>
    <x v="1"/>
    <x v="5"/>
    <x v="4"/>
    <x v="2"/>
    <x v="4"/>
    <x v="6"/>
    <x v="5"/>
    <x v="5"/>
    <x v="4"/>
    <x v="5"/>
    <x v="5"/>
    <x v="3"/>
    <x v="6"/>
    <x v="3"/>
    <x v="4"/>
    <x v="6"/>
    <x v="5"/>
    <x v="1"/>
    <x v="1"/>
    <x v="4"/>
    <x v="1"/>
    <x v="2"/>
    <x v="6"/>
  </r>
  <r>
    <x v="379"/>
    <x v="56"/>
    <x v="1"/>
    <x v="1"/>
    <x v="1"/>
    <x v="8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0"/>
    <x v="305"/>
    <x v="1"/>
    <x v="1"/>
    <x v="1"/>
    <x v="8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1"/>
    <x v="25"/>
    <x v="1"/>
    <x v="1"/>
    <x v="2"/>
    <x v="7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1"/>
    <x v="4"/>
    <x v="12"/>
    <x v="15"/>
    <x v="20"/>
    <x v="0"/>
    <x v="20"/>
    <x v="23"/>
    <x v="35"/>
    <x v="38"/>
    <x v="3"/>
    <x v="61"/>
    <x v="0"/>
    <x v="106"/>
    <x v="70"/>
    <x v="54"/>
    <x v="61"/>
    <x v="73"/>
    <x v="12"/>
    <x v="44"/>
    <x v="52"/>
    <x v="123"/>
    <x v="95"/>
    <x v="28"/>
    <x v="32"/>
    <x v="43"/>
    <x v="33"/>
    <x v="10"/>
    <x v="63"/>
    <x v="61"/>
    <x v="54"/>
    <x v="0"/>
    <x v="76"/>
    <x v="4"/>
    <x v="38"/>
    <x v="0"/>
    <x v="3"/>
    <x v="10"/>
    <x v="50"/>
    <x v="37"/>
    <x v="35"/>
    <x v="0"/>
    <x v="1"/>
    <x v="53"/>
    <x v="49"/>
    <x v="36"/>
    <x v="37"/>
    <x v="65"/>
    <x v="5"/>
    <x v="29"/>
    <x v="38"/>
    <x v="78"/>
    <x v="48"/>
    <x v="54"/>
    <x v="50"/>
    <x v="38"/>
    <x v="38"/>
    <x v="67"/>
    <x v="5"/>
    <x v="30"/>
    <x v="40"/>
    <x v="81"/>
    <x v="50"/>
    <x v="60"/>
    <x v="78"/>
    <x v="69"/>
    <x v="51"/>
    <x v="27"/>
    <x v="83"/>
    <x v="95"/>
    <x v="82"/>
    <x v="28"/>
    <x v="111"/>
    <x v="0"/>
    <x v="5"/>
    <x v="0"/>
    <x v="0"/>
    <x v="5"/>
    <x v="2"/>
    <x v="4"/>
    <x v="3"/>
    <x v="4"/>
    <x v="1"/>
    <x v="67"/>
    <x v="5"/>
    <x v="62"/>
    <x v="50"/>
    <x v="25"/>
    <x v="7"/>
    <x v="17"/>
    <x v="18"/>
    <x v="66"/>
    <x v="59"/>
    <x v="27"/>
    <x v="78"/>
    <x v="2"/>
    <x v="13"/>
    <x v="36"/>
    <x v="67"/>
    <x v="76"/>
    <x v="76"/>
    <x v="18"/>
    <x v="37"/>
    <x v="7"/>
    <x v="7"/>
    <x v="6"/>
    <x v="2"/>
    <x v="5"/>
    <x v="2"/>
    <x v="5"/>
    <x v="4"/>
    <x v="5"/>
    <x v="5"/>
    <x v="3"/>
    <x v="4"/>
    <x v="4"/>
    <x v="4"/>
    <x v="3"/>
    <x v="2"/>
    <x v="4"/>
    <x v="4"/>
    <x v="5"/>
    <x v="4"/>
    <x v="4"/>
    <x v="4"/>
    <x v="4"/>
    <x v="4"/>
    <x v="4"/>
    <x v="4"/>
    <x v="4"/>
    <x v="4"/>
    <x v="4"/>
    <x v="4"/>
    <x v="4"/>
    <x v="1"/>
    <x v="5"/>
    <x v="0"/>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2"/>
    <x v="2"/>
    <x v="5"/>
    <x v="5"/>
    <x v="5"/>
    <x v="6"/>
    <x v="3"/>
    <x v="4"/>
    <x v="6"/>
    <x v="5"/>
    <x v="1"/>
    <x v="1"/>
    <x v="4"/>
    <x v="1"/>
    <x v="2"/>
    <x v="6"/>
  </r>
  <r>
    <x v="382"/>
    <x v="300"/>
    <x v="1"/>
    <x v="1"/>
    <x v="2"/>
    <x v="7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61"/>
    <x v="0"/>
    <x v="94"/>
    <x v="54"/>
    <x v="69"/>
    <x v="63"/>
    <x v="41"/>
    <x v="15"/>
    <x v="26"/>
    <x v="44"/>
    <x v="105"/>
    <x v="103"/>
    <x v="40"/>
    <x v="48"/>
    <x v="28"/>
    <x v="31"/>
    <x v="42"/>
    <x v="60"/>
    <x v="79"/>
    <x v="62"/>
    <x v="18"/>
    <x v="68"/>
    <x v="30"/>
    <x v="6"/>
    <x v="13"/>
    <x v="31"/>
    <x v="3"/>
    <x v="39"/>
    <x v="25"/>
    <x v="11"/>
    <x v="7"/>
    <x v="14"/>
    <x v="45"/>
    <x v="37"/>
    <x v="52"/>
    <x v="41"/>
    <x v="32"/>
    <x v="9"/>
    <x v="14"/>
    <x v="33"/>
    <x v="52"/>
    <x v="58"/>
    <x v="46"/>
    <x v="38"/>
    <x v="55"/>
    <x v="42"/>
    <x v="34"/>
    <x v="9"/>
    <x v="15"/>
    <x v="34"/>
    <x v="54"/>
    <x v="61"/>
    <x v="68"/>
    <x v="90"/>
    <x v="52"/>
    <x v="47"/>
    <x v="60"/>
    <x v="79"/>
    <x v="110"/>
    <x v="88"/>
    <x v="55"/>
    <x v="101"/>
    <x v="4"/>
    <x v="1"/>
    <x v="3"/>
    <x v="4"/>
    <x v="1"/>
    <x v="1"/>
    <x v="1"/>
    <x v="1"/>
    <x v="3"/>
    <x v="3"/>
    <x v="21"/>
    <x v="46"/>
    <x v="31"/>
    <x v="17"/>
    <x v="39"/>
    <x v="15"/>
    <x v="33"/>
    <x v="55"/>
    <x v="52"/>
    <x v="68"/>
    <x v="82"/>
    <x v="23"/>
    <x v="36"/>
    <x v="62"/>
    <x v="9"/>
    <x v="63"/>
    <x v="43"/>
    <x v="19"/>
    <x v="30"/>
    <x v="29"/>
    <x v="1"/>
    <x v="7"/>
    <x v="6"/>
    <x v="2"/>
    <x v="5"/>
    <x v="2"/>
    <x v="5"/>
    <x v="4"/>
    <x v="7"/>
    <x v="5"/>
    <x v="5"/>
    <x v="4"/>
    <x v="4"/>
    <x v="4"/>
    <x v="3"/>
    <x v="2"/>
    <x v="4"/>
    <x v="4"/>
    <x v="5"/>
    <x v="4"/>
    <x v="4"/>
    <x v="4"/>
    <x v="4"/>
    <x v="4"/>
    <x v="4"/>
    <x v="4"/>
    <x v="4"/>
    <x v="4"/>
    <x v="4"/>
    <x v="4"/>
    <x v="4"/>
    <x v="1"/>
    <x v="5"/>
    <x v="2"/>
    <x v="2"/>
    <x v="4"/>
    <x v="3"/>
    <x v="4"/>
    <x v="4"/>
    <x v="6"/>
    <x v="2"/>
    <x v="3"/>
    <x v="4"/>
    <x v="2"/>
    <x v="3"/>
    <x v="4"/>
    <x v="2"/>
    <x v="3"/>
    <x v="3"/>
    <x v="2"/>
    <x v="3"/>
    <x v="1"/>
    <x v="1"/>
    <x v="1"/>
    <x v="1"/>
    <x v="1"/>
    <x v="0"/>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1"/>
    <x v="6"/>
    <x v="5"/>
    <x v="1"/>
    <x v="1"/>
    <x v="4"/>
    <x v="1"/>
    <x v="2"/>
    <x v="6"/>
  </r>
  <r>
    <x v="383"/>
    <x v="180"/>
    <x v="1"/>
    <x v="1"/>
    <x v="2"/>
    <x v="30"/>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33"/>
    <x v="0"/>
    <x v="43"/>
    <x v="42"/>
    <x v="18"/>
    <x v="21"/>
    <x v="13"/>
    <x v="33"/>
    <x v="20"/>
    <x v="17"/>
    <x v="28"/>
    <x v="30"/>
    <x v="88"/>
    <x v="59"/>
    <x v="79"/>
    <x v="73"/>
    <x v="69"/>
    <x v="40"/>
    <x v="83"/>
    <x v="87"/>
    <x v="95"/>
    <x v="138"/>
    <x v="38"/>
    <x v="43"/>
    <x v="40"/>
    <x v="37"/>
    <x v="41"/>
    <x v="45"/>
    <x v="32"/>
    <x v="44"/>
    <x v="44"/>
    <x v="44"/>
    <x v="55"/>
    <x v="82"/>
    <x v="30"/>
    <x v="31"/>
    <x v="24"/>
    <x v="57"/>
    <x v="37"/>
    <x v="33"/>
    <x v="20"/>
    <x v="36"/>
    <x v="57"/>
    <x v="84"/>
    <x v="31"/>
    <x v="32"/>
    <x v="25"/>
    <x v="59"/>
    <x v="39"/>
    <x v="35"/>
    <x v="20"/>
    <x v="37"/>
    <x v="56"/>
    <x v="44"/>
    <x v="75"/>
    <x v="57"/>
    <x v="69"/>
    <x v="29"/>
    <x v="85"/>
    <x v="86"/>
    <x v="86"/>
    <x v="122"/>
    <x v="2"/>
    <x v="4"/>
    <x v="1"/>
    <x v="1"/>
    <x v="3"/>
    <x v="4"/>
    <x v="2"/>
    <x v="2"/>
    <x v="0"/>
    <x v="0"/>
    <x v="64"/>
    <x v="46"/>
    <x v="43"/>
    <x v="42"/>
    <x v="22"/>
    <x v="15"/>
    <x v="49"/>
    <x v="44"/>
    <x v="42"/>
    <x v="67"/>
    <x v="24"/>
    <x v="27"/>
    <x v="25"/>
    <x v="23"/>
    <x v="40"/>
    <x v="32"/>
    <x v="16"/>
    <x v="25"/>
    <x v="34"/>
    <x v="2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4"/>
    <x v="41"/>
    <x v="1"/>
    <x v="1"/>
    <x v="1"/>
    <x v="86"/>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5"/>
    <x v="40"/>
    <x v="1"/>
    <x v="1"/>
    <x v="1"/>
    <x v="86"/>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6"/>
    <x v="39"/>
    <x v="1"/>
    <x v="1"/>
    <x v="1"/>
    <x v="86"/>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7"/>
    <x v="51"/>
    <x v="1"/>
    <x v="1"/>
    <x v="2"/>
    <x v="73"/>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2"/>
    <x v="61"/>
    <x v="0"/>
    <x v="99"/>
    <x v="51"/>
    <x v="91"/>
    <x v="57"/>
    <x v="17"/>
    <x v="35"/>
    <x v="62"/>
    <x v="23"/>
    <x v="110"/>
    <x v="111"/>
    <x v="35"/>
    <x v="51"/>
    <x v="6"/>
    <x v="37"/>
    <x v="66"/>
    <x v="38"/>
    <x v="43"/>
    <x v="83"/>
    <x v="13"/>
    <x v="60"/>
    <x v="25"/>
    <x v="10"/>
    <x v="1"/>
    <x v="36"/>
    <x v="40"/>
    <x v="10"/>
    <x v="2"/>
    <x v="33"/>
    <x v="5"/>
    <x v="5"/>
    <x v="49"/>
    <x v="34"/>
    <x v="77"/>
    <x v="35"/>
    <x v="10"/>
    <x v="26"/>
    <x v="47"/>
    <x v="14"/>
    <x v="55"/>
    <x v="63"/>
    <x v="50"/>
    <x v="35"/>
    <x v="80"/>
    <x v="36"/>
    <x v="10"/>
    <x v="27"/>
    <x v="49"/>
    <x v="15"/>
    <x v="58"/>
    <x v="66"/>
    <x v="64"/>
    <x v="93"/>
    <x v="27"/>
    <x v="53"/>
    <x v="84"/>
    <x v="61"/>
    <x v="76"/>
    <x v="107"/>
    <x v="51"/>
    <x v="95"/>
    <x v="4"/>
    <x v="1"/>
    <x v="3"/>
    <x v="4"/>
    <x v="1"/>
    <x v="1"/>
    <x v="1"/>
    <x v="1"/>
    <x v="3"/>
    <x v="3"/>
    <x v="25"/>
    <x v="43"/>
    <x v="60"/>
    <x v="11"/>
    <x v="16"/>
    <x v="32"/>
    <x v="66"/>
    <x v="35"/>
    <x v="55"/>
    <x v="74"/>
    <x v="74"/>
    <x v="28"/>
    <x v="16"/>
    <x v="78"/>
    <x v="78"/>
    <x v="15"/>
    <x v="8"/>
    <x v="41"/>
    <x v="27"/>
    <x v="20"/>
    <x v="7"/>
    <x v="7"/>
    <x v="0"/>
    <x v="2"/>
    <x v="5"/>
    <x v="2"/>
    <x v="1"/>
    <x v="4"/>
    <x v="7"/>
    <x v="5"/>
    <x v="5"/>
    <x v="4"/>
    <x v="4"/>
    <x v="4"/>
    <x v="3"/>
    <x v="2"/>
    <x v="2"/>
    <x v="4"/>
    <x v="5"/>
    <x v="4"/>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8"/>
    <x v="325"/>
    <x v="1"/>
    <x v="1"/>
    <x v="2"/>
    <x v="30"/>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42"/>
    <x v="0"/>
    <x v="56"/>
    <x v="20"/>
    <x v="26"/>
    <x v="28"/>
    <x v="10"/>
    <x v="7"/>
    <x v="9"/>
    <x v="5"/>
    <x v="33"/>
    <x v="25"/>
    <x v="76"/>
    <x v="81"/>
    <x v="70"/>
    <x v="65"/>
    <x v="73"/>
    <x v="68"/>
    <x v="95"/>
    <x v="100"/>
    <x v="88"/>
    <x v="144"/>
    <x v="53"/>
    <x v="49"/>
    <x v="60"/>
    <x v="62"/>
    <x v="58"/>
    <x v="55"/>
    <x v="53"/>
    <x v="54"/>
    <x v="64"/>
    <x v="64"/>
    <x v="82"/>
    <x v="33"/>
    <x v="47"/>
    <x v="46"/>
    <x v="17"/>
    <x v="11"/>
    <x v="14"/>
    <x v="7"/>
    <x v="31"/>
    <x v="25"/>
    <x v="89"/>
    <x v="33"/>
    <x v="51"/>
    <x v="49"/>
    <x v="17"/>
    <x v="12"/>
    <x v="14"/>
    <x v="7"/>
    <x v="32"/>
    <x v="24"/>
    <x v="25"/>
    <x v="94"/>
    <x v="54"/>
    <x v="40"/>
    <x v="77"/>
    <x v="76"/>
    <x v="111"/>
    <x v="113"/>
    <x v="77"/>
    <x v="134"/>
    <x v="4"/>
    <x v="1"/>
    <x v="3"/>
    <x v="4"/>
    <x v="1"/>
    <x v="1"/>
    <x v="0"/>
    <x v="0"/>
    <x v="3"/>
    <x v="2"/>
    <x v="59"/>
    <x v="40"/>
    <x v="26"/>
    <x v="22"/>
    <x v="23"/>
    <x v="17"/>
    <x v="34"/>
    <x v="28"/>
    <x v="29"/>
    <x v="34"/>
    <x v="27"/>
    <x v="34"/>
    <x v="39"/>
    <x v="51"/>
    <x v="52"/>
    <x v="45"/>
    <x v="42"/>
    <x v="60"/>
    <x v="48"/>
    <x v="6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9"/>
    <x v="111"/>
    <x v="1"/>
    <x v="1"/>
    <x v="2"/>
    <x v="7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86"/>
    <x v="34"/>
    <x v="81"/>
    <x v="49"/>
    <x v="12"/>
    <x v="12"/>
    <x v="68"/>
    <x v="60"/>
    <x v="88"/>
    <x v="129"/>
    <x v="48"/>
    <x v="69"/>
    <x v="16"/>
    <x v="45"/>
    <x v="71"/>
    <x v="63"/>
    <x v="37"/>
    <x v="46"/>
    <x v="36"/>
    <x v="42"/>
    <x v="22"/>
    <x v="21"/>
    <x v="18"/>
    <x v="16"/>
    <x v="20"/>
    <x v="19"/>
    <x v="15"/>
    <x v="30"/>
    <x v="19"/>
    <x v="22"/>
    <x v="40"/>
    <x v="20"/>
    <x v="66"/>
    <x v="30"/>
    <x v="6"/>
    <x v="6"/>
    <x v="55"/>
    <x v="49"/>
    <x v="39"/>
    <x v="85"/>
    <x v="41"/>
    <x v="20"/>
    <x v="69"/>
    <x v="30"/>
    <x v="6"/>
    <x v="6"/>
    <x v="57"/>
    <x v="51"/>
    <x v="41"/>
    <x v="88"/>
    <x v="73"/>
    <x v="108"/>
    <x v="38"/>
    <x v="59"/>
    <x v="88"/>
    <x v="82"/>
    <x v="68"/>
    <x v="71"/>
    <x v="68"/>
    <x v="73"/>
    <x v="3"/>
    <x v="0"/>
    <x v="4"/>
    <x v="2"/>
    <x v="0"/>
    <x v="0"/>
    <x v="5"/>
    <x v="5"/>
    <x v="2"/>
    <x v="5"/>
    <x v="38"/>
    <x v="36"/>
    <x v="33"/>
    <x v="40"/>
    <x v="25"/>
    <x v="23"/>
    <x v="32"/>
    <x v="15"/>
    <x v="38"/>
    <x v="27"/>
    <x v="58"/>
    <x v="41"/>
    <x v="37"/>
    <x v="29"/>
    <x v="50"/>
    <x v="49"/>
    <x v="56"/>
    <x v="61"/>
    <x v="49"/>
    <x v="63"/>
    <x v="7"/>
    <x v="0"/>
    <x v="6"/>
    <x v="2"/>
    <x v="5"/>
    <x v="2"/>
    <x v="5"/>
    <x v="4"/>
    <x v="7"/>
    <x v="5"/>
    <x v="5"/>
    <x v="4"/>
    <x v="4"/>
    <x v="4"/>
    <x v="3"/>
    <x v="2"/>
    <x v="4"/>
    <x v="0"/>
    <x v="5"/>
    <x v="4"/>
    <x v="4"/>
    <x v="4"/>
    <x v="4"/>
    <x v="4"/>
    <x v="4"/>
    <x v="4"/>
    <x v="4"/>
    <x v="4"/>
    <x v="4"/>
    <x v="4"/>
    <x v="4"/>
    <x v="1"/>
    <x v="5"/>
    <x v="2"/>
    <x v="4"/>
    <x v="4"/>
    <x v="3"/>
    <x v="4"/>
    <x v="4"/>
    <x v="6"/>
    <x v="2"/>
    <x v="3"/>
    <x v="4"/>
    <x v="2"/>
    <x v="1"/>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390"/>
    <x v="222"/>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91"/>
    <x v="224"/>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92"/>
    <x v="223"/>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93"/>
    <x v="165"/>
    <x v="1"/>
    <x v="1"/>
    <x v="2"/>
    <x v="7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61"/>
    <x v="0"/>
    <x v="67"/>
    <x v="32"/>
    <x v="89"/>
    <x v="32"/>
    <x v="15"/>
    <x v="13"/>
    <x v="96"/>
    <x v="98"/>
    <x v="105"/>
    <x v="166"/>
    <x v="67"/>
    <x v="71"/>
    <x v="8"/>
    <x v="62"/>
    <x v="68"/>
    <x v="62"/>
    <x v="8"/>
    <x v="7"/>
    <x v="18"/>
    <x v="5"/>
    <x v="44"/>
    <x v="62"/>
    <x v="5"/>
    <x v="47"/>
    <x v="63"/>
    <x v="66"/>
    <x v="9"/>
    <x v="7"/>
    <x v="14"/>
    <x v="5"/>
    <x v="22"/>
    <x v="18"/>
    <x v="78"/>
    <x v="14"/>
    <x v="9"/>
    <x v="7"/>
    <x v="89"/>
    <x v="95"/>
    <x v="55"/>
    <x v="134"/>
    <x v="22"/>
    <x v="18"/>
    <x v="81"/>
    <x v="14"/>
    <x v="9"/>
    <x v="7"/>
    <x v="92"/>
    <x v="98"/>
    <x v="58"/>
    <x v="137"/>
    <x v="92"/>
    <x v="110"/>
    <x v="26"/>
    <x v="75"/>
    <x v="85"/>
    <x v="81"/>
    <x v="33"/>
    <x v="24"/>
    <x v="51"/>
    <x v="24"/>
    <x v="1"/>
    <x v="2"/>
    <x v="2"/>
    <x v="3"/>
    <x v="2"/>
    <x v="3"/>
    <x v="6"/>
    <x v="4"/>
    <x v="1"/>
    <x v="4"/>
    <x v="31"/>
    <x v="13"/>
    <x v="66"/>
    <x v="17"/>
    <x v="14"/>
    <x v="8"/>
    <x v="47"/>
    <x v="67"/>
    <x v="60"/>
    <x v="107"/>
    <x v="81"/>
    <x v="86"/>
    <x v="14"/>
    <x v="75"/>
    <x v="77"/>
    <x v="75"/>
    <x v="32"/>
    <x v="11"/>
    <x v="26"/>
    <x v="13"/>
    <x v="7"/>
    <x v="0"/>
    <x v="6"/>
    <x v="2"/>
    <x v="5"/>
    <x v="2"/>
    <x v="5"/>
    <x v="4"/>
    <x v="7"/>
    <x v="5"/>
    <x v="5"/>
    <x v="4"/>
    <x v="4"/>
    <x v="4"/>
    <x v="3"/>
    <x v="2"/>
    <x v="4"/>
    <x v="4"/>
    <x v="5"/>
    <x v="4"/>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1"/>
    <x v="5"/>
    <x v="5"/>
    <x v="4"/>
    <x v="5"/>
    <x v="5"/>
    <x v="5"/>
    <x v="6"/>
    <x v="3"/>
    <x v="4"/>
    <x v="6"/>
    <x v="5"/>
    <x v="1"/>
    <x v="1"/>
    <x v="4"/>
    <x v="1"/>
    <x v="2"/>
    <x v="6"/>
  </r>
  <r>
    <x v="394"/>
    <x v="46"/>
    <x v="1"/>
    <x v="1"/>
    <x v="2"/>
    <x v="73"/>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84"/>
    <x v="92"/>
    <x v="16"/>
    <x v="59"/>
    <x v="76"/>
    <x v="37"/>
    <x v="84"/>
    <x v="77"/>
    <x v="104"/>
    <x v="85"/>
    <x v="50"/>
    <x v="10"/>
    <x v="83"/>
    <x v="35"/>
    <x v="7"/>
    <x v="36"/>
    <x v="20"/>
    <x v="29"/>
    <x v="19"/>
    <x v="86"/>
    <x v="11"/>
    <x v="12"/>
    <x v="26"/>
    <x v="4"/>
    <x v="7"/>
    <x v="9"/>
    <x v="3"/>
    <x v="6"/>
    <x v="8"/>
    <x v="6"/>
    <x v="35"/>
    <x v="74"/>
    <x v="7"/>
    <x v="37"/>
    <x v="68"/>
    <x v="28"/>
    <x v="69"/>
    <x v="63"/>
    <x v="50"/>
    <x v="40"/>
    <x v="35"/>
    <x v="75"/>
    <x v="8"/>
    <x v="38"/>
    <x v="70"/>
    <x v="29"/>
    <x v="71"/>
    <x v="65"/>
    <x v="52"/>
    <x v="42"/>
    <x v="79"/>
    <x v="53"/>
    <x v="98"/>
    <x v="51"/>
    <x v="24"/>
    <x v="59"/>
    <x v="54"/>
    <x v="57"/>
    <x v="57"/>
    <x v="119"/>
    <x v="0"/>
    <x v="5"/>
    <x v="0"/>
    <x v="0"/>
    <x v="5"/>
    <x v="2"/>
    <x v="4"/>
    <x v="3"/>
    <x v="4"/>
    <x v="1"/>
    <x v="47"/>
    <x v="23"/>
    <x v="26"/>
    <x v="50"/>
    <x v="31"/>
    <x v="30"/>
    <x v="58"/>
    <x v="43"/>
    <x v="36"/>
    <x v="51"/>
    <x v="54"/>
    <x v="62"/>
    <x v="54"/>
    <x v="13"/>
    <x v="32"/>
    <x v="20"/>
    <x v="18"/>
    <x v="39"/>
    <x v="54"/>
    <x v="59"/>
    <x v="7"/>
    <x v="7"/>
    <x v="6"/>
    <x v="2"/>
    <x v="1"/>
    <x v="2"/>
    <x v="5"/>
    <x v="4"/>
    <x v="7"/>
    <x v="5"/>
    <x v="5"/>
    <x v="4"/>
    <x v="4"/>
    <x v="4"/>
    <x v="3"/>
    <x v="2"/>
    <x v="4"/>
    <x v="4"/>
    <x v="5"/>
    <x v="4"/>
    <x v="4"/>
    <x v="4"/>
    <x v="4"/>
    <x v="4"/>
    <x v="1"/>
    <x v="4"/>
    <x v="4"/>
    <x v="1"/>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1"/>
    <x v="3"/>
    <x v="4"/>
    <x v="6"/>
    <x v="5"/>
    <x v="1"/>
    <x v="1"/>
    <x v="4"/>
    <x v="1"/>
    <x v="2"/>
    <x v="6"/>
  </r>
  <r>
    <x v="395"/>
    <x v="281"/>
    <x v="1"/>
    <x v="1"/>
    <x v="2"/>
    <x v="3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5"/>
    <x v="57"/>
    <x v="0"/>
    <x v="26"/>
    <x v="5"/>
    <x v="59"/>
    <x v="11"/>
    <x v="7"/>
    <x v="7"/>
    <x v="43"/>
    <x v="81"/>
    <x v="62"/>
    <x v="129"/>
    <x v="109"/>
    <x v="99"/>
    <x v="38"/>
    <x v="86"/>
    <x v="77"/>
    <x v="69"/>
    <x v="62"/>
    <x v="24"/>
    <x v="62"/>
    <x v="42"/>
    <x v="71"/>
    <x v="76"/>
    <x v="44"/>
    <x v="69"/>
    <x v="50"/>
    <x v="47"/>
    <x v="52"/>
    <x v="6"/>
    <x v="46"/>
    <x v="22"/>
    <x v="19"/>
    <x v="2"/>
    <x v="98"/>
    <x v="10"/>
    <x v="11"/>
    <x v="11"/>
    <x v="86"/>
    <x v="117"/>
    <x v="90"/>
    <x v="155"/>
    <x v="19"/>
    <x v="2"/>
    <x v="101"/>
    <x v="10"/>
    <x v="11"/>
    <x v="11"/>
    <x v="89"/>
    <x v="120"/>
    <x v="93"/>
    <x v="158"/>
    <x v="95"/>
    <x v="126"/>
    <x v="6"/>
    <x v="79"/>
    <x v="83"/>
    <x v="77"/>
    <x v="36"/>
    <x v="2"/>
    <x v="16"/>
    <x v="3"/>
    <x v="3"/>
    <x v="0"/>
    <x v="4"/>
    <x v="2"/>
    <x v="0"/>
    <x v="0"/>
    <x v="5"/>
    <x v="5"/>
    <x v="2"/>
    <x v="5"/>
    <x v="18"/>
    <x v="18"/>
    <x v="82"/>
    <x v="19"/>
    <x v="31"/>
    <x v="28"/>
    <x v="63"/>
    <x v="89"/>
    <x v="91"/>
    <x v="129"/>
    <x v="73"/>
    <x v="79"/>
    <x v="3"/>
    <x v="69"/>
    <x v="16"/>
    <x v="16"/>
    <x v="11"/>
    <x v="1"/>
    <x v="2"/>
    <x v="1"/>
    <x v="1"/>
    <x v="7"/>
    <x v="6"/>
    <x v="2"/>
    <x v="5"/>
    <x v="2"/>
    <x v="5"/>
    <x v="4"/>
    <x v="7"/>
    <x v="5"/>
    <x v="5"/>
    <x v="4"/>
    <x v="4"/>
    <x v="4"/>
    <x v="3"/>
    <x v="2"/>
    <x v="4"/>
    <x v="4"/>
    <x v="5"/>
    <x v="4"/>
    <x v="0"/>
    <x v="4"/>
    <x v="0"/>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96"/>
    <x v="435"/>
    <x v="1"/>
    <x v="1"/>
    <x v="2"/>
    <x v="7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101"/>
    <x v="40"/>
    <x v="88"/>
    <x v="57"/>
    <x v="15"/>
    <x v="15"/>
    <x v="78"/>
    <x v="68"/>
    <x v="104"/>
    <x v="141"/>
    <x v="33"/>
    <x v="63"/>
    <x v="9"/>
    <x v="37"/>
    <x v="68"/>
    <x v="60"/>
    <x v="26"/>
    <x v="38"/>
    <x v="19"/>
    <x v="30"/>
    <x v="16"/>
    <x v="18"/>
    <x v="12"/>
    <x v="8"/>
    <x v="7"/>
    <x v="6"/>
    <x v="7"/>
    <x v="20"/>
    <x v="11"/>
    <x v="15"/>
    <x v="48"/>
    <x v="23"/>
    <x v="72"/>
    <x v="34"/>
    <x v="8"/>
    <x v="8"/>
    <x v="61"/>
    <x v="53"/>
    <x v="47"/>
    <x v="94"/>
    <x v="49"/>
    <x v="23"/>
    <x v="75"/>
    <x v="35"/>
    <x v="8"/>
    <x v="8"/>
    <x v="63"/>
    <x v="55"/>
    <x v="49"/>
    <x v="97"/>
    <x v="65"/>
    <x v="105"/>
    <x v="32"/>
    <x v="54"/>
    <x v="86"/>
    <x v="80"/>
    <x v="62"/>
    <x v="67"/>
    <x v="60"/>
    <x v="64"/>
    <x v="3"/>
    <x v="0"/>
    <x v="4"/>
    <x v="2"/>
    <x v="0"/>
    <x v="0"/>
    <x v="5"/>
    <x v="5"/>
    <x v="2"/>
    <x v="5"/>
    <x v="46"/>
    <x v="39"/>
    <x v="40"/>
    <x v="44"/>
    <x v="27"/>
    <x v="25"/>
    <x v="38"/>
    <x v="19"/>
    <x v="48"/>
    <x v="38"/>
    <x v="48"/>
    <x v="31"/>
    <x v="32"/>
    <x v="19"/>
    <x v="29"/>
    <x v="29"/>
    <x v="44"/>
    <x v="55"/>
    <x v="34"/>
    <x v="52"/>
    <x v="7"/>
    <x v="7"/>
    <x v="0"/>
    <x v="2"/>
    <x v="5"/>
    <x v="2"/>
    <x v="5"/>
    <x v="4"/>
    <x v="7"/>
    <x v="5"/>
    <x v="5"/>
    <x v="4"/>
    <x v="4"/>
    <x v="4"/>
    <x v="3"/>
    <x v="2"/>
    <x v="4"/>
    <x v="4"/>
    <x v="5"/>
    <x v="4"/>
    <x v="4"/>
    <x v="4"/>
    <x v="4"/>
    <x v="4"/>
    <x v="4"/>
    <x v="4"/>
    <x v="4"/>
    <x v="4"/>
    <x v="4"/>
    <x v="4"/>
    <x v="4"/>
    <x v="1"/>
    <x v="5"/>
    <x v="0"/>
    <x v="4"/>
    <x v="2"/>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397"/>
    <x v="112"/>
    <x v="1"/>
    <x v="1"/>
    <x v="2"/>
    <x v="7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4"/>
    <x v="61"/>
    <x v="0"/>
    <x v="110"/>
    <x v="67"/>
    <x v="78"/>
    <x v="76"/>
    <x v="36"/>
    <x v="32"/>
    <x v="95"/>
    <x v="93"/>
    <x v="109"/>
    <x v="154"/>
    <x v="24"/>
    <x v="35"/>
    <x v="19"/>
    <x v="18"/>
    <x v="47"/>
    <x v="43"/>
    <x v="9"/>
    <x v="12"/>
    <x v="14"/>
    <x v="17"/>
    <x v="9"/>
    <x v="8"/>
    <x v="15"/>
    <x v="3"/>
    <x v="2"/>
    <x v="6"/>
    <x v="11"/>
    <x v="13"/>
    <x v="10"/>
    <x v="13"/>
    <x v="58"/>
    <x v="45"/>
    <x v="57"/>
    <x v="50"/>
    <x v="26"/>
    <x v="22"/>
    <x v="79"/>
    <x v="79"/>
    <x v="50"/>
    <x v="102"/>
    <x v="60"/>
    <x v="46"/>
    <x v="60"/>
    <x v="52"/>
    <x v="28"/>
    <x v="23"/>
    <x v="82"/>
    <x v="82"/>
    <x v="52"/>
    <x v="105"/>
    <x v="54"/>
    <x v="82"/>
    <x v="47"/>
    <x v="37"/>
    <x v="66"/>
    <x v="65"/>
    <x v="43"/>
    <x v="40"/>
    <x v="57"/>
    <x v="56"/>
    <x v="1"/>
    <x v="2"/>
    <x v="2"/>
    <x v="3"/>
    <x v="2"/>
    <x v="3"/>
    <x v="6"/>
    <x v="4"/>
    <x v="1"/>
    <x v="4"/>
    <x v="68"/>
    <x v="39"/>
    <x v="44"/>
    <x v="54"/>
    <x v="32"/>
    <x v="23"/>
    <x v="36"/>
    <x v="49"/>
    <x v="55"/>
    <x v="72"/>
    <x v="31"/>
    <x v="54"/>
    <x v="34"/>
    <x v="13"/>
    <x v="26"/>
    <x v="47"/>
    <x v="52"/>
    <x v="37"/>
    <x v="38"/>
    <x v="38"/>
    <x v="7"/>
    <x v="7"/>
    <x v="6"/>
    <x v="2"/>
    <x v="5"/>
    <x v="2"/>
    <x v="5"/>
    <x v="4"/>
    <x v="7"/>
    <x v="5"/>
    <x v="2"/>
    <x v="4"/>
    <x v="2"/>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0"/>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398"/>
    <x v="164"/>
    <x v="1"/>
    <x v="1"/>
    <x v="2"/>
    <x v="66"/>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61"/>
    <x v="0"/>
    <x v="72"/>
    <x v="34"/>
    <x v="93"/>
    <x v="34"/>
    <x v="16"/>
    <x v="14"/>
    <x v="98"/>
    <x v="102"/>
    <x v="111"/>
    <x v="169"/>
    <x v="62"/>
    <x v="69"/>
    <x v="4"/>
    <x v="60"/>
    <x v="67"/>
    <x v="61"/>
    <x v="6"/>
    <x v="3"/>
    <x v="12"/>
    <x v="2"/>
    <x v="39"/>
    <x v="58"/>
    <x v="0"/>
    <x v="42"/>
    <x v="59"/>
    <x v="63"/>
    <x v="7"/>
    <x v="3"/>
    <x v="4"/>
    <x v="2"/>
    <x v="31"/>
    <x v="22"/>
    <x v="87"/>
    <x v="18"/>
    <x v="11"/>
    <x v="9"/>
    <x v="101"/>
    <x v="102"/>
    <x v="67"/>
    <x v="144"/>
    <x v="31"/>
    <x v="22"/>
    <x v="90"/>
    <x v="18"/>
    <x v="11"/>
    <x v="9"/>
    <x v="104"/>
    <x v="105"/>
    <x v="70"/>
    <x v="147"/>
    <x v="83"/>
    <x v="106"/>
    <x v="17"/>
    <x v="71"/>
    <x v="83"/>
    <x v="79"/>
    <x v="21"/>
    <x v="17"/>
    <x v="39"/>
    <x v="14"/>
    <x v="1"/>
    <x v="2"/>
    <x v="2"/>
    <x v="3"/>
    <x v="2"/>
    <x v="3"/>
    <x v="6"/>
    <x v="4"/>
    <x v="1"/>
    <x v="4"/>
    <x v="39"/>
    <x v="17"/>
    <x v="75"/>
    <x v="21"/>
    <x v="16"/>
    <x v="10"/>
    <x v="61"/>
    <x v="74"/>
    <x v="71"/>
    <x v="120"/>
    <x v="73"/>
    <x v="82"/>
    <x v="4"/>
    <x v="72"/>
    <x v="72"/>
    <x v="70"/>
    <x v="19"/>
    <x v="4"/>
    <x v="13"/>
    <x v="4"/>
    <x v="7"/>
    <x v="7"/>
    <x v="0"/>
    <x v="2"/>
    <x v="5"/>
    <x v="2"/>
    <x v="5"/>
    <x v="4"/>
    <x v="7"/>
    <x v="5"/>
    <x v="5"/>
    <x v="4"/>
    <x v="4"/>
    <x v="4"/>
    <x v="3"/>
    <x v="2"/>
    <x v="4"/>
    <x v="4"/>
    <x v="5"/>
    <x v="4"/>
    <x v="4"/>
    <x v="4"/>
    <x v="1"/>
    <x v="4"/>
    <x v="4"/>
    <x v="4"/>
    <x v="4"/>
    <x v="4"/>
    <x v="4"/>
    <x v="4"/>
    <x v="4"/>
    <x v="1"/>
    <x v="5"/>
    <x v="2"/>
    <x v="4"/>
    <x v="1"/>
    <x v="3"/>
    <x v="4"/>
    <x v="4"/>
    <x v="6"/>
    <x v="2"/>
    <x v="3"/>
    <x v="4"/>
    <x v="2"/>
    <x v="3"/>
    <x v="4"/>
    <x v="2"/>
    <x v="3"/>
    <x v="3"/>
    <x v="2"/>
    <x v="3"/>
    <x v="1"/>
    <x v="1"/>
    <x v="1"/>
    <x v="1"/>
    <x v="1"/>
    <x v="2"/>
    <x v="1"/>
    <x v="1"/>
    <x v="1"/>
    <x v="2"/>
    <x v="1"/>
    <x v="2"/>
    <x v="1"/>
    <x v="1"/>
    <x v="1"/>
    <x v="1"/>
    <x v="1"/>
    <x v="1"/>
    <x v="1"/>
    <x v="1"/>
    <x v="1"/>
    <x v="1"/>
    <x v="2"/>
    <x v="1"/>
    <x v="2"/>
    <x v="3"/>
    <x v="2"/>
    <x v="5"/>
    <x v="4"/>
    <x v="2"/>
    <x v="2"/>
    <x v="1"/>
    <x v="1"/>
    <x v="2"/>
    <x v="0"/>
    <x v="3"/>
    <x v="4"/>
    <x v="5"/>
    <x v="5"/>
    <x v="5"/>
    <x v="4"/>
    <x v="4"/>
    <x v="5"/>
    <x v="4"/>
    <x v="5"/>
    <x v="1"/>
    <x v="1"/>
    <x v="1"/>
    <x v="1"/>
    <x v="2"/>
    <x v="2"/>
    <x v="1"/>
    <x v="1"/>
    <x v="1"/>
    <x v="2"/>
    <x v="2"/>
    <x v="2"/>
    <x v="1"/>
    <x v="3"/>
    <x v="2"/>
    <x v="4"/>
    <x v="1"/>
    <x v="5"/>
    <x v="4"/>
    <x v="2"/>
    <x v="4"/>
    <x v="6"/>
    <x v="5"/>
    <x v="5"/>
    <x v="4"/>
    <x v="5"/>
    <x v="5"/>
    <x v="5"/>
    <x v="6"/>
    <x v="3"/>
    <x v="4"/>
    <x v="6"/>
    <x v="5"/>
    <x v="1"/>
    <x v="1"/>
    <x v="4"/>
    <x v="1"/>
    <x v="2"/>
    <x v="6"/>
  </r>
  <r>
    <x v="399"/>
    <x v="128"/>
    <x v="1"/>
    <x v="1"/>
    <x v="2"/>
    <x v="76"/>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49"/>
    <x v="0"/>
    <x v="102"/>
    <x v="41"/>
    <x v="89"/>
    <x v="57"/>
    <x v="15"/>
    <x v="15"/>
    <x v="78"/>
    <x v="69"/>
    <x v="105"/>
    <x v="143"/>
    <x v="32"/>
    <x v="62"/>
    <x v="8"/>
    <x v="37"/>
    <x v="68"/>
    <x v="60"/>
    <x v="26"/>
    <x v="37"/>
    <x v="18"/>
    <x v="28"/>
    <x v="15"/>
    <x v="16"/>
    <x v="11"/>
    <x v="8"/>
    <x v="7"/>
    <x v="6"/>
    <x v="7"/>
    <x v="18"/>
    <x v="9"/>
    <x v="13"/>
    <x v="48"/>
    <x v="23"/>
    <x v="71"/>
    <x v="33"/>
    <x v="8"/>
    <x v="8"/>
    <x v="60"/>
    <x v="53"/>
    <x v="46"/>
    <x v="93"/>
    <x v="49"/>
    <x v="23"/>
    <x v="74"/>
    <x v="34"/>
    <x v="8"/>
    <x v="8"/>
    <x v="62"/>
    <x v="55"/>
    <x v="48"/>
    <x v="96"/>
    <x v="65"/>
    <x v="105"/>
    <x v="33"/>
    <x v="55"/>
    <x v="86"/>
    <x v="80"/>
    <x v="63"/>
    <x v="67"/>
    <x v="61"/>
    <x v="65"/>
    <x v="3"/>
    <x v="0"/>
    <x v="4"/>
    <x v="2"/>
    <x v="0"/>
    <x v="0"/>
    <x v="5"/>
    <x v="5"/>
    <x v="2"/>
    <x v="5"/>
    <x v="46"/>
    <x v="39"/>
    <x v="38"/>
    <x v="43"/>
    <x v="27"/>
    <x v="25"/>
    <x v="37"/>
    <x v="19"/>
    <x v="46"/>
    <x v="37"/>
    <x v="48"/>
    <x v="31"/>
    <x v="33"/>
    <x v="20"/>
    <x v="29"/>
    <x v="29"/>
    <x v="47"/>
    <x v="55"/>
    <x v="36"/>
    <x v="55"/>
    <x v="7"/>
    <x v="7"/>
    <x v="1"/>
    <x v="2"/>
    <x v="5"/>
    <x v="2"/>
    <x v="5"/>
    <x v="4"/>
    <x v="7"/>
    <x v="5"/>
    <x v="5"/>
    <x v="4"/>
    <x v="4"/>
    <x v="4"/>
    <x v="3"/>
    <x v="2"/>
    <x v="4"/>
    <x v="4"/>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400"/>
    <x v="436"/>
    <x v="1"/>
    <x v="1"/>
    <x v="2"/>
    <x v="7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61"/>
    <x v="0"/>
    <x v="98"/>
    <x v="46"/>
    <x v="62"/>
    <x v="66"/>
    <x v="58"/>
    <x v="16"/>
    <x v="27"/>
    <x v="45"/>
    <x v="118"/>
    <x v="97"/>
    <x v="36"/>
    <x v="56"/>
    <x v="35"/>
    <x v="28"/>
    <x v="25"/>
    <x v="59"/>
    <x v="78"/>
    <x v="61"/>
    <x v="5"/>
    <x v="74"/>
    <x v="26"/>
    <x v="20"/>
    <x v="23"/>
    <x v="29"/>
    <x v="1"/>
    <x v="36"/>
    <x v="20"/>
    <x v="9"/>
    <x v="1"/>
    <x v="17"/>
    <x v="46"/>
    <x v="28"/>
    <x v="44"/>
    <x v="42"/>
    <x v="44"/>
    <x v="9"/>
    <x v="14"/>
    <x v="32"/>
    <x v="60"/>
    <x v="50"/>
    <x v="47"/>
    <x v="28"/>
    <x v="46"/>
    <x v="43"/>
    <x v="46"/>
    <x v="9"/>
    <x v="15"/>
    <x v="33"/>
    <x v="63"/>
    <x v="52"/>
    <x v="67"/>
    <x v="100"/>
    <x v="61"/>
    <x v="46"/>
    <x v="48"/>
    <x v="79"/>
    <x v="110"/>
    <x v="89"/>
    <x v="46"/>
    <x v="109"/>
    <x v="4"/>
    <x v="1"/>
    <x v="3"/>
    <x v="4"/>
    <x v="1"/>
    <x v="1"/>
    <x v="1"/>
    <x v="1"/>
    <x v="3"/>
    <x v="3"/>
    <x v="22"/>
    <x v="35"/>
    <x v="23"/>
    <x v="18"/>
    <x v="52"/>
    <x v="15"/>
    <x v="33"/>
    <x v="54"/>
    <x v="60"/>
    <x v="58"/>
    <x v="79"/>
    <x v="48"/>
    <x v="50"/>
    <x v="58"/>
    <x v="4"/>
    <x v="63"/>
    <x v="43"/>
    <x v="20"/>
    <x v="23"/>
    <x v="37"/>
    <x v="7"/>
    <x v="7"/>
    <x v="6"/>
    <x v="2"/>
    <x v="5"/>
    <x v="2"/>
    <x v="5"/>
    <x v="4"/>
    <x v="3"/>
    <x v="3"/>
    <x v="5"/>
    <x v="4"/>
    <x v="4"/>
    <x v="4"/>
    <x v="3"/>
    <x v="2"/>
    <x v="4"/>
    <x v="4"/>
    <x v="5"/>
    <x v="4"/>
    <x v="4"/>
    <x v="4"/>
    <x v="4"/>
    <x v="4"/>
    <x v="4"/>
    <x v="4"/>
    <x v="4"/>
    <x v="4"/>
    <x v="4"/>
    <x v="4"/>
    <x v="4"/>
    <x v="1"/>
    <x v="5"/>
    <x v="2"/>
    <x v="4"/>
    <x v="4"/>
    <x v="3"/>
    <x v="4"/>
    <x v="1"/>
    <x v="6"/>
    <x v="2"/>
    <x v="3"/>
    <x v="4"/>
    <x v="2"/>
    <x v="3"/>
    <x v="4"/>
    <x v="2"/>
    <x v="3"/>
    <x v="3"/>
    <x v="2"/>
    <x v="3"/>
    <x v="1"/>
    <x v="1"/>
    <x v="1"/>
    <x v="1"/>
    <x v="1"/>
    <x v="2"/>
    <x v="1"/>
    <x v="1"/>
    <x v="1"/>
    <x v="2"/>
    <x v="1"/>
    <x v="2"/>
    <x v="1"/>
    <x v="1"/>
    <x v="1"/>
    <x v="1"/>
    <x v="1"/>
    <x v="1"/>
    <x v="1"/>
    <x v="1"/>
    <x v="1"/>
    <x v="1"/>
    <x v="2"/>
    <x v="1"/>
    <x v="2"/>
    <x v="3"/>
    <x v="2"/>
    <x v="5"/>
    <x v="4"/>
    <x v="2"/>
    <x v="2"/>
    <x v="1"/>
    <x v="1"/>
    <x v="2"/>
    <x v="4"/>
    <x v="3"/>
    <x v="4"/>
    <x v="5"/>
    <x v="1"/>
    <x v="5"/>
    <x v="4"/>
    <x v="4"/>
    <x v="5"/>
    <x v="4"/>
    <x v="5"/>
    <x v="1"/>
    <x v="1"/>
    <x v="1"/>
    <x v="1"/>
    <x v="2"/>
    <x v="2"/>
    <x v="1"/>
    <x v="1"/>
    <x v="1"/>
    <x v="2"/>
    <x v="2"/>
    <x v="2"/>
    <x v="1"/>
    <x v="3"/>
    <x v="2"/>
    <x v="4"/>
    <x v="1"/>
    <x v="5"/>
    <x v="4"/>
    <x v="2"/>
    <x v="4"/>
    <x v="6"/>
    <x v="5"/>
    <x v="5"/>
    <x v="4"/>
    <x v="5"/>
    <x v="5"/>
    <x v="5"/>
    <x v="6"/>
    <x v="3"/>
    <x v="4"/>
    <x v="6"/>
    <x v="5"/>
    <x v="1"/>
    <x v="1"/>
    <x v="4"/>
    <x v="1"/>
    <x v="2"/>
    <x v="6"/>
  </r>
  <r>
    <x v="401"/>
    <x v="121"/>
    <x v="1"/>
    <x v="1"/>
    <x v="2"/>
    <x v="7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64"/>
    <x v="86"/>
    <x v="6"/>
    <x v="30"/>
    <x v="80"/>
    <x v="49"/>
    <x v="99"/>
    <x v="79"/>
    <x v="113"/>
    <x v="79"/>
    <x v="70"/>
    <x v="16"/>
    <x v="94"/>
    <x v="64"/>
    <x v="3"/>
    <x v="24"/>
    <x v="5"/>
    <x v="27"/>
    <x v="10"/>
    <x v="92"/>
    <x v="32"/>
    <x v="19"/>
    <x v="66"/>
    <x v="33"/>
    <x v="3"/>
    <x v="0"/>
    <x v="1"/>
    <x v="3"/>
    <x v="5"/>
    <x v="13"/>
    <x v="15"/>
    <x v="62"/>
    <x v="0"/>
    <x v="10"/>
    <x v="75"/>
    <x v="39"/>
    <x v="91"/>
    <x v="62"/>
    <x v="53"/>
    <x v="30"/>
    <x v="15"/>
    <x v="63"/>
    <x v="0"/>
    <x v="10"/>
    <x v="78"/>
    <x v="41"/>
    <x v="94"/>
    <x v="64"/>
    <x v="55"/>
    <x v="31"/>
    <x v="99"/>
    <x v="65"/>
    <x v="105"/>
    <x v="79"/>
    <x v="16"/>
    <x v="47"/>
    <x v="31"/>
    <x v="58"/>
    <x v="54"/>
    <x v="130"/>
    <x v="0"/>
    <x v="5"/>
    <x v="0"/>
    <x v="0"/>
    <x v="5"/>
    <x v="2"/>
    <x v="4"/>
    <x v="3"/>
    <x v="4"/>
    <x v="1"/>
    <x v="28"/>
    <x v="12"/>
    <x v="17"/>
    <x v="22"/>
    <x v="43"/>
    <x v="41"/>
    <x v="77"/>
    <x v="42"/>
    <x v="39"/>
    <x v="41"/>
    <x v="75"/>
    <x v="71"/>
    <x v="72"/>
    <x v="67"/>
    <x v="20"/>
    <x v="7"/>
    <x v="2"/>
    <x v="43"/>
    <x v="48"/>
    <x v="75"/>
    <x v="7"/>
    <x v="7"/>
    <x v="6"/>
    <x v="2"/>
    <x v="2"/>
    <x v="2"/>
    <x v="5"/>
    <x v="1"/>
    <x v="7"/>
    <x v="5"/>
    <x v="5"/>
    <x v="4"/>
    <x v="4"/>
    <x v="4"/>
    <x v="3"/>
    <x v="2"/>
    <x v="4"/>
    <x v="4"/>
    <x v="5"/>
    <x v="4"/>
    <x v="4"/>
    <x v="4"/>
    <x v="4"/>
    <x v="4"/>
    <x v="0"/>
    <x v="0"/>
    <x v="4"/>
    <x v="4"/>
    <x v="4"/>
    <x v="4"/>
    <x v="4"/>
    <x v="1"/>
    <x v="5"/>
    <x v="2"/>
    <x v="4"/>
    <x v="4"/>
    <x v="3"/>
    <x v="4"/>
    <x v="4"/>
    <x v="6"/>
    <x v="2"/>
    <x v="3"/>
    <x v="4"/>
    <x v="2"/>
    <x v="3"/>
    <x v="4"/>
    <x v="2"/>
    <x v="3"/>
    <x v="3"/>
    <x v="2"/>
    <x v="0"/>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1"/>
    <x v="4"/>
    <x v="6"/>
    <x v="5"/>
    <x v="1"/>
    <x v="1"/>
    <x v="4"/>
    <x v="1"/>
    <x v="2"/>
    <x v="6"/>
  </r>
  <r>
    <x v="402"/>
    <x v="28"/>
    <x v="1"/>
    <x v="1"/>
    <x v="2"/>
    <x v="6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6"/>
    <x v="61"/>
    <x v="0"/>
    <x v="58"/>
    <x v="62"/>
    <x v="11"/>
    <x v="33"/>
    <x v="54"/>
    <x v="73"/>
    <x v="23"/>
    <x v="32"/>
    <x v="63"/>
    <x v="37"/>
    <x v="77"/>
    <x v="40"/>
    <x v="89"/>
    <x v="61"/>
    <x v="29"/>
    <x v="0"/>
    <x v="82"/>
    <x v="74"/>
    <x v="61"/>
    <x v="134"/>
    <x v="31"/>
    <x v="27"/>
    <x v="53"/>
    <x v="22"/>
    <x v="2"/>
    <x v="0"/>
    <x v="30"/>
    <x v="11"/>
    <x v="18"/>
    <x v="37"/>
    <x v="23"/>
    <x v="56"/>
    <x v="5"/>
    <x v="20"/>
    <x v="48"/>
    <x v="76"/>
    <x v="16"/>
    <x v="28"/>
    <x v="24"/>
    <x v="6"/>
    <x v="23"/>
    <x v="57"/>
    <x v="5"/>
    <x v="20"/>
    <x v="50"/>
    <x v="78"/>
    <x v="17"/>
    <x v="29"/>
    <x v="25"/>
    <x v="6"/>
    <x v="91"/>
    <x v="71"/>
    <x v="100"/>
    <x v="69"/>
    <x v="44"/>
    <x v="10"/>
    <x v="108"/>
    <x v="93"/>
    <x v="84"/>
    <x v="154"/>
    <x v="2"/>
    <x v="3"/>
    <x v="1"/>
    <x v="1"/>
    <x v="4"/>
    <x v="4"/>
    <x v="3"/>
    <x v="2"/>
    <x v="0"/>
    <x v="0"/>
    <x v="31"/>
    <x v="20"/>
    <x v="12"/>
    <x v="30"/>
    <x v="50"/>
    <x v="52"/>
    <x v="26"/>
    <x v="39"/>
    <x v="48"/>
    <x v="33"/>
    <x v="57"/>
    <x v="56"/>
    <x v="58"/>
    <x v="46"/>
    <x v="3"/>
    <x v="8"/>
    <x v="57"/>
    <x v="39"/>
    <x v="28"/>
    <x v="62"/>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1"/>
    <x v="4"/>
    <x v="5"/>
    <x v="5"/>
    <x v="5"/>
    <x v="2"/>
    <x v="3"/>
    <x v="4"/>
    <x v="6"/>
    <x v="5"/>
    <x v="1"/>
    <x v="1"/>
    <x v="4"/>
    <x v="1"/>
    <x v="2"/>
    <x v="6"/>
  </r>
  <r>
    <x v="403"/>
    <x v="404"/>
    <x v="1"/>
    <x v="1"/>
    <x v="2"/>
    <x v="8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2"/>
    <x v="0"/>
    <x v="0"/>
    <x v="134"/>
    <x v="61"/>
    <x v="71"/>
    <x v="93"/>
    <x v="41"/>
    <x v="41"/>
    <x v="35"/>
    <x v="58"/>
    <x v="107"/>
    <x v="117"/>
    <x v="0"/>
    <x v="41"/>
    <x v="26"/>
    <x v="1"/>
    <x v="42"/>
    <x v="32"/>
    <x v="70"/>
    <x v="48"/>
    <x v="16"/>
    <x v="54"/>
    <x v="0"/>
    <x v="1"/>
    <x v="11"/>
    <x v="1"/>
    <x v="3"/>
    <x v="2"/>
    <x v="11"/>
    <x v="1"/>
    <x v="6"/>
    <x v="2"/>
    <x v="86"/>
    <x v="37"/>
    <x v="48"/>
    <x v="70"/>
    <x v="28"/>
    <x v="28"/>
    <x v="19"/>
    <x v="40"/>
    <x v="43"/>
    <x v="61"/>
    <x v="88"/>
    <x v="38"/>
    <x v="50"/>
    <x v="72"/>
    <x v="30"/>
    <x v="29"/>
    <x v="20"/>
    <x v="42"/>
    <x v="45"/>
    <x v="64"/>
    <x v="26"/>
    <x v="90"/>
    <x v="57"/>
    <x v="17"/>
    <x v="64"/>
    <x v="59"/>
    <x v="105"/>
    <x v="80"/>
    <x v="64"/>
    <x v="97"/>
    <x v="4"/>
    <x v="1"/>
    <x v="3"/>
    <x v="4"/>
    <x v="1"/>
    <x v="1"/>
    <x v="1"/>
    <x v="1"/>
    <x v="3"/>
    <x v="3"/>
    <x v="65"/>
    <x v="46"/>
    <x v="27"/>
    <x v="53"/>
    <x v="35"/>
    <x v="34"/>
    <x v="38"/>
    <x v="62"/>
    <x v="41"/>
    <x v="71"/>
    <x v="23"/>
    <x v="23"/>
    <x v="39"/>
    <x v="19"/>
    <x v="13"/>
    <x v="9"/>
    <x v="29"/>
    <x v="12"/>
    <x v="39"/>
    <x v="22"/>
    <x v="7"/>
    <x v="7"/>
    <x v="3"/>
    <x v="2"/>
    <x v="5"/>
    <x v="2"/>
    <x v="5"/>
    <x v="4"/>
    <x v="7"/>
    <x v="5"/>
    <x v="5"/>
    <x v="4"/>
    <x v="4"/>
    <x v="4"/>
    <x v="3"/>
    <x v="2"/>
    <x v="4"/>
    <x v="4"/>
    <x v="5"/>
    <x v="2"/>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3"/>
    <x v="4"/>
    <x v="5"/>
    <x v="1"/>
    <x v="1"/>
    <x v="1"/>
    <x v="1"/>
    <x v="2"/>
    <x v="2"/>
    <x v="1"/>
    <x v="1"/>
    <x v="1"/>
    <x v="2"/>
    <x v="2"/>
    <x v="2"/>
    <x v="1"/>
    <x v="3"/>
    <x v="2"/>
    <x v="4"/>
    <x v="1"/>
    <x v="5"/>
    <x v="4"/>
    <x v="2"/>
    <x v="4"/>
    <x v="6"/>
    <x v="5"/>
    <x v="5"/>
    <x v="4"/>
    <x v="5"/>
    <x v="5"/>
    <x v="5"/>
    <x v="6"/>
    <x v="3"/>
    <x v="4"/>
    <x v="6"/>
    <x v="5"/>
    <x v="1"/>
    <x v="1"/>
    <x v="4"/>
    <x v="1"/>
    <x v="2"/>
    <x v="6"/>
  </r>
  <r>
    <x v="404"/>
    <x v="143"/>
    <x v="1"/>
    <x v="1"/>
    <x v="1"/>
    <x v="8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05"/>
    <x v="234"/>
    <x v="1"/>
    <x v="1"/>
    <x v="2"/>
    <x v="76"/>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0"/>
    <x v="0"/>
    <x v="0"/>
    <x v="0"/>
    <x v="0"/>
    <x v="0"/>
    <x v="0"/>
    <x v="0"/>
    <x v="0"/>
    <x v="0"/>
    <x v="2"/>
    <x v="2"/>
    <x v="2"/>
    <x v="2"/>
    <x v="2"/>
    <x v="2"/>
    <x v="2"/>
    <x v="2"/>
    <x v="2"/>
    <x v="2"/>
    <x v="0"/>
    <x v="0"/>
    <x v="1"/>
    <x v="1"/>
    <x v="2"/>
    <x v="0"/>
    <x v="1"/>
    <x v="3"/>
    <x v="4"/>
    <x v="5"/>
    <x v="3"/>
    <x v="4"/>
    <x v="5"/>
    <x v="6"/>
    <x v="6"/>
    <x v="0"/>
    <x v="15"/>
    <x v="11"/>
    <x v="14"/>
    <x v="15"/>
    <x v="4"/>
    <x v="61"/>
    <x v="0"/>
    <x v="88"/>
    <x v="51"/>
    <x v="60"/>
    <x v="59"/>
    <x v="28"/>
    <x v="25"/>
    <x v="76"/>
    <x v="77"/>
    <x v="83"/>
    <x v="126"/>
    <x v="46"/>
    <x v="51"/>
    <x v="37"/>
    <x v="35"/>
    <x v="55"/>
    <x v="50"/>
    <x v="29"/>
    <x v="29"/>
    <x v="41"/>
    <x v="45"/>
    <x v="22"/>
    <x v="26"/>
    <x v="31"/>
    <x v="19"/>
    <x v="17"/>
    <x v="23"/>
    <x v="34"/>
    <x v="30"/>
    <x v="29"/>
    <x v="33"/>
    <x v="35"/>
    <x v="31"/>
    <x v="41"/>
    <x v="35"/>
    <x v="19"/>
    <x v="16"/>
    <x v="58"/>
    <x v="60"/>
    <x v="27"/>
    <x v="73"/>
    <x v="35"/>
    <x v="31"/>
    <x v="43"/>
    <x v="36"/>
    <x v="20"/>
    <x v="17"/>
    <x v="60"/>
    <x v="62"/>
    <x v="28"/>
    <x v="76"/>
    <x v="79"/>
    <x v="97"/>
    <x v="64"/>
    <x v="53"/>
    <x v="74"/>
    <x v="71"/>
    <x v="65"/>
    <x v="60"/>
    <x v="81"/>
    <x v="85"/>
    <x v="1"/>
    <x v="2"/>
    <x v="2"/>
    <x v="3"/>
    <x v="2"/>
    <x v="3"/>
    <x v="6"/>
    <x v="4"/>
    <x v="1"/>
    <x v="4"/>
    <x v="43"/>
    <x v="25"/>
    <x v="26"/>
    <x v="39"/>
    <x v="24"/>
    <x v="17"/>
    <x v="15"/>
    <x v="28"/>
    <x v="30"/>
    <x v="35"/>
    <x v="69"/>
    <x v="73"/>
    <x v="56"/>
    <x v="37"/>
    <x v="55"/>
    <x v="61"/>
    <x v="78"/>
    <x v="67"/>
    <x v="73"/>
    <x v="6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06"/>
    <x v="205"/>
    <x v="1"/>
    <x v="1"/>
    <x v="2"/>
    <x v="76"/>
    <x v="7"/>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0"/>
    <x v="0"/>
    <x v="0"/>
    <x v="0"/>
    <x v="0"/>
    <x v="0"/>
    <x v="0"/>
    <x v="0"/>
    <x v="0"/>
    <x v="0"/>
    <x v="2"/>
    <x v="2"/>
    <x v="2"/>
    <x v="2"/>
    <x v="2"/>
    <x v="2"/>
    <x v="2"/>
    <x v="2"/>
    <x v="2"/>
    <x v="2"/>
    <x v="0"/>
    <x v="0"/>
    <x v="1"/>
    <x v="1"/>
    <x v="2"/>
    <x v="0"/>
    <x v="1"/>
    <x v="3"/>
    <x v="4"/>
    <x v="5"/>
    <x v="8"/>
    <x v="10"/>
    <x v="13"/>
    <x v="13"/>
    <x v="14"/>
    <x v="0"/>
    <x v="10"/>
    <x v="11"/>
    <x v="14"/>
    <x v="15"/>
    <x v="2"/>
    <x v="61"/>
    <x v="0"/>
    <x v="110"/>
    <x v="43"/>
    <x v="53"/>
    <x v="80"/>
    <x v="30"/>
    <x v="30"/>
    <x v="25"/>
    <x v="42"/>
    <x v="77"/>
    <x v="86"/>
    <x v="24"/>
    <x v="60"/>
    <x v="44"/>
    <x v="14"/>
    <x v="53"/>
    <x v="45"/>
    <x v="80"/>
    <x v="64"/>
    <x v="47"/>
    <x v="85"/>
    <x v="13"/>
    <x v="23"/>
    <x v="29"/>
    <x v="16"/>
    <x v="16"/>
    <x v="15"/>
    <x v="26"/>
    <x v="15"/>
    <x v="27"/>
    <x v="22"/>
    <x v="58"/>
    <x v="25"/>
    <x v="34"/>
    <x v="55"/>
    <x v="21"/>
    <x v="21"/>
    <x v="12"/>
    <x v="29"/>
    <x v="22"/>
    <x v="37"/>
    <x v="60"/>
    <x v="25"/>
    <x v="36"/>
    <x v="57"/>
    <x v="22"/>
    <x v="22"/>
    <x v="12"/>
    <x v="30"/>
    <x v="23"/>
    <x v="39"/>
    <x v="54"/>
    <x v="103"/>
    <x v="71"/>
    <x v="32"/>
    <x v="72"/>
    <x v="66"/>
    <x v="113"/>
    <x v="92"/>
    <x v="87"/>
    <x v="123"/>
    <x v="4"/>
    <x v="1"/>
    <x v="3"/>
    <x v="4"/>
    <x v="1"/>
    <x v="1"/>
    <x v="1"/>
    <x v="1"/>
    <x v="3"/>
    <x v="3"/>
    <x v="33"/>
    <x v="32"/>
    <x v="13"/>
    <x v="31"/>
    <x v="27"/>
    <x v="27"/>
    <x v="31"/>
    <x v="51"/>
    <x v="20"/>
    <x v="45"/>
    <x v="63"/>
    <x v="63"/>
    <x v="67"/>
    <x v="39"/>
    <x v="33"/>
    <x v="24"/>
    <x v="55"/>
    <x v="26"/>
    <x v="73"/>
    <x v="5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407"/>
    <x v="414"/>
    <x v="1"/>
    <x v="1"/>
    <x v="2"/>
    <x v="76"/>
    <x v="5"/>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0"/>
    <x v="0"/>
    <x v="0"/>
    <x v="0"/>
    <x v="0"/>
    <x v="0"/>
    <x v="0"/>
    <x v="0"/>
    <x v="0"/>
    <x v="0"/>
    <x v="0"/>
    <x v="0"/>
    <x v="0"/>
    <x v="0"/>
    <x v="0"/>
    <x v="0"/>
    <x v="0"/>
    <x v="0"/>
    <x v="0"/>
    <x v="0"/>
    <x v="0"/>
    <x v="0"/>
    <x v="1"/>
    <x v="1"/>
    <x v="2"/>
    <x v="0"/>
    <x v="1"/>
    <x v="3"/>
    <x v="4"/>
    <x v="5"/>
    <x v="15"/>
    <x v="17"/>
    <x v="21"/>
    <x v="23"/>
    <x v="24"/>
    <x v="0"/>
    <x v="10"/>
    <x v="11"/>
    <x v="14"/>
    <x v="15"/>
    <x v="4"/>
    <x v="61"/>
    <x v="0"/>
    <x v="119"/>
    <x v="73"/>
    <x v="46"/>
    <x v="70"/>
    <x v="22"/>
    <x v="21"/>
    <x v="64"/>
    <x v="63"/>
    <x v="64"/>
    <x v="99"/>
    <x v="15"/>
    <x v="29"/>
    <x v="51"/>
    <x v="24"/>
    <x v="61"/>
    <x v="54"/>
    <x v="41"/>
    <x v="43"/>
    <x v="60"/>
    <x v="72"/>
    <x v="5"/>
    <x v="3"/>
    <x v="49"/>
    <x v="8"/>
    <x v="34"/>
    <x v="37"/>
    <x v="50"/>
    <x v="47"/>
    <x v="49"/>
    <x v="49"/>
    <x v="67"/>
    <x v="50"/>
    <x v="28"/>
    <x v="44"/>
    <x v="14"/>
    <x v="13"/>
    <x v="46"/>
    <x v="48"/>
    <x v="9"/>
    <x v="50"/>
    <x v="69"/>
    <x v="51"/>
    <x v="29"/>
    <x v="45"/>
    <x v="14"/>
    <x v="14"/>
    <x v="48"/>
    <x v="50"/>
    <x v="9"/>
    <x v="52"/>
    <x v="45"/>
    <x v="77"/>
    <x v="77"/>
    <x v="44"/>
    <x v="80"/>
    <x v="74"/>
    <x v="77"/>
    <x v="72"/>
    <x v="100"/>
    <x v="109"/>
    <x v="1"/>
    <x v="2"/>
    <x v="2"/>
    <x v="3"/>
    <x v="2"/>
    <x v="3"/>
    <x v="6"/>
    <x v="4"/>
    <x v="1"/>
    <x v="4"/>
    <x v="77"/>
    <x v="46"/>
    <x v="13"/>
    <x v="48"/>
    <x v="19"/>
    <x v="14"/>
    <x v="8"/>
    <x v="16"/>
    <x v="12"/>
    <x v="14"/>
    <x v="19"/>
    <x v="37"/>
    <x v="77"/>
    <x v="25"/>
    <x v="66"/>
    <x v="66"/>
    <x v="85"/>
    <x v="87"/>
    <x v="88"/>
    <x v="90"/>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0"/>
    <x v="4"/>
    <x v="3"/>
    <x v="4"/>
    <x v="5"/>
    <x v="5"/>
    <x v="5"/>
    <x v="4"/>
    <x v="4"/>
    <x v="5"/>
    <x v="4"/>
    <x v="5"/>
    <x v="1"/>
    <x v="1"/>
    <x v="1"/>
    <x v="1"/>
    <x v="2"/>
    <x v="2"/>
    <x v="1"/>
    <x v="1"/>
    <x v="1"/>
    <x v="2"/>
    <x v="2"/>
    <x v="2"/>
    <x v="1"/>
    <x v="3"/>
    <x v="2"/>
    <x v="1"/>
    <x v="1"/>
    <x v="5"/>
    <x v="4"/>
    <x v="2"/>
    <x v="4"/>
    <x v="6"/>
    <x v="5"/>
    <x v="5"/>
    <x v="4"/>
    <x v="5"/>
    <x v="5"/>
    <x v="5"/>
    <x v="6"/>
    <x v="3"/>
    <x v="1"/>
    <x v="6"/>
    <x v="5"/>
    <x v="1"/>
    <x v="1"/>
    <x v="4"/>
    <x v="1"/>
    <x v="2"/>
    <x v="6"/>
  </r>
  <r>
    <x v="408"/>
    <x v="192"/>
    <x v="1"/>
    <x v="1"/>
    <x v="2"/>
    <x v="77"/>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0"/>
    <x v="0"/>
    <x v="0"/>
    <x v="0"/>
    <x v="0"/>
    <x v="0"/>
    <x v="0"/>
    <x v="0"/>
    <x v="0"/>
    <x v="0"/>
    <x v="2"/>
    <x v="2"/>
    <x v="2"/>
    <x v="2"/>
    <x v="2"/>
    <x v="2"/>
    <x v="2"/>
    <x v="2"/>
    <x v="0"/>
    <x v="0"/>
    <x v="1"/>
    <x v="1"/>
    <x v="2"/>
    <x v="0"/>
    <x v="1"/>
    <x v="3"/>
    <x v="4"/>
    <x v="5"/>
    <x v="3"/>
    <x v="4"/>
    <x v="5"/>
    <x v="6"/>
    <x v="6"/>
    <x v="0"/>
    <x v="15"/>
    <x v="11"/>
    <x v="14"/>
    <x v="15"/>
    <x v="5"/>
    <x v="61"/>
    <x v="0"/>
    <x v="79"/>
    <x v="31"/>
    <x v="74"/>
    <x v="45"/>
    <x v="11"/>
    <x v="11"/>
    <x v="62"/>
    <x v="54"/>
    <x v="80"/>
    <x v="116"/>
    <x v="55"/>
    <x v="72"/>
    <x v="23"/>
    <x v="49"/>
    <x v="72"/>
    <x v="64"/>
    <x v="43"/>
    <x v="52"/>
    <x v="44"/>
    <x v="55"/>
    <x v="30"/>
    <x v="27"/>
    <x v="28"/>
    <x v="22"/>
    <x v="24"/>
    <x v="23"/>
    <x v="25"/>
    <x v="41"/>
    <x v="29"/>
    <x v="32"/>
    <x v="27"/>
    <x v="14"/>
    <x v="53"/>
    <x v="22"/>
    <x v="4"/>
    <x v="4"/>
    <x v="44"/>
    <x v="39"/>
    <x v="24"/>
    <x v="64"/>
    <x v="27"/>
    <x v="14"/>
    <x v="56"/>
    <x v="22"/>
    <x v="4"/>
    <x v="4"/>
    <x v="46"/>
    <x v="41"/>
    <x v="25"/>
    <x v="67"/>
    <x v="87"/>
    <x v="114"/>
    <x v="51"/>
    <x v="67"/>
    <x v="90"/>
    <x v="84"/>
    <x v="79"/>
    <x v="81"/>
    <x v="84"/>
    <x v="94"/>
    <x v="3"/>
    <x v="0"/>
    <x v="4"/>
    <x v="2"/>
    <x v="0"/>
    <x v="0"/>
    <x v="5"/>
    <x v="5"/>
    <x v="2"/>
    <x v="5"/>
    <x v="26"/>
    <x v="30"/>
    <x v="20"/>
    <x v="31"/>
    <x v="23"/>
    <x v="21"/>
    <x v="21"/>
    <x v="7"/>
    <x v="23"/>
    <x v="10"/>
    <x v="64"/>
    <x v="68"/>
    <x v="56"/>
    <x v="53"/>
    <x v="64"/>
    <x v="62"/>
    <x v="68"/>
    <x v="71"/>
    <x v="72"/>
    <x v="7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09"/>
    <x v="212"/>
    <x v="1"/>
    <x v="1"/>
    <x v="2"/>
    <x v="77"/>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0"/>
    <x v="0"/>
    <x v="0"/>
    <x v="0"/>
    <x v="0"/>
    <x v="0"/>
    <x v="0"/>
    <x v="0"/>
    <x v="0"/>
    <x v="0"/>
    <x v="2"/>
    <x v="2"/>
    <x v="2"/>
    <x v="2"/>
    <x v="2"/>
    <x v="2"/>
    <x v="2"/>
    <x v="2"/>
    <x v="0"/>
    <x v="0"/>
    <x v="1"/>
    <x v="1"/>
    <x v="2"/>
    <x v="0"/>
    <x v="1"/>
    <x v="3"/>
    <x v="4"/>
    <x v="5"/>
    <x v="12"/>
    <x v="14"/>
    <x v="18"/>
    <x v="19"/>
    <x v="20"/>
    <x v="0"/>
    <x v="10"/>
    <x v="11"/>
    <x v="14"/>
    <x v="15"/>
    <x v="6"/>
    <x v="61"/>
    <x v="0"/>
    <x v="109"/>
    <x v="90"/>
    <x v="33"/>
    <x v="48"/>
    <x v="46"/>
    <x v="62"/>
    <x v="37"/>
    <x v="33"/>
    <x v="74"/>
    <x v="59"/>
    <x v="25"/>
    <x v="12"/>
    <x v="64"/>
    <x v="46"/>
    <x v="37"/>
    <x v="11"/>
    <x v="68"/>
    <x v="73"/>
    <x v="50"/>
    <x v="112"/>
    <x v="1"/>
    <x v="3"/>
    <x v="10"/>
    <x v="12"/>
    <x v="8"/>
    <x v="14"/>
    <x v="12"/>
    <x v="8"/>
    <x v="5"/>
    <x v="10"/>
    <x v="55"/>
    <x v="67"/>
    <x v="17"/>
    <x v="25"/>
    <x v="34"/>
    <x v="52"/>
    <x v="22"/>
    <x v="22"/>
    <x v="18"/>
    <x v="13"/>
    <x v="56"/>
    <x v="68"/>
    <x v="18"/>
    <x v="25"/>
    <x v="36"/>
    <x v="54"/>
    <x v="23"/>
    <x v="23"/>
    <x v="18"/>
    <x v="13"/>
    <x v="58"/>
    <x v="60"/>
    <x v="88"/>
    <x v="64"/>
    <x v="58"/>
    <x v="34"/>
    <x v="102"/>
    <x v="99"/>
    <x v="91"/>
    <x v="147"/>
    <x v="2"/>
    <x v="3"/>
    <x v="1"/>
    <x v="1"/>
    <x v="4"/>
    <x v="4"/>
    <x v="3"/>
    <x v="2"/>
    <x v="0"/>
    <x v="0"/>
    <x v="64"/>
    <x v="30"/>
    <x v="28"/>
    <x v="35"/>
    <x v="32"/>
    <x v="9"/>
    <x v="32"/>
    <x v="32"/>
    <x v="40"/>
    <x v="42"/>
    <x v="24"/>
    <x v="45"/>
    <x v="47"/>
    <x v="40"/>
    <x v="22"/>
    <x v="44"/>
    <x v="49"/>
    <x v="56"/>
    <x v="40"/>
    <x v="53"/>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410"/>
    <x v="385"/>
    <x v="1"/>
    <x v="1"/>
    <x v="2"/>
    <x v="79"/>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0"/>
    <x v="0"/>
    <x v="0"/>
    <x v="0"/>
    <x v="0"/>
    <x v="0"/>
    <x v="0"/>
    <x v="0"/>
    <x v="0"/>
    <x v="0"/>
    <x v="2"/>
    <x v="2"/>
    <x v="2"/>
    <x v="2"/>
    <x v="0"/>
    <x v="0"/>
    <x v="1"/>
    <x v="1"/>
    <x v="2"/>
    <x v="0"/>
    <x v="1"/>
    <x v="3"/>
    <x v="4"/>
    <x v="5"/>
    <x v="3"/>
    <x v="4"/>
    <x v="5"/>
    <x v="6"/>
    <x v="6"/>
    <x v="0"/>
    <x v="15"/>
    <x v="11"/>
    <x v="14"/>
    <x v="15"/>
    <x v="6"/>
    <x v="61"/>
    <x v="0"/>
    <x v="89"/>
    <x v="72"/>
    <x v="28"/>
    <x v="55"/>
    <x v="46"/>
    <x v="63"/>
    <x v="37"/>
    <x v="29"/>
    <x v="70"/>
    <x v="51"/>
    <x v="45"/>
    <x v="30"/>
    <x v="69"/>
    <x v="39"/>
    <x v="37"/>
    <x v="10"/>
    <x v="68"/>
    <x v="77"/>
    <x v="54"/>
    <x v="120"/>
    <x v="11"/>
    <x v="19"/>
    <x v="18"/>
    <x v="6"/>
    <x v="8"/>
    <x v="12"/>
    <x v="12"/>
    <x v="18"/>
    <x v="10"/>
    <x v="18"/>
    <x v="34"/>
    <x v="47"/>
    <x v="13"/>
    <x v="30"/>
    <x v="33"/>
    <x v="52"/>
    <x v="21"/>
    <x v="18"/>
    <x v="12"/>
    <x v="6"/>
    <x v="34"/>
    <x v="48"/>
    <x v="14"/>
    <x v="30"/>
    <x v="35"/>
    <x v="54"/>
    <x v="22"/>
    <x v="19"/>
    <x v="12"/>
    <x v="6"/>
    <x v="80"/>
    <x v="80"/>
    <x v="92"/>
    <x v="59"/>
    <x v="59"/>
    <x v="34"/>
    <x v="103"/>
    <x v="103"/>
    <x v="97"/>
    <x v="154"/>
    <x v="2"/>
    <x v="3"/>
    <x v="1"/>
    <x v="1"/>
    <x v="4"/>
    <x v="4"/>
    <x v="3"/>
    <x v="2"/>
    <x v="0"/>
    <x v="0"/>
    <x v="41"/>
    <x v="11"/>
    <x v="23"/>
    <x v="41"/>
    <x v="31"/>
    <x v="9"/>
    <x v="31"/>
    <x v="28"/>
    <x v="34"/>
    <x v="33"/>
    <x v="50"/>
    <x v="63"/>
    <x v="54"/>
    <x v="25"/>
    <x v="24"/>
    <x v="44"/>
    <x v="51"/>
    <x v="64"/>
    <x v="62"/>
    <x v="6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11"/>
    <x v="278"/>
    <x v="1"/>
    <x v="1"/>
    <x v="2"/>
    <x v="79"/>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0"/>
    <x v="0"/>
    <x v="0"/>
    <x v="0"/>
    <x v="0"/>
    <x v="0"/>
    <x v="0"/>
    <x v="0"/>
    <x v="0"/>
    <x v="0"/>
    <x v="2"/>
    <x v="2"/>
    <x v="2"/>
    <x v="2"/>
    <x v="0"/>
    <x v="0"/>
    <x v="1"/>
    <x v="1"/>
    <x v="2"/>
    <x v="0"/>
    <x v="1"/>
    <x v="3"/>
    <x v="4"/>
    <x v="5"/>
    <x v="12"/>
    <x v="14"/>
    <x v="18"/>
    <x v="19"/>
    <x v="20"/>
    <x v="0"/>
    <x v="10"/>
    <x v="11"/>
    <x v="14"/>
    <x v="15"/>
    <x v="2"/>
    <x v="61"/>
    <x v="0"/>
    <x v="121"/>
    <x v="49"/>
    <x v="59"/>
    <x v="84"/>
    <x v="34"/>
    <x v="34"/>
    <x v="28"/>
    <x v="46"/>
    <x v="87"/>
    <x v="94"/>
    <x v="13"/>
    <x v="53"/>
    <x v="38"/>
    <x v="10"/>
    <x v="49"/>
    <x v="39"/>
    <x v="77"/>
    <x v="60"/>
    <x v="37"/>
    <x v="77"/>
    <x v="7"/>
    <x v="15"/>
    <x v="27"/>
    <x v="11"/>
    <x v="14"/>
    <x v="12"/>
    <x v="18"/>
    <x v="8"/>
    <x v="21"/>
    <x v="18"/>
    <x v="65"/>
    <x v="28"/>
    <x v="38"/>
    <x v="60"/>
    <x v="23"/>
    <x v="23"/>
    <x v="14"/>
    <x v="31"/>
    <x v="28"/>
    <x v="43"/>
    <x v="67"/>
    <x v="28"/>
    <x v="40"/>
    <x v="62"/>
    <x v="24"/>
    <x v="24"/>
    <x v="15"/>
    <x v="32"/>
    <x v="29"/>
    <x v="45"/>
    <x v="47"/>
    <x v="100"/>
    <x v="67"/>
    <x v="27"/>
    <x v="70"/>
    <x v="64"/>
    <x v="110"/>
    <x v="90"/>
    <x v="80"/>
    <x v="116"/>
    <x v="4"/>
    <x v="1"/>
    <x v="3"/>
    <x v="4"/>
    <x v="1"/>
    <x v="1"/>
    <x v="1"/>
    <x v="1"/>
    <x v="3"/>
    <x v="3"/>
    <x v="40"/>
    <x v="35"/>
    <x v="17"/>
    <x v="36"/>
    <x v="30"/>
    <x v="29"/>
    <x v="33"/>
    <x v="53"/>
    <x v="26"/>
    <x v="51"/>
    <x v="56"/>
    <x v="48"/>
    <x v="63"/>
    <x v="30"/>
    <x v="25"/>
    <x v="20"/>
    <x v="43"/>
    <x v="23"/>
    <x v="59"/>
    <x v="4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0"/>
    <x v="4"/>
    <x v="5"/>
    <x v="0"/>
    <x v="5"/>
    <x v="1"/>
    <x v="1"/>
    <x v="1"/>
    <x v="1"/>
    <x v="2"/>
    <x v="2"/>
    <x v="1"/>
    <x v="1"/>
    <x v="1"/>
    <x v="2"/>
    <x v="2"/>
    <x v="2"/>
    <x v="1"/>
    <x v="3"/>
    <x v="2"/>
    <x v="4"/>
    <x v="1"/>
    <x v="5"/>
    <x v="4"/>
    <x v="2"/>
    <x v="4"/>
    <x v="6"/>
    <x v="5"/>
    <x v="5"/>
    <x v="4"/>
    <x v="5"/>
    <x v="5"/>
    <x v="5"/>
    <x v="6"/>
    <x v="3"/>
    <x v="4"/>
    <x v="6"/>
    <x v="5"/>
    <x v="1"/>
    <x v="1"/>
    <x v="4"/>
    <x v="1"/>
    <x v="2"/>
    <x v="6"/>
  </r>
  <r>
    <x v="412"/>
    <x v="149"/>
    <x v="1"/>
    <x v="1"/>
    <x v="2"/>
    <x v="80"/>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0"/>
    <x v="0"/>
    <x v="0"/>
    <x v="0"/>
    <x v="0"/>
    <x v="0"/>
    <x v="0"/>
    <x v="0"/>
    <x v="0"/>
    <x v="0"/>
    <x v="2"/>
    <x v="2"/>
    <x v="0"/>
    <x v="0"/>
    <x v="1"/>
    <x v="1"/>
    <x v="2"/>
    <x v="0"/>
    <x v="1"/>
    <x v="3"/>
    <x v="4"/>
    <x v="5"/>
    <x v="3"/>
    <x v="4"/>
    <x v="5"/>
    <x v="6"/>
    <x v="6"/>
    <x v="0"/>
    <x v="15"/>
    <x v="11"/>
    <x v="14"/>
    <x v="15"/>
    <x v="4"/>
    <x v="61"/>
    <x v="0"/>
    <x v="93"/>
    <x v="54"/>
    <x v="64"/>
    <x v="62"/>
    <x v="29"/>
    <x v="27"/>
    <x v="79"/>
    <x v="79"/>
    <x v="88"/>
    <x v="131"/>
    <x v="41"/>
    <x v="48"/>
    <x v="33"/>
    <x v="32"/>
    <x v="54"/>
    <x v="48"/>
    <x v="25"/>
    <x v="27"/>
    <x v="36"/>
    <x v="40"/>
    <x v="19"/>
    <x v="22"/>
    <x v="29"/>
    <x v="15"/>
    <x v="13"/>
    <x v="18"/>
    <x v="30"/>
    <x v="26"/>
    <x v="27"/>
    <x v="30"/>
    <x v="36"/>
    <x v="32"/>
    <x v="42"/>
    <x v="34"/>
    <x v="19"/>
    <x v="17"/>
    <x v="57"/>
    <x v="59"/>
    <x v="28"/>
    <x v="73"/>
    <x v="37"/>
    <x v="32"/>
    <x v="44"/>
    <x v="35"/>
    <x v="20"/>
    <x v="18"/>
    <x v="59"/>
    <x v="61"/>
    <x v="29"/>
    <x v="76"/>
    <x v="78"/>
    <x v="96"/>
    <x v="63"/>
    <x v="54"/>
    <x v="74"/>
    <x v="70"/>
    <x v="66"/>
    <x v="61"/>
    <x v="80"/>
    <x v="85"/>
    <x v="1"/>
    <x v="2"/>
    <x v="2"/>
    <x v="3"/>
    <x v="2"/>
    <x v="3"/>
    <x v="6"/>
    <x v="4"/>
    <x v="1"/>
    <x v="4"/>
    <x v="44"/>
    <x v="26"/>
    <x v="27"/>
    <x v="37"/>
    <x v="24"/>
    <x v="18"/>
    <x v="14"/>
    <x v="27"/>
    <x v="31"/>
    <x v="35"/>
    <x v="65"/>
    <x v="70"/>
    <x v="52"/>
    <x v="45"/>
    <x v="55"/>
    <x v="57"/>
    <x v="79"/>
    <x v="70"/>
    <x v="66"/>
    <x v="6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13"/>
    <x v="210"/>
    <x v="1"/>
    <x v="1"/>
    <x v="2"/>
    <x v="80"/>
    <x v="7"/>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0"/>
    <x v="0"/>
    <x v="0"/>
    <x v="0"/>
    <x v="0"/>
    <x v="0"/>
    <x v="0"/>
    <x v="0"/>
    <x v="0"/>
    <x v="0"/>
    <x v="2"/>
    <x v="2"/>
    <x v="0"/>
    <x v="0"/>
    <x v="1"/>
    <x v="1"/>
    <x v="2"/>
    <x v="0"/>
    <x v="1"/>
    <x v="3"/>
    <x v="4"/>
    <x v="5"/>
    <x v="8"/>
    <x v="10"/>
    <x v="13"/>
    <x v="13"/>
    <x v="14"/>
    <x v="0"/>
    <x v="10"/>
    <x v="11"/>
    <x v="14"/>
    <x v="15"/>
    <x v="3"/>
    <x v="61"/>
    <x v="0"/>
    <x v="85"/>
    <x v="89"/>
    <x v="15"/>
    <x v="54"/>
    <x v="70"/>
    <x v="34"/>
    <x v="59"/>
    <x v="69"/>
    <x v="94"/>
    <x v="77"/>
    <x v="49"/>
    <x v="13"/>
    <x v="85"/>
    <x v="40"/>
    <x v="13"/>
    <x v="39"/>
    <x v="46"/>
    <x v="37"/>
    <x v="29"/>
    <x v="94"/>
    <x v="10"/>
    <x v="15"/>
    <x v="29"/>
    <x v="9"/>
    <x v="15"/>
    <x v="14"/>
    <x v="17"/>
    <x v="18"/>
    <x v="19"/>
    <x v="18"/>
    <x v="29"/>
    <x v="63"/>
    <x v="5"/>
    <x v="28"/>
    <x v="55"/>
    <x v="23"/>
    <x v="39"/>
    <x v="50"/>
    <x v="32"/>
    <x v="25"/>
    <x v="29"/>
    <x v="64"/>
    <x v="5"/>
    <x v="28"/>
    <x v="57"/>
    <x v="24"/>
    <x v="41"/>
    <x v="52"/>
    <x v="34"/>
    <x v="26"/>
    <x v="85"/>
    <x v="64"/>
    <x v="100"/>
    <x v="61"/>
    <x v="37"/>
    <x v="64"/>
    <x v="84"/>
    <x v="70"/>
    <x v="75"/>
    <x v="135"/>
    <x v="0"/>
    <x v="5"/>
    <x v="0"/>
    <x v="0"/>
    <x v="5"/>
    <x v="2"/>
    <x v="4"/>
    <x v="3"/>
    <x v="4"/>
    <x v="1"/>
    <x v="41"/>
    <x v="13"/>
    <x v="24"/>
    <x v="41"/>
    <x v="14"/>
    <x v="25"/>
    <x v="27"/>
    <x v="30"/>
    <x v="18"/>
    <x v="36"/>
    <x v="60"/>
    <x v="69"/>
    <x v="61"/>
    <x v="34"/>
    <x v="49"/>
    <x v="36"/>
    <x v="59"/>
    <x v="64"/>
    <x v="72"/>
    <x v="7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1"/>
    <x v="5"/>
    <x v="4"/>
    <x v="4"/>
    <x v="5"/>
    <x v="4"/>
    <x v="5"/>
    <x v="1"/>
    <x v="1"/>
    <x v="1"/>
    <x v="1"/>
    <x v="2"/>
    <x v="2"/>
    <x v="1"/>
    <x v="1"/>
    <x v="1"/>
    <x v="2"/>
    <x v="2"/>
    <x v="2"/>
    <x v="1"/>
    <x v="3"/>
    <x v="2"/>
    <x v="4"/>
    <x v="1"/>
    <x v="5"/>
    <x v="4"/>
    <x v="2"/>
    <x v="4"/>
    <x v="6"/>
    <x v="5"/>
    <x v="5"/>
    <x v="4"/>
    <x v="5"/>
    <x v="5"/>
    <x v="5"/>
    <x v="6"/>
    <x v="3"/>
    <x v="4"/>
    <x v="6"/>
    <x v="5"/>
    <x v="1"/>
    <x v="1"/>
    <x v="4"/>
    <x v="1"/>
    <x v="2"/>
    <x v="6"/>
  </r>
  <r>
    <x v="414"/>
    <x v="214"/>
    <x v="1"/>
    <x v="1"/>
    <x v="2"/>
    <x v="82"/>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0"/>
    <x v="0"/>
    <x v="0"/>
    <x v="0"/>
    <x v="0"/>
    <x v="0"/>
    <x v="0"/>
    <x v="0"/>
    <x v="2"/>
    <x v="6"/>
    <x v="6"/>
    <x v="6"/>
    <x v="7"/>
    <x v="0"/>
    <x v="0"/>
    <x v="0"/>
    <x v="0"/>
    <x v="0"/>
    <x v="12"/>
    <x v="14"/>
    <x v="28"/>
    <x v="30"/>
    <x v="31"/>
    <x v="0"/>
    <x v="25"/>
    <x v="28"/>
    <x v="42"/>
    <x v="45"/>
    <x v="3"/>
    <x v="45"/>
    <x v="0"/>
    <x v="114"/>
    <x v="76"/>
    <x v="16"/>
    <x v="65"/>
    <x v="60"/>
    <x v="29"/>
    <x v="52"/>
    <x v="76"/>
    <x v="76"/>
    <x v="84"/>
    <x v="20"/>
    <x v="26"/>
    <x v="83"/>
    <x v="29"/>
    <x v="23"/>
    <x v="46"/>
    <x v="53"/>
    <x v="30"/>
    <x v="48"/>
    <x v="87"/>
    <x v="0"/>
    <x v="34"/>
    <x v="26"/>
    <x v="1"/>
    <x v="35"/>
    <x v="24"/>
    <x v="23"/>
    <x v="8"/>
    <x v="38"/>
    <x v="8"/>
    <x v="55"/>
    <x v="48"/>
    <x v="5"/>
    <x v="36"/>
    <x v="43"/>
    <x v="18"/>
    <x v="32"/>
    <x v="54"/>
    <x v="16"/>
    <x v="29"/>
    <x v="56"/>
    <x v="49"/>
    <x v="5"/>
    <x v="37"/>
    <x v="45"/>
    <x v="19"/>
    <x v="33"/>
    <x v="56"/>
    <x v="16"/>
    <x v="30"/>
    <x v="58"/>
    <x v="79"/>
    <x v="100"/>
    <x v="52"/>
    <x v="49"/>
    <x v="69"/>
    <x v="92"/>
    <x v="66"/>
    <x v="93"/>
    <x v="131"/>
    <x v="0"/>
    <x v="5"/>
    <x v="0"/>
    <x v="0"/>
    <x v="5"/>
    <x v="2"/>
    <x v="4"/>
    <x v="3"/>
    <x v="4"/>
    <x v="1"/>
    <x v="69"/>
    <x v="4"/>
    <x v="24"/>
    <x v="49"/>
    <x v="2"/>
    <x v="20"/>
    <x v="20"/>
    <x v="34"/>
    <x v="5"/>
    <x v="40"/>
    <x v="24"/>
    <x v="80"/>
    <x v="61"/>
    <x v="16"/>
    <x v="71"/>
    <x v="52"/>
    <x v="73"/>
    <x v="55"/>
    <x v="83"/>
    <x v="77"/>
    <x v="7"/>
    <x v="7"/>
    <x v="6"/>
    <x v="2"/>
    <x v="5"/>
    <x v="2"/>
    <x v="5"/>
    <x v="4"/>
    <x v="7"/>
    <x v="5"/>
    <x v="5"/>
    <x v="4"/>
    <x v="4"/>
    <x v="4"/>
    <x v="3"/>
    <x v="2"/>
    <x v="4"/>
    <x v="4"/>
    <x v="5"/>
    <x v="4"/>
    <x v="4"/>
    <x v="4"/>
    <x v="4"/>
    <x v="4"/>
    <x v="4"/>
    <x v="4"/>
    <x v="4"/>
    <x v="4"/>
    <x v="4"/>
    <x v="4"/>
    <x v="4"/>
    <x v="1"/>
    <x v="5"/>
    <x v="2"/>
    <x v="4"/>
    <x v="4"/>
    <x v="3"/>
    <x v="4"/>
    <x v="4"/>
    <x v="6"/>
    <x v="2"/>
    <x v="3"/>
    <x v="4"/>
    <x v="2"/>
    <x v="3"/>
    <x v="4"/>
    <x v="2"/>
    <x v="0"/>
    <x v="3"/>
    <x v="2"/>
    <x v="3"/>
    <x v="1"/>
    <x v="1"/>
    <x v="1"/>
    <x v="1"/>
    <x v="1"/>
    <x v="2"/>
    <x v="1"/>
    <x v="1"/>
    <x v="1"/>
    <x v="2"/>
    <x v="1"/>
    <x v="2"/>
    <x v="1"/>
    <x v="1"/>
    <x v="1"/>
    <x v="1"/>
    <x v="1"/>
    <x v="1"/>
    <x v="1"/>
    <x v="1"/>
    <x v="1"/>
    <x v="1"/>
    <x v="2"/>
    <x v="1"/>
    <x v="2"/>
    <x v="3"/>
    <x v="2"/>
    <x v="5"/>
    <x v="4"/>
    <x v="2"/>
    <x v="2"/>
    <x v="1"/>
    <x v="1"/>
    <x v="2"/>
    <x v="4"/>
    <x v="3"/>
    <x v="4"/>
    <x v="5"/>
    <x v="5"/>
    <x v="5"/>
    <x v="4"/>
    <x v="0"/>
    <x v="5"/>
    <x v="4"/>
    <x v="5"/>
    <x v="1"/>
    <x v="1"/>
    <x v="1"/>
    <x v="1"/>
    <x v="2"/>
    <x v="2"/>
    <x v="1"/>
    <x v="1"/>
    <x v="1"/>
    <x v="2"/>
    <x v="2"/>
    <x v="2"/>
    <x v="1"/>
    <x v="3"/>
    <x v="2"/>
    <x v="4"/>
    <x v="1"/>
    <x v="5"/>
    <x v="4"/>
    <x v="2"/>
    <x v="4"/>
    <x v="6"/>
    <x v="5"/>
    <x v="5"/>
    <x v="4"/>
    <x v="5"/>
    <x v="5"/>
    <x v="1"/>
    <x v="6"/>
    <x v="3"/>
    <x v="4"/>
    <x v="6"/>
    <x v="5"/>
    <x v="1"/>
    <x v="1"/>
    <x v="4"/>
    <x v="1"/>
    <x v="2"/>
    <x v="6"/>
  </r>
  <r>
    <x v="415"/>
    <x v="364"/>
    <x v="1"/>
    <x v="1"/>
    <x v="2"/>
    <x v="85"/>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0"/>
    <x v="0"/>
    <x v="2"/>
    <x v="6"/>
    <x v="6"/>
    <x v="6"/>
    <x v="7"/>
    <x v="0"/>
    <x v="0"/>
    <x v="0"/>
    <x v="0"/>
    <x v="0"/>
    <x v="8"/>
    <x v="24"/>
    <x v="28"/>
    <x v="13"/>
    <x v="31"/>
    <x v="0"/>
    <x v="25"/>
    <x v="28"/>
    <x v="42"/>
    <x v="45"/>
    <x v="4"/>
    <x v="61"/>
    <x v="0"/>
    <x v="122"/>
    <x v="65"/>
    <x v="43"/>
    <x v="62"/>
    <x v="20"/>
    <x v="18"/>
    <x v="55"/>
    <x v="55"/>
    <x v="60"/>
    <x v="89"/>
    <x v="12"/>
    <x v="37"/>
    <x v="54"/>
    <x v="32"/>
    <x v="63"/>
    <x v="57"/>
    <x v="50"/>
    <x v="51"/>
    <x v="64"/>
    <x v="82"/>
    <x v="3"/>
    <x v="12"/>
    <x v="51"/>
    <x v="15"/>
    <x v="40"/>
    <x v="50"/>
    <x v="58"/>
    <x v="52"/>
    <x v="56"/>
    <x v="53"/>
    <x v="59"/>
    <x v="37"/>
    <x v="22"/>
    <x v="32"/>
    <x v="10"/>
    <x v="9"/>
    <x v="33"/>
    <x v="35"/>
    <x v="4"/>
    <x v="31"/>
    <x v="61"/>
    <x v="38"/>
    <x v="23"/>
    <x v="33"/>
    <x v="10"/>
    <x v="9"/>
    <x v="34"/>
    <x v="37"/>
    <x v="4"/>
    <x v="32"/>
    <x v="53"/>
    <x v="90"/>
    <x v="83"/>
    <x v="56"/>
    <x v="84"/>
    <x v="79"/>
    <x v="91"/>
    <x v="85"/>
    <x v="105"/>
    <x v="129"/>
    <x v="1"/>
    <x v="2"/>
    <x v="2"/>
    <x v="3"/>
    <x v="2"/>
    <x v="3"/>
    <x v="6"/>
    <x v="4"/>
    <x v="1"/>
    <x v="4"/>
    <x v="69"/>
    <x v="31"/>
    <x v="8"/>
    <x v="35"/>
    <x v="15"/>
    <x v="10"/>
    <x v="3"/>
    <x v="6"/>
    <x v="5"/>
    <x v="4"/>
    <x v="29"/>
    <x v="66"/>
    <x v="81"/>
    <x v="49"/>
    <x v="74"/>
    <x v="70"/>
    <x v="88"/>
    <x v="89"/>
    <x v="90"/>
    <x v="9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416"/>
    <x v="86"/>
    <x v="1"/>
    <x v="1"/>
    <x v="2"/>
    <x v="81"/>
    <x v="7"/>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0"/>
    <x v="0"/>
    <x v="0"/>
    <x v="0"/>
    <x v="0"/>
    <x v="0"/>
    <x v="0"/>
    <x v="0"/>
    <x v="0"/>
    <x v="0"/>
    <x v="2"/>
    <x v="6"/>
    <x v="6"/>
    <x v="6"/>
    <x v="7"/>
    <x v="0"/>
    <x v="0"/>
    <x v="0"/>
    <x v="0"/>
    <x v="0"/>
    <x v="4"/>
    <x v="6"/>
    <x v="8"/>
    <x v="30"/>
    <x v="31"/>
    <x v="0"/>
    <x v="25"/>
    <x v="28"/>
    <x v="42"/>
    <x v="45"/>
    <x v="5"/>
    <x v="61"/>
    <x v="0"/>
    <x v="113"/>
    <x v="48"/>
    <x v="67"/>
    <x v="51"/>
    <x v="13"/>
    <x v="13"/>
    <x v="48"/>
    <x v="42"/>
    <x v="75"/>
    <x v="99"/>
    <x v="21"/>
    <x v="54"/>
    <x v="30"/>
    <x v="43"/>
    <x v="70"/>
    <x v="62"/>
    <x v="57"/>
    <x v="64"/>
    <x v="49"/>
    <x v="72"/>
    <x v="8"/>
    <x v="7"/>
    <x v="35"/>
    <x v="14"/>
    <x v="15"/>
    <x v="14"/>
    <x v="47"/>
    <x v="58"/>
    <x v="36"/>
    <x v="46"/>
    <x v="55"/>
    <x v="26"/>
    <x v="44"/>
    <x v="25"/>
    <x v="5"/>
    <x v="5"/>
    <x v="29"/>
    <x v="27"/>
    <x v="16"/>
    <x v="44"/>
    <x v="56"/>
    <x v="26"/>
    <x v="46"/>
    <x v="25"/>
    <x v="5"/>
    <x v="5"/>
    <x v="30"/>
    <x v="28"/>
    <x v="16"/>
    <x v="46"/>
    <x v="58"/>
    <x v="102"/>
    <x v="61"/>
    <x v="64"/>
    <x v="89"/>
    <x v="83"/>
    <x v="95"/>
    <x v="94"/>
    <x v="93"/>
    <x v="115"/>
    <x v="3"/>
    <x v="0"/>
    <x v="4"/>
    <x v="2"/>
    <x v="0"/>
    <x v="0"/>
    <x v="5"/>
    <x v="5"/>
    <x v="2"/>
    <x v="5"/>
    <x v="53"/>
    <x v="44"/>
    <x v="11"/>
    <x v="34"/>
    <x v="24"/>
    <x v="22"/>
    <x v="10"/>
    <x v="2"/>
    <x v="15"/>
    <x v="2"/>
    <x v="33"/>
    <x v="21"/>
    <x v="71"/>
    <x v="41"/>
    <x v="59"/>
    <x v="59"/>
    <x v="79"/>
    <x v="81"/>
    <x v="81"/>
    <x v="8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0"/>
    <x v="5"/>
    <x v="1"/>
    <x v="1"/>
    <x v="4"/>
    <x v="1"/>
    <x v="2"/>
    <x v="6"/>
  </r>
  <r>
    <x v="417"/>
    <x v="384"/>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18"/>
    <x v="155"/>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19"/>
    <x v="183"/>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20"/>
    <x v="88"/>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21"/>
    <x v="114"/>
    <x v="1"/>
    <x v="1"/>
    <x v="2"/>
    <x v="7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
    <x v="4"/>
    <x v="12"/>
    <x v="12"/>
    <x v="13"/>
    <x v="0"/>
    <x v="22"/>
    <x v="24"/>
    <x v="35"/>
    <x v="35"/>
    <x v="5"/>
    <x v="61"/>
    <x v="0"/>
    <x v="70"/>
    <x v="29"/>
    <x v="96"/>
    <x v="32"/>
    <x v="5"/>
    <x v="5"/>
    <x v="83"/>
    <x v="81"/>
    <x v="109"/>
    <x v="160"/>
    <x v="64"/>
    <x v="74"/>
    <x v="1"/>
    <x v="62"/>
    <x v="79"/>
    <x v="71"/>
    <x v="21"/>
    <x v="24"/>
    <x v="14"/>
    <x v="11"/>
    <x v="38"/>
    <x v="33"/>
    <x v="1"/>
    <x v="42"/>
    <x v="64"/>
    <x v="60"/>
    <x v="1"/>
    <x v="6"/>
    <x v="5"/>
    <x v="2"/>
    <x v="21"/>
    <x v="13"/>
    <x v="83"/>
    <x v="12"/>
    <x v="0"/>
    <x v="0"/>
    <x v="66"/>
    <x v="65"/>
    <x v="52"/>
    <x v="116"/>
    <x v="21"/>
    <x v="13"/>
    <x v="86"/>
    <x v="12"/>
    <x v="0"/>
    <x v="0"/>
    <x v="68"/>
    <x v="67"/>
    <x v="54"/>
    <x v="119"/>
    <x v="93"/>
    <x v="115"/>
    <x v="21"/>
    <x v="77"/>
    <x v="94"/>
    <x v="88"/>
    <x v="57"/>
    <x v="55"/>
    <x v="55"/>
    <x v="42"/>
    <x v="3"/>
    <x v="0"/>
    <x v="4"/>
    <x v="2"/>
    <x v="0"/>
    <x v="0"/>
    <x v="5"/>
    <x v="5"/>
    <x v="2"/>
    <x v="5"/>
    <x v="20"/>
    <x v="29"/>
    <x v="55"/>
    <x v="21"/>
    <x v="18"/>
    <x v="16"/>
    <x v="44"/>
    <x v="31"/>
    <x v="53"/>
    <x v="65"/>
    <x v="70"/>
    <x v="73"/>
    <x v="15"/>
    <x v="66"/>
    <x v="72"/>
    <x v="70"/>
    <x v="32"/>
    <x v="45"/>
    <x v="22"/>
    <x v="28"/>
    <x v="0"/>
    <x v="7"/>
    <x v="6"/>
    <x v="2"/>
    <x v="5"/>
    <x v="2"/>
    <x v="5"/>
    <x v="4"/>
    <x v="7"/>
    <x v="5"/>
    <x v="5"/>
    <x v="4"/>
    <x v="4"/>
    <x v="4"/>
    <x v="3"/>
    <x v="2"/>
    <x v="4"/>
    <x v="0"/>
    <x v="5"/>
    <x v="4"/>
    <x v="4"/>
    <x v="4"/>
    <x v="4"/>
    <x v="4"/>
    <x v="4"/>
    <x v="4"/>
    <x v="4"/>
    <x v="4"/>
    <x v="4"/>
    <x v="4"/>
    <x v="4"/>
    <x v="1"/>
    <x v="5"/>
    <x v="2"/>
    <x v="4"/>
    <x v="4"/>
    <x v="3"/>
    <x v="4"/>
    <x v="0"/>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422"/>
    <x v="47"/>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23"/>
    <x v="208"/>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24"/>
    <x v="455"/>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1"/>
    <x v="0"/>
    <x v="0"/>
    <x v="2"/>
    <x v="4"/>
    <x v="6"/>
    <x v="4"/>
    <x v="20"/>
    <x v="0"/>
    <x v="0"/>
    <x v="0"/>
    <x v="0"/>
    <x v="1"/>
    <x v="23"/>
    <x v="26"/>
    <x v="40"/>
    <x v="43"/>
    <x v="6"/>
    <x v="61"/>
    <x v="0"/>
    <x v="99"/>
    <x v="87"/>
    <x v="32"/>
    <x v="61"/>
    <x v="48"/>
    <x v="67"/>
    <x v="43"/>
    <x v="34"/>
    <x v="76"/>
    <x v="59"/>
    <x v="35"/>
    <x v="15"/>
    <x v="65"/>
    <x v="33"/>
    <x v="35"/>
    <x v="6"/>
    <x v="62"/>
    <x v="72"/>
    <x v="48"/>
    <x v="112"/>
    <x v="6"/>
    <x v="4"/>
    <x v="11"/>
    <x v="1"/>
    <x v="5"/>
    <x v="7"/>
    <x v="6"/>
    <x v="6"/>
    <x v="3"/>
    <x v="10"/>
    <x v="60"/>
    <x v="76"/>
    <x v="21"/>
    <x v="46"/>
    <x v="42"/>
    <x v="67"/>
    <x v="34"/>
    <x v="27"/>
    <x v="34"/>
    <x v="23"/>
    <x v="62"/>
    <x v="77"/>
    <x v="22"/>
    <x v="47"/>
    <x v="44"/>
    <x v="69"/>
    <x v="35"/>
    <x v="28"/>
    <x v="36"/>
    <x v="23"/>
    <x v="52"/>
    <x v="51"/>
    <x v="84"/>
    <x v="42"/>
    <x v="50"/>
    <x v="19"/>
    <x v="90"/>
    <x v="94"/>
    <x v="73"/>
    <x v="137"/>
    <x v="2"/>
    <x v="3"/>
    <x v="1"/>
    <x v="1"/>
    <x v="4"/>
    <x v="4"/>
    <x v="3"/>
    <x v="2"/>
    <x v="0"/>
    <x v="0"/>
    <x v="69"/>
    <x v="39"/>
    <x v="32"/>
    <x v="57"/>
    <x v="44"/>
    <x v="31"/>
    <x v="45"/>
    <x v="38"/>
    <x v="58"/>
    <x v="53"/>
    <x v="20"/>
    <x v="34"/>
    <x v="41"/>
    <x v="6"/>
    <x v="7"/>
    <x v="19"/>
    <x v="21"/>
    <x v="46"/>
    <x v="14"/>
    <x v="48"/>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0"/>
    <x v="2"/>
    <x v="2"/>
    <x v="1"/>
    <x v="1"/>
    <x v="2"/>
    <x v="2"/>
    <x v="3"/>
    <x v="4"/>
    <x v="5"/>
    <x v="5"/>
    <x v="5"/>
    <x v="4"/>
    <x v="4"/>
    <x v="5"/>
    <x v="4"/>
    <x v="5"/>
    <x v="1"/>
    <x v="1"/>
    <x v="1"/>
    <x v="1"/>
    <x v="2"/>
    <x v="2"/>
    <x v="1"/>
    <x v="1"/>
    <x v="1"/>
    <x v="2"/>
    <x v="2"/>
    <x v="2"/>
    <x v="1"/>
    <x v="3"/>
    <x v="2"/>
    <x v="4"/>
    <x v="1"/>
    <x v="5"/>
    <x v="4"/>
    <x v="2"/>
    <x v="4"/>
    <x v="1"/>
    <x v="5"/>
    <x v="5"/>
    <x v="4"/>
    <x v="5"/>
    <x v="5"/>
    <x v="5"/>
    <x v="6"/>
    <x v="3"/>
    <x v="4"/>
    <x v="6"/>
    <x v="5"/>
    <x v="1"/>
    <x v="1"/>
    <x v="4"/>
    <x v="1"/>
    <x v="2"/>
    <x v="6"/>
  </r>
  <r>
    <x v="425"/>
    <x v="452"/>
    <x v="1"/>
    <x v="1"/>
    <x v="2"/>
    <x v="76"/>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26"/>
    <x v="0"/>
    <x v="70"/>
    <x v="37"/>
    <x v="90"/>
    <x v="52"/>
    <x v="13"/>
    <x v="13"/>
    <x v="72"/>
    <x v="63"/>
    <x v="105"/>
    <x v="140"/>
    <x v="64"/>
    <x v="66"/>
    <x v="7"/>
    <x v="42"/>
    <x v="70"/>
    <x v="62"/>
    <x v="33"/>
    <x v="43"/>
    <x v="18"/>
    <x v="31"/>
    <x v="38"/>
    <x v="20"/>
    <x v="8"/>
    <x v="12"/>
    <x v="15"/>
    <x v="14"/>
    <x v="13"/>
    <x v="23"/>
    <x v="9"/>
    <x v="16"/>
    <x v="20"/>
    <x v="19"/>
    <x v="73"/>
    <x v="29"/>
    <x v="6"/>
    <x v="6"/>
    <x v="54"/>
    <x v="48"/>
    <x v="46"/>
    <x v="91"/>
    <x v="20"/>
    <x v="19"/>
    <x v="76"/>
    <x v="29"/>
    <x v="6"/>
    <x v="6"/>
    <x v="56"/>
    <x v="50"/>
    <x v="48"/>
    <x v="94"/>
    <x v="94"/>
    <x v="109"/>
    <x v="31"/>
    <x v="60"/>
    <x v="88"/>
    <x v="82"/>
    <x v="69"/>
    <x v="72"/>
    <x v="61"/>
    <x v="67"/>
    <x v="3"/>
    <x v="0"/>
    <x v="4"/>
    <x v="2"/>
    <x v="0"/>
    <x v="0"/>
    <x v="5"/>
    <x v="5"/>
    <x v="2"/>
    <x v="5"/>
    <x v="19"/>
    <x v="35"/>
    <x v="41"/>
    <x v="38"/>
    <x v="25"/>
    <x v="23"/>
    <x v="31"/>
    <x v="14"/>
    <x v="46"/>
    <x v="34"/>
    <x v="71"/>
    <x v="47"/>
    <x v="29"/>
    <x v="36"/>
    <x v="50"/>
    <x v="49"/>
    <x v="57"/>
    <x v="62"/>
    <x v="36"/>
    <x v="58"/>
    <x v="7"/>
    <x v="1"/>
    <x v="6"/>
    <x v="2"/>
    <x v="5"/>
    <x v="2"/>
    <x v="5"/>
    <x v="4"/>
    <x v="7"/>
    <x v="5"/>
    <x v="5"/>
    <x v="4"/>
    <x v="4"/>
    <x v="4"/>
    <x v="3"/>
    <x v="2"/>
    <x v="4"/>
    <x v="4"/>
    <x v="5"/>
    <x v="4"/>
    <x v="4"/>
    <x v="4"/>
    <x v="4"/>
    <x v="4"/>
    <x v="4"/>
    <x v="4"/>
    <x v="4"/>
    <x v="4"/>
    <x v="4"/>
    <x v="4"/>
    <x v="4"/>
    <x v="1"/>
    <x v="5"/>
    <x v="2"/>
    <x v="4"/>
    <x v="4"/>
    <x v="1"/>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0"/>
    <x v="4"/>
    <x v="5"/>
    <x v="5"/>
    <x v="5"/>
    <x v="6"/>
    <x v="3"/>
    <x v="4"/>
    <x v="6"/>
    <x v="5"/>
    <x v="1"/>
    <x v="1"/>
    <x v="4"/>
    <x v="1"/>
    <x v="2"/>
    <x v="6"/>
  </r>
  <r>
    <x v="426"/>
    <x v="270"/>
    <x v="1"/>
    <x v="1"/>
    <x v="2"/>
    <x v="77"/>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3"/>
    <x v="61"/>
    <x v="0"/>
    <x v="64"/>
    <x v="86"/>
    <x v="6"/>
    <x v="40"/>
    <x v="83"/>
    <x v="48"/>
    <x v="91"/>
    <x v="79"/>
    <x v="120"/>
    <x v="79"/>
    <x v="70"/>
    <x v="16"/>
    <x v="94"/>
    <x v="54"/>
    <x v="0"/>
    <x v="25"/>
    <x v="13"/>
    <x v="27"/>
    <x v="3"/>
    <x v="92"/>
    <x v="32"/>
    <x v="19"/>
    <x v="66"/>
    <x v="23"/>
    <x v="0"/>
    <x v="1"/>
    <x v="2"/>
    <x v="3"/>
    <x v="2"/>
    <x v="13"/>
    <x v="14"/>
    <x v="61"/>
    <x v="0"/>
    <x v="18"/>
    <x v="77"/>
    <x v="38"/>
    <x v="73"/>
    <x v="62"/>
    <x v="62"/>
    <x v="30"/>
    <x v="14"/>
    <x v="62"/>
    <x v="0"/>
    <x v="18"/>
    <x v="80"/>
    <x v="40"/>
    <x v="75"/>
    <x v="64"/>
    <x v="65"/>
    <x v="31"/>
    <x v="100"/>
    <x v="66"/>
    <x v="105"/>
    <x v="71"/>
    <x v="14"/>
    <x v="48"/>
    <x v="50"/>
    <x v="58"/>
    <x v="44"/>
    <x v="130"/>
    <x v="0"/>
    <x v="5"/>
    <x v="0"/>
    <x v="0"/>
    <x v="5"/>
    <x v="2"/>
    <x v="4"/>
    <x v="3"/>
    <x v="4"/>
    <x v="1"/>
    <x v="27"/>
    <x v="11"/>
    <x v="17"/>
    <x v="30"/>
    <x v="48"/>
    <x v="40"/>
    <x v="62"/>
    <x v="42"/>
    <x v="50"/>
    <x v="41"/>
    <x v="77"/>
    <x v="72"/>
    <x v="72"/>
    <x v="60"/>
    <x v="14"/>
    <x v="9"/>
    <x v="14"/>
    <x v="43"/>
    <x v="37"/>
    <x v="75"/>
    <x v="7"/>
    <x v="7"/>
    <x v="6"/>
    <x v="2"/>
    <x v="0"/>
    <x v="2"/>
    <x v="5"/>
    <x v="4"/>
    <x v="7"/>
    <x v="5"/>
    <x v="5"/>
    <x v="4"/>
    <x v="4"/>
    <x v="4"/>
    <x v="3"/>
    <x v="2"/>
    <x v="4"/>
    <x v="4"/>
    <x v="5"/>
    <x v="4"/>
    <x v="4"/>
    <x v="4"/>
    <x v="4"/>
    <x v="4"/>
    <x v="4"/>
    <x v="4"/>
    <x v="4"/>
    <x v="4"/>
    <x v="4"/>
    <x v="0"/>
    <x v="1"/>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2"/>
    <x v="4"/>
    <x v="2"/>
    <x v="4"/>
    <x v="6"/>
    <x v="5"/>
    <x v="5"/>
    <x v="4"/>
    <x v="5"/>
    <x v="5"/>
    <x v="5"/>
    <x v="6"/>
    <x v="3"/>
    <x v="4"/>
    <x v="6"/>
    <x v="5"/>
    <x v="1"/>
    <x v="1"/>
    <x v="4"/>
    <x v="1"/>
    <x v="2"/>
    <x v="6"/>
  </r>
  <r>
    <x v="427"/>
    <x v="457"/>
    <x v="1"/>
    <x v="1"/>
    <x v="2"/>
    <x v="60"/>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0"/>
    <x v="0"/>
    <x v="0"/>
    <x v="0"/>
    <x v="5"/>
    <x v="1"/>
    <x v="1"/>
    <x v="1"/>
    <x v="20"/>
    <x v="0"/>
    <x v="0"/>
    <x v="0"/>
    <x v="0"/>
    <x v="1"/>
    <x v="23"/>
    <x v="26"/>
    <x v="40"/>
    <x v="43"/>
    <x v="3"/>
    <x v="39"/>
    <x v="0"/>
    <x v="81"/>
    <x v="93"/>
    <x v="14"/>
    <x v="50"/>
    <x v="67"/>
    <x v="31"/>
    <x v="59"/>
    <x v="68"/>
    <x v="88"/>
    <x v="75"/>
    <x v="53"/>
    <x v="9"/>
    <x v="86"/>
    <x v="44"/>
    <x v="16"/>
    <x v="44"/>
    <x v="46"/>
    <x v="38"/>
    <x v="36"/>
    <x v="96"/>
    <x v="19"/>
    <x v="9"/>
    <x v="36"/>
    <x v="13"/>
    <x v="23"/>
    <x v="20"/>
    <x v="17"/>
    <x v="19"/>
    <x v="30"/>
    <x v="19"/>
    <x v="48"/>
    <x v="94"/>
    <x v="8"/>
    <x v="39"/>
    <x v="70"/>
    <x v="29"/>
    <x v="55"/>
    <x v="67"/>
    <x v="53"/>
    <x v="47"/>
    <x v="49"/>
    <x v="96"/>
    <x v="9"/>
    <x v="40"/>
    <x v="73"/>
    <x v="30"/>
    <x v="57"/>
    <x v="69"/>
    <x v="55"/>
    <x v="49"/>
    <x v="65"/>
    <x v="32"/>
    <x v="97"/>
    <x v="49"/>
    <x v="21"/>
    <x v="58"/>
    <x v="68"/>
    <x v="53"/>
    <x v="54"/>
    <x v="112"/>
    <x v="0"/>
    <x v="5"/>
    <x v="0"/>
    <x v="0"/>
    <x v="5"/>
    <x v="2"/>
    <x v="4"/>
    <x v="3"/>
    <x v="4"/>
    <x v="1"/>
    <x v="62"/>
    <x v="45"/>
    <x v="27"/>
    <x v="52"/>
    <x v="33"/>
    <x v="31"/>
    <x v="44"/>
    <x v="48"/>
    <x v="39"/>
    <x v="58"/>
    <x v="31"/>
    <x v="36"/>
    <x v="50"/>
    <x v="7"/>
    <x v="27"/>
    <x v="16"/>
    <x v="33"/>
    <x v="25"/>
    <x v="48"/>
    <x v="39"/>
    <x v="7"/>
    <x v="7"/>
    <x v="6"/>
    <x v="2"/>
    <x v="2"/>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0"/>
    <x v="4"/>
    <x v="3"/>
    <x v="4"/>
    <x v="5"/>
    <x v="5"/>
    <x v="5"/>
    <x v="4"/>
    <x v="4"/>
    <x v="5"/>
    <x v="4"/>
    <x v="5"/>
    <x v="1"/>
    <x v="1"/>
    <x v="1"/>
    <x v="1"/>
    <x v="2"/>
    <x v="2"/>
    <x v="1"/>
    <x v="1"/>
    <x v="1"/>
    <x v="2"/>
    <x v="2"/>
    <x v="2"/>
    <x v="1"/>
    <x v="3"/>
    <x v="2"/>
    <x v="4"/>
    <x v="1"/>
    <x v="5"/>
    <x v="4"/>
    <x v="2"/>
    <x v="4"/>
    <x v="6"/>
    <x v="5"/>
    <x v="5"/>
    <x v="4"/>
    <x v="0"/>
    <x v="5"/>
    <x v="5"/>
    <x v="6"/>
    <x v="3"/>
    <x v="4"/>
    <x v="6"/>
    <x v="5"/>
    <x v="1"/>
    <x v="1"/>
    <x v="4"/>
    <x v="1"/>
    <x v="2"/>
    <x v="6"/>
  </r>
  <r>
    <x v="428"/>
    <x v="147"/>
    <x v="1"/>
    <x v="1"/>
    <x v="2"/>
    <x v="79"/>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4"/>
    <x v="61"/>
    <x v="0"/>
    <x v="82"/>
    <x v="44"/>
    <x v="89"/>
    <x v="54"/>
    <x v="18"/>
    <x v="16"/>
    <x v="103"/>
    <x v="104"/>
    <x v="108"/>
    <x v="170"/>
    <x v="52"/>
    <x v="58"/>
    <x v="8"/>
    <x v="40"/>
    <x v="65"/>
    <x v="59"/>
    <x v="1"/>
    <x v="1"/>
    <x v="15"/>
    <x v="1"/>
    <x v="30"/>
    <x v="39"/>
    <x v="5"/>
    <x v="26"/>
    <x v="52"/>
    <x v="56"/>
    <x v="1"/>
    <x v="1"/>
    <x v="12"/>
    <x v="1"/>
    <x v="28"/>
    <x v="24"/>
    <x v="69"/>
    <x v="29"/>
    <x v="10"/>
    <x v="8"/>
    <x v="97"/>
    <x v="99"/>
    <x v="46"/>
    <x v="132"/>
    <x v="28"/>
    <x v="24"/>
    <x v="72"/>
    <x v="29"/>
    <x v="10"/>
    <x v="8"/>
    <x v="100"/>
    <x v="102"/>
    <x v="48"/>
    <x v="135"/>
    <x v="86"/>
    <x v="104"/>
    <x v="35"/>
    <x v="60"/>
    <x v="84"/>
    <x v="80"/>
    <x v="25"/>
    <x v="20"/>
    <x v="61"/>
    <x v="26"/>
    <x v="1"/>
    <x v="2"/>
    <x v="2"/>
    <x v="3"/>
    <x v="2"/>
    <x v="3"/>
    <x v="6"/>
    <x v="4"/>
    <x v="1"/>
    <x v="4"/>
    <x v="36"/>
    <x v="19"/>
    <x v="57"/>
    <x v="32"/>
    <x v="15"/>
    <x v="9"/>
    <x v="56"/>
    <x v="71"/>
    <x v="51"/>
    <x v="105"/>
    <x v="75"/>
    <x v="80"/>
    <x v="23"/>
    <x v="62"/>
    <x v="74"/>
    <x v="72"/>
    <x v="24"/>
    <x v="7"/>
    <x v="39"/>
    <x v="15"/>
    <x v="7"/>
    <x v="7"/>
    <x v="1"/>
    <x v="2"/>
    <x v="5"/>
    <x v="2"/>
    <x v="5"/>
    <x v="4"/>
    <x v="7"/>
    <x v="5"/>
    <x v="0"/>
    <x v="4"/>
    <x v="4"/>
    <x v="0"/>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0"/>
    <x v="5"/>
    <x v="4"/>
    <x v="2"/>
    <x v="2"/>
    <x v="1"/>
    <x v="1"/>
    <x v="2"/>
    <x v="4"/>
    <x v="3"/>
    <x v="4"/>
    <x v="5"/>
    <x v="5"/>
    <x v="5"/>
    <x v="4"/>
    <x v="4"/>
    <x v="5"/>
    <x v="4"/>
    <x v="5"/>
    <x v="1"/>
    <x v="1"/>
    <x v="1"/>
    <x v="1"/>
    <x v="2"/>
    <x v="2"/>
    <x v="1"/>
    <x v="1"/>
    <x v="1"/>
    <x v="2"/>
    <x v="2"/>
    <x v="2"/>
    <x v="1"/>
    <x v="3"/>
    <x v="2"/>
    <x v="4"/>
    <x v="1"/>
    <x v="5"/>
    <x v="4"/>
    <x v="2"/>
    <x v="4"/>
    <x v="6"/>
    <x v="5"/>
    <x v="5"/>
    <x v="2"/>
    <x v="5"/>
    <x v="5"/>
    <x v="5"/>
    <x v="6"/>
    <x v="3"/>
    <x v="4"/>
    <x v="6"/>
    <x v="5"/>
    <x v="1"/>
    <x v="1"/>
    <x v="4"/>
    <x v="1"/>
    <x v="2"/>
    <x v="6"/>
  </r>
  <r>
    <x v="429"/>
    <x v="194"/>
    <x v="1"/>
    <x v="1"/>
    <x v="2"/>
    <x v="76"/>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61"/>
    <x v="0"/>
    <x v="125"/>
    <x v="54"/>
    <x v="75"/>
    <x v="57"/>
    <x v="15"/>
    <x v="15"/>
    <x v="56"/>
    <x v="48"/>
    <x v="85"/>
    <x v="113"/>
    <x v="9"/>
    <x v="48"/>
    <x v="22"/>
    <x v="37"/>
    <x v="68"/>
    <x v="60"/>
    <x v="49"/>
    <x v="58"/>
    <x v="39"/>
    <x v="58"/>
    <x v="3"/>
    <x v="3"/>
    <x v="26"/>
    <x v="8"/>
    <x v="7"/>
    <x v="6"/>
    <x v="34"/>
    <x v="50"/>
    <x v="23"/>
    <x v="36"/>
    <x v="75"/>
    <x v="34"/>
    <x v="54"/>
    <x v="33"/>
    <x v="8"/>
    <x v="8"/>
    <x v="39"/>
    <x v="34"/>
    <x v="29"/>
    <x v="61"/>
    <x v="77"/>
    <x v="35"/>
    <x v="57"/>
    <x v="34"/>
    <x v="8"/>
    <x v="8"/>
    <x v="41"/>
    <x v="36"/>
    <x v="30"/>
    <x v="64"/>
    <x v="37"/>
    <x v="93"/>
    <x v="50"/>
    <x v="55"/>
    <x v="86"/>
    <x v="80"/>
    <x v="84"/>
    <x v="87"/>
    <x v="79"/>
    <x v="97"/>
    <x v="3"/>
    <x v="0"/>
    <x v="4"/>
    <x v="2"/>
    <x v="0"/>
    <x v="0"/>
    <x v="5"/>
    <x v="5"/>
    <x v="2"/>
    <x v="5"/>
    <x v="75"/>
    <x v="53"/>
    <x v="21"/>
    <x v="43"/>
    <x v="27"/>
    <x v="25"/>
    <x v="16"/>
    <x v="5"/>
    <x v="28"/>
    <x v="9"/>
    <x v="14"/>
    <x v="9"/>
    <x v="52"/>
    <x v="20"/>
    <x v="29"/>
    <x v="29"/>
    <x v="72"/>
    <x v="74"/>
    <x v="63"/>
    <x v="76"/>
    <x v="1"/>
    <x v="7"/>
    <x v="6"/>
    <x v="2"/>
    <x v="5"/>
    <x v="2"/>
    <x v="5"/>
    <x v="4"/>
    <x v="7"/>
    <x v="5"/>
    <x v="5"/>
    <x v="4"/>
    <x v="4"/>
    <x v="4"/>
    <x v="3"/>
    <x v="2"/>
    <x v="4"/>
    <x v="4"/>
    <x v="5"/>
    <x v="4"/>
    <x v="4"/>
    <x v="4"/>
    <x v="4"/>
    <x v="0"/>
    <x v="4"/>
    <x v="4"/>
    <x v="4"/>
    <x v="4"/>
    <x v="4"/>
    <x v="4"/>
    <x v="4"/>
    <x v="1"/>
    <x v="5"/>
    <x v="2"/>
    <x v="4"/>
    <x v="4"/>
    <x v="3"/>
    <x v="4"/>
    <x v="4"/>
    <x v="6"/>
    <x v="2"/>
    <x v="3"/>
    <x v="0"/>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1"/>
    <x v="3"/>
    <x v="4"/>
    <x v="6"/>
    <x v="5"/>
    <x v="1"/>
    <x v="1"/>
    <x v="4"/>
    <x v="1"/>
    <x v="2"/>
    <x v="6"/>
  </r>
  <r>
    <x v="430"/>
    <x v="244"/>
    <x v="1"/>
    <x v="1"/>
    <x v="2"/>
    <x v="2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61"/>
    <x v="0"/>
    <x v="25"/>
    <x v="7"/>
    <x v="37"/>
    <x v="14"/>
    <x v="9"/>
    <x v="5"/>
    <x v="13"/>
    <x v="1"/>
    <x v="43"/>
    <x v="32"/>
    <x v="110"/>
    <x v="97"/>
    <x v="60"/>
    <x v="83"/>
    <x v="75"/>
    <x v="71"/>
    <x v="93"/>
    <x v="106"/>
    <x v="81"/>
    <x v="139"/>
    <x v="85"/>
    <x v="82"/>
    <x v="45"/>
    <x v="82"/>
    <x v="67"/>
    <x v="68"/>
    <x v="43"/>
    <x v="83"/>
    <x v="57"/>
    <x v="58"/>
    <x v="37"/>
    <x v="13"/>
    <x v="92"/>
    <x v="28"/>
    <x v="23"/>
    <x v="11"/>
    <x v="34"/>
    <x v="1"/>
    <x v="86"/>
    <x v="69"/>
    <x v="38"/>
    <x v="13"/>
    <x v="95"/>
    <x v="28"/>
    <x v="24"/>
    <x v="11"/>
    <x v="35"/>
    <x v="1"/>
    <x v="89"/>
    <x v="72"/>
    <x v="76"/>
    <x v="115"/>
    <x v="12"/>
    <x v="61"/>
    <x v="70"/>
    <x v="77"/>
    <x v="90"/>
    <x v="121"/>
    <x v="20"/>
    <x v="89"/>
    <x v="4"/>
    <x v="1"/>
    <x v="3"/>
    <x v="4"/>
    <x v="1"/>
    <x v="1"/>
    <x v="1"/>
    <x v="1"/>
    <x v="3"/>
    <x v="3"/>
    <x v="14"/>
    <x v="21"/>
    <x v="77"/>
    <x v="5"/>
    <x v="30"/>
    <x v="17"/>
    <x v="54"/>
    <x v="21"/>
    <x v="84"/>
    <x v="80"/>
    <x v="87"/>
    <x v="76"/>
    <x v="3"/>
    <x v="84"/>
    <x v="25"/>
    <x v="46"/>
    <x v="14"/>
    <x v="84"/>
    <x v="3"/>
    <x v="13"/>
    <x v="0"/>
    <x v="2"/>
    <x v="6"/>
    <x v="2"/>
    <x v="5"/>
    <x v="2"/>
    <x v="5"/>
    <x v="4"/>
    <x v="7"/>
    <x v="5"/>
    <x v="5"/>
    <x v="4"/>
    <x v="4"/>
    <x v="4"/>
    <x v="3"/>
    <x v="2"/>
    <x v="4"/>
    <x v="1"/>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31"/>
    <x v="145"/>
    <x v="1"/>
    <x v="1"/>
    <x v="2"/>
    <x v="8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5"/>
    <x v="60"/>
    <x v="0"/>
    <x v="112"/>
    <x v="47"/>
    <x v="87"/>
    <x v="60"/>
    <x v="16"/>
    <x v="16"/>
    <x v="74"/>
    <x v="63"/>
    <x v="103"/>
    <x v="139"/>
    <x v="22"/>
    <x v="55"/>
    <x v="10"/>
    <x v="34"/>
    <x v="67"/>
    <x v="59"/>
    <x v="31"/>
    <x v="43"/>
    <x v="20"/>
    <x v="32"/>
    <x v="9"/>
    <x v="9"/>
    <x v="13"/>
    <x v="6"/>
    <x v="4"/>
    <x v="4"/>
    <x v="12"/>
    <x v="23"/>
    <x v="12"/>
    <x v="17"/>
    <x v="55"/>
    <x v="26"/>
    <x v="65"/>
    <x v="33"/>
    <x v="8"/>
    <x v="8"/>
    <x v="52"/>
    <x v="45"/>
    <x v="40"/>
    <x v="82"/>
    <x v="56"/>
    <x v="26"/>
    <x v="68"/>
    <x v="34"/>
    <x v="8"/>
    <x v="8"/>
    <x v="54"/>
    <x v="47"/>
    <x v="42"/>
    <x v="85"/>
    <x v="58"/>
    <x v="102"/>
    <x v="39"/>
    <x v="55"/>
    <x v="86"/>
    <x v="80"/>
    <x v="71"/>
    <x v="75"/>
    <x v="67"/>
    <x v="76"/>
    <x v="3"/>
    <x v="0"/>
    <x v="4"/>
    <x v="2"/>
    <x v="0"/>
    <x v="0"/>
    <x v="5"/>
    <x v="5"/>
    <x v="2"/>
    <x v="5"/>
    <x v="53"/>
    <x v="44"/>
    <x v="32"/>
    <x v="43"/>
    <x v="27"/>
    <x v="25"/>
    <x v="29"/>
    <x v="12"/>
    <x v="39"/>
    <x v="23"/>
    <x v="33"/>
    <x v="21"/>
    <x v="40"/>
    <x v="20"/>
    <x v="29"/>
    <x v="29"/>
    <x v="61"/>
    <x v="63"/>
    <x v="43"/>
    <x v="65"/>
    <x v="7"/>
    <x v="7"/>
    <x v="2"/>
    <x v="2"/>
    <x v="5"/>
    <x v="2"/>
    <x v="5"/>
    <x v="4"/>
    <x v="7"/>
    <x v="5"/>
    <x v="5"/>
    <x v="4"/>
    <x v="4"/>
    <x v="4"/>
    <x v="3"/>
    <x v="2"/>
    <x v="0"/>
    <x v="4"/>
    <x v="5"/>
    <x v="4"/>
    <x v="0"/>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3"/>
    <x v="5"/>
    <x v="6"/>
    <x v="3"/>
    <x v="4"/>
    <x v="6"/>
    <x v="5"/>
    <x v="1"/>
    <x v="1"/>
    <x v="4"/>
    <x v="1"/>
    <x v="2"/>
    <x v="6"/>
  </r>
  <r>
    <x v="432"/>
    <x v="130"/>
    <x v="1"/>
    <x v="1"/>
    <x v="2"/>
    <x v="8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1"/>
    <x v="4"/>
    <x v="12"/>
    <x v="15"/>
    <x v="20"/>
    <x v="0"/>
    <x v="20"/>
    <x v="23"/>
    <x v="35"/>
    <x v="38"/>
    <x v="2"/>
    <x v="61"/>
    <x v="0"/>
    <x v="107"/>
    <x v="92"/>
    <x v="94"/>
    <x v="67"/>
    <x v="20"/>
    <x v="41"/>
    <x v="73"/>
    <x v="28"/>
    <x v="116"/>
    <x v="118"/>
    <x v="27"/>
    <x v="10"/>
    <x v="3"/>
    <x v="27"/>
    <x v="63"/>
    <x v="32"/>
    <x v="32"/>
    <x v="78"/>
    <x v="7"/>
    <x v="53"/>
    <x v="18"/>
    <x v="0"/>
    <x v="0"/>
    <x v="26"/>
    <x v="32"/>
    <x v="2"/>
    <x v="1"/>
    <x v="32"/>
    <x v="2"/>
    <x v="1"/>
    <x v="49"/>
    <x v="66"/>
    <x v="73"/>
    <x v="39"/>
    <x v="11"/>
    <x v="28"/>
    <x v="51"/>
    <x v="16"/>
    <x v="51"/>
    <x v="61"/>
    <x v="50"/>
    <x v="67"/>
    <x v="76"/>
    <x v="40"/>
    <x v="11"/>
    <x v="29"/>
    <x v="53"/>
    <x v="17"/>
    <x v="53"/>
    <x v="64"/>
    <x v="64"/>
    <x v="61"/>
    <x v="31"/>
    <x v="49"/>
    <x v="83"/>
    <x v="59"/>
    <x v="72"/>
    <x v="105"/>
    <x v="56"/>
    <x v="97"/>
    <x v="4"/>
    <x v="1"/>
    <x v="3"/>
    <x v="4"/>
    <x v="1"/>
    <x v="1"/>
    <x v="1"/>
    <x v="1"/>
    <x v="3"/>
    <x v="3"/>
    <x v="25"/>
    <x v="74"/>
    <x v="55"/>
    <x v="15"/>
    <x v="17"/>
    <x v="34"/>
    <x v="70"/>
    <x v="37"/>
    <x v="51"/>
    <x v="71"/>
    <x v="74"/>
    <x v="3"/>
    <x v="19"/>
    <x v="69"/>
    <x v="76"/>
    <x v="9"/>
    <x v="5"/>
    <x v="34"/>
    <x v="31"/>
    <x v="22"/>
    <x v="4"/>
    <x v="1"/>
    <x v="6"/>
    <x v="2"/>
    <x v="5"/>
    <x v="2"/>
    <x v="5"/>
    <x v="4"/>
    <x v="7"/>
    <x v="5"/>
    <x v="5"/>
    <x v="4"/>
    <x v="4"/>
    <x v="4"/>
    <x v="3"/>
    <x v="2"/>
    <x v="4"/>
    <x v="4"/>
    <x v="0"/>
    <x v="4"/>
    <x v="4"/>
    <x v="4"/>
    <x v="4"/>
    <x v="4"/>
    <x v="4"/>
    <x v="4"/>
    <x v="4"/>
    <x v="4"/>
    <x v="4"/>
    <x v="4"/>
    <x v="4"/>
    <x v="1"/>
    <x v="5"/>
    <x v="2"/>
    <x v="4"/>
    <x v="4"/>
    <x v="3"/>
    <x v="4"/>
    <x v="4"/>
    <x v="6"/>
    <x v="2"/>
    <x v="1"/>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2"/>
    <x v="5"/>
    <x v="4"/>
    <x v="5"/>
    <x v="3"/>
    <x v="5"/>
    <x v="6"/>
    <x v="3"/>
    <x v="4"/>
    <x v="6"/>
    <x v="5"/>
    <x v="1"/>
    <x v="1"/>
    <x v="4"/>
    <x v="1"/>
    <x v="2"/>
    <x v="6"/>
  </r>
  <r>
    <x v="433"/>
    <x v="4"/>
    <x v="1"/>
    <x v="1"/>
    <x v="2"/>
    <x v="62"/>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61"/>
    <x v="0"/>
    <x v="73"/>
    <x v="100"/>
    <x v="14"/>
    <x v="18"/>
    <x v="68"/>
    <x v="32"/>
    <x v="75"/>
    <x v="79"/>
    <x v="91"/>
    <x v="86"/>
    <x v="59"/>
    <x v="2"/>
    <x v="84"/>
    <x v="77"/>
    <x v="15"/>
    <x v="42"/>
    <x v="27"/>
    <x v="26"/>
    <x v="30"/>
    <x v="81"/>
    <x v="24"/>
    <x v="2"/>
    <x v="36"/>
    <x v="51"/>
    <x v="19"/>
    <x v="19"/>
    <x v="8"/>
    <x v="3"/>
    <x v="24"/>
    <x v="5"/>
    <x v="37"/>
    <x v="101"/>
    <x v="8"/>
    <x v="3"/>
    <x v="70"/>
    <x v="29"/>
    <x v="72"/>
    <x v="76"/>
    <x v="53"/>
    <x v="56"/>
    <x v="36"/>
    <x v="104"/>
    <x v="7"/>
    <x v="3"/>
    <x v="72"/>
    <x v="31"/>
    <x v="76"/>
    <x v="80"/>
    <x v="57"/>
    <x v="59"/>
    <x v="77"/>
    <x v="24"/>
    <x v="96"/>
    <x v="83"/>
    <x v="22"/>
    <x v="56"/>
    <x v="48"/>
    <x v="41"/>
    <x v="52"/>
    <x v="100"/>
    <x v="0"/>
    <x v="5"/>
    <x v="0"/>
    <x v="0"/>
    <x v="5"/>
    <x v="2"/>
    <x v="4"/>
    <x v="3"/>
    <x v="4"/>
    <x v="1"/>
    <x v="49"/>
    <x v="55"/>
    <x v="27"/>
    <x v="15"/>
    <x v="33"/>
    <x v="31"/>
    <x v="61"/>
    <x v="58"/>
    <x v="39"/>
    <x v="68"/>
    <x v="52"/>
    <x v="26"/>
    <x v="50"/>
    <x v="77"/>
    <x v="27"/>
    <x v="16"/>
    <x v="16"/>
    <x v="15"/>
    <x v="48"/>
    <x v="30"/>
    <x v="7"/>
    <x v="7"/>
    <x v="6"/>
    <x v="2"/>
    <x v="0"/>
    <x v="2"/>
    <x v="5"/>
    <x v="4"/>
    <x v="7"/>
    <x v="5"/>
    <x v="5"/>
    <x v="4"/>
    <x v="4"/>
    <x v="4"/>
    <x v="3"/>
    <x v="2"/>
    <x v="4"/>
    <x v="4"/>
    <x v="5"/>
    <x v="4"/>
    <x v="4"/>
    <x v="4"/>
    <x v="4"/>
    <x v="4"/>
    <x v="4"/>
    <x v="4"/>
    <x v="1"/>
    <x v="2"/>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2"/>
    <x v="5"/>
    <x v="5"/>
    <x v="4"/>
    <x v="5"/>
    <x v="5"/>
    <x v="5"/>
    <x v="6"/>
    <x v="3"/>
    <x v="4"/>
    <x v="6"/>
    <x v="5"/>
    <x v="1"/>
    <x v="1"/>
    <x v="4"/>
    <x v="1"/>
    <x v="2"/>
    <x v="6"/>
  </r>
  <r>
    <x v="434"/>
    <x v="255"/>
    <x v="1"/>
    <x v="1"/>
    <x v="2"/>
    <x v="78"/>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61"/>
    <x v="0"/>
    <x v="104"/>
    <x v="42"/>
    <x v="90"/>
    <x v="58"/>
    <x v="15"/>
    <x v="15"/>
    <x v="79"/>
    <x v="70"/>
    <x v="107"/>
    <x v="145"/>
    <x v="30"/>
    <x v="61"/>
    <x v="7"/>
    <x v="36"/>
    <x v="68"/>
    <x v="60"/>
    <x v="25"/>
    <x v="36"/>
    <x v="16"/>
    <x v="26"/>
    <x v="14"/>
    <x v="14"/>
    <x v="8"/>
    <x v="7"/>
    <x v="7"/>
    <x v="6"/>
    <x v="6"/>
    <x v="17"/>
    <x v="7"/>
    <x v="12"/>
    <x v="47"/>
    <x v="23"/>
    <x v="71"/>
    <x v="32"/>
    <x v="7"/>
    <x v="7"/>
    <x v="59"/>
    <x v="52"/>
    <x v="45"/>
    <x v="92"/>
    <x v="48"/>
    <x v="23"/>
    <x v="74"/>
    <x v="33"/>
    <x v="7"/>
    <x v="7"/>
    <x v="61"/>
    <x v="54"/>
    <x v="47"/>
    <x v="95"/>
    <x v="66"/>
    <x v="105"/>
    <x v="33"/>
    <x v="56"/>
    <x v="87"/>
    <x v="81"/>
    <x v="64"/>
    <x v="68"/>
    <x v="62"/>
    <x v="66"/>
    <x v="3"/>
    <x v="0"/>
    <x v="4"/>
    <x v="2"/>
    <x v="0"/>
    <x v="0"/>
    <x v="5"/>
    <x v="5"/>
    <x v="2"/>
    <x v="5"/>
    <x v="45"/>
    <x v="39"/>
    <x v="38"/>
    <x v="42"/>
    <x v="26"/>
    <x v="24"/>
    <x v="36"/>
    <x v="18"/>
    <x v="44"/>
    <x v="36"/>
    <x v="51"/>
    <x v="31"/>
    <x v="33"/>
    <x v="23"/>
    <x v="44"/>
    <x v="43"/>
    <x v="48"/>
    <x v="57"/>
    <x v="39"/>
    <x v="56"/>
    <x v="7"/>
    <x v="7"/>
    <x v="0"/>
    <x v="2"/>
    <x v="5"/>
    <x v="2"/>
    <x v="5"/>
    <x v="4"/>
    <x v="7"/>
    <x v="5"/>
    <x v="5"/>
    <x v="4"/>
    <x v="4"/>
    <x v="4"/>
    <x v="3"/>
    <x v="2"/>
    <x v="4"/>
    <x v="4"/>
    <x v="5"/>
    <x v="1"/>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1"/>
    <x v="5"/>
    <x v="5"/>
    <x v="6"/>
    <x v="3"/>
    <x v="4"/>
    <x v="6"/>
    <x v="5"/>
    <x v="1"/>
    <x v="1"/>
    <x v="4"/>
    <x v="1"/>
    <x v="2"/>
    <x v="6"/>
  </r>
  <r>
    <x v="435"/>
    <x v="375"/>
    <x v="1"/>
    <x v="1"/>
    <x v="2"/>
    <x v="4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4"/>
    <x v="61"/>
    <x v="0"/>
    <x v="57"/>
    <x v="26"/>
    <x v="67"/>
    <x v="33"/>
    <x v="25"/>
    <x v="28"/>
    <x v="67"/>
    <x v="83"/>
    <x v="87"/>
    <x v="136"/>
    <x v="78"/>
    <x v="77"/>
    <x v="30"/>
    <x v="61"/>
    <x v="58"/>
    <x v="47"/>
    <x v="38"/>
    <x v="22"/>
    <x v="37"/>
    <x v="35"/>
    <x v="50"/>
    <x v="69"/>
    <x v="25"/>
    <x v="45"/>
    <x v="25"/>
    <x v="15"/>
    <x v="47"/>
    <x v="23"/>
    <x v="28"/>
    <x v="23"/>
    <x v="44"/>
    <x v="27"/>
    <x v="86"/>
    <x v="33"/>
    <x v="32"/>
    <x v="36"/>
    <x v="89"/>
    <x v="104"/>
    <x v="85"/>
    <x v="146"/>
    <x v="45"/>
    <x v="27"/>
    <x v="89"/>
    <x v="34"/>
    <x v="34"/>
    <x v="38"/>
    <x v="92"/>
    <x v="107"/>
    <x v="88"/>
    <x v="149"/>
    <x v="69"/>
    <x v="101"/>
    <x v="18"/>
    <x v="55"/>
    <x v="60"/>
    <x v="50"/>
    <x v="33"/>
    <x v="15"/>
    <x v="21"/>
    <x v="12"/>
    <x v="1"/>
    <x v="2"/>
    <x v="2"/>
    <x v="3"/>
    <x v="2"/>
    <x v="3"/>
    <x v="6"/>
    <x v="4"/>
    <x v="1"/>
    <x v="4"/>
    <x v="52"/>
    <x v="22"/>
    <x v="74"/>
    <x v="36"/>
    <x v="38"/>
    <x v="37"/>
    <x v="47"/>
    <x v="76"/>
    <x v="87"/>
    <x v="122"/>
    <x v="56"/>
    <x v="79"/>
    <x v="6"/>
    <x v="47"/>
    <x v="6"/>
    <x v="9"/>
    <x v="32"/>
    <x v="2"/>
    <x v="4"/>
    <x v="1"/>
    <x v="7"/>
    <x v="1"/>
    <x v="6"/>
    <x v="2"/>
    <x v="5"/>
    <x v="2"/>
    <x v="5"/>
    <x v="4"/>
    <x v="7"/>
    <x v="5"/>
    <x v="5"/>
    <x v="4"/>
    <x v="4"/>
    <x v="4"/>
    <x v="3"/>
    <x v="2"/>
    <x v="4"/>
    <x v="0"/>
    <x v="5"/>
    <x v="4"/>
    <x v="0"/>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6"/>
    <x v="5"/>
    <x v="5"/>
    <x v="4"/>
    <x v="5"/>
    <x v="5"/>
    <x v="5"/>
    <x v="6"/>
    <x v="3"/>
    <x v="4"/>
    <x v="6"/>
    <x v="5"/>
    <x v="1"/>
    <x v="1"/>
    <x v="4"/>
    <x v="1"/>
    <x v="2"/>
    <x v="6"/>
  </r>
  <r>
    <x v="436"/>
    <x v="314"/>
    <x v="1"/>
    <x v="1"/>
    <x v="2"/>
    <x v="7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61"/>
    <x v="0"/>
    <x v="92"/>
    <x v="47"/>
    <x v="73"/>
    <x v="48"/>
    <x v="33"/>
    <x v="59"/>
    <x v="27"/>
    <x v="45"/>
    <x v="101"/>
    <x v="108"/>
    <x v="42"/>
    <x v="55"/>
    <x v="24"/>
    <x v="46"/>
    <x v="50"/>
    <x v="14"/>
    <x v="78"/>
    <x v="61"/>
    <x v="22"/>
    <x v="63"/>
    <x v="34"/>
    <x v="17"/>
    <x v="9"/>
    <x v="44"/>
    <x v="15"/>
    <x v="0"/>
    <x v="20"/>
    <x v="9"/>
    <x v="10"/>
    <x v="10"/>
    <x v="40"/>
    <x v="29"/>
    <x v="54"/>
    <x v="26"/>
    <x v="24"/>
    <x v="46"/>
    <x v="14"/>
    <x v="32"/>
    <x v="44"/>
    <x v="59"/>
    <x v="41"/>
    <x v="29"/>
    <x v="57"/>
    <x v="26"/>
    <x v="26"/>
    <x v="48"/>
    <x v="15"/>
    <x v="33"/>
    <x v="46"/>
    <x v="62"/>
    <x v="73"/>
    <x v="99"/>
    <x v="50"/>
    <x v="63"/>
    <x v="68"/>
    <x v="40"/>
    <x v="110"/>
    <x v="89"/>
    <x v="63"/>
    <x v="99"/>
    <x v="4"/>
    <x v="1"/>
    <x v="3"/>
    <x v="4"/>
    <x v="1"/>
    <x v="1"/>
    <x v="1"/>
    <x v="1"/>
    <x v="3"/>
    <x v="3"/>
    <x v="16"/>
    <x v="36"/>
    <x v="33"/>
    <x v="3"/>
    <x v="31"/>
    <x v="50"/>
    <x v="33"/>
    <x v="54"/>
    <x v="42"/>
    <x v="69"/>
    <x v="85"/>
    <x v="45"/>
    <x v="33"/>
    <x v="87"/>
    <x v="21"/>
    <x v="3"/>
    <x v="43"/>
    <x v="20"/>
    <x v="37"/>
    <x v="26"/>
    <x v="0"/>
    <x v="7"/>
    <x v="6"/>
    <x v="2"/>
    <x v="5"/>
    <x v="2"/>
    <x v="5"/>
    <x v="4"/>
    <x v="7"/>
    <x v="5"/>
    <x v="5"/>
    <x v="4"/>
    <x v="4"/>
    <x v="4"/>
    <x v="3"/>
    <x v="2"/>
    <x v="4"/>
    <x v="4"/>
    <x v="5"/>
    <x v="4"/>
    <x v="0"/>
    <x v="4"/>
    <x v="4"/>
    <x v="4"/>
    <x v="4"/>
    <x v="4"/>
    <x v="4"/>
    <x v="4"/>
    <x v="4"/>
    <x v="4"/>
    <x v="4"/>
    <x v="1"/>
    <x v="5"/>
    <x v="2"/>
    <x v="4"/>
    <x v="4"/>
    <x v="3"/>
    <x v="4"/>
    <x v="4"/>
    <x v="6"/>
    <x v="2"/>
    <x v="3"/>
    <x v="4"/>
    <x v="2"/>
    <x v="3"/>
    <x v="0"/>
    <x v="2"/>
    <x v="3"/>
    <x v="3"/>
    <x v="2"/>
    <x v="3"/>
    <x v="1"/>
    <x v="1"/>
    <x v="1"/>
    <x v="1"/>
    <x v="1"/>
    <x v="2"/>
    <x v="1"/>
    <x v="1"/>
    <x v="1"/>
    <x v="2"/>
    <x v="1"/>
    <x v="2"/>
    <x v="1"/>
    <x v="1"/>
    <x v="1"/>
    <x v="1"/>
    <x v="1"/>
    <x v="1"/>
    <x v="1"/>
    <x v="1"/>
    <x v="1"/>
    <x v="1"/>
    <x v="2"/>
    <x v="1"/>
    <x v="2"/>
    <x v="3"/>
    <x v="2"/>
    <x v="5"/>
    <x v="4"/>
    <x v="2"/>
    <x v="2"/>
    <x v="1"/>
    <x v="1"/>
    <x v="2"/>
    <x v="4"/>
    <x v="3"/>
    <x v="4"/>
    <x v="5"/>
    <x v="5"/>
    <x v="5"/>
    <x v="4"/>
    <x v="0"/>
    <x v="5"/>
    <x v="4"/>
    <x v="5"/>
    <x v="1"/>
    <x v="1"/>
    <x v="1"/>
    <x v="1"/>
    <x v="2"/>
    <x v="2"/>
    <x v="1"/>
    <x v="1"/>
    <x v="1"/>
    <x v="2"/>
    <x v="2"/>
    <x v="2"/>
    <x v="1"/>
    <x v="3"/>
    <x v="2"/>
    <x v="4"/>
    <x v="1"/>
    <x v="5"/>
    <x v="4"/>
    <x v="2"/>
    <x v="4"/>
    <x v="1"/>
    <x v="5"/>
    <x v="5"/>
    <x v="4"/>
    <x v="5"/>
    <x v="5"/>
    <x v="5"/>
    <x v="6"/>
    <x v="3"/>
    <x v="4"/>
    <x v="6"/>
    <x v="5"/>
    <x v="1"/>
    <x v="1"/>
    <x v="4"/>
    <x v="1"/>
    <x v="2"/>
    <x v="6"/>
  </r>
  <r>
    <x v="437"/>
    <x v="466"/>
    <x v="1"/>
    <x v="1"/>
    <x v="2"/>
    <x v="8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4"/>
    <x v="59"/>
    <x v="0"/>
    <x v="124"/>
    <x v="78"/>
    <x v="86"/>
    <x v="83"/>
    <x v="41"/>
    <x v="38"/>
    <x v="100"/>
    <x v="100"/>
    <x v="122"/>
    <x v="165"/>
    <x v="10"/>
    <x v="24"/>
    <x v="11"/>
    <x v="11"/>
    <x v="42"/>
    <x v="35"/>
    <x v="4"/>
    <x v="5"/>
    <x v="1"/>
    <x v="6"/>
    <x v="2"/>
    <x v="2"/>
    <x v="7"/>
    <x v="0"/>
    <x v="0"/>
    <x v="2"/>
    <x v="4"/>
    <x v="5"/>
    <x v="0"/>
    <x v="6"/>
    <x v="68"/>
    <x v="51"/>
    <x v="64"/>
    <x v="56"/>
    <x v="28"/>
    <x v="26"/>
    <x v="86"/>
    <x v="86"/>
    <x v="59"/>
    <x v="117"/>
    <x v="70"/>
    <x v="52"/>
    <x v="67"/>
    <x v="58"/>
    <x v="30"/>
    <x v="27"/>
    <x v="89"/>
    <x v="89"/>
    <x v="62"/>
    <x v="120"/>
    <x v="44"/>
    <x v="76"/>
    <x v="40"/>
    <x v="31"/>
    <x v="64"/>
    <x v="61"/>
    <x v="36"/>
    <x v="33"/>
    <x v="47"/>
    <x v="41"/>
    <x v="1"/>
    <x v="2"/>
    <x v="2"/>
    <x v="3"/>
    <x v="2"/>
    <x v="3"/>
    <x v="6"/>
    <x v="4"/>
    <x v="1"/>
    <x v="4"/>
    <x v="78"/>
    <x v="47"/>
    <x v="52"/>
    <x v="59"/>
    <x v="34"/>
    <x v="27"/>
    <x v="44"/>
    <x v="56"/>
    <x v="64"/>
    <x v="87"/>
    <x v="18"/>
    <x v="33"/>
    <x v="29"/>
    <x v="7"/>
    <x v="16"/>
    <x v="33"/>
    <x v="41"/>
    <x v="26"/>
    <x v="21"/>
    <x v="27"/>
    <x v="5"/>
    <x v="1"/>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3"/>
    <x v="4"/>
    <x v="4"/>
    <x v="5"/>
    <x v="4"/>
    <x v="5"/>
    <x v="1"/>
    <x v="1"/>
    <x v="1"/>
    <x v="1"/>
    <x v="2"/>
    <x v="2"/>
    <x v="1"/>
    <x v="1"/>
    <x v="1"/>
    <x v="2"/>
    <x v="2"/>
    <x v="2"/>
    <x v="1"/>
    <x v="3"/>
    <x v="2"/>
    <x v="4"/>
    <x v="1"/>
    <x v="5"/>
    <x v="4"/>
    <x v="2"/>
    <x v="4"/>
    <x v="6"/>
    <x v="5"/>
    <x v="5"/>
    <x v="4"/>
    <x v="5"/>
    <x v="5"/>
    <x v="5"/>
    <x v="6"/>
    <x v="3"/>
    <x v="4"/>
    <x v="6"/>
    <x v="5"/>
    <x v="1"/>
    <x v="1"/>
    <x v="4"/>
    <x v="1"/>
    <x v="2"/>
    <x v="6"/>
  </r>
  <r>
    <x v="438"/>
    <x v="124"/>
    <x v="1"/>
    <x v="1"/>
    <x v="2"/>
    <x v="8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2"/>
    <x v="61"/>
    <x v="0"/>
    <x v="128"/>
    <x v="55"/>
    <x v="69"/>
    <x v="87"/>
    <x v="37"/>
    <x v="37"/>
    <x v="31"/>
    <x v="52"/>
    <x v="101"/>
    <x v="111"/>
    <x v="6"/>
    <x v="47"/>
    <x v="28"/>
    <x v="7"/>
    <x v="46"/>
    <x v="36"/>
    <x v="74"/>
    <x v="54"/>
    <x v="22"/>
    <x v="60"/>
    <x v="4"/>
    <x v="4"/>
    <x v="13"/>
    <x v="8"/>
    <x v="9"/>
    <x v="7"/>
    <x v="16"/>
    <x v="4"/>
    <x v="10"/>
    <x v="5"/>
    <x v="76"/>
    <x v="32"/>
    <x v="46"/>
    <x v="63"/>
    <x v="25"/>
    <x v="25"/>
    <x v="16"/>
    <x v="35"/>
    <x v="38"/>
    <x v="55"/>
    <x v="78"/>
    <x v="32"/>
    <x v="48"/>
    <x v="65"/>
    <x v="27"/>
    <x v="26"/>
    <x v="17"/>
    <x v="37"/>
    <x v="40"/>
    <x v="57"/>
    <x v="36"/>
    <x v="96"/>
    <x v="59"/>
    <x v="24"/>
    <x v="67"/>
    <x v="62"/>
    <x v="108"/>
    <x v="85"/>
    <x v="69"/>
    <x v="104"/>
    <x v="4"/>
    <x v="1"/>
    <x v="3"/>
    <x v="4"/>
    <x v="1"/>
    <x v="1"/>
    <x v="1"/>
    <x v="1"/>
    <x v="3"/>
    <x v="3"/>
    <x v="51"/>
    <x v="39"/>
    <x v="25"/>
    <x v="40"/>
    <x v="32"/>
    <x v="31"/>
    <x v="35"/>
    <x v="57"/>
    <x v="36"/>
    <x v="64"/>
    <x v="40"/>
    <x v="38"/>
    <x v="46"/>
    <x v="26"/>
    <x v="19"/>
    <x v="17"/>
    <x v="35"/>
    <x v="16"/>
    <x v="44"/>
    <x v="31"/>
    <x v="7"/>
    <x v="7"/>
    <x v="0"/>
    <x v="2"/>
    <x v="5"/>
    <x v="2"/>
    <x v="5"/>
    <x v="4"/>
    <x v="7"/>
    <x v="5"/>
    <x v="5"/>
    <x v="4"/>
    <x v="4"/>
    <x v="4"/>
    <x v="3"/>
    <x v="2"/>
    <x v="4"/>
    <x v="4"/>
    <x v="5"/>
    <x v="4"/>
    <x v="4"/>
    <x v="2"/>
    <x v="4"/>
    <x v="0"/>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439"/>
    <x v="148"/>
    <x v="1"/>
    <x v="1"/>
    <x v="2"/>
    <x v="84"/>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4"/>
    <x v="20"/>
    <x v="0"/>
    <x v="109"/>
    <x v="66"/>
    <x v="78"/>
    <x v="75"/>
    <x v="36"/>
    <x v="32"/>
    <x v="93"/>
    <x v="91"/>
    <x v="109"/>
    <x v="152"/>
    <x v="25"/>
    <x v="36"/>
    <x v="19"/>
    <x v="19"/>
    <x v="47"/>
    <x v="43"/>
    <x v="11"/>
    <x v="14"/>
    <x v="14"/>
    <x v="19"/>
    <x v="10"/>
    <x v="10"/>
    <x v="15"/>
    <x v="4"/>
    <x v="2"/>
    <x v="6"/>
    <x v="14"/>
    <x v="14"/>
    <x v="10"/>
    <x v="15"/>
    <x v="47"/>
    <x v="39"/>
    <x v="50"/>
    <x v="43"/>
    <x v="23"/>
    <x v="20"/>
    <x v="68"/>
    <x v="69"/>
    <x v="40"/>
    <x v="90"/>
    <x v="48"/>
    <x v="40"/>
    <x v="53"/>
    <x v="44"/>
    <x v="24"/>
    <x v="21"/>
    <x v="70"/>
    <x v="71"/>
    <x v="42"/>
    <x v="93"/>
    <x v="66"/>
    <x v="88"/>
    <x v="55"/>
    <x v="45"/>
    <x v="70"/>
    <x v="67"/>
    <x v="55"/>
    <x v="51"/>
    <x v="67"/>
    <x v="68"/>
    <x v="1"/>
    <x v="2"/>
    <x v="2"/>
    <x v="3"/>
    <x v="2"/>
    <x v="3"/>
    <x v="6"/>
    <x v="4"/>
    <x v="1"/>
    <x v="4"/>
    <x v="55"/>
    <x v="33"/>
    <x v="35"/>
    <x v="47"/>
    <x v="28"/>
    <x v="21"/>
    <x v="25"/>
    <x v="38"/>
    <x v="43"/>
    <x v="54"/>
    <x v="49"/>
    <x v="65"/>
    <x v="41"/>
    <x v="26"/>
    <x v="42"/>
    <x v="51"/>
    <x v="64"/>
    <x v="46"/>
    <x v="47"/>
    <x v="46"/>
    <x v="7"/>
    <x v="1"/>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0"/>
    <x v="1"/>
    <x v="2"/>
    <x v="1"/>
    <x v="1"/>
    <x v="1"/>
    <x v="1"/>
    <x v="1"/>
    <x v="1"/>
    <x v="1"/>
    <x v="1"/>
    <x v="1"/>
    <x v="1"/>
    <x v="2"/>
    <x v="1"/>
    <x v="2"/>
    <x v="3"/>
    <x v="2"/>
    <x v="5"/>
    <x v="4"/>
    <x v="2"/>
    <x v="2"/>
    <x v="1"/>
    <x v="1"/>
    <x v="2"/>
    <x v="4"/>
    <x v="3"/>
    <x v="4"/>
    <x v="5"/>
    <x v="5"/>
    <x v="5"/>
    <x v="4"/>
    <x v="4"/>
    <x v="1"/>
    <x v="4"/>
    <x v="5"/>
    <x v="1"/>
    <x v="1"/>
    <x v="1"/>
    <x v="1"/>
    <x v="2"/>
    <x v="2"/>
    <x v="1"/>
    <x v="1"/>
    <x v="1"/>
    <x v="2"/>
    <x v="2"/>
    <x v="2"/>
    <x v="1"/>
    <x v="3"/>
    <x v="2"/>
    <x v="4"/>
    <x v="1"/>
    <x v="5"/>
    <x v="4"/>
    <x v="2"/>
    <x v="4"/>
    <x v="6"/>
    <x v="5"/>
    <x v="5"/>
    <x v="0"/>
    <x v="5"/>
    <x v="5"/>
    <x v="5"/>
    <x v="6"/>
    <x v="3"/>
    <x v="4"/>
    <x v="6"/>
    <x v="5"/>
    <x v="1"/>
    <x v="1"/>
    <x v="4"/>
    <x v="1"/>
    <x v="2"/>
    <x v="6"/>
  </r>
  <r>
    <x v="440"/>
    <x v="289"/>
    <x v="1"/>
    <x v="1"/>
    <x v="2"/>
    <x v="7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61"/>
    <x v="0"/>
    <x v="91"/>
    <x v="96"/>
    <x v="16"/>
    <x v="57"/>
    <x v="74"/>
    <x v="36"/>
    <x v="65"/>
    <x v="75"/>
    <x v="102"/>
    <x v="83"/>
    <x v="43"/>
    <x v="6"/>
    <x v="83"/>
    <x v="37"/>
    <x v="9"/>
    <x v="37"/>
    <x v="40"/>
    <x v="31"/>
    <x v="21"/>
    <x v="88"/>
    <x v="7"/>
    <x v="7"/>
    <x v="26"/>
    <x v="5"/>
    <x v="9"/>
    <x v="10"/>
    <x v="11"/>
    <x v="9"/>
    <x v="10"/>
    <x v="9"/>
    <x v="45"/>
    <x v="85"/>
    <x v="8"/>
    <x v="37"/>
    <x v="69"/>
    <x v="29"/>
    <x v="52"/>
    <x v="64"/>
    <x v="52"/>
    <x v="42"/>
    <x v="46"/>
    <x v="87"/>
    <x v="9"/>
    <x v="38"/>
    <x v="71"/>
    <x v="30"/>
    <x v="54"/>
    <x v="66"/>
    <x v="54"/>
    <x v="44"/>
    <x v="68"/>
    <x v="41"/>
    <x v="97"/>
    <x v="51"/>
    <x v="23"/>
    <x v="58"/>
    <x v="71"/>
    <x v="56"/>
    <x v="55"/>
    <x v="117"/>
    <x v="0"/>
    <x v="5"/>
    <x v="0"/>
    <x v="0"/>
    <x v="5"/>
    <x v="2"/>
    <x v="4"/>
    <x v="3"/>
    <x v="4"/>
    <x v="1"/>
    <x v="57"/>
    <x v="34"/>
    <x v="27"/>
    <x v="50"/>
    <x v="32"/>
    <x v="31"/>
    <x v="40"/>
    <x v="44"/>
    <x v="38"/>
    <x v="53"/>
    <x v="39"/>
    <x v="50"/>
    <x v="50"/>
    <x v="13"/>
    <x v="30"/>
    <x v="16"/>
    <x v="41"/>
    <x v="37"/>
    <x v="51"/>
    <x v="54"/>
    <x v="7"/>
    <x v="7"/>
    <x v="6"/>
    <x v="2"/>
    <x v="5"/>
    <x v="2"/>
    <x v="5"/>
    <x v="4"/>
    <x v="7"/>
    <x v="5"/>
    <x v="5"/>
    <x v="4"/>
    <x v="4"/>
    <x v="4"/>
    <x v="3"/>
    <x v="2"/>
    <x v="4"/>
    <x v="2"/>
    <x v="5"/>
    <x v="4"/>
    <x v="4"/>
    <x v="4"/>
    <x v="4"/>
    <x v="2"/>
    <x v="4"/>
    <x v="4"/>
    <x v="4"/>
    <x v="4"/>
    <x v="4"/>
    <x v="4"/>
    <x v="4"/>
    <x v="1"/>
    <x v="5"/>
    <x v="2"/>
    <x v="4"/>
    <x v="4"/>
    <x v="3"/>
    <x v="4"/>
    <x v="0"/>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2"/>
    <x v="5"/>
    <x v="6"/>
    <x v="3"/>
    <x v="4"/>
    <x v="6"/>
    <x v="5"/>
    <x v="1"/>
    <x v="1"/>
    <x v="4"/>
    <x v="1"/>
    <x v="2"/>
    <x v="6"/>
  </r>
  <r>
    <x v="441"/>
    <x v="103"/>
    <x v="1"/>
    <x v="1"/>
    <x v="2"/>
    <x v="81"/>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5"/>
    <x v="61"/>
    <x v="0"/>
    <x v="127"/>
    <x v="57"/>
    <x v="84"/>
    <x v="52"/>
    <x v="16"/>
    <x v="16"/>
    <x v="58"/>
    <x v="50"/>
    <x v="98"/>
    <x v="125"/>
    <x v="7"/>
    <x v="45"/>
    <x v="13"/>
    <x v="42"/>
    <x v="67"/>
    <x v="59"/>
    <x v="47"/>
    <x v="56"/>
    <x v="25"/>
    <x v="46"/>
    <x v="1"/>
    <x v="1"/>
    <x v="15"/>
    <x v="12"/>
    <x v="4"/>
    <x v="4"/>
    <x v="32"/>
    <x v="47"/>
    <x v="14"/>
    <x v="27"/>
    <x v="73"/>
    <x v="34"/>
    <x v="60"/>
    <x v="26"/>
    <x v="8"/>
    <x v="8"/>
    <x v="38"/>
    <x v="33"/>
    <x v="35"/>
    <x v="65"/>
    <x v="75"/>
    <x v="35"/>
    <x v="63"/>
    <x v="26"/>
    <x v="8"/>
    <x v="8"/>
    <x v="40"/>
    <x v="34"/>
    <x v="37"/>
    <x v="68"/>
    <x v="39"/>
    <x v="93"/>
    <x v="44"/>
    <x v="63"/>
    <x v="86"/>
    <x v="80"/>
    <x v="86"/>
    <x v="88"/>
    <x v="72"/>
    <x v="93"/>
    <x v="3"/>
    <x v="0"/>
    <x v="4"/>
    <x v="2"/>
    <x v="0"/>
    <x v="0"/>
    <x v="5"/>
    <x v="5"/>
    <x v="2"/>
    <x v="5"/>
    <x v="73"/>
    <x v="53"/>
    <x v="27"/>
    <x v="35"/>
    <x v="27"/>
    <x v="25"/>
    <x v="15"/>
    <x v="4"/>
    <x v="34"/>
    <x v="11"/>
    <x v="16"/>
    <x v="9"/>
    <x v="48"/>
    <x v="40"/>
    <x v="29"/>
    <x v="29"/>
    <x v="73"/>
    <x v="76"/>
    <x v="55"/>
    <x v="73"/>
    <x v="7"/>
    <x v="7"/>
    <x v="1"/>
    <x v="2"/>
    <x v="5"/>
    <x v="2"/>
    <x v="5"/>
    <x v="4"/>
    <x v="7"/>
    <x v="5"/>
    <x v="5"/>
    <x v="4"/>
    <x v="4"/>
    <x v="4"/>
    <x v="3"/>
    <x v="2"/>
    <x v="4"/>
    <x v="4"/>
    <x v="5"/>
    <x v="4"/>
    <x v="4"/>
    <x v="4"/>
    <x v="1"/>
    <x v="0"/>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0"/>
    <x v="4"/>
    <x v="5"/>
    <x v="2"/>
    <x v="5"/>
    <x v="4"/>
    <x v="4"/>
    <x v="5"/>
    <x v="4"/>
    <x v="5"/>
    <x v="1"/>
    <x v="1"/>
    <x v="1"/>
    <x v="1"/>
    <x v="2"/>
    <x v="2"/>
    <x v="1"/>
    <x v="1"/>
    <x v="1"/>
    <x v="2"/>
    <x v="2"/>
    <x v="2"/>
    <x v="1"/>
    <x v="3"/>
    <x v="2"/>
    <x v="4"/>
    <x v="1"/>
    <x v="5"/>
    <x v="4"/>
    <x v="2"/>
    <x v="4"/>
    <x v="6"/>
    <x v="5"/>
    <x v="5"/>
    <x v="4"/>
    <x v="5"/>
    <x v="5"/>
    <x v="5"/>
    <x v="6"/>
    <x v="3"/>
    <x v="4"/>
    <x v="6"/>
    <x v="5"/>
    <x v="1"/>
    <x v="1"/>
    <x v="4"/>
    <x v="1"/>
    <x v="2"/>
    <x v="6"/>
  </r>
  <r>
    <x v="442"/>
    <x v="107"/>
    <x v="1"/>
    <x v="1"/>
    <x v="2"/>
    <x v="7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31"/>
    <x v="0"/>
    <x v="74"/>
    <x v="66"/>
    <x v="78"/>
    <x v="30"/>
    <x v="21"/>
    <x v="64"/>
    <x v="74"/>
    <x v="69"/>
    <x v="94"/>
    <x v="133"/>
    <x v="60"/>
    <x v="36"/>
    <x v="19"/>
    <x v="64"/>
    <x v="62"/>
    <x v="9"/>
    <x v="31"/>
    <x v="37"/>
    <x v="29"/>
    <x v="38"/>
    <x v="37"/>
    <x v="10"/>
    <x v="15"/>
    <x v="52"/>
    <x v="37"/>
    <x v="0"/>
    <x v="36"/>
    <x v="40"/>
    <x v="19"/>
    <x v="28"/>
    <x v="25"/>
    <x v="45"/>
    <x v="58"/>
    <x v="10"/>
    <x v="13"/>
    <x v="58"/>
    <x v="56"/>
    <x v="54"/>
    <x v="38"/>
    <x v="84"/>
    <x v="25"/>
    <x v="46"/>
    <x v="61"/>
    <x v="10"/>
    <x v="13"/>
    <x v="60"/>
    <x v="58"/>
    <x v="56"/>
    <x v="40"/>
    <x v="87"/>
    <x v="89"/>
    <x v="82"/>
    <x v="46"/>
    <x v="79"/>
    <x v="81"/>
    <x v="28"/>
    <x v="67"/>
    <x v="66"/>
    <x v="69"/>
    <x v="74"/>
    <x v="1"/>
    <x v="2"/>
    <x v="2"/>
    <x v="3"/>
    <x v="2"/>
    <x v="3"/>
    <x v="6"/>
    <x v="4"/>
    <x v="1"/>
    <x v="4"/>
    <x v="33"/>
    <x v="39"/>
    <x v="46"/>
    <x v="13"/>
    <x v="18"/>
    <x v="53"/>
    <x v="13"/>
    <x v="22"/>
    <x v="41"/>
    <x v="46"/>
    <x v="77"/>
    <x v="54"/>
    <x v="33"/>
    <x v="83"/>
    <x v="69"/>
    <x v="3"/>
    <x v="80"/>
    <x v="82"/>
    <x v="48"/>
    <x v="52"/>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1"/>
    <x v="3"/>
    <x v="4"/>
    <x v="6"/>
    <x v="5"/>
    <x v="1"/>
    <x v="1"/>
    <x v="4"/>
    <x v="1"/>
    <x v="2"/>
    <x v="6"/>
  </r>
  <r>
    <x v="443"/>
    <x v="7"/>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44"/>
    <x v="201"/>
    <x v="1"/>
    <x v="1"/>
    <x v="2"/>
    <x v="79"/>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3"/>
    <x v="34"/>
    <x v="0"/>
    <x v="100"/>
    <x v="100"/>
    <x v="17"/>
    <x v="63"/>
    <x v="77"/>
    <x v="40"/>
    <x v="69"/>
    <x v="80"/>
    <x v="111"/>
    <x v="90"/>
    <x v="34"/>
    <x v="2"/>
    <x v="82"/>
    <x v="31"/>
    <x v="6"/>
    <x v="33"/>
    <x v="36"/>
    <x v="25"/>
    <x v="12"/>
    <x v="81"/>
    <x v="5"/>
    <x v="2"/>
    <x v="24"/>
    <x v="2"/>
    <x v="6"/>
    <x v="7"/>
    <x v="9"/>
    <x v="1"/>
    <x v="6"/>
    <x v="2"/>
    <x v="43"/>
    <x v="78"/>
    <x v="7"/>
    <x v="36"/>
    <x v="67"/>
    <x v="28"/>
    <x v="49"/>
    <x v="61"/>
    <x v="48"/>
    <x v="38"/>
    <x v="44"/>
    <x v="79"/>
    <x v="8"/>
    <x v="37"/>
    <x v="69"/>
    <x v="29"/>
    <x v="51"/>
    <x v="63"/>
    <x v="50"/>
    <x v="40"/>
    <x v="70"/>
    <x v="49"/>
    <x v="98"/>
    <x v="52"/>
    <x v="25"/>
    <x v="59"/>
    <x v="74"/>
    <x v="59"/>
    <x v="59"/>
    <x v="121"/>
    <x v="0"/>
    <x v="5"/>
    <x v="0"/>
    <x v="0"/>
    <x v="5"/>
    <x v="2"/>
    <x v="4"/>
    <x v="3"/>
    <x v="4"/>
    <x v="1"/>
    <x v="55"/>
    <x v="27"/>
    <x v="26"/>
    <x v="49"/>
    <x v="28"/>
    <x v="30"/>
    <x v="37"/>
    <x v="41"/>
    <x v="34"/>
    <x v="49"/>
    <x v="44"/>
    <x v="55"/>
    <x v="54"/>
    <x v="16"/>
    <x v="33"/>
    <x v="20"/>
    <x v="44"/>
    <x v="46"/>
    <x v="55"/>
    <x v="62"/>
    <x v="7"/>
    <x v="7"/>
    <x v="6"/>
    <x v="2"/>
    <x v="0"/>
    <x v="2"/>
    <x v="5"/>
    <x v="4"/>
    <x v="7"/>
    <x v="5"/>
    <x v="5"/>
    <x v="4"/>
    <x v="4"/>
    <x v="4"/>
    <x v="3"/>
    <x v="2"/>
    <x v="4"/>
    <x v="4"/>
    <x v="5"/>
    <x v="4"/>
    <x v="4"/>
    <x v="4"/>
    <x v="4"/>
    <x v="4"/>
    <x v="4"/>
    <x v="4"/>
    <x v="2"/>
    <x v="4"/>
    <x v="4"/>
    <x v="4"/>
    <x v="0"/>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2"/>
    <x v="5"/>
    <x v="5"/>
    <x v="4"/>
    <x v="4"/>
    <x v="5"/>
    <x v="4"/>
    <x v="5"/>
    <x v="1"/>
    <x v="1"/>
    <x v="1"/>
    <x v="1"/>
    <x v="2"/>
    <x v="2"/>
    <x v="1"/>
    <x v="1"/>
    <x v="1"/>
    <x v="2"/>
    <x v="2"/>
    <x v="2"/>
    <x v="1"/>
    <x v="3"/>
    <x v="2"/>
    <x v="4"/>
    <x v="1"/>
    <x v="5"/>
    <x v="4"/>
    <x v="2"/>
    <x v="4"/>
    <x v="6"/>
    <x v="5"/>
    <x v="5"/>
    <x v="4"/>
    <x v="5"/>
    <x v="5"/>
    <x v="5"/>
    <x v="6"/>
    <x v="3"/>
    <x v="4"/>
    <x v="6"/>
    <x v="5"/>
    <x v="1"/>
    <x v="1"/>
    <x v="4"/>
    <x v="1"/>
    <x v="2"/>
    <x v="6"/>
  </r>
  <r>
    <x v="445"/>
    <x v="291"/>
    <x v="1"/>
    <x v="1"/>
    <x v="2"/>
    <x v="79"/>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78"/>
    <x v="34"/>
    <x v="95"/>
    <x v="40"/>
    <x v="9"/>
    <x v="9"/>
    <x v="80"/>
    <x v="74"/>
    <x v="111"/>
    <x v="155"/>
    <x v="56"/>
    <x v="69"/>
    <x v="2"/>
    <x v="54"/>
    <x v="75"/>
    <x v="66"/>
    <x v="24"/>
    <x v="32"/>
    <x v="12"/>
    <x v="16"/>
    <x v="31"/>
    <x v="21"/>
    <x v="2"/>
    <x v="30"/>
    <x v="35"/>
    <x v="33"/>
    <x v="3"/>
    <x v="12"/>
    <x v="1"/>
    <x v="4"/>
    <x v="25"/>
    <x v="16"/>
    <x v="78"/>
    <x v="17"/>
    <x v="3"/>
    <x v="3"/>
    <x v="59"/>
    <x v="55"/>
    <x v="48"/>
    <x v="99"/>
    <x v="25"/>
    <x v="16"/>
    <x v="81"/>
    <x v="17"/>
    <x v="3"/>
    <x v="3"/>
    <x v="61"/>
    <x v="57"/>
    <x v="50"/>
    <x v="102"/>
    <x v="89"/>
    <x v="112"/>
    <x v="26"/>
    <x v="72"/>
    <x v="91"/>
    <x v="85"/>
    <x v="64"/>
    <x v="65"/>
    <x v="59"/>
    <x v="59"/>
    <x v="3"/>
    <x v="0"/>
    <x v="4"/>
    <x v="2"/>
    <x v="0"/>
    <x v="0"/>
    <x v="5"/>
    <x v="5"/>
    <x v="2"/>
    <x v="5"/>
    <x v="24"/>
    <x v="32"/>
    <x v="49"/>
    <x v="26"/>
    <x v="21"/>
    <x v="19"/>
    <x v="36"/>
    <x v="21"/>
    <x v="49"/>
    <x v="47"/>
    <x v="67"/>
    <x v="52"/>
    <x v="20"/>
    <x v="63"/>
    <x v="67"/>
    <x v="65"/>
    <x v="48"/>
    <x v="53"/>
    <x v="31"/>
    <x v="46"/>
    <x v="0"/>
    <x v="7"/>
    <x v="6"/>
    <x v="2"/>
    <x v="5"/>
    <x v="2"/>
    <x v="5"/>
    <x v="4"/>
    <x v="7"/>
    <x v="5"/>
    <x v="5"/>
    <x v="4"/>
    <x v="4"/>
    <x v="4"/>
    <x v="3"/>
    <x v="2"/>
    <x v="4"/>
    <x v="4"/>
    <x v="5"/>
    <x v="4"/>
    <x v="4"/>
    <x v="4"/>
    <x v="4"/>
    <x v="4"/>
    <x v="4"/>
    <x v="4"/>
    <x v="4"/>
    <x v="4"/>
    <x v="4"/>
    <x v="4"/>
    <x v="4"/>
    <x v="1"/>
    <x v="5"/>
    <x v="2"/>
    <x v="4"/>
    <x v="4"/>
    <x v="3"/>
    <x v="4"/>
    <x v="4"/>
    <x v="4"/>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446"/>
    <x v="139"/>
    <x v="1"/>
    <x v="1"/>
    <x v="2"/>
    <x v="2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9"/>
    <x v="11"/>
    <x v="14"/>
    <x v="14"/>
    <x v="15"/>
    <x v="0"/>
    <x v="13"/>
    <x v="11"/>
    <x v="14"/>
    <x v="15"/>
    <x v="2"/>
    <x v="61"/>
    <x v="0"/>
    <x v="23"/>
    <x v="7"/>
    <x v="34"/>
    <x v="13"/>
    <x v="8"/>
    <x v="5"/>
    <x v="12"/>
    <x v="1"/>
    <x v="39"/>
    <x v="29"/>
    <x v="112"/>
    <x v="97"/>
    <x v="63"/>
    <x v="84"/>
    <x v="76"/>
    <x v="71"/>
    <x v="94"/>
    <x v="106"/>
    <x v="85"/>
    <x v="142"/>
    <x v="86"/>
    <x v="82"/>
    <x v="49"/>
    <x v="84"/>
    <x v="71"/>
    <x v="68"/>
    <x v="47"/>
    <x v="83"/>
    <x v="58"/>
    <x v="60"/>
    <x v="24"/>
    <x v="10"/>
    <x v="78"/>
    <x v="20"/>
    <x v="17"/>
    <x v="9"/>
    <x v="26"/>
    <x v="0"/>
    <x v="63"/>
    <x v="51"/>
    <x v="24"/>
    <x v="10"/>
    <x v="81"/>
    <x v="20"/>
    <x v="18"/>
    <x v="9"/>
    <x v="27"/>
    <x v="0"/>
    <x v="66"/>
    <x v="53"/>
    <x v="90"/>
    <x v="118"/>
    <x v="26"/>
    <x v="69"/>
    <x v="76"/>
    <x v="79"/>
    <x v="98"/>
    <x v="122"/>
    <x v="43"/>
    <x v="108"/>
    <x v="4"/>
    <x v="1"/>
    <x v="3"/>
    <x v="4"/>
    <x v="1"/>
    <x v="1"/>
    <x v="1"/>
    <x v="1"/>
    <x v="3"/>
    <x v="3"/>
    <x v="4"/>
    <x v="18"/>
    <x v="61"/>
    <x v="0"/>
    <x v="23"/>
    <x v="15"/>
    <x v="46"/>
    <x v="20"/>
    <x v="63"/>
    <x v="59"/>
    <x v="92"/>
    <x v="84"/>
    <x v="15"/>
    <x v="89"/>
    <x v="54"/>
    <x v="63"/>
    <x v="16"/>
    <x v="91"/>
    <x v="20"/>
    <x v="3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0"/>
    <x v="3"/>
    <x v="4"/>
    <x v="6"/>
    <x v="5"/>
    <x v="1"/>
    <x v="1"/>
    <x v="4"/>
    <x v="1"/>
    <x v="2"/>
    <x v="6"/>
  </r>
  <r>
    <x v="447"/>
    <x v="75"/>
    <x v="1"/>
    <x v="1"/>
    <x v="2"/>
    <x v="85"/>
    <x v="0"/>
    <x v="3"/>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10"/>
    <x v="18"/>
    <x v="23"/>
    <x v="28"/>
    <x v="0"/>
    <x v="22"/>
    <x v="25"/>
    <x v="39"/>
    <x v="42"/>
    <x v="4"/>
    <x v="61"/>
    <x v="0"/>
    <x v="125"/>
    <x v="85"/>
    <x v="67"/>
    <x v="69"/>
    <x v="32"/>
    <x v="29"/>
    <x v="86"/>
    <x v="97"/>
    <x v="94"/>
    <x v="153"/>
    <x v="9"/>
    <x v="17"/>
    <x v="30"/>
    <x v="25"/>
    <x v="51"/>
    <x v="46"/>
    <x v="18"/>
    <x v="8"/>
    <x v="29"/>
    <x v="18"/>
    <x v="1"/>
    <x v="1"/>
    <x v="25"/>
    <x v="10"/>
    <x v="7"/>
    <x v="13"/>
    <x v="20"/>
    <x v="8"/>
    <x v="19"/>
    <x v="14"/>
    <x v="63"/>
    <x v="53"/>
    <x v="41"/>
    <x v="37"/>
    <x v="20"/>
    <x v="17"/>
    <x v="59"/>
    <x v="77"/>
    <x v="28"/>
    <x v="90"/>
    <x v="65"/>
    <x v="54"/>
    <x v="43"/>
    <x v="38"/>
    <x v="21"/>
    <x v="18"/>
    <x v="61"/>
    <x v="79"/>
    <x v="29"/>
    <x v="93"/>
    <x v="49"/>
    <x v="74"/>
    <x v="64"/>
    <x v="51"/>
    <x v="73"/>
    <x v="70"/>
    <x v="64"/>
    <x v="43"/>
    <x v="80"/>
    <x v="68"/>
    <x v="1"/>
    <x v="2"/>
    <x v="2"/>
    <x v="3"/>
    <x v="2"/>
    <x v="3"/>
    <x v="6"/>
    <x v="4"/>
    <x v="1"/>
    <x v="4"/>
    <x v="73"/>
    <x v="50"/>
    <x v="26"/>
    <x v="41"/>
    <x v="25"/>
    <x v="18"/>
    <x v="16"/>
    <x v="47"/>
    <x v="31"/>
    <x v="54"/>
    <x v="23"/>
    <x v="30"/>
    <x v="56"/>
    <x v="35"/>
    <x v="53"/>
    <x v="57"/>
    <x v="76"/>
    <x v="38"/>
    <x v="66"/>
    <x v="46"/>
    <x v="7"/>
    <x v="7"/>
    <x v="6"/>
    <x v="2"/>
    <x v="5"/>
    <x v="2"/>
    <x v="5"/>
    <x v="4"/>
    <x v="2"/>
    <x v="5"/>
    <x v="5"/>
    <x v="4"/>
    <x v="4"/>
    <x v="1"/>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5"/>
    <x v="5"/>
    <x v="4"/>
    <x v="1"/>
    <x v="5"/>
    <x v="5"/>
    <x v="6"/>
    <x v="3"/>
    <x v="4"/>
    <x v="6"/>
    <x v="5"/>
    <x v="1"/>
    <x v="1"/>
    <x v="4"/>
    <x v="1"/>
    <x v="2"/>
    <x v="6"/>
  </r>
  <r>
    <x v="448"/>
    <x v="42"/>
    <x v="1"/>
    <x v="1"/>
    <x v="2"/>
    <x v="81"/>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0"/>
    <x v="0"/>
    <x v="0"/>
    <x v="0"/>
    <x v="0"/>
    <x v="0"/>
    <x v="0"/>
    <x v="0"/>
    <x v="0"/>
    <x v="0"/>
    <x v="0"/>
    <x v="0"/>
    <x v="1"/>
    <x v="1"/>
    <x v="2"/>
    <x v="0"/>
    <x v="1"/>
    <x v="3"/>
    <x v="4"/>
    <x v="5"/>
    <x v="22"/>
    <x v="24"/>
    <x v="28"/>
    <x v="30"/>
    <x v="31"/>
    <x v="0"/>
    <x v="25"/>
    <x v="28"/>
    <x v="42"/>
    <x v="45"/>
    <x v="2"/>
    <x v="61"/>
    <x v="0"/>
    <x v="109"/>
    <x v="42"/>
    <x v="52"/>
    <x v="79"/>
    <x v="30"/>
    <x v="30"/>
    <x v="25"/>
    <x v="40"/>
    <x v="76"/>
    <x v="83"/>
    <x v="25"/>
    <x v="61"/>
    <x v="45"/>
    <x v="15"/>
    <x v="53"/>
    <x v="45"/>
    <x v="80"/>
    <x v="66"/>
    <x v="48"/>
    <x v="88"/>
    <x v="14"/>
    <x v="25"/>
    <x v="30"/>
    <x v="17"/>
    <x v="16"/>
    <x v="15"/>
    <x v="26"/>
    <x v="20"/>
    <x v="28"/>
    <x v="24"/>
    <x v="50"/>
    <x v="21"/>
    <x v="31"/>
    <x v="49"/>
    <x v="19"/>
    <x v="19"/>
    <x v="11"/>
    <x v="25"/>
    <x v="17"/>
    <x v="30"/>
    <x v="51"/>
    <x v="21"/>
    <x v="33"/>
    <x v="51"/>
    <x v="20"/>
    <x v="20"/>
    <x v="11"/>
    <x v="26"/>
    <x v="17"/>
    <x v="31"/>
    <x v="63"/>
    <x v="107"/>
    <x v="74"/>
    <x v="38"/>
    <x v="74"/>
    <x v="68"/>
    <x v="114"/>
    <x v="96"/>
    <x v="92"/>
    <x v="130"/>
    <x v="4"/>
    <x v="1"/>
    <x v="3"/>
    <x v="4"/>
    <x v="1"/>
    <x v="1"/>
    <x v="1"/>
    <x v="1"/>
    <x v="3"/>
    <x v="3"/>
    <x v="26"/>
    <x v="28"/>
    <x v="10"/>
    <x v="25"/>
    <x v="25"/>
    <x v="25"/>
    <x v="30"/>
    <x v="47"/>
    <x v="15"/>
    <x v="38"/>
    <x v="73"/>
    <x v="73"/>
    <x v="72"/>
    <x v="48"/>
    <x v="40"/>
    <x v="26"/>
    <x v="60"/>
    <x v="32"/>
    <x v="81"/>
    <x v="6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49"/>
    <x v="424"/>
    <x v="1"/>
    <x v="1"/>
    <x v="2"/>
    <x v="84"/>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0"/>
    <x v="0"/>
    <x v="0"/>
    <x v="0"/>
    <x v="2"/>
    <x v="6"/>
    <x v="6"/>
    <x v="6"/>
    <x v="7"/>
    <x v="0"/>
    <x v="0"/>
    <x v="0"/>
    <x v="0"/>
    <x v="0"/>
    <x v="22"/>
    <x v="24"/>
    <x v="28"/>
    <x v="30"/>
    <x v="31"/>
    <x v="0"/>
    <x v="25"/>
    <x v="28"/>
    <x v="42"/>
    <x v="45"/>
    <x v="6"/>
    <x v="61"/>
    <x v="0"/>
    <x v="94"/>
    <x v="74"/>
    <x v="30"/>
    <x v="58"/>
    <x v="47"/>
    <x v="65"/>
    <x v="38"/>
    <x v="30"/>
    <x v="73"/>
    <x v="54"/>
    <x v="40"/>
    <x v="28"/>
    <x v="67"/>
    <x v="36"/>
    <x v="36"/>
    <x v="8"/>
    <x v="67"/>
    <x v="76"/>
    <x v="51"/>
    <x v="117"/>
    <x v="9"/>
    <x v="14"/>
    <x v="14"/>
    <x v="3"/>
    <x v="6"/>
    <x v="11"/>
    <x v="10"/>
    <x v="17"/>
    <x v="6"/>
    <x v="14"/>
    <x v="33"/>
    <x v="45"/>
    <x v="13"/>
    <x v="29"/>
    <x v="32"/>
    <x v="52"/>
    <x v="20"/>
    <x v="17"/>
    <x v="11"/>
    <x v="5"/>
    <x v="33"/>
    <x v="46"/>
    <x v="14"/>
    <x v="29"/>
    <x v="34"/>
    <x v="54"/>
    <x v="21"/>
    <x v="18"/>
    <x v="11"/>
    <x v="5"/>
    <x v="81"/>
    <x v="82"/>
    <x v="92"/>
    <x v="60"/>
    <x v="60"/>
    <x v="34"/>
    <x v="104"/>
    <x v="104"/>
    <x v="98"/>
    <x v="155"/>
    <x v="2"/>
    <x v="3"/>
    <x v="1"/>
    <x v="1"/>
    <x v="4"/>
    <x v="4"/>
    <x v="3"/>
    <x v="2"/>
    <x v="0"/>
    <x v="0"/>
    <x v="40"/>
    <x v="10"/>
    <x v="23"/>
    <x v="40"/>
    <x v="30"/>
    <x v="9"/>
    <x v="30"/>
    <x v="27"/>
    <x v="33"/>
    <x v="32"/>
    <x v="53"/>
    <x v="64"/>
    <x v="54"/>
    <x v="31"/>
    <x v="28"/>
    <x v="44"/>
    <x v="53"/>
    <x v="65"/>
    <x v="66"/>
    <x v="6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0"/>
    <x v="386"/>
    <x v="1"/>
    <x v="1"/>
    <x v="2"/>
    <x v="82"/>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0"/>
    <x v="0"/>
    <x v="0"/>
    <x v="0"/>
    <x v="0"/>
    <x v="0"/>
    <x v="0"/>
    <x v="0"/>
    <x v="0"/>
    <x v="0"/>
    <x v="1"/>
    <x v="1"/>
    <x v="7"/>
    <x v="0"/>
    <x v="1"/>
    <x v="3"/>
    <x v="4"/>
    <x v="0"/>
    <x v="22"/>
    <x v="24"/>
    <x v="28"/>
    <x v="30"/>
    <x v="31"/>
    <x v="0"/>
    <x v="25"/>
    <x v="28"/>
    <x v="42"/>
    <x v="45"/>
    <x v="4"/>
    <x v="61"/>
    <x v="0"/>
    <x v="95"/>
    <x v="55"/>
    <x v="65"/>
    <x v="63"/>
    <x v="30"/>
    <x v="27"/>
    <x v="80"/>
    <x v="80"/>
    <x v="90"/>
    <x v="132"/>
    <x v="39"/>
    <x v="47"/>
    <x v="32"/>
    <x v="31"/>
    <x v="53"/>
    <x v="48"/>
    <x v="24"/>
    <x v="25"/>
    <x v="34"/>
    <x v="39"/>
    <x v="17"/>
    <x v="21"/>
    <x v="28"/>
    <x v="14"/>
    <x v="11"/>
    <x v="18"/>
    <x v="28"/>
    <x v="25"/>
    <x v="25"/>
    <x v="29"/>
    <x v="35"/>
    <x v="31"/>
    <x v="41"/>
    <x v="34"/>
    <x v="19"/>
    <x v="16"/>
    <x v="56"/>
    <x v="58"/>
    <x v="27"/>
    <x v="71"/>
    <x v="35"/>
    <x v="31"/>
    <x v="43"/>
    <x v="35"/>
    <x v="20"/>
    <x v="17"/>
    <x v="58"/>
    <x v="60"/>
    <x v="28"/>
    <x v="74"/>
    <x v="79"/>
    <x v="97"/>
    <x v="64"/>
    <x v="54"/>
    <x v="74"/>
    <x v="71"/>
    <x v="67"/>
    <x v="62"/>
    <x v="81"/>
    <x v="87"/>
    <x v="1"/>
    <x v="2"/>
    <x v="2"/>
    <x v="3"/>
    <x v="2"/>
    <x v="3"/>
    <x v="6"/>
    <x v="4"/>
    <x v="1"/>
    <x v="4"/>
    <x v="43"/>
    <x v="25"/>
    <x v="26"/>
    <x v="37"/>
    <x v="24"/>
    <x v="17"/>
    <x v="13"/>
    <x v="26"/>
    <x v="30"/>
    <x v="33"/>
    <x v="69"/>
    <x v="73"/>
    <x v="56"/>
    <x v="45"/>
    <x v="55"/>
    <x v="61"/>
    <x v="80"/>
    <x v="74"/>
    <x v="73"/>
    <x v="7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1"/>
    <x v="85"/>
    <x v="1"/>
    <x v="1"/>
    <x v="2"/>
    <x v="85"/>
    <x v="4"/>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0"/>
    <x v="0"/>
    <x v="2"/>
    <x v="6"/>
    <x v="6"/>
    <x v="6"/>
    <x v="7"/>
    <x v="0"/>
    <x v="0"/>
    <x v="0"/>
    <x v="0"/>
    <x v="0"/>
    <x v="22"/>
    <x v="24"/>
    <x v="28"/>
    <x v="30"/>
    <x v="31"/>
    <x v="0"/>
    <x v="25"/>
    <x v="28"/>
    <x v="42"/>
    <x v="45"/>
    <x v="3"/>
    <x v="61"/>
    <x v="0"/>
    <x v="84"/>
    <x v="86"/>
    <x v="15"/>
    <x v="53"/>
    <x v="69"/>
    <x v="33"/>
    <x v="57"/>
    <x v="66"/>
    <x v="93"/>
    <x v="74"/>
    <x v="50"/>
    <x v="16"/>
    <x v="85"/>
    <x v="41"/>
    <x v="14"/>
    <x v="41"/>
    <x v="48"/>
    <x v="40"/>
    <x v="31"/>
    <x v="97"/>
    <x v="11"/>
    <x v="19"/>
    <x v="29"/>
    <x v="10"/>
    <x v="17"/>
    <x v="15"/>
    <x v="21"/>
    <x v="24"/>
    <x v="20"/>
    <x v="23"/>
    <x v="24"/>
    <x v="54"/>
    <x v="4"/>
    <x v="25"/>
    <x v="52"/>
    <x v="20"/>
    <x v="35"/>
    <x v="44"/>
    <x v="27"/>
    <x v="18"/>
    <x v="24"/>
    <x v="55"/>
    <x v="4"/>
    <x v="25"/>
    <x v="54"/>
    <x v="21"/>
    <x v="36"/>
    <x v="46"/>
    <x v="28"/>
    <x v="18"/>
    <x v="90"/>
    <x v="73"/>
    <x v="101"/>
    <x v="64"/>
    <x v="40"/>
    <x v="67"/>
    <x v="89"/>
    <x v="76"/>
    <x v="81"/>
    <x v="142"/>
    <x v="0"/>
    <x v="5"/>
    <x v="0"/>
    <x v="0"/>
    <x v="5"/>
    <x v="2"/>
    <x v="4"/>
    <x v="3"/>
    <x v="4"/>
    <x v="1"/>
    <x v="36"/>
    <x v="7"/>
    <x v="23"/>
    <x v="37"/>
    <x v="10"/>
    <x v="22"/>
    <x v="23"/>
    <x v="24"/>
    <x v="13"/>
    <x v="29"/>
    <x v="68"/>
    <x v="75"/>
    <x v="65"/>
    <x v="42"/>
    <x v="57"/>
    <x v="44"/>
    <x v="68"/>
    <x v="73"/>
    <x v="77"/>
    <x v="8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2"/>
    <x v="284"/>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3"/>
    <x v="233"/>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4"/>
    <x v="264"/>
    <x v="1"/>
    <x v="1"/>
    <x v="2"/>
    <x v="85"/>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0"/>
    <x v="0"/>
    <x v="0"/>
    <x v="0"/>
    <x v="1"/>
    <x v="1"/>
    <x v="7"/>
    <x v="0"/>
    <x v="1"/>
    <x v="3"/>
    <x v="4"/>
    <x v="0"/>
    <x v="19"/>
    <x v="21"/>
    <x v="28"/>
    <x v="30"/>
    <x v="31"/>
    <x v="0"/>
    <x v="10"/>
    <x v="0"/>
    <x v="0"/>
    <x v="45"/>
    <x v="5"/>
    <x v="61"/>
    <x v="0"/>
    <x v="127"/>
    <x v="65"/>
    <x v="91"/>
    <x v="77"/>
    <x v="17"/>
    <x v="17"/>
    <x v="66"/>
    <x v="57"/>
    <x v="110"/>
    <x v="138"/>
    <x v="7"/>
    <x v="37"/>
    <x v="6"/>
    <x v="17"/>
    <x v="66"/>
    <x v="58"/>
    <x v="39"/>
    <x v="49"/>
    <x v="13"/>
    <x v="33"/>
    <x v="1"/>
    <x v="0"/>
    <x v="6"/>
    <x v="0"/>
    <x v="2"/>
    <x v="2"/>
    <x v="20"/>
    <x v="34"/>
    <x v="3"/>
    <x v="18"/>
    <x v="68"/>
    <x v="37"/>
    <x v="65"/>
    <x v="44"/>
    <x v="8"/>
    <x v="8"/>
    <x v="41"/>
    <x v="37"/>
    <x v="40"/>
    <x v="74"/>
    <x v="70"/>
    <x v="38"/>
    <x v="68"/>
    <x v="45"/>
    <x v="8"/>
    <x v="8"/>
    <x v="43"/>
    <x v="39"/>
    <x v="42"/>
    <x v="77"/>
    <x v="44"/>
    <x v="90"/>
    <x v="39"/>
    <x v="44"/>
    <x v="86"/>
    <x v="80"/>
    <x v="82"/>
    <x v="83"/>
    <x v="67"/>
    <x v="84"/>
    <x v="3"/>
    <x v="0"/>
    <x v="4"/>
    <x v="2"/>
    <x v="0"/>
    <x v="0"/>
    <x v="5"/>
    <x v="5"/>
    <x v="2"/>
    <x v="5"/>
    <x v="68"/>
    <x v="56"/>
    <x v="32"/>
    <x v="54"/>
    <x v="27"/>
    <x v="25"/>
    <x v="18"/>
    <x v="6"/>
    <x v="39"/>
    <x v="17"/>
    <x v="19"/>
    <x v="8"/>
    <x v="40"/>
    <x v="3"/>
    <x v="29"/>
    <x v="29"/>
    <x v="71"/>
    <x v="73"/>
    <x v="43"/>
    <x v="69"/>
    <x v="7"/>
    <x v="7"/>
    <x v="3"/>
    <x v="2"/>
    <x v="5"/>
    <x v="2"/>
    <x v="3"/>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2"/>
    <x v="5"/>
    <x v="5"/>
    <x v="5"/>
    <x v="6"/>
    <x v="3"/>
    <x v="4"/>
    <x v="6"/>
    <x v="3"/>
    <x v="1"/>
    <x v="1"/>
    <x v="4"/>
    <x v="1"/>
    <x v="2"/>
    <x v="6"/>
  </r>
  <r>
    <x v="455"/>
    <x v="467"/>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6"/>
    <x v="434"/>
    <x v="1"/>
    <x v="1"/>
    <x v="2"/>
    <x v="81"/>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6"/>
    <x v="6"/>
    <x v="6"/>
    <x v="7"/>
    <x v="0"/>
    <x v="0"/>
    <x v="0"/>
    <x v="0"/>
    <x v="0"/>
    <x v="22"/>
    <x v="24"/>
    <x v="28"/>
    <x v="30"/>
    <x v="31"/>
    <x v="0"/>
    <x v="25"/>
    <x v="28"/>
    <x v="42"/>
    <x v="45"/>
    <x v="4"/>
    <x v="61"/>
    <x v="0"/>
    <x v="89"/>
    <x v="36"/>
    <x v="91"/>
    <x v="43"/>
    <x v="17"/>
    <x v="15"/>
    <x v="99"/>
    <x v="99"/>
    <x v="110"/>
    <x v="167"/>
    <x v="45"/>
    <x v="67"/>
    <x v="6"/>
    <x v="51"/>
    <x v="66"/>
    <x v="60"/>
    <x v="5"/>
    <x v="6"/>
    <x v="13"/>
    <x v="4"/>
    <x v="21"/>
    <x v="53"/>
    <x v="3"/>
    <x v="35"/>
    <x v="55"/>
    <x v="62"/>
    <x v="6"/>
    <x v="6"/>
    <x v="7"/>
    <x v="4"/>
    <x v="32"/>
    <x v="17"/>
    <x v="69"/>
    <x v="19"/>
    <x v="9"/>
    <x v="7"/>
    <x v="85"/>
    <x v="84"/>
    <x v="45"/>
    <x v="119"/>
    <x v="32"/>
    <x v="17"/>
    <x v="72"/>
    <x v="19"/>
    <x v="9"/>
    <x v="7"/>
    <x v="88"/>
    <x v="87"/>
    <x v="47"/>
    <x v="122"/>
    <x v="82"/>
    <x v="111"/>
    <x v="35"/>
    <x v="70"/>
    <x v="85"/>
    <x v="81"/>
    <x v="37"/>
    <x v="35"/>
    <x v="62"/>
    <x v="39"/>
    <x v="1"/>
    <x v="2"/>
    <x v="2"/>
    <x v="3"/>
    <x v="2"/>
    <x v="3"/>
    <x v="6"/>
    <x v="4"/>
    <x v="1"/>
    <x v="4"/>
    <x v="40"/>
    <x v="12"/>
    <x v="57"/>
    <x v="22"/>
    <x v="14"/>
    <x v="8"/>
    <x v="43"/>
    <x v="54"/>
    <x v="50"/>
    <x v="90"/>
    <x v="72"/>
    <x v="88"/>
    <x v="23"/>
    <x v="71"/>
    <x v="77"/>
    <x v="75"/>
    <x v="42"/>
    <x v="28"/>
    <x v="40"/>
    <x v="25"/>
    <x v="0"/>
    <x v="7"/>
    <x v="6"/>
    <x v="2"/>
    <x v="5"/>
    <x v="2"/>
    <x v="5"/>
    <x v="4"/>
    <x v="7"/>
    <x v="5"/>
    <x v="5"/>
    <x v="4"/>
    <x v="4"/>
    <x v="4"/>
    <x v="3"/>
    <x v="2"/>
    <x v="4"/>
    <x v="4"/>
    <x v="5"/>
    <x v="4"/>
    <x v="4"/>
    <x v="4"/>
    <x v="4"/>
    <x v="4"/>
    <x v="4"/>
    <x v="4"/>
    <x v="4"/>
    <x v="4"/>
    <x v="4"/>
    <x v="4"/>
    <x v="4"/>
    <x v="1"/>
    <x v="5"/>
    <x v="2"/>
    <x v="4"/>
    <x v="4"/>
    <x v="3"/>
    <x v="4"/>
    <x v="2"/>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0"/>
    <x v="5"/>
    <x v="5"/>
    <x v="5"/>
    <x v="6"/>
    <x v="3"/>
    <x v="4"/>
    <x v="6"/>
    <x v="5"/>
    <x v="1"/>
    <x v="1"/>
    <x v="4"/>
    <x v="1"/>
    <x v="2"/>
    <x v="6"/>
  </r>
  <r>
    <x v="457"/>
    <x v="296"/>
    <x v="1"/>
    <x v="1"/>
    <x v="2"/>
    <x v="57"/>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0"/>
    <x v="0"/>
    <x v="0"/>
    <x v="0"/>
    <x v="5"/>
    <x v="8"/>
    <x v="12"/>
    <x v="17"/>
    <x v="20"/>
    <x v="22"/>
    <x v="0"/>
    <x v="0"/>
    <x v="0"/>
    <x v="1"/>
    <x v="23"/>
    <x v="26"/>
    <x v="40"/>
    <x v="43"/>
    <x v="4"/>
    <x v="46"/>
    <x v="0"/>
    <x v="71"/>
    <x v="49"/>
    <x v="42"/>
    <x v="40"/>
    <x v="24"/>
    <x v="26"/>
    <x v="71"/>
    <x v="55"/>
    <x v="62"/>
    <x v="88"/>
    <x v="63"/>
    <x v="53"/>
    <x v="55"/>
    <x v="54"/>
    <x v="59"/>
    <x v="49"/>
    <x v="34"/>
    <x v="51"/>
    <x v="62"/>
    <x v="83"/>
    <x v="42"/>
    <x v="30"/>
    <x v="53"/>
    <x v="38"/>
    <x v="28"/>
    <x v="22"/>
    <x v="41"/>
    <x v="52"/>
    <x v="52"/>
    <x v="55"/>
    <x v="42"/>
    <x v="45"/>
    <x v="38"/>
    <x v="30"/>
    <x v="23"/>
    <x v="25"/>
    <x v="74"/>
    <x v="57"/>
    <x v="27"/>
    <x v="66"/>
    <x v="43"/>
    <x v="46"/>
    <x v="40"/>
    <x v="30"/>
    <x v="24"/>
    <x v="26"/>
    <x v="77"/>
    <x v="59"/>
    <x v="28"/>
    <x v="69"/>
    <x v="71"/>
    <x v="82"/>
    <x v="67"/>
    <x v="59"/>
    <x v="70"/>
    <x v="62"/>
    <x v="49"/>
    <x v="63"/>
    <x v="81"/>
    <x v="92"/>
    <x v="1"/>
    <x v="2"/>
    <x v="2"/>
    <x v="3"/>
    <x v="2"/>
    <x v="3"/>
    <x v="6"/>
    <x v="4"/>
    <x v="1"/>
    <x v="4"/>
    <x v="50"/>
    <x v="39"/>
    <x v="23"/>
    <x v="33"/>
    <x v="28"/>
    <x v="26"/>
    <x v="31"/>
    <x v="25"/>
    <x v="30"/>
    <x v="28"/>
    <x v="57"/>
    <x v="54"/>
    <x v="66"/>
    <x v="57"/>
    <x v="42"/>
    <x v="37"/>
    <x v="59"/>
    <x v="78"/>
    <x v="73"/>
    <x v="80"/>
    <x v="7"/>
    <x v="7"/>
    <x v="2"/>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0"/>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4"/>
    <x v="3"/>
    <x v="4"/>
    <x v="6"/>
    <x v="5"/>
    <x v="1"/>
    <x v="1"/>
    <x v="4"/>
    <x v="1"/>
    <x v="2"/>
    <x v="6"/>
  </r>
  <r>
    <x v="458"/>
    <x v="13"/>
    <x v="1"/>
    <x v="1"/>
    <x v="2"/>
    <x v="9"/>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0"/>
    <x v="1"/>
    <x v="1"/>
    <x v="0"/>
    <x v="5"/>
    <x v="8"/>
    <x v="12"/>
    <x v="17"/>
    <x v="20"/>
    <x v="22"/>
    <x v="0"/>
    <x v="0"/>
    <x v="0"/>
    <x v="1"/>
    <x v="23"/>
    <x v="26"/>
    <x v="40"/>
    <x v="43"/>
    <x v="2"/>
    <x v="58"/>
    <x v="0"/>
    <x v="80"/>
    <x v="40"/>
    <x v="79"/>
    <x v="45"/>
    <x v="14"/>
    <x v="28"/>
    <x v="54"/>
    <x v="20"/>
    <x v="88"/>
    <x v="91"/>
    <x v="54"/>
    <x v="63"/>
    <x v="18"/>
    <x v="49"/>
    <x v="69"/>
    <x v="47"/>
    <x v="51"/>
    <x v="86"/>
    <x v="36"/>
    <x v="80"/>
    <x v="42"/>
    <x v="27"/>
    <x v="6"/>
    <x v="48"/>
    <x v="48"/>
    <x v="18"/>
    <x v="5"/>
    <x v="37"/>
    <x v="20"/>
    <x v="21"/>
    <x v="109"/>
    <x v="126"/>
    <x v="104"/>
    <x v="86"/>
    <x v="76"/>
    <x v="86"/>
    <x v="122"/>
    <x v="111"/>
    <x v="106"/>
    <x v="158"/>
    <x v="112"/>
    <x v="128"/>
    <x v="107"/>
    <x v="88"/>
    <x v="79"/>
    <x v="88"/>
    <x v="125"/>
    <x v="114"/>
    <x v="109"/>
    <x v="161"/>
    <x v="2"/>
    <x v="0"/>
    <x v="0"/>
    <x v="1"/>
    <x v="15"/>
    <x v="0"/>
    <x v="0"/>
    <x v="8"/>
    <x v="0"/>
    <x v="0"/>
    <x v="4"/>
    <x v="1"/>
    <x v="3"/>
    <x v="4"/>
    <x v="1"/>
    <x v="1"/>
    <x v="1"/>
    <x v="1"/>
    <x v="3"/>
    <x v="3"/>
    <x v="110"/>
    <x v="93"/>
    <x v="90"/>
    <x v="79"/>
    <x v="68"/>
    <x v="66"/>
    <x v="93"/>
    <x v="90"/>
    <x v="107"/>
    <x v="132"/>
    <x v="1"/>
    <x v="0"/>
    <x v="0"/>
    <x v="1"/>
    <x v="1"/>
    <x v="0"/>
    <x v="0"/>
    <x v="1"/>
    <x v="0"/>
    <x v="0"/>
    <x v="7"/>
    <x v="7"/>
    <x v="0"/>
    <x v="0"/>
    <x v="5"/>
    <x v="2"/>
    <x v="5"/>
    <x v="4"/>
    <x v="7"/>
    <x v="5"/>
    <x v="5"/>
    <x v="4"/>
    <x v="4"/>
    <x v="4"/>
    <x v="3"/>
    <x v="2"/>
    <x v="4"/>
    <x v="4"/>
    <x v="5"/>
    <x v="4"/>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2"/>
    <x v="6"/>
    <x v="3"/>
    <x v="4"/>
    <x v="6"/>
    <x v="5"/>
    <x v="1"/>
    <x v="1"/>
    <x v="4"/>
    <x v="1"/>
    <x v="2"/>
    <x v="6"/>
  </r>
  <r>
    <x v="459"/>
    <x v="460"/>
    <x v="1"/>
    <x v="1"/>
    <x v="2"/>
    <x v="5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9"/>
    <x v="1"/>
    <x v="23"/>
    <x v="26"/>
    <x v="40"/>
    <x v="29"/>
    <x v="4"/>
    <x v="61"/>
    <x v="0"/>
    <x v="12"/>
    <x v="12"/>
    <x v="13"/>
    <x v="13"/>
    <x v="14"/>
    <x v="14"/>
    <x v="12"/>
    <x v="13"/>
    <x v="24"/>
    <x v="20"/>
    <x v="123"/>
    <x v="92"/>
    <x v="87"/>
    <x v="84"/>
    <x v="69"/>
    <x v="61"/>
    <x v="94"/>
    <x v="93"/>
    <x v="102"/>
    <x v="152"/>
    <x v="89"/>
    <x v="87"/>
    <x v="80"/>
    <x v="80"/>
    <x v="68"/>
    <x v="63"/>
    <x v="87"/>
    <x v="86"/>
    <x v="80"/>
    <x v="86"/>
    <x v="1"/>
    <x v="3"/>
    <x v="9"/>
    <x v="1"/>
    <x v="12"/>
    <x v="12"/>
    <x v="6"/>
    <x v="10"/>
    <x v="1"/>
    <x v="1"/>
    <x v="1"/>
    <x v="3"/>
    <x v="10"/>
    <x v="1"/>
    <x v="12"/>
    <x v="13"/>
    <x v="6"/>
    <x v="11"/>
    <x v="1"/>
    <x v="1"/>
    <x v="113"/>
    <x v="125"/>
    <x v="96"/>
    <x v="88"/>
    <x v="82"/>
    <x v="75"/>
    <x v="119"/>
    <x v="111"/>
    <x v="108"/>
    <x v="159"/>
    <x v="1"/>
    <x v="2"/>
    <x v="2"/>
    <x v="3"/>
    <x v="2"/>
    <x v="3"/>
    <x v="6"/>
    <x v="4"/>
    <x v="1"/>
    <x v="4"/>
    <x v="1"/>
    <x v="3"/>
    <x v="1"/>
    <x v="4"/>
    <x v="17"/>
    <x v="13"/>
    <x v="0"/>
    <x v="0"/>
    <x v="1"/>
    <x v="0"/>
    <x v="93"/>
    <x v="90"/>
    <x v="83"/>
    <x v="89"/>
    <x v="71"/>
    <x v="67"/>
    <x v="91"/>
    <x v="91"/>
    <x v="92"/>
    <x v="9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0"/>
    <x v="1"/>
    <x v="1"/>
    <x v="1"/>
    <x v="2"/>
    <x v="2"/>
    <x v="2"/>
    <x v="1"/>
    <x v="3"/>
    <x v="2"/>
    <x v="4"/>
    <x v="1"/>
    <x v="5"/>
    <x v="4"/>
    <x v="2"/>
    <x v="4"/>
    <x v="6"/>
    <x v="5"/>
    <x v="5"/>
    <x v="4"/>
    <x v="5"/>
    <x v="5"/>
    <x v="5"/>
    <x v="6"/>
    <x v="3"/>
    <x v="4"/>
    <x v="6"/>
    <x v="5"/>
    <x v="1"/>
    <x v="1"/>
    <x v="4"/>
    <x v="1"/>
    <x v="2"/>
    <x v="6"/>
  </r>
  <r>
    <x v="460"/>
    <x v="34"/>
    <x v="1"/>
    <x v="1"/>
    <x v="2"/>
    <x v="5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0"/>
    <x v="1"/>
    <x v="1"/>
    <x v="0"/>
    <x v="5"/>
    <x v="8"/>
    <x v="12"/>
    <x v="17"/>
    <x v="20"/>
    <x v="22"/>
    <x v="0"/>
    <x v="0"/>
    <x v="0"/>
    <x v="1"/>
    <x v="23"/>
    <x v="26"/>
    <x v="40"/>
    <x v="43"/>
    <x v="4"/>
    <x v="23"/>
    <x v="0"/>
    <x v="92"/>
    <x v="50"/>
    <x v="69"/>
    <x v="61"/>
    <x v="27"/>
    <x v="25"/>
    <x v="86"/>
    <x v="81"/>
    <x v="91"/>
    <x v="136"/>
    <x v="42"/>
    <x v="52"/>
    <x v="28"/>
    <x v="33"/>
    <x v="56"/>
    <x v="50"/>
    <x v="18"/>
    <x v="24"/>
    <x v="33"/>
    <x v="35"/>
    <x v="20"/>
    <x v="27"/>
    <x v="24"/>
    <x v="18"/>
    <x v="19"/>
    <x v="23"/>
    <x v="20"/>
    <x v="24"/>
    <x v="22"/>
    <x v="23"/>
    <x v="70"/>
    <x v="48"/>
    <x v="73"/>
    <x v="57"/>
    <x v="27"/>
    <x v="25"/>
    <x v="97"/>
    <x v="90"/>
    <x v="67"/>
    <x v="125"/>
    <x v="72"/>
    <x v="49"/>
    <x v="76"/>
    <x v="59"/>
    <x v="29"/>
    <x v="26"/>
    <x v="100"/>
    <x v="93"/>
    <x v="70"/>
    <x v="128"/>
    <x v="42"/>
    <x v="79"/>
    <x v="31"/>
    <x v="30"/>
    <x v="65"/>
    <x v="62"/>
    <x v="25"/>
    <x v="29"/>
    <x v="39"/>
    <x v="33"/>
    <x v="1"/>
    <x v="2"/>
    <x v="2"/>
    <x v="3"/>
    <x v="2"/>
    <x v="3"/>
    <x v="6"/>
    <x v="4"/>
    <x v="1"/>
    <x v="4"/>
    <x v="79"/>
    <x v="44"/>
    <x v="61"/>
    <x v="60"/>
    <x v="33"/>
    <x v="26"/>
    <x v="56"/>
    <x v="60"/>
    <x v="71"/>
    <x v="98"/>
    <x v="17"/>
    <x v="41"/>
    <x v="21"/>
    <x v="6"/>
    <x v="19"/>
    <x v="37"/>
    <x v="24"/>
    <x v="17"/>
    <x v="13"/>
    <x v="20"/>
    <x v="3"/>
    <x v="2"/>
    <x v="6"/>
    <x v="2"/>
    <x v="2"/>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0"/>
    <x v="4"/>
    <x v="3"/>
    <x v="4"/>
    <x v="5"/>
    <x v="5"/>
    <x v="5"/>
    <x v="4"/>
    <x v="4"/>
    <x v="5"/>
    <x v="4"/>
    <x v="5"/>
    <x v="1"/>
    <x v="1"/>
    <x v="1"/>
    <x v="1"/>
    <x v="2"/>
    <x v="2"/>
    <x v="1"/>
    <x v="1"/>
    <x v="1"/>
    <x v="2"/>
    <x v="2"/>
    <x v="2"/>
    <x v="1"/>
    <x v="3"/>
    <x v="2"/>
    <x v="4"/>
    <x v="1"/>
    <x v="5"/>
    <x v="4"/>
    <x v="2"/>
    <x v="4"/>
    <x v="6"/>
    <x v="5"/>
    <x v="5"/>
    <x v="4"/>
    <x v="5"/>
    <x v="5"/>
    <x v="5"/>
    <x v="6"/>
    <x v="3"/>
    <x v="4"/>
    <x v="6"/>
    <x v="5"/>
    <x v="1"/>
    <x v="1"/>
    <x v="4"/>
    <x v="1"/>
    <x v="2"/>
    <x v="6"/>
  </r>
  <r>
    <x v="461"/>
    <x v="35"/>
    <x v="1"/>
    <x v="1"/>
    <x v="2"/>
    <x v="10"/>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0"/>
    <x v="1"/>
    <x v="1"/>
    <x v="0"/>
    <x v="5"/>
    <x v="8"/>
    <x v="12"/>
    <x v="17"/>
    <x v="20"/>
    <x v="22"/>
    <x v="0"/>
    <x v="0"/>
    <x v="0"/>
    <x v="1"/>
    <x v="23"/>
    <x v="26"/>
    <x v="40"/>
    <x v="43"/>
    <x v="2"/>
    <x v="17"/>
    <x v="0"/>
    <x v="104"/>
    <x v="38"/>
    <x v="48"/>
    <x v="73"/>
    <x v="27"/>
    <x v="27"/>
    <x v="25"/>
    <x v="41"/>
    <x v="71"/>
    <x v="81"/>
    <x v="30"/>
    <x v="65"/>
    <x v="49"/>
    <x v="21"/>
    <x v="56"/>
    <x v="48"/>
    <x v="80"/>
    <x v="65"/>
    <x v="53"/>
    <x v="90"/>
    <x v="20"/>
    <x v="30"/>
    <x v="32"/>
    <x v="21"/>
    <x v="21"/>
    <x v="20"/>
    <x v="26"/>
    <x v="18"/>
    <x v="33"/>
    <x v="25"/>
    <x v="111"/>
    <x v="124"/>
    <x v="102"/>
    <x v="87"/>
    <x v="90"/>
    <x v="84"/>
    <x v="118"/>
    <x v="119"/>
    <x v="105"/>
    <x v="156"/>
    <x v="114"/>
    <x v="126"/>
    <x v="105"/>
    <x v="89"/>
    <x v="93"/>
    <x v="86"/>
    <x v="121"/>
    <x v="122"/>
    <x v="108"/>
    <x v="159"/>
    <x v="0"/>
    <x v="2"/>
    <x v="2"/>
    <x v="0"/>
    <x v="1"/>
    <x v="2"/>
    <x v="4"/>
    <x v="0"/>
    <x v="1"/>
    <x v="2"/>
    <x v="4"/>
    <x v="1"/>
    <x v="3"/>
    <x v="4"/>
    <x v="1"/>
    <x v="1"/>
    <x v="1"/>
    <x v="1"/>
    <x v="3"/>
    <x v="3"/>
    <x v="111"/>
    <x v="91"/>
    <x v="88"/>
    <x v="80"/>
    <x v="71"/>
    <x v="65"/>
    <x v="91"/>
    <x v="92"/>
    <x v="106"/>
    <x v="131"/>
    <x v="0"/>
    <x v="1"/>
    <x v="1"/>
    <x v="0"/>
    <x v="0"/>
    <x v="1"/>
    <x v="1"/>
    <x v="0"/>
    <x v="1"/>
    <x v="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2"/>
    <x v="1"/>
    <x v="5"/>
    <x v="4"/>
    <x v="2"/>
    <x v="4"/>
    <x v="6"/>
    <x v="5"/>
    <x v="5"/>
    <x v="4"/>
    <x v="5"/>
    <x v="5"/>
    <x v="5"/>
    <x v="6"/>
    <x v="3"/>
    <x v="2"/>
    <x v="6"/>
    <x v="5"/>
    <x v="1"/>
    <x v="1"/>
    <x v="4"/>
    <x v="1"/>
    <x v="2"/>
    <x v="6"/>
  </r>
  <r>
    <x v="462"/>
    <x v="347"/>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1"/>
    <x v="1"/>
    <x v="23"/>
    <x v="26"/>
    <x v="40"/>
    <x v="43"/>
    <x v="6"/>
    <x v="10"/>
    <x v="0"/>
    <x v="7"/>
    <x v="18"/>
    <x v="6"/>
    <x v="3"/>
    <x v="6"/>
    <x v="21"/>
    <x v="1"/>
    <x v="7"/>
    <x v="9"/>
    <x v="10"/>
    <x v="128"/>
    <x v="86"/>
    <x v="94"/>
    <x v="94"/>
    <x v="78"/>
    <x v="54"/>
    <x v="106"/>
    <x v="99"/>
    <x v="117"/>
    <x v="162"/>
    <x v="66"/>
    <x v="62"/>
    <x v="60"/>
    <x v="66"/>
    <x v="59"/>
    <x v="56"/>
    <x v="65"/>
    <x v="62"/>
    <x v="63"/>
    <x v="63"/>
    <x v="0"/>
    <x v="6"/>
    <x v="1"/>
    <x v="0"/>
    <x v="2"/>
    <x v="16"/>
    <x v="0"/>
    <x v="1"/>
    <x v="0"/>
    <x v="0"/>
    <x v="0"/>
    <x v="6"/>
    <x v="1"/>
    <x v="0"/>
    <x v="2"/>
    <x v="17"/>
    <x v="0"/>
    <x v="1"/>
    <x v="0"/>
    <x v="0"/>
    <x v="114"/>
    <x v="122"/>
    <x v="104"/>
    <x v="89"/>
    <x v="92"/>
    <x v="71"/>
    <x v="125"/>
    <x v="121"/>
    <x v="109"/>
    <x v="160"/>
    <x v="2"/>
    <x v="3"/>
    <x v="1"/>
    <x v="1"/>
    <x v="4"/>
    <x v="4"/>
    <x v="3"/>
    <x v="2"/>
    <x v="0"/>
    <x v="0"/>
    <x v="0"/>
    <x v="1"/>
    <x v="7"/>
    <x v="1"/>
    <x v="2"/>
    <x v="0"/>
    <x v="7"/>
    <x v="11"/>
    <x v="0"/>
    <x v="7"/>
    <x v="68"/>
    <x v="66"/>
    <x v="61"/>
    <x v="67"/>
    <x v="59"/>
    <x v="59"/>
    <x v="66"/>
    <x v="66"/>
    <x v="68"/>
    <x v="6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0"/>
    <x v="4"/>
    <x v="5"/>
    <x v="5"/>
    <x v="5"/>
    <x v="6"/>
    <x v="3"/>
    <x v="4"/>
    <x v="6"/>
    <x v="5"/>
    <x v="1"/>
    <x v="1"/>
    <x v="4"/>
    <x v="1"/>
    <x v="2"/>
    <x v="6"/>
  </r>
  <r>
    <x v="463"/>
    <x v="451"/>
    <x v="1"/>
    <x v="1"/>
    <x v="2"/>
    <x v="7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0"/>
    <x v="0"/>
    <x v="0"/>
    <x v="0"/>
    <x v="1"/>
    <x v="2"/>
    <x v="2"/>
    <x v="2"/>
    <x v="0"/>
    <x v="0"/>
    <x v="0"/>
    <x v="0"/>
    <x v="0"/>
    <x v="1"/>
    <x v="23"/>
    <x v="26"/>
    <x v="40"/>
    <x v="43"/>
    <x v="2"/>
    <x v="53"/>
    <x v="0"/>
    <x v="92"/>
    <x v="51"/>
    <x v="64"/>
    <x v="54"/>
    <x v="59"/>
    <x v="16"/>
    <x v="47"/>
    <x v="36"/>
    <x v="119"/>
    <x v="92"/>
    <x v="42"/>
    <x v="51"/>
    <x v="33"/>
    <x v="40"/>
    <x v="24"/>
    <x v="59"/>
    <x v="58"/>
    <x v="70"/>
    <x v="4"/>
    <x v="79"/>
    <x v="34"/>
    <x v="10"/>
    <x v="22"/>
    <x v="38"/>
    <x v="0"/>
    <x v="36"/>
    <x v="8"/>
    <x v="25"/>
    <x v="0"/>
    <x v="20"/>
    <x v="43"/>
    <x v="34"/>
    <x v="48"/>
    <x v="33"/>
    <x v="46"/>
    <x v="9"/>
    <x v="33"/>
    <x v="25"/>
    <x v="68"/>
    <x v="47"/>
    <x v="44"/>
    <x v="35"/>
    <x v="50"/>
    <x v="34"/>
    <x v="48"/>
    <x v="9"/>
    <x v="34"/>
    <x v="26"/>
    <x v="71"/>
    <x v="49"/>
    <x v="70"/>
    <x v="93"/>
    <x v="57"/>
    <x v="55"/>
    <x v="46"/>
    <x v="79"/>
    <x v="91"/>
    <x v="96"/>
    <x v="38"/>
    <x v="112"/>
    <x v="4"/>
    <x v="1"/>
    <x v="3"/>
    <x v="4"/>
    <x v="1"/>
    <x v="1"/>
    <x v="1"/>
    <x v="1"/>
    <x v="3"/>
    <x v="3"/>
    <x v="19"/>
    <x v="43"/>
    <x v="27"/>
    <x v="10"/>
    <x v="55"/>
    <x v="15"/>
    <x v="53"/>
    <x v="47"/>
    <x v="68"/>
    <x v="55"/>
    <x v="83"/>
    <x v="28"/>
    <x v="39"/>
    <x v="80"/>
    <x v="3"/>
    <x v="63"/>
    <x v="15"/>
    <x v="32"/>
    <x v="15"/>
    <x v="40"/>
    <x v="7"/>
    <x v="7"/>
    <x v="6"/>
    <x v="2"/>
    <x v="5"/>
    <x v="2"/>
    <x v="5"/>
    <x v="4"/>
    <x v="7"/>
    <x v="5"/>
    <x v="5"/>
    <x v="4"/>
    <x v="4"/>
    <x v="4"/>
    <x v="1"/>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64"/>
    <x v="260"/>
    <x v="1"/>
    <x v="1"/>
    <x v="2"/>
    <x v="63"/>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56"/>
    <x v="0"/>
    <x v="72"/>
    <x v="64"/>
    <x v="75"/>
    <x v="36"/>
    <x v="21"/>
    <x v="60"/>
    <x v="72"/>
    <x v="68"/>
    <x v="91"/>
    <x v="130"/>
    <x v="62"/>
    <x v="38"/>
    <x v="22"/>
    <x v="58"/>
    <x v="62"/>
    <x v="13"/>
    <x v="33"/>
    <x v="38"/>
    <x v="33"/>
    <x v="41"/>
    <x v="39"/>
    <x v="14"/>
    <x v="19"/>
    <x v="41"/>
    <x v="37"/>
    <x v="1"/>
    <x v="38"/>
    <x v="41"/>
    <x v="22"/>
    <x v="31"/>
    <x v="35"/>
    <x v="55"/>
    <x v="68"/>
    <x v="22"/>
    <x v="17"/>
    <x v="61"/>
    <x v="67"/>
    <x v="65"/>
    <x v="52"/>
    <x v="98"/>
    <x v="35"/>
    <x v="56"/>
    <x v="71"/>
    <x v="22"/>
    <x v="18"/>
    <x v="63"/>
    <x v="69"/>
    <x v="67"/>
    <x v="54"/>
    <x v="101"/>
    <x v="79"/>
    <x v="72"/>
    <x v="36"/>
    <x v="67"/>
    <x v="76"/>
    <x v="25"/>
    <x v="56"/>
    <x v="55"/>
    <x v="55"/>
    <x v="60"/>
    <x v="1"/>
    <x v="2"/>
    <x v="2"/>
    <x v="3"/>
    <x v="2"/>
    <x v="3"/>
    <x v="6"/>
    <x v="4"/>
    <x v="1"/>
    <x v="4"/>
    <x v="43"/>
    <x v="52"/>
    <x v="56"/>
    <x v="25"/>
    <x v="22"/>
    <x v="55"/>
    <x v="24"/>
    <x v="33"/>
    <x v="57"/>
    <x v="68"/>
    <x v="69"/>
    <x v="27"/>
    <x v="26"/>
    <x v="68"/>
    <x v="63"/>
    <x v="2"/>
    <x v="65"/>
    <x v="52"/>
    <x v="35"/>
    <x v="42"/>
    <x v="7"/>
    <x v="7"/>
    <x v="6"/>
    <x v="2"/>
    <x v="5"/>
    <x v="2"/>
    <x v="5"/>
    <x v="4"/>
    <x v="7"/>
    <x v="5"/>
    <x v="5"/>
    <x v="4"/>
    <x v="4"/>
    <x v="4"/>
    <x v="3"/>
    <x v="2"/>
    <x v="4"/>
    <x v="4"/>
    <x v="5"/>
    <x v="4"/>
    <x v="4"/>
    <x v="4"/>
    <x v="4"/>
    <x v="4"/>
    <x v="4"/>
    <x v="4"/>
    <x v="4"/>
    <x v="4"/>
    <x v="4"/>
    <x v="4"/>
    <x v="4"/>
    <x v="1"/>
    <x v="5"/>
    <x v="2"/>
    <x v="4"/>
    <x v="4"/>
    <x v="3"/>
    <x v="4"/>
    <x v="4"/>
    <x v="6"/>
    <x v="2"/>
    <x v="3"/>
    <x v="4"/>
    <x v="2"/>
    <x v="3"/>
    <x v="4"/>
    <x v="0"/>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0"/>
    <x v="5"/>
    <x v="5"/>
    <x v="6"/>
    <x v="3"/>
    <x v="4"/>
    <x v="6"/>
    <x v="5"/>
    <x v="1"/>
    <x v="1"/>
    <x v="4"/>
    <x v="1"/>
    <x v="2"/>
    <x v="6"/>
  </r>
  <r>
    <x v="465"/>
    <x v="96"/>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2"/>
    <x v="61"/>
    <x v="0"/>
    <x v="116"/>
    <x v="50"/>
    <x v="66"/>
    <x v="86"/>
    <x v="35"/>
    <x v="35"/>
    <x v="31"/>
    <x v="51"/>
    <x v="96"/>
    <x v="107"/>
    <x v="18"/>
    <x v="52"/>
    <x v="31"/>
    <x v="8"/>
    <x v="48"/>
    <x v="38"/>
    <x v="74"/>
    <x v="55"/>
    <x v="27"/>
    <x v="64"/>
    <x v="11"/>
    <x v="14"/>
    <x v="16"/>
    <x v="9"/>
    <x v="13"/>
    <x v="10"/>
    <x v="16"/>
    <x v="7"/>
    <x v="16"/>
    <x v="11"/>
    <x v="81"/>
    <x v="39"/>
    <x v="57"/>
    <x v="72"/>
    <x v="30"/>
    <x v="30"/>
    <x v="22"/>
    <x v="45"/>
    <x v="54"/>
    <x v="73"/>
    <x v="83"/>
    <x v="40"/>
    <x v="60"/>
    <x v="74"/>
    <x v="32"/>
    <x v="32"/>
    <x v="23"/>
    <x v="47"/>
    <x v="56"/>
    <x v="76"/>
    <x v="31"/>
    <x v="88"/>
    <x v="47"/>
    <x v="15"/>
    <x v="62"/>
    <x v="57"/>
    <x v="102"/>
    <x v="75"/>
    <x v="53"/>
    <x v="85"/>
    <x v="4"/>
    <x v="1"/>
    <x v="3"/>
    <x v="4"/>
    <x v="1"/>
    <x v="1"/>
    <x v="1"/>
    <x v="1"/>
    <x v="3"/>
    <x v="3"/>
    <x v="57"/>
    <x v="49"/>
    <x v="36"/>
    <x v="57"/>
    <x v="37"/>
    <x v="36"/>
    <x v="42"/>
    <x v="67"/>
    <x v="54"/>
    <x v="84"/>
    <x v="31"/>
    <x v="18"/>
    <x v="31"/>
    <x v="17"/>
    <x v="12"/>
    <x v="7"/>
    <x v="20"/>
    <x v="7"/>
    <x v="28"/>
    <x v="10"/>
    <x v="7"/>
    <x v="7"/>
    <x v="4"/>
    <x v="2"/>
    <x v="5"/>
    <x v="2"/>
    <x v="5"/>
    <x v="4"/>
    <x v="7"/>
    <x v="5"/>
    <x v="5"/>
    <x v="4"/>
    <x v="4"/>
    <x v="4"/>
    <x v="3"/>
    <x v="2"/>
    <x v="4"/>
    <x v="0"/>
    <x v="5"/>
    <x v="4"/>
    <x v="4"/>
    <x v="4"/>
    <x v="4"/>
    <x v="4"/>
    <x v="4"/>
    <x v="4"/>
    <x v="4"/>
    <x v="4"/>
    <x v="4"/>
    <x v="4"/>
    <x v="4"/>
    <x v="1"/>
    <x v="5"/>
    <x v="2"/>
    <x v="4"/>
    <x v="4"/>
    <x v="3"/>
    <x v="4"/>
    <x v="4"/>
    <x v="6"/>
    <x v="2"/>
    <x v="3"/>
    <x v="0"/>
    <x v="2"/>
    <x v="3"/>
    <x v="4"/>
    <x v="2"/>
    <x v="3"/>
    <x v="3"/>
    <x v="2"/>
    <x v="3"/>
    <x v="1"/>
    <x v="1"/>
    <x v="1"/>
    <x v="1"/>
    <x v="1"/>
    <x v="2"/>
    <x v="1"/>
    <x v="1"/>
    <x v="1"/>
    <x v="2"/>
    <x v="1"/>
    <x v="2"/>
    <x v="1"/>
    <x v="1"/>
    <x v="1"/>
    <x v="1"/>
    <x v="1"/>
    <x v="1"/>
    <x v="1"/>
    <x v="1"/>
    <x v="1"/>
    <x v="1"/>
    <x v="2"/>
    <x v="1"/>
    <x v="2"/>
    <x v="3"/>
    <x v="2"/>
    <x v="5"/>
    <x v="4"/>
    <x v="2"/>
    <x v="2"/>
    <x v="1"/>
    <x v="1"/>
    <x v="2"/>
    <x v="4"/>
    <x v="3"/>
    <x v="4"/>
    <x v="3"/>
    <x v="5"/>
    <x v="5"/>
    <x v="4"/>
    <x v="4"/>
    <x v="5"/>
    <x v="4"/>
    <x v="5"/>
    <x v="1"/>
    <x v="1"/>
    <x v="1"/>
    <x v="1"/>
    <x v="2"/>
    <x v="2"/>
    <x v="1"/>
    <x v="1"/>
    <x v="1"/>
    <x v="2"/>
    <x v="2"/>
    <x v="2"/>
    <x v="1"/>
    <x v="3"/>
    <x v="2"/>
    <x v="4"/>
    <x v="1"/>
    <x v="5"/>
    <x v="4"/>
    <x v="2"/>
    <x v="4"/>
    <x v="6"/>
    <x v="5"/>
    <x v="5"/>
    <x v="4"/>
    <x v="2"/>
    <x v="5"/>
    <x v="5"/>
    <x v="6"/>
    <x v="3"/>
    <x v="4"/>
    <x v="6"/>
    <x v="5"/>
    <x v="1"/>
    <x v="1"/>
    <x v="4"/>
    <x v="1"/>
    <x v="2"/>
    <x v="6"/>
  </r>
  <r>
    <x v="466"/>
    <x v="285"/>
    <x v="1"/>
    <x v="1"/>
    <x v="2"/>
    <x v="12"/>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0"/>
    <x v="0"/>
    <x v="1"/>
    <x v="3"/>
    <x v="4"/>
    <x v="3"/>
    <x v="0"/>
    <x v="0"/>
    <x v="0"/>
    <x v="0"/>
    <x v="0"/>
    <x v="1"/>
    <x v="23"/>
    <x v="26"/>
    <x v="40"/>
    <x v="43"/>
    <x v="5"/>
    <x v="4"/>
    <x v="0"/>
    <x v="114"/>
    <x v="48"/>
    <x v="67"/>
    <x v="51"/>
    <x v="13"/>
    <x v="13"/>
    <x v="51"/>
    <x v="44"/>
    <x v="75"/>
    <x v="101"/>
    <x v="20"/>
    <x v="54"/>
    <x v="30"/>
    <x v="43"/>
    <x v="70"/>
    <x v="62"/>
    <x v="54"/>
    <x v="62"/>
    <x v="49"/>
    <x v="70"/>
    <x v="6"/>
    <x v="7"/>
    <x v="35"/>
    <x v="14"/>
    <x v="15"/>
    <x v="14"/>
    <x v="43"/>
    <x v="56"/>
    <x v="36"/>
    <x v="45"/>
    <x v="110"/>
    <x v="125"/>
    <x v="103"/>
    <x v="85"/>
    <x v="55"/>
    <x v="55"/>
    <x v="121"/>
    <x v="118"/>
    <x v="104"/>
    <x v="157"/>
    <x v="113"/>
    <x v="127"/>
    <x v="106"/>
    <x v="87"/>
    <x v="57"/>
    <x v="57"/>
    <x v="124"/>
    <x v="121"/>
    <x v="107"/>
    <x v="160"/>
    <x v="1"/>
    <x v="1"/>
    <x v="1"/>
    <x v="2"/>
    <x v="37"/>
    <x v="31"/>
    <x v="1"/>
    <x v="1"/>
    <x v="2"/>
    <x v="1"/>
    <x v="3"/>
    <x v="0"/>
    <x v="4"/>
    <x v="2"/>
    <x v="0"/>
    <x v="0"/>
    <x v="5"/>
    <x v="5"/>
    <x v="2"/>
    <x v="5"/>
    <x v="112"/>
    <x v="92"/>
    <x v="89"/>
    <x v="78"/>
    <x v="64"/>
    <x v="58"/>
    <x v="92"/>
    <x v="91"/>
    <x v="105"/>
    <x v="130"/>
    <x v="0"/>
    <x v="0"/>
    <x v="0"/>
    <x v="0"/>
    <x v="1"/>
    <x v="0"/>
    <x v="0"/>
    <x v="0"/>
    <x v="0"/>
    <x v="0"/>
    <x v="7"/>
    <x v="7"/>
    <x v="0"/>
    <x v="2"/>
    <x v="5"/>
    <x v="2"/>
    <x v="5"/>
    <x v="4"/>
    <x v="7"/>
    <x v="5"/>
    <x v="5"/>
    <x v="4"/>
    <x v="4"/>
    <x v="4"/>
    <x v="3"/>
    <x v="2"/>
    <x v="1"/>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0"/>
    <x v="4"/>
    <x v="3"/>
    <x v="4"/>
    <x v="5"/>
    <x v="5"/>
    <x v="5"/>
    <x v="4"/>
    <x v="4"/>
    <x v="5"/>
    <x v="4"/>
    <x v="5"/>
    <x v="1"/>
    <x v="1"/>
    <x v="1"/>
    <x v="1"/>
    <x v="2"/>
    <x v="2"/>
    <x v="1"/>
    <x v="1"/>
    <x v="1"/>
    <x v="2"/>
    <x v="2"/>
    <x v="2"/>
    <x v="1"/>
    <x v="3"/>
    <x v="2"/>
    <x v="4"/>
    <x v="1"/>
    <x v="5"/>
    <x v="4"/>
    <x v="2"/>
    <x v="4"/>
    <x v="6"/>
    <x v="5"/>
    <x v="5"/>
    <x v="4"/>
    <x v="5"/>
    <x v="5"/>
    <x v="5"/>
    <x v="6"/>
    <x v="3"/>
    <x v="4"/>
    <x v="6"/>
    <x v="5"/>
    <x v="1"/>
    <x v="1"/>
    <x v="4"/>
    <x v="1"/>
    <x v="2"/>
    <x v="3"/>
  </r>
  <r>
    <x v="467"/>
    <x v="461"/>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9"/>
    <x v="1"/>
    <x v="23"/>
    <x v="26"/>
    <x v="40"/>
    <x v="29"/>
    <x v="4"/>
    <x v="61"/>
    <x v="0"/>
    <x v="17"/>
    <x v="17"/>
    <x v="18"/>
    <x v="18"/>
    <x v="19"/>
    <x v="19"/>
    <x v="17"/>
    <x v="17"/>
    <x v="34"/>
    <x v="30"/>
    <x v="118"/>
    <x v="87"/>
    <x v="81"/>
    <x v="79"/>
    <x v="64"/>
    <x v="56"/>
    <x v="89"/>
    <x v="89"/>
    <x v="91"/>
    <x v="141"/>
    <x v="84"/>
    <x v="83"/>
    <x v="74"/>
    <x v="68"/>
    <x v="47"/>
    <x v="45"/>
    <x v="85"/>
    <x v="83"/>
    <x v="74"/>
    <x v="82"/>
    <x v="2"/>
    <x v="5"/>
    <x v="11"/>
    <x v="2"/>
    <x v="14"/>
    <x v="14"/>
    <x v="8"/>
    <x v="12"/>
    <x v="2"/>
    <x v="2"/>
    <x v="2"/>
    <x v="5"/>
    <x v="12"/>
    <x v="2"/>
    <x v="14"/>
    <x v="15"/>
    <x v="8"/>
    <x v="13"/>
    <x v="2"/>
    <x v="2"/>
    <x v="112"/>
    <x v="123"/>
    <x v="94"/>
    <x v="87"/>
    <x v="80"/>
    <x v="73"/>
    <x v="117"/>
    <x v="109"/>
    <x v="107"/>
    <x v="158"/>
    <x v="1"/>
    <x v="2"/>
    <x v="2"/>
    <x v="3"/>
    <x v="2"/>
    <x v="3"/>
    <x v="6"/>
    <x v="4"/>
    <x v="1"/>
    <x v="4"/>
    <x v="2"/>
    <x v="5"/>
    <x v="2"/>
    <x v="6"/>
    <x v="19"/>
    <x v="15"/>
    <x v="1"/>
    <x v="1"/>
    <x v="2"/>
    <x v="1"/>
    <x v="92"/>
    <x v="89"/>
    <x v="82"/>
    <x v="88"/>
    <x v="66"/>
    <x v="64"/>
    <x v="90"/>
    <x v="90"/>
    <x v="91"/>
    <x v="93"/>
    <x v="7"/>
    <x v="7"/>
    <x v="6"/>
    <x v="2"/>
    <x v="5"/>
    <x v="2"/>
    <x v="5"/>
    <x v="4"/>
    <x v="7"/>
    <x v="5"/>
    <x v="5"/>
    <x v="4"/>
    <x v="4"/>
    <x v="4"/>
    <x v="3"/>
    <x v="2"/>
    <x v="4"/>
    <x v="4"/>
    <x v="5"/>
    <x v="4"/>
    <x v="4"/>
    <x v="4"/>
    <x v="4"/>
    <x v="4"/>
    <x v="4"/>
    <x v="4"/>
    <x v="4"/>
    <x v="4"/>
    <x v="4"/>
    <x v="4"/>
    <x v="4"/>
    <x v="1"/>
    <x v="5"/>
    <x v="2"/>
    <x v="4"/>
    <x v="4"/>
    <x v="3"/>
    <x v="2"/>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68"/>
    <x v="302"/>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0"/>
    <x v="0"/>
    <x v="0"/>
    <x v="0"/>
    <x v="0"/>
    <x v="1"/>
    <x v="23"/>
    <x v="26"/>
    <x v="40"/>
    <x v="43"/>
    <x v="2"/>
    <x v="61"/>
    <x v="0"/>
    <x v="98"/>
    <x v="54"/>
    <x v="84"/>
    <x v="77"/>
    <x v="29"/>
    <x v="28"/>
    <x v="80"/>
    <x v="76"/>
    <x v="111"/>
    <x v="142"/>
    <x v="36"/>
    <x v="48"/>
    <x v="13"/>
    <x v="17"/>
    <x v="54"/>
    <x v="47"/>
    <x v="24"/>
    <x v="30"/>
    <x v="12"/>
    <x v="29"/>
    <x v="26"/>
    <x v="6"/>
    <x v="3"/>
    <x v="19"/>
    <x v="20"/>
    <x v="18"/>
    <x v="0"/>
    <x v="0"/>
    <x v="3"/>
    <x v="0"/>
    <x v="59"/>
    <x v="43"/>
    <x v="77"/>
    <x v="63"/>
    <x v="24"/>
    <x v="23"/>
    <x v="74"/>
    <x v="70"/>
    <x v="69"/>
    <x v="114"/>
    <x v="61"/>
    <x v="44"/>
    <x v="80"/>
    <x v="65"/>
    <x v="26"/>
    <x v="24"/>
    <x v="77"/>
    <x v="72"/>
    <x v="72"/>
    <x v="117"/>
    <x v="53"/>
    <x v="84"/>
    <x v="27"/>
    <x v="24"/>
    <x v="68"/>
    <x v="64"/>
    <x v="49"/>
    <x v="50"/>
    <x v="37"/>
    <x v="44"/>
    <x v="4"/>
    <x v="1"/>
    <x v="3"/>
    <x v="4"/>
    <x v="1"/>
    <x v="1"/>
    <x v="1"/>
    <x v="1"/>
    <x v="3"/>
    <x v="3"/>
    <x v="34"/>
    <x v="53"/>
    <x v="60"/>
    <x v="40"/>
    <x v="31"/>
    <x v="29"/>
    <x v="82"/>
    <x v="79"/>
    <x v="69"/>
    <x v="118"/>
    <x v="61"/>
    <x v="12"/>
    <x v="16"/>
    <x v="26"/>
    <x v="21"/>
    <x v="20"/>
    <x v="3"/>
    <x v="2"/>
    <x v="13"/>
    <x v="2"/>
    <x v="7"/>
    <x v="7"/>
    <x v="1"/>
    <x v="2"/>
    <x v="5"/>
    <x v="2"/>
    <x v="5"/>
    <x v="4"/>
    <x v="7"/>
    <x v="5"/>
    <x v="5"/>
    <x v="4"/>
    <x v="4"/>
    <x v="4"/>
    <x v="3"/>
    <x v="2"/>
    <x v="1"/>
    <x v="4"/>
    <x v="5"/>
    <x v="1"/>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1"/>
    <x v="6"/>
    <x v="5"/>
    <x v="1"/>
    <x v="1"/>
    <x v="4"/>
    <x v="1"/>
    <x v="2"/>
    <x v="6"/>
  </r>
  <r>
    <x v="469"/>
    <x v="342"/>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0"/>
    <x v="0"/>
    <x v="0"/>
    <x v="0"/>
    <x v="0"/>
    <x v="1"/>
    <x v="23"/>
    <x v="26"/>
    <x v="40"/>
    <x v="43"/>
    <x v="4"/>
    <x v="61"/>
    <x v="0"/>
    <x v="98"/>
    <x v="54"/>
    <x v="84"/>
    <x v="77"/>
    <x v="29"/>
    <x v="28"/>
    <x v="80"/>
    <x v="76"/>
    <x v="111"/>
    <x v="142"/>
    <x v="36"/>
    <x v="48"/>
    <x v="13"/>
    <x v="17"/>
    <x v="54"/>
    <x v="47"/>
    <x v="24"/>
    <x v="30"/>
    <x v="12"/>
    <x v="29"/>
    <x v="15"/>
    <x v="22"/>
    <x v="9"/>
    <x v="2"/>
    <x v="13"/>
    <x v="15"/>
    <x v="28"/>
    <x v="31"/>
    <x v="4"/>
    <x v="21"/>
    <x v="59"/>
    <x v="43"/>
    <x v="77"/>
    <x v="63"/>
    <x v="24"/>
    <x v="23"/>
    <x v="74"/>
    <x v="70"/>
    <x v="69"/>
    <x v="114"/>
    <x v="61"/>
    <x v="44"/>
    <x v="80"/>
    <x v="65"/>
    <x v="26"/>
    <x v="24"/>
    <x v="77"/>
    <x v="72"/>
    <x v="72"/>
    <x v="117"/>
    <x v="53"/>
    <x v="84"/>
    <x v="27"/>
    <x v="24"/>
    <x v="68"/>
    <x v="64"/>
    <x v="49"/>
    <x v="50"/>
    <x v="37"/>
    <x v="44"/>
    <x v="1"/>
    <x v="2"/>
    <x v="2"/>
    <x v="3"/>
    <x v="2"/>
    <x v="3"/>
    <x v="6"/>
    <x v="4"/>
    <x v="1"/>
    <x v="4"/>
    <x v="69"/>
    <x v="37"/>
    <x v="65"/>
    <x v="66"/>
    <x v="30"/>
    <x v="24"/>
    <x v="31"/>
    <x v="39"/>
    <x v="73"/>
    <x v="84"/>
    <x v="29"/>
    <x v="60"/>
    <x v="17"/>
    <x v="2"/>
    <x v="35"/>
    <x v="45"/>
    <x v="59"/>
    <x v="44"/>
    <x v="10"/>
    <x v="30"/>
    <x v="7"/>
    <x v="7"/>
    <x v="1"/>
    <x v="2"/>
    <x v="5"/>
    <x v="2"/>
    <x v="5"/>
    <x v="4"/>
    <x v="7"/>
    <x v="5"/>
    <x v="5"/>
    <x v="4"/>
    <x v="4"/>
    <x v="4"/>
    <x v="3"/>
    <x v="2"/>
    <x v="1"/>
    <x v="4"/>
    <x v="5"/>
    <x v="1"/>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1"/>
    <x v="6"/>
    <x v="5"/>
    <x v="1"/>
    <x v="1"/>
    <x v="4"/>
    <x v="1"/>
    <x v="2"/>
    <x v="6"/>
  </r>
  <r>
    <x v="470"/>
    <x v="232"/>
    <x v="1"/>
    <x v="1"/>
    <x v="2"/>
    <x v="67"/>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0"/>
    <x v="0"/>
    <x v="0"/>
    <x v="0"/>
    <x v="0"/>
    <x v="1"/>
    <x v="23"/>
    <x v="26"/>
    <x v="40"/>
    <x v="43"/>
    <x v="5"/>
    <x v="61"/>
    <x v="0"/>
    <x v="98"/>
    <x v="54"/>
    <x v="84"/>
    <x v="77"/>
    <x v="29"/>
    <x v="28"/>
    <x v="80"/>
    <x v="76"/>
    <x v="111"/>
    <x v="142"/>
    <x v="36"/>
    <x v="48"/>
    <x v="13"/>
    <x v="17"/>
    <x v="54"/>
    <x v="47"/>
    <x v="24"/>
    <x v="30"/>
    <x v="12"/>
    <x v="29"/>
    <x v="19"/>
    <x v="3"/>
    <x v="15"/>
    <x v="0"/>
    <x v="0"/>
    <x v="0"/>
    <x v="3"/>
    <x v="10"/>
    <x v="1"/>
    <x v="14"/>
    <x v="56"/>
    <x v="41"/>
    <x v="75"/>
    <x v="60"/>
    <x v="23"/>
    <x v="22"/>
    <x v="71"/>
    <x v="67"/>
    <x v="66"/>
    <x v="109"/>
    <x v="58"/>
    <x v="42"/>
    <x v="78"/>
    <x v="62"/>
    <x v="24"/>
    <x v="23"/>
    <x v="73"/>
    <x v="69"/>
    <x v="69"/>
    <x v="112"/>
    <x v="57"/>
    <x v="86"/>
    <x v="29"/>
    <x v="27"/>
    <x v="70"/>
    <x v="65"/>
    <x v="52"/>
    <x v="53"/>
    <x v="40"/>
    <x v="49"/>
    <x v="3"/>
    <x v="0"/>
    <x v="4"/>
    <x v="2"/>
    <x v="0"/>
    <x v="0"/>
    <x v="5"/>
    <x v="5"/>
    <x v="2"/>
    <x v="5"/>
    <x v="54"/>
    <x v="60"/>
    <x v="45"/>
    <x v="68"/>
    <x v="43"/>
    <x v="39"/>
    <x v="49"/>
    <x v="34"/>
    <x v="67"/>
    <x v="57"/>
    <x v="31"/>
    <x v="5"/>
    <x v="26"/>
    <x v="1"/>
    <x v="2"/>
    <x v="1"/>
    <x v="23"/>
    <x v="43"/>
    <x v="14"/>
    <x v="32"/>
    <x v="7"/>
    <x v="7"/>
    <x v="1"/>
    <x v="2"/>
    <x v="5"/>
    <x v="2"/>
    <x v="5"/>
    <x v="4"/>
    <x v="7"/>
    <x v="5"/>
    <x v="5"/>
    <x v="4"/>
    <x v="4"/>
    <x v="4"/>
    <x v="3"/>
    <x v="2"/>
    <x v="1"/>
    <x v="4"/>
    <x v="5"/>
    <x v="1"/>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1"/>
    <x v="6"/>
    <x v="5"/>
    <x v="1"/>
    <x v="1"/>
    <x v="4"/>
    <x v="1"/>
    <x v="2"/>
    <x v="6"/>
  </r>
  <r>
    <x v="471"/>
    <x v="102"/>
    <x v="1"/>
    <x v="1"/>
    <x v="2"/>
    <x v="62"/>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4"/>
    <x v="61"/>
    <x v="0"/>
    <x v="51"/>
    <x v="60"/>
    <x v="92"/>
    <x v="34"/>
    <x v="29"/>
    <x v="32"/>
    <x v="102"/>
    <x v="85"/>
    <x v="119"/>
    <x v="158"/>
    <x v="84"/>
    <x v="42"/>
    <x v="5"/>
    <x v="60"/>
    <x v="54"/>
    <x v="43"/>
    <x v="2"/>
    <x v="20"/>
    <x v="4"/>
    <x v="13"/>
    <x v="59"/>
    <x v="16"/>
    <x v="2"/>
    <x v="42"/>
    <x v="13"/>
    <x v="6"/>
    <x v="2"/>
    <x v="21"/>
    <x v="1"/>
    <x v="11"/>
    <x v="14"/>
    <x v="51"/>
    <x v="89"/>
    <x v="20"/>
    <x v="26"/>
    <x v="29"/>
    <x v="110"/>
    <x v="83"/>
    <x v="85"/>
    <x v="135"/>
    <x v="14"/>
    <x v="52"/>
    <x v="92"/>
    <x v="20"/>
    <x v="28"/>
    <x v="30"/>
    <x v="113"/>
    <x v="86"/>
    <x v="88"/>
    <x v="138"/>
    <x v="100"/>
    <x v="76"/>
    <x v="15"/>
    <x v="69"/>
    <x v="66"/>
    <x v="58"/>
    <x v="12"/>
    <x v="36"/>
    <x v="21"/>
    <x v="23"/>
    <x v="1"/>
    <x v="2"/>
    <x v="2"/>
    <x v="3"/>
    <x v="2"/>
    <x v="3"/>
    <x v="6"/>
    <x v="4"/>
    <x v="1"/>
    <x v="4"/>
    <x v="23"/>
    <x v="47"/>
    <x v="79"/>
    <x v="23"/>
    <x v="32"/>
    <x v="30"/>
    <x v="73"/>
    <x v="53"/>
    <x v="87"/>
    <x v="108"/>
    <x v="84"/>
    <x v="33"/>
    <x v="2"/>
    <x v="69"/>
    <x v="26"/>
    <x v="20"/>
    <x v="11"/>
    <x v="30"/>
    <x v="4"/>
    <x v="12"/>
    <x v="7"/>
    <x v="7"/>
    <x v="2"/>
    <x v="2"/>
    <x v="5"/>
    <x v="2"/>
    <x v="2"/>
    <x v="4"/>
    <x v="7"/>
    <x v="5"/>
    <x v="5"/>
    <x v="4"/>
    <x v="4"/>
    <x v="4"/>
    <x v="3"/>
    <x v="2"/>
    <x v="4"/>
    <x v="4"/>
    <x v="5"/>
    <x v="4"/>
    <x v="4"/>
    <x v="4"/>
    <x v="4"/>
    <x v="4"/>
    <x v="4"/>
    <x v="4"/>
    <x v="4"/>
    <x v="4"/>
    <x v="4"/>
    <x v="4"/>
    <x v="4"/>
    <x v="1"/>
    <x v="5"/>
    <x v="2"/>
    <x v="4"/>
    <x v="4"/>
    <x v="3"/>
    <x v="1"/>
    <x v="4"/>
    <x v="2"/>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5"/>
    <x v="6"/>
    <x v="3"/>
    <x v="4"/>
    <x v="6"/>
    <x v="5"/>
    <x v="1"/>
    <x v="1"/>
    <x v="4"/>
    <x v="1"/>
    <x v="2"/>
    <x v="2"/>
  </r>
  <r>
    <x v="472"/>
    <x v="9"/>
    <x v="1"/>
    <x v="1"/>
    <x v="2"/>
    <x v="73"/>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6"/>
    <x v="8"/>
    <x v="0"/>
    <x v="87"/>
    <x v="84"/>
    <x v="35"/>
    <x v="55"/>
    <x v="52"/>
    <x v="70"/>
    <x v="92"/>
    <x v="35"/>
    <x v="83"/>
    <x v="63"/>
    <x v="47"/>
    <x v="18"/>
    <x v="62"/>
    <x v="39"/>
    <x v="31"/>
    <x v="3"/>
    <x v="12"/>
    <x v="71"/>
    <x v="41"/>
    <x v="108"/>
    <x v="12"/>
    <x v="5"/>
    <x v="6"/>
    <x v="6"/>
    <x v="4"/>
    <x v="3"/>
    <x v="0"/>
    <x v="5"/>
    <x v="2"/>
    <x v="6"/>
    <x v="38"/>
    <x v="63"/>
    <x v="20"/>
    <x v="33"/>
    <x v="41"/>
    <x v="65"/>
    <x v="79"/>
    <x v="24"/>
    <x v="31"/>
    <x v="19"/>
    <x v="39"/>
    <x v="64"/>
    <x v="21"/>
    <x v="34"/>
    <x v="43"/>
    <x v="67"/>
    <x v="82"/>
    <x v="25"/>
    <x v="33"/>
    <x v="19"/>
    <x v="75"/>
    <x v="64"/>
    <x v="85"/>
    <x v="55"/>
    <x v="51"/>
    <x v="21"/>
    <x v="43"/>
    <x v="97"/>
    <x v="76"/>
    <x v="141"/>
    <x v="2"/>
    <x v="3"/>
    <x v="1"/>
    <x v="1"/>
    <x v="4"/>
    <x v="4"/>
    <x v="3"/>
    <x v="2"/>
    <x v="0"/>
    <x v="0"/>
    <x v="45"/>
    <x v="26"/>
    <x v="31"/>
    <x v="44"/>
    <x v="42"/>
    <x v="28"/>
    <x v="80"/>
    <x v="35"/>
    <x v="55"/>
    <x v="49"/>
    <x v="46"/>
    <x v="50"/>
    <x v="44"/>
    <x v="20"/>
    <x v="10"/>
    <x v="21"/>
    <x v="1"/>
    <x v="52"/>
    <x v="20"/>
    <x v="50"/>
    <x v="7"/>
    <x v="7"/>
    <x v="6"/>
    <x v="2"/>
    <x v="1"/>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3"/>
    <x v="5"/>
    <x v="4"/>
    <x v="2"/>
    <x v="5"/>
    <x v="4"/>
    <x v="5"/>
    <x v="1"/>
    <x v="1"/>
    <x v="1"/>
    <x v="1"/>
    <x v="2"/>
    <x v="2"/>
    <x v="1"/>
    <x v="1"/>
    <x v="1"/>
    <x v="2"/>
    <x v="2"/>
    <x v="2"/>
    <x v="1"/>
    <x v="3"/>
    <x v="2"/>
    <x v="4"/>
    <x v="1"/>
    <x v="5"/>
    <x v="4"/>
    <x v="2"/>
    <x v="4"/>
    <x v="6"/>
    <x v="5"/>
    <x v="5"/>
    <x v="4"/>
    <x v="5"/>
    <x v="5"/>
    <x v="5"/>
    <x v="6"/>
    <x v="3"/>
    <x v="4"/>
    <x v="6"/>
    <x v="5"/>
    <x v="1"/>
    <x v="1"/>
    <x v="4"/>
    <x v="1"/>
    <x v="2"/>
    <x v="6"/>
  </r>
  <r>
    <x v="473"/>
    <x v="23"/>
    <x v="1"/>
    <x v="1"/>
    <x v="2"/>
    <x v="73"/>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5"/>
    <x v="14"/>
    <x v="0"/>
    <x v="131"/>
    <x v="49"/>
    <x v="82"/>
    <x v="63"/>
    <x v="15"/>
    <x v="15"/>
    <x v="61"/>
    <x v="53"/>
    <x v="92"/>
    <x v="123"/>
    <x v="3"/>
    <x v="53"/>
    <x v="15"/>
    <x v="31"/>
    <x v="68"/>
    <x v="60"/>
    <x v="44"/>
    <x v="53"/>
    <x v="32"/>
    <x v="48"/>
    <x v="0"/>
    <x v="6"/>
    <x v="17"/>
    <x v="3"/>
    <x v="7"/>
    <x v="6"/>
    <x v="26"/>
    <x v="42"/>
    <x v="18"/>
    <x v="29"/>
    <x v="87"/>
    <x v="32"/>
    <x v="64"/>
    <x v="41"/>
    <x v="8"/>
    <x v="8"/>
    <x v="46"/>
    <x v="40"/>
    <x v="39"/>
    <x v="76"/>
    <x v="90"/>
    <x v="32"/>
    <x v="67"/>
    <x v="42"/>
    <x v="8"/>
    <x v="8"/>
    <x v="48"/>
    <x v="42"/>
    <x v="41"/>
    <x v="79"/>
    <x v="24"/>
    <x v="96"/>
    <x v="40"/>
    <x v="47"/>
    <x v="86"/>
    <x v="80"/>
    <x v="77"/>
    <x v="80"/>
    <x v="68"/>
    <x v="82"/>
    <x v="3"/>
    <x v="0"/>
    <x v="4"/>
    <x v="2"/>
    <x v="0"/>
    <x v="0"/>
    <x v="5"/>
    <x v="5"/>
    <x v="2"/>
    <x v="5"/>
    <x v="88"/>
    <x v="51"/>
    <x v="31"/>
    <x v="51"/>
    <x v="27"/>
    <x v="25"/>
    <x v="23"/>
    <x v="8"/>
    <x v="38"/>
    <x v="18"/>
    <x v="10"/>
    <x v="12"/>
    <x v="42"/>
    <x v="9"/>
    <x v="29"/>
    <x v="29"/>
    <x v="64"/>
    <x v="69"/>
    <x v="49"/>
    <x v="68"/>
    <x v="7"/>
    <x v="7"/>
    <x v="3"/>
    <x v="2"/>
    <x v="5"/>
    <x v="2"/>
    <x v="5"/>
    <x v="4"/>
    <x v="7"/>
    <x v="5"/>
    <x v="1"/>
    <x v="4"/>
    <x v="4"/>
    <x v="4"/>
    <x v="3"/>
    <x v="2"/>
    <x v="4"/>
    <x v="4"/>
    <x v="5"/>
    <x v="4"/>
    <x v="4"/>
    <x v="4"/>
    <x v="4"/>
    <x v="4"/>
    <x v="4"/>
    <x v="4"/>
    <x v="4"/>
    <x v="4"/>
    <x v="4"/>
    <x v="4"/>
    <x v="4"/>
    <x v="1"/>
    <x v="5"/>
    <x v="2"/>
    <x v="4"/>
    <x v="0"/>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2"/>
    <x v="6"/>
    <x v="2"/>
    <x v="5"/>
    <x v="4"/>
    <x v="5"/>
    <x v="5"/>
    <x v="5"/>
    <x v="6"/>
    <x v="3"/>
    <x v="4"/>
    <x v="6"/>
    <x v="5"/>
    <x v="1"/>
    <x v="1"/>
    <x v="4"/>
    <x v="1"/>
    <x v="2"/>
    <x v="6"/>
  </r>
  <r>
    <x v="474"/>
    <x v="76"/>
    <x v="1"/>
    <x v="1"/>
    <x v="2"/>
    <x v="8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4"/>
    <x v="61"/>
    <x v="0"/>
    <x v="130"/>
    <x v="89"/>
    <x v="72"/>
    <x v="73"/>
    <x v="34"/>
    <x v="32"/>
    <x v="90"/>
    <x v="103"/>
    <x v="101"/>
    <x v="161"/>
    <x v="4"/>
    <x v="13"/>
    <x v="25"/>
    <x v="21"/>
    <x v="49"/>
    <x v="43"/>
    <x v="14"/>
    <x v="2"/>
    <x v="22"/>
    <x v="10"/>
    <x v="0"/>
    <x v="0"/>
    <x v="21"/>
    <x v="6"/>
    <x v="6"/>
    <x v="6"/>
    <x v="16"/>
    <x v="2"/>
    <x v="15"/>
    <x v="8"/>
    <x v="71"/>
    <x v="58"/>
    <x v="45"/>
    <x v="41"/>
    <x v="21"/>
    <x v="20"/>
    <x v="65"/>
    <x v="89"/>
    <x v="33"/>
    <x v="101"/>
    <x v="73"/>
    <x v="59"/>
    <x v="47"/>
    <x v="42"/>
    <x v="22"/>
    <x v="21"/>
    <x v="67"/>
    <x v="92"/>
    <x v="35"/>
    <x v="104"/>
    <x v="41"/>
    <x v="69"/>
    <x v="60"/>
    <x v="47"/>
    <x v="72"/>
    <x v="67"/>
    <x v="58"/>
    <x v="30"/>
    <x v="74"/>
    <x v="57"/>
    <x v="1"/>
    <x v="2"/>
    <x v="2"/>
    <x v="3"/>
    <x v="2"/>
    <x v="3"/>
    <x v="6"/>
    <x v="4"/>
    <x v="1"/>
    <x v="4"/>
    <x v="80"/>
    <x v="55"/>
    <x v="30"/>
    <x v="45"/>
    <x v="26"/>
    <x v="21"/>
    <x v="22"/>
    <x v="59"/>
    <x v="36"/>
    <x v="71"/>
    <x v="15"/>
    <x v="22"/>
    <x v="46"/>
    <x v="27"/>
    <x v="49"/>
    <x v="51"/>
    <x v="68"/>
    <x v="18"/>
    <x v="56"/>
    <x v="39"/>
    <x v="7"/>
    <x v="7"/>
    <x v="6"/>
    <x v="2"/>
    <x v="5"/>
    <x v="0"/>
    <x v="5"/>
    <x v="4"/>
    <x v="2"/>
    <x v="5"/>
    <x v="5"/>
    <x v="4"/>
    <x v="4"/>
    <x v="1"/>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3"/>
    <x v="5"/>
    <x v="4"/>
    <x v="4"/>
    <x v="5"/>
    <x v="4"/>
    <x v="5"/>
    <x v="1"/>
    <x v="1"/>
    <x v="1"/>
    <x v="1"/>
    <x v="2"/>
    <x v="2"/>
    <x v="1"/>
    <x v="1"/>
    <x v="1"/>
    <x v="2"/>
    <x v="2"/>
    <x v="2"/>
    <x v="1"/>
    <x v="3"/>
    <x v="2"/>
    <x v="4"/>
    <x v="1"/>
    <x v="5"/>
    <x v="4"/>
    <x v="2"/>
    <x v="4"/>
    <x v="6"/>
    <x v="5"/>
    <x v="5"/>
    <x v="2"/>
    <x v="5"/>
    <x v="5"/>
    <x v="5"/>
    <x v="6"/>
    <x v="3"/>
    <x v="4"/>
    <x v="6"/>
    <x v="5"/>
    <x v="1"/>
    <x v="1"/>
    <x v="4"/>
    <x v="1"/>
    <x v="2"/>
    <x v="6"/>
  </r>
  <r>
    <x v="475"/>
    <x v="0"/>
    <x v="0"/>
    <x v="0"/>
    <x v="0"/>
    <x v="87"/>
    <x v="1"/>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1"/>
    <x v="1"/>
    <x v="1"/>
    <x v="1"/>
    <x v="1"/>
    <x v="1"/>
    <x v="1"/>
    <x v="1"/>
    <x v="1"/>
    <x v="1"/>
    <x v="1"/>
    <x v="1"/>
    <x v="1"/>
    <x v="1"/>
    <x v="1"/>
    <x v="1"/>
    <x v="1"/>
    <x v="1"/>
    <x v="1"/>
    <x v="1"/>
    <x v="5"/>
    <x v="5"/>
    <x v="5"/>
    <x v="6"/>
    <x v="1"/>
    <x v="6"/>
    <x v="9"/>
    <x v="13"/>
    <x v="18"/>
    <x v="21"/>
    <x v="23"/>
    <x v="27"/>
    <x v="29"/>
    <x v="30"/>
    <x v="2"/>
    <x v="24"/>
    <x v="27"/>
    <x v="41"/>
    <x v="44"/>
    <x v="1"/>
    <x v="1"/>
    <x v="2"/>
    <x v="135"/>
    <x v="103"/>
    <x v="98"/>
    <x v="95"/>
    <x v="84"/>
    <x v="74"/>
    <x v="105"/>
    <x v="106"/>
    <x v="124"/>
    <x v="172"/>
    <x v="136"/>
    <x v="105"/>
    <x v="101"/>
    <x v="98"/>
    <x v="85"/>
    <x v="77"/>
    <x v="108"/>
    <x v="108"/>
    <x v="127"/>
    <x v="173"/>
    <x v="95"/>
    <x v="95"/>
    <x v="92"/>
    <x v="93"/>
    <x v="89"/>
    <x v="86"/>
    <x v="91"/>
    <x v="93"/>
    <x v="95"/>
    <x v="95"/>
    <x v="112"/>
    <x v="127"/>
    <x v="105"/>
    <x v="88"/>
    <x v="92"/>
    <x v="87"/>
    <x v="123"/>
    <x v="120"/>
    <x v="107"/>
    <x v="159"/>
    <x v="115"/>
    <x v="129"/>
    <x v="108"/>
    <x v="90"/>
    <x v="95"/>
    <x v="89"/>
    <x v="126"/>
    <x v="123"/>
    <x v="110"/>
    <x v="162"/>
    <x v="115"/>
    <x v="129"/>
    <x v="106"/>
    <x v="90"/>
    <x v="95"/>
    <x v="89"/>
    <x v="126"/>
    <x v="123"/>
    <x v="110"/>
    <x v="161"/>
    <x v="5"/>
    <x v="6"/>
    <x v="5"/>
    <x v="5"/>
    <x v="6"/>
    <x v="5"/>
    <x v="7"/>
    <x v="6"/>
    <x v="5"/>
    <x v="6"/>
    <x v="113"/>
    <x v="94"/>
    <x v="91"/>
    <x v="81"/>
    <x v="72"/>
    <x v="67"/>
    <x v="94"/>
    <x v="93"/>
    <x v="108"/>
    <x v="133"/>
    <x v="94"/>
    <x v="91"/>
    <x v="84"/>
    <x v="90"/>
    <x v="82"/>
    <x v="77"/>
    <x v="92"/>
    <x v="92"/>
    <x v="93"/>
    <x v="95"/>
    <x v="6"/>
    <x v="6"/>
    <x v="5"/>
    <x v="1"/>
    <x v="4"/>
    <x v="1"/>
    <x v="4"/>
    <x v="3"/>
    <x v="6"/>
    <x v="4"/>
    <x v="4"/>
    <x v="3"/>
    <x v="3"/>
    <x v="3"/>
    <x v="2"/>
    <x v="1"/>
    <x v="3"/>
    <x v="3"/>
    <x v="4"/>
    <x v="3"/>
    <x v="3"/>
    <x v="3"/>
    <x v="3"/>
    <x v="3"/>
    <x v="3"/>
    <x v="3"/>
    <x v="3"/>
    <x v="3"/>
    <x v="3"/>
    <x v="3"/>
    <x v="3"/>
    <x v="0"/>
    <x v="4"/>
    <x v="1"/>
    <x v="3"/>
    <x v="3"/>
    <x v="2"/>
    <x v="3"/>
    <x v="3"/>
    <x v="5"/>
    <x v="1"/>
    <x v="2"/>
    <x v="3"/>
    <x v="1"/>
    <x v="2"/>
    <x v="3"/>
    <x v="1"/>
    <x v="2"/>
    <x v="2"/>
    <x v="1"/>
    <x v="2"/>
    <x v="0"/>
    <x v="0"/>
    <x v="0"/>
    <x v="0"/>
    <x v="0"/>
    <x v="1"/>
    <x v="0"/>
    <x v="0"/>
    <x v="0"/>
    <x v="1"/>
    <x v="0"/>
    <x v="1"/>
    <x v="0"/>
    <x v="0"/>
    <x v="0"/>
    <x v="0"/>
    <x v="0"/>
    <x v="0"/>
    <x v="0"/>
    <x v="0"/>
    <x v="0"/>
    <x v="0"/>
    <x v="1"/>
    <x v="0"/>
    <x v="1"/>
    <x v="2"/>
    <x v="1"/>
    <x v="4"/>
    <x v="3"/>
    <x v="1"/>
    <x v="1"/>
    <x v="0"/>
    <x v="0"/>
    <x v="1"/>
    <x v="3"/>
    <x v="2"/>
    <x v="3"/>
    <x v="4"/>
    <x v="4"/>
    <x v="4"/>
    <x v="3"/>
    <x v="3"/>
    <x v="4"/>
    <x v="3"/>
    <x v="4"/>
    <x v="0"/>
    <x v="0"/>
    <x v="0"/>
    <x v="0"/>
    <x v="1"/>
    <x v="1"/>
    <x v="0"/>
    <x v="0"/>
    <x v="0"/>
    <x v="1"/>
    <x v="1"/>
    <x v="1"/>
    <x v="0"/>
    <x v="0"/>
    <x v="0"/>
    <x v="3"/>
    <x v="0"/>
    <x v="4"/>
    <x v="3"/>
    <x v="1"/>
    <x v="3"/>
    <x v="5"/>
    <x v="4"/>
    <x v="4"/>
    <x v="3"/>
    <x v="4"/>
    <x v="4"/>
    <x v="4"/>
    <x v="5"/>
    <x v="2"/>
    <x v="3"/>
    <x v="5"/>
    <x v="4"/>
    <x v="0"/>
    <x v="0"/>
    <x v="3"/>
    <x v="0"/>
    <x v="1"/>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6" applyNumberFormats="0" applyBorderFormats="0" applyFontFormats="0" applyPatternFormats="0" applyAlignmentFormats="0" applyWidthHeightFormats="0" dataCaption="Values" itemPrintTitles="1" indent="0" compact="0" outline="1" outlineData="1" compactData="0">
  <location ref="A3:B49" firstHeaderRow="1" firstDataRow="1" firstDataCol="1" rowPageCount="1" colPageCount="1"/>
  <pivotFields count="376">
    <pivotField compact="0" showAll="0"/>
    <pivotField axis="axisRow" compact="0" showAll="0">
      <items count="477">
        <item x="1"/>
        <item x="22"/>
        <item x="2"/>
        <item x="3"/>
        <item x="5"/>
        <item x="6"/>
        <item x="8"/>
        <item x="12"/>
        <item x="13"/>
        <item x="14"/>
        <item x="15"/>
        <item x="16"/>
        <item x="17"/>
        <item x="18"/>
        <item x="19"/>
        <item x="20"/>
        <item x="24"/>
        <item x="26"/>
        <item x="27"/>
        <item x="29"/>
        <item x="30"/>
        <item x="31"/>
        <item x="32"/>
        <item x="33"/>
        <item x="34"/>
        <item x="37"/>
        <item x="38"/>
        <item x="43"/>
        <item x="60"/>
        <item x="44"/>
        <item x="45"/>
        <item x="48"/>
        <item x="49"/>
        <item x="52"/>
        <item x="53"/>
        <item x="54"/>
        <item x="55"/>
        <item x="59"/>
        <item x="72"/>
        <item x="61"/>
        <item x="62"/>
        <item x="63"/>
        <item x="64"/>
        <item x="65"/>
        <item x="66"/>
        <item x="67"/>
        <item x="68"/>
        <item x="69"/>
        <item x="70"/>
        <item x="71"/>
        <item x="106"/>
        <item x="73"/>
        <item x="74"/>
        <item x="77"/>
        <item x="78"/>
        <item x="79"/>
        <item x="80"/>
        <item x="81"/>
        <item x="82"/>
        <item x="83"/>
        <item x="84"/>
        <item x="87"/>
        <item x="89"/>
        <item x="90"/>
        <item x="93"/>
        <item x="91"/>
        <item x="94"/>
        <item x="95"/>
        <item x="97"/>
        <item x="98"/>
        <item x="99"/>
        <item x="100"/>
        <item x="101"/>
        <item x="104"/>
        <item x="105"/>
        <item x="108"/>
        <item x="119"/>
        <item x="109"/>
        <item x="110"/>
        <item x="113"/>
        <item x="115"/>
        <item x="116"/>
        <item x="117"/>
        <item x="118"/>
        <item x="120"/>
        <item x="122"/>
        <item x="123"/>
        <item x="129"/>
        <item x="131"/>
        <item x="133"/>
        <item x="134"/>
        <item x="135"/>
        <item x="125"/>
        <item x="126"/>
        <item x="127"/>
        <item x="136"/>
        <item x="138"/>
        <item x="140"/>
        <item x="141"/>
        <item x="142"/>
        <item x="144"/>
        <item x="171"/>
        <item x="146"/>
        <item x="150"/>
        <item x="151"/>
        <item x="152"/>
        <item x="153"/>
        <item x="154"/>
        <item x="156"/>
        <item x="157"/>
        <item x="158"/>
        <item x="159"/>
        <item x="160"/>
        <item x="161"/>
        <item x="162"/>
        <item x="163"/>
        <item x="167"/>
        <item x="168"/>
        <item x="169"/>
        <item x="170"/>
        <item x="172"/>
        <item x="173"/>
        <item x="174"/>
        <item x="175"/>
        <item x="176"/>
        <item x="177"/>
        <item x="178"/>
        <item x="181"/>
        <item x="182"/>
        <item x="184"/>
        <item x="185"/>
        <item x="186"/>
        <item x="187"/>
        <item x="188"/>
        <item x="189"/>
        <item x="190"/>
        <item x="191"/>
        <item x="193"/>
        <item x="195"/>
        <item x="196"/>
        <item x="197"/>
        <item x="211"/>
        <item x="213"/>
        <item x="215"/>
        <item x="198"/>
        <item x="199"/>
        <item x="200"/>
        <item x="202"/>
        <item x="203"/>
        <item x="204"/>
        <item x="206"/>
        <item x="207"/>
        <item x="209"/>
        <item x="216"/>
        <item x="217"/>
        <item x="218"/>
        <item x="219"/>
        <item x="220"/>
        <item x="221"/>
        <item x="225"/>
        <item x="226"/>
        <item x="227"/>
        <item x="228"/>
        <item x="229"/>
        <item x="230"/>
        <item x="231"/>
        <item x="235"/>
        <item x="236"/>
        <item x="237"/>
        <item x="238"/>
        <item x="239"/>
        <item x="240"/>
        <item x="241"/>
        <item x="242"/>
        <item x="243"/>
        <item x="245"/>
        <item x="246"/>
        <item x="247"/>
        <item x="248"/>
        <item x="249"/>
        <item x="250"/>
        <item x="251"/>
        <item x="252"/>
        <item x="253"/>
        <item x="254"/>
        <item x="256"/>
        <item x="257"/>
        <item x="258"/>
        <item x="259"/>
        <item x="261"/>
        <item x="262"/>
        <item x="263"/>
        <item x="265"/>
        <item x="266"/>
        <item x="267"/>
        <item x="268"/>
        <item x="269"/>
        <item x="271"/>
        <item x="272"/>
        <item x="273"/>
        <item x="301"/>
        <item x="274"/>
        <item x="275"/>
        <item x="276"/>
        <item x="277"/>
        <item x="279"/>
        <item x="282"/>
        <item x="283"/>
        <item x="286"/>
        <item x="287"/>
        <item x="288"/>
        <item x="290"/>
        <item x="292"/>
        <item x="293"/>
        <item x="294"/>
        <item x="295"/>
        <item x="296"/>
        <item x="297"/>
        <item x="298"/>
        <item x="299"/>
        <item x="318"/>
        <item x="303"/>
        <item x="304"/>
        <item x="306"/>
        <item x="307"/>
        <item x="308"/>
        <item x="309"/>
        <item x="310"/>
        <item x="311"/>
        <item x="312"/>
        <item x="313"/>
        <item x="316"/>
        <item x="317"/>
        <item x="321"/>
        <item x="319"/>
        <item x="322"/>
        <item x="323"/>
        <item x="324"/>
        <item x="326"/>
        <item x="328"/>
        <item x="329"/>
        <item x="330"/>
        <item x="332"/>
        <item x="337"/>
        <item x="334"/>
        <item x="335"/>
        <item x="336"/>
        <item x="338"/>
        <item x="339"/>
        <item x="340"/>
        <item x="341"/>
        <item x="343"/>
        <item x="345"/>
        <item x="346"/>
        <item x="348"/>
        <item x="349"/>
        <item x="344"/>
        <item x="350"/>
        <item x="351"/>
        <item x="353"/>
        <item x="354"/>
        <item x="356"/>
        <item x="355"/>
        <item x="357"/>
        <item x="358"/>
        <item x="359"/>
        <item x="360"/>
        <item x="362"/>
        <item x="363"/>
        <item x="365"/>
        <item x="366"/>
        <item x="367"/>
        <item x="368"/>
        <item x="377"/>
        <item x="378"/>
        <item x="379"/>
        <item x="380"/>
        <item x="381"/>
        <item x="369"/>
        <item x="370"/>
        <item x="371"/>
        <item x="372"/>
        <item x="373"/>
        <item x="374"/>
        <item x="398"/>
        <item x="382"/>
        <item x="383"/>
        <item x="387"/>
        <item x="389"/>
        <item x="390"/>
        <item x="391"/>
        <item x="392"/>
        <item x="394"/>
        <item x="395"/>
        <item x="396"/>
        <item x="399"/>
        <item x="400"/>
        <item x="401"/>
        <item x="402"/>
        <item x="403"/>
        <item x="405"/>
        <item x="406"/>
        <item x="423"/>
        <item x="425"/>
        <item x="426"/>
        <item x="408"/>
        <item x="409"/>
        <item x="411"/>
        <item x="412"/>
        <item x="413"/>
        <item x="415"/>
        <item x="416"/>
        <item x="417"/>
        <item x="418"/>
        <item x="419"/>
        <item x="420"/>
        <item x="421"/>
        <item x="422"/>
        <item x="432"/>
        <item x="427"/>
        <item x="428"/>
        <item x="429"/>
        <item x="430"/>
        <item x="431"/>
        <item x="433"/>
        <item x="437"/>
        <item x="440"/>
        <item x="441"/>
        <item x="442"/>
        <item x="443"/>
        <item x="444"/>
        <item x="445"/>
        <item x="446"/>
        <item x="447"/>
        <item x="448"/>
        <item x="449"/>
        <item x="450"/>
        <item x="453"/>
        <item x="454"/>
        <item x="456"/>
        <item x="458"/>
        <item x="459"/>
        <item x="462"/>
        <item x="463"/>
        <item x="464"/>
        <item x="465"/>
        <item x="469"/>
        <item x="472"/>
        <item x="473"/>
        <item x="474"/>
        <item x="57"/>
        <item x="58"/>
        <item x="410"/>
        <item x="407"/>
        <item x="315"/>
        <item x="50"/>
        <item x="327"/>
        <item x="331"/>
        <item x="393"/>
        <item x="388"/>
        <item x="333"/>
        <item x="21"/>
        <item x="166"/>
        <item x="36"/>
        <item x="439"/>
        <item x="137"/>
        <item x="471"/>
        <item x="320"/>
        <item x="132"/>
        <item x="438"/>
        <item x="376"/>
        <item x="397"/>
        <item x="179"/>
        <item x="475"/>
        <item x="10"/>
        <item x="11"/>
        <item x="25"/>
        <item x="56"/>
        <item x="92"/>
        <item x="280"/>
        <item x="300"/>
        <item x="305"/>
        <item x="352"/>
        <item x="361"/>
        <item x="468"/>
        <item x="470"/>
        <item x="39"/>
        <item x="40"/>
        <item x="41"/>
        <item x="180"/>
        <item x="51"/>
        <item x="111"/>
        <item x="325"/>
        <item x="46"/>
        <item x="165"/>
        <item x="222"/>
        <item x="223"/>
        <item x="224"/>
        <item x="281"/>
        <item x="435"/>
        <item x="112"/>
        <item x="164"/>
        <item x="128"/>
        <item x="436"/>
        <item x="121"/>
        <item x="28"/>
        <item x="404"/>
        <item x="143"/>
        <item x="234"/>
        <item x="205"/>
        <item x="414"/>
        <item x="192"/>
        <item x="212"/>
        <item x="385"/>
        <item x="278"/>
        <item x="149"/>
        <item x="210"/>
        <item x="214"/>
        <item x="364"/>
        <item x="86"/>
        <item x="384"/>
        <item x="155"/>
        <item x="183"/>
        <item x="88"/>
        <item x="114"/>
        <item x="47"/>
        <item x="208"/>
        <item x="455"/>
        <item x="452"/>
        <item x="270"/>
        <item x="457"/>
        <item x="147"/>
        <item x="194"/>
        <item x="244"/>
        <item x="145"/>
        <item x="130"/>
        <item x="4"/>
        <item x="255"/>
        <item x="375"/>
        <item x="314"/>
        <item x="466"/>
        <item x="124"/>
        <item x="148"/>
        <item x="460"/>
        <item x="35"/>
        <item x="347"/>
        <item x="451"/>
        <item x="260"/>
        <item x="96"/>
        <item x="285"/>
        <item x="461"/>
        <item x="302"/>
        <item x="342"/>
        <item x="232"/>
        <item x="102"/>
        <item x="9"/>
        <item x="0"/>
        <item x="7"/>
        <item x="23"/>
        <item x="42"/>
        <item x="75"/>
        <item x="76"/>
        <item x="85"/>
        <item x="103"/>
        <item x="107"/>
        <item x="139"/>
        <item x="201"/>
        <item x="233"/>
        <item x="264"/>
        <item x="284"/>
        <item x="289"/>
        <item x="291"/>
        <item x="386"/>
        <item x="424"/>
        <item x="434"/>
        <item x="467"/>
        <item t="default"/>
      </items>
    </pivotField>
    <pivotField compact="0" showAll="0"/>
    <pivotField compact="0" showAll="0"/>
    <pivotField compact="0" showAll="0"/>
    <pivotField compact="0" showAll="0"/>
    <pivotField compact="0" showAll="0"/>
    <pivotField axis="axisPage" compact="0" showAll="0">
      <items count="19">
        <item h="1" x="10"/>
        <item h="1" x="1"/>
        <item h="1" x="2"/>
        <item h="1" x="4"/>
        <item h="1" x="5"/>
        <item x="6"/>
        <item h="1" x="7"/>
        <item h="1" x="9"/>
        <item h="1" x="11"/>
        <item h="1" x="12"/>
        <item h="1" x="13"/>
        <item h="1" x="14"/>
        <item h="1" x="15"/>
        <item h="1" x="16"/>
        <item h="1" x="17"/>
        <item h="1" x="8"/>
        <item h="1" x="0"/>
        <item x="3"/>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1"/>
  </rowFields>
  <pageFields count="1">
    <pageField fld="7" hier="-1"/>
  </pageFields>
  <dataFields count="1">
    <dataField name="最大値 / 最大HP" fld="141" subtotal="max"/>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B515"/>
  <sheetViews>
    <sheetView tabSelected="1" zoomScale="85" zoomScaleNormal="85" workbookViewId="0">
      <pane xSplit="8" ySplit="8" topLeftCell="I9" activePane="bottomRight" state="frozen"/>
      <selection pane="topRight" activeCell="I1" sqref="I1"/>
      <selection pane="bottomLeft" activeCell="A9" sqref="A9"/>
      <selection pane="bottomRight" activeCell="A5" sqref="A5:A7"/>
    </sheetView>
  </sheetViews>
  <sheetFormatPr defaultRowHeight="13.5" x14ac:dyDescent="0.15"/>
  <cols>
    <col min="1" max="1" width="5.25" customWidth="1"/>
    <col min="2" max="2" width="24.75" customWidth="1"/>
    <col min="3" max="6" width="6.75" customWidth="1"/>
    <col min="7" max="7" width="9.125" customWidth="1"/>
    <col min="8" max="8" width="9.875" customWidth="1"/>
    <col min="9" max="128" width="3.875" customWidth="1"/>
    <col min="129" max="138" width="4.75" customWidth="1"/>
    <col min="139" max="148" width="7.5" customWidth="1"/>
    <col min="149" max="149" width="4.125" customWidth="1"/>
    <col min="150" max="150" width="19.125" customWidth="1"/>
    <col min="151" max="151" width="4" customWidth="1"/>
    <col min="242" max="380" width="5" customWidth="1"/>
    <col min="381" max="382" width="15.125" hidden="1" customWidth="1"/>
    <col min="383" max="385" width="0" hidden="1" customWidth="1"/>
    <col min="386" max="386" width="22.75" hidden="1" customWidth="1"/>
    <col min="387" max="546" width="0" hidden="1" customWidth="1"/>
  </cols>
  <sheetData>
    <row r="1" spans="1:548" x14ac:dyDescent="0.15">
      <c r="A1" s="1" t="s">
        <v>2197</v>
      </c>
      <c r="B1" s="2"/>
      <c r="C1" s="3"/>
      <c r="D1" s="3"/>
      <c r="E1" s="3"/>
      <c r="F1" s="1"/>
      <c r="G1" s="2"/>
      <c r="H1" s="2"/>
      <c r="I1" s="4" t="s">
        <v>2323</v>
      </c>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2"/>
      <c r="DZ1" s="2"/>
      <c r="EA1" s="2"/>
      <c r="EB1" s="2"/>
      <c r="EC1" s="2"/>
      <c r="ED1" s="2"/>
      <c r="EE1" s="2"/>
      <c r="EF1" s="2"/>
      <c r="EG1" s="2"/>
      <c r="EH1" s="2"/>
      <c r="EI1" s="2"/>
      <c r="EJ1" s="2"/>
      <c r="EK1" s="2"/>
      <c r="EL1" s="2"/>
      <c r="EM1" s="2"/>
      <c r="EN1" s="2"/>
      <c r="EO1" s="2"/>
      <c r="EP1" s="2"/>
      <c r="EQ1" s="2"/>
      <c r="ER1" s="2"/>
      <c r="ES1" s="3"/>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5"/>
      <c r="OE1" s="5"/>
      <c r="OF1" s="3"/>
      <c r="OG1" s="3"/>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6"/>
      <c r="RN1" s="2" t="s">
        <v>0</v>
      </c>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7" t="s">
        <v>1</v>
      </c>
    </row>
    <row r="2" spans="1:548" x14ac:dyDescent="0.15">
      <c r="A2" s="2"/>
      <c r="B2" s="2"/>
      <c r="C2" s="3"/>
      <c r="D2" s="3"/>
      <c r="E2" s="3"/>
      <c r="F2" s="2"/>
      <c r="G2" s="2"/>
      <c r="H2" s="2"/>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5"/>
      <c r="BQ2" s="3"/>
      <c r="BR2" s="3"/>
      <c r="BS2" s="3"/>
      <c r="BT2" s="3"/>
      <c r="BU2" s="3"/>
      <c r="BV2" s="3"/>
      <c r="BW2" s="3"/>
      <c r="BX2" s="3"/>
      <c r="BY2" s="3"/>
      <c r="BZ2" s="5"/>
      <c r="CA2" s="3"/>
      <c r="CB2" s="3"/>
      <c r="CC2" s="3"/>
      <c r="CD2" s="3"/>
      <c r="CE2" s="3"/>
      <c r="CF2" s="3"/>
      <c r="CG2" s="3"/>
      <c r="CH2" s="3"/>
      <c r="CI2" s="3"/>
      <c r="CJ2" s="5"/>
      <c r="CK2" s="3"/>
      <c r="CL2" s="3"/>
      <c r="CM2" s="3"/>
      <c r="CN2" s="3"/>
      <c r="CO2" s="3"/>
      <c r="CP2" s="3"/>
      <c r="CQ2" s="3"/>
      <c r="CR2" s="3"/>
      <c r="CS2" s="3"/>
      <c r="CT2" s="5"/>
      <c r="CU2" s="3"/>
      <c r="CV2" s="3"/>
      <c r="CW2" s="3"/>
      <c r="CX2" s="3"/>
      <c r="CY2" s="3"/>
      <c r="CZ2" s="3"/>
      <c r="DA2" s="3"/>
      <c r="DB2" s="3"/>
      <c r="DC2" s="3"/>
      <c r="DD2" s="5"/>
      <c r="DE2" s="3"/>
      <c r="DF2" s="3"/>
      <c r="DG2" s="3"/>
      <c r="DH2" s="3"/>
      <c r="DI2" s="3"/>
      <c r="DJ2" s="3"/>
      <c r="DK2" s="3"/>
      <c r="DL2" s="3"/>
      <c r="DM2" s="3"/>
      <c r="DN2" s="5"/>
      <c r="DO2" s="3"/>
      <c r="DP2" s="3"/>
      <c r="DQ2" s="3"/>
      <c r="DR2" s="3"/>
      <c r="DS2" s="3"/>
      <c r="DT2" s="3"/>
      <c r="DU2" s="3"/>
      <c r="DV2" s="3"/>
      <c r="DW2" s="3"/>
      <c r="DX2" s="5"/>
      <c r="DY2" s="2"/>
      <c r="DZ2" s="2"/>
      <c r="EA2" s="2"/>
      <c r="EB2" s="2"/>
      <c r="EC2" s="2"/>
      <c r="ED2" s="2"/>
      <c r="EE2" s="2"/>
      <c r="EF2" s="2"/>
      <c r="EG2" s="2"/>
      <c r="EH2" s="2"/>
      <c r="EI2" s="2"/>
      <c r="EJ2" s="2"/>
      <c r="EK2" s="2"/>
      <c r="EL2" s="2"/>
      <c r="EM2" s="2"/>
      <c r="EN2" s="2"/>
      <c r="EO2" s="2"/>
      <c r="EP2" s="2"/>
      <c r="EQ2" s="2"/>
      <c r="ER2" s="2"/>
      <c r="ES2" s="3"/>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5"/>
      <c r="OE2" s="5"/>
      <c r="OF2" s="3"/>
      <c r="OG2" s="3"/>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8"/>
      <c r="RG2" s="8"/>
      <c r="RH2" s="8"/>
      <c r="RI2" s="8"/>
      <c r="RJ2" s="8"/>
      <c r="RK2" s="8"/>
      <c r="RL2" s="8"/>
      <c r="RM2" s="6"/>
      <c r="RN2" s="9" t="s">
        <v>2</v>
      </c>
      <c r="RO2" s="9"/>
      <c r="RP2" s="9"/>
      <c r="RQ2" s="9"/>
      <c r="RR2" s="8" t="s">
        <v>3</v>
      </c>
      <c r="RS2" s="8"/>
      <c r="RT2" s="8"/>
      <c r="RU2" s="8"/>
      <c r="RV2" s="9" t="s">
        <v>4</v>
      </c>
      <c r="RW2" s="9"/>
      <c r="RX2" s="2" t="s">
        <v>5</v>
      </c>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7" t="s">
        <v>1</v>
      </c>
    </row>
    <row r="3" spans="1:548" x14ac:dyDescent="0.15">
      <c r="A3" s="10" t="s">
        <v>6</v>
      </c>
      <c r="B3" s="2"/>
      <c r="C3" s="3"/>
      <c r="D3" s="3"/>
      <c r="E3" s="3"/>
      <c r="F3" s="2"/>
      <c r="G3" s="2"/>
      <c r="H3" s="2"/>
      <c r="I3" s="11" t="s">
        <v>7</v>
      </c>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2"/>
      <c r="DZ3" s="2"/>
      <c r="EA3" s="2"/>
      <c r="EB3" s="2"/>
      <c r="EC3" s="2"/>
      <c r="ED3" s="2"/>
      <c r="EE3" s="2"/>
      <c r="EF3" s="2"/>
      <c r="EG3" s="2"/>
      <c r="EH3" s="2"/>
      <c r="EI3" s="2"/>
      <c r="EJ3" s="2"/>
      <c r="EK3" s="2"/>
      <c r="EL3" s="2"/>
      <c r="EM3" s="2"/>
      <c r="EN3" s="2"/>
      <c r="EO3" s="2"/>
      <c r="EP3" s="2"/>
      <c r="EQ3" s="2"/>
      <c r="ER3" s="2"/>
      <c r="ES3" s="3"/>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5"/>
      <c r="OE3" s="5"/>
      <c r="OF3" s="3"/>
      <c r="OG3" s="3"/>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8" t="s">
        <v>8</v>
      </c>
      <c r="RG3" s="13" t="s">
        <v>9</v>
      </c>
      <c r="RH3" s="13">
        <v>5</v>
      </c>
      <c r="RI3" s="13" t="s">
        <v>10</v>
      </c>
      <c r="RJ3" s="8">
        <v>5</v>
      </c>
      <c r="RK3" s="13" t="s">
        <v>11</v>
      </c>
      <c r="RL3" s="8">
        <v>3</v>
      </c>
      <c r="RM3" s="6" t="s">
        <v>12</v>
      </c>
      <c r="RN3" s="9" t="s">
        <v>13</v>
      </c>
      <c r="RO3" s="9">
        <v>0.64300000000000002</v>
      </c>
      <c r="RP3" s="9" t="s">
        <v>14</v>
      </c>
      <c r="RQ3" s="9">
        <v>0.23</v>
      </c>
      <c r="RR3" s="8" t="s">
        <v>15</v>
      </c>
      <c r="RS3" s="8">
        <f>(RO3+RO4+RQ3+RQ4)*0.2</f>
        <v>0.25600000000000001</v>
      </c>
      <c r="RT3" s="8" t="s">
        <v>16</v>
      </c>
      <c r="RU3" s="8">
        <f>RQ3*0.2</f>
        <v>4.6000000000000006E-2</v>
      </c>
      <c r="RV3" s="9" t="s">
        <v>17</v>
      </c>
      <c r="RW3" s="9">
        <f>RS3</f>
        <v>0.25600000000000001</v>
      </c>
      <c r="RX3" s="2" t="s">
        <v>14</v>
      </c>
      <c r="RY3" s="2">
        <f>(RO3+RO4)/RQ3</f>
        <v>4.3565217391304349</v>
      </c>
      <c r="RZ3" s="2"/>
      <c r="SA3" s="7"/>
      <c r="SB3" s="14"/>
      <c r="SC3" s="14"/>
      <c r="SD3" s="14"/>
      <c r="SE3" s="14"/>
      <c r="SF3" s="14"/>
      <c r="SG3" s="14"/>
      <c r="SH3" s="14"/>
      <c r="SI3" s="14"/>
      <c r="SJ3" s="14"/>
      <c r="SK3" s="14"/>
      <c r="SL3" s="14"/>
      <c r="SM3" s="14"/>
      <c r="SN3" s="14"/>
      <c r="SO3" s="14"/>
      <c r="SP3" s="14"/>
      <c r="SQ3" s="14"/>
      <c r="SR3" s="14"/>
      <c r="SS3" s="14"/>
      <c r="ST3" s="14"/>
      <c r="SU3" s="14"/>
      <c r="SV3" s="14"/>
      <c r="SW3" s="14"/>
      <c r="SX3" s="14"/>
      <c r="SY3" s="14"/>
      <c r="SZ3" s="14"/>
      <c r="TA3" s="14"/>
      <c r="TB3" s="14"/>
      <c r="TC3" s="14"/>
      <c r="TD3" s="14"/>
      <c r="TE3" s="14"/>
      <c r="TF3" s="14"/>
      <c r="TG3" s="14"/>
      <c r="TH3" s="14"/>
      <c r="TI3" s="14"/>
      <c r="TJ3" s="14"/>
      <c r="TK3" s="14"/>
      <c r="TL3" s="14"/>
      <c r="TM3" s="14"/>
      <c r="TN3" s="14"/>
      <c r="TO3" s="14"/>
      <c r="TP3" s="14"/>
      <c r="TQ3" s="14"/>
      <c r="TR3" s="14"/>
      <c r="TS3" s="14"/>
      <c r="TT3" s="14"/>
      <c r="TU3" s="14"/>
      <c r="TV3" s="14"/>
      <c r="TW3" s="14"/>
      <c r="TX3" s="14"/>
      <c r="TY3" s="14"/>
      <c r="TZ3" s="14"/>
      <c r="UB3" s="7" t="s">
        <v>1</v>
      </c>
    </row>
    <row r="4" spans="1:548" ht="14.25" thickBot="1" x14ac:dyDescent="0.2">
      <c r="A4" s="15"/>
      <c r="B4" s="15"/>
      <c r="C4" s="16"/>
      <c r="D4" s="16"/>
      <c r="E4" s="16"/>
      <c r="F4" s="15"/>
      <c r="G4" s="15"/>
      <c r="H4" s="15"/>
      <c r="I4" s="16" t="s">
        <v>18</v>
      </c>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7"/>
      <c r="BQ4" s="16"/>
      <c r="BR4" s="16"/>
      <c r="BS4" s="16"/>
      <c r="BT4" s="16"/>
      <c r="BU4" s="16"/>
      <c r="BV4" s="16"/>
      <c r="BW4" s="16"/>
      <c r="BX4" s="16"/>
      <c r="BY4" s="16"/>
      <c r="BZ4" s="17"/>
      <c r="CA4" s="16"/>
      <c r="CB4" s="16"/>
      <c r="CC4" s="16"/>
      <c r="CD4" s="16"/>
      <c r="CE4" s="16"/>
      <c r="CF4" s="16"/>
      <c r="CG4" s="16"/>
      <c r="CH4" s="16"/>
      <c r="CI4" s="16"/>
      <c r="CJ4" s="17"/>
      <c r="CK4" s="16"/>
      <c r="CL4" s="16"/>
      <c r="CM4" s="16"/>
      <c r="CN4" s="16"/>
      <c r="CO4" s="16"/>
      <c r="CP4" s="16"/>
      <c r="CQ4" s="16"/>
      <c r="CR4" s="16"/>
      <c r="CS4" s="16"/>
      <c r="CT4" s="17"/>
      <c r="CU4" s="16"/>
      <c r="CV4" s="16"/>
      <c r="CW4" s="16"/>
      <c r="CX4" s="16"/>
      <c r="CY4" s="16"/>
      <c r="CZ4" s="16"/>
      <c r="DA4" s="16"/>
      <c r="DB4" s="16"/>
      <c r="DC4" s="16"/>
      <c r="DD4" s="17"/>
      <c r="DE4" s="16"/>
      <c r="DF4" s="16"/>
      <c r="DG4" s="16"/>
      <c r="DH4" s="16"/>
      <c r="DI4" s="16"/>
      <c r="DJ4" s="16"/>
      <c r="DK4" s="16"/>
      <c r="DL4" s="16"/>
      <c r="DM4" s="16"/>
      <c r="DN4" s="17"/>
      <c r="DO4" s="16"/>
      <c r="DP4" s="16"/>
      <c r="DQ4" s="16"/>
      <c r="DR4" s="16"/>
      <c r="DS4" s="16"/>
      <c r="DT4" s="16"/>
      <c r="DU4" s="16"/>
      <c r="DV4" s="16"/>
      <c r="DW4" s="16"/>
      <c r="DX4" s="17"/>
      <c r="DY4" s="15" t="s">
        <v>18</v>
      </c>
      <c r="DZ4" s="15"/>
      <c r="EA4" s="15"/>
      <c r="EB4" s="15"/>
      <c r="EC4" s="15"/>
      <c r="ED4" s="15"/>
      <c r="EE4" s="15"/>
      <c r="EF4" s="15"/>
      <c r="EG4" s="15"/>
      <c r="EH4" s="15"/>
      <c r="EI4" s="15"/>
      <c r="EJ4" s="15"/>
      <c r="EK4" s="15"/>
      <c r="EL4" s="15"/>
      <c r="EM4" s="15"/>
      <c r="EN4" s="15"/>
      <c r="EO4" s="15"/>
      <c r="EP4" s="15"/>
      <c r="EQ4" s="15"/>
      <c r="ER4" s="15"/>
      <c r="ES4" s="16" t="s">
        <v>18</v>
      </c>
      <c r="ET4" s="15" t="s">
        <v>18</v>
      </c>
      <c r="EU4" s="15"/>
      <c r="EV4" s="15" t="s">
        <v>18</v>
      </c>
      <c r="EW4" s="15"/>
      <c r="EX4" s="15"/>
      <c r="EY4" s="15"/>
      <c r="EZ4" s="15"/>
      <c r="FA4" s="15"/>
      <c r="FB4" s="15"/>
      <c r="FC4" s="15"/>
      <c r="FD4" s="15"/>
      <c r="FE4" s="15"/>
      <c r="FF4" s="15" t="s">
        <v>18</v>
      </c>
      <c r="FG4" s="15"/>
      <c r="FH4" s="15"/>
      <c r="FI4" s="15"/>
      <c r="FJ4" s="15"/>
      <c r="FK4" s="15"/>
      <c r="FL4" s="15"/>
      <c r="FM4" s="15"/>
      <c r="FN4" s="15"/>
      <c r="FO4" s="15"/>
      <c r="FP4" s="15" t="s">
        <v>18</v>
      </c>
      <c r="FQ4" s="15"/>
      <c r="FR4" s="15"/>
      <c r="FS4" s="15"/>
      <c r="FT4" s="15"/>
      <c r="FU4" s="15"/>
      <c r="FV4" s="15"/>
      <c r="FW4" s="15"/>
      <c r="FX4" s="15"/>
      <c r="FY4" s="15"/>
      <c r="FZ4" s="15" t="s">
        <v>18</v>
      </c>
      <c r="GA4" s="15"/>
      <c r="GB4" s="15"/>
      <c r="GC4" s="15"/>
      <c r="GD4" s="15"/>
      <c r="GE4" s="15"/>
      <c r="GF4" s="15"/>
      <c r="GG4" s="15"/>
      <c r="GH4" s="15"/>
      <c r="GI4" s="15"/>
      <c r="GJ4" s="15" t="s">
        <v>18</v>
      </c>
      <c r="GK4" s="15"/>
      <c r="GL4" s="15"/>
      <c r="GM4" s="15"/>
      <c r="GN4" s="15"/>
      <c r="GO4" s="15"/>
      <c r="GP4" s="15"/>
      <c r="GQ4" s="15"/>
      <c r="GR4" s="15"/>
      <c r="GS4" s="15"/>
      <c r="GT4" s="15" t="s">
        <v>18</v>
      </c>
      <c r="GU4" s="15"/>
      <c r="GV4" s="15"/>
      <c r="GW4" s="15"/>
      <c r="GX4" s="15"/>
      <c r="GY4" s="15"/>
      <c r="GZ4" s="15"/>
      <c r="HA4" s="15"/>
      <c r="HB4" s="15"/>
      <c r="HC4" s="15"/>
      <c r="HD4" s="15" t="s">
        <v>18</v>
      </c>
      <c r="HE4" s="15"/>
      <c r="HF4" s="15"/>
      <c r="HG4" s="15"/>
      <c r="HH4" s="15"/>
      <c r="HI4" s="15"/>
      <c r="HJ4" s="15"/>
      <c r="HK4" s="15"/>
      <c r="HL4" s="15"/>
      <c r="HM4" s="15"/>
      <c r="HN4" s="15" t="s">
        <v>18</v>
      </c>
      <c r="HO4" s="15"/>
      <c r="HP4" s="15"/>
      <c r="HQ4" s="15"/>
      <c r="HR4" s="15"/>
      <c r="HS4" s="15"/>
      <c r="HT4" s="15"/>
      <c r="HU4" s="15"/>
      <c r="HV4" s="15"/>
      <c r="HW4" s="15"/>
      <c r="HX4" s="15" t="s">
        <v>18</v>
      </c>
      <c r="HY4" s="15"/>
      <c r="HZ4" s="15"/>
      <c r="IA4" s="15"/>
      <c r="IB4" s="15"/>
      <c r="IC4" s="15"/>
      <c r="ID4" s="15"/>
      <c r="IE4" s="15"/>
      <c r="IF4" s="15"/>
      <c r="IG4" s="15"/>
      <c r="IH4" s="15" t="s">
        <v>18</v>
      </c>
      <c r="II4" s="15"/>
      <c r="IJ4" s="15"/>
      <c r="IK4" s="15"/>
      <c r="IL4" s="15"/>
      <c r="IM4" s="15"/>
      <c r="IN4" s="15" t="s">
        <v>18</v>
      </c>
      <c r="IO4" s="15"/>
      <c r="IP4" s="15" t="s">
        <v>18</v>
      </c>
      <c r="IQ4" s="15"/>
      <c r="IR4" s="15"/>
      <c r="IS4" s="15"/>
      <c r="IT4" s="15"/>
      <c r="IU4" s="15"/>
      <c r="IV4" s="15"/>
      <c r="IW4" s="15"/>
      <c r="IX4" s="15" t="s">
        <v>18</v>
      </c>
      <c r="IY4" s="15"/>
      <c r="IZ4" s="15"/>
      <c r="JA4" s="15"/>
      <c r="JB4" s="15"/>
      <c r="JC4" s="15"/>
      <c r="JD4" s="15"/>
      <c r="JE4" s="15"/>
      <c r="JF4" s="15" t="s">
        <v>18</v>
      </c>
      <c r="JG4" s="15"/>
      <c r="JH4" s="15"/>
      <c r="JI4" s="15"/>
      <c r="JJ4" s="15"/>
      <c r="JK4" s="15"/>
      <c r="JL4" s="15"/>
      <c r="JM4" s="15"/>
      <c r="JN4" s="15" t="s">
        <v>18</v>
      </c>
      <c r="JO4" s="15"/>
      <c r="JP4" s="15"/>
      <c r="JQ4" s="15"/>
      <c r="JR4" s="15"/>
      <c r="JS4" s="15"/>
      <c r="JT4" s="15"/>
      <c r="JU4" s="15"/>
      <c r="JV4" s="15"/>
      <c r="JW4" s="15"/>
      <c r="JX4" s="15"/>
      <c r="JY4" s="15"/>
      <c r="JZ4" s="15"/>
      <c r="KA4" s="15" t="s">
        <v>18</v>
      </c>
      <c r="KB4" s="15"/>
      <c r="KC4" s="15"/>
      <c r="KD4" s="15"/>
      <c r="KE4" s="15"/>
      <c r="KF4" s="15" t="s">
        <v>18</v>
      </c>
      <c r="KG4" s="15"/>
      <c r="KH4" s="15"/>
      <c r="KI4" s="15"/>
      <c r="KJ4" s="15"/>
      <c r="KK4" s="15"/>
      <c r="KL4" s="15" t="s">
        <v>18</v>
      </c>
      <c r="KM4" s="15"/>
      <c r="KN4" s="15"/>
      <c r="KO4" s="15"/>
      <c r="KP4" s="15"/>
      <c r="KQ4" s="15"/>
      <c r="KR4" s="15"/>
      <c r="KS4" s="15"/>
      <c r="KT4" s="15"/>
      <c r="KU4" s="15"/>
      <c r="KV4" s="15"/>
      <c r="KW4" s="15" t="s">
        <v>18</v>
      </c>
      <c r="KX4" s="15"/>
      <c r="KY4" s="15"/>
      <c r="KZ4" s="15"/>
      <c r="LA4" s="15"/>
      <c r="LB4" s="15"/>
      <c r="LC4" s="15"/>
      <c r="LD4" s="15" t="s">
        <v>18</v>
      </c>
      <c r="LE4" s="15"/>
      <c r="LF4" s="15" t="s">
        <v>18</v>
      </c>
      <c r="LG4" s="15"/>
      <c r="LH4" s="15" t="s">
        <v>18</v>
      </c>
      <c r="LI4" s="15"/>
      <c r="LJ4" s="15"/>
      <c r="LK4" s="15"/>
      <c r="LL4" s="15"/>
      <c r="LM4" s="15"/>
      <c r="LN4" s="15" t="s">
        <v>18</v>
      </c>
      <c r="LO4" s="15"/>
      <c r="LP4" s="15"/>
      <c r="LQ4" s="15"/>
      <c r="LR4" s="15"/>
      <c r="LS4" s="15" t="s">
        <v>18</v>
      </c>
      <c r="LT4" s="15"/>
      <c r="LU4" s="15"/>
      <c r="LV4" s="15"/>
      <c r="LW4" s="15"/>
      <c r="LX4" s="15"/>
      <c r="LY4" s="15"/>
      <c r="LZ4" s="15"/>
      <c r="MA4" s="15"/>
      <c r="MB4" s="15" t="s">
        <v>18</v>
      </c>
      <c r="MC4" s="15"/>
      <c r="MD4" s="15"/>
      <c r="ME4" s="15"/>
      <c r="MF4" s="15"/>
      <c r="MG4" s="15"/>
      <c r="MH4" s="15"/>
      <c r="MI4" s="15"/>
      <c r="MJ4" s="15"/>
      <c r="MK4" s="15"/>
      <c r="ML4" s="15"/>
      <c r="MM4" s="15"/>
      <c r="MN4" s="15"/>
      <c r="MO4" s="15" t="s">
        <v>18</v>
      </c>
      <c r="MP4" s="15"/>
      <c r="MQ4" s="15" t="s">
        <v>18</v>
      </c>
      <c r="MR4" s="15"/>
      <c r="MS4" s="15"/>
      <c r="MT4" s="15"/>
      <c r="MU4" s="15"/>
      <c r="MV4" s="15"/>
      <c r="MW4" s="15" t="s">
        <v>18</v>
      </c>
      <c r="MX4" s="15"/>
      <c r="MY4" s="15"/>
      <c r="MZ4" s="15"/>
      <c r="NA4" s="15"/>
      <c r="NB4" s="15"/>
      <c r="NC4" s="15"/>
      <c r="ND4" s="15"/>
      <c r="NE4" s="15"/>
      <c r="NF4" s="15"/>
      <c r="NG4" s="15"/>
      <c r="NH4" s="15" t="s">
        <v>18</v>
      </c>
      <c r="NI4" s="15"/>
      <c r="NJ4" s="15"/>
      <c r="NK4" s="15"/>
      <c r="NL4" s="15"/>
      <c r="NM4" s="15"/>
      <c r="NN4" s="15"/>
      <c r="NO4" s="15" t="s">
        <v>18</v>
      </c>
      <c r="NP4" s="15"/>
      <c r="NQ4" s="18"/>
      <c r="NR4" s="18"/>
      <c r="NS4" s="18"/>
      <c r="NT4" s="18"/>
      <c r="NU4" s="18"/>
      <c r="NV4" s="18"/>
      <c r="NW4" s="18"/>
      <c r="NX4" s="18"/>
      <c r="NY4" s="18"/>
      <c r="NZ4" s="18" t="s">
        <v>18</v>
      </c>
      <c r="OA4" s="18"/>
      <c r="OB4" s="18"/>
      <c r="OC4" s="18"/>
      <c r="OD4" s="19" t="s">
        <v>18</v>
      </c>
      <c r="OE4" s="19"/>
      <c r="OF4" s="20" t="s">
        <v>18</v>
      </c>
      <c r="OG4" s="20" t="s">
        <v>18</v>
      </c>
      <c r="OH4" s="18" t="s">
        <v>18</v>
      </c>
      <c r="OI4" s="18"/>
      <c r="OJ4" s="18"/>
      <c r="OK4" s="18"/>
      <c r="OL4" s="18"/>
      <c r="OM4" s="18"/>
      <c r="ON4" s="18"/>
      <c r="OO4" s="18"/>
      <c r="OP4" s="18"/>
      <c r="OQ4" s="18"/>
      <c r="OR4" s="18" t="s">
        <v>18</v>
      </c>
      <c r="OS4" s="18"/>
      <c r="OT4" s="18"/>
      <c r="OU4" s="18"/>
      <c r="OV4" s="18"/>
      <c r="OW4" s="18"/>
      <c r="OX4" s="18"/>
      <c r="OY4" s="18"/>
      <c r="OZ4" s="18"/>
      <c r="PA4" s="18"/>
      <c r="PB4" s="18" t="s">
        <v>18</v>
      </c>
      <c r="PC4" s="18"/>
      <c r="PD4" s="18"/>
      <c r="PE4" s="18"/>
      <c r="PF4" s="18"/>
      <c r="PG4" s="18"/>
      <c r="PH4" s="18" t="s">
        <v>18</v>
      </c>
      <c r="PI4" s="18"/>
      <c r="PJ4" s="18"/>
      <c r="PK4" s="18"/>
      <c r="PL4" s="18"/>
      <c r="PM4" s="18"/>
      <c r="PN4" s="18" t="s">
        <v>18</v>
      </c>
      <c r="PO4" s="18"/>
      <c r="PP4" s="18"/>
      <c r="PQ4" s="18"/>
      <c r="PR4" s="18"/>
      <c r="PS4" s="18"/>
      <c r="PT4" s="18" t="s">
        <v>18</v>
      </c>
      <c r="PU4" s="18"/>
      <c r="PV4" s="18"/>
      <c r="PW4" s="18"/>
      <c r="PX4" s="18"/>
      <c r="PY4" s="18"/>
      <c r="PZ4" s="18"/>
      <c r="QA4" s="18"/>
      <c r="QB4" s="18"/>
      <c r="QC4" s="18"/>
      <c r="QD4" s="18" t="s">
        <v>18</v>
      </c>
      <c r="QE4" s="18"/>
      <c r="QF4" s="18"/>
      <c r="QG4" s="18"/>
      <c r="QH4" s="18"/>
      <c r="QI4" s="18"/>
      <c r="QJ4" s="18"/>
      <c r="QK4" s="18"/>
      <c r="QL4" s="18"/>
      <c r="QM4" s="18"/>
      <c r="QN4" s="18" t="s">
        <v>18</v>
      </c>
      <c r="QO4" s="18"/>
      <c r="QP4" s="18"/>
      <c r="QQ4" s="18"/>
      <c r="QR4" s="18"/>
      <c r="QS4" s="18"/>
      <c r="QT4" s="18" t="s">
        <v>18</v>
      </c>
      <c r="QU4" s="18"/>
      <c r="QV4" s="18"/>
      <c r="QW4" s="18"/>
      <c r="QX4" s="18"/>
      <c r="QY4" s="18"/>
      <c r="QZ4" s="18" t="s">
        <v>18</v>
      </c>
      <c r="RA4" s="18"/>
      <c r="RB4" s="18"/>
      <c r="RC4" s="18"/>
      <c r="RD4" s="18"/>
      <c r="RE4" s="18"/>
      <c r="RF4" s="21"/>
      <c r="RG4" s="22" t="s">
        <v>19</v>
      </c>
      <c r="RH4" s="22">
        <v>5</v>
      </c>
      <c r="RI4" s="21" t="s">
        <v>20</v>
      </c>
      <c r="RJ4" s="21">
        <v>3</v>
      </c>
      <c r="RK4" s="21" t="s">
        <v>21</v>
      </c>
      <c r="RL4" s="21">
        <f>(RH3+RH4)/2</f>
        <v>5</v>
      </c>
      <c r="RM4" s="23"/>
      <c r="RN4" s="24" t="s">
        <v>22</v>
      </c>
      <c r="RO4" s="24">
        <v>0.35899999999999999</v>
      </c>
      <c r="RP4" s="24" t="s">
        <v>23</v>
      </c>
      <c r="RQ4" s="24">
        <v>4.8000000000000001E-2</v>
      </c>
      <c r="RR4" s="21" t="s">
        <v>24</v>
      </c>
      <c r="RS4" s="21">
        <f>(RO3+RO4)*0.2</f>
        <v>0.20040000000000002</v>
      </c>
      <c r="RT4" s="21" t="s">
        <v>25</v>
      </c>
      <c r="RU4" s="21">
        <f>RQ4*0.2</f>
        <v>9.6000000000000009E-3</v>
      </c>
      <c r="RV4" s="24"/>
      <c r="RW4" s="24"/>
      <c r="RX4" s="18" t="s">
        <v>23</v>
      </c>
      <c r="RY4" s="18">
        <f>(RO3+RO4)/RQ4</f>
        <v>20.875</v>
      </c>
      <c r="RZ4" s="18"/>
      <c r="SA4" s="25"/>
      <c r="SB4" s="26"/>
      <c r="SC4" s="26"/>
      <c r="SD4" s="26"/>
      <c r="SE4" s="26"/>
      <c r="SF4" s="26"/>
      <c r="SG4" s="26"/>
      <c r="SH4" s="26"/>
      <c r="SI4" s="26"/>
      <c r="SJ4" s="26"/>
      <c r="SK4" s="26"/>
      <c r="SL4" s="26"/>
      <c r="SM4" s="26"/>
      <c r="SN4" s="26"/>
      <c r="SO4" s="26"/>
      <c r="SP4" s="26"/>
      <c r="SQ4" s="26"/>
      <c r="SR4" s="26"/>
      <c r="SS4" s="26"/>
      <c r="ST4" s="26"/>
      <c r="SU4" s="26"/>
      <c r="SV4" s="26"/>
      <c r="SW4" s="26"/>
      <c r="SX4" s="26"/>
      <c r="SY4" s="26"/>
      <c r="SZ4" s="26"/>
      <c r="TA4" s="26"/>
      <c r="TB4" s="26"/>
      <c r="TC4" s="26"/>
      <c r="TD4" s="26"/>
      <c r="TE4" s="26"/>
      <c r="TF4" s="26"/>
      <c r="TG4" s="26"/>
      <c r="TH4" s="26"/>
      <c r="TI4" s="26"/>
      <c r="TJ4" s="26"/>
      <c r="TK4" s="26"/>
      <c r="TL4" s="26"/>
      <c r="TM4" s="26"/>
      <c r="TN4" s="26"/>
      <c r="TO4" s="26"/>
      <c r="TP4" s="26"/>
      <c r="TQ4" s="26"/>
      <c r="TR4" s="26"/>
      <c r="TS4" s="26"/>
      <c r="TT4" s="26"/>
      <c r="TU4" s="26"/>
      <c r="TV4" s="26"/>
      <c r="TW4" s="26"/>
      <c r="TX4" s="26"/>
      <c r="TY4" s="26"/>
      <c r="TZ4" s="26"/>
      <c r="UB4" s="27" t="s">
        <v>1</v>
      </c>
    </row>
    <row r="5" spans="1:548" ht="15" thickTop="1" thickBot="1" x14ac:dyDescent="0.2">
      <c r="A5" s="480" t="s">
        <v>26</v>
      </c>
      <c r="B5" s="481" t="s">
        <v>27</v>
      </c>
      <c r="C5" s="482" t="s">
        <v>28</v>
      </c>
      <c r="D5" s="476" t="s">
        <v>29</v>
      </c>
      <c r="E5" s="476" t="s">
        <v>30</v>
      </c>
      <c r="F5" s="482" t="s">
        <v>31</v>
      </c>
      <c r="G5" s="476" t="s">
        <v>32</v>
      </c>
      <c r="H5" s="476" t="s">
        <v>33</v>
      </c>
      <c r="I5" s="476" t="s">
        <v>34</v>
      </c>
      <c r="J5" s="476"/>
      <c r="K5" s="476"/>
      <c r="L5" s="476"/>
      <c r="M5" s="476"/>
      <c r="N5" s="476"/>
      <c r="O5" s="476"/>
      <c r="P5" s="476"/>
      <c r="Q5" s="476"/>
      <c r="R5" s="476"/>
      <c r="S5" s="476" t="s">
        <v>35</v>
      </c>
      <c r="T5" s="476"/>
      <c r="U5" s="476"/>
      <c r="V5" s="476"/>
      <c r="W5" s="476"/>
      <c r="X5" s="476"/>
      <c r="Y5" s="476"/>
      <c r="Z5" s="476"/>
      <c r="AA5" s="476"/>
      <c r="AB5" s="476"/>
      <c r="AC5" s="476" t="s">
        <v>36</v>
      </c>
      <c r="AD5" s="476"/>
      <c r="AE5" s="476"/>
      <c r="AF5" s="476"/>
      <c r="AG5" s="476"/>
      <c r="AH5" s="476"/>
      <c r="AI5" s="476"/>
      <c r="AJ5" s="476"/>
      <c r="AK5" s="476"/>
      <c r="AL5" s="476"/>
      <c r="AM5" s="476" t="s">
        <v>37</v>
      </c>
      <c r="AN5" s="476"/>
      <c r="AO5" s="476"/>
      <c r="AP5" s="476"/>
      <c r="AQ5" s="476"/>
      <c r="AR5" s="476"/>
      <c r="AS5" s="476"/>
      <c r="AT5" s="476"/>
      <c r="AU5" s="476"/>
      <c r="AV5" s="476"/>
      <c r="AW5" s="476" t="s">
        <v>38</v>
      </c>
      <c r="AX5" s="476"/>
      <c r="AY5" s="476"/>
      <c r="AZ5" s="476"/>
      <c r="BA5" s="476"/>
      <c r="BB5" s="476"/>
      <c r="BC5" s="476"/>
      <c r="BD5" s="476"/>
      <c r="BE5" s="476"/>
      <c r="BF5" s="476"/>
      <c r="BG5" s="476" t="s">
        <v>39</v>
      </c>
      <c r="BH5" s="476"/>
      <c r="BI5" s="476"/>
      <c r="BJ5" s="476"/>
      <c r="BK5" s="476"/>
      <c r="BL5" s="476"/>
      <c r="BM5" s="476"/>
      <c r="BN5" s="476"/>
      <c r="BO5" s="476"/>
      <c r="BP5" s="476"/>
      <c r="BQ5" s="476" t="s">
        <v>40</v>
      </c>
      <c r="BR5" s="476"/>
      <c r="BS5" s="476"/>
      <c r="BT5" s="476"/>
      <c r="BU5" s="476"/>
      <c r="BV5" s="476"/>
      <c r="BW5" s="476"/>
      <c r="BX5" s="476"/>
      <c r="BY5" s="476"/>
      <c r="BZ5" s="476"/>
      <c r="CA5" s="476" t="s">
        <v>41</v>
      </c>
      <c r="CB5" s="476"/>
      <c r="CC5" s="476"/>
      <c r="CD5" s="476"/>
      <c r="CE5" s="476"/>
      <c r="CF5" s="476"/>
      <c r="CG5" s="476"/>
      <c r="CH5" s="476"/>
      <c r="CI5" s="476"/>
      <c r="CJ5" s="476"/>
      <c r="CK5" s="476" t="s">
        <v>42</v>
      </c>
      <c r="CL5" s="476"/>
      <c r="CM5" s="476"/>
      <c r="CN5" s="476"/>
      <c r="CO5" s="476"/>
      <c r="CP5" s="476"/>
      <c r="CQ5" s="476"/>
      <c r="CR5" s="476"/>
      <c r="CS5" s="476"/>
      <c r="CT5" s="476"/>
      <c r="CU5" s="476" t="s">
        <v>43</v>
      </c>
      <c r="CV5" s="476"/>
      <c r="CW5" s="476"/>
      <c r="CX5" s="476"/>
      <c r="CY5" s="476"/>
      <c r="CZ5" s="476"/>
      <c r="DA5" s="476"/>
      <c r="DB5" s="476"/>
      <c r="DC5" s="476"/>
      <c r="DD5" s="476"/>
      <c r="DE5" s="475" t="s">
        <v>44</v>
      </c>
      <c r="DF5" s="475"/>
      <c r="DG5" s="475"/>
      <c r="DH5" s="475"/>
      <c r="DI5" s="475"/>
      <c r="DJ5" s="475"/>
      <c r="DK5" s="475"/>
      <c r="DL5" s="475"/>
      <c r="DM5" s="475"/>
      <c r="DN5" s="476"/>
      <c r="DO5" s="477" t="s">
        <v>1980</v>
      </c>
      <c r="DP5" s="475"/>
      <c r="DQ5" s="475"/>
      <c r="DR5" s="475"/>
      <c r="DS5" s="475"/>
      <c r="DT5" s="475"/>
      <c r="DU5" s="475"/>
      <c r="DV5" s="475"/>
      <c r="DW5" s="475"/>
      <c r="DX5" s="475"/>
      <c r="DY5" s="478" t="s">
        <v>45</v>
      </c>
      <c r="DZ5" s="478"/>
      <c r="EA5" s="478"/>
      <c r="EB5" s="478"/>
      <c r="EC5" s="478"/>
      <c r="ED5" s="473" t="s">
        <v>46</v>
      </c>
      <c r="EE5" s="473"/>
      <c r="EF5" s="473"/>
      <c r="EG5" s="473"/>
      <c r="EH5" s="473"/>
      <c r="EI5" s="478" t="s">
        <v>47</v>
      </c>
      <c r="EJ5" s="478"/>
      <c r="EK5" s="478"/>
      <c r="EL5" s="478"/>
      <c r="EM5" s="478"/>
      <c r="EN5" s="479" t="s">
        <v>48</v>
      </c>
      <c r="EO5" s="479"/>
      <c r="EP5" s="479"/>
      <c r="EQ5" s="479"/>
      <c r="ER5" s="479"/>
      <c r="ES5" s="455" t="s">
        <v>49</v>
      </c>
      <c r="ET5" s="456" t="s">
        <v>50</v>
      </c>
      <c r="EU5" s="457" t="s">
        <v>51</v>
      </c>
      <c r="EV5" s="458" t="s">
        <v>52</v>
      </c>
      <c r="EW5" s="458"/>
      <c r="EX5" s="458"/>
      <c r="EY5" s="458"/>
      <c r="EZ5" s="458"/>
      <c r="FA5" s="458"/>
      <c r="FB5" s="458"/>
      <c r="FC5" s="458"/>
      <c r="FD5" s="458"/>
      <c r="FE5" s="458"/>
      <c r="FF5" s="458" t="s">
        <v>53</v>
      </c>
      <c r="FG5" s="458"/>
      <c r="FH5" s="458"/>
      <c r="FI5" s="458"/>
      <c r="FJ5" s="458"/>
      <c r="FK5" s="458"/>
      <c r="FL5" s="458"/>
      <c r="FM5" s="458"/>
      <c r="FN5" s="458"/>
      <c r="FO5" s="458"/>
      <c r="FP5" s="458" t="s">
        <v>54</v>
      </c>
      <c r="FQ5" s="458"/>
      <c r="FR5" s="458"/>
      <c r="FS5" s="458"/>
      <c r="FT5" s="458"/>
      <c r="FU5" s="458"/>
      <c r="FV5" s="458"/>
      <c r="FW5" s="458"/>
      <c r="FX5" s="458"/>
      <c r="FY5" s="458"/>
      <c r="FZ5" s="458" t="s">
        <v>55</v>
      </c>
      <c r="GA5" s="458"/>
      <c r="GB5" s="458"/>
      <c r="GC5" s="458"/>
      <c r="GD5" s="458"/>
      <c r="GE5" s="458"/>
      <c r="GF5" s="458"/>
      <c r="GG5" s="458"/>
      <c r="GH5" s="458"/>
      <c r="GI5" s="458"/>
      <c r="GJ5" s="458" t="s">
        <v>56</v>
      </c>
      <c r="GK5" s="458"/>
      <c r="GL5" s="458"/>
      <c r="GM5" s="458"/>
      <c r="GN5" s="458"/>
      <c r="GO5" s="458"/>
      <c r="GP5" s="458"/>
      <c r="GQ5" s="458"/>
      <c r="GR5" s="458"/>
      <c r="GS5" s="458"/>
      <c r="GT5" s="458" t="s">
        <v>57</v>
      </c>
      <c r="GU5" s="458"/>
      <c r="GV5" s="458"/>
      <c r="GW5" s="458"/>
      <c r="GX5" s="458"/>
      <c r="GY5" s="458"/>
      <c r="GZ5" s="458"/>
      <c r="HA5" s="458"/>
      <c r="HB5" s="458"/>
      <c r="HC5" s="458"/>
      <c r="HD5" s="458" t="s">
        <v>58</v>
      </c>
      <c r="HE5" s="458"/>
      <c r="HF5" s="458"/>
      <c r="HG5" s="458"/>
      <c r="HH5" s="458"/>
      <c r="HI5" s="458"/>
      <c r="HJ5" s="458"/>
      <c r="HK5" s="458"/>
      <c r="HL5" s="458"/>
      <c r="HM5" s="458"/>
      <c r="HN5" s="458" t="s">
        <v>59</v>
      </c>
      <c r="HO5" s="458"/>
      <c r="HP5" s="458"/>
      <c r="HQ5" s="458"/>
      <c r="HR5" s="458"/>
      <c r="HS5" s="458"/>
      <c r="HT5" s="458"/>
      <c r="HU5" s="458"/>
      <c r="HV5" s="458"/>
      <c r="HW5" s="458"/>
      <c r="HX5" s="458" t="s">
        <v>60</v>
      </c>
      <c r="HY5" s="458"/>
      <c r="HZ5" s="458"/>
      <c r="IA5" s="458"/>
      <c r="IB5" s="458"/>
      <c r="IC5" s="458"/>
      <c r="ID5" s="458"/>
      <c r="IE5" s="458"/>
      <c r="IF5" s="458"/>
      <c r="IG5" s="458"/>
      <c r="IH5" s="464" t="s">
        <v>61</v>
      </c>
      <c r="II5" s="464"/>
      <c r="IJ5" s="464"/>
      <c r="IK5" s="464"/>
      <c r="IL5" s="464"/>
      <c r="IM5" s="464"/>
      <c r="IN5" s="464"/>
      <c r="IO5" s="464"/>
      <c r="IP5" s="464"/>
      <c r="IQ5" s="464"/>
      <c r="IR5" s="464"/>
      <c r="IS5" s="464"/>
      <c r="IT5" s="464"/>
      <c r="IU5" s="464"/>
      <c r="IV5" s="464"/>
      <c r="IW5" s="464"/>
      <c r="IX5" s="464"/>
      <c r="IY5" s="464"/>
      <c r="IZ5" s="464"/>
      <c r="JA5" s="464"/>
      <c r="JB5" s="464"/>
      <c r="JC5" s="464"/>
      <c r="JD5" s="464"/>
      <c r="JE5" s="464"/>
      <c r="JF5" s="464"/>
      <c r="JG5" s="464"/>
      <c r="JH5" s="464"/>
      <c r="JI5" s="464"/>
      <c r="JJ5" s="464"/>
      <c r="JK5" s="464"/>
      <c r="JL5" s="464"/>
      <c r="JM5" s="464"/>
      <c r="JN5" s="464"/>
      <c r="JO5" s="464"/>
      <c r="JP5" s="464"/>
      <c r="JQ5" s="464"/>
      <c r="JR5" s="464"/>
      <c r="JS5" s="464"/>
      <c r="JT5" s="464"/>
      <c r="JU5" s="464"/>
      <c r="JV5" s="464"/>
      <c r="JW5" s="464"/>
      <c r="JX5" s="464"/>
      <c r="JY5" s="464"/>
      <c r="JZ5" s="464"/>
      <c r="KA5" s="465" t="s">
        <v>62</v>
      </c>
      <c r="KB5" s="465"/>
      <c r="KC5" s="465"/>
      <c r="KD5" s="465"/>
      <c r="KE5" s="465"/>
      <c r="KF5" s="466" t="s">
        <v>63</v>
      </c>
      <c r="KG5" s="466"/>
      <c r="KH5" s="466"/>
      <c r="KI5" s="466"/>
      <c r="KJ5" s="466"/>
      <c r="KK5" s="466"/>
      <c r="KL5" s="466"/>
      <c r="KM5" s="466"/>
      <c r="KN5" s="466"/>
      <c r="KO5" s="466"/>
      <c r="KP5" s="466"/>
      <c r="KQ5" s="466"/>
      <c r="KR5" s="466"/>
      <c r="KS5" s="466"/>
      <c r="KT5" s="466"/>
      <c r="KU5" s="466"/>
      <c r="KV5" s="466"/>
      <c r="KW5" s="466" t="s">
        <v>64</v>
      </c>
      <c r="KX5" s="466"/>
      <c r="KY5" s="466"/>
      <c r="KZ5" s="466"/>
      <c r="LA5" s="466"/>
      <c r="LB5" s="466"/>
      <c r="LC5" s="28"/>
      <c r="LD5" s="465" t="s">
        <v>65</v>
      </c>
      <c r="LE5" s="465"/>
      <c r="LF5" s="465" t="s">
        <v>66</v>
      </c>
      <c r="LG5" s="465"/>
      <c r="LH5" s="473" t="s">
        <v>67</v>
      </c>
      <c r="LI5" s="473"/>
      <c r="LJ5" s="473"/>
      <c r="LK5" s="473"/>
      <c r="LL5" s="473"/>
      <c r="LM5" s="473"/>
      <c r="LN5" s="474" t="s">
        <v>68</v>
      </c>
      <c r="LO5" s="474"/>
      <c r="LP5" s="474"/>
      <c r="LQ5" s="474"/>
      <c r="LR5" s="474"/>
      <c r="LS5" s="474"/>
      <c r="LT5" s="474"/>
      <c r="LU5" s="474"/>
      <c r="LV5" s="474"/>
      <c r="LW5" s="474"/>
      <c r="LX5" s="474"/>
      <c r="LY5" s="474"/>
      <c r="LZ5" s="474"/>
      <c r="MA5" s="474"/>
      <c r="MB5" s="474"/>
      <c r="MC5" s="474"/>
      <c r="MD5" s="474"/>
      <c r="ME5" s="474"/>
      <c r="MF5" s="474"/>
      <c r="MG5" s="474"/>
      <c r="MH5" s="474"/>
      <c r="MI5" s="474"/>
      <c r="MJ5" s="474"/>
      <c r="MK5" s="474"/>
      <c r="ML5" s="474"/>
      <c r="MM5" s="474"/>
      <c r="MN5" s="474"/>
      <c r="MO5" s="474"/>
      <c r="MP5" s="474"/>
      <c r="MQ5" s="466" t="s">
        <v>69</v>
      </c>
      <c r="MR5" s="466"/>
      <c r="MS5" s="466"/>
      <c r="MT5" s="466"/>
      <c r="MU5" s="466"/>
      <c r="MV5" s="466"/>
      <c r="MW5" s="466"/>
      <c r="MX5" s="466"/>
      <c r="MY5" s="466"/>
      <c r="MZ5" s="466"/>
      <c r="NA5" s="466"/>
      <c r="NB5" s="466"/>
      <c r="NC5" s="466"/>
      <c r="ND5" s="466"/>
      <c r="NE5" s="466"/>
      <c r="NF5" s="466"/>
      <c r="NG5" s="466"/>
      <c r="NH5" s="465" t="s">
        <v>70</v>
      </c>
      <c r="NI5" s="465"/>
      <c r="NJ5" s="465"/>
      <c r="NK5" s="465"/>
      <c r="NL5" s="465"/>
      <c r="NM5" s="465"/>
      <c r="NN5" s="465"/>
      <c r="NO5" s="473" t="s">
        <v>65</v>
      </c>
      <c r="NP5" s="473"/>
      <c r="NQ5" s="29" t="s">
        <v>71</v>
      </c>
      <c r="NR5" s="29"/>
      <c r="NS5" s="29"/>
      <c r="NT5" s="29"/>
      <c r="NU5" s="29"/>
      <c r="NV5" s="29"/>
      <c r="NW5" s="29"/>
      <c r="NX5" s="29"/>
      <c r="NY5" s="30"/>
      <c r="NZ5" s="29"/>
      <c r="OA5" s="29"/>
      <c r="OB5" s="29"/>
      <c r="OC5" s="29"/>
      <c r="OD5" s="462" t="s">
        <v>72</v>
      </c>
      <c r="OE5" s="462"/>
      <c r="OF5" s="462" t="s">
        <v>73</v>
      </c>
      <c r="OG5" s="462"/>
      <c r="OH5" s="463" t="s">
        <v>1981</v>
      </c>
      <c r="OI5" s="463"/>
      <c r="OJ5" s="463"/>
      <c r="OK5" s="463"/>
      <c r="OL5" s="463"/>
      <c r="OM5" s="463"/>
      <c r="ON5" s="463"/>
      <c r="OO5" s="463"/>
      <c r="OP5" s="463"/>
      <c r="OQ5" s="463"/>
      <c r="OR5" s="468" t="s">
        <v>74</v>
      </c>
      <c r="OS5" s="469"/>
      <c r="OT5" s="469"/>
      <c r="OU5" s="469"/>
      <c r="OV5" s="469"/>
      <c r="OW5" s="469"/>
      <c r="OX5" s="469"/>
      <c r="OY5" s="469"/>
      <c r="OZ5" s="469"/>
      <c r="PA5" s="469"/>
      <c r="PB5" s="469"/>
      <c r="PC5" s="469"/>
      <c r="PD5" s="469"/>
      <c r="PE5" s="469"/>
      <c r="PF5" s="469"/>
      <c r="PG5" s="469"/>
      <c r="PH5" s="469"/>
      <c r="PI5" s="469"/>
      <c r="PJ5" s="469"/>
      <c r="PK5" s="469"/>
      <c r="PL5" s="469"/>
      <c r="PM5" s="469"/>
      <c r="PN5" s="469"/>
      <c r="PO5" s="469"/>
      <c r="PP5" s="469"/>
      <c r="PQ5" s="469"/>
      <c r="PR5" s="469"/>
      <c r="PS5" s="469"/>
      <c r="PT5" s="469"/>
      <c r="PU5" s="469"/>
      <c r="PV5" s="469"/>
      <c r="PW5" s="469"/>
      <c r="PX5" s="469"/>
      <c r="PY5" s="469"/>
      <c r="PZ5" s="469"/>
      <c r="QA5" s="469"/>
      <c r="QB5" s="469"/>
      <c r="QC5" s="469"/>
      <c r="QD5" s="469"/>
      <c r="QE5" s="469"/>
      <c r="QF5" s="469"/>
      <c r="QG5" s="469"/>
      <c r="QH5" s="469"/>
      <c r="QI5" s="469"/>
      <c r="QJ5" s="469"/>
      <c r="QK5" s="469"/>
      <c r="QL5" s="469"/>
      <c r="QM5" s="469"/>
      <c r="QN5" s="469"/>
      <c r="QO5" s="469"/>
      <c r="QP5" s="469"/>
      <c r="QQ5" s="469"/>
      <c r="QR5" s="469"/>
      <c r="QS5" s="469"/>
      <c r="QT5" s="469"/>
      <c r="QU5" s="469"/>
      <c r="QV5" s="469"/>
      <c r="QW5" s="469"/>
      <c r="QX5" s="469"/>
      <c r="QY5" s="469"/>
      <c r="QZ5" s="469"/>
      <c r="RA5" s="469"/>
      <c r="RB5" s="469"/>
      <c r="RC5" s="469"/>
      <c r="RD5" s="469"/>
      <c r="RE5" s="470"/>
      <c r="RF5" s="471" t="s">
        <v>75</v>
      </c>
      <c r="RG5" s="471"/>
      <c r="RH5" s="471"/>
      <c r="RI5" s="471"/>
      <c r="RJ5" s="471"/>
      <c r="RK5" s="471"/>
      <c r="RL5" s="471"/>
      <c r="RM5" s="471"/>
      <c r="RN5" s="471"/>
      <c r="RO5" s="471"/>
      <c r="RP5" s="471"/>
      <c r="RQ5" s="471"/>
      <c r="RR5" s="471"/>
      <c r="RS5" s="471"/>
      <c r="RT5" s="471"/>
      <c r="RU5" s="471"/>
      <c r="RV5" s="471"/>
      <c r="RW5" s="471"/>
      <c r="RX5" s="471"/>
      <c r="RY5" s="471"/>
      <c r="RZ5" s="471"/>
      <c r="SA5" s="472"/>
      <c r="SB5" s="425"/>
      <c r="SC5" s="426"/>
      <c r="SD5" s="426"/>
      <c r="SE5" s="426"/>
      <c r="SF5" s="426"/>
      <c r="SG5" s="426"/>
      <c r="SH5" s="422"/>
      <c r="SI5" s="422"/>
      <c r="SJ5" s="422"/>
      <c r="SK5" s="423"/>
      <c r="SL5" s="423"/>
      <c r="SM5" s="424"/>
      <c r="SN5" s="422"/>
      <c r="SO5" s="422"/>
      <c r="SP5" s="422"/>
      <c r="SQ5" s="423"/>
      <c r="SR5" s="423"/>
      <c r="SS5" s="424"/>
      <c r="ST5" s="425"/>
      <c r="SU5" s="426"/>
      <c r="SV5" s="426"/>
      <c r="SW5" s="426"/>
      <c r="SX5" s="426"/>
      <c r="SY5" s="426"/>
      <c r="SZ5" s="422"/>
      <c r="TA5" s="422"/>
      <c r="TB5" s="422"/>
      <c r="TC5" s="423"/>
      <c r="TD5" s="423"/>
      <c r="TE5" s="423"/>
      <c r="TF5" s="409" t="s">
        <v>2174</v>
      </c>
      <c r="TG5" s="410"/>
      <c r="TH5" s="410"/>
      <c r="TI5" s="410"/>
      <c r="TJ5" s="410"/>
      <c r="TK5" s="410"/>
      <c r="TL5" s="410"/>
      <c r="TM5" s="409"/>
      <c r="TN5" s="410"/>
      <c r="TO5" s="410"/>
      <c r="TP5" s="410"/>
      <c r="TQ5" s="410"/>
      <c r="TR5" s="410"/>
      <c r="TS5" s="414"/>
      <c r="TT5" s="410"/>
      <c r="TU5" s="410"/>
      <c r="TV5" s="410"/>
      <c r="TW5" s="410"/>
      <c r="TX5" s="410"/>
      <c r="TY5" s="410"/>
      <c r="TZ5" s="416"/>
      <c r="UA5" s="31"/>
      <c r="UB5" s="7" t="s">
        <v>1</v>
      </c>
    </row>
    <row r="6" spans="1:548" ht="15" thickTop="1" thickBot="1" x14ac:dyDescent="0.2">
      <c r="A6" s="480"/>
      <c r="B6" s="481"/>
      <c r="C6" s="482"/>
      <c r="D6" s="476"/>
      <c r="E6" s="476"/>
      <c r="F6" s="482"/>
      <c r="G6" s="476"/>
      <c r="H6" s="476"/>
      <c r="I6" s="454">
        <v>1</v>
      </c>
      <c r="J6" s="451">
        <v>2</v>
      </c>
      <c r="K6" s="451">
        <v>3</v>
      </c>
      <c r="L6" s="451">
        <v>4</v>
      </c>
      <c r="M6" s="451">
        <v>5</v>
      </c>
      <c r="N6" s="451">
        <v>6</v>
      </c>
      <c r="O6" s="451">
        <v>7</v>
      </c>
      <c r="P6" s="451">
        <v>8</v>
      </c>
      <c r="Q6" s="451">
        <v>9</v>
      </c>
      <c r="R6" s="453">
        <v>10</v>
      </c>
      <c r="S6" s="454">
        <v>1</v>
      </c>
      <c r="T6" s="451">
        <v>2</v>
      </c>
      <c r="U6" s="451">
        <v>3</v>
      </c>
      <c r="V6" s="451">
        <v>4</v>
      </c>
      <c r="W6" s="451">
        <v>5</v>
      </c>
      <c r="X6" s="451">
        <v>6</v>
      </c>
      <c r="Y6" s="451">
        <v>7</v>
      </c>
      <c r="Z6" s="451">
        <v>8</v>
      </c>
      <c r="AA6" s="451">
        <v>9</v>
      </c>
      <c r="AB6" s="453">
        <v>10</v>
      </c>
      <c r="AC6" s="454">
        <v>1</v>
      </c>
      <c r="AD6" s="451">
        <v>2</v>
      </c>
      <c r="AE6" s="451">
        <v>3</v>
      </c>
      <c r="AF6" s="451">
        <v>4</v>
      </c>
      <c r="AG6" s="451">
        <v>5</v>
      </c>
      <c r="AH6" s="451">
        <v>6</v>
      </c>
      <c r="AI6" s="451">
        <v>7</v>
      </c>
      <c r="AJ6" s="451">
        <v>8</v>
      </c>
      <c r="AK6" s="451">
        <v>9</v>
      </c>
      <c r="AL6" s="453">
        <v>10</v>
      </c>
      <c r="AM6" s="454">
        <v>1</v>
      </c>
      <c r="AN6" s="451">
        <v>2</v>
      </c>
      <c r="AO6" s="451">
        <v>3</v>
      </c>
      <c r="AP6" s="451">
        <v>4</v>
      </c>
      <c r="AQ6" s="451">
        <v>5</v>
      </c>
      <c r="AR6" s="451">
        <v>6</v>
      </c>
      <c r="AS6" s="451">
        <v>7</v>
      </c>
      <c r="AT6" s="451">
        <v>8</v>
      </c>
      <c r="AU6" s="451">
        <v>9</v>
      </c>
      <c r="AV6" s="453">
        <v>10</v>
      </c>
      <c r="AW6" s="454">
        <v>1</v>
      </c>
      <c r="AX6" s="451">
        <v>2</v>
      </c>
      <c r="AY6" s="451">
        <v>3</v>
      </c>
      <c r="AZ6" s="451">
        <v>4</v>
      </c>
      <c r="BA6" s="451">
        <v>5</v>
      </c>
      <c r="BB6" s="451">
        <v>6</v>
      </c>
      <c r="BC6" s="451">
        <v>7</v>
      </c>
      <c r="BD6" s="451">
        <v>8</v>
      </c>
      <c r="BE6" s="451">
        <v>9</v>
      </c>
      <c r="BF6" s="453">
        <v>10</v>
      </c>
      <c r="BG6" s="454">
        <v>1</v>
      </c>
      <c r="BH6" s="451">
        <v>2</v>
      </c>
      <c r="BI6" s="451">
        <v>3</v>
      </c>
      <c r="BJ6" s="451">
        <v>4</v>
      </c>
      <c r="BK6" s="451">
        <v>5</v>
      </c>
      <c r="BL6" s="451">
        <v>6</v>
      </c>
      <c r="BM6" s="451">
        <v>7</v>
      </c>
      <c r="BN6" s="451">
        <v>8</v>
      </c>
      <c r="BO6" s="451">
        <v>9</v>
      </c>
      <c r="BP6" s="453">
        <v>10</v>
      </c>
      <c r="BQ6" s="461">
        <v>1</v>
      </c>
      <c r="BR6" s="451">
        <v>2</v>
      </c>
      <c r="BS6" s="451">
        <v>3</v>
      </c>
      <c r="BT6" s="451">
        <v>4</v>
      </c>
      <c r="BU6" s="451">
        <v>5</v>
      </c>
      <c r="BV6" s="451">
        <v>6</v>
      </c>
      <c r="BW6" s="451">
        <v>7</v>
      </c>
      <c r="BX6" s="451">
        <v>8</v>
      </c>
      <c r="BY6" s="451">
        <v>9</v>
      </c>
      <c r="BZ6" s="453">
        <v>10</v>
      </c>
      <c r="CA6" s="454">
        <v>1</v>
      </c>
      <c r="CB6" s="451">
        <v>2</v>
      </c>
      <c r="CC6" s="451">
        <v>3</v>
      </c>
      <c r="CD6" s="451">
        <v>4</v>
      </c>
      <c r="CE6" s="451">
        <v>5</v>
      </c>
      <c r="CF6" s="451">
        <v>6</v>
      </c>
      <c r="CG6" s="451">
        <v>7</v>
      </c>
      <c r="CH6" s="451">
        <v>8</v>
      </c>
      <c r="CI6" s="451">
        <v>9</v>
      </c>
      <c r="CJ6" s="453">
        <v>10</v>
      </c>
      <c r="CK6" s="454">
        <v>1</v>
      </c>
      <c r="CL6" s="451">
        <v>2</v>
      </c>
      <c r="CM6" s="451">
        <v>3</v>
      </c>
      <c r="CN6" s="451">
        <v>4</v>
      </c>
      <c r="CO6" s="451">
        <v>5</v>
      </c>
      <c r="CP6" s="451">
        <v>6</v>
      </c>
      <c r="CQ6" s="451">
        <v>7</v>
      </c>
      <c r="CR6" s="451">
        <v>8</v>
      </c>
      <c r="CS6" s="451">
        <v>9</v>
      </c>
      <c r="CT6" s="453">
        <v>10</v>
      </c>
      <c r="CU6" s="454">
        <v>1</v>
      </c>
      <c r="CV6" s="451">
        <v>2</v>
      </c>
      <c r="CW6" s="451">
        <v>3</v>
      </c>
      <c r="CX6" s="451">
        <v>4</v>
      </c>
      <c r="CY6" s="451">
        <v>5</v>
      </c>
      <c r="CZ6" s="451">
        <v>6</v>
      </c>
      <c r="DA6" s="451">
        <v>7</v>
      </c>
      <c r="DB6" s="451">
        <v>8</v>
      </c>
      <c r="DC6" s="451">
        <v>9</v>
      </c>
      <c r="DD6" s="453">
        <v>10</v>
      </c>
      <c r="DE6" s="454">
        <v>1</v>
      </c>
      <c r="DF6" s="451">
        <v>2</v>
      </c>
      <c r="DG6" s="451">
        <v>3</v>
      </c>
      <c r="DH6" s="451">
        <v>4</v>
      </c>
      <c r="DI6" s="451">
        <v>5</v>
      </c>
      <c r="DJ6" s="451">
        <v>6</v>
      </c>
      <c r="DK6" s="451">
        <v>7</v>
      </c>
      <c r="DL6" s="451">
        <v>8</v>
      </c>
      <c r="DM6" s="451">
        <v>9</v>
      </c>
      <c r="DN6" s="453">
        <v>10</v>
      </c>
      <c r="DO6" s="461">
        <v>1</v>
      </c>
      <c r="DP6" s="451">
        <v>2</v>
      </c>
      <c r="DQ6" s="451">
        <v>3</v>
      </c>
      <c r="DR6" s="451">
        <v>4</v>
      </c>
      <c r="DS6" s="451">
        <v>5</v>
      </c>
      <c r="DT6" s="451">
        <v>6</v>
      </c>
      <c r="DU6" s="451">
        <v>7</v>
      </c>
      <c r="DV6" s="451">
        <v>8</v>
      </c>
      <c r="DW6" s="451">
        <v>9</v>
      </c>
      <c r="DX6" s="453">
        <v>10</v>
      </c>
      <c r="DY6" s="460" t="s">
        <v>76</v>
      </c>
      <c r="DZ6" s="451" t="s">
        <v>77</v>
      </c>
      <c r="EA6" s="451" t="s">
        <v>78</v>
      </c>
      <c r="EB6" s="451" t="s">
        <v>79</v>
      </c>
      <c r="EC6" s="453" t="s">
        <v>29</v>
      </c>
      <c r="ED6" s="454" t="s">
        <v>76</v>
      </c>
      <c r="EE6" s="451" t="s">
        <v>77</v>
      </c>
      <c r="EF6" s="451" t="s">
        <v>78</v>
      </c>
      <c r="EG6" s="451" t="s">
        <v>79</v>
      </c>
      <c r="EH6" s="459" t="s">
        <v>29</v>
      </c>
      <c r="EI6" s="460" t="s">
        <v>76</v>
      </c>
      <c r="EJ6" s="451" t="s">
        <v>77</v>
      </c>
      <c r="EK6" s="451" t="s">
        <v>78</v>
      </c>
      <c r="EL6" s="451" t="s">
        <v>79</v>
      </c>
      <c r="EM6" s="453" t="s">
        <v>29</v>
      </c>
      <c r="EN6" s="454" t="s">
        <v>76</v>
      </c>
      <c r="EO6" s="451" t="s">
        <v>77</v>
      </c>
      <c r="EP6" s="451" t="s">
        <v>78</v>
      </c>
      <c r="EQ6" s="451" t="s">
        <v>79</v>
      </c>
      <c r="ER6" s="452" t="s">
        <v>29</v>
      </c>
      <c r="ES6" s="455"/>
      <c r="ET6" s="456"/>
      <c r="EU6" s="457"/>
      <c r="EV6" s="449" t="s">
        <v>80</v>
      </c>
      <c r="EW6" s="447" t="s">
        <v>81</v>
      </c>
      <c r="EX6" s="447" t="s">
        <v>82</v>
      </c>
      <c r="EY6" s="450" t="s">
        <v>83</v>
      </c>
      <c r="EZ6" s="447" t="s">
        <v>84</v>
      </c>
      <c r="FA6" s="447" t="s">
        <v>85</v>
      </c>
      <c r="FB6" s="447" t="s">
        <v>86</v>
      </c>
      <c r="FC6" s="447" t="s">
        <v>87</v>
      </c>
      <c r="FD6" s="447" t="s">
        <v>88</v>
      </c>
      <c r="FE6" s="448" t="s">
        <v>89</v>
      </c>
      <c r="FF6" s="449" t="s">
        <v>80</v>
      </c>
      <c r="FG6" s="447" t="s">
        <v>81</v>
      </c>
      <c r="FH6" s="447" t="s">
        <v>82</v>
      </c>
      <c r="FI6" s="450" t="s">
        <v>83</v>
      </c>
      <c r="FJ6" s="447" t="s">
        <v>84</v>
      </c>
      <c r="FK6" s="447" t="s">
        <v>85</v>
      </c>
      <c r="FL6" s="447" t="s">
        <v>86</v>
      </c>
      <c r="FM6" s="447" t="s">
        <v>87</v>
      </c>
      <c r="FN6" s="447" t="s">
        <v>88</v>
      </c>
      <c r="FO6" s="448" t="s">
        <v>89</v>
      </c>
      <c r="FP6" s="449" t="s">
        <v>80</v>
      </c>
      <c r="FQ6" s="447" t="s">
        <v>81</v>
      </c>
      <c r="FR6" s="447" t="s">
        <v>82</v>
      </c>
      <c r="FS6" s="450" t="s">
        <v>83</v>
      </c>
      <c r="FT6" s="447" t="s">
        <v>84</v>
      </c>
      <c r="FU6" s="447" t="s">
        <v>85</v>
      </c>
      <c r="FV6" s="447" t="s">
        <v>86</v>
      </c>
      <c r="FW6" s="447" t="s">
        <v>87</v>
      </c>
      <c r="FX6" s="447" t="s">
        <v>88</v>
      </c>
      <c r="FY6" s="448" t="s">
        <v>89</v>
      </c>
      <c r="FZ6" s="449" t="s">
        <v>80</v>
      </c>
      <c r="GA6" s="447" t="s">
        <v>81</v>
      </c>
      <c r="GB6" s="447" t="s">
        <v>82</v>
      </c>
      <c r="GC6" s="450" t="s">
        <v>83</v>
      </c>
      <c r="GD6" s="447" t="s">
        <v>84</v>
      </c>
      <c r="GE6" s="447" t="s">
        <v>85</v>
      </c>
      <c r="GF6" s="447" t="s">
        <v>86</v>
      </c>
      <c r="GG6" s="447" t="s">
        <v>87</v>
      </c>
      <c r="GH6" s="447" t="s">
        <v>88</v>
      </c>
      <c r="GI6" s="448" t="s">
        <v>89</v>
      </c>
      <c r="GJ6" s="449" t="s">
        <v>80</v>
      </c>
      <c r="GK6" s="447" t="s">
        <v>81</v>
      </c>
      <c r="GL6" s="447" t="s">
        <v>82</v>
      </c>
      <c r="GM6" s="450" t="s">
        <v>83</v>
      </c>
      <c r="GN6" s="447" t="s">
        <v>84</v>
      </c>
      <c r="GO6" s="447" t="s">
        <v>85</v>
      </c>
      <c r="GP6" s="447" t="s">
        <v>86</v>
      </c>
      <c r="GQ6" s="447" t="s">
        <v>87</v>
      </c>
      <c r="GR6" s="447" t="s">
        <v>88</v>
      </c>
      <c r="GS6" s="448" t="s">
        <v>89</v>
      </c>
      <c r="GT6" s="449" t="s">
        <v>80</v>
      </c>
      <c r="GU6" s="447" t="s">
        <v>81</v>
      </c>
      <c r="GV6" s="447" t="s">
        <v>82</v>
      </c>
      <c r="GW6" s="450" t="s">
        <v>83</v>
      </c>
      <c r="GX6" s="447" t="s">
        <v>84</v>
      </c>
      <c r="GY6" s="447" t="s">
        <v>85</v>
      </c>
      <c r="GZ6" s="447" t="s">
        <v>86</v>
      </c>
      <c r="HA6" s="447" t="s">
        <v>87</v>
      </c>
      <c r="HB6" s="447" t="s">
        <v>88</v>
      </c>
      <c r="HC6" s="448" t="s">
        <v>89</v>
      </c>
      <c r="HD6" s="449" t="s">
        <v>80</v>
      </c>
      <c r="HE6" s="447" t="s">
        <v>81</v>
      </c>
      <c r="HF6" s="447" t="s">
        <v>82</v>
      </c>
      <c r="HG6" s="450" t="s">
        <v>83</v>
      </c>
      <c r="HH6" s="447" t="s">
        <v>84</v>
      </c>
      <c r="HI6" s="447" t="s">
        <v>85</v>
      </c>
      <c r="HJ6" s="447" t="s">
        <v>86</v>
      </c>
      <c r="HK6" s="447" t="s">
        <v>87</v>
      </c>
      <c r="HL6" s="447" t="s">
        <v>88</v>
      </c>
      <c r="HM6" s="448" t="s">
        <v>1982</v>
      </c>
      <c r="HN6" s="449" t="s">
        <v>80</v>
      </c>
      <c r="HO6" s="447" t="s">
        <v>81</v>
      </c>
      <c r="HP6" s="447" t="s">
        <v>82</v>
      </c>
      <c r="HQ6" s="450" t="s">
        <v>83</v>
      </c>
      <c r="HR6" s="447" t="s">
        <v>84</v>
      </c>
      <c r="HS6" s="447" t="s">
        <v>85</v>
      </c>
      <c r="HT6" s="447" t="s">
        <v>86</v>
      </c>
      <c r="HU6" s="447" t="s">
        <v>87</v>
      </c>
      <c r="HV6" s="447" t="s">
        <v>88</v>
      </c>
      <c r="HW6" s="448" t="s">
        <v>89</v>
      </c>
      <c r="HX6" s="449" t="s">
        <v>80</v>
      </c>
      <c r="HY6" s="447" t="s">
        <v>81</v>
      </c>
      <c r="HZ6" s="447" t="s">
        <v>82</v>
      </c>
      <c r="IA6" s="450" t="s">
        <v>83</v>
      </c>
      <c r="IB6" s="447" t="s">
        <v>84</v>
      </c>
      <c r="IC6" s="447" t="s">
        <v>85</v>
      </c>
      <c r="ID6" s="447" t="s">
        <v>86</v>
      </c>
      <c r="IE6" s="447" t="s">
        <v>87</v>
      </c>
      <c r="IF6" s="447" t="s">
        <v>88</v>
      </c>
      <c r="IG6" s="448" t="s">
        <v>89</v>
      </c>
      <c r="IH6" s="441" t="s">
        <v>61</v>
      </c>
      <c r="II6" s="441"/>
      <c r="IJ6" s="441"/>
      <c r="IK6" s="441"/>
      <c r="IL6" s="441"/>
      <c r="IM6" s="441"/>
      <c r="IN6" s="467" t="s">
        <v>90</v>
      </c>
      <c r="IO6" s="467"/>
      <c r="IP6" s="441" t="s">
        <v>91</v>
      </c>
      <c r="IQ6" s="441"/>
      <c r="IR6" s="441"/>
      <c r="IS6" s="441"/>
      <c r="IT6" s="441"/>
      <c r="IU6" s="441"/>
      <c r="IV6" s="441"/>
      <c r="IW6" s="441"/>
      <c r="IX6" s="439" t="s">
        <v>92</v>
      </c>
      <c r="IY6" s="439"/>
      <c r="IZ6" s="439"/>
      <c r="JA6" s="439"/>
      <c r="JB6" s="439"/>
      <c r="JC6" s="439"/>
      <c r="JD6" s="439"/>
      <c r="JE6" s="439"/>
      <c r="JF6" s="441" t="s">
        <v>93</v>
      </c>
      <c r="JG6" s="441"/>
      <c r="JH6" s="441"/>
      <c r="JI6" s="441"/>
      <c r="JJ6" s="441"/>
      <c r="JK6" s="441"/>
      <c r="JL6" s="441"/>
      <c r="JM6" s="441"/>
      <c r="JN6" s="443" t="s">
        <v>94</v>
      </c>
      <c r="JO6" s="443"/>
      <c r="JP6" s="443"/>
      <c r="JQ6" s="443"/>
      <c r="JR6" s="443"/>
      <c r="JS6" s="443"/>
      <c r="JT6" s="443"/>
      <c r="JU6" s="443"/>
      <c r="JV6" s="443"/>
      <c r="JW6" s="443"/>
      <c r="JX6" s="443"/>
      <c r="JY6" s="443"/>
      <c r="JZ6" s="443"/>
      <c r="KA6" s="465"/>
      <c r="KB6" s="465"/>
      <c r="KC6" s="465"/>
      <c r="KD6" s="465"/>
      <c r="KE6" s="465"/>
      <c r="KF6" s="444" t="s">
        <v>95</v>
      </c>
      <c r="KG6" s="437" t="s">
        <v>96</v>
      </c>
      <c r="KH6" s="437"/>
      <c r="KI6" s="437"/>
      <c r="KJ6" s="437"/>
      <c r="KK6" s="437"/>
      <c r="KL6" s="435" t="s">
        <v>97</v>
      </c>
      <c r="KM6" s="435"/>
      <c r="KN6" s="435"/>
      <c r="KO6" s="435"/>
      <c r="KP6" s="435"/>
      <c r="KQ6" s="435"/>
      <c r="KR6" s="435"/>
      <c r="KS6" s="435"/>
      <c r="KT6" s="435"/>
      <c r="KU6" s="435"/>
      <c r="KV6" s="435"/>
      <c r="KW6" s="445" t="s">
        <v>95</v>
      </c>
      <c r="KX6" s="446" t="s">
        <v>98</v>
      </c>
      <c r="KY6" s="446"/>
      <c r="KZ6" s="446"/>
      <c r="LA6" s="446"/>
      <c r="LB6" s="446"/>
      <c r="LC6" s="446"/>
      <c r="LD6" s="439" t="s">
        <v>67</v>
      </c>
      <c r="LE6" s="439"/>
      <c r="LF6" s="465"/>
      <c r="LG6" s="465"/>
      <c r="LH6" s="33"/>
      <c r="LI6" s="34"/>
      <c r="LJ6" s="437" t="s">
        <v>99</v>
      </c>
      <c r="LK6" s="437"/>
      <c r="LL6" s="440" t="s">
        <v>100</v>
      </c>
      <c r="LM6" s="440"/>
      <c r="LN6" s="441" t="s">
        <v>101</v>
      </c>
      <c r="LO6" s="441"/>
      <c r="LP6" s="441"/>
      <c r="LQ6" s="441"/>
      <c r="LR6" s="441"/>
      <c r="LS6" s="439" t="s">
        <v>102</v>
      </c>
      <c r="LT6" s="439"/>
      <c r="LU6" s="439"/>
      <c r="LV6" s="439"/>
      <c r="LW6" s="439"/>
      <c r="LX6" s="439"/>
      <c r="LY6" s="439"/>
      <c r="LZ6" s="439"/>
      <c r="MA6" s="439"/>
      <c r="MB6" s="442" t="s">
        <v>103</v>
      </c>
      <c r="MC6" s="442"/>
      <c r="MD6" s="442"/>
      <c r="ME6" s="442"/>
      <c r="MF6" s="442"/>
      <c r="MG6" s="442"/>
      <c r="MH6" s="442"/>
      <c r="MI6" s="442"/>
      <c r="MJ6" s="442"/>
      <c r="MK6" s="442"/>
      <c r="ML6" s="442"/>
      <c r="MM6" s="442"/>
      <c r="MN6" s="442"/>
      <c r="MO6" s="435" t="s">
        <v>67</v>
      </c>
      <c r="MP6" s="435"/>
      <c r="MQ6" s="436" t="s">
        <v>95</v>
      </c>
      <c r="MR6" s="437" t="s">
        <v>96</v>
      </c>
      <c r="MS6" s="437"/>
      <c r="MT6" s="437"/>
      <c r="MU6" s="437"/>
      <c r="MV6" s="437"/>
      <c r="MW6" s="438" t="s">
        <v>97</v>
      </c>
      <c r="MX6" s="438"/>
      <c r="MY6" s="438"/>
      <c r="MZ6" s="438"/>
      <c r="NA6" s="438"/>
      <c r="NB6" s="438"/>
      <c r="NC6" s="438"/>
      <c r="ND6" s="438"/>
      <c r="NE6" s="438"/>
      <c r="NF6" s="438"/>
      <c r="NG6" s="438"/>
      <c r="NH6" s="436" t="s">
        <v>95</v>
      </c>
      <c r="NI6" s="438" t="s">
        <v>98</v>
      </c>
      <c r="NJ6" s="438"/>
      <c r="NK6" s="438"/>
      <c r="NL6" s="438"/>
      <c r="NM6" s="438"/>
      <c r="NN6" s="438"/>
      <c r="NO6" s="35" t="s">
        <v>67</v>
      </c>
      <c r="NP6" s="36"/>
      <c r="NQ6" s="432" t="s">
        <v>104</v>
      </c>
      <c r="NR6" s="432"/>
      <c r="NS6" s="420" t="s">
        <v>105</v>
      </c>
      <c r="NT6" s="420"/>
      <c r="NU6" s="420"/>
      <c r="NV6" s="420"/>
      <c r="NW6" s="420"/>
      <c r="NX6" s="420"/>
      <c r="NY6" s="420"/>
      <c r="NZ6" s="37" t="s">
        <v>106</v>
      </c>
      <c r="OA6" s="37"/>
      <c r="OB6" s="37"/>
      <c r="OC6" s="37"/>
      <c r="OD6" s="38"/>
      <c r="OE6" s="39"/>
      <c r="OF6" s="40"/>
      <c r="OG6" s="40"/>
      <c r="OH6" s="433" t="s">
        <v>80</v>
      </c>
      <c r="OI6" s="430" t="s">
        <v>81</v>
      </c>
      <c r="OJ6" s="430" t="s">
        <v>82</v>
      </c>
      <c r="OK6" s="434" t="s">
        <v>83</v>
      </c>
      <c r="OL6" s="430" t="s">
        <v>84</v>
      </c>
      <c r="OM6" s="430" t="s">
        <v>85</v>
      </c>
      <c r="ON6" s="430" t="s">
        <v>86</v>
      </c>
      <c r="OO6" s="430" t="s">
        <v>87</v>
      </c>
      <c r="OP6" s="430" t="s">
        <v>88</v>
      </c>
      <c r="OQ6" s="431" t="s">
        <v>1982</v>
      </c>
      <c r="OR6" s="427" t="s">
        <v>107</v>
      </c>
      <c r="OS6" s="427"/>
      <c r="OT6" s="427"/>
      <c r="OU6" s="427"/>
      <c r="OV6" s="427"/>
      <c r="OW6" s="427"/>
      <c r="OX6" s="427"/>
      <c r="OY6" s="427"/>
      <c r="OZ6" s="427"/>
      <c r="PA6" s="428"/>
      <c r="PB6" s="419" t="s">
        <v>1983</v>
      </c>
      <c r="PC6" s="427"/>
      <c r="PD6" s="427"/>
      <c r="PE6" s="427"/>
      <c r="PF6" s="427"/>
      <c r="PG6" s="427"/>
      <c r="PH6" s="419" t="s">
        <v>1984</v>
      </c>
      <c r="PI6" s="427"/>
      <c r="PJ6" s="427"/>
      <c r="PK6" s="427"/>
      <c r="PL6" s="427"/>
      <c r="PM6" s="427"/>
      <c r="PN6" s="419" t="s">
        <v>1985</v>
      </c>
      <c r="PO6" s="427"/>
      <c r="PP6" s="427"/>
      <c r="PQ6" s="427"/>
      <c r="PR6" s="427"/>
      <c r="PS6" s="427"/>
      <c r="PT6" s="429" t="s">
        <v>108</v>
      </c>
      <c r="PU6" s="429"/>
      <c r="PV6" s="429"/>
      <c r="PW6" s="429"/>
      <c r="PX6" s="429"/>
      <c r="PY6" s="429"/>
      <c r="PZ6" s="429"/>
      <c r="QA6" s="429"/>
      <c r="QB6" s="429"/>
      <c r="QC6" s="429"/>
      <c r="QD6" s="429" t="s">
        <v>1986</v>
      </c>
      <c r="QE6" s="429"/>
      <c r="QF6" s="429"/>
      <c r="QG6" s="429"/>
      <c r="QH6" s="429"/>
      <c r="QI6" s="429"/>
      <c r="QJ6" s="429"/>
      <c r="QK6" s="429"/>
      <c r="QL6" s="429"/>
      <c r="QM6" s="429"/>
      <c r="QN6" s="427" t="s">
        <v>1987</v>
      </c>
      <c r="QO6" s="427"/>
      <c r="QP6" s="427"/>
      <c r="QQ6" s="427"/>
      <c r="QR6" s="427"/>
      <c r="QS6" s="427"/>
      <c r="QT6" s="427" t="s">
        <v>1988</v>
      </c>
      <c r="QU6" s="427"/>
      <c r="QV6" s="427"/>
      <c r="QW6" s="427"/>
      <c r="QX6" s="427"/>
      <c r="QY6" s="427"/>
      <c r="QZ6" s="427" t="s">
        <v>1989</v>
      </c>
      <c r="RA6" s="427"/>
      <c r="RB6" s="427"/>
      <c r="RC6" s="427"/>
      <c r="RD6" s="427"/>
      <c r="RE6" s="427"/>
      <c r="RF6" s="42" t="s">
        <v>50</v>
      </c>
      <c r="RG6" s="419" t="s">
        <v>0</v>
      </c>
      <c r="RH6" s="419"/>
      <c r="RI6" s="419"/>
      <c r="RJ6" s="419"/>
      <c r="RK6" s="419"/>
      <c r="RL6" s="419"/>
      <c r="RM6" s="419"/>
      <c r="RN6" s="419"/>
      <c r="RO6" s="419"/>
      <c r="RP6" s="41" t="s">
        <v>109</v>
      </c>
      <c r="RQ6" s="419" t="s">
        <v>110</v>
      </c>
      <c r="RR6" s="419"/>
      <c r="RS6" s="419"/>
      <c r="RT6" s="419" t="s">
        <v>67</v>
      </c>
      <c r="RU6" s="419"/>
      <c r="RV6" s="419" t="s">
        <v>101</v>
      </c>
      <c r="RW6" s="419"/>
      <c r="RX6" s="419"/>
      <c r="RY6" s="420" t="s">
        <v>111</v>
      </c>
      <c r="RZ6" s="420"/>
      <c r="SA6" s="421"/>
      <c r="SB6" s="411" t="s">
        <v>1990</v>
      </c>
      <c r="SC6" s="412"/>
      <c r="SD6" s="412"/>
      <c r="SE6" s="412"/>
      <c r="SF6" s="412"/>
      <c r="SG6" s="412"/>
      <c r="SH6" s="412" t="s">
        <v>1991</v>
      </c>
      <c r="SI6" s="412"/>
      <c r="SJ6" s="412"/>
      <c r="SK6" s="413"/>
      <c r="SL6" s="413"/>
      <c r="SM6" s="418"/>
      <c r="SN6" s="412" t="s">
        <v>1992</v>
      </c>
      <c r="SO6" s="412"/>
      <c r="SP6" s="412"/>
      <c r="SQ6" s="413"/>
      <c r="SR6" s="413"/>
      <c r="SS6" s="418"/>
      <c r="ST6" s="411" t="s">
        <v>1993</v>
      </c>
      <c r="SU6" s="412"/>
      <c r="SV6" s="412"/>
      <c r="SW6" s="412"/>
      <c r="SX6" s="412"/>
      <c r="SY6" s="412"/>
      <c r="SZ6" s="412" t="s">
        <v>1994</v>
      </c>
      <c r="TA6" s="412"/>
      <c r="TB6" s="412"/>
      <c r="TC6" s="413"/>
      <c r="TD6" s="413"/>
      <c r="TE6" s="413"/>
      <c r="TF6" s="411" t="s">
        <v>2176</v>
      </c>
      <c r="TG6" s="412"/>
      <c r="TH6" s="412"/>
      <c r="TI6" s="413"/>
      <c r="TJ6" s="413"/>
      <c r="TK6" s="413"/>
      <c r="TL6" s="413"/>
      <c r="TM6" s="411" t="s">
        <v>2177</v>
      </c>
      <c r="TN6" s="412"/>
      <c r="TO6" s="412"/>
      <c r="TP6" s="413"/>
      <c r="TQ6" s="413"/>
      <c r="TR6" s="413"/>
      <c r="TS6" s="415"/>
      <c r="TT6" s="417" t="s">
        <v>2175</v>
      </c>
      <c r="TU6" s="412"/>
      <c r="TV6" s="412"/>
      <c r="TW6" s="413"/>
      <c r="TX6" s="413"/>
      <c r="TY6" s="413"/>
      <c r="TZ6" s="418"/>
      <c r="UA6" s="43"/>
      <c r="UB6" s="7" t="s">
        <v>1</v>
      </c>
    </row>
    <row r="7" spans="1:548" ht="41.25" thickTop="1" x14ac:dyDescent="0.15">
      <c r="A7" s="480"/>
      <c r="B7" s="481"/>
      <c r="C7" s="482"/>
      <c r="D7" s="476"/>
      <c r="E7" s="476"/>
      <c r="F7" s="482"/>
      <c r="G7" s="476"/>
      <c r="H7" s="476"/>
      <c r="I7" s="454"/>
      <c r="J7" s="451"/>
      <c r="K7" s="451"/>
      <c r="L7" s="451"/>
      <c r="M7" s="451"/>
      <c r="N7" s="451"/>
      <c r="O7" s="451"/>
      <c r="P7" s="451"/>
      <c r="Q7" s="451"/>
      <c r="R7" s="453"/>
      <c r="S7" s="454"/>
      <c r="T7" s="451"/>
      <c r="U7" s="451"/>
      <c r="V7" s="451"/>
      <c r="W7" s="451"/>
      <c r="X7" s="451"/>
      <c r="Y7" s="451"/>
      <c r="Z7" s="451"/>
      <c r="AA7" s="451"/>
      <c r="AB7" s="453"/>
      <c r="AC7" s="454"/>
      <c r="AD7" s="451"/>
      <c r="AE7" s="451"/>
      <c r="AF7" s="451"/>
      <c r="AG7" s="451"/>
      <c r="AH7" s="451"/>
      <c r="AI7" s="451"/>
      <c r="AJ7" s="451"/>
      <c r="AK7" s="451"/>
      <c r="AL7" s="453"/>
      <c r="AM7" s="454"/>
      <c r="AN7" s="451"/>
      <c r="AO7" s="451"/>
      <c r="AP7" s="451"/>
      <c r="AQ7" s="451"/>
      <c r="AR7" s="451"/>
      <c r="AS7" s="451"/>
      <c r="AT7" s="451"/>
      <c r="AU7" s="451"/>
      <c r="AV7" s="453"/>
      <c r="AW7" s="454"/>
      <c r="AX7" s="451"/>
      <c r="AY7" s="451"/>
      <c r="AZ7" s="451"/>
      <c r="BA7" s="451"/>
      <c r="BB7" s="451"/>
      <c r="BC7" s="451"/>
      <c r="BD7" s="451"/>
      <c r="BE7" s="451"/>
      <c r="BF7" s="453"/>
      <c r="BG7" s="454"/>
      <c r="BH7" s="451"/>
      <c r="BI7" s="451"/>
      <c r="BJ7" s="451"/>
      <c r="BK7" s="451"/>
      <c r="BL7" s="451"/>
      <c r="BM7" s="451"/>
      <c r="BN7" s="451"/>
      <c r="BO7" s="451"/>
      <c r="BP7" s="453"/>
      <c r="BQ7" s="461"/>
      <c r="BR7" s="451"/>
      <c r="BS7" s="451"/>
      <c r="BT7" s="451"/>
      <c r="BU7" s="451"/>
      <c r="BV7" s="451"/>
      <c r="BW7" s="451"/>
      <c r="BX7" s="451"/>
      <c r="BY7" s="451"/>
      <c r="BZ7" s="453"/>
      <c r="CA7" s="454"/>
      <c r="CB7" s="451"/>
      <c r="CC7" s="451"/>
      <c r="CD7" s="451"/>
      <c r="CE7" s="451"/>
      <c r="CF7" s="451"/>
      <c r="CG7" s="451"/>
      <c r="CH7" s="451"/>
      <c r="CI7" s="451"/>
      <c r="CJ7" s="453"/>
      <c r="CK7" s="454"/>
      <c r="CL7" s="451"/>
      <c r="CM7" s="451"/>
      <c r="CN7" s="451"/>
      <c r="CO7" s="451"/>
      <c r="CP7" s="451"/>
      <c r="CQ7" s="451"/>
      <c r="CR7" s="451"/>
      <c r="CS7" s="451"/>
      <c r="CT7" s="453"/>
      <c r="CU7" s="454"/>
      <c r="CV7" s="451"/>
      <c r="CW7" s="451"/>
      <c r="CX7" s="451"/>
      <c r="CY7" s="451"/>
      <c r="CZ7" s="451"/>
      <c r="DA7" s="451"/>
      <c r="DB7" s="451"/>
      <c r="DC7" s="451"/>
      <c r="DD7" s="453"/>
      <c r="DE7" s="454"/>
      <c r="DF7" s="451"/>
      <c r="DG7" s="451"/>
      <c r="DH7" s="451"/>
      <c r="DI7" s="451"/>
      <c r="DJ7" s="451"/>
      <c r="DK7" s="451"/>
      <c r="DL7" s="451"/>
      <c r="DM7" s="451"/>
      <c r="DN7" s="453"/>
      <c r="DO7" s="461"/>
      <c r="DP7" s="451"/>
      <c r="DQ7" s="451"/>
      <c r="DR7" s="451"/>
      <c r="DS7" s="451"/>
      <c r="DT7" s="451"/>
      <c r="DU7" s="451"/>
      <c r="DV7" s="451"/>
      <c r="DW7" s="451"/>
      <c r="DX7" s="453"/>
      <c r="DY7" s="460"/>
      <c r="DZ7" s="451"/>
      <c r="EA7" s="451"/>
      <c r="EB7" s="451"/>
      <c r="EC7" s="453"/>
      <c r="ED7" s="454"/>
      <c r="EE7" s="451"/>
      <c r="EF7" s="451"/>
      <c r="EG7" s="451"/>
      <c r="EH7" s="459"/>
      <c r="EI7" s="460"/>
      <c r="EJ7" s="451"/>
      <c r="EK7" s="451"/>
      <c r="EL7" s="451"/>
      <c r="EM7" s="453"/>
      <c r="EN7" s="454"/>
      <c r="EO7" s="451"/>
      <c r="EP7" s="451"/>
      <c r="EQ7" s="451"/>
      <c r="ER7" s="452"/>
      <c r="ES7" s="455"/>
      <c r="ET7" s="456"/>
      <c r="EU7" s="457"/>
      <c r="EV7" s="449"/>
      <c r="EW7" s="447"/>
      <c r="EX7" s="447"/>
      <c r="EY7" s="450"/>
      <c r="EZ7" s="447"/>
      <c r="FA7" s="447"/>
      <c r="FB7" s="447"/>
      <c r="FC7" s="447"/>
      <c r="FD7" s="447"/>
      <c r="FE7" s="448"/>
      <c r="FF7" s="449"/>
      <c r="FG7" s="447"/>
      <c r="FH7" s="447"/>
      <c r="FI7" s="450"/>
      <c r="FJ7" s="447"/>
      <c r="FK7" s="447"/>
      <c r="FL7" s="447"/>
      <c r="FM7" s="447"/>
      <c r="FN7" s="447"/>
      <c r="FO7" s="448"/>
      <c r="FP7" s="449"/>
      <c r="FQ7" s="447"/>
      <c r="FR7" s="447"/>
      <c r="FS7" s="450"/>
      <c r="FT7" s="447"/>
      <c r="FU7" s="447"/>
      <c r="FV7" s="447"/>
      <c r="FW7" s="447"/>
      <c r="FX7" s="447"/>
      <c r="FY7" s="448"/>
      <c r="FZ7" s="449"/>
      <c r="GA7" s="447"/>
      <c r="GB7" s="447"/>
      <c r="GC7" s="450"/>
      <c r="GD7" s="447"/>
      <c r="GE7" s="447"/>
      <c r="GF7" s="447"/>
      <c r="GG7" s="447"/>
      <c r="GH7" s="447"/>
      <c r="GI7" s="448"/>
      <c r="GJ7" s="449"/>
      <c r="GK7" s="447"/>
      <c r="GL7" s="447"/>
      <c r="GM7" s="450"/>
      <c r="GN7" s="447"/>
      <c r="GO7" s="447"/>
      <c r="GP7" s="447"/>
      <c r="GQ7" s="447"/>
      <c r="GR7" s="447"/>
      <c r="GS7" s="448"/>
      <c r="GT7" s="449"/>
      <c r="GU7" s="447"/>
      <c r="GV7" s="447"/>
      <c r="GW7" s="450"/>
      <c r="GX7" s="447"/>
      <c r="GY7" s="447"/>
      <c r="GZ7" s="447"/>
      <c r="HA7" s="447"/>
      <c r="HB7" s="447"/>
      <c r="HC7" s="448"/>
      <c r="HD7" s="449"/>
      <c r="HE7" s="447"/>
      <c r="HF7" s="447"/>
      <c r="HG7" s="450"/>
      <c r="HH7" s="447"/>
      <c r="HI7" s="447"/>
      <c r="HJ7" s="447"/>
      <c r="HK7" s="447"/>
      <c r="HL7" s="447"/>
      <c r="HM7" s="448"/>
      <c r="HN7" s="449"/>
      <c r="HO7" s="447"/>
      <c r="HP7" s="447"/>
      <c r="HQ7" s="450"/>
      <c r="HR7" s="447"/>
      <c r="HS7" s="447"/>
      <c r="HT7" s="447"/>
      <c r="HU7" s="447"/>
      <c r="HV7" s="447"/>
      <c r="HW7" s="448"/>
      <c r="HX7" s="449"/>
      <c r="HY7" s="447"/>
      <c r="HZ7" s="447"/>
      <c r="IA7" s="450"/>
      <c r="IB7" s="447"/>
      <c r="IC7" s="447"/>
      <c r="ID7" s="447"/>
      <c r="IE7" s="447"/>
      <c r="IF7" s="447"/>
      <c r="IG7" s="448"/>
      <c r="IH7" s="44" t="s">
        <v>13</v>
      </c>
      <c r="II7" s="34" t="s">
        <v>22</v>
      </c>
      <c r="IJ7" s="34" t="s">
        <v>112</v>
      </c>
      <c r="IK7" s="34" t="s">
        <v>113</v>
      </c>
      <c r="IL7" s="34" t="s">
        <v>114</v>
      </c>
      <c r="IM7" s="32" t="s">
        <v>23</v>
      </c>
      <c r="IN7" s="33" t="s">
        <v>115</v>
      </c>
      <c r="IO7" s="45" t="s">
        <v>116</v>
      </c>
      <c r="IP7" s="44" t="s">
        <v>117</v>
      </c>
      <c r="IQ7" s="34" t="s">
        <v>118</v>
      </c>
      <c r="IR7" s="34" t="s">
        <v>119</v>
      </c>
      <c r="IS7" s="34" t="s">
        <v>120</v>
      </c>
      <c r="IT7" s="34" t="s">
        <v>121</v>
      </c>
      <c r="IU7" s="34" t="s">
        <v>122</v>
      </c>
      <c r="IV7" s="34" t="s">
        <v>123</v>
      </c>
      <c r="IW7" s="32" t="s">
        <v>124</v>
      </c>
      <c r="IX7" s="33" t="s">
        <v>117</v>
      </c>
      <c r="IY7" s="34" t="s">
        <v>118</v>
      </c>
      <c r="IZ7" s="34" t="s">
        <v>119</v>
      </c>
      <c r="JA7" s="34" t="s">
        <v>120</v>
      </c>
      <c r="JB7" s="34" t="s">
        <v>121</v>
      </c>
      <c r="JC7" s="34" t="s">
        <v>122</v>
      </c>
      <c r="JD7" s="34" t="s">
        <v>123</v>
      </c>
      <c r="JE7" s="45" t="s">
        <v>124</v>
      </c>
      <c r="JF7" s="44" t="s">
        <v>117</v>
      </c>
      <c r="JG7" s="34" t="s">
        <v>118</v>
      </c>
      <c r="JH7" s="34" t="s">
        <v>119</v>
      </c>
      <c r="JI7" s="34" t="s">
        <v>120</v>
      </c>
      <c r="JJ7" s="34" t="s">
        <v>121</v>
      </c>
      <c r="JK7" s="34" t="s">
        <v>122</v>
      </c>
      <c r="JL7" s="34" t="s">
        <v>123</v>
      </c>
      <c r="JM7" s="32" t="s">
        <v>124</v>
      </c>
      <c r="JN7" s="33" t="s">
        <v>125</v>
      </c>
      <c r="JO7" s="34" t="s">
        <v>126</v>
      </c>
      <c r="JP7" s="34" t="s">
        <v>127</v>
      </c>
      <c r="JQ7" s="34" t="s">
        <v>128</v>
      </c>
      <c r="JR7" s="34" t="s">
        <v>129</v>
      </c>
      <c r="JS7" s="34" t="s">
        <v>130</v>
      </c>
      <c r="JT7" s="34" t="s">
        <v>131</v>
      </c>
      <c r="JU7" s="34" t="s">
        <v>132</v>
      </c>
      <c r="JV7" s="34" t="s">
        <v>133</v>
      </c>
      <c r="JW7" s="34" t="s">
        <v>134</v>
      </c>
      <c r="JX7" s="34" t="s">
        <v>135</v>
      </c>
      <c r="JY7" s="34" t="s">
        <v>136</v>
      </c>
      <c r="JZ7" s="45" t="s">
        <v>137</v>
      </c>
      <c r="KA7" s="33" t="s">
        <v>2</v>
      </c>
      <c r="KB7" s="34" t="s">
        <v>138</v>
      </c>
      <c r="KC7" s="34" t="s">
        <v>114</v>
      </c>
      <c r="KD7" s="34" t="s">
        <v>139</v>
      </c>
      <c r="KE7" s="45" t="s">
        <v>140</v>
      </c>
      <c r="KF7" s="444"/>
      <c r="KG7" s="34" t="s">
        <v>141</v>
      </c>
      <c r="KH7" s="34" t="s">
        <v>142</v>
      </c>
      <c r="KI7" s="34" t="s">
        <v>143</v>
      </c>
      <c r="KJ7" s="34" t="s">
        <v>144</v>
      </c>
      <c r="KK7" s="34" t="s">
        <v>145</v>
      </c>
      <c r="KL7" s="34" t="s">
        <v>146</v>
      </c>
      <c r="KM7" s="34" t="s">
        <v>147</v>
      </c>
      <c r="KN7" s="34" t="s">
        <v>148</v>
      </c>
      <c r="KO7" s="34" t="s">
        <v>149</v>
      </c>
      <c r="KP7" s="34" t="s">
        <v>150</v>
      </c>
      <c r="KQ7" s="34" t="s">
        <v>151</v>
      </c>
      <c r="KR7" s="34" t="s">
        <v>152</v>
      </c>
      <c r="KS7" s="32" t="s">
        <v>153</v>
      </c>
      <c r="KT7" s="398" t="s">
        <v>154</v>
      </c>
      <c r="KU7" s="398" t="s">
        <v>2192</v>
      </c>
      <c r="KV7" s="32" t="s">
        <v>2193</v>
      </c>
      <c r="KW7" s="445"/>
      <c r="KX7" s="34" t="s">
        <v>155</v>
      </c>
      <c r="KY7" s="34" t="s">
        <v>156</v>
      </c>
      <c r="KZ7" s="34" t="s">
        <v>157</v>
      </c>
      <c r="LA7" s="34" t="s">
        <v>158</v>
      </c>
      <c r="LB7" s="34" t="s">
        <v>159</v>
      </c>
      <c r="LC7" s="32" t="s">
        <v>160</v>
      </c>
      <c r="LD7" s="33" t="s">
        <v>161</v>
      </c>
      <c r="LE7" s="45" t="s">
        <v>162</v>
      </c>
      <c r="LF7" s="33" t="s">
        <v>163</v>
      </c>
      <c r="LG7" s="45" t="s">
        <v>164</v>
      </c>
      <c r="LH7" s="33" t="s">
        <v>165</v>
      </c>
      <c r="LI7" s="34" t="s">
        <v>166</v>
      </c>
      <c r="LJ7" s="34" t="s">
        <v>163</v>
      </c>
      <c r="LK7" s="34" t="s">
        <v>164</v>
      </c>
      <c r="LL7" s="34" t="s">
        <v>163</v>
      </c>
      <c r="LM7" s="36" t="s">
        <v>164</v>
      </c>
      <c r="LN7" s="44" t="s">
        <v>13</v>
      </c>
      <c r="LO7" s="34" t="s">
        <v>22</v>
      </c>
      <c r="LP7" s="34" t="s">
        <v>112</v>
      </c>
      <c r="LQ7" s="34" t="s">
        <v>114</v>
      </c>
      <c r="LR7" s="32" t="s">
        <v>23</v>
      </c>
      <c r="LS7" s="33" t="s">
        <v>167</v>
      </c>
      <c r="LT7" s="34" t="s">
        <v>117</v>
      </c>
      <c r="LU7" s="34" t="s">
        <v>118</v>
      </c>
      <c r="LV7" s="34" t="s">
        <v>119</v>
      </c>
      <c r="LW7" s="34" t="s">
        <v>120</v>
      </c>
      <c r="LX7" s="34" t="s">
        <v>121</v>
      </c>
      <c r="LY7" s="34" t="s">
        <v>122</v>
      </c>
      <c r="LZ7" s="34" t="s">
        <v>123</v>
      </c>
      <c r="MA7" s="45" t="s">
        <v>124</v>
      </c>
      <c r="MB7" s="44" t="s">
        <v>125</v>
      </c>
      <c r="MC7" s="34" t="s">
        <v>126</v>
      </c>
      <c r="MD7" s="34" t="s">
        <v>127</v>
      </c>
      <c r="ME7" s="34" t="s">
        <v>128</v>
      </c>
      <c r="MF7" s="34" t="s">
        <v>129</v>
      </c>
      <c r="MG7" s="34" t="s">
        <v>130</v>
      </c>
      <c r="MH7" s="34" t="s">
        <v>131</v>
      </c>
      <c r="MI7" s="34" t="s">
        <v>132</v>
      </c>
      <c r="MJ7" s="34" t="s">
        <v>133</v>
      </c>
      <c r="MK7" s="34" t="s">
        <v>134</v>
      </c>
      <c r="ML7" s="34" t="s">
        <v>135</v>
      </c>
      <c r="MM7" s="34" t="s">
        <v>136</v>
      </c>
      <c r="MN7" s="34" t="s">
        <v>137</v>
      </c>
      <c r="MO7" s="34" t="s">
        <v>168</v>
      </c>
      <c r="MP7" s="32" t="s">
        <v>169</v>
      </c>
      <c r="MQ7" s="436"/>
      <c r="MR7" s="34" t="s">
        <v>141</v>
      </c>
      <c r="MS7" s="34" t="s">
        <v>142</v>
      </c>
      <c r="MT7" s="34" t="s">
        <v>143</v>
      </c>
      <c r="MU7" s="34" t="s">
        <v>144</v>
      </c>
      <c r="MV7" s="34" t="s">
        <v>145</v>
      </c>
      <c r="MW7" s="34" t="s">
        <v>146</v>
      </c>
      <c r="MX7" s="34" t="s">
        <v>147</v>
      </c>
      <c r="MY7" s="34" t="s">
        <v>148</v>
      </c>
      <c r="MZ7" s="34" t="s">
        <v>149</v>
      </c>
      <c r="NA7" s="34" t="s">
        <v>150</v>
      </c>
      <c r="NB7" s="34" t="s">
        <v>151</v>
      </c>
      <c r="NC7" s="34" t="s">
        <v>152</v>
      </c>
      <c r="ND7" s="32" t="s">
        <v>153</v>
      </c>
      <c r="NE7" s="398" t="s">
        <v>154</v>
      </c>
      <c r="NF7" s="398" t="s">
        <v>2192</v>
      </c>
      <c r="NG7" s="32" t="s">
        <v>2193</v>
      </c>
      <c r="NH7" s="436"/>
      <c r="NI7" s="34" t="s">
        <v>155</v>
      </c>
      <c r="NJ7" s="34" t="s">
        <v>156</v>
      </c>
      <c r="NK7" s="34" t="s">
        <v>157</v>
      </c>
      <c r="NL7" s="34" t="s">
        <v>158</v>
      </c>
      <c r="NM7" s="34" t="s">
        <v>159</v>
      </c>
      <c r="NN7" s="45" t="s">
        <v>160</v>
      </c>
      <c r="NO7" s="33" t="s">
        <v>161</v>
      </c>
      <c r="NP7" s="36" t="s">
        <v>162</v>
      </c>
      <c r="NQ7" s="46" t="s">
        <v>170</v>
      </c>
      <c r="NR7" s="47" t="s">
        <v>171</v>
      </c>
      <c r="NS7" s="47" t="s">
        <v>172</v>
      </c>
      <c r="NT7" s="47"/>
      <c r="NU7" s="47" t="s">
        <v>173</v>
      </c>
      <c r="NV7" s="47" t="s">
        <v>174</v>
      </c>
      <c r="NW7" s="47" t="s">
        <v>175</v>
      </c>
      <c r="NX7" s="47" t="s">
        <v>98</v>
      </c>
      <c r="NY7" s="48" t="s">
        <v>176</v>
      </c>
      <c r="NZ7" s="49" t="s">
        <v>177</v>
      </c>
      <c r="OA7" s="50" t="s">
        <v>178</v>
      </c>
      <c r="OB7" s="50" t="s">
        <v>179</v>
      </c>
      <c r="OC7" s="50" t="s">
        <v>180</v>
      </c>
      <c r="OD7" s="51" t="s">
        <v>181</v>
      </c>
      <c r="OE7" s="52" t="s">
        <v>182</v>
      </c>
      <c r="OF7" s="53"/>
      <c r="OG7" s="53"/>
      <c r="OH7" s="433"/>
      <c r="OI7" s="430"/>
      <c r="OJ7" s="430"/>
      <c r="OK7" s="434"/>
      <c r="OL7" s="430"/>
      <c r="OM7" s="430"/>
      <c r="ON7" s="430"/>
      <c r="OO7" s="430"/>
      <c r="OP7" s="430"/>
      <c r="OQ7" s="431"/>
      <c r="OR7" s="54" t="s">
        <v>80</v>
      </c>
      <c r="OS7" s="55" t="s">
        <v>81</v>
      </c>
      <c r="OT7" s="55" t="s">
        <v>82</v>
      </c>
      <c r="OU7" s="55" t="s">
        <v>83</v>
      </c>
      <c r="OV7" s="55" t="s">
        <v>84</v>
      </c>
      <c r="OW7" s="55" t="s">
        <v>85</v>
      </c>
      <c r="OX7" s="55" t="s">
        <v>86</v>
      </c>
      <c r="OY7" s="55" t="s">
        <v>87</v>
      </c>
      <c r="OZ7" s="55" t="s">
        <v>88</v>
      </c>
      <c r="PA7" s="56" t="s">
        <v>89</v>
      </c>
      <c r="PB7" s="57" t="s">
        <v>1995</v>
      </c>
      <c r="PC7" s="55" t="s">
        <v>1996</v>
      </c>
      <c r="PD7" s="55" t="s">
        <v>1997</v>
      </c>
      <c r="PE7" s="55" t="s">
        <v>183</v>
      </c>
      <c r="PF7" s="55" t="s">
        <v>1998</v>
      </c>
      <c r="PG7" s="47" t="s">
        <v>1999</v>
      </c>
      <c r="PH7" s="57" t="s">
        <v>1995</v>
      </c>
      <c r="PI7" s="55" t="s">
        <v>1996</v>
      </c>
      <c r="PJ7" s="55" t="s">
        <v>1997</v>
      </c>
      <c r="PK7" s="55" t="s">
        <v>183</v>
      </c>
      <c r="PL7" s="55" t="s">
        <v>1998</v>
      </c>
      <c r="PM7" s="47" t="s">
        <v>1999</v>
      </c>
      <c r="PN7" s="57" t="s">
        <v>1995</v>
      </c>
      <c r="PO7" s="55" t="s">
        <v>1996</v>
      </c>
      <c r="PP7" s="55" t="s">
        <v>1997</v>
      </c>
      <c r="PQ7" s="55" t="s">
        <v>183</v>
      </c>
      <c r="PR7" s="55" t="s">
        <v>1998</v>
      </c>
      <c r="PS7" s="47" t="s">
        <v>1999</v>
      </c>
      <c r="PT7" s="46" t="s">
        <v>80</v>
      </c>
      <c r="PU7" s="55" t="s">
        <v>81</v>
      </c>
      <c r="PV7" s="55" t="s">
        <v>82</v>
      </c>
      <c r="PW7" s="55" t="s">
        <v>83</v>
      </c>
      <c r="PX7" s="55" t="s">
        <v>84</v>
      </c>
      <c r="PY7" s="55" t="s">
        <v>85</v>
      </c>
      <c r="PZ7" s="55" t="s">
        <v>86</v>
      </c>
      <c r="QA7" s="55" t="s">
        <v>87</v>
      </c>
      <c r="QB7" s="55" t="s">
        <v>88</v>
      </c>
      <c r="QC7" s="58" t="s">
        <v>89</v>
      </c>
      <c r="QD7" s="46" t="s">
        <v>80</v>
      </c>
      <c r="QE7" s="55" t="s">
        <v>81</v>
      </c>
      <c r="QF7" s="55" t="s">
        <v>82</v>
      </c>
      <c r="QG7" s="55" t="s">
        <v>83</v>
      </c>
      <c r="QH7" s="55" t="s">
        <v>84</v>
      </c>
      <c r="QI7" s="55" t="s">
        <v>85</v>
      </c>
      <c r="QJ7" s="55" t="s">
        <v>86</v>
      </c>
      <c r="QK7" s="55" t="s">
        <v>87</v>
      </c>
      <c r="QL7" s="55" t="s">
        <v>88</v>
      </c>
      <c r="QM7" s="58" t="s">
        <v>89</v>
      </c>
      <c r="QN7" s="57" t="s">
        <v>1995</v>
      </c>
      <c r="QO7" s="55" t="s">
        <v>1996</v>
      </c>
      <c r="QP7" s="55" t="s">
        <v>1997</v>
      </c>
      <c r="QQ7" s="55" t="s">
        <v>183</v>
      </c>
      <c r="QR7" s="55" t="s">
        <v>1998</v>
      </c>
      <c r="QS7" s="47" t="s">
        <v>1999</v>
      </c>
      <c r="QT7" s="57" t="s">
        <v>1995</v>
      </c>
      <c r="QU7" s="55" t="s">
        <v>1996</v>
      </c>
      <c r="QV7" s="55" t="s">
        <v>1997</v>
      </c>
      <c r="QW7" s="55" t="s">
        <v>183</v>
      </c>
      <c r="QX7" s="55" t="s">
        <v>1998</v>
      </c>
      <c r="QY7" s="47" t="s">
        <v>1999</v>
      </c>
      <c r="QZ7" s="57" t="s">
        <v>1995</v>
      </c>
      <c r="RA7" s="55" t="s">
        <v>1996</v>
      </c>
      <c r="RB7" s="55" t="s">
        <v>1997</v>
      </c>
      <c r="RC7" s="55" t="s">
        <v>183</v>
      </c>
      <c r="RD7" s="55" t="s">
        <v>1998</v>
      </c>
      <c r="RE7" s="47" t="s">
        <v>1999</v>
      </c>
      <c r="RF7" s="59" t="s">
        <v>184</v>
      </c>
      <c r="RG7" s="55" t="s">
        <v>2000</v>
      </c>
      <c r="RH7" s="55" t="s">
        <v>2001</v>
      </c>
      <c r="RI7" s="55" t="s">
        <v>2002</v>
      </c>
      <c r="RJ7" s="55" t="s">
        <v>2003</v>
      </c>
      <c r="RK7" s="55" t="s">
        <v>2004</v>
      </c>
      <c r="RL7" s="55" t="s">
        <v>91</v>
      </c>
      <c r="RM7" s="55" t="s">
        <v>92</v>
      </c>
      <c r="RN7" s="55" t="s">
        <v>93</v>
      </c>
      <c r="RO7" s="55" t="s">
        <v>94</v>
      </c>
      <c r="RP7" s="47" t="s">
        <v>62</v>
      </c>
      <c r="RQ7" s="57" t="s">
        <v>63</v>
      </c>
      <c r="RR7" s="55" t="s">
        <v>64</v>
      </c>
      <c r="RS7" s="47" t="s">
        <v>65</v>
      </c>
      <c r="RT7" s="57" t="s">
        <v>185</v>
      </c>
      <c r="RU7" s="47" t="s">
        <v>186</v>
      </c>
      <c r="RV7" s="57" t="s">
        <v>187</v>
      </c>
      <c r="RW7" s="55" t="s">
        <v>160</v>
      </c>
      <c r="RX7" s="47" t="s">
        <v>188</v>
      </c>
      <c r="RY7" s="57" t="s">
        <v>69</v>
      </c>
      <c r="RZ7" s="55" t="s">
        <v>70</v>
      </c>
      <c r="SA7" s="56" t="s">
        <v>189</v>
      </c>
      <c r="SB7" s="342" t="s">
        <v>2005</v>
      </c>
      <c r="SC7" s="343" t="s">
        <v>1995</v>
      </c>
      <c r="SD7" s="343" t="s">
        <v>1996</v>
      </c>
      <c r="SE7" s="343" t="s">
        <v>1997</v>
      </c>
      <c r="SF7" s="343" t="s">
        <v>2006</v>
      </c>
      <c r="SG7" s="343" t="s">
        <v>2007</v>
      </c>
      <c r="SH7" s="343" t="s">
        <v>2008</v>
      </c>
      <c r="SI7" s="343" t="s">
        <v>1995</v>
      </c>
      <c r="SJ7" s="343" t="s">
        <v>1996</v>
      </c>
      <c r="SK7" s="344" t="s">
        <v>2009</v>
      </c>
      <c r="SL7" s="344" t="s">
        <v>2010</v>
      </c>
      <c r="SM7" s="345" t="s">
        <v>2007</v>
      </c>
      <c r="SN7" s="343" t="s">
        <v>2008</v>
      </c>
      <c r="SO7" s="343" t="s">
        <v>1995</v>
      </c>
      <c r="SP7" s="343" t="s">
        <v>1996</v>
      </c>
      <c r="SQ7" s="344" t="s">
        <v>2009</v>
      </c>
      <c r="SR7" s="344" t="s">
        <v>2010</v>
      </c>
      <c r="SS7" s="345" t="s">
        <v>2007</v>
      </c>
      <c r="ST7" s="346" t="s">
        <v>2008</v>
      </c>
      <c r="SU7" s="343" t="s">
        <v>1995</v>
      </c>
      <c r="SV7" s="343" t="s">
        <v>1996</v>
      </c>
      <c r="SW7" s="343" t="s">
        <v>1997</v>
      </c>
      <c r="SX7" s="343" t="s">
        <v>2010</v>
      </c>
      <c r="SY7" s="343" t="s">
        <v>2007</v>
      </c>
      <c r="SZ7" s="343" t="s">
        <v>2008</v>
      </c>
      <c r="TA7" s="343" t="s">
        <v>1995</v>
      </c>
      <c r="TB7" s="343" t="s">
        <v>1996</v>
      </c>
      <c r="TC7" s="344" t="s">
        <v>2009</v>
      </c>
      <c r="TD7" s="344" t="s">
        <v>2010</v>
      </c>
      <c r="TE7" s="344" t="s">
        <v>2007</v>
      </c>
      <c r="TF7" s="342" t="s">
        <v>2005</v>
      </c>
      <c r="TG7" s="343" t="s">
        <v>1995</v>
      </c>
      <c r="TH7" s="343" t="s">
        <v>1996</v>
      </c>
      <c r="TI7" s="344" t="s">
        <v>2009</v>
      </c>
      <c r="TJ7" s="344" t="s">
        <v>2006</v>
      </c>
      <c r="TK7" s="344" t="s">
        <v>2172</v>
      </c>
      <c r="TL7" s="344" t="s">
        <v>2173</v>
      </c>
      <c r="TM7" s="342" t="s">
        <v>2005</v>
      </c>
      <c r="TN7" s="343" t="s">
        <v>1995</v>
      </c>
      <c r="TO7" s="343" t="s">
        <v>1996</v>
      </c>
      <c r="TP7" s="344" t="s">
        <v>2009</v>
      </c>
      <c r="TQ7" s="344" t="s">
        <v>2006</v>
      </c>
      <c r="TR7" s="344" t="s">
        <v>2172</v>
      </c>
      <c r="TS7" s="402" t="s">
        <v>2173</v>
      </c>
      <c r="TT7" s="400" t="s">
        <v>2005</v>
      </c>
      <c r="TU7" s="343" t="s">
        <v>1995</v>
      </c>
      <c r="TV7" s="343" t="s">
        <v>1996</v>
      </c>
      <c r="TW7" s="344" t="s">
        <v>2009</v>
      </c>
      <c r="TX7" s="344" t="s">
        <v>2006</v>
      </c>
      <c r="TY7" s="344" t="s">
        <v>2172</v>
      </c>
      <c r="TZ7" s="345" t="s">
        <v>2173</v>
      </c>
      <c r="UA7" s="31"/>
      <c r="UB7" s="7" t="s">
        <v>1</v>
      </c>
    </row>
    <row r="8" spans="1:548" x14ac:dyDescent="0.15">
      <c r="A8" s="347" t="s">
        <v>26</v>
      </c>
      <c r="B8" s="348" t="s">
        <v>27</v>
      </c>
      <c r="C8" s="349" t="s">
        <v>28</v>
      </c>
      <c r="D8" s="349" t="s">
        <v>29</v>
      </c>
      <c r="E8" s="349" t="s">
        <v>30</v>
      </c>
      <c r="F8" s="349" t="s">
        <v>31</v>
      </c>
      <c r="G8" s="349" t="s">
        <v>32</v>
      </c>
      <c r="H8" s="349" t="s">
        <v>190</v>
      </c>
      <c r="I8" s="350" t="s">
        <v>191</v>
      </c>
      <c r="J8" s="351" t="s">
        <v>192</v>
      </c>
      <c r="K8" s="351" t="s">
        <v>193</v>
      </c>
      <c r="L8" s="351" t="s">
        <v>194</v>
      </c>
      <c r="M8" s="351" t="s">
        <v>195</v>
      </c>
      <c r="N8" s="351" t="s">
        <v>196</v>
      </c>
      <c r="O8" s="351" t="s">
        <v>197</v>
      </c>
      <c r="P8" s="351" t="s">
        <v>198</v>
      </c>
      <c r="Q8" s="351" t="s">
        <v>199</v>
      </c>
      <c r="R8" s="352" t="s">
        <v>200</v>
      </c>
      <c r="S8" s="350" t="s">
        <v>201</v>
      </c>
      <c r="T8" s="351" t="s">
        <v>202</v>
      </c>
      <c r="U8" s="351" t="s">
        <v>203</v>
      </c>
      <c r="V8" s="351" t="s">
        <v>204</v>
      </c>
      <c r="W8" s="351" t="s">
        <v>205</v>
      </c>
      <c r="X8" s="351" t="s">
        <v>206</v>
      </c>
      <c r="Y8" s="351" t="s">
        <v>207</v>
      </c>
      <c r="Z8" s="351" t="s">
        <v>208</v>
      </c>
      <c r="AA8" s="351" t="s">
        <v>209</v>
      </c>
      <c r="AB8" s="352" t="s">
        <v>210</v>
      </c>
      <c r="AC8" s="350" t="s">
        <v>211</v>
      </c>
      <c r="AD8" s="351" t="s">
        <v>212</v>
      </c>
      <c r="AE8" s="351" t="s">
        <v>213</v>
      </c>
      <c r="AF8" s="351" t="s">
        <v>214</v>
      </c>
      <c r="AG8" s="351" t="s">
        <v>215</v>
      </c>
      <c r="AH8" s="351" t="s">
        <v>216</v>
      </c>
      <c r="AI8" s="351" t="s">
        <v>217</v>
      </c>
      <c r="AJ8" s="351" t="s">
        <v>218</v>
      </c>
      <c r="AK8" s="351" t="s">
        <v>219</v>
      </c>
      <c r="AL8" s="352" t="s">
        <v>220</v>
      </c>
      <c r="AM8" s="350" t="s">
        <v>221</v>
      </c>
      <c r="AN8" s="351" t="s">
        <v>222</v>
      </c>
      <c r="AO8" s="351" t="s">
        <v>223</v>
      </c>
      <c r="AP8" s="351" t="s">
        <v>224</v>
      </c>
      <c r="AQ8" s="351" t="s">
        <v>225</v>
      </c>
      <c r="AR8" s="351" t="s">
        <v>226</v>
      </c>
      <c r="AS8" s="351" t="s">
        <v>227</v>
      </c>
      <c r="AT8" s="351" t="s">
        <v>228</v>
      </c>
      <c r="AU8" s="351" t="s">
        <v>229</v>
      </c>
      <c r="AV8" s="352" t="s">
        <v>230</v>
      </c>
      <c r="AW8" s="350" t="s">
        <v>231</v>
      </c>
      <c r="AX8" s="351" t="s">
        <v>232</v>
      </c>
      <c r="AY8" s="351" t="s">
        <v>233</v>
      </c>
      <c r="AZ8" s="351" t="s">
        <v>234</v>
      </c>
      <c r="BA8" s="351" t="s">
        <v>235</v>
      </c>
      <c r="BB8" s="351" t="s">
        <v>236</v>
      </c>
      <c r="BC8" s="351" t="s">
        <v>237</v>
      </c>
      <c r="BD8" s="351" t="s">
        <v>238</v>
      </c>
      <c r="BE8" s="351" t="s">
        <v>239</v>
      </c>
      <c r="BF8" s="352" t="s">
        <v>240</v>
      </c>
      <c r="BG8" s="350" t="s">
        <v>241</v>
      </c>
      <c r="BH8" s="351" t="s">
        <v>242</v>
      </c>
      <c r="BI8" s="351" t="s">
        <v>243</v>
      </c>
      <c r="BJ8" s="351" t="s">
        <v>244</v>
      </c>
      <c r="BK8" s="351" t="s">
        <v>245</v>
      </c>
      <c r="BL8" s="351" t="s">
        <v>246</v>
      </c>
      <c r="BM8" s="351" t="s">
        <v>247</v>
      </c>
      <c r="BN8" s="351" t="s">
        <v>248</v>
      </c>
      <c r="BO8" s="351" t="s">
        <v>249</v>
      </c>
      <c r="BP8" s="352" t="s">
        <v>250</v>
      </c>
      <c r="BQ8" s="353" t="s">
        <v>251</v>
      </c>
      <c r="BR8" s="351" t="s">
        <v>252</v>
      </c>
      <c r="BS8" s="351" t="s">
        <v>253</v>
      </c>
      <c r="BT8" s="351" t="s">
        <v>254</v>
      </c>
      <c r="BU8" s="351" t="s">
        <v>255</v>
      </c>
      <c r="BV8" s="351" t="s">
        <v>256</v>
      </c>
      <c r="BW8" s="351" t="s">
        <v>257</v>
      </c>
      <c r="BX8" s="351" t="s">
        <v>258</v>
      </c>
      <c r="BY8" s="351" t="s">
        <v>259</v>
      </c>
      <c r="BZ8" s="352" t="s">
        <v>260</v>
      </c>
      <c r="CA8" s="350" t="s">
        <v>261</v>
      </c>
      <c r="CB8" s="351" t="s">
        <v>262</v>
      </c>
      <c r="CC8" s="351" t="s">
        <v>263</v>
      </c>
      <c r="CD8" s="351" t="s">
        <v>264</v>
      </c>
      <c r="CE8" s="351" t="s">
        <v>265</v>
      </c>
      <c r="CF8" s="351" t="s">
        <v>266</v>
      </c>
      <c r="CG8" s="351" t="s">
        <v>267</v>
      </c>
      <c r="CH8" s="351" t="s">
        <v>268</v>
      </c>
      <c r="CI8" s="351" t="s">
        <v>269</v>
      </c>
      <c r="CJ8" s="352" t="s">
        <v>270</v>
      </c>
      <c r="CK8" s="350" t="s">
        <v>271</v>
      </c>
      <c r="CL8" s="351" t="s">
        <v>272</v>
      </c>
      <c r="CM8" s="351" t="s">
        <v>273</v>
      </c>
      <c r="CN8" s="351" t="s">
        <v>274</v>
      </c>
      <c r="CO8" s="351" t="s">
        <v>275</v>
      </c>
      <c r="CP8" s="351" t="s">
        <v>276</v>
      </c>
      <c r="CQ8" s="351" t="s">
        <v>277</v>
      </c>
      <c r="CR8" s="351" t="s">
        <v>278</v>
      </c>
      <c r="CS8" s="351" t="s">
        <v>279</v>
      </c>
      <c r="CT8" s="352" t="s">
        <v>280</v>
      </c>
      <c r="CU8" s="350" t="s">
        <v>281</v>
      </c>
      <c r="CV8" s="351" t="s">
        <v>282</v>
      </c>
      <c r="CW8" s="351" t="s">
        <v>283</v>
      </c>
      <c r="CX8" s="351" t="s">
        <v>284</v>
      </c>
      <c r="CY8" s="351" t="s">
        <v>285</v>
      </c>
      <c r="CZ8" s="351" t="s">
        <v>286</v>
      </c>
      <c r="DA8" s="351" t="s">
        <v>287</v>
      </c>
      <c r="DB8" s="351" t="s">
        <v>288</v>
      </c>
      <c r="DC8" s="351" t="s">
        <v>289</v>
      </c>
      <c r="DD8" s="352" t="s">
        <v>290</v>
      </c>
      <c r="DE8" s="350" t="s">
        <v>291</v>
      </c>
      <c r="DF8" s="351" t="s">
        <v>292</v>
      </c>
      <c r="DG8" s="351" t="s">
        <v>293</v>
      </c>
      <c r="DH8" s="351" t="s">
        <v>294</v>
      </c>
      <c r="DI8" s="351" t="s">
        <v>295</v>
      </c>
      <c r="DJ8" s="351" t="s">
        <v>296</v>
      </c>
      <c r="DK8" s="351" t="s">
        <v>297</v>
      </c>
      <c r="DL8" s="351" t="s">
        <v>298</v>
      </c>
      <c r="DM8" s="351" t="s">
        <v>299</v>
      </c>
      <c r="DN8" s="352" t="s">
        <v>300</v>
      </c>
      <c r="DO8" s="353" t="s">
        <v>301</v>
      </c>
      <c r="DP8" s="351" t="s">
        <v>302</v>
      </c>
      <c r="DQ8" s="351" t="s">
        <v>303</v>
      </c>
      <c r="DR8" s="351" t="s">
        <v>304</v>
      </c>
      <c r="DS8" s="351" t="s">
        <v>305</v>
      </c>
      <c r="DT8" s="351" t="s">
        <v>306</v>
      </c>
      <c r="DU8" s="351" t="s">
        <v>307</v>
      </c>
      <c r="DV8" s="351" t="s">
        <v>308</v>
      </c>
      <c r="DW8" s="351" t="s">
        <v>309</v>
      </c>
      <c r="DX8" s="354" t="s">
        <v>310</v>
      </c>
      <c r="DY8" s="355" t="s">
        <v>311</v>
      </c>
      <c r="DZ8" s="356" t="s">
        <v>312</v>
      </c>
      <c r="EA8" s="356" t="s">
        <v>313</v>
      </c>
      <c r="EB8" s="356" t="s">
        <v>314</v>
      </c>
      <c r="EC8" s="357" t="s">
        <v>315</v>
      </c>
      <c r="ED8" s="358" t="s">
        <v>316</v>
      </c>
      <c r="EE8" s="356" t="s">
        <v>317</v>
      </c>
      <c r="EF8" s="356" t="s">
        <v>318</v>
      </c>
      <c r="EG8" s="356" t="s">
        <v>319</v>
      </c>
      <c r="EH8" s="359" t="s">
        <v>320</v>
      </c>
      <c r="EI8" s="355" t="s">
        <v>321</v>
      </c>
      <c r="EJ8" s="356" t="s">
        <v>322</v>
      </c>
      <c r="EK8" s="356" t="s">
        <v>323</v>
      </c>
      <c r="EL8" s="356" t="s">
        <v>324</v>
      </c>
      <c r="EM8" s="357" t="s">
        <v>325</v>
      </c>
      <c r="EN8" s="358" t="s">
        <v>326</v>
      </c>
      <c r="EO8" s="356" t="s">
        <v>327</v>
      </c>
      <c r="EP8" s="356" t="s">
        <v>328</v>
      </c>
      <c r="EQ8" s="356" t="s">
        <v>329</v>
      </c>
      <c r="ER8" s="359" t="s">
        <v>330</v>
      </c>
      <c r="ES8" s="360" t="s">
        <v>49</v>
      </c>
      <c r="ET8" s="361" t="s">
        <v>50</v>
      </c>
      <c r="EU8" s="362" t="s">
        <v>51</v>
      </c>
      <c r="EV8" s="363" t="s">
        <v>80</v>
      </c>
      <c r="EW8" s="351" t="s">
        <v>81</v>
      </c>
      <c r="EX8" s="351" t="s">
        <v>82</v>
      </c>
      <c r="EY8" s="364" t="s">
        <v>83</v>
      </c>
      <c r="EZ8" s="351" t="s">
        <v>84</v>
      </c>
      <c r="FA8" s="351" t="s">
        <v>85</v>
      </c>
      <c r="FB8" s="351" t="s">
        <v>86</v>
      </c>
      <c r="FC8" s="351" t="s">
        <v>87</v>
      </c>
      <c r="FD8" s="351" t="s">
        <v>88</v>
      </c>
      <c r="FE8" s="365" t="s">
        <v>89</v>
      </c>
      <c r="FF8" s="363" t="s">
        <v>331</v>
      </c>
      <c r="FG8" s="351" t="s">
        <v>332</v>
      </c>
      <c r="FH8" s="351" t="s">
        <v>333</v>
      </c>
      <c r="FI8" s="364" t="s">
        <v>334</v>
      </c>
      <c r="FJ8" s="351" t="s">
        <v>335</v>
      </c>
      <c r="FK8" s="351" t="s">
        <v>336</v>
      </c>
      <c r="FL8" s="351" t="s">
        <v>337</v>
      </c>
      <c r="FM8" s="351" t="s">
        <v>338</v>
      </c>
      <c r="FN8" s="351" t="s">
        <v>339</v>
      </c>
      <c r="FO8" s="365" t="s">
        <v>340</v>
      </c>
      <c r="FP8" s="363" t="s">
        <v>341</v>
      </c>
      <c r="FQ8" s="351" t="s">
        <v>342</v>
      </c>
      <c r="FR8" s="351" t="s">
        <v>343</v>
      </c>
      <c r="FS8" s="364" t="s">
        <v>344</v>
      </c>
      <c r="FT8" s="351" t="s">
        <v>345</v>
      </c>
      <c r="FU8" s="351" t="s">
        <v>346</v>
      </c>
      <c r="FV8" s="351" t="s">
        <v>347</v>
      </c>
      <c r="FW8" s="351" t="s">
        <v>348</v>
      </c>
      <c r="FX8" s="351" t="s">
        <v>349</v>
      </c>
      <c r="FY8" s="365" t="s">
        <v>350</v>
      </c>
      <c r="FZ8" s="363" t="s">
        <v>351</v>
      </c>
      <c r="GA8" s="351" t="s">
        <v>352</v>
      </c>
      <c r="GB8" s="351" t="s">
        <v>353</v>
      </c>
      <c r="GC8" s="364" t="s">
        <v>354</v>
      </c>
      <c r="GD8" s="351" t="s">
        <v>355</v>
      </c>
      <c r="GE8" s="351" t="s">
        <v>356</v>
      </c>
      <c r="GF8" s="351" t="s">
        <v>357</v>
      </c>
      <c r="GG8" s="351" t="s">
        <v>358</v>
      </c>
      <c r="GH8" s="351" t="s">
        <v>359</v>
      </c>
      <c r="GI8" s="365" t="s">
        <v>360</v>
      </c>
      <c r="GJ8" s="363" t="s">
        <v>361</v>
      </c>
      <c r="GK8" s="351" t="s">
        <v>362</v>
      </c>
      <c r="GL8" s="351" t="s">
        <v>363</v>
      </c>
      <c r="GM8" s="364" t="s">
        <v>364</v>
      </c>
      <c r="GN8" s="351" t="s">
        <v>365</v>
      </c>
      <c r="GO8" s="351" t="s">
        <v>366</v>
      </c>
      <c r="GP8" s="351" t="s">
        <v>367</v>
      </c>
      <c r="GQ8" s="351" t="s">
        <v>368</v>
      </c>
      <c r="GR8" s="351" t="s">
        <v>369</v>
      </c>
      <c r="GS8" s="365" t="s">
        <v>370</v>
      </c>
      <c r="GT8" s="363" t="s">
        <v>371</v>
      </c>
      <c r="GU8" s="351" t="s">
        <v>372</v>
      </c>
      <c r="GV8" s="351" t="s">
        <v>373</v>
      </c>
      <c r="GW8" s="364" t="s">
        <v>374</v>
      </c>
      <c r="GX8" s="351" t="s">
        <v>375</v>
      </c>
      <c r="GY8" s="351" t="s">
        <v>376</v>
      </c>
      <c r="GZ8" s="351" t="s">
        <v>377</v>
      </c>
      <c r="HA8" s="351" t="s">
        <v>378</v>
      </c>
      <c r="HB8" s="351" t="s">
        <v>379</v>
      </c>
      <c r="HC8" s="365" t="s">
        <v>380</v>
      </c>
      <c r="HD8" s="363" t="s">
        <v>381</v>
      </c>
      <c r="HE8" s="351" t="s">
        <v>382</v>
      </c>
      <c r="HF8" s="351" t="s">
        <v>383</v>
      </c>
      <c r="HG8" s="364" t="s">
        <v>384</v>
      </c>
      <c r="HH8" s="351" t="s">
        <v>385</v>
      </c>
      <c r="HI8" s="351" t="s">
        <v>386</v>
      </c>
      <c r="HJ8" s="351" t="s">
        <v>387</v>
      </c>
      <c r="HK8" s="351" t="s">
        <v>388</v>
      </c>
      <c r="HL8" s="351" t="s">
        <v>389</v>
      </c>
      <c r="HM8" s="365" t="s">
        <v>390</v>
      </c>
      <c r="HN8" s="363" t="s">
        <v>391</v>
      </c>
      <c r="HO8" s="351" t="s">
        <v>392</v>
      </c>
      <c r="HP8" s="351" t="s">
        <v>393</v>
      </c>
      <c r="HQ8" s="364" t="s">
        <v>394</v>
      </c>
      <c r="HR8" s="351" t="s">
        <v>395</v>
      </c>
      <c r="HS8" s="351" t="s">
        <v>396</v>
      </c>
      <c r="HT8" s="351" t="s">
        <v>397</v>
      </c>
      <c r="HU8" s="351" t="s">
        <v>398</v>
      </c>
      <c r="HV8" s="351" t="s">
        <v>399</v>
      </c>
      <c r="HW8" s="365" t="s">
        <v>400</v>
      </c>
      <c r="HX8" s="363" t="s">
        <v>401</v>
      </c>
      <c r="HY8" s="351" t="s">
        <v>402</v>
      </c>
      <c r="HZ8" s="351" t="s">
        <v>403</v>
      </c>
      <c r="IA8" s="364" t="s">
        <v>404</v>
      </c>
      <c r="IB8" s="351" t="s">
        <v>405</v>
      </c>
      <c r="IC8" s="351" t="s">
        <v>406</v>
      </c>
      <c r="ID8" s="351" t="s">
        <v>407</v>
      </c>
      <c r="IE8" s="351" t="s">
        <v>408</v>
      </c>
      <c r="IF8" s="351" t="s">
        <v>409</v>
      </c>
      <c r="IG8" s="365" t="s">
        <v>410</v>
      </c>
      <c r="IH8" s="366" t="s">
        <v>411</v>
      </c>
      <c r="II8" s="366" t="s">
        <v>412</v>
      </c>
      <c r="IJ8" s="366" t="s">
        <v>413</v>
      </c>
      <c r="IK8" s="366" t="s">
        <v>414</v>
      </c>
      <c r="IL8" s="367" t="s">
        <v>415</v>
      </c>
      <c r="IM8" s="368" t="s">
        <v>416</v>
      </c>
      <c r="IN8" s="358" t="s">
        <v>417</v>
      </c>
      <c r="IO8" s="357" t="s">
        <v>418</v>
      </c>
      <c r="IP8" s="366" t="s">
        <v>419</v>
      </c>
      <c r="IQ8" s="367" t="s">
        <v>420</v>
      </c>
      <c r="IR8" s="367" t="s">
        <v>421</v>
      </c>
      <c r="IS8" s="367" t="s">
        <v>422</v>
      </c>
      <c r="IT8" s="367" t="s">
        <v>423</v>
      </c>
      <c r="IU8" s="367" t="s">
        <v>424</v>
      </c>
      <c r="IV8" s="367" t="s">
        <v>425</v>
      </c>
      <c r="IW8" s="369" t="s">
        <v>426</v>
      </c>
      <c r="IX8" s="358" t="s">
        <v>427</v>
      </c>
      <c r="IY8" s="367" t="s">
        <v>428</v>
      </c>
      <c r="IZ8" s="367" t="s">
        <v>429</v>
      </c>
      <c r="JA8" s="367" t="s">
        <v>430</v>
      </c>
      <c r="JB8" s="367" t="s">
        <v>431</v>
      </c>
      <c r="JC8" s="367" t="s">
        <v>432</v>
      </c>
      <c r="JD8" s="367" t="s">
        <v>433</v>
      </c>
      <c r="JE8" s="370" t="s">
        <v>434</v>
      </c>
      <c r="JF8" s="366" t="s">
        <v>435</v>
      </c>
      <c r="JG8" s="367" t="s">
        <v>436</v>
      </c>
      <c r="JH8" s="367" t="s">
        <v>437</v>
      </c>
      <c r="JI8" s="367" t="s">
        <v>438</v>
      </c>
      <c r="JJ8" s="367" t="s">
        <v>439</v>
      </c>
      <c r="JK8" s="367" t="s">
        <v>440</v>
      </c>
      <c r="JL8" s="367" t="s">
        <v>441</v>
      </c>
      <c r="JM8" s="369" t="s">
        <v>442</v>
      </c>
      <c r="JN8" s="358" t="s">
        <v>443</v>
      </c>
      <c r="JO8" s="367" t="s">
        <v>444</v>
      </c>
      <c r="JP8" s="367" t="s">
        <v>445</v>
      </c>
      <c r="JQ8" s="367" t="s">
        <v>446</v>
      </c>
      <c r="JR8" s="367" t="s">
        <v>447</v>
      </c>
      <c r="JS8" s="367" t="s">
        <v>448</v>
      </c>
      <c r="JT8" s="367" t="s">
        <v>449</v>
      </c>
      <c r="JU8" s="367" t="s">
        <v>450</v>
      </c>
      <c r="JV8" s="367" t="s">
        <v>451</v>
      </c>
      <c r="JW8" s="367" t="s">
        <v>452</v>
      </c>
      <c r="JX8" s="367" t="s">
        <v>453</v>
      </c>
      <c r="JY8" s="367" t="s">
        <v>454</v>
      </c>
      <c r="JZ8" s="370" t="s">
        <v>455</v>
      </c>
      <c r="KA8" s="358" t="s">
        <v>456</v>
      </c>
      <c r="KB8" s="367" t="s">
        <v>457</v>
      </c>
      <c r="KC8" s="367" t="s">
        <v>458</v>
      </c>
      <c r="KD8" s="367" t="s">
        <v>459</v>
      </c>
      <c r="KE8" s="367" t="s">
        <v>460</v>
      </c>
      <c r="KF8" s="371" t="s">
        <v>461</v>
      </c>
      <c r="KG8" s="367" t="s">
        <v>462</v>
      </c>
      <c r="KH8" s="367" t="s">
        <v>463</v>
      </c>
      <c r="KI8" s="367" t="s">
        <v>464</v>
      </c>
      <c r="KJ8" s="367" t="s">
        <v>465</v>
      </c>
      <c r="KK8" s="372" t="s">
        <v>466</v>
      </c>
      <c r="KL8" s="367" t="s">
        <v>467</v>
      </c>
      <c r="KM8" s="367" t="s">
        <v>468</v>
      </c>
      <c r="KN8" s="367" t="s">
        <v>469</v>
      </c>
      <c r="KO8" s="367" t="s">
        <v>470</v>
      </c>
      <c r="KP8" s="367" t="s">
        <v>471</v>
      </c>
      <c r="KQ8" s="367" t="s">
        <v>472</v>
      </c>
      <c r="KR8" s="367" t="s">
        <v>473</v>
      </c>
      <c r="KS8" s="369" t="s">
        <v>474</v>
      </c>
      <c r="KT8" s="369" t="s">
        <v>475</v>
      </c>
      <c r="KU8" s="369" t="s">
        <v>2195</v>
      </c>
      <c r="KV8" s="369" t="s">
        <v>2196</v>
      </c>
      <c r="KW8" s="373" t="s">
        <v>476</v>
      </c>
      <c r="KX8" s="367" t="s">
        <v>477</v>
      </c>
      <c r="KY8" s="367" t="s">
        <v>478</v>
      </c>
      <c r="KZ8" s="367" t="s">
        <v>479</v>
      </c>
      <c r="LA8" s="367" t="s">
        <v>480</v>
      </c>
      <c r="LB8" s="367" t="s">
        <v>481</v>
      </c>
      <c r="LC8" s="369" t="s">
        <v>482</v>
      </c>
      <c r="LD8" s="358" t="s">
        <v>483</v>
      </c>
      <c r="LE8" s="357" t="s">
        <v>484</v>
      </c>
      <c r="LF8" s="358" t="s">
        <v>485</v>
      </c>
      <c r="LG8" s="357" t="s">
        <v>486</v>
      </c>
      <c r="LH8" s="358" t="s">
        <v>165</v>
      </c>
      <c r="LI8" s="367" t="s">
        <v>166</v>
      </c>
      <c r="LJ8" s="367" t="s">
        <v>487</v>
      </c>
      <c r="LK8" s="367" t="s">
        <v>488</v>
      </c>
      <c r="LL8" s="367" t="s">
        <v>489</v>
      </c>
      <c r="LM8" s="374" t="s">
        <v>490</v>
      </c>
      <c r="LN8" s="366" t="str">
        <f t="shared" ref="LN8:LS8" si="0">LN7&amp;"耐性"</f>
        <v>斬撃耐性</v>
      </c>
      <c r="LO8" s="367" t="str">
        <f t="shared" si="0"/>
        <v>体技耐性</v>
      </c>
      <c r="LP8" s="367" t="str">
        <f t="shared" si="0"/>
        <v>斬撃・体技耐性</v>
      </c>
      <c r="LQ8" s="367" t="str">
        <f t="shared" si="0"/>
        <v>じゅもん耐性</v>
      </c>
      <c r="LR8" s="369" t="str">
        <f t="shared" si="0"/>
        <v>ブレス耐性</v>
      </c>
      <c r="LS8" s="358" t="str">
        <f t="shared" si="0"/>
        <v>全属性耐性</v>
      </c>
      <c r="LT8" s="367" t="str">
        <f t="shared" ref="LT8:MA8" si="1">LT7&amp;"属性耐性"</f>
        <v>メラ属性耐性</v>
      </c>
      <c r="LU8" s="367" t="str">
        <f t="shared" si="1"/>
        <v>ギラ属性耐性</v>
      </c>
      <c r="LV8" s="367" t="str">
        <f t="shared" si="1"/>
        <v>ヒャド属性耐性</v>
      </c>
      <c r="LW8" s="367" t="str">
        <f t="shared" si="1"/>
        <v>バギ属性耐性</v>
      </c>
      <c r="LX8" s="367" t="str">
        <f t="shared" si="1"/>
        <v>イオ属性耐性</v>
      </c>
      <c r="LY8" s="367" t="str">
        <f t="shared" si="1"/>
        <v>ドルマ属性耐性</v>
      </c>
      <c r="LZ8" s="367" t="str">
        <f t="shared" si="1"/>
        <v>デイン属性耐性</v>
      </c>
      <c r="MA8" s="370" t="str">
        <f t="shared" si="1"/>
        <v>ジバリア属性耐性</v>
      </c>
      <c r="MB8" s="366" t="str">
        <f t="shared" ref="MB8:MN8" si="2">MB7&amp;"への耐性"</f>
        <v>悪魔系への耐性</v>
      </c>
      <c r="MC8" s="367" t="str">
        <f t="shared" si="2"/>
        <v>エレメント系への耐性</v>
      </c>
      <c r="MD8" s="367" t="str">
        <f t="shared" si="2"/>
        <v>怪人系への耐性</v>
      </c>
      <c r="ME8" s="367" t="str">
        <f t="shared" si="2"/>
        <v>けもの系への耐性</v>
      </c>
      <c r="MF8" s="367" t="str">
        <f t="shared" si="2"/>
        <v>植物系への耐性</v>
      </c>
      <c r="MG8" s="367" t="str">
        <f t="shared" si="2"/>
        <v>スライム系への耐性</v>
      </c>
      <c r="MH8" s="367" t="str">
        <f t="shared" si="2"/>
        <v>ゾンビ系への耐性</v>
      </c>
      <c r="MI8" s="367" t="str">
        <f t="shared" si="2"/>
        <v>ドラゴン系への耐性</v>
      </c>
      <c r="MJ8" s="367" t="str">
        <f t="shared" si="2"/>
        <v>鳥系への耐性</v>
      </c>
      <c r="MK8" s="367" t="str">
        <f t="shared" si="2"/>
        <v>物質系への耐性</v>
      </c>
      <c r="ML8" s="367" t="str">
        <f t="shared" si="2"/>
        <v>マシン系への耐性</v>
      </c>
      <c r="MM8" s="367" t="str">
        <f t="shared" si="2"/>
        <v>水系への耐性</v>
      </c>
      <c r="MN8" s="372" t="str">
        <f t="shared" si="2"/>
        <v>虫系への耐性</v>
      </c>
      <c r="MO8" s="372" t="s">
        <v>491</v>
      </c>
      <c r="MP8" s="369" t="s">
        <v>492</v>
      </c>
      <c r="MQ8" s="375" t="s">
        <v>493</v>
      </c>
      <c r="MR8" s="367" t="s">
        <v>494</v>
      </c>
      <c r="MS8" s="367" t="str">
        <f t="shared" ref="MS8:NG8" si="3">MS7&amp;"耐性"</f>
        <v>転び耐性</v>
      </c>
      <c r="MT8" s="367" t="str">
        <f t="shared" si="3"/>
        <v>踊り耐性</v>
      </c>
      <c r="MU8" s="367" t="str">
        <f t="shared" si="3"/>
        <v>縛り耐性</v>
      </c>
      <c r="MV8" s="372" t="str">
        <f t="shared" si="3"/>
        <v>怯え耐性</v>
      </c>
      <c r="MW8" s="367" t="str">
        <f t="shared" si="3"/>
        <v>眠り耐性</v>
      </c>
      <c r="MX8" s="367" t="str">
        <f t="shared" si="3"/>
        <v>幻惑耐性</v>
      </c>
      <c r="MY8" s="367" t="str">
        <f t="shared" si="3"/>
        <v>混乱耐性</v>
      </c>
      <c r="MZ8" s="367" t="str">
        <f t="shared" si="3"/>
        <v>呪い耐性</v>
      </c>
      <c r="NA8" s="367" t="str">
        <f t="shared" si="3"/>
        <v>麻痺耐性</v>
      </c>
      <c r="NB8" s="367" t="str">
        <f t="shared" si="3"/>
        <v>毒耐性</v>
      </c>
      <c r="NC8" s="367" t="str">
        <f t="shared" si="3"/>
        <v>封印耐性</v>
      </c>
      <c r="ND8" s="369" t="str">
        <f t="shared" si="3"/>
        <v>魅了耐性</v>
      </c>
      <c r="NE8" s="369" t="str">
        <f t="shared" ref="NE8" si="4">NE7&amp;"耐性"</f>
        <v>石化耐性</v>
      </c>
      <c r="NF8" s="369" t="str">
        <f t="shared" ref="NF8" si="5">NF7&amp;"耐性"</f>
        <v>感電耐性</v>
      </c>
      <c r="NG8" s="369" t="str">
        <f t="shared" si="3"/>
        <v>ブレス封じ耐性</v>
      </c>
      <c r="NH8" s="375" t="s">
        <v>70</v>
      </c>
      <c r="NI8" s="367" t="str">
        <f t="shared" ref="NI8:NP8" si="6">NI7&amp;"耐性"</f>
        <v>攻撃減耐性</v>
      </c>
      <c r="NJ8" s="367" t="str">
        <f t="shared" si="6"/>
        <v>守備減耐性</v>
      </c>
      <c r="NK8" s="367" t="str">
        <f t="shared" si="6"/>
        <v>じゅもん攻撃減耐性</v>
      </c>
      <c r="NL8" s="367" t="str">
        <f t="shared" si="6"/>
        <v>じゅもん耐性減耐性</v>
      </c>
      <c r="NM8" s="367" t="str">
        <f t="shared" si="6"/>
        <v>すばやさ減耐性</v>
      </c>
      <c r="NN8" s="357" t="str">
        <f t="shared" si="6"/>
        <v>属性減耐性</v>
      </c>
      <c r="NO8" s="358" t="str">
        <f t="shared" si="6"/>
        <v>吸収耐性</v>
      </c>
      <c r="NP8" s="376" t="str">
        <f t="shared" si="6"/>
        <v>即死耐性</v>
      </c>
      <c r="NQ8" s="377" t="s">
        <v>495</v>
      </c>
      <c r="NR8" s="378" t="s">
        <v>496</v>
      </c>
      <c r="NS8" s="378"/>
      <c r="NT8" s="378"/>
      <c r="NU8" s="378" t="s">
        <v>173</v>
      </c>
      <c r="NV8" s="378" t="s">
        <v>174</v>
      </c>
      <c r="NW8" s="378" t="s">
        <v>497</v>
      </c>
      <c r="NX8" s="379" t="s">
        <v>498</v>
      </c>
      <c r="NY8" s="380" t="s">
        <v>499</v>
      </c>
      <c r="NZ8" s="379" t="s">
        <v>500</v>
      </c>
      <c r="OA8" s="381" t="s">
        <v>501</v>
      </c>
      <c r="OB8" s="381" t="s">
        <v>502</v>
      </c>
      <c r="OC8" s="381" t="s">
        <v>503</v>
      </c>
      <c r="OD8" s="382" t="s">
        <v>181</v>
      </c>
      <c r="OE8" s="382" t="s">
        <v>182</v>
      </c>
      <c r="OF8" s="383" t="s">
        <v>73</v>
      </c>
      <c r="OG8" s="382" t="s">
        <v>504</v>
      </c>
      <c r="OH8" s="384" t="s">
        <v>505</v>
      </c>
      <c r="OI8" s="385" t="s">
        <v>506</v>
      </c>
      <c r="OJ8" s="385" t="s">
        <v>507</v>
      </c>
      <c r="OK8" s="386" t="s">
        <v>508</v>
      </c>
      <c r="OL8" s="385" t="s">
        <v>509</v>
      </c>
      <c r="OM8" s="385" t="s">
        <v>510</v>
      </c>
      <c r="ON8" s="385" t="s">
        <v>511</v>
      </c>
      <c r="OO8" s="385" t="s">
        <v>512</v>
      </c>
      <c r="OP8" s="385" t="s">
        <v>513</v>
      </c>
      <c r="OQ8" s="387" t="s">
        <v>514</v>
      </c>
      <c r="OR8" s="388" t="str">
        <f t="shared" ref="OR8:PA8" si="7">"スコア絶対値"&amp;OR7</f>
        <v>スコア絶対値最大HP</v>
      </c>
      <c r="OS8" s="389" t="str">
        <f t="shared" si="7"/>
        <v>スコア絶対値最大MP</v>
      </c>
      <c r="OT8" s="389" t="str">
        <f t="shared" si="7"/>
        <v>スコア絶対値ちから</v>
      </c>
      <c r="OU8" s="389" t="str">
        <f t="shared" si="7"/>
        <v>スコア絶対値みのまもり</v>
      </c>
      <c r="OV8" s="389" t="str">
        <f t="shared" si="7"/>
        <v>スコア絶対値攻撃魔力</v>
      </c>
      <c r="OW8" s="389" t="str">
        <f t="shared" si="7"/>
        <v>スコア絶対値回復魔力</v>
      </c>
      <c r="OX8" s="389" t="str">
        <f t="shared" si="7"/>
        <v>スコア絶対値すばやさ</v>
      </c>
      <c r="OY8" s="389" t="str">
        <f t="shared" si="7"/>
        <v>スコア絶対値きようさ</v>
      </c>
      <c r="OZ8" s="389" t="str">
        <f t="shared" si="7"/>
        <v>スコア絶対値力＋攻魔</v>
      </c>
      <c r="PA8" s="390" t="str">
        <f t="shared" si="7"/>
        <v>スコア絶対値力＋器用</v>
      </c>
      <c r="PB8" s="391" t="str">
        <f t="shared" ref="PB8:PG8" si="8">"スコア絶対値役割"&amp;PB7</f>
        <v>スコア絶対値役割物理アタッカー</v>
      </c>
      <c r="PC8" s="389" t="str">
        <f t="shared" si="8"/>
        <v>スコア絶対値役割呪文アタッカー</v>
      </c>
      <c r="PD8" s="389" t="str">
        <f t="shared" si="8"/>
        <v>スコア絶対値役割物理・魔法アタッカー</v>
      </c>
      <c r="PE8" s="389" t="str">
        <f t="shared" si="8"/>
        <v>スコア絶対値役割ブレスアタッカー</v>
      </c>
      <c r="PF8" s="389" t="str">
        <f t="shared" si="8"/>
        <v>スコア絶対値役割タンク</v>
      </c>
      <c r="PG8" s="378" t="str">
        <f t="shared" si="8"/>
        <v>スコア絶対値役割回復</v>
      </c>
      <c r="PH8" s="391" t="str">
        <f t="shared" ref="PH8:PM8" si="9">"スコア絶対値役割ランク"&amp;PH7</f>
        <v>スコア絶対値役割ランク物理アタッカー</v>
      </c>
      <c r="PI8" s="389" t="str">
        <f t="shared" si="9"/>
        <v>スコア絶対値役割ランク呪文アタッカー</v>
      </c>
      <c r="PJ8" s="389" t="str">
        <f t="shared" si="9"/>
        <v>スコア絶対値役割ランク物理・魔法アタッカー</v>
      </c>
      <c r="PK8" s="389" t="str">
        <f t="shared" si="9"/>
        <v>スコア絶対値役割ランクブレスアタッカー</v>
      </c>
      <c r="PL8" s="389" t="str">
        <f t="shared" si="9"/>
        <v>スコア絶対値役割ランクタンク</v>
      </c>
      <c r="PM8" s="378" t="str">
        <f t="shared" si="9"/>
        <v>スコア絶対値役割ランク回復</v>
      </c>
      <c r="PN8" s="391" t="str">
        <f t="shared" ref="PN8:PS8" si="10">"スコア絶対値役割順位"&amp;PN7</f>
        <v>スコア絶対値役割順位物理アタッカー</v>
      </c>
      <c r="PO8" s="389" t="str">
        <f t="shared" si="10"/>
        <v>スコア絶対値役割順位呪文アタッカー</v>
      </c>
      <c r="PP8" s="389" t="str">
        <f t="shared" si="10"/>
        <v>スコア絶対値役割順位物理・魔法アタッカー</v>
      </c>
      <c r="PQ8" s="389" t="str">
        <f t="shared" si="10"/>
        <v>スコア絶対値役割順位ブレスアタッカー</v>
      </c>
      <c r="PR8" s="389" t="str">
        <f t="shared" si="10"/>
        <v>スコア絶対値役割順位タンク</v>
      </c>
      <c r="PS8" s="378" t="str">
        <f t="shared" si="10"/>
        <v>スコア絶対値役割順位回復</v>
      </c>
      <c r="PT8" s="377" t="str">
        <f t="shared" ref="PT8:QC8" si="11">"スコアコスパ"&amp;PT7</f>
        <v>スコアコスパ最大HP</v>
      </c>
      <c r="PU8" s="389" t="str">
        <f t="shared" si="11"/>
        <v>スコアコスパ最大MP</v>
      </c>
      <c r="PV8" s="389" t="str">
        <f t="shared" si="11"/>
        <v>スコアコスパちから</v>
      </c>
      <c r="PW8" s="389" t="str">
        <f t="shared" si="11"/>
        <v>スコアコスパみのまもり</v>
      </c>
      <c r="PX8" s="389" t="str">
        <f t="shared" si="11"/>
        <v>スコアコスパ攻撃魔力</v>
      </c>
      <c r="PY8" s="389" t="str">
        <f t="shared" si="11"/>
        <v>スコアコスパ回復魔力</v>
      </c>
      <c r="PZ8" s="389" t="str">
        <f t="shared" si="11"/>
        <v>スコアコスパすばやさ</v>
      </c>
      <c r="QA8" s="389" t="str">
        <f t="shared" si="11"/>
        <v>スコアコスパきようさ</v>
      </c>
      <c r="QB8" s="389" t="str">
        <f t="shared" si="11"/>
        <v>スコアコスパ力＋攻魔</v>
      </c>
      <c r="QC8" s="392" t="str">
        <f t="shared" si="11"/>
        <v>スコアコスパ力＋器用</v>
      </c>
      <c r="QD8" s="377" t="str">
        <f>"スコアタイプ別コスパ平均"&amp;QD7</f>
        <v>スコアタイプ別コスパ平均最大HP</v>
      </c>
      <c r="QE8" s="377" t="str">
        <f t="shared" ref="QE8:QM8" si="12">"スコアタイプ別コスパ平均"&amp;QE7</f>
        <v>スコアタイプ別コスパ平均最大MP</v>
      </c>
      <c r="QF8" s="377" t="str">
        <f t="shared" si="12"/>
        <v>スコアタイプ別コスパ平均ちから</v>
      </c>
      <c r="QG8" s="377" t="str">
        <f t="shared" si="12"/>
        <v>スコアタイプ別コスパ平均みのまもり</v>
      </c>
      <c r="QH8" s="377" t="str">
        <f t="shared" si="12"/>
        <v>スコアタイプ別コスパ平均攻撃魔力</v>
      </c>
      <c r="QI8" s="377" t="str">
        <f t="shared" si="12"/>
        <v>スコアタイプ別コスパ平均回復魔力</v>
      </c>
      <c r="QJ8" s="377" t="str">
        <f t="shared" si="12"/>
        <v>スコアタイプ別コスパ平均すばやさ</v>
      </c>
      <c r="QK8" s="377" t="str">
        <f t="shared" si="12"/>
        <v>スコアタイプ別コスパ平均きようさ</v>
      </c>
      <c r="QL8" s="377" t="str">
        <f t="shared" si="12"/>
        <v>スコアタイプ別コスパ平均力＋攻魔</v>
      </c>
      <c r="QM8" s="377" t="str">
        <f t="shared" si="12"/>
        <v>スコアタイプ別コスパ平均力＋器用</v>
      </c>
      <c r="QN8" s="391" t="str">
        <f t="shared" ref="QN8:QS8" si="13">"スコアコスパ役割"&amp;QN7</f>
        <v>スコアコスパ役割物理アタッカー</v>
      </c>
      <c r="QO8" s="389" t="str">
        <f t="shared" si="13"/>
        <v>スコアコスパ役割呪文アタッカー</v>
      </c>
      <c r="QP8" s="389" t="str">
        <f t="shared" si="13"/>
        <v>スコアコスパ役割物理・魔法アタッカー</v>
      </c>
      <c r="QQ8" s="389" t="str">
        <f t="shared" si="13"/>
        <v>スコアコスパ役割ブレスアタッカー</v>
      </c>
      <c r="QR8" s="389" t="str">
        <f t="shared" si="13"/>
        <v>スコアコスパ役割タンク</v>
      </c>
      <c r="QS8" s="378" t="str">
        <f t="shared" si="13"/>
        <v>スコアコスパ役割回復</v>
      </c>
      <c r="QT8" s="391" t="str">
        <f t="shared" ref="QT8:QY8" si="14">"スコアコスパ役割ランク"&amp;QT7</f>
        <v>スコアコスパ役割ランク物理アタッカー</v>
      </c>
      <c r="QU8" s="389" t="str">
        <f t="shared" si="14"/>
        <v>スコアコスパ役割ランク呪文アタッカー</v>
      </c>
      <c r="QV8" s="389" t="str">
        <f t="shared" si="14"/>
        <v>スコアコスパ役割ランク物理・魔法アタッカー</v>
      </c>
      <c r="QW8" s="389" t="str">
        <f t="shared" si="14"/>
        <v>スコアコスパ役割ランクブレスアタッカー</v>
      </c>
      <c r="QX8" s="389" t="str">
        <f t="shared" si="14"/>
        <v>スコアコスパ役割ランクタンク</v>
      </c>
      <c r="QY8" s="378" t="str">
        <f t="shared" si="14"/>
        <v>スコアコスパ役割ランク回復</v>
      </c>
      <c r="QZ8" s="391" t="str">
        <f t="shared" ref="QZ8:RE8" si="15">"スコアコスパ役割順位"&amp;QZ7</f>
        <v>スコアコスパ役割順位物理アタッカー</v>
      </c>
      <c r="RA8" s="389" t="str">
        <f t="shared" si="15"/>
        <v>スコアコスパ役割順位呪文アタッカー</v>
      </c>
      <c r="RB8" s="389" t="str">
        <f t="shared" si="15"/>
        <v>スコアコスパ役割順位物理・魔法アタッカー</v>
      </c>
      <c r="RC8" s="389" t="str">
        <f t="shared" si="15"/>
        <v>スコアコスパ役割順位ブレスアタッカー</v>
      </c>
      <c r="RD8" s="389" t="str">
        <f t="shared" si="15"/>
        <v>スコアコスパ役割順位タンク</v>
      </c>
      <c r="RE8" s="378" t="str">
        <f t="shared" si="15"/>
        <v>スコアコスパ役割順位回復</v>
      </c>
      <c r="RF8" s="393"/>
      <c r="RG8" s="389"/>
      <c r="RH8" s="389"/>
      <c r="RI8" s="389"/>
      <c r="RJ8" s="389"/>
      <c r="RK8" s="389"/>
      <c r="RL8" s="389"/>
      <c r="RM8" s="389"/>
      <c r="RN8" s="389"/>
      <c r="RO8" s="389"/>
      <c r="RP8" s="378"/>
      <c r="RQ8" s="391"/>
      <c r="RR8" s="389"/>
      <c r="RS8" s="378"/>
      <c r="RT8" s="391"/>
      <c r="RU8" s="378"/>
      <c r="RV8" s="391"/>
      <c r="RW8" s="389"/>
      <c r="RX8" s="378"/>
      <c r="RY8" s="391"/>
      <c r="RZ8" s="389"/>
      <c r="SA8" s="390"/>
      <c r="SB8" s="394"/>
      <c r="SC8" s="395"/>
      <c r="SD8" s="395"/>
      <c r="SE8" s="395"/>
      <c r="SF8" s="395"/>
      <c r="SG8" s="395"/>
      <c r="SH8" s="395" t="s">
        <v>2011</v>
      </c>
      <c r="SI8" s="395" t="s">
        <v>2012</v>
      </c>
      <c r="SJ8" s="395" t="s">
        <v>2013</v>
      </c>
      <c r="SK8" s="395" t="s">
        <v>2014</v>
      </c>
      <c r="SL8" s="395" t="s">
        <v>2015</v>
      </c>
      <c r="SM8" s="396" t="s">
        <v>2016</v>
      </c>
      <c r="SN8" s="395" t="s">
        <v>515</v>
      </c>
      <c r="SO8" s="395" t="s">
        <v>2017</v>
      </c>
      <c r="SP8" s="395" t="s">
        <v>2018</v>
      </c>
      <c r="SQ8" s="395" t="s">
        <v>2019</v>
      </c>
      <c r="SR8" s="395" t="s">
        <v>516</v>
      </c>
      <c r="SS8" s="396" t="s">
        <v>2020</v>
      </c>
      <c r="ST8" s="397" t="s">
        <v>2021</v>
      </c>
      <c r="SU8" s="395" t="s">
        <v>2022</v>
      </c>
      <c r="SV8" s="395" t="s">
        <v>2023</v>
      </c>
      <c r="SW8" s="395" t="s">
        <v>2024</v>
      </c>
      <c r="SX8" s="395" t="s">
        <v>2025</v>
      </c>
      <c r="SY8" s="395" t="s">
        <v>2026</v>
      </c>
      <c r="SZ8" s="395" t="s">
        <v>2027</v>
      </c>
      <c r="TA8" s="395" t="s">
        <v>2028</v>
      </c>
      <c r="TB8" s="395" t="s">
        <v>2029</v>
      </c>
      <c r="TC8" s="395" t="s">
        <v>2030</v>
      </c>
      <c r="TD8" s="395" t="s">
        <v>2031</v>
      </c>
      <c r="TE8" s="399" t="s">
        <v>2032</v>
      </c>
      <c r="TF8" s="394"/>
      <c r="TG8" s="395"/>
      <c r="TH8" s="395"/>
      <c r="TI8" s="395"/>
      <c r="TJ8" s="395"/>
      <c r="TK8" s="395"/>
      <c r="TL8" s="399"/>
      <c r="TM8" s="394" t="s">
        <v>2178</v>
      </c>
      <c r="TN8" s="395" t="s">
        <v>2179</v>
      </c>
      <c r="TO8" s="395" t="s">
        <v>2180</v>
      </c>
      <c r="TP8" s="395" t="s">
        <v>2181</v>
      </c>
      <c r="TQ8" s="395" t="s">
        <v>2182</v>
      </c>
      <c r="TR8" s="395" t="s">
        <v>2183</v>
      </c>
      <c r="TS8" s="403" t="s">
        <v>2191</v>
      </c>
      <c r="TT8" s="401" t="s">
        <v>2184</v>
      </c>
      <c r="TU8" s="395" t="s">
        <v>2185</v>
      </c>
      <c r="TV8" s="395" t="s">
        <v>2186</v>
      </c>
      <c r="TW8" s="395" t="s">
        <v>2187</v>
      </c>
      <c r="TX8" s="395" t="s">
        <v>2188</v>
      </c>
      <c r="TY8" s="395" t="s">
        <v>2189</v>
      </c>
      <c r="TZ8" s="396" t="s">
        <v>2190</v>
      </c>
      <c r="UA8" s="60"/>
      <c r="UB8" s="61" t="s">
        <v>1</v>
      </c>
    </row>
    <row r="9" spans="1:548" x14ac:dyDescent="0.15">
      <c r="A9" s="183">
        <v>1</v>
      </c>
      <c r="B9" s="203" t="s">
        <v>517</v>
      </c>
      <c r="C9" s="63"/>
      <c r="D9" s="63"/>
      <c r="E9" s="64" t="s">
        <v>518</v>
      </c>
      <c r="F9" s="65">
        <v>3</v>
      </c>
      <c r="G9" s="65" t="s">
        <v>519</v>
      </c>
      <c r="H9" s="65"/>
      <c r="I9" s="66" t="s">
        <v>520</v>
      </c>
      <c r="J9" s="67" t="s">
        <v>520</v>
      </c>
      <c r="K9" s="67" t="s">
        <v>520</v>
      </c>
      <c r="L9" s="67" t="s">
        <v>520</v>
      </c>
      <c r="M9" s="67" t="s">
        <v>520</v>
      </c>
      <c r="N9" s="67" t="s">
        <v>520</v>
      </c>
      <c r="O9" s="67" t="s">
        <v>521</v>
      </c>
      <c r="P9" s="67" t="s">
        <v>521</v>
      </c>
      <c r="Q9" s="67" t="s">
        <v>521</v>
      </c>
      <c r="R9" s="68" t="s">
        <v>521</v>
      </c>
      <c r="S9" s="69" t="s">
        <v>521</v>
      </c>
      <c r="T9" s="67" t="s">
        <v>521</v>
      </c>
      <c r="U9" s="67" t="s">
        <v>521</v>
      </c>
      <c r="V9" s="67" t="s">
        <v>521</v>
      </c>
      <c r="W9" s="67" t="s">
        <v>521</v>
      </c>
      <c r="X9" s="67" t="s">
        <v>521</v>
      </c>
      <c r="Y9" s="67" t="s">
        <v>521</v>
      </c>
      <c r="Z9" s="67" t="s">
        <v>521</v>
      </c>
      <c r="AA9" s="67" t="s">
        <v>521</v>
      </c>
      <c r="AB9" s="68" t="s">
        <v>521</v>
      </c>
      <c r="AC9" s="69" t="s">
        <v>521</v>
      </c>
      <c r="AD9" s="67" t="s">
        <v>521</v>
      </c>
      <c r="AE9" s="67" t="s">
        <v>521</v>
      </c>
      <c r="AF9" s="67" t="s">
        <v>521</v>
      </c>
      <c r="AG9" s="67" t="s">
        <v>521</v>
      </c>
      <c r="AH9" s="67" t="s">
        <v>521</v>
      </c>
      <c r="AI9" s="67" t="s">
        <v>521</v>
      </c>
      <c r="AJ9" s="67" t="s">
        <v>521</v>
      </c>
      <c r="AK9" s="67" t="s">
        <v>521</v>
      </c>
      <c r="AL9" s="68" t="s">
        <v>521</v>
      </c>
      <c r="AM9" s="69" t="s">
        <v>521</v>
      </c>
      <c r="AN9" s="67" t="s">
        <v>521</v>
      </c>
      <c r="AO9" s="67" t="s">
        <v>521</v>
      </c>
      <c r="AP9" s="67" t="s">
        <v>521</v>
      </c>
      <c r="AQ9" s="67" t="s">
        <v>521</v>
      </c>
      <c r="AR9" s="67" t="s">
        <v>521</v>
      </c>
      <c r="AS9" s="67" t="s">
        <v>521</v>
      </c>
      <c r="AT9" s="67" t="s">
        <v>521</v>
      </c>
      <c r="AU9" s="67" t="s">
        <v>521</v>
      </c>
      <c r="AV9" s="68" t="s">
        <v>521</v>
      </c>
      <c r="AW9" s="69" t="s">
        <v>521</v>
      </c>
      <c r="AX9" s="67" t="s">
        <v>521</v>
      </c>
      <c r="AY9" s="67" t="s">
        <v>521</v>
      </c>
      <c r="AZ9" s="67" t="s">
        <v>521</v>
      </c>
      <c r="BA9" s="67" t="s">
        <v>521</v>
      </c>
      <c r="BB9" s="67" t="s">
        <v>521</v>
      </c>
      <c r="BC9" s="67" t="s">
        <v>521</v>
      </c>
      <c r="BD9" s="67" t="s">
        <v>521</v>
      </c>
      <c r="BE9" s="67" t="s">
        <v>521</v>
      </c>
      <c r="BF9" s="68" t="s">
        <v>521</v>
      </c>
      <c r="BG9" s="69" t="s">
        <v>521</v>
      </c>
      <c r="BH9" s="67" t="s">
        <v>521</v>
      </c>
      <c r="BI9" s="67" t="s">
        <v>521</v>
      </c>
      <c r="BJ9" s="67" t="s">
        <v>521</v>
      </c>
      <c r="BK9" s="67" t="s">
        <v>521</v>
      </c>
      <c r="BL9" s="67" t="s">
        <v>521</v>
      </c>
      <c r="BM9" s="67" t="s">
        <v>521</v>
      </c>
      <c r="BN9" s="67" t="s">
        <v>521</v>
      </c>
      <c r="BO9" s="67" t="s">
        <v>521</v>
      </c>
      <c r="BP9" s="68" t="s">
        <v>521</v>
      </c>
      <c r="BQ9" s="70" t="s">
        <v>521</v>
      </c>
      <c r="BR9" s="67" t="s">
        <v>521</v>
      </c>
      <c r="BS9" s="67" t="s">
        <v>521</v>
      </c>
      <c r="BT9" s="67" t="s">
        <v>521</v>
      </c>
      <c r="BU9" s="67" t="s">
        <v>521</v>
      </c>
      <c r="BV9" s="67" t="s">
        <v>521</v>
      </c>
      <c r="BW9" s="67" t="s">
        <v>521</v>
      </c>
      <c r="BX9" s="67" t="s">
        <v>521</v>
      </c>
      <c r="BY9" s="67" t="s">
        <v>521</v>
      </c>
      <c r="BZ9" s="68" t="s">
        <v>521</v>
      </c>
      <c r="CA9" s="69" t="s">
        <v>521</v>
      </c>
      <c r="CB9" s="67" t="s">
        <v>521</v>
      </c>
      <c r="CC9" s="67" t="s">
        <v>521</v>
      </c>
      <c r="CD9" s="67" t="s">
        <v>521</v>
      </c>
      <c r="CE9" s="67" t="s">
        <v>521</v>
      </c>
      <c r="CF9" s="67" t="s">
        <v>521</v>
      </c>
      <c r="CG9" s="67" t="s">
        <v>521</v>
      </c>
      <c r="CH9" s="67" t="s">
        <v>521</v>
      </c>
      <c r="CI9" s="67" t="s">
        <v>521</v>
      </c>
      <c r="CJ9" s="68" t="s">
        <v>521</v>
      </c>
      <c r="CK9" s="69" t="s">
        <v>521</v>
      </c>
      <c r="CL9" s="67" t="s">
        <v>521</v>
      </c>
      <c r="CM9" s="67" t="s">
        <v>521</v>
      </c>
      <c r="CN9" s="67" t="s">
        <v>521</v>
      </c>
      <c r="CO9" s="67" t="s">
        <v>521</v>
      </c>
      <c r="CP9" s="67" t="s">
        <v>521</v>
      </c>
      <c r="CQ9" s="67" t="s">
        <v>521</v>
      </c>
      <c r="CR9" s="67" t="s">
        <v>521</v>
      </c>
      <c r="CS9" s="67" t="s">
        <v>521</v>
      </c>
      <c r="CT9" s="68" t="s">
        <v>521</v>
      </c>
      <c r="CU9" s="69" t="s">
        <v>521</v>
      </c>
      <c r="CV9" s="67" t="s">
        <v>521</v>
      </c>
      <c r="CW9" s="67" t="s">
        <v>521</v>
      </c>
      <c r="CX9" s="67" t="s">
        <v>521</v>
      </c>
      <c r="CY9" s="67" t="s">
        <v>521</v>
      </c>
      <c r="CZ9" s="67" t="s">
        <v>521</v>
      </c>
      <c r="DA9" s="67" t="s">
        <v>521</v>
      </c>
      <c r="DB9" s="67" t="s">
        <v>521</v>
      </c>
      <c r="DC9" s="67" t="s">
        <v>521</v>
      </c>
      <c r="DD9" s="68" t="s">
        <v>521</v>
      </c>
      <c r="DE9" s="69" t="s">
        <v>521</v>
      </c>
      <c r="DF9" s="71" t="s">
        <v>521</v>
      </c>
      <c r="DG9" s="67" t="s">
        <v>521</v>
      </c>
      <c r="DH9" s="67" t="s">
        <v>521</v>
      </c>
      <c r="DI9" s="67" t="s">
        <v>521</v>
      </c>
      <c r="DJ9" s="67" t="s">
        <v>521</v>
      </c>
      <c r="DK9" s="67" t="s">
        <v>521</v>
      </c>
      <c r="DL9" s="67" t="s">
        <v>521</v>
      </c>
      <c r="DM9" s="67" t="s">
        <v>521</v>
      </c>
      <c r="DN9" s="68" t="s">
        <v>521</v>
      </c>
      <c r="DO9" s="70" t="s">
        <v>521</v>
      </c>
      <c r="DP9" s="71" t="s">
        <v>521</v>
      </c>
      <c r="DQ9" s="67" t="s">
        <v>521</v>
      </c>
      <c r="DR9" s="67" t="s">
        <v>521</v>
      </c>
      <c r="DS9" s="67" t="s">
        <v>521</v>
      </c>
      <c r="DT9" s="67" t="s">
        <v>521</v>
      </c>
      <c r="DU9" s="67" t="s">
        <v>521</v>
      </c>
      <c r="DV9" s="67" t="s">
        <v>521</v>
      </c>
      <c r="DW9" s="67" t="s">
        <v>521</v>
      </c>
      <c r="DX9" s="72" t="s">
        <v>521</v>
      </c>
      <c r="DY9" s="73" t="s">
        <v>522</v>
      </c>
      <c r="DZ9" s="74">
        <v>2</v>
      </c>
      <c r="EA9" s="74">
        <v>3</v>
      </c>
      <c r="EB9" s="74">
        <v>3</v>
      </c>
      <c r="EC9" s="75">
        <v>4</v>
      </c>
      <c r="ED9" s="76" t="s">
        <v>522</v>
      </c>
      <c r="EE9" s="74">
        <f t="shared" ref="EE9:EE40" si="16">DZ9</f>
        <v>2</v>
      </c>
      <c r="EF9" s="74">
        <f t="shared" ref="EF9:EF40" si="17">DZ9*EA9</f>
        <v>6</v>
      </c>
      <c r="EG9" s="74">
        <f t="shared" ref="EG9:EG40" si="18">DZ9*EA9*EB9</f>
        <v>18</v>
      </c>
      <c r="EH9" s="77">
        <f t="shared" ref="EH9:EH40" si="19">DZ9*EA9*EB9*EC9</f>
        <v>72</v>
      </c>
      <c r="EI9" s="73">
        <v>20</v>
      </c>
      <c r="EJ9" s="74">
        <v>20</v>
      </c>
      <c r="EK9" s="74">
        <v>40</v>
      </c>
      <c r="EL9" s="74">
        <v>60</v>
      </c>
      <c r="EM9" s="75">
        <v>170</v>
      </c>
      <c r="EN9" s="78">
        <v>1</v>
      </c>
      <c r="EO9" s="79">
        <f t="shared" ref="EO9:EO40" si="20">(EJ9/EE9)/EI9</f>
        <v>0.5</v>
      </c>
      <c r="EP9" s="79">
        <f t="shared" ref="EP9:EP40" si="21">(EK9/EF9)/EI9</f>
        <v>0.33333333333333337</v>
      </c>
      <c r="EQ9" s="79">
        <f t="shared" ref="EQ9:EQ40" si="22">(EL9/EG9)/EI9</f>
        <v>0.16666666666666669</v>
      </c>
      <c r="ER9" s="80">
        <f t="shared" ref="ER9:ER40" si="23">(EM9/EH9)/EI9</f>
        <v>0.11805555555555555</v>
      </c>
      <c r="ES9" s="81" t="s">
        <v>523</v>
      </c>
      <c r="ET9" s="82"/>
      <c r="EU9" s="83">
        <v>4</v>
      </c>
      <c r="EV9" s="73">
        <v>4</v>
      </c>
      <c r="EW9" s="74">
        <v>3</v>
      </c>
      <c r="EX9" s="74">
        <v>3</v>
      </c>
      <c r="EY9" s="74">
        <v>3</v>
      </c>
      <c r="EZ9" s="74">
        <v>1</v>
      </c>
      <c r="FA9" s="74">
        <v>1</v>
      </c>
      <c r="FB9" s="74">
        <v>3</v>
      </c>
      <c r="FC9" s="74">
        <v>2</v>
      </c>
      <c r="FD9" s="74">
        <f t="shared" ref="FD9:FD40" si="24">EX9+EZ9</f>
        <v>4</v>
      </c>
      <c r="FE9" s="84">
        <f t="shared" ref="FE9:FE40" si="25">EX9+FC9</f>
        <v>5</v>
      </c>
      <c r="FF9" s="73">
        <f>RANK(EV9,$EV$9:$EV$497,0)</f>
        <v>439</v>
      </c>
      <c r="FG9" s="74">
        <f>RANK(EW9,$EW$9:$EW$497,0)</f>
        <v>439</v>
      </c>
      <c r="FH9" s="74">
        <f>RANK(EX9,$EX$9:$EX$497,0)</f>
        <v>435</v>
      </c>
      <c r="FI9" s="74">
        <f>RANK(EY9,$EY$9:$EY$497,0)</f>
        <v>434</v>
      </c>
      <c r="FJ9" s="74">
        <f>RANK(EZ9,$EZ$9:$EZ$497,0)</f>
        <v>438</v>
      </c>
      <c r="FK9" s="74">
        <f>RANK(FA9,$FA$9:$FA$497,0)</f>
        <v>437</v>
      </c>
      <c r="FL9" s="74">
        <f>RANK(FB9,$FB$9:$FB$497,0)</f>
        <v>436</v>
      </c>
      <c r="FM9" s="74">
        <f>RANK(FC9,$FC$9:$FC$497,0)</f>
        <v>437</v>
      </c>
      <c r="FN9" s="74">
        <f>RANK(FD9,$FD$9:$FD$497,0)</f>
        <v>440</v>
      </c>
      <c r="FO9" s="84">
        <f>RANK(FE9,$FE$9:$FE$497,0)</f>
        <v>439</v>
      </c>
      <c r="FP9" s="73">
        <f>COUNTIFS($EV$9:$EV$497,"&gt;"&amp;EV9,$ES$9:$ES$497,ES9)+1</f>
        <v>98</v>
      </c>
      <c r="FQ9" s="74">
        <f>COUNTIFS($EW$9:$EW$497,"&gt;"&amp;EW9,$ES$9:$ES$497,ES9)+1</f>
        <v>98</v>
      </c>
      <c r="FR9" s="74">
        <f>COUNTIFS($EX$9:$EX$497,"&gt;"&amp;EX9,$ES$9:$ES$497,ES9)+1</f>
        <v>98</v>
      </c>
      <c r="FS9" s="74">
        <f>COUNTIFS($EY$9:$EY$497,"&gt;"&amp;EY9,$ES$9:$ES$497,ES9)+1</f>
        <v>98</v>
      </c>
      <c r="FT9" s="74">
        <f>COUNTIFS($EZ$9:$EZ$497,"&gt;"&amp;EZ9,$ES$9:$ES$497,ES9)+1</f>
        <v>98</v>
      </c>
      <c r="FU9" s="74">
        <f>COUNTIFS($FA$9:$FA$497,"&gt;"&amp;FA9,$ES$9:$ES$497,ES9)+1</f>
        <v>97</v>
      </c>
      <c r="FV9" s="74">
        <f>COUNTIFS($FB$9:$FB$497,"&gt;"&amp;FB9,$ES$9:$ES$497,ES9)+1</f>
        <v>97</v>
      </c>
      <c r="FW9" s="74">
        <f>COUNTIFS($FC$9:$FC$497,"&gt;"&amp;FC9,$ES$9:$ES$497,ES9)+1</f>
        <v>96</v>
      </c>
      <c r="FX9" s="74">
        <f>COUNTIFS($FD$9:$FD$497,"&gt;"&amp;FD9,$ES$9:$ES$497,ES9)+1</f>
        <v>98</v>
      </c>
      <c r="FY9" s="84">
        <f>COUNTIFS($FE$9:$FE$497,"&gt;"&amp;FE9,$ES$9:$ES$497,ES9)+1</f>
        <v>98</v>
      </c>
      <c r="FZ9" s="85">
        <f t="shared" ref="FZ9:FZ40" si="26">ROUND(EV9/$F9,2)</f>
        <v>1.33</v>
      </c>
      <c r="GA9" s="86">
        <f t="shared" ref="GA9:GA40" si="27">ROUND(EW9/$F9,2)</f>
        <v>1</v>
      </c>
      <c r="GB9" s="86">
        <f t="shared" ref="GB9:GB40" si="28">ROUND(EX9/$F9,2)</f>
        <v>1</v>
      </c>
      <c r="GC9" s="86">
        <f t="shared" ref="GC9:GC40" si="29">ROUND(EY9/$F9,2)</f>
        <v>1</v>
      </c>
      <c r="GD9" s="86">
        <f t="shared" ref="GD9:GD40" si="30">ROUND(EZ9/$F9,2)</f>
        <v>0.33</v>
      </c>
      <c r="GE9" s="86">
        <f t="shared" ref="GE9:GE40" si="31">ROUND(FA9/$F9,2)</f>
        <v>0.33</v>
      </c>
      <c r="GF9" s="86">
        <f t="shared" ref="GF9:GF40" si="32">ROUND(FB9/$F9,2)</f>
        <v>1</v>
      </c>
      <c r="GG9" s="86">
        <f t="shared" ref="GG9:GG40" si="33">ROUND(FC9/$F9,2)</f>
        <v>0.67</v>
      </c>
      <c r="GH9" s="86">
        <f t="shared" ref="GH9:GH40" si="34">ROUND(FD9/$F9,2)</f>
        <v>1.33</v>
      </c>
      <c r="GI9" s="87">
        <f t="shared" ref="GI9:GI40" si="35">ROUND(FE9/$F9,2)</f>
        <v>1.67</v>
      </c>
      <c r="GJ9" s="85">
        <f>ROUND(((FZ9-AVERAGE(FZ$9:FZ$497))/STDEVP(FZ$9:FZ$497)*10+50),2)</f>
        <v>64.14</v>
      </c>
      <c r="GK9" s="86">
        <f>ROUND(((GA9-AVERAGE(GA$9:GA$497))/STDEVP(GA$9:GA$497)*10+50),2)</f>
        <v>59.25</v>
      </c>
      <c r="GL9" s="86">
        <f>ROUND(((GB9-AVERAGE(GB$9:GB$497))/STDEVP(GB$9:GB$497)*10+50),2)</f>
        <v>65.67</v>
      </c>
      <c r="GM9" s="86">
        <f>ROUND(((GC9-AVERAGE(GC$9:GC$497))/STDEVP(GC$9:GC$497)*10+50),2)</f>
        <v>73.75</v>
      </c>
      <c r="GN9" s="86">
        <f>ROUND(((GD9-AVERAGE(GD$9:GD$497))/STDEVP(GD$9:GD$497)*10+50),2)</f>
        <v>47.87</v>
      </c>
      <c r="GO9" s="86">
        <f>ROUND(((GE9-AVERAGE(GE$9:GE$497))/STDEVP(GE$9:GE$497)*10+50),2)</f>
        <v>49.33</v>
      </c>
      <c r="GP9" s="86">
        <f>ROUND(((GF9-AVERAGE(GF$9:GF$497))/STDEVP(GF$9:GF$497)*10+50),2)</f>
        <v>61.5</v>
      </c>
      <c r="GQ9" s="86">
        <f>ROUND(((GG9-AVERAGE(GG$9:GG$497))/STDEVP(GG$9:GG$497)*10+50),2)</f>
        <v>51.22</v>
      </c>
      <c r="GR9" s="86">
        <f>ROUND(((GH9-AVERAGE(GH$9:GH$497))/STDEVP(GH$9:GH$497)*10+50),2)</f>
        <v>62.96</v>
      </c>
      <c r="GS9" s="87">
        <f>ROUND(((GI9-AVERAGE(GI$9:GI$497))/STDEVP(GI$9:GI$497)*10+50),2)</f>
        <v>59.58</v>
      </c>
      <c r="GT9" s="73">
        <f>RANK(GJ9,$GJ$9:$GJ$497,0)</f>
        <v>37</v>
      </c>
      <c r="GU9" s="74">
        <f>RANK(GK9,$GK$9:$GK$497,0)</f>
        <v>78</v>
      </c>
      <c r="GV9" s="74">
        <f>RANK(GL9,$GL$9:$GL$497,0)</f>
        <v>25</v>
      </c>
      <c r="GW9" s="74">
        <f>RANK(GM9,$GM$9:$GM$497,0)</f>
        <v>18</v>
      </c>
      <c r="GX9" s="74">
        <f>RANK(GN9,$GN$9:$GN$497,0)</f>
        <v>167</v>
      </c>
      <c r="GY9" s="74">
        <f>RANK(GO9,$GO$9:$GO$497,0)</f>
        <v>138</v>
      </c>
      <c r="GZ9" s="74">
        <f>RANK(GP9,$GP$9:$GP$497,0)</f>
        <v>50</v>
      </c>
      <c r="HA9" s="74">
        <f>RANK(GQ9,$GQ$9:$GQ$497,0)</f>
        <v>193</v>
      </c>
      <c r="HB9" s="74">
        <f>RANK(GR9,$GR$9:$GR$497,0)</f>
        <v>38</v>
      </c>
      <c r="HC9" s="84">
        <f>RANK(GS9,$GS$9:$GS$497,0)</f>
        <v>71</v>
      </c>
      <c r="HD9" s="85">
        <f>ROUND(AVERAGEIF($ES$9:$ES$497,$ES9,$FZ$9:$FZ$497),2)</f>
        <v>1.1399999999999999</v>
      </c>
      <c r="HE9" s="86">
        <f>ROUND(AVERAGEIF($ES$9:$ES$497,$ES9,$GA$9:$GA$497),2)</f>
        <v>0.46</v>
      </c>
      <c r="HF9" s="86">
        <f>ROUND(AVERAGEIF($ES$9:$ES$497,$ES9,$GB$9:$GB$497),2)</f>
        <v>0.65</v>
      </c>
      <c r="HG9" s="86">
        <f>ROUND(AVERAGEIF($ES$9:$ES$497,$ES9,$GC$9:$GC$497),2)</f>
        <v>0.74</v>
      </c>
      <c r="HH9" s="86">
        <f>ROUND(AVERAGEIF($ES$9:$ES$497,$ES9,$GD$9:$GD$497),2)</f>
        <v>0.27</v>
      </c>
      <c r="HI9" s="86">
        <f>ROUND(AVERAGEIF($ES$9:$ES$497,$ES9,$GE$9:$GE$497),2)</f>
        <v>0.23</v>
      </c>
      <c r="HJ9" s="86">
        <f>ROUND(AVERAGEIF($ES$9:$ES$497,$ES9,$GF$9:$GF$497),2)</f>
        <v>0.3</v>
      </c>
      <c r="HK9" s="86">
        <f>ROUND(AVERAGEIF($ES$9:$ES$497,$ES9,$GG$9:$GG$497),2)</f>
        <v>0.28000000000000003</v>
      </c>
      <c r="HL9" s="86">
        <f>ROUND(AVERAGEIF($ES$9:$ES$497,$ES9,$GH$9:$GH$497),2)</f>
        <v>0.92</v>
      </c>
      <c r="HM9" s="87">
        <f>ROUND(AVERAGEIF($ES$9:$ES$497,$ES9,$GI$9:$GI$497),2)</f>
        <v>0.93</v>
      </c>
      <c r="HN9" s="88">
        <f t="shared" ref="HN9:HN40" si="36">FZ9-HD9</f>
        <v>0.19000000000000017</v>
      </c>
      <c r="HO9" s="89">
        <f t="shared" ref="HO9:HO40" si="37">GA9-HE9</f>
        <v>0.54</v>
      </c>
      <c r="HP9" s="89">
        <f t="shared" ref="HP9:HP40" si="38">GB9-HF9</f>
        <v>0.35</v>
      </c>
      <c r="HQ9" s="89">
        <f t="shared" ref="HQ9:HQ40" si="39">GC9-HG9</f>
        <v>0.26</v>
      </c>
      <c r="HR9" s="89">
        <f t="shared" ref="HR9:HR40" si="40">GD9-HH9</f>
        <v>0.06</v>
      </c>
      <c r="HS9" s="89">
        <f t="shared" ref="HS9:HS40" si="41">GE9-HI9</f>
        <v>0.1</v>
      </c>
      <c r="HT9" s="89">
        <f t="shared" ref="HT9:HT40" si="42">GF9-HJ9</f>
        <v>0.7</v>
      </c>
      <c r="HU9" s="89">
        <f t="shared" ref="HU9:HU40" si="43">GG9-HK9</f>
        <v>0.39</v>
      </c>
      <c r="HV9" s="89">
        <f t="shared" ref="HV9:HV40" si="44">GH9-HL9</f>
        <v>0.41000000000000003</v>
      </c>
      <c r="HW9" s="90">
        <f t="shared" ref="HW9:HW40" si="45">GI9-HM9</f>
        <v>0.73999999999999988</v>
      </c>
      <c r="HX9" s="73">
        <f>COUNTIFS($FZ$9:$FZ$497,"&gt;"&amp;FZ9,$ES$9:$ES$497,$ES9)+1</f>
        <v>21</v>
      </c>
      <c r="HY9" s="74">
        <f>COUNTIFS($GA$9:$GA$497,"&gt;"&amp;GA9,$ES$9:$ES$497,$ES9)+1</f>
        <v>1</v>
      </c>
      <c r="HZ9" s="74">
        <f>COUNTIFS($GB$9:$GB$497,"&gt;"&amp;GB9,$ES$9:$ES$497,$ES9)+1</f>
        <v>8</v>
      </c>
      <c r="IA9" s="74">
        <f>COUNTIFS($GC$9:$GC$497,"&gt;"&amp;GC9,$ES$9:$ES$497,$ES9)+1</f>
        <v>18</v>
      </c>
      <c r="IB9" s="74">
        <f>COUNTIFS($GD$9:$GD$497,"&gt;"&amp;GD9,$ES$9:$ES$497,$ES9)+1</f>
        <v>14</v>
      </c>
      <c r="IC9" s="74">
        <f>COUNTIFS($GE$9:$GE$497,"&gt;"&amp;GE9,$ES$9:$ES$497,$ES9)+1</f>
        <v>10</v>
      </c>
      <c r="ID9" s="74">
        <f>COUNTIFS($GF$9:$GF$497,"&gt;"&amp;GF9,$ES$9:$ES$497,$ES9)+1</f>
        <v>1</v>
      </c>
      <c r="IE9" s="74">
        <f>COUNTIFS($GG$9:$GG$497,"&gt;"&amp;GG9,$ES$9:$ES$497,$ES9)+1</f>
        <v>3</v>
      </c>
      <c r="IF9" s="74">
        <f>COUNTIFS($GH$9:$GH$497,"&gt;"&amp;GH9,$ES$9:$ES$497,$ES9)+1</f>
        <v>6</v>
      </c>
      <c r="IG9" s="84">
        <f>COUNTIFS($GI$9:$GI$497,"&gt;"&amp;GI9,$ES$9:$ES$497,$ES9)+1</f>
        <v>2</v>
      </c>
      <c r="IH9" s="91"/>
      <c r="II9" s="79"/>
      <c r="IJ9" s="79"/>
      <c r="IK9" s="79"/>
      <c r="IL9" s="79"/>
      <c r="IM9" s="92"/>
      <c r="IN9" s="93"/>
      <c r="IO9" s="94"/>
      <c r="IP9" s="95"/>
      <c r="IQ9" s="79"/>
      <c r="IR9" s="79"/>
      <c r="IS9" s="79"/>
      <c r="IT9" s="79"/>
      <c r="IU9" s="79"/>
      <c r="IV9" s="79"/>
      <c r="IW9" s="96"/>
      <c r="IX9" s="93"/>
      <c r="IY9" s="79"/>
      <c r="IZ9" s="79"/>
      <c r="JA9" s="79"/>
      <c r="JB9" s="79"/>
      <c r="JC9" s="79"/>
      <c r="JD9" s="79"/>
      <c r="JE9" s="97"/>
      <c r="JF9" s="95"/>
      <c r="JG9" s="79"/>
      <c r="JH9" s="79"/>
      <c r="JI9" s="79"/>
      <c r="JJ9" s="79"/>
      <c r="JK9" s="79"/>
      <c r="JL9" s="79"/>
      <c r="JM9" s="96"/>
      <c r="JN9" s="93"/>
      <c r="JO9" s="79"/>
      <c r="JP9" s="79"/>
      <c r="JQ9" s="79"/>
      <c r="JR9" s="79"/>
      <c r="JS9" s="79"/>
      <c r="JT9" s="79"/>
      <c r="JU9" s="79"/>
      <c r="JV9" s="79"/>
      <c r="JW9" s="79"/>
      <c r="JX9" s="79"/>
      <c r="JY9" s="79"/>
      <c r="JZ9" s="97"/>
      <c r="KA9" s="93"/>
      <c r="KB9" s="79"/>
      <c r="KC9" s="79"/>
      <c r="KD9" s="79"/>
      <c r="KE9" s="97"/>
      <c r="KF9" s="95"/>
      <c r="KG9" s="79"/>
      <c r="KH9" s="79"/>
      <c r="KI9" s="79"/>
      <c r="KJ9" s="79"/>
      <c r="KK9" s="98"/>
      <c r="KL9" s="79"/>
      <c r="KM9" s="79"/>
      <c r="KN9" s="79"/>
      <c r="KO9" s="79"/>
      <c r="KP9" s="79"/>
      <c r="KQ9" s="79"/>
      <c r="KR9" s="79"/>
      <c r="KS9" s="96"/>
      <c r="KT9" s="96"/>
      <c r="KU9" s="96"/>
      <c r="KV9" s="96"/>
      <c r="KW9" s="93"/>
      <c r="KX9" s="79"/>
      <c r="KY9" s="79"/>
      <c r="KZ9" s="79"/>
      <c r="LA9" s="79"/>
      <c r="LB9" s="79"/>
      <c r="LC9" s="96"/>
      <c r="LD9" s="93"/>
      <c r="LE9" s="94"/>
      <c r="LF9" s="99"/>
      <c r="LG9" s="75"/>
      <c r="LH9" s="93"/>
      <c r="LI9" s="79"/>
      <c r="LJ9" s="74"/>
      <c r="LK9" s="74"/>
      <c r="LL9" s="74"/>
      <c r="LM9" s="100"/>
      <c r="LN9" s="95"/>
      <c r="LO9" s="79"/>
      <c r="LP9" s="79"/>
      <c r="LQ9" s="79"/>
      <c r="LR9" s="96"/>
      <c r="LS9" s="93"/>
      <c r="LT9" s="79"/>
      <c r="LU9" s="79"/>
      <c r="LV9" s="79"/>
      <c r="LW9" s="79"/>
      <c r="LX9" s="79"/>
      <c r="LY9" s="79"/>
      <c r="LZ9" s="79"/>
      <c r="MA9" s="97"/>
      <c r="MB9" s="95"/>
      <c r="MC9" s="79"/>
      <c r="MD9" s="79"/>
      <c r="ME9" s="79"/>
      <c r="MF9" s="79"/>
      <c r="MG9" s="79"/>
      <c r="MH9" s="79"/>
      <c r="MI9" s="79"/>
      <c r="MJ9" s="79"/>
      <c r="MK9" s="79"/>
      <c r="ML9" s="79"/>
      <c r="MM9" s="79"/>
      <c r="MN9" s="98"/>
      <c r="MO9" s="98"/>
      <c r="MP9" s="96"/>
      <c r="MQ9" s="93"/>
      <c r="MR9" s="79"/>
      <c r="MS9" s="79"/>
      <c r="MT9" s="79"/>
      <c r="MU9" s="79"/>
      <c r="MV9" s="98"/>
      <c r="MW9" s="79"/>
      <c r="MX9" s="79"/>
      <c r="MY9" s="79"/>
      <c r="MZ9" s="79"/>
      <c r="NA9" s="79"/>
      <c r="NB9" s="79"/>
      <c r="NC9" s="79"/>
      <c r="ND9" s="96"/>
      <c r="NE9" s="96"/>
      <c r="NF9" s="96"/>
      <c r="NG9" s="96"/>
      <c r="NH9" s="93"/>
      <c r="NI9" s="79"/>
      <c r="NJ9" s="79"/>
      <c r="NK9" s="79"/>
      <c r="NL9" s="79"/>
      <c r="NM9" s="79"/>
      <c r="NN9" s="94"/>
      <c r="NO9" s="93"/>
      <c r="NP9" s="80"/>
      <c r="NQ9" s="101"/>
      <c r="NR9" s="102" t="s">
        <v>524</v>
      </c>
      <c r="NS9" s="103">
        <f>AVERAGEIF(FZ9:FZ497,"&lt;&gt;0")</f>
        <v>0.9666136363636364</v>
      </c>
      <c r="NT9" s="102"/>
      <c r="NU9" s="102"/>
      <c r="NV9" s="104">
        <v>43720</v>
      </c>
      <c r="NW9" s="102" t="s">
        <v>2043</v>
      </c>
      <c r="NX9" s="105" t="s">
        <v>526</v>
      </c>
      <c r="NY9" s="106" t="s">
        <v>527</v>
      </c>
      <c r="NZ9" s="105" t="s">
        <v>528</v>
      </c>
      <c r="OA9" s="107" t="s">
        <v>529</v>
      </c>
      <c r="OB9" s="107" t="s">
        <v>530</v>
      </c>
      <c r="OC9" s="107" t="s">
        <v>531</v>
      </c>
      <c r="OD9" s="110">
        <f t="shared" ref="OD9:OD40" si="46">EH9</f>
        <v>72</v>
      </c>
      <c r="OE9" s="109">
        <v>7</v>
      </c>
      <c r="OF9" s="110">
        <f t="shared" ref="OF9:OF40" si="47">IF(ISERROR(ROUND(MAX(EI9/1,EJ9/EE9,EK9/EF9,EL9/EG9,EM9/EH9),0)),"0",ROUND(MAX(EI9/1,EJ9/EE9,EK9/EF9,EL9/EG9,EM9/EH9),0))</f>
        <v>20</v>
      </c>
      <c r="OG9" s="109">
        <v>7</v>
      </c>
      <c r="OH9" s="111">
        <f>ROUND(AVERAGEIF($ES$9:$ES$497,$ES9,EV$9:EV$497),0)</f>
        <v>79</v>
      </c>
      <c r="OI9" s="112">
        <f>ROUND(AVERAGEIF($ES$9:$ES$497,$ES9,EW$9:EW$497),0)</f>
        <v>32</v>
      </c>
      <c r="OJ9" s="112">
        <f>ROUND(AVERAGEIF($ES$9:$ES$497,$ES9,EX$9:EX$497),0)</f>
        <v>45</v>
      </c>
      <c r="OK9" s="112">
        <f>ROUND(AVERAGEIF($ES$9:$ES$497,$ES9,EY$9:EY$497),0)</f>
        <v>53</v>
      </c>
      <c r="OL9" s="112">
        <f>ROUND(AVERAGEIF($ES$9:$ES$497,$ES9,EZ$9:EZ$497),0)</f>
        <v>20</v>
      </c>
      <c r="OM9" s="112">
        <f>ROUND(AVERAGEIF($ES$9:$ES$497,$ES9,FA$9:FA$497),0)</f>
        <v>18</v>
      </c>
      <c r="ON9" s="112">
        <f>ROUND(AVERAGEIF($ES$9:$ES$497,$ES9,FB$9:FB$497),0)</f>
        <v>23</v>
      </c>
      <c r="OO9" s="112">
        <f>ROUND(AVERAGEIF($ES$9:$ES$497,$ES9,FC$9:FC$497),0)</f>
        <v>23</v>
      </c>
      <c r="OP9" s="112">
        <f>ROUND(AVERAGEIF($ES$9:$ES$497,$ES9,FD$9:FD$497),0)</f>
        <v>64</v>
      </c>
      <c r="OQ9" s="113">
        <f>ROUND(AVERAGEIF($ES$9:$ES$497,$ES9,FE$9:FE$497),0)</f>
        <v>68</v>
      </c>
      <c r="OR9" s="114">
        <f>ROUND(EV9/MAX(EV$9:EV$497)*100,0)</f>
        <v>2</v>
      </c>
      <c r="OS9" s="115">
        <f>ROUND(EW9/MAX(EW$9:EW$497)*100,0)</f>
        <v>2</v>
      </c>
      <c r="OT9" s="115">
        <f>ROUND(EX9/MAX(EX$9:EX$497)*100,0)</f>
        <v>3</v>
      </c>
      <c r="OU9" s="115">
        <f>ROUND(EY9/MAX(EY$9:EY$497)*100,0)</f>
        <v>2</v>
      </c>
      <c r="OV9" s="115">
        <f>ROUND(EZ9/MAX(EZ$9:EZ$497)*100,0)</f>
        <v>1</v>
      </c>
      <c r="OW9" s="115">
        <f>ROUND(FA9/MAX(FA$9:FA$497)*100,0)</f>
        <v>1</v>
      </c>
      <c r="OX9" s="115">
        <f>ROUND(FB9/MAX(FB$9:FB$497)*100,0)</f>
        <v>2</v>
      </c>
      <c r="OY9" s="116">
        <f>ROUND(FC9/MAX(FC$9:FC$497)*100,0)</f>
        <v>1</v>
      </c>
      <c r="OZ9" s="115">
        <f>ROUND(FD9/MAX(FD$9:FD$497)*100,0)</f>
        <v>3</v>
      </c>
      <c r="PA9" s="117">
        <f>ROUND(FE9/MAX(FE$9:FE$497)*100,0)</f>
        <v>2</v>
      </c>
      <c r="PB9" s="118">
        <f t="shared" ref="PB9:PB40" si="48">OT9*3 + (OR9+OS9+OX9)*2 + (OU9+OY9)</f>
        <v>24</v>
      </c>
      <c r="PC9" s="115">
        <f t="shared" ref="PC9:PC40" si="49">OV9*3 + (OR9+OS9+OX9)*2 + (OU9+OY9)</f>
        <v>18</v>
      </c>
      <c r="PD9" s="115">
        <f t="shared" ref="PD9:PD40" si="50">(OT9+OV9)*3 + (OR9+OS9+OX9)*2 + (OU9+OY9)</f>
        <v>27</v>
      </c>
      <c r="PE9" s="115">
        <f t="shared" ref="PE9:PE40" si="51">(OT9+OY9)*3 + (OR9+OS9+OX9)*2 + (OU9)</f>
        <v>26</v>
      </c>
      <c r="PF9" s="115">
        <f t="shared" ref="PF9:PF40" si="52">(OR9+OU9)*3 + (OS9+OW9)*2 + OX9</f>
        <v>20</v>
      </c>
      <c r="PG9" s="119">
        <f t="shared" ref="PG9:PG40" si="53">OW9*3 + (OR9+OS9+OU9)*2 + OX9</f>
        <v>17</v>
      </c>
      <c r="PH9" s="118">
        <f>ROUND(PB9/MAX(PB$9:PB$497)*100,0)</f>
        <v>3</v>
      </c>
      <c r="PI9" s="115">
        <f>ROUND(PC9/MAX(PC$9:PC$497)*100,0)</f>
        <v>2</v>
      </c>
      <c r="PJ9" s="115">
        <f>ROUND(PD9/MAX(PD$9:PD$497)*100,0)</f>
        <v>3</v>
      </c>
      <c r="PK9" s="115">
        <f>ROUND(PE9/MAX(PE$9:PE$497)*100,0)</f>
        <v>3</v>
      </c>
      <c r="PL9" s="115">
        <f>ROUND(PF9/MAX(PF$9:PF$497)*100,0)</f>
        <v>3</v>
      </c>
      <c r="PM9" s="119">
        <f>ROUND(PG9/MAX(PG$9:PG$497)*100,0)</f>
        <v>2</v>
      </c>
      <c r="PN9" s="118">
        <f>RANK(PH9,PH$9:PH$497,0)</f>
        <v>439</v>
      </c>
      <c r="PO9" s="115">
        <f>RANK(PI9,PI$9:PI$497,0)</f>
        <v>440</v>
      </c>
      <c r="PP9" s="115">
        <f>RANK(PJ9,PJ$9:PJ$497,0)</f>
        <v>440</v>
      </c>
      <c r="PQ9" s="115">
        <f>RANK(PK9,PK$9:PK$497,0)</f>
        <v>439</v>
      </c>
      <c r="PR9" s="115">
        <f>RANK(PL9,PL$9:PL$497,0)</f>
        <v>439</v>
      </c>
      <c r="PS9" s="119">
        <f>RANK(PM9,PM$9:PM$497,0)</f>
        <v>440</v>
      </c>
      <c r="PT9" s="120">
        <f>ROUND(FZ9/MAX(FZ$9:FZ$497)*100,0)</f>
        <v>73</v>
      </c>
      <c r="PU9" s="115">
        <f>ROUND(GA9/MAX(GA$9:GA$497)*100,0)</f>
        <v>56</v>
      </c>
      <c r="PV9" s="115">
        <f>ROUND(GB9/MAX(GB$9:GB$497)*100,0)</f>
        <v>73</v>
      </c>
      <c r="PW9" s="115">
        <f>ROUND(GC9/MAX(GC$9:GC$497)*100,0)</f>
        <v>79</v>
      </c>
      <c r="PX9" s="115">
        <f>ROUND(GD9/MAX(GD$9:GD$497)*100,0)</f>
        <v>18</v>
      </c>
      <c r="PY9" s="115">
        <f>ROUND(GE9/MAX(GE$9:GE$497)*100,0)</f>
        <v>20</v>
      </c>
      <c r="PZ9" s="115">
        <f>ROUND(GF9/MAX(GF$9:GF$497)*100,0)</f>
        <v>47</v>
      </c>
      <c r="QA9" s="116">
        <f>ROUND(GG9/MAX(GG$9:GG$497)*100,0)</f>
        <v>37</v>
      </c>
      <c r="QB9" s="115">
        <f>ROUND(GH9/MAX(GH$9:GH$497)*100,0)</f>
        <v>59</v>
      </c>
      <c r="QC9" s="121">
        <f>ROUND(GI9/MAX(GI$9:GI$497)*100,0)</f>
        <v>53</v>
      </c>
      <c r="QD9" s="120">
        <f>ROUND(AVERAGEIF($ES$9:$ES$497,$ES9,PT$9:PT$497),0)</f>
        <v>62</v>
      </c>
      <c r="QE9" s="120">
        <f>ROUND(AVERAGEIF($ES$9:$ES$497,$ES9,PU$9:PU$497),0)</f>
        <v>26</v>
      </c>
      <c r="QF9" s="120">
        <f>ROUND(AVERAGEIF($ES$9:$ES$497,$ES9,PV$9:PV$497),0)</f>
        <v>48</v>
      </c>
      <c r="QG9" s="120">
        <f>ROUND(AVERAGEIF($ES$9:$ES$497,$ES9,PW$9:PW$497),0)</f>
        <v>58</v>
      </c>
      <c r="QH9" s="120">
        <f>ROUND(AVERAGEIF($ES$9:$ES$497,$ES9,PX$9:PX$497),0)</f>
        <v>15</v>
      </c>
      <c r="QI9" s="120">
        <f>ROUND(AVERAGEIF($ES$9:$ES$497,$ES9,PY$9:PY$497),0)</f>
        <v>14</v>
      </c>
      <c r="QJ9" s="120">
        <f>ROUND(AVERAGEIF($ES$9:$ES$497,$ES9,PZ$9:PZ$497),0)</f>
        <v>14</v>
      </c>
      <c r="QK9" s="120">
        <f>ROUND(AVERAGEIF($ES$9:$ES$497,$ES9,QA$9:QA$497),0)</f>
        <v>15</v>
      </c>
      <c r="QL9" s="120">
        <f>ROUND(AVERAGEIF($ES$9:$ES$497,$ES9,QB$9:QB$497),0)</f>
        <v>41</v>
      </c>
      <c r="QM9" s="120">
        <f>ROUND(AVERAGEIF($ES$9:$ES$497,$ES9,QC$9:QC$497),0)</f>
        <v>30</v>
      </c>
      <c r="QN9" s="114"/>
      <c r="QO9" s="115"/>
      <c r="QP9" s="115"/>
      <c r="QQ9" s="115"/>
      <c r="QR9" s="115"/>
      <c r="QS9" s="119"/>
      <c r="QT9" s="114"/>
      <c r="QU9" s="115"/>
      <c r="QV9" s="115"/>
      <c r="QW9" s="115"/>
      <c r="QX9" s="115"/>
      <c r="QY9" s="115"/>
      <c r="QZ9" s="114"/>
      <c r="RA9" s="115"/>
      <c r="RB9" s="115"/>
      <c r="RC9" s="115"/>
      <c r="RD9" s="115"/>
      <c r="RE9" s="115"/>
      <c r="RF9" s="122"/>
      <c r="RG9" s="115">
        <f>($RH$3*(IH9+IJ9)*100*100/MAX(EX$9:EX$497)*$RO$3) +($RH$3*(II9+IJ9)*100*100/MAX(EX$9:EX$497)*$RO$4) + ($RH$3*IK9*100*100/MAX(EX$9:EX$497)*0.098)</f>
        <v>0</v>
      </c>
      <c r="RH9" s="115">
        <f>($RH$4*IL9*100*100/MAX(EZ$9:EZ$497))*$RQ$3</f>
        <v>0</v>
      </c>
      <c r="RI9" s="115">
        <f>($RH$3*IM9*100*100/MAX(EY$9:EY$497))*$RQ$4</f>
        <v>0</v>
      </c>
      <c r="RJ9" s="115">
        <f>($RH$3*IN9*100*100/MAX(EX$9:EX$497))</f>
        <v>0</v>
      </c>
      <c r="RK9" s="115">
        <f>($RH$4*IO9*100*100/MAX(EZ$9:EZ$497))*$RQ$3</f>
        <v>0</v>
      </c>
      <c r="RL9" s="115">
        <f>(($RL$4*IP9*100*((100/MAX(EX$9:EX$497)+100/MAX(EZ$9:EZ$497))/2))+($RL$4*IQ9*100*((100/MAX(EX$9:EX$497)+100/MAX(EZ$9:EZ$497))/2))+($RL$4*IR9*100*((100/MAX(EX$9:EX$497)+100/MAX(EZ$9:EZ$497))/2))+($RL$4*IS9*100*((100/MAX(EX$9:EX$497)+100/MAX(EZ$9:EZ$497))/2))+($RL$4*IT9*100*((100/MAX(EX$9:EX$497)+100/MAX(EZ$9:EZ$497))/2))+($RL$4*IU9*100*((100/MAX(EX$9:EX$497)+100/MAX(EZ$9:EZ$497))/2))+($RL$4*IV9*100*((100/MAX(EX$9:EX$497)+100/MAX(EZ$9:EZ$497))/2))+($RL$4*IW9*100*((100/MAX(EX$9:EX$497)+100/MAX(EZ$9:EZ$497))/2)))*$RS$3</f>
        <v>0</v>
      </c>
      <c r="RM9" s="115">
        <f>(($RH$3*IX9*100*100/MAX(EX$9:EX$497))+($RH$3*IY9*100*100/MAX(EX$9:EX$497))+($RH$3*IZ9*100*100/MAX(EX$9:EX$497))+($RH$3*JA9*100*100/MAX(EX$9:EX$497))+($RH$3*JB9*100*100/MAX(EX$9:EX$497))+($RH$3*JC9*100*100/MAX(EX$9:EX$497))+($RH$3*JD9*100*100/MAX(EX$9:EX$497))+($RH$3*JE9*100*100/MAX(EX$9:EX$497)))*$RS$4</f>
        <v>0</v>
      </c>
      <c r="RN9" s="115">
        <f>(($RH$4*JF9*100*100/MAX(EZ$9:EZ$497)) + ($RH$4*JG9*100*100/MAX(EZ$9:EZ$497)) + ($RH$4*JH9*100*100/MAX(EZ$9:EZ$497)) + ($RH$4*JI9*100*100/MAX(EZ$9:EZ$497)) + ($RH$4*JJ9*100*100/MAX(EZ$9:EZ$497)) + ($RH$4*JK9*100*100/MAX(EZ$9:EZ$497)) + ($RH$4*JL9*100*100/MAX(EZ$9:EZ$497)) + ($RH$4*JM9*100*100/MAX(EZ$9:EZ$497)))*$RU$3</f>
        <v>0</v>
      </c>
      <c r="RO9" s="115">
        <f>(($RL$4*JN9*100*((100/MAX(EX$9:EX$497)+100/MAX(EZ$9:EZ$497))/2))+($RL$4*JO9*100*((100/MAX(EX$9:EX$497)+100/MAX(EZ$9:EZ$497))/2))+($RL$4*JP9*100*((100/MAX(EX$9:EX$497)+100/MAX(EZ$9:EZ$497))/2))+($RL$4*JQ9*100*((100/MAX(EX$9:EX$497)+100/MAX(EZ$9:EZ$497))/2))+($RL$4*JR9*100*((100/MAX(EX$9:EX$497)+100/MAX(EZ$9:EZ$497))/2))+($RL$4*JS9*100*((100/MAX(EX$9:EX$497)+100/MAX(EZ$9:EZ$497))/2))+($RL$4*JT9*100*((100/MAX(EX$9:EX$497)+100/MAX(EZ$9:EZ$497))/2))+($RL$4*JU9*100*((100/MAX(EX$9:EX$497)+100/MAX(EZ$9:EZ$497))/2))+($RL$4*JV9*100*((100/MAX(EX$9:EX$497)+100/MAX(EZ$9:EZ$497))/2))+($RL$4*JW9*100*((100/MAX(EX$9:EX$497)+100/MAX(EZ$9:EZ$497))/2))+($RL$4*JX9*100*((100/MAX(EX$9:EX$497)+100/MAX(EZ$9:EZ$497))/2))+($RL$4*JY9*100*((100/MAX(EX$9:EX$497)+100/MAX(EZ$9:EZ$497))/2))+($RL$4*JZ9*100*((100/MAX(EX$9:EX$497)+100/MAX(EZ$9:EZ$497))/2)))*$RW$3/2</f>
        <v>0</v>
      </c>
      <c r="RP9" s="119">
        <f>($RJ$3*KA9*100*100/MAX(FA$9:FA$497)) + ($RJ$3*KB9*100*100/MAX(FA$9:FA$497)/2) + ($RJ$3*KC9*100*100/MAX(FA$9:FA$497)/2) + ($RJ$3*KD9*100*100/MAX(FA$9:FA$497)/4) + ($RJ$3*KE9*100*100/MAX(FA$9:FA$497)/4)</f>
        <v>0</v>
      </c>
      <c r="RQ9" s="118">
        <f>($RL$4*KF9*100*((100/MAX(EX$9:EX$497)+100/MAX(EZ$9:EZ$497)))) * ($RO$3/2) + (($RL$4*KG9*100*((100/MAX(EX$9:EX$497)+100/MAX(EZ$9:EZ$497))))+($RL$4*KH9*100*((100/MAX(EX$9:EX$497)+100/MAX(EZ$9:EZ$497))))+($RL$4*KI9*100*((100/MAX(EX$9:EX$497)+100/MAX(EZ$9:EZ$497))))+($RL$4*KJ9*100*((100/MAX(EX$9:EX$497)+100/MAX(EZ$9:EZ$497))))+($RL$4*KK9*100*((100/MAX(EX$9:EX$497)+100/MAX(EZ$9:EZ$497))))+($RL$4*KL9*100*((100/MAX(EX$9:EX$497)+100/MAX(EZ$9:EZ$497))))+($RL$4*KM9*100*((100/MAX(EX$9:EX$497)+100/MAX(EZ$9:EZ$497))))+($RL$4*KN9*100*((100/MAX(EX$9:EX$497)+100/MAX(EZ$9:EZ$497))))+($RL$4*KO9*100*((100/MAX(EX$9:EX$497)+100/MAX(EZ$9:EZ$497))))+($RL$4*KP9*100*((100/MAX(EX$9:EX$497)+100/MAX(EZ$9:EZ$497))))+($RL$4*KQ9*100*((100/MAX(EX$9:EX$497)+100/MAX(EZ$9:EZ$497))))+($RL$4*KR9*100*((100/MAX(EX$9:EX$497)+100/MAX(EZ$9:EZ$497))))+($RL$4*KS9*100*((100/MAX(EX$9:EX$497)+100/MAX(EZ$9:EZ$497))))+($RL$4*KV9*100*((100/MAX(EX$9:EX$497)+100/MAX(EZ$9:EZ$497))))) * (($RO$3+$RO$4)/6)</f>
        <v>0</v>
      </c>
      <c r="RR9" s="115">
        <f>(($RL$4*KW9*100*((100/MAX(EX$9:EX$497)+100/MAX(EZ$9:EZ$497))))) * ($RO$3/2) + (($RL$4*KX9*100*((100/MAX(EX$9:EX$497)+100/MAX(EZ$9:EZ$497))))+($RL$4*KY9*100*((100/MAX(EX$9:EX$497)+100/MAX(EZ$9:EZ$497))))+($RL$4*KZ9*100*((100/MAX(EX$9:EX$497)+100/MAX(EZ$9:EZ$497))))+($RL$4*LA9*100*((100/MAX(EX$9:EX$497)+100/MAX(EZ$9:EZ$497))))+($RL$4*LB9*100*((100/MAX(EX$9:EX$497)+100/MAX(EZ$9:EZ$497))))+($RL$4*LC9*100*((100/MAX(EX$9:EX$497)+100/MAX(EZ$9:EZ$497))))) * (($RO$3+$RO$4)/6)</f>
        <v>0</v>
      </c>
      <c r="RS9" s="119">
        <f>(($RL$4*LD9*100*((100/MAX(EX$9:EX$497)+100/MAX(EZ$9:EZ$497))))+($RL$4*LE9*100*((100/MAX(EX$9:EX$497)+100/MAX(EZ$9:EZ$497))))) * (($RO$3+$RO$4)/6)</f>
        <v>0</v>
      </c>
      <c r="RT9" s="118">
        <f>($RJ$4*LH9*100*(100/MAX(EV$9:EV$497)))+($RJ$4*LI9*100*(100/MAX(EV$9:EV$497)))</f>
        <v>0</v>
      </c>
      <c r="RU9" s="119">
        <f>($RJ$4*LJ9*(100/MAX(EV$9:EV$497)))/2 + ($RL$3*LK9*(100/MAX(EW$9:EW$497))) + ($RJ$4*LL9*(100/MAX(EV$9:EV$497)))/4 + ($RL$3*LM9*(100/MAX(EW$9:EW$497)))</f>
        <v>0</v>
      </c>
      <c r="RV9" s="118">
        <f>($RJ$4*LN9*100*100/MAX(EV$9:EV$497)/2)+($RJ$4*LO9*100*100/MAX(EV$9:EV$497)/2)+($RJ$4*LP9*100*100/MAX(EV$9:EV$497))+($RJ$4*LQ9*100*100/MAX(EV$9:EV$497))+($RJ$4*LR9*100*100/MAX(EV$9:EV$497))</f>
        <v>0</v>
      </c>
      <c r="RW9" s="115">
        <f>($RJ$4*LS9*100*100/MAX(EV$9:EV$497)) + (($RJ$4*LT9*100*100/MAX(EV$9:EV$497))+($RJ$4*LU9*100*100/MAX(EV$9:EV$497))+($RJ$4*LV9*100*100/MAX(EV$9:EV$497))+($RJ$4*LW9*100*100/MAX(EV$9:EV$497))+($RJ$4*LX9*100*100/MAX(EV$9:EV$497))+($RJ$4*LY9*100*100/MAX(EV$9:EV$497))+($RJ$4*LZ9*100*100/MAX(EV$9:EV$497))+($RJ$4*MA9*100*100/MAX(EV$9:EV$497)))/5</f>
        <v>0</v>
      </c>
      <c r="RX9" s="119">
        <f>($RJ$4*MB9*100*100/MAX(EV$9:EV$497))+($RJ$4*MC9*100*100/MAX(EV$9:EV$497))+($RJ$4*MD9*100*100/MAX(EV$9:EV$497))+($RJ$4*ME9*100*100/MAX(EV$9:EV$497))+($RJ$4*MF9*100*100/MAX(EV$9:EV$497))+($RJ$4*MG9*100*100/MAX(EV$9:EV$497))+($RJ$4*MH9*100*100/MAX(EV$9:EV$497))+($RJ$4*MI9*100*100/MAX(EV$9:EV$497))+($RJ$4*MJ9*100*100/MAX(EV$9:EV$497))+($RJ$4*MK9*100*100/MAX(EV$9:EV$497))+($RJ$4*ML9*100*100/MAX(EV$9:EV$497))+($RJ$4*MM9*100*100/MAX(EV$9:EV$497))+($RJ$4*MN9*100*100/MAX(EV$9:EV$497))</f>
        <v>0</v>
      </c>
      <c r="RY9" s="118">
        <f>($RJ$4*MQ9*100*100/MAX(EV$9:EV$497))/2 + (($RJ$4*MR9*100*100/MAX(EV$9:EV$497))+($RJ$4*MS9*100*100/MAX(EV$9:EV$497))+($RJ$4*MT9*100*100/MAX(EV$9:EV$497))+($RJ$4*MU9*100*100/MAX(EV$9:EV$497))+($RJ$4*MV9*100*100/MAX(EV$9:EV$497))+($RJ$4*MW9*100*100/MAX(EV$9:EV$497))+($RJ$4*MX9*100*100/MAX(EV$9:EV$497))+($RJ$4*MY9*100*100/MAX(EV$9:EV$497))+($RJ$4*MZ9*100*100/MAX(EV$9:EV$497))+($RJ$4*NA9*100*100/MAX(EV$9:EV$497))+($RJ$4*NB9*100*100/MAX(EV$9:EV$497))+($RJ$4*NC9*100*100/MAX(EV$9:EV$497))+($RJ$4*ND9*100*100/MAX(EV$9:EV$497))+($RJ$4*NG9*100*100/MAX(EV$9:EV$497)))/4</f>
        <v>0</v>
      </c>
      <c r="RZ9" s="115">
        <f>($RJ$4*NH9*100*100/MAX(EV$9:EV$497))/2 + (($RJ$4*NI9*100*100/MAX(EV$9:EV$497))+($RJ$4*NJ9*100*100/MAX(EV$9:EV$497))+($RJ$4*NK9*100*100/MAX(EV$9:EV$497))+($RJ$4*NL9*100*100/MAX(EV$9:EV$497))+($RJ$4*NM9*100*100/MAX(EV$9:EV$497))+($RJ$4*NN9*100*100/MAX(EV$9:EV$497)))/4</f>
        <v>0</v>
      </c>
      <c r="SA9" s="117">
        <f>(($RJ$4*NO9*100*100/MAX(EV$9:EV$497))+($RJ$4*NP9*100*100/MAX(EV$9:EV$497)))/4</f>
        <v>0</v>
      </c>
      <c r="SB9" s="118">
        <f t="shared" ref="SB9:SB40" si="54">SUM(RG9:SA9)</f>
        <v>0</v>
      </c>
      <c r="SC9" s="115">
        <f t="shared" ref="SC9:SC40" si="55">RG9 + RJ9 + RL9 + RM9 + RO9 + SUM(RQ9:RS9)/2 +  SUM(RT9:SA9)/5</f>
        <v>0</v>
      </c>
      <c r="SD9" s="115">
        <f t="shared" ref="SD9:SD40" si="56">(RH9+RK9+RL9/$RS$3*$RU$3+RN9)*$RY$3+RO9+SUM(RQ9:RS9)/5 + SUM(RT9:SA9)/4</f>
        <v>0</v>
      </c>
      <c r="SE9" s="115">
        <f t="shared" ref="SE9:SE40" si="57">RG9+RJ9+RL9/$RS$3+RM9/$RS$4+RO9 + SUM(RQ9:RS9)/2 +  SUM(RT9:SA9)/5</f>
        <v>0</v>
      </c>
      <c r="SF9" s="115">
        <f t="shared" ref="SF9:SF40" si="58">RI9*$RY$4+RL9+RO9 + SUM(RQ9:RS9)/5 +  SUM(RT9:SA9)/4</f>
        <v>0</v>
      </c>
      <c r="SG9" s="115">
        <f t="shared" ref="SG9:SG40" si="59">RP9*2 + SUM(RT9:SA9)</f>
        <v>0</v>
      </c>
      <c r="SH9" s="115">
        <f>ROUND(SB9/MAX(SB$9:SB$497)*100,0)</f>
        <v>0</v>
      </c>
      <c r="SI9" s="115">
        <f>ROUND(SC9/MAX(SC$9:SC$497)*100,0)</f>
        <v>0</v>
      </c>
      <c r="SJ9" s="115">
        <f>ROUND(SD9/MAX(SD$9:SD$497)*100,0)</f>
        <v>0</v>
      </c>
      <c r="SK9" s="115">
        <f>ROUND(SE9/MAX(SE$9:SE$497)*100,0)</f>
        <v>0</v>
      </c>
      <c r="SL9" s="115">
        <f>ROUND(SF9/MAX(SF$9:SF$497)*100,0)</f>
        <v>0</v>
      </c>
      <c r="SM9" s="121">
        <f>ROUND(SG9/MAX(SG$9:SG$497)*100,0)</f>
        <v>0</v>
      </c>
      <c r="SN9" s="115">
        <f>ROUND(AVERAGEIF($ES$9:$ES$497,$ES9,SH$9:SH$497),0)</f>
        <v>26</v>
      </c>
      <c r="SO9" s="115">
        <f>ROUND(AVERAGEIF($ES$9:$ES$497,$ES9,SI$9:SI$497),0)</f>
        <v>23</v>
      </c>
      <c r="SP9" s="115">
        <f>ROUND(AVERAGEIF($ES$9:$ES$497,$ES9,SJ$9:SJ$497),0)</f>
        <v>4</v>
      </c>
      <c r="SQ9" s="115">
        <f>ROUND(AVERAGEIF($ES$9:$ES$497,$ES9,SK$9:SK$497),0)</f>
        <v>20</v>
      </c>
      <c r="SR9" s="115">
        <f>ROUND(AVERAGEIF($ES$9:$ES$497,$ES9,SL$9:SL$497),0)</f>
        <v>7</v>
      </c>
      <c r="SS9" s="121">
        <f>ROUND(AVERAGEIF($ES$9:$ES$497,$ES9,SM$9:SM$497),0)</f>
        <v>6</v>
      </c>
      <c r="ST9" s="114">
        <f>RANK(SB9,SB$9:SB$497,0)</f>
        <v>323</v>
      </c>
      <c r="SU9" s="115">
        <f>RANK(SC9,SC$9:SC$497,0)</f>
        <v>320</v>
      </c>
      <c r="SV9" s="115">
        <f>RANK(SD9,SD$9:SD$497,0)</f>
        <v>320</v>
      </c>
      <c r="SW9" s="115">
        <f>RANK(SE9,SE$9:SE$497,0)</f>
        <v>320</v>
      </c>
      <c r="SX9" s="115">
        <f>RANK(SF9,SF$9:SF$497,0)</f>
        <v>317</v>
      </c>
      <c r="SY9" s="115">
        <f>RANK(SG9,SG$9:SG$497,0)</f>
        <v>308</v>
      </c>
      <c r="SZ9" s="115">
        <f>COUNTIFS(SB$9:SB$497,"&gt;"&amp;SB9,$ES$9:$ES$497,$ES9)+1</f>
        <v>73</v>
      </c>
      <c r="TA9" s="115">
        <f>COUNTIFS(SC$9:SC$497,"&gt;"&amp;SC9,$ES$9:$ES$497,$ES9)+1</f>
        <v>73</v>
      </c>
      <c r="TB9" s="115">
        <f>COUNTIFS(SD$9:SD$497,"&gt;"&amp;SD9,$ES$9:$ES$497,$ES9)+1</f>
        <v>71</v>
      </c>
      <c r="TC9" s="115">
        <f>COUNTIFS(SE$9:SE$497,"&gt;"&amp;SE9,$ES$9:$ES$497,$ES9)+1</f>
        <v>73</v>
      </c>
      <c r="TD9" s="115">
        <f>COUNTIFS(SF$9:SF$497,"&gt;"&amp;SF9,$ES$9:$ES$497,$ES9)+1</f>
        <v>71</v>
      </c>
      <c r="TE9" s="117">
        <f>COUNTIFS(SG$9:SG$497,"&gt;"&amp;SG9,$ES$9:$ES$497,$ES9)+1</f>
        <v>70</v>
      </c>
      <c r="TF9" s="118">
        <f t="shared" ref="TF9:TF40" si="60">MAX(PH9:PM9)+SH9</f>
        <v>3</v>
      </c>
      <c r="TG9" s="115">
        <f t="shared" ref="TG9:TG40" si="61">PH9+SI9</f>
        <v>3</v>
      </c>
      <c r="TH9" s="115">
        <f t="shared" ref="TH9:TH40" si="62">PI9+SJ9</f>
        <v>2</v>
      </c>
      <c r="TI9" s="115">
        <f t="shared" ref="TI9:TI40" si="63">PJ9+SK9</f>
        <v>3</v>
      </c>
      <c r="TJ9" s="115">
        <f t="shared" ref="TJ9:TJ40" si="64">PK9+SL9</f>
        <v>3</v>
      </c>
      <c r="TK9" s="115">
        <f t="shared" ref="TK9:TK40" si="65">PL9+SM9</f>
        <v>3</v>
      </c>
      <c r="TL9" s="117">
        <f t="shared" ref="TL9:TL40" si="66">PM9+SM9</f>
        <v>2</v>
      </c>
      <c r="TM9" s="118">
        <f>ROUND(TF9/MAX(TF$9:TF$497)*100,0)</f>
        <v>2</v>
      </c>
      <c r="TN9" s="115">
        <f>ROUND(TG9/MAX(TG$9:TG$497)*100,0)</f>
        <v>2</v>
      </c>
      <c r="TO9" s="115">
        <f>ROUND(TH9/MAX(TH$9:TH$497)*100,0)</f>
        <v>1</v>
      </c>
      <c r="TP9" s="115">
        <f>ROUND(TI9/MAX(TI$9:TI$497)*100,0)</f>
        <v>2</v>
      </c>
      <c r="TQ9" s="115">
        <f>ROUND(TJ9/MAX(TJ$9:TJ$497)*100,0)</f>
        <v>2</v>
      </c>
      <c r="TR9" s="115">
        <f>ROUND(TK9/MAX(TK$9:TK$497)*100,0)</f>
        <v>2</v>
      </c>
      <c r="TS9" s="119">
        <f>ROUND(TL9/MAX(TL$9:TL$497)*100,0)</f>
        <v>1</v>
      </c>
      <c r="TT9" s="120">
        <f>RANK(TM9,TM$9:TM$497,0)</f>
        <v>438</v>
      </c>
      <c r="TU9" s="115">
        <f>RANK(TN9,TN$9:TN$497,0)</f>
        <v>436</v>
      </c>
      <c r="TV9" s="115">
        <f>RANK(TO9,TO$9:TO$497,0)</f>
        <v>440</v>
      </c>
      <c r="TW9" s="115">
        <f>RANK(TP9,TP$9:TP$497,0)</f>
        <v>437</v>
      </c>
      <c r="TX9" s="115">
        <f>RANK(TQ9,TQ$9:TQ$497,0)</f>
        <v>434</v>
      </c>
      <c r="TY9" s="115">
        <f>RANK(TR9,TR$9:TR$497,0)</f>
        <v>438</v>
      </c>
      <c r="TZ9" s="121">
        <f>RANK(TS9,TS$9:TS$497,0)</f>
        <v>440</v>
      </c>
      <c r="UA9" s="123"/>
      <c r="UB9" s="7" t="s">
        <v>1</v>
      </c>
    </row>
    <row r="10" spans="1:548" x14ac:dyDescent="0.15">
      <c r="A10" s="183">
        <v>2</v>
      </c>
      <c r="B10" s="203" t="s">
        <v>524</v>
      </c>
      <c r="C10" s="63"/>
      <c r="D10" s="63"/>
      <c r="E10" s="64" t="s">
        <v>518</v>
      </c>
      <c r="F10" s="65">
        <v>3</v>
      </c>
      <c r="G10" s="65" t="s">
        <v>519</v>
      </c>
      <c r="H10" s="65"/>
      <c r="I10" s="66" t="s">
        <v>520</v>
      </c>
      <c r="J10" s="67" t="s">
        <v>520</v>
      </c>
      <c r="K10" s="67" t="s">
        <v>520</v>
      </c>
      <c r="L10" s="67" t="s">
        <v>520</v>
      </c>
      <c r="M10" s="67" t="s">
        <v>520</v>
      </c>
      <c r="N10" s="67" t="s">
        <v>520</v>
      </c>
      <c r="O10" s="67" t="s">
        <v>521</v>
      </c>
      <c r="P10" s="67" t="s">
        <v>521</v>
      </c>
      <c r="Q10" s="67" t="s">
        <v>521</v>
      </c>
      <c r="R10" s="68" t="s">
        <v>521</v>
      </c>
      <c r="S10" s="69" t="s">
        <v>521</v>
      </c>
      <c r="T10" s="67" t="s">
        <v>521</v>
      </c>
      <c r="U10" s="67" t="s">
        <v>521</v>
      </c>
      <c r="V10" s="67" t="s">
        <v>521</v>
      </c>
      <c r="W10" s="67" t="s">
        <v>521</v>
      </c>
      <c r="X10" s="67" t="s">
        <v>521</v>
      </c>
      <c r="Y10" s="67" t="s">
        <v>521</v>
      </c>
      <c r="Z10" s="67" t="s">
        <v>521</v>
      </c>
      <c r="AA10" s="67" t="s">
        <v>521</v>
      </c>
      <c r="AB10" s="68" t="s">
        <v>521</v>
      </c>
      <c r="AC10" s="69" t="s">
        <v>521</v>
      </c>
      <c r="AD10" s="67" t="s">
        <v>521</v>
      </c>
      <c r="AE10" s="67" t="s">
        <v>521</v>
      </c>
      <c r="AF10" s="67" t="s">
        <v>521</v>
      </c>
      <c r="AG10" s="67" t="s">
        <v>521</v>
      </c>
      <c r="AH10" s="67" t="s">
        <v>521</v>
      </c>
      <c r="AI10" s="67" t="s">
        <v>521</v>
      </c>
      <c r="AJ10" s="67" t="s">
        <v>521</v>
      </c>
      <c r="AK10" s="67" t="s">
        <v>521</v>
      </c>
      <c r="AL10" s="68" t="s">
        <v>521</v>
      </c>
      <c r="AM10" s="69" t="s">
        <v>521</v>
      </c>
      <c r="AN10" s="67" t="s">
        <v>521</v>
      </c>
      <c r="AO10" s="67" t="s">
        <v>521</v>
      </c>
      <c r="AP10" s="67" t="s">
        <v>521</v>
      </c>
      <c r="AQ10" s="67" t="s">
        <v>521</v>
      </c>
      <c r="AR10" s="67" t="s">
        <v>521</v>
      </c>
      <c r="AS10" s="67" t="s">
        <v>521</v>
      </c>
      <c r="AT10" s="67" t="s">
        <v>521</v>
      </c>
      <c r="AU10" s="67" t="s">
        <v>521</v>
      </c>
      <c r="AV10" s="68" t="s">
        <v>521</v>
      </c>
      <c r="AW10" s="69" t="s">
        <v>521</v>
      </c>
      <c r="AX10" s="67" t="s">
        <v>521</v>
      </c>
      <c r="AY10" s="67" t="s">
        <v>521</v>
      </c>
      <c r="AZ10" s="67" t="s">
        <v>521</v>
      </c>
      <c r="BA10" s="67" t="s">
        <v>521</v>
      </c>
      <c r="BB10" s="67" t="s">
        <v>521</v>
      </c>
      <c r="BC10" s="67" t="s">
        <v>521</v>
      </c>
      <c r="BD10" s="67" t="s">
        <v>521</v>
      </c>
      <c r="BE10" s="67" t="s">
        <v>521</v>
      </c>
      <c r="BF10" s="68" t="s">
        <v>521</v>
      </c>
      <c r="BG10" s="69" t="s">
        <v>521</v>
      </c>
      <c r="BH10" s="67" t="s">
        <v>521</v>
      </c>
      <c r="BI10" s="67" t="s">
        <v>521</v>
      </c>
      <c r="BJ10" s="67" t="s">
        <v>521</v>
      </c>
      <c r="BK10" s="67" t="s">
        <v>521</v>
      </c>
      <c r="BL10" s="67" t="s">
        <v>521</v>
      </c>
      <c r="BM10" s="67" t="s">
        <v>521</v>
      </c>
      <c r="BN10" s="67" t="s">
        <v>521</v>
      </c>
      <c r="BO10" s="67" t="s">
        <v>521</v>
      </c>
      <c r="BP10" s="68" t="s">
        <v>521</v>
      </c>
      <c r="BQ10" s="70" t="s">
        <v>521</v>
      </c>
      <c r="BR10" s="67" t="s">
        <v>521</v>
      </c>
      <c r="BS10" s="67" t="s">
        <v>521</v>
      </c>
      <c r="BT10" s="67" t="s">
        <v>521</v>
      </c>
      <c r="BU10" s="67" t="s">
        <v>521</v>
      </c>
      <c r="BV10" s="67" t="s">
        <v>521</v>
      </c>
      <c r="BW10" s="67" t="s">
        <v>521</v>
      </c>
      <c r="BX10" s="67" t="s">
        <v>521</v>
      </c>
      <c r="BY10" s="67" t="s">
        <v>521</v>
      </c>
      <c r="BZ10" s="68" t="s">
        <v>521</v>
      </c>
      <c r="CA10" s="69" t="s">
        <v>521</v>
      </c>
      <c r="CB10" s="67" t="s">
        <v>521</v>
      </c>
      <c r="CC10" s="67" t="s">
        <v>521</v>
      </c>
      <c r="CD10" s="67" t="s">
        <v>521</v>
      </c>
      <c r="CE10" s="67" t="s">
        <v>521</v>
      </c>
      <c r="CF10" s="67" t="s">
        <v>521</v>
      </c>
      <c r="CG10" s="67" t="s">
        <v>521</v>
      </c>
      <c r="CH10" s="67" t="s">
        <v>521</v>
      </c>
      <c r="CI10" s="67" t="s">
        <v>521</v>
      </c>
      <c r="CJ10" s="68" t="s">
        <v>521</v>
      </c>
      <c r="CK10" s="69" t="s">
        <v>521</v>
      </c>
      <c r="CL10" s="67" t="s">
        <v>521</v>
      </c>
      <c r="CM10" s="67" t="s">
        <v>521</v>
      </c>
      <c r="CN10" s="67" t="s">
        <v>521</v>
      </c>
      <c r="CO10" s="67" t="s">
        <v>521</v>
      </c>
      <c r="CP10" s="67" t="s">
        <v>521</v>
      </c>
      <c r="CQ10" s="67" t="s">
        <v>521</v>
      </c>
      <c r="CR10" s="67" t="s">
        <v>521</v>
      </c>
      <c r="CS10" s="67" t="s">
        <v>521</v>
      </c>
      <c r="CT10" s="68" t="s">
        <v>521</v>
      </c>
      <c r="CU10" s="69" t="s">
        <v>521</v>
      </c>
      <c r="CV10" s="67" t="s">
        <v>521</v>
      </c>
      <c r="CW10" s="67" t="s">
        <v>521</v>
      </c>
      <c r="CX10" s="67" t="s">
        <v>521</v>
      </c>
      <c r="CY10" s="67" t="s">
        <v>521</v>
      </c>
      <c r="CZ10" s="67" t="s">
        <v>521</v>
      </c>
      <c r="DA10" s="67" t="s">
        <v>521</v>
      </c>
      <c r="DB10" s="67" t="s">
        <v>521</v>
      </c>
      <c r="DC10" s="67" t="s">
        <v>521</v>
      </c>
      <c r="DD10" s="68" t="s">
        <v>521</v>
      </c>
      <c r="DE10" s="69" t="s">
        <v>521</v>
      </c>
      <c r="DF10" s="71" t="s">
        <v>521</v>
      </c>
      <c r="DG10" s="67" t="s">
        <v>521</v>
      </c>
      <c r="DH10" s="67" t="s">
        <v>521</v>
      </c>
      <c r="DI10" s="67" t="s">
        <v>521</v>
      </c>
      <c r="DJ10" s="67" t="s">
        <v>521</v>
      </c>
      <c r="DK10" s="67" t="s">
        <v>521</v>
      </c>
      <c r="DL10" s="67" t="s">
        <v>521</v>
      </c>
      <c r="DM10" s="67" t="s">
        <v>521</v>
      </c>
      <c r="DN10" s="68" t="s">
        <v>521</v>
      </c>
      <c r="DO10" s="70" t="s">
        <v>521</v>
      </c>
      <c r="DP10" s="71" t="s">
        <v>521</v>
      </c>
      <c r="DQ10" s="67" t="s">
        <v>521</v>
      </c>
      <c r="DR10" s="67" t="s">
        <v>521</v>
      </c>
      <c r="DS10" s="67" t="s">
        <v>521</v>
      </c>
      <c r="DT10" s="67" t="s">
        <v>521</v>
      </c>
      <c r="DU10" s="67" t="s">
        <v>521</v>
      </c>
      <c r="DV10" s="67" t="s">
        <v>521</v>
      </c>
      <c r="DW10" s="67" t="s">
        <v>521</v>
      </c>
      <c r="DX10" s="72" t="s">
        <v>521</v>
      </c>
      <c r="DY10" s="73" t="s">
        <v>522</v>
      </c>
      <c r="DZ10" s="74">
        <v>2</v>
      </c>
      <c r="EA10" s="74">
        <v>3</v>
      </c>
      <c r="EB10" s="74">
        <v>3</v>
      </c>
      <c r="EC10" s="75">
        <v>4</v>
      </c>
      <c r="ED10" s="76" t="s">
        <v>522</v>
      </c>
      <c r="EE10" s="74">
        <f t="shared" si="16"/>
        <v>2</v>
      </c>
      <c r="EF10" s="74">
        <f t="shared" si="17"/>
        <v>6</v>
      </c>
      <c r="EG10" s="74">
        <f t="shared" si="18"/>
        <v>18</v>
      </c>
      <c r="EH10" s="77">
        <f t="shared" si="19"/>
        <v>72</v>
      </c>
      <c r="EI10" s="73">
        <v>20</v>
      </c>
      <c r="EJ10" s="74">
        <v>20</v>
      </c>
      <c r="EK10" s="74">
        <v>40</v>
      </c>
      <c r="EL10" s="74">
        <v>60</v>
      </c>
      <c r="EM10" s="75">
        <v>170</v>
      </c>
      <c r="EN10" s="78">
        <v>1</v>
      </c>
      <c r="EO10" s="79">
        <f t="shared" si="20"/>
        <v>0.5</v>
      </c>
      <c r="EP10" s="79">
        <f t="shared" si="21"/>
        <v>0.33333333333333337</v>
      </c>
      <c r="EQ10" s="79">
        <f t="shared" si="22"/>
        <v>0.16666666666666669</v>
      </c>
      <c r="ER10" s="80">
        <f t="shared" si="23"/>
        <v>0.11805555555555555</v>
      </c>
      <c r="ES10" s="81" t="s">
        <v>532</v>
      </c>
      <c r="ET10" s="82"/>
      <c r="EU10" s="83">
        <v>4</v>
      </c>
      <c r="EV10" s="73">
        <v>3</v>
      </c>
      <c r="EW10" s="74">
        <v>5</v>
      </c>
      <c r="EX10" s="74">
        <v>3</v>
      </c>
      <c r="EY10" s="74">
        <v>3</v>
      </c>
      <c r="EZ10" s="74">
        <v>3</v>
      </c>
      <c r="FA10" s="74">
        <v>5</v>
      </c>
      <c r="FB10" s="74">
        <v>3</v>
      </c>
      <c r="FC10" s="74">
        <v>2</v>
      </c>
      <c r="FD10" s="74">
        <f t="shared" si="24"/>
        <v>6</v>
      </c>
      <c r="FE10" s="84">
        <f t="shared" si="25"/>
        <v>5</v>
      </c>
      <c r="FF10" s="73">
        <f>RANK(EV10,$EV$9:$EV$497,0)</f>
        <v>440</v>
      </c>
      <c r="FG10" s="74">
        <f>RANK(EW10,$EW$9:$EW$497,0)</f>
        <v>433</v>
      </c>
      <c r="FH10" s="74">
        <f>RANK(EX10,$EX$9:$EX$497,0)</f>
        <v>435</v>
      </c>
      <c r="FI10" s="74">
        <f>RANK(EY10,$EY$9:$EY$497,0)</f>
        <v>434</v>
      </c>
      <c r="FJ10" s="74">
        <f>RANK(EZ10,$EZ$9:$EZ$497,0)</f>
        <v>426</v>
      </c>
      <c r="FK10" s="74">
        <f>RANK(FA10,$FA$9:$FA$497,0)</f>
        <v>394</v>
      </c>
      <c r="FL10" s="74">
        <f>RANK(FB10,$FB$9:$FB$497,0)</f>
        <v>436</v>
      </c>
      <c r="FM10" s="74">
        <f>RANK(FC10,$FC$9:$FC$497,0)</f>
        <v>437</v>
      </c>
      <c r="FN10" s="74">
        <f>RANK(FD10,$FD$9:$FD$497,0)</f>
        <v>436</v>
      </c>
      <c r="FO10" s="84">
        <f>RANK(FE10,$FE$9:$FE$497,0)</f>
        <v>439</v>
      </c>
      <c r="FP10" s="73">
        <f>COUNTIFS($EV$9:$EV$497,"&gt;"&amp;EV10,$ES$9:$ES$497,ES10)+1</f>
        <v>70</v>
      </c>
      <c r="FQ10" s="74">
        <f>COUNTIFS($EW$9:$EW$497,"&gt;"&amp;EW10,$ES$9:$ES$497,ES10)+1</f>
        <v>70</v>
      </c>
      <c r="FR10" s="74">
        <f>COUNTIFS($EX$9:$EX$497,"&gt;"&amp;EX10,$ES$9:$ES$497,ES10)+1</f>
        <v>68</v>
      </c>
      <c r="FS10" s="74">
        <f>COUNTIFS($EY$9:$EY$497,"&gt;"&amp;EY10,$ES$9:$ES$497,ES10)+1</f>
        <v>69</v>
      </c>
      <c r="FT10" s="74">
        <f>COUNTIFS($EZ$9:$EZ$497,"&gt;"&amp;EZ10,$ES$9:$ES$497,ES10)+1</f>
        <v>69</v>
      </c>
      <c r="FU10" s="74">
        <f>COUNTIFS($FA$9:$FA$497,"&gt;"&amp;FA10,$ES$9:$ES$497,ES10)+1</f>
        <v>70</v>
      </c>
      <c r="FV10" s="74">
        <f>COUNTIFS($FB$9:$FB$497,"&gt;"&amp;FB10,$ES$9:$ES$497,ES10)+1</f>
        <v>69</v>
      </c>
      <c r="FW10" s="74">
        <f>COUNTIFS($FC$9:$FC$497,"&gt;"&amp;FC10,$ES$9:$ES$497,ES10)+1</f>
        <v>70</v>
      </c>
      <c r="FX10" s="74">
        <f>COUNTIFS($FD$9:$FD$497,"&gt;"&amp;FD10,$ES$9:$ES$497,ES10)+1</f>
        <v>68</v>
      </c>
      <c r="FY10" s="84">
        <f>COUNTIFS($FE$9:$FE$497,"&gt;"&amp;FE10,$ES$9:$ES$497,ES10)+1</f>
        <v>70</v>
      </c>
      <c r="FZ10" s="85">
        <f t="shared" si="26"/>
        <v>1</v>
      </c>
      <c r="GA10" s="86">
        <f t="shared" si="27"/>
        <v>1.67</v>
      </c>
      <c r="GB10" s="86">
        <f t="shared" si="28"/>
        <v>1</v>
      </c>
      <c r="GC10" s="86">
        <f t="shared" si="29"/>
        <v>1</v>
      </c>
      <c r="GD10" s="86">
        <f t="shared" si="30"/>
        <v>1</v>
      </c>
      <c r="GE10" s="86">
        <f t="shared" si="31"/>
        <v>1.67</v>
      </c>
      <c r="GF10" s="86">
        <f t="shared" si="32"/>
        <v>1</v>
      </c>
      <c r="GG10" s="86">
        <f t="shared" si="33"/>
        <v>0.67</v>
      </c>
      <c r="GH10" s="86">
        <f t="shared" si="34"/>
        <v>2</v>
      </c>
      <c r="GI10" s="87">
        <f t="shared" si="35"/>
        <v>1.67</v>
      </c>
      <c r="GJ10" s="85">
        <f>ROUND(((FZ10-AVERAGE(FZ$9:FZ$497))/STDEVP(FZ$9:FZ$497)*10+50),2)</f>
        <v>51.3</v>
      </c>
      <c r="GK10" s="86">
        <f>ROUND(((GA10-AVERAGE(GA$9:GA$497))/STDEVP(GA$9:GA$497)*10+50),2)</f>
        <v>79.27</v>
      </c>
      <c r="GL10" s="86">
        <f>ROUND(((GB10-AVERAGE(GB$9:GB$497))/STDEVP(GB$9:GB$497)*10+50),2)</f>
        <v>65.67</v>
      </c>
      <c r="GM10" s="86">
        <f>ROUND(((GC10-AVERAGE(GC$9:GC$497))/STDEVP(GC$9:GC$497)*10+50),2)</f>
        <v>73.75</v>
      </c>
      <c r="GN10" s="86">
        <f>ROUND(((GD10-AVERAGE(GD$9:GD$497))/STDEVP(GD$9:GD$497)*10+50),2)</f>
        <v>70.81</v>
      </c>
      <c r="GO10" s="86">
        <f>ROUND(((GE10-AVERAGE(GE$9:GE$497))/STDEVP(GE$9:GE$497)*10+50),2)</f>
        <v>97.97</v>
      </c>
      <c r="GP10" s="86">
        <f>ROUND(((GF10-AVERAGE(GF$9:GF$497))/STDEVP(GF$9:GF$497)*10+50),2)</f>
        <v>61.5</v>
      </c>
      <c r="GQ10" s="86">
        <f>ROUND(((GG10-AVERAGE(GG$9:GG$497))/STDEVP(GG$9:GG$497)*10+50),2)</f>
        <v>51.22</v>
      </c>
      <c r="GR10" s="86">
        <f>ROUND(((GH10-AVERAGE(GH$9:GH$497))/STDEVP(GH$9:GH$497)*10+50),2)</f>
        <v>87.4</v>
      </c>
      <c r="GS10" s="87">
        <f>ROUND(((GI10-AVERAGE(GI$9:GI$497))/STDEVP(GI$9:GI$497)*10+50),2)</f>
        <v>59.58</v>
      </c>
      <c r="GT10" s="73">
        <f>RANK(GJ10,$GJ$9:$GJ$497,0)</f>
        <v>173</v>
      </c>
      <c r="GU10" s="74">
        <f>RANK(GK10,$GK$9:$GK$497,0)</f>
        <v>2</v>
      </c>
      <c r="GV10" s="74">
        <f>RANK(GL10,$GL$9:$GL$497,0)</f>
        <v>25</v>
      </c>
      <c r="GW10" s="74">
        <f>RANK(GM10,$GM$9:$GM$497,0)</f>
        <v>18</v>
      </c>
      <c r="GX10" s="74">
        <f>RANK(GN10,$GN$9:$GN$497,0)</f>
        <v>18</v>
      </c>
      <c r="GY10" s="74">
        <f>RANK(GO10,$GO$9:$GO$497,0)</f>
        <v>1</v>
      </c>
      <c r="GZ10" s="74">
        <f>RANK(GP10,$GP$9:$GP$497,0)</f>
        <v>50</v>
      </c>
      <c r="HA10" s="74">
        <f>RANK(GQ10,$GQ$9:$GQ$497,0)</f>
        <v>193</v>
      </c>
      <c r="HB10" s="74">
        <f>RANK(GR10,$GR$9:$GR$497,0)</f>
        <v>2</v>
      </c>
      <c r="HC10" s="84">
        <f>RANK(GS10,$GS$9:$GS$497,0)</f>
        <v>71</v>
      </c>
      <c r="HD10" s="85">
        <f>ROUND(AVERAGEIF($ES$9:$ES$497,$ES10,$FZ$9:$FZ$497),2)</f>
        <v>0.93</v>
      </c>
      <c r="HE10" s="86">
        <f>ROUND(AVERAGEIF($ES$9:$ES$497,$ES10,$GA$9:$GA$497),2)</f>
        <v>0.96</v>
      </c>
      <c r="HF10" s="86">
        <f>ROUND(AVERAGEIF($ES$9:$ES$497,$ES10,$GB$9:$GB$497),2)</f>
        <v>0.41</v>
      </c>
      <c r="HG10" s="86">
        <f>ROUND(AVERAGEIF($ES$9:$ES$497,$ES10,$GC$9:$GC$497),2)</f>
        <v>0.46</v>
      </c>
      <c r="HH10" s="86">
        <f>ROUND(AVERAGEIF($ES$9:$ES$497,$ES10,$GD$9:$GD$497),2)</f>
        <v>0.38</v>
      </c>
      <c r="HI10" s="86">
        <f>ROUND(AVERAGEIF($ES$9:$ES$497,$ES10,$GE$9:$GE$497),2)</f>
        <v>0.85</v>
      </c>
      <c r="HJ10" s="86">
        <f>ROUND(AVERAGEIF($ES$9:$ES$497,$ES10,$GF$9:$GF$497),2)</f>
        <v>0.44</v>
      </c>
      <c r="HK10" s="86">
        <f>ROUND(AVERAGEIF($ES$9:$ES$497,$ES10,$GG$9:$GG$497),2)</f>
        <v>0.42</v>
      </c>
      <c r="HL10" s="86">
        <f>ROUND(AVERAGEIF($ES$9:$ES$497,$ES10,$GH$9:$GH$497),2)</f>
        <v>0.8</v>
      </c>
      <c r="HM10" s="87">
        <f>ROUND(AVERAGEIF($ES$9:$ES$497,$ES10,$GI$9:$GI$497),2)</f>
        <v>0.84</v>
      </c>
      <c r="HN10" s="88">
        <f t="shared" si="36"/>
        <v>6.9999999999999951E-2</v>
      </c>
      <c r="HO10" s="89">
        <f t="shared" si="37"/>
        <v>0.71</v>
      </c>
      <c r="HP10" s="89">
        <f t="shared" si="38"/>
        <v>0.59000000000000008</v>
      </c>
      <c r="HQ10" s="89">
        <f t="shared" si="39"/>
        <v>0.54</v>
      </c>
      <c r="HR10" s="89">
        <f t="shared" si="40"/>
        <v>0.62</v>
      </c>
      <c r="HS10" s="89">
        <f t="shared" si="41"/>
        <v>0.82</v>
      </c>
      <c r="HT10" s="89">
        <f t="shared" si="42"/>
        <v>0.56000000000000005</v>
      </c>
      <c r="HU10" s="89">
        <f t="shared" si="43"/>
        <v>0.25000000000000006</v>
      </c>
      <c r="HV10" s="89">
        <f t="shared" si="44"/>
        <v>1.2</v>
      </c>
      <c r="HW10" s="90">
        <f t="shared" si="45"/>
        <v>0.83</v>
      </c>
      <c r="HX10" s="73">
        <f>COUNTIFS($FZ$9:$FZ$497,"&gt;"&amp;FZ10,$ES$9:$ES$497,$ES10)+1</f>
        <v>24</v>
      </c>
      <c r="HY10" s="74">
        <f>COUNTIFS($GA$9:$GA$497,"&gt;"&amp;GA10,$ES$9:$ES$497,$ES10)+1</f>
        <v>1</v>
      </c>
      <c r="HZ10" s="74">
        <f>COUNTIFS($GB$9:$GB$497,"&gt;"&amp;GB10,$ES$9:$ES$497,$ES10)+1</f>
        <v>1</v>
      </c>
      <c r="IA10" s="74">
        <f>COUNTIFS($GC$9:$GC$497,"&gt;"&amp;GC10,$ES$9:$ES$497,$ES10)+1</f>
        <v>1</v>
      </c>
      <c r="IB10" s="74">
        <f>COUNTIFS($GD$9:$GD$497,"&gt;"&amp;GD10,$ES$9:$ES$497,$ES10)+1</f>
        <v>1</v>
      </c>
      <c r="IC10" s="74">
        <f>COUNTIFS($GE$9:$GE$497,"&gt;"&amp;GE10,$ES$9:$ES$497,$ES10)+1</f>
        <v>1</v>
      </c>
      <c r="ID10" s="74">
        <f>COUNTIFS($GF$9:$GF$497,"&gt;"&amp;GF10,$ES$9:$ES$497,$ES10)+1</f>
        <v>2</v>
      </c>
      <c r="IE10" s="74">
        <f>COUNTIFS($GG$9:$GG$497,"&gt;"&amp;GG10,$ES$9:$ES$497,$ES10)+1</f>
        <v>1</v>
      </c>
      <c r="IF10" s="74">
        <f>COUNTIFS($GH$9:$GH$497,"&gt;"&amp;GH10,$ES$9:$ES$497,$ES10)+1</f>
        <v>1</v>
      </c>
      <c r="IG10" s="84">
        <f>COUNTIFS($GI$9:$GI$497,"&gt;"&amp;GI10,$ES$9:$ES$497,$ES10)+1</f>
        <v>1</v>
      </c>
      <c r="IH10" s="91"/>
      <c r="II10" s="79"/>
      <c r="IJ10" s="79"/>
      <c r="IK10" s="79"/>
      <c r="IL10" s="79"/>
      <c r="IM10" s="92"/>
      <c r="IN10" s="93"/>
      <c r="IO10" s="94"/>
      <c r="IP10" s="95"/>
      <c r="IQ10" s="79"/>
      <c r="IR10" s="79"/>
      <c r="IS10" s="79"/>
      <c r="IT10" s="79"/>
      <c r="IU10" s="79"/>
      <c r="IV10" s="79"/>
      <c r="IW10" s="96"/>
      <c r="IX10" s="93"/>
      <c r="IY10" s="79"/>
      <c r="IZ10" s="79"/>
      <c r="JA10" s="79"/>
      <c r="JB10" s="79"/>
      <c r="JC10" s="79"/>
      <c r="JD10" s="79"/>
      <c r="JE10" s="97"/>
      <c r="JF10" s="95"/>
      <c r="JG10" s="79"/>
      <c r="JH10" s="79"/>
      <c r="JI10" s="79"/>
      <c r="JJ10" s="79"/>
      <c r="JK10" s="79"/>
      <c r="JL10" s="79"/>
      <c r="JM10" s="96"/>
      <c r="JN10" s="93"/>
      <c r="JO10" s="79"/>
      <c r="JP10" s="79"/>
      <c r="JQ10" s="79"/>
      <c r="JR10" s="79"/>
      <c r="JS10" s="79"/>
      <c r="JT10" s="79"/>
      <c r="JU10" s="79"/>
      <c r="JV10" s="79"/>
      <c r="JW10" s="79"/>
      <c r="JX10" s="79"/>
      <c r="JY10" s="79"/>
      <c r="JZ10" s="97"/>
      <c r="KA10" s="93"/>
      <c r="KB10" s="79"/>
      <c r="KC10" s="79"/>
      <c r="KD10" s="79"/>
      <c r="KE10" s="97"/>
      <c r="KF10" s="95"/>
      <c r="KG10" s="79"/>
      <c r="KH10" s="79"/>
      <c r="KI10" s="79"/>
      <c r="KJ10" s="79"/>
      <c r="KK10" s="98"/>
      <c r="KL10" s="79"/>
      <c r="KM10" s="79"/>
      <c r="KN10" s="79"/>
      <c r="KO10" s="79"/>
      <c r="KP10" s="79"/>
      <c r="KQ10" s="79"/>
      <c r="KR10" s="79"/>
      <c r="KS10" s="96"/>
      <c r="KT10" s="96"/>
      <c r="KU10" s="96"/>
      <c r="KV10" s="96"/>
      <c r="KW10" s="93"/>
      <c r="KX10" s="79"/>
      <c r="KY10" s="79"/>
      <c r="KZ10" s="79"/>
      <c r="LA10" s="79"/>
      <c r="LB10" s="79"/>
      <c r="LC10" s="96"/>
      <c r="LD10" s="93"/>
      <c r="LE10" s="94"/>
      <c r="LF10" s="99"/>
      <c r="LG10" s="75"/>
      <c r="LH10" s="93"/>
      <c r="LI10" s="79"/>
      <c r="LJ10" s="74"/>
      <c r="LK10" s="74"/>
      <c r="LL10" s="74"/>
      <c r="LM10" s="100"/>
      <c r="LN10" s="95"/>
      <c r="LO10" s="79"/>
      <c r="LP10" s="79"/>
      <c r="LQ10" s="79"/>
      <c r="LR10" s="96"/>
      <c r="LS10" s="93"/>
      <c r="LT10" s="79"/>
      <c r="LU10" s="79"/>
      <c r="LV10" s="79"/>
      <c r="LW10" s="79"/>
      <c r="LX10" s="79"/>
      <c r="LY10" s="79"/>
      <c r="LZ10" s="79"/>
      <c r="MA10" s="97"/>
      <c r="MB10" s="95"/>
      <c r="MC10" s="79"/>
      <c r="MD10" s="79"/>
      <c r="ME10" s="79"/>
      <c r="MF10" s="79"/>
      <c r="MG10" s="79"/>
      <c r="MH10" s="79"/>
      <c r="MI10" s="79"/>
      <c r="MJ10" s="79"/>
      <c r="MK10" s="79"/>
      <c r="ML10" s="79"/>
      <c r="MM10" s="79"/>
      <c r="MN10" s="98"/>
      <c r="MO10" s="98"/>
      <c r="MP10" s="96"/>
      <c r="MQ10" s="93"/>
      <c r="MR10" s="79"/>
      <c r="MS10" s="79"/>
      <c r="MT10" s="79"/>
      <c r="MU10" s="79"/>
      <c r="MV10" s="98"/>
      <c r="MW10" s="79"/>
      <c r="MX10" s="79"/>
      <c r="MY10" s="79"/>
      <c r="MZ10" s="79"/>
      <c r="NA10" s="79"/>
      <c r="NB10" s="79"/>
      <c r="NC10" s="79"/>
      <c r="ND10" s="96"/>
      <c r="NE10" s="96"/>
      <c r="NF10" s="96"/>
      <c r="NG10" s="96"/>
      <c r="NH10" s="93"/>
      <c r="NI10" s="79"/>
      <c r="NJ10" s="79"/>
      <c r="NK10" s="79"/>
      <c r="NL10" s="79"/>
      <c r="NM10" s="79"/>
      <c r="NN10" s="94"/>
      <c r="NO10" s="93"/>
      <c r="NP10" s="80"/>
      <c r="NQ10" s="124" t="s">
        <v>517</v>
      </c>
      <c r="NR10" s="102" t="s">
        <v>533</v>
      </c>
      <c r="NS10" s="102"/>
      <c r="NT10" s="102"/>
      <c r="NU10" s="102"/>
      <c r="NV10" s="104">
        <v>43720</v>
      </c>
      <c r="NW10" s="102" t="s">
        <v>525</v>
      </c>
      <c r="NX10" s="105" t="s">
        <v>526</v>
      </c>
      <c r="NY10" s="106" t="s">
        <v>527</v>
      </c>
      <c r="NZ10" s="105" t="s">
        <v>526</v>
      </c>
      <c r="OA10" s="107"/>
      <c r="OB10" s="107"/>
      <c r="OC10" s="107"/>
      <c r="OD10" s="108">
        <f t="shared" si="46"/>
        <v>72</v>
      </c>
      <c r="OE10" s="109">
        <v>7</v>
      </c>
      <c r="OF10" s="110">
        <f t="shared" si="47"/>
        <v>20</v>
      </c>
      <c r="OG10" s="109">
        <v>7</v>
      </c>
      <c r="OH10" s="111">
        <f>ROUND(AVERAGEIF($ES$9:$ES$497,$ES10,EV$9:EV$497),0)</f>
        <v>58</v>
      </c>
      <c r="OI10" s="112">
        <f>ROUND(AVERAGEIF($ES$9:$ES$497,$ES10,EW$9:EW$497),0)</f>
        <v>57</v>
      </c>
      <c r="OJ10" s="112">
        <f>ROUND(AVERAGEIF($ES$9:$ES$497,$ES10,EX$9:EX$497),0)</f>
        <v>24</v>
      </c>
      <c r="OK10" s="112">
        <f>ROUND(AVERAGEIF($ES$9:$ES$497,$ES10,EY$9:EY$497),0)</f>
        <v>29</v>
      </c>
      <c r="OL10" s="112">
        <f>ROUND(AVERAGEIF($ES$9:$ES$497,$ES10,EZ$9:EZ$497),0)</f>
        <v>25</v>
      </c>
      <c r="OM10" s="112">
        <f>ROUND(AVERAGEIF($ES$9:$ES$497,$ES10,FA$9:FA$497),0)</f>
        <v>51</v>
      </c>
      <c r="ON10" s="112">
        <f>ROUND(AVERAGEIF($ES$9:$ES$497,$ES10,FB$9:FB$497),0)</f>
        <v>27</v>
      </c>
      <c r="OO10" s="112">
        <f>ROUND(AVERAGEIF($ES$9:$ES$497,$ES10,FC$9:FC$497),0)</f>
        <v>25</v>
      </c>
      <c r="OP10" s="112">
        <f>ROUND(AVERAGEIF($ES$9:$ES$497,$ES10,FD$9:FD$497),0)</f>
        <v>49</v>
      </c>
      <c r="OQ10" s="113">
        <f>ROUND(AVERAGEIF($ES$9:$ES$497,$ES10,FE$9:FE$497),0)</f>
        <v>49</v>
      </c>
      <c r="OR10" s="114">
        <f>ROUND(EV10/MAX(EV$9:EV$497)*100,0)</f>
        <v>2</v>
      </c>
      <c r="OS10" s="115">
        <f>ROUND(EW10/MAX(EW$9:EW$497)*100,0)</f>
        <v>4</v>
      </c>
      <c r="OT10" s="115">
        <f>ROUND(EX10/MAX(EX$9:EX$497)*100,0)</f>
        <v>3</v>
      </c>
      <c r="OU10" s="115">
        <f>ROUND(EY10/MAX(EY$9:EY$497)*100,0)</f>
        <v>2</v>
      </c>
      <c r="OV10" s="115">
        <f>ROUND(EZ10/MAX(EZ$9:EZ$497)*100,0)</f>
        <v>2</v>
      </c>
      <c r="OW10" s="115">
        <f>ROUND(FA10/MAX(FA$9:FA$497)*100,0)</f>
        <v>4</v>
      </c>
      <c r="OX10" s="115">
        <f>ROUND(FB10/MAX(FB$9:FB$497)*100,0)</f>
        <v>2</v>
      </c>
      <c r="OY10" s="116">
        <f>ROUND(FC10/MAX(FC$9:FC$497)*100,0)</f>
        <v>1</v>
      </c>
      <c r="OZ10" s="115">
        <f>ROUND(FD10/MAX(FD$9:FD$497)*100,0)</f>
        <v>4</v>
      </c>
      <c r="PA10" s="117">
        <f>ROUND(FE10/MAX(FE$9:FE$497)*100,0)</f>
        <v>2</v>
      </c>
      <c r="PB10" s="118">
        <f t="shared" si="48"/>
        <v>28</v>
      </c>
      <c r="PC10" s="115">
        <f t="shared" si="49"/>
        <v>25</v>
      </c>
      <c r="PD10" s="115">
        <f t="shared" si="50"/>
        <v>34</v>
      </c>
      <c r="PE10" s="115">
        <f t="shared" si="51"/>
        <v>30</v>
      </c>
      <c r="PF10" s="115">
        <f t="shared" si="52"/>
        <v>30</v>
      </c>
      <c r="PG10" s="119">
        <f t="shared" si="53"/>
        <v>30</v>
      </c>
      <c r="PH10" s="118">
        <f>ROUND(PB10/MAX(PB$9:PB$497)*100,0)</f>
        <v>3</v>
      </c>
      <c r="PI10" s="115">
        <f>ROUND(PC10/MAX(PC$9:PC$497)*100,0)</f>
        <v>3</v>
      </c>
      <c r="PJ10" s="115">
        <f>ROUND(PD10/MAX(PD$9:PD$497)*100,0)</f>
        <v>4</v>
      </c>
      <c r="PK10" s="115">
        <f>ROUND(PE10/MAX(PE$9:PE$497)*100,0)</f>
        <v>3</v>
      </c>
      <c r="PL10" s="115">
        <f>ROUND(PF10/MAX(PF$9:PF$497)*100,0)</f>
        <v>4</v>
      </c>
      <c r="PM10" s="119">
        <f>ROUND(PG10/MAX(PG$9:PG$497)*100,0)</f>
        <v>4</v>
      </c>
      <c r="PN10" s="118">
        <f>RANK(PH10,PH$9:PH$497,0)</f>
        <v>439</v>
      </c>
      <c r="PO10" s="115">
        <f>RANK(PI10,PI$9:PI$497,0)</f>
        <v>438</v>
      </c>
      <c r="PP10" s="115">
        <f>RANK(PJ10,PJ$9:PJ$497,0)</f>
        <v>437</v>
      </c>
      <c r="PQ10" s="115">
        <f>RANK(PK10,PK$9:PK$497,0)</f>
        <v>439</v>
      </c>
      <c r="PR10" s="115">
        <f>RANK(PL10,PL$9:PL$497,0)</f>
        <v>438</v>
      </c>
      <c r="PS10" s="119">
        <f>RANK(PM10,PM$9:PM$497,0)</f>
        <v>437</v>
      </c>
      <c r="PT10" s="120">
        <f>ROUND(FZ10/MAX(FZ$9:FZ$497)*100,0)</f>
        <v>55</v>
      </c>
      <c r="PU10" s="115">
        <f>ROUND(GA10/MAX(GA$9:GA$497)*100,0)</f>
        <v>94</v>
      </c>
      <c r="PV10" s="115">
        <f>ROUND(GB10/MAX(GB$9:GB$497)*100,0)</f>
        <v>73</v>
      </c>
      <c r="PW10" s="115">
        <f>ROUND(GC10/MAX(GC$9:GC$497)*100,0)</f>
        <v>79</v>
      </c>
      <c r="PX10" s="115">
        <f>ROUND(GD10/MAX(GD$9:GD$497)*100,0)</f>
        <v>56</v>
      </c>
      <c r="PY10" s="115">
        <f>ROUND(GE10/MAX(GE$9:GE$497)*100,0)</f>
        <v>100</v>
      </c>
      <c r="PZ10" s="115">
        <f>ROUND(GF10/MAX(GF$9:GF$497)*100,0)</f>
        <v>47</v>
      </c>
      <c r="QA10" s="116">
        <f>ROUND(GG10/MAX(GG$9:GG$497)*100,0)</f>
        <v>37</v>
      </c>
      <c r="QB10" s="115">
        <f>ROUND(GH10/MAX(GH$9:GH$497)*100,0)</f>
        <v>89</v>
      </c>
      <c r="QC10" s="121">
        <f>ROUND(GI10/MAX(GI$9:GI$497)*100,0)</f>
        <v>53</v>
      </c>
      <c r="QD10" s="120">
        <f>ROUND(AVERAGEIF($ES$9:$ES$497,$ES10,PT$9:PT$497),0)</f>
        <v>51</v>
      </c>
      <c r="QE10" s="120">
        <f>ROUND(AVERAGEIF($ES$9:$ES$497,$ES10,PU$9:PU$497),0)</f>
        <v>54</v>
      </c>
      <c r="QF10" s="120">
        <f>ROUND(AVERAGEIF($ES$9:$ES$497,$ES10,PV$9:PV$497),0)</f>
        <v>30</v>
      </c>
      <c r="QG10" s="120">
        <f>ROUND(AVERAGEIF($ES$9:$ES$497,$ES10,PW$9:PW$497),0)</f>
        <v>36</v>
      </c>
      <c r="QH10" s="120">
        <f>ROUND(AVERAGEIF($ES$9:$ES$497,$ES10,PX$9:PX$497),0)</f>
        <v>21</v>
      </c>
      <c r="QI10" s="120">
        <f>ROUND(AVERAGEIF($ES$9:$ES$497,$ES10,PY$9:PY$497),0)</f>
        <v>51</v>
      </c>
      <c r="QJ10" s="120">
        <f>ROUND(AVERAGEIF($ES$9:$ES$497,$ES10,PZ$9:PZ$497),0)</f>
        <v>21</v>
      </c>
      <c r="QK10" s="120">
        <f>ROUND(AVERAGEIF($ES$9:$ES$497,$ES10,QA$9:QA$497),0)</f>
        <v>23</v>
      </c>
      <c r="QL10" s="120">
        <f>ROUND(AVERAGEIF($ES$9:$ES$497,$ES10,QB$9:QB$497),0)</f>
        <v>35</v>
      </c>
      <c r="QM10" s="120">
        <f>ROUND(AVERAGEIF($ES$9:$ES$497,$ES10,QC$9:QC$497),0)</f>
        <v>27</v>
      </c>
      <c r="QN10" s="114"/>
      <c r="QO10" s="115"/>
      <c r="QP10" s="115"/>
      <c r="QQ10" s="115"/>
      <c r="QR10" s="115"/>
      <c r="QS10" s="119"/>
      <c r="QT10" s="114"/>
      <c r="QU10" s="115"/>
      <c r="QV10" s="115"/>
      <c r="QW10" s="115"/>
      <c r="QX10" s="115"/>
      <c r="QY10" s="115"/>
      <c r="QZ10" s="114"/>
      <c r="RA10" s="115"/>
      <c r="RB10" s="115"/>
      <c r="RC10" s="115"/>
      <c r="RD10" s="115"/>
      <c r="RE10" s="115"/>
      <c r="RF10" s="122"/>
      <c r="RG10" s="115">
        <f>($RH$3*(IH10+IJ10)*100*100/MAX(EX$9:EX$497)*$RO$3) +($RH$3*(II10+IJ10)*100*100/MAX(EX$9:EX$497)*$RO$4) + ($RH$3*IK10*100*100/MAX(EX$9:EX$497)*0.098)</f>
        <v>0</v>
      </c>
      <c r="RH10" s="115">
        <f>($RH$4*IL10*100*100/MAX(EZ$9:EZ$497))*$RQ$3</f>
        <v>0</v>
      </c>
      <c r="RI10" s="115">
        <f>($RH$3*IM10*100*100/MAX(EY$9:EY$497))*$RQ$4</f>
        <v>0</v>
      </c>
      <c r="RJ10" s="115">
        <f>($RH$3*IN10*100*100/MAX(EX$9:EX$497))</f>
        <v>0</v>
      </c>
      <c r="RK10" s="115">
        <f>($RH$4*IO10*100*100/MAX(EZ$9:EZ$497))*$RQ$3</f>
        <v>0</v>
      </c>
      <c r="RL10" s="115">
        <f>(($RL$4*IP10*100*((100/MAX(EX$9:EX$497)+100/MAX(EZ$9:EZ$497))/2))+($RL$4*IQ10*100*((100/MAX(EX$9:EX$497)+100/MAX(EZ$9:EZ$497))/2))+($RL$4*IR10*100*((100/MAX(EX$9:EX$497)+100/MAX(EZ$9:EZ$497))/2))+($RL$4*IS10*100*((100/MAX(EX$9:EX$497)+100/MAX(EZ$9:EZ$497))/2))+($RL$4*IT10*100*((100/MAX(EX$9:EX$497)+100/MAX(EZ$9:EZ$497))/2))+($RL$4*IU10*100*((100/MAX(EX$9:EX$497)+100/MAX(EZ$9:EZ$497))/2))+($RL$4*IV10*100*((100/MAX(EX$9:EX$497)+100/MAX(EZ$9:EZ$497))/2))+($RL$4*IW10*100*((100/MAX(EX$9:EX$497)+100/MAX(EZ$9:EZ$497))/2)))*$RS$3</f>
        <v>0</v>
      </c>
      <c r="RM10" s="115">
        <f>(($RH$3*IX10*100*100/MAX(EX$9:EX$497))+($RH$3*IY10*100*100/MAX(EX$9:EX$497))+($RH$3*IZ10*100*100/MAX(EX$9:EX$497))+($RH$3*JA10*100*100/MAX(EX$9:EX$497))+($RH$3*JB10*100*100/MAX(EX$9:EX$497))+($RH$3*JC10*100*100/MAX(EX$9:EX$497))+($RH$3*JD10*100*100/MAX(EX$9:EX$497))+($RH$3*JE10*100*100/MAX(EX$9:EX$497)))*$RS$4</f>
        <v>0</v>
      </c>
      <c r="RN10" s="115">
        <f>(($RH$4*JF10*100*100/MAX(EZ$9:EZ$497)) + ($RH$4*JG10*100*100/MAX(EZ$9:EZ$497)) + ($RH$4*JH10*100*100/MAX(EZ$9:EZ$497)) + ($RH$4*JI10*100*100/MAX(EZ$9:EZ$497)) + ($RH$4*JJ10*100*100/MAX(EZ$9:EZ$497)) + ($RH$4*JK10*100*100/MAX(EZ$9:EZ$497)) + ($RH$4*JL10*100*100/MAX(EZ$9:EZ$497)) + ($RH$4*JM10*100*100/MAX(EZ$9:EZ$497)))*$RU$3</f>
        <v>0</v>
      </c>
      <c r="RO10" s="115">
        <f>(($RL$4*JN10*100*((100/MAX(EX$9:EX$497)+100/MAX(EZ$9:EZ$497))/2))+($RL$4*JO10*100*((100/MAX(EX$9:EX$497)+100/MAX(EZ$9:EZ$497))/2))+($RL$4*JP10*100*((100/MAX(EX$9:EX$497)+100/MAX(EZ$9:EZ$497))/2))+($RL$4*JQ10*100*((100/MAX(EX$9:EX$497)+100/MAX(EZ$9:EZ$497))/2))+($RL$4*JR10*100*((100/MAX(EX$9:EX$497)+100/MAX(EZ$9:EZ$497))/2))+($RL$4*JS10*100*((100/MAX(EX$9:EX$497)+100/MAX(EZ$9:EZ$497))/2))+($RL$4*JT10*100*((100/MAX(EX$9:EX$497)+100/MAX(EZ$9:EZ$497))/2))+($RL$4*JU10*100*((100/MAX(EX$9:EX$497)+100/MAX(EZ$9:EZ$497))/2))+($RL$4*JV10*100*((100/MAX(EX$9:EX$497)+100/MAX(EZ$9:EZ$497))/2))+($RL$4*JW10*100*((100/MAX(EX$9:EX$497)+100/MAX(EZ$9:EZ$497))/2))+($RL$4*JX10*100*((100/MAX(EX$9:EX$497)+100/MAX(EZ$9:EZ$497))/2))+($RL$4*JY10*100*((100/MAX(EX$9:EX$497)+100/MAX(EZ$9:EZ$497))/2))+($RL$4*JZ10*100*((100/MAX(EX$9:EX$497)+100/MAX(EZ$9:EZ$497))/2)))*$RW$3/2</f>
        <v>0</v>
      </c>
      <c r="RP10" s="119">
        <f>($RJ$3*KA10*100*100/MAX(FA$9:FA$497)) + ($RJ$3*KB10*100*100/MAX(FA$9:FA$497)/2) + ($RJ$3*KC10*100*100/MAX(FA$9:FA$497)/2) + ($RJ$3*KD10*100*100/MAX(FA$9:FA$497)/4) + ($RJ$3*KE10*100*100/MAX(FA$9:FA$497)/4)</f>
        <v>0</v>
      </c>
      <c r="RQ10" s="118">
        <f>($RL$4*KF10*100*((100/MAX(EX$9:EX$497)+100/MAX(EZ$9:EZ$497)))) * ($RO$3/2) + (($RL$4*KG10*100*((100/MAX(EX$9:EX$497)+100/MAX(EZ$9:EZ$497))))+($RL$4*KH10*100*((100/MAX(EX$9:EX$497)+100/MAX(EZ$9:EZ$497))))+($RL$4*KI10*100*((100/MAX(EX$9:EX$497)+100/MAX(EZ$9:EZ$497))))+($RL$4*KJ10*100*((100/MAX(EX$9:EX$497)+100/MAX(EZ$9:EZ$497))))+($RL$4*KK10*100*((100/MAX(EX$9:EX$497)+100/MAX(EZ$9:EZ$497))))+($RL$4*KL10*100*((100/MAX(EX$9:EX$497)+100/MAX(EZ$9:EZ$497))))+($RL$4*KM10*100*((100/MAX(EX$9:EX$497)+100/MAX(EZ$9:EZ$497))))+($RL$4*KN10*100*((100/MAX(EX$9:EX$497)+100/MAX(EZ$9:EZ$497))))+($RL$4*KO10*100*((100/MAX(EX$9:EX$497)+100/MAX(EZ$9:EZ$497))))+($RL$4*KP10*100*((100/MAX(EX$9:EX$497)+100/MAX(EZ$9:EZ$497))))+($RL$4*KQ10*100*((100/MAX(EX$9:EX$497)+100/MAX(EZ$9:EZ$497))))+($RL$4*KR10*100*((100/MAX(EX$9:EX$497)+100/MAX(EZ$9:EZ$497))))+($RL$4*KS10*100*((100/MAX(EX$9:EX$497)+100/MAX(EZ$9:EZ$497))))+($RL$4*KV10*100*((100/MAX(EX$9:EX$497)+100/MAX(EZ$9:EZ$497))))) * (($RO$3+$RO$4)/6)</f>
        <v>0</v>
      </c>
      <c r="RR10" s="115">
        <f>(($RL$4*KW10*100*((100/MAX(EX$9:EX$497)+100/MAX(EZ$9:EZ$497))))) * ($RO$3/2) + (($RL$4*KX10*100*((100/MAX(EX$9:EX$497)+100/MAX(EZ$9:EZ$497))))+($RL$4*KY10*100*((100/MAX(EX$9:EX$497)+100/MAX(EZ$9:EZ$497))))+($RL$4*KZ10*100*((100/MAX(EX$9:EX$497)+100/MAX(EZ$9:EZ$497))))+($RL$4*LA10*100*((100/MAX(EX$9:EX$497)+100/MAX(EZ$9:EZ$497))))+($RL$4*LB10*100*((100/MAX(EX$9:EX$497)+100/MAX(EZ$9:EZ$497))))+($RL$4*LC10*100*((100/MAX(EX$9:EX$497)+100/MAX(EZ$9:EZ$497))))) * (($RO$3+$RO$4)/6)</f>
        <v>0</v>
      </c>
      <c r="RS10" s="119">
        <f>(($RL$4*LD10*100*((100/MAX(EX$9:EX$497)+100/MAX(EZ$9:EZ$497))))+($RL$4*LE10*100*((100/MAX(EX$9:EX$497)+100/MAX(EZ$9:EZ$497))))) * (($RO$3+$RO$4)/6)</f>
        <v>0</v>
      </c>
      <c r="RT10" s="118">
        <f>($RJ$4*LH10*100*(100/MAX(EV$9:EV$497)))+($RJ$4*LI10*100*(100/MAX(EV$9:EV$497)))</f>
        <v>0</v>
      </c>
      <c r="RU10" s="119">
        <f>($RJ$4*LJ10*(100/MAX(EV$9:EV$497)))/2 + ($RL$3*LK10*(100/MAX(EW$9:EW$497))) + ($RJ$4*LL10*(100/MAX(EV$9:EV$497)))/4 + ($RL$3*LM10*(100/MAX(EW$9:EW$497)))</f>
        <v>0</v>
      </c>
      <c r="RV10" s="118">
        <f>($RJ$4*LN10*100*100/MAX(EV$9:EV$497)/2)+($RJ$4*LO10*100*100/MAX(EV$9:EV$497)/2)+($RJ$4*LP10*100*100/MAX(EV$9:EV$497))+($RJ$4*LQ10*100*100/MAX(EV$9:EV$497))+($RJ$4*LR10*100*100/MAX(EV$9:EV$497))</f>
        <v>0</v>
      </c>
      <c r="RW10" s="115">
        <f>($RJ$4*LS10*100*100/MAX(EV$9:EV$497)) + (($RJ$4*LT10*100*100/MAX(EV$9:EV$497))+($RJ$4*LU10*100*100/MAX(EV$9:EV$497))+($RJ$4*LV10*100*100/MAX(EV$9:EV$497))+($RJ$4*LW10*100*100/MAX(EV$9:EV$497))+($RJ$4*LX10*100*100/MAX(EV$9:EV$497))+($RJ$4*LY10*100*100/MAX(EV$9:EV$497))+($RJ$4*LZ10*100*100/MAX(EV$9:EV$497))+($RJ$4*MA10*100*100/MAX(EV$9:EV$497)))/2</f>
        <v>0</v>
      </c>
      <c r="RX10" s="119">
        <f>($RJ$4*MB10*100*100/MAX(EV$9:EV$497))+($RJ$4*MC10*100*100/MAX(EV$9:EV$497))+($RJ$4*MD10*100*100/MAX(EV$9:EV$497))+($RJ$4*ME10*100*100/MAX(EV$9:EV$497))+($RJ$4*MF10*100*100/MAX(EV$9:EV$497))+($RJ$4*MG10*100*100/MAX(EV$9:EV$497))+($RJ$4*MH10*100*100/MAX(EV$9:EV$497))+($RJ$4*MI10*100*100/MAX(EV$9:EV$497))+($RJ$4*MJ10*100*100/MAX(EV$9:EV$497))+($RJ$4*MK10*100*100/MAX(EV$9:EV$497))+($RJ$4*ML10*100*100/MAX(EV$9:EV$497))+($RJ$4*MM10*100*100/MAX(EV$9:EV$497))+($RJ$4*MN10*100*100/MAX(EV$9:EV$497))</f>
        <v>0</v>
      </c>
      <c r="RY10" s="118">
        <f>($RJ$4*MQ10*100*100/MAX(EV$9:EV$497))/2 + (($RJ$4*MR10*100*100/MAX(EV$9:EV$497))+($RJ$4*MS10*100*100/MAX(EV$9:EV$497))+($RJ$4*MT10*100*100/MAX(EV$9:EV$497))+($RJ$4*MU10*100*100/MAX(EV$9:EV$497))+($RJ$4*MV10*100*100/MAX(EV$9:EV$497))+($RJ$4*MW10*100*100/MAX(EV$9:EV$497))+($RJ$4*MX10*100*100/MAX(EV$9:EV$497))+($RJ$4*MY10*100*100/MAX(EV$9:EV$497))+($RJ$4*MZ10*100*100/MAX(EV$9:EV$497))+($RJ$4*NA10*100*100/MAX(EV$9:EV$497))+($RJ$4*NB10*100*100/MAX(EV$9:EV$497))+($RJ$4*NC10*100*100/MAX(EV$9:EV$497))+($RJ$4*ND10*100*100/MAX(EV$9:EV$497))+($RJ$4*NG10*100*100/MAX(EV$9:EV$497)))/4</f>
        <v>0</v>
      </c>
      <c r="RZ10" s="115">
        <f>($RJ$4*NH10*100*100/MAX(EV$9:EV$497))/2 + (($RJ$4*NI10*100*100/MAX(EV$9:EV$497))+($RJ$4*NJ10*100*100/MAX(EV$9:EV$497))+($RJ$4*NK10*100*100/MAX(EV$9:EV$497))+($RJ$4*NL10*100*100/MAX(EV$9:EV$497))+($RJ$4*NM10*100*100/MAX(EV$9:EV$497))+($RJ$4*NN10*100*100/MAX(EV$9:EV$497)))/4</f>
        <v>0</v>
      </c>
      <c r="SA10" s="117">
        <f>(($RJ$4*NO10*100*100/MAX(EV$9:EV$497))+($RJ$4*NP10*100*100/MAX(EV$9:EV$497)))/4</f>
        <v>0</v>
      </c>
      <c r="SB10" s="118">
        <f t="shared" si="54"/>
        <v>0</v>
      </c>
      <c r="SC10" s="115">
        <f t="shared" si="55"/>
        <v>0</v>
      </c>
      <c r="SD10" s="115">
        <f t="shared" si="56"/>
        <v>0</v>
      </c>
      <c r="SE10" s="115">
        <f t="shared" si="57"/>
        <v>0</v>
      </c>
      <c r="SF10" s="115">
        <f t="shared" si="58"/>
        <v>0</v>
      </c>
      <c r="SG10" s="115">
        <f t="shared" si="59"/>
        <v>0</v>
      </c>
      <c r="SH10" s="115">
        <f>ROUND(SB10/MAX(SB$9:SB$497)*100,0)</f>
        <v>0</v>
      </c>
      <c r="SI10" s="115">
        <f>ROUND(SC10/MAX(SC$9:SC$497)*100,0)</f>
        <v>0</v>
      </c>
      <c r="SJ10" s="115">
        <f>ROUND(SD10/MAX(SD$9:SD$497)*100,0)</f>
        <v>0</v>
      </c>
      <c r="SK10" s="115">
        <f>ROUND(SE10/MAX(SE$9:SE$497)*100,0)</f>
        <v>0</v>
      </c>
      <c r="SL10" s="115">
        <f>ROUND(SF10/MAX(SF$9:SF$497)*100,0)</f>
        <v>0</v>
      </c>
      <c r="SM10" s="121">
        <f>ROUND(SG10/MAX(SG$9:SG$497)*100,0)</f>
        <v>0</v>
      </c>
      <c r="SN10" s="115">
        <f>ROUND(AVERAGEIF($ES$9:$ES$497,$ES10,SH$9:SH$497),0)</f>
        <v>29</v>
      </c>
      <c r="SO10" s="115">
        <f>ROUND(AVERAGEIF($ES$9:$ES$497,$ES10,SI$9:SI$497),0)</f>
        <v>3</v>
      </c>
      <c r="SP10" s="115">
        <f>ROUND(AVERAGEIF($ES$9:$ES$497,$ES10,SJ$9:SJ$497),0)</f>
        <v>5</v>
      </c>
      <c r="SQ10" s="115">
        <f>ROUND(AVERAGEIF($ES$9:$ES$497,$ES10,SK$9:SK$497),0)</f>
        <v>2</v>
      </c>
      <c r="SR10" s="115">
        <f>ROUND(AVERAGEIF($ES$9:$ES$497,$ES10,SL$9:SL$497),0)</f>
        <v>4</v>
      </c>
      <c r="SS10" s="121">
        <f>ROUND(AVERAGEIF($ES$9:$ES$497,$ES10,SM$9:SM$497),0)</f>
        <v>36</v>
      </c>
      <c r="ST10" s="114">
        <f>RANK(SB10,SB$9:SB$497,0)</f>
        <v>323</v>
      </c>
      <c r="SU10" s="115">
        <f>RANK(SC10,SC$9:SC$497,0)</f>
        <v>320</v>
      </c>
      <c r="SV10" s="115">
        <f>RANK(SD10,SD$9:SD$497,0)</f>
        <v>320</v>
      </c>
      <c r="SW10" s="115">
        <f>RANK(SE10,SE$9:SE$497,0)</f>
        <v>320</v>
      </c>
      <c r="SX10" s="115">
        <f>RANK(SF10,SF$9:SF$497,0)</f>
        <v>317</v>
      </c>
      <c r="SY10" s="115">
        <f>RANK(SG10,SG$9:SG$497,0)</f>
        <v>308</v>
      </c>
      <c r="SZ10" s="115">
        <f>COUNTIFS(SB$9:SB$497,"&gt;"&amp;SB10,$ES$9:$ES$497,$ES10)+1</f>
        <v>48</v>
      </c>
      <c r="TA10" s="115">
        <f>COUNTIFS(SC$9:SC$497,"&gt;"&amp;SC10,$ES$9:$ES$497,$ES10)+1</f>
        <v>48</v>
      </c>
      <c r="TB10" s="115">
        <f>COUNTIFS(SD$9:SD$497,"&gt;"&amp;SD10,$ES$9:$ES$497,$ES10)+1</f>
        <v>48</v>
      </c>
      <c r="TC10" s="115">
        <f>COUNTIFS(SE$9:SE$497,"&gt;"&amp;SE10,$ES$9:$ES$497,$ES10)+1</f>
        <v>48</v>
      </c>
      <c r="TD10" s="115">
        <f>COUNTIFS(SF$9:SF$497,"&gt;"&amp;SF10,$ES$9:$ES$497,$ES10)+1</f>
        <v>48</v>
      </c>
      <c r="TE10" s="117">
        <f>COUNTIFS(SG$9:SG$497,"&gt;"&amp;SG10,$ES$9:$ES$497,$ES10)+1</f>
        <v>48</v>
      </c>
      <c r="TF10" s="118">
        <f t="shared" si="60"/>
        <v>4</v>
      </c>
      <c r="TG10" s="115">
        <f t="shared" si="61"/>
        <v>3</v>
      </c>
      <c r="TH10" s="115">
        <f t="shared" si="62"/>
        <v>3</v>
      </c>
      <c r="TI10" s="115">
        <f t="shared" si="63"/>
        <v>4</v>
      </c>
      <c r="TJ10" s="115">
        <f t="shared" si="64"/>
        <v>3</v>
      </c>
      <c r="TK10" s="115">
        <f t="shared" si="65"/>
        <v>4</v>
      </c>
      <c r="TL10" s="117">
        <f t="shared" si="66"/>
        <v>4</v>
      </c>
      <c r="TM10" s="118">
        <f>ROUND(TF10/MAX(TF$9:TF$497)*100,0)</f>
        <v>2</v>
      </c>
      <c r="TN10" s="115">
        <f>ROUND(TG10/MAX(TG$9:TG$497)*100,0)</f>
        <v>2</v>
      </c>
      <c r="TO10" s="115">
        <f>ROUND(TH10/MAX(TH$9:TH$497)*100,0)</f>
        <v>2</v>
      </c>
      <c r="TP10" s="115">
        <f>ROUND(TI10/MAX(TI$9:TI$497)*100,0)</f>
        <v>2</v>
      </c>
      <c r="TQ10" s="115">
        <f>ROUND(TJ10/MAX(TJ$9:TJ$497)*100,0)</f>
        <v>2</v>
      </c>
      <c r="TR10" s="115">
        <f>ROUND(TK10/MAX(TK$9:TK$497)*100,0)</f>
        <v>2</v>
      </c>
      <c r="TS10" s="119">
        <f>ROUND(TL10/MAX(TL$9:TL$497)*100,0)</f>
        <v>2</v>
      </c>
      <c r="TT10" s="120">
        <f>RANK(TM10,TM$9:TM$497,0)</f>
        <v>438</v>
      </c>
      <c r="TU10" s="115">
        <f>RANK(TN10,TN$9:TN$497,0)</f>
        <v>436</v>
      </c>
      <c r="TV10" s="115">
        <f>RANK(TO10,TO$9:TO$497,0)</f>
        <v>436</v>
      </c>
      <c r="TW10" s="115">
        <f>RANK(TP10,TP$9:TP$497,0)</f>
        <v>437</v>
      </c>
      <c r="TX10" s="115">
        <f>RANK(TQ10,TQ$9:TQ$497,0)</f>
        <v>434</v>
      </c>
      <c r="TY10" s="115">
        <f>RANK(TR10,TR$9:TR$497,0)</f>
        <v>438</v>
      </c>
      <c r="TZ10" s="121">
        <f>RANK(TS10,TS$9:TS$497,0)</f>
        <v>437</v>
      </c>
      <c r="UA10" s="123"/>
      <c r="UB10" s="7" t="s">
        <v>1</v>
      </c>
    </row>
    <row r="11" spans="1:548" x14ac:dyDescent="0.15">
      <c r="A11" s="183">
        <v>3</v>
      </c>
      <c r="B11" s="203" t="s">
        <v>533</v>
      </c>
      <c r="C11" s="63"/>
      <c r="D11" s="63"/>
      <c r="E11" s="64" t="s">
        <v>518</v>
      </c>
      <c r="F11" s="65">
        <v>5</v>
      </c>
      <c r="G11" s="65" t="s">
        <v>519</v>
      </c>
      <c r="H11" s="65"/>
      <c r="I11" s="66" t="s">
        <v>521</v>
      </c>
      <c r="J11" s="67" t="s">
        <v>520</v>
      </c>
      <c r="K11" s="67" t="s">
        <v>520</v>
      </c>
      <c r="L11" s="67" t="s">
        <v>520</v>
      </c>
      <c r="M11" s="67" t="s">
        <v>520</v>
      </c>
      <c r="N11" s="67" t="s">
        <v>520</v>
      </c>
      <c r="O11" s="67" t="s">
        <v>520</v>
      </c>
      <c r="P11" s="67" t="s">
        <v>521</v>
      </c>
      <c r="Q11" s="67" t="s">
        <v>521</v>
      </c>
      <c r="R11" s="68" t="s">
        <v>521</v>
      </c>
      <c r="S11" s="69" t="s">
        <v>521</v>
      </c>
      <c r="T11" s="67" t="s">
        <v>521</v>
      </c>
      <c r="U11" s="67" t="s">
        <v>521</v>
      </c>
      <c r="V11" s="67" t="s">
        <v>521</v>
      </c>
      <c r="W11" s="67" t="s">
        <v>521</v>
      </c>
      <c r="X11" s="67" t="s">
        <v>521</v>
      </c>
      <c r="Y11" s="67" t="s">
        <v>521</v>
      </c>
      <c r="Z11" s="67" t="s">
        <v>521</v>
      </c>
      <c r="AA11" s="67" t="s">
        <v>521</v>
      </c>
      <c r="AB11" s="68" t="s">
        <v>521</v>
      </c>
      <c r="AC11" s="69" t="s">
        <v>521</v>
      </c>
      <c r="AD11" s="67" t="s">
        <v>521</v>
      </c>
      <c r="AE11" s="67" t="s">
        <v>521</v>
      </c>
      <c r="AF11" s="67" t="s">
        <v>521</v>
      </c>
      <c r="AG11" s="67" t="s">
        <v>521</v>
      </c>
      <c r="AH11" s="67" t="s">
        <v>521</v>
      </c>
      <c r="AI11" s="67" t="s">
        <v>521</v>
      </c>
      <c r="AJ11" s="67" t="s">
        <v>521</v>
      </c>
      <c r="AK11" s="67" t="s">
        <v>521</v>
      </c>
      <c r="AL11" s="68" t="s">
        <v>521</v>
      </c>
      <c r="AM11" s="69" t="s">
        <v>521</v>
      </c>
      <c r="AN11" s="67" t="s">
        <v>521</v>
      </c>
      <c r="AO11" s="67" t="s">
        <v>521</v>
      </c>
      <c r="AP11" s="67" t="s">
        <v>521</v>
      </c>
      <c r="AQ11" s="67" t="s">
        <v>521</v>
      </c>
      <c r="AR11" s="67" t="s">
        <v>521</v>
      </c>
      <c r="AS11" s="67" t="s">
        <v>521</v>
      </c>
      <c r="AT11" s="67" t="s">
        <v>521</v>
      </c>
      <c r="AU11" s="67" t="s">
        <v>521</v>
      </c>
      <c r="AV11" s="68" t="s">
        <v>521</v>
      </c>
      <c r="AW11" s="69" t="s">
        <v>521</v>
      </c>
      <c r="AX11" s="67" t="s">
        <v>521</v>
      </c>
      <c r="AY11" s="67" t="s">
        <v>521</v>
      </c>
      <c r="AZ11" s="67" t="s">
        <v>521</v>
      </c>
      <c r="BA11" s="67" t="s">
        <v>521</v>
      </c>
      <c r="BB11" s="67" t="s">
        <v>521</v>
      </c>
      <c r="BC11" s="67" t="s">
        <v>521</v>
      </c>
      <c r="BD11" s="67" t="s">
        <v>521</v>
      </c>
      <c r="BE11" s="67" t="s">
        <v>521</v>
      </c>
      <c r="BF11" s="68" t="s">
        <v>521</v>
      </c>
      <c r="BG11" s="69" t="s">
        <v>521</v>
      </c>
      <c r="BH11" s="67" t="s">
        <v>521</v>
      </c>
      <c r="BI11" s="67" t="s">
        <v>521</v>
      </c>
      <c r="BJ11" s="67" t="s">
        <v>521</v>
      </c>
      <c r="BK11" s="67" t="s">
        <v>521</v>
      </c>
      <c r="BL11" s="67" t="s">
        <v>521</v>
      </c>
      <c r="BM11" s="67" t="s">
        <v>521</v>
      </c>
      <c r="BN11" s="67" t="s">
        <v>521</v>
      </c>
      <c r="BO11" s="67" t="s">
        <v>521</v>
      </c>
      <c r="BP11" s="68" t="s">
        <v>521</v>
      </c>
      <c r="BQ11" s="70" t="s">
        <v>521</v>
      </c>
      <c r="BR11" s="67" t="s">
        <v>521</v>
      </c>
      <c r="BS11" s="67" t="s">
        <v>521</v>
      </c>
      <c r="BT11" s="67" t="s">
        <v>521</v>
      </c>
      <c r="BU11" s="67" t="s">
        <v>521</v>
      </c>
      <c r="BV11" s="67" t="s">
        <v>521</v>
      </c>
      <c r="BW11" s="67" t="s">
        <v>521</v>
      </c>
      <c r="BX11" s="67" t="s">
        <v>521</v>
      </c>
      <c r="BY11" s="67" t="s">
        <v>521</v>
      </c>
      <c r="BZ11" s="68" t="s">
        <v>521</v>
      </c>
      <c r="CA11" s="69" t="s">
        <v>521</v>
      </c>
      <c r="CB11" s="67" t="s">
        <v>521</v>
      </c>
      <c r="CC11" s="67" t="s">
        <v>521</v>
      </c>
      <c r="CD11" s="67" t="s">
        <v>521</v>
      </c>
      <c r="CE11" s="67" t="s">
        <v>521</v>
      </c>
      <c r="CF11" s="67" t="s">
        <v>521</v>
      </c>
      <c r="CG11" s="67" t="s">
        <v>521</v>
      </c>
      <c r="CH11" s="67" t="s">
        <v>521</v>
      </c>
      <c r="CI11" s="67" t="s">
        <v>521</v>
      </c>
      <c r="CJ11" s="68" t="s">
        <v>521</v>
      </c>
      <c r="CK11" s="69" t="s">
        <v>521</v>
      </c>
      <c r="CL11" s="67" t="s">
        <v>521</v>
      </c>
      <c r="CM11" s="67" t="s">
        <v>521</v>
      </c>
      <c r="CN11" s="67" t="s">
        <v>521</v>
      </c>
      <c r="CO11" s="67" t="s">
        <v>521</v>
      </c>
      <c r="CP11" s="67" t="s">
        <v>521</v>
      </c>
      <c r="CQ11" s="67" t="s">
        <v>521</v>
      </c>
      <c r="CR11" s="67" t="s">
        <v>521</v>
      </c>
      <c r="CS11" s="67" t="s">
        <v>521</v>
      </c>
      <c r="CT11" s="68" t="s">
        <v>521</v>
      </c>
      <c r="CU11" s="69" t="s">
        <v>521</v>
      </c>
      <c r="CV11" s="67" t="s">
        <v>521</v>
      </c>
      <c r="CW11" s="67" t="s">
        <v>521</v>
      </c>
      <c r="CX11" s="67" t="s">
        <v>521</v>
      </c>
      <c r="CY11" s="67" t="s">
        <v>521</v>
      </c>
      <c r="CZ11" s="67" t="s">
        <v>521</v>
      </c>
      <c r="DA11" s="67" t="s">
        <v>521</v>
      </c>
      <c r="DB11" s="67" t="s">
        <v>521</v>
      </c>
      <c r="DC11" s="67" t="s">
        <v>521</v>
      </c>
      <c r="DD11" s="68" t="s">
        <v>521</v>
      </c>
      <c r="DE11" s="69" t="s">
        <v>521</v>
      </c>
      <c r="DF11" s="71" t="s">
        <v>521</v>
      </c>
      <c r="DG11" s="67" t="s">
        <v>521</v>
      </c>
      <c r="DH11" s="67" t="s">
        <v>521</v>
      </c>
      <c r="DI11" s="67" t="s">
        <v>521</v>
      </c>
      <c r="DJ11" s="67" t="s">
        <v>521</v>
      </c>
      <c r="DK11" s="67" t="s">
        <v>521</v>
      </c>
      <c r="DL11" s="67" t="s">
        <v>521</v>
      </c>
      <c r="DM11" s="67" t="s">
        <v>521</v>
      </c>
      <c r="DN11" s="68" t="s">
        <v>521</v>
      </c>
      <c r="DO11" s="70" t="s">
        <v>521</v>
      </c>
      <c r="DP11" s="71" t="s">
        <v>521</v>
      </c>
      <c r="DQ11" s="67" t="s">
        <v>521</v>
      </c>
      <c r="DR11" s="67" t="s">
        <v>521</v>
      </c>
      <c r="DS11" s="67" t="s">
        <v>521</v>
      </c>
      <c r="DT11" s="67" t="s">
        <v>521</v>
      </c>
      <c r="DU11" s="67" t="s">
        <v>521</v>
      </c>
      <c r="DV11" s="67" t="s">
        <v>521</v>
      </c>
      <c r="DW11" s="67" t="s">
        <v>521</v>
      </c>
      <c r="DX11" s="72" t="s">
        <v>521</v>
      </c>
      <c r="DY11" s="73" t="s">
        <v>522</v>
      </c>
      <c r="DZ11" s="74">
        <v>2</v>
      </c>
      <c r="EA11" s="74">
        <v>3</v>
      </c>
      <c r="EB11" s="74">
        <v>3</v>
      </c>
      <c r="EC11" s="75">
        <v>4</v>
      </c>
      <c r="ED11" s="76" t="s">
        <v>522</v>
      </c>
      <c r="EE11" s="74">
        <f t="shared" si="16"/>
        <v>2</v>
      </c>
      <c r="EF11" s="74">
        <f t="shared" si="17"/>
        <v>6</v>
      </c>
      <c r="EG11" s="74">
        <f t="shared" si="18"/>
        <v>18</v>
      </c>
      <c r="EH11" s="77">
        <f t="shared" si="19"/>
        <v>72</v>
      </c>
      <c r="EI11" s="73">
        <v>20</v>
      </c>
      <c r="EJ11" s="74">
        <v>20</v>
      </c>
      <c r="EK11" s="74">
        <v>40</v>
      </c>
      <c r="EL11" s="74">
        <v>60</v>
      </c>
      <c r="EM11" s="75">
        <v>170</v>
      </c>
      <c r="EN11" s="78">
        <v>1</v>
      </c>
      <c r="EO11" s="79">
        <f t="shared" si="20"/>
        <v>0.5</v>
      </c>
      <c r="EP11" s="79">
        <f t="shared" si="21"/>
        <v>0.33333333333333337</v>
      </c>
      <c r="EQ11" s="79">
        <f t="shared" si="22"/>
        <v>0.16666666666666669</v>
      </c>
      <c r="ER11" s="80">
        <f t="shared" si="23"/>
        <v>0.11805555555555555</v>
      </c>
      <c r="ES11" s="81" t="s">
        <v>534</v>
      </c>
      <c r="ET11" s="82"/>
      <c r="EU11" s="83">
        <v>4</v>
      </c>
      <c r="EV11" s="73">
        <v>5</v>
      </c>
      <c r="EW11" s="74">
        <v>3</v>
      </c>
      <c r="EX11" s="74">
        <v>5</v>
      </c>
      <c r="EY11" s="74">
        <v>3</v>
      </c>
      <c r="EZ11" s="74">
        <v>1</v>
      </c>
      <c r="FA11" s="74">
        <v>1</v>
      </c>
      <c r="FB11" s="74">
        <v>4</v>
      </c>
      <c r="FC11" s="74">
        <v>5</v>
      </c>
      <c r="FD11" s="74">
        <f t="shared" si="24"/>
        <v>6</v>
      </c>
      <c r="FE11" s="84">
        <f t="shared" si="25"/>
        <v>10</v>
      </c>
      <c r="FF11" s="73">
        <f>RANK(EV11,$EV$9:$EV$497,0)</f>
        <v>437</v>
      </c>
      <c r="FG11" s="74">
        <f>RANK(EW11,$EW$9:$EW$497,0)</f>
        <v>439</v>
      </c>
      <c r="FH11" s="74">
        <f>RANK(EX11,$EX$9:$EX$497,0)</f>
        <v>425</v>
      </c>
      <c r="FI11" s="74">
        <f>RANK(EY11,$EY$9:$EY$497,0)</f>
        <v>434</v>
      </c>
      <c r="FJ11" s="74">
        <f>RANK(EZ11,$EZ$9:$EZ$497,0)</f>
        <v>438</v>
      </c>
      <c r="FK11" s="74">
        <f>RANK(FA11,$FA$9:$FA$497,0)</f>
        <v>437</v>
      </c>
      <c r="FL11" s="74">
        <f>RANK(FB11,$FB$9:$FB$497,0)</f>
        <v>428</v>
      </c>
      <c r="FM11" s="74">
        <f>RANK(FC11,$FC$9:$FC$497,0)</f>
        <v>410</v>
      </c>
      <c r="FN11" s="74">
        <f>RANK(FD11,$FD$9:$FD$497,0)</f>
        <v>436</v>
      </c>
      <c r="FO11" s="84">
        <f>RANK(FE11,$FE$9:$FE$497,0)</f>
        <v>432</v>
      </c>
      <c r="FP11" s="73">
        <f>COUNTIFS($EV$9:$EV$497,"&gt;"&amp;EV11,$ES$9:$ES$497,ES11)+1</f>
        <v>87</v>
      </c>
      <c r="FQ11" s="74">
        <f>COUNTIFS($EW$9:$EW$497,"&gt;"&amp;EW11,$ES$9:$ES$497,ES11)+1</f>
        <v>87</v>
      </c>
      <c r="FR11" s="74">
        <f>COUNTIFS($EX$9:$EX$497,"&gt;"&amp;EX11,$ES$9:$ES$497,ES11)+1</f>
        <v>86</v>
      </c>
      <c r="FS11" s="74">
        <f>COUNTIFS($EY$9:$EY$497,"&gt;"&amp;EY11,$ES$9:$ES$497,ES11)+1</f>
        <v>86</v>
      </c>
      <c r="FT11" s="74">
        <f>COUNTIFS($EZ$9:$EZ$497,"&gt;"&amp;EZ11,$ES$9:$ES$497,ES11)+1</f>
        <v>86</v>
      </c>
      <c r="FU11" s="74">
        <f>COUNTIFS($FA$9:$FA$497,"&gt;"&amp;FA11,$ES$9:$ES$497,ES11)+1</f>
        <v>86</v>
      </c>
      <c r="FV11" s="74">
        <f>COUNTIFS($FB$9:$FB$497,"&gt;"&amp;FB11,$ES$9:$ES$497,ES11)+1</f>
        <v>87</v>
      </c>
      <c r="FW11" s="74">
        <f>COUNTIFS($FC$9:$FC$497,"&gt;"&amp;FC11,$ES$9:$ES$497,ES11)+1</f>
        <v>87</v>
      </c>
      <c r="FX11" s="74">
        <f>COUNTIFS($FD$9:$FD$497,"&gt;"&amp;FD11,$ES$9:$ES$497,ES11)+1</f>
        <v>87</v>
      </c>
      <c r="FY11" s="84">
        <f>COUNTIFS($FE$9:$FE$497,"&gt;"&amp;FE11,$ES$9:$ES$497,ES11)+1</f>
        <v>87</v>
      </c>
      <c r="FZ11" s="85">
        <f t="shared" si="26"/>
        <v>1</v>
      </c>
      <c r="GA11" s="86">
        <f t="shared" si="27"/>
        <v>0.6</v>
      </c>
      <c r="GB11" s="86">
        <f t="shared" si="28"/>
        <v>1</v>
      </c>
      <c r="GC11" s="86">
        <f t="shared" si="29"/>
        <v>0.6</v>
      </c>
      <c r="GD11" s="86">
        <f t="shared" si="30"/>
        <v>0.2</v>
      </c>
      <c r="GE11" s="86">
        <f t="shared" si="31"/>
        <v>0.2</v>
      </c>
      <c r="GF11" s="86">
        <f t="shared" si="32"/>
        <v>0.8</v>
      </c>
      <c r="GG11" s="86">
        <f t="shared" si="33"/>
        <v>1</v>
      </c>
      <c r="GH11" s="86">
        <f t="shared" si="34"/>
        <v>1.2</v>
      </c>
      <c r="GI11" s="87">
        <f t="shared" si="35"/>
        <v>2</v>
      </c>
      <c r="GJ11" s="85">
        <f>ROUND(((FZ11-AVERAGE(FZ$9:FZ$497))/STDEVP(FZ$9:FZ$497)*10+50),2)</f>
        <v>51.3</v>
      </c>
      <c r="GK11" s="86">
        <f>ROUND(((GA11-AVERAGE(GA$9:GA$497))/STDEVP(GA$9:GA$497)*10+50),2)</f>
        <v>47.3</v>
      </c>
      <c r="GL11" s="86">
        <f>ROUND(((GB11-AVERAGE(GB$9:GB$497))/STDEVP(GB$9:GB$497)*10+50),2)</f>
        <v>65.67</v>
      </c>
      <c r="GM11" s="86">
        <f>ROUND(((GC11-AVERAGE(GC$9:GC$497))/STDEVP(GC$9:GC$497)*10+50),2)</f>
        <v>53.7</v>
      </c>
      <c r="GN11" s="86">
        <f>ROUND(((GD11-AVERAGE(GD$9:GD$497))/STDEVP(GD$9:GD$497)*10+50),2)</f>
        <v>43.42</v>
      </c>
      <c r="GO11" s="86">
        <f>ROUND(((GE11-AVERAGE(GE$9:GE$497))/STDEVP(GE$9:GE$497)*10+50),2)</f>
        <v>44.61</v>
      </c>
      <c r="GP11" s="86">
        <f>ROUND(((GF11-AVERAGE(GF$9:GF$497))/STDEVP(GF$9:GF$497)*10+50),2)</f>
        <v>55.2</v>
      </c>
      <c r="GQ11" s="86">
        <f>ROUND(((GG11-AVERAGE(GG$9:GG$497))/STDEVP(GG$9:GG$497)*10+50),2)</f>
        <v>61.54</v>
      </c>
      <c r="GR11" s="86">
        <f>ROUND(((GH11-AVERAGE(GH$9:GH$497))/STDEVP(GH$9:GH$497)*10+50),2)</f>
        <v>58.22</v>
      </c>
      <c r="GS11" s="87">
        <f>ROUND(((GI11-AVERAGE(GI$9:GI$497))/STDEVP(GI$9:GI$497)*10+50),2)</f>
        <v>66.5</v>
      </c>
      <c r="GT11" s="73">
        <f>RANK(GJ11,$GJ$9:$GJ$497,0)</f>
        <v>173</v>
      </c>
      <c r="GU11" s="74">
        <f>RANK(GK11,$GK$9:$GK$497,0)</f>
        <v>232</v>
      </c>
      <c r="GV11" s="74">
        <f>RANK(GL11,$GL$9:$GL$497,0)</f>
        <v>25</v>
      </c>
      <c r="GW11" s="74">
        <f>RANK(GM11,$GM$9:$GM$497,0)</f>
        <v>113</v>
      </c>
      <c r="GX11" s="74">
        <f>RANK(GN11,$GN$9:$GN$497,0)</f>
        <v>326</v>
      </c>
      <c r="GY11" s="74">
        <f>RANK(GO11,$GO$9:$GO$497,0)</f>
        <v>281</v>
      </c>
      <c r="GZ11" s="74">
        <f>RANK(GP11,$GP$9:$GP$497,0)</f>
        <v>127</v>
      </c>
      <c r="HA11" s="74">
        <f>RANK(GQ11,$GQ$9:$GQ$497,0)</f>
        <v>46</v>
      </c>
      <c r="HB11" s="74">
        <f>RANK(GR11,$GR$9:$GR$497,0)</f>
        <v>72</v>
      </c>
      <c r="HC11" s="84">
        <f>RANK(GS11,$GS$9:$GS$497,0)</f>
        <v>28</v>
      </c>
      <c r="HD11" s="85">
        <f>ROUND(AVERAGEIF($ES$9:$ES$497,$ES11,$FZ$9:$FZ$497),2)</f>
        <v>0.95</v>
      </c>
      <c r="HE11" s="86">
        <f>ROUND(AVERAGEIF($ES$9:$ES$497,$ES11,$GA$9:$GA$497),2)</f>
        <v>0.38</v>
      </c>
      <c r="HF11" s="86">
        <f>ROUND(AVERAGEIF($ES$9:$ES$497,$ES11,$GB$9:$GB$497),2)</f>
        <v>0.82</v>
      </c>
      <c r="HG11" s="86">
        <f>ROUND(AVERAGEIF($ES$9:$ES$497,$ES11,$GC$9:$GC$497),2)</f>
        <v>0.44</v>
      </c>
      <c r="HH11" s="86">
        <f>ROUND(AVERAGEIF($ES$9:$ES$497,$ES11,$GD$9:$GD$497),2)</f>
        <v>0.15</v>
      </c>
      <c r="HI11" s="86">
        <f>ROUND(AVERAGEIF($ES$9:$ES$497,$ES11,$GE$9:$GE$497),2)</f>
        <v>0.14000000000000001</v>
      </c>
      <c r="HJ11" s="86">
        <f>ROUND(AVERAGEIF($ES$9:$ES$497,$ES11,$GF$9:$GF$497),2)</f>
        <v>0.74</v>
      </c>
      <c r="HK11" s="86">
        <f>ROUND(AVERAGEIF($ES$9:$ES$497,$ES11,$GG$9:$GG$497),2)</f>
        <v>0.85</v>
      </c>
      <c r="HL11" s="86">
        <f>ROUND(AVERAGEIF($ES$9:$ES$497,$ES11,$GH$9:$GH$497),2)</f>
        <v>0.97</v>
      </c>
      <c r="HM11" s="87">
        <f>ROUND(AVERAGEIF($ES$9:$ES$497,$ES11,$GI$9:$GI$497),2)</f>
        <v>1.67</v>
      </c>
      <c r="HN11" s="88">
        <f t="shared" si="36"/>
        <v>5.0000000000000044E-2</v>
      </c>
      <c r="HO11" s="89">
        <f t="shared" si="37"/>
        <v>0.21999999999999997</v>
      </c>
      <c r="HP11" s="89">
        <f t="shared" si="38"/>
        <v>0.18000000000000005</v>
      </c>
      <c r="HQ11" s="89">
        <f t="shared" si="39"/>
        <v>0.15999999999999998</v>
      </c>
      <c r="HR11" s="89">
        <f t="shared" si="40"/>
        <v>5.0000000000000017E-2</v>
      </c>
      <c r="HS11" s="89">
        <f t="shared" si="41"/>
        <v>0.06</v>
      </c>
      <c r="HT11" s="89">
        <f t="shared" si="42"/>
        <v>6.0000000000000053E-2</v>
      </c>
      <c r="HU11" s="89">
        <f t="shared" si="43"/>
        <v>0.15000000000000002</v>
      </c>
      <c r="HV11" s="89">
        <f t="shared" si="44"/>
        <v>0.22999999999999998</v>
      </c>
      <c r="HW11" s="90">
        <f t="shared" si="45"/>
        <v>0.33000000000000007</v>
      </c>
      <c r="HX11" s="73">
        <f>COUNTIFS($FZ$9:$FZ$497,"&gt;"&amp;FZ11,$ES$9:$ES$497,$ES11)+1</f>
        <v>31</v>
      </c>
      <c r="HY11" s="74">
        <f>COUNTIFS($GA$9:$GA$497,"&gt;"&amp;GA11,$ES$9:$ES$497,$ES11)+1</f>
        <v>3</v>
      </c>
      <c r="HZ11" s="74">
        <f>COUNTIFS($GB$9:$GB$497,"&gt;"&amp;GB11,$ES$9:$ES$497,$ES11)+1</f>
        <v>12</v>
      </c>
      <c r="IA11" s="74">
        <f>COUNTIFS($GC$9:$GC$497,"&gt;"&amp;GC11,$ES$9:$ES$497,$ES11)+1</f>
        <v>7</v>
      </c>
      <c r="IB11" s="74">
        <f>COUNTIFS($GD$9:$GD$497,"&gt;"&amp;GD11,$ES$9:$ES$497,$ES11)+1</f>
        <v>9</v>
      </c>
      <c r="IC11" s="74">
        <f>COUNTIFS($GE$9:$GE$497,"&gt;"&amp;GE11,$ES$9:$ES$497,$ES11)+1</f>
        <v>9</v>
      </c>
      <c r="ID11" s="74">
        <f>COUNTIFS($GF$9:$GF$497,"&gt;"&amp;GF11,$ES$9:$ES$497,$ES11)+1</f>
        <v>30</v>
      </c>
      <c r="IE11" s="74">
        <f>COUNTIFS($GG$9:$GG$497,"&gt;"&amp;GG11,$ES$9:$ES$497,$ES11)+1</f>
        <v>22</v>
      </c>
      <c r="IF11" s="74">
        <f>COUNTIFS($GH$9:$GH$497,"&gt;"&amp;GH11,$ES$9:$ES$497,$ES11)+1</f>
        <v>14</v>
      </c>
      <c r="IG11" s="84">
        <f>COUNTIFS($GI$9:$GI$497,"&gt;"&amp;GI11,$ES$9:$ES$497,$ES11)+1</f>
        <v>15</v>
      </c>
      <c r="IH11" s="91"/>
      <c r="II11" s="79"/>
      <c r="IJ11" s="79"/>
      <c r="IK11" s="79"/>
      <c r="IL11" s="79"/>
      <c r="IM11" s="92"/>
      <c r="IN11" s="93"/>
      <c r="IO11" s="94"/>
      <c r="IP11" s="95"/>
      <c r="IQ11" s="79"/>
      <c r="IR11" s="79"/>
      <c r="IS11" s="79"/>
      <c r="IT11" s="79"/>
      <c r="IU11" s="79"/>
      <c r="IV11" s="79"/>
      <c r="IW11" s="96"/>
      <c r="IX11" s="93"/>
      <c r="IY11" s="79"/>
      <c r="IZ11" s="79"/>
      <c r="JA11" s="79"/>
      <c r="JB11" s="79"/>
      <c r="JC11" s="79"/>
      <c r="JD11" s="79"/>
      <c r="JE11" s="97"/>
      <c r="JF11" s="95"/>
      <c r="JG11" s="79"/>
      <c r="JH11" s="79"/>
      <c r="JI11" s="79"/>
      <c r="JJ11" s="79"/>
      <c r="JK11" s="79"/>
      <c r="JL11" s="79"/>
      <c r="JM11" s="96"/>
      <c r="JN11" s="93"/>
      <c r="JO11" s="79"/>
      <c r="JP11" s="79"/>
      <c r="JQ11" s="79"/>
      <c r="JR11" s="79"/>
      <c r="JS11" s="79"/>
      <c r="JT11" s="79"/>
      <c r="JU11" s="79"/>
      <c r="JV11" s="79"/>
      <c r="JW11" s="79"/>
      <c r="JX11" s="79"/>
      <c r="JY11" s="79"/>
      <c r="JZ11" s="97"/>
      <c r="KA11" s="93"/>
      <c r="KB11" s="79"/>
      <c r="KC11" s="79"/>
      <c r="KD11" s="79"/>
      <c r="KE11" s="97"/>
      <c r="KF11" s="95"/>
      <c r="KG11" s="79"/>
      <c r="KH11" s="79"/>
      <c r="KI11" s="79"/>
      <c r="KJ11" s="79"/>
      <c r="KK11" s="98"/>
      <c r="KL11" s="79"/>
      <c r="KM11" s="79"/>
      <c r="KN11" s="79"/>
      <c r="KO11" s="79"/>
      <c r="KP11" s="79"/>
      <c r="KQ11" s="79"/>
      <c r="KR11" s="79"/>
      <c r="KS11" s="96"/>
      <c r="KT11" s="96"/>
      <c r="KU11" s="96"/>
      <c r="KV11" s="96"/>
      <c r="KW11" s="93"/>
      <c r="KX11" s="79"/>
      <c r="KY11" s="79"/>
      <c r="KZ11" s="79"/>
      <c r="LA11" s="79"/>
      <c r="LB11" s="79"/>
      <c r="LC11" s="96"/>
      <c r="LD11" s="93"/>
      <c r="LE11" s="94"/>
      <c r="LF11" s="99"/>
      <c r="LG11" s="75"/>
      <c r="LH11" s="93"/>
      <c r="LI11" s="79"/>
      <c r="LJ11" s="74"/>
      <c r="LK11" s="74"/>
      <c r="LL11" s="74"/>
      <c r="LM11" s="100"/>
      <c r="LN11" s="95"/>
      <c r="LO11" s="79"/>
      <c r="LP11" s="79"/>
      <c r="LQ11" s="79"/>
      <c r="LR11" s="96"/>
      <c r="LS11" s="93"/>
      <c r="LT11" s="79"/>
      <c r="LU11" s="79"/>
      <c r="LV11" s="79"/>
      <c r="LW11" s="79"/>
      <c r="LX11" s="79"/>
      <c r="LY11" s="79"/>
      <c r="LZ11" s="79"/>
      <c r="MA11" s="97"/>
      <c r="MB11" s="95"/>
      <c r="MC11" s="79"/>
      <c r="MD11" s="79"/>
      <c r="ME11" s="79"/>
      <c r="MF11" s="79"/>
      <c r="MG11" s="79"/>
      <c r="MH11" s="79"/>
      <c r="MI11" s="79"/>
      <c r="MJ11" s="79"/>
      <c r="MK11" s="79"/>
      <c r="ML11" s="79"/>
      <c r="MM11" s="79"/>
      <c r="MN11" s="98"/>
      <c r="MO11" s="98"/>
      <c r="MP11" s="96"/>
      <c r="MQ11" s="93"/>
      <c r="MR11" s="79"/>
      <c r="MS11" s="79"/>
      <c r="MT11" s="79"/>
      <c r="MU11" s="79"/>
      <c r="MV11" s="98"/>
      <c r="MW11" s="79"/>
      <c r="MX11" s="79"/>
      <c r="MY11" s="79"/>
      <c r="MZ11" s="79"/>
      <c r="NA11" s="79"/>
      <c r="NB11" s="79"/>
      <c r="NC11" s="79"/>
      <c r="ND11" s="96"/>
      <c r="NE11" s="96"/>
      <c r="NF11" s="96"/>
      <c r="NG11" s="96"/>
      <c r="NH11" s="93"/>
      <c r="NI11" s="79"/>
      <c r="NJ11" s="79"/>
      <c r="NK11" s="79"/>
      <c r="NL11" s="79"/>
      <c r="NM11" s="79"/>
      <c r="NN11" s="94"/>
      <c r="NO11" s="93"/>
      <c r="NP11" s="80"/>
      <c r="NQ11" s="124" t="s">
        <v>524</v>
      </c>
      <c r="NR11" s="102" t="s">
        <v>535</v>
      </c>
      <c r="NS11" s="102"/>
      <c r="NT11" s="102" t="s">
        <v>536</v>
      </c>
      <c r="NU11" s="102"/>
      <c r="NV11" s="104">
        <v>43720</v>
      </c>
      <c r="NW11" s="102" t="s">
        <v>525</v>
      </c>
      <c r="NX11" s="105" t="s">
        <v>537</v>
      </c>
      <c r="NY11" s="106" t="s">
        <v>538</v>
      </c>
      <c r="NZ11" s="105" t="s">
        <v>537</v>
      </c>
      <c r="OA11" s="107"/>
      <c r="OB11" s="107"/>
      <c r="OC11" s="107"/>
      <c r="OD11" s="110">
        <f t="shared" si="46"/>
        <v>72</v>
      </c>
      <c r="OE11" s="109">
        <v>7</v>
      </c>
      <c r="OF11" s="110">
        <f t="shared" si="47"/>
        <v>20</v>
      </c>
      <c r="OG11" s="109">
        <v>7</v>
      </c>
      <c r="OH11" s="111">
        <f>ROUND(AVERAGEIF($ES$9:$ES$497,$ES11,EV$9:EV$497),0)</f>
        <v>70</v>
      </c>
      <c r="OI11" s="112">
        <f>ROUND(AVERAGEIF($ES$9:$ES$497,$ES11,EW$9:EW$497),0)</f>
        <v>29</v>
      </c>
      <c r="OJ11" s="112">
        <f>ROUND(AVERAGEIF($ES$9:$ES$497,$ES11,EX$9:EX$497),0)</f>
        <v>62</v>
      </c>
      <c r="OK11" s="112">
        <f>ROUND(AVERAGEIF($ES$9:$ES$497,$ES11,EY$9:EY$497),0)</f>
        <v>34</v>
      </c>
      <c r="OL11" s="112">
        <f>ROUND(AVERAGEIF($ES$9:$ES$497,$ES11,EZ$9:EZ$497),0)</f>
        <v>10</v>
      </c>
      <c r="OM11" s="112">
        <f>ROUND(AVERAGEIF($ES$9:$ES$497,$ES11,FA$9:FA$497),0)</f>
        <v>10</v>
      </c>
      <c r="ON11" s="112">
        <f>ROUND(AVERAGEIF($ES$9:$ES$497,$ES11,FB$9:FB$497),0)</f>
        <v>53</v>
      </c>
      <c r="OO11" s="112">
        <f>ROUND(AVERAGEIF($ES$9:$ES$497,$ES11,FC$9:FC$497),0)</f>
        <v>56</v>
      </c>
      <c r="OP11" s="112">
        <f>ROUND(AVERAGEIF($ES$9:$ES$497,$ES11,FD$9:FD$497),0)</f>
        <v>72</v>
      </c>
      <c r="OQ11" s="113">
        <f>ROUND(AVERAGEIF($ES$9:$ES$497,$ES11,FE$9:FE$497),0)</f>
        <v>118</v>
      </c>
      <c r="OR11" s="114">
        <f>ROUND(EV11/MAX(EV$9:EV$497)*100,0)</f>
        <v>3</v>
      </c>
      <c r="OS11" s="115">
        <f>ROUND(EW11/MAX(EW$9:EW$497)*100,0)</f>
        <v>2</v>
      </c>
      <c r="OT11" s="115">
        <f>ROUND(EX11/MAX(EX$9:EX$497)*100,0)</f>
        <v>4</v>
      </c>
      <c r="OU11" s="115">
        <f>ROUND(EY11/MAX(EY$9:EY$497)*100,0)</f>
        <v>2</v>
      </c>
      <c r="OV11" s="115">
        <f>ROUND(EZ11/MAX(EZ$9:EZ$497)*100,0)</f>
        <v>1</v>
      </c>
      <c r="OW11" s="115">
        <f>ROUND(FA11/MAX(FA$9:FA$497)*100,0)</f>
        <v>1</v>
      </c>
      <c r="OX11" s="115">
        <f>ROUND(FB11/MAX(FB$9:FB$497)*100,0)</f>
        <v>3</v>
      </c>
      <c r="OY11" s="116">
        <f>ROUND(FC11/MAX(FC$9:FC$497)*100,0)</f>
        <v>3</v>
      </c>
      <c r="OZ11" s="115">
        <f>ROUND(FD11/MAX(FD$9:FD$497)*100,0)</f>
        <v>4</v>
      </c>
      <c r="PA11" s="117">
        <f>ROUND(FE11/MAX(FE$9:FE$497)*100,0)</f>
        <v>4</v>
      </c>
      <c r="PB11" s="118">
        <f t="shared" si="48"/>
        <v>33</v>
      </c>
      <c r="PC11" s="115">
        <f t="shared" si="49"/>
        <v>24</v>
      </c>
      <c r="PD11" s="115">
        <f t="shared" si="50"/>
        <v>36</v>
      </c>
      <c r="PE11" s="115">
        <f t="shared" si="51"/>
        <v>39</v>
      </c>
      <c r="PF11" s="115">
        <f t="shared" si="52"/>
        <v>24</v>
      </c>
      <c r="PG11" s="119">
        <f t="shared" si="53"/>
        <v>20</v>
      </c>
      <c r="PH11" s="118">
        <f>ROUND(PB11/MAX(PB$9:PB$497)*100,0)</f>
        <v>4</v>
      </c>
      <c r="PI11" s="115">
        <f>ROUND(PC11/MAX(PC$9:PC$497)*100,0)</f>
        <v>3</v>
      </c>
      <c r="PJ11" s="115">
        <f>ROUND(PD11/MAX(PD$9:PD$497)*100,0)</f>
        <v>4</v>
      </c>
      <c r="PK11" s="115">
        <f>ROUND(PE11/MAX(PE$9:PE$497)*100,0)</f>
        <v>4</v>
      </c>
      <c r="PL11" s="115">
        <f>ROUND(PF11/MAX(PF$9:PF$497)*100,0)</f>
        <v>3</v>
      </c>
      <c r="PM11" s="119">
        <f>ROUND(PG11/MAX(PG$9:PG$497)*100,0)</f>
        <v>3</v>
      </c>
      <c r="PN11" s="118">
        <f>RANK(PH11,PH$9:PH$497,0)</f>
        <v>436</v>
      </c>
      <c r="PO11" s="115">
        <f>RANK(PI11,PI$9:PI$497,0)</f>
        <v>438</v>
      </c>
      <c r="PP11" s="115">
        <f>RANK(PJ11,PJ$9:PJ$497,0)</f>
        <v>437</v>
      </c>
      <c r="PQ11" s="115">
        <f>RANK(PK11,PK$9:PK$497,0)</f>
        <v>433</v>
      </c>
      <c r="PR11" s="115">
        <f>RANK(PL11,PL$9:PL$497,0)</f>
        <v>439</v>
      </c>
      <c r="PS11" s="119">
        <f>RANK(PM11,PM$9:PM$497,0)</f>
        <v>439</v>
      </c>
      <c r="PT11" s="120">
        <f>ROUND(FZ11/MAX(FZ$9:FZ$497)*100,0)</f>
        <v>55</v>
      </c>
      <c r="PU11" s="115">
        <f>ROUND(GA11/MAX(GA$9:GA$497)*100,0)</f>
        <v>34</v>
      </c>
      <c r="PV11" s="115">
        <f>ROUND(GB11/MAX(GB$9:GB$497)*100,0)</f>
        <v>73</v>
      </c>
      <c r="PW11" s="115">
        <f>ROUND(GC11/MAX(GC$9:GC$497)*100,0)</f>
        <v>48</v>
      </c>
      <c r="PX11" s="115">
        <f>ROUND(GD11/MAX(GD$9:GD$497)*100,0)</f>
        <v>11</v>
      </c>
      <c r="PY11" s="115">
        <f>ROUND(GE11/MAX(GE$9:GE$497)*100,0)</f>
        <v>12</v>
      </c>
      <c r="PZ11" s="115">
        <f>ROUND(GF11/MAX(GF$9:GF$497)*100,0)</f>
        <v>38</v>
      </c>
      <c r="QA11" s="116">
        <f>ROUND(GG11/MAX(GG$9:GG$497)*100,0)</f>
        <v>55</v>
      </c>
      <c r="QB11" s="115">
        <f>ROUND(GH11/MAX(GH$9:GH$497)*100,0)</f>
        <v>53</v>
      </c>
      <c r="QC11" s="121">
        <f>ROUND(GI11/MAX(GI$9:GI$497)*100,0)</f>
        <v>64</v>
      </c>
      <c r="QD11" s="120">
        <f>ROUND(AVERAGEIF($ES$9:$ES$497,$ES11,PT$9:PT$497),0)</f>
        <v>52</v>
      </c>
      <c r="QE11" s="120">
        <f>ROUND(AVERAGEIF($ES$9:$ES$497,$ES11,PU$9:PU$497),0)</f>
        <v>21</v>
      </c>
      <c r="QF11" s="120">
        <f>ROUND(AVERAGEIF($ES$9:$ES$497,$ES11,PV$9:PV$497),0)</f>
        <v>60</v>
      </c>
      <c r="QG11" s="120">
        <f>ROUND(AVERAGEIF($ES$9:$ES$497,$ES11,PW$9:PW$497),0)</f>
        <v>35</v>
      </c>
      <c r="QH11" s="120">
        <f>ROUND(AVERAGEIF($ES$9:$ES$497,$ES11,PX$9:PX$497),0)</f>
        <v>8</v>
      </c>
      <c r="QI11" s="120">
        <f>ROUND(AVERAGEIF($ES$9:$ES$497,$ES11,PY$9:PY$497),0)</f>
        <v>9</v>
      </c>
      <c r="QJ11" s="120">
        <f>ROUND(AVERAGEIF($ES$9:$ES$497,$ES11,PZ$9:PZ$497),0)</f>
        <v>35</v>
      </c>
      <c r="QK11" s="120">
        <f>ROUND(AVERAGEIF($ES$9:$ES$497,$ES11,QA$9:QA$497),0)</f>
        <v>46</v>
      </c>
      <c r="QL11" s="120">
        <f>ROUND(AVERAGEIF($ES$9:$ES$497,$ES11,QB$9:QB$497),0)</f>
        <v>43</v>
      </c>
      <c r="QM11" s="120">
        <f>ROUND(AVERAGEIF($ES$9:$ES$497,$ES11,QC$9:QC$497),0)</f>
        <v>53</v>
      </c>
      <c r="QN11" s="114"/>
      <c r="QO11" s="115"/>
      <c r="QP11" s="115"/>
      <c r="QQ11" s="115"/>
      <c r="QR11" s="115"/>
      <c r="QS11" s="119"/>
      <c r="QT11" s="114"/>
      <c r="QU11" s="115"/>
      <c r="QV11" s="115"/>
      <c r="QW11" s="115"/>
      <c r="QX11" s="115"/>
      <c r="QY11" s="115"/>
      <c r="QZ11" s="114"/>
      <c r="RA11" s="115"/>
      <c r="RB11" s="115"/>
      <c r="RC11" s="115"/>
      <c r="RD11" s="115"/>
      <c r="RE11" s="115"/>
      <c r="RF11" s="122"/>
      <c r="RG11" s="115">
        <f>($RH$3*(IH11+IJ11)*100*100/MAX(EX$9:EX$497)*$RO$3) +($RH$3*(II11+IJ11)*100*100/MAX(EX$9:EX$497)*$RO$4) + ($RH$3*IK11*100*100/MAX(EX$9:EX$497)*0.098)</f>
        <v>0</v>
      </c>
      <c r="RH11" s="115">
        <f>($RH$4*IL11*100*100/MAX(EZ$9:EZ$497))*$RQ$3</f>
        <v>0</v>
      </c>
      <c r="RI11" s="115">
        <f>($RH$3*IM11*100*100/MAX(EY$9:EY$497))*$RQ$4</f>
        <v>0</v>
      </c>
      <c r="RJ11" s="115">
        <f>($RH$3*IN11*100*100/MAX(EX$9:EX$497))</f>
        <v>0</v>
      </c>
      <c r="RK11" s="115">
        <f>($RH$4*IO11*100*100/MAX(EZ$9:EZ$497))*$RQ$3</f>
        <v>0</v>
      </c>
      <c r="RL11" s="115">
        <f>(($RL$4*IP11*100*((100/MAX(EX$9:EX$497)+100/MAX(EZ$9:EZ$497))/2))+($RL$4*IQ11*100*((100/MAX(EX$9:EX$497)+100/MAX(EZ$9:EZ$497))/2))+($RL$4*IR11*100*((100/MAX(EX$9:EX$497)+100/MAX(EZ$9:EZ$497))/2))+($RL$4*IS11*100*((100/MAX(EX$9:EX$497)+100/MAX(EZ$9:EZ$497))/2))+($RL$4*IT11*100*((100/MAX(EX$9:EX$497)+100/MAX(EZ$9:EZ$497))/2))+($RL$4*IU11*100*((100/MAX(EX$9:EX$497)+100/MAX(EZ$9:EZ$497))/2))+($RL$4*IV11*100*((100/MAX(EX$9:EX$497)+100/MAX(EZ$9:EZ$497))/2))+($RL$4*IW11*100*((100/MAX(EX$9:EX$497)+100/MAX(EZ$9:EZ$497))/2)))*$RS$3</f>
        <v>0</v>
      </c>
      <c r="RM11" s="115">
        <f>(($RH$3*IX11*100*100/MAX(EX$9:EX$497))+($RH$3*IY11*100*100/MAX(EX$9:EX$497))+($RH$3*IZ11*100*100/MAX(EX$9:EX$497))+($RH$3*JA11*100*100/MAX(EX$9:EX$497))+($RH$3*JB11*100*100/MAX(EX$9:EX$497))+($RH$3*JC11*100*100/MAX(EX$9:EX$497))+($RH$3*JD11*100*100/MAX(EX$9:EX$497))+($RH$3*JE11*100*100/MAX(EX$9:EX$497)))*$RS$4</f>
        <v>0</v>
      </c>
      <c r="RN11" s="115">
        <f>(($RH$4*JF11*100*100/MAX(EZ$9:EZ$497)) + ($RH$4*JG11*100*100/MAX(EZ$9:EZ$497)) + ($RH$4*JH11*100*100/MAX(EZ$9:EZ$497)) + ($RH$4*JI11*100*100/MAX(EZ$9:EZ$497)) + ($RH$4*JJ11*100*100/MAX(EZ$9:EZ$497)) + ($RH$4*JK11*100*100/MAX(EZ$9:EZ$497)) + ($RH$4*JL11*100*100/MAX(EZ$9:EZ$497)) + ($RH$4*JM11*100*100/MAX(EZ$9:EZ$497)))*$RU$3</f>
        <v>0</v>
      </c>
      <c r="RO11" s="115">
        <f>(($RL$4*JN11*100*((100/MAX(EX$9:EX$497)+100/MAX(EZ$9:EZ$497))/2))+($RL$4*JO11*100*((100/MAX(EX$9:EX$497)+100/MAX(EZ$9:EZ$497))/2))+($RL$4*JP11*100*((100/MAX(EX$9:EX$497)+100/MAX(EZ$9:EZ$497))/2))+($RL$4*JQ11*100*((100/MAX(EX$9:EX$497)+100/MAX(EZ$9:EZ$497))/2))+($RL$4*JR11*100*((100/MAX(EX$9:EX$497)+100/MAX(EZ$9:EZ$497))/2))+($RL$4*JS11*100*((100/MAX(EX$9:EX$497)+100/MAX(EZ$9:EZ$497))/2))+($RL$4*JT11*100*((100/MAX(EX$9:EX$497)+100/MAX(EZ$9:EZ$497))/2))+($RL$4*JU11*100*((100/MAX(EX$9:EX$497)+100/MAX(EZ$9:EZ$497))/2))+($RL$4*JV11*100*((100/MAX(EX$9:EX$497)+100/MAX(EZ$9:EZ$497))/2))+($RL$4*JW11*100*((100/MAX(EX$9:EX$497)+100/MAX(EZ$9:EZ$497))/2))+($RL$4*JX11*100*((100/MAX(EX$9:EX$497)+100/MAX(EZ$9:EZ$497))/2))+($RL$4*JY11*100*((100/MAX(EX$9:EX$497)+100/MAX(EZ$9:EZ$497))/2))+($RL$4*JZ11*100*((100/MAX(EX$9:EX$497)+100/MAX(EZ$9:EZ$497))/2)))*$RW$3/2</f>
        <v>0</v>
      </c>
      <c r="RP11" s="119">
        <f>($RJ$3*KA11*100*100/MAX(FA$9:FA$497)) + ($RJ$3*KB11*100*100/MAX(FA$9:FA$497)/2) + ($RJ$3*KC11*100*100/MAX(FA$9:FA$497)/2) + ($RJ$3*KD11*100*100/MAX(FA$9:FA$497)/4) + ($RJ$3*KE11*100*100/MAX(FA$9:FA$497)/4)</f>
        <v>0</v>
      </c>
      <c r="RQ11" s="118">
        <f>($RL$4*KF11*100*((100/MAX(EX$9:EX$497)+100/MAX(EZ$9:EZ$497)))) * ($RO$3/2) + (($RL$4*KG11*100*((100/MAX(EX$9:EX$497)+100/MAX(EZ$9:EZ$497))))+($RL$4*KH11*100*((100/MAX(EX$9:EX$497)+100/MAX(EZ$9:EZ$497))))+($RL$4*KI11*100*((100/MAX(EX$9:EX$497)+100/MAX(EZ$9:EZ$497))))+($RL$4*KJ11*100*((100/MAX(EX$9:EX$497)+100/MAX(EZ$9:EZ$497))))+($RL$4*KK11*100*((100/MAX(EX$9:EX$497)+100/MAX(EZ$9:EZ$497))))+($RL$4*KL11*100*((100/MAX(EX$9:EX$497)+100/MAX(EZ$9:EZ$497))))+($RL$4*KM11*100*((100/MAX(EX$9:EX$497)+100/MAX(EZ$9:EZ$497))))+($RL$4*KN11*100*((100/MAX(EX$9:EX$497)+100/MAX(EZ$9:EZ$497))))+($RL$4*KO11*100*((100/MAX(EX$9:EX$497)+100/MAX(EZ$9:EZ$497))))+($RL$4*KP11*100*((100/MAX(EX$9:EX$497)+100/MAX(EZ$9:EZ$497))))+($RL$4*KQ11*100*((100/MAX(EX$9:EX$497)+100/MAX(EZ$9:EZ$497))))+($RL$4*KR11*100*((100/MAX(EX$9:EX$497)+100/MAX(EZ$9:EZ$497))))+($RL$4*KS11*100*((100/MAX(EX$9:EX$497)+100/MAX(EZ$9:EZ$497))))+($RL$4*KV11*100*((100/MAX(EX$9:EX$497)+100/MAX(EZ$9:EZ$497))))) * (($RO$3+$RO$4)/6)</f>
        <v>0</v>
      </c>
      <c r="RR11" s="115">
        <f>(($RL$4*KW11*100*((100/MAX(EX$9:EX$497)+100/MAX(EZ$9:EZ$497))))) * ($RO$3/2) + (($RL$4*KX11*100*((100/MAX(EX$9:EX$497)+100/MAX(EZ$9:EZ$497))))+($RL$4*KY11*100*((100/MAX(EX$9:EX$497)+100/MAX(EZ$9:EZ$497))))+($RL$4*KZ11*100*((100/MAX(EX$9:EX$497)+100/MAX(EZ$9:EZ$497))))+($RL$4*LA11*100*((100/MAX(EX$9:EX$497)+100/MAX(EZ$9:EZ$497))))+($RL$4*LB11*100*((100/MAX(EX$9:EX$497)+100/MAX(EZ$9:EZ$497))))+($RL$4*LC11*100*((100/MAX(EX$9:EX$497)+100/MAX(EZ$9:EZ$497))))) * (($RO$3+$RO$4)/6)</f>
        <v>0</v>
      </c>
      <c r="RS11" s="119">
        <f>(($RL$4*LD11*100*((100/MAX(EX$9:EX$497)+100/MAX(EZ$9:EZ$497))))+($RL$4*LE11*100*((100/MAX(EX$9:EX$497)+100/MAX(EZ$9:EZ$497))))) * (($RO$3+$RO$4)/6)</f>
        <v>0</v>
      </c>
      <c r="RT11" s="118">
        <f>($RJ$4*LH11*100*(100/MAX(EV$9:EV$497)))+($RJ$4*LI11*100*(100/MAX(EV$9:EV$497)))</f>
        <v>0</v>
      </c>
      <c r="RU11" s="119">
        <f>($RJ$4*LJ11*(100/MAX(EV$9:EV$497)))/2 + ($RL$3*LK11*(100/MAX(EW$9:EW$497))) + ($RJ$4*LL11*(100/MAX(EV$9:EV$497)))/4 + ($RL$3*LM11*(100/MAX(EW$9:EW$497)))</f>
        <v>0</v>
      </c>
      <c r="RV11" s="118">
        <f>($RJ$4*LN11*100*100/MAX(EV$9:EV$497)/2)+($RJ$4*LO11*100*100/MAX(EV$9:EV$497)/2)+($RJ$4*LP11*100*100/MAX(EV$9:EV$497))+($RJ$4*LQ11*100*100/MAX(EV$9:EV$497))+($RJ$4*LR11*100*100/MAX(EV$9:EV$497))</f>
        <v>0</v>
      </c>
      <c r="RW11" s="115">
        <f>($RJ$4*LS11*100*100/MAX(EV$9:EV$497)) + (($RJ$4*LT11*100*100/MAX(EV$9:EV$497))+($RJ$4*LU11*100*100/MAX(EV$9:EV$497))+($RJ$4*LV11*100*100/MAX(EV$9:EV$497))+($RJ$4*LW11*100*100/MAX(EV$9:EV$497))+($RJ$4*LX11*100*100/MAX(EV$9:EV$497))+($RJ$4*LY11*100*100/MAX(EV$9:EV$497))+($RJ$4*LZ11*100*100/MAX(EV$9:EV$497))+($RJ$4*MA11*100*100/MAX(EV$9:EV$497)))/2</f>
        <v>0</v>
      </c>
      <c r="RX11" s="119">
        <f>($RJ$4*MB11*100*100/MAX(EV$9:EV$497))+($RJ$4*MC11*100*100/MAX(EV$9:EV$497))+($RJ$4*MD11*100*100/MAX(EV$9:EV$497))+($RJ$4*ME11*100*100/MAX(EV$9:EV$497))+($RJ$4*MF11*100*100/MAX(EV$9:EV$497))+($RJ$4*MG11*100*100/MAX(EV$9:EV$497))+($RJ$4*MH11*100*100/MAX(EV$9:EV$497))+($RJ$4*MI11*100*100/MAX(EV$9:EV$497))+($RJ$4*MJ11*100*100/MAX(EV$9:EV$497))+($RJ$4*MK11*100*100/MAX(EV$9:EV$497))+($RJ$4*ML11*100*100/MAX(EV$9:EV$497))+($RJ$4*MM11*100*100/MAX(EV$9:EV$497))+($RJ$4*MN11*100*100/MAX(EV$9:EV$497))</f>
        <v>0</v>
      </c>
      <c r="RY11" s="118">
        <f>($RJ$4*MQ11*100*100/MAX(EV$9:EV$497))/2 + (($RJ$4*MR11*100*100/MAX(EV$9:EV$497))+($RJ$4*MS11*100*100/MAX(EV$9:EV$497))+($RJ$4*MT11*100*100/MAX(EV$9:EV$497))+($RJ$4*MU11*100*100/MAX(EV$9:EV$497))+($RJ$4*MV11*100*100/MAX(EV$9:EV$497))+($RJ$4*MW11*100*100/MAX(EV$9:EV$497))+($RJ$4*MX11*100*100/MAX(EV$9:EV$497))+($RJ$4*MY11*100*100/MAX(EV$9:EV$497))+($RJ$4*MZ11*100*100/MAX(EV$9:EV$497))+($RJ$4*NA11*100*100/MAX(EV$9:EV$497))+($RJ$4*NB11*100*100/MAX(EV$9:EV$497))+($RJ$4*NC11*100*100/MAX(EV$9:EV$497))+($RJ$4*ND11*100*100/MAX(EV$9:EV$497))+($RJ$4*NG11*100*100/MAX(EV$9:EV$497)))/4</f>
        <v>0</v>
      </c>
      <c r="RZ11" s="115">
        <f>($RJ$4*NH11*100*100/MAX(EV$9:EV$497))/2 + (($RJ$4*NI11*100*100/MAX(EV$9:EV$497))+($RJ$4*NJ11*100*100/MAX(EV$9:EV$497))+($RJ$4*NK11*100*100/MAX(EV$9:EV$497))+($RJ$4*NL11*100*100/MAX(EV$9:EV$497))+($RJ$4*NM11*100*100/MAX(EV$9:EV$497))+($RJ$4*NN11*100*100/MAX(EV$9:EV$497)))/4</f>
        <v>0</v>
      </c>
      <c r="SA11" s="117">
        <f>(($RJ$4*NO11*100*100/MAX(EV$9:EV$497))+($RJ$4*NP11*100*100/MAX(EV$9:EV$497)))/4</f>
        <v>0</v>
      </c>
      <c r="SB11" s="118">
        <f t="shared" si="54"/>
        <v>0</v>
      </c>
      <c r="SC11" s="115">
        <f t="shared" si="55"/>
        <v>0</v>
      </c>
      <c r="SD11" s="115">
        <f t="shared" si="56"/>
        <v>0</v>
      </c>
      <c r="SE11" s="115">
        <f t="shared" si="57"/>
        <v>0</v>
      </c>
      <c r="SF11" s="115">
        <f t="shared" si="58"/>
        <v>0</v>
      </c>
      <c r="SG11" s="115">
        <f t="shared" si="59"/>
        <v>0</v>
      </c>
      <c r="SH11" s="115">
        <f>ROUND(SB11/MAX(SB$9:SB$497)*100,0)</f>
        <v>0</v>
      </c>
      <c r="SI11" s="115">
        <f>ROUND(SC11/MAX(SC$9:SC$497)*100,0)</f>
        <v>0</v>
      </c>
      <c r="SJ11" s="115">
        <f>ROUND(SD11/MAX(SD$9:SD$497)*100,0)</f>
        <v>0</v>
      </c>
      <c r="SK11" s="115">
        <f>ROUND(SE11/MAX(SE$9:SE$497)*100,0)</f>
        <v>0</v>
      </c>
      <c r="SL11" s="115">
        <f>ROUND(SF11/MAX(SF$9:SF$497)*100,0)</f>
        <v>0</v>
      </c>
      <c r="SM11" s="121">
        <f>ROUND(SG11/MAX(SG$9:SG$497)*100,0)</f>
        <v>0</v>
      </c>
      <c r="SN11" s="115">
        <f>ROUND(AVERAGEIF($ES$9:$ES$497,$ES11,SH$9:SH$497),0)</f>
        <v>26</v>
      </c>
      <c r="SO11" s="115">
        <f>ROUND(AVERAGEIF($ES$9:$ES$497,$ES11,SI$9:SI$497),0)</f>
        <v>26</v>
      </c>
      <c r="SP11" s="115">
        <f>ROUND(AVERAGEIF($ES$9:$ES$497,$ES11,SJ$9:SJ$497),0)</f>
        <v>3</v>
      </c>
      <c r="SQ11" s="115">
        <f>ROUND(AVERAGEIF($ES$9:$ES$497,$ES11,SK$9:SK$497),0)</f>
        <v>21</v>
      </c>
      <c r="SR11" s="115">
        <f>ROUND(AVERAGEIF($ES$9:$ES$497,$ES11,SL$9:SL$497),0)</f>
        <v>5</v>
      </c>
      <c r="SS11" s="121">
        <f>ROUND(AVERAGEIF($ES$9:$ES$497,$ES11,SM$9:SM$497),0)</f>
        <v>5</v>
      </c>
      <c r="ST11" s="114">
        <f>RANK(SB11,SB$9:SB$497,0)</f>
        <v>323</v>
      </c>
      <c r="SU11" s="115">
        <f>RANK(SC11,SC$9:SC$497,0)</f>
        <v>320</v>
      </c>
      <c r="SV11" s="115">
        <f>RANK(SD11,SD$9:SD$497,0)</f>
        <v>320</v>
      </c>
      <c r="SW11" s="115">
        <f>RANK(SE11,SE$9:SE$497,0)</f>
        <v>320</v>
      </c>
      <c r="SX11" s="115">
        <f>RANK(SF11,SF$9:SF$497,0)</f>
        <v>317</v>
      </c>
      <c r="SY11" s="115">
        <f>RANK(SG11,SG$9:SG$497,0)</f>
        <v>308</v>
      </c>
      <c r="SZ11" s="115">
        <f>COUNTIFS(SB$9:SB$497,"&gt;"&amp;SB11,$ES$9:$ES$497,$ES11)+1</f>
        <v>67</v>
      </c>
      <c r="TA11" s="115">
        <f>COUNTIFS(SC$9:SC$497,"&gt;"&amp;SC11,$ES$9:$ES$497,$ES11)+1</f>
        <v>67</v>
      </c>
      <c r="TB11" s="115">
        <f>COUNTIFS(SD$9:SD$497,"&gt;"&amp;SD11,$ES$9:$ES$497,$ES11)+1</f>
        <v>66</v>
      </c>
      <c r="TC11" s="115">
        <f>COUNTIFS(SE$9:SE$497,"&gt;"&amp;SE11,$ES$9:$ES$497,$ES11)+1</f>
        <v>67</v>
      </c>
      <c r="TD11" s="115">
        <f>COUNTIFS(SF$9:SF$497,"&gt;"&amp;SF11,$ES$9:$ES$497,$ES11)+1</f>
        <v>66</v>
      </c>
      <c r="TE11" s="117">
        <f>COUNTIFS(SG$9:SG$497,"&gt;"&amp;SG11,$ES$9:$ES$497,$ES11)+1</f>
        <v>64</v>
      </c>
      <c r="TF11" s="118">
        <f t="shared" si="60"/>
        <v>4</v>
      </c>
      <c r="TG11" s="115">
        <f t="shared" si="61"/>
        <v>4</v>
      </c>
      <c r="TH11" s="115">
        <f t="shared" si="62"/>
        <v>3</v>
      </c>
      <c r="TI11" s="115">
        <f t="shared" si="63"/>
        <v>4</v>
      </c>
      <c r="TJ11" s="115">
        <f t="shared" si="64"/>
        <v>4</v>
      </c>
      <c r="TK11" s="115">
        <f t="shared" si="65"/>
        <v>3</v>
      </c>
      <c r="TL11" s="117">
        <f t="shared" si="66"/>
        <v>3</v>
      </c>
      <c r="TM11" s="118">
        <f>ROUND(TF11/MAX(TF$9:TF$497)*100,0)</f>
        <v>2</v>
      </c>
      <c r="TN11" s="115">
        <f>ROUND(TG11/MAX(TG$9:TG$497)*100,0)</f>
        <v>2</v>
      </c>
      <c r="TO11" s="115">
        <f>ROUND(TH11/MAX(TH$9:TH$497)*100,0)</f>
        <v>2</v>
      </c>
      <c r="TP11" s="115">
        <f>ROUND(TI11/MAX(TI$9:TI$497)*100,0)</f>
        <v>2</v>
      </c>
      <c r="TQ11" s="115">
        <f>ROUND(TJ11/MAX(TJ$9:TJ$497)*100,0)</f>
        <v>2</v>
      </c>
      <c r="TR11" s="115">
        <f>ROUND(TK11/MAX(TK$9:TK$497)*100,0)</f>
        <v>2</v>
      </c>
      <c r="TS11" s="119">
        <f>ROUND(TL11/MAX(TL$9:TL$497)*100,0)</f>
        <v>2</v>
      </c>
      <c r="TT11" s="120">
        <f>RANK(TM11,TM$9:TM$497,0)</f>
        <v>438</v>
      </c>
      <c r="TU11" s="115">
        <f>RANK(TN11,TN$9:TN$497,0)</f>
        <v>436</v>
      </c>
      <c r="TV11" s="115">
        <f>RANK(TO11,TO$9:TO$497,0)</f>
        <v>436</v>
      </c>
      <c r="TW11" s="115">
        <f>RANK(TP11,TP$9:TP$497,0)</f>
        <v>437</v>
      </c>
      <c r="TX11" s="115">
        <f>RANK(TQ11,TQ$9:TQ$497,0)</f>
        <v>434</v>
      </c>
      <c r="TY11" s="115">
        <f>RANK(TR11,TR$9:TR$497,0)</f>
        <v>438</v>
      </c>
      <c r="TZ11" s="121">
        <f>RANK(TS11,TS$9:TS$497,0)</f>
        <v>437</v>
      </c>
      <c r="UA11" s="123"/>
      <c r="UB11" s="7" t="s">
        <v>1</v>
      </c>
    </row>
    <row r="12" spans="1:548" x14ac:dyDescent="0.15">
      <c r="A12" s="183">
        <v>4</v>
      </c>
      <c r="B12" s="203" t="s">
        <v>535</v>
      </c>
      <c r="C12" s="63"/>
      <c r="D12" s="63"/>
      <c r="E12" s="64" t="s">
        <v>518</v>
      </c>
      <c r="F12" s="65">
        <v>8</v>
      </c>
      <c r="G12" s="65" t="s">
        <v>519</v>
      </c>
      <c r="H12" s="65" t="s">
        <v>539</v>
      </c>
      <c r="I12" s="66" t="s">
        <v>521</v>
      </c>
      <c r="J12" s="67" t="s">
        <v>521</v>
      </c>
      <c r="K12" s="67" t="s">
        <v>521</v>
      </c>
      <c r="L12" s="67" t="s">
        <v>521</v>
      </c>
      <c r="M12" s="67" t="s">
        <v>520</v>
      </c>
      <c r="N12" s="67" t="s">
        <v>520</v>
      </c>
      <c r="O12" s="67" t="s">
        <v>520</v>
      </c>
      <c r="P12" s="67" t="s">
        <v>520</v>
      </c>
      <c r="Q12" s="67" t="s">
        <v>520</v>
      </c>
      <c r="R12" s="68" t="s">
        <v>521</v>
      </c>
      <c r="S12" s="69" t="s">
        <v>521</v>
      </c>
      <c r="T12" s="67" t="s">
        <v>521</v>
      </c>
      <c r="U12" s="67" t="s">
        <v>521</v>
      </c>
      <c r="V12" s="67" t="s">
        <v>521</v>
      </c>
      <c r="W12" s="67" t="s">
        <v>521</v>
      </c>
      <c r="X12" s="67" t="s">
        <v>521</v>
      </c>
      <c r="Y12" s="67" t="s">
        <v>521</v>
      </c>
      <c r="Z12" s="67" t="s">
        <v>521</v>
      </c>
      <c r="AA12" s="67" t="s">
        <v>521</v>
      </c>
      <c r="AB12" s="68" t="s">
        <v>521</v>
      </c>
      <c r="AC12" s="69" t="s">
        <v>521</v>
      </c>
      <c r="AD12" s="67" t="s">
        <v>521</v>
      </c>
      <c r="AE12" s="67" t="s">
        <v>521</v>
      </c>
      <c r="AF12" s="67" t="s">
        <v>521</v>
      </c>
      <c r="AG12" s="67" t="s">
        <v>521</v>
      </c>
      <c r="AH12" s="67" t="s">
        <v>521</v>
      </c>
      <c r="AI12" s="67" t="s">
        <v>521</v>
      </c>
      <c r="AJ12" s="67" t="s">
        <v>521</v>
      </c>
      <c r="AK12" s="67" t="s">
        <v>521</v>
      </c>
      <c r="AL12" s="68" t="s">
        <v>521</v>
      </c>
      <c r="AM12" s="69" t="s">
        <v>521</v>
      </c>
      <c r="AN12" s="67" t="s">
        <v>521</v>
      </c>
      <c r="AO12" s="67" t="s">
        <v>521</v>
      </c>
      <c r="AP12" s="67" t="s">
        <v>521</v>
      </c>
      <c r="AQ12" s="67" t="s">
        <v>521</v>
      </c>
      <c r="AR12" s="67" t="s">
        <v>521</v>
      </c>
      <c r="AS12" s="67" t="s">
        <v>521</v>
      </c>
      <c r="AT12" s="67" t="s">
        <v>521</v>
      </c>
      <c r="AU12" s="67" t="s">
        <v>521</v>
      </c>
      <c r="AV12" s="68" t="s">
        <v>521</v>
      </c>
      <c r="AW12" s="69" t="s">
        <v>521</v>
      </c>
      <c r="AX12" s="67" t="s">
        <v>521</v>
      </c>
      <c r="AY12" s="67" t="s">
        <v>521</v>
      </c>
      <c r="AZ12" s="67" t="s">
        <v>521</v>
      </c>
      <c r="BA12" s="67" t="s">
        <v>521</v>
      </c>
      <c r="BB12" s="67" t="s">
        <v>521</v>
      </c>
      <c r="BC12" s="67" t="s">
        <v>521</v>
      </c>
      <c r="BD12" s="67" t="s">
        <v>521</v>
      </c>
      <c r="BE12" s="67" t="s">
        <v>521</v>
      </c>
      <c r="BF12" s="68" t="s">
        <v>521</v>
      </c>
      <c r="BG12" s="69" t="s">
        <v>521</v>
      </c>
      <c r="BH12" s="67" t="s">
        <v>521</v>
      </c>
      <c r="BI12" s="67" t="s">
        <v>521</v>
      </c>
      <c r="BJ12" s="67" t="s">
        <v>521</v>
      </c>
      <c r="BK12" s="67" t="s">
        <v>521</v>
      </c>
      <c r="BL12" s="67" t="s">
        <v>521</v>
      </c>
      <c r="BM12" s="67" t="s">
        <v>521</v>
      </c>
      <c r="BN12" s="67" t="s">
        <v>521</v>
      </c>
      <c r="BO12" s="67" t="s">
        <v>521</v>
      </c>
      <c r="BP12" s="68" t="s">
        <v>521</v>
      </c>
      <c r="BQ12" s="70" t="s">
        <v>521</v>
      </c>
      <c r="BR12" s="67" t="s">
        <v>521</v>
      </c>
      <c r="BS12" s="67" t="s">
        <v>521</v>
      </c>
      <c r="BT12" s="67" t="s">
        <v>521</v>
      </c>
      <c r="BU12" s="67" t="s">
        <v>521</v>
      </c>
      <c r="BV12" s="67" t="s">
        <v>521</v>
      </c>
      <c r="BW12" s="67" t="s">
        <v>521</v>
      </c>
      <c r="BX12" s="67" t="s">
        <v>521</v>
      </c>
      <c r="BY12" s="67" t="s">
        <v>521</v>
      </c>
      <c r="BZ12" s="68" t="s">
        <v>521</v>
      </c>
      <c r="CA12" s="69" t="s">
        <v>521</v>
      </c>
      <c r="CB12" s="67" t="s">
        <v>521</v>
      </c>
      <c r="CC12" s="67" t="s">
        <v>521</v>
      </c>
      <c r="CD12" s="67" t="s">
        <v>521</v>
      </c>
      <c r="CE12" s="67" t="s">
        <v>521</v>
      </c>
      <c r="CF12" s="67" t="s">
        <v>521</v>
      </c>
      <c r="CG12" s="67" t="s">
        <v>521</v>
      </c>
      <c r="CH12" s="67" t="s">
        <v>521</v>
      </c>
      <c r="CI12" s="67" t="s">
        <v>521</v>
      </c>
      <c r="CJ12" s="68" t="s">
        <v>521</v>
      </c>
      <c r="CK12" s="69" t="s">
        <v>521</v>
      </c>
      <c r="CL12" s="67" t="s">
        <v>521</v>
      </c>
      <c r="CM12" s="67" t="s">
        <v>521</v>
      </c>
      <c r="CN12" s="67" t="s">
        <v>521</v>
      </c>
      <c r="CO12" s="67" t="s">
        <v>521</v>
      </c>
      <c r="CP12" s="67" t="s">
        <v>521</v>
      </c>
      <c r="CQ12" s="67" t="s">
        <v>521</v>
      </c>
      <c r="CR12" s="67" t="s">
        <v>521</v>
      </c>
      <c r="CS12" s="67" t="s">
        <v>521</v>
      </c>
      <c r="CT12" s="68" t="s">
        <v>521</v>
      </c>
      <c r="CU12" s="69" t="s">
        <v>521</v>
      </c>
      <c r="CV12" s="67" t="s">
        <v>521</v>
      </c>
      <c r="CW12" s="67" t="s">
        <v>521</v>
      </c>
      <c r="CX12" s="67" t="s">
        <v>521</v>
      </c>
      <c r="CY12" s="67" t="s">
        <v>521</v>
      </c>
      <c r="CZ12" s="67" t="s">
        <v>521</v>
      </c>
      <c r="DA12" s="67" t="s">
        <v>521</v>
      </c>
      <c r="DB12" s="67" t="s">
        <v>521</v>
      </c>
      <c r="DC12" s="67" t="s">
        <v>521</v>
      </c>
      <c r="DD12" s="68" t="s">
        <v>521</v>
      </c>
      <c r="DE12" s="69" t="s">
        <v>521</v>
      </c>
      <c r="DF12" s="71" t="s">
        <v>521</v>
      </c>
      <c r="DG12" s="67" t="s">
        <v>521</v>
      </c>
      <c r="DH12" s="67" t="s">
        <v>521</v>
      </c>
      <c r="DI12" s="67" t="s">
        <v>521</v>
      </c>
      <c r="DJ12" s="67" t="s">
        <v>521</v>
      </c>
      <c r="DK12" s="67" t="s">
        <v>521</v>
      </c>
      <c r="DL12" s="67" t="s">
        <v>521</v>
      </c>
      <c r="DM12" s="67" t="s">
        <v>521</v>
      </c>
      <c r="DN12" s="68" t="s">
        <v>521</v>
      </c>
      <c r="DO12" s="70" t="s">
        <v>521</v>
      </c>
      <c r="DP12" s="71" t="s">
        <v>521</v>
      </c>
      <c r="DQ12" s="67" t="s">
        <v>521</v>
      </c>
      <c r="DR12" s="67" t="s">
        <v>521</v>
      </c>
      <c r="DS12" s="67" t="s">
        <v>521</v>
      </c>
      <c r="DT12" s="67" t="s">
        <v>521</v>
      </c>
      <c r="DU12" s="67" t="s">
        <v>521</v>
      </c>
      <c r="DV12" s="67" t="s">
        <v>521</v>
      </c>
      <c r="DW12" s="67" t="s">
        <v>521</v>
      </c>
      <c r="DX12" s="72" t="s">
        <v>521</v>
      </c>
      <c r="DY12" s="73" t="s">
        <v>522</v>
      </c>
      <c r="DZ12" s="74">
        <v>2</v>
      </c>
      <c r="EA12" s="74">
        <v>3</v>
      </c>
      <c r="EB12" s="74">
        <v>3</v>
      </c>
      <c r="EC12" s="75">
        <v>4</v>
      </c>
      <c r="ED12" s="76" t="s">
        <v>522</v>
      </c>
      <c r="EE12" s="74">
        <f t="shared" si="16"/>
        <v>2</v>
      </c>
      <c r="EF12" s="74">
        <f t="shared" si="17"/>
        <v>6</v>
      </c>
      <c r="EG12" s="74">
        <f t="shared" si="18"/>
        <v>18</v>
      </c>
      <c r="EH12" s="77">
        <f t="shared" si="19"/>
        <v>72</v>
      </c>
      <c r="EI12" s="73">
        <v>20</v>
      </c>
      <c r="EJ12" s="74">
        <v>20</v>
      </c>
      <c r="EK12" s="74">
        <v>40</v>
      </c>
      <c r="EL12" s="74">
        <v>60</v>
      </c>
      <c r="EM12" s="75">
        <v>170</v>
      </c>
      <c r="EN12" s="78">
        <v>1</v>
      </c>
      <c r="EO12" s="79">
        <f t="shared" si="20"/>
        <v>0.5</v>
      </c>
      <c r="EP12" s="79">
        <f t="shared" si="21"/>
        <v>0.33333333333333337</v>
      </c>
      <c r="EQ12" s="79">
        <f t="shared" si="22"/>
        <v>0.16666666666666669</v>
      </c>
      <c r="ER12" s="80">
        <f t="shared" si="23"/>
        <v>0.11805555555555555</v>
      </c>
      <c r="ES12" s="81" t="s">
        <v>532</v>
      </c>
      <c r="ET12" s="82"/>
      <c r="EU12" s="83">
        <v>4</v>
      </c>
      <c r="EV12" s="73">
        <v>7</v>
      </c>
      <c r="EW12" s="74">
        <v>8</v>
      </c>
      <c r="EX12" s="74">
        <v>3</v>
      </c>
      <c r="EY12" s="74">
        <v>5</v>
      </c>
      <c r="EZ12" s="74">
        <v>3</v>
      </c>
      <c r="FA12" s="74">
        <v>6</v>
      </c>
      <c r="FB12" s="74">
        <v>3</v>
      </c>
      <c r="FC12" s="74">
        <v>3</v>
      </c>
      <c r="FD12" s="74">
        <f t="shared" si="24"/>
        <v>6</v>
      </c>
      <c r="FE12" s="84">
        <f t="shared" si="25"/>
        <v>6</v>
      </c>
      <c r="FF12" s="73">
        <f>RANK(EV12,$EV$9:$EV$497,0)</f>
        <v>434</v>
      </c>
      <c r="FG12" s="74">
        <f>RANK(EW12,$EW$9:$EW$497,0)</f>
        <v>419</v>
      </c>
      <c r="FH12" s="74">
        <f>RANK(EX12,$EX$9:$EX$497,0)</f>
        <v>435</v>
      </c>
      <c r="FI12" s="74">
        <f>RANK(EY12,$EY$9:$EY$497,0)</f>
        <v>423</v>
      </c>
      <c r="FJ12" s="74">
        <f>RANK(EZ12,$EZ$9:$EZ$497,0)</f>
        <v>426</v>
      </c>
      <c r="FK12" s="74">
        <f>RANK(FA12,$FA$9:$FA$497,0)</f>
        <v>374</v>
      </c>
      <c r="FL12" s="74">
        <f>RANK(FB12,$FB$9:$FB$497,0)</f>
        <v>436</v>
      </c>
      <c r="FM12" s="74">
        <f>RANK(FC12,$FC$9:$FC$497,0)</f>
        <v>427</v>
      </c>
      <c r="FN12" s="74">
        <f>RANK(FD12,$FD$9:$FD$497,0)</f>
        <v>436</v>
      </c>
      <c r="FO12" s="84">
        <f>RANK(FE12,$FE$9:$FE$497,0)</f>
        <v>437</v>
      </c>
      <c r="FP12" s="73">
        <f>COUNTIFS($EV$9:$EV$497,"&gt;"&amp;EV12,$ES$9:$ES$497,ES12)+1</f>
        <v>68</v>
      </c>
      <c r="FQ12" s="74">
        <f>COUNTIFS($EW$9:$EW$497,"&gt;"&amp;EW12,$ES$9:$ES$497,ES12)+1</f>
        <v>68</v>
      </c>
      <c r="FR12" s="74">
        <f>COUNTIFS($EX$9:$EX$497,"&gt;"&amp;EX12,$ES$9:$ES$497,ES12)+1</f>
        <v>68</v>
      </c>
      <c r="FS12" s="74">
        <f>COUNTIFS($EY$9:$EY$497,"&gt;"&amp;EY12,$ES$9:$ES$497,ES12)+1</f>
        <v>67</v>
      </c>
      <c r="FT12" s="74">
        <f>COUNTIFS($EZ$9:$EZ$497,"&gt;"&amp;EZ12,$ES$9:$ES$497,ES12)+1</f>
        <v>69</v>
      </c>
      <c r="FU12" s="74">
        <f>COUNTIFS($FA$9:$FA$497,"&gt;"&amp;FA12,$ES$9:$ES$497,ES12)+1</f>
        <v>69</v>
      </c>
      <c r="FV12" s="74">
        <f>COUNTIFS($FB$9:$FB$497,"&gt;"&amp;FB12,$ES$9:$ES$497,ES12)+1</f>
        <v>69</v>
      </c>
      <c r="FW12" s="74">
        <f>COUNTIFS($FC$9:$FC$497,"&gt;"&amp;FC12,$ES$9:$ES$497,ES12)+1</f>
        <v>69</v>
      </c>
      <c r="FX12" s="74">
        <f>COUNTIFS($FD$9:$FD$497,"&gt;"&amp;FD12,$ES$9:$ES$497,ES12)+1</f>
        <v>68</v>
      </c>
      <c r="FY12" s="84">
        <f>COUNTIFS($FE$9:$FE$497,"&gt;"&amp;FE12,$ES$9:$ES$497,ES12)+1</f>
        <v>68</v>
      </c>
      <c r="FZ12" s="85">
        <f t="shared" si="26"/>
        <v>0.88</v>
      </c>
      <c r="GA12" s="86">
        <f t="shared" si="27"/>
        <v>1</v>
      </c>
      <c r="GB12" s="86">
        <f t="shared" si="28"/>
        <v>0.38</v>
      </c>
      <c r="GC12" s="86">
        <f t="shared" si="29"/>
        <v>0.63</v>
      </c>
      <c r="GD12" s="86">
        <f t="shared" si="30"/>
        <v>0.38</v>
      </c>
      <c r="GE12" s="86">
        <f t="shared" si="31"/>
        <v>0.75</v>
      </c>
      <c r="GF12" s="86">
        <f t="shared" si="32"/>
        <v>0.38</v>
      </c>
      <c r="GG12" s="86">
        <f t="shared" si="33"/>
        <v>0.38</v>
      </c>
      <c r="GH12" s="86">
        <f t="shared" si="34"/>
        <v>0.75</v>
      </c>
      <c r="GI12" s="87">
        <f t="shared" si="35"/>
        <v>0.75</v>
      </c>
      <c r="GJ12" s="85">
        <f>ROUND(((FZ12-AVERAGE(FZ$9:FZ$497))/STDEVP(FZ$9:FZ$497)*10+50),2)</f>
        <v>46.63</v>
      </c>
      <c r="GK12" s="86">
        <f>ROUND(((GA12-AVERAGE(GA$9:GA$497))/STDEVP(GA$9:GA$497)*10+50),2)</f>
        <v>59.25</v>
      </c>
      <c r="GL12" s="86">
        <f>ROUND(((GB12-AVERAGE(GB$9:GB$497))/STDEVP(GB$9:GB$497)*10+50),2)</f>
        <v>42.38</v>
      </c>
      <c r="GM12" s="86">
        <f>ROUND(((GC12-AVERAGE(GC$9:GC$497))/STDEVP(GC$9:GC$497)*10+50),2)</f>
        <v>55.21</v>
      </c>
      <c r="GN12" s="86">
        <f>ROUND(((GD12-AVERAGE(GD$9:GD$497))/STDEVP(GD$9:GD$497)*10+50),2)</f>
        <v>49.58</v>
      </c>
      <c r="GO12" s="86">
        <f>ROUND(((GE12-AVERAGE(GE$9:GE$497))/STDEVP(GE$9:GE$497)*10+50),2)</f>
        <v>64.58</v>
      </c>
      <c r="GP12" s="86">
        <f>ROUND(((GF12-AVERAGE(GF$9:GF$497))/STDEVP(GF$9:GF$497)*10+50),2)</f>
        <v>41.97</v>
      </c>
      <c r="GQ12" s="86">
        <f>ROUND(((GG12-AVERAGE(GG$9:GG$497))/STDEVP(GG$9:GG$497)*10+50),2)</f>
        <v>42.15</v>
      </c>
      <c r="GR12" s="86">
        <f>ROUND(((GH12-AVERAGE(GH$9:GH$497))/STDEVP(GH$9:GH$497)*10+50),2)</f>
        <v>41.8</v>
      </c>
      <c r="GS12" s="87">
        <f>ROUND(((GI12-AVERAGE(GI$9:GI$497))/STDEVP(GI$9:GI$497)*10+50),2)</f>
        <v>40.26</v>
      </c>
      <c r="GT12" s="73">
        <f>RANK(GJ12,$GJ$9:$GJ$497,0)</f>
        <v>278</v>
      </c>
      <c r="GU12" s="74">
        <f>RANK(GK12,$GK$9:$GK$497,0)</f>
        <v>78</v>
      </c>
      <c r="GV12" s="74">
        <f>RANK(GL12,$GL$9:$GL$497,0)</f>
        <v>341</v>
      </c>
      <c r="GW12" s="74">
        <f>RANK(GM12,$GM$9:$GM$497,0)</f>
        <v>96</v>
      </c>
      <c r="GX12" s="74">
        <f>RANK(GN12,$GN$9:$GN$497,0)</f>
        <v>135</v>
      </c>
      <c r="GY12" s="74">
        <f>RANK(GO12,$GO$9:$GO$497,0)</f>
        <v>40</v>
      </c>
      <c r="GZ12" s="74">
        <f>RANK(GP12,$GP$9:$GP$497,0)</f>
        <v>327</v>
      </c>
      <c r="HA12" s="74">
        <f>RANK(GQ12,$GQ$9:$GQ$497,0)</f>
        <v>343</v>
      </c>
      <c r="HB12" s="74">
        <f>RANK(GR12,$GR$9:$GR$497,0)</f>
        <v>356</v>
      </c>
      <c r="HC12" s="84">
        <f>RANK(GS12,$GS$9:$GS$497,0)</f>
        <v>381</v>
      </c>
      <c r="HD12" s="85">
        <f>ROUND(AVERAGEIF($ES$9:$ES$497,$ES12,$FZ$9:$FZ$497),2)</f>
        <v>0.93</v>
      </c>
      <c r="HE12" s="86">
        <f>ROUND(AVERAGEIF($ES$9:$ES$497,$ES12,$GA$9:$GA$497),2)</f>
        <v>0.96</v>
      </c>
      <c r="HF12" s="86">
        <f>ROUND(AVERAGEIF($ES$9:$ES$497,$ES12,$GB$9:$GB$497),2)</f>
        <v>0.41</v>
      </c>
      <c r="HG12" s="86">
        <f>ROUND(AVERAGEIF($ES$9:$ES$497,$ES12,$GC$9:$GC$497),2)</f>
        <v>0.46</v>
      </c>
      <c r="HH12" s="86">
        <f>ROUND(AVERAGEIF($ES$9:$ES$497,$ES12,$GD$9:$GD$497),2)</f>
        <v>0.38</v>
      </c>
      <c r="HI12" s="86">
        <f>ROUND(AVERAGEIF($ES$9:$ES$497,$ES12,$GE$9:$GE$497),2)</f>
        <v>0.85</v>
      </c>
      <c r="HJ12" s="86">
        <f>ROUND(AVERAGEIF($ES$9:$ES$497,$ES12,$GF$9:$GF$497),2)</f>
        <v>0.44</v>
      </c>
      <c r="HK12" s="86">
        <f>ROUND(AVERAGEIF($ES$9:$ES$497,$ES12,$GG$9:$GG$497),2)</f>
        <v>0.42</v>
      </c>
      <c r="HL12" s="86">
        <f>ROUND(AVERAGEIF($ES$9:$ES$497,$ES12,$GH$9:$GH$497),2)</f>
        <v>0.8</v>
      </c>
      <c r="HM12" s="87">
        <f>ROUND(AVERAGEIF($ES$9:$ES$497,$ES12,$GI$9:$GI$497),2)</f>
        <v>0.84</v>
      </c>
      <c r="HN12" s="88">
        <f t="shared" si="36"/>
        <v>-5.0000000000000044E-2</v>
      </c>
      <c r="HO12" s="89">
        <f t="shared" si="37"/>
        <v>4.0000000000000036E-2</v>
      </c>
      <c r="HP12" s="89">
        <f t="shared" si="38"/>
        <v>-2.9999999999999971E-2</v>
      </c>
      <c r="HQ12" s="89">
        <f t="shared" si="39"/>
        <v>0.16999999999999998</v>
      </c>
      <c r="HR12" s="89">
        <f t="shared" si="40"/>
        <v>0</v>
      </c>
      <c r="HS12" s="89">
        <f t="shared" si="41"/>
        <v>-9.9999999999999978E-2</v>
      </c>
      <c r="HT12" s="89">
        <f t="shared" si="42"/>
        <v>-0.06</v>
      </c>
      <c r="HU12" s="89">
        <f t="shared" si="43"/>
        <v>-3.999999999999998E-2</v>
      </c>
      <c r="HV12" s="89">
        <f t="shared" si="44"/>
        <v>-5.0000000000000044E-2</v>
      </c>
      <c r="HW12" s="90">
        <f t="shared" si="45"/>
        <v>-8.9999999999999969E-2</v>
      </c>
      <c r="HX12" s="73">
        <f>COUNTIFS($FZ$9:$FZ$497,"&gt;"&amp;FZ12,$ES$9:$ES$497,$ES12)+1</f>
        <v>40</v>
      </c>
      <c r="HY12" s="74">
        <f>COUNTIFS($GA$9:$GA$497,"&gt;"&amp;GA12,$ES$9:$ES$497,$ES12)+1</f>
        <v>23</v>
      </c>
      <c r="HZ12" s="74">
        <f>COUNTIFS($GB$9:$GB$497,"&gt;"&amp;GB12,$ES$9:$ES$497,$ES12)+1</f>
        <v>46</v>
      </c>
      <c r="IA12" s="74">
        <f>COUNTIFS($GC$9:$GC$497,"&gt;"&amp;GC12,$ES$9:$ES$497,$ES12)+1</f>
        <v>9</v>
      </c>
      <c r="IB12" s="74">
        <f>COUNTIFS($GD$9:$GD$497,"&gt;"&amp;GD12,$ES$9:$ES$497,$ES12)+1</f>
        <v>32</v>
      </c>
      <c r="IC12" s="74">
        <f>COUNTIFS($GE$9:$GE$497,"&gt;"&amp;GE12,$ES$9:$ES$497,$ES12)+1</f>
        <v>35</v>
      </c>
      <c r="ID12" s="74">
        <f>COUNTIFS($GF$9:$GF$497,"&gt;"&amp;GF12,$ES$9:$ES$497,$ES12)+1</f>
        <v>42</v>
      </c>
      <c r="IE12" s="74">
        <f>COUNTIFS($GG$9:$GG$497,"&gt;"&amp;GG12,$ES$9:$ES$497,$ES12)+1</f>
        <v>43</v>
      </c>
      <c r="IF12" s="74">
        <f>COUNTIFS($GH$9:$GH$497,"&gt;"&amp;GH12,$ES$9:$ES$497,$ES12)+1</f>
        <v>34</v>
      </c>
      <c r="IG12" s="84">
        <f>COUNTIFS($GI$9:$GI$497,"&gt;"&amp;GI12,$ES$9:$ES$497,$ES12)+1</f>
        <v>48</v>
      </c>
      <c r="IH12" s="91"/>
      <c r="II12" s="79"/>
      <c r="IJ12" s="79"/>
      <c r="IK12" s="79"/>
      <c r="IL12" s="79"/>
      <c r="IM12" s="92"/>
      <c r="IN12" s="93"/>
      <c r="IO12" s="94"/>
      <c r="IP12" s="95"/>
      <c r="IQ12" s="79"/>
      <c r="IR12" s="79"/>
      <c r="IS12" s="79"/>
      <c r="IT12" s="79"/>
      <c r="IU12" s="79"/>
      <c r="IV12" s="79"/>
      <c r="IW12" s="96"/>
      <c r="IX12" s="93"/>
      <c r="IY12" s="79"/>
      <c r="IZ12" s="79"/>
      <c r="JA12" s="79"/>
      <c r="JB12" s="79"/>
      <c r="JC12" s="79"/>
      <c r="JD12" s="79"/>
      <c r="JE12" s="97"/>
      <c r="JF12" s="95"/>
      <c r="JG12" s="79"/>
      <c r="JH12" s="79"/>
      <c r="JI12" s="79"/>
      <c r="JJ12" s="79"/>
      <c r="JK12" s="79"/>
      <c r="JL12" s="79"/>
      <c r="JM12" s="96"/>
      <c r="JN12" s="93"/>
      <c r="JO12" s="79"/>
      <c r="JP12" s="79"/>
      <c r="JQ12" s="79"/>
      <c r="JR12" s="79"/>
      <c r="JS12" s="79"/>
      <c r="JT12" s="79"/>
      <c r="JU12" s="79"/>
      <c r="JV12" s="79"/>
      <c r="JW12" s="79"/>
      <c r="JX12" s="79"/>
      <c r="JY12" s="79"/>
      <c r="JZ12" s="97"/>
      <c r="KA12" s="93"/>
      <c r="KB12" s="79"/>
      <c r="KC12" s="79"/>
      <c r="KD12" s="79"/>
      <c r="KE12" s="97"/>
      <c r="KF12" s="95"/>
      <c r="KG12" s="79"/>
      <c r="KH12" s="79"/>
      <c r="KI12" s="79"/>
      <c r="KJ12" s="79"/>
      <c r="KK12" s="98"/>
      <c r="KL12" s="79"/>
      <c r="KM12" s="79"/>
      <c r="KN12" s="79"/>
      <c r="KO12" s="79"/>
      <c r="KP12" s="79"/>
      <c r="KQ12" s="79"/>
      <c r="KR12" s="79"/>
      <c r="KS12" s="96"/>
      <c r="KT12" s="96"/>
      <c r="KU12" s="96"/>
      <c r="KV12" s="96"/>
      <c r="KW12" s="93"/>
      <c r="KX12" s="79"/>
      <c r="KY12" s="79"/>
      <c r="KZ12" s="79"/>
      <c r="LA12" s="79"/>
      <c r="LB12" s="79"/>
      <c r="LC12" s="96"/>
      <c r="LD12" s="93"/>
      <c r="LE12" s="94"/>
      <c r="LF12" s="99"/>
      <c r="LG12" s="75"/>
      <c r="LH12" s="93"/>
      <c r="LI12" s="79"/>
      <c r="LJ12" s="74"/>
      <c r="LK12" s="74"/>
      <c r="LL12" s="74"/>
      <c r="LM12" s="100"/>
      <c r="LN12" s="95"/>
      <c r="LO12" s="79"/>
      <c r="LP12" s="79"/>
      <c r="LQ12" s="79"/>
      <c r="LR12" s="96"/>
      <c r="LS12" s="93"/>
      <c r="LT12" s="79"/>
      <c r="LU12" s="79"/>
      <c r="LV12" s="79"/>
      <c r="LW12" s="79"/>
      <c r="LX12" s="79"/>
      <c r="LY12" s="79"/>
      <c r="LZ12" s="79"/>
      <c r="MA12" s="97"/>
      <c r="MB12" s="95"/>
      <c r="MC12" s="79"/>
      <c r="MD12" s="79"/>
      <c r="ME12" s="79"/>
      <c r="MF12" s="79"/>
      <c r="MG12" s="79"/>
      <c r="MH12" s="79"/>
      <c r="MI12" s="79"/>
      <c r="MJ12" s="79"/>
      <c r="MK12" s="79"/>
      <c r="ML12" s="79"/>
      <c r="MM12" s="79"/>
      <c r="MN12" s="98"/>
      <c r="MO12" s="98"/>
      <c r="MP12" s="96"/>
      <c r="MQ12" s="93"/>
      <c r="MR12" s="79"/>
      <c r="MS12" s="79"/>
      <c r="MT12" s="79"/>
      <c r="MU12" s="79"/>
      <c r="MV12" s="98"/>
      <c r="MW12" s="79"/>
      <c r="MX12" s="79"/>
      <c r="MY12" s="79"/>
      <c r="MZ12" s="79"/>
      <c r="NA12" s="79"/>
      <c r="NB12" s="79"/>
      <c r="NC12" s="79"/>
      <c r="ND12" s="96"/>
      <c r="NE12" s="96"/>
      <c r="NF12" s="96"/>
      <c r="NG12" s="96"/>
      <c r="NH12" s="93"/>
      <c r="NI12" s="79"/>
      <c r="NJ12" s="79"/>
      <c r="NK12" s="79"/>
      <c r="NL12" s="79"/>
      <c r="NM12" s="79"/>
      <c r="NN12" s="94"/>
      <c r="NO12" s="93"/>
      <c r="NP12" s="80"/>
      <c r="NQ12" s="124" t="s">
        <v>533</v>
      </c>
      <c r="NR12" s="102" t="s">
        <v>540</v>
      </c>
      <c r="NS12" s="102"/>
      <c r="NT12" s="102"/>
      <c r="NU12" s="102"/>
      <c r="NV12" s="104">
        <v>43720</v>
      </c>
      <c r="NW12" s="102" t="s">
        <v>525</v>
      </c>
      <c r="NX12" s="105" t="s">
        <v>541</v>
      </c>
      <c r="NY12" s="106" t="s">
        <v>542</v>
      </c>
      <c r="NZ12" s="105" t="s">
        <v>2307</v>
      </c>
      <c r="OA12" s="107"/>
      <c r="OB12" s="107"/>
      <c r="OC12" s="107"/>
      <c r="OD12" s="108">
        <f t="shared" si="46"/>
        <v>72</v>
      </c>
      <c r="OE12" s="109">
        <v>7</v>
      </c>
      <c r="OF12" s="110">
        <f t="shared" si="47"/>
        <v>20</v>
      </c>
      <c r="OG12" s="109">
        <v>7</v>
      </c>
      <c r="OH12" s="111">
        <f>ROUND(AVERAGEIF($ES$9:$ES$497,$ES12,EV$9:EV$497),0)</f>
        <v>58</v>
      </c>
      <c r="OI12" s="112">
        <f>ROUND(AVERAGEIF($ES$9:$ES$497,$ES12,EW$9:EW$497),0)</f>
        <v>57</v>
      </c>
      <c r="OJ12" s="112">
        <f>ROUND(AVERAGEIF($ES$9:$ES$497,$ES12,EX$9:EX$497),0)</f>
        <v>24</v>
      </c>
      <c r="OK12" s="112">
        <f>ROUND(AVERAGEIF($ES$9:$ES$497,$ES12,EY$9:EY$497),0)</f>
        <v>29</v>
      </c>
      <c r="OL12" s="112">
        <f>ROUND(AVERAGEIF($ES$9:$ES$497,$ES12,EZ$9:EZ$497),0)</f>
        <v>25</v>
      </c>
      <c r="OM12" s="112">
        <f>ROUND(AVERAGEIF($ES$9:$ES$497,$ES12,FA$9:FA$497),0)</f>
        <v>51</v>
      </c>
      <c r="ON12" s="112">
        <f>ROUND(AVERAGEIF($ES$9:$ES$497,$ES12,FB$9:FB$497),0)</f>
        <v>27</v>
      </c>
      <c r="OO12" s="112">
        <f>ROUND(AVERAGEIF($ES$9:$ES$497,$ES12,FC$9:FC$497),0)</f>
        <v>25</v>
      </c>
      <c r="OP12" s="112">
        <f>ROUND(AVERAGEIF($ES$9:$ES$497,$ES12,FD$9:FD$497),0)</f>
        <v>49</v>
      </c>
      <c r="OQ12" s="113">
        <f>ROUND(AVERAGEIF($ES$9:$ES$497,$ES12,FE$9:FE$497),0)</f>
        <v>49</v>
      </c>
      <c r="OR12" s="114">
        <f>ROUND(EV12/MAX(EV$9:EV$497)*100,0)</f>
        <v>4</v>
      </c>
      <c r="OS12" s="115">
        <f>ROUND(EW12/MAX(EW$9:EW$497)*100,0)</f>
        <v>6</v>
      </c>
      <c r="OT12" s="115">
        <f>ROUND(EX12/MAX(EX$9:EX$497)*100,0)</f>
        <v>3</v>
      </c>
      <c r="OU12" s="115">
        <f>ROUND(EY12/MAX(EY$9:EY$497)*100,0)</f>
        <v>3</v>
      </c>
      <c r="OV12" s="115">
        <f>ROUND(EZ12/MAX(EZ$9:EZ$497)*100,0)</f>
        <v>2</v>
      </c>
      <c r="OW12" s="115">
        <f>ROUND(FA12/MAX(FA$9:FA$497)*100,0)</f>
        <v>5</v>
      </c>
      <c r="OX12" s="115">
        <f>ROUND(FB12/MAX(FB$9:FB$497)*100,0)</f>
        <v>2</v>
      </c>
      <c r="OY12" s="116">
        <f>ROUND(FC12/MAX(FC$9:FC$497)*100,0)</f>
        <v>2</v>
      </c>
      <c r="OZ12" s="115">
        <f>ROUND(FD12/MAX(FD$9:FD$497)*100,0)</f>
        <v>4</v>
      </c>
      <c r="PA12" s="117">
        <f>ROUND(FE12/MAX(FE$9:FE$497)*100,0)</f>
        <v>2</v>
      </c>
      <c r="PB12" s="118">
        <f t="shared" si="48"/>
        <v>38</v>
      </c>
      <c r="PC12" s="115">
        <f t="shared" si="49"/>
        <v>35</v>
      </c>
      <c r="PD12" s="115">
        <f t="shared" si="50"/>
        <v>44</v>
      </c>
      <c r="PE12" s="115">
        <f t="shared" si="51"/>
        <v>42</v>
      </c>
      <c r="PF12" s="115">
        <f t="shared" si="52"/>
        <v>45</v>
      </c>
      <c r="PG12" s="119">
        <f t="shared" si="53"/>
        <v>43</v>
      </c>
      <c r="PH12" s="118">
        <f>ROUND(PB12/MAX(PB$9:PB$497)*100,0)</f>
        <v>5</v>
      </c>
      <c r="PI12" s="115">
        <f>ROUND(PC12/MAX(PC$9:PC$497)*100,0)</f>
        <v>4</v>
      </c>
      <c r="PJ12" s="115">
        <f>ROUND(PD12/MAX(PD$9:PD$497)*100,0)</f>
        <v>5</v>
      </c>
      <c r="PK12" s="115">
        <f>ROUND(PE12/MAX(PE$9:PE$497)*100,0)</f>
        <v>4</v>
      </c>
      <c r="PL12" s="115">
        <f>ROUND(PF12/MAX(PF$9:PF$497)*100,0)</f>
        <v>6</v>
      </c>
      <c r="PM12" s="119">
        <f>ROUND(PG12/MAX(PG$9:PG$497)*100,0)</f>
        <v>6</v>
      </c>
      <c r="PN12" s="118">
        <f>RANK(PH12,PH$9:PH$497,0)</f>
        <v>433</v>
      </c>
      <c r="PO12" s="115">
        <f>RANK(PI12,PI$9:PI$497,0)</f>
        <v>435</v>
      </c>
      <c r="PP12" s="115">
        <f>RANK(PJ12,PJ$9:PJ$497,0)</f>
        <v>434</v>
      </c>
      <c r="PQ12" s="115">
        <f>RANK(PK12,PK$9:PK$497,0)</f>
        <v>433</v>
      </c>
      <c r="PR12" s="115">
        <f>RANK(PL12,PL$9:PL$497,0)</f>
        <v>429</v>
      </c>
      <c r="PS12" s="119">
        <f>RANK(PM12,PM$9:PM$497,0)</f>
        <v>429</v>
      </c>
      <c r="PT12" s="120">
        <f>ROUND(FZ12/MAX(FZ$9:FZ$497)*100,0)</f>
        <v>48</v>
      </c>
      <c r="PU12" s="115">
        <f>ROUND(GA12/MAX(GA$9:GA$497)*100,0)</f>
        <v>56</v>
      </c>
      <c r="PV12" s="115">
        <f>ROUND(GB12/MAX(GB$9:GB$497)*100,0)</f>
        <v>28</v>
      </c>
      <c r="PW12" s="115">
        <f>ROUND(GC12/MAX(GC$9:GC$497)*100,0)</f>
        <v>50</v>
      </c>
      <c r="PX12" s="115">
        <f>ROUND(GD12/MAX(GD$9:GD$497)*100,0)</f>
        <v>21</v>
      </c>
      <c r="PY12" s="115">
        <f>ROUND(GE12/MAX(GE$9:GE$497)*100,0)</f>
        <v>45</v>
      </c>
      <c r="PZ12" s="115">
        <f>ROUND(GF12/MAX(GF$9:GF$497)*100,0)</f>
        <v>18</v>
      </c>
      <c r="QA12" s="116">
        <f>ROUND(GG12/MAX(GG$9:GG$497)*100,0)</f>
        <v>21</v>
      </c>
      <c r="QB12" s="115">
        <f>ROUND(GH12/MAX(GH$9:GH$497)*100,0)</f>
        <v>33</v>
      </c>
      <c r="QC12" s="121">
        <f>ROUND(GI12/MAX(GI$9:GI$497)*100,0)</f>
        <v>24</v>
      </c>
      <c r="QD12" s="120">
        <f>ROUND(AVERAGEIF($ES$9:$ES$497,$ES12,PT$9:PT$497),0)</f>
        <v>51</v>
      </c>
      <c r="QE12" s="120">
        <f>ROUND(AVERAGEIF($ES$9:$ES$497,$ES12,PU$9:PU$497),0)</f>
        <v>54</v>
      </c>
      <c r="QF12" s="120">
        <f>ROUND(AVERAGEIF($ES$9:$ES$497,$ES12,PV$9:PV$497),0)</f>
        <v>30</v>
      </c>
      <c r="QG12" s="120">
        <f>ROUND(AVERAGEIF($ES$9:$ES$497,$ES12,PW$9:PW$497),0)</f>
        <v>36</v>
      </c>
      <c r="QH12" s="120">
        <f>ROUND(AVERAGEIF($ES$9:$ES$497,$ES12,PX$9:PX$497),0)</f>
        <v>21</v>
      </c>
      <c r="QI12" s="120">
        <f>ROUND(AVERAGEIF($ES$9:$ES$497,$ES12,PY$9:PY$497),0)</f>
        <v>51</v>
      </c>
      <c r="QJ12" s="120">
        <f>ROUND(AVERAGEIF($ES$9:$ES$497,$ES12,PZ$9:PZ$497),0)</f>
        <v>21</v>
      </c>
      <c r="QK12" s="120">
        <f>ROUND(AVERAGEIF($ES$9:$ES$497,$ES12,QA$9:QA$497),0)</f>
        <v>23</v>
      </c>
      <c r="QL12" s="120">
        <f>ROUND(AVERAGEIF($ES$9:$ES$497,$ES12,QB$9:QB$497),0)</f>
        <v>35</v>
      </c>
      <c r="QM12" s="120">
        <f>ROUND(AVERAGEIF($ES$9:$ES$497,$ES12,QC$9:QC$497),0)</f>
        <v>27</v>
      </c>
      <c r="QN12" s="114"/>
      <c r="QO12" s="115"/>
      <c r="QP12" s="115"/>
      <c r="QQ12" s="115"/>
      <c r="QR12" s="115"/>
      <c r="QS12" s="119"/>
      <c r="QT12" s="114"/>
      <c r="QU12" s="115"/>
      <c r="QV12" s="115"/>
      <c r="QW12" s="115"/>
      <c r="QX12" s="115"/>
      <c r="QY12" s="115"/>
      <c r="QZ12" s="114"/>
      <c r="RA12" s="115"/>
      <c r="RB12" s="115"/>
      <c r="RC12" s="115"/>
      <c r="RD12" s="115"/>
      <c r="RE12" s="115"/>
      <c r="RF12" s="122"/>
      <c r="RG12" s="115">
        <f>($RH$3*(IH12+IJ12)*100*100/MAX(EX$9:EX$497)*$RO$3) +($RH$3*(II12+IJ12)*100*100/MAX(EX$9:EX$497)*$RO$4) + ($RH$3*IK12*100*100/MAX(EX$9:EX$497)*0.098)</f>
        <v>0</v>
      </c>
      <c r="RH12" s="115">
        <f>($RH$4*IL12*100*100/MAX(EZ$9:EZ$497))*$RQ$3</f>
        <v>0</v>
      </c>
      <c r="RI12" s="115">
        <f>($RH$3*IM12*100*100/MAX(EY$9:EY$497))*$RQ$4</f>
        <v>0</v>
      </c>
      <c r="RJ12" s="115">
        <f>($RH$3*IN12*100*100/MAX(EX$9:EX$497))</f>
        <v>0</v>
      </c>
      <c r="RK12" s="115">
        <f>($RH$4*IO12*100*100/MAX(EZ$9:EZ$497))*$RQ$3</f>
        <v>0</v>
      </c>
      <c r="RL12" s="115">
        <f>(($RL$4*IP12*100*((100/MAX(EX$9:EX$497)+100/MAX(EZ$9:EZ$497))/2))+($RL$4*IQ12*100*((100/MAX(EX$9:EX$497)+100/MAX(EZ$9:EZ$497))/2))+($RL$4*IR12*100*((100/MAX(EX$9:EX$497)+100/MAX(EZ$9:EZ$497))/2))+($RL$4*IS12*100*((100/MAX(EX$9:EX$497)+100/MAX(EZ$9:EZ$497))/2))+($RL$4*IT12*100*((100/MAX(EX$9:EX$497)+100/MAX(EZ$9:EZ$497))/2))+($RL$4*IU12*100*((100/MAX(EX$9:EX$497)+100/MAX(EZ$9:EZ$497))/2))+($RL$4*IV12*100*((100/MAX(EX$9:EX$497)+100/MAX(EZ$9:EZ$497))/2))+($RL$4*IW12*100*((100/MAX(EX$9:EX$497)+100/MAX(EZ$9:EZ$497))/2)))*$RS$3</f>
        <v>0</v>
      </c>
      <c r="RM12" s="115">
        <f>(($RH$3*IX12*100*100/MAX(EX$9:EX$497))+($RH$3*IY12*100*100/MAX(EX$9:EX$497))+($RH$3*IZ12*100*100/MAX(EX$9:EX$497))+($RH$3*JA12*100*100/MAX(EX$9:EX$497))+($RH$3*JB12*100*100/MAX(EX$9:EX$497))+($RH$3*JC12*100*100/MAX(EX$9:EX$497))+($RH$3*JD12*100*100/MAX(EX$9:EX$497))+($RH$3*JE12*100*100/MAX(EX$9:EX$497)))*$RS$4</f>
        <v>0</v>
      </c>
      <c r="RN12" s="115">
        <f>(($RH$4*JF12*100*100/MAX(EZ$9:EZ$497)) + ($RH$4*JG12*100*100/MAX(EZ$9:EZ$497)) + ($RH$4*JH12*100*100/MAX(EZ$9:EZ$497)) + ($RH$4*JI12*100*100/MAX(EZ$9:EZ$497)) + ($RH$4*JJ12*100*100/MAX(EZ$9:EZ$497)) + ($RH$4*JK12*100*100/MAX(EZ$9:EZ$497)) + ($RH$4*JL12*100*100/MAX(EZ$9:EZ$497)) + ($RH$4*JM12*100*100/MAX(EZ$9:EZ$497)))*$RU$3</f>
        <v>0</v>
      </c>
      <c r="RO12" s="115">
        <f>(($RL$4*JN12*100*((100/MAX(EX$9:EX$497)+100/MAX(EZ$9:EZ$497))/2))+($RL$4*JO12*100*((100/MAX(EX$9:EX$497)+100/MAX(EZ$9:EZ$497))/2))+($RL$4*JP12*100*((100/MAX(EX$9:EX$497)+100/MAX(EZ$9:EZ$497))/2))+($RL$4*JQ12*100*((100/MAX(EX$9:EX$497)+100/MAX(EZ$9:EZ$497))/2))+($RL$4*JR12*100*((100/MAX(EX$9:EX$497)+100/MAX(EZ$9:EZ$497))/2))+($RL$4*JS12*100*((100/MAX(EX$9:EX$497)+100/MAX(EZ$9:EZ$497))/2))+($RL$4*JT12*100*((100/MAX(EX$9:EX$497)+100/MAX(EZ$9:EZ$497))/2))+($RL$4*JU12*100*((100/MAX(EX$9:EX$497)+100/MAX(EZ$9:EZ$497))/2))+($RL$4*JV12*100*((100/MAX(EX$9:EX$497)+100/MAX(EZ$9:EZ$497))/2))+($RL$4*JW12*100*((100/MAX(EX$9:EX$497)+100/MAX(EZ$9:EZ$497))/2))+($RL$4*JX12*100*((100/MAX(EX$9:EX$497)+100/MAX(EZ$9:EZ$497))/2))+($RL$4*JY12*100*((100/MAX(EX$9:EX$497)+100/MAX(EZ$9:EZ$497))/2))+($RL$4*JZ12*100*((100/MAX(EX$9:EX$497)+100/MAX(EZ$9:EZ$497))/2)))*$RW$3/2</f>
        <v>0</v>
      </c>
      <c r="RP12" s="119">
        <f>($RJ$3*KA12*100*100/MAX(FA$9:FA$497)) + ($RJ$3*KB12*100*100/MAX(FA$9:FA$497)/2) + ($RJ$3*KC12*100*100/MAX(FA$9:FA$497)/2) + ($RJ$3*KD12*100*100/MAX(FA$9:FA$497)/4) + ($RJ$3*KE12*100*100/MAX(FA$9:FA$497)/4)</f>
        <v>0</v>
      </c>
      <c r="RQ12" s="118">
        <f>($RL$4*KF12*100*((100/MAX(EX$9:EX$497)+100/MAX(EZ$9:EZ$497)))) * ($RO$3/2) + (($RL$4*KG12*100*((100/MAX(EX$9:EX$497)+100/MAX(EZ$9:EZ$497))))+($RL$4*KH12*100*((100/MAX(EX$9:EX$497)+100/MAX(EZ$9:EZ$497))))+($RL$4*KI12*100*((100/MAX(EX$9:EX$497)+100/MAX(EZ$9:EZ$497))))+($RL$4*KJ12*100*((100/MAX(EX$9:EX$497)+100/MAX(EZ$9:EZ$497))))+($RL$4*KK12*100*((100/MAX(EX$9:EX$497)+100/MAX(EZ$9:EZ$497))))+($RL$4*KL12*100*((100/MAX(EX$9:EX$497)+100/MAX(EZ$9:EZ$497))))+($RL$4*KM12*100*((100/MAX(EX$9:EX$497)+100/MAX(EZ$9:EZ$497))))+($RL$4*KN12*100*((100/MAX(EX$9:EX$497)+100/MAX(EZ$9:EZ$497))))+($RL$4*KO12*100*((100/MAX(EX$9:EX$497)+100/MAX(EZ$9:EZ$497))))+($RL$4*KP12*100*((100/MAX(EX$9:EX$497)+100/MAX(EZ$9:EZ$497))))+($RL$4*KQ12*100*((100/MAX(EX$9:EX$497)+100/MAX(EZ$9:EZ$497))))+($RL$4*KR12*100*((100/MAX(EX$9:EX$497)+100/MAX(EZ$9:EZ$497))))+($RL$4*KS12*100*((100/MAX(EX$9:EX$497)+100/MAX(EZ$9:EZ$497))))+($RL$4*KV12*100*((100/MAX(EX$9:EX$497)+100/MAX(EZ$9:EZ$497))))) * (($RO$3+$RO$4)/6)</f>
        <v>0</v>
      </c>
      <c r="RR12" s="115">
        <f>(($RL$4*KW12*100*((100/MAX(EX$9:EX$497)+100/MAX(EZ$9:EZ$497))))) * ($RO$3/2) + (($RL$4*KX12*100*((100/MAX(EX$9:EX$497)+100/MAX(EZ$9:EZ$497))))+($RL$4*KY12*100*((100/MAX(EX$9:EX$497)+100/MAX(EZ$9:EZ$497))))+($RL$4*KZ12*100*((100/MAX(EX$9:EX$497)+100/MAX(EZ$9:EZ$497))))+($RL$4*LA12*100*((100/MAX(EX$9:EX$497)+100/MAX(EZ$9:EZ$497))))+($RL$4*LB12*100*((100/MAX(EX$9:EX$497)+100/MAX(EZ$9:EZ$497))))+($RL$4*LC12*100*((100/MAX(EX$9:EX$497)+100/MAX(EZ$9:EZ$497))))) * (($RO$3+$RO$4)/6)</f>
        <v>0</v>
      </c>
      <c r="RS12" s="119">
        <f>(($RL$4*LD12*100*((100/MAX(EX$9:EX$497)+100/MAX(EZ$9:EZ$497))))+($RL$4*LE12*100*((100/MAX(EX$9:EX$497)+100/MAX(EZ$9:EZ$497))))) * (($RO$3+$RO$4)/6)</f>
        <v>0</v>
      </c>
      <c r="RT12" s="118">
        <f>($RJ$4*LH12*100*(100/MAX(EV$9:EV$497)))+($RJ$4*LI12*100*(100/MAX(EV$9:EV$497)))</f>
        <v>0</v>
      </c>
      <c r="RU12" s="119">
        <f>($RJ$4*LJ12*(100/MAX(EV$9:EV$497)))/2 + ($RL$3*LK12*(100/MAX(EW$9:EW$497))) + ($RJ$4*LL12*(100/MAX(EV$9:EV$497)))/4 + ($RL$3*LM12*(100/MAX(EW$9:EW$497)))</f>
        <v>0</v>
      </c>
      <c r="RV12" s="118">
        <f>($RJ$4*LN12*100*100/MAX(EV$9:EV$497)/2)+($RJ$4*LO12*100*100/MAX(EV$9:EV$497)/2)+($RJ$4*LP12*100*100/MAX(EV$9:EV$497))+($RJ$4*LQ12*100*100/MAX(EV$9:EV$497))+($RJ$4*LR12*100*100/MAX(EV$9:EV$497))</f>
        <v>0</v>
      </c>
      <c r="RW12" s="115">
        <f>($RJ$4*LS12*100*100/MAX(EV$9:EV$497)) + (($RJ$4*LT12*100*100/MAX(EV$9:EV$497))+($RJ$4*LU12*100*100/MAX(EV$9:EV$497))+($RJ$4*LV12*100*100/MAX(EV$9:EV$497))+($RJ$4*LW12*100*100/MAX(EV$9:EV$497))+($RJ$4*LX12*100*100/MAX(EV$9:EV$497))+($RJ$4*LY12*100*100/MAX(EV$9:EV$497))+($RJ$4*LZ12*100*100/MAX(EV$9:EV$497))+($RJ$4*MA12*100*100/MAX(EV$9:EV$497)))/2</f>
        <v>0</v>
      </c>
      <c r="RX12" s="119">
        <f>($RJ$4*MB12*100*100/MAX(EV$9:EV$497))+($RJ$4*MC12*100*100/MAX(EV$9:EV$497))+($RJ$4*MD12*100*100/MAX(EV$9:EV$497))+($RJ$4*ME12*100*100/MAX(EV$9:EV$497))+($RJ$4*MF12*100*100/MAX(EV$9:EV$497))+($RJ$4*MG12*100*100/MAX(EV$9:EV$497))+($RJ$4*MH12*100*100/MAX(EV$9:EV$497))+($RJ$4*MI12*100*100/MAX(EV$9:EV$497))+($RJ$4*MJ12*100*100/MAX(EV$9:EV$497))+($RJ$4*MK12*100*100/MAX(EV$9:EV$497))+($RJ$4*ML12*100*100/MAX(EV$9:EV$497))+($RJ$4*MM12*100*100/MAX(EV$9:EV$497))+($RJ$4*MN12*100*100/MAX(EV$9:EV$497))</f>
        <v>0</v>
      </c>
      <c r="RY12" s="118">
        <f>($RJ$4*MQ12*100*100/MAX(EV$9:EV$497))/2 + (($RJ$4*MR12*100*100/MAX(EV$9:EV$497))+($RJ$4*MS12*100*100/MAX(EV$9:EV$497))+($RJ$4*MT12*100*100/MAX(EV$9:EV$497))+($RJ$4*MU12*100*100/MAX(EV$9:EV$497))+($RJ$4*MV12*100*100/MAX(EV$9:EV$497))+($RJ$4*MW12*100*100/MAX(EV$9:EV$497))+($RJ$4*MX12*100*100/MAX(EV$9:EV$497))+($RJ$4*MY12*100*100/MAX(EV$9:EV$497))+($RJ$4*MZ12*100*100/MAX(EV$9:EV$497))+($RJ$4*NA12*100*100/MAX(EV$9:EV$497))+($RJ$4*NB12*100*100/MAX(EV$9:EV$497))+($RJ$4*NC12*100*100/MAX(EV$9:EV$497))+($RJ$4*ND12*100*100/MAX(EV$9:EV$497))+($RJ$4*NG12*100*100/MAX(EV$9:EV$497)))/4</f>
        <v>0</v>
      </c>
      <c r="RZ12" s="115">
        <f>($RJ$4*NH12*100*100/MAX(EV$9:EV$497))/2 + (($RJ$4*NI12*100*100/MAX(EV$9:EV$497))+($RJ$4*NJ12*100*100/MAX(EV$9:EV$497))+($RJ$4*NK12*100*100/MAX(EV$9:EV$497))+($RJ$4*NL12*100*100/MAX(EV$9:EV$497))+($RJ$4*NM12*100*100/MAX(EV$9:EV$497))+($RJ$4*NN12*100*100/MAX(EV$9:EV$497)))/4</f>
        <v>0</v>
      </c>
      <c r="SA12" s="117">
        <f>(($RJ$4*NO12*100*100/MAX(EV$9:EV$497))+($RJ$4*NP12*100*100/MAX(EV$9:EV$497)))/4</f>
        <v>0</v>
      </c>
      <c r="SB12" s="118">
        <f t="shared" si="54"/>
        <v>0</v>
      </c>
      <c r="SC12" s="115">
        <f t="shared" si="55"/>
        <v>0</v>
      </c>
      <c r="SD12" s="115">
        <f t="shared" si="56"/>
        <v>0</v>
      </c>
      <c r="SE12" s="115">
        <f t="shared" si="57"/>
        <v>0</v>
      </c>
      <c r="SF12" s="115">
        <f t="shared" si="58"/>
        <v>0</v>
      </c>
      <c r="SG12" s="115">
        <f t="shared" si="59"/>
        <v>0</v>
      </c>
      <c r="SH12" s="115">
        <f>ROUND(SB12/MAX(SB$9:SB$497)*100,0)</f>
        <v>0</v>
      </c>
      <c r="SI12" s="115">
        <f>ROUND(SC12/MAX(SC$9:SC$497)*100,0)</f>
        <v>0</v>
      </c>
      <c r="SJ12" s="115">
        <f>ROUND(SD12/MAX(SD$9:SD$497)*100,0)</f>
        <v>0</v>
      </c>
      <c r="SK12" s="115">
        <f>ROUND(SE12/MAX(SE$9:SE$497)*100,0)</f>
        <v>0</v>
      </c>
      <c r="SL12" s="115">
        <f>ROUND(SF12/MAX(SF$9:SF$497)*100,0)</f>
        <v>0</v>
      </c>
      <c r="SM12" s="121">
        <f>ROUND(SG12/MAX(SG$9:SG$497)*100,0)</f>
        <v>0</v>
      </c>
      <c r="SN12" s="115">
        <f>ROUND(AVERAGEIF($ES$9:$ES$497,$ES12,SH$9:SH$497),0)</f>
        <v>29</v>
      </c>
      <c r="SO12" s="115">
        <f>ROUND(AVERAGEIF($ES$9:$ES$497,$ES12,SI$9:SI$497),0)</f>
        <v>3</v>
      </c>
      <c r="SP12" s="115">
        <f>ROUND(AVERAGEIF($ES$9:$ES$497,$ES12,SJ$9:SJ$497),0)</f>
        <v>5</v>
      </c>
      <c r="SQ12" s="115">
        <f>ROUND(AVERAGEIF($ES$9:$ES$497,$ES12,SK$9:SK$497),0)</f>
        <v>2</v>
      </c>
      <c r="SR12" s="115">
        <f>ROUND(AVERAGEIF($ES$9:$ES$497,$ES12,SL$9:SL$497),0)</f>
        <v>4</v>
      </c>
      <c r="SS12" s="121">
        <f>ROUND(AVERAGEIF($ES$9:$ES$497,$ES12,SM$9:SM$497),0)</f>
        <v>36</v>
      </c>
      <c r="ST12" s="114">
        <f>RANK(SB12,SB$9:SB$497,0)</f>
        <v>323</v>
      </c>
      <c r="SU12" s="115">
        <f>RANK(SC12,SC$9:SC$497,0)</f>
        <v>320</v>
      </c>
      <c r="SV12" s="115">
        <f>RANK(SD12,SD$9:SD$497,0)</f>
        <v>320</v>
      </c>
      <c r="SW12" s="115">
        <f>RANK(SE12,SE$9:SE$497,0)</f>
        <v>320</v>
      </c>
      <c r="SX12" s="115">
        <f>RANK(SF12,SF$9:SF$497,0)</f>
        <v>317</v>
      </c>
      <c r="SY12" s="115">
        <f>RANK(SG12,SG$9:SG$497,0)</f>
        <v>308</v>
      </c>
      <c r="SZ12" s="115">
        <f>COUNTIFS(SB$9:SB$497,"&gt;"&amp;SB12,$ES$9:$ES$497,$ES12)+1</f>
        <v>48</v>
      </c>
      <c r="TA12" s="115">
        <f>COUNTIFS(SC$9:SC$497,"&gt;"&amp;SC12,$ES$9:$ES$497,$ES12)+1</f>
        <v>48</v>
      </c>
      <c r="TB12" s="115">
        <f>COUNTIFS(SD$9:SD$497,"&gt;"&amp;SD12,$ES$9:$ES$497,$ES12)+1</f>
        <v>48</v>
      </c>
      <c r="TC12" s="115">
        <f>COUNTIFS(SE$9:SE$497,"&gt;"&amp;SE12,$ES$9:$ES$497,$ES12)+1</f>
        <v>48</v>
      </c>
      <c r="TD12" s="115">
        <f>COUNTIFS(SF$9:SF$497,"&gt;"&amp;SF12,$ES$9:$ES$497,$ES12)+1</f>
        <v>48</v>
      </c>
      <c r="TE12" s="117">
        <f>COUNTIFS(SG$9:SG$497,"&gt;"&amp;SG12,$ES$9:$ES$497,$ES12)+1</f>
        <v>48</v>
      </c>
      <c r="TF12" s="118">
        <f t="shared" si="60"/>
        <v>6</v>
      </c>
      <c r="TG12" s="115">
        <f t="shared" si="61"/>
        <v>5</v>
      </c>
      <c r="TH12" s="115">
        <f t="shared" si="62"/>
        <v>4</v>
      </c>
      <c r="TI12" s="115">
        <f t="shared" si="63"/>
        <v>5</v>
      </c>
      <c r="TJ12" s="115">
        <f t="shared" si="64"/>
        <v>4</v>
      </c>
      <c r="TK12" s="115">
        <f t="shared" si="65"/>
        <v>6</v>
      </c>
      <c r="TL12" s="117">
        <f t="shared" si="66"/>
        <v>6</v>
      </c>
      <c r="TM12" s="118">
        <f>ROUND(TF12/MAX(TF$9:TF$497)*100,0)</f>
        <v>3</v>
      </c>
      <c r="TN12" s="115">
        <f>ROUND(TG12/MAX(TG$9:TG$497)*100,0)</f>
        <v>3</v>
      </c>
      <c r="TO12" s="115">
        <f>ROUND(TH12/MAX(TH$9:TH$497)*100,0)</f>
        <v>2</v>
      </c>
      <c r="TP12" s="115">
        <f>ROUND(TI12/MAX(TI$9:TI$497)*100,0)</f>
        <v>3</v>
      </c>
      <c r="TQ12" s="115">
        <f>ROUND(TJ12/MAX(TJ$9:TJ$497)*100,0)</f>
        <v>2</v>
      </c>
      <c r="TR12" s="115">
        <f>ROUND(TK12/MAX(TK$9:TK$497)*100,0)</f>
        <v>3</v>
      </c>
      <c r="TS12" s="119">
        <f>ROUND(TL12/MAX(TL$9:TL$497)*100,0)</f>
        <v>3</v>
      </c>
      <c r="TT12" s="120">
        <f>RANK(TM12,TM$9:TM$497,0)</f>
        <v>434</v>
      </c>
      <c r="TU12" s="115">
        <f>RANK(TN12,TN$9:TN$497,0)</f>
        <v>433</v>
      </c>
      <c r="TV12" s="115">
        <f>RANK(TO12,TO$9:TO$497,0)</f>
        <v>436</v>
      </c>
      <c r="TW12" s="115">
        <f>RANK(TP12,TP$9:TP$497,0)</f>
        <v>433</v>
      </c>
      <c r="TX12" s="115">
        <f>RANK(TQ12,TQ$9:TQ$497,0)</f>
        <v>434</v>
      </c>
      <c r="TY12" s="115">
        <f>RANK(TR12,TR$9:TR$497,0)</f>
        <v>432</v>
      </c>
      <c r="TZ12" s="121">
        <f>RANK(TS12,TS$9:TS$497,0)</f>
        <v>430</v>
      </c>
      <c r="UA12" s="123"/>
      <c r="UB12" s="7" t="s">
        <v>1</v>
      </c>
    </row>
    <row r="13" spans="1:548" x14ac:dyDescent="0.15">
      <c r="A13" s="62">
        <v>5</v>
      </c>
      <c r="B13" s="203" t="s">
        <v>540</v>
      </c>
      <c r="C13" s="63"/>
      <c r="D13" s="63"/>
      <c r="E13" s="64" t="s">
        <v>518</v>
      </c>
      <c r="F13" s="65">
        <v>6</v>
      </c>
      <c r="G13" s="65" t="s">
        <v>519</v>
      </c>
      <c r="H13" s="65"/>
      <c r="I13" s="66" t="s">
        <v>521</v>
      </c>
      <c r="J13" s="67" t="s">
        <v>521</v>
      </c>
      <c r="K13" s="67" t="s">
        <v>520</v>
      </c>
      <c r="L13" s="67" t="s">
        <v>520</v>
      </c>
      <c r="M13" s="67" t="s">
        <v>520</v>
      </c>
      <c r="N13" s="67" t="s">
        <v>520</v>
      </c>
      <c r="O13" s="67" t="s">
        <v>520</v>
      </c>
      <c r="P13" s="67" t="s">
        <v>520</v>
      </c>
      <c r="Q13" s="67" t="s">
        <v>521</v>
      </c>
      <c r="R13" s="68" t="s">
        <v>521</v>
      </c>
      <c r="S13" s="69" t="s">
        <v>521</v>
      </c>
      <c r="T13" s="67" t="s">
        <v>521</v>
      </c>
      <c r="U13" s="67" t="s">
        <v>521</v>
      </c>
      <c r="V13" s="67" t="s">
        <v>521</v>
      </c>
      <c r="W13" s="67" t="s">
        <v>521</v>
      </c>
      <c r="X13" s="67" t="s">
        <v>521</v>
      </c>
      <c r="Y13" s="67" t="s">
        <v>521</v>
      </c>
      <c r="Z13" s="67" t="s">
        <v>521</v>
      </c>
      <c r="AA13" s="67" t="s">
        <v>521</v>
      </c>
      <c r="AB13" s="68" t="s">
        <v>521</v>
      </c>
      <c r="AC13" s="69" t="s">
        <v>521</v>
      </c>
      <c r="AD13" s="67" t="s">
        <v>521</v>
      </c>
      <c r="AE13" s="67" t="s">
        <v>521</v>
      </c>
      <c r="AF13" s="67" t="s">
        <v>521</v>
      </c>
      <c r="AG13" s="67" t="s">
        <v>521</v>
      </c>
      <c r="AH13" s="67" t="s">
        <v>521</v>
      </c>
      <c r="AI13" s="67" t="s">
        <v>521</v>
      </c>
      <c r="AJ13" s="67" t="s">
        <v>521</v>
      </c>
      <c r="AK13" s="67" t="s">
        <v>521</v>
      </c>
      <c r="AL13" s="68" t="s">
        <v>521</v>
      </c>
      <c r="AM13" s="69" t="s">
        <v>521</v>
      </c>
      <c r="AN13" s="67" t="s">
        <v>521</v>
      </c>
      <c r="AO13" s="67" t="s">
        <v>521</v>
      </c>
      <c r="AP13" s="67" t="s">
        <v>521</v>
      </c>
      <c r="AQ13" s="67" t="s">
        <v>521</v>
      </c>
      <c r="AR13" s="67" t="s">
        <v>521</v>
      </c>
      <c r="AS13" s="67" t="s">
        <v>521</v>
      </c>
      <c r="AT13" s="67" t="s">
        <v>521</v>
      </c>
      <c r="AU13" s="67" t="s">
        <v>521</v>
      </c>
      <c r="AV13" s="68" t="s">
        <v>521</v>
      </c>
      <c r="AW13" s="69" t="s">
        <v>521</v>
      </c>
      <c r="AX13" s="67" t="s">
        <v>521</v>
      </c>
      <c r="AY13" s="67" t="s">
        <v>521</v>
      </c>
      <c r="AZ13" s="67" t="s">
        <v>521</v>
      </c>
      <c r="BA13" s="67" t="s">
        <v>521</v>
      </c>
      <c r="BB13" s="67" t="s">
        <v>521</v>
      </c>
      <c r="BC13" s="67" t="s">
        <v>521</v>
      </c>
      <c r="BD13" s="67" t="s">
        <v>521</v>
      </c>
      <c r="BE13" s="67" t="s">
        <v>521</v>
      </c>
      <c r="BF13" s="68" t="s">
        <v>521</v>
      </c>
      <c r="BG13" s="69" t="s">
        <v>521</v>
      </c>
      <c r="BH13" s="67" t="s">
        <v>521</v>
      </c>
      <c r="BI13" s="67" t="s">
        <v>521</v>
      </c>
      <c r="BJ13" s="67" t="s">
        <v>521</v>
      </c>
      <c r="BK13" s="67" t="s">
        <v>521</v>
      </c>
      <c r="BL13" s="67" t="s">
        <v>521</v>
      </c>
      <c r="BM13" s="67" t="s">
        <v>521</v>
      </c>
      <c r="BN13" s="67" t="s">
        <v>521</v>
      </c>
      <c r="BO13" s="67" t="s">
        <v>521</v>
      </c>
      <c r="BP13" s="68" t="s">
        <v>521</v>
      </c>
      <c r="BQ13" s="70" t="s">
        <v>521</v>
      </c>
      <c r="BR13" s="67" t="s">
        <v>521</v>
      </c>
      <c r="BS13" s="67" t="s">
        <v>521</v>
      </c>
      <c r="BT13" s="67" t="s">
        <v>521</v>
      </c>
      <c r="BU13" s="67" t="s">
        <v>521</v>
      </c>
      <c r="BV13" s="67" t="s">
        <v>521</v>
      </c>
      <c r="BW13" s="67" t="s">
        <v>521</v>
      </c>
      <c r="BX13" s="67" t="s">
        <v>521</v>
      </c>
      <c r="BY13" s="67" t="s">
        <v>521</v>
      </c>
      <c r="BZ13" s="68" t="s">
        <v>521</v>
      </c>
      <c r="CA13" s="69" t="s">
        <v>521</v>
      </c>
      <c r="CB13" s="67" t="s">
        <v>521</v>
      </c>
      <c r="CC13" s="67" t="s">
        <v>521</v>
      </c>
      <c r="CD13" s="67" t="s">
        <v>521</v>
      </c>
      <c r="CE13" s="67" t="s">
        <v>521</v>
      </c>
      <c r="CF13" s="67" t="s">
        <v>521</v>
      </c>
      <c r="CG13" s="67" t="s">
        <v>521</v>
      </c>
      <c r="CH13" s="67" t="s">
        <v>521</v>
      </c>
      <c r="CI13" s="67" t="s">
        <v>521</v>
      </c>
      <c r="CJ13" s="68" t="s">
        <v>521</v>
      </c>
      <c r="CK13" s="69" t="s">
        <v>521</v>
      </c>
      <c r="CL13" s="67" t="s">
        <v>521</v>
      </c>
      <c r="CM13" s="67" t="s">
        <v>521</v>
      </c>
      <c r="CN13" s="67" t="s">
        <v>521</v>
      </c>
      <c r="CO13" s="67" t="s">
        <v>521</v>
      </c>
      <c r="CP13" s="67" t="s">
        <v>521</v>
      </c>
      <c r="CQ13" s="67" t="s">
        <v>521</v>
      </c>
      <c r="CR13" s="67" t="s">
        <v>521</v>
      </c>
      <c r="CS13" s="67" t="s">
        <v>521</v>
      </c>
      <c r="CT13" s="68" t="s">
        <v>521</v>
      </c>
      <c r="CU13" s="69" t="s">
        <v>521</v>
      </c>
      <c r="CV13" s="67" t="s">
        <v>521</v>
      </c>
      <c r="CW13" s="67" t="s">
        <v>521</v>
      </c>
      <c r="CX13" s="67" t="s">
        <v>521</v>
      </c>
      <c r="CY13" s="67" t="s">
        <v>521</v>
      </c>
      <c r="CZ13" s="67" t="s">
        <v>521</v>
      </c>
      <c r="DA13" s="67" t="s">
        <v>521</v>
      </c>
      <c r="DB13" s="67" t="s">
        <v>521</v>
      </c>
      <c r="DC13" s="67" t="s">
        <v>521</v>
      </c>
      <c r="DD13" s="68" t="s">
        <v>521</v>
      </c>
      <c r="DE13" s="69" t="s">
        <v>521</v>
      </c>
      <c r="DF13" s="71" t="s">
        <v>521</v>
      </c>
      <c r="DG13" s="67" t="s">
        <v>521</v>
      </c>
      <c r="DH13" s="67" t="s">
        <v>521</v>
      </c>
      <c r="DI13" s="67" t="s">
        <v>521</v>
      </c>
      <c r="DJ13" s="67" t="s">
        <v>521</v>
      </c>
      <c r="DK13" s="67" t="s">
        <v>521</v>
      </c>
      <c r="DL13" s="67" t="s">
        <v>521</v>
      </c>
      <c r="DM13" s="67" t="s">
        <v>521</v>
      </c>
      <c r="DN13" s="68" t="s">
        <v>521</v>
      </c>
      <c r="DO13" s="70" t="s">
        <v>521</v>
      </c>
      <c r="DP13" s="71" t="s">
        <v>521</v>
      </c>
      <c r="DQ13" s="67" t="s">
        <v>521</v>
      </c>
      <c r="DR13" s="67" t="s">
        <v>521</v>
      </c>
      <c r="DS13" s="67" t="s">
        <v>521</v>
      </c>
      <c r="DT13" s="67" t="s">
        <v>521</v>
      </c>
      <c r="DU13" s="67" t="s">
        <v>521</v>
      </c>
      <c r="DV13" s="67" t="s">
        <v>521</v>
      </c>
      <c r="DW13" s="67" t="s">
        <v>521</v>
      </c>
      <c r="DX13" s="72" t="s">
        <v>521</v>
      </c>
      <c r="DY13" s="73" t="s">
        <v>522</v>
      </c>
      <c r="DZ13" s="74">
        <v>2</v>
      </c>
      <c r="EA13" s="74">
        <v>3</v>
      </c>
      <c r="EB13" s="74">
        <v>3</v>
      </c>
      <c r="EC13" s="75">
        <v>4</v>
      </c>
      <c r="ED13" s="76" t="s">
        <v>522</v>
      </c>
      <c r="EE13" s="74">
        <f t="shared" si="16"/>
        <v>2</v>
      </c>
      <c r="EF13" s="74">
        <f t="shared" si="17"/>
        <v>6</v>
      </c>
      <c r="EG13" s="74">
        <f t="shared" si="18"/>
        <v>18</v>
      </c>
      <c r="EH13" s="77">
        <f t="shared" si="19"/>
        <v>72</v>
      </c>
      <c r="EI13" s="73">
        <v>20</v>
      </c>
      <c r="EJ13" s="74">
        <v>20</v>
      </c>
      <c r="EK13" s="74">
        <v>40</v>
      </c>
      <c r="EL13" s="74">
        <v>60</v>
      </c>
      <c r="EM13" s="75">
        <v>170</v>
      </c>
      <c r="EN13" s="78">
        <v>1</v>
      </c>
      <c r="EO13" s="79">
        <f t="shared" si="20"/>
        <v>0.5</v>
      </c>
      <c r="EP13" s="79">
        <f t="shared" si="21"/>
        <v>0.33333333333333337</v>
      </c>
      <c r="EQ13" s="79">
        <f t="shared" si="22"/>
        <v>0.16666666666666669</v>
      </c>
      <c r="ER13" s="80">
        <f t="shared" si="23"/>
        <v>0.11805555555555555</v>
      </c>
      <c r="ES13" s="81" t="s">
        <v>543</v>
      </c>
      <c r="ET13" s="82"/>
      <c r="EU13" s="83">
        <v>4</v>
      </c>
      <c r="EV13" s="73">
        <v>6</v>
      </c>
      <c r="EW13" s="74">
        <v>7</v>
      </c>
      <c r="EX13" s="74">
        <v>2</v>
      </c>
      <c r="EY13" s="74">
        <v>4</v>
      </c>
      <c r="EZ13" s="74">
        <v>6</v>
      </c>
      <c r="FA13" s="74">
        <v>2</v>
      </c>
      <c r="FB13" s="74">
        <v>5</v>
      </c>
      <c r="FC13" s="74">
        <v>5</v>
      </c>
      <c r="FD13" s="74">
        <f t="shared" si="24"/>
        <v>8</v>
      </c>
      <c r="FE13" s="84">
        <f t="shared" si="25"/>
        <v>7</v>
      </c>
      <c r="FF13" s="73">
        <f>RANK(EV13,$EV$9:$EV$497,0)</f>
        <v>436</v>
      </c>
      <c r="FG13" s="74">
        <f>RANK(EW13,$EW$9:$EW$497,0)</f>
        <v>424</v>
      </c>
      <c r="FH13" s="74">
        <f>RANK(EX13,$EX$9:$EX$497,0)</f>
        <v>439</v>
      </c>
      <c r="FI13" s="74">
        <f>RANK(EY13,$EY$9:$EY$497,0)</f>
        <v>433</v>
      </c>
      <c r="FJ13" s="74">
        <f>RANK(EZ13,$EZ$9:$EZ$497,0)</f>
        <v>391</v>
      </c>
      <c r="FK13" s="74">
        <f>RANK(FA13,$FA$9:$FA$497,0)</f>
        <v>430</v>
      </c>
      <c r="FL13" s="74">
        <f>RANK(FB13,$FB$9:$FB$497,0)</f>
        <v>421</v>
      </c>
      <c r="FM13" s="74">
        <f>RANK(FC13,$FC$9:$FC$497,0)</f>
        <v>410</v>
      </c>
      <c r="FN13" s="74">
        <f>RANK(FD13,$FD$9:$FD$497,0)</f>
        <v>430</v>
      </c>
      <c r="FO13" s="84">
        <f>RANK(FE13,$FE$9:$FE$497,0)</f>
        <v>434</v>
      </c>
      <c r="FP13" s="73">
        <f>COUNTIFS($EV$9:$EV$497,"&gt;"&amp;EV13,$ES$9:$ES$497,ES13)+1</f>
        <v>88</v>
      </c>
      <c r="FQ13" s="74">
        <f>COUNTIFS($EW$9:$EW$497,"&gt;"&amp;EW13,$ES$9:$ES$497,ES13)+1</f>
        <v>88</v>
      </c>
      <c r="FR13" s="74">
        <f>COUNTIFS($EX$9:$EX$497,"&gt;"&amp;EX13,$ES$9:$ES$497,ES13)+1</f>
        <v>88</v>
      </c>
      <c r="FS13" s="74">
        <f>COUNTIFS($EY$9:$EY$497,"&gt;"&amp;EY13,$ES$9:$ES$497,ES13)+1</f>
        <v>86</v>
      </c>
      <c r="FT13" s="74">
        <f>COUNTIFS($EZ$9:$EZ$497,"&gt;"&amp;EZ13,$ES$9:$ES$497,ES13)+1</f>
        <v>86</v>
      </c>
      <c r="FU13" s="74">
        <f>COUNTIFS($FA$9:$FA$497,"&gt;"&amp;FA13,$ES$9:$ES$497,ES13)+1</f>
        <v>86</v>
      </c>
      <c r="FV13" s="74">
        <f>COUNTIFS($FB$9:$FB$497,"&gt;"&amp;FB13,$ES$9:$ES$497,ES13)+1</f>
        <v>87</v>
      </c>
      <c r="FW13" s="74">
        <f>COUNTIFS($FC$9:$FC$497,"&gt;"&amp;FC13,$ES$9:$ES$497,ES13)+1</f>
        <v>87</v>
      </c>
      <c r="FX13" s="74">
        <f>COUNTIFS($FD$9:$FD$497,"&gt;"&amp;FD13,$ES$9:$ES$497,ES13)+1</f>
        <v>87</v>
      </c>
      <c r="FY13" s="84">
        <f>COUNTIFS($FE$9:$FE$497,"&gt;"&amp;FE13,$ES$9:$ES$497,ES13)+1</f>
        <v>87</v>
      </c>
      <c r="FZ13" s="85">
        <f t="shared" si="26"/>
        <v>1</v>
      </c>
      <c r="GA13" s="86">
        <f t="shared" si="27"/>
        <v>1.17</v>
      </c>
      <c r="GB13" s="86">
        <f t="shared" si="28"/>
        <v>0.33</v>
      </c>
      <c r="GC13" s="86">
        <f t="shared" si="29"/>
        <v>0.67</v>
      </c>
      <c r="GD13" s="86">
        <f t="shared" si="30"/>
        <v>1</v>
      </c>
      <c r="GE13" s="86">
        <f t="shared" si="31"/>
        <v>0.33</v>
      </c>
      <c r="GF13" s="86">
        <f t="shared" si="32"/>
        <v>0.83</v>
      </c>
      <c r="GG13" s="86">
        <f t="shared" si="33"/>
        <v>0.83</v>
      </c>
      <c r="GH13" s="86">
        <f t="shared" si="34"/>
        <v>1.33</v>
      </c>
      <c r="GI13" s="87">
        <f t="shared" si="35"/>
        <v>1.17</v>
      </c>
      <c r="GJ13" s="85">
        <f>ROUND(((FZ13-AVERAGE(FZ$9:FZ$497))/STDEVP(FZ$9:FZ$497)*10+50),2)</f>
        <v>51.3</v>
      </c>
      <c r="GK13" s="86">
        <f>ROUND(((GA13-AVERAGE(GA$9:GA$497))/STDEVP(GA$9:GA$497)*10+50),2)</f>
        <v>64.33</v>
      </c>
      <c r="GL13" s="86">
        <f>ROUND(((GB13-AVERAGE(GB$9:GB$497))/STDEVP(GB$9:GB$497)*10+50),2)</f>
        <v>40.5</v>
      </c>
      <c r="GM13" s="86">
        <f>ROUND(((GC13-AVERAGE(GC$9:GC$497))/STDEVP(GC$9:GC$497)*10+50),2)</f>
        <v>57.21</v>
      </c>
      <c r="GN13" s="86">
        <f>ROUND(((GD13-AVERAGE(GD$9:GD$497))/STDEVP(GD$9:GD$497)*10+50),2)</f>
        <v>70.81</v>
      </c>
      <c r="GO13" s="86">
        <f>ROUND(((GE13-AVERAGE(GE$9:GE$497))/STDEVP(GE$9:GE$497)*10+50),2)</f>
        <v>49.33</v>
      </c>
      <c r="GP13" s="86">
        <f>ROUND(((GF13-AVERAGE(GF$9:GF$497))/STDEVP(GF$9:GF$497)*10+50),2)</f>
        <v>56.14</v>
      </c>
      <c r="GQ13" s="86">
        <f>ROUND(((GG13-AVERAGE(GG$9:GG$497))/STDEVP(GG$9:GG$497)*10+50),2)</f>
        <v>56.22</v>
      </c>
      <c r="GR13" s="86">
        <f>ROUND(((GH13-AVERAGE(GH$9:GH$497))/STDEVP(GH$9:GH$497)*10+50),2)</f>
        <v>62.96</v>
      </c>
      <c r="GS13" s="87">
        <f>ROUND(((GI13-AVERAGE(GI$9:GI$497))/STDEVP(GI$9:GI$497)*10+50),2)</f>
        <v>49.08</v>
      </c>
      <c r="GT13" s="73">
        <f>RANK(GJ13,$GJ$9:$GJ$497,0)</f>
        <v>173</v>
      </c>
      <c r="GU13" s="74">
        <f>RANK(GK13,$GK$9:$GK$497,0)</f>
        <v>47</v>
      </c>
      <c r="GV13" s="74">
        <f>RANK(GL13,$GL$9:$GL$497,0)</f>
        <v>364</v>
      </c>
      <c r="GW13" s="74">
        <f>RANK(GM13,$GM$9:$GM$497,0)</f>
        <v>72</v>
      </c>
      <c r="GX13" s="74">
        <f>RANK(GN13,$GN$9:$GN$497,0)</f>
        <v>18</v>
      </c>
      <c r="GY13" s="74">
        <f>RANK(GO13,$GO$9:$GO$497,0)</f>
        <v>138</v>
      </c>
      <c r="GZ13" s="74">
        <f>RANK(GP13,$GP$9:$GP$497,0)</f>
        <v>115</v>
      </c>
      <c r="HA13" s="74">
        <f>RANK(GQ13,$GQ$9:$GQ$497,0)</f>
        <v>108</v>
      </c>
      <c r="HB13" s="74">
        <f>RANK(GR13,$GR$9:$GR$497,0)</f>
        <v>38</v>
      </c>
      <c r="HC13" s="84">
        <f>RANK(GS13,$GS$9:$GS$497,0)</f>
        <v>204</v>
      </c>
      <c r="HD13" s="85">
        <f>ROUND(AVERAGEIF($ES$9:$ES$497,$ES13,$FZ$9:$FZ$497),2)</f>
        <v>0.86</v>
      </c>
      <c r="HE13" s="86">
        <f>ROUND(AVERAGEIF($ES$9:$ES$497,$ES13,$GA$9:$GA$497),2)</f>
        <v>1.0900000000000001</v>
      </c>
      <c r="HF13" s="86">
        <f>ROUND(AVERAGEIF($ES$9:$ES$497,$ES13,$GB$9:$GB$497),2)</f>
        <v>0.28999999999999998</v>
      </c>
      <c r="HG13" s="86">
        <f>ROUND(AVERAGEIF($ES$9:$ES$497,$ES13,$GC$9:$GC$497),2)</f>
        <v>0.42</v>
      </c>
      <c r="HH13" s="86">
        <f>ROUND(AVERAGEIF($ES$9:$ES$497,$ES13,$GD$9:$GD$497),2)</f>
        <v>0.86</v>
      </c>
      <c r="HI13" s="86">
        <f>ROUND(AVERAGEIF($ES$9:$ES$497,$ES13,$GE$9:$GE$497),2)</f>
        <v>0.3</v>
      </c>
      <c r="HJ13" s="86">
        <f>ROUND(AVERAGEIF($ES$9:$ES$497,$ES13,$GF$9:$GF$497),2)</f>
        <v>0.67</v>
      </c>
      <c r="HK13" s="86">
        <f>ROUND(AVERAGEIF($ES$9:$ES$497,$ES13,$GG$9:$GG$497),2)</f>
        <v>0.73</v>
      </c>
      <c r="HL13" s="86">
        <f>ROUND(AVERAGEIF($ES$9:$ES$497,$ES13,$GH$9:$GH$497),2)</f>
        <v>1.1399999999999999</v>
      </c>
      <c r="HM13" s="87">
        <f>ROUND(AVERAGEIF($ES$9:$ES$497,$ES13,$GI$9:$GI$497),2)</f>
        <v>1.01</v>
      </c>
      <c r="HN13" s="88">
        <f t="shared" si="36"/>
        <v>0.14000000000000001</v>
      </c>
      <c r="HO13" s="89">
        <f t="shared" si="37"/>
        <v>7.9999999999999849E-2</v>
      </c>
      <c r="HP13" s="89">
        <f t="shared" si="38"/>
        <v>4.0000000000000036E-2</v>
      </c>
      <c r="HQ13" s="89">
        <f t="shared" si="39"/>
        <v>0.25000000000000006</v>
      </c>
      <c r="HR13" s="89">
        <f t="shared" si="40"/>
        <v>0.14000000000000001</v>
      </c>
      <c r="HS13" s="89">
        <f t="shared" si="41"/>
        <v>3.0000000000000027E-2</v>
      </c>
      <c r="HT13" s="89">
        <f t="shared" si="42"/>
        <v>0.15999999999999992</v>
      </c>
      <c r="HU13" s="89">
        <f t="shared" si="43"/>
        <v>9.9999999999999978E-2</v>
      </c>
      <c r="HV13" s="89">
        <f t="shared" si="44"/>
        <v>0.19000000000000017</v>
      </c>
      <c r="HW13" s="90">
        <f t="shared" si="45"/>
        <v>0.15999999999999992</v>
      </c>
      <c r="HX13" s="73">
        <f>COUNTIFS($FZ$9:$FZ$497,"&gt;"&amp;FZ13,$ES$9:$ES$497,$ES13)+1</f>
        <v>20</v>
      </c>
      <c r="HY13" s="74">
        <f>COUNTIFS($GA$9:$GA$497,"&gt;"&amp;GA13,$ES$9:$ES$497,$ES13)+1</f>
        <v>32</v>
      </c>
      <c r="HZ13" s="74">
        <f>COUNTIFS($GB$9:$GB$497,"&gt;"&amp;GB13,$ES$9:$ES$497,$ES13)+1</f>
        <v>33</v>
      </c>
      <c r="IA13" s="74">
        <f>COUNTIFS($GC$9:$GC$497,"&gt;"&amp;GC13,$ES$9:$ES$497,$ES13)+1</f>
        <v>1</v>
      </c>
      <c r="IB13" s="74">
        <f>COUNTIFS($GD$9:$GD$497,"&gt;"&amp;GD13,$ES$9:$ES$497,$ES13)+1</f>
        <v>18</v>
      </c>
      <c r="IC13" s="74">
        <f>COUNTIFS($GE$9:$GE$497,"&gt;"&amp;GE13,$ES$9:$ES$497,$ES13)+1</f>
        <v>28</v>
      </c>
      <c r="ID13" s="74">
        <f>COUNTIFS($GF$9:$GF$497,"&gt;"&amp;GF13,$ES$9:$ES$497,$ES13)+1</f>
        <v>19</v>
      </c>
      <c r="IE13" s="74">
        <f>COUNTIFS($GG$9:$GG$497,"&gt;"&amp;GG13,$ES$9:$ES$497,$ES13)+1</f>
        <v>19</v>
      </c>
      <c r="IF13" s="74">
        <f>COUNTIFS($GH$9:$GH$497,"&gt;"&amp;GH13,$ES$9:$ES$497,$ES13)+1</f>
        <v>16</v>
      </c>
      <c r="IG13" s="84">
        <f>COUNTIFS($GI$9:$GI$497,"&gt;"&amp;GI13,$ES$9:$ES$497,$ES13)+1</f>
        <v>22</v>
      </c>
      <c r="IH13" s="91"/>
      <c r="II13" s="79"/>
      <c r="IJ13" s="79"/>
      <c r="IK13" s="79"/>
      <c r="IL13" s="79"/>
      <c r="IM13" s="92"/>
      <c r="IN13" s="93"/>
      <c r="IO13" s="94"/>
      <c r="IP13" s="95"/>
      <c r="IQ13" s="79"/>
      <c r="IR13" s="79"/>
      <c r="IS13" s="79"/>
      <c r="IT13" s="79"/>
      <c r="IU13" s="79"/>
      <c r="IV13" s="79"/>
      <c r="IW13" s="96"/>
      <c r="IX13" s="93"/>
      <c r="IY13" s="79"/>
      <c r="IZ13" s="79"/>
      <c r="JA13" s="79"/>
      <c r="JB13" s="79"/>
      <c r="JC13" s="79"/>
      <c r="JD13" s="79"/>
      <c r="JE13" s="97"/>
      <c r="JF13" s="95"/>
      <c r="JG13" s="79"/>
      <c r="JH13" s="79"/>
      <c r="JI13" s="79"/>
      <c r="JJ13" s="79"/>
      <c r="JK13" s="79"/>
      <c r="JL13" s="79"/>
      <c r="JM13" s="96"/>
      <c r="JN13" s="93"/>
      <c r="JO13" s="79"/>
      <c r="JP13" s="79"/>
      <c r="JQ13" s="79"/>
      <c r="JR13" s="79"/>
      <c r="JS13" s="79"/>
      <c r="JT13" s="79"/>
      <c r="JU13" s="79"/>
      <c r="JV13" s="79"/>
      <c r="JW13" s="79"/>
      <c r="JX13" s="79"/>
      <c r="JY13" s="79"/>
      <c r="JZ13" s="97"/>
      <c r="KA13" s="93"/>
      <c r="KB13" s="79"/>
      <c r="KC13" s="79"/>
      <c r="KD13" s="79"/>
      <c r="KE13" s="97"/>
      <c r="KF13" s="95"/>
      <c r="KG13" s="79"/>
      <c r="KH13" s="79"/>
      <c r="KI13" s="79"/>
      <c r="KJ13" s="79"/>
      <c r="KK13" s="98"/>
      <c r="KL13" s="79"/>
      <c r="KM13" s="79"/>
      <c r="KN13" s="79"/>
      <c r="KO13" s="79"/>
      <c r="KP13" s="79"/>
      <c r="KQ13" s="79"/>
      <c r="KR13" s="79"/>
      <c r="KS13" s="96"/>
      <c r="KT13" s="96"/>
      <c r="KU13" s="96"/>
      <c r="KV13" s="96"/>
      <c r="KW13" s="93"/>
      <c r="KX13" s="79"/>
      <c r="KY13" s="79"/>
      <c r="KZ13" s="79"/>
      <c r="LA13" s="79"/>
      <c r="LB13" s="79"/>
      <c r="LC13" s="96"/>
      <c r="LD13" s="93"/>
      <c r="LE13" s="94"/>
      <c r="LF13" s="99"/>
      <c r="LG13" s="75"/>
      <c r="LH13" s="93"/>
      <c r="LI13" s="79"/>
      <c r="LJ13" s="74"/>
      <c r="LK13" s="74"/>
      <c r="LL13" s="74"/>
      <c r="LM13" s="100"/>
      <c r="LN13" s="95"/>
      <c r="LO13" s="79"/>
      <c r="LP13" s="79"/>
      <c r="LQ13" s="79"/>
      <c r="LR13" s="96"/>
      <c r="LS13" s="93"/>
      <c r="LT13" s="79"/>
      <c r="LU13" s="79"/>
      <c r="LV13" s="79"/>
      <c r="LW13" s="79"/>
      <c r="LX13" s="79"/>
      <c r="LY13" s="79"/>
      <c r="LZ13" s="79"/>
      <c r="MA13" s="97"/>
      <c r="MB13" s="95"/>
      <c r="MC13" s="79"/>
      <c r="MD13" s="79"/>
      <c r="ME13" s="79"/>
      <c r="MF13" s="79"/>
      <c r="MG13" s="79"/>
      <c r="MH13" s="79"/>
      <c r="MI13" s="79"/>
      <c r="MJ13" s="79"/>
      <c r="MK13" s="79"/>
      <c r="ML13" s="79"/>
      <c r="MM13" s="79"/>
      <c r="MN13" s="98"/>
      <c r="MO13" s="98"/>
      <c r="MP13" s="96"/>
      <c r="MQ13" s="93"/>
      <c r="MR13" s="79"/>
      <c r="MS13" s="79"/>
      <c r="MT13" s="79"/>
      <c r="MU13" s="79"/>
      <c r="MV13" s="98"/>
      <c r="MW13" s="79"/>
      <c r="MX13" s="79"/>
      <c r="MY13" s="79"/>
      <c r="MZ13" s="79"/>
      <c r="NA13" s="79"/>
      <c r="NB13" s="79"/>
      <c r="NC13" s="79"/>
      <c r="ND13" s="96"/>
      <c r="NE13" s="96"/>
      <c r="NF13" s="96"/>
      <c r="NG13" s="96"/>
      <c r="NH13" s="93"/>
      <c r="NI13" s="79"/>
      <c r="NJ13" s="79"/>
      <c r="NK13" s="79"/>
      <c r="NL13" s="79"/>
      <c r="NM13" s="79"/>
      <c r="NN13" s="94"/>
      <c r="NO13" s="93"/>
      <c r="NP13" s="80"/>
      <c r="NQ13" s="124" t="s">
        <v>535</v>
      </c>
      <c r="NR13" s="102" t="s">
        <v>544</v>
      </c>
      <c r="NS13" s="102"/>
      <c r="NT13" s="102"/>
      <c r="NU13" s="102"/>
      <c r="NV13" s="104">
        <v>43720</v>
      </c>
      <c r="NW13" s="102" t="s">
        <v>525</v>
      </c>
      <c r="NX13" s="105" t="s">
        <v>545</v>
      </c>
      <c r="NY13" s="106" t="s">
        <v>546</v>
      </c>
      <c r="NZ13" s="105" t="s">
        <v>545</v>
      </c>
      <c r="OA13" s="107"/>
      <c r="OB13" s="107"/>
      <c r="OC13" s="107"/>
      <c r="OD13" s="108">
        <f t="shared" si="46"/>
        <v>72</v>
      </c>
      <c r="OE13" s="109">
        <v>7</v>
      </c>
      <c r="OF13" s="110">
        <f t="shared" si="47"/>
        <v>20</v>
      </c>
      <c r="OG13" s="109">
        <v>7</v>
      </c>
      <c r="OH13" s="111">
        <f>ROUND(AVERAGEIF($ES$9:$ES$497,$ES13,EV$9:EV$497),0)</f>
        <v>57</v>
      </c>
      <c r="OI13" s="112">
        <f>ROUND(AVERAGEIF($ES$9:$ES$497,$ES13,EW$9:EW$497),0)</f>
        <v>69</v>
      </c>
      <c r="OJ13" s="112">
        <f>ROUND(AVERAGEIF($ES$9:$ES$497,$ES13,EX$9:EX$497),0)</f>
        <v>17</v>
      </c>
      <c r="OK13" s="112">
        <f>ROUND(AVERAGEIF($ES$9:$ES$497,$ES13,EY$9:EY$497),0)</f>
        <v>30</v>
      </c>
      <c r="OL13" s="112">
        <f>ROUND(AVERAGEIF($ES$9:$ES$497,$ES13,EZ$9:EZ$497),0)</f>
        <v>58</v>
      </c>
      <c r="OM13" s="112">
        <f>ROUND(AVERAGEIF($ES$9:$ES$497,$ES13,FA$9:FA$497),0)</f>
        <v>21</v>
      </c>
      <c r="ON13" s="112">
        <f>ROUND(AVERAGEIF($ES$9:$ES$497,$ES13,FB$9:FB$497),0)</f>
        <v>45</v>
      </c>
      <c r="OO13" s="112">
        <f>ROUND(AVERAGEIF($ES$9:$ES$497,$ES13,FC$9:FC$497),0)</f>
        <v>49</v>
      </c>
      <c r="OP13" s="112">
        <f>ROUND(AVERAGEIF($ES$9:$ES$497,$ES13,FD$9:FD$497),0)</f>
        <v>75</v>
      </c>
      <c r="OQ13" s="113">
        <f>ROUND(AVERAGEIF($ES$9:$ES$497,$ES13,FE$9:FE$497),0)</f>
        <v>66</v>
      </c>
      <c r="OR13" s="114">
        <f>ROUND(EV13/MAX(EV$9:EV$497)*100,0)</f>
        <v>3</v>
      </c>
      <c r="OS13" s="115">
        <f>ROUND(EW13/MAX(EW$9:EW$497)*100,0)</f>
        <v>6</v>
      </c>
      <c r="OT13" s="115">
        <f>ROUND(EX13/MAX(EX$9:EX$497)*100,0)</f>
        <v>2</v>
      </c>
      <c r="OU13" s="115">
        <f>ROUND(EY13/MAX(EY$9:EY$497)*100,0)</f>
        <v>3</v>
      </c>
      <c r="OV13" s="115">
        <f>ROUND(EZ13/MAX(EZ$9:EZ$497)*100,0)</f>
        <v>5</v>
      </c>
      <c r="OW13" s="115">
        <f>ROUND(FA13/MAX(FA$9:FA$497)*100,0)</f>
        <v>2</v>
      </c>
      <c r="OX13" s="115">
        <f>ROUND(FB13/MAX(FB$9:FB$497)*100,0)</f>
        <v>4</v>
      </c>
      <c r="OY13" s="116">
        <f>ROUND(FC13/MAX(FC$9:FC$497)*100,0)</f>
        <v>3</v>
      </c>
      <c r="OZ13" s="115">
        <f>ROUND(FD13/MAX(FD$9:FD$497)*100,0)</f>
        <v>5</v>
      </c>
      <c r="PA13" s="117">
        <f>ROUND(FE13/MAX(FE$9:FE$497)*100,0)</f>
        <v>3</v>
      </c>
      <c r="PB13" s="118">
        <f t="shared" si="48"/>
        <v>38</v>
      </c>
      <c r="PC13" s="115">
        <f t="shared" si="49"/>
        <v>47</v>
      </c>
      <c r="PD13" s="115">
        <f t="shared" si="50"/>
        <v>53</v>
      </c>
      <c r="PE13" s="115">
        <f t="shared" si="51"/>
        <v>44</v>
      </c>
      <c r="PF13" s="115">
        <f t="shared" si="52"/>
        <v>38</v>
      </c>
      <c r="PG13" s="119">
        <f t="shared" si="53"/>
        <v>34</v>
      </c>
      <c r="PH13" s="118">
        <f>ROUND(PB13/MAX(PB$9:PB$497)*100,0)</f>
        <v>5</v>
      </c>
      <c r="PI13" s="115">
        <f>ROUND(PC13/MAX(PC$9:PC$497)*100,0)</f>
        <v>6</v>
      </c>
      <c r="PJ13" s="115">
        <f>ROUND(PD13/MAX(PD$9:PD$497)*100,0)</f>
        <v>6</v>
      </c>
      <c r="PK13" s="115">
        <f>ROUND(PE13/MAX(PE$9:PE$497)*100,0)</f>
        <v>4</v>
      </c>
      <c r="PL13" s="115">
        <f>ROUND(PF13/MAX(PF$9:PF$497)*100,0)</f>
        <v>5</v>
      </c>
      <c r="PM13" s="119">
        <f>ROUND(PG13/MAX(PG$9:PG$497)*100,0)</f>
        <v>5</v>
      </c>
      <c r="PN13" s="118">
        <f>RANK(PH13,PH$9:PH$497,0)</f>
        <v>433</v>
      </c>
      <c r="PO13" s="115">
        <f>RANK(PI13,PI$9:PI$497,0)</f>
        <v>426</v>
      </c>
      <c r="PP13" s="115">
        <f>RANK(PJ13,PJ$9:PJ$497,0)</f>
        <v>432</v>
      </c>
      <c r="PQ13" s="115">
        <f>RANK(PK13,PK$9:PK$497,0)</f>
        <v>433</v>
      </c>
      <c r="PR13" s="115">
        <f>RANK(PL13,PL$9:PL$497,0)</f>
        <v>434</v>
      </c>
      <c r="PS13" s="119">
        <f>RANK(PM13,PM$9:PM$497,0)</f>
        <v>432</v>
      </c>
      <c r="PT13" s="120">
        <f>ROUND(FZ13/MAX(FZ$9:FZ$497)*100,0)</f>
        <v>55</v>
      </c>
      <c r="PU13" s="115">
        <f>ROUND(GA13/MAX(GA$9:GA$497)*100,0)</f>
        <v>66</v>
      </c>
      <c r="PV13" s="115">
        <f>ROUND(GB13/MAX(GB$9:GB$497)*100,0)</f>
        <v>24</v>
      </c>
      <c r="PW13" s="115">
        <f>ROUND(GC13/MAX(GC$9:GC$497)*100,0)</f>
        <v>53</v>
      </c>
      <c r="PX13" s="115">
        <f>ROUND(GD13/MAX(GD$9:GD$497)*100,0)</f>
        <v>56</v>
      </c>
      <c r="PY13" s="115">
        <f>ROUND(GE13/MAX(GE$9:GE$497)*100,0)</f>
        <v>20</v>
      </c>
      <c r="PZ13" s="115">
        <f>ROUND(GF13/MAX(GF$9:GF$497)*100,0)</f>
        <v>39</v>
      </c>
      <c r="QA13" s="116">
        <f>ROUND(GG13/MAX(GG$9:GG$497)*100,0)</f>
        <v>45</v>
      </c>
      <c r="QB13" s="115">
        <f>ROUND(GH13/MAX(GH$9:GH$497)*100,0)</f>
        <v>59</v>
      </c>
      <c r="QC13" s="121">
        <f>ROUND(GI13/MAX(GI$9:GI$497)*100,0)</f>
        <v>37</v>
      </c>
      <c r="QD13" s="120">
        <f>ROUND(AVERAGEIF($ES$9:$ES$497,$ES13,PT$9:PT$497),0)</f>
        <v>47</v>
      </c>
      <c r="QE13" s="120">
        <f>ROUND(AVERAGEIF($ES$9:$ES$497,$ES13,PU$9:PU$497),0)</f>
        <v>61</v>
      </c>
      <c r="QF13" s="120">
        <f>ROUND(AVERAGEIF($ES$9:$ES$497,$ES13,PV$9:PV$497),0)</f>
        <v>21</v>
      </c>
      <c r="QG13" s="120">
        <f>ROUND(AVERAGEIF($ES$9:$ES$497,$ES13,PW$9:PW$497),0)</f>
        <v>34</v>
      </c>
      <c r="QH13" s="120">
        <f>ROUND(AVERAGEIF($ES$9:$ES$497,$ES13,PX$9:PX$497),0)</f>
        <v>48</v>
      </c>
      <c r="QI13" s="120">
        <f>ROUND(AVERAGEIF($ES$9:$ES$497,$ES13,PY$9:PY$497),0)</f>
        <v>18</v>
      </c>
      <c r="QJ13" s="120">
        <f>ROUND(AVERAGEIF($ES$9:$ES$497,$ES13,PZ$9:PZ$497),0)</f>
        <v>31</v>
      </c>
      <c r="QK13" s="120">
        <f>ROUND(AVERAGEIF($ES$9:$ES$497,$ES13,QA$9:QA$497),0)</f>
        <v>40</v>
      </c>
      <c r="QL13" s="120">
        <f>ROUND(AVERAGEIF($ES$9:$ES$497,$ES13,QB$9:QB$497),0)</f>
        <v>51</v>
      </c>
      <c r="QM13" s="120">
        <f>ROUND(AVERAGEIF($ES$9:$ES$497,$ES13,QC$9:QC$497),0)</f>
        <v>32</v>
      </c>
      <c r="QN13" s="114"/>
      <c r="QO13" s="115"/>
      <c r="QP13" s="115"/>
      <c r="QQ13" s="115"/>
      <c r="QR13" s="115"/>
      <c r="QS13" s="119"/>
      <c r="QT13" s="114"/>
      <c r="QU13" s="115"/>
      <c r="QV13" s="115"/>
      <c r="QW13" s="115"/>
      <c r="QX13" s="115"/>
      <c r="QY13" s="115"/>
      <c r="QZ13" s="114"/>
      <c r="RA13" s="115"/>
      <c r="RB13" s="115"/>
      <c r="RC13" s="115"/>
      <c r="RD13" s="115"/>
      <c r="RE13" s="115"/>
      <c r="RF13" s="122"/>
      <c r="RG13" s="115">
        <f>($RH$3*(IH13+IJ13)*100*100/MAX(EX$9:EX$497)*$RO$3) +($RH$3*(II13+IJ13)*100*100/MAX(EX$9:EX$497)*$RO$4) + ($RH$3*IK13*100*100/MAX(EX$9:EX$497)*0.098)</f>
        <v>0</v>
      </c>
      <c r="RH13" s="115">
        <f>($RH$4*IL13*100*100/MAX(EZ$9:EZ$497))*$RQ$3</f>
        <v>0</v>
      </c>
      <c r="RI13" s="115">
        <f>($RH$3*IM13*100*100/MAX(EY$9:EY$497))*$RQ$4</f>
        <v>0</v>
      </c>
      <c r="RJ13" s="115">
        <f>($RH$3*IN13*100*100/MAX(EX$9:EX$497))</f>
        <v>0</v>
      </c>
      <c r="RK13" s="115">
        <f>($RH$4*IO13*100*100/MAX(EZ$9:EZ$497))*$RQ$3</f>
        <v>0</v>
      </c>
      <c r="RL13" s="115">
        <f>(($RL$4*IP13*100*((100/MAX(EX$9:EX$497)+100/MAX(EZ$9:EZ$497))/2))+($RL$4*IQ13*100*((100/MAX(EX$9:EX$497)+100/MAX(EZ$9:EZ$497))/2))+($RL$4*IR13*100*((100/MAX(EX$9:EX$497)+100/MAX(EZ$9:EZ$497))/2))+($RL$4*IS13*100*((100/MAX(EX$9:EX$497)+100/MAX(EZ$9:EZ$497))/2))+($RL$4*IT13*100*((100/MAX(EX$9:EX$497)+100/MAX(EZ$9:EZ$497))/2))+($RL$4*IU13*100*((100/MAX(EX$9:EX$497)+100/MAX(EZ$9:EZ$497))/2))+($RL$4*IV13*100*((100/MAX(EX$9:EX$497)+100/MAX(EZ$9:EZ$497))/2))+($RL$4*IW13*100*((100/MAX(EX$9:EX$497)+100/MAX(EZ$9:EZ$497))/2)))*$RS$3</f>
        <v>0</v>
      </c>
      <c r="RM13" s="115">
        <f>(($RH$3*IX13*100*100/MAX(EX$9:EX$497))+($RH$3*IY13*100*100/MAX(EX$9:EX$497))+($RH$3*IZ13*100*100/MAX(EX$9:EX$497))+($RH$3*JA13*100*100/MAX(EX$9:EX$497))+($RH$3*JB13*100*100/MAX(EX$9:EX$497))+($RH$3*JC13*100*100/MAX(EX$9:EX$497))+($RH$3*JD13*100*100/MAX(EX$9:EX$497))+($RH$3*JE13*100*100/MAX(EX$9:EX$497)))*$RS$4</f>
        <v>0</v>
      </c>
      <c r="RN13" s="115">
        <f>(($RH$4*JF13*100*100/MAX(EZ$9:EZ$497)) + ($RH$4*JG13*100*100/MAX(EZ$9:EZ$497)) + ($RH$4*JH13*100*100/MAX(EZ$9:EZ$497)) + ($RH$4*JI13*100*100/MAX(EZ$9:EZ$497)) + ($RH$4*JJ13*100*100/MAX(EZ$9:EZ$497)) + ($RH$4*JK13*100*100/MAX(EZ$9:EZ$497)) + ($RH$4*JL13*100*100/MAX(EZ$9:EZ$497)) + ($RH$4*JM13*100*100/MAX(EZ$9:EZ$497)))*$RU$3</f>
        <v>0</v>
      </c>
      <c r="RO13" s="115">
        <f>(($RL$4*JN13*100*((100/MAX(EX$9:EX$497)+100/MAX(EZ$9:EZ$497))/2))+($RL$4*JO13*100*((100/MAX(EX$9:EX$497)+100/MAX(EZ$9:EZ$497))/2))+($RL$4*JP13*100*((100/MAX(EX$9:EX$497)+100/MAX(EZ$9:EZ$497))/2))+($RL$4*JQ13*100*((100/MAX(EX$9:EX$497)+100/MAX(EZ$9:EZ$497))/2))+($RL$4*JR13*100*((100/MAX(EX$9:EX$497)+100/MAX(EZ$9:EZ$497))/2))+($RL$4*JS13*100*((100/MAX(EX$9:EX$497)+100/MAX(EZ$9:EZ$497))/2))+($RL$4*JT13*100*((100/MAX(EX$9:EX$497)+100/MAX(EZ$9:EZ$497))/2))+($RL$4*JU13*100*((100/MAX(EX$9:EX$497)+100/MAX(EZ$9:EZ$497))/2))+($RL$4*JV13*100*((100/MAX(EX$9:EX$497)+100/MAX(EZ$9:EZ$497))/2))+($RL$4*JW13*100*((100/MAX(EX$9:EX$497)+100/MAX(EZ$9:EZ$497))/2))+($RL$4*JX13*100*((100/MAX(EX$9:EX$497)+100/MAX(EZ$9:EZ$497))/2))+($RL$4*JY13*100*((100/MAX(EX$9:EX$497)+100/MAX(EZ$9:EZ$497))/2))+($RL$4*JZ13*100*((100/MAX(EX$9:EX$497)+100/MAX(EZ$9:EZ$497))/2)))*$RW$3/2</f>
        <v>0</v>
      </c>
      <c r="RP13" s="119">
        <f>($RJ$3*KA13*100*100/MAX(FA$9:FA$497)) + ($RJ$3*KB13*100*100/MAX(FA$9:FA$497)/2) + ($RJ$3*KC13*100*100/MAX(FA$9:FA$497)/2) + ($RJ$3*KD13*100*100/MAX(FA$9:FA$497)/4) + ($RJ$3*KE13*100*100/MAX(FA$9:FA$497)/4)</f>
        <v>0</v>
      </c>
      <c r="RQ13" s="118">
        <f>($RL$4*KF13*100*((100/MAX(EX$9:EX$497)+100/MAX(EZ$9:EZ$497)))) * ($RO$3/2) + (($RL$4*KG13*100*((100/MAX(EX$9:EX$497)+100/MAX(EZ$9:EZ$497))))+($RL$4*KH13*100*((100/MAX(EX$9:EX$497)+100/MAX(EZ$9:EZ$497))))+($RL$4*KI13*100*((100/MAX(EX$9:EX$497)+100/MAX(EZ$9:EZ$497))))+($RL$4*KJ13*100*((100/MAX(EX$9:EX$497)+100/MAX(EZ$9:EZ$497))))+($RL$4*KK13*100*((100/MAX(EX$9:EX$497)+100/MAX(EZ$9:EZ$497))))+($RL$4*KL13*100*((100/MAX(EX$9:EX$497)+100/MAX(EZ$9:EZ$497))))+($RL$4*KM13*100*((100/MAX(EX$9:EX$497)+100/MAX(EZ$9:EZ$497))))+($RL$4*KN13*100*((100/MAX(EX$9:EX$497)+100/MAX(EZ$9:EZ$497))))+($RL$4*KO13*100*((100/MAX(EX$9:EX$497)+100/MAX(EZ$9:EZ$497))))+($RL$4*KP13*100*((100/MAX(EX$9:EX$497)+100/MAX(EZ$9:EZ$497))))+($RL$4*KQ13*100*((100/MAX(EX$9:EX$497)+100/MAX(EZ$9:EZ$497))))+($RL$4*KR13*100*((100/MAX(EX$9:EX$497)+100/MAX(EZ$9:EZ$497))))+($RL$4*KS13*100*((100/MAX(EX$9:EX$497)+100/MAX(EZ$9:EZ$497))))+($RL$4*KV13*100*((100/MAX(EX$9:EX$497)+100/MAX(EZ$9:EZ$497))))) * (($RO$3+$RO$4)/6)</f>
        <v>0</v>
      </c>
      <c r="RR13" s="115">
        <f>(($RL$4*KW13*100*((100/MAX(EX$9:EX$497)+100/MAX(EZ$9:EZ$497))))) * ($RO$3/2) + (($RL$4*KX13*100*((100/MAX(EX$9:EX$497)+100/MAX(EZ$9:EZ$497))))+($RL$4*KY13*100*((100/MAX(EX$9:EX$497)+100/MAX(EZ$9:EZ$497))))+($RL$4*KZ13*100*((100/MAX(EX$9:EX$497)+100/MAX(EZ$9:EZ$497))))+($RL$4*LA13*100*((100/MAX(EX$9:EX$497)+100/MAX(EZ$9:EZ$497))))+($RL$4*LB13*100*((100/MAX(EX$9:EX$497)+100/MAX(EZ$9:EZ$497))))+($RL$4*LC13*100*((100/MAX(EX$9:EX$497)+100/MAX(EZ$9:EZ$497))))) * (($RO$3+$RO$4)/6)</f>
        <v>0</v>
      </c>
      <c r="RS13" s="119">
        <f>(($RL$4*LD13*100*((100/MAX(EX$9:EX$497)+100/MAX(EZ$9:EZ$497))))+($RL$4*LE13*100*((100/MAX(EX$9:EX$497)+100/MAX(EZ$9:EZ$497))))) * (($RO$3+$RO$4)/6)</f>
        <v>0</v>
      </c>
      <c r="RT13" s="118">
        <f>($RJ$4*LH13*100*(100/MAX(EV$9:EV$497)))+($RJ$4*LI13*100*(100/MAX(EV$9:EV$497)))</f>
        <v>0</v>
      </c>
      <c r="RU13" s="119">
        <f>($RJ$4*LJ13*(100/MAX(EV$9:EV$497)))/2 + ($RL$3*LK13*(100/MAX(EW$9:EW$497))) + ($RJ$4*LL13*(100/MAX(EV$9:EV$497)))/4 + ($RL$3*LM13*(100/MAX(EW$9:EW$497)))</f>
        <v>0</v>
      </c>
      <c r="RV13" s="118">
        <f>($RJ$4*LN13*100*100/MAX(EV$9:EV$497)/2)+($RJ$4*LO13*100*100/MAX(EV$9:EV$497)/2)+($RJ$4*LP13*100*100/MAX(EV$9:EV$497))+($RJ$4*LQ13*100*100/MAX(EV$9:EV$497))+($RJ$4*LR13*100*100/MAX(EV$9:EV$497))</f>
        <v>0</v>
      </c>
      <c r="RW13" s="115">
        <f>($RJ$4*LS13*100*100/MAX(EV$9:EV$497)) + (($RJ$4*LT13*100*100/MAX(EV$9:EV$497))+($RJ$4*LU13*100*100/MAX(EV$9:EV$497))+($RJ$4*LV13*100*100/MAX(EV$9:EV$497))+($RJ$4*LW13*100*100/MAX(EV$9:EV$497))+($RJ$4*LX13*100*100/MAX(EV$9:EV$497))+($RJ$4*LY13*100*100/MAX(EV$9:EV$497))+($RJ$4*LZ13*100*100/MAX(EV$9:EV$497))+($RJ$4*MA13*100*100/MAX(EV$9:EV$497)))/2</f>
        <v>0</v>
      </c>
      <c r="RX13" s="119">
        <f>($RJ$4*MB13*100*100/MAX(EV$9:EV$497))+($RJ$4*MC13*100*100/MAX(EV$9:EV$497))+($RJ$4*MD13*100*100/MAX(EV$9:EV$497))+($RJ$4*ME13*100*100/MAX(EV$9:EV$497))+($RJ$4*MF13*100*100/MAX(EV$9:EV$497))+($RJ$4*MG13*100*100/MAX(EV$9:EV$497))+($RJ$4*MH13*100*100/MAX(EV$9:EV$497))+($RJ$4*MI13*100*100/MAX(EV$9:EV$497))+($RJ$4*MJ13*100*100/MAX(EV$9:EV$497))+($RJ$4*MK13*100*100/MAX(EV$9:EV$497))+($RJ$4*ML13*100*100/MAX(EV$9:EV$497))+($RJ$4*MM13*100*100/MAX(EV$9:EV$497))+($RJ$4*MN13*100*100/MAX(EV$9:EV$497))</f>
        <v>0</v>
      </c>
      <c r="RY13" s="118">
        <f>($RJ$4*MQ13*100*100/MAX(EV$9:EV$497))/2 + (($RJ$4*MR13*100*100/MAX(EV$9:EV$497))+($RJ$4*MS13*100*100/MAX(EV$9:EV$497))+($RJ$4*MT13*100*100/MAX(EV$9:EV$497))+($RJ$4*MU13*100*100/MAX(EV$9:EV$497))+($RJ$4*MV13*100*100/MAX(EV$9:EV$497))+($RJ$4*MW13*100*100/MAX(EV$9:EV$497))+($RJ$4*MX13*100*100/MAX(EV$9:EV$497))+($RJ$4*MY13*100*100/MAX(EV$9:EV$497))+($RJ$4*MZ13*100*100/MAX(EV$9:EV$497))+($RJ$4*NA13*100*100/MAX(EV$9:EV$497))+($RJ$4*NB13*100*100/MAX(EV$9:EV$497))+($RJ$4*NC13*100*100/MAX(EV$9:EV$497))+($RJ$4*ND13*100*100/MAX(EV$9:EV$497))+($RJ$4*NG13*100*100/MAX(EV$9:EV$497)))/4</f>
        <v>0</v>
      </c>
      <c r="RZ13" s="115">
        <f>($RJ$4*NH13*100*100/MAX(EV$9:EV$497))/2 + (($RJ$4*NI13*100*100/MAX(EV$9:EV$497))+($RJ$4*NJ13*100*100/MAX(EV$9:EV$497))+($RJ$4*NK13*100*100/MAX(EV$9:EV$497))+($RJ$4*NL13*100*100/MAX(EV$9:EV$497))+($RJ$4*NM13*100*100/MAX(EV$9:EV$497))+($RJ$4*NN13*100*100/MAX(EV$9:EV$497)))/4</f>
        <v>0</v>
      </c>
      <c r="SA13" s="117">
        <f>(($RJ$4*NO13*100*100/MAX(EV$9:EV$497))+($RJ$4*NP13*100*100/MAX(EV$9:EV$497)))/4</f>
        <v>0</v>
      </c>
      <c r="SB13" s="118">
        <f t="shared" si="54"/>
        <v>0</v>
      </c>
      <c r="SC13" s="115">
        <f t="shared" si="55"/>
        <v>0</v>
      </c>
      <c r="SD13" s="115">
        <f t="shared" si="56"/>
        <v>0</v>
      </c>
      <c r="SE13" s="115">
        <f t="shared" si="57"/>
        <v>0</v>
      </c>
      <c r="SF13" s="115">
        <f t="shared" si="58"/>
        <v>0</v>
      </c>
      <c r="SG13" s="115">
        <f t="shared" si="59"/>
        <v>0</v>
      </c>
      <c r="SH13" s="115">
        <f>ROUND(SB13/MAX(SB$9:SB$497)*100,0)</f>
        <v>0</v>
      </c>
      <c r="SI13" s="115">
        <f>ROUND(SC13/MAX(SC$9:SC$497)*100,0)</f>
        <v>0</v>
      </c>
      <c r="SJ13" s="115">
        <f>ROUND(SD13/MAX(SD$9:SD$497)*100,0)</f>
        <v>0</v>
      </c>
      <c r="SK13" s="115">
        <f>ROUND(SE13/MAX(SE$9:SE$497)*100,0)</f>
        <v>0</v>
      </c>
      <c r="SL13" s="115">
        <f>ROUND(SF13/MAX(SF$9:SF$497)*100,0)</f>
        <v>0</v>
      </c>
      <c r="SM13" s="121">
        <f>ROUND(SG13/MAX(SG$9:SG$497)*100,0)</f>
        <v>0</v>
      </c>
      <c r="SN13" s="115">
        <f>ROUND(AVERAGEIF($ES$9:$ES$497,$ES13,SH$9:SH$497),0)</f>
        <v>12</v>
      </c>
      <c r="SO13" s="115">
        <f>ROUND(AVERAGEIF($ES$9:$ES$497,$ES13,SI$9:SI$497),0)</f>
        <v>5</v>
      </c>
      <c r="SP13" s="115">
        <f>ROUND(AVERAGEIF($ES$9:$ES$497,$ES13,SJ$9:SJ$497),0)</f>
        <v>26</v>
      </c>
      <c r="SQ13" s="115">
        <f>ROUND(AVERAGEIF($ES$9:$ES$497,$ES13,SK$9:SK$497),0)</f>
        <v>6</v>
      </c>
      <c r="SR13" s="115">
        <f>ROUND(AVERAGEIF($ES$9:$ES$497,$ES13,SL$9:SL$497),0)</f>
        <v>8</v>
      </c>
      <c r="SS13" s="121">
        <f>ROUND(AVERAGEIF($ES$9:$ES$497,$ES13,SM$9:SM$497),0)</f>
        <v>4</v>
      </c>
      <c r="ST13" s="114">
        <f>RANK(SB13,SB$9:SB$497,0)</f>
        <v>323</v>
      </c>
      <c r="SU13" s="115">
        <f>RANK(SC13,SC$9:SC$497,0)</f>
        <v>320</v>
      </c>
      <c r="SV13" s="115">
        <f>RANK(SD13,SD$9:SD$497,0)</f>
        <v>320</v>
      </c>
      <c r="SW13" s="115">
        <f>RANK(SE13,SE$9:SE$497,0)</f>
        <v>320</v>
      </c>
      <c r="SX13" s="115">
        <f>RANK(SF13,SF$9:SF$497,0)</f>
        <v>317</v>
      </c>
      <c r="SY13" s="115">
        <f>RANK(SG13,SG$9:SG$497,0)</f>
        <v>308</v>
      </c>
      <c r="SZ13" s="115">
        <f>COUNTIFS(SB$9:SB$497,"&gt;"&amp;SB13,$ES$9:$ES$497,$ES13)+1</f>
        <v>67</v>
      </c>
      <c r="TA13" s="115">
        <f>COUNTIFS(SC$9:SC$497,"&gt;"&amp;SC13,$ES$9:$ES$497,$ES13)+1</f>
        <v>64</v>
      </c>
      <c r="TB13" s="115">
        <f>COUNTIFS(SD$9:SD$497,"&gt;"&amp;SD13,$ES$9:$ES$497,$ES13)+1</f>
        <v>67</v>
      </c>
      <c r="TC13" s="115">
        <f>COUNTIFS(SE$9:SE$497,"&gt;"&amp;SE13,$ES$9:$ES$497,$ES13)+1</f>
        <v>64</v>
      </c>
      <c r="TD13" s="115">
        <f>COUNTIFS(SF$9:SF$497,"&gt;"&amp;SF13,$ES$9:$ES$497,$ES13)+1</f>
        <v>64</v>
      </c>
      <c r="TE13" s="117">
        <f>COUNTIFS(SG$9:SG$497,"&gt;"&amp;SG13,$ES$9:$ES$497,$ES13)+1</f>
        <v>60</v>
      </c>
      <c r="TF13" s="118">
        <f t="shared" si="60"/>
        <v>6</v>
      </c>
      <c r="TG13" s="115">
        <f t="shared" si="61"/>
        <v>5</v>
      </c>
      <c r="TH13" s="115">
        <f t="shared" si="62"/>
        <v>6</v>
      </c>
      <c r="TI13" s="115">
        <f t="shared" si="63"/>
        <v>6</v>
      </c>
      <c r="TJ13" s="115">
        <f t="shared" si="64"/>
        <v>4</v>
      </c>
      <c r="TK13" s="115">
        <f t="shared" si="65"/>
        <v>5</v>
      </c>
      <c r="TL13" s="117">
        <f t="shared" si="66"/>
        <v>5</v>
      </c>
      <c r="TM13" s="118">
        <f>ROUND(TF13/MAX(TF$9:TF$497)*100,0)</f>
        <v>3</v>
      </c>
      <c r="TN13" s="115">
        <f>ROUND(TG13/MAX(TG$9:TG$497)*100,0)</f>
        <v>3</v>
      </c>
      <c r="TO13" s="115">
        <f>ROUND(TH13/MAX(TH$9:TH$497)*100,0)</f>
        <v>3</v>
      </c>
      <c r="TP13" s="115">
        <f>ROUND(TI13/MAX(TI$9:TI$497)*100,0)</f>
        <v>3</v>
      </c>
      <c r="TQ13" s="115">
        <f>ROUND(TJ13/MAX(TJ$9:TJ$497)*100,0)</f>
        <v>2</v>
      </c>
      <c r="TR13" s="115">
        <f>ROUND(TK13/MAX(TK$9:TK$497)*100,0)</f>
        <v>3</v>
      </c>
      <c r="TS13" s="119">
        <f>ROUND(TL13/MAX(TL$9:TL$497)*100,0)</f>
        <v>3</v>
      </c>
      <c r="TT13" s="120">
        <f>RANK(TM13,TM$9:TM$497,0)</f>
        <v>434</v>
      </c>
      <c r="TU13" s="115">
        <f>RANK(TN13,TN$9:TN$497,0)</f>
        <v>433</v>
      </c>
      <c r="TV13" s="115">
        <f>RANK(TO13,TO$9:TO$497,0)</f>
        <v>426</v>
      </c>
      <c r="TW13" s="115">
        <f>RANK(TP13,TP$9:TP$497,0)</f>
        <v>433</v>
      </c>
      <c r="TX13" s="115">
        <f>RANK(TQ13,TQ$9:TQ$497,0)</f>
        <v>434</v>
      </c>
      <c r="TY13" s="115">
        <f>RANK(TR13,TR$9:TR$497,0)</f>
        <v>432</v>
      </c>
      <c r="TZ13" s="121">
        <f>RANK(TS13,TS$9:TS$497,0)</f>
        <v>430</v>
      </c>
      <c r="UA13" s="123"/>
      <c r="UB13" s="7" t="s">
        <v>1</v>
      </c>
    </row>
    <row r="14" spans="1:548" x14ac:dyDescent="0.15">
      <c r="A14" s="183">
        <v>6</v>
      </c>
      <c r="B14" s="203" t="s">
        <v>544</v>
      </c>
      <c r="C14" s="63"/>
      <c r="D14" s="63"/>
      <c r="E14" s="64" t="s">
        <v>518</v>
      </c>
      <c r="F14" s="65">
        <v>6</v>
      </c>
      <c r="G14" s="65" t="s">
        <v>547</v>
      </c>
      <c r="H14" s="65"/>
      <c r="I14" s="66" t="s">
        <v>521</v>
      </c>
      <c r="J14" s="67" t="s">
        <v>521</v>
      </c>
      <c r="K14" s="67" t="s">
        <v>520</v>
      </c>
      <c r="L14" s="67" t="s">
        <v>520</v>
      </c>
      <c r="M14" s="67" t="s">
        <v>520</v>
      </c>
      <c r="N14" s="67" t="s">
        <v>520</v>
      </c>
      <c r="O14" s="67" t="s">
        <v>520</v>
      </c>
      <c r="P14" s="67" t="s">
        <v>520</v>
      </c>
      <c r="Q14" s="67" t="s">
        <v>521</v>
      </c>
      <c r="R14" s="68" t="s">
        <v>521</v>
      </c>
      <c r="S14" s="69" t="s">
        <v>521</v>
      </c>
      <c r="T14" s="67" t="s">
        <v>521</v>
      </c>
      <c r="U14" s="67" t="s">
        <v>521</v>
      </c>
      <c r="V14" s="67" t="s">
        <v>521</v>
      </c>
      <c r="W14" s="67" t="s">
        <v>521</v>
      </c>
      <c r="X14" s="67" t="s">
        <v>521</v>
      </c>
      <c r="Y14" s="67" t="s">
        <v>521</v>
      </c>
      <c r="Z14" s="67" t="s">
        <v>521</v>
      </c>
      <c r="AA14" s="67" t="s">
        <v>521</v>
      </c>
      <c r="AB14" s="68" t="s">
        <v>521</v>
      </c>
      <c r="AC14" s="69" t="s">
        <v>521</v>
      </c>
      <c r="AD14" s="67" t="s">
        <v>521</v>
      </c>
      <c r="AE14" s="67" t="s">
        <v>521</v>
      </c>
      <c r="AF14" s="67" t="s">
        <v>521</v>
      </c>
      <c r="AG14" s="67" t="s">
        <v>521</v>
      </c>
      <c r="AH14" s="67" t="s">
        <v>521</v>
      </c>
      <c r="AI14" s="67" t="s">
        <v>521</v>
      </c>
      <c r="AJ14" s="67" t="s">
        <v>521</v>
      </c>
      <c r="AK14" s="67" t="s">
        <v>521</v>
      </c>
      <c r="AL14" s="68" t="s">
        <v>521</v>
      </c>
      <c r="AM14" s="69" t="s">
        <v>521</v>
      </c>
      <c r="AN14" s="67" t="s">
        <v>521</v>
      </c>
      <c r="AO14" s="67" t="s">
        <v>521</v>
      </c>
      <c r="AP14" s="67" t="s">
        <v>521</v>
      </c>
      <c r="AQ14" s="67" t="s">
        <v>521</v>
      </c>
      <c r="AR14" s="67" t="s">
        <v>521</v>
      </c>
      <c r="AS14" s="67" t="s">
        <v>521</v>
      </c>
      <c r="AT14" s="67" t="s">
        <v>521</v>
      </c>
      <c r="AU14" s="67" t="s">
        <v>521</v>
      </c>
      <c r="AV14" s="68" t="s">
        <v>521</v>
      </c>
      <c r="AW14" s="69" t="s">
        <v>521</v>
      </c>
      <c r="AX14" s="67" t="s">
        <v>521</v>
      </c>
      <c r="AY14" s="67" t="s">
        <v>521</v>
      </c>
      <c r="AZ14" s="67" t="s">
        <v>521</v>
      </c>
      <c r="BA14" s="67" t="s">
        <v>521</v>
      </c>
      <c r="BB14" s="67" t="s">
        <v>521</v>
      </c>
      <c r="BC14" s="67" t="s">
        <v>521</v>
      </c>
      <c r="BD14" s="67" t="s">
        <v>521</v>
      </c>
      <c r="BE14" s="67" t="s">
        <v>521</v>
      </c>
      <c r="BF14" s="68" t="s">
        <v>521</v>
      </c>
      <c r="BG14" s="69" t="s">
        <v>521</v>
      </c>
      <c r="BH14" s="67" t="s">
        <v>521</v>
      </c>
      <c r="BI14" s="67" t="s">
        <v>521</v>
      </c>
      <c r="BJ14" s="67" t="s">
        <v>521</v>
      </c>
      <c r="BK14" s="67" t="s">
        <v>521</v>
      </c>
      <c r="BL14" s="67" t="s">
        <v>521</v>
      </c>
      <c r="BM14" s="67" t="s">
        <v>521</v>
      </c>
      <c r="BN14" s="67" t="s">
        <v>521</v>
      </c>
      <c r="BO14" s="67" t="s">
        <v>521</v>
      </c>
      <c r="BP14" s="68" t="s">
        <v>521</v>
      </c>
      <c r="BQ14" s="70" t="s">
        <v>521</v>
      </c>
      <c r="BR14" s="67" t="s">
        <v>521</v>
      </c>
      <c r="BS14" s="67" t="s">
        <v>521</v>
      </c>
      <c r="BT14" s="67" t="s">
        <v>521</v>
      </c>
      <c r="BU14" s="67" t="s">
        <v>521</v>
      </c>
      <c r="BV14" s="67" t="s">
        <v>521</v>
      </c>
      <c r="BW14" s="67" t="s">
        <v>521</v>
      </c>
      <c r="BX14" s="67" t="s">
        <v>521</v>
      </c>
      <c r="BY14" s="67" t="s">
        <v>521</v>
      </c>
      <c r="BZ14" s="68" t="s">
        <v>521</v>
      </c>
      <c r="CA14" s="69" t="s">
        <v>521</v>
      </c>
      <c r="CB14" s="67" t="s">
        <v>521</v>
      </c>
      <c r="CC14" s="67" t="s">
        <v>521</v>
      </c>
      <c r="CD14" s="67" t="s">
        <v>521</v>
      </c>
      <c r="CE14" s="67" t="s">
        <v>521</v>
      </c>
      <c r="CF14" s="67" t="s">
        <v>521</v>
      </c>
      <c r="CG14" s="67" t="s">
        <v>521</v>
      </c>
      <c r="CH14" s="67" t="s">
        <v>521</v>
      </c>
      <c r="CI14" s="67" t="s">
        <v>521</v>
      </c>
      <c r="CJ14" s="68" t="s">
        <v>521</v>
      </c>
      <c r="CK14" s="69" t="s">
        <v>521</v>
      </c>
      <c r="CL14" s="67" t="s">
        <v>521</v>
      </c>
      <c r="CM14" s="67" t="s">
        <v>521</v>
      </c>
      <c r="CN14" s="67" t="s">
        <v>521</v>
      </c>
      <c r="CO14" s="67" t="s">
        <v>521</v>
      </c>
      <c r="CP14" s="67" t="s">
        <v>521</v>
      </c>
      <c r="CQ14" s="67" t="s">
        <v>521</v>
      </c>
      <c r="CR14" s="67" t="s">
        <v>521</v>
      </c>
      <c r="CS14" s="67" t="s">
        <v>521</v>
      </c>
      <c r="CT14" s="68" t="s">
        <v>521</v>
      </c>
      <c r="CU14" s="69" t="s">
        <v>521</v>
      </c>
      <c r="CV14" s="67" t="s">
        <v>521</v>
      </c>
      <c r="CW14" s="67" t="s">
        <v>521</v>
      </c>
      <c r="CX14" s="67" t="s">
        <v>521</v>
      </c>
      <c r="CY14" s="67" t="s">
        <v>521</v>
      </c>
      <c r="CZ14" s="67" t="s">
        <v>521</v>
      </c>
      <c r="DA14" s="67" t="s">
        <v>521</v>
      </c>
      <c r="DB14" s="67" t="s">
        <v>521</v>
      </c>
      <c r="DC14" s="67" t="s">
        <v>521</v>
      </c>
      <c r="DD14" s="68" t="s">
        <v>521</v>
      </c>
      <c r="DE14" s="69" t="s">
        <v>521</v>
      </c>
      <c r="DF14" s="71" t="s">
        <v>521</v>
      </c>
      <c r="DG14" s="67" t="s">
        <v>521</v>
      </c>
      <c r="DH14" s="67" t="s">
        <v>521</v>
      </c>
      <c r="DI14" s="67" t="s">
        <v>521</v>
      </c>
      <c r="DJ14" s="67" t="s">
        <v>521</v>
      </c>
      <c r="DK14" s="67" t="s">
        <v>521</v>
      </c>
      <c r="DL14" s="67" t="s">
        <v>521</v>
      </c>
      <c r="DM14" s="67" t="s">
        <v>521</v>
      </c>
      <c r="DN14" s="68" t="s">
        <v>521</v>
      </c>
      <c r="DO14" s="70" t="s">
        <v>521</v>
      </c>
      <c r="DP14" s="71" t="s">
        <v>521</v>
      </c>
      <c r="DQ14" s="67" t="s">
        <v>521</v>
      </c>
      <c r="DR14" s="67" t="s">
        <v>521</v>
      </c>
      <c r="DS14" s="67" t="s">
        <v>521</v>
      </c>
      <c r="DT14" s="67" t="s">
        <v>521</v>
      </c>
      <c r="DU14" s="67" t="s">
        <v>521</v>
      </c>
      <c r="DV14" s="67" t="s">
        <v>521</v>
      </c>
      <c r="DW14" s="67" t="s">
        <v>521</v>
      </c>
      <c r="DX14" s="72" t="s">
        <v>521</v>
      </c>
      <c r="DY14" s="73" t="s">
        <v>522</v>
      </c>
      <c r="DZ14" s="74">
        <v>2</v>
      </c>
      <c r="EA14" s="74">
        <v>3</v>
      </c>
      <c r="EB14" s="74">
        <v>3</v>
      </c>
      <c r="EC14" s="75">
        <v>4</v>
      </c>
      <c r="ED14" s="76" t="s">
        <v>522</v>
      </c>
      <c r="EE14" s="74">
        <f t="shared" si="16"/>
        <v>2</v>
      </c>
      <c r="EF14" s="74">
        <f t="shared" si="17"/>
        <v>6</v>
      </c>
      <c r="EG14" s="74">
        <f t="shared" si="18"/>
        <v>18</v>
      </c>
      <c r="EH14" s="77">
        <f t="shared" si="19"/>
        <v>72</v>
      </c>
      <c r="EI14" s="73">
        <v>80</v>
      </c>
      <c r="EJ14" s="74">
        <v>110</v>
      </c>
      <c r="EK14" s="74">
        <v>220</v>
      </c>
      <c r="EL14" s="74">
        <v>360</v>
      </c>
      <c r="EM14" s="75">
        <v>1080</v>
      </c>
      <c r="EN14" s="78">
        <v>1</v>
      </c>
      <c r="EO14" s="79">
        <f t="shared" si="20"/>
        <v>0.6875</v>
      </c>
      <c r="EP14" s="79">
        <f t="shared" si="21"/>
        <v>0.45833333333333331</v>
      </c>
      <c r="EQ14" s="79">
        <f t="shared" si="22"/>
        <v>0.25</v>
      </c>
      <c r="ER14" s="80">
        <f t="shared" si="23"/>
        <v>0.1875</v>
      </c>
      <c r="ES14" s="81" t="s">
        <v>532</v>
      </c>
      <c r="ET14" s="82"/>
      <c r="EU14" s="83">
        <v>4</v>
      </c>
      <c r="EV14" s="73">
        <v>5</v>
      </c>
      <c r="EW14" s="74">
        <v>6</v>
      </c>
      <c r="EX14" s="74">
        <v>2</v>
      </c>
      <c r="EY14" s="74">
        <v>3</v>
      </c>
      <c r="EZ14" s="74">
        <v>4</v>
      </c>
      <c r="FA14" s="74">
        <v>9</v>
      </c>
      <c r="FB14" s="74">
        <v>4</v>
      </c>
      <c r="FC14" s="74">
        <v>4</v>
      </c>
      <c r="FD14" s="74">
        <f t="shared" si="24"/>
        <v>6</v>
      </c>
      <c r="FE14" s="84">
        <f t="shared" si="25"/>
        <v>6</v>
      </c>
      <c r="FF14" s="73">
        <f>RANK(EV14,$EV$9:$EV$497,0)</f>
        <v>437</v>
      </c>
      <c r="FG14" s="74">
        <f>RANK(EW14,$EW$9:$EW$497,0)</f>
        <v>429</v>
      </c>
      <c r="FH14" s="74">
        <f>RANK(EX14,$EX$9:$EX$497,0)</f>
        <v>439</v>
      </c>
      <c r="FI14" s="74">
        <f>RANK(EY14,$EY$9:$EY$497,0)</f>
        <v>434</v>
      </c>
      <c r="FJ14" s="74">
        <f>RANK(EZ14,$EZ$9:$EZ$497,0)</f>
        <v>415</v>
      </c>
      <c r="FK14" s="74">
        <f>RANK(FA14,$FA$9:$FA$497,0)</f>
        <v>325</v>
      </c>
      <c r="FL14" s="74">
        <f>RANK(FB14,$FB$9:$FB$497,0)</f>
        <v>428</v>
      </c>
      <c r="FM14" s="74">
        <f>RANK(FC14,$FC$9:$FC$497,0)</f>
        <v>417</v>
      </c>
      <c r="FN14" s="74">
        <f>RANK(FD14,$FD$9:$FD$497,0)</f>
        <v>436</v>
      </c>
      <c r="FO14" s="84">
        <f>RANK(FE14,$FE$9:$FE$497,0)</f>
        <v>437</v>
      </c>
      <c r="FP14" s="73">
        <f>COUNTIFS($EV$9:$EV$497,"&gt;"&amp;EV14,$ES$9:$ES$497,ES14)+1</f>
        <v>69</v>
      </c>
      <c r="FQ14" s="74">
        <f>COUNTIFS($EW$9:$EW$497,"&gt;"&amp;EW14,$ES$9:$ES$497,ES14)+1</f>
        <v>69</v>
      </c>
      <c r="FR14" s="74">
        <f>COUNTIFS($EX$9:$EX$497,"&gt;"&amp;EX14,$ES$9:$ES$497,ES14)+1</f>
        <v>70</v>
      </c>
      <c r="FS14" s="74">
        <f>COUNTIFS($EY$9:$EY$497,"&gt;"&amp;EY14,$ES$9:$ES$497,ES14)+1</f>
        <v>69</v>
      </c>
      <c r="FT14" s="74">
        <f>COUNTIFS($EZ$9:$EZ$497,"&gt;"&amp;EZ14,$ES$9:$ES$497,ES14)+1</f>
        <v>67</v>
      </c>
      <c r="FU14" s="74">
        <f>COUNTIFS($FA$9:$FA$497,"&gt;"&amp;FA14,$ES$9:$ES$497,ES14)+1</f>
        <v>68</v>
      </c>
      <c r="FV14" s="74">
        <f>COUNTIFS($FB$9:$FB$497,"&gt;"&amp;FB14,$ES$9:$ES$497,ES14)+1</f>
        <v>67</v>
      </c>
      <c r="FW14" s="74">
        <f>COUNTIFS($FC$9:$FC$497,"&gt;"&amp;FC14,$ES$9:$ES$497,ES14)+1</f>
        <v>68</v>
      </c>
      <c r="FX14" s="74">
        <f>COUNTIFS($FD$9:$FD$497,"&gt;"&amp;FD14,$ES$9:$ES$497,ES14)+1</f>
        <v>68</v>
      </c>
      <c r="FY14" s="84">
        <f>COUNTIFS($FE$9:$FE$497,"&gt;"&amp;FE14,$ES$9:$ES$497,ES14)+1</f>
        <v>68</v>
      </c>
      <c r="FZ14" s="85">
        <f t="shared" si="26"/>
        <v>0.83</v>
      </c>
      <c r="GA14" s="86">
        <f t="shared" si="27"/>
        <v>1</v>
      </c>
      <c r="GB14" s="86">
        <f t="shared" si="28"/>
        <v>0.33</v>
      </c>
      <c r="GC14" s="86">
        <f t="shared" si="29"/>
        <v>0.5</v>
      </c>
      <c r="GD14" s="86">
        <f t="shared" si="30"/>
        <v>0.67</v>
      </c>
      <c r="GE14" s="86">
        <f t="shared" si="31"/>
        <v>1.5</v>
      </c>
      <c r="GF14" s="86">
        <f t="shared" si="32"/>
        <v>0.67</v>
      </c>
      <c r="GG14" s="86">
        <f t="shared" si="33"/>
        <v>0.67</v>
      </c>
      <c r="GH14" s="86">
        <f t="shared" si="34"/>
        <v>1</v>
      </c>
      <c r="GI14" s="87">
        <f t="shared" si="35"/>
        <v>1</v>
      </c>
      <c r="GJ14" s="85">
        <f>ROUND(((FZ14-AVERAGE(FZ$9:FZ$497))/STDEVP(FZ$9:FZ$497)*10+50),2)</f>
        <v>44.68</v>
      </c>
      <c r="GK14" s="86">
        <f>ROUND(((GA14-AVERAGE(GA$9:GA$497))/STDEVP(GA$9:GA$497)*10+50),2)</f>
        <v>59.25</v>
      </c>
      <c r="GL14" s="86">
        <f>ROUND(((GB14-AVERAGE(GB$9:GB$497))/STDEVP(GB$9:GB$497)*10+50),2)</f>
        <v>40.5</v>
      </c>
      <c r="GM14" s="86">
        <f>ROUND(((GC14-AVERAGE(GC$9:GC$497))/STDEVP(GC$9:GC$497)*10+50),2)</f>
        <v>48.69</v>
      </c>
      <c r="GN14" s="86">
        <f>ROUND(((GD14-AVERAGE(GD$9:GD$497))/STDEVP(GD$9:GD$497)*10+50),2)</f>
        <v>59.51</v>
      </c>
      <c r="GO14" s="86">
        <f>ROUND(((GE14-AVERAGE(GE$9:GE$497))/STDEVP(GE$9:GE$497)*10+50),2)</f>
        <v>91.8</v>
      </c>
      <c r="GP14" s="86">
        <f>ROUND(((GF14-AVERAGE(GF$9:GF$497))/STDEVP(GF$9:GF$497)*10+50),2)</f>
        <v>51.1</v>
      </c>
      <c r="GQ14" s="86">
        <f>ROUND(((GG14-AVERAGE(GG$9:GG$497))/STDEVP(GG$9:GG$497)*10+50),2)</f>
        <v>51.22</v>
      </c>
      <c r="GR14" s="86">
        <f>ROUND(((GH14-AVERAGE(GH$9:GH$497))/STDEVP(GH$9:GH$497)*10+50),2)</f>
        <v>50.92</v>
      </c>
      <c r="GS14" s="87">
        <f>ROUND(((GI14-AVERAGE(GI$9:GI$497))/STDEVP(GI$9:GI$497)*10+50),2)</f>
        <v>45.51</v>
      </c>
      <c r="GT14" s="73">
        <f>RANK(GJ14,$GJ$9:$GJ$497,0)</f>
        <v>308</v>
      </c>
      <c r="GU14" s="74">
        <f>RANK(GK14,$GK$9:$GK$497,0)</f>
        <v>78</v>
      </c>
      <c r="GV14" s="74">
        <f>RANK(GL14,$GL$9:$GL$497,0)</f>
        <v>364</v>
      </c>
      <c r="GW14" s="74">
        <f>RANK(GM14,$GM$9:$GM$497,0)</f>
        <v>211</v>
      </c>
      <c r="GX14" s="74">
        <f>RANK(GN14,$GN$9:$GN$497,0)</f>
        <v>71</v>
      </c>
      <c r="GY14" s="74">
        <f>RANK(GO14,$GO$9:$GO$497,0)</f>
        <v>3</v>
      </c>
      <c r="GZ14" s="74">
        <f>RANK(GP14,$GP$9:$GP$497,0)</f>
        <v>193</v>
      </c>
      <c r="HA14" s="74">
        <f>RANK(GQ14,$GQ$9:$GQ$497,0)</f>
        <v>193</v>
      </c>
      <c r="HB14" s="74">
        <f>RANK(GR14,$GR$9:$GR$497,0)</f>
        <v>165</v>
      </c>
      <c r="HC14" s="84">
        <f>RANK(GS14,$GS$9:$GS$497,0)</f>
        <v>262</v>
      </c>
      <c r="HD14" s="85">
        <f>ROUND(AVERAGEIF($ES$9:$ES$497,$ES14,$FZ$9:$FZ$497),2)</f>
        <v>0.93</v>
      </c>
      <c r="HE14" s="86">
        <f>ROUND(AVERAGEIF($ES$9:$ES$497,$ES14,$GA$9:$GA$497),2)</f>
        <v>0.96</v>
      </c>
      <c r="HF14" s="86">
        <f>ROUND(AVERAGEIF($ES$9:$ES$497,$ES14,$GB$9:$GB$497),2)</f>
        <v>0.41</v>
      </c>
      <c r="HG14" s="86">
        <f>ROUND(AVERAGEIF($ES$9:$ES$497,$ES14,$GC$9:$GC$497),2)</f>
        <v>0.46</v>
      </c>
      <c r="HH14" s="86">
        <f>ROUND(AVERAGEIF($ES$9:$ES$497,$ES14,$GD$9:$GD$497),2)</f>
        <v>0.38</v>
      </c>
      <c r="HI14" s="86">
        <f>ROUND(AVERAGEIF($ES$9:$ES$497,$ES14,$GE$9:$GE$497),2)</f>
        <v>0.85</v>
      </c>
      <c r="HJ14" s="86">
        <f>ROUND(AVERAGEIF($ES$9:$ES$497,$ES14,$GF$9:$GF$497),2)</f>
        <v>0.44</v>
      </c>
      <c r="HK14" s="86">
        <f>ROUND(AVERAGEIF($ES$9:$ES$497,$ES14,$GG$9:$GG$497),2)</f>
        <v>0.42</v>
      </c>
      <c r="HL14" s="86">
        <f>ROUND(AVERAGEIF($ES$9:$ES$497,$ES14,$GH$9:$GH$497),2)</f>
        <v>0.8</v>
      </c>
      <c r="HM14" s="87">
        <f>ROUND(AVERAGEIF($ES$9:$ES$497,$ES14,$GI$9:$GI$497),2)</f>
        <v>0.84</v>
      </c>
      <c r="HN14" s="88">
        <f t="shared" si="36"/>
        <v>-0.10000000000000009</v>
      </c>
      <c r="HO14" s="89">
        <f t="shared" si="37"/>
        <v>4.0000000000000036E-2</v>
      </c>
      <c r="HP14" s="89">
        <f t="shared" si="38"/>
        <v>-7.999999999999996E-2</v>
      </c>
      <c r="HQ14" s="89">
        <f t="shared" si="39"/>
        <v>3.999999999999998E-2</v>
      </c>
      <c r="HR14" s="89">
        <f t="shared" si="40"/>
        <v>0.29000000000000004</v>
      </c>
      <c r="HS14" s="89">
        <f t="shared" si="41"/>
        <v>0.65</v>
      </c>
      <c r="HT14" s="89">
        <f t="shared" si="42"/>
        <v>0.23000000000000004</v>
      </c>
      <c r="HU14" s="89">
        <f t="shared" si="43"/>
        <v>0.25000000000000006</v>
      </c>
      <c r="HV14" s="89">
        <f t="shared" si="44"/>
        <v>0.19999999999999996</v>
      </c>
      <c r="HW14" s="90">
        <f t="shared" si="45"/>
        <v>0.16000000000000003</v>
      </c>
      <c r="HX14" s="73">
        <f>COUNTIFS($FZ$9:$FZ$497,"&gt;"&amp;FZ14,$ES$9:$ES$497,$ES14)+1</f>
        <v>46</v>
      </c>
      <c r="HY14" s="74">
        <f>COUNTIFS($GA$9:$GA$497,"&gt;"&amp;GA14,$ES$9:$ES$497,$ES14)+1</f>
        <v>23</v>
      </c>
      <c r="HZ14" s="74">
        <f>COUNTIFS($GB$9:$GB$497,"&gt;"&amp;GB14,$ES$9:$ES$497,$ES14)+1</f>
        <v>52</v>
      </c>
      <c r="IA14" s="74">
        <f>COUNTIFS($GC$9:$GC$497,"&gt;"&amp;GC14,$ES$9:$ES$497,$ES14)+1</f>
        <v>23</v>
      </c>
      <c r="IB14" s="74">
        <f>COUNTIFS($GD$9:$GD$497,"&gt;"&amp;GD14,$ES$9:$ES$497,$ES14)+1</f>
        <v>2</v>
      </c>
      <c r="IC14" s="74">
        <f>COUNTIFS($GE$9:$GE$497,"&gt;"&amp;GE14,$ES$9:$ES$497,$ES14)+1</f>
        <v>3</v>
      </c>
      <c r="ID14" s="74">
        <f>COUNTIFS($GF$9:$GF$497,"&gt;"&amp;GF14,$ES$9:$ES$497,$ES14)+1</f>
        <v>6</v>
      </c>
      <c r="IE14" s="74">
        <f>COUNTIFS($GG$9:$GG$497,"&gt;"&amp;GG14,$ES$9:$ES$497,$ES14)+1</f>
        <v>1</v>
      </c>
      <c r="IF14" s="74">
        <f>COUNTIFS($GH$9:$GH$497,"&gt;"&amp;GH14,$ES$9:$ES$497,$ES14)+1</f>
        <v>5</v>
      </c>
      <c r="IG14" s="84">
        <f>COUNTIFS($GI$9:$GI$497,"&gt;"&amp;GI14,$ES$9:$ES$497,$ES14)+1</f>
        <v>14</v>
      </c>
      <c r="IH14" s="91"/>
      <c r="II14" s="79"/>
      <c r="IJ14" s="79"/>
      <c r="IK14" s="79"/>
      <c r="IL14" s="79"/>
      <c r="IM14" s="92"/>
      <c r="IN14" s="93"/>
      <c r="IO14" s="94"/>
      <c r="IP14" s="95"/>
      <c r="IQ14" s="79"/>
      <c r="IR14" s="79"/>
      <c r="IS14" s="79"/>
      <c r="IT14" s="79"/>
      <c r="IU14" s="79"/>
      <c r="IV14" s="79"/>
      <c r="IW14" s="96"/>
      <c r="IX14" s="93"/>
      <c r="IY14" s="79"/>
      <c r="IZ14" s="79"/>
      <c r="JA14" s="79"/>
      <c r="JB14" s="79"/>
      <c r="JC14" s="79"/>
      <c r="JD14" s="79"/>
      <c r="JE14" s="97"/>
      <c r="JF14" s="95"/>
      <c r="JG14" s="79"/>
      <c r="JH14" s="79"/>
      <c r="JI14" s="79"/>
      <c r="JJ14" s="79"/>
      <c r="JK14" s="79"/>
      <c r="JL14" s="79"/>
      <c r="JM14" s="96"/>
      <c r="JN14" s="93"/>
      <c r="JO14" s="79"/>
      <c r="JP14" s="79"/>
      <c r="JQ14" s="79"/>
      <c r="JR14" s="79"/>
      <c r="JS14" s="79"/>
      <c r="JT14" s="79"/>
      <c r="JU14" s="79"/>
      <c r="JV14" s="79"/>
      <c r="JW14" s="79"/>
      <c r="JX14" s="79"/>
      <c r="JY14" s="79"/>
      <c r="JZ14" s="97"/>
      <c r="KA14" s="93"/>
      <c r="KB14" s="79"/>
      <c r="KC14" s="79"/>
      <c r="KD14" s="79"/>
      <c r="KE14" s="97"/>
      <c r="KF14" s="95"/>
      <c r="KG14" s="79"/>
      <c r="KH14" s="79"/>
      <c r="KI14" s="79"/>
      <c r="KJ14" s="79"/>
      <c r="KK14" s="98"/>
      <c r="KL14" s="79"/>
      <c r="KM14" s="79"/>
      <c r="KN14" s="79"/>
      <c r="KO14" s="79"/>
      <c r="KP14" s="79"/>
      <c r="KQ14" s="79"/>
      <c r="KR14" s="79"/>
      <c r="KS14" s="96"/>
      <c r="KT14" s="96"/>
      <c r="KU14" s="96"/>
      <c r="KV14" s="96"/>
      <c r="KW14" s="93"/>
      <c r="KX14" s="79"/>
      <c r="KY14" s="79"/>
      <c r="KZ14" s="79"/>
      <c r="LA14" s="79"/>
      <c r="LB14" s="79"/>
      <c r="LC14" s="96"/>
      <c r="LD14" s="93"/>
      <c r="LE14" s="94"/>
      <c r="LF14" s="99"/>
      <c r="LG14" s="75"/>
      <c r="LH14" s="93"/>
      <c r="LI14" s="79"/>
      <c r="LJ14" s="74"/>
      <c r="LK14" s="74"/>
      <c r="LL14" s="74"/>
      <c r="LM14" s="100"/>
      <c r="LN14" s="95"/>
      <c r="LO14" s="79"/>
      <c r="LP14" s="79"/>
      <c r="LQ14" s="79"/>
      <c r="LR14" s="96"/>
      <c r="LS14" s="93"/>
      <c r="LT14" s="79"/>
      <c r="LU14" s="79"/>
      <c r="LV14" s="79"/>
      <c r="LW14" s="79"/>
      <c r="LX14" s="79"/>
      <c r="LY14" s="79"/>
      <c r="LZ14" s="79"/>
      <c r="MA14" s="97"/>
      <c r="MB14" s="95"/>
      <c r="MC14" s="79"/>
      <c r="MD14" s="79"/>
      <c r="ME14" s="79"/>
      <c r="MF14" s="79"/>
      <c r="MG14" s="79"/>
      <c r="MH14" s="79"/>
      <c r="MI14" s="79"/>
      <c r="MJ14" s="79"/>
      <c r="MK14" s="79"/>
      <c r="ML14" s="79"/>
      <c r="MM14" s="79"/>
      <c r="MN14" s="98"/>
      <c r="MO14" s="98"/>
      <c r="MP14" s="96"/>
      <c r="MQ14" s="93"/>
      <c r="MR14" s="79"/>
      <c r="MS14" s="79"/>
      <c r="MT14" s="79"/>
      <c r="MU14" s="79"/>
      <c r="MV14" s="98"/>
      <c r="MW14" s="79"/>
      <c r="MX14" s="79"/>
      <c r="MY14" s="79"/>
      <c r="MZ14" s="79"/>
      <c r="NA14" s="79"/>
      <c r="NB14" s="79"/>
      <c r="NC14" s="79">
        <v>0.03</v>
      </c>
      <c r="ND14" s="96"/>
      <c r="NE14" s="96"/>
      <c r="NF14" s="96"/>
      <c r="NG14" s="96"/>
      <c r="NH14" s="93"/>
      <c r="NI14" s="79"/>
      <c r="NJ14" s="79"/>
      <c r="NK14" s="79"/>
      <c r="NL14" s="79"/>
      <c r="NM14" s="79"/>
      <c r="NN14" s="94"/>
      <c r="NO14" s="93"/>
      <c r="NP14" s="80"/>
      <c r="NQ14" s="124" t="s">
        <v>540</v>
      </c>
      <c r="NR14" s="102" t="s">
        <v>548</v>
      </c>
      <c r="NS14" s="102"/>
      <c r="NT14" s="102"/>
      <c r="NU14" s="102"/>
      <c r="NV14" s="104">
        <v>43720</v>
      </c>
      <c r="NW14" s="102" t="s">
        <v>525</v>
      </c>
      <c r="NX14" s="125" t="s">
        <v>549</v>
      </c>
      <c r="NY14" s="126" t="s">
        <v>550</v>
      </c>
      <c r="NZ14" s="125" t="s">
        <v>549</v>
      </c>
      <c r="OA14" s="127"/>
      <c r="OB14" s="127"/>
      <c r="OC14" s="127"/>
      <c r="OD14" s="108">
        <f t="shared" si="46"/>
        <v>72</v>
      </c>
      <c r="OE14" s="109">
        <v>6</v>
      </c>
      <c r="OF14" s="110">
        <f t="shared" si="47"/>
        <v>80</v>
      </c>
      <c r="OG14" s="109">
        <v>6</v>
      </c>
      <c r="OH14" s="111">
        <f>ROUND(AVERAGEIF($ES$9:$ES$497,$ES14,EV$9:EV$497),0)</f>
        <v>58</v>
      </c>
      <c r="OI14" s="112">
        <f>ROUND(AVERAGEIF($ES$9:$ES$497,$ES14,EW$9:EW$497),0)</f>
        <v>57</v>
      </c>
      <c r="OJ14" s="112">
        <f>ROUND(AVERAGEIF($ES$9:$ES$497,$ES14,EX$9:EX$497),0)</f>
        <v>24</v>
      </c>
      <c r="OK14" s="112">
        <f>ROUND(AVERAGEIF($ES$9:$ES$497,$ES14,EY$9:EY$497),0)</f>
        <v>29</v>
      </c>
      <c r="OL14" s="112">
        <f>ROUND(AVERAGEIF($ES$9:$ES$497,$ES14,EZ$9:EZ$497),0)</f>
        <v>25</v>
      </c>
      <c r="OM14" s="112">
        <f>ROUND(AVERAGEIF($ES$9:$ES$497,$ES14,FA$9:FA$497),0)</f>
        <v>51</v>
      </c>
      <c r="ON14" s="112">
        <f>ROUND(AVERAGEIF($ES$9:$ES$497,$ES14,FB$9:FB$497),0)</f>
        <v>27</v>
      </c>
      <c r="OO14" s="112">
        <f>ROUND(AVERAGEIF($ES$9:$ES$497,$ES14,FC$9:FC$497),0)</f>
        <v>25</v>
      </c>
      <c r="OP14" s="112">
        <f>ROUND(AVERAGEIF($ES$9:$ES$497,$ES14,FD$9:FD$497),0)</f>
        <v>49</v>
      </c>
      <c r="OQ14" s="113">
        <f>ROUND(AVERAGEIF($ES$9:$ES$497,$ES14,FE$9:FE$497),0)</f>
        <v>49</v>
      </c>
      <c r="OR14" s="114">
        <f>ROUND(EV14/MAX(EV$9:EV$497)*100,0)</f>
        <v>3</v>
      </c>
      <c r="OS14" s="115">
        <f>ROUND(EW14/MAX(EW$9:EW$497)*100,0)</f>
        <v>5</v>
      </c>
      <c r="OT14" s="115">
        <f>ROUND(EX14/MAX(EX$9:EX$497)*100,0)</f>
        <v>2</v>
      </c>
      <c r="OU14" s="115">
        <f>ROUND(EY14/MAX(EY$9:EY$497)*100,0)</f>
        <v>2</v>
      </c>
      <c r="OV14" s="115">
        <f>ROUND(EZ14/MAX(EZ$9:EZ$497)*100,0)</f>
        <v>3</v>
      </c>
      <c r="OW14" s="115">
        <f>ROUND(FA14/MAX(FA$9:FA$497)*100,0)</f>
        <v>8</v>
      </c>
      <c r="OX14" s="115">
        <f>ROUND(FB14/MAX(FB$9:FB$497)*100,0)</f>
        <v>3</v>
      </c>
      <c r="OY14" s="116">
        <f>ROUND(FC14/MAX(FC$9:FC$497)*100,0)</f>
        <v>3</v>
      </c>
      <c r="OZ14" s="115">
        <f>ROUND(FD14/MAX(FD$9:FD$497)*100,0)</f>
        <v>4</v>
      </c>
      <c r="PA14" s="117">
        <f>ROUND(FE14/MAX(FE$9:FE$497)*100,0)</f>
        <v>2</v>
      </c>
      <c r="PB14" s="118">
        <f t="shared" si="48"/>
        <v>33</v>
      </c>
      <c r="PC14" s="115">
        <f t="shared" si="49"/>
        <v>36</v>
      </c>
      <c r="PD14" s="115">
        <f t="shared" si="50"/>
        <v>42</v>
      </c>
      <c r="PE14" s="115">
        <f t="shared" si="51"/>
        <v>39</v>
      </c>
      <c r="PF14" s="115">
        <f t="shared" si="52"/>
        <v>44</v>
      </c>
      <c r="PG14" s="119">
        <f t="shared" si="53"/>
        <v>47</v>
      </c>
      <c r="PH14" s="118">
        <f>ROUND(PB14/MAX(PB$9:PB$497)*100,0)</f>
        <v>4</v>
      </c>
      <c r="PI14" s="115">
        <f>ROUND(PC14/MAX(PC$9:PC$497)*100,0)</f>
        <v>4</v>
      </c>
      <c r="PJ14" s="115">
        <f>ROUND(PD14/MAX(PD$9:PD$497)*100,0)</f>
        <v>4</v>
      </c>
      <c r="PK14" s="115">
        <f>ROUND(PE14/MAX(PE$9:PE$497)*100,0)</f>
        <v>4</v>
      </c>
      <c r="PL14" s="115">
        <f>ROUND(PF14/MAX(PF$9:PF$497)*100,0)</f>
        <v>6</v>
      </c>
      <c r="PM14" s="119">
        <f>ROUND(PG14/MAX(PG$9:PG$497)*100,0)</f>
        <v>7</v>
      </c>
      <c r="PN14" s="118">
        <f>RANK(PH14,PH$9:PH$497,0)</f>
        <v>436</v>
      </c>
      <c r="PO14" s="115">
        <f>RANK(PI14,PI$9:PI$497,0)</f>
        <v>435</v>
      </c>
      <c r="PP14" s="115">
        <f>RANK(PJ14,PJ$9:PJ$497,0)</f>
        <v>437</v>
      </c>
      <c r="PQ14" s="115">
        <f>RANK(PK14,PK$9:PK$497,0)</f>
        <v>433</v>
      </c>
      <c r="PR14" s="115">
        <f>RANK(PL14,PL$9:PL$497,0)</f>
        <v>429</v>
      </c>
      <c r="PS14" s="119">
        <f>RANK(PM14,PM$9:PM$497,0)</f>
        <v>426</v>
      </c>
      <c r="PT14" s="120">
        <f>ROUND(FZ14/MAX(FZ$9:FZ$497)*100,0)</f>
        <v>45</v>
      </c>
      <c r="PU14" s="115">
        <f>ROUND(GA14/MAX(GA$9:GA$497)*100,0)</f>
        <v>56</v>
      </c>
      <c r="PV14" s="115">
        <f>ROUND(GB14/MAX(GB$9:GB$497)*100,0)</f>
        <v>24</v>
      </c>
      <c r="PW14" s="115">
        <f>ROUND(GC14/MAX(GC$9:GC$497)*100,0)</f>
        <v>40</v>
      </c>
      <c r="PX14" s="115">
        <f>ROUND(GD14/MAX(GD$9:GD$497)*100,0)</f>
        <v>37</v>
      </c>
      <c r="PY14" s="115">
        <f>ROUND(GE14/MAX(GE$9:GE$497)*100,0)</f>
        <v>90</v>
      </c>
      <c r="PZ14" s="115">
        <f>ROUND(GF14/MAX(GF$9:GF$497)*100,0)</f>
        <v>31</v>
      </c>
      <c r="QA14" s="116">
        <f>ROUND(GG14/MAX(GG$9:GG$497)*100,0)</f>
        <v>37</v>
      </c>
      <c r="QB14" s="115">
        <f>ROUND(GH14/MAX(GH$9:GH$497)*100,0)</f>
        <v>44</v>
      </c>
      <c r="QC14" s="121">
        <f>ROUND(GI14/MAX(GI$9:GI$497)*100,0)</f>
        <v>32</v>
      </c>
      <c r="QD14" s="120">
        <f>ROUND(AVERAGEIF($ES$9:$ES$497,$ES14,PT$9:PT$497),0)</f>
        <v>51</v>
      </c>
      <c r="QE14" s="120">
        <f>ROUND(AVERAGEIF($ES$9:$ES$497,$ES14,PU$9:PU$497),0)</f>
        <v>54</v>
      </c>
      <c r="QF14" s="120">
        <f>ROUND(AVERAGEIF($ES$9:$ES$497,$ES14,PV$9:PV$497),0)</f>
        <v>30</v>
      </c>
      <c r="QG14" s="120">
        <f>ROUND(AVERAGEIF($ES$9:$ES$497,$ES14,PW$9:PW$497),0)</f>
        <v>36</v>
      </c>
      <c r="QH14" s="120">
        <f>ROUND(AVERAGEIF($ES$9:$ES$497,$ES14,PX$9:PX$497),0)</f>
        <v>21</v>
      </c>
      <c r="QI14" s="120">
        <f>ROUND(AVERAGEIF($ES$9:$ES$497,$ES14,PY$9:PY$497),0)</f>
        <v>51</v>
      </c>
      <c r="QJ14" s="120">
        <f>ROUND(AVERAGEIF($ES$9:$ES$497,$ES14,PZ$9:PZ$497),0)</f>
        <v>21</v>
      </c>
      <c r="QK14" s="120">
        <f>ROUND(AVERAGEIF($ES$9:$ES$497,$ES14,QA$9:QA$497),0)</f>
        <v>23</v>
      </c>
      <c r="QL14" s="120">
        <f>ROUND(AVERAGEIF($ES$9:$ES$497,$ES14,QB$9:QB$497),0)</f>
        <v>35</v>
      </c>
      <c r="QM14" s="120">
        <f>ROUND(AVERAGEIF($ES$9:$ES$497,$ES14,QC$9:QC$497),0)</f>
        <v>27</v>
      </c>
      <c r="QN14" s="114"/>
      <c r="QO14" s="115"/>
      <c r="QP14" s="115"/>
      <c r="QQ14" s="115"/>
      <c r="QR14" s="115"/>
      <c r="QS14" s="119"/>
      <c r="QT14" s="114"/>
      <c r="QU14" s="115"/>
      <c r="QV14" s="115"/>
      <c r="QW14" s="115"/>
      <c r="QX14" s="115"/>
      <c r="QY14" s="115"/>
      <c r="QZ14" s="114"/>
      <c r="RA14" s="115"/>
      <c r="RB14" s="115"/>
      <c r="RC14" s="115"/>
      <c r="RD14" s="115"/>
      <c r="RE14" s="115"/>
      <c r="RF14" s="122"/>
      <c r="RG14" s="115">
        <f>($RH$3*(IH14+IJ14)*100*100/MAX(EX$9:EX$497)*$RO$3) +($RH$3*(II14+IJ14)*100*100/MAX(EX$9:EX$497)*$RO$4) + ($RH$3*IK14*100*100/MAX(EX$9:EX$497)*0.098)</f>
        <v>0</v>
      </c>
      <c r="RH14" s="115">
        <f>($RH$4*IL14*100*100/MAX(EZ$9:EZ$497))*$RQ$3</f>
        <v>0</v>
      </c>
      <c r="RI14" s="115">
        <f>($RH$3*IM14*100*100/MAX(EY$9:EY$497))*$RQ$4</f>
        <v>0</v>
      </c>
      <c r="RJ14" s="115">
        <f>($RH$3*IN14*100*100/MAX(EX$9:EX$497))</f>
        <v>0</v>
      </c>
      <c r="RK14" s="115">
        <f>($RH$4*IO14*100*100/MAX(EZ$9:EZ$497))*$RQ$3</f>
        <v>0</v>
      </c>
      <c r="RL14" s="115">
        <f>(($RL$4*IP14*100*((100/MAX(EX$9:EX$497)+100/MAX(EZ$9:EZ$497))/2))+($RL$4*IQ14*100*((100/MAX(EX$9:EX$497)+100/MAX(EZ$9:EZ$497))/2))+($RL$4*IR14*100*((100/MAX(EX$9:EX$497)+100/MAX(EZ$9:EZ$497))/2))+($RL$4*IS14*100*((100/MAX(EX$9:EX$497)+100/MAX(EZ$9:EZ$497))/2))+($RL$4*IT14*100*((100/MAX(EX$9:EX$497)+100/MAX(EZ$9:EZ$497))/2))+($RL$4*IU14*100*((100/MAX(EX$9:EX$497)+100/MAX(EZ$9:EZ$497))/2))+($RL$4*IV14*100*((100/MAX(EX$9:EX$497)+100/MAX(EZ$9:EZ$497))/2))+($RL$4*IW14*100*((100/MAX(EX$9:EX$497)+100/MAX(EZ$9:EZ$497))/2)))*$RS$3</f>
        <v>0</v>
      </c>
      <c r="RM14" s="115">
        <f>(($RH$3*IX14*100*100/MAX(EX$9:EX$497))+($RH$3*IY14*100*100/MAX(EX$9:EX$497))+($RH$3*IZ14*100*100/MAX(EX$9:EX$497))+($RH$3*JA14*100*100/MAX(EX$9:EX$497))+($RH$3*JB14*100*100/MAX(EX$9:EX$497))+($RH$3*JC14*100*100/MAX(EX$9:EX$497))+($RH$3*JD14*100*100/MAX(EX$9:EX$497))+($RH$3*JE14*100*100/MAX(EX$9:EX$497)))*$RS$4</f>
        <v>0</v>
      </c>
      <c r="RN14" s="115">
        <f>(($RH$4*JF14*100*100/MAX(EZ$9:EZ$497)) + ($RH$4*JG14*100*100/MAX(EZ$9:EZ$497)) + ($RH$4*JH14*100*100/MAX(EZ$9:EZ$497)) + ($RH$4*JI14*100*100/MAX(EZ$9:EZ$497)) + ($RH$4*JJ14*100*100/MAX(EZ$9:EZ$497)) + ($RH$4*JK14*100*100/MAX(EZ$9:EZ$497)) + ($RH$4*JL14*100*100/MAX(EZ$9:EZ$497)) + ($RH$4*JM14*100*100/MAX(EZ$9:EZ$497)))*$RU$3</f>
        <v>0</v>
      </c>
      <c r="RO14" s="115">
        <f>(($RL$4*JN14*100*((100/MAX(EX$9:EX$497)+100/MAX(EZ$9:EZ$497))/2))+($RL$4*JO14*100*((100/MAX(EX$9:EX$497)+100/MAX(EZ$9:EZ$497))/2))+($RL$4*JP14*100*((100/MAX(EX$9:EX$497)+100/MAX(EZ$9:EZ$497))/2))+($RL$4*JQ14*100*((100/MAX(EX$9:EX$497)+100/MAX(EZ$9:EZ$497))/2))+($RL$4*JR14*100*((100/MAX(EX$9:EX$497)+100/MAX(EZ$9:EZ$497))/2))+($RL$4*JS14*100*((100/MAX(EX$9:EX$497)+100/MAX(EZ$9:EZ$497))/2))+($RL$4*JT14*100*((100/MAX(EX$9:EX$497)+100/MAX(EZ$9:EZ$497))/2))+($RL$4*JU14*100*((100/MAX(EX$9:EX$497)+100/MAX(EZ$9:EZ$497))/2))+($RL$4*JV14*100*((100/MAX(EX$9:EX$497)+100/MAX(EZ$9:EZ$497))/2))+($RL$4*JW14*100*((100/MAX(EX$9:EX$497)+100/MAX(EZ$9:EZ$497))/2))+($RL$4*JX14*100*((100/MAX(EX$9:EX$497)+100/MAX(EZ$9:EZ$497))/2))+($RL$4*JY14*100*((100/MAX(EX$9:EX$497)+100/MAX(EZ$9:EZ$497))/2))+($RL$4*JZ14*100*((100/MAX(EX$9:EX$497)+100/MAX(EZ$9:EZ$497))/2)))*$RW$3/2</f>
        <v>0</v>
      </c>
      <c r="RP14" s="119">
        <f>($RJ$3*KA14*100*100/MAX(FA$9:FA$497)) + ($RJ$3*KB14*100*100/MAX(FA$9:FA$497)/2) + ($RJ$3*KC14*100*100/MAX(FA$9:FA$497)/2) + ($RJ$3*KD14*100*100/MAX(FA$9:FA$497)/4) + ($RJ$3*KE14*100*100/MAX(FA$9:FA$497)/4)</f>
        <v>0</v>
      </c>
      <c r="RQ14" s="118">
        <f>($RL$4*KF14*100*((100/MAX(EX$9:EX$497)+100/MAX(EZ$9:EZ$497)))) * ($RO$3/2) + (($RL$4*KG14*100*((100/MAX(EX$9:EX$497)+100/MAX(EZ$9:EZ$497))))+($RL$4*KH14*100*((100/MAX(EX$9:EX$497)+100/MAX(EZ$9:EZ$497))))+($RL$4*KI14*100*((100/MAX(EX$9:EX$497)+100/MAX(EZ$9:EZ$497))))+($RL$4*KJ14*100*((100/MAX(EX$9:EX$497)+100/MAX(EZ$9:EZ$497))))+($RL$4*KK14*100*((100/MAX(EX$9:EX$497)+100/MAX(EZ$9:EZ$497))))+($RL$4*KL14*100*((100/MAX(EX$9:EX$497)+100/MAX(EZ$9:EZ$497))))+($RL$4*KM14*100*((100/MAX(EX$9:EX$497)+100/MAX(EZ$9:EZ$497))))+($RL$4*KN14*100*((100/MAX(EX$9:EX$497)+100/MAX(EZ$9:EZ$497))))+($RL$4*KO14*100*((100/MAX(EX$9:EX$497)+100/MAX(EZ$9:EZ$497))))+($RL$4*KP14*100*((100/MAX(EX$9:EX$497)+100/MAX(EZ$9:EZ$497))))+($RL$4*KQ14*100*((100/MAX(EX$9:EX$497)+100/MAX(EZ$9:EZ$497))))+($RL$4*KR14*100*((100/MAX(EX$9:EX$497)+100/MAX(EZ$9:EZ$497))))+($RL$4*KS14*100*((100/MAX(EX$9:EX$497)+100/MAX(EZ$9:EZ$497))))+($RL$4*KV14*100*((100/MAX(EX$9:EX$497)+100/MAX(EZ$9:EZ$497))))) * (($RO$3+$RO$4)/6)</f>
        <v>0</v>
      </c>
      <c r="RR14" s="115">
        <f>(($RL$4*KW14*100*((100/MAX(EX$9:EX$497)+100/MAX(EZ$9:EZ$497))))) * ($RO$3/2) + (($RL$4*KX14*100*((100/MAX(EX$9:EX$497)+100/MAX(EZ$9:EZ$497))))+($RL$4*KY14*100*((100/MAX(EX$9:EX$497)+100/MAX(EZ$9:EZ$497))))+($RL$4*KZ14*100*((100/MAX(EX$9:EX$497)+100/MAX(EZ$9:EZ$497))))+($RL$4*LA14*100*((100/MAX(EX$9:EX$497)+100/MAX(EZ$9:EZ$497))))+($RL$4*LB14*100*((100/MAX(EX$9:EX$497)+100/MAX(EZ$9:EZ$497))))+($RL$4*LC14*100*((100/MAX(EX$9:EX$497)+100/MAX(EZ$9:EZ$497))))) * (($RO$3+$RO$4)/6)</f>
        <v>0</v>
      </c>
      <c r="RS14" s="119">
        <f>(($RL$4*LD14*100*((100/MAX(EX$9:EX$497)+100/MAX(EZ$9:EZ$497))))+($RL$4*LE14*100*((100/MAX(EX$9:EX$497)+100/MAX(EZ$9:EZ$497))))) * (($RO$3+$RO$4)/6)</f>
        <v>0</v>
      </c>
      <c r="RT14" s="118">
        <f>($RJ$4*LH14*100*(100/MAX(EV$9:EV$497)))+($RJ$4*LI14*100*(100/MAX(EV$9:EV$497)))</f>
        <v>0</v>
      </c>
      <c r="RU14" s="119">
        <f>($RJ$4*LJ14*(100/MAX(EV$9:EV$497)))/2 + ($RL$3*LK14*(100/MAX(EW$9:EW$497))) + ($RJ$4*LL14*(100/MAX(EV$9:EV$497)))/4 + ($RL$3*LM14*(100/MAX(EW$9:EW$497)))</f>
        <v>0</v>
      </c>
      <c r="RV14" s="118">
        <f>($RJ$4*LN14*100*100/MAX(EV$9:EV$497)/2)+($RJ$4*LO14*100*100/MAX(EV$9:EV$497)/2)+($RJ$4*LP14*100*100/MAX(EV$9:EV$497))+($RJ$4*LQ14*100*100/MAX(EV$9:EV$497))+($RJ$4*LR14*100*100/MAX(EV$9:EV$497))</f>
        <v>0</v>
      </c>
      <c r="RW14" s="115">
        <f>($RJ$4*LS14*100*100/MAX(EV$9:EV$497)) + (($RJ$4*LT14*100*100/MAX(EV$9:EV$497))+($RJ$4*LU14*100*100/MAX(EV$9:EV$497))+($RJ$4*LV14*100*100/MAX(EV$9:EV$497))+($RJ$4*LW14*100*100/MAX(EV$9:EV$497))+($RJ$4*LX14*100*100/MAX(EV$9:EV$497))+($RJ$4*LY14*100*100/MAX(EV$9:EV$497))+($RJ$4*LZ14*100*100/MAX(EV$9:EV$497))+($RJ$4*MA14*100*100/MAX(EV$9:EV$497)))/2</f>
        <v>0</v>
      </c>
      <c r="RX14" s="119">
        <f>($RJ$4*MB14*100*100/MAX(EV$9:EV$497))+($RJ$4*MC14*100*100/MAX(EV$9:EV$497))+($RJ$4*MD14*100*100/MAX(EV$9:EV$497))+($RJ$4*ME14*100*100/MAX(EV$9:EV$497))+($RJ$4*MF14*100*100/MAX(EV$9:EV$497))+($RJ$4*MG14*100*100/MAX(EV$9:EV$497))+($RJ$4*MH14*100*100/MAX(EV$9:EV$497))+($RJ$4*MI14*100*100/MAX(EV$9:EV$497))+($RJ$4*MJ14*100*100/MAX(EV$9:EV$497))+($RJ$4*MK14*100*100/MAX(EV$9:EV$497))+($RJ$4*ML14*100*100/MAX(EV$9:EV$497))+($RJ$4*MM14*100*100/MAX(EV$9:EV$497))+($RJ$4*MN14*100*100/MAX(EV$9:EV$497))</f>
        <v>0</v>
      </c>
      <c r="RY14" s="118">
        <f>($RJ$4*MQ14*100*100/MAX(EV$9:EV$497))/2 + (($RJ$4*MR14*100*100/MAX(EV$9:EV$497))+($RJ$4*MS14*100*100/MAX(EV$9:EV$497))+($RJ$4*MT14*100*100/MAX(EV$9:EV$497))+($RJ$4*MU14*100*100/MAX(EV$9:EV$497))+($RJ$4*MV14*100*100/MAX(EV$9:EV$497))+($RJ$4*MW14*100*100/MAX(EV$9:EV$497))+($RJ$4*MX14*100*100/MAX(EV$9:EV$497))+($RJ$4*MY14*100*100/MAX(EV$9:EV$497))+($RJ$4*MZ14*100*100/MAX(EV$9:EV$497))+($RJ$4*NA14*100*100/MAX(EV$9:EV$497))+($RJ$4*NB14*100*100/MAX(EV$9:EV$497))+($RJ$4*NC14*100*100/MAX(EV$9:EV$497))+($RJ$4*ND14*100*100/MAX(EV$9:EV$497))+($RJ$4*NG14*100*100/MAX(EV$9:EV$497)))/4</f>
        <v>1.2640449438202248</v>
      </c>
      <c r="RZ14" s="115">
        <f>($RJ$4*NH14*100*100/MAX(EV$9:EV$497))/2 + (($RJ$4*NI14*100*100/MAX(EV$9:EV$497))+($RJ$4*NJ14*100*100/MAX(EV$9:EV$497))+($RJ$4*NK14*100*100/MAX(EV$9:EV$497))+($RJ$4*NL14*100*100/MAX(EV$9:EV$497))+($RJ$4*NM14*100*100/MAX(EV$9:EV$497))+($RJ$4*NN14*100*100/MAX(EV$9:EV$497)))/4</f>
        <v>0</v>
      </c>
      <c r="SA14" s="117">
        <f>(($RJ$4*NO14*100*100/MAX(EV$9:EV$497))+($RJ$4*NP14*100*100/MAX(EV$9:EV$497)))/4</f>
        <v>0</v>
      </c>
      <c r="SB14" s="118">
        <f t="shared" si="54"/>
        <v>1.2640449438202248</v>
      </c>
      <c r="SC14" s="115">
        <f t="shared" si="55"/>
        <v>0.25280898876404495</v>
      </c>
      <c r="SD14" s="115">
        <f t="shared" si="56"/>
        <v>0.3160112359550562</v>
      </c>
      <c r="SE14" s="115">
        <f t="shared" si="57"/>
        <v>0.25280898876404495</v>
      </c>
      <c r="SF14" s="115">
        <f t="shared" si="58"/>
        <v>0.3160112359550562</v>
      </c>
      <c r="SG14" s="115">
        <f t="shared" si="59"/>
        <v>1.2640449438202248</v>
      </c>
      <c r="SH14" s="115">
        <f>ROUND(SB14/MAX(SB$9:SB$497)*100,0)</f>
        <v>2</v>
      </c>
      <c r="SI14" s="115">
        <f>ROUND(SC14/MAX(SC$9:SC$497)*100,0)</f>
        <v>0</v>
      </c>
      <c r="SJ14" s="115">
        <f>ROUND(SD14/MAX(SD$9:SD$497)*100,0)</f>
        <v>1</v>
      </c>
      <c r="SK14" s="115">
        <f>ROUND(SE14/MAX(SE$9:SE$497)*100,0)</f>
        <v>0</v>
      </c>
      <c r="SL14" s="115">
        <f>ROUND(SF14/MAX(SF$9:SF$497)*100,0)</f>
        <v>1</v>
      </c>
      <c r="SM14" s="121">
        <f>ROUND(SG14/MAX(SG$9:SG$497)*100,0)</f>
        <v>1</v>
      </c>
      <c r="SN14" s="115">
        <f>ROUND(AVERAGEIF($ES$9:$ES$497,$ES14,SH$9:SH$497),0)</f>
        <v>29</v>
      </c>
      <c r="SO14" s="115">
        <f>ROUND(AVERAGEIF($ES$9:$ES$497,$ES14,SI$9:SI$497),0)</f>
        <v>3</v>
      </c>
      <c r="SP14" s="115">
        <f>ROUND(AVERAGEIF($ES$9:$ES$497,$ES14,SJ$9:SJ$497),0)</f>
        <v>5</v>
      </c>
      <c r="SQ14" s="115">
        <f>ROUND(AVERAGEIF($ES$9:$ES$497,$ES14,SK$9:SK$497),0)</f>
        <v>2</v>
      </c>
      <c r="SR14" s="115">
        <f>ROUND(AVERAGEIF($ES$9:$ES$497,$ES14,SL$9:SL$497),0)</f>
        <v>4</v>
      </c>
      <c r="SS14" s="121">
        <f>ROUND(AVERAGEIF($ES$9:$ES$497,$ES14,SM$9:SM$497),0)</f>
        <v>36</v>
      </c>
      <c r="ST14" s="114">
        <f>RANK(SB14,SB$9:SB$497,0)</f>
        <v>310</v>
      </c>
      <c r="SU14" s="115">
        <f>RANK(SC14,SC$9:SC$497,0)</f>
        <v>307</v>
      </c>
      <c r="SV14" s="115">
        <f>RANK(SD14,SD$9:SD$497,0)</f>
        <v>307</v>
      </c>
      <c r="SW14" s="115">
        <f>RANK(SE14,SE$9:SE$497,0)</f>
        <v>307</v>
      </c>
      <c r="SX14" s="115">
        <f>RANK(SF14,SF$9:SF$497,0)</f>
        <v>304</v>
      </c>
      <c r="SY14" s="115">
        <f>RANK(SG14,SG$9:SG$497,0)</f>
        <v>295</v>
      </c>
      <c r="SZ14" s="115">
        <f>COUNTIFS(SB$9:SB$497,"&gt;"&amp;SB14,$ES$9:$ES$497,$ES14)+1</f>
        <v>44</v>
      </c>
      <c r="TA14" s="115">
        <f>COUNTIFS(SC$9:SC$497,"&gt;"&amp;SC14,$ES$9:$ES$497,$ES14)+1</f>
        <v>44</v>
      </c>
      <c r="TB14" s="115">
        <f>COUNTIFS(SD$9:SD$497,"&gt;"&amp;SD14,$ES$9:$ES$497,$ES14)+1</f>
        <v>44</v>
      </c>
      <c r="TC14" s="115">
        <f>COUNTIFS(SE$9:SE$497,"&gt;"&amp;SE14,$ES$9:$ES$497,$ES14)+1</f>
        <v>44</v>
      </c>
      <c r="TD14" s="115">
        <f>COUNTIFS(SF$9:SF$497,"&gt;"&amp;SF14,$ES$9:$ES$497,$ES14)+1</f>
        <v>44</v>
      </c>
      <c r="TE14" s="117">
        <f>COUNTIFS(SG$9:SG$497,"&gt;"&amp;SG14,$ES$9:$ES$497,$ES14)+1</f>
        <v>44</v>
      </c>
      <c r="TF14" s="118">
        <f t="shared" si="60"/>
        <v>9</v>
      </c>
      <c r="TG14" s="115">
        <f t="shared" si="61"/>
        <v>4</v>
      </c>
      <c r="TH14" s="115">
        <f t="shared" si="62"/>
        <v>5</v>
      </c>
      <c r="TI14" s="115">
        <f t="shared" si="63"/>
        <v>4</v>
      </c>
      <c r="TJ14" s="115">
        <f t="shared" si="64"/>
        <v>5</v>
      </c>
      <c r="TK14" s="115">
        <f t="shared" si="65"/>
        <v>7</v>
      </c>
      <c r="TL14" s="117">
        <f t="shared" si="66"/>
        <v>8</v>
      </c>
      <c r="TM14" s="118">
        <f>ROUND(TF14/MAX(TF$9:TF$497)*100,0)</f>
        <v>5</v>
      </c>
      <c r="TN14" s="115">
        <f>ROUND(TG14/MAX(TG$9:TG$497)*100,0)</f>
        <v>2</v>
      </c>
      <c r="TO14" s="115">
        <f>ROUND(TH14/MAX(TH$9:TH$497)*100,0)</f>
        <v>3</v>
      </c>
      <c r="TP14" s="115">
        <f>ROUND(TI14/MAX(TI$9:TI$497)*100,0)</f>
        <v>2</v>
      </c>
      <c r="TQ14" s="115">
        <f>ROUND(TJ14/MAX(TJ$9:TJ$497)*100,0)</f>
        <v>3</v>
      </c>
      <c r="TR14" s="115">
        <f>ROUND(TK14/MAX(TK$9:TK$497)*100,0)</f>
        <v>4</v>
      </c>
      <c r="TS14" s="119">
        <f>ROUND(TL14/MAX(TL$9:TL$497)*100,0)</f>
        <v>4</v>
      </c>
      <c r="TT14" s="120">
        <f>RANK(TM14,TM$9:TM$497,0)</f>
        <v>427</v>
      </c>
      <c r="TU14" s="115">
        <f>RANK(TN14,TN$9:TN$497,0)</f>
        <v>436</v>
      </c>
      <c r="TV14" s="115">
        <f>RANK(TO14,TO$9:TO$497,0)</f>
        <v>426</v>
      </c>
      <c r="TW14" s="115">
        <f>RANK(TP14,TP$9:TP$497,0)</f>
        <v>437</v>
      </c>
      <c r="TX14" s="115">
        <f>RANK(TQ14,TQ$9:TQ$497,0)</f>
        <v>432</v>
      </c>
      <c r="TY14" s="115">
        <f>RANK(TR14,TR$9:TR$497,0)</f>
        <v>427</v>
      </c>
      <c r="TZ14" s="121">
        <f>RANK(TS14,TS$9:TS$497,0)</f>
        <v>423</v>
      </c>
      <c r="UA14" s="123"/>
      <c r="UB14" s="7" t="s">
        <v>1</v>
      </c>
    </row>
    <row r="15" spans="1:548" x14ac:dyDescent="0.15">
      <c r="A15" s="183">
        <v>7</v>
      </c>
      <c r="B15" s="203" t="s">
        <v>548</v>
      </c>
      <c r="C15" s="63"/>
      <c r="D15" s="63"/>
      <c r="E15" s="64" t="s">
        <v>518</v>
      </c>
      <c r="F15" s="65">
        <v>14</v>
      </c>
      <c r="G15" s="65" t="s">
        <v>519</v>
      </c>
      <c r="H15" s="65"/>
      <c r="I15" s="66" t="s">
        <v>521</v>
      </c>
      <c r="J15" s="67" t="s">
        <v>521</v>
      </c>
      <c r="K15" s="67" t="s">
        <v>521</v>
      </c>
      <c r="L15" s="67" t="s">
        <v>521</v>
      </c>
      <c r="M15" s="67" t="s">
        <v>521</v>
      </c>
      <c r="N15" s="67" t="s">
        <v>521</v>
      </c>
      <c r="O15" s="67" t="s">
        <v>521</v>
      </c>
      <c r="P15" s="67" t="s">
        <v>521</v>
      </c>
      <c r="Q15" s="67" t="s">
        <v>520</v>
      </c>
      <c r="R15" s="68" t="s">
        <v>520</v>
      </c>
      <c r="S15" s="69" t="s">
        <v>520</v>
      </c>
      <c r="T15" s="67" t="s">
        <v>520</v>
      </c>
      <c r="U15" s="67" t="s">
        <v>520</v>
      </c>
      <c r="V15" s="67" t="s">
        <v>521</v>
      </c>
      <c r="W15" s="67" t="s">
        <v>521</v>
      </c>
      <c r="X15" s="67" t="s">
        <v>521</v>
      </c>
      <c r="Y15" s="67" t="s">
        <v>521</v>
      </c>
      <c r="Z15" s="67" t="s">
        <v>521</v>
      </c>
      <c r="AA15" s="67" t="s">
        <v>521</v>
      </c>
      <c r="AB15" s="68" t="s">
        <v>521</v>
      </c>
      <c r="AC15" s="69" t="s">
        <v>521</v>
      </c>
      <c r="AD15" s="67" t="s">
        <v>521</v>
      </c>
      <c r="AE15" s="67" t="s">
        <v>521</v>
      </c>
      <c r="AF15" s="67" t="s">
        <v>521</v>
      </c>
      <c r="AG15" s="67" t="s">
        <v>521</v>
      </c>
      <c r="AH15" s="67" t="s">
        <v>521</v>
      </c>
      <c r="AI15" s="67" t="s">
        <v>521</v>
      </c>
      <c r="AJ15" s="67" t="s">
        <v>521</v>
      </c>
      <c r="AK15" s="67" t="s">
        <v>521</v>
      </c>
      <c r="AL15" s="68" t="s">
        <v>521</v>
      </c>
      <c r="AM15" s="69" t="s">
        <v>521</v>
      </c>
      <c r="AN15" s="67" t="s">
        <v>521</v>
      </c>
      <c r="AO15" s="67" t="s">
        <v>521</v>
      </c>
      <c r="AP15" s="67" t="s">
        <v>521</v>
      </c>
      <c r="AQ15" s="67" t="s">
        <v>521</v>
      </c>
      <c r="AR15" s="67" t="s">
        <v>521</v>
      </c>
      <c r="AS15" s="67" t="s">
        <v>521</v>
      </c>
      <c r="AT15" s="67" t="s">
        <v>521</v>
      </c>
      <c r="AU15" s="67" t="s">
        <v>521</v>
      </c>
      <c r="AV15" s="68" t="s">
        <v>521</v>
      </c>
      <c r="AW15" s="69" t="s">
        <v>521</v>
      </c>
      <c r="AX15" s="67" t="s">
        <v>521</v>
      </c>
      <c r="AY15" s="67" t="s">
        <v>521</v>
      </c>
      <c r="AZ15" s="67" t="s">
        <v>521</v>
      </c>
      <c r="BA15" s="67" t="s">
        <v>521</v>
      </c>
      <c r="BB15" s="67" t="s">
        <v>521</v>
      </c>
      <c r="BC15" s="67" t="s">
        <v>521</v>
      </c>
      <c r="BD15" s="67" t="s">
        <v>521</v>
      </c>
      <c r="BE15" s="67" t="s">
        <v>521</v>
      </c>
      <c r="BF15" s="68" t="s">
        <v>521</v>
      </c>
      <c r="BG15" s="69" t="s">
        <v>521</v>
      </c>
      <c r="BH15" s="67" t="s">
        <v>521</v>
      </c>
      <c r="BI15" s="67" t="s">
        <v>521</v>
      </c>
      <c r="BJ15" s="67" t="s">
        <v>521</v>
      </c>
      <c r="BK15" s="67" t="s">
        <v>521</v>
      </c>
      <c r="BL15" s="67" t="s">
        <v>521</v>
      </c>
      <c r="BM15" s="67" t="s">
        <v>521</v>
      </c>
      <c r="BN15" s="67" t="s">
        <v>521</v>
      </c>
      <c r="BO15" s="67" t="s">
        <v>521</v>
      </c>
      <c r="BP15" s="68" t="s">
        <v>521</v>
      </c>
      <c r="BQ15" s="70" t="s">
        <v>521</v>
      </c>
      <c r="BR15" s="67" t="s">
        <v>521</v>
      </c>
      <c r="BS15" s="67" t="s">
        <v>521</v>
      </c>
      <c r="BT15" s="67" t="s">
        <v>521</v>
      </c>
      <c r="BU15" s="67" t="s">
        <v>521</v>
      </c>
      <c r="BV15" s="67" t="s">
        <v>521</v>
      </c>
      <c r="BW15" s="67" t="s">
        <v>521</v>
      </c>
      <c r="BX15" s="67" t="s">
        <v>521</v>
      </c>
      <c r="BY15" s="67" t="s">
        <v>521</v>
      </c>
      <c r="BZ15" s="68" t="s">
        <v>521</v>
      </c>
      <c r="CA15" s="69" t="s">
        <v>521</v>
      </c>
      <c r="CB15" s="67" t="s">
        <v>521</v>
      </c>
      <c r="CC15" s="67" t="s">
        <v>521</v>
      </c>
      <c r="CD15" s="67" t="s">
        <v>521</v>
      </c>
      <c r="CE15" s="67" t="s">
        <v>521</v>
      </c>
      <c r="CF15" s="67" t="s">
        <v>521</v>
      </c>
      <c r="CG15" s="67" t="s">
        <v>521</v>
      </c>
      <c r="CH15" s="67" t="s">
        <v>521</v>
      </c>
      <c r="CI15" s="67" t="s">
        <v>521</v>
      </c>
      <c r="CJ15" s="68" t="s">
        <v>521</v>
      </c>
      <c r="CK15" s="69" t="s">
        <v>521</v>
      </c>
      <c r="CL15" s="67" t="s">
        <v>521</v>
      </c>
      <c r="CM15" s="67" t="s">
        <v>521</v>
      </c>
      <c r="CN15" s="67" t="s">
        <v>521</v>
      </c>
      <c r="CO15" s="67" t="s">
        <v>521</v>
      </c>
      <c r="CP15" s="67" t="s">
        <v>521</v>
      </c>
      <c r="CQ15" s="67" t="s">
        <v>521</v>
      </c>
      <c r="CR15" s="67" t="s">
        <v>521</v>
      </c>
      <c r="CS15" s="67" t="s">
        <v>521</v>
      </c>
      <c r="CT15" s="68" t="s">
        <v>521</v>
      </c>
      <c r="CU15" s="69" t="s">
        <v>521</v>
      </c>
      <c r="CV15" s="67" t="s">
        <v>521</v>
      </c>
      <c r="CW15" s="67" t="s">
        <v>521</v>
      </c>
      <c r="CX15" s="67" t="s">
        <v>521</v>
      </c>
      <c r="CY15" s="67" t="s">
        <v>521</v>
      </c>
      <c r="CZ15" s="67" t="s">
        <v>521</v>
      </c>
      <c r="DA15" s="67" t="s">
        <v>521</v>
      </c>
      <c r="DB15" s="67" t="s">
        <v>521</v>
      </c>
      <c r="DC15" s="67" t="s">
        <v>521</v>
      </c>
      <c r="DD15" s="68" t="s">
        <v>521</v>
      </c>
      <c r="DE15" s="69" t="s">
        <v>521</v>
      </c>
      <c r="DF15" s="71" t="s">
        <v>521</v>
      </c>
      <c r="DG15" s="67" t="s">
        <v>521</v>
      </c>
      <c r="DH15" s="67" t="s">
        <v>521</v>
      </c>
      <c r="DI15" s="67" t="s">
        <v>521</v>
      </c>
      <c r="DJ15" s="67" t="s">
        <v>521</v>
      </c>
      <c r="DK15" s="67" t="s">
        <v>521</v>
      </c>
      <c r="DL15" s="67" t="s">
        <v>521</v>
      </c>
      <c r="DM15" s="67" t="s">
        <v>521</v>
      </c>
      <c r="DN15" s="68" t="s">
        <v>521</v>
      </c>
      <c r="DO15" s="70" t="s">
        <v>521</v>
      </c>
      <c r="DP15" s="71" t="s">
        <v>521</v>
      </c>
      <c r="DQ15" s="67" t="s">
        <v>521</v>
      </c>
      <c r="DR15" s="67" t="s">
        <v>521</v>
      </c>
      <c r="DS15" s="67" t="s">
        <v>521</v>
      </c>
      <c r="DT15" s="67" t="s">
        <v>521</v>
      </c>
      <c r="DU15" s="67" t="s">
        <v>521</v>
      </c>
      <c r="DV15" s="67" t="s">
        <v>521</v>
      </c>
      <c r="DW15" s="67" t="s">
        <v>521</v>
      </c>
      <c r="DX15" s="72" t="s">
        <v>521</v>
      </c>
      <c r="DY15" s="73" t="s">
        <v>522</v>
      </c>
      <c r="DZ15" s="74">
        <v>2</v>
      </c>
      <c r="EA15" s="74">
        <v>3</v>
      </c>
      <c r="EB15" s="74">
        <v>3</v>
      </c>
      <c r="EC15" s="75">
        <v>4</v>
      </c>
      <c r="ED15" s="76" t="s">
        <v>522</v>
      </c>
      <c r="EE15" s="74">
        <f t="shared" si="16"/>
        <v>2</v>
      </c>
      <c r="EF15" s="74">
        <f t="shared" si="17"/>
        <v>6</v>
      </c>
      <c r="EG15" s="74">
        <f t="shared" si="18"/>
        <v>18</v>
      </c>
      <c r="EH15" s="77">
        <f t="shared" si="19"/>
        <v>72</v>
      </c>
      <c r="EI15" s="73">
        <v>20</v>
      </c>
      <c r="EJ15" s="74">
        <v>20</v>
      </c>
      <c r="EK15" s="74">
        <v>40</v>
      </c>
      <c r="EL15" s="74">
        <v>60</v>
      </c>
      <c r="EM15" s="75">
        <v>170</v>
      </c>
      <c r="EN15" s="78">
        <v>1</v>
      </c>
      <c r="EO15" s="79">
        <f t="shared" si="20"/>
        <v>0.5</v>
      </c>
      <c r="EP15" s="79">
        <f t="shared" si="21"/>
        <v>0.33333333333333337</v>
      </c>
      <c r="EQ15" s="79">
        <f t="shared" si="22"/>
        <v>0.16666666666666669</v>
      </c>
      <c r="ER15" s="80">
        <f t="shared" si="23"/>
        <v>0.11805555555555555</v>
      </c>
      <c r="ES15" s="81" t="s">
        <v>532</v>
      </c>
      <c r="ET15" s="82"/>
      <c r="EU15" s="83">
        <v>4</v>
      </c>
      <c r="EV15" s="73">
        <v>13</v>
      </c>
      <c r="EW15" s="74">
        <v>13</v>
      </c>
      <c r="EX15" s="74">
        <v>6</v>
      </c>
      <c r="EY15" s="74">
        <v>7</v>
      </c>
      <c r="EZ15" s="74">
        <v>4</v>
      </c>
      <c r="FA15" s="74">
        <v>10</v>
      </c>
      <c r="FB15" s="74">
        <v>6</v>
      </c>
      <c r="FC15" s="74">
        <v>6</v>
      </c>
      <c r="FD15" s="74">
        <f t="shared" si="24"/>
        <v>10</v>
      </c>
      <c r="FE15" s="84">
        <f t="shared" si="25"/>
        <v>12</v>
      </c>
      <c r="FF15" s="73">
        <f>RANK(EV15,$EV$9:$EV$497,0)</f>
        <v>419</v>
      </c>
      <c r="FG15" s="74">
        <f>RANK(EW15,$EW$9:$EW$497,0)</f>
        <v>387</v>
      </c>
      <c r="FH15" s="74">
        <f>RANK(EX15,$EX$9:$EX$497,0)</f>
        <v>421</v>
      </c>
      <c r="FI15" s="74">
        <f>RANK(EY15,$EY$9:$EY$497,0)</f>
        <v>414</v>
      </c>
      <c r="FJ15" s="74">
        <f>RANK(EZ15,$EZ$9:$EZ$497,0)</f>
        <v>415</v>
      </c>
      <c r="FK15" s="74">
        <f>RANK(FA15,$FA$9:$FA$497,0)</f>
        <v>307</v>
      </c>
      <c r="FL15" s="74">
        <f>RANK(FB15,$FB$9:$FB$497,0)</f>
        <v>414</v>
      </c>
      <c r="FM15" s="74">
        <f>RANK(FC15,$FC$9:$FC$497,0)</f>
        <v>401</v>
      </c>
      <c r="FN15" s="74">
        <f>RANK(FD15,$FD$9:$FD$497,0)</f>
        <v>425</v>
      </c>
      <c r="FO15" s="84">
        <f>RANK(FE15,$FE$9:$FE$497,0)</f>
        <v>427</v>
      </c>
      <c r="FP15" s="73">
        <f>COUNTIFS($EV$9:$EV$497,"&gt;"&amp;EV15,$ES$9:$ES$497,ES15)+1</f>
        <v>66</v>
      </c>
      <c r="FQ15" s="74">
        <f>COUNTIFS($EW$9:$EW$497,"&gt;"&amp;EW15,$ES$9:$ES$497,ES15)+1</f>
        <v>67</v>
      </c>
      <c r="FR15" s="74">
        <f>COUNTIFS($EX$9:$EX$497,"&gt;"&amp;EX15,$ES$9:$ES$497,ES15)+1</f>
        <v>67</v>
      </c>
      <c r="FS15" s="74">
        <f>COUNTIFS($EY$9:$EY$497,"&gt;"&amp;EY15,$ES$9:$ES$497,ES15)+1</f>
        <v>66</v>
      </c>
      <c r="FT15" s="74">
        <f>COUNTIFS($EZ$9:$EZ$497,"&gt;"&amp;EZ15,$ES$9:$ES$497,ES15)+1</f>
        <v>67</v>
      </c>
      <c r="FU15" s="74">
        <f>COUNTIFS($FA$9:$FA$497,"&gt;"&amp;FA15,$ES$9:$ES$497,ES15)+1</f>
        <v>67</v>
      </c>
      <c r="FV15" s="74">
        <f>COUNTIFS($FB$9:$FB$497,"&gt;"&amp;FB15,$ES$9:$ES$497,ES15)+1</f>
        <v>66</v>
      </c>
      <c r="FW15" s="74">
        <f>COUNTIFS($FC$9:$FC$497,"&gt;"&amp;FC15,$ES$9:$ES$497,ES15)+1</f>
        <v>67</v>
      </c>
      <c r="FX15" s="74">
        <f>COUNTIFS($FD$9:$FD$497,"&gt;"&amp;FD15,$ES$9:$ES$497,ES15)+1</f>
        <v>67</v>
      </c>
      <c r="FY15" s="84">
        <f>COUNTIFS($FE$9:$FE$497,"&gt;"&amp;FE15,$ES$9:$ES$497,ES15)+1</f>
        <v>67</v>
      </c>
      <c r="FZ15" s="85">
        <f t="shared" si="26"/>
        <v>0.93</v>
      </c>
      <c r="GA15" s="86">
        <f t="shared" si="27"/>
        <v>0.93</v>
      </c>
      <c r="GB15" s="86">
        <f t="shared" si="28"/>
        <v>0.43</v>
      </c>
      <c r="GC15" s="86">
        <f t="shared" si="29"/>
        <v>0.5</v>
      </c>
      <c r="GD15" s="86">
        <f t="shared" si="30"/>
        <v>0.28999999999999998</v>
      </c>
      <c r="GE15" s="86">
        <f t="shared" si="31"/>
        <v>0.71</v>
      </c>
      <c r="GF15" s="86">
        <f t="shared" si="32"/>
        <v>0.43</v>
      </c>
      <c r="GG15" s="86">
        <f t="shared" si="33"/>
        <v>0.43</v>
      </c>
      <c r="GH15" s="86">
        <f t="shared" si="34"/>
        <v>0.71</v>
      </c>
      <c r="GI15" s="87">
        <f t="shared" si="35"/>
        <v>0.86</v>
      </c>
      <c r="GJ15" s="85">
        <f>ROUND(((FZ15-AVERAGE(FZ$9:FZ$497))/STDEVP(FZ$9:FZ$497)*10+50),2)</f>
        <v>48.57</v>
      </c>
      <c r="GK15" s="86">
        <f>ROUND(((GA15-AVERAGE(GA$9:GA$497))/STDEVP(GA$9:GA$497)*10+50),2)</f>
        <v>57.16</v>
      </c>
      <c r="GL15" s="86">
        <f>ROUND(((GB15-AVERAGE(GB$9:GB$497))/STDEVP(GB$9:GB$497)*10+50),2)</f>
        <v>44.26</v>
      </c>
      <c r="GM15" s="86">
        <f>ROUND(((GC15-AVERAGE(GC$9:GC$497))/STDEVP(GC$9:GC$497)*10+50),2)</f>
        <v>48.69</v>
      </c>
      <c r="GN15" s="86">
        <f>ROUND(((GD15-AVERAGE(GD$9:GD$497))/STDEVP(GD$9:GD$497)*10+50),2)</f>
        <v>46.5</v>
      </c>
      <c r="GO15" s="86">
        <f>ROUND(((GE15-AVERAGE(GE$9:GE$497))/STDEVP(GE$9:GE$497)*10+50),2)</f>
        <v>63.13</v>
      </c>
      <c r="GP15" s="86">
        <f>ROUND(((GF15-AVERAGE(GF$9:GF$497))/STDEVP(GF$9:GF$497)*10+50),2)</f>
        <v>43.55</v>
      </c>
      <c r="GQ15" s="86">
        <f>ROUND(((GG15-AVERAGE(GG$9:GG$497))/STDEVP(GG$9:GG$497)*10+50),2)</f>
        <v>43.71</v>
      </c>
      <c r="GR15" s="86">
        <f>ROUND(((GH15-AVERAGE(GH$9:GH$497))/STDEVP(GH$9:GH$497)*10+50),2)</f>
        <v>40.340000000000003</v>
      </c>
      <c r="GS15" s="87">
        <f>ROUND(((GI15-AVERAGE(GI$9:GI$497))/STDEVP(GI$9:GI$497)*10+50),2)</f>
        <v>42.57</v>
      </c>
      <c r="GT15" s="73">
        <f>RANK(GJ15,$GJ$9:$GJ$497,0)</f>
        <v>232</v>
      </c>
      <c r="GU15" s="74">
        <f>RANK(GK15,$GK$9:$GK$497,0)</f>
        <v>104</v>
      </c>
      <c r="GV15" s="74">
        <f>RANK(GL15,$GL$9:$GL$497,0)</f>
        <v>304</v>
      </c>
      <c r="GW15" s="74">
        <f>RANK(GM15,$GM$9:$GM$497,0)</f>
        <v>211</v>
      </c>
      <c r="GX15" s="74">
        <f>RANK(GN15,$GN$9:$GN$497,0)</f>
        <v>213</v>
      </c>
      <c r="GY15" s="74">
        <f>RANK(GO15,$GO$9:$GO$497,0)</f>
        <v>46</v>
      </c>
      <c r="GZ15" s="74">
        <f>RANK(GP15,$GP$9:$GP$497,0)</f>
        <v>306</v>
      </c>
      <c r="HA15" s="74">
        <f>RANK(GQ15,$GQ$9:$GQ$497,0)</f>
        <v>311</v>
      </c>
      <c r="HB15" s="74">
        <f>RANK(GR15,$GR$9:$GR$497,0)</f>
        <v>374</v>
      </c>
      <c r="HC15" s="84">
        <f>RANK(GS15,$GS$9:$GS$497,0)</f>
        <v>329</v>
      </c>
      <c r="HD15" s="85">
        <f>ROUND(AVERAGEIF($ES$9:$ES$497,$ES15,$FZ$9:$FZ$497),2)</f>
        <v>0.93</v>
      </c>
      <c r="HE15" s="86">
        <f>ROUND(AVERAGEIF($ES$9:$ES$497,$ES15,$GA$9:$GA$497),2)</f>
        <v>0.96</v>
      </c>
      <c r="HF15" s="86">
        <f>ROUND(AVERAGEIF($ES$9:$ES$497,$ES15,$GB$9:$GB$497),2)</f>
        <v>0.41</v>
      </c>
      <c r="HG15" s="86">
        <f>ROUND(AVERAGEIF($ES$9:$ES$497,$ES15,$GC$9:$GC$497),2)</f>
        <v>0.46</v>
      </c>
      <c r="HH15" s="86">
        <f>ROUND(AVERAGEIF($ES$9:$ES$497,$ES15,$GD$9:$GD$497),2)</f>
        <v>0.38</v>
      </c>
      <c r="HI15" s="86">
        <f>ROUND(AVERAGEIF($ES$9:$ES$497,$ES15,$GE$9:$GE$497),2)</f>
        <v>0.85</v>
      </c>
      <c r="HJ15" s="86">
        <f>ROUND(AVERAGEIF($ES$9:$ES$497,$ES15,$GF$9:$GF$497),2)</f>
        <v>0.44</v>
      </c>
      <c r="HK15" s="86">
        <f>ROUND(AVERAGEIF($ES$9:$ES$497,$ES15,$GG$9:$GG$497),2)</f>
        <v>0.42</v>
      </c>
      <c r="HL15" s="86">
        <f>ROUND(AVERAGEIF($ES$9:$ES$497,$ES15,$GH$9:$GH$497),2)</f>
        <v>0.8</v>
      </c>
      <c r="HM15" s="87">
        <f>ROUND(AVERAGEIF($ES$9:$ES$497,$ES15,$GI$9:$GI$497),2)</f>
        <v>0.84</v>
      </c>
      <c r="HN15" s="88">
        <f t="shared" si="36"/>
        <v>0</v>
      </c>
      <c r="HO15" s="89">
        <f t="shared" si="37"/>
        <v>-2.9999999999999916E-2</v>
      </c>
      <c r="HP15" s="89">
        <f t="shared" si="38"/>
        <v>2.0000000000000018E-2</v>
      </c>
      <c r="HQ15" s="89">
        <f t="shared" si="39"/>
        <v>3.999999999999998E-2</v>
      </c>
      <c r="HR15" s="89">
        <f t="shared" si="40"/>
        <v>-9.0000000000000024E-2</v>
      </c>
      <c r="HS15" s="89">
        <f t="shared" si="41"/>
        <v>-0.14000000000000001</v>
      </c>
      <c r="HT15" s="89">
        <f t="shared" si="42"/>
        <v>-1.0000000000000009E-2</v>
      </c>
      <c r="HU15" s="89">
        <f t="shared" si="43"/>
        <v>1.0000000000000009E-2</v>
      </c>
      <c r="HV15" s="89">
        <f t="shared" si="44"/>
        <v>-9.000000000000008E-2</v>
      </c>
      <c r="HW15" s="90">
        <f t="shared" si="45"/>
        <v>2.0000000000000018E-2</v>
      </c>
      <c r="HX15" s="73">
        <f>COUNTIFS($FZ$9:$FZ$497,"&gt;"&amp;FZ15,$ES$9:$ES$497,$ES15)+1</f>
        <v>31</v>
      </c>
      <c r="HY15" s="74">
        <f>COUNTIFS($GA$9:$GA$497,"&gt;"&amp;GA15,$ES$9:$ES$497,$ES15)+1</f>
        <v>34</v>
      </c>
      <c r="HZ15" s="74">
        <f>COUNTIFS($GB$9:$GB$497,"&gt;"&amp;GB15,$ES$9:$ES$497,$ES15)+1</f>
        <v>27</v>
      </c>
      <c r="IA15" s="74">
        <f>COUNTIFS($GC$9:$GC$497,"&gt;"&amp;GC15,$ES$9:$ES$497,$ES15)+1</f>
        <v>23</v>
      </c>
      <c r="IB15" s="74">
        <f>COUNTIFS($GD$9:$GD$497,"&gt;"&amp;GD15,$ES$9:$ES$497,$ES15)+1</f>
        <v>49</v>
      </c>
      <c r="IC15" s="74">
        <f>COUNTIFS($GE$9:$GE$497,"&gt;"&amp;GE15,$ES$9:$ES$497,$ES15)+1</f>
        <v>39</v>
      </c>
      <c r="ID15" s="74">
        <f>COUNTIFS($GF$9:$GF$497,"&gt;"&amp;GF15,$ES$9:$ES$497,$ES15)+1</f>
        <v>31</v>
      </c>
      <c r="IE15" s="74">
        <f>COUNTIFS($GG$9:$GG$497,"&gt;"&amp;GG15,$ES$9:$ES$497,$ES15)+1</f>
        <v>27</v>
      </c>
      <c r="IF15" s="74">
        <f>COUNTIFS($GH$9:$GH$497,"&gt;"&amp;GH15,$ES$9:$ES$497,$ES15)+1</f>
        <v>38</v>
      </c>
      <c r="IG15" s="84">
        <f>COUNTIFS($GI$9:$GI$497,"&gt;"&amp;GI15,$ES$9:$ES$497,$ES15)+1</f>
        <v>28</v>
      </c>
      <c r="IH15" s="91"/>
      <c r="II15" s="79"/>
      <c r="IJ15" s="79"/>
      <c r="IK15" s="79"/>
      <c r="IL15" s="79"/>
      <c r="IM15" s="92"/>
      <c r="IN15" s="93"/>
      <c r="IO15" s="94"/>
      <c r="IP15" s="95"/>
      <c r="IQ15" s="79"/>
      <c r="IR15" s="79"/>
      <c r="IS15" s="79"/>
      <c r="IT15" s="79"/>
      <c r="IU15" s="79"/>
      <c r="IV15" s="79"/>
      <c r="IW15" s="96"/>
      <c r="IX15" s="93"/>
      <c r="IY15" s="79"/>
      <c r="IZ15" s="79"/>
      <c r="JA15" s="79"/>
      <c r="JB15" s="79"/>
      <c r="JC15" s="79"/>
      <c r="JD15" s="79"/>
      <c r="JE15" s="97"/>
      <c r="JF15" s="95"/>
      <c r="JG15" s="79"/>
      <c r="JH15" s="79"/>
      <c r="JI15" s="79"/>
      <c r="JJ15" s="79"/>
      <c r="JK15" s="79"/>
      <c r="JL15" s="79"/>
      <c r="JM15" s="96"/>
      <c r="JN15" s="93"/>
      <c r="JO15" s="79"/>
      <c r="JP15" s="79"/>
      <c r="JQ15" s="79"/>
      <c r="JR15" s="79"/>
      <c r="JS15" s="79"/>
      <c r="JT15" s="79"/>
      <c r="JU15" s="79"/>
      <c r="JV15" s="79"/>
      <c r="JW15" s="79"/>
      <c r="JX15" s="79"/>
      <c r="JY15" s="79"/>
      <c r="JZ15" s="97"/>
      <c r="KA15" s="93"/>
      <c r="KB15" s="79"/>
      <c r="KC15" s="79"/>
      <c r="KD15" s="79"/>
      <c r="KE15" s="97"/>
      <c r="KF15" s="95"/>
      <c r="KG15" s="79"/>
      <c r="KH15" s="79"/>
      <c r="KI15" s="79"/>
      <c r="KJ15" s="79"/>
      <c r="KK15" s="98"/>
      <c r="KL15" s="79"/>
      <c r="KM15" s="79"/>
      <c r="KN15" s="79"/>
      <c r="KO15" s="79"/>
      <c r="KP15" s="79"/>
      <c r="KQ15" s="79"/>
      <c r="KR15" s="79"/>
      <c r="KS15" s="96"/>
      <c r="KT15" s="96"/>
      <c r="KU15" s="96"/>
      <c r="KV15" s="96"/>
      <c r="KW15" s="93"/>
      <c r="KX15" s="79"/>
      <c r="KY15" s="79"/>
      <c r="KZ15" s="79"/>
      <c r="LA15" s="79"/>
      <c r="LB15" s="79"/>
      <c r="LC15" s="96"/>
      <c r="LD15" s="93"/>
      <c r="LE15" s="94"/>
      <c r="LF15" s="99"/>
      <c r="LG15" s="75"/>
      <c r="LH15" s="93"/>
      <c r="LI15" s="79"/>
      <c r="LJ15" s="74"/>
      <c r="LK15" s="74"/>
      <c r="LL15" s="74"/>
      <c r="LM15" s="100"/>
      <c r="LN15" s="95"/>
      <c r="LO15" s="79"/>
      <c r="LP15" s="79"/>
      <c r="LQ15" s="79"/>
      <c r="LR15" s="96"/>
      <c r="LS15" s="93"/>
      <c r="LT15" s="79"/>
      <c r="LU15" s="79"/>
      <c r="LV15" s="79"/>
      <c r="LW15" s="79"/>
      <c r="LX15" s="79"/>
      <c r="LY15" s="79"/>
      <c r="LZ15" s="79"/>
      <c r="MA15" s="97"/>
      <c r="MB15" s="95"/>
      <c r="MC15" s="79"/>
      <c r="MD15" s="79"/>
      <c r="ME15" s="79"/>
      <c r="MF15" s="79"/>
      <c r="MG15" s="79"/>
      <c r="MH15" s="79"/>
      <c r="MI15" s="79"/>
      <c r="MJ15" s="79"/>
      <c r="MK15" s="79"/>
      <c r="ML15" s="79"/>
      <c r="MM15" s="79"/>
      <c r="MN15" s="98"/>
      <c r="MO15" s="98"/>
      <c r="MP15" s="96"/>
      <c r="MQ15" s="93"/>
      <c r="MR15" s="79"/>
      <c r="MS15" s="79"/>
      <c r="MT15" s="79"/>
      <c r="MU15" s="79"/>
      <c r="MV15" s="98"/>
      <c r="MW15" s="79"/>
      <c r="MX15" s="79"/>
      <c r="MY15" s="79"/>
      <c r="MZ15" s="79"/>
      <c r="NA15" s="79"/>
      <c r="NB15" s="79"/>
      <c r="NC15" s="79"/>
      <c r="ND15" s="96"/>
      <c r="NE15" s="96"/>
      <c r="NF15" s="96"/>
      <c r="NG15" s="96"/>
      <c r="NH15" s="93"/>
      <c r="NI15" s="79"/>
      <c r="NJ15" s="79"/>
      <c r="NK15" s="79"/>
      <c r="NL15" s="79"/>
      <c r="NM15" s="79"/>
      <c r="NN15" s="94"/>
      <c r="NO15" s="93"/>
      <c r="NP15" s="80"/>
      <c r="NQ15" s="124" t="s">
        <v>544</v>
      </c>
      <c r="NR15" s="102" t="s">
        <v>551</v>
      </c>
      <c r="NS15" s="102"/>
      <c r="NT15" s="102"/>
      <c r="NU15" s="102"/>
      <c r="NV15" s="104">
        <v>43720</v>
      </c>
      <c r="NW15" s="102" t="s">
        <v>525</v>
      </c>
      <c r="NX15" s="105" t="s">
        <v>552</v>
      </c>
      <c r="NY15" s="106" t="s">
        <v>553</v>
      </c>
      <c r="NZ15" s="105" t="s">
        <v>2051</v>
      </c>
      <c r="OA15" s="107"/>
      <c r="OB15" s="107"/>
      <c r="OC15" s="107"/>
      <c r="OD15" s="108">
        <f t="shared" si="46"/>
        <v>72</v>
      </c>
      <c r="OE15" s="109">
        <v>7</v>
      </c>
      <c r="OF15" s="110">
        <f t="shared" si="47"/>
        <v>20</v>
      </c>
      <c r="OG15" s="109">
        <v>7</v>
      </c>
      <c r="OH15" s="111">
        <f>ROUND(AVERAGEIF($ES$9:$ES$497,$ES15,EV$9:EV$497),0)</f>
        <v>58</v>
      </c>
      <c r="OI15" s="112">
        <f>ROUND(AVERAGEIF($ES$9:$ES$497,$ES15,EW$9:EW$497),0)</f>
        <v>57</v>
      </c>
      <c r="OJ15" s="112">
        <f>ROUND(AVERAGEIF($ES$9:$ES$497,$ES15,EX$9:EX$497),0)</f>
        <v>24</v>
      </c>
      <c r="OK15" s="112">
        <f>ROUND(AVERAGEIF($ES$9:$ES$497,$ES15,EY$9:EY$497),0)</f>
        <v>29</v>
      </c>
      <c r="OL15" s="112">
        <f>ROUND(AVERAGEIF($ES$9:$ES$497,$ES15,EZ$9:EZ$497),0)</f>
        <v>25</v>
      </c>
      <c r="OM15" s="112">
        <f>ROUND(AVERAGEIF($ES$9:$ES$497,$ES15,FA$9:FA$497),0)</f>
        <v>51</v>
      </c>
      <c r="ON15" s="112">
        <f>ROUND(AVERAGEIF($ES$9:$ES$497,$ES15,FB$9:FB$497),0)</f>
        <v>27</v>
      </c>
      <c r="OO15" s="112">
        <f>ROUND(AVERAGEIF($ES$9:$ES$497,$ES15,FC$9:FC$497),0)</f>
        <v>25</v>
      </c>
      <c r="OP15" s="112">
        <f>ROUND(AVERAGEIF($ES$9:$ES$497,$ES15,FD$9:FD$497),0)</f>
        <v>49</v>
      </c>
      <c r="OQ15" s="113">
        <f>ROUND(AVERAGEIF($ES$9:$ES$497,$ES15,FE$9:FE$497),0)</f>
        <v>49</v>
      </c>
      <c r="OR15" s="114">
        <f>ROUND(EV15/MAX(EV$9:EV$497)*100,0)</f>
        <v>7</v>
      </c>
      <c r="OS15" s="115">
        <f>ROUND(EW15/MAX(EW$9:EW$497)*100,0)</f>
        <v>10</v>
      </c>
      <c r="OT15" s="115">
        <f>ROUND(EX15/MAX(EX$9:EX$497)*100,0)</f>
        <v>5</v>
      </c>
      <c r="OU15" s="115">
        <f>ROUND(EY15/MAX(EY$9:EY$497)*100,0)</f>
        <v>5</v>
      </c>
      <c r="OV15" s="115">
        <f>ROUND(EZ15/MAX(EZ$9:EZ$497)*100,0)</f>
        <v>3</v>
      </c>
      <c r="OW15" s="115">
        <f>ROUND(FA15/MAX(FA$9:FA$497)*100,0)</f>
        <v>9</v>
      </c>
      <c r="OX15" s="115">
        <f>ROUND(FB15/MAX(FB$9:FB$497)*100,0)</f>
        <v>4</v>
      </c>
      <c r="OY15" s="116">
        <f>ROUND(FC15/MAX(FC$9:FC$497)*100,0)</f>
        <v>4</v>
      </c>
      <c r="OZ15" s="115">
        <f>ROUND(FD15/MAX(FD$9:FD$497)*100,0)</f>
        <v>7</v>
      </c>
      <c r="PA15" s="117">
        <f>ROUND(FE15/MAX(FE$9:FE$497)*100,0)</f>
        <v>5</v>
      </c>
      <c r="PB15" s="118">
        <f t="shared" si="48"/>
        <v>66</v>
      </c>
      <c r="PC15" s="115">
        <f t="shared" si="49"/>
        <v>60</v>
      </c>
      <c r="PD15" s="115">
        <f t="shared" si="50"/>
        <v>75</v>
      </c>
      <c r="PE15" s="115">
        <f t="shared" si="51"/>
        <v>74</v>
      </c>
      <c r="PF15" s="115">
        <f t="shared" si="52"/>
        <v>78</v>
      </c>
      <c r="PG15" s="119">
        <f t="shared" si="53"/>
        <v>75</v>
      </c>
      <c r="PH15" s="118">
        <f>ROUND(PB15/MAX(PB$9:PB$497)*100,0)</f>
        <v>8</v>
      </c>
      <c r="PI15" s="115">
        <f>ROUND(PC15/MAX(PC$9:PC$497)*100,0)</f>
        <v>7</v>
      </c>
      <c r="PJ15" s="115">
        <f>ROUND(PD15/MAX(PD$9:PD$497)*100,0)</f>
        <v>8</v>
      </c>
      <c r="PK15" s="115">
        <f>ROUND(PE15/MAX(PE$9:PE$497)*100,0)</f>
        <v>7</v>
      </c>
      <c r="PL15" s="115">
        <f>ROUND(PF15/MAX(PF$9:PF$497)*100,0)</f>
        <v>11</v>
      </c>
      <c r="PM15" s="119">
        <f>ROUND(PG15/MAX(PG$9:PG$497)*100,0)</f>
        <v>11</v>
      </c>
      <c r="PN15" s="118">
        <f>RANK(PH15,PH$9:PH$497,0)</f>
        <v>421</v>
      </c>
      <c r="PO15" s="115">
        <f>RANK(PI15,PI$9:PI$497,0)</f>
        <v>422</v>
      </c>
      <c r="PP15" s="115">
        <f>RANK(PJ15,PJ$9:PJ$497,0)</f>
        <v>424</v>
      </c>
      <c r="PQ15" s="115">
        <f>RANK(PK15,PK$9:PK$497,0)</f>
        <v>424</v>
      </c>
      <c r="PR15" s="115">
        <f>RANK(PL15,PL$9:PL$497,0)</f>
        <v>414</v>
      </c>
      <c r="PS15" s="119">
        <f>RANK(PM15,PM$9:PM$497,0)</f>
        <v>409</v>
      </c>
      <c r="PT15" s="120">
        <f>ROUND(FZ15/MAX(FZ$9:FZ$497)*100,0)</f>
        <v>51</v>
      </c>
      <c r="PU15" s="115">
        <f>ROUND(GA15/MAX(GA$9:GA$497)*100,0)</f>
        <v>52</v>
      </c>
      <c r="PV15" s="115">
        <f>ROUND(GB15/MAX(GB$9:GB$497)*100,0)</f>
        <v>31</v>
      </c>
      <c r="PW15" s="115">
        <f>ROUND(GC15/MAX(GC$9:GC$497)*100,0)</f>
        <v>40</v>
      </c>
      <c r="PX15" s="115">
        <f>ROUND(GD15/MAX(GD$9:GD$497)*100,0)</f>
        <v>16</v>
      </c>
      <c r="PY15" s="115">
        <f>ROUND(GE15/MAX(GE$9:GE$497)*100,0)</f>
        <v>43</v>
      </c>
      <c r="PZ15" s="115">
        <f>ROUND(GF15/MAX(GF$9:GF$497)*100,0)</f>
        <v>20</v>
      </c>
      <c r="QA15" s="116">
        <f>ROUND(GG15/MAX(GG$9:GG$497)*100,0)</f>
        <v>23</v>
      </c>
      <c r="QB15" s="115">
        <f>ROUND(GH15/MAX(GH$9:GH$497)*100,0)</f>
        <v>32</v>
      </c>
      <c r="QC15" s="121">
        <f>ROUND(GI15/MAX(GI$9:GI$497)*100,0)</f>
        <v>27</v>
      </c>
      <c r="QD15" s="120">
        <f>ROUND(AVERAGEIF($ES$9:$ES$497,$ES15,PT$9:PT$497),0)</f>
        <v>51</v>
      </c>
      <c r="QE15" s="120">
        <f>ROUND(AVERAGEIF($ES$9:$ES$497,$ES15,PU$9:PU$497),0)</f>
        <v>54</v>
      </c>
      <c r="QF15" s="120">
        <f>ROUND(AVERAGEIF($ES$9:$ES$497,$ES15,PV$9:PV$497),0)</f>
        <v>30</v>
      </c>
      <c r="QG15" s="120">
        <f>ROUND(AVERAGEIF($ES$9:$ES$497,$ES15,PW$9:PW$497),0)</f>
        <v>36</v>
      </c>
      <c r="QH15" s="120">
        <f>ROUND(AVERAGEIF($ES$9:$ES$497,$ES15,PX$9:PX$497),0)</f>
        <v>21</v>
      </c>
      <c r="QI15" s="120">
        <f>ROUND(AVERAGEIF($ES$9:$ES$497,$ES15,PY$9:PY$497),0)</f>
        <v>51</v>
      </c>
      <c r="QJ15" s="120">
        <f>ROUND(AVERAGEIF($ES$9:$ES$497,$ES15,PZ$9:PZ$497),0)</f>
        <v>21</v>
      </c>
      <c r="QK15" s="120">
        <f>ROUND(AVERAGEIF($ES$9:$ES$497,$ES15,QA$9:QA$497),0)</f>
        <v>23</v>
      </c>
      <c r="QL15" s="120">
        <f>ROUND(AVERAGEIF($ES$9:$ES$497,$ES15,QB$9:QB$497),0)</f>
        <v>35</v>
      </c>
      <c r="QM15" s="120">
        <f>ROUND(AVERAGEIF($ES$9:$ES$497,$ES15,QC$9:QC$497),0)</f>
        <v>27</v>
      </c>
      <c r="QN15" s="114">
        <f>PV15*4 + (PT15+PU15+PZ15)*2 + (PW15+QA15)</f>
        <v>433</v>
      </c>
      <c r="QO15" s="115">
        <f>PX15*4 + (PT15+PU15+PZ15)*2 + (PW15+QA15)</f>
        <v>373</v>
      </c>
      <c r="QP15" s="115">
        <f>(PV15+PX15)*4 + (PT15+PU15+PZ15)*2 + (PW15+QA15)</f>
        <v>497</v>
      </c>
      <c r="QQ15" s="115">
        <f>(PV15+QA15)*4 + (PT15+PU15+PZ15)*2 + (PW15)</f>
        <v>502</v>
      </c>
      <c r="QR15" s="115">
        <f>(PT15+PW15)*4 + (PU15+PY15)*2 + PZ15</f>
        <v>574</v>
      </c>
      <c r="QS15" s="119">
        <f>PY15*4 + (PT15+PU15+PW15)*2 + PZ15</f>
        <v>478</v>
      </c>
      <c r="QT15" s="114">
        <f t="shared" ref="QT15:QY15" si="67">ROUND((QN15-MIN(QN$9:QN$497))/(MAX(QN$9:QN$497)-MIN(QN$9:QN$497))*100,0)</f>
        <v>32</v>
      </c>
      <c r="QU15" s="115">
        <f t="shared" si="67"/>
        <v>24</v>
      </c>
      <c r="QV15" s="115">
        <f t="shared" si="67"/>
        <v>21</v>
      </c>
      <c r="QW15" s="115">
        <f t="shared" si="67"/>
        <v>27</v>
      </c>
      <c r="QX15" s="115">
        <f t="shared" si="67"/>
        <v>57</v>
      </c>
      <c r="QY15" s="115">
        <f t="shared" si="67"/>
        <v>60</v>
      </c>
      <c r="QZ15" s="114">
        <f t="shared" ref="QZ15:RE15" si="68">RANK(QT15,QT$9:QT$497,0)</f>
        <v>288</v>
      </c>
      <c r="RA15" s="115">
        <f t="shared" si="68"/>
        <v>213</v>
      </c>
      <c r="RB15" s="115">
        <f t="shared" si="68"/>
        <v>320</v>
      </c>
      <c r="RC15" s="115">
        <f t="shared" si="68"/>
        <v>301</v>
      </c>
      <c r="RD15" s="115">
        <f t="shared" si="68"/>
        <v>125</v>
      </c>
      <c r="RE15" s="115">
        <f t="shared" si="68"/>
        <v>57</v>
      </c>
      <c r="RF15" s="122"/>
      <c r="RG15" s="115">
        <f>($RH$3*(IH15+IJ15)*100*100/MAX(EX$9:EX$497)*$RO$3) +($RH$3*(II15+IJ15)*100*100/MAX(EX$9:EX$497)*$RO$4) + ($RH$3*IK15*100*100/MAX(EX$9:EX$497)*0.098)</f>
        <v>0</v>
      </c>
      <c r="RH15" s="115">
        <f>($RH$4*IL15*100*100/MAX(EZ$9:EZ$497))*$RQ$3</f>
        <v>0</v>
      </c>
      <c r="RI15" s="115">
        <f>($RH$3*IM15*100*100/MAX(EY$9:EY$497))*$RQ$4</f>
        <v>0</v>
      </c>
      <c r="RJ15" s="115">
        <f>($RH$3*IN15*100*100/MAX(EX$9:EX$497))</f>
        <v>0</v>
      </c>
      <c r="RK15" s="115">
        <f>($RH$4*IO15*100*100/MAX(EZ$9:EZ$497))*$RQ$3</f>
        <v>0</v>
      </c>
      <c r="RL15" s="115">
        <f>(($RL$4*IP15*100*((100/MAX(EX$9:EX$497)+100/MAX(EZ$9:EZ$497))/2))+($RL$4*IQ15*100*((100/MAX(EX$9:EX$497)+100/MAX(EZ$9:EZ$497))/2))+($RL$4*IR15*100*((100/MAX(EX$9:EX$497)+100/MAX(EZ$9:EZ$497))/2))+($RL$4*IS15*100*((100/MAX(EX$9:EX$497)+100/MAX(EZ$9:EZ$497))/2))+($RL$4*IT15*100*((100/MAX(EX$9:EX$497)+100/MAX(EZ$9:EZ$497))/2))+($RL$4*IU15*100*((100/MAX(EX$9:EX$497)+100/MAX(EZ$9:EZ$497))/2))+($RL$4*IV15*100*((100/MAX(EX$9:EX$497)+100/MAX(EZ$9:EZ$497))/2))+($RL$4*IW15*100*((100/MAX(EX$9:EX$497)+100/MAX(EZ$9:EZ$497))/2)))*$RS$3</f>
        <v>0</v>
      </c>
      <c r="RM15" s="115">
        <f>(($RH$3*IX15*100*100/MAX(EX$9:EX$497))+($RH$3*IY15*100*100/MAX(EX$9:EX$497))+($RH$3*IZ15*100*100/MAX(EX$9:EX$497))+($RH$3*JA15*100*100/MAX(EX$9:EX$497))+($RH$3*JB15*100*100/MAX(EX$9:EX$497))+($RH$3*JC15*100*100/MAX(EX$9:EX$497))+($RH$3*JD15*100*100/MAX(EX$9:EX$497))+($RH$3*JE15*100*100/MAX(EX$9:EX$497)))*$RS$4</f>
        <v>0</v>
      </c>
      <c r="RN15" s="115">
        <f>(($RH$4*JF15*100*100/MAX(EZ$9:EZ$497)) + ($RH$4*JG15*100*100/MAX(EZ$9:EZ$497)) + ($RH$4*JH15*100*100/MAX(EZ$9:EZ$497)) + ($RH$4*JI15*100*100/MAX(EZ$9:EZ$497)) + ($RH$4*JJ15*100*100/MAX(EZ$9:EZ$497)) + ($RH$4*JK15*100*100/MAX(EZ$9:EZ$497)) + ($RH$4*JL15*100*100/MAX(EZ$9:EZ$497)) + ($RH$4*JM15*100*100/MAX(EZ$9:EZ$497)))*$RU$3</f>
        <v>0</v>
      </c>
      <c r="RO15" s="115">
        <f>(($RL$4*JN15*100*((100/MAX(EX$9:EX$497)+100/MAX(EZ$9:EZ$497))/2))+($RL$4*JO15*100*((100/MAX(EX$9:EX$497)+100/MAX(EZ$9:EZ$497))/2))+($RL$4*JP15*100*((100/MAX(EX$9:EX$497)+100/MAX(EZ$9:EZ$497))/2))+($RL$4*JQ15*100*((100/MAX(EX$9:EX$497)+100/MAX(EZ$9:EZ$497))/2))+($RL$4*JR15*100*((100/MAX(EX$9:EX$497)+100/MAX(EZ$9:EZ$497))/2))+($RL$4*JS15*100*((100/MAX(EX$9:EX$497)+100/MAX(EZ$9:EZ$497))/2))+($RL$4*JT15*100*((100/MAX(EX$9:EX$497)+100/MAX(EZ$9:EZ$497))/2))+($RL$4*JU15*100*((100/MAX(EX$9:EX$497)+100/MAX(EZ$9:EZ$497))/2))+($RL$4*JV15*100*((100/MAX(EX$9:EX$497)+100/MAX(EZ$9:EZ$497))/2))+($RL$4*JW15*100*((100/MAX(EX$9:EX$497)+100/MAX(EZ$9:EZ$497))/2))+($RL$4*JX15*100*((100/MAX(EX$9:EX$497)+100/MAX(EZ$9:EZ$497))/2))+($RL$4*JY15*100*((100/MAX(EX$9:EX$497)+100/MAX(EZ$9:EZ$497))/2))+($RL$4*JZ15*100*((100/MAX(EX$9:EX$497)+100/MAX(EZ$9:EZ$497))/2)))*$RW$3/2</f>
        <v>0</v>
      </c>
      <c r="RP15" s="119">
        <f>($RJ$3*KA15*100*100/MAX(FA$9:FA$497)) + ($RJ$3*KB15*100*100/MAX(FA$9:FA$497)/2) + ($RJ$3*KC15*100*100/MAX(FA$9:FA$497)/2) + ($RJ$3*KD15*100*100/MAX(FA$9:FA$497)/4) + ($RJ$3*KE15*100*100/MAX(FA$9:FA$497)/4)</f>
        <v>0</v>
      </c>
      <c r="RQ15" s="118">
        <f>($RL$4*KF15*100*((100/MAX(EX$9:EX$497)+100/MAX(EZ$9:EZ$497)))) * ($RO$3/2) + (($RL$4*KG15*100*((100/MAX(EX$9:EX$497)+100/MAX(EZ$9:EZ$497))))+($RL$4*KH15*100*((100/MAX(EX$9:EX$497)+100/MAX(EZ$9:EZ$497))))+($RL$4*KI15*100*((100/MAX(EX$9:EX$497)+100/MAX(EZ$9:EZ$497))))+($RL$4*KJ15*100*((100/MAX(EX$9:EX$497)+100/MAX(EZ$9:EZ$497))))+($RL$4*KK15*100*((100/MAX(EX$9:EX$497)+100/MAX(EZ$9:EZ$497))))+($RL$4*KL15*100*((100/MAX(EX$9:EX$497)+100/MAX(EZ$9:EZ$497))))+($RL$4*KM15*100*((100/MAX(EX$9:EX$497)+100/MAX(EZ$9:EZ$497))))+($RL$4*KN15*100*((100/MAX(EX$9:EX$497)+100/MAX(EZ$9:EZ$497))))+($RL$4*KO15*100*((100/MAX(EX$9:EX$497)+100/MAX(EZ$9:EZ$497))))+($RL$4*KP15*100*((100/MAX(EX$9:EX$497)+100/MAX(EZ$9:EZ$497))))+($RL$4*KQ15*100*((100/MAX(EX$9:EX$497)+100/MAX(EZ$9:EZ$497))))+($RL$4*KR15*100*((100/MAX(EX$9:EX$497)+100/MAX(EZ$9:EZ$497))))+($RL$4*KS15*100*((100/MAX(EX$9:EX$497)+100/MAX(EZ$9:EZ$497))))+($RL$4*KV15*100*((100/MAX(EX$9:EX$497)+100/MAX(EZ$9:EZ$497))))) * (($RO$3+$RO$4)/6)</f>
        <v>0</v>
      </c>
      <c r="RR15" s="115">
        <f>(($RL$4*KW15*100*((100/MAX(EX$9:EX$497)+100/MAX(EZ$9:EZ$497))))) * ($RO$3/2) + (($RL$4*KX15*100*((100/MAX(EX$9:EX$497)+100/MAX(EZ$9:EZ$497))))+($RL$4*KY15*100*((100/MAX(EX$9:EX$497)+100/MAX(EZ$9:EZ$497))))+($RL$4*KZ15*100*((100/MAX(EX$9:EX$497)+100/MAX(EZ$9:EZ$497))))+($RL$4*LA15*100*((100/MAX(EX$9:EX$497)+100/MAX(EZ$9:EZ$497))))+($RL$4*LB15*100*((100/MAX(EX$9:EX$497)+100/MAX(EZ$9:EZ$497))))+($RL$4*LC15*100*((100/MAX(EX$9:EX$497)+100/MAX(EZ$9:EZ$497))))) * (($RO$3+$RO$4)/6)</f>
        <v>0</v>
      </c>
      <c r="RS15" s="119">
        <f>(($RL$4*LD15*100*((100/MAX(EX$9:EX$497)+100/MAX(EZ$9:EZ$497))))+($RL$4*LE15*100*((100/MAX(EX$9:EX$497)+100/MAX(EZ$9:EZ$497))))) * (($RO$3+$RO$4)/6)</f>
        <v>0</v>
      </c>
      <c r="RT15" s="118">
        <f>($RJ$4*LH15*100*(100/MAX(EV$9:EV$497)))+($RJ$4*LI15*100*(100/MAX(EV$9:EV$497)))</f>
        <v>0</v>
      </c>
      <c r="RU15" s="119">
        <f>($RJ$4*LJ15*(100/MAX(EV$9:EV$497)))/2 + ($RL$3*LK15*(100/MAX(EW$9:EW$497))) + ($RJ$4*LL15*(100/MAX(EV$9:EV$497)))/4 + ($RL$3*LM15*(100/MAX(EW$9:EW$497)))</f>
        <v>0</v>
      </c>
      <c r="RV15" s="118">
        <f>($RJ$4*LN15*100*100/MAX(EV$9:EV$497)/2)+($RJ$4*LO15*100*100/MAX(EV$9:EV$497)/2)+($RJ$4*LP15*100*100/MAX(EV$9:EV$497))+($RJ$4*LQ15*100*100/MAX(EV$9:EV$497))+($RJ$4*LR15*100*100/MAX(EV$9:EV$497))</f>
        <v>0</v>
      </c>
      <c r="RW15" s="115">
        <f>($RJ$4*LS15*100*100/MAX(EV$9:EV$497)) + (($RJ$4*LT15*100*100/MAX(EV$9:EV$497))+($RJ$4*LU15*100*100/MAX(EV$9:EV$497))+($RJ$4*LV15*100*100/MAX(EV$9:EV$497))+($RJ$4*LW15*100*100/MAX(EV$9:EV$497))+($RJ$4*LX15*100*100/MAX(EV$9:EV$497))+($RJ$4*LY15*100*100/MAX(EV$9:EV$497))+($RJ$4*LZ15*100*100/MAX(EV$9:EV$497))+($RJ$4*MA15*100*100/MAX(EV$9:EV$497)))/2</f>
        <v>0</v>
      </c>
      <c r="RX15" s="119">
        <f>($RJ$4*MB15*100*100/MAX(EV$9:EV$497))+($RJ$4*MC15*100*100/MAX(EV$9:EV$497))+($RJ$4*MD15*100*100/MAX(EV$9:EV$497))+($RJ$4*ME15*100*100/MAX(EV$9:EV$497))+($RJ$4*MF15*100*100/MAX(EV$9:EV$497))+($RJ$4*MG15*100*100/MAX(EV$9:EV$497))+($RJ$4*MH15*100*100/MAX(EV$9:EV$497))+($RJ$4*MI15*100*100/MAX(EV$9:EV$497))+($RJ$4*MJ15*100*100/MAX(EV$9:EV$497))+($RJ$4*MK15*100*100/MAX(EV$9:EV$497))+($RJ$4*ML15*100*100/MAX(EV$9:EV$497))+($RJ$4*MM15*100*100/MAX(EV$9:EV$497))+($RJ$4*MN15*100*100/MAX(EV$9:EV$497))</f>
        <v>0</v>
      </c>
      <c r="RY15" s="118">
        <f>($RJ$4*MQ15*100*100/MAX(EV$9:EV$497))/2 + (($RJ$4*MR15*100*100/MAX(EV$9:EV$497))+($RJ$4*MS15*100*100/MAX(EV$9:EV$497))+($RJ$4*MT15*100*100/MAX(EV$9:EV$497))+($RJ$4*MU15*100*100/MAX(EV$9:EV$497))+($RJ$4*MV15*100*100/MAX(EV$9:EV$497))+($RJ$4*MW15*100*100/MAX(EV$9:EV$497))+($RJ$4*MX15*100*100/MAX(EV$9:EV$497))+($RJ$4*MY15*100*100/MAX(EV$9:EV$497))+($RJ$4*MZ15*100*100/MAX(EV$9:EV$497))+($RJ$4*NA15*100*100/MAX(EV$9:EV$497))+($RJ$4*NB15*100*100/MAX(EV$9:EV$497))+($RJ$4*NC15*100*100/MAX(EV$9:EV$497))+($RJ$4*ND15*100*100/MAX(EV$9:EV$497))+($RJ$4*NG15*100*100/MAX(EV$9:EV$497)))/4</f>
        <v>0</v>
      </c>
      <c r="RZ15" s="115">
        <f>($RJ$4*NH15*100*100/MAX(EV$9:EV$497))/2 + (($RJ$4*NI15*100*100/MAX(EV$9:EV$497))+($RJ$4*NJ15*100*100/MAX(EV$9:EV$497))+($RJ$4*NK15*100*100/MAX(EV$9:EV$497))+($RJ$4*NL15*100*100/MAX(EV$9:EV$497))+($RJ$4*NM15*100*100/MAX(EV$9:EV$497))+($RJ$4*NN15*100*100/MAX(EV$9:EV$497)))/4</f>
        <v>0</v>
      </c>
      <c r="SA15" s="117">
        <f>(($RJ$4*NO15*100*100/MAX(EV$9:EV$497))+($RJ$4*NP15*100*100/MAX(EV$9:EV$497)))/4</f>
        <v>0</v>
      </c>
      <c r="SB15" s="118">
        <f t="shared" si="54"/>
        <v>0</v>
      </c>
      <c r="SC15" s="115">
        <f t="shared" si="55"/>
        <v>0</v>
      </c>
      <c r="SD15" s="115">
        <f t="shared" si="56"/>
        <v>0</v>
      </c>
      <c r="SE15" s="115">
        <f t="shared" si="57"/>
        <v>0</v>
      </c>
      <c r="SF15" s="115">
        <f t="shared" si="58"/>
        <v>0</v>
      </c>
      <c r="SG15" s="115">
        <f t="shared" si="59"/>
        <v>0</v>
      </c>
      <c r="SH15" s="115">
        <f>ROUND(SB15/MAX(SB$9:SB$497)*100,0)</f>
        <v>0</v>
      </c>
      <c r="SI15" s="115">
        <f>ROUND(SC15/MAX(SC$9:SC$497)*100,0)</f>
        <v>0</v>
      </c>
      <c r="SJ15" s="115">
        <f>ROUND(SD15/MAX(SD$9:SD$497)*100,0)</f>
        <v>0</v>
      </c>
      <c r="SK15" s="115">
        <f>ROUND(SE15/MAX(SE$9:SE$497)*100,0)</f>
        <v>0</v>
      </c>
      <c r="SL15" s="115">
        <f>ROUND(SF15/MAX(SF$9:SF$497)*100,0)</f>
        <v>0</v>
      </c>
      <c r="SM15" s="121">
        <f>ROUND(SG15/MAX(SG$9:SG$497)*100,0)</f>
        <v>0</v>
      </c>
      <c r="SN15" s="115">
        <f>ROUND(AVERAGEIF($ES$9:$ES$497,$ES15,SH$9:SH$497),0)</f>
        <v>29</v>
      </c>
      <c r="SO15" s="115">
        <f>ROUND(AVERAGEIF($ES$9:$ES$497,$ES15,SI$9:SI$497),0)</f>
        <v>3</v>
      </c>
      <c r="SP15" s="115">
        <f>ROUND(AVERAGEIF($ES$9:$ES$497,$ES15,SJ$9:SJ$497),0)</f>
        <v>5</v>
      </c>
      <c r="SQ15" s="115">
        <f>ROUND(AVERAGEIF($ES$9:$ES$497,$ES15,SK$9:SK$497),0)</f>
        <v>2</v>
      </c>
      <c r="SR15" s="115">
        <f>ROUND(AVERAGEIF($ES$9:$ES$497,$ES15,SL$9:SL$497),0)</f>
        <v>4</v>
      </c>
      <c r="SS15" s="121">
        <f>ROUND(AVERAGEIF($ES$9:$ES$497,$ES15,SM$9:SM$497),0)</f>
        <v>36</v>
      </c>
      <c r="ST15" s="114">
        <f>RANK(SB15,SB$9:SB$497,0)</f>
        <v>323</v>
      </c>
      <c r="SU15" s="115">
        <f>RANK(SC15,SC$9:SC$497,0)</f>
        <v>320</v>
      </c>
      <c r="SV15" s="115">
        <f>RANK(SD15,SD$9:SD$497,0)</f>
        <v>320</v>
      </c>
      <c r="SW15" s="115">
        <f>RANK(SE15,SE$9:SE$497,0)</f>
        <v>320</v>
      </c>
      <c r="SX15" s="115">
        <f>RANK(SF15,SF$9:SF$497,0)</f>
        <v>317</v>
      </c>
      <c r="SY15" s="115">
        <f>RANK(SG15,SG$9:SG$497,0)</f>
        <v>308</v>
      </c>
      <c r="SZ15" s="115">
        <f>COUNTIFS(SB$9:SB$497,"&gt;"&amp;SB15,$ES$9:$ES$497,$ES15)+1</f>
        <v>48</v>
      </c>
      <c r="TA15" s="115">
        <f>COUNTIFS(SC$9:SC$497,"&gt;"&amp;SC15,$ES$9:$ES$497,$ES15)+1</f>
        <v>48</v>
      </c>
      <c r="TB15" s="115">
        <f>COUNTIFS(SD$9:SD$497,"&gt;"&amp;SD15,$ES$9:$ES$497,$ES15)+1</f>
        <v>48</v>
      </c>
      <c r="TC15" s="115">
        <f>COUNTIFS(SE$9:SE$497,"&gt;"&amp;SE15,$ES$9:$ES$497,$ES15)+1</f>
        <v>48</v>
      </c>
      <c r="TD15" s="115">
        <f>COUNTIFS(SF$9:SF$497,"&gt;"&amp;SF15,$ES$9:$ES$497,$ES15)+1</f>
        <v>48</v>
      </c>
      <c r="TE15" s="117">
        <f>COUNTIFS(SG$9:SG$497,"&gt;"&amp;SG15,$ES$9:$ES$497,$ES15)+1</f>
        <v>48</v>
      </c>
      <c r="TF15" s="118">
        <f t="shared" si="60"/>
        <v>11</v>
      </c>
      <c r="TG15" s="115">
        <f t="shared" si="61"/>
        <v>8</v>
      </c>
      <c r="TH15" s="115">
        <f t="shared" si="62"/>
        <v>7</v>
      </c>
      <c r="TI15" s="115">
        <f t="shared" si="63"/>
        <v>8</v>
      </c>
      <c r="TJ15" s="115">
        <f t="shared" si="64"/>
        <v>7</v>
      </c>
      <c r="TK15" s="115">
        <f t="shared" si="65"/>
        <v>11</v>
      </c>
      <c r="TL15" s="117">
        <f t="shared" si="66"/>
        <v>11</v>
      </c>
      <c r="TM15" s="118">
        <f>ROUND(TF15/MAX(TF$9:TF$497)*100,0)</f>
        <v>6</v>
      </c>
      <c r="TN15" s="115">
        <f>ROUND(TG15/MAX(TG$9:TG$497)*100,0)</f>
        <v>4</v>
      </c>
      <c r="TO15" s="115">
        <f>ROUND(TH15/MAX(TH$9:TH$497)*100,0)</f>
        <v>4</v>
      </c>
      <c r="TP15" s="115">
        <f>ROUND(TI15/MAX(TI$9:TI$497)*100,0)</f>
        <v>4</v>
      </c>
      <c r="TQ15" s="115">
        <f>ROUND(TJ15/MAX(TJ$9:TJ$497)*100,0)</f>
        <v>4</v>
      </c>
      <c r="TR15" s="115">
        <f>ROUND(TK15/MAX(TK$9:TK$497)*100,0)</f>
        <v>6</v>
      </c>
      <c r="TS15" s="119">
        <f>ROUND(TL15/MAX(TL$9:TL$497)*100,0)</f>
        <v>6</v>
      </c>
      <c r="TT15" s="120">
        <f>RANK(TM15,TM$9:TM$497,0)</f>
        <v>423</v>
      </c>
      <c r="TU15" s="115">
        <f>RANK(TN15,TN$9:TN$497,0)</f>
        <v>425</v>
      </c>
      <c r="TV15" s="115">
        <f>RANK(TO15,TO$9:TO$497,0)</f>
        <v>422</v>
      </c>
      <c r="TW15" s="115">
        <f>RANK(TP15,TP$9:TP$497,0)</f>
        <v>425</v>
      </c>
      <c r="TX15" s="115">
        <f>RANK(TQ15,TQ$9:TQ$497,0)</f>
        <v>424</v>
      </c>
      <c r="TY15" s="115">
        <f>RANK(TR15,TR$9:TR$497,0)</f>
        <v>416</v>
      </c>
      <c r="TZ15" s="121">
        <f>RANK(TS15,TS$9:TS$497,0)</f>
        <v>414</v>
      </c>
      <c r="UA15" s="123"/>
      <c r="UB15" s="7" t="s">
        <v>1</v>
      </c>
    </row>
    <row r="16" spans="1:548" x14ac:dyDescent="0.15">
      <c r="A16" s="183">
        <v>8</v>
      </c>
      <c r="B16" s="203" t="s">
        <v>551</v>
      </c>
      <c r="C16" s="63"/>
      <c r="D16" s="63"/>
      <c r="E16" s="64" t="s">
        <v>518</v>
      </c>
      <c r="F16" s="65">
        <v>8</v>
      </c>
      <c r="G16" s="65" t="s">
        <v>519</v>
      </c>
      <c r="H16" s="65"/>
      <c r="I16" s="66" t="s">
        <v>521</v>
      </c>
      <c r="J16" s="67" t="s">
        <v>521</v>
      </c>
      <c r="K16" s="67" t="s">
        <v>521</v>
      </c>
      <c r="L16" s="67" t="s">
        <v>521</v>
      </c>
      <c r="M16" s="67" t="s">
        <v>520</v>
      </c>
      <c r="N16" s="67" t="s">
        <v>520</v>
      </c>
      <c r="O16" s="67" t="s">
        <v>520</v>
      </c>
      <c r="P16" s="67" t="s">
        <v>520</v>
      </c>
      <c r="Q16" s="67" t="s">
        <v>520</v>
      </c>
      <c r="R16" s="68" t="s">
        <v>521</v>
      </c>
      <c r="S16" s="69" t="s">
        <v>521</v>
      </c>
      <c r="T16" s="67" t="s">
        <v>521</v>
      </c>
      <c r="U16" s="67" t="s">
        <v>521</v>
      </c>
      <c r="V16" s="67" t="s">
        <v>521</v>
      </c>
      <c r="W16" s="67" t="s">
        <v>521</v>
      </c>
      <c r="X16" s="67" t="s">
        <v>521</v>
      </c>
      <c r="Y16" s="67" t="s">
        <v>521</v>
      </c>
      <c r="Z16" s="67" t="s">
        <v>521</v>
      </c>
      <c r="AA16" s="67" t="s">
        <v>521</v>
      </c>
      <c r="AB16" s="68" t="s">
        <v>521</v>
      </c>
      <c r="AC16" s="69" t="s">
        <v>521</v>
      </c>
      <c r="AD16" s="67" t="s">
        <v>521</v>
      </c>
      <c r="AE16" s="67" t="s">
        <v>521</v>
      </c>
      <c r="AF16" s="67" t="s">
        <v>521</v>
      </c>
      <c r="AG16" s="67" t="s">
        <v>521</v>
      </c>
      <c r="AH16" s="67" t="s">
        <v>521</v>
      </c>
      <c r="AI16" s="67" t="s">
        <v>521</v>
      </c>
      <c r="AJ16" s="67" t="s">
        <v>521</v>
      </c>
      <c r="AK16" s="67" t="s">
        <v>521</v>
      </c>
      <c r="AL16" s="68" t="s">
        <v>521</v>
      </c>
      <c r="AM16" s="69" t="s">
        <v>521</v>
      </c>
      <c r="AN16" s="67" t="s">
        <v>521</v>
      </c>
      <c r="AO16" s="67" t="s">
        <v>521</v>
      </c>
      <c r="AP16" s="67" t="s">
        <v>521</v>
      </c>
      <c r="AQ16" s="67" t="s">
        <v>521</v>
      </c>
      <c r="AR16" s="67" t="s">
        <v>521</v>
      </c>
      <c r="AS16" s="67" t="s">
        <v>521</v>
      </c>
      <c r="AT16" s="67" t="s">
        <v>521</v>
      </c>
      <c r="AU16" s="67" t="s">
        <v>521</v>
      </c>
      <c r="AV16" s="68" t="s">
        <v>521</v>
      </c>
      <c r="AW16" s="69" t="s">
        <v>521</v>
      </c>
      <c r="AX16" s="67" t="s">
        <v>521</v>
      </c>
      <c r="AY16" s="67" t="s">
        <v>521</v>
      </c>
      <c r="AZ16" s="67" t="s">
        <v>521</v>
      </c>
      <c r="BA16" s="67" t="s">
        <v>521</v>
      </c>
      <c r="BB16" s="67" t="s">
        <v>521</v>
      </c>
      <c r="BC16" s="67" t="s">
        <v>521</v>
      </c>
      <c r="BD16" s="67" t="s">
        <v>521</v>
      </c>
      <c r="BE16" s="67" t="s">
        <v>521</v>
      </c>
      <c r="BF16" s="68" t="s">
        <v>521</v>
      </c>
      <c r="BG16" s="69" t="s">
        <v>521</v>
      </c>
      <c r="BH16" s="67" t="s">
        <v>521</v>
      </c>
      <c r="BI16" s="67" t="s">
        <v>521</v>
      </c>
      <c r="BJ16" s="67" t="s">
        <v>521</v>
      </c>
      <c r="BK16" s="67" t="s">
        <v>521</v>
      </c>
      <c r="BL16" s="67" t="s">
        <v>521</v>
      </c>
      <c r="BM16" s="67" t="s">
        <v>521</v>
      </c>
      <c r="BN16" s="67" t="s">
        <v>521</v>
      </c>
      <c r="BO16" s="67" t="s">
        <v>521</v>
      </c>
      <c r="BP16" s="68" t="s">
        <v>521</v>
      </c>
      <c r="BQ16" s="70" t="s">
        <v>521</v>
      </c>
      <c r="BR16" s="67" t="s">
        <v>521</v>
      </c>
      <c r="BS16" s="67" t="s">
        <v>521</v>
      </c>
      <c r="BT16" s="67" t="s">
        <v>521</v>
      </c>
      <c r="BU16" s="67" t="s">
        <v>521</v>
      </c>
      <c r="BV16" s="67" t="s">
        <v>521</v>
      </c>
      <c r="BW16" s="67" t="s">
        <v>521</v>
      </c>
      <c r="BX16" s="67" t="s">
        <v>521</v>
      </c>
      <c r="BY16" s="67" t="s">
        <v>521</v>
      </c>
      <c r="BZ16" s="68" t="s">
        <v>521</v>
      </c>
      <c r="CA16" s="69" t="s">
        <v>521</v>
      </c>
      <c r="CB16" s="67" t="s">
        <v>521</v>
      </c>
      <c r="CC16" s="67" t="s">
        <v>521</v>
      </c>
      <c r="CD16" s="67" t="s">
        <v>521</v>
      </c>
      <c r="CE16" s="67" t="s">
        <v>521</v>
      </c>
      <c r="CF16" s="67" t="s">
        <v>521</v>
      </c>
      <c r="CG16" s="67" t="s">
        <v>521</v>
      </c>
      <c r="CH16" s="67" t="s">
        <v>521</v>
      </c>
      <c r="CI16" s="67" t="s">
        <v>521</v>
      </c>
      <c r="CJ16" s="68" t="s">
        <v>521</v>
      </c>
      <c r="CK16" s="69" t="s">
        <v>521</v>
      </c>
      <c r="CL16" s="67" t="s">
        <v>521</v>
      </c>
      <c r="CM16" s="67" t="s">
        <v>521</v>
      </c>
      <c r="CN16" s="67" t="s">
        <v>521</v>
      </c>
      <c r="CO16" s="67" t="s">
        <v>521</v>
      </c>
      <c r="CP16" s="67" t="s">
        <v>521</v>
      </c>
      <c r="CQ16" s="67" t="s">
        <v>521</v>
      </c>
      <c r="CR16" s="67" t="s">
        <v>521</v>
      </c>
      <c r="CS16" s="67" t="s">
        <v>521</v>
      </c>
      <c r="CT16" s="68" t="s">
        <v>521</v>
      </c>
      <c r="CU16" s="69" t="s">
        <v>521</v>
      </c>
      <c r="CV16" s="67" t="s">
        <v>521</v>
      </c>
      <c r="CW16" s="67" t="s">
        <v>521</v>
      </c>
      <c r="CX16" s="67" t="s">
        <v>521</v>
      </c>
      <c r="CY16" s="67" t="s">
        <v>521</v>
      </c>
      <c r="CZ16" s="67" t="s">
        <v>521</v>
      </c>
      <c r="DA16" s="67" t="s">
        <v>521</v>
      </c>
      <c r="DB16" s="67" t="s">
        <v>521</v>
      </c>
      <c r="DC16" s="67" t="s">
        <v>521</v>
      </c>
      <c r="DD16" s="68" t="s">
        <v>521</v>
      </c>
      <c r="DE16" s="69" t="s">
        <v>521</v>
      </c>
      <c r="DF16" s="71" t="s">
        <v>521</v>
      </c>
      <c r="DG16" s="67" t="s">
        <v>521</v>
      </c>
      <c r="DH16" s="67" t="s">
        <v>521</v>
      </c>
      <c r="DI16" s="67" t="s">
        <v>521</v>
      </c>
      <c r="DJ16" s="67" t="s">
        <v>521</v>
      </c>
      <c r="DK16" s="67" t="s">
        <v>521</v>
      </c>
      <c r="DL16" s="67" t="s">
        <v>521</v>
      </c>
      <c r="DM16" s="67" t="s">
        <v>521</v>
      </c>
      <c r="DN16" s="68" t="s">
        <v>521</v>
      </c>
      <c r="DO16" s="70" t="s">
        <v>521</v>
      </c>
      <c r="DP16" s="71" t="s">
        <v>521</v>
      </c>
      <c r="DQ16" s="67" t="s">
        <v>521</v>
      </c>
      <c r="DR16" s="67" t="s">
        <v>521</v>
      </c>
      <c r="DS16" s="67" t="s">
        <v>521</v>
      </c>
      <c r="DT16" s="67" t="s">
        <v>521</v>
      </c>
      <c r="DU16" s="67" t="s">
        <v>521</v>
      </c>
      <c r="DV16" s="67" t="s">
        <v>521</v>
      </c>
      <c r="DW16" s="67" t="s">
        <v>521</v>
      </c>
      <c r="DX16" s="72" t="s">
        <v>521</v>
      </c>
      <c r="DY16" s="73" t="s">
        <v>522</v>
      </c>
      <c r="DZ16" s="74">
        <v>2</v>
      </c>
      <c r="EA16" s="74">
        <v>3</v>
      </c>
      <c r="EB16" s="74">
        <v>3</v>
      </c>
      <c r="EC16" s="75">
        <v>4</v>
      </c>
      <c r="ED16" s="76" t="s">
        <v>522</v>
      </c>
      <c r="EE16" s="74">
        <f t="shared" si="16"/>
        <v>2</v>
      </c>
      <c r="EF16" s="74">
        <f t="shared" si="17"/>
        <v>6</v>
      </c>
      <c r="EG16" s="74">
        <f t="shared" si="18"/>
        <v>18</v>
      </c>
      <c r="EH16" s="77">
        <f t="shared" si="19"/>
        <v>72</v>
      </c>
      <c r="EI16" s="73">
        <v>20</v>
      </c>
      <c r="EJ16" s="74">
        <v>20</v>
      </c>
      <c r="EK16" s="74">
        <v>40</v>
      </c>
      <c r="EL16" s="74">
        <v>60</v>
      </c>
      <c r="EM16" s="75">
        <v>170</v>
      </c>
      <c r="EN16" s="78">
        <v>1</v>
      </c>
      <c r="EO16" s="79">
        <f t="shared" si="20"/>
        <v>0.5</v>
      </c>
      <c r="EP16" s="79">
        <f t="shared" si="21"/>
        <v>0.33333333333333337</v>
      </c>
      <c r="EQ16" s="79">
        <f t="shared" si="22"/>
        <v>0.16666666666666669</v>
      </c>
      <c r="ER16" s="80">
        <f t="shared" si="23"/>
        <v>0.11805555555555555</v>
      </c>
      <c r="ES16" s="81" t="s">
        <v>523</v>
      </c>
      <c r="ET16" s="82" t="s">
        <v>554</v>
      </c>
      <c r="EU16" s="83">
        <v>4</v>
      </c>
      <c r="EV16" s="73">
        <v>9</v>
      </c>
      <c r="EW16" s="74">
        <v>4</v>
      </c>
      <c r="EX16" s="74">
        <v>5</v>
      </c>
      <c r="EY16" s="74">
        <v>6</v>
      </c>
      <c r="EZ16" s="74">
        <v>2</v>
      </c>
      <c r="FA16" s="74">
        <v>1</v>
      </c>
      <c r="FB16" s="74">
        <v>3</v>
      </c>
      <c r="FC16" s="74">
        <v>2</v>
      </c>
      <c r="FD16" s="74">
        <f t="shared" si="24"/>
        <v>7</v>
      </c>
      <c r="FE16" s="84">
        <f t="shared" si="25"/>
        <v>7</v>
      </c>
      <c r="FF16" s="73">
        <f>RANK(EV16,$EV$9:$EV$497,0)</f>
        <v>428</v>
      </c>
      <c r="FG16" s="74">
        <f>RANK(EW16,$EW$9:$EW$497,0)</f>
        <v>435</v>
      </c>
      <c r="FH16" s="74">
        <f>RANK(EX16,$EX$9:$EX$497,0)</f>
        <v>425</v>
      </c>
      <c r="FI16" s="74">
        <f>RANK(EY16,$EY$9:$EY$497,0)</f>
        <v>421</v>
      </c>
      <c r="FJ16" s="74">
        <f>RANK(EZ16,$EZ$9:$EZ$497,0)</f>
        <v>435</v>
      </c>
      <c r="FK16" s="74">
        <f>RANK(FA16,$FA$9:$FA$497,0)</f>
        <v>437</v>
      </c>
      <c r="FL16" s="74">
        <f>RANK(FB16,$FB$9:$FB$497,0)</f>
        <v>436</v>
      </c>
      <c r="FM16" s="74">
        <f>RANK(FC16,$FC$9:$FC$497,0)</f>
        <v>437</v>
      </c>
      <c r="FN16" s="74">
        <f>RANK(FD16,$FD$9:$FD$497,0)</f>
        <v>434</v>
      </c>
      <c r="FO16" s="84">
        <f>RANK(FE16,$FE$9:$FE$497,0)</f>
        <v>434</v>
      </c>
      <c r="FP16" s="73">
        <f>COUNTIFS($EV$9:$EV$497,"&gt;"&amp;EV16,$ES$9:$ES$497,ES16)+1</f>
        <v>97</v>
      </c>
      <c r="FQ16" s="74">
        <f>COUNTIFS($EW$9:$EW$497,"&gt;"&amp;EW16,$ES$9:$ES$497,ES16)+1</f>
        <v>97</v>
      </c>
      <c r="FR16" s="74">
        <f>COUNTIFS($EX$9:$EX$497,"&gt;"&amp;EX16,$ES$9:$ES$497,ES16)+1</f>
        <v>97</v>
      </c>
      <c r="FS16" s="74">
        <f>COUNTIFS($EY$9:$EY$497,"&gt;"&amp;EY16,$ES$9:$ES$497,ES16)+1</f>
        <v>97</v>
      </c>
      <c r="FT16" s="74">
        <f>COUNTIFS($EZ$9:$EZ$497,"&gt;"&amp;EZ16,$ES$9:$ES$497,ES16)+1</f>
        <v>97</v>
      </c>
      <c r="FU16" s="74">
        <f>COUNTIFS($FA$9:$FA$497,"&gt;"&amp;FA16,$ES$9:$ES$497,ES16)+1</f>
        <v>97</v>
      </c>
      <c r="FV16" s="74">
        <f>COUNTIFS($FB$9:$FB$497,"&gt;"&amp;FB16,$ES$9:$ES$497,ES16)+1</f>
        <v>97</v>
      </c>
      <c r="FW16" s="74">
        <f>COUNTIFS($FC$9:$FC$497,"&gt;"&amp;FC16,$ES$9:$ES$497,ES16)+1</f>
        <v>96</v>
      </c>
      <c r="FX16" s="74">
        <f>COUNTIFS($FD$9:$FD$497,"&gt;"&amp;FD16,$ES$9:$ES$497,ES16)+1</f>
        <v>97</v>
      </c>
      <c r="FY16" s="84">
        <f>COUNTIFS($FE$9:$FE$497,"&gt;"&amp;FE16,$ES$9:$ES$497,ES16)+1</f>
        <v>97</v>
      </c>
      <c r="FZ16" s="85">
        <f t="shared" si="26"/>
        <v>1.1299999999999999</v>
      </c>
      <c r="GA16" s="86">
        <f t="shared" si="27"/>
        <v>0.5</v>
      </c>
      <c r="GB16" s="86">
        <f t="shared" si="28"/>
        <v>0.63</v>
      </c>
      <c r="GC16" s="86">
        <f t="shared" si="29"/>
        <v>0.75</v>
      </c>
      <c r="GD16" s="86">
        <f t="shared" si="30"/>
        <v>0.25</v>
      </c>
      <c r="GE16" s="86">
        <f t="shared" si="31"/>
        <v>0.13</v>
      </c>
      <c r="GF16" s="86">
        <f t="shared" si="32"/>
        <v>0.38</v>
      </c>
      <c r="GG16" s="86">
        <f t="shared" si="33"/>
        <v>0.25</v>
      </c>
      <c r="GH16" s="86">
        <f t="shared" si="34"/>
        <v>0.88</v>
      </c>
      <c r="GI16" s="87">
        <f t="shared" si="35"/>
        <v>0.88</v>
      </c>
      <c r="GJ16" s="85">
        <f>ROUND(((FZ16-AVERAGE(FZ$9:FZ$497))/STDEVP(FZ$9:FZ$497)*10+50),2)</f>
        <v>56.36</v>
      </c>
      <c r="GK16" s="86">
        <f>ROUND(((GA16-AVERAGE(GA$9:GA$497))/STDEVP(GA$9:GA$497)*10+50),2)</f>
        <v>44.31</v>
      </c>
      <c r="GL16" s="86">
        <f>ROUND(((GB16-AVERAGE(GB$9:GB$497))/STDEVP(GB$9:GB$497)*10+50),2)</f>
        <v>51.77</v>
      </c>
      <c r="GM16" s="86">
        <f>ROUND(((GC16-AVERAGE(GC$9:GC$497))/STDEVP(GC$9:GC$497)*10+50),2)</f>
        <v>61.22</v>
      </c>
      <c r="GN16" s="86">
        <f>ROUND(((GD16-AVERAGE(GD$9:GD$497))/STDEVP(GD$9:GD$497)*10+50),2)</f>
        <v>45.13</v>
      </c>
      <c r="GO16" s="86">
        <f>ROUND(((GE16-AVERAGE(GE$9:GE$497))/STDEVP(GE$9:GE$497)*10+50),2)</f>
        <v>42.07</v>
      </c>
      <c r="GP16" s="86">
        <f>ROUND(((GF16-AVERAGE(GF$9:GF$497))/STDEVP(GF$9:GF$497)*10+50),2)</f>
        <v>41.97</v>
      </c>
      <c r="GQ16" s="86">
        <f>ROUND(((GG16-AVERAGE(GG$9:GG$497))/STDEVP(GG$9:GG$497)*10+50),2)</f>
        <v>38.08</v>
      </c>
      <c r="GR16" s="86">
        <f>ROUND(((GH16-AVERAGE(GH$9:GH$497))/STDEVP(GH$9:GH$497)*10+50),2)</f>
        <v>46.54</v>
      </c>
      <c r="GS16" s="87">
        <f>ROUND(((GI16-AVERAGE(GI$9:GI$497))/STDEVP(GI$9:GI$497)*10+50),2)</f>
        <v>42.99</v>
      </c>
      <c r="GT16" s="73">
        <f>RANK(GJ16,$GJ$9:$GJ$497,0)</f>
        <v>118</v>
      </c>
      <c r="GU16" s="74">
        <f>RANK(GK16,$GK$9:$GK$497,0)</f>
        <v>272</v>
      </c>
      <c r="GV16" s="74">
        <f>RANK(GL16,$GL$9:$GL$497,0)</f>
        <v>175</v>
      </c>
      <c r="GW16" s="74">
        <f>RANK(GM16,$GM$9:$GM$497,0)</f>
        <v>47</v>
      </c>
      <c r="GX16" s="74">
        <f>RANK(GN16,$GN$9:$GN$497,0)</f>
        <v>266</v>
      </c>
      <c r="GY16" s="74">
        <f>RANK(GO16,$GO$9:$GO$497,0)</f>
        <v>390</v>
      </c>
      <c r="GZ16" s="74">
        <f>RANK(GP16,$GP$9:$GP$497,0)</f>
        <v>327</v>
      </c>
      <c r="HA16" s="74">
        <f>RANK(GQ16,$GQ$9:$GQ$497,0)</f>
        <v>378</v>
      </c>
      <c r="HB16" s="74">
        <f>RANK(GR16,$GR$9:$GR$497,0)</f>
        <v>247</v>
      </c>
      <c r="HC16" s="84">
        <f>RANK(GS16,$GS$9:$GS$497,0)</f>
        <v>318</v>
      </c>
      <c r="HD16" s="85">
        <f>ROUND(AVERAGEIF($ES$9:$ES$497,$ES16,$FZ$9:$FZ$497),2)</f>
        <v>1.1399999999999999</v>
      </c>
      <c r="HE16" s="86">
        <f>ROUND(AVERAGEIF($ES$9:$ES$497,$ES16,$GA$9:$GA$497),2)</f>
        <v>0.46</v>
      </c>
      <c r="HF16" s="86">
        <f>ROUND(AVERAGEIF($ES$9:$ES$497,$ES16,$GB$9:$GB$497),2)</f>
        <v>0.65</v>
      </c>
      <c r="HG16" s="86">
        <f>ROUND(AVERAGEIF($ES$9:$ES$497,$ES16,$GC$9:$GC$497),2)</f>
        <v>0.74</v>
      </c>
      <c r="HH16" s="86">
        <f>ROUND(AVERAGEIF($ES$9:$ES$497,$ES16,$GD$9:$GD$497),2)</f>
        <v>0.27</v>
      </c>
      <c r="HI16" s="86">
        <f>ROUND(AVERAGEIF($ES$9:$ES$497,$ES16,$GE$9:$GE$497),2)</f>
        <v>0.23</v>
      </c>
      <c r="HJ16" s="86">
        <f>ROUND(AVERAGEIF($ES$9:$ES$497,$ES16,$GF$9:$GF$497),2)</f>
        <v>0.3</v>
      </c>
      <c r="HK16" s="86">
        <f>ROUND(AVERAGEIF($ES$9:$ES$497,$ES16,$GG$9:$GG$497),2)</f>
        <v>0.28000000000000003</v>
      </c>
      <c r="HL16" s="86">
        <f>ROUND(AVERAGEIF($ES$9:$ES$497,$ES16,$GH$9:$GH$497),2)</f>
        <v>0.92</v>
      </c>
      <c r="HM16" s="87">
        <f>ROUND(AVERAGEIF($ES$9:$ES$497,$ES16,$GI$9:$GI$497),2)</f>
        <v>0.93</v>
      </c>
      <c r="HN16" s="88">
        <f t="shared" si="36"/>
        <v>-1.0000000000000009E-2</v>
      </c>
      <c r="HO16" s="89">
        <f t="shared" si="37"/>
        <v>3.999999999999998E-2</v>
      </c>
      <c r="HP16" s="89">
        <f t="shared" si="38"/>
        <v>-2.0000000000000018E-2</v>
      </c>
      <c r="HQ16" s="89">
        <f t="shared" si="39"/>
        <v>1.0000000000000009E-2</v>
      </c>
      <c r="HR16" s="89">
        <f t="shared" si="40"/>
        <v>-2.0000000000000018E-2</v>
      </c>
      <c r="HS16" s="89">
        <f t="shared" si="41"/>
        <v>-0.1</v>
      </c>
      <c r="HT16" s="89">
        <f t="shared" si="42"/>
        <v>8.0000000000000016E-2</v>
      </c>
      <c r="HU16" s="89">
        <f t="shared" si="43"/>
        <v>-3.0000000000000027E-2</v>
      </c>
      <c r="HV16" s="89">
        <f t="shared" si="44"/>
        <v>-4.0000000000000036E-2</v>
      </c>
      <c r="HW16" s="90">
        <f t="shared" si="45"/>
        <v>-5.0000000000000044E-2</v>
      </c>
      <c r="HX16" s="73">
        <f>COUNTIFS($FZ$9:$FZ$497,"&gt;"&amp;FZ16,$ES$9:$ES$497,$ES16)+1</f>
        <v>54</v>
      </c>
      <c r="HY16" s="74">
        <f>COUNTIFS($GA$9:$GA$497,"&gt;"&amp;GA16,$ES$9:$ES$497,$ES16)+1</f>
        <v>30</v>
      </c>
      <c r="HZ16" s="74">
        <f>COUNTIFS($GB$9:$GB$497,"&gt;"&amp;GB16,$ES$9:$ES$497,$ES16)+1</f>
        <v>43</v>
      </c>
      <c r="IA16" s="74">
        <f>COUNTIFS($GC$9:$GC$497,"&gt;"&amp;GC16,$ES$9:$ES$497,$ES16)+1</f>
        <v>36</v>
      </c>
      <c r="IB16" s="74">
        <f>COUNTIFS($GD$9:$GD$497,"&gt;"&amp;GD16,$ES$9:$ES$497,$ES16)+1</f>
        <v>45</v>
      </c>
      <c r="IC16" s="74">
        <f>COUNTIFS($GE$9:$GE$497,"&gt;"&amp;GE16,$ES$9:$ES$497,$ES16)+1</f>
        <v>94</v>
      </c>
      <c r="ID16" s="74">
        <f>COUNTIFS($GF$9:$GF$497,"&gt;"&amp;GF16,$ES$9:$ES$497,$ES16)+1</f>
        <v>17</v>
      </c>
      <c r="IE16" s="74">
        <f>COUNTIFS($GG$9:$GG$497,"&gt;"&amp;GG16,$ES$9:$ES$497,$ES16)+1</f>
        <v>36</v>
      </c>
      <c r="IF16" s="74">
        <f>COUNTIFS($GH$9:$GH$497,"&gt;"&amp;GH16,$ES$9:$ES$497,$ES16)+1</f>
        <v>48</v>
      </c>
      <c r="IG16" s="84">
        <f>COUNTIFS($GI$9:$GI$497,"&gt;"&amp;GI16,$ES$9:$ES$497,$ES16)+1</f>
        <v>49</v>
      </c>
      <c r="IH16" s="91"/>
      <c r="II16" s="79"/>
      <c r="IJ16" s="79"/>
      <c r="IK16" s="79"/>
      <c r="IL16" s="79"/>
      <c r="IM16" s="92"/>
      <c r="IN16" s="93"/>
      <c r="IO16" s="94"/>
      <c r="IP16" s="95"/>
      <c r="IQ16" s="79"/>
      <c r="IR16" s="79"/>
      <c r="IS16" s="79"/>
      <c r="IT16" s="79"/>
      <c r="IU16" s="79"/>
      <c r="IV16" s="79"/>
      <c r="IW16" s="96"/>
      <c r="IX16" s="93"/>
      <c r="IY16" s="79"/>
      <c r="IZ16" s="79"/>
      <c r="JA16" s="79"/>
      <c r="JB16" s="79"/>
      <c r="JC16" s="79"/>
      <c r="JD16" s="79"/>
      <c r="JE16" s="97"/>
      <c r="JF16" s="95"/>
      <c r="JG16" s="79"/>
      <c r="JH16" s="79"/>
      <c r="JI16" s="79"/>
      <c r="JJ16" s="79"/>
      <c r="JK16" s="79"/>
      <c r="JL16" s="79"/>
      <c r="JM16" s="96"/>
      <c r="JN16" s="93"/>
      <c r="JO16" s="79"/>
      <c r="JP16" s="79"/>
      <c r="JQ16" s="79"/>
      <c r="JR16" s="79"/>
      <c r="JS16" s="79"/>
      <c r="JT16" s="79"/>
      <c r="JU16" s="79"/>
      <c r="JV16" s="79"/>
      <c r="JW16" s="79"/>
      <c r="JX16" s="79"/>
      <c r="JY16" s="79"/>
      <c r="JZ16" s="97"/>
      <c r="KA16" s="93"/>
      <c r="KB16" s="79"/>
      <c r="KC16" s="79"/>
      <c r="KD16" s="79"/>
      <c r="KE16" s="97"/>
      <c r="KF16" s="95"/>
      <c r="KG16" s="79"/>
      <c r="KH16" s="79"/>
      <c r="KI16" s="79"/>
      <c r="KJ16" s="79"/>
      <c r="KK16" s="98"/>
      <c r="KL16" s="79"/>
      <c r="KM16" s="79"/>
      <c r="KN16" s="79"/>
      <c r="KO16" s="79"/>
      <c r="KP16" s="79"/>
      <c r="KQ16" s="79"/>
      <c r="KR16" s="79"/>
      <c r="KS16" s="96"/>
      <c r="KT16" s="96"/>
      <c r="KU16" s="96"/>
      <c r="KV16" s="96"/>
      <c r="KW16" s="93"/>
      <c r="KX16" s="79"/>
      <c r="KY16" s="79"/>
      <c r="KZ16" s="79"/>
      <c r="LA16" s="79"/>
      <c r="LB16" s="79"/>
      <c r="LC16" s="96"/>
      <c r="LD16" s="93"/>
      <c r="LE16" s="94"/>
      <c r="LF16" s="99"/>
      <c r="LG16" s="75"/>
      <c r="LH16" s="93"/>
      <c r="LI16" s="79"/>
      <c r="LJ16" s="74"/>
      <c r="LK16" s="74"/>
      <c r="LL16" s="74"/>
      <c r="LM16" s="100"/>
      <c r="LN16" s="95"/>
      <c r="LO16" s="79"/>
      <c r="LP16" s="79"/>
      <c r="LQ16" s="79"/>
      <c r="LR16" s="96"/>
      <c r="LS16" s="93"/>
      <c r="LT16" s="79"/>
      <c r="LU16" s="79"/>
      <c r="LV16" s="79"/>
      <c r="LW16" s="79"/>
      <c r="LX16" s="79"/>
      <c r="LY16" s="79"/>
      <c r="LZ16" s="79"/>
      <c r="MA16" s="97"/>
      <c r="MB16" s="95"/>
      <c r="MC16" s="79"/>
      <c r="MD16" s="79"/>
      <c r="ME16" s="79"/>
      <c r="MF16" s="79"/>
      <c r="MG16" s="79"/>
      <c r="MH16" s="79"/>
      <c r="MI16" s="79"/>
      <c r="MJ16" s="79"/>
      <c r="MK16" s="79"/>
      <c r="ML16" s="79"/>
      <c r="MM16" s="79"/>
      <c r="MN16" s="98"/>
      <c r="MO16" s="98"/>
      <c r="MP16" s="96"/>
      <c r="MQ16" s="93"/>
      <c r="MR16" s="79"/>
      <c r="MS16" s="79"/>
      <c r="MT16" s="79"/>
      <c r="MU16" s="79"/>
      <c r="MV16" s="98"/>
      <c r="MW16" s="79"/>
      <c r="MX16" s="79"/>
      <c r="MY16" s="79"/>
      <c r="MZ16" s="79"/>
      <c r="NA16" s="79"/>
      <c r="NB16" s="79"/>
      <c r="NC16" s="79"/>
      <c r="ND16" s="96"/>
      <c r="NE16" s="96"/>
      <c r="NF16" s="96"/>
      <c r="NG16" s="96"/>
      <c r="NH16" s="93"/>
      <c r="NI16" s="79"/>
      <c r="NJ16" s="79"/>
      <c r="NK16" s="79"/>
      <c r="NL16" s="79"/>
      <c r="NM16" s="79"/>
      <c r="NN16" s="94"/>
      <c r="NO16" s="93"/>
      <c r="NP16" s="80"/>
      <c r="NQ16" s="124" t="s">
        <v>548</v>
      </c>
      <c r="NR16" s="102" t="s">
        <v>555</v>
      </c>
      <c r="NS16" s="102"/>
      <c r="NT16" s="102"/>
      <c r="NU16" s="102"/>
      <c r="NV16" s="104">
        <v>43720</v>
      </c>
      <c r="NW16" s="102" t="s">
        <v>525</v>
      </c>
      <c r="NX16" s="105" t="s">
        <v>556</v>
      </c>
      <c r="NY16" s="106" t="s">
        <v>557</v>
      </c>
      <c r="NZ16" s="105" t="s">
        <v>556</v>
      </c>
      <c r="OA16" s="107"/>
      <c r="OB16" s="107"/>
      <c r="OC16" s="107"/>
      <c r="OD16" s="110">
        <f t="shared" si="46"/>
        <v>72</v>
      </c>
      <c r="OE16" s="109">
        <v>7</v>
      </c>
      <c r="OF16" s="110">
        <f t="shared" si="47"/>
        <v>20</v>
      </c>
      <c r="OG16" s="109">
        <v>7</v>
      </c>
      <c r="OH16" s="111">
        <f>ROUND(AVERAGEIF($ES$9:$ES$497,$ES16,EV$9:EV$497),0)</f>
        <v>79</v>
      </c>
      <c r="OI16" s="112">
        <f>ROUND(AVERAGEIF($ES$9:$ES$497,$ES16,EW$9:EW$497),0)</f>
        <v>32</v>
      </c>
      <c r="OJ16" s="112">
        <f>ROUND(AVERAGEIF($ES$9:$ES$497,$ES16,EX$9:EX$497),0)</f>
        <v>45</v>
      </c>
      <c r="OK16" s="112">
        <f>ROUND(AVERAGEIF($ES$9:$ES$497,$ES16,EY$9:EY$497),0)</f>
        <v>53</v>
      </c>
      <c r="OL16" s="112">
        <f>ROUND(AVERAGEIF($ES$9:$ES$497,$ES16,EZ$9:EZ$497),0)</f>
        <v>20</v>
      </c>
      <c r="OM16" s="112">
        <f>ROUND(AVERAGEIF($ES$9:$ES$497,$ES16,FA$9:FA$497),0)</f>
        <v>18</v>
      </c>
      <c r="ON16" s="112">
        <f>ROUND(AVERAGEIF($ES$9:$ES$497,$ES16,FB$9:FB$497),0)</f>
        <v>23</v>
      </c>
      <c r="OO16" s="112">
        <f>ROUND(AVERAGEIF($ES$9:$ES$497,$ES16,FC$9:FC$497),0)</f>
        <v>23</v>
      </c>
      <c r="OP16" s="112">
        <f>ROUND(AVERAGEIF($ES$9:$ES$497,$ES16,FD$9:FD$497),0)</f>
        <v>64</v>
      </c>
      <c r="OQ16" s="113">
        <f>ROUND(AVERAGEIF($ES$9:$ES$497,$ES16,FE$9:FE$497),0)</f>
        <v>68</v>
      </c>
      <c r="OR16" s="114">
        <f>ROUND(EV16/MAX(EV$9:EV$497)*100,0)</f>
        <v>5</v>
      </c>
      <c r="OS16" s="115">
        <f>ROUND(EW16/MAX(EW$9:EW$497)*100,0)</f>
        <v>3</v>
      </c>
      <c r="OT16" s="115">
        <f>ROUND(EX16/MAX(EX$9:EX$497)*100,0)</f>
        <v>4</v>
      </c>
      <c r="OU16" s="115">
        <f>ROUND(EY16/MAX(EY$9:EY$497)*100,0)</f>
        <v>4</v>
      </c>
      <c r="OV16" s="115">
        <f>ROUND(EZ16/MAX(EZ$9:EZ$497)*100,0)</f>
        <v>2</v>
      </c>
      <c r="OW16" s="115">
        <f>ROUND(FA16/MAX(FA$9:FA$497)*100,0)</f>
        <v>1</v>
      </c>
      <c r="OX16" s="115">
        <f>ROUND(FB16/MAX(FB$9:FB$497)*100,0)</f>
        <v>2</v>
      </c>
      <c r="OY16" s="116">
        <f>ROUND(FC16/MAX(FC$9:FC$497)*100,0)</f>
        <v>1</v>
      </c>
      <c r="OZ16" s="115">
        <f>ROUND(FD16/MAX(FD$9:FD$497)*100,0)</f>
        <v>5</v>
      </c>
      <c r="PA16" s="117">
        <f>ROUND(FE16/MAX(FE$9:FE$497)*100,0)</f>
        <v>3</v>
      </c>
      <c r="PB16" s="118">
        <f t="shared" si="48"/>
        <v>37</v>
      </c>
      <c r="PC16" s="115">
        <f t="shared" si="49"/>
        <v>31</v>
      </c>
      <c r="PD16" s="115">
        <f t="shared" si="50"/>
        <v>43</v>
      </c>
      <c r="PE16" s="115">
        <f t="shared" si="51"/>
        <v>39</v>
      </c>
      <c r="PF16" s="115">
        <f t="shared" si="52"/>
        <v>37</v>
      </c>
      <c r="PG16" s="119">
        <f t="shared" si="53"/>
        <v>29</v>
      </c>
      <c r="PH16" s="118">
        <f>ROUND(PB16/MAX(PB$9:PB$497)*100,0)</f>
        <v>4</v>
      </c>
      <c r="PI16" s="115">
        <f>ROUND(PC16/MAX(PC$9:PC$497)*100,0)</f>
        <v>4</v>
      </c>
      <c r="PJ16" s="115">
        <f>ROUND(PD16/MAX(PD$9:PD$497)*100,0)</f>
        <v>5</v>
      </c>
      <c r="PK16" s="115">
        <f>ROUND(PE16/MAX(PE$9:PE$497)*100,0)</f>
        <v>4</v>
      </c>
      <c r="PL16" s="115">
        <f>ROUND(PF16/MAX(PF$9:PF$497)*100,0)</f>
        <v>5</v>
      </c>
      <c r="PM16" s="119">
        <f>ROUND(PG16/MAX(PG$9:PG$497)*100,0)</f>
        <v>4</v>
      </c>
      <c r="PN16" s="118">
        <f>RANK(PH16,PH$9:PH$497,0)</f>
        <v>436</v>
      </c>
      <c r="PO16" s="115">
        <f>RANK(PI16,PI$9:PI$497,0)</f>
        <v>435</v>
      </c>
      <c r="PP16" s="115">
        <f>RANK(PJ16,PJ$9:PJ$497,0)</f>
        <v>434</v>
      </c>
      <c r="PQ16" s="115">
        <f>RANK(PK16,PK$9:PK$497,0)</f>
        <v>433</v>
      </c>
      <c r="PR16" s="115">
        <f>RANK(PL16,PL$9:PL$497,0)</f>
        <v>434</v>
      </c>
      <c r="PS16" s="119">
        <f>RANK(PM16,PM$9:PM$497,0)</f>
        <v>437</v>
      </c>
      <c r="PT16" s="120">
        <f>ROUND(FZ16/MAX(FZ$9:FZ$497)*100,0)</f>
        <v>62</v>
      </c>
      <c r="PU16" s="115">
        <f>ROUND(GA16/MAX(GA$9:GA$497)*100,0)</f>
        <v>28</v>
      </c>
      <c r="PV16" s="115">
        <f>ROUND(GB16/MAX(GB$9:GB$497)*100,0)</f>
        <v>46</v>
      </c>
      <c r="PW16" s="115">
        <f>ROUND(GC16/MAX(GC$9:GC$497)*100,0)</f>
        <v>60</v>
      </c>
      <c r="PX16" s="115">
        <f>ROUND(GD16/MAX(GD$9:GD$497)*100,0)</f>
        <v>14</v>
      </c>
      <c r="PY16" s="115">
        <f>ROUND(GE16/MAX(GE$9:GE$497)*100,0)</f>
        <v>8</v>
      </c>
      <c r="PZ16" s="115">
        <f>ROUND(GF16/MAX(GF$9:GF$497)*100,0)</f>
        <v>18</v>
      </c>
      <c r="QA16" s="116">
        <f>ROUND(GG16/MAX(GG$9:GG$497)*100,0)</f>
        <v>14</v>
      </c>
      <c r="QB16" s="115">
        <f>ROUND(GH16/MAX(GH$9:GH$497)*100,0)</f>
        <v>39</v>
      </c>
      <c r="QC16" s="121">
        <f>ROUND(GI16/MAX(GI$9:GI$497)*100,0)</f>
        <v>28</v>
      </c>
      <c r="QD16" s="120">
        <f>ROUND(AVERAGEIF($ES$9:$ES$497,$ES16,PT$9:PT$497),0)</f>
        <v>62</v>
      </c>
      <c r="QE16" s="120">
        <f>ROUND(AVERAGEIF($ES$9:$ES$497,$ES16,PU$9:PU$497),0)</f>
        <v>26</v>
      </c>
      <c r="QF16" s="120">
        <f>ROUND(AVERAGEIF($ES$9:$ES$497,$ES16,PV$9:PV$497),0)</f>
        <v>48</v>
      </c>
      <c r="QG16" s="120">
        <f>ROUND(AVERAGEIF($ES$9:$ES$497,$ES16,PW$9:PW$497),0)</f>
        <v>58</v>
      </c>
      <c r="QH16" s="120">
        <f>ROUND(AVERAGEIF($ES$9:$ES$497,$ES16,PX$9:PX$497),0)</f>
        <v>15</v>
      </c>
      <c r="QI16" s="120">
        <f>ROUND(AVERAGEIF($ES$9:$ES$497,$ES16,PY$9:PY$497),0)</f>
        <v>14</v>
      </c>
      <c r="QJ16" s="120">
        <f>ROUND(AVERAGEIF($ES$9:$ES$497,$ES16,PZ$9:PZ$497),0)</f>
        <v>14</v>
      </c>
      <c r="QK16" s="120">
        <f>ROUND(AVERAGEIF($ES$9:$ES$497,$ES16,QA$9:QA$497),0)</f>
        <v>15</v>
      </c>
      <c r="QL16" s="120">
        <f>ROUND(AVERAGEIF($ES$9:$ES$497,$ES16,QB$9:QB$497),0)</f>
        <v>41</v>
      </c>
      <c r="QM16" s="120">
        <f>ROUND(AVERAGEIF($ES$9:$ES$497,$ES16,QC$9:QC$497),0)</f>
        <v>30</v>
      </c>
      <c r="QN16" s="114"/>
      <c r="QO16" s="115"/>
      <c r="QP16" s="115"/>
      <c r="QQ16" s="115"/>
      <c r="QR16" s="115"/>
      <c r="QS16" s="119"/>
      <c r="QT16" s="114"/>
      <c r="QU16" s="115"/>
      <c r="QV16" s="115"/>
      <c r="QW16" s="115"/>
      <c r="QX16" s="115"/>
      <c r="QY16" s="115"/>
      <c r="QZ16" s="114"/>
      <c r="RA16" s="115"/>
      <c r="RB16" s="115"/>
      <c r="RC16" s="115"/>
      <c r="RD16" s="115"/>
      <c r="RE16" s="115"/>
      <c r="RF16" s="122"/>
      <c r="RG16" s="115">
        <f>($RH$3*(IH16+IJ16)*100*100/MAX(EX$9:EX$497)*$RO$3) +($RH$3*(II16+IJ16)*100*100/MAX(EX$9:EX$497)*$RO$4) + ($RH$3*IK16*100*100/MAX(EX$9:EX$497)*0.098)</f>
        <v>0</v>
      </c>
      <c r="RH16" s="115">
        <f>($RH$4*IL16*100*100/MAX(EZ$9:EZ$497))*$RQ$3</f>
        <v>0</v>
      </c>
      <c r="RI16" s="115">
        <f>($RH$3*IM16*100*100/MAX(EY$9:EY$497))*$RQ$4</f>
        <v>0</v>
      </c>
      <c r="RJ16" s="115">
        <f>($RH$3*IN16*100*100/MAX(EX$9:EX$497))</f>
        <v>0</v>
      </c>
      <c r="RK16" s="115">
        <f>($RH$4*IO16*100*100/MAX(EZ$9:EZ$497))*$RQ$3</f>
        <v>0</v>
      </c>
      <c r="RL16" s="115">
        <f>(($RL$4*IP16*100*((100/MAX(EX$9:EX$497)+100/MAX(EZ$9:EZ$497))/2))+($RL$4*IQ16*100*((100/MAX(EX$9:EX$497)+100/MAX(EZ$9:EZ$497))/2))+($RL$4*IR16*100*((100/MAX(EX$9:EX$497)+100/MAX(EZ$9:EZ$497))/2))+($RL$4*IS16*100*((100/MAX(EX$9:EX$497)+100/MAX(EZ$9:EZ$497))/2))+($RL$4*IT16*100*((100/MAX(EX$9:EX$497)+100/MAX(EZ$9:EZ$497))/2))+($RL$4*IU16*100*((100/MAX(EX$9:EX$497)+100/MAX(EZ$9:EZ$497))/2))+($RL$4*IV16*100*((100/MAX(EX$9:EX$497)+100/MAX(EZ$9:EZ$497))/2))+($RL$4*IW16*100*((100/MAX(EX$9:EX$497)+100/MAX(EZ$9:EZ$497))/2)))*$RS$3</f>
        <v>0</v>
      </c>
      <c r="RM16" s="115">
        <f>(($RH$3*IX16*100*100/MAX(EX$9:EX$497))+($RH$3*IY16*100*100/MAX(EX$9:EX$497))+($RH$3*IZ16*100*100/MAX(EX$9:EX$497))+($RH$3*JA16*100*100/MAX(EX$9:EX$497))+($RH$3*JB16*100*100/MAX(EX$9:EX$497))+($RH$3*JC16*100*100/MAX(EX$9:EX$497))+($RH$3*JD16*100*100/MAX(EX$9:EX$497))+($RH$3*JE16*100*100/MAX(EX$9:EX$497)))*$RS$4</f>
        <v>0</v>
      </c>
      <c r="RN16" s="115">
        <f>(($RH$4*JF16*100*100/MAX(EZ$9:EZ$497)) + ($RH$4*JG16*100*100/MAX(EZ$9:EZ$497)) + ($RH$4*JH16*100*100/MAX(EZ$9:EZ$497)) + ($RH$4*JI16*100*100/MAX(EZ$9:EZ$497)) + ($RH$4*JJ16*100*100/MAX(EZ$9:EZ$497)) + ($RH$4*JK16*100*100/MAX(EZ$9:EZ$497)) + ($RH$4*JL16*100*100/MAX(EZ$9:EZ$497)) + ($RH$4*JM16*100*100/MAX(EZ$9:EZ$497)))*$RU$3</f>
        <v>0</v>
      </c>
      <c r="RO16" s="115">
        <f>(($RL$4*JN16*100*((100/MAX(EX$9:EX$497)+100/MAX(EZ$9:EZ$497))/2))+($RL$4*JO16*100*((100/MAX(EX$9:EX$497)+100/MAX(EZ$9:EZ$497))/2))+($RL$4*JP16*100*((100/MAX(EX$9:EX$497)+100/MAX(EZ$9:EZ$497))/2))+($RL$4*JQ16*100*((100/MAX(EX$9:EX$497)+100/MAX(EZ$9:EZ$497))/2))+($RL$4*JR16*100*((100/MAX(EX$9:EX$497)+100/MAX(EZ$9:EZ$497))/2))+($RL$4*JS16*100*((100/MAX(EX$9:EX$497)+100/MAX(EZ$9:EZ$497))/2))+($RL$4*JT16*100*((100/MAX(EX$9:EX$497)+100/MAX(EZ$9:EZ$497))/2))+($RL$4*JU16*100*((100/MAX(EX$9:EX$497)+100/MAX(EZ$9:EZ$497))/2))+($RL$4*JV16*100*((100/MAX(EX$9:EX$497)+100/MAX(EZ$9:EZ$497))/2))+($RL$4*JW16*100*((100/MAX(EX$9:EX$497)+100/MAX(EZ$9:EZ$497))/2))+($RL$4*JX16*100*((100/MAX(EX$9:EX$497)+100/MAX(EZ$9:EZ$497))/2))+($RL$4*JY16*100*((100/MAX(EX$9:EX$497)+100/MAX(EZ$9:EZ$497))/2))+($RL$4*JZ16*100*((100/MAX(EX$9:EX$497)+100/MAX(EZ$9:EZ$497))/2)))*$RW$3/2</f>
        <v>0</v>
      </c>
      <c r="RP16" s="119">
        <f>($RJ$3*KA16*100*100/MAX(FA$9:FA$497)) + ($RJ$3*KB16*100*100/MAX(FA$9:FA$497)/2) + ($RJ$3*KC16*100*100/MAX(FA$9:FA$497)/2) + ($RJ$3*KD16*100*100/MAX(FA$9:FA$497)/4) + ($RJ$3*KE16*100*100/MAX(FA$9:FA$497)/4)</f>
        <v>0</v>
      </c>
      <c r="RQ16" s="118">
        <f>($RL$4*KF16*100*((100/MAX(EX$9:EX$497)+100/MAX(EZ$9:EZ$497)))) * ($RO$3/2) + (($RL$4*KG16*100*((100/MAX(EX$9:EX$497)+100/MAX(EZ$9:EZ$497))))+($RL$4*KH16*100*((100/MAX(EX$9:EX$497)+100/MAX(EZ$9:EZ$497))))+($RL$4*KI16*100*((100/MAX(EX$9:EX$497)+100/MAX(EZ$9:EZ$497))))+($RL$4*KJ16*100*((100/MAX(EX$9:EX$497)+100/MAX(EZ$9:EZ$497))))+($RL$4*KK16*100*((100/MAX(EX$9:EX$497)+100/MAX(EZ$9:EZ$497))))+($RL$4*KL16*100*((100/MAX(EX$9:EX$497)+100/MAX(EZ$9:EZ$497))))+($RL$4*KM16*100*((100/MAX(EX$9:EX$497)+100/MAX(EZ$9:EZ$497))))+($RL$4*KN16*100*((100/MAX(EX$9:EX$497)+100/MAX(EZ$9:EZ$497))))+($RL$4*KO16*100*((100/MAX(EX$9:EX$497)+100/MAX(EZ$9:EZ$497))))+($RL$4*KP16*100*((100/MAX(EX$9:EX$497)+100/MAX(EZ$9:EZ$497))))+($RL$4*KQ16*100*((100/MAX(EX$9:EX$497)+100/MAX(EZ$9:EZ$497))))+($RL$4*KR16*100*((100/MAX(EX$9:EX$497)+100/MAX(EZ$9:EZ$497))))+($RL$4*KS16*100*((100/MAX(EX$9:EX$497)+100/MAX(EZ$9:EZ$497))))+($RL$4*KV16*100*((100/MAX(EX$9:EX$497)+100/MAX(EZ$9:EZ$497))))) * (($RO$3+$RO$4)/6)</f>
        <v>0</v>
      </c>
      <c r="RR16" s="115">
        <f>(($RL$4*KW16*100*((100/MAX(EX$9:EX$497)+100/MAX(EZ$9:EZ$497))))) * ($RO$3/2) + (($RL$4*KX16*100*((100/MAX(EX$9:EX$497)+100/MAX(EZ$9:EZ$497))))+($RL$4*KY16*100*((100/MAX(EX$9:EX$497)+100/MAX(EZ$9:EZ$497))))+($RL$4*KZ16*100*((100/MAX(EX$9:EX$497)+100/MAX(EZ$9:EZ$497))))+($RL$4*LA16*100*((100/MAX(EX$9:EX$497)+100/MAX(EZ$9:EZ$497))))+($RL$4*LB16*100*((100/MAX(EX$9:EX$497)+100/MAX(EZ$9:EZ$497))))+($RL$4*LC16*100*((100/MAX(EX$9:EX$497)+100/MAX(EZ$9:EZ$497))))) * (($RO$3+$RO$4)/6)</f>
        <v>0</v>
      </c>
      <c r="RS16" s="119">
        <f>(($RL$4*LD16*100*((100/MAX(EX$9:EX$497)+100/MAX(EZ$9:EZ$497))))+($RL$4*LE16*100*((100/MAX(EX$9:EX$497)+100/MAX(EZ$9:EZ$497))))) * (($RO$3+$RO$4)/6)</f>
        <v>0</v>
      </c>
      <c r="RT16" s="118">
        <f>($RJ$4*LH16*100*(100/MAX(EV$9:EV$497)))+($RJ$4*LI16*100*(100/MAX(EV$9:EV$497)))</f>
        <v>0</v>
      </c>
      <c r="RU16" s="119">
        <f>($RJ$4*LJ16*(100/MAX(EV$9:EV$497)))/2 + ($RL$3*LK16*(100/MAX(EW$9:EW$497))) + ($RJ$4*LL16*(100/MAX(EV$9:EV$497)))/4 + ($RL$3*LM16*(100/MAX(EW$9:EW$497)))</f>
        <v>0</v>
      </c>
      <c r="RV16" s="118">
        <f>($RJ$4*LN16*100*100/MAX(EV$9:EV$497)/2)+($RJ$4*LO16*100*100/MAX(EV$9:EV$497)/2)+($RJ$4*LP16*100*100/MAX(EV$9:EV$497))+($RJ$4*LQ16*100*100/MAX(EV$9:EV$497))+($RJ$4*LR16*100*100/MAX(EV$9:EV$497))</f>
        <v>0</v>
      </c>
      <c r="RW16" s="115">
        <f>($RJ$4*LS16*100*100/MAX(EV$9:EV$497)) + (($RJ$4*LT16*100*100/MAX(EV$9:EV$497))+($RJ$4*LU16*100*100/MAX(EV$9:EV$497))+($RJ$4*LV16*100*100/MAX(EV$9:EV$497))+($RJ$4*LW16*100*100/MAX(EV$9:EV$497))+($RJ$4*LX16*100*100/MAX(EV$9:EV$497))+($RJ$4*LY16*100*100/MAX(EV$9:EV$497))+($RJ$4*LZ16*100*100/MAX(EV$9:EV$497))+($RJ$4*MA16*100*100/MAX(EV$9:EV$497)))/2</f>
        <v>0</v>
      </c>
      <c r="RX16" s="119">
        <f>($RJ$4*MB16*100*100/MAX(EV$9:EV$497))+($RJ$4*MC16*100*100/MAX(EV$9:EV$497))+($RJ$4*MD16*100*100/MAX(EV$9:EV$497))+($RJ$4*ME16*100*100/MAX(EV$9:EV$497))+($RJ$4*MF16*100*100/MAX(EV$9:EV$497))+($RJ$4*MG16*100*100/MAX(EV$9:EV$497))+($RJ$4*MH16*100*100/MAX(EV$9:EV$497))+($RJ$4*MI16*100*100/MAX(EV$9:EV$497))+($RJ$4*MJ16*100*100/MAX(EV$9:EV$497))+($RJ$4*MK16*100*100/MAX(EV$9:EV$497))+($RJ$4*ML16*100*100/MAX(EV$9:EV$497))+($RJ$4*MM16*100*100/MAX(EV$9:EV$497))+($RJ$4*MN16*100*100/MAX(EV$9:EV$497))</f>
        <v>0</v>
      </c>
      <c r="RY16" s="118">
        <f>($RJ$4*MQ16*100*100/MAX(EV$9:EV$497))/2 + (($RJ$4*MR16*100*100/MAX(EV$9:EV$497))+($RJ$4*MS16*100*100/MAX(EV$9:EV$497))+($RJ$4*MT16*100*100/MAX(EV$9:EV$497))+($RJ$4*MU16*100*100/MAX(EV$9:EV$497))+($RJ$4*MV16*100*100/MAX(EV$9:EV$497))+($RJ$4*MW16*100*100/MAX(EV$9:EV$497))+($RJ$4*MX16*100*100/MAX(EV$9:EV$497))+($RJ$4*MY16*100*100/MAX(EV$9:EV$497))+($RJ$4*MZ16*100*100/MAX(EV$9:EV$497))+($RJ$4*NA16*100*100/MAX(EV$9:EV$497))+($RJ$4*NB16*100*100/MAX(EV$9:EV$497))+($RJ$4*NC16*100*100/MAX(EV$9:EV$497))+($RJ$4*ND16*100*100/MAX(EV$9:EV$497))+($RJ$4*NG16*100*100/MAX(EV$9:EV$497)))/4</f>
        <v>0</v>
      </c>
      <c r="RZ16" s="115">
        <f>($RJ$4*NH16*100*100/MAX(EV$9:EV$497))/2 + (($RJ$4*NI16*100*100/MAX(EV$9:EV$497))+($RJ$4*NJ16*100*100/MAX(EV$9:EV$497))+($RJ$4*NK16*100*100/MAX(EV$9:EV$497))+($RJ$4*NL16*100*100/MAX(EV$9:EV$497))+($RJ$4*NM16*100*100/MAX(EV$9:EV$497))+($RJ$4*NN16*100*100/MAX(EV$9:EV$497)))/4</f>
        <v>0</v>
      </c>
      <c r="SA16" s="117">
        <f>(($RJ$4*NO16*100*100/MAX(EV$9:EV$497))+($RJ$4*NP16*100*100/MAX(EV$9:EV$497)))/4</f>
        <v>0</v>
      </c>
      <c r="SB16" s="118">
        <f t="shared" si="54"/>
        <v>0</v>
      </c>
      <c r="SC16" s="115">
        <f t="shared" si="55"/>
        <v>0</v>
      </c>
      <c r="SD16" s="115">
        <f t="shared" si="56"/>
        <v>0</v>
      </c>
      <c r="SE16" s="115">
        <f t="shared" si="57"/>
        <v>0</v>
      </c>
      <c r="SF16" s="115">
        <f t="shared" si="58"/>
        <v>0</v>
      </c>
      <c r="SG16" s="115">
        <f t="shared" si="59"/>
        <v>0</v>
      </c>
      <c r="SH16" s="115">
        <f>ROUND(SB16/MAX(SB$9:SB$497)*100,0)</f>
        <v>0</v>
      </c>
      <c r="SI16" s="115">
        <f>ROUND(SC16/MAX(SC$9:SC$497)*100,0)</f>
        <v>0</v>
      </c>
      <c r="SJ16" s="115">
        <f>ROUND(SD16/MAX(SD$9:SD$497)*100,0)</f>
        <v>0</v>
      </c>
      <c r="SK16" s="115">
        <f>ROUND(SE16/MAX(SE$9:SE$497)*100,0)</f>
        <v>0</v>
      </c>
      <c r="SL16" s="115">
        <f>ROUND(SF16/MAX(SF$9:SF$497)*100,0)</f>
        <v>0</v>
      </c>
      <c r="SM16" s="121">
        <f>ROUND(SG16/MAX(SG$9:SG$497)*100,0)</f>
        <v>0</v>
      </c>
      <c r="SN16" s="115">
        <f>ROUND(AVERAGEIF($ES$9:$ES$497,$ES16,SH$9:SH$497),0)</f>
        <v>26</v>
      </c>
      <c r="SO16" s="115">
        <f>ROUND(AVERAGEIF($ES$9:$ES$497,$ES16,SI$9:SI$497),0)</f>
        <v>23</v>
      </c>
      <c r="SP16" s="115">
        <f>ROUND(AVERAGEIF($ES$9:$ES$497,$ES16,SJ$9:SJ$497),0)</f>
        <v>4</v>
      </c>
      <c r="SQ16" s="115">
        <f>ROUND(AVERAGEIF($ES$9:$ES$497,$ES16,SK$9:SK$497),0)</f>
        <v>20</v>
      </c>
      <c r="SR16" s="115">
        <f>ROUND(AVERAGEIF($ES$9:$ES$497,$ES16,SL$9:SL$497),0)</f>
        <v>7</v>
      </c>
      <c r="SS16" s="121">
        <f>ROUND(AVERAGEIF($ES$9:$ES$497,$ES16,SM$9:SM$497),0)</f>
        <v>6</v>
      </c>
      <c r="ST16" s="114">
        <f>RANK(SB16,SB$9:SB$497,0)</f>
        <v>323</v>
      </c>
      <c r="SU16" s="115">
        <f>RANK(SC16,SC$9:SC$497,0)</f>
        <v>320</v>
      </c>
      <c r="SV16" s="115">
        <f>RANK(SD16,SD$9:SD$497,0)</f>
        <v>320</v>
      </c>
      <c r="SW16" s="115">
        <f>RANK(SE16,SE$9:SE$497,0)</f>
        <v>320</v>
      </c>
      <c r="SX16" s="115">
        <f>RANK(SF16,SF$9:SF$497,0)</f>
        <v>317</v>
      </c>
      <c r="SY16" s="115">
        <f>RANK(SG16,SG$9:SG$497,0)</f>
        <v>308</v>
      </c>
      <c r="SZ16" s="115">
        <f>COUNTIFS(SB$9:SB$497,"&gt;"&amp;SB16,$ES$9:$ES$497,$ES16)+1</f>
        <v>73</v>
      </c>
      <c r="TA16" s="115">
        <f>COUNTIFS(SC$9:SC$497,"&gt;"&amp;SC16,$ES$9:$ES$497,$ES16)+1</f>
        <v>73</v>
      </c>
      <c r="TB16" s="115">
        <f>COUNTIFS(SD$9:SD$497,"&gt;"&amp;SD16,$ES$9:$ES$497,$ES16)+1</f>
        <v>71</v>
      </c>
      <c r="TC16" s="115">
        <f>COUNTIFS(SE$9:SE$497,"&gt;"&amp;SE16,$ES$9:$ES$497,$ES16)+1</f>
        <v>73</v>
      </c>
      <c r="TD16" s="115">
        <f>COUNTIFS(SF$9:SF$497,"&gt;"&amp;SF16,$ES$9:$ES$497,$ES16)+1</f>
        <v>71</v>
      </c>
      <c r="TE16" s="117">
        <f>COUNTIFS(SG$9:SG$497,"&gt;"&amp;SG16,$ES$9:$ES$497,$ES16)+1</f>
        <v>70</v>
      </c>
      <c r="TF16" s="118">
        <f t="shared" si="60"/>
        <v>5</v>
      </c>
      <c r="TG16" s="115">
        <f t="shared" si="61"/>
        <v>4</v>
      </c>
      <c r="TH16" s="115">
        <f t="shared" si="62"/>
        <v>4</v>
      </c>
      <c r="TI16" s="115">
        <f t="shared" si="63"/>
        <v>5</v>
      </c>
      <c r="TJ16" s="115">
        <f t="shared" si="64"/>
        <v>4</v>
      </c>
      <c r="TK16" s="115">
        <f t="shared" si="65"/>
        <v>5</v>
      </c>
      <c r="TL16" s="117">
        <f t="shared" si="66"/>
        <v>4</v>
      </c>
      <c r="TM16" s="118">
        <f>ROUND(TF16/MAX(TF$9:TF$497)*100,0)</f>
        <v>3</v>
      </c>
      <c r="TN16" s="115">
        <f>ROUND(TG16/MAX(TG$9:TG$497)*100,0)</f>
        <v>2</v>
      </c>
      <c r="TO16" s="115">
        <f>ROUND(TH16/MAX(TH$9:TH$497)*100,0)</f>
        <v>2</v>
      </c>
      <c r="TP16" s="115">
        <f>ROUND(TI16/MAX(TI$9:TI$497)*100,0)</f>
        <v>3</v>
      </c>
      <c r="TQ16" s="115">
        <f>ROUND(TJ16/MAX(TJ$9:TJ$497)*100,0)</f>
        <v>2</v>
      </c>
      <c r="TR16" s="115">
        <f>ROUND(TK16/MAX(TK$9:TK$497)*100,0)</f>
        <v>3</v>
      </c>
      <c r="TS16" s="119">
        <f>ROUND(TL16/MAX(TL$9:TL$497)*100,0)</f>
        <v>2</v>
      </c>
      <c r="TT16" s="120">
        <f>RANK(TM16,TM$9:TM$497,0)</f>
        <v>434</v>
      </c>
      <c r="TU16" s="115">
        <f>RANK(TN16,TN$9:TN$497,0)</f>
        <v>436</v>
      </c>
      <c r="TV16" s="115">
        <f>RANK(TO16,TO$9:TO$497,0)</f>
        <v>436</v>
      </c>
      <c r="TW16" s="115">
        <f>RANK(TP16,TP$9:TP$497,0)</f>
        <v>433</v>
      </c>
      <c r="TX16" s="115">
        <f>RANK(TQ16,TQ$9:TQ$497,0)</f>
        <v>434</v>
      </c>
      <c r="TY16" s="115">
        <f>RANK(TR16,TR$9:TR$497,0)</f>
        <v>432</v>
      </c>
      <c r="TZ16" s="121">
        <f>RANK(TS16,TS$9:TS$497,0)</f>
        <v>437</v>
      </c>
      <c r="UA16" s="123"/>
      <c r="UB16" s="7" t="s">
        <v>1</v>
      </c>
    </row>
    <row r="17" spans="1:548" x14ac:dyDescent="0.15">
      <c r="A17" s="183">
        <v>9</v>
      </c>
      <c r="B17" s="203" t="s">
        <v>555</v>
      </c>
      <c r="C17" s="63"/>
      <c r="D17" s="63"/>
      <c r="E17" s="64" t="s">
        <v>518</v>
      </c>
      <c r="F17" s="65">
        <v>8</v>
      </c>
      <c r="G17" s="65" t="s">
        <v>558</v>
      </c>
      <c r="H17" s="65"/>
      <c r="I17" s="66" t="s">
        <v>521</v>
      </c>
      <c r="J17" s="67" t="s">
        <v>521</v>
      </c>
      <c r="K17" s="67" t="s">
        <v>521</v>
      </c>
      <c r="L17" s="67" t="s">
        <v>521</v>
      </c>
      <c r="M17" s="67" t="s">
        <v>520</v>
      </c>
      <c r="N17" s="67" t="s">
        <v>520</v>
      </c>
      <c r="O17" s="67" t="s">
        <v>520</v>
      </c>
      <c r="P17" s="67" t="s">
        <v>520</v>
      </c>
      <c r="Q17" s="67" t="s">
        <v>520</v>
      </c>
      <c r="R17" s="68" t="s">
        <v>521</v>
      </c>
      <c r="S17" s="69" t="s">
        <v>521</v>
      </c>
      <c r="T17" s="67" t="s">
        <v>521</v>
      </c>
      <c r="U17" s="67" t="s">
        <v>521</v>
      </c>
      <c r="V17" s="67" t="s">
        <v>521</v>
      </c>
      <c r="W17" s="67" t="s">
        <v>521</v>
      </c>
      <c r="X17" s="67" t="s">
        <v>521</v>
      </c>
      <c r="Y17" s="67" t="s">
        <v>521</v>
      </c>
      <c r="Z17" s="67" t="s">
        <v>521</v>
      </c>
      <c r="AA17" s="67" t="s">
        <v>521</v>
      </c>
      <c r="AB17" s="68" t="s">
        <v>521</v>
      </c>
      <c r="AC17" s="69" t="s">
        <v>521</v>
      </c>
      <c r="AD17" s="67" t="s">
        <v>521</v>
      </c>
      <c r="AE17" s="67" t="s">
        <v>521</v>
      </c>
      <c r="AF17" s="67" t="s">
        <v>521</v>
      </c>
      <c r="AG17" s="67" t="s">
        <v>521</v>
      </c>
      <c r="AH17" s="67" t="s">
        <v>521</v>
      </c>
      <c r="AI17" s="67" t="s">
        <v>521</v>
      </c>
      <c r="AJ17" s="67" t="s">
        <v>521</v>
      </c>
      <c r="AK17" s="67" t="s">
        <v>521</v>
      </c>
      <c r="AL17" s="68" t="s">
        <v>521</v>
      </c>
      <c r="AM17" s="69" t="s">
        <v>521</v>
      </c>
      <c r="AN17" s="67" t="s">
        <v>521</v>
      </c>
      <c r="AO17" s="67" t="s">
        <v>521</v>
      </c>
      <c r="AP17" s="67" t="s">
        <v>521</v>
      </c>
      <c r="AQ17" s="67" t="s">
        <v>521</v>
      </c>
      <c r="AR17" s="67" t="s">
        <v>521</v>
      </c>
      <c r="AS17" s="67" t="s">
        <v>521</v>
      </c>
      <c r="AT17" s="67" t="s">
        <v>521</v>
      </c>
      <c r="AU17" s="67" t="s">
        <v>521</v>
      </c>
      <c r="AV17" s="68" t="s">
        <v>521</v>
      </c>
      <c r="AW17" s="69" t="s">
        <v>521</v>
      </c>
      <c r="AX17" s="67" t="s">
        <v>521</v>
      </c>
      <c r="AY17" s="67" t="s">
        <v>521</v>
      </c>
      <c r="AZ17" s="67" t="s">
        <v>521</v>
      </c>
      <c r="BA17" s="67" t="s">
        <v>521</v>
      </c>
      <c r="BB17" s="67" t="s">
        <v>521</v>
      </c>
      <c r="BC17" s="67" t="s">
        <v>521</v>
      </c>
      <c r="BD17" s="67" t="s">
        <v>521</v>
      </c>
      <c r="BE17" s="67" t="s">
        <v>521</v>
      </c>
      <c r="BF17" s="68" t="s">
        <v>521</v>
      </c>
      <c r="BG17" s="69" t="s">
        <v>521</v>
      </c>
      <c r="BH17" s="67" t="s">
        <v>521</v>
      </c>
      <c r="BI17" s="67" t="s">
        <v>521</v>
      </c>
      <c r="BJ17" s="67" t="s">
        <v>521</v>
      </c>
      <c r="BK17" s="67" t="s">
        <v>521</v>
      </c>
      <c r="BL17" s="67" t="s">
        <v>521</v>
      </c>
      <c r="BM17" s="67" t="s">
        <v>521</v>
      </c>
      <c r="BN17" s="67" t="s">
        <v>521</v>
      </c>
      <c r="BO17" s="67" t="s">
        <v>521</v>
      </c>
      <c r="BP17" s="68" t="s">
        <v>521</v>
      </c>
      <c r="BQ17" s="70" t="s">
        <v>521</v>
      </c>
      <c r="BR17" s="67" t="s">
        <v>521</v>
      </c>
      <c r="BS17" s="67" t="s">
        <v>521</v>
      </c>
      <c r="BT17" s="67" t="s">
        <v>521</v>
      </c>
      <c r="BU17" s="67" t="s">
        <v>521</v>
      </c>
      <c r="BV17" s="67" t="s">
        <v>521</v>
      </c>
      <c r="BW17" s="67" t="s">
        <v>521</v>
      </c>
      <c r="BX17" s="67" t="s">
        <v>521</v>
      </c>
      <c r="BY17" s="67" t="s">
        <v>521</v>
      </c>
      <c r="BZ17" s="68" t="s">
        <v>521</v>
      </c>
      <c r="CA17" s="69" t="s">
        <v>521</v>
      </c>
      <c r="CB17" s="67" t="s">
        <v>521</v>
      </c>
      <c r="CC17" s="67" t="s">
        <v>521</v>
      </c>
      <c r="CD17" s="67" t="s">
        <v>521</v>
      </c>
      <c r="CE17" s="67" t="s">
        <v>521</v>
      </c>
      <c r="CF17" s="67" t="s">
        <v>521</v>
      </c>
      <c r="CG17" s="67" t="s">
        <v>521</v>
      </c>
      <c r="CH17" s="67" t="s">
        <v>521</v>
      </c>
      <c r="CI17" s="67" t="s">
        <v>521</v>
      </c>
      <c r="CJ17" s="68" t="s">
        <v>521</v>
      </c>
      <c r="CK17" s="69" t="s">
        <v>521</v>
      </c>
      <c r="CL17" s="67" t="s">
        <v>521</v>
      </c>
      <c r="CM17" s="67" t="s">
        <v>521</v>
      </c>
      <c r="CN17" s="67" t="s">
        <v>521</v>
      </c>
      <c r="CO17" s="67" t="s">
        <v>521</v>
      </c>
      <c r="CP17" s="67" t="s">
        <v>521</v>
      </c>
      <c r="CQ17" s="67" t="s">
        <v>521</v>
      </c>
      <c r="CR17" s="67" t="s">
        <v>521</v>
      </c>
      <c r="CS17" s="67" t="s">
        <v>521</v>
      </c>
      <c r="CT17" s="68" t="s">
        <v>521</v>
      </c>
      <c r="CU17" s="69" t="s">
        <v>521</v>
      </c>
      <c r="CV17" s="67" t="s">
        <v>521</v>
      </c>
      <c r="CW17" s="67" t="s">
        <v>521</v>
      </c>
      <c r="CX17" s="67" t="s">
        <v>521</v>
      </c>
      <c r="CY17" s="67" t="s">
        <v>521</v>
      </c>
      <c r="CZ17" s="67" t="s">
        <v>521</v>
      </c>
      <c r="DA17" s="67" t="s">
        <v>521</v>
      </c>
      <c r="DB17" s="67" t="s">
        <v>521</v>
      </c>
      <c r="DC17" s="67" t="s">
        <v>521</v>
      </c>
      <c r="DD17" s="68" t="s">
        <v>521</v>
      </c>
      <c r="DE17" s="69" t="s">
        <v>521</v>
      </c>
      <c r="DF17" s="71" t="s">
        <v>521</v>
      </c>
      <c r="DG17" s="67" t="s">
        <v>521</v>
      </c>
      <c r="DH17" s="67" t="s">
        <v>521</v>
      </c>
      <c r="DI17" s="67" t="s">
        <v>521</v>
      </c>
      <c r="DJ17" s="67" t="s">
        <v>521</v>
      </c>
      <c r="DK17" s="67" t="s">
        <v>521</v>
      </c>
      <c r="DL17" s="67" t="s">
        <v>521</v>
      </c>
      <c r="DM17" s="67" t="s">
        <v>521</v>
      </c>
      <c r="DN17" s="68" t="s">
        <v>521</v>
      </c>
      <c r="DO17" s="70" t="s">
        <v>521</v>
      </c>
      <c r="DP17" s="71" t="s">
        <v>521</v>
      </c>
      <c r="DQ17" s="67" t="s">
        <v>521</v>
      </c>
      <c r="DR17" s="67" t="s">
        <v>521</v>
      </c>
      <c r="DS17" s="67" t="s">
        <v>521</v>
      </c>
      <c r="DT17" s="67" t="s">
        <v>521</v>
      </c>
      <c r="DU17" s="67" t="s">
        <v>521</v>
      </c>
      <c r="DV17" s="67" t="s">
        <v>521</v>
      </c>
      <c r="DW17" s="67" t="s">
        <v>521</v>
      </c>
      <c r="DX17" s="72" t="s">
        <v>521</v>
      </c>
      <c r="DY17" s="73" t="s">
        <v>522</v>
      </c>
      <c r="DZ17" s="74">
        <v>2</v>
      </c>
      <c r="EA17" s="74">
        <v>3</v>
      </c>
      <c r="EB17" s="74">
        <v>3</v>
      </c>
      <c r="EC17" s="75">
        <v>4</v>
      </c>
      <c r="ED17" s="76" t="s">
        <v>522</v>
      </c>
      <c r="EE17" s="74">
        <f t="shared" si="16"/>
        <v>2</v>
      </c>
      <c r="EF17" s="74">
        <f t="shared" si="17"/>
        <v>6</v>
      </c>
      <c r="EG17" s="74">
        <f t="shared" si="18"/>
        <v>18</v>
      </c>
      <c r="EH17" s="77">
        <f t="shared" si="19"/>
        <v>72</v>
      </c>
      <c r="EI17" s="73">
        <v>220</v>
      </c>
      <c r="EJ17" s="74">
        <v>330</v>
      </c>
      <c r="EK17" s="74">
        <v>650</v>
      </c>
      <c r="EL17" s="74">
        <v>1080</v>
      </c>
      <c r="EM17" s="75">
        <v>3220</v>
      </c>
      <c r="EN17" s="78">
        <v>1</v>
      </c>
      <c r="EO17" s="79">
        <f t="shared" si="20"/>
        <v>0.75</v>
      </c>
      <c r="EP17" s="79">
        <f t="shared" si="21"/>
        <v>0.49242424242424238</v>
      </c>
      <c r="EQ17" s="79">
        <f t="shared" si="22"/>
        <v>0.27272727272727271</v>
      </c>
      <c r="ER17" s="80">
        <f t="shared" si="23"/>
        <v>0.20328282828282829</v>
      </c>
      <c r="ES17" s="81" t="s">
        <v>534</v>
      </c>
      <c r="ET17" s="82" t="s">
        <v>559</v>
      </c>
      <c r="EU17" s="83">
        <v>4</v>
      </c>
      <c r="EV17" s="73">
        <v>12</v>
      </c>
      <c r="EW17" s="74">
        <v>4</v>
      </c>
      <c r="EX17" s="74">
        <v>7</v>
      </c>
      <c r="EY17" s="74">
        <v>2</v>
      </c>
      <c r="EZ17" s="74">
        <v>1</v>
      </c>
      <c r="FA17" s="74">
        <v>1</v>
      </c>
      <c r="FB17" s="74">
        <v>8</v>
      </c>
      <c r="FC17" s="74">
        <v>8</v>
      </c>
      <c r="FD17" s="74">
        <f t="shared" si="24"/>
        <v>8</v>
      </c>
      <c r="FE17" s="84">
        <f t="shared" si="25"/>
        <v>15</v>
      </c>
      <c r="FF17" s="73">
        <f>RANK(EV17,$EV$9:$EV$497,0)</f>
        <v>421</v>
      </c>
      <c r="FG17" s="74">
        <f>RANK(EW17,$EW$9:$EW$497,0)</f>
        <v>435</v>
      </c>
      <c r="FH17" s="74">
        <f>RANK(EX17,$EX$9:$EX$497,0)</f>
        <v>415</v>
      </c>
      <c r="FI17" s="74">
        <f>RANK(EY17,$EY$9:$EY$497,0)</f>
        <v>440</v>
      </c>
      <c r="FJ17" s="74">
        <f>RANK(EZ17,$EZ$9:$EZ$497,0)</f>
        <v>438</v>
      </c>
      <c r="FK17" s="74">
        <f>RANK(FA17,$FA$9:$FA$497,0)</f>
        <v>437</v>
      </c>
      <c r="FL17" s="74">
        <f>RANK(FB17,$FB$9:$FB$497,0)</f>
        <v>403</v>
      </c>
      <c r="FM17" s="74">
        <f>RANK(FC17,$FC$9:$FC$497,0)</f>
        <v>386</v>
      </c>
      <c r="FN17" s="74">
        <f>RANK(FD17,$FD$9:$FD$497,0)</f>
        <v>430</v>
      </c>
      <c r="FO17" s="84">
        <f>RANK(FE17,$FE$9:$FE$497,0)</f>
        <v>422</v>
      </c>
      <c r="FP17" s="73">
        <f>COUNTIFS($EV$9:$EV$497,"&gt;"&amp;EV17,$ES$9:$ES$497,ES17)+1</f>
        <v>82</v>
      </c>
      <c r="FQ17" s="74">
        <f>COUNTIFS($EW$9:$EW$497,"&gt;"&amp;EW17,$ES$9:$ES$497,ES17)+1</f>
        <v>84</v>
      </c>
      <c r="FR17" s="74">
        <f>COUNTIFS($EX$9:$EX$497,"&gt;"&amp;EX17,$ES$9:$ES$497,ES17)+1</f>
        <v>83</v>
      </c>
      <c r="FS17" s="74">
        <f>COUNTIFS($EY$9:$EY$497,"&gt;"&amp;EY17,$ES$9:$ES$497,ES17)+1</f>
        <v>87</v>
      </c>
      <c r="FT17" s="74">
        <f>COUNTIFS($EZ$9:$EZ$497,"&gt;"&amp;EZ17,$ES$9:$ES$497,ES17)+1</f>
        <v>86</v>
      </c>
      <c r="FU17" s="74">
        <f>COUNTIFS($FA$9:$FA$497,"&gt;"&amp;FA17,$ES$9:$ES$497,ES17)+1</f>
        <v>86</v>
      </c>
      <c r="FV17" s="74">
        <f>COUNTIFS($FB$9:$FB$497,"&gt;"&amp;FB17,$ES$9:$ES$497,ES17)+1</f>
        <v>84</v>
      </c>
      <c r="FW17" s="74">
        <f>COUNTIFS($FC$9:$FC$497,"&gt;"&amp;FC17,$ES$9:$ES$497,ES17)+1</f>
        <v>86</v>
      </c>
      <c r="FX17" s="74">
        <f>COUNTIFS($FD$9:$FD$497,"&gt;"&amp;FD17,$ES$9:$ES$497,ES17)+1</f>
        <v>86</v>
      </c>
      <c r="FY17" s="84">
        <f>COUNTIFS($FE$9:$FE$497,"&gt;"&amp;FE17,$ES$9:$ES$497,ES17)+1</f>
        <v>86</v>
      </c>
      <c r="FZ17" s="85">
        <f t="shared" si="26"/>
        <v>1.5</v>
      </c>
      <c r="GA17" s="86">
        <f t="shared" si="27"/>
        <v>0.5</v>
      </c>
      <c r="GB17" s="86">
        <f t="shared" si="28"/>
        <v>0.88</v>
      </c>
      <c r="GC17" s="86">
        <f t="shared" si="29"/>
        <v>0.25</v>
      </c>
      <c r="GD17" s="86">
        <f t="shared" si="30"/>
        <v>0.13</v>
      </c>
      <c r="GE17" s="86">
        <f t="shared" si="31"/>
        <v>0.13</v>
      </c>
      <c r="GF17" s="86">
        <f t="shared" si="32"/>
        <v>1</v>
      </c>
      <c r="GG17" s="86">
        <f t="shared" si="33"/>
        <v>1</v>
      </c>
      <c r="GH17" s="86">
        <f t="shared" si="34"/>
        <v>1</v>
      </c>
      <c r="GI17" s="87">
        <f t="shared" si="35"/>
        <v>1.88</v>
      </c>
      <c r="GJ17" s="85">
        <f>ROUND(((FZ17-AVERAGE(FZ$9:FZ$497))/STDEVP(FZ$9:FZ$497)*10+50),2)</f>
        <v>70.760000000000005</v>
      </c>
      <c r="GK17" s="86">
        <f>ROUND(((GA17-AVERAGE(GA$9:GA$497))/STDEVP(GA$9:GA$497)*10+50),2)</f>
        <v>44.31</v>
      </c>
      <c r="GL17" s="86">
        <f>ROUND(((GB17-AVERAGE(GB$9:GB$497))/STDEVP(GB$9:GB$497)*10+50),2)</f>
        <v>61.16</v>
      </c>
      <c r="GM17" s="86">
        <f>ROUND(((GC17-AVERAGE(GC$9:GC$497))/STDEVP(GC$9:GC$497)*10+50),2)</f>
        <v>36.159999999999997</v>
      </c>
      <c r="GN17" s="86">
        <f>ROUND(((GD17-AVERAGE(GD$9:GD$497))/STDEVP(GD$9:GD$497)*10+50),2)</f>
        <v>41.02</v>
      </c>
      <c r="GO17" s="86">
        <f>ROUND(((GE17-AVERAGE(GE$9:GE$497))/STDEVP(GE$9:GE$497)*10+50),2)</f>
        <v>42.07</v>
      </c>
      <c r="GP17" s="86">
        <f>ROUND(((GF17-AVERAGE(GF$9:GF$497))/STDEVP(GF$9:GF$497)*10+50),2)</f>
        <v>61.5</v>
      </c>
      <c r="GQ17" s="86">
        <f>ROUND(((GG17-AVERAGE(GG$9:GG$497))/STDEVP(GG$9:GG$497)*10+50),2)</f>
        <v>61.54</v>
      </c>
      <c r="GR17" s="86">
        <f>ROUND(((GH17-AVERAGE(GH$9:GH$497))/STDEVP(GH$9:GH$497)*10+50),2)</f>
        <v>50.92</v>
      </c>
      <c r="GS17" s="87">
        <f>ROUND(((GI17-AVERAGE(GI$9:GI$497))/STDEVP(GI$9:GI$497)*10+50),2)</f>
        <v>63.99</v>
      </c>
      <c r="GT17" s="73">
        <f>RANK(GJ17,$GJ$9:$GJ$497,0)</f>
        <v>9</v>
      </c>
      <c r="GU17" s="74">
        <f>RANK(GK17,$GK$9:$GK$497,0)</f>
        <v>272</v>
      </c>
      <c r="GV17" s="74">
        <f>RANK(GL17,$GL$9:$GL$497,0)</f>
        <v>67</v>
      </c>
      <c r="GW17" s="74">
        <f>RANK(GM17,$GM$9:$GM$497,0)</f>
        <v>421</v>
      </c>
      <c r="GX17" s="74">
        <f>RANK(GN17,$GN$9:$GN$497,0)</f>
        <v>402</v>
      </c>
      <c r="GY17" s="74">
        <f>RANK(GO17,$GO$9:$GO$497,0)</f>
        <v>390</v>
      </c>
      <c r="GZ17" s="74">
        <f>RANK(GP17,$GP$9:$GP$497,0)</f>
        <v>50</v>
      </c>
      <c r="HA17" s="74">
        <f>RANK(GQ17,$GQ$9:$GQ$497,0)</f>
        <v>46</v>
      </c>
      <c r="HB17" s="74">
        <f>RANK(GR17,$GR$9:$GR$497,0)</f>
        <v>165</v>
      </c>
      <c r="HC17" s="84">
        <f>RANK(GS17,$GS$9:$GS$497,0)</f>
        <v>44</v>
      </c>
      <c r="HD17" s="85">
        <f>ROUND(AVERAGEIF($ES$9:$ES$497,$ES17,$FZ$9:$FZ$497),2)</f>
        <v>0.95</v>
      </c>
      <c r="HE17" s="86">
        <f>ROUND(AVERAGEIF($ES$9:$ES$497,$ES17,$GA$9:$GA$497),2)</f>
        <v>0.38</v>
      </c>
      <c r="HF17" s="86">
        <f>ROUND(AVERAGEIF($ES$9:$ES$497,$ES17,$GB$9:$GB$497),2)</f>
        <v>0.82</v>
      </c>
      <c r="HG17" s="86">
        <f>ROUND(AVERAGEIF($ES$9:$ES$497,$ES17,$GC$9:$GC$497),2)</f>
        <v>0.44</v>
      </c>
      <c r="HH17" s="86">
        <f>ROUND(AVERAGEIF($ES$9:$ES$497,$ES17,$GD$9:$GD$497),2)</f>
        <v>0.15</v>
      </c>
      <c r="HI17" s="86">
        <f>ROUND(AVERAGEIF($ES$9:$ES$497,$ES17,$GE$9:$GE$497),2)</f>
        <v>0.14000000000000001</v>
      </c>
      <c r="HJ17" s="86">
        <f>ROUND(AVERAGEIF($ES$9:$ES$497,$ES17,$GF$9:$GF$497),2)</f>
        <v>0.74</v>
      </c>
      <c r="HK17" s="86">
        <f>ROUND(AVERAGEIF($ES$9:$ES$497,$ES17,$GG$9:$GG$497),2)</f>
        <v>0.85</v>
      </c>
      <c r="HL17" s="86">
        <f>ROUND(AVERAGEIF($ES$9:$ES$497,$ES17,$GH$9:$GH$497),2)</f>
        <v>0.97</v>
      </c>
      <c r="HM17" s="87">
        <f>ROUND(AVERAGEIF($ES$9:$ES$497,$ES17,$GI$9:$GI$497),2)</f>
        <v>1.67</v>
      </c>
      <c r="HN17" s="88">
        <f t="shared" si="36"/>
        <v>0.55000000000000004</v>
      </c>
      <c r="HO17" s="89">
        <f t="shared" si="37"/>
        <v>0.12</v>
      </c>
      <c r="HP17" s="89">
        <f t="shared" si="38"/>
        <v>6.0000000000000053E-2</v>
      </c>
      <c r="HQ17" s="89">
        <f t="shared" si="39"/>
        <v>-0.19</v>
      </c>
      <c r="HR17" s="89">
        <f t="shared" si="40"/>
        <v>-1.999999999999999E-2</v>
      </c>
      <c r="HS17" s="89">
        <f t="shared" si="41"/>
        <v>-1.0000000000000009E-2</v>
      </c>
      <c r="HT17" s="89">
        <f t="shared" si="42"/>
        <v>0.26</v>
      </c>
      <c r="HU17" s="89">
        <f t="shared" si="43"/>
        <v>0.15000000000000002</v>
      </c>
      <c r="HV17" s="89">
        <f t="shared" si="44"/>
        <v>3.0000000000000027E-2</v>
      </c>
      <c r="HW17" s="90">
        <f t="shared" si="45"/>
        <v>0.20999999999999996</v>
      </c>
      <c r="HX17" s="73">
        <f>COUNTIFS($FZ$9:$FZ$497,"&gt;"&amp;FZ17,$ES$9:$ES$497,$ES17)+1</f>
        <v>5</v>
      </c>
      <c r="HY17" s="74">
        <f>COUNTIFS($GA$9:$GA$497,"&gt;"&amp;GA17,$ES$9:$ES$497,$ES17)+1</f>
        <v>10</v>
      </c>
      <c r="HZ17" s="74">
        <f>COUNTIFS($GB$9:$GB$497,"&gt;"&amp;GB17,$ES$9:$ES$497,$ES17)+1</f>
        <v>27</v>
      </c>
      <c r="IA17" s="74">
        <f>COUNTIFS($GC$9:$GC$497,"&gt;"&amp;GC17,$ES$9:$ES$497,$ES17)+1</f>
        <v>82</v>
      </c>
      <c r="IB17" s="74">
        <f>COUNTIFS($GD$9:$GD$497,"&gt;"&amp;GD17,$ES$9:$ES$497,$ES17)+1</f>
        <v>51</v>
      </c>
      <c r="IC17" s="74">
        <f>COUNTIFS($GE$9:$GE$497,"&gt;"&amp;GE17,$ES$9:$ES$497,$ES17)+1</f>
        <v>51</v>
      </c>
      <c r="ID17" s="74">
        <f>COUNTIFS($GF$9:$GF$497,"&gt;"&amp;GF17,$ES$9:$ES$497,$ES17)+1</f>
        <v>7</v>
      </c>
      <c r="IE17" s="74">
        <f>COUNTIFS($GG$9:$GG$497,"&gt;"&amp;GG17,$ES$9:$ES$497,$ES17)+1</f>
        <v>22</v>
      </c>
      <c r="IF17" s="74">
        <f>COUNTIFS($GH$9:$GH$497,"&gt;"&amp;GH17,$ES$9:$ES$497,$ES17)+1</f>
        <v>31</v>
      </c>
      <c r="IG17" s="84">
        <f>COUNTIFS($GI$9:$GI$497,"&gt;"&amp;GI17,$ES$9:$ES$497,$ES17)+1</f>
        <v>22</v>
      </c>
      <c r="IH17" s="91"/>
      <c r="II17" s="79">
        <v>7.0000000000000007E-2</v>
      </c>
      <c r="IJ17" s="79"/>
      <c r="IK17" s="79"/>
      <c r="IL17" s="79"/>
      <c r="IM17" s="92"/>
      <c r="IN17" s="93"/>
      <c r="IO17" s="94"/>
      <c r="IP17" s="95"/>
      <c r="IQ17" s="79"/>
      <c r="IR17" s="79"/>
      <c r="IS17" s="79"/>
      <c r="IT17" s="79"/>
      <c r="IU17" s="79"/>
      <c r="IV17" s="79"/>
      <c r="IW17" s="96"/>
      <c r="IX17" s="93"/>
      <c r="IY17" s="79"/>
      <c r="IZ17" s="79"/>
      <c r="JA17" s="79"/>
      <c r="JB17" s="79"/>
      <c r="JC17" s="79"/>
      <c r="JD17" s="79"/>
      <c r="JE17" s="97"/>
      <c r="JF17" s="95"/>
      <c r="JG17" s="79"/>
      <c r="JH17" s="79"/>
      <c r="JI17" s="79"/>
      <c r="JJ17" s="79"/>
      <c r="JK17" s="79"/>
      <c r="JL17" s="79"/>
      <c r="JM17" s="96"/>
      <c r="JN17" s="93"/>
      <c r="JO17" s="79"/>
      <c r="JP17" s="79"/>
      <c r="JQ17" s="79"/>
      <c r="JR17" s="79"/>
      <c r="JS17" s="79"/>
      <c r="JT17" s="79"/>
      <c r="JU17" s="79"/>
      <c r="JV17" s="79"/>
      <c r="JW17" s="79"/>
      <c r="JX17" s="79"/>
      <c r="JY17" s="79"/>
      <c r="JZ17" s="97"/>
      <c r="KA17" s="93"/>
      <c r="KB17" s="79"/>
      <c r="KC17" s="79"/>
      <c r="KD17" s="79"/>
      <c r="KE17" s="97"/>
      <c r="KF17" s="95"/>
      <c r="KG17" s="79"/>
      <c r="KH17" s="79"/>
      <c r="KI17" s="79"/>
      <c r="KJ17" s="79"/>
      <c r="KK17" s="98"/>
      <c r="KL17" s="79"/>
      <c r="KM17" s="79"/>
      <c r="KN17" s="79"/>
      <c r="KO17" s="79"/>
      <c r="KP17" s="79"/>
      <c r="KQ17" s="79"/>
      <c r="KR17" s="79"/>
      <c r="KS17" s="96"/>
      <c r="KT17" s="96"/>
      <c r="KU17" s="96"/>
      <c r="KV17" s="96"/>
      <c r="KW17" s="93"/>
      <c r="KX17" s="79"/>
      <c r="KY17" s="79"/>
      <c r="KZ17" s="79"/>
      <c r="LA17" s="79"/>
      <c r="LB17" s="79"/>
      <c r="LC17" s="96"/>
      <c r="LD17" s="93"/>
      <c r="LE17" s="94"/>
      <c r="LF17" s="99"/>
      <c r="LG17" s="75"/>
      <c r="LH17" s="93"/>
      <c r="LI17" s="79"/>
      <c r="LJ17" s="74"/>
      <c r="LK17" s="74"/>
      <c r="LL17" s="74"/>
      <c r="LM17" s="100"/>
      <c r="LN17" s="95"/>
      <c r="LO17" s="79"/>
      <c r="LP17" s="79"/>
      <c r="LQ17" s="79"/>
      <c r="LR17" s="96"/>
      <c r="LS17" s="93"/>
      <c r="LT17" s="79"/>
      <c r="LU17" s="79"/>
      <c r="LV17" s="79"/>
      <c r="LW17" s="79"/>
      <c r="LX17" s="79"/>
      <c r="LY17" s="79"/>
      <c r="LZ17" s="79"/>
      <c r="MA17" s="97"/>
      <c r="MB17" s="95"/>
      <c r="MC17" s="79"/>
      <c r="MD17" s="79"/>
      <c r="ME17" s="79"/>
      <c r="MF17" s="79"/>
      <c r="MG17" s="79"/>
      <c r="MH17" s="79"/>
      <c r="MI17" s="79"/>
      <c r="MJ17" s="79"/>
      <c r="MK17" s="79"/>
      <c r="ML17" s="79"/>
      <c r="MM17" s="79"/>
      <c r="MN17" s="98"/>
      <c r="MO17" s="98"/>
      <c r="MP17" s="96"/>
      <c r="MQ17" s="93"/>
      <c r="MR17" s="79"/>
      <c r="MS17" s="79"/>
      <c r="MT17" s="79"/>
      <c r="MU17" s="79"/>
      <c r="MV17" s="98">
        <v>0.05</v>
      </c>
      <c r="MW17" s="79"/>
      <c r="MX17" s="79"/>
      <c r="MY17" s="79"/>
      <c r="MZ17" s="79"/>
      <c r="NA17" s="79"/>
      <c r="NB17" s="79"/>
      <c r="NC17" s="79"/>
      <c r="ND17" s="96"/>
      <c r="NE17" s="96"/>
      <c r="NF17" s="96"/>
      <c r="NG17" s="96"/>
      <c r="NH17" s="93"/>
      <c r="NI17" s="79"/>
      <c r="NJ17" s="79"/>
      <c r="NK17" s="79"/>
      <c r="NL17" s="79"/>
      <c r="NM17" s="79"/>
      <c r="NN17" s="94"/>
      <c r="NO17" s="93"/>
      <c r="NP17" s="80"/>
      <c r="NQ17" s="124" t="s">
        <v>551</v>
      </c>
      <c r="NR17" s="102" t="s">
        <v>560</v>
      </c>
      <c r="NS17" s="102"/>
      <c r="NT17" s="102" t="s">
        <v>561</v>
      </c>
      <c r="NU17" s="102"/>
      <c r="NV17" s="104">
        <v>43720</v>
      </c>
      <c r="NW17" s="102" t="s">
        <v>525</v>
      </c>
      <c r="NX17" s="105" t="s">
        <v>562</v>
      </c>
      <c r="NY17" s="106" t="s">
        <v>563</v>
      </c>
      <c r="NZ17" s="105" t="s">
        <v>562</v>
      </c>
      <c r="OA17" s="107"/>
      <c r="OB17" s="107"/>
      <c r="OC17" s="107"/>
      <c r="OD17" s="108">
        <f t="shared" si="46"/>
        <v>72</v>
      </c>
      <c r="OE17" s="109">
        <v>5</v>
      </c>
      <c r="OF17" s="110">
        <f t="shared" si="47"/>
        <v>220</v>
      </c>
      <c r="OG17" s="109">
        <v>4</v>
      </c>
      <c r="OH17" s="111">
        <f>ROUND(AVERAGEIF($ES$9:$ES$497,$ES17,EV$9:EV$497),0)</f>
        <v>70</v>
      </c>
      <c r="OI17" s="112">
        <f>ROUND(AVERAGEIF($ES$9:$ES$497,$ES17,EW$9:EW$497),0)</f>
        <v>29</v>
      </c>
      <c r="OJ17" s="112">
        <f>ROUND(AVERAGEIF($ES$9:$ES$497,$ES17,EX$9:EX$497),0)</f>
        <v>62</v>
      </c>
      <c r="OK17" s="112">
        <f>ROUND(AVERAGEIF($ES$9:$ES$497,$ES17,EY$9:EY$497),0)</f>
        <v>34</v>
      </c>
      <c r="OL17" s="112">
        <f>ROUND(AVERAGEIF($ES$9:$ES$497,$ES17,EZ$9:EZ$497),0)</f>
        <v>10</v>
      </c>
      <c r="OM17" s="112">
        <f>ROUND(AVERAGEIF($ES$9:$ES$497,$ES17,FA$9:FA$497),0)</f>
        <v>10</v>
      </c>
      <c r="ON17" s="112">
        <f>ROUND(AVERAGEIF($ES$9:$ES$497,$ES17,FB$9:FB$497),0)</f>
        <v>53</v>
      </c>
      <c r="OO17" s="112">
        <f>ROUND(AVERAGEIF($ES$9:$ES$497,$ES17,FC$9:FC$497),0)</f>
        <v>56</v>
      </c>
      <c r="OP17" s="112">
        <f>ROUND(AVERAGEIF($ES$9:$ES$497,$ES17,FD$9:FD$497),0)</f>
        <v>72</v>
      </c>
      <c r="OQ17" s="113">
        <f>ROUND(AVERAGEIF($ES$9:$ES$497,$ES17,FE$9:FE$497),0)</f>
        <v>118</v>
      </c>
      <c r="OR17" s="114">
        <f>ROUND(EV17/MAX(EV$9:EV$497)*100,0)</f>
        <v>7</v>
      </c>
      <c r="OS17" s="115">
        <f>ROUND(EW17/MAX(EW$9:EW$497)*100,0)</f>
        <v>3</v>
      </c>
      <c r="OT17" s="115">
        <f>ROUND(EX17/MAX(EX$9:EX$497)*100,0)</f>
        <v>6</v>
      </c>
      <c r="OU17" s="115">
        <f>ROUND(EY17/MAX(EY$9:EY$497)*100,0)</f>
        <v>1</v>
      </c>
      <c r="OV17" s="115">
        <f>ROUND(EZ17/MAX(EZ$9:EZ$497)*100,0)</f>
        <v>1</v>
      </c>
      <c r="OW17" s="115">
        <f>ROUND(FA17/MAX(FA$9:FA$497)*100,0)</f>
        <v>1</v>
      </c>
      <c r="OX17" s="115">
        <f>ROUND(FB17/MAX(FB$9:FB$497)*100,0)</f>
        <v>6</v>
      </c>
      <c r="OY17" s="116">
        <f>ROUND(FC17/MAX(FC$9:FC$497)*100,0)</f>
        <v>6</v>
      </c>
      <c r="OZ17" s="115">
        <f>ROUND(FD17/MAX(FD$9:FD$497)*100,0)</f>
        <v>5</v>
      </c>
      <c r="PA17" s="117">
        <f>ROUND(FE17/MAX(FE$9:FE$497)*100,0)</f>
        <v>6</v>
      </c>
      <c r="PB17" s="118">
        <f t="shared" si="48"/>
        <v>57</v>
      </c>
      <c r="PC17" s="115">
        <f t="shared" si="49"/>
        <v>42</v>
      </c>
      <c r="PD17" s="115">
        <f t="shared" si="50"/>
        <v>60</v>
      </c>
      <c r="PE17" s="115">
        <f t="shared" si="51"/>
        <v>69</v>
      </c>
      <c r="PF17" s="115">
        <f t="shared" si="52"/>
        <v>38</v>
      </c>
      <c r="PG17" s="119">
        <f t="shared" si="53"/>
        <v>31</v>
      </c>
      <c r="PH17" s="118">
        <f>ROUND(PB17/MAX(PB$9:PB$497)*100,0)</f>
        <v>7</v>
      </c>
      <c r="PI17" s="115">
        <f>ROUND(PC17/MAX(PC$9:PC$497)*100,0)</f>
        <v>5</v>
      </c>
      <c r="PJ17" s="115">
        <f>ROUND(PD17/MAX(PD$9:PD$497)*100,0)</f>
        <v>6</v>
      </c>
      <c r="PK17" s="115">
        <f>ROUND(PE17/MAX(PE$9:PE$497)*100,0)</f>
        <v>7</v>
      </c>
      <c r="PL17" s="115">
        <f>ROUND(PF17/MAX(PF$9:PF$497)*100,0)</f>
        <v>5</v>
      </c>
      <c r="PM17" s="119">
        <f>ROUND(PG17/MAX(PG$9:PG$497)*100,0)</f>
        <v>5</v>
      </c>
      <c r="PN17" s="118">
        <f>RANK(PH17,PH$9:PH$497,0)</f>
        <v>427</v>
      </c>
      <c r="PO17" s="115">
        <f>RANK(PI17,PI$9:PI$497,0)</f>
        <v>432</v>
      </c>
      <c r="PP17" s="115">
        <f>RANK(PJ17,PJ$9:PJ$497,0)</f>
        <v>432</v>
      </c>
      <c r="PQ17" s="115">
        <f>RANK(PK17,PK$9:PK$497,0)</f>
        <v>424</v>
      </c>
      <c r="PR17" s="115">
        <f>RANK(PL17,PL$9:PL$497,0)</f>
        <v>434</v>
      </c>
      <c r="PS17" s="119">
        <f>RANK(PM17,PM$9:PM$497,0)</f>
        <v>432</v>
      </c>
      <c r="PT17" s="120">
        <f>ROUND(FZ17/MAX(FZ$9:FZ$497)*100,0)</f>
        <v>82</v>
      </c>
      <c r="PU17" s="115">
        <f>ROUND(GA17/MAX(GA$9:GA$497)*100,0)</f>
        <v>28</v>
      </c>
      <c r="PV17" s="115">
        <f>ROUND(GB17/MAX(GB$9:GB$497)*100,0)</f>
        <v>64</v>
      </c>
      <c r="PW17" s="115">
        <f>ROUND(GC17/MAX(GC$9:GC$497)*100,0)</f>
        <v>20</v>
      </c>
      <c r="PX17" s="115">
        <f>ROUND(GD17/MAX(GD$9:GD$497)*100,0)</f>
        <v>7</v>
      </c>
      <c r="PY17" s="115">
        <f>ROUND(GE17/MAX(GE$9:GE$497)*100,0)</f>
        <v>8</v>
      </c>
      <c r="PZ17" s="115">
        <f>ROUND(GF17/MAX(GF$9:GF$497)*100,0)</f>
        <v>47</v>
      </c>
      <c r="QA17" s="116">
        <f>ROUND(GG17/MAX(GG$9:GG$497)*100,0)</f>
        <v>55</v>
      </c>
      <c r="QB17" s="115">
        <f>ROUND(GH17/MAX(GH$9:GH$497)*100,0)</f>
        <v>44</v>
      </c>
      <c r="QC17" s="121">
        <f>ROUND(GI17/MAX(GI$9:GI$497)*100,0)</f>
        <v>60</v>
      </c>
      <c r="QD17" s="120">
        <f>ROUND(AVERAGEIF($ES$9:$ES$497,$ES17,PT$9:PT$497),0)</f>
        <v>52</v>
      </c>
      <c r="QE17" s="120">
        <f>ROUND(AVERAGEIF($ES$9:$ES$497,$ES17,PU$9:PU$497),0)</f>
        <v>21</v>
      </c>
      <c r="QF17" s="120">
        <f>ROUND(AVERAGEIF($ES$9:$ES$497,$ES17,PV$9:PV$497),0)</f>
        <v>60</v>
      </c>
      <c r="QG17" s="120">
        <f>ROUND(AVERAGEIF($ES$9:$ES$497,$ES17,PW$9:PW$497),0)</f>
        <v>35</v>
      </c>
      <c r="QH17" s="120">
        <f>ROUND(AVERAGEIF($ES$9:$ES$497,$ES17,PX$9:PX$497),0)</f>
        <v>8</v>
      </c>
      <c r="QI17" s="120">
        <f>ROUND(AVERAGEIF($ES$9:$ES$497,$ES17,PY$9:PY$497),0)</f>
        <v>9</v>
      </c>
      <c r="QJ17" s="120">
        <f>ROUND(AVERAGEIF($ES$9:$ES$497,$ES17,PZ$9:PZ$497),0)</f>
        <v>35</v>
      </c>
      <c r="QK17" s="120">
        <f>ROUND(AVERAGEIF($ES$9:$ES$497,$ES17,QA$9:QA$497),0)</f>
        <v>46</v>
      </c>
      <c r="QL17" s="120">
        <f>ROUND(AVERAGEIF($ES$9:$ES$497,$ES17,QB$9:QB$497),0)</f>
        <v>43</v>
      </c>
      <c r="QM17" s="120">
        <f>ROUND(AVERAGEIF($ES$9:$ES$497,$ES17,QC$9:QC$497),0)</f>
        <v>53</v>
      </c>
      <c r="QN17" s="114"/>
      <c r="QO17" s="115"/>
      <c r="QP17" s="115"/>
      <c r="QQ17" s="115"/>
      <c r="QR17" s="115"/>
      <c r="QS17" s="119"/>
      <c r="QT17" s="114"/>
      <c r="QU17" s="115"/>
      <c r="QV17" s="115"/>
      <c r="QW17" s="115"/>
      <c r="QX17" s="115"/>
      <c r="QY17" s="115"/>
      <c r="QZ17" s="114"/>
      <c r="RA17" s="115"/>
      <c r="RB17" s="115"/>
      <c r="RC17" s="115"/>
      <c r="RD17" s="115"/>
      <c r="RE17" s="115"/>
      <c r="RF17" s="122"/>
      <c r="RG17" s="115">
        <f>($RH$3*(IH17+IJ17)*100*100/MAX(EX$9:EX$497)*$RO$3) +($RH$3*(II17+IJ17)*100*100/MAX(EX$9:EX$497)*$RO$4) + ($RH$3*IK17*100*100/MAX(EX$9:EX$497)*0.098)</f>
        <v>10.470833333333333</v>
      </c>
      <c r="RH17" s="115">
        <f>($RH$4*IL17*100*100/MAX(EZ$9:EZ$497))*$RQ$3</f>
        <v>0</v>
      </c>
      <c r="RI17" s="115">
        <f>($RH$3*IM17*100*100/MAX(EY$9:EY$497))*$RQ$4</f>
        <v>0</v>
      </c>
      <c r="RJ17" s="115">
        <f>($RH$3*IN17*100*100/MAX(EX$9:EX$497))</f>
        <v>0</v>
      </c>
      <c r="RK17" s="115">
        <f>($RH$4*IO17*100*100/MAX(EZ$9:EZ$497))*$RQ$3</f>
        <v>0</v>
      </c>
      <c r="RL17" s="115">
        <f>(($RL$4*IP17*100*((100/MAX(EX$9:EX$497)+100/MAX(EZ$9:EZ$497))/2))+($RL$4*IQ17*100*((100/MAX(EX$9:EX$497)+100/MAX(EZ$9:EZ$497))/2))+($RL$4*IR17*100*((100/MAX(EX$9:EX$497)+100/MAX(EZ$9:EZ$497))/2))+($RL$4*IS17*100*((100/MAX(EX$9:EX$497)+100/MAX(EZ$9:EZ$497))/2))+($RL$4*IT17*100*((100/MAX(EX$9:EX$497)+100/MAX(EZ$9:EZ$497))/2))+($RL$4*IU17*100*((100/MAX(EX$9:EX$497)+100/MAX(EZ$9:EZ$497))/2))+($RL$4*IV17*100*((100/MAX(EX$9:EX$497)+100/MAX(EZ$9:EZ$497))/2))+($RL$4*IW17*100*((100/MAX(EX$9:EX$497)+100/MAX(EZ$9:EZ$497))/2)))*$RS$3</f>
        <v>0</v>
      </c>
      <c r="RM17" s="115">
        <f>(($RH$3*IX17*100*100/MAX(EX$9:EX$497))+($RH$3*IY17*100*100/MAX(EX$9:EX$497))+($RH$3*IZ17*100*100/MAX(EX$9:EX$497))+($RH$3*JA17*100*100/MAX(EX$9:EX$497))+($RH$3*JB17*100*100/MAX(EX$9:EX$497))+($RH$3*JC17*100*100/MAX(EX$9:EX$497))+($RH$3*JD17*100*100/MAX(EX$9:EX$497))+($RH$3*JE17*100*100/MAX(EX$9:EX$497)))*$RS$4</f>
        <v>0</v>
      </c>
      <c r="RN17" s="115">
        <f>(($RH$4*JF17*100*100/MAX(EZ$9:EZ$497)) + ($RH$4*JG17*100*100/MAX(EZ$9:EZ$497)) + ($RH$4*JH17*100*100/MAX(EZ$9:EZ$497)) + ($RH$4*JI17*100*100/MAX(EZ$9:EZ$497)) + ($RH$4*JJ17*100*100/MAX(EZ$9:EZ$497)) + ($RH$4*JK17*100*100/MAX(EZ$9:EZ$497)) + ($RH$4*JL17*100*100/MAX(EZ$9:EZ$497)) + ($RH$4*JM17*100*100/MAX(EZ$9:EZ$497)))*$RU$3</f>
        <v>0</v>
      </c>
      <c r="RO17" s="115">
        <f>(($RL$4*JN17*100*((100/MAX(EX$9:EX$497)+100/MAX(EZ$9:EZ$497))/2))+($RL$4*JO17*100*((100/MAX(EX$9:EX$497)+100/MAX(EZ$9:EZ$497))/2))+($RL$4*JP17*100*((100/MAX(EX$9:EX$497)+100/MAX(EZ$9:EZ$497))/2))+($RL$4*JQ17*100*((100/MAX(EX$9:EX$497)+100/MAX(EZ$9:EZ$497))/2))+($RL$4*JR17*100*((100/MAX(EX$9:EX$497)+100/MAX(EZ$9:EZ$497))/2))+($RL$4*JS17*100*((100/MAX(EX$9:EX$497)+100/MAX(EZ$9:EZ$497))/2))+($RL$4*JT17*100*((100/MAX(EX$9:EX$497)+100/MAX(EZ$9:EZ$497))/2))+($RL$4*JU17*100*((100/MAX(EX$9:EX$497)+100/MAX(EZ$9:EZ$497))/2))+($RL$4*JV17*100*((100/MAX(EX$9:EX$497)+100/MAX(EZ$9:EZ$497))/2))+($RL$4*JW17*100*((100/MAX(EX$9:EX$497)+100/MAX(EZ$9:EZ$497))/2))+($RL$4*JX17*100*((100/MAX(EX$9:EX$497)+100/MAX(EZ$9:EZ$497))/2))+($RL$4*JY17*100*((100/MAX(EX$9:EX$497)+100/MAX(EZ$9:EZ$497))/2))+($RL$4*JZ17*100*((100/MAX(EX$9:EX$497)+100/MAX(EZ$9:EZ$497))/2)))*$RW$3/2</f>
        <v>0</v>
      </c>
      <c r="RP17" s="119">
        <f>($RJ$3*KA17*100*100/MAX(FA$9:FA$497)) + ($RJ$3*KB17*100*100/MAX(FA$9:FA$497)/2) + ($RJ$3*KC17*100*100/MAX(FA$9:FA$497)/2) + ($RJ$3*KD17*100*100/MAX(FA$9:FA$497)/4) + ($RJ$3*KE17*100*100/MAX(FA$9:FA$497)/4)</f>
        <v>0</v>
      </c>
      <c r="RQ17" s="118">
        <f>($RL$4*KF17*100*((100/MAX(EX$9:EX$497)+100/MAX(EZ$9:EZ$497)))) * ($RO$3/2) + (($RL$4*KG17*100*((100/MAX(EX$9:EX$497)+100/MAX(EZ$9:EZ$497))))+($RL$4*KH17*100*((100/MAX(EX$9:EX$497)+100/MAX(EZ$9:EZ$497))))+($RL$4*KI17*100*((100/MAX(EX$9:EX$497)+100/MAX(EZ$9:EZ$497))))+($RL$4*KJ17*100*((100/MAX(EX$9:EX$497)+100/MAX(EZ$9:EZ$497))))+($RL$4*KK17*100*((100/MAX(EX$9:EX$497)+100/MAX(EZ$9:EZ$497))))+($RL$4*KL17*100*((100/MAX(EX$9:EX$497)+100/MAX(EZ$9:EZ$497))))+($RL$4*KM17*100*((100/MAX(EX$9:EX$497)+100/MAX(EZ$9:EZ$497))))+($RL$4*KN17*100*((100/MAX(EX$9:EX$497)+100/MAX(EZ$9:EZ$497))))+($RL$4*KO17*100*((100/MAX(EX$9:EX$497)+100/MAX(EZ$9:EZ$497))))+($RL$4*KP17*100*((100/MAX(EX$9:EX$497)+100/MAX(EZ$9:EZ$497))))+($RL$4*KQ17*100*((100/MAX(EX$9:EX$497)+100/MAX(EZ$9:EZ$497))))+($RL$4*KR17*100*((100/MAX(EX$9:EX$497)+100/MAX(EZ$9:EZ$497))))+($RL$4*KS17*100*((100/MAX(EX$9:EX$497)+100/MAX(EZ$9:EZ$497))))+($RL$4*KV17*100*((100/MAX(EX$9:EX$497)+100/MAX(EZ$9:EZ$497))))) * (($RO$3+$RO$4)/6)</f>
        <v>0</v>
      </c>
      <c r="RR17" s="115">
        <f>(($RL$4*KW17*100*((100/MAX(EX$9:EX$497)+100/MAX(EZ$9:EZ$497))))) * ($RO$3/2) + (($RL$4*KX17*100*((100/MAX(EX$9:EX$497)+100/MAX(EZ$9:EZ$497))))+($RL$4*KY17*100*((100/MAX(EX$9:EX$497)+100/MAX(EZ$9:EZ$497))))+($RL$4*KZ17*100*((100/MAX(EX$9:EX$497)+100/MAX(EZ$9:EZ$497))))+($RL$4*LA17*100*((100/MAX(EX$9:EX$497)+100/MAX(EZ$9:EZ$497))))+($RL$4*LB17*100*((100/MAX(EX$9:EX$497)+100/MAX(EZ$9:EZ$497))))+($RL$4*LC17*100*((100/MAX(EX$9:EX$497)+100/MAX(EZ$9:EZ$497))))) * (($RO$3+$RO$4)/6)</f>
        <v>0</v>
      </c>
      <c r="RS17" s="119">
        <f>(($RL$4*LD17*100*((100/MAX(EX$9:EX$497)+100/MAX(EZ$9:EZ$497))))+($RL$4*LE17*100*((100/MAX(EX$9:EX$497)+100/MAX(EZ$9:EZ$497))))) * (($RO$3+$RO$4)/6)</f>
        <v>0</v>
      </c>
      <c r="RT17" s="118">
        <f>($RJ$4*LH17*100*(100/MAX(EV$9:EV$497)))+($RJ$4*LI17*100*(100/MAX(EV$9:EV$497)))</f>
        <v>0</v>
      </c>
      <c r="RU17" s="119">
        <f>($RJ$4*LJ17*(100/MAX(EV$9:EV$497)))/2 + ($RL$3*LK17*(100/MAX(EW$9:EW$497))) + ($RJ$4*LL17*(100/MAX(EV$9:EV$497)))/4 + ($RL$3*LM17*(100/MAX(EW$9:EW$497)))</f>
        <v>0</v>
      </c>
      <c r="RV17" s="118">
        <f>($RJ$4*LN17*100*100/MAX(EV$9:EV$497)/2)+($RJ$4*LO17*100*100/MAX(EV$9:EV$497)/2)+($RJ$4*LP17*100*100/MAX(EV$9:EV$497))+($RJ$4*LQ17*100*100/MAX(EV$9:EV$497))+($RJ$4*LR17*100*100/MAX(EV$9:EV$497))</f>
        <v>0</v>
      </c>
      <c r="RW17" s="115">
        <f>($RJ$4*LS17*100*100/MAX(EV$9:EV$497)) + (($RJ$4*LT17*100*100/MAX(EV$9:EV$497))+($RJ$4*LU17*100*100/MAX(EV$9:EV$497))+($RJ$4*LV17*100*100/MAX(EV$9:EV$497))+($RJ$4*LW17*100*100/MAX(EV$9:EV$497))+($RJ$4*LX17*100*100/MAX(EV$9:EV$497))+($RJ$4*LY17*100*100/MAX(EV$9:EV$497))+($RJ$4*LZ17*100*100/MAX(EV$9:EV$497))+($RJ$4*MA17*100*100/MAX(EV$9:EV$497)))/2</f>
        <v>0</v>
      </c>
      <c r="RX17" s="119">
        <f>($RJ$4*MB17*100*100/MAX(EV$9:EV$497))+($RJ$4*MC17*100*100/MAX(EV$9:EV$497))+($RJ$4*MD17*100*100/MAX(EV$9:EV$497))+($RJ$4*ME17*100*100/MAX(EV$9:EV$497))+($RJ$4*MF17*100*100/MAX(EV$9:EV$497))+($RJ$4*MG17*100*100/MAX(EV$9:EV$497))+($RJ$4*MH17*100*100/MAX(EV$9:EV$497))+($RJ$4*MI17*100*100/MAX(EV$9:EV$497))+($RJ$4*MJ17*100*100/MAX(EV$9:EV$497))+($RJ$4*MK17*100*100/MAX(EV$9:EV$497))+($RJ$4*ML17*100*100/MAX(EV$9:EV$497))+($RJ$4*MM17*100*100/MAX(EV$9:EV$497))+($RJ$4*MN17*100*100/MAX(EV$9:EV$497))</f>
        <v>0</v>
      </c>
      <c r="RY17" s="118">
        <f>($RJ$4*MQ17*100*100/MAX(EV$9:EV$497))/2 + (($RJ$4*MR17*100*100/MAX(EV$9:EV$497))+($RJ$4*MS17*100*100/MAX(EV$9:EV$497))+($RJ$4*MT17*100*100/MAX(EV$9:EV$497))+($RJ$4*MU17*100*100/MAX(EV$9:EV$497))+($RJ$4*MV17*100*100/MAX(EV$9:EV$497))+($RJ$4*MW17*100*100/MAX(EV$9:EV$497))+($RJ$4*MX17*100*100/MAX(EV$9:EV$497))+($RJ$4*MY17*100*100/MAX(EV$9:EV$497))+($RJ$4*MZ17*100*100/MAX(EV$9:EV$497))+($RJ$4*NA17*100*100/MAX(EV$9:EV$497))+($RJ$4*NB17*100*100/MAX(EV$9:EV$497))+($RJ$4*NC17*100*100/MAX(EV$9:EV$497))+($RJ$4*ND17*100*100/MAX(EV$9:EV$497))+($RJ$4*NG17*100*100/MAX(EV$9:EV$497)))/4</f>
        <v>2.106741573033708</v>
      </c>
      <c r="RZ17" s="115">
        <f>($RJ$4*NH17*100*100/MAX(EV$9:EV$497))/2 + (($RJ$4*NI17*100*100/MAX(EV$9:EV$497))+($RJ$4*NJ17*100*100/MAX(EV$9:EV$497))+($RJ$4*NK17*100*100/MAX(EV$9:EV$497))+($RJ$4*NL17*100*100/MAX(EV$9:EV$497))+($RJ$4*NM17*100*100/MAX(EV$9:EV$497))+($RJ$4*NN17*100*100/MAX(EV$9:EV$497)))/4</f>
        <v>0</v>
      </c>
      <c r="SA17" s="117">
        <f>(($RJ$4*NO17*100*100/MAX(EV$9:EV$497))+($RJ$4*NP17*100*100/MAX(EV$9:EV$497)))/4</f>
        <v>0</v>
      </c>
      <c r="SB17" s="118">
        <f t="shared" si="54"/>
        <v>12.57757490636704</v>
      </c>
      <c r="SC17" s="115">
        <f t="shared" si="55"/>
        <v>10.892181647940074</v>
      </c>
      <c r="SD17" s="115">
        <f t="shared" si="56"/>
        <v>0.526685393258427</v>
      </c>
      <c r="SE17" s="115">
        <f t="shared" si="57"/>
        <v>10.892181647940074</v>
      </c>
      <c r="SF17" s="115">
        <f t="shared" si="58"/>
        <v>0.526685393258427</v>
      </c>
      <c r="SG17" s="115">
        <f t="shared" si="59"/>
        <v>2.106741573033708</v>
      </c>
      <c r="SH17" s="115">
        <f>ROUND(SB17/MAX(SB$9:SB$497)*100,0)</f>
        <v>16</v>
      </c>
      <c r="SI17" s="115">
        <f>ROUND(SC17/MAX(SC$9:SC$497)*100,0)</f>
        <v>17</v>
      </c>
      <c r="SJ17" s="115">
        <f>ROUND(SD17/MAX(SD$9:SD$497)*100,0)</f>
        <v>1</v>
      </c>
      <c r="SK17" s="115">
        <f>ROUND(SE17/MAX(SE$9:SE$497)*100,0)</f>
        <v>8</v>
      </c>
      <c r="SL17" s="115">
        <f>ROUND(SF17/MAX(SF$9:SF$497)*100,0)</f>
        <v>1</v>
      </c>
      <c r="SM17" s="121">
        <f>ROUND(SG17/MAX(SG$9:SG$497)*100,0)</f>
        <v>2</v>
      </c>
      <c r="SN17" s="115">
        <f>ROUND(AVERAGEIF($ES$9:$ES$497,$ES17,SH$9:SH$497),0)</f>
        <v>26</v>
      </c>
      <c r="SO17" s="115">
        <f>ROUND(AVERAGEIF($ES$9:$ES$497,$ES17,SI$9:SI$497),0)</f>
        <v>26</v>
      </c>
      <c r="SP17" s="115">
        <f>ROUND(AVERAGEIF($ES$9:$ES$497,$ES17,SJ$9:SJ$497),0)</f>
        <v>3</v>
      </c>
      <c r="SQ17" s="115">
        <f>ROUND(AVERAGEIF($ES$9:$ES$497,$ES17,SK$9:SK$497),0)</f>
        <v>21</v>
      </c>
      <c r="SR17" s="115">
        <f>ROUND(AVERAGEIF($ES$9:$ES$497,$ES17,SL$9:SL$497),0)</f>
        <v>5</v>
      </c>
      <c r="SS17" s="121">
        <f>ROUND(AVERAGEIF($ES$9:$ES$497,$ES17,SM$9:SM$497),0)</f>
        <v>5</v>
      </c>
      <c r="ST17" s="114">
        <f>RANK(SB17,SB$9:SB$497,0)</f>
        <v>227</v>
      </c>
      <c r="SU17" s="115">
        <f>RANK(SC17,SC$9:SC$497,0)</f>
        <v>163</v>
      </c>
      <c r="SV17" s="115">
        <f>RANK(SD17,SD$9:SD$497,0)</f>
        <v>265</v>
      </c>
      <c r="SW17" s="115">
        <f>RANK(SE17,SE$9:SE$497,0)</f>
        <v>164</v>
      </c>
      <c r="SX17" s="115">
        <f>RANK(SF17,SF$9:SF$497,0)</f>
        <v>253</v>
      </c>
      <c r="SY17" s="115">
        <f>RANK(SG17,SG$9:SG$497,0)</f>
        <v>237</v>
      </c>
      <c r="SZ17" s="115">
        <f>COUNTIFS(SB$9:SB$497,"&gt;"&amp;SB17,$ES$9:$ES$497,$ES17)+1</f>
        <v>53</v>
      </c>
      <c r="TA17" s="115">
        <f>COUNTIFS(SC$9:SC$497,"&gt;"&amp;SC17,$ES$9:$ES$497,$ES17)+1</f>
        <v>53</v>
      </c>
      <c r="TB17" s="115">
        <f>COUNTIFS(SD$9:SD$497,"&gt;"&amp;SD17,$ES$9:$ES$497,$ES17)+1</f>
        <v>53</v>
      </c>
      <c r="TC17" s="115">
        <f>COUNTIFS(SE$9:SE$497,"&gt;"&amp;SE17,$ES$9:$ES$497,$ES17)+1</f>
        <v>53</v>
      </c>
      <c r="TD17" s="115">
        <f>COUNTIFS(SF$9:SF$497,"&gt;"&amp;SF17,$ES$9:$ES$497,$ES17)+1</f>
        <v>53</v>
      </c>
      <c r="TE17" s="117">
        <f>COUNTIFS(SG$9:SG$497,"&gt;"&amp;SG17,$ES$9:$ES$497,$ES17)+1</f>
        <v>43</v>
      </c>
      <c r="TF17" s="118">
        <f t="shared" si="60"/>
        <v>23</v>
      </c>
      <c r="TG17" s="115">
        <f t="shared" si="61"/>
        <v>24</v>
      </c>
      <c r="TH17" s="115">
        <f t="shared" si="62"/>
        <v>6</v>
      </c>
      <c r="TI17" s="115">
        <f t="shared" si="63"/>
        <v>14</v>
      </c>
      <c r="TJ17" s="115">
        <f t="shared" si="64"/>
        <v>8</v>
      </c>
      <c r="TK17" s="115">
        <f t="shared" si="65"/>
        <v>7</v>
      </c>
      <c r="TL17" s="117">
        <f t="shared" si="66"/>
        <v>7</v>
      </c>
      <c r="TM17" s="118">
        <f>ROUND(TF17/MAX(TF$9:TF$497)*100,0)</f>
        <v>13</v>
      </c>
      <c r="TN17" s="115">
        <f>ROUND(TG17/MAX(TG$9:TG$497)*100,0)</f>
        <v>13</v>
      </c>
      <c r="TO17" s="115">
        <f>ROUND(TH17/MAX(TH$9:TH$497)*100,0)</f>
        <v>3</v>
      </c>
      <c r="TP17" s="115">
        <f>ROUND(TI17/MAX(TI$9:TI$497)*100,0)</f>
        <v>8</v>
      </c>
      <c r="TQ17" s="115">
        <f>ROUND(TJ17/MAX(TJ$9:TJ$497)*100,0)</f>
        <v>4</v>
      </c>
      <c r="TR17" s="115">
        <f>ROUND(TK17/MAX(TK$9:TK$497)*100,0)</f>
        <v>4</v>
      </c>
      <c r="TS17" s="119">
        <f>ROUND(TL17/MAX(TL$9:TL$497)*100,0)</f>
        <v>4</v>
      </c>
      <c r="TT17" s="120">
        <f>RANK(TM17,TM$9:TM$497,0)</f>
        <v>388</v>
      </c>
      <c r="TU17" s="115">
        <f>RANK(TN17,TN$9:TN$497,0)</f>
        <v>365</v>
      </c>
      <c r="TV17" s="115">
        <f>RANK(TO17,TO$9:TO$497,0)</f>
        <v>426</v>
      </c>
      <c r="TW17" s="115">
        <f>RANK(TP17,TP$9:TP$497,0)</f>
        <v>401</v>
      </c>
      <c r="TX17" s="115">
        <f>RANK(TQ17,TQ$9:TQ$497,0)</f>
        <v>424</v>
      </c>
      <c r="TY17" s="115">
        <f>RANK(TR17,TR$9:TR$497,0)</f>
        <v>427</v>
      </c>
      <c r="TZ17" s="121">
        <f>RANK(TS17,TS$9:TS$497,0)</f>
        <v>423</v>
      </c>
      <c r="UA17" s="123"/>
      <c r="UB17" s="7" t="s">
        <v>1</v>
      </c>
    </row>
    <row r="18" spans="1:548" x14ac:dyDescent="0.15">
      <c r="A18" s="183">
        <v>10</v>
      </c>
      <c r="B18" s="203" t="s">
        <v>560</v>
      </c>
      <c r="C18" s="63"/>
      <c r="D18" s="63"/>
      <c r="E18" s="64" t="s">
        <v>518</v>
      </c>
      <c r="F18" s="65">
        <v>9</v>
      </c>
      <c r="G18" s="65" t="s">
        <v>519</v>
      </c>
      <c r="H18" s="65"/>
      <c r="I18" s="66" t="s">
        <v>521</v>
      </c>
      <c r="J18" s="67" t="s">
        <v>521</v>
      </c>
      <c r="K18" s="67" t="s">
        <v>521</v>
      </c>
      <c r="L18" s="67" t="s">
        <v>521</v>
      </c>
      <c r="M18" s="67" t="s">
        <v>521</v>
      </c>
      <c r="N18" s="67" t="s">
        <v>520</v>
      </c>
      <c r="O18" s="67" t="s">
        <v>520</v>
      </c>
      <c r="P18" s="67" t="s">
        <v>520</v>
      </c>
      <c r="Q18" s="67" t="s">
        <v>520</v>
      </c>
      <c r="R18" s="68" t="s">
        <v>521</v>
      </c>
      <c r="S18" s="69" t="s">
        <v>521</v>
      </c>
      <c r="T18" s="67" t="s">
        <v>521</v>
      </c>
      <c r="U18" s="67" t="s">
        <v>521</v>
      </c>
      <c r="V18" s="67" t="s">
        <v>521</v>
      </c>
      <c r="W18" s="67" t="s">
        <v>521</v>
      </c>
      <c r="X18" s="67" t="s">
        <v>521</v>
      </c>
      <c r="Y18" s="67" t="s">
        <v>521</v>
      </c>
      <c r="Z18" s="67" t="s">
        <v>521</v>
      </c>
      <c r="AA18" s="67" t="s">
        <v>521</v>
      </c>
      <c r="AB18" s="68" t="s">
        <v>521</v>
      </c>
      <c r="AC18" s="69" t="s">
        <v>521</v>
      </c>
      <c r="AD18" s="67" t="s">
        <v>521</v>
      </c>
      <c r="AE18" s="67" t="s">
        <v>521</v>
      </c>
      <c r="AF18" s="67" t="s">
        <v>521</v>
      </c>
      <c r="AG18" s="67" t="s">
        <v>521</v>
      </c>
      <c r="AH18" s="67" t="s">
        <v>521</v>
      </c>
      <c r="AI18" s="67" t="s">
        <v>521</v>
      </c>
      <c r="AJ18" s="67" t="s">
        <v>521</v>
      </c>
      <c r="AK18" s="67" t="s">
        <v>521</v>
      </c>
      <c r="AL18" s="68" t="s">
        <v>521</v>
      </c>
      <c r="AM18" s="69" t="s">
        <v>521</v>
      </c>
      <c r="AN18" s="67" t="s">
        <v>521</v>
      </c>
      <c r="AO18" s="67" t="s">
        <v>521</v>
      </c>
      <c r="AP18" s="67" t="s">
        <v>521</v>
      </c>
      <c r="AQ18" s="67" t="s">
        <v>521</v>
      </c>
      <c r="AR18" s="67" t="s">
        <v>521</v>
      </c>
      <c r="AS18" s="67" t="s">
        <v>521</v>
      </c>
      <c r="AT18" s="67" t="s">
        <v>521</v>
      </c>
      <c r="AU18" s="67" t="s">
        <v>521</v>
      </c>
      <c r="AV18" s="68" t="s">
        <v>521</v>
      </c>
      <c r="AW18" s="69" t="s">
        <v>521</v>
      </c>
      <c r="AX18" s="67" t="s">
        <v>521</v>
      </c>
      <c r="AY18" s="67" t="s">
        <v>521</v>
      </c>
      <c r="AZ18" s="67" t="s">
        <v>521</v>
      </c>
      <c r="BA18" s="67" t="s">
        <v>521</v>
      </c>
      <c r="BB18" s="67" t="s">
        <v>521</v>
      </c>
      <c r="BC18" s="67" t="s">
        <v>521</v>
      </c>
      <c r="BD18" s="67" t="s">
        <v>521</v>
      </c>
      <c r="BE18" s="67" t="s">
        <v>521</v>
      </c>
      <c r="BF18" s="68" t="s">
        <v>521</v>
      </c>
      <c r="BG18" s="69" t="s">
        <v>521</v>
      </c>
      <c r="BH18" s="67" t="s">
        <v>521</v>
      </c>
      <c r="BI18" s="67" t="s">
        <v>521</v>
      </c>
      <c r="BJ18" s="67" t="s">
        <v>521</v>
      </c>
      <c r="BK18" s="67" t="s">
        <v>521</v>
      </c>
      <c r="BL18" s="67" t="s">
        <v>521</v>
      </c>
      <c r="BM18" s="67" t="s">
        <v>521</v>
      </c>
      <c r="BN18" s="67" t="s">
        <v>521</v>
      </c>
      <c r="BO18" s="67" t="s">
        <v>521</v>
      </c>
      <c r="BP18" s="68" t="s">
        <v>521</v>
      </c>
      <c r="BQ18" s="70" t="s">
        <v>521</v>
      </c>
      <c r="BR18" s="67" t="s">
        <v>521</v>
      </c>
      <c r="BS18" s="67" t="s">
        <v>521</v>
      </c>
      <c r="BT18" s="67" t="s">
        <v>521</v>
      </c>
      <c r="BU18" s="67" t="s">
        <v>521</v>
      </c>
      <c r="BV18" s="67" t="s">
        <v>521</v>
      </c>
      <c r="BW18" s="67" t="s">
        <v>521</v>
      </c>
      <c r="BX18" s="67" t="s">
        <v>521</v>
      </c>
      <c r="BY18" s="67" t="s">
        <v>521</v>
      </c>
      <c r="BZ18" s="68" t="s">
        <v>521</v>
      </c>
      <c r="CA18" s="69" t="s">
        <v>521</v>
      </c>
      <c r="CB18" s="67" t="s">
        <v>521</v>
      </c>
      <c r="CC18" s="67" t="s">
        <v>521</v>
      </c>
      <c r="CD18" s="67" t="s">
        <v>521</v>
      </c>
      <c r="CE18" s="67" t="s">
        <v>521</v>
      </c>
      <c r="CF18" s="67" t="s">
        <v>521</v>
      </c>
      <c r="CG18" s="67" t="s">
        <v>521</v>
      </c>
      <c r="CH18" s="67" t="s">
        <v>521</v>
      </c>
      <c r="CI18" s="67" t="s">
        <v>521</v>
      </c>
      <c r="CJ18" s="68" t="s">
        <v>521</v>
      </c>
      <c r="CK18" s="69" t="s">
        <v>521</v>
      </c>
      <c r="CL18" s="67" t="s">
        <v>521</v>
      </c>
      <c r="CM18" s="67" t="s">
        <v>521</v>
      </c>
      <c r="CN18" s="67" t="s">
        <v>521</v>
      </c>
      <c r="CO18" s="67" t="s">
        <v>521</v>
      </c>
      <c r="CP18" s="67" t="s">
        <v>521</v>
      </c>
      <c r="CQ18" s="67" t="s">
        <v>521</v>
      </c>
      <c r="CR18" s="67" t="s">
        <v>521</v>
      </c>
      <c r="CS18" s="67" t="s">
        <v>521</v>
      </c>
      <c r="CT18" s="68" t="s">
        <v>521</v>
      </c>
      <c r="CU18" s="69" t="s">
        <v>521</v>
      </c>
      <c r="CV18" s="67" t="s">
        <v>521</v>
      </c>
      <c r="CW18" s="67" t="s">
        <v>521</v>
      </c>
      <c r="CX18" s="67" t="s">
        <v>521</v>
      </c>
      <c r="CY18" s="67" t="s">
        <v>521</v>
      </c>
      <c r="CZ18" s="67" t="s">
        <v>521</v>
      </c>
      <c r="DA18" s="67" t="s">
        <v>521</v>
      </c>
      <c r="DB18" s="67" t="s">
        <v>521</v>
      </c>
      <c r="DC18" s="67" t="s">
        <v>521</v>
      </c>
      <c r="DD18" s="68" t="s">
        <v>521</v>
      </c>
      <c r="DE18" s="69" t="s">
        <v>521</v>
      </c>
      <c r="DF18" s="71" t="s">
        <v>521</v>
      </c>
      <c r="DG18" s="67" t="s">
        <v>521</v>
      </c>
      <c r="DH18" s="67" t="s">
        <v>521</v>
      </c>
      <c r="DI18" s="67" t="s">
        <v>521</v>
      </c>
      <c r="DJ18" s="67" t="s">
        <v>521</v>
      </c>
      <c r="DK18" s="67" t="s">
        <v>521</v>
      </c>
      <c r="DL18" s="67" t="s">
        <v>521</v>
      </c>
      <c r="DM18" s="67" t="s">
        <v>521</v>
      </c>
      <c r="DN18" s="68" t="s">
        <v>521</v>
      </c>
      <c r="DO18" s="70" t="s">
        <v>521</v>
      </c>
      <c r="DP18" s="71" t="s">
        <v>521</v>
      </c>
      <c r="DQ18" s="67" t="s">
        <v>521</v>
      </c>
      <c r="DR18" s="67" t="s">
        <v>521</v>
      </c>
      <c r="DS18" s="67" t="s">
        <v>521</v>
      </c>
      <c r="DT18" s="67" t="s">
        <v>521</v>
      </c>
      <c r="DU18" s="67" t="s">
        <v>521</v>
      </c>
      <c r="DV18" s="67" t="s">
        <v>521</v>
      </c>
      <c r="DW18" s="67" t="s">
        <v>521</v>
      </c>
      <c r="DX18" s="72" t="s">
        <v>521</v>
      </c>
      <c r="DY18" s="73" t="s">
        <v>522</v>
      </c>
      <c r="DZ18" s="74">
        <v>2</v>
      </c>
      <c r="EA18" s="74">
        <v>3</v>
      </c>
      <c r="EB18" s="74">
        <v>3</v>
      </c>
      <c r="EC18" s="75">
        <v>4</v>
      </c>
      <c r="ED18" s="76" t="s">
        <v>522</v>
      </c>
      <c r="EE18" s="74">
        <f t="shared" si="16"/>
        <v>2</v>
      </c>
      <c r="EF18" s="74">
        <f t="shared" si="17"/>
        <v>6</v>
      </c>
      <c r="EG18" s="74">
        <f t="shared" si="18"/>
        <v>18</v>
      </c>
      <c r="EH18" s="77">
        <f t="shared" si="19"/>
        <v>72</v>
      </c>
      <c r="EI18" s="73">
        <v>20</v>
      </c>
      <c r="EJ18" s="74">
        <v>20</v>
      </c>
      <c r="EK18" s="74">
        <v>40</v>
      </c>
      <c r="EL18" s="74">
        <v>60</v>
      </c>
      <c r="EM18" s="75">
        <v>170</v>
      </c>
      <c r="EN18" s="78">
        <v>1</v>
      </c>
      <c r="EO18" s="79">
        <f t="shared" si="20"/>
        <v>0.5</v>
      </c>
      <c r="EP18" s="79">
        <f t="shared" si="21"/>
        <v>0.33333333333333337</v>
      </c>
      <c r="EQ18" s="79">
        <f t="shared" si="22"/>
        <v>0.16666666666666669</v>
      </c>
      <c r="ER18" s="80">
        <f t="shared" si="23"/>
        <v>0.11805555555555555</v>
      </c>
      <c r="ES18" s="81" t="s">
        <v>564</v>
      </c>
      <c r="ET18" s="82"/>
      <c r="EU18" s="83">
        <v>4</v>
      </c>
      <c r="EV18" s="73">
        <v>9</v>
      </c>
      <c r="EW18" s="74">
        <v>7</v>
      </c>
      <c r="EX18" s="74">
        <v>5</v>
      </c>
      <c r="EY18" s="74">
        <v>5</v>
      </c>
      <c r="EZ18" s="74">
        <v>3</v>
      </c>
      <c r="FA18" s="74">
        <v>3</v>
      </c>
      <c r="FB18" s="74">
        <v>9</v>
      </c>
      <c r="FC18" s="74">
        <v>7</v>
      </c>
      <c r="FD18" s="74">
        <f t="shared" si="24"/>
        <v>8</v>
      </c>
      <c r="FE18" s="84">
        <f t="shared" si="25"/>
        <v>12</v>
      </c>
      <c r="FF18" s="73">
        <f>RANK(EV18,$EV$9:$EV$497,0)</f>
        <v>428</v>
      </c>
      <c r="FG18" s="74">
        <f>RANK(EW18,$EW$9:$EW$497,0)</f>
        <v>424</v>
      </c>
      <c r="FH18" s="74">
        <f>RANK(EX18,$EX$9:$EX$497,0)</f>
        <v>425</v>
      </c>
      <c r="FI18" s="74">
        <f>RANK(EY18,$EY$9:$EY$497,0)</f>
        <v>423</v>
      </c>
      <c r="FJ18" s="74">
        <f>RANK(EZ18,$EZ$9:$EZ$497,0)</f>
        <v>426</v>
      </c>
      <c r="FK18" s="74">
        <f>RANK(FA18,$FA$9:$FA$497,0)</f>
        <v>420</v>
      </c>
      <c r="FL18" s="74">
        <f>RANK(FB18,$FB$9:$FB$497,0)</f>
        <v>395</v>
      </c>
      <c r="FM18" s="74">
        <f>RANK(FC18,$FC$9:$FC$497,0)</f>
        <v>392</v>
      </c>
      <c r="FN18" s="74">
        <f>RANK(FD18,$FD$9:$FD$497,0)</f>
        <v>430</v>
      </c>
      <c r="FO18" s="84">
        <f>RANK(FE18,$FE$9:$FE$497,0)</f>
        <v>427</v>
      </c>
      <c r="FP18" s="73">
        <f>COUNTIFS($EV$9:$EV$497,"&gt;"&amp;EV18,$ES$9:$ES$497,ES18)+1</f>
        <v>97</v>
      </c>
      <c r="FQ18" s="74">
        <f>COUNTIFS($EW$9:$EW$497,"&gt;"&amp;EW18,$ES$9:$ES$497,ES18)+1</f>
        <v>97</v>
      </c>
      <c r="FR18" s="74">
        <f>COUNTIFS($EX$9:$EX$497,"&gt;"&amp;EX18,$ES$9:$ES$497,ES18)+1</f>
        <v>96</v>
      </c>
      <c r="FS18" s="74">
        <f>COUNTIFS($EY$9:$EY$497,"&gt;"&amp;EY18,$ES$9:$ES$497,ES18)+1</f>
        <v>96</v>
      </c>
      <c r="FT18" s="74">
        <f>COUNTIFS($EZ$9:$EZ$497,"&gt;"&amp;EZ18,$ES$9:$ES$497,ES18)+1</f>
        <v>95</v>
      </c>
      <c r="FU18" s="74">
        <f>COUNTIFS($FA$9:$FA$497,"&gt;"&amp;FA18,$ES$9:$ES$497,ES18)+1</f>
        <v>96</v>
      </c>
      <c r="FV18" s="74">
        <f>COUNTIFS($FB$9:$FB$497,"&gt;"&amp;FB18,$ES$9:$ES$497,ES18)+1</f>
        <v>97</v>
      </c>
      <c r="FW18" s="74">
        <f>COUNTIFS($FC$9:$FC$497,"&gt;"&amp;FC18,$ES$9:$ES$497,ES18)+1</f>
        <v>96</v>
      </c>
      <c r="FX18" s="74">
        <f>COUNTIFS($FD$9:$FD$497,"&gt;"&amp;FD18,$ES$9:$ES$497,ES18)+1</f>
        <v>96</v>
      </c>
      <c r="FY18" s="84">
        <f>COUNTIFS($FE$9:$FE$497,"&gt;"&amp;FE18,$ES$9:$ES$497,ES18)+1</f>
        <v>96</v>
      </c>
      <c r="FZ18" s="85">
        <f t="shared" si="26"/>
        <v>1</v>
      </c>
      <c r="GA18" s="86">
        <f t="shared" si="27"/>
        <v>0.78</v>
      </c>
      <c r="GB18" s="86">
        <f t="shared" si="28"/>
        <v>0.56000000000000005</v>
      </c>
      <c r="GC18" s="86">
        <f t="shared" si="29"/>
        <v>0.56000000000000005</v>
      </c>
      <c r="GD18" s="86">
        <f t="shared" si="30"/>
        <v>0.33</v>
      </c>
      <c r="GE18" s="86">
        <f t="shared" si="31"/>
        <v>0.33</v>
      </c>
      <c r="GF18" s="86">
        <f t="shared" si="32"/>
        <v>1</v>
      </c>
      <c r="GG18" s="86">
        <f t="shared" si="33"/>
        <v>0.78</v>
      </c>
      <c r="GH18" s="86">
        <f t="shared" si="34"/>
        <v>0.89</v>
      </c>
      <c r="GI18" s="87">
        <f t="shared" si="35"/>
        <v>1.33</v>
      </c>
      <c r="GJ18" s="85">
        <f>ROUND(((FZ18-AVERAGE(FZ$9:FZ$497))/STDEVP(FZ$9:FZ$497)*10+50),2)</f>
        <v>51.3</v>
      </c>
      <c r="GK18" s="86">
        <f>ROUND(((GA18-AVERAGE(GA$9:GA$497))/STDEVP(GA$9:GA$497)*10+50),2)</f>
        <v>52.68</v>
      </c>
      <c r="GL18" s="86">
        <f>ROUND(((GB18-AVERAGE(GB$9:GB$497))/STDEVP(GB$9:GB$497)*10+50),2)</f>
        <v>49.14</v>
      </c>
      <c r="GM18" s="86">
        <f>ROUND(((GC18-AVERAGE(GC$9:GC$497))/STDEVP(GC$9:GC$497)*10+50),2)</f>
        <v>51.7</v>
      </c>
      <c r="GN18" s="86">
        <f>ROUND(((GD18-AVERAGE(GD$9:GD$497))/STDEVP(GD$9:GD$497)*10+50),2)</f>
        <v>47.87</v>
      </c>
      <c r="GO18" s="86">
        <f>ROUND(((GE18-AVERAGE(GE$9:GE$497))/STDEVP(GE$9:GE$497)*10+50),2)</f>
        <v>49.33</v>
      </c>
      <c r="GP18" s="86">
        <f>ROUND(((GF18-AVERAGE(GF$9:GF$497))/STDEVP(GF$9:GF$497)*10+50),2)</f>
        <v>61.5</v>
      </c>
      <c r="GQ18" s="86">
        <f>ROUND(((GG18-AVERAGE(GG$9:GG$497))/STDEVP(GG$9:GG$497)*10+50),2)</f>
        <v>54.66</v>
      </c>
      <c r="GR18" s="86">
        <f>ROUND(((GH18-AVERAGE(GH$9:GH$497))/STDEVP(GH$9:GH$497)*10+50),2)</f>
        <v>46.91</v>
      </c>
      <c r="GS18" s="87">
        <f>ROUND(((GI18-AVERAGE(GI$9:GI$497))/STDEVP(GI$9:GI$497)*10+50),2)</f>
        <v>52.44</v>
      </c>
      <c r="GT18" s="73">
        <f>RANK(GJ18,$GJ$9:$GJ$497,0)</f>
        <v>173</v>
      </c>
      <c r="GU18" s="74">
        <f>RANK(GK18,$GK$9:$GK$497,0)</f>
        <v>155</v>
      </c>
      <c r="GV18" s="74">
        <f>RANK(GL18,$GL$9:$GL$497,0)</f>
        <v>211</v>
      </c>
      <c r="GW18" s="74">
        <f>RANK(GM18,$GM$9:$GM$497,0)</f>
        <v>149</v>
      </c>
      <c r="GX18" s="74">
        <f>RANK(GN18,$GN$9:$GN$497,0)</f>
        <v>167</v>
      </c>
      <c r="GY18" s="74">
        <f>RANK(GO18,$GO$9:$GO$497,0)</f>
        <v>138</v>
      </c>
      <c r="GZ18" s="74">
        <f>RANK(GP18,$GP$9:$GP$497,0)</f>
        <v>50</v>
      </c>
      <c r="HA18" s="74">
        <f>RANK(GQ18,$GQ$9:$GQ$497,0)</f>
        <v>126</v>
      </c>
      <c r="HB18" s="74">
        <f>RANK(GR18,$GR$9:$GR$497,0)</f>
        <v>239</v>
      </c>
      <c r="HC18" s="84">
        <f>RANK(GS18,$GS$9:$GS$497,0)</f>
        <v>136</v>
      </c>
      <c r="HD18" s="85">
        <f>ROUND(AVERAGEIF($ES$9:$ES$497,$ES18,$FZ$9:$FZ$497),2)</f>
        <v>0.92</v>
      </c>
      <c r="HE18" s="86">
        <f>ROUND(AVERAGEIF($ES$9:$ES$497,$ES18,$GA$9:$GA$497),2)</f>
        <v>0.65</v>
      </c>
      <c r="HF18" s="86">
        <f>ROUND(AVERAGEIF($ES$9:$ES$497,$ES18,$GB$9:$GB$497),2)</f>
        <v>0.69</v>
      </c>
      <c r="HG18" s="86">
        <f>ROUND(AVERAGEIF($ES$9:$ES$497,$ES18,$GC$9:$GC$497),2)</f>
        <v>0.54</v>
      </c>
      <c r="HH18" s="86">
        <f>ROUND(AVERAGEIF($ES$9:$ES$497,$ES18,$GD$9:$GD$497),2)</f>
        <v>0.32</v>
      </c>
      <c r="HI18" s="86">
        <f>ROUND(AVERAGEIF($ES$9:$ES$497,$ES18,$GE$9:$GE$497),2)</f>
        <v>0.33</v>
      </c>
      <c r="HJ18" s="86">
        <f>ROUND(AVERAGEIF($ES$9:$ES$497,$ES18,$GF$9:$GF$497),2)</f>
        <v>0.98</v>
      </c>
      <c r="HK18" s="86">
        <f>ROUND(AVERAGEIF($ES$9:$ES$497,$ES18,$GG$9:$GG$497),2)</f>
        <v>0.86</v>
      </c>
      <c r="HL18" s="86">
        <f>ROUND(AVERAGEIF($ES$9:$ES$497,$ES18,$GH$9:$GH$497),2)</f>
        <v>1.01</v>
      </c>
      <c r="HM18" s="87">
        <f>ROUND(AVERAGEIF($ES$9:$ES$497,$ES18,$GI$9:$GI$497),2)</f>
        <v>1.55</v>
      </c>
      <c r="HN18" s="88">
        <f t="shared" si="36"/>
        <v>7.999999999999996E-2</v>
      </c>
      <c r="HO18" s="89">
        <f t="shared" si="37"/>
        <v>0.13</v>
      </c>
      <c r="HP18" s="89">
        <f t="shared" si="38"/>
        <v>-0.12999999999999989</v>
      </c>
      <c r="HQ18" s="89">
        <f t="shared" si="39"/>
        <v>2.0000000000000018E-2</v>
      </c>
      <c r="HR18" s="89">
        <f t="shared" si="40"/>
        <v>1.0000000000000009E-2</v>
      </c>
      <c r="HS18" s="89">
        <f t="shared" si="41"/>
        <v>0</v>
      </c>
      <c r="HT18" s="89">
        <f t="shared" si="42"/>
        <v>2.0000000000000018E-2</v>
      </c>
      <c r="HU18" s="89">
        <f t="shared" si="43"/>
        <v>-7.999999999999996E-2</v>
      </c>
      <c r="HV18" s="89">
        <f t="shared" si="44"/>
        <v>-0.12</v>
      </c>
      <c r="HW18" s="90">
        <f t="shared" si="45"/>
        <v>-0.21999999999999997</v>
      </c>
      <c r="HX18" s="73">
        <f>COUNTIFS($FZ$9:$FZ$497,"&gt;"&amp;FZ18,$ES$9:$ES$497,$ES18)+1</f>
        <v>34</v>
      </c>
      <c r="HY18" s="74">
        <f>COUNTIFS($GA$9:$GA$497,"&gt;"&amp;GA18,$ES$9:$ES$497,$ES18)+1</f>
        <v>21</v>
      </c>
      <c r="HZ18" s="74">
        <f>COUNTIFS($GB$9:$GB$497,"&gt;"&amp;GB18,$ES$9:$ES$497,$ES18)+1</f>
        <v>57</v>
      </c>
      <c r="IA18" s="74">
        <f>COUNTIFS($GC$9:$GC$497,"&gt;"&amp;GC18,$ES$9:$ES$497,$ES18)+1</f>
        <v>37</v>
      </c>
      <c r="IB18" s="74">
        <f>COUNTIFS($GD$9:$GD$497,"&gt;"&amp;GD18,$ES$9:$ES$497,$ES18)+1</f>
        <v>24</v>
      </c>
      <c r="IC18" s="74">
        <f>COUNTIFS($GE$9:$GE$497,"&gt;"&amp;GE18,$ES$9:$ES$497,$ES18)+1</f>
        <v>32</v>
      </c>
      <c r="ID18" s="74">
        <f>COUNTIFS($GF$9:$GF$497,"&gt;"&amp;GF18,$ES$9:$ES$497,$ES18)+1</f>
        <v>36</v>
      </c>
      <c r="IE18" s="74">
        <f>COUNTIFS($GG$9:$GG$497,"&gt;"&amp;GG18,$ES$9:$ES$497,$ES18)+1</f>
        <v>55</v>
      </c>
      <c r="IF18" s="74">
        <f>COUNTIFS($GH$9:$GH$497,"&gt;"&amp;GH18,$ES$9:$ES$497,$ES18)+1</f>
        <v>53</v>
      </c>
      <c r="IG18" s="84">
        <f>COUNTIFS($GI$9:$GI$497,"&gt;"&amp;GI18,$ES$9:$ES$497,$ES18)+1</f>
        <v>59</v>
      </c>
      <c r="IH18" s="91"/>
      <c r="II18" s="79"/>
      <c r="IJ18" s="79"/>
      <c r="IK18" s="79"/>
      <c r="IL18" s="79"/>
      <c r="IM18" s="92"/>
      <c r="IN18" s="93"/>
      <c r="IO18" s="94"/>
      <c r="IP18" s="95"/>
      <c r="IQ18" s="79"/>
      <c r="IR18" s="79"/>
      <c r="IS18" s="79"/>
      <c r="IT18" s="79"/>
      <c r="IU18" s="79"/>
      <c r="IV18" s="79"/>
      <c r="IW18" s="96"/>
      <c r="IX18" s="93"/>
      <c r="IY18" s="79"/>
      <c r="IZ18" s="79"/>
      <c r="JA18" s="79"/>
      <c r="JB18" s="79"/>
      <c r="JC18" s="79"/>
      <c r="JD18" s="79"/>
      <c r="JE18" s="97"/>
      <c r="JF18" s="95"/>
      <c r="JG18" s="79"/>
      <c r="JH18" s="79"/>
      <c r="JI18" s="79"/>
      <c r="JJ18" s="79"/>
      <c r="JK18" s="79"/>
      <c r="JL18" s="79"/>
      <c r="JM18" s="96"/>
      <c r="JN18" s="93"/>
      <c r="JO18" s="79"/>
      <c r="JP18" s="79"/>
      <c r="JQ18" s="79"/>
      <c r="JR18" s="79"/>
      <c r="JS18" s="79"/>
      <c r="JT18" s="79"/>
      <c r="JU18" s="79"/>
      <c r="JV18" s="79"/>
      <c r="JW18" s="79"/>
      <c r="JX18" s="79"/>
      <c r="JY18" s="79"/>
      <c r="JZ18" s="97"/>
      <c r="KA18" s="93"/>
      <c r="KB18" s="79"/>
      <c r="KC18" s="79"/>
      <c r="KD18" s="79"/>
      <c r="KE18" s="97"/>
      <c r="KF18" s="95"/>
      <c r="KG18" s="79"/>
      <c r="KH18" s="79"/>
      <c r="KI18" s="79"/>
      <c r="KJ18" s="79"/>
      <c r="KK18" s="98"/>
      <c r="KL18" s="79"/>
      <c r="KM18" s="79"/>
      <c r="KN18" s="79"/>
      <c r="KO18" s="79"/>
      <c r="KP18" s="79"/>
      <c r="KQ18" s="79"/>
      <c r="KR18" s="79"/>
      <c r="KS18" s="96"/>
      <c r="KT18" s="96"/>
      <c r="KU18" s="96"/>
      <c r="KV18" s="96"/>
      <c r="KW18" s="93"/>
      <c r="KX18" s="79"/>
      <c r="KY18" s="79"/>
      <c r="KZ18" s="79"/>
      <c r="LA18" s="79"/>
      <c r="LB18" s="79"/>
      <c r="LC18" s="96"/>
      <c r="LD18" s="93"/>
      <c r="LE18" s="94"/>
      <c r="LF18" s="99"/>
      <c r="LG18" s="75"/>
      <c r="LH18" s="93"/>
      <c r="LI18" s="79"/>
      <c r="LJ18" s="74"/>
      <c r="LK18" s="74"/>
      <c r="LL18" s="74"/>
      <c r="LM18" s="100"/>
      <c r="LN18" s="95"/>
      <c r="LO18" s="79"/>
      <c r="LP18" s="79"/>
      <c r="LQ18" s="79"/>
      <c r="LR18" s="96"/>
      <c r="LS18" s="93"/>
      <c r="LT18" s="79"/>
      <c r="LU18" s="79"/>
      <c r="LV18" s="79"/>
      <c r="LW18" s="79"/>
      <c r="LX18" s="79"/>
      <c r="LY18" s="79"/>
      <c r="LZ18" s="79"/>
      <c r="MA18" s="97"/>
      <c r="MB18" s="95"/>
      <c r="MC18" s="79"/>
      <c r="MD18" s="79"/>
      <c r="ME18" s="79"/>
      <c r="MF18" s="79"/>
      <c r="MG18" s="79"/>
      <c r="MH18" s="79"/>
      <c r="MI18" s="79"/>
      <c r="MJ18" s="79"/>
      <c r="MK18" s="79"/>
      <c r="ML18" s="79"/>
      <c r="MM18" s="79"/>
      <c r="MN18" s="98"/>
      <c r="MO18" s="98"/>
      <c r="MP18" s="96"/>
      <c r="MQ18" s="93"/>
      <c r="MR18" s="79"/>
      <c r="MS18" s="79"/>
      <c r="MT18" s="79"/>
      <c r="MU18" s="79"/>
      <c r="MV18" s="98"/>
      <c r="MW18" s="79"/>
      <c r="MX18" s="79"/>
      <c r="MY18" s="79"/>
      <c r="MZ18" s="79"/>
      <c r="NA18" s="79"/>
      <c r="NB18" s="79"/>
      <c r="NC18" s="79"/>
      <c r="ND18" s="96"/>
      <c r="NE18" s="96"/>
      <c r="NF18" s="96"/>
      <c r="NG18" s="96"/>
      <c r="NH18" s="93"/>
      <c r="NI18" s="79"/>
      <c r="NJ18" s="79"/>
      <c r="NK18" s="79"/>
      <c r="NL18" s="79"/>
      <c r="NM18" s="79"/>
      <c r="NN18" s="94"/>
      <c r="NO18" s="93"/>
      <c r="NP18" s="80"/>
      <c r="NQ18" s="124" t="s">
        <v>555</v>
      </c>
      <c r="NR18" s="102" t="s">
        <v>565</v>
      </c>
      <c r="NS18" s="102"/>
      <c r="NT18" s="102"/>
      <c r="NU18" s="102"/>
      <c r="NV18" s="104">
        <v>43720</v>
      </c>
      <c r="NW18" s="102" t="s">
        <v>525</v>
      </c>
      <c r="NX18" s="105" t="s">
        <v>566</v>
      </c>
      <c r="NY18" s="106" t="s">
        <v>567</v>
      </c>
      <c r="NZ18" s="105" t="s">
        <v>566</v>
      </c>
      <c r="OA18" s="107"/>
      <c r="OB18" s="107"/>
      <c r="OC18" s="107"/>
      <c r="OD18" s="108">
        <f t="shared" si="46"/>
        <v>72</v>
      </c>
      <c r="OE18" s="109">
        <v>7</v>
      </c>
      <c r="OF18" s="110">
        <f t="shared" si="47"/>
        <v>20</v>
      </c>
      <c r="OG18" s="109">
        <v>7</v>
      </c>
      <c r="OH18" s="111">
        <f>ROUND(AVERAGEIF($ES$9:$ES$497,$ES18,EV$9:EV$497),0)</f>
        <v>67</v>
      </c>
      <c r="OI18" s="112">
        <f>ROUND(AVERAGEIF($ES$9:$ES$497,$ES18,EW$9:EW$497),0)</f>
        <v>45</v>
      </c>
      <c r="OJ18" s="112">
        <f>ROUND(AVERAGEIF($ES$9:$ES$497,$ES18,EX$9:EX$497),0)</f>
        <v>51</v>
      </c>
      <c r="OK18" s="112">
        <f>ROUND(AVERAGEIF($ES$9:$ES$497,$ES18,EY$9:EY$497),0)</f>
        <v>39</v>
      </c>
      <c r="OL18" s="112">
        <f>ROUND(AVERAGEIF($ES$9:$ES$497,$ES18,EZ$9:EZ$497),0)</f>
        <v>21</v>
      </c>
      <c r="OM18" s="112">
        <f>ROUND(AVERAGEIF($ES$9:$ES$497,$ES18,FA$9:FA$497),0)</f>
        <v>21</v>
      </c>
      <c r="ON18" s="112">
        <f>ROUND(AVERAGEIF($ES$9:$ES$497,$ES18,FB$9:FB$497),0)</f>
        <v>68</v>
      </c>
      <c r="OO18" s="112">
        <f>ROUND(AVERAGEIF($ES$9:$ES$497,$ES18,FC$9:FC$497),0)</f>
        <v>64</v>
      </c>
      <c r="OP18" s="112">
        <f>ROUND(AVERAGEIF($ES$9:$ES$497,$ES18,FD$9:FD$497),0)</f>
        <v>72</v>
      </c>
      <c r="OQ18" s="113">
        <f>ROUND(AVERAGEIF($ES$9:$ES$497,$ES18,FE$9:FE$497),0)</f>
        <v>115</v>
      </c>
      <c r="OR18" s="114">
        <f>ROUND(EV18/MAX(EV$9:EV$497)*100,0)</f>
        <v>5</v>
      </c>
      <c r="OS18" s="115">
        <f>ROUND(EW18/MAX(EW$9:EW$497)*100,0)</f>
        <v>6</v>
      </c>
      <c r="OT18" s="115">
        <f>ROUND(EX18/MAX(EX$9:EX$497)*100,0)</f>
        <v>4</v>
      </c>
      <c r="OU18" s="115">
        <f>ROUND(EY18/MAX(EY$9:EY$497)*100,0)</f>
        <v>3</v>
      </c>
      <c r="OV18" s="115">
        <f>ROUND(EZ18/MAX(EZ$9:EZ$497)*100,0)</f>
        <v>2</v>
      </c>
      <c r="OW18" s="115">
        <f>ROUND(FA18/MAX(FA$9:FA$497)*100,0)</f>
        <v>3</v>
      </c>
      <c r="OX18" s="115">
        <f>ROUND(FB18/MAX(FB$9:FB$497)*100,0)</f>
        <v>7</v>
      </c>
      <c r="OY18" s="116">
        <f>ROUND(FC18/MAX(FC$9:FC$497)*100,0)</f>
        <v>5</v>
      </c>
      <c r="OZ18" s="115">
        <f>ROUND(FD18/MAX(FD$9:FD$497)*100,0)</f>
        <v>5</v>
      </c>
      <c r="PA18" s="117">
        <f>ROUND(FE18/MAX(FE$9:FE$497)*100,0)</f>
        <v>5</v>
      </c>
      <c r="PB18" s="118">
        <f t="shared" si="48"/>
        <v>56</v>
      </c>
      <c r="PC18" s="115">
        <f t="shared" si="49"/>
        <v>50</v>
      </c>
      <c r="PD18" s="115">
        <f t="shared" si="50"/>
        <v>62</v>
      </c>
      <c r="PE18" s="115">
        <f t="shared" si="51"/>
        <v>66</v>
      </c>
      <c r="PF18" s="115">
        <f t="shared" si="52"/>
        <v>49</v>
      </c>
      <c r="PG18" s="119">
        <f t="shared" si="53"/>
        <v>44</v>
      </c>
      <c r="PH18" s="118">
        <f>ROUND(PB18/MAX(PB$9:PB$497)*100,0)</f>
        <v>7</v>
      </c>
      <c r="PI18" s="115">
        <f>ROUND(PC18/MAX(PC$9:PC$497)*100,0)</f>
        <v>6</v>
      </c>
      <c r="PJ18" s="115">
        <f>ROUND(PD18/MAX(PD$9:PD$497)*100,0)</f>
        <v>7</v>
      </c>
      <c r="PK18" s="115">
        <f>ROUND(PE18/MAX(PE$9:PE$497)*100,0)</f>
        <v>7</v>
      </c>
      <c r="PL18" s="115">
        <f>ROUND(PF18/MAX(PF$9:PF$497)*100,0)</f>
        <v>7</v>
      </c>
      <c r="PM18" s="119">
        <f>ROUND(PG18/MAX(PG$9:PG$497)*100,0)</f>
        <v>6</v>
      </c>
      <c r="PN18" s="118">
        <f>RANK(PH18,PH$9:PH$497,0)</f>
        <v>427</v>
      </c>
      <c r="PO18" s="115">
        <f>RANK(PI18,PI$9:PI$497,0)</f>
        <v>426</v>
      </c>
      <c r="PP18" s="115">
        <f>RANK(PJ18,PJ$9:PJ$497,0)</f>
        <v>427</v>
      </c>
      <c r="PQ18" s="115">
        <f>RANK(PK18,PK$9:PK$497,0)</f>
        <v>424</v>
      </c>
      <c r="PR18" s="115">
        <f>RANK(PL18,PL$9:PL$497,0)</f>
        <v>428</v>
      </c>
      <c r="PS18" s="119">
        <f>RANK(PM18,PM$9:PM$497,0)</f>
        <v>429</v>
      </c>
      <c r="PT18" s="120">
        <f>ROUND(FZ18/MAX(FZ$9:FZ$497)*100,0)</f>
        <v>55</v>
      </c>
      <c r="PU18" s="115">
        <f>ROUND(GA18/MAX(GA$9:GA$497)*100,0)</f>
        <v>44</v>
      </c>
      <c r="PV18" s="115">
        <f>ROUND(GB18/MAX(GB$9:GB$497)*100,0)</f>
        <v>41</v>
      </c>
      <c r="PW18" s="115">
        <f>ROUND(GC18/MAX(GC$9:GC$497)*100,0)</f>
        <v>44</v>
      </c>
      <c r="PX18" s="115">
        <f>ROUND(GD18/MAX(GD$9:GD$497)*100,0)</f>
        <v>18</v>
      </c>
      <c r="PY18" s="115">
        <f>ROUND(GE18/MAX(GE$9:GE$497)*100,0)</f>
        <v>20</v>
      </c>
      <c r="PZ18" s="115">
        <f>ROUND(GF18/MAX(GF$9:GF$497)*100,0)</f>
        <v>47</v>
      </c>
      <c r="QA18" s="116">
        <f>ROUND(GG18/MAX(GG$9:GG$497)*100,0)</f>
        <v>43</v>
      </c>
      <c r="QB18" s="115">
        <f>ROUND(GH18/MAX(GH$9:GH$497)*100,0)</f>
        <v>40</v>
      </c>
      <c r="QC18" s="121">
        <f>ROUND(GI18/MAX(GI$9:GI$497)*100,0)</f>
        <v>42</v>
      </c>
      <c r="QD18" s="120">
        <f>ROUND(AVERAGEIF($ES$9:$ES$497,$ES18,PT$9:PT$497),0)</f>
        <v>50</v>
      </c>
      <c r="QE18" s="120">
        <f>ROUND(AVERAGEIF($ES$9:$ES$497,$ES18,PU$9:PU$497),0)</f>
        <v>37</v>
      </c>
      <c r="QF18" s="120">
        <f>ROUND(AVERAGEIF($ES$9:$ES$497,$ES18,PV$9:PV$497),0)</f>
        <v>50</v>
      </c>
      <c r="QG18" s="120">
        <f>ROUND(AVERAGEIF($ES$9:$ES$497,$ES18,PW$9:PW$497),0)</f>
        <v>43</v>
      </c>
      <c r="QH18" s="120">
        <f>ROUND(AVERAGEIF($ES$9:$ES$497,$ES18,PX$9:PX$497),0)</f>
        <v>18</v>
      </c>
      <c r="QI18" s="120">
        <f>ROUND(AVERAGEIF($ES$9:$ES$497,$ES18,PY$9:PY$497),0)</f>
        <v>20</v>
      </c>
      <c r="QJ18" s="120">
        <f>ROUND(AVERAGEIF($ES$9:$ES$497,$ES18,PZ$9:PZ$497),0)</f>
        <v>46</v>
      </c>
      <c r="QK18" s="120">
        <f>ROUND(AVERAGEIF($ES$9:$ES$497,$ES18,QA$9:QA$497),0)</f>
        <v>47</v>
      </c>
      <c r="QL18" s="120">
        <f>ROUND(AVERAGEIF($ES$9:$ES$497,$ES18,QB$9:QB$497),0)</f>
        <v>45</v>
      </c>
      <c r="QM18" s="120">
        <f>ROUND(AVERAGEIF($ES$9:$ES$497,$ES18,QC$9:QC$497),0)</f>
        <v>49</v>
      </c>
      <c r="QN18" s="114"/>
      <c r="QO18" s="115"/>
      <c r="QP18" s="115"/>
      <c r="QQ18" s="115"/>
      <c r="QR18" s="115"/>
      <c r="QS18" s="119"/>
      <c r="QT18" s="114"/>
      <c r="QU18" s="115"/>
      <c r="QV18" s="115"/>
      <c r="QW18" s="115"/>
      <c r="QX18" s="115"/>
      <c r="QY18" s="115"/>
      <c r="QZ18" s="114"/>
      <c r="RA18" s="115"/>
      <c r="RB18" s="115"/>
      <c r="RC18" s="115"/>
      <c r="RD18" s="115"/>
      <c r="RE18" s="115"/>
      <c r="RF18" s="122"/>
      <c r="RG18" s="115">
        <f>($RH$3*(IH18+IJ18)*100*100/MAX(EX$9:EX$497)*$RO$3) +($RH$3*(II18+IJ18)*100*100/MAX(EX$9:EX$497)*$RO$4) + ($RH$3*IK18*100*100/MAX(EX$9:EX$497)*0.098)</f>
        <v>0</v>
      </c>
      <c r="RH18" s="115">
        <f>($RH$4*IL18*100*100/MAX(EZ$9:EZ$497))*$RQ$3</f>
        <v>0</v>
      </c>
      <c r="RI18" s="115">
        <f>($RH$3*IM18*100*100/MAX(EY$9:EY$497))*$RQ$4</f>
        <v>0</v>
      </c>
      <c r="RJ18" s="115">
        <f>($RH$3*IN18*100*100/MAX(EX$9:EX$497))</f>
        <v>0</v>
      </c>
      <c r="RK18" s="115">
        <f>($RH$4*IO18*100*100/MAX(EZ$9:EZ$497))*$RQ$3</f>
        <v>0</v>
      </c>
      <c r="RL18" s="115">
        <f>(($RL$4*IP18*100*((100/MAX(EX$9:EX$497)+100/MAX(EZ$9:EZ$497))/2))+($RL$4*IQ18*100*((100/MAX(EX$9:EX$497)+100/MAX(EZ$9:EZ$497))/2))+($RL$4*IR18*100*((100/MAX(EX$9:EX$497)+100/MAX(EZ$9:EZ$497))/2))+($RL$4*IS18*100*((100/MAX(EX$9:EX$497)+100/MAX(EZ$9:EZ$497))/2))+($RL$4*IT18*100*((100/MAX(EX$9:EX$497)+100/MAX(EZ$9:EZ$497))/2))+($RL$4*IU18*100*((100/MAX(EX$9:EX$497)+100/MAX(EZ$9:EZ$497))/2))+($RL$4*IV18*100*((100/MAX(EX$9:EX$497)+100/MAX(EZ$9:EZ$497))/2))+($RL$4*IW18*100*((100/MAX(EX$9:EX$497)+100/MAX(EZ$9:EZ$497))/2)))*$RS$3</f>
        <v>0</v>
      </c>
      <c r="RM18" s="115">
        <f>(($RH$3*IX18*100*100/MAX(EX$9:EX$497))+($RH$3*IY18*100*100/MAX(EX$9:EX$497))+($RH$3*IZ18*100*100/MAX(EX$9:EX$497))+($RH$3*JA18*100*100/MAX(EX$9:EX$497))+($RH$3*JB18*100*100/MAX(EX$9:EX$497))+($RH$3*JC18*100*100/MAX(EX$9:EX$497))+($RH$3*JD18*100*100/MAX(EX$9:EX$497))+($RH$3*JE18*100*100/MAX(EX$9:EX$497)))*$RS$4</f>
        <v>0</v>
      </c>
      <c r="RN18" s="115">
        <f>(($RH$4*JF18*100*100/MAX(EZ$9:EZ$497)) + ($RH$4*JG18*100*100/MAX(EZ$9:EZ$497)) + ($RH$4*JH18*100*100/MAX(EZ$9:EZ$497)) + ($RH$4*JI18*100*100/MAX(EZ$9:EZ$497)) + ($RH$4*JJ18*100*100/MAX(EZ$9:EZ$497)) + ($RH$4*JK18*100*100/MAX(EZ$9:EZ$497)) + ($RH$4*JL18*100*100/MAX(EZ$9:EZ$497)) + ($RH$4*JM18*100*100/MAX(EZ$9:EZ$497)))*$RU$3</f>
        <v>0</v>
      </c>
      <c r="RO18" s="115">
        <f>(($RL$4*JN18*100*((100/MAX(EX$9:EX$497)+100/MAX(EZ$9:EZ$497))/2))+($RL$4*JO18*100*((100/MAX(EX$9:EX$497)+100/MAX(EZ$9:EZ$497))/2))+($RL$4*JP18*100*((100/MAX(EX$9:EX$497)+100/MAX(EZ$9:EZ$497))/2))+($RL$4*JQ18*100*((100/MAX(EX$9:EX$497)+100/MAX(EZ$9:EZ$497))/2))+($RL$4*JR18*100*((100/MAX(EX$9:EX$497)+100/MAX(EZ$9:EZ$497))/2))+($RL$4*JS18*100*((100/MAX(EX$9:EX$497)+100/MAX(EZ$9:EZ$497))/2))+($RL$4*JT18*100*((100/MAX(EX$9:EX$497)+100/MAX(EZ$9:EZ$497))/2))+($RL$4*JU18*100*((100/MAX(EX$9:EX$497)+100/MAX(EZ$9:EZ$497))/2))+($RL$4*JV18*100*((100/MAX(EX$9:EX$497)+100/MAX(EZ$9:EZ$497))/2))+($RL$4*JW18*100*((100/MAX(EX$9:EX$497)+100/MAX(EZ$9:EZ$497))/2))+($RL$4*JX18*100*((100/MAX(EX$9:EX$497)+100/MAX(EZ$9:EZ$497))/2))+($RL$4*JY18*100*((100/MAX(EX$9:EX$497)+100/MAX(EZ$9:EZ$497))/2))+($RL$4*JZ18*100*((100/MAX(EX$9:EX$497)+100/MAX(EZ$9:EZ$497))/2)))*$RW$3/2</f>
        <v>0</v>
      </c>
      <c r="RP18" s="119">
        <f>($RJ$3*KA18*100*100/MAX(FA$9:FA$497)) + ($RJ$3*KB18*100*100/MAX(FA$9:FA$497)/2) + ($RJ$3*KC18*100*100/MAX(FA$9:FA$497)/2) + ($RJ$3*KD18*100*100/MAX(FA$9:FA$497)/4) + ($RJ$3*KE18*100*100/MAX(FA$9:FA$497)/4)</f>
        <v>0</v>
      </c>
      <c r="RQ18" s="118">
        <f>($RL$4*KF18*100*((100/MAX(EX$9:EX$497)+100/MAX(EZ$9:EZ$497)))) * ($RO$3/2) + (($RL$4*KG18*100*((100/MAX(EX$9:EX$497)+100/MAX(EZ$9:EZ$497))))+($RL$4*KH18*100*((100/MAX(EX$9:EX$497)+100/MAX(EZ$9:EZ$497))))+($RL$4*KI18*100*((100/MAX(EX$9:EX$497)+100/MAX(EZ$9:EZ$497))))+($RL$4*KJ18*100*((100/MAX(EX$9:EX$497)+100/MAX(EZ$9:EZ$497))))+($RL$4*KK18*100*((100/MAX(EX$9:EX$497)+100/MAX(EZ$9:EZ$497))))+($RL$4*KL18*100*((100/MAX(EX$9:EX$497)+100/MAX(EZ$9:EZ$497))))+($RL$4*KM18*100*((100/MAX(EX$9:EX$497)+100/MAX(EZ$9:EZ$497))))+($RL$4*KN18*100*((100/MAX(EX$9:EX$497)+100/MAX(EZ$9:EZ$497))))+($RL$4*KO18*100*((100/MAX(EX$9:EX$497)+100/MAX(EZ$9:EZ$497))))+($RL$4*KP18*100*((100/MAX(EX$9:EX$497)+100/MAX(EZ$9:EZ$497))))+($RL$4*KQ18*100*((100/MAX(EX$9:EX$497)+100/MAX(EZ$9:EZ$497))))+($RL$4*KR18*100*((100/MAX(EX$9:EX$497)+100/MAX(EZ$9:EZ$497))))+($RL$4*KS18*100*((100/MAX(EX$9:EX$497)+100/MAX(EZ$9:EZ$497))))+($RL$4*KV18*100*((100/MAX(EX$9:EX$497)+100/MAX(EZ$9:EZ$497))))) * (($RO$3+$RO$4)/6)</f>
        <v>0</v>
      </c>
      <c r="RR18" s="115">
        <f>(($RL$4*KW18*100*((100/MAX(EX$9:EX$497)+100/MAX(EZ$9:EZ$497))))) * ($RO$3/2) + (($RL$4*KX18*100*((100/MAX(EX$9:EX$497)+100/MAX(EZ$9:EZ$497))))+($RL$4*KY18*100*((100/MAX(EX$9:EX$497)+100/MAX(EZ$9:EZ$497))))+($RL$4*KZ18*100*((100/MAX(EX$9:EX$497)+100/MAX(EZ$9:EZ$497))))+($RL$4*LA18*100*((100/MAX(EX$9:EX$497)+100/MAX(EZ$9:EZ$497))))+($RL$4*LB18*100*((100/MAX(EX$9:EX$497)+100/MAX(EZ$9:EZ$497))))+($RL$4*LC18*100*((100/MAX(EX$9:EX$497)+100/MAX(EZ$9:EZ$497))))) * (($RO$3+$RO$4)/6)</f>
        <v>0</v>
      </c>
      <c r="RS18" s="119">
        <f>(($RL$4*LD18*100*((100/MAX(EX$9:EX$497)+100/MAX(EZ$9:EZ$497))))+($RL$4*LE18*100*((100/MAX(EX$9:EX$497)+100/MAX(EZ$9:EZ$497))))) * (($RO$3+$RO$4)/6)</f>
        <v>0</v>
      </c>
      <c r="RT18" s="118">
        <f>($RJ$4*LH18*100*(100/MAX(EV$9:EV$497)))+($RJ$4*LI18*100*(100/MAX(EV$9:EV$497)))</f>
        <v>0</v>
      </c>
      <c r="RU18" s="119">
        <f>($RJ$4*LJ18*(100/MAX(EV$9:EV$497)))/2 + ($RL$3*LK18*(100/MAX(EW$9:EW$497))) + ($RJ$4*LL18*(100/MAX(EV$9:EV$497)))/4 + ($RL$3*LM18*(100/MAX(EW$9:EW$497)))</f>
        <v>0</v>
      </c>
      <c r="RV18" s="118">
        <f>($RJ$4*LN18*100*100/MAX(EV$9:EV$497)/2)+($RJ$4*LO18*100*100/MAX(EV$9:EV$497)/2)+($RJ$4*LP18*100*100/MAX(EV$9:EV$497))+($RJ$4*LQ18*100*100/MAX(EV$9:EV$497))+($RJ$4*LR18*100*100/MAX(EV$9:EV$497))</f>
        <v>0</v>
      </c>
      <c r="RW18" s="115">
        <f>($RJ$4*LS18*100*100/MAX(EV$9:EV$497)) + (($RJ$4*LT18*100*100/MAX(EV$9:EV$497))+($RJ$4*LU18*100*100/MAX(EV$9:EV$497))+($RJ$4*LV18*100*100/MAX(EV$9:EV$497))+($RJ$4*LW18*100*100/MAX(EV$9:EV$497))+($RJ$4*LX18*100*100/MAX(EV$9:EV$497))+($RJ$4*LY18*100*100/MAX(EV$9:EV$497))+($RJ$4*LZ18*100*100/MAX(EV$9:EV$497))+($RJ$4*MA18*100*100/MAX(EV$9:EV$497)))/2</f>
        <v>0</v>
      </c>
      <c r="RX18" s="119">
        <f>($RJ$4*MB18*100*100/MAX(EV$9:EV$497))+($RJ$4*MC18*100*100/MAX(EV$9:EV$497))+($RJ$4*MD18*100*100/MAX(EV$9:EV$497))+($RJ$4*ME18*100*100/MAX(EV$9:EV$497))+($RJ$4*MF18*100*100/MAX(EV$9:EV$497))+($RJ$4*MG18*100*100/MAX(EV$9:EV$497))+($RJ$4*MH18*100*100/MAX(EV$9:EV$497))+($RJ$4*MI18*100*100/MAX(EV$9:EV$497))+($RJ$4*MJ18*100*100/MAX(EV$9:EV$497))+($RJ$4*MK18*100*100/MAX(EV$9:EV$497))+($RJ$4*ML18*100*100/MAX(EV$9:EV$497))+($RJ$4*MM18*100*100/MAX(EV$9:EV$497))+($RJ$4*MN18*100*100/MAX(EV$9:EV$497))</f>
        <v>0</v>
      </c>
      <c r="RY18" s="118">
        <f>($RJ$4*MQ18*100*100/MAX(EV$9:EV$497))/2 + (($RJ$4*MR18*100*100/MAX(EV$9:EV$497))+($RJ$4*MS18*100*100/MAX(EV$9:EV$497))+($RJ$4*MT18*100*100/MAX(EV$9:EV$497))+($RJ$4*MU18*100*100/MAX(EV$9:EV$497))+($RJ$4*MV18*100*100/MAX(EV$9:EV$497))+($RJ$4*MW18*100*100/MAX(EV$9:EV$497))+($RJ$4*MX18*100*100/MAX(EV$9:EV$497))+($RJ$4*MY18*100*100/MAX(EV$9:EV$497))+($RJ$4*MZ18*100*100/MAX(EV$9:EV$497))+($RJ$4*NA18*100*100/MAX(EV$9:EV$497))+($RJ$4*NB18*100*100/MAX(EV$9:EV$497))+($RJ$4*NC18*100*100/MAX(EV$9:EV$497))+($RJ$4*ND18*100*100/MAX(EV$9:EV$497))+($RJ$4*NG18*100*100/MAX(EV$9:EV$497)))/4</f>
        <v>0</v>
      </c>
      <c r="RZ18" s="115">
        <f>($RJ$4*NH18*100*100/MAX(EV$9:EV$497))/2 + (($RJ$4*NI18*100*100/MAX(EV$9:EV$497))+($RJ$4*NJ18*100*100/MAX(EV$9:EV$497))+($RJ$4*NK18*100*100/MAX(EV$9:EV$497))+($RJ$4*NL18*100*100/MAX(EV$9:EV$497))+($RJ$4*NM18*100*100/MAX(EV$9:EV$497))+($RJ$4*NN18*100*100/MAX(EV$9:EV$497)))/4</f>
        <v>0</v>
      </c>
      <c r="SA18" s="117">
        <f>(($RJ$4*NO18*100*100/MAX(EV$9:EV$497))+($RJ$4*NP18*100*100/MAX(EV$9:EV$497)))/4</f>
        <v>0</v>
      </c>
      <c r="SB18" s="118">
        <f t="shared" si="54"/>
        <v>0</v>
      </c>
      <c r="SC18" s="115">
        <f t="shared" si="55"/>
        <v>0</v>
      </c>
      <c r="SD18" s="115">
        <f t="shared" si="56"/>
        <v>0</v>
      </c>
      <c r="SE18" s="115">
        <f t="shared" si="57"/>
        <v>0</v>
      </c>
      <c r="SF18" s="115">
        <f t="shared" si="58"/>
        <v>0</v>
      </c>
      <c r="SG18" s="115">
        <f t="shared" si="59"/>
        <v>0</v>
      </c>
      <c r="SH18" s="115">
        <f>ROUND(SB18/MAX(SB$9:SB$497)*100,0)</f>
        <v>0</v>
      </c>
      <c r="SI18" s="115">
        <f>ROUND(SC18/MAX(SC$9:SC$497)*100,0)</f>
        <v>0</v>
      </c>
      <c r="SJ18" s="115">
        <f>ROUND(SD18/MAX(SD$9:SD$497)*100,0)</f>
        <v>0</v>
      </c>
      <c r="SK18" s="115">
        <f>ROUND(SE18/MAX(SE$9:SE$497)*100,0)</f>
        <v>0</v>
      </c>
      <c r="SL18" s="115">
        <f>ROUND(SF18/MAX(SF$9:SF$497)*100,0)</f>
        <v>0</v>
      </c>
      <c r="SM18" s="121">
        <f>ROUND(SG18/MAX(SG$9:SG$497)*100,0)</f>
        <v>0</v>
      </c>
      <c r="SN18" s="115">
        <f>ROUND(AVERAGEIF($ES$9:$ES$497,$ES18,SH$9:SH$497),0)</f>
        <v>24</v>
      </c>
      <c r="SO18" s="115">
        <f>ROUND(AVERAGEIF($ES$9:$ES$497,$ES18,SI$9:SI$497),0)</f>
        <v>22</v>
      </c>
      <c r="SP18" s="115">
        <f>ROUND(AVERAGEIF($ES$9:$ES$497,$ES18,SJ$9:SJ$497),0)</f>
        <v>5</v>
      </c>
      <c r="SQ18" s="115">
        <f>ROUND(AVERAGEIF($ES$9:$ES$497,$ES18,SK$9:SK$497),0)</f>
        <v>19</v>
      </c>
      <c r="SR18" s="115">
        <f>ROUND(AVERAGEIF($ES$9:$ES$497,$ES18,SL$9:SL$497),0)</f>
        <v>8</v>
      </c>
      <c r="SS18" s="121">
        <f>ROUND(AVERAGEIF($ES$9:$ES$497,$ES18,SM$9:SM$497),0)</f>
        <v>6</v>
      </c>
      <c r="ST18" s="114">
        <f>RANK(SB18,SB$9:SB$497,0)</f>
        <v>323</v>
      </c>
      <c r="SU18" s="115">
        <f>RANK(SC18,SC$9:SC$497,0)</f>
        <v>320</v>
      </c>
      <c r="SV18" s="115">
        <f>RANK(SD18,SD$9:SD$497,0)</f>
        <v>320</v>
      </c>
      <c r="SW18" s="115">
        <f>RANK(SE18,SE$9:SE$497,0)</f>
        <v>320</v>
      </c>
      <c r="SX18" s="115">
        <f>RANK(SF18,SF$9:SF$497,0)</f>
        <v>317</v>
      </c>
      <c r="SY18" s="115">
        <f>RANK(SG18,SG$9:SG$497,0)</f>
        <v>308</v>
      </c>
      <c r="SZ18" s="115">
        <f>COUNTIFS(SB$9:SB$497,"&gt;"&amp;SB18,$ES$9:$ES$497,$ES18)+1</f>
        <v>72</v>
      </c>
      <c r="TA18" s="115">
        <f>COUNTIFS(SC$9:SC$497,"&gt;"&amp;SC18,$ES$9:$ES$497,$ES18)+1</f>
        <v>72</v>
      </c>
      <c r="TB18" s="115">
        <f>COUNTIFS(SD$9:SD$497,"&gt;"&amp;SD18,$ES$9:$ES$497,$ES18)+1</f>
        <v>72</v>
      </c>
      <c r="TC18" s="115">
        <f>COUNTIFS(SE$9:SE$497,"&gt;"&amp;SE18,$ES$9:$ES$497,$ES18)+1</f>
        <v>72</v>
      </c>
      <c r="TD18" s="115">
        <f>COUNTIFS(SF$9:SF$497,"&gt;"&amp;SF18,$ES$9:$ES$497,$ES18)+1</f>
        <v>72</v>
      </c>
      <c r="TE18" s="117">
        <f>COUNTIFS(SG$9:SG$497,"&gt;"&amp;SG18,$ES$9:$ES$497,$ES18)+1</f>
        <v>70</v>
      </c>
      <c r="TF18" s="118">
        <f t="shared" si="60"/>
        <v>7</v>
      </c>
      <c r="TG18" s="115">
        <f t="shared" si="61"/>
        <v>7</v>
      </c>
      <c r="TH18" s="115">
        <f t="shared" si="62"/>
        <v>6</v>
      </c>
      <c r="TI18" s="115">
        <f t="shared" si="63"/>
        <v>7</v>
      </c>
      <c r="TJ18" s="115">
        <f t="shared" si="64"/>
        <v>7</v>
      </c>
      <c r="TK18" s="115">
        <f t="shared" si="65"/>
        <v>7</v>
      </c>
      <c r="TL18" s="117">
        <f t="shared" si="66"/>
        <v>6</v>
      </c>
      <c r="TM18" s="118">
        <f>ROUND(TF18/MAX(TF$9:TF$497)*100,0)</f>
        <v>4</v>
      </c>
      <c r="TN18" s="115">
        <f>ROUND(TG18/MAX(TG$9:TG$497)*100,0)</f>
        <v>4</v>
      </c>
      <c r="TO18" s="115">
        <f>ROUND(TH18/MAX(TH$9:TH$497)*100,0)</f>
        <v>3</v>
      </c>
      <c r="TP18" s="115">
        <f>ROUND(TI18/MAX(TI$9:TI$497)*100,0)</f>
        <v>4</v>
      </c>
      <c r="TQ18" s="115">
        <f>ROUND(TJ18/MAX(TJ$9:TJ$497)*100,0)</f>
        <v>4</v>
      </c>
      <c r="TR18" s="115">
        <f>ROUND(TK18/MAX(TK$9:TK$497)*100,0)</f>
        <v>4</v>
      </c>
      <c r="TS18" s="119">
        <f>ROUND(TL18/MAX(TL$9:TL$497)*100,0)</f>
        <v>3</v>
      </c>
      <c r="TT18" s="120">
        <f>RANK(TM18,TM$9:TM$497,0)</f>
        <v>430</v>
      </c>
      <c r="TU18" s="115">
        <f>RANK(TN18,TN$9:TN$497,0)</f>
        <v>425</v>
      </c>
      <c r="TV18" s="115">
        <f>RANK(TO18,TO$9:TO$497,0)</f>
        <v>426</v>
      </c>
      <c r="TW18" s="115">
        <f>RANK(TP18,TP$9:TP$497,0)</f>
        <v>425</v>
      </c>
      <c r="TX18" s="115">
        <f>RANK(TQ18,TQ$9:TQ$497,0)</f>
        <v>424</v>
      </c>
      <c r="TY18" s="115">
        <f>RANK(TR18,TR$9:TR$497,0)</f>
        <v>427</v>
      </c>
      <c r="TZ18" s="121">
        <f>RANK(TS18,TS$9:TS$497,0)</f>
        <v>430</v>
      </c>
      <c r="UA18" s="123"/>
      <c r="UB18" s="7" t="s">
        <v>1</v>
      </c>
    </row>
    <row r="19" spans="1:548" x14ac:dyDescent="0.15">
      <c r="A19" s="62">
        <v>11</v>
      </c>
      <c r="B19" s="203" t="s">
        <v>565</v>
      </c>
      <c r="C19" s="63"/>
      <c r="D19" s="63"/>
      <c r="E19" s="64" t="s">
        <v>518</v>
      </c>
      <c r="F19" s="65">
        <v>9</v>
      </c>
      <c r="G19" s="65" t="s">
        <v>547</v>
      </c>
      <c r="H19" s="65"/>
      <c r="I19" s="66" t="s">
        <v>521</v>
      </c>
      <c r="J19" s="67" t="s">
        <v>521</v>
      </c>
      <c r="K19" s="67" t="s">
        <v>521</v>
      </c>
      <c r="L19" s="67" t="s">
        <v>521</v>
      </c>
      <c r="M19" s="67" t="s">
        <v>521</v>
      </c>
      <c r="N19" s="67" t="s">
        <v>520</v>
      </c>
      <c r="O19" s="67" t="s">
        <v>520</v>
      </c>
      <c r="P19" s="67" t="s">
        <v>520</v>
      </c>
      <c r="Q19" s="67" t="s">
        <v>520</v>
      </c>
      <c r="R19" s="68" t="s">
        <v>521</v>
      </c>
      <c r="S19" s="69" t="s">
        <v>521</v>
      </c>
      <c r="T19" s="67" t="s">
        <v>521</v>
      </c>
      <c r="U19" s="67" t="s">
        <v>521</v>
      </c>
      <c r="V19" s="67" t="s">
        <v>521</v>
      </c>
      <c r="W19" s="67" t="s">
        <v>521</v>
      </c>
      <c r="X19" s="67" t="s">
        <v>521</v>
      </c>
      <c r="Y19" s="67" t="s">
        <v>521</v>
      </c>
      <c r="Z19" s="67" t="s">
        <v>521</v>
      </c>
      <c r="AA19" s="67" t="s">
        <v>521</v>
      </c>
      <c r="AB19" s="68" t="s">
        <v>521</v>
      </c>
      <c r="AC19" s="69" t="s">
        <v>521</v>
      </c>
      <c r="AD19" s="67" t="s">
        <v>521</v>
      </c>
      <c r="AE19" s="67" t="s">
        <v>521</v>
      </c>
      <c r="AF19" s="67" t="s">
        <v>521</v>
      </c>
      <c r="AG19" s="67" t="s">
        <v>521</v>
      </c>
      <c r="AH19" s="67" t="s">
        <v>521</v>
      </c>
      <c r="AI19" s="67" t="s">
        <v>521</v>
      </c>
      <c r="AJ19" s="67" t="s">
        <v>521</v>
      </c>
      <c r="AK19" s="67" t="s">
        <v>521</v>
      </c>
      <c r="AL19" s="68" t="s">
        <v>521</v>
      </c>
      <c r="AM19" s="69" t="s">
        <v>521</v>
      </c>
      <c r="AN19" s="67" t="s">
        <v>521</v>
      </c>
      <c r="AO19" s="67" t="s">
        <v>521</v>
      </c>
      <c r="AP19" s="67" t="s">
        <v>521</v>
      </c>
      <c r="AQ19" s="67" t="s">
        <v>521</v>
      </c>
      <c r="AR19" s="67" t="s">
        <v>521</v>
      </c>
      <c r="AS19" s="67" t="s">
        <v>521</v>
      </c>
      <c r="AT19" s="67" t="s">
        <v>521</v>
      </c>
      <c r="AU19" s="67" t="s">
        <v>521</v>
      </c>
      <c r="AV19" s="68" t="s">
        <v>521</v>
      </c>
      <c r="AW19" s="69" t="s">
        <v>521</v>
      </c>
      <c r="AX19" s="67" t="s">
        <v>521</v>
      </c>
      <c r="AY19" s="67" t="s">
        <v>521</v>
      </c>
      <c r="AZ19" s="67" t="s">
        <v>521</v>
      </c>
      <c r="BA19" s="67" t="s">
        <v>521</v>
      </c>
      <c r="BB19" s="67" t="s">
        <v>521</v>
      </c>
      <c r="BC19" s="67" t="s">
        <v>521</v>
      </c>
      <c r="BD19" s="67" t="s">
        <v>521</v>
      </c>
      <c r="BE19" s="67" t="s">
        <v>521</v>
      </c>
      <c r="BF19" s="68" t="s">
        <v>521</v>
      </c>
      <c r="BG19" s="69" t="s">
        <v>521</v>
      </c>
      <c r="BH19" s="67" t="s">
        <v>521</v>
      </c>
      <c r="BI19" s="67" t="s">
        <v>521</v>
      </c>
      <c r="BJ19" s="67" t="s">
        <v>521</v>
      </c>
      <c r="BK19" s="67" t="s">
        <v>521</v>
      </c>
      <c r="BL19" s="67" t="s">
        <v>521</v>
      </c>
      <c r="BM19" s="67" t="s">
        <v>521</v>
      </c>
      <c r="BN19" s="67" t="s">
        <v>521</v>
      </c>
      <c r="BO19" s="67" t="s">
        <v>521</v>
      </c>
      <c r="BP19" s="68" t="s">
        <v>521</v>
      </c>
      <c r="BQ19" s="70" t="s">
        <v>521</v>
      </c>
      <c r="BR19" s="67" t="s">
        <v>521</v>
      </c>
      <c r="BS19" s="67" t="s">
        <v>521</v>
      </c>
      <c r="BT19" s="67" t="s">
        <v>521</v>
      </c>
      <c r="BU19" s="67" t="s">
        <v>521</v>
      </c>
      <c r="BV19" s="67" t="s">
        <v>521</v>
      </c>
      <c r="BW19" s="67" t="s">
        <v>521</v>
      </c>
      <c r="BX19" s="67" t="s">
        <v>521</v>
      </c>
      <c r="BY19" s="67" t="s">
        <v>521</v>
      </c>
      <c r="BZ19" s="68" t="s">
        <v>521</v>
      </c>
      <c r="CA19" s="69" t="s">
        <v>521</v>
      </c>
      <c r="CB19" s="67" t="s">
        <v>521</v>
      </c>
      <c r="CC19" s="67" t="s">
        <v>521</v>
      </c>
      <c r="CD19" s="67" t="s">
        <v>521</v>
      </c>
      <c r="CE19" s="67" t="s">
        <v>521</v>
      </c>
      <c r="CF19" s="67" t="s">
        <v>521</v>
      </c>
      <c r="CG19" s="67" t="s">
        <v>521</v>
      </c>
      <c r="CH19" s="67" t="s">
        <v>521</v>
      </c>
      <c r="CI19" s="67" t="s">
        <v>521</v>
      </c>
      <c r="CJ19" s="68" t="s">
        <v>521</v>
      </c>
      <c r="CK19" s="69" t="s">
        <v>521</v>
      </c>
      <c r="CL19" s="67" t="s">
        <v>521</v>
      </c>
      <c r="CM19" s="67" t="s">
        <v>521</v>
      </c>
      <c r="CN19" s="67" t="s">
        <v>521</v>
      </c>
      <c r="CO19" s="67" t="s">
        <v>521</v>
      </c>
      <c r="CP19" s="67" t="s">
        <v>521</v>
      </c>
      <c r="CQ19" s="67" t="s">
        <v>521</v>
      </c>
      <c r="CR19" s="67" t="s">
        <v>521</v>
      </c>
      <c r="CS19" s="67" t="s">
        <v>521</v>
      </c>
      <c r="CT19" s="68" t="s">
        <v>521</v>
      </c>
      <c r="CU19" s="69" t="s">
        <v>521</v>
      </c>
      <c r="CV19" s="67" t="s">
        <v>521</v>
      </c>
      <c r="CW19" s="67" t="s">
        <v>521</v>
      </c>
      <c r="CX19" s="67" t="s">
        <v>521</v>
      </c>
      <c r="CY19" s="67" t="s">
        <v>521</v>
      </c>
      <c r="CZ19" s="67" t="s">
        <v>521</v>
      </c>
      <c r="DA19" s="67" t="s">
        <v>521</v>
      </c>
      <c r="DB19" s="67" t="s">
        <v>521</v>
      </c>
      <c r="DC19" s="67" t="s">
        <v>521</v>
      </c>
      <c r="DD19" s="68" t="s">
        <v>521</v>
      </c>
      <c r="DE19" s="69" t="s">
        <v>521</v>
      </c>
      <c r="DF19" s="71" t="s">
        <v>521</v>
      </c>
      <c r="DG19" s="67" t="s">
        <v>521</v>
      </c>
      <c r="DH19" s="67" t="s">
        <v>521</v>
      </c>
      <c r="DI19" s="67" t="s">
        <v>521</v>
      </c>
      <c r="DJ19" s="67" t="s">
        <v>521</v>
      </c>
      <c r="DK19" s="67" t="s">
        <v>521</v>
      </c>
      <c r="DL19" s="67" t="s">
        <v>521</v>
      </c>
      <c r="DM19" s="67" t="s">
        <v>521</v>
      </c>
      <c r="DN19" s="68" t="s">
        <v>521</v>
      </c>
      <c r="DO19" s="70" t="s">
        <v>521</v>
      </c>
      <c r="DP19" s="71" t="s">
        <v>521</v>
      </c>
      <c r="DQ19" s="67" t="s">
        <v>521</v>
      </c>
      <c r="DR19" s="67" t="s">
        <v>521</v>
      </c>
      <c r="DS19" s="67" t="s">
        <v>521</v>
      </c>
      <c r="DT19" s="67" t="s">
        <v>521</v>
      </c>
      <c r="DU19" s="67" t="s">
        <v>521</v>
      </c>
      <c r="DV19" s="67" t="s">
        <v>521</v>
      </c>
      <c r="DW19" s="67" t="s">
        <v>521</v>
      </c>
      <c r="DX19" s="72" t="s">
        <v>521</v>
      </c>
      <c r="DY19" s="73" t="s">
        <v>522</v>
      </c>
      <c r="DZ19" s="74">
        <v>2</v>
      </c>
      <c r="EA19" s="74">
        <v>3</v>
      </c>
      <c r="EB19" s="74">
        <v>3</v>
      </c>
      <c r="EC19" s="75">
        <v>4</v>
      </c>
      <c r="ED19" s="76" t="s">
        <v>522</v>
      </c>
      <c r="EE19" s="74">
        <f t="shared" si="16"/>
        <v>2</v>
      </c>
      <c r="EF19" s="74">
        <f t="shared" si="17"/>
        <v>6</v>
      </c>
      <c r="EG19" s="74">
        <f t="shared" si="18"/>
        <v>18</v>
      </c>
      <c r="EH19" s="77">
        <f t="shared" si="19"/>
        <v>72</v>
      </c>
      <c r="EI19" s="73">
        <v>80</v>
      </c>
      <c r="EJ19" s="74">
        <v>110</v>
      </c>
      <c r="EK19" s="74">
        <v>220</v>
      </c>
      <c r="EL19" s="74">
        <v>360</v>
      </c>
      <c r="EM19" s="75">
        <v>1080</v>
      </c>
      <c r="EN19" s="78">
        <v>1</v>
      </c>
      <c r="EO19" s="79">
        <f t="shared" si="20"/>
        <v>0.6875</v>
      </c>
      <c r="EP19" s="79">
        <f t="shared" si="21"/>
        <v>0.45833333333333331</v>
      </c>
      <c r="EQ19" s="79">
        <f t="shared" si="22"/>
        <v>0.25</v>
      </c>
      <c r="ER19" s="80">
        <f t="shared" si="23"/>
        <v>0.1875</v>
      </c>
      <c r="ES19" s="128" t="s">
        <v>564</v>
      </c>
      <c r="ET19" s="82"/>
      <c r="EU19" s="83">
        <v>4</v>
      </c>
      <c r="EV19" s="73">
        <v>11</v>
      </c>
      <c r="EW19" s="74">
        <v>8</v>
      </c>
      <c r="EX19" s="74">
        <v>5</v>
      </c>
      <c r="EY19" s="74">
        <v>5</v>
      </c>
      <c r="EZ19" s="74">
        <v>3</v>
      </c>
      <c r="FA19" s="74">
        <v>3</v>
      </c>
      <c r="FB19" s="74">
        <v>12</v>
      </c>
      <c r="FC19" s="74">
        <v>6</v>
      </c>
      <c r="FD19" s="74">
        <f t="shared" si="24"/>
        <v>8</v>
      </c>
      <c r="FE19" s="84">
        <f t="shared" si="25"/>
        <v>11</v>
      </c>
      <c r="FF19" s="73">
        <f>RANK(EV19,$EV$9:$EV$497,0)</f>
        <v>422</v>
      </c>
      <c r="FG19" s="74">
        <f>RANK(EW19,$EW$9:$EW$497,0)</f>
        <v>419</v>
      </c>
      <c r="FH19" s="74">
        <f>RANK(EX19,$EX$9:$EX$497,0)</f>
        <v>425</v>
      </c>
      <c r="FI19" s="74">
        <f>RANK(EY19,$EY$9:$EY$497,0)</f>
        <v>423</v>
      </c>
      <c r="FJ19" s="74">
        <f>RANK(EZ19,$EZ$9:$EZ$497,0)</f>
        <v>426</v>
      </c>
      <c r="FK19" s="74">
        <f>RANK(FA19,$FA$9:$FA$497,0)</f>
        <v>420</v>
      </c>
      <c r="FL19" s="74">
        <f>RANK(FB19,$FB$9:$FB$497,0)</f>
        <v>369</v>
      </c>
      <c r="FM19" s="74">
        <f>RANK(FC19,$FC$9:$FC$497,0)</f>
        <v>401</v>
      </c>
      <c r="FN19" s="74">
        <f>RANK(FD19,$FD$9:$FD$497,0)</f>
        <v>430</v>
      </c>
      <c r="FO19" s="84">
        <f>RANK(FE19,$FE$9:$FE$497,0)</f>
        <v>430</v>
      </c>
      <c r="FP19" s="73">
        <f>COUNTIFS($EV$9:$EV$497,"&gt;"&amp;EV19,$ES$9:$ES$497,ES19)+1</f>
        <v>94</v>
      </c>
      <c r="FQ19" s="74">
        <f>COUNTIFS($EW$9:$EW$497,"&gt;"&amp;EW19,$ES$9:$ES$497,ES19)+1</f>
        <v>96</v>
      </c>
      <c r="FR19" s="74">
        <f>COUNTIFS($EX$9:$EX$497,"&gt;"&amp;EX19,$ES$9:$ES$497,ES19)+1</f>
        <v>96</v>
      </c>
      <c r="FS19" s="74">
        <f>COUNTIFS($EY$9:$EY$497,"&gt;"&amp;EY19,$ES$9:$ES$497,ES19)+1</f>
        <v>96</v>
      </c>
      <c r="FT19" s="74">
        <f>COUNTIFS($EZ$9:$EZ$497,"&gt;"&amp;EZ19,$ES$9:$ES$497,ES19)+1</f>
        <v>95</v>
      </c>
      <c r="FU19" s="74">
        <f>COUNTIFS($FA$9:$FA$497,"&gt;"&amp;FA19,$ES$9:$ES$497,ES19)+1</f>
        <v>96</v>
      </c>
      <c r="FV19" s="74">
        <f>COUNTIFS($FB$9:$FB$497,"&gt;"&amp;FB19,$ES$9:$ES$497,ES19)+1</f>
        <v>94</v>
      </c>
      <c r="FW19" s="74">
        <f>COUNTIFS($FC$9:$FC$497,"&gt;"&amp;FC19,$ES$9:$ES$497,ES19)+1</f>
        <v>97</v>
      </c>
      <c r="FX19" s="74">
        <f>COUNTIFS($FD$9:$FD$497,"&gt;"&amp;FD19,$ES$9:$ES$497,ES19)+1</f>
        <v>96</v>
      </c>
      <c r="FY19" s="84">
        <f>COUNTIFS($FE$9:$FE$497,"&gt;"&amp;FE19,$ES$9:$ES$497,ES19)+1</f>
        <v>97</v>
      </c>
      <c r="FZ19" s="85">
        <f t="shared" si="26"/>
        <v>1.22</v>
      </c>
      <c r="GA19" s="86">
        <f t="shared" si="27"/>
        <v>0.89</v>
      </c>
      <c r="GB19" s="86">
        <f t="shared" si="28"/>
        <v>0.56000000000000005</v>
      </c>
      <c r="GC19" s="86">
        <f t="shared" si="29"/>
        <v>0.56000000000000005</v>
      </c>
      <c r="GD19" s="86">
        <f t="shared" si="30"/>
        <v>0.33</v>
      </c>
      <c r="GE19" s="86">
        <f t="shared" si="31"/>
        <v>0.33</v>
      </c>
      <c r="GF19" s="86">
        <f t="shared" si="32"/>
        <v>1.33</v>
      </c>
      <c r="GG19" s="86">
        <f t="shared" si="33"/>
        <v>0.67</v>
      </c>
      <c r="GH19" s="86">
        <f t="shared" si="34"/>
        <v>0.89</v>
      </c>
      <c r="GI19" s="87">
        <f t="shared" si="35"/>
        <v>1.22</v>
      </c>
      <c r="GJ19" s="85">
        <f>ROUND(((FZ19-AVERAGE(FZ$9:FZ$497))/STDEVP(FZ$9:FZ$497)*10+50),2)</f>
        <v>59.86</v>
      </c>
      <c r="GK19" s="86">
        <f>ROUND(((GA19-AVERAGE(GA$9:GA$497))/STDEVP(GA$9:GA$497)*10+50),2)</f>
        <v>55.96</v>
      </c>
      <c r="GL19" s="86">
        <f>ROUND(((GB19-AVERAGE(GB$9:GB$497))/STDEVP(GB$9:GB$497)*10+50),2)</f>
        <v>49.14</v>
      </c>
      <c r="GM19" s="86">
        <f>ROUND(((GC19-AVERAGE(GC$9:GC$497))/STDEVP(GC$9:GC$497)*10+50),2)</f>
        <v>51.7</v>
      </c>
      <c r="GN19" s="86">
        <f>ROUND(((GD19-AVERAGE(GD$9:GD$497))/STDEVP(GD$9:GD$497)*10+50),2)</f>
        <v>47.87</v>
      </c>
      <c r="GO19" s="86">
        <f>ROUND(((GE19-AVERAGE(GE$9:GE$497))/STDEVP(GE$9:GE$497)*10+50),2)</f>
        <v>49.33</v>
      </c>
      <c r="GP19" s="86">
        <f>ROUND(((GF19-AVERAGE(GF$9:GF$497))/STDEVP(GF$9:GF$497)*10+50),2)</f>
        <v>71.89</v>
      </c>
      <c r="GQ19" s="86">
        <f>ROUND(((GG19-AVERAGE(GG$9:GG$497))/STDEVP(GG$9:GG$497)*10+50),2)</f>
        <v>51.22</v>
      </c>
      <c r="GR19" s="86">
        <f>ROUND(((GH19-AVERAGE(GH$9:GH$497))/STDEVP(GH$9:GH$497)*10+50),2)</f>
        <v>46.91</v>
      </c>
      <c r="GS19" s="87">
        <f>ROUND(((GI19-AVERAGE(GI$9:GI$497))/STDEVP(GI$9:GI$497)*10+50),2)</f>
        <v>50.13</v>
      </c>
      <c r="GT19" s="73">
        <f>RANK(GJ19,$GJ$9:$GJ$497,0)</f>
        <v>76</v>
      </c>
      <c r="GU19" s="74">
        <f>RANK(GK19,$GK$9:$GK$497,0)</f>
        <v>121</v>
      </c>
      <c r="GV19" s="74">
        <f>RANK(GL19,$GL$9:$GL$497,0)</f>
        <v>211</v>
      </c>
      <c r="GW19" s="74">
        <f>RANK(GM19,$GM$9:$GM$497,0)</f>
        <v>149</v>
      </c>
      <c r="GX19" s="74">
        <f>RANK(GN19,$GN$9:$GN$497,0)</f>
        <v>167</v>
      </c>
      <c r="GY19" s="74">
        <f>RANK(GO19,$GO$9:$GO$497,0)</f>
        <v>138</v>
      </c>
      <c r="GZ19" s="74">
        <f>RANK(GP19,$GP$9:$GP$497,0)</f>
        <v>10</v>
      </c>
      <c r="HA19" s="74">
        <f>RANK(GQ19,$GQ$9:$GQ$497,0)</f>
        <v>193</v>
      </c>
      <c r="HB19" s="74">
        <f>RANK(GR19,$GR$9:$GR$497,0)</f>
        <v>239</v>
      </c>
      <c r="HC19" s="84">
        <f>RANK(GS19,$GS$9:$GS$497,0)</f>
        <v>177</v>
      </c>
      <c r="HD19" s="85">
        <f>ROUND(AVERAGEIF($ES$9:$ES$497,$ES19,$FZ$9:$FZ$497),2)</f>
        <v>0.92</v>
      </c>
      <c r="HE19" s="86">
        <f>ROUND(AVERAGEIF($ES$9:$ES$497,$ES19,$GA$9:$GA$497),2)</f>
        <v>0.65</v>
      </c>
      <c r="HF19" s="86">
        <f>ROUND(AVERAGEIF($ES$9:$ES$497,$ES19,$GB$9:$GB$497),2)</f>
        <v>0.69</v>
      </c>
      <c r="HG19" s="86">
        <f>ROUND(AVERAGEIF($ES$9:$ES$497,$ES19,$GC$9:$GC$497),2)</f>
        <v>0.54</v>
      </c>
      <c r="HH19" s="86">
        <f>ROUND(AVERAGEIF($ES$9:$ES$497,$ES19,$GD$9:$GD$497),2)</f>
        <v>0.32</v>
      </c>
      <c r="HI19" s="86">
        <f>ROUND(AVERAGEIF($ES$9:$ES$497,$ES19,$GE$9:$GE$497),2)</f>
        <v>0.33</v>
      </c>
      <c r="HJ19" s="86">
        <f>ROUND(AVERAGEIF($ES$9:$ES$497,$ES19,$GF$9:$GF$497),2)</f>
        <v>0.98</v>
      </c>
      <c r="HK19" s="86">
        <f>ROUND(AVERAGEIF($ES$9:$ES$497,$ES19,$GG$9:$GG$497),2)</f>
        <v>0.86</v>
      </c>
      <c r="HL19" s="86">
        <f>ROUND(AVERAGEIF($ES$9:$ES$497,$ES19,$GH$9:$GH$497),2)</f>
        <v>1.01</v>
      </c>
      <c r="HM19" s="87">
        <f>ROUND(AVERAGEIF($ES$9:$ES$497,$ES19,$GI$9:$GI$497),2)</f>
        <v>1.55</v>
      </c>
      <c r="HN19" s="88">
        <f t="shared" si="36"/>
        <v>0.29999999999999993</v>
      </c>
      <c r="HO19" s="89">
        <f t="shared" si="37"/>
        <v>0.24</v>
      </c>
      <c r="HP19" s="89">
        <f t="shared" si="38"/>
        <v>-0.12999999999999989</v>
      </c>
      <c r="HQ19" s="89">
        <f t="shared" si="39"/>
        <v>2.0000000000000018E-2</v>
      </c>
      <c r="HR19" s="89">
        <f t="shared" si="40"/>
        <v>1.0000000000000009E-2</v>
      </c>
      <c r="HS19" s="89">
        <f t="shared" si="41"/>
        <v>0</v>
      </c>
      <c r="HT19" s="89">
        <f t="shared" si="42"/>
        <v>0.35000000000000009</v>
      </c>
      <c r="HU19" s="89">
        <f t="shared" si="43"/>
        <v>-0.18999999999999995</v>
      </c>
      <c r="HV19" s="89">
        <f t="shared" si="44"/>
        <v>-0.12</v>
      </c>
      <c r="HW19" s="90">
        <f t="shared" si="45"/>
        <v>-0.33000000000000007</v>
      </c>
      <c r="HX19" s="73">
        <f>COUNTIFS($FZ$9:$FZ$497,"&gt;"&amp;FZ19,$ES$9:$ES$497,$ES19)+1</f>
        <v>8</v>
      </c>
      <c r="HY19" s="74">
        <f>COUNTIFS($GA$9:$GA$497,"&gt;"&amp;GA19,$ES$9:$ES$497,$ES19)+1</f>
        <v>10</v>
      </c>
      <c r="HZ19" s="74">
        <f>COUNTIFS($GB$9:$GB$497,"&gt;"&amp;GB19,$ES$9:$ES$497,$ES19)+1</f>
        <v>57</v>
      </c>
      <c r="IA19" s="74">
        <f>COUNTIFS($GC$9:$GC$497,"&gt;"&amp;GC19,$ES$9:$ES$497,$ES19)+1</f>
        <v>37</v>
      </c>
      <c r="IB19" s="74">
        <f>COUNTIFS($GD$9:$GD$497,"&gt;"&amp;GD19,$ES$9:$ES$497,$ES19)+1</f>
        <v>24</v>
      </c>
      <c r="IC19" s="74">
        <f>COUNTIFS($GE$9:$GE$497,"&gt;"&amp;GE19,$ES$9:$ES$497,$ES19)+1</f>
        <v>32</v>
      </c>
      <c r="ID19" s="74">
        <f>COUNTIFS($GF$9:$GF$497,"&gt;"&amp;GF19,$ES$9:$ES$497,$ES19)+1</f>
        <v>9</v>
      </c>
      <c r="IE19" s="74">
        <f>COUNTIFS($GG$9:$GG$497,"&gt;"&amp;GG19,$ES$9:$ES$497,$ES19)+1</f>
        <v>84</v>
      </c>
      <c r="IF19" s="74">
        <f>COUNTIFS($GH$9:$GH$497,"&gt;"&amp;GH19,$ES$9:$ES$497,$ES19)+1</f>
        <v>53</v>
      </c>
      <c r="IG19" s="84">
        <f>COUNTIFS($GI$9:$GI$497,"&gt;"&amp;GI19,$ES$9:$ES$497,$ES19)+1</f>
        <v>77</v>
      </c>
      <c r="IH19" s="91"/>
      <c r="II19" s="79"/>
      <c r="IJ19" s="79"/>
      <c r="IK19" s="79"/>
      <c r="IL19" s="79"/>
      <c r="IM19" s="92"/>
      <c r="IN19" s="93"/>
      <c r="IO19" s="94"/>
      <c r="IP19" s="95"/>
      <c r="IQ19" s="79"/>
      <c r="IR19" s="79"/>
      <c r="IS19" s="79"/>
      <c r="IT19" s="79"/>
      <c r="IU19" s="79"/>
      <c r="IV19" s="79"/>
      <c r="IW19" s="96"/>
      <c r="IX19" s="93"/>
      <c r="IY19" s="79"/>
      <c r="IZ19" s="79"/>
      <c r="JA19" s="79"/>
      <c r="JB19" s="79"/>
      <c r="JC19" s="79"/>
      <c r="JD19" s="79"/>
      <c r="JE19" s="97"/>
      <c r="JF19" s="95"/>
      <c r="JG19" s="79"/>
      <c r="JH19" s="79"/>
      <c r="JI19" s="79"/>
      <c r="JJ19" s="79"/>
      <c r="JK19" s="79"/>
      <c r="JL19" s="79"/>
      <c r="JM19" s="96"/>
      <c r="JN19" s="93"/>
      <c r="JO19" s="79"/>
      <c r="JP19" s="79"/>
      <c r="JQ19" s="79"/>
      <c r="JR19" s="79"/>
      <c r="JS19" s="79"/>
      <c r="JT19" s="79"/>
      <c r="JU19" s="79"/>
      <c r="JV19" s="79"/>
      <c r="JW19" s="79"/>
      <c r="JX19" s="79"/>
      <c r="JY19" s="79"/>
      <c r="JZ19" s="97"/>
      <c r="KA19" s="93"/>
      <c r="KB19" s="79"/>
      <c r="KC19" s="79"/>
      <c r="KD19" s="79"/>
      <c r="KE19" s="97"/>
      <c r="KF19" s="95"/>
      <c r="KG19" s="79"/>
      <c r="KH19" s="79"/>
      <c r="KI19" s="79"/>
      <c r="KJ19" s="79"/>
      <c r="KK19" s="98"/>
      <c r="KL19" s="79"/>
      <c r="KM19" s="79"/>
      <c r="KN19" s="79"/>
      <c r="KO19" s="79"/>
      <c r="KP19" s="79"/>
      <c r="KQ19" s="79"/>
      <c r="KR19" s="79"/>
      <c r="KS19" s="96"/>
      <c r="KT19" s="96"/>
      <c r="KU19" s="96"/>
      <c r="KV19" s="96"/>
      <c r="KW19" s="93"/>
      <c r="KX19" s="79"/>
      <c r="KY19" s="79"/>
      <c r="KZ19" s="79"/>
      <c r="LA19" s="79"/>
      <c r="LB19" s="79"/>
      <c r="LC19" s="96"/>
      <c r="LD19" s="93"/>
      <c r="LE19" s="94"/>
      <c r="LF19" s="99"/>
      <c r="LG19" s="75"/>
      <c r="LH19" s="93"/>
      <c r="LI19" s="79"/>
      <c r="LJ19" s="74"/>
      <c r="LK19" s="74"/>
      <c r="LL19" s="74"/>
      <c r="LM19" s="100"/>
      <c r="LN19" s="95"/>
      <c r="LO19" s="79"/>
      <c r="LP19" s="79"/>
      <c r="LQ19" s="79"/>
      <c r="LR19" s="96"/>
      <c r="LS19" s="93"/>
      <c r="LT19" s="79"/>
      <c r="LU19" s="79"/>
      <c r="LV19" s="79"/>
      <c r="LW19" s="79"/>
      <c r="LX19" s="79"/>
      <c r="LY19" s="79"/>
      <c r="LZ19" s="79"/>
      <c r="MA19" s="97"/>
      <c r="MB19" s="95"/>
      <c r="MC19" s="79"/>
      <c r="MD19" s="79"/>
      <c r="ME19" s="79"/>
      <c r="MF19" s="79"/>
      <c r="MG19" s="79"/>
      <c r="MH19" s="79"/>
      <c r="MI19" s="79"/>
      <c r="MJ19" s="79"/>
      <c r="MK19" s="79"/>
      <c r="ML19" s="79"/>
      <c r="MM19" s="79"/>
      <c r="MN19" s="98"/>
      <c r="MO19" s="98"/>
      <c r="MP19" s="96"/>
      <c r="MQ19" s="93"/>
      <c r="MR19" s="79"/>
      <c r="MS19" s="79"/>
      <c r="MT19" s="79"/>
      <c r="MU19" s="79"/>
      <c r="MV19" s="98"/>
      <c r="MW19" s="79"/>
      <c r="MX19" s="79"/>
      <c r="MY19" s="79"/>
      <c r="MZ19" s="79"/>
      <c r="NA19" s="79"/>
      <c r="NB19" s="79">
        <v>0.03</v>
      </c>
      <c r="NC19" s="79"/>
      <c r="ND19" s="96"/>
      <c r="NE19" s="96"/>
      <c r="NF19" s="96"/>
      <c r="NG19" s="96"/>
      <c r="NH19" s="93"/>
      <c r="NI19" s="79"/>
      <c r="NJ19" s="79"/>
      <c r="NK19" s="79"/>
      <c r="NL19" s="79"/>
      <c r="NM19" s="79"/>
      <c r="NN19" s="94"/>
      <c r="NO19" s="93"/>
      <c r="NP19" s="80"/>
      <c r="NQ19" s="124" t="s">
        <v>560</v>
      </c>
      <c r="NR19" s="102" t="s">
        <v>568</v>
      </c>
      <c r="NS19" s="102"/>
      <c r="NT19" s="102"/>
      <c r="NU19" s="102"/>
      <c r="NV19" s="104">
        <v>43720</v>
      </c>
      <c r="NW19" s="102" t="s">
        <v>525</v>
      </c>
      <c r="NX19" s="125" t="s">
        <v>569</v>
      </c>
      <c r="NY19" s="126" t="s">
        <v>570</v>
      </c>
      <c r="NZ19" s="125" t="s">
        <v>569</v>
      </c>
      <c r="OA19" s="127"/>
      <c r="OB19" s="127"/>
      <c r="OC19" s="127"/>
      <c r="OD19" s="108">
        <f t="shared" si="46"/>
        <v>72</v>
      </c>
      <c r="OE19" s="109">
        <v>6</v>
      </c>
      <c r="OF19" s="110">
        <f t="shared" si="47"/>
        <v>80</v>
      </c>
      <c r="OG19" s="109">
        <v>6</v>
      </c>
      <c r="OH19" s="111">
        <f>ROUND(AVERAGEIF($ES$9:$ES$497,$ES19,EV$9:EV$497),0)</f>
        <v>67</v>
      </c>
      <c r="OI19" s="112">
        <f>ROUND(AVERAGEIF($ES$9:$ES$497,$ES19,EW$9:EW$497),0)</f>
        <v>45</v>
      </c>
      <c r="OJ19" s="112">
        <f>ROUND(AVERAGEIF($ES$9:$ES$497,$ES19,EX$9:EX$497),0)</f>
        <v>51</v>
      </c>
      <c r="OK19" s="112">
        <f>ROUND(AVERAGEIF($ES$9:$ES$497,$ES19,EY$9:EY$497),0)</f>
        <v>39</v>
      </c>
      <c r="OL19" s="112">
        <f>ROUND(AVERAGEIF($ES$9:$ES$497,$ES19,EZ$9:EZ$497),0)</f>
        <v>21</v>
      </c>
      <c r="OM19" s="112">
        <f>ROUND(AVERAGEIF($ES$9:$ES$497,$ES19,FA$9:FA$497),0)</f>
        <v>21</v>
      </c>
      <c r="ON19" s="112">
        <f>ROUND(AVERAGEIF($ES$9:$ES$497,$ES19,FB$9:FB$497),0)</f>
        <v>68</v>
      </c>
      <c r="OO19" s="112">
        <f>ROUND(AVERAGEIF($ES$9:$ES$497,$ES19,FC$9:FC$497),0)</f>
        <v>64</v>
      </c>
      <c r="OP19" s="112">
        <f>ROUND(AVERAGEIF($ES$9:$ES$497,$ES19,FD$9:FD$497),0)</f>
        <v>72</v>
      </c>
      <c r="OQ19" s="113">
        <f>ROUND(AVERAGEIF($ES$9:$ES$497,$ES19,FE$9:FE$497),0)</f>
        <v>115</v>
      </c>
      <c r="OR19" s="114">
        <f>ROUND(EV19/MAX(EV$9:EV$497)*100,0)</f>
        <v>6</v>
      </c>
      <c r="OS19" s="115">
        <f>ROUND(EW19/MAX(EW$9:EW$497)*100,0)</f>
        <v>6</v>
      </c>
      <c r="OT19" s="115">
        <f>ROUND(EX19/MAX(EX$9:EX$497)*100,0)</f>
        <v>4</v>
      </c>
      <c r="OU19" s="115">
        <f>ROUND(EY19/MAX(EY$9:EY$497)*100,0)</f>
        <v>3</v>
      </c>
      <c r="OV19" s="115">
        <f>ROUND(EZ19/MAX(EZ$9:EZ$497)*100,0)</f>
        <v>2</v>
      </c>
      <c r="OW19" s="115">
        <f>ROUND(FA19/MAX(FA$9:FA$497)*100,0)</f>
        <v>3</v>
      </c>
      <c r="OX19" s="115">
        <f>ROUND(FB19/MAX(FB$9:FB$497)*100,0)</f>
        <v>9</v>
      </c>
      <c r="OY19" s="116">
        <f>ROUND(FC19/MAX(FC$9:FC$497)*100,0)</f>
        <v>4</v>
      </c>
      <c r="OZ19" s="115">
        <f>ROUND(FD19/MAX(FD$9:FD$497)*100,0)</f>
        <v>5</v>
      </c>
      <c r="PA19" s="117">
        <f>ROUND(FE19/MAX(FE$9:FE$497)*100,0)</f>
        <v>4</v>
      </c>
      <c r="PB19" s="118">
        <f t="shared" si="48"/>
        <v>61</v>
      </c>
      <c r="PC19" s="115">
        <f t="shared" si="49"/>
        <v>55</v>
      </c>
      <c r="PD19" s="115">
        <f t="shared" si="50"/>
        <v>67</v>
      </c>
      <c r="PE19" s="115">
        <f t="shared" si="51"/>
        <v>69</v>
      </c>
      <c r="PF19" s="115">
        <f t="shared" si="52"/>
        <v>54</v>
      </c>
      <c r="PG19" s="119">
        <f t="shared" si="53"/>
        <v>48</v>
      </c>
      <c r="PH19" s="118">
        <f>ROUND(PB19/MAX(PB$9:PB$497)*100,0)</f>
        <v>7</v>
      </c>
      <c r="PI19" s="115">
        <f>ROUND(PC19/MAX(PC$9:PC$497)*100,0)</f>
        <v>7</v>
      </c>
      <c r="PJ19" s="115">
        <f>ROUND(PD19/MAX(PD$9:PD$497)*100,0)</f>
        <v>7</v>
      </c>
      <c r="PK19" s="115">
        <f>ROUND(PE19/MAX(PE$9:PE$497)*100,0)</f>
        <v>7</v>
      </c>
      <c r="PL19" s="115">
        <f>ROUND(PF19/MAX(PF$9:PF$497)*100,0)</f>
        <v>8</v>
      </c>
      <c r="PM19" s="119">
        <f>ROUND(PG19/MAX(PG$9:PG$497)*100,0)</f>
        <v>7</v>
      </c>
      <c r="PN19" s="118">
        <f>RANK(PH19,PH$9:PH$497,0)</f>
        <v>427</v>
      </c>
      <c r="PO19" s="115">
        <f>RANK(PI19,PI$9:PI$497,0)</f>
        <v>422</v>
      </c>
      <c r="PP19" s="115">
        <f>RANK(PJ19,PJ$9:PJ$497,0)</f>
        <v>427</v>
      </c>
      <c r="PQ19" s="115">
        <f>RANK(PK19,PK$9:PK$497,0)</f>
        <v>424</v>
      </c>
      <c r="PR19" s="115">
        <f>RANK(PL19,PL$9:PL$497,0)</f>
        <v>426</v>
      </c>
      <c r="PS19" s="119">
        <f>RANK(PM19,PM$9:PM$497,0)</f>
        <v>426</v>
      </c>
      <c r="PT19" s="120">
        <f>ROUND(FZ19/MAX(FZ$9:FZ$497)*100,0)</f>
        <v>67</v>
      </c>
      <c r="PU19" s="115">
        <f>ROUND(GA19/MAX(GA$9:GA$497)*100,0)</f>
        <v>50</v>
      </c>
      <c r="PV19" s="115">
        <f>ROUND(GB19/MAX(GB$9:GB$497)*100,0)</f>
        <v>41</v>
      </c>
      <c r="PW19" s="115">
        <f>ROUND(GC19/MAX(GC$9:GC$497)*100,0)</f>
        <v>44</v>
      </c>
      <c r="PX19" s="115">
        <f>ROUND(GD19/MAX(GD$9:GD$497)*100,0)</f>
        <v>18</v>
      </c>
      <c r="PY19" s="115">
        <f>ROUND(GE19/MAX(GE$9:GE$497)*100,0)</f>
        <v>20</v>
      </c>
      <c r="PZ19" s="115">
        <f>ROUND(GF19/MAX(GF$9:GF$497)*100,0)</f>
        <v>62</v>
      </c>
      <c r="QA19" s="116">
        <f>ROUND(GG19/MAX(GG$9:GG$497)*100,0)</f>
        <v>37</v>
      </c>
      <c r="QB19" s="115">
        <f>ROUND(GH19/MAX(GH$9:GH$497)*100,0)</f>
        <v>40</v>
      </c>
      <c r="QC19" s="121">
        <f>ROUND(GI19/MAX(GI$9:GI$497)*100,0)</f>
        <v>39</v>
      </c>
      <c r="QD19" s="120">
        <f>ROUND(AVERAGEIF($ES$9:$ES$497,$ES19,PT$9:PT$497),0)</f>
        <v>50</v>
      </c>
      <c r="QE19" s="120">
        <f>ROUND(AVERAGEIF($ES$9:$ES$497,$ES19,PU$9:PU$497),0)</f>
        <v>37</v>
      </c>
      <c r="QF19" s="120">
        <f>ROUND(AVERAGEIF($ES$9:$ES$497,$ES19,PV$9:PV$497),0)</f>
        <v>50</v>
      </c>
      <c r="QG19" s="120">
        <f>ROUND(AVERAGEIF($ES$9:$ES$497,$ES19,PW$9:PW$497),0)</f>
        <v>43</v>
      </c>
      <c r="QH19" s="120">
        <f>ROUND(AVERAGEIF($ES$9:$ES$497,$ES19,PX$9:PX$497),0)</f>
        <v>18</v>
      </c>
      <c r="QI19" s="120">
        <f>ROUND(AVERAGEIF($ES$9:$ES$497,$ES19,PY$9:PY$497),0)</f>
        <v>20</v>
      </c>
      <c r="QJ19" s="120">
        <f>ROUND(AVERAGEIF($ES$9:$ES$497,$ES19,PZ$9:PZ$497),0)</f>
        <v>46</v>
      </c>
      <c r="QK19" s="120">
        <f>ROUND(AVERAGEIF($ES$9:$ES$497,$ES19,QA$9:QA$497),0)</f>
        <v>47</v>
      </c>
      <c r="QL19" s="120">
        <f>ROUND(AVERAGEIF($ES$9:$ES$497,$ES19,QB$9:QB$497),0)</f>
        <v>45</v>
      </c>
      <c r="QM19" s="120">
        <f>ROUND(AVERAGEIF($ES$9:$ES$497,$ES19,QC$9:QC$497),0)</f>
        <v>49</v>
      </c>
      <c r="QN19" s="114"/>
      <c r="QO19" s="115"/>
      <c r="QP19" s="115"/>
      <c r="QQ19" s="115"/>
      <c r="QR19" s="115"/>
      <c r="QS19" s="119"/>
      <c r="QT19" s="114"/>
      <c r="QU19" s="115"/>
      <c r="QV19" s="115"/>
      <c r="QW19" s="115"/>
      <c r="QX19" s="115"/>
      <c r="QY19" s="115"/>
      <c r="QZ19" s="114"/>
      <c r="RA19" s="115"/>
      <c r="RB19" s="115"/>
      <c r="RC19" s="115"/>
      <c r="RD19" s="115"/>
      <c r="RE19" s="115"/>
      <c r="RF19" s="122"/>
      <c r="RG19" s="115">
        <f>($RH$3*(IH19+IJ19)*100*100/MAX(EX$9:EX$497)*$RO$3) +($RH$3*(II19+IJ19)*100*100/MAX(EX$9:EX$497)*$RO$4) + ($RH$3*IK19*100*100/MAX(EX$9:EX$497)*0.098)</f>
        <v>0</v>
      </c>
      <c r="RH19" s="115">
        <f>($RH$4*IL19*100*100/MAX(EZ$9:EZ$497))*$RQ$3</f>
        <v>0</v>
      </c>
      <c r="RI19" s="115">
        <f>($RH$3*IM19*100*100/MAX(EY$9:EY$497))*$RQ$4</f>
        <v>0</v>
      </c>
      <c r="RJ19" s="115">
        <f>($RH$3*IN19*100*100/MAX(EX$9:EX$497))</f>
        <v>0</v>
      </c>
      <c r="RK19" s="115">
        <f>($RH$4*IO19*100*100/MAX(EZ$9:EZ$497))*$RQ$3</f>
        <v>0</v>
      </c>
      <c r="RL19" s="115">
        <f>(($RL$4*IP19*100*((100/MAX(EX$9:EX$497)+100/MAX(EZ$9:EZ$497))/2))+($RL$4*IQ19*100*((100/MAX(EX$9:EX$497)+100/MAX(EZ$9:EZ$497))/2))+($RL$4*IR19*100*((100/MAX(EX$9:EX$497)+100/MAX(EZ$9:EZ$497))/2))+($RL$4*IS19*100*((100/MAX(EX$9:EX$497)+100/MAX(EZ$9:EZ$497))/2))+($RL$4*IT19*100*((100/MAX(EX$9:EX$497)+100/MAX(EZ$9:EZ$497))/2))+($RL$4*IU19*100*((100/MAX(EX$9:EX$497)+100/MAX(EZ$9:EZ$497))/2))+($RL$4*IV19*100*((100/MAX(EX$9:EX$497)+100/MAX(EZ$9:EZ$497))/2))+($RL$4*IW19*100*((100/MAX(EX$9:EX$497)+100/MAX(EZ$9:EZ$497))/2)))*$RS$3</f>
        <v>0</v>
      </c>
      <c r="RM19" s="115">
        <f>(($RH$3*IX19*100*100/MAX(EX$9:EX$497))+($RH$3*IY19*100*100/MAX(EX$9:EX$497))+($RH$3*IZ19*100*100/MAX(EX$9:EX$497))+($RH$3*JA19*100*100/MAX(EX$9:EX$497))+($RH$3*JB19*100*100/MAX(EX$9:EX$497))+($RH$3*JC19*100*100/MAX(EX$9:EX$497))+($RH$3*JD19*100*100/MAX(EX$9:EX$497))+($RH$3*JE19*100*100/MAX(EX$9:EX$497)))*$RS$4</f>
        <v>0</v>
      </c>
      <c r="RN19" s="115">
        <f>(($RH$4*JF19*100*100/MAX(EZ$9:EZ$497)) + ($RH$4*JG19*100*100/MAX(EZ$9:EZ$497)) + ($RH$4*JH19*100*100/MAX(EZ$9:EZ$497)) + ($RH$4*JI19*100*100/MAX(EZ$9:EZ$497)) + ($RH$4*JJ19*100*100/MAX(EZ$9:EZ$497)) + ($RH$4*JK19*100*100/MAX(EZ$9:EZ$497)) + ($RH$4*JL19*100*100/MAX(EZ$9:EZ$497)) + ($RH$4*JM19*100*100/MAX(EZ$9:EZ$497)))*$RU$3</f>
        <v>0</v>
      </c>
      <c r="RO19" s="115">
        <f>(($RL$4*JN19*100*((100/MAX(EX$9:EX$497)+100/MAX(EZ$9:EZ$497))/2))+($RL$4*JO19*100*((100/MAX(EX$9:EX$497)+100/MAX(EZ$9:EZ$497))/2))+($RL$4*JP19*100*((100/MAX(EX$9:EX$497)+100/MAX(EZ$9:EZ$497))/2))+($RL$4*JQ19*100*((100/MAX(EX$9:EX$497)+100/MAX(EZ$9:EZ$497))/2))+($RL$4*JR19*100*((100/MAX(EX$9:EX$497)+100/MAX(EZ$9:EZ$497))/2))+($RL$4*JS19*100*((100/MAX(EX$9:EX$497)+100/MAX(EZ$9:EZ$497))/2))+($RL$4*JT19*100*((100/MAX(EX$9:EX$497)+100/MAX(EZ$9:EZ$497))/2))+($RL$4*JU19*100*((100/MAX(EX$9:EX$497)+100/MAX(EZ$9:EZ$497))/2))+($RL$4*JV19*100*((100/MAX(EX$9:EX$497)+100/MAX(EZ$9:EZ$497))/2))+($RL$4*JW19*100*((100/MAX(EX$9:EX$497)+100/MAX(EZ$9:EZ$497))/2))+($RL$4*JX19*100*((100/MAX(EX$9:EX$497)+100/MAX(EZ$9:EZ$497))/2))+($RL$4*JY19*100*((100/MAX(EX$9:EX$497)+100/MAX(EZ$9:EZ$497))/2))+($RL$4*JZ19*100*((100/MAX(EX$9:EX$497)+100/MAX(EZ$9:EZ$497))/2)))*$RW$3/2</f>
        <v>0</v>
      </c>
      <c r="RP19" s="119">
        <f>($RJ$3*KA19*100*100/MAX(FA$9:FA$497)) + ($RJ$3*KB19*100*100/MAX(FA$9:FA$497)/2) + ($RJ$3*KC19*100*100/MAX(FA$9:FA$497)/2) + ($RJ$3*KD19*100*100/MAX(FA$9:FA$497)/4) + ($RJ$3*KE19*100*100/MAX(FA$9:FA$497)/4)</f>
        <v>0</v>
      </c>
      <c r="RQ19" s="118">
        <f>($RL$4*KF19*100*((100/MAX(EX$9:EX$497)+100/MAX(EZ$9:EZ$497)))) * ($RO$3/2) + (($RL$4*KG19*100*((100/MAX(EX$9:EX$497)+100/MAX(EZ$9:EZ$497))))+($RL$4*KH19*100*((100/MAX(EX$9:EX$497)+100/MAX(EZ$9:EZ$497))))+($RL$4*KI19*100*((100/MAX(EX$9:EX$497)+100/MAX(EZ$9:EZ$497))))+($RL$4*KJ19*100*((100/MAX(EX$9:EX$497)+100/MAX(EZ$9:EZ$497))))+($RL$4*KK19*100*((100/MAX(EX$9:EX$497)+100/MAX(EZ$9:EZ$497))))+($RL$4*KL19*100*((100/MAX(EX$9:EX$497)+100/MAX(EZ$9:EZ$497))))+($RL$4*KM19*100*((100/MAX(EX$9:EX$497)+100/MAX(EZ$9:EZ$497))))+($RL$4*KN19*100*((100/MAX(EX$9:EX$497)+100/MAX(EZ$9:EZ$497))))+($RL$4*KO19*100*((100/MAX(EX$9:EX$497)+100/MAX(EZ$9:EZ$497))))+($RL$4*KP19*100*((100/MAX(EX$9:EX$497)+100/MAX(EZ$9:EZ$497))))+($RL$4*KQ19*100*((100/MAX(EX$9:EX$497)+100/MAX(EZ$9:EZ$497))))+($RL$4*KR19*100*((100/MAX(EX$9:EX$497)+100/MAX(EZ$9:EZ$497))))+($RL$4*KS19*100*((100/MAX(EX$9:EX$497)+100/MAX(EZ$9:EZ$497))))+($RL$4*KV19*100*((100/MAX(EX$9:EX$497)+100/MAX(EZ$9:EZ$497))))) * (($RO$3+$RO$4)/6)</f>
        <v>0</v>
      </c>
      <c r="RR19" s="115">
        <f>(($RL$4*KW19*100*((100/MAX(EX$9:EX$497)+100/MAX(EZ$9:EZ$497))))) * ($RO$3/2) + (($RL$4*KX19*100*((100/MAX(EX$9:EX$497)+100/MAX(EZ$9:EZ$497))))+($RL$4*KY19*100*((100/MAX(EX$9:EX$497)+100/MAX(EZ$9:EZ$497))))+($RL$4*KZ19*100*((100/MAX(EX$9:EX$497)+100/MAX(EZ$9:EZ$497))))+($RL$4*LA19*100*((100/MAX(EX$9:EX$497)+100/MAX(EZ$9:EZ$497))))+($RL$4*LB19*100*((100/MAX(EX$9:EX$497)+100/MAX(EZ$9:EZ$497))))+($RL$4*LC19*100*((100/MAX(EX$9:EX$497)+100/MAX(EZ$9:EZ$497))))) * (($RO$3+$RO$4)/6)</f>
        <v>0</v>
      </c>
      <c r="RS19" s="119">
        <f>(($RL$4*LD19*100*((100/MAX(EX$9:EX$497)+100/MAX(EZ$9:EZ$497))))+($RL$4*LE19*100*((100/MAX(EX$9:EX$497)+100/MAX(EZ$9:EZ$497))))) * (($RO$3+$RO$4)/6)</f>
        <v>0</v>
      </c>
      <c r="RT19" s="118">
        <f>($RJ$4*LH19*100*(100/MAX(EV$9:EV$497)))+($RJ$4*LI19*100*(100/MAX(EV$9:EV$497)))</f>
        <v>0</v>
      </c>
      <c r="RU19" s="119">
        <f>($RJ$4*LJ19*(100/MAX(EV$9:EV$497)))/2 + ($RL$3*LK19*(100/MAX(EW$9:EW$497))) + ($RJ$4*LL19*(100/MAX(EV$9:EV$497)))/4 + ($RL$3*LM19*(100/MAX(EW$9:EW$497)))</f>
        <v>0</v>
      </c>
      <c r="RV19" s="118">
        <f>($RJ$4*LN19*100*100/MAX(EV$9:EV$497)/2)+($RJ$4*LO19*100*100/MAX(EV$9:EV$497)/2)+($RJ$4*LP19*100*100/MAX(EV$9:EV$497))+($RJ$4*LQ19*100*100/MAX(EV$9:EV$497))+($RJ$4*LR19*100*100/MAX(EV$9:EV$497))</f>
        <v>0</v>
      </c>
      <c r="RW19" s="115">
        <f>($RJ$4*LS19*100*100/MAX(EV$9:EV$497)) + (($RJ$4*LT19*100*100/MAX(EV$9:EV$497))+($RJ$4*LU19*100*100/MAX(EV$9:EV$497))+($RJ$4*LV19*100*100/MAX(EV$9:EV$497))+($RJ$4*LW19*100*100/MAX(EV$9:EV$497))+($RJ$4*LX19*100*100/MAX(EV$9:EV$497))+($RJ$4*LY19*100*100/MAX(EV$9:EV$497))+($RJ$4*LZ19*100*100/MAX(EV$9:EV$497))+($RJ$4*MA19*100*100/MAX(EV$9:EV$497)))/2</f>
        <v>0</v>
      </c>
      <c r="RX19" s="119">
        <f>($RJ$4*MB19*100*100/MAX(EV$9:EV$497))+($RJ$4*MC19*100*100/MAX(EV$9:EV$497))+($RJ$4*MD19*100*100/MAX(EV$9:EV$497))+($RJ$4*ME19*100*100/MAX(EV$9:EV$497))+($RJ$4*MF19*100*100/MAX(EV$9:EV$497))+($RJ$4*MG19*100*100/MAX(EV$9:EV$497))+($RJ$4*MH19*100*100/MAX(EV$9:EV$497))+($RJ$4*MI19*100*100/MAX(EV$9:EV$497))+($RJ$4*MJ19*100*100/MAX(EV$9:EV$497))+($RJ$4*MK19*100*100/MAX(EV$9:EV$497))+($RJ$4*ML19*100*100/MAX(EV$9:EV$497))+($RJ$4*MM19*100*100/MAX(EV$9:EV$497))+($RJ$4*MN19*100*100/MAX(EV$9:EV$497))</f>
        <v>0</v>
      </c>
      <c r="RY19" s="118">
        <f>($RJ$4*MQ19*100*100/MAX(EV$9:EV$497))/2 + (($RJ$4*MR19*100*100/MAX(EV$9:EV$497))+($RJ$4*MS19*100*100/MAX(EV$9:EV$497))+($RJ$4*MT19*100*100/MAX(EV$9:EV$497))+($RJ$4*MU19*100*100/MAX(EV$9:EV$497))+($RJ$4*MV19*100*100/MAX(EV$9:EV$497))+($RJ$4*MW19*100*100/MAX(EV$9:EV$497))+($RJ$4*MX19*100*100/MAX(EV$9:EV$497))+($RJ$4*MY19*100*100/MAX(EV$9:EV$497))+($RJ$4*MZ19*100*100/MAX(EV$9:EV$497))+($RJ$4*NA19*100*100/MAX(EV$9:EV$497))+($RJ$4*NB19*100*100/MAX(EV$9:EV$497))+($RJ$4*NC19*100*100/MAX(EV$9:EV$497))+($RJ$4*ND19*100*100/MAX(EV$9:EV$497))+($RJ$4*NG19*100*100/MAX(EV$9:EV$497)))/4</f>
        <v>1.2640449438202248</v>
      </c>
      <c r="RZ19" s="115">
        <f>($RJ$4*NH19*100*100/MAX(EV$9:EV$497))/2 + (($RJ$4*NI19*100*100/MAX(EV$9:EV$497))+($RJ$4*NJ19*100*100/MAX(EV$9:EV$497))+($RJ$4*NK19*100*100/MAX(EV$9:EV$497))+($RJ$4*NL19*100*100/MAX(EV$9:EV$497))+($RJ$4*NM19*100*100/MAX(EV$9:EV$497))+($RJ$4*NN19*100*100/MAX(EV$9:EV$497)))/4</f>
        <v>0</v>
      </c>
      <c r="SA19" s="117">
        <f>(($RJ$4*NO19*100*100/MAX(EV$9:EV$497))+($RJ$4*NP19*100*100/MAX(EV$9:EV$497)))/4</f>
        <v>0</v>
      </c>
      <c r="SB19" s="118">
        <f t="shared" si="54"/>
        <v>1.2640449438202248</v>
      </c>
      <c r="SC19" s="115">
        <f t="shared" si="55"/>
        <v>0.25280898876404495</v>
      </c>
      <c r="SD19" s="115">
        <f t="shared" si="56"/>
        <v>0.3160112359550562</v>
      </c>
      <c r="SE19" s="115">
        <f t="shared" si="57"/>
        <v>0.25280898876404495</v>
      </c>
      <c r="SF19" s="115">
        <f t="shared" si="58"/>
        <v>0.3160112359550562</v>
      </c>
      <c r="SG19" s="115">
        <f t="shared" si="59"/>
        <v>1.2640449438202248</v>
      </c>
      <c r="SH19" s="115">
        <f>ROUND(SB19/MAX(SB$9:SB$497)*100,0)</f>
        <v>2</v>
      </c>
      <c r="SI19" s="115">
        <f>ROUND(SC19/MAX(SC$9:SC$497)*100,0)</f>
        <v>0</v>
      </c>
      <c r="SJ19" s="115">
        <f>ROUND(SD19/MAX(SD$9:SD$497)*100,0)</f>
        <v>1</v>
      </c>
      <c r="SK19" s="115">
        <f>ROUND(SE19/MAX(SE$9:SE$497)*100,0)</f>
        <v>0</v>
      </c>
      <c r="SL19" s="115">
        <f>ROUND(SF19/MAX(SF$9:SF$497)*100,0)</f>
        <v>1</v>
      </c>
      <c r="SM19" s="121">
        <f>ROUND(SG19/MAX(SG$9:SG$497)*100,0)</f>
        <v>1</v>
      </c>
      <c r="SN19" s="115">
        <f>ROUND(AVERAGEIF($ES$9:$ES$497,$ES19,SH$9:SH$497),0)</f>
        <v>24</v>
      </c>
      <c r="SO19" s="115">
        <f>ROUND(AVERAGEIF($ES$9:$ES$497,$ES19,SI$9:SI$497),0)</f>
        <v>22</v>
      </c>
      <c r="SP19" s="115">
        <f>ROUND(AVERAGEIF($ES$9:$ES$497,$ES19,SJ$9:SJ$497),0)</f>
        <v>5</v>
      </c>
      <c r="SQ19" s="115">
        <f>ROUND(AVERAGEIF($ES$9:$ES$497,$ES19,SK$9:SK$497),0)</f>
        <v>19</v>
      </c>
      <c r="SR19" s="115">
        <f>ROUND(AVERAGEIF($ES$9:$ES$497,$ES19,SL$9:SL$497),0)</f>
        <v>8</v>
      </c>
      <c r="SS19" s="121">
        <f>ROUND(AVERAGEIF($ES$9:$ES$497,$ES19,SM$9:SM$497),0)</f>
        <v>6</v>
      </c>
      <c r="ST19" s="114">
        <f>RANK(SB19,SB$9:SB$497,0)</f>
        <v>310</v>
      </c>
      <c r="SU19" s="115">
        <f>RANK(SC19,SC$9:SC$497,0)</f>
        <v>307</v>
      </c>
      <c r="SV19" s="115">
        <f>RANK(SD19,SD$9:SD$497,0)</f>
        <v>307</v>
      </c>
      <c r="SW19" s="115">
        <f>RANK(SE19,SE$9:SE$497,0)</f>
        <v>307</v>
      </c>
      <c r="SX19" s="115">
        <f>RANK(SF19,SF$9:SF$497,0)</f>
        <v>304</v>
      </c>
      <c r="SY19" s="115">
        <f>RANK(SG19,SG$9:SG$497,0)</f>
        <v>295</v>
      </c>
      <c r="SZ19" s="115">
        <f>COUNTIFS(SB$9:SB$497,"&gt;"&amp;SB19,$ES$9:$ES$497,$ES19)+1</f>
        <v>71</v>
      </c>
      <c r="TA19" s="115">
        <f>COUNTIFS(SC$9:SC$497,"&gt;"&amp;SC19,$ES$9:$ES$497,$ES19)+1</f>
        <v>71</v>
      </c>
      <c r="TB19" s="115">
        <f>COUNTIFS(SD$9:SD$497,"&gt;"&amp;SD19,$ES$9:$ES$497,$ES19)+1</f>
        <v>71</v>
      </c>
      <c r="TC19" s="115">
        <f>COUNTIFS(SE$9:SE$497,"&gt;"&amp;SE19,$ES$9:$ES$497,$ES19)+1</f>
        <v>71</v>
      </c>
      <c r="TD19" s="115">
        <f>COUNTIFS(SF$9:SF$497,"&gt;"&amp;SF19,$ES$9:$ES$497,$ES19)+1</f>
        <v>71</v>
      </c>
      <c r="TE19" s="117">
        <f>COUNTIFS(SG$9:SG$497,"&gt;"&amp;SG19,$ES$9:$ES$497,$ES19)+1</f>
        <v>69</v>
      </c>
      <c r="TF19" s="118">
        <f t="shared" si="60"/>
        <v>10</v>
      </c>
      <c r="TG19" s="115">
        <f t="shared" si="61"/>
        <v>7</v>
      </c>
      <c r="TH19" s="115">
        <f t="shared" si="62"/>
        <v>8</v>
      </c>
      <c r="TI19" s="115">
        <f t="shared" si="63"/>
        <v>7</v>
      </c>
      <c r="TJ19" s="115">
        <f t="shared" si="64"/>
        <v>8</v>
      </c>
      <c r="TK19" s="115">
        <f t="shared" si="65"/>
        <v>9</v>
      </c>
      <c r="TL19" s="117">
        <f t="shared" si="66"/>
        <v>8</v>
      </c>
      <c r="TM19" s="118">
        <f>ROUND(TF19/MAX(TF$9:TF$497)*100,0)</f>
        <v>6</v>
      </c>
      <c r="TN19" s="115">
        <f>ROUND(TG19/MAX(TG$9:TG$497)*100,0)</f>
        <v>4</v>
      </c>
      <c r="TO19" s="115">
        <f>ROUND(TH19/MAX(TH$9:TH$497)*100,0)</f>
        <v>4</v>
      </c>
      <c r="TP19" s="115">
        <f>ROUND(TI19/MAX(TI$9:TI$497)*100,0)</f>
        <v>4</v>
      </c>
      <c r="TQ19" s="115">
        <f>ROUND(TJ19/MAX(TJ$9:TJ$497)*100,0)</f>
        <v>4</v>
      </c>
      <c r="TR19" s="115">
        <f>ROUND(TK19/MAX(TK$9:TK$497)*100,0)</f>
        <v>5</v>
      </c>
      <c r="TS19" s="119">
        <f>ROUND(TL19/MAX(TL$9:TL$497)*100,0)</f>
        <v>4</v>
      </c>
      <c r="TT19" s="120">
        <f>RANK(TM19,TM$9:TM$497,0)</f>
        <v>423</v>
      </c>
      <c r="TU19" s="115">
        <f>RANK(TN19,TN$9:TN$497,0)</f>
        <v>425</v>
      </c>
      <c r="TV19" s="115">
        <f>RANK(TO19,TO$9:TO$497,0)</f>
        <v>422</v>
      </c>
      <c r="TW19" s="115">
        <f>RANK(TP19,TP$9:TP$497,0)</f>
        <v>425</v>
      </c>
      <c r="TX19" s="115">
        <f>RANK(TQ19,TQ$9:TQ$497,0)</f>
        <v>424</v>
      </c>
      <c r="TY19" s="115">
        <f>RANK(TR19,TR$9:TR$497,0)</f>
        <v>420</v>
      </c>
      <c r="TZ19" s="121">
        <f>RANK(TS19,TS$9:TS$497,0)</f>
        <v>423</v>
      </c>
      <c r="UA19" s="123"/>
      <c r="UB19" s="7" t="s">
        <v>1</v>
      </c>
    </row>
    <row r="20" spans="1:548" x14ac:dyDescent="0.15">
      <c r="A20" s="183">
        <v>12</v>
      </c>
      <c r="B20" s="203" t="s">
        <v>568</v>
      </c>
      <c r="C20" s="63"/>
      <c r="D20" s="63"/>
      <c r="E20" s="64" t="s">
        <v>518</v>
      </c>
      <c r="F20" s="65">
        <v>9</v>
      </c>
      <c r="G20" s="65" t="s">
        <v>571</v>
      </c>
      <c r="H20" s="65"/>
      <c r="I20" s="66" t="s">
        <v>521</v>
      </c>
      <c r="J20" s="67" t="s">
        <v>521</v>
      </c>
      <c r="K20" s="67" t="s">
        <v>521</v>
      </c>
      <c r="L20" s="67" t="s">
        <v>521</v>
      </c>
      <c r="M20" s="67" t="s">
        <v>521</v>
      </c>
      <c r="N20" s="67" t="s">
        <v>520</v>
      </c>
      <c r="O20" s="67" t="s">
        <v>520</v>
      </c>
      <c r="P20" s="67" t="s">
        <v>520</v>
      </c>
      <c r="Q20" s="67" t="s">
        <v>520</v>
      </c>
      <c r="R20" s="68" t="s">
        <v>521</v>
      </c>
      <c r="S20" s="69" t="s">
        <v>521</v>
      </c>
      <c r="T20" s="67" t="s">
        <v>521</v>
      </c>
      <c r="U20" s="67" t="s">
        <v>521</v>
      </c>
      <c r="V20" s="67" t="s">
        <v>521</v>
      </c>
      <c r="W20" s="67" t="s">
        <v>521</v>
      </c>
      <c r="X20" s="67" t="s">
        <v>521</v>
      </c>
      <c r="Y20" s="67" t="s">
        <v>521</v>
      </c>
      <c r="Z20" s="67" t="s">
        <v>521</v>
      </c>
      <c r="AA20" s="67" t="s">
        <v>521</v>
      </c>
      <c r="AB20" s="68" t="s">
        <v>521</v>
      </c>
      <c r="AC20" s="69" t="s">
        <v>521</v>
      </c>
      <c r="AD20" s="67" t="s">
        <v>521</v>
      </c>
      <c r="AE20" s="67" t="s">
        <v>521</v>
      </c>
      <c r="AF20" s="67" t="s">
        <v>521</v>
      </c>
      <c r="AG20" s="67" t="s">
        <v>521</v>
      </c>
      <c r="AH20" s="67" t="s">
        <v>521</v>
      </c>
      <c r="AI20" s="67" t="s">
        <v>521</v>
      </c>
      <c r="AJ20" s="67" t="s">
        <v>521</v>
      </c>
      <c r="AK20" s="67" t="s">
        <v>521</v>
      </c>
      <c r="AL20" s="68" t="s">
        <v>521</v>
      </c>
      <c r="AM20" s="69" t="s">
        <v>521</v>
      </c>
      <c r="AN20" s="67" t="s">
        <v>521</v>
      </c>
      <c r="AO20" s="67" t="s">
        <v>521</v>
      </c>
      <c r="AP20" s="67" t="s">
        <v>521</v>
      </c>
      <c r="AQ20" s="67" t="s">
        <v>521</v>
      </c>
      <c r="AR20" s="67" t="s">
        <v>521</v>
      </c>
      <c r="AS20" s="67" t="s">
        <v>521</v>
      </c>
      <c r="AT20" s="67" t="s">
        <v>521</v>
      </c>
      <c r="AU20" s="67" t="s">
        <v>521</v>
      </c>
      <c r="AV20" s="68" t="s">
        <v>521</v>
      </c>
      <c r="AW20" s="69" t="s">
        <v>521</v>
      </c>
      <c r="AX20" s="67" t="s">
        <v>521</v>
      </c>
      <c r="AY20" s="67" t="s">
        <v>521</v>
      </c>
      <c r="AZ20" s="67" t="s">
        <v>521</v>
      </c>
      <c r="BA20" s="67" t="s">
        <v>521</v>
      </c>
      <c r="BB20" s="67" t="s">
        <v>521</v>
      </c>
      <c r="BC20" s="67" t="s">
        <v>521</v>
      </c>
      <c r="BD20" s="67" t="s">
        <v>521</v>
      </c>
      <c r="BE20" s="67" t="s">
        <v>521</v>
      </c>
      <c r="BF20" s="68" t="s">
        <v>521</v>
      </c>
      <c r="BG20" s="69" t="s">
        <v>521</v>
      </c>
      <c r="BH20" s="67" t="s">
        <v>521</v>
      </c>
      <c r="BI20" s="67" t="s">
        <v>521</v>
      </c>
      <c r="BJ20" s="67" t="s">
        <v>521</v>
      </c>
      <c r="BK20" s="67" t="s">
        <v>521</v>
      </c>
      <c r="BL20" s="67" t="s">
        <v>521</v>
      </c>
      <c r="BM20" s="67" t="s">
        <v>521</v>
      </c>
      <c r="BN20" s="67" t="s">
        <v>521</v>
      </c>
      <c r="BO20" s="67" t="s">
        <v>521</v>
      </c>
      <c r="BP20" s="68" t="s">
        <v>521</v>
      </c>
      <c r="BQ20" s="70" t="s">
        <v>521</v>
      </c>
      <c r="BR20" s="67" t="s">
        <v>521</v>
      </c>
      <c r="BS20" s="67" t="s">
        <v>521</v>
      </c>
      <c r="BT20" s="67" t="s">
        <v>521</v>
      </c>
      <c r="BU20" s="67" t="s">
        <v>521</v>
      </c>
      <c r="BV20" s="67" t="s">
        <v>521</v>
      </c>
      <c r="BW20" s="67" t="s">
        <v>521</v>
      </c>
      <c r="BX20" s="67" t="s">
        <v>521</v>
      </c>
      <c r="BY20" s="67" t="s">
        <v>521</v>
      </c>
      <c r="BZ20" s="68" t="s">
        <v>521</v>
      </c>
      <c r="CA20" s="69" t="s">
        <v>521</v>
      </c>
      <c r="CB20" s="67" t="s">
        <v>521</v>
      </c>
      <c r="CC20" s="67" t="s">
        <v>521</v>
      </c>
      <c r="CD20" s="67" t="s">
        <v>521</v>
      </c>
      <c r="CE20" s="67" t="s">
        <v>521</v>
      </c>
      <c r="CF20" s="67" t="s">
        <v>521</v>
      </c>
      <c r="CG20" s="67" t="s">
        <v>521</v>
      </c>
      <c r="CH20" s="67" t="s">
        <v>521</v>
      </c>
      <c r="CI20" s="67" t="s">
        <v>521</v>
      </c>
      <c r="CJ20" s="68" t="s">
        <v>521</v>
      </c>
      <c r="CK20" s="69" t="s">
        <v>521</v>
      </c>
      <c r="CL20" s="67" t="s">
        <v>521</v>
      </c>
      <c r="CM20" s="67" t="s">
        <v>521</v>
      </c>
      <c r="CN20" s="67" t="s">
        <v>521</v>
      </c>
      <c r="CO20" s="67" t="s">
        <v>521</v>
      </c>
      <c r="CP20" s="67" t="s">
        <v>521</v>
      </c>
      <c r="CQ20" s="67" t="s">
        <v>521</v>
      </c>
      <c r="CR20" s="67" t="s">
        <v>521</v>
      </c>
      <c r="CS20" s="67" t="s">
        <v>521</v>
      </c>
      <c r="CT20" s="68" t="s">
        <v>521</v>
      </c>
      <c r="CU20" s="69" t="s">
        <v>521</v>
      </c>
      <c r="CV20" s="67" t="s">
        <v>521</v>
      </c>
      <c r="CW20" s="67" t="s">
        <v>521</v>
      </c>
      <c r="CX20" s="67" t="s">
        <v>521</v>
      </c>
      <c r="CY20" s="67" t="s">
        <v>521</v>
      </c>
      <c r="CZ20" s="67" t="s">
        <v>521</v>
      </c>
      <c r="DA20" s="67" t="s">
        <v>521</v>
      </c>
      <c r="DB20" s="67" t="s">
        <v>521</v>
      </c>
      <c r="DC20" s="67" t="s">
        <v>521</v>
      </c>
      <c r="DD20" s="68" t="s">
        <v>521</v>
      </c>
      <c r="DE20" s="69" t="s">
        <v>521</v>
      </c>
      <c r="DF20" s="71" t="s">
        <v>521</v>
      </c>
      <c r="DG20" s="67" t="s">
        <v>521</v>
      </c>
      <c r="DH20" s="67" t="s">
        <v>521</v>
      </c>
      <c r="DI20" s="67" t="s">
        <v>521</v>
      </c>
      <c r="DJ20" s="67" t="s">
        <v>521</v>
      </c>
      <c r="DK20" s="67" t="s">
        <v>521</v>
      </c>
      <c r="DL20" s="67" t="s">
        <v>521</v>
      </c>
      <c r="DM20" s="67" t="s">
        <v>521</v>
      </c>
      <c r="DN20" s="68" t="s">
        <v>521</v>
      </c>
      <c r="DO20" s="70" t="s">
        <v>521</v>
      </c>
      <c r="DP20" s="71" t="s">
        <v>521</v>
      </c>
      <c r="DQ20" s="67" t="s">
        <v>521</v>
      </c>
      <c r="DR20" s="67" t="s">
        <v>521</v>
      </c>
      <c r="DS20" s="67" t="s">
        <v>521</v>
      </c>
      <c r="DT20" s="67" t="s">
        <v>521</v>
      </c>
      <c r="DU20" s="67" t="s">
        <v>521</v>
      </c>
      <c r="DV20" s="67" t="s">
        <v>521</v>
      </c>
      <c r="DW20" s="67" t="s">
        <v>521</v>
      </c>
      <c r="DX20" s="72" t="s">
        <v>521</v>
      </c>
      <c r="DY20" s="73" t="s">
        <v>522</v>
      </c>
      <c r="DZ20" s="74">
        <v>2</v>
      </c>
      <c r="EA20" s="74">
        <v>3</v>
      </c>
      <c r="EB20" s="74">
        <v>3</v>
      </c>
      <c r="EC20" s="75">
        <v>4</v>
      </c>
      <c r="ED20" s="76" t="s">
        <v>522</v>
      </c>
      <c r="EE20" s="74">
        <f t="shared" si="16"/>
        <v>2</v>
      </c>
      <c r="EF20" s="74">
        <f t="shared" si="17"/>
        <v>6</v>
      </c>
      <c r="EG20" s="74">
        <f t="shared" si="18"/>
        <v>18</v>
      </c>
      <c r="EH20" s="77">
        <f t="shared" si="19"/>
        <v>72</v>
      </c>
      <c r="EI20" s="73">
        <v>430</v>
      </c>
      <c r="EJ20" s="74">
        <v>650</v>
      </c>
      <c r="EK20" s="74">
        <v>1290</v>
      </c>
      <c r="EL20" s="74">
        <v>2150</v>
      </c>
      <c r="EM20" s="75">
        <v>6430</v>
      </c>
      <c r="EN20" s="78">
        <v>1</v>
      </c>
      <c r="EO20" s="79">
        <f t="shared" si="20"/>
        <v>0.7558139534883721</v>
      </c>
      <c r="EP20" s="79">
        <f t="shared" si="21"/>
        <v>0.5</v>
      </c>
      <c r="EQ20" s="79">
        <f t="shared" si="22"/>
        <v>0.27777777777777779</v>
      </c>
      <c r="ER20" s="80">
        <f t="shared" si="23"/>
        <v>0.20768733850129201</v>
      </c>
      <c r="ES20" s="128" t="s">
        <v>543</v>
      </c>
      <c r="ET20" s="82" t="s">
        <v>572</v>
      </c>
      <c r="EU20" s="83">
        <v>4</v>
      </c>
      <c r="EV20" s="73">
        <v>13</v>
      </c>
      <c r="EW20" s="74">
        <v>16</v>
      </c>
      <c r="EX20" s="74">
        <v>4</v>
      </c>
      <c r="EY20" s="74">
        <v>5</v>
      </c>
      <c r="EZ20" s="74">
        <v>8</v>
      </c>
      <c r="FA20" s="74">
        <v>2</v>
      </c>
      <c r="FB20" s="74">
        <v>6</v>
      </c>
      <c r="FC20" s="74">
        <v>7</v>
      </c>
      <c r="FD20" s="74">
        <f t="shared" si="24"/>
        <v>12</v>
      </c>
      <c r="FE20" s="84">
        <f t="shared" si="25"/>
        <v>11</v>
      </c>
      <c r="FF20" s="73">
        <f>RANK(EV20,$EV$9:$EV$497,0)</f>
        <v>419</v>
      </c>
      <c r="FG20" s="74">
        <f>RANK(EW20,$EW$9:$EW$497,0)</f>
        <v>376</v>
      </c>
      <c r="FH20" s="74">
        <f>RANK(EX20,$EX$9:$EX$497,0)</f>
        <v>432</v>
      </c>
      <c r="FI20" s="74">
        <f>RANK(EY20,$EY$9:$EY$497,0)</f>
        <v>423</v>
      </c>
      <c r="FJ20" s="74">
        <f>RANK(EZ20,$EZ$9:$EZ$497,0)</f>
        <v>362</v>
      </c>
      <c r="FK20" s="74">
        <f>RANK(FA20,$FA$9:$FA$497,0)</f>
        <v>430</v>
      </c>
      <c r="FL20" s="74">
        <f>RANK(FB20,$FB$9:$FB$497,0)</f>
        <v>414</v>
      </c>
      <c r="FM20" s="74">
        <f>RANK(FC20,$FC$9:$FC$497,0)</f>
        <v>392</v>
      </c>
      <c r="FN20" s="74">
        <f>RANK(FD20,$FD$9:$FD$497,0)</f>
        <v>421</v>
      </c>
      <c r="FO20" s="84">
        <f>RANK(FE20,$FE$9:$FE$497,0)</f>
        <v>430</v>
      </c>
      <c r="FP20" s="73">
        <f>COUNTIFS($EV$9:$EV$497,"&gt;"&amp;EV20,$ES$9:$ES$497,ES20)+1</f>
        <v>84</v>
      </c>
      <c r="FQ20" s="74">
        <f>COUNTIFS($EW$9:$EW$497,"&gt;"&amp;EW20,$ES$9:$ES$497,ES20)+1</f>
        <v>85</v>
      </c>
      <c r="FR20" s="74">
        <f>COUNTIFS($EX$9:$EX$497,"&gt;"&amp;EX20,$ES$9:$ES$497,ES20)+1</f>
        <v>85</v>
      </c>
      <c r="FS20" s="74">
        <f>COUNTIFS($EY$9:$EY$497,"&gt;"&amp;EY20,$ES$9:$ES$497,ES20)+1</f>
        <v>84</v>
      </c>
      <c r="FT20" s="74">
        <f>COUNTIFS($EZ$9:$EZ$497,"&gt;"&amp;EZ20,$ES$9:$ES$497,ES20)+1</f>
        <v>85</v>
      </c>
      <c r="FU20" s="74">
        <f>COUNTIFS($FA$9:$FA$497,"&gt;"&amp;FA20,$ES$9:$ES$497,ES20)+1</f>
        <v>86</v>
      </c>
      <c r="FV20" s="74">
        <f>COUNTIFS($FB$9:$FB$497,"&gt;"&amp;FB20,$ES$9:$ES$497,ES20)+1</f>
        <v>86</v>
      </c>
      <c r="FW20" s="74">
        <f>COUNTIFS($FC$9:$FC$497,"&gt;"&amp;FC20,$ES$9:$ES$497,ES20)+1</f>
        <v>86</v>
      </c>
      <c r="FX20" s="74">
        <f>COUNTIFS($FD$9:$FD$497,"&gt;"&amp;FD20,$ES$9:$ES$497,ES20)+1</f>
        <v>86</v>
      </c>
      <c r="FY20" s="84">
        <f>COUNTIFS($FE$9:$FE$497,"&gt;"&amp;FE20,$ES$9:$ES$497,ES20)+1</f>
        <v>86</v>
      </c>
      <c r="FZ20" s="85">
        <f t="shared" si="26"/>
        <v>1.44</v>
      </c>
      <c r="GA20" s="86">
        <f t="shared" si="27"/>
        <v>1.78</v>
      </c>
      <c r="GB20" s="86">
        <f t="shared" si="28"/>
        <v>0.44</v>
      </c>
      <c r="GC20" s="86">
        <f t="shared" si="29"/>
        <v>0.56000000000000005</v>
      </c>
      <c r="GD20" s="86">
        <f t="shared" si="30"/>
        <v>0.89</v>
      </c>
      <c r="GE20" s="86">
        <f t="shared" si="31"/>
        <v>0.22</v>
      </c>
      <c r="GF20" s="86">
        <f t="shared" si="32"/>
        <v>0.67</v>
      </c>
      <c r="GG20" s="86">
        <f t="shared" si="33"/>
        <v>0.78</v>
      </c>
      <c r="GH20" s="86">
        <f t="shared" si="34"/>
        <v>1.33</v>
      </c>
      <c r="GI20" s="87">
        <f t="shared" si="35"/>
        <v>1.22</v>
      </c>
      <c r="GJ20" s="85">
        <f>ROUND(((FZ20-AVERAGE(FZ$9:FZ$497))/STDEVP(FZ$9:FZ$497)*10+50),2)</f>
        <v>68.430000000000007</v>
      </c>
      <c r="GK20" s="86">
        <f>ROUND(((GA20-AVERAGE(GA$9:GA$497))/STDEVP(GA$9:GA$497)*10+50),2)</f>
        <v>82.56</v>
      </c>
      <c r="GL20" s="86">
        <f>ROUND(((GB20-AVERAGE(GB$9:GB$497))/STDEVP(GB$9:GB$497)*10+50),2)</f>
        <v>44.63</v>
      </c>
      <c r="GM20" s="86">
        <f>ROUND(((GC20-AVERAGE(GC$9:GC$497))/STDEVP(GC$9:GC$497)*10+50),2)</f>
        <v>51.7</v>
      </c>
      <c r="GN20" s="86">
        <f>ROUND(((GD20-AVERAGE(GD$9:GD$497))/STDEVP(GD$9:GD$497)*10+50),2)</f>
        <v>67.040000000000006</v>
      </c>
      <c r="GO20" s="86">
        <f>ROUND(((GE20-AVERAGE(GE$9:GE$497))/STDEVP(GE$9:GE$497)*10+50),2)</f>
        <v>45.34</v>
      </c>
      <c r="GP20" s="86">
        <f>ROUND(((GF20-AVERAGE(GF$9:GF$497))/STDEVP(GF$9:GF$497)*10+50),2)</f>
        <v>51.1</v>
      </c>
      <c r="GQ20" s="86">
        <f>ROUND(((GG20-AVERAGE(GG$9:GG$497))/STDEVP(GG$9:GG$497)*10+50),2)</f>
        <v>54.66</v>
      </c>
      <c r="GR20" s="86">
        <f>ROUND(((GH20-AVERAGE(GH$9:GH$497))/STDEVP(GH$9:GH$497)*10+50),2)</f>
        <v>62.96</v>
      </c>
      <c r="GS20" s="87">
        <f>ROUND(((GI20-AVERAGE(GI$9:GI$497))/STDEVP(GI$9:GI$497)*10+50),2)</f>
        <v>50.13</v>
      </c>
      <c r="GT20" s="73">
        <f>RANK(GJ20,$GJ$9:$GJ$497,0)</f>
        <v>15</v>
      </c>
      <c r="GU20" s="74">
        <f>RANK(GK20,$GK$9:$GK$497,0)</f>
        <v>1</v>
      </c>
      <c r="GV20" s="74">
        <f>RANK(GL20,$GL$9:$GL$497,0)</f>
        <v>291</v>
      </c>
      <c r="GW20" s="74">
        <f>RANK(GM20,$GM$9:$GM$497,0)</f>
        <v>149</v>
      </c>
      <c r="GX20" s="74">
        <f>RANK(GN20,$GN$9:$GN$497,0)</f>
        <v>36</v>
      </c>
      <c r="GY20" s="74">
        <f>RANK(GO20,$GO$9:$GO$497,0)</f>
        <v>263</v>
      </c>
      <c r="GZ20" s="74">
        <f>RANK(GP20,$GP$9:$GP$497,0)</f>
        <v>193</v>
      </c>
      <c r="HA20" s="74">
        <f>RANK(GQ20,$GQ$9:$GQ$497,0)</f>
        <v>126</v>
      </c>
      <c r="HB20" s="74">
        <f>RANK(GR20,$GR$9:$GR$497,0)</f>
        <v>38</v>
      </c>
      <c r="HC20" s="84">
        <f>RANK(GS20,$GS$9:$GS$497,0)</f>
        <v>177</v>
      </c>
      <c r="HD20" s="85">
        <f>ROUND(AVERAGEIF($ES$9:$ES$497,$ES20,$FZ$9:$FZ$497),2)</f>
        <v>0.86</v>
      </c>
      <c r="HE20" s="86">
        <f>ROUND(AVERAGEIF($ES$9:$ES$497,$ES20,$GA$9:$GA$497),2)</f>
        <v>1.0900000000000001</v>
      </c>
      <c r="HF20" s="86">
        <f>ROUND(AVERAGEIF($ES$9:$ES$497,$ES20,$GB$9:$GB$497),2)</f>
        <v>0.28999999999999998</v>
      </c>
      <c r="HG20" s="86">
        <f>ROUND(AVERAGEIF($ES$9:$ES$497,$ES20,$GC$9:$GC$497),2)</f>
        <v>0.42</v>
      </c>
      <c r="HH20" s="86">
        <f>ROUND(AVERAGEIF($ES$9:$ES$497,$ES20,$GD$9:$GD$497),2)</f>
        <v>0.86</v>
      </c>
      <c r="HI20" s="86">
        <f>ROUND(AVERAGEIF($ES$9:$ES$497,$ES20,$GE$9:$GE$497),2)</f>
        <v>0.3</v>
      </c>
      <c r="HJ20" s="86">
        <f>ROUND(AVERAGEIF($ES$9:$ES$497,$ES20,$GF$9:$GF$497),2)</f>
        <v>0.67</v>
      </c>
      <c r="HK20" s="86">
        <f>ROUND(AVERAGEIF($ES$9:$ES$497,$ES20,$GG$9:$GG$497),2)</f>
        <v>0.73</v>
      </c>
      <c r="HL20" s="86">
        <f>ROUND(AVERAGEIF($ES$9:$ES$497,$ES20,$GH$9:$GH$497),2)</f>
        <v>1.1399999999999999</v>
      </c>
      <c r="HM20" s="87">
        <f>ROUND(AVERAGEIF($ES$9:$ES$497,$ES20,$GI$9:$GI$497),2)</f>
        <v>1.01</v>
      </c>
      <c r="HN20" s="88">
        <f t="shared" si="36"/>
        <v>0.57999999999999996</v>
      </c>
      <c r="HO20" s="89">
        <f t="shared" si="37"/>
        <v>0.69</v>
      </c>
      <c r="HP20" s="89">
        <f t="shared" si="38"/>
        <v>0.15000000000000002</v>
      </c>
      <c r="HQ20" s="89">
        <f t="shared" si="39"/>
        <v>0.14000000000000007</v>
      </c>
      <c r="HR20" s="89">
        <f t="shared" si="40"/>
        <v>3.0000000000000027E-2</v>
      </c>
      <c r="HS20" s="89">
        <f t="shared" si="41"/>
        <v>-7.9999999999999988E-2</v>
      </c>
      <c r="HT20" s="89">
        <f t="shared" si="42"/>
        <v>0</v>
      </c>
      <c r="HU20" s="89">
        <f t="shared" si="43"/>
        <v>5.0000000000000044E-2</v>
      </c>
      <c r="HV20" s="89">
        <f t="shared" si="44"/>
        <v>0.19000000000000017</v>
      </c>
      <c r="HW20" s="90">
        <f t="shared" si="45"/>
        <v>0.20999999999999996</v>
      </c>
      <c r="HX20" s="73">
        <f>COUNTIFS($FZ$9:$FZ$497,"&gt;"&amp;FZ20,$ES$9:$ES$497,$ES20)+1</f>
        <v>1</v>
      </c>
      <c r="HY20" s="74">
        <f>COUNTIFS($GA$9:$GA$497,"&gt;"&amp;GA20,$ES$9:$ES$497,$ES20)+1</f>
        <v>1</v>
      </c>
      <c r="HZ20" s="74">
        <f>COUNTIFS($GB$9:$GB$497,"&gt;"&amp;GB20,$ES$9:$ES$497,$ES20)+1</f>
        <v>10</v>
      </c>
      <c r="IA20" s="74">
        <f>COUNTIFS($GC$9:$GC$497,"&gt;"&amp;GC20,$ES$9:$ES$497,$ES20)+1</f>
        <v>11</v>
      </c>
      <c r="IB20" s="74">
        <f>COUNTIFS($GD$9:$GD$497,"&gt;"&amp;GD20,$ES$9:$ES$497,$ES20)+1</f>
        <v>29</v>
      </c>
      <c r="IC20" s="74">
        <f>COUNTIFS($GE$9:$GE$497,"&gt;"&amp;GE20,$ES$9:$ES$497,$ES20)+1</f>
        <v>76</v>
      </c>
      <c r="ID20" s="74">
        <f>COUNTIFS($GF$9:$GF$497,"&gt;"&amp;GF20,$ES$9:$ES$497,$ES20)+1</f>
        <v>36</v>
      </c>
      <c r="IE20" s="74">
        <f>COUNTIFS($GG$9:$GG$497,"&gt;"&amp;GG20,$ES$9:$ES$497,$ES20)+1</f>
        <v>26</v>
      </c>
      <c r="IF20" s="74">
        <f>COUNTIFS($GH$9:$GH$497,"&gt;"&amp;GH20,$ES$9:$ES$497,$ES20)+1</f>
        <v>16</v>
      </c>
      <c r="IG20" s="84">
        <f>COUNTIFS($GI$9:$GI$497,"&gt;"&amp;GI20,$ES$9:$ES$497,$ES20)+1</f>
        <v>17</v>
      </c>
      <c r="IH20" s="91"/>
      <c r="II20" s="79"/>
      <c r="IJ20" s="79"/>
      <c r="IK20" s="79"/>
      <c r="IL20" s="79"/>
      <c r="IM20" s="92"/>
      <c r="IN20" s="93"/>
      <c r="IO20" s="94"/>
      <c r="IP20" s="95"/>
      <c r="IQ20" s="79"/>
      <c r="IR20" s="79"/>
      <c r="IS20" s="79"/>
      <c r="IT20" s="79"/>
      <c r="IU20" s="79"/>
      <c r="IV20" s="79"/>
      <c r="IW20" s="96"/>
      <c r="IX20" s="93"/>
      <c r="IY20" s="79"/>
      <c r="IZ20" s="79"/>
      <c r="JA20" s="79"/>
      <c r="JB20" s="79"/>
      <c r="JC20" s="79"/>
      <c r="JD20" s="79"/>
      <c r="JE20" s="97"/>
      <c r="JF20" s="95"/>
      <c r="JG20" s="79"/>
      <c r="JH20" s="79">
        <v>0.1</v>
      </c>
      <c r="JI20" s="79">
        <v>0.1</v>
      </c>
      <c r="JJ20" s="79"/>
      <c r="JK20" s="79"/>
      <c r="JL20" s="79"/>
      <c r="JM20" s="96"/>
      <c r="JN20" s="93"/>
      <c r="JO20" s="79"/>
      <c r="JP20" s="79"/>
      <c r="JQ20" s="79"/>
      <c r="JR20" s="79"/>
      <c r="JS20" s="79"/>
      <c r="JT20" s="79"/>
      <c r="JU20" s="79"/>
      <c r="JV20" s="79"/>
      <c r="JW20" s="79"/>
      <c r="JX20" s="79"/>
      <c r="JY20" s="79"/>
      <c r="JZ20" s="97"/>
      <c r="KA20" s="93"/>
      <c r="KB20" s="79"/>
      <c r="KC20" s="79"/>
      <c r="KD20" s="79"/>
      <c r="KE20" s="97"/>
      <c r="KF20" s="95"/>
      <c r="KG20" s="79"/>
      <c r="KH20" s="79"/>
      <c r="KI20" s="79"/>
      <c r="KJ20" s="79"/>
      <c r="KK20" s="98"/>
      <c r="KL20" s="79"/>
      <c r="KM20" s="79"/>
      <c r="KN20" s="79"/>
      <c r="KO20" s="79"/>
      <c r="KP20" s="79"/>
      <c r="KQ20" s="79"/>
      <c r="KR20" s="79"/>
      <c r="KS20" s="96"/>
      <c r="KT20" s="96"/>
      <c r="KU20" s="96"/>
      <c r="KV20" s="96"/>
      <c r="KW20" s="93"/>
      <c r="KX20" s="79"/>
      <c r="KY20" s="79"/>
      <c r="KZ20" s="79"/>
      <c r="LA20" s="79"/>
      <c r="LB20" s="79"/>
      <c r="LC20" s="96"/>
      <c r="LD20" s="93"/>
      <c r="LE20" s="94"/>
      <c r="LF20" s="99"/>
      <c r="LG20" s="75"/>
      <c r="LH20" s="93"/>
      <c r="LI20" s="79"/>
      <c r="LJ20" s="74"/>
      <c r="LK20" s="74"/>
      <c r="LL20" s="74"/>
      <c r="LM20" s="100"/>
      <c r="LN20" s="95"/>
      <c r="LO20" s="79"/>
      <c r="LP20" s="79"/>
      <c r="LQ20" s="79"/>
      <c r="LR20" s="96"/>
      <c r="LS20" s="93"/>
      <c r="LT20" s="79"/>
      <c r="LU20" s="79"/>
      <c r="LV20" s="79"/>
      <c r="LW20" s="79"/>
      <c r="LX20" s="79"/>
      <c r="LY20" s="79"/>
      <c r="LZ20" s="79"/>
      <c r="MA20" s="97"/>
      <c r="MB20" s="95"/>
      <c r="MC20" s="79"/>
      <c r="MD20" s="79"/>
      <c r="ME20" s="79"/>
      <c r="MF20" s="79"/>
      <c r="MG20" s="79"/>
      <c r="MH20" s="79"/>
      <c r="MI20" s="79"/>
      <c r="MJ20" s="79"/>
      <c r="MK20" s="79"/>
      <c r="ML20" s="79"/>
      <c r="MM20" s="79"/>
      <c r="MN20" s="98"/>
      <c r="MO20" s="98"/>
      <c r="MP20" s="96"/>
      <c r="MQ20" s="93"/>
      <c r="MR20" s="79"/>
      <c r="MS20" s="79">
        <v>7.0000000000000007E-2</v>
      </c>
      <c r="MT20" s="79"/>
      <c r="MU20" s="79">
        <v>7.0000000000000007E-2</v>
      </c>
      <c r="MV20" s="98"/>
      <c r="MW20" s="79"/>
      <c r="MX20" s="79"/>
      <c r="MY20" s="79"/>
      <c r="MZ20" s="79"/>
      <c r="NA20" s="79"/>
      <c r="NB20" s="79"/>
      <c r="NC20" s="79"/>
      <c r="ND20" s="96"/>
      <c r="NE20" s="96"/>
      <c r="NF20" s="96"/>
      <c r="NG20" s="96"/>
      <c r="NH20" s="93"/>
      <c r="NI20" s="79"/>
      <c r="NJ20" s="79"/>
      <c r="NK20" s="79"/>
      <c r="NL20" s="79"/>
      <c r="NM20" s="79"/>
      <c r="NN20" s="94"/>
      <c r="NO20" s="93"/>
      <c r="NP20" s="80"/>
      <c r="NQ20" s="124" t="s">
        <v>565</v>
      </c>
      <c r="NR20" s="102" t="s">
        <v>573</v>
      </c>
      <c r="NS20" s="102"/>
      <c r="NT20" s="102"/>
      <c r="NU20" s="102"/>
      <c r="NV20" s="104">
        <v>43720</v>
      </c>
      <c r="NW20" s="102" t="s">
        <v>525</v>
      </c>
      <c r="NX20" s="105" t="s">
        <v>574</v>
      </c>
      <c r="NY20" s="106" t="s">
        <v>575</v>
      </c>
      <c r="NZ20" s="105" t="s">
        <v>574</v>
      </c>
      <c r="OA20" s="107"/>
      <c r="OB20" s="107"/>
      <c r="OC20" s="107"/>
      <c r="OD20" s="108">
        <f t="shared" si="46"/>
        <v>72</v>
      </c>
      <c r="OE20" s="109">
        <v>4</v>
      </c>
      <c r="OF20" s="110">
        <f t="shared" si="47"/>
        <v>430</v>
      </c>
      <c r="OG20" s="109">
        <v>3</v>
      </c>
      <c r="OH20" s="111">
        <f>ROUND(AVERAGEIF($ES$9:$ES$497,$ES20,EV$9:EV$497),0)</f>
        <v>57</v>
      </c>
      <c r="OI20" s="112">
        <f>ROUND(AVERAGEIF($ES$9:$ES$497,$ES20,EW$9:EW$497),0)</f>
        <v>69</v>
      </c>
      <c r="OJ20" s="112">
        <f>ROUND(AVERAGEIF($ES$9:$ES$497,$ES20,EX$9:EX$497),0)</f>
        <v>17</v>
      </c>
      <c r="OK20" s="112">
        <f>ROUND(AVERAGEIF($ES$9:$ES$497,$ES20,EY$9:EY$497),0)</f>
        <v>30</v>
      </c>
      <c r="OL20" s="112">
        <f>ROUND(AVERAGEIF($ES$9:$ES$497,$ES20,EZ$9:EZ$497),0)</f>
        <v>58</v>
      </c>
      <c r="OM20" s="112">
        <f>ROUND(AVERAGEIF($ES$9:$ES$497,$ES20,FA$9:FA$497),0)</f>
        <v>21</v>
      </c>
      <c r="ON20" s="112">
        <f>ROUND(AVERAGEIF($ES$9:$ES$497,$ES20,FB$9:FB$497),0)</f>
        <v>45</v>
      </c>
      <c r="OO20" s="112">
        <f>ROUND(AVERAGEIF($ES$9:$ES$497,$ES20,FC$9:FC$497),0)</f>
        <v>49</v>
      </c>
      <c r="OP20" s="112">
        <f>ROUND(AVERAGEIF($ES$9:$ES$497,$ES20,FD$9:FD$497),0)</f>
        <v>75</v>
      </c>
      <c r="OQ20" s="113">
        <f>ROUND(AVERAGEIF($ES$9:$ES$497,$ES20,FE$9:FE$497),0)</f>
        <v>66</v>
      </c>
      <c r="OR20" s="114">
        <f>ROUND(EV20/MAX(EV$9:EV$497)*100,0)</f>
        <v>7</v>
      </c>
      <c r="OS20" s="115">
        <f>ROUND(EW20/MAX(EW$9:EW$497)*100,0)</f>
        <v>13</v>
      </c>
      <c r="OT20" s="115">
        <f>ROUND(EX20/MAX(EX$9:EX$497)*100,0)</f>
        <v>3</v>
      </c>
      <c r="OU20" s="115">
        <f>ROUND(EY20/MAX(EY$9:EY$497)*100,0)</f>
        <v>3</v>
      </c>
      <c r="OV20" s="115">
        <f>ROUND(EZ20/MAX(EZ$9:EZ$497)*100,0)</f>
        <v>6</v>
      </c>
      <c r="OW20" s="115">
        <f>ROUND(FA20/MAX(FA$9:FA$497)*100,0)</f>
        <v>2</v>
      </c>
      <c r="OX20" s="115">
        <f>ROUND(FB20/MAX(FB$9:FB$497)*100,0)</f>
        <v>4</v>
      </c>
      <c r="OY20" s="116">
        <f>ROUND(FC20/MAX(FC$9:FC$497)*100,0)</f>
        <v>5</v>
      </c>
      <c r="OZ20" s="115">
        <f>ROUND(FD20/MAX(FD$9:FD$497)*100,0)</f>
        <v>8</v>
      </c>
      <c r="PA20" s="117">
        <f>ROUND(FE20/MAX(FE$9:FE$497)*100,0)</f>
        <v>4</v>
      </c>
      <c r="PB20" s="118">
        <f t="shared" si="48"/>
        <v>65</v>
      </c>
      <c r="PC20" s="115">
        <f t="shared" si="49"/>
        <v>74</v>
      </c>
      <c r="PD20" s="115">
        <f t="shared" si="50"/>
        <v>83</v>
      </c>
      <c r="PE20" s="115">
        <f t="shared" si="51"/>
        <v>75</v>
      </c>
      <c r="PF20" s="115">
        <f t="shared" si="52"/>
        <v>64</v>
      </c>
      <c r="PG20" s="119">
        <f t="shared" si="53"/>
        <v>56</v>
      </c>
      <c r="PH20" s="118">
        <f>ROUND(PB20/MAX(PB$9:PB$497)*100,0)</f>
        <v>8</v>
      </c>
      <c r="PI20" s="115">
        <f>ROUND(PC20/MAX(PC$9:PC$497)*100,0)</f>
        <v>9</v>
      </c>
      <c r="PJ20" s="115">
        <f>ROUND(PD20/MAX(PD$9:PD$497)*100,0)</f>
        <v>9</v>
      </c>
      <c r="PK20" s="115">
        <f>ROUND(PE20/MAX(PE$9:PE$497)*100,0)</f>
        <v>7</v>
      </c>
      <c r="PL20" s="115">
        <f>ROUND(PF20/MAX(PF$9:PF$497)*100,0)</f>
        <v>9</v>
      </c>
      <c r="PM20" s="119">
        <f>ROUND(PG20/MAX(PG$9:PG$497)*100,0)</f>
        <v>8</v>
      </c>
      <c r="PN20" s="118">
        <f>RANK(PH20,PH$9:PH$497,0)</f>
        <v>421</v>
      </c>
      <c r="PO20" s="115">
        <f>RANK(PI20,PI$9:PI$497,0)</f>
        <v>414</v>
      </c>
      <c r="PP20" s="115">
        <f>RANK(PJ20,PJ$9:PJ$497,0)</f>
        <v>423</v>
      </c>
      <c r="PQ20" s="115">
        <f>RANK(PK20,PK$9:PK$497,0)</f>
        <v>424</v>
      </c>
      <c r="PR20" s="115">
        <f>RANK(PL20,PL$9:PL$497,0)</f>
        <v>419</v>
      </c>
      <c r="PS20" s="119">
        <f>RANK(PM20,PM$9:PM$497,0)</f>
        <v>422</v>
      </c>
      <c r="PT20" s="120">
        <f>ROUND(FZ20/MAX(FZ$9:FZ$497)*100,0)</f>
        <v>79</v>
      </c>
      <c r="PU20" s="115">
        <f>ROUND(GA20/MAX(GA$9:GA$497)*100,0)</f>
        <v>100</v>
      </c>
      <c r="PV20" s="115">
        <f>ROUND(GB20/MAX(GB$9:GB$497)*100,0)</f>
        <v>32</v>
      </c>
      <c r="PW20" s="115">
        <f>ROUND(GC20/MAX(GC$9:GC$497)*100,0)</f>
        <v>44</v>
      </c>
      <c r="PX20" s="115">
        <f>ROUND(GD20/MAX(GD$9:GD$497)*100,0)</f>
        <v>50</v>
      </c>
      <c r="PY20" s="115">
        <f>ROUND(GE20/MAX(GE$9:GE$497)*100,0)</f>
        <v>13</v>
      </c>
      <c r="PZ20" s="115">
        <f>ROUND(GF20/MAX(GF$9:GF$497)*100,0)</f>
        <v>31</v>
      </c>
      <c r="QA20" s="116">
        <f>ROUND(GG20/MAX(GG$9:GG$497)*100,0)</f>
        <v>43</v>
      </c>
      <c r="QB20" s="115">
        <f>ROUND(GH20/MAX(GH$9:GH$497)*100,0)</f>
        <v>59</v>
      </c>
      <c r="QC20" s="121">
        <f>ROUND(GI20/MAX(GI$9:GI$497)*100,0)</f>
        <v>39</v>
      </c>
      <c r="QD20" s="120">
        <f>ROUND(AVERAGEIF($ES$9:$ES$497,$ES20,PT$9:PT$497),0)</f>
        <v>47</v>
      </c>
      <c r="QE20" s="120">
        <f>ROUND(AVERAGEIF($ES$9:$ES$497,$ES20,PU$9:PU$497),0)</f>
        <v>61</v>
      </c>
      <c r="QF20" s="120">
        <f>ROUND(AVERAGEIF($ES$9:$ES$497,$ES20,PV$9:PV$497),0)</f>
        <v>21</v>
      </c>
      <c r="QG20" s="120">
        <f>ROUND(AVERAGEIF($ES$9:$ES$497,$ES20,PW$9:PW$497),0)</f>
        <v>34</v>
      </c>
      <c r="QH20" s="120">
        <f>ROUND(AVERAGEIF($ES$9:$ES$497,$ES20,PX$9:PX$497),0)</f>
        <v>48</v>
      </c>
      <c r="QI20" s="120">
        <f>ROUND(AVERAGEIF($ES$9:$ES$497,$ES20,PY$9:PY$497),0)</f>
        <v>18</v>
      </c>
      <c r="QJ20" s="120">
        <f>ROUND(AVERAGEIF($ES$9:$ES$497,$ES20,PZ$9:PZ$497),0)</f>
        <v>31</v>
      </c>
      <c r="QK20" s="120">
        <f>ROUND(AVERAGEIF($ES$9:$ES$497,$ES20,QA$9:QA$497),0)</f>
        <v>40</v>
      </c>
      <c r="QL20" s="120">
        <f>ROUND(AVERAGEIF($ES$9:$ES$497,$ES20,QB$9:QB$497),0)</f>
        <v>51</v>
      </c>
      <c r="QM20" s="120">
        <f>ROUND(AVERAGEIF($ES$9:$ES$497,$ES20,QC$9:QC$497),0)</f>
        <v>32</v>
      </c>
      <c r="QN20" s="114"/>
      <c r="QO20" s="115"/>
      <c r="QP20" s="115"/>
      <c r="QQ20" s="115"/>
      <c r="QR20" s="115"/>
      <c r="QS20" s="119"/>
      <c r="QT20" s="114"/>
      <c r="QU20" s="115"/>
      <c r="QV20" s="115"/>
      <c r="QW20" s="115"/>
      <c r="QX20" s="115"/>
      <c r="QY20" s="115"/>
      <c r="QZ20" s="114"/>
      <c r="RA20" s="115"/>
      <c r="RB20" s="115"/>
      <c r="RC20" s="115"/>
      <c r="RD20" s="115"/>
      <c r="RE20" s="115"/>
      <c r="RF20" s="122"/>
      <c r="RG20" s="115">
        <f>($RH$3*(IH20+IJ20)*100*100/MAX(EX$9:EX$497)*$RO$3) +($RH$3*(II20+IJ20)*100*100/MAX(EX$9:EX$497)*$RO$4) + ($RH$3*IK20*100*100/MAX(EX$9:EX$497)*0.098)</f>
        <v>0</v>
      </c>
      <c r="RH20" s="115">
        <f>($RH$4*IL20*100*100/MAX(EZ$9:EZ$497))*$RQ$3</f>
        <v>0</v>
      </c>
      <c r="RI20" s="115">
        <f>($RH$3*IM20*100*100/MAX(EY$9:EY$497))*$RQ$4</f>
        <v>0</v>
      </c>
      <c r="RJ20" s="115">
        <f>($RH$3*IN20*100*100/MAX(EX$9:EX$497))</f>
        <v>0</v>
      </c>
      <c r="RK20" s="115">
        <f>($RH$4*IO20*100*100/MAX(EZ$9:EZ$497))*$RQ$3</f>
        <v>0</v>
      </c>
      <c r="RL20" s="115">
        <f>(($RL$4*IP20*100*((100/MAX(EX$9:EX$497)+100/MAX(EZ$9:EZ$497))/2))+($RL$4*IQ20*100*((100/MAX(EX$9:EX$497)+100/MAX(EZ$9:EZ$497))/2))+($RL$4*IR20*100*((100/MAX(EX$9:EX$497)+100/MAX(EZ$9:EZ$497))/2))+($RL$4*IS20*100*((100/MAX(EX$9:EX$497)+100/MAX(EZ$9:EZ$497))/2))+($RL$4*IT20*100*((100/MAX(EX$9:EX$497)+100/MAX(EZ$9:EZ$497))/2))+($RL$4*IU20*100*((100/MAX(EX$9:EX$497)+100/MAX(EZ$9:EZ$497))/2))+($RL$4*IV20*100*((100/MAX(EX$9:EX$497)+100/MAX(EZ$9:EZ$497))/2))+($RL$4*IW20*100*((100/MAX(EX$9:EX$497)+100/MAX(EZ$9:EZ$497))/2)))*$RS$3</f>
        <v>0</v>
      </c>
      <c r="RM20" s="115">
        <f>(($RH$3*IX20*100*100/MAX(EX$9:EX$497))+($RH$3*IY20*100*100/MAX(EX$9:EX$497))+($RH$3*IZ20*100*100/MAX(EX$9:EX$497))+($RH$3*JA20*100*100/MAX(EX$9:EX$497))+($RH$3*JB20*100*100/MAX(EX$9:EX$497))+($RH$3*JC20*100*100/MAX(EX$9:EX$497))+($RH$3*JD20*100*100/MAX(EX$9:EX$497))+($RH$3*JE20*100*100/MAX(EX$9:EX$497)))*$RS$4</f>
        <v>0</v>
      </c>
      <c r="RN20" s="115">
        <f>(($RH$4*JF20*100*100/MAX(EZ$9:EZ$497)) + ($RH$4*JG20*100*100/MAX(EZ$9:EZ$497)) + ($RH$4*JH20*100*100/MAX(EZ$9:EZ$497)) + ($RH$4*JI20*100*100/MAX(EZ$9:EZ$497)) + ($RH$4*JJ20*100*100/MAX(EZ$9:EZ$497)) + ($RH$4*JK20*100*100/MAX(EZ$9:EZ$497)) + ($RH$4*JL20*100*100/MAX(EZ$9:EZ$497)) + ($RH$4*JM20*100*100/MAX(EZ$9:EZ$497)))*$RU$3</f>
        <v>3.6800000000000006</v>
      </c>
      <c r="RO20" s="115">
        <f>(($RL$4*JN20*100*((100/MAX(EX$9:EX$497)+100/MAX(EZ$9:EZ$497))/2))+($RL$4*JO20*100*((100/MAX(EX$9:EX$497)+100/MAX(EZ$9:EZ$497))/2))+($RL$4*JP20*100*((100/MAX(EX$9:EX$497)+100/MAX(EZ$9:EZ$497))/2))+($RL$4*JQ20*100*((100/MAX(EX$9:EX$497)+100/MAX(EZ$9:EZ$497))/2))+($RL$4*JR20*100*((100/MAX(EX$9:EX$497)+100/MAX(EZ$9:EZ$497))/2))+($RL$4*JS20*100*((100/MAX(EX$9:EX$497)+100/MAX(EZ$9:EZ$497))/2))+($RL$4*JT20*100*((100/MAX(EX$9:EX$497)+100/MAX(EZ$9:EZ$497))/2))+($RL$4*JU20*100*((100/MAX(EX$9:EX$497)+100/MAX(EZ$9:EZ$497))/2))+($RL$4*JV20*100*((100/MAX(EX$9:EX$497)+100/MAX(EZ$9:EZ$497))/2))+($RL$4*JW20*100*((100/MAX(EX$9:EX$497)+100/MAX(EZ$9:EZ$497))/2))+($RL$4*JX20*100*((100/MAX(EX$9:EX$497)+100/MAX(EZ$9:EZ$497))/2))+($RL$4*JY20*100*((100/MAX(EX$9:EX$497)+100/MAX(EZ$9:EZ$497))/2))+($RL$4*JZ20*100*((100/MAX(EX$9:EX$497)+100/MAX(EZ$9:EZ$497))/2)))*$RW$3/2</f>
        <v>0</v>
      </c>
      <c r="RP20" s="119">
        <f>($RJ$3*KA20*100*100/MAX(FA$9:FA$497)) + ($RJ$3*KB20*100*100/MAX(FA$9:FA$497)/2) + ($RJ$3*KC20*100*100/MAX(FA$9:FA$497)/2) + ($RJ$3*KD20*100*100/MAX(FA$9:FA$497)/4) + ($RJ$3*KE20*100*100/MAX(FA$9:FA$497)/4)</f>
        <v>0</v>
      </c>
      <c r="RQ20" s="118">
        <f>($RL$4*KF20*100*((100/MAX(EX$9:EX$497)+100/MAX(EZ$9:EZ$497)))) * ($RO$3/2) + (($RL$4*KG20*100*((100/MAX(EX$9:EX$497)+100/MAX(EZ$9:EZ$497))))+($RL$4*KH20*100*((100/MAX(EX$9:EX$497)+100/MAX(EZ$9:EZ$497))))+($RL$4*KI20*100*((100/MAX(EX$9:EX$497)+100/MAX(EZ$9:EZ$497))))+($RL$4*KJ20*100*((100/MAX(EX$9:EX$497)+100/MAX(EZ$9:EZ$497))))+($RL$4*KK20*100*((100/MAX(EX$9:EX$497)+100/MAX(EZ$9:EZ$497))))+($RL$4*KL20*100*((100/MAX(EX$9:EX$497)+100/MAX(EZ$9:EZ$497))))+($RL$4*KM20*100*((100/MAX(EX$9:EX$497)+100/MAX(EZ$9:EZ$497))))+($RL$4*KN20*100*((100/MAX(EX$9:EX$497)+100/MAX(EZ$9:EZ$497))))+($RL$4*KO20*100*((100/MAX(EX$9:EX$497)+100/MAX(EZ$9:EZ$497))))+($RL$4*KP20*100*((100/MAX(EX$9:EX$497)+100/MAX(EZ$9:EZ$497))))+($RL$4*KQ20*100*((100/MAX(EX$9:EX$497)+100/MAX(EZ$9:EZ$497))))+($RL$4*KR20*100*((100/MAX(EX$9:EX$497)+100/MAX(EZ$9:EZ$497))))+($RL$4*KS20*100*((100/MAX(EX$9:EX$497)+100/MAX(EZ$9:EZ$497))))+($RL$4*KV20*100*((100/MAX(EX$9:EX$497)+100/MAX(EZ$9:EZ$497))))) * (($RO$3+$RO$4)/6)</f>
        <v>0</v>
      </c>
      <c r="RR20" s="115">
        <f>(($RL$4*KW20*100*((100/MAX(EX$9:EX$497)+100/MAX(EZ$9:EZ$497))))) * ($RO$3/2) + (($RL$4*KX20*100*((100/MAX(EX$9:EX$497)+100/MAX(EZ$9:EZ$497))))+($RL$4*KY20*100*((100/MAX(EX$9:EX$497)+100/MAX(EZ$9:EZ$497))))+($RL$4*KZ20*100*((100/MAX(EX$9:EX$497)+100/MAX(EZ$9:EZ$497))))+($RL$4*LA20*100*((100/MAX(EX$9:EX$497)+100/MAX(EZ$9:EZ$497))))+($RL$4*LB20*100*((100/MAX(EX$9:EX$497)+100/MAX(EZ$9:EZ$497))))+($RL$4*LC20*100*((100/MAX(EX$9:EX$497)+100/MAX(EZ$9:EZ$497))))) * (($RO$3+$RO$4)/6)</f>
        <v>0</v>
      </c>
      <c r="RS20" s="119">
        <f>(($RL$4*LD20*100*((100/MAX(EX$9:EX$497)+100/MAX(EZ$9:EZ$497))))+($RL$4*LE20*100*((100/MAX(EX$9:EX$497)+100/MAX(EZ$9:EZ$497))))) * (($RO$3+$RO$4)/6)</f>
        <v>0</v>
      </c>
      <c r="RT20" s="118">
        <f>($RJ$4*LH20*100*(100/MAX(EV$9:EV$497)))+($RJ$4*LI20*100*(100/MAX(EV$9:EV$497)))</f>
        <v>0</v>
      </c>
      <c r="RU20" s="119">
        <f>($RJ$4*LJ20*(100/MAX(EV$9:EV$497)))/2 + ($RL$3*LK20*(100/MAX(EW$9:EW$497))) + ($RJ$4*LL20*(100/MAX(EV$9:EV$497)))/4 + ($RL$3*LM20*(100/MAX(EW$9:EW$497)))</f>
        <v>0</v>
      </c>
      <c r="RV20" s="118">
        <f>($RJ$4*LN20*100*100/MAX(EV$9:EV$497)/2)+($RJ$4*LO20*100*100/MAX(EV$9:EV$497)/2)+($RJ$4*LP20*100*100/MAX(EV$9:EV$497))+($RJ$4*LQ20*100*100/MAX(EV$9:EV$497))+($RJ$4*LR20*100*100/MAX(EV$9:EV$497))</f>
        <v>0</v>
      </c>
      <c r="RW20" s="115">
        <f>($RJ$4*LS20*100*100/MAX(EV$9:EV$497)) + (($RJ$4*LT20*100*100/MAX(EV$9:EV$497))+($RJ$4*LU20*100*100/MAX(EV$9:EV$497))+($RJ$4*LV20*100*100/MAX(EV$9:EV$497))+($RJ$4*LW20*100*100/MAX(EV$9:EV$497))+($RJ$4*LX20*100*100/MAX(EV$9:EV$497))+($RJ$4*LY20*100*100/MAX(EV$9:EV$497))+($RJ$4*LZ20*100*100/MAX(EV$9:EV$497))+($RJ$4*MA20*100*100/MAX(EV$9:EV$497)))/2</f>
        <v>0</v>
      </c>
      <c r="RX20" s="119">
        <f>($RJ$4*MB20*100*100/MAX(EV$9:EV$497))+($RJ$4*MC20*100*100/MAX(EV$9:EV$497))+($RJ$4*MD20*100*100/MAX(EV$9:EV$497))+($RJ$4*ME20*100*100/MAX(EV$9:EV$497))+($RJ$4*MF20*100*100/MAX(EV$9:EV$497))+($RJ$4*MG20*100*100/MAX(EV$9:EV$497))+($RJ$4*MH20*100*100/MAX(EV$9:EV$497))+($RJ$4*MI20*100*100/MAX(EV$9:EV$497))+($RJ$4*MJ20*100*100/MAX(EV$9:EV$497))+($RJ$4*MK20*100*100/MAX(EV$9:EV$497))+($RJ$4*ML20*100*100/MAX(EV$9:EV$497))+($RJ$4*MM20*100*100/MAX(EV$9:EV$497))+($RJ$4*MN20*100*100/MAX(EV$9:EV$497))</f>
        <v>0</v>
      </c>
      <c r="RY20" s="118">
        <f>($RJ$4*MQ20*100*100/MAX(EV$9:EV$497))/2 + (($RJ$4*MR20*100*100/MAX(EV$9:EV$497))+($RJ$4*MS20*100*100/MAX(EV$9:EV$497))+($RJ$4*MT20*100*100/MAX(EV$9:EV$497))+($RJ$4*MU20*100*100/MAX(EV$9:EV$497))+($RJ$4*MV20*100*100/MAX(EV$9:EV$497))+($RJ$4*MW20*100*100/MAX(EV$9:EV$497))+($RJ$4*MX20*100*100/MAX(EV$9:EV$497))+($RJ$4*MY20*100*100/MAX(EV$9:EV$497))+($RJ$4*MZ20*100*100/MAX(EV$9:EV$497))+($RJ$4*NA20*100*100/MAX(EV$9:EV$497))+($RJ$4*NB20*100*100/MAX(EV$9:EV$497))+($RJ$4*NC20*100*100/MAX(EV$9:EV$497))+($RJ$4*ND20*100*100/MAX(EV$9:EV$497))+($RJ$4*NG20*100*100/MAX(EV$9:EV$497)))/4</f>
        <v>5.8988764044943833</v>
      </c>
      <c r="RZ20" s="115">
        <f>($RJ$4*NH20*100*100/MAX(EV$9:EV$497))/2 + (($RJ$4*NI20*100*100/MAX(EV$9:EV$497))+($RJ$4*NJ20*100*100/MAX(EV$9:EV$497))+($RJ$4*NK20*100*100/MAX(EV$9:EV$497))+($RJ$4*NL20*100*100/MAX(EV$9:EV$497))+($RJ$4*NM20*100*100/MAX(EV$9:EV$497))+($RJ$4*NN20*100*100/MAX(EV$9:EV$497)))/4</f>
        <v>0</v>
      </c>
      <c r="SA20" s="117">
        <f>(($RJ$4*NO20*100*100/MAX(EV$9:EV$497))+($RJ$4*NP20*100*100/MAX(EV$9:EV$497)))/4</f>
        <v>0</v>
      </c>
      <c r="SB20" s="118">
        <f t="shared" si="54"/>
        <v>9.5788764044943839</v>
      </c>
      <c r="SC20" s="115">
        <f t="shared" si="55"/>
        <v>1.1797752808988766</v>
      </c>
      <c r="SD20" s="115">
        <f t="shared" si="56"/>
        <v>17.506719101123601</v>
      </c>
      <c r="SE20" s="115">
        <f t="shared" si="57"/>
        <v>1.1797752808988766</v>
      </c>
      <c r="SF20" s="115">
        <f t="shared" si="58"/>
        <v>1.4747191011235958</v>
      </c>
      <c r="SG20" s="115">
        <f t="shared" si="59"/>
        <v>5.8988764044943833</v>
      </c>
      <c r="SH20" s="115">
        <f>ROUND(SB20/MAX(SB$9:SB$497)*100,0)</f>
        <v>12</v>
      </c>
      <c r="SI20" s="115">
        <f>ROUND(SC20/MAX(SC$9:SC$497)*100,0)</f>
        <v>2</v>
      </c>
      <c r="SJ20" s="115">
        <f>ROUND(SD20/MAX(SD$9:SD$497)*100,0)</f>
        <v>28</v>
      </c>
      <c r="SK20" s="115">
        <f>ROUND(SE20/MAX(SE$9:SE$497)*100,0)</f>
        <v>1</v>
      </c>
      <c r="SL20" s="115">
        <f>ROUND(SF20/MAX(SF$9:SF$497)*100,0)</f>
        <v>4</v>
      </c>
      <c r="SM20" s="121">
        <f>ROUND(SG20/MAX(SG$9:SG$497)*100,0)</f>
        <v>6</v>
      </c>
      <c r="SN20" s="115">
        <f>ROUND(AVERAGEIF($ES$9:$ES$497,$ES20,SH$9:SH$497),0)</f>
        <v>12</v>
      </c>
      <c r="SO20" s="115">
        <f>ROUND(AVERAGEIF($ES$9:$ES$497,$ES20,SI$9:SI$497),0)</f>
        <v>5</v>
      </c>
      <c r="SP20" s="115">
        <f>ROUND(AVERAGEIF($ES$9:$ES$497,$ES20,SJ$9:SJ$497),0)</f>
        <v>26</v>
      </c>
      <c r="SQ20" s="115">
        <f>ROUND(AVERAGEIF($ES$9:$ES$497,$ES20,SK$9:SK$497),0)</f>
        <v>6</v>
      </c>
      <c r="SR20" s="115">
        <f>ROUND(AVERAGEIF($ES$9:$ES$497,$ES20,SL$9:SL$497),0)</f>
        <v>8</v>
      </c>
      <c r="SS20" s="121">
        <f>ROUND(AVERAGEIF($ES$9:$ES$497,$ES20,SM$9:SM$497),0)</f>
        <v>4</v>
      </c>
      <c r="ST20" s="114">
        <f>RANK(SB20,SB$9:SB$497,0)</f>
        <v>240</v>
      </c>
      <c r="SU20" s="115">
        <f>RANK(SC20,SC$9:SC$497,0)</f>
        <v>231</v>
      </c>
      <c r="SV20" s="115">
        <f>RANK(SD20,SD$9:SD$497,0)</f>
        <v>55</v>
      </c>
      <c r="SW20" s="115">
        <f>RANK(SE20,SE$9:SE$497,0)</f>
        <v>231</v>
      </c>
      <c r="SX20" s="115">
        <f>RANK(SF20,SF$9:SF$497,0)</f>
        <v>185</v>
      </c>
      <c r="SY20" s="115">
        <f>RANK(SG20,SG$9:SG$497,0)</f>
        <v>154</v>
      </c>
      <c r="SZ20" s="115">
        <f>COUNTIFS(SB$9:SB$497,"&gt;"&amp;SB20,$ES$9:$ES$497,$ES20)+1</f>
        <v>37</v>
      </c>
      <c r="TA20" s="115">
        <f>COUNTIFS(SC$9:SC$497,"&gt;"&amp;SC20,$ES$9:$ES$497,$ES20)+1</f>
        <v>34</v>
      </c>
      <c r="TB20" s="115">
        <f>COUNTIFS(SD$9:SD$497,"&gt;"&amp;SD20,$ES$9:$ES$497,$ES20)+1</f>
        <v>45</v>
      </c>
      <c r="TC20" s="115">
        <f>COUNTIFS(SE$9:SE$497,"&gt;"&amp;SE20,$ES$9:$ES$497,$ES20)+1</f>
        <v>34</v>
      </c>
      <c r="TD20" s="115">
        <f>COUNTIFS(SF$9:SF$497,"&gt;"&amp;SF20,$ES$9:$ES$497,$ES20)+1</f>
        <v>34</v>
      </c>
      <c r="TE20" s="117">
        <f>COUNTIFS(SG$9:SG$497,"&gt;"&amp;SG20,$ES$9:$ES$497,$ES20)+1</f>
        <v>24</v>
      </c>
      <c r="TF20" s="118">
        <f t="shared" si="60"/>
        <v>21</v>
      </c>
      <c r="TG20" s="115">
        <f t="shared" si="61"/>
        <v>10</v>
      </c>
      <c r="TH20" s="115">
        <f t="shared" si="62"/>
        <v>37</v>
      </c>
      <c r="TI20" s="115">
        <f t="shared" si="63"/>
        <v>10</v>
      </c>
      <c r="TJ20" s="115">
        <f t="shared" si="64"/>
        <v>11</v>
      </c>
      <c r="TK20" s="115">
        <f t="shared" si="65"/>
        <v>15</v>
      </c>
      <c r="TL20" s="117">
        <f t="shared" si="66"/>
        <v>14</v>
      </c>
      <c r="TM20" s="118">
        <f>ROUND(TF20/MAX(TF$9:TF$497)*100,0)</f>
        <v>12</v>
      </c>
      <c r="TN20" s="115">
        <f>ROUND(TG20/MAX(TG$9:TG$497)*100,0)</f>
        <v>5</v>
      </c>
      <c r="TO20" s="115">
        <f>ROUND(TH20/MAX(TH$9:TH$497)*100,0)</f>
        <v>20</v>
      </c>
      <c r="TP20" s="115">
        <f>ROUND(TI20/MAX(TI$9:TI$497)*100,0)</f>
        <v>6</v>
      </c>
      <c r="TQ20" s="115">
        <f>ROUND(TJ20/MAX(TJ$9:TJ$497)*100,0)</f>
        <v>6</v>
      </c>
      <c r="TR20" s="115">
        <f>ROUND(TK20/MAX(TK$9:TK$497)*100,0)</f>
        <v>8</v>
      </c>
      <c r="TS20" s="119">
        <f>ROUND(TL20/MAX(TL$9:TL$497)*100,0)</f>
        <v>7</v>
      </c>
      <c r="TT20" s="120">
        <f>RANK(TM20,TM$9:TM$497,0)</f>
        <v>396</v>
      </c>
      <c r="TU20" s="115">
        <f>RANK(TN20,TN$9:TN$497,0)</f>
        <v>419</v>
      </c>
      <c r="TV20" s="115">
        <f>RANK(TO20,TO$9:TO$497,0)</f>
        <v>267</v>
      </c>
      <c r="TW20" s="115">
        <f>RANK(TP20,TP$9:TP$497,0)</f>
        <v>416</v>
      </c>
      <c r="TX20" s="115">
        <f>RANK(TQ20,TQ$9:TQ$497,0)</f>
        <v>407</v>
      </c>
      <c r="TY20" s="115">
        <f>RANK(TR20,TR$9:TR$497,0)</f>
        <v>404</v>
      </c>
      <c r="TZ20" s="121">
        <f>RANK(TS20,TS$9:TS$497,0)</f>
        <v>404</v>
      </c>
      <c r="UA20" s="123"/>
      <c r="UB20" s="7" t="s">
        <v>1</v>
      </c>
    </row>
    <row r="21" spans="1:548" x14ac:dyDescent="0.15">
      <c r="A21" s="62">
        <v>13</v>
      </c>
      <c r="B21" s="203" t="s">
        <v>573</v>
      </c>
      <c r="C21" s="63"/>
      <c r="D21" s="63"/>
      <c r="E21" s="64" t="s">
        <v>518</v>
      </c>
      <c r="F21" s="65">
        <v>17</v>
      </c>
      <c r="G21" s="65" t="s">
        <v>576</v>
      </c>
      <c r="H21" s="65"/>
      <c r="I21" s="66" t="s">
        <v>521</v>
      </c>
      <c r="J21" s="67" t="s">
        <v>521</v>
      </c>
      <c r="K21" s="67" t="s">
        <v>521</v>
      </c>
      <c r="L21" s="67" t="s">
        <v>521</v>
      </c>
      <c r="M21" s="67" t="s">
        <v>521</v>
      </c>
      <c r="N21" s="67" t="s">
        <v>521</v>
      </c>
      <c r="O21" s="67" t="s">
        <v>521</v>
      </c>
      <c r="P21" s="67" t="s">
        <v>521</v>
      </c>
      <c r="Q21" s="67" t="s">
        <v>521</v>
      </c>
      <c r="R21" s="68" t="s">
        <v>520</v>
      </c>
      <c r="S21" s="69" t="s">
        <v>520</v>
      </c>
      <c r="T21" s="67" t="s">
        <v>520</v>
      </c>
      <c r="U21" s="67" t="s">
        <v>520</v>
      </c>
      <c r="V21" s="67" t="s">
        <v>520</v>
      </c>
      <c r="W21" s="67" t="s">
        <v>520</v>
      </c>
      <c r="X21" s="67" t="s">
        <v>521</v>
      </c>
      <c r="Y21" s="67" t="s">
        <v>521</v>
      </c>
      <c r="Z21" s="67" t="s">
        <v>521</v>
      </c>
      <c r="AA21" s="67" t="s">
        <v>521</v>
      </c>
      <c r="AB21" s="68" t="s">
        <v>521</v>
      </c>
      <c r="AC21" s="69" t="s">
        <v>521</v>
      </c>
      <c r="AD21" s="67" t="s">
        <v>521</v>
      </c>
      <c r="AE21" s="67" t="s">
        <v>521</v>
      </c>
      <c r="AF21" s="67" t="s">
        <v>521</v>
      </c>
      <c r="AG21" s="67" t="s">
        <v>521</v>
      </c>
      <c r="AH21" s="67" t="s">
        <v>521</v>
      </c>
      <c r="AI21" s="67" t="s">
        <v>521</v>
      </c>
      <c r="AJ21" s="67" t="s">
        <v>521</v>
      </c>
      <c r="AK21" s="67" t="s">
        <v>521</v>
      </c>
      <c r="AL21" s="68" t="s">
        <v>521</v>
      </c>
      <c r="AM21" s="69" t="s">
        <v>521</v>
      </c>
      <c r="AN21" s="67" t="s">
        <v>521</v>
      </c>
      <c r="AO21" s="67" t="s">
        <v>521</v>
      </c>
      <c r="AP21" s="67" t="s">
        <v>521</v>
      </c>
      <c r="AQ21" s="67" t="s">
        <v>521</v>
      </c>
      <c r="AR21" s="67" t="s">
        <v>521</v>
      </c>
      <c r="AS21" s="67" t="s">
        <v>521</v>
      </c>
      <c r="AT21" s="67" t="s">
        <v>521</v>
      </c>
      <c r="AU21" s="67" t="s">
        <v>521</v>
      </c>
      <c r="AV21" s="68" t="s">
        <v>521</v>
      </c>
      <c r="AW21" s="69" t="s">
        <v>521</v>
      </c>
      <c r="AX21" s="67" t="s">
        <v>521</v>
      </c>
      <c r="AY21" s="67" t="s">
        <v>521</v>
      </c>
      <c r="AZ21" s="67" t="s">
        <v>521</v>
      </c>
      <c r="BA21" s="67" t="s">
        <v>521</v>
      </c>
      <c r="BB21" s="67" t="s">
        <v>521</v>
      </c>
      <c r="BC21" s="67" t="s">
        <v>521</v>
      </c>
      <c r="BD21" s="67" t="s">
        <v>521</v>
      </c>
      <c r="BE21" s="67" t="s">
        <v>521</v>
      </c>
      <c r="BF21" s="68" t="s">
        <v>521</v>
      </c>
      <c r="BG21" s="69" t="s">
        <v>521</v>
      </c>
      <c r="BH21" s="67" t="s">
        <v>521</v>
      </c>
      <c r="BI21" s="67" t="s">
        <v>521</v>
      </c>
      <c r="BJ21" s="67" t="s">
        <v>521</v>
      </c>
      <c r="BK21" s="67" t="s">
        <v>521</v>
      </c>
      <c r="BL21" s="67" t="s">
        <v>521</v>
      </c>
      <c r="BM21" s="67" t="s">
        <v>521</v>
      </c>
      <c r="BN21" s="67" t="s">
        <v>521</v>
      </c>
      <c r="BO21" s="67" t="s">
        <v>521</v>
      </c>
      <c r="BP21" s="68" t="s">
        <v>521</v>
      </c>
      <c r="BQ21" s="70" t="s">
        <v>521</v>
      </c>
      <c r="BR21" s="67" t="s">
        <v>521</v>
      </c>
      <c r="BS21" s="67" t="s">
        <v>521</v>
      </c>
      <c r="BT21" s="67" t="s">
        <v>521</v>
      </c>
      <c r="BU21" s="67" t="s">
        <v>521</v>
      </c>
      <c r="BV21" s="67" t="s">
        <v>521</v>
      </c>
      <c r="BW21" s="67" t="s">
        <v>521</v>
      </c>
      <c r="BX21" s="67" t="s">
        <v>521</v>
      </c>
      <c r="BY21" s="67" t="s">
        <v>521</v>
      </c>
      <c r="BZ21" s="68" t="s">
        <v>521</v>
      </c>
      <c r="CA21" s="69" t="s">
        <v>521</v>
      </c>
      <c r="CB21" s="67" t="s">
        <v>521</v>
      </c>
      <c r="CC21" s="67" t="s">
        <v>521</v>
      </c>
      <c r="CD21" s="67" t="s">
        <v>521</v>
      </c>
      <c r="CE21" s="67" t="s">
        <v>521</v>
      </c>
      <c r="CF21" s="67" t="s">
        <v>521</v>
      </c>
      <c r="CG21" s="67" t="s">
        <v>521</v>
      </c>
      <c r="CH21" s="67" t="s">
        <v>521</v>
      </c>
      <c r="CI21" s="67" t="s">
        <v>521</v>
      </c>
      <c r="CJ21" s="68" t="s">
        <v>521</v>
      </c>
      <c r="CK21" s="69" t="s">
        <v>521</v>
      </c>
      <c r="CL21" s="67" t="s">
        <v>521</v>
      </c>
      <c r="CM21" s="67" t="s">
        <v>521</v>
      </c>
      <c r="CN21" s="67" t="s">
        <v>521</v>
      </c>
      <c r="CO21" s="67" t="s">
        <v>521</v>
      </c>
      <c r="CP21" s="67" t="s">
        <v>521</v>
      </c>
      <c r="CQ21" s="67" t="s">
        <v>521</v>
      </c>
      <c r="CR21" s="67" t="s">
        <v>521</v>
      </c>
      <c r="CS21" s="67" t="s">
        <v>521</v>
      </c>
      <c r="CT21" s="68" t="s">
        <v>521</v>
      </c>
      <c r="CU21" s="69" t="s">
        <v>521</v>
      </c>
      <c r="CV21" s="67" t="s">
        <v>521</v>
      </c>
      <c r="CW21" s="67" t="s">
        <v>521</v>
      </c>
      <c r="CX21" s="67" t="s">
        <v>521</v>
      </c>
      <c r="CY21" s="67" t="s">
        <v>521</v>
      </c>
      <c r="CZ21" s="67" t="s">
        <v>521</v>
      </c>
      <c r="DA21" s="67" t="s">
        <v>521</v>
      </c>
      <c r="DB21" s="67" t="s">
        <v>521</v>
      </c>
      <c r="DC21" s="67" t="s">
        <v>521</v>
      </c>
      <c r="DD21" s="68" t="s">
        <v>521</v>
      </c>
      <c r="DE21" s="69" t="s">
        <v>521</v>
      </c>
      <c r="DF21" s="71" t="s">
        <v>521</v>
      </c>
      <c r="DG21" s="67" t="s">
        <v>521</v>
      </c>
      <c r="DH21" s="67" t="s">
        <v>521</v>
      </c>
      <c r="DI21" s="67" t="s">
        <v>521</v>
      </c>
      <c r="DJ21" s="67" t="s">
        <v>521</v>
      </c>
      <c r="DK21" s="67" t="s">
        <v>521</v>
      </c>
      <c r="DL21" s="67" t="s">
        <v>521</v>
      </c>
      <c r="DM21" s="67" t="s">
        <v>521</v>
      </c>
      <c r="DN21" s="68" t="s">
        <v>521</v>
      </c>
      <c r="DO21" s="70" t="s">
        <v>521</v>
      </c>
      <c r="DP21" s="71" t="s">
        <v>521</v>
      </c>
      <c r="DQ21" s="67" t="s">
        <v>521</v>
      </c>
      <c r="DR21" s="67" t="s">
        <v>521</v>
      </c>
      <c r="DS21" s="67" t="s">
        <v>521</v>
      </c>
      <c r="DT21" s="67" t="s">
        <v>521</v>
      </c>
      <c r="DU21" s="67" t="s">
        <v>521</v>
      </c>
      <c r="DV21" s="67" t="s">
        <v>521</v>
      </c>
      <c r="DW21" s="67" t="s">
        <v>521</v>
      </c>
      <c r="DX21" s="72" t="s">
        <v>521</v>
      </c>
      <c r="DY21" s="73" t="s">
        <v>522</v>
      </c>
      <c r="DZ21" s="74">
        <v>2</v>
      </c>
      <c r="EA21" s="74">
        <v>3</v>
      </c>
      <c r="EB21" s="74">
        <v>3</v>
      </c>
      <c r="EC21" s="75">
        <v>4</v>
      </c>
      <c r="ED21" s="76" t="s">
        <v>522</v>
      </c>
      <c r="EE21" s="74">
        <f t="shared" si="16"/>
        <v>2</v>
      </c>
      <c r="EF21" s="74">
        <f t="shared" si="17"/>
        <v>6</v>
      </c>
      <c r="EG21" s="74">
        <f t="shared" si="18"/>
        <v>18</v>
      </c>
      <c r="EH21" s="77">
        <f t="shared" si="19"/>
        <v>72</v>
      </c>
      <c r="EI21" s="73">
        <v>630</v>
      </c>
      <c r="EJ21" s="74">
        <v>940</v>
      </c>
      <c r="EK21" s="74">
        <v>1880</v>
      </c>
      <c r="EL21" s="74">
        <v>3130</v>
      </c>
      <c r="EM21" s="75">
        <v>9380</v>
      </c>
      <c r="EN21" s="78">
        <v>1</v>
      </c>
      <c r="EO21" s="79">
        <f t="shared" si="20"/>
        <v>0.74603174603174605</v>
      </c>
      <c r="EP21" s="79">
        <f t="shared" si="21"/>
        <v>0.49735449735449733</v>
      </c>
      <c r="EQ21" s="79">
        <f t="shared" si="22"/>
        <v>0.27601410934744269</v>
      </c>
      <c r="ER21" s="80">
        <f t="shared" si="23"/>
        <v>0.20679012345679013</v>
      </c>
      <c r="ES21" s="128" t="s">
        <v>534</v>
      </c>
      <c r="ET21" s="82" t="s">
        <v>117</v>
      </c>
      <c r="EU21" s="83">
        <v>4</v>
      </c>
      <c r="EV21" s="73">
        <v>9</v>
      </c>
      <c r="EW21" s="74">
        <v>15</v>
      </c>
      <c r="EX21" s="74">
        <v>4</v>
      </c>
      <c r="EY21" s="74">
        <v>5</v>
      </c>
      <c r="EZ21" s="74">
        <v>17</v>
      </c>
      <c r="FA21" s="74">
        <v>4</v>
      </c>
      <c r="FB21" s="74">
        <v>11</v>
      </c>
      <c r="FC21" s="74">
        <v>12</v>
      </c>
      <c r="FD21" s="74">
        <f t="shared" si="24"/>
        <v>21</v>
      </c>
      <c r="FE21" s="84">
        <f t="shared" si="25"/>
        <v>16</v>
      </c>
      <c r="FF21" s="73">
        <f>RANK(EV21,$EV$9:$EV$497,0)</f>
        <v>428</v>
      </c>
      <c r="FG21" s="74">
        <f>RANK(EW21,$EW$9:$EW$497,0)</f>
        <v>379</v>
      </c>
      <c r="FH21" s="74">
        <f>RANK(EX21,$EX$9:$EX$497,0)</f>
        <v>432</v>
      </c>
      <c r="FI21" s="74">
        <f>RANK(EY21,$EY$9:$EY$497,0)</f>
        <v>423</v>
      </c>
      <c r="FJ21" s="74">
        <f>RANK(EZ21,$EZ$9:$EZ$497,0)</f>
        <v>228</v>
      </c>
      <c r="FK21" s="74">
        <f>RANK(FA21,$FA$9:$FA$497,0)</f>
        <v>410</v>
      </c>
      <c r="FL21" s="74">
        <f>RANK(FB21,$FB$9:$FB$497,0)</f>
        <v>381</v>
      </c>
      <c r="FM21" s="74">
        <f>RANK(FC21,$FC$9:$FC$497,0)</f>
        <v>364</v>
      </c>
      <c r="FN21" s="74">
        <f>RANK(FD21,$FD$9:$FD$497,0)</f>
        <v>395</v>
      </c>
      <c r="FO21" s="84">
        <f>RANK(FE21,$FE$9:$FE$497,0)</f>
        <v>416</v>
      </c>
      <c r="FP21" s="73">
        <f>COUNTIFS($EV$9:$EV$497,"&gt;"&amp;EV21,$ES$9:$ES$497,ES21)+1</f>
        <v>85</v>
      </c>
      <c r="FQ21" s="74">
        <f>COUNTIFS($EW$9:$EW$497,"&gt;"&amp;EW21,$ES$9:$ES$497,ES21)+1</f>
        <v>64</v>
      </c>
      <c r="FR21" s="74">
        <f>COUNTIFS($EX$9:$EX$497,"&gt;"&amp;EX21,$ES$9:$ES$497,ES21)+1</f>
        <v>87</v>
      </c>
      <c r="FS21" s="74">
        <f>COUNTIFS($EY$9:$EY$497,"&gt;"&amp;EY21,$ES$9:$ES$497,ES21)+1</f>
        <v>82</v>
      </c>
      <c r="FT21" s="74">
        <f>COUNTIFS($EZ$9:$EZ$497,"&gt;"&amp;EZ21,$ES$9:$ES$497,ES21)+1</f>
        <v>5</v>
      </c>
      <c r="FU21" s="74">
        <f>COUNTIFS($FA$9:$FA$497,"&gt;"&amp;FA21,$ES$9:$ES$497,ES21)+1</f>
        <v>77</v>
      </c>
      <c r="FV21" s="74">
        <f>COUNTIFS($FB$9:$FB$497,"&gt;"&amp;FB21,$ES$9:$ES$497,ES21)+1</f>
        <v>83</v>
      </c>
      <c r="FW21" s="74">
        <f>COUNTIFS($FC$9:$FC$497,"&gt;"&amp;FC21,$ES$9:$ES$497,ES21)+1</f>
        <v>83</v>
      </c>
      <c r="FX21" s="74">
        <f>COUNTIFS($FD$9:$FD$497,"&gt;"&amp;FD21,$ES$9:$ES$497,ES21)+1</f>
        <v>80</v>
      </c>
      <c r="FY21" s="84">
        <f>COUNTIFS($FE$9:$FE$497,"&gt;"&amp;FE21,$ES$9:$ES$497,ES21)+1</f>
        <v>85</v>
      </c>
      <c r="FZ21" s="85">
        <f t="shared" si="26"/>
        <v>0.53</v>
      </c>
      <c r="GA21" s="86">
        <f t="shared" si="27"/>
        <v>0.88</v>
      </c>
      <c r="GB21" s="86">
        <f t="shared" si="28"/>
        <v>0.24</v>
      </c>
      <c r="GC21" s="86">
        <f t="shared" si="29"/>
        <v>0.28999999999999998</v>
      </c>
      <c r="GD21" s="86">
        <f t="shared" si="30"/>
        <v>1</v>
      </c>
      <c r="GE21" s="86">
        <f t="shared" si="31"/>
        <v>0.24</v>
      </c>
      <c r="GF21" s="86">
        <f t="shared" si="32"/>
        <v>0.65</v>
      </c>
      <c r="GG21" s="86">
        <f t="shared" si="33"/>
        <v>0.71</v>
      </c>
      <c r="GH21" s="86">
        <f t="shared" si="34"/>
        <v>1.24</v>
      </c>
      <c r="GI21" s="87">
        <f t="shared" si="35"/>
        <v>0.94</v>
      </c>
      <c r="GJ21" s="85">
        <f>ROUND(((FZ21-AVERAGE(FZ$9:FZ$497))/STDEVP(FZ$9:FZ$497)*10+50),2)</f>
        <v>33.01</v>
      </c>
      <c r="GK21" s="86">
        <f>ROUND(((GA21-AVERAGE(GA$9:GA$497))/STDEVP(GA$9:GA$497)*10+50),2)</f>
        <v>55.66</v>
      </c>
      <c r="GL21" s="86">
        <f>ROUND(((GB21-AVERAGE(GB$9:GB$497))/STDEVP(GB$9:GB$497)*10+50),2)</f>
        <v>37.119999999999997</v>
      </c>
      <c r="GM21" s="86">
        <f>ROUND(((GC21-AVERAGE(GC$9:GC$497))/STDEVP(GC$9:GC$497)*10+50),2)</f>
        <v>38.17</v>
      </c>
      <c r="GN21" s="86">
        <f>ROUND(((GD21-AVERAGE(GD$9:GD$497))/STDEVP(GD$9:GD$497)*10+50),2)</f>
        <v>70.81</v>
      </c>
      <c r="GO21" s="86">
        <f>ROUND(((GE21-AVERAGE(GE$9:GE$497))/STDEVP(GE$9:GE$497)*10+50),2)</f>
        <v>46.07</v>
      </c>
      <c r="GP21" s="86">
        <f>ROUND(((GF21-AVERAGE(GF$9:GF$497))/STDEVP(GF$9:GF$497)*10+50),2)</f>
        <v>50.48</v>
      </c>
      <c r="GQ21" s="86">
        <f>ROUND(((GG21-AVERAGE(GG$9:GG$497))/STDEVP(GG$9:GG$497)*10+50),2)</f>
        <v>52.47</v>
      </c>
      <c r="GR21" s="86">
        <f>ROUND(((GH21-AVERAGE(GH$9:GH$497))/STDEVP(GH$9:GH$497)*10+50),2)</f>
        <v>59.68</v>
      </c>
      <c r="GS21" s="87">
        <f>ROUND(((GI21-AVERAGE(GI$9:GI$497))/STDEVP(GI$9:GI$497)*10+50),2)</f>
        <v>44.25</v>
      </c>
      <c r="GT21" s="73">
        <f>RANK(GJ21,$GJ$9:$GJ$497,0)</f>
        <v>421</v>
      </c>
      <c r="GU21" s="74">
        <f>RANK(GK21,$GK$9:$GK$497,0)</f>
        <v>124</v>
      </c>
      <c r="GV21" s="74">
        <f>RANK(GL21,$GL$9:$GL$497,0)</f>
        <v>402</v>
      </c>
      <c r="GW21" s="74">
        <f>RANK(GM21,$GM$9:$GM$497,0)</f>
        <v>387</v>
      </c>
      <c r="GX21" s="74">
        <f>RANK(GN21,$GN$9:$GN$497,0)</f>
        <v>18</v>
      </c>
      <c r="GY21" s="74">
        <f>RANK(GO21,$GO$9:$GO$497,0)</f>
        <v>240</v>
      </c>
      <c r="GZ21" s="74">
        <f>RANK(GP21,$GP$9:$GP$497,0)</f>
        <v>206</v>
      </c>
      <c r="HA21" s="74">
        <f>RANK(GQ21,$GQ$9:$GQ$497,0)</f>
        <v>168</v>
      </c>
      <c r="HB21" s="74">
        <f>RANK(GR21,$GR$9:$GR$497,0)</f>
        <v>61</v>
      </c>
      <c r="HC21" s="84">
        <f>RANK(GS21,$GS$9:$GS$497,0)</f>
        <v>286</v>
      </c>
      <c r="HD21" s="85">
        <f>ROUND(AVERAGEIF($ES$9:$ES$497,$ES21,$FZ$9:$FZ$497),2)</f>
        <v>0.95</v>
      </c>
      <c r="HE21" s="86">
        <f>ROUND(AVERAGEIF($ES$9:$ES$497,$ES21,$GA$9:$GA$497),2)</f>
        <v>0.38</v>
      </c>
      <c r="HF21" s="86">
        <f>ROUND(AVERAGEIF($ES$9:$ES$497,$ES21,$GB$9:$GB$497),2)</f>
        <v>0.82</v>
      </c>
      <c r="HG21" s="86">
        <f>ROUND(AVERAGEIF($ES$9:$ES$497,$ES21,$GC$9:$GC$497),2)</f>
        <v>0.44</v>
      </c>
      <c r="HH21" s="86">
        <f>ROUND(AVERAGEIF($ES$9:$ES$497,$ES21,$GD$9:$GD$497),2)</f>
        <v>0.15</v>
      </c>
      <c r="HI21" s="86">
        <f>ROUND(AVERAGEIF($ES$9:$ES$497,$ES21,$GE$9:$GE$497),2)</f>
        <v>0.14000000000000001</v>
      </c>
      <c r="HJ21" s="86">
        <f>ROUND(AVERAGEIF($ES$9:$ES$497,$ES21,$GF$9:$GF$497),2)</f>
        <v>0.74</v>
      </c>
      <c r="HK21" s="86">
        <f>ROUND(AVERAGEIF($ES$9:$ES$497,$ES21,$GG$9:$GG$497),2)</f>
        <v>0.85</v>
      </c>
      <c r="HL21" s="86">
        <f>ROUND(AVERAGEIF($ES$9:$ES$497,$ES21,$GH$9:$GH$497),2)</f>
        <v>0.97</v>
      </c>
      <c r="HM21" s="87">
        <f>ROUND(AVERAGEIF($ES$9:$ES$497,$ES21,$GI$9:$GI$497),2)</f>
        <v>1.67</v>
      </c>
      <c r="HN21" s="88">
        <f t="shared" si="36"/>
        <v>-0.41999999999999993</v>
      </c>
      <c r="HO21" s="89">
        <f t="shared" si="37"/>
        <v>0.5</v>
      </c>
      <c r="HP21" s="89">
        <f t="shared" si="38"/>
        <v>-0.57999999999999996</v>
      </c>
      <c r="HQ21" s="89">
        <f t="shared" si="39"/>
        <v>-0.15000000000000002</v>
      </c>
      <c r="HR21" s="89">
        <f t="shared" si="40"/>
        <v>0.85</v>
      </c>
      <c r="HS21" s="89">
        <f t="shared" si="41"/>
        <v>9.9999999999999978E-2</v>
      </c>
      <c r="HT21" s="89">
        <f t="shared" si="42"/>
        <v>-8.9999999999999969E-2</v>
      </c>
      <c r="HU21" s="89">
        <f t="shared" si="43"/>
        <v>-0.14000000000000001</v>
      </c>
      <c r="HV21" s="89">
        <f t="shared" si="44"/>
        <v>0.27</v>
      </c>
      <c r="HW21" s="90">
        <f t="shared" si="45"/>
        <v>-0.73</v>
      </c>
      <c r="HX21" s="73">
        <f>COUNTIFS($FZ$9:$FZ$497,"&gt;"&amp;FZ21,$ES$9:$ES$497,$ES21)+1</f>
        <v>81</v>
      </c>
      <c r="HY21" s="74">
        <f>COUNTIFS($GA$9:$GA$497,"&gt;"&amp;GA21,$ES$9:$ES$497,$ES21)+1</f>
        <v>1</v>
      </c>
      <c r="HZ21" s="74">
        <f>COUNTIFS($GB$9:$GB$497,"&gt;"&amp;GB21,$ES$9:$ES$497,$ES21)+1</f>
        <v>87</v>
      </c>
      <c r="IA21" s="74">
        <f>COUNTIFS($GC$9:$GC$497,"&gt;"&amp;GC21,$ES$9:$ES$497,$ES21)+1</f>
        <v>72</v>
      </c>
      <c r="IB21" s="74">
        <f>COUNTIFS($GD$9:$GD$497,"&gt;"&amp;GD21,$ES$9:$ES$497,$ES21)+1</f>
        <v>1</v>
      </c>
      <c r="IC21" s="74">
        <f>COUNTIFS($GE$9:$GE$497,"&gt;"&amp;GE21,$ES$9:$ES$497,$ES21)+1</f>
        <v>3</v>
      </c>
      <c r="ID21" s="74">
        <f>COUNTIFS($GF$9:$GF$497,"&gt;"&amp;GF21,$ES$9:$ES$497,$ES21)+1</f>
        <v>64</v>
      </c>
      <c r="IE21" s="74">
        <f>COUNTIFS($GG$9:$GG$497,"&gt;"&amp;GG21,$ES$9:$ES$497,$ES21)+1</f>
        <v>50</v>
      </c>
      <c r="IF21" s="74">
        <f>COUNTIFS($GH$9:$GH$497,"&gt;"&amp;GH21,$ES$9:$ES$497,$ES21)+1</f>
        <v>11</v>
      </c>
      <c r="IG21" s="84">
        <f>COUNTIFS($GI$9:$GI$497,"&gt;"&amp;GI21,$ES$9:$ES$497,$ES21)+1</f>
        <v>86</v>
      </c>
      <c r="IH21" s="91"/>
      <c r="II21" s="79"/>
      <c r="IJ21" s="79">
        <v>0.1</v>
      </c>
      <c r="IK21" s="79"/>
      <c r="IL21" s="79"/>
      <c r="IM21" s="92"/>
      <c r="IN21" s="93"/>
      <c r="IO21" s="94"/>
      <c r="IP21" s="95"/>
      <c r="IQ21" s="79"/>
      <c r="IR21" s="79"/>
      <c r="IS21" s="79"/>
      <c r="IT21" s="79"/>
      <c r="IU21" s="79"/>
      <c r="IV21" s="79"/>
      <c r="IW21" s="96"/>
      <c r="IX21" s="93">
        <v>0.1</v>
      </c>
      <c r="IY21" s="79"/>
      <c r="IZ21" s="79"/>
      <c r="JA21" s="79"/>
      <c r="JB21" s="79"/>
      <c r="JC21" s="79"/>
      <c r="JD21" s="79"/>
      <c r="JE21" s="97"/>
      <c r="JF21" s="95"/>
      <c r="JG21" s="79"/>
      <c r="JH21" s="79"/>
      <c r="JI21" s="79"/>
      <c r="JJ21" s="79"/>
      <c r="JK21" s="79"/>
      <c r="JL21" s="79"/>
      <c r="JM21" s="96"/>
      <c r="JN21" s="93"/>
      <c r="JO21" s="79"/>
      <c r="JP21" s="79"/>
      <c r="JQ21" s="79"/>
      <c r="JR21" s="79"/>
      <c r="JS21" s="79"/>
      <c r="JT21" s="79"/>
      <c r="JU21" s="79"/>
      <c r="JV21" s="79"/>
      <c r="JW21" s="79"/>
      <c r="JX21" s="79"/>
      <c r="JY21" s="79"/>
      <c r="JZ21" s="97"/>
      <c r="KA21" s="93"/>
      <c r="KB21" s="79"/>
      <c r="KC21" s="79"/>
      <c r="KD21" s="79"/>
      <c r="KE21" s="97"/>
      <c r="KF21" s="95"/>
      <c r="KG21" s="79"/>
      <c r="KH21" s="79"/>
      <c r="KI21" s="79"/>
      <c r="KJ21" s="79"/>
      <c r="KK21" s="98"/>
      <c r="KL21" s="79"/>
      <c r="KM21" s="79"/>
      <c r="KN21" s="79"/>
      <c r="KO21" s="79"/>
      <c r="KP21" s="79"/>
      <c r="KQ21" s="79"/>
      <c r="KR21" s="79"/>
      <c r="KS21" s="96"/>
      <c r="KT21" s="96"/>
      <c r="KU21" s="96"/>
      <c r="KV21" s="96"/>
      <c r="KW21" s="93"/>
      <c r="KX21" s="79"/>
      <c r="KY21" s="79"/>
      <c r="KZ21" s="79"/>
      <c r="LA21" s="79"/>
      <c r="LB21" s="79"/>
      <c r="LC21" s="96"/>
      <c r="LD21" s="93"/>
      <c r="LE21" s="94"/>
      <c r="LF21" s="99"/>
      <c r="LG21" s="75"/>
      <c r="LH21" s="93"/>
      <c r="LI21" s="79"/>
      <c r="LJ21" s="74"/>
      <c r="LK21" s="74"/>
      <c r="LL21" s="74"/>
      <c r="LM21" s="100"/>
      <c r="LN21" s="95"/>
      <c r="LO21" s="79"/>
      <c r="LP21" s="79"/>
      <c r="LQ21" s="79"/>
      <c r="LR21" s="96"/>
      <c r="LS21" s="93"/>
      <c r="LT21" s="79">
        <v>0.1</v>
      </c>
      <c r="LU21" s="79">
        <v>0.1</v>
      </c>
      <c r="LV21" s="79"/>
      <c r="LW21" s="79"/>
      <c r="LX21" s="79"/>
      <c r="LY21" s="79"/>
      <c r="LZ21" s="79"/>
      <c r="MA21" s="97"/>
      <c r="MB21" s="95"/>
      <c r="MC21" s="79"/>
      <c r="MD21" s="79"/>
      <c r="ME21" s="79"/>
      <c r="MF21" s="79"/>
      <c r="MG21" s="79"/>
      <c r="MH21" s="79"/>
      <c r="MI21" s="79"/>
      <c r="MJ21" s="79"/>
      <c r="MK21" s="79"/>
      <c r="ML21" s="79"/>
      <c r="MM21" s="79"/>
      <c r="MN21" s="98"/>
      <c r="MO21" s="98"/>
      <c r="MP21" s="96"/>
      <c r="MQ21" s="93"/>
      <c r="MR21" s="79"/>
      <c r="MS21" s="79"/>
      <c r="MT21" s="79"/>
      <c r="MU21" s="79"/>
      <c r="MV21" s="98"/>
      <c r="MW21" s="79"/>
      <c r="MX21" s="79"/>
      <c r="MY21" s="79"/>
      <c r="MZ21" s="79"/>
      <c r="NA21" s="79"/>
      <c r="NB21" s="79"/>
      <c r="NC21" s="79"/>
      <c r="ND21" s="96"/>
      <c r="NE21" s="96"/>
      <c r="NF21" s="96"/>
      <c r="NG21" s="96"/>
      <c r="NH21" s="93"/>
      <c r="NI21" s="79"/>
      <c r="NJ21" s="79"/>
      <c r="NK21" s="79"/>
      <c r="NL21" s="79"/>
      <c r="NM21" s="79"/>
      <c r="NN21" s="94"/>
      <c r="NO21" s="93"/>
      <c r="NP21" s="80"/>
      <c r="NQ21" s="124" t="s">
        <v>568</v>
      </c>
      <c r="NR21" s="102" t="s">
        <v>577</v>
      </c>
      <c r="NS21" s="102"/>
      <c r="NT21" s="102" t="s">
        <v>578</v>
      </c>
      <c r="NU21" s="102"/>
      <c r="NV21" s="104">
        <v>43720</v>
      </c>
      <c r="NW21" s="102" t="s">
        <v>525</v>
      </c>
      <c r="NX21" s="105" t="s">
        <v>579</v>
      </c>
      <c r="NY21" s="106" t="s">
        <v>580</v>
      </c>
      <c r="NZ21" s="105" t="s">
        <v>579</v>
      </c>
      <c r="OA21" s="107"/>
      <c r="OB21" s="107"/>
      <c r="OC21" s="107"/>
      <c r="OD21" s="108">
        <f t="shared" si="46"/>
        <v>72</v>
      </c>
      <c r="OE21" s="109">
        <v>3</v>
      </c>
      <c r="OF21" s="110">
        <f t="shared" si="47"/>
        <v>630</v>
      </c>
      <c r="OG21" s="109">
        <v>2</v>
      </c>
      <c r="OH21" s="111">
        <f>ROUND(AVERAGEIF($ES$9:$ES$497,$ES21,EV$9:EV$497),0)</f>
        <v>70</v>
      </c>
      <c r="OI21" s="112">
        <f>ROUND(AVERAGEIF($ES$9:$ES$497,$ES21,EW$9:EW$497),0)</f>
        <v>29</v>
      </c>
      <c r="OJ21" s="112">
        <f>ROUND(AVERAGEIF($ES$9:$ES$497,$ES21,EX$9:EX$497),0)</f>
        <v>62</v>
      </c>
      <c r="OK21" s="112">
        <f>ROUND(AVERAGEIF($ES$9:$ES$497,$ES21,EY$9:EY$497),0)</f>
        <v>34</v>
      </c>
      <c r="OL21" s="112">
        <f>ROUND(AVERAGEIF($ES$9:$ES$497,$ES21,EZ$9:EZ$497),0)</f>
        <v>10</v>
      </c>
      <c r="OM21" s="112">
        <f>ROUND(AVERAGEIF($ES$9:$ES$497,$ES21,FA$9:FA$497),0)</f>
        <v>10</v>
      </c>
      <c r="ON21" s="112">
        <f>ROUND(AVERAGEIF($ES$9:$ES$497,$ES21,FB$9:FB$497),0)</f>
        <v>53</v>
      </c>
      <c r="OO21" s="112">
        <f>ROUND(AVERAGEIF($ES$9:$ES$497,$ES21,FC$9:FC$497),0)</f>
        <v>56</v>
      </c>
      <c r="OP21" s="112">
        <f>ROUND(AVERAGEIF($ES$9:$ES$497,$ES21,FD$9:FD$497),0)</f>
        <v>72</v>
      </c>
      <c r="OQ21" s="113">
        <f>ROUND(AVERAGEIF($ES$9:$ES$497,$ES21,FE$9:FE$497),0)</f>
        <v>118</v>
      </c>
      <c r="OR21" s="114">
        <f>ROUND(EV21/MAX(EV$9:EV$497)*100,0)</f>
        <v>5</v>
      </c>
      <c r="OS21" s="115">
        <f>ROUND(EW21/MAX(EW$9:EW$497)*100,0)</f>
        <v>12</v>
      </c>
      <c r="OT21" s="115">
        <f>ROUND(EX21/MAX(EX$9:EX$497)*100,0)</f>
        <v>3</v>
      </c>
      <c r="OU21" s="115">
        <f>ROUND(EY21/MAX(EY$9:EY$497)*100,0)</f>
        <v>3</v>
      </c>
      <c r="OV21" s="115">
        <f>ROUND(EZ21/MAX(EZ$9:EZ$497)*100,0)</f>
        <v>14</v>
      </c>
      <c r="OW21" s="115">
        <f>ROUND(FA21/MAX(FA$9:FA$497)*100,0)</f>
        <v>4</v>
      </c>
      <c r="OX21" s="115">
        <f>ROUND(FB21/MAX(FB$9:FB$497)*100,0)</f>
        <v>8</v>
      </c>
      <c r="OY21" s="116">
        <f>ROUND(FC21/MAX(FC$9:FC$497)*100,0)</f>
        <v>8</v>
      </c>
      <c r="OZ21" s="115">
        <f>ROUND(FD21/MAX(FD$9:FD$497)*100,0)</f>
        <v>14</v>
      </c>
      <c r="PA21" s="117">
        <f>ROUND(FE21/MAX(FE$9:FE$497)*100,0)</f>
        <v>7</v>
      </c>
      <c r="PB21" s="118">
        <f t="shared" si="48"/>
        <v>70</v>
      </c>
      <c r="PC21" s="115">
        <f t="shared" si="49"/>
        <v>103</v>
      </c>
      <c r="PD21" s="115">
        <f t="shared" si="50"/>
        <v>112</v>
      </c>
      <c r="PE21" s="115">
        <f t="shared" si="51"/>
        <v>86</v>
      </c>
      <c r="PF21" s="115">
        <f t="shared" si="52"/>
        <v>64</v>
      </c>
      <c r="PG21" s="119">
        <f t="shared" si="53"/>
        <v>60</v>
      </c>
      <c r="PH21" s="118">
        <f>ROUND(PB21/MAX(PB$9:PB$497)*100,0)</f>
        <v>8</v>
      </c>
      <c r="PI21" s="115">
        <f>ROUND(PC21/MAX(PC$9:PC$497)*100,0)</f>
        <v>12</v>
      </c>
      <c r="PJ21" s="115">
        <f>ROUND(PD21/MAX(PD$9:PD$497)*100,0)</f>
        <v>12</v>
      </c>
      <c r="PK21" s="115">
        <f>ROUND(PE21/MAX(PE$9:PE$497)*100,0)</f>
        <v>9</v>
      </c>
      <c r="PL21" s="115">
        <f>ROUND(PF21/MAX(PF$9:PF$497)*100,0)</f>
        <v>9</v>
      </c>
      <c r="PM21" s="119">
        <f>ROUND(PG21/MAX(PG$9:PG$497)*100,0)</f>
        <v>9</v>
      </c>
      <c r="PN21" s="118">
        <f>RANK(PH21,PH$9:PH$497,0)</f>
        <v>421</v>
      </c>
      <c r="PO21" s="115">
        <f>RANK(PI21,PI$9:PI$497,0)</f>
        <v>395</v>
      </c>
      <c r="PP21" s="115">
        <f>RANK(PJ21,PJ$9:PJ$497,0)</f>
        <v>404</v>
      </c>
      <c r="PQ21" s="115">
        <f>RANK(PK21,PK$9:PK$497,0)</f>
        <v>415</v>
      </c>
      <c r="PR21" s="115">
        <f>RANK(PL21,PL$9:PL$497,0)</f>
        <v>419</v>
      </c>
      <c r="PS21" s="119">
        <f>RANK(PM21,PM$9:PM$497,0)</f>
        <v>417</v>
      </c>
      <c r="PT21" s="120">
        <f>ROUND(FZ21/MAX(FZ$9:FZ$497)*100,0)</f>
        <v>29</v>
      </c>
      <c r="PU21" s="115">
        <f>ROUND(GA21/MAX(GA$9:GA$497)*100,0)</f>
        <v>49</v>
      </c>
      <c r="PV21" s="115">
        <f>ROUND(GB21/MAX(GB$9:GB$497)*100,0)</f>
        <v>18</v>
      </c>
      <c r="PW21" s="115">
        <f>ROUND(GC21/MAX(GC$9:GC$497)*100,0)</f>
        <v>23</v>
      </c>
      <c r="PX21" s="115">
        <f>ROUND(GD21/MAX(GD$9:GD$497)*100,0)</f>
        <v>56</v>
      </c>
      <c r="PY21" s="115">
        <f>ROUND(GE21/MAX(GE$9:GE$497)*100,0)</f>
        <v>14</v>
      </c>
      <c r="PZ21" s="115">
        <f>ROUND(GF21/MAX(GF$9:GF$497)*100,0)</f>
        <v>31</v>
      </c>
      <c r="QA21" s="116">
        <f>ROUND(GG21/MAX(GG$9:GG$497)*100,0)</f>
        <v>39</v>
      </c>
      <c r="QB21" s="115">
        <f>ROUND(GH21/MAX(GH$9:GH$497)*100,0)</f>
        <v>55</v>
      </c>
      <c r="QC21" s="121">
        <f>ROUND(GI21/MAX(GI$9:GI$497)*100,0)</f>
        <v>30</v>
      </c>
      <c r="QD21" s="120">
        <f>ROUND(AVERAGEIF($ES$9:$ES$497,$ES21,PT$9:PT$497),0)</f>
        <v>52</v>
      </c>
      <c r="QE21" s="120">
        <f>ROUND(AVERAGEIF($ES$9:$ES$497,$ES21,PU$9:PU$497),0)</f>
        <v>21</v>
      </c>
      <c r="QF21" s="120">
        <f>ROUND(AVERAGEIF($ES$9:$ES$497,$ES21,PV$9:PV$497),0)</f>
        <v>60</v>
      </c>
      <c r="QG21" s="120">
        <f>ROUND(AVERAGEIF($ES$9:$ES$497,$ES21,PW$9:PW$497),0)</f>
        <v>35</v>
      </c>
      <c r="QH21" s="120">
        <f>ROUND(AVERAGEIF($ES$9:$ES$497,$ES21,PX$9:PX$497),0)</f>
        <v>8</v>
      </c>
      <c r="QI21" s="120">
        <f>ROUND(AVERAGEIF($ES$9:$ES$497,$ES21,PY$9:PY$497),0)</f>
        <v>9</v>
      </c>
      <c r="QJ21" s="120">
        <f>ROUND(AVERAGEIF($ES$9:$ES$497,$ES21,PZ$9:PZ$497),0)</f>
        <v>35</v>
      </c>
      <c r="QK21" s="120">
        <f>ROUND(AVERAGEIF($ES$9:$ES$497,$ES21,QA$9:QA$497),0)</f>
        <v>46</v>
      </c>
      <c r="QL21" s="120">
        <f>ROUND(AVERAGEIF($ES$9:$ES$497,$ES21,QB$9:QB$497),0)</f>
        <v>43</v>
      </c>
      <c r="QM21" s="120">
        <f>ROUND(AVERAGEIF($ES$9:$ES$497,$ES21,QC$9:QC$497),0)</f>
        <v>53</v>
      </c>
      <c r="QN21" s="114">
        <f t="shared" ref="QN21:QN52" si="69">PV21*4 + (PT21+PU21+PZ21)*2 + (PW21+QA21)</f>
        <v>352</v>
      </c>
      <c r="QO21" s="115">
        <f t="shared" ref="QO21:QO52" si="70">PX21*4 + (PT21+PU21+PZ21)*2 + (PW21+QA21)</f>
        <v>504</v>
      </c>
      <c r="QP21" s="115">
        <f t="shared" ref="QP21:QP52" si="71">(PV21+PX21)*4 + (PT21+PU21+PZ21)*2 + (PW21+QA21)</f>
        <v>576</v>
      </c>
      <c r="QQ21" s="115">
        <f t="shared" ref="QQ21:QQ52" si="72">(PV21+QA21)*4 + (PT21+PU21+PZ21)*2 + (PW21)</f>
        <v>469</v>
      </c>
      <c r="QR21" s="115">
        <f t="shared" ref="QR21:QR52" si="73">(PT21+PW21)*4 + (PU21+PY21)*2 + PZ21</f>
        <v>365</v>
      </c>
      <c r="QS21" s="119">
        <f t="shared" ref="QS21:QS52" si="74">PY21*4 + (PT21+PU21+PW21)*2 + PZ21</f>
        <v>289</v>
      </c>
      <c r="QT21" s="114">
        <f>ROUND((QN21-MIN(QN$9:QN$497))/(MAX(QN$9:QN$497)-MIN(QN$9:QN$497))*100,0)</f>
        <v>19</v>
      </c>
      <c r="QU21" s="115">
        <f>ROUND((QO21-MIN(QO$9:QO$497))/(MAX(QO$9:QO$497)-MIN(QO$9:QO$497))*100,0)</f>
        <v>43</v>
      </c>
      <c r="QV21" s="115">
        <f>ROUND((QP21-MIN(QP$9:QP$497))/(MAX(QP$9:QP$497)-MIN(QP$9:QP$497))*100,0)</f>
        <v>33</v>
      </c>
      <c r="QW21" s="115">
        <f>ROUND((QQ21-MIN(QQ$9:QQ$497))/(MAX(QQ$9:QQ$497)-MIN(QQ$9:QQ$497))*100,0)</f>
        <v>23</v>
      </c>
      <c r="QX21" s="115">
        <f>ROUND((QR21-MIN(QR$9:QR$497))/(MAX(QR$9:QR$497)-MIN(QR$9:QR$497))*100,0)</f>
        <v>21</v>
      </c>
      <c r="QY21" s="115">
        <f>ROUND((QS21-MIN(QS$9:QS$497))/(MAX(QS$9:QS$497)-MIN(QS$9:QS$497))*100,0)</f>
        <v>24</v>
      </c>
      <c r="QZ21" s="114">
        <f>RANK(QN21,QN$9:QN$497,0)</f>
        <v>401</v>
      </c>
      <c r="RA21" s="115">
        <f>RANK(QO21,QO$9:QO$497,0)</f>
        <v>75</v>
      </c>
      <c r="RB21" s="115">
        <f>RANK(QP21,QP$9:QP$497,0)</f>
        <v>177</v>
      </c>
      <c r="RC21" s="115">
        <f>RANK(QQ21,QQ$9:QQ$497,0)</f>
        <v>350</v>
      </c>
      <c r="RD21" s="115">
        <f>RANK(QR21,QR$9:QR$497,0)</f>
        <v>394</v>
      </c>
      <c r="RE21" s="115">
        <f>RANK(QS21,QS$9:QS$497,0)</f>
        <v>361</v>
      </c>
      <c r="RF21" s="122"/>
      <c r="RG21" s="115">
        <f>($RH$3*(IH21+IJ21)*100*100/MAX(EX$9:EX$497)*$RO$3) +($RH$3*(II21+IJ21)*100*100/MAX(EX$9:EX$497)*$RO$4) + ($RH$3*IK21*100*100/MAX(EX$9:EX$497)*0.098)</f>
        <v>41.75</v>
      </c>
      <c r="RH21" s="115">
        <f>($RH$4*IL21*100*100/MAX(EZ$9:EZ$497))*$RQ$3</f>
        <v>0</v>
      </c>
      <c r="RI21" s="115">
        <f>($RH$3*IM21*100*100/MAX(EY$9:EY$497))*$RQ$4</f>
        <v>0</v>
      </c>
      <c r="RJ21" s="115">
        <f>($RH$3*IN21*100*100/MAX(EX$9:EX$497))</f>
        <v>0</v>
      </c>
      <c r="RK21" s="115">
        <f>($RH$4*IO21*100*100/MAX(EZ$9:EZ$497))*$RQ$3</f>
        <v>0</v>
      </c>
      <c r="RL21" s="115">
        <f>(($RL$4*IP21*100*((100/MAX(EX$9:EX$497)+100/MAX(EZ$9:EZ$497))/2))+($RL$4*IQ21*100*((100/MAX(EX$9:EX$497)+100/MAX(EZ$9:EZ$497))/2))+($RL$4*IR21*100*((100/MAX(EX$9:EX$497)+100/MAX(EZ$9:EZ$497))/2))+($RL$4*IS21*100*((100/MAX(EX$9:EX$497)+100/MAX(EZ$9:EZ$497))/2))+($RL$4*IT21*100*((100/MAX(EX$9:EX$497)+100/MAX(EZ$9:EZ$497))/2))+($RL$4*IU21*100*((100/MAX(EX$9:EX$497)+100/MAX(EZ$9:EZ$497))/2))+($RL$4*IV21*100*((100/MAX(EX$9:EX$497)+100/MAX(EZ$9:EZ$497))/2))+($RL$4*IW21*100*((100/MAX(EX$9:EX$497)+100/MAX(EZ$9:EZ$497))/2)))*$RS$3</f>
        <v>0</v>
      </c>
      <c r="RM21" s="115">
        <f>(($RH$3*IX21*100*100/MAX(EX$9:EX$497))+($RH$3*IY21*100*100/MAX(EX$9:EX$497))+($RH$3*IZ21*100*100/MAX(EX$9:EX$497))+($RH$3*JA21*100*100/MAX(EX$9:EX$497))+($RH$3*JB21*100*100/MAX(EX$9:EX$497))+($RH$3*JC21*100*100/MAX(EX$9:EX$497))+($RH$3*JD21*100*100/MAX(EX$9:EX$497))+($RH$3*JE21*100*100/MAX(EX$9:EX$497)))*$RS$4</f>
        <v>8.35</v>
      </c>
      <c r="RN21" s="115">
        <f>(($RH$4*JF21*100*100/MAX(EZ$9:EZ$497)) + ($RH$4*JG21*100*100/MAX(EZ$9:EZ$497)) + ($RH$4*JH21*100*100/MAX(EZ$9:EZ$497)) + ($RH$4*JI21*100*100/MAX(EZ$9:EZ$497)) + ($RH$4*JJ21*100*100/MAX(EZ$9:EZ$497)) + ($RH$4*JK21*100*100/MAX(EZ$9:EZ$497)) + ($RH$4*JL21*100*100/MAX(EZ$9:EZ$497)) + ($RH$4*JM21*100*100/MAX(EZ$9:EZ$497)))*$RU$3</f>
        <v>0</v>
      </c>
      <c r="RO21" s="115">
        <f>(($RL$4*JN21*100*((100/MAX(EX$9:EX$497)+100/MAX(EZ$9:EZ$497))/2))+($RL$4*JO21*100*((100/MAX(EX$9:EX$497)+100/MAX(EZ$9:EZ$497))/2))+($RL$4*JP21*100*((100/MAX(EX$9:EX$497)+100/MAX(EZ$9:EZ$497))/2))+($RL$4*JQ21*100*((100/MAX(EX$9:EX$497)+100/MAX(EZ$9:EZ$497))/2))+($RL$4*JR21*100*((100/MAX(EX$9:EX$497)+100/MAX(EZ$9:EZ$497))/2))+($RL$4*JS21*100*((100/MAX(EX$9:EX$497)+100/MAX(EZ$9:EZ$497))/2))+($RL$4*JT21*100*((100/MAX(EX$9:EX$497)+100/MAX(EZ$9:EZ$497))/2))+($RL$4*JU21*100*((100/MAX(EX$9:EX$497)+100/MAX(EZ$9:EZ$497))/2))+($RL$4*JV21*100*((100/MAX(EX$9:EX$497)+100/MAX(EZ$9:EZ$497))/2))+($RL$4*JW21*100*((100/MAX(EX$9:EX$497)+100/MAX(EZ$9:EZ$497))/2))+($RL$4*JX21*100*((100/MAX(EX$9:EX$497)+100/MAX(EZ$9:EZ$497))/2))+($RL$4*JY21*100*((100/MAX(EX$9:EX$497)+100/MAX(EZ$9:EZ$497))/2))+($RL$4*JZ21*100*((100/MAX(EX$9:EX$497)+100/MAX(EZ$9:EZ$497))/2)))*$RW$3/2</f>
        <v>0</v>
      </c>
      <c r="RP21" s="119">
        <f>($RJ$3*KA21*100*100/MAX(FA$9:FA$497)) + ($RJ$3*KB21*100*100/MAX(FA$9:FA$497)/2) + ($RJ$3*KC21*100*100/MAX(FA$9:FA$497)/2) + ($RJ$3*KD21*100*100/MAX(FA$9:FA$497)/4) + ($RJ$3*KE21*100*100/MAX(FA$9:FA$497)/4)</f>
        <v>0</v>
      </c>
      <c r="RQ21" s="118">
        <f>($RL$4*KF21*100*((100/MAX(EX$9:EX$497)+100/MAX(EZ$9:EZ$497)))) * ($RO$3/2) + (($RL$4*KG21*100*((100/MAX(EX$9:EX$497)+100/MAX(EZ$9:EZ$497))))+($RL$4*KH21*100*((100/MAX(EX$9:EX$497)+100/MAX(EZ$9:EZ$497))))+($RL$4*KI21*100*((100/MAX(EX$9:EX$497)+100/MAX(EZ$9:EZ$497))))+($RL$4*KJ21*100*((100/MAX(EX$9:EX$497)+100/MAX(EZ$9:EZ$497))))+($RL$4*KK21*100*((100/MAX(EX$9:EX$497)+100/MAX(EZ$9:EZ$497))))+($RL$4*KL21*100*((100/MAX(EX$9:EX$497)+100/MAX(EZ$9:EZ$497))))+($RL$4*KM21*100*((100/MAX(EX$9:EX$497)+100/MAX(EZ$9:EZ$497))))+($RL$4*KN21*100*((100/MAX(EX$9:EX$497)+100/MAX(EZ$9:EZ$497))))+($RL$4*KO21*100*((100/MAX(EX$9:EX$497)+100/MAX(EZ$9:EZ$497))))+($RL$4*KP21*100*((100/MAX(EX$9:EX$497)+100/MAX(EZ$9:EZ$497))))+($RL$4*KQ21*100*((100/MAX(EX$9:EX$497)+100/MAX(EZ$9:EZ$497))))+($RL$4*KR21*100*((100/MAX(EX$9:EX$497)+100/MAX(EZ$9:EZ$497))))+($RL$4*KS21*100*((100/MAX(EX$9:EX$497)+100/MAX(EZ$9:EZ$497))))+($RL$4*KV21*100*((100/MAX(EX$9:EX$497)+100/MAX(EZ$9:EZ$497))))) * (($RO$3+$RO$4)/6)</f>
        <v>0</v>
      </c>
      <c r="RR21" s="115">
        <f>(($RL$4*KW21*100*((100/MAX(EX$9:EX$497)+100/MAX(EZ$9:EZ$497))))) * ($RO$3/2) + (($RL$4*KX21*100*((100/MAX(EX$9:EX$497)+100/MAX(EZ$9:EZ$497))))+($RL$4*KY21*100*((100/MAX(EX$9:EX$497)+100/MAX(EZ$9:EZ$497))))+($RL$4*KZ21*100*((100/MAX(EX$9:EX$497)+100/MAX(EZ$9:EZ$497))))+($RL$4*LA21*100*((100/MAX(EX$9:EX$497)+100/MAX(EZ$9:EZ$497))))+($RL$4*LB21*100*((100/MAX(EX$9:EX$497)+100/MAX(EZ$9:EZ$497))))+($RL$4*LC21*100*((100/MAX(EX$9:EX$497)+100/MAX(EZ$9:EZ$497))))) * (($RO$3+$RO$4)/6)</f>
        <v>0</v>
      </c>
      <c r="RS21" s="119">
        <f>(($RL$4*LD21*100*((100/MAX(EX$9:EX$497)+100/MAX(EZ$9:EZ$497))))+($RL$4*LE21*100*((100/MAX(EX$9:EX$497)+100/MAX(EZ$9:EZ$497))))) * (($RO$3+$RO$4)/6)</f>
        <v>0</v>
      </c>
      <c r="RT21" s="118">
        <f>($RJ$4*LH21*100*(100/MAX(EV$9:EV$497)))+($RJ$4*LI21*100*(100/MAX(EV$9:EV$497)))</f>
        <v>0</v>
      </c>
      <c r="RU21" s="119">
        <f>($RJ$4*LJ21*(100/MAX(EV$9:EV$497)))/2 + ($RL$3*LK21*(100/MAX(EW$9:EW$497))) + ($RJ$4*LL21*(100/MAX(EV$9:EV$497)))/4 + ($RL$3*LM21*(100/MAX(EW$9:EW$497)))</f>
        <v>0</v>
      </c>
      <c r="RV21" s="118">
        <f>($RJ$4*LN21*100*100/MAX(EV$9:EV$497)/2)+($RJ$4*LO21*100*100/MAX(EV$9:EV$497)/2)+($RJ$4*LP21*100*100/MAX(EV$9:EV$497))+($RJ$4*LQ21*100*100/MAX(EV$9:EV$497))+($RJ$4*LR21*100*100/MAX(EV$9:EV$497))</f>
        <v>0</v>
      </c>
      <c r="RW21" s="115">
        <f>($RJ$4*LS21*100*100/MAX(EV$9:EV$497)) + (($RJ$4*LT21*100*100/MAX(EV$9:EV$497))+($RJ$4*LU21*100*100/MAX(EV$9:EV$497))+($RJ$4*LV21*100*100/MAX(EV$9:EV$497))+($RJ$4*LW21*100*100/MAX(EV$9:EV$497))+($RJ$4*LX21*100*100/MAX(EV$9:EV$497))+($RJ$4*LY21*100*100/MAX(EV$9:EV$497))+($RJ$4*LZ21*100*100/MAX(EV$9:EV$497))+($RJ$4*MA21*100*100/MAX(EV$9:EV$497)))/2</f>
        <v>16.853932584269664</v>
      </c>
      <c r="RX21" s="119">
        <f>($RJ$4*MB21*100*100/MAX(EV$9:EV$497))+($RJ$4*MC21*100*100/MAX(EV$9:EV$497))+($RJ$4*MD21*100*100/MAX(EV$9:EV$497))+($RJ$4*ME21*100*100/MAX(EV$9:EV$497))+($RJ$4*MF21*100*100/MAX(EV$9:EV$497))+($RJ$4*MG21*100*100/MAX(EV$9:EV$497))+($RJ$4*MH21*100*100/MAX(EV$9:EV$497))+($RJ$4*MI21*100*100/MAX(EV$9:EV$497))+($RJ$4*MJ21*100*100/MAX(EV$9:EV$497))+($RJ$4*MK21*100*100/MAX(EV$9:EV$497))+($RJ$4*ML21*100*100/MAX(EV$9:EV$497))+($RJ$4*MM21*100*100/MAX(EV$9:EV$497))+($RJ$4*MN21*100*100/MAX(EV$9:EV$497))</f>
        <v>0</v>
      </c>
      <c r="RY21" s="118">
        <f>($RJ$4*MQ21*100*100/MAX(EV$9:EV$497))/2 + (($RJ$4*MR21*100*100/MAX(EV$9:EV$497))+($RJ$4*MS21*100*100/MAX(EV$9:EV$497))+($RJ$4*MT21*100*100/MAX(EV$9:EV$497))+($RJ$4*MU21*100*100/MAX(EV$9:EV$497))+($RJ$4*MV21*100*100/MAX(EV$9:EV$497))+($RJ$4*MW21*100*100/MAX(EV$9:EV$497))+($RJ$4*MX21*100*100/MAX(EV$9:EV$497))+($RJ$4*MY21*100*100/MAX(EV$9:EV$497))+($RJ$4*MZ21*100*100/MAX(EV$9:EV$497))+($RJ$4*NA21*100*100/MAX(EV$9:EV$497))+($RJ$4*NB21*100*100/MAX(EV$9:EV$497))+($RJ$4*NC21*100*100/MAX(EV$9:EV$497))+($RJ$4*ND21*100*100/MAX(EV$9:EV$497))+($RJ$4*NG21*100*100/MAX(EV$9:EV$497)))/4</f>
        <v>0</v>
      </c>
      <c r="RZ21" s="115">
        <f>($RJ$4*NH21*100*100/MAX(EV$9:EV$497))/2 + (($RJ$4*NI21*100*100/MAX(EV$9:EV$497))+($RJ$4*NJ21*100*100/MAX(EV$9:EV$497))+($RJ$4*NK21*100*100/MAX(EV$9:EV$497))+($RJ$4*NL21*100*100/MAX(EV$9:EV$497))+($RJ$4*NM21*100*100/MAX(EV$9:EV$497))+($RJ$4*NN21*100*100/MAX(EV$9:EV$497)))/4</f>
        <v>0</v>
      </c>
      <c r="SA21" s="117">
        <f>(($RJ$4*NO21*100*100/MAX(EV$9:EV$497))+($RJ$4*NP21*100*100/MAX(EV$9:EV$497)))/4</f>
        <v>0</v>
      </c>
      <c r="SB21" s="118">
        <f t="shared" si="54"/>
        <v>66.953932584269666</v>
      </c>
      <c r="SC21" s="115">
        <f t="shared" si="55"/>
        <v>53.470786516853934</v>
      </c>
      <c r="SD21" s="115">
        <f t="shared" si="56"/>
        <v>4.213483146067416</v>
      </c>
      <c r="SE21" s="115">
        <f t="shared" si="57"/>
        <v>86.787453183520597</v>
      </c>
      <c r="SF21" s="115">
        <f t="shared" si="58"/>
        <v>4.213483146067416</v>
      </c>
      <c r="SG21" s="115">
        <f t="shared" si="59"/>
        <v>16.853932584269664</v>
      </c>
      <c r="SH21" s="115">
        <f>ROUND(SB21/MAX(SB$9:SB$497)*100,0)</f>
        <v>84</v>
      </c>
      <c r="SI21" s="115">
        <f>ROUND(SC21/MAX(SC$9:SC$497)*100,0)</f>
        <v>81</v>
      </c>
      <c r="SJ21" s="115">
        <f>ROUND(SD21/MAX(SD$9:SD$497)*100,0)</f>
        <v>7</v>
      </c>
      <c r="SK21" s="115">
        <f>ROUND(SE21/MAX(SE$9:SE$497)*100,0)</f>
        <v>67</v>
      </c>
      <c r="SL21" s="115">
        <f>ROUND(SF21/MAX(SF$9:SF$497)*100,0)</f>
        <v>10</v>
      </c>
      <c r="SM21" s="121">
        <f>ROUND(SG21/MAX(SG$9:SG$497)*100,0)</f>
        <v>16</v>
      </c>
      <c r="SN21" s="115">
        <f>ROUND(AVERAGEIF($ES$9:$ES$497,$ES21,SH$9:SH$497),0)</f>
        <v>26</v>
      </c>
      <c r="SO21" s="115">
        <f>ROUND(AVERAGEIF($ES$9:$ES$497,$ES21,SI$9:SI$497),0)</f>
        <v>26</v>
      </c>
      <c r="SP21" s="115">
        <f>ROUND(AVERAGEIF($ES$9:$ES$497,$ES21,SJ$9:SJ$497),0)</f>
        <v>3</v>
      </c>
      <c r="SQ21" s="115">
        <f>ROUND(AVERAGEIF($ES$9:$ES$497,$ES21,SK$9:SK$497),0)</f>
        <v>21</v>
      </c>
      <c r="SR21" s="115">
        <f>ROUND(AVERAGEIF($ES$9:$ES$497,$ES21,SL$9:SL$497),0)</f>
        <v>5</v>
      </c>
      <c r="SS21" s="121">
        <f>ROUND(AVERAGEIF($ES$9:$ES$497,$ES21,SM$9:SM$497),0)</f>
        <v>5</v>
      </c>
      <c r="ST21" s="114">
        <f>RANK(SB21,SB$9:SB$497,0)</f>
        <v>6</v>
      </c>
      <c r="SU21" s="115">
        <f>RANK(SC21,SC$9:SC$497,0)</f>
        <v>10</v>
      </c>
      <c r="SV21" s="115">
        <f>RANK(SD21,SD$9:SD$497,0)</f>
        <v>116</v>
      </c>
      <c r="SW21" s="115">
        <f>RANK(SE21,SE$9:SE$497,0)</f>
        <v>12</v>
      </c>
      <c r="SX21" s="115">
        <f>RANK(SF21,SF$9:SF$497,0)</f>
        <v>65</v>
      </c>
      <c r="SY21" s="115">
        <f>RANK(SG21,SG$9:SG$497,0)</f>
        <v>50</v>
      </c>
      <c r="SZ21" s="115">
        <f>COUNTIFS(SB$9:SB$497,"&gt;"&amp;SB21,$ES$9:$ES$497,$ES21)+1</f>
        <v>2</v>
      </c>
      <c r="TA21" s="115">
        <f>COUNTIFS(SC$9:SC$497,"&gt;"&amp;SC21,$ES$9:$ES$497,$ES21)+1</f>
        <v>3</v>
      </c>
      <c r="TB21" s="115">
        <f>COUNTIFS(SD$9:SD$497,"&gt;"&amp;SD21,$ES$9:$ES$497,$ES21)+1</f>
        <v>13</v>
      </c>
      <c r="TC21" s="115">
        <f>COUNTIFS(SE$9:SE$497,"&gt;"&amp;SE21,$ES$9:$ES$497,$ES21)+1</f>
        <v>4</v>
      </c>
      <c r="TD21" s="115">
        <f>COUNTIFS(SF$9:SF$497,"&gt;"&amp;SF21,$ES$9:$ES$497,$ES21)+1</f>
        <v>13</v>
      </c>
      <c r="TE21" s="117">
        <f>COUNTIFS(SG$9:SG$497,"&gt;"&amp;SG21,$ES$9:$ES$497,$ES21)+1</f>
        <v>4</v>
      </c>
      <c r="TF21" s="118">
        <f t="shared" si="60"/>
        <v>96</v>
      </c>
      <c r="TG21" s="115">
        <f t="shared" si="61"/>
        <v>89</v>
      </c>
      <c r="TH21" s="115">
        <f t="shared" si="62"/>
        <v>19</v>
      </c>
      <c r="TI21" s="115">
        <f t="shared" si="63"/>
        <v>79</v>
      </c>
      <c r="TJ21" s="115">
        <f t="shared" si="64"/>
        <v>19</v>
      </c>
      <c r="TK21" s="115">
        <f t="shared" si="65"/>
        <v>25</v>
      </c>
      <c r="TL21" s="117">
        <f t="shared" si="66"/>
        <v>25</v>
      </c>
      <c r="TM21" s="118">
        <f>ROUND(TF21/MAX(TF$9:TF$497)*100,0)</f>
        <v>53</v>
      </c>
      <c r="TN21" s="115">
        <f>ROUND(TG21/MAX(TG$9:TG$497)*100,0)</f>
        <v>49</v>
      </c>
      <c r="TO21" s="115">
        <f>ROUND(TH21/MAX(TH$9:TH$497)*100,0)</f>
        <v>10</v>
      </c>
      <c r="TP21" s="115">
        <f>ROUND(TI21/MAX(TI$9:TI$497)*100,0)</f>
        <v>44</v>
      </c>
      <c r="TQ21" s="115">
        <f>ROUND(TJ21/MAX(TJ$9:TJ$497)*100,0)</f>
        <v>10</v>
      </c>
      <c r="TR21" s="115">
        <f>ROUND(TK21/MAX(TK$9:TK$497)*100,0)</f>
        <v>13</v>
      </c>
      <c r="TS21" s="119">
        <f>ROUND(TL21/MAX(TL$9:TL$497)*100,0)</f>
        <v>13</v>
      </c>
      <c r="TT21" s="120">
        <f>RANK(TM21,TM$9:TM$497,0)</f>
        <v>137</v>
      </c>
      <c r="TU21" s="115">
        <f>RANK(TN21,TN$9:TN$497,0)</f>
        <v>94</v>
      </c>
      <c r="TV21" s="115">
        <f>RANK(TO21,TO$9:TO$497,0)</f>
        <v>373</v>
      </c>
      <c r="TW21" s="115">
        <f>RANK(TP21,TP$9:TP$497,0)</f>
        <v>114</v>
      </c>
      <c r="TX21" s="115">
        <f>RANK(TQ21,TQ$9:TQ$497,0)</f>
        <v>374</v>
      </c>
      <c r="TY21" s="115">
        <f>RANK(TR21,TR$9:TR$497,0)</f>
        <v>360</v>
      </c>
      <c r="TZ21" s="121">
        <f>RANK(TS21,TS$9:TS$497,0)</f>
        <v>348</v>
      </c>
      <c r="UA21" s="123"/>
      <c r="UB21" s="7" t="s">
        <v>1</v>
      </c>
    </row>
    <row r="22" spans="1:548" x14ac:dyDescent="0.15">
      <c r="A22" s="183">
        <v>14</v>
      </c>
      <c r="B22" s="203" t="s">
        <v>577</v>
      </c>
      <c r="C22" s="63"/>
      <c r="D22" s="63"/>
      <c r="E22" s="64" t="s">
        <v>518</v>
      </c>
      <c r="F22" s="65">
        <v>11</v>
      </c>
      <c r="G22" s="65" t="s">
        <v>519</v>
      </c>
      <c r="H22" s="65"/>
      <c r="I22" s="66" t="s">
        <v>521</v>
      </c>
      <c r="J22" s="67" t="s">
        <v>521</v>
      </c>
      <c r="K22" s="67" t="s">
        <v>521</v>
      </c>
      <c r="L22" s="67" t="s">
        <v>521</v>
      </c>
      <c r="M22" s="67" t="s">
        <v>521</v>
      </c>
      <c r="N22" s="67" t="s">
        <v>521</v>
      </c>
      <c r="O22" s="67" t="s">
        <v>520</v>
      </c>
      <c r="P22" s="67" t="s">
        <v>520</v>
      </c>
      <c r="Q22" s="67" t="s">
        <v>520</v>
      </c>
      <c r="R22" s="68" t="s">
        <v>520</v>
      </c>
      <c r="S22" s="69" t="s">
        <v>520</v>
      </c>
      <c r="T22" s="67" t="s">
        <v>521</v>
      </c>
      <c r="U22" s="67" t="s">
        <v>521</v>
      </c>
      <c r="V22" s="67" t="s">
        <v>521</v>
      </c>
      <c r="W22" s="67" t="s">
        <v>521</v>
      </c>
      <c r="X22" s="67" t="s">
        <v>521</v>
      </c>
      <c r="Y22" s="67" t="s">
        <v>521</v>
      </c>
      <c r="Z22" s="67" t="s">
        <v>521</v>
      </c>
      <c r="AA22" s="67" t="s">
        <v>521</v>
      </c>
      <c r="AB22" s="68" t="s">
        <v>521</v>
      </c>
      <c r="AC22" s="69" t="s">
        <v>521</v>
      </c>
      <c r="AD22" s="67" t="s">
        <v>521</v>
      </c>
      <c r="AE22" s="67" t="s">
        <v>521</v>
      </c>
      <c r="AF22" s="67" t="s">
        <v>521</v>
      </c>
      <c r="AG22" s="67" t="s">
        <v>521</v>
      </c>
      <c r="AH22" s="67" t="s">
        <v>521</v>
      </c>
      <c r="AI22" s="67" t="s">
        <v>521</v>
      </c>
      <c r="AJ22" s="67" t="s">
        <v>521</v>
      </c>
      <c r="AK22" s="67" t="s">
        <v>521</v>
      </c>
      <c r="AL22" s="68" t="s">
        <v>521</v>
      </c>
      <c r="AM22" s="69" t="s">
        <v>521</v>
      </c>
      <c r="AN22" s="67" t="s">
        <v>521</v>
      </c>
      <c r="AO22" s="67" t="s">
        <v>521</v>
      </c>
      <c r="AP22" s="67" t="s">
        <v>521</v>
      </c>
      <c r="AQ22" s="67" t="s">
        <v>521</v>
      </c>
      <c r="AR22" s="67" t="s">
        <v>521</v>
      </c>
      <c r="AS22" s="67" t="s">
        <v>521</v>
      </c>
      <c r="AT22" s="67" t="s">
        <v>521</v>
      </c>
      <c r="AU22" s="67" t="s">
        <v>521</v>
      </c>
      <c r="AV22" s="68" t="s">
        <v>521</v>
      </c>
      <c r="AW22" s="69" t="s">
        <v>521</v>
      </c>
      <c r="AX22" s="67" t="s">
        <v>521</v>
      </c>
      <c r="AY22" s="67" t="s">
        <v>521</v>
      </c>
      <c r="AZ22" s="67" t="s">
        <v>521</v>
      </c>
      <c r="BA22" s="67" t="s">
        <v>521</v>
      </c>
      <c r="BB22" s="67" t="s">
        <v>521</v>
      </c>
      <c r="BC22" s="67" t="s">
        <v>521</v>
      </c>
      <c r="BD22" s="67" t="s">
        <v>521</v>
      </c>
      <c r="BE22" s="67" t="s">
        <v>521</v>
      </c>
      <c r="BF22" s="68" t="s">
        <v>521</v>
      </c>
      <c r="BG22" s="69" t="s">
        <v>521</v>
      </c>
      <c r="BH22" s="67" t="s">
        <v>521</v>
      </c>
      <c r="BI22" s="67" t="s">
        <v>521</v>
      </c>
      <c r="BJ22" s="67" t="s">
        <v>521</v>
      </c>
      <c r="BK22" s="67" t="s">
        <v>521</v>
      </c>
      <c r="BL22" s="67" t="s">
        <v>521</v>
      </c>
      <c r="BM22" s="67" t="s">
        <v>521</v>
      </c>
      <c r="BN22" s="67" t="s">
        <v>521</v>
      </c>
      <c r="BO22" s="67" t="s">
        <v>521</v>
      </c>
      <c r="BP22" s="68" t="s">
        <v>521</v>
      </c>
      <c r="BQ22" s="70" t="s">
        <v>521</v>
      </c>
      <c r="BR22" s="67" t="s">
        <v>521</v>
      </c>
      <c r="BS22" s="67" t="s">
        <v>521</v>
      </c>
      <c r="BT22" s="67" t="s">
        <v>521</v>
      </c>
      <c r="BU22" s="67" t="s">
        <v>521</v>
      </c>
      <c r="BV22" s="67" t="s">
        <v>521</v>
      </c>
      <c r="BW22" s="67" t="s">
        <v>521</v>
      </c>
      <c r="BX22" s="67" t="s">
        <v>521</v>
      </c>
      <c r="BY22" s="67" t="s">
        <v>521</v>
      </c>
      <c r="BZ22" s="68" t="s">
        <v>521</v>
      </c>
      <c r="CA22" s="69" t="s">
        <v>521</v>
      </c>
      <c r="CB22" s="67" t="s">
        <v>521</v>
      </c>
      <c r="CC22" s="67" t="s">
        <v>521</v>
      </c>
      <c r="CD22" s="67" t="s">
        <v>521</v>
      </c>
      <c r="CE22" s="67" t="s">
        <v>521</v>
      </c>
      <c r="CF22" s="67" t="s">
        <v>521</v>
      </c>
      <c r="CG22" s="67" t="s">
        <v>521</v>
      </c>
      <c r="CH22" s="67" t="s">
        <v>521</v>
      </c>
      <c r="CI22" s="67" t="s">
        <v>521</v>
      </c>
      <c r="CJ22" s="68" t="s">
        <v>521</v>
      </c>
      <c r="CK22" s="69" t="s">
        <v>521</v>
      </c>
      <c r="CL22" s="67" t="s">
        <v>521</v>
      </c>
      <c r="CM22" s="67" t="s">
        <v>521</v>
      </c>
      <c r="CN22" s="67" t="s">
        <v>521</v>
      </c>
      <c r="CO22" s="67" t="s">
        <v>521</v>
      </c>
      <c r="CP22" s="67" t="s">
        <v>521</v>
      </c>
      <c r="CQ22" s="67" t="s">
        <v>521</v>
      </c>
      <c r="CR22" s="67" t="s">
        <v>521</v>
      </c>
      <c r="CS22" s="67" t="s">
        <v>521</v>
      </c>
      <c r="CT22" s="68" t="s">
        <v>521</v>
      </c>
      <c r="CU22" s="69" t="s">
        <v>521</v>
      </c>
      <c r="CV22" s="67" t="s">
        <v>521</v>
      </c>
      <c r="CW22" s="67" t="s">
        <v>521</v>
      </c>
      <c r="CX22" s="67" t="s">
        <v>521</v>
      </c>
      <c r="CY22" s="67" t="s">
        <v>521</v>
      </c>
      <c r="CZ22" s="67" t="s">
        <v>521</v>
      </c>
      <c r="DA22" s="67" t="s">
        <v>521</v>
      </c>
      <c r="DB22" s="67" t="s">
        <v>521</v>
      </c>
      <c r="DC22" s="67" t="s">
        <v>521</v>
      </c>
      <c r="DD22" s="68" t="s">
        <v>521</v>
      </c>
      <c r="DE22" s="69" t="s">
        <v>521</v>
      </c>
      <c r="DF22" s="71" t="s">
        <v>521</v>
      </c>
      <c r="DG22" s="67" t="s">
        <v>521</v>
      </c>
      <c r="DH22" s="67" t="s">
        <v>521</v>
      </c>
      <c r="DI22" s="67" t="s">
        <v>521</v>
      </c>
      <c r="DJ22" s="67" t="s">
        <v>521</v>
      </c>
      <c r="DK22" s="67" t="s">
        <v>521</v>
      </c>
      <c r="DL22" s="67" t="s">
        <v>521</v>
      </c>
      <c r="DM22" s="67" t="s">
        <v>521</v>
      </c>
      <c r="DN22" s="68" t="s">
        <v>521</v>
      </c>
      <c r="DO22" s="70" t="s">
        <v>521</v>
      </c>
      <c r="DP22" s="71" t="s">
        <v>521</v>
      </c>
      <c r="DQ22" s="67" t="s">
        <v>521</v>
      </c>
      <c r="DR22" s="67" t="s">
        <v>521</v>
      </c>
      <c r="DS22" s="67" t="s">
        <v>521</v>
      </c>
      <c r="DT22" s="67" t="s">
        <v>521</v>
      </c>
      <c r="DU22" s="67" t="s">
        <v>521</v>
      </c>
      <c r="DV22" s="67" t="s">
        <v>521</v>
      </c>
      <c r="DW22" s="67" t="s">
        <v>521</v>
      </c>
      <c r="DX22" s="72" t="s">
        <v>521</v>
      </c>
      <c r="DY22" s="73" t="s">
        <v>522</v>
      </c>
      <c r="DZ22" s="74">
        <v>2</v>
      </c>
      <c r="EA22" s="74">
        <v>3</v>
      </c>
      <c r="EB22" s="74">
        <v>3</v>
      </c>
      <c r="EC22" s="75">
        <v>4</v>
      </c>
      <c r="ED22" s="76" t="s">
        <v>522</v>
      </c>
      <c r="EE22" s="74">
        <f t="shared" si="16"/>
        <v>2</v>
      </c>
      <c r="EF22" s="74">
        <f t="shared" si="17"/>
        <v>6</v>
      </c>
      <c r="EG22" s="74">
        <f t="shared" si="18"/>
        <v>18</v>
      </c>
      <c r="EH22" s="77">
        <f t="shared" si="19"/>
        <v>72</v>
      </c>
      <c r="EI22" s="73">
        <v>20</v>
      </c>
      <c r="EJ22" s="74">
        <v>30</v>
      </c>
      <c r="EK22" s="74">
        <v>40</v>
      </c>
      <c r="EL22" s="74">
        <v>70</v>
      </c>
      <c r="EM22" s="75">
        <v>200</v>
      </c>
      <c r="EN22" s="78">
        <v>1</v>
      </c>
      <c r="EO22" s="79">
        <f t="shared" si="20"/>
        <v>0.75</v>
      </c>
      <c r="EP22" s="79">
        <f t="shared" si="21"/>
        <v>0.33333333333333337</v>
      </c>
      <c r="EQ22" s="79">
        <f t="shared" si="22"/>
        <v>0.19444444444444445</v>
      </c>
      <c r="ER22" s="80">
        <f t="shared" si="23"/>
        <v>0.1388888888888889</v>
      </c>
      <c r="ES22" s="128" t="s">
        <v>534</v>
      </c>
      <c r="ET22" s="82"/>
      <c r="EU22" s="83">
        <v>4</v>
      </c>
      <c r="EV22" s="73">
        <v>11</v>
      </c>
      <c r="EW22" s="74">
        <v>4</v>
      </c>
      <c r="EX22" s="74">
        <v>7</v>
      </c>
      <c r="EY22" s="74">
        <v>5</v>
      </c>
      <c r="EZ22" s="74">
        <v>2</v>
      </c>
      <c r="FA22" s="74">
        <v>2</v>
      </c>
      <c r="FB22" s="74">
        <v>8</v>
      </c>
      <c r="FC22" s="74">
        <v>10</v>
      </c>
      <c r="FD22" s="74">
        <f t="shared" si="24"/>
        <v>9</v>
      </c>
      <c r="FE22" s="84">
        <f t="shared" si="25"/>
        <v>17</v>
      </c>
      <c r="FF22" s="73">
        <f>RANK(EV22,$EV$9:$EV$497,0)</f>
        <v>422</v>
      </c>
      <c r="FG22" s="74">
        <f>RANK(EW22,$EW$9:$EW$497,0)</f>
        <v>435</v>
      </c>
      <c r="FH22" s="74">
        <f>RANK(EX22,$EX$9:$EX$497,0)</f>
        <v>415</v>
      </c>
      <c r="FI22" s="74">
        <f>RANK(EY22,$EY$9:$EY$497,0)</f>
        <v>423</v>
      </c>
      <c r="FJ22" s="74">
        <f>RANK(EZ22,$EZ$9:$EZ$497,0)</f>
        <v>435</v>
      </c>
      <c r="FK22" s="74">
        <f>RANK(FA22,$FA$9:$FA$497,0)</f>
        <v>430</v>
      </c>
      <c r="FL22" s="74">
        <f>RANK(FB22,$FB$9:$FB$497,0)</f>
        <v>403</v>
      </c>
      <c r="FM22" s="74">
        <f>RANK(FC22,$FC$9:$FC$497,0)</f>
        <v>373</v>
      </c>
      <c r="FN22" s="74">
        <f>RANK(FD22,$FD$9:$FD$497,0)</f>
        <v>428</v>
      </c>
      <c r="FO22" s="84">
        <f>RANK(FE22,$FE$9:$FE$497,0)</f>
        <v>411</v>
      </c>
      <c r="FP22" s="73">
        <f>COUNTIFS($EV$9:$EV$497,"&gt;"&amp;EV22,$ES$9:$ES$497,ES22)+1</f>
        <v>83</v>
      </c>
      <c r="FQ22" s="74">
        <f>COUNTIFS($EW$9:$EW$497,"&gt;"&amp;EW22,$ES$9:$ES$497,ES22)+1</f>
        <v>84</v>
      </c>
      <c r="FR22" s="74">
        <f>COUNTIFS($EX$9:$EX$497,"&gt;"&amp;EX22,$ES$9:$ES$497,ES22)+1</f>
        <v>83</v>
      </c>
      <c r="FS22" s="74">
        <f>COUNTIFS($EY$9:$EY$497,"&gt;"&amp;EY22,$ES$9:$ES$497,ES22)+1</f>
        <v>82</v>
      </c>
      <c r="FT22" s="74">
        <f>COUNTIFS($EZ$9:$EZ$497,"&gt;"&amp;EZ22,$ES$9:$ES$497,ES22)+1</f>
        <v>84</v>
      </c>
      <c r="FU22" s="74">
        <f>COUNTIFS($FA$9:$FA$497,"&gt;"&amp;FA22,$ES$9:$ES$497,ES22)+1</f>
        <v>84</v>
      </c>
      <c r="FV22" s="74">
        <f>COUNTIFS($FB$9:$FB$497,"&gt;"&amp;FB22,$ES$9:$ES$497,ES22)+1</f>
        <v>84</v>
      </c>
      <c r="FW22" s="74">
        <f>COUNTIFS($FC$9:$FC$497,"&gt;"&amp;FC22,$ES$9:$ES$497,ES22)+1</f>
        <v>84</v>
      </c>
      <c r="FX22" s="74">
        <f>COUNTIFS($FD$9:$FD$497,"&gt;"&amp;FD22,$ES$9:$ES$497,ES22)+1</f>
        <v>85</v>
      </c>
      <c r="FY22" s="84">
        <f>COUNTIFS($FE$9:$FE$497,"&gt;"&amp;FE22,$ES$9:$ES$497,ES22)+1</f>
        <v>83</v>
      </c>
      <c r="FZ22" s="85">
        <f t="shared" si="26"/>
        <v>1</v>
      </c>
      <c r="GA22" s="86">
        <f t="shared" si="27"/>
        <v>0.36</v>
      </c>
      <c r="GB22" s="86">
        <f t="shared" si="28"/>
        <v>0.64</v>
      </c>
      <c r="GC22" s="86">
        <f t="shared" si="29"/>
        <v>0.45</v>
      </c>
      <c r="GD22" s="86">
        <f t="shared" si="30"/>
        <v>0.18</v>
      </c>
      <c r="GE22" s="86">
        <f t="shared" si="31"/>
        <v>0.18</v>
      </c>
      <c r="GF22" s="86">
        <f t="shared" si="32"/>
        <v>0.73</v>
      </c>
      <c r="GG22" s="86">
        <f t="shared" si="33"/>
        <v>0.91</v>
      </c>
      <c r="GH22" s="86">
        <f t="shared" si="34"/>
        <v>0.82</v>
      </c>
      <c r="GI22" s="87">
        <f t="shared" si="35"/>
        <v>1.55</v>
      </c>
      <c r="GJ22" s="85">
        <f>ROUND(((FZ22-AVERAGE(FZ$9:FZ$497))/STDEVP(FZ$9:FZ$497)*10+50),2)</f>
        <v>51.3</v>
      </c>
      <c r="GK22" s="86">
        <f>ROUND(((GA22-AVERAGE(GA$9:GA$497))/STDEVP(GA$9:GA$497)*10+50),2)</f>
        <v>40.130000000000003</v>
      </c>
      <c r="GL22" s="86">
        <f>ROUND(((GB22-AVERAGE(GB$9:GB$497))/STDEVP(GB$9:GB$497)*10+50),2)</f>
        <v>52.15</v>
      </c>
      <c r="GM22" s="86">
        <f>ROUND(((GC22-AVERAGE(GC$9:GC$497))/STDEVP(GC$9:GC$497)*10+50),2)</f>
        <v>46.19</v>
      </c>
      <c r="GN22" s="86">
        <f>ROUND(((GD22-AVERAGE(GD$9:GD$497))/STDEVP(GD$9:GD$497)*10+50),2)</f>
        <v>42.73</v>
      </c>
      <c r="GO22" s="86">
        <f>ROUND(((GE22-AVERAGE(GE$9:GE$497))/STDEVP(GE$9:GE$497)*10+50),2)</f>
        <v>43.89</v>
      </c>
      <c r="GP22" s="86">
        <f>ROUND(((GF22-AVERAGE(GF$9:GF$497))/STDEVP(GF$9:GF$497)*10+50),2)</f>
        <v>52.99</v>
      </c>
      <c r="GQ22" s="86">
        <f>ROUND(((GG22-AVERAGE(GG$9:GG$497))/STDEVP(GG$9:GG$497)*10+50),2)</f>
        <v>58.73</v>
      </c>
      <c r="GR22" s="86">
        <f>ROUND(((GH22-AVERAGE(GH$9:GH$497))/STDEVP(GH$9:GH$497)*10+50),2)</f>
        <v>44.36</v>
      </c>
      <c r="GS22" s="87">
        <f>ROUND(((GI22-AVERAGE(GI$9:GI$497))/STDEVP(GI$9:GI$497)*10+50),2)</f>
        <v>57.06</v>
      </c>
      <c r="GT22" s="73">
        <f>RANK(GJ22,$GJ$9:$GJ$497,0)</f>
        <v>173</v>
      </c>
      <c r="GU22" s="74">
        <f>RANK(GK22,$GK$9:$GK$497,0)</f>
        <v>371</v>
      </c>
      <c r="GV22" s="74">
        <f>RANK(GL22,$GL$9:$GL$497,0)</f>
        <v>169</v>
      </c>
      <c r="GW22" s="74">
        <f>RANK(GM22,$GM$9:$GM$497,0)</f>
        <v>278</v>
      </c>
      <c r="GX22" s="74">
        <f>RANK(GN22,$GN$9:$GN$497,0)</f>
        <v>343</v>
      </c>
      <c r="GY22" s="74">
        <f>RANK(GO22,$GO$9:$GO$497,0)</f>
        <v>296</v>
      </c>
      <c r="GZ22" s="74">
        <f>RANK(GP22,$GP$9:$GP$497,0)</f>
        <v>161</v>
      </c>
      <c r="HA22" s="74">
        <f>RANK(GQ22,$GQ$9:$GQ$497,0)</f>
        <v>86</v>
      </c>
      <c r="HB22" s="74">
        <f>RANK(GR22,$GR$9:$GR$497,0)</f>
        <v>287</v>
      </c>
      <c r="HC22" s="84">
        <f>RANK(GS22,$GS$9:$GS$497,0)</f>
        <v>100</v>
      </c>
      <c r="HD22" s="85">
        <f>ROUND(AVERAGEIF($ES$9:$ES$497,$ES22,$FZ$9:$FZ$497),2)</f>
        <v>0.95</v>
      </c>
      <c r="HE22" s="86">
        <f>ROUND(AVERAGEIF($ES$9:$ES$497,$ES22,$GA$9:$GA$497),2)</f>
        <v>0.38</v>
      </c>
      <c r="HF22" s="86">
        <f>ROUND(AVERAGEIF($ES$9:$ES$497,$ES22,$GB$9:$GB$497),2)</f>
        <v>0.82</v>
      </c>
      <c r="HG22" s="86">
        <f>ROUND(AVERAGEIF($ES$9:$ES$497,$ES22,$GC$9:$GC$497),2)</f>
        <v>0.44</v>
      </c>
      <c r="HH22" s="86">
        <f>ROUND(AVERAGEIF($ES$9:$ES$497,$ES22,$GD$9:$GD$497),2)</f>
        <v>0.15</v>
      </c>
      <c r="HI22" s="86">
        <f>ROUND(AVERAGEIF($ES$9:$ES$497,$ES22,$GE$9:$GE$497),2)</f>
        <v>0.14000000000000001</v>
      </c>
      <c r="HJ22" s="86">
        <f>ROUND(AVERAGEIF($ES$9:$ES$497,$ES22,$GF$9:$GF$497),2)</f>
        <v>0.74</v>
      </c>
      <c r="HK22" s="86">
        <f>ROUND(AVERAGEIF($ES$9:$ES$497,$ES22,$GG$9:$GG$497),2)</f>
        <v>0.85</v>
      </c>
      <c r="HL22" s="86">
        <f>ROUND(AVERAGEIF($ES$9:$ES$497,$ES22,$GH$9:$GH$497),2)</f>
        <v>0.97</v>
      </c>
      <c r="HM22" s="87">
        <f>ROUND(AVERAGEIF($ES$9:$ES$497,$ES22,$GI$9:$GI$497),2)</f>
        <v>1.67</v>
      </c>
      <c r="HN22" s="88">
        <f t="shared" si="36"/>
        <v>5.0000000000000044E-2</v>
      </c>
      <c r="HO22" s="89">
        <f t="shared" si="37"/>
        <v>-2.0000000000000018E-2</v>
      </c>
      <c r="HP22" s="89">
        <f t="shared" si="38"/>
        <v>-0.17999999999999994</v>
      </c>
      <c r="HQ22" s="89">
        <f t="shared" si="39"/>
        <v>1.0000000000000009E-2</v>
      </c>
      <c r="HR22" s="89">
        <f t="shared" si="40"/>
        <v>0.03</v>
      </c>
      <c r="HS22" s="89">
        <f t="shared" si="41"/>
        <v>3.999999999999998E-2</v>
      </c>
      <c r="HT22" s="89">
        <f t="shared" si="42"/>
        <v>-1.0000000000000009E-2</v>
      </c>
      <c r="HU22" s="89">
        <f t="shared" si="43"/>
        <v>6.0000000000000053E-2</v>
      </c>
      <c r="HV22" s="89">
        <f t="shared" si="44"/>
        <v>-0.15000000000000002</v>
      </c>
      <c r="HW22" s="90">
        <f t="shared" si="45"/>
        <v>-0.11999999999999988</v>
      </c>
      <c r="HX22" s="73">
        <f>COUNTIFS($FZ$9:$FZ$497,"&gt;"&amp;FZ22,$ES$9:$ES$497,$ES22)+1</f>
        <v>31</v>
      </c>
      <c r="HY22" s="74">
        <f>COUNTIFS($GA$9:$GA$497,"&gt;"&amp;GA22,$ES$9:$ES$497,$ES22)+1</f>
        <v>44</v>
      </c>
      <c r="HZ22" s="74">
        <f>COUNTIFS($GB$9:$GB$497,"&gt;"&amp;GB22,$ES$9:$ES$497,$ES22)+1</f>
        <v>74</v>
      </c>
      <c r="IA22" s="74">
        <f>COUNTIFS($GC$9:$GC$497,"&gt;"&amp;GC22,$ES$9:$ES$497,$ES22)+1</f>
        <v>40</v>
      </c>
      <c r="IB22" s="74">
        <f>COUNTIFS($GD$9:$GD$497,"&gt;"&amp;GD22,$ES$9:$ES$497,$ES22)+1</f>
        <v>12</v>
      </c>
      <c r="IC22" s="74">
        <f>COUNTIFS($GE$9:$GE$497,"&gt;"&amp;GE22,$ES$9:$ES$497,$ES22)+1</f>
        <v>12</v>
      </c>
      <c r="ID22" s="74">
        <f>COUNTIFS($GF$9:$GF$497,"&gt;"&amp;GF22,$ES$9:$ES$497,$ES22)+1</f>
        <v>47</v>
      </c>
      <c r="IE22" s="74">
        <f>COUNTIFS($GG$9:$GG$497,"&gt;"&amp;GG22,$ES$9:$ES$497,$ES22)+1</f>
        <v>35</v>
      </c>
      <c r="IF22" s="74">
        <f>COUNTIFS($GH$9:$GH$497,"&gt;"&amp;GH22,$ES$9:$ES$497,$ES22)+1</f>
        <v>66</v>
      </c>
      <c r="IG22" s="84">
        <f>COUNTIFS($GI$9:$GI$497,"&gt;"&amp;GI22,$ES$9:$ES$497,$ES22)+1</f>
        <v>48</v>
      </c>
      <c r="IH22" s="91"/>
      <c r="II22" s="79"/>
      <c r="IJ22" s="79"/>
      <c r="IK22" s="79"/>
      <c r="IL22" s="79"/>
      <c r="IM22" s="92"/>
      <c r="IN22" s="93"/>
      <c r="IO22" s="94"/>
      <c r="IP22" s="95"/>
      <c r="IQ22" s="79"/>
      <c r="IR22" s="79"/>
      <c r="IS22" s="79"/>
      <c r="IT22" s="79"/>
      <c r="IU22" s="79"/>
      <c r="IV22" s="79"/>
      <c r="IW22" s="96"/>
      <c r="IX22" s="93"/>
      <c r="IY22" s="79"/>
      <c r="IZ22" s="79"/>
      <c r="JA22" s="79"/>
      <c r="JB22" s="79"/>
      <c r="JC22" s="79"/>
      <c r="JD22" s="79"/>
      <c r="JE22" s="97"/>
      <c r="JF22" s="95"/>
      <c r="JG22" s="79"/>
      <c r="JH22" s="79"/>
      <c r="JI22" s="79"/>
      <c r="JJ22" s="79"/>
      <c r="JK22" s="79"/>
      <c r="JL22" s="79"/>
      <c r="JM22" s="96"/>
      <c r="JN22" s="93"/>
      <c r="JO22" s="79"/>
      <c r="JP22" s="79"/>
      <c r="JQ22" s="79"/>
      <c r="JR22" s="79"/>
      <c r="JS22" s="79"/>
      <c r="JT22" s="79"/>
      <c r="JU22" s="79"/>
      <c r="JV22" s="79"/>
      <c r="JW22" s="79"/>
      <c r="JX22" s="79"/>
      <c r="JY22" s="79"/>
      <c r="JZ22" s="97"/>
      <c r="KA22" s="93"/>
      <c r="KB22" s="79"/>
      <c r="KC22" s="79"/>
      <c r="KD22" s="79"/>
      <c r="KE22" s="97"/>
      <c r="KF22" s="95"/>
      <c r="KG22" s="79"/>
      <c r="KH22" s="79"/>
      <c r="KI22" s="79"/>
      <c r="KJ22" s="79"/>
      <c r="KK22" s="98"/>
      <c r="KL22" s="79"/>
      <c r="KM22" s="79"/>
      <c r="KN22" s="79"/>
      <c r="KO22" s="79"/>
      <c r="KP22" s="79"/>
      <c r="KQ22" s="79"/>
      <c r="KR22" s="79"/>
      <c r="KS22" s="96"/>
      <c r="KT22" s="96"/>
      <c r="KU22" s="96"/>
      <c r="KV22" s="96"/>
      <c r="KW22" s="93"/>
      <c r="KX22" s="79"/>
      <c r="KY22" s="79"/>
      <c r="KZ22" s="79"/>
      <c r="LA22" s="79"/>
      <c r="LB22" s="79"/>
      <c r="LC22" s="96"/>
      <c r="LD22" s="93"/>
      <c r="LE22" s="94"/>
      <c r="LF22" s="99"/>
      <c r="LG22" s="75"/>
      <c r="LH22" s="93"/>
      <c r="LI22" s="79"/>
      <c r="LJ22" s="74"/>
      <c r="LK22" s="74"/>
      <c r="LL22" s="74"/>
      <c r="LM22" s="100"/>
      <c r="LN22" s="95"/>
      <c r="LO22" s="79"/>
      <c r="LP22" s="79"/>
      <c r="LQ22" s="79"/>
      <c r="LR22" s="96"/>
      <c r="LS22" s="93"/>
      <c r="LT22" s="79"/>
      <c r="LU22" s="79"/>
      <c r="LV22" s="79"/>
      <c r="LW22" s="79"/>
      <c r="LX22" s="79"/>
      <c r="LY22" s="79"/>
      <c r="LZ22" s="79"/>
      <c r="MA22" s="97"/>
      <c r="MB22" s="95"/>
      <c r="MC22" s="79"/>
      <c r="MD22" s="79"/>
      <c r="ME22" s="79"/>
      <c r="MF22" s="79"/>
      <c r="MG22" s="79"/>
      <c r="MH22" s="79"/>
      <c r="MI22" s="79"/>
      <c r="MJ22" s="79"/>
      <c r="MK22" s="79"/>
      <c r="ML22" s="79"/>
      <c r="MM22" s="79"/>
      <c r="MN22" s="98"/>
      <c r="MO22" s="98"/>
      <c r="MP22" s="96"/>
      <c r="MQ22" s="93"/>
      <c r="MR22" s="79"/>
      <c r="MS22" s="79"/>
      <c r="MT22" s="79"/>
      <c r="MU22" s="79"/>
      <c r="MV22" s="98"/>
      <c r="MW22" s="79"/>
      <c r="MX22" s="79"/>
      <c r="MY22" s="79"/>
      <c r="MZ22" s="79"/>
      <c r="NA22" s="79"/>
      <c r="NB22" s="79"/>
      <c r="NC22" s="79"/>
      <c r="ND22" s="96"/>
      <c r="NE22" s="96"/>
      <c r="NF22" s="96"/>
      <c r="NG22" s="96"/>
      <c r="NH22" s="93"/>
      <c r="NI22" s="79"/>
      <c r="NJ22" s="79"/>
      <c r="NK22" s="79"/>
      <c r="NL22" s="79"/>
      <c r="NM22" s="79"/>
      <c r="NN22" s="94"/>
      <c r="NO22" s="93"/>
      <c r="NP22" s="80"/>
      <c r="NQ22" s="124" t="s">
        <v>573</v>
      </c>
      <c r="NR22" s="102" t="s">
        <v>581</v>
      </c>
      <c r="NS22" s="102"/>
      <c r="NT22" s="102" t="s">
        <v>582</v>
      </c>
      <c r="NU22" s="102"/>
      <c r="NV22" s="104">
        <v>43720</v>
      </c>
      <c r="NW22" s="102" t="s">
        <v>525</v>
      </c>
      <c r="NX22" s="105" t="s">
        <v>583</v>
      </c>
      <c r="NY22" s="106" t="s">
        <v>584</v>
      </c>
      <c r="NZ22" s="105" t="s">
        <v>583</v>
      </c>
      <c r="OA22" s="107"/>
      <c r="OB22" s="107"/>
      <c r="OC22" s="107"/>
      <c r="OD22" s="108">
        <f t="shared" si="46"/>
        <v>72</v>
      </c>
      <c r="OE22" s="109">
        <v>7</v>
      </c>
      <c r="OF22" s="110">
        <f t="shared" si="47"/>
        <v>20</v>
      </c>
      <c r="OG22" s="109">
        <v>7</v>
      </c>
      <c r="OH22" s="111">
        <f>ROUND(AVERAGEIF($ES$9:$ES$497,$ES22,EV$9:EV$497),0)</f>
        <v>70</v>
      </c>
      <c r="OI22" s="112">
        <f>ROUND(AVERAGEIF($ES$9:$ES$497,$ES22,EW$9:EW$497),0)</f>
        <v>29</v>
      </c>
      <c r="OJ22" s="112">
        <f>ROUND(AVERAGEIF($ES$9:$ES$497,$ES22,EX$9:EX$497),0)</f>
        <v>62</v>
      </c>
      <c r="OK22" s="112">
        <f>ROUND(AVERAGEIF($ES$9:$ES$497,$ES22,EY$9:EY$497),0)</f>
        <v>34</v>
      </c>
      <c r="OL22" s="112">
        <f>ROUND(AVERAGEIF($ES$9:$ES$497,$ES22,EZ$9:EZ$497),0)</f>
        <v>10</v>
      </c>
      <c r="OM22" s="112">
        <f>ROUND(AVERAGEIF($ES$9:$ES$497,$ES22,FA$9:FA$497),0)</f>
        <v>10</v>
      </c>
      <c r="ON22" s="112">
        <f>ROUND(AVERAGEIF($ES$9:$ES$497,$ES22,FB$9:FB$497),0)</f>
        <v>53</v>
      </c>
      <c r="OO22" s="112">
        <f>ROUND(AVERAGEIF($ES$9:$ES$497,$ES22,FC$9:FC$497),0)</f>
        <v>56</v>
      </c>
      <c r="OP22" s="112">
        <f>ROUND(AVERAGEIF($ES$9:$ES$497,$ES22,FD$9:FD$497),0)</f>
        <v>72</v>
      </c>
      <c r="OQ22" s="113">
        <f>ROUND(AVERAGEIF($ES$9:$ES$497,$ES22,FE$9:FE$497),0)</f>
        <v>118</v>
      </c>
      <c r="OR22" s="114">
        <f>ROUND(EV22/MAX(EV$9:EV$497)*100,0)</f>
        <v>6</v>
      </c>
      <c r="OS22" s="115">
        <f>ROUND(EW22/MAX(EW$9:EW$497)*100,0)</f>
        <v>3</v>
      </c>
      <c r="OT22" s="115">
        <f>ROUND(EX22/MAX(EX$9:EX$497)*100,0)</f>
        <v>6</v>
      </c>
      <c r="OU22" s="115">
        <f>ROUND(EY22/MAX(EY$9:EY$497)*100,0)</f>
        <v>3</v>
      </c>
      <c r="OV22" s="115">
        <f>ROUND(EZ22/MAX(EZ$9:EZ$497)*100,0)</f>
        <v>2</v>
      </c>
      <c r="OW22" s="115">
        <f>ROUND(FA22/MAX(FA$9:FA$497)*100,0)</f>
        <v>2</v>
      </c>
      <c r="OX22" s="115">
        <f>ROUND(FB22/MAX(FB$9:FB$497)*100,0)</f>
        <v>6</v>
      </c>
      <c r="OY22" s="116">
        <f>ROUND(FC22/MAX(FC$9:FC$497)*100,0)</f>
        <v>7</v>
      </c>
      <c r="OZ22" s="115">
        <f>ROUND(FD22/MAX(FD$9:FD$497)*100,0)</f>
        <v>6</v>
      </c>
      <c r="PA22" s="117">
        <f>ROUND(FE22/MAX(FE$9:FE$497)*100,0)</f>
        <v>7</v>
      </c>
      <c r="PB22" s="118">
        <f t="shared" si="48"/>
        <v>58</v>
      </c>
      <c r="PC22" s="115">
        <f t="shared" si="49"/>
        <v>46</v>
      </c>
      <c r="PD22" s="115">
        <f t="shared" si="50"/>
        <v>64</v>
      </c>
      <c r="PE22" s="115">
        <f t="shared" si="51"/>
        <v>72</v>
      </c>
      <c r="PF22" s="115">
        <f t="shared" si="52"/>
        <v>43</v>
      </c>
      <c r="PG22" s="119">
        <f t="shared" si="53"/>
        <v>36</v>
      </c>
      <c r="PH22" s="118">
        <f>ROUND(PB22/MAX(PB$9:PB$497)*100,0)</f>
        <v>7</v>
      </c>
      <c r="PI22" s="115">
        <f>ROUND(PC22/MAX(PC$9:PC$497)*100,0)</f>
        <v>6</v>
      </c>
      <c r="PJ22" s="115">
        <f>ROUND(PD22/MAX(PD$9:PD$497)*100,0)</f>
        <v>7</v>
      </c>
      <c r="PK22" s="115">
        <f>ROUND(PE22/MAX(PE$9:PE$497)*100,0)</f>
        <v>7</v>
      </c>
      <c r="PL22" s="115">
        <f>ROUND(PF22/MAX(PF$9:PF$497)*100,0)</f>
        <v>6</v>
      </c>
      <c r="PM22" s="119">
        <f>ROUND(PG22/MAX(PG$9:PG$497)*100,0)</f>
        <v>5</v>
      </c>
      <c r="PN22" s="118">
        <f>RANK(PH22,PH$9:PH$497,0)</f>
        <v>427</v>
      </c>
      <c r="PO22" s="115">
        <f>RANK(PI22,PI$9:PI$497,0)</f>
        <v>426</v>
      </c>
      <c r="PP22" s="115">
        <f>RANK(PJ22,PJ$9:PJ$497,0)</f>
        <v>427</v>
      </c>
      <c r="PQ22" s="115">
        <f>RANK(PK22,PK$9:PK$497,0)</f>
        <v>424</v>
      </c>
      <c r="PR22" s="115">
        <f>RANK(PL22,PL$9:PL$497,0)</f>
        <v>429</v>
      </c>
      <c r="PS22" s="119">
        <f>RANK(PM22,PM$9:PM$497,0)</f>
        <v>432</v>
      </c>
      <c r="PT22" s="120">
        <f>ROUND(FZ22/MAX(FZ$9:FZ$497)*100,0)</f>
        <v>55</v>
      </c>
      <c r="PU22" s="115">
        <f>ROUND(GA22/MAX(GA$9:GA$497)*100,0)</f>
        <v>20</v>
      </c>
      <c r="PV22" s="115">
        <f>ROUND(GB22/MAX(GB$9:GB$497)*100,0)</f>
        <v>47</v>
      </c>
      <c r="PW22" s="115">
        <f>ROUND(GC22/MAX(GC$9:GC$497)*100,0)</f>
        <v>36</v>
      </c>
      <c r="PX22" s="115">
        <f>ROUND(GD22/MAX(GD$9:GD$497)*100,0)</f>
        <v>10</v>
      </c>
      <c r="PY22" s="115">
        <f>ROUND(GE22/MAX(GE$9:GE$497)*100,0)</f>
        <v>11</v>
      </c>
      <c r="PZ22" s="115">
        <f>ROUND(GF22/MAX(GF$9:GF$497)*100,0)</f>
        <v>34</v>
      </c>
      <c r="QA22" s="116">
        <f>ROUND(GG22/MAX(GG$9:GG$497)*100,0)</f>
        <v>50</v>
      </c>
      <c r="QB22" s="115">
        <f>ROUND(GH22/MAX(GH$9:GH$497)*100,0)</f>
        <v>36</v>
      </c>
      <c r="QC22" s="121">
        <f>ROUND(GI22/MAX(GI$9:GI$497)*100,0)</f>
        <v>50</v>
      </c>
      <c r="QD22" s="120">
        <f>ROUND(AVERAGEIF($ES$9:$ES$497,$ES22,PT$9:PT$497),0)</f>
        <v>52</v>
      </c>
      <c r="QE22" s="120">
        <f>ROUND(AVERAGEIF($ES$9:$ES$497,$ES22,PU$9:PU$497),0)</f>
        <v>21</v>
      </c>
      <c r="QF22" s="120">
        <f>ROUND(AVERAGEIF($ES$9:$ES$497,$ES22,PV$9:PV$497),0)</f>
        <v>60</v>
      </c>
      <c r="QG22" s="120">
        <f>ROUND(AVERAGEIF($ES$9:$ES$497,$ES22,PW$9:PW$497),0)</f>
        <v>35</v>
      </c>
      <c r="QH22" s="120">
        <f>ROUND(AVERAGEIF($ES$9:$ES$497,$ES22,PX$9:PX$497),0)</f>
        <v>8</v>
      </c>
      <c r="QI22" s="120">
        <f>ROUND(AVERAGEIF($ES$9:$ES$497,$ES22,PY$9:PY$497),0)</f>
        <v>9</v>
      </c>
      <c r="QJ22" s="120">
        <f>ROUND(AVERAGEIF($ES$9:$ES$497,$ES22,PZ$9:PZ$497),0)</f>
        <v>35</v>
      </c>
      <c r="QK22" s="120">
        <f>ROUND(AVERAGEIF($ES$9:$ES$497,$ES22,QA$9:QA$497),0)</f>
        <v>46</v>
      </c>
      <c r="QL22" s="120">
        <f>ROUND(AVERAGEIF($ES$9:$ES$497,$ES22,QB$9:QB$497),0)</f>
        <v>43</v>
      </c>
      <c r="QM22" s="120">
        <f>ROUND(AVERAGEIF($ES$9:$ES$497,$ES22,QC$9:QC$497),0)</f>
        <v>53</v>
      </c>
      <c r="QN22" s="114">
        <f t="shared" si="69"/>
        <v>492</v>
      </c>
      <c r="QO22" s="115">
        <f t="shared" si="70"/>
        <v>344</v>
      </c>
      <c r="QP22" s="115">
        <f t="shared" si="71"/>
        <v>532</v>
      </c>
      <c r="QQ22" s="115">
        <f t="shared" si="72"/>
        <v>642</v>
      </c>
      <c r="QR22" s="115">
        <f t="shared" si="73"/>
        <v>460</v>
      </c>
      <c r="QS22" s="119">
        <f t="shared" si="74"/>
        <v>300</v>
      </c>
      <c r="QT22" s="114">
        <f>ROUND((QN22-MIN(QN$9:QN$497))/(MAX(QN$9:QN$497)-MIN(QN$9:QN$497))*100,0)</f>
        <v>41</v>
      </c>
      <c r="QU22" s="115">
        <f>ROUND((QO22-MIN(QO$9:QO$497))/(MAX(QO$9:QO$497)-MIN(QO$9:QO$497))*100,0)</f>
        <v>19</v>
      </c>
      <c r="QV22" s="115">
        <f>ROUND((QP22-MIN(QP$9:QP$497))/(MAX(QP$9:QP$497)-MIN(QP$9:QP$497))*100,0)</f>
        <v>26</v>
      </c>
      <c r="QW22" s="115">
        <f>ROUND((QQ22-MIN(QQ$9:QQ$497))/(MAX(QQ$9:QQ$497)-MIN(QQ$9:QQ$497))*100,0)</f>
        <v>45</v>
      </c>
      <c r="QX22" s="115">
        <f>ROUND((QR22-MIN(QR$9:QR$497))/(MAX(QR$9:QR$497)-MIN(QR$9:QR$497))*100,0)</f>
        <v>37</v>
      </c>
      <c r="QY22" s="115">
        <f>ROUND((QS22-MIN(QS$9:QS$497))/(MAX(QS$9:QS$497)-MIN(QS$9:QS$497))*100,0)</f>
        <v>26</v>
      </c>
      <c r="QZ22" s="114">
        <f>RANK(QN22,QN$9:QN$497,0)</f>
        <v>190</v>
      </c>
      <c r="RA22" s="115">
        <f>RANK(QO22,QO$9:QO$497,0)</f>
        <v>277</v>
      </c>
      <c r="RB22" s="115">
        <f>RANK(QP22,QP$9:QP$497,0)</f>
        <v>262</v>
      </c>
      <c r="RC22" s="115">
        <f>RANK(QQ22,QQ$9:QQ$497,0)</f>
        <v>130</v>
      </c>
      <c r="RD22" s="115">
        <f>RANK(QR22,QR$9:QR$497,0)</f>
        <v>304</v>
      </c>
      <c r="RE22" s="115">
        <f>RANK(QS22,QS$9:QS$497,0)</f>
        <v>343</v>
      </c>
      <c r="RF22" s="122"/>
      <c r="RG22" s="115">
        <f>($RH$3*(IH22+IJ22)*100*100/MAX(EX$9:EX$497)*$RO$3) +($RH$3*(II22+IJ22)*100*100/MAX(EX$9:EX$497)*$RO$4) + ($RH$3*IK22*100*100/MAX(EX$9:EX$497)*0.098)</f>
        <v>0</v>
      </c>
      <c r="RH22" s="115">
        <f>($RH$4*IL22*100*100/MAX(EZ$9:EZ$497))*$RQ$3</f>
        <v>0</v>
      </c>
      <c r="RI22" s="115">
        <f>($RH$3*IM22*100*100/MAX(EY$9:EY$497))*$RQ$4</f>
        <v>0</v>
      </c>
      <c r="RJ22" s="115">
        <f>($RH$3*IN22*100*100/MAX(EX$9:EX$497))</f>
        <v>0</v>
      </c>
      <c r="RK22" s="115">
        <f>($RH$4*IO22*100*100/MAX(EZ$9:EZ$497))*$RQ$3</f>
        <v>0</v>
      </c>
      <c r="RL22" s="115">
        <f>(($RL$4*IP22*100*((100/MAX(EX$9:EX$497)+100/MAX(EZ$9:EZ$497))/2))+($RL$4*IQ22*100*((100/MAX(EX$9:EX$497)+100/MAX(EZ$9:EZ$497))/2))+($RL$4*IR22*100*((100/MAX(EX$9:EX$497)+100/MAX(EZ$9:EZ$497))/2))+($RL$4*IS22*100*((100/MAX(EX$9:EX$497)+100/MAX(EZ$9:EZ$497))/2))+($RL$4*IT22*100*((100/MAX(EX$9:EX$497)+100/MAX(EZ$9:EZ$497))/2))+($RL$4*IU22*100*((100/MAX(EX$9:EX$497)+100/MAX(EZ$9:EZ$497))/2))+($RL$4*IV22*100*((100/MAX(EX$9:EX$497)+100/MAX(EZ$9:EZ$497))/2))+($RL$4*IW22*100*((100/MAX(EX$9:EX$497)+100/MAX(EZ$9:EZ$497))/2)))*$RS$3</f>
        <v>0</v>
      </c>
      <c r="RM22" s="115">
        <f>(($RH$3*IX22*100*100/MAX(EX$9:EX$497))+($RH$3*IY22*100*100/MAX(EX$9:EX$497))+($RH$3*IZ22*100*100/MAX(EX$9:EX$497))+($RH$3*JA22*100*100/MAX(EX$9:EX$497))+($RH$3*JB22*100*100/MAX(EX$9:EX$497))+($RH$3*JC22*100*100/MAX(EX$9:EX$497))+($RH$3*JD22*100*100/MAX(EX$9:EX$497))+($RH$3*JE22*100*100/MAX(EX$9:EX$497)))*$RS$4</f>
        <v>0</v>
      </c>
      <c r="RN22" s="115">
        <f>(($RH$4*JF22*100*100/MAX(EZ$9:EZ$497)) + ($RH$4*JG22*100*100/MAX(EZ$9:EZ$497)) + ($RH$4*JH22*100*100/MAX(EZ$9:EZ$497)) + ($RH$4*JI22*100*100/MAX(EZ$9:EZ$497)) + ($RH$4*JJ22*100*100/MAX(EZ$9:EZ$497)) + ($RH$4*JK22*100*100/MAX(EZ$9:EZ$497)) + ($RH$4*JL22*100*100/MAX(EZ$9:EZ$497)) + ($RH$4*JM22*100*100/MAX(EZ$9:EZ$497)))*$RU$3</f>
        <v>0</v>
      </c>
      <c r="RO22" s="115">
        <f>(($RL$4*JN22*100*((100/MAX(EX$9:EX$497)+100/MAX(EZ$9:EZ$497))/2))+($RL$4*JO22*100*((100/MAX(EX$9:EX$497)+100/MAX(EZ$9:EZ$497))/2))+($RL$4*JP22*100*((100/MAX(EX$9:EX$497)+100/MAX(EZ$9:EZ$497))/2))+($RL$4*JQ22*100*((100/MAX(EX$9:EX$497)+100/MAX(EZ$9:EZ$497))/2))+($RL$4*JR22*100*((100/MAX(EX$9:EX$497)+100/MAX(EZ$9:EZ$497))/2))+($RL$4*JS22*100*((100/MAX(EX$9:EX$497)+100/MAX(EZ$9:EZ$497))/2))+($RL$4*JT22*100*((100/MAX(EX$9:EX$497)+100/MAX(EZ$9:EZ$497))/2))+($RL$4*JU22*100*((100/MAX(EX$9:EX$497)+100/MAX(EZ$9:EZ$497))/2))+($RL$4*JV22*100*((100/MAX(EX$9:EX$497)+100/MAX(EZ$9:EZ$497))/2))+($RL$4*JW22*100*((100/MAX(EX$9:EX$497)+100/MAX(EZ$9:EZ$497))/2))+($RL$4*JX22*100*((100/MAX(EX$9:EX$497)+100/MAX(EZ$9:EZ$497))/2))+($RL$4*JY22*100*((100/MAX(EX$9:EX$497)+100/MAX(EZ$9:EZ$497))/2))+($RL$4*JZ22*100*((100/MAX(EX$9:EX$497)+100/MAX(EZ$9:EZ$497))/2)))*$RW$3/2</f>
        <v>0</v>
      </c>
      <c r="RP22" s="119">
        <f>($RJ$3*KA22*100*100/MAX(FA$9:FA$497)) + ($RJ$3*KB22*100*100/MAX(FA$9:FA$497)/2) + ($RJ$3*KC22*100*100/MAX(FA$9:FA$497)/2) + ($RJ$3*KD22*100*100/MAX(FA$9:FA$497)/4) + ($RJ$3*KE22*100*100/MAX(FA$9:FA$497)/4)</f>
        <v>0</v>
      </c>
      <c r="RQ22" s="118">
        <f>($RL$4*KF22*100*((100/MAX(EX$9:EX$497)+100/MAX(EZ$9:EZ$497)))) * ($RO$3/2) + (($RL$4*KG22*100*((100/MAX(EX$9:EX$497)+100/MAX(EZ$9:EZ$497))))+($RL$4*KH22*100*((100/MAX(EX$9:EX$497)+100/MAX(EZ$9:EZ$497))))+($RL$4*KI22*100*((100/MAX(EX$9:EX$497)+100/MAX(EZ$9:EZ$497))))+($RL$4*KJ22*100*((100/MAX(EX$9:EX$497)+100/MAX(EZ$9:EZ$497))))+($RL$4*KK22*100*((100/MAX(EX$9:EX$497)+100/MAX(EZ$9:EZ$497))))+($RL$4*KL22*100*((100/MAX(EX$9:EX$497)+100/MAX(EZ$9:EZ$497))))+($RL$4*KM22*100*((100/MAX(EX$9:EX$497)+100/MAX(EZ$9:EZ$497))))+($RL$4*KN22*100*((100/MAX(EX$9:EX$497)+100/MAX(EZ$9:EZ$497))))+($RL$4*KO22*100*((100/MAX(EX$9:EX$497)+100/MAX(EZ$9:EZ$497))))+($RL$4*KP22*100*((100/MAX(EX$9:EX$497)+100/MAX(EZ$9:EZ$497))))+($RL$4*KQ22*100*((100/MAX(EX$9:EX$497)+100/MAX(EZ$9:EZ$497))))+($RL$4*KR22*100*((100/MAX(EX$9:EX$497)+100/MAX(EZ$9:EZ$497))))+($RL$4*KS22*100*((100/MAX(EX$9:EX$497)+100/MAX(EZ$9:EZ$497))))+($RL$4*KV22*100*((100/MAX(EX$9:EX$497)+100/MAX(EZ$9:EZ$497))))) * (($RO$3+$RO$4)/6)</f>
        <v>0</v>
      </c>
      <c r="RR22" s="115">
        <f>(($RL$4*KW22*100*((100/MAX(EX$9:EX$497)+100/MAX(EZ$9:EZ$497))))) * ($RO$3/2) + (($RL$4*KX22*100*((100/MAX(EX$9:EX$497)+100/MAX(EZ$9:EZ$497))))+($RL$4*KY22*100*((100/MAX(EX$9:EX$497)+100/MAX(EZ$9:EZ$497))))+($RL$4*KZ22*100*((100/MAX(EX$9:EX$497)+100/MAX(EZ$9:EZ$497))))+($RL$4*LA22*100*((100/MAX(EX$9:EX$497)+100/MAX(EZ$9:EZ$497))))+($RL$4*LB22*100*((100/MAX(EX$9:EX$497)+100/MAX(EZ$9:EZ$497))))+($RL$4*LC22*100*((100/MAX(EX$9:EX$497)+100/MAX(EZ$9:EZ$497))))) * (($RO$3+$RO$4)/6)</f>
        <v>0</v>
      </c>
      <c r="RS22" s="119">
        <f>(($RL$4*LD22*100*((100/MAX(EX$9:EX$497)+100/MAX(EZ$9:EZ$497))))+($RL$4*LE22*100*((100/MAX(EX$9:EX$497)+100/MAX(EZ$9:EZ$497))))) * (($RO$3+$RO$4)/6)</f>
        <v>0</v>
      </c>
      <c r="RT22" s="118">
        <f>($RJ$4*LH22*100*(100/MAX(EV$9:EV$497)))+($RJ$4*LI22*100*(100/MAX(EV$9:EV$497)))</f>
        <v>0</v>
      </c>
      <c r="RU22" s="119">
        <f>($RJ$4*LJ22*(100/MAX(EV$9:EV$497)))/2 + ($RL$3*LK22*(100/MAX(EW$9:EW$497))) + ($RJ$4*LL22*(100/MAX(EV$9:EV$497)))/4 + ($RL$3*LM22*(100/MAX(EW$9:EW$497)))</f>
        <v>0</v>
      </c>
      <c r="RV22" s="118">
        <f>($RJ$4*LN22*100*100/MAX(EV$9:EV$497)/2)+($RJ$4*LO22*100*100/MAX(EV$9:EV$497)/2)+($RJ$4*LP22*100*100/MAX(EV$9:EV$497))+($RJ$4*LQ22*100*100/MAX(EV$9:EV$497))+($RJ$4*LR22*100*100/MAX(EV$9:EV$497))</f>
        <v>0</v>
      </c>
      <c r="RW22" s="115">
        <f>($RJ$4*LS22*100*100/MAX(EV$9:EV$497)) + (($RJ$4*LT22*100*100/MAX(EV$9:EV$497))+($RJ$4*LU22*100*100/MAX(EV$9:EV$497))+($RJ$4*LV22*100*100/MAX(EV$9:EV$497))+($RJ$4*LW22*100*100/MAX(EV$9:EV$497))+($RJ$4*LX22*100*100/MAX(EV$9:EV$497))+($RJ$4*LY22*100*100/MAX(EV$9:EV$497))+($RJ$4*LZ22*100*100/MAX(EV$9:EV$497))+($RJ$4*MA22*100*100/MAX(EV$9:EV$497)))/2</f>
        <v>0</v>
      </c>
      <c r="RX22" s="119">
        <f>($RJ$4*MB22*100*100/MAX(EV$9:EV$497))+($RJ$4*MC22*100*100/MAX(EV$9:EV$497))+($RJ$4*MD22*100*100/MAX(EV$9:EV$497))+($RJ$4*ME22*100*100/MAX(EV$9:EV$497))+($RJ$4*MF22*100*100/MAX(EV$9:EV$497))+($RJ$4*MG22*100*100/MAX(EV$9:EV$497))+($RJ$4*MH22*100*100/MAX(EV$9:EV$497))+($RJ$4*MI22*100*100/MAX(EV$9:EV$497))+($RJ$4*MJ22*100*100/MAX(EV$9:EV$497))+($RJ$4*MK22*100*100/MAX(EV$9:EV$497))+($RJ$4*ML22*100*100/MAX(EV$9:EV$497))+($RJ$4*MM22*100*100/MAX(EV$9:EV$497))+($RJ$4*MN22*100*100/MAX(EV$9:EV$497))</f>
        <v>0</v>
      </c>
      <c r="RY22" s="118">
        <f>($RJ$4*MQ22*100*100/MAX(EV$9:EV$497))/2 + (($RJ$4*MR22*100*100/MAX(EV$9:EV$497))+($RJ$4*MS22*100*100/MAX(EV$9:EV$497))+($RJ$4*MT22*100*100/MAX(EV$9:EV$497))+($RJ$4*MU22*100*100/MAX(EV$9:EV$497))+($RJ$4*MV22*100*100/MAX(EV$9:EV$497))+($RJ$4*MW22*100*100/MAX(EV$9:EV$497))+($RJ$4*MX22*100*100/MAX(EV$9:EV$497))+($RJ$4*MY22*100*100/MAX(EV$9:EV$497))+($RJ$4*MZ22*100*100/MAX(EV$9:EV$497))+($RJ$4*NA22*100*100/MAX(EV$9:EV$497))+($RJ$4*NB22*100*100/MAX(EV$9:EV$497))+($RJ$4*NC22*100*100/MAX(EV$9:EV$497))+($RJ$4*ND22*100*100/MAX(EV$9:EV$497))+($RJ$4*NG22*100*100/MAX(EV$9:EV$497)))/4</f>
        <v>0</v>
      </c>
      <c r="RZ22" s="115">
        <f>($RJ$4*NH22*100*100/MAX(EV$9:EV$497))/2 + (($RJ$4*NI22*100*100/MAX(EV$9:EV$497))+($RJ$4*NJ22*100*100/MAX(EV$9:EV$497))+($RJ$4*NK22*100*100/MAX(EV$9:EV$497))+($RJ$4*NL22*100*100/MAX(EV$9:EV$497))+($RJ$4*NM22*100*100/MAX(EV$9:EV$497))+($RJ$4*NN22*100*100/MAX(EV$9:EV$497)))/4</f>
        <v>0</v>
      </c>
      <c r="SA22" s="117">
        <f>(($RJ$4*NO22*100*100/MAX(EV$9:EV$497))+($RJ$4*NP22*100*100/MAX(EV$9:EV$497)))/4</f>
        <v>0</v>
      </c>
      <c r="SB22" s="118">
        <f t="shared" si="54"/>
        <v>0</v>
      </c>
      <c r="SC22" s="115">
        <f t="shared" si="55"/>
        <v>0</v>
      </c>
      <c r="SD22" s="115">
        <f t="shared" si="56"/>
        <v>0</v>
      </c>
      <c r="SE22" s="115">
        <f t="shared" si="57"/>
        <v>0</v>
      </c>
      <c r="SF22" s="115">
        <f t="shared" si="58"/>
        <v>0</v>
      </c>
      <c r="SG22" s="115">
        <f t="shared" si="59"/>
        <v>0</v>
      </c>
      <c r="SH22" s="115">
        <f>ROUND(SB22/MAX(SB$9:SB$497)*100,0)</f>
        <v>0</v>
      </c>
      <c r="SI22" s="115">
        <f>ROUND(SC22/MAX(SC$9:SC$497)*100,0)</f>
        <v>0</v>
      </c>
      <c r="SJ22" s="115">
        <f>ROUND(SD22/MAX(SD$9:SD$497)*100,0)</f>
        <v>0</v>
      </c>
      <c r="SK22" s="115">
        <f>ROUND(SE22/MAX(SE$9:SE$497)*100,0)</f>
        <v>0</v>
      </c>
      <c r="SL22" s="115">
        <f>ROUND(SF22/MAX(SF$9:SF$497)*100,0)</f>
        <v>0</v>
      </c>
      <c r="SM22" s="121">
        <f>ROUND(SG22/MAX(SG$9:SG$497)*100,0)</f>
        <v>0</v>
      </c>
      <c r="SN22" s="115">
        <f>ROUND(AVERAGEIF($ES$9:$ES$497,$ES22,SH$9:SH$497),0)</f>
        <v>26</v>
      </c>
      <c r="SO22" s="115">
        <f>ROUND(AVERAGEIF($ES$9:$ES$497,$ES22,SI$9:SI$497),0)</f>
        <v>26</v>
      </c>
      <c r="SP22" s="115">
        <f>ROUND(AVERAGEIF($ES$9:$ES$497,$ES22,SJ$9:SJ$497),0)</f>
        <v>3</v>
      </c>
      <c r="SQ22" s="115">
        <f>ROUND(AVERAGEIF($ES$9:$ES$497,$ES22,SK$9:SK$497),0)</f>
        <v>21</v>
      </c>
      <c r="SR22" s="115">
        <f>ROUND(AVERAGEIF($ES$9:$ES$497,$ES22,SL$9:SL$497),0)</f>
        <v>5</v>
      </c>
      <c r="SS22" s="121">
        <f>ROUND(AVERAGEIF($ES$9:$ES$497,$ES22,SM$9:SM$497),0)</f>
        <v>5</v>
      </c>
      <c r="ST22" s="114">
        <f>RANK(SB22,SB$9:SB$497,0)</f>
        <v>323</v>
      </c>
      <c r="SU22" s="115">
        <f>RANK(SC22,SC$9:SC$497,0)</f>
        <v>320</v>
      </c>
      <c r="SV22" s="115">
        <f>RANK(SD22,SD$9:SD$497,0)</f>
        <v>320</v>
      </c>
      <c r="SW22" s="115">
        <f>RANK(SE22,SE$9:SE$497,0)</f>
        <v>320</v>
      </c>
      <c r="SX22" s="115">
        <f>RANK(SF22,SF$9:SF$497,0)</f>
        <v>317</v>
      </c>
      <c r="SY22" s="115">
        <f>RANK(SG22,SG$9:SG$497,0)</f>
        <v>308</v>
      </c>
      <c r="SZ22" s="115">
        <f>COUNTIFS(SB$9:SB$497,"&gt;"&amp;SB22,$ES$9:$ES$497,$ES22)+1</f>
        <v>67</v>
      </c>
      <c r="TA22" s="115">
        <f>COUNTIFS(SC$9:SC$497,"&gt;"&amp;SC22,$ES$9:$ES$497,$ES22)+1</f>
        <v>67</v>
      </c>
      <c r="TB22" s="115">
        <f>COUNTIFS(SD$9:SD$497,"&gt;"&amp;SD22,$ES$9:$ES$497,$ES22)+1</f>
        <v>66</v>
      </c>
      <c r="TC22" s="115">
        <f>COUNTIFS(SE$9:SE$497,"&gt;"&amp;SE22,$ES$9:$ES$497,$ES22)+1</f>
        <v>67</v>
      </c>
      <c r="TD22" s="115">
        <f>COUNTIFS(SF$9:SF$497,"&gt;"&amp;SF22,$ES$9:$ES$497,$ES22)+1</f>
        <v>66</v>
      </c>
      <c r="TE22" s="117">
        <f>COUNTIFS(SG$9:SG$497,"&gt;"&amp;SG22,$ES$9:$ES$497,$ES22)+1</f>
        <v>64</v>
      </c>
      <c r="TF22" s="118">
        <f t="shared" si="60"/>
        <v>7</v>
      </c>
      <c r="TG22" s="115">
        <f t="shared" si="61"/>
        <v>7</v>
      </c>
      <c r="TH22" s="115">
        <f t="shared" si="62"/>
        <v>6</v>
      </c>
      <c r="TI22" s="115">
        <f t="shared" si="63"/>
        <v>7</v>
      </c>
      <c r="TJ22" s="115">
        <f t="shared" si="64"/>
        <v>7</v>
      </c>
      <c r="TK22" s="115">
        <f t="shared" si="65"/>
        <v>6</v>
      </c>
      <c r="TL22" s="117">
        <f t="shared" si="66"/>
        <v>5</v>
      </c>
      <c r="TM22" s="118">
        <f>ROUND(TF22/MAX(TF$9:TF$497)*100,0)</f>
        <v>4</v>
      </c>
      <c r="TN22" s="115">
        <f>ROUND(TG22/MAX(TG$9:TG$497)*100,0)</f>
        <v>4</v>
      </c>
      <c r="TO22" s="115">
        <f>ROUND(TH22/MAX(TH$9:TH$497)*100,0)</f>
        <v>3</v>
      </c>
      <c r="TP22" s="115">
        <f>ROUND(TI22/MAX(TI$9:TI$497)*100,0)</f>
        <v>4</v>
      </c>
      <c r="TQ22" s="115">
        <f>ROUND(TJ22/MAX(TJ$9:TJ$497)*100,0)</f>
        <v>4</v>
      </c>
      <c r="TR22" s="115">
        <f>ROUND(TK22/MAX(TK$9:TK$497)*100,0)</f>
        <v>3</v>
      </c>
      <c r="TS22" s="119">
        <f>ROUND(TL22/MAX(TL$9:TL$497)*100,0)</f>
        <v>3</v>
      </c>
      <c r="TT22" s="120">
        <f>RANK(TM22,TM$9:TM$497,0)</f>
        <v>430</v>
      </c>
      <c r="TU22" s="115">
        <f>RANK(TN22,TN$9:TN$497,0)</f>
        <v>425</v>
      </c>
      <c r="TV22" s="115">
        <f>RANK(TO22,TO$9:TO$497,0)</f>
        <v>426</v>
      </c>
      <c r="TW22" s="115">
        <f>RANK(TP22,TP$9:TP$497,0)</f>
        <v>425</v>
      </c>
      <c r="TX22" s="115">
        <f>RANK(TQ22,TQ$9:TQ$497,0)</f>
        <v>424</v>
      </c>
      <c r="TY22" s="115">
        <f>RANK(TR22,TR$9:TR$497,0)</f>
        <v>432</v>
      </c>
      <c r="TZ22" s="121">
        <f>RANK(TS22,TS$9:TS$497,0)</f>
        <v>430</v>
      </c>
      <c r="UA22" s="123"/>
      <c r="UB22" s="7" t="s">
        <v>1</v>
      </c>
    </row>
    <row r="23" spans="1:548" x14ac:dyDescent="0.15">
      <c r="A23" s="62">
        <v>15</v>
      </c>
      <c r="B23" s="203" t="s">
        <v>581</v>
      </c>
      <c r="C23" s="63"/>
      <c r="D23" s="63"/>
      <c r="E23" s="64" t="s">
        <v>518</v>
      </c>
      <c r="F23" s="65">
        <v>12</v>
      </c>
      <c r="G23" s="65" t="s">
        <v>519</v>
      </c>
      <c r="H23" s="65"/>
      <c r="I23" s="66" t="s">
        <v>521</v>
      </c>
      <c r="J23" s="67" t="s">
        <v>521</v>
      </c>
      <c r="K23" s="67" t="s">
        <v>521</v>
      </c>
      <c r="L23" s="67" t="s">
        <v>521</v>
      </c>
      <c r="M23" s="67" t="s">
        <v>521</v>
      </c>
      <c r="N23" s="67" t="s">
        <v>521</v>
      </c>
      <c r="O23" s="67" t="s">
        <v>521</v>
      </c>
      <c r="P23" s="67" t="s">
        <v>520</v>
      </c>
      <c r="Q23" s="67" t="s">
        <v>520</v>
      </c>
      <c r="R23" s="68" t="s">
        <v>520</v>
      </c>
      <c r="S23" s="69" t="s">
        <v>520</v>
      </c>
      <c r="T23" s="67" t="s">
        <v>520</v>
      </c>
      <c r="U23" s="67" t="s">
        <v>521</v>
      </c>
      <c r="V23" s="67" t="s">
        <v>521</v>
      </c>
      <c r="W23" s="67" t="s">
        <v>521</v>
      </c>
      <c r="X23" s="67" t="s">
        <v>521</v>
      </c>
      <c r="Y23" s="67" t="s">
        <v>521</v>
      </c>
      <c r="Z23" s="67" t="s">
        <v>521</v>
      </c>
      <c r="AA23" s="67" t="s">
        <v>521</v>
      </c>
      <c r="AB23" s="68" t="s">
        <v>521</v>
      </c>
      <c r="AC23" s="69" t="s">
        <v>521</v>
      </c>
      <c r="AD23" s="67" t="s">
        <v>521</v>
      </c>
      <c r="AE23" s="67" t="s">
        <v>521</v>
      </c>
      <c r="AF23" s="67" t="s">
        <v>521</v>
      </c>
      <c r="AG23" s="67" t="s">
        <v>521</v>
      </c>
      <c r="AH23" s="67" t="s">
        <v>521</v>
      </c>
      <c r="AI23" s="67" t="s">
        <v>521</v>
      </c>
      <c r="AJ23" s="67" t="s">
        <v>521</v>
      </c>
      <c r="AK23" s="67" t="s">
        <v>521</v>
      </c>
      <c r="AL23" s="68" t="s">
        <v>521</v>
      </c>
      <c r="AM23" s="69" t="s">
        <v>521</v>
      </c>
      <c r="AN23" s="67" t="s">
        <v>521</v>
      </c>
      <c r="AO23" s="67" t="s">
        <v>521</v>
      </c>
      <c r="AP23" s="67" t="s">
        <v>521</v>
      </c>
      <c r="AQ23" s="67" t="s">
        <v>521</v>
      </c>
      <c r="AR23" s="67" t="s">
        <v>521</v>
      </c>
      <c r="AS23" s="67" t="s">
        <v>521</v>
      </c>
      <c r="AT23" s="67" t="s">
        <v>521</v>
      </c>
      <c r="AU23" s="67" t="s">
        <v>521</v>
      </c>
      <c r="AV23" s="68" t="s">
        <v>521</v>
      </c>
      <c r="AW23" s="69" t="s">
        <v>521</v>
      </c>
      <c r="AX23" s="67" t="s">
        <v>521</v>
      </c>
      <c r="AY23" s="67" t="s">
        <v>521</v>
      </c>
      <c r="AZ23" s="67" t="s">
        <v>521</v>
      </c>
      <c r="BA23" s="67" t="s">
        <v>521</v>
      </c>
      <c r="BB23" s="67" t="s">
        <v>521</v>
      </c>
      <c r="BC23" s="67" t="s">
        <v>521</v>
      </c>
      <c r="BD23" s="67" t="s">
        <v>521</v>
      </c>
      <c r="BE23" s="67" t="s">
        <v>521</v>
      </c>
      <c r="BF23" s="68" t="s">
        <v>521</v>
      </c>
      <c r="BG23" s="69" t="s">
        <v>521</v>
      </c>
      <c r="BH23" s="67" t="s">
        <v>521</v>
      </c>
      <c r="BI23" s="67" t="s">
        <v>521</v>
      </c>
      <c r="BJ23" s="67" t="s">
        <v>521</v>
      </c>
      <c r="BK23" s="67" t="s">
        <v>521</v>
      </c>
      <c r="BL23" s="67" t="s">
        <v>521</v>
      </c>
      <c r="BM23" s="67" t="s">
        <v>521</v>
      </c>
      <c r="BN23" s="67" t="s">
        <v>521</v>
      </c>
      <c r="BO23" s="67" t="s">
        <v>521</v>
      </c>
      <c r="BP23" s="68" t="s">
        <v>521</v>
      </c>
      <c r="BQ23" s="70" t="s">
        <v>521</v>
      </c>
      <c r="BR23" s="67" t="s">
        <v>521</v>
      </c>
      <c r="BS23" s="67" t="s">
        <v>521</v>
      </c>
      <c r="BT23" s="67" t="s">
        <v>521</v>
      </c>
      <c r="BU23" s="67" t="s">
        <v>521</v>
      </c>
      <c r="BV23" s="67" t="s">
        <v>521</v>
      </c>
      <c r="BW23" s="67" t="s">
        <v>521</v>
      </c>
      <c r="BX23" s="67" t="s">
        <v>521</v>
      </c>
      <c r="BY23" s="67" t="s">
        <v>521</v>
      </c>
      <c r="BZ23" s="68" t="s">
        <v>521</v>
      </c>
      <c r="CA23" s="69" t="s">
        <v>521</v>
      </c>
      <c r="CB23" s="67" t="s">
        <v>521</v>
      </c>
      <c r="CC23" s="67" t="s">
        <v>521</v>
      </c>
      <c r="CD23" s="67" t="s">
        <v>521</v>
      </c>
      <c r="CE23" s="67" t="s">
        <v>521</v>
      </c>
      <c r="CF23" s="67" t="s">
        <v>521</v>
      </c>
      <c r="CG23" s="67" t="s">
        <v>521</v>
      </c>
      <c r="CH23" s="67" t="s">
        <v>521</v>
      </c>
      <c r="CI23" s="67" t="s">
        <v>521</v>
      </c>
      <c r="CJ23" s="68" t="s">
        <v>521</v>
      </c>
      <c r="CK23" s="69" t="s">
        <v>521</v>
      </c>
      <c r="CL23" s="67" t="s">
        <v>521</v>
      </c>
      <c r="CM23" s="67" t="s">
        <v>521</v>
      </c>
      <c r="CN23" s="67" t="s">
        <v>521</v>
      </c>
      <c r="CO23" s="67" t="s">
        <v>521</v>
      </c>
      <c r="CP23" s="67" t="s">
        <v>521</v>
      </c>
      <c r="CQ23" s="67" t="s">
        <v>521</v>
      </c>
      <c r="CR23" s="67" t="s">
        <v>521</v>
      </c>
      <c r="CS23" s="67" t="s">
        <v>521</v>
      </c>
      <c r="CT23" s="68" t="s">
        <v>521</v>
      </c>
      <c r="CU23" s="69" t="s">
        <v>521</v>
      </c>
      <c r="CV23" s="67" t="s">
        <v>521</v>
      </c>
      <c r="CW23" s="67" t="s">
        <v>521</v>
      </c>
      <c r="CX23" s="67" t="s">
        <v>521</v>
      </c>
      <c r="CY23" s="67" t="s">
        <v>521</v>
      </c>
      <c r="CZ23" s="67" t="s">
        <v>521</v>
      </c>
      <c r="DA23" s="67" t="s">
        <v>521</v>
      </c>
      <c r="DB23" s="67" t="s">
        <v>521</v>
      </c>
      <c r="DC23" s="67" t="s">
        <v>521</v>
      </c>
      <c r="DD23" s="68" t="s">
        <v>521</v>
      </c>
      <c r="DE23" s="69" t="s">
        <v>521</v>
      </c>
      <c r="DF23" s="71" t="s">
        <v>521</v>
      </c>
      <c r="DG23" s="67" t="s">
        <v>521</v>
      </c>
      <c r="DH23" s="67" t="s">
        <v>521</v>
      </c>
      <c r="DI23" s="67" t="s">
        <v>521</v>
      </c>
      <c r="DJ23" s="67" t="s">
        <v>521</v>
      </c>
      <c r="DK23" s="67" t="s">
        <v>521</v>
      </c>
      <c r="DL23" s="67" t="s">
        <v>521</v>
      </c>
      <c r="DM23" s="67" t="s">
        <v>521</v>
      </c>
      <c r="DN23" s="68" t="s">
        <v>521</v>
      </c>
      <c r="DO23" s="70" t="s">
        <v>521</v>
      </c>
      <c r="DP23" s="71" t="s">
        <v>521</v>
      </c>
      <c r="DQ23" s="67" t="s">
        <v>521</v>
      </c>
      <c r="DR23" s="67" t="s">
        <v>521</v>
      </c>
      <c r="DS23" s="67" t="s">
        <v>521</v>
      </c>
      <c r="DT23" s="67" t="s">
        <v>521</v>
      </c>
      <c r="DU23" s="67" t="s">
        <v>521</v>
      </c>
      <c r="DV23" s="67" t="s">
        <v>521</v>
      </c>
      <c r="DW23" s="67" t="s">
        <v>521</v>
      </c>
      <c r="DX23" s="72" t="s">
        <v>521</v>
      </c>
      <c r="DY23" s="73" t="s">
        <v>522</v>
      </c>
      <c r="DZ23" s="74">
        <v>2</v>
      </c>
      <c r="EA23" s="74">
        <v>3</v>
      </c>
      <c r="EB23" s="74">
        <v>3</v>
      </c>
      <c r="EC23" s="75">
        <v>4</v>
      </c>
      <c r="ED23" s="76" t="s">
        <v>522</v>
      </c>
      <c r="EE23" s="74">
        <f t="shared" si="16"/>
        <v>2</v>
      </c>
      <c r="EF23" s="74">
        <f t="shared" si="17"/>
        <v>6</v>
      </c>
      <c r="EG23" s="74">
        <f t="shared" si="18"/>
        <v>18</v>
      </c>
      <c r="EH23" s="77">
        <f t="shared" si="19"/>
        <v>72</v>
      </c>
      <c r="EI23" s="73">
        <v>20</v>
      </c>
      <c r="EJ23" s="74">
        <v>30</v>
      </c>
      <c r="EK23" s="74">
        <v>40</v>
      </c>
      <c r="EL23" s="74">
        <v>70</v>
      </c>
      <c r="EM23" s="75">
        <v>200</v>
      </c>
      <c r="EN23" s="78">
        <v>1</v>
      </c>
      <c r="EO23" s="79">
        <f t="shared" si="20"/>
        <v>0.75</v>
      </c>
      <c r="EP23" s="79">
        <f t="shared" si="21"/>
        <v>0.33333333333333337</v>
      </c>
      <c r="EQ23" s="79">
        <f t="shared" si="22"/>
        <v>0.19444444444444445</v>
      </c>
      <c r="ER23" s="80">
        <f t="shared" si="23"/>
        <v>0.1388888888888889</v>
      </c>
      <c r="ES23" s="128" t="s">
        <v>523</v>
      </c>
      <c r="ET23" s="82" t="s">
        <v>554</v>
      </c>
      <c r="EU23" s="83">
        <v>4</v>
      </c>
      <c r="EV23" s="73">
        <v>15</v>
      </c>
      <c r="EW23" s="74">
        <v>6</v>
      </c>
      <c r="EX23" s="74">
        <v>7</v>
      </c>
      <c r="EY23" s="74">
        <v>8</v>
      </c>
      <c r="EZ23" s="74">
        <v>3</v>
      </c>
      <c r="FA23" s="74">
        <v>2</v>
      </c>
      <c r="FB23" s="74">
        <v>4</v>
      </c>
      <c r="FC23" s="74">
        <v>3</v>
      </c>
      <c r="FD23" s="74">
        <f t="shared" si="24"/>
        <v>10</v>
      </c>
      <c r="FE23" s="84">
        <f t="shared" si="25"/>
        <v>10</v>
      </c>
      <c r="FF23" s="73">
        <f>RANK(EV23,$EV$9:$EV$497,0)</f>
        <v>414</v>
      </c>
      <c r="FG23" s="74">
        <f>RANK(EW23,$EW$9:$EW$497,0)</f>
        <v>429</v>
      </c>
      <c r="FH23" s="74">
        <f>RANK(EX23,$EX$9:$EX$497,0)</f>
        <v>415</v>
      </c>
      <c r="FI23" s="74">
        <f>RANK(EY23,$EY$9:$EY$497,0)</f>
        <v>409</v>
      </c>
      <c r="FJ23" s="74">
        <f>RANK(EZ23,$EZ$9:$EZ$497,0)</f>
        <v>426</v>
      </c>
      <c r="FK23" s="74">
        <f>RANK(FA23,$FA$9:$FA$497,0)</f>
        <v>430</v>
      </c>
      <c r="FL23" s="74">
        <f>RANK(FB23,$FB$9:$FB$497,0)</f>
        <v>428</v>
      </c>
      <c r="FM23" s="74">
        <f>RANK(FC23,$FC$9:$FC$497,0)</f>
        <v>427</v>
      </c>
      <c r="FN23" s="74">
        <f>RANK(FD23,$FD$9:$FD$497,0)</f>
        <v>425</v>
      </c>
      <c r="FO23" s="84">
        <f>RANK(FE23,$FE$9:$FE$497,0)</f>
        <v>432</v>
      </c>
      <c r="FP23" s="73">
        <f>COUNTIFS($EV$9:$EV$497,"&gt;"&amp;EV23,$ES$9:$ES$497,ES23)+1</f>
        <v>96</v>
      </c>
      <c r="FQ23" s="74">
        <f>COUNTIFS($EW$9:$EW$497,"&gt;"&amp;EW23,$ES$9:$ES$497,ES23)+1</f>
        <v>95</v>
      </c>
      <c r="FR23" s="74">
        <f>COUNTIFS($EX$9:$EX$497,"&gt;"&amp;EX23,$ES$9:$ES$497,ES23)+1</f>
        <v>96</v>
      </c>
      <c r="FS23" s="74">
        <f>COUNTIFS($EY$9:$EY$497,"&gt;"&amp;EY23,$ES$9:$ES$497,ES23)+1</f>
        <v>96</v>
      </c>
      <c r="FT23" s="74">
        <f>COUNTIFS($EZ$9:$EZ$497,"&gt;"&amp;EZ23,$ES$9:$ES$497,ES23)+1</f>
        <v>95</v>
      </c>
      <c r="FU23" s="74">
        <f>COUNTIFS($FA$9:$FA$497,"&gt;"&amp;FA23,$ES$9:$ES$497,ES23)+1</f>
        <v>95</v>
      </c>
      <c r="FV23" s="74">
        <f>COUNTIFS($FB$9:$FB$497,"&gt;"&amp;FB23,$ES$9:$ES$497,ES23)+1</f>
        <v>92</v>
      </c>
      <c r="FW23" s="74">
        <f>COUNTIFS($FC$9:$FC$497,"&gt;"&amp;FC23,$ES$9:$ES$497,ES23)+1</f>
        <v>87</v>
      </c>
      <c r="FX23" s="74">
        <f>COUNTIFS($FD$9:$FD$497,"&gt;"&amp;FD23,$ES$9:$ES$497,ES23)+1</f>
        <v>96</v>
      </c>
      <c r="FY23" s="84">
        <f>COUNTIFS($FE$9:$FE$497,"&gt;"&amp;FE23,$ES$9:$ES$497,ES23)+1</f>
        <v>96</v>
      </c>
      <c r="FZ23" s="85">
        <f t="shared" si="26"/>
        <v>1.25</v>
      </c>
      <c r="GA23" s="86">
        <f t="shared" si="27"/>
        <v>0.5</v>
      </c>
      <c r="GB23" s="86">
        <f t="shared" si="28"/>
        <v>0.57999999999999996</v>
      </c>
      <c r="GC23" s="86">
        <f t="shared" si="29"/>
        <v>0.67</v>
      </c>
      <c r="GD23" s="86">
        <f t="shared" si="30"/>
        <v>0.25</v>
      </c>
      <c r="GE23" s="86">
        <f t="shared" si="31"/>
        <v>0.17</v>
      </c>
      <c r="GF23" s="86">
        <f t="shared" si="32"/>
        <v>0.33</v>
      </c>
      <c r="GG23" s="86">
        <f t="shared" si="33"/>
        <v>0.25</v>
      </c>
      <c r="GH23" s="86">
        <f t="shared" si="34"/>
        <v>0.83</v>
      </c>
      <c r="GI23" s="87">
        <f t="shared" si="35"/>
        <v>0.83</v>
      </c>
      <c r="GJ23" s="85">
        <f>ROUND(((FZ23-AVERAGE(FZ$9:FZ$497))/STDEVP(FZ$9:FZ$497)*10+50),2)</f>
        <v>61.03</v>
      </c>
      <c r="GK23" s="86">
        <f>ROUND(((GA23-AVERAGE(GA$9:GA$497))/STDEVP(GA$9:GA$497)*10+50),2)</f>
        <v>44.31</v>
      </c>
      <c r="GL23" s="86">
        <f>ROUND(((GB23-AVERAGE(GB$9:GB$497))/STDEVP(GB$9:GB$497)*10+50),2)</f>
        <v>49.89</v>
      </c>
      <c r="GM23" s="86">
        <f>ROUND(((GC23-AVERAGE(GC$9:GC$497))/STDEVP(GC$9:GC$497)*10+50),2)</f>
        <v>57.21</v>
      </c>
      <c r="GN23" s="86">
        <f>ROUND(((GD23-AVERAGE(GD$9:GD$497))/STDEVP(GD$9:GD$497)*10+50),2)</f>
        <v>45.13</v>
      </c>
      <c r="GO23" s="86">
        <f>ROUND(((GE23-AVERAGE(GE$9:GE$497))/STDEVP(GE$9:GE$497)*10+50),2)</f>
        <v>43.52</v>
      </c>
      <c r="GP23" s="86">
        <f>ROUND(((GF23-AVERAGE(GF$9:GF$497))/STDEVP(GF$9:GF$497)*10+50),2)</f>
        <v>40.4</v>
      </c>
      <c r="GQ23" s="86">
        <f>ROUND(((GG23-AVERAGE(GG$9:GG$497))/STDEVP(GG$9:GG$497)*10+50),2)</f>
        <v>38.08</v>
      </c>
      <c r="GR23" s="86">
        <f>ROUND(((GH23-AVERAGE(GH$9:GH$497))/STDEVP(GH$9:GH$497)*10+50),2)</f>
        <v>44.72</v>
      </c>
      <c r="GS23" s="87">
        <f>ROUND(((GI23-AVERAGE(GI$9:GI$497))/STDEVP(GI$9:GI$497)*10+50),2)</f>
        <v>41.94</v>
      </c>
      <c r="GT23" s="73">
        <f>RANK(GJ23,$GJ$9:$GJ$497,0)</f>
        <v>69</v>
      </c>
      <c r="GU23" s="74">
        <f>RANK(GK23,$GK$9:$GK$497,0)</f>
        <v>272</v>
      </c>
      <c r="GV23" s="74">
        <f>RANK(GL23,$GL$9:$GL$497,0)</f>
        <v>201</v>
      </c>
      <c r="GW23" s="74">
        <f>RANK(GM23,$GM$9:$GM$497,0)</f>
        <v>72</v>
      </c>
      <c r="GX23" s="74">
        <f>RANK(GN23,$GN$9:$GN$497,0)</f>
        <v>266</v>
      </c>
      <c r="GY23" s="74">
        <f>RANK(GO23,$GO$9:$GO$497,0)</f>
        <v>308</v>
      </c>
      <c r="GZ23" s="74">
        <f>RANK(GP23,$GP$9:$GP$497,0)</f>
        <v>348</v>
      </c>
      <c r="HA23" s="74">
        <f>RANK(GQ23,$GQ$9:$GQ$497,0)</f>
        <v>378</v>
      </c>
      <c r="HB23" s="74">
        <f>RANK(GR23,$GR$9:$GR$497,0)</f>
        <v>276</v>
      </c>
      <c r="HC23" s="84">
        <f>RANK(GS23,$GS$9:$GS$497,0)</f>
        <v>342</v>
      </c>
      <c r="HD23" s="85">
        <f>ROUND(AVERAGEIF($ES$9:$ES$497,$ES23,$FZ$9:$FZ$497),2)</f>
        <v>1.1399999999999999</v>
      </c>
      <c r="HE23" s="86">
        <f>ROUND(AVERAGEIF($ES$9:$ES$497,$ES23,$GA$9:$GA$497),2)</f>
        <v>0.46</v>
      </c>
      <c r="HF23" s="86">
        <f>ROUND(AVERAGEIF($ES$9:$ES$497,$ES23,$GB$9:$GB$497),2)</f>
        <v>0.65</v>
      </c>
      <c r="HG23" s="86">
        <f>ROUND(AVERAGEIF($ES$9:$ES$497,$ES23,$GC$9:$GC$497),2)</f>
        <v>0.74</v>
      </c>
      <c r="HH23" s="86">
        <f>ROUND(AVERAGEIF($ES$9:$ES$497,$ES23,$GD$9:$GD$497),2)</f>
        <v>0.27</v>
      </c>
      <c r="HI23" s="86">
        <f>ROUND(AVERAGEIF($ES$9:$ES$497,$ES23,$GE$9:$GE$497),2)</f>
        <v>0.23</v>
      </c>
      <c r="HJ23" s="86">
        <f>ROUND(AVERAGEIF($ES$9:$ES$497,$ES23,$GF$9:$GF$497),2)</f>
        <v>0.3</v>
      </c>
      <c r="HK23" s="86">
        <f>ROUND(AVERAGEIF($ES$9:$ES$497,$ES23,$GG$9:$GG$497),2)</f>
        <v>0.28000000000000003</v>
      </c>
      <c r="HL23" s="86">
        <f>ROUND(AVERAGEIF($ES$9:$ES$497,$ES23,$GH$9:$GH$497),2)</f>
        <v>0.92</v>
      </c>
      <c r="HM23" s="87">
        <f>ROUND(AVERAGEIF($ES$9:$ES$497,$ES23,$GI$9:$GI$497),2)</f>
        <v>0.93</v>
      </c>
      <c r="HN23" s="88">
        <f t="shared" si="36"/>
        <v>0.1100000000000001</v>
      </c>
      <c r="HO23" s="89">
        <f t="shared" si="37"/>
        <v>3.999999999999998E-2</v>
      </c>
      <c r="HP23" s="89">
        <f t="shared" si="38"/>
        <v>-7.0000000000000062E-2</v>
      </c>
      <c r="HQ23" s="89">
        <f t="shared" si="39"/>
        <v>-6.9999999999999951E-2</v>
      </c>
      <c r="HR23" s="89">
        <f t="shared" si="40"/>
        <v>-2.0000000000000018E-2</v>
      </c>
      <c r="HS23" s="89">
        <f t="shared" si="41"/>
        <v>-0.06</v>
      </c>
      <c r="HT23" s="89">
        <f t="shared" si="42"/>
        <v>3.0000000000000027E-2</v>
      </c>
      <c r="HU23" s="89">
        <f t="shared" si="43"/>
        <v>-3.0000000000000027E-2</v>
      </c>
      <c r="HV23" s="89">
        <f t="shared" si="44"/>
        <v>-9.000000000000008E-2</v>
      </c>
      <c r="HW23" s="90">
        <f t="shared" si="45"/>
        <v>-0.10000000000000009</v>
      </c>
      <c r="HX23" s="73">
        <f>COUNTIFS($FZ$9:$FZ$497,"&gt;"&amp;FZ23,$ES$9:$ES$497,$ES23)+1</f>
        <v>34</v>
      </c>
      <c r="HY23" s="74">
        <f>COUNTIFS($GA$9:$GA$497,"&gt;"&amp;GA23,$ES$9:$ES$497,$ES23)+1</f>
        <v>30</v>
      </c>
      <c r="HZ23" s="74">
        <f>COUNTIFS($GB$9:$GB$497,"&gt;"&amp;GB23,$ES$9:$ES$497,$ES23)+1</f>
        <v>55</v>
      </c>
      <c r="IA23" s="74">
        <f>COUNTIFS($GC$9:$GC$497,"&gt;"&amp;GC23,$ES$9:$ES$497,$ES23)+1</f>
        <v>51</v>
      </c>
      <c r="IB23" s="74">
        <f>COUNTIFS($GD$9:$GD$497,"&gt;"&amp;GD23,$ES$9:$ES$497,$ES23)+1</f>
        <v>45</v>
      </c>
      <c r="IC23" s="74">
        <f>COUNTIFS($GE$9:$GE$497,"&gt;"&amp;GE23,$ES$9:$ES$497,$ES23)+1</f>
        <v>60</v>
      </c>
      <c r="ID23" s="74">
        <f>COUNTIFS($GF$9:$GF$497,"&gt;"&amp;GF23,$ES$9:$ES$497,$ES23)+1</f>
        <v>23</v>
      </c>
      <c r="IE23" s="74">
        <f>COUNTIFS($GG$9:$GG$497,"&gt;"&amp;GG23,$ES$9:$ES$497,$ES23)+1</f>
        <v>36</v>
      </c>
      <c r="IF23" s="74">
        <f>COUNTIFS($GH$9:$GH$497,"&gt;"&amp;GH23,$ES$9:$ES$497,$ES23)+1</f>
        <v>52</v>
      </c>
      <c r="IG23" s="84">
        <f>COUNTIFS($GI$9:$GI$497,"&gt;"&amp;GI23,$ES$9:$ES$497,$ES23)+1</f>
        <v>56</v>
      </c>
      <c r="IH23" s="91"/>
      <c r="II23" s="79"/>
      <c r="IJ23" s="79"/>
      <c r="IK23" s="79"/>
      <c r="IL23" s="79"/>
      <c r="IM23" s="92"/>
      <c r="IN23" s="93"/>
      <c r="IO23" s="94"/>
      <c r="IP23" s="95"/>
      <c r="IQ23" s="79"/>
      <c r="IR23" s="79"/>
      <c r="IS23" s="79"/>
      <c r="IT23" s="79"/>
      <c r="IU23" s="79"/>
      <c r="IV23" s="79"/>
      <c r="IW23" s="96"/>
      <c r="IX23" s="93"/>
      <c r="IY23" s="79"/>
      <c r="IZ23" s="79"/>
      <c r="JA23" s="79"/>
      <c r="JB23" s="79"/>
      <c r="JC23" s="79"/>
      <c r="JD23" s="79"/>
      <c r="JE23" s="97"/>
      <c r="JF23" s="95"/>
      <c r="JG23" s="79"/>
      <c r="JH23" s="79"/>
      <c r="JI23" s="79"/>
      <c r="JJ23" s="79"/>
      <c r="JK23" s="79"/>
      <c r="JL23" s="79"/>
      <c r="JM23" s="96"/>
      <c r="JN23" s="93"/>
      <c r="JO23" s="79"/>
      <c r="JP23" s="79"/>
      <c r="JQ23" s="79"/>
      <c r="JR23" s="79"/>
      <c r="JS23" s="79"/>
      <c r="JT23" s="79"/>
      <c r="JU23" s="79"/>
      <c r="JV23" s="79"/>
      <c r="JW23" s="79"/>
      <c r="JX23" s="79"/>
      <c r="JY23" s="79"/>
      <c r="JZ23" s="97"/>
      <c r="KA23" s="93"/>
      <c r="KB23" s="79"/>
      <c r="KC23" s="79"/>
      <c r="KD23" s="79"/>
      <c r="KE23" s="97"/>
      <c r="KF23" s="95"/>
      <c r="KG23" s="79"/>
      <c r="KH23" s="79"/>
      <c r="KI23" s="79"/>
      <c r="KJ23" s="79"/>
      <c r="KK23" s="98"/>
      <c r="KL23" s="79"/>
      <c r="KM23" s="79"/>
      <c r="KN23" s="79"/>
      <c r="KO23" s="79"/>
      <c r="KP23" s="79"/>
      <c r="KQ23" s="79"/>
      <c r="KR23" s="79"/>
      <c r="KS23" s="96"/>
      <c r="KT23" s="96"/>
      <c r="KU23" s="96"/>
      <c r="KV23" s="96"/>
      <c r="KW23" s="93"/>
      <c r="KX23" s="79"/>
      <c r="KY23" s="79"/>
      <c r="KZ23" s="79"/>
      <c r="LA23" s="79"/>
      <c r="LB23" s="79"/>
      <c r="LC23" s="96"/>
      <c r="LD23" s="93"/>
      <c r="LE23" s="94"/>
      <c r="LF23" s="99"/>
      <c r="LG23" s="75"/>
      <c r="LH23" s="93"/>
      <c r="LI23" s="79"/>
      <c r="LJ23" s="74"/>
      <c r="LK23" s="74"/>
      <c r="LL23" s="74"/>
      <c r="LM23" s="100"/>
      <c r="LN23" s="95"/>
      <c r="LO23" s="79"/>
      <c r="LP23" s="79"/>
      <c r="LQ23" s="79"/>
      <c r="LR23" s="96"/>
      <c r="LS23" s="93"/>
      <c r="LT23" s="79"/>
      <c r="LU23" s="79"/>
      <c r="LV23" s="79"/>
      <c r="LW23" s="79"/>
      <c r="LX23" s="79"/>
      <c r="LY23" s="79"/>
      <c r="LZ23" s="79"/>
      <c r="MA23" s="97"/>
      <c r="MB23" s="95"/>
      <c r="MC23" s="79"/>
      <c r="MD23" s="79"/>
      <c r="ME23" s="79"/>
      <c r="MF23" s="79"/>
      <c r="MG23" s="79"/>
      <c r="MH23" s="79"/>
      <c r="MI23" s="79"/>
      <c r="MJ23" s="79"/>
      <c r="MK23" s="79"/>
      <c r="ML23" s="79"/>
      <c r="MM23" s="79"/>
      <c r="MN23" s="98"/>
      <c r="MO23" s="98"/>
      <c r="MP23" s="96"/>
      <c r="MQ23" s="93"/>
      <c r="MR23" s="79"/>
      <c r="MS23" s="79"/>
      <c r="MT23" s="79"/>
      <c r="MU23" s="79"/>
      <c r="MV23" s="98"/>
      <c r="MW23" s="79"/>
      <c r="MX23" s="79"/>
      <c r="MY23" s="79"/>
      <c r="MZ23" s="79"/>
      <c r="NA23" s="79"/>
      <c r="NB23" s="79"/>
      <c r="NC23" s="79"/>
      <c r="ND23" s="96"/>
      <c r="NE23" s="96"/>
      <c r="NF23" s="96"/>
      <c r="NG23" s="96"/>
      <c r="NH23" s="93"/>
      <c r="NI23" s="79"/>
      <c r="NJ23" s="79"/>
      <c r="NK23" s="79"/>
      <c r="NL23" s="79"/>
      <c r="NM23" s="79"/>
      <c r="NN23" s="94"/>
      <c r="NO23" s="93"/>
      <c r="NP23" s="80"/>
      <c r="NQ23" s="124" t="s">
        <v>577</v>
      </c>
      <c r="NR23" s="102" t="s">
        <v>585</v>
      </c>
      <c r="NS23" s="102"/>
      <c r="NT23" s="102"/>
      <c r="NU23" s="102"/>
      <c r="NV23" s="104">
        <v>43720</v>
      </c>
      <c r="NW23" s="102" t="s">
        <v>525</v>
      </c>
      <c r="NX23" s="105" t="s">
        <v>586</v>
      </c>
      <c r="NY23" s="106" t="s">
        <v>587</v>
      </c>
      <c r="NZ23" s="105" t="s">
        <v>586</v>
      </c>
      <c r="OA23" s="107"/>
      <c r="OB23" s="107"/>
      <c r="OC23" s="107"/>
      <c r="OD23" s="108">
        <f t="shared" si="46"/>
        <v>72</v>
      </c>
      <c r="OE23" s="109">
        <v>7</v>
      </c>
      <c r="OF23" s="110">
        <f t="shared" si="47"/>
        <v>20</v>
      </c>
      <c r="OG23" s="109">
        <v>7</v>
      </c>
      <c r="OH23" s="111">
        <f>ROUND(AVERAGEIF($ES$9:$ES$497,$ES23,EV$9:EV$497),0)</f>
        <v>79</v>
      </c>
      <c r="OI23" s="112">
        <f>ROUND(AVERAGEIF($ES$9:$ES$497,$ES23,EW$9:EW$497),0)</f>
        <v>32</v>
      </c>
      <c r="OJ23" s="112">
        <f>ROUND(AVERAGEIF($ES$9:$ES$497,$ES23,EX$9:EX$497),0)</f>
        <v>45</v>
      </c>
      <c r="OK23" s="112">
        <f>ROUND(AVERAGEIF($ES$9:$ES$497,$ES23,EY$9:EY$497),0)</f>
        <v>53</v>
      </c>
      <c r="OL23" s="112">
        <f>ROUND(AVERAGEIF($ES$9:$ES$497,$ES23,EZ$9:EZ$497),0)</f>
        <v>20</v>
      </c>
      <c r="OM23" s="112">
        <f>ROUND(AVERAGEIF($ES$9:$ES$497,$ES23,FA$9:FA$497),0)</f>
        <v>18</v>
      </c>
      <c r="ON23" s="112">
        <f>ROUND(AVERAGEIF($ES$9:$ES$497,$ES23,FB$9:FB$497),0)</f>
        <v>23</v>
      </c>
      <c r="OO23" s="112">
        <f>ROUND(AVERAGEIF($ES$9:$ES$497,$ES23,FC$9:FC$497),0)</f>
        <v>23</v>
      </c>
      <c r="OP23" s="112">
        <f>ROUND(AVERAGEIF($ES$9:$ES$497,$ES23,FD$9:FD$497),0)</f>
        <v>64</v>
      </c>
      <c r="OQ23" s="113">
        <f>ROUND(AVERAGEIF($ES$9:$ES$497,$ES23,FE$9:FE$497),0)</f>
        <v>68</v>
      </c>
      <c r="OR23" s="114">
        <f>ROUND(EV23/MAX(EV$9:EV$497)*100,0)</f>
        <v>8</v>
      </c>
      <c r="OS23" s="115">
        <f>ROUND(EW23/MAX(EW$9:EW$497)*100,0)</f>
        <v>5</v>
      </c>
      <c r="OT23" s="115">
        <f>ROUND(EX23/MAX(EX$9:EX$497)*100,0)</f>
        <v>6</v>
      </c>
      <c r="OU23" s="115">
        <f>ROUND(EY23/MAX(EY$9:EY$497)*100,0)</f>
        <v>5</v>
      </c>
      <c r="OV23" s="115">
        <f>ROUND(EZ23/MAX(EZ$9:EZ$497)*100,0)</f>
        <v>2</v>
      </c>
      <c r="OW23" s="115">
        <f>ROUND(FA23/MAX(FA$9:FA$497)*100,0)</f>
        <v>2</v>
      </c>
      <c r="OX23" s="115">
        <f>ROUND(FB23/MAX(FB$9:FB$497)*100,0)</f>
        <v>3</v>
      </c>
      <c r="OY23" s="116">
        <f>ROUND(FC23/MAX(FC$9:FC$497)*100,0)</f>
        <v>2</v>
      </c>
      <c r="OZ23" s="115">
        <f>ROUND(FD23/MAX(FD$9:FD$497)*100,0)</f>
        <v>7</v>
      </c>
      <c r="PA23" s="117">
        <f>ROUND(FE23/MAX(FE$9:FE$497)*100,0)</f>
        <v>4</v>
      </c>
      <c r="PB23" s="118">
        <f t="shared" si="48"/>
        <v>57</v>
      </c>
      <c r="PC23" s="115">
        <f t="shared" si="49"/>
        <v>45</v>
      </c>
      <c r="PD23" s="115">
        <f t="shared" si="50"/>
        <v>63</v>
      </c>
      <c r="PE23" s="115">
        <f t="shared" si="51"/>
        <v>61</v>
      </c>
      <c r="PF23" s="115">
        <f t="shared" si="52"/>
        <v>56</v>
      </c>
      <c r="PG23" s="119">
        <f t="shared" si="53"/>
        <v>45</v>
      </c>
      <c r="PH23" s="118">
        <f>ROUND(PB23/MAX(PB$9:PB$497)*100,0)</f>
        <v>7</v>
      </c>
      <c r="PI23" s="115">
        <f>ROUND(PC23/MAX(PC$9:PC$497)*100,0)</f>
        <v>5</v>
      </c>
      <c r="PJ23" s="115">
        <f>ROUND(PD23/MAX(PD$9:PD$497)*100,0)</f>
        <v>7</v>
      </c>
      <c r="PK23" s="115">
        <f>ROUND(PE23/MAX(PE$9:PE$497)*100,0)</f>
        <v>6</v>
      </c>
      <c r="PL23" s="115">
        <f>ROUND(PF23/MAX(PF$9:PF$497)*100,0)</f>
        <v>8</v>
      </c>
      <c r="PM23" s="119">
        <f>ROUND(PG23/MAX(PG$9:PG$497)*100,0)</f>
        <v>7</v>
      </c>
      <c r="PN23" s="118">
        <f>RANK(PH23,PH$9:PH$497,0)</f>
        <v>427</v>
      </c>
      <c r="PO23" s="115">
        <f>RANK(PI23,PI$9:PI$497,0)</f>
        <v>432</v>
      </c>
      <c r="PP23" s="115">
        <f>RANK(PJ23,PJ$9:PJ$497,0)</f>
        <v>427</v>
      </c>
      <c r="PQ23" s="115">
        <f>RANK(PK23,PK$9:PK$497,0)</f>
        <v>432</v>
      </c>
      <c r="PR23" s="115">
        <f>RANK(PL23,PL$9:PL$497,0)</f>
        <v>426</v>
      </c>
      <c r="PS23" s="119">
        <f>RANK(PM23,PM$9:PM$497,0)</f>
        <v>426</v>
      </c>
      <c r="PT23" s="120">
        <f>ROUND(FZ23/MAX(FZ$9:FZ$497)*100,0)</f>
        <v>68</v>
      </c>
      <c r="PU23" s="115">
        <f>ROUND(GA23/MAX(GA$9:GA$497)*100,0)</f>
        <v>28</v>
      </c>
      <c r="PV23" s="115">
        <f>ROUND(GB23/MAX(GB$9:GB$497)*100,0)</f>
        <v>42</v>
      </c>
      <c r="PW23" s="115">
        <f>ROUND(GC23/MAX(GC$9:GC$497)*100,0)</f>
        <v>53</v>
      </c>
      <c r="PX23" s="115">
        <f>ROUND(GD23/MAX(GD$9:GD$497)*100,0)</f>
        <v>14</v>
      </c>
      <c r="PY23" s="115">
        <f>ROUND(GE23/MAX(GE$9:GE$497)*100,0)</f>
        <v>10</v>
      </c>
      <c r="PZ23" s="115">
        <f>ROUND(GF23/MAX(GF$9:GF$497)*100,0)</f>
        <v>15</v>
      </c>
      <c r="QA23" s="116">
        <f>ROUND(GG23/MAX(GG$9:GG$497)*100,0)</f>
        <v>14</v>
      </c>
      <c r="QB23" s="115">
        <f>ROUND(GH23/MAX(GH$9:GH$497)*100,0)</f>
        <v>37</v>
      </c>
      <c r="QC23" s="121">
        <f>ROUND(GI23/MAX(GI$9:GI$497)*100,0)</f>
        <v>27</v>
      </c>
      <c r="QD23" s="120">
        <f>ROUND(AVERAGEIF($ES$9:$ES$497,$ES23,PT$9:PT$497),0)</f>
        <v>62</v>
      </c>
      <c r="QE23" s="120">
        <f>ROUND(AVERAGEIF($ES$9:$ES$497,$ES23,PU$9:PU$497),0)</f>
        <v>26</v>
      </c>
      <c r="QF23" s="120">
        <f>ROUND(AVERAGEIF($ES$9:$ES$497,$ES23,PV$9:PV$497),0)</f>
        <v>48</v>
      </c>
      <c r="QG23" s="120">
        <f>ROUND(AVERAGEIF($ES$9:$ES$497,$ES23,PW$9:PW$497),0)</f>
        <v>58</v>
      </c>
      <c r="QH23" s="120">
        <f>ROUND(AVERAGEIF($ES$9:$ES$497,$ES23,PX$9:PX$497),0)</f>
        <v>15</v>
      </c>
      <c r="QI23" s="120">
        <f>ROUND(AVERAGEIF($ES$9:$ES$497,$ES23,PY$9:PY$497),0)</f>
        <v>14</v>
      </c>
      <c r="QJ23" s="120">
        <f>ROUND(AVERAGEIF($ES$9:$ES$497,$ES23,PZ$9:PZ$497),0)</f>
        <v>14</v>
      </c>
      <c r="QK23" s="120">
        <f>ROUND(AVERAGEIF($ES$9:$ES$497,$ES23,QA$9:QA$497),0)</f>
        <v>15</v>
      </c>
      <c r="QL23" s="120">
        <f>ROUND(AVERAGEIF($ES$9:$ES$497,$ES23,QB$9:QB$497),0)</f>
        <v>41</v>
      </c>
      <c r="QM23" s="120">
        <f>ROUND(AVERAGEIF($ES$9:$ES$497,$ES23,QC$9:QC$497),0)</f>
        <v>30</v>
      </c>
      <c r="QN23" s="114">
        <f t="shared" si="69"/>
        <v>457</v>
      </c>
      <c r="QO23" s="115">
        <f t="shared" si="70"/>
        <v>345</v>
      </c>
      <c r="QP23" s="115">
        <f t="shared" si="71"/>
        <v>513</v>
      </c>
      <c r="QQ23" s="115">
        <f t="shared" si="72"/>
        <v>499</v>
      </c>
      <c r="QR23" s="115">
        <f t="shared" si="73"/>
        <v>575</v>
      </c>
      <c r="QS23" s="119">
        <f t="shared" si="74"/>
        <v>353</v>
      </c>
      <c r="QT23" s="114">
        <f>ROUND((QN23-MIN(QN$9:QN$497))/(MAX(QN$9:QN$497)-MIN(QN$9:QN$497))*100,0)</f>
        <v>36</v>
      </c>
      <c r="QU23" s="115">
        <f>ROUND((QO23-MIN(QO$9:QO$497))/(MAX(QO$9:QO$497)-MIN(QO$9:QO$497))*100,0)</f>
        <v>19</v>
      </c>
      <c r="QV23" s="115">
        <f>ROUND((QP23-MIN(QP$9:QP$497))/(MAX(QP$9:QP$497)-MIN(QP$9:QP$497))*100,0)</f>
        <v>23</v>
      </c>
      <c r="QW23" s="115">
        <f>ROUND((QQ23-MIN(QQ$9:QQ$497))/(MAX(QQ$9:QQ$497)-MIN(QQ$9:QQ$497))*100,0)</f>
        <v>27</v>
      </c>
      <c r="QX23" s="115">
        <f>ROUND((QR23-MIN(QR$9:QR$497))/(MAX(QR$9:QR$497)-MIN(QR$9:QR$497))*100,0)</f>
        <v>58</v>
      </c>
      <c r="QY23" s="115">
        <f>ROUND((QS23-MIN(QS$9:QS$497))/(MAX(QS$9:QS$497)-MIN(QS$9:QS$497))*100,0)</f>
        <v>36</v>
      </c>
      <c r="QZ23" s="114">
        <f>RANK(QN23,QN$9:QN$497,0)</f>
        <v>252</v>
      </c>
      <c r="RA23" s="115">
        <f>RANK(QO23,QO$9:QO$497,0)</f>
        <v>276</v>
      </c>
      <c r="RB23" s="115">
        <f>RANK(QP23,QP$9:QP$497,0)</f>
        <v>299</v>
      </c>
      <c r="RC23" s="115">
        <f>RANK(QQ23,QQ$9:QQ$497,0)</f>
        <v>310</v>
      </c>
      <c r="RD23" s="115">
        <f>RANK(QR23,QR$9:QR$497,0)</f>
        <v>124</v>
      </c>
      <c r="RE23" s="115">
        <f>RANK(QS23,QS$9:QS$497,0)</f>
        <v>239</v>
      </c>
      <c r="RF23" s="122"/>
      <c r="RG23" s="115">
        <f>($RH$3*(IH23+IJ23)*100*100/MAX(EX$9:EX$497)*$RO$3) +($RH$3*(II23+IJ23)*100*100/MAX(EX$9:EX$497)*$RO$4) + ($RH$3*IK23*100*100/MAX(EX$9:EX$497)*0.098)</f>
        <v>0</v>
      </c>
      <c r="RH23" s="115">
        <f>($RH$4*IL23*100*100/MAX(EZ$9:EZ$497))*$RQ$3</f>
        <v>0</v>
      </c>
      <c r="RI23" s="115">
        <f>($RH$3*IM23*100*100/MAX(EY$9:EY$497))*$RQ$4</f>
        <v>0</v>
      </c>
      <c r="RJ23" s="115">
        <f>($RH$3*IN23*100*100/MAX(EX$9:EX$497))</f>
        <v>0</v>
      </c>
      <c r="RK23" s="115">
        <f>($RH$4*IO23*100*100/MAX(EZ$9:EZ$497))*$RQ$3</f>
        <v>0</v>
      </c>
      <c r="RL23" s="115">
        <f>(($RL$4*IP23*100*((100/MAX(EX$9:EX$497)+100/MAX(EZ$9:EZ$497))/2))+($RL$4*IQ23*100*((100/MAX(EX$9:EX$497)+100/MAX(EZ$9:EZ$497))/2))+($RL$4*IR23*100*((100/MAX(EX$9:EX$497)+100/MAX(EZ$9:EZ$497))/2))+($RL$4*IS23*100*((100/MAX(EX$9:EX$497)+100/MAX(EZ$9:EZ$497))/2))+($RL$4*IT23*100*((100/MAX(EX$9:EX$497)+100/MAX(EZ$9:EZ$497))/2))+($RL$4*IU23*100*((100/MAX(EX$9:EX$497)+100/MAX(EZ$9:EZ$497))/2))+($RL$4*IV23*100*((100/MAX(EX$9:EX$497)+100/MAX(EZ$9:EZ$497))/2))+($RL$4*IW23*100*((100/MAX(EX$9:EX$497)+100/MAX(EZ$9:EZ$497))/2)))*$RS$3</f>
        <v>0</v>
      </c>
      <c r="RM23" s="115">
        <f>(($RH$3*IX23*100*100/MAX(EX$9:EX$497))+($RH$3*IY23*100*100/MAX(EX$9:EX$497))+($RH$3*IZ23*100*100/MAX(EX$9:EX$497))+($RH$3*JA23*100*100/MAX(EX$9:EX$497))+($RH$3*JB23*100*100/MAX(EX$9:EX$497))+($RH$3*JC23*100*100/MAX(EX$9:EX$497))+($RH$3*JD23*100*100/MAX(EX$9:EX$497))+($RH$3*JE23*100*100/MAX(EX$9:EX$497)))*$RS$4</f>
        <v>0</v>
      </c>
      <c r="RN23" s="115">
        <f>(($RH$4*JF23*100*100/MAX(EZ$9:EZ$497)) + ($RH$4*JG23*100*100/MAX(EZ$9:EZ$497)) + ($RH$4*JH23*100*100/MAX(EZ$9:EZ$497)) + ($RH$4*JI23*100*100/MAX(EZ$9:EZ$497)) + ($RH$4*JJ23*100*100/MAX(EZ$9:EZ$497)) + ($RH$4*JK23*100*100/MAX(EZ$9:EZ$497)) + ($RH$4*JL23*100*100/MAX(EZ$9:EZ$497)) + ($RH$4*JM23*100*100/MAX(EZ$9:EZ$497)))*$RU$3</f>
        <v>0</v>
      </c>
      <c r="RO23" s="115">
        <f>(($RL$4*JN23*100*((100/MAX(EX$9:EX$497)+100/MAX(EZ$9:EZ$497))/2))+($RL$4*JO23*100*((100/MAX(EX$9:EX$497)+100/MAX(EZ$9:EZ$497))/2))+($RL$4*JP23*100*((100/MAX(EX$9:EX$497)+100/MAX(EZ$9:EZ$497))/2))+($RL$4*JQ23*100*((100/MAX(EX$9:EX$497)+100/MAX(EZ$9:EZ$497))/2))+($RL$4*JR23*100*((100/MAX(EX$9:EX$497)+100/MAX(EZ$9:EZ$497))/2))+($RL$4*JS23*100*((100/MAX(EX$9:EX$497)+100/MAX(EZ$9:EZ$497))/2))+($RL$4*JT23*100*((100/MAX(EX$9:EX$497)+100/MAX(EZ$9:EZ$497))/2))+($RL$4*JU23*100*((100/MAX(EX$9:EX$497)+100/MAX(EZ$9:EZ$497))/2))+($RL$4*JV23*100*((100/MAX(EX$9:EX$497)+100/MAX(EZ$9:EZ$497))/2))+($RL$4*JW23*100*((100/MAX(EX$9:EX$497)+100/MAX(EZ$9:EZ$497))/2))+($RL$4*JX23*100*((100/MAX(EX$9:EX$497)+100/MAX(EZ$9:EZ$497))/2))+($RL$4*JY23*100*((100/MAX(EX$9:EX$497)+100/MAX(EZ$9:EZ$497))/2))+($RL$4*JZ23*100*((100/MAX(EX$9:EX$497)+100/MAX(EZ$9:EZ$497))/2)))*$RW$3/2</f>
        <v>0</v>
      </c>
      <c r="RP23" s="119">
        <f>($RJ$3*KA23*100*100/MAX(FA$9:FA$497)) + ($RJ$3*KB23*100*100/MAX(FA$9:FA$497)/2) + ($RJ$3*KC23*100*100/MAX(FA$9:FA$497)/2) + ($RJ$3*KD23*100*100/MAX(FA$9:FA$497)/4) + ($RJ$3*KE23*100*100/MAX(FA$9:FA$497)/4)</f>
        <v>0</v>
      </c>
      <c r="RQ23" s="118">
        <f>($RL$4*KF23*100*((100/MAX(EX$9:EX$497)+100/MAX(EZ$9:EZ$497)))) * ($RO$3/2) + (($RL$4*KG23*100*((100/MAX(EX$9:EX$497)+100/MAX(EZ$9:EZ$497))))+($RL$4*KH23*100*((100/MAX(EX$9:EX$497)+100/MAX(EZ$9:EZ$497))))+($RL$4*KI23*100*((100/MAX(EX$9:EX$497)+100/MAX(EZ$9:EZ$497))))+($RL$4*KJ23*100*((100/MAX(EX$9:EX$497)+100/MAX(EZ$9:EZ$497))))+($RL$4*KK23*100*((100/MAX(EX$9:EX$497)+100/MAX(EZ$9:EZ$497))))+($RL$4*KL23*100*((100/MAX(EX$9:EX$497)+100/MAX(EZ$9:EZ$497))))+($RL$4*KM23*100*((100/MAX(EX$9:EX$497)+100/MAX(EZ$9:EZ$497))))+($RL$4*KN23*100*((100/MAX(EX$9:EX$497)+100/MAX(EZ$9:EZ$497))))+($RL$4*KO23*100*((100/MAX(EX$9:EX$497)+100/MAX(EZ$9:EZ$497))))+($RL$4*KP23*100*((100/MAX(EX$9:EX$497)+100/MAX(EZ$9:EZ$497))))+($RL$4*KQ23*100*((100/MAX(EX$9:EX$497)+100/MAX(EZ$9:EZ$497))))+($RL$4*KR23*100*((100/MAX(EX$9:EX$497)+100/MAX(EZ$9:EZ$497))))+($RL$4*KS23*100*((100/MAX(EX$9:EX$497)+100/MAX(EZ$9:EZ$497))))+($RL$4*KV23*100*((100/MAX(EX$9:EX$497)+100/MAX(EZ$9:EZ$497))))) * (($RO$3+$RO$4)/6)</f>
        <v>0</v>
      </c>
      <c r="RR23" s="115">
        <f>(($RL$4*KW23*100*((100/MAX(EX$9:EX$497)+100/MAX(EZ$9:EZ$497))))) * ($RO$3/2) + (($RL$4*KX23*100*((100/MAX(EX$9:EX$497)+100/MAX(EZ$9:EZ$497))))+($RL$4*KY23*100*((100/MAX(EX$9:EX$497)+100/MAX(EZ$9:EZ$497))))+($RL$4*KZ23*100*((100/MAX(EX$9:EX$497)+100/MAX(EZ$9:EZ$497))))+($RL$4*LA23*100*((100/MAX(EX$9:EX$497)+100/MAX(EZ$9:EZ$497))))+($RL$4*LB23*100*((100/MAX(EX$9:EX$497)+100/MAX(EZ$9:EZ$497))))+($RL$4*LC23*100*((100/MAX(EX$9:EX$497)+100/MAX(EZ$9:EZ$497))))) * (($RO$3+$RO$4)/6)</f>
        <v>0</v>
      </c>
      <c r="RS23" s="119">
        <f>(($RL$4*LD23*100*((100/MAX(EX$9:EX$497)+100/MAX(EZ$9:EZ$497))))+($RL$4*LE23*100*((100/MAX(EX$9:EX$497)+100/MAX(EZ$9:EZ$497))))) * (($RO$3+$RO$4)/6)</f>
        <v>0</v>
      </c>
      <c r="RT23" s="118">
        <f>($RJ$4*LH23*100*(100/MAX(EV$9:EV$497)))+($RJ$4*LI23*100*(100/MAX(EV$9:EV$497)))</f>
        <v>0</v>
      </c>
      <c r="RU23" s="119">
        <f>($RJ$4*LJ23*(100/MAX(EV$9:EV$497)))/2 + ($RL$3*LK23*(100/MAX(EW$9:EW$497))) + ($RJ$4*LL23*(100/MAX(EV$9:EV$497)))/4 + ($RL$3*LM23*(100/MAX(EW$9:EW$497)))</f>
        <v>0</v>
      </c>
      <c r="RV23" s="118">
        <f>($RJ$4*LN23*100*100/MAX(EV$9:EV$497)/2)+($RJ$4*LO23*100*100/MAX(EV$9:EV$497)/2)+($RJ$4*LP23*100*100/MAX(EV$9:EV$497))+($RJ$4*LQ23*100*100/MAX(EV$9:EV$497))+($RJ$4*LR23*100*100/MAX(EV$9:EV$497))</f>
        <v>0</v>
      </c>
      <c r="RW23" s="115">
        <f>($RJ$4*LS23*100*100/MAX(EV$9:EV$497)) + (($RJ$4*LT23*100*100/MAX(EV$9:EV$497))+($RJ$4*LU23*100*100/MAX(EV$9:EV$497))+($RJ$4*LV23*100*100/MAX(EV$9:EV$497))+($RJ$4*LW23*100*100/MAX(EV$9:EV$497))+($RJ$4*LX23*100*100/MAX(EV$9:EV$497))+($RJ$4*LY23*100*100/MAX(EV$9:EV$497))+($RJ$4*LZ23*100*100/MAX(EV$9:EV$497))+($RJ$4*MA23*100*100/MAX(EV$9:EV$497)))/2</f>
        <v>0</v>
      </c>
      <c r="RX23" s="119">
        <f>($RJ$4*MB23*100*100/MAX(EV$9:EV$497))+($RJ$4*MC23*100*100/MAX(EV$9:EV$497))+($RJ$4*MD23*100*100/MAX(EV$9:EV$497))+($RJ$4*ME23*100*100/MAX(EV$9:EV$497))+($RJ$4*MF23*100*100/MAX(EV$9:EV$497))+($RJ$4*MG23*100*100/MAX(EV$9:EV$497))+($RJ$4*MH23*100*100/MAX(EV$9:EV$497))+($RJ$4*MI23*100*100/MAX(EV$9:EV$497))+($RJ$4*MJ23*100*100/MAX(EV$9:EV$497))+($RJ$4*MK23*100*100/MAX(EV$9:EV$497))+($RJ$4*ML23*100*100/MAX(EV$9:EV$497))+($RJ$4*MM23*100*100/MAX(EV$9:EV$497))+($RJ$4*MN23*100*100/MAX(EV$9:EV$497))</f>
        <v>0</v>
      </c>
      <c r="RY23" s="118">
        <f>($RJ$4*MQ23*100*100/MAX(EV$9:EV$497))/2 + (($RJ$4*MR23*100*100/MAX(EV$9:EV$497))+($RJ$4*MS23*100*100/MAX(EV$9:EV$497))+($RJ$4*MT23*100*100/MAX(EV$9:EV$497))+($RJ$4*MU23*100*100/MAX(EV$9:EV$497))+($RJ$4*MV23*100*100/MAX(EV$9:EV$497))+($RJ$4*MW23*100*100/MAX(EV$9:EV$497))+($RJ$4*MX23*100*100/MAX(EV$9:EV$497))+($RJ$4*MY23*100*100/MAX(EV$9:EV$497))+($RJ$4*MZ23*100*100/MAX(EV$9:EV$497))+($RJ$4*NA23*100*100/MAX(EV$9:EV$497))+($RJ$4*NB23*100*100/MAX(EV$9:EV$497))+($RJ$4*NC23*100*100/MAX(EV$9:EV$497))+($RJ$4*ND23*100*100/MAX(EV$9:EV$497))+($RJ$4*NG23*100*100/MAX(EV$9:EV$497)))/4</f>
        <v>0</v>
      </c>
      <c r="RZ23" s="115">
        <f>($RJ$4*NH23*100*100/MAX(EV$9:EV$497))/2 + (($RJ$4*NI23*100*100/MAX(EV$9:EV$497))+($RJ$4*NJ23*100*100/MAX(EV$9:EV$497))+($RJ$4*NK23*100*100/MAX(EV$9:EV$497))+($RJ$4*NL23*100*100/MAX(EV$9:EV$497))+($RJ$4*NM23*100*100/MAX(EV$9:EV$497))+($RJ$4*NN23*100*100/MAX(EV$9:EV$497)))/4</f>
        <v>0</v>
      </c>
      <c r="SA23" s="117">
        <f>(($RJ$4*NO23*100*100/MAX(EV$9:EV$497))+($RJ$4*NP23*100*100/MAX(EV$9:EV$497)))/4</f>
        <v>0</v>
      </c>
      <c r="SB23" s="118">
        <f t="shared" si="54"/>
        <v>0</v>
      </c>
      <c r="SC23" s="115">
        <f t="shared" si="55"/>
        <v>0</v>
      </c>
      <c r="SD23" s="115">
        <f t="shared" si="56"/>
        <v>0</v>
      </c>
      <c r="SE23" s="115">
        <f t="shared" si="57"/>
        <v>0</v>
      </c>
      <c r="SF23" s="115">
        <f t="shared" si="58"/>
        <v>0</v>
      </c>
      <c r="SG23" s="115">
        <f t="shared" si="59"/>
        <v>0</v>
      </c>
      <c r="SH23" s="115">
        <f>ROUND(SB23/MAX(SB$9:SB$497)*100,0)</f>
        <v>0</v>
      </c>
      <c r="SI23" s="115">
        <f>ROUND(SC23/MAX(SC$9:SC$497)*100,0)</f>
        <v>0</v>
      </c>
      <c r="SJ23" s="115">
        <f>ROUND(SD23/MAX(SD$9:SD$497)*100,0)</f>
        <v>0</v>
      </c>
      <c r="SK23" s="115">
        <f>ROUND(SE23/MAX(SE$9:SE$497)*100,0)</f>
        <v>0</v>
      </c>
      <c r="SL23" s="115">
        <f>ROUND(SF23/MAX(SF$9:SF$497)*100,0)</f>
        <v>0</v>
      </c>
      <c r="SM23" s="121">
        <f>ROUND(SG23/MAX(SG$9:SG$497)*100,0)</f>
        <v>0</v>
      </c>
      <c r="SN23" s="115">
        <f>ROUND(AVERAGEIF($ES$9:$ES$497,$ES23,SH$9:SH$497),0)</f>
        <v>26</v>
      </c>
      <c r="SO23" s="115">
        <f>ROUND(AVERAGEIF($ES$9:$ES$497,$ES23,SI$9:SI$497),0)</f>
        <v>23</v>
      </c>
      <c r="SP23" s="115">
        <f>ROUND(AVERAGEIF($ES$9:$ES$497,$ES23,SJ$9:SJ$497),0)</f>
        <v>4</v>
      </c>
      <c r="SQ23" s="115">
        <f>ROUND(AVERAGEIF($ES$9:$ES$497,$ES23,SK$9:SK$497),0)</f>
        <v>20</v>
      </c>
      <c r="SR23" s="115">
        <f>ROUND(AVERAGEIF($ES$9:$ES$497,$ES23,SL$9:SL$497),0)</f>
        <v>7</v>
      </c>
      <c r="SS23" s="121">
        <f>ROUND(AVERAGEIF($ES$9:$ES$497,$ES23,SM$9:SM$497),0)</f>
        <v>6</v>
      </c>
      <c r="ST23" s="114">
        <f>RANK(SB23,SB$9:SB$497,0)</f>
        <v>323</v>
      </c>
      <c r="SU23" s="115">
        <f>RANK(SC23,SC$9:SC$497,0)</f>
        <v>320</v>
      </c>
      <c r="SV23" s="115">
        <f>RANK(SD23,SD$9:SD$497,0)</f>
        <v>320</v>
      </c>
      <c r="SW23" s="115">
        <f>RANK(SE23,SE$9:SE$497,0)</f>
        <v>320</v>
      </c>
      <c r="SX23" s="115">
        <f>RANK(SF23,SF$9:SF$497,0)</f>
        <v>317</v>
      </c>
      <c r="SY23" s="115">
        <f>RANK(SG23,SG$9:SG$497,0)</f>
        <v>308</v>
      </c>
      <c r="SZ23" s="115">
        <f>COUNTIFS(SB$9:SB$497,"&gt;"&amp;SB23,$ES$9:$ES$497,$ES23)+1</f>
        <v>73</v>
      </c>
      <c r="TA23" s="115">
        <f>COUNTIFS(SC$9:SC$497,"&gt;"&amp;SC23,$ES$9:$ES$497,$ES23)+1</f>
        <v>73</v>
      </c>
      <c r="TB23" s="115">
        <f>COUNTIFS(SD$9:SD$497,"&gt;"&amp;SD23,$ES$9:$ES$497,$ES23)+1</f>
        <v>71</v>
      </c>
      <c r="TC23" s="115">
        <f>COUNTIFS(SE$9:SE$497,"&gt;"&amp;SE23,$ES$9:$ES$497,$ES23)+1</f>
        <v>73</v>
      </c>
      <c r="TD23" s="115">
        <f>COUNTIFS(SF$9:SF$497,"&gt;"&amp;SF23,$ES$9:$ES$497,$ES23)+1</f>
        <v>71</v>
      </c>
      <c r="TE23" s="117">
        <f>COUNTIFS(SG$9:SG$497,"&gt;"&amp;SG23,$ES$9:$ES$497,$ES23)+1</f>
        <v>70</v>
      </c>
      <c r="TF23" s="118">
        <f t="shared" si="60"/>
        <v>8</v>
      </c>
      <c r="TG23" s="115">
        <f t="shared" si="61"/>
        <v>7</v>
      </c>
      <c r="TH23" s="115">
        <f t="shared" si="62"/>
        <v>5</v>
      </c>
      <c r="TI23" s="115">
        <f t="shared" si="63"/>
        <v>7</v>
      </c>
      <c r="TJ23" s="115">
        <f t="shared" si="64"/>
        <v>6</v>
      </c>
      <c r="TK23" s="115">
        <f t="shared" si="65"/>
        <v>8</v>
      </c>
      <c r="TL23" s="117">
        <f t="shared" si="66"/>
        <v>7</v>
      </c>
      <c r="TM23" s="118">
        <f>ROUND(TF23/MAX(TF$9:TF$497)*100,0)</f>
        <v>4</v>
      </c>
      <c r="TN23" s="115">
        <f>ROUND(TG23/MAX(TG$9:TG$497)*100,0)</f>
        <v>4</v>
      </c>
      <c r="TO23" s="115">
        <f>ROUND(TH23/MAX(TH$9:TH$497)*100,0)</f>
        <v>3</v>
      </c>
      <c r="TP23" s="115">
        <f>ROUND(TI23/MAX(TI$9:TI$497)*100,0)</f>
        <v>4</v>
      </c>
      <c r="TQ23" s="115">
        <f>ROUND(TJ23/MAX(TJ$9:TJ$497)*100,0)</f>
        <v>3</v>
      </c>
      <c r="TR23" s="115">
        <f>ROUND(TK23/MAX(TK$9:TK$497)*100,0)</f>
        <v>4</v>
      </c>
      <c r="TS23" s="119">
        <f>ROUND(TL23/MAX(TL$9:TL$497)*100,0)</f>
        <v>4</v>
      </c>
      <c r="TT23" s="120">
        <f>RANK(TM23,TM$9:TM$497,0)</f>
        <v>430</v>
      </c>
      <c r="TU23" s="115">
        <f>RANK(TN23,TN$9:TN$497,0)</f>
        <v>425</v>
      </c>
      <c r="TV23" s="115">
        <f>RANK(TO23,TO$9:TO$497,0)</f>
        <v>426</v>
      </c>
      <c r="TW23" s="115">
        <f>RANK(TP23,TP$9:TP$497,0)</f>
        <v>425</v>
      </c>
      <c r="TX23" s="115">
        <f>RANK(TQ23,TQ$9:TQ$497,0)</f>
        <v>432</v>
      </c>
      <c r="TY23" s="115">
        <f>RANK(TR23,TR$9:TR$497,0)</f>
        <v>427</v>
      </c>
      <c r="TZ23" s="121">
        <f>RANK(TS23,TS$9:TS$497,0)</f>
        <v>423</v>
      </c>
      <c r="UA23" s="123"/>
      <c r="UB23" s="7" t="s">
        <v>1</v>
      </c>
    </row>
    <row r="24" spans="1:548" x14ac:dyDescent="0.15">
      <c r="A24" s="183">
        <v>16</v>
      </c>
      <c r="B24" s="203" t="s">
        <v>585</v>
      </c>
      <c r="C24" s="63"/>
      <c r="D24" s="63"/>
      <c r="E24" s="64" t="s">
        <v>518</v>
      </c>
      <c r="F24" s="65">
        <v>12</v>
      </c>
      <c r="G24" s="65" t="s">
        <v>519</v>
      </c>
      <c r="H24" s="65" t="s">
        <v>588</v>
      </c>
      <c r="I24" s="66" t="s">
        <v>521</v>
      </c>
      <c r="J24" s="67" t="s">
        <v>521</v>
      </c>
      <c r="K24" s="67" t="s">
        <v>521</v>
      </c>
      <c r="L24" s="67" t="s">
        <v>521</v>
      </c>
      <c r="M24" s="67" t="s">
        <v>521</v>
      </c>
      <c r="N24" s="67" t="s">
        <v>521</v>
      </c>
      <c r="O24" s="67" t="s">
        <v>521</v>
      </c>
      <c r="P24" s="67" t="s">
        <v>520</v>
      </c>
      <c r="Q24" s="67" t="s">
        <v>520</v>
      </c>
      <c r="R24" s="68" t="s">
        <v>520</v>
      </c>
      <c r="S24" s="69" t="s">
        <v>520</v>
      </c>
      <c r="T24" s="67" t="s">
        <v>520</v>
      </c>
      <c r="U24" s="67" t="s">
        <v>520</v>
      </c>
      <c r="V24" s="67" t="s">
        <v>520</v>
      </c>
      <c r="W24" s="67" t="s">
        <v>520</v>
      </c>
      <c r="X24" s="67" t="s">
        <v>520</v>
      </c>
      <c r="Y24" s="67" t="s">
        <v>521</v>
      </c>
      <c r="Z24" s="67" t="s">
        <v>521</v>
      </c>
      <c r="AA24" s="67" t="s">
        <v>521</v>
      </c>
      <c r="AB24" s="68" t="s">
        <v>521</v>
      </c>
      <c r="AC24" s="69" t="s">
        <v>521</v>
      </c>
      <c r="AD24" s="67" t="s">
        <v>521</v>
      </c>
      <c r="AE24" s="67" t="s">
        <v>521</v>
      </c>
      <c r="AF24" s="67" t="s">
        <v>521</v>
      </c>
      <c r="AG24" s="67" t="s">
        <v>521</v>
      </c>
      <c r="AH24" s="67" t="s">
        <v>521</v>
      </c>
      <c r="AI24" s="67" t="s">
        <v>521</v>
      </c>
      <c r="AJ24" s="67" t="s">
        <v>521</v>
      </c>
      <c r="AK24" s="67" t="s">
        <v>521</v>
      </c>
      <c r="AL24" s="68" t="s">
        <v>521</v>
      </c>
      <c r="AM24" s="69" t="s">
        <v>521</v>
      </c>
      <c r="AN24" s="67" t="s">
        <v>521</v>
      </c>
      <c r="AO24" s="67" t="s">
        <v>521</v>
      </c>
      <c r="AP24" s="67" t="s">
        <v>521</v>
      </c>
      <c r="AQ24" s="67" t="s">
        <v>521</v>
      </c>
      <c r="AR24" s="67" t="s">
        <v>521</v>
      </c>
      <c r="AS24" s="67" t="s">
        <v>521</v>
      </c>
      <c r="AT24" s="67" t="s">
        <v>521</v>
      </c>
      <c r="AU24" s="67" t="s">
        <v>521</v>
      </c>
      <c r="AV24" s="68" t="s">
        <v>521</v>
      </c>
      <c r="AW24" s="69" t="s">
        <v>521</v>
      </c>
      <c r="AX24" s="67" t="s">
        <v>521</v>
      </c>
      <c r="AY24" s="67" t="s">
        <v>521</v>
      </c>
      <c r="AZ24" s="67" t="s">
        <v>521</v>
      </c>
      <c r="BA24" s="67" t="s">
        <v>521</v>
      </c>
      <c r="BB24" s="67" t="s">
        <v>521</v>
      </c>
      <c r="BC24" s="67" t="s">
        <v>521</v>
      </c>
      <c r="BD24" s="67" t="s">
        <v>521</v>
      </c>
      <c r="BE24" s="67" t="s">
        <v>521</v>
      </c>
      <c r="BF24" s="68" t="s">
        <v>521</v>
      </c>
      <c r="BG24" s="69" t="s">
        <v>521</v>
      </c>
      <c r="BH24" s="67" t="s">
        <v>521</v>
      </c>
      <c r="BI24" s="67" t="s">
        <v>521</v>
      </c>
      <c r="BJ24" s="67" t="s">
        <v>521</v>
      </c>
      <c r="BK24" s="67" t="s">
        <v>521</v>
      </c>
      <c r="BL24" s="67" t="s">
        <v>521</v>
      </c>
      <c r="BM24" s="67" t="s">
        <v>521</v>
      </c>
      <c r="BN24" s="67" t="s">
        <v>521</v>
      </c>
      <c r="BO24" s="67" t="s">
        <v>521</v>
      </c>
      <c r="BP24" s="68" t="s">
        <v>521</v>
      </c>
      <c r="BQ24" s="70" t="s">
        <v>521</v>
      </c>
      <c r="BR24" s="67" t="s">
        <v>521</v>
      </c>
      <c r="BS24" s="67" t="s">
        <v>521</v>
      </c>
      <c r="BT24" s="67" t="s">
        <v>521</v>
      </c>
      <c r="BU24" s="67" t="s">
        <v>521</v>
      </c>
      <c r="BV24" s="67" t="s">
        <v>521</v>
      </c>
      <c r="BW24" s="67" t="s">
        <v>521</v>
      </c>
      <c r="BX24" s="67" t="s">
        <v>521</v>
      </c>
      <c r="BY24" s="67" t="s">
        <v>521</v>
      </c>
      <c r="BZ24" s="68" t="s">
        <v>521</v>
      </c>
      <c r="CA24" s="69" t="s">
        <v>521</v>
      </c>
      <c r="CB24" s="67" t="s">
        <v>521</v>
      </c>
      <c r="CC24" s="67" t="s">
        <v>521</v>
      </c>
      <c r="CD24" s="67" t="s">
        <v>521</v>
      </c>
      <c r="CE24" s="67" t="s">
        <v>521</v>
      </c>
      <c r="CF24" s="67" t="s">
        <v>521</v>
      </c>
      <c r="CG24" s="67" t="s">
        <v>521</v>
      </c>
      <c r="CH24" s="67" t="s">
        <v>521</v>
      </c>
      <c r="CI24" s="67" t="s">
        <v>521</v>
      </c>
      <c r="CJ24" s="68" t="s">
        <v>521</v>
      </c>
      <c r="CK24" s="69" t="s">
        <v>521</v>
      </c>
      <c r="CL24" s="67" t="s">
        <v>521</v>
      </c>
      <c r="CM24" s="67" t="s">
        <v>521</v>
      </c>
      <c r="CN24" s="67" t="s">
        <v>521</v>
      </c>
      <c r="CO24" s="67" t="s">
        <v>521</v>
      </c>
      <c r="CP24" s="67" t="s">
        <v>521</v>
      </c>
      <c r="CQ24" s="67" t="s">
        <v>521</v>
      </c>
      <c r="CR24" s="67" t="s">
        <v>521</v>
      </c>
      <c r="CS24" s="67" t="s">
        <v>521</v>
      </c>
      <c r="CT24" s="68" t="s">
        <v>521</v>
      </c>
      <c r="CU24" s="69" t="s">
        <v>521</v>
      </c>
      <c r="CV24" s="67" t="s">
        <v>521</v>
      </c>
      <c r="CW24" s="67" t="s">
        <v>521</v>
      </c>
      <c r="CX24" s="67" t="s">
        <v>521</v>
      </c>
      <c r="CY24" s="67" t="s">
        <v>521</v>
      </c>
      <c r="CZ24" s="67" t="s">
        <v>521</v>
      </c>
      <c r="DA24" s="67" t="s">
        <v>521</v>
      </c>
      <c r="DB24" s="67" t="s">
        <v>521</v>
      </c>
      <c r="DC24" s="67" t="s">
        <v>521</v>
      </c>
      <c r="DD24" s="68" t="s">
        <v>521</v>
      </c>
      <c r="DE24" s="69" t="s">
        <v>521</v>
      </c>
      <c r="DF24" s="71" t="s">
        <v>521</v>
      </c>
      <c r="DG24" s="67" t="s">
        <v>521</v>
      </c>
      <c r="DH24" s="67" t="s">
        <v>521</v>
      </c>
      <c r="DI24" s="67" t="s">
        <v>521</v>
      </c>
      <c r="DJ24" s="67" t="s">
        <v>521</v>
      </c>
      <c r="DK24" s="67" t="s">
        <v>521</v>
      </c>
      <c r="DL24" s="67" t="s">
        <v>521</v>
      </c>
      <c r="DM24" s="67" t="s">
        <v>521</v>
      </c>
      <c r="DN24" s="68" t="s">
        <v>521</v>
      </c>
      <c r="DO24" s="70" t="s">
        <v>521</v>
      </c>
      <c r="DP24" s="71" t="s">
        <v>521</v>
      </c>
      <c r="DQ24" s="67" t="s">
        <v>521</v>
      </c>
      <c r="DR24" s="67" t="s">
        <v>521</v>
      </c>
      <c r="DS24" s="67" t="s">
        <v>521</v>
      </c>
      <c r="DT24" s="67" t="s">
        <v>521</v>
      </c>
      <c r="DU24" s="67" t="s">
        <v>521</v>
      </c>
      <c r="DV24" s="67" t="s">
        <v>521</v>
      </c>
      <c r="DW24" s="67" t="s">
        <v>521</v>
      </c>
      <c r="DX24" s="72" t="s">
        <v>521</v>
      </c>
      <c r="DY24" s="73" t="s">
        <v>522</v>
      </c>
      <c r="DZ24" s="74">
        <v>2</v>
      </c>
      <c r="EA24" s="74">
        <v>3</v>
      </c>
      <c r="EB24" s="74">
        <v>3</v>
      </c>
      <c r="EC24" s="75">
        <v>4</v>
      </c>
      <c r="ED24" s="76" t="s">
        <v>522</v>
      </c>
      <c r="EE24" s="74">
        <f t="shared" si="16"/>
        <v>2</v>
      </c>
      <c r="EF24" s="74">
        <f t="shared" si="17"/>
        <v>6</v>
      </c>
      <c r="EG24" s="74">
        <f t="shared" si="18"/>
        <v>18</v>
      </c>
      <c r="EH24" s="77">
        <f t="shared" si="19"/>
        <v>72</v>
      </c>
      <c r="EI24" s="73">
        <v>20</v>
      </c>
      <c r="EJ24" s="74">
        <v>30</v>
      </c>
      <c r="EK24" s="74">
        <v>40</v>
      </c>
      <c r="EL24" s="74">
        <v>70</v>
      </c>
      <c r="EM24" s="75">
        <v>200</v>
      </c>
      <c r="EN24" s="78">
        <v>1</v>
      </c>
      <c r="EO24" s="79">
        <f t="shared" si="20"/>
        <v>0.75</v>
      </c>
      <c r="EP24" s="79">
        <f t="shared" si="21"/>
        <v>0.33333333333333337</v>
      </c>
      <c r="EQ24" s="79">
        <f t="shared" si="22"/>
        <v>0.19444444444444445</v>
      </c>
      <c r="ER24" s="80">
        <f t="shared" si="23"/>
        <v>0.1388888888888889</v>
      </c>
      <c r="ES24" s="128" t="s">
        <v>564</v>
      </c>
      <c r="ET24" s="82"/>
      <c r="EU24" s="83">
        <v>4</v>
      </c>
      <c r="EV24" s="73">
        <v>11</v>
      </c>
      <c r="EW24" s="74">
        <v>9</v>
      </c>
      <c r="EX24" s="74">
        <v>6</v>
      </c>
      <c r="EY24" s="74">
        <v>6</v>
      </c>
      <c r="EZ24" s="74">
        <v>3</v>
      </c>
      <c r="FA24" s="74">
        <v>4</v>
      </c>
      <c r="FB24" s="74">
        <v>12</v>
      </c>
      <c r="FC24" s="74">
        <v>9</v>
      </c>
      <c r="FD24" s="74">
        <f t="shared" si="24"/>
        <v>9</v>
      </c>
      <c r="FE24" s="84">
        <f t="shared" si="25"/>
        <v>15</v>
      </c>
      <c r="FF24" s="73">
        <f>RANK(EV24,$EV$9:$EV$497,0)</f>
        <v>422</v>
      </c>
      <c r="FG24" s="74">
        <f>RANK(EW24,$EW$9:$EW$497,0)</f>
        <v>412</v>
      </c>
      <c r="FH24" s="74">
        <f>RANK(EX24,$EX$9:$EX$497,0)</f>
        <v>421</v>
      </c>
      <c r="FI24" s="74">
        <f>RANK(EY24,$EY$9:$EY$497,0)</f>
        <v>421</v>
      </c>
      <c r="FJ24" s="74">
        <f>RANK(EZ24,$EZ$9:$EZ$497,0)</f>
        <v>426</v>
      </c>
      <c r="FK24" s="74">
        <f>RANK(FA24,$FA$9:$FA$497,0)</f>
        <v>410</v>
      </c>
      <c r="FL24" s="74">
        <f>RANK(FB24,$FB$9:$FB$497,0)</f>
        <v>369</v>
      </c>
      <c r="FM24" s="74">
        <f>RANK(FC24,$FC$9:$FC$497,0)</f>
        <v>380</v>
      </c>
      <c r="FN24" s="74">
        <f>RANK(FD24,$FD$9:$FD$497,0)</f>
        <v>428</v>
      </c>
      <c r="FO24" s="84">
        <f>RANK(FE24,$FE$9:$FE$497,0)</f>
        <v>422</v>
      </c>
      <c r="FP24" s="73">
        <f>COUNTIFS($EV$9:$EV$497,"&gt;"&amp;EV24,$ES$9:$ES$497,ES24)+1</f>
        <v>94</v>
      </c>
      <c r="FQ24" s="74">
        <f>COUNTIFS($EW$9:$EW$497,"&gt;"&amp;EW24,$ES$9:$ES$497,ES24)+1</f>
        <v>95</v>
      </c>
      <c r="FR24" s="74">
        <f>COUNTIFS($EX$9:$EX$497,"&gt;"&amp;EX24,$ES$9:$ES$497,ES24)+1</f>
        <v>95</v>
      </c>
      <c r="FS24" s="74">
        <f>COUNTIFS($EY$9:$EY$497,"&gt;"&amp;EY24,$ES$9:$ES$497,ES24)+1</f>
        <v>95</v>
      </c>
      <c r="FT24" s="74">
        <f>COUNTIFS($EZ$9:$EZ$497,"&gt;"&amp;EZ24,$ES$9:$ES$497,ES24)+1</f>
        <v>95</v>
      </c>
      <c r="FU24" s="74">
        <f>COUNTIFS($FA$9:$FA$497,"&gt;"&amp;FA24,$ES$9:$ES$497,ES24)+1</f>
        <v>95</v>
      </c>
      <c r="FV24" s="74">
        <f>COUNTIFS($FB$9:$FB$497,"&gt;"&amp;FB24,$ES$9:$ES$497,ES24)+1</f>
        <v>94</v>
      </c>
      <c r="FW24" s="74">
        <f>COUNTIFS($FC$9:$FC$497,"&gt;"&amp;FC24,$ES$9:$ES$497,ES24)+1</f>
        <v>95</v>
      </c>
      <c r="FX24" s="74">
        <f>COUNTIFS($FD$9:$FD$497,"&gt;"&amp;FD24,$ES$9:$ES$497,ES24)+1</f>
        <v>95</v>
      </c>
      <c r="FY24" s="84">
        <f>COUNTIFS($FE$9:$FE$497,"&gt;"&amp;FE24,$ES$9:$ES$497,ES24)+1</f>
        <v>95</v>
      </c>
      <c r="FZ24" s="85">
        <f t="shared" si="26"/>
        <v>0.92</v>
      </c>
      <c r="GA24" s="86">
        <f t="shared" si="27"/>
        <v>0.75</v>
      </c>
      <c r="GB24" s="86">
        <f t="shared" si="28"/>
        <v>0.5</v>
      </c>
      <c r="GC24" s="86">
        <f t="shared" si="29"/>
        <v>0.5</v>
      </c>
      <c r="GD24" s="86">
        <f t="shared" si="30"/>
        <v>0.25</v>
      </c>
      <c r="GE24" s="86">
        <f t="shared" si="31"/>
        <v>0.33</v>
      </c>
      <c r="GF24" s="86">
        <f t="shared" si="32"/>
        <v>1</v>
      </c>
      <c r="GG24" s="86">
        <f t="shared" si="33"/>
        <v>0.75</v>
      </c>
      <c r="GH24" s="86">
        <f t="shared" si="34"/>
        <v>0.75</v>
      </c>
      <c r="GI24" s="87">
        <f t="shared" si="35"/>
        <v>1.25</v>
      </c>
      <c r="GJ24" s="85">
        <f>ROUND(((FZ24-AVERAGE(FZ$9:FZ$497))/STDEVP(FZ$9:FZ$497)*10+50),2)</f>
        <v>48.19</v>
      </c>
      <c r="GK24" s="86">
        <f>ROUND(((GA24-AVERAGE(GA$9:GA$497))/STDEVP(GA$9:GA$497)*10+50),2)</f>
        <v>51.78</v>
      </c>
      <c r="GL24" s="86">
        <f>ROUND(((GB24-AVERAGE(GB$9:GB$497))/STDEVP(GB$9:GB$497)*10+50),2)</f>
        <v>46.89</v>
      </c>
      <c r="GM24" s="86">
        <f>ROUND(((GC24-AVERAGE(GC$9:GC$497))/STDEVP(GC$9:GC$497)*10+50),2)</f>
        <v>48.69</v>
      </c>
      <c r="GN24" s="86">
        <f>ROUND(((GD24-AVERAGE(GD$9:GD$497))/STDEVP(GD$9:GD$497)*10+50),2)</f>
        <v>45.13</v>
      </c>
      <c r="GO24" s="86">
        <f>ROUND(((GE24-AVERAGE(GE$9:GE$497))/STDEVP(GE$9:GE$497)*10+50),2)</f>
        <v>49.33</v>
      </c>
      <c r="GP24" s="86">
        <f>ROUND(((GF24-AVERAGE(GF$9:GF$497))/STDEVP(GF$9:GF$497)*10+50),2)</f>
        <v>61.5</v>
      </c>
      <c r="GQ24" s="86">
        <f>ROUND(((GG24-AVERAGE(GG$9:GG$497))/STDEVP(GG$9:GG$497)*10+50),2)</f>
        <v>53.72</v>
      </c>
      <c r="GR24" s="86">
        <f>ROUND(((GH24-AVERAGE(GH$9:GH$497))/STDEVP(GH$9:GH$497)*10+50),2)</f>
        <v>41.8</v>
      </c>
      <c r="GS24" s="87">
        <f>ROUND(((GI24-AVERAGE(GI$9:GI$497))/STDEVP(GI$9:GI$497)*10+50),2)</f>
        <v>50.76</v>
      </c>
      <c r="GT24" s="73">
        <f>RANK(GJ24,$GJ$9:$GJ$497,0)</f>
        <v>239</v>
      </c>
      <c r="GU24" s="74">
        <f>RANK(GK24,$GK$9:$GK$497,0)</f>
        <v>163</v>
      </c>
      <c r="GV24" s="74">
        <f>RANK(GL24,$GL$9:$GL$497,0)</f>
        <v>257</v>
      </c>
      <c r="GW24" s="74">
        <f>RANK(GM24,$GM$9:$GM$497,0)</f>
        <v>211</v>
      </c>
      <c r="GX24" s="74">
        <f>RANK(GN24,$GN$9:$GN$497,0)</f>
        <v>266</v>
      </c>
      <c r="GY24" s="74">
        <f>RANK(GO24,$GO$9:$GO$497,0)</f>
        <v>138</v>
      </c>
      <c r="GZ24" s="74">
        <f>RANK(GP24,$GP$9:$GP$497,0)</f>
        <v>50</v>
      </c>
      <c r="HA24" s="74">
        <f>RANK(GQ24,$GQ$9:$GQ$497,0)</f>
        <v>136</v>
      </c>
      <c r="HB24" s="74">
        <f>RANK(GR24,$GR$9:$GR$497,0)</f>
        <v>356</v>
      </c>
      <c r="HC24" s="84">
        <f>RANK(GS24,$GS$9:$GS$497,0)</f>
        <v>166</v>
      </c>
      <c r="HD24" s="85">
        <f>ROUND(AVERAGEIF($ES$9:$ES$497,$ES24,$FZ$9:$FZ$497),2)</f>
        <v>0.92</v>
      </c>
      <c r="HE24" s="86">
        <f>ROUND(AVERAGEIF($ES$9:$ES$497,$ES24,$GA$9:$GA$497),2)</f>
        <v>0.65</v>
      </c>
      <c r="HF24" s="86">
        <f>ROUND(AVERAGEIF($ES$9:$ES$497,$ES24,$GB$9:$GB$497),2)</f>
        <v>0.69</v>
      </c>
      <c r="HG24" s="86">
        <f>ROUND(AVERAGEIF($ES$9:$ES$497,$ES24,$GC$9:$GC$497),2)</f>
        <v>0.54</v>
      </c>
      <c r="HH24" s="86">
        <f>ROUND(AVERAGEIF($ES$9:$ES$497,$ES24,$GD$9:$GD$497),2)</f>
        <v>0.32</v>
      </c>
      <c r="HI24" s="86">
        <f>ROUND(AVERAGEIF($ES$9:$ES$497,$ES24,$GE$9:$GE$497),2)</f>
        <v>0.33</v>
      </c>
      <c r="HJ24" s="86">
        <f>ROUND(AVERAGEIF($ES$9:$ES$497,$ES24,$GF$9:$GF$497),2)</f>
        <v>0.98</v>
      </c>
      <c r="HK24" s="86">
        <f>ROUND(AVERAGEIF($ES$9:$ES$497,$ES24,$GG$9:$GG$497),2)</f>
        <v>0.86</v>
      </c>
      <c r="HL24" s="86">
        <f>ROUND(AVERAGEIF($ES$9:$ES$497,$ES24,$GH$9:$GH$497),2)</f>
        <v>1.01</v>
      </c>
      <c r="HM24" s="87">
        <f>ROUND(AVERAGEIF($ES$9:$ES$497,$ES24,$GI$9:$GI$497),2)</f>
        <v>1.55</v>
      </c>
      <c r="HN24" s="88">
        <f t="shared" si="36"/>
        <v>0</v>
      </c>
      <c r="HO24" s="89">
        <f t="shared" si="37"/>
        <v>9.9999999999999978E-2</v>
      </c>
      <c r="HP24" s="89">
        <f t="shared" si="38"/>
        <v>-0.18999999999999995</v>
      </c>
      <c r="HQ24" s="89">
        <f t="shared" si="39"/>
        <v>-4.0000000000000036E-2</v>
      </c>
      <c r="HR24" s="89">
        <f t="shared" si="40"/>
        <v>-7.0000000000000007E-2</v>
      </c>
      <c r="HS24" s="89">
        <f t="shared" si="41"/>
        <v>0</v>
      </c>
      <c r="HT24" s="89">
        <f t="shared" si="42"/>
        <v>2.0000000000000018E-2</v>
      </c>
      <c r="HU24" s="89">
        <f t="shared" si="43"/>
        <v>-0.10999999999999999</v>
      </c>
      <c r="HV24" s="89">
        <f t="shared" si="44"/>
        <v>-0.26</v>
      </c>
      <c r="HW24" s="90">
        <f t="shared" si="45"/>
        <v>-0.30000000000000004</v>
      </c>
      <c r="HX24" s="73">
        <f>COUNTIFS($FZ$9:$FZ$497,"&gt;"&amp;FZ24,$ES$9:$ES$497,$ES24)+1</f>
        <v>50</v>
      </c>
      <c r="HY24" s="74">
        <f>COUNTIFS($GA$9:$GA$497,"&gt;"&amp;GA24,$ES$9:$ES$497,$ES24)+1</f>
        <v>23</v>
      </c>
      <c r="HZ24" s="74">
        <f>COUNTIFS($GB$9:$GB$497,"&gt;"&amp;GB24,$ES$9:$ES$497,$ES24)+1</f>
        <v>84</v>
      </c>
      <c r="IA24" s="74">
        <f>COUNTIFS($GC$9:$GC$497,"&gt;"&amp;GC24,$ES$9:$ES$497,$ES24)+1</f>
        <v>55</v>
      </c>
      <c r="IB24" s="74">
        <f>COUNTIFS($GD$9:$GD$497,"&gt;"&amp;GD24,$ES$9:$ES$497,$ES24)+1</f>
        <v>69</v>
      </c>
      <c r="IC24" s="74">
        <f>COUNTIFS($GE$9:$GE$497,"&gt;"&amp;GE24,$ES$9:$ES$497,$ES24)+1</f>
        <v>32</v>
      </c>
      <c r="ID24" s="74">
        <f>COUNTIFS($GF$9:$GF$497,"&gt;"&amp;GF24,$ES$9:$ES$497,$ES24)+1</f>
        <v>36</v>
      </c>
      <c r="IE24" s="74">
        <f>COUNTIFS($GG$9:$GG$497,"&gt;"&amp;GG24,$ES$9:$ES$497,$ES24)+1</f>
        <v>58</v>
      </c>
      <c r="IF24" s="74">
        <f>COUNTIFS($GH$9:$GH$497,"&gt;"&amp;GH24,$ES$9:$ES$497,$ES24)+1</f>
        <v>87</v>
      </c>
      <c r="IG24" s="84">
        <f>COUNTIFS($GI$9:$GI$497,"&gt;"&amp;GI24,$ES$9:$ES$497,$ES24)+1</f>
        <v>71</v>
      </c>
      <c r="IH24" s="91"/>
      <c r="II24" s="79"/>
      <c r="IJ24" s="79"/>
      <c r="IK24" s="79"/>
      <c r="IL24" s="79"/>
      <c r="IM24" s="92"/>
      <c r="IN24" s="93"/>
      <c r="IO24" s="94"/>
      <c r="IP24" s="95"/>
      <c r="IQ24" s="79"/>
      <c r="IR24" s="79"/>
      <c r="IS24" s="79"/>
      <c r="IT24" s="79"/>
      <c r="IU24" s="79"/>
      <c r="IV24" s="79"/>
      <c r="IW24" s="96"/>
      <c r="IX24" s="93"/>
      <c r="IY24" s="79"/>
      <c r="IZ24" s="79"/>
      <c r="JA24" s="79"/>
      <c r="JB24" s="79"/>
      <c r="JC24" s="79"/>
      <c r="JD24" s="79"/>
      <c r="JE24" s="97"/>
      <c r="JF24" s="95"/>
      <c r="JG24" s="79"/>
      <c r="JH24" s="79"/>
      <c r="JI24" s="79"/>
      <c r="JJ24" s="79"/>
      <c r="JK24" s="79"/>
      <c r="JL24" s="79"/>
      <c r="JM24" s="96"/>
      <c r="JN24" s="93"/>
      <c r="JO24" s="79"/>
      <c r="JP24" s="79"/>
      <c r="JQ24" s="79"/>
      <c r="JR24" s="79"/>
      <c r="JS24" s="79"/>
      <c r="JT24" s="79"/>
      <c r="JU24" s="79"/>
      <c r="JV24" s="79"/>
      <c r="JW24" s="79"/>
      <c r="JX24" s="79"/>
      <c r="JY24" s="79"/>
      <c r="JZ24" s="97"/>
      <c r="KA24" s="93"/>
      <c r="KB24" s="79"/>
      <c r="KC24" s="79"/>
      <c r="KD24" s="79"/>
      <c r="KE24" s="97"/>
      <c r="KF24" s="95"/>
      <c r="KG24" s="79"/>
      <c r="KH24" s="79"/>
      <c r="KI24" s="79"/>
      <c r="KJ24" s="79"/>
      <c r="KK24" s="98"/>
      <c r="KL24" s="79"/>
      <c r="KM24" s="79"/>
      <c r="KN24" s="79"/>
      <c r="KO24" s="79"/>
      <c r="KP24" s="79"/>
      <c r="KQ24" s="79"/>
      <c r="KR24" s="79"/>
      <c r="KS24" s="96"/>
      <c r="KT24" s="96"/>
      <c r="KU24" s="96"/>
      <c r="KV24" s="96"/>
      <c r="KW24" s="93"/>
      <c r="KX24" s="79"/>
      <c r="KY24" s="79"/>
      <c r="KZ24" s="79"/>
      <c r="LA24" s="79"/>
      <c r="LB24" s="79"/>
      <c r="LC24" s="96"/>
      <c r="LD24" s="93"/>
      <c r="LE24" s="94"/>
      <c r="LF24" s="99"/>
      <c r="LG24" s="75"/>
      <c r="LH24" s="93"/>
      <c r="LI24" s="79"/>
      <c r="LJ24" s="74"/>
      <c r="LK24" s="74"/>
      <c r="LL24" s="74"/>
      <c r="LM24" s="100"/>
      <c r="LN24" s="95"/>
      <c r="LO24" s="79"/>
      <c r="LP24" s="79"/>
      <c r="LQ24" s="79"/>
      <c r="LR24" s="96"/>
      <c r="LS24" s="93"/>
      <c r="LT24" s="79"/>
      <c r="LU24" s="79"/>
      <c r="LV24" s="79"/>
      <c r="LW24" s="79"/>
      <c r="LX24" s="79"/>
      <c r="LY24" s="79"/>
      <c r="LZ24" s="79"/>
      <c r="MA24" s="97"/>
      <c r="MB24" s="95"/>
      <c r="MC24" s="79"/>
      <c r="MD24" s="79"/>
      <c r="ME24" s="79"/>
      <c r="MF24" s="79"/>
      <c r="MG24" s="79"/>
      <c r="MH24" s="79"/>
      <c r="MI24" s="79"/>
      <c r="MJ24" s="79"/>
      <c r="MK24" s="79"/>
      <c r="ML24" s="79"/>
      <c r="MM24" s="79"/>
      <c r="MN24" s="98"/>
      <c r="MO24" s="98"/>
      <c r="MP24" s="96"/>
      <c r="MQ24" s="93"/>
      <c r="MR24" s="79"/>
      <c r="MS24" s="79"/>
      <c r="MT24" s="79"/>
      <c r="MU24" s="79"/>
      <c r="MV24" s="98"/>
      <c r="MW24" s="79"/>
      <c r="MX24" s="79"/>
      <c r="MY24" s="79"/>
      <c r="MZ24" s="79"/>
      <c r="NA24" s="79"/>
      <c r="NB24" s="79"/>
      <c r="NC24" s="79"/>
      <c r="ND24" s="96"/>
      <c r="NE24" s="96"/>
      <c r="NF24" s="96"/>
      <c r="NG24" s="96"/>
      <c r="NH24" s="93"/>
      <c r="NI24" s="79"/>
      <c r="NJ24" s="79"/>
      <c r="NK24" s="79"/>
      <c r="NL24" s="79"/>
      <c r="NM24" s="79"/>
      <c r="NN24" s="94"/>
      <c r="NO24" s="93"/>
      <c r="NP24" s="80"/>
      <c r="NQ24" s="124" t="s">
        <v>581</v>
      </c>
      <c r="NR24" s="102" t="s">
        <v>589</v>
      </c>
      <c r="NS24" s="102"/>
      <c r="NT24" s="102"/>
      <c r="NU24" s="102"/>
      <c r="NV24" s="104">
        <v>43720</v>
      </c>
      <c r="NW24" s="102" t="s">
        <v>525</v>
      </c>
      <c r="NX24" s="105" t="s">
        <v>590</v>
      </c>
      <c r="NY24" s="106" t="s">
        <v>591</v>
      </c>
      <c r="NZ24" s="105" t="s">
        <v>590</v>
      </c>
      <c r="OA24" s="107"/>
      <c r="OB24" s="107"/>
      <c r="OC24" s="107"/>
      <c r="OD24" s="108">
        <f t="shared" si="46"/>
        <v>72</v>
      </c>
      <c r="OE24" s="109">
        <v>7</v>
      </c>
      <c r="OF24" s="110">
        <f t="shared" si="47"/>
        <v>20</v>
      </c>
      <c r="OG24" s="109">
        <v>7</v>
      </c>
      <c r="OH24" s="111">
        <f>ROUND(AVERAGEIF($ES$9:$ES$497,$ES24,EV$9:EV$497),0)</f>
        <v>67</v>
      </c>
      <c r="OI24" s="112">
        <f>ROUND(AVERAGEIF($ES$9:$ES$497,$ES24,EW$9:EW$497),0)</f>
        <v>45</v>
      </c>
      <c r="OJ24" s="112">
        <f>ROUND(AVERAGEIF($ES$9:$ES$497,$ES24,EX$9:EX$497),0)</f>
        <v>51</v>
      </c>
      <c r="OK24" s="112">
        <f>ROUND(AVERAGEIF($ES$9:$ES$497,$ES24,EY$9:EY$497),0)</f>
        <v>39</v>
      </c>
      <c r="OL24" s="112">
        <f>ROUND(AVERAGEIF($ES$9:$ES$497,$ES24,EZ$9:EZ$497),0)</f>
        <v>21</v>
      </c>
      <c r="OM24" s="112">
        <f>ROUND(AVERAGEIF($ES$9:$ES$497,$ES24,FA$9:FA$497),0)</f>
        <v>21</v>
      </c>
      <c r="ON24" s="112">
        <f>ROUND(AVERAGEIF($ES$9:$ES$497,$ES24,FB$9:FB$497),0)</f>
        <v>68</v>
      </c>
      <c r="OO24" s="112">
        <f>ROUND(AVERAGEIF($ES$9:$ES$497,$ES24,FC$9:FC$497),0)</f>
        <v>64</v>
      </c>
      <c r="OP24" s="112">
        <f>ROUND(AVERAGEIF($ES$9:$ES$497,$ES24,FD$9:FD$497),0)</f>
        <v>72</v>
      </c>
      <c r="OQ24" s="113">
        <f>ROUND(AVERAGEIF($ES$9:$ES$497,$ES24,FE$9:FE$497),0)</f>
        <v>115</v>
      </c>
      <c r="OR24" s="114">
        <f>ROUND(EV24/MAX(EV$9:EV$497)*100,0)</f>
        <v>6</v>
      </c>
      <c r="OS24" s="115">
        <f>ROUND(EW24/MAX(EW$9:EW$497)*100,0)</f>
        <v>7</v>
      </c>
      <c r="OT24" s="115">
        <f>ROUND(EX24/MAX(EX$9:EX$497)*100,0)</f>
        <v>5</v>
      </c>
      <c r="OU24" s="115">
        <f>ROUND(EY24/MAX(EY$9:EY$497)*100,0)</f>
        <v>4</v>
      </c>
      <c r="OV24" s="115">
        <f>ROUND(EZ24/MAX(EZ$9:EZ$497)*100,0)</f>
        <v>2</v>
      </c>
      <c r="OW24" s="115">
        <f>ROUND(FA24/MAX(FA$9:FA$497)*100,0)</f>
        <v>4</v>
      </c>
      <c r="OX24" s="115">
        <f>ROUND(FB24/MAX(FB$9:FB$497)*100,0)</f>
        <v>9</v>
      </c>
      <c r="OY24" s="116">
        <f>ROUND(FC24/MAX(FC$9:FC$497)*100,0)</f>
        <v>6</v>
      </c>
      <c r="OZ24" s="115">
        <f>ROUND(FD24/MAX(FD$9:FD$497)*100,0)</f>
        <v>6</v>
      </c>
      <c r="PA24" s="117">
        <f>ROUND(FE24/MAX(FE$9:FE$497)*100,0)</f>
        <v>6</v>
      </c>
      <c r="PB24" s="118">
        <f t="shared" si="48"/>
        <v>69</v>
      </c>
      <c r="PC24" s="115">
        <f t="shared" si="49"/>
        <v>60</v>
      </c>
      <c r="PD24" s="115">
        <f t="shared" si="50"/>
        <v>75</v>
      </c>
      <c r="PE24" s="115">
        <f t="shared" si="51"/>
        <v>81</v>
      </c>
      <c r="PF24" s="115">
        <f t="shared" si="52"/>
        <v>61</v>
      </c>
      <c r="PG24" s="119">
        <f t="shared" si="53"/>
        <v>55</v>
      </c>
      <c r="PH24" s="118">
        <f>ROUND(PB24/MAX(PB$9:PB$497)*100,0)</f>
        <v>8</v>
      </c>
      <c r="PI24" s="115">
        <f>ROUND(PC24/MAX(PC$9:PC$497)*100,0)</f>
        <v>7</v>
      </c>
      <c r="PJ24" s="115">
        <f>ROUND(PD24/MAX(PD$9:PD$497)*100,0)</f>
        <v>8</v>
      </c>
      <c r="PK24" s="115">
        <f>ROUND(PE24/MAX(PE$9:PE$497)*100,0)</f>
        <v>8</v>
      </c>
      <c r="PL24" s="115">
        <f>ROUND(PF24/MAX(PF$9:PF$497)*100,0)</f>
        <v>9</v>
      </c>
      <c r="PM24" s="119">
        <f>ROUND(PG24/MAX(PG$9:PG$497)*100,0)</f>
        <v>8</v>
      </c>
      <c r="PN24" s="118">
        <f>RANK(PH24,PH$9:PH$497,0)</f>
        <v>421</v>
      </c>
      <c r="PO24" s="115">
        <f>RANK(PI24,PI$9:PI$497,0)</f>
        <v>422</v>
      </c>
      <c r="PP24" s="115">
        <f>RANK(PJ24,PJ$9:PJ$497,0)</f>
        <v>424</v>
      </c>
      <c r="PQ24" s="115">
        <f>RANK(PK24,PK$9:PK$497,0)</f>
        <v>423</v>
      </c>
      <c r="PR24" s="115">
        <f>RANK(PL24,PL$9:PL$497,0)</f>
        <v>419</v>
      </c>
      <c r="PS24" s="119">
        <f>RANK(PM24,PM$9:PM$497,0)</f>
        <v>422</v>
      </c>
      <c r="PT24" s="120">
        <f>ROUND(FZ24/MAX(FZ$9:FZ$497)*100,0)</f>
        <v>50</v>
      </c>
      <c r="PU24" s="115">
        <f>ROUND(GA24/MAX(GA$9:GA$497)*100,0)</f>
        <v>42</v>
      </c>
      <c r="PV24" s="115">
        <f>ROUND(GB24/MAX(GB$9:GB$497)*100,0)</f>
        <v>36</v>
      </c>
      <c r="PW24" s="115">
        <f>ROUND(GC24/MAX(GC$9:GC$497)*100,0)</f>
        <v>40</v>
      </c>
      <c r="PX24" s="115">
        <f>ROUND(GD24/MAX(GD$9:GD$497)*100,0)</f>
        <v>14</v>
      </c>
      <c r="PY24" s="115">
        <f>ROUND(GE24/MAX(GE$9:GE$497)*100,0)</f>
        <v>20</v>
      </c>
      <c r="PZ24" s="115">
        <f>ROUND(GF24/MAX(GF$9:GF$497)*100,0)</f>
        <v>47</v>
      </c>
      <c r="QA24" s="116">
        <f>ROUND(GG24/MAX(GG$9:GG$497)*100,0)</f>
        <v>41</v>
      </c>
      <c r="QB24" s="115">
        <f>ROUND(GH24/MAX(GH$9:GH$497)*100,0)</f>
        <v>33</v>
      </c>
      <c r="QC24" s="121">
        <f>ROUND(GI24/MAX(GI$9:GI$497)*100,0)</f>
        <v>40</v>
      </c>
      <c r="QD24" s="120">
        <f>ROUND(AVERAGEIF($ES$9:$ES$497,$ES24,PT$9:PT$497),0)</f>
        <v>50</v>
      </c>
      <c r="QE24" s="120">
        <f>ROUND(AVERAGEIF($ES$9:$ES$497,$ES24,PU$9:PU$497),0)</f>
        <v>37</v>
      </c>
      <c r="QF24" s="120">
        <f>ROUND(AVERAGEIF($ES$9:$ES$497,$ES24,PV$9:PV$497),0)</f>
        <v>50</v>
      </c>
      <c r="QG24" s="120">
        <f>ROUND(AVERAGEIF($ES$9:$ES$497,$ES24,PW$9:PW$497),0)</f>
        <v>43</v>
      </c>
      <c r="QH24" s="120">
        <f>ROUND(AVERAGEIF($ES$9:$ES$497,$ES24,PX$9:PX$497),0)</f>
        <v>18</v>
      </c>
      <c r="QI24" s="120">
        <f>ROUND(AVERAGEIF($ES$9:$ES$497,$ES24,PY$9:PY$497),0)</f>
        <v>20</v>
      </c>
      <c r="QJ24" s="120">
        <f>ROUND(AVERAGEIF($ES$9:$ES$497,$ES24,PZ$9:PZ$497),0)</f>
        <v>46</v>
      </c>
      <c r="QK24" s="120">
        <f>ROUND(AVERAGEIF($ES$9:$ES$497,$ES24,QA$9:QA$497),0)</f>
        <v>47</v>
      </c>
      <c r="QL24" s="120">
        <f>ROUND(AVERAGEIF($ES$9:$ES$497,$ES24,QB$9:QB$497),0)</f>
        <v>45</v>
      </c>
      <c r="QM24" s="120">
        <f>ROUND(AVERAGEIF($ES$9:$ES$497,$ES24,QC$9:QC$497),0)</f>
        <v>49</v>
      </c>
      <c r="QN24" s="114">
        <f t="shared" si="69"/>
        <v>503</v>
      </c>
      <c r="QO24" s="115">
        <f t="shared" si="70"/>
        <v>415</v>
      </c>
      <c r="QP24" s="115">
        <f t="shared" si="71"/>
        <v>559</v>
      </c>
      <c r="QQ24" s="115">
        <f t="shared" si="72"/>
        <v>626</v>
      </c>
      <c r="QR24" s="115">
        <f t="shared" si="73"/>
        <v>531</v>
      </c>
      <c r="QS24" s="119">
        <f t="shared" si="74"/>
        <v>391</v>
      </c>
      <c r="QT24" s="114">
        <f>ROUND((QN24-MIN(QN$9:QN$497))/(MAX(QN$9:QN$497)-MIN(QN$9:QN$497))*100,0)</f>
        <v>43</v>
      </c>
      <c r="QU24" s="115">
        <f>ROUND((QO24-MIN(QO$9:QO$497))/(MAX(QO$9:QO$497)-MIN(QO$9:QO$497))*100,0)</f>
        <v>30</v>
      </c>
      <c r="QV24" s="115">
        <f>ROUND((QP24-MIN(QP$9:QP$497))/(MAX(QP$9:QP$497)-MIN(QP$9:QP$497))*100,0)</f>
        <v>30</v>
      </c>
      <c r="QW24" s="115">
        <f>ROUND((QQ24-MIN(QQ$9:QQ$497))/(MAX(QQ$9:QQ$497)-MIN(QQ$9:QQ$497))*100,0)</f>
        <v>43</v>
      </c>
      <c r="QX24" s="115">
        <f>ROUND((QR24-MIN(QR$9:QR$497))/(MAX(QR$9:QR$497)-MIN(QR$9:QR$497))*100,0)</f>
        <v>50</v>
      </c>
      <c r="QY24" s="115">
        <f>ROUND((QS24-MIN(QS$9:QS$497))/(MAX(QS$9:QS$497)-MIN(QS$9:QS$497))*100,0)</f>
        <v>43</v>
      </c>
      <c r="QZ24" s="114">
        <f>RANK(QN24,QN$9:QN$497,0)</f>
        <v>161</v>
      </c>
      <c r="RA24" s="115">
        <f>RANK(QO24,QO$9:QO$497,0)</f>
        <v>164</v>
      </c>
      <c r="RB24" s="115">
        <f>RANK(QP24,QP$9:QP$497,0)</f>
        <v>211</v>
      </c>
      <c r="RC24" s="115">
        <f>RANK(QQ24,QQ$9:QQ$497,0)</f>
        <v>148</v>
      </c>
      <c r="RD24" s="115">
        <f>RANK(QR24,QR$9:QR$497,0)</f>
        <v>179</v>
      </c>
      <c r="RE24" s="115">
        <f>RANK(QS24,QS$9:QS$497,0)</f>
        <v>171</v>
      </c>
      <c r="RF24" s="122"/>
      <c r="RG24" s="115">
        <f>($RH$3*(IH24+IJ24)*100*100/MAX(EX$9:EX$497)*$RO$3) +($RH$3*(II24+IJ24)*100*100/MAX(EX$9:EX$497)*$RO$4) + ($RH$3*IK24*100*100/MAX(EX$9:EX$497)*0.098)</f>
        <v>0</v>
      </c>
      <c r="RH24" s="115">
        <f>($RH$4*IL24*100*100/MAX(EZ$9:EZ$497))*$RQ$3</f>
        <v>0</v>
      </c>
      <c r="RI24" s="115">
        <f>($RH$3*IM24*100*100/MAX(EY$9:EY$497))*$RQ$4</f>
        <v>0</v>
      </c>
      <c r="RJ24" s="115">
        <f>($RH$3*IN24*100*100/MAX(EX$9:EX$497))</f>
        <v>0</v>
      </c>
      <c r="RK24" s="115">
        <f>($RH$4*IO24*100*100/MAX(EZ$9:EZ$497))*$RQ$3</f>
        <v>0</v>
      </c>
      <c r="RL24" s="115">
        <f>(($RL$4*IP24*100*((100/MAX(EX$9:EX$497)+100/MAX(EZ$9:EZ$497))/2))+($RL$4*IQ24*100*((100/MAX(EX$9:EX$497)+100/MAX(EZ$9:EZ$497))/2))+($RL$4*IR24*100*((100/MAX(EX$9:EX$497)+100/MAX(EZ$9:EZ$497))/2))+($RL$4*IS24*100*((100/MAX(EX$9:EX$497)+100/MAX(EZ$9:EZ$497))/2))+($RL$4*IT24*100*((100/MAX(EX$9:EX$497)+100/MAX(EZ$9:EZ$497))/2))+($RL$4*IU24*100*((100/MAX(EX$9:EX$497)+100/MAX(EZ$9:EZ$497))/2))+($RL$4*IV24*100*((100/MAX(EX$9:EX$497)+100/MAX(EZ$9:EZ$497))/2))+($RL$4*IW24*100*((100/MAX(EX$9:EX$497)+100/MAX(EZ$9:EZ$497))/2)))*$RS$3</f>
        <v>0</v>
      </c>
      <c r="RM24" s="115">
        <f>(($RH$3*IX24*100*100/MAX(EX$9:EX$497))+($RH$3*IY24*100*100/MAX(EX$9:EX$497))+($RH$3*IZ24*100*100/MAX(EX$9:EX$497))+($RH$3*JA24*100*100/MAX(EX$9:EX$497))+($RH$3*JB24*100*100/MAX(EX$9:EX$497))+($RH$3*JC24*100*100/MAX(EX$9:EX$497))+($RH$3*JD24*100*100/MAX(EX$9:EX$497))+($RH$3*JE24*100*100/MAX(EX$9:EX$497)))*$RS$4</f>
        <v>0</v>
      </c>
      <c r="RN24" s="115">
        <f>(($RH$4*JF24*100*100/MAX(EZ$9:EZ$497)) + ($RH$4*JG24*100*100/MAX(EZ$9:EZ$497)) + ($RH$4*JH24*100*100/MAX(EZ$9:EZ$497)) + ($RH$4*JI24*100*100/MAX(EZ$9:EZ$497)) + ($RH$4*JJ24*100*100/MAX(EZ$9:EZ$497)) + ($RH$4*JK24*100*100/MAX(EZ$9:EZ$497)) + ($RH$4*JL24*100*100/MAX(EZ$9:EZ$497)) + ($RH$4*JM24*100*100/MAX(EZ$9:EZ$497)))*$RU$3</f>
        <v>0</v>
      </c>
      <c r="RO24" s="115">
        <f>(($RL$4*JN24*100*((100/MAX(EX$9:EX$497)+100/MAX(EZ$9:EZ$497))/2))+($RL$4*JO24*100*((100/MAX(EX$9:EX$497)+100/MAX(EZ$9:EZ$497))/2))+($RL$4*JP24*100*((100/MAX(EX$9:EX$497)+100/MAX(EZ$9:EZ$497))/2))+($RL$4*JQ24*100*((100/MAX(EX$9:EX$497)+100/MAX(EZ$9:EZ$497))/2))+($RL$4*JR24*100*((100/MAX(EX$9:EX$497)+100/MAX(EZ$9:EZ$497))/2))+($RL$4*JS24*100*((100/MAX(EX$9:EX$497)+100/MAX(EZ$9:EZ$497))/2))+($RL$4*JT24*100*((100/MAX(EX$9:EX$497)+100/MAX(EZ$9:EZ$497))/2))+($RL$4*JU24*100*((100/MAX(EX$9:EX$497)+100/MAX(EZ$9:EZ$497))/2))+($RL$4*JV24*100*((100/MAX(EX$9:EX$497)+100/MAX(EZ$9:EZ$497))/2))+($RL$4*JW24*100*((100/MAX(EX$9:EX$497)+100/MAX(EZ$9:EZ$497))/2))+($RL$4*JX24*100*((100/MAX(EX$9:EX$497)+100/MAX(EZ$9:EZ$497))/2))+($RL$4*JY24*100*((100/MAX(EX$9:EX$497)+100/MAX(EZ$9:EZ$497))/2))+($RL$4*JZ24*100*((100/MAX(EX$9:EX$497)+100/MAX(EZ$9:EZ$497))/2)))*$RW$3/2</f>
        <v>0</v>
      </c>
      <c r="RP24" s="119">
        <f>($RJ$3*KA24*100*100/MAX(FA$9:FA$497)) + ($RJ$3*KB24*100*100/MAX(FA$9:FA$497)/2) + ($RJ$3*KC24*100*100/MAX(FA$9:FA$497)/2) + ($RJ$3*KD24*100*100/MAX(FA$9:FA$497)/4) + ($RJ$3*KE24*100*100/MAX(FA$9:FA$497)/4)</f>
        <v>0</v>
      </c>
      <c r="RQ24" s="118">
        <f>($RL$4*KF24*100*((100/MAX(EX$9:EX$497)+100/MAX(EZ$9:EZ$497)))) * ($RO$3/2) + (($RL$4*KG24*100*((100/MAX(EX$9:EX$497)+100/MAX(EZ$9:EZ$497))))+($RL$4*KH24*100*((100/MAX(EX$9:EX$497)+100/MAX(EZ$9:EZ$497))))+($RL$4*KI24*100*((100/MAX(EX$9:EX$497)+100/MAX(EZ$9:EZ$497))))+($RL$4*KJ24*100*((100/MAX(EX$9:EX$497)+100/MAX(EZ$9:EZ$497))))+($RL$4*KK24*100*((100/MAX(EX$9:EX$497)+100/MAX(EZ$9:EZ$497))))+($RL$4*KL24*100*((100/MAX(EX$9:EX$497)+100/MAX(EZ$9:EZ$497))))+($RL$4*KM24*100*((100/MAX(EX$9:EX$497)+100/MAX(EZ$9:EZ$497))))+($RL$4*KN24*100*((100/MAX(EX$9:EX$497)+100/MAX(EZ$9:EZ$497))))+($RL$4*KO24*100*((100/MAX(EX$9:EX$497)+100/MAX(EZ$9:EZ$497))))+($RL$4*KP24*100*((100/MAX(EX$9:EX$497)+100/MAX(EZ$9:EZ$497))))+($RL$4*KQ24*100*((100/MAX(EX$9:EX$497)+100/MAX(EZ$9:EZ$497))))+($RL$4*KR24*100*((100/MAX(EX$9:EX$497)+100/MAX(EZ$9:EZ$497))))+($RL$4*KS24*100*((100/MAX(EX$9:EX$497)+100/MAX(EZ$9:EZ$497))))+($RL$4*KV24*100*((100/MAX(EX$9:EX$497)+100/MAX(EZ$9:EZ$497))))) * (($RO$3+$RO$4)/6)</f>
        <v>0</v>
      </c>
      <c r="RR24" s="115">
        <f>(($RL$4*KW24*100*((100/MAX(EX$9:EX$497)+100/MAX(EZ$9:EZ$497))))) * ($RO$3/2) + (($RL$4*KX24*100*((100/MAX(EX$9:EX$497)+100/MAX(EZ$9:EZ$497))))+($RL$4*KY24*100*((100/MAX(EX$9:EX$497)+100/MAX(EZ$9:EZ$497))))+($RL$4*KZ24*100*((100/MAX(EX$9:EX$497)+100/MAX(EZ$9:EZ$497))))+($RL$4*LA24*100*((100/MAX(EX$9:EX$497)+100/MAX(EZ$9:EZ$497))))+($RL$4*LB24*100*((100/MAX(EX$9:EX$497)+100/MAX(EZ$9:EZ$497))))+($RL$4*LC24*100*((100/MAX(EX$9:EX$497)+100/MAX(EZ$9:EZ$497))))) * (($RO$3+$RO$4)/6)</f>
        <v>0</v>
      </c>
      <c r="RS24" s="119">
        <f>(($RL$4*LD24*100*((100/MAX(EX$9:EX$497)+100/MAX(EZ$9:EZ$497))))+($RL$4*LE24*100*((100/MAX(EX$9:EX$497)+100/MAX(EZ$9:EZ$497))))) * (($RO$3+$RO$4)/6)</f>
        <v>0</v>
      </c>
      <c r="RT24" s="118">
        <f>($RJ$4*LH24*100*(100/MAX(EV$9:EV$497)))+($RJ$4*LI24*100*(100/MAX(EV$9:EV$497)))</f>
        <v>0</v>
      </c>
      <c r="RU24" s="119">
        <f>($RJ$4*LJ24*(100/MAX(EV$9:EV$497)))/2 + ($RL$3*LK24*(100/MAX(EW$9:EW$497))) + ($RJ$4*LL24*(100/MAX(EV$9:EV$497)))/4 + ($RL$3*LM24*(100/MAX(EW$9:EW$497)))</f>
        <v>0</v>
      </c>
      <c r="RV24" s="118">
        <f>($RJ$4*LN24*100*100/MAX(EV$9:EV$497)/2)+($RJ$4*LO24*100*100/MAX(EV$9:EV$497)/2)+($RJ$4*LP24*100*100/MAX(EV$9:EV$497))+($RJ$4*LQ24*100*100/MAX(EV$9:EV$497))+($RJ$4*LR24*100*100/MAX(EV$9:EV$497))</f>
        <v>0</v>
      </c>
      <c r="RW24" s="115">
        <f>($RJ$4*LS24*100*100/MAX(EV$9:EV$497)) + (($RJ$4*LT24*100*100/MAX(EV$9:EV$497))+($RJ$4*LU24*100*100/MAX(EV$9:EV$497))+($RJ$4*LV24*100*100/MAX(EV$9:EV$497))+($RJ$4*LW24*100*100/MAX(EV$9:EV$497))+($RJ$4*LX24*100*100/MAX(EV$9:EV$497))+($RJ$4*LY24*100*100/MAX(EV$9:EV$497))+($RJ$4*LZ24*100*100/MAX(EV$9:EV$497))+($RJ$4*MA24*100*100/MAX(EV$9:EV$497)))/2</f>
        <v>0</v>
      </c>
      <c r="RX24" s="119">
        <f>($RJ$4*MB24*100*100/MAX(EV$9:EV$497))+($RJ$4*MC24*100*100/MAX(EV$9:EV$497))+($RJ$4*MD24*100*100/MAX(EV$9:EV$497))+($RJ$4*ME24*100*100/MAX(EV$9:EV$497))+($RJ$4*MF24*100*100/MAX(EV$9:EV$497))+($RJ$4*MG24*100*100/MAX(EV$9:EV$497))+($RJ$4*MH24*100*100/MAX(EV$9:EV$497))+($RJ$4*MI24*100*100/MAX(EV$9:EV$497))+($RJ$4*MJ24*100*100/MAX(EV$9:EV$497))+($RJ$4*MK24*100*100/MAX(EV$9:EV$497))+($RJ$4*ML24*100*100/MAX(EV$9:EV$497))+($RJ$4*MM24*100*100/MAX(EV$9:EV$497))+($RJ$4*MN24*100*100/MAX(EV$9:EV$497))</f>
        <v>0</v>
      </c>
      <c r="RY24" s="118">
        <f>($RJ$4*MQ24*100*100/MAX(EV$9:EV$497))/2 + (($RJ$4*MR24*100*100/MAX(EV$9:EV$497))+($RJ$4*MS24*100*100/MAX(EV$9:EV$497))+($RJ$4*MT24*100*100/MAX(EV$9:EV$497))+($RJ$4*MU24*100*100/MAX(EV$9:EV$497))+($RJ$4*MV24*100*100/MAX(EV$9:EV$497))+($RJ$4*MW24*100*100/MAX(EV$9:EV$497))+($RJ$4*MX24*100*100/MAX(EV$9:EV$497))+($RJ$4*MY24*100*100/MAX(EV$9:EV$497))+($RJ$4*MZ24*100*100/MAX(EV$9:EV$497))+($RJ$4*NA24*100*100/MAX(EV$9:EV$497))+($RJ$4*NB24*100*100/MAX(EV$9:EV$497))+($RJ$4*NC24*100*100/MAX(EV$9:EV$497))+($RJ$4*ND24*100*100/MAX(EV$9:EV$497))+($RJ$4*NG24*100*100/MAX(EV$9:EV$497)))/4</f>
        <v>0</v>
      </c>
      <c r="RZ24" s="115">
        <f>($RJ$4*NH24*100*100/MAX(EV$9:EV$497))/2 + (($RJ$4*NI24*100*100/MAX(EV$9:EV$497))+($RJ$4*NJ24*100*100/MAX(EV$9:EV$497))+($RJ$4*NK24*100*100/MAX(EV$9:EV$497))+($RJ$4*NL24*100*100/MAX(EV$9:EV$497))+($RJ$4*NM24*100*100/MAX(EV$9:EV$497))+($RJ$4*NN24*100*100/MAX(EV$9:EV$497)))/4</f>
        <v>0</v>
      </c>
      <c r="SA24" s="117">
        <f>(($RJ$4*NO24*100*100/MAX(EV$9:EV$497))+($RJ$4*NP24*100*100/MAX(EV$9:EV$497)))/4</f>
        <v>0</v>
      </c>
      <c r="SB24" s="118">
        <f t="shared" si="54"/>
        <v>0</v>
      </c>
      <c r="SC24" s="115">
        <f t="shared" si="55"/>
        <v>0</v>
      </c>
      <c r="SD24" s="115">
        <f t="shared" si="56"/>
        <v>0</v>
      </c>
      <c r="SE24" s="115">
        <f t="shared" si="57"/>
        <v>0</v>
      </c>
      <c r="SF24" s="115">
        <f t="shared" si="58"/>
        <v>0</v>
      </c>
      <c r="SG24" s="115">
        <f t="shared" si="59"/>
        <v>0</v>
      </c>
      <c r="SH24" s="115">
        <f>ROUND(SB24/MAX(SB$9:SB$497)*100,0)</f>
        <v>0</v>
      </c>
      <c r="SI24" s="115">
        <f>ROUND(SC24/MAX(SC$9:SC$497)*100,0)</f>
        <v>0</v>
      </c>
      <c r="SJ24" s="115">
        <f>ROUND(SD24/MAX(SD$9:SD$497)*100,0)</f>
        <v>0</v>
      </c>
      <c r="SK24" s="115">
        <f>ROUND(SE24/MAX(SE$9:SE$497)*100,0)</f>
        <v>0</v>
      </c>
      <c r="SL24" s="115">
        <f>ROUND(SF24/MAX(SF$9:SF$497)*100,0)</f>
        <v>0</v>
      </c>
      <c r="SM24" s="121">
        <f>ROUND(SG24/MAX(SG$9:SG$497)*100,0)</f>
        <v>0</v>
      </c>
      <c r="SN24" s="115">
        <f>ROUND(AVERAGEIF($ES$9:$ES$497,$ES24,SH$9:SH$497),0)</f>
        <v>24</v>
      </c>
      <c r="SO24" s="115">
        <f>ROUND(AVERAGEIF($ES$9:$ES$497,$ES24,SI$9:SI$497),0)</f>
        <v>22</v>
      </c>
      <c r="SP24" s="115">
        <f>ROUND(AVERAGEIF($ES$9:$ES$497,$ES24,SJ$9:SJ$497),0)</f>
        <v>5</v>
      </c>
      <c r="SQ24" s="115">
        <f>ROUND(AVERAGEIF($ES$9:$ES$497,$ES24,SK$9:SK$497),0)</f>
        <v>19</v>
      </c>
      <c r="SR24" s="115">
        <f>ROUND(AVERAGEIF($ES$9:$ES$497,$ES24,SL$9:SL$497),0)</f>
        <v>8</v>
      </c>
      <c r="SS24" s="121">
        <f>ROUND(AVERAGEIF($ES$9:$ES$497,$ES24,SM$9:SM$497),0)</f>
        <v>6</v>
      </c>
      <c r="ST24" s="114">
        <f>RANK(SB24,SB$9:SB$497,0)</f>
        <v>323</v>
      </c>
      <c r="SU24" s="115">
        <f>RANK(SC24,SC$9:SC$497,0)</f>
        <v>320</v>
      </c>
      <c r="SV24" s="115">
        <f>RANK(SD24,SD$9:SD$497,0)</f>
        <v>320</v>
      </c>
      <c r="SW24" s="115">
        <f>RANK(SE24,SE$9:SE$497,0)</f>
        <v>320</v>
      </c>
      <c r="SX24" s="115">
        <f>RANK(SF24,SF$9:SF$497,0)</f>
        <v>317</v>
      </c>
      <c r="SY24" s="115">
        <f>RANK(SG24,SG$9:SG$497,0)</f>
        <v>308</v>
      </c>
      <c r="SZ24" s="115">
        <f>COUNTIFS(SB$9:SB$497,"&gt;"&amp;SB24,$ES$9:$ES$497,$ES24)+1</f>
        <v>72</v>
      </c>
      <c r="TA24" s="115">
        <f>COUNTIFS(SC$9:SC$497,"&gt;"&amp;SC24,$ES$9:$ES$497,$ES24)+1</f>
        <v>72</v>
      </c>
      <c r="TB24" s="115">
        <f>COUNTIFS(SD$9:SD$497,"&gt;"&amp;SD24,$ES$9:$ES$497,$ES24)+1</f>
        <v>72</v>
      </c>
      <c r="TC24" s="115">
        <f>COUNTIFS(SE$9:SE$497,"&gt;"&amp;SE24,$ES$9:$ES$497,$ES24)+1</f>
        <v>72</v>
      </c>
      <c r="TD24" s="115">
        <f>COUNTIFS(SF$9:SF$497,"&gt;"&amp;SF24,$ES$9:$ES$497,$ES24)+1</f>
        <v>72</v>
      </c>
      <c r="TE24" s="117">
        <f>COUNTIFS(SG$9:SG$497,"&gt;"&amp;SG24,$ES$9:$ES$497,$ES24)+1</f>
        <v>70</v>
      </c>
      <c r="TF24" s="118">
        <f t="shared" si="60"/>
        <v>9</v>
      </c>
      <c r="TG24" s="115">
        <f t="shared" si="61"/>
        <v>8</v>
      </c>
      <c r="TH24" s="115">
        <f t="shared" si="62"/>
        <v>7</v>
      </c>
      <c r="TI24" s="115">
        <f t="shared" si="63"/>
        <v>8</v>
      </c>
      <c r="TJ24" s="115">
        <f t="shared" si="64"/>
        <v>8</v>
      </c>
      <c r="TK24" s="115">
        <f t="shared" si="65"/>
        <v>9</v>
      </c>
      <c r="TL24" s="117">
        <f t="shared" si="66"/>
        <v>8</v>
      </c>
      <c r="TM24" s="118">
        <f>ROUND(TF24/MAX(TF$9:TF$497)*100,0)</f>
        <v>5</v>
      </c>
      <c r="TN24" s="115">
        <f>ROUND(TG24/MAX(TG$9:TG$497)*100,0)</f>
        <v>4</v>
      </c>
      <c r="TO24" s="115">
        <f>ROUND(TH24/MAX(TH$9:TH$497)*100,0)</f>
        <v>4</v>
      </c>
      <c r="TP24" s="115">
        <f>ROUND(TI24/MAX(TI$9:TI$497)*100,0)</f>
        <v>4</v>
      </c>
      <c r="TQ24" s="115">
        <f>ROUND(TJ24/MAX(TJ$9:TJ$497)*100,0)</f>
        <v>4</v>
      </c>
      <c r="TR24" s="115">
        <f>ROUND(TK24/MAX(TK$9:TK$497)*100,0)</f>
        <v>5</v>
      </c>
      <c r="TS24" s="119">
        <f>ROUND(TL24/MAX(TL$9:TL$497)*100,0)</f>
        <v>4</v>
      </c>
      <c r="TT24" s="120">
        <f>RANK(TM24,TM$9:TM$497,0)</f>
        <v>427</v>
      </c>
      <c r="TU24" s="115">
        <f>RANK(TN24,TN$9:TN$497,0)</f>
        <v>425</v>
      </c>
      <c r="TV24" s="115">
        <f>RANK(TO24,TO$9:TO$497,0)</f>
        <v>422</v>
      </c>
      <c r="TW24" s="115">
        <f>RANK(TP24,TP$9:TP$497,0)</f>
        <v>425</v>
      </c>
      <c r="TX24" s="115">
        <f>RANK(TQ24,TQ$9:TQ$497,0)</f>
        <v>424</v>
      </c>
      <c r="TY24" s="115">
        <f>RANK(TR24,TR$9:TR$497,0)</f>
        <v>420</v>
      </c>
      <c r="TZ24" s="121">
        <f>RANK(TS24,TS$9:TS$497,0)</f>
        <v>423</v>
      </c>
      <c r="UA24" s="123"/>
      <c r="UB24" s="7" t="s">
        <v>1</v>
      </c>
    </row>
    <row r="25" spans="1:548" x14ac:dyDescent="0.15">
      <c r="A25" s="183">
        <v>17</v>
      </c>
      <c r="B25" s="203" t="s">
        <v>589</v>
      </c>
      <c r="C25" s="63"/>
      <c r="D25" s="63"/>
      <c r="E25" s="64" t="s">
        <v>518</v>
      </c>
      <c r="F25" s="65">
        <v>12</v>
      </c>
      <c r="G25" s="65" t="s">
        <v>547</v>
      </c>
      <c r="H25" s="65"/>
      <c r="I25" s="66" t="s">
        <v>521</v>
      </c>
      <c r="J25" s="67" t="s">
        <v>521</v>
      </c>
      <c r="K25" s="67" t="s">
        <v>521</v>
      </c>
      <c r="L25" s="67" t="s">
        <v>521</v>
      </c>
      <c r="M25" s="67" t="s">
        <v>521</v>
      </c>
      <c r="N25" s="67" t="s">
        <v>521</v>
      </c>
      <c r="O25" s="67" t="s">
        <v>521</v>
      </c>
      <c r="P25" s="67" t="s">
        <v>520</v>
      </c>
      <c r="Q25" s="67" t="s">
        <v>520</v>
      </c>
      <c r="R25" s="68" t="s">
        <v>520</v>
      </c>
      <c r="S25" s="69" t="s">
        <v>520</v>
      </c>
      <c r="T25" s="67" t="s">
        <v>520</v>
      </c>
      <c r="U25" s="67" t="s">
        <v>521</v>
      </c>
      <c r="V25" s="67" t="s">
        <v>521</v>
      </c>
      <c r="W25" s="67" t="s">
        <v>521</v>
      </c>
      <c r="X25" s="67" t="s">
        <v>521</v>
      </c>
      <c r="Y25" s="67" t="s">
        <v>521</v>
      </c>
      <c r="Z25" s="67" t="s">
        <v>521</v>
      </c>
      <c r="AA25" s="67" t="s">
        <v>521</v>
      </c>
      <c r="AB25" s="68" t="s">
        <v>521</v>
      </c>
      <c r="AC25" s="69" t="s">
        <v>521</v>
      </c>
      <c r="AD25" s="67" t="s">
        <v>521</v>
      </c>
      <c r="AE25" s="67" t="s">
        <v>521</v>
      </c>
      <c r="AF25" s="67" t="s">
        <v>521</v>
      </c>
      <c r="AG25" s="67" t="s">
        <v>521</v>
      </c>
      <c r="AH25" s="67" t="s">
        <v>521</v>
      </c>
      <c r="AI25" s="67" t="s">
        <v>521</v>
      </c>
      <c r="AJ25" s="67" t="s">
        <v>521</v>
      </c>
      <c r="AK25" s="67" t="s">
        <v>521</v>
      </c>
      <c r="AL25" s="68" t="s">
        <v>521</v>
      </c>
      <c r="AM25" s="69" t="s">
        <v>521</v>
      </c>
      <c r="AN25" s="67" t="s">
        <v>521</v>
      </c>
      <c r="AO25" s="67" t="s">
        <v>521</v>
      </c>
      <c r="AP25" s="67" t="s">
        <v>521</v>
      </c>
      <c r="AQ25" s="67" t="s">
        <v>521</v>
      </c>
      <c r="AR25" s="67" t="s">
        <v>521</v>
      </c>
      <c r="AS25" s="67" t="s">
        <v>521</v>
      </c>
      <c r="AT25" s="67" t="s">
        <v>521</v>
      </c>
      <c r="AU25" s="67" t="s">
        <v>521</v>
      </c>
      <c r="AV25" s="68" t="s">
        <v>521</v>
      </c>
      <c r="AW25" s="69" t="s">
        <v>521</v>
      </c>
      <c r="AX25" s="67" t="s">
        <v>521</v>
      </c>
      <c r="AY25" s="67" t="s">
        <v>521</v>
      </c>
      <c r="AZ25" s="67" t="s">
        <v>521</v>
      </c>
      <c r="BA25" s="67" t="s">
        <v>521</v>
      </c>
      <c r="BB25" s="67" t="s">
        <v>521</v>
      </c>
      <c r="BC25" s="67" t="s">
        <v>521</v>
      </c>
      <c r="BD25" s="67" t="s">
        <v>521</v>
      </c>
      <c r="BE25" s="67" t="s">
        <v>521</v>
      </c>
      <c r="BF25" s="68" t="s">
        <v>521</v>
      </c>
      <c r="BG25" s="69" t="s">
        <v>521</v>
      </c>
      <c r="BH25" s="67" t="s">
        <v>521</v>
      </c>
      <c r="BI25" s="67" t="s">
        <v>521</v>
      </c>
      <c r="BJ25" s="67" t="s">
        <v>521</v>
      </c>
      <c r="BK25" s="67" t="s">
        <v>521</v>
      </c>
      <c r="BL25" s="67" t="s">
        <v>521</v>
      </c>
      <c r="BM25" s="67" t="s">
        <v>521</v>
      </c>
      <c r="BN25" s="67" t="s">
        <v>521</v>
      </c>
      <c r="BO25" s="67" t="s">
        <v>521</v>
      </c>
      <c r="BP25" s="68" t="s">
        <v>521</v>
      </c>
      <c r="BQ25" s="70" t="s">
        <v>521</v>
      </c>
      <c r="BR25" s="67" t="s">
        <v>521</v>
      </c>
      <c r="BS25" s="67" t="s">
        <v>521</v>
      </c>
      <c r="BT25" s="67" t="s">
        <v>521</v>
      </c>
      <c r="BU25" s="67" t="s">
        <v>521</v>
      </c>
      <c r="BV25" s="67" t="s">
        <v>521</v>
      </c>
      <c r="BW25" s="67" t="s">
        <v>521</v>
      </c>
      <c r="BX25" s="67" t="s">
        <v>521</v>
      </c>
      <c r="BY25" s="67" t="s">
        <v>521</v>
      </c>
      <c r="BZ25" s="68" t="s">
        <v>521</v>
      </c>
      <c r="CA25" s="69" t="s">
        <v>521</v>
      </c>
      <c r="CB25" s="67" t="s">
        <v>521</v>
      </c>
      <c r="CC25" s="67" t="s">
        <v>521</v>
      </c>
      <c r="CD25" s="67" t="s">
        <v>521</v>
      </c>
      <c r="CE25" s="67" t="s">
        <v>521</v>
      </c>
      <c r="CF25" s="67" t="s">
        <v>521</v>
      </c>
      <c r="CG25" s="67" t="s">
        <v>521</v>
      </c>
      <c r="CH25" s="67" t="s">
        <v>521</v>
      </c>
      <c r="CI25" s="67" t="s">
        <v>521</v>
      </c>
      <c r="CJ25" s="68" t="s">
        <v>521</v>
      </c>
      <c r="CK25" s="69" t="s">
        <v>521</v>
      </c>
      <c r="CL25" s="67" t="s">
        <v>521</v>
      </c>
      <c r="CM25" s="67" t="s">
        <v>521</v>
      </c>
      <c r="CN25" s="67" t="s">
        <v>521</v>
      </c>
      <c r="CO25" s="67" t="s">
        <v>521</v>
      </c>
      <c r="CP25" s="67" t="s">
        <v>521</v>
      </c>
      <c r="CQ25" s="67" t="s">
        <v>521</v>
      </c>
      <c r="CR25" s="67" t="s">
        <v>521</v>
      </c>
      <c r="CS25" s="67" t="s">
        <v>521</v>
      </c>
      <c r="CT25" s="68" t="s">
        <v>521</v>
      </c>
      <c r="CU25" s="69" t="s">
        <v>521</v>
      </c>
      <c r="CV25" s="67" t="s">
        <v>521</v>
      </c>
      <c r="CW25" s="67" t="s">
        <v>521</v>
      </c>
      <c r="CX25" s="67" t="s">
        <v>521</v>
      </c>
      <c r="CY25" s="67" t="s">
        <v>521</v>
      </c>
      <c r="CZ25" s="67" t="s">
        <v>521</v>
      </c>
      <c r="DA25" s="67" t="s">
        <v>521</v>
      </c>
      <c r="DB25" s="67" t="s">
        <v>521</v>
      </c>
      <c r="DC25" s="67" t="s">
        <v>521</v>
      </c>
      <c r="DD25" s="68" t="s">
        <v>521</v>
      </c>
      <c r="DE25" s="69" t="s">
        <v>521</v>
      </c>
      <c r="DF25" s="71" t="s">
        <v>521</v>
      </c>
      <c r="DG25" s="67" t="s">
        <v>521</v>
      </c>
      <c r="DH25" s="67" t="s">
        <v>521</v>
      </c>
      <c r="DI25" s="67" t="s">
        <v>521</v>
      </c>
      <c r="DJ25" s="67" t="s">
        <v>521</v>
      </c>
      <c r="DK25" s="67" t="s">
        <v>521</v>
      </c>
      <c r="DL25" s="67" t="s">
        <v>521</v>
      </c>
      <c r="DM25" s="67" t="s">
        <v>521</v>
      </c>
      <c r="DN25" s="68" t="s">
        <v>521</v>
      </c>
      <c r="DO25" s="70" t="s">
        <v>521</v>
      </c>
      <c r="DP25" s="71" t="s">
        <v>521</v>
      </c>
      <c r="DQ25" s="67" t="s">
        <v>521</v>
      </c>
      <c r="DR25" s="67" t="s">
        <v>521</v>
      </c>
      <c r="DS25" s="67" t="s">
        <v>521</v>
      </c>
      <c r="DT25" s="67" t="s">
        <v>521</v>
      </c>
      <c r="DU25" s="67" t="s">
        <v>521</v>
      </c>
      <c r="DV25" s="67" t="s">
        <v>521</v>
      </c>
      <c r="DW25" s="67" t="s">
        <v>521</v>
      </c>
      <c r="DX25" s="72" t="s">
        <v>521</v>
      </c>
      <c r="DY25" s="73" t="s">
        <v>522</v>
      </c>
      <c r="DZ25" s="74">
        <v>2</v>
      </c>
      <c r="EA25" s="74">
        <v>3</v>
      </c>
      <c r="EB25" s="74">
        <v>3</v>
      </c>
      <c r="EC25" s="75">
        <v>4</v>
      </c>
      <c r="ED25" s="76" t="s">
        <v>522</v>
      </c>
      <c r="EE25" s="74">
        <f t="shared" si="16"/>
        <v>2</v>
      </c>
      <c r="EF25" s="74">
        <f t="shared" si="17"/>
        <v>6</v>
      </c>
      <c r="EG25" s="74">
        <f t="shared" si="18"/>
        <v>18</v>
      </c>
      <c r="EH25" s="77">
        <f t="shared" si="19"/>
        <v>72</v>
      </c>
      <c r="EI25" s="73">
        <v>90</v>
      </c>
      <c r="EJ25" s="74">
        <v>130</v>
      </c>
      <c r="EK25" s="74">
        <v>250</v>
      </c>
      <c r="EL25" s="74">
        <v>360</v>
      </c>
      <c r="EM25" s="75">
        <v>1250</v>
      </c>
      <c r="EN25" s="78">
        <v>1</v>
      </c>
      <c r="EO25" s="79">
        <f t="shared" si="20"/>
        <v>0.72222222222222221</v>
      </c>
      <c r="EP25" s="79">
        <f t="shared" si="21"/>
        <v>0.46296296296296291</v>
      </c>
      <c r="EQ25" s="79">
        <f t="shared" si="22"/>
        <v>0.22222222222222221</v>
      </c>
      <c r="ER25" s="80">
        <f t="shared" si="23"/>
        <v>0.19290123456790123</v>
      </c>
      <c r="ES25" s="128" t="s">
        <v>534</v>
      </c>
      <c r="ET25" s="82"/>
      <c r="EU25" s="83">
        <v>4</v>
      </c>
      <c r="EV25" s="73">
        <v>8</v>
      </c>
      <c r="EW25" s="74">
        <v>5</v>
      </c>
      <c r="EX25" s="74">
        <v>15</v>
      </c>
      <c r="EY25" s="74">
        <v>5</v>
      </c>
      <c r="EZ25" s="74">
        <v>2</v>
      </c>
      <c r="FA25" s="74">
        <v>2</v>
      </c>
      <c r="FB25" s="74">
        <v>12</v>
      </c>
      <c r="FC25" s="74">
        <v>19</v>
      </c>
      <c r="FD25" s="74">
        <f t="shared" si="24"/>
        <v>17</v>
      </c>
      <c r="FE25" s="84">
        <f t="shared" si="25"/>
        <v>34</v>
      </c>
      <c r="FF25" s="73">
        <f>RANK(EV25,$EV$9:$EV$497,0)</f>
        <v>432</v>
      </c>
      <c r="FG25" s="74">
        <f>RANK(EW25,$EW$9:$EW$497,0)</f>
        <v>433</v>
      </c>
      <c r="FH25" s="74">
        <f>RANK(EX25,$EX$9:$EX$497,0)</f>
        <v>349</v>
      </c>
      <c r="FI25" s="74">
        <f>RANK(EY25,$EY$9:$EY$497,0)</f>
        <v>423</v>
      </c>
      <c r="FJ25" s="74">
        <f>RANK(EZ25,$EZ$9:$EZ$497,0)</f>
        <v>435</v>
      </c>
      <c r="FK25" s="74">
        <f>RANK(FA25,$FA$9:$FA$497,0)</f>
        <v>430</v>
      </c>
      <c r="FL25" s="74">
        <f>RANK(FB25,$FB$9:$FB$497,0)</f>
        <v>369</v>
      </c>
      <c r="FM25" s="74">
        <f>RANK(FC25,$FC$9:$FC$497,0)</f>
        <v>339</v>
      </c>
      <c r="FN25" s="74">
        <f>RANK(FD25,$FD$9:$FD$497,0)</f>
        <v>406</v>
      </c>
      <c r="FO25" s="84">
        <f>RANK(FE25,$FE$9:$FE$497,0)</f>
        <v>364</v>
      </c>
      <c r="FP25" s="73">
        <f>COUNTIFS($EV$9:$EV$497,"&gt;"&amp;EV25,$ES$9:$ES$497,ES25)+1</f>
        <v>86</v>
      </c>
      <c r="FQ25" s="74">
        <f>COUNTIFS($EW$9:$EW$497,"&gt;"&amp;EW25,$ES$9:$ES$497,ES25)+1</f>
        <v>83</v>
      </c>
      <c r="FR25" s="74">
        <f>COUNTIFS($EX$9:$EX$497,"&gt;"&amp;EX25,$ES$9:$ES$497,ES25)+1</f>
        <v>81</v>
      </c>
      <c r="FS25" s="74">
        <f>COUNTIFS($EY$9:$EY$497,"&gt;"&amp;EY25,$ES$9:$ES$497,ES25)+1</f>
        <v>82</v>
      </c>
      <c r="FT25" s="74">
        <f>COUNTIFS($EZ$9:$EZ$497,"&gt;"&amp;EZ25,$ES$9:$ES$497,ES25)+1</f>
        <v>84</v>
      </c>
      <c r="FU25" s="74">
        <f>COUNTIFS($FA$9:$FA$497,"&gt;"&amp;FA25,$ES$9:$ES$497,ES25)+1</f>
        <v>84</v>
      </c>
      <c r="FV25" s="74">
        <f>COUNTIFS($FB$9:$FB$497,"&gt;"&amp;FB25,$ES$9:$ES$497,ES25)+1</f>
        <v>82</v>
      </c>
      <c r="FW25" s="74">
        <f>COUNTIFS($FC$9:$FC$497,"&gt;"&amp;FC25,$ES$9:$ES$497,ES25)+1</f>
        <v>81</v>
      </c>
      <c r="FX25" s="74">
        <f>COUNTIFS($FD$9:$FD$497,"&gt;"&amp;FD25,$ES$9:$ES$497,ES25)+1</f>
        <v>82</v>
      </c>
      <c r="FY25" s="84">
        <f>COUNTIFS($FE$9:$FE$497,"&gt;"&amp;FE25,$ES$9:$ES$497,ES25)+1</f>
        <v>81</v>
      </c>
      <c r="FZ25" s="85">
        <f t="shared" si="26"/>
        <v>0.67</v>
      </c>
      <c r="GA25" s="86">
        <f t="shared" si="27"/>
        <v>0.42</v>
      </c>
      <c r="GB25" s="86">
        <f t="shared" si="28"/>
        <v>1.25</v>
      </c>
      <c r="GC25" s="86">
        <f t="shared" si="29"/>
        <v>0.42</v>
      </c>
      <c r="GD25" s="86">
        <f t="shared" si="30"/>
        <v>0.17</v>
      </c>
      <c r="GE25" s="86">
        <f t="shared" si="31"/>
        <v>0.17</v>
      </c>
      <c r="GF25" s="86">
        <f t="shared" si="32"/>
        <v>1</v>
      </c>
      <c r="GG25" s="86">
        <f t="shared" si="33"/>
        <v>1.58</v>
      </c>
      <c r="GH25" s="86">
        <f t="shared" si="34"/>
        <v>1.42</v>
      </c>
      <c r="GI25" s="87">
        <f t="shared" si="35"/>
        <v>2.83</v>
      </c>
      <c r="GJ25" s="85">
        <f>ROUND(((FZ25-AVERAGE(FZ$9:FZ$497))/STDEVP(FZ$9:FZ$497)*10+50),2)</f>
        <v>38.450000000000003</v>
      </c>
      <c r="GK25" s="86">
        <f>ROUND(((GA25-AVERAGE(GA$9:GA$497))/STDEVP(GA$9:GA$497)*10+50),2)</f>
        <v>41.92</v>
      </c>
      <c r="GL25" s="86">
        <f>ROUND(((GB25-AVERAGE(GB$9:GB$497))/STDEVP(GB$9:GB$497)*10+50),2)</f>
        <v>75.06</v>
      </c>
      <c r="GM25" s="86">
        <f>ROUND(((GC25-AVERAGE(GC$9:GC$497))/STDEVP(GC$9:GC$497)*10+50),2)</f>
        <v>44.68</v>
      </c>
      <c r="GN25" s="86">
        <f>ROUND(((GD25-AVERAGE(GD$9:GD$497))/STDEVP(GD$9:GD$497)*10+50),2)</f>
        <v>42.39</v>
      </c>
      <c r="GO25" s="86">
        <f>ROUND(((GE25-AVERAGE(GE$9:GE$497))/STDEVP(GE$9:GE$497)*10+50),2)</f>
        <v>43.52</v>
      </c>
      <c r="GP25" s="86">
        <f>ROUND(((GF25-AVERAGE(GF$9:GF$497))/STDEVP(GF$9:GF$497)*10+50),2)</f>
        <v>61.5</v>
      </c>
      <c r="GQ25" s="86">
        <f>ROUND(((GG25-AVERAGE(GG$9:GG$497))/STDEVP(GG$9:GG$497)*10+50),2)</f>
        <v>79.69</v>
      </c>
      <c r="GR25" s="86">
        <f>ROUND(((GH25-AVERAGE(GH$9:GH$497))/STDEVP(GH$9:GH$497)*10+50),2)</f>
        <v>66.239999999999995</v>
      </c>
      <c r="GS25" s="87">
        <f>ROUND(((GI25-AVERAGE(GI$9:GI$497))/STDEVP(GI$9:GI$497)*10+50),2)</f>
        <v>83.93</v>
      </c>
      <c r="GT25" s="73">
        <f>RANK(GJ25,$GJ$9:$GJ$497,0)</f>
        <v>381</v>
      </c>
      <c r="GU25" s="74">
        <f>RANK(GK25,$GK$9:$GK$497,0)</f>
        <v>328</v>
      </c>
      <c r="GV25" s="74">
        <f>RANK(GL25,$GL$9:$GL$497,0)</f>
        <v>6</v>
      </c>
      <c r="GW25" s="74">
        <f>RANK(GM25,$GM$9:$GM$497,0)</f>
        <v>309</v>
      </c>
      <c r="GX25" s="74">
        <f>RANK(GN25,$GN$9:$GN$497,0)</f>
        <v>348</v>
      </c>
      <c r="GY25" s="74">
        <f>RANK(GO25,$GO$9:$GO$497,0)</f>
        <v>308</v>
      </c>
      <c r="GZ25" s="74">
        <f>RANK(GP25,$GP$9:$GP$497,0)</f>
        <v>50</v>
      </c>
      <c r="HA25" s="74">
        <f>RANK(GQ25,$GQ$9:$GQ$497,0)</f>
        <v>4</v>
      </c>
      <c r="HB25" s="74">
        <f>RANK(GR25,$GR$9:$GR$497,0)</f>
        <v>28</v>
      </c>
      <c r="HC25" s="84">
        <f>RANK(GS25,$GS$9:$GS$497,0)</f>
        <v>5</v>
      </c>
      <c r="HD25" s="85">
        <f>ROUND(AVERAGEIF($ES$9:$ES$497,$ES25,$FZ$9:$FZ$497),2)</f>
        <v>0.95</v>
      </c>
      <c r="HE25" s="86">
        <f>ROUND(AVERAGEIF($ES$9:$ES$497,$ES25,$GA$9:$GA$497),2)</f>
        <v>0.38</v>
      </c>
      <c r="HF25" s="86">
        <f>ROUND(AVERAGEIF($ES$9:$ES$497,$ES25,$GB$9:$GB$497),2)</f>
        <v>0.82</v>
      </c>
      <c r="HG25" s="86">
        <f>ROUND(AVERAGEIF($ES$9:$ES$497,$ES25,$GC$9:$GC$497),2)</f>
        <v>0.44</v>
      </c>
      <c r="HH25" s="86">
        <f>ROUND(AVERAGEIF($ES$9:$ES$497,$ES25,$GD$9:$GD$497),2)</f>
        <v>0.15</v>
      </c>
      <c r="HI25" s="86">
        <f>ROUND(AVERAGEIF($ES$9:$ES$497,$ES25,$GE$9:$GE$497),2)</f>
        <v>0.14000000000000001</v>
      </c>
      <c r="HJ25" s="86">
        <f>ROUND(AVERAGEIF($ES$9:$ES$497,$ES25,$GF$9:$GF$497),2)</f>
        <v>0.74</v>
      </c>
      <c r="HK25" s="86">
        <f>ROUND(AVERAGEIF($ES$9:$ES$497,$ES25,$GG$9:$GG$497),2)</f>
        <v>0.85</v>
      </c>
      <c r="HL25" s="86">
        <f>ROUND(AVERAGEIF($ES$9:$ES$497,$ES25,$GH$9:$GH$497),2)</f>
        <v>0.97</v>
      </c>
      <c r="HM25" s="87">
        <f>ROUND(AVERAGEIF($ES$9:$ES$497,$ES25,$GI$9:$GI$497),2)</f>
        <v>1.67</v>
      </c>
      <c r="HN25" s="88">
        <f t="shared" si="36"/>
        <v>-0.27999999999999992</v>
      </c>
      <c r="HO25" s="89">
        <f t="shared" si="37"/>
        <v>3.999999999999998E-2</v>
      </c>
      <c r="HP25" s="89">
        <f t="shared" si="38"/>
        <v>0.43000000000000005</v>
      </c>
      <c r="HQ25" s="89">
        <f t="shared" si="39"/>
        <v>-2.0000000000000018E-2</v>
      </c>
      <c r="HR25" s="89">
        <f t="shared" si="40"/>
        <v>2.0000000000000018E-2</v>
      </c>
      <c r="HS25" s="89">
        <f t="shared" si="41"/>
        <v>0.03</v>
      </c>
      <c r="HT25" s="89">
        <f t="shared" si="42"/>
        <v>0.26</v>
      </c>
      <c r="HU25" s="89">
        <f t="shared" si="43"/>
        <v>0.73000000000000009</v>
      </c>
      <c r="HV25" s="89">
        <f t="shared" si="44"/>
        <v>0.44999999999999996</v>
      </c>
      <c r="HW25" s="90">
        <f t="shared" si="45"/>
        <v>1.1600000000000001</v>
      </c>
      <c r="HX25" s="73">
        <f>COUNTIFS($FZ$9:$FZ$497,"&gt;"&amp;FZ25,$ES$9:$ES$497,$ES25)+1</f>
        <v>72</v>
      </c>
      <c r="HY25" s="74">
        <f>COUNTIFS($GA$9:$GA$497,"&gt;"&amp;GA25,$ES$9:$ES$497,$ES25)+1</f>
        <v>22</v>
      </c>
      <c r="HZ25" s="74">
        <f>COUNTIFS($GB$9:$GB$497,"&gt;"&amp;GB25,$ES$9:$ES$497,$ES25)+1</f>
        <v>5</v>
      </c>
      <c r="IA25" s="74">
        <f>COUNTIFS($GC$9:$GC$497,"&gt;"&amp;GC25,$ES$9:$ES$497,$ES25)+1</f>
        <v>45</v>
      </c>
      <c r="IB25" s="74">
        <f>COUNTIFS($GD$9:$GD$497,"&gt;"&amp;GD25,$ES$9:$ES$497,$ES25)+1</f>
        <v>16</v>
      </c>
      <c r="IC25" s="74">
        <f>COUNTIFS($GE$9:$GE$497,"&gt;"&amp;GE25,$ES$9:$ES$497,$ES25)+1</f>
        <v>16</v>
      </c>
      <c r="ID25" s="74">
        <f>COUNTIFS($GF$9:$GF$497,"&gt;"&amp;GF25,$ES$9:$ES$497,$ES25)+1</f>
        <v>7</v>
      </c>
      <c r="IE25" s="74">
        <f>COUNTIFS($GG$9:$GG$497,"&gt;"&amp;GG25,$ES$9:$ES$497,$ES25)+1</f>
        <v>4</v>
      </c>
      <c r="IF25" s="74">
        <f>COUNTIFS($GH$9:$GH$497,"&gt;"&amp;GH25,$ES$9:$ES$497,$ES25)+1</f>
        <v>5</v>
      </c>
      <c r="IG25" s="84">
        <f>COUNTIFS($GI$9:$GI$497,"&gt;"&amp;GI25,$ES$9:$ES$497,$ES25)+1</f>
        <v>5</v>
      </c>
      <c r="IH25" s="91"/>
      <c r="II25" s="79"/>
      <c r="IJ25" s="79"/>
      <c r="IK25" s="79"/>
      <c r="IL25" s="79"/>
      <c r="IM25" s="92"/>
      <c r="IN25" s="93"/>
      <c r="IO25" s="94"/>
      <c r="IP25" s="95"/>
      <c r="IQ25" s="79"/>
      <c r="IR25" s="79"/>
      <c r="IS25" s="79"/>
      <c r="IT25" s="79"/>
      <c r="IU25" s="79"/>
      <c r="IV25" s="79"/>
      <c r="IW25" s="96"/>
      <c r="IX25" s="93"/>
      <c r="IY25" s="79"/>
      <c r="IZ25" s="79"/>
      <c r="JA25" s="79"/>
      <c r="JB25" s="79"/>
      <c r="JC25" s="79"/>
      <c r="JD25" s="79"/>
      <c r="JE25" s="97"/>
      <c r="JF25" s="95"/>
      <c r="JG25" s="79"/>
      <c r="JH25" s="79"/>
      <c r="JI25" s="79"/>
      <c r="JJ25" s="79"/>
      <c r="JK25" s="79"/>
      <c r="JL25" s="79"/>
      <c r="JM25" s="96"/>
      <c r="JN25" s="93"/>
      <c r="JO25" s="79"/>
      <c r="JP25" s="79"/>
      <c r="JQ25" s="79"/>
      <c r="JR25" s="79"/>
      <c r="JS25" s="79"/>
      <c r="JT25" s="79"/>
      <c r="JU25" s="79"/>
      <c r="JV25" s="79"/>
      <c r="JW25" s="79"/>
      <c r="JX25" s="79"/>
      <c r="JY25" s="79"/>
      <c r="JZ25" s="97"/>
      <c r="KA25" s="93"/>
      <c r="KB25" s="79"/>
      <c r="KC25" s="79"/>
      <c r="KD25" s="79"/>
      <c r="KE25" s="97"/>
      <c r="KF25" s="95"/>
      <c r="KG25" s="79"/>
      <c r="KH25" s="79"/>
      <c r="KI25" s="79"/>
      <c r="KJ25" s="79"/>
      <c r="KK25" s="98"/>
      <c r="KL25" s="79"/>
      <c r="KM25" s="79"/>
      <c r="KN25" s="79"/>
      <c r="KO25" s="79"/>
      <c r="KP25" s="79"/>
      <c r="KQ25" s="79"/>
      <c r="KR25" s="79"/>
      <c r="KS25" s="96"/>
      <c r="KT25" s="96"/>
      <c r="KU25" s="96"/>
      <c r="KV25" s="96"/>
      <c r="KW25" s="93"/>
      <c r="KX25" s="79"/>
      <c r="KY25" s="79"/>
      <c r="KZ25" s="79"/>
      <c r="LA25" s="79"/>
      <c r="LB25" s="79"/>
      <c r="LC25" s="96"/>
      <c r="LD25" s="93"/>
      <c r="LE25" s="94"/>
      <c r="LF25" s="99"/>
      <c r="LG25" s="75"/>
      <c r="LH25" s="93"/>
      <c r="LI25" s="79"/>
      <c r="LJ25" s="74"/>
      <c r="LK25" s="74"/>
      <c r="LL25" s="74"/>
      <c r="LM25" s="100"/>
      <c r="LN25" s="95"/>
      <c r="LO25" s="79"/>
      <c r="LP25" s="79"/>
      <c r="LQ25" s="79"/>
      <c r="LR25" s="96"/>
      <c r="LS25" s="93"/>
      <c r="LT25" s="79"/>
      <c r="LU25" s="79"/>
      <c r="LV25" s="79"/>
      <c r="LW25" s="79"/>
      <c r="LX25" s="79"/>
      <c r="LY25" s="79"/>
      <c r="LZ25" s="79"/>
      <c r="MA25" s="97"/>
      <c r="MB25" s="95"/>
      <c r="MC25" s="79"/>
      <c r="MD25" s="79"/>
      <c r="ME25" s="79"/>
      <c r="MF25" s="79"/>
      <c r="MG25" s="79"/>
      <c r="MH25" s="79"/>
      <c r="MI25" s="79"/>
      <c r="MJ25" s="79"/>
      <c r="MK25" s="79"/>
      <c r="ML25" s="79"/>
      <c r="MM25" s="79"/>
      <c r="MN25" s="98"/>
      <c r="MO25" s="98"/>
      <c r="MP25" s="96"/>
      <c r="MQ25" s="93"/>
      <c r="MR25" s="79"/>
      <c r="MS25" s="79">
        <v>0.03</v>
      </c>
      <c r="MT25" s="79"/>
      <c r="MU25" s="79"/>
      <c r="MV25" s="98"/>
      <c r="MW25" s="79"/>
      <c r="MX25" s="79"/>
      <c r="MY25" s="79"/>
      <c r="MZ25" s="79"/>
      <c r="NA25" s="79"/>
      <c r="NB25" s="79"/>
      <c r="NC25" s="79"/>
      <c r="ND25" s="96"/>
      <c r="NE25" s="96"/>
      <c r="NF25" s="96"/>
      <c r="NG25" s="96"/>
      <c r="NH25" s="93"/>
      <c r="NI25" s="79"/>
      <c r="NJ25" s="79"/>
      <c r="NK25" s="79"/>
      <c r="NL25" s="79"/>
      <c r="NM25" s="79"/>
      <c r="NN25" s="94"/>
      <c r="NO25" s="93"/>
      <c r="NP25" s="80"/>
      <c r="NQ25" s="124" t="s">
        <v>585</v>
      </c>
      <c r="NR25" s="102" t="s">
        <v>592</v>
      </c>
      <c r="NS25" s="102"/>
      <c r="NT25" s="102" t="s">
        <v>593</v>
      </c>
      <c r="NU25" s="102"/>
      <c r="NV25" s="104">
        <v>43720</v>
      </c>
      <c r="NW25" s="102" t="s">
        <v>525</v>
      </c>
      <c r="NX25" s="125" t="s">
        <v>594</v>
      </c>
      <c r="NY25" s="126" t="s">
        <v>595</v>
      </c>
      <c r="NZ25" s="125" t="s">
        <v>594</v>
      </c>
      <c r="OA25" s="127"/>
      <c r="OB25" s="127"/>
      <c r="OC25" s="127"/>
      <c r="OD25" s="108">
        <f t="shared" si="46"/>
        <v>72</v>
      </c>
      <c r="OE25" s="109">
        <v>6</v>
      </c>
      <c r="OF25" s="110">
        <f t="shared" si="47"/>
        <v>90</v>
      </c>
      <c r="OG25" s="109">
        <v>6</v>
      </c>
      <c r="OH25" s="111">
        <f>ROUND(AVERAGEIF($ES$9:$ES$497,$ES25,EV$9:EV$497),0)</f>
        <v>70</v>
      </c>
      <c r="OI25" s="112">
        <f>ROUND(AVERAGEIF($ES$9:$ES$497,$ES25,EW$9:EW$497),0)</f>
        <v>29</v>
      </c>
      <c r="OJ25" s="112">
        <f>ROUND(AVERAGEIF($ES$9:$ES$497,$ES25,EX$9:EX$497),0)</f>
        <v>62</v>
      </c>
      <c r="OK25" s="112">
        <f>ROUND(AVERAGEIF($ES$9:$ES$497,$ES25,EY$9:EY$497),0)</f>
        <v>34</v>
      </c>
      <c r="OL25" s="112">
        <f>ROUND(AVERAGEIF($ES$9:$ES$497,$ES25,EZ$9:EZ$497),0)</f>
        <v>10</v>
      </c>
      <c r="OM25" s="112">
        <f>ROUND(AVERAGEIF($ES$9:$ES$497,$ES25,FA$9:FA$497),0)</f>
        <v>10</v>
      </c>
      <c r="ON25" s="112">
        <f>ROUND(AVERAGEIF($ES$9:$ES$497,$ES25,FB$9:FB$497),0)</f>
        <v>53</v>
      </c>
      <c r="OO25" s="112">
        <f>ROUND(AVERAGEIF($ES$9:$ES$497,$ES25,FC$9:FC$497),0)</f>
        <v>56</v>
      </c>
      <c r="OP25" s="112">
        <f>ROUND(AVERAGEIF($ES$9:$ES$497,$ES25,FD$9:FD$497),0)</f>
        <v>72</v>
      </c>
      <c r="OQ25" s="113">
        <f>ROUND(AVERAGEIF($ES$9:$ES$497,$ES25,FE$9:FE$497),0)</f>
        <v>118</v>
      </c>
      <c r="OR25" s="114">
        <f>ROUND(EV25/MAX(EV$9:EV$497)*100,0)</f>
        <v>4</v>
      </c>
      <c r="OS25" s="115">
        <f>ROUND(EW25/MAX(EW$9:EW$497)*100,0)</f>
        <v>4</v>
      </c>
      <c r="OT25" s="115">
        <f>ROUND(EX25/MAX(EX$9:EX$497)*100,0)</f>
        <v>13</v>
      </c>
      <c r="OU25" s="115">
        <f>ROUND(EY25/MAX(EY$9:EY$497)*100,0)</f>
        <v>3</v>
      </c>
      <c r="OV25" s="115">
        <f>ROUND(EZ25/MAX(EZ$9:EZ$497)*100,0)</f>
        <v>2</v>
      </c>
      <c r="OW25" s="115">
        <f>ROUND(FA25/MAX(FA$9:FA$497)*100,0)</f>
        <v>2</v>
      </c>
      <c r="OX25" s="115">
        <f>ROUND(FB25/MAX(FB$9:FB$497)*100,0)</f>
        <v>9</v>
      </c>
      <c r="OY25" s="116">
        <f>ROUND(FC25/MAX(FC$9:FC$497)*100,0)</f>
        <v>13</v>
      </c>
      <c r="OZ25" s="115">
        <f>ROUND(FD25/MAX(FD$9:FD$497)*100,0)</f>
        <v>11</v>
      </c>
      <c r="PA25" s="117">
        <f>ROUND(FE25/MAX(FE$9:FE$497)*100,0)</f>
        <v>14</v>
      </c>
      <c r="PB25" s="118">
        <f t="shared" si="48"/>
        <v>89</v>
      </c>
      <c r="PC25" s="115">
        <f t="shared" si="49"/>
        <v>56</v>
      </c>
      <c r="PD25" s="115">
        <f t="shared" si="50"/>
        <v>95</v>
      </c>
      <c r="PE25" s="115">
        <f t="shared" si="51"/>
        <v>115</v>
      </c>
      <c r="PF25" s="115">
        <f t="shared" si="52"/>
        <v>42</v>
      </c>
      <c r="PG25" s="119">
        <f t="shared" si="53"/>
        <v>37</v>
      </c>
      <c r="PH25" s="118">
        <f>ROUND(PB25/MAX(PB$9:PB$497)*100,0)</f>
        <v>11</v>
      </c>
      <c r="PI25" s="115">
        <f>ROUND(PC25/MAX(PC$9:PC$497)*100,0)</f>
        <v>7</v>
      </c>
      <c r="PJ25" s="115">
        <f>ROUND(PD25/MAX(PD$9:PD$497)*100,0)</f>
        <v>10</v>
      </c>
      <c r="PK25" s="115">
        <f>ROUND(PE25/MAX(PE$9:PE$497)*100,0)</f>
        <v>11</v>
      </c>
      <c r="PL25" s="115">
        <f>ROUND(PF25/MAX(PF$9:PF$497)*100,0)</f>
        <v>6</v>
      </c>
      <c r="PM25" s="119">
        <f>ROUND(PG25/MAX(PG$9:PG$497)*100,0)</f>
        <v>5</v>
      </c>
      <c r="PN25" s="118">
        <f>RANK(PH25,PH$9:PH$497,0)</f>
        <v>408</v>
      </c>
      <c r="PO25" s="115">
        <f>RANK(PI25,PI$9:PI$497,0)</f>
        <v>422</v>
      </c>
      <c r="PP25" s="115">
        <f>RANK(PJ25,PJ$9:PJ$497,0)</f>
        <v>419</v>
      </c>
      <c r="PQ25" s="115">
        <f>RANK(PK25,PK$9:PK$497,0)</f>
        <v>405</v>
      </c>
      <c r="PR25" s="115">
        <f>RANK(PL25,PL$9:PL$497,0)</f>
        <v>429</v>
      </c>
      <c r="PS25" s="119">
        <f>RANK(PM25,PM$9:PM$497,0)</f>
        <v>432</v>
      </c>
      <c r="PT25" s="120">
        <f>ROUND(FZ25/MAX(FZ$9:FZ$497)*100,0)</f>
        <v>37</v>
      </c>
      <c r="PU25" s="115">
        <f>ROUND(GA25/MAX(GA$9:GA$497)*100,0)</f>
        <v>24</v>
      </c>
      <c r="PV25" s="115">
        <f>ROUND(GB25/MAX(GB$9:GB$497)*100,0)</f>
        <v>91</v>
      </c>
      <c r="PW25" s="115">
        <f>ROUND(GC25/MAX(GC$9:GC$497)*100,0)</f>
        <v>33</v>
      </c>
      <c r="PX25" s="115">
        <f>ROUND(GD25/MAX(GD$9:GD$497)*100,0)</f>
        <v>9</v>
      </c>
      <c r="PY25" s="115">
        <f>ROUND(GE25/MAX(GE$9:GE$497)*100,0)</f>
        <v>10</v>
      </c>
      <c r="PZ25" s="115">
        <f>ROUND(GF25/MAX(GF$9:GF$497)*100,0)</f>
        <v>47</v>
      </c>
      <c r="QA25" s="116">
        <f>ROUND(GG25/MAX(GG$9:GG$497)*100,0)</f>
        <v>86</v>
      </c>
      <c r="QB25" s="115">
        <f>ROUND(GH25/MAX(GH$9:GH$497)*100,0)</f>
        <v>63</v>
      </c>
      <c r="QC25" s="121">
        <f>ROUND(GI25/MAX(GI$9:GI$497)*100,0)</f>
        <v>90</v>
      </c>
      <c r="QD25" s="120">
        <f>ROUND(AVERAGEIF($ES$9:$ES$497,$ES25,PT$9:PT$497),0)</f>
        <v>52</v>
      </c>
      <c r="QE25" s="120">
        <f>ROUND(AVERAGEIF($ES$9:$ES$497,$ES25,PU$9:PU$497),0)</f>
        <v>21</v>
      </c>
      <c r="QF25" s="120">
        <f>ROUND(AVERAGEIF($ES$9:$ES$497,$ES25,PV$9:PV$497),0)</f>
        <v>60</v>
      </c>
      <c r="QG25" s="120">
        <f>ROUND(AVERAGEIF($ES$9:$ES$497,$ES25,PW$9:PW$497),0)</f>
        <v>35</v>
      </c>
      <c r="QH25" s="120">
        <f>ROUND(AVERAGEIF($ES$9:$ES$497,$ES25,PX$9:PX$497),0)</f>
        <v>8</v>
      </c>
      <c r="QI25" s="120">
        <f>ROUND(AVERAGEIF($ES$9:$ES$497,$ES25,PY$9:PY$497),0)</f>
        <v>9</v>
      </c>
      <c r="QJ25" s="120">
        <f>ROUND(AVERAGEIF($ES$9:$ES$497,$ES25,PZ$9:PZ$497),0)</f>
        <v>35</v>
      </c>
      <c r="QK25" s="120">
        <f>ROUND(AVERAGEIF($ES$9:$ES$497,$ES25,QA$9:QA$497),0)</f>
        <v>46</v>
      </c>
      <c r="QL25" s="120">
        <f>ROUND(AVERAGEIF($ES$9:$ES$497,$ES25,QB$9:QB$497),0)</f>
        <v>43</v>
      </c>
      <c r="QM25" s="120">
        <f>ROUND(AVERAGEIF($ES$9:$ES$497,$ES25,QC$9:QC$497),0)</f>
        <v>53</v>
      </c>
      <c r="QN25" s="114">
        <f t="shared" si="69"/>
        <v>699</v>
      </c>
      <c r="QO25" s="115">
        <f t="shared" si="70"/>
        <v>371</v>
      </c>
      <c r="QP25" s="115">
        <f t="shared" si="71"/>
        <v>735</v>
      </c>
      <c r="QQ25" s="115">
        <f t="shared" si="72"/>
        <v>957</v>
      </c>
      <c r="QR25" s="115">
        <f t="shared" si="73"/>
        <v>395</v>
      </c>
      <c r="QS25" s="119">
        <f t="shared" si="74"/>
        <v>275</v>
      </c>
      <c r="QT25" s="114">
        <f>ROUND((QN25-MIN(QN$9:QN$497))/(MAX(QN$9:QN$497)-MIN(QN$9:QN$497))*100,0)</f>
        <v>73</v>
      </c>
      <c r="QU25" s="115">
        <f>ROUND((QO25-MIN(QO$9:QO$497))/(MAX(QO$9:QO$497)-MIN(QO$9:QO$497))*100,0)</f>
        <v>23</v>
      </c>
      <c r="QV25" s="115">
        <f>ROUND((QP25-MIN(QP$9:QP$497))/(MAX(QP$9:QP$497)-MIN(QP$9:QP$497))*100,0)</f>
        <v>56</v>
      </c>
      <c r="QW25" s="115">
        <f>ROUND((QQ25-MIN(QQ$9:QQ$497))/(MAX(QQ$9:QQ$497)-MIN(QQ$9:QQ$497))*100,0)</f>
        <v>84</v>
      </c>
      <c r="QX25" s="115">
        <f>ROUND((QR25-MIN(QR$9:QR$497))/(MAX(QR$9:QR$497)-MIN(QR$9:QR$497))*100,0)</f>
        <v>26</v>
      </c>
      <c r="QY25" s="115">
        <f>ROUND((QS25-MIN(QS$9:QS$497))/(MAX(QS$9:QS$497)-MIN(QS$9:QS$497))*100,0)</f>
        <v>21</v>
      </c>
      <c r="QZ25" s="114">
        <f>RANK(QN25,QN$9:QN$497,0)</f>
        <v>10</v>
      </c>
      <c r="RA25" s="115">
        <f>RANK(QO25,QO$9:QO$497,0)</f>
        <v>225</v>
      </c>
      <c r="RB25" s="115">
        <f>RANK(QP25,QP$9:QP$497,0)</f>
        <v>32</v>
      </c>
      <c r="RC25" s="115">
        <f>RANK(QQ25,QQ$9:QQ$497,0)</f>
        <v>5</v>
      </c>
      <c r="RD25" s="115">
        <f>RANK(QR25,QR$9:QR$497,0)</f>
        <v>383</v>
      </c>
      <c r="RE25" s="115">
        <f>RANK(QS25,QS$9:QS$497,0)</f>
        <v>369</v>
      </c>
      <c r="RF25" s="122"/>
      <c r="RG25" s="115">
        <f>($RH$3*(IH25+IJ25)*100*100/MAX(EX$9:EX$497)*$RO$3) +($RH$3*(II25+IJ25)*100*100/MAX(EX$9:EX$497)*$RO$4) + ($RH$3*IK25*100*100/MAX(EX$9:EX$497)*0.098)</f>
        <v>0</v>
      </c>
      <c r="RH25" s="115">
        <f>($RH$4*IL25*100*100/MAX(EZ$9:EZ$497))*$RQ$3</f>
        <v>0</v>
      </c>
      <c r="RI25" s="115">
        <f>($RH$3*IM25*100*100/MAX(EY$9:EY$497))*$RQ$4</f>
        <v>0</v>
      </c>
      <c r="RJ25" s="115">
        <f>($RH$3*IN25*100*100/MAX(EX$9:EX$497))</f>
        <v>0</v>
      </c>
      <c r="RK25" s="115">
        <f>($RH$4*IO25*100*100/MAX(EZ$9:EZ$497))*$RQ$3</f>
        <v>0</v>
      </c>
      <c r="RL25" s="115">
        <f>(($RL$4*IP25*100*((100/MAX(EX$9:EX$497)+100/MAX(EZ$9:EZ$497))/2))+($RL$4*IQ25*100*((100/MAX(EX$9:EX$497)+100/MAX(EZ$9:EZ$497))/2))+($RL$4*IR25*100*((100/MAX(EX$9:EX$497)+100/MAX(EZ$9:EZ$497))/2))+($RL$4*IS25*100*((100/MAX(EX$9:EX$497)+100/MAX(EZ$9:EZ$497))/2))+($RL$4*IT25*100*((100/MAX(EX$9:EX$497)+100/MAX(EZ$9:EZ$497))/2))+($RL$4*IU25*100*((100/MAX(EX$9:EX$497)+100/MAX(EZ$9:EZ$497))/2))+($RL$4*IV25*100*((100/MAX(EX$9:EX$497)+100/MAX(EZ$9:EZ$497))/2))+($RL$4*IW25*100*((100/MAX(EX$9:EX$497)+100/MAX(EZ$9:EZ$497))/2)))*$RS$3</f>
        <v>0</v>
      </c>
      <c r="RM25" s="115">
        <f>(($RH$3*IX25*100*100/MAX(EX$9:EX$497))+($RH$3*IY25*100*100/MAX(EX$9:EX$497))+($RH$3*IZ25*100*100/MAX(EX$9:EX$497))+($RH$3*JA25*100*100/MAX(EX$9:EX$497))+($RH$3*JB25*100*100/MAX(EX$9:EX$497))+($RH$3*JC25*100*100/MAX(EX$9:EX$497))+($RH$3*JD25*100*100/MAX(EX$9:EX$497))+($RH$3*JE25*100*100/MAX(EX$9:EX$497)))*$RS$4</f>
        <v>0</v>
      </c>
      <c r="RN25" s="115">
        <f>(($RH$4*JF25*100*100/MAX(EZ$9:EZ$497)) + ($RH$4*JG25*100*100/MAX(EZ$9:EZ$497)) + ($RH$4*JH25*100*100/MAX(EZ$9:EZ$497)) + ($RH$4*JI25*100*100/MAX(EZ$9:EZ$497)) + ($RH$4*JJ25*100*100/MAX(EZ$9:EZ$497)) + ($RH$4*JK25*100*100/MAX(EZ$9:EZ$497)) + ($RH$4*JL25*100*100/MAX(EZ$9:EZ$497)) + ($RH$4*JM25*100*100/MAX(EZ$9:EZ$497)))*$RU$3</f>
        <v>0</v>
      </c>
      <c r="RO25" s="115">
        <f>(($RL$4*JN25*100*((100/MAX(EX$9:EX$497)+100/MAX(EZ$9:EZ$497))/2))+($RL$4*JO25*100*((100/MAX(EX$9:EX$497)+100/MAX(EZ$9:EZ$497))/2))+($RL$4*JP25*100*((100/MAX(EX$9:EX$497)+100/MAX(EZ$9:EZ$497))/2))+($RL$4*JQ25*100*((100/MAX(EX$9:EX$497)+100/MAX(EZ$9:EZ$497))/2))+($RL$4*JR25*100*((100/MAX(EX$9:EX$497)+100/MAX(EZ$9:EZ$497))/2))+($RL$4*JS25*100*((100/MAX(EX$9:EX$497)+100/MAX(EZ$9:EZ$497))/2))+($RL$4*JT25*100*((100/MAX(EX$9:EX$497)+100/MAX(EZ$9:EZ$497))/2))+($RL$4*JU25*100*((100/MAX(EX$9:EX$497)+100/MAX(EZ$9:EZ$497))/2))+($RL$4*JV25*100*((100/MAX(EX$9:EX$497)+100/MAX(EZ$9:EZ$497))/2))+($RL$4*JW25*100*((100/MAX(EX$9:EX$497)+100/MAX(EZ$9:EZ$497))/2))+($RL$4*JX25*100*((100/MAX(EX$9:EX$497)+100/MAX(EZ$9:EZ$497))/2))+($RL$4*JY25*100*((100/MAX(EX$9:EX$497)+100/MAX(EZ$9:EZ$497))/2))+($RL$4*JZ25*100*((100/MAX(EX$9:EX$497)+100/MAX(EZ$9:EZ$497))/2)))*$RW$3/2</f>
        <v>0</v>
      </c>
      <c r="RP25" s="119">
        <f>($RJ$3*KA25*100*100/MAX(FA$9:FA$497)) + ($RJ$3*KB25*100*100/MAX(FA$9:FA$497)/2) + ($RJ$3*KC25*100*100/MAX(FA$9:FA$497)/2) + ($RJ$3*KD25*100*100/MAX(FA$9:FA$497)/4) + ($RJ$3*KE25*100*100/MAX(FA$9:FA$497)/4)</f>
        <v>0</v>
      </c>
      <c r="RQ25" s="118">
        <f>($RL$4*KF25*100*((100/MAX(EX$9:EX$497)+100/MAX(EZ$9:EZ$497)))) * ($RO$3/2) + (($RL$4*KG25*100*((100/MAX(EX$9:EX$497)+100/MAX(EZ$9:EZ$497))))+($RL$4*KH25*100*((100/MAX(EX$9:EX$497)+100/MAX(EZ$9:EZ$497))))+($RL$4*KI25*100*((100/MAX(EX$9:EX$497)+100/MAX(EZ$9:EZ$497))))+($RL$4*KJ25*100*((100/MAX(EX$9:EX$497)+100/MAX(EZ$9:EZ$497))))+($RL$4*KK25*100*((100/MAX(EX$9:EX$497)+100/MAX(EZ$9:EZ$497))))+($RL$4*KL25*100*((100/MAX(EX$9:EX$497)+100/MAX(EZ$9:EZ$497))))+($RL$4*KM25*100*((100/MAX(EX$9:EX$497)+100/MAX(EZ$9:EZ$497))))+($RL$4*KN25*100*((100/MAX(EX$9:EX$497)+100/MAX(EZ$9:EZ$497))))+($RL$4*KO25*100*((100/MAX(EX$9:EX$497)+100/MAX(EZ$9:EZ$497))))+($RL$4*KP25*100*((100/MAX(EX$9:EX$497)+100/MAX(EZ$9:EZ$497))))+($RL$4*KQ25*100*((100/MAX(EX$9:EX$497)+100/MAX(EZ$9:EZ$497))))+($RL$4*KR25*100*((100/MAX(EX$9:EX$497)+100/MAX(EZ$9:EZ$497))))+($RL$4*KS25*100*((100/MAX(EX$9:EX$497)+100/MAX(EZ$9:EZ$497))))+($RL$4*KV25*100*((100/MAX(EX$9:EX$497)+100/MAX(EZ$9:EZ$497))))) * (($RO$3+$RO$4)/6)</f>
        <v>0</v>
      </c>
      <c r="RR25" s="115">
        <f>(($RL$4*KW25*100*((100/MAX(EX$9:EX$497)+100/MAX(EZ$9:EZ$497))))) * ($RO$3/2) + (($RL$4*KX25*100*((100/MAX(EX$9:EX$497)+100/MAX(EZ$9:EZ$497))))+($RL$4*KY25*100*((100/MAX(EX$9:EX$497)+100/MAX(EZ$9:EZ$497))))+($RL$4*KZ25*100*((100/MAX(EX$9:EX$497)+100/MAX(EZ$9:EZ$497))))+($RL$4*LA25*100*((100/MAX(EX$9:EX$497)+100/MAX(EZ$9:EZ$497))))+($RL$4*LB25*100*((100/MAX(EX$9:EX$497)+100/MAX(EZ$9:EZ$497))))+($RL$4*LC25*100*((100/MAX(EX$9:EX$497)+100/MAX(EZ$9:EZ$497))))) * (($RO$3+$RO$4)/6)</f>
        <v>0</v>
      </c>
      <c r="RS25" s="119">
        <f>(($RL$4*LD25*100*((100/MAX(EX$9:EX$497)+100/MAX(EZ$9:EZ$497))))+($RL$4*LE25*100*((100/MAX(EX$9:EX$497)+100/MAX(EZ$9:EZ$497))))) * (($RO$3+$RO$4)/6)</f>
        <v>0</v>
      </c>
      <c r="RT25" s="118">
        <f>($RJ$4*LH25*100*(100/MAX(EV$9:EV$497)))+($RJ$4*LI25*100*(100/MAX(EV$9:EV$497)))</f>
        <v>0</v>
      </c>
      <c r="RU25" s="119">
        <f>($RJ$4*LJ25*(100/MAX(EV$9:EV$497)))/2 + ($RL$3*LK25*(100/MAX(EW$9:EW$497))) + ($RJ$4*LL25*(100/MAX(EV$9:EV$497)))/4 + ($RL$3*LM25*(100/MAX(EW$9:EW$497)))</f>
        <v>0</v>
      </c>
      <c r="RV25" s="118">
        <f>($RJ$4*LN25*100*100/MAX(EV$9:EV$497)/2)+($RJ$4*LO25*100*100/MAX(EV$9:EV$497)/2)+($RJ$4*LP25*100*100/MAX(EV$9:EV$497))+($RJ$4*LQ25*100*100/MAX(EV$9:EV$497))+($RJ$4*LR25*100*100/MAX(EV$9:EV$497))</f>
        <v>0</v>
      </c>
      <c r="RW25" s="115">
        <f>($RJ$4*LS25*100*100/MAX(EV$9:EV$497)) + (($RJ$4*LT25*100*100/MAX(EV$9:EV$497))+($RJ$4*LU25*100*100/MAX(EV$9:EV$497))+($RJ$4*LV25*100*100/MAX(EV$9:EV$497))+($RJ$4*LW25*100*100/MAX(EV$9:EV$497))+($RJ$4*LX25*100*100/MAX(EV$9:EV$497))+($RJ$4*LY25*100*100/MAX(EV$9:EV$497))+($RJ$4*LZ25*100*100/MAX(EV$9:EV$497))+($RJ$4*MA25*100*100/MAX(EV$9:EV$497)))/2</f>
        <v>0</v>
      </c>
      <c r="RX25" s="119">
        <f>($RJ$4*MB25*100*100/MAX(EV$9:EV$497))+($RJ$4*MC25*100*100/MAX(EV$9:EV$497))+($RJ$4*MD25*100*100/MAX(EV$9:EV$497))+($RJ$4*ME25*100*100/MAX(EV$9:EV$497))+($RJ$4*MF25*100*100/MAX(EV$9:EV$497))+($RJ$4*MG25*100*100/MAX(EV$9:EV$497))+($RJ$4*MH25*100*100/MAX(EV$9:EV$497))+($RJ$4*MI25*100*100/MAX(EV$9:EV$497))+($RJ$4*MJ25*100*100/MAX(EV$9:EV$497))+($RJ$4*MK25*100*100/MAX(EV$9:EV$497))+($RJ$4*ML25*100*100/MAX(EV$9:EV$497))+($RJ$4*MM25*100*100/MAX(EV$9:EV$497))+($RJ$4*MN25*100*100/MAX(EV$9:EV$497))</f>
        <v>0</v>
      </c>
      <c r="RY25" s="118">
        <f>($RJ$4*MQ25*100*100/MAX(EV$9:EV$497))/2 + (($RJ$4*MR25*100*100/MAX(EV$9:EV$497))+($RJ$4*MS25*100*100/MAX(EV$9:EV$497))+($RJ$4*MT25*100*100/MAX(EV$9:EV$497))+($RJ$4*MU25*100*100/MAX(EV$9:EV$497))+($RJ$4*MV25*100*100/MAX(EV$9:EV$497))+($RJ$4*MW25*100*100/MAX(EV$9:EV$497))+($RJ$4*MX25*100*100/MAX(EV$9:EV$497))+($RJ$4*MY25*100*100/MAX(EV$9:EV$497))+($RJ$4*MZ25*100*100/MAX(EV$9:EV$497))+($RJ$4*NA25*100*100/MAX(EV$9:EV$497))+($RJ$4*NB25*100*100/MAX(EV$9:EV$497))+($RJ$4*NC25*100*100/MAX(EV$9:EV$497))+($RJ$4*ND25*100*100/MAX(EV$9:EV$497))+($RJ$4*NG25*100*100/MAX(EV$9:EV$497)))/4</f>
        <v>1.2640449438202248</v>
      </c>
      <c r="RZ25" s="115">
        <f>($RJ$4*NH25*100*100/MAX(EV$9:EV$497))/2 + (($RJ$4*NI25*100*100/MAX(EV$9:EV$497))+($RJ$4*NJ25*100*100/MAX(EV$9:EV$497))+($RJ$4*NK25*100*100/MAX(EV$9:EV$497))+($RJ$4*NL25*100*100/MAX(EV$9:EV$497))+($RJ$4*NM25*100*100/MAX(EV$9:EV$497))+($RJ$4*NN25*100*100/MAX(EV$9:EV$497)))/4</f>
        <v>0</v>
      </c>
      <c r="SA25" s="117">
        <f>(($RJ$4*NO25*100*100/MAX(EV$9:EV$497))+($RJ$4*NP25*100*100/MAX(EV$9:EV$497)))/4</f>
        <v>0</v>
      </c>
      <c r="SB25" s="118">
        <f t="shared" si="54"/>
        <v>1.2640449438202248</v>
      </c>
      <c r="SC25" s="115">
        <f t="shared" si="55"/>
        <v>0.25280898876404495</v>
      </c>
      <c r="SD25" s="115">
        <f t="shared" si="56"/>
        <v>0.3160112359550562</v>
      </c>
      <c r="SE25" s="115">
        <f t="shared" si="57"/>
        <v>0.25280898876404495</v>
      </c>
      <c r="SF25" s="115">
        <f t="shared" si="58"/>
        <v>0.3160112359550562</v>
      </c>
      <c r="SG25" s="115">
        <f t="shared" si="59"/>
        <v>1.2640449438202248</v>
      </c>
      <c r="SH25" s="115">
        <f>ROUND(SB25/MAX(SB$9:SB$497)*100,0)</f>
        <v>2</v>
      </c>
      <c r="SI25" s="115">
        <f>ROUND(SC25/MAX(SC$9:SC$497)*100,0)</f>
        <v>0</v>
      </c>
      <c r="SJ25" s="115">
        <f>ROUND(SD25/MAX(SD$9:SD$497)*100,0)</f>
        <v>1</v>
      </c>
      <c r="SK25" s="115">
        <f>ROUND(SE25/MAX(SE$9:SE$497)*100,0)</f>
        <v>0</v>
      </c>
      <c r="SL25" s="115">
        <f>ROUND(SF25/MAX(SF$9:SF$497)*100,0)</f>
        <v>1</v>
      </c>
      <c r="SM25" s="121">
        <f>ROUND(SG25/MAX(SG$9:SG$497)*100,0)</f>
        <v>1</v>
      </c>
      <c r="SN25" s="115">
        <f>ROUND(AVERAGEIF($ES$9:$ES$497,$ES25,SH$9:SH$497),0)</f>
        <v>26</v>
      </c>
      <c r="SO25" s="115">
        <f>ROUND(AVERAGEIF($ES$9:$ES$497,$ES25,SI$9:SI$497),0)</f>
        <v>26</v>
      </c>
      <c r="SP25" s="115">
        <f>ROUND(AVERAGEIF($ES$9:$ES$497,$ES25,SJ$9:SJ$497),0)</f>
        <v>3</v>
      </c>
      <c r="SQ25" s="115">
        <f>ROUND(AVERAGEIF($ES$9:$ES$497,$ES25,SK$9:SK$497),0)</f>
        <v>21</v>
      </c>
      <c r="SR25" s="115">
        <f>ROUND(AVERAGEIF($ES$9:$ES$497,$ES25,SL$9:SL$497),0)</f>
        <v>5</v>
      </c>
      <c r="SS25" s="121">
        <f>ROUND(AVERAGEIF($ES$9:$ES$497,$ES25,SM$9:SM$497),0)</f>
        <v>5</v>
      </c>
      <c r="ST25" s="114">
        <f>RANK(SB25,SB$9:SB$497,0)</f>
        <v>310</v>
      </c>
      <c r="SU25" s="115">
        <f>RANK(SC25,SC$9:SC$497,0)</f>
        <v>307</v>
      </c>
      <c r="SV25" s="115">
        <f>RANK(SD25,SD$9:SD$497,0)</f>
        <v>307</v>
      </c>
      <c r="SW25" s="115">
        <f>RANK(SE25,SE$9:SE$497,0)</f>
        <v>307</v>
      </c>
      <c r="SX25" s="115">
        <f>RANK(SF25,SF$9:SF$497,0)</f>
        <v>304</v>
      </c>
      <c r="SY25" s="115">
        <f>RANK(SG25,SG$9:SG$497,0)</f>
        <v>295</v>
      </c>
      <c r="SZ25" s="115">
        <f>COUNTIFS(SB$9:SB$497,"&gt;"&amp;SB25,$ES$9:$ES$497,$ES25)+1</f>
        <v>63</v>
      </c>
      <c r="TA25" s="115">
        <f>COUNTIFS(SC$9:SC$497,"&gt;"&amp;SC25,$ES$9:$ES$497,$ES25)+1</f>
        <v>63</v>
      </c>
      <c r="TB25" s="115">
        <f>COUNTIFS(SD$9:SD$497,"&gt;"&amp;SD25,$ES$9:$ES$497,$ES25)+1</f>
        <v>62</v>
      </c>
      <c r="TC25" s="115">
        <f>COUNTIFS(SE$9:SE$497,"&gt;"&amp;SE25,$ES$9:$ES$497,$ES25)+1</f>
        <v>63</v>
      </c>
      <c r="TD25" s="115">
        <f>COUNTIFS(SF$9:SF$497,"&gt;"&amp;SF25,$ES$9:$ES$497,$ES25)+1</f>
        <v>62</v>
      </c>
      <c r="TE25" s="117">
        <f>COUNTIFS(SG$9:SG$497,"&gt;"&amp;SG25,$ES$9:$ES$497,$ES25)+1</f>
        <v>60</v>
      </c>
      <c r="TF25" s="118">
        <f t="shared" si="60"/>
        <v>13</v>
      </c>
      <c r="TG25" s="115">
        <f t="shared" si="61"/>
        <v>11</v>
      </c>
      <c r="TH25" s="115">
        <f t="shared" si="62"/>
        <v>8</v>
      </c>
      <c r="TI25" s="115">
        <f t="shared" si="63"/>
        <v>10</v>
      </c>
      <c r="TJ25" s="115">
        <f t="shared" si="64"/>
        <v>12</v>
      </c>
      <c r="TK25" s="115">
        <f t="shared" si="65"/>
        <v>7</v>
      </c>
      <c r="TL25" s="117">
        <f t="shared" si="66"/>
        <v>6</v>
      </c>
      <c r="TM25" s="118">
        <f>ROUND(TF25/MAX(TF$9:TF$497)*100,0)</f>
        <v>7</v>
      </c>
      <c r="TN25" s="115">
        <f>ROUND(TG25/MAX(TG$9:TG$497)*100,0)</f>
        <v>6</v>
      </c>
      <c r="TO25" s="115">
        <f>ROUND(TH25/MAX(TH$9:TH$497)*100,0)</f>
        <v>4</v>
      </c>
      <c r="TP25" s="115">
        <f>ROUND(TI25/MAX(TI$9:TI$497)*100,0)</f>
        <v>6</v>
      </c>
      <c r="TQ25" s="115">
        <f>ROUND(TJ25/MAX(TJ$9:TJ$497)*100,0)</f>
        <v>6</v>
      </c>
      <c r="TR25" s="115">
        <f>ROUND(TK25/MAX(TK$9:TK$497)*100,0)</f>
        <v>4</v>
      </c>
      <c r="TS25" s="119">
        <f>ROUND(TL25/MAX(TL$9:TL$497)*100,0)</f>
        <v>3</v>
      </c>
      <c r="TT25" s="120">
        <f>RANK(TM25,TM$9:TM$497,0)</f>
        <v>417</v>
      </c>
      <c r="TU25" s="115">
        <f>RANK(TN25,TN$9:TN$497,0)</f>
        <v>414</v>
      </c>
      <c r="TV25" s="115">
        <f>RANK(TO25,TO$9:TO$497,0)</f>
        <v>422</v>
      </c>
      <c r="TW25" s="115">
        <f>RANK(TP25,TP$9:TP$497,0)</f>
        <v>416</v>
      </c>
      <c r="TX25" s="115">
        <f>RANK(TQ25,TQ$9:TQ$497,0)</f>
        <v>407</v>
      </c>
      <c r="TY25" s="115">
        <f>RANK(TR25,TR$9:TR$497,0)</f>
        <v>427</v>
      </c>
      <c r="TZ25" s="121">
        <f>RANK(TS25,TS$9:TS$497,0)</f>
        <v>430</v>
      </c>
      <c r="UA25" s="123"/>
      <c r="UB25" s="7" t="s">
        <v>1</v>
      </c>
    </row>
    <row r="26" spans="1:548" x14ac:dyDescent="0.15">
      <c r="A26" s="183">
        <v>18</v>
      </c>
      <c r="B26" s="203" t="s">
        <v>592</v>
      </c>
      <c r="C26" s="63"/>
      <c r="D26" s="63"/>
      <c r="E26" s="64" t="s">
        <v>518</v>
      </c>
      <c r="F26" s="65">
        <v>12</v>
      </c>
      <c r="G26" s="65" t="s">
        <v>558</v>
      </c>
      <c r="H26" s="65"/>
      <c r="I26" s="66" t="s">
        <v>521</v>
      </c>
      <c r="J26" s="67" t="s">
        <v>521</v>
      </c>
      <c r="K26" s="67" t="s">
        <v>521</v>
      </c>
      <c r="L26" s="67" t="s">
        <v>521</v>
      </c>
      <c r="M26" s="67" t="s">
        <v>521</v>
      </c>
      <c r="N26" s="67" t="s">
        <v>521</v>
      </c>
      <c r="O26" s="67" t="s">
        <v>521</v>
      </c>
      <c r="P26" s="67" t="s">
        <v>520</v>
      </c>
      <c r="Q26" s="67" t="s">
        <v>520</v>
      </c>
      <c r="R26" s="68" t="s">
        <v>520</v>
      </c>
      <c r="S26" s="69" t="s">
        <v>520</v>
      </c>
      <c r="T26" s="67" t="s">
        <v>520</v>
      </c>
      <c r="U26" s="67" t="s">
        <v>521</v>
      </c>
      <c r="V26" s="67" t="s">
        <v>521</v>
      </c>
      <c r="W26" s="67" t="s">
        <v>521</v>
      </c>
      <c r="X26" s="67" t="s">
        <v>521</v>
      </c>
      <c r="Y26" s="67" t="s">
        <v>521</v>
      </c>
      <c r="Z26" s="67" t="s">
        <v>521</v>
      </c>
      <c r="AA26" s="67" t="s">
        <v>521</v>
      </c>
      <c r="AB26" s="68" t="s">
        <v>521</v>
      </c>
      <c r="AC26" s="69" t="s">
        <v>521</v>
      </c>
      <c r="AD26" s="67" t="s">
        <v>521</v>
      </c>
      <c r="AE26" s="67" t="s">
        <v>521</v>
      </c>
      <c r="AF26" s="67" t="s">
        <v>521</v>
      </c>
      <c r="AG26" s="67" t="s">
        <v>521</v>
      </c>
      <c r="AH26" s="67" t="s">
        <v>521</v>
      </c>
      <c r="AI26" s="67" t="s">
        <v>521</v>
      </c>
      <c r="AJ26" s="67" t="s">
        <v>521</v>
      </c>
      <c r="AK26" s="67" t="s">
        <v>521</v>
      </c>
      <c r="AL26" s="68" t="s">
        <v>521</v>
      </c>
      <c r="AM26" s="69" t="s">
        <v>521</v>
      </c>
      <c r="AN26" s="67" t="s">
        <v>521</v>
      </c>
      <c r="AO26" s="67" t="s">
        <v>521</v>
      </c>
      <c r="AP26" s="67" t="s">
        <v>521</v>
      </c>
      <c r="AQ26" s="67" t="s">
        <v>521</v>
      </c>
      <c r="AR26" s="67" t="s">
        <v>521</v>
      </c>
      <c r="AS26" s="67" t="s">
        <v>521</v>
      </c>
      <c r="AT26" s="67" t="s">
        <v>521</v>
      </c>
      <c r="AU26" s="67" t="s">
        <v>521</v>
      </c>
      <c r="AV26" s="68" t="s">
        <v>521</v>
      </c>
      <c r="AW26" s="69" t="s">
        <v>521</v>
      </c>
      <c r="AX26" s="67" t="s">
        <v>521</v>
      </c>
      <c r="AY26" s="67" t="s">
        <v>521</v>
      </c>
      <c r="AZ26" s="67" t="s">
        <v>521</v>
      </c>
      <c r="BA26" s="67" t="s">
        <v>521</v>
      </c>
      <c r="BB26" s="67" t="s">
        <v>521</v>
      </c>
      <c r="BC26" s="67" t="s">
        <v>521</v>
      </c>
      <c r="BD26" s="67" t="s">
        <v>521</v>
      </c>
      <c r="BE26" s="67" t="s">
        <v>521</v>
      </c>
      <c r="BF26" s="68" t="s">
        <v>521</v>
      </c>
      <c r="BG26" s="69" t="s">
        <v>521</v>
      </c>
      <c r="BH26" s="67" t="s">
        <v>521</v>
      </c>
      <c r="BI26" s="67" t="s">
        <v>521</v>
      </c>
      <c r="BJ26" s="67" t="s">
        <v>521</v>
      </c>
      <c r="BK26" s="67" t="s">
        <v>521</v>
      </c>
      <c r="BL26" s="67" t="s">
        <v>521</v>
      </c>
      <c r="BM26" s="67" t="s">
        <v>521</v>
      </c>
      <c r="BN26" s="67" t="s">
        <v>521</v>
      </c>
      <c r="BO26" s="67" t="s">
        <v>521</v>
      </c>
      <c r="BP26" s="68" t="s">
        <v>521</v>
      </c>
      <c r="BQ26" s="70" t="s">
        <v>521</v>
      </c>
      <c r="BR26" s="67" t="s">
        <v>521</v>
      </c>
      <c r="BS26" s="67" t="s">
        <v>521</v>
      </c>
      <c r="BT26" s="67" t="s">
        <v>521</v>
      </c>
      <c r="BU26" s="67" t="s">
        <v>521</v>
      </c>
      <c r="BV26" s="67" t="s">
        <v>521</v>
      </c>
      <c r="BW26" s="67" t="s">
        <v>521</v>
      </c>
      <c r="BX26" s="67" t="s">
        <v>521</v>
      </c>
      <c r="BY26" s="67" t="s">
        <v>521</v>
      </c>
      <c r="BZ26" s="68" t="s">
        <v>521</v>
      </c>
      <c r="CA26" s="69" t="s">
        <v>521</v>
      </c>
      <c r="CB26" s="67" t="s">
        <v>521</v>
      </c>
      <c r="CC26" s="67" t="s">
        <v>521</v>
      </c>
      <c r="CD26" s="67" t="s">
        <v>521</v>
      </c>
      <c r="CE26" s="67" t="s">
        <v>521</v>
      </c>
      <c r="CF26" s="67" t="s">
        <v>521</v>
      </c>
      <c r="CG26" s="67" t="s">
        <v>521</v>
      </c>
      <c r="CH26" s="67" t="s">
        <v>521</v>
      </c>
      <c r="CI26" s="67" t="s">
        <v>521</v>
      </c>
      <c r="CJ26" s="68" t="s">
        <v>521</v>
      </c>
      <c r="CK26" s="69" t="s">
        <v>521</v>
      </c>
      <c r="CL26" s="67" t="s">
        <v>521</v>
      </c>
      <c r="CM26" s="67" t="s">
        <v>521</v>
      </c>
      <c r="CN26" s="67" t="s">
        <v>521</v>
      </c>
      <c r="CO26" s="67" t="s">
        <v>521</v>
      </c>
      <c r="CP26" s="67" t="s">
        <v>521</v>
      </c>
      <c r="CQ26" s="67" t="s">
        <v>521</v>
      </c>
      <c r="CR26" s="67" t="s">
        <v>521</v>
      </c>
      <c r="CS26" s="67" t="s">
        <v>521</v>
      </c>
      <c r="CT26" s="68" t="s">
        <v>521</v>
      </c>
      <c r="CU26" s="69" t="s">
        <v>521</v>
      </c>
      <c r="CV26" s="67" t="s">
        <v>521</v>
      </c>
      <c r="CW26" s="67" t="s">
        <v>521</v>
      </c>
      <c r="CX26" s="67" t="s">
        <v>521</v>
      </c>
      <c r="CY26" s="67" t="s">
        <v>521</v>
      </c>
      <c r="CZ26" s="67" t="s">
        <v>521</v>
      </c>
      <c r="DA26" s="67" t="s">
        <v>521</v>
      </c>
      <c r="DB26" s="67" t="s">
        <v>521</v>
      </c>
      <c r="DC26" s="67" t="s">
        <v>521</v>
      </c>
      <c r="DD26" s="68" t="s">
        <v>521</v>
      </c>
      <c r="DE26" s="69" t="s">
        <v>521</v>
      </c>
      <c r="DF26" s="71" t="s">
        <v>521</v>
      </c>
      <c r="DG26" s="67" t="s">
        <v>521</v>
      </c>
      <c r="DH26" s="67" t="s">
        <v>521</v>
      </c>
      <c r="DI26" s="67" t="s">
        <v>521</v>
      </c>
      <c r="DJ26" s="67" t="s">
        <v>521</v>
      </c>
      <c r="DK26" s="67" t="s">
        <v>521</v>
      </c>
      <c r="DL26" s="67" t="s">
        <v>521</v>
      </c>
      <c r="DM26" s="67" t="s">
        <v>521</v>
      </c>
      <c r="DN26" s="68" t="s">
        <v>521</v>
      </c>
      <c r="DO26" s="70" t="s">
        <v>521</v>
      </c>
      <c r="DP26" s="71" t="s">
        <v>521</v>
      </c>
      <c r="DQ26" s="67" t="s">
        <v>521</v>
      </c>
      <c r="DR26" s="67" t="s">
        <v>521</v>
      </c>
      <c r="DS26" s="67" t="s">
        <v>521</v>
      </c>
      <c r="DT26" s="67" t="s">
        <v>521</v>
      </c>
      <c r="DU26" s="67" t="s">
        <v>521</v>
      </c>
      <c r="DV26" s="67" t="s">
        <v>521</v>
      </c>
      <c r="DW26" s="67" t="s">
        <v>521</v>
      </c>
      <c r="DX26" s="72" t="s">
        <v>521</v>
      </c>
      <c r="DY26" s="73" t="s">
        <v>522</v>
      </c>
      <c r="DZ26" s="74">
        <v>2</v>
      </c>
      <c r="EA26" s="74">
        <v>3</v>
      </c>
      <c r="EB26" s="74">
        <v>3</v>
      </c>
      <c r="EC26" s="75">
        <v>4</v>
      </c>
      <c r="ED26" s="76" t="s">
        <v>522</v>
      </c>
      <c r="EE26" s="74">
        <f t="shared" si="16"/>
        <v>2</v>
      </c>
      <c r="EF26" s="74">
        <f t="shared" si="17"/>
        <v>6</v>
      </c>
      <c r="EG26" s="74">
        <f t="shared" si="18"/>
        <v>18</v>
      </c>
      <c r="EH26" s="77">
        <f t="shared" si="19"/>
        <v>72</v>
      </c>
      <c r="EI26" s="73">
        <v>250</v>
      </c>
      <c r="EJ26" s="74">
        <v>380</v>
      </c>
      <c r="EK26" s="74">
        <v>750</v>
      </c>
      <c r="EL26" s="74">
        <v>1250</v>
      </c>
      <c r="EM26" s="75">
        <v>3750</v>
      </c>
      <c r="EN26" s="78">
        <v>1</v>
      </c>
      <c r="EO26" s="79">
        <f t="shared" si="20"/>
        <v>0.76</v>
      </c>
      <c r="EP26" s="79">
        <f t="shared" si="21"/>
        <v>0.5</v>
      </c>
      <c r="EQ26" s="79">
        <f t="shared" si="22"/>
        <v>0.27777777777777779</v>
      </c>
      <c r="ER26" s="80">
        <f t="shared" si="23"/>
        <v>0.20833333333333334</v>
      </c>
      <c r="ES26" s="128" t="s">
        <v>543</v>
      </c>
      <c r="ET26" s="82" t="s">
        <v>117</v>
      </c>
      <c r="EU26" s="83">
        <v>4</v>
      </c>
      <c r="EV26" s="73">
        <v>9</v>
      </c>
      <c r="EW26" s="74">
        <v>15</v>
      </c>
      <c r="EX26" s="74">
        <v>4</v>
      </c>
      <c r="EY26" s="74">
        <v>5</v>
      </c>
      <c r="EZ26" s="74">
        <v>17</v>
      </c>
      <c r="FA26" s="74">
        <v>4</v>
      </c>
      <c r="FB26" s="74">
        <v>11</v>
      </c>
      <c r="FC26" s="74">
        <v>12</v>
      </c>
      <c r="FD26" s="74">
        <f t="shared" si="24"/>
        <v>21</v>
      </c>
      <c r="FE26" s="84">
        <f t="shared" si="25"/>
        <v>16</v>
      </c>
      <c r="FF26" s="73">
        <f>RANK(EV26,$EV$9:$EV$497,0)</f>
        <v>428</v>
      </c>
      <c r="FG26" s="74">
        <f>RANK(EW26,$EW$9:$EW$497,0)</f>
        <v>379</v>
      </c>
      <c r="FH26" s="74">
        <f>RANK(EX26,$EX$9:$EX$497,0)</f>
        <v>432</v>
      </c>
      <c r="FI26" s="74">
        <f>RANK(EY26,$EY$9:$EY$497,0)</f>
        <v>423</v>
      </c>
      <c r="FJ26" s="74">
        <f>RANK(EZ26,$EZ$9:$EZ$497,0)</f>
        <v>228</v>
      </c>
      <c r="FK26" s="74">
        <f>RANK(FA26,$FA$9:$FA$497,0)</f>
        <v>410</v>
      </c>
      <c r="FL26" s="74">
        <f>RANK(FB26,$FB$9:$FB$497,0)</f>
        <v>381</v>
      </c>
      <c r="FM26" s="74">
        <f>RANK(FC26,$FC$9:$FC$497,0)</f>
        <v>364</v>
      </c>
      <c r="FN26" s="74">
        <f>RANK(FD26,$FD$9:$FD$497,0)</f>
        <v>395</v>
      </c>
      <c r="FO26" s="84">
        <f>RANK(FE26,$FE$9:$FE$497,0)</f>
        <v>416</v>
      </c>
      <c r="FP26" s="73">
        <f>COUNTIFS($EV$9:$EV$497,"&gt;"&amp;EV26,$ES$9:$ES$497,ES26)+1</f>
        <v>85</v>
      </c>
      <c r="FQ26" s="74">
        <f>COUNTIFS($EW$9:$EW$497,"&gt;"&amp;EW26,$ES$9:$ES$497,ES26)+1</f>
        <v>86</v>
      </c>
      <c r="FR26" s="74">
        <f>COUNTIFS($EX$9:$EX$497,"&gt;"&amp;EX26,$ES$9:$ES$497,ES26)+1</f>
        <v>85</v>
      </c>
      <c r="FS26" s="74">
        <f>COUNTIFS($EY$9:$EY$497,"&gt;"&amp;EY26,$ES$9:$ES$497,ES26)+1</f>
        <v>84</v>
      </c>
      <c r="FT26" s="74">
        <f>COUNTIFS($EZ$9:$EZ$497,"&gt;"&amp;EZ26,$ES$9:$ES$497,ES26)+1</f>
        <v>79</v>
      </c>
      <c r="FU26" s="74">
        <f>COUNTIFS($FA$9:$FA$497,"&gt;"&amp;FA26,$ES$9:$ES$497,ES26)+1</f>
        <v>84</v>
      </c>
      <c r="FV26" s="74">
        <f>COUNTIFS($FB$9:$FB$497,"&gt;"&amp;FB26,$ES$9:$ES$497,ES26)+1</f>
        <v>81</v>
      </c>
      <c r="FW26" s="74">
        <f>COUNTIFS($FC$9:$FC$497,"&gt;"&amp;FC26,$ES$9:$ES$497,ES26)+1</f>
        <v>82</v>
      </c>
      <c r="FX26" s="74">
        <f>COUNTIFS($FD$9:$FD$497,"&gt;"&amp;FD26,$ES$9:$ES$497,ES26)+1</f>
        <v>81</v>
      </c>
      <c r="FY26" s="84">
        <f>COUNTIFS($FE$9:$FE$497,"&gt;"&amp;FE26,$ES$9:$ES$497,ES26)+1</f>
        <v>83</v>
      </c>
      <c r="FZ26" s="85">
        <f t="shared" si="26"/>
        <v>0.75</v>
      </c>
      <c r="GA26" s="86">
        <f t="shared" si="27"/>
        <v>1.25</v>
      </c>
      <c r="GB26" s="86">
        <f t="shared" si="28"/>
        <v>0.33</v>
      </c>
      <c r="GC26" s="86">
        <f t="shared" si="29"/>
        <v>0.42</v>
      </c>
      <c r="GD26" s="86">
        <f t="shared" si="30"/>
        <v>1.42</v>
      </c>
      <c r="GE26" s="86">
        <f t="shared" si="31"/>
        <v>0.33</v>
      </c>
      <c r="GF26" s="86">
        <f t="shared" si="32"/>
        <v>0.92</v>
      </c>
      <c r="GG26" s="86">
        <f t="shared" si="33"/>
        <v>1</v>
      </c>
      <c r="GH26" s="86">
        <f t="shared" si="34"/>
        <v>1.75</v>
      </c>
      <c r="GI26" s="87">
        <f t="shared" si="35"/>
        <v>1.33</v>
      </c>
      <c r="GJ26" s="85">
        <f>ROUND(((FZ26-AVERAGE(FZ$9:FZ$497))/STDEVP(FZ$9:FZ$497)*10+50),2)</f>
        <v>41.57</v>
      </c>
      <c r="GK26" s="86">
        <f>ROUND(((GA26-AVERAGE(GA$9:GA$497))/STDEVP(GA$9:GA$497)*10+50),2)</f>
        <v>66.72</v>
      </c>
      <c r="GL26" s="86">
        <f>ROUND(((GB26-AVERAGE(GB$9:GB$497))/STDEVP(GB$9:GB$497)*10+50),2)</f>
        <v>40.5</v>
      </c>
      <c r="GM26" s="86">
        <f>ROUND(((GC26-AVERAGE(GC$9:GC$497))/STDEVP(GC$9:GC$497)*10+50),2)</f>
        <v>44.68</v>
      </c>
      <c r="GN26" s="86">
        <f>ROUND(((GD26-AVERAGE(GD$9:GD$497))/STDEVP(GD$9:GD$497)*10+50),2)</f>
        <v>85.19</v>
      </c>
      <c r="GO26" s="86">
        <f>ROUND(((GE26-AVERAGE(GE$9:GE$497))/STDEVP(GE$9:GE$497)*10+50),2)</f>
        <v>49.33</v>
      </c>
      <c r="GP26" s="86">
        <f>ROUND(((GF26-AVERAGE(GF$9:GF$497))/STDEVP(GF$9:GF$497)*10+50),2)</f>
        <v>58.98</v>
      </c>
      <c r="GQ26" s="86">
        <f>ROUND(((GG26-AVERAGE(GG$9:GG$497))/STDEVP(GG$9:GG$497)*10+50),2)</f>
        <v>61.54</v>
      </c>
      <c r="GR26" s="86">
        <f>ROUND(((GH26-AVERAGE(GH$9:GH$497))/STDEVP(GH$9:GH$497)*10+50),2)</f>
        <v>78.28</v>
      </c>
      <c r="GS26" s="87">
        <f>ROUND(((GI26-AVERAGE(GI$9:GI$497))/STDEVP(GI$9:GI$497)*10+50),2)</f>
        <v>52.44</v>
      </c>
      <c r="GT26" s="73">
        <f>RANK(GJ26,$GJ$9:$GJ$497,0)</f>
        <v>349</v>
      </c>
      <c r="GU26" s="74">
        <f>RANK(GK26,$GK$9:$GK$497,0)</f>
        <v>34</v>
      </c>
      <c r="GV26" s="74">
        <f>RANK(GL26,$GL$9:$GL$497,0)</f>
        <v>364</v>
      </c>
      <c r="GW26" s="74">
        <f>RANK(GM26,$GM$9:$GM$497,0)</f>
        <v>309</v>
      </c>
      <c r="GX26" s="74">
        <f>RANK(GN26,$GN$9:$GN$497,0)</f>
        <v>3</v>
      </c>
      <c r="GY26" s="74">
        <f>RANK(GO26,$GO$9:$GO$497,0)</f>
        <v>138</v>
      </c>
      <c r="GZ26" s="74">
        <f>RANK(GP26,$GP$9:$GP$497,0)</f>
        <v>82</v>
      </c>
      <c r="HA26" s="74">
        <f>RANK(GQ26,$GQ$9:$GQ$497,0)</f>
        <v>46</v>
      </c>
      <c r="HB26" s="74">
        <f>RANK(GR26,$GR$9:$GR$497,0)</f>
        <v>12</v>
      </c>
      <c r="HC26" s="84">
        <f>RANK(GS26,$GS$9:$GS$497,0)</f>
        <v>136</v>
      </c>
      <c r="HD26" s="85">
        <f>ROUND(AVERAGEIF($ES$9:$ES$497,$ES26,$FZ$9:$FZ$497),2)</f>
        <v>0.86</v>
      </c>
      <c r="HE26" s="86">
        <f>ROUND(AVERAGEIF($ES$9:$ES$497,$ES26,$GA$9:$GA$497),2)</f>
        <v>1.0900000000000001</v>
      </c>
      <c r="HF26" s="86">
        <f>ROUND(AVERAGEIF($ES$9:$ES$497,$ES26,$GB$9:$GB$497),2)</f>
        <v>0.28999999999999998</v>
      </c>
      <c r="HG26" s="86">
        <f>ROUND(AVERAGEIF($ES$9:$ES$497,$ES26,$GC$9:$GC$497),2)</f>
        <v>0.42</v>
      </c>
      <c r="HH26" s="86">
        <f>ROUND(AVERAGEIF($ES$9:$ES$497,$ES26,$GD$9:$GD$497),2)</f>
        <v>0.86</v>
      </c>
      <c r="HI26" s="86">
        <f>ROUND(AVERAGEIF($ES$9:$ES$497,$ES26,$GE$9:$GE$497),2)</f>
        <v>0.3</v>
      </c>
      <c r="HJ26" s="86">
        <f>ROUND(AVERAGEIF($ES$9:$ES$497,$ES26,$GF$9:$GF$497),2)</f>
        <v>0.67</v>
      </c>
      <c r="HK26" s="86">
        <f>ROUND(AVERAGEIF($ES$9:$ES$497,$ES26,$GG$9:$GG$497),2)</f>
        <v>0.73</v>
      </c>
      <c r="HL26" s="86">
        <f>ROUND(AVERAGEIF($ES$9:$ES$497,$ES26,$GH$9:$GH$497),2)</f>
        <v>1.1399999999999999</v>
      </c>
      <c r="HM26" s="87">
        <f>ROUND(AVERAGEIF($ES$9:$ES$497,$ES26,$GI$9:$GI$497),2)</f>
        <v>1.01</v>
      </c>
      <c r="HN26" s="88">
        <f t="shared" si="36"/>
        <v>-0.10999999999999999</v>
      </c>
      <c r="HO26" s="89">
        <f t="shared" si="37"/>
        <v>0.15999999999999992</v>
      </c>
      <c r="HP26" s="89">
        <f t="shared" si="38"/>
        <v>4.0000000000000036E-2</v>
      </c>
      <c r="HQ26" s="89">
        <f t="shared" si="39"/>
        <v>0</v>
      </c>
      <c r="HR26" s="89">
        <f t="shared" si="40"/>
        <v>0.55999999999999994</v>
      </c>
      <c r="HS26" s="89">
        <f t="shared" si="41"/>
        <v>3.0000000000000027E-2</v>
      </c>
      <c r="HT26" s="89">
        <f t="shared" si="42"/>
        <v>0.25</v>
      </c>
      <c r="HU26" s="89">
        <f t="shared" si="43"/>
        <v>0.27</v>
      </c>
      <c r="HV26" s="89">
        <f t="shared" si="44"/>
        <v>0.6100000000000001</v>
      </c>
      <c r="HW26" s="90">
        <f t="shared" si="45"/>
        <v>0.32000000000000006</v>
      </c>
      <c r="HX26" s="73">
        <f>COUNTIFS($FZ$9:$FZ$497,"&gt;"&amp;FZ26,$ES$9:$ES$497,$ES26)+1</f>
        <v>60</v>
      </c>
      <c r="HY26" s="74">
        <f>COUNTIFS($GA$9:$GA$497,"&gt;"&amp;GA26,$ES$9:$ES$497,$ES26)+1</f>
        <v>23</v>
      </c>
      <c r="HZ26" s="74">
        <f>COUNTIFS($GB$9:$GB$497,"&gt;"&amp;GB26,$ES$9:$ES$497,$ES26)+1</f>
        <v>33</v>
      </c>
      <c r="IA26" s="74">
        <f>COUNTIFS($GC$9:$GC$497,"&gt;"&amp;GC26,$ES$9:$ES$497,$ES26)+1</f>
        <v>50</v>
      </c>
      <c r="IB26" s="74">
        <f>COUNTIFS($GD$9:$GD$497,"&gt;"&amp;GD26,$ES$9:$ES$497,$ES26)+1</f>
        <v>3</v>
      </c>
      <c r="IC26" s="74">
        <f>COUNTIFS($GE$9:$GE$497,"&gt;"&amp;GE26,$ES$9:$ES$497,$ES26)+1</f>
        <v>28</v>
      </c>
      <c r="ID26" s="74">
        <f>COUNTIFS($GF$9:$GF$497,"&gt;"&amp;GF26,$ES$9:$ES$497,$ES26)+1</f>
        <v>10</v>
      </c>
      <c r="IE26" s="74">
        <f>COUNTIFS($GG$9:$GG$497,"&gt;"&amp;GG26,$ES$9:$ES$497,$ES26)+1</f>
        <v>5</v>
      </c>
      <c r="IF26" s="74">
        <f>COUNTIFS($GH$9:$GH$497,"&gt;"&amp;GH26,$ES$9:$ES$497,$ES26)+1</f>
        <v>5</v>
      </c>
      <c r="IG26" s="84">
        <f>COUNTIFS($GI$9:$GI$497,"&gt;"&amp;GI26,$ES$9:$ES$497,$ES26)+1</f>
        <v>7</v>
      </c>
      <c r="IH26" s="91"/>
      <c r="II26" s="79"/>
      <c r="IJ26" s="79"/>
      <c r="IK26" s="79"/>
      <c r="IL26" s="79"/>
      <c r="IM26" s="92"/>
      <c r="IN26" s="93"/>
      <c r="IO26" s="94"/>
      <c r="IP26" s="95"/>
      <c r="IQ26" s="79"/>
      <c r="IR26" s="79"/>
      <c r="IS26" s="79"/>
      <c r="IT26" s="79"/>
      <c r="IU26" s="79"/>
      <c r="IV26" s="79"/>
      <c r="IW26" s="96"/>
      <c r="IX26" s="93"/>
      <c r="IY26" s="79"/>
      <c r="IZ26" s="79"/>
      <c r="JA26" s="79"/>
      <c r="JB26" s="79"/>
      <c r="JC26" s="79"/>
      <c r="JD26" s="79"/>
      <c r="JE26" s="97"/>
      <c r="JF26" s="95">
        <v>0.05</v>
      </c>
      <c r="JG26" s="79"/>
      <c r="JH26" s="79"/>
      <c r="JI26" s="79"/>
      <c r="JJ26" s="79"/>
      <c r="JK26" s="79"/>
      <c r="JL26" s="79"/>
      <c r="JM26" s="96"/>
      <c r="JN26" s="93"/>
      <c r="JO26" s="79"/>
      <c r="JP26" s="79"/>
      <c r="JQ26" s="79"/>
      <c r="JR26" s="79"/>
      <c r="JS26" s="79"/>
      <c r="JT26" s="79"/>
      <c r="JU26" s="79"/>
      <c r="JV26" s="79"/>
      <c r="JW26" s="79"/>
      <c r="JX26" s="79"/>
      <c r="JY26" s="79"/>
      <c r="JZ26" s="97"/>
      <c r="KA26" s="93"/>
      <c r="KB26" s="79"/>
      <c r="KC26" s="79"/>
      <c r="KD26" s="79"/>
      <c r="KE26" s="97"/>
      <c r="KF26" s="95"/>
      <c r="KG26" s="79"/>
      <c r="KH26" s="79"/>
      <c r="KI26" s="79"/>
      <c r="KJ26" s="79"/>
      <c r="KK26" s="98"/>
      <c r="KL26" s="79"/>
      <c r="KM26" s="79"/>
      <c r="KN26" s="79"/>
      <c r="KO26" s="79"/>
      <c r="KP26" s="79"/>
      <c r="KQ26" s="79"/>
      <c r="KR26" s="79"/>
      <c r="KS26" s="96"/>
      <c r="KT26" s="96"/>
      <c r="KU26" s="96"/>
      <c r="KV26" s="96"/>
      <c r="KW26" s="93"/>
      <c r="KX26" s="79"/>
      <c r="KY26" s="79"/>
      <c r="KZ26" s="79"/>
      <c r="LA26" s="79"/>
      <c r="LB26" s="79"/>
      <c r="LC26" s="96"/>
      <c r="LD26" s="93"/>
      <c r="LE26" s="94"/>
      <c r="LF26" s="99"/>
      <c r="LG26" s="75"/>
      <c r="LH26" s="93"/>
      <c r="LI26" s="79"/>
      <c r="LJ26" s="74"/>
      <c r="LK26" s="74"/>
      <c r="LL26" s="74"/>
      <c r="LM26" s="100"/>
      <c r="LN26" s="95"/>
      <c r="LO26" s="79"/>
      <c r="LP26" s="79"/>
      <c r="LQ26" s="79"/>
      <c r="LR26" s="96"/>
      <c r="LS26" s="93"/>
      <c r="LT26" s="79">
        <v>0.05</v>
      </c>
      <c r="LU26" s="79"/>
      <c r="LV26" s="79"/>
      <c r="LW26" s="79"/>
      <c r="LX26" s="79"/>
      <c r="LY26" s="79"/>
      <c r="LZ26" s="79"/>
      <c r="MA26" s="97"/>
      <c r="MB26" s="95"/>
      <c r="MC26" s="79"/>
      <c r="MD26" s="79"/>
      <c r="ME26" s="79"/>
      <c r="MF26" s="79"/>
      <c r="MG26" s="79"/>
      <c r="MH26" s="79"/>
      <c r="MI26" s="79"/>
      <c r="MJ26" s="79"/>
      <c r="MK26" s="79"/>
      <c r="ML26" s="79"/>
      <c r="MM26" s="79"/>
      <c r="MN26" s="98"/>
      <c r="MO26" s="98"/>
      <c r="MP26" s="96"/>
      <c r="MQ26" s="93"/>
      <c r="MR26" s="79"/>
      <c r="MS26" s="79"/>
      <c r="MT26" s="79"/>
      <c r="MU26" s="79"/>
      <c r="MV26" s="98"/>
      <c r="MW26" s="79"/>
      <c r="MX26" s="79"/>
      <c r="MY26" s="79"/>
      <c r="MZ26" s="79"/>
      <c r="NA26" s="79"/>
      <c r="NB26" s="79"/>
      <c r="NC26" s="79"/>
      <c r="ND26" s="96"/>
      <c r="NE26" s="96"/>
      <c r="NF26" s="96"/>
      <c r="NG26" s="96"/>
      <c r="NH26" s="93"/>
      <c r="NI26" s="79"/>
      <c r="NJ26" s="79"/>
      <c r="NK26" s="79"/>
      <c r="NL26" s="79"/>
      <c r="NM26" s="79"/>
      <c r="NN26" s="94"/>
      <c r="NO26" s="93"/>
      <c r="NP26" s="80"/>
      <c r="NQ26" s="124" t="s">
        <v>589</v>
      </c>
      <c r="NR26" s="102" t="s">
        <v>596</v>
      </c>
      <c r="NS26" s="102"/>
      <c r="NT26" s="102"/>
      <c r="NU26" s="102"/>
      <c r="NV26" s="104">
        <v>43720</v>
      </c>
      <c r="NW26" s="102" t="s">
        <v>525</v>
      </c>
      <c r="NX26" s="105" t="s">
        <v>597</v>
      </c>
      <c r="NY26" s="106" t="s">
        <v>598</v>
      </c>
      <c r="NZ26" s="105" t="s">
        <v>597</v>
      </c>
      <c r="OA26" s="107"/>
      <c r="OB26" s="107"/>
      <c r="OC26" s="107"/>
      <c r="OD26" s="108">
        <f t="shared" si="46"/>
        <v>72</v>
      </c>
      <c r="OE26" s="109">
        <v>5</v>
      </c>
      <c r="OF26" s="110">
        <f t="shared" si="47"/>
        <v>250</v>
      </c>
      <c r="OG26" s="109">
        <v>4</v>
      </c>
      <c r="OH26" s="111">
        <f>ROUND(AVERAGEIF($ES$9:$ES$497,$ES26,EV$9:EV$497),0)</f>
        <v>57</v>
      </c>
      <c r="OI26" s="112">
        <f>ROUND(AVERAGEIF($ES$9:$ES$497,$ES26,EW$9:EW$497),0)</f>
        <v>69</v>
      </c>
      <c r="OJ26" s="112">
        <f>ROUND(AVERAGEIF($ES$9:$ES$497,$ES26,EX$9:EX$497),0)</f>
        <v>17</v>
      </c>
      <c r="OK26" s="112">
        <f>ROUND(AVERAGEIF($ES$9:$ES$497,$ES26,EY$9:EY$497),0)</f>
        <v>30</v>
      </c>
      <c r="OL26" s="112">
        <f>ROUND(AVERAGEIF($ES$9:$ES$497,$ES26,EZ$9:EZ$497),0)</f>
        <v>58</v>
      </c>
      <c r="OM26" s="112">
        <f>ROUND(AVERAGEIF($ES$9:$ES$497,$ES26,FA$9:FA$497),0)</f>
        <v>21</v>
      </c>
      <c r="ON26" s="112">
        <f>ROUND(AVERAGEIF($ES$9:$ES$497,$ES26,FB$9:FB$497),0)</f>
        <v>45</v>
      </c>
      <c r="OO26" s="112">
        <f>ROUND(AVERAGEIF($ES$9:$ES$497,$ES26,FC$9:FC$497),0)</f>
        <v>49</v>
      </c>
      <c r="OP26" s="112">
        <f>ROUND(AVERAGEIF($ES$9:$ES$497,$ES26,FD$9:FD$497),0)</f>
        <v>75</v>
      </c>
      <c r="OQ26" s="113">
        <f>ROUND(AVERAGEIF($ES$9:$ES$497,$ES26,FE$9:FE$497),0)</f>
        <v>66</v>
      </c>
      <c r="OR26" s="114">
        <f>ROUND(EV26/MAX(EV$9:EV$497)*100,0)</f>
        <v>5</v>
      </c>
      <c r="OS26" s="115">
        <f>ROUND(EW26/MAX(EW$9:EW$497)*100,0)</f>
        <v>12</v>
      </c>
      <c r="OT26" s="115">
        <f>ROUND(EX26/MAX(EX$9:EX$497)*100,0)</f>
        <v>3</v>
      </c>
      <c r="OU26" s="115">
        <f>ROUND(EY26/MAX(EY$9:EY$497)*100,0)</f>
        <v>3</v>
      </c>
      <c r="OV26" s="115">
        <f>ROUND(EZ26/MAX(EZ$9:EZ$497)*100,0)</f>
        <v>14</v>
      </c>
      <c r="OW26" s="115">
        <f>ROUND(FA26/MAX(FA$9:FA$497)*100,0)</f>
        <v>4</v>
      </c>
      <c r="OX26" s="115">
        <f>ROUND(FB26/MAX(FB$9:FB$497)*100,0)</f>
        <v>8</v>
      </c>
      <c r="OY26" s="116">
        <f>ROUND(FC26/MAX(FC$9:FC$497)*100,0)</f>
        <v>8</v>
      </c>
      <c r="OZ26" s="115">
        <f>ROUND(FD26/MAX(FD$9:FD$497)*100,0)</f>
        <v>14</v>
      </c>
      <c r="PA26" s="117">
        <f>ROUND(FE26/MAX(FE$9:FE$497)*100,0)</f>
        <v>7</v>
      </c>
      <c r="PB26" s="118">
        <f t="shared" si="48"/>
        <v>70</v>
      </c>
      <c r="PC26" s="115">
        <f t="shared" si="49"/>
        <v>103</v>
      </c>
      <c r="PD26" s="115">
        <f t="shared" si="50"/>
        <v>112</v>
      </c>
      <c r="PE26" s="115">
        <f t="shared" si="51"/>
        <v>86</v>
      </c>
      <c r="PF26" s="115">
        <f t="shared" si="52"/>
        <v>64</v>
      </c>
      <c r="PG26" s="119">
        <f t="shared" si="53"/>
        <v>60</v>
      </c>
      <c r="PH26" s="118">
        <f>ROUND(PB26/MAX(PB$9:PB$497)*100,0)</f>
        <v>8</v>
      </c>
      <c r="PI26" s="115">
        <f>ROUND(PC26/MAX(PC$9:PC$497)*100,0)</f>
        <v>12</v>
      </c>
      <c r="PJ26" s="115">
        <f>ROUND(PD26/MAX(PD$9:PD$497)*100,0)</f>
        <v>12</v>
      </c>
      <c r="PK26" s="115">
        <f>ROUND(PE26/MAX(PE$9:PE$497)*100,0)</f>
        <v>9</v>
      </c>
      <c r="PL26" s="115">
        <f>ROUND(PF26/MAX(PF$9:PF$497)*100,0)</f>
        <v>9</v>
      </c>
      <c r="PM26" s="119">
        <f>ROUND(PG26/MAX(PG$9:PG$497)*100,0)</f>
        <v>9</v>
      </c>
      <c r="PN26" s="118">
        <f>RANK(PH26,PH$9:PH$497,0)</f>
        <v>421</v>
      </c>
      <c r="PO26" s="115">
        <f>RANK(PI26,PI$9:PI$497,0)</f>
        <v>395</v>
      </c>
      <c r="PP26" s="115">
        <f>RANK(PJ26,PJ$9:PJ$497,0)</f>
        <v>404</v>
      </c>
      <c r="PQ26" s="115">
        <f>RANK(PK26,PK$9:PK$497,0)</f>
        <v>415</v>
      </c>
      <c r="PR26" s="115">
        <f>RANK(PL26,PL$9:PL$497,0)</f>
        <v>419</v>
      </c>
      <c r="PS26" s="119">
        <f>RANK(PM26,PM$9:PM$497,0)</f>
        <v>417</v>
      </c>
      <c r="PT26" s="120">
        <f>ROUND(FZ26/MAX(FZ$9:FZ$497)*100,0)</f>
        <v>41</v>
      </c>
      <c r="PU26" s="115">
        <f>ROUND(GA26/MAX(GA$9:GA$497)*100,0)</f>
        <v>70</v>
      </c>
      <c r="PV26" s="115">
        <f>ROUND(GB26/MAX(GB$9:GB$497)*100,0)</f>
        <v>24</v>
      </c>
      <c r="PW26" s="115">
        <f>ROUND(GC26/MAX(GC$9:GC$497)*100,0)</f>
        <v>33</v>
      </c>
      <c r="PX26" s="115">
        <f>ROUND(GD26/MAX(GD$9:GD$497)*100,0)</f>
        <v>79</v>
      </c>
      <c r="PY26" s="115">
        <f>ROUND(GE26/MAX(GE$9:GE$497)*100,0)</f>
        <v>20</v>
      </c>
      <c r="PZ26" s="115">
        <f>ROUND(GF26/MAX(GF$9:GF$497)*100,0)</f>
        <v>43</v>
      </c>
      <c r="QA26" s="116">
        <f>ROUND(GG26/MAX(GG$9:GG$497)*100,0)</f>
        <v>55</v>
      </c>
      <c r="QB26" s="115">
        <f>ROUND(GH26/MAX(GH$9:GH$497)*100,0)</f>
        <v>78</v>
      </c>
      <c r="QC26" s="121">
        <f>ROUND(GI26/MAX(GI$9:GI$497)*100,0)</f>
        <v>42</v>
      </c>
      <c r="QD26" s="120">
        <f>ROUND(AVERAGEIF($ES$9:$ES$497,$ES26,PT$9:PT$497),0)</f>
        <v>47</v>
      </c>
      <c r="QE26" s="120">
        <f>ROUND(AVERAGEIF($ES$9:$ES$497,$ES26,PU$9:PU$497),0)</f>
        <v>61</v>
      </c>
      <c r="QF26" s="120">
        <f>ROUND(AVERAGEIF($ES$9:$ES$497,$ES26,PV$9:PV$497),0)</f>
        <v>21</v>
      </c>
      <c r="QG26" s="120">
        <f>ROUND(AVERAGEIF($ES$9:$ES$497,$ES26,PW$9:PW$497),0)</f>
        <v>34</v>
      </c>
      <c r="QH26" s="120">
        <f>ROUND(AVERAGEIF($ES$9:$ES$497,$ES26,PX$9:PX$497),0)</f>
        <v>48</v>
      </c>
      <c r="QI26" s="120">
        <f>ROUND(AVERAGEIF($ES$9:$ES$497,$ES26,PY$9:PY$497),0)</f>
        <v>18</v>
      </c>
      <c r="QJ26" s="120">
        <f>ROUND(AVERAGEIF($ES$9:$ES$497,$ES26,PZ$9:PZ$497),0)</f>
        <v>31</v>
      </c>
      <c r="QK26" s="120">
        <f>ROUND(AVERAGEIF($ES$9:$ES$497,$ES26,QA$9:QA$497),0)</f>
        <v>40</v>
      </c>
      <c r="QL26" s="120">
        <f>ROUND(AVERAGEIF($ES$9:$ES$497,$ES26,QB$9:QB$497),0)</f>
        <v>51</v>
      </c>
      <c r="QM26" s="120">
        <f>ROUND(AVERAGEIF($ES$9:$ES$497,$ES26,QC$9:QC$497),0)</f>
        <v>32</v>
      </c>
      <c r="QN26" s="114">
        <f t="shared" si="69"/>
        <v>492</v>
      </c>
      <c r="QO26" s="115">
        <f t="shared" si="70"/>
        <v>712</v>
      </c>
      <c r="QP26" s="115">
        <f t="shared" si="71"/>
        <v>808</v>
      </c>
      <c r="QQ26" s="115">
        <f t="shared" si="72"/>
        <v>657</v>
      </c>
      <c r="QR26" s="115">
        <f t="shared" si="73"/>
        <v>519</v>
      </c>
      <c r="QS26" s="119">
        <f t="shared" si="74"/>
        <v>411</v>
      </c>
      <c r="QT26" s="114">
        <f>ROUND((QN26-MIN(QN$9:QN$497))/(MAX(QN$9:QN$497)-MIN(QN$9:QN$497))*100,0)</f>
        <v>41</v>
      </c>
      <c r="QU26" s="115">
        <f>ROUND((QO26-MIN(QO$9:QO$497))/(MAX(QO$9:QO$497)-MIN(QO$9:QO$497))*100,0)</f>
        <v>73</v>
      </c>
      <c r="QV26" s="115">
        <f>ROUND((QP26-MIN(QP$9:QP$497))/(MAX(QP$9:QP$497)-MIN(QP$9:QP$497))*100,0)</f>
        <v>67</v>
      </c>
      <c r="QW26" s="115">
        <f>ROUND((QQ26-MIN(QQ$9:QQ$497))/(MAX(QQ$9:QQ$497)-MIN(QQ$9:QQ$497))*100,0)</f>
        <v>47</v>
      </c>
      <c r="QX26" s="115">
        <f>ROUND((QR26-MIN(QR$9:QR$497))/(MAX(QR$9:QR$497)-MIN(QR$9:QR$497))*100,0)</f>
        <v>48</v>
      </c>
      <c r="QY26" s="115">
        <f>ROUND((QS26-MIN(QS$9:QS$497))/(MAX(QS$9:QS$497)-MIN(QS$9:QS$497))*100,0)</f>
        <v>47</v>
      </c>
      <c r="QZ26" s="114">
        <f>RANK(QN26,QN$9:QN$497,0)</f>
        <v>190</v>
      </c>
      <c r="RA26" s="115">
        <f>RANK(QO26,QO$9:QO$497,0)</f>
        <v>5</v>
      </c>
      <c r="RB26" s="115">
        <f>RANK(QP26,QP$9:QP$497,0)</f>
        <v>11</v>
      </c>
      <c r="RC26" s="115">
        <f>RANK(QQ26,QQ$9:QQ$497,0)</f>
        <v>112</v>
      </c>
      <c r="RD26" s="115">
        <f>RANK(QR26,QR$9:QR$497,0)</f>
        <v>197</v>
      </c>
      <c r="RE26" s="115">
        <f>RANK(QS26,QS$9:QS$497,0)</f>
        <v>137</v>
      </c>
      <c r="RF26" s="122"/>
      <c r="RG26" s="115">
        <f>($RH$3*(IH26+IJ26)*100*100/MAX(EX$9:EX$497)*$RO$3) +($RH$3*(II26+IJ26)*100*100/MAX(EX$9:EX$497)*$RO$4) + ($RH$3*IK26*100*100/MAX(EX$9:EX$497)*0.098)</f>
        <v>0</v>
      </c>
      <c r="RH26" s="115">
        <f>($RH$4*IL26*100*100/MAX(EZ$9:EZ$497))*$RQ$3</f>
        <v>0</v>
      </c>
      <c r="RI26" s="115">
        <f>($RH$3*IM26*100*100/MAX(EY$9:EY$497))*$RQ$4</f>
        <v>0</v>
      </c>
      <c r="RJ26" s="115">
        <f>($RH$3*IN26*100*100/MAX(EX$9:EX$497))</f>
        <v>0</v>
      </c>
      <c r="RK26" s="115">
        <f>($RH$4*IO26*100*100/MAX(EZ$9:EZ$497))*$RQ$3</f>
        <v>0</v>
      </c>
      <c r="RL26" s="115">
        <f>(($RL$4*IP26*100*((100/MAX(EX$9:EX$497)+100/MAX(EZ$9:EZ$497))/2))+($RL$4*IQ26*100*((100/MAX(EX$9:EX$497)+100/MAX(EZ$9:EZ$497))/2))+($RL$4*IR26*100*((100/MAX(EX$9:EX$497)+100/MAX(EZ$9:EZ$497))/2))+($RL$4*IS26*100*((100/MAX(EX$9:EX$497)+100/MAX(EZ$9:EZ$497))/2))+($RL$4*IT26*100*((100/MAX(EX$9:EX$497)+100/MAX(EZ$9:EZ$497))/2))+($RL$4*IU26*100*((100/MAX(EX$9:EX$497)+100/MAX(EZ$9:EZ$497))/2))+($RL$4*IV26*100*((100/MAX(EX$9:EX$497)+100/MAX(EZ$9:EZ$497))/2))+($RL$4*IW26*100*((100/MAX(EX$9:EX$497)+100/MAX(EZ$9:EZ$497))/2)))*$RS$3</f>
        <v>0</v>
      </c>
      <c r="RM26" s="115">
        <f>(($RH$3*IX26*100*100/MAX(EX$9:EX$497))+($RH$3*IY26*100*100/MAX(EX$9:EX$497))+($RH$3*IZ26*100*100/MAX(EX$9:EX$497))+($RH$3*JA26*100*100/MAX(EX$9:EX$497))+($RH$3*JB26*100*100/MAX(EX$9:EX$497))+($RH$3*JC26*100*100/MAX(EX$9:EX$497))+($RH$3*JD26*100*100/MAX(EX$9:EX$497))+($RH$3*JE26*100*100/MAX(EX$9:EX$497)))*$RS$4</f>
        <v>0</v>
      </c>
      <c r="RN26" s="115">
        <f>(($RH$4*JF26*100*100/MAX(EZ$9:EZ$497)) + ($RH$4*JG26*100*100/MAX(EZ$9:EZ$497)) + ($RH$4*JH26*100*100/MAX(EZ$9:EZ$497)) + ($RH$4*JI26*100*100/MAX(EZ$9:EZ$497)) + ($RH$4*JJ26*100*100/MAX(EZ$9:EZ$497)) + ($RH$4*JK26*100*100/MAX(EZ$9:EZ$497)) + ($RH$4*JL26*100*100/MAX(EZ$9:EZ$497)) + ($RH$4*JM26*100*100/MAX(EZ$9:EZ$497)))*$RU$3</f>
        <v>0.92000000000000015</v>
      </c>
      <c r="RO26" s="115">
        <f>(($RL$4*JN26*100*((100/MAX(EX$9:EX$497)+100/MAX(EZ$9:EZ$497))/2))+($RL$4*JO26*100*((100/MAX(EX$9:EX$497)+100/MAX(EZ$9:EZ$497))/2))+($RL$4*JP26*100*((100/MAX(EX$9:EX$497)+100/MAX(EZ$9:EZ$497))/2))+($RL$4*JQ26*100*((100/MAX(EX$9:EX$497)+100/MAX(EZ$9:EZ$497))/2))+($RL$4*JR26*100*((100/MAX(EX$9:EX$497)+100/MAX(EZ$9:EZ$497))/2))+($RL$4*JS26*100*((100/MAX(EX$9:EX$497)+100/MAX(EZ$9:EZ$497))/2))+($RL$4*JT26*100*((100/MAX(EX$9:EX$497)+100/MAX(EZ$9:EZ$497))/2))+($RL$4*JU26*100*((100/MAX(EX$9:EX$497)+100/MAX(EZ$9:EZ$497))/2))+($RL$4*JV26*100*((100/MAX(EX$9:EX$497)+100/MAX(EZ$9:EZ$497))/2))+($RL$4*JW26*100*((100/MAX(EX$9:EX$497)+100/MAX(EZ$9:EZ$497))/2))+($RL$4*JX26*100*((100/MAX(EX$9:EX$497)+100/MAX(EZ$9:EZ$497))/2))+($RL$4*JY26*100*((100/MAX(EX$9:EX$497)+100/MAX(EZ$9:EZ$497))/2))+($RL$4*JZ26*100*((100/MAX(EX$9:EX$497)+100/MAX(EZ$9:EZ$497))/2)))*$RW$3/2</f>
        <v>0</v>
      </c>
      <c r="RP26" s="119">
        <f>($RJ$3*KA26*100*100/MAX(FA$9:FA$497)) + ($RJ$3*KB26*100*100/MAX(FA$9:FA$497)/2) + ($RJ$3*KC26*100*100/MAX(FA$9:FA$497)/2) + ($RJ$3*KD26*100*100/MAX(FA$9:FA$497)/4) + ($RJ$3*KE26*100*100/MAX(FA$9:FA$497)/4)</f>
        <v>0</v>
      </c>
      <c r="RQ26" s="118">
        <f>($RL$4*KF26*100*((100/MAX(EX$9:EX$497)+100/MAX(EZ$9:EZ$497)))) * ($RO$3/2) + (($RL$4*KG26*100*((100/MAX(EX$9:EX$497)+100/MAX(EZ$9:EZ$497))))+($RL$4*KH26*100*((100/MAX(EX$9:EX$497)+100/MAX(EZ$9:EZ$497))))+($RL$4*KI26*100*((100/MAX(EX$9:EX$497)+100/MAX(EZ$9:EZ$497))))+($RL$4*KJ26*100*((100/MAX(EX$9:EX$497)+100/MAX(EZ$9:EZ$497))))+($RL$4*KK26*100*((100/MAX(EX$9:EX$497)+100/MAX(EZ$9:EZ$497))))+($RL$4*KL26*100*((100/MAX(EX$9:EX$497)+100/MAX(EZ$9:EZ$497))))+($RL$4*KM26*100*((100/MAX(EX$9:EX$497)+100/MAX(EZ$9:EZ$497))))+($RL$4*KN26*100*((100/MAX(EX$9:EX$497)+100/MAX(EZ$9:EZ$497))))+($RL$4*KO26*100*((100/MAX(EX$9:EX$497)+100/MAX(EZ$9:EZ$497))))+($RL$4*KP26*100*((100/MAX(EX$9:EX$497)+100/MAX(EZ$9:EZ$497))))+($RL$4*KQ26*100*((100/MAX(EX$9:EX$497)+100/MAX(EZ$9:EZ$497))))+($RL$4*KR26*100*((100/MAX(EX$9:EX$497)+100/MAX(EZ$9:EZ$497))))+($RL$4*KS26*100*((100/MAX(EX$9:EX$497)+100/MAX(EZ$9:EZ$497))))+($RL$4*KV26*100*((100/MAX(EX$9:EX$497)+100/MAX(EZ$9:EZ$497))))) * (($RO$3+$RO$4)/6)</f>
        <v>0</v>
      </c>
      <c r="RR26" s="115">
        <f>(($RL$4*KW26*100*((100/MAX(EX$9:EX$497)+100/MAX(EZ$9:EZ$497))))) * ($RO$3/2) + (($RL$4*KX26*100*((100/MAX(EX$9:EX$497)+100/MAX(EZ$9:EZ$497))))+($RL$4*KY26*100*((100/MAX(EX$9:EX$497)+100/MAX(EZ$9:EZ$497))))+($RL$4*KZ26*100*((100/MAX(EX$9:EX$497)+100/MAX(EZ$9:EZ$497))))+($RL$4*LA26*100*((100/MAX(EX$9:EX$497)+100/MAX(EZ$9:EZ$497))))+($RL$4*LB26*100*((100/MAX(EX$9:EX$497)+100/MAX(EZ$9:EZ$497))))+($RL$4*LC26*100*((100/MAX(EX$9:EX$497)+100/MAX(EZ$9:EZ$497))))) * (($RO$3+$RO$4)/6)</f>
        <v>0</v>
      </c>
      <c r="RS26" s="119">
        <f>(($RL$4*LD26*100*((100/MAX(EX$9:EX$497)+100/MAX(EZ$9:EZ$497))))+($RL$4*LE26*100*((100/MAX(EX$9:EX$497)+100/MAX(EZ$9:EZ$497))))) * (($RO$3+$RO$4)/6)</f>
        <v>0</v>
      </c>
      <c r="RT26" s="118">
        <f>($RJ$4*LH26*100*(100/MAX(EV$9:EV$497)))+($RJ$4*LI26*100*(100/MAX(EV$9:EV$497)))</f>
        <v>0</v>
      </c>
      <c r="RU26" s="119">
        <f>($RJ$4*LJ26*(100/MAX(EV$9:EV$497)))/2 + ($RL$3*LK26*(100/MAX(EW$9:EW$497))) + ($RJ$4*LL26*(100/MAX(EV$9:EV$497)))/4 + ($RL$3*LM26*(100/MAX(EW$9:EW$497)))</f>
        <v>0</v>
      </c>
      <c r="RV26" s="118">
        <f>($RJ$4*LN26*100*100/MAX(EV$9:EV$497)/2)+($RJ$4*LO26*100*100/MAX(EV$9:EV$497)/2)+($RJ$4*LP26*100*100/MAX(EV$9:EV$497))+($RJ$4*LQ26*100*100/MAX(EV$9:EV$497))+($RJ$4*LR26*100*100/MAX(EV$9:EV$497))</f>
        <v>0</v>
      </c>
      <c r="RW26" s="115">
        <f>($RJ$4*LS26*100*100/MAX(EV$9:EV$497)) + (($RJ$4*LT26*100*100/MAX(EV$9:EV$497))+($RJ$4*LU26*100*100/MAX(EV$9:EV$497))+($RJ$4*LV26*100*100/MAX(EV$9:EV$497))+($RJ$4*LW26*100*100/MAX(EV$9:EV$497))+($RJ$4*LX26*100*100/MAX(EV$9:EV$497))+($RJ$4*LY26*100*100/MAX(EV$9:EV$497))+($RJ$4*LZ26*100*100/MAX(EV$9:EV$497))+($RJ$4*MA26*100*100/MAX(EV$9:EV$497)))/2</f>
        <v>4.213483146067416</v>
      </c>
      <c r="RX26" s="119">
        <f>($RJ$4*MB26*100*100/MAX(EV$9:EV$497))+($RJ$4*MC26*100*100/MAX(EV$9:EV$497))+($RJ$4*MD26*100*100/MAX(EV$9:EV$497))+($RJ$4*ME26*100*100/MAX(EV$9:EV$497))+($RJ$4*MF26*100*100/MAX(EV$9:EV$497))+($RJ$4*MG26*100*100/MAX(EV$9:EV$497))+($RJ$4*MH26*100*100/MAX(EV$9:EV$497))+($RJ$4*MI26*100*100/MAX(EV$9:EV$497))+($RJ$4*MJ26*100*100/MAX(EV$9:EV$497))+($RJ$4*MK26*100*100/MAX(EV$9:EV$497))+($RJ$4*ML26*100*100/MAX(EV$9:EV$497))+($RJ$4*MM26*100*100/MAX(EV$9:EV$497))+($RJ$4*MN26*100*100/MAX(EV$9:EV$497))</f>
        <v>0</v>
      </c>
      <c r="RY26" s="118">
        <f>($RJ$4*MQ26*100*100/MAX(EV$9:EV$497))/2 + (($RJ$4*MR26*100*100/MAX(EV$9:EV$497))+($RJ$4*MS26*100*100/MAX(EV$9:EV$497))+($RJ$4*MT26*100*100/MAX(EV$9:EV$497))+($RJ$4*MU26*100*100/MAX(EV$9:EV$497))+($RJ$4*MV26*100*100/MAX(EV$9:EV$497))+($RJ$4*MW26*100*100/MAX(EV$9:EV$497))+($RJ$4*MX26*100*100/MAX(EV$9:EV$497))+($RJ$4*MY26*100*100/MAX(EV$9:EV$497))+($RJ$4*MZ26*100*100/MAX(EV$9:EV$497))+($RJ$4*NA26*100*100/MAX(EV$9:EV$497))+($RJ$4*NB26*100*100/MAX(EV$9:EV$497))+($RJ$4*NC26*100*100/MAX(EV$9:EV$497))+($RJ$4*ND26*100*100/MAX(EV$9:EV$497))+($RJ$4*NG26*100*100/MAX(EV$9:EV$497)))/4</f>
        <v>0</v>
      </c>
      <c r="RZ26" s="115">
        <f>($RJ$4*NH26*100*100/MAX(EV$9:EV$497))/2 + (($RJ$4*NI26*100*100/MAX(EV$9:EV$497))+($RJ$4*NJ26*100*100/MAX(EV$9:EV$497))+($RJ$4*NK26*100*100/MAX(EV$9:EV$497))+($RJ$4*NL26*100*100/MAX(EV$9:EV$497))+($RJ$4*NM26*100*100/MAX(EV$9:EV$497))+($RJ$4*NN26*100*100/MAX(EV$9:EV$497)))/4</f>
        <v>0</v>
      </c>
      <c r="SA26" s="117">
        <f>(($RJ$4*NO26*100*100/MAX(EV$9:EV$497))+($RJ$4*NP26*100*100/MAX(EV$9:EV$497)))/4</f>
        <v>0</v>
      </c>
      <c r="SB26" s="118">
        <f t="shared" si="54"/>
        <v>5.133483146067416</v>
      </c>
      <c r="SC26" s="115">
        <f t="shared" si="55"/>
        <v>0.84269662921348321</v>
      </c>
      <c r="SD26" s="115">
        <f t="shared" si="56"/>
        <v>5.0613707865168553</v>
      </c>
      <c r="SE26" s="115">
        <f t="shared" si="57"/>
        <v>0.84269662921348321</v>
      </c>
      <c r="SF26" s="115">
        <f t="shared" si="58"/>
        <v>1.053370786516854</v>
      </c>
      <c r="SG26" s="115">
        <f t="shared" si="59"/>
        <v>4.213483146067416</v>
      </c>
      <c r="SH26" s="115">
        <f>ROUND(SB26/MAX(SB$9:SB$497)*100,0)</f>
        <v>6</v>
      </c>
      <c r="SI26" s="115">
        <f>ROUND(SC26/MAX(SC$9:SC$497)*100,0)</f>
        <v>1</v>
      </c>
      <c r="SJ26" s="115">
        <f>ROUND(SD26/MAX(SD$9:SD$497)*100,0)</f>
        <v>8</v>
      </c>
      <c r="SK26" s="115">
        <f>ROUND(SE26/MAX(SE$9:SE$497)*100,0)</f>
        <v>1</v>
      </c>
      <c r="SL26" s="115">
        <f>ROUND(SF26/MAX(SF$9:SF$497)*100,0)</f>
        <v>3</v>
      </c>
      <c r="SM26" s="121">
        <f>ROUND(SG26/MAX(SG$9:SG$497)*100,0)</f>
        <v>4</v>
      </c>
      <c r="SN26" s="115">
        <f>ROUND(AVERAGEIF($ES$9:$ES$497,$ES26,SH$9:SH$497),0)</f>
        <v>12</v>
      </c>
      <c r="SO26" s="115">
        <f>ROUND(AVERAGEIF($ES$9:$ES$497,$ES26,SI$9:SI$497),0)</f>
        <v>5</v>
      </c>
      <c r="SP26" s="115">
        <f>ROUND(AVERAGEIF($ES$9:$ES$497,$ES26,SJ$9:SJ$497),0)</f>
        <v>26</v>
      </c>
      <c r="SQ26" s="115">
        <f>ROUND(AVERAGEIF($ES$9:$ES$497,$ES26,SK$9:SK$497),0)</f>
        <v>6</v>
      </c>
      <c r="SR26" s="115">
        <f>ROUND(AVERAGEIF($ES$9:$ES$497,$ES26,SL$9:SL$497),0)</f>
        <v>8</v>
      </c>
      <c r="SS26" s="121">
        <f>ROUND(AVERAGEIF($ES$9:$ES$497,$ES26,SM$9:SM$497),0)</f>
        <v>4</v>
      </c>
      <c r="ST26" s="114">
        <f>RANK(SB26,SB$9:SB$497,0)</f>
        <v>258</v>
      </c>
      <c r="SU26" s="115">
        <f>RANK(SC26,SC$9:SC$497,0)</f>
        <v>237</v>
      </c>
      <c r="SV26" s="115">
        <f>RANK(SD26,SD$9:SD$497,0)</f>
        <v>101</v>
      </c>
      <c r="SW26" s="115">
        <f>RANK(SE26,SE$9:SE$497,0)</f>
        <v>237</v>
      </c>
      <c r="SX26" s="115">
        <f>RANK(SF26,SF$9:SF$497,0)</f>
        <v>199</v>
      </c>
      <c r="SY26" s="115">
        <f>RANK(SG26,SG$9:SG$497,0)</f>
        <v>173</v>
      </c>
      <c r="SZ26" s="115">
        <f>COUNTIFS(SB$9:SB$497,"&gt;"&amp;SB26,$ES$9:$ES$497,$ES26)+1</f>
        <v>50</v>
      </c>
      <c r="TA26" s="115">
        <f>COUNTIFS(SC$9:SC$497,"&gt;"&amp;SC26,$ES$9:$ES$497,$ES26)+1</f>
        <v>39</v>
      </c>
      <c r="TB26" s="115">
        <f>COUNTIFS(SD$9:SD$497,"&gt;"&amp;SD26,$ES$9:$ES$497,$ES26)+1</f>
        <v>52</v>
      </c>
      <c r="TC26" s="115">
        <f>COUNTIFS(SE$9:SE$497,"&gt;"&amp;SE26,$ES$9:$ES$497,$ES26)+1</f>
        <v>39</v>
      </c>
      <c r="TD26" s="115">
        <f>COUNTIFS(SF$9:SF$497,"&gt;"&amp;SF26,$ES$9:$ES$497,$ES26)+1</f>
        <v>39</v>
      </c>
      <c r="TE26" s="117">
        <f>COUNTIFS(SG$9:SG$497,"&gt;"&amp;SG26,$ES$9:$ES$497,$ES26)+1</f>
        <v>30</v>
      </c>
      <c r="TF26" s="118">
        <f t="shared" si="60"/>
        <v>18</v>
      </c>
      <c r="TG26" s="115">
        <f t="shared" si="61"/>
        <v>9</v>
      </c>
      <c r="TH26" s="115">
        <f t="shared" si="62"/>
        <v>20</v>
      </c>
      <c r="TI26" s="115">
        <f t="shared" si="63"/>
        <v>13</v>
      </c>
      <c r="TJ26" s="115">
        <f t="shared" si="64"/>
        <v>12</v>
      </c>
      <c r="TK26" s="115">
        <f t="shared" si="65"/>
        <v>13</v>
      </c>
      <c r="TL26" s="117">
        <f t="shared" si="66"/>
        <v>13</v>
      </c>
      <c r="TM26" s="118">
        <f>ROUND(TF26/MAX(TF$9:TF$497)*100,0)</f>
        <v>10</v>
      </c>
      <c r="TN26" s="115">
        <f>ROUND(TG26/MAX(TG$9:TG$497)*100,0)</f>
        <v>5</v>
      </c>
      <c r="TO26" s="115">
        <f>ROUND(TH26/MAX(TH$9:TH$497)*100,0)</f>
        <v>11</v>
      </c>
      <c r="TP26" s="115">
        <f>ROUND(TI26/MAX(TI$9:TI$497)*100,0)</f>
        <v>7</v>
      </c>
      <c r="TQ26" s="115">
        <f>ROUND(TJ26/MAX(TJ$9:TJ$497)*100,0)</f>
        <v>6</v>
      </c>
      <c r="TR26" s="115">
        <f>ROUND(TK26/MAX(TK$9:TK$497)*100,0)</f>
        <v>7</v>
      </c>
      <c r="TS26" s="119">
        <f>ROUND(TL26/MAX(TL$9:TL$497)*100,0)</f>
        <v>7</v>
      </c>
      <c r="TT26" s="120">
        <f>RANK(TM26,TM$9:TM$497,0)</f>
        <v>409</v>
      </c>
      <c r="TU26" s="115">
        <f>RANK(TN26,TN$9:TN$497,0)</f>
        <v>419</v>
      </c>
      <c r="TV26" s="115">
        <f>RANK(TO26,TO$9:TO$497,0)</f>
        <v>367</v>
      </c>
      <c r="TW26" s="115">
        <f>RANK(TP26,TP$9:TP$497,0)</f>
        <v>407</v>
      </c>
      <c r="TX26" s="115">
        <f>RANK(TQ26,TQ$9:TQ$497,0)</f>
        <v>407</v>
      </c>
      <c r="TY26" s="115">
        <f>RANK(TR26,TR$9:TR$497,0)</f>
        <v>412</v>
      </c>
      <c r="TZ26" s="121">
        <f>RANK(TS26,TS$9:TS$497,0)</f>
        <v>404</v>
      </c>
      <c r="UA26" s="123"/>
      <c r="UB26" s="7" t="s">
        <v>1</v>
      </c>
    </row>
    <row r="27" spans="1:548" x14ac:dyDescent="0.15">
      <c r="A27" s="183">
        <v>19</v>
      </c>
      <c r="B27" s="203" t="s">
        <v>596</v>
      </c>
      <c r="C27" s="63"/>
      <c r="D27" s="63"/>
      <c r="E27" s="64" t="s">
        <v>518</v>
      </c>
      <c r="F27" s="65">
        <v>17</v>
      </c>
      <c r="G27" s="65" t="s">
        <v>519</v>
      </c>
      <c r="H27" s="65"/>
      <c r="I27" s="66" t="s">
        <v>521</v>
      </c>
      <c r="J27" s="67" t="s">
        <v>521</v>
      </c>
      <c r="K27" s="67" t="s">
        <v>521</v>
      </c>
      <c r="L27" s="67" t="s">
        <v>521</v>
      </c>
      <c r="M27" s="67" t="s">
        <v>521</v>
      </c>
      <c r="N27" s="67" t="s">
        <v>521</v>
      </c>
      <c r="O27" s="67" t="s">
        <v>521</v>
      </c>
      <c r="P27" s="67" t="s">
        <v>521</v>
      </c>
      <c r="Q27" s="67" t="s">
        <v>521</v>
      </c>
      <c r="R27" s="68" t="s">
        <v>520</v>
      </c>
      <c r="S27" s="69" t="s">
        <v>520</v>
      </c>
      <c r="T27" s="67" t="s">
        <v>520</v>
      </c>
      <c r="U27" s="67" t="s">
        <v>520</v>
      </c>
      <c r="V27" s="67" t="s">
        <v>520</v>
      </c>
      <c r="W27" s="67" t="s">
        <v>520</v>
      </c>
      <c r="X27" s="67" t="s">
        <v>521</v>
      </c>
      <c r="Y27" s="67" t="s">
        <v>521</v>
      </c>
      <c r="Z27" s="67" t="s">
        <v>521</v>
      </c>
      <c r="AA27" s="67" t="s">
        <v>521</v>
      </c>
      <c r="AB27" s="68" t="s">
        <v>521</v>
      </c>
      <c r="AC27" s="69" t="s">
        <v>521</v>
      </c>
      <c r="AD27" s="67" t="s">
        <v>521</v>
      </c>
      <c r="AE27" s="67" t="s">
        <v>521</v>
      </c>
      <c r="AF27" s="67" t="s">
        <v>521</v>
      </c>
      <c r="AG27" s="67" t="s">
        <v>521</v>
      </c>
      <c r="AH27" s="67" t="s">
        <v>521</v>
      </c>
      <c r="AI27" s="67" t="s">
        <v>521</v>
      </c>
      <c r="AJ27" s="67" t="s">
        <v>521</v>
      </c>
      <c r="AK27" s="67" t="s">
        <v>521</v>
      </c>
      <c r="AL27" s="68" t="s">
        <v>521</v>
      </c>
      <c r="AM27" s="69" t="s">
        <v>521</v>
      </c>
      <c r="AN27" s="67" t="s">
        <v>521</v>
      </c>
      <c r="AO27" s="67" t="s">
        <v>521</v>
      </c>
      <c r="AP27" s="67" t="s">
        <v>521</v>
      </c>
      <c r="AQ27" s="67" t="s">
        <v>521</v>
      </c>
      <c r="AR27" s="67" t="s">
        <v>521</v>
      </c>
      <c r="AS27" s="67" t="s">
        <v>521</v>
      </c>
      <c r="AT27" s="67" t="s">
        <v>521</v>
      </c>
      <c r="AU27" s="67" t="s">
        <v>521</v>
      </c>
      <c r="AV27" s="68" t="s">
        <v>521</v>
      </c>
      <c r="AW27" s="69" t="s">
        <v>521</v>
      </c>
      <c r="AX27" s="67" t="s">
        <v>521</v>
      </c>
      <c r="AY27" s="67" t="s">
        <v>521</v>
      </c>
      <c r="AZ27" s="67" t="s">
        <v>521</v>
      </c>
      <c r="BA27" s="67" t="s">
        <v>521</v>
      </c>
      <c r="BB27" s="67" t="s">
        <v>521</v>
      </c>
      <c r="BC27" s="67" t="s">
        <v>521</v>
      </c>
      <c r="BD27" s="67" t="s">
        <v>521</v>
      </c>
      <c r="BE27" s="67" t="s">
        <v>521</v>
      </c>
      <c r="BF27" s="68" t="s">
        <v>521</v>
      </c>
      <c r="BG27" s="69" t="s">
        <v>521</v>
      </c>
      <c r="BH27" s="67" t="s">
        <v>521</v>
      </c>
      <c r="BI27" s="67" t="s">
        <v>521</v>
      </c>
      <c r="BJ27" s="67" t="s">
        <v>521</v>
      </c>
      <c r="BK27" s="67" t="s">
        <v>521</v>
      </c>
      <c r="BL27" s="67" t="s">
        <v>521</v>
      </c>
      <c r="BM27" s="67" t="s">
        <v>521</v>
      </c>
      <c r="BN27" s="67" t="s">
        <v>521</v>
      </c>
      <c r="BO27" s="67" t="s">
        <v>521</v>
      </c>
      <c r="BP27" s="68" t="s">
        <v>521</v>
      </c>
      <c r="BQ27" s="70" t="s">
        <v>521</v>
      </c>
      <c r="BR27" s="67" t="s">
        <v>521</v>
      </c>
      <c r="BS27" s="67" t="s">
        <v>521</v>
      </c>
      <c r="BT27" s="67" t="s">
        <v>521</v>
      </c>
      <c r="BU27" s="67" t="s">
        <v>521</v>
      </c>
      <c r="BV27" s="67" t="s">
        <v>521</v>
      </c>
      <c r="BW27" s="67" t="s">
        <v>521</v>
      </c>
      <c r="BX27" s="67" t="s">
        <v>521</v>
      </c>
      <c r="BY27" s="67" t="s">
        <v>521</v>
      </c>
      <c r="BZ27" s="68" t="s">
        <v>521</v>
      </c>
      <c r="CA27" s="69" t="s">
        <v>521</v>
      </c>
      <c r="CB27" s="67" t="s">
        <v>521</v>
      </c>
      <c r="CC27" s="67" t="s">
        <v>521</v>
      </c>
      <c r="CD27" s="67" t="s">
        <v>521</v>
      </c>
      <c r="CE27" s="67" t="s">
        <v>521</v>
      </c>
      <c r="CF27" s="67" t="s">
        <v>521</v>
      </c>
      <c r="CG27" s="67" t="s">
        <v>521</v>
      </c>
      <c r="CH27" s="67" t="s">
        <v>521</v>
      </c>
      <c r="CI27" s="67" t="s">
        <v>521</v>
      </c>
      <c r="CJ27" s="68" t="s">
        <v>521</v>
      </c>
      <c r="CK27" s="69" t="s">
        <v>521</v>
      </c>
      <c r="CL27" s="67" t="s">
        <v>521</v>
      </c>
      <c r="CM27" s="67" t="s">
        <v>521</v>
      </c>
      <c r="CN27" s="67" t="s">
        <v>521</v>
      </c>
      <c r="CO27" s="67" t="s">
        <v>521</v>
      </c>
      <c r="CP27" s="67" t="s">
        <v>521</v>
      </c>
      <c r="CQ27" s="67" t="s">
        <v>521</v>
      </c>
      <c r="CR27" s="67" t="s">
        <v>521</v>
      </c>
      <c r="CS27" s="67" t="s">
        <v>521</v>
      </c>
      <c r="CT27" s="68" t="s">
        <v>521</v>
      </c>
      <c r="CU27" s="69" t="s">
        <v>521</v>
      </c>
      <c r="CV27" s="67" t="s">
        <v>521</v>
      </c>
      <c r="CW27" s="67" t="s">
        <v>521</v>
      </c>
      <c r="CX27" s="67" t="s">
        <v>521</v>
      </c>
      <c r="CY27" s="67" t="s">
        <v>521</v>
      </c>
      <c r="CZ27" s="67" t="s">
        <v>521</v>
      </c>
      <c r="DA27" s="67" t="s">
        <v>521</v>
      </c>
      <c r="DB27" s="67" t="s">
        <v>521</v>
      </c>
      <c r="DC27" s="67" t="s">
        <v>521</v>
      </c>
      <c r="DD27" s="68" t="s">
        <v>521</v>
      </c>
      <c r="DE27" s="69" t="s">
        <v>521</v>
      </c>
      <c r="DF27" s="71" t="s">
        <v>521</v>
      </c>
      <c r="DG27" s="67" t="s">
        <v>521</v>
      </c>
      <c r="DH27" s="67" t="s">
        <v>521</v>
      </c>
      <c r="DI27" s="67" t="s">
        <v>521</v>
      </c>
      <c r="DJ27" s="67" t="s">
        <v>521</v>
      </c>
      <c r="DK27" s="67" t="s">
        <v>521</v>
      </c>
      <c r="DL27" s="67" t="s">
        <v>521</v>
      </c>
      <c r="DM27" s="67" t="s">
        <v>521</v>
      </c>
      <c r="DN27" s="68" t="s">
        <v>521</v>
      </c>
      <c r="DO27" s="70" t="s">
        <v>521</v>
      </c>
      <c r="DP27" s="71" t="s">
        <v>521</v>
      </c>
      <c r="DQ27" s="67" t="s">
        <v>521</v>
      </c>
      <c r="DR27" s="67" t="s">
        <v>521</v>
      </c>
      <c r="DS27" s="67" t="s">
        <v>521</v>
      </c>
      <c r="DT27" s="67" t="s">
        <v>521</v>
      </c>
      <c r="DU27" s="67" t="s">
        <v>521</v>
      </c>
      <c r="DV27" s="67" t="s">
        <v>521</v>
      </c>
      <c r="DW27" s="67" t="s">
        <v>521</v>
      </c>
      <c r="DX27" s="72" t="s">
        <v>521</v>
      </c>
      <c r="DY27" s="73" t="s">
        <v>522</v>
      </c>
      <c r="DZ27" s="74">
        <v>2</v>
      </c>
      <c r="EA27" s="74">
        <v>3</v>
      </c>
      <c r="EB27" s="74">
        <v>3</v>
      </c>
      <c r="EC27" s="75">
        <v>4</v>
      </c>
      <c r="ED27" s="76" t="s">
        <v>522</v>
      </c>
      <c r="EE27" s="74">
        <f t="shared" si="16"/>
        <v>2</v>
      </c>
      <c r="EF27" s="74">
        <f t="shared" si="17"/>
        <v>6</v>
      </c>
      <c r="EG27" s="74">
        <f t="shared" si="18"/>
        <v>18</v>
      </c>
      <c r="EH27" s="77">
        <f t="shared" si="19"/>
        <v>72</v>
      </c>
      <c r="EI27" s="73">
        <v>20</v>
      </c>
      <c r="EJ27" s="74">
        <v>30</v>
      </c>
      <c r="EK27" s="74">
        <v>50</v>
      </c>
      <c r="EL27" s="74">
        <v>80</v>
      </c>
      <c r="EM27" s="75">
        <v>230</v>
      </c>
      <c r="EN27" s="78">
        <v>1</v>
      </c>
      <c r="EO27" s="79">
        <f t="shared" si="20"/>
        <v>0.75</v>
      </c>
      <c r="EP27" s="79">
        <f t="shared" si="21"/>
        <v>0.41666666666666669</v>
      </c>
      <c r="EQ27" s="79">
        <f t="shared" si="22"/>
        <v>0.22222222222222224</v>
      </c>
      <c r="ER27" s="80">
        <f t="shared" si="23"/>
        <v>0.15972222222222224</v>
      </c>
      <c r="ES27" s="128" t="s">
        <v>543</v>
      </c>
      <c r="ET27" s="82"/>
      <c r="EU27" s="83">
        <v>4</v>
      </c>
      <c r="EV27" s="73">
        <v>15</v>
      </c>
      <c r="EW27" s="74">
        <v>19</v>
      </c>
      <c r="EX27" s="74">
        <v>5</v>
      </c>
      <c r="EY27" s="74">
        <v>7</v>
      </c>
      <c r="EZ27" s="74">
        <v>12</v>
      </c>
      <c r="FA27" s="74">
        <v>5</v>
      </c>
      <c r="FB27" s="74">
        <v>11</v>
      </c>
      <c r="FC27" s="74">
        <v>11</v>
      </c>
      <c r="FD27" s="74">
        <f t="shared" si="24"/>
        <v>17</v>
      </c>
      <c r="FE27" s="84">
        <f t="shared" si="25"/>
        <v>16</v>
      </c>
      <c r="FF27" s="73">
        <f>RANK(EV27,$EV$9:$EV$497,0)</f>
        <v>414</v>
      </c>
      <c r="FG27" s="74">
        <f>RANK(EW27,$EW$9:$EW$497,0)</f>
        <v>356</v>
      </c>
      <c r="FH27" s="74">
        <f>RANK(EX27,$EX$9:$EX$497,0)</f>
        <v>425</v>
      </c>
      <c r="FI27" s="74">
        <f>RANK(EY27,$EY$9:$EY$497,0)</f>
        <v>414</v>
      </c>
      <c r="FJ27" s="74">
        <f>RANK(EZ27,$EZ$9:$EZ$497,0)</f>
        <v>297</v>
      </c>
      <c r="FK27" s="74">
        <f>RANK(FA27,$FA$9:$FA$497,0)</f>
        <v>394</v>
      </c>
      <c r="FL27" s="74">
        <f>RANK(FB27,$FB$9:$FB$497,0)</f>
        <v>381</v>
      </c>
      <c r="FM27" s="74">
        <f>RANK(FC27,$FC$9:$FC$497,0)</f>
        <v>370</v>
      </c>
      <c r="FN27" s="74">
        <f>RANK(FD27,$FD$9:$FD$497,0)</f>
        <v>406</v>
      </c>
      <c r="FO27" s="84">
        <f>RANK(FE27,$FE$9:$FE$497,0)</f>
        <v>416</v>
      </c>
      <c r="FP27" s="73">
        <f>COUNTIFS($EV$9:$EV$497,"&gt;"&amp;EV27,$ES$9:$ES$497,ES27)+1</f>
        <v>82</v>
      </c>
      <c r="FQ27" s="74">
        <f>COUNTIFS($EW$9:$EW$497,"&gt;"&amp;EW27,$ES$9:$ES$497,ES27)+1</f>
        <v>82</v>
      </c>
      <c r="FR27" s="74">
        <f>COUNTIFS($EX$9:$EX$497,"&gt;"&amp;EX27,$ES$9:$ES$497,ES27)+1</f>
        <v>82</v>
      </c>
      <c r="FS27" s="74">
        <f>COUNTIFS($EY$9:$EY$497,"&gt;"&amp;EY27,$ES$9:$ES$497,ES27)+1</f>
        <v>81</v>
      </c>
      <c r="FT27" s="74">
        <f>COUNTIFS($EZ$9:$EZ$497,"&gt;"&amp;EZ27,$ES$9:$ES$497,ES27)+1</f>
        <v>83</v>
      </c>
      <c r="FU27" s="74">
        <f>COUNTIFS($FA$9:$FA$497,"&gt;"&amp;FA27,$ES$9:$ES$497,ES27)+1</f>
        <v>81</v>
      </c>
      <c r="FV27" s="74">
        <f>COUNTIFS($FB$9:$FB$497,"&gt;"&amp;FB27,$ES$9:$ES$497,ES27)+1</f>
        <v>81</v>
      </c>
      <c r="FW27" s="74">
        <f>COUNTIFS($FC$9:$FC$497,"&gt;"&amp;FC27,$ES$9:$ES$497,ES27)+1</f>
        <v>83</v>
      </c>
      <c r="FX27" s="74">
        <f>COUNTIFS($FD$9:$FD$497,"&gt;"&amp;FD27,$ES$9:$ES$497,ES27)+1</f>
        <v>83</v>
      </c>
      <c r="FY27" s="84">
        <f>COUNTIFS($FE$9:$FE$497,"&gt;"&amp;FE27,$ES$9:$ES$497,ES27)+1</f>
        <v>83</v>
      </c>
      <c r="FZ27" s="85">
        <f t="shared" si="26"/>
        <v>0.88</v>
      </c>
      <c r="GA27" s="86">
        <f t="shared" si="27"/>
        <v>1.1200000000000001</v>
      </c>
      <c r="GB27" s="86">
        <f t="shared" si="28"/>
        <v>0.28999999999999998</v>
      </c>
      <c r="GC27" s="86">
        <f t="shared" si="29"/>
        <v>0.41</v>
      </c>
      <c r="GD27" s="86">
        <f t="shared" si="30"/>
        <v>0.71</v>
      </c>
      <c r="GE27" s="86">
        <f t="shared" si="31"/>
        <v>0.28999999999999998</v>
      </c>
      <c r="GF27" s="86">
        <f t="shared" si="32"/>
        <v>0.65</v>
      </c>
      <c r="GG27" s="86">
        <f t="shared" si="33"/>
        <v>0.65</v>
      </c>
      <c r="GH27" s="86">
        <f t="shared" si="34"/>
        <v>1</v>
      </c>
      <c r="GI27" s="87">
        <f t="shared" si="35"/>
        <v>0.94</v>
      </c>
      <c r="GJ27" s="85">
        <f>ROUND(((FZ27-AVERAGE(FZ$9:FZ$497))/STDEVP(FZ$9:FZ$497)*10+50),2)</f>
        <v>46.63</v>
      </c>
      <c r="GK27" s="86">
        <f>ROUND(((GA27-AVERAGE(GA$9:GA$497))/STDEVP(GA$9:GA$497)*10+50),2)</f>
        <v>62.84</v>
      </c>
      <c r="GL27" s="86">
        <f>ROUND(((GB27-AVERAGE(GB$9:GB$497))/STDEVP(GB$9:GB$497)*10+50),2)</f>
        <v>39</v>
      </c>
      <c r="GM27" s="86">
        <f>ROUND(((GC27-AVERAGE(GC$9:GC$497))/STDEVP(GC$9:GC$497)*10+50),2)</f>
        <v>44.18</v>
      </c>
      <c r="GN27" s="86">
        <f>ROUND(((GD27-AVERAGE(GD$9:GD$497))/STDEVP(GD$9:GD$497)*10+50),2)</f>
        <v>60.88</v>
      </c>
      <c r="GO27" s="86">
        <f>ROUND(((GE27-AVERAGE(GE$9:GE$497))/STDEVP(GE$9:GE$497)*10+50),2)</f>
        <v>47.88</v>
      </c>
      <c r="GP27" s="86">
        <f>ROUND(((GF27-AVERAGE(GF$9:GF$497))/STDEVP(GF$9:GF$497)*10+50),2)</f>
        <v>50.48</v>
      </c>
      <c r="GQ27" s="86">
        <f>ROUND(((GG27-AVERAGE(GG$9:GG$497))/STDEVP(GG$9:GG$497)*10+50),2)</f>
        <v>50.59</v>
      </c>
      <c r="GR27" s="86">
        <f>ROUND(((GH27-AVERAGE(GH$9:GH$497))/STDEVP(GH$9:GH$497)*10+50),2)</f>
        <v>50.92</v>
      </c>
      <c r="GS27" s="87">
        <f>ROUND(((GI27-AVERAGE(GI$9:GI$497))/STDEVP(GI$9:GI$497)*10+50),2)</f>
        <v>44.25</v>
      </c>
      <c r="GT27" s="73">
        <f>RANK(GJ27,$GJ$9:$GJ$497,0)</f>
        <v>278</v>
      </c>
      <c r="GU27" s="74">
        <f>RANK(GK27,$GK$9:$GK$497,0)</f>
        <v>50</v>
      </c>
      <c r="GV27" s="74">
        <f>RANK(GL27,$GL$9:$GL$497,0)</f>
        <v>388</v>
      </c>
      <c r="GW27" s="74">
        <f>RANK(GM27,$GM$9:$GM$497,0)</f>
        <v>320</v>
      </c>
      <c r="GX27" s="74">
        <f>RANK(GN27,$GN$9:$GN$497,0)</f>
        <v>66</v>
      </c>
      <c r="GY27" s="74">
        <f>RANK(GO27,$GO$9:$GO$497,0)</f>
        <v>190</v>
      </c>
      <c r="GZ27" s="74">
        <f>RANK(GP27,$GP$9:$GP$497,0)</f>
        <v>206</v>
      </c>
      <c r="HA27" s="74">
        <f>RANK(GQ27,$GQ$9:$GQ$497,0)</f>
        <v>203</v>
      </c>
      <c r="HB27" s="74">
        <f>RANK(GR27,$GR$9:$GR$497,0)</f>
        <v>165</v>
      </c>
      <c r="HC27" s="84">
        <f>RANK(GS27,$GS$9:$GS$497,0)</f>
        <v>286</v>
      </c>
      <c r="HD27" s="85">
        <f>ROUND(AVERAGEIF($ES$9:$ES$497,$ES27,$FZ$9:$FZ$497),2)</f>
        <v>0.86</v>
      </c>
      <c r="HE27" s="86">
        <f>ROUND(AVERAGEIF($ES$9:$ES$497,$ES27,$GA$9:$GA$497),2)</f>
        <v>1.0900000000000001</v>
      </c>
      <c r="HF27" s="86">
        <f>ROUND(AVERAGEIF($ES$9:$ES$497,$ES27,$GB$9:$GB$497),2)</f>
        <v>0.28999999999999998</v>
      </c>
      <c r="HG27" s="86">
        <f>ROUND(AVERAGEIF($ES$9:$ES$497,$ES27,$GC$9:$GC$497),2)</f>
        <v>0.42</v>
      </c>
      <c r="HH27" s="86">
        <f>ROUND(AVERAGEIF($ES$9:$ES$497,$ES27,$GD$9:$GD$497),2)</f>
        <v>0.86</v>
      </c>
      <c r="HI27" s="86">
        <f>ROUND(AVERAGEIF($ES$9:$ES$497,$ES27,$GE$9:$GE$497),2)</f>
        <v>0.3</v>
      </c>
      <c r="HJ27" s="86">
        <f>ROUND(AVERAGEIF($ES$9:$ES$497,$ES27,$GF$9:$GF$497),2)</f>
        <v>0.67</v>
      </c>
      <c r="HK27" s="86">
        <f>ROUND(AVERAGEIF($ES$9:$ES$497,$ES27,$GG$9:$GG$497),2)</f>
        <v>0.73</v>
      </c>
      <c r="HL27" s="86">
        <f>ROUND(AVERAGEIF($ES$9:$ES$497,$ES27,$GH$9:$GH$497),2)</f>
        <v>1.1399999999999999</v>
      </c>
      <c r="HM27" s="87">
        <f>ROUND(AVERAGEIF($ES$9:$ES$497,$ES27,$GI$9:$GI$497),2)</f>
        <v>1.01</v>
      </c>
      <c r="HN27" s="88">
        <f t="shared" si="36"/>
        <v>2.0000000000000018E-2</v>
      </c>
      <c r="HO27" s="89">
        <f t="shared" si="37"/>
        <v>3.0000000000000027E-2</v>
      </c>
      <c r="HP27" s="89">
        <f t="shared" si="38"/>
        <v>0</v>
      </c>
      <c r="HQ27" s="89">
        <f t="shared" si="39"/>
        <v>-1.0000000000000009E-2</v>
      </c>
      <c r="HR27" s="89">
        <f t="shared" si="40"/>
        <v>-0.15000000000000002</v>
      </c>
      <c r="HS27" s="89">
        <f t="shared" si="41"/>
        <v>-1.0000000000000009E-2</v>
      </c>
      <c r="HT27" s="89">
        <f t="shared" si="42"/>
        <v>-2.0000000000000018E-2</v>
      </c>
      <c r="HU27" s="89">
        <f t="shared" si="43"/>
        <v>-7.999999999999996E-2</v>
      </c>
      <c r="HV27" s="89">
        <f t="shared" si="44"/>
        <v>-0.1399999999999999</v>
      </c>
      <c r="HW27" s="90">
        <f t="shared" si="45"/>
        <v>-7.0000000000000062E-2</v>
      </c>
      <c r="HX27" s="73">
        <f>COUNTIFS($FZ$9:$FZ$497,"&gt;"&amp;FZ27,$ES$9:$ES$497,$ES27)+1</f>
        <v>40</v>
      </c>
      <c r="HY27" s="74">
        <f>COUNTIFS($GA$9:$GA$497,"&gt;"&amp;GA27,$ES$9:$ES$497,$ES27)+1</f>
        <v>35</v>
      </c>
      <c r="HZ27" s="74">
        <f>COUNTIFS($GB$9:$GB$497,"&gt;"&amp;GB27,$ES$9:$ES$497,$ES27)+1</f>
        <v>51</v>
      </c>
      <c r="IA27" s="74">
        <f>COUNTIFS($GC$9:$GC$497,"&gt;"&amp;GC27,$ES$9:$ES$497,$ES27)+1</f>
        <v>55</v>
      </c>
      <c r="IB27" s="74">
        <f>COUNTIFS($GD$9:$GD$497,"&gt;"&amp;GD27,$ES$9:$ES$497,$ES27)+1</f>
        <v>59</v>
      </c>
      <c r="IC27" s="74">
        <f>COUNTIFS($GE$9:$GE$497,"&gt;"&amp;GE27,$ES$9:$ES$497,$ES27)+1</f>
        <v>42</v>
      </c>
      <c r="ID27" s="74">
        <f>COUNTIFS($GF$9:$GF$497,"&gt;"&amp;GF27,$ES$9:$ES$497,$ES27)+1</f>
        <v>42</v>
      </c>
      <c r="IE27" s="74">
        <f>COUNTIFS($GG$9:$GG$497,"&gt;"&amp;GG27,$ES$9:$ES$497,$ES27)+1</f>
        <v>57</v>
      </c>
      <c r="IF27" s="74">
        <f>COUNTIFS($GH$9:$GH$497,"&gt;"&amp;GH27,$ES$9:$ES$497,$ES27)+1</f>
        <v>57</v>
      </c>
      <c r="IG27" s="84">
        <f>COUNTIFS($GI$9:$GI$497,"&gt;"&amp;GI27,$ES$9:$ES$497,$ES27)+1</f>
        <v>46</v>
      </c>
      <c r="IH27" s="91"/>
      <c r="II27" s="79"/>
      <c r="IJ27" s="79"/>
      <c r="IK27" s="79"/>
      <c r="IL27" s="79"/>
      <c r="IM27" s="92"/>
      <c r="IN27" s="93"/>
      <c r="IO27" s="94"/>
      <c r="IP27" s="95"/>
      <c r="IQ27" s="79"/>
      <c r="IR27" s="79"/>
      <c r="IS27" s="79"/>
      <c r="IT27" s="79"/>
      <c r="IU27" s="79"/>
      <c r="IV27" s="79"/>
      <c r="IW27" s="96"/>
      <c r="IX27" s="93"/>
      <c r="IY27" s="79"/>
      <c r="IZ27" s="79"/>
      <c r="JA27" s="79"/>
      <c r="JB27" s="79"/>
      <c r="JC27" s="79"/>
      <c r="JD27" s="79"/>
      <c r="JE27" s="97"/>
      <c r="JF27" s="95"/>
      <c r="JG27" s="79"/>
      <c r="JH27" s="79"/>
      <c r="JI27" s="79"/>
      <c r="JJ27" s="79"/>
      <c r="JK27" s="79"/>
      <c r="JL27" s="79"/>
      <c r="JM27" s="96"/>
      <c r="JN27" s="93"/>
      <c r="JO27" s="79"/>
      <c r="JP27" s="79"/>
      <c r="JQ27" s="79"/>
      <c r="JR27" s="79"/>
      <c r="JS27" s="79"/>
      <c r="JT27" s="79"/>
      <c r="JU27" s="79"/>
      <c r="JV27" s="79"/>
      <c r="JW27" s="79"/>
      <c r="JX27" s="79"/>
      <c r="JY27" s="79"/>
      <c r="JZ27" s="97"/>
      <c r="KA27" s="93"/>
      <c r="KB27" s="79"/>
      <c r="KC27" s="79"/>
      <c r="KD27" s="79"/>
      <c r="KE27" s="97"/>
      <c r="KF27" s="95"/>
      <c r="KG27" s="79"/>
      <c r="KH27" s="79"/>
      <c r="KI27" s="79"/>
      <c r="KJ27" s="79"/>
      <c r="KK27" s="98"/>
      <c r="KL27" s="79"/>
      <c r="KM27" s="79"/>
      <c r="KN27" s="79"/>
      <c r="KO27" s="79"/>
      <c r="KP27" s="79"/>
      <c r="KQ27" s="79"/>
      <c r="KR27" s="79"/>
      <c r="KS27" s="96"/>
      <c r="KT27" s="96"/>
      <c r="KU27" s="96"/>
      <c r="KV27" s="96"/>
      <c r="KW27" s="93"/>
      <c r="KX27" s="79"/>
      <c r="KY27" s="79"/>
      <c r="KZ27" s="79"/>
      <c r="LA27" s="79"/>
      <c r="LB27" s="79"/>
      <c r="LC27" s="96"/>
      <c r="LD27" s="93"/>
      <c r="LE27" s="94"/>
      <c r="LF27" s="99"/>
      <c r="LG27" s="75"/>
      <c r="LH27" s="93"/>
      <c r="LI27" s="79"/>
      <c r="LJ27" s="74"/>
      <c r="LK27" s="74"/>
      <c r="LL27" s="74"/>
      <c r="LM27" s="100"/>
      <c r="LN27" s="95"/>
      <c r="LO27" s="79"/>
      <c r="LP27" s="79"/>
      <c r="LQ27" s="79"/>
      <c r="LR27" s="96"/>
      <c r="LS27" s="93"/>
      <c r="LT27" s="79"/>
      <c r="LU27" s="79"/>
      <c r="LV27" s="79"/>
      <c r="LW27" s="79"/>
      <c r="LX27" s="79"/>
      <c r="LY27" s="79"/>
      <c r="LZ27" s="79"/>
      <c r="MA27" s="97"/>
      <c r="MB27" s="95"/>
      <c r="MC27" s="79"/>
      <c r="MD27" s="79"/>
      <c r="ME27" s="79"/>
      <c r="MF27" s="79"/>
      <c r="MG27" s="79"/>
      <c r="MH27" s="79"/>
      <c r="MI27" s="79"/>
      <c r="MJ27" s="79"/>
      <c r="MK27" s="79"/>
      <c r="ML27" s="79"/>
      <c r="MM27" s="79"/>
      <c r="MN27" s="98"/>
      <c r="MO27" s="98"/>
      <c r="MP27" s="96"/>
      <c r="MQ27" s="93"/>
      <c r="MR27" s="79"/>
      <c r="MS27" s="79"/>
      <c r="MT27" s="79"/>
      <c r="MU27" s="79"/>
      <c r="MV27" s="98"/>
      <c r="MW27" s="79"/>
      <c r="MX27" s="79"/>
      <c r="MY27" s="79"/>
      <c r="MZ27" s="79"/>
      <c r="NA27" s="79"/>
      <c r="NB27" s="79"/>
      <c r="NC27" s="79"/>
      <c r="ND27" s="96"/>
      <c r="NE27" s="96"/>
      <c r="NF27" s="96"/>
      <c r="NG27" s="96"/>
      <c r="NH27" s="93"/>
      <c r="NI27" s="79"/>
      <c r="NJ27" s="79"/>
      <c r="NK27" s="79"/>
      <c r="NL27" s="79"/>
      <c r="NM27" s="79"/>
      <c r="NN27" s="94"/>
      <c r="NO27" s="93"/>
      <c r="NP27" s="80"/>
      <c r="NQ27" s="124" t="s">
        <v>592</v>
      </c>
      <c r="NR27" s="102" t="s">
        <v>599</v>
      </c>
      <c r="NS27" s="102"/>
      <c r="NT27" s="102"/>
      <c r="NU27" s="102"/>
      <c r="NV27" s="104">
        <v>43720</v>
      </c>
      <c r="NW27" s="102" t="s">
        <v>525</v>
      </c>
      <c r="NX27" s="105" t="s">
        <v>600</v>
      </c>
      <c r="NY27" s="129" t="s">
        <v>601</v>
      </c>
      <c r="NZ27" s="105" t="s">
        <v>2052</v>
      </c>
      <c r="OA27" s="107"/>
      <c r="OB27" s="107"/>
      <c r="OC27" s="107"/>
      <c r="OD27" s="108">
        <f t="shared" si="46"/>
        <v>72</v>
      </c>
      <c r="OE27" s="109">
        <v>7</v>
      </c>
      <c r="OF27" s="110">
        <f t="shared" si="47"/>
        <v>20</v>
      </c>
      <c r="OG27" s="109">
        <v>7</v>
      </c>
      <c r="OH27" s="111">
        <f>ROUND(AVERAGEIF($ES$9:$ES$497,$ES27,EV$9:EV$497),0)</f>
        <v>57</v>
      </c>
      <c r="OI27" s="112">
        <f>ROUND(AVERAGEIF($ES$9:$ES$497,$ES27,EW$9:EW$497),0)</f>
        <v>69</v>
      </c>
      <c r="OJ27" s="112">
        <f>ROUND(AVERAGEIF($ES$9:$ES$497,$ES27,EX$9:EX$497),0)</f>
        <v>17</v>
      </c>
      <c r="OK27" s="112">
        <f>ROUND(AVERAGEIF($ES$9:$ES$497,$ES27,EY$9:EY$497),0)</f>
        <v>30</v>
      </c>
      <c r="OL27" s="112">
        <f>ROUND(AVERAGEIF($ES$9:$ES$497,$ES27,EZ$9:EZ$497),0)</f>
        <v>58</v>
      </c>
      <c r="OM27" s="112">
        <f>ROUND(AVERAGEIF($ES$9:$ES$497,$ES27,FA$9:FA$497),0)</f>
        <v>21</v>
      </c>
      <c r="ON27" s="112">
        <f>ROUND(AVERAGEIF($ES$9:$ES$497,$ES27,FB$9:FB$497),0)</f>
        <v>45</v>
      </c>
      <c r="OO27" s="112">
        <f>ROUND(AVERAGEIF($ES$9:$ES$497,$ES27,FC$9:FC$497),0)</f>
        <v>49</v>
      </c>
      <c r="OP27" s="112">
        <f>ROUND(AVERAGEIF($ES$9:$ES$497,$ES27,FD$9:FD$497),0)</f>
        <v>75</v>
      </c>
      <c r="OQ27" s="113">
        <f>ROUND(AVERAGEIF($ES$9:$ES$497,$ES27,FE$9:FE$497),0)</f>
        <v>66</v>
      </c>
      <c r="OR27" s="114">
        <f>ROUND(EV27/MAX(EV$9:EV$497)*100,0)</f>
        <v>8</v>
      </c>
      <c r="OS27" s="115">
        <f>ROUND(EW27/MAX(EW$9:EW$497)*100,0)</f>
        <v>15</v>
      </c>
      <c r="OT27" s="115">
        <f>ROUND(EX27/MAX(EX$9:EX$497)*100,0)</f>
        <v>4</v>
      </c>
      <c r="OU27" s="115">
        <f>ROUND(EY27/MAX(EY$9:EY$497)*100,0)</f>
        <v>5</v>
      </c>
      <c r="OV27" s="115">
        <f>ROUND(EZ27/MAX(EZ$9:EZ$497)*100,0)</f>
        <v>10</v>
      </c>
      <c r="OW27" s="115">
        <f>ROUND(FA27/MAX(FA$9:FA$497)*100,0)</f>
        <v>4</v>
      </c>
      <c r="OX27" s="115">
        <f>ROUND(FB27/MAX(FB$9:FB$497)*100,0)</f>
        <v>8</v>
      </c>
      <c r="OY27" s="116">
        <f>ROUND(FC27/MAX(FC$9:FC$497)*100,0)</f>
        <v>8</v>
      </c>
      <c r="OZ27" s="115">
        <f>ROUND(FD27/MAX(FD$9:FD$497)*100,0)</f>
        <v>11</v>
      </c>
      <c r="PA27" s="117">
        <f>ROUND(FE27/MAX(FE$9:FE$497)*100,0)</f>
        <v>7</v>
      </c>
      <c r="PB27" s="118">
        <f t="shared" si="48"/>
        <v>87</v>
      </c>
      <c r="PC27" s="115">
        <f t="shared" si="49"/>
        <v>105</v>
      </c>
      <c r="PD27" s="115">
        <f t="shared" si="50"/>
        <v>117</v>
      </c>
      <c r="PE27" s="115">
        <f t="shared" si="51"/>
        <v>103</v>
      </c>
      <c r="PF27" s="115">
        <f t="shared" si="52"/>
        <v>85</v>
      </c>
      <c r="PG27" s="119">
        <f t="shared" si="53"/>
        <v>76</v>
      </c>
      <c r="PH27" s="118">
        <f>ROUND(PB27/MAX(PB$9:PB$497)*100,0)</f>
        <v>10</v>
      </c>
      <c r="PI27" s="115">
        <f>ROUND(PC27/MAX(PC$9:PC$497)*100,0)</f>
        <v>13</v>
      </c>
      <c r="PJ27" s="115">
        <f>ROUND(PD27/MAX(PD$9:PD$497)*100,0)</f>
        <v>12</v>
      </c>
      <c r="PK27" s="115">
        <f>ROUND(PE27/MAX(PE$9:PE$497)*100,0)</f>
        <v>10</v>
      </c>
      <c r="PL27" s="115">
        <f>ROUND(PF27/MAX(PF$9:PF$497)*100,0)</f>
        <v>12</v>
      </c>
      <c r="PM27" s="119">
        <f>ROUND(PG27/MAX(PG$9:PG$497)*100,0)</f>
        <v>11</v>
      </c>
      <c r="PN27" s="118">
        <f>RANK(PH27,PH$9:PH$497,0)</f>
        <v>412</v>
      </c>
      <c r="PO27" s="115">
        <f>RANK(PI27,PI$9:PI$497,0)</f>
        <v>390</v>
      </c>
      <c r="PP27" s="115">
        <f>RANK(PJ27,PJ$9:PJ$497,0)</f>
        <v>404</v>
      </c>
      <c r="PQ27" s="115">
        <f>RANK(PK27,PK$9:PK$497,0)</f>
        <v>411</v>
      </c>
      <c r="PR27" s="115">
        <f>RANK(PL27,PL$9:PL$497,0)</f>
        <v>410</v>
      </c>
      <c r="PS27" s="119">
        <f>RANK(PM27,PM$9:PM$497,0)</f>
        <v>409</v>
      </c>
      <c r="PT27" s="120">
        <f>ROUND(FZ27/MAX(FZ$9:FZ$497)*100,0)</f>
        <v>48</v>
      </c>
      <c r="PU27" s="115">
        <f>ROUND(GA27/MAX(GA$9:GA$497)*100,0)</f>
        <v>63</v>
      </c>
      <c r="PV27" s="115">
        <f>ROUND(GB27/MAX(GB$9:GB$497)*100,0)</f>
        <v>21</v>
      </c>
      <c r="PW27" s="115">
        <f>ROUND(GC27/MAX(GC$9:GC$497)*100,0)</f>
        <v>33</v>
      </c>
      <c r="PX27" s="115">
        <f>ROUND(GD27/MAX(GD$9:GD$497)*100,0)</f>
        <v>40</v>
      </c>
      <c r="PY27" s="115">
        <f>ROUND(GE27/MAX(GE$9:GE$497)*100,0)</f>
        <v>17</v>
      </c>
      <c r="PZ27" s="115">
        <f>ROUND(GF27/MAX(GF$9:GF$497)*100,0)</f>
        <v>31</v>
      </c>
      <c r="QA27" s="116">
        <f>ROUND(GG27/MAX(GG$9:GG$497)*100,0)</f>
        <v>36</v>
      </c>
      <c r="QB27" s="115">
        <f>ROUND(GH27/MAX(GH$9:GH$497)*100,0)</f>
        <v>44</v>
      </c>
      <c r="QC27" s="121">
        <f>ROUND(GI27/MAX(GI$9:GI$497)*100,0)</f>
        <v>30</v>
      </c>
      <c r="QD27" s="120">
        <f>ROUND(AVERAGEIF($ES$9:$ES$497,$ES27,PT$9:PT$497),0)</f>
        <v>47</v>
      </c>
      <c r="QE27" s="120">
        <f>ROUND(AVERAGEIF($ES$9:$ES$497,$ES27,PU$9:PU$497),0)</f>
        <v>61</v>
      </c>
      <c r="QF27" s="120">
        <f>ROUND(AVERAGEIF($ES$9:$ES$497,$ES27,PV$9:PV$497),0)</f>
        <v>21</v>
      </c>
      <c r="QG27" s="120">
        <f>ROUND(AVERAGEIF($ES$9:$ES$497,$ES27,PW$9:PW$497),0)</f>
        <v>34</v>
      </c>
      <c r="QH27" s="120">
        <f>ROUND(AVERAGEIF($ES$9:$ES$497,$ES27,PX$9:PX$497),0)</f>
        <v>48</v>
      </c>
      <c r="QI27" s="120">
        <f>ROUND(AVERAGEIF($ES$9:$ES$497,$ES27,PY$9:PY$497),0)</f>
        <v>18</v>
      </c>
      <c r="QJ27" s="120">
        <f>ROUND(AVERAGEIF($ES$9:$ES$497,$ES27,PZ$9:PZ$497),0)</f>
        <v>31</v>
      </c>
      <c r="QK27" s="120">
        <f>ROUND(AVERAGEIF($ES$9:$ES$497,$ES27,QA$9:QA$497),0)</f>
        <v>40</v>
      </c>
      <c r="QL27" s="120">
        <f>ROUND(AVERAGEIF($ES$9:$ES$497,$ES27,QB$9:QB$497),0)</f>
        <v>51</v>
      </c>
      <c r="QM27" s="120">
        <f>ROUND(AVERAGEIF($ES$9:$ES$497,$ES27,QC$9:QC$497),0)</f>
        <v>32</v>
      </c>
      <c r="QN27" s="114">
        <f t="shared" si="69"/>
        <v>437</v>
      </c>
      <c r="QO27" s="115">
        <f t="shared" si="70"/>
        <v>513</v>
      </c>
      <c r="QP27" s="115">
        <f t="shared" si="71"/>
        <v>597</v>
      </c>
      <c r="QQ27" s="115">
        <f t="shared" si="72"/>
        <v>545</v>
      </c>
      <c r="QR27" s="115">
        <f t="shared" si="73"/>
        <v>515</v>
      </c>
      <c r="QS27" s="119">
        <f t="shared" si="74"/>
        <v>387</v>
      </c>
      <c r="QT27" s="114">
        <f>ROUND((QN27-MIN(QN$9:QN$497))/(MAX(QN$9:QN$497)-MIN(QN$9:QN$497))*100,0)</f>
        <v>33</v>
      </c>
      <c r="QU27" s="115">
        <f>ROUND((QO27-MIN(QO$9:QO$497))/(MAX(QO$9:QO$497)-MIN(QO$9:QO$497))*100,0)</f>
        <v>44</v>
      </c>
      <c r="QV27" s="115">
        <f>ROUND((QP27-MIN(QP$9:QP$497))/(MAX(QP$9:QP$497)-MIN(QP$9:QP$497))*100,0)</f>
        <v>36</v>
      </c>
      <c r="QW27" s="115">
        <f>ROUND((QQ27-MIN(QQ$9:QQ$497))/(MAX(QQ$9:QQ$497)-MIN(QQ$9:QQ$497))*100,0)</f>
        <v>32</v>
      </c>
      <c r="QX27" s="115">
        <f>ROUND((QR27-MIN(QR$9:QR$497))/(MAX(QR$9:QR$497)-MIN(QR$9:QR$497))*100,0)</f>
        <v>47</v>
      </c>
      <c r="QY27" s="115">
        <f>ROUND((QS27-MIN(QS$9:QS$497))/(MAX(QS$9:QS$497)-MIN(QS$9:QS$497))*100,0)</f>
        <v>43</v>
      </c>
      <c r="QZ27" s="114">
        <f>RANK(QN27,QN$9:QN$497,0)</f>
        <v>286</v>
      </c>
      <c r="RA27" s="115">
        <f>RANK(QO27,QO$9:QO$497,0)</f>
        <v>71</v>
      </c>
      <c r="RB27" s="115">
        <f>RANK(QP27,QP$9:QP$497,0)</f>
        <v>146</v>
      </c>
      <c r="RC27" s="115">
        <f>RANK(QQ27,QQ$9:QQ$497,0)</f>
        <v>246</v>
      </c>
      <c r="RD27" s="115">
        <f>RANK(QR27,QR$9:QR$497,0)</f>
        <v>207</v>
      </c>
      <c r="RE27" s="115">
        <f>RANK(QS27,QS$9:QS$497,0)</f>
        <v>176</v>
      </c>
      <c r="RF27" s="122"/>
      <c r="RG27" s="115">
        <f>($RH$3*(IH27+IJ27)*100*100/MAX(EX$9:EX$497)*$RO$3) +($RH$3*(II27+IJ27)*100*100/MAX(EX$9:EX$497)*$RO$4) + ($RH$3*IK27*100*100/MAX(EX$9:EX$497)*0.098)</f>
        <v>0</v>
      </c>
      <c r="RH27" s="115">
        <f>($RH$4*IL27*100*100/MAX(EZ$9:EZ$497))*$RQ$3</f>
        <v>0</v>
      </c>
      <c r="RI27" s="115">
        <f>($RH$3*IM27*100*100/MAX(EY$9:EY$497))*$RQ$4</f>
        <v>0</v>
      </c>
      <c r="RJ27" s="115">
        <f>($RH$3*IN27*100*100/MAX(EX$9:EX$497))</f>
        <v>0</v>
      </c>
      <c r="RK27" s="115">
        <f>($RH$4*IO27*100*100/MAX(EZ$9:EZ$497))*$RQ$3</f>
        <v>0</v>
      </c>
      <c r="RL27" s="115">
        <f>(($RL$4*IP27*100*((100/MAX(EX$9:EX$497)+100/MAX(EZ$9:EZ$497))/2))+($RL$4*IQ27*100*((100/MAX(EX$9:EX$497)+100/MAX(EZ$9:EZ$497))/2))+($RL$4*IR27*100*((100/MAX(EX$9:EX$497)+100/MAX(EZ$9:EZ$497))/2))+($RL$4*IS27*100*((100/MAX(EX$9:EX$497)+100/MAX(EZ$9:EZ$497))/2))+($RL$4*IT27*100*((100/MAX(EX$9:EX$497)+100/MAX(EZ$9:EZ$497))/2))+($RL$4*IU27*100*((100/MAX(EX$9:EX$497)+100/MAX(EZ$9:EZ$497))/2))+($RL$4*IV27*100*((100/MAX(EX$9:EX$497)+100/MAX(EZ$9:EZ$497))/2))+($RL$4*IW27*100*((100/MAX(EX$9:EX$497)+100/MAX(EZ$9:EZ$497))/2)))*$RS$3</f>
        <v>0</v>
      </c>
      <c r="RM27" s="115">
        <f>(($RH$3*IX27*100*100/MAX(EX$9:EX$497))+($RH$3*IY27*100*100/MAX(EX$9:EX$497))+($RH$3*IZ27*100*100/MAX(EX$9:EX$497))+($RH$3*JA27*100*100/MAX(EX$9:EX$497))+($RH$3*JB27*100*100/MAX(EX$9:EX$497))+($RH$3*JC27*100*100/MAX(EX$9:EX$497))+($RH$3*JD27*100*100/MAX(EX$9:EX$497))+($RH$3*JE27*100*100/MAX(EX$9:EX$497)))*$RS$4</f>
        <v>0</v>
      </c>
      <c r="RN27" s="115">
        <f>(($RH$4*JF27*100*100/MAX(EZ$9:EZ$497)) + ($RH$4*JG27*100*100/MAX(EZ$9:EZ$497)) + ($RH$4*JH27*100*100/MAX(EZ$9:EZ$497)) + ($RH$4*JI27*100*100/MAX(EZ$9:EZ$497)) + ($RH$4*JJ27*100*100/MAX(EZ$9:EZ$497)) + ($RH$4*JK27*100*100/MAX(EZ$9:EZ$497)) + ($RH$4*JL27*100*100/MAX(EZ$9:EZ$497)) + ($RH$4*JM27*100*100/MAX(EZ$9:EZ$497)))*$RU$3</f>
        <v>0</v>
      </c>
      <c r="RO27" s="115">
        <f>(($RL$4*JN27*100*((100/MAX(EX$9:EX$497)+100/MAX(EZ$9:EZ$497))/2))+($RL$4*JO27*100*((100/MAX(EX$9:EX$497)+100/MAX(EZ$9:EZ$497))/2))+($RL$4*JP27*100*((100/MAX(EX$9:EX$497)+100/MAX(EZ$9:EZ$497))/2))+($RL$4*JQ27*100*((100/MAX(EX$9:EX$497)+100/MAX(EZ$9:EZ$497))/2))+($RL$4*JR27*100*((100/MAX(EX$9:EX$497)+100/MAX(EZ$9:EZ$497))/2))+($RL$4*JS27*100*((100/MAX(EX$9:EX$497)+100/MAX(EZ$9:EZ$497))/2))+($RL$4*JT27*100*((100/MAX(EX$9:EX$497)+100/MAX(EZ$9:EZ$497))/2))+($RL$4*JU27*100*((100/MAX(EX$9:EX$497)+100/MAX(EZ$9:EZ$497))/2))+($RL$4*JV27*100*((100/MAX(EX$9:EX$497)+100/MAX(EZ$9:EZ$497))/2))+($RL$4*JW27*100*((100/MAX(EX$9:EX$497)+100/MAX(EZ$9:EZ$497))/2))+($RL$4*JX27*100*((100/MAX(EX$9:EX$497)+100/MAX(EZ$9:EZ$497))/2))+($RL$4*JY27*100*((100/MAX(EX$9:EX$497)+100/MAX(EZ$9:EZ$497))/2))+($RL$4*JZ27*100*((100/MAX(EX$9:EX$497)+100/MAX(EZ$9:EZ$497))/2)))*$RW$3/2</f>
        <v>0</v>
      </c>
      <c r="RP27" s="119">
        <f>($RJ$3*KA27*100*100/MAX(FA$9:FA$497)) + ($RJ$3*KB27*100*100/MAX(FA$9:FA$497)/2) + ($RJ$3*KC27*100*100/MAX(FA$9:FA$497)/2) + ($RJ$3*KD27*100*100/MAX(FA$9:FA$497)/4) + ($RJ$3*KE27*100*100/MAX(FA$9:FA$497)/4)</f>
        <v>0</v>
      </c>
      <c r="RQ27" s="118">
        <f>($RL$4*KF27*100*((100/MAX(EX$9:EX$497)+100/MAX(EZ$9:EZ$497)))) * ($RO$3/2) + (($RL$4*KG27*100*((100/MAX(EX$9:EX$497)+100/MAX(EZ$9:EZ$497))))+($RL$4*KH27*100*((100/MAX(EX$9:EX$497)+100/MAX(EZ$9:EZ$497))))+($RL$4*KI27*100*((100/MAX(EX$9:EX$497)+100/MAX(EZ$9:EZ$497))))+($RL$4*KJ27*100*((100/MAX(EX$9:EX$497)+100/MAX(EZ$9:EZ$497))))+($RL$4*KK27*100*((100/MAX(EX$9:EX$497)+100/MAX(EZ$9:EZ$497))))+($RL$4*KL27*100*((100/MAX(EX$9:EX$497)+100/MAX(EZ$9:EZ$497))))+($RL$4*KM27*100*((100/MAX(EX$9:EX$497)+100/MAX(EZ$9:EZ$497))))+($RL$4*KN27*100*((100/MAX(EX$9:EX$497)+100/MAX(EZ$9:EZ$497))))+($RL$4*KO27*100*((100/MAX(EX$9:EX$497)+100/MAX(EZ$9:EZ$497))))+($RL$4*KP27*100*((100/MAX(EX$9:EX$497)+100/MAX(EZ$9:EZ$497))))+($RL$4*KQ27*100*((100/MAX(EX$9:EX$497)+100/MAX(EZ$9:EZ$497))))+($RL$4*KR27*100*((100/MAX(EX$9:EX$497)+100/MAX(EZ$9:EZ$497))))+($RL$4*KS27*100*((100/MAX(EX$9:EX$497)+100/MAX(EZ$9:EZ$497))))+($RL$4*KV27*100*((100/MAX(EX$9:EX$497)+100/MAX(EZ$9:EZ$497))))) * (($RO$3+$RO$4)/6)</f>
        <v>0</v>
      </c>
      <c r="RR27" s="115">
        <f>(($RL$4*KW27*100*((100/MAX(EX$9:EX$497)+100/MAX(EZ$9:EZ$497))))) * ($RO$3/2) + (($RL$4*KX27*100*((100/MAX(EX$9:EX$497)+100/MAX(EZ$9:EZ$497))))+($RL$4*KY27*100*((100/MAX(EX$9:EX$497)+100/MAX(EZ$9:EZ$497))))+($RL$4*KZ27*100*((100/MAX(EX$9:EX$497)+100/MAX(EZ$9:EZ$497))))+($RL$4*LA27*100*((100/MAX(EX$9:EX$497)+100/MAX(EZ$9:EZ$497))))+($RL$4*LB27*100*((100/MAX(EX$9:EX$497)+100/MAX(EZ$9:EZ$497))))+($RL$4*LC27*100*((100/MAX(EX$9:EX$497)+100/MAX(EZ$9:EZ$497))))) * (($RO$3+$RO$4)/6)</f>
        <v>0</v>
      </c>
      <c r="RS27" s="119">
        <f>(($RL$4*LD27*100*((100/MAX(EX$9:EX$497)+100/MAX(EZ$9:EZ$497))))+($RL$4*LE27*100*((100/MAX(EX$9:EX$497)+100/MAX(EZ$9:EZ$497))))) * (($RO$3+$RO$4)/6)</f>
        <v>0</v>
      </c>
      <c r="RT27" s="118">
        <f>($RJ$4*LH27*100*(100/MAX(EV$9:EV$497)))+($RJ$4*LI27*100*(100/MAX(EV$9:EV$497)))</f>
        <v>0</v>
      </c>
      <c r="RU27" s="119">
        <f>($RJ$4*LJ27*(100/MAX(EV$9:EV$497)))/2 + ($RL$3*LK27*(100/MAX(EW$9:EW$497))) + ($RJ$4*LL27*(100/MAX(EV$9:EV$497)))/4 + ($RL$3*LM27*(100/MAX(EW$9:EW$497)))</f>
        <v>0</v>
      </c>
      <c r="RV27" s="118">
        <f>($RJ$4*LN27*100*100/MAX(EV$9:EV$497)/2)+($RJ$4*LO27*100*100/MAX(EV$9:EV$497)/2)+($RJ$4*LP27*100*100/MAX(EV$9:EV$497))+($RJ$4*LQ27*100*100/MAX(EV$9:EV$497))+($RJ$4*LR27*100*100/MAX(EV$9:EV$497))</f>
        <v>0</v>
      </c>
      <c r="RW27" s="115">
        <f>($RJ$4*LS27*100*100/MAX(EV$9:EV$497)) + (($RJ$4*LT27*100*100/MAX(EV$9:EV$497))+($RJ$4*LU27*100*100/MAX(EV$9:EV$497))+($RJ$4*LV27*100*100/MAX(EV$9:EV$497))+($RJ$4*LW27*100*100/MAX(EV$9:EV$497))+($RJ$4*LX27*100*100/MAX(EV$9:EV$497))+($RJ$4*LY27*100*100/MAX(EV$9:EV$497))+($RJ$4*LZ27*100*100/MAX(EV$9:EV$497))+($RJ$4*MA27*100*100/MAX(EV$9:EV$497)))/2</f>
        <v>0</v>
      </c>
      <c r="RX27" s="119">
        <f>($RJ$4*MB27*100*100/MAX(EV$9:EV$497))+($RJ$4*MC27*100*100/MAX(EV$9:EV$497))+($RJ$4*MD27*100*100/MAX(EV$9:EV$497))+($RJ$4*ME27*100*100/MAX(EV$9:EV$497))+($RJ$4*MF27*100*100/MAX(EV$9:EV$497))+($RJ$4*MG27*100*100/MAX(EV$9:EV$497))+($RJ$4*MH27*100*100/MAX(EV$9:EV$497))+($RJ$4*MI27*100*100/MAX(EV$9:EV$497))+($RJ$4*MJ27*100*100/MAX(EV$9:EV$497))+($RJ$4*MK27*100*100/MAX(EV$9:EV$497))+($RJ$4*ML27*100*100/MAX(EV$9:EV$497))+($RJ$4*MM27*100*100/MAX(EV$9:EV$497))+($RJ$4*MN27*100*100/MAX(EV$9:EV$497))</f>
        <v>0</v>
      </c>
      <c r="RY27" s="118">
        <f>($RJ$4*MQ27*100*100/MAX(EV$9:EV$497))/2 + (($RJ$4*MR27*100*100/MAX(EV$9:EV$497))+($RJ$4*MS27*100*100/MAX(EV$9:EV$497))+($RJ$4*MT27*100*100/MAX(EV$9:EV$497))+($RJ$4*MU27*100*100/MAX(EV$9:EV$497))+($RJ$4*MV27*100*100/MAX(EV$9:EV$497))+($RJ$4*MW27*100*100/MAX(EV$9:EV$497))+($RJ$4*MX27*100*100/MAX(EV$9:EV$497))+($RJ$4*MY27*100*100/MAX(EV$9:EV$497))+($RJ$4*MZ27*100*100/MAX(EV$9:EV$497))+($RJ$4*NA27*100*100/MAX(EV$9:EV$497))+($RJ$4*NB27*100*100/MAX(EV$9:EV$497))+($RJ$4*NC27*100*100/MAX(EV$9:EV$497))+($RJ$4*ND27*100*100/MAX(EV$9:EV$497))+($RJ$4*NG27*100*100/MAX(EV$9:EV$497)))/4</f>
        <v>0</v>
      </c>
      <c r="RZ27" s="115">
        <f>($RJ$4*NH27*100*100/MAX(EV$9:EV$497))/2 + (($RJ$4*NI27*100*100/MAX(EV$9:EV$497))+($RJ$4*NJ27*100*100/MAX(EV$9:EV$497))+($RJ$4*NK27*100*100/MAX(EV$9:EV$497))+($RJ$4*NL27*100*100/MAX(EV$9:EV$497))+($RJ$4*NM27*100*100/MAX(EV$9:EV$497))+($RJ$4*NN27*100*100/MAX(EV$9:EV$497)))/4</f>
        <v>0</v>
      </c>
      <c r="SA27" s="117">
        <f>(($RJ$4*NO27*100*100/MAX(EV$9:EV$497))+($RJ$4*NP27*100*100/MAX(EV$9:EV$497)))/4</f>
        <v>0</v>
      </c>
      <c r="SB27" s="118">
        <f t="shared" si="54"/>
        <v>0</v>
      </c>
      <c r="SC27" s="115">
        <f t="shared" si="55"/>
        <v>0</v>
      </c>
      <c r="SD27" s="115">
        <f t="shared" si="56"/>
        <v>0</v>
      </c>
      <c r="SE27" s="115">
        <f t="shared" si="57"/>
        <v>0</v>
      </c>
      <c r="SF27" s="115">
        <f t="shared" si="58"/>
        <v>0</v>
      </c>
      <c r="SG27" s="115">
        <f t="shared" si="59"/>
        <v>0</v>
      </c>
      <c r="SH27" s="115">
        <f>ROUND(SB27/MAX(SB$9:SB$497)*100,0)</f>
        <v>0</v>
      </c>
      <c r="SI27" s="115">
        <f>ROUND(SC27/MAX(SC$9:SC$497)*100,0)</f>
        <v>0</v>
      </c>
      <c r="SJ27" s="115">
        <f>ROUND(SD27/MAX(SD$9:SD$497)*100,0)</f>
        <v>0</v>
      </c>
      <c r="SK27" s="115">
        <f>ROUND(SE27/MAX(SE$9:SE$497)*100,0)</f>
        <v>0</v>
      </c>
      <c r="SL27" s="115">
        <f>ROUND(SF27/MAX(SF$9:SF$497)*100,0)</f>
        <v>0</v>
      </c>
      <c r="SM27" s="121">
        <f>ROUND(SG27/MAX(SG$9:SG$497)*100,0)</f>
        <v>0</v>
      </c>
      <c r="SN27" s="115">
        <f>ROUND(AVERAGEIF($ES$9:$ES$497,$ES27,SH$9:SH$497),0)</f>
        <v>12</v>
      </c>
      <c r="SO27" s="115">
        <f>ROUND(AVERAGEIF($ES$9:$ES$497,$ES27,SI$9:SI$497),0)</f>
        <v>5</v>
      </c>
      <c r="SP27" s="115">
        <f>ROUND(AVERAGEIF($ES$9:$ES$497,$ES27,SJ$9:SJ$497),0)</f>
        <v>26</v>
      </c>
      <c r="SQ27" s="115">
        <f>ROUND(AVERAGEIF($ES$9:$ES$497,$ES27,SK$9:SK$497),0)</f>
        <v>6</v>
      </c>
      <c r="SR27" s="115">
        <f>ROUND(AVERAGEIF($ES$9:$ES$497,$ES27,SL$9:SL$497),0)</f>
        <v>8</v>
      </c>
      <c r="SS27" s="121">
        <f>ROUND(AVERAGEIF($ES$9:$ES$497,$ES27,SM$9:SM$497),0)</f>
        <v>4</v>
      </c>
      <c r="ST27" s="114">
        <f>RANK(SB27,SB$9:SB$497,0)</f>
        <v>323</v>
      </c>
      <c r="SU27" s="115">
        <f>RANK(SC27,SC$9:SC$497,0)</f>
        <v>320</v>
      </c>
      <c r="SV27" s="115">
        <f>RANK(SD27,SD$9:SD$497,0)</f>
        <v>320</v>
      </c>
      <c r="SW27" s="115">
        <f>RANK(SE27,SE$9:SE$497,0)</f>
        <v>320</v>
      </c>
      <c r="SX27" s="115">
        <f>RANK(SF27,SF$9:SF$497,0)</f>
        <v>317</v>
      </c>
      <c r="SY27" s="115">
        <f>RANK(SG27,SG$9:SG$497,0)</f>
        <v>308</v>
      </c>
      <c r="SZ27" s="115">
        <f>COUNTIFS(SB$9:SB$497,"&gt;"&amp;SB27,$ES$9:$ES$497,$ES27)+1</f>
        <v>67</v>
      </c>
      <c r="TA27" s="115">
        <f>COUNTIFS(SC$9:SC$497,"&gt;"&amp;SC27,$ES$9:$ES$497,$ES27)+1</f>
        <v>64</v>
      </c>
      <c r="TB27" s="115">
        <f>COUNTIFS(SD$9:SD$497,"&gt;"&amp;SD27,$ES$9:$ES$497,$ES27)+1</f>
        <v>67</v>
      </c>
      <c r="TC27" s="115">
        <f>COUNTIFS(SE$9:SE$497,"&gt;"&amp;SE27,$ES$9:$ES$497,$ES27)+1</f>
        <v>64</v>
      </c>
      <c r="TD27" s="115">
        <f>COUNTIFS(SF$9:SF$497,"&gt;"&amp;SF27,$ES$9:$ES$497,$ES27)+1</f>
        <v>64</v>
      </c>
      <c r="TE27" s="117">
        <f>COUNTIFS(SG$9:SG$497,"&gt;"&amp;SG27,$ES$9:$ES$497,$ES27)+1</f>
        <v>60</v>
      </c>
      <c r="TF27" s="118">
        <f t="shared" si="60"/>
        <v>13</v>
      </c>
      <c r="TG27" s="115">
        <f t="shared" si="61"/>
        <v>10</v>
      </c>
      <c r="TH27" s="115">
        <f t="shared" si="62"/>
        <v>13</v>
      </c>
      <c r="TI27" s="115">
        <f t="shared" si="63"/>
        <v>12</v>
      </c>
      <c r="TJ27" s="115">
        <f t="shared" si="64"/>
        <v>10</v>
      </c>
      <c r="TK27" s="115">
        <f t="shared" si="65"/>
        <v>12</v>
      </c>
      <c r="TL27" s="117">
        <f t="shared" si="66"/>
        <v>11</v>
      </c>
      <c r="TM27" s="118">
        <f>ROUND(TF27/MAX(TF$9:TF$497)*100,0)</f>
        <v>7</v>
      </c>
      <c r="TN27" s="115">
        <f>ROUND(TG27/MAX(TG$9:TG$497)*100,0)</f>
        <v>5</v>
      </c>
      <c r="TO27" s="115">
        <f>ROUND(TH27/MAX(TH$9:TH$497)*100,0)</f>
        <v>7</v>
      </c>
      <c r="TP27" s="115">
        <f>ROUND(TI27/MAX(TI$9:TI$497)*100,0)</f>
        <v>7</v>
      </c>
      <c r="TQ27" s="115">
        <f>ROUND(TJ27/MAX(TJ$9:TJ$497)*100,0)</f>
        <v>5</v>
      </c>
      <c r="TR27" s="115">
        <f>ROUND(TK27/MAX(TK$9:TK$497)*100,0)</f>
        <v>6</v>
      </c>
      <c r="TS27" s="119">
        <f>ROUND(TL27/MAX(TL$9:TL$497)*100,0)</f>
        <v>6</v>
      </c>
      <c r="TT27" s="120">
        <f>RANK(TM27,TM$9:TM$497,0)</f>
        <v>417</v>
      </c>
      <c r="TU27" s="115">
        <f>RANK(TN27,TN$9:TN$497,0)</f>
        <v>419</v>
      </c>
      <c r="TV27" s="115">
        <f>RANK(TO27,TO$9:TO$497,0)</f>
        <v>401</v>
      </c>
      <c r="TW27" s="115">
        <f>RANK(TP27,TP$9:TP$497,0)</f>
        <v>407</v>
      </c>
      <c r="TX27" s="115">
        <f>RANK(TQ27,TQ$9:TQ$497,0)</f>
        <v>417</v>
      </c>
      <c r="TY27" s="115">
        <f>RANK(TR27,TR$9:TR$497,0)</f>
        <v>416</v>
      </c>
      <c r="TZ27" s="121">
        <f>RANK(TS27,TS$9:TS$497,0)</f>
        <v>414</v>
      </c>
      <c r="UA27" s="123"/>
      <c r="UB27" s="7" t="s">
        <v>1</v>
      </c>
    </row>
    <row r="28" spans="1:548" x14ac:dyDescent="0.15">
      <c r="A28" s="183">
        <v>20</v>
      </c>
      <c r="B28" s="203" t="s">
        <v>599</v>
      </c>
      <c r="C28" s="63"/>
      <c r="D28" s="63"/>
      <c r="E28" s="64" t="s">
        <v>518</v>
      </c>
      <c r="F28" s="65">
        <v>18</v>
      </c>
      <c r="G28" s="65" t="s">
        <v>547</v>
      </c>
      <c r="H28" s="65"/>
      <c r="I28" s="66" t="s">
        <v>521</v>
      </c>
      <c r="J28" s="67" t="s">
        <v>521</v>
      </c>
      <c r="K28" s="67" t="s">
        <v>521</v>
      </c>
      <c r="L28" s="67" t="s">
        <v>521</v>
      </c>
      <c r="M28" s="67" t="s">
        <v>521</v>
      </c>
      <c r="N28" s="67" t="s">
        <v>521</v>
      </c>
      <c r="O28" s="67" t="s">
        <v>521</v>
      </c>
      <c r="P28" s="67" t="s">
        <v>521</v>
      </c>
      <c r="Q28" s="67" t="s">
        <v>521</v>
      </c>
      <c r="R28" s="68" t="s">
        <v>521</v>
      </c>
      <c r="S28" s="69" t="s">
        <v>521</v>
      </c>
      <c r="T28" s="67" t="s">
        <v>520</v>
      </c>
      <c r="U28" s="67" t="s">
        <v>520</v>
      </c>
      <c r="V28" s="67" t="s">
        <v>520</v>
      </c>
      <c r="W28" s="67" t="s">
        <v>520</v>
      </c>
      <c r="X28" s="67" t="s">
        <v>520</v>
      </c>
      <c r="Y28" s="67" t="s">
        <v>521</v>
      </c>
      <c r="Z28" s="67" t="s">
        <v>521</v>
      </c>
      <c r="AA28" s="67" t="s">
        <v>521</v>
      </c>
      <c r="AB28" s="68" t="s">
        <v>521</v>
      </c>
      <c r="AC28" s="69" t="s">
        <v>521</v>
      </c>
      <c r="AD28" s="67" t="s">
        <v>521</v>
      </c>
      <c r="AE28" s="67" t="s">
        <v>521</v>
      </c>
      <c r="AF28" s="67" t="s">
        <v>521</v>
      </c>
      <c r="AG28" s="67" t="s">
        <v>521</v>
      </c>
      <c r="AH28" s="67" t="s">
        <v>521</v>
      </c>
      <c r="AI28" s="67" t="s">
        <v>521</v>
      </c>
      <c r="AJ28" s="67" t="s">
        <v>521</v>
      </c>
      <c r="AK28" s="67" t="s">
        <v>521</v>
      </c>
      <c r="AL28" s="68" t="s">
        <v>521</v>
      </c>
      <c r="AM28" s="69" t="s">
        <v>521</v>
      </c>
      <c r="AN28" s="67" t="s">
        <v>521</v>
      </c>
      <c r="AO28" s="67" t="s">
        <v>521</v>
      </c>
      <c r="AP28" s="67" t="s">
        <v>521</v>
      </c>
      <c r="AQ28" s="67" t="s">
        <v>521</v>
      </c>
      <c r="AR28" s="67" t="s">
        <v>521</v>
      </c>
      <c r="AS28" s="67" t="s">
        <v>521</v>
      </c>
      <c r="AT28" s="67" t="s">
        <v>521</v>
      </c>
      <c r="AU28" s="67" t="s">
        <v>521</v>
      </c>
      <c r="AV28" s="68" t="s">
        <v>521</v>
      </c>
      <c r="AW28" s="69" t="s">
        <v>521</v>
      </c>
      <c r="AX28" s="67" t="s">
        <v>521</v>
      </c>
      <c r="AY28" s="67" t="s">
        <v>521</v>
      </c>
      <c r="AZ28" s="67" t="s">
        <v>521</v>
      </c>
      <c r="BA28" s="67" t="s">
        <v>521</v>
      </c>
      <c r="BB28" s="67" t="s">
        <v>521</v>
      </c>
      <c r="BC28" s="67" t="s">
        <v>521</v>
      </c>
      <c r="BD28" s="67" t="s">
        <v>521</v>
      </c>
      <c r="BE28" s="67" t="s">
        <v>521</v>
      </c>
      <c r="BF28" s="68" t="s">
        <v>521</v>
      </c>
      <c r="BG28" s="69" t="s">
        <v>521</v>
      </c>
      <c r="BH28" s="67" t="s">
        <v>521</v>
      </c>
      <c r="BI28" s="67" t="s">
        <v>521</v>
      </c>
      <c r="BJ28" s="67" t="s">
        <v>521</v>
      </c>
      <c r="BK28" s="67" t="s">
        <v>521</v>
      </c>
      <c r="BL28" s="67" t="s">
        <v>521</v>
      </c>
      <c r="BM28" s="67" t="s">
        <v>521</v>
      </c>
      <c r="BN28" s="67" t="s">
        <v>521</v>
      </c>
      <c r="BO28" s="67" t="s">
        <v>521</v>
      </c>
      <c r="BP28" s="68" t="s">
        <v>521</v>
      </c>
      <c r="BQ28" s="70" t="s">
        <v>521</v>
      </c>
      <c r="BR28" s="67" t="s">
        <v>521</v>
      </c>
      <c r="BS28" s="67" t="s">
        <v>521</v>
      </c>
      <c r="BT28" s="67" t="s">
        <v>521</v>
      </c>
      <c r="BU28" s="67" t="s">
        <v>521</v>
      </c>
      <c r="BV28" s="67" t="s">
        <v>521</v>
      </c>
      <c r="BW28" s="67" t="s">
        <v>521</v>
      </c>
      <c r="BX28" s="67" t="s">
        <v>521</v>
      </c>
      <c r="BY28" s="67" t="s">
        <v>521</v>
      </c>
      <c r="BZ28" s="68" t="s">
        <v>521</v>
      </c>
      <c r="CA28" s="69" t="s">
        <v>521</v>
      </c>
      <c r="CB28" s="67" t="s">
        <v>521</v>
      </c>
      <c r="CC28" s="67" t="s">
        <v>521</v>
      </c>
      <c r="CD28" s="67" t="s">
        <v>521</v>
      </c>
      <c r="CE28" s="67" t="s">
        <v>521</v>
      </c>
      <c r="CF28" s="67" t="s">
        <v>521</v>
      </c>
      <c r="CG28" s="67" t="s">
        <v>521</v>
      </c>
      <c r="CH28" s="67" t="s">
        <v>521</v>
      </c>
      <c r="CI28" s="67" t="s">
        <v>521</v>
      </c>
      <c r="CJ28" s="68" t="s">
        <v>521</v>
      </c>
      <c r="CK28" s="69" t="s">
        <v>521</v>
      </c>
      <c r="CL28" s="67" t="s">
        <v>521</v>
      </c>
      <c r="CM28" s="67" t="s">
        <v>521</v>
      </c>
      <c r="CN28" s="67" t="s">
        <v>521</v>
      </c>
      <c r="CO28" s="67" t="s">
        <v>521</v>
      </c>
      <c r="CP28" s="67" t="s">
        <v>521</v>
      </c>
      <c r="CQ28" s="67" t="s">
        <v>521</v>
      </c>
      <c r="CR28" s="67" t="s">
        <v>521</v>
      </c>
      <c r="CS28" s="67" t="s">
        <v>521</v>
      </c>
      <c r="CT28" s="68" t="s">
        <v>521</v>
      </c>
      <c r="CU28" s="69" t="s">
        <v>521</v>
      </c>
      <c r="CV28" s="67" t="s">
        <v>521</v>
      </c>
      <c r="CW28" s="67" t="s">
        <v>521</v>
      </c>
      <c r="CX28" s="67" t="s">
        <v>521</v>
      </c>
      <c r="CY28" s="67" t="s">
        <v>521</v>
      </c>
      <c r="CZ28" s="67" t="s">
        <v>521</v>
      </c>
      <c r="DA28" s="67" t="s">
        <v>521</v>
      </c>
      <c r="DB28" s="67" t="s">
        <v>521</v>
      </c>
      <c r="DC28" s="67" t="s">
        <v>521</v>
      </c>
      <c r="DD28" s="68" t="s">
        <v>521</v>
      </c>
      <c r="DE28" s="69" t="s">
        <v>521</v>
      </c>
      <c r="DF28" s="71" t="s">
        <v>521</v>
      </c>
      <c r="DG28" s="67" t="s">
        <v>521</v>
      </c>
      <c r="DH28" s="67" t="s">
        <v>521</v>
      </c>
      <c r="DI28" s="67" t="s">
        <v>521</v>
      </c>
      <c r="DJ28" s="67" t="s">
        <v>521</v>
      </c>
      <c r="DK28" s="67" t="s">
        <v>521</v>
      </c>
      <c r="DL28" s="67" t="s">
        <v>521</v>
      </c>
      <c r="DM28" s="67" t="s">
        <v>521</v>
      </c>
      <c r="DN28" s="68" t="s">
        <v>521</v>
      </c>
      <c r="DO28" s="70" t="s">
        <v>521</v>
      </c>
      <c r="DP28" s="71" t="s">
        <v>521</v>
      </c>
      <c r="DQ28" s="67" t="s">
        <v>521</v>
      </c>
      <c r="DR28" s="67" t="s">
        <v>521</v>
      </c>
      <c r="DS28" s="67" t="s">
        <v>521</v>
      </c>
      <c r="DT28" s="67" t="s">
        <v>521</v>
      </c>
      <c r="DU28" s="67" t="s">
        <v>521</v>
      </c>
      <c r="DV28" s="67" t="s">
        <v>521</v>
      </c>
      <c r="DW28" s="67" t="s">
        <v>521</v>
      </c>
      <c r="DX28" s="72" t="s">
        <v>521</v>
      </c>
      <c r="DY28" s="73" t="s">
        <v>522</v>
      </c>
      <c r="DZ28" s="74">
        <v>2</v>
      </c>
      <c r="EA28" s="74">
        <v>3</v>
      </c>
      <c r="EB28" s="74">
        <v>3</v>
      </c>
      <c r="EC28" s="75">
        <v>4</v>
      </c>
      <c r="ED28" s="76" t="s">
        <v>522</v>
      </c>
      <c r="EE28" s="74">
        <f t="shared" si="16"/>
        <v>2</v>
      </c>
      <c r="EF28" s="74">
        <f t="shared" si="17"/>
        <v>6</v>
      </c>
      <c r="EG28" s="74">
        <f t="shared" si="18"/>
        <v>18</v>
      </c>
      <c r="EH28" s="77">
        <f t="shared" si="19"/>
        <v>72</v>
      </c>
      <c r="EI28" s="73">
        <v>90</v>
      </c>
      <c r="EJ28" s="74">
        <v>130</v>
      </c>
      <c r="EK28" s="74">
        <v>250</v>
      </c>
      <c r="EL28" s="74">
        <v>360</v>
      </c>
      <c r="EM28" s="75">
        <v>1250</v>
      </c>
      <c r="EN28" s="78">
        <v>1</v>
      </c>
      <c r="EO28" s="79">
        <f t="shared" si="20"/>
        <v>0.72222222222222221</v>
      </c>
      <c r="EP28" s="79">
        <f t="shared" si="21"/>
        <v>0.46296296296296291</v>
      </c>
      <c r="EQ28" s="79">
        <f t="shared" si="22"/>
        <v>0.22222222222222221</v>
      </c>
      <c r="ER28" s="80">
        <f t="shared" si="23"/>
        <v>0.19290123456790123</v>
      </c>
      <c r="ES28" s="128" t="s">
        <v>523</v>
      </c>
      <c r="ET28" s="82"/>
      <c r="EU28" s="83">
        <v>4</v>
      </c>
      <c r="EV28" s="73">
        <v>16</v>
      </c>
      <c r="EW28" s="74">
        <v>6</v>
      </c>
      <c r="EX28" s="74">
        <v>18</v>
      </c>
      <c r="EY28" s="74">
        <v>9</v>
      </c>
      <c r="EZ28" s="74">
        <v>4</v>
      </c>
      <c r="FA28" s="74">
        <v>3</v>
      </c>
      <c r="FB28" s="74">
        <v>4</v>
      </c>
      <c r="FC28" s="74">
        <v>2</v>
      </c>
      <c r="FD28" s="74">
        <f t="shared" si="24"/>
        <v>22</v>
      </c>
      <c r="FE28" s="84">
        <f t="shared" si="25"/>
        <v>20</v>
      </c>
      <c r="FF28" s="73">
        <f>RANK(EV28,$EV$9:$EV$497,0)</f>
        <v>412</v>
      </c>
      <c r="FG28" s="74">
        <f>RANK(EW28,$EW$9:$EW$497,0)</f>
        <v>429</v>
      </c>
      <c r="FH28" s="74">
        <f>RANK(EX28,$EX$9:$EX$497,0)</f>
        <v>318</v>
      </c>
      <c r="FI28" s="74">
        <f>RANK(EY28,$EY$9:$EY$497,0)</f>
        <v>397</v>
      </c>
      <c r="FJ28" s="74">
        <f>RANK(EZ28,$EZ$9:$EZ$497,0)</f>
        <v>415</v>
      </c>
      <c r="FK28" s="74">
        <f>RANK(FA28,$FA$9:$FA$497,0)</f>
        <v>420</v>
      </c>
      <c r="FL28" s="74">
        <f>RANK(FB28,$FB$9:$FB$497,0)</f>
        <v>428</v>
      </c>
      <c r="FM28" s="74">
        <f>RANK(FC28,$FC$9:$FC$497,0)</f>
        <v>437</v>
      </c>
      <c r="FN28" s="74">
        <f>RANK(FD28,$FD$9:$FD$497,0)</f>
        <v>392</v>
      </c>
      <c r="FO28" s="84">
        <f>RANK(FE28,$FE$9:$FE$497,0)</f>
        <v>402</v>
      </c>
      <c r="FP28" s="73">
        <f>COUNTIFS($EV$9:$EV$497,"&gt;"&amp;EV28,$ES$9:$ES$497,ES28)+1</f>
        <v>95</v>
      </c>
      <c r="FQ28" s="74">
        <f>COUNTIFS($EW$9:$EW$497,"&gt;"&amp;EW28,$ES$9:$ES$497,ES28)+1</f>
        <v>95</v>
      </c>
      <c r="FR28" s="74">
        <f>COUNTIFS($EX$9:$EX$497,"&gt;"&amp;EX28,$ES$9:$ES$497,ES28)+1</f>
        <v>84</v>
      </c>
      <c r="FS28" s="74">
        <f>COUNTIFS($EY$9:$EY$497,"&gt;"&amp;EY28,$ES$9:$ES$497,ES28)+1</f>
        <v>94</v>
      </c>
      <c r="FT28" s="74">
        <f>COUNTIFS($EZ$9:$EZ$497,"&gt;"&amp;EZ28,$ES$9:$ES$497,ES28)+1</f>
        <v>93</v>
      </c>
      <c r="FU28" s="74">
        <f>COUNTIFS($FA$9:$FA$497,"&gt;"&amp;FA28,$ES$9:$ES$497,ES28)+1</f>
        <v>89</v>
      </c>
      <c r="FV28" s="74">
        <f>COUNTIFS($FB$9:$FB$497,"&gt;"&amp;FB28,$ES$9:$ES$497,ES28)+1</f>
        <v>92</v>
      </c>
      <c r="FW28" s="74">
        <f>COUNTIFS($FC$9:$FC$497,"&gt;"&amp;FC28,$ES$9:$ES$497,ES28)+1</f>
        <v>96</v>
      </c>
      <c r="FX28" s="74">
        <f>COUNTIFS($FD$9:$FD$497,"&gt;"&amp;FD28,$ES$9:$ES$497,ES28)+1</f>
        <v>88</v>
      </c>
      <c r="FY28" s="84">
        <f>COUNTIFS($FE$9:$FE$497,"&gt;"&amp;FE28,$ES$9:$ES$497,ES28)+1</f>
        <v>87</v>
      </c>
      <c r="FZ28" s="85">
        <f t="shared" si="26"/>
        <v>0.89</v>
      </c>
      <c r="GA28" s="86">
        <f t="shared" si="27"/>
        <v>0.33</v>
      </c>
      <c r="GB28" s="86">
        <f t="shared" si="28"/>
        <v>1</v>
      </c>
      <c r="GC28" s="86">
        <f t="shared" si="29"/>
        <v>0.5</v>
      </c>
      <c r="GD28" s="86">
        <f t="shared" si="30"/>
        <v>0.22</v>
      </c>
      <c r="GE28" s="86">
        <f t="shared" si="31"/>
        <v>0.17</v>
      </c>
      <c r="GF28" s="86">
        <f t="shared" si="32"/>
        <v>0.22</v>
      </c>
      <c r="GG28" s="86">
        <f t="shared" si="33"/>
        <v>0.11</v>
      </c>
      <c r="GH28" s="86">
        <f t="shared" si="34"/>
        <v>1.22</v>
      </c>
      <c r="GI28" s="87">
        <f t="shared" si="35"/>
        <v>1.1100000000000001</v>
      </c>
      <c r="GJ28" s="85">
        <f>ROUND(((FZ28-AVERAGE(FZ$9:FZ$497))/STDEVP(FZ$9:FZ$497)*10+50),2)</f>
        <v>47.02</v>
      </c>
      <c r="GK28" s="86">
        <f>ROUND(((GA28-AVERAGE(GA$9:GA$497))/STDEVP(GA$9:GA$497)*10+50),2)</f>
        <v>39.229999999999997</v>
      </c>
      <c r="GL28" s="86">
        <f>ROUND(((GB28-AVERAGE(GB$9:GB$497))/STDEVP(GB$9:GB$497)*10+50),2)</f>
        <v>65.67</v>
      </c>
      <c r="GM28" s="86">
        <f>ROUND(((GC28-AVERAGE(GC$9:GC$497))/STDEVP(GC$9:GC$497)*10+50),2)</f>
        <v>48.69</v>
      </c>
      <c r="GN28" s="86">
        <f>ROUND(((GD28-AVERAGE(GD$9:GD$497))/STDEVP(GD$9:GD$497)*10+50),2)</f>
        <v>44.1</v>
      </c>
      <c r="GO28" s="86">
        <f>ROUND(((GE28-AVERAGE(GE$9:GE$497))/STDEVP(GE$9:GE$497)*10+50),2)</f>
        <v>43.52</v>
      </c>
      <c r="GP28" s="86">
        <f>ROUND(((GF28-AVERAGE(GF$9:GF$497))/STDEVP(GF$9:GF$497)*10+50),2)</f>
        <v>36.94</v>
      </c>
      <c r="GQ28" s="86">
        <f>ROUND(((GG28-AVERAGE(GG$9:GG$497))/STDEVP(GG$9:GG$497)*10+50),2)</f>
        <v>33.700000000000003</v>
      </c>
      <c r="GR28" s="86">
        <f>ROUND(((GH28-AVERAGE(GH$9:GH$497))/STDEVP(GH$9:GH$497)*10+50),2)</f>
        <v>58.95</v>
      </c>
      <c r="GS28" s="87">
        <f>ROUND(((GI28-AVERAGE(GI$9:GI$497))/STDEVP(GI$9:GI$497)*10+50),2)</f>
        <v>47.82</v>
      </c>
      <c r="GT28" s="73">
        <f>RANK(GJ28,$GJ$9:$GJ$497,0)</f>
        <v>272</v>
      </c>
      <c r="GU28" s="74">
        <f>RANK(GK28,$GK$9:$GK$497,0)</f>
        <v>384</v>
      </c>
      <c r="GV28" s="74">
        <f>RANK(GL28,$GL$9:$GL$497,0)</f>
        <v>25</v>
      </c>
      <c r="GW28" s="74">
        <f>RANK(GM28,$GM$9:$GM$497,0)</f>
        <v>211</v>
      </c>
      <c r="GX28" s="74">
        <f>RANK(GN28,$GN$9:$GN$497,0)</f>
        <v>306</v>
      </c>
      <c r="GY28" s="74">
        <f>RANK(GO28,$GO$9:$GO$497,0)</f>
        <v>308</v>
      </c>
      <c r="GZ28" s="74">
        <f>RANK(GP28,$GP$9:$GP$497,0)</f>
        <v>413</v>
      </c>
      <c r="HA28" s="74">
        <f>RANK(GQ28,$GQ$9:$GQ$497,0)</f>
        <v>429</v>
      </c>
      <c r="HB28" s="74">
        <f>RANK(GR28,$GR$9:$GR$497,0)</f>
        <v>64</v>
      </c>
      <c r="HC28" s="84">
        <f>RANK(GS28,$GS$9:$GS$497,0)</f>
        <v>228</v>
      </c>
      <c r="HD28" s="85">
        <f>ROUND(AVERAGEIF($ES$9:$ES$497,$ES28,$FZ$9:$FZ$497),2)</f>
        <v>1.1399999999999999</v>
      </c>
      <c r="HE28" s="86">
        <f>ROUND(AVERAGEIF($ES$9:$ES$497,$ES28,$GA$9:$GA$497),2)</f>
        <v>0.46</v>
      </c>
      <c r="HF28" s="86">
        <f>ROUND(AVERAGEIF($ES$9:$ES$497,$ES28,$GB$9:$GB$497),2)</f>
        <v>0.65</v>
      </c>
      <c r="HG28" s="86">
        <f>ROUND(AVERAGEIF($ES$9:$ES$497,$ES28,$GC$9:$GC$497),2)</f>
        <v>0.74</v>
      </c>
      <c r="HH28" s="86">
        <f>ROUND(AVERAGEIF($ES$9:$ES$497,$ES28,$GD$9:$GD$497),2)</f>
        <v>0.27</v>
      </c>
      <c r="HI28" s="86">
        <f>ROUND(AVERAGEIF($ES$9:$ES$497,$ES28,$GE$9:$GE$497),2)</f>
        <v>0.23</v>
      </c>
      <c r="HJ28" s="86">
        <f>ROUND(AVERAGEIF($ES$9:$ES$497,$ES28,$GF$9:$GF$497),2)</f>
        <v>0.3</v>
      </c>
      <c r="HK28" s="86">
        <f>ROUND(AVERAGEIF($ES$9:$ES$497,$ES28,$GG$9:$GG$497),2)</f>
        <v>0.28000000000000003</v>
      </c>
      <c r="HL28" s="86">
        <f>ROUND(AVERAGEIF($ES$9:$ES$497,$ES28,$GH$9:$GH$497),2)</f>
        <v>0.92</v>
      </c>
      <c r="HM28" s="87">
        <f>ROUND(AVERAGEIF($ES$9:$ES$497,$ES28,$GI$9:$GI$497),2)</f>
        <v>0.93</v>
      </c>
      <c r="HN28" s="88">
        <f t="shared" si="36"/>
        <v>-0.24999999999999989</v>
      </c>
      <c r="HO28" s="89">
        <f t="shared" si="37"/>
        <v>-0.13</v>
      </c>
      <c r="HP28" s="89">
        <f t="shared" si="38"/>
        <v>0.35</v>
      </c>
      <c r="HQ28" s="89">
        <f t="shared" si="39"/>
        <v>-0.24</v>
      </c>
      <c r="HR28" s="89">
        <f t="shared" si="40"/>
        <v>-5.0000000000000017E-2</v>
      </c>
      <c r="HS28" s="89">
        <f t="shared" si="41"/>
        <v>-0.06</v>
      </c>
      <c r="HT28" s="89">
        <f t="shared" si="42"/>
        <v>-7.9999999999999988E-2</v>
      </c>
      <c r="HU28" s="89">
        <f t="shared" si="43"/>
        <v>-0.17000000000000004</v>
      </c>
      <c r="HV28" s="89">
        <f t="shared" si="44"/>
        <v>0.29999999999999993</v>
      </c>
      <c r="HW28" s="90">
        <f t="shared" si="45"/>
        <v>0.18000000000000005</v>
      </c>
      <c r="HX28" s="73">
        <f>COUNTIFS($FZ$9:$FZ$497,"&gt;"&amp;FZ28,$ES$9:$ES$497,$ES28)+1</f>
        <v>84</v>
      </c>
      <c r="HY28" s="74">
        <f>COUNTIFS($GA$9:$GA$497,"&gt;"&amp;GA28,$ES$9:$ES$497,$ES28)+1</f>
        <v>80</v>
      </c>
      <c r="HZ28" s="74">
        <f>COUNTIFS($GB$9:$GB$497,"&gt;"&amp;GB28,$ES$9:$ES$497,$ES28)+1</f>
        <v>8</v>
      </c>
      <c r="IA28" s="74">
        <f>COUNTIFS($GC$9:$GC$497,"&gt;"&amp;GC28,$ES$9:$ES$497,$ES28)+1</f>
        <v>89</v>
      </c>
      <c r="IB28" s="74">
        <f>COUNTIFS($GD$9:$GD$497,"&gt;"&amp;GD28,$ES$9:$ES$497,$ES28)+1</f>
        <v>71</v>
      </c>
      <c r="IC28" s="74">
        <f>COUNTIFS($GE$9:$GE$497,"&gt;"&amp;GE28,$ES$9:$ES$497,$ES28)+1</f>
        <v>60</v>
      </c>
      <c r="ID28" s="74">
        <f>COUNTIFS($GF$9:$GF$497,"&gt;"&amp;GF28,$ES$9:$ES$497,$ES28)+1</f>
        <v>73</v>
      </c>
      <c r="IE28" s="74">
        <f>COUNTIFS($GG$9:$GG$497,"&gt;"&amp;GG28,$ES$9:$ES$497,$ES28)+1</f>
        <v>87</v>
      </c>
      <c r="IF28" s="74">
        <f>COUNTIFS($GH$9:$GH$497,"&gt;"&amp;GH28,$ES$9:$ES$497,$ES28)+1</f>
        <v>12</v>
      </c>
      <c r="IG28" s="84">
        <f>COUNTIFS($GI$9:$GI$497,"&gt;"&amp;GI28,$ES$9:$ES$497,$ES28)+1</f>
        <v>24</v>
      </c>
      <c r="IH28" s="91"/>
      <c r="II28" s="79"/>
      <c r="IJ28" s="79"/>
      <c r="IK28" s="79"/>
      <c r="IL28" s="79"/>
      <c r="IM28" s="92"/>
      <c r="IN28" s="93"/>
      <c r="IO28" s="94"/>
      <c r="IP28" s="95"/>
      <c r="IQ28" s="79"/>
      <c r="IR28" s="79"/>
      <c r="IS28" s="79"/>
      <c r="IT28" s="79"/>
      <c r="IU28" s="79"/>
      <c r="IV28" s="79"/>
      <c r="IW28" s="96"/>
      <c r="IX28" s="93"/>
      <c r="IY28" s="79"/>
      <c r="IZ28" s="79"/>
      <c r="JA28" s="79"/>
      <c r="JB28" s="79"/>
      <c r="JC28" s="79"/>
      <c r="JD28" s="79"/>
      <c r="JE28" s="97"/>
      <c r="JF28" s="95"/>
      <c r="JG28" s="79"/>
      <c r="JH28" s="79"/>
      <c r="JI28" s="79"/>
      <c r="JJ28" s="79"/>
      <c r="JK28" s="79"/>
      <c r="JL28" s="79"/>
      <c r="JM28" s="96"/>
      <c r="JN28" s="93"/>
      <c r="JO28" s="79"/>
      <c r="JP28" s="79"/>
      <c r="JQ28" s="79"/>
      <c r="JR28" s="79"/>
      <c r="JS28" s="79"/>
      <c r="JT28" s="79"/>
      <c r="JU28" s="79"/>
      <c r="JV28" s="79"/>
      <c r="JW28" s="79"/>
      <c r="JX28" s="79"/>
      <c r="JY28" s="79"/>
      <c r="JZ28" s="97"/>
      <c r="KA28" s="93"/>
      <c r="KB28" s="79"/>
      <c r="KC28" s="79"/>
      <c r="KD28" s="79"/>
      <c r="KE28" s="97"/>
      <c r="KF28" s="95"/>
      <c r="KG28" s="79"/>
      <c r="KH28" s="79"/>
      <c r="KI28" s="79"/>
      <c r="KJ28" s="79"/>
      <c r="KK28" s="98"/>
      <c r="KL28" s="79"/>
      <c r="KM28" s="79"/>
      <c r="KN28" s="79"/>
      <c r="KO28" s="79"/>
      <c r="KP28" s="79"/>
      <c r="KQ28" s="79"/>
      <c r="KR28" s="79"/>
      <c r="KS28" s="96"/>
      <c r="KT28" s="96"/>
      <c r="KU28" s="96"/>
      <c r="KV28" s="96"/>
      <c r="KW28" s="93"/>
      <c r="KX28" s="79"/>
      <c r="KY28" s="79"/>
      <c r="KZ28" s="79"/>
      <c r="LA28" s="79"/>
      <c r="LB28" s="79"/>
      <c r="LC28" s="96"/>
      <c r="LD28" s="93"/>
      <c r="LE28" s="94"/>
      <c r="LF28" s="99"/>
      <c r="LG28" s="75"/>
      <c r="LH28" s="93"/>
      <c r="LI28" s="79"/>
      <c r="LJ28" s="74"/>
      <c r="LK28" s="74"/>
      <c r="LL28" s="74"/>
      <c r="LM28" s="100"/>
      <c r="LN28" s="95"/>
      <c r="LO28" s="79"/>
      <c r="LP28" s="79"/>
      <c r="LQ28" s="79"/>
      <c r="LR28" s="96"/>
      <c r="LS28" s="93"/>
      <c r="LT28" s="79"/>
      <c r="LU28" s="79"/>
      <c r="LV28" s="79"/>
      <c r="LW28" s="79"/>
      <c r="LX28" s="79"/>
      <c r="LY28" s="79"/>
      <c r="LZ28" s="79"/>
      <c r="MA28" s="97"/>
      <c r="MB28" s="95"/>
      <c r="MC28" s="79"/>
      <c r="MD28" s="79"/>
      <c r="ME28" s="79"/>
      <c r="MF28" s="79"/>
      <c r="MG28" s="79"/>
      <c r="MH28" s="79"/>
      <c r="MI28" s="79"/>
      <c r="MJ28" s="79"/>
      <c r="MK28" s="79"/>
      <c r="ML28" s="79"/>
      <c r="MM28" s="79"/>
      <c r="MN28" s="98"/>
      <c r="MO28" s="98"/>
      <c r="MP28" s="96"/>
      <c r="MQ28" s="93"/>
      <c r="MR28" s="79"/>
      <c r="MS28" s="79"/>
      <c r="MT28" s="79"/>
      <c r="MU28" s="79"/>
      <c r="MV28" s="98"/>
      <c r="MW28" s="79"/>
      <c r="MX28" s="79"/>
      <c r="MY28" s="79"/>
      <c r="MZ28" s="79"/>
      <c r="NA28" s="79"/>
      <c r="NB28" s="79"/>
      <c r="NC28" s="79"/>
      <c r="ND28" s="96"/>
      <c r="NE28" s="96"/>
      <c r="NF28" s="96"/>
      <c r="NG28" s="96"/>
      <c r="NH28" s="93"/>
      <c r="NI28" s="79"/>
      <c r="NJ28" s="79"/>
      <c r="NK28" s="79"/>
      <c r="NL28" s="79"/>
      <c r="NM28" s="79"/>
      <c r="NN28" s="94"/>
      <c r="NO28" s="93"/>
      <c r="NP28" s="80"/>
      <c r="NQ28" s="124" t="s">
        <v>596</v>
      </c>
      <c r="NR28" s="102" t="s">
        <v>602</v>
      </c>
      <c r="NS28" s="102"/>
      <c r="NT28" s="102"/>
      <c r="NU28" s="102"/>
      <c r="NV28" s="104">
        <v>43720</v>
      </c>
      <c r="NW28" s="102" t="s">
        <v>525</v>
      </c>
      <c r="NX28" s="125" t="s">
        <v>603</v>
      </c>
      <c r="NY28" s="126" t="s">
        <v>604</v>
      </c>
      <c r="NZ28" s="125" t="s">
        <v>603</v>
      </c>
      <c r="OA28" s="127"/>
      <c r="OB28" s="127"/>
      <c r="OC28" s="127"/>
      <c r="OD28" s="108">
        <f t="shared" si="46"/>
        <v>72</v>
      </c>
      <c r="OE28" s="109">
        <v>6</v>
      </c>
      <c r="OF28" s="110">
        <f t="shared" si="47"/>
        <v>90</v>
      </c>
      <c r="OG28" s="109">
        <v>6</v>
      </c>
      <c r="OH28" s="111">
        <f>ROUND(AVERAGEIF($ES$9:$ES$497,$ES28,EV$9:EV$497),0)</f>
        <v>79</v>
      </c>
      <c r="OI28" s="112">
        <f>ROUND(AVERAGEIF($ES$9:$ES$497,$ES28,EW$9:EW$497),0)</f>
        <v>32</v>
      </c>
      <c r="OJ28" s="112">
        <f>ROUND(AVERAGEIF($ES$9:$ES$497,$ES28,EX$9:EX$497),0)</f>
        <v>45</v>
      </c>
      <c r="OK28" s="112">
        <f>ROUND(AVERAGEIF($ES$9:$ES$497,$ES28,EY$9:EY$497),0)</f>
        <v>53</v>
      </c>
      <c r="OL28" s="112">
        <f>ROUND(AVERAGEIF($ES$9:$ES$497,$ES28,EZ$9:EZ$497),0)</f>
        <v>20</v>
      </c>
      <c r="OM28" s="112">
        <f>ROUND(AVERAGEIF($ES$9:$ES$497,$ES28,FA$9:FA$497),0)</f>
        <v>18</v>
      </c>
      <c r="ON28" s="112">
        <f>ROUND(AVERAGEIF($ES$9:$ES$497,$ES28,FB$9:FB$497),0)</f>
        <v>23</v>
      </c>
      <c r="OO28" s="112">
        <f>ROUND(AVERAGEIF($ES$9:$ES$497,$ES28,FC$9:FC$497),0)</f>
        <v>23</v>
      </c>
      <c r="OP28" s="112">
        <f>ROUND(AVERAGEIF($ES$9:$ES$497,$ES28,FD$9:FD$497),0)</f>
        <v>64</v>
      </c>
      <c r="OQ28" s="113">
        <f>ROUND(AVERAGEIF($ES$9:$ES$497,$ES28,FE$9:FE$497),0)</f>
        <v>68</v>
      </c>
      <c r="OR28" s="114">
        <f>ROUND(EV28/MAX(EV$9:EV$497)*100,0)</f>
        <v>9</v>
      </c>
      <c r="OS28" s="115">
        <f>ROUND(EW28/MAX(EW$9:EW$497)*100,0)</f>
        <v>5</v>
      </c>
      <c r="OT28" s="115">
        <f>ROUND(EX28/MAX(EX$9:EX$497)*100,0)</f>
        <v>15</v>
      </c>
      <c r="OU28" s="115">
        <f>ROUND(EY28/MAX(EY$9:EY$497)*100,0)</f>
        <v>6</v>
      </c>
      <c r="OV28" s="115">
        <f>ROUND(EZ28/MAX(EZ$9:EZ$497)*100,0)</f>
        <v>3</v>
      </c>
      <c r="OW28" s="115">
        <f>ROUND(FA28/MAX(FA$9:FA$497)*100,0)</f>
        <v>3</v>
      </c>
      <c r="OX28" s="115">
        <f>ROUND(FB28/MAX(FB$9:FB$497)*100,0)</f>
        <v>3</v>
      </c>
      <c r="OY28" s="116">
        <f>ROUND(FC28/MAX(FC$9:FC$497)*100,0)</f>
        <v>1</v>
      </c>
      <c r="OZ28" s="115">
        <f>ROUND(FD28/MAX(FD$9:FD$497)*100,0)</f>
        <v>15</v>
      </c>
      <c r="PA28" s="117">
        <f>ROUND(FE28/MAX(FE$9:FE$497)*100,0)</f>
        <v>8</v>
      </c>
      <c r="PB28" s="118">
        <f t="shared" si="48"/>
        <v>86</v>
      </c>
      <c r="PC28" s="115">
        <f t="shared" si="49"/>
        <v>50</v>
      </c>
      <c r="PD28" s="115">
        <f t="shared" si="50"/>
        <v>95</v>
      </c>
      <c r="PE28" s="115">
        <f t="shared" si="51"/>
        <v>88</v>
      </c>
      <c r="PF28" s="115">
        <f t="shared" si="52"/>
        <v>64</v>
      </c>
      <c r="PG28" s="119">
        <f t="shared" si="53"/>
        <v>52</v>
      </c>
      <c r="PH28" s="118">
        <f>ROUND(PB28/MAX(PB$9:PB$497)*100,0)</f>
        <v>10</v>
      </c>
      <c r="PI28" s="115">
        <f>ROUND(PC28/MAX(PC$9:PC$497)*100,0)</f>
        <v>6</v>
      </c>
      <c r="PJ28" s="115">
        <f>ROUND(PD28/MAX(PD$9:PD$497)*100,0)</f>
        <v>10</v>
      </c>
      <c r="PK28" s="115">
        <f>ROUND(PE28/MAX(PE$9:PE$497)*100,0)</f>
        <v>9</v>
      </c>
      <c r="PL28" s="115">
        <f>ROUND(PF28/MAX(PF$9:PF$497)*100,0)</f>
        <v>9</v>
      </c>
      <c r="PM28" s="119">
        <f>ROUND(PG28/MAX(PG$9:PG$497)*100,0)</f>
        <v>8</v>
      </c>
      <c r="PN28" s="118">
        <f>RANK(PH28,PH$9:PH$497,0)</f>
        <v>412</v>
      </c>
      <c r="PO28" s="115">
        <f>RANK(PI28,PI$9:PI$497,0)</f>
        <v>426</v>
      </c>
      <c r="PP28" s="115">
        <f>RANK(PJ28,PJ$9:PJ$497,0)</f>
        <v>419</v>
      </c>
      <c r="PQ28" s="115">
        <f>RANK(PK28,PK$9:PK$497,0)</f>
        <v>415</v>
      </c>
      <c r="PR28" s="115">
        <f>RANK(PL28,PL$9:PL$497,0)</f>
        <v>419</v>
      </c>
      <c r="PS28" s="119">
        <f>RANK(PM28,PM$9:PM$497,0)</f>
        <v>422</v>
      </c>
      <c r="PT28" s="120">
        <f>ROUND(FZ28/MAX(FZ$9:FZ$497)*100,0)</f>
        <v>49</v>
      </c>
      <c r="PU28" s="115">
        <f>ROUND(GA28/MAX(GA$9:GA$497)*100,0)</f>
        <v>19</v>
      </c>
      <c r="PV28" s="115">
        <f>ROUND(GB28/MAX(GB$9:GB$497)*100,0)</f>
        <v>73</v>
      </c>
      <c r="PW28" s="115">
        <f>ROUND(GC28/MAX(GC$9:GC$497)*100,0)</f>
        <v>40</v>
      </c>
      <c r="PX28" s="115">
        <f>ROUND(GD28/MAX(GD$9:GD$497)*100,0)</f>
        <v>12</v>
      </c>
      <c r="PY28" s="115">
        <f>ROUND(GE28/MAX(GE$9:GE$497)*100,0)</f>
        <v>10</v>
      </c>
      <c r="PZ28" s="115">
        <f>ROUND(GF28/MAX(GF$9:GF$497)*100,0)</f>
        <v>10</v>
      </c>
      <c r="QA28" s="116">
        <f>ROUND(GG28/MAX(GG$9:GG$497)*100,0)</f>
        <v>6</v>
      </c>
      <c r="QB28" s="115">
        <f>ROUND(GH28/MAX(GH$9:GH$497)*100,0)</f>
        <v>54</v>
      </c>
      <c r="QC28" s="121">
        <f>ROUND(GI28/MAX(GI$9:GI$497)*100,0)</f>
        <v>35</v>
      </c>
      <c r="QD28" s="120">
        <f>ROUND(AVERAGEIF($ES$9:$ES$497,$ES28,PT$9:PT$497),0)</f>
        <v>62</v>
      </c>
      <c r="QE28" s="120">
        <f>ROUND(AVERAGEIF($ES$9:$ES$497,$ES28,PU$9:PU$497),0)</f>
        <v>26</v>
      </c>
      <c r="QF28" s="120">
        <f>ROUND(AVERAGEIF($ES$9:$ES$497,$ES28,PV$9:PV$497),0)</f>
        <v>48</v>
      </c>
      <c r="QG28" s="120">
        <f>ROUND(AVERAGEIF($ES$9:$ES$497,$ES28,PW$9:PW$497),0)</f>
        <v>58</v>
      </c>
      <c r="QH28" s="120">
        <f>ROUND(AVERAGEIF($ES$9:$ES$497,$ES28,PX$9:PX$497),0)</f>
        <v>15</v>
      </c>
      <c r="QI28" s="120">
        <f>ROUND(AVERAGEIF($ES$9:$ES$497,$ES28,PY$9:PY$497),0)</f>
        <v>14</v>
      </c>
      <c r="QJ28" s="120">
        <f>ROUND(AVERAGEIF($ES$9:$ES$497,$ES28,PZ$9:PZ$497),0)</f>
        <v>14</v>
      </c>
      <c r="QK28" s="120">
        <f>ROUND(AVERAGEIF($ES$9:$ES$497,$ES28,QA$9:QA$497),0)</f>
        <v>15</v>
      </c>
      <c r="QL28" s="120">
        <f>ROUND(AVERAGEIF($ES$9:$ES$497,$ES28,QB$9:QB$497),0)</f>
        <v>41</v>
      </c>
      <c r="QM28" s="120">
        <f>ROUND(AVERAGEIF($ES$9:$ES$497,$ES28,QC$9:QC$497),0)</f>
        <v>30</v>
      </c>
      <c r="QN28" s="114">
        <f t="shared" si="69"/>
        <v>494</v>
      </c>
      <c r="QO28" s="115">
        <f t="shared" si="70"/>
        <v>250</v>
      </c>
      <c r="QP28" s="115">
        <f t="shared" si="71"/>
        <v>542</v>
      </c>
      <c r="QQ28" s="115">
        <f t="shared" si="72"/>
        <v>512</v>
      </c>
      <c r="QR28" s="115">
        <f t="shared" si="73"/>
        <v>424</v>
      </c>
      <c r="QS28" s="119">
        <f t="shared" si="74"/>
        <v>266</v>
      </c>
      <c r="QT28" s="114">
        <f>ROUND((QN28-MIN(QN$9:QN$497))/(MAX(QN$9:QN$497)-MIN(QN$9:QN$497))*100,0)</f>
        <v>41</v>
      </c>
      <c r="QU28" s="115">
        <f>ROUND((QO28-MIN(QO$9:QO$497))/(MAX(QO$9:QO$497)-MIN(QO$9:QO$497))*100,0)</f>
        <v>6</v>
      </c>
      <c r="QV28" s="115">
        <f>ROUND((QP28-MIN(QP$9:QP$497))/(MAX(QP$9:QP$497)-MIN(QP$9:QP$497))*100,0)</f>
        <v>28</v>
      </c>
      <c r="QW28" s="115">
        <f>ROUND((QQ28-MIN(QQ$9:QQ$497))/(MAX(QQ$9:QQ$497)-MIN(QQ$9:QQ$497))*100,0)</f>
        <v>28</v>
      </c>
      <c r="QX28" s="115">
        <f>ROUND((QR28-MIN(QR$9:QR$497))/(MAX(QR$9:QR$497)-MIN(QR$9:QR$497))*100,0)</f>
        <v>31</v>
      </c>
      <c r="QY28" s="115">
        <f>ROUND((QS28-MIN(QS$9:QS$497))/(MAX(QS$9:QS$497)-MIN(QS$9:QS$497))*100,0)</f>
        <v>19</v>
      </c>
      <c r="QZ28" s="114">
        <f>RANK(QN28,QN$9:QN$497,0)</f>
        <v>185</v>
      </c>
      <c r="RA28" s="115">
        <f>RANK(QO28,QO$9:QO$497,0)</f>
        <v>418</v>
      </c>
      <c r="RB28" s="115">
        <f>RANK(QP28,QP$9:QP$497,0)</f>
        <v>244</v>
      </c>
      <c r="RC28" s="115">
        <f>RANK(QQ28,QQ$9:QQ$497,0)</f>
        <v>293</v>
      </c>
      <c r="RD28" s="115">
        <f>RANK(QR28,QR$9:QR$497,0)</f>
        <v>350</v>
      </c>
      <c r="RE28" s="115">
        <f>RANK(QS28,QS$9:QS$497,0)</f>
        <v>384</v>
      </c>
      <c r="RF28" s="122"/>
      <c r="RG28" s="115">
        <f>($RH$3*(IH28+IJ28)*100*100/MAX(EX$9:EX$497)*$RO$3) +($RH$3*(II28+IJ28)*100*100/MAX(EX$9:EX$497)*$RO$4) + ($RH$3*IK28*100*100/MAX(EX$9:EX$497)*0.098)</f>
        <v>0</v>
      </c>
      <c r="RH28" s="115">
        <f>($RH$4*IL28*100*100/MAX(EZ$9:EZ$497))*$RQ$3</f>
        <v>0</v>
      </c>
      <c r="RI28" s="115">
        <f>($RH$3*IM28*100*100/MAX(EY$9:EY$497))*$RQ$4</f>
        <v>0</v>
      </c>
      <c r="RJ28" s="115">
        <f>($RH$3*IN28*100*100/MAX(EX$9:EX$497))</f>
        <v>0</v>
      </c>
      <c r="RK28" s="115">
        <f>($RH$4*IO28*100*100/MAX(EZ$9:EZ$497))*$RQ$3</f>
        <v>0</v>
      </c>
      <c r="RL28" s="115">
        <f>(($RL$4*IP28*100*((100/MAX(EX$9:EX$497)+100/MAX(EZ$9:EZ$497))/2))+($RL$4*IQ28*100*((100/MAX(EX$9:EX$497)+100/MAX(EZ$9:EZ$497))/2))+($RL$4*IR28*100*((100/MAX(EX$9:EX$497)+100/MAX(EZ$9:EZ$497))/2))+($RL$4*IS28*100*((100/MAX(EX$9:EX$497)+100/MAX(EZ$9:EZ$497))/2))+($RL$4*IT28*100*((100/MAX(EX$9:EX$497)+100/MAX(EZ$9:EZ$497))/2))+($RL$4*IU28*100*((100/MAX(EX$9:EX$497)+100/MAX(EZ$9:EZ$497))/2))+($RL$4*IV28*100*((100/MAX(EX$9:EX$497)+100/MAX(EZ$9:EZ$497))/2))+($RL$4*IW28*100*((100/MAX(EX$9:EX$497)+100/MAX(EZ$9:EZ$497))/2)))*$RS$3</f>
        <v>0</v>
      </c>
      <c r="RM28" s="115">
        <f>(($RH$3*IX28*100*100/MAX(EX$9:EX$497))+($RH$3*IY28*100*100/MAX(EX$9:EX$497))+($RH$3*IZ28*100*100/MAX(EX$9:EX$497))+($RH$3*JA28*100*100/MAX(EX$9:EX$497))+($RH$3*JB28*100*100/MAX(EX$9:EX$497))+($RH$3*JC28*100*100/MAX(EX$9:EX$497))+($RH$3*JD28*100*100/MAX(EX$9:EX$497))+($RH$3*JE28*100*100/MAX(EX$9:EX$497)))*$RS$4</f>
        <v>0</v>
      </c>
      <c r="RN28" s="115">
        <f>(($RH$4*JF28*100*100/MAX(EZ$9:EZ$497)) + ($RH$4*JG28*100*100/MAX(EZ$9:EZ$497)) + ($RH$4*JH28*100*100/MAX(EZ$9:EZ$497)) + ($RH$4*JI28*100*100/MAX(EZ$9:EZ$497)) + ($RH$4*JJ28*100*100/MAX(EZ$9:EZ$497)) + ($RH$4*JK28*100*100/MAX(EZ$9:EZ$497)) + ($RH$4*JL28*100*100/MAX(EZ$9:EZ$497)) + ($RH$4*JM28*100*100/MAX(EZ$9:EZ$497)))*$RU$3</f>
        <v>0</v>
      </c>
      <c r="RO28" s="115">
        <f>(($RL$4*JN28*100*((100/MAX(EX$9:EX$497)+100/MAX(EZ$9:EZ$497))/2))+($RL$4*JO28*100*((100/MAX(EX$9:EX$497)+100/MAX(EZ$9:EZ$497))/2))+($RL$4*JP28*100*((100/MAX(EX$9:EX$497)+100/MAX(EZ$9:EZ$497))/2))+($RL$4*JQ28*100*((100/MAX(EX$9:EX$497)+100/MAX(EZ$9:EZ$497))/2))+($RL$4*JR28*100*((100/MAX(EX$9:EX$497)+100/MAX(EZ$9:EZ$497))/2))+($RL$4*JS28*100*((100/MAX(EX$9:EX$497)+100/MAX(EZ$9:EZ$497))/2))+($RL$4*JT28*100*((100/MAX(EX$9:EX$497)+100/MAX(EZ$9:EZ$497))/2))+($RL$4*JU28*100*((100/MAX(EX$9:EX$497)+100/MAX(EZ$9:EZ$497))/2))+($RL$4*JV28*100*((100/MAX(EX$9:EX$497)+100/MAX(EZ$9:EZ$497))/2))+($RL$4*JW28*100*((100/MAX(EX$9:EX$497)+100/MAX(EZ$9:EZ$497))/2))+($RL$4*JX28*100*((100/MAX(EX$9:EX$497)+100/MAX(EZ$9:EZ$497))/2))+($RL$4*JY28*100*((100/MAX(EX$9:EX$497)+100/MAX(EZ$9:EZ$497))/2))+($RL$4*JZ28*100*((100/MAX(EX$9:EX$497)+100/MAX(EZ$9:EZ$497))/2)))*$RW$3/2</f>
        <v>0</v>
      </c>
      <c r="RP28" s="119">
        <f>($RJ$3*KA28*100*100/MAX(FA$9:FA$497)) + ($RJ$3*KB28*100*100/MAX(FA$9:FA$497)/2) + ($RJ$3*KC28*100*100/MAX(FA$9:FA$497)/2) + ($RJ$3*KD28*100*100/MAX(FA$9:FA$497)/4) + ($RJ$3*KE28*100*100/MAX(FA$9:FA$497)/4)</f>
        <v>0</v>
      </c>
      <c r="RQ28" s="118">
        <f>($RL$4*KF28*100*((100/MAX(EX$9:EX$497)+100/MAX(EZ$9:EZ$497)))) * ($RO$3/2) + (($RL$4*KG28*100*((100/MAX(EX$9:EX$497)+100/MAX(EZ$9:EZ$497))))+($RL$4*KH28*100*((100/MAX(EX$9:EX$497)+100/MAX(EZ$9:EZ$497))))+($RL$4*KI28*100*((100/MAX(EX$9:EX$497)+100/MAX(EZ$9:EZ$497))))+($RL$4*KJ28*100*((100/MAX(EX$9:EX$497)+100/MAX(EZ$9:EZ$497))))+($RL$4*KK28*100*((100/MAX(EX$9:EX$497)+100/MAX(EZ$9:EZ$497))))+($RL$4*KL28*100*((100/MAX(EX$9:EX$497)+100/MAX(EZ$9:EZ$497))))+($RL$4*KM28*100*((100/MAX(EX$9:EX$497)+100/MAX(EZ$9:EZ$497))))+($RL$4*KN28*100*((100/MAX(EX$9:EX$497)+100/MAX(EZ$9:EZ$497))))+($RL$4*KO28*100*((100/MAX(EX$9:EX$497)+100/MAX(EZ$9:EZ$497))))+($RL$4*KP28*100*((100/MAX(EX$9:EX$497)+100/MAX(EZ$9:EZ$497))))+($RL$4*KQ28*100*((100/MAX(EX$9:EX$497)+100/MAX(EZ$9:EZ$497))))+($RL$4*KR28*100*((100/MAX(EX$9:EX$497)+100/MAX(EZ$9:EZ$497))))+($RL$4*KS28*100*((100/MAX(EX$9:EX$497)+100/MAX(EZ$9:EZ$497))))+($RL$4*KV28*100*((100/MAX(EX$9:EX$497)+100/MAX(EZ$9:EZ$497))))) * (($RO$3+$RO$4)/6)</f>
        <v>0</v>
      </c>
      <c r="RR28" s="115">
        <f>(($RL$4*KW28*100*((100/MAX(EX$9:EX$497)+100/MAX(EZ$9:EZ$497))))) * ($RO$3/2) + (($RL$4*KX28*100*((100/MAX(EX$9:EX$497)+100/MAX(EZ$9:EZ$497))))+($RL$4*KY28*100*((100/MAX(EX$9:EX$497)+100/MAX(EZ$9:EZ$497))))+($RL$4*KZ28*100*((100/MAX(EX$9:EX$497)+100/MAX(EZ$9:EZ$497))))+($RL$4*LA28*100*((100/MAX(EX$9:EX$497)+100/MAX(EZ$9:EZ$497))))+($RL$4*LB28*100*((100/MAX(EX$9:EX$497)+100/MAX(EZ$9:EZ$497))))+($RL$4*LC28*100*((100/MAX(EX$9:EX$497)+100/MAX(EZ$9:EZ$497))))) * (($RO$3+$RO$4)/6)</f>
        <v>0</v>
      </c>
      <c r="RS28" s="119">
        <f>(($RL$4*LD28*100*((100/MAX(EX$9:EX$497)+100/MAX(EZ$9:EZ$497))))+($RL$4*LE28*100*((100/MAX(EX$9:EX$497)+100/MAX(EZ$9:EZ$497))))) * (($RO$3+$RO$4)/6)</f>
        <v>0</v>
      </c>
      <c r="RT28" s="118">
        <f>($RJ$4*LH28*100*(100/MAX(EV$9:EV$497)))+($RJ$4*LI28*100*(100/MAX(EV$9:EV$497)))</f>
        <v>0</v>
      </c>
      <c r="RU28" s="119">
        <f>($RJ$4*LJ28*(100/MAX(EV$9:EV$497)))/2 + ($RL$3*LK28*(100/MAX(EW$9:EW$497))) + ($RJ$4*LL28*(100/MAX(EV$9:EV$497)))/4 + ($RL$3*LM28*(100/MAX(EW$9:EW$497)))</f>
        <v>0</v>
      </c>
      <c r="RV28" s="118">
        <f>($RJ$4*LN28*100*100/MAX(EV$9:EV$497)/2)+($RJ$4*LO28*100*100/MAX(EV$9:EV$497)/2)+($RJ$4*LP28*100*100/MAX(EV$9:EV$497))+($RJ$4*LQ28*100*100/MAX(EV$9:EV$497))+($RJ$4*LR28*100*100/MAX(EV$9:EV$497))</f>
        <v>0</v>
      </c>
      <c r="RW28" s="115">
        <f>($RJ$4*LS28*100*100/MAX(EV$9:EV$497)) + (($RJ$4*LT28*100*100/MAX(EV$9:EV$497))+($RJ$4*LU28*100*100/MAX(EV$9:EV$497))+($RJ$4*LV28*100*100/MAX(EV$9:EV$497))+($RJ$4*LW28*100*100/MAX(EV$9:EV$497))+($RJ$4*LX28*100*100/MAX(EV$9:EV$497))+($RJ$4*LY28*100*100/MAX(EV$9:EV$497))+($RJ$4*LZ28*100*100/MAX(EV$9:EV$497))+($RJ$4*MA28*100*100/MAX(EV$9:EV$497)))/2</f>
        <v>0</v>
      </c>
      <c r="RX28" s="119">
        <f>($RJ$4*MB28*100*100/MAX(EV$9:EV$497))+($RJ$4*MC28*100*100/MAX(EV$9:EV$497))+($RJ$4*MD28*100*100/MAX(EV$9:EV$497))+($RJ$4*ME28*100*100/MAX(EV$9:EV$497))+($RJ$4*MF28*100*100/MAX(EV$9:EV$497))+($RJ$4*MG28*100*100/MAX(EV$9:EV$497))+($RJ$4*MH28*100*100/MAX(EV$9:EV$497))+($RJ$4*MI28*100*100/MAX(EV$9:EV$497))+($RJ$4*MJ28*100*100/MAX(EV$9:EV$497))+($RJ$4*MK28*100*100/MAX(EV$9:EV$497))+($RJ$4*ML28*100*100/MAX(EV$9:EV$497))+($RJ$4*MM28*100*100/MAX(EV$9:EV$497))+($RJ$4*MN28*100*100/MAX(EV$9:EV$497))</f>
        <v>0</v>
      </c>
      <c r="RY28" s="118">
        <f>($RJ$4*MQ28*100*100/MAX(EV$9:EV$497))/2 + (($RJ$4*MR28*100*100/MAX(EV$9:EV$497))+($RJ$4*MS28*100*100/MAX(EV$9:EV$497))+($RJ$4*MT28*100*100/MAX(EV$9:EV$497))+($RJ$4*MU28*100*100/MAX(EV$9:EV$497))+($RJ$4*MV28*100*100/MAX(EV$9:EV$497))+($RJ$4*MW28*100*100/MAX(EV$9:EV$497))+($RJ$4*MX28*100*100/MAX(EV$9:EV$497))+($RJ$4*MY28*100*100/MAX(EV$9:EV$497))+($RJ$4*MZ28*100*100/MAX(EV$9:EV$497))+($RJ$4*NA28*100*100/MAX(EV$9:EV$497))+($RJ$4*NB28*100*100/MAX(EV$9:EV$497))+($RJ$4*NC28*100*100/MAX(EV$9:EV$497))+($RJ$4*ND28*100*100/MAX(EV$9:EV$497))+($RJ$4*NG28*100*100/MAX(EV$9:EV$497)))/4</f>
        <v>0</v>
      </c>
      <c r="RZ28" s="115">
        <f>($RJ$4*NH28*100*100/MAX(EV$9:EV$497))/2 + (($RJ$4*NI28*100*100/MAX(EV$9:EV$497))+($RJ$4*NJ28*100*100/MAX(EV$9:EV$497))+($RJ$4*NK28*100*100/MAX(EV$9:EV$497))+($RJ$4*NL28*100*100/MAX(EV$9:EV$497))+($RJ$4*NM28*100*100/MAX(EV$9:EV$497))+($RJ$4*NN28*100*100/MAX(EV$9:EV$497)))/4</f>
        <v>0</v>
      </c>
      <c r="SA28" s="117">
        <f>(($RJ$4*NO28*100*100/MAX(EV$9:EV$497))+($RJ$4*NP28*100*100/MAX(EV$9:EV$497)))/4</f>
        <v>0</v>
      </c>
      <c r="SB28" s="118">
        <f t="shared" si="54"/>
        <v>0</v>
      </c>
      <c r="SC28" s="115">
        <f t="shared" si="55"/>
        <v>0</v>
      </c>
      <c r="SD28" s="115">
        <f t="shared" si="56"/>
        <v>0</v>
      </c>
      <c r="SE28" s="115">
        <f t="shared" si="57"/>
        <v>0</v>
      </c>
      <c r="SF28" s="115">
        <f t="shared" si="58"/>
        <v>0</v>
      </c>
      <c r="SG28" s="115">
        <f t="shared" si="59"/>
        <v>0</v>
      </c>
      <c r="SH28" s="115">
        <f>ROUND(SB28/MAX(SB$9:SB$497)*100,0)</f>
        <v>0</v>
      </c>
      <c r="SI28" s="115">
        <f>ROUND(SC28/MAX(SC$9:SC$497)*100,0)</f>
        <v>0</v>
      </c>
      <c r="SJ28" s="115">
        <f>ROUND(SD28/MAX(SD$9:SD$497)*100,0)</f>
        <v>0</v>
      </c>
      <c r="SK28" s="115">
        <f>ROUND(SE28/MAX(SE$9:SE$497)*100,0)</f>
        <v>0</v>
      </c>
      <c r="SL28" s="115">
        <f>ROUND(SF28/MAX(SF$9:SF$497)*100,0)</f>
        <v>0</v>
      </c>
      <c r="SM28" s="121">
        <f>ROUND(SG28/MAX(SG$9:SG$497)*100,0)</f>
        <v>0</v>
      </c>
      <c r="SN28" s="115">
        <f>ROUND(AVERAGEIF($ES$9:$ES$497,$ES28,SH$9:SH$497),0)</f>
        <v>26</v>
      </c>
      <c r="SO28" s="115">
        <f>ROUND(AVERAGEIF($ES$9:$ES$497,$ES28,SI$9:SI$497),0)</f>
        <v>23</v>
      </c>
      <c r="SP28" s="115">
        <f>ROUND(AVERAGEIF($ES$9:$ES$497,$ES28,SJ$9:SJ$497),0)</f>
        <v>4</v>
      </c>
      <c r="SQ28" s="115">
        <f>ROUND(AVERAGEIF($ES$9:$ES$497,$ES28,SK$9:SK$497),0)</f>
        <v>20</v>
      </c>
      <c r="SR28" s="115">
        <f>ROUND(AVERAGEIF($ES$9:$ES$497,$ES28,SL$9:SL$497),0)</f>
        <v>7</v>
      </c>
      <c r="SS28" s="121">
        <f>ROUND(AVERAGEIF($ES$9:$ES$497,$ES28,SM$9:SM$497),0)</f>
        <v>6</v>
      </c>
      <c r="ST28" s="114">
        <f>RANK(SB28,SB$9:SB$497,0)</f>
        <v>323</v>
      </c>
      <c r="SU28" s="115">
        <f>RANK(SC28,SC$9:SC$497,0)</f>
        <v>320</v>
      </c>
      <c r="SV28" s="115">
        <f>RANK(SD28,SD$9:SD$497,0)</f>
        <v>320</v>
      </c>
      <c r="SW28" s="115">
        <f>RANK(SE28,SE$9:SE$497,0)</f>
        <v>320</v>
      </c>
      <c r="SX28" s="115">
        <f>RANK(SF28,SF$9:SF$497,0)</f>
        <v>317</v>
      </c>
      <c r="SY28" s="115">
        <f>RANK(SG28,SG$9:SG$497,0)</f>
        <v>308</v>
      </c>
      <c r="SZ28" s="115">
        <f>COUNTIFS(SB$9:SB$497,"&gt;"&amp;SB28,$ES$9:$ES$497,$ES28)+1</f>
        <v>73</v>
      </c>
      <c r="TA28" s="115">
        <f>COUNTIFS(SC$9:SC$497,"&gt;"&amp;SC28,$ES$9:$ES$497,$ES28)+1</f>
        <v>73</v>
      </c>
      <c r="TB28" s="115">
        <f>COUNTIFS(SD$9:SD$497,"&gt;"&amp;SD28,$ES$9:$ES$497,$ES28)+1</f>
        <v>71</v>
      </c>
      <c r="TC28" s="115">
        <f>COUNTIFS(SE$9:SE$497,"&gt;"&amp;SE28,$ES$9:$ES$497,$ES28)+1</f>
        <v>73</v>
      </c>
      <c r="TD28" s="115">
        <f>COUNTIFS(SF$9:SF$497,"&gt;"&amp;SF28,$ES$9:$ES$497,$ES28)+1</f>
        <v>71</v>
      </c>
      <c r="TE28" s="117">
        <f>COUNTIFS(SG$9:SG$497,"&gt;"&amp;SG28,$ES$9:$ES$497,$ES28)+1</f>
        <v>70</v>
      </c>
      <c r="TF28" s="118">
        <f t="shared" si="60"/>
        <v>10</v>
      </c>
      <c r="TG28" s="115">
        <f t="shared" si="61"/>
        <v>10</v>
      </c>
      <c r="TH28" s="115">
        <f t="shared" si="62"/>
        <v>6</v>
      </c>
      <c r="TI28" s="115">
        <f t="shared" si="63"/>
        <v>10</v>
      </c>
      <c r="TJ28" s="115">
        <f t="shared" si="64"/>
        <v>9</v>
      </c>
      <c r="TK28" s="115">
        <f t="shared" si="65"/>
        <v>9</v>
      </c>
      <c r="TL28" s="117">
        <f t="shared" si="66"/>
        <v>8</v>
      </c>
      <c r="TM28" s="118">
        <f>ROUND(TF28/MAX(TF$9:TF$497)*100,0)</f>
        <v>6</v>
      </c>
      <c r="TN28" s="115">
        <f>ROUND(TG28/MAX(TG$9:TG$497)*100,0)</f>
        <v>5</v>
      </c>
      <c r="TO28" s="115">
        <f>ROUND(TH28/MAX(TH$9:TH$497)*100,0)</f>
        <v>3</v>
      </c>
      <c r="TP28" s="115">
        <f>ROUND(TI28/MAX(TI$9:TI$497)*100,0)</f>
        <v>6</v>
      </c>
      <c r="TQ28" s="115">
        <f>ROUND(TJ28/MAX(TJ$9:TJ$497)*100,0)</f>
        <v>5</v>
      </c>
      <c r="TR28" s="115">
        <f>ROUND(TK28/MAX(TK$9:TK$497)*100,0)</f>
        <v>5</v>
      </c>
      <c r="TS28" s="119">
        <f>ROUND(TL28/MAX(TL$9:TL$497)*100,0)</f>
        <v>4</v>
      </c>
      <c r="TT28" s="120">
        <f>RANK(TM28,TM$9:TM$497,0)</f>
        <v>423</v>
      </c>
      <c r="TU28" s="115">
        <f>RANK(TN28,TN$9:TN$497,0)</f>
        <v>419</v>
      </c>
      <c r="TV28" s="115">
        <f>RANK(TO28,TO$9:TO$497,0)</f>
        <v>426</v>
      </c>
      <c r="TW28" s="115">
        <f>RANK(TP28,TP$9:TP$497,0)</f>
        <v>416</v>
      </c>
      <c r="TX28" s="115">
        <f>RANK(TQ28,TQ$9:TQ$497,0)</f>
        <v>417</v>
      </c>
      <c r="TY28" s="115">
        <f>RANK(TR28,TR$9:TR$497,0)</f>
        <v>420</v>
      </c>
      <c r="TZ28" s="121">
        <f>RANK(TS28,TS$9:TS$497,0)</f>
        <v>423</v>
      </c>
      <c r="UA28" s="123"/>
      <c r="UB28" s="7" t="s">
        <v>1</v>
      </c>
    </row>
    <row r="29" spans="1:548" x14ac:dyDescent="0.15">
      <c r="A29" s="183">
        <v>21</v>
      </c>
      <c r="B29" s="203" t="s">
        <v>602</v>
      </c>
      <c r="C29" s="63"/>
      <c r="D29" s="63"/>
      <c r="E29" s="64" t="s">
        <v>518</v>
      </c>
      <c r="F29" s="65">
        <v>18</v>
      </c>
      <c r="G29" s="65" t="s">
        <v>605</v>
      </c>
      <c r="H29" s="65"/>
      <c r="I29" s="66" t="s">
        <v>521</v>
      </c>
      <c r="J29" s="67" t="s">
        <v>521</v>
      </c>
      <c r="K29" s="67" t="s">
        <v>521</v>
      </c>
      <c r="L29" s="67" t="s">
        <v>521</v>
      </c>
      <c r="M29" s="67" t="s">
        <v>521</v>
      </c>
      <c r="N29" s="67" t="s">
        <v>521</v>
      </c>
      <c r="O29" s="67" t="s">
        <v>521</v>
      </c>
      <c r="P29" s="67" t="s">
        <v>521</v>
      </c>
      <c r="Q29" s="67" t="s">
        <v>520</v>
      </c>
      <c r="R29" s="68" t="s">
        <v>520</v>
      </c>
      <c r="S29" s="69" t="s">
        <v>520</v>
      </c>
      <c r="T29" s="67" t="s">
        <v>520</v>
      </c>
      <c r="U29" s="67" t="s">
        <v>520</v>
      </c>
      <c r="V29" s="67" t="s">
        <v>520</v>
      </c>
      <c r="W29" s="67" t="s">
        <v>520</v>
      </c>
      <c r="X29" s="67" t="s">
        <v>520</v>
      </c>
      <c r="Y29" s="67" t="s">
        <v>520</v>
      </c>
      <c r="Z29" s="67" t="s">
        <v>520</v>
      </c>
      <c r="AA29" s="67" t="s">
        <v>520</v>
      </c>
      <c r="AB29" s="68" t="s">
        <v>521</v>
      </c>
      <c r="AC29" s="69" t="s">
        <v>521</v>
      </c>
      <c r="AD29" s="67" t="s">
        <v>521</v>
      </c>
      <c r="AE29" s="67" t="s">
        <v>521</v>
      </c>
      <c r="AF29" s="67" t="s">
        <v>521</v>
      </c>
      <c r="AG29" s="67" t="s">
        <v>521</v>
      </c>
      <c r="AH29" s="67" t="s">
        <v>521</v>
      </c>
      <c r="AI29" s="67" t="s">
        <v>521</v>
      </c>
      <c r="AJ29" s="67" t="s">
        <v>521</v>
      </c>
      <c r="AK29" s="67" t="s">
        <v>521</v>
      </c>
      <c r="AL29" s="68" t="s">
        <v>521</v>
      </c>
      <c r="AM29" s="69" t="s">
        <v>521</v>
      </c>
      <c r="AN29" s="67" t="s">
        <v>521</v>
      </c>
      <c r="AO29" s="67" t="s">
        <v>521</v>
      </c>
      <c r="AP29" s="67" t="s">
        <v>521</v>
      </c>
      <c r="AQ29" s="67" t="s">
        <v>521</v>
      </c>
      <c r="AR29" s="67" t="s">
        <v>521</v>
      </c>
      <c r="AS29" s="67" t="s">
        <v>521</v>
      </c>
      <c r="AT29" s="67" t="s">
        <v>521</v>
      </c>
      <c r="AU29" s="67" t="s">
        <v>521</v>
      </c>
      <c r="AV29" s="68" t="s">
        <v>521</v>
      </c>
      <c r="AW29" s="69" t="s">
        <v>521</v>
      </c>
      <c r="AX29" s="67" t="s">
        <v>521</v>
      </c>
      <c r="AY29" s="67" t="s">
        <v>521</v>
      </c>
      <c r="AZ29" s="67" t="s">
        <v>521</v>
      </c>
      <c r="BA29" s="67" t="s">
        <v>521</v>
      </c>
      <c r="BB29" s="67" t="s">
        <v>521</v>
      </c>
      <c r="BC29" s="67" t="s">
        <v>521</v>
      </c>
      <c r="BD29" s="67" t="s">
        <v>521</v>
      </c>
      <c r="BE29" s="67" t="s">
        <v>521</v>
      </c>
      <c r="BF29" s="68" t="s">
        <v>521</v>
      </c>
      <c r="BG29" s="69" t="s">
        <v>521</v>
      </c>
      <c r="BH29" s="67" t="s">
        <v>521</v>
      </c>
      <c r="BI29" s="67" t="s">
        <v>521</v>
      </c>
      <c r="BJ29" s="67" t="s">
        <v>521</v>
      </c>
      <c r="BK29" s="67" t="s">
        <v>521</v>
      </c>
      <c r="BL29" s="67" t="s">
        <v>521</v>
      </c>
      <c r="BM29" s="67" t="s">
        <v>521</v>
      </c>
      <c r="BN29" s="67" t="s">
        <v>521</v>
      </c>
      <c r="BO29" s="67" t="s">
        <v>521</v>
      </c>
      <c r="BP29" s="68" t="s">
        <v>521</v>
      </c>
      <c r="BQ29" s="70" t="s">
        <v>521</v>
      </c>
      <c r="BR29" s="67" t="s">
        <v>521</v>
      </c>
      <c r="BS29" s="67" t="s">
        <v>521</v>
      </c>
      <c r="BT29" s="67" t="s">
        <v>521</v>
      </c>
      <c r="BU29" s="67" t="s">
        <v>521</v>
      </c>
      <c r="BV29" s="67" t="s">
        <v>521</v>
      </c>
      <c r="BW29" s="67" t="s">
        <v>521</v>
      </c>
      <c r="BX29" s="67" t="s">
        <v>521</v>
      </c>
      <c r="BY29" s="67" t="s">
        <v>521</v>
      </c>
      <c r="BZ29" s="68" t="s">
        <v>521</v>
      </c>
      <c r="CA29" s="69" t="s">
        <v>521</v>
      </c>
      <c r="CB29" s="67" t="s">
        <v>521</v>
      </c>
      <c r="CC29" s="67" t="s">
        <v>521</v>
      </c>
      <c r="CD29" s="67" t="s">
        <v>521</v>
      </c>
      <c r="CE29" s="67" t="s">
        <v>521</v>
      </c>
      <c r="CF29" s="67" t="s">
        <v>521</v>
      </c>
      <c r="CG29" s="67" t="s">
        <v>521</v>
      </c>
      <c r="CH29" s="67" t="s">
        <v>521</v>
      </c>
      <c r="CI29" s="67" t="s">
        <v>521</v>
      </c>
      <c r="CJ29" s="68" t="s">
        <v>521</v>
      </c>
      <c r="CK29" s="69" t="s">
        <v>521</v>
      </c>
      <c r="CL29" s="67" t="s">
        <v>521</v>
      </c>
      <c r="CM29" s="67" t="s">
        <v>521</v>
      </c>
      <c r="CN29" s="67" t="s">
        <v>521</v>
      </c>
      <c r="CO29" s="67" t="s">
        <v>521</v>
      </c>
      <c r="CP29" s="67" t="s">
        <v>521</v>
      </c>
      <c r="CQ29" s="67" t="s">
        <v>521</v>
      </c>
      <c r="CR29" s="67" t="s">
        <v>521</v>
      </c>
      <c r="CS29" s="67" t="s">
        <v>521</v>
      </c>
      <c r="CT29" s="68" t="s">
        <v>521</v>
      </c>
      <c r="CU29" s="69" t="s">
        <v>521</v>
      </c>
      <c r="CV29" s="67" t="s">
        <v>521</v>
      </c>
      <c r="CW29" s="67" t="s">
        <v>521</v>
      </c>
      <c r="CX29" s="67" t="s">
        <v>521</v>
      </c>
      <c r="CY29" s="67" t="s">
        <v>521</v>
      </c>
      <c r="CZ29" s="67" t="s">
        <v>521</v>
      </c>
      <c r="DA29" s="67" t="s">
        <v>521</v>
      </c>
      <c r="DB29" s="67" t="s">
        <v>521</v>
      </c>
      <c r="DC29" s="67" t="s">
        <v>521</v>
      </c>
      <c r="DD29" s="68" t="s">
        <v>521</v>
      </c>
      <c r="DE29" s="69" t="s">
        <v>521</v>
      </c>
      <c r="DF29" s="71" t="s">
        <v>521</v>
      </c>
      <c r="DG29" s="67" t="s">
        <v>521</v>
      </c>
      <c r="DH29" s="67" t="s">
        <v>521</v>
      </c>
      <c r="DI29" s="67" t="s">
        <v>521</v>
      </c>
      <c r="DJ29" s="67" t="s">
        <v>521</v>
      </c>
      <c r="DK29" s="67" t="s">
        <v>521</v>
      </c>
      <c r="DL29" s="67" t="s">
        <v>521</v>
      </c>
      <c r="DM29" s="67" t="s">
        <v>521</v>
      </c>
      <c r="DN29" s="68" t="s">
        <v>521</v>
      </c>
      <c r="DO29" s="70" t="s">
        <v>521</v>
      </c>
      <c r="DP29" s="71" t="s">
        <v>521</v>
      </c>
      <c r="DQ29" s="67" t="s">
        <v>521</v>
      </c>
      <c r="DR29" s="67" t="s">
        <v>521</v>
      </c>
      <c r="DS29" s="67" t="s">
        <v>521</v>
      </c>
      <c r="DT29" s="67" t="s">
        <v>521</v>
      </c>
      <c r="DU29" s="67" t="s">
        <v>521</v>
      </c>
      <c r="DV29" s="67" t="s">
        <v>521</v>
      </c>
      <c r="DW29" s="67" t="s">
        <v>521</v>
      </c>
      <c r="DX29" s="72" t="s">
        <v>521</v>
      </c>
      <c r="DY29" s="73" t="s">
        <v>522</v>
      </c>
      <c r="DZ29" s="74">
        <v>2</v>
      </c>
      <c r="EA29" s="74">
        <v>3</v>
      </c>
      <c r="EB29" s="74">
        <v>3</v>
      </c>
      <c r="EC29" s="75">
        <v>4</v>
      </c>
      <c r="ED29" s="76" t="s">
        <v>522</v>
      </c>
      <c r="EE29" s="74">
        <f t="shared" si="16"/>
        <v>2</v>
      </c>
      <c r="EF29" s="74">
        <f t="shared" si="17"/>
        <v>6</v>
      </c>
      <c r="EG29" s="74">
        <f t="shared" si="18"/>
        <v>18</v>
      </c>
      <c r="EH29" s="77">
        <f t="shared" si="19"/>
        <v>72</v>
      </c>
      <c r="EI29" s="73">
        <v>250</v>
      </c>
      <c r="EJ29" s="74">
        <v>380</v>
      </c>
      <c r="EK29" s="74">
        <v>750</v>
      </c>
      <c r="EL29" s="74">
        <v>1250</v>
      </c>
      <c r="EM29" s="75">
        <v>3750</v>
      </c>
      <c r="EN29" s="78">
        <v>1</v>
      </c>
      <c r="EO29" s="79">
        <f t="shared" si="20"/>
        <v>0.76</v>
      </c>
      <c r="EP29" s="79">
        <f t="shared" si="21"/>
        <v>0.5</v>
      </c>
      <c r="EQ29" s="79">
        <f t="shared" si="22"/>
        <v>0.27777777777777779</v>
      </c>
      <c r="ER29" s="80">
        <f t="shared" si="23"/>
        <v>0.20833333333333334</v>
      </c>
      <c r="ES29" s="128" t="s">
        <v>523</v>
      </c>
      <c r="ET29" s="82" t="s">
        <v>117</v>
      </c>
      <c r="EU29" s="83">
        <v>4</v>
      </c>
      <c r="EV29" s="73">
        <v>26</v>
      </c>
      <c r="EW29" s="74">
        <v>8</v>
      </c>
      <c r="EX29" s="74">
        <v>10</v>
      </c>
      <c r="EY29" s="74">
        <v>21</v>
      </c>
      <c r="EZ29" s="74">
        <v>5</v>
      </c>
      <c r="FA29" s="74">
        <v>3</v>
      </c>
      <c r="FB29" s="74">
        <v>4</v>
      </c>
      <c r="FC29" s="74">
        <v>3</v>
      </c>
      <c r="FD29" s="74">
        <f t="shared" si="24"/>
        <v>15</v>
      </c>
      <c r="FE29" s="84">
        <f t="shared" si="25"/>
        <v>13</v>
      </c>
      <c r="FF29" s="73">
        <f>RANK(EV29,$EV$9:$EV$497,0)</f>
        <v>381</v>
      </c>
      <c r="FG29" s="74">
        <f>RANK(EW29,$EW$9:$EW$497,0)</f>
        <v>419</v>
      </c>
      <c r="FH29" s="74">
        <f>RANK(EX29,$EX$9:$EX$497,0)</f>
        <v>392</v>
      </c>
      <c r="FI29" s="74">
        <f>RANK(EY29,$EY$9:$EY$497,0)</f>
        <v>299</v>
      </c>
      <c r="FJ29" s="74">
        <f>RANK(EZ29,$EZ$9:$EZ$497,0)</f>
        <v>406</v>
      </c>
      <c r="FK29" s="74">
        <f>RANK(FA29,$FA$9:$FA$497,0)</f>
        <v>420</v>
      </c>
      <c r="FL29" s="74">
        <f>RANK(FB29,$FB$9:$FB$497,0)</f>
        <v>428</v>
      </c>
      <c r="FM29" s="74">
        <f>RANK(FC29,$FC$9:$FC$497,0)</f>
        <v>427</v>
      </c>
      <c r="FN29" s="74">
        <f>RANK(FD29,$FD$9:$FD$497,0)</f>
        <v>414</v>
      </c>
      <c r="FO29" s="84">
        <f>RANK(FE29,$FE$9:$FE$497,0)</f>
        <v>426</v>
      </c>
      <c r="FP29" s="73">
        <f>COUNTIFS($EV$9:$EV$497,"&gt;"&amp;EV29,$ES$9:$ES$497,ES29)+1</f>
        <v>90</v>
      </c>
      <c r="FQ29" s="74">
        <f>COUNTIFS($EW$9:$EW$497,"&gt;"&amp;EW29,$ES$9:$ES$497,ES29)+1</f>
        <v>93</v>
      </c>
      <c r="FR29" s="74">
        <f>COUNTIFS($EX$9:$EX$497,"&gt;"&amp;EX29,$ES$9:$ES$497,ES29)+1</f>
        <v>94</v>
      </c>
      <c r="FS29" s="74">
        <f>COUNTIFS($EY$9:$EY$497,"&gt;"&amp;EY29,$ES$9:$ES$497,ES29)+1</f>
        <v>80</v>
      </c>
      <c r="FT29" s="74">
        <f>COUNTIFS($EZ$9:$EZ$497,"&gt;"&amp;EZ29,$ES$9:$ES$497,ES29)+1</f>
        <v>89</v>
      </c>
      <c r="FU29" s="74">
        <f>COUNTIFS($FA$9:$FA$497,"&gt;"&amp;FA29,$ES$9:$ES$497,ES29)+1</f>
        <v>89</v>
      </c>
      <c r="FV29" s="74">
        <f>COUNTIFS($FB$9:$FB$497,"&gt;"&amp;FB29,$ES$9:$ES$497,ES29)+1</f>
        <v>92</v>
      </c>
      <c r="FW29" s="74">
        <f>COUNTIFS($FC$9:$FC$497,"&gt;"&amp;FC29,$ES$9:$ES$497,ES29)+1</f>
        <v>87</v>
      </c>
      <c r="FX29" s="74">
        <f>COUNTIFS($FD$9:$FD$497,"&gt;"&amp;FD29,$ES$9:$ES$497,ES29)+1</f>
        <v>93</v>
      </c>
      <c r="FY29" s="84">
        <f>COUNTIFS($FE$9:$FE$497,"&gt;"&amp;FE29,$ES$9:$ES$497,ES29)+1</f>
        <v>94</v>
      </c>
      <c r="FZ29" s="85">
        <f t="shared" si="26"/>
        <v>1.44</v>
      </c>
      <c r="GA29" s="86">
        <f t="shared" si="27"/>
        <v>0.44</v>
      </c>
      <c r="GB29" s="86">
        <f t="shared" si="28"/>
        <v>0.56000000000000005</v>
      </c>
      <c r="GC29" s="86">
        <f t="shared" si="29"/>
        <v>1.17</v>
      </c>
      <c r="GD29" s="86">
        <f t="shared" si="30"/>
        <v>0.28000000000000003</v>
      </c>
      <c r="GE29" s="86">
        <f t="shared" si="31"/>
        <v>0.17</v>
      </c>
      <c r="GF29" s="86">
        <f t="shared" si="32"/>
        <v>0.22</v>
      </c>
      <c r="GG29" s="86">
        <f t="shared" si="33"/>
        <v>0.17</v>
      </c>
      <c r="GH29" s="86">
        <f t="shared" si="34"/>
        <v>0.83</v>
      </c>
      <c r="GI29" s="87">
        <f t="shared" si="35"/>
        <v>0.72</v>
      </c>
      <c r="GJ29" s="85">
        <f>ROUND(((FZ29-AVERAGE(FZ$9:FZ$497))/STDEVP(FZ$9:FZ$497)*10+50),2)</f>
        <v>68.430000000000007</v>
      </c>
      <c r="GK29" s="86">
        <f>ROUND(((GA29-AVERAGE(GA$9:GA$497))/STDEVP(GA$9:GA$497)*10+50),2)</f>
        <v>42.52</v>
      </c>
      <c r="GL29" s="86">
        <f>ROUND(((GB29-AVERAGE(GB$9:GB$497))/STDEVP(GB$9:GB$497)*10+50),2)</f>
        <v>49.14</v>
      </c>
      <c r="GM29" s="86">
        <f>ROUND(((GC29-AVERAGE(GC$9:GC$497))/STDEVP(GC$9:GC$497)*10+50),2)</f>
        <v>82.27</v>
      </c>
      <c r="GN29" s="86">
        <f>ROUND(((GD29-AVERAGE(GD$9:GD$497))/STDEVP(GD$9:GD$497)*10+50),2)</f>
        <v>46.16</v>
      </c>
      <c r="GO29" s="86">
        <f>ROUND(((GE29-AVERAGE(GE$9:GE$497))/STDEVP(GE$9:GE$497)*10+50),2)</f>
        <v>43.52</v>
      </c>
      <c r="GP29" s="86">
        <f>ROUND(((GF29-AVERAGE(GF$9:GF$497))/STDEVP(GF$9:GF$497)*10+50),2)</f>
        <v>36.94</v>
      </c>
      <c r="GQ29" s="86">
        <f>ROUND(((GG29-AVERAGE(GG$9:GG$497))/STDEVP(GG$9:GG$497)*10+50),2)</f>
        <v>35.58</v>
      </c>
      <c r="GR29" s="86">
        <f>ROUND(((GH29-AVERAGE(GH$9:GH$497))/STDEVP(GH$9:GH$497)*10+50),2)</f>
        <v>44.72</v>
      </c>
      <c r="GS29" s="87">
        <f>ROUND(((GI29-AVERAGE(GI$9:GI$497))/STDEVP(GI$9:GI$497)*10+50),2)</f>
        <v>39.630000000000003</v>
      </c>
      <c r="GT29" s="73">
        <f>RANK(GJ29,$GJ$9:$GJ$497,0)</f>
        <v>15</v>
      </c>
      <c r="GU29" s="74">
        <f>RANK(GK29,$GK$9:$GK$497,0)</f>
        <v>313</v>
      </c>
      <c r="GV29" s="74">
        <f>RANK(GL29,$GL$9:$GL$497,0)</f>
        <v>211</v>
      </c>
      <c r="GW29" s="74">
        <f>RANK(GM29,$GM$9:$GM$497,0)</f>
        <v>4</v>
      </c>
      <c r="GX29" s="74">
        <f>RANK(GN29,$GN$9:$GN$497,0)</f>
        <v>234</v>
      </c>
      <c r="GY29" s="74">
        <f>RANK(GO29,$GO$9:$GO$497,0)</f>
        <v>308</v>
      </c>
      <c r="GZ29" s="74">
        <f>RANK(GP29,$GP$9:$GP$497,0)</f>
        <v>413</v>
      </c>
      <c r="HA29" s="74">
        <f>RANK(GQ29,$GQ$9:$GQ$497,0)</f>
        <v>403</v>
      </c>
      <c r="HB29" s="74">
        <f>RANK(GR29,$GR$9:$GR$497,0)</f>
        <v>276</v>
      </c>
      <c r="HC29" s="84">
        <f>RANK(GS29,$GS$9:$GS$497,0)</f>
        <v>391</v>
      </c>
      <c r="HD29" s="85">
        <f>ROUND(AVERAGEIF($ES$9:$ES$497,$ES29,$FZ$9:$FZ$497),2)</f>
        <v>1.1399999999999999</v>
      </c>
      <c r="HE29" s="86">
        <f>ROUND(AVERAGEIF($ES$9:$ES$497,$ES29,$GA$9:$GA$497),2)</f>
        <v>0.46</v>
      </c>
      <c r="HF29" s="86">
        <f>ROUND(AVERAGEIF($ES$9:$ES$497,$ES29,$GB$9:$GB$497),2)</f>
        <v>0.65</v>
      </c>
      <c r="HG29" s="86">
        <f>ROUND(AVERAGEIF($ES$9:$ES$497,$ES29,$GC$9:$GC$497),2)</f>
        <v>0.74</v>
      </c>
      <c r="HH29" s="86">
        <f>ROUND(AVERAGEIF($ES$9:$ES$497,$ES29,$GD$9:$GD$497),2)</f>
        <v>0.27</v>
      </c>
      <c r="HI29" s="86">
        <f>ROUND(AVERAGEIF($ES$9:$ES$497,$ES29,$GE$9:$GE$497),2)</f>
        <v>0.23</v>
      </c>
      <c r="HJ29" s="86">
        <f>ROUND(AVERAGEIF($ES$9:$ES$497,$ES29,$GF$9:$GF$497),2)</f>
        <v>0.3</v>
      </c>
      <c r="HK29" s="86">
        <f>ROUND(AVERAGEIF($ES$9:$ES$497,$ES29,$GG$9:$GG$497),2)</f>
        <v>0.28000000000000003</v>
      </c>
      <c r="HL29" s="86">
        <f>ROUND(AVERAGEIF($ES$9:$ES$497,$ES29,$GH$9:$GH$497),2)</f>
        <v>0.92</v>
      </c>
      <c r="HM29" s="87">
        <f>ROUND(AVERAGEIF($ES$9:$ES$497,$ES29,$GI$9:$GI$497),2)</f>
        <v>0.93</v>
      </c>
      <c r="HN29" s="88">
        <f t="shared" si="36"/>
        <v>0.30000000000000004</v>
      </c>
      <c r="HO29" s="89">
        <f t="shared" si="37"/>
        <v>-2.0000000000000018E-2</v>
      </c>
      <c r="HP29" s="89">
        <f t="shared" si="38"/>
        <v>-8.9999999999999969E-2</v>
      </c>
      <c r="HQ29" s="89">
        <f t="shared" si="39"/>
        <v>0.42999999999999994</v>
      </c>
      <c r="HR29" s="89">
        <f t="shared" si="40"/>
        <v>1.0000000000000009E-2</v>
      </c>
      <c r="HS29" s="89">
        <f t="shared" si="41"/>
        <v>-0.06</v>
      </c>
      <c r="HT29" s="89">
        <f t="shared" si="42"/>
        <v>-7.9999999999999988E-2</v>
      </c>
      <c r="HU29" s="89">
        <f t="shared" si="43"/>
        <v>-0.11000000000000001</v>
      </c>
      <c r="HV29" s="89">
        <f t="shared" si="44"/>
        <v>-9.000000000000008E-2</v>
      </c>
      <c r="HW29" s="90">
        <f t="shared" si="45"/>
        <v>-0.21000000000000008</v>
      </c>
      <c r="HX29" s="73">
        <f>COUNTIFS($FZ$9:$FZ$497,"&gt;"&amp;FZ29,$ES$9:$ES$497,$ES29)+1</f>
        <v>9</v>
      </c>
      <c r="HY29" s="74">
        <f>COUNTIFS($GA$9:$GA$497,"&gt;"&amp;GA29,$ES$9:$ES$497,$ES29)+1</f>
        <v>52</v>
      </c>
      <c r="HZ29" s="74">
        <f>COUNTIFS($GB$9:$GB$497,"&gt;"&amp;GB29,$ES$9:$ES$497,$ES29)+1</f>
        <v>61</v>
      </c>
      <c r="IA29" s="74">
        <f>COUNTIFS($GC$9:$GC$497,"&gt;"&amp;GC29,$ES$9:$ES$497,$ES29)+1</f>
        <v>4</v>
      </c>
      <c r="IB29" s="74">
        <f>COUNTIFS($GD$9:$GD$497,"&gt;"&amp;GD29,$ES$9:$ES$497,$ES29)+1</f>
        <v>33</v>
      </c>
      <c r="IC29" s="74">
        <f>COUNTIFS($GE$9:$GE$497,"&gt;"&amp;GE29,$ES$9:$ES$497,$ES29)+1</f>
        <v>60</v>
      </c>
      <c r="ID29" s="74">
        <f>COUNTIFS($GF$9:$GF$497,"&gt;"&amp;GF29,$ES$9:$ES$497,$ES29)+1</f>
        <v>73</v>
      </c>
      <c r="IE29" s="74">
        <f>COUNTIFS($GG$9:$GG$497,"&gt;"&amp;GG29,$ES$9:$ES$497,$ES29)+1</f>
        <v>61</v>
      </c>
      <c r="IF29" s="74">
        <f>COUNTIFS($GH$9:$GH$497,"&gt;"&amp;GH29,$ES$9:$ES$497,$ES29)+1</f>
        <v>52</v>
      </c>
      <c r="IG29" s="84">
        <f>COUNTIFS($GI$9:$GI$497,"&gt;"&amp;GI29,$ES$9:$ES$497,$ES29)+1</f>
        <v>74</v>
      </c>
      <c r="IH29" s="91"/>
      <c r="II29" s="79"/>
      <c r="IJ29" s="79"/>
      <c r="IK29" s="79"/>
      <c r="IL29" s="79"/>
      <c r="IM29" s="92"/>
      <c r="IN29" s="93"/>
      <c r="IO29" s="94"/>
      <c r="IP29" s="95"/>
      <c r="IQ29" s="79"/>
      <c r="IR29" s="79"/>
      <c r="IS29" s="79"/>
      <c r="IT29" s="79"/>
      <c r="IU29" s="79"/>
      <c r="IV29" s="79"/>
      <c r="IW29" s="96"/>
      <c r="IX29" s="93">
        <v>7.0000000000000007E-2</v>
      </c>
      <c r="IY29" s="79"/>
      <c r="IZ29" s="79"/>
      <c r="JA29" s="79"/>
      <c r="JB29" s="79"/>
      <c r="JC29" s="79"/>
      <c r="JD29" s="79"/>
      <c r="JE29" s="97"/>
      <c r="JF29" s="95"/>
      <c r="JG29" s="79"/>
      <c r="JH29" s="79"/>
      <c r="JI29" s="79"/>
      <c r="JJ29" s="79"/>
      <c r="JK29" s="79"/>
      <c r="JL29" s="79"/>
      <c r="JM29" s="96"/>
      <c r="JN29" s="93"/>
      <c r="JO29" s="79"/>
      <c r="JP29" s="79"/>
      <c r="JQ29" s="79"/>
      <c r="JR29" s="79"/>
      <c r="JS29" s="79"/>
      <c r="JT29" s="79"/>
      <c r="JU29" s="79"/>
      <c r="JV29" s="79"/>
      <c r="JW29" s="79"/>
      <c r="JX29" s="79"/>
      <c r="JY29" s="79"/>
      <c r="JZ29" s="97"/>
      <c r="KA29" s="93"/>
      <c r="KB29" s="79"/>
      <c r="KC29" s="79"/>
      <c r="KD29" s="79"/>
      <c r="KE29" s="97"/>
      <c r="KF29" s="95"/>
      <c r="KG29" s="79"/>
      <c r="KH29" s="79"/>
      <c r="KI29" s="79"/>
      <c r="KJ29" s="79"/>
      <c r="KK29" s="98"/>
      <c r="KL29" s="79"/>
      <c r="KM29" s="79"/>
      <c r="KN29" s="79"/>
      <c r="KO29" s="79"/>
      <c r="KP29" s="79"/>
      <c r="KQ29" s="79"/>
      <c r="KR29" s="79"/>
      <c r="KS29" s="96"/>
      <c r="KT29" s="96"/>
      <c r="KU29" s="96"/>
      <c r="KV29" s="96"/>
      <c r="KW29" s="93"/>
      <c r="KX29" s="79"/>
      <c r="KY29" s="79"/>
      <c r="KZ29" s="79"/>
      <c r="LA29" s="79"/>
      <c r="LB29" s="79"/>
      <c r="LC29" s="96"/>
      <c r="LD29" s="93"/>
      <c r="LE29" s="94"/>
      <c r="LF29" s="99"/>
      <c r="LG29" s="75"/>
      <c r="LH29" s="93"/>
      <c r="LI29" s="79"/>
      <c r="LJ29" s="74"/>
      <c r="LK29" s="74"/>
      <c r="LL29" s="74"/>
      <c r="LM29" s="100"/>
      <c r="LN29" s="95"/>
      <c r="LO29" s="79"/>
      <c r="LP29" s="79"/>
      <c r="LQ29" s="79"/>
      <c r="LR29" s="96"/>
      <c r="LS29" s="93">
        <v>0.1</v>
      </c>
      <c r="LT29" s="79"/>
      <c r="LU29" s="79"/>
      <c r="LV29" s="79"/>
      <c r="LW29" s="79"/>
      <c r="LX29" s="79"/>
      <c r="LY29" s="79"/>
      <c r="LZ29" s="79"/>
      <c r="MA29" s="97"/>
      <c r="MB29" s="95"/>
      <c r="MC29" s="79"/>
      <c r="MD29" s="79"/>
      <c r="ME29" s="79"/>
      <c r="MF29" s="79"/>
      <c r="MG29" s="79"/>
      <c r="MH29" s="79"/>
      <c r="MI29" s="79"/>
      <c r="MJ29" s="79"/>
      <c r="MK29" s="79"/>
      <c r="ML29" s="79"/>
      <c r="MM29" s="79"/>
      <c r="MN29" s="98"/>
      <c r="MO29" s="98"/>
      <c r="MP29" s="96"/>
      <c r="MQ29" s="93">
        <v>0.1</v>
      </c>
      <c r="MR29" s="79"/>
      <c r="MS29" s="79"/>
      <c r="MT29" s="79"/>
      <c r="MU29" s="79"/>
      <c r="MV29" s="98"/>
      <c r="MW29" s="79"/>
      <c r="MX29" s="79"/>
      <c r="MY29" s="79"/>
      <c r="MZ29" s="79"/>
      <c r="NA29" s="79"/>
      <c r="NB29" s="79"/>
      <c r="NC29" s="79"/>
      <c r="ND29" s="96"/>
      <c r="NE29" s="96"/>
      <c r="NF29" s="96"/>
      <c r="NG29" s="96"/>
      <c r="NH29" s="93">
        <v>0.1</v>
      </c>
      <c r="NI29" s="79"/>
      <c r="NJ29" s="79"/>
      <c r="NK29" s="79"/>
      <c r="NL29" s="79"/>
      <c r="NM29" s="79"/>
      <c r="NN29" s="94"/>
      <c r="NO29" s="93"/>
      <c r="NP29" s="80"/>
      <c r="NQ29" s="124" t="s">
        <v>599</v>
      </c>
      <c r="NR29" s="102" t="s">
        <v>606</v>
      </c>
      <c r="NS29" s="102"/>
      <c r="NT29" s="102"/>
      <c r="NU29" s="102"/>
      <c r="NV29" s="104">
        <v>43720</v>
      </c>
      <c r="NW29" s="102" t="s">
        <v>525</v>
      </c>
      <c r="NX29" s="105" t="s">
        <v>607</v>
      </c>
      <c r="NY29" s="106" t="s">
        <v>608</v>
      </c>
      <c r="NZ29" s="105" t="s">
        <v>607</v>
      </c>
      <c r="OA29" s="107"/>
      <c r="OB29" s="107"/>
      <c r="OC29" s="107"/>
      <c r="OD29" s="108">
        <f t="shared" si="46"/>
        <v>72</v>
      </c>
      <c r="OE29" s="109">
        <v>4</v>
      </c>
      <c r="OF29" s="110">
        <f t="shared" si="47"/>
        <v>250</v>
      </c>
      <c r="OG29" s="109">
        <v>4</v>
      </c>
      <c r="OH29" s="111">
        <f>ROUND(AVERAGEIF($ES$9:$ES$497,$ES29,EV$9:EV$497),0)</f>
        <v>79</v>
      </c>
      <c r="OI29" s="112">
        <f>ROUND(AVERAGEIF($ES$9:$ES$497,$ES29,EW$9:EW$497),0)</f>
        <v>32</v>
      </c>
      <c r="OJ29" s="112">
        <f>ROUND(AVERAGEIF($ES$9:$ES$497,$ES29,EX$9:EX$497),0)</f>
        <v>45</v>
      </c>
      <c r="OK29" s="112">
        <f>ROUND(AVERAGEIF($ES$9:$ES$497,$ES29,EY$9:EY$497),0)</f>
        <v>53</v>
      </c>
      <c r="OL29" s="112">
        <f>ROUND(AVERAGEIF($ES$9:$ES$497,$ES29,EZ$9:EZ$497),0)</f>
        <v>20</v>
      </c>
      <c r="OM29" s="112">
        <f>ROUND(AVERAGEIF($ES$9:$ES$497,$ES29,FA$9:FA$497),0)</f>
        <v>18</v>
      </c>
      <c r="ON29" s="112">
        <f>ROUND(AVERAGEIF($ES$9:$ES$497,$ES29,FB$9:FB$497),0)</f>
        <v>23</v>
      </c>
      <c r="OO29" s="112">
        <f>ROUND(AVERAGEIF($ES$9:$ES$497,$ES29,FC$9:FC$497),0)</f>
        <v>23</v>
      </c>
      <c r="OP29" s="112">
        <f>ROUND(AVERAGEIF($ES$9:$ES$497,$ES29,FD$9:FD$497),0)</f>
        <v>64</v>
      </c>
      <c r="OQ29" s="113">
        <f>ROUND(AVERAGEIF($ES$9:$ES$497,$ES29,FE$9:FE$497),0)</f>
        <v>68</v>
      </c>
      <c r="OR29" s="114">
        <f>ROUND(EV29/MAX(EV$9:EV$497)*100,0)</f>
        <v>15</v>
      </c>
      <c r="OS29" s="115">
        <f>ROUND(EW29/MAX(EW$9:EW$497)*100,0)</f>
        <v>6</v>
      </c>
      <c r="OT29" s="115">
        <f>ROUND(EX29/MAX(EX$9:EX$497)*100,0)</f>
        <v>8</v>
      </c>
      <c r="OU29" s="115">
        <f>ROUND(EY29/MAX(EY$9:EY$497)*100,0)</f>
        <v>14</v>
      </c>
      <c r="OV29" s="115">
        <f>ROUND(EZ29/MAX(EZ$9:EZ$497)*100,0)</f>
        <v>4</v>
      </c>
      <c r="OW29" s="115">
        <f>ROUND(FA29/MAX(FA$9:FA$497)*100,0)</f>
        <v>3</v>
      </c>
      <c r="OX29" s="115">
        <f>ROUND(FB29/MAX(FB$9:FB$497)*100,0)</f>
        <v>3</v>
      </c>
      <c r="OY29" s="116">
        <f>ROUND(FC29/MAX(FC$9:FC$497)*100,0)</f>
        <v>2</v>
      </c>
      <c r="OZ29" s="115">
        <f>ROUND(FD29/MAX(FD$9:FD$497)*100,0)</f>
        <v>10</v>
      </c>
      <c r="PA29" s="117">
        <f>ROUND(FE29/MAX(FE$9:FE$497)*100,0)</f>
        <v>5</v>
      </c>
      <c r="PB29" s="118">
        <f t="shared" si="48"/>
        <v>88</v>
      </c>
      <c r="PC29" s="115">
        <f t="shared" si="49"/>
        <v>76</v>
      </c>
      <c r="PD29" s="115">
        <f t="shared" si="50"/>
        <v>100</v>
      </c>
      <c r="PE29" s="115">
        <f t="shared" si="51"/>
        <v>92</v>
      </c>
      <c r="PF29" s="115">
        <f t="shared" si="52"/>
        <v>108</v>
      </c>
      <c r="PG29" s="119">
        <f t="shared" si="53"/>
        <v>82</v>
      </c>
      <c r="PH29" s="118">
        <f>ROUND(PB29/MAX(PB$9:PB$497)*100,0)</f>
        <v>10</v>
      </c>
      <c r="PI29" s="115">
        <f>ROUND(PC29/MAX(PC$9:PC$497)*100,0)</f>
        <v>9</v>
      </c>
      <c r="PJ29" s="115">
        <f>ROUND(PD29/MAX(PD$9:PD$497)*100,0)</f>
        <v>11</v>
      </c>
      <c r="PK29" s="115">
        <f>ROUND(PE29/MAX(PE$9:PE$497)*100,0)</f>
        <v>9</v>
      </c>
      <c r="PL29" s="115">
        <f>ROUND(PF29/MAX(PF$9:PF$497)*100,0)</f>
        <v>15</v>
      </c>
      <c r="PM29" s="119">
        <f>ROUND(PG29/MAX(PG$9:PG$497)*100,0)</f>
        <v>12</v>
      </c>
      <c r="PN29" s="118">
        <f>RANK(PH29,PH$9:PH$497,0)</f>
        <v>412</v>
      </c>
      <c r="PO29" s="115">
        <f>RANK(PI29,PI$9:PI$497,0)</f>
        <v>414</v>
      </c>
      <c r="PP29" s="115">
        <f>RANK(PJ29,PJ$9:PJ$497,0)</f>
        <v>412</v>
      </c>
      <c r="PQ29" s="115">
        <f>RANK(PK29,PK$9:PK$497,0)</f>
        <v>415</v>
      </c>
      <c r="PR29" s="115">
        <f>RANK(PL29,PL$9:PL$497,0)</f>
        <v>396</v>
      </c>
      <c r="PS29" s="119">
        <f>RANK(PM29,PM$9:PM$497,0)</f>
        <v>407</v>
      </c>
      <c r="PT29" s="120">
        <f>ROUND(FZ29/MAX(FZ$9:FZ$497)*100,0)</f>
        <v>79</v>
      </c>
      <c r="PU29" s="115">
        <f>ROUND(GA29/MAX(GA$9:GA$497)*100,0)</f>
        <v>25</v>
      </c>
      <c r="PV29" s="115">
        <f>ROUND(GB29/MAX(GB$9:GB$497)*100,0)</f>
        <v>41</v>
      </c>
      <c r="PW29" s="115">
        <f>ROUND(GC29/MAX(GC$9:GC$497)*100,0)</f>
        <v>93</v>
      </c>
      <c r="PX29" s="115">
        <f>ROUND(GD29/MAX(GD$9:GD$497)*100,0)</f>
        <v>16</v>
      </c>
      <c r="PY29" s="115">
        <f>ROUND(GE29/MAX(GE$9:GE$497)*100,0)</f>
        <v>10</v>
      </c>
      <c r="PZ29" s="115">
        <f>ROUND(GF29/MAX(GF$9:GF$497)*100,0)</f>
        <v>10</v>
      </c>
      <c r="QA29" s="116">
        <f>ROUND(GG29/MAX(GG$9:GG$497)*100,0)</f>
        <v>9</v>
      </c>
      <c r="QB29" s="115">
        <f>ROUND(GH29/MAX(GH$9:GH$497)*100,0)</f>
        <v>37</v>
      </c>
      <c r="QC29" s="121">
        <f>ROUND(GI29/MAX(GI$9:GI$497)*100,0)</f>
        <v>23</v>
      </c>
      <c r="QD29" s="120">
        <f>ROUND(AVERAGEIF($ES$9:$ES$497,$ES29,PT$9:PT$497),0)</f>
        <v>62</v>
      </c>
      <c r="QE29" s="120">
        <f>ROUND(AVERAGEIF($ES$9:$ES$497,$ES29,PU$9:PU$497),0)</f>
        <v>26</v>
      </c>
      <c r="QF29" s="120">
        <f>ROUND(AVERAGEIF($ES$9:$ES$497,$ES29,PV$9:PV$497),0)</f>
        <v>48</v>
      </c>
      <c r="QG29" s="120">
        <f>ROUND(AVERAGEIF($ES$9:$ES$497,$ES29,PW$9:PW$497),0)</f>
        <v>58</v>
      </c>
      <c r="QH29" s="120">
        <f>ROUND(AVERAGEIF($ES$9:$ES$497,$ES29,PX$9:PX$497),0)</f>
        <v>15</v>
      </c>
      <c r="QI29" s="120">
        <f>ROUND(AVERAGEIF($ES$9:$ES$497,$ES29,PY$9:PY$497),0)</f>
        <v>14</v>
      </c>
      <c r="QJ29" s="120">
        <f>ROUND(AVERAGEIF($ES$9:$ES$497,$ES29,PZ$9:PZ$497),0)</f>
        <v>14</v>
      </c>
      <c r="QK29" s="120">
        <f>ROUND(AVERAGEIF($ES$9:$ES$497,$ES29,QA$9:QA$497),0)</f>
        <v>15</v>
      </c>
      <c r="QL29" s="120">
        <f>ROUND(AVERAGEIF($ES$9:$ES$497,$ES29,QB$9:QB$497),0)</f>
        <v>41</v>
      </c>
      <c r="QM29" s="120">
        <f>ROUND(AVERAGEIF($ES$9:$ES$497,$ES29,QC$9:QC$497),0)</f>
        <v>30</v>
      </c>
      <c r="QN29" s="114">
        <f t="shared" si="69"/>
        <v>494</v>
      </c>
      <c r="QO29" s="115">
        <f t="shared" si="70"/>
        <v>394</v>
      </c>
      <c r="QP29" s="115">
        <f t="shared" si="71"/>
        <v>558</v>
      </c>
      <c r="QQ29" s="115">
        <f t="shared" si="72"/>
        <v>521</v>
      </c>
      <c r="QR29" s="115">
        <f t="shared" si="73"/>
        <v>768</v>
      </c>
      <c r="QS29" s="119">
        <f t="shared" si="74"/>
        <v>444</v>
      </c>
      <c r="QT29" s="114">
        <f>ROUND((QN29-MIN(QN$9:QN$497))/(MAX(QN$9:QN$497)-MIN(QN$9:QN$497))*100,0)</f>
        <v>41</v>
      </c>
      <c r="QU29" s="115">
        <f>ROUND((QO29-MIN(QO$9:QO$497))/(MAX(QO$9:QO$497)-MIN(QO$9:QO$497))*100,0)</f>
        <v>27</v>
      </c>
      <c r="QV29" s="115">
        <f>ROUND((QP29-MIN(QP$9:QP$497))/(MAX(QP$9:QP$497)-MIN(QP$9:QP$497))*100,0)</f>
        <v>30</v>
      </c>
      <c r="QW29" s="115">
        <f>ROUND((QQ29-MIN(QQ$9:QQ$497))/(MAX(QQ$9:QQ$497)-MIN(QQ$9:QQ$497))*100,0)</f>
        <v>29</v>
      </c>
      <c r="QX29" s="115">
        <f>ROUND((QR29-MIN(QR$9:QR$497))/(MAX(QR$9:QR$497)-MIN(QR$9:QR$497))*100,0)</f>
        <v>92</v>
      </c>
      <c r="QY29" s="115">
        <f>ROUND((QS29-MIN(QS$9:QS$497))/(MAX(QS$9:QS$497)-MIN(QS$9:QS$497))*100,0)</f>
        <v>54</v>
      </c>
      <c r="QZ29" s="114">
        <f>RANK(QN29,QN$9:QN$497,0)</f>
        <v>185</v>
      </c>
      <c r="RA29" s="115">
        <f>RANK(QO29,QO$9:QO$497,0)</f>
        <v>191</v>
      </c>
      <c r="RB29" s="115">
        <f>RANK(QP29,QP$9:QP$497,0)</f>
        <v>214</v>
      </c>
      <c r="RC29" s="115">
        <f>RANK(QQ29,QQ$9:QQ$497,0)</f>
        <v>286</v>
      </c>
      <c r="RD29" s="115">
        <f>RANK(QR29,QR$9:QR$497,0)</f>
        <v>14</v>
      </c>
      <c r="RE29" s="115">
        <f>RANK(QS29,QS$9:QS$497,0)</f>
        <v>93</v>
      </c>
      <c r="RF29" s="122"/>
      <c r="RG29" s="115">
        <f>($RH$3*(IH29+IJ29)*100*100/MAX(EX$9:EX$497)*$RO$3) +($RH$3*(II29+IJ29)*100*100/MAX(EX$9:EX$497)*$RO$4) + ($RH$3*IK29*100*100/MAX(EX$9:EX$497)*0.098)</f>
        <v>0</v>
      </c>
      <c r="RH29" s="115">
        <f>($RH$4*IL29*100*100/MAX(EZ$9:EZ$497))*$RQ$3</f>
        <v>0</v>
      </c>
      <c r="RI29" s="115">
        <f>($RH$3*IM29*100*100/MAX(EY$9:EY$497))*$RQ$4</f>
        <v>0</v>
      </c>
      <c r="RJ29" s="115">
        <f>($RH$3*IN29*100*100/MAX(EX$9:EX$497))</f>
        <v>0</v>
      </c>
      <c r="RK29" s="115">
        <f>($RH$4*IO29*100*100/MAX(EZ$9:EZ$497))*$RQ$3</f>
        <v>0</v>
      </c>
      <c r="RL29" s="115">
        <f>(($RL$4*IP29*100*((100/MAX(EX$9:EX$497)+100/MAX(EZ$9:EZ$497))/2))+($RL$4*IQ29*100*((100/MAX(EX$9:EX$497)+100/MAX(EZ$9:EZ$497))/2))+($RL$4*IR29*100*((100/MAX(EX$9:EX$497)+100/MAX(EZ$9:EZ$497))/2))+($RL$4*IS29*100*((100/MAX(EX$9:EX$497)+100/MAX(EZ$9:EZ$497))/2))+($RL$4*IT29*100*((100/MAX(EX$9:EX$497)+100/MAX(EZ$9:EZ$497))/2))+($RL$4*IU29*100*((100/MAX(EX$9:EX$497)+100/MAX(EZ$9:EZ$497))/2))+($RL$4*IV29*100*((100/MAX(EX$9:EX$497)+100/MAX(EZ$9:EZ$497))/2))+($RL$4*IW29*100*((100/MAX(EX$9:EX$497)+100/MAX(EZ$9:EZ$497))/2)))*$RS$3</f>
        <v>0</v>
      </c>
      <c r="RM29" s="115">
        <f>(($RH$3*IX29*100*100/MAX(EX$9:EX$497))+($RH$3*IY29*100*100/MAX(EX$9:EX$497))+($RH$3*IZ29*100*100/MAX(EX$9:EX$497))+($RH$3*JA29*100*100/MAX(EX$9:EX$497))+($RH$3*JB29*100*100/MAX(EX$9:EX$497))+($RH$3*JC29*100*100/MAX(EX$9:EX$497))+($RH$3*JD29*100*100/MAX(EX$9:EX$497))+($RH$3*JE29*100*100/MAX(EX$9:EX$497)))*$RS$4</f>
        <v>5.8450000000000006</v>
      </c>
      <c r="RN29" s="115">
        <f>(($RH$4*JF29*100*100/MAX(EZ$9:EZ$497)) + ($RH$4*JG29*100*100/MAX(EZ$9:EZ$497)) + ($RH$4*JH29*100*100/MAX(EZ$9:EZ$497)) + ($RH$4*JI29*100*100/MAX(EZ$9:EZ$497)) + ($RH$4*JJ29*100*100/MAX(EZ$9:EZ$497)) + ($RH$4*JK29*100*100/MAX(EZ$9:EZ$497)) + ($RH$4*JL29*100*100/MAX(EZ$9:EZ$497)) + ($RH$4*JM29*100*100/MAX(EZ$9:EZ$497)))*$RU$3</f>
        <v>0</v>
      </c>
      <c r="RO29" s="115">
        <f>(($RL$4*JN29*100*((100/MAX(EX$9:EX$497)+100/MAX(EZ$9:EZ$497))/2))+($RL$4*JO29*100*((100/MAX(EX$9:EX$497)+100/MAX(EZ$9:EZ$497))/2))+($RL$4*JP29*100*((100/MAX(EX$9:EX$497)+100/MAX(EZ$9:EZ$497))/2))+($RL$4*JQ29*100*((100/MAX(EX$9:EX$497)+100/MAX(EZ$9:EZ$497))/2))+($RL$4*JR29*100*((100/MAX(EX$9:EX$497)+100/MAX(EZ$9:EZ$497))/2))+($RL$4*JS29*100*((100/MAX(EX$9:EX$497)+100/MAX(EZ$9:EZ$497))/2))+($RL$4*JT29*100*((100/MAX(EX$9:EX$497)+100/MAX(EZ$9:EZ$497))/2))+($RL$4*JU29*100*((100/MAX(EX$9:EX$497)+100/MAX(EZ$9:EZ$497))/2))+($RL$4*JV29*100*((100/MAX(EX$9:EX$497)+100/MAX(EZ$9:EZ$497))/2))+($RL$4*JW29*100*((100/MAX(EX$9:EX$497)+100/MAX(EZ$9:EZ$497))/2))+($RL$4*JX29*100*((100/MAX(EX$9:EX$497)+100/MAX(EZ$9:EZ$497))/2))+($RL$4*JY29*100*((100/MAX(EX$9:EX$497)+100/MAX(EZ$9:EZ$497))/2))+($RL$4*JZ29*100*((100/MAX(EX$9:EX$497)+100/MAX(EZ$9:EZ$497))/2)))*$RW$3/2</f>
        <v>0</v>
      </c>
      <c r="RP29" s="119">
        <f>($RJ$3*KA29*100*100/MAX(FA$9:FA$497)) + ($RJ$3*KB29*100*100/MAX(FA$9:FA$497)/2) + ($RJ$3*KC29*100*100/MAX(FA$9:FA$497)/2) + ($RJ$3*KD29*100*100/MAX(FA$9:FA$497)/4) + ($RJ$3*KE29*100*100/MAX(FA$9:FA$497)/4)</f>
        <v>0</v>
      </c>
      <c r="RQ29" s="118">
        <f>($RL$4*KF29*100*((100/MAX(EX$9:EX$497)+100/MAX(EZ$9:EZ$497)))) * ($RO$3/2) + (($RL$4*KG29*100*((100/MAX(EX$9:EX$497)+100/MAX(EZ$9:EZ$497))))+($RL$4*KH29*100*((100/MAX(EX$9:EX$497)+100/MAX(EZ$9:EZ$497))))+($RL$4*KI29*100*((100/MAX(EX$9:EX$497)+100/MAX(EZ$9:EZ$497))))+($RL$4*KJ29*100*((100/MAX(EX$9:EX$497)+100/MAX(EZ$9:EZ$497))))+($RL$4*KK29*100*((100/MAX(EX$9:EX$497)+100/MAX(EZ$9:EZ$497))))+($RL$4*KL29*100*((100/MAX(EX$9:EX$497)+100/MAX(EZ$9:EZ$497))))+($RL$4*KM29*100*((100/MAX(EX$9:EX$497)+100/MAX(EZ$9:EZ$497))))+($RL$4*KN29*100*((100/MAX(EX$9:EX$497)+100/MAX(EZ$9:EZ$497))))+($RL$4*KO29*100*((100/MAX(EX$9:EX$497)+100/MAX(EZ$9:EZ$497))))+($RL$4*KP29*100*((100/MAX(EX$9:EX$497)+100/MAX(EZ$9:EZ$497))))+($RL$4*KQ29*100*((100/MAX(EX$9:EX$497)+100/MAX(EZ$9:EZ$497))))+($RL$4*KR29*100*((100/MAX(EX$9:EX$497)+100/MAX(EZ$9:EZ$497))))+($RL$4*KS29*100*((100/MAX(EX$9:EX$497)+100/MAX(EZ$9:EZ$497))))+($RL$4*KV29*100*((100/MAX(EX$9:EX$497)+100/MAX(EZ$9:EZ$497))))) * (($RO$3+$RO$4)/6)</f>
        <v>0</v>
      </c>
      <c r="RR29" s="115">
        <f>(($RL$4*KW29*100*((100/MAX(EX$9:EX$497)+100/MAX(EZ$9:EZ$497))))) * ($RO$3/2) + (($RL$4*KX29*100*((100/MAX(EX$9:EX$497)+100/MAX(EZ$9:EZ$497))))+($RL$4*KY29*100*((100/MAX(EX$9:EX$497)+100/MAX(EZ$9:EZ$497))))+($RL$4*KZ29*100*((100/MAX(EX$9:EX$497)+100/MAX(EZ$9:EZ$497))))+($RL$4*LA29*100*((100/MAX(EX$9:EX$497)+100/MAX(EZ$9:EZ$497))))+($RL$4*LB29*100*((100/MAX(EX$9:EX$497)+100/MAX(EZ$9:EZ$497))))+($RL$4*LC29*100*((100/MAX(EX$9:EX$497)+100/MAX(EZ$9:EZ$497))))) * (($RO$3+$RO$4)/6)</f>
        <v>0</v>
      </c>
      <c r="RS29" s="119">
        <f>(($RL$4*LD29*100*((100/MAX(EX$9:EX$497)+100/MAX(EZ$9:EZ$497))))+($RL$4*LE29*100*((100/MAX(EX$9:EX$497)+100/MAX(EZ$9:EZ$497))))) * (($RO$3+$RO$4)/6)</f>
        <v>0</v>
      </c>
      <c r="RT29" s="118">
        <f>($RJ$4*LH29*100*(100/MAX(EV$9:EV$497)))+($RJ$4*LI29*100*(100/MAX(EV$9:EV$497)))</f>
        <v>0</v>
      </c>
      <c r="RU29" s="119">
        <f>($RJ$4*LJ29*(100/MAX(EV$9:EV$497)))/2 + ($RL$3*LK29*(100/MAX(EW$9:EW$497))) + ($RJ$4*LL29*(100/MAX(EV$9:EV$497)))/4 + ($RL$3*LM29*(100/MAX(EW$9:EW$497)))</f>
        <v>0</v>
      </c>
      <c r="RV29" s="118">
        <f>($RJ$4*LN29*100*100/MAX(EV$9:EV$497)/2)+($RJ$4*LO29*100*100/MAX(EV$9:EV$497)/2)+($RJ$4*LP29*100*100/MAX(EV$9:EV$497))+($RJ$4*LQ29*100*100/MAX(EV$9:EV$497))+($RJ$4*LR29*100*100/MAX(EV$9:EV$497))</f>
        <v>0</v>
      </c>
      <c r="RW29" s="115">
        <f>($RJ$4*LS29*100*100/MAX(EV$9:EV$497)) + (($RJ$4*LT29*100*100/MAX(EV$9:EV$497))+($RJ$4*LU29*100*100/MAX(EV$9:EV$497))+($RJ$4*LV29*100*100/MAX(EV$9:EV$497))+($RJ$4*LW29*100*100/MAX(EV$9:EV$497))+($RJ$4*LX29*100*100/MAX(EV$9:EV$497))+($RJ$4*LY29*100*100/MAX(EV$9:EV$497))+($RJ$4*LZ29*100*100/MAX(EV$9:EV$497))+($RJ$4*MA29*100*100/MAX(EV$9:EV$497)))/2</f>
        <v>16.853932584269664</v>
      </c>
      <c r="RX29" s="119">
        <f>($RJ$4*MB29*100*100/MAX(EV$9:EV$497))+($RJ$4*MC29*100*100/MAX(EV$9:EV$497))+($RJ$4*MD29*100*100/MAX(EV$9:EV$497))+($RJ$4*ME29*100*100/MAX(EV$9:EV$497))+($RJ$4*MF29*100*100/MAX(EV$9:EV$497))+($RJ$4*MG29*100*100/MAX(EV$9:EV$497))+($RJ$4*MH29*100*100/MAX(EV$9:EV$497))+($RJ$4*MI29*100*100/MAX(EV$9:EV$497))+($RJ$4*MJ29*100*100/MAX(EV$9:EV$497))+($RJ$4*MK29*100*100/MAX(EV$9:EV$497))+($RJ$4*ML29*100*100/MAX(EV$9:EV$497))+($RJ$4*MM29*100*100/MAX(EV$9:EV$497))+($RJ$4*MN29*100*100/MAX(EV$9:EV$497))</f>
        <v>0</v>
      </c>
      <c r="RY29" s="118">
        <f>($RJ$4*MQ29*100*100/MAX(EV$9:EV$497))/2 + (($RJ$4*MR29*100*100/MAX(EV$9:EV$497))+($RJ$4*MS29*100*100/MAX(EV$9:EV$497))+($RJ$4*MT29*100*100/MAX(EV$9:EV$497))+($RJ$4*MU29*100*100/MAX(EV$9:EV$497))+($RJ$4*MV29*100*100/MAX(EV$9:EV$497))+($RJ$4*MW29*100*100/MAX(EV$9:EV$497))+($RJ$4*MX29*100*100/MAX(EV$9:EV$497))+($RJ$4*MY29*100*100/MAX(EV$9:EV$497))+($RJ$4*MZ29*100*100/MAX(EV$9:EV$497))+($RJ$4*NA29*100*100/MAX(EV$9:EV$497))+($RJ$4*NB29*100*100/MAX(EV$9:EV$497))+($RJ$4*NC29*100*100/MAX(EV$9:EV$497))+($RJ$4*ND29*100*100/MAX(EV$9:EV$497))+($RJ$4*NG29*100*100/MAX(EV$9:EV$497)))/4</f>
        <v>8.4269662921348321</v>
      </c>
      <c r="RZ29" s="115">
        <f>($RJ$4*NH29*100*100/MAX(EV$9:EV$497))/2 + (($RJ$4*NI29*100*100/MAX(EV$9:EV$497))+($RJ$4*NJ29*100*100/MAX(EV$9:EV$497))+($RJ$4*NK29*100*100/MAX(EV$9:EV$497))+($RJ$4*NL29*100*100/MAX(EV$9:EV$497))+($RJ$4*NM29*100*100/MAX(EV$9:EV$497))+($RJ$4*NN29*100*100/MAX(EV$9:EV$497)))/4</f>
        <v>8.4269662921348321</v>
      </c>
      <c r="SA29" s="117">
        <f>(($RJ$4*NO29*100*100/MAX(EV$9:EV$497))+($RJ$4*NP29*100*100/MAX(EV$9:EV$497)))/4</f>
        <v>0</v>
      </c>
      <c r="SB29" s="118">
        <f t="shared" si="54"/>
        <v>39.552865168539327</v>
      </c>
      <c r="SC29" s="115">
        <f t="shared" si="55"/>
        <v>12.586573033707866</v>
      </c>
      <c r="SD29" s="115">
        <f t="shared" si="56"/>
        <v>8.4269662921348321</v>
      </c>
      <c r="SE29" s="115">
        <f t="shared" si="57"/>
        <v>35.908239700374537</v>
      </c>
      <c r="SF29" s="115">
        <f t="shared" si="58"/>
        <v>8.4269662921348321</v>
      </c>
      <c r="SG29" s="115">
        <f t="shared" si="59"/>
        <v>33.707865168539328</v>
      </c>
      <c r="SH29" s="115">
        <f>ROUND(SB29/MAX(SB$9:SB$497)*100,0)</f>
        <v>50</v>
      </c>
      <c r="SI29" s="115">
        <f>ROUND(SC29/MAX(SC$9:SC$497)*100,0)</f>
        <v>19</v>
      </c>
      <c r="SJ29" s="115">
        <f>ROUND(SD29/MAX(SD$9:SD$497)*100,0)</f>
        <v>13</v>
      </c>
      <c r="SK29" s="115">
        <f>ROUND(SE29/MAX(SE$9:SE$497)*100,0)</f>
        <v>28</v>
      </c>
      <c r="SL29" s="115">
        <f>ROUND(SF29/MAX(SF$9:SF$497)*100,0)</f>
        <v>21</v>
      </c>
      <c r="SM29" s="121">
        <f>ROUND(SG29/MAX(SG$9:SG$497)*100,0)</f>
        <v>32</v>
      </c>
      <c r="SN29" s="115">
        <f>ROUND(AVERAGEIF($ES$9:$ES$497,$ES29,SH$9:SH$497),0)</f>
        <v>26</v>
      </c>
      <c r="SO29" s="115">
        <f>ROUND(AVERAGEIF($ES$9:$ES$497,$ES29,SI$9:SI$497),0)</f>
        <v>23</v>
      </c>
      <c r="SP29" s="115">
        <f>ROUND(AVERAGEIF($ES$9:$ES$497,$ES29,SJ$9:SJ$497),0)</f>
        <v>4</v>
      </c>
      <c r="SQ29" s="115">
        <f>ROUND(AVERAGEIF($ES$9:$ES$497,$ES29,SK$9:SK$497),0)</f>
        <v>20</v>
      </c>
      <c r="SR29" s="115">
        <f>ROUND(AVERAGEIF($ES$9:$ES$497,$ES29,SL$9:SL$497),0)</f>
        <v>7</v>
      </c>
      <c r="SS29" s="121">
        <f>ROUND(AVERAGEIF($ES$9:$ES$497,$ES29,SM$9:SM$497),0)</f>
        <v>6</v>
      </c>
      <c r="ST29" s="114">
        <f>RANK(SB29,SB$9:SB$497,0)</f>
        <v>81</v>
      </c>
      <c r="SU29" s="115">
        <f>RANK(SC29,SC$9:SC$497,0)</f>
        <v>151</v>
      </c>
      <c r="SV29" s="115">
        <f>RANK(SD29,SD$9:SD$497,0)</f>
        <v>78</v>
      </c>
      <c r="SW29" s="115">
        <f>RANK(SE29,SE$9:SE$497,0)</f>
        <v>96</v>
      </c>
      <c r="SX29" s="115">
        <f>RANK(SF29,SF$9:SF$497,0)</f>
        <v>27</v>
      </c>
      <c r="SY29" s="115">
        <f>RANK(SG29,SG$9:SG$497,0)</f>
        <v>43</v>
      </c>
      <c r="SZ29" s="115">
        <f>COUNTIFS(SB$9:SB$497,"&gt;"&amp;SB29,$ES$9:$ES$497,$ES29)+1</f>
        <v>20</v>
      </c>
      <c r="TA29" s="115">
        <f>COUNTIFS(SC$9:SC$497,"&gt;"&amp;SC29,$ES$9:$ES$497,$ES29)+1</f>
        <v>43</v>
      </c>
      <c r="TB29" s="115">
        <f>COUNTIFS(SD$9:SD$497,"&gt;"&amp;SD29,$ES$9:$ES$497,$ES29)+1</f>
        <v>8</v>
      </c>
      <c r="TC29" s="115">
        <f>COUNTIFS(SE$9:SE$497,"&gt;"&amp;SE29,$ES$9:$ES$497,$ES29)+1</f>
        <v>31</v>
      </c>
      <c r="TD29" s="115">
        <f>COUNTIFS(SF$9:SF$497,"&gt;"&amp;SF29,$ES$9:$ES$497,$ES29)+1</f>
        <v>8</v>
      </c>
      <c r="TE29" s="117">
        <f>COUNTIFS(SG$9:SG$497,"&gt;"&amp;SG29,$ES$9:$ES$497,$ES29)+1</f>
        <v>4</v>
      </c>
      <c r="TF29" s="118">
        <f t="shared" si="60"/>
        <v>65</v>
      </c>
      <c r="TG29" s="115">
        <f t="shared" si="61"/>
        <v>29</v>
      </c>
      <c r="TH29" s="115">
        <f t="shared" si="62"/>
        <v>22</v>
      </c>
      <c r="TI29" s="115">
        <f t="shared" si="63"/>
        <v>39</v>
      </c>
      <c r="TJ29" s="115">
        <f t="shared" si="64"/>
        <v>30</v>
      </c>
      <c r="TK29" s="115">
        <f t="shared" si="65"/>
        <v>47</v>
      </c>
      <c r="TL29" s="117">
        <f t="shared" si="66"/>
        <v>44</v>
      </c>
      <c r="TM29" s="118">
        <f>ROUND(TF29/MAX(TF$9:TF$497)*100,0)</f>
        <v>36</v>
      </c>
      <c r="TN29" s="115">
        <f>ROUND(TG29/MAX(TG$9:TG$497)*100,0)</f>
        <v>16</v>
      </c>
      <c r="TO29" s="115">
        <f>ROUND(TH29/MAX(TH$9:TH$497)*100,0)</f>
        <v>12</v>
      </c>
      <c r="TP29" s="115">
        <f>ROUND(TI29/MAX(TI$9:TI$497)*100,0)</f>
        <v>22</v>
      </c>
      <c r="TQ29" s="115">
        <f>ROUND(TJ29/MAX(TJ$9:TJ$497)*100,0)</f>
        <v>15</v>
      </c>
      <c r="TR29" s="115">
        <f>ROUND(TK29/MAX(TK$9:TK$497)*100,0)</f>
        <v>24</v>
      </c>
      <c r="TS29" s="119">
        <f>ROUND(TL29/MAX(TL$9:TL$497)*100,0)</f>
        <v>22</v>
      </c>
      <c r="TT29" s="120">
        <f>RANK(TM29,TM$9:TM$497,0)</f>
        <v>250</v>
      </c>
      <c r="TU29" s="115">
        <f>RANK(TN29,TN$9:TN$497,0)</f>
        <v>329</v>
      </c>
      <c r="TV29" s="115">
        <f>RANK(TO29,TO$9:TO$497,0)</f>
        <v>352</v>
      </c>
      <c r="TW29" s="115">
        <f>RANK(TP29,TP$9:TP$497,0)</f>
        <v>289</v>
      </c>
      <c r="TX29" s="115">
        <f>RANK(TQ29,TQ$9:TQ$497,0)</f>
        <v>318</v>
      </c>
      <c r="TY29" s="115">
        <f>RANK(TR29,TR$9:TR$497,0)</f>
        <v>243</v>
      </c>
      <c r="TZ29" s="121">
        <f>RANK(TS29,TS$9:TS$497,0)</f>
        <v>244</v>
      </c>
      <c r="UA29" s="123"/>
      <c r="UB29" s="7" t="s">
        <v>1</v>
      </c>
    </row>
    <row r="30" spans="1:548" x14ac:dyDescent="0.15">
      <c r="A30" s="183">
        <v>22</v>
      </c>
      <c r="B30" s="203" t="s">
        <v>606</v>
      </c>
      <c r="C30" s="63"/>
      <c r="D30" s="63"/>
      <c r="E30" s="64" t="s">
        <v>518</v>
      </c>
      <c r="F30" s="65">
        <v>15</v>
      </c>
      <c r="G30" s="65" t="s">
        <v>519</v>
      </c>
      <c r="H30" s="65"/>
      <c r="I30" s="66" t="s">
        <v>521</v>
      </c>
      <c r="J30" s="67" t="s">
        <v>521</v>
      </c>
      <c r="K30" s="67" t="s">
        <v>521</v>
      </c>
      <c r="L30" s="67" t="s">
        <v>521</v>
      </c>
      <c r="M30" s="67" t="s">
        <v>521</v>
      </c>
      <c r="N30" s="67" t="s">
        <v>521</v>
      </c>
      <c r="O30" s="67" t="s">
        <v>521</v>
      </c>
      <c r="P30" s="67" t="s">
        <v>521</v>
      </c>
      <c r="Q30" s="67" t="s">
        <v>521</v>
      </c>
      <c r="R30" s="68" t="s">
        <v>520</v>
      </c>
      <c r="S30" s="69" t="s">
        <v>520</v>
      </c>
      <c r="T30" s="67" t="s">
        <v>520</v>
      </c>
      <c r="U30" s="67" t="s">
        <v>520</v>
      </c>
      <c r="V30" s="67" t="s">
        <v>520</v>
      </c>
      <c r="W30" s="67" t="s">
        <v>521</v>
      </c>
      <c r="X30" s="67" t="s">
        <v>521</v>
      </c>
      <c r="Y30" s="67" t="s">
        <v>521</v>
      </c>
      <c r="Z30" s="67" t="s">
        <v>521</v>
      </c>
      <c r="AA30" s="67" t="s">
        <v>521</v>
      </c>
      <c r="AB30" s="68" t="s">
        <v>521</v>
      </c>
      <c r="AC30" s="69" t="s">
        <v>521</v>
      </c>
      <c r="AD30" s="67" t="s">
        <v>521</v>
      </c>
      <c r="AE30" s="67" t="s">
        <v>521</v>
      </c>
      <c r="AF30" s="67" t="s">
        <v>521</v>
      </c>
      <c r="AG30" s="67" t="s">
        <v>521</v>
      </c>
      <c r="AH30" s="67" t="s">
        <v>521</v>
      </c>
      <c r="AI30" s="67" t="s">
        <v>521</v>
      </c>
      <c r="AJ30" s="67" t="s">
        <v>521</v>
      </c>
      <c r="AK30" s="67" t="s">
        <v>521</v>
      </c>
      <c r="AL30" s="68" t="s">
        <v>521</v>
      </c>
      <c r="AM30" s="69" t="s">
        <v>521</v>
      </c>
      <c r="AN30" s="67" t="s">
        <v>521</v>
      </c>
      <c r="AO30" s="67" t="s">
        <v>521</v>
      </c>
      <c r="AP30" s="67" t="s">
        <v>521</v>
      </c>
      <c r="AQ30" s="67" t="s">
        <v>521</v>
      </c>
      <c r="AR30" s="67" t="s">
        <v>521</v>
      </c>
      <c r="AS30" s="67" t="s">
        <v>521</v>
      </c>
      <c r="AT30" s="67" t="s">
        <v>521</v>
      </c>
      <c r="AU30" s="67" t="s">
        <v>521</v>
      </c>
      <c r="AV30" s="68" t="s">
        <v>521</v>
      </c>
      <c r="AW30" s="69" t="s">
        <v>521</v>
      </c>
      <c r="AX30" s="67" t="s">
        <v>521</v>
      </c>
      <c r="AY30" s="67" t="s">
        <v>521</v>
      </c>
      <c r="AZ30" s="67" t="s">
        <v>521</v>
      </c>
      <c r="BA30" s="67" t="s">
        <v>521</v>
      </c>
      <c r="BB30" s="67" t="s">
        <v>521</v>
      </c>
      <c r="BC30" s="67" t="s">
        <v>521</v>
      </c>
      <c r="BD30" s="67" t="s">
        <v>521</v>
      </c>
      <c r="BE30" s="67" t="s">
        <v>521</v>
      </c>
      <c r="BF30" s="68" t="s">
        <v>521</v>
      </c>
      <c r="BG30" s="69" t="s">
        <v>521</v>
      </c>
      <c r="BH30" s="67" t="s">
        <v>521</v>
      </c>
      <c r="BI30" s="67" t="s">
        <v>521</v>
      </c>
      <c r="BJ30" s="67" t="s">
        <v>521</v>
      </c>
      <c r="BK30" s="67" t="s">
        <v>521</v>
      </c>
      <c r="BL30" s="67" t="s">
        <v>521</v>
      </c>
      <c r="BM30" s="67" t="s">
        <v>521</v>
      </c>
      <c r="BN30" s="67" t="s">
        <v>521</v>
      </c>
      <c r="BO30" s="67" t="s">
        <v>521</v>
      </c>
      <c r="BP30" s="68" t="s">
        <v>521</v>
      </c>
      <c r="BQ30" s="70" t="s">
        <v>521</v>
      </c>
      <c r="BR30" s="67" t="s">
        <v>521</v>
      </c>
      <c r="BS30" s="67" t="s">
        <v>521</v>
      </c>
      <c r="BT30" s="67" t="s">
        <v>521</v>
      </c>
      <c r="BU30" s="67" t="s">
        <v>521</v>
      </c>
      <c r="BV30" s="67" t="s">
        <v>521</v>
      </c>
      <c r="BW30" s="67" t="s">
        <v>521</v>
      </c>
      <c r="BX30" s="67" t="s">
        <v>521</v>
      </c>
      <c r="BY30" s="67" t="s">
        <v>521</v>
      </c>
      <c r="BZ30" s="68" t="s">
        <v>521</v>
      </c>
      <c r="CA30" s="69" t="s">
        <v>521</v>
      </c>
      <c r="CB30" s="67" t="s">
        <v>521</v>
      </c>
      <c r="CC30" s="67" t="s">
        <v>521</v>
      </c>
      <c r="CD30" s="67" t="s">
        <v>521</v>
      </c>
      <c r="CE30" s="67" t="s">
        <v>521</v>
      </c>
      <c r="CF30" s="67" t="s">
        <v>521</v>
      </c>
      <c r="CG30" s="67" t="s">
        <v>521</v>
      </c>
      <c r="CH30" s="67" t="s">
        <v>521</v>
      </c>
      <c r="CI30" s="67" t="s">
        <v>521</v>
      </c>
      <c r="CJ30" s="68" t="s">
        <v>521</v>
      </c>
      <c r="CK30" s="69" t="s">
        <v>521</v>
      </c>
      <c r="CL30" s="67" t="s">
        <v>521</v>
      </c>
      <c r="CM30" s="67" t="s">
        <v>521</v>
      </c>
      <c r="CN30" s="67" t="s">
        <v>521</v>
      </c>
      <c r="CO30" s="67" t="s">
        <v>521</v>
      </c>
      <c r="CP30" s="67" t="s">
        <v>521</v>
      </c>
      <c r="CQ30" s="67" t="s">
        <v>521</v>
      </c>
      <c r="CR30" s="67" t="s">
        <v>521</v>
      </c>
      <c r="CS30" s="67" t="s">
        <v>521</v>
      </c>
      <c r="CT30" s="68" t="s">
        <v>521</v>
      </c>
      <c r="CU30" s="69" t="s">
        <v>521</v>
      </c>
      <c r="CV30" s="67" t="s">
        <v>521</v>
      </c>
      <c r="CW30" s="67" t="s">
        <v>521</v>
      </c>
      <c r="CX30" s="67" t="s">
        <v>521</v>
      </c>
      <c r="CY30" s="67" t="s">
        <v>521</v>
      </c>
      <c r="CZ30" s="67" t="s">
        <v>521</v>
      </c>
      <c r="DA30" s="67" t="s">
        <v>521</v>
      </c>
      <c r="DB30" s="67" t="s">
        <v>521</v>
      </c>
      <c r="DC30" s="67" t="s">
        <v>521</v>
      </c>
      <c r="DD30" s="68" t="s">
        <v>521</v>
      </c>
      <c r="DE30" s="69" t="s">
        <v>521</v>
      </c>
      <c r="DF30" s="71" t="s">
        <v>521</v>
      </c>
      <c r="DG30" s="67" t="s">
        <v>521</v>
      </c>
      <c r="DH30" s="67" t="s">
        <v>521</v>
      </c>
      <c r="DI30" s="67" t="s">
        <v>521</v>
      </c>
      <c r="DJ30" s="67" t="s">
        <v>521</v>
      </c>
      <c r="DK30" s="67" t="s">
        <v>521</v>
      </c>
      <c r="DL30" s="67" t="s">
        <v>521</v>
      </c>
      <c r="DM30" s="67" t="s">
        <v>521</v>
      </c>
      <c r="DN30" s="68" t="s">
        <v>521</v>
      </c>
      <c r="DO30" s="70" t="s">
        <v>521</v>
      </c>
      <c r="DP30" s="71" t="s">
        <v>521</v>
      </c>
      <c r="DQ30" s="67" t="s">
        <v>521</v>
      </c>
      <c r="DR30" s="67" t="s">
        <v>521</v>
      </c>
      <c r="DS30" s="67" t="s">
        <v>521</v>
      </c>
      <c r="DT30" s="67" t="s">
        <v>521</v>
      </c>
      <c r="DU30" s="67" t="s">
        <v>521</v>
      </c>
      <c r="DV30" s="67" t="s">
        <v>521</v>
      </c>
      <c r="DW30" s="67" t="s">
        <v>521</v>
      </c>
      <c r="DX30" s="72" t="s">
        <v>521</v>
      </c>
      <c r="DY30" s="73" t="s">
        <v>522</v>
      </c>
      <c r="DZ30" s="74">
        <v>2</v>
      </c>
      <c r="EA30" s="74">
        <v>3</v>
      </c>
      <c r="EB30" s="74">
        <v>3</v>
      </c>
      <c r="EC30" s="75">
        <v>4</v>
      </c>
      <c r="ED30" s="76" t="s">
        <v>522</v>
      </c>
      <c r="EE30" s="74">
        <f t="shared" si="16"/>
        <v>2</v>
      </c>
      <c r="EF30" s="74">
        <f t="shared" si="17"/>
        <v>6</v>
      </c>
      <c r="EG30" s="74">
        <f t="shared" si="18"/>
        <v>18</v>
      </c>
      <c r="EH30" s="77">
        <f t="shared" si="19"/>
        <v>72</v>
      </c>
      <c r="EI30" s="73">
        <v>20</v>
      </c>
      <c r="EJ30" s="74">
        <v>30</v>
      </c>
      <c r="EK30" s="74">
        <v>40</v>
      </c>
      <c r="EL30" s="74">
        <v>70</v>
      </c>
      <c r="EM30" s="75">
        <v>200</v>
      </c>
      <c r="EN30" s="78">
        <v>1</v>
      </c>
      <c r="EO30" s="79">
        <f t="shared" si="20"/>
        <v>0.75</v>
      </c>
      <c r="EP30" s="79">
        <f t="shared" si="21"/>
        <v>0.33333333333333337</v>
      </c>
      <c r="EQ30" s="79">
        <f t="shared" si="22"/>
        <v>0.19444444444444445</v>
      </c>
      <c r="ER30" s="80">
        <f t="shared" si="23"/>
        <v>0.1388888888888889</v>
      </c>
      <c r="ES30" s="128" t="s">
        <v>523</v>
      </c>
      <c r="ET30" s="82" t="s">
        <v>609</v>
      </c>
      <c r="EU30" s="83">
        <v>4</v>
      </c>
      <c r="EV30" s="73">
        <v>18</v>
      </c>
      <c r="EW30" s="74">
        <v>7</v>
      </c>
      <c r="EX30" s="74">
        <v>9</v>
      </c>
      <c r="EY30" s="74">
        <v>9</v>
      </c>
      <c r="EZ30" s="74">
        <v>3</v>
      </c>
      <c r="FA30" s="74">
        <v>2</v>
      </c>
      <c r="FB30" s="74">
        <v>4</v>
      </c>
      <c r="FC30" s="74">
        <v>3</v>
      </c>
      <c r="FD30" s="74">
        <f t="shared" si="24"/>
        <v>12</v>
      </c>
      <c r="FE30" s="84">
        <f t="shared" si="25"/>
        <v>12</v>
      </c>
      <c r="FF30" s="73">
        <f>RANK(EV30,$EV$9:$EV$497,0)</f>
        <v>405</v>
      </c>
      <c r="FG30" s="74">
        <f>RANK(EW30,$EW$9:$EW$497,0)</f>
        <v>424</v>
      </c>
      <c r="FH30" s="74">
        <f>RANK(EX30,$EX$9:$EX$497,0)</f>
        <v>400</v>
      </c>
      <c r="FI30" s="74">
        <f>RANK(EY30,$EY$9:$EY$497,0)</f>
        <v>397</v>
      </c>
      <c r="FJ30" s="74">
        <f>RANK(EZ30,$EZ$9:$EZ$497,0)</f>
        <v>426</v>
      </c>
      <c r="FK30" s="74">
        <f>RANK(FA30,$FA$9:$FA$497,0)</f>
        <v>430</v>
      </c>
      <c r="FL30" s="74">
        <f>RANK(FB30,$FB$9:$FB$497,0)</f>
        <v>428</v>
      </c>
      <c r="FM30" s="74">
        <f>RANK(FC30,$FC$9:$FC$497,0)</f>
        <v>427</v>
      </c>
      <c r="FN30" s="74">
        <f>RANK(FD30,$FD$9:$FD$497,0)</f>
        <v>421</v>
      </c>
      <c r="FO30" s="84">
        <f>RANK(FE30,$FE$9:$FE$497,0)</f>
        <v>427</v>
      </c>
      <c r="FP30" s="73">
        <f>COUNTIFS($EV$9:$EV$497,"&gt;"&amp;EV30,$ES$9:$ES$497,ES30)+1</f>
        <v>94</v>
      </c>
      <c r="FQ30" s="74">
        <f>COUNTIFS($EW$9:$EW$497,"&gt;"&amp;EW30,$ES$9:$ES$497,ES30)+1</f>
        <v>94</v>
      </c>
      <c r="FR30" s="74">
        <f>COUNTIFS($EX$9:$EX$497,"&gt;"&amp;EX30,$ES$9:$ES$497,ES30)+1</f>
        <v>95</v>
      </c>
      <c r="FS30" s="74">
        <f>COUNTIFS($EY$9:$EY$497,"&gt;"&amp;EY30,$ES$9:$ES$497,ES30)+1</f>
        <v>94</v>
      </c>
      <c r="FT30" s="74">
        <f>COUNTIFS($EZ$9:$EZ$497,"&gt;"&amp;EZ30,$ES$9:$ES$497,ES30)+1</f>
        <v>95</v>
      </c>
      <c r="FU30" s="74">
        <f>COUNTIFS($FA$9:$FA$497,"&gt;"&amp;FA30,$ES$9:$ES$497,ES30)+1</f>
        <v>95</v>
      </c>
      <c r="FV30" s="74">
        <f>COUNTIFS($FB$9:$FB$497,"&gt;"&amp;FB30,$ES$9:$ES$497,ES30)+1</f>
        <v>92</v>
      </c>
      <c r="FW30" s="74">
        <f>COUNTIFS($FC$9:$FC$497,"&gt;"&amp;FC30,$ES$9:$ES$497,ES30)+1</f>
        <v>87</v>
      </c>
      <c r="FX30" s="74">
        <f>COUNTIFS($FD$9:$FD$497,"&gt;"&amp;FD30,$ES$9:$ES$497,ES30)+1</f>
        <v>95</v>
      </c>
      <c r="FY30" s="84">
        <f>COUNTIFS($FE$9:$FE$497,"&gt;"&amp;FE30,$ES$9:$ES$497,ES30)+1</f>
        <v>95</v>
      </c>
      <c r="FZ30" s="85">
        <f t="shared" si="26"/>
        <v>1.2</v>
      </c>
      <c r="GA30" s="86">
        <f t="shared" si="27"/>
        <v>0.47</v>
      </c>
      <c r="GB30" s="86">
        <f t="shared" si="28"/>
        <v>0.6</v>
      </c>
      <c r="GC30" s="86">
        <f t="shared" si="29"/>
        <v>0.6</v>
      </c>
      <c r="GD30" s="86">
        <f t="shared" si="30"/>
        <v>0.2</v>
      </c>
      <c r="GE30" s="86">
        <f t="shared" si="31"/>
        <v>0.13</v>
      </c>
      <c r="GF30" s="86">
        <f t="shared" si="32"/>
        <v>0.27</v>
      </c>
      <c r="GG30" s="86">
        <f t="shared" si="33"/>
        <v>0.2</v>
      </c>
      <c r="GH30" s="86">
        <f t="shared" si="34"/>
        <v>0.8</v>
      </c>
      <c r="GI30" s="87">
        <f t="shared" si="35"/>
        <v>0.8</v>
      </c>
      <c r="GJ30" s="85">
        <f>ROUND(((FZ30-AVERAGE(FZ$9:FZ$497))/STDEVP(FZ$9:FZ$497)*10+50),2)</f>
        <v>59.08</v>
      </c>
      <c r="GK30" s="86">
        <f>ROUND(((GA30-AVERAGE(GA$9:GA$497))/STDEVP(GA$9:GA$497)*10+50),2)</f>
        <v>43.41</v>
      </c>
      <c r="GL30" s="86">
        <f>ROUND(((GB30-AVERAGE(GB$9:GB$497))/STDEVP(GB$9:GB$497)*10+50),2)</f>
        <v>50.64</v>
      </c>
      <c r="GM30" s="86">
        <f>ROUND(((GC30-AVERAGE(GC$9:GC$497))/STDEVP(GC$9:GC$497)*10+50),2)</f>
        <v>53.7</v>
      </c>
      <c r="GN30" s="86">
        <f>ROUND(((GD30-AVERAGE(GD$9:GD$497))/STDEVP(GD$9:GD$497)*10+50),2)</f>
        <v>43.42</v>
      </c>
      <c r="GO30" s="86">
        <f>ROUND(((GE30-AVERAGE(GE$9:GE$497))/STDEVP(GE$9:GE$497)*10+50),2)</f>
        <v>42.07</v>
      </c>
      <c r="GP30" s="86">
        <f>ROUND(((GF30-AVERAGE(GF$9:GF$497))/STDEVP(GF$9:GF$497)*10+50),2)</f>
        <v>38.51</v>
      </c>
      <c r="GQ30" s="86">
        <f>ROUND(((GG30-AVERAGE(GG$9:GG$497))/STDEVP(GG$9:GG$497)*10+50),2)</f>
        <v>36.520000000000003</v>
      </c>
      <c r="GR30" s="86">
        <f>ROUND(((GH30-AVERAGE(GH$9:GH$497))/STDEVP(GH$9:GH$497)*10+50),2)</f>
        <v>43.63</v>
      </c>
      <c r="GS30" s="87">
        <f>ROUND(((GI30-AVERAGE(GI$9:GI$497))/STDEVP(GI$9:GI$497)*10+50),2)</f>
        <v>41.31</v>
      </c>
      <c r="GT30" s="73">
        <f>RANK(GJ30,$GJ$9:$GJ$497,0)</f>
        <v>85</v>
      </c>
      <c r="GU30" s="74">
        <f>RANK(GK30,$GK$9:$GK$497,0)</f>
        <v>294</v>
      </c>
      <c r="GV30" s="74">
        <f>RANK(GL30,$GL$9:$GL$497,0)</f>
        <v>183</v>
      </c>
      <c r="GW30" s="74">
        <f>RANK(GM30,$GM$9:$GM$497,0)</f>
        <v>113</v>
      </c>
      <c r="GX30" s="74">
        <f>RANK(GN30,$GN$9:$GN$497,0)</f>
        <v>326</v>
      </c>
      <c r="GY30" s="74">
        <f>RANK(GO30,$GO$9:$GO$497,0)</f>
        <v>390</v>
      </c>
      <c r="GZ30" s="74">
        <f>RANK(GP30,$GP$9:$GP$497,0)</f>
        <v>376</v>
      </c>
      <c r="HA30" s="74">
        <f>RANK(GQ30,$GQ$9:$GQ$497,0)</f>
        <v>395</v>
      </c>
      <c r="HB30" s="74">
        <f>RANK(GR30,$GR$9:$GR$497,0)</f>
        <v>304</v>
      </c>
      <c r="HC30" s="84">
        <f>RANK(GS30,$GS$9:$GS$497,0)</f>
        <v>357</v>
      </c>
      <c r="HD30" s="85">
        <f>ROUND(AVERAGEIF($ES$9:$ES$497,$ES30,$FZ$9:$FZ$497),2)</f>
        <v>1.1399999999999999</v>
      </c>
      <c r="HE30" s="86">
        <f>ROUND(AVERAGEIF($ES$9:$ES$497,$ES30,$GA$9:$GA$497),2)</f>
        <v>0.46</v>
      </c>
      <c r="HF30" s="86">
        <f>ROUND(AVERAGEIF($ES$9:$ES$497,$ES30,$GB$9:$GB$497),2)</f>
        <v>0.65</v>
      </c>
      <c r="HG30" s="86">
        <f>ROUND(AVERAGEIF($ES$9:$ES$497,$ES30,$GC$9:$GC$497),2)</f>
        <v>0.74</v>
      </c>
      <c r="HH30" s="86">
        <f>ROUND(AVERAGEIF($ES$9:$ES$497,$ES30,$GD$9:$GD$497),2)</f>
        <v>0.27</v>
      </c>
      <c r="HI30" s="86">
        <f>ROUND(AVERAGEIF($ES$9:$ES$497,$ES30,$GE$9:$GE$497),2)</f>
        <v>0.23</v>
      </c>
      <c r="HJ30" s="86">
        <f>ROUND(AVERAGEIF($ES$9:$ES$497,$ES30,$GF$9:$GF$497),2)</f>
        <v>0.3</v>
      </c>
      <c r="HK30" s="86">
        <f>ROUND(AVERAGEIF($ES$9:$ES$497,$ES30,$GG$9:$GG$497),2)</f>
        <v>0.28000000000000003</v>
      </c>
      <c r="HL30" s="86">
        <f>ROUND(AVERAGEIF($ES$9:$ES$497,$ES30,$GH$9:$GH$497),2)</f>
        <v>0.92</v>
      </c>
      <c r="HM30" s="87">
        <f>ROUND(AVERAGEIF($ES$9:$ES$497,$ES30,$GI$9:$GI$497),2)</f>
        <v>0.93</v>
      </c>
      <c r="HN30" s="88">
        <f t="shared" si="36"/>
        <v>6.0000000000000053E-2</v>
      </c>
      <c r="HO30" s="89">
        <f t="shared" si="37"/>
        <v>9.9999999999999534E-3</v>
      </c>
      <c r="HP30" s="89">
        <f t="shared" si="38"/>
        <v>-5.0000000000000044E-2</v>
      </c>
      <c r="HQ30" s="89">
        <f t="shared" si="39"/>
        <v>-0.14000000000000001</v>
      </c>
      <c r="HR30" s="89">
        <f t="shared" si="40"/>
        <v>-7.0000000000000007E-2</v>
      </c>
      <c r="HS30" s="89">
        <f t="shared" si="41"/>
        <v>-0.1</v>
      </c>
      <c r="HT30" s="89">
        <f t="shared" si="42"/>
        <v>-2.9999999999999971E-2</v>
      </c>
      <c r="HU30" s="89">
        <f t="shared" si="43"/>
        <v>-8.0000000000000016E-2</v>
      </c>
      <c r="HV30" s="89">
        <f t="shared" si="44"/>
        <v>-0.12</v>
      </c>
      <c r="HW30" s="90">
        <f t="shared" si="45"/>
        <v>-0.13</v>
      </c>
      <c r="HX30" s="73">
        <f>COUNTIFS($FZ$9:$FZ$497,"&gt;"&amp;FZ30,$ES$9:$ES$497,$ES30)+1</f>
        <v>40</v>
      </c>
      <c r="HY30" s="74">
        <f>COUNTIFS($GA$9:$GA$497,"&gt;"&amp;GA30,$ES$9:$ES$497,$ES30)+1</f>
        <v>44</v>
      </c>
      <c r="HZ30" s="74">
        <f>COUNTIFS($GB$9:$GB$497,"&gt;"&amp;GB30,$ES$9:$ES$497,$ES30)+1</f>
        <v>46</v>
      </c>
      <c r="IA30" s="74">
        <f>COUNTIFS($GC$9:$GC$497,"&gt;"&amp;GC30,$ES$9:$ES$497,$ES30)+1</f>
        <v>62</v>
      </c>
      <c r="IB30" s="74">
        <f>COUNTIFS($GD$9:$GD$497,"&gt;"&amp;GD30,$ES$9:$ES$497,$ES30)+1</f>
        <v>84</v>
      </c>
      <c r="IC30" s="74">
        <f>COUNTIFS($GE$9:$GE$497,"&gt;"&amp;GE30,$ES$9:$ES$497,$ES30)+1</f>
        <v>94</v>
      </c>
      <c r="ID30" s="74">
        <f>COUNTIFS($GF$9:$GF$497,"&gt;"&amp;GF30,$ES$9:$ES$497,$ES30)+1</f>
        <v>42</v>
      </c>
      <c r="IE30" s="74">
        <f>COUNTIFS($GG$9:$GG$497,"&gt;"&amp;GG30,$ES$9:$ES$497,$ES30)+1</f>
        <v>53</v>
      </c>
      <c r="IF30" s="74">
        <f>COUNTIFS($GH$9:$GH$497,"&gt;"&amp;GH30,$ES$9:$ES$497,$ES30)+1</f>
        <v>62</v>
      </c>
      <c r="IG30" s="84">
        <f>COUNTIFS($GI$9:$GI$497,"&gt;"&amp;GI30,$ES$9:$ES$497,$ES30)+1</f>
        <v>63</v>
      </c>
      <c r="IH30" s="91"/>
      <c r="II30" s="79"/>
      <c r="IJ30" s="79"/>
      <c r="IK30" s="79"/>
      <c r="IL30" s="79"/>
      <c r="IM30" s="92"/>
      <c r="IN30" s="93"/>
      <c r="IO30" s="94"/>
      <c r="IP30" s="95"/>
      <c r="IQ30" s="79"/>
      <c r="IR30" s="79"/>
      <c r="IS30" s="79"/>
      <c r="IT30" s="79"/>
      <c r="IU30" s="79"/>
      <c r="IV30" s="79"/>
      <c r="IW30" s="96"/>
      <c r="IX30" s="93"/>
      <c r="IY30" s="79"/>
      <c r="IZ30" s="79"/>
      <c r="JA30" s="79"/>
      <c r="JB30" s="79"/>
      <c r="JC30" s="79"/>
      <c r="JD30" s="79"/>
      <c r="JE30" s="97"/>
      <c r="JF30" s="95"/>
      <c r="JG30" s="79"/>
      <c r="JH30" s="79"/>
      <c r="JI30" s="79"/>
      <c r="JJ30" s="79"/>
      <c r="JK30" s="79"/>
      <c r="JL30" s="79"/>
      <c r="JM30" s="96"/>
      <c r="JN30" s="93"/>
      <c r="JO30" s="79"/>
      <c r="JP30" s="79"/>
      <c r="JQ30" s="79"/>
      <c r="JR30" s="79"/>
      <c r="JS30" s="79"/>
      <c r="JT30" s="79"/>
      <c r="JU30" s="79"/>
      <c r="JV30" s="79"/>
      <c r="JW30" s="79"/>
      <c r="JX30" s="79"/>
      <c r="JY30" s="79"/>
      <c r="JZ30" s="97"/>
      <c r="KA30" s="93"/>
      <c r="KB30" s="79"/>
      <c r="KC30" s="79"/>
      <c r="KD30" s="79"/>
      <c r="KE30" s="97"/>
      <c r="KF30" s="95"/>
      <c r="KG30" s="79"/>
      <c r="KH30" s="79"/>
      <c r="KI30" s="79"/>
      <c r="KJ30" s="79"/>
      <c r="KK30" s="98"/>
      <c r="KL30" s="79"/>
      <c r="KM30" s="79"/>
      <c r="KN30" s="79"/>
      <c r="KO30" s="79"/>
      <c r="KP30" s="79"/>
      <c r="KQ30" s="79"/>
      <c r="KR30" s="79"/>
      <c r="KS30" s="96"/>
      <c r="KT30" s="96"/>
      <c r="KU30" s="96"/>
      <c r="KV30" s="96"/>
      <c r="KW30" s="93"/>
      <c r="KX30" s="79"/>
      <c r="KY30" s="79"/>
      <c r="KZ30" s="79"/>
      <c r="LA30" s="79"/>
      <c r="LB30" s="79"/>
      <c r="LC30" s="96"/>
      <c r="LD30" s="93"/>
      <c r="LE30" s="94"/>
      <c r="LF30" s="99"/>
      <c r="LG30" s="75"/>
      <c r="LH30" s="93"/>
      <c r="LI30" s="79"/>
      <c r="LJ30" s="74"/>
      <c r="LK30" s="74"/>
      <c r="LL30" s="74"/>
      <c r="LM30" s="100"/>
      <c r="LN30" s="95"/>
      <c r="LO30" s="79"/>
      <c r="LP30" s="79"/>
      <c r="LQ30" s="79"/>
      <c r="LR30" s="96"/>
      <c r="LS30" s="93"/>
      <c r="LT30" s="79"/>
      <c r="LU30" s="79"/>
      <c r="LV30" s="79"/>
      <c r="LW30" s="79"/>
      <c r="LX30" s="79"/>
      <c r="LY30" s="79"/>
      <c r="LZ30" s="79"/>
      <c r="MA30" s="97"/>
      <c r="MB30" s="95"/>
      <c r="MC30" s="79"/>
      <c r="MD30" s="79"/>
      <c r="ME30" s="79"/>
      <c r="MF30" s="79"/>
      <c r="MG30" s="79"/>
      <c r="MH30" s="79"/>
      <c r="MI30" s="79"/>
      <c r="MJ30" s="79"/>
      <c r="MK30" s="79"/>
      <c r="ML30" s="79"/>
      <c r="MM30" s="79"/>
      <c r="MN30" s="98"/>
      <c r="MO30" s="98"/>
      <c r="MP30" s="96"/>
      <c r="MQ30" s="93"/>
      <c r="MR30" s="79"/>
      <c r="MS30" s="79"/>
      <c r="MT30" s="79"/>
      <c r="MU30" s="79"/>
      <c r="MV30" s="98"/>
      <c r="MW30" s="79"/>
      <c r="MX30" s="79"/>
      <c r="MY30" s="79"/>
      <c r="MZ30" s="79"/>
      <c r="NA30" s="79"/>
      <c r="NB30" s="79"/>
      <c r="NC30" s="79"/>
      <c r="ND30" s="96"/>
      <c r="NE30" s="96"/>
      <c r="NF30" s="96"/>
      <c r="NG30" s="96"/>
      <c r="NH30" s="93"/>
      <c r="NI30" s="79"/>
      <c r="NJ30" s="79"/>
      <c r="NK30" s="79"/>
      <c r="NL30" s="79"/>
      <c r="NM30" s="79"/>
      <c r="NN30" s="94"/>
      <c r="NO30" s="93"/>
      <c r="NP30" s="80"/>
      <c r="NQ30" s="124" t="s">
        <v>602</v>
      </c>
      <c r="NR30" s="102" t="s">
        <v>610</v>
      </c>
      <c r="NS30" s="102"/>
      <c r="NT30" s="102"/>
      <c r="NU30" s="102"/>
      <c r="NV30" s="104">
        <v>43720</v>
      </c>
      <c r="NW30" s="102" t="s">
        <v>525</v>
      </c>
      <c r="NX30" s="105" t="s">
        <v>611</v>
      </c>
      <c r="NY30" s="129" t="s">
        <v>601</v>
      </c>
      <c r="NZ30" s="105" t="s">
        <v>611</v>
      </c>
      <c r="OA30" s="107"/>
      <c r="OB30" s="107"/>
      <c r="OC30" s="107"/>
      <c r="OD30" s="108">
        <f t="shared" si="46"/>
        <v>72</v>
      </c>
      <c r="OE30" s="109">
        <v>7</v>
      </c>
      <c r="OF30" s="110">
        <f t="shared" si="47"/>
        <v>20</v>
      </c>
      <c r="OG30" s="109">
        <v>7</v>
      </c>
      <c r="OH30" s="111">
        <f>ROUND(AVERAGEIF($ES$9:$ES$497,$ES30,EV$9:EV$497),0)</f>
        <v>79</v>
      </c>
      <c r="OI30" s="112">
        <f>ROUND(AVERAGEIF($ES$9:$ES$497,$ES30,EW$9:EW$497),0)</f>
        <v>32</v>
      </c>
      <c r="OJ30" s="112">
        <f>ROUND(AVERAGEIF($ES$9:$ES$497,$ES30,EX$9:EX$497),0)</f>
        <v>45</v>
      </c>
      <c r="OK30" s="112">
        <f>ROUND(AVERAGEIF($ES$9:$ES$497,$ES30,EY$9:EY$497),0)</f>
        <v>53</v>
      </c>
      <c r="OL30" s="112">
        <f>ROUND(AVERAGEIF($ES$9:$ES$497,$ES30,EZ$9:EZ$497),0)</f>
        <v>20</v>
      </c>
      <c r="OM30" s="112">
        <f>ROUND(AVERAGEIF($ES$9:$ES$497,$ES30,FA$9:FA$497),0)</f>
        <v>18</v>
      </c>
      <c r="ON30" s="112">
        <f>ROUND(AVERAGEIF($ES$9:$ES$497,$ES30,FB$9:FB$497),0)</f>
        <v>23</v>
      </c>
      <c r="OO30" s="112">
        <f>ROUND(AVERAGEIF($ES$9:$ES$497,$ES30,FC$9:FC$497),0)</f>
        <v>23</v>
      </c>
      <c r="OP30" s="112">
        <f>ROUND(AVERAGEIF($ES$9:$ES$497,$ES30,FD$9:FD$497),0)</f>
        <v>64</v>
      </c>
      <c r="OQ30" s="113">
        <f>ROUND(AVERAGEIF($ES$9:$ES$497,$ES30,FE$9:FE$497),0)</f>
        <v>68</v>
      </c>
      <c r="OR30" s="114">
        <f>ROUND(EV30/MAX(EV$9:EV$497)*100,0)</f>
        <v>10</v>
      </c>
      <c r="OS30" s="115">
        <f>ROUND(EW30/MAX(EW$9:EW$497)*100,0)</f>
        <v>6</v>
      </c>
      <c r="OT30" s="115">
        <f>ROUND(EX30/MAX(EX$9:EX$497)*100,0)</f>
        <v>8</v>
      </c>
      <c r="OU30" s="115">
        <f>ROUND(EY30/MAX(EY$9:EY$497)*100,0)</f>
        <v>6</v>
      </c>
      <c r="OV30" s="115">
        <f>ROUND(EZ30/MAX(EZ$9:EZ$497)*100,0)</f>
        <v>2</v>
      </c>
      <c r="OW30" s="115">
        <f>ROUND(FA30/MAX(FA$9:FA$497)*100,0)</f>
        <v>2</v>
      </c>
      <c r="OX30" s="115">
        <f>ROUND(FB30/MAX(FB$9:FB$497)*100,0)</f>
        <v>3</v>
      </c>
      <c r="OY30" s="116">
        <f>ROUND(FC30/MAX(FC$9:FC$497)*100,0)</f>
        <v>2</v>
      </c>
      <c r="OZ30" s="115">
        <f>ROUND(FD30/MAX(FD$9:FD$497)*100,0)</f>
        <v>8</v>
      </c>
      <c r="PA30" s="117">
        <f>ROUND(FE30/MAX(FE$9:FE$497)*100,0)</f>
        <v>5</v>
      </c>
      <c r="PB30" s="118">
        <f t="shared" si="48"/>
        <v>70</v>
      </c>
      <c r="PC30" s="115">
        <f t="shared" si="49"/>
        <v>52</v>
      </c>
      <c r="PD30" s="115">
        <f t="shared" si="50"/>
        <v>76</v>
      </c>
      <c r="PE30" s="115">
        <f t="shared" si="51"/>
        <v>74</v>
      </c>
      <c r="PF30" s="115">
        <f t="shared" si="52"/>
        <v>67</v>
      </c>
      <c r="PG30" s="119">
        <f t="shared" si="53"/>
        <v>53</v>
      </c>
      <c r="PH30" s="118">
        <f>ROUND(PB30/MAX(PB$9:PB$497)*100,0)</f>
        <v>8</v>
      </c>
      <c r="PI30" s="115">
        <f>ROUND(PC30/MAX(PC$9:PC$497)*100,0)</f>
        <v>6</v>
      </c>
      <c r="PJ30" s="115">
        <f>ROUND(PD30/MAX(PD$9:PD$497)*100,0)</f>
        <v>8</v>
      </c>
      <c r="PK30" s="115">
        <f>ROUND(PE30/MAX(PE$9:PE$497)*100,0)</f>
        <v>7</v>
      </c>
      <c r="PL30" s="115">
        <f>ROUND(PF30/MAX(PF$9:PF$497)*100,0)</f>
        <v>9</v>
      </c>
      <c r="PM30" s="119">
        <f>ROUND(PG30/MAX(PG$9:PG$497)*100,0)</f>
        <v>8</v>
      </c>
      <c r="PN30" s="118">
        <f>RANK(PH30,PH$9:PH$497,0)</f>
        <v>421</v>
      </c>
      <c r="PO30" s="115">
        <f>RANK(PI30,PI$9:PI$497,0)</f>
        <v>426</v>
      </c>
      <c r="PP30" s="115">
        <f>RANK(PJ30,PJ$9:PJ$497,0)</f>
        <v>424</v>
      </c>
      <c r="PQ30" s="115">
        <f>RANK(PK30,PK$9:PK$497,0)</f>
        <v>424</v>
      </c>
      <c r="PR30" s="115">
        <f>RANK(PL30,PL$9:PL$497,0)</f>
        <v>419</v>
      </c>
      <c r="PS30" s="119">
        <f>RANK(PM30,PM$9:PM$497,0)</f>
        <v>422</v>
      </c>
      <c r="PT30" s="120">
        <f>ROUND(FZ30/MAX(FZ$9:FZ$497)*100,0)</f>
        <v>66</v>
      </c>
      <c r="PU30" s="115">
        <f>ROUND(GA30/MAX(GA$9:GA$497)*100,0)</f>
        <v>26</v>
      </c>
      <c r="PV30" s="115">
        <f>ROUND(GB30/MAX(GB$9:GB$497)*100,0)</f>
        <v>44</v>
      </c>
      <c r="PW30" s="115">
        <f>ROUND(GC30/MAX(GC$9:GC$497)*100,0)</f>
        <v>48</v>
      </c>
      <c r="PX30" s="115">
        <f>ROUND(GD30/MAX(GD$9:GD$497)*100,0)</f>
        <v>11</v>
      </c>
      <c r="PY30" s="115">
        <f>ROUND(GE30/MAX(GE$9:GE$497)*100,0)</f>
        <v>8</v>
      </c>
      <c r="PZ30" s="115">
        <f>ROUND(GF30/MAX(GF$9:GF$497)*100,0)</f>
        <v>13</v>
      </c>
      <c r="QA30" s="116">
        <f>ROUND(GG30/MAX(GG$9:GG$497)*100,0)</f>
        <v>11</v>
      </c>
      <c r="QB30" s="115">
        <f>ROUND(GH30/MAX(GH$9:GH$497)*100,0)</f>
        <v>36</v>
      </c>
      <c r="QC30" s="121">
        <f>ROUND(GI30/MAX(GI$9:GI$497)*100,0)</f>
        <v>26</v>
      </c>
      <c r="QD30" s="120">
        <f>ROUND(AVERAGEIF($ES$9:$ES$497,$ES30,PT$9:PT$497),0)</f>
        <v>62</v>
      </c>
      <c r="QE30" s="120">
        <f>ROUND(AVERAGEIF($ES$9:$ES$497,$ES30,PU$9:PU$497),0)</f>
        <v>26</v>
      </c>
      <c r="QF30" s="120">
        <f>ROUND(AVERAGEIF($ES$9:$ES$497,$ES30,PV$9:PV$497),0)</f>
        <v>48</v>
      </c>
      <c r="QG30" s="120">
        <f>ROUND(AVERAGEIF($ES$9:$ES$497,$ES30,PW$9:PW$497),0)</f>
        <v>58</v>
      </c>
      <c r="QH30" s="120">
        <f>ROUND(AVERAGEIF($ES$9:$ES$497,$ES30,PX$9:PX$497),0)</f>
        <v>15</v>
      </c>
      <c r="QI30" s="120">
        <f>ROUND(AVERAGEIF($ES$9:$ES$497,$ES30,PY$9:PY$497),0)</f>
        <v>14</v>
      </c>
      <c r="QJ30" s="120">
        <f>ROUND(AVERAGEIF($ES$9:$ES$497,$ES30,PZ$9:PZ$497),0)</f>
        <v>14</v>
      </c>
      <c r="QK30" s="120">
        <f>ROUND(AVERAGEIF($ES$9:$ES$497,$ES30,QA$9:QA$497),0)</f>
        <v>15</v>
      </c>
      <c r="QL30" s="120">
        <f>ROUND(AVERAGEIF($ES$9:$ES$497,$ES30,QB$9:QB$497),0)</f>
        <v>41</v>
      </c>
      <c r="QM30" s="120">
        <f>ROUND(AVERAGEIF($ES$9:$ES$497,$ES30,QC$9:QC$497),0)</f>
        <v>30</v>
      </c>
      <c r="QN30" s="114">
        <f t="shared" si="69"/>
        <v>445</v>
      </c>
      <c r="QO30" s="115">
        <f t="shared" si="70"/>
        <v>313</v>
      </c>
      <c r="QP30" s="115">
        <f t="shared" si="71"/>
        <v>489</v>
      </c>
      <c r="QQ30" s="115">
        <f t="shared" si="72"/>
        <v>478</v>
      </c>
      <c r="QR30" s="115">
        <f t="shared" si="73"/>
        <v>537</v>
      </c>
      <c r="QS30" s="119">
        <f t="shared" si="74"/>
        <v>325</v>
      </c>
      <c r="QT30" s="114">
        <f>ROUND((QN30-MIN(QN$9:QN$497))/(MAX(QN$9:QN$497)-MIN(QN$9:QN$497))*100,0)</f>
        <v>34</v>
      </c>
      <c r="QU30" s="115">
        <f>ROUND((QO30-MIN(QO$9:QO$497))/(MAX(QO$9:QO$497)-MIN(QO$9:QO$497))*100,0)</f>
        <v>15</v>
      </c>
      <c r="QV30" s="115">
        <f>ROUND((QP30-MIN(QP$9:QP$497))/(MAX(QP$9:QP$497)-MIN(QP$9:QP$497))*100,0)</f>
        <v>20</v>
      </c>
      <c r="QW30" s="115">
        <f>ROUND((QQ30-MIN(QQ$9:QQ$497))/(MAX(QQ$9:QQ$497)-MIN(QQ$9:QQ$497))*100,0)</f>
        <v>24</v>
      </c>
      <c r="QX30" s="115">
        <f>ROUND((QR30-MIN(QR$9:QR$497))/(MAX(QR$9:QR$497)-MIN(QR$9:QR$497))*100,0)</f>
        <v>51</v>
      </c>
      <c r="QY30" s="115">
        <f>ROUND((QS30-MIN(QS$9:QS$497))/(MAX(QS$9:QS$497)-MIN(QS$9:QS$497))*100,0)</f>
        <v>31</v>
      </c>
      <c r="QZ30" s="114">
        <f>RANK(QN30,QN$9:QN$497,0)</f>
        <v>268</v>
      </c>
      <c r="RA30" s="115">
        <f>RANK(QO30,QO$9:QO$497,0)</f>
        <v>355</v>
      </c>
      <c r="RB30" s="115">
        <f>RANK(QP30,QP$9:QP$497,0)</f>
        <v>335</v>
      </c>
      <c r="RC30" s="115">
        <f>RANK(QQ30,QQ$9:QQ$497,0)</f>
        <v>340</v>
      </c>
      <c r="RD30" s="115">
        <f>RANK(QR30,QR$9:QR$497,0)</f>
        <v>169</v>
      </c>
      <c r="RE30" s="115">
        <f>RANK(QS30,QS$9:QS$497,0)</f>
        <v>288</v>
      </c>
      <c r="RF30" s="122"/>
      <c r="RG30" s="115">
        <f>($RH$3*(IH30+IJ30)*100*100/MAX(EX$9:EX$497)*$RO$3) +($RH$3*(II30+IJ30)*100*100/MAX(EX$9:EX$497)*$RO$4) + ($RH$3*IK30*100*100/MAX(EX$9:EX$497)*0.098)</f>
        <v>0</v>
      </c>
      <c r="RH30" s="115">
        <f>($RH$4*IL30*100*100/MAX(EZ$9:EZ$497))*$RQ$3</f>
        <v>0</v>
      </c>
      <c r="RI30" s="115">
        <f>($RH$3*IM30*100*100/MAX(EY$9:EY$497))*$RQ$4</f>
        <v>0</v>
      </c>
      <c r="RJ30" s="115">
        <f>($RH$3*IN30*100*100/MAX(EX$9:EX$497))</f>
        <v>0</v>
      </c>
      <c r="RK30" s="115">
        <f>($RH$4*IO30*100*100/MAX(EZ$9:EZ$497))*$RQ$3</f>
        <v>0</v>
      </c>
      <c r="RL30" s="115">
        <f>(($RL$4*IP30*100*((100/MAX(EX$9:EX$497)+100/MAX(EZ$9:EZ$497))/2))+($RL$4*IQ30*100*((100/MAX(EX$9:EX$497)+100/MAX(EZ$9:EZ$497))/2))+($RL$4*IR30*100*((100/MAX(EX$9:EX$497)+100/MAX(EZ$9:EZ$497))/2))+($RL$4*IS30*100*((100/MAX(EX$9:EX$497)+100/MAX(EZ$9:EZ$497))/2))+($RL$4*IT30*100*((100/MAX(EX$9:EX$497)+100/MAX(EZ$9:EZ$497))/2))+($RL$4*IU30*100*((100/MAX(EX$9:EX$497)+100/MAX(EZ$9:EZ$497))/2))+($RL$4*IV30*100*((100/MAX(EX$9:EX$497)+100/MAX(EZ$9:EZ$497))/2))+($RL$4*IW30*100*((100/MAX(EX$9:EX$497)+100/MAX(EZ$9:EZ$497))/2)))*$RS$3</f>
        <v>0</v>
      </c>
      <c r="RM30" s="115">
        <f>(($RH$3*IX30*100*100/MAX(EX$9:EX$497))+($RH$3*IY30*100*100/MAX(EX$9:EX$497))+($RH$3*IZ30*100*100/MAX(EX$9:EX$497))+($RH$3*JA30*100*100/MAX(EX$9:EX$497))+($RH$3*JB30*100*100/MAX(EX$9:EX$497))+($RH$3*JC30*100*100/MAX(EX$9:EX$497))+($RH$3*JD30*100*100/MAX(EX$9:EX$497))+($RH$3*JE30*100*100/MAX(EX$9:EX$497)))*$RS$4</f>
        <v>0</v>
      </c>
      <c r="RN30" s="115">
        <f>(($RH$4*JF30*100*100/MAX(EZ$9:EZ$497)) + ($RH$4*JG30*100*100/MAX(EZ$9:EZ$497)) + ($RH$4*JH30*100*100/MAX(EZ$9:EZ$497)) + ($RH$4*JI30*100*100/MAX(EZ$9:EZ$497)) + ($RH$4*JJ30*100*100/MAX(EZ$9:EZ$497)) + ($RH$4*JK30*100*100/MAX(EZ$9:EZ$497)) + ($RH$4*JL30*100*100/MAX(EZ$9:EZ$497)) + ($RH$4*JM30*100*100/MAX(EZ$9:EZ$497)))*$RU$3</f>
        <v>0</v>
      </c>
      <c r="RO30" s="115">
        <f>(($RL$4*JN30*100*((100/MAX(EX$9:EX$497)+100/MAX(EZ$9:EZ$497))/2))+($RL$4*JO30*100*((100/MAX(EX$9:EX$497)+100/MAX(EZ$9:EZ$497))/2))+($RL$4*JP30*100*((100/MAX(EX$9:EX$497)+100/MAX(EZ$9:EZ$497))/2))+($RL$4*JQ30*100*((100/MAX(EX$9:EX$497)+100/MAX(EZ$9:EZ$497))/2))+($RL$4*JR30*100*((100/MAX(EX$9:EX$497)+100/MAX(EZ$9:EZ$497))/2))+($RL$4*JS30*100*((100/MAX(EX$9:EX$497)+100/MAX(EZ$9:EZ$497))/2))+($RL$4*JT30*100*((100/MAX(EX$9:EX$497)+100/MAX(EZ$9:EZ$497))/2))+($RL$4*JU30*100*((100/MAX(EX$9:EX$497)+100/MAX(EZ$9:EZ$497))/2))+($RL$4*JV30*100*((100/MAX(EX$9:EX$497)+100/MAX(EZ$9:EZ$497))/2))+($RL$4*JW30*100*((100/MAX(EX$9:EX$497)+100/MAX(EZ$9:EZ$497))/2))+($RL$4*JX30*100*((100/MAX(EX$9:EX$497)+100/MAX(EZ$9:EZ$497))/2))+($RL$4*JY30*100*((100/MAX(EX$9:EX$497)+100/MAX(EZ$9:EZ$497))/2))+($RL$4*JZ30*100*((100/MAX(EX$9:EX$497)+100/MAX(EZ$9:EZ$497))/2)))*$RW$3/2</f>
        <v>0</v>
      </c>
      <c r="RP30" s="119">
        <f>($RJ$3*KA30*100*100/MAX(FA$9:FA$497)) + ($RJ$3*KB30*100*100/MAX(FA$9:FA$497)/2) + ($RJ$3*KC30*100*100/MAX(FA$9:FA$497)/2) + ($RJ$3*KD30*100*100/MAX(FA$9:FA$497)/4) + ($RJ$3*KE30*100*100/MAX(FA$9:FA$497)/4)</f>
        <v>0</v>
      </c>
      <c r="RQ30" s="118">
        <f>($RL$4*KF30*100*((100/MAX(EX$9:EX$497)+100/MAX(EZ$9:EZ$497)))) * ($RO$3/2) + (($RL$4*KG30*100*((100/MAX(EX$9:EX$497)+100/MAX(EZ$9:EZ$497))))+($RL$4*KH30*100*((100/MAX(EX$9:EX$497)+100/MAX(EZ$9:EZ$497))))+($RL$4*KI30*100*((100/MAX(EX$9:EX$497)+100/MAX(EZ$9:EZ$497))))+($RL$4*KJ30*100*((100/MAX(EX$9:EX$497)+100/MAX(EZ$9:EZ$497))))+($RL$4*KK30*100*((100/MAX(EX$9:EX$497)+100/MAX(EZ$9:EZ$497))))+($RL$4*KL30*100*((100/MAX(EX$9:EX$497)+100/MAX(EZ$9:EZ$497))))+($RL$4*KM30*100*((100/MAX(EX$9:EX$497)+100/MAX(EZ$9:EZ$497))))+($RL$4*KN30*100*((100/MAX(EX$9:EX$497)+100/MAX(EZ$9:EZ$497))))+($RL$4*KO30*100*((100/MAX(EX$9:EX$497)+100/MAX(EZ$9:EZ$497))))+($RL$4*KP30*100*((100/MAX(EX$9:EX$497)+100/MAX(EZ$9:EZ$497))))+($RL$4*KQ30*100*((100/MAX(EX$9:EX$497)+100/MAX(EZ$9:EZ$497))))+($RL$4*KR30*100*((100/MAX(EX$9:EX$497)+100/MAX(EZ$9:EZ$497))))+($RL$4*KS30*100*((100/MAX(EX$9:EX$497)+100/MAX(EZ$9:EZ$497))))+($RL$4*KV30*100*((100/MAX(EX$9:EX$497)+100/MAX(EZ$9:EZ$497))))) * (($RO$3+$RO$4)/6)</f>
        <v>0</v>
      </c>
      <c r="RR30" s="115">
        <f>(($RL$4*KW30*100*((100/MAX(EX$9:EX$497)+100/MAX(EZ$9:EZ$497))))) * ($RO$3/2) + (($RL$4*KX30*100*((100/MAX(EX$9:EX$497)+100/MAX(EZ$9:EZ$497))))+($RL$4*KY30*100*((100/MAX(EX$9:EX$497)+100/MAX(EZ$9:EZ$497))))+($RL$4*KZ30*100*((100/MAX(EX$9:EX$497)+100/MAX(EZ$9:EZ$497))))+($RL$4*LA30*100*((100/MAX(EX$9:EX$497)+100/MAX(EZ$9:EZ$497))))+($RL$4*LB30*100*((100/MAX(EX$9:EX$497)+100/MAX(EZ$9:EZ$497))))+($RL$4*LC30*100*((100/MAX(EX$9:EX$497)+100/MAX(EZ$9:EZ$497))))) * (($RO$3+$RO$4)/6)</f>
        <v>0</v>
      </c>
      <c r="RS30" s="119">
        <f>(($RL$4*LD30*100*((100/MAX(EX$9:EX$497)+100/MAX(EZ$9:EZ$497))))+($RL$4*LE30*100*((100/MAX(EX$9:EX$497)+100/MAX(EZ$9:EZ$497))))) * (($RO$3+$RO$4)/6)</f>
        <v>0</v>
      </c>
      <c r="RT30" s="118">
        <f>($RJ$4*LH30*100*(100/MAX(EV$9:EV$497)))+($RJ$4*LI30*100*(100/MAX(EV$9:EV$497)))</f>
        <v>0</v>
      </c>
      <c r="RU30" s="119">
        <f>($RJ$4*LJ30*(100/MAX(EV$9:EV$497)))/2 + ($RL$3*LK30*(100/MAX(EW$9:EW$497))) + ($RJ$4*LL30*(100/MAX(EV$9:EV$497)))/4 + ($RL$3*LM30*(100/MAX(EW$9:EW$497)))</f>
        <v>0</v>
      </c>
      <c r="RV30" s="118">
        <f>($RJ$4*LN30*100*100/MAX(EV$9:EV$497)/2)+($RJ$4*LO30*100*100/MAX(EV$9:EV$497)/2)+($RJ$4*LP30*100*100/MAX(EV$9:EV$497))+($RJ$4*LQ30*100*100/MAX(EV$9:EV$497))+($RJ$4*LR30*100*100/MAX(EV$9:EV$497))</f>
        <v>0</v>
      </c>
      <c r="RW30" s="115">
        <f>($RJ$4*LS30*100*100/MAX(EV$9:EV$497)) + (($RJ$4*LT30*100*100/MAX(EV$9:EV$497))+($RJ$4*LU30*100*100/MAX(EV$9:EV$497))+($RJ$4*LV30*100*100/MAX(EV$9:EV$497))+($RJ$4*LW30*100*100/MAX(EV$9:EV$497))+($RJ$4*LX30*100*100/MAX(EV$9:EV$497))+($RJ$4*LY30*100*100/MAX(EV$9:EV$497))+($RJ$4*LZ30*100*100/MAX(EV$9:EV$497))+($RJ$4*MA30*100*100/MAX(EV$9:EV$497)))/2</f>
        <v>0</v>
      </c>
      <c r="RX30" s="119">
        <f>($RJ$4*MB30*100*100/MAX(EV$9:EV$497))+($RJ$4*MC30*100*100/MAX(EV$9:EV$497))+($RJ$4*MD30*100*100/MAX(EV$9:EV$497))+($RJ$4*ME30*100*100/MAX(EV$9:EV$497))+($RJ$4*MF30*100*100/MAX(EV$9:EV$497))+($RJ$4*MG30*100*100/MAX(EV$9:EV$497))+($RJ$4*MH30*100*100/MAX(EV$9:EV$497))+($RJ$4*MI30*100*100/MAX(EV$9:EV$497))+($RJ$4*MJ30*100*100/MAX(EV$9:EV$497))+($RJ$4*MK30*100*100/MAX(EV$9:EV$497))+($RJ$4*ML30*100*100/MAX(EV$9:EV$497))+($RJ$4*MM30*100*100/MAX(EV$9:EV$497))+($RJ$4*MN30*100*100/MAX(EV$9:EV$497))</f>
        <v>0</v>
      </c>
      <c r="RY30" s="118">
        <f>($RJ$4*MQ30*100*100/MAX(EV$9:EV$497))/2 + (($RJ$4*MR30*100*100/MAX(EV$9:EV$497))+($RJ$4*MS30*100*100/MAX(EV$9:EV$497))+($RJ$4*MT30*100*100/MAX(EV$9:EV$497))+($RJ$4*MU30*100*100/MAX(EV$9:EV$497))+($RJ$4*MV30*100*100/MAX(EV$9:EV$497))+($RJ$4*MW30*100*100/MAX(EV$9:EV$497))+($RJ$4*MX30*100*100/MAX(EV$9:EV$497))+($RJ$4*MY30*100*100/MAX(EV$9:EV$497))+($RJ$4*MZ30*100*100/MAX(EV$9:EV$497))+($RJ$4*NA30*100*100/MAX(EV$9:EV$497))+($RJ$4*NB30*100*100/MAX(EV$9:EV$497))+($RJ$4*NC30*100*100/MAX(EV$9:EV$497))+($RJ$4*ND30*100*100/MAX(EV$9:EV$497))+($RJ$4*NG30*100*100/MAX(EV$9:EV$497)))/4</f>
        <v>0</v>
      </c>
      <c r="RZ30" s="115">
        <f>($RJ$4*NH30*100*100/MAX(EV$9:EV$497))/2 + (($RJ$4*NI30*100*100/MAX(EV$9:EV$497))+($RJ$4*NJ30*100*100/MAX(EV$9:EV$497))+($RJ$4*NK30*100*100/MAX(EV$9:EV$497))+($RJ$4*NL30*100*100/MAX(EV$9:EV$497))+($RJ$4*NM30*100*100/MAX(EV$9:EV$497))+($RJ$4*NN30*100*100/MAX(EV$9:EV$497)))/4</f>
        <v>0</v>
      </c>
      <c r="SA30" s="117">
        <f>(($RJ$4*NO30*100*100/MAX(EV$9:EV$497))+($RJ$4*NP30*100*100/MAX(EV$9:EV$497)))/4</f>
        <v>0</v>
      </c>
      <c r="SB30" s="118">
        <f t="shared" si="54"/>
        <v>0</v>
      </c>
      <c r="SC30" s="115">
        <f t="shared" si="55"/>
        <v>0</v>
      </c>
      <c r="SD30" s="115">
        <f t="shared" si="56"/>
        <v>0</v>
      </c>
      <c r="SE30" s="115">
        <f t="shared" si="57"/>
        <v>0</v>
      </c>
      <c r="SF30" s="115">
        <f t="shared" si="58"/>
        <v>0</v>
      </c>
      <c r="SG30" s="115">
        <f t="shared" si="59"/>
        <v>0</v>
      </c>
      <c r="SH30" s="115">
        <f>ROUND(SB30/MAX(SB$9:SB$497)*100,0)</f>
        <v>0</v>
      </c>
      <c r="SI30" s="115">
        <f>ROUND(SC30/MAX(SC$9:SC$497)*100,0)</f>
        <v>0</v>
      </c>
      <c r="SJ30" s="115">
        <f>ROUND(SD30/MAX(SD$9:SD$497)*100,0)</f>
        <v>0</v>
      </c>
      <c r="SK30" s="115">
        <f>ROUND(SE30/MAX(SE$9:SE$497)*100,0)</f>
        <v>0</v>
      </c>
      <c r="SL30" s="115">
        <f>ROUND(SF30/MAX(SF$9:SF$497)*100,0)</f>
        <v>0</v>
      </c>
      <c r="SM30" s="121">
        <f>ROUND(SG30/MAX(SG$9:SG$497)*100,0)</f>
        <v>0</v>
      </c>
      <c r="SN30" s="115">
        <f>ROUND(AVERAGEIF($ES$9:$ES$497,$ES30,SH$9:SH$497),0)</f>
        <v>26</v>
      </c>
      <c r="SO30" s="115">
        <f>ROUND(AVERAGEIF($ES$9:$ES$497,$ES30,SI$9:SI$497),0)</f>
        <v>23</v>
      </c>
      <c r="SP30" s="115">
        <f>ROUND(AVERAGEIF($ES$9:$ES$497,$ES30,SJ$9:SJ$497),0)</f>
        <v>4</v>
      </c>
      <c r="SQ30" s="115">
        <f>ROUND(AVERAGEIF($ES$9:$ES$497,$ES30,SK$9:SK$497),0)</f>
        <v>20</v>
      </c>
      <c r="SR30" s="115">
        <f>ROUND(AVERAGEIF($ES$9:$ES$497,$ES30,SL$9:SL$497),0)</f>
        <v>7</v>
      </c>
      <c r="SS30" s="121">
        <f>ROUND(AVERAGEIF($ES$9:$ES$497,$ES30,SM$9:SM$497),0)</f>
        <v>6</v>
      </c>
      <c r="ST30" s="114">
        <f>RANK(SB30,SB$9:SB$497,0)</f>
        <v>323</v>
      </c>
      <c r="SU30" s="115">
        <f>RANK(SC30,SC$9:SC$497,0)</f>
        <v>320</v>
      </c>
      <c r="SV30" s="115">
        <f>RANK(SD30,SD$9:SD$497,0)</f>
        <v>320</v>
      </c>
      <c r="SW30" s="115">
        <f>RANK(SE30,SE$9:SE$497,0)</f>
        <v>320</v>
      </c>
      <c r="SX30" s="115">
        <f>RANK(SF30,SF$9:SF$497,0)</f>
        <v>317</v>
      </c>
      <c r="SY30" s="115">
        <f>RANK(SG30,SG$9:SG$497,0)</f>
        <v>308</v>
      </c>
      <c r="SZ30" s="115">
        <f>COUNTIFS(SB$9:SB$497,"&gt;"&amp;SB30,$ES$9:$ES$497,$ES30)+1</f>
        <v>73</v>
      </c>
      <c r="TA30" s="115">
        <f>COUNTIFS(SC$9:SC$497,"&gt;"&amp;SC30,$ES$9:$ES$497,$ES30)+1</f>
        <v>73</v>
      </c>
      <c r="TB30" s="115">
        <f>COUNTIFS(SD$9:SD$497,"&gt;"&amp;SD30,$ES$9:$ES$497,$ES30)+1</f>
        <v>71</v>
      </c>
      <c r="TC30" s="115">
        <f>COUNTIFS(SE$9:SE$497,"&gt;"&amp;SE30,$ES$9:$ES$497,$ES30)+1</f>
        <v>73</v>
      </c>
      <c r="TD30" s="115">
        <f>COUNTIFS(SF$9:SF$497,"&gt;"&amp;SF30,$ES$9:$ES$497,$ES30)+1</f>
        <v>71</v>
      </c>
      <c r="TE30" s="117">
        <f>COUNTIFS(SG$9:SG$497,"&gt;"&amp;SG30,$ES$9:$ES$497,$ES30)+1</f>
        <v>70</v>
      </c>
      <c r="TF30" s="118">
        <f t="shared" si="60"/>
        <v>9</v>
      </c>
      <c r="TG30" s="115">
        <f t="shared" si="61"/>
        <v>8</v>
      </c>
      <c r="TH30" s="115">
        <f t="shared" si="62"/>
        <v>6</v>
      </c>
      <c r="TI30" s="115">
        <f t="shared" si="63"/>
        <v>8</v>
      </c>
      <c r="TJ30" s="115">
        <f t="shared" si="64"/>
        <v>7</v>
      </c>
      <c r="TK30" s="115">
        <f t="shared" si="65"/>
        <v>9</v>
      </c>
      <c r="TL30" s="117">
        <f t="shared" si="66"/>
        <v>8</v>
      </c>
      <c r="TM30" s="118">
        <f>ROUND(TF30/MAX(TF$9:TF$497)*100,0)</f>
        <v>5</v>
      </c>
      <c r="TN30" s="115">
        <f>ROUND(TG30/MAX(TG$9:TG$497)*100,0)</f>
        <v>4</v>
      </c>
      <c r="TO30" s="115">
        <f>ROUND(TH30/MAX(TH$9:TH$497)*100,0)</f>
        <v>3</v>
      </c>
      <c r="TP30" s="115">
        <f>ROUND(TI30/MAX(TI$9:TI$497)*100,0)</f>
        <v>4</v>
      </c>
      <c r="TQ30" s="115">
        <f>ROUND(TJ30/MAX(TJ$9:TJ$497)*100,0)</f>
        <v>4</v>
      </c>
      <c r="TR30" s="115">
        <f>ROUND(TK30/MAX(TK$9:TK$497)*100,0)</f>
        <v>5</v>
      </c>
      <c r="TS30" s="119">
        <f>ROUND(TL30/MAX(TL$9:TL$497)*100,0)</f>
        <v>4</v>
      </c>
      <c r="TT30" s="120">
        <f>RANK(TM30,TM$9:TM$497,0)</f>
        <v>427</v>
      </c>
      <c r="TU30" s="115">
        <f>RANK(TN30,TN$9:TN$497,0)</f>
        <v>425</v>
      </c>
      <c r="TV30" s="115">
        <f>RANK(TO30,TO$9:TO$497,0)</f>
        <v>426</v>
      </c>
      <c r="TW30" s="115">
        <f>RANK(TP30,TP$9:TP$497,0)</f>
        <v>425</v>
      </c>
      <c r="TX30" s="115">
        <f>RANK(TQ30,TQ$9:TQ$497,0)</f>
        <v>424</v>
      </c>
      <c r="TY30" s="115">
        <f>RANK(TR30,TR$9:TR$497,0)</f>
        <v>420</v>
      </c>
      <c r="TZ30" s="121">
        <f>RANK(TS30,TS$9:TS$497,0)</f>
        <v>423</v>
      </c>
      <c r="UA30" s="123"/>
      <c r="UB30" s="7" t="s">
        <v>1</v>
      </c>
    </row>
    <row r="31" spans="1:548" x14ac:dyDescent="0.15">
      <c r="A31" s="183">
        <v>23</v>
      </c>
      <c r="B31" s="203" t="s">
        <v>610</v>
      </c>
      <c r="C31" s="63"/>
      <c r="D31" s="63"/>
      <c r="E31" s="64" t="s">
        <v>518</v>
      </c>
      <c r="F31" s="65">
        <v>15</v>
      </c>
      <c r="G31" s="65" t="s">
        <v>547</v>
      </c>
      <c r="H31" s="65" t="s">
        <v>539</v>
      </c>
      <c r="I31" s="66" t="s">
        <v>521</v>
      </c>
      <c r="J31" s="67" t="s">
        <v>521</v>
      </c>
      <c r="K31" s="67" t="s">
        <v>521</v>
      </c>
      <c r="L31" s="67" t="s">
        <v>521</v>
      </c>
      <c r="M31" s="67" t="s">
        <v>521</v>
      </c>
      <c r="N31" s="67" t="s">
        <v>521</v>
      </c>
      <c r="O31" s="67" t="s">
        <v>521</v>
      </c>
      <c r="P31" s="67" t="s">
        <v>521</v>
      </c>
      <c r="Q31" s="67" t="s">
        <v>521</v>
      </c>
      <c r="R31" s="68" t="s">
        <v>520</v>
      </c>
      <c r="S31" s="69" t="s">
        <v>520</v>
      </c>
      <c r="T31" s="67" t="s">
        <v>520</v>
      </c>
      <c r="U31" s="67" t="s">
        <v>520</v>
      </c>
      <c r="V31" s="67" t="s">
        <v>520</v>
      </c>
      <c r="W31" s="67" t="s">
        <v>521</v>
      </c>
      <c r="X31" s="67" t="s">
        <v>521</v>
      </c>
      <c r="Y31" s="67" t="s">
        <v>521</v>
      </c>
      <c r="Z31" s="67" t="s">
        <v>521</v>
      </c>
      <c r="AA31" s="67" t="s">
        <v>521</v>
      </c>
      <c r="AB31" s="68" t="s">
        <v>521</v>
      </c>
      <c r="AC31" s="69" t="s">
        <v>521</v>
      </c>
      <c r="AD31" s="67" t="s">
        <v>521</v>
      </c>
      <c r="AE31" s="67" t="s">
        <v>521</v>
      </c>
      <c r="AF31" s="67" t="s">
        <v>521</v>
      </c>
      <c r="AG31" s="67" t="s">
        <v>521</v>
      </c>
      <c r="AH31" s="67" t="s">
        <v>521</v>
      </c>
      <c r="AI31" s="67" t="s">
        <v>521</v>
      </c>
      <c r="AJ31" s="67" t="s">
        <v>521</v>
      </c>
      <c r="AK31" s="67" t="s">
        <v>521</v>
      </c>
      <c r="AL31" s="68" t="s">
        <v>521</v>
      </c>
      <c r="AM31" s="69" t="s">
        <v>521</v>
      </c>
      <c r="AN31" s="67" t="s">
        <v>521</v>
      </c>
      <c r="AO31" s="67" t="s">
        <v>521</v>
      </c>
      <c r="AP31" s="67" t="s">
        <v>521</v>
      </c>
      <c r="AQ31" s="67" t="s">
        <v>521</v>
      </c>
      <c r="AR31" s="67" t="s">
        <v>521</v>
      </c>
      <c r="AS31" s="67" t="s">
        <v>521</v>
      </c>
      <c r="AT31" s="67" t="s">
        <v>521</v>
      </c>
      <c r="AU31" s="67" t="s">
        <v>521</v>
      </c>
      <c r="AV31" s="68" t="s">
        <v>521</v>
      </c>
      <c r="AW31" s="69" t="s">
        <v>521</v>
      </c>
      <c r="AX31" s="67" t="s">
        <v>521</v>
      </c>
      <c r="AY31" s="67" t="s">
        <v>521</v>
      </c>
      <c r="AZ31" s="67" t="s">
        <v>521</v>
      </c>
      <c r="BA31" s="67" t="s">
        <v>521</v>
      </c>
      <c r="BB31" s="67" t="s">
        <v>521</v>
      </c>
      <c r="BC31" s="67" t="s">
        <v>521</v>
      </c>
      <c r="BD31" s="67" t="s">
        <v>521</v>
      </c>
      <c r="BE31" s="67" t="s">
        <v>521</v>
      </c>
      <c r="BF31" s="68" t="s">
        <v>521</v>
      </c>
      <c r="BG31" s="69" t="s">
        <v>521</v>
      </c>
      <c r="BH31" s="67" t="s">
        <v>521</v>
      </c>
      <c r="BI31" s="67" t="s">
        <v>521</v>
      </c>
      <c r="BJ31" s="67" t="s">
        <v>521</v>
      </c>
      <c r="BK31" s="67" t="s">
        <v>521</v>
      </c>
      <c r="BL31" s="67" t="s">
        <v>521</v>
      </c>
      <c r="BM31" s="67" t="s">
        <v>521</v>
      </c>
      <c r="BN31" s="67" t="s">
        <v>521</v>
      </c>
      <c r="BO31" s="67" t="s">
        <v>521</v>
      </c>
      <c r="BP31" s="68" t="s">
        <v>521</v>
      </c>
      <c r="BQ31" s="70" t="s">
        <v>521</v>
      </c>
      <c r="BR31" s="67" t="s">
        <v>521</v>
      </c>
      <c r="BS31" s="67" t="s">
        <v>521</v>
      </c>
      <c r="BT31" s="67" t="s">
        <v>521</v>
      </c>
      <c r="BU31" s="67" t="s">
        <v>521</v>
      </c>
      <c r="BV31" s="67" t="s">
        <v>521</v>
      </c>
      <c r="BW31" s="67" t="s">
        <v>521</v>
      </c>
      <c r="BX31" s="67" t="s">
        <v>521</v>
      </c>
      <c r="BY31" s="67" t="s">
        <v>521</v>
      </c>
      <c r="BZ31" s="68" t="s">
        <v>521</v>
      </c>
      <c r="CA31" s="69" t="s">
        <v>521</v>
      </c>
      <c r="CB31" s="67" t="s">
        <v>521</v>
      </c>
      <c r="CC31" s="67" t="s">
        <v>521</v>
      </c>
      <c r="CD31" s="67" t="s">
        <v>521</v>
      </c>
      <c r="CE31" s="67" t="s">
        <v>521</v>
      </c>
      <c r="CF31" s="67" t="s">
        <v>521</v>
      </c>
      <c r="CG31" s="67" t="s">
        <v>521</v>
      </c>
      <c r="CH31" s="67" t="s">
        <v>521</v>
      </c>
      <c r="CI31" s="67" t="s">
        <v>521</v>
      </c>
      <c r="CJ31" s="68" t="s">
        <v>521</v>
      </c>
      <c r="CK31" s="69" t="s">
        <v>521</v>
      </c>
      <c r="CL31" s="67" t="s">
        <v>521</v>
      </c>
      <c r="CM31" s="67" t="s">
        <v>521</v>
      </c>
      <c r="CN31" s="67" t="s">
        <v>521</v>
      </c>
      <c r="CO31" s="67" t="s">
        <v>521</v>
      </c>
      <c r="CP31" s="67" t="s">
        <v>521</v>
      </c>
      <c r="CQ31" s="67" t="s">
        <v>521</v>
      </c>
      <c r="CR31" s="67" t="s">
        <v>521</v>
      </c>
      <c r="CS31" s="67" t="s">
        <v>521</v>
      </c>
      <c r="CT31" s="68" t="s">
        <v>521</v>
      </c>
      <c r="CU31" s="69" t="s">
        <v>521</v>
      </c>
      <c r="CV31" s="67" t="s">
        <v>521</v>
      </c>
      <c r="CW31" s="67" t="s">
        <v>521</v>
      </c>
      <c r="CX31" s="67" t="s">
        <v>521</v>
      </c>
      <c r="CY31" s="67" t="s">
        <v>521</v>
      </c>
      <c r="CZ31" s="67" t="s">
        <v>521</v>
      </c>
      <c r="DA31" s="67" t="s">
        <v>521</v>
      </c>
      <c r="DB31" s="67" t="s">
        <v>521</v>
      </c>
      <c r="DC31" s="67" t="s">
        <v>521</v>
      </c>
      <c r="DD31" s="68" t="s">
        <v>521</v>
      </c>
      <c r="DE31" s="69" t="s">
        <v>521</v>
      </c>
      <c r="DF31" s="71" t="s">
        <v>521</v>
      </c>
      <c r="DG31" s="67" t="s">
        <v>521</v>
      </c>
      <c r="DH31" s="67" t="s">
        <v>521</v>
      </c>
      <c r="DI31" s="67" t="s">
        <v>521</v>
      </c>
      <c r="DJ31" s="67" t="s">
        <v>521</v>
      </c>
      <c r="DK31" s="67" t="s">
        <v>521</v>
      </c>
      <c r="DL31" s="67" t="s">
        <v>521</v>
      </c>
      <c r="DM31" s="67" t="s">
        <v>521</v>
      </c>
      <c r="DN31" s="68" t="s">
        <v>521</v>
      </c>
      <c r="DO31" s="70" t="s">
        <v>521</v>
      </c>
      <c r="DP31" s="71" t="s">
        <v>521</v>
      </c>
      <c r="DQ31" s="67" t="s">
        <v>521</v>
      </c>
      <c r="DR31" s="67" t="s">
        <v>521</v>
      </c>
      <c r="DS31" s="67" t="s">
        <v>521</v>
      </c>
      <c r="DT31" s="67" t="s">
        <v>521</v>
      </c>
      <c r="DU31" s="67" t="s">
        <v>521</v>
      </c>
      <c r="DV31" s="67" t="s">
        <v>521</v>
      </c>
      <c r="DW31" s="67" t="s">
        <v>521</v>
      </c>
      <c r="DX31" s="72" t="s">
        <v>521</v>
      </c>
      <c r="DY31" s="73" t="s">
        <v>522</v>
      </c>
      <c r="DZ31" s="74">
        <v>2</v>
      </c>
      <c r="EA31" s="74">
        <v>3</v>
      </c>
      <c r="EB31" s="74">
        <v>3</v>
      </c>
      <c r="EC31" s="75">
        <v>4</v>
      </c>
      <c r="ED31" s="76" t="s">
        <v>522</v>
      </c>
      <c r="EE31" s="74">
        <f t="shared" si="16"/>
        <v>2</v>
      </c>
      <c r="EF31" s="74">
        <f t="shared" si="17"/>
        <v>6</v>
      </c>
      <c r="EG31" s="74">
        <f t="shared" si="18"/>
        <v>18</v>
      </c>
      <c r="EH31" s="77">
        <f t="shared" si="19"/>
        <v>72</v>
      </c>
      <c r="EI31" s="73">
        <v>50</v>
      </c>
      <c r="EJ31" s="74">
        <v>70</v>
      </c>
      <c r="EK31" s="74">
        <v>130</v>
      </c>
      <c r="EL31" s="74">
        <v>210</v>
      </c>
      <c r="EM31" s="75">
        <v>630</v>
      </c>
      <c r="EN31" s="78">
        <v>1</v>
      </c>
      <c r="EO31" s="79">
        <f t="shared" si="20"/>
        <v>0.7</v>
      </c>
      <c r="EP31" s="79">
        <f t="shared" si="21"/>
        <v>0.43333333333333335</v>
      </c>
      <c r="EQ31" s="79">
        <f t="shared" si="22"/>
        <v>0.23333333333333331</v>
      </c>
      <c r="ER31" s="80">
        <f t="shared" si="23"/>
        <v>0.17499999999999999</v>
      </c>
      <c r="ES31" s="128" t="s">
        <v>543</v>
      </c>
      <c r="ET31" s="82" t="s">
        <v>117</v>
      </c>
      <c r="EU31" s="83">
        <v>4</v>
      </c>
      <c r="EV31" s="73">
        <v>15</v>
      </c>
      <c r="EW31" s="74">
        <v>19</v>
      </c>
      <c r="EX31" s="74">
        <v>5</v>
      </c>
      <c r="EY31" s="74">
        <v>7</v>
      </c>
      <c r="EZ31" s="74">
        <v>11</v>
      </c>
      <c r="FA31" s="74">
        <v>4</v>
      </c>
      <c r="FB31" s="74">
        <v>11</v>
      </c>
      <c r="FC31" s="74">
        <v>11</v>
      </c>
      <c r="FD31" s="74">
        <f t="shared" si="24"/>
        <v>16</v>
      </c>
      <c r="FE31" s="84">
        <f t="shared" si="25"/>
        <v>16</v>
      </c>
      <c r="FF31" s="73">
        <f>RANK(EV31,$EV$9:$EV$497,0)</f>
        <v>414</v>
      </c>
      <c r="FG31" s="74">
        <f>RANK(EW31,$EW$9:$EW$497,0)</f>
        <v>356</v>
      </c>
      <c r="FH31" s="74">
        <f>RANK(EX31,$EX$9:$EX$497,0)</f>
        <v>425</v>
      </c>
      <c r="FI31" s="74">
        <f>RANK(EY31,$EY$9:$EY$497,0)</f>
        <v>414</v>
      </c>
      <c r="FJ31" s="74">
        <f>RANK(EZ31,$EZ$9:$EZ$497,0)</f>
        <v>312</v>
      </c>
      <c r="FK31" s="74">
        <f>RANK(FA31,$FA$9:$FA$497,0)</f>
        <v>410</v>
      </c>
      <c r="FL31" s="74">
        <f>RANK(FB31,$FB$9:$FB$497,0)</f>
        <v>381</v>
      </c>
      <c r="FM31" s="74">
        <f>RANK(FC31,$FC$9:$FC$497,0)</f>
        <v>370</v>
      </c>
      <c r="FN31" s="74">
        <f>RANK(FD31,$FD$9:$FD$497,0)</f>
        <v>411</v>
      </c>
      <c r="FO31" s="84">
        <f>RANK(FE31,$FE$9:$FE$497,0)</f>
        <v>416</v>
      </c>
      <c r="FP31" s="73">
        <f>COUNTIFS($EV$9:$EV$497,"&gt;"&amp;EV31,$ES$9:$ES$497,ES31)+1</f>
        <v>82</v>
      </c>
      <c r="FQ31" s="74">
        <f>COUNTIFS($EW$9:$EW$497,"&gt;"&amp;EW31,$ES$9:$ES$497,ES31)+1</f>
        <v>82</v>
      </c>
      <c r="FR31" s="74">
        <f>COUNTIFS($EX$9:$EX$497,"&gt;"&amp;EX31,$ES$9:$ES$497,ES31)+1</f>
        <v>82</v>
      </c>
      <c r="FS31" s="74">
        <f>COUNTIFS($EY$9:$EY$497,"&gt;"&amp;EY31,$ES$9:$ES$497,ES31)+1</f>
        <v>81</v>
      </c>
      <c r="FT31" s="74">
        <f>COUNTIFS($EZ$9:$EZ$497,"&gt;"&amp;EZ31,$ES$9:$ES$497,ES31)+1</f>
        <v>84</v>
      </c>
      <c r="FU31" s="74">
        <f>COUNTIFS($FA$9:$FA$497,"&gt;"&amp;FA31,$ES$9:$ES$497,ES31)+1</f>
        <v>84</v>
      </c>
      <c r="FV31" s="74">
        <f>COUNTIFS($FB$9:$FB$497,"&gt;"&amp;FB31,$ES$9:$ES$497,ES31)+1</f>
        <v>81</v>
      </c>
      <c r="FW31" s="74">
        <f>COUNTIFS($FC$9:$FC$497,"&gt;"&amp;FC31,$ES$9:$ES$497,ES31)+1</f>
        <v>83</v>
      </c>
      <c r="FX31" s="74">
        <f>COUNTIFS($FD$9:$FD$497,"&gt;"&amp;FD31,$ES$9:$ES$497,ES31)+1</f>
        <v>84</v>
      </c>
      <c r="FY31" s="84">
        <f>COUNTIFS($FE$9:$FE$497,"&gt;"&amp;FE31,$ES$9:$ES$497,ES31)+1</f>
        <v>83</v>
      </c>
      <c r="FZ31" s="85">
        <f t="shared" si="26"/>
        <v>1</v>
      </c>
      <c r="GA31" s="86">
        <f t="shared" si="27"/>
        <v>1.27</v>
      </c>
      <c r="GB31" s="86">
        <f t="shared" si="28"/>
        <v>0.33</v>
      </c>
      <c r="GC31" s="86">
        <f t="shared" si="29"/>
        <v>0.47</v>
      </c>
      <c r="GD31" s="86">
        <f t="shared" si="30"/>
        <v>0.73</v>
      </c>
      <c r="GE31" s="86">
        <f t="shared" si="31"/>
        <v>0.27</v>
      </c>
      <c r="GF31" s="86">
        <f t="shared" si="32"/>
        <v>0.73</v>
      </c>
      <c r="GG31" s="86">
        <f t="shared" si="33"/>
        <v>0.73</v>
      </c>
      <c r="GH31" s="86">
        <f t="shared" si="34"/>
        <v>1.07</v>
      </c>
      <c r="GI31" s="87">
        <f t="shared" si="35"/>
        <v>1.07</v>
      </c>
      <c r="GJ31" s="85">
        <f>ROUND(((FZ31-AVERAGE(FZ$9:FZ$497))/STDEVP(FZ$9:FZ$497)*10+50),2)</f>
        <v>51.3</v>
      </c>
      <c r="GK31" s="86">
        <f>ROUND(((GA31-AVERAGE(GA$9:GA$497))/STDEVP(GA$9:GA$497)*10+50),2)</f>
        <v>67.319999999999993</v>
      </c>
      <c r="GL31" s="86">
        <f>ROUND(((GB31-AVERAGE(GB$9:GB$497))/STDEVP(GB$9:GB$497)*10+50),2)</f>
        <v>40.5</v>
      </c>
      <c r="GM31" s="86">
        <f>ROUND(((GC31-AVERAGE(GC$9:GC$497))/STDEVP(GC$9:GC$497)*10+50),2)</f>
        <v>47.19</v>
      </c>
      <c r="GN31" s="86">
        <f>ROUND(((GD31-AVERAGE(GD$9:GD$497))/STDEVP(GD$9:GD$497)*10+50),2)</f>
        <v>61.57</v>
      </c>
      <c r="GO31" s="86">
        <f>ROUND(((GE31-AVERAGE(GE$9:GE$497))/STDEVP(GE$9:GE$497)*10+50),2)</f>
        <v>47.15</v>
      </c>
      <c r="GP31" s="86">
        <f>ROUND(((GF31-AVERAGE(GF$9:GF$497))/STDEVP(GF$9:GF$497)*10+50),2)</f>
        <v>52.99</v>
      </c>
      <c r="GQ31" s="86">
        <f>ROUND(((GG31-AVERAGE(GG$9:GG$497))/STDEVP(GG$9:GG$497)*10+50),2)</f>
        <v>53.1</v>
      </c>
      <c r="GR31" s="86">
        <f>ROUND(((GH31-AVERAGE(GH$9:GH$497))/STDEVP(GH$9:GH$497)*10+50),2)</f>
        <v>53.47</v>
      </c>
      <c r="GS31" s="87">
        <f>ROUND(((GI31-AVERAGE(GI$9:GI$497))/STDEVP(GI$9:GI$497)*10+50),2)</f>
        <v>46.98</v>
      </c>
      <c r="GT31" s="73">
        <f>RANK(GJ31,$GJ$9:$GJ$497,0)</f>
        <v>173</v>
      </c>
      <c r="GU31" s="74">
        <f>RANK(GK31,$GK$9:$GK$497,0)</f>
        <v>28</v>
      </c>
      <c r="GV31" s="74">
        <f>RANK(GL31,$GL$9:$GL$497,0)</f>
        <v>364</v>
      </c>
      <c r="GW31" s="74">
        <f>RANK(GM31,$GM$9:$GM$497,0)</f>
        <v>260</v>
      </c>
      <c r="GX31" s="74">
        <f>RANK(GN31,$GN$9:$GN$497,0)</f>
        <v>61</v>
      </c>
      <c r="GY31" s="74">
        <f>RANK(GO31,$GO$9:$GO$497,0)</f>
        <v>210</v>
      </c>
      <c r="GZ31" s="74">
        <f>RANK(GP31,$GP$9:$GP$497,0)</f>
        <v>161</v>
      </c>
      <c r="HA31" s="74">
        <f>RANK(GQ31,$GQ$9:$GQ$497,0)</f>
        <v>150</v>
      </c>
      <c r="HB31" s="74">
        <f>RANK(GR31,$GR$9:$GR$497,0)</f>
        <v>124</v>
      </c>
      <c r="HC31" s="84">
        <f>RANK(GS31,$GS$9:$GS$497,0)</f>
        <v>243</v>
      </c>
      <c r="HD31" s="85">
        <f>ROUND(AVERAGEIF($ES$9:$ES$497,$ES31,$FZ$9:$FZ$497),2)</f>
        <v>0.86</v>
      </c>
      <c r="HE31" s="86">
        <f>ROUND(AVERAGEIF($ES$9:$ES$497,$ES31,$GA$9:$GA$497),2)</f>
        <v>1.0900000000000001</v>
      </c>
      <c r="HF31" s="86">
        <f>ROUND(AVERAGEIF($ES$9:$ES$497,$ES31,$GB$9:$GB$497),2)</f>
        <v>0.28999999999999998</v>
      </c>
      <c r="HG31" s="86">
        <f>ROUND(AVERAGEIF($ES$9:$ES$497,$ES31,$GC$9:$GC$497),2)</f>
        <v>0.42</v>
      </c>
      <c r="HH31" s="86">
        <f>ROUND(AVERAGEIF($ES$9:$ES$497,$ES31,$GD$9:$GD$497),2)</f>
        <v>0.86</v>
      </c>
      <c r="HI31" s="86">
        <f>ROUND(AVERAGEIF($ES$9:$ES$497,$ES31,$GE$9:$GE$497),2)</f>
        <v>0.3</v>
      </c>
      <c r="HJ31" s="86">
        <f>ROUND(AVERAGEIF($ES$9:$ES$497,$ES31,$GF$9:$GF$497),2)</f>
        <v>0.67</v>
      </c>
      <c r="HK31" s="86">
        <f>ROUND(AVERAGEIF($ES$9:$ES$497,$ES31,$GG$9:$GG$497),2)</f>
        <v>0.73</v>
      </c>
      <c r="HL31" s="86">
        <f>ROUND(AVERAGEIF($ES$9:$ES$497,$ES31,$GH$9:$GH$497),2)</f>
        <v>1.1399999999999999</v>
      </c>
      <c r="HM31" s="87">
        <f>ROUND(AVERAGEIF($ES$9:$ES$497,$ES31,$GI$9:$GI$497),2)</f>
        <v>1.01</v>
      </c>
      <c r="HN31" s="88">
        <f t="shared" si="36"/>
        <v>0.14000000000000001</v>
      </c>
      <c r="HO31" s="89">
        <f t="shared" si="37"/>
        <v>0.17999999999999994</v>
      </c>
      <c r="HP31" s="89">
        <f t="shared" si="38"/>
        <v>4.0000000000000036E-2</v>
      </c>
      <c r="HQ31" s="89">
        <f t="shared" si="39"/>
        <v>4.9999999999999989E-2</v>
      </c>
      <c r="HR31" s="89">
        <f t="shared" si="40"/>
        <v>-0.13</v>
      </c>
      <c r="HS31" s="89">
        <f t="shared" si="41"/>
        <v>-2.9999999999999971E-2</v>
      </c>
      <c r="HT31" s="89">
        <f t="shared" si="42"/>
        <v>5.9999999999999942E-2</v>
      </c>
      <c r="HU31" s="89">
        <f t="shared" si="43"/>
        <v>0</v>
      </c>
      <c r="HV31" s="89">
        <f t="shared" si="44"/>
        <v>-6.999999999999984E-2</v>
      </c>
      <c r="HW31" s="90">
        <f t="shared" si="45"/>
        <v>6.0000000000000053E-2</v>
      </c>
      <c r="HX31" s="73">
        <f>COUNTIFS($FZ$9:$FZ$497,"&gt;"&amp;FZ31,$ES$9:$ES$497,$ES31)+1</f>
        <v>20</v>
      </c>
      <c r="HY31" s="74">
        <f>COUNTIFS($GA$9:$GA$497,"&gt;"&amp;GA31,$ES$9:$ES$497,$ES31)+1</f>
        <v>21</v>
      </c>
      <c r="HZ31" s="74">
        <f>COUNTIFS($GB$9:$GB$497,"&gt;"&amp;GB31,$ES$9:$ES$497,$ES31)+1</f>
        <v>33</v>
      </c>
      <c r="IA31" s="74">
        <f>COUNTIFS($GC$9:$GC$497,"&gt;"&amp;GC31,$ES$9:$ES$497,$ES31)+1</f>
        <v>32</v>
      </c>
      <c r="IB31" s="74">
        <f>COUNTIFS($GD$9:$GD$497,"&gt;"&amp;GD31,$ES$9:$ES$497,$ES31)+1</f>
        <v>54</v>
      </c>
      <c r="IC31" s="74">
        <f>COUNTIFS($GE$9:$GE$497,"&gt;"&amp;GE31,$ES$9:$ES$497,$ES31)+1</f>
        <v>51</v>
      </c>
      <c r="ID31" s="74">
        <f>COUNTIFS($GF$9:$GF$497,"&gt;"&amp;GF31,$ES$9:$ES$497,$ES31)+1</f>
        <v>30</v>
      </c>
      <c r="IE31" s="74">
        <f>COUNTIFS($GG$9:$GG$497,"&gt;"&amp;GG31,$ES$9:$ES$497,$ES31)+1</f>
        <v>41</v>
      </c>
      <c r="IF31" s="74">
        <f>COUNTIFS($GH$9:$GH$497,"&gt;"&amp;GH31,$ES$9:$ES$497,$ES31)+1</f>
        <v>46</v>
      </c>
      <c r="IG31" s="84">
        <f>COUNTIFS($GI$9:$GI$497,"&gt;"&amp;GI31,$ES$9:$ES$497,$ES31)+1</f>
        <v>31</v>
      </c>
      <c r="IH31" s="91"/>
      <c r="II31" s="79"/>
      <c r="IJ31" s="79"/>
      <c r="IK31" s="79"/>
      <c r="IL31" s="79"/>
      <c r="IM31" s="92"/>
      <c r="IN31" s="93"/>
      <c r="IO31" s="94"/>
      <c r="IP31" s="95"/>
      <c r="IQ31" s="79"/>
      <c r="IR31" s="79"/>
      <c r="IS31" s="79"/>
      <c r="IT31" s="79"/>
      <c r="IU31" s="79"/>
      <c r="IV31" s="79"/>
      <c r="IW31" s="96"/>
      <c r="IX31" s="93"/>
      <c r="IY31" s="79"/>
      <c r="IZ31" s="79"/>
      <c r="JA31" s="79"/>
      <c r="JB31" s="79"/>
      <c r="JC31" s="79"/>
      <c r="JD31" s="79"/>
      <c r="JE31" s="97"/>
      <c r="JF31" s="95"/>
      <c r="JG31" s="79"/>
      <c r="JH31" s="79"/>
      <c r="JI31" s="79"/>
      <c r="JJ31" s="79"/>
      <c r="JK31" s="79"/>
      <c r="JL31" s="79"/>
      <c r="JM31" s="96"/>
      <c r="JN31" s="93"/>
      <c r="JO31" s="79"/>
      <c r="JP31" s="79"/>
      <c r="JQ31" s="79"/>
      <c r="JR31" s="79"/>
      <c r="JS31" s="79"/>
      <c r="JT31" s="79"/>
      <c r="JU31" s="79"/>
      <c r="JV31" s="79"/>
      <c r="JW31" s="79"/>
      <c r="JX31" s="79"/>
      <c r="JY31" s="79"/>
      <c r="JZ31" s="97"/>
      <c r="KA31" s="93"/>
      <c r="KB31" s="79"/>
      <c r="KC31" s="79"/>
      <c r="KD31" s="79"/>
      <c r="KE31" s="97"/>
      <c r="KF31" s="95"/>
      <c r="KG31" s="79"/>
      <c r="KH31" s="79"/>
      <c r="KI31" s="79"/>
      <c r="KJ31" s="79"/>
      <c r="KK31" s="98"/>
      <c r="KL31" s="79"/>
      <c r="KM31" s="79"/>
      <c r="KN31" s="79"/>
      <c r="KO31" s="79"/>
      <c r="KP31" s="79"/>
      <c r="KQ31" s="79"/>
      <c r="KR31" s="79"/>
      <c r="KS31" s="96"/>
      <c r="KT31" s="96"/>
      <c r="KU31" s="96"/>
      <c r="KV31" s="96"/>
      <c r="KW31" s="93"/>
      <c r="KX31" s="79"/>
      <c r="KY31" s="79"/>
      <c r="KZ31" s="79"/>
      <c r="LA31" s="79"/>
      <c r="LB31" s="79"/>
      <c r="LC31" s="96"/>
      <c r="LD31" s="93"/>
      <c r="LE31" s="94"/>
      <c r="LF31" s="99"/>
      <c r="LG31" s="75"/>
      <c r="LH31" s="93"/>
      <c r="LI31" s="79"/>
      <c r="LJ31" s="74"/>
      <c r="LK31" s="74"/>
      <c r="LL31" s="74"/>
      <c r="LM31" s="100"/>
      <c r="LN31" s="95"/>
      <c r="LO31" s="79"/>
      <c r="LP31" s="79"/>
      <c r="LQ31" s="79"/>
      <c r="LR31" s="96"/>
      <c r="LS31" s="93"/>
      <c r="LT31" s="79">
        <v>0.03</v>
      </c>
      <c r="LU31" s="79"/>
      <c r="LV31" s="79"/>
      <c r="LW31" s="79"/>
      <c r="LX31" s="79"/>
      <c r="LY31" s="79"/>
      <c r="LZ31" s="79"/>
      <c r="MA31" s="97"/>
      <c r="MB31" s="95"/>
      <c r="MC31" s="79"/>
      <c r="MD31" s="79"/>
      <c r="ME31" s="79"/>
      <c r="MF31" s="79"/>
      <c r="MG31" s="79"/>
      <c r="MH31" s="79"/>
      <c r="MI31" s="79"/>
      <c r="MJ31" s="79"/>
      <c r="MK31" s="79"/>
      <c r="ML31" s="79"/>
      <c r="MM31" s="79"/>
      <c r="MN31" s="98"/>
      <c r="MO31" s="98"/>
      <c r="MP31" s="96"/>
      <c r="MQ31" s="93"/>
      <c r="MR31" s="79"/>
      <c r="MS31" s="79"/>
      <c r="MT31" s="79"/>
      <c r="MU31" s="79"/>
      <c r="MV31" s="98"/>
      <c r="MW31" s="79"/>
      <c r="MX31" s="79"/>
      <c r="MY31" s="79"/>
      <c r="MZ31" s="79"/>
      <c r="NA31" s="79"/>
      <c r="NB31" s="79"/>
      <c r="NC31" s="79"/>
      <c r="ND31" s="96"/>
      <c r="NE31" s="96"/>
      <c r="NF31" s="96"/>
      <c r="NG31" s="96"/>
      <c r="NH31" s="93"/>
      <c r="NI31" s="79"/>
      <c r="NJ31" s="79"/>
      <c r="NK31" s="79"/>
      <c r="NL31" s="79"/>
      <c r="NM31" s="79"/>
      <c r="NN31" s="94"/>
      <c r="NO31" s="93"/>
      <c r="NP31" s="80"/>
      <c r="NQ31" s="124" t="s">
        <v>606</v>
      </c>
      <c r="NR31" s="102" t="s">
        <v>612</v>
      </c>
      <c r="NS31" s="102"/>
      <c r="NT31" s="102"/>
      <c r="NU31" s="102"/>
      <c r="NV31" s="104">
        <v>43720</v>
      </c>
      <c r="NW31" s="102" t="s">
        <v>525</v>
      </c>
      <c r="NX31" s="125" t="s">
        <v>613</v>
      </c>
      <c r="NY31" s="126" t="s">
        <v>614</v>
      </c>
      <c r="NZ31" s="125" t="s">
        <v>613</v>
      </c>
      <c r="OA31" s="127"/>
      <c r="OB31" s="127"/>
      <c r="OC31" s="127"/>
      <c r="OD31" s="108">
        <f t="shared" si="46"/>
        <v>72</v>
      </c>
      <c r="OE31" s="109">
        <v>6</v>
      </c>
      <c r="OF31" s="110">
        <f t="shared" si="47"/>
        <v>50</v>
      </c>
      <c r="OG31" s="109">
        <v>7</v>
      </c>
      <c r="OH31" s="111">
        <f>ROUND(AVERAGEIF($ES$9:$ES$497,$ES31,EV$9:EV$497),0)</f>
        <v>57</v>
      </c>
      <c r="OI31" s="112">
        <f>ROUND(AVERAGEIF($ES$9:$ES$497,$ES31,EW$9:EW$497),0)</f>
        <v>69</v>
      </c>
      <c r="OJ31" s="112">
        <f>ROUND(AVERAGEIF($ES$9:$ES$497,$ES31,EX$9:EX$497),0)</f>
        <v>17</v>
      </c>
      <c r="OK31" s="112">
        <f>ROUND(AVERAGEIF($ES$9:$ES$497,$ES31,EY$9:EY$497),0)</f>
        <v>30</v>
      </c>
      <c r="OL31" s="112">
        <f>ROUND(AVERAGEIF($ES$9:$ES$497,$ES31,EZ$9:EZ$497),0)</f>
        <v>58</v>
      </c>
      <c r="OM31" s="112">
        <f>ROUND(AVERAGEIF($ES$9:$ES$497,$ES31,FA$9:FA$497),0)</f>
        <v>21</v>
      </c>
      <c r="ON31" s="112">
        <f>ROUND(AVERAGEIF($ES$9:$ES$497,$ES31,FB$9:FB$497),0)</f>
        <v>45</v>
      </c>
      <c r="OO31" s="112">
        <f>ROUND(AVERAGEIF($ES$9:$ES$497,$ES31,FC$9:FC$497),0)</f>
        <v>49</v>
      </c>
      <c r="OP31" s="112">
        <f>ROUND(AVERAGEIF($ES$9:$ES$497,$ES31,FD$9:FD$497),0)</f>
        <v>75</v>
      </c>
      <c r="OQ31" s="113">
        <f>ROUND(AVERAGEIF($ES$9:$ES$497,$ES31,FE$9:FE$497),0)</f>
        <v>66</v>
      </c>
      <c r="OR31" s="114">
        <f>ROUND(EV31/MAX(EV$9:EV$497)*100,0)</f>
        <v>8</v>
      </c>
      <c r="OS31" s="115">
        <f>ROUND(EW31/MAX(EW$9:EW$497)*100,0)</f>
        <v>15</v>
      </c>
      <c r="OT31" s="115">
        <f>ROUND(EX31/MAX(EX$9:EX$497)*100,0)</f>
        <v>4</v>
      </c>
      <c r="OU31" s="115">
        <f>ROUND(EY31/MAX(EY$9:EY$497)*100,0)</f>
        <v>5</v>
      </c>
      <c r="OV31" s="115">
        <f>ROUND(EZ31/MAX(EZ$9:EZ$497)*100,0)</f>
        <v>9</v>
      </c>
      <c r="OW31" s="115">
        <f>ROUND(FA31/MAX(FA$9:FA$497)*100,0)</f>
        <v>4</v>
      </c>
      <c r="OX31" s="115">
        <f>ROUND(FB31/MAX(FB$9:FB$497)*100,0)</f>
        <v>8</v>
      </c>
      <c r="OY31" s="116">
        <f>ROUND(FC31/MAX(FC$9:FC$497)*100,0)</f>
        <v>8</v>
      </c>
      <c r="OZ31" s="115">
        <f>ROUND(FD31/MAX(FD$9:FD$497)*100,0)</f>
        <v>11</v>
      </c>
      <c r="PA31" s="117">
        <f>ROUND(FE31/MAX(FE$9:FE$497)*100,0)</f>
        <v>7</v>
      </c>
      <c r="PB31" s="118">
        <f t="shared" si="48"/>
        <v>87</v>
      </c>
      <c r="PC31" s="115">
        <f t="shared" si="49"/>
        <v>102</v>
      </c>
      <c r="PD31" s="115">
        <f t="shared" si="50"/>
        <v>114</v>
      </c>
      <c r="PE31" s="115">
        <f t="shared" si="51"/>
        <v>103</v>
      </c>
      <c r="PF31" s="115">
        <f t="shared" si="52"/>
        <v>85</v>
      </c>
      <c r="PG31" s="119">
        <f t="shared" si="53"/>
        <v>76</v>
      </c>
      <c r="PH31" s="118">
        <f>ROUND(PB31/MAX(PB$9:PB$497)*100,0)</f>
        <v>10</v>
      </c>
      <c r="PI31" s="115">
        <f>ROUND(PC31/MAX(PC$9:PC$497)*100,0)</f>
        <v>12</v>
      </c>
      <c r="PJ31" s="115">
        <f>ROUND(PD31/MAX(PD$9:PD$497)*100,0)</f>
        <v>12</v>
      </c>
      <c r="PK31" s="115">
        <f>ROUND(PE31/MAX(PE$9:PE$497)*100,0)</f>
        <v>10</v>
      </c>
      <c r="PL31" s="115">
        <f>ROUND(PF31/MAX(PF$9:PF$497)*100,0)</f>
        <v>12</v>
      </c>
      <c r="PM31" s="119">
        <f>ROUND(PG31/MAX(PG$9:PG$497)*100,0)</f>
        <v>11</v>
      </c>
      <c r="PN31" s="118">
        <f>RANK(PH31,PH$9:PH$497,0)</f>
        <v>412</v>
      </c>
      <c r="PO31" s="115">
        <f>RANK(PI31,PI$9:PI$497,0)</f>
        <v>395</v>
      </c>
      <c r="PP31" s="115">
        <f>RANK(PJ31,PJ$9:PJ$497,0)</f>
        <v>404</v>
      </c>
      <c r="PQ31" s="115">
        <f>RANK(PK31,PK$9:PK$497,0)</f>
        <v>411</v>
      </c>
      <c r="PR31" s="115">
        <f>RANK(PL31,PL$9:PL$497,0)</f>
        <v>410</v>
      </c>
      <c r="PS31" s="119">
        <f>RANK(PM31,PM$9:PM$497,0)</f>
        <v>409</v>
      </c>
      <c r="PT31" s="120">
        <f>ROUND(FZ31/MAX(FZ$9:FZ$497)*100,0)</f>
        <v>55</v>
      </c>
      <c r="PU31" s="115">
        <f>ROUND(GA31/MAX(GA$9:GA$497)*100,0)</f>
        <v>71</v>
      </c>
      <c r="PV31" s="115">
        <f>ROUND(GB31/MAX(GB$9:GB$497)*100,0)</f>
        <v>24</v>
      </c>
      <c r="PW31" s="115">
        <f>ROUND(GC31/MAX(GC$9:GC$497)*100,0)</f>
        <v>37</v>
      </c>
      <c r="PX31" s="115">
        <f>ROUND(GD31/MAX(GD$9:GD$497)*100,0)</f>
        <v>41</v>
      </c>
      <c r="PY31" s="115">
        <f>ROUND(GE31/MAX(GE$9:GE$497)*100,0)</f>
        <v>16</v>
      </c>
      <c r="PZ31" s="115">
        <f>ROUND(GF31/MAX(GF$9:GF$497)*100,0)</f>
        <v>34</v>
      </c>
      <c r="QA31" s="116">
        <f>ROUND(GG31/MAX(GG$9:GG$497)*100,0)</f>
        <v>40</v>
      </c>
      <c r="QB31" s="115">
        <f>ROUND(GH31/MAX(GH$9:GH$497)*100,0)</f>
        <v>48</v>
      </c>
      <c r="QC31" s="121">
        <f>ROUND(GI31/MAX(GI$9:GI$497)*100,0)</f>
        <v>34</v>
      </c>
      <c r="QD31" s="120">
        <f>ROUND(AVERAGEIF($ES$9:$ES$497,$ES31,PT$9:PT$497),0)</f>
        <v>47</v>
      </c>
      <c r="QE31" s="120">
        <f>ROUND(AVERAGEIF($ES$9:$ES$497,$ES31,PU$9:PU$497),0)</f>
        <v>61</v>
      </c>
      <c r="QF31" s="120">
        <f>ROUND(AVERAGEIF($ES$9:$ES$497,$ES31,PV$9:PV$497),0)</f>
        <v>21</v>
      </c>
      <c r="QG31" s="120">
        <f>ROUND(AVERAGEIF($ES$9:$ES$497,$ES31,PW$9:PW$497),0)</f>
        <v>34</v>
      </c>
      <c r="QH31" s="120">
        <f>ROUND(AVERAGEIF($ES$9:$ES$497,$ES31,PX$9:PX$497),0)</f>
        <v>48</v>
      </c>
      <c r="QI31" s="120">
        <f>ROUND(AVERAGEIF($ES$9:$ES$497,$ES31,PY$9:PY$497),0)</f>
        <v>18</v>
      </c>
      <c r="QJ31" s="120">
        <f>ROUND(AVERAGEIF($ES$9:$ES$497,$ES31,PZ$9:PZ$497),0)</f>
        <v>31</v>
      </c>
      <c r="QK31" s="120">
        <f>ROUND(AVERAGEIF($ES$9:$ES$497,$ES31,QA$9:QA$497),0)</f>
        <v>40</v>
      </c>
      <c r="QL31" s="120">
        <f>ROUND(AVERAGEIF($ES$9:$ES$497,$ES31,QB$9:QB$497),0)</f>
        <v>51</v>
      </c>
      <c r="QM31" s="120">
        <f>ROUND(AVERAGEIF($ES$9:$ES$497,$ES31,QC$9:QC$497),0)</f>
        <v>32</v>
      </c>
      <c r="QN31" s="114">
        <f t="shared" si="69"/>
        <v>493</v>
      </c>
      <c r="QO31" s="115">
        <f t="shared" si="70"/>
        <v>561</v>
      </c>
      <c r="QP31" s="115">
        <f t="shared" si="71"/>
        <v>657</v>
      </c>
      <c r="QQ31" s="115">
        <f t="shared" si="72"/>
        <v>613</v>
      </c>
      <c r="QR31" s="115">
        <f t="shared" si="73"/>
        <v>576</v>
      </c>
      <c r="QS31" s="119">
        <f t="shared" si="74"/>
        <v>424</v>
      </c>
      <c r="QT31" s="114">
        <f>ROUND((QN31-MIN(QN$9:QN$497))/(MAX(QN$9:QN$497)-MIN(QN$9:QN$497))*100,0)</f>
        <v>41</v>
      </c>
      <c r="QU31" s="115">
        <f>ROUND((QO31-MIN(QO$9:QO$497))/(MAX(QO$9:QO$497)-MIN(QO$9:QO$497))*100,0)</f>
        <v>51</v>
      </c>
      <c r="QV31" s="115">
        <f>ROUND((QP31-MIN(QP$9:QP$497))/(MAX(QP$9:QP$497)-MIN(QP$9:QP$497))*100,0)</f>
        <v>45</v>
      </c>
      <c r="QW31" s="115">
        <f>ROUND((QQ31-MIN(QQ$9:QQ$497))/(MAX(QQ$9:QQ$497)-MIN(QQ$9:QQ$497))*100,0)</f>
        <v>41</v>
      </c>
      <c r="QX31" s="115">
        <f>ROUND((QR31-MIN(QR$9:QR$497))/(MAX(QR$9:QR$497)-MIN(QR$9:QR$497))*100,0)</f>
        <v>58</v>
      </c>
      <c r="QY31" s="115">
        <f>ROUND((QS31-MIN(QS$9:QS$497))/(MAX(QS$9:QS$497)-MIN(QS$9:QS$497))*100,0)</f>
        <v>50</v>
      </c>
      <c r="QZ31" s="114">
        <f>RANK(QN31,QN$9:QN$497,0)</f>
        <v>188</v>
      </c>
      <c r="RA31" s="115">
        <f>RANK(QO31,QO$9:QO$497,0)</f>
        <v>38</v>
      </c>
      <c r="RB31" s="115">
        <f>RANK(QP31,QP$9:QP$497,0)</f>
        <v>76</v>
      </c>
      <c r="RC31" s="115">
        <f>RANK(QQ31,QQ$9:QQ$497,0)</f>
        <v>156</v>
      </c>
      <c r="RD31" s="115">
        <f>RANK(QR31,QR$9:QR$497,0)</f>
        <v>123</v>
      </c>
      <c r="RE31" s="115">
        <f>RANK(QS31,QS$9:QS$497,0)</f>
        <v>114</v>
      </c>
      <c r="RF31" s="122"/>
      <c r="RG31" s="115">
        <f>($RH$3*(IH31+IJ31)*100*100/MAX(EX$9:EX$497)*$RO$3) +($RH$3*(II31+IJ31)*100*100/MAX(EX$9:EX$497)*$RO$4) + ($RH$3*IK31*100*100/MAX(EX$9:EX$497)*0.098)</f>
        <v>0</v>
      </c>
      <c r="RH31" s="115">
        <f>($RH$4*IL31*100*100/MAX(EZ$9:EZ$497))*$RQ$3</f>
        <v>0</v>
      </c>
      <c r="RI31" s="115">
        <f>($RH$3*IM31*100*100/MAX(EY$9:EY$497))*$RQ$4</f>
        <v>0</v>
      </c>
      <c r="RJ31" s="115">
        <f>($RH$3*IN31*100*100/MAX(EX$9:EX$497))</f>
        <v>0</v>
      </c>
      <c r="RK31" s="115">
        <f>($RH$4*IO31*100*100/MAX(EZ$9:EZ$497))*$RQ$3</f>
        <v>0</v>
      </c>
      <c r="RL31" s="115">
        <f>(($RL$4*IP31*100*((100/MAX(EX$9:EX$497)+100/MAX(EZ$9:EZ$497))/2))+($RL$4*IQ31*100*((100/MAX(EX$9:EX$497)+100/MAX(EZ$9:EZ$497))/2))+($RL$4*IR31*100*((100/MAX(EX$9:EX$497)+100/MAX(EZ$9:EZ$497))/2))+($RL$4*IS31*100*((100/MAX(EX$9:EX$497)+100/MAX(EZ$9:EZ$497))/2))+($RL$4*IT31*100*((100/MAX(EX$9:EX$497)+100/MAX(EZ$9:EZ$497))/2))+($RL$4*IU31*100*((100/MAX(EX$9:EX$497)+100/MAX(EZ$9:EZ$497))/2))+($RL$4*IV31*100*((100/MAX(EX$9:EX$497)+100/MAX(EZ$9:EZ$497))/2))+($RL$4*IW31*100*((100/MAX(EX$9:EX$497)+100/MAX(EZ$9:EZ$497))/2)))*$RS$3</f>
        <v>0</v>
      </c>
      <c r="RM31" s="115">
        <f>(($RH$3*IX31*100*100/MAX(EX$9:EX$497))+($RH$3*IY31*100*100/MAX(EX$9:EX$497))+($RH$3*IZ31*100*100/MAX(EX$9:EX$497))+($RH$3*JA31*100*100/MAX(EX$9:EX$497))+($RH$3*JB31*100*100/MAX(EX$9:EX$497))+($RH$3*JC31*100*100/MAX(EX$9:EX$497))+($RH$3*JD31*100*100/MAX(EX$9:EX$497))+($RH$3*JE31*100*100/MAX(EX$9:EX$497)))*$RS$4</f>
        <v>0</v>
      </c>
      <c r="RN31" s="115">
        <f>(($RH$4*JF31*100*100/MAX(EZ$9:EZ$497)) + ($RH$4*JG31*100*100/MAX(EZ$9:EZ$497)) + ($RH$4*JH31*100*100/MAX(EZ$9:EZ$497)) + ($RH$4*JI31*100*100/MAX(EZ$9:EZ$497)) + ($RH$4*JJ31*100*100/MAX(EZ$9:EZ$497)) + ($RH$4*JK31*100*100/MAX(EZ$9:EZ$497)) + ($RH$4*JL31*100*100/MAX(EZ$9:EZ$497)) + ($RH$4*JM31*100*100/MAX(EZ$9:EZ$497)))*$RU$3</f>
        <v>0</v>
      </c>
      <c r="RO31" s="115">
        <f>(($RL$4*JN31*100*((100/MAX(EX$9:EX$497)+100/MAX(EZ$9:EZ$497))/2))+($RL$4*JO31*100*((100/MAX(EX$9:EX$497)+100/MAX(EZ$9:EZ$497))/2))+($RL$4*JP31*100*((100/MAX(EX$9:EX$497)+100/MAX(EZ$9:EZ$497))/2))+($RL$4*JQ31*100*((100/MAX(EX$9:EX$497)+100/MAX(EZ$9:EZ$497))/2))+($RL$4*JR31*100*((100/MAX(EX$9:EX$497)+100/MAX(EZ$9:EZ$497))/2))+($RL$4*JS31*100*((100/MAX(EX$9:EX$497)+100/MAX(EZ$9:EZ$497))/2))+($RL$4*JT31*100*((100/MAX(EX$9:EX$497)+100/MAX(EZ$9:EZ$497))/2))+($RL$4*JU31*100*((100/MAX(EX$9:EX$497)+100/MAX(EZ$9:EZ$497))/2))+($RL$4*JV31*100*((100/MAX(EX$9:EX$497)+100/MAX(EZ$9:EZ$497))/2))+($RL$4*JW31*100*((100/MAX(EX$9:EX$497)+100/MAX(EZ$9:EZ$497))/2))+($RL$4*JX31*100*((100/MAX(EX$9:EX$497)+100/MAX(EZ$9:EZ$497))/2))+($RL$4*JY31*100*((100/MAX(EX$9:EX$497)+100/MAX(EZ$9:EZ$497))/2))+($RL$4*JZ31*100*((100/MAX(EX$9:EX$497)+100/MAX(EZ$9:EZ$497))/2)))*$RW$3/2</f>
        <v>0</v>
      </c>
      <c r="RP31" s="119">
        <f>($RJ$3*KA31*100*100/MAX(FA$9:FA$497)) + ($RJ$3*KB31*100*100/MAX(FA$9:FA$497)/2) + ($RJ$3*KC31*100*100/MAX(FA$9:FA$497)/2) + ($RJ$3*KD31*100*100/MAX(FA$9:FA$497)/4) + ($RJ$3*KE31*100*100/MAX(FA$9:FA$497)/4)</f>
        <v>0</v>
      </c>
      <c r="RQ31" s="118">
        <f>($RL$4*KF31*100*((100/MAX(EX$9:EX$497)+100/MAX(EZ$9:EZ$497)))) * ($RO$3/2) + (($RL$4*KG31*100*((100/MAX(EX$9:EX$497)+100/MAX(EZ$9:EZ$497))))+($RL$4*KH31*100*((100/MAX(EX$9:EX$497)+100/MAX(EZ$9:EZ$497))))+($RL$4*KI31*100*((100/MAX(EX$9:EX$497)+100/MAX(EZ$9:EZ$497))))+($RL$4*KJ31*100*((100/MAX(EX$9:EX$497)+100/MAX(EZ$9:EZ$497))))+($RL$4*KK31*100*((100/MAX(EX$9:EX$497)+100/MAX(EZ$9:EZ$497))))+($RL$4*KL31*100*((100/MAX(EX$9:EX$497)+100/MAX(EZ$9:EZ$497))))+($RL$4*KM31*100*((100/MAX(EX$9:EX$497)+100/MAX(EZ$9:EZ$497))))+($RL$4*KN31*100*((100/MAX(EX$9:EX$497)+100/MAX(EZ$9:EZ$497))))+($RL$4*KO31*100*((100/MAX(EX$9:EX$497)+100/MAX(EZ$9:EZ$497))))+($RL$4*KP31*100*((100/MAX(EX$9:EX$497)+100/MAX(EZ$9:EZ$497))))+($RL$4*KQ31*100*((100/MAX(EX$9:EX$497)+100/MAX(EZ$9:EZ$497))))+($RL$4*KR31*100*((100/MAX(EX$9:EX$497)+100/MAX(EZ$9:EZ$497))))+($RL$4*KS31*100*((100/MAX(EX$9:EX$497)+100/MAX(EZ$9:EZ$497))))+($RL$4*KV31*100*((100/MAX(EX$9:EX$497)+100/MAX(EZ$9:EZ$497))))) * (($RO$3+$RO$4)/6)</f>
        <v>0</v>
      </c>
      <c r="RR31" s="115">
        <f>(($RL$4*KW31*100*((100/MAX(EX$9:EX$497)+100/MAX(EZ$9:EZ$497))))) * ($RO$3/2) + (($RL$4*KX31*100*((100/MAX(EX$9:EX$497)+100/MAX(EZ$9:EZ$497))))+($RL$4*KY31*100*((100/MAX(EX$9:EX$497)+100/MAX(EZ$9:EZ$497))))+($RL$4*KZ31*100*((100/MAX(EX$9:EX$497)+100/MAX(EZ$9:EZ$497))))+($RL$4*LA31*100*((100/MAX(EX$9:EX$497)+100/MAX(EZ$9:EZ$497))))+($RL$4*LB31*100*((100/MAX(EX$9:EX$497)+100/MAX(EZ$9:EZ$497))))+($RL$4*LC31*100*((100/MAX(EX$9:EX$497)+100/MAX(EZ$9:EZ$497))))) * (($RO$3+$RO$4)/6)</f>
        <v>0</v>
      </c>
      <c r="RS31" s="119">
        <f>(($RL$4*LD31*100*((100/MAX(EX$9:EX$497)+100/MAX(EZ$9:EZ$497))))+($RL$4*LE31*100*((100/MAX(EX$9:EX$497)+100/MAX(EZ$9:EZ$497))))) * (($RO$3+$RO$4)/6)</f>
        <v>0</v>
      </c>
      <c r="RT31" s="118">
        <f>($RJ$4*LH31*100*(100/MAX(EV$9:EV$497)))+($RJ$4*LI31*100*(100/MAX(EV$9:EV$497)))</f>
        <v>0</v>
      </c>
      <c r="RU31" s="119">
        <f>($RJ$4*LJ31*(100/MAX(EV$9:EV$497)))/2 + ($RL$3*LK31*(100/MAX(EW$9:EW$497))) + ($RJ$4*LL31*(100/MAX(EV$9:EV$497)))/4 + ($RL$3*LM31*(100/MAX(EW$9:EW$497)))</f>
        <v>0</v>
      </c>
      <c r="RV31" s="118">
        <f>($RJ$4*LN31*100*100/MAX(EV$9:EV$497)/2)+($RJ$4*LO31*100*100/MAX(EV$9:EV$497)/2)+($RJ$4*LP31*100*100/MAX(EV$9:EV$497))+($RJ$4*LQ31*100*100/MAX(EV$9:EV$497))+($RJ$4*LR31*100*100/MAX(EV$9:EV$497))</f>
        <v>0</v>
      </c>
      <c r="RW31" s="115">
        <f>($RJ$4*LS31*100*100/MAX(EV$9:EV$497)) + (($RJ$4*LT31*100*100/MAX(EV$9:EV$497))+($RJ$4*LU31*100*100/MAX(EV$9:EV$497))+($RJ$4*LV31*100*100/MAX(EV$9:EV$497))+($RJ$4*LW31*100*100/MAX(EV$9:EV$497))+($RJ$4*LX31*100*100/MAX(EV$9:EV$497))+($RJ$4*LY31*100*100/MAX(EV$9:EV$497))+($RJ$4*LZ31*100*100/MAX(EV$9:EV$497))+($RJ$4*MA31*100*100/MAX(EV$9:EV$497)))/2</f>
        <v>2.5280898876404496</v>
      </c>
      <c r="RX31" s="119">
        <f>($RJ$4*MB31*100*100/MAX(EV$9:EV$497))+($RJ$4*MC31*100*100/MAX(EV$9:EV$497))+($RJ$4*MD31*100*100/MAX(EV$9:EV$497))+($RJ$4*ME31*100*100/MAX(EV$9:EV$497))+($RJ$4*MF31*100*100/MAX(EV$9:EV$497))+($RJ$4*MG31*100*100/MAX(EV$9:EV$497))+($RJ$4*MH31*100*100/MAX(EV$9:EV$497))+($RJ$4*MI31*100*100/MAX(EV$9:EV$497))+($RJ$4*MJ31*100*100/MAX(EV$9:EV$497))+($RJ$4*MK31*100*100/MAX(EV$9:EV$497))+($RJ$4*ML31*100*100/MAX(EV$9:EV$497))+($RJ$4*MM31*100*100/MAX(EV$9:EV$497))+($RJ$4*MN31*100*100/MAX(EV$9:EV$497))</f>
        <v>0</v>
      </c>
      <c r="RY31" s="118">
        <f>($RJ$4*MQ31*100*100/MAX(EV$9:EV$497))/2 + (($RJ$4*MR31*100*100/MAX(EV$9:EV$497))+($RJ$4*MS31*100*100/MAX(EV$9:EV$497))+($RJ$4*MT31*100*100/MAX(EV$9:EV$497))+($RJ$4*MU31*100*100/MAX(EV$9:EV$497))+($RJ$4*MV31*100*100/MAX(EV$9:EV$497))+($RJ$4*MW31*100*100/MAX(EV$9:EV$497))+($RJ$4*MX31*100*100/MAX(EV$9:EV$497))+($RJ$4*MY31*100*100/MAX(EV$9:EV$497))+($RJ$4*MZ31*100*100/MAX(EV$9:EV$497))+($RJ$4*NA31*100*100/MAX(EV$9:EV$497))+($RJ$4*NB31*100*100/MAX(EV$9:EV$497))+($RJ$4*NC31*100*100/MAX(EV$9:EV$497))+($RJ$4*ND31*100*100/MAX(EV$9:EV$497))+($RJ$4*NG31*100*100/MAX(EV$9:EV$497)))/4</f>
        <v>0</v>
      </c>
      <c r="RZ31" s="115">
        <f>($RJ$4*NH31*100*100/MAX(EV$9:EV$497))/2 + (($RJ$4*NI31*100*100/MAX(EV$9:EV$497))+($RJ$4*NJ31*100*100/MAX(EV$9:EV$497))+($RJ$4*NK31*100*100/MAX(EV$9:EV$497))+($RJ$4*NL31*100*100/MAX(EV$9:EV$497))+($RJ$4*NM31*100*100/MAX(EV$9:EV$497))+($RJ$4*NN31*100*100/MAX(EV$9:EV$497)))/4</f>
        <v>0</v>
      </c>
      <c r="SA31" s="117">
        <f>(($RJ$4*NO31*100*100/MAX(EV$9:EV$497))+($RJ$4*NP31*100*100/MAX(EV$9:EV$497)))/4</f>
        <v>0</v>
      </c>
      <c r="SB31" s="118">
        <f t="shared" si="54"/>
        <v>2.5280898876404496</v>
      </c>
      <c r="SC31" s="115">
        <f t="shared" si="55"/>
        <v>0.5056179775280899</v>
      </c>
      <c r="SD31" s="115">
        <f t="shared" si="56"/>
        <v>0.6320224719101124</v>
      </c>
      <c r="SE31" s="115">
        <f t="shared" si="57"/>
        <v>0.5056179775280899</v>
      </c>
      <c r="SF31" s="115">
        <f t="shared" si="58"/>
        <v>0.6320224719101124</v>
      </c>
      <c r="SG31" s="115">
        <f t="shared" si="59"/>
        <v>2.5280898876404496</v>
      </c>
      <c r="SH31" s="115">
        <f>ROUND(SB31/MAX(SB$9:SB$497)*100,0)</f>
        <v>3</v>
      </c>
      <c r="SI31" s="115">
        <f>ROUND(SC31/MAX(SC$9:SC$497)*100,0)</f>
        <v>1</v>
      </c>
      <c r="SJ31" s="115">
        <f>ROUND(SD31/MAX(SD$9:SD$497)*100,0)</f>
        <v>1</v>
      </c>
      <c r="SK31" s="115">
        <f>ROUND(SE31/MAX(SE$9:SE$497)*100,0)</f>
        <v>0</v>
      </c>
      <c r="SL31" s="115">
        <f>ROUND(SF31/MAX(SF$9:SF$497)*100,0)</f>
        <v>2</v>
      </c>
      <c r="SM31" s="121">
        <f>ROUND(SG31/MAX(SG$9:SG$497)*100,0)</f>
        <v>2</v>
      </c>
      <c r="SN31" s="115">
        <f>ROUND(AVERAGEIF($ES$9:$ES$497,$ES31,SH$9:SH$497),0)</f>
        <v>12</v>
      </c>
      <c r="SO31" s="115">
        <f>ROUND(AVERAGEIF($ES$9:$ES$497,$ES31,SI$9:SI$497),0)</f>
        <v>5</v>
      </c>
      <c r="SP31" s="115">
        <f>ROUND(AVERAGEIF($ES$9:$ES$497,$ES31,SJ$9:SJ$497),0)</f>
        <v>26</v>
      </c>
      <c r="SQ31" s="115">
        <f>ROUND(AVERAGEIF($ES$9:$ES$497,$ES31,SK$9:SK$497),0)</f>
        <v>6</v>
      </c>
      <c r="SR31" s="115">
        <f>ROUND(AVERAGEIF($ES$9:$ES$497,$ES31,SL$9:SL$497),0)</f>
        <v>8</v>
      </c>
      <c r="SS31" s="121">
        <f>ROUND(AVERAGEIF($ES$9:$ES$497,$ES31,SM$9:SM$497),0)</f>
        <v>4</v>
      </c>
      <c r="ST31" s="114">
        <f>RANK(SB31,SB$9:SB$497,0)</f>
        <v>273</v>
      </c>
      <c r="SU31" s="115">
        <f>RANK(SC31,SC$9:SC$497,0)</f>
        <v>256</v>
      </c>
      <c r="SV31" s="115">
        <f>RANK(SD31,SD$9:SD$497,0)</f>
        <v>252</v>
      </c>
      <c r="SW31" s="115">
        <f>RANK(SE31,SE$9:SE$497,0)</f>
        <v>256</v>
      </c>
      <c r="SX31" s="115">
        <f>RANK(SF31,SF$9:SF$497,0)</f>
        <v>240</v>
      </c>
      <c r="SY31" s="115">
        <f>RANK(SG31,SG$9:SG$497,0)</f>
        <v>223</v>
      </c>
      <c r="SZ31" s="115">
        <f>COUNTIFS(SB$9:SB$497,"&gt;"&amp;SB31,$ES$9:$ES$497,$ES31)+1</f>
        <v>57</v>
      </c>
      <c r="TA31" s="115">
        <f>COUNTIFS(SC$9:SC$497,"&gt;"&amp;SC31,$ES$9:$ES$497,$ES31)+1</f>
        <v>48</v>
      </c>
      <c r="TB31" s="115">
        <f>COUNTIFS(SD$9:SD$497,"&gt;"&amp;SD31,$ES$9:$ES$497,$ES31)+1</f>
        <v>57</v>
      </c>
      <c r="TC31" s="115">
        <f>COUNTIFS(SE$9:SE$497,"&gt;"&amp;SE31,$ES$9:$ES$497,$ES31)+1</f>
        <v>48</v>
      </c>
      <c r="TD31" s="115">
        <f>COUNTIFS(SF$9:SF$497,"&gt;"&amp;SF31,$ES$9:$ES$497,$ES31)+1</f>
        <v>48</v>
      </c>
      <c r="TE31" s="117">
        <f>COUNTIFS(SG$9:SG$497,"&gt;"&amp;SG31,$ES$9:$ES$497,$ES31)+1</f>
        <v>41</v>
      </c>
      <c r="TF31" s="118">
        <f t="shared" si="60"/>
        <v>15</v>
      </c>
      <c r="TG31" s="115">
        <f t="shared" si="61"/>
        <v>11</v>
      </c>
      <c r="TH31" s="115">
        <f t="shared" si="62"/>
        <v>13</v>
      </c>
      <c r="TI31" s="115">
        <f t="shared" si="63"/>
        <v>12</v>
      </c>
      <c r="TJ31" s="115">
        <f t="shared" si="64"/>
        <v>12</v>
      </c>
      <c r="TK31" s="115">
        <f t="shared" si="65"/>
        <v>14</v>
      </c>
      <c r="TL31" s="117">
        <f t="shared" si="66"/>
        <v>13</v>
      </c>
      <c r="TM31" s="118">
        <f>ROUND(TF31/MAX(TF$9:TF$497)*100,0)</f>
        <v>8</v>
      </c>
      <c r="TN31" s="115">
        <f>ROUND(TG31/MAX(TG$9:TG$497)*100,0)</f>
        <v>6</v>
      </c>
      <c r="TO31" s="115">
        <f>ROUND(TH31/MAX(TH$9:TH$497)*100,0)</f>
        <v>7</v>
      </c>
      <c r="TP31" s="115">
        <f>ROUND(TI31/MAX(TI$9:TI$497)*100,0)</f>
        <v>7</v>
      </c>
      <c r="TQ31" s="115">
        <f>ROUND(TJ31/MAX(TJ$9:TJ$497)*100,0)</f>
        <v>6</v>
      </c>
      <c r="TR31" s="115">
        <f>ROUND(TK31/MAX(TK$9:TK$497)*100,0)</f>
        <v>7</v>
      </c>
      <c r="TS31" s="119">
        <f>ROUND(TL31/MAX(TL$9:TL$497)*100,0)</f>
        <v>7</v>
      </c>
      <c r="TT31" s="120">
        <f>RANK(TM31,TM$9:TM$497,0)</f>
        <v>412</v>
      </c>
      <c r="TU31" s="115">
        <f>RANK(TN31,TN$9:TN$497,0)</f>
        <v>414</v>
      </c>
      <c r="TV31" s="115">
        <f>RANK(TO31,TO$9:TO$497,0)</f>
        <v>401</v>
      </c>
      <c r="TW31" s="115">
        <f>RANK(TP31,TP$9:TP$497,0)</f>
        <v>407</v>
      </c>
      <c r="TX31" s="115">
        <f>RANK(TQ31,TQ$9:TQ$497,0)</f>
        <v>407</v>
      </c>
      <c r="TY31" s="115">
        <f>RANK(TR31,TR$9:TR$497,0)</f>
        <v>412</v>
      </c>
      <c r="TZ31" s="121">
        <f>RANK(TS31,TS$9:TS$497,0)</f>
        <v>404</v>
      </c>
      <c r="UA31" s="123"/>
      <c r="UB31" s="7" t="s">
        <v>1</v>
      </c>
    </row>
    <row r="32" spans="1:548" x14ac:dyDescent="0.15">
      <c r="A32" s="62">
        <v>24</v>
      </c>
      <c r="B32" s="203" t="s">
        <v>612</v>
      </c>
      <c r="C32" s="63"/>
      <c r="D32" s="63"/>
      <c r="E32" s="64" t="s">
        <v>518</v>
      </c>
      <c r="F32" s="65">
        <v>15</v>
      </c>
      <c r="G32" s="65" t="s">
        <v>571</v>
      </c>
      <c r="H32" s="65"/>
      <c r="I32" s="66" t="s">
        <v>521</v>
      </c>
      <c r="J32" s="67" t="s">
        <v>521</v>
      </c>
      <c r="K32" s="67" t="s">
        <v>521</v>
      </c>
      <c r="L32" s="67" t="s">
        <v>521</v>
      </c>
      <c r="M32" s="67" t="s">
        <v>521</v>
      </c>
      <c r="N32" s="67" t="s">
        <v>521</v>
      </c>
      <c r="O32" s="67" t="s">
        <v>521</v>
      </c>
      <c r="P32" s="67" t="s">
        <v>521</v>
      </c>
      <c r="Q32" s="67" t="s">
        <v>521</v>
      </c>
      <c r="R32" s="68" t="s">
        <v>520</v>
      </c>
      <c r="S32" s="69" t="s">
        <v>520</v>
      </c>
      <c r="T32" s="67" t="s">
        <v>520</v>
      </c>
      <c r="U32" s="67" t="s">
        <v>520</v>
      </c>
      <c r="V32" s="67" t="s">
        <v>520</v>
      </c>
      <c r="W32" s="67" t="s">
        <v>521</v>
      </c>
      <c r="X32" s="67" t="s">
        <v>521</v>
      </c>
      <c r="Y32" s="67" t="s">
        <v>521</v>
      </c>
      <c r="Z32" s="67" t="s">
        <v>521</v>
      </c>
      <c r="AA32" s="67" t="s">
        <v>521</v>
      </c>
      <c r="AB32" s="68" t="s">
        <v>521</v>
      </c>
      <c r="AC32" s="69" t="s">
        <v>521</v>
      </c>
      <c r="AD32" s="67" t="s">
        <v>521</v>
      </c>
      <c r="AE32" s="67" t="s">
        <v>521</v>
      </c>
      <c r="AF32" s="67" t="s">
        <v>521</v>
      </c>
      <c r="AG32" s="67" t="s">
        <v>521</v>
      </c>
      <c r="AH32" s="67" t="s">
        <v>521</v>
      </c>
      <c r="AI32" s="67" t="s">
        <v>521</v>
      </c>
      <c r="AJ32" s="67" t="s">
        <v>521</v>
      </c>
      <c r="AK32" s="67" t="s">
        <v>521</v>
      </c>
      <c r="AL32" s="68" t="s">
        <v>521</v>
      </c>
      <c r="AM32" s="69" t="s">
        <v>521</v>
      </c>
      <c r="AN32" s="67" t="s">
        <v>521</v>
      </c>
      <c r="AO32" s="67" t="s">
        <v>521</v>
      </c>
      <c r="AP32" s="67" t="s">
        <v>521</v>
      </c>
      <c r="AQ32" s="67" t="s">
        <v>521</v>
      </c>
      <c r="AR32" s="67" t="s">
        <v>521</v>
      </c>
      <c r="AS32" s="67" t="s">
        <v>521</v>
      </c>
      <c r="AT32" s="67" t="s">
        <v>521</v>
      </c>
      <c r="AU32" s="67" t="s">
        <v>521</v>
      </c>
      <c r="AV32" s="68" t="s">
        <v>521</v>
      </c>
      <c r="AW32" s="69" t="s">
        <v>521</v>
      </c>
      <c r="AX32" s="67" t="s">
        <v>521</v>
      </c>
      <c r="AY32" s="67" t="s">
        <v>521</v>
      </c>
      <c r="AZ32" s="67" t="s">
        <v>521</v>
      </c>
      <c r="BA32" s="67" t="s">
        <v>521</v>
      </c>
      <c r="BB32" s="67" t="s">
        <v>521</v>
      </c>
      <c r="BC32" s="67" t="s">
        <v>521</v>
      </c>
      <c r="BD32" s="67" t="s">
        <v>521</v>
      </c>
      <c r="BE32" s="67" t="s">
        <v>521</v>
      </c>
      <c r="BF32" s="68" t="s">
        <v>521</v>
      </c>
      <c r="BG32" s="69" t="s">
        <v>521</v>
      </c>
      <c r="BH32" s="67" t="s">
        <v>521</v>
      </c>
      <c r="BI32" s="67" t="s">
        <v>521</v>
      </c>
      <c r="BJ32" s="67" t="s">
        <v>521</v>
      </c>
      <c r="BK32" s="67" t="s">
        <v>521</v>
      </c>
      <c r="BL32" s="67" t="s">
        <v>521</v>
      </c>
      <c r="BM32" s="67" t="s">
        <v>521</v>
      </c>
      <c r="BN32" s="67" t="s">
        <v>521</v>
      </c>
      <c r="BO32" s="67" t="s">
        <v>521</v>
      </c>
      <c r="BP32" s="68" t="s">
        <v>521</v>
      </c>
      <c r="BQ32" s="70" t="s">
        <v>521</v>
      </c>
      <c r="BR32" s="67" t="s">
        <v>521</v>
      </c>
      <c r="BS32" s="67" t="s">
        <v>521</v>
      </c>
      <c r="BT32" s="67" t="s">
        <v>521</v>
      </c>
      <c r="BU32" s="67" t="s">
        <v>521</v>
      </c>
      <c r="BV32" s="67" t="s">
        <v>521</v>
      </c>
      <c r="BW32" s="67" t="s">
        <v>521</v>
      </c>
      <c r="BX32" s="67" t="s">
        <v>521</v>
      </c>
      <c r="BY32" s="67" t="s">
        <v>521</v>
      </c>
      <c r="BZ32" s="68" t="s">
        <v>521</v>
      </c>
      <c r="CA32" s="69" t="s">
        <v>521</v>
      </c>
      <c r="CB32" s="67" t="s">
        <v>521</v>
      </c>
      <c r="CC32" s="67" t="s">
        <v>521</v>
      </c>
      <c r="CD32" s="67" t="s">
        <v>521</v>
      </c>
      <c r="CE32" s="67" t="s">
        <v>521</v>
      </c>
      <c r="CF32" s="67" t="s">
        <v>521</v>
      </c>
      <c r="CG32" s="67" t="s">
        <v>521</v>
      </c>
      <c r="CH32" s="67" t="s">
        <v>521</v>
      </c>
      <c r="CI32" s="67" t="s">
        <v>521</v>
      </c>
      <c r="CJ32" s="68" t="s">
        <v>521</v>
      </c>
      <c r="CK32" s="69" t="s">
        <v>521</v>
      </c>
      <c r="CL32" s="67" t="s">
        <v>521</v>
      </c>
      <c r="CM32" s="67" t="s">
        <v>521</v>
      </c>
      <c r="CN32" s="67" t="s">
        <v>521</v>
      </c>
      <c r="CO32" s="67" t="s">
        <v>521</v>
      </c>
      <c r="CP32" s="67" t="s">
        <v>521</v>
      </c>
      <c r="CQ32" s="67" t="s">
        <v>521</v>
      </c>
      <c r="CR32" s="67" t="s">
        <v>521</v>
      </c>
      <c r="CS32" s="67" t="s">
        <v>521</v>
      </c>
      <c r="CT32" s="68" t="s">
        <v>521</v>
      </c>
      <c r="CU32" s="69" t="s">
        <v>521</v>
      </c>
      <c r="CV32" s="67" t="s">
        <v>521</v>
      </c>
      <c r="CW32" s="67" t="s">
        <v>521</v>
      </c>
      <c r="CX32" s="67" t="s">
        <v>521</v>
      </c>
      <c r="CY32" s="67" t="s">
        <v>521</v>
      </c>
      <c r="CZ32" s="67" t="s">
        <v>521</v>
      </c>
      <c r="DA32" s="67" t="s">
        <v>521</v>
      </c>
      <c r="DB32" s="67" t="s">
        <v>521</v>
      </c>
      <c r="DC32" s="67" t="s">
        <v>521</v>
      </c>
      <c r="DD32" s="68" t="s">
        <v>521</v>
      </c>
      <c r="DE32" s="69" t="s">
        <v>521</v>
      </c>
      <c r="DF32" s="71" t="s">
        <v>521</v>
      </c>
      <c r="DG32" s="67" t="s">
        <v>521</v>
      </c>
      <c r="DH32" s="67" t="s">
        <v>521</v>
      </c>
      <c r="DI32" s="67" t="s">
        <v>521</v>
      </c>
      <c r="DJ32" s="67" t="s">
        <v>521</v>
      </c>
      <c r="DK32" s="67" t="s">
        <v>521</v>
      </c>
      <c r="DL32" s="67" t="s">
        <v>521</v>
      </c>
      <c r="DM32" s="67" t="s">
        <v>521</v>
      </c>
      <c r="DN32" s="68" t="s">
        <v>521</v>
      </c>
      <c r="DO32" s="70" t="s">
        <v>521</v>
      </c>
      <c r="DP32" s="71" t="s">
        <v>521</v>
      </c>
      <c r="DQ32" s="67" t="s">
        <v>521</v>
      </c>
      <c r="DR32" s="67" t="s">
        <v>521</v>
      </c>
      <c r="DS32" s="67" t="s">
        <v>521</v>
      </c>
      <c r="DT32" s="67" t="s">
        <v>521</v>
      </c>
      <c r="DU32" s="67" t="s">
        <v>521</v>
      </c>
      <c r="DV32" s="67" t="s">
        <v>521</v>
      </c>
      <c r="DW32" s="67" t="s">
        <v>521</v>
      </c>
      <c r="DX32" s="72" t="s">
        <v>521</v>
      </c>
      <c r="DY32" s="73" t="s">
        <v>522</v>
      </c>
      <c r="DZ32" s="74">
        <v>2</v>
      </c>
      <c r="EA32" s="74">
        <v>3</v>
      </c>
      <c r="EB32" s="74">
        <v>3</v>
      </c>
      <c r="EC32" s="75">
        <v>4</v>
      </c>
      <c r="ED32" s="76" t="s">
        <v>522</v>
      </c>
      <c r="EE32" s="74">
        <f t="shared" si="16"/>
        <v>2</v>
      </c>
      <c r="EF32" s="74">
        <f t="shared" si="17"/>
        <v>6</v>
      </c>
      <c r="EG32" s="74">
        <f t="shared" si="18"/>
        <v>18</v>
      </c>
      <c r="EH32" s="77">
        <f t="shared" si="19"/>
        <v>72</v>
      </c>
      <c r="EI32" s="73">
        <v>500</v>
      </c>
      <c r="EJ32" s="74">
        <v>750</v>
      </c>
      <c r="EK32" s="74">
        <v>1500</v>
      </c>
      <c r="EL32" s="74">
        <v>2500</v>
      </c>
      <c r="EM32" s="75">
        <v>7500</v>
      </c>
      <c r="EN32" s="78">
        <v>1</v>
      </c>
      <c r="EO32" s="79">
        <f t="shared" si="20"/>
        <v>0.75</v>
      </c>
      <c r="EP32" s="79">
        <f t="shared" si="21"/>
        <v>0.5</v>
      </c>
      <c r="EQ32" s="79">
        <f t="shared" si="22"/>
        <v>0.27777777777777779</v>
      </c>
      <c r="ER32" s="80">
        <f t="shared" si="23"/>
        <v>0.20833333333333334</v>
      </c>
      <c r="ES32" s="128" t="s">
        <v>564</v>
      </c>
      <c r="ET32" s="82"/>
      <c r="EU32" s="83">
        <v>4</v>
      </c>
      <c r="EV32" s="73">
        <v>19</v>
      </c>
      <c r="EW32" s="74">
        <v>13</v>
      </c>
      <c r="EX32" s="74">
        <v>11</v>
      </c>
      <c r="EY32" s="74">
        <v>10</v>
      </c>
      <c r="EZ32" s="74">
        <v>6</v>
      </c>
      <c r="FA32" s="74">
        <v>6</v>
      </c>
      <c r="FB32" s="74">
        <v>20</v>
      </c>
      <c r="FC32" s="74">
        <v>15</v>
      </c>
      <c r="FD32" s="74">
        <f t="shared" si="24"/>
        <v>17</v>
      </c>
      <c r="FE32" s="84">
        <f t="shared" si="25"/>
        <v>26</v>
      </c>
      <c r="FF32" s="73">
        <f>RANK(EV32,$EV$9:$EV$497,0)</f>
        <v>403</v>
      </c>
      <c r="FG32" s="74">
        <f>RANK(EW32,$EW$9:$EW$497,0)</f>
        <v>387</v>
      </c>
      <c r="FH32" s="74">
        <f>RANK(EX32,$EX$9:$EX$497,0)</f>
        <v>387</v>
      </c>
      <c r="FI32" s="74">
        <f>RANK(EY32,$EY$9:$EY$497,0)</f>
        <v>390</v>
      </c>
      <c r="FJ32" s="74">
        <f>RANK(EZ32,$EZ$9:$EZ$497,0)</f>
        <v>391</v>
      </c>
      <c r="FK32" s="74">
        <f>RANK(FA32,$FA$9:$FA$497,0)</f>
        <v>374</v>
      </c>
      <c r="FL32" s="74">
        <f>RANK(FB32,$FB$9:$FB$497,0)</f>
        <v>325</v>
      </c>
      <c r="FM32" s="74">
        <f>RANK(FC32,$FC$9:$FC$497,0)</f>
        <v>354</v>
      </c>
      <c r="FN32" s="74">
        <f>RANK(FD32,$FD$9:$FD$497,0)</f>
        <v>406</v>
      </c>
      <c r="FO32" s="84">
        <f>RANK(FE32,$FE$9:$FE$497,0)</f>
        <v>389</v>
      </c>
      <c r="FP32" s="73">
        <f>COUNTIFS($EV$9:$EV$497,"&gt;"&amp;EV32,$ES$9:$ES$497,ES32)+1</f>
        <v>89</v>
      </c>
      <c r="FQ32" s="74">
        <f>COUNTIFS($EW$9:$EW$497,"&gt;"&amp;EW32,$ES$9:$ES$497,ES32)+1</f>
        <v>91</v>
      </c>
      <c r="FR32" s="74">
        <f>COUNTIFS($EX$9:$EX$497,"&gt;"&amp;EX32,$ES$9:$ES$497,ES32)+1</f>
        <v>90</v>
      </c>
      <c r="FS32" s="74">
        <f>COUNTIFS($EY$9:$EY$497,"&gt;"&amp;EY32,$ES$9:$ES$497,ES32)+1</f>
        <v>89</v>
      </c>
      <c r="FT32" s="74">
        <f>COUNTIFS($EZ$9:$EZ$497,"&gt;"&amp;EZ32,$ES$9:$ES$497,ES32)+1</f>
        <v>92</v>
      </c>
      <c r="FU32" s="74">
        <f>COUNTIFS($FA$9:$FA$497,"&gt;"&amp;FA32,$ES$9:$ES$497,ES32)+1</f>
        <v>92</v>
      </c>
      <c r="FV32" s="74">
        <f>COUNTIFS($FB$9:$FB$497,"&gt;"&amp;FB32,$ES$9:$ES$497,ES32)+1</f>
        <v>89</v>
      </c>
      <c r="FW32" s="74">
        <f>COUNTIFS($FC$9:$FC$497,"&gt;"&amp;FC32,$ES$9:$ES$497,ES32)+1</f>
        <v>89</v>
      </c>
      <c r="FX32" s="74">
        <f>COUNTIFS($FD$9:$FD$497,"&gt;"&amp;FD32,$ES$9:$ES$497,ES32)+1</f>
        <v>91</v>
      </c>
      <c r="FY32" s="84">
        <f>COUNTIFS($FE$9:$FE$497,"&gt;"&amp;FE32,$ES$9:$ES$497,ES32)+1</f>
        <v>90</v>
      </c>
      <c r="FZ32" s="85">
        <f t="shared" si="26"/>
        <v>1.27</v>
      </c>
      <c r="GA32" s="86">
        <f t="shared" si="27"/>
        <v>0.87</v>
      </c>
      <c r="GB32" s="86">
        <f t="shared" si="28"/>
        <v>0.73</v>
      </c>
      <c r="GC32" s="86">
        <f t="shared" si="29"/>
        <v>0.67</v>
      </c>
      <c r="GD32" s="86">
        <f t="shared" si="30"/>
        <v>0.4</v>
      </c>
      <c r="GE32" s="86">
        <f t="shared" si="31"/>
        <v>0.4</v>
      </c>
      <c r="GF32" s="86">
        <f t="shared" si="32"/>
        <v>1.33</v>
      </c>
      <c r="GG32" s="86">
        <f t="shared" si="33"/>
        <v>1</v>
      </c>
      <c r="GH32" s="86">
        <f t="shared" si="34"/>
        <v>1.1299999999999999</v>
      </c>
      <c r="GI32" s="87">
        <f t="shared" si="35"/>
        <v>1.73</v>
      </c>
      <c r="GJ32" s="85">
        <f>ROUND(((FZ32-AVERAGE(FZ$9:FZ$497))/STDEVP(FZ$9:FZ$497)*10+50),2)</f>
        <v>61.81</v>
      </c>
      <c r="GK32" s="86">
        <f>ROUND(((GA32-AVERAGE(GA$9:GA$497))/STDEVP(GA$9:GA$497)*10+50),2)</f>
        <v>55.37</v>
      </c>
      <c r="GL32" s="86">
        <f>ROUND(((GB32-AVERAGE(GB$9:GB$497))/STDEVP(GB$9:GB$497)*10+50),2)</f>
        <v>55.53</v>
      </c>
      <c r="GM32" s="86">
        <f>ROUND(((GC32-AVERAGE(GC$9:GC$497))/STDEVP(GC$9:GC$497)*10+50),2)</f>
        <v>57.21</v>
      </c>
      <c r="GN32" s="86">
        <f>ROUND(((GD32-AVERAGE(GD$9:GD$497))/STDEVP(GD$9:GD$497)*10+50),2)</f>
        <v>50.27</v>
      </c>
      <c r="GO32" s="86">
        <f>ROUND(((GE32-AVERAGE(GE$9:GE$497))/STDEVP(GE$9:GE$497)*10+50),2)</f>
        <v>51.87</v>
      </c>
      <c r="GP32" s="86">
        <f>ROUND(((GF32-AVERAGE(GF$9:GF$497))/STDEVP(GF$9:GF$497)*10+50),2)</f>
        <v>71.89</v>
      </c>
      <c r="GQ32" s="86">
        <f>ROUND(((GG32-AVERAGE(GG$9:GG$497))/STDEVP(GG$9:GG$497)*10+50),2)</f>
        <v>61.54</v>
      </c>
      <c r="GR32" s="86">
        <f>ROUND(((GH32-AVERAGE(GH$9:GH$497))/STDEVP(GH$9:GH$497)*10+50),2)</f>
        <v>55.66</v>
      </c>
      <c r="GS32" s="87">
        <f>ROUND(((GI32-AVERAGE(GI$9:GI$497))/STDEVP(GI$9:GI$497)*10+50),2)</f>
        <v>60.84</v>
      </c>
      <c r="GT32" s="73">
        <f>RANK(GJ32,$GJ$9:$GJ$497,0)</f>
        <v>53</v>
      </c>
      <c r="GU32" s="74">
        <f>RANK(GK32,$GK$9:$GK$497,0)</f>
        <v>127</v>
      </c>
      <c r="GV32" s="74">
        <f>RANK(GL32,$GL$9:$GL$497,0)</f>
        <v>119</v>
      </c>
      <c r="GW32" s="74">
        <f>RANK(GM32,$GM$9:$GM$497,0)</f>
        <v>72</v>
      </c>
      <c r="GX32" s="74">
        <f>RANK(GN32,$GN$9:$GN$497,0)</f>
        <v>126</v>
      </c>
      <c r="GY32" s="74">
        <f>RANK(GO32,$GO$9:$GO$497,0)</f>
        <v>103</v>
      </c>
      <c r="GZ32" s="74">
        <f>RANK(GP32,$GP$9:$GP$497,0)</f>
        <v>10</v>
      </c>
      <c r="HA32" s="74">
        <f>RANK(GQ32,$GQ$9:$GQ$497,0)</f>
        <v>46</v>
      </c>
      <c r="HB32" s="74">
        <f>RANK(GR32,$GR$9:$GR$497,0)</f>
        <v>98</v>
      </c>
      <c r="HC32" s="84">
        <f>RANK(GS32,$GS$9:$GS$497,0)</f>
        <v>61</v>
      </c>
      <c r="HD32" s="85">
        <f>ROUND(AVERAGEIF($ES$9:$ES$497,$ES32,$FZ$9:$FZ$497),2)</f>
        <v>0.92</v>
      </c>
      <c r="HE32" s="86">
        <f>ROUND(AVERAGEIF($ES$9:$ES$497,$ES32,$GA$9:$GA$497),2)</f>
        <v>0.65</v>
      </c>
      <c r="HF32" s="86">
        <f>ROUND(AVERAGEIF($ES$9:$ES$497,$ES32,$GB$9:$GB$497),2)</f>
        <v>0.69</v>
      </c>
      <c r="HG32" s="86">
        <f>ROUND(AVERAGEIF($ES$9:$ES$497,$ES32,$GC$9:$GC$497),2)</f>
        <v>0.54</v>
      </c>
      <c r="HH32" s="86">
        <f>ROUND(AVERAGEIF($ES$9:$ES$497,$ES32,$GD$9:$GD$497),2)</f>
        <v>0.32</v>
      </c>
      <c r="HI32" s="86">
        <f>ROUND(AVERAGEIF($ES$9:$ES$497,$ES32,$GE$9:$GE$497),2)</f>
        <v>0.33</v>
      </c>
      <c r="HJ32" s="86">
        <f>ROUND(AVERAGEIF($ES$9:$ES$497,$ES32,$GF$9:$GF$497),2)</f>
        <v>0.98</v>
      </c>
      <c r="HK32" s="86">
        <f>ROUND(AVERAGEIF($ES$9:$ES$497,$ES32,$GG$9:$GG$497),2)</f>
        <v>0.86</v>
      </c>
      <c r="HL32" s="86">
        <f>ROUND(AVERAGEIF($ES$9:$ES$497,$ES32,$GH$9:$GH$497),2)</f>
        <v>1.01</v>
      </c>
      <c r="HM32" s="87">
        <f>ROUND(AVERAGEIF($ES$9:$ES$497,$ES32,$GI$9:$GI$497),2)</f>
        <v>1.55</v>
      </c>
      <c r="HN32" s="88">
        <f t="shared" si="36"/>
        <v>0.35</v>
      </c>
      <c r="HO32" s="89">
        <f t="shared" si="37"/>
        <v>0.21999999999999997</v>
      </c>
      <c r="HP32" s="89">
        <f t="shared" si="38"/>
        <v>4.0000000000000036E-2</v>
      </c>
      <c r="HQ32" s="89">
        <f t="shared" si="39"/>
        <v>0.13</v>
      </c>
      <c r="HR32" s="89">
        <f t="shared" si="40"/>
        <v>8.0000000000000016E-2</v>
      </c>
      <c r="HS32" s="89">
        <f t="shared" si="41"/>
        <v>7.0000000000000007E-2</v>
      </c>
      <c r="HT32" s="89">
        <f t="shared" si="42"/>
        <v>0.35000000000000009</v>
      </c>
      <c r="HU32" s="89">
        <f t="shared" si="43"/>
        <v>0.14000000000000001</v>
      </c>
      <c r="HV32" s="89">
        <f t="shared" si="44"/>
        <v>0.11999999999999988</v>
      </c>
      <c r="HW32" s="90">
        <f t="shared" si="45"/>
        <v>0.17999999999999994</v>
      </c>
      <c r="HX32" s="73">
        <f>COUNTIFS($FZ$9:$FZ$497,"&gt;"&amp;FZ32,$ES$9:$ES$497,$ES32)+1</f>
        <v>5</v>
      </c>
      <c r="HY32" s="74">
        <f>COUNTIFS($GA$9:$GA$497,"&gt;"&amp;GA32,$ES$9:$ES$497,$ES32)+1</f>
        <v>12</v>
      </c>
      <c r="HZ32" s="74">
        <f>COUNTIFS($GB$9:$GB$497,"&gt;"&amp;GB32,$ES$9:$ES$497,$ES32)+1</f>
        <v>35</v>
      </c>
      <c r="IA32" s="74">
        <f>COUNTIFS($GC$9:$GC$497,"&gt;"&amp;GC32,$ES$9:$ES$497,$ES32)+1</f>
        <v>19</v>
      </c>
      <c r="IB32" s="74">
        <f>COUNTIFS($GD$9:$GD$497,"&gt;"&amp;GD32,$ES$9:$ES$497,$ES32)+1</f>
        <v>9</v>
      </c>
      <c r="IC32" s="74">
        <f>COUNTIFS($GE$9:$GE$497,"&gt;"&amp;GE32,$ES$9:$ES$497,$ES32)+1</f>
        <v>18</v>
      </c>
      <c r="ID32" s="74">
        <f>COUNTIFS($GF$9:$GF$497,"&gt;"&amp;GF32,$ES$9:$ES$497,$ES32)+1</f>
        <v>9</v>
      </c>
      <c r="IE32" s="74">
        <f>COUNTIFS($GG$9:$GG$497,"&gt;"&amp;GG32,$ES$9:$ES$497,$ES32)+1</f>
        <v>21</v>
      </c>
      <c r="IF32" s="74">
        <f>COUNTIFS($GH$9:$GH$497,"&gt;"&amp;GH32,$ES$9:$ES$497,$ES32)+1</f>
        <v>22</v>
      </c>
      <c r="IG32" s="84">
        <f>COUNTIFS($GI$9:$GI$497,"&gt;"&amp;GI32,$ES$9:$ES$497,$ES32)+1</f>
        <v>33</v>
      </c>
      <c r="IH32" s="91"/>
      <c r="II32" s="79">
        <v>0.1</v>
      </c>
      <c r="IJ32" s="79"/>
      <c r="IK32" s="79"/>
      <c r="IL32" s="79"/>
      <c r="IM32" s="92"/>
      <c r="IN32" s="93"/>
      <c r="IO32" s="94"/>
      <c r="IP32" s="95"/>
      <c r="IQ32" s="79"/>
      <c r="IR32" s="79"/>
      <c r="IS32" s="79"/>
      <c r="IT32" s="79"/>
      <c r="IU32" s="79"/>
      <c r="IV32" s="79"/>
      <c r="IW32" s="96"/>
      <c r="IX32" s="93"/>
      <c r="IY32" s="79"/>
      <c r="IZ32" s="79"/>
      <c r="JA32" s="79"/>
      <c r="JB32" s="79"/>
      <c r="JC32" s="79"/>
      <c r="JD32" s="79"/>
      <c r="JE32" s="97"/>
      <c r="JF32" s="95"/>
      <c r="JG32" s="79"/>
      <c r="JH32" s="79"/>
      <c r="JI32" s="79"/>
      <c r="JJ32" s="79"/>
      <c r="JK32" s="79"/>
      <c r="JL32" s="79"/>
      <c r="JM32" s="96"/>
      <c r="JN32" s="93"/>
      <c r="JO32" s="79"/>
      <c r="JP32" s="79"/>
      <c r="JQ32" s="79"/>
      <c r="JR32" s="79"/>
      <c r="JS32" s="79"/>
      <c r="JT32" s="79"/>
      <c r="JU32" s="79"/>
      <c r="JV32" s="79"/>
      <c r="JW32" s="79"/>
      <c r="JX32" s="79"/>
      <c r="JY32" s="79"/>
      <c r="JZ32" s="97"/>
      <c r="KA32" s="93"/>
      <c r="KB32" s="79"/>
      <c r="KC32" s="79"/>
      <c r="KD32" s="79"/>
      <c r="KE32" s="97"/>
      <c r="KF32" s="95"/>
      <c r="KG32" s="79"/>
      <c r="KH32" s="79"/>
      <c r="KI32" s="79"/>
      <c r="KJ32" s="79"/>
      <c r="KK32" s="98"/>
      <c r="KL32" s="79"/>
      <c r="KM32" s="79"/>
      <c r="KN32" s="79"/>
      <c r="KO32" s="79"/>
      <c r="KP32" s="79"/>
      <c r="KQ32" s="79"/>
      <c r="KR32" s="79"/>
      <c r="KS32" s="96"/>
      <c r="KT32" s="96"/>
      <c r="KU32" s="96"/>
      <c r="KV32" s="96"/>
      <c r="KW32" s="93"/>
      <c r="KX32" s="79"/>
      <c r="KY32" s="79"/>
      <c r="KZ32" s="79"/>
      <c r="LA32" s="79"/>
      <c r="LB32" s="79"/>
      <c r="LC32" s="96"/>
      <c r="LD32" s="93"/>
      <c r="LE32" s="94"/>
      <c r="LF32" s="99"/>
      <c r="LG32" s="75"/>
      <c r="LH32" s="93"/>
      <c r="LI32" s="79"/>
      <c r="LJ32" s="74"/>
      <c r="LK32" s="74"/>
      <c r="LL32" s="74"/>
      <c r="LM32" s="100"/>
      <c r="LN32" s="95"/>
      <c r="LO32" s="79"/>
      <c r="LP32" s="79"/>
      <c r="LQ32" s="79"/>
      <c r="LR32" s="96"/>
      <c r="LS32" s="93">
        <v>7.0000000000000007E-2</v>
      </c>
      <c r="LT32" s="79"/>
      <c r="LU32" s="79"/>
      <c r="LV32" s="79"/>
      <c r="LW32" s="79"/>
      <c r="LX32" s="79"/>
      <c r="LY32" s="79"/>
      <c r="LZ32" s="79"/>
      <c r="MA32" s="97"/>
      <c r="MB32" s="95"/>
      <c r="MC32" s="79"/>
      <c r="MD32" s="79"/>
      <c r="ME32" s="79"/>
      <c r="MF32" s="79"/>
      <c r="MG32" s="79"/>
      <c r="MH32" s="79"/>
      <c r="MI32" s="79"/>
      <c r="MJ32" s="79"/>
      <c r="MK32" s="79"/>
      <c r="ML32" s="79"/>
      <c r="MM32" s="79"/>
      <c r="MN32" s="98"/>
      <c r="MO32" s="98"/>
      <c r="MP32" s="96"/>
      <c r="MQ32" s="93"/>
      <c r="MR32" s="79"/>
      <c r="MS32" s="79"/>
      <c r="MT32" s="79"/>
      <c r="MU32" s="79"/>
      <c r="MV32" s="98"/>
      <c r="MW32" s="79"/>
      <c r="MX32" s="79"/>
      <c r="MY32" s="79"/>
      <c r="MZ32" s="79"/>
      <c r="NA32" s="79"/>
      <c r="NB32" s="79"/>
      <c r="NC32" s="79"/>
      <c r="ND32" s="96"/>
      <c r="NE32" s="96"/>
      <c r="NF32" s="96"/>
      <c r="NG32" s="96"/>
      <c r="NH32" s="93"/>
      <c r="NI32" s="79"/>
      <c r="NJ32" s="79"/>
      <c r="NK32" s="79"/>
      <c r="NL32" s="79"/>
      <c r="NM32" s="79"/>
      <c r="NN32" s="94"/>
      <c r="NO32" s="93"/>
      <c r="NP32" s="80"/>
      <c r="NQ32" s="124" t="s">
        <v>610</v>
      </c>
      <c r="NR32" s="102" t="s">
        <v>615</v>
      </c>
      <c r="NS32" s="102"/>
      <c r="NT32" s="102"/>
      <c r="NU32" s="102"/>
      <c r="NV32" s="104">
        <v>43720</v>
      </c>
      <c r="NW32" s="102" t="s">
        <v>525</v>
      </c>
      <c r="NX32" s="105" t="s">
        <v>616</v>
      </c>
      <c r="NY32" s="106" t="s">
        <v>617</v>
      </c>
      <c r="NZ32" s="105" t="s">
        <v>616</v>
      </c>
      <c r="OA32" s="107"/>
      <c r="OB32" s="107"/>
      <c r="OC32" s="107"/>
      <c r="OD32" s="108">
        <f t="shared" si="46"/>
        <v>72</v>
      </c>
      <c r="OE32" s="109">
        <v>4</v>
      </c>
      <c r="OF32" s="110">
        <f t="shared" si="47"/>
        <v>500</v>
      </c>
      <c r="OG32" s="109">
        <v>2</v>
      </c>
      <c r="OH32" s="111">
        <f>ROUND(AVERAGEIF($ES$9:$ES$497,$ES32,EV$9:EV$497),0)</f>
        <v>67</v>
      </c>
      <c r="OI32" s="112">
        <f>ROUND(AVERAGEIF($ES$9:$ES$497,$ES32,EW$9:EW$497),0)</f>
        <v>45</v>
      </c>
      <c r="OJ32" s="112">
        <f>ROUND(AVERAGEIF($ES$9:$ES$497,$ES32,EX$9:EX$497),0)</f>
        <v>51</v>
      </c>
      <c r="OK32" s="112">
        <f>ROUND(AVERAGEIF($ES$9:$ES$497,$ES32,EY$9:EY$497),0)</f>
        <v>39</v>
      </c>
      <c r="OL32" s="112">
        <f>ROUND(AVERAGEIF($ES$9:$ES$497,$ES32,EZ$9:EZ$497),0)</f>
        <v>21</v>
      </c>
      <c r="OM32" s="112">
        <f>ROUND(AVERAGEIF($ES$9:$ES$497,$ES32,FA$9:FA$497),0)</f>
        <v>21</v>
      </c>
      <c r="ON32" s="112">
        <f>ROUND(AVERAGEIF($ES$9:$ES$497,$ES32,FB$9:FB$497),0)</f>
        <v>68</v>
      </c>
      <c r="OO32" s="112">
        <f>ROUND(AVERAGEIF($ES$9:$ES$497,$ES32,FC$9:FC$497),0)</f>
        <v>64</v>
      </c>
      <c r="OP32" s="112">
        <f>ROUND(AVERAGEIF($ES$9:$ES$497,$ES32,FD$9:FD$497),0)</f>
        <v>72</v>
      </c>
      <c r="OQ32" s="113">
        <f>ROUND(AVERAGEIF($ES$9:$ES$497,$ES32,FE$9:FE$497),0)</f>
        <v>115</v>
      </c>
      <c r="OR32" s="114">
        <f>ROUND(EV32/MAX(EV$9:EV$497)*100,0)</f>
        <v>11</v>
      </c>
      <c r="OS32" s="115">
        <f>ROUND(EW32/MAX(EW$9:EW$497)*100,0)</f>
        <v>10</v>
      </c>
      <c r="OT32" s="115">
        <f>ROUND(EX32/MAX(EX$9:EX$497)*100,0)</f>
        <v>9</v>
      </c>
      <c r="OU32" s="115">
        <f>ROUND(EY32/MAX(EY$9:EY$497)*100,0)</f>
        <v>7</v>
      </c>
      <c r="OV32" s="115">
        <f>ROUND(EZ32/MAX(EZ$9:EZ$497)*100,0)</f>
        <v>5</v>
      </c>
      <c r="OW32" s="115">
        <f>ROUND(FA32/MAX(FA$9:FA$497)*100,0)</f>
        <v>5</v>
      </c>
      <c r="OX32" s="115">
        <f>ROUND(FB32/MAX(FB$9:FB$497)*100,0)</f>
        <v>15</v>
      </c>
      <c r="OY32" s="116">
        <f>ROUND(FC32/MAX(FC$9:FC$497)*100,0)</f>
        <v>10</v>
      </c>
      <c r="OZ32" s="115">
        <f>ROUND(FD32/MAX(FD$9:FD$497)*100,0)</f>
        <v>11</v>
      </c>
      <c r="PA32" s="117">
        <f>ROUND(FE32/MAX(FE$9:FE$497)*100,0)</f>
        <v>11</v>
      </c>
      <c r="PB32" s="118">
        <f t="shared" si="48"/>
        <v>116</v>
      </c>
      <c r="PC32" s="115">
        <f t="shared" si="49"/>
        <v>104</v>
      </c>
      <c r="PD32" s="115">
        <f t="shared" si="50"/>
        <v>131</v>
      </c>
      <c r="PE32" s="115">
        <f t="shared" si="51"/>
        <v>136</v>
      </c>
      <c r="PF32" s="115">
        <f t="shared" si="52"/>
        <v>99</v>
      </c>
      <c r="PG32" s="119">
        <f t="shared" si="53"/>
        <v>86</v>
      </c>
      <c r="PH32" s="118">
        <f>ROUND(PB32/MAX(PB$9:PB$497)*100,0)</f>
        <v>14</v>
      </c>
      <c r="PI32" s="115">
        <f>ROUND(PC32/MAX(PC$9:PC$497)*100,0)</f>
        <v>12</v>
      </c>
      <c r="PJ32" s="115">
        <f>ROUND(PD32/MAX(PD$9:PD$497)*100,0)</f>
        <v>14</v>
      </c>
      <c r="PK32" s="115">
        <f>ROUND(PE32/MAX(PE$9:PE$497)*100,0)</f>
        <v>14</v>
      </c>
      <c r="PL32" s="115">
        <f>ROUND(PF32/MAX(PF$9:PF$497)*100,0)</f>
        <v>14</v>
      </c>
      <c r="PM32" s="119">
        <f>ROUND(PG32/MAX(PG$9:PG$497)*100,0)</f>
        <v>13</v>
      </c>
      <c r="PN32" s="118">
        <f>RANK(PH32,PH$9:PH$497,0)</f>
        <v>396</v>
      </c>
      <c r="PO32" s="115">
        <f>RANK(PI32,PI$9:PI$497,0)</f>
        <v>395</v>
      </c>
      <c r="PP32" s="115">
        <f>RANK(PJ32,PJ$9:PJ$497,0)</f>
        <v>398</v>
      </c>
      <c r="PQ32" s="115">
        <f>RANK(PK32,PK$9:PK$497,0)</f>
        <v>395</v>
      </c>
      <c r="PR32" s="115">
        <f>RANK(PL32,PL$9:PL$497,0)</f>
        <v>405</v>
      </c>
      <c r="PS32" s="119">
        <f>RANK(PM32,PM$9:PM$497,0)</f>
        <v>398</v>
      </c>
      <c r="PT32" s="120">
        <f>ROUND(FZ32/MAX(FZ$9:FZ$497)*100,0)</f>
        <v>69</v>
      </c>
      <c r="PU32" s="115">
        <f>ROUND(GA32/MAX(GA$9:GA$497)*100,0)</f>
        <v>49</v>
      </c>
      <c r="PV32" s="115">
        <f>ROUND(GB32/MAX(GB$9:GB$497)*100,0)</f>
        <v>53</v>
      </c>
      <c r="PW32" s="115">
        <f>ROUND(GC32/MAX(GC$9:GC$497)*100,0)</f>
        <v>53</v>
      </c>
      <c r="PX32" s="115">
        <f>ROUND(GD32/MAX(GD$9:GD$497)*100,0)</f>
        <v>22</v>
      </c>
      <c r="PY32" s="115">
        <f>ROUND(GE32/MAX(GE$9:GE$497)*100,0)</f>
        <v>24</v>
      </c>
      <c r="PZ32" s="115">
        <f>ROUND(GF32/MAX(GF$9:GF$497)*100,0)</f>
        <v>62</v>
      </c>
      <c r="QA32" s="116">
        <f>ROUND(GG32/MAX(GG$9:GG$497)*100,0)</f>
        <v>55</v>
      </c>
      <c r="QB32" s="115">
        <f>ROUND(GH32/MAX(GH$9:GH$497)*100,0)</f>
        <v>50</v>
      </c>
      <c r="QC32" s="121">
        <f>ROUND(GI32/MAX(GI$9:GI$497)*100,0)</f>
        <v>55</v>
      </c>
      <c r="QD32" s="120">
        <f>ROUND(AVERAGEIF($ES$9:$ES$497,$ES32,PT$9:PT$497),0)</f>
        <v>50</v>
      </c>
      <c r="QE32" s="120">
        <f>ROUND(AVERAGEIF($ES$9:$ES$497,$ES32,PU$9:PU$497),0)</f>
        <v>37</v>
      </c>
      <c r="QF32" s="120">
        <f>ROUND(AVERAGEIF($ES$9:$ES$497,$ES32,PV$9:PV$497),0)</f>
        <v>50</v>
      </c>
      <c r="QG32" s="120">
        <f>ROUND(AVERAGEIF($ES$9:$ES$497,$ES32,PW$9:PW$497),0)</f>
        <v>43</v>
      </c>
      <c r="QH32" s="120">
        <f>ROUND(AVERAGEIF($ES$9:$ES$497,$ES32,PX$9:PX$497),0)</f>
        <v>18</v>
      </c>
      <c r="QI32" s="120">
        <f>ROUND(AVERAGEIF($ES$9:$ES$497,$ES32,PY$9:PY$497),0)</f>
        <v>20</v>
      </c>
      <c r="QJ32" s="120">
        <f>ROUND(AVERAGEIF($ES$9:$ES$497,$ES32,PZ$9:PZ$497),0)</f>
        <v>46</v>
      </c>
      <c r="QK32" s="120">
        <f>ROUND(AVERAGEIF($ES$9:$ES$497,$ES32,QA$9:QA$497),0)</f>
        <v>47</v>
      </c>
      <c r="QL32" s="120">
        <f>ROUND(AVERAGEIF($ES$9:$ES$497,$ES32,QB$9:QB$497),0)</f>
        <v>45</v>
      </c>
      <c r="QM32" s="120">
        <f>ROUND(AVERAGEIF($ES$9:$ES$497,$ES32,QC$9:QC$497),0)</f>
        <v>49</v>
      </c>
      <c r="QN32" s="114">
        <f t="shared" si="69"/>
        <v>680</v>
      </c>
      <c r="QO32" s="115">
        <f t="shared" si="70"/>
        <v>556</v>
      </c>
      <c r="QP32" s="115">
        <f t="shared" si="71"/>
        <v>768</v>
      </c>
      <c r="QQ32" s="115">
        <f t="shared" si="72"/>
        <v>845</v>
      </c>
      <c r="QR32" s="115">
        <f t="shared" si="73"/>
        <v>696</v>
      </c>
      <c r="QS32" s="119">
        <f t="shared" si="74"/>
        <v>500</v>
      </c>
      <c r="QT32" s="114">
        <f>ROUND((QN32-MIN(QN$9:QN$497))/(MAX(QN$9:QN$497)-MIN(QN$9:QN$497))*100,0)</f>
        <v>70</v>
      </c>
      <c r="QU32" s="115">
        <f>ROUND((QO32-MIN(QO$9:QO$497))/(MAX(QO$9:QO$497)-MIN(QO$9:QO$497))*100,0)</f>
        <v>50</v>
      </c>
      <c r="QV32" s="115">
        <f>ROUND((QP32-MIN(QP$9:QP$497))/(MAX(QP$9:QP$497)-MIN(QP$9:QP$497))*100,0)</f>
        <v>61</v>
      </c>
      <c r="QW32" s="115">
        <f>ROUND((QQ32-MIN(QQ$9:QQ$497))/(MAX(QQ$9:QQ$497)-MIN(QQ$9:QQ$497))*100,0)</f>
        <v>70</v>
      </c>
      <c r="QX32" s="115">
        <f>ROUND((QR32-MIN(QR$9:QR$497))/(MAX(QR$9:QR$497)-MIN(QR$9:QR$497))*100,0)</f>
        <v>79</v>
      </c>
      <c r="QY32" s="115">
        <f>ROUND((QS32-MIN(QS$9:QS$497))/(MAX(QS$9:QS$497)-MIN(QS$9:QS$497))*100,0)</f>
        <v>65</v>
      </c>
      <c r="QZ32" s="114">
        <f>RANK(QN32,QN$9:QN$497,0)</f>
        <v>15</v>
      </c>
      <c r="RA32" s="115">
        <f>RANK(QO32,QO$9:QO$497,0)</f>
        <v>41</v>
      </c>
      <c r="RB32" s="115">
        <f>RANK(QP32,QP$9:QP$497,0)</f>
        <v>20</v>
      </c>
      <c r="RC32" s="115">
        <f>RANK(QQ32,QQ$9:QQ$497,0)</f>
        <v>22</v>
      </c>
      <c r="RD32" s="115">
        <f>RANK(QR32,QR$9:QR$497,0)</f>
        <v>32</v>
      </c>
      <c r="RE32" s="115">
        <f>RANK(QS32,QS$9:QS$497,0)</f>
        <v>40</v>
      </c>
      <c r="RF32" s="122"/>
      <c r="RG32" s="115">
        <f>($RH$3*(IH32+IJ32)*100*100/MAX(EX$9:EX$497)*$RO$3) +($RH$3*(II32+IJ32)*100*100/MAX(EX$9:EX$497)*$RO$4) + ($RH$3*IK32*100*100/MAX(EX$9:EX$497)*0.098)</f>
        <v>14.958333333333332</v>
      </c>
      <c r="RH32" s="115">
        <f>($RH$4*IL32*100*100/MAX(EZ$9:EZ$497))*$RQ$3</f>
        <v>0</v>
      </c>
      <c r="RI32" s="115">
        <f>($RH$3*IM32*100*100/MAX(EY$9:EY$497))*$RQ$4</f>
        <v>0</v>
      </c>
      <c r="RJ32" s="115">
        <f>($RH$3*IN32*100*100/MAX(EX$9:EX$497))</f>
        <v>0</v>
      </c>
      <c r="RK32" s="115">
        <f>($RH$4*IO32*100*100/MAX(EZ$9:EZ$497))*$RQ$3</f>
        <v>0</v>
      </c>
      <c r="RL32" s="115">
        <f>(($RL$4*IP32*100*((100/MAX(EX$9:EX$497)+100/MAX(EZ$9:EZ$497))/2))+($RL$4*IQ32*100*((100/MAX(EX$9:EX$497)+100/MAX(EZ$9:EZ$497))/2))+($RL$4*IR32*100*((100/MAX(EX$9:EX$497)+100/MAX(EZ$9:EZ$497))/2))+($RL$4*IS32*100*((100/MAX(EX$9:EX$497)+100/MAX(EZ$9:EZ$497))/2))+($RL$4*IT32*100*((100/MAX(EX$9:EX$497)+100/MAX(EZ$9:EZ$497))/2))+($RL$4*IU32*100*((100/MAX(EX$9:EX$497)+100/MAX(EZ$9:EZ$497))/2))+($RL$4*IV32*100*((100/MAX(EX$9:EX$497)+100/MAX(EZ$9:EZ$497))/2))+($RL$4*IW32*100*((100/MAX(EX$9:EX$497)+100/MAX(EZ$9:EZ$497))/2)))*$RS$3</f>
        <v>0</v>
      </c>
      <c r="RM32" s="115">
        <f>(($RH$3*IX32*100*100/MAX(EX$9:EX$497))+($RH$3*IY32*100*100/MAX(EX$9:EX$497))+($RH$3*IZ32*100*100/MAX(EX$9:EX$497))+($RH$3*JA32*100*100/MAX(EX$9:EX$497))+($RH$3*JB32*100*100/MAX(EX$9:EX$497))+($RH$3*JC32*100*100/MAX(EX$9:EX$497))+($RH$3*JD32*100*100/MAX(EX$9:EX$497))+($RH$3*JE32*100*100/MAX(EX$9:EX$497)))*$RS$4</f>
        <v>0</v>
      </c>
      <c r="RN32" s="115">
        <f>(($RH$4*JF32*100*100/MAX(EZ$9:EZ$497)) + ($RH$4*JG32*100*100/MAX(EZ$9:EZ$497)) + ($RH$4*JH32*100*100/MAX(EZ$9:EZ$497)) + ($RH$4*JI32*100*100/MAX(EZ$9:EZ$497)) + ($RH$4*JJ32*100*100/MAX(EZ$9:EZ$497)) + ($RH$4*JK32*100*100/MAX(EZ$9:EZ$497)) + ($RH$4*JL32*100*100/MAX(EZ$9:EZ$497)) + ($RH$4*JM32*100*100/MAX(EZ$9:EZ$497)))*$RU$3</f>
        <v>0</v>
      </c>
      <c r="RO32" s="115">
        <f>(($RL$4*JN32*100*((100/MAX(EX$9:EX$497)+100/MAX(EZ$9:EZ$497))/2))+($RL$4*JO32*100*((100/MAX(EX$9:EX$497)+100/MAX(EZ$9:EZ$497))/2))+($RL$4*JP32*100*((100/MAX(EX$9:EX$497)+100/MAX(EZ$9:EZ$497))/2))+($RL$4*JQ32*100*((100/MAX(EX$9:EX$497)+100/MAX(EZ$9:EZ$497))/2))+($RL$4*JR32*100*((100/MAX(EX$9:EX$497)+100/MAX(EZ$9:EZ$497))/2))+($RL$4*JS32*100*((100/MAX(EX$9:EX$497)+100/MAX(EZ$9:EZ$497))/2))+($RL$4*JT32*100*((100/MAX(EX$9:EX$497)+100/MAX(EZ$9:EZ$497))/2))+($RL$4*JU32*100*((100/MAX(EX$9:EX$497)+100/MAX(EZ$9:EZ$497))/2))+($RL$4*JV32*100*((100/MAX(EX$9:EX$497)+100/MAX(EZ$9:EZ$497))/2))+($RL$4*JW32*100*((100/MAX(EX$9:EX$497)+100/MAX(EZ$9:EZ$497))/2))+($RL$4*JX32*100*((100/MAX(EX$9:EX$497)+100/MAX(EZ$9:EZ$497))/2))+($RL$4*JY32*100*((100/MAX(EX$9:EX$497)+100/MAX(EZ$9:EZ$497))/2))+($RL$4*JZ32*100*((100/MAX(EX$9:EX$497)+100/MAX(EZ$9:EZ$497))/2)))*$RW$3/2</f>
        <v>0</v>
      </c>
      <c r="RP32" s="119">
        <f>($RJ$3*KA32*100*100/MAX(FA$9:FA$497)) + ($RJ$3*KB32*100*100/MAX(FA$9:FA$497)/2) + ($RJ$3*KC32*100*100/MAX(FA$9:FA$497)/2) + ($RJ$3*KD32*100*100/MAX(FA$9:FA$497)/4) + ($RJ$3*KE32*100*100/MAX(FA$9:FA$497)/4)</f>
        <v>0</v>
      </c>
      <c r="RQ32" s="118">
        <f>($RL$4*KF32*100*((100/MAX(EX$9:EX$497)+100/MAX(EZ$9:EZ$497)))) * ($RO$3/2) + (($RL$4*KG32*100*((100/MAX(EX$9:EX$497)+100/MAX(EZ$9:EZ$497))))+($RL$4*KH32*100*((100/MAX(EX$9:EX$497)+100/MAX(EZ$9:EZ$497))))+($RL$4*KI32*100*((100/MAX(EX$9:EX$497)+100/MAX(EZ$9:EZ$497))))+($RL$4*KJ32*100*((100/MAX(EX$9:EX$497)+100/MAX(EZ$9:EZ$497))))+($RL$4*KK32*100*((100/MAX(EX$9:EX$497)+100/MAX(EZ$9:EZ$497))))+($RL$4*KL32*100*((100/MAX(EX$9:EX$497)+100/MAX(EZ$9:EZ$497))))+($RL$4*KM32*100*((100/MAX(EX$9:EX$497)+100/MAX(EZ$9:EZ$497))))+($RL$4*KN32*100*((100/MAX(EX$9:EX$497)+100/MAX(EZ$9:EZ$497))))+($RL$4*KO32*100*((100/MAX(EX$9:EX$497)+100/MAX(EZ$9:EZ$497))))+($RL$4*KP32*100*((100/MAX(EX$9:EX$497)+100/MAX(EZ$9:EZ$497))))+($RL$4*KQ32*100*((100/MAX(EX$9:EX$497)+100/MAX(EZ$9:EZ$497))))+($RL$4*KR32*100*((100/MAX(EX$9:EX$497)+100/MAX(EZ$9:EZ$497))))+($RL$4*KS32*100*((100/MAX(EX$9:EX$497)+100/MAX(EZ$9:EZ$497))))+($RL$4*KV32*100*((100/MAX(EX$9:EX$497)+100/MAX(EZ$9:EZ$497))))) * (($RO$3+$RO$4)/6)</f>
        <v>0</v>
      </c>
      <c r="RR32" s="115">
        <f>(($RL$4*KW32*100*((100/MAX(EX$9:EX$497)+100/MAX(EZ$9:EZ$497))))) * ($RO$3/2) + (($RL$4*KX32*100*((100/MAX(EX$9:EX$497)+100/MAX(EZ$9:EZ$497))))+($RL$4*KY32*100*((100/MAX(EX$9:EX$497)+100/MAX(EZ$9:EZ$497))))+($RL$4*KZ32*100*((100/MAX(EX$9:EX$497)+100/MAX(EZ$9:EZ$497))))+($RL$4*LA32*100*((100/MAX(EX$9:EX$497)+100/MAX(EZ$9:EZ$497))))+($RL$4*LB32*100*((100/MAX(EX$9:EX$497)+100/MAX(EZ$9:EZ$497))))+($RL$4*LC32*100*((100/MAX(EX$9:EX$497)+100/MAX(EZ$9:EZ$497))))) * (($RO$3+$RO$4)/6)</f>
        <v>0</v>
      </c>
      <c r="RS32" s="119">
        <f>(($RL$4*LD32*100*((100/MAX(EX$9:EX$497)+100/MAX(EZ$9:EZ$497))))+($RL$4*LE32*100*((100/MAX(EX$9:EX$497)+100/MAX(EZ$9:EZ$497))))) * (($RO$3+$RO$4)/6)</f>
        <v>0</v>
      </c>
      <c r="RT32" s="118">
        <f>($RJ$4*LH32*100*(100/MAX(EV$9:EV$497)))+($RJ$4*LI32*100*(100/MAX(EV$9:EV$497)))</f>
        <v>0</v>
      </c>
      <c r="RU32" s="119">
        <f>($RJ$4*LJ32*(100/MAX(EV$9:EV$497)))/2 + ($RL$3*LK32*(100/MAX(EW$9:EW$497))) + ($RJ$4*LL32*(100/MAX(EV$9:EV$497)))/4 + ($RL$3*LM32*(100/MAX(EW$9:EW$497)))</f>
        <v>0</v>
      </c>
      <c r="RV32" s="118">
        <f>($RJ$4*LN32*100*100/MAX(EV$9:EV$497)/2)+($RJ$4*LO32*100*100/MAX(EV$9:EV$497)/2)+($RJ$4*LP32*100*100/MAX(EV$9:EV$497))+($RJ$4*LQ32*100*100/MAX(EV$9:EV$497))+($RJ$4*LR32*100*100/MAX(EV$9:EV$497))</f>
        <v>0</v>
      </c>
      <c r="RW32" s="115">
        <f>($RJ$4*LS32*100*100/MAX(EV$9:EV$497)) + (($RJ$4*LT32*100*100/MAX(EV$9:EV$497))+($RJ$4*LU32*100*100/MAX(EV$9:EV$497))+($RJ$4*LV32*100*100/MAX(EV$9:EV$497))+($RJ$4*LW32*100*100/MAX(EV$9:EV$497))+($RJ$4*LX32*100*100/MAX(EV$9:EV$497))+($RJ$4*LY32*100*100/MAX(EV$9:EV$497))+($RJ$4*LZ32*100*100/MAX(EV$9:EV$497))+($RJ$4*MA32*100*100/MAX(EV$9:EV$497)))/2</f>
        <v>11.797752808988767</v>
      </c>
      <c r="RX32" s="119">
        <f>($RJ$4*MB32*100*100/MAX(EV$9:EV$497))+($RJ$4*MC32*100*100/MAX(EV$9:EV$497))+($RJ$4*MD32*100*100/MAX(EV$9:EV$497))+($RJ$4*ME32*100*100/MAX(EV$9:EV$497))+($RJ$4*MF32*100*100/MAX(EV$9:EV$497))+($RJ$4*MG32*100*100/MAX(EV$9:EV$497))+($RJ$4*MH32*100*100/MAX(EV$9:EV$497))+($RJ$4*MI32*100*100/MAX(EV$9:EV$497))+($RJ$4*MJ32*100*100/MAX(EV$9:EV$497))+($RJ$4*MK32*100*100/MAX(EV$9:EV$497))+($RJ$4*ML32*100*100/MAX(EV$9:EV$497))+($RJ$4*MM32*100*100/MAX(EV$9:EV$497))+($RJ$4*MN32*100*100/MAX(EV$9:EV$497))</f>
        <v>0</v>
      </c>
      <c r="RY32" s="118">
        <f>($RJ$4*MQ32*100*100/MAX(EV$9:EV$497))/2 + (($RJ$4*MR32*100*100/MAX(EV$9:EV$497))+($RJ$4*MS32*100*100/MAX(EV$9:EV$497))+($RJ$4*MT32*100*100/MAX(EV$9:EV$497))+($RJ$4*MU32*100*100/MAX(EV$9:EV$497))+($RJ$4*MV32*100*100/MAX(EV$9:EV$497))+($RJ$4*MW32*100*100/MAX(EV$9:EV$497))+($RJ$4*MX32*100*100/MAX(EV$9:EV$497))+($RJ$4*MY32*100*100/MAX(EV$9:EV$497))+($RJ$4*MZ32*100*100/MAX(EV$9:EV$497))+($RJ$4*NA32*100*100/MAX(EV$9:EV$497))+($RJ$4*NB32*100*100/MAX(EV$9:EV$497))+($RJ$4*NC32*100*100/MAX(EV$9:EV$497))+($RJ$4*ND32*100*100/MAX(EV$9:EV$497))+($RJ$4*NG32*100*100/MAX(EV$9:EV$497)))/4</f>
        <v>0</v>
      </c>
      <c r="RZ32" s="115">
        <f>($RJ$4*NH32*100*100/MAX(EV$9:EV$497))/2 + (($RJ$4*NI32*100*100/MAX(EV$9:EV$497))+($RJ$4*NJ32*100*100/MAX(EV$9:EV$497))+($RJ$4*NK32*100*100/MAX(EV$9:EV$497))+($RJ$4*NL32*100*100/MAX(EV$9:EV$497))+($RJ$4*NM32*100*100/MAX(EV$9:EV$497))+($RJ$4*NN32*100*100/MAX(EV$9:EV$497)))/4</f>
        <v>0</v>
      </c>
      <c r="SA32" s="117">
        <f>(($RJ$4*NO32*100*100/MAX(EV$9:EV$497))+($RJ$4*NP32*100*100/MAX(EV$9:EV$497)))/4</f>
        <v>0</v>
      </c>
      <c r="SB32" s="118">
        <f t="shared" si="54"/>
        <v>26.756086142322097</v>
      </c>
      <c r="SC32" s="115">
        <f t="shared" si="55"/>
        <v>17.317883895131086</v>
      </c>
      <c r="SD32" s="115">
        <f t="shared" si="56"/>
        <v>2.9494382022471917</v>
      </c>
      <c r="SE32" s="115">
        <f t="shared" si="57"/>
        <v>17.317883895131086</v>
      </c>
      <c r="SF32" s="115">
        <f t="shared" si="58"/>
        <v>2.9494382022471917</v>
      </c>
      <c r="SG32" s="115">
        <f t="shared" si="59"/>
        <v>11.797752808988767</v>
      </c>
      <c r="SH32" s="115">
        <f>ROUND(SB32/MAX(SB$9:SB$497)*100,0)</f>
        <v>34</v>
      </c>
      <c r="SI32" s="115">
        <f>ROUND(SC32/MAX(SC$9:SC$497)*100,0)</f>
        <v>26</v>
      </c>
      <c r="SJ32" s="115">
        <f>ROUND(SD32/MAX(SD$9:SD$497)*100,0)</f>
        <v>5</v>
      </c>
      <c r="SK32" s="115">
        <f>ROUND(SE32/MAX(SE$9:SE$497)*100,0)</f>
        <v>13</v>
      </c>
      <c r="SL32" s="115">
        <f>ROUND(SF32/MAX(SF$9:SF$497)*100,0)</f>
        <v>7</v>
      </c>
      <c r="SM32" s="121">
        <f>ROUND(SG32/MAX(SG$9:SG$497)*100,0)</f>
        <v>11</v>
      </c>
      <c r="SN32" s="115">
        <f>ROUND(AVERAGEIF($ES$9:$ES$497,$ES32,SH$9:SH$497),0)</f>
        <v>24</v>
      </c>
      <c r="SO32" s="115">
        <f>ROUND(AVERAGEIF($ES$9:$ES$497,$ES32,SI$9:SI$497),0)</f>
        <v>22</v>
      </c>
      <c r="SP32" s="115">
        <f>ROUND(AVERAGEIF($ES$9:$ES$497,$ES32,SJ$9:SJ$497),0)</f>
        <v>5</v>
      </c>
      <c r="SQ32" s="115">
        <f>ROUND(AVERAGEIF($ES$9:$ES$497,$ES32,SK$9:SK$497),0)</f>
        <v>19</v>
      </c>
      <c r="SR32" s="115">
        <f>ROUND(AVERAGEIF($ES$9:$ES$497,$ES32,SL$9:SL$497),0)</f>
        <v>8</v>
      </c>
      <c r="SS32" s="121">
        <f>ROUND(AVERAGEIF($ES$9:$ES$497,$ES32,SM$9:SM$497),0)</f>
        <v>6</v>
      </c>
      <c r="ST32" s="114">
        <f>RANK(SB32,SB$9:SB$497,0)</f>
        <v>132</v>
      </c>
      <c r="SU32" s="115">
        <f>RANK(SC32,SC$9:SC$497,0)</f>
        <v>113</v>
      </c>
      <c r="SV32" s="115">
        <f>RANK(SD32,SD$9:SD$497,0)</f>
        <v>160</v>
      </c>
      <c r="SW32" s="115">
        <f>RANK(SE32,SE$9:SE$497,0)</f>
        <v>142</v>
      </c>
      <c r="SX32" s="115">
        <f>RANK(SF32,SF$9:SF$497,0)</f>
        <v>117</v>
      </c>
      <c r="SY32" s="115">
        <f>RANK(SG32,SG$9:SG$497,0)</f>
        <v>79</v>
      </c>
      <c r="SZ32" s="115">
        <f>COUNTIFS(SB$9:SB$497,"&gt;"&amp;SB32,$ES$9:$ES$497,$ES32)+1</f>
        <v>29</v>
      </c>
      <c r="TA32" s="115">
        <f>COUNTIFS(SC$9:SC$497,"&gt;"&amp;SC32,$ES$9:$ES$497,$ES32)+1</f>
        <v>32</v>
      </c>
      <c r="TB32" s="115">
        <f>COUNTIFS(SD$9:SD$497,"&gt;"&amp;SD32,$ES$9:$ES$497,$ES32)+1</f>
        <v>37</v>
      </c>
      <c r="TC32" s="115">
        <f>COUNTIFS(SE$9:SE$497,"&gt;"&amp;SE32,$ES$9:$ES$497,$ES32)+1</f>
        <v>43</v>
      </c>
      <c r="TD32" s="115">
        <f>COUNTIFS(SF$9:SF$497,"&gt;"&amp;SF32,$ES$9:$ES$497,$ES32)+1</f>
        <v>36</v>
      </c>
      <c r="TE32" s="117">
        <f>COUNTIFS(SG$9:SG$497,"&gt;"&amp;SG32,$ES$9:$ES$497,$ES32)+1</f>
        <v>16</v>
      </c>
      <c r="TF32" s="118">
        <f t="shared" si="60"/>
        <v>48</v>
      </c>
      <c r="TG32" s="115">
        <f t="shared" si="61"/>
        <v>40</v>
      </c>
      <c r="TH32" s="115">
        <f t="shared" si="62"/>
        <v>17</v>
      </c>
      <c r="TI32" s="115">
        <f t="shared" si="63"/>
        <v>27</v>
      </c>
      <c r="TJ32" s="115">
        <f t="shared" si="64"/>
        <v>21</v>
      </c>
      <c r="TK32" s="115">
        <f t="shared" si="65"/>
        <v>25</v>
      </c>
      <c r="TL32" s="117">
        <f t="shared" si="66"/>
        <v>24</v>
      </c>
      <c r="TM32" s="118">
        <f>ROUND(TF32/MAX(TF$9:TF$497)*100,0)</f>
        <v>27</v>
      </c>
      <c r="TN32" s="115">
        <f>ROUND(TG32/MAX(TG$9:TG$497)*100,0)</f>
        <v>22</v>
      </c>
      <c r="TO32" s="115">
        <f>ROUND(TH32/MAX(TH$9:TH$497)*100,0)</f>
        <v>9</v>
      </c>
      <c r="TP32" s="115">
        <f>ROUND(TI32/MAX(TI$9:TI$497)*100,0)</f>
        <v>15</v>
      </c>
      <c r="TQ32" s="115">
        <f>ROUND(TJ32/MAX(TJ$9:TJ$497)*100,0)</f>
        <v>11</v>
      </c>
      <c r="TR32" s="115">
        <f>ROUND(TK32/MAX(TK$9:TK$497)*100,0)</f>
        <v>13</v>
      </c>
      <c r="TS32" s="119">
        <f>ROUND(TL32/MAX(TL$9:TL$497)*100,0)</f>
        <v>12</v>
      </c>
      <c r="TT32" s="120">
        <f>RANK(TM32,TM$9:TM$497,0)</f>
        <v>298</v>
      </c>
      <c r="TU32" s="115">
        <f>RANK(TN32,TN$9:TN$497,0)</f>
        <v>284</v>
      </c>
      <c r="TV32" s="115">
        <f>RANK(TO32,TO$9:TO$497,0)</f>
        <v>385</v>
      </c>
      <c r="TW32" s="115">
        <f>RANK(TP32,TP$9:TP$497,0)</f>
        <v>343</v>
      </c>
      <c r="TX32" s="115">
        <f>RANK(TQ32,TQ$9:TQ$497,0)</f>
        <v>365</v>
      </c>
      <c r="TY32" s="115">
        <f>RANK(TR32,TR$9:TR$497,0)</f>
        <v>360</v>
      </c>
      <c r="TZ32" s="121">
        <f>RANK(TS32,TS$9:TS$497,0)</f>
        <v>356</v>
      </c>
      <c r="UA32" s="123"/>
      <c r="UB32" s="7" t="s">
        <v>1</v>
      </c>
    </row>
    <row r="33" spans="1:548" x14ac:dyDescent="0.15">
      <c r="A33" s="183">
        <v>25</v>
      </c>
      <c r="B33" s="203" t="s">
        <v>615</v>
      </c>
      <c r="C33" s="63"/>
      <c r="D33" s="63"/>
      <c r="E33" s="64" t="s">
        <v>518</v>
      </c>
      <c r="F33" s="65">
        <v>21</v>
      </c>
      <c r="G33" s="65" t="s">
        <v>571</v>
      </c>
      <c r="H33" s="65"/>
      <c r="I33" s="66" t="s">
        <v>521</v>
      </c>
      <c r="J33" s="67" t="s">
        <v>521</v>
      </c>
      <c r="K33" s="67" t="s">
        <v>521</v>
      </c>
      <c r="L33" s="67" t="s">
        <v>521</v>
      </c>
      <c r="M33" s="67" t="s">
        <v>521</v>
      </c>
      <c r="N33" s="67" t="s">
        <v>521</v>
      </c>
      <c r="O33" s="67" t="s">
        <v>521</v>
      </c>
      <c r="P33" s="67" t="s">
        <v>521</v>
      </c>
      <c r="Q33" s="67" t="s">
        <v>521</v>
      </c>
      <c r="R33" s="68" t="s">
        <v>521</v>
      </c>
      <c r="S33" s="69" t="s">
        <v>521</v>
      </c>
      <c r="T33" s="67" t="s">
        <v>521</v>
      </c>
      <c r="U33" s="67" t="s">
        <v>521</v>
      </c>
      <c r="V33" s="67" t="s">
        <v>520</v>
      </c>
      <c r="W33" s="67" t="s">
        <v>520</v>
      </c>
      <c r="X33" s="67" t="s">
        <v>520</v>
      </c>
      <c r="Y33" s="67" t="s">
        <v>520</v>
      </c>
      <c r="Z33" s="67" t="s">
        <v>521</v>
      </c>
      <c r="AA33" s="67" t="s">
        <v>521</v>
      </c>
      <c r="AB33" s="68" t="s">
        <v>521</v>
      </c>
      <c r="AC33" s="69" t="s">
        <v>521</v>
      </c>
      <c r="AD33" s="67" t="s">
        <v>521</v>
      </c>
      <c r="AE33" s="67" t="s">
        <v>521</v>
      </c>
      <c r="AF33" s="67" t="s">
        <v>521</v>
      </c>
      <c r="AG33" s="67" t="s">
        <v>521</v>
      </c>
      <c r="AH33" s="67" t="s">
        <v>521</v>
      </c>
      <c r="AI33" s="67" t="s">
        <v>521</v>
      </c>
      <c r="AJ33" s="67" t="s">
        <v>521</v>
      </c>
      <c r="AK33" s="67" t="s">
        <v>521</v>
      </c>
      <c r="AL33" s="68" t="s">
        <v>521</v>
      </c>
      <c r="AM33" s="69" t="s">
        <v>521</v>
      </c>
      <c r="AN33" s="67" t="s">
        <v>521</v>
      </c>
      <c r="AO33" s="67" t="s">
        <v>521</v>
      </c>
      <c r="AP33" s="67" t="s">
        <v>521</v>
      </c>
      <c r="AQ33" s="67" t="s">
        <v>521</v>
      </c>
      <c r="AR33" s="67" t="s">
        <v>521</v>
      </c>
      <c r="AS33" s="67" t="s">
        <v>521</v>
      </c>
      <c r="AT33" s="67" t="s">
        <v>521</v>
      </c>
      <c r="AU33" s="67" t="s">
        <v>521</v>
      </c>
      <c r="AV33" s="68" t="s">
        <v>521</v>
      </c>
      <c r="AW33" s="69" t="s">
        <v>521</v>
      </c>
      <c r="AX33" s="67" t="s">
        <v>521</v>
      </c>
      <c r="AY33" s="67" t="s">
        <v>521</v>
      </c>
      <c r="AZ33" s="67" t="s">
        <v>521</v>
      </c>
      <c r="BA33" s="67" t="s">
        <v>521</v>
      </c>
      <c r="BB33" s="67" t="s">
        <v>521</v>
      </c>
      <c r="BC33" s="67" t="s">
        <v>521</v>
      </c>
      <c r="BD33" s="67" t="s">
        <v>521</v>
      </c>
      <c r="BE33" s="67" t="s">
        <v>521</v>
      </c>
      <c r="BF33" s="68" t="s">
        <v>521</v>
      </c>
      <c r="BG33" s="69" t="s">
        <v>521</v>
      </c>
      <c r="BH33" s="67" t="s">
        <v>521</v>
      </c>
      <c r="BI33" s="67" t="s">
        <v>521</v>
      </c>
      <c r="BJ33" s="67" t="s">
        <v>521</v>
      </c>
      <c r="BK33" s="67" t="s">
        <v>521</v>
      </c>
      <c r="BL33" s="67" t="s">
        <v>521</v>
      </c>
      <c r="BM33" s="67" t="s">
        <v>521</v>
      </c>
      <c r="BN33" s="67" t="s">
        <v>521</v>
      </c>
      <c r="BO33" s="67" t="s">
        <v>521</v>
      </c>
      <c r="BP33" s="68" t="s">
        <v>521</v>
      </c>
      <c r="BQ33" s="70" t="s">
        <v>521</v>
      </c>
      <c r="BR33" s="67" t="s">
        <v>521</v>
      </c>
      <c r="BS33" s="67" t="s">
        <v>521</v>
      </c>
      <c r="BT33" s="67" t="s">
        <v>521</v>
      </c>
      <c r="BU33" s="67" t="s">
        <v>521</v>
      </c>
      <c r="BV33" s="67" t="s">
        <v>521</v>
      </c>
      <c r="BW33" s="67" t="s">
        <v>521</v>
      </c>
      <c r="BX33" s="67" t="s">
        <v>521</v>
      </c>
      <c r="BY33" s="67" t="s">
        <v>521</v>
      </c>
      <c r="BZ33" s="68" t="s">
        <v>521</v>
      </c>
      <c r="CA33" s="69" t="s">
        <v>521</v>
      </c>
      <c r="CB33" s="67" t="s">
        <v>521</v>
      </c>
      <c r="CC33" s="67" t="s">
        <v>521</v>
      </c>
      <c r="CD33" s="67" t="s">
        <v>521</v>
      </c>
      <c r="CE33" s="67" t="s">
        <v>521</v>
      </c>
      <c r="CF33" s="67" t="s">
        <v>521</v>
      </c>
      <c r="CG33" s="67" t="s">
        <v>521</v>
      </c>
      <c r="CH33" s="67" t="s">
        <v>521</v>
      </c>
      <c r="CI33" s="67" t="s">
        <v>521</v>
      </c>
      <c r="CJ33" s="68" t="s">
        <v>521</v>
      </c>
      <c r="CK33" s="69" t="s">
        <v>521</v>
      </c>
      <c r="CL33" s="67" t="s">
        <v>521</v>
      </c>
      <c r="CM33" s="67" t="s">
        <v>521</v>
      </c>
      <c r="CN33" s="67" t="s">
        <v>521</v>
      </c>
      <c r="CO33" s="67" t="s">
        <v>521</v>
      </c>
      <c r="CP33" s="67" t="s">
        <v>521</v>
      </c>
      <c r="CQ33" s="67" t="s">
        <v>521</v>
      </c>
      <c r="CR33" s="67" t="s">
        <v>521</v>
      </c>
      <c r="CS33" s="67" t="s">
        <v>521</v>
      </c>
      <c r="CT33" s="68" t="s">
        <v>521</v>
      </c>
      <c r="CU33" s="69" t="s">
        <v>521</v>
      </c>
      <c r="CV33" s="67" t="s">
        <v>521</v>
      </c>
      <c r="CW33" s="67" t="s">
        <v>521</v>
      </c>
      <c r="CX33" s="67" t="s">
        <v>521</v>
      </c>
      <c r="CY33" s="67" t="s">
        <v>521</v>
      </c>
      <c r="CZ33" s="67" t="s">
        <v>521</v>
      </c>
      <c r="DA33" s="67" t="s">
        <v>521</v>
      </c>
      <c r="DB33" s="67" t="s">
        <v>521</v>
      </c>
      <c r="DC33" s="67" t="s">
        <v>521</v>
      </c>
      <c r="DD33" s="68" t="s">
        <v>521</v>
      </c>
      <c r="DE33" s="69" t="s">
        <v>521</v>
      </c>
      <c r="DF33" s="71" t="s">
        <v>521</v>
      </c>
      <c r="DG33" s="67" t="s">
        <v>521</v>
      </c>
      <c r="DH33" s="67" t="s">
        <v>521</v>
      </c>
      <c r="DI33" s="67" t="s">
        <v>521</v>
      </c>
      <c r="DJ33" s="67" t="s">
        <v>521</v>
      </c>
      <c r="DK33" s="67" t="s">
        <v>521</v>
      </c>
      <c r="DL33" s="67" t="s">
        <v>521</v>
      </c>
      <c r="DM33" s="67" t="s">
        <v>521</v>
      </c>
      <c r="DN33" s="68" t="s">
        <v>521</v>
      </c>
      <c r="DO33" s="70" t="s">
        <v>521</v>
      </c>
      <c r="DP33" s="71" t="s">
        <v>521</v>
      </c>
      <c r="DQ33" s="67" t="s">
        <v>521</v>
      </c>
      <c r="DR33" s="67" t="s">
        <v>521</v>
      </c>
      <c r="DS33" s="67" t="s">
        <v>521</v>
      </c>
      <c r="DT33" s="67" t="s">
        <v>521</v>
      </c>
      <c r="DU33" s="67" t="s">
        <v>521</v>
      </c>
      <c r="DV33" s="67" t="s">
        <v>521</v>
      </c>
      <c r="DW33" s="67" t="s">
        <v>521</v>
      </c>
      <c r="DX33" s="72" t="s">
        <v>521</v>
      </c>
      <c r="DY33" s="73" t="s">
        <v>522</v>
      </c>
      <c r="DZ33" s="74">
        <v>2</v>
      </c>
      <c r="EA33" s="74">
        <v>3</v>
      </c>
      <c r="EB33" s="74">
        <v>3</v>
      </c>
      <c r="EC33" s="75">
        <v>4</v>
      </c>
      <c r="ED33" s="76" t="s">
        <v>522</v>
      </c>
      <c r="EE33" s="74">
        <f t="shared" si="16"/>
        <v>2</v>
      </c>
      <c r="EF33" s="74">
        <f t="shared" si="17"/>
        <v>6</v>
      </c>
      <c r="EG33" s="74">
        <f t="shared" si="18"/>
        <v>18</v>
      </c>
      <c r="EH33" s="77">
        <f t="shared" si="19"/>
        <v>72</v>
      </c>
      <c r="EI33" s="73">
        <v>500</v>
      </c>
      <c r="EJ33" s="74">
        <v>750</v>
      </c>
      <c r="EK33" s="74">
        <v>1500</v>
      </c>
      <c r="EL33" s="74">
        <v>2500</v>
      </c>
      <c r="EM33" s="75">
        <v>7500</v>
      </c>
      <c r="EN33" s="78">
        <v>1</v>
      </c>
      <c r="EO33" s="79">
        <f t="shared" si="20"/>
        <v>0.75</v>
      </c>
      <c r="EP33" s="79">
        <f t="shared" si="21"/>
        <v>0.5</v>
      </c>
      <c r="EQ33" s="79">
        <f t="shared" si="22"/>
        <v>0.27777777777777779</v>
      </c>
      <c r="ER33" s="80">
        <f t="shared" si="23"/>
        <v>0.20833333333333334</v>
      </c>
      <c r="ES33" s="128" t="s">
        <v>523</v>
      </c>
      <c r="ET33" s="82" t="s">
        <v>554</v>
      </c>
      <c r="EU33" s="83">
        <v>4</v>
      </c>
      <c r="EV33" s="73">
        <v>34</v>
      </c>
      <c r="EW33" s="74">
        <v>12</v>
      </c>
      <c r="EX33" s="74">
        <v>15</v>
      </c>
      <c r="EY33" s="74">
        <v>16</v>
      </c>
      <c r="EZ33" s="74">
        <v>6</v>
      </c>
      <c r="FA33" s="74">
        <v>4</v>
      </c>
      <c r="FB33" s="74">
        <v>6</v>
      </c>
      <c r="FC33" s="74">
        <v>3</v>
      </c>
      <c r="FD33" s="74">
        <f t="shared" si="24"/>
        <v>21</v>
      </c>
      <c r="FE33" s="84">
        <f t="shared" si="25"/>
        <v>18</v>
      </c>
      <c r="FF33" s="73">
        <f>RANK(EV33,$EV$9:$EV$497,0)</f>
        <v>346</v>
      </c>
      <c r="FG33" s="74">
        <f>RANK(EW33,$EW$9:$EW$497,0)</f>
        <v>394</v>
      </c>
      <c r="FH33" s="74">
        <f>RANK(EX33,$EX$9:$EX$497,0)</f>
        <v>349</v>
      </c>
      <c r="FI33" s="74">
        <f>RANK(EY33,$EY$9:$EY$497,0)</f>
        <v>341</v>
      </c>
      <c r="FJ33" s="74">
        <f>RANK(EZ33,$EZ$9:$EZ$497,0)</f>
        <v>391</v>
      </c>
      <c r="FK33" s="74">
        <f>RANK(FA33,$FA$9:$FA$497,0)</f>
        <v>410</v>
      </c>
      <c r="FL33" s="74">
        <f>RANK(FB33,$FB$9:$FB$497,0)</f>
        <v>414</v>
      </c>
      <c r="FM33" s="74">
        <f>RANK(FC33,$FC$9:$FC$497,0)</f>
        <v>427</v>
      </c>
      <c r="FN33" s="74">
        <f>RANK(FD33,$FD$9:$FD$497,0)</f>
        <v>395</v>
      </c>
      <c r="FO33" s="84">
        <f>RANK(FE33,$FE$9:$FE$497,0)</f>
        <v>408</v>
      </c>
      <c r="FP33" s="73">
        <f>COUNTIFS($EV$9:$EV$497,"&gt;"&amp;EV33,$ES$9:$ES$497,ES33)+1</f>
        <v>84</v>
      </c>
      <c r="FQ33" s="74">
        <f>COUNTIFS($EW$9:$EW$497,"&gt;"&amp;EW33,$ES$9:$ES$497,ES33)+1</f>
        <v>82</v>
      </c>
      <c r="FR33" s="74">
        <f>COUNTIFS($EX$9:$EX$497,"&gt;"&amp;EX33,$ES$9:$ES$497,ES33)+1</f>
        <v>88</v>
      </c>
      <c r="FS33" s="74">
        <f>COUNTIFS($EY$9:$EY$497,"&gt;"&amp;EY33,$ES$9:$ES$497,ES33)+1</f>
        <v>87</v>
      </c>
      <c r="FT33" s="74">
        <f>COUNTIFS($EZ$9:$EZ$497,"&gt;"&amp;EZ33,$ES$9:$ES$497,ES33)+1</f>
        <v>87</v>
      </c>
      <c r="FU33" s="74">
        <f>COUNTIFS($FA$9:$FA$497,"&gt;"&amp;FA33,$ES$9:$ES$497,ES33)+1</f>
        <v>87</v>
      </c>
      <c r="FV33" s="74">
        <f>COUNTIFS($FB$9:$FB$497,"&gt;"&amp;FB33,$ES$9:$ES$497,ES33)+1</f>
        <v>81</v>
      </c>
      <c r="FW33" s="74">
        <f>COUNTIFS($FC$9:$FC$497,"&gt;"&amp;FC33,$ES$9:$ES$497,ES33)+1</f>
        <v>87</v>
      </c>
      <c r="FX33" s="74">
        <f>COUNTIFS($FD$9:$FD$497,"&gt;"&amp;FD33,$ES$9:$ES$497,ES33)+1</f>
        <v>89</v>
      </c>
      <c r="FY33" s="84">
        <f>COUNTIFS($FE$9:$FE$497,"&gt;"&amp;FE33,$ES$9:$ES$497,ES33)+1</f>
        <v>89</v>
      </c>
      <c r="FZ33" s="85">
        <f t="shared" si="26"/>
        <v>1.62</v>
      </c>
      <c r="GA33" s="86">
        <f t="shared" si="27"/>
        <v>0.56999999999999995</v>
      </c>
      <c r="GB33" s="86">
        <f t="shared" si="28"/>
        <v>0.71</v>
      </c>
      <c r="GC33" s="86">
        <f t="shared" si="29"/>
        <v>0.76</v>
      </c>
      <c r="GD33" s="86">
        <f t="shared" si="30"/>
        <v>0.28999999999999998</v>
      </c>
      <c r="GE33" s="86">
        <f t="shared" si="31"/>
        <v>0.19</v>
      </c>
      <c r="GF33" s="86">
        <f t="shared" si="32"/>
        <v>0.28999999999999998</v>
      </c>
      <c r="GG33" s="86">
        <f t="shared" si="33"/>
        <v>0.14000000000000001</v>
      </c>
      <c r="GH33" s="86">
        <f t="shared" si="34"/>
        <v>1</v>
      </c>
      <c r="GI33" s="87">
        <f t="shared" si="35"/>
        <v>0.86</v>
      </c>
      <c r="GJ33" s="85">
        <f>ROUND(((FZ33-AVERAGE(FZ$9:FZ$497))/STDEVP(FZ$9:FZ$497)*10+50),2)</f>
        <v>75.430000000000007</v>
      </c>
      <c r="GK33" s="86">
        <f>ROUND(((GA33-AVERAGE(GA$9:GA$497))/STDEVP(GA$9:GA$497)*10+50),2)</f>
        <v>46.4</v>
      </c>
      <c r="GL33" s="86">
        <f>ROUND(((GB33-AVERAGE(GB$9:GB$497))/STDEVP(GB$9:GB$497)*10+50),2)</f>
        <v>54.78</v>
      </c>
      <c r="GM33" s="86">
        <f>ROUND(((GC33-AVERAGE(GC$9:GC$497))/STDEVP(GC$9:GC$497)*10+50),2)</f>
        <v>61.72</v>
      </c>
      <c r="GN33" s="86">
        <f>ROUND(((GD33-AVERAGE(GD$9:GD$497))/STDEVP(GD$9:GD$497)*10+50),2)</f>
        <v>46.5</v>
      </c>
      <c r="GO33" s="86">
        <f>ROUND(((GE33-AVERAGE(GE$9:GE$497))/STDEVP(GE$9:GE$497)*10+50),2)</f>
        <v>44.25</v>
      </c>
      <c r="GP33" s="86">
        <f>ROUND(((GF33-AVERAGE(GF$9:GF$497))/STDEVP(GF$9:GF$497)*10+50),2)</f>
        <v>39.14</v>
      </c>
      <c r="GQ33" s="86">
        <f>ROUND(((GG33-AVERAGE(GG$9:GG$497))/STDEVP(GG$9:GG$497)*10+50),2)</f>
        <v>34.64</v>
      </c>
      <c r="GR33" s="86">
        <f>ROUND(((GH33-AVERAGE(GH$9:GH$497))/STDEVP(GH$9:GH$497)*10+50),2)</f>
        <v>50.92</v>
      </c>
      <c r="GS33" s="87">
        <f>ROUND(((GI33-AVERAGE(GI$9:GI$497))/STDEVP(GI$9:GI$497)*10+50),2)</f>
        <v>42.57</v>
      </c>
      <c r="GT33" s="73">
        <f>RANK(GJ33,$GJ$9:$GJ$497,0)</f>
        <v>4</v>
      </c>
      <c r="GU33" s="74">
        <f>RANK(GK33,$GK$9:$GK$497,0)</f>
        <v>245</v>
      </c>
      <c r="GV33" s="74">
        <f>RANK(GL33,$GL$9:$GL$497,0)</f>
        <v>126</v>
      </c>
      <c r="GW33" s="74">
        <f>RANK(GM33,$GM$9:$GM$497,0)</f>
        <v>46</v>
      </c>
      <c r="GX33" s="74">
        <f>RANK(GN33,$GN$9:$GN$497,0)</f>
        <v>213</v>
      </c>
      <c r="GY33" s="74">
        <f>RANK(GO33,$GO$9:$GO$497,0)</f>
        <v>289</v>
      </c>
      <c r="GZ33" s="74">
        <f>RANK(GP33,$GP$9:$GP$497,0)</f>
        <v>368</v>
      </c>
      <c r="HA33" s="74">
        <f>RANK(GQ33,$GQ$9:$GQ$497,0)</f>
        <v>417</v>
      </c>
      <c r="HB33" s="74">
        <f>RANK(GR33,$GR$9:$GR$497,0)</f>
        <v>165</v>
      </c>
      <c r="HC33" s="84">
        <f>RANK(GS33,$GS$9:$GS$497,0)</f>
        <v>329</v>
      </c>
      <c r="HD33" s="85">
        <f>ROUND(AVERAGEIF($ES$9:$ES$497,$ES33,$FZ$9:$FZ$497),2)</f>
        <v>1.1399999999999999</v>
      </c>
      <c r="HE33" s="86">
        <f>ROUND(AVERAGEIF($ES$9:$ES$497,$ES33,$GA$9:$GA$497),2)</f>
        <v>0.46</v>
      </c>
      <c r="HF33" s="86">
        <f>ROUND(AVERAGEIF($ES$9:$ES$497,$ES33,$GB$9:$GB$497),2)</f>
        <v>0.65</v>
      </c>
      <c r="HG33" s="86">
        <f>ROUND(AVERAGEIF($ES$9:$ES$497,$ES33,$GC$9:$GC$497),2)</f>
        <v>0.74</v>
      </c>
      <c r="HH33" s="86">
        <f>ROUND(AVERAGEIF($ES$9:$ES$497,$ES33,$GD$9:$GD$497),2)</f>
        <v>0.27</v>
      </c>
      <c r="HI33" s="86">
        <f>ROUND(AVERAGEIF($ES$9:$ES$497,$ES33,$GE$9:$GE$497),2)</f>
        <v>0.23</v>
      </c>
      <c r="HJ33" s="86">
        <f>ROUND(AVERAGEIF($ES$9:$ES$497,$ES33,$GF$9:$GF$497),2)</f>
        <v>0.3</v>
      </c>
      <c r="HK33" s="86">
        <f>ROUND(AVERAGEIF($ES$9:$ES$497,$ES33,$GG$9:$GG$497),2)</f>
        <v>0.28000000000000003</v>
      </c>
      <c r="HL33" s="86">
        <f>ROUND(AVERAGEIF($ES$9:$ES$497,$ES33,$GH$9:$GH$497),2)</f>
        <v>0.92</v>
      </c>
      <c r="HM33" s="87">
        <f>ROUND(AVERAGEIF($ES$9:$ES$497,$ES33,$GI$9:$GI$497),2)</f>
        <v>0.93</v>
      </c>
      <c r="HN33" s="88">
        <f t="shared" si="36"/>
        <v>0.4800000000000002</v>
      </c>
      <c r="HO33" s="89">
        <f t="shared" si="37"/>
        <v>0.10999999999999993</v>
      </c>
      <c r="HP33" s="89">
        <f t="shared" si="38"/>
        <v>5.9999999999999942E-2</v>
      </c>
      <c r="HQ33" s="89">
        <f t="shared" si="39"/>
        <v>2.0000000000000018E-2</v>
      </c>
      <c r="HR33" s="89">
        <f t="shared" si="40"/>
        <v>1.9999999999999962E-2</v>
      </c>
      <c r="HS33" s="89">
        <f t="shared" si="41"/>
        <v>-4.0000000000000008E-2</v>
      </c>
      <c r="HT33" s="89">
        <f t="shared" si="42"/>
        <v>-1.0000000000000009E-2</v>
      </c>
      <c r="HU33" s="89">
        <f t="shared" si="43"/>
        <v>-0.14000000000000001</v>
      </c>
      <c r="HV33" s="89">
        <f t="shared" si="44"/>
        <v>7.999999999999996E-2</v>
      </c>
      <c r="HW33" s="90">
        <f t="shared" si="45"/>
        <v>-7.0000000000000062E-2</v>
      </c>
      <c r="HX33" s="73">
        <f>COUNTIFS($FZ$9:$FZ$497,"&gt;"&amp;FZ33,$ES$9:$ES$497,$ES33)+1</f>
        <v>3</v>
      </c>
      <c r="HY33" s="74">
        <f>COUNTIFS($GA$9:$GA$497,"&gt;"&amp;GA33,$ES$9:$ES$497,$ES33)+1</f>
        <v>15</v>
      </c>
      <c r="HZ33" s="74">
        <f>COUNTIFS($GB$9:$GB$497,"&gt;"&amp;GB33,$ES$9:$ES$497,$ES33)+1</f>
        <v>31</v>
      </c>
      <c r="IA33" s="74">
        <f>COUNTIFS($GC$9:$GC$497,"&gt;"&amp;GC33,$ES$9:$ES$497,$ES33)+1</f>
        <v>35</v>
      </c>
      <c r="IB33" s="74">
        <f>COUNTIFS($GD$9:$GD$497,"&gt;"&amp;GD33,$ES$9:$ES$497,$ES33)+1</f>
        <v>27</v>
      </c>
      <c r="IC33" s="74">
        <f>COUNTIFS($GE$9:$GE$497,"&gt;"&amp;GE33,$ES$9:$ES$497,$ES33)+1</f>
        <v>51</v>
      </c>
      <c r="ID33" s="74">
        <f>COUNTIFS($GF$9:$GF$497,"&gt;"&amp;GF33,$ES$9:$ES$497,$ES33)+1</f>
        <v>36</v>
      </c>
      <c r="IE33" s="74">
        <f>COUNTIFS($GG$9:$GG$497,"&gt;"&amp;GG33,$ES$9:$ES$497,$ES33)+1</f>
        <v>75</v>
      </c>
      <c r="IF33" s="74">
        <f>COUNTIFS($GH$9:$GH$497,"&gt;"&amp;GH33,$ES$9:$ES$497,$ES33)+1</f>
        <v>34</v>
      </c>
      <c r="IG33" s="84">
        <f>COUNTIFS($GI$9:$GI$497,"&gt;"&amp;GI33,$ES$9:$ES$497,$ES33)+1</f>
        <v>53</v>
      </c>
      <c r="IH33" s="91">
        <v>7.0000000000000007E-2</v>
      </c>
      <c r="II33" s="79"/>
      <c r="IJ33" s="79"/>
      <c r="IK33" s="79"/>
      <c r="IL33" s="79"/>
      <c r="IM33" s="92"/>
      <c r="IN33" s="93"/>
      <c r="IO33" s="94"/>
      <c r="IP33" s="95"/>
      <c r="IQ33" s="79"/>
      <c r="IR33" s="79"/>
      <c r="IS33" s="79"/>
      <c r="IT33" s="79"/>
      <c r="IU33" s="79"/>
      <c r="IV33" s="79"/>
      <c r="IW33" s="96"/>
      <c r="IX33" s="93">
        <v>0.1</v>
      </c>
      <c r="IY33" s="79"/>
      <c r="IZ33" s="79"/>
      <c r="JA33" s="79"/>
      <c r="JB33" s="79"/>
      <c r="JC33" s="79"/>
      <c r="JD33" s="79"/>
      <c r="JE33" s="97"/>
      <c r="JF33" s="95"/>
      <c r="JG33" s="79"/>
      <c r="JH33" s="79"/>
      <c r="JI33" s="79"/>
      <c r="JJ33" s="79"/>
      <c r="JK33" s="79"/>
      <c r="JL33" s="79"/>
      <c r="JM33" s="96"/>
      <c r="JN33" s="93"/>
      <c r="JO33" s="79"/>
      <c r="JP33" s="79"/>
      <c r="JQ33" s="79"/>
      <c r="JR33" s="79"/>
      <c r="JS33" s="79"/>
      <c r="JT33" s="79"/>
      <c r="JU33" s="79"/>
      <c r="JV33" s="79"/>
      <c r="JW33" s="79"/>
      <c r="JX33" s="79"/>
      <c r="JY33" s="79"/>
      <c r="JZ33" s="97"/>
      <c r="KA33" s="93"/>
      <c r="KB33" s="79"/>
      <c r="KC33" s="79"/>
      <c r="KD33" s="79"/>
      <c r="KE33" s="97"/>
      <c r="KF33" s="95"/>
      <c r="KG33" s="79"/>
      <c r="KH33" s="79"/>
      <c r="KI33" s="79"/>
      <c r="KJ33" s="79"/>
      <c r="KK33" s="98"/>
      <c r="KL33" s="79"/>
      <c r="KM33" s="79"/>
      <c r="KN33" s="79"/>
      <c r="KO33" s="79"/>
      <c r="KP33" s="79"/>
      <c r="KQ33" s="79"/>
      <c r="KR33" s="79"/>
      <c r="KS33" s="96"/>
      <c r="KT33" s="96"/>
      <c r="KU33" s="96"/>
      <c r="KV33" s="96"/>
      <c r="KW33" s="93"/>
      <c r="KX33" s="79"/>
      <c r="KY33" s="79"/>
      <c r="KZ33" s="79"/>
      <c r="LA33" s="79"/>
      <c r="LB33" s="79"/>
      <c r="LC33" s="96"/>
      <c r="LD33" s="93"/>
      <c r="LE33" s="94"/>
      <c r="LF33" s="99"/>
      <c r="LG33" s="75"/>
      <c r="LH33" s="93"/>
      <c r="LI33" s="79"/>
      <c r="LJ33" s="74"/>
      <c r="LK33" s="74"/>
      <c r="LL33" s="74"/>
      <c r="LM33" s="100"/>
      <c r="LN33" s="95"/>
      <c r="LO33" s="79"/>
      <c r="LP33" s="79"/>
      <c r="LQ33" s="79"/>
      <c r="LR33" s="96"/>
      <c r="LS33" s="93"/>
      <c r="LT33" s="79"/>
      <c r="LU33" s="79"/>
      <c r="LV33" s="79"/>
      <c r="LW33" s="79"/>
      <c r="LX33" s="79">
        <v>7.0000000000000007E-2</v>
      </c>
      <c r="LY33" s="79"/>
      <c r="LZ33" s="79"/>
      <c r="MA33" s="97"/>
      <c r="MB33" s="95"/>
      <c r="MC33" s="79"/>
      <c r="MD33" s="79"/>
      <c r="ME33" s="79"/>
      <c r="MF33" s="79"/>
      <c r="MG33" s="79"/>
      <c r="MH33" s="79"/>
      <c r="MI33" s="79"/>
      <c r="MJ33" s="79"/>
      <c r="MK33" s="79"/>
      <c r="ML33" s="79"/>
      <c r="MM33" s="79"/>
      <c r="MN33" s="98"/>
      <c r="MO33" s="98"/>
      <c r="MP33" s="96"/>
      <c r="MQ33" s="93"/>
      <c r="MR33" s="79"/>
      <c r="MS33" s="79"/>
      <c r="MT33" s="79"/>
      <c r="MU33" s="79"/>
      <c r="MV33" s="98"/>
      <c r="MW33" s="79"/>
      <c r="MX33" s="79">
        <v>7.0000000000000007E-2</v>
      </c>
      <c r="MY33" s="79"/>
      <c r="MZ33" s="79"/>
      <c r="NA33" s="79"/>
      <c r="NB33" s="79"/>
      <c r="NC33" s="79"/>
      <c r="ND33" s="96"/>
      <c r="NE33" s="96"/>
      <c r="NF33" s="96"/>
      <c r="NG33" s="96"/>
      <c r="NH33" s="93"/>
      <c r="NI33" s="79"/>
      <c r="NJ33" s="79"/>
      <c r="NK33" s="79"/>
      <c r="NL33" s="79"/>
      <c r="NM33" s="79"/>
      <c r="NN33" s="94"/>
      <c r="NO33" s="93"/>
      <c r="NP33" s="80"/>
      <c r="NQ33" s="124" t="s">
        <v>612</v>
      </c>
      <c r="NR33" s="102" t="s">
        <v>618</v>
      </c>
      <c r="NS33" s="102"/>
      <c r="NT33" s="102"/>
      <c r="NU33" s="102"/>
      <c r="NV33" s="104">
        <v>43720</v>
      </c>
      <c r="NW33" s="102" t="s">
        <v>525</v>
      </c>
      <c r="NX33" s="105" t="s">
        <v>619</v>
      </c>
      <c r="NY33" s="106" t="s">
        <v>620</v>
      </c>
      <c r="NZ33" s="105" t="s">
        <v>619</v>
      </c>
      <c r="OA33" s="107"/>
      <c r="OB33" s="107"/>
      <c r="OC33" s="107"/>
      <c r="OD33" s="108">
        <f t="shared" si="46"/>
        <v>72</v>
      </c>
      <c r="OE33" s="109">
        <v>4</v>
      </c>
      <c r="OF33" s="110">
        <f t="shared" si="47"/>
        <v>500</v>
      </c>
      <c r="OG33" s="109">
        <v>2</v>
      </c>
      <c r="OH33" s="111">
        <f>ROUND(AVERAGEIF($ES$9:$ES$497,$ES33,EV$9:EV$497),0)</f>
        <v>79</v>
      </c>
      <c r="OI33" s="112">
        <f>ROUND(AVERAGEIF($ES$9:$ES$497,$ES33,EW$9:EW$497),0)</f>
        <v>32</v>
      </c>
      <c r="OJ33" s="112">
        <f>ROUND(AVERAGEIF($ES$9:$ES$497,$ES33,EX$9:EX$497),0)</f>
        <v>45</v>
      </c>
      <c r="OK33" s="112">
        <f>ROUND(AVERAGEIF($ES$9:$ES$497,$ES33,EY$9:EY$497),0)</f>
        <v>53</v>
      </c>
      <c r="OL33" s="112">
        <f>ROUND(AVERAGEIF($ES$9:$ES$497,$ES33,EZ$9:EZ$497),0)</f>
        <v>20</v>
      </c>
      <c r="OM33" s="112">
        <f>ROUND(AVERAGEIF($ES$9:$ES$497,$ES33,FA$9:FA$497),0)</f>
        <v>18</v>
      </c>
      <c r="ON33" s="112">
        <f>ROUND(AVERAGEIF($ES$9:$ES$497,$ES33,FB$9:FB$497),0)</f>
        <v>23</v>
      </c>
      <c r="OO33" s="112">
        <f>ROUND(AVERAGEIF($ES$9:$ES$497,$ES33,FC$9:FC$497),0)</f>
        <v>23</v>
      </c>
      <c r="OP33" s="112">
        <f>ROUND(AVERAGEIF($ES$9:$ES$497,$ES33,FD$9:FD$497),0)</f>
        <v>64</v>
      </c>
      <c r="OQ33" s="113">
        <f>ROUND(AVERAGEIF($ES$9:$ES$497,$ES33,FE$9:FE$497),0)</f>
        <v>68</v>
      </c>
      <c r="OR33" s="114">
        <f>ROUND(EV33/MAX(EV$9:EV$497)*100,0)</f>
        <v>19</v>
      </c>
      <c r="OS33" s="115">
        <f>ROUND(EW33/MAX(EW$9:EW$497)*100,0)</f>
        <v>9</v>
      </c>
      <c r="OT33" s="115">
        <f>ROUND(EX33/MAX(EX$9:EX$497)*100,0)</f>
        <v>13</v>
      </c>
      <c r="OU33" s="115">
        <f>ROUND(EY33/MAX(EY$9:EY$497)*100,0)</f>
        <v>11</v>
      </c>
      <c r="OV33" s="115">
        <f>ROUND(EZ33/MAX(EZ$9:EZ$497)*100,0)</f>
        <v>5</v>
      </c>
      <c r="OW33" s="115">
        <f>ROUND(FA33/MAX(FA$9:FA$497)*100,0)</f>
        <v>4</v>
      </c>
      <c r="OX33" s="115">
        <f>ROUND(FB33/MAX(FB$9:FB$497)*100,0)</f>
        <v>4</v>
      </c>
      <c r="OY33" s="116">
        <f>ROUND(FC33/MAX(FC$9:FC$497)*100,0)</f>
        <v>2</v>
      </c>
      <c r="OZ33" s="115">
        <f>ROUND(FD33/MAX(FD$9:FD$497)*100,0)</f>
        <v>14</v>
      </c>
      <c r="PA33" s="117">
        <f>ROUND(FE33/MAX(FE$9:FE$497)*100,0)</f>
        <v>7</v>
      </c>
      <c r="PB33" s="118">
        <f t="shared" si="48"/>
        <v>116</v>
      </c>
      <c r="PC33" s="115">
        <f t="shared" si="49"/>
        <v>92</v>
      </c>
      <c r="PD33" s="115">
        <f t="shared" si="50"/>
        <v>131</v>
      </c>
      <c r="PE33" s="115">
        <f t="shared" si="51"/>
        <v>120</v>
      </c>
      <c r="PF33" s="115">
        <f t="shared" si="52"/>
        <v>120</v>
      </c>
      <c r="PG33" s="119">
        <f t="shared" si="53"/>
        <v>94</v>
      </c>
      <c r="PH33" s="118">
        <f>ROUND(PB33/MAX(PB$9:PB$497)*100,0)</f>
        <v>14</v>
      </c>
      <c r="PI33" s="115">
        <f>ROUND(PC33/MAX(PC$9:PC$497)*100,0)</f>
        <v>11</v>
      </c>
      <c r="PJ33" s="115">
        <f>ROUND(PD33/MAX(PD$9:PD$497)*100,0)</f>
        <v>14</v>
      </c>
      <c r="PK33" s="115">
        <f>ROUND(PE33/MAX(PE$9:PE$497)*100,0)</f>
        <v>12</v>
      </c>
      <c r="PL33" s="115">
        <f>ROUND(PF33/MAX(PF$9:PF$497)*100,0)</f>
        <v>17</v>
      </c>
      <c r="PM33" s="119">
        <f>ROUND(PG33/MAX(PG$9:PG$497)*100,0)</f>
        <v>14</v>
      </c>
      <c r="PN33" s="118">
        <f>RANK(PH33,PH$9:PH$497,0)</f>
        <v>396</v>
      </c>
      <c r="PO33" s="115">
        <f>RANK(PI33,PI$9:PI$497,0)</f>
        <v>404</v>
      </c>
      <c r="PP33" s="115">
        <f>RANK(PJ33,PJ$9:PJ$497,0)</f>
        <v>398</v>
      </c>
      <c r="PQ33" s="115">
        <f>RANK(PK33,PK$9:PK$497,0)</f>
        <v>400</v>
      </c>
      <c r="PR33" s="115">
        <f>RANK(PL33,PL$9:PL$497,0)</f>
        <v>389</v>
      </c>
      <c r="PS33" s="119">
        <f>RANK(PM33,PM$9:PM$497,0)</f>
        <v>394</v>
      </c>
      <c r="PT33" s="120">
        <f>ROUND(FZ33/MAX(FZ$9:FZ$497)*100,0)</f>
        <v>89</v>
      </c>
      <c r="PU33" s="115">
        <f>ROUND(GA33/MAX(GA$9:GA$497)*100,0)</f>
        <v>32</v>
      </c>
      <c r="PV33" s="115">
        <f>ROUND(GB33/MAX(GB$9:GB$497)*100,0)</f>
        <v>52</v>
      </c>
      <c r="PW33" s="115">
        <f>ROUND(GC33/MAX(GC$9:GC$497)*100,0)</f>
        <v>60</v>
      </c>
      <c r="PX33" s="115">
        <f>ROUND(GD33/MAX(GD$9:GD$497)*100,0)</f>
        <v>16</v>
      </c>
      <c r="PY33" s="115">
        <f>ROUND(GE33/MAX(GE$9:GE$497)*100,0)</f>
        <v>11</v>
      </c>
      <c r="PZ33" s="115">
        <f>ROUND(GF33/MAX(GF$9:GF$497)*100,0)</f>
        <v>14</v>
      </c>
      <c r="QA33" s="116">
        <f>ROUND(GG33/MAX(GG$9:GG$497)*100,0)</f>
        <v>8</v>
      </c>
      <c r="QB33" s="115">
        <f>ROUND(GH33/MAX(GH$9:GH$497)*100,0)</f>
        <v>44</v>
      </c>
      <c r="QC33" s="121">
        <f>ROUND(GI33/MAX(GI$9:GI$497)*100,0)</f>
        <v>27</v>
      </c>
      <c r="QD33" s="120">
        <f>ROUND(AVERAGEIF($ES$9:$ES$497,$ES33,PT$9:PT$497),0)</f>
        <v>62</v>
      </c>
      <c r="QE33" s="120">
        <f>ROUND(AVERAGEIF($ES$9:$ES$497,$ES33,PU$9:PU$497),0)</f>
        <v>26</v>
      </c>
      <c r="QF33" s="120">
        <f>ROUND(AVERAGEIF($ES$9:$ES$497,$ES33,PV$9:PV$497),0)</f>
        <v>48</v>
      </c>
      <c r="QG33" s="120">
        <f>ROUND(AVERAGEIF($ES$9:$ES$497,$ES33,PW$9:PW$497),0)</f>
        <v>58</v>
      </c>
      <c r="QH33" s="120">
        <f>ROUND(AVERAGEIF($ES$9:$ES$497,$ES33,PX$9:PX$497),0)</f>
        <v>15</v>
      </c>
      <c r="QI33" s="120">
        <f>ROUND(AVERAGEIF($ES$9:$ES$497,$ES33,PY$9:PY$497),0)</f>
        <v>14</v>
      </c>
      <c r="QJ33" s="120">
        <f>ROUND(AVERAGEIF($ES$9:$ES$497,$ES33,PZ$9:PZ$497),0)</f>
        <v>14</v>
      </c>
      <c r="QK33" s="120">
        <f>ROUND(AVERAGEIF($ES$9:$ES$497,$ES33,QA$9:QA$497),0)</f>
        <v>15</v>
      </c>
      <c r="QL33" s="120">
        <f>ROUND(AVERAGEIF($ES$9:$ES$497,$ES33,QB$9:QB$497),0)</f>
        <v>41</v>
      </c>
      <c r="QM33" s="120">
        <f>ROUND(AVERAGEIF($ES$9:$ES$497,$ES33,QC$9:QC$497),0)</f>
        <v>30</v>
      </c>
      <c r="QN33" s="114">
        <f t="shared" si="69"/>
        <v>546</v>
      </c>
      <c r="QO33" s="115">
        <f t="shared" si="70"/>
        <v>402</v>
      </c>
      <c r="QP33" s="115">
        <f t="shared" si="71"/>
        <v>610</v>
      </c>
      <c r="QQ33" s="115">
        <f t="shared" si="72"/>
        <v>570</v>
      </c>
      <c r="QR33" s="115">
        <f t="shared" si="73"/>
        <v>696</v>
      </c>
      <c r="QS33" s="119">
        <f t="shared" si="74"/>
        <v>420</v>
      </c>
      <c r="QT33" s="114">
        <f>ROUND((QN33-MIN(QN$9:QN$497))/(MAX(QN$9:QN$497)-MIN(QN$9:QN$497))*100,0)</f>
        <v>49</v>
      </c>
      <c r="QU33" s="115">
        <f>ROUND((QO33-MIN(QO$9:QO$497))/(MAX(QO$9:QO$497)-MIN(QO$9:QO$497))*100,0)</f>
        <v>28</v>
      </c>
      <c r="QV33" s="115">
        <f>ROUND((QP33-MIN(QP$9:QP$497))/(MAX(QP$9:QP$497)-MIN(QP$9:QP$497))*100,0)</f>
        <v>38</v>
      </c>
      <c r="QW33" s="115">
        <f>ROUND((QQ33-MIN(QQ$9:QQ$497))/(MAX(QQ$9:QQ$497)-MIN(QQ$9:QQ$497))*100,0)</f>
        <v>36</v>
      </c>
      <c r="QX33" s="115">
        <f>ROUND((QR33-MIN(QR$9:QR$497))/(MAX(QR$9:QR$497)-MIN(QR$9:QR$497))*100,0)</f>
        <v>79</v>
      </c>
      <c r="QY33" s="115">
        <f>ROUND((QS33-MIN(QS$9:QS$497))/(MAX(QS$9:QS$497)-MIN(QS$9:QS$497))*100,0)</f>
        <v>49</v>
      </c>
      <c r="QZ33" s="114">
        <f>RANK(QN33,QN$9:QN$497,0)</f>
        <v>113</v>
      </c>
      <c r="RA33" s="115">
        <f>RANK(QO33,QO$9:QO$497,0)</f>
        <v>181</v>
      </c>
      <c r="RB33" s="115">
        <f>RANK(QP33,QP$9:QP$497,0)</f>
        <v>126</v>
      </c>
      <c r="RC33" s="115">
        <f>RANK(QQ33,QQ$9:QQ$497,0)</f>
        <v>213</v>
      </c>
      <c r="RD33" s="115">
        <f>RANK(QR33,QR$9:QR$497,0)</f>
        <v>32</v>
      </c>
      <c r="RE33" s="115">
        <f>RANK(QS33,QS$9:QS$497,0)</f>
        <v>121</v>
      </c>
      <c r="RF33" s="122"/>
      <c r="RG33" s="115">
        <f>($RH$3*(IH33+IJ33)*100*100/MAX(EX$9:EX$497)*$RO$3) +($RH$3*(II33+IJ33)*100*100/MAX(EX$9:EX$497)*$RO$4) + ($RH$3*IK33*100*100/MAX(EX$9:EX$497)*0.098)</f>
        <v>18.754166666666666</v>
      </c>
      <c r="RH33" s="115">
        <f>($RH$4*IL33*100*100/MAX(EZ$9:EZ$497))*$RQ$3</f>
        <v>0</v>
      </c>
      <c r="RI33" s="115">
        <f>($RH$3*IM33*100*100/MAX(EY$9:EY$497))*$RQ$4</f>
        <v>0</v>
      </c>
      <c r="RJ33" s="115">
        <f>($RH$3*IN33*100*100/MAX(EX$9:EX$497))</f>
        <v>0</v>
      </c>
      <c r="RK33" s="115">
        <f>($RH$4*IO33*100*100/MAX(EZ$9:EZ$497))*$RQ$3</f>
        <v>0</v>
      </c>
      <c r="RL33" s="115">
        <f>(($RL$4*IP33*100*((100/MAX(EX$9:EX$497)+100/MAX(EZ$9:EZ$497))/2))+($RL$4*IQ33*100*((100/MAX(EX$9:EX$497)+100/MAX(EZ$9:EZ$497))/2))+($RL$4*IR33*100*((100/MAX(EX$9:EX$497)+100/MAX(EZ$9:EZ$497))/2))+($RL$4*IS33*100*((100/MAX(EX$9:EX$497)+100/MAX(EZ$9:EZ$497))/2))+($RL$4*IT33*100*((100/MAX(EX$9:EX$497)+100/MAX(EZ$9:EZ$497))/2))+($RL$4*IU33*100*((100/MAX(EX$9:EX$497)+100/MAX(EZ$9:EZ$497))/2))+($RL$4*IV33*100*((100/MAX(EX$9:EX$497)+100/MAX(EZ$9:EZ$497))/2))+($RL$4*IW33*100*((100/MAX(EX$9:EX$497)+100/MAX(EZ$9:EZ$497))/2)))*$RS$3</f>
        <v>0</v>
      </c>
      <c r="RM33" s="115">
        <f>(($RH$3*IX33*100*100/MAX(EX$9:EX$497))+($RH$3*IY33*100*100/MAX(EX$9:EX$497))+($RH$3*IZ33*100*100/MAX(EX$9:EX$497))+($RH$3*JA33*100*100/MAX(EX$9:EX$497))+($RH$3*JB33*100*100/MAX(EX$9:EX$497))+($RH$3*JC33*100*100/MAX(EX$9:EX$497))+($RH$3*JD33*100*100/MAX(EX$9:EX$497))+($RH$3*JE33*100*100/MAX(EX$9:EX$497)))*$RS$4</f>
        <v>8.35</v>
      </c>
      <c r="RN33" s="115">
        <f>(($RH$4*JF33*100*100/MAX(EZ$9:EZ$497)) + ($RH$4*JG33*100*100/MAX(EZ$9:EZ$497)) + ($RH$4*JH33*100*100/MAX(EZ$9:EZ$497)) + ($RH$4*JI33*100*100/MAX(EZ$9:EZ$497)) + ($RH$4*JJ33*100*100/MAX(EZ$9:EZ$497)) + ($RH$4*JK33*100*100/MAX(EZ$9:EZ$497)) + ($RH$4*JL33*100*100/MAX(EZ$9:EZ$497)) + ($RH$4*JM33*100*100/MAX(EZ$9:EZ$497)))*$RU$3</f>
        <v>0</v>
      </c>
      <c r="RO33" s="115">
        <f>(($RL$4*JN33*100*((100/MAX(EX$9:EX$497)+100/MAX(EZ$9:EZ$497))/2))+($RL$4*JO33*100*((100/MAX(EX$9:EX$497)+100/MAX(EZ$9:EZ$497))/2))+($RL$4*JP33*100*((100/MAX(EX$9:EX$497)+100/MAX(EZ$9:EZ$497))/2))+($RL$4*JQ33*100*((100/MAX(EX$9:EX$497)+100/MAX(EZ$9:EZ$497))/2))+($RL$4*JR33*100*((100/MAX(EX$9:EX$497)+100/MAX(EZ$9:EZ$497))/2))+($RL$4*JS33*100*((100/MAX(EX$9:EX$497)+100/MAX(EZ$9:EZ$497))/2))+($RL$4*JT33*100*((100/MAX(EX$9:EX$497)+100/MAX(EZ$9:EZ$497))/2))+($RL$4*JU33*100*((100/MAX(EX$9:EX$497)+100/MAX(EZ$9:EZ$497))/2))+($RL$4*JV33*100*((100/MAX(EX$9:EX$497)+100/MAX(EZ$9:EZ$497))/2))+($RL$4*JW33*100*((100/MAX(EX$9:EX$497)+100/MAX(EZ$9:EZ$497))/2))+($RL$4*JX33*100*((100/MAX(EX$9:EX$497)+100/MAX(EZ$9:EZ$497))/2))+($RL$4*JY33*100*((100/MAX(EX$9:EX$497)+100/MAX(EZ$9:EZ$497))/2))+($RL$4*JZ33*100*((100/MAX(EX$9:EX$497)+100/MAX(EZ$9:EZ$497))/2)))*$RW$3/2</f>
        <v>0</v>
      </c>
      <c r="RP33" s="119">
        <f>($RJ$3*KA33*100*100/MAX(FA$9:FA$497)) + ($RJ$3*KB33*100*100/MAX(FA$9:FA$497)/2) + ($RJ$3*KC33*100*100/MAX(FA$9:FA$497)/2) + ($RJ$3*KD33*100*100/MAX(FA$9:FA$497)/4) + ($RJ$3*KE33*100*100/MAX(FA$9:FA$497)/4)</f>
        <v>0</v>
      </c>
      <c r="RQ33" s="118">
        <f>($RL$4*KF33*100*((100/MAX(EX$9:EX$497)+100/MAX(EZ$9:EZ$497)))) * ($RO$3/2) + (($RL$4*KG33*100*((100/MAX(EX$9:EX$497)+100/MAX(EZ$9:EZ$497))))+($RL$4*KH33*100*((100/MAX(EX$9:EX$497)+100/MAX(EZ$9:EZ$497))))+($RL$4*KI33*100*((100/MAX(EX$9:EX$497)+100/MAX(EZ$9:EZ$497))))+($RL$4*KJ33*100*((100/MAX(EX$9:EX$497)+100/MAX(EZ$9:EZ$497))))+($RL$4*KK33*100*((100/MAX(EX$9:EX$497)+100/MAX(EZ$9:EZ$497))))+($RL$4*KL33*100*((100/MAX(EX$9:EX$497)+100/MAX(EZ$9:EZ$497))))+($RL$4*KM33*100*((100/MAX(EX$9:EX$497)+100/MAX(EZ$9:EZ$497))))+($RL$4*KN33*100*((100/MAX(EX$9:EX$497)+100/MAX(EZ$9:EZ$497))))+($RL$4*KO33*100*((100/MAX(EX$9:EX$497)+100/MAX(EZ$9:EZ$497))))+($RL$4*KP33*100*((100/MAX(EX$9:EX$497)+100/MAX(EZ$9:EZ$497))))+($RL$4*KQ33*100*((100/MAX(EX$9:EX$497)+100/MAX(EZ$9:EZ$497))))+($RL$4*KR33*100*((100/MAX(EX$9:EX$497)+100/MAX(EZ$9:EZ$497))))+($RL$4*KS33*100*((100/MAX(EX$9:EX$497)+100/MAX(EZ$9:EZ$497))))+($RL$4*KV33*100*((100/MAX(EX$9:EX$497)+100/MAX(EZ$9:EZ$497))))) * (($RO$3+$RO$4)/6)</f>
        <v>0</v>
      </c>
      <c r="RR33" s="115">
        <f>(($RL$4*KW33*100*((100/MAX(EX$9:EX$497)+100/MAX(EZ$9:EZ$497))))) * ($RO$3/2) + (($RL$4*KX33*100*((100/MAX(EX$9:EX$497)+100/MAX(EZ$9:EZ$497))))+($RL$4*KY33*100*((100/MAX(EX$9:EX$497)+100/MAX(EZ$9:EZ$497))))+($RL$4*KZ33*100*((100/MAX(EX$9:EX$497)+100/MAX(EZ$9:EZ$497))))+($RL$4*LA33*100*((100/MAX(EX$9:EX$497)+100/MAX(EZ$9:EZ$497))))+($RL$4*LB33*100*((100/MAX(EX$9:EX$497)+100/MAX(EZ$9:EZ$497))))+($RL$4*LC33*100*((100/MAX(EX$9:EX$497)+100/MAX(EZ$9:EZ$497))))) * (($RO$3+$RO$4)/6)</f>
        <v>0</v>
      </c>
      <c r="RS33" s="119">
        <f>(($RL$4*LD33*100*((100/MAX(EX$9:EX$497)+100/MAX(EZ$9:EZ$497))))+($RL$4*LE33*100*((100/MAX(EX$9:EX$497)+100/MAX(EZ$9:EZ$497))))) * (($RO$3+$RO$4)/6)</f>
        <v>0</v>
      </c>
      <c r="RT33" s="118">
        <f>($RJ$4*LH33*100*(100/MAX(EV$9:EV$497)))+($RJ$4*LI33*100*(100/MAX(EV$9:EV$497)))</f>
        <v>0</v>
      </c>
      <c r="RU33" s="119">
        <f>($RJ$4*LJ33*(100/MAX(EV$9:EV$497)))/2 + ($RL$3*LK33*(100/MAX(EW$9:EW$497))) + ($RJ$4*LL33*(100/MAX(EV$9:EV$497)))/4 + ($RL$3*LM33*(100/MAX(EW$9:EW$497)))</f>
        <v>0</v>
      </c>
      <c r="RV33" s="118">
        <f>($RJ$4*LN33*100*100/MAX(EV$9:EV$497)/2)+($RJ$4*LO33*100*100/MAX(EV$9:EV$497)/2)+($RJ$4*LP33*100*100/MAX(EV$9:EV$497))+($RJ$4*LQ33*100*100/MAX(EV$9:EV$497))+($RJ$4*LR33*100*100/MAX(EV$9:EV$497))</f>
        <v>0</v>
      </c>
      <c r="RW33" s="115">
        <f>($RJ$4*LS33*100*100/MAX(EV$9:EV$497)) + (($RJ$4*LT33*100*100/MAX(EV$9:EV$497))+($RJ$4*LU33*100*100/MAX(EV$9:EV$497))+($RJ$4*LV33*100*100/MAX(EV$9:EV$497))+($RJ$4*LW33*100*100/MAX(EV$9:EV$497))+($RJ$4*LX33*100*100/MAX(EV$9:EV$497))+($RJ$4*LY33*100*100/MAX(EV$9:EV$497))+($RJ$4*LZ33*100*100/MAX(EV$9:EV$497))+($RJ$4*MA33*100*100/MAX(EV$9:EV$497)))/2</f>
        <v>5.8988764044943833</v>
      </c>
      <c r="RX33" s="119">
        <f>($RJ$4*MB33*100*100/MAX(EV$9:EV$497))+($RJ$4*MC33*100*100/MAX(EV$9:EV$497))+($RJ$4*MD33*100*100/MAX(EV$9:EV$497))+($RJ$4*ME33*100*100/MAX(EV$9:EV$497))+($RJ$4*MF33*100*100/MAX(EV$9:EV$497))+($RJ$4*MG33*100*100/MAX(EV$9:EV$497))+($RJ$4*MH33*100*100/MAX(EV$9:EV$497))+($RJ$4*MI33*100*100/MAX(EV$9:EV$497))+($RJ$4*MJ33*100*100/MAX(EV$9:EV$497))+($RJ$4*MK33*100*100/MAX(EV$9:EV$497))+($RJ$4*ML33*100*100/MAX(EV$9:EV$497))+($RJ$4*MM33*100*100/MAX(EV$9:EV$497))+($RJ$4*MN33*100*100/MAX(EV$9:EV$497))</f>
        <v>0</v>
      </c>
      <c r="RY33" s="118">
        <f>($RJ$4*MQ33*100*100/MAX(EV$9:EV$497))/2 + (($RJ$4*MR33*100*100/MAX(EV$9:EV$497))+($RJ$4*MS33*100*100/MAX(EV$9:EV$497))+($RJ$4*MT33*100*100/MAX(EV$9:EV$497))+($RJ$4*MU33*100*100/MAX(EV$9:EV$497))+($RJ$4*MV33*100*100/MAX(EV$9:EV$497))+($RJ$4*MW33*100*100/MAX(EV$9:EV$497))+($RJ$4*MX33*100*100/MAX(EV$9:EV$497))+($RJ$4*MY33*100*100/MAX(EV$9:EV$497))+($RJ$4*MZ33*100*100/MAX(EV$9:EV$497))+($RJ$4*NA33*100*100/MAX(EV$9:EV$497))+($RJ$4*NB33*100*100/MAX(EV$9:EV$497))+($RJ$4*NC33*100*100/MAX(EV$9:EV$497))+($RJ$4*ND33*100*100/MAX(EV$9:EV$497))+($RJ$4*NG33*100*100/MAX(EV$9:EV$497)))/4</f>
        <v>2.9494382022471917</v>
      </c>
      <c r="RZ33" s="115">
        <f>($RJ$4*NH33*100*100/MAX(EV$9:EV$497))/2 + (($RJ$4*NI33*100*100/MAX(EV$9:EV$497))+($RJ$4*NJ33*100*100/MAX(EV$9:EV$497))+($RJ$4*NK33*100*100/MAX(EV$9:EV$497))+($RJ$4*NL33*100*100/MAX(EV$9:EV$497))+($RJ$4*NM33*100*100/MAX(EV$9:EV$497))+($RJ$4*NN33*100*100/MAX(EV$9:EV$497)))/4</f>
        <v>0</v>
      </c>
      <c r="SA33" s="117">
        <f>(($RJ$4*NO33*100*100/MAX(EV$9:EV$497))+($RJ$4*NP33*100*100/MAX(EV$9:EV$497)))/4</f>
        <v>0</v>
      </c>
      <c r="SB33" s="118">
        <f t="shared" si="54"/>
        <v>35.952481273408239</v>
      </c>
      <c r="SC33" s="115">
        <f t="shared" si="55"/>
        <v>28.873829588014978</v>
      </c>
      <c r="SD33" s="115">
        <f t="shared" si="56"/>
        <v>2.2120786516853936</v>
      </c>
      <c r="SE33" s="115">
        <f t="shared" si="57"/>
        <v>62.190496254681634</v>
      </c>
      <c r="SF33" s="115">
        <f t="shared" si="58"/>
        <v>2.2120786516853936</v>
      </c>
      <c r="SG33" s="115">
        <f t="shared" si="59"/>
        <v>8.8483146067415746</v>
      </c>
      <c r="SH33" s="115">
        <f>ROUND(SB33/MAX(SB$9:SB$497)*100,0)</f>
        <v>45</v>
      </c>
      <c r="SI33" s="115">
        <f>ROUND(SC33/MAX(SC$9:SC$497)*100,0)</f>
        <v>44</v>
      </c>
      <c r="SJ33" s="115">
        <f>ROUND(SD33/MAX(SD$9:SD$497)*100,0)</f>
        <v>4</v>
      </c>
      <c r="SK33" s="115">
        <f>ROUND(SE33/MAX(SE$9:SE$497)*100,0)</f>
        <v>48</v>
      </c>
      <c r="SL33" s="115">
        <f>ROUND(SF33/MAX(SF$9:SF$497)*100,0)</f>
        <v>5</v>
      </c>
      <c r="SM33" s="121">
        <f>ROUND(SG33/MAX(SG$9:SG$497)*100,0)</f>
        <v>8</v>
      </c>
      <c r="SN33" s="115">
        <f>ROUND(AVERAGEIF($ES$9:$ES$497,$ES33,SH$9:SH$497),0)</f>
        <v>26</v>
      </c>
      <c r="SO33" s="115">
        <f>ROUND(AVERAGEIF($ES$9:$ES$497,$ES33,SI$9:SI$497),0)</f>
        <v>23</v>
      </c>
      <c r="SP33" s="115">
        <f>ROUND(AVERAGEIF($ES$9:$ES$497,$ES33,SJ$9:SJ$497),0)</f>
        <v>4</v>
      </c>
      <c r="SQ33" s="115">
        <f>ROUND(AVERAGEIF($ES$9:$ES$497,$ES33,SK$9:SK$497),0)</f>
        <v>20</v>
      </c>
      <c r="SR33" s="115">
        <f>ROUND(AVERAGEIF($ES$9:$ES$497,$ES33,SL$9:SL$497),0)</f>
        <v>7</v>
      </c>
      <c r="SS33" s="121">
        <f>ROUND(AVERAGEIF($ES$9:$ES$497,$ES33,SM$9:SM$497),0)</f>
        <v>6</v>
      </c>
      <c r="ST33" s="114">
        <f>RANK(SB33,SB$9:SB$497,0)</f>
        <v>91</v>
      </c>
      <c r="SU33" s="115">
        <f>RANK(SC33,SC$9:SC$497,0)</f>
        <v>60</v>
      </c>
      <c r="SV33" s="115">
        <f>RANK(SD33,SD$9:SD$497,0)</f>
        <v>172</v>
      </c>
      <c r="SW33" s="115">
        <f>RANK(SE33,SE$9:SE$497,0)</f>
        <v>49</v>
      </c>
      <c r="SX33" s="115">
        <f>RANK(SF33,SF$9:SF$497,0)</f>
        <v>134</v>
      </c>
      <c r="SY33" s="115">
        <f>RANK(SG33,SG$9:SG$497,0)</f>
        <v>94</v>
      </c>
      <c r="SZ33" s="115">
        <f>COUNTIFS(SB$9:SB$497,"&gt;"&amp;SB33,$ES$9:$ES$497,$ES33)+1</f>
        <v>25</v>
      </c>
      <c r="TA33" s="115">
        <f>COUNTIFS(SC$9:SC$497,"&gt;"&amp;SC33,$ES$9:$ES$497,$ES33)+1</f>
        <v>22</v>
      </c>
      <c r="TB33" s="115">
        <f>COUNTIFS(SD$9:SD$497,"&gt;"&amp;SD33,$ES$9:$ES$497,$ES33)+1</f>
        <v>32</v>
      </c>
      <c r="TC33" s="115">
        <f>COUNTIFS(SE$9:SE$497,"&gt;"&amp;SE33,$ES$9:$ES$497,$ES33)+1</f>
        <v>18</v>
      </c>
      <c r="TD33" s="115">
        <f>COUNTIFS(SF$9:SF$497,"&gt;"&amp;SF33,$ES$9:$ES$497,$ES33)+1</f>
        <v>32</v>
      </c>
      <c r="TE33" s="117">
        <f>COUNTIFS(SG$9:SG$497,"&gt;"&amp;SG33,$ES$9:$ES$497,$ES33)+1</f>
        <v>21</v>
      </c>
      <c r="TF33" s="118">
        <f t="shared" si="60"/>
        <v>62</v>
      </c>
      <c r="TG33" s="115">
        <f t="shared" si="61"/>
        <v>58</v>
      </c>
      <c r="TH33" s="115">
        <f t="shared" si="62"/>
        <v>15</v>
      </c>
      <c r="TI33" s="115">
        <f t="shared" si="63"/>
        <v>62</v>
      </c>
      <c r="TJ33" s="115">
        <f t="shared" si="64"/>
        <v>17</v>
      </c>
      <c r="TK33" s="115">
        <f t="shared" si="65"/>
        <v>25</v>
      </c>
      <c r="TL33" s="117">
        <f t="shared" si="66"/>
        <v>22</v>
      </c>
      <c r="TM33" s="118">
        <f>ROUND(TF33/MAX(TF$9:TF$497)*100,0)</f>
        <v>34</v>
      </c>
      <c r="TN33" s="115">
        <f>ROUND(TG33/MAX(TG$9:TG$497)*100,0)</f>
        <v>32</v>
      </c>
      <c r="TO33" s="115">
        <f>ROUND(TH33/MAX(TH$9:TH$497)*100,0)</f>
        <v>8</v>
      </c>
      <c r="TP33" s="115">
        <f>ROUND(TI33/MAX(TI$9:TI$497)*100,0)</f>
        <v>34</v>
      </c>
      <c r="TQ33" s="115">
        <f>ROUND(TJ33/MAX(TJ$9:TJ$497)*100,0)</f>
        <v>9</v>
      </c>
      <c r="TR33" s="115">
        <f>ROUND(TK33/MAX(TK$9:TK$497)*100,0)</f>
        <v>13</v>
      </c>
      <c r="TS33" s="119">
        <f>ROUND(TL33/MAX(TL$9:TL$497)*100,0)</f>
        <v>11</v>
      </c>
      <c r="TT33" s="120">
        <f>RANK(TM33,TM$9:TM$497,0)</f>
        <v>259</v>
      </c>
      <c r="TU33" s="115">
        <f>RANK(TN33,TN$9:TN$497,0)</f>
        <v>194</v>
      </c>
      <c r="TV33" s="115">
        <f>RANK(TO33,TO$9:TO$497,0)</f>
        <v>394</v>
      </c>
      <c r="TW33" s="115">
        <f>RANK(TP33,TP$9:TP$497,0)</f>
        <v>182</v>
      </c>
      <c r="TX33" s="115">
        <f>RANK(TQ33,TQ$9:TQ$497,0)</f>
        <v>388</v>
      </c>
      <c r="TY33" s="115">
        <f>RANK(TR33,TR$9:TR$497,0)</f>
        <v>360</v>
      </c>
      <c r="TZ33" s="121">
        <f>RANK(TS33,TS$9:TS$497,0)</f>
        <v>366</v>
      </c>
      <c r="UA33" s="123"/>
      <c r="UB33" s="7" t="s">
        <v>1</v>
      </c>
    </row>
    <row r="34" spans="1:548" x14ac:dyDescent="0.15">
      <c r="A34" s="183">
        <v>26</v>
      </c>
      <c r="B34" s="203" t="s">
        <v>618</v>
      </c>
      <c r="C34" s="63"/>
      <c r="D34" s="63"/>
      <c r="E34" s="64" t="s">
        <v>518</v>
      </c>
      <c r="F34" s="65">
        <v>17</v>
      </c>
      <c r="G34" s="65" t="s">
        <v>519</v>
      </c>
      <c r="H34" s="65"/>
      <c r="I34" s="66" t="s">
        <v>521</v>
      </c>
      <c r="J34" s="67" t="s">
        <v>521</v>
      </c>
      <c r="K34" s="67" t="s">
        <v>521</v>
      </c>
      <c r="L34" s="67" t="s">
        <v>521</v>
      </c>
      <c r="M34" s="67" t="s">
        <v>521</v>
      </c>
      <c r="N34" s="67" t="s">
        <v>521</v>
      </c>
      <c r="O34" s="67" t="s">
        <v>521</v>
      </c>
      <c r="P34" s="67" t="s">
        <v>521</v>
      </c>
      <c r="Q34" s="67" t="s">
        <v>521</v>
      </c>
      <c r="R34" s="68" t="s">
        <v>520</v>
      </c>
      <c r="S34" s="69" t="s">
        <v>520</v>
      </c>
      <c r="T34" s="67" t="s">
        <v>520</v>
      </c>
      <c r="U34" s="67" t="s">
        <v>520</v>
      </c>
      <c r="V34" s="67" t="s">
        <v>520</v>
      </c>
      <c r="W34" s="67" t="s">
        <v>520</v>
      </c>
      <c r="X34" s="67" t="s">
        <v>521</v>
      </c>
      <c r="Y34" s="67" t="s">
        <v>521</v>
      </c>
      <c r="Z34" s="67" t="s">
        <v>521</v>
      </c>
      <c r="AA34" s="67" t="s">
        <v>521</v>
      </c>
      <c r="AB34" s="68" t="s">
        <v>521</v>
      </c>
      <c r="AC34" s="69" t="s">
        <v>521</v>
      </c>
      <c r="AD34" s="67" t="s">
        <v>521</v>
      </c>
      <c r="AE34" s="67" t="s">
        <v>521</v>
      </c>
      <c r="AF34" s="67" t="s">
        <v>521</v>
      </c>
      <c r="AG34" s="67" t="s">
        <v>521</v>
      </c>
      <c r="AH34" s="67" t="s">
        <v>521</v>
      </c>
      <c r="AI34" s="67" t="s">
        <v>521</v>
      </c>
      <c r="AJ34" s="67" t="s">
        <v>521</v>
      </c>
      <c r="AK34" s="67" t="s">
        <v>521</v>
      </c>
      <c r="AL34" s="68" t="s">
        <v>521</v>
      </c>
      <c r="AM34" s="69" t="s">
        <v>521</v>
      </c>
      <c r="AN34" s="67" t="s">
        <v>521</v>
      </c>
      <c r="AO34" s="67" t="s">
        <v>521</v>
      </c>
      <c r="AP34" s="67" t="s">
        <v>521</v>
      </c>
      <c r="AQ34" s="67" t="s">
        <v>521</v>
      </c>
      <c r="AR34" s="67" t="s">
        <v>521</v>
      </c>
      <c r="AS34" s="67" t="s">
        <v>521</v>
      </c>
      <c r="AT34" s="67" t="s">
        <v>521</v>
      </c>
      <c r="AU34" s="67" t="s">
        <v>521</v>
      </c>
      <c r="AV34" s="68" t="s">
        <v>521</v>
      </c>
      <c r="AW34" s="69" t="s">
        <v>521</v>
      </c>
      <c r="AX34" s="67" t="s">
        <v>521</v>
      </c>
      <c r="AY34" s="67" t="s">
        <v>521</v>
      </c>
      <c r="AZ34" s="67" t="s">
        <v>521</v>
      </c>
      <c r="BA34" s="67" t="s">
        <v>521</v>
      </c>
      <c r="BB34" s="67" t="s">
        <v>521</v>
      </c>
      <c r="BC34" s="67" t="s">
        <v>521</v>
      </c>
      <c r="BD34" s="67" t="s">
        <v>521</v>
      </c>
      <c r="BE34" s="67" t="s">
        <v>521</v>
      </c>
      <c r="BF34" s="68" t="s">
        <v>521</v>
      </c>
      <c r="BG34" s="69" t="s">
        <v>521</v>
      </c>
      <c r="BH34" s="67" t="s">
        <v>521</v>
      </c>
      <c r="BI34" s="67" t="s">
        <v>521</v>
      </c>
      <c r="BJ34" s="67" t="s">
        <v>521</v>
      </c>
      <c r="BK34" s="67" t="s">
        <v>521</v>
      </c>
      <c r="BL34" s="67" t="s">
        <v>521</v>
      </c>
      <c r="BM34" s="67" t="s">
        <v>521</v>
      </c>
      <c r="BN34" s="67" t="s">
        <v>521</v>
      </c>
      <c r="BO34" s="67" t="s">
        <v>521</v>
      </c>
      <c r="BP34" s="68" t="s">
        <v>521</v>
      </c>
      <c r="BQ34" s="70" t="s">
        <v>521</v>
      </c>
      <c r="BR34" s="67" t="s">
        <v>521</v>
      </c>
      <c r="BS34" s="67" t="s">
        <v>521</v>
      </c>
      <c r="BT34" s="67" t="s">
        <v>521</v>
      </c>
      <c r="BU34" s="67" t="s">
        <v>521</v>
      </c>
      <c r="BV34" s="67" t="s">
        <v>521</v>
      </c>
      <c r="BW34" s="67" t="s">
        <v>521</v>
      </c>
      <c r="BX34" s="67" t="s">
        <v>521</v>
      </c>
      <c r="BY34" s="67" t="s">
        <v>521</v>
      </c>
      <c r="BZ34" s="68" t="s">
        <v>521</v>
      </c>
      <c r="CA34" s="69" t="s">
        <v>521</v>
      </c>
      <c r="CB34" s="67" t="s">
        <v>521</v>
      </c>
      <c r="CC34" s="67" t="s">
        <v>521</v>
      </c>
      <c r="CD34" s="67" t="s">
        <v>521</v>
      </c>
      <c r="CE34" s="67" t="s">
        <v>521</v>
      </c>
      <c r="CF34" s="67" t="s">
        <v>521</v>
      </c>
      <c r="CG34" s="67" t="s">
        <v>521</v>
      </c>
      <c r="CH34" s="67" t="s">
        <v>521</v>
      </c>
      <c r="CI34" s="67" t="s">
        <v>521</v>
      </c>
      <c r="CJ34" s="68" t="s">
        <v>521</v>
      </c>
      <c r="CK34" s="69" t="s">
        <v>521</v>
      </c>
      <c r="CL34" s="67" t="s">
        <v>521</v>
      </c>
      <c r="CM34" s="67" t="s">
        <v>521</v>
      </c>
      <c r="CN34" s="67" t="s">
        <v>521</v>
      </c>
      <c r="CO34" s="67" t="s">
        <v>521</v>
      </c>
      <c r="CP34" s="67" t="s">
        <v>521</v>
      </c>
      <c r="CQ34" s="67" t="s">
        <v>521</v>
      </c>
      <c r="CR34" s="67" t="s">
        <v>521</v>
      </c>
      <c r="CS34" s="67" t="s">
        <v>521</v>
      </c>
      <c r="CT34" s="68" t="s">
        <v>521</v>
      </c>
      <c r="CU34" s="69" t="s">
        <v>521</v>
      </c>
      <c r="CV34" s="67" t="s">
        <v>521</v>
      </c>
      <c r="CW34" s="67" t="s">
        <v>521</v>
      </c>
      <c r="CX34" s="67" t="s">
        <v>521</v>
      </c>
      <c r="CY34" s="67" t="s">
        <v>521</v>
      </c>
      <c r="CZ34" s="67" t="s">
        <v>521</v>
      </c>
      <c r="DA34" s="67" t="s">
        <v>521</v>
      </c>
      <c r="DB34" s="67" t="s">
        <v>521</v>
      </c>
      <c r="DC34" s="67" t="s">
        <v>521</v>
      </c>
      <c r="DD34" s="68" t="s">
        <v>521</v>
      </c>
      <c r="DE34" s="69" t="s">
        <v>521</v>
      </c>
      <c r="DF34" s="71" t="s">
        <v>521</v>
      </c>
      <c r="DG34" s="67" t="s">
        <v>521</v>
      </c>
      <c r="DH34" s="67" t="s">
        <v>521</v>
      </c>
      <c r="DI34" s="67" t="s">
        <v>521</v>
      </c>
      <c r="DJ34" s="67" t="s">
        <v>521</v>
      </c>
      <c r="DK34" s="67" t="s">
        <v>521</v>
      </c>
      <c r="DL34" s="67" t="s">
        <v>521</v>
      </c>
      <c r="DM34" s="67" t="s">
        <v>521</v>
      </c>
      <c r="DN34" s="68" t="s">
        <v>521</v>
      </c>
      <c r="DO34" s="70" t="s">
        <v>521</v>
      </c>
      <c r="DP34" s="71" t="s">
        <v>521</v>
      </c>
      <c r="DQ34" s="67" t="s">
        <v>521</v>
      </c>
      <c r="DR34" s="67" t="s">
        <v>521</v>
      </c>
      <c r="DS34" s="67" t="s">
        <v>521</v>
      </c>
      <c r="DT34" s="67" t="s">
        <v>521</v>
      </c>
      <c r="DU34" s="67" t="s">
        <v>521</v>
      </c>
      <c r="DV34" s="67" t="s">
        <v>521</v>
      </c>
      <c r="DW34" s="67" t="s">
        <v>521</v>
      </c>
      <c r="DX34" s="72" t="s">
        <v>521</v>
      </c>
      <c r="DY34" s="73" t="s">
        <v>522</v>
      </c>
      <c r="DZ34" s="74">
        <v>2</v>
      </c>
      <c r="EA34" s="74">
        <v>3</v>
      </c>
      <c r="EB34" s="74">
        <v>3</v>
      </c>
      <c r="EC34" s="75">
        <v>4</v>
      </c>
      <c r="ED34" s="76" t="s">
        <v>522</v>
      </c>
      <c r="EE34" s="74">
        <f t="shared" si="16"/>
        <v>2</v>
      </c>
      <c r="EF34" s="74">
        <f t="shared" si="17"/>
        <v>6</v>
      </c>
      <c r="EG34" s="74">
        <f t="shared" si="18"/>
        <v>18</v>
      </c>
      <c r="EH34" s="77">
        <f t="shared" si="19"/>
        <v>72</v>
      </c>
      <c r="EI34" s="73">
        <v>20</v>
      </c>
      <c r="EJ34" s="74">
        <v>30</v>
      </c>
      <c r="EK34" s="74">
        <v>50</v>
      </c>
      <c r="EL34" s="74">
        <v>80</v>
      </c>
      <c r="EM34" s="75">
        <v>230</v>
      </c>
      <c r="EN34" s="78">
        <v>1</v>
      </c>
      <c r="EO34" s="79">
        <f t="shared" si="20"/>
        <v>0.75</v>
      </c>
      <c r="EP34" s="79">
        <f t="shared" si="21"/>
        <v>0.41666666666666669</v>
      </c>
      <c r="EQ34" s="79">
        <f t="shared" si="22"/>
        <v>0.22222222222222224</v>
      </c>
      <c r="ER34" s="80">
        <f t="shared" si="23"/>
        <v>0.15972222222222224</v>
      </c>
      <c r="ES34" s="128" t="s">
        <v>564</v>
      </c>
      <c r="ET34" s="82"/>
      <c r="EU34" s="83">
        <v>4</v>
      </c>
      <c r="EV34" s="73">
        <v>16</v>
      </c>
      <c r="EW34" s="74">
        <v>11</v>
      </c>
      <c r="EX34" s="74">
        <v>9</v>
      </c>
      <c r="EY34" s="74">
        <v>8</v>
      </c>
      <c r="EZ34" s="74">
        <v>4</v>
      </c>
      <c r="FA34" s="74">
        <v>5</v>
      </c>
      <c r="FB34" s="74">
        <v>16</v>
      </c>
      <c r="FC34" s="74">
        <v>12</v>
      </c>
      <c r="FD34" s="74">
        <f t="shared" si="24"/>
        <v>13</v>
      </c>
      <c r="FE34" s="84">
        <f t="shared" si="25"/>
        <v>21</v>
      </c>
      <c r="FF34" s="73">
        <f>RANK(EV34,$EV$9:$EV$497,0)</f>
        <v>412</v>
      </c>
      <c r="FG34" s="74">
        <f>RANK(EW34,$EW$9:$EW$497,0)</f>
        <v>399</v>
      </c>
      <c r="FH34" s="74">
        <f>RANK(EX34,$EX$9:$EX$497,0)</f>
        <v>400</v>
      </c>
      <c r="FI34" s="74">
        <f>RANK(EY34,$EY$9:$EY$497,0)</f>
        <v>409</v>
      </c>
      <c r="FJ34" s="74">
        <f>RANK(EZ34,$EZ$9:$EZ$497,0)</f>
        <v>415</v>
      </c>
      <c r="FK34" s="74">
        <f>RANK(FA34,$FA$9:$FA$497,0)</f>
        <v>394</v>
      </c>
      <c r="FL34" s="74">
        <f>RANK(FB34,$FB$9:$FB$497,0)</f>
        <v>344</v>
      </c>
      <c r="FM34" s="74">
        <f>RANK(FC34,$FC$9:$FC$497,0)</f>
        <v>364</v>
      </c>
      <c r="FN34" s="74">
        <f>RANK(FD34,$FD$9:$FD$497,0)</f>
        <v>420</v>
      </c>
      <c r="FO34" s="84">
        <f>RANK(FE34,$FE$9:$FE$497,0)</f>
        <v>398</v>
      </c>
      <c r="FP34" s="73">
        <f>COUNTIFS($EV$9:$EV$497,"&gt;"&amp;EV34,$ES$9:$ES$497,ES34)+1</f>
        <v>91</v>
      </c>
      <c r="FQ34" s="74">
        <f>COUNTIFS($EW$9:$EW$497,"&gt;"&amp;EW34,$ES$9:$ES$497,ES34)+1</f>
        <v>92</v>
      </c>
      <c r="FR34" s="74">
        <f>COUNTIFS($EX$9:$EX$497,"&gt;"&amp;EX34,$ES$9:$ES$497,ES34)+1</f>
        <v>92</v>
      </c>
      <c r="FS34" s="74">
        <f>COUNTIFS($EY$9:$EY$497,"&gt;"&amp;EY34,$ES$9:$ES$497,ES34)+1</f>
        <v>93</v>
      </c>
      <c r="FT34" s="74">
        <f>COUNTIFS($EZ$9:$EZ$497,"&gt;"&amp;EZ34,$ES$9:$ES$497,ES34)+1</f>
        <v>93</v>
      </c>
      <c r="FU34" s="74">
        <f>COUNTIFS($FA$9:$FA$497,"&gt;"&amp;FA34,$ES$9:$ES$497,ES34)+1</f>
        <v>93</v>
      </c>
      <c r="FV34" s="74">
        <f>COUNTIFS($FB$9:$FB$497,"&gt;"&amp;FB34,$ES$9:$ES$497,ES34)+1</f>
        <v>91</v>
      </c>
      <c r="FW34" s="74">
        <f>COUNTIFS($FC$9:$FC$497,"&gt;"&amp;FC34,$ES$9:$ES$497,ES34)+1</f>
        <v>92</v>
      </c>
      <c r="FX34" s="74">
        <f>COUNTIFS($FD$9:$FD$497,"&gt;"&amp;FD34,$ES$9:$ES$497,ES34)+1</f>
        <v>93</v>
      </c>
      <c r="FY34" s="84">
        <f>COUNTIFS($FE$9:$FE$497,"&gt;"&amp;FE34,$ES$9:$ES$497,ES34)+1</f>
        <v>92</v>
      </c>
      <c r="FZ34" s="85">
        <f t="shared" si="26"/>
        <v>0.94</v>
      </c>
      <c r="GA34" s="86">
        <f t="shared" si="27"/>
        <v>0.65</v>
      </c>
      <c r="GB34" s="86">
        <f t="shared" si="28"/>
        <v>0.53</v>
      </c>
      <c r="GC34" s="86">
        <f t="shared" si="29"/>
        <v>0.47</v>
      </c>
      <c r="GD34" s="86">
        <f t="shared" si="30"/>
        <v>0.24</v>
      </c>
      <c r="GE34" s="86">
        <f t="shared" si="31"/>
        <v>0.28999999999999998</v>
      </c>
      <c r="GF34" s="86">
        <f t="shared" si="32"/>
        <v>0.94</v>
      </c>
      <c r="GG34" s="86">
        <f t="shared" si="33"/>
        <v>0.71</v>
      </c>
      <c r="GH34" s="86">
        <f t="shared" si="34"/>
        <v>0.76</v>
      </c>
      <c r="GI34" s="87">
        <f t="shared" si="35"/>
        <v>1.24</v>
      </c>
      <c r="GJ34" s="85">
        <f>ROUND(((FZ34-AVERAGE(FZ$9:FZ$497))/STDEVP(FZ$9:FZ$497)*10+50),2)</f>
        <v>48.96</v>
      </c>
      <c r="GK34" s="86">
        <f>ROUND(((GA34-AVERAGE(GA$9:GA$497))/STDEVP(GA$9:GA$497)*10+50),2)</f>
        <v>48.79</v>
      </c>
      <c r="GL34" s="86">
        <f>ROUND(((GB34-AVERAGE(GB$9:GB$497))/STDEVP(GB$9:GB$497)*10+50),2)</f>
        <v>48.01</v>
      </c>
      <c r="GM34" s="86">
        <f>ROUND(((GC34-AVERAGE(GC$9:GC$497))/STDEVP(GC$9:GC$497)*10+50),2)</f>
        <v>47.19</v>
      </c>
      <c r="GN34" s="86">
        <f>ROUND(((GD34-AVERAGE(GD$9:GD$497))/STDEVP(GD$9:GD$497)*10+50),2)</f>
        <v>44.79</v>
      </c>
      <c r="GO34" s="86">
        <f>ROUND(((GE34-AVERAGE(GE$9:GE$497))/STDEVP(GE$9:GE$497)*10+50),2)</f>
        <v>47.88</v>
      </c>
      <c r="GP34" s="86">
        <f>ROUND(((GF34-AVERAGE(GF$9:GF$497))/STDEVP(GF$9:GF$497)*10+50),2)</f>
        <v>59.61</v>
      </c>
      <c r="GQ34" s="86">
        <f>ROUND(((GG34-AVERAGE(GG$9:GG$497))/STDEVP(GG$9:GG$497)*10+50),2)</f>
        <v>52.47</v>
      </c>
      <c r="GR34" s="86">
        <f>ROUND(((GH34-AVERAGE(GH$9:GH$497))/STDEVP(GH$9:GH$497)*10+50),2)</f>
        <v>42.17</v>
      </c>
      <c r="GS34" s="87">
        <f>ROUND(((GI34-AVERAGE(GI$9:GI$497))/STDEVP(GI$9:GI$497)*10+50),2)</f>
        <v>50.55</v>
      </c>
      <c r="GT34" s="73">
        <f>RANK(GJ34,$GJ$9:$GJ$497,0)</f>
        <v>221</v>
      </c>
      <c r="GU34" s="74">
        <f>RANK(GK34,$GK$9:$GK$497,0)</f>
        <v>197</v>
      </c>
      <c r="GV34" s="74">
        <f>RANK(GL34,$GL$9:$GL$497,0)</f>
        <v>239</v>
      </c>
      <c r="GW34" s="74">
        <f>RANK(GM34,$GM$9:$GM$497,0)</f>
        <v>260</v>
      </c>
      <c r="GX34" s="74">
        <f>RANK(GN34,$GN$9:$GN$497,0)</f>
        <v>286</v>
      </c>
      <c r="GY34" s="74">
        <f>RANK(GO34,$GO$9:$GO$497,0)</f>
        <v>190</v>
      </c>
      <c r="GZ34" s="74">
        <f>RANK(GP34,$GP$9:$GP$497,0)</f>
        <v>77</v>
      </c>
      <c r="HA34" s="74">
        <f>RANK(GQ34,$GQ$9:$GQ$497,0)</f>
        <v>168</v>
      </c>
      <c r="HB34" s="74">
        <f>RANK(GR34,$GR$9:$GR$497,0)</f>
        <v>340</v>
      </c>
      <c r="HC34" s="84">
        <f>RANK(GS34,$GS$9:$GS$497,0)</f>
        <v>168</v>
      </c>
      <c r="HD34" s="85">
        <f>ROUND(AVERAGEIF($ES$9:$ES$497,$ES34,$FZ$9:$FZ$497),2)</f>
        <v>0.92</v>
      </c>
      <c r="HE34" s="86">
        <f>ROUND(AVERAGEIF($ES$9:$ES$497,$ES34,$GA$9:$GA$497),2)</f>
        <v>0.65</v>
      </c>
      <c r="HF34" s="86">
        <f>ROUND(AVERAGEIF($ES$9:$ES$497,$ES34,$GB$9:$GB$497),2)</f>
        <v>0.69</v>
      </c>
      <c r="HG34" s="86">
        <f>ROUND(AVERAGEIF($ES$9:$ES$497,$ES34,$GC$9:$GC$497),2)</f>
        <v>0.54</v>
      </c>
      <c r="HH34" s="86">
        <f>ROUND(AVERAGEIF($ES$9:$ES$497,$ES34,$GD$9:$GD$497),2)</f>
        <v>0.32</v>
      </c>
      <c r="HI34" s="86">
        <f>ROUND(AVERAGEIF($ES$9:$ES$497,$ES34,$GE$9:$GE$497),2)</f>
        <v>0.33</v>
      </c>
      <c r="HJ34" s="86">
        <f>ROUND(AVERAGEIF($ES$9:$ES$497,$ES34,$GF$9:$GF$497),2)</f>
        <v>0.98</v>
      </c>
      <c r="HK34" s="86">
        <f>ROUND(AVERAGEIF($ES$9:$ES$497,$ES34,$GG$9:$GG$497),2)</f>
        <v>0.86</v>
      </c>
      <c r="HL34" s="86">
        <f>ROUND(AVERAGEIF($ES$9:$ES$497,$ES34,$GH$9:$GH$497),2)</f>
        <v>1.01</v>
      </c>
      <c r="HM34" s="87">
        <f>ROUND(AVERAGEIF($ES$9:$ES$497,$ES34,$GI$9:$GI$497),2)</f>
        <v>1.55</v>
      </c>
      <c r="HN34" s="88">
        <f t="shared" si="36"/>
        <v>1.9999999999999907E-2</v>
      </c>
      <c r="HO34" s="89">
        <f t="shared" si="37"/>
        <v>0</v>
      </c>
      <c r="HP34" s="89">
        <f t="shared" si="38"/>
        <v>-0.15999999999999992</v>
      </c>
      <c r="HQ34" s="89">
        <f t="shared" si="39"/>
        <v>-7.0000000000000062E-2</v>
      </c>
      <c r="HR34" s="89">
        <f t="shared" si="40"/>
        <v>-8.0000000000000016E-2</v>
      </c>
      <c r="HS34" s="89">
        <f t="shared" si="41"/>
        <v>-4.0000000000000036E-2</v>
      </c>
      <c r="HT34" s="89">
        <f t="shared" si="42"/>
        <v>-4.0000000000000036E-2</v>
      </c>
      <c r="HU34" s="89">
        <f t="shared" si="43"/>
        <v>-0.15000000000000002</v>
      </c>
      <c r="HV34" s="89">
        <f t="shared" si="44"/>
        <v>-0.25</v>
      </c>
      <c r="HW34" s="90">
        <f t="shared" si="45"/>
        <v>-0.31000000000000005</v>
      </c>
      <c r="HX34" s="73">
        <f>COUNTIFS($FZ$9:$FZ$497,"&gt;"&amp;FZ34,$ES$9:$ES$497,$ES34)+1</f>
        <v>45</v>
      </c>
      <c r="HY34" s="74">
        <f>COUNTIFS($GA$9:$GA$497,"&gt;"&amp;GA34,$ES$9:$ES$497,$ES34)+1</f>
        <v>44</v>
      </c>
      <c r="HZ34" s="74">
        <f>COUNTIFS($GB$9:$GB$497,"&gt;"&amp;GB34,$ES$9:$ES$497,$ES34)+1</f>
        <v>73</v>
      </c>
      <c r="IA34" s="74">
        <f>COUNTIFS($GC$9:$GC$497,"&gt;"&amp;GC34,$ES$9:$ES$497,$ES34)+1</f>
        <v>69</v>
      </c>
      <c r="IB34" s="74">
        <f>COUNTIFS($GD$9:$GD$497,"&gt;"&amp;GD34,$ES$9:$ES$497,$ES34)+1</f>
        <v>77</v>
      </c>
      <c r="IC34" s="74">
        <f>COUNTIFS($GE$9:$GE$497,"&gt;"&amp;GE34,$ES$9:$ES$497,$ES34)+1</f>
        <v>58</v>
      </c>
      <c r="ID34" s="74">
        <f>COUNTIFS($GF$9:$GF$497,"&gt;"&amp;GF34,$ES$9:$ES$497,$ES34)+1</f>
        <v>53</v>
      </c>
      <c r="IE34" s="74">
        <f>COUNTIFS($GG$9:$GG$497,"&gt;"&amp;GG34,$ES$9:$ES$497,$ES34)+1</f>
        <v>69</v>
      </c>
      <c r="IF34" s="74">
        <f>COUNTIFS($GH$9:$GH$497,"&gt;"&amp;GH34,$ES$9:$ES$497,$ES34)+1</f>
        <v>85</v>
      </c>
      <c r="IG34" s="84">
        <f>COUNTIFS($GI$9:$GI$497,"&gt;"&amp;GI34,$ES$9:$ES$497,$ES34)+1</f>
        <v>72</v>
      </c>
      <c r="IH34" s="91"/>
      <c r="II34" s="79"/>
      <c r="IJ34" s="79"/>
      <c r="IK34" s="79"/>
      <c r="IL34" s="79"/>
      <c r="IM34" s="92"/>
      <c r="IN34" s="93"/>
      <c r="IO34" s="94"/>
      <c r="IP34" s="95"/>
      <c r="IQ34" s="79"/>
      <c r="IR34" s="79"/>
      <c r="IS34" s="79"/>
      <c r="IT34" s="79"/>
      <c r="IU34" s="79"/>
      <c r="IV34" s="79"/>
      <c r="IW34" s="96"/>
      <c r="IX34" s="93"/>
      <c r="IY34" s="79"/>
      <c r="IZ34" s="79"/>
      <c r="JA34" s="79"/>
      <c r="JB34" s="79"/>
      <c r="JC34" s="79"/>
      <c r="JD34" s="79"/>
      <c r="JE34" s="97"/>
      <c r="JF34" s="95"/>
      <c r="JG34" s="79"/>
      <c r="JH34" s="79"/>
      <c r="JI34" s="79"/>
      <c r="JJ34" s="79"/>
      <c r="JK34" s="79"/>
      <c r="JL34" s="79"/>
      <c r="JM34" s="96"/>
      <c r="JN34" s="93"/>
      <c r="JO34" s="79"/>
      <c r="JP34" s="79"/>
      <c r="JQ34" s="79"/>
      <c r="JR34" s="79"/>
      <c r="JS34" s="79"/>
      <c r="JT34" s="79"/>
      <c r="JU34" s="79"/>
      <c r="JV34" s="79"/>
      <c r="JW34" s="79"/>
      <c r="JX34" s="79"/>
      <c r="JY34" s="79"/>
      <c r="JZ34" s="97"/>
      <c r="KA34" s="93"/>
      <c r="KB34" s="79"/>
      <c r="KC34" s="79"/>
      <c r="KD34" s="79"/>
      <c r="KE34" s="97"/>
      <c r="KF34" s="95"/>
      <c r="KG34" s="79"/>
      <c r="KH34" s="79"/>
      <c r="KI34" s="79"/>
      <c r="KJ34" s="79"/>
      <c r="KK34" s="98"/>
      <c r="KL34" s="79"/>
      <c r="KM34" s="79"/>
      <c r="KN34" s="79"/>
      <c r="KO34" s="79"/>
      <c r="KP34" s="79"/>
      <c r="KQ34" s="79"/>
      <c r="KR34" s="79"/>
      <c r="KS34" s="96"/>
      <c r="KT34" s="96"/>
      <c r="KU34" s="96"/>
      <c r="KV34" s="96"/>
      <c r="KW34" s="93"/>
      <c r="KX34" s="79"/>
      <c r="KY34" s="79"/>
      <c r="KZ34" s="79"/>
      <c r="LA34" s="79"/>
      <c r="LB34" s="79"/>
      <c r="LC34" s="96"/>
      <c r="LD34" s="93"/>
      <c r="LE34" s="94"/>
      <c r="LF34" s="99"/>
      <c r="LG34" s="75"/>
      <c r="LH34" s="93"/>
      <c r="LI34" s="79"/>
      <c r="LJ34" s="74"/>
      <c r="LK34" s="74"/>
      <c r="LL34" s="74"/>
      <c r="LM34" s="100"/>
      <c r="LN34" s="95"/>
      <c r="LO34" s="79"/>
      <c r="LP34" s="79"/>
      <c r="LQ34" s="79"/>
      <c r="LR34" s="96"/>
      <c r="LS34" s="93"/>
      <c r="LT34" s="79"/>
      <c r="LU34" s="79"/>
      <c r="LV34" s="79"/>
      <c r="LW34" s="79"/>
      <c r="LX34" s="79"/>
      <c r="LY34" s="79"/>
      <c r="LZ34" s="79"/>
      <c r="MA34" s="97"/>
      <c r="MB34" s="95"/>
      <c r="MC34" s="79"/>
      <c r="MD34" s="79"/>
      <c r="ME34" s="79"/>
      <c r="MF34" s="79"/>
      <c r="MG34" s="79"/>
      <c r="MH34" s="79"/>
      <c r="MI34" s="79"/>
      <c r="MJ34" s="79"/>
      <c r="MK34" s="79"/>
      <c r="ML34" s="79"/>
      <c r="MM34" s="79"/>
      <c r="MN34" s="98"/>
      <c r="MO34" s="98"/>
      <c r="MP34" s="96"/>
      <c r="MQ34" s="93"/>
      <c r="MR34" s="79"/>
      <c r="MS34" s="79"/>
      <c r="MT34" s="79"/>
      <c r="MU34" s="79"/>
      <c r="MV34" s="98"/>
      <c r="MW34" s="79"/>
      <c r="MX34" s="79"/>
      <c r="MY34" s="79"/>
      <c r="MZ34" s="79"/>
      <c r="NA34" s="79"/>
      <c r="NB34" s="79"/>
      <c r="NC34" s="79"/>
      <c r="ND34" s="96"/>
      <c r="NE34" s="96"/>
      <c r="NF34" s="96"/>
      <c r="NG34" s="96"/>
      <c r="NH34" s="93"/>
      <c r="NI34" s="79"/>
      <c r="NJ34" s="79"/>
      <c r="NK34" s="79"/>
      <c r="NL34" s="79"/>
      <c r="NM34" s="79"/>
      <c r="NN34" s="94"/>
      <c r="NO34" s="93"/>
      <c r="NP34" s="80"/>
      <c r="NQ34" s="124" t="s">
        <v>615</v>
      </c>
      <c r="NR34" s="102" t="s">
        <v>621</v>
      </c>
      <c r="NS34" s="102"/>
      <c r="NT34" s="102"/>
      <c r="NU34" s="102"/>
      <c r="NV34" s="104">
        <v>43720</v>
      </c>
      <c r="NW34" s="102" t="s">
        <v>525</v>
      </c>
      <c r="NX34" s="105" t="s">
        <v>622</v>
      </c>
      <c r="NY34" s="129" t="s">
        <v>601</v>
      </c>
      <c r="NZ34" s="105" t="s">
        <v>2053</v>
      </c>
      <c r="OA34" s="107"/>
      <c r="OB34" s="107"/>
      <c r="OC34" s="107"/>
      <c r="OD34" s="108">
        <f t="shared" si="46"/>
        <v>72</v>
      </c>
      <c r="OE34" s="109">
        <v>7</v>
      </c>
      <c r="OF34" s="110">
        <f t="shared" si="47"/>
        <v>20</v>
      </c>
      <c r="OG34" s="109">
        <v>7</v>
      </c>
      <c r="OH34" s="111">
        <f>ROUND(AVERAGEIF($ES$9:$ES$497,$ES34,EV$9:EV$497),0)</f>
        <v>67</v>
      </c>
      <c r="OI34" s="112">
        <f>ROUND(AVERAGEIF($ES$9:$ES$497,$ES34,EW$9:EW$497),0)</f>
        <v>45</v>
      </c>
      <c r="OJ34" s="112">
        <f>ROUND(AVERAGEIF($ES$9:$ES$497,$ES34,EX$9:EX$497),0)</f>
        <v>51</v>
      </c>
      <c r="OK34" s="112">
        <f>ROUND(AVERAGEIF($ES$9:$ES$497,$ES34,EY$9:EY$497),0)</f>
        <v>39</v>
      </c>
      <c r="OL34" s="112">
        <f>ROUND(AVERAGEIF($ES$9:$ES$497,$ES34,EZ$9:EZ$497),0)</f>
        <v>21</v>
      </c>
      <c r="OM34" s="112">
        <f>ROUND(AVERAGEIF($ES$9:$ES$497,$ES34,FA$9:FA$497),0)</f>
        <v>21</v>
      </c>
      <c r="ON34" s="112">
        <f>ROUND(AVERAGEIF($ES$9:$ES$497,$ES34,FB$9:FB$497),0)</f>
        <v>68</v>
      </c>
      <c r="OO34" s="112">
        <f>ROUND(AVERAGEIF($ES$9:$ES$497,$ES34,FC$9:FC$497),0)</f>
        <v>64</v>
      </c>
      <c r="OP34" s="112">
        <f>ROUND(AVERAGEIF($ES$9:$ES$497,$ES34,FD$9:FD$497),0)</f>
        <v>72</v>
      </c>
      <c r="OQ34" s="113">
        <f>ROUND(AVERAGEIF($ES$9:$ES$497,$ES34,FE$9:FE$497),0)</f>
        <v>115</v>
      </c>
      <c r="OR34" s="114">
        <f>ROUND(EV34/MAX(EV$9:EV$497)*100,0)</f>
        <v>9</v>
      </c>
      <c r="OS34" s="115">
        <f>ROUND(EW34/MAX(EW$9:EW$497)*100,0)</f>
        <v>9</v>
      </c>
      <c r="OT34" s="115">
        <f>ROUND(EX34/MAX(EX$9:EX$497)*100,0)</f>
        <v>8</v>
      </c>
      <c r="OU34" s="115">
        <f>ROUND(EY34/MAX(EY$9:EY$497)*100,0)</f>
        <v>5</v>
      </c>
      <c r="OV34" s="115">
        <f>ROUND(EZ34/MAX(EZ$9:EZ$497)*100,0)</f>
        <v>3</v>
      </c>
      <c r="OW34" s="115">
        <f>ROUND(FA34/MAX(FA$9:FA$497)*100,0)</f>
        <v>4</v>
      </c>
      <c r="OX34" s="115">
        <f>ROUND(FB34/MAX(FB$9:FB$497)*100,0)</f>
        <v>12</v>
      </c>
      <c r="OY34" s="116">
        <f>ROUND(FC34/MAX(FC$9:FC$497)*100,0)</f>
        <v>8</v>
      </c>
      <c r="OZ34" s="115">
        <f>ROUND(FD34/MAX(FD$9:FD$497)*100,0)</f>
        <v>9</v>
      </c>
      <c r="PA34" s="117">
        <f>ROUND(FE34/MAX(FE$9:FE$497)*100,0)</f>
        <v>9</v>
      </c>
      <c r="PB34" s="118">
        <f t="shared" si="48"/>
        <v>97</v>
      </c>
      <c r="PC34" s="115">
        <f t="shared" si="49"/>
        <v>82</v>
      </c>
      <c r="PD34" s="115">
        <f t="shared" si="50"/>
        <v>106</v>
      </c>
      <c r="PE34" s="115">
        <f t="shared" si="51"/>
        <v>113</v>
      </c>
      <c r="PF34" s="115">
        <f t="shared" si="52"/>
        <v>80</v>
      </c>
      <c r="PG34" s="119">
        <f t="shared" si="53"/>
        <v>70</v>
      </c>
      <c r="PH34" s="118">
        <f>ROUND(PB34/MAX(PB$9:PB$497)*100,0)</f>
        <v>12</v>
      </c>
      <c r="PI34" s="115">
        <f>ROUND(PC34/MAX(PC$9:PC$497)*100,0)</f>
        <v>10</v>
      </c>
      <c r="PJ34" s="115">
        <f>ROUND(PD34/MAX(PD$9:PD$497)*100,0)</f>
        <v>11</v>
      </c>
      <c r="PK34" s="115">
        <f>ROUND(PE34/MAX(PE$9:PE$497)*100,0)</f>
        <v>11</v>
      </c>
      <c r="PL34" s="115">
        <f>ROUND(PF34/MAX(PF$9:PF$497)*100,0)</f>
        <v>11</v>
      </c>
      <c r="PM34" s="119">
        <f>ROUND(PG34/MAX(PG$9:PG$497)*100,0)</f>
        <v>10</v>
      </c>
      <c r="PN34" s="118">
        <f>RANK(PH34,PH$9:PH$497,0)</f>
        <v>404</v>
      </c>
      <c r="PO34" s="115">
        <f>RANK(PI34,PI$9:PI$497,0)</f>
        <v>409</v>
      </c>
      <c r="PP34" s="115">
        <f>RANK(PJ34,PJ$9:PJ$497,0)</f>
        <v>412</v>
      </c>
      <c r="PQ34" s="115">
        <f>RANK(PK34,PK$9:PK$497,0)</f>
        <v>405</v>
      </c>
      <c r="PR34" s="115">
        <f>RANK(PL34,PL$9:PL$497,0)</f>
        <v>414</v>
      </c>
      <c r="PS34" s="119">
        <f>RANK(PM34,PM$9:PM$497,0)</f>
        <v>415</v>
      </c>
      <c r="PT34" s="120">
        <f>ROUND(FZ34/MAX(FZ$9:FZ$497)*100,0)</f>
        <v>51</v>
      </c>
      <c r="PU34" s="115">
        <f>ROUND(GA34/MAX(GA$9:GA$497)*100,0)</f>
        <v>37</v>
      </c>
      <c r="PV34" s="115">
        <f>ROUND(GB34/MAX(GB$9:GB$497)*100,0)</f>
        <v>39</v>
      </c>
      <c r="PW34" s="115">
        <f>ROUND(GC34/MAX(GC$9:GC$497)*100,0)</f>
        <v>37</v>
      </c>
      <c r="PX34" s="115">
        <f>ROUND(GD34/MAX(GD$9:GD$497)*100,0)</f>
        <v>13</v>
      </c>
      <c r="PY34" s="115">
        <f>ROUND(GE34/MAX(GE$9:GE$497)*100,0)</f>
        <v>17</v>
      </c>
      <c r="PZ34" s="115">
        <f>ROUND(GF34/MAX(GF$9:GF$497)*100,0)</f>
        <v>44</v>
      </c>
      <c r="QA34" s="116">
        <f>ROUND(GG34/MAX(GG$9:GG$497)*100,0)</f>
        <v>39</v>
      </c>
      <c r="QB34" s="115">
        <f>ROUND(GH34/MAX(GH$9:GH$497)*100,0)</f>
        <v>34</v>
      </c>
      <c r="QC34" s="121">
        <f>ROUND(GI34/MAX(GI$9:GI$497)*100,0)</f>
        <v>40</v>
      </c>
      <c r="QD34" s="120">
        <f>ROUND(AVERAGEIF($ES$9:$ES$497,$ES34,PT$9:PT$497),0)</f>
        <v>50</v>
      </c>
      <c r="QE34" s="120">
        <f>ROUND(AVERAGEIF($ES$9:$ES$497,$ES34,PU$9:PU$497),0)</f>
        <v>37</v>
      </c>
      <c r="QF34" s="120">
        <f>ROUND(AVERAGEIF($ES$9:$ES$497,$ES34,PV$9:PV$497),0)</f>
        <v>50</v>
      </c>
      <c r="QG34" s="120">
        <f>ROUND(AVERAGEIF($ES$9:$ES$497,$ES34,PW$9:PW$497),0)</f>
        <v>43</v>
      </c>
      <c r="QH34" s="120">
        <f>ROUND(AVERAGEIF($ES$9:$ES$497,$ES34,PX$9:PX$497),0)</f>
        <v>18</v>
      </c>
      <c r="QI34" s="120">
        <f>ROUND(AVERAGEIF($ES$9:$ES$497,$ES34,PY$9:PY$497),0)</f>
        <v>20</v>
      </c>
      <c r="QJ34" s="120">
        <f>ROUND(AVERAGEIF($ES$9:$ES$497,$ES34,PZ$9:PZ$497),0)</f>
        <v>46</v>
      </c>
      <c r="QK34" s="120">
        <f>ROUND(AVERAGEIF($ES$9:$ES$497,$ES34,QA$9:QA$497),0)</f>
        <v>47</v>
      </c>
      <c r="QL34" s="120">
        <f>ROUND(AVERAGEIF($ES$9:$ES$497,$ES34,QB$9:QB$497),0)</f>
        <v>45</v>
      </c>
      <c r="QM34" s="120">
        <f>ROUND(AVERAGEIF($ES$9:$ES$497,$ES34,QC$9:QC$497),0)</f>
        <v>49</v>
      </c>
      <c r="QN34" s="114">
        <f t="shared" si="69"/>
        <v>496</v>
      </c>
      <c r="QO34" s="115">
        <f t="shared" si="70"/>
        <v>392</v>
      </c>
      <c r="QP34" s="115">
        <f t="shared" si="71"/>
        <v>548</v>
      </c>
      <c r="QQ34" s="115">
        <f t="shared" si="72"/>
        <v>613</v>
      </c>
      <c r="QR34" s="115">
        <f t="shared" si="73"/>
        <v>504</v>
      </c>
      <c r="QS34" s="119">
        <f t="shared" si="74"/>
        <v>362</v>
      </c>
      <c r="QT34" s="114">
        <f>ROUND((QN34-MIN(QN$9:QN$497))/(MAX(QN$9:QN$497)-MIN(QN$9:QN$497))*100,0)</f>
        <v>42</v>
      </c>
      <c r="QU34" s="115">
        <f>ROUND((QO34-MIN(QO$9:QO$497))/(MAX(QO$9:QO$497)-MIN(QO$9:QO$497))*100,0)</f>
        <v>26</v>
      </c>
      <c r="QV34" s="115">
        <f>ROUND((QP34-MIN(QP$9:QP$497))/(MAX(QP$9:QP$497)-MIN(QP$9:QP$497))*100,0)</f>
        <v>29</v>
      </c>
      <c r="QW34" s="115">
        <f>ROUND((QQ34-MIN(QQ$9:QQ$497))/(MAX(QQ$9:QQ$497)-MIN(QQ$9:QQ$497))*100,0)</f>
        <v>41</v>
      </c>
      <c r="QX34" s="115">
        <f>ROUND((QR34-MIN(QR$9:QR$497))/(MAX(QR$9:QR$497)-MIN(QR$9:QR$497))*100,0)</f>
        <v>45</v>
      </c>
      <c r="QY34" s="115">
        <f>ROUND((QS34-MIN(QS$9:QS$497))/(MAX(QS$9:QS$497)-MIN(QS$9:QS$497))*100,0)</f>
        <v>38</v>
      </c>
      <c r="QZ34" s="114">
        <f>RANK(QN34,QN$9:QN$497,0)</f>
        <v>180</v>
      </c>
      <c r="RA34" s="115">
        <f>RANK(QO34,QO$9:QO$497,0)</f>
        <v>194</v>
      </c>
      <c r="RB34" s="115">
        <f>RANK(QP34,QP$9:QP$497,0)</f>
        <v>231</v>
      </c>
      <c r="RC34" s="115">
        <f>RANK(QQ34,QQ$9:QQ$497,0)</f>
        <v>156</v>
      </c>
      <c r="RD34" s="115">
        <f>RANK(QR34,QR$9:QR$497,0)</f>
        <v>235</v>
      </c>
      <c r="RE34" s="115">
        <f>RANK(QS34,QS$9:QS$497,0)</f>
        <v>226</v>
      </c>
      <c r="RF34" s="122"/>
      <c r="RG34" s="115">
        <f>($RH$3*(IH34+IJ34)*100*100/MAX(EX$9:EX$497)*$RO$3) +($RH$3*(II34+IJ34)*100*100/MAX(EX$9:EX$497)*$RO$4) + ($RH$3*IK34*100*100/MAX(EX$9:EX$497)*0.098)</f>
        <v>0</v>
      </c>
      <c r="RH34" s="115">
        <f>($RH$4*IL34*100*100/MAX(EZ$9:EZ$497))*$RQ$3</f>
        <v>0</v>
      </c>
      <c r="RI34" s="115">
        <f>($RH$3*IM34*100*100/MAX(EY$9:EY$497))*$RQ$4</f>
        <v>0</v>
      </c>
      <c r="RJ34" s="115">
        <f>($RH$3*IN34*100*100/MAX(EX$9:EX$497))</f>
        <v>0</v>
      </c>
      <c r="RK34" s="115">
        <f>($RH$4*IO34*100*100/MAX(EZ$9:EZ$497))*$RQ$3</f>
        <v>0</v>
      </c>
      <c r="RL34" s="115">
        <f>(($RL$4*IP34*100*((100/MAX(EX$9:EX$497)+100/MAX(EZ$9:EZ$497))/2))+($RL$4*IQ34*100*((100/MAX(EX$9:EX$497)+100/MAX(EZ$9:EZ$497))/2))+($RL$4*IR34*100*((100/MAX(EX$9:EX$497)+100/MAX(EZ$9:EZ$497))/2))+($RL$4*IS34*100*((100/MAX(EX$9:EX$497)+100/MAX(EZ$9:EZ$497))/2))+($RL$4*IT34*100*((100/MAX(EX$9:EX$497)+100/MAX(EZ$9:EZ$497))/2))+($RL$4*IU34*100*((100/MAX(EX$9:EX$497)+100/MAX(EZ$9:EZ$497))/2))+($RL$4*IV34*100*((100/MAX(EX$9:EX$497)+100/MAX(EZ$9:EZ$497))/2))+($RL$4*IW34*100*((100/MAX(EX$9:EX$497)+100/MAX(EZ$9:EZ$497))/2)))*$RS$3</f>
        <v>0</v>
      </c>
      <c r="RM34" s="115">
        <f>(($RH$3*IX34*100*100/MAX(EX$9:EX$497))+($RH$3*IY34*100*100/MAX(EX$9:EX$497))+($RH$3*IZ34*100*100/MAX(EX$9:EX$497))+($RH$3*JA34*100*100/MAX(EX$9:EX$497))+($RH$3*JB34*100*100/MAX(EX$9:EX$497))+($RH$3*JC34*100*100/MAX(EX$9:EX$497))+($RH$3*JD34*100*100/MAX(EX$9:EX$497))+($RH$3*JE34*100*100/MAX(EX$9:EX$497)))*$RS$4</f>
        <v>0</v>
      </c>
      <c r="RN34" s="115">
        <f>(($RH$4*JF34*100*100/MAX(EZ$9:EZ$497)) + ($RH$4*JG34*100*100/MAX(EZ$9:EZ$497)) + ($RH$4*JH34*100*100/MAX(EZ$9:EZ$497)) + ($RH$4*JI34*100*100/MAX(EZ$9:EZ$497)) + ($RH$4*JJ34*100*100/MAX(EZ$9:EZ$497)) + ($RH$4*JK34*100*100/MAX(EZ$9:EZ$497)) + ($RH$4*JL34*100*100/MAX(EZ$9:EZ$497)) + ($RH$4*JM34*100*100/MAX(EZ$9:EZ$497)))*$RU$3</f>
        <v>0</v>
      </c>
      <c r="RO34" s="115">
        <f>(($RL$4*JN34*100*((100/MAX(EX$9:EX$497)+100/MAX(EZ$9:EZ$497))/2))+($RL$4*JO34*100*((100/MAX(EX$9:EX$497)+100/MAX(EZ$9:EZ$497))/2))+($RL$4*JP34*100*((100/MAX(EX$9:EX$497)+100/MAX(EZ$9:EZ$497))/2))+($RL$4*JQ34*100*((100/MAX(EX$9:EX$497)+100/MAX(EZ$9:EZ$497))/2))+($RL$4*JR34*100*((100/MAX(EX$9:EX$497)+100/MAX(EZ$9:EZ$497))/2))+($RL$4*JS34*100*((100/MAX(EX$9:EX$497)+100/MAX(EZ$9:EZ$497))/2))+($RL$4*JT34*100*((100/MAX(EX$9:EX$497)+100/MAX(EZ$9:EZ$497))/2))+($RL$4*JU34*100*((100/MAX(EX$9:EX$497)+100/MAX(EZ$9:EZ$497))/2))+($RL$4*JV34*100*((100/MAX(EX$9:EX$497)+100/MAX(EZ$9:EZ$497))/2))+($RL$4*JW34*100*((100/MAX(EX$9:EX$497)+100/MAX(EZ$9:EZ$497))/2))+($RL$4*JX34*100*((100/MAX(EX$9:EX$497)+100/MAX(EZ$9:EZ$497))/2))+($RL$4*JY34*100*((100/MAX(EX$9:EX$497)+100/MAX(EZ$9:EZ$497))/2))+($RL$4*JZ34*100*((100/MAX(EX$9:EX$497)+100/MAX(EZ$9:EZ$497))/2)))*$RW$3/2</f>
        <v>0</v>
      </c>
      <c r="RP34" s="119">
        <f>($RJ$3*KA34*100*100/MAX(FA$9:FA$497)) + ($RJ$3*KB34*100*100/MAX(FA$9:FA$497)/2) + ($RJ$3*KC34*100*100/MAX(FA$9:FA$497)/2) + ($RJ$3*KD34*100*100/MAX(FA$9:FA$497)/4) + ($RJ$3*KE34*100*100/MAX(FA$9:FA$497)/4)</f>
        <v>0</v>
      </c>
      <c r="RQ34" s="118">
        <f>($RL$4*KF34*100*((100/MAX(EX$9:EX$497)+100/MAX(EZ$9:EZ$497)))) * ($RO$3/2) + (($RL$4*KG34*100*((100/MAX(EX$9:EX$497)+100/MAX(EZ$9:EZ$497))))+($RL$4*KH34*100*((100/MAX(EX$9:EX$497)+100/MAX(EZ$9:EZ$497))))+($RL$4*KI34*100*((100/MAX(EX$9:EX$497)+100/MAX(EZ$9:EZ$497))))+($RL$4*KJ34*100*((100/MAX(EX$9:EX$497)+100/MAX(EZ$9:EZ$497))))+($RL$4*KK34*100*((100/MAX(EX$9:EX$497)+100/MAX(EZ$9:EZ$497))))+($RL$4*KL34*100*((100/MAX(EX$9:EX$497)+100/MAX(EZ$9:EZ$497))))+($RL$4*KM34*100*((100/MAX(EX$9:EX$497)+100/MAX(EZ$9:EZ$497))))+($RL$4*KN34*100*((100/MAX(EX$9:EX$497)+100/MAX(EZ$9:EZ$497))))+($RL$4*KO34*100*((100/MAX(EX$9:EX$497)+100/MAX(EZ$9:EZ$497))))+($RL$4*KP34*100*((100/MAX(EX$9:EX$497)+100/MAX(EZ$9:EZ$497))))+($RL$4*KQ34*100*((100/MAX(EX$9:EX$497)+100/MAX(EZ$9:EZ$497))))+($RL$4*KR34*100*((100/MAX(EX$9:EX$497)+100/MAX(EZ$9:EZ$497))))+($RL$4*KS34*100*((100/MAX(EX$9:EX$497)+100/MAX(EZ$9:EZ$497))))+($RL$4*KV34*100*((100/MAX(EX$9:EX$497)+100/MAX(EZ$9:EZ$497))))) * (($RO$3+$RO$4)/6)</f>
        <v>0</v>
      </c>
      <c r="RR34" s="115">
        <f>(($RL$4*KW34*100*((100/MAX(EX$9:EX$497)+100/MAX(EZ$9:EZ$497))))) * ($RO$3/2) + (($RL$4*KX34*100*((100/MAX(EX$9:EX$497)+100/MAX(EZ$9:EZ$497))))+($RL$4*KY34*100*((100/MAX(EX$9:EX$497)+100/MAX(EZ$9:EZ$497))))+($RL$4*KZ34*100*((100/MAX(EX$9:EX$497)+100/MAX(EZ$9:EZ$497))))+($RL$4*LA34*100*((100/MAX(EX$9:EX$497)+100/MAX(EZ$9:EZ$497))))+($RL$4*LB34*100*((100/MAX(EX$9:EX$497)+100/MAX(EZ$9:EZ$497))))+($RL$4*LC34*100*((100/MAX(EX$9:EX$497)+100/MAX(EZ$9:EZ$497))))) * (($RO$3+$RO$4)/6)</f>
        <v>0</v>
      </c>
      <c r="RS34" s="119">
        <f>(($RL$4*LD34*100*((100/MAX(EX$9:EX$497)+100/MAX(EZ$9:EZ$497))))+($RL$4*LE34*100*((100/MAX(EX$9:EX$497)+100/MAX(EZ$9:EZ$497))))) * (($RO$3+$RO$4)/6)</f>
        <v>0</v>
      </c>
      <c r="RT34" s="118">
        <f>($RJ$4*LH34*100*(100/MAX(EV$9:EV$497)))+($RJ$4*LI34*100*(100/MAX(EV$9:EV$497)))</f>
        <v>0</v>
      </c>
      <c r="RU34" s="119">
        <f>($RJ$4*LJ34*(100/MAX(EV$9:EV$497)))/2 + ($RL$3*LK34*(100/MAX(EW$9:EW$497))) + ($RJ$4*LL34*(100/MAX(EV$9:EV$497)))/4 + ($RL$3*LM34*(100/MAX(EW$9:EW$497)))</f>
        <v>0</v>
      </c>
      <c r="RV34" s="118">
        <f>($RJ$4*LN34*100*100/MAX(EV$9:EV$497)/2)+($RJ$4*LO34*100*100/MAX(EV$9:EV$497)/2)+($RJ$4*LP34*100*100/MAX(EV$9:EV$497))+($RJ$4*LQ34*100*100/MAX(EV$9:EV$497))+($RJ$4*LR34*100*100/MAX(EV$9:EV$497))</f>
        <v>0</v>
      </c>
      <c r="RW34" s="115">
        <f>($RJ$4*LS34*100*100/MAX(EV$9:EV$497)) + (($RJ$4*LT34*100*100/MAX(EV$9:EV$497))+($RJ$4*LU34*100*100/MAX(EV$9:EV$497))+($RJ$4*LV34*100*100/MAX(EV$9:EV$497))+($RJ$4*LW34*100*100/MAX(EV$9:EV$497))+($RJ$4*LX34*100*100/MAX(EV$9:EV$497))+($RJ$4*LY34*100*100/MAX(EV$9:EV$497))+($RJ$4*LZ34*100*100/MAX(EV$9:EV$497))+($RJ$4*MA34*100*100/MAX(EV$9:EV$497)))/2</f>
        <v>0</v>
      </c>
      <c r="RX34" s="119">
        <f>($RJ$4*MB34*100*100/MAX(EV$9:EV$497))+($RJ$4*MC34*100*100/MAX(EV$9:EV$497))+($RJ$4*MD34*100*100/MAX(EV$9:EV$497))+($RJ$4*ME34*100*100/MAX(EV$9:EV$497))+($RJ$4*MF34*100*100/MAX(EV$9:EV$497))+($RJ$4*MG34*100*100/MAX(EV$9:EV$497))+($RJ$4*MH34*100*100/MAX(EV$9:EV$497))+($RJ$4*MI34*100*100/MAX(EV$9:EV$497))+($RJ$4*MJ34*100*100/MAX(EV$9:EV$497))+($RJ$4*MK34*100*100/MAX(EV$9:EV$497))+($RJ$4*ML34*100*100/MAX(EV$9:EV$497))+($RJ$4*MM34*100*100/MAX(EV$9:EV$497))+($RJ$4*MN34*100*100/MAX(EV$9:EV$497))</f>
        <v>0</v>
      </c>
      <c r="RY34" s="118">
        <f>($RJ$4*MQ34*100*100/MAX(EV$9:EV$497))/2 + (($RJ$4*MR34*100*100/MAX(EV$9:EV$497))+($RJ$4*MS34*100*100/MAX(EV$9:EV$497))+($RJ$4*MT34*100*100/MAX(EV$9:EV$497))+($RJ$4*MU34*100*100/MAX(EV$9:EV$497))+($RJ$4*MV34*100*100/MAX(EV$9:EV$497))+($RJ$4*MW34*100*100/MAX(EV$9:EV$497))+($RJ$4*MX34*100*100/MAX(EV$9:EV$497))+($RJ$4*MY34*100*100/MAX(EV$9:EV$497))+($RJ$4*MZ34*100*100/MAX(EV$9:EV$497))+($RJ$4*NA34*100*100/MAX(EV$9:EV$497))+($RJ$4*NB34*100*100/MAX(EV$9:EV$497))+($RJ$4*NC34*100*100/MAX(EV$9:EV$497))+($RJ$4*ND34*100*100/MAX(EV$9:EV$497))+($RJ$4*NG34*100*100/MAX(EV$9:EV$497)))/4</f>
        <v>0</v>
      </c>
      <c r="RZ34" s="115">
        <f>($RJ$4*NH34*100*100/MAX(EV$9:EV$497))/2 + (($RJ$4*NI34*100*100/MAX(EV$9:EV$497))+($RJ$4*NJ34*100*100/MAX(EV$9:EV$497))+($RJ$4*NK34*100*100/MAX(EV$9:EV$497))+($RJ$4*NL34*100*100/MAX(EV$9:EV$497))+($RJ$4*NM34*100*100/MAX(EV$9:EV$497))+($RJ$4*NN34*100*100/MAX(EV$9:EV$497)))/4</f>
        <v>0</v>
      </c>
      <c r="SA34" s="117">
        <f>(($RJ$4*NO34*100*100/MAX(EV$9:EV$497))+($RJ$4*NP34*100*100/MAX(EV$9:EV$497)))/4</f>
        <v>0</v>
      </c>
      <c r="SB34" s="118">
        <f t="shared" si="54"/>
        <v>0</v>
      </c>
      <c r="SC34" s="115">
        <f t="shared" si="55"/>
        <v>0</v>
      </c>
      <c r="SD34" s="115">
        <f t="shared" si="56"/>
        <v>0</v>
      </c>
      <c r="SE34" s="115">
        <f t="shared" si="57"/>
        <v>0</v>
      </c>
      <c r="SF34" s="115">
        <f t="shared" si="58"/>
        <v>0</v>
      </c>
      <c r="SG34" s="115">
        <f t="shared" si="59"/>
        <v>0</v>
      </c>
      <c r="SH34" s="115">
        <f>ROUND(SB34/MAX(SB$9:SB$497)*100,0)</f>
        <v>0</v>
      </c>
      <c r="SI34" s="115">
        <f>ROUND(SC34/MAX(SC$9:SC$497)*100,0)</f>
        <v>0</v>
      </c>
      <c r="SJ34" s="115">
        <f>ROUND(SD34/MAX(SD$9:SD$497)*100,0)</f>
        <v>0</v>
      </c>
      <c r="SK34" s="115">
        <f>ROUND(SE34/MAX(SE$9:SE$497)*100,0)</f>
        <v>0</v>
      </c>
      <c r="SL34" s="115">
        <f>ROUND(SF34/MAX(SF$9:SF$497)*100,0)</f>
        <v>0</v>
      </c>
      <c r="SM34" s="121">
        <f>ROUND(SG34/MAX(SG$9:SG$497)*100,0)</f>
        <v>0</v>
      </c>
      <c r="SN34" s="115">
        <f>ROUND(AVERAGEIF($ES$9:$ES$497,$ES34,SH$9:SH$497),0)</f>
        <v>24</v>
      </c>
      <c r="SO34" s="115">
        <f>ROUND(AVERAGEIF($ES$9:$ES$497,$ES34,SI$9:SI$497),0)</f>
        <v>22</v>
      </c>
      <c r="SP34" s="115">
        <f>ROUND(AVERAGEIF($ES$9:$ES$497,$ES34,SJ$9:SJ$497),0)</f>
        <v>5</v>
      </c>
      <c r="SQ34" s="115">
        <f>ROUND(AVERAGEIF($ES$9:$ES$497,$ES34,SK$9:SK$497),0)</f>
        <v>19</v>
      </c>
      <c r="SR34" s="115">
        <f>ROUND(AVERAGEIF($ES$9:$ES$497,$ES34,SL$9:SL$497),0)</f>
        <v>8</v>
      </c>
      <c r="SS34" s="121">
        <f>ROUND(AVERAGEIF($ES$9:$ES$497,$ES34,SM$9:SM$497),0)</f>
        <v>6</v>
      </c>
      <c r="ST34" s="114">
        <f>RANK(SB34,SB$9:SB$497,0)</f>
        <v>323</v>
      </c>
      <c r="SU34" s="115">
        <f>RANK(SC34,SC$9:SC$497,0)</f>
        <v>320</v>
      </c>
      <c r="SV34" s="115">
        <f>RANK(SD34,SD$9:SD$497,0)</f>
        <v>320</v>
      </c>
      <c r="SW34" s="115">
        <f>RANK(SE34,SE$9:SE$497,0)</f>
        <v>320</v>
      </c>
      <c r="SX34" s="115">
        <f>RANK(SF34,SF$9:SF$497,0)</f>
        <v>317</v>
      </c>
      <c r="SY34" s="115">
        <f>RANK(SG34,SG$9:SG$497,0)</f>
        <v>308</v>
      </c>
      <c r="SZ34" s="115">
        <f>COUNTIFS(SB$9:SB$497,"&gt;"&amp;SB34,$ES$9:$ES$497,$ES34)+1</f>
        <v>72</v>
      </c>
      <c r="TA34" s="115">
        <f>COUNTIFS(SC$9:SC$497,"&gt;"&amp;SC34,$ES$9:$ES$497,$ES34)+1</f>
        <v>72</v>
      </c>
      <c r="TB34" s="115">
        <f>COUNTIFS(SD$9:SD$497,"&gt;"&amp;SD34,$ES$9:$ES$497,$ES34)+1</f>
        <v>72</v>
      </c>
      <c r="TC34" s="115">
        <f>COUNTIFS(SE$9:SE$497,"&gt;"&amp;SE34,$ES$9:$ES$497,$ES34)+1</f>
        <v>72</v>
      </c>
      <c r="TD34" s="115">
        <f>COUNTIFS(SF$9:SF$497,"&gt;"&amp;SF34,$ES$9:$ES$497,$ES34)+1</f>
        <v>72</v>
      </c>
      <c r="TE34" s="117">
        <f>COUNTIFS(SG$9:SG$497,"&gt;"&amp;SG34,$ES$9:$ES$497,$ES34)+1</f>
        <v>70</v>
      </c>
      <c r="TF34" s="118">
        <f t="shared" si="60"/>
        <v>12</v>
      </c>
      <c r="TG34" s="115">
        <f t="shared" si="61"/>
        <v>12</v>
      </c>
      <c r="TH34" s="115">
        <f t="shared" si="62"/>
        <v>10</v>
      </c>
      <c r="TI34" s="115">
        <f t="shared" si="63"/>
        <v>11</v>
      </c>
      <c r="TJ34" s="115">
        <f t="shared" si="64"/>
        <v>11</v>
      </c>
      <c r="TK34" s="115">
        <f t="shared" si="65"/>
        <v>11</v>
      </c>
      <c r="TL34" s="117">
        <f t="shared" si="66"/>
        <v>10</v>
      </c>
      <c r="TM34" s="118">
        <f>ROUND(TF34/MAX(TF$9:TF$497)*100,0)</f>
        <v>7</v>
      </c>
      <c r="TN34" s="115">
        <f>ROUND(TG34/MAX(TG$9:TG$497)*100,0)</f>
        <v>7</v>
      </c>
      <c r="TO34" s="115">
        <f>ROUND(TH34/MAX(TH$9:TH$497)*100,0)</f>
        <v>5</v>
      </c>
      <c r="TP34" s="115">
        <f>ROUND(TI34/MAX(TI$9:TI$497)*100,0)</f>
        <v>6</v>
      </c>
      <c r="TQ34" s="115">
        <f>ROUND(TJ34/MAX(TJ$9:TJ$497)*100,0)</f>
        <v>6</v>
      </c>
      <c r="TR34" s="115">
        <f>ROUND(TK34/MAX(TK$9:TK$497)*100,0)</f>
        <v>6</v>
      </c>
      <c r="TS34" s="119">
        <f>ROUND(TL34/MAX(TL$9:TL$497)*100,0)</f>
        <v>5</v>
      </c>
      <c r="TT34" s="120">
        <f>RANK(TM34,TM$9:TM$497,0)</f>
        <v>417</v>
      </c>
      <c r="TU34" s="115">
        <f>RANK(TN34,TN$9:TN$497,0)</f>
        <v>406</v>
      </c>
      <c r="TV34" s="115">
        <f>RANK(TO34,TO$9:TO$497,0)</f>
        <v>414</v>
      </c>
      <c r="TW34" s="115">
        <f>RANK(TP34,TP$9:TP$497,0)</f>
        <v>416</v>
      </c>
      <c r="TX34" s="115">
        <f>RANK(TQ34,TQ$9:TQ$497,0)</f>
        <v>407</v>
      </c>
      <c r="TY34" s="115">
        <f>RANK(TR34,TR$9:TR$497,0)</f>
        <v>416</v>
      </c>
      <c r="TZ34" s="121">
        <f>RANK(TS34,TS$9:TS$497,0)</f>
        <v>419</v>
      </c>
      <c r="UA34" s="123"/>
      <c r="UB34" s="7" t="s">
        <v>1</v>
      </c>
    </row>
    <row r="35" spans="1:548" x14ac:dyDescent="0.15">
      <c r="A35" s="183">
        <v>27</v>
      </c>
      <c r="B35" s="203" t="s">
        <v>621</v>
      </c>
      <c r="C35" s="63"/>
      <c r="D35" s="63"/>
      <c r="E35" s="64" t="s">
        <v>518</v>
      </c>
      <c r="F35" s="65">
        <v>17</v>
      </c>
      <c r="G35" s="65" t="s">
        <v>558</v>
      </c>
      <c r="H35" s="65"/>
      <c r="I35" s="66" t="s">
        <v>521</v>
      </c>
      <c r="J35" s="67" t="s">
        <v>521</v>
      </c>
      <c r="K35" s="67" t="s">
        <v>521</v>
      </c>
      <c r="L35" s="67" t="s">
        <v>521</v>
      </c>
      <c r="M35" s="67" t="s">
        <v>521</v>
      </c>
      <c r="N35" s="67" t="s">
        <v>521</v>
      </c>
      <c r="O35" s="67" t="s">
        <v>521</v>
      </c>
      <c r="P35" s="67" t="s">
        <v>521</v>
      </c>
      <c r="Q35" s="67" t="s">
        <v>521</v>
      </c>
      <c r="R35" s="68" t="s">
        <v>520</v>
      </c>
      <c r="S35" s="69" t="s">
        <v>520</v>
      </c>
      <c r="T35" s="67" t="s">
        <v>520</v>
      </c>
      <c r="U35" s="67" t="s">
        <v>520</v>
      </c>
      <c r="V35" s="67" t="s">
        <v>520</v>
      </c>
      <c r="W35" s="67" t="s">
        <v>520</v>
      </c>
      <c r="X35" s="67" t="s">
        <v>521</v>
      </c>
      <c r="Y35" s="67" t="s">
        <v>521</v>
      </c>
      <c r="Z35" s="67" t="s">
        <v>521</v>
      </c>
      <c r="AA35" s="67" t="s">
        <v>521</v>
      </c>
      <c r="AB35" s="68" t="s">
        <v>521</v>
      </c>
      <c r="AC35" s="69" t="s">
        <v>521</v>
      </c>
      <c r="AD35" s="67" t="s">
        <v>521</v>
      </c>
      <c r="AE35" s="67" t="s">
        <v>521</v>
      </c>
      <c r="AF35" s="67" t="s">
        <v>521</v>
      </c>
      <c r="AG35" s="67" t="s">
        <v>521</v>
      </c>
      <c r="AH35" s="67" t="s">
        <v>521</v>
      </c>
      <c r="AI35" s="67" t="s">
        <v>521</v>
      </c>
      <c r="AJ35" s="67" t="s">
        <v>521</v>
      </c>
      <c r="AK35" s="67" t="s">
        <v>521</v>
      </c>
      <c r="AL35" s="68" t="s">
        <v>521</v>
      </c>
      <c r="AM35" s="69" t="s">
        <v>521</v>
      </c>
      <c r="AN35" s="67" t="s">
        <v>521</v>
      </c>
      <c r="AO35" s="67" t="s">
        <v>521</v>
      </c>
      <c r="AP35" s="67" t="s">
        <v>521</v>
      </c>
      <c r="AQ35" s="67" t="s">
        <v>521</v>
      </c>
      <c r="AR35" s="67" t="s">
        <v>521</v>
      </c>
      <c r="AS35" s="67" t="s">
        <v>521</v>
      </c>
      <c r="AT35" s="67" t="s">
        <v>521</v>
      </c>
      <c r="AU35" s="67" t="s">
        <v>521</v>
      </c>
      <c r="AV35" s="68" t="s">
        <v>521</v>
      </c>
      <c r="AW35" s="69" t="s">
        <v>521</v>
      </c>
      <c r="AX35" s="67" t="s">
        <v>521</v>
      </c>
      <c r="AY35" s="67" t="s">
        <v>521</v>
      </c>
      <c r="AZ35" s="67" t="s">
        <v>521</v>
      </c>
      <c r="BA35" s="67" t="s">
        <v>521</v>
      </c>
      <c r="BB35" s="67" t="s">
        <v>521</v>
      </c>
      <c r="BC35" s="67" t="s">
        <v>521</v>
      </c>
      <c r="BD35" s="67" t="s">
        <v>521</v>
      </c>
      <c r="BE35" s="67" t="s">
        <v>521</v>
      </c>
      <c r="BF35" s="68" t="s">
        <v>521</v>
      </c>
      <c r="BG35" s="69" t="s">
        <v>521</v>
      </c>
      <c r="BH35" s="67" t="s">
        <v>521</v>
      </c>
      <c r="BI35" s="67" t="s">
        <v>521</v>
      </c>
      <c r="BJ35" s="67" t="s">
        <v>521</v>
      </c>
      <c r="BK35" s="67" t="s">
        <v>521</v>
      </c>
      <c r="BL35" s="67" t="s">
        <v>521</v>
      </c>
      <c r="BM35" s="67" t="s">
        <v>521</v>
      </c>
      <c r="BN35" s="67" t="s">
        <v>521</v>
      </c>
      <c r="BO35" s="67" t="s">
        <v>521</v>
      </c>
      <c r="BP35" s="68" t="s">
        <v>521</v>
      </c>
      <c r="BQ35" s="70" t="s">
        <v>521</v>
      </c>
      <c r="BR35" s="67" t="s">
        <v>521</v>
      </c>
      <c r="BS35" s="67" t="s">
        <v>521</v>
      </c>
      <c r="BT35" s="67" t="s">
        <v>521</v>
      </c>
      <c r="BU35" s="67" t="s">
        <v>521</v>
      </c>
      <c r="BV35" s="67" t="s">
        <v>521</v>
      </c>
      <c r="BW35" s="67" t="s">
        <v>521</v>
      </c>
      <c r="BX35" s="67" t="s">
        <v>521</v>
      </c>
      <c r="BY35" s="67" t="s">
        <v>521</v>
      </c>
      <c r="BZ35" s="68" t="s">
        <v>521</v>
      </c>
      <c r="CA35" s="69" t="s">
        <v>521</v>
      </c>
      <c r="CB35" s="67" t="s">
        <v>521</v>
      </c>
      <c r="CC35" s="67" t="s">
        <v>521</v>
      </c>
      <c r="CD35" s="67" t="s">
        <v>521</v>
      </c>
      <c r="CE35" s="67" t="s">
        <v>521</v>
      </c>
      <c r="CF35" s="67" t="s">
        <v>521</v>
      </c>
      <c r="CG35" s="67" t="s">
        <v>521</v>
      </c>
      <c r="CH35" s="67" t="s">
        <v>521</v>
      </c>
      <c r="CI35" s="67" t="s">
        <v>521</v>
      </c>
      <c r="CJ35" s="68" t="s">
        <v>521</v>
      </c>
      <c r="CK35" s="69" t="s">
        <v>521</v>
      </c>
      <c r="CL35" s="67" t="s">
        <v>521</v>
      </c>
      <c r="CM35" s="67" t="s">
        <v>521</v>
      </c>
      <c r="CN35" s="67" t="s">
        <v>521</v>
      </c>
      <c r="CO35" s="67" t="s">
        <v>521</v>
      </c>
      <c r="CP35" s="67" t="s">
        <v>521</v>
      </c>
      <c r="CQ35" s="67" t="s">
        <v>521</v>
      </c>
      <c r="CR35" s="67" t="s">
        <v>521</v>
      </c>
      <c r="CS35" s="67" t="s">
        <v>521</v>
      </c>
      <c r="CT35" s="68" t="s">
        <v>521</v>
      </c>
      <c r="CU35" s="69" t="s">
        <v>521</v>
      </c>
      <c r="CV35" s="67" t="s">
        <v>521</v>
      </c>
      <c r="CW35" s="67" t="s">
        <v>521</v>
      </c>
      <c r="CX35" s="67" t="s">
        <v>521</v>
      </c>
      <c r="CY35" s="67" t="s">
        <v>521</v>
      </c>
      <c r="CZ35" s="67" t="s">
        <v>521</v>
      </c>
      <c r="DA35" s="67" t="s">
        <v>521</v>
      </c>
      <c r="DB35" s="67" t="s">
        <v>521</v>
      </c>
      <c r="DC35" s="67" t="s">
        <v>521</v>
      </c>
      <c r="DD35" s="68" t="s">
        <v>521</v>
      </c>
      <c r="DE35" s="69" t="s">
        <v>521</v>
      </c>
      <c r="DF35" s="71" t="s">
        <v>521</v>
      </c>
      <c r="DG35" s="67" t="s">
        <v>521</v>
      </c>
      <c r="DH35" s="67" t="s">
        <v>521</v>
      </c>
      <c r="DI35" s="67" t="s">
        <v>521</v>
      </c>
      <c r="DJ35" s="67" t="s">
        <v>521</v>
      </c>
      <c r="DK35" s="67" t="s">
        <v>521</v>
      </c>
      <c r="DL35" s="67" t="s">
        <v>521</v>
      </c>
      <c r="DM35" s="67" t="s">
        <v>521</v>
      </c>
      <c r="DN35" s="68" t="s">
        <v>521</v>
      </c>
      <c r="DO35" s="70" t="s">
        <v>521</v>
      </c>
      <c r="DP35" s="71" t="s">
        <v>521</v>
      </c>
      <c r="DQ35" s="67" t="s">
        <v>521</v>
      </c>
      <c r="DR35" s="67" t="s">
        <v>521</v>
      </c>
      <c r="DS35" s="67" t="s">
        <v>521</v>
      </c>
      <c r="DT35" s="67" t="s">
        <v>521</v>
      </c>
      <c r="DU35" s="67" t="s">
        <v>521</v>
      </c>
      <c r="DV35" s="67" t="s">
        <v>521</v>
      </c>
      <c r="DW35" s="67" t="s">
        <v>521</v>
      </c>
      <c r="DX35" s="72" t="s">
        <v>521</v>
      </c>
      <c r="DY35" s="73" t="s">
        <v>522</v>
      </c>
      <c r="DZ35" s="74">
        <v>2</v>
      </c>
      <c r="EA35" s="74">
        <v>3</v>
      </c>
      <c r="EB35" s="74">
        <v>3</v>
      </c>
      <c r="EC35" s="75">
        <v>4</v>
      </c>
      <c r="ED35" s="76" t="s">
        <v>522</v>
      </c>
      <c r="EE35" s="74">
        <f t="shared" si="16"/>
        <v>2</v>
      </c>
      <c r="EF35" s="74">
        <f t="shared" si="17"/>
        <v>6</v>
      </c>
      <c r="EG35" s="74">
        <f t="shared" si="18"/>
        <v>18</v>
      </c>
      <c r="EH35" s="77">
        <f t="shared" si="19"/>
        <v>72</v>
      </c>
      <c r="EI35" s="73">
        <v>250</v>
      </c>
      <c r="EJ35" s="74">
        <v>380</v>
      </c>
      <c r="EK35" s="74">
        <v>750</v>
      </c>
      <c r="EL35" s="74">
        <v>1250</v>
      </c>
      <c r="EM35" s="75">
        <v>3750</v>
      </c>
      <c r="EN35" s="78">
        <v>1</v>
      </c>
      <c r="EO35" s="79">
        <f t="shared" si="20"/>
        <v>0.76</v>
      </c>
      <c r="EP35" s="79">
        <f t="shared" si="21"/>
        <v>0.5</v>
      </c>
      <c r="EQ35" s="79">
        <f t="shared" si="22"/>
        <v>0.27777777777777779</v>
      </c>
      <c r="ER35" s="80">
        <f t="shared" si="23"/>
        <v>0.20833333333333334</v>
      </c>
      <c r="ES35" s="128" t="s">
        <v>523</v>
      </c>
      <c r="ET35" s="82"/>
      <c r="EU35" s="83">
        <v>4</v>
      </c>
      <c r="EV35" s="73">
        <v>24</v>
      </c>
      <c r="EW35" s="74">
        <v>9</v>
      </c>
      <c r="EX35" s="74">
        <v>11</v>
      </c>
      <c r="EY35" s="74">
        <v>12</v>
      </c>
      <c r="EZ35" s="74">
        <v>4</v>
      </c>
      <c r="FA35" s="74">
        <v>3</v>
      </c>
      <c r="FB35" s="74">
        <v>5</v>
      </c>
      <c r="FC35" s="74">
        <v>3</v>
      </c>
      <c r="FD35" s="74">
        <f t="shared" si="24"/>
        <v>15</v>
      </c>
      <c r="FE35" s="84">
        <f t="shared" si="25"/>
        <v>14</v>
      </c>
      <c r="FF35" s="73">
        <f>RANK(EV35,$EV$9:$EV$497,0)</f>
        <v>388</v>
      </c>
      <c r="FG35" s="74">
        <f>RANK(EW35,$EW$9:$EW$497,0)</f>
        <v>412</v>
      </c>
      <c r="FH35" s="74">
        <f>RANK(EX35,$EX$9:$EX$497,0)</f>
        <v>387</v>
      </c>
      <c r="FI35" s="74">
        <f>RANK(EY35,$EY$9:$EY$497,0)</f>
        <v>378</v>
      </c>
      <c r="FJ35" s="74">
        <f>RANK(EZ35,$EZ$9:$EZ$497,0)</f>
        <v>415</v>
      </c>
      <c r="FK35" s="74">
        <f>RANK(FA35,$FA$9:$FA$497,0)</f>
        <v>420</v>
      </c>
      <c r="FL35" s="74">
        <f>RANK(FB35,$FB$9:$FB$497,0)</f>
        <v>421</v>
      </c>
      <c r="FM35" s="74">
        <f>RANK(FC35,$FC$9:$FC$497,0)</f>
        <v>427</v>
      </c>
      <c r="FN35" s="74">
        <f>RANK(FD35,$FD$9:$FD$497,0)</f>
        <v>414</v>
      </c>
      <c r="FO35" s="84">
        <f>RANK(FE35,$FE$9:$FE$497,0)</f>
        <v>425</v>
      </c>
      <c r="FP35" s="73">
        <f>COUNTIFS($EV$9:$EV$497,"&gt;"&amp;EV35,$ES$9:$ES$497,ES35)+1</f>
        <v>93</v>
      </c>
      <c r="FQ35" s="74">
        <f>COUNTIFS($EW$9:$EW$497,"&gt;"&amp;EW35,$ES$9:$ES$497,ES35)+1</f>
        <v>89</v>
      </c>
      <c r="FR35" s="74">
        <f>COUNTIFS($EX$9:$EX$497,"&gt;"&amp;EX35,$ES$9:$ES$497,ES35)+1</f>
        <v>93</v>
      </c>
      <c r="FS35" s="74">
        <f>COUNTIFS($EY$9:$EY$497,"&gt;"&amp;EY35,$ES$9:$ES$497,ES35)+1</f>
        <v>92</v>
      </c>
      <c r="FT35" s="74">
        <f>COUNTIFS($EZ$9:$EZ$497,"&gt;"&amp;EZ35,$ES$9:$ES$497,ES35)+1</f>
        <v>93</v>
      </c>
      <c r="FU35" s="74">
        <f>COUNTIFS($FA$9:$FA$497,"&gt;"&amp;FA35,$ES$9:$ES$497,ES35)+1</f>
        <v>89</v>
      </c>
      <c r="FV35" s="74">
        <f>COUNTIFS($FB$9:$FB$497,"&gt;"&amp;FB35,$ES$9:$ES$497,ES35)+1</f>
        <v>86</v>
      </c>
      <c r="FW35" s="74">
        <f>COUNTIFS($FC$9:$FC$497,"&gt;"&amp;FC35,$ES$9:$ES$497,ES35)+1</f>
        <v>87</v>
      </c>
      <c r="FX35" s="74">
        <f>COUNTIFS($FD$9:$FD$497,"&gt;"&amp;FD35,$ES$9:$ES$497,ES35)+1</f>
        <v>93</v>
      </c>
      <c r="FY35" s="84">
        <f>COUNTIFS($FE$9:$FE$497,"&gt;"&amp;FE35,$ES$9:$ES$497,ES35)+1</f>
        <v>93</v>
      </c>
      <c r="FZ35" s="85">
        <f t="shared" si="26"/>
        <v>1.41</v>
      </c>
      <c r="GA35" s="86">
        <f t="shared" si="27"/>
        <v>0.53</v>
      </c>
      <c r="GB35" s="86">
        <f t="shared" si="28"/>
        <v>0.65</v>
      </c>
      <c r="GC35" s="86">
        <f t="shared" si="29"/>
        <v>0.71</v>
      </c>
      <c r="GD35" s="86">
        <f t="shared" si="30"/>
        <v>0.24</v>
      </c>
      <c r="GE35" s="86">
        <f t="shared" si="31"/>
        <v>0.18</v>
      </c>
      <c r="GF35" s="86">
        <f t="shared" si="32"/>
        <v>0.28999999999999998</v>
      </c>
      <c r="GG35" s="86">
        <f t="shared" si="33"/>
        <v>0.18</v>
      </c>
      <c r="GH35" s="86">
        <f t="shared" si="34"/>
        <v>0.88</v>
      </c>
      <c r="GI35" s="87">
        <f t="shared" si="35"/>
        <v>0.82</v>
      </c>
      <c r="GJ35" s="85">
        <f>ROUND(((FZ35-AVERAGE(FZ$9:FZ$497))/STDEVP(FZ$9:FZ$497)*10+50),2)</f>
        <v>67.260000000000005</v>
      </c>
      <c r="GK35" s="86">
        <f>ROUND(((GA35-AVERAGE(GA$9:GA$497))/STDEVP(GA$9:GA$497)*10+50),2)</f>
        <v>45.21</v>
      </c>
      <c r="GL35" s="86">
        <f>ROUND(((GB35-AVERAGE(GB$9:GB$497))/STDEVP(GB$9:GB$497)*10+50),2)</f>
        <v>52.52</v>
      </c>
      <c r="GM35" s="86">
        <f>ROUND(((GC35-AVERAGE(GC$9:GC$497))/STDEVP(GC$9:GC$497)*10+50),2)</f>
        <v>59.22</v>
      </c>
      <c r="GN35" s="86">
        <f>ROUND(((GD35-AVERAGE(GD$9:GD$497))/STDEVP(GD$9:GD$497)*10+50),2)</f>
        <v>44.79</v>
      </c>
      <c r="GO35" s="86">
        <f>ROUND(((GE35-AVERAGE(GE$9:GE$497))/STDEVP(GE$9:GE$497)*10+50),2)</f>
        <v>43.89</v>
      </c>
      <c r="GP35" s="86">
        <f>ROUND(((GF35-AVERAGE(GF$9:GF$497))/STDEVP(GF$9:GF$497)*10+50),2)</f>
        <v>39.14</v>
      </c>
      <c r="GQ35" s="86">
        <f>ROUND(((GG35-AVERAGE(GG$9:GG$497))/STDEVP(GG$9:GG$497)*10+50),2)</f>
        <v>35.89</v>
      </c>
      <c r="GR35" s="86">
        <f>ROUND(((GH35-AVERAGE(GH$9:GH$497))/STDEVP(GH$9:GH$497)*10+50),2)</f>
        <v>46.54</v>
      </c>
      <c r="GS35" s="87">
        <f>ROUND(((GI35-AVERAGE(GI$9:GI$497))/STDEVP(GI$9:GI$497)*10+50),2)</f>
        <v>41.73</v>
      </c>
      <c r="GT35" s="73">
        <f>RANK(GJ35,$GJ$9:$GJ$497,0)</f>
        <v>19</v>
      </c>
      <c r="GU35" s="74">
        <f>RANK(GK35,$GK$9:$GK$497,0)</f>
        <v>260</v>
      </c>
      <c r="GV35" s="74">
        <f>RANK(GL35,$GL$9:$GL$497,0)</f>
        <v>166</v>
      </c>
      <c r="GW35" s="74">
        <f>RANK(GM35,$GM$9:$GM$497,0)</f>
        <v>56</v>
      </c>
      <c r="GX35" s="74">
        <f>RANK(GN35,$GN$9:$GN$497,0)</f>
        <v>286</v>
      </c>
      <c r="GY35" s="74">
        <f>RANK(GO35,$GO$9:$GO$497,0)</f>
        <v>296</v>
      </c>
      <c r="GZ35" s="74">
        <f>RANK(GP35,$GP$9:$GP$497,0)</f>
        <v>368</v>
      </c>
      <c r="HA35" s="74">
        <f>RANK(GQ35,$GQ$9:$GQ$497,0)</f>
        <v>400</v>
      </c>
      <c r="HB35" s="74">
        <f>RANK(GR35,$GR$9:$GR$497,0)</f>
        <v>247</v>
      </c>
      <c r="HC35" s="84">
        <f>RANK(GS35,$GS$9:$GS$497,0)</f>
        <v>347</v>
      </c>
      <c r="HD35" s="85">
        <f>ROUND(AVERAGEIF($ES$9:$ES$497,$ES35,$FZ$9:$FZ$497),2)</f>
        <v>1.1399999999999999</v>
      </c>
      <c r="HE35" s="86">
        <f>ROUND(AVERAGEIF($ES$9:$ES$497,$ES35,$GA$9:$GA$497),2)</f>
        <v>0.46</v>
      </c>
      <c r="HF35" s="86">
        <f>ROUND(AVERAGEIF($ES$9:$ES$497,$ES35,$GB$9:$GB$497),2)</f>
        <v>0.65</v>
      </c>
      <c r="HG35" s="86">
        <f>ROUND(AVERAGEIF($ES$9:$ES$497,$ES35,$GC$9:$GC$497),2)</f>
        <v>0.74</v>
      </c>
      <c r="HH35" s="86">
        <f>ROUND(AVERAGEIF($ES$9:$ES$497,$ES35,$GD$9:$GD$497),2)</f>
        <v>0.27</v>
      </c>
      <c r="HI35" s="86">
        <f>ROUND(AVERAGEIF($ES$9:$ES$497,$ES35,$GE$9:$GE$497),2)</f>
        <v>0.23</v>
      </c>
      <c r="HJ35" s="86">
        <f>ROUND(AVERAGEIF($ES$9:$ES$497,$ES35,$GF$9:$GF$497),2)</f>
        <v>0.3</v>
      </c>
      <c r="HK35" s="86">
        <f>ROUND(AVERAGEIF($ES$9:$ES$497,$ES35,$GG$9:$GG$497),2)</f>
        <v>0.28000000000000003</v>
      </c>
      <c r="HL35" s="86">
        <f>ROUND(AVERAGEIF($ES$9:$ES$497,$ES35,$GH$9:$GH$497),2)</f>
        <v>0.92</v>
      </c>
      <c r="HM35" s="87">
        <f>ROUND(AVERAGEIF($ES$9:$ES$497,$ES35,$GI$9:$GI$497),2)</f>
        <v>0.93</v>
      </c>
      <c r="HN35" s="88">
        <f t="shared" si="36"/>
        <v>0.27</v>
      </c>
      <c r="HO35" s="89">
        <f t="shared" si="37"/>
        <v>7.0000000000000007E-2</v>
      </c>
      <c r="HP35" s="89">
        <f t="shared" si="38"/>
        <v>0</v>
      </c>
      <c r="HQ35" s="89">
        <f t="shared" si="39"/>
        <v>-3.0000000000000027E-2</v>
      </c>
      <c r="HR35" s="89">
        <f t="shared" si="40"/>
        <v>-3.0000000000000027E-2</v>
      </c>
      <c r="HS35" s="89">
        <f t="shared" si="41"/>
        <v>-5.0000000000000017E-2</v>
      </c>
      <c r="HT35" s="89">
        <f t="shared" si="42"/>
        <v>-1.0000000000000009E-2</v>
      </c>
      <c r="HU35" s="89">
        <f t="shared" si="43"/>
        <v>-0.10000000000000003</v>
      </c>
      <c r="HV35" s="89">
        <f t="shared" si="44"/>
        <v>-4.0000000000000036E-2</v>
      </c>
      <c r="HW35" s="90">
        <f t="shared" si="45"/>
        <v>-0.1100000000000001</v>
      </c>
      <c r="HX35" s="73">
        <f>COUNTIFS($FZ$9:$FZ$497,"&gt;"&amp;FZ35,$ES$9:$ES$497,$ES35)+1</f>
        <v>11</v>
      </c>
      <c r="HY35" s="74">
        <f>COUNTIFS($GA$9:$GA$497,"&gt;"&amp;GA35,$ES$9:$ES$497,$ES35)+1</f>
        <v>24</v>
      </c>
      <c r="HZ35" s="74">
        <f>COUNTIFS($GB$9:$GB$497,"&gt;"&amp;GB35,$ES$9:$ES$497,$ES35)+1</f>
        <v>41</v>
      </c>
      <c r="IA35" s="74">
        <f>COUNTIFS($GC$9:$GC$497,"&gt;"&amp;GC35,$ES$9:$ES$497,$ES35)+1</f>
        <v>42</v>
      </c>
      <c r="IB35" s="74">
        <f>COUNTIFS($GD$9:$GD$497,"&gt;"&amp;GD35,$ES$9:$ES$497,$ES35)+1</f>
        <v>57</v>
      </c>
      <c r="IC35" s="74">
        <f>COUNTIFS($GE$9:$GE$497,"&gt;"&amp;GE35,$ES$9:$ES$497,$ES35)+1</f>
        <v>54</v>
      </c>
      <c r="ID35" s="74">
        <f>COUNTIFS($GF$9:$GF$497,"&gt;"&amp;GF35,$ES$9:$ES$497,$ES35)+1</f>
        <v>36</v>
      </c>
      <c r="IE35" s="74">
        <f>COUNTIFS($GG$9:$GG$497,"&gt;"&amp;GG35,$ES$9:$ES$497,$ES35)+1</f>
        <v>58</v>
      </c>
      <c r="IF35" s="74">
        <f>COUNTIFS($GH$9:$GH$497,"&gt;"&amp;GH35,$ES$9:$ES$497,$ES35)+1</f>
        <v>48</v>
      </c>
      <c r="IG35" s="84">
        <f>COUNTIFS($GI$9:$GI$497,"&gt;"&amp;GI35,$ES$9:$ES$497,$ES35)+1</f>
        <v>58</v>
      </c>
      <c r="IH35" s="91"/>
      <c r="II35" s="79">
        <v>7.0000000000000007E-2</v>
      </c>
      <c r="IJ35" s="79"/>
      <c r="IK35" s="79"/>
      <c r="IL35" s="79"/>
      <c r="IM35" s="92"/>
      <c r="IN35" s="93"/>
      <c r="IO35" s="94"/>
      <c r="IP35" s="95"/>
      <c r="IQ35" s="79"/>
      <c r="IR35" s="79"/>
      <c r="IS35" s="79"/>
      <c r="IT35" s="79"/>
      <c r="IU35" s="79"/>
      <c r="IV35" s="79"/>
      <c r="IW35" s="96"/>
      <c r="IX35" s="93"/>
      <c r="IY35" s="79"/>
      <c r="IZ35" s="79"/>
      <c r="JA35" s="79"/>
      <c r="JB35" s="79"/>
      <c r="JC35" s="79"/>
      <c r="JD35" s="79"/>
      <c r="JE35" s="97"/>
      <c r="JF35" s="95"/>
      <c r="JG35" s="79"/>
      <c r="JH35" s="79"/>
      <c r="JI35" s="79"/>
      <c r="JJ35" s="79"/>
      <c r="JK35" s="79"/>
      <c r="JL35" s="79"/>
      <c r="JM35" s="96"/>
      <c r="JN35" s="93"/>
      <c r="JO35" s="79"/>
      <c r="JP35" s="79"/>
      <c r="JQ35" s="79"/>
      <c r="JR35" s="79"/>
      <c r="JS35" s="79"/>
      <c r="JT35" s="79"/>
      <c r="JU35" s="79"/>
      <c r="JV35" s="79"/>
      <c r="JW35" s="79"/>
      <c r="JX35" s="79"/>
      <c r="JY35" s="79"/>
      <c r="JZ35" s="97"/>
      <c r="KA35" s="93"/>
      <c r="KB35" s="79"/>
      <c r="KC35" s="79"/>
      <c r="KD35" s="79"/>
      <c r="KE35" s="97"/>
      <c r="KF35" s="95"/>
      <c r="KG35" s="79"/>
      <c r="KH35" s="79"/>
      <c r="KI35" s="79"/>
      <c r="KJ35" s="79"/>
      <c r="KK35" s="98"/>
      <c r="KL35" s="79"/>
      <c r="KM35" s="79"/>
      <c r="KN35" s="79"/>
      <c r="KO35" s="79"/>
      <c r="KP35" s="79"/>
      <c r="KQ35" s="79"/>
      <c r="KR35" s="79"/>
      <c r="KS35" s="96"/>
      <c r="KT35" s="96"/>
      <c r="KU35" s="96"/>
      <c r="KV35" s="96"/>
      <c r="KW35" s="93"/>
      <c r="KX35" s="79"/>
      <c r="KY35" s="79"/>
      <c r="KZ35" s="79"/>
      <c r="LA35" s="79"/>
      <c r="LB35" s="79"/>
      <c r="LC35" s="96"/>
      <c r="LD35" s="93"/>
      <c r="LE35" s="94"/>
      <c r="LF35" s="99"/>
      <c r="LG35" s="75"/>
      <c r="LH35" s="93"/>
      <c r="LI35" s="79"/>
      <c r="LJ35" s="74"/>
      <c r="LK35" s="74"/>
      <c r="LL35" s="74"/>
      <c r="LM35" s="100"/>
      <c r="LN35" s="95"/>
      <c r="LO35" s="79"/>
      <c r="LP35" s="79"/>
      <c r="LQ35" s="79"/>
      <c r="LR35" s="96"/>
      <c r="LS35" s="93"/>
      <c r="LT35" s="79"/>
      <c r="LU35" s="79"/>
      <c r="LV35" s="79"/>
      <c r="LW35" s="79"/>
      <c r="LX35" s="79"/>
      <c r="LY35" s="79"/>
      <c r="LZ35" s="79"/>
      <c r="MA35" s="97"/>
      <c r="MB35" s="95"/>
      <c r="MC35" s="79"/>
      <c r="MD35" s="79"/>
      <c r="ME35" s="79"/>
      <c r="MF35" s="79"/>
      <c r="MG35" s="79"/>
      <c r="MH35" s="79"/>
      <c r="MI35" s="79"/>
      <c r="MJ35" s="79"/>
      <c r="MK35" s="79"/>
      <c r="ML35" s="79"/>
      <c r="MM35" s="79"/>
      <c r="MN35" s="98"/>
      <c r="MO35" s="98"/>
      <c r="MP35" s="96"/>
      <c r="MQ35" s="93"/>
      <c r="MR35" s="79"/>
      <c r="MS35" s="79"/>
      <c r="MT35" s="79"/>
      <c r="MU35" s="79"/>
      <c r="MV35" s="98"/>
      <c r="MW35" s="79"/>
      <c r="MX35" s="79"/>
      <c r="MY35" s="79"/>
      <c r="MZ35" s="79"/>
      <c r="NA35" s="79"/>
      <c r="NB35" s="79">
        <v>0.05</v>
      </c>
      <c r="NC35" s="79"/>
      <c r="ND35" s="96"/>
      <c r="NE35" s="96"/>
      <c r="NF35" s="96"/>
      <c r="NG35" s="96"/>
      <c r="NH35" s="93"/>
      <c r="NI35" s="79"/>
      <c r="NJ35" s="79"/>
      <c r="NK35" s="79"/>
      <c r="NL35" s="79"/>
      <c r="NM35" s="79"/>
      <c r="NN35" s="94"/>
      <c r="NO35" s="93"/>
      <c r="NP35" s="80"/>
      <c r="NQ35" s="124" t="s">
        <v>618</v>
      </c>
      <c r="NR35" s="102" t="s">
        <v>623</v>
      </c>
      <c r="NS35" s="102"/>
      <c r="NT35" s="102"/>
      <c r="NU35" s="102"/>
      <c r="NV35" s="104">
        <v>43720</v>
      </c>
      <c r="NW35" s="102" t="s">
        <v>525</v>
      </c>
      <c r="NX35" s="105" t="s">
        <v>624</v>
      </c>
      <c r="NY35" s="106" t="s">
        <v>625</v>
      </c>
      <c r="NZ35" s="105" t="s">
        <v>624</v>
      </c>
      <c r="OA35" s="107"/>
      <c r="OB35" s="107"/>
      <c r="OC35" s="107"/>
      <c r="OD35" s="108">
        <f t="shared" si="46"/>
        <v>72</v>
      </c>
      <c r="OE35" s="109">
        <v>5</v>
      </c>
      <c r="OF35" s="110">
        <f t="shared" si="47"/>
        <v>250</v>
      </c>
      <c r="OG35" s="109">
        <v>4</v>
      </c>
      <c r="OH35" s="111">
        <f>ROUND(AVERAGEIF($ES$9:$ES$497,$ES35,EV$9:EV$497),0)</f>
        <v>79</v>
      </c>
      <c r="OI35" s="112">
        <f>ROUND(AVERAGEIF($ES$9:$ES$497,$ES35,EW$9:EW$497),0)</f>
        <v>32</v>
      </c>
      <c r="OJ35" s="112">
        <f>ROUND(AVERAGEIF($ES$9:$ES$497,$ES35,EX$9:EX$497),0)</f>
        <v>45</v>
      </c>
      <c r="OK35" s="112">
        <f>ROUND(AVERAGEIF($ES$9:$ES$497,$ES35,EY$9:EY$497),0)</f>
        <v>53</v>
      </c>
      <c r="OL35" s="112">
        <f>ROUND(AVERAGEIF($ES$9:$ES$497,$ES35,EZ$9:EZ$497),0)</f>
        <v>20</v>
      </c>
      <c r="OM35" s="112">
        <f>ROUND(AVERAGEIF($ES$9:$ES$497,$ES35,FA$9:FA$497),0)</f>
        <v>18</v>
      </c>
      <c r="ON35" s="112">
        <f>ROUND(AVERAGEIF($ES$9:$ES$497,$ES35,FB$9:FB$497),0)</f>
        <v>23</v>
      </c>
      <c r="OO35" s="112">
        <f>ROUND(AVERAGEIF($ES$9:$ES$497,$ES35,FC$9:FC$497),0)</f>
        <v>23</v>
      </c>
      <c r="OP35" s="112">
        <f>ROUND(AVERAGEIF($ES$9:$ES$497,$ES35,FD$9:FD$497),0)</f>
        <v>64</v>
      </c>
      <c r="OQ35" s="113">
        <f>ROUND(AVERAGEIF($ES$9:$ES$497,$ES35,FE$9:FE$497),0)</f>
        <v>68</v>
      </c>
      <c r="OR35" s="114">
        <f>ROUND(EV35/MAX(EV$9:EV$497)*100,0)</f>
        <v>13</v>
      </c>
      <c r="OS35" s="115">
        <f>ROUND(EW35/MAX(EW$9:EW$497)*100,0)</f>
        <v>7</v>
      </c>
      <c r="OT35" s="115">
        <f>ROUND(EX35/MAX(EX$9:EX$497)*100,0)</f>
        <v>9</v>
      </c>
      <c r="OU35" s="115">
        <f>ROUND(EY35/MAX(EY$9:EY$497)*100,0)</f>
        <v>8</v>
      </c>
      <c r="OV35" s="115">
        <f>ROUND(EZ35/MAX(EZ$9:EZ$497)*100,0)</f>
        <v>3</v>
      </c>
      <c r="OW35" s="115">
        <f>ROUND(FA35/MAX(FA$9:FA$497)*100,0)</f>
        <v>3</v>
      </c>
      <c r="OX35" s="115">
        <f>ROUND(FB35/MAX(FB$9:FB$497)*100,0)</f>
        <v>4</v>
      </c>
      <c r="OY35" s="116">
        <f>ROUND(FC35/MAX(FC$9:FC$497)*100,0)</f>
        <v>2</v>
      </c>
      <c r="OZ35" s="115">
        <f>ROUND(FD35/MAX(FD$9:FD$497)*100,0)</f>
        <v>10</v>
      </c>
      <c r="PA35" s="117">
        <f>ROUND(FE35/MAX(FE$9:FE$497)*100,0)</f>
        <v>6</v>
      </c>
      <c r="PB35" s="118">
        <f t="shared" si="48"/>
        <v>85</v>
      </c>
      <c r="PC35" s="115">
        <f t="shared" si="49"/>
        <v>67</v>
      </c>
      <c r="PD35" s="115">
        <f t="shared" si="50"/>
        <v>94</v>
      </c>
      <c r="PE35" s="115">
        <f t="shared" si="51"/>
        <v>89</v>
      </c>
      <c r="PF35" s="115">
        <f t="shared" si="52"/>
        <v>87</v>
      </c>
      <c r="PG35" s="119">
        <f t="shared" si="53"/>
        <v>69</v>
      </c>
      <c r="PH35" s="118">
        <f>ROUND(PB35/MAX(PB$9:PB$497)*100,0)</f>
        <v>10</v>
      </c>
      <c r="PI35" s="115">
        <f>ROUND(PC35/MAX(PC$9:PC$497)*100,0)</f>
        <v>8</v>
      </c>
      <c r="PJ35" s="115">
        <f>ROUND(PD35/MAX(PD$9:PD$497)*100,0)</f>
        <v>10</v>
      </c>
      <c r="PK35" s="115">
        <f>ROUND(PE35/MAX(PE$9:PE$497)*100,0)</f>
        <v>9</v>
      </c>
      <c r="PL35" s="115">
        <f>ROUND(PF35/MAX(PF$9:PF$497)*100,0)</f>
        <v>12</v>
      </c>
      <c r="PM35" s="119">
        <f>ROUND(PG35/MAX(PG$9:PG$497)*100,0)</f>
        <v>10</v>
      </c>
      <c r="PN35" s="118">
        <f>RANK(PH35,PH$9:PH$497,0)</f>
        <v>412</v>
      </c>
      <c r="PO35" s="115">
        <f>RANK(PI35,PI$9:PI$497,0)</f>
        <v>421</v>
      </c>
      <c r="PP35" s="115">
        <f>RANK(PJ35,PJ$9:PJ$497,0)</f>
        <v>419</v>
      </c>
      <c r="PQ35" s="115">
        <f>RANK(PK35,PK$9:PK$497,0)</f>
        <v>415</v>
      </c>
      <c r="PR35" s="115">
        <f>RANK(PL35,PL$9:PL$497,0)</f>
        <v>410</v>
      </c>
      <c r="PS35" s="119">
        <f>RANK(PM35,PM$9:PM$497,0)</f>
        <v>415</v>
      </c>
      <c r="PT35" s="120">
        <f>ROUND(FZ35/MAX(FZ$9:FZ$497)*100,0)</f>
        <v>77</v>
      </c>
      <c r="PU35" s="115">
        <f>ROUND(GA35/MAX(GA$9:GA$497)*100,0)</f>
        <v>30</v>
      </c>
      <c r="PV35" s="115">
        <f>ROUND(GB35/MAX(GB$9:GB$497)*100,0)</f>
        <v>47</v>
      </c>
      <c r="PW35" s="115">
        <f>ROUND(GC35/MAX(GC$9:GC$497)*100,0)</f>
        <v>56</v>
      </c>
      <c r="PX35" s="115">
        <f>ROUND(GD35/MAX(GD$9:GD$497)*100,0)</f>
        <v>13</v>
      </c>
      <c r="PY35" s="115">
        <f>ROUND(GE35/MAX(GE$9:GE$497)*100,0)</f>
        <v>11</v>
      </c>
      <c r="PZ35" s="115">
        <f>ROUND(GF35/MAX(GF$9:GF$497)*100,0)</f>
        <v>14</v>
      </c>
      <c r="QA35" s="116">
        <f>ROUND(GG35/MAX(GG$9:GG$497)*100,0)</f>
        <v>10</v>
      </c>
      <c r="QB35" s="115">
        <f>ROUND(GH35/MAX(GH$9:GH$497)*100,0)</f>
        <v>39</v>
      </c>
      <c r="QC35" s="121">
        <f>ROUND(GI35/MAX(GI$9:GI$497)*100,0)</f>
        <v>26</v>
      </c>
      <c r="QD35" s="120">
        <f>ROUND(AVERAGEIF($ES$9:$ES$497,$ES35,PT$9:PT$497),0)</f>
        <v>62</v>
      </c>
      <c r="QE35" s="120">
        <f>ROUND(AVERAGEIF($ES$9:$ES$497,$ES35,PU$9:PU$497),0)</f>
        <v>26</v>
      </c>
      <c r="QF35" s="120">
        <f>ROUND(AVERAGEIF($ES$9:$ES$497,$ES35,PV$9:PV$497),0)</f>
        <v>48</v>
      </c>
      <c r="QG35" s="120">
        <f>ROUND(AVERAGEIF($ES$9:$ES$497,$ES35,PW$9:PW$497),0)</f>
        <v>58</v>
      </c>
      <c r="QH35" s="120">
        <f>ROUND(AVERAGEIF($ES$9:$ES$497,$ES35,PX$9:PX$497),0)</f>
        <v>15</v>
      </c>
      <c r="QI35" s="120">
        <f>ROUND(AVERAGEIF($ES$9:$ES$497,$ES35,PY$9:PY$497),0)</f>
        <v>14</v>
      </c>
      <c r="QJ35" s="120">
        <f>ROUND(AVERAGEIF($ES$9:$ES$497,$ES35,PZ$9:PZ$497),0)</f>
        <v>14</v>
      </c>
      <c r="QK35" s="120">
        <f>ROUND(AVERAGEIF($ES$9:$ES$497,$ES35,QA$9:QA$497),0)</f>
        <v>15</v>
      </c>
      <c r="QL35" s="120">
        <f>ROUND(AVERAGEIF($ES$9:$ES$497,$ES35,QB$9:QB$497),0)</f>
        <v>41</v>
      </c>
      <c r="QM35" s="120">
        <f>ROUND(AVERAGEIF($ES$9:$ES$497,$ES35,QC$9:QC$497),0)</f>
        <v>30</v>
      </c>
      <c r="QN35" s="114">
        <f t="shared" si="69"/>
        <v>496</v>
      </c>
      <c r="QO35" s="115">
        <f t="shared" si="70"/>
        <v>360</v>
      </c>
      <c r="QP35" s="115">
        <f t="shared" si="71"/>
        <v>548</v>
      </c>
      <c r="QQ35" s="115">
        <f t="shared" si="72"/>
        <v>526</v>
      </c>
      <c r="QR35" s="115">
        <f t="shared" si="73"/>
        <v>628</v>
      </c>
      <c r="QS35" s="119">
        <f t="shared" si="74"/>
        <v>384</v>
      </c>
      <c r="QT35" s="114">
        <f>ROUND((QN35-MIN(QN$9:QN$497))/(MAX(QN$9:QN$497)-MIN(QN$9:QN$497))*100,0)</f>
        <v>42</v>
      </c>
      <c r="QU35" s="115">
        <f>ROUND((QO35-MIN(QO$9:QO$497))/(MAX(QO$9:QO$497)-MIN(QO$9:QO$497))*100,0)</f>
        <v>22</v>
      </c>
      <c r="QV35" s="115">
        <f>ROUND((QP35-MIN(QP$9:QP$497))/(MAX(QP$9:QP$497)-MIN(QP$9:QP$497))*100,0)</f>
        <v>29</v>
      </c>
      <c r="QW35" s="115">
        <f>ROUND((QQ35-MIN(QQ$9:QQ$497))/(MAX(QQ$9:QQ$497)-MIN(QQ$9:QQ$497))*100,0)</f>
        <v>30</v>
      </c>
      <c r="QX35" s="115">
        <f>ROUND((QR35-MIN(QR$9:QR$497))/(MAX(QR$9:QR$497)-MIN(QR$9:QR$497))*100,0)</f>
        <v>67</v>
      </c>
      <c r="QY35" s="115">
        <f>ROUND((QS35-MIN(QS$9:QS$497))/(MAX(QS$9:QS$497)-MIN(QS$9:QS$497))*100,0)</f>
        <v>42</v>
      </c>
      <c r="QZ35" s="114">
        <f>RANK(QN35,QN$9:QN$497,0)</f>
        <v>180</v>
      </c>
      <c r="RA35" s="115">
        <f>RANK(QO35,QO$9:QO$497,0)</f>
        <v>253</v>
      </c>
      <c r="RB35" s="115">
        <f>RANK(QP35,QP$9:QP$497,0)</f>
        <v>231</v>
      </c>
      <c r="RC35" s="115">
        <f>RANK(QQ35,QQ$9:QQ$497,0)</f>
        <v>280</v>
      </c>
      <c r="RD35" s="115">
        <f>RANK(QR35,QR$9:QR$497,0)</f>
        <v>80</v>
      </c>
      <c r="RE35" s="115">
        <f>RANK(QS35,QS$9:QS$497,0)</f>
        <v>180</v>
      </c>
      <c r="RF35" s="122"/>
      <c r="RG35" s="115">
        <f>($RH$3*(IH35+IJ35)*100*100/MAX(EX$9:EX$497)*$RO$3) +($RH$3*(II35+IJ35)*100*100/MAX(EX$9:EX$497)*$RO$4) + ($RH$3*IK35*100*100/MAX(EX$9:EX$497)*0.098)</f>
        <v>10.470833333333333</v>
      </c>
      <c r="RH35" s="115">
        <f>($RH$4*IL35*100*100/MAX(EZ$9:EZ$497))*$RQ$3</f>
        <v>0</v>
      </c>
      <c r="RI35" s="115">
        <f>($RH$3*IM35*100*100/MAX(EY$9:EY$497))*$RQ$4</f>
        <v>0</v>
      </c>
      <c r="RJ35" s="115">
        <f>($RH$3*IN35*100*100/MAX(EX$9:EX$497))</f>
        <v>0</v>
      </c>
      <c r="RK35" s="115">
        <f>($RH$4*IO35*100*100/MAX(EZ$9:EZ$497))*$RQ$3</f>
        <v>0</v>
      </c>
      <c r="RL35" s="115">
        <f>(($RL$4*IP35*100*((100/MAX(EX$9:EX$497)+100/MAX(EZ$9:EZ$497))/2))+($RL$4*IQ35*100*((100/MAX(EX$9:EX$497)+100/MAX(EZ$9:EZ$497))/2))+($RL$4*IR35*100*((100/MAX(EX$9:EX$497)+100/MAX(EZ$9:EZ$497))/2))+($RL$4*IS35*100*((100/MAX(EX$9:EX$497)+100/MAX(EZ$9:EZ$497))/2))+($RL$4*IT35*100*((100/MAX(EX$9:EX$497)+100/MAX(EZ$9:EZ$497))/2))+($RL$4*IU35*100*((100/MAX(EX$9:EX$497)+100/MAX(EZ$9:EZ$497))/2))+($RL$4*IV35*100*((100/MAX(EX$9:EX$497)+100/MAX(EZ$9:EZ$497))/2))+($RL$4*IW35*100*((100/MAX(EX$9:EX$497)+100/MAX(EZ$9:EZ$497))/2)))*$RS$3</f>
        <v>0</v>
      </c>
      <c r="RM35" s="115">
        <f>(($RH$3*IX35*100*100/MAX(EX$9:EX$497))+($RH$3*IY35*100*100/MAX(EX$9:EX$497))+($RH$3*IZ35*100*100/MAX(EX$9:EX$497))+($RH$3*JA35*100*100/MAX(EX$9:EX$497))+($RH$3*JB35*100*100/MAX(EX$9:EX$497))+($RH$3*JC35*100*100/MAX(EX$9:EX$497))+($RH$3*JD35*100*100/MAX(EX$9:EX$497))+($RH$3*JE35*100*100/MAX(EX$9:EX$497)))*$RS$4</f>
        <v>0</v>
      </c>
      <c r="RN35" s="115">
        <f>(($RH$4*JF35*100*100/MAX(EZ$9:EZ$497)) + ($RH$4*JG35*100*100/MAX(EZ$9:EZ$497)) + ($RH$4*JH35*100*100/MAX(EZ$9:EZ$497)) + ($RH$4*JI35*100*100/MAX(EZ$9:EZ$497)) + ($RH$4*JJ35*100*100/MAX(EZ$9:EZ$497)) + ($RH$4*JK35*100*100/MAX(EZ$9:EZ$497)) + ($RH$4*JL35*100*100/MAX(EZ$9:EZ$497)) + ($RH$4*JM35*100*100/MAX(EZ$9:EZ$497)))*$RU$3</f>
        <v>0</v>
      </c>
      <c r="RO35" s="115">
        <f>(($RL$4*JN35*100*((100/MAX(EX$9:EX$497)+100/MAX(EZ$9:EZ$497))/2))+($RL$4*JO35*100*((100/MAX(EX$9:EX$497)+100/MAX(EZ$9:EZ$497))/2))+($RL$4*JP35*100*((100/MAX(EX$9:EX$497)+100/MAX(EZ$9:EZ$497))/2))+($RL$4*JQ35*100*((100/MAX(EX$9:EX$497)+100/MAX(EZ$9:EZ$497))/2))+($RL$4*JR35*100*((100/MAX(EX$9:EX$497)+100/MAX(EZ$9:EZ$497))/2))+($RL$4*JS35*100*((100/MAX(EX$9:EX$497)+100/MAX(EZ$9:EZ$497))/2))+($RL$4*JT35*100*((100/MAX(EX$9:EX$497)+100/MAX(EZ$9:EZ$497))/2))+($RL$4*JU35*100*((100/MAX(EX$9:EX$497)+100/MAX(EZ$9:EZ$497))/2))+($RL$4*JV35*100*((100/MAX(EX$9:EX$497)+100/MAX(EZ$9:EZ$497))/2))+($RL$4*JW35*100*((100/MAX(EX$9:EX$497)+100/MAX(EZ$9:EZ$497))/2))+($RL$4*JX35*100*((100/MAX(EX$9:EX$497)+100/MAX(EZ$9:EZ$497))/2))+($RL$4*JY35*100*((100/MAX(EX$9:EX$497)+100/MAX(EZ$9:EZ$497))/2))+($RL$4*JZ35*100*((100/MAX(EX$9:EX$497)+100/MAX(EZ$9:EZ$497))/2)))*$RW$3/2</f>
        <v>0</v>
      </c>
      <c r="RP35" s="119">
        <f>($RJ$3*KA35*100*100/MAX(FA$9:FA$497)) + ($RJ$3*KB35*100*100/MAX(FA$9:FA$497)/2) + ($RJ$3*KC35*100*100/MAX(FA$9:FA$497)/2) + ($RJ$3*KD35*100*100/MAX(FA$9:FA$497)/4) + ($RJ$3*KE35*100*100/MAX(FA$9:FA$497)/4)</f>
        <v>0</v>
      </c>
      <c r="RQ35" s="118">
        <f>($RL$4*KF35*100*((100/MAX(EX$9:EX$497)+100/MAX(EZ$9:EZ$497)))) * ($RO$3/2) + (($RL$4*KG35*100*((100/MAX(EX$9:EX$497)+100/MAX(EZ$9:EZ$497))))+($RL$4*KH35*100*((100/MAX(EX$9:EX$497)+100/MAX(EZ$9:EZ$497))))+($RL$4*KI35*100*((100/MAX(EX$9:EX$497)+100/MAX(EZ$9:EZ$497))))+($RL$4*KJ35*100*((100/MAX(EX$9:EX$497)+100/MAX(EZ$9:EZ$497))))+($RL$4*KK35*100*((100/MAX(EX$9:EX$497)+100/MAX(EZ$9:EZ$497))))+($RL$4*KL35*100*((100/MAX(EX$9:EX$497)+100/MAX(EZ$9:EZ$497))))+($RL$4*KM35*100*((100/MAX(EX$9:EX$497)+100/MAX(EZ$9:EZ$497))))+($RL$4*KN35*100*((100/MAX(EX$9:EX$497)+100/MAX(EZ$9:EZ$497))))+($RL$4*KO35*100*((100/MAX(EX$9:EX$497)+100/MAX(EZ$9:EZ$497))))+($RL$4*KP35*100*((100/MAX(EX$9:EX$497)+100/MAX(EZ$9:EZ$497))))+($RL$4*KQ35*100*((100/MAX(EX$9:EX$497)+100/MAX(EZ$9:EZ$497))))+($RL$4*KR35*100*((100/MAX(EX$9:EX$497)+100/MAX(EZ$9:EZ$497))))+($RL$4*KS35*100*((100/MAX(EX$9:EX$497)+100/MAX(EZ$9:EZ$497))))+($RL$4*KV35*100*((100/MAX(EX$9:EX$497)+100/MAX(EZ$9:EZ$497))))) * (($RO$3+$RO$4)/6)</f>
        <v>0</v>
      </c>
      <c r="RR35" s="115">
        <f>(($RL$4*KW35*100*((100/MAX(EX$9:EX$497)+100/MAX(EZ$9:EZ$497))))) * ($RO$3/2) + (($RL$4*KX35*100*((100/MAX(EX$9:EX$497)+100/MAX(EZ$9:EZ$497))))+($RL$4*KY35*100*((100/MAX(EX$9:EX$497)+100/MAX(EZ$9:EZ$497))))+($RL$4*KZ35*100*((100/MAX(EX$9:EX$497)+100/MAX(EZ$9:EZ$497))))+($RL$4*LA35*100*((100/MAX(EX$9:EX$497)+100/MAX(EZ$9:EZ$497))))+($RL$4*LB35*100*((100/MAX(EX$9:EX$497)+100/MAX(EZ$9:EZ$497))))+($RL$4*LC35*100*((100/MAX(EX$9:EX$497)+100/MAX(EZ$9:EZ$497))))) * (($RO$3+$RO$4)/6)</f>
        <v>0</v>
      </c>
      <c r="RS35" s="119">
        <f>(($RL$4*LD35*100*((100/MAX(EX$9:EX$497)+100/MAX(EZ$9:EZ$497))))+($RL$4*LE35*100*((100/MAX(EX$9:EX$497)+100/MAX(EZ$9:EZ$497))))) * (($RO$3+$RO$4)/6)</f>
        <v>0</v>
      </c>
      <c r="RT35" s="118">
        <f>($RJ$4*LH35*100*(100/MAX(EV$9:EV$497)))+($RJ$4*LI35*100*(100/MAX(EV$9:EV$497)))</f>
        <v>0</v>
      </c>
      <c r="RU35" s="119">
        <f>($RJ$4*LJ35*(100/MAX(EV$9:EV$497)))/2 + ($RL$3*LK35*(100/MAX(EW$9:EW$497))) + ($RJ$4*LL35*(100/MAX(EV$9:EV$497)))/4 + ($RL$3*LM35*(100/MAX(EW$9:EW$497)))</f>
        <v>0</v>
      </c>
      <c r="RV35" s="118">
        <f>($RJ$4*LN35*100*100/MAX(EV$9:EV$497)/2)+($RJ$4*LO35*100*100/MAX(EV$9:EV$497)/2)+($RJ$4*LP35*100*100/MAX(EV$9:EV$497))+($RJ$4*LQ35*100*100/MAX(EV$9:EV$497))+($RJ$4*LR35*100*100/MAX(EV$9:EV$497))</f>
        <v>0</v>
      </c>
      <c r="RW35" s="115">
        <f>($RJ$4*LS35*100*100/MAX(EV$9:EV$497)) + (($RJ$4*LT35*100*100/MAX(EV$9:EV$497))+($RJ$4*LU35*100*100/MAX(EV$9:EV$497))+($RJ$4*LV35*100*100/MAX(EV$9:EV$497))+($RJ$4*LW35*100*100/MAX(EV$9:EV$497))+($RJ$4*LX35*100*100/MAX(EV$9:EV$497))+($RJ$4*LY35*100*100/MAX(EV$9:EV$497))+($RJ$4*LZ35*100*100/MAX(EV$9:EV$497))+($RJ$4*MA35*100*100/MAX(EV$9:EV$497)))/2</f>
        <v>0</v>
      </c>
      <c r="RX35" s="119">
        <f>($RJ$4*MB35*100*100/MAX(EV$9:EV$497))+($RJ$4*MC35*100*100/MAX(EV$9:EV$497))+($RJ$4*MD35*100*100/MAX(EV$9:EV$497))+($RJ$4*ME35*100*100/MAX(EV$9:EV$497))+($RJ$4*MF35*100*100/MAX(EV$9:EV$497))+($RJ$4*MG35*100*100/MAX(EV$9:EV$497))+($RJ$4*MH35*100*100/MAX(EV$9:EV$497))+($RJ$4*MI35*100*100/MAX(EV$9:EV$497))+($RJ$4*MJ35*100*100/MAX(EV$9:EV$497))+($RJ$4*MK35*100*100/MAX(EV$9:EV$497))+($RJ$4*ML35*100*100/MAX(EV$9:EV$497))+($RJ$4*MM35*100*100/MAX(EV$9:EV$497))+($RJ$4*MN35*100*100/MAX(EV$9:EV$497))</f>
        <v>0</v>
      </c>
      <c r="RY35" s="118">
        <f>($RJ$4*MQ35*100*100/MAX(EV$9:EV$497))/2 + (($RJ$4*MR35*100*100/MAX(EV$9:EV$497))+($RJ$4*MS35*100*100/MAX(EV$9:EV$497))+($RJ$4*MT35*100*100/MAX(EV$9:EV$497))+($RJ$4*MU35*100*100/MAX(EV$9:EV$497))+($RJ$4*MV35*100*100/MAX(EV$9:EV$497))+($RJ$4*MW35*100*100/MAX(EV$9:EV$497))+($RJ$4*MX35*100*100/MAX(EV$9:EV$497))+($RJ$4*MY35*100*100/MAX(EV$9:EV$497))+($RJ$4*MZ35*100*100/MAX(EV$9:EV$497))+($RJ$4*NA35*100*100/MAX(EV$9:EV$497))+($RJ$4*NB35*100*100/MAX(EV$9:EV$497))+($RJ$4*NC35*100*100/MAX(EV$9:EV$497))+($RJ$4*ND35*100*100/MAX(EV$9:EV$497))+($RJ$4*NG35*100*100/MAX(EV$9:EV$497)))/4</f>
        <v>2.106741573033708</v>
      </c>
      <c r="RZ35" s="115">
        <f>($RJ$4*NH35*100*100/MAX(EV$9:EV$497))/2 + (($RJ$4*NI35*100*100/MAX(EV$9:EV$497))+($RJ$4*NJ35*100*100/MAX(EV$9:EV$497))+($RJ$4*NK35*100*100/MAX(EV$9:EV$497))+($RJ$4*NL35*100*100/MAX(EV$9:EV$497))+($RJ$4*NM35*100*100/MAX(EV$9:EV$497))+($RJ$4*NN35*100*100/MAX(EV$9:EV$497)))/4</f>
        <v>0</v>
      </c>
      <c r="SA35" s="117">
        <f>(($RJ$4*NO35*100*100/MAX(EV$9:EV$497))+($RJ$4*NP35*100*100/MAX(EV$9:EV$497)))/4</f>
        <v>0</v>
      </c>
      <c r="SB35" s="118">
        <f t="shared" si="54"/>
        <v>12.57757490636704</v>
      </c>
      <c r="SC35" s="115">
        <f t="shared" si="55"/>
        <v>10.892181647940074</v>
      </c>
      <c r="SD35" s="115">
        <f t="shared" si="56"/>
        <v>0.526685393258427</v>
      </c>
      <c r="SE35" s="115">
        <f t="shared" si="57"/>
        <v>10.892181647940074</v>
      </c>
      <c r="SF35" s="115">
        <f t="shared" si="58"/>
        <v>0.526685393258427</v>
      </c>
      <c r="SG35" s="115">
        <f t="shared" si="59"/>
        <v>2.106741573033708</v>
      </c>
      <c r="SH35" s="115">
        <f>ROUND(SB35/MAX(SB$9:SB$497)*100,0)</f>
        <v>16</v>
      </c>
      <c r="SI35" s="115">
        <f>ROUND(SC35/MAX(SC$9:SC$497)*100,0)</f>
        <v>17</v>
      </c>
      <c r="SJ35" s="115">
        <f>ROUND(SD35/MAX(SD$9:SD$497)*100,0)</f>
        <v>1</v>
      </c>
      <c r="SK35" s="115">
        <f>ROUND(SE35/MAX(SE$9:SE$497)*100,0)</f>
        <v>8</v>
      </c>
      <c r="SL35" s="115">
        <f>ROUND(SF35/MAX(SF$9:SF$497)*100,0)</f>
        <v>1</v>
      </c>
      <c r="SM35" s="121">
        <f>ROUND(SG35/MAX(SG$9:SG$497)*100,0)</f>
        <v>2</v>
      </c>
      <c r="SN35" s="115">
        <f>ROUND(AVERAGEIF($ES$9:$ES$497,$ES35,SH$9:SH$497),0)</f>
        <v>26</v>
      </c>
      <c r="SO35" s="115">
        <f>ROUND(AVERAGEIF($ES$9:$ES$497,$ES35,SI$9:SI$497),0)</f>
        <v>23</v>
      </c>
      <c r="SP35" s="115">
        <f>ROUND(AVERAGEIF($ES$9:$ES$497,$ES35,SJ$9:SJ$497),0)</f>
        <v>4</v>
      </c>
      <c r="SQ35" s="115">
        <f>ROUND(AVERAGEIF($ES$9:$ES$497,$ES35,SK$9:SK$497),0)</f>
        <v>20</v>
      </c>
      <c r="SR35" s="115">
        <f>ROUND(AVERAGEIF($ES$9:$ES$497,$ES35,SL$9:SL$497),0)</f>
        <v>7</v>
      </c>
      <c r="SS35" s="121">
        <f>ROUND(AVERAGEIF($ES$9:$ES$497,$ES35,SM$9:SM$497),0)</f>
        <v>6</v>
      </c>
      <c r="ST35" s="114">
        <f>RANK(SB35,SB$9:SB$497,0)</f>
        <v>227</v>
      </c>
      <c r="SU35" s="115">
        <f>RANK(SC35,SC$9:SC$497,0)</f>
        <v>163</v>
      </c>
      <c r="SV35" s="115">
        <f>RANK(SD35,SD$9:SD$497,0)</f>
        <v>265</v>
      </c>
      <c r="SW35" s="115">
        <f>RANK(SE35,SE$9:SE$497,0)</f>
        <v>164</v>
      </c>
      <c r="SX35" s="115">
        <f>RANK(SF35,SF$9:SF$497,0)</f>
        <v>253</v>
      </c>
      <c r="SY35" s="115">
        <f>RANK(SG35,SG$9:SG$497,0)</f>
        <v>237</v>
      </c>
      <c r="SZ35" s="115">
        <f>COUNTIFS(SB$9:SB$497,"&gt;"&amp;SB35,$ES$9:$ES$497,$ES35)+1</f>
        <v>56</v>
      </c>
      <c r="TA35" s="115">
        <f>COUNTIFS(SC$9:SC$497,"&gt;"&amp;SC35,$ES$9:$ES$497,$ES35)+1</f>
        <v>50</v>
      </c>
      <c r="TB35" s="115">
        <f>COUNTIFS(SD$9:SD$497,"&gt;"&amp;SD35,$ES$9:$ES$497,$ES35)+1</f>
        <v>59</v>
      </c>
      <c r="TC35" s="115">
        <f>COUNTIFS(SE$9:SE$497,"&gt;"&amp;SE35,$ES$9:$ES$497,$ES35)+1</f>
        <v>50</v>
      </c>
      <c r="TD35" s="115">
        <f>COUNTIFS(SF$9:SF$497,"&gt;"&amp;SF35,$ES$9:$ES$497,$ES35)+1</f>
        <v>59</v>
      </c>
      <c r="TE35" s="117">
        <f>COUNTIFS(SG$9:SG$497,"&gt;"&amp;SG35,$ES$9:$ES$497,$ES35)+1</f>
        <v>57</v>
      </c>
      <c r="TF35" s="118">
        <f t="shared" si="60"/>
        <v>28</v>
      </c>
      <c r="TG35" s="115">
        <f t="shared" si="61"/>
        <v>27</v>
      </c>
      <c r="TH35" s="115">
        <f t="shared" si="62"/>
        <v>9</v>
      </c>
      <c r="TI35" s="115">
        <f t="shared" si="63"/>
        <v>18</v>
      </c>
      <c r="TJ35" s="115">
        <f t="shared" si="64"/>
        <v>10</v>
      </c>
      <c r="TK35" s="115">
        <f t="shared" si="65"/>
        <v>14</v>
      </c>
      <c r="TL35" s="117">
        <f t="shared" si="66"/>
        <v>12</v>
      </c>
      <c r="TM35" s="118">
        <f>ROUND(TF35/MAX(TF$9:TF$497)*100,0)</f>
        <v>16</v>
      </c>
      <c r="TN35" s="115">
        <f>ROUND(TG35/MAX(TG$9:TG$497)*100,0)</f>
        <v>15</v>
      </c>
      <c r="TO35" s="115">
        <f>ROUND(TH35/MAX(TH$9:TH$497)*100,0)</f>
        <v>5</v>
      </c>
      <c r="TP35" s="115">
        <f>ROUND(TI35/MAX(TI$9:TI$497)*100,0)</f>
        <v>10</v>
      </c>
      <c r="TQ35" s="115">
        <f>ROUND(TJ35/MAX(TJ$9:TJ$497)*100,0)</f>
        <v>5</v>
      </c>
      <c r="TR35" s="115">
        <f>ROUND(TK35/MAX(TK$9:TK$497)*100,0)</f>
        <v>7</v>
      </c>
      <c r="TS35" s="119">
        <f>ROUND(TL35/MAX(TL$9:TL$497)*100,0)</f>
        <v>6</v>
      </c>
      <c r="TT35" s="120">
        <f>RANK(TM35,TM$9:TM$497,0)</f>
        <v>370</v>
      </c>
      <c r="TU35" s="115">
        <f>RANK(TN35,TN$9:TN$497,0)</f>
        <v>340</v>
      </c>
      <c r="TV35" s="115">
        <f>RANK(TO35,TO$9:TO$497,0)</f>
        <v>414</v>
      </c>
      <c r="TW35" s="115">
        <f>RANK(TP35,TP$9:TP$497,0)</f>
        <v>389</v>
      </c>
      <c r="TX35" s="115">
        <f>RANK(TQ35,TQ$9:TQ$497,0)</f>
        <v>417</v>
      </c>
      <c r="TY35" s="115">
        <f>RANK(TR35,TR$9:TR$497,0)</f>
        <v>412</v>
      </c>
      <c r="TZ35" s="121">
        <f>RANK(TS35,TS$9:TS$497,0)</f>
        <v>414</v>
      </c>
      <c r="UA35" s="123"/>
      <c r="UB35" s="7" t="s">
        <v>1</v>
      </c>
    </row>
    <row r="36" spans="1:548" x14ac:dyDescent="0.15">
      <c r="A36" s="183">
        <v>28</v>
      </c>
      <c r="B36" s="203" t="s">
        <v>623</v>
      </c>
      <c r="C36" s="63"/>
      <c r="D36" s="63"/>
      <c r="E36" s="64" t="s">
        <v>518</v>
      </c>
      <c r="F36" s="65">
        <v>21</v>
      </c>
      <c r="G36" s="65" t="s">
        <v>558</v>
      </c>
      <c r="H36" s="65"/>
      <c r="I36" s="66" t="s">
        <v>521</v>
      </c>
      <c r="J36" s="67" t="s">
        <v>521</v>
      </c>
      <c r="K36" s="67" t="s">
        <v>521</v>
      </c>
      <c r="L36" s="67" t="s">
        <v>521</v>
      </c>
      <c r="M36" s="67" t="s">
        <v>521</v>
      </c>
      <c r="N36" s="67" t="s">
        <v>521</v>
      </c>
      <c r="O36" s="67" t="s">
        <v>521</v>
      </c>
      <c r="P36" s="67" t="s">
        <v>521</v>
      </c>
      <c r="Q36" s="67" t="s">
        <v>521</v>
      </c>
      <c r="R36" s="68" t="s">
        <v>521</v>
      </c>
      <c r="S36" s="69" t="s">
        <v>521</v>
      </c>
      <c r="T36" s="67" t="s">
        <v>521</v>
      </c>
      <c r="U36" s="67" t="s">
        <v>521</v>
      </c>
      <c r="V36" s="67" t="s">
        <v>520</v>
      </c>
      <c r="W36" s="67" t="s">
        <v>520</v>
      </c>
      <c r="X36" s="67" t="s">
        <v>520</v>
      </c>
      <c r="Y36" s="67" t="s">
        <v>520</v>
      </c>
      <c r="Z36" s="67" t="s">
        <v>521</v>
      </c>
      <c r="AA36" s="67" t="s">
        <v>521</v>
      </c>
      <c r="AB36" s="68" t="s">
        <v>521</v>
      </c>
      <c r="AC36" s="69" t="s">
        <v>521</v>
      </c>
      <c r="AD36" s="67" t="s">
        <v>521</v>
      </c>
      <c r="AE36" s="67" t="s">
        <v>521</v>
      </c>
      <c r="AF36" s="67" t="s">
        <v>521</v>
      </c>
      <c r="AG36" s="67" t="s">
        <v>521</v>
      </c>
      <c r="AH36" s="67" t="s">
        <v>521</v>
      </c>
      <c r="AI36" s="67" t="s">
        <v>521</v>
      </c>
      <c r="AJ36" s="67" t="s">
        <v>521</v>
      </c>
      <c r="AK36" s="67" t="s">
        <v>521</v>
      </c>
      <c r="AL36" s="68" t="s">
        <v>521</v>
      </c>
      <c r="AM36" s="69" t="s">
        <v>521</v>
      </c>
      <c r="AN36" s="67" t="s">
        <v>521</v>
      </c>
      <c r="AO36" s="67" t="s">
        <v>521</v>
      </c>
      <c r="AP36" s="67" t="s">
        <v>521</v>
      </c>
      <c r="AQ36" s="67" t="s">
        <v>521</v>
      </c>
      <c r="AR36" s="67" t="s">
        <v>521</v>
      </c>
      <c r="AS36" s="67" t="s">
        <v>521</v>
      </c>
      <c r="AT36" s="67" t="s">
        <v>521</v>
      </c>
      <c r="AU36" s="67" t="s">
        <v>521</v>
      </c>
      <c r="AV36" s="68" t="s">
        <v>521</v>
      </c>
      <c r="AW36" s="69" t="s">
        <v>521</v>
      </c>
      <c r="AX36" s="67" t="s">
        <v>521</v>
      </c>
      <c r="AY36" s="67" t="s">
        <v>521</v>
      </c>
      <c r="AZ36" s="67" t="s">
        <v>521</v>
      </c>
      <c r="BA36" s="67" t="s">
        <v>521</v>
      </c>
      <c r="BB36" s="67" t="s">
        <v>521</v>
      </c>
      <c r="BC36" s="67" t="s">
        <v>521</v>
      </c>
      <c r="BD36" s="67" t="s">
        <v>521</v>
      </c>
      <c r="BE36" s="67" t="s">
        <v>521</v>
      </c>
      <c r="BF36" s="68" t="s">
        <v>521</v>
      </c>
      <c r="BG36" s="69" t="s">
        <v>521</v>
      </c>
      <c r="BH36" s="67" t="s">
        <v>521</v>
      </c>
      <c r="BI36" s="67" t="s">
        <v>521</v>
      </c>
      <c r="BJ36" s="67" t="s">
        <v>521</v>
      </c>
      <c r="BK36" s="67" t="s">
        <v>521</v>
      </c>
      <c r="BL36" s="67" t="s">
        <v>521</v>
      </c>
      <c r="BM36" s="67" t="s">
        <v>521</v>
      </c>
      <c r="BN36" s="67" t="s">
        <v>521</v>
      </c>
      <c r="BO36" s="67" t="s">
        <v>521</v>
      </c>
      <c r="BP36" s="68" t="s">
        <v>521</v>
      </c>
      <c r="BQ36" s="70" t="s">
        <v>521</v>
      </c>
      <c r="BR36" s="67" t="s">
        <v>521</v>
      </c>
      <c r="BS36" s="67" t="s">
        <v>521</v>
      </c>
      <c r="BT36" s="67" t="s">
        <v>521</v>
      </c>
      <c r="BU36" s="67" t="s">
        <v>521</v>
      </c>
      <c r="BV36" s="67" t="s">
        <v>521</v>
      </c>
      <c r="BW36" s="67" t="s">
        <v>521</v>
      </c>
      <c r="BX36" s="67" t="s">
        <v>521</v>
      </c>
      <c r="BY36" s="67" t="s">
        <v>521</v>
      </c>
      <c r="BZ36" s="68" t="s">
        <v>521</v>
      </c>
      <c r="CA36" s="69" t="s">
        <v>521</v>
      </c>
      <c r="CB36" s="67" t="s">
        <v>521</v>
      </c>
      <c r="CC36" s="67" t="s">
        <v>521</v>
      </c>
      <c r="CD36" s="67" t="s">
        <v>521</v>
      </c>
      <c r="CE36" s="67" t="s">
        <v>521</v>
      </c>
      <c r="CF36" s="67" t="s">
        <v>521</v>
      </c>
      <c r="CG36" s="67" t="s">
        <v>521</v>
      </c>
      <c r="CH36" s="67" t="s">
        <v>521</v>
      </c>
      <c r="CI36" s="67" t="s">
        <v>521</v>
      </c>
      <c r="CJ36" s="68" t="s">
        <v>521</v>
      </c>
      <c r="CK36" s="69" t="s">
        <v>521</v>
      </c>
      <c r="CL36" s="67" t="s">
        <v>521</v>
      </c>
      <c r="CM36" s="67" t="s">
        <v>521</v>
      </c>
      <c r="CN36" s="67" t="s">
        <v>521</v>
      </c>
      <c r="CO36" s="67" t="s">
        <v>521</v>
      </c>
      <c r="CP36" s="67" t="s">
        <v>521</v>
      </c>
      <c r="CQ36" s="67" t="s">
        <v>521</v>
      </c>
      <c r="CR36" s="67" t="s">
        <v>521</v>
      </c>
      <c r="CS36" s="67" t="s">
        <v>521</v>
      </c>
      <c r="CT36" s="68" t="s">
        <v>521</v>
      </c>
      <c r="CU36" s="69" t="s">
        <v>521</v>
      </c>
      <c r="CV36" s="67" t="s">
        <v>521</v>
      </c>
      <c r="CW36" s="67" t="s">
        <v>521</v>
      </c>
      <c r="CX36" s="67" t="s">
        <v>521</v>
      </c>
      <c r="CY36" s="67" t="s">
        <v>521</v>
      </c>
      <c r="CZ36" s="67" t="s">
        <v>521</v>
      </c>
      <c r="DA36" s="67" t="s">
        <v>521</v>
      </c>
      <c r="DB36" s="67" t="s">
        <v>521</v>
      </c>
      <c r="DC36" s="67" t="s">
        <v>521</v>
      </c>
      <c r="DD36" s="68" t="s">
        <v>521</v>
      </c>
      <c r="DE36" s="69" t="s">
        <v>521</v>
      </c>
      <c r="DF36" s="71" t="s">
        <v>521</v>
      </c>
      <c r="DG36" s="67" t="s">
        <v>521</v>
      </c>
      <c r="DH36" s="67" t="s">
        <v>521</v>
      </c>
      <c r="DI36" s="67" t="s">
        <v>521</v>
      </c>
      <c r="DJ36" s="67" t="s">
        <v>521</v>
      </c>
      <c r="DK36" s="67" t="s">
        <v>521</v>
      </c>
      <c r="DL36" s="67" t="s">
        <v>521</v>
      </c>
      <c r="DM36" s="67" t="s">
        <v>521</v>
      </c>
      <c r="DN36" s="68" t="s">
        <v>521</v>
      </c>
      <c r="DO36" s="70" t="s">
        <v>521</v>
      </c>
      <c r="DP36" s="71" t="s">
        <v>521</v>
      </c>
      <c r="DQ36" s="67" t="s">
        <v>521</v>
      </c>
      <c r="DR36" s="67" t="s">
        <v>521</v>
      </c>
      <c r="DS36" s="67" t="s">
        <v>521</v>
      </c>
      <c r="DT36" s="67" t="s">
        <v>521</v>
      </c>
      <c r="DU36" s="67" t="s">
        <v>521</v>
      </c>
      <c r="DV36" s="67" t="s">
        <v>521</v>
      </c>
      <c r="DW36" s="67" t="s">
        <v>521</v>
      </c>
      <c r="DX36" s="72" t="s">
        <v>521</v>
      </c>
      <c r="DY36" s="73" t="s">
        <v>522</v>
      </c>
      <c r="DZ36" s="74">
        <v>2</v>
      </c>
      <c r="EA36" s="74">
        <v>3</v>
      </c>
      <c r="EB36" s="74">
        <v>3</v>
      </c>
      <c r="EC36" s="75">
        <v>4</v>
      </c>
      <c r="ED36" s="76" t="s">
        <v>522</v>
      </c>
      <c r="EE36" s="74">
        <f t="shared" si="16"/>
        <v>2</v>
      </c>
      <c r="EF36" s="74">
        <f t="shared" si="17"/>
        <v>6</v>
      </c>
      <c r="EG36" s="74">
        <f t="shared" si="18"/>
        <v>18</v>
      </c>
      <c r="EH36" s="77">
        <f t="shared" si="19"/>
        <v>72</v>
      </c>
      <c r="EI36" s="73">
        <v>250</v>
      </c>
      <c r="EJ36" s="74">
        <v>380</v>
      </c>
      <c r="EK36" s="74">
        <v>750</v>
      </c>
      <c r="EL36" s="74">
        <v>1250</v>
      </c>
      <c r="EM36" s="75">
        <v>3750</v>
      </c>
      <c r="EN36" s="78">
        <v>1</v>
      </c>
      <c r="EO36" s="79">
        <f t="shared" si="20"/>
        <v>0.76</v>
      </c>
      <c r="EP36" s="79">
        <f t="shared" si="21"/>
        <v>0.5</v>
      </c>
      <c r="EQ36" s="79">
        <f t="shared" si="22"/>
        <v>0.27777777777777779</v>
      </c>
      <c r="ER36" s="80">
        <f t="shared" si="23"/>
        <v>0.20833333333333334</v>
      </c>
      <c r="ES36" s="128" t="s">
        <v>564</v>
      </c>
      <c r="ET36" s="82" t="s">
        <v>626</v>
      </c>
      <c r="EU36" s="83">
        <v>4</v>
      </c>
      <c r="EV36" s="73">
        <v>28</v>
      </c>
      <c r="EW36" s="74">
        <v>20</v>
      </c>
      <c r="EX36" s="74">
        <v>9</v>
      </c>
      <c r="EY36" s="74">
        <v>9</v>
      </c>
      <c r="EZ36" s="74">
        <v>7</v>
      </c>
      <c r="FA36" s="74">
        <v>8</v>
      </c>
      <c r="FB36" s="74">
        <v>30</v>
      </c>
      <c r="FC36" s="74">
        <v>15</v>
      </c>
      <c r="FD36" s="74">
        <f t="shared" si="24"/>
        <v>16</v>
      </c>
      <c r="FE36" s="84">
        <f t="shared" si="25"/>
        <v>24</v>
      </c>
      <c r="FF36" s="73">
        <f>RANK(EV36,$EV$9:$EV$497,0)</f>
        <v>373</v>
      </c>
      <c r="FG36" s="74">
        <f>RANK(EW36,$EW$9:$EW$497,0)</f>
        <v>350</v>
      </c>
      <c r="FH36" s="74">
        <f>RANK(EX36,$EX$9:$EX$497,0)</f>
        <v>400</v>
      </c>
      <c r="FI36" s="74">
        <f>RANK(EY36,$EY$9:$EY$497,0)</f>
        <v>397</v>
      </c>
      <c r="FJ36" s="74">
        <f>RANK(EZ36,$EZ$9:$EZ$497,0)</f>
        <v>379</v>
      </c>
      <c r="FK36" s="74">
        <f>RANK(FA36,$FA$9:$FA$497,0)</f>
        <v>340</v>
      </c>
      <c r="FL36" s="74">
        <f>RANK(FB36,$FB$9:$FB$497,0)</f>
        <v>262</v>
      </c>
      <c r="FM36" s="74">
        <f>RANK(FC36,$FC$9:$FC$497,0)</f>
        <v>354</v>
      </c>
      <c r="FN36" s="74">
        <f>RANK(FD36,$FD$9:$FD$497,0)</f>
        <v>411</v>
      </c>
      <c r="FO36" s="84">
        <f>RANK(FE36,$FE$9:$FE$497,0)</f>
        <v>391</v>
      </c>
      <c r="FP36" s="73">
        <f>COUNTIFS($EV$9:$EV$497,"&gt;"&amp;EV36,$ES$9:$ES$497,ES36)+1</f>
        <v>83</v>
      </c>
      <c r="FQ36" s="74">
        <f>COUNTIFS($EW$9:$EW$497,"&gt;"&amp;EW36,$ES$9:$ES$497,ES36)+1</f>
        <v>86</v>
      </c>
      <c r="FR36" s="74">
        <f>COUNTIFS($EX$9:$EX$497,"&gt;"&amp;EX36,$ES$9:$ES$497,ES36)+1</f>
        <v>92</v>
      </c>
      <c r="FS36" s="74">
        <f>COUNTIFS($EY$9:$EY$497,"&gt;"&amp;EY36,$ES$9:$ES$497,ES36)+1</f>
        <v>91</v>
      </c>
      <c r="FT36" s="74">
        <f>COUNTIFS($EZ$9:$EZ$497,"&gt;"&amp;EZ36,$ES$9:$ES$497,ES36)+1</f>
        <v>91</v>
      </c>
      <c r="FU36" s="74">
        <f>COUNTIFS($FA$9:$FA$497,"&gt;"&amp;FA36,$ES$9:$ES$497,ES36)+1</f>
        <v>90</v>
      </c>
      <c r="FV36" s="74">
        <f>COUNTIFS($FB$9:$FB$497,"&gt;"&amp;FB36,$ES$9:$ES$497,ES36)+1</f>
        <v>85</v>
      </c>
      <c r="FW36" s="74">
        <f>COUNTIFS($FC$9:$FC$497,"&gt;"&amp;FC36,$ES$9:$ES$497,ES36)+1</f>
        <v>89</v>
      </c>
      <c r="FX36" s="74">
        <f>COUNTIFS($FD$9:$FD$497,"&gt;"&amp;FD36,$ES$9:$ES$497,ES36)+1</f>
        <v>92</v>
      </c>
      <c r="FY36" s="84">
        <f>COUNTIFS($FE$9:$FE$497,"&gt;"&amp;FE36,$ES$9:$ES$497,ES36)+1</f>
        <v>91</v>
      </c>
      <c r="FZ36" s="85">
        <f t="shared" si="26"/>
        <v>1.33</v>
      </c>
      <c r="GA36" s="86">
        <f t="shared" si="27"/>
        <v>0.95</v>
      </c>
      <c r="GB36" s="86">
        <f t="shared" si="28"/>
        <v>0.43</v>
      </c>
      <c r="GC36" s="86">
        <f t="shared" si="29"/>
        <v>0.43</v>
      </c>
      <c r="GD36" s="86">
        <f t="shared" si="30"/>
        <v>0.33</v>
      </c>
      <c r="GE36" s="86">
        <f t="shared" si="31"/>
        <v>0.38</v>
      </c>
      <c r="GF36" s="86">
        <f t="shared" si="32"/>
        <v>1.43</v>
      </c>
      <c r="GG36" s="86">
        <f t="shared" si="33"/>
        <v>0.71</v>
      </c>
      <c r="GH36" s="86">
        <f t="shared" si="34"/>
        <v>0.76</v>
      </c>
      <c r="GI36" s="87">
        <f t="shared" si="35"/>
        <v>1.1399999999999999</v>
      </c>
      <c r="GJ36" s="85">
        <f>ROUND(((FZ36-AVERAGE(FZ$9:FZ$497))/STDEVP(FZ$9:FZ$497)*10+50),2)</f>
        <v>64.14</v>
      </c>
      <c r="GK36" s="86">
        <f>ROUND(((GA36-AVERAGE(GA$9:GA$497))/STDEVP(GA$9:GA$497)*10+50),2)</f>
        <v>57.76</v>
      </c>
      <c r="GL36" s="86">
        <f>ROUND(((GB36-AVERAGE(GB$9:GB$497))/STDEVP(GB$9:GB$497)*10+50),2)</f>
        <v>44.26</v>
      </c>
      <c r="GM36" s="86">
        <f>ROUND(((GC36-AVERAGE(GC$9:GC$497))/STDEVP(GC$9:GC$497)*10+50),2)</f>
        <v>45.18</v>
      </c>
      <c r="GN36" s="86">
        <f>ROUND(((GD36-AVERAGE(GD$9:GD$497))/STDEVP(GD$9:GD$497)*10+50),2)</f>
        <v>47.87</v>
      </c>
      <c r="GO36" s="86">
        <f>ROUND(((GE36-AVERAGE(GE$9:GE$497))/STDEVP(GE$9:GE$497)*10+50),2)</f>
        <v>51.15</v>
      </c>
      <c r="GP36" s="86">
        <f>ROUND(((GF36-AVERAGE(GF$9:GF$497))/STDEVP(GF$9:GF$497)*10+50),2)</f>
        <v>75.040000000000006</v>
      </c>
      <c r="GQ36" s="86">
        <f>ROUND(((GG36-AVERAGE(GG$9:GG$497))/STDEVP(GG$9:GG$497)*10+50),2)</f>
        <v>52.47</v>
      </c>
      <c r="GR36" s="86">
        <f>ROUND(((GH36-AVERAGE(GH$9:GH$497))/STDEVP(GH$9:GH$497)*10+50),2)</f>
        <v>42.17</v>
      </c>
      <c r="GS36" s="87">
        <f>ROUND(((GI36-AVERAGE(GI$9:GI$497))/STDEVP(GI$9:GI$497)*10+50),2)</f>
        <v>48.45</v>
      </c>
      <c r="GT36" s="73">
        <f>RANK(GJ36,$GJ$9:$GJ$497,0)</f>
        <v>37</v>
      </c>
      <c r="GU36" s="74">
        <f>RANK(GK36,$GK$9:$GK$497,0)</f>
        <v>97</v>
      </c>
      <c r="GV36" s="74">
        <f>RANK(GL36,$GL$9:$GL$497,0)</f>
        <v>304</v>
      </c>
      <c r="GW36" s="74">
        <f>RANK(GM36,$GM$9:$GM$497,0)</f>
        <v>295</v>
      </c>
      <c r="GX36" s="74">
        <f>RANK(GN36,$GN$9:$GN$497,0)</f>
        <v>167</v>
      </c>
      <c r="GY36" s="74">
        <f>RANK(GO36,$GO$9:$GO$497,0)</f>
        <v>109</v>
      </c>
      <c r="GZ36" s="74">
        <f>RANK(GP36,$GP$9:$GP$497,0)</f>
        <v>8</v>
      </c>
      <c r="HA36" s="74">
        <f>RANK(GQ36,$GQ$9:$GQ$497,0)</f>
        <v>168</v>
      </c>
      <c r="HB36" s="74">
        <f>RANK(GR36,$GR$9:$GR$497,0)</f>
        <v>340</v>
      </c>
      <c r="HC36" s="84">
        <f>RANK(GS36,$GS$9:$GS$497,0)</f>
        <v>220</v>
      </c>
      <c r="HD36" s="85">
        <f>ROUND(AVERAGEIF($ES$9:$ES$497,$ES36,$FZ$9:$FZ$497),2)</f>
        <v>0.92</v>
      </c>
      <c r="HE36" s="86">
        <f>ROUND(AVERAGEIF($ES$9:$ES$497,$ES36,$GA$9:$GA$497),2)</f>
        <v>0.65</v>
      </c>
      <c r="HF36" s="86">
        <f>ROUND(AVERAGEIF($ES$9:$ES$497,$ES36,$GB$9:$GB$497),2)</f>
        <v>0.69</v>
      </c>
      <c r="HG36" s="86">
        <f>ROUND(AVERAGEIF($ES$9:$ES$497,$ES36,$GC$9:$GC$497),2)</f>
        <v>0.54</v>
      </c>
      <c r="HH36" s="86">
        <f>ROUND(AVERAGEIF($ES$9:$ES$497,$ES36,$GD$9:$GD$497),2)</f>
        <v>0.32</v>
      </c>
      <c r="HI36" s="86">
        <f>ROUND(AVERAGEIF($ES$9:$ES$497,$ES36,$GE$9:$GE$497),2)</f>
        <v>0.33</v>
      </c>
      <c r="HJ36" s="86">
        <f>ROUND(AVERAGEIF($ES$9:$ES$497,$ES36,$GF$9:$GF$497),2)</f>
        <v>0.98</v>
      </c>
      <c r="HK36" s="86">
        <f>ROUND(AVERAGEIF($ES$9:$ES$497,$ES36,$GG$9:$GG$497),2)</f>
        <v>0.86</v>
      </c>
      <c r="HL36" s="86">
        <f>ROUND(AVERAGEIF($ES$9:$ES$497,$ES36,$GH$9:$GH$497),2)</f>
        <v>1.01</v>
      </c>
      <c r="HM36" s="87">
        <f>ROUND(AVERAGEIF($ES$9:$ES$497,$ES36,$GI$9:$GI$497),2)</f>
        <v>1.55</v>
      </c>
      <c r="HN36" s="88">
        <f t="shared" si="36"/>
        <v>0.41000000000000003</v>
      </c>
      <c r="HO36" s="89">
        <f t="shared" si="37"/>
        <v>0.29999999999999993</v>
      </c>
      <c r="HP36" s="89">
        <f t="shared" si="38"/>
        <v>-0.25999999999999995</v>
      </c>
      <c r="HQ36" s="89">
        <f t="shared" si="39"/>
        <v>-0.11000000000000004</v>
      </c>
      <c r="HR36" s="89">
        <f t="shared" si="40"/>
        <v>1.0000000000000009E-2</v>
      </c>
      <c r="HS36" s="89">
        <f t="shared" si="41"/>
        <v>4.9999999999999989E-2</v>
      </c>
      <c r="HT36" s="89">
        <f t="shared" si="42"/>
        <v>0.44999999999999996</v>
      </c>
      <c r="HU36" s="89">
        <f t="shared" si="43"/>
        <v>-0.15000000000000002</v>
      </c>
      <c r="HV36" s="89">
        <f t="shared" si="44"/>
        <v>-0.25</v>
      </c>
      <c r="HW36" s="90">
        <f t="shared" si="45"/>
        <v>-0.41000000000000014</v>
      </c>
      <c r="HX36" s="73">
        <f>COUNTIFS($FZ$9:$FZ$497,"&gt;"&amp;FZ36,$ES$9:$ES$497,$ES36)+1</f>
        <v>3</v>
      </c>
      <c r="HY36" s="74">
        <f>COUNTIFS($GA$9:$GA$497,"&gt;"&amp;GA36,$ES$9:$ES$497,$ES36)+1</f>
        <v>7</v>
      </c>
      <c r="HZ36" s="74">
        <f>COUNTIFS($GB$9:$GB$497,"&gt;"&amp;GB36,$ES$9:$ES$497,$ES36)+1</f>
        <v>90</v>
      </c>
      <c r="IA36" s="74">
        <f>COUNTIFS($GC$9:$GC$497,"&gt;"&amp;GC36,$ES$9:$ES$497,$ES36)+1</f>
        <v>73</v>
      </c>
      <c r="IB36" s="74">
        <f>COUNTIFS($GD$9:$GD$497,"&gt;"&amp;GD36,$ES$9:$ES$497,$ES36)+1</f>
        <v>24</v>
      </c>
      <c r="IC36" s="74">
        <f>COUNTIFS($GE$9:$GE$497,"&gt;"&amp;GE36,$ES$9:$ES$497,$ES36)+1</f>
        <v>21</v>
      </c>
      <c r="ID36" s="74">
        <f>COUNTIFS($GF$9:$GF$497,"&gt;"&amp;GF36,$ES$9:$ES$497,$ES36)+1</f>
        <v>7</v>
      </c>
      <c r="IE36" s="74">
        <f>COUNTIFS($GG$9:$GG$497,"&gt;"&amp;GG36,$ES$9:$ES$497,$ES36)+1</f>
        <v>69</v>
      </c>
      <c r="IF36" s="74">
        <f>COUNTIFS($GH$9:$GH$497,"&gt;"&amp;GH36,$ES$9:$ES$497,$ES36)+1</f>
        <v>85</v>
      </c>
      <c r="IG36" s="84">
        <f>COUNTIFS($GI$9:$GI$497,"&gt;"&amp;GI36,$ES$9:$ES$497,$ES36)+1</f>
        <v>88</v>
      </c>
      <c r="IH36" s="91"/>
      <c r="II36" s="79"/>
      <c r="IJ36" s="79"/>
      <c r="IK36" s="79"/>
      <c r="IL36" s="79"/>
      <c r="IM36" s="92"/>
      <c r="IN36" s="93"/>
      <c r="IO36" s="94"/>
      <c r="IP36" s="95"/>
      <c r="IQ36" s="79"/>
      <c r="IR36" s="79"/>
      <c r="IS36" s="79"/>
      <c r="IT36" s="79"/>
      <c r="IU36" s="79"/>
      <c r="IV36" s="79"/>
      <c r="IW36" s="96"/>
      <c r="IX36" s="93"/>
      <c r="IY36" s="79"/>
      <c r="IZ36" s="79"/>
      <c r="JA36" s="79"/>
      <c r="JB36" s="79"/>
      <c r="JC36" s="79"/>
      <c r="JD36" s="79"/>
      <c r="JE36" s="97"/>
      <c r="JF36" s="95"/>
      <c r="JG36" s="79"/>
      <c r="JH36" s="79"/>
      <c r="JI36" s="79"/>
      <c r="JJ36" s="79"/>
      <c r="JK36" s="79"/>
      <c r="JL36" s="79"/>
      <c r="JM36" s="96"/>
      <c r="JN36" s="93"/>
      <c r="JO36" s="79"/>
      <c r="JP36" s="79"/>
      <c r="JQ36" s="79"/>
      <c r="JR36" s="79"/>
      <c r="JS36" s="79"/>
      <c r="JT36" s="79"/>
      <c r="JU36" s="79"/>
      <c r="JV36" s="79"/>
      <c r="JW36" s="79"/>
      <c r="JX36" s="79"/>
      <c r="JY36" s="79"/>
      <c r="JZ36" s="97"/>
      <c r="KA36" s="93"/>
      <c r="KB36" s="79"/>
      <c r="KC36" s="79"/>
      <c r="KD36" s="79"/>
      <c r="KE36" s="97"/>
      <c r="KF36" s="95"/>
      <c r="KG36" s="79"/>
      <c r="KH36" s="79"/>
      <c r="KI36" s="79"/>
      <c r="KJ36" s="79"/>
      <c r="KK36" s="98"/>
      <c r="KL36" s="79"/>
      <c r="KM36" s="79"/>
      <c r="KN36" s="79"/>
      <c r="KO36" s="79"/>
      <c r="KP36" s="79"/>
      <c r="KQ36" s="79"/>
      <c r="KR36" s="79"/>
      <c r="KS36" s="96"/>
      <c r="KT36" s="96"/>
      <c r="KU36" s="96"/>
      <c r="KV36" s="96"/>
      <c r="KW36" s="93"/>
      <c r="KX36" s="79"/>
      <c r="KY36" s="79"/>
      <c r="KZ36" s="79"/>
      <c r="LA36" s="79"/>
      <c r="LB36" s="79"/>
      <c r="LC36" s="96"/>
      <c r="LD36" s="93"/>
      <c r="LE36" s="94"/>
      <c r="LF36" s="99"/>
      <c r="LG36" s="75"/>
      <c r="LH36" s="93"/>
      <c r="LI36" s="79"/>
      <c r="LJ36" s="74"/>
      <c r="LK36" s="74"/>
      <c r="LL36" s="74"/>
      <c r="LM36" s="100"/>
      <c r="LN36" s="95"/>
      <c r="LO36" s="79"/>
      <c r="LP36" s="79"/>
      <c r="LQ36" s="79"/>
      <c r="LR36" s="96"/>
      <c r="LS36" s="93"/>
      <c r="LT36" s="79"/>
      <c r="LU36" s="79"/>
      <c r="LV36" s="79"/>
      <c r="LW36" s="79"/>
      <c r="LX36" s="79"/>
      <c r="LY36" s="79"/>
      <c r="LZ36" s="79"/>
      <c r="MA36" s="97"/>
      <c r="MB36" s="95"/>
      <c r="MC36" s="79"/>
      <c r="MD36" s="79"/>
      <c r="ME36" s="79"/>
      <c r="MF36" s="79"/>
      <c r="MG36" s="79"/>
      <c r="MH36" s="79"/>
      <c r="MI36" s="79"/>
      <c r="MJ36" s="79"/>
      <c r="MK36" s="79"/>
      <c r="ML36" s="79"/>
      <c r="MM36" s="79"/>
      <c r="MN36" s="98"/>
      <c r="MO36" s="98"/>
      <c r="MP36" s="96"/>
      <c r="MQ36" s="93"/>
      <c r="MR36" s="79"/>
      <c r="MS36" s="79"/>
      <c r="MT36" s="79">
        <v>0.05</v>
      </c>
      <c r="MU36" s="79"/>
      <c r="MV36" s="98"/>
      <c r="MW36" s="79"/>
      <c r="MX36" s="79"/>
      <c r="MY36" s="79"/>
      <c r="MZ36" s="79"/>
      <c r="NA36" s="79"/>
      <c r="NB36" s="79"/>
      <c r="NC36" s="79"/>
      <c r="ND36" s="96"/>
      <c r="NE36" s="96"/>
      <c r="NF36" s="96"/>
      <c r="NG36" s="96"/>
      <c r="NH36" s="93"/>
      <c r="NI36" s="79"/>
      <c r="NJ36" s="79"/>
      <c r="NK36" s="79"/>
      <c r="NL36" s="79"/>
      <c r="NM36" s="79"/>
      <c r="NN36" s="94"/>
      <c r="NO36" s="93"/>
      <c r="NP36" s="80"/>
      <c r="NQ36" s="124" t="s">
        <v>621</v>
      </c>
      <c r="NR36" s="102" t="s">
        <v>627</v>
      </c>
      <c r="NS36" s="102"/>
      <c r="NT36" s="102"/>
      <c r="NU36" s="102"/>
      <c r="NV36" s="104">
        <v>43720</v>
      </c>
      <c r="NW36" s="102" t="s">
        <v>525</v>
      </c>
      <c r="NX36" s="105" t="s">
        <v>628</v>
      </c>
      <c r="NY36" s="106" t="s">
        <v>629</v>
      </c>
      <c r="NZ36" s="105" t="s">
        <v>628</v>
      </c>
      <c r="OA36" s="107"/>
      <c r="OB36" s="107"/>
      <c r="OC36" s="107"/>
      <c r="OD36" s="108">
        <f t="shared" si="46"/>
        <v>72</v>
      </c>
      <c r="OE36" s="109">
        <v>5</v>
      </c>
      <c r="OF36" s="110">
        <f t="shared" si="47"/>
        <v>250</v>
      </c>
      <c r="OG36" s="109">
        <v>4</v>
      </c>
      <c r="OH36" s="111">
        <f>ROUND(AVERAGEIF($ES$9:$ES$497,$ES36,EV$9:EV$497),0)</f>
        <v>67</v>
      </c>
      <c r="OI36" s="112">
        <f>ROUND(AVERAGEIF($ES$9:$ES$497,$ES36,EW$9:EW$497),0)</f>
        <v>45</v>
      </c>
      <c r="OJ36" s="112">
        <f>ROUND(AVERAGEIF($ES$9:$ES$497,$ES36,EX$9:EX$497),0)</f>
        <v>51</v>
      </c>
      <c r="OK36" s="112">
        <f>ROUND(AVERAGEIF($ES$9:$ES$497,$ES36,EY$9:EY$497),0)</f>
        <v>39</v>
      </c>
      <c r="OL36" s="112">
        <f>ROUND(AVERAGEIF($ES$9:$ES$497,$ES36,EZ$9:EZ$497),0)</f>
        <v>21</v>
      </c>
      <c r="OM36" s="112">
        <f>ROUND(AVERAGEIF($ES$9:$ES$497,$ES36,FA$9:FA$497),0)</f>
        <v>21</v>
      </c>
      <c r="ON36" s="112">
        <f>ROUND(AVERAGEIF($ES$9:$ES$497,$ES36,FB$9:FB$497),0)</f>
        <v>68</v>
      </c>
      <c r="OO36" s="112">
        <f>ROUND(AVERAGEIF($ES$9:$ES$497,$ES36,FC$9:FC$497),0)</f>
        <v>64</v>
      </c>
      <c r="OP36" s="112">
        <f>ROUND(AVERAGEIF($ES$9:$ES$497,$ES36,FD$9:FD$497),0)</f>
        <v>72</v>
      </c>
      <c r="OQ36" s="113">
        <f>ROUND(AVERAGEIF($ES$9:$ES$497,$ES36,FE$9:FE$497),0)</f>
        <v>115</v>
      </c>
      <c r="OR36" s="114">
        <f>ROUND(EV36/MAX(EV$9:EV$497)*100,0)</f>
        <v>16</v>
      </c>
      <c r="OS36" s="115">
        <f>ROUND(EW36/MAX(EW$9:EW$497)*100,0)</f>
        <v>16</v>
      </c>
      <c r="OT36" s="115">
        <f>ROUND(EX36/MAX(EX$9:EX$497)*100,0)</f>
        <v>8</v>
      </c>
      <c r="OU36" s="115">
        <f>ROUND(EY36/MAX(EY$9:EY$497)*100,0)</f>
        <v>6</v>
      </c>
      <c r="OV36" s="115">
        <f>ROUND(EZ36/MAX(EZ$9:EZ$497)*100,0)</f>
        <v>6</v>
      </c>
      <c r="OW36" s="115">
        <f>ROUND(FA36/MAX(FA$9:FA$497)*100,0)</f>
        <v>7</v>
      </c>
      <c r="OX36" s="115">
        <f>ROUND(FB36/MAX(FB$9:FB$497)*100,0)</f>
        <v>22</v>
      </c>
      <c r="OY36" s="116">
        <f>ROUND(FC36/MAX(FC$9:FC$497)*100,0)</f>
        <v>10</v>
      </c>
      <c r="OZ36" s="115">
        <f>ROUND(FD36/MAX(FD$9:FD$497)*100,0)</f>
        <v>11</v>
      </c>
      <c r="PA36" s="117">
        <f>ROUND(FE36/MAX(FE$9:FE$497)*100,0)</f>
        <v>10</v>
      </c>
      <c r="PB36" s="118">
        <f t="shared" si="48"/>
        <v>148</v>
      </c>
      <c r="PC36" s="115">
        <f t="shared" si="49"/>
        <v>142</v>
      </c>
      <c r="PD36" s="115">
        <f t="shared" si="50"/>
        <v>166</v>
      </c>
      <c r="PE36" s="115">
        <f t="shared" si="51"/>
        <v>168</v>
      </c>
      <c r="PF36" s="115">
        <f t="shared" si="52"/>
        <v>134</v>
      </c>
      <c r="PG36" s="119">
        <f t="shared" si="53"/>
        <v>119</v>
      </c>
      <c r="PH36" s="118">
        <f>ROUND(PB36/MAX(PB$9:PB$497)*100,0)</f>
        <v>18</v>
      </c>
      <c r="PI36" s="115">
        <f>ROUND(PC36/MAX(PC$9:PC$497)*100,0)</f>
        <v>17</v>
      </c>
      <c r="PJ36" s="115">
        <f>ROUND(PD36/MAX(PD$9:PD$497)*100,0)</f>
        <v>18</v>
      </c>
      <c r="PK36" s="115">
        <f>ROUND(PE36/MAX(PE$9:PE$497)*100,0)</f>
        <v>17</v>
      </c>
      <c r="PL36" s="115">
        <f>ROUND(PF36/MAX(PF$9:PF$497)*100,0)</f>
        <v>19</v>
      </c>
      <c r="PM36" s="119">
        <f>ROUND(PG36/MAX(PG$9:PG$497)*100,0)</f>
        <v>17</v>
      </c>
      <c r="PN36" s="118">
        <f>RANK(PH36,PH$9:PH$497,0)</f>
        <v>380</v>
      </c>
      <c r="PO36" s="115">
        <f>RANK(PI36,PI$9:PI$497,0)</f>
        <v>370</v>
      </c>
      <c r="PP36" s="115">
        <f>RANK(PJ36,PJ$9:PJ$497,0)</f>
        <v>381</v>
      </c>
      <c r="PQ36" s="115">
        <f>RANK(PK36,PK$9:PK$497,0)</f>
        <v>380</v>
      </c>
      <c r="PR36" s="115">
        <f>RANK(PL36,PL$9:PL$497,0)</f>
        <v>379</v>
      </c>
      <c r="PS36" s="119">
        <f>RANK(PM36,PM$9:PM$497,0)</f>
        <v>378</v>
      </c>
      <c r="PT36" s="120">
        <f>ROUND(FZ36/MAX(FZ$9:FZ$497)*100,0)</f>
        <v>73</v>
      </c>
      <c r="PU36" s="115">
        <f>ROUND(GA36/MAX(GA$9:GA$497)*100,0)</f>
        <v>53</v>
      </c>
      <c r="PV36" s="115">
        <f>ROUND(GB36/MAX(GB$9:GB$497)*100,0)</f>
        <v>31</v>
      </c>
      <c r="PW36" s="115">
        <f>ROUND(GC36/MAX(GC$9:GC$497)*100,0)</f>
        <v>34</v>
      </c>
      <c r="PX36" s="115">
        <f>ROUND(GD36/MAX(GD$9:GD$497)*100,0)</f>
        <v>18</v>
      </c>
      <c r="PY36" s="115">
        <f>ROUND(GE36/MAX(GE$9:GE$497)*100,0)</f>
        <v>23</v>
      </c>
      <c r="PZ36" s="115">
        <f>ROUND(GF36/MAX(GF$9:GF$497)*100,0)</f>
        <v>67</v>
      </c>
      <c r="QA36" s="116">
        <f>ROUND(GG36/MAX(GG$9:GG$497)*100,0)</f>
        <v>39</v>
      </c>
      <c r="QB36" s="115">
        <f>ROUND(GH36/MAX(GH$9:GH$497)*100,0)</f>
        <v>34</v>
      </c>
      <c r="QC36" s="121">
        <f>ROUND(GI36/MAX(GI$9:GI$497)*100,0)</f>
        <v>36</v>
      </c>
      <c r="QD36" s="120">
        <f>ROUND(AVERAGEIF($ES$9:$ES$497,$ES36,PT$9:PT$497),0)</f>
        <v>50</v>
      </c>
      <c r="QE36" s="120">
        <f>ROUND(AVERAGEIF($ES$9:$ES$497,$ES36,PU$9:PU$497),0)</f>
        <v>37</v>
      </c>
      <c r="QF36" s="120">
        <f>ROUND(AVERAGEIF($ES$9:$ES$497,$ES36,PV$9:PV$497),0)</f>
        <v>50</v>
      </c>
      <c r="QG36" s="120">
        <f>ROUND(AVERAGEIF($ES$9:$ES$497,$ES36,PW$9:PW$497),0)</f>
        <v>43</v>
      </c>
      <c r="QH36" s="120">
        <f>ROUND(AVERAGEIF($ES$9:$ES$497,$ES36,PX$9:PX$497),0)</f>
        <v>18</v>
      </c>
      <c r="QI36" s="120">
        <f>ROUND(AVERAGEIF($ES$9:$ES$497,$ES36,PY$9:PY$497),0)</f>
        <v>20</v>
      </c>
      <c r="QJ36" s="120">
        <f>ROUND(AVERAGEIF($ES$9:$ES$497,$ES36,PZ$9:PZ$497),0)</f>
        <v>46</v>
      </c>
      <c r="QK36" s="120">
        <f>ROUND(AVERAGEIF($ES$9:$ES$497,$ES36,QA$9:QA$497),0)</f>
        <v>47</v>
      </c>
      <c r="QL36" s="120">
        <f>ROUND(AVERAGEIF($ES$9:$ES$497,$ES36,QB$9:QB$497),0)</f>
        <v>45</v>
      </c>
      <c r="QM36" s="120">
        <f>ROUND(AVERAGEIF($ES$9:$ES$497,$ES36,QC$9:QC$497),0)</f>
        <v>49</v>
      </c>
      <c r="QN36" s="114">
        <f t="shared" si="69"/>
        <v>583</v>
      </c>
      <c r="QO36" s="115">
        <f t="shared" si="70"/>
        <v>531</v>
      </c>
      <c r="QP36" s="115">
        <f t="shared" si="71"/>
        <v>655</v>
      </c>
      <c r="QQ36" s="115">
        <f t="shared" si="72"/>
        <v>700</v>
      </c>
      <c r="QR36" s="115">
        <f t="shared" si="73"/>
        <v>647</v>
      </c>
      <c r="QS36" s="119">
        <f t="shared" si="74"/>
        <v>479</v>
      </c>
      <c r="QT36" s="114">
        <f>ROUND((QN36-MIN(QN$9:QN$497))/(MAX(QN$9:QN$497)-MIN(QN$9:QN$497))*100,0)</f>
        <v>55</v>
      </c>
      <c r="QU36" s="115">
        <f>ROUND((QO36-MIN(QO$9:QO$497))/(MAX(QO$9:QO$497)-MIN(QO$9:QO$497))*100,0)</f>
        <v>46</v>
      </c>
      <c r="QV36" s="115">
        <f>ROUND((QP36-MIN(QP$9:QP$497))/(MAX(QP$9:QP$497)-MIN(QP$9:QP$497))*100,0)</f>
        <v>44</v>
      </c>
      <c r="QW36" s="115">
        <f>ROUND((QQ36-MIN(QQ$9:QQ$497))/(MAX(QQ$9:QQ$497)-MIN(QQ$9:QQ$497))*100,0)</f>
        <v>52</v>
      </c>
      <c r="QX36" s="115">
        <f>ROUND((QR36-MIN(QR$9:QR$497))/(MAX(QR$9:QR$497)-MIN(QR$9:QR$497))*100,0)</f>
        <v>70</v>
      </c>
      <c r="QY36" s="115">
        <f>ROUND((QS36-MIN(QS$9:QS$497))/(MAX(QS$9:QS$497)-MIN(QS$9:QS$497))*100,0)</f>
        <v>61</v>
      </c>
      <c r="QZ36" s="114">
        <f>RANK(QN36,QN$9:QN$497,0)</f>
        <v>65</v>
      </c>
      <c r="RA36" s="115">
        <f>RANK(QO36,QO$9:QO$497,0)</f>
        <v>59</v>
      </c>
      <c r="RB36" s="115">
        <f>RANK(QP36,QP$9:QP$497,0)</f>
        <v>77</v>
      </c>
      <c r="RC36" s="115">
        <f>RANK(QQ36,QQ$9:QQ$497,0)</f>
        <v>81</v>
      </c>
      <c r="RD36" s="115">
        <f>RANK(QR36,QR$9:QR$497,0)</f>
        <v>64</v>
      </c>
      <c r="RE36" s="115">
        <f>RANK(QS36,QS$9:QS$497,0)</f>
        <v>56</v>
      </c>
      <c r="RF36" s="122"/>
      <c r="RG36" s="115">
        <f>($RH$3*(IH36+IJ36)*100*100/MAX(EX$9:EX$497)*$RO$3) +($RH$3*(II36+IJ36)*100*100/MAX(EX$9:EX$497)*$RO$4) + ($RH$3*IK36*100*100/MAX(EX$9:EX$497)*0.098)</f>
        <v>0</v>
      </c>
      <c r="RH36" s="115">
        <f>($RH$4*IL36*100*100/MAX(EZ$9:EZ$497))*$RQ$3</f>
        <v>0</v>
      </c>
      <c r="RI36" s="115">
        <f>($RH$3*IM36*100*100/MAX(EY$9:EY$497))*$RQ$4</f>
        <v>0</v>
      </c>
      <c r="RJ36" s="115">
        <f>($RH$3*IN36*100*100/MAX(EX$9:EX$497))</f>
        <v>0</v>
      </c>
      <c r="RK36" s="115">
        <f>($RH$4*IO36*100*100/MAX(EZ$9:EZ$497))*$RQ$3</f>
        <v>0</v>
      </c>
      <c r="RL36" s="115">
        <f>(($RL$4*IP36*100*((100/MAX(EX$9:EX$497)+100/MAX(EZ$9:EZ$497))/2))+($RL$4*IQ36*100*((100/MAX(EX$9:EX$497)+100/MAX(EZ$9:EZ$497))/2))+($RL$4*IR36*100*((100/MAX(EX$9:EX$497)+100/MAX(EZ$9:EZ$497))/2))+($RL$4*IS36*100*((100/MAX(EX$9:EX$497)+100/MAX(EZ$9:EZ$497))/2))+($RL$4*IT36*100*((100/MAX(EX$9:EX$497)+100/MAX(EZ$9:EZ$497))/2))+($RL$4*IU36*100*((100/MAX(EX$9:EX$497)+100/MAX(EZ$9:EZ$497))/2))+($RL$4*IV36*100*((100/MAX(EX$9:EX$497)+100/MAX(EZ$9:EZ$497))/2))+($RL$4*IW36*100*((100/MAX(EX$9:EX$497)+100/MAX(EZ$9:EZ$497))/2)))*$RS$3</f>
        <v>0</v>
      </c>
      <c r="RM36" s="115">
        <f>(($RH$3*IX36*100*100/MAX(EX$9:EX$497))+($RH$3*IY36*100*100/MAX(EX$9:EX$497))+($RH$3*IZ36*100*100/MAX(EX$9:EX$497))+($RH$3*JA36*100*100/MAX(EX$9:EX$497))+($RH$3*JB36*100*100/MAX(EX$9:EX$497))+($RH$3*JC36*100*100/MAX(EX$9:EX$497))+($RH$3*JD36*100*100/MAX(EX$9:EX$497))+($RH$3*JE36*100*100/MAX(EX$9:EX$497)))*$RS$4</f>
        <v>0</v>
      </c>
      <c r="RN36" s="115">
        <f>(($RH$4*JF36*100*100/MAX(EZ$9:EZ$497)) + ($RH$4*JG36*100*100/MAX(EZ$9:EZ$497)) + ($RH$4*JH36*100*100/MAX(EZ$9:EZ$497)) + ($RH$4*JI36*100*100/MAX(EZ$9:EZ$497)) + ($RH$4*JJ36*100*100/MAX(EZ$9:EZ$497)) + ($RH$4*JK36*100*100/MAX(EZ$9:EZ$497)) + ($RH$4*JL36*100*100/MAX(EZ$9:EZ$497)) + ($RH$4*JM36*100*100/MAX(EZ$9:EZ$497)))*$RU$3</f>
        <v>0</v>
      </c>
      <c r="RO36" s="115">
        <f>(($RL$4*JN36*100*((100/MAX(EX$9:EX$497)+100/MAX(EZ$9:EZ$497))/2))+($RL$4*JO36*100*((100/MAX(EX$9:EX$497)+100/MAX(EZ$9:EZ$497))/2))+($RL$4*JP36*100*((100/MAX(EX$9:EX$497)+100/MAX(EZ$9:EZ$497))/2))+($RL$4*JQ36*100*((100/MAX(EX$9:EX$497)+100/MAX(EZ$9:EZ$497))/2))+($RL$4*JR36*100*((100/MAX(EX$9:EX$497)+100/MAX(EZ$9:EZ$497))/2))+($RL$4*JS36*100*((100/MAX(EX$9:EX$497)+100/MAX(EZ$9:EZ$497))/2))+($RL$4*JT36*100*((100/MAX(EX$9:EX$497)+100/MAX(EZ$9:EZ$497))/2))+($RL$4*JU36*100*((100/MAX(EX$9:EX$497)+100/MAX(EZ$9:EZ$497))/2))+($RL$4*JV36*100*((100/MAX(EX$9:EX$497)+100/MAX(EZ$9:EZ$497))/2))+($RL$4*JW36*100*((100/MAX(EX$9:EX$497)+100/MAX(EZ$9:EZ$497))/2))+($RL$4*JX36*100*((100/MAX(EX$9:EX$497)+100/MAX(EZ$9:EZ$497))/2))+($RL$4*JY36*100*((100/MAX(EX$9:EX$497)+100/MAX(EZ$9:EZ$497))/2))+($RL$4*JZ36*100*((100/MAX(EX$9:EX$497)+100/MAX(EZ$9:EZ$497))/2)))*$RW$3/2</f>
        <v>0</v>
      </c>
      <c r="RP36" s="119">
        <f>($RJ$3*KA36*100*100/MAX(FA$9:FA$497)) + ($RJ$3*KB36*100*100/MAX(FA$9:FA$497)/2) + ($RJ$3*KC36*100*100/MAX(FA$9:FA$497)/2) + ($RJ$3*KD36*100*100/MAX(FA$9:FA$497)/4) + ($RJ$3*KE36*100*100/MAX(FA$9:FA$497)/4)</f>
        <v>0</v>
      </c>
      <c r="RQ36" s="118">
        <f>($RL$4*KF36*100*((100/MAX(EX$9:EX$497)+100/MAX(EZ$9:EZ$497)))) * ($RO$3/2) + (($RL$4*KG36*100*((100/MAX(EX$9:EX$497)+100/MAX(EZ$9:EZ$497))))+($RL$4*KH36*100*((100/MAX(EX$9:EX$497)+100/MAX(EZ$9:EZ$497))))+($RL$4*KI36*100*((100/MAX(EX$9:EX$497)+100/MAX(EZ$9:EZ$497))))+($RL$4*KJ36*100*((100/MAX(EX$9:EX$497)+100/MAX(EZ$9:EZ$497))))+($RL$4*KK36*100*((100/MAX(EX$9:EX$497)+100/MAX(EZ$9:EZ$497))))+($RL$4*KL36*100*((100/MAX(EX$9:EX$497)+100/MAX(EZ$9:EZ$497))))+($RL$4*KM36*100*((100/MAX(EX$9:EX$497)+100/MAX(EZ$9:EZ$497))))+($RL$4*KN36*100*((100/MAX(EX$9:EX$497)+100/MAX(EZ$9:EZ$497))))+($RL$4*KO36*100*((100/MAX(EX$9:EX$497)+100/MAX(EZ$9:EZ$497))))+($RL$4*KP36*100*((100/MAX(EX$9:EX$497)+100/MAX(EZ$9:EZ$497))))+($RL$4*KQ36*100*((100/MAX(EX$9:EX$497)+100/MAX(EZ$9:EZ$497))))+($RL$4*KR36*100*((100/MAX(EX$9:EX$497)+100/MAX(EZ$9:EZ$497))))+($RL$4*KS36*100*((100/MAX(EX$9:EX$497)+100/MAX(EZ$9:EZ$497))))+($RL$4*KV36*100*((100/MAX(EX$9:EX$497)+100/MAX(EZ$9:EZ$497))))) * (($RO$3+$RO$4)/6)</f>
        <v>0</v>
      </c>
      <c r="RR36" s="115">
        <f>(($RL$4*KW36*100*((100/MAX(EX$9:EX$497)+100/MAX(EZ$9:EZ$497))))) * ($RO$3/2) + (($RL$4*KX36*100*((100/MAX(EX$9:EX$497)+100/MAX(EZ$9:EZ$497))))+($RL$4*KY36*100*((100/MAX(EX$9:EX$497)+100/MAX(EZ$9:EZ$497))))+($RL$4*KZ36*100*((100/MAX(EX$9:EX$497)+100/MAX(EZ$9:EZ$497))))+($RL$4*LA36*100*((100/MAX(EX$9:EX$497)+100/MAX(EZ$9:EZ$497))))+($RL$4*LB36*100*((100/MAX(EX$9:EX$497)+100/MAX(EZ$9:EZ$497))))+($RL$4*LC36*100*((100/MAX(EX$9:EX$497)+100/MAX(EZ$9:EZ$497))))) * (($RO$3+$RO$4)/6)</f>
        <v>0</v>
      </c>
      <c r="RS36" s="119">
        <f>(($RL$4*LD36*100*((100/MAX(EX$9:EX$497)+100/MAX(EZ$9:EZ$497))))+($RL$4*LE36*100*((100/MAX(EX$9:EX$497)+100/MAX(EZ$9:EZ$497))))) * (($RO$3+$RO$4)/6)</f>
        <v>0</v>
      </c>
      <c r="RT36" s="118">
        <f>($RJ$4*LH36*100*(100/MAX(EV$9:EV$497)))+($RJ$4*LI36*100*(100/MAX(EV$9:EV$497)))</f>
        <v>0</v>
      </c>
      <c r="RU36" s="119">
        <f>($RJ$4*LJ36*(100/MAX(EV$9:EV$497)))/2 + ($RL$3*LK36*(100/MAX(EW$9:EW$497))) + ($RJ$4*LL36*(100/MAX(EV$9:EV$497)))/4 + ($RL$3*LM36*(100/MAX(EW$9:EW$497)))</f>
        <v>0</v>
      </c>
      <c r="RV36" s="118">
        <f>($RJ$4*LN36*100*100/MAX(EV$9:EV$497)/2)+($RJ$4*LO36*100*100/MAX(EV$9:EV$497)/2)+($RJ$4*LP36*100*100/MAX(EV$9:EV$497))+($RJ$4*LQ36*100*100/MAX(EV$9:EV$497))+($RJ$4*LR36*100*100/MAX(EV$9:EV$497))</f>
        <v>0</v>
      </c>
      <c r="RW36" s="115">
        <f>($RJ$4*LS36*100*100/MAX(EV$9:EV$497)) + (($RJ$4*LT36*100*100/MAX(EV$9:EV$497))+($RJ$4*LU36*100*100/MAX(EV$9:EV$497))+($RJ$4*LV36*100*100/MAX(EV$9:EV$497))+($RJ$4*LW36*100*100/MAX(EV$9:EV$497))+($RJ$4*LX36*100*100/MAX(EV$9:EV$497))+($RJ$4*LY36*100*100/MAX(EV$9:EV$497))+($RJ$4*LZ36*100*100/MAX(EV$9:EV$497))+($RJ$4*MA36*100*100/MAX(EV$9:EV$497)))/2</f>
        <v>0</v>
      </c>
      <c r="RX36" s="119">
        <f>($RJ$4*MB36*100*100/MAX(EV$9:EV$497))+($RJ$4*MC36*100*100/MAX(EV$9:EV$497))+($RJ$4*MD36*100*100/MAX(EV$9:EV$497))+($RJ$4*ME36*100*100/MAX(EV$9:EV$497))+($RJ$4*MF36*100*100/MAX(EV$9:EV$497))+($RJ$4*MG36*100*100/MAX(EV$9:EV$497))+($RJ$4*MH36*100*100/MAX(EV$9:EV$497))+($RJ$4*MI36*100*100/MAX(EV$9:EV$497))+($RJ$4*MJ36*100*100/MAX(EV$9:EV$497))+($RJ$4*MK36*100*100/MAX(EV$9:EV$497))+($RJ$4*ML36*100*100/MAX(EV$9:EV$497))+($RJ$4*MM36*100*100/MAX(EV$9:EV$497))+($RJ$4*MN36*100*100/MAX(EV$9:EV$497))</f>
        <v>0</v>
      </c>
      <c r="RY36" s="118">
        <f>($RJ$4*MQ36*100*100/MAX(EV$9:EV$497))/2 + (($RJ$4*MR36*100*100/MAX(EV$9:EV$497))+($RJ$4*MS36*100*100/MAX(EV$9:EV$497))+($RJ$4*MT36*100*100/MAX(EV$9:EV$497))+($RJ$4*MU36*100*100/MAX(EV$9:EV$497))+($RJ$4*MV36*100*100/MAX(EV$9:EV$497))+($RJ$4*MW36*100*100/MAX(EV$9:EV$497))+($RJ$4*MX36*100*100/MAX(EV$9:EV$497))+($RJ$4*MY36*100*100/MAX(EV$9:EV$497))+($RJ$4*MZ36*100*100/MAX(EV$9:EV$497))+($RJ$4*NA36*100*100/MAX(EV$9:EV$497))+($RJ$4*NB36*100*100/MAX(EV$9:EV$497))+($RJ$4*NC36*100*100/MAX(EV$9:EV$497))+($RJ$4*ND36*100*100/MAX(EV$9:EV$497))+($RJ$4*NG36*100*100/MAX(EV$9:EV$497)))/4</f>
        <v>2.106741573033708</v>
      </c>
      <c r="RZ36" s="115">
        <f>($RJ$4*NH36*100*100/MAX(EV$9:EV$497))/2 + (($RJ$4*NI36*100*100/MAX(EV$9:EV$497))+($RJ$4*NJ36*100*100/MAX(EV$9:EV$497))+($RJ$4*NK36*100*100/MAX(EV$9:EV$497))+($RJ$4*NL36*100*100/MAX(EV$9:EV$497))+($RJ$4*NM36*100*100/MAX(EV$9:EV$497))+($RJ$4*NN36*100*100/MAX(EV$9:EV$497)))/4</f>
        <v>0</v>
      </c>
      <c r="SA36" s="117">
        <f>(($RJ$4*NO36*100*100/MAX(EV$9:EV$497))+($RJ$4*NP36*100*100/MAX(EV$9:EV$497)))/4</f>
        <v>0</v>
      </c>
      <c r="SB36" s="118">
        <f t="shared" si="54"/>
        <v>2.106741573033708</v>
      </c>
      <c r="SC36" s="115">
        <f t="shared" si="55"/>
        <v>0.4213483146067416</v>
      </c>
      <c r="SD36" s="115">
        <f t="shared" si="56"/>
        <v>0.526685393258427</v>
      </c>
      <c r="SE36" s="115">
        <f t="shared" si="57"/>
        <v>0.4213483146067416</v>
      </c>
      <c r="SF36" s="115">
        <f t="shared" si="58"/>
        <v>0.526685393258427</v>
      </c>
      <c r="SG36" s="115">
        <f t="shared" si="59"/>
        <v>2.106741573033708</v>
      </c>
      <c r="SH36" s="115">
        <f>ROUND(SB36/MAX(SB$9:SB$497)*100,0)</f>
        <v>3</v>
      </c>
      <c r="SI36" s="115">
        <f>ROUND(SC36/MAX(SC$9:SC$497)*100,0)</f>
        <v>1</v>
      </c>
      <c r="SJ36" s="115">
        <f>ROUND(SD36/MAX(SD$9:SD$497)*100,0)</f>
        <v>1</v>
      </c>
      <c r="SK36" s="115">
        <f>ROUND(SE36/MAX(SE$9:SE$497)*100,0)</f>
        <v>0</v>
      </c>
      <c r="SL36" s="115">
        <f>ROUND(SF36/MAX(SF$9:SF$497)*100,0)</f>
        <v>1</v>
      </c>
      <c r="SM36" s="121">
        <f>ROUND(SG36/MAX(SG$9:SG$497)*100,0)</f>
        <v>2</v>
      </c>
      <c r="SN36" s="115">
        <f>ROUND(AVERAGEIF($ES$9:$ES$497,$ES36,SH$9:SH$497),0)</f>
        <v>24</v>
      </c>
      <c r="SO36" s="115">
        <f>ROUND(AVERAGEIF($ES$9:$ES$497,$ES36,SI$9:SI$497),0)</f>
        <v>22</v>
      </c>
      <c r="SP36" s="115">
        <f>ROUND(AVERAGEIF($ES$9:$ES$497,$ES36,SJ$9:SJ$497),0)</f>
        <v>5</v>
      </c>
      <c r="SQ36" s="115">
        <f>ROUND(AVERAGEIF($ES$9:$ES$497,$ES36,SK$9:SK$497),0)</f>
        <v>19</v>
      </c>
      <c r="SR36" s="115">
        <f>ROUND(AVERAGEIF($ES$9:$ES$497,$ES36,SL$9:SL$497),0)</f>
        <v>8</v>
      </c>
      <c r="SS36" s="121">
        <f>ROUND(AVERAGEIF($ES$9:$ES$497,$ES36,SM$9:SM$497),0)</f>
        <v>6</v>
      </c>
      <c r="ST36" s="114">
        <f>RANK(SB36,SB$9:SB$497,0)</f>
        <v>286</v>
      </c>
      <c r="SU36" s="115">
        <f>RANK(SC36,SC$9:SC$497,0)</f>
        <v>269</v>
      </c>
      <c r="SV36" s="115">
        <f>RANK(SD36,SD$9:SD$497,0)</f>
        <v>265</v>
      </c>
      <c r="SW36" s="115">
        <f>RANK(SE36,SE$9:SE$497,0)</f>
        <v>269</v>
      </c>
      <c r="SX36" s="115">
        <f>RANK(SF36,SF$9:SF$497,0)</f>
        <v>253</v>
      </c>
      <c r="SY36" s="115">
        <f>RANK(SG36,SG$9:SG$497,0)</f>
        <v>237</v>
      </c>
      <c r="SZ36" s="115">
        <f>COUNTIFS(SB$9:SB$497,"&gt;"&amp;SB36,$ES$9:$ES$497,$ES36)+1</f>
        <v>65</v>
      </c>
      <c r="TA36" s="115">
        <f>COUNTIFS(SC$9:SC$497,"&gt;"&amp;SC36,$ES$9:$ES$497,$ES36)+1</f>
        <v>65</v>
      </c>
      <c r="TB36" s="115">
        <f>COUNTIFS(SD$9:SD$497,"&gt;"&amp;SD36,$ES$9:$ES$497,$ES36)+1</f>
        <v>62</v>
      </c>
      <c r="TC36" s="115">
        <f>COUNTIFS(SE$9:SE$497,"&gt;"&amp;SE36,$ES$9:$ES$497,$ES36)+1</f>
        <v>65</v>
      </c>
      <c r="TD36" s="115">
        <f>COUNTIFS(SF$9:SF$497,"&gt;"&amp;SF36,$ES$9:$ES$497,$ES36)+1</f>
        <v>62</v>
      </c>
      <c r="TE36" s="117">
        <f>COUNTIFS(SG$9:SG$497,"&gt;"&amp;SG36,$ES$9:$ES$497,$ES36)+1</f>
        <v>57</v>
      </c>
      <c r="TF36" s="118">
        <f t="shared" si="60"/>
        <v>22</v>
      </c>
      <c r="TG36" s="115">
        <f t="shared" si="61"/>
        <v>19</v>
      </c>
      <c r="TH36" s="115">
        <f t="shared" si="62"/>
        <v>18</v>
      </c>
      <c r="TI36" s="115">
        <f t="shared" si="63"/>
        <v>18</v>
      </c>
      <c r="TJ36" s="115">
        <f t="shared" si="64"/>
        <v>18</v>
      </c>
      <c r="TK36" s="115">
        <f t="shared" si="65"/>
        <v>21</v>
      </c>
      <c r="TL36" s="117">
        <f t="shared" si="66"/>
        <v>19</v>
      </c>
      <c r="TM36" s="118">
        <f>ROUND(TF36/MAX(TF$9:TF$497)*100,0)</f>
        <v>12</v>
      </c>
      <c r="TN36" s="115">
        <f>ROUND(TG36/MAX(TG$9:TG$497)*100,0)</f>
        <v>10</v>
      </c>
      <c r="TO36" s="115">
        <f>ROUND(TH36/MAX(TH$9:TH$497)*100,0)</f>
        <v>10</v>
      </c>
      <c r="TP36" s="115">
        <f>ROUND(TI36/MAX(TI$9:TI$497)*100,0)</f>
        <v>10</v>
      </c>
      <c r="TQ36" s="115">
        <f>ROUND(TJ36/MAX(TJ$9:TJ$497)*100,0)</f>
        <v>9</v>
      </c>
      <c r="TR36" s="115">
        <f>ROUND(TK36/MAX(TK$9:TK$497)*100,0)</f>
        <v>11</v>
      </c>
      <c r="TS36" s="119">
        <f>ROUND(TL36/MAX(TL$9:TL$497)*100,0)</f>
        <v>10</v>
      </c>
      <c r="TT36" s="120">
        <f>RANK(TM36,TM$9:TM$497,0)</f>
        <v>396</v>
      </c>
      <c r="TU36" s="115">
        <f>RANK(TN36,TN$9:TN$497,0)</f>
        <v>390</v>
      </c>
      <c r="TV36" s="115">
        <f>RANK(TO36,TO$9:TO$497,0)</f>
        <v>373</v>
      </c>
      <c r="TW36" s="115">
        <f>RANK(TP36,TP$9:TP$497,0)</f>
        <v>389</v>
      </c>
      <c r="TX36" s="115">
        <f>RANK(TQ36,TQ$9:TQ$497,0)</f>
        <v>388</v>
      </c>
      <c r="TY36" s="115">
        <f>RANK(TR36,TR$9:TR$497,0)</f>
        <v>380</v>
      </c>
      <c r="TZ36" s="121">
        <f>RANK(TS36,TS$9:TS$497,0)</f>
        <v>380</v>
      </c>
      <c r="UA36" s="123"/>
      <c r="UB36" s="7" t="s">
        <v>1</v>
      </c>
    </row>
    <row r="37" spans="1:548" x14ac:dyDescent="0.15">
      <c r="A37" s="183">
        <v>29</v>
      </c>
      <c r="B37" s="203" t="s">
        <v>627</v>
      </c>
      <c r="C37" s="63"/>
      <c r="D37" s="63"/>
      <c r="E37" s="64" t="s">
        <v>518</v>
      </c>
      <c r="F37" s="65">
        <v>32</v>
      </c>
      <c r="G37" s="65" t="s">
        <v>519</v>
      </c>
      <c r="H37" s="65"/>
      <c r="I37" s="66" t="s">
        <v>521</v>
      </c>
      <c r="J37" s="67" t="s">
        <v>521</v>
      </c>
      <c r="K37" s="67" t="s">
        <v>521</v>
      </c>
      <c r="L37" s="67" t="s">
        <v>521</v>
      </c>
      <c r="M37" s="67" t="s">
        <v>521</v>
      </c>
      <c r="N37" s="67" t="s">
        <v>521</v>
      </c>
      <c r="O37" s="67" t="s">
        <v>521</v>
      </c>
      <c r="P37" s="67" t="s">
        <v>521</v>
      </c>
      <c r="Q37" s="67" t="s">
        <v>521</v>
      </c>
      <c r="R37" s="68" t="s">
        <v>521</v>
      </c>
      <c r="S37" s="69" t="s">
        <v>521</v>
      </c>
      <c r="T37" s="67" t="s">
        <v>521</v>
      </c>
      <c r="U37" s="67" t="s">
        <v>521</v>
      </c>
      <c r="V37" s="67" t="s">
        <v>521</v>
      </c>
      <c r="W37" s="67" t="s">
        <v>521</v>
      </c>
      <c r="X37" s="67" t="s">
        <v>521</v>
      </c>
      <c r="Y37" s="67" t="s">
        <v>521</v>
      </c>
      <c r="Z37" s="67" t="s">
        <v>521</v>
      </c>
      <c r="AA37" s="67" t="s">
        <v>520</v>
      </c>
      <c r="AB37" s="68" t="s">
        <v>520</v>
      </c>
      <c r="AC37" s="69" t="s">
        <v>520</v>
      </c>
      <c r="AD37" s="67" t="s">
        <v>520</v>
      </c>
      <c r="AE37" s="67" t="s">
        <v>520</v>
      </c>
      <c r="AF37" s="67" t="s">
        <v>520</v>
      </c>
      <c r="AG37" s="67" t="s">
        <v>521</v>
      </c>
      <c r="AH37" s="67" t="s">
        <v>521</v>
      </c>
      <c r="AI37" s="67" t="s">
        <v>521</v>
      </c>
      <c r="AJ37" s="67" t="s">
        <v>521</v>
      </c>
      <c r="AK37" s="67" t="s">
        <v>521</v>
      </c>
      <c r="AL37" s="68" t="s">
        <v>521</v>
      </c>
      <c r="AM37" s="69" t="s">
        <v>521</v>
      </c>
      <c r="AN37" s="67" t="s">
        <v>521</v>
      </c>
      <c r="AO37" s="67" t="s">
        <v>521</v>
      </c>
      <c r="AP37" s="67" t="s">
        <v>521</v>
      </c>
      <c r="AQ37" s="67" t="s">
        <v>521</v>
      </c>
      <c r="AR37" s="67" t="s">
        <v>521</v>
      </c>
      <c r="AS37" s="67" t="s">
        <v>521</v>
      </c>
      <c r="AT37" s="67" t="s">
        <v>521</v>
      </c>
      <c r="AU37" s="67" t="s">
        <v>521</v>
      </c>
      <c r="AV37" s="68" t="s">
        <v>521</v>
      </c>
      <c r="AW37" s="69" t="s">
        <v>521</v>
      </c>
      <c r="AX37" s="67" t="s">
        <v>521</v>
      </c>
      <c r="AY37" s="67" t="s">
        <v>521</v>
      </c>
      <c r="AZ37" s="67" t="s">
        <v>521</v>
      </c>
      <c r="BA37" s="67" t="s">
        <v>521</v>
      </c>
      <c r="BB37" s="67" t="s">
        <v>521</v>
      </c>
      <c r="BC37" s="67" t="s">
        <v>521</v>
      </c>
      <c r="BD37" s="67" t="s">
        <v>521</v>
      </c>
      <c r="BE37" s="67" t="s">
        <v>521</v>
      </c>
      <c r="BF37" s="68" t="s">
        <v>521</v>
      </c>
      <c r="BG37" s="69" t="s">
        <v>521</v>
      </c>
      <c r="BH37" s="67" t="s">
        <v>521</v>
      </c>
      <c r="BI37" s="67" t="s">
        <v>521</v>
      </c>
      <c r="BJ37" s="67" t="s">
        <v>521</v>
      </c>
      <c r="BK37" s="67" t="s">
        <v>521</v>
      </c>
      <c r="BL37" s="67" t="s">
        <v>521</v>
      </c>
      <c r="BM37" s="67" t="s">
        <v>521</v>
      </c>
      <c r="BN37" s="67" t="s">
        <v>521</v>
      </c>
      <c r="BO37" s="67" t="s">
        <v>521</v>
      </c>
      <c r="BP37" s="68" t="s">
        <v>521</v>
      </c>
      <c r="BQ37" s="70" t="s">
        <v>521</v>
      </c>
      <c r="BR37" s="67" t="s">
        <v>521</v>
      </c>
      <c r="BS37" s="67" t="s">
        <v>521</v>
      </c>
      <c r="BT37" s="67" t="s">
        <v>521</v>
      </c>
      <c r="BU37" s="67" t="s">
        <v>521</v>
      </c>
      <c r="BV37" s="67" t="s">
        <v>521</v>
      </c>
      <c r="BW37" s="67" t="s">
        <v>521</v>
      </c>
      <c r="BX37" s="67" t="s">
        <v>521</v>
      </c>
      <c r="BY37" s="67" t="s">
        <v>521</v>
      </c>
      <c r="BZ37" s="68" t="s">
        <v>521</v>
      </c>
      <c r="CA37" s="69" t="s">
        <v>521</v>
      </c>
      <c r="CB37" s="67" t="s">
        <v>521</v>
      </c>
      <c r="CC37" s="67" t="s">
        <v>521</v>
      </c>
      <c r="CD37" s="67" t="s">
        <v>521</v>
      </c>
      <c r="CE37" s="67" t="s">
        <v>521</v>
      </c>
      <c r="CF37" s="67" t="s">
        <v>521</v>
      </c>
      <c r="CG37" s="67" t="s">
        <v>521</v>
      </c>
      <c r="CH37" s="67" t="s">
        <v>521</v>
      </c>
      <c r="CI37" s="67" t="s">
        <v>521</v>
      </c>
      <c r="CJ37" s="68" t="s">
        <v>521</v>
      </c>
      <c r="CK37" s="69" t="s">
        <v>521</v>
      </c>
      <c r="CL37" s="67" t="s">
        <v>521</v>
      </c>
      <c r="CM37" s="67" t="s">
        <v>521</v>
      </c>
      <c r="CN37" s="67" t="s">
        <v>521</v>
      </c>
      <c r="CO37" s="67" t="s">
        <v>521</v>
      </c>
      <c r="CP37" s="67" t="s">
        <v>521</v>
      </c>
      <c r="CQ37" s="67" t="s">
        <v>521</v>
      </c>
      <c r="CR37" s="67" t="s">
        <v>521</v>
      </c>
      <c r="CS37" s="67" t="s">
        <v>521</v>
      </c>
      <c r="CT37" s="68" t="s">
        <v>521</v>
      </c>
      <c r="CU37" s="69" t="s">
        <v>521</v>
      </c>
      <c r="CV37" s="67" t="s">
        <v>521</v>
      </c>
      <c r="CW37" s="67" t="s">
        <v>521</v>
      </c>
      <c r="CX37" s="67" t="s">
        <v>521</v>
      </c>
      <c r="CY37" s="67" t="s">
        <v>521</v>
      </c>
      <c r="CZ37" s="67" t="s">
        <v>521</v>
      </c>
      <c r="DA37" s="67" t="s">
        <v>521</v>
      </c>
      <c r="DB37" s="67" t="s">
        <v>521</v>
      </c>
      <c r="DC37" s="67" t="s">
        <v>521</v>
      </c>
      <c r="DD37" s="68" t="s">
        <v>521</v>
      </c>
      <c r="DE37" s="69" t="s">
        <v>521</v>
      </c>
      <c r="DF37" s="71" t="s">
        <v>521</v>
      </c>
      <c r="DG37" s="67" t="s">
        <v>521</v>
      </c>
      <c r="DH37" s="67" t="s">
        <v>521</v>
      </c>
      <c r="DI37" s="67" t="s">
        <v>521</v>
      </c>
      <c r="DJ37" s="67" t="s">
        <v>521</v>
      </c>
      <c r="DK37" s="67" t="s">
        <v>521</v>
      </c>
      <c r="DL37" s="67" t="s">
        <v>521</v>
      </c>
      <c r="DM37" s="67" t="s">
        <v>521</v>
      </c>
      <c r="DN37" s="68" t="s">
        <v>521</v>
      </c>
      <c r="DO37" s="70" t="s">
        <v>521</v>
      </c>
      <c r="DP37" s="71" t="s">
        <v>521</v>
      </c>
      <c r="DQ37" s="67" t="s">
        <v>521</v>
      </c>
      <c r="DR37" s="67" t="s">
        <v>521</v>
      </c>
      <c r="DS37" s="67" t="s">
        <v>521</v>
      </c>
      <c r="DT37" s="67" t="s">
        <v>521</v>
      </c>
      <c r="DU37" s="67" t="s">
        <v>521</v>
      </c>
      <c r="DV37" s="67" t="s">
        <v>521</v>
      </c>
      <c r="DW37" s="67" t="s">
        <v>521</v>
      </c>
      <c r="DX37" s="72" t="s">
        <v>521</v>
      </c>
      <c r="DY37" s="73" t="s">
        <v>522</v>
      </c>
      <c r="DZ37" s="74">
        <v>2</v>
      </c>
      <c r="EA37" s="74">
        <v>3</v>
      </c>
      <c r="EB37" s="74">
        <v>3</v>
      </c>
      <c r="EC37" s="75">
        <v>4</v>
      </c>
      <c r="ED37" s="76" t="s">
        <v>522</v>
      </c>
      <c r="EE37" s="74">
        <f t="shared" si="16"/>
        <v>2</v>
      </c>
      <c r="EF37" s="74">
        <f t="shared" si="17"/>
        <v>6</v>
      </c>
      <c r="EG37" s="74">
        <f t="shared" si="18"/>
        <v>18</v>
      </c>
      <c r="EH37" s="77">
        <f t="shared" si="19"/>
        <v>72</v>
      </c>
      <c r="EI37" s="73">
        <v>30</v>
      </c>
      <c r="EJ37" s="74">
        <v>40</v>
      </c>
      <c r="EK37" s="74">
        <v>70</v>
      </c>
      <c r="EL37" s="74">
        <v>120</v>
      </c>
      <c r="EM37" s="75">
        <v>340</v>
      </c>
      <c r="EN37" s="78">
        <v>1</v>
      </c>
      <c r="EO37" s="79">
        <f t="shared" si="20"/>
        <v>0.66666666666666663</v>
      </c>
      <c r="EP37" s="79">
        <f t="shared" si="21"/>
        <v>0.3888888888888889</v>
      </c>
      <c r="EQ37" s="79">
        <f t="shared" si="22"/>
        <v>0.22222222222222224</v>
      </c>
      <c r="ER37" s="80">
        <f t="shared" si="23"/>
        <v>0.15740740740740741</v>
      </c>
      <c r="ES37" s="128" t="s">
        <v>543</v>
      </c>
      <c r="ET37" s="82"/>
      <c r="EU37" s="83">
        <v>4</v>
      </c>
      <c r="EV37" s="73">
        <v>28</v>
      </c>
      <c r="EW37" s="74">
        <v>35</v>
      </c>
      <c r="EX37" s="74">
        <v>10</v>
      </c>
      <c r="EY37" s="74">
        <v>14</v>
      </c>
      <c r="EZ37" s="74">
        <v>21</v>
      </c>
      <c r="FA37" s="74">
        <v>7</v>
      </c>
      <c r="FB37" s="74">
        <v>21</v>
      </c>
      <c r="FC37" s="74">
        <v>20</v>
      </c>
      <c r="FD37" s="74">
        <f t="shared" si="24"/>
        <v>31</v>
      </c>
      <c r="FE37" s="84">
        <f t="shared" si="25"/>
        <v>30</v>
      </c>
      <c r="FF37" s="73">
        <f>RANK(EV37,$EV$9:$EV$497,0)</f>
        <v>373</v>
      </c>
      <c r="FG37" s="74">
        <f>RANK(EW37,$EW$9:$EW$497,0)</f>
        <v>267</v>
      </c>
      <c r="FH37" s="74">
        <f>RANK(EX37,$EX$9:$EX$497,0)</f>
        <v>392</v>
      </c>
      <c r="FI37" s="74">
        <f>RANK(EY37,$EY$9:$EY$497,0)</f>
        <v>364</v>
      </c>
      <c r="FJ37" s="74">
        <f>RANK(EZ37,$EZ$9:$EZ$497,0)</f>
        <v>188</v>
      </c>
      <c r="FK37" s="74">
        <f>RANK(FA37,$FA$9:$FA$497,0)</f>
        <v>361</v>
      </c>
      <c r="FL37" s="74">
        <f>RANK(FB37,$FB$9:$FB$497,0)</f>
        <v>318</v>
      </c>
      <c r="FM37" s="74">
        <f>RANK(FC37,$FC$9:$FC$497,0)</f>
        <v>330</v>
      </c>
      <c r="FN37" s="74">
        <f>RANK(FD37,$FD$9:$FD$497,0)</f>
        <v>360</v>
      </c>
      <c r="FO37" s="84">
        <f>RANK(FE37,$FE$9:$FE$497,0)</f>
        <v>376</v>
      </c>
      <c r="FP37" s="73">
        <f>COUNTIFS($EV$9:$EV$497,"&gt;"&amp;EV37,$ES$9:$ES$497,ES37)+1</f>
        <v>71</v>
      </c>
      <c r="FQ37" s="74">
        <f>COUNTIFS($EW$9:$EW$497,"&gt;"&amp;EW37,$ES$9:$ES$497,ES37)+1</f>
        <v>77</v>
      </c>
      <c r="FR37" s="74">
        <f>COUNTIFS($EX$9:$EX$497,"&gt;"&amp;EX37,$ES$9:$ES$497,ES37)+1</f>
        <v>67</v>
      </c>
      <c r="FS37" s="74">
        <f>COUNTIFS($EY$9:$EY$497,"&gt;"&amp;EY37,$ES$9:$ES$497,ES37)+1</f>
        <v>65</v>
      </c>
      <c r="FT37" s="74">
        <f>COUNTIFS($EZ$9:$EZ$497,"&gt;"&amp;EZ37,$ES$9:$ES$497,ES37)+1</f>
        <v>76</v>
      </c>
      <c r="FU37" s="74">
        <f>COUNTIFS($FA$9:$FA$497,"&gt;"&amp;FA37,$ES$9:$ES$497,ES37)+1</f>
        <v>72</v>
      </c>
      <c r="FV37" s="74">
        <f>COUNTIFS($FB$9:$FB$497,"&gt;"&amp;FB37,$ES$9:$ES$497,ES37)+1</f>
        <v>72</v>
      </c>
      <c r="FW37" s="74">
        <f>COUNTIFS($FC$9:$FC$497,"&gt;"&amp;FC37,$ES$9:$ES$497,ES37)+1</f>
        <v>77</v>
      </c>
      <c r="FX37" s="74">
        <f>COUNTIFS($FD$9:$FD$497,"&gt;"&amp;FD37,$ES$9:$ES$497,ES37)+1</f>
        <v>77</v>
      </c>
      <c r="FY37" s="84">
        <f>COUNTIFS($FE$9:$FE$497,"&gt;"&amp;FE37,$ES$9:$ES$497,ES37)+1</f>
        <v>77</v>
      </c>
      <c r="FZ37" s="85">
        <f t="shared" si="26"/>
        <v>0.88</v>
      </c>
      <c r="GA37" s="86">
        <f t="shared" si="27"/>
        <v>1.0900000000000001</v>
      </c>
      <c r="GB37" s="86">
        <f t="shared" si="28"/>
        <v>0.31</v>
      </c>
      <c r="GC37" s="86">
        <f t="shared" si="29"/>
        <v>0.44</v>
      </c>
      <c r="GD37" s="86">
        <f t="shared" si="30"/>
        <v>0.66</v>
      </c>
      <c r="GE37" s="86">
        <f t="shared" si="31"/>
        <v>0.22</v>
      </c>
      <c r="GF37" s="86">
        <f t="shared" si="32"/>
        <v>0.66</v>
      </c>
      <c r="GG37" s="86">
        <f t="shared" si="33"/>
        <v>0.63</v>
      </c>
      <c r="GH37" s="86">
        <f t="shared" si="34"/>
        <v>0.97</v>
      </c>
      <c r="GI37" s="87">
        <f t="shared" si="35"/>
        <v>0.94</v>
      </c>
      <c r="GJ37" s="85">
        <f>ROUND(((FZ37-AVERAGE(FZ$9:FZ$497))/STDEVP(FZ$9:FZ$497)*10+50),2)</f>
        <v>46.63</v>
      </c>
      <c r="GK37" s="86">
        <f>ROUND(((GA37-AVERAGE(GA$9:GA$497))/STDEVP(GA$9:GA$497)*10+50),2)</f>
        <v>61.94</v>
      </c>
      <c r="GL37" s="86">
        <f>ROUND(((GB37-AVERAGE(GB$9:GB$497))/STDEVP(GB$9:GB$497)*10+50),2)</f>
        <v>39.75</v>
      </c>
      <c r="GM37" s="86">
        <f>ROUND(((GC37-AVERAGE(GC$9:GC$497))/STDEVP(GC$9:GC$497)*10+50),2)</f>
        <v>45.68</v>
      </c>
      <c r="GN37" s="86">
        <f>ROUND(((GD37-AVERAGE(GD$9:GD$497))/STDEVP(GD$9:GD$497)*10+50),2)</f>
        <v>59.17</v>
      </c>
      <c r="GO37" s="86">
        <f>ROUND(((GE37-AVERAGE(GE$9:GE$497))/STDEVP(GE$9:GE$497)*10+50),2)</f>
        <v>45.34</v>
      </c>
      <c r="GP37" s="86">
        <f>ROUND(((GF37-AVERAGE(GF$9:GF$497))/STDEVP(GF$9:GF$497)*10+50),2)</f>
        <v>50.79</v>
      </c>
      <c r="GQ37" s="86">
        <f>ROUND(((GG37-AVERAGE(GG$9:GG$497))/STDEVP(GG$9:GG$497)*10+50),2)</f>
        <v>49.97</v>
      </c>
      <c r="GR37" s="86">
        <f>ROUND(((GH37-AVERAGE(GH$9:GH$497))/STDEVP(GH$9:GH$497)*10+50),2)</f>
        <v>49.83</v>
      </c>
      <c r="GS37" s="87">
        <f>ROUND(((GI37-AVERAGE(GI$9:GI$497))/STDEVP(GI$9:GI$497)*10+50),2)</f>
        <v>44.25</v>
      </c>
      <c r="GT37" s="73">
        <f>RANK(GJ37,$GJ$9:$GJ$497,0)</f>
        <v>278</v>
      </c>
      <c r="GU37" s="74">
        <f>RANK(GK37,$GK$9:$GK$497,0)</f>
        <v>58</v>
      </c>
      <c r="GV37" s="74">
        <f>RANK(GL37,$GL$9:$GL$497,0)</f>
        <v>380</v>
      </c>
      <c r="GW37" s="74">
        <f>RANK(GM37,$GM$9:$GM$497,0)</f>
        <v>289</v>
      </c>
      <c r="GX37" s="74">
        <f>RANK(GN37,$GN$9:$GN$497,0)</f>
        <v>78</v>
      </c>
      <c r="GY37" s="74">
        <f>RANK(GO37,$GO$9:$GO$497,0)</f>
        <v>263</v>
      </c>
      <c r="GZ37" s="74">
        <f>RANK(GP37,$GP$9:$GP$497,0)</f>
        <v>198</v>
      </c>
      <c r="HA37" s="74">
        <f>RANK(GQ37,$GQ$9:$GQ$497,0)</f>
        <v>213</v>
      </c>
      <c r="HB37" s="74">
        <f>RANK(GR37,$GR$9:$GR$497,0)</f>
        <v>187</v>
      </c>
      <c r="HC37" s="84">
        <f>RANK(GS37,$GS$9:$GS$497,0)</f>
        <v>286</v>
      </c>
      <c r="HD37" s="85">
        <f>ROUND(AVERAGEIF($ES$9:$ES$497,$ES37,$FZ$9:$FZ$497),2)</f>
        <v>0.86</v>
      </c>
      <c r="HE37" s="86">
        <f>ROUND(AVERAGEIF($ES$9:$ES$497,$ES37,$GA$9:$GA$497),2)</f>
        <v>1.0900000000000001</v>
      </c>
      <c r="HF37" s="86">
        <f>ROUND(AVERAGEIF($ES$9:$ES$497,$ES37,$GB$9:$GB$497),2)</f>
        <v>0.28999999999999998</v>
      </c>
      <c r="HG37" s="86">
        <f>ROUND(AVERAGEIF($ES$9:$ES$497,$ES37,$GC$9:$GC$497),2)</f>
        <v>0.42</v>
      </c>
      <c r="HH37" s="86">
        <f>ROUND(AVERAGEIF($ES$9:$ES$497,$ES37,$GD$9:$GD$497),2)</f>
        <v>0.86</v>
      </c>
      <c r="HI37" s="86">
        <f>ROUND(AVERAGEIF($ES$9:$ES$497,$ES37,$GE$9:$GE$497),2)</f>
        <v>0.3</v>
      </c>
      <c r="HJ37" s="86">
        <f>ROUND(AVERAGEIF($ES$9:$ES$497,$ES37,$GF$9:$GF$497),2)</f>
        <v>0.67</v>
      </c>
      <c r="HK37" s="86">
        <f>ROUND(AVERAGEIF($ES$9:$ES$497,$ES37,$GG$9:$GG$497),2)</f>
        <v>0.73</v>
      </c>
      <c r="HL37" s="86">
        <f>ROUND(AVERAGEIF($ES$9:$ES$497,$ES37,$GH$9:$GH$497),2)</f>
        <v>1.1399999999999999</v>
      </c>
      <c r="HM37" s="87">
        <f>ROUND(AVERAGEIF($ES$9:$ES$497,$ES37,$GI$9:$GI$497),2)</f>
        <v>1.01</v>
      </c>
      <c r="HN37" s="88">
        <f t="shared" si="36"/>
        <v>2.0000000000000018E-2</v>
      </c>
      <c r="HO37" s="89">
        <f t="shared" si="37"/>
        <v>0</v>
      </c>
      <c r="HP37" s="89">
        <f t="shared" si="38"/>
        <v>2.0000000000000018E-2</v>
      </c>
      <c r="HQ37" s="89">
        <f t="shared" si="39"/>
        <v>2.0000000000000018E-2</v>
      </c>
      <c r="HR37" s="89">
        <f t="shared" si="40"/>
        <v>-0.19999999999999996</v>
      </c>
      <c r="HS37" s="89">
        <f t="shared" si="41"/>
        <v>-7.9999999999999988E-2</v>
      </c>
      <c r="HT37" s="89">
        <f t="shared" si="42"/>
        <v>-1.0000000000000009E-2</v>
      </c>
      <c r="HU37" s="89">
        <f t="shared" si="43"/>
        <v>-9.9999999999999978E-2</v>
      </c>
      <c r="HV37" s="89">
        <f t="shared" si="44"/>
        <v>-0.16999999999999993</v>
      </c>
      <c r="HW37" s="90">
        <f t="shared" si="45"/>
        <v>-7.0000000000000062E-2</v>
      </c>
      <c r="HX37" s="73">
        <f>COUNTIFS($FZ$9:$FZ$497,"&gt;"&amp;FZ37,$ES$9:$ES$497,$ES37)+1</f>
        <v>40</v>
      </c>
      <c r="HY37" s="74">
        <f>COUNTIFS($GA$9:$GA$497,"&gt;"&amp;GA37,$ES$9:$ES$497,$ES37)+1</f>
        <v>41</v>
      </c>
      <c r="HZ37" s="74">
        <f>COUNTIFS($GB$9:$GB$497,"&gt;"&amp;GB37,$ES$9:$ES$497,$ES37)+1</f>
        <v>48</v>
      </c>
      <c r="IA37" s="74">
        <f>COUNTIFS($GC$9:$GC$497,"&gt;"&amp;GC37,$ES$9:$ES$497,$ES37)+1</f>
        <v>41</v>
      </c>
      <c r="IB37" s="74">
        <f>COUNTIFS($GD$9:$GD$497,"&gt;"&amp;GD37,$ES$9:$ES$497,$ES37)+1</f>
        <v>70</v>
      </c>
      <c r="IC37" s="74">
        <f>COUNTIFS($GE$9:$GE$497,"&gt;"&amp;GE37,$ES$9:$ES$497,$ES37)+1</f>
        <v>76</v>
      </c>
      <c r="ID37" s="74">
        <f>COUNTIFS($GF$9:$GF$497,"&gt;"&amp;GF37,$ES$9:$ES$497,$ES37)+1</f>
        <v>39</v>
      </c>
      <c r="IE37" s="74">
        <f>COUNTIFS($GG$9:$GG$497,"&gt;"&amp;GG37,$ES$9:$ES$497,$ES37)+1</f>
        <v>62</v>
      </c>
      <c r="IF37" s="74">
        <f>COUNTIFS($GH$9:$GH$497,"&gt;"&amp;GH37,$ES$9:$ES$497,$ES37)+1</f>
        <v>63</v>
      </c>
      <c r="IG37" s="84">
        <f>COUNTIFS($GI$9:$GI$497,"&gt;"&amp;GI37,$ES$9:$ES$497,$ES37)+1</f>
        <v>46</v>
      </c>
      <c r="IH37" s="91"/>
      <c r="II37" s="79"/>
      <c r="IJ37" s="79"/>
      <c r="IK37" s="79"/>
      <c r="IL37" s="79"/>
      <c r="IM37" s="92"/>
      <c r="IN37" s="93"/>
      <c r="IO37" s="94"/>
      <c r="IP37" s="95"/>
      <c r="IQ37" s="79"/>
      <c r="IR37" s="79"/>
      <c r="IS37" s="79"/>
      <c r="IT37" s="79"/>
      <c r="IU37" s="79"/>
      <c r="IV37" s="79"/>
      <c r="IW37" s="96"/>
      <c r="IX37" s="93"/>
      <c r="IY37" s="79"/>
      <c r="IZ37" s="79"/>
      <c r="JA37" s="79"/>
      <c r="JB37" s="79"/>
      <c r="JC37" s="79"/>
      <c r="JD37" s="79"/>
      <c r="JE37" s="97"/>
      <c r="JF37" s="95"/>
      <c r="JG37" s="79"/>
      <c r="JH37" s="79"/>
      <c r="JI37" s="79"/>
      <c r="JJ37" s="79"/>
      <c r="JK37" s="79"/>
      <c r="JL37" s="79"/>
      <c r="JM37" s="96"/>
      <c r="JN37" s="93"/>
      <c r="JO37" s="79"/>
      <c r="JP37" s="79"/>
      <c r="JQ37" s="79"/>
      <c r="JR37" s="79"/>
      <c r="JS37" s="79"/>
      <c r="JT37" s="79"/>
      <c r="JU37" s="79"/>
      <c r="JV37" s="79"/>
      <c r="JW37" s="79"/>
      <c r="JX37" s="79"/>
      <c r="JY37" s="79"/>
      <c r="JZ37" s="97"/>
      <c r="KA37" s="93"/>
      <c r="KB37" s="79"/>
      <c r="KC37" s="79"/>
      <c r="KD37" s="79"/>
      <c r="KE37" s="97"/>
      <c r="KF37" s="95"/>
      <c r="KG37" s="79"/>
      <c r="KH37" s="79"/>
      <c r="KI37" s="79"/>
      <c r="KJ37" s="79"/>
      <c r="KK37" s="98"/>
      <c r="KL37" s="79"/>
      <c r="KM37" s="79"/>
      <c r="KN37" s="79"/>
      <c r="KO37" s="79"/>
      <c r="KP37" s="79"/>
      <c r="KQ37" s="79"/>
      <c r="KR37" s="79"/>
      <c r="KS37" s="96"/>
      <c r="KT37" s="96"/>
      <c r="KU37" s="96"/>
      <c r="KV37" s="96"/>
      <c r="KW37" s="93"/>
      <c r="KX37" s="79"/>
      <c r="KY37" s="79"/>
      <c r="KZ37" s="79"/>
      <c r="LA37" s="79"/>
      <c r="LB37" s="79"/>
      <c r="LC37" s="96"/>
      <c r="LD37" s="93"/>
      <c r="LE37" s="94"/>
      <c r="LF37" s="99"/>
      <c r="LG37" s="75"/>
      <c r="LH37" s="93"/>
      <c r="LI37" s="79"/>
      <c r="LJ37" s="74"/>
      <c r="LK37" s="74"/>
      <c r="LL37" s="74"/>
      <c r="LM37" s="100"/>
      <c r="LN37" s="95"/>
      <c r="LO37" s="79"/>
      <c r="LP37" s="79"/>
      <c r="LQ37" s="79"/>
      <c r="LR37" s="96"/>
      <c r="LS37" s="93"/>
      <c r="LT37" s="79"/>
      <c r="LU37" s="79"/>
      <c r="LV37" s="79"/>
      <c r="LW37" s="79"/>
      <c r="LX37" s="79"/>
      <c r="LY37" s="79"/>
      <c r="LZ37" s="79"/>
      <c r="MA37" s="97"/>
      <c r="MB37" s="95"/>
      <c r="MC37" s="79"/>
      <c r="MD37" s="79"/>
      <c r="ME37" s="79"/>
      <c r="MF37" s="79"/>
      <c r="MG37" s="79"/>
      <c r="MH37" s="79"/>
      <c r="MI37" s="79"/>
      <c r="MJ37" s="79"/>
      <c r="MK37" s="79"/>
      <c r="ML37" s="79"/>
      <c r="MM37" s="79"/>
      <c r="MN37" s="98"/>
      <c r="MO37" s="98"/>
      <c r="MP37" s="96"/>
      <c r="MQ37" s="93"/>
      <c r="MR37" s="79"/>
      <c r="MS37" s="79"/>
      <c r="MT37" s="79"/>
      <c r="MU37" s="79"/>
      <c r="MV37" s="98"/>
      <c r="MW37" s="79"/>
      <c r="MX37" s="79"/>
      <c r="MY37" s="79"/>
      <c r="MZ37" s="79"/>
      <c r="NA37" s="79"/>
      <c r="NB37" s="79"/>
      <c r="NC37" s="79"/>
      <c r="ND37" s="96"/>
      <c r="NE37" s="96"/>
      <c r="NF37" s="96"/>
      <c r="NG37" s="96"/>
      <c r="NH37" s="93"/>
      <c r="NI37" s="79"/>
      <c r="NJ37" s="79"/>
      <c r="NK37" s="79"/>
      <c r="NL37" s="79"/>
      <c r="NM37" s="79"/>
      <c r="NN37" s="94"/>
      <c r="NO37" s="93"/>
      <c r="NP37" s="80"/>
      <c r="NQ37" s="124" t="s">
        <v>623</v>
      </c>
      <c r="NR37" s="102" t="s">
        <v>630</v>
      </c>
      <c r="NS37" s="102"/>
      <c r="NT37" s="102"/>
      <c r="NU37" s="102"/>
      <c r="NV37" s="104">
        <v>43720</v>
      </c>
      <c r="NW37" s="102" t="s">
        <v>525</v>
      </c>
      <c r="NX37" s="105" t="s">
        <v>631</v>
      </c>
      <c r="NY37" s="129" t="s">
        <v>601</v>
      </c>
      <c r="NZ37" s="105" t="s">
        <v>631</v>
      </c>
      <c r="OA37" s="107"/>
      <c r="OB37" s="107"/>
      <c r="OC37" s="107"/>
      <c r="OD37" s="108">
        <f t="shared" si="46"/>
        <v>72</v>
      </c>
      <c r="OE37" s="109">
        <v>7</v>
      </c>
      <c r="OF37" s="110">
        <f t="shared" si="47"/>
        <v>30</v>
      </c>
      <c r="OG37" s="109">
        <v>7</v>
      </c>
      <c r="OH37" s="111">
        <f>ROUND(AVERAGEIF($ES$9:$ES$497,$ES37,EV$9:EV$497),0)</f>
        <v>57</v>
      </c>
      <c r="OI37" s="112">
        <f>ROUND(AVERAGEIF($ES$9:$ES$497,$ES37,EW$9:EW$497),0)</f>
        <v>69</v>
      </c>
      <c r="OJ37" s="112">
        <f>ROUND(AVERAGEIF($ES$9:$ES$497,$ES37,EX$9:EX$497),0)</f>
        <v>17</v>
      </c>
      <c r="OK37" s="112">
        <f>ROUND(AVERAGEIF($ES$9:$ES$497,$ES37,EY$9:EY$497),0)</f>
        <v>30</v>
      </c>
      <c r="OL37" s="112">
        <f>ROUND(AVERAGEIF($ES$9:$ES$497,$ES37,EZ$9:EZ$497),0)</f>
        <v>58</v>
      </c>
      <c r="OM37" s="112">
        <f>ROUND(AVERAGEIF($ES$9:$ES$497,$ES37,FA$9:FA$497),0)</f>
        <v>21</v>
      </c>
      <c r="ON37" s="112">
        <f>ROUND(AVERAGEIF($ES$9:$ES$497,$ES37,FB$9:FB$497),0)</f>
        <v>45</v>
      </c>
      <c r="OO37" s="112">
        <f>ROUND(AVERAGEIF($ES$9:$ES$497,$ES37,FC$9:FC$497),0)</f>
        <v>49</v>
      </c>
      <c r="OP37" s="112">
        <f>ROUND(AVERAGEIF($ES$9:$ES$497,$ES37,FD$9:FD$497),0)</f>
        <v>75</v>
      </c>
      <c r="OQ37" s="113">
        <f>ROUND(AVERAGEIF($ES$9:$ES$497,$ES37,FE$9:FE$497),0)</f>
        <v>66</v>
      </c>
      <c r="OR37" s="114">
        <f>ROUND(EV37/MAX(EV$9:EV$497)*100,0)</f>
        <v>16</v>
      </c>
      <c r="OS37" s="115">
        <f>ROUND(EW37/MAX(EW$9:EW$497)*100,0)</f>
        <v>28</v>
      </c>
      <c r="OT37" s="115">
        <f>ROUND(EX37/MAX(EX$9:EX$497)*100,0)</f>
        <v>8</v>
      </c>
      <c r="OU37" s="115">
        <f>ROUND(EY37/MAX(EY$9:EY$497)*100,0)</f>
        <v>9</v>
      </c>
      <c r="OV37" s="115">
        <f>ROUND(EZ37/MAX(EZ$9:EZ$497)*100,0)</f>
        <v>17</v>
      </c>
      <c r="OW37" s="115">
        <f>ROUND(FA37/MAX(FA$9:FA$497)*100,0)</f>
        <v>6</v>
      </c>
      <c r="OX37" s="115">
        <f>ROUND(FB37/MAX(FB$9:FB$497)*100,0)</f>
        <v>16</v>
      </c>
      <c r="OY37" s="116">
        <f>ROUND(FC37/MAX(FC$9:FC$497)*100,0)</f>
        <v>14</v>
      </c>
      <c r="OZ37" s="115">
        <f>ROUND(FD37/MAX(FD$9:FD$497)*100,0)</f>
        <v>21</v>
      </c>
      <c r="PA37" s="117">
        <f>ROUND(FE37/MAX(FE$9:FE$497)*100,0)</f>
        <v>12</v>
      </c>
      <c r="PB37" s="118">
        <f t="shared" si="48"/>
        <v>167</v>
      </c>
      <c r="PC37" s="115">
        <f t="shared" si="49"/>
        <v>194</v>
      </c>
      <c r="PD37" s="115">
        <f t="shared" si="50"/>
        <v>218</v>
      </c>
      <c r="PE37" s="115">
        <f t="shared" si="51"/>
        <v>195</v>
      </c>
      <c r="PF37" s="115">
        <f t="shared" si="52"/>
        <v>159</v>
      </c>
      <c r="PG37" s="119">
        <f t="shared" si="53"/>
        <v>140</v>
      </c>
      <c r="PH37" s="118">
        <f>ROUND(PB37/MAX(PB$9:PB$497)*100,0)</f>
        <v>20</v>
      </c>
      <c r="PI37" s="115">
        <f>ROUND(PC37/MAX(PC$9:PC$497)*100,0)</f>
        <v>23</v>
      </c>
      <c r="PJ37" s="115">
        <f>ROUND(PD37/MAX(PD$9:PD$497)*100,0)</f>
        <v>23</v>
      </c>
      <c r="PK37" s="115">
        <f>ROUND(PE37/MAX(PE$9:PE$497)*100,0)</f>
        <v>19</v>
      </c>
      <c r="PL37" s="115">
        <f>ROUND(PF37/MAX(PF$9:PF$497)*100,0)</f>
        <v>22</v>
      </c>
      <c r="PM37" s="119">
        <f>ROUND(PG37/MAX(PG$9:PG$497)*100,0)</f>
        <v>20</v>
      </c>
      <c r="PN37" s="118">
        <f>RANK(PH37,PH$9:PH$497,0)</f>
        <v>366</v>
      </c>
      <c r="PO37" s="115">
        <f>RANK(PI37,PI$9:PI$497,0)</f>
        <v>330</v>
      </c>
      <c r="PP37" s="115">
        <f>RANK(PJ37,PJ$9:PJ$497,0)</f>
        <v>356</v>
      </c>
      <c r="PQ37" s="115">
        <f>RANK(PK37,PK$9:PK$497,0)</f>
        <v>365</v>
      </c>
      <c r="PR37" s="115">
        <f>RANK(PL37,PL$9:PL$497,0)</f>
        <v>366</v>
      </c>
      <c r="PS37" s="119">
        <f>RANK(PM37,PM$9:PM$497,0)</f>
        <v>365</v>
      </c>
      <c r="PT37" s="120">
        <f>ROUND(FZ37/MAX(FZ$9:FZ$497)*100,0)</f>
        <v>48</v>
      </c>
      <c r="PU37" s="115">
        <f>ROUND(GA37/MAX(GA$9:GA$497)*100,0)</f>
        <v>61</v>
      </c>
      <c r="PV37" s="115">
        <f>ROUND(GB37/MAX(GB$9:GB$497)*100,0)</f>
        <v>23</v>
      </c>
      <c r="PW37" s="115">
        <f>ROUND(GC37/MAX(GC$9:GC$497)*100,0)</f>
        <v>35</v>
      </c>
      <c r="PX37" s="115">
        <f>ROUND(GD37/MAX(GD$9:GD$497)*100,0)</f>
        <v>37</v>
      </c>
      <c r="PY37" s="115">
        <f>ROUND(GE37/MAX(GE$9:GE$497)*100,0)</f>
        <v>13</v>
      </c>
      <c r="PZ37" s="115">
        <f>ROUND(GF37/MAX(GF$9:GF$497)*100,0)</f>
        <v>31</v>
      </c>
      <c r="QA37" s="116">
        <f>ROUND(GG37/MAX(GG$9:GG$497)*100,0)</f>
        <v>34</v>
      </c>
      <c r="QB37" s="115">
        <f>ROUND(GH37/MAX(GH$9:GH$497)*100,0)</f>
        <v>43</v>
      </c>
      <c r="QC37" s="121">
        <f>ROUND(GI37/MAX(GI$9:GI$497)*100,0)</f>
        <v>30</v>
      </c>
      <c r="QD37" s="120">
        <f>ROUND(AVERAGEIF($ES$9:$ES$497,$ES37,PT$9:PT$497),0)</f>
        <v>47</v>
      </c>
      <c r="QE37" s="120">
        <f>ROUND(AVERAGEIF($ES$9:$ES$497,$ES37,PU$9:PU$497),0)</f>
        <v>61</v>
      </c>
      <c r="QF37" s="120">
        <f>ROUND(AVERAGEIF($ES$9:$ES$497,$ES37,PV$9:PV$497),0)</f>
        <v>21</v>
      </c>
      <c r="QG37" s="120">
        <f>ROUND(AVERAGEIF($ES$9:$ES$497,$ES37,PW$9:PW$497),0)</f>
        <v>34</v>
      </c>
      <c r="QH37" s="120">
        <f>ROUND(AVERAGEIF($ES$9:$ES$497,$ES37,PX$9:PX$497),0)</f>
        <v>48</v>
      </c>
      <c r="QI37" s="120">
        <f>ROUND(AVERAGEIF($ES$9:$ES$497,$ES37,PY$9:PY$497),0)</f>
        <v>18</v>
      </c>
      <c r="QJ37" s="120">
        <f>ROUND(AVERAGEIF($ES$9:$ES$497,$ES37,PZ$9:PZ$497),0)</f>
        <v>31</v>
      </c>
      <c r="QK37" s="120">
        <f>ROUND(AVERAGEIF($ES$9:$ES$497,$ES37,QA$9:QA$497),0)</f>
        <v>40</v>
      </c>
      <c r="QL37" s="120">
        <f>ROUND(AVERAGEIF($ES$9:$ES$497,$ES37,QB$9:QB$497),0)</f>
        <v>51</v>
      </c>
      <c r="QM37" s="120">
        <f>ROUND(AVERAGEIF($ES$9:$ES$497,$ES37,QC$9:QC$497),0)</f>
        <v>32</v>
      </c>
      <c r="QN37" s="114">
        <f t="shared" si="69"/>
        <v>441</v>
      </c>
      <c r="QO37" s="115">
        <f t="shared" si="70"/>
        <v>497</v>
      </c>
      <c r="QP37" s="115">
        <f t="shared" si="71"/>
        <v>589</v>
      </c>
      <c r="QQ37" s="115">
        <f t="shared" si="72"/>
        <v>543</v>
      </c>
      <c r="QR37" s="115">
        <f t="shared" si="73"/>
        <v>511</v>
      </c>
      <c r="QS37" s="119">
        <f t="shared" si="74"/>
        <v>371</v>
      </c>
      <c r="QT37" s="114">
        <f>ROUND((QN37-MIN(QN$9:QN$497))/(MAX(QN$9:QN$497)-MIN(QN$9:QN$497))*100,0)</f>
        <v>33</v>
      </c>
      <c r="QU37" s="115">
        <f>ROUND((QO37-MIN(QO$9:QO$497))/(MAX(QO$9:QO$497)-MIN(QO$9:QO$497))*100,0)</f>
        <v>42</v>
      </c>
      <c r="QV37" s="115">
        <f>ROUND((QP37-MIN(QP$9:QP$497))/(MAX(QP$9:QP$497)-MIN(QP$9:QP$497))*100,0)</f>
        <v>35</v>
      </c>
      <c r="QW37" s="115">
        <f>ROUND((QQ37-MIN(QQ$9:QQ$497))/(MAX(QQ$9:QQ$497)-MIN(QQ$9:QQ$497))*100,0)</f>
        <v>32</v>
      </c>
      <c r="QX37" s="115">
        <f>ROUND((QR37-MIN(QR$9:QR$497))/(MAX(QR$9:QR$497)-MIN(QR$9:QR$497))*100,0)</f>
        <v>46</v>
      </c>
      <c r="QY37" s="115">
        <f>ROUND((QS37-MIN(QS$9:QS$497))/(MAX(QS$9:QS$497)-MIN(QS$9:QS$497))*100,0)</f>
        <v>40</v>
      </c>
      <c r="QZ37" s="114">
        <f>RANK(QN37,QN$9:QN$497,0)</f>
        <v>278</v>
      </c>
      <c r="RA37" s="115">
        <f>RANK(QO37,QO$9:QO$497,0)</f>
        <v>81</v>
      </c>
      <c r="RB37" s="115">
        <f>RANK(QP37,QP$9:QP$497,0)</f>
        <v>158</v>
      </c>
      <c r="RC37" s="115">
        <f>RANK(QQ37,QQ$9:QQ$497,0)</f>
        <v>253</v>
      </c>
      <c r="RD37" s="115">
        <f>RANK(QR37,QR$9:QR$497,0)</f>
        <v>213</v>
      </c>
      <c r="RE37" s="115">
        <f>RANK(QS37,QS$9:QS$497,0)</f>
        <v>204</v>
      </c>
      <c r="RF37" s="122"/>
      <c r="RG37" s="115">
        <f>($RH$3*(IH37+IJ37)*100*100/MAX(EX$9:EX$497)*$RO$3) +($RH$3*(II37+IJ37)*100*100/MAX(EX$9:EX$497)*$RO$4) + ($RH$3*IK37*100*100/MAX(EX$9:EX$497)*0.098)</f>
        <v>0</v>
      </c>
      <c r="RH37" s="115">
        <f>($RH$4*IL37*100*100/MAX(EZ$9:EZ$497))*$RQ$3</f>
        <v>0</v>
      </c>
      <c r="RI37" s="115">
        <f>($RH$3*IM37*100*100/MAX(EY$9:EY$497))*$RQ$4</f>
        <v>0</v>
      </c>
      <c r="RJ37" s="115">
        <f>($RH$3*IN37*100*100/MAX(EX$9:EX$497))</f>
        <v>0</v>
      </c>
      <c r="RK37" s="115">
        <f>($RH$4*IO37*100*100/MAX(EZ$9:EZ$497))*$RQ$3</f>
        <v>0</v>
      </c>
      <c r="RL37" s="115">
        <f>(($RL$4*IP37*100*((100/MAX(EX$9:EX$497)+100/MAX(EZ$9:EZ$497))/2))+($RL$4*IQ37*100*((100/MAX(EX$9:EX$497)+100/MAX(EZ$9:EZ$497))/2))+($RL$4*IR37*100*((100/MAX(EX$9:EX$497)+100/MAX(EZ$9:EZ$497))/2))+($RL$4*IS37*100*((100/MAX(EX$9:EX$497)+100/MAX(EZ$9:EZ$497))/2))+($RL$4*IT37*100*((100/MAX(EX$9:EX$497)+100/MAX(EZ$9:EZ$497))/2))+($RL$4*IU37*100*((100/MAX(EX$9:EX$497)+100/MAX(EZ$9:EZ$497))/2))+($RL$4*IV37*100*((100/MAX(EX$9:EX$497)+100/MAX(EZ$9:EZ$497))/2))+($RL$4*IW37*100*((100/MAX(EX$9:EX$497)+100/MAX(EZ$9:EZ$497))/2)))*$RS$3</f>
        <v>0</v>
      </c>
      <c r="RM37" s="115">
        <f>(($RH$3*IX37*100*100/MAX(EX$9:EX$497))+($RH$3*IY37*100*100/MAX(EX$9:EX$497))+($RH$3*IZ37*100*100/MAX(EX$9:EX$497))+($RH$3*JA37*100*100/MAX(EX$9:EX$497))+($RH$3*JB37*100*100/MAX(EX$9:EX$497))+($RH$3*JC37*100*100/MAX(EX$9:EX$497))+($RH$3*JD37*100*100/MAX(EX$9:EX$497))+($RH$3*JE37*100*100/MAX(EX$9:EX$497)))*$RS$4</f>
        <v>0</v>
      </c>
      <c r="RN37" s="115">
        <f>(($RH$4*JF37*100*100/MAX(EZ$9:EZ$497)) + ($RH$4*JG37*100*100/MAX(EZ$9:EZ$497)) + ($RH$4*JH37*100*100/MAX(EZ$9:EZ$497)) + ($RH$4*JI37*100*100/MAX(EZ$9:EZ$497)) + ($RH$4*JJ37*100*100/MAX(EZ$9:EZ$497)) + ($RH$4*JK37*100*100/MAX(EZ$9:EZ$497)) + ($RH$4*JL37*100*100/MAX(EZ$9:EZ$497)) + ($RH$4*JM37*100*100/MAX(EZ$9:EZ$497)))*$RU$3</f>
        <v>0</v>
      </c>
      <c r="RO37" s="115">
        <f>(($RL$4*JN37*100*((100/MAX(EX$9:EX$497)+100/MAX(EZ$9:EZ$497))/2))+($RL$4*JO37*100*((100/MAX(EX$9:EX$497)+100/MAX(EZ$9:EZ$497))/2))+($RL$4*JP37*100*((100/MAX(EX$9:EX$497)+100/MAX(EZ$9:EZ$497))/2))+($RL$4*JQ37*100*((100/MAX(EX$9:EX$497)+100/MAX(EZ$9:EZ$497))/2))+($RL$4*JR37*100*((100/MAX(EX$9:EX$497)+100/MAX(EZ$9:EZ$497))/2))+($RL$4*JS37*100*((100/MAX(EX$9:EX$497)+100/MAX(EZ$9:EZ$497))/2))+($RL$4*JT37*100*((100/MAX(EX$9:EX$497)+100/MAX(EZ$9:EZ$497))/2))+($RL$4*JU37*100*((100/MAX(EX$9:EX$497)+100/MAX(EZ$9:EZ$497))/2))+($RL$4*JV37*100*((100/MAX(EX$9:EX$497)+100/MAX(EZ$9:EZ$497))/2))+($RL$4*JW37*100*((100/MAX(EX$9:EX$497)+100/MAX(EZ$9:EZ$497))/2))+($RL$4*JX37*100*((100/MAX(EX$9:EX$497)+100/MAX(EZ$9:EZ$497))/2))+($RL$4*JY37*100*((100/MAX(EX$9:EX$497)+100/MAX(EZ$9:EZ$497))/2))+($RL$4*JZ37*100*((100/MAX(EX$9:EX$497)+100/MAX(EZ$9:EZ$497))/2)))*$RW$3/2</f>
        <v>0</v>
      </c>
      <c r="RP37" s="119">
        <f>($RJ$3*KA37*100*100/MAX(FA$9:FA$497)) + ($RJ$3*KB37*100*100/MAX(FA$9:FA$497)/2) + ($RJ$3*KC37*100*100/MAX(FA$9:FA$497)/2) + ($RJ$3*KD37*100*100/MAX(FA$9:FA$497)/4) + ($RJ$3*KE37*100*100/MAX(FA$9:FA$497)/4)</f>
        <v>0</v>
      </c>
      <c r="RQ37" s="118">
        <f>($RL$4*KF37*100*((100/MAX(EX$9:EX$497)+100/MAX(EZ$9:EZ$497)))) * ($RO$3/2) + (($RL$4*KG37*100*((100/MAX(EX$9:EX$497)+100/MAX(EZ$9:EZ$497))))+($RL$4*KH37*100*((100/MAX(EX$9:EX$497)+100/MAX(EZ$9:EZ$497))))+($RL$4*KI37*100*((100/MAX(EX$9:EX$497)+100/MAX(EZ$9:EZ$497))))+($RL$4*KJ37*100*((100/MAX(EX$9:EX$497)+100/MAX(EZ$9:EZ$497))))+($RL$4*KK37*100*((100/MAX(EX$9:EX$497)+100/MAX(EZ$9:EZ$497))))+($RL$4*KL37*100*((100/MAX(EX$9:EX$497)+100/MAX(EZ$9:EZ$497))))+($RL$4*KM37*100*((100/MAX(EX$9:EX$497)+100/MAX(EZ$9:EZ$497))))+($RL$4*KN37*100*((100/MAX(EX$9:EX$497)+100/MAX(EZ$9:EZ$497))))+($RL$4*KO37*100*((100/MAX(EX$9:EX$497)+100/MAX(EZ$9:EZ$497))))+($RL$4*KP37*100*((100/MAX(EX$9:EX$497)+100/MAX(EZ$9:EZ$497))))+($RL$4*KQ37*100*((100/MAX(EX$9:EX$497)+100/MAX(EZ$9:EZ$497))))+($RL$4*KR37*100*((100/MAX(EX$9:EX$497)+100/MAX(EZ$9:EZ$497))))+($RL$4*KS37*100*((100/MAX(EX$9:EX$497)+100/MAX(EZ$9:EZ$497))))+($RL$4*KV37*100*((100/MAX(EX$9:EX$497)+100/MAX(EZ$9:EZ$497))))) * (($RO$3+$RO$4)/6)</f>
        <v>0</v>
      </c>
      <c r="RR37" s="115">
        <f>(($RL$4*KW37*100*((100/MAX(EX$9:EX$497)+100/MAX(EZ$9:EZ$497))))) * ($RO$3/2) + (($RL$4*KX37*100*((100/MAX(EX$9:EX$497)+100/MAX(EZ$9:EZ$497))))+($RL$4*KY37*100*((100/MAX(EX$9:EX$497)+100/MAX(EZ$9:EZ$497))))+($RL$4*KZ37*100*((100/MAX(EX$9:EX$497)+100/MAX(EZ$9:EZ$497))))+($RL$4*LA37*100*((100/MAX(EX$9:EX$497)+100/MAX(EZ$9:EZ$497))))+($RL$4*LB37*100*((100/MAX(EX$9:EX$497)+100/MAX(EZ$9:EZ$497))))+($RL$4*LC37*100*((100/MAX(EX$9:EX$497)+100/MAX(EZ$9:EZ$497))))) * (($RO$3+$RO$4)/6)</f>
        <v>0</v>
      </c>
      <c r="RS37" s="119">
        <f>(($RL$4*LD37*100*((100/MAX(EX$9:EX$497)+100/MAX(EZ$9:EZ$497))))+($RL$4*LE37*100*((100/MAX(EX$9:EX$497)+100/MAX(EZ$9:EZ$497))))) * (($RO$3+$RO$4)/6)</f>
        <v>0</v>
      </c>
      <c r="RT37" s="118">
        <f>($RJ$4*LH37*100*(100/MAX(EV$9:EV$497)))+($RJ$4*LI37*100*(100/MAX(EV$9:EV$497)))</f>
        <v>0</v>
      </c>
      <c r="RU37" s="119">
        <f>($RJ$4*LJ37*(100/MAX(EV$9:EV$497)))/2 + ($RL$3*LK37*(100/MAX(EW$9:EW$497))) + ($RJ$4*LL37*(100/MAX(EV$9:EV$497)))/4 + ($RL$3*LM37*(100/MAX(EW$9:EW$497)))</f>
        <v>0</v>
      </c>
      <c r="RV37" s="118">
        <f>($RJ$4*LN37*100*100/MAX(EV$9:EV$497)/2)+($RJ$4*LO37*100*100/MAX(EV$9:EV$497)/2)+($RJ$4*LP37*100*100/MAX(EV$9:EV$497))+($RJ$4*LQ37*100*100/MAX(EV$9:EV$497))+($RJ$4*LR37*100*100/MAX(EV$9:EV$497))</f>
        <v>0</v>
      </c>
      <c r="RW37" s="115">
        <f>($RJ$4*LS37*100*100/MAX(EV$9:EV$497)) + (($RJ$4*LT37*100*100/MAX(EV$9:EV$497))+($RJ$4*LU37*100*100/MAX(EV$9:EV$497))+($RJ$4*LV37*100*100/MAX(EV$9:EV$497))+($RJ$4*LW37*100*100/MAX(EV$9:EV$497))+($RJ$4*LX37*100*100/MAX(EV$9:EV$497))+($RJ$4*LY37*100*100/MAX(EV$9:EV$497))+($RJ$4*LZ37*100*100/MAX(EV$9:EV$497))+($RJ$4*MA37*100*100/MAX(EV$9:EV$497)))/2</f>
        <v>0</v>
      </c>
      <c r="RX37" s="119">
        <f>($RJ$4*MB37*100*100/MAX(EV$9:EV$497))+($RJ$4*MC37*100*100/MAX(EV$9:EV$497))+($RJ$4*MD37*100*100/MAX(EV$9:EV$497))+($RJ$4*ME37*100*100/MAX(EV$9:EV$497))+($RJ$4*MF37*100*100/MAX(EV$9:EV$497))+($RJ$4*MG37*100*100/MAX(EV$9:EV$497))+($RJ$4*MH37*100*100/MAX(EV$9:EV$497))+($RJ$4*MI37*100*100/MAX(EV$9:EV$497))+($RJ$4*MJ37*100*100/MAX(EV$9:EV$497))+($RJ$4*MK37*100*100/MAX(EV$9:EV$497))+($RJ$4*ML37*100*100/MAX(EV$9:EV$497))+($RJ$4*MM37*100*100/MAX(EV$9:EV$497))+($RJ$4*MN37*100*100/MAX(EV$9:EV$497))</f>
        <v>0</v>
      </c>
      <c r="RY37" s="118">
        <f>($RJ$4*MQ37*100*100/MAX(EV$9:EV$497))/2 + (($RJ$4*MR37*100*100/MAX(EV$9:EV$497))+($RJ$4*MS37*100*100/MAX(EV$9:EV$497))+($RJ$4*MT37*100*100/MAX(EV$9:EV$497))+($RJ$4*MU37*100*100/MAX(EV$9:EV$497))+($RJ$4*MV37*100*100/MAX(EV$9:EV$497))+($RJ$4*MW37*100*100/MAX(EV$9:EV$497))+($RJ$4*MX37*100*100/MAX(EV$9:EV$497))+($RJ$4*MY37*100*100/MAX(EV$9:EV$497))+($RJ$4*MZ37*100*100/MAX(EV$9:EV$497))+($RJ$4*NA37*100*100/MAX(EV$9:EV$497))+($RJ$4*NB37*100*100/MAX(EV$9:EV$497))+($RJ$4*NC37*100*100/MAX(EV$9:EV$497))+($RJ$4*ND37*100*100/MAX(EV$9:EV$497))+($RJ$4*NG37*100*100/MAX(EV$9:EV$497)))/4</f>
        <v>0</v>
      </c>
      <c r="RZ37" s="115">
        <f>($RJ$4*NH37*100*100/MAX(EV$9:EV$497))/2 + (($RJ$4*NI37*100*100/MAX(EV$9:EV$497))+($RJ$4*NJ37*100*100/MAX(EV$9:EV$497))+($RJ$4*NK37*100*100/MAX(EV$9:EV$497))+($RJ$4*NL37*100*100/MAX(EV$9:EV$497))+($RJ$4*NM37*100*100/MAX(EV$9:EV$497))+($RJ$4*NN37*100*100/MAX(EV$9:EV$497)))/4</f>
        <v>0</v>
      </c>
      <c r="SA37" s="117">
        <f>(($RJ$4*NO37*100*100/MAX(EV$9:EV$497))+($RJ$4*NP37*100*100/MAX(EV$9:EV$497)))/4</f>
        <v>0</v>
      </c>
      <c r="SB37" s="118">
        <f t="shared" si="54"/>
        <v>0</v>
      </c>
      <c r="SC37" s="115">
        <f t="shared" si="55"/>
        <v>0</v>
      </c>
      <c r="SD37" s="115">
        <f t="shared" si="56"/>
        <v>0</v>
      </c>
      <c r="SE37" s="115">
        <f t="shared" si="57"/>
        <v>0</v>
      </c>
      <c r="SF37" s="115">
        <f t="shared" si="58"/>
        <v>0</v>
      </c>
      <c r="SG37" s="115">
        <f t="shared" si="59"/>
        <v>0</v>
      </c>
      <c r="SH37" s="115">
        <f>ROUND(SB37/MAX(SB$9:SB$497)*100,0)</f>
        <v>0</v>
      </c>
      <c r="SI37" s="115">
        <f>ROUND(SC37/MAX(SC$9:SC$497)*100,0)</f>
        <v>0</v>
      </c>
      <c r="SJ37" s="115">
        <f>ROUND(SD37/MAX(SD$9:SD$497)*100,0)</f>
        <v>0</v>
      </c>
      <c r="SK37" s="115">
        <f>ROUND(SE37/MAX(SE$9:SE$497)*100,0)</f>
        <v>0</v>
      </c>
      <c r="SL37" s="115">
        <f>ROUND(SF37/MAX(SF$9:SF$497)*100,0)</f>
        <v>0</v>
      </c>
      <c r="SM37" s="121">
        <f>ROUND(SG37/MAX(SG$9:SG$497)*100,0)</f>
        <v>0</v>
      </c>
      <c r="SN37" s="115">
        <f>ROUND(AVERAGEIF($ES$9:$ES$497,$ES37,SH$9:SH$497),0)</f>
        <v>12</v>
      </c>
      <c r="SO37" s="115">
        <f>ROUND(AVERAGEIF($ES$9:$ES$497,$ES37,SI$9:SI$497),0)</f>
        <v>5</v>
      </c>
      <c r="SP37" s="115">
        <f>ROUND(AVERAGEIF($ES$9:$ES$497,$ES37,SJ$9:SJ$497),0)</f>
        <v>26</v>
      </c>
      <c r="SQ37" s="115">
        <f>ROUND(AVERAGEIF($ES$9:$ES$497,$ES37,SK$9:SK$497),0)</f>
        <v>6</v>
      </c>
      <c r="SR37" s="115">
        <f>ROUND(AVERAGEIF($ES$9:$ES$497,$ES37,SL$9:SL$497),0)</f>
        <v>8</v>
      </c>
      <c r="SS37" s="121">
        <f>ROUND(AVERAGEIF($ES$9:$ES$497,$ES37,SM$9:SM$497),0)</f>
        <v>4</v>
      </c>
      <c r="ST37" s="114">
        <f>RANK(SB37,SB$9:SB$497,0)</f>
        <v>323</v>
      </c>
      <c r="SU37" s="115">
        <f>RANK(SC37,SC$9:SC$497,0)</f>
        <v>320</v>
      </c>
      <c r="SV37" s="115">
        <f>RANK(SD37,SD$9:SD$497,0)</f>
        <v>320</v>
      </c>
      <c r="SW37" s="115">
        <f>RANK(SE37,SE$9:SE$497,0)</f>
        <v>320</v>
      </c>
      <c r="SX37" s="115">
        <f>RANK(SF37,SF$9:SF$497,0)</f>
        <v>317</v>
      </c>
      <c r="SY37" s="115">
        <f>RANK(SG37,SG$9:SG$497,0)</f>
        <v>308</v>
      </c>
      <c r="SZ37" s="115">
        <f>COUNTIFS(SB$9:SB$497,"&gt;"&amp;SB37,$ES$9:$ES$497,$ES37)+1</f>
        <v>67</v>
      </c>
      <c r="TA37" s="115">
        <f>COUNTIFS(SC$9:SC$497,"&gt;"&amp;SC37,$ES$9:$ES$497,$ES37)+1</f>
        <v>64</v>
      </c>
      <c r="TB37" s="115">
        <f>COUNTIFS(SD$9:SD$497,"&gt;"&amp;SD37,$ES$9:$ES$497,$ES37)+1</f>
        <v>67</v>
      </c>
      <c r="TC37" s="115">
        <f>COUNTIFS(SE$9:SE$497,"&gt;"&amp;SE37,$ES$9:$ES$497,$ES37)+1</f>
        <v>64</v>
      </c>
      <c r="TD37" s="115">
        <f>COUNTIFS(SF$9:SF$497,"&gt;"&amp;SF37,$ES$9:$ES$497,$ES37)+1</f>
        <v>64</v>
      </c>
      <c r="TE37" s="117">
        <f>COUNTIFS(SG$9:SG$497,"&gt;"&amp;SG37,$ES$9:$ES$497,$ES37)+1</f>
        <v>60</v>
      </c>
      <c r="TF37" s="118">
        <f t="shared" si="60"/>
        <v>23</v>
      </c>
      <c r="TG37" s="115">
        <f t="shared" si="61"/>
        <v>20</v>
      </c>
      <c r="TH37" s="115">
        <f t="shared" si="62"/>
        <v>23</v>
      </c>
      <c r="TI37" s="115">
        <f t="shared" si="63"/>
        <v>23</v>
      </c>
      <c r="TJ37" s="115">
        <f t="shared" si="64"/>
        <v>19</v>
      </c>
      <c r="TK37" s="115">
        <f t="shared" si="65"/>
        <v>22</v>
      </c>
      <c r="TL37" s="117">
        <f t="shared" si="66"/>
        <v>20</v>
      </c>
      <c r="TM37" s="118">
        <f>ROUND(TF37/MAX(TF$9:TF$497)*100,0)</f>
        <v>13</v>
      </c>
      <c r="TN37" s="115">
        <f>ROUND(TG37/MAX(TG$9:TG$497)*100,0)</f>
        <v>11</v>
      </c>
      <c r="TO37" s="115">
        <f>ROUND(TH37/MAX(TH$9:TH$497)*100,0)</f>
        <v>13</v>
      </c>
      <c r="TP37" s="115">
        <f>ROUND(TI37/MAX(TI$9:TI$497)*100,0)</f>
        <v>13</v>
      </c>
      <c r="TQ37" s="115">
        <f>ROUND(TJ37/MAX(TJ$9:TJ$497)*100,0)</f>
        <v>10</v>
      </c>
      <c r="TR37" s="115">
        <f>ROUND(TK37/MAX(TK$9:TK$497)*100,0)</f>
        <v>11</v>
      </c>
      <c r="TS37" s="119">
        <f>ROUND(TL37/MAX(TL$9:TL$497)*100,0)</f>
        <v>10</v>
      </c>
      <c r="TT37" s="120">
        <f>RANK(TM37,TM$9:TM$497,0)</f>
        <v>388</v>
      </c>
      <c r="TU37" s="115">
        <f>RANK(TN37,TN$9:TN$497,0)</f>
        <v>382</v>
      </c>
      <c r="TV37" s="115">
        <f>RANK(TO37,TO$9:TO$497,0)</f>
        <v>337</v>
      </c>
      <c r="TW37" s="115">
        <f>RANK(TP37,TP$9:TP$497,0)</f>
        <v>364</v>
      </c>
      <c r="TX37" s="115">
        <f>RANK(TQ37,TQ$9:TQ$497,0)</f>
        <v>374</v>
      </c>
      <c r="TY37" s="115">
        <f>RANK(TR37,TR$9:TR$497,0)</f>
        <v>380</v>
      </c>
      <c r="TZ37" s="121">
        <f>RANK(TS37,TS$9:TS$497,0)</f>
        <v>380</v>
      </c>
      <c r="UA37" s="123"/>
      <c r="UB37" s="7" t="s">
        <v>1</v>
      </c>
    </row>
    <row r="38" spans="1:548" x14ac:dyDescent="0.15">
      <c r="A38" s="183">
        <v>30</v>
      </c>
      <c r="B38" s="203" t="s">
        <v>630</v>
      </c>
      <c r="C38" s="63"/>
      <c r="D38" s="63"/>
      <c r="E38" s="64" t="s">
        <v>518</v>
      </c>
      <c r="F38" s="65">
        <v>20</v>
      </c>
      <c r="G38" s="65" t="s">
        <v>519</v>
      </c>
      <c r="H38" s="65"/>
      <c r="I38" s="66" t="s">
        <v>521</v>
      </c>
      <c r="J38" s="67" t="s">
        <v>521</v>
      </c>
      <c r="K38" s="67" t="s">
        <v>521</v>
      </c>
      <c r="L38" s="67" t="s">
        <v>521</v>
      </c>
      <c r="M38" s="67" t="s">
        <v>521</v>
      </c>
      <c r="N38" s="67" t="s">
        <v>521</v>
      </c>
      <c r="O38" s="67" t="s">
        <v>521</v>
      </c>
      <c r="P38" s="67" t="s">
        <v>521</v>
      </c>
      <c r="Q38" s="67" t="s">
        <v>521</v>
      </c>
      <c r="R38" s="68" t="s">
        <v>521</v>
      </c>
      <c r="S38" s="69" t="s">
        <v>521</v>
      </c>
      <c r="T38" s="67" t="s">
        <v>521</v>
      </c>
      <c r="U38" s="67" t="s">
        <v>520</v>
      </c>
      <c r="V38" s="67" t="s">
        <v>520</v>
      </c>
      <c r="W38" s="67" t="s">
        <v>520</v>
      </c>
      <c r="X38" s="67" t="s">
        <v>520</v>
      </c>
      <c r="Y38" s="67" t="s">
        <v>520</v>
      </c>
      <c r="Z38" s="67" t="s">
        <v>521</v>
      </c>
      <c r="AA38" s="67" t="s">
        <v>521</v>
      </c>
      <c r="AB38" s="68" t="s">
        <v>521</v>
      </c>
      <c r="AC38" s="69" t="s">
        <v>521</v>
      </c>
      <c r="AD38" s="67" t="s">
        <v>521</v>
      </c>
      <c r="AE38" s="67" t="s">
        <v>521</v>
      </c>
      <c r="AF38" s="67" t="s">
        <v>521</v>
      </c>
      <c r="AG38" s="67" t="s">
        <v>521</v>
      </c>
      <c r="AH38" s="67" t="s">
        <v>521</v>
      </c>
      <c r="AI38" s="67" t="s">
        <v>521</v>
      </c>
      <c r="AJ38" s="67" t="s">
        <v>521</v>
      </c>
      <c r="AK38" s="67" t="s">
        <v>521</v>
      </c>
      <c r="AL38" s="68" t="s">
        <v>521</v>
      </c>
      <c r="AM38" s="69" t="s">
        <v>521</v>
      </c>
      <c r="AN38" s="67" t="s">
        <v>521</v>
      </c>
      <c r="AO38" s="67" t="s">
        <v>521</v>
      </c>
      <c r="AP38" s="67" t="s">
        <v>521</v>
      </c>
      <c r="AQ38" s="67" t="s">
        <v>521</v>
      </c>
      <c r="AR38" s="67" t="s">
        <v>521</v>
      </c>
      <c r="AS38" s="67" t="s">
        <v>521</v>
      </c>
      <c r="AT38" s="67" t="s">
        <v>521</v>
      </c>
      <c r="AU38" s="67" t="s">
        <v>521</v>
      </c>
      <c r="AV38" s="68" t="s">
        <v>521</v>
      </c>
      <c r="AW38" s="69" t="s">
        <v>521</v>
      </c>
      <c r="AX38" s="67" t="s">
        <v>521</v>
      </c>
      <c r="AY38" s="67" t="s">
        <v>521</v>
      </c>
      <c r="AZ38" s="67" t="s">
        <v>521</v>
      </c>
      <c r="BA38" s="67" t="s">
        <v>521</v>
      </c>
      <c r="BB38" s="67" t="s">
        <v>521</v>
      </c>
      <c r="BC38" s="67" t="s">
        <v>521</v>
      </c>
      <c r="BD38" s="67" t="s">
        <v>521</v>
      </c>
      <c r="BE38" s="67" t="s">
        <v>521</v>
      </c>
      <c r="BF38" s="68" t="s">
        <v>521</v>
      </c>
      <c r="BG38" s="69" t="s">
        <v>521</v>
      </c>
      <c r="BH38" s="67" t="s">
        <v>521</v>
      </c>
      <c r="BI38" s="67" t="s">
        <v>521</v>
      </c>
      <c r="BJ38" s="67" t="s">
        <v>521</v>
      </c>
      <c r="BK38" s="67" t="s">
        <v>521</v>
      </c>
      <c r="BL38" s="67" t="s">
        <v>521</v>
      </c>
      <c r="BM38" s="67" t="s">
        <v>521</v>
      </c>
      <c r="BN38" s="67" t="s">
        <v>521</v>
      </c>
      <c r="BO38" s="67" t="s">
        <v>521</v>
      </c>
      <c r="BP38" s="68" t="s">
        <v>521</v>
      </c>
      <c r="BQ38" s="70" t="s">
        <v>521</v>
      </c>
      <c r="BR38" s="67" t="s">
        <v>521</v>
      </c>
      <c r="BS38" s="67" t="s">
        <v>521</v>
      </c>
      <c r="BT38" s="67" t="s">
        <v>521</v>
      </c>
      <c r="BU38" s="67" t="s">
        <v>521</v>
      </c>
      <c r="BV38" s="67" t="s">
        <v>521</v>
      </c>
      <c r="BW38" s="67" t="s">
        <v>521</v>
      </c>
      <c r="BX38" s="67" t="s">
        <v>521</v>
      </c>
      <c r="BY38" s="67" t="s">
        <v>521</v>
      </c>
      <c r="BZ38" s="68" t="s">
        <v>521</v>
      </c>
      <c r="CA38" s="69" t="s">
        <v>521</v>
      </c>
      <c r="CB38" s="67" t="s">
        <v>521</v>
      </c>
      <c r="CC38" s="67" t="s">
        <v>521</v>
      </c>
      <c r="CD38" s="67" t="s">
        <v>521</v>
      </c>
      <c r="CE38" s="67" t="s">
        <v>521</v>
      </c>
      <c r="CF38" s="67" t="s">
        <v>521</v>
      </c>
      <c r="CG38" s="67" t="s">
        <v>521</v>
      </c>
      <c r="CH38" s="67" t="s">
        <v>521</v>
      </c>
      <c r="CI38" s="67" t="s">
        <v>521</v>
      </c>
      <c r="CJ38" s="68" t="s">
        <v>521</v>
      </c>
      <c r="CK38" s="69" t="s">
        <v>521</v>
      </c>
      <c r="CL38" s="67" t="s">
        <v>521</v>
      </c>
      <c r="CM38" s="67" t="s">
        <v>521</v>
      </c>
      <c r="CN38" s="67" t="s">
        <v>521</v>
      </c>
      <c r="CO38" s="67" t="s">
        <v>521</v>
      </c>
      <c r="CP38" s="67" t="s">
        <v>521</v>
      </c>
      <c r="CQ38" s="67" t="s">
        <v>521</v>
      </c>
      <c r="CR38" s="67" t="s">
        <v>521</v>
      </c>
      <c r="CS38" s="67" t="s">
        <v>521</v>
      </c>
      <c r="CT38" s="68" t="s">
        <v>521</v>
      </c>
      <c r="CU38" s="69" t="s">
        <v>521</v>
      </c>
      <c r="CV38" s="67" t="s">
        <v>521</v>
      </c>
      <c r="CW38" s="67" t="s">
        <v>521</v>
      </c>
      <c r="CX38" s="67" t="s">
        <v>521</v>
      </c>
      <c r="CY38" s="67" t="s">
        <v>521</v>
      </c>
      <c r="CZ38" s="67" t="s">
        <v>521</v>
      </c>
      <c r="DA38" s="67" t="s">
        <v>521</v>
      </c>
      <c r="DB38" s="67" t="s">
        <v>521</v>
      </c>
      <c r="DC38" s="67" t="s">
        <v>521</v>
      </c>
      <c r="DD38" s="68" t="s">
        <v>521</v>
      </c>
      <c r="DE38" s="69" t="s">
        <v>521</v>
      </c>
      <c r="DF38" s="71" t="s">
        <v>521</v>
      </c>
      <c r="DG38" s="67" t="s">
        <v>521</v>
      </c>
      <c r="DH38" s="67" t="s">
        <v>521</v>
      </c>
      <c r="DI38" s="67" t="s">
        <v>521</v>
      </c>
      <c r="DJ38" s="67" t="s">
        <v>521</v>
      </c>
      <c r="DK38" s="67" t="s">
        <v>521</v>
      </c>
      <c r="DL38" s="67" t="s">
        <v>521</v>
      </c>
      <c r="DM38" s="67" t="s">
        <v>521</v>
      </c>
      <c r="DN38" s="68" t="s">
        <v>521</v>
      </c>
      <c r="DO38" s="70" t="s">
        <v>521</v>
      </c>
      <c r="DP38" s="71" t="s">
        <v>521</v>
      </c>
      <c r="DQ38" s="67" t="s">
        <v>521</v>
      </c>
      <c r="DR38" s="67" t="s">
        <v>521</v>
      </c>
      <c r="DS38" s="67" t="s">
        <v>521</v>
      </c>
      <c r="DT38" s="67" t="s">
        <v>521</v>
      </c>
      <c r="DU38" s="67" t="s">
        <v>521</v>
      </c>
      <c r="DV38" s="67" t="s">
        <v>521</v>
      </c>
      <c r="DW38" s="67" t="s">
        <v>521</v>
      </c>
      <c r="DX38" s="72" t="s">
        <v>521</v>
      </c>
      <c r="DY38" s="73" t="s">
        <v>522</v>
      </c>
      <c r="DZ38" s="74">
        <v>2</v>
      </c>
      <c r="EA38" s="74">
        <v>3</v>
      </c>
      <c r="EB38" s="74">
        <v>3</v>
      </c>
      <c r="EC38" s="75">
        <v>4</v>
      </c>
      <c r="ED38" s="76" t="s">
        <v>522</v>
      </c>
      <c r="EE38" s="74">
        <f t="shared" si="16"/>
        <v>2</v>
      </c>
      <c r="EF38" s="74">
        <f t="shared" si="17"/>
        <v>6</v>
      </c>
      <c r="EG38" s="74">
        <f t="shared" si="18"/>
        <v>18</v>
      </c>
      <c r="EH38" s="77">
        <f t="shared" si="19"/>
        <v>72</v>
      </c>
      <c r="EI38" s="73">
        <v>20</v>
      </c>
      <c r="EJ38" s="74">
        <v>30</v>
      </c>
      <c r="EK38" s="74">
        <v>50</v>
      </c>
      <c r="EL38" s="74">
        <v>80</v>
      </c>
      <c r="EM38" s="75">
        <v>230</v>
      </c>
      <c r="EN38" s="78">
        <v>1</v>
      </c>
      <c r="EO38" s="79">
        <f t="shared" si="20"/>
        <v>0.75</v>
      </c>
      <c r="EP38" s="79">
        <f t="shared" si="21"/>
        <v>0.41666666666666669</v>
      </c>
      <c r="EQ38" s="79">
        <f t="shared" si="22"/>
        <v>0.22222222222222224</v>
      </c>
      <c r="ER38" s="80">
        <f t="shared" si="23"/>
        <v>0.15972222222222224</v>
      </c>
      <c r="ES38" s="128" t="s">
        <v>532</v>
      </c>
      <c r="ET38" s="82" t="s">
        <v>632</v>
      </c>
      <c r="EU38" s="83">
        <v>4</v>
      </c>
      <c r="EV38" s="73">
        <v>18</v>
      </c>
      <c r="EW38" s="74">
        <v>18</v>
      </c>
      <c r="EX38" s="74">
        <v>8</v>
      </c>
      <c r="EY38" s="74">
        <v>9</v>
      </c>
      <c r="EZ38" s="74">
        <v>6</v>
      </c>
      <c r="FA38" s="74">
        <v>14</v>
      </c>
      <c r="FB38" s="74">
        <v>9</v>
      </c>
      <c r="FC38" s="74">
        <v>8</v>
      </c>
      <c r="FD38" s="74">
        <f t="shared" si="24"/>
        <v>14</v>
      </c>
      <c r="FE38" s="84">
        <f t="shared" si="25"/>
        <v>16</v>
      </c>
      <c r="FF38" s="73">
        <f>RANK(EV38,$EV$9:$EV$497,0)</f>
        <v>405</v>
      </c>
      <c r="FG38" s="74">
        <f>RANK(EW38,$EW$9:$EW$497,0)</f>
        <v>366</v>
      </c>
      <c r="FH38" s="74">
        <f>RANK(EX38,$EX$9:$EX$497,0)</f>
        <v>405</v>
      </c>
      <c r="FI38" s="74">
        <f>RANK(EY38,$EY$9:$EY$497,0)</f>
        <v>397</v>
      </c>
      <c r="FJ38" s="74">
        <f>RANK(EZ38,$EZ$9:$EZ$497,0)</f>
        <v>391</v>
      </c>
      <c r="FK38" s="74">
        <f>RANK(FA38,$FA$9:$FA$497,0)</f>
        <v>253</v>
      </c>
      <c r="FL38" s="74">
        <f>RANK(FB38,$FB$9:$FB$497,0)</f>
        <v>395</v>
      </c>
      <c r="FM38" s="74">
        <f>RANK(FC38,$FC$9:$FC$497,0)</f>
        <v>386</v>
      </c>
      <c r="FN38" s="74">
        <f>RANK(FD38,$FD$9:$FD$497,0)</f>
        <v>418</v>
      </c>
      <c r="FO38" s="84">
        <f>RANK(FE38,$FE$9:$FE$497,0)</f>
        <v>416</v>
      </c>
      <c r="FP38" s="73">
        <f>COUNTIFS($EV$9:$EV$497,"&gt;"&amp;EV38,$ES$9:$ES$497,ES38)+1</f>
        <v>64</v>
      </c>
      <c r="FQ38" s="74">
        <f>COUNTIFS($EW$9:$EW$497,"&gt;"&amp;EW38,$ES$9:$ES$497,ES38)+1</f>
        <v>66</v>
      </c>
      <c r="FR38" s="74">
        <f>COUNTIFS($EX$9:$EX$497,"&gt;"&amp;EX38,$ES$9:$ES$497,ES38)+1</f>
        <v>64</v>
      </c>
      <c r="FS38" s="74">
        <f>COUNTIFS($EY$9:$EY$497,"&gt;"&amp;EY38,$ES$9:$ES$497,ES38)+1</f>
        <v>61</v>
      </c>
      <c r="FT38" s="74">
        <f>COUNTIFS($EZ$9:$EZ$497,"&gt;"&amp;EZ38,$ES$9:$ES$497,ES38)+1</f>
        <v>63</v>
      </c>
      <c r="FU38" s="74">
        <f>COUNTIFS($FA$9:$FA$497,"&gt;"&amp;FA38,$ES$9:$ES$497,ES38)+1</f>
        <v>65</v>
      </c>
      <c r="FV38" s="74">
        <f>COUNTIFS($FB$9:$FB$497,"&gt;"&amp;FB38,$ES$9:$ES$497,ES38)+1</f>
        <v>63</v>
      </c>
      <c r="FW38" s="74">
        <f>COUNTIFS($FC$9:$FC$497,"&gt;"&amp;FC38,$ES$9:$ES$497,ES38)+1</f>
        <v>65</v>
      </c>
      <c r="FX38" s="74">
        <f>COUNTIFS($FD$9:$FD$497,"&gt;"&amp;FD38,$ES$9:$ES$497,ES38)+1</f>
        <v>65</v>
      </c>
      <c r="FY38" s="84">
        <f>COUNTIFS($FE$9:$FE$497,"&gt;"&amp;FE38,$ES$9:$ES$497,ES38)+1</f>
        <v>65</v>
      </c>
      <c r="FZ38" s="85">
        <f t="shared" si="26"/>
        <v>0.9</v>
      </c>
      <c r="GA38" s="86">
        <f t="shared" si="27"/>
        <v>0.9</v>
      </c>
      <c r="GB38" s="86">
        <f t="shared" si="28"/>
        <v>0.4</v>
      </c>
      <c r="GC38" s="86">
        <f t="shared" si="29"/>
        <v>0.45</v>
      </c>
      <c r="GD38" s="86">
        <f t="shared" si="30"/>
        <v>0.3</v>
      </c>
      <c r="GE38" s="86">
        <f t="shared" si="31"/>
        <v>0.7</v>
      </c>
      <c r="GF38" s="86">
        <f t="shared" si="32"/>
        <v>0.45</v>
      </c>
      <c r="GG38" s="86">
        <f t="shared" si="33"/>
        <v>0.4</v>
      </c>
      <c r="GH38" s="86">
        <f t="shared" si="34"/>
        <v>0.7</v>
      </c>
      <c r="GI38" s="87">
        <f t="shared" si="35"/>
        <v>0.8</v>
      </c>
      <c r="GJ38" s="85">
        <f>ROUND(((FZ38-AVERAGE(FZ$9:FZ$497))/STDEVP(FZ$9:FZ$497)*10+50),2)</f>
        <v>47.41</v>
      </c>
      <c r="GK38" s="86">
        <f>ROUND(((GA38-AVERAGE(GA$9:GA$497))/STDEVP(GA$9:GA$497)*10+50),2)</f>
        <v>56.26</v>
      </c>
      <c r="GL38" s="86">
        <f>ROUND(((GB38-AVERAGE(GB$9:GB$497))/STDEVP(GB$9:GB$497)*10+50),2)</f>
        <v>43.13</v>
      </c>
      <c r="GM38" s="86">
        <f>ROUND(((GC38-AVERAGE(GC$9:GC$497))/STDEVP(GC$9:GC$497)*10+50),2)</f>
        <v>46.19</v>
      </c>
      <c r="GN38" s="86">
        <f>ROUND(((GD38-AVERAGE(GD$9:GD$497))/STDEVP(GD$9:GD$497)*10+50),2)</f>
        <v>46.84</v>
      </c>
      <c r="GO38" s="86">
        <f>ROUND(((GE38-AVERAGE(GE$9:GE$497))/STDEVP(GE$9:GE$497)*10+50),2)</f>
        <v>62.76</v>
      </c>
      <c r="GP38" s="86">
        <f>ROUND(((GF38-AVERAGE(GF$9:GF$497))/STDEVP(GF$9:GF$497)*10+50),2)</f>
        <v>44.18</v>
      </c>
      <c r="GQ38" s="86">
        <f>ROUND(((GG38-AVERAGE(GG$9:GG$497))/STDEVP(GG$9:GG$497)*10+50),2)</f>
        <v>42.77</v>
      </c>
      <c r="GR38" s="86">
        <f>ROUND(((GH38-AVERAGE(GH$9:GH$497))/STDEVP(GH$9:GH$497)*10+50),2)</f>
        <v>39.979999999999997</v>
      </c>
      <c r="GS38" s="87">
        <f>ROUND(((GI38-AVERAGE(GI$9:GI$497))/STDEVP(GI$9:GI$497)*10+50),2)</f>
        <v>41.31</v>
      </c>
      <c r="GT38" s="73">
        <f>RANK(GJ38,$GJ$9:$GJ$497,0)</f>
        <v>264</v>
      </c>
      <c r="GU38" s="74">
        <f>RANK(GK38,$GK$9:$GK$497,0)</f>
        <v>119</v>
      </c>
      <c r="GV38" s="74">
        <f>RANK(GL38,$GL$9:$GL$497,0)</f>
        <v>325</v>
      </c>
      <c r="GW38" s="74">
        <f>RANK(GM38,$GM$9:$GM$497,0)</f>
        <v>278</v>
      </c>
      <c r="GX38" s="74">
        <f>RANK(GN38,$GN$9:$GN$497,0)</f>
        <v>198</v>
      </c>
      <c r="GY38" s="74">
        <f>RANK(GO38,$GO$9:$GO$497,0)</f>
        <v>52</v>
      </c>
      <c r="GZ38" s="74">
        <f>RANK(GP38,$GP$9:$GP$497,0)</f>
        <v>294</v>
      </c>
      <c r="HA38" s="74">
        <f>RANK(GQ38,$GQ$9:$GQ$497,0)</f>
        <v>332</v>
      </c>
      <c r="HB38" s="74">
        <f>RANK(GR38,$GR$9:$GR$497,0)</f>
        <v>382</v>
      </c>
      <c r="HC38" s="84">
        <f>RANK(GS38,$GS$9:$GS$497,0)</f>
        <v>357</v>
      </c>
      <c r="HD38" s="85">
        <f>ROUND(AVERAGEIF($ES$9:$ES$497,$ES38,$FZ$9:$FZ$497),2)</f>
        <v>0.93</v>
      </c>
      <c r="HE38" s="86">
        <f>ROUND(AVERAGEIF($ES$9:$ES$497,$ES38,$GA$9:$GA$497),2)</f>
        <v>0.96</v>
      </c>
      <c r="HF38" s="86">
        <f>ROUND(AVERAGEIF($ES$9:$ES$497,$ES38,$GB$9:$GB$497),2)</f>
        <v>0.41</v>
      </c>
      <c r="HG38" s="86">
        <f>ROUND(AVERAGEIF($ES$9:$ES$497,$ES38,$GC$9:$GC$497),2)</f>
        <v>0.46</v>
      </c>
      <c r="HH38" s="86">
        <f>ROUND(AVERAGEIF($ES$9:$ES$497,$ES38,$GD$9:$GD$497),2)</f>
        <v>0.38</v>
      </c>
      <c r="HI38" s="86">
        <f>ROUND(AVERAGEIF($ES$9:$ES$497,$ES38,$GE$9:$GE$497),2)</f>
        <v>0.85</v>
      </c>
      <c r="HJ38" s="86">
        <f>ROUND(AVERAGEIF($ES$9:$ES$497,$ES38,$GF$9:$GF$497),2)</f>
        <v>0.44</v>
      </c>
      <c r="HK38" s="86">
        <f>ROUND(AVERAGEIF($ES$9:$ES$497,$ES38,$GG$9:$GG$497),2)</f>
        <v>0.42</v>
      </c>
      <c r="HL38" s="86">
        <f>ROUND(AVERAGEIF($ES$9:$ES$497,$ES38,$GH$9:$GH$497),2)</f>
        <v>0.8</v>
      </c>
      <c r="HM38" s="87">
        <f>ROUND(AVERAGEIF($ES$9:$ES$497,$ES38,$GI$9:$GI$497),2)</f>
        <v>0.84</v>
      </c>
      <c r="HN38" s="88">
        <f t="shared" si="36"/>
        <v>-3.0000000000000027E-2</v>
      </c>
      <c r="HO38" s="89">
        <f t="shared" si="37"/>
        <v>-5.9999999999999942E-2</v>
      </c>
      <c r="HP38" s="89">
        <f t="shared" si="38"/>
        <v>-9.9999999999999534E-3</v>
      </c>
      <c r="HQ38" s="89">
        <f t="shared" si="39"/>
        <v>-1.0000000000000009E-2</v>
      </c>
      <c r="HR38" s="89">
        <f t="shared" si="40"/>
        <v>-8.0000000000000016E-2</v>
      </c>
      <c r="HS38" s="89">
        <f t="shared" si="41"/>
        <v>-0.15000000000000002</v>
      </c>
      <c r="HT38" s="89">
        <f t="shared" si="42"/>
        <v>1.0000000000000009E-2</v>
      </c>
      <c r="HU38" s="89">
        <f t="shared" si="43"/>
        <v>-1.9999999999999962E-2</v>
      </c>
      <c r="HV38" s="89">
        <f t="shared" si="44"/>
        <v>-0.10000000000000009</v>
      </c>
      <c r="HW38" s="90">
        <f t="shared" si="45"/>
        <v>-3.9999999999999925E-2</v>
      </c>
      <c r="HX38" s="73">
        <f>COUNTIFS($FZ$9:$FZ$497,"&gt;"&amp;FZ38,$ES$9:$ES$497,$ES38)+1</f>
        <v>38</v>
      </c>
      <c r="HY38" s="74">
        <f>COUNTIFS($GA$9:$GA$497,"&gt;"&amp;GA38,$ES$9:$ES$497,$ES38)+1</f>
        <v>43</v>
      </c>
      <c r="HZ38" s="74">
        <f>COUNTIFS($GB$9:$GB$497,"&gt;"&amp;GB38,$ES$9:$ES$497,$ES38)+1</f>
        <v>35</v>
      </c>
      <c r="IA38" s="74">
        <f>COUNTIFS($GC$9:$GC$497,"&gt;"&amp;GC38,$ES$9:$ES$497,$ES38)+1</f>
        <v>36</v>
      </c>
      <c r="IB38" s="74">
        <f>COUNTIFS($GD$9:$GD$497,"&gt;"&amp;GD38,$ES$9:$ES$497,$ES38)+1</f>
        <v>47</v>
      </c>
      <c r="IC38" s="74">
        <f>COUNTIFS($GE$9:$GE$497,"&gt;"&amp;GE38,$ES$9:$ES$497,$ES38)+1</f>
        <v>45</v>
      </c>
      <c r="ID38" s="74">
        <f>COUNTIFS($GF$9:$GF$497,"&gt;"&amp;GF38,$ES$9:$ES$497,$ES38)+1</f>
        <v>24</v>
      </c>
      <c r="IE38" s="74">
        <f>COUNTIFS($GG$9:$GG$497,"&gt;"&amp;GG38,$ES$9:$ES$497,$ES38)+1</f>
        <v>37</v>
      </c>
      <c r="IF38" s="74">
        <f>COUNTIFS($GH$9:$GH$497,"&gt;"&amp;GH38,$ES$9:$ES$497,$ES38)+1</f>
        <v>42</v>
      </c>
      <c r="IG38" s="84">
        <f>COUNTIFS($GI$9:$GI$497,"&gt;"&amp;GI38,$ES$9:$ES$497,$ES38)+1</f>
        <v>36</v>
      </c>
      <c r="IH38" s="91"/>
      <c r="II38" s="79"/>
      <c r="IJ38" s="79"/>
      <c r="IK38" s="79"/>
      <c r="IL38" s="79"/>
      <c r="IM38" s="92"/>
      <c r="IN38" s="93"/>
      <c r="IO38" s="94"/>
      <c r="IP38" s="95"/>
      <c r="IQ38" s="79"/>
      <c r="IR38" s="79"/>
      <c r="IS38" s="79"/>
      <c r="IT38" s="79"/>
      <c r="IU38" s="79"/>
      <c r="IV38" s="79"/>
      <c r="IW38" s="96"/>
      <c r="IX38" s="93"/>
      <c r="IY38" s="79"/>
      <c r="IZ38" s="79"/>
      <c r="JA38" s="79"/>
      <c r="JB38" s="79"/>
      <c r="JC38" s="79"/>
      <c r="JD38" s="79"/>
      <c r="JE38" s="97"/>
      <c r="JF38" s="95"/>
      <c r="JG38" s="79"/>
      <c r="JH38" s="79"/>
      <c r="JI38" s="79"/>
      <c r="JJ38" s="79"/>
      <c r="JK38" s="79"/>
      <c r="JL38" s="79"/>
      <c r="JM38" s="96"/>
      <c r="JN38" s="93"/>
      <c r="JO38" s="79"/>
      <c r="JP38" s="79"/>
      <c r="JQ38" s="79"/>
      <c r="JR38" s="79"/>
      <c r="JS38" s="79"/>
      <c r="JT38" s="79"/>
      <c r="JU38" s="79"/>
      <c r="JV38" s="79"/>
      <c r="JW38" s="79"/>
      <c r="JX38" s="79"/>
      <c r="JY38" s="79"/>
      <c r="JZ38" s="97"/>
      <c r="KA38" s="93"/>
      <c r="KB38" s="79"/>
      <c r="KC38" s="79"/>
      <c r="KD38" s="79"/>
      <c r="KE38" s="97"/>
      <c r="KF38" s="95"/>
      <c r="KG38" s="79"/>
      <c r="KH38" s="79"/>
      <c r="KI38" s="79"/>
      <c r="KJ38" s="79"/>
      <c r="KK38" s="98"/>
      <c r="KL38" s="79"/>
      <c r="KM38" s="79"/>
      <c r="KN38" s="79"/>
      <c r="KO38" s="79"/>
      <c r="KP38" s="79"/>
      <c r="KQ38" s="79"/>
      <c r="KR38" s="79"/>
      <c r="KS38" s="96"/>
      <c r="KT38" s="96"/>
      <c r="KU38" s="96"/>
      <c r="KV38" s="96"/>
      <c r="KW38" s="93"/>
      <c r="KX38" s="79"/>
      <c r="KY38" s="79"/>
      <c r="KZ38" s="79"/>
      <c r="LA38" s="79"/>
      <c r="LB38" s="79"/>
      <c r="LC38" s="96"/>
      <c r="LD38" s="93"/>
      <c r="LE38" s="94"/>
      <c r="LF38" s="99"/>
      <c r="LG38" s="75"/>
      <c r="LH38" s="93"/>
      <c r="LI38" s="79"/>
      <c r="LJ38" s="74"/>
      <c r="LK38" s="74"/>
      <c r="LL38" s="74"/>
      <c r="LM38" s="100"/>
      <c r="LN38" s="95"/>
      <c r="LO38" s="79"/>
      <c r="LP38" s="79"/>
      <c r="LQ38" s="79"/>
      <c r="LR38" s="96"/>
      <c r="LS38" s="93"/>
      <c r="LT38" s="79"/>
      <c r="LU38" s="79"/>
      <c r="LV38" s="79"/>
      <c r="LW38" s="79"/>
      <c r="LX38" s="79"/>
      <c r="LY38" s="79"/>
      <c r="LZ38" s="79"/>
      <c r="MA38" s="97"/>
      <c r="MB38" s="95"/>
      <c r="MC38" s="79"/>
      <c r="MD38" s="79"/>
      <c r="ME38" s="79"/>
      <c r="MF38" s="79"/>
      <c r="MG38" s="79"/>
      <c r="MH38" s="79"/>
      <c r="MI38" s="79"/>
      <c r="MJ38" s="79"/>
      <c r="MK38" s="79"/>
      <c r="ML38" s="79"/>
      <c r="MM38" s="79"/>
      <c r="MN38" s="98"/>
      <c r="MO38" s="98"/>
      <c r="MP38" s="96"/>
      <c r="MQ38" s="93"/>
      <c r="MR38" s="79"/>
      <c r="MS38" s="79"/>
      <c r="MT38" s="79"/>
      <c r="MU38" s="79"/>
      <c r="MV38" s="98"/>
      <c r="MW38" s="79"/>
      <c r="MX38" s="79"/>
      <c r="MY38" s="79"/>
      <c r="MZ38" s="79"/>
      <c r="NA38" s="79"/>
      <c r="NB38" s="79"/>
      <c r="NC38" s="79"/>
      <c r="ND38" s="96"/>
      <c r="NE38" s="96"/>
      <c r="NF38" s="96"/>
      <c r="NG38" s="96"/>
      <c r="NH38" s="93"/>
      <c r="NI38" s="79"/>
      <c r="NJ38" s="79"/>
      <c r="NK38" s="79"/>
      <c r="NL38" s="79"/>
      <c r="NM38" s="79"/>
      <c r="NN38" s="94"/>
      <c r="NO38" s="93"/>
      <c r="NP38" s="80"/>
      <c r="NQ38" s="124" t="s">
        <v>627</v>
      </c>
      <c r="NR38" s="102" t="s">
        <v>633</v>
      </c>
      <c r="NS38" s="102"/>
      <c r="NT38" s="102"/>
      <c r="NU38" s="102"/>
      <c r="NV38" s="104">
        <v>43720</v>
      </c>
      <c r="NW38" s="102" t="s">
        <v>525</v>
      </c>
      <c r="NX38" s="105" t="s">
        <v>634</v>
      </c>
      <c r="NY38" s="129" t="s">
        <v>601</v>
      </c>
      <c r="NZ38" s="105" t="s">
        <v>634</v>
      </c>
      <c r="OA38" s="107"/>
      <c r="OB38" s="107"/>
      <c r="OC38" s="107"/>
      <c r="OD38" s="108">
        <f t="shared" si="46"/>
        <v>72</v>
      </c>
      <c r="OE38" s="109">
        <v>7</v>
      </c>
      <c r="OF38" s="110">
        <f t="shared" si="47"/>
        <v>20</v>
      </c>
      <c r="OG38" s="109">
        <v>7</v>
      </c>
      <c r="OH38" s="111">
        <f>ROUND(AVERAGEIF($ES$9:$ES$497,$ES38,EV$9:EV$497),0)</f>
        <v>58</v>
      </c>
      <c r="OI38" s="112">
        <f>ROUND(AVERAGEIF($ES$9:$ES$497,$ES38,EW$9:EW$497),0)</f>
        <v>57</v>
      </c>
      <c r="OJ38" s="112">
        <f>ROUND(AVERAGEIF($ES$9:$ES$497,$ES38,EX$9:EX$497),0)</f>
        <v>24</v>
      </c>
      <c r="OK38" s="112">
        <f>ROUND(AVERAGEIF($ES$9:$ES$497,$ES38,EY$9:EY$497),0)</f>
        <v>29</v>
      </c>
      <c r="OL38" s="112">
        <f>ROUND(AVERAGEIF($ES$9:$ES$497,$ES38,EZ$9:EZ$497),0)</f>
        <v>25</v>
      </c>
      <c r="OM38" s="112">
        <f>ROUND(AVERAGEIF($ES$9:$ES$497,$ES38,FA$9:FA$497),0)</f>
        <v>51</v>
      </c>
      <c r="ON38" s="112">
        <f>ROUND(AVERAGEIF($ES$9:$ES$497,$ES38,FB$9:FB$497),0)</f>
        <v>27</v>
      </c>
      <c r="OO38" s="112">
        <f>ROUND(AVERAGEIF($ES$9:$ES$497,$ES38,FC$9:FC$497),0)</f>
        <v>25</v>
      </c>
      <c r="OP38" s="112">
        <f>ROUND(AVERAGEIF($ES$9:$ES$497,$ES38,FD$9:FD$497),0)</f>
        <v>49</v>
      </c>
      <c r="OQ38" s="113">
        <f>ROUND(AVERAGEIF($ES$9:$ES$497,$ES38,FE$9:FE$497),0)</f>
        <v>49</v>
      </c>
      <c r="OR38" s="114">
        <f>ROUND(EV38/MAX(EV$9:EV$497)*100,0)</f>
        <v>10</v>
      </c>
      <c r="OS38" s="115">
        <f>ROUND(EW38/MAX(EW$9:EW$497)*100,0)</f>
        <v>14</v>
      </c>
      <c r="OT38" s="115">
        <f>ROUND(EX38/MAX(EX$9:EX$497)*100,0)</f>
        <v>7</v>
      </c>
      <c r="OU38" s="115">
        <f>ROUND(EY38/MAX(EY$9:EY$497)*100,0)</f>
        <v>6</v>
      </c>
      <c r="OV38" s="115">
        <f>ROUND(EZ38/MAX(EZ$9:EZ$497)*100,0)</f>
        <v>5</v>
      </c>
      <c r="OW38" s="115">
        <f>ROUND(FA38/MAX(FA$9:FA$497)*100,0)</f>
        <v>12</v>
      </c>
      <c r="OX38" s="115">
        <f>ROUND(FB38/MAX(FB$9:FB$497)*100,0)</f>
        <v>7</v>
      </c>
      <c r="OY38" s="116">
        <f>ROUND(FC38/MAX(FC$9:FC$497)*100,0)</f>
        <v>6</v>
      </c>
      <c r="OZ38" s="115">
        <f>ROUND(FD38/MAX(FD$9:FD$497)*100,0)</f>
        <v>9</v>
      </c>
      <c r="PA38" s="117">
        <f>ROUND(FE38/MAX(FE$9:FE$497)*100,0)</f>
        <v>7</v>
      </c>
      <c r="PB38" s="118">
        <f t="shared" si="48"/>
        <v>95</v>
      </c>
      <c r="PC38" s="115">
        <f t="shared" si="49"/>
        <v>89</v>
      </c>
      <c r="PD38" s="115">
        <f t="shared" si="50"/>
        <v>110</v>
      </c>
      <c r="PE38" s="115">
        <f t="shared" si="51"/>
        <v>107</v>
      </c>
      <c r="PF38" s="115">
        <f t="shared" si="52"/>
        <v>107</v>
      </c>
      <c r="PG38" s="119">
        <f t="shared" si="53"/>
        <v>103</v>
      </c>
      <c r="PH38" s="118">
        <f>ROUND(PB38/MAX(PB$9:PB$497)*100,0)</f>
        <v>11</v>
      </c>
      <c r="PI38" s="115">
        <f>ROUND(PC38/MAX(PC$9:PC$497)*100,0)</f>
        <v>11</v>
      </c>
      <c r="PJ38" s="115">
        <f>ROUND(PD38/MAX(PD$9:PD$497)*100,0)</f>
        <v>12</v>
      </c>
      <c r="PK38" s="115">
        <f>ROUND(PE38/MAX(PE$9:PE$497)*100,0)</f>
        <v>11</v>
      </c>
      <c r="PL38" s="115">
        <f>ROUND(PF38/MAX(PF$9:PF$497)*100,0)</f>
        <v>15</v>
      </c>
      <c r="PM38" s="119">
        <f>ROUND(PG38/MAX(PG$9:PG$497)*100,0)</f>
        <v>15</v>
      </c>
      <c r="PN38" s="118">
        <f>RANK(PH38,PH$9:PH$497,0)</f>
        <v>408</v>
      </c>
      <c r="PO38" s="115">
        <f>RANK(PI38,PI$9:PI$497,0)</f>
        <v>404</v>
      </c>
      <c r="PP38" s="115">
        <f>RANK(PJ38,PJ$9:PJ$497,0)</f>
        <v>404</v>
      </c>
      <c r="PQ38" s="115">
        <f>RANK(PK38,PK$9:PK$497,0)</f>
        <v>405</v>
      </c>
      <c r="PR38" s="115">
        <f>RANK(PL38,PL$9:PL$497,0)</f>
        <v>396</v>
      </c>
      <c r="PS38" s="119">
        <f>RANK(PM38,PM$9:PM$497,0)</f>
        <v>390</v>
      </c>
      <c r="PT38" s="120">
        <f>ROUND(FZ38/MAX(FZ$9:FZ$497)*100,0)</f>
        <v>49</v>
      </c>
      <c r="PU38" s="115">
        <f>ROUND(GA38/MAX(GA$9:GA$497)*100,0)</f>
        <v>51</v>
      </c>
      <c r="PV38" s="115">
        <f>ROUND(GB38/MAX(GB$9:GB$497)*100,0)</f>
        <v>29</v>
      </c>
      <c r="PW38" s="115">
        <f>ROUND(GC38/MAX(GC$9:GC$497)*100,0)</f>
        <v>36</v>
      </c>
      <c r="PX38" s="115">
        <f>ROUND(GD38/MAX(GD$9:GD$497)*100,0)</f>
        <v>17</v>
      </c>
      <c r="PY38" s="115">
        <f>ROUND(GE38/MAX(GE$9:GE$497)*100,0)</f>
        <v>42</v>
      </c>
      <c r="PZ38" s="115">
        <f>ROUND(GF38/MAX(GF$9:GF$497)*100,0)</f>
        <v>21</v>
      </c>
      <c r="QA38" s="116">
        <f>ROUND(GG38/MAX(GG$9:GG$497)*100,0)</f>
        <v>22</v>
      </c>
      <c r="QB38" s="115">
        <f>ROUND(GH38/MAX(GH$9:GH$497)*100,0)</f>
        <v>31</v>
      </c>
      <c r="QC38" s="121">
        <f>ROUND(GI38/MAX(GI$9:GI$497)*100,0)</f>
        <v>26</v>
      </c>
      <c r="QD38" s="120">
        <f>ROUND(AVERAGEIF($ES$9:$ES$497,$ES38,PT$9:PT$497),0)</f>
        <v>51</v>
      </c>
      <c r="QE38" s="120">
        <f>ROUND(AVERAGEIF($ES$9:$ES$497,$ES38,PU$9:PU$497),0)</f>
        <v>54</v>
      </c>
      <c r="QF38" s="120">
        <f>ROUND(AVERAGEIF($ES$9:$ES$497,$ES38,PV$9:PV$497),0)</f>
        <v>30</v>
      </c>
      <c r="QG38" s="120">
        <f>ROUND(AVERAGEIF($ES$9:$ES$497,$ES38,PW$9:PW$497),0)</f>
        <v>36</v>
      </c>
      <c r="QH38" s="120">
        <f>ROUND(AVERAGEIF($ES$9:$ES$497,$ES38,PX$9:PX$497),0)</f>
        <v>21</v>
      </c>
      <c r="QI38" s="120">
        <f>ROUND(AVERAGEIF($ES$9:$ES$497,$ES38,PY$9:PY$497),0)</f>
        <v>51</v>
      </c>
      <c r="QJ38" s="120">
        <f>ROUND(AVERAGEIF($ES$9:$ES$497,$ES38,PZ$9:PZ$497),0)</f>
        <v>21</v>
      </c>
      <c r="QK38" s="120">
        <f>ROUND(AVERAGEIF($ES$9:$ES$497,$ES38,QA$9:QA$497),0)</f>
        <v>23</v>
      </c>
      <c r="QL38" s="120">
        <f>ROUND(AVERAGEIF($ES$9:$ES$497,$ES38,QB$9:QB$497),0)</f>
        <v>35</v>
      </c>
      <c r="QM38" s="120">
        <f>ROUND(AVERAGEIF($ES$9:$ES$497,$ES38,QC$9:QC$497),0)</f>
        <v>27</v>
      </c>
      <c r="QN38" s="114">
        <f t="shared" si="69"/>
        <v>416</v>
      </c>
      <c r="QO38" s="115">
        <f t="shared" si="70"/>
        <v>368</v>
      </c>
      <c r="QP38" s="115">
        <f t="shared" si="71"/>
        <v>484</v>
      </c>
      <c r="QQ38" s="115">
        <f t="shared" si="72"/>
        <v>482</v>
      </c>
      <c r="QR38" s="115">
        <f t="shared" si="73"/>
        <v>547</v>
      </c>
      <c r="QS38" s="119">
        <f t="shared" si="74"/>
        <v>461</v>
      </c>
      <c r="QT38" s="114">
        <f>ROUND((QN38-MIN(QN$9:QN$497))/(MAX(QN$9:QN$497)-MIN(QN$9:QN$497))*100,0)</f>
        <v>29</v>
      </c>
      <c r="QU38" s="115">
        <f>ROUND((QO38-MIN(QO$9:QO$497))/(MAX(QO$9:QO$497)-MIN(QO$9:QO$497))*100,0)</f>
        <v>23</v>
      </c>
      <c r="QV38" s="115">
        <f>ROUND((QP38-MIN(QP$9:QP$497))/(MAX(QP$9:QP$497)-MIN(QP$9:QP$497))*100,0)</f>
        <v>19</v>
      </c>
      <c r="QW38" s="115">
        <f>ROUND((QQ38-MIN(QQ$9:QQ$497))/(MAX(QQ$9:QQ$497)-MIN(QQ$9:QQ$497))*100,0)</f>
        <v>25</v>
      </c>
      <c r="QX38" s="115">
        <f>ROUND((QR38-MIN(QR$9:QR$497))/(MAX(QR$9:QR$497)-MIN(QR$9:QR$497))*100,0)</f>
        <v>53</v>
      </c>
      <c r="QY38" s="115">
        <f>ROUND((QS38-MIN(QS$9:QS$497))/(MAX(QS$9:QS$497)-MIN(QS$9:QS$497))*100,0)</f>
        <v>57</v>
      </c>
      <c r="QZ38" s="114">
        <f>RANK(QN38,QN$9:QN$497,0)</f>
        <v>325</v>
      </c>
      <c r="RA38" s="115">
        <f>RANK(QO38,QO$9:QO$497,0)</f>
        <v>234</v>
      </c>
      <c r="RB38" s="115">
        <f>RANK(QP38,QP$9:QP$497,0)</f>
        <v>345</v>
      </c>
      <c r="RC38" s="115">
        <f>RANK(QQ38,QQ$9:QQ$497,0)</f>
        <v>335</v>
      </c>
      <c r="RD38" s="115">
        <f>RANK(QR38,QR$9:QR$497,0)</f>
        <v>153</v>
      </c>
      <c r="RE38" s="115">
        <f>RANK(QS38,QS$9:QS$497,0)</f>
        <v>73</v>
      </c>
      <c r="RF38" s="122"/>
      <c r="RG38" s="115">
        <f>($RH$3*(IH38+IJ38)*100*100/MAX(EX$9:EX$497)*$RO$3) +($RH$3*(II38+IJ38)*100*100/MAX(EX$9:EX$497)*$RO$4) + ($RH$3*IK38*100*100/MAX(EX$9:EX$497)*0.098)</f>
        <v>0</v>
      </c>
      <c r="RH38" s="115">
        <f>($RH$4*IL38*100*100/MAX(EZ$9:EZ$497))*$RQ$3</f>
        <v>0</v>
      </c>
      <c r="RI38" s="115">
        <f>($RH$3*IM38*100*100/MAX(EY$9:EY$497))*$RQ$4</f>
        <v>0</v>
      </c>
      <c r="RJ38" s="115">
        <f>($RH$3*IN38*100*100/MAX(EX$9:EX$497))</f>
        <v>0</v>
      </c>
      <c r="RK38" s="115">
        <f>($RH$4*IO38*100*100/MAX(EZ$9:EZ$497))*$RQ$3</f>
        <v>0</v>
      </c>
      <c r="RL38" s="115">
        <f>(($RL$4*IP38*100*((100/MAX(EX$9:EX$497)+100/MAX(EZ$9:EZ$497))/2))+($RL$4*IQ38*100*((100/MAX(EX$9:EX$497)+100/MAX(EZ$9:EZ$497))/2))+($RL$4*IR38*100*((100/MAX(EX$9:EX$497)+100/MAX(EZ$9:EZ$497))/2))+($RL$4*IS38*100*((100/MAX(EX$9:EX$497)+100/MAX(EZ$9:EZ$497))/2))+($RL$4*IT38*100*((100/MAX(EX$9:EX$497)+100/MAX(EZ$9:EZ$497))/2))+($RL$4*IU38*100*((100/MAX(EX$9:EX$497)+100/MAX(EZ$9:EZ$497))/2))+($RL$4*IV38*100*((100/MAX(EX$9:EX$497)+100/MAX(EZ$9:EZ$497))/2))+($RL$4*IW38*100*((100/MAX(EX$9:EX$497)+100/MAX(EZ$9:EZ$497))/2)))*$RS$3</f>
        <v>0</v>
      </c>
      <c r="RM38" s="115">
        <f>(($RH$3*IX38*100*100/MAX(EX$9:EX$497))+($RH$3*IY38*100*100/MAX(EX$9:EX$497))+($RH$3*IZ38*100*100/MAX(EX$9:EX$497))+($RH$3*JA38*100*100/MAX(EX$9:EX$497))+($RH$3*JB38*100*100/MAX(EX$9:EX$497))+($RH$3*JC38*100*100/MAX(EX$9:EX$497))+($RH$3*JD38*100*100/MAX(EX$9:EX$497))+($RH$3*JE38*100*100/MAX(EX$9:EX$497)))*$RS$4</f>
        <v>0</v>
      </c>
      <c r="RN38" s="115">
        <f>(($RH$4*JF38*100*100/MAX(EZ$9:EZ$497)) + ($RH$4*JG38*100*100/MAX(EZ$9:EZ$497)) + ($RH$4*JH38*100*100/MAX(EZ$9:EZ$497)) + ($RH$4*JI38*100*100/MAX(EZ$9:EZ$497)) + ($RH$4*JJ38*100*100/MAX(EZ$9:EZ$497)) + ($RH$4*JK38*100*100/MAX(EZ$9:EZ$497)) + ($RH$4*JL38*100*100/MAX(EZ$9:EZ$497)) + ($RH$4*JM38*100*100/MAX(EZ$9:EZ$497)))*$RU$3</f>
        <v>0</v>
      </c>
      <c r="RO38" s="115">
        <f>(($RL$4*JN38*100*((100/MAX(EX$9:EX$497)+100/MAX(EZ$9:EZ$497))/2))+($RL$4*JO38*100*((100/MAX(EX$9:EX$497)+100/MAX(EZ$9:EZ$497))/2))+($RL$4*JP38*100*((100/MAX(EX$9:EX$497)+100/MAX(EZ$9:EZ$497))/2))+($RL$4*JQ38*100*((100/MAX(EX$9:EX$497)+100/MAX(EZ$9:EZ$497))/2))+($RL$4*JR38*100*((100/MAX(EX$9:EX$497)+100/MAX(EZ$9:EZ$497))/2))+($RL$4*JS38*100*((100/MAX(EX$9:EX$497)+100/MAX(EZ$9:EZ$497))/2))+($RL$4*JT38*100*((100/MAX(EX$9:EX$497)+100/MAX(EZ$9:EZ$497))/2))+($RL$4*JU38*100*((100/MAX(EX$9:EX$497)+100/MAX(EZ$9:EZ$497))/2))+($RL$4*JV38*100*((100/MAX(EX$9:EX$497)+100/MAX(EZ$9:EZ$497))/2))+($RL$4*JW38*100*((100/MAX(EX$9:EX$497)+100/MAX(EZ$9:EZ$497))/2))+($RL$4*JX38*100*((100/MAX(EX$9:EX$497)+100/MAX(EZ$9:EZ$497))/2))+($RL$4*JY38*100*((100/MAX(EX$9:EX$497)+100/MAX(EZ$9:EZ$497))/2))+($RL$4*JZ38*100*((100/MAX(EX$9:EX$497)+100/MAX(EZ$9:EZ$497))/2)))*$RW$3/2</f>
        <v>0</v>
      </c>
      <c r="RP38" s="119">
        <f>($RJ$3*KA38*100*100/MAX(FA$9:FA$497)) + ($RJ$3*KB38*100*100/MAX(FA$9:FA$497)/2) + ($RJ$3*KC38*100*100/MAX(FA$9:FA$497)/2) + ($RJ$3*KD38*100*100/MAX(FA$9:FA$497)/4) + ($RJ$3*KE38*100*100/MAX(FA$9:FA$497)/4)</f>
        <v>0</v>
      </c>
      <c r="RQ38" s="118">
        <f>($RL$4*KF38*100*((100/MAX(EX$9:EX$497)+100/MAX(EZ$9:EZ$497)))) * ($RO$3/2) + (($RL$4*KG38*100*((100/MAX(EX$9:EX$497)+100/MAX(EZ$9:EZ$497))))+($RL$4*KH38*100*((100/MAX(EX$9:EX$497)+100/MAX(EZ$9:EZ$497))))+($RL$4*KI38*100*((100/MAX(EX$9:EX$497)+100/MAX(EZ$9:EZ$497))))+($RL$4*KJ38*100*((100/MAX(EX$9:EX$497)+100/MAX(EZ$9:EZ$497))))+($RL$4*KK38*100*((100/MAX(EX$9:EX$497)+100/MAX(EZ$9:EZ$497))))+($RL$4*KL38*100*((100/MAX(EX$9:EX$497)+100/MAX(EZ$9:EZ$497))))+($RL$4*KM38*100*((100/MAX(EX$9:EX$497)+100/MAX(EZ$9:EZ$497))))+($RL$4*KN38*100*((100/MAX(EX$9:EX$497)+100/MAX(EZ$9:EZ$497))))+($RL$4*KO38*100*((100/MAX(EX$9:EX$497)+100/MAX(EZ$9:EZ$497))))+($RL$4*KP38*100*((100/MAX(EX$9:EX$497)+100/MAX(EZ$9:EZ$497))))+($RL$4*KQ38*100*((100/MAX(EX$9:EX$497)+100/MAX(EZ$9:EZ$497))))+($RL$4*KR38*100*((100/MAX(EX$9:EX$497)+100/MAX(EZ$9:EZ$497))))+($RL$4*KS38*100*((100/MAX(EX$9:EX$497)+100/MAX(EZ$9:EZ$497))))+($RL$4*KV38*100*((100/MAX(EX$9:EX$497)+100/MAX(EZ$9:EZ$497))))) * (($RO$3+$RO$4)/6)</f>
        <v>0</v>
      </c>
      <c r="RR38" s="115">
        <f>(($RL$4*KW38*100*((100/MAX(EX$9:EX$497)+100/MAX(EZ$9:EZ$497))))) * ($RO$3/2) + (($RL$4*KX38*100*((100/MAX(EX$9:EX$497)+100/MAX(EZ$9:EZ$497))))+($RL$4*KY38*100*((100/MAX(EX$9:EX$497)+100/MAX(EZ$9:EZ$497))))+($RL$4*KZ38*100*((100/MAX(EX$9:EX$497)+100/MAX(EZ$9:EZ$497))))+($RL$4*LA38*100*((100/MAX(EX$9:EX$497)+100/MAX(EZ$9:EZ$497))))+($RL$4*LB38*100*((100/MAX(EX$9:EX$497)+100/MAX(EZ$9:EZ$497))))+($RL$4*LC38*100*((100/MAX(EX$9:EX$497)+100/MAX(EZ$9:EZ$497))))) * (($RO$3+$RO$4)/6)</f>
        <v>0</v>
      </c>
      <c r="RS38" s="119">
        <f>(($RL$4*LD38*100*((100/MAX(EX$9:EX$497)+100/MAX(EZ$9:EZ$497))))+($RL$4*LE38*100*((100/MAX(EX$9:EX$497)+100/MAX(EZ$9:EZ$497))))) * (($RO$3+$RO$4)/6)</f>
        <v>0</v>
      </c>
      <c r="RT38" s="118">
        <f>($RJ$4*LH38*100*(100/MAX(EV$9:EV$497)))+($RJ$4*LI38*100*(100/MAX(EV$9:EV$497)))</f>
        <v>0</v>
      </c>
      <c r="RU38" s="119">
        <f>($RJ$4*LJ38*(100/MAX(EV$9:EV$497)))/2 + ($RL$3*LK38*(100/MAX(EW$9:EW$497))) + ($RJ$4*LL38*(100/MAX(EV$9:EV$497)))/4 + ($RL$3*LM38*(100/MAX(EW$9:EW$497)))</f>
        <v>0</v>
      </c>
      <c r="RV38" s="118">
        <f>($RJ$4*LN38*100*100/MAX(EV$9:EV$497)/2)+($RJ$4*LO38*100*100/MAX(EV$9:EV$497)/2)+($RJ$4*LP38*100*100/MAX(EV$9:EV$497))+($RJ$4*LQ38*100*100/MAX(EV$9:EV$497))+($RJ$4*LR38*100*100/MAX(EV$9:EV$497))</f>
        <v>0</v>
      </c>
      <c r="RW38" s="115">
        <f>($RJ$4*LS38*100*100/MAX(EV$9:EV$497)) + (($RJ$4*LT38*100*100/MAX(EV$9:EV$497))+($RJ$4*LU38*100*100/MAX(EV$9:EV$497))+($RJ$4*LV38*100*100/MAX(EV$9:EV$497))+($RJ$4*LW38*100*100/MAX(EV$9:EV$497))+($RJ$4*LX38*100*100/MAX(EV$9:EV$497))+($RJ$4*LY38*100*100/MAX(EV$9:EV$497))+($RJ$4*LZ38*100*100/MAX(EV$9:EV$497))+($RJ$4*MA38*100*100/MAX(EV$9:EV$497)))/2</f>
        <v>0</v>
      </c>
      <c r="RX38" s="119">
        <f>($RJ$4*MB38*100*100/MAX(EV$9:EV$497))+($RJ$4*MC38*100*100/MAX(EV$9:EV$497))+($RJ$4*MD38*100*100/MAX(EV$9:EV$497))+($RJ$4*ME38*100*100/MAX(EV$9:EV$497))+($RJ$4*MF38*100*100/MAX(EV$9:EV$497))+($RJ$4*MG38*100*100/MAX(EV$9:EV$497))+($RJ$4*MH38*100*100/MAX(EV$9:EV$497))+($RJ$4*MI38*100*100/MAX(EV$9:EV$497))+($RJ$4*MJ38*100*100/MAX(EV$9:EV$497))+($RJ$4*MK38*100*100/MAX(EV$9:EV$497))+($RJ$4*ML38*100*100/MAX(EV$9:EV$497))+($RJ$4*MM38*100*100/MAX(EV$9:EV$497))+($RJ$4*MN38*100*100/MAX(EV$9:EV$497))</f>
        <v>0</v>
      </c>
      <c r="RY38" s="118">
        <f>($RJ$4*MQ38*100*100/MAX(EV$9:EV$497))/2 + (($RJ$4*MR38*100*100/MAX(EV$9:EV$497))+($RJ$4*MS38*100*100/MAX(EV$9:EV$497))+($RJ$4*MT38*100*100/MAX(EV$9:EV$497))+($RJ$4*MU38*100*100/MAX(EV$9:EV$497))+($RJ$4*MV38*100*100/MAX(EV$9:EV$497))+($RJ$4*MW38*100*100/MAX(EV$9:EV$497))+($RJ$4*MX38*100*100/MAX(EV$9:EV$497))+($RJ$4*MY38*100*100/MAX(EV$9:EV$497))+($RJ$4*MZ38*100*100/MAX(EV$9:EV$497))+($RJ$4*NA38*100*100/MAX(EV$9:EV$497))+($RJ$4*NB38*100*100/MAX(EV$9:EV$497))+($RJ$4*NC38*100*100/MAX(EV$9:EV$497))+($RJ$4*ND38*100*100/MAX(EV$9:EV$497))+($RJ$4*NG38*100*100/MAX(EV$9:EV$497)))/4</f>
        <v>0</v>
      </c>
      <c r="RZ38" s="115">
        <f>($RJ$4*NH38*100*100/MAX(EV$9:EV$497))/2 + (($RJ$4*NI38*100*100/MAX(EV$9:EV$497))+($RJ$4*NJ38*100*100/MAX(EV$9:EV$497))+($RJ$4*NK38*100*100/MAX(EV$9:EV$497))+($RJ$4*NL38*100*100/MAX(EV$9:EV$497))+($RJ$4*NM38*100*100/MAX(EV$9:EV$497))+($RJ$4*NN38*100*100/MAX(EV$9:EV$497)))/4</f>
        <v>0</v>
      </c>
      <c r="SA38" s="117">
        <f>(($RJ$4*NO38*100*100/MAX(EV$9:EV$497))+($RJ$4*NP38*100*100/MAX(EV$9:EV$497)))/4</f>
        <v>0</v>
      </c>
      <c r="SB38" s="118">
        <f t="shared" si="54"/>
        <v>0</v>
      </c>
      <c r="SC38" s="115">
        <f t="shared" si="55"/>
        <v>0</v>
      </c>
      <c r="SD38" s="115">
        <f t="shared" si="56"/>
        <v>0</v>
      </c>
      <c r="SE38" s="115">
        <f t="shared" si="57"/>
        <v>0</v>
      </c>
      <c r="SF38" s="115">
        <f t="shared" si="58"/>
        <v>0</v>
      </c>
      <c r="SG38" s="115">
        <f t="shared" si="59"/>
        <v>0</v>
      </c>
      <c r="SH38" s="115">
        <f>ROUND(SB38/MAX(SB$9:SB$497)*100,0)</f>
        <v>0</v>
      </c>
      <c r="SI38" s="115">
        <f>ROUND(SC38/MAX(SC$9:SC$497)*100,0)</f>
        <v>0</v>
      </c>
      <c r="SJ38" s="115">
        <f>ROUND(SD38/MAX(SD$9:SD$497)*100,0)</f>
        <v>0</v>
      </c>
      <c r="SK38" s="115">
        <f>ROUND(SE38/MAX(SE$9:SE$497)*100,0)</f>
        <v>0</v>
      </c>
      <c r="SL38" s="115">
        <f>ROUND(SF38/MAX(SF$9:SF$497)*100,0)</f>
        <v>0</v>
      </c>
      <c r="SM38" s="121">
        <f>ROUND(SG38/MAX(SG$9:SG$497)*100,0)</f>
        <v>0</v>
      </c>
      <c r="SN38" s="115">
        <f>ROUND(AVERAGEIF($ES$9:$ES$497,$ES38,SH$9:SH$497),0)</f>
        <v>29</v>
      </c>
      <c r="SO38" s="115">
        <f>ROUND(AVERAGEIF($ES$9:$ES$497,$ES38,SI$9:SI$497),0)</f>
        <v>3</v>
      </c>
      <c r="SP38" s="115">
        <f>ROUND(AVERAGEIF($ES$9:$ES$497,$ES38,SJ$9:SJ$497),0)</f>
        <v>5</v>
      </c>
      <c r="SQ38" s="115">
        <f>ROUND(AVERAGEIF($ES$9:$ES$497,$ES38,SK$9:SK$497),0)</f>
        <v>2</v>
      </c>
      <c r="SR38" s="115">
        <f>ROUND(AVERAGEIF($ES$9:$ES$497,$ES38,SL$9:SL$497),0)</f>
        <v>4</v>
      </c>
      <c r="SS38" s="121">
        <f>ROUND(AVERAGEIF($ES$9:$ES$497,$ES38,SM$9:SM$497),0)</f>
        <v>36</v>
      </c>
      <c r="ST38" s="114">
        <f>RANK(SB38,SB$9:SB$497,0)</f>
        <v>323</v>
      </c>
      <c r="SU38" s="115">
        <f>RANK(SC38,SC$9:SC$497,0)</f>
        <v>320</v>
      </c>
      <c r="SV38" s="115">
        <f>RANK(SD38,SD$9:SD$497,0)</f>
        <v>320</v>
      </c>
      <c r="SW38" s="115">
        <f>RANK(SE38,SE$9:SE$497,0)</f>
        <v>320</v>
      </c>
      <c r="SX38" s="115">
        <f>RANK(SF38,SF$9:SF$497,0)</f>
        <v>317</v>
      </c>
      <c r="SY38" s="115">
        <f>RANK(SG38,SG$9:SG$497,0)</f>
        <v>308</v>
      </c>
      <c r="SZ38" s="115">
        <f>COUNTIFS(SB$9:SB$497,"&gt;"&amp;SB38,$ES$9:$ES$497,$ES38)+1</f>
        <v>48</v>
      </c>
      <c r="TA38" s="115">
        <f>COUNTIFS(SC$9:SC$497,"&gt;"&amp;SC38,$ES$9:$ES$497,$ES38)+1</f>
        <v>48</v>
      </c>
      <c r="TB38" s="115">
        <f>COUNTIFS(SD$9:SD$497,"&gt;"&amp;SD38,$ES$9:$ES$497,$ES38)+1</f>
        <v>48</v>
      </c>
      <c r="TC38" s="115">
        <f>COUNTIFS(SE$9:SE$497,"&gt;"&amp;SE38,$ES$9:$ES$497,$ES38)+1</f>
        <v>48</v>
      </c>
      <c r="TD38" s="115">
        <f>COUNTIFS(SF$9:SF$497,"&gt;"&amp;SF38,$ES$9:$ES$497,$ES38)+1</f>
        <v>48</v>
      </c>
      <c r="TE38" s="117">
        <f>COUNTIFS(SG$9:SG$497,"&gt;"&amp;SG38,$ES$9:$ES$497,$ES38)+1</f>
        <v>48</v>
      </c>
      <c r="TF38" s="118">
        <f t="shared" si="60"/>
        <v>15</v>
      </c>
      <c r="TG38" s="115">
        <f t="shared" si="61"/>
        <v>11</v>
      </c>
      <c r="TH38" s="115">
        <f t="shared" si="62"/>
        <v>11</v>
      </c>
      <c r="TI38" s="115">
        <f t="shared" si="63"/>
        <v>12</v>
      </c>
      <c r="TJ38" s="115">
        <f t="shared" si="64"/>
        <v>11</v>
      </c>
      <c r="TK38" s="115">
        <f t="shared" si="65"/>
        <v>15</v>
      </c>
      <c r="TL38" s="117">
        <f t="shared" si="66"/>
        <v>15</v>
      </c>
      <c r="TM38" s="118">
        <f>ROUND(TF38/MAX(TF$9:TF$497)*100,0)</f>
        <v>8</v>
      </c>
      <c r="TN38" s="115">
        <f>ROUND(TG38/MAX(TG$9:TG$497)*100,0)</f>
        <v>6</v>
      </c>
      <c r="TO38" s="115">
        <f>ROUND(TH38/MAX(TH$9:TH$497)*100,0)</f>
        <v>6</v>
      </c>
      <c r="TP38" s="115">
        <f>ROUND(TI38/MAX(TI$9:TI$497)*100,0)</f>
        <v>7</v>
      </c>
      <c r="TQ38" s="115">
        <f>ROUND(TJ38/MAX(TJ$9:TJ$497)*100,0)</f>
        <v>6</v>
      </c>
      <c r="TR38" s="115">
        <f>ROUND(TK38/MAX(TK$9:TK$497)*100,0)</f>
        <v>8</v>
      </c>
      <c r="TS38" s="119">
        <f>ROUND(TL38/MAX(TL$9:TL$497)*100,0)</f>
        <v>8</v>
      </c>
      <c r="TT38" s="120">
        <f>RANK(TM38,TM$9:TM$497,0)</f>
        <v>412</v>
      </c>
      <c r="TU38" s="115">
        <f>RANK(TN38,TN$9:TN$497,0)</f>
        <v>414</v>
      </c>
      <c r="TV38" s="115">
        <f>RANK(TO38,TO$9:TO$497,0)</f>
        <v>412</v>
      </c>
      <c r="TW38" s="115">
        <f>RANK(TP38,TP$9:TP$497,0)</f>
        <v>407</v>
      </c>
      <c r="TX38" s="115">
        <f>RANK(TQ38,TQ$9:TQ$497,0)</f>
        <v>407</v>
      </c>
      <c r="TY38" s="115">
        <f>RANK(TR38,TR$9:TR$497,0)</f>
        <v>404</v>
      </c>
      <c r="TZ38" s="121">
        <f>RANK(TS38,TS$9:TS$497,0)</f>
        <v>397</v>
      </c>
      <c r="UA38" s="123"/>
      <c r="UB38" s="7" t="s">
        <v>1</v>
      </c>
    </row>
    <row r="39" spans="1:548" x14ac:dyDescent="0.15">
      <c r="A39" s="183">
        <v>31</v>
      </c>
      <c r="B39" s="203" t="s">
        <v>633</v>
      </c>
      <c r="C39" s="63"/>
      <c r="D39" s="63"/>
      <c r="E39" s="64" t="s">
        <v>518</v>
      </c>
      <c r="F39" s="65">
        <v>21</v>
      </c>
      <c r="G39" s="65" t="s">
        <v>547</v>
      </c>
      <c r="H39" s="65"/>
      <c r="I39" s="66" t="s">
        <v>521</v>
      </c>
      <c r="J39" s="67" t="s">
        <v>521</v>
      </c>
      <c r="K39" s="67" t="s">
        <v>521</v>
      </c>
      <c r="L39" s="67" t="s">
        <v>521</v>
      </c>
      <c r="M39" s="67" t="s">
        <v>521</v>
      </c>
      <c r="N39" s="67" t="s">
        <v>521</v>
      </c>
      <c r="O39" s="67" t="s">
        <v>521</v>
      </c>
      <c r="P39" s="67" t="s">
        <v>521</v>
      </c>
      <c r="Q39" s="67" t="s">
        <v>521</v>
      </c>
      <c r="R39" s="68" t="s">
        <v>521</v>
      </c>
      <c r="S39" s="69" t="s">
        <v>521</v>
      </c>
      <c r="T39" s="67" t="s">
        <v>521</v>
      </c>
      <c r="U39" s="67" t="s">
        <v>521</v>
      </c>
      <c r="V39" s="67" t="s">
        <v>520</v>
      </c>
      <c r="W39" s="67" t="s">
        <v>520</v>
      </c>
      <c r="X39" s="67" t="s">
        <v>520</v>
      </c>
      <c r="Y39" s="67" t="s">
        <v>520</v>
      </c>
      <c r="Z39" s="67" t="s">
        <v>521</v>
      </c>
      <c r="AA39" s="67" t="s">
        <v>521</v>
      </c>
      <c r="AB39" s="68" t="s">
        <v>521</v>
      </c>
      <c r="AC39" s="69" t="s">
        <v>521</v>
      </c>
      <c r="AD39" s="67" t="s">
        <v>521</v>
      </c>
      <c r="AE39" s="67" t="s">
        <v>521</v>
      </c>
      <c r="AF39" s="67" t="s">
        <v>521</v>
      </c>
      <c r="AG39" s="67" t="s">
        <v>521</v>
      </c>
      <c r="AH39" s="67" t="s">
        <v>521</v>
      </c>
      <c r="AI39" s="67" t="s">
        <v>521</v>
      </c>
      <c r="AJ39" s="67" t="s">
        <v>521</v>
      </c>
      <c r="AK39" s="67" t="s">
        <v>521</v>
      </c>
      <c r="AL39" s="68" t="s">
        <v>521</v>
      </c>
      <c r="AM39" s="69" t="s">
        <v>521</v>
      </c>
      <c r="AN39" s="67" t="s">
        <v>521</v>
      </c>
      <c r="AO39" s="67" t="s">
        <v>521</v>
      </c>
      <c r="AP39" s="67" t="s">
        <v>521</v>
      </c>
      <c r="AQ39" s="67" t="s">
        <v>521</v>
      </c>
      <c r="AR39" s="67" t="s">
        <v>521</v>
      </c>
      <c r="AS39" s="67" t="s">
        <v>521</v>
      </c>
      <c r="AT39" s="67" t="s">
        <v>521</v>
      </c>
      <c r="AU39" s="67" t="s">
        <v>521</v>
      </c>
      <c r="AV39" s="68" t="s">
        <v>521</v>
      </c>
      <c r="AW39" s="69" t="s">
        <v>521</v>
      </c>
      <c r="AX39" s="67" t="s">
        <v>521</v>
      </c>
      <c r="AY39" s="67" t="s">
        <v>521</v>
      </c>
      <c r="AZ39" s="67" t="s">
        <v>521</v>
      </c>
      <c r="BA39" s="67" t="s">
        <v>521</v>
      </c>
      <c r="BB39" s="67" t="s">
        <v>521</v>
      </c>
      <c r="BC39" s="67" t="s">
        <v>521</v>
      </c>
      <c r="BD39" s="67" t="s">
        <v>521</v>
      </c>
      <c r="BE39" s="67" t="s">
        <v>521</v>
      </c>
      <c r="BF39" s="68" t="s">
        <v>521</v>
      </c>
      <c r="BG39" s="69" t="s">
        <v>521</v>
      </c>
      <c r="BH39" s="67" t="s">
        <v>521</v>
      </c>
      <c r="BI39" s="67" t="s">
        <v>521</v>
      </c>
      <c r="BJ39" s="67" t="s">
        <v>521</v>
      </c>
      <c r="BK39" s="67" t="s">
        <v>521</v>
      </c>
      <c r="BL39" s="67" t="s">
        <v>521</v>
      </c>
      <c r="BM39" s="67" t="s">
        <v>521</v>
      </c>
      <c r="BN39" s="67" t="s">
        <v>521</v>
      </c>
      <c r="BO39" s="67" t="s">
        <v>521</v>
      </c>
      <c r="BP39" s="68" t="s">
        <v>521</v>
      </c>
      <c r="BQ39" s="70" t="s">
        <v>521</v>
      </c>
      <c r="BR39" s="67" t="s">
        <v>521</v>
      </c>
      <c r="BS39" s="67" t="s">
        <v>521</v>
      </c>
      <c r="BT39" s="67" t="s">
        <v>521</v>
      </c>
      <c r="BU39" s="67" t="s">
        <v>521</v>
      </c>
      <c r="BV39" s="67" t="s">
        <v>521</v>
      </c>
      <c r="BW39" s="67" t="s">
        <v>521</v>
      </c>
      <c r="BX39" s="67" t="s">
        <v>521</v>
      </c>
      <c r="BY39" s="67" t="s">
        <v>521</v>
      </c>
      <c r="BZ39" s="68" t="s">
        <v>521</v>
      </c>
      <c r="CA39" s="69" t="s">
        <v>521</v>
      </c>
      <c r="CB39" s="67" t="s">
        <v>521</v>
      </c>
      <c r="CC39" s="67" t="s">
        <v>521</v>
      </c>
      <c r="CD39" s="67" t="s">
        <v>521</v>
      </c>
      <c r="CE39" s="67" t="s">
        <v>521</v>
      </c>
      <c r="CF39" s="67" t="s">
        <v>521</v>
      </c>
      <c r="CG39" s="67" t="s">
        <v>521</v>
      </c>
      <c r="CH39" s="67" t="s">
        <v>521</v>
      </c>
      <c r="CI39" s="67" t="s">
        <v>521</v>
      </c>
      <c r="CJ39" s="68" t="s">
        <v>521</v>
      </c>
      <c r="CK39" s="69" t="s">
        <v>521</v>
      </c>
      <c r="CL39" s="67" t="s">
        <v>521</v>
      </c>
      <c r="CM39" s="67" t="s">
        <v>521</v>
      </c>
      <c r="CN39" s="67" t="s">
        <v>521</v>
      </c>
      <c r="CO39" s="67" t="s">
        <v>521</v>
      </c>
      <c r="CP39" s="67" t="s">
        <v>521</v>
      </c>
      <c r="CQ39" s="67" t="s">
        <v>521</v>
      </c>
      <c r="CR39" s="67" t="s">
        <v>521</v>
      </c>
      <c r="CS39" s="67" t="s">
        <v>521</v>
      </c>
      <c r="CT39" s="68" t="s">
        <v>521</v>
      </c>
      <c r="CU39" s="69" t="s">
        <v>521</v>
      </c>
      <c r="CV39" s="67" t="s">
        <v>521</v>
      </c>
      <c r="CW39" s="67" t="s">
        <v>521</v>
      </c>
      <c r="CX39" s="67" t="s">
        <v>521</v>
      </c>
      <c r="CY39" s="67" t="s">
        <v>521</v>
      </c>
      <c r="CZ39" s="67" t="s">
        <v>521</v>
      </c>
      <c r="DA39" s="67" t="s">
        <v>521</v>
      </c>
      <c r="DB39" s="67" t="s">
        <v>521</v>
      </c>
      <c r="DC39" s="67" t="s">
        <v>521</v>
      </c>
      <c r="DD39" s="68" t="s">
        <v>521</v>
      </c>
      <c r="DE39" s="69" t="s">
        <v>521</v>
      </c>
      <c r="DF39" s="71" t="s">
        <v>521</v>
      </c>
      <c r="DG39" s="67" t="s">
        <v>521</v>
      </c>
      <c r="DH39" s="67" t="s">
        <v>521</v>
      </c>
      <c r="DI39" s="67" t="s">
        <v>521</v>
      </c>
      <c r="DJ39" s="67" t="s">
        <v>521</v>
      </c>
      <c r="DK39" s="67" t="s">
        <v>521</v>
      </c>
      <c r="DL39" s="67" t="s">
        <v>521</v>
      </c>
      <c r="DM39" s="67" t="s">
        <v>521</v>
      </c>
      <c r="DN39" s="68" t="s">
        <v>521</v>
      </c>
      <c r="DO39" s="70" t="s">
        <v>521</v>
      </c>
      <c r="DP39" s="71" t="s">
        <v>521</v>
      </c>
      <c r="DQ39" s="67" t="s">
        <v>521</v>
      </c>
      <c r="DR39" s="67" t="s">
        <v>521</v>
      </c>
      <c r="DS39" s="67" t="s">
        <v>521</v>
      </c>
      <c r="DT39" s="67" t="s">
        <v>521</v>
      </c>
      <c r="DU39" s="67" t="s">
        <v>521</v>
      </c>
      <c r="DV39" s="67" t="s">
        <v>521</v>
      </c>
      <c r="DW39" s="67" t="s">
        <v>521</v>
      </c>
      <c r="DX39" s="72" t="s">
        <v>521</v>
      </c>
      <c r="DY39" s="73" t="s">
        <v>522</v>
      </c>
      <c r="DZ39" s="74">
        <v>2</v>
      </c>
      <c r="EA39" s="74">
        <v>3</v>
      </c>
      <c r="EB39" s="74">
        <v>3</v>
      </c>
      <c r="EC39" s="75">
        <v>4</v>
      </c>
      <c r="ED39" s="76" t="s">
        <v>522</v>
      </c>
      <c r="EE39" s="74">
        <f t="shared" si="16"/>
        <v>2</v>
      </c>
      <c r="EF39" s="74">
        <f t="shared" si="17"/>
        <v>6</v>
      </c>
      <c r="EG39" s="74">
        <f t="shared" si="18"/>
        <v>18</v>
      </c>
      <c r="EH39" s="77">
        <f t="shared" si="19"/>
        <v>72</v>
      </c>
      <c r="EI39" s="73">
        <v>90</v>
      </c>
      <c r="EJ39" s="74">
        <v>130</v>
      </c>
      <c r="EK39" s="74">
        <v>250</v>
      </c>
      <c r="EL39" s="74">
        <v>360</v>
      </c>
      <c r="EM39" s="75">
        <v>1250</v>
      </c>
      <c r="EN39" s="78">
        <v>1</v>
      </c>
      <c r="EO39" s="79">
        <f t="shared" si="20"/>
        <v>0.72222222222222221</v>
      </c>
      <c r="EP39" s="79">
        <f t="shared" si="21"/>
        <v>0.46296296296296291</v>
      </c>
      <c r="EQ39" s="79">
        <f t="shared" si="22"/>
        <v>0.22222222222222221</v>
      </c>
      <c r="ER39" s="80">
        <f t="shared" si="23"/>
        <v>0.19290123456790123</v>
      </c>
      <c r="ES39" s="128" t="s">
        <v>532</v>
      </c>
      <c r="ET39" s="82"/>
      <c r="EU39" s="83">
        <v>4</v>
      </c>
      <c r="EV39" s="73">
        <v>22</v>
      </c>
      <c r="EW39" s="74">
        <v>22</v>
      </c>
      <c r="EX39" s="74">
        <v>9</v>
      </c>
      <c r="EY39" s="74">
        <v>10</v>
      </c>
      <c r="EZ39" s="74">
        <v>7</v>
      </c>
      <c r="FA39" s="74">
        <v>16</v>
      </c>
      <c r="FB39" s="74">
        <v>10</v>
      </c>
      <c r="FC39" s="74">
        <v>9</v>
      </c>
      <c r="FD39" s="74">
        <f t="shared" si="24"/>
        <v>16</v>
      </c>
      <c r="FE39" s="84">
        <f t="shared" si="25"/>
        <v>18</v>
      </c>
      <c r="FF39" s="73">
        <f>RANK(EV39,$EV$9:$EV$497,0)</f>
        <v>394</v>
      </c>
      <c r="FG39" s="74">
        <f>RANK(EW39,$EW$9:$EW$497,0)</f>
        <v>335</v>
      </c>
      <c r="FH39" s="74">
        <f>RANK(EX39,$EX$9:$EX$497,0)</f>
        <v>400</v>
      </c>
      <c r="FI39" s="74">
        <f>RANK(EY39,$EY$9:$EY$497,0)</f>
        <v>390</v>
      </c>
      <c r="FJ39" s="74">
        <f>RANK(EZ39,$EZ$9:$EZ$497,0)</f>
        <v>379</v>
      </c>
      <c r="FK39" s="74">
        <f>RANK(FA39,$FA$9:$FA$497,0)</f>
        <v>229</v>
      </c>
      <c r="FL39" s="74">
        <f>RANK(FB39,$FB$9:$FB$497,0)</f>
        <v>388</v>
      </c>
      <c r="FM39" s="74">
        <f>RANK(FC39,$FC$9:$FC$497,0)</f>
        <v>380</v>
      </c>
      <c r="FN39" s="74">
        <f>RANK(FD39,$FD$9:$FD$497,0)</f>
        <v>411</v>
      </c>
      <c r="FO39" s="84">
        <f>RANK(FE39,$FE$9:$FE$497,0)</f>
        <v>408</v>
      </c>
      <c r="FP39" s="73">
        <f>COUNTIFS($EV$9:$EV$497,"&gt;"&amp;EV39,$ES$9:$ES$497,ES39)+1</f>
        <v>60</v>
      </c>
      <c r="FQ39" s="74">
        <f>COUNTIFS($EW$9:$EW$497,"&gt;"&amp;EW39,$ES$9:$ES$497,ES39)+1</f>
        <v>61</v>
      </c>
      <c r="FR39" s="74">
        <f>COUNTIFS($EX$9:$EX$497,"&gt;"&amp;EX39,$ES$9:$ES$497,ES39)+1</f>
        <v>63</v>
      </c>
      <c r="FS39" s="74">
        <f>COUNTIFS($EY$9:$EY$497,"&gt;"&amp;EY39,$ES$9:$ES$497,ES39)+1</f>
        <v>59</v>
      </c>
      <c r="FT39" s="74">
        <f>COUNTIFS($EZ$9:$EZ$497,"&gt;"&amp;EZ39,$ES$9:$ES$497,ES39)+1</f>
        <v>60</v>
      </c>
      <c r="FU39" s="74">
        <f>COUNTIFS($FA$9:$FA$497,"&gt;"&amp;FA39,$ES$9:$ES$497,ES39)+1</f>
        <v>64</v>
      </c>
      <c r="FV39" s="74">
        <f>COUNTIFS($FB$9:$FB$497,"&gt;"&amp;FB39,$ES$9:$ES$497,ES39)+1</f>
        <v>61</v>
      </c>
      <c r="FW39" s="74">
        <f>COUNTIFS($FC$9:$FC$497,"&gt;"&amp;FC39,$ES$9:$ES$497,ES39)+1</f>
        <v>63</v>
      </c>
      <c r="FX39" s="74">
        <f>COUNTIFS($FD$9:$FD$497,"&gt;"&amp;FD39,$ES$9:$ES$497,ES39)+1</f>
        <v>63</v>
      </c>
      <c r="FY39" s="84">
        <f>COUNTIFS($FE$9:$FE$497,"&gt;"&amp;FE39,$ES$9:$ES$497,ES39)+1</f>
        <v>63</v>
      </c>
      <c r="FZ39" s="85">
        <f t="shared" si="26"/>
        <v>1.05</v>
      </c>
      <c r="GA39" s="86">
        <f t="shared" si="27"/>
        <v>1.05</v>
      </c>
      <c r="GB39" s="86">
        <f t="shared" si="28"/>
        <v>0.43</v>
      </c>
      <c r="GC39" s="86">
        <f t="shared" si="29"/>
        <v>0.48</v>
      </c>
      <c r="GD39" s="86">
        <f t="shared" si="30"/>
        <v>0.33</v>
      </c>
      <c r="GE39" s="86">
        <f t="shared" si="31"/>
        <v>0.76</v>
      </c>
      <c r="GF39" s="86">
        <f t="shared" si="32"/>
        <v>0.48</v>
      </c>
      <c r="GG39" s="86">
        <f t="shared" si="33"/>
        <v>0.43</v>
      </c>
      <c r="GH39" s="86">
        <f t="shared" si="34"/>
        <v>0.76</v>
      </c>
      <c r="GI39" s="87">
        <f t="shared" si="35"/>
        <v>0.86</v>
      </c>
      <c r="GJ39" s="85">
        <f>ROUND(((FZ39-AVERAGE(FZ$9:FZ$497))/STDEVP(FZ$9:FZ$497)*10+50),2)</f>
        <v>53.25</v>
      </c>
      <c r="GK39" s="86">
        <f>ROUND(((GA39-AVERAGE(GA$9:GA$497))/STDEVP(GA$9:GA$497)*10+50),2)</f>
        <v>60.74</v>
      </c>
      <c r="GL39" s="86">
        <f>ROUND(((GB39-AVERAGE(GB$9:GB$497))/STDEVP(GB$9:GB$497)*10+50),2)</f>
        <v>44.26</v>
      </c>
      <c r="GM39" s="86">
        <f>ROUND(((GC39-AVERAGE(GC$9:GC$497))/STDEVP(GC$9:GC$497)*10+50),2)</f>
        <v>47.69</v>
      </c>
      <c r="GN39" s="86">
        <f>ROUND(((GD39-AVERAGE(GD$9:GD$497))/STDEVP(GD$9:GD$497)*10+50),2)</f>
        <v>47.87</v>
      </c>
      <c r="GO39" s="86">
        <f>ROUND(((GE39-AVERAGE(GE$9:GE$497))/STDEVP(GE$9:GE$497)*10+50),2)</f>
        <v>64.94</v>
      </c>
      <c r="GP39" s="86">
        <f>ROUND(((GF39-AVERAGE(GF$9:GF$497))/STDEVP(GF$9:GF$497)*10+50),2)</f>
        <v>45.12</v>
      </c>
      <c r="GQ39" s="86">
        <f>ROUND(((GG39-AVERAGE(GG$9:GG$497))/STDEVP(GG$9:GG$497)*10+50),2)</f>
        <v>43.71</v>
      </c>
      <c r="GR39" s="86">
        <f>ROUND(((GH39-AVERAGE(GH$9:GH$497))/STDEVP(GH$9:GH$497)*10+50),2)</f>
        <v>42.17</v>
      </c>
      <c r="GS39" s="87">
        <f>ROUND(((GI39-AVERAGE(GI$9:GI$497))/STDEVP(GI$9:GI$497)*10+50),2)</f>
        <v>42.57</v>
      </c>
      <c r="GT39" s="73">
        <f>RANK(GJ39,$GJ$9:$GJ$497,0)</f>
        <v>145</v>
      </c>
      <c r="GU39" s="74">
        <f>RANK(GK39,$GK$9:$GK$497,0)</f>
        <v>69</v>
      </c>
      <c r="GV39" s="74">
        <f>RANK(GL39,$GL$9:$GL$497,0)</f>
        <v>304</v>
      </c>
      <c r="GW39" s="74">
        <f>RANK(GM39,$GM$9:$GM$497,0)</f>
        <v>238</v>
      </c>
      <c r="GX39" s="74">
        <f>RANK(GN39,$GN$9:$GN$497,0)</f>
        <v>167</v>
      </c>
      <c r="GY39" s="74">
        <f>RANK(GO39,$GO$9:$GO$497,0)</f>
        <v>37</v>
      </c>
      <c r="GZ39" s="74">
        <f>RANK(GP39,$GP$9:$GP$497,0)</f>
        <v>280</v>
      </c>
      <c r="HA39" s="74">
        <f>RANK(GQ39,$GQ$9:$GQ$497,0)</f>
        <v>311</v>
      </c>
      <c r="HB39" s="74">
        <f>RANK(GR39,$GR$9:$GR$497,0)</f>
        <v>340</v>
      </c>
      <c r="HC39" s="84">
        <f>RANK(GS39,$GS$9:$GS$497,0)</f>
        <v>329</v>
      </c>
      <c r="HD39" s="85">
        <f>ROUND(AVERAGEIF($ES$9:$ES$497,$ES39,$FZ$9:$FZ$497),2)</f>
        <v>0.93</v>
      </c>
      <c r="HE39" s="86">
        <f>ROUND(AVERAGEIF($ES$9:$ES$497,$ES39,$GA$9:$GA$497),2)</f>
        <v>0.96</v>
      </c>
      <c r="HF39" s="86">
        <f>ROUND(AVERAGEIF($ES$9:$ES$497,$ES39,$GB$9:$GB$497),2)</f>
        <v>0.41</v>
      </c>
      <c r="HG39" s="86">
        <f>ROUND(AVERAGEIF($ES$9:$ES$497,$ES39,$GC$9:$GC$497),2)</f>
        <v>0.46</v>
      </c>
      <c r="HH39" s="86">
        <f>ROUND(AVERAGEIF($ES$9:$ES$497,$ES39,$GD$9:$GD$497),2)</f>
        <v>0.38</v>
      </c>
      <c r="HI39" s="86">
        <f>ROUND(AVERAGEIF($ES$9:$ES$497,$ES39,$GE$9:$GE$497),2)</f>
        <v>0.85</v>
      </c>
      <c r="HJ39" s="86">
        <f>ROUND(AVERAGEIF($ES$9:$ES$497,$ES39,$GF$9:$GF$497),2)</f>
        <v>0.44</v>
      </c>
      <c r="HK39" s="86">
        <f>ROUND(AVERAGEIF($ES$9:$ES$497,$ES39,$GG$9:$GG$497),2)</f>
        <v>0.42</v>
      </c>
      <c r="HL39" s="86">
        <f>ROUND(AVERAGEIF($ES$9:$ES$497,$ES39,$GH$9:$GH$497),2)</f>
        <v>0.8</v>
      </c>
      <c r="HM39" s="87">
        <f>ROUND(AVERAGEIF($ES$9:$ES$497,$ES39,$GI$9:$GI$497),2)</f>
        <v>0.84</v>
      </c>
      <c r="HN39" s="88">
        <f t="shared" si="36"/>
        <v>0.12</v>
      </c>
      <c r="HO39" s="89">
        <f t="shared" si="37"/>
        <v>9.000000000000008E-2</v>
      </c>
      <c r="HP39" s="89">
        <f t="shared" si="38"/>
        <v>2.0000000000000018E-2</v>
      </c>
      <c r="HQ39" s="89">
        <f t="shared" si="39"/>
        <v>1.9999999999999962E-2</v>
      </c>
      <c r="HR39" s="89">
        <f t="shared" si="40"/>
        <v>-4.9999999999999989E-2</v>
      </c>
      <c r="HS39" s="89">
        <f t="shared" si="41"/>
        <v>-8.9999999999999969E-2</v>
      </c>
      <c r="HT39" s="89">
        <f t="shared" si="42"/>
        <v>3.999999999999998E-2</v>
      </c>
      <c r="HU39" s="89">
        <f t="shared" si="43"/>
        <v>1.0000000000000009E-2</v>
      </c>
      <c r="HV39" s="89">
        <f t="shared" si="44"/>
        <v>-4.0000000000000036E-2</v>
      </c>
      <c r="HW39" s="90">
        <f t="shared" si="45"/>
        <v>2.0000000000000018E-2</v>
      </c>
      <c r="HX39" s="73">
        <f>COUNTIFS($FZ$9:$FZ$497,"&gt;"&amp;FZ39,$ES$9:$ES$497,$ES39)+1</f>
        <v>20</v>
      </c>
      <c r="HY39" s="74">
        <f>COUNTIFS($GA$9:$GA$497,"&gt;"&amp;GA39,$ES$9:$ES$497,$ES39)+1</f>
        <v>20</v>
      </c>
      <c r="HZ39" s="74">
        <f>COUNTIFS($GB$9:$GB$497,"&gt;"&amp;GB39,$ES$9:$ES$497,$ES39)+1</f>
        <v>27</v>
      </c>
      <c r="IA39" s="74">
        <f>COUNTIFS($GC$9:$GC$497,"&gt;"&amp;GC39,$ES$9:$ES$497,$ES39)+1</f>
        <v>26</v>
      </c>
      <c r="IB39" s="74">
        <f>COUNTIFS($GD$9:$GD$497,"&gt;"&amp;GD39,$ES$9:$ES$497,$ES39)+1</f>
        <v>44</v>
      </c>
      <c r="IC39" s="74">
        <f>COUNTIFS($GE$9:$GE$497,"&gt;"&amp;GE39,$ES$9:$ES$497,$ES39)+1</f>
        <v>32</v>
      </c>
      <c r="ID39" s="74">
        <f>COUNTIFS($GF$9:$GF$497,"&gt;"&amp;GF39,$ES$9:$ES$497,$ES39)+1</f>
        <v>20</v>
      </c>
      <c r="IE39" s="74">
        <f>COUNTIFS($GG$9:$GG$497,"&gt;"&amp;GG39,$ES$9:$ES$497,$ES39)+1</f>
        <v>27</v>
      </c>
      <c r="IF39" s="74">
        <f>COUNTIFS($GH$9:$GH$497,"&gt;"&amp;GH39,$ES$9:$ES$497,$ES39)+1</f>
        <v>30</v>
      </c>
      <c r="IG39" s="84">
        <f>COUNTIFS($GI$9:$GI$497,"&gt;"&amp;GI39,$ES$9:$ES$497,$ES39)+1</f>
        <v>28</v>
      </c>
      <c r="IH39" s="91"/>
      <c r="II39" s="79"/>
      <c r="IJ39" s="79"/>
      <c r="IK39" s="79"/>
      <c r="IL39" s="79"/>
      <c r="IM39" s="92"/>
      <c r="IN39" s="93"/>
      <c r="IO39" s="94"/>
      <c r="IP39" s="95"/>
      <c r="IQ39" s="79"/>
      <c r="IR39" s="79"/>
      <c r="IS39" s="79"/>
      <c r="IT39" s="79"/>
      <c r="IU39" s="79"/>
      <c r="IV39" s="79"/>
      <c r="IW39" s="96"/>
      <c r="IX39" s="93"/>
      <c r="IY39" s="79"/>
      <c r="IZ39" s="79"/>
      <c r="JA39" s="79"/>
      <c r="JB39" s="79"/>
      <c r="JC39" s="79"/>
      <c r="JD39" s="79"/>
      <c r="JE39" s="97"/>
      <c r="JF39" s="95"/>
      <c r="JG39" s="79"/>
      <c r="JH39" s="79"/>
      <c r="JI39" s="79"/>
      <c r="JJ39" s="79"/>
      <c r="JK39" s="79"/>
      <c r="JL39" s="79"/>
      <c r="JM39" s="96"/>
      <c r="JN39" s="93"/>
      <c r="JO39" s="79"/>
      <c r="JP39" s="79"/>
      <c r="JQ39" s="79"/>
      <c r="JR39" s="79"/>
      <c r="JS39" s="79"/>
      <c r="JT39" s="79"/>
      <c r="JU39" s="79"/>
      <c r="JV39" s="79"/>
      <c r="JW39" s="79"/>
      <c r="JX39" s="79"/>
      <c r="JY39" s="79"/>
      <c r="JZ39" s="97"/>
      <c r="KA39" s="93"/>
      <c r="KB39" s="79"/>
      <c r="KC39" s="79"/>
      <c r="KD39" s="79"/>
      <c r="KE39" s="97"/>
      <c r="KF39" s="95"/>
      <c r="KG39" s="79"/>
      <c r="KH39" s="79"/>
      <c r="KI39" s="79"/>
      <c r="KJ39" s="79"/>
      <c r="KK39" s="98"/>
      <c r="KL39" s="79"/>
      <c r="KM39" s="79"/>
      <c r="KN39" s="79"/>
      <c r="KO39" s="79"/>
      <c r="KP39" s="79"/>
      <c r="KQ39" s="79"/>
      <c r="KR39" s="79"/>
      <c r="KS39" s="96"/>
      <c r="KT39" s="96"/>
      <c r="KU39" s="96"/>
      <c r="KV39" s="96"/>
      <c r="KW39" s="93"/>
      <c r="KX39" s="79"/>
      <c r="KY39" s="79"/>
      <c r="KZ39" s="79"/>
      <c r="LA39" s="79"/>
      <c r="LB39" s="79"/>
      <c r="LC39" s="96"/>
      <c r="LD39" s="93"/>
      <c r="LE39" s="94"/>
      <c r="LF39" s="99"/>
      <c r="LG39" s="75"/>
      <c r="LH39" s="93"/>
      <c r="LI39" s="79"/>
      <c r="LJ39" s="74"/>
      <c r="LK39" s="74"/>
      <c r="LL39" s="74"/>
      <c r="LM39" s="100"/>
      <c r="LN39" s="95"/>
      <c r="LO39" s="79"/>
      <c r="LP39" s="79"/>
      <c r="LQ39" s="79"/>
      <c r="LR39" s="96"/>
      <c r="LS39" s="93"/>
      <c r="LT39" s="79"/>
      <c r="LU39" s="79"/>
      <c r="LV39" s="79"/>
      <c r="LW39" s="79"/>
      <c r="LX39" s="79"/>
      <c r="LY39" s="79"/>
      <c r="LZ39" s="79"/>
      <c r="MA39" s="97"/>
      <c r="MB39" s="95"/>
      <c r="MC39" s="79"/>
      <c r="MD39" s="79"/>
      <c r="ME39" s="79"/>
      <c r="MF39" s="79"/>
      <c r="MG39" s="79"/>
      <c r="MH39" s="79"/>
      <c r="MI39" s="79"/>
      <c r="MJ39" s="79"/>
      <c r="MK39" s="79"/>
      <c r="ML39" s="79"/>
      <c r="MM39" s="79"/>
      <c r="MN39" s="98"/>
      <c r="MO39" s="98"/>
      <c r="MP39" s="96"/>
      <c r="MQ39" s="93"/>
      <c r="MR39" s="79"/>
      <c r="MS39" s="79">
        <v>0.03</v>
      </c>
      <c r="MT39" s="79"/>
      <c r="MU39" s="79"/>
      <c r="MV39" s="98"/>
      <c r="MW39" s="79"/>
      <c r="MX39" s="79"/>
      <c r="MY39" s="79"/>
      <c r="MZ39" s="79"/>
      <c r="NA39" s="79"/>
      <c r="NB39" s="79"/>
      <c r="NC39" s="79"/>
      <c r="ND39" s="96"/>
      <c r="NE39" s="96"/>
      <c r="NF39" s="96"/>
      <c r="NG39" s="96"/>
      <c r="NH39" s="93"/>
      <c r="NI39" s="79"/>
      <c r="NJ39" s="79"/>
      <c r="NK39" s="79"/>
      <c r="NL39" s="79"/>
      <c r="NM39" s="79"/>
      <c r="NN39" s="94"/>
      <c r="NO39" s="93"/>
      <c r="NP39" s="80"/>
      <c r="NQ39" s="124" t="s">
        <v>630</v>
      </c>
      <c r="NR39" s="102" t="s">
        <v>635</v>
      </c>
      <c r="NS39" s="102"/>
      <c r="NT39" s="102"/>
      <c r="NU39" s="102"/>
      <c r="NV39" s="104">
        <v>43720</v>
      </c>
      <c r="NW39" s="102" t="s">
        <v>525</v>
      </c>
      <c r="NX39" s="125" t="s">
        <v>636</v>
      </c>
      <c r="NY39" s="126" t="s">
        <v>637</v>
      </c>
      <c r="NZ39" s="125" t="s">
        <v>2054</v>
      </c>
      <c r="OA39" s="127"/>
      <c r="OB39" s="127"/>
      <c r="OC39" s="127"/>
      <c r="OD39" s="108">
        <f t="shared" si="46"/>
        <v>72</v>
      </c>
      <c r="OE39" s="109">
        <v>6</v>
      </c>
      <c r="OF39" s="110">
        <f t="shared" si="47"/>
        <v>90</v>
      </c>
      <c r="OG39" s="109">
        <v>6</v>
      </c>
      <c r="OH39" s="111">
        <f>ROUND(AVERAGEIF($ES$9:$ES$497,$ES39,EV$9:EV$497),0)</f>
        <v>58</v>
      </c>
      <c r="OI39" s="112">
        <f>ROUND(AVERAGEIF($ES$9:$ES$497,$ES39,EW$9:EW$497),0)</f>
        <v>57</v>
      </c>
      <c r="OJ39" s="112">
        <f>ROUND(AVERAGEIF($ES$9:$ES$497,$ES39,EX$9:EX$497),0)</f>
        <v>24</v>
      </c>
      <c r="OK39" s="112">
        <f>ROUND(AVERAGEIF($ES$9:$ES$497,$ES39,EY$9:EY$497),0)</f>
        <v>29</v>
      </c>
      <c r="OL39" s="112">
        <f>ROUND(AVERAGEIF($ES$9:$ES$497,$ES39,EZ$9:EZ$497),0)</f>
        <v>25</v>
      </c>
      <c r="OM39" s="112">
        <f>ROUND(AVERAGEIF($ES$9:$ES$497,$ES39,FA$9:FA$497),0)</f>
        <v>51</v>
      </c>
      <c r="ON39" s="112">
        <f>ROUND(AVERAGEIF($ES$9:$ES$497,$ES39,FB$9:FB$497),0)</f>
        <v>27</v>
      </c>
      <c r="OO39" s="112">
        <f>ROUND(AVERAGEIF($ES$9:$ES$497,$ES39,FC$9:FC$497),0)</f>
        <v>25</v>
      </c>
      <c r="OP39" s="112">
        <f>ROUND(AVERAGEIF($ES$9:$ES$497,$ES39,FD$9:FD$497),0)</f>
        <v>49</v>
      </c>
      <c r="OQ39" s="113">
        <f>ROUND(AVERAGEIF($ES$9:$ES$497,$ES39,FE$9:FE$497),0)</f>
        <v>49</v>
      </c>
      <c r="OR39" s="114">
        <f>ROUND(EV39/MAX(EV$9:EV$497)*100,0)</f>
        <v>12</v>
      </c>
      <c r="OS39" s="115">
        <f>ROUND(EW39/MAX(EW$9:EW$497)*100,0)</f>
        <v>17</v>
      </c>
      <c r="OT39" s="115">
        <f>ROUND(EX39/MAX(EX$9:EX$497)*100,0)</f>
        <v>8</v>
      </c>
      <c r="OU39" s="115">
        <f>ROUND(EY39/MAX(EY$9:EY$497)*100,0)</f>
        <v>7</v>
      </c>
      <c r="OV39" s="115">
        <f>ROUND(EZ39/MAX(EZ$9:EZ$497)*100,0)</f>
        <v>6</v>
      </c>
      <c r="OW39" s="115">
        <f>ROUND(FA39/MAX(FA$9:FA$497)*100,0)</f>
        <v>14</v>
      </c>
      <c r="OX39" s="115">
        <f>ROUND(FB39/MAX(FB$9:FB$497)*100,0)</f>
        <v>7</v>
      </c>
      <c r="OY39" s="116">
        <f>ROUND(FC39/MAX(FC$9:FC$497)*100,0)</f>
        <v>6</v>
      </c>
      <c r="OZ39" s="115">
        <f>ROUND(FD39/MAX(FD$9:FD$497)*100,0)</f>
        <v>11</v>
      </c>
      <c r="PA39" s="117">
        <f>ROUND(FE39/MAX(FE$9:FE$497)*100,0)</f>
        <v>7</v>
      </c>
      <c r="PB39" s="118">
        <f t="shared" si="48"/>
        <v>109</v>
      </c>
      <c r="PC39" s="115">
        <f t="shared" si="49"/>
        <v>103</v>
      </c>
      <c r="PD39" s="115">
        <f t="shared" si="50"/>
        <v>127</v>
      </c>
      <c r="PE39" s="115">
        <f t="shared" si="51"/>
        <v>121</v>
      </c>
      <c r="PF39" s="115">
        <f t="shared" si="52"/>
        <v>126</v>
      </c>
      <c r="PG39" s="119">
        <f t="shared" si="53"/>
        <v>121</v>
      </c>
      <c r="PH39" s="118">
        <f>ROUND(PB39/MAX(PB$9:PB$497)*100,0)</f>
        <v>13</v>
      </c>
      <c r="PI39" s="115">
        <f>ROUND(PC39/MAX(PC$9:PC$497)*100,0)</f>
        <v>12</v>
      </c>
      <c r="PJ39" s="115">
        <f>ROUND(PD39/MAX(PD$9:PD$497)*100,0)</f>
        <v>13</v>
      </c>
      <c r="PK39" s="115">
        <f>ROUND(PE39/MAX(PE$9:PE$497)*100,0)</f>
        <v>12</v>
      </c>
      <c r="PL39" s="115">
        <f>ROUND(PF39/MAX(PF$9:PF$497)*100,0)</f>
        <v>18</v>
      </c>
      <c r="PM39" s="119">
        <f>ROUND(PG39/MAX(PG$9:PG$497)*100,0)</f>
        <v>18</v>
      </c>
      <c r="PN39" s="118">
        <f>RANK(PH39,PH$9:PH$497,0)</f>
        <v>401</v>
      </c>
      <c r="PO39" s="115">
        <f>RANK(PI39,PI$9:PI$497,0)</f>
        <v>395</v>
      </c>
      <c r="PP39" s="115">
        <f>RANK(PJ39,PJ$9:PJ$497,0)</f>
        <v>402</v>
      </c>
      <c r="PQ39" s="115">
        <f>RANK(PK39,PK$9:PK$497,0)</f>
        <v>400</v>
      </c>
      <c r="PR39" s="115">
        <f>RANK(PL39,PL$9:PL$497,0)</f>
        <v>384</v>
      </c>
      <c r="PS39" s="119">
        <f>RANK(PM39,PM$9:PM$497,0)</f>
        <v>375</v>
      </c>
      <c r="PT39" s="120">
        <f>ROUND(FZ39/MAX(FZ$9:FZ$497)*100,0)</f>
        <v>57</v>
      </c>
      <c r="PU39" s="115">
        <f>ROUND(GA39/MAX(GA$9:GA$497)*100,0)</f>
        <v>59</v>
      </c>
      <c r="PV39" s="115">
        <f>ROUND(GB39/MAX(GB$9:GB$497)*100,0)</f>
        <v>31</v>
      </c>
      <c r="PW39" s="115">
        <f>ROUND(GC39/MAX(GC$9:GC$497)*100,0)</f>
        <v>38</v>
      </c>
      <c r="PX39" s="115">
        <f>ROUND(GD39/MAX(GD$9:GD$497)*100,0)</f>
        <v>18</v>
      </c>
      <c r="PY39" s="115">
        <f>ROUND(GE39/MAX(GE$9:GE$497)*100,0)</f>
        <v>46</v>
      </c>
      <c r="PZ39" s="115">
        <f>ROUND(GF39/MAX(GF$9:GF$497)*100,0)</f>
        <v>23</v>
      </c>
      <c r="QA39" s="116">
        <f>ROUND(GG39/MAX(GG$9:GG$497)*100,0)</f>
        <v>23</v>
      </c>
      <c r="QB39" s="115">
        <f>ROUND(GH39/MAX(GH$9:GH$497)*100,0)</f>
        <v>34</v>
      </c>
      <c r="QC39" s="121">
        <f>ROUND(GI39/MAX(GI$9:GI$497)*100,0)</f>
        <v>27</v>
      </c>
      <c r="QD39" s="120">
        <f>ROUND(AVERAGEIF($ES$9:$ES$497,$ES39,PT$9:PT$497),0)</f>
        <v>51</v>
      </c>
      <c r="QE39" s="120">
        <f>ROUND(AVERAGEIF($ES$9:$ES$497,$ES39,PU$9:PU$497),0)</f>
        <v>54</v>
      </c>
      <c r="QF39" s="120">
        <f>ROUND(AVERAGEIF($ES$9:$ES$497,$ES39,PV$9:PV$497),0)</f>
        <v>30</v>
      </c>
      <c r="QG39" s="120">
        <f>ROUND(AVERAGEIF($ES$9:$ES$497,$ES39,PW$9:PW$497),0)</f>
        <v>36</v>
      </c>
      <c r="QH39" s="120">
        <f>ROUND(AVERAGEIF($ES$9:$ES$497,$ES39,PX$9:PX$497),0)</f>
        <v>21</v>
      </c>
      <c r="QI39" s="120">
        <f>ROUND(AVERAGEIF($ES$9:$ES$497,$ES39,PY$9:PY$497),0)</f>
        <v>51</v>
      </c>
      <c r="QJ39" s="120">
        <f>ROUND(AVERAGEIF($ES$9:$ES$497,$ES39,PZ$9:PZ$497),0)</f>
        <v>21</v>
      </c>
      <c r="QK39" s="120">
        <f>ROUND(AVERAGEIF($ES$9:$ES$497,$ES39,QA$9:QA$497),0)</f>
        <v>23</v>
      </c>
      <c r="QL39" s="120">
        <f>ROUND(AVERAGEIF($ES$9:$ES$497,$ES39,QB$9:QB$497),0)</f>
        <v>35</v>
      </c>
      <c r="QM39" s="120">
        <f>ROUND(AVERAGEIF($ES$9:$ES$497,$ES39,QC$9:QC$497),0)</f>
        <v>27</v>
      </c>
      <c r="QN39" s="114">
        <f t="shared" si="69"/>
        <v>463</v>
      </c>
      <c r="QO39" s="115">
        <f t="shared" si="70"/>
        <v>411</v>
      </c>
      <c r="QP39" s="115">
        <f t="shared" si="71"/>
        <v>535</v>
      </c>
      <c r="QQ39" s="115">
        <f t="shared" si="72"/>
        <v>532</v>
      </c>
      <c r="QR39" s="115">
        <f t="shared" si="73"/>
        <v>613</v>
      </c>
      <c r="QS39" s="119">
        <f t="shared" si="74"/>
        <v>515</v>
      </c>
      <c r="QT39" s="114">
        <f>ROUND((QN39-MIN(QN$9:QN$497))/(MAX(QN$9:QN$497)-MIN(QN$9:QN$497))*100,0)</f>
        <v>37</v>
      </c>
      <c r="QU39" s="115">
        <f>ROUND((QO39-MIN(QO$9:QO$497))/(MAX(QO$9:QO$497)-MIN(QO$9:QO$497))*100,0)</f>
        <v>29</v>
      </c>
      <c r="QV39" s="115">
        <f>ROUND((QP39-MIN(QP$9:QP$497))/(MAX(QP$9:QP$497)-MIN(QP$9:QP$497))*100,0)</f>
        <v>27</v>
      </c>
      <c r="QW39" s="115">
        <f>ROUND((QQ39-MIN(QQ$9:QQ$497))/(MAX(QQ$9:QQ$497)-MIN(QQ$9:QQ$497))*100,0)</f>
        <v>31</v>
      </c>
      <c r="QX39" s="115">
        <f>ROUND((QR39-MIN(QR$9:QR$497))/(MAX(QR$9:QR$497)-MIN(QR$9:QR$497))*100,0)</f>
        <v>64</v>
      </c>
      <c r="QY39" s="115">
        <f>ROUND((QS39-MIN(QS$9:QS$497))/(MAX(QS$9:QS$497)-MIN(QS$9:QS$497))*100,0)</f>
        <v>68</v>
      </c>
      <c r="QZ39" s="114">
        <f>RANK(QN39,QN$9:QN$497,0)</f>
        <v>240</v>
      </c>
      <c r="RA39" s="115">
        <f>RANK(QO39,QO$9:QO$497,0)</f>
        <v>167</v>
      </c>
      <c r="RB39" s="115">
        <f>RANK(QP39,QP$9:QP$497,0)</f>
        <v>256</v>
      </c>
      <c r="RC39" s="115">
        <f>RANK(QQ39,QQ$9:QQ$497,0)</f>
        <v>268</v>
      </c>
      <c r="RD39" s="115">
        <f>RANK(QR39,QR$9:QR$497,0)</f>
        <v>94</v>
      </c>
      <c r="RE39" s="115">
        <f>RANK(QS39,QS$9:QS$497,0)</f>
        <v>34</v>
      </c>
      <c r="RF39" s="122"/>
      <c r="RG39" s="115">
        <f>($RH$3*(IH39+IJ39)*100*100/MAX(EX$9:EX$497)*$RO$3) +($RH$3*(II39+IJ39)*100*100/MAX(EX$9:EX$497)*$RO$4) + ($RH$3*IK39*100*100/MAX(EX$9:EX$497)*0.098)</f>
        <v>0</v>
      </c>
      <c r="RH39" s="115">
        <f>($RH$4*IL39*100*100/MAX(EZ$9:EZ$497))*$RQ$3</f>
        <v>0</v>
      </c>
      <c r="RI39" s="115">
        <f>($RH$3*IM39*100*100/MAX(EY$9:EY$497))*$RQ$4</f>
        <v>0</v>
      </c>
      <c r="RJ39" s="115">
        <f>($RH$3*IN39*100*100/MAX(EX$9:EX$497))</f>
        <v>0</v>
      </c>
      <c r="RK39" s="115">
        <f>($RH$4*IO39*100*100/MAX(EZ$9:EZ$497))*$RQ$3</f>
        <v>0</v>
      </c>
      <c r="RL39" s="115">
        <f>(($RL$4*IP39*100*((100/MAX(EX$9:EX$497)+100/MAX(EZ$9:EZ$497))/2))+($RL$4*IQ39*100*((100/MAX(EX$9:EX$497)+100/MAX(EZ$9:EZ$497))/2))+($RL$4*IR39*100*((100/MAX(EX$9:EX$497)+100/MAX(EZ$9:EZ$497))/2))+($RL$4*IS39*100*((100/MAX(EX$9:EX$497)+100/MAX(EZ$9:EZ$497))/2))+($RL$4*IT39*100*((100/MAX(EX$9:EX$497)+100/MAX(EZ$9:EZ$497))/2))+($RL$4*IU39*100*((100/MAX(EX$9:EX$497)+100/MAX(EZ$9:EZ$497))/2))+($RL$4*IV39*100*((100/MAX(EX$9:EX$497)+100/MAX(EZ$9:EZ$497))/2))+($RL$4*IW39*100*((100/MAX(EX$9:EX$497)+100/MAX(EZ$9:EZ$497))/2)))*$RS$3</f>
        <v>0</v>
      </c>
      <c r="RM39" s="115">
        <f>(($RH$3*IX39*100*100/MAX(EX$9:EX$497))+($RH$3*IY39*100*100/MAX(EX$9:EX$497))+($RH$3*IZ39*100*100/MAX(EX$9:EX$497))+($RH$3*JA39*100*100/MAX(EX$9:EX$497))+($RH$3*JB39*100*100/MAX(EX$9:EX$497))+($RH$3*JC39*100*100/MAX(EX$9:EX$497))+($RH$3*JD39*100*100/MAX(EX$9:EX$497))+($RH$3*JE39*100*100/MAX(EX$9:EX$497)))*$RS$4</f>
        <v>0</v>
      </c>
      <c r="RN39" s="115">
        <f>(($RH$4*JF39*100*100/MAX(EZ$9:EZ$497)) + ($RH$4*JG39*100*100/MAX(EZ$9:EZ$497)) + ($RH$4*JH39*100*100/MAX(EZ$9:EZ$497)) + ($RH$4*JI39*100*100/MAX(EZ$9:EZ$497)) + ($RH$4*JJ39*100*100/MAX(EZ$9:EZ$497)) + ($RH$4*JK39*100*100/MAX(EZ$9:EZ$497)) + ($RH$4*JL39*100*100/MAX(EZ$9:EZ$497)) + ($RH$4*JM39*100*100/MAX(EZ$9:EZ$497)))*$RU$3</f>
        <v>0</v>
      </c>
      <c r="RO39" s="115">
        <f>(($RL$4*JN39*100*((100/MAX(EX$9:EX$497)+100/MAX(EZ$9:EZ$497))/2))+($RL$4*JO39*100*((100/MAX(EX$9:EX$497)+100/MAX(EZ$9:EZ$497))/2))+($RL$4*JP39*100*((100/MAX(EX$9:EX$497)+100/MAX(EZ$9:EZ$497))/2))+($RL$4*JQ39*100*((100/MAX(EX$9:EX$497)+100/MAX(EZ$9:EZ$497))/2))+($RL$4*JR39*100*((100/MAX(EX$9:EX$497)+100/MAX(EZ$9:EZ$497))/2))+($RL$4*JS39*100*((100/MAX(EX$9:EX$497)+100/MAX(EZ$9:EZ$497))/2))+($RL$4*JT39*100*((100/MAX(EX$9:EX$497)+100/MAX(EZ$9:EZ$497))/2))+($RL$4*JU39*100*((100/MAX(EX$9:EX$497)+100/MAX(EZ$9:EZ$497))/2))+($RL$4*JV39*100*((100/MAX(EX$9:EX$497)+100/MAX(EZ$9:EZ$497))/2))+($RL$4*JW39*100*((100/MAX(EX$9:EX$497)+100/MAX(EZ$9:EZ$497))/2))+($RL$4*JX39*100*((100/MAX(EX$9:EX$497)+100/MAX(EZ$9:EZ$497))/2))+($RL$4*JY39*100*((100/MAX(EX$9:EX$497)+100/MAX(EZ$9:EZ$497))/2))+($RL$4*JZ39*100*((100/MAX(EX$9:EX$497)+100/MAX(EZ$9:EZ$497))/2)))*$RW$3/2</f>
        <v>0</v>
      </c>
      <c r="RP39" s="119">
        <f>($RJ$3*KA39*100*100/MAX(FA$9:FA$497)) + ($RJ$3*KB39*100*100/MAX(FA$9:FA$497)/2) + ($RJ$3*KC39*100*100/MAX(FA$9:FA$497)/2) + ($RJ$3*KD39*100*100/MAX(FA$9:FA$497)/4) + ($RJ$3*KE39*100*100/MAX(FA$9:FA$497)/4)</f>
        <v>0</v>
      </c>
      <c r="RQ39" s="118">
        <f>($RL$4*KF39*100*((100/MAX(EX$9:EX$497)+100/MAX(EZ$9:EZ$497)))) * ($RO$3/2) + (($RL$4*KG39*100*((100/MAX(EX$9:EX$497)+100/MAX(EZ$9:EZ$497))))+($RL$4*KH39*100*((100/MAX(EX$9:EX$497)+100/MAX(EZ$9:EZ$497))))+($RL$4*KI39*100*((100/MAX(EX$9:EX$497)+100/MAX(EZ$9:EZ$497))))+($RL$4*KJ39*100*((100/MAX(EX$9:EX$497)+100/MAX(EZ$9:EZ$497))))+($RL$4*KK39*100*((100/MAX(EX$9:EX$497)+100/MAX(EZ$9:EZ$497))))+($RL$4*KL39*100*((100/MAX(EX$9:EX$497)+100/MAX(EZ$9:EZ$497))))+($RL$4*KM39*100*((100/MAX(EX$9:EX$497)+100/MAX(EZ$9:EZ$497))))+($RL$4*KN39*100*((100/MAX(EX$9:EX$497)+100/MAX(EZ$9:EZ$497))))+($RL$4*KO39*100*((100/MAX(EX$9:EX$497)+100/MAX(EZ$9:EZ$497))))+($RL$4*KP39*100*((100/MAX(EX$9:EX$497)+100/MAX(EZ$9:EZ$497))))+($RL$4*KQ39*100*((100/MAX(EX$9:EX$497)+100/MAX(EZ$9:EZ$497))))+($RL$4*KR39*100*((100/MAX(EX$9:EX$497)+100/MAX(EZ$9:EZ$497))))+($RL$4*KS39*100*((100/MAX(EX$9:EX$497)+100/MAX(EZ$9:EZ$497))))+($RL$4*KV39*100*((100/MAX(EX$9:EX$497)+100/MAX(EZ$9:EZ$497))))) * (($RO$3+$RO$4)/6)</f>
        <v>0</v>
      </c>
      <c r="RR39" s="115">
        <f>(($RL$4*KW39*100*((100/MAX(EX$9:EX$497)+100/MAX(EZ$9:EZ$497))))) * ($RO$3/2) + (($RL$4*KX39*100*((100/MAX(EX$9:EX$497)+100/MAX(EZ$9:EZ$497))))+($RL$4*KY39*100*((100/MAX(EX$9:EX$497)+100/MAX(EZ$9:EZ$497))))+($RL$4*KZ39*100*((100/MAX(EX$9:EX$497)+100/MAX(EZ$9:EZ$497))))+($RL$4*LA39*100*((100/MAX(EX$9:EX$497)+100/MAX(EZ$9:EZ$497))))+($RL$4*LB39*100*((100/MAX(EX$9:EX$497)+100/MAX(EZ$9:EZ$497))))+($RL$4*LC39*100*((100/MAX(EX$9:EX$497)+100/MAX(EZ$9:EZ$497))))) * (($RO$3+$RO$4)/6)</f>
        <v>0</v>
      </c>
      <c r="RS39" s="119">
        <f>(($RL$4*LD39*100*((100/MAX(EX$9:EX$497)+100/MAX(EZ$9:EZ$497))))+($RL$4*LE39*100*((100/MAX(EX$9:EX$497)+100/MAX(EZ$9:EZ$497))))) * (($RO$3+$RO$4)/6)</f>
        <v>0</v>
      </c>
      <c r="RT39" s="118">
        <f>($RJ$4*LH39*100*(100/MAX(EV$9:EV$497)))+($RJ$4*LI39*100*(100/MAX(EV$9:EV$497)))</f>
        <v>0</v>
      </c>
      <c r="RU39" s="119">
        <f>($RJ$4*LJ39*(100/MAX(EV$9:EV$497)))/2 + ($RL$3*LK39*(100/MAX(EW$9:EW$497))) + ($RJ$4*LL39*(100/MAX(EV$9:EV$497)))/4 + ($RL$3*LM39*(100/MAX(EW$9:EW$497)))</f>
        <v>0</v>
      </c>
      <c r="RV39" s="118">
        <f>($RJ$4*LN39*100*100/MAX(EV$9:EV$497)/2)+($RJ$4*LO39*100*100/MAX(EV$9:EV$497)/2)+($RJ$4*LP39*100*100/MAX(EV$9:EV$497))+($RJ$4*LQ39*100*100/MAX(EV$9:EV$497))+($RJ$4*LR39*100*100/MAX(EV$9:EV$497))</f>
        <v>0</v>
      </c>
      <c r="RW39" s="115">
        <f>($RJ$4*LS39*100*100/MAX(EV$9:EV$497)) + (($RJ$4*LT39*100*100/MAX(EV$9:EV$497))+($RJ$4*LU39*100*100/MAX(EV$9:EV$497))+($RJ$4*LV39*100*100/MAX(EV$9:EV$497))+($RJ$4*LW39*100*100/MAX(EV$9:EV$497))+($RJ$4*LX39*100*100/MAX(EV$9:EV$497))+($RJ$4*LY39*100*100/MAX(EV$9:EV$497))+($RJ$4*LZ39*100*100/MAX(EV$9:EV$497))+($RJ$4*MA39*100*100/MAX(EV$9:EV$497)))/2</f>
        <v>0</v>
      </c>
      <c r="RX39" s="119">
        <f>($RJ$4*MB39*100*100/MAX(EV$9:EV$497))+($RJ$4*MC39*100*100/MAX(EV$9:EV$497))+($RJ$4*MD39*100*100/MAX(EV$9:EV$497))+($RJ$4*ME39*100*100/MAX(EV$9:EV$497))+($RJ$4*MF39*100*100/MAX(EV$9:EV$497))+($RJ$4*MG39*100*100/MAX(EV$9:EV$497))+($RJ$4*MH39*100*100/MAX(EV$9:EV$497))+($RJ$4*MI39*100*100/MAX(EV$9:EV$497))+($RJ$4*MJ39*100*100/MAX(EV$9:EV$497))+($RJ$4*MK39*100*100/MAX(EV$9:EV$497))+($RJ$4*ML39*100*100/MAX(EV$9:EV$497))+($RJ$4*MM39*100*100/MAX(EV$9:EV$497))+($RJ$4*MN39*100*100/MAX(EV$9:EV$497))</f>
        <v>0</v>
      </c>
      <c r="RY39" s="118">
        <f>($RJ$4*MQ39*100*100/MAX(EV$9:EV$497))/2 + (($RJ$4*MR39*100*100/MAX(EV$9:EV$497))+($RJ$4*MS39*100*100/MAX(EV$9:EV$497))+($RJ$4*MT39*100*100/MAX(EV$9:EV$497))+($RJ$4*MU39*100*100/MAX(EV$9:EV$497))+($RJ$4*MV39*100*100/MAX(EV$9:EV$497))+($RJ$4*MW39*100*100/MAX(EV$9:EV$497))+($RJ$4*MX39*100*100/MAX(EV$9:EV$497))+($RJ$4*MY39*100*100/MAX(EV$9:EV$497))+($RJ$4*MZ39*100*100/MAX(EV$9:EV$497))+($RJ$4*NA39*100*100/MAX(EV$9:EV$497))+($RJ$4*NB39*100*100/MAX(EV$9:EV$497))+($RJ$4*NC39*100*100/MAX(EV$9:EV$497))+($RJ$4*ND39*100*100/MAX(EV$9:EV$497))+($RJ$4*NG39*100*100/MAX(EV$9:EV$497)))/4</f>
        <v>1.2640449438202248</v>
      </c>
      <c r="RZ39" s="115">
        <f>($RJ$4*NH39*100*100/MAX(EV$9:EV$497))/2 + (($RJ$4*NI39*100*100/MAX(EV$9:EV$497))+($RJ$4*NJ39*100*100/MAX(EV$9:EV$497))+($RJ$4*NK39*100*100/MAX(EV$9:EV$497))+($RJ$4*NL39*100*100/MAX(EV$9:EV$497))+($RJ$4*NM39*100*100/MAX(EV$9:EV$497))+($RJ$4*NN39*100*100/MAX(EV$9:EV$497)))/4</f>
        <v>0</v>
      </c>
      <c r="SA39" s="117">
        <f>(($RJ$4*NO39*100*100/MAX(EV$9:EV$497))+($RJ$4*NP39*100*100/MAX(EV$9:EV$497)))/4</f>
        <v>0</v>
      </c>
      <c r="SB39" s="118">
        <f t="shared" si="54"/>
        <v>1.2640449438202248</v>
      </c>
      <c r="SC39" s="115">
        <f t="shared" si="55"/>
        <v>0.25280898876404495</v>
      </c>
      <c r="SD39" s="115">
        <f t="shared" si="56"/>
        <v>0.3160112359550562</v>
      </c>
      <c r="SE39" s="115">
        <f t="shared" si="57"/>
        <v>0.25280898876404495</v>
      </c>
      <c r="SF39" s="115">
        <f t="shared" si="58"/>
        <v>0.3160112359550562</v>
      </c>
      <c r="SG39" s="115">
        <f t="shared" si="59"/>
        <v>1.2640449438202248</v>
      </c>
      <c r="SH39" s="115">
        <f>ROUND(SB39/MAX(SB$9:SB$497)*100,0)</f>
        <v>2</v>
      </c>
      <c r="SI39" s="115">
        <f>ROUND(SC39/MAX(SC$9:SC$497)*100,0)</f>
        <v>0</v>
      </c>
      <c r="SJ39" s="115">
        <f>ROUND(SD39/MAX(SD$9:SD$497)*100,0)</f>
        <v>1</v>
      </c>
      <c r="SK39" s="115">
        <f>ROUND(SE39/MAX(SE$9:SE$497)*100,0)</f>
        <v>0</v>
      </c>
      <c r="SL39" s="115">
        <f>ROUND(SF39/MAX(SF$9:SF$497)*100,0)</f>
        <v>1</v>
      </c>
      <c r="SM39" s="121">
        <f>ROUND(SG39/MAX(SG$9:SG$497)*100,0)</f>
        <v>1</v>
      </c>
      <c r="SN39" s="115">
        <f>ROUND(AVERAGEIF($ES$9:$ES$497,$ES39,SH$9:SH$497),0)</f>
        <v>29</v>
      </c>
      <c r="SO39" s="115">
        <f>ROUND(AVERAGEIF($ES$9:$ES$497,$ES39,SI$9:SI$497),0)</f>
        <v>3</v>
      </c>
      <c r="SP39" s="115">
        <f>ROUND(AVERAGEIF($ES$9:$ES$497,$ES39,SJ$9:SJ$497),0)</f>
        <v>5</v>
      </c>
      <c r="SQ39" s="115">
        <f>ROUND(AVERAGEIF($ES$9:$ES$497,$ES39,SK$9:SK$497),0)</f>
        <v>2</v>
      </c>
      <c r="SR39" s="115">
        <f>ROUND(AVERAGEIF($ES$9:$ES$497,$ES39,SL$9:SL$497),0)</f>
        <v>4</v>
      </c>
      <c r="SS39" s="121">
        <f>ROUND(AVERAGEIF($ES$9:$ES$497,$ES39,SM$9:SM$497),0)</f>
        <v>36</v>
      </c>
      <c r="ST39" s="114">
        <f>RANK(SB39,SB$9:SB$497,0)</f>
        <v>310</v>
      </c>
      <c r="SU39" s="115">
        <f>RANK(SC39,SC$9:SC$497,0)</f>
        <v>307</v>
      </c>
      <c r="SV39" s="115">
        <f>RANK(SD39,SD$9:SD$497,0)</f>
        <v>307</v>
      </c>
      <c r="SW39" s="115">
        <f>RANK(SE39,SE$9:SE$497,0)</f>
        <v>307</v>
      </c>
      <c r="SX39" s="115">
        <f>RANK(SF39,SF$9:SF$497,0)</f>
        <v>304</v>
      </c>
      <c r="SY39" s="115">
        <f>RANK(SG39,SG$9:SG$497,0)</f>
        <v>295</v>
      </c>
      <c r="SZ39" s="115">
        <f>COUNTIFS(SB$9:SB$497,"&gt;"&amp;SB39,$ES$9:$ES$497,$ES39)+1</f>
        <v>44</v>
      </c>
      <c r="TA39" s="115">
        <f>COUNTIFS(SC$9:SC$497,"&gt;"&amp;SC39,$ES$9:$ES$497,$ES39)+1</f>
        <v>44</v>
      </c>
      <c r="TB39" s="115">
        <f>COUNTIFS(SD$9:SD$497,"&gt;"&amp;SD39,$ES$9:$ES$497,$ES39)+1</f>
        <v>44</v>
      </c>
      <c r="TC39" s="115">
        <f>COUNTIFS(SE$9:SE$497,"&gt;"&amp;SE39,$ES$9:$ES$497,$ES39)+1</f>
        <v>44</v>
      </c>
      <c r="TD39" s="115">
        <f>COUNTIFS(SF$9:SF$497,"&gt;"&amp;SF39,$ES$9:$ES$497,$ES39)+1</f>
        <v>44</v>
      </c>
      <c r="TE39" s="117">
        <f>COUNTIFS(SG$9:SG$497,"&gt;"&amp;SG39,$ES$9:$ES$497,$ES39)+1</f>
        <v>44</v>
      </c>
      <c r="TF39" s="118">
        <f t="shared" si="60"/>
        <v>20</v>
      </c>
      <c r="TG39" s="115">
        <f t="shared" si="61"/>
        <v>13</v>
      </c>
      <c r="TH39" s="115">
        <f t="shared" si="62"/>
        <v>13</v>
      </c>
      <c r="TI39" s="115">
        <f t="shared" si="63"/>
        <v>13</v>
      </c>
      <c r="TJ39" s="115">
        <f t="shared" si="64"/>
        <v>13</v>
      </c>
      <c r="TK39" s="115">
        <f t="shared" si="65"/>
        <v>19</v>
      </c>
      <c r="TL39" s="117">
        <f t="shared" si="66"/>
        <v>19</v>
      </c>
      <c r="TM39" s="118">
        <f>ROUND(TF39/MAX(TF$9:TF$497)*100,0)</f>
        <v>11</v>
      </c>
      <c r="TN39" s="115">
        <f>ROUND(TG39/MAX(TG$9:TG$497)*100,0)</f>
        <v>7</v>
      </c>
      <c r="TO39" s="115">
        <f>ROUND(TH39/MAX(TH$9:TH$497)*100,0)</f>
        <v>7</v>
      </c>
      <c r="TP39" s="115">
        <f>ROUND(TI39/MAX(TI$9:TI$497)*100,0)</f>
        <v>7</v>
      </c>
      <c r="TQ39" s="115">
        <f>ROUND(TJ39/MAX(TJ$9:TJ$497)*100,0)</f>
        <v>7</v>
      </c>
      <c r="TR39" s="115">
        <f>ROUND(TK39/MAX(TK$9:TK$497)*100,0)</f>
        <v>10</v>
      </c>
      <c r="TS39" s="119">
        <f>ROUND(TL39/MAX(TL$9:TL$497)*100,0)</f>
        <v>10</v>
      </c>
      <c r="TT39" s="120">
        <f>RANK(TM39,TM$9:TM$497,0)</f>
        <v>402</v>
      </c>
      <c r="TU39" s="115">
        <f>RANK(TN39,TN$9:TN$497,0)</f>
        <v>406</v>
      </c>
      <c r="TV39" s="115">
        <f>RANK(TO39,TO$9:TO$497,0)</f>
        <v>401</v>
      </c>
      <c r="TW39" s="115">
        <f>RANK(TP39,TP$9:TP$497,0)</f>
        <v>407</v>
      </c>
      <c r="TX39" s="115">
        <f>RANK(TQ39,TQ$9:TQ$497,0)</f>
        <v>402</v>
      </c>
      <c r="TY39" s="115">
        <f>RANK(TR39,TR$9:TR$497,0)</f>
        <v>388</v>
      </c>
      <c r="TZ39" s="121">
        <f>RANK(TS39,TS$9:TS$497,0)</f>
        <v>380</v>
      </c>
      <c r="UA39" s="123"/>
      <c r="UB39" s="7" t="s">
        <v>1</v>
      </c>
    </row>
    <row r="40" spans="1:548" x14ac:dyDescent="0.15">
      <c r="A40" s="183">
        <v>32</v>
      </c>
      <c r="B40" s="180" t="s">
        <v>635</v>
      </c>
      <c r="C40" s="63"/>
      <c r="D40" s="63"/>
      <c r="E40" s="64" t="s">
        <v>518</v>
      </c>
      <c r="F40" s="65">
        <v>18</v>
      </c>
      <c r="G40" s="65" t="s">
        <v>519</v>
      </c>
      <c r="H40" s="65"/>
      <c r="I40" s="66" t="s">
        <v>521</v>
      </c>
      <c r="J40" s="67" t="s">
        <v>521</v>
      </c>
      <c r="K40" s="67" t="s">
        <v>521</v>
      </c>
      <c r="L40" s="67" t="s">
        <v>521</v>
      </c>
      <c r="M40" s="67" t="s">
        <v>521</v>
      </c>
      <c r="N40" s="67" t="s">
        <v>521</v>
      </c>
      <c r="O40" s="67" t="s">
        <v>521</v>
      </c>
      <c r="P40" s="67" t="s">
        <v>521</v>
      </c>
      <c r="Q40" s="67" t="s">
        <v>521</v>
      </c>
      <c r="R40" s="68" t="s">
        <v>521</v>
      </c>
      <c r="S40" s="69" t="s">
        <v>521</v>
      </c>
      <c r="T40" s="67" t="s">
        <v>520</v>
      </c>
      <c r="U40" s="67" t="s">
        <v>520</v>
      </c>
      <c r="V40" s="67" t="s">
        <v>520</v>
      </c>
      <c r="W40" s="67" t="s">
        <v>520</v>
      </c>
      <c r="X40" s="67" t="s">
        <v>520</v>
      </c>
      <c r="Y40" s="67" t="s">
        <v>521</v>
      </c>
      <c r="Z40" s="67" t="s">
        <v>521</v>
      </c>
      <c r="AA40" s="67" t="s">
        <v>521</v>
      </c>
      <c r="AB40" s="68" t="s">
        <v>521</v>
      </c>
      <c r="AC40" s="69" t="s">
        <v>521</v>
      </c>
      <c r="AD40" s="67" t="s">
        <v>521</v>
      </c>
      <c r="AE40" s="67" t="s">
        <v>521</v>
      </c>
      <c r="AF40" s="67" t="s">
        <v>521</v>
      </c>
      <c r="AG40" s="67" t="s">
        <v>521</v>
      </c>
      <c r="AH40" s="67" t="s">
        <v>521</v>
      </c>
      <c r="AI40" s="67" t="s">
        <v>521</v>
      </c>
      <c r="AJ40" s="67" t="s">
        <v>521</v>
      </c>
      <c r="AK40" s="67" t="s">
        <v>521</v>
      </c>
      <c r="AL40" s="68" t="s">
        <v>521</v>
      </c>
      <c r="AM40" s="69" t="s">
        <v>521</v>
      </c>
      <c r="AN40" s="67" t="s">
        <v>521</v>
      </c>
      <c r="AO40" s="67" t="s">
        <v>521</v>
      </c>
      <c r="AP40" s="67" t="s">
        <v>521</v>
      </c>
      <c r="AQ40" s="67" t="s">
        <v>521</v>
      </c>
      <c r="AR40" s="67" t="s">
        <v>521</v>
      </c>
      <c r="AS40" s="67" t="s">
        <v>521</v>
      </c>
      <c r="AT40" s="67" t="s">
        <v>521</v>
      </c>
      <c r="AU40" s="67" t="s">
        <v>521</v>
      </c>
      <c r="AV40" s="68" t="s">
        <v>521</v>
      </c>
      <c r="AW40" s="69" t="s">
        <v>521</v>
      </c>
      <c r="AX40" s="67" t="s">
        <v>521</v>
      </c>
      <c r="AY40" s="67" t="s">
        <v>521</v>
      </c>
      <c r="AZ40" s="67" t="s">
        <v>521</v>
      </c>
      <c r="BA40" s="67" t="s">
        <v>521</v>
      </c>
      <c r="BB40" s="67" t="s">
        <v>521</v>
      </c>
      <c r="BC40" s="67" t="s">
        <v>521</v>
      </c>
      <c r="BD40" s="67" t="s">
        <v>521</v>
      </c>
      <c r="BE40" s="67" t="s">
        <v>521</v>
      </c>
      <c r="BF40" s="68" t="s">
        <v>521</v>
      </c>
      <c r="BG40" s="69" t="s">
        <v>521</v>
      </c>
      <c r="BH40" s="67" t="s">
        <v>521</v>
      </c>
      <c r="BI40" s="67" t="s">
        <v>521</v>
      </c>
      <c r="BJ40" s="67" t="s">
        <v>521</v>
      </c>
      <c r="BK40" s="67" t="s">
        <v>521</v>
      </c>
      <c r="BL40" s="67" t="s">
        <v>521</v>
      </c>
      <c r="BM40" s="67" t="s">
        <v>521</v>
      </c>
      <c r="BN40" s="67" t="s">
        <v>521</v>
      </c>
      <c r="BO40" s="67" t="s">
        <v>521</v>
      </c>
      <c r="BP40" s="68" t="s">
        <v>521</v>
      </c>
      <c r="BQ40" s="70" t="s">
        <v>521</v>
      </c>
      <c r="BR40" s="67" t="s">
        <v>521</v>
      </c>
      <c r="BS40" s="67" t="s">
        <v>521</v>
      </c>
      <c r="BT40" s="67" t="s">
        <v>521</v>
      </c>
      <c r="BU40" s="67" t="s">
        <v>521</v>
      </c>
      <c r="BV40" s="67" t="s">
        <v>521</v>
      </c>
      <c r="BW40" s="67" t="s">
        <v>521</v>
      </c>
      <c r="BX40" s="67" t="s">
        <v>521</v>
      </c>
      <c r="BY40" s="67" t="s">
        <v>521</v>
      </c>
      <c r="BZ40" s="68" t="s">
        <v>521</v>
      </c>
      <c r="CA40" s="69" t="s">
        <v>521</v>
      </c>
      <c r="CB40" s="67" t="s">
        <v>521</v>
      </c>
      <c r="CC40" s="67" t="s">
        <v>521</v>
      </c>
      <c r="CD40" s="67" t="s">
        <v>521</v>
      </c>
      <c r="CE40" s="67" t="s">
        <v>521</v>
      </c>
      <c r="CF40" s="67" t="s">
        <v>521</v>
      </c>
      <c r="CG40" s="67" t="s">
        <v>521</v>
      </c>
      <c r="CH40" s="67" t="s">
        <v>521</v>
      </c>
      <c r="CI40" s="67" t="s">
        <v>521</v>
      </c>
      <c r="CJ40" s="68" t="s">
        <v>521</v>
      </c>
      <c r="CK40" s="69" t="s">
        <v>521</v>
      </c>
      <c r="CL40" s="67" t="s">
        <v>521</v>
      </c>
      <c r="CM40" s="67" t="s">
        <v>521</v>
      </c>
      <c r="CN40" s="67" t="s">
        <v>521</v>
      </c>
      <c r="CO40" s="67" t="s">
        <v>521</v>
      </c>
      <c r="CP40" s="67" t="s">
        <v>521</v>
      </c>
      <c r="CQ40" s="67" t="s">
        <v>521</v>
      </c>
      <c r="CR40" s="67" t="s">
        <v>521</v>
      </c>
      <c r="CS40" s="67" t="s">
        <v>521</v>
      </c>
      <c r="CT40" s="68" t="s">
        <v>521</v>
      </c>
      <c r="CU40" s="69" t="s">
        <v>521</v>
      </c>
      <c r="CV40" s="67" t="s">
        <v>521</v>
      </c>
      <c r="CW40" s="67" t="s">
        <v>521</v>
      </c>
      <c r="CX40" s="67" t="s">
        <v>521</v>
      </c>
      <c r="CY40" s="67" t="s">
        <v>521</v>
      </c>
      <c r="CZ40" s="67" t="s">
        <v>521</v>
      </c>
      <c r="DA40" s="67" t="s">
        <v>521</v>
      </c>
      <c r="DB40" s="67" t="s">
        <v>521</v>
      </c>
      <c r="DC40" s="67" t="s">
        <v>521</v>
      </c>
      <c r="DD40" s="68" t="s">
        <v>521</v>
      </c>
      <c r="DE40" s="69" t="s">
        <v>521</v>
      </c>
      <c r="DF40" s="71" t="s">
        <v>521</v>
      </c>
      <c r="DG40" s="67" t="s">
        <v>521</v>
      </c>
      <c r="DH40" s="67" t="s">
        <v>521</v>
      </c>
      <c r="DI40" s="67" t="s">
        <v>521</v>
      </c>
      <c r="DJ40" s="67" t="s">
        <v>521</v>
      </c>
      <c r="DK40" s="67" t="s">
        <v>521</v>
      </c>
      <c r="DL40" s="67" t="s">
        <v>521</v>
      </c>
      <c r="DM40" s="67" t="s">
        <v>521</v>
      </c>
      <c r="DN40" s="68" t="s">
        <v>521</v>
      </c>
      <c r="DO40" s="70" t="s">
        <v>521</v>
      </c>
      <c r="DP40" s="71" t="s">
        <v>521</v>
      </c>
      <c r="DQ40" s="67" t="s">
        <v>521</v>
      </c>
      <c r="DR40" s="67" t="s">
        <v>521</v>
      </c>
      <c r="DS40" s="67" t="s">
        <v>521</v>
      </c>
      <c r="DT40" s="67" t="s">
        <v>521</v>
      </c>
      <c r="DU40" s="67" t="s">
        <v>521</v>
      </c>
      <c r="DV40" s="67" t="s">
        <v>521</v>
      </c>
      <c r="DW40" s="67" t="s">
        <v>521</v>
      </c>
      <c r="DX40" s="72" t="s">
        <v>521</v>
      </c>
      <c r="DY40" s="73" t="s">
        <v>522</v>
      </c>
      <c r="DZ40" s="74">
        <v>2</v>
      </c>
      <c r="EA40" s="74">
        <v>3</v>
      </c>
      <c r="EB40" s="74">
        <v>3</v>
      </c>
      <c r="EC40" s="75">
        <v>4</v>
      </c>
      <c r="ED40" s="76" t="s">
        <v>522</v>
      </c>
      <c r="EE40" s="74">
        <f t="shared" si="16"/>
        <v>2</v>
      </c>
      <c r="EF40" s="74">
        <f t="shared" si="17"/>
        <v>6</v>
      </c>
      <c r="EG40" s="74">
        <f t="shared" si="18"/>
        <v>18</v>
      </c>
      <c r="EH40" s="77">
        <f t="shared" si="19"/>
        <v>72</v>
      </c>
      <c r="EI40" s="73">
        <v>20</v>
      </c>
      <c r="EJ40" s="74">
        <v>30</v>
      </c>
      <c r="EK40" s="74">
        <v>50</v>
      </c>
      <c r="EL40" s="74">
        <v>80</v>
      </c>
      <c r="EM40" s="75">
        <v>230</v>
      </c>
      <c r="EN40" s="78">
        <v>1</v>
      </c>
      <c r="EO40" s="79">
        <f t="shared" si="20"/>
        <v>0.75</v>
      </c>
      <c r="EP40" s="79">
        <f t="shared" si="21"/>
        <v>0.41666666666666669</v>
      </c>
      <c r="EQ40" s="79">
        <f t="shared" si="22"/>
        <v>0.22222222222222224</v>
      </c>
      <c r="ER40" s="80">
        <f t="shared" si="23"/>
        <v>0.15972222222222224</v>
      </c>
      <c r="ES40" s="128" t="s">
        <v>534</v>
      </c>
      <c r="ET40" s="82"/>
      <c r="EU40" s="83">
        <v>4</v>
      </c>
      <c r="EV40" s="73">
        <v>17</v>
      </c>
      <c r="EW40" s="74">
        <v>6</v>
      </c>
      <c r="EX40" s="74">
        <v>12</v>
      </c>
      <c r="EY40" s="74">
        <v>7</v>
      </c>
      <c r="EZ40" s="74">
        <v>3</v>
      </c>
      <c r="FA40" s="74">
        <v>3</v>
      </c>
      <c r="FB40" s="74">
        <v>14</v>
      </c>
      <c r="FC40" s="74">
        <v>18</v>
      </c>
      <c r="FD40" s="74">
        <f t="shared" si="24"/>
        <v>15</v>
      </c>
      <c r="FE40" s="84">
        <f t="shared" si="25"/>
        <v>30</v>
      </c>
      <c r="FF40" s="73">
        <f>RANK(EV40,$EV$9:$EV$497,0)</f>
        <v>410</v>
      </c>
      <c r="FG40" s="74">
        <f>RANK(EW40,$EW$9:$EW$497,0)</f>
        <v>429</v>
      </c>
      <c r="FH40" s="74">
        <f>RANK(EX40,$EX$9:$EX$497,0)</f>
        <v>377</v>
      </c>
      <c r="FI40" s="74">
        <f>RANK(EY40,$EY$9:$EY$497,0)</f>
        <v>414</v>
      </c>
      <c r="FJ40" s="74">
        <f>RANK(EZ40,$EZ$9:$EZ$497,0)</f>
        <v>426</v>
      </c>
      <c r="FK40" s="74">
        <f>RANK(FA40,$FA$9:$FA$497,0)</f>
        <v>420</v>
      </c>
      <c r="FL40" s="74">
        <f>RANK(FB40,$FB$9:$FB$497,0)</f>
        <v>360</v>
      </c>
      <c r="FM40" s="74">
        <f>RANK(FC40,$FC$9:$FC$497,0)</f>
        <v>344</v>
      </c>
      <c r="FN40" s="74">
        <f>RANK(FD40,$FD$9:$FD$497,0)</f>
        <v>414</v>
      </c>
      <c r="FO40" s="84">
        <f>RANK(FE40,$FE$9:$FE$497,0)</f>
        <v>376</v>
      </c>
      <c r="FP40" s="73">
        <f>COUNTIFS($EV$9:$EV$497,"&gt;"&amp;EV40,$ES$9:$ES$497,ES40)+1</f>
        <v>81</v>
      </c>
      <c r="FQ40" s="74">
        <f>COUNTIFS($EW$9:$EW$497,"&gt;"&amp;EW40,$ES$9:$ES$497,ES40)+1</f>
        <v>82</v>
      </c>
      <c r="FR40" s="74">
        <f>COUNTIFS($EX$9:$EX$497,"&gt;"&amp;EX40,$ES$9:$ES$497,ES40)+1</f>
        <v>82</v>
      </c>
      <c r="FS40" s="74">
        <f>COUNTIFS($EY$9:$EY$497,"&gt;"&amp;EY40,$ES$9:$ES$497,ES40)+1</f>
        <v>80</v>
      </c>
      <c r="FT40" s="74">
        <f>COUNTIFS($EZ$9:$EZ$497,"&gt;"&amp;EZ40,$ES$9:$ES$497,ES40)+1</f>
        <v>82</v>
      </c>
      <c r="FU40" s="74">
        <f>COUNTIFS($FA$9:$FA$497,"&gt;"&amp;FA40,$ES$9:$ES$497,ES40)+1</f>
        <v>82</v>
      </c>
      <c r="FV40" s="74">
        <f>COUNTIFS($FB$9:$FB$497,"&gt;"&amp;FB40,$ES$9:$ES$497,ES40)+1</f>
        <v>81</v>
      </c>
      <c r="FW40" s="74">
        <f>COUNTIFS($FC$9:$FC$497,"&gt;"&amp;FC40,$ES$9:$ES$497,ES40)+1</f>
        <v>82</v>
      </c>
      <c r="FX40" s="74">
        <f>COUNTIFS($FD$9:$FD$497,"&gt;"&amp;FD40,$ES$9:$ES$497,ES40)+1</f>
        <v>83</v>
      </c>
      <c r="FY40" s="84">
        <f>COUNTIFS($FE$9:$FE$497,"&gt;"&amp;FE40,$ES$9:$ES$497,ES40)+1</f>
        <v>82</v>
      </c>
      <c r="FZ40" s="85">
        <f t="shared" si="26"/>
        <v>0.94</v>
      </c>
      <c r="GA40" s="86">
        <f t="shared" si="27"/>
        <v>0.33</v>
      </c>
      <c r="GB40" s="86">
        <f t="shared" si="28"/>
        <v>0.67</v>
      </c>
      <c r="GC40" s="86">
        <f t="shared" si="29"/>
        <v>0.39</v>
      </c>
      <c r="GD40" s="86">
        <f t="shared" si="30"/>
        <v>0.17</v>
      </c>
      <c r="GE40" s="86">
        <f t="shared" si="31"/>
        <v>0.17</v>
      </c>
      <c r="GF40" s="86">
        <f t="shared" si="32"/>
        <v>0.78</v>
      </c>
      <c r="GG40" s="86">
        <f t="shared" si="33"/>
        <v>1</v>
      </c>
      <c r="GH40" s="86">
        <f t="shared" si="34"/>
        <v>0.83</v>
      </c>
      <c r="GI40" s="87">
        <f t="shared" si="35"/>
        <v>1.67</v>
      </c>
      <c r="GJ40" s="85">
        <f>ROUND(((FZ40-AVERAGE(FZ$9:FZ$497))/STDEVP(FZ$9:FZ$497)*10+50),2)</f>
        <v>48.96</v>
      </c>
      <c r="GK40" s="86">
        <f>ROUND(((GA40-AVERAGE(GA$9:GA$497))/STDEVP(GA$9:GA$497)*10+50),2)</f>
        <v>39.229999999999997</v>
      </c>
      <c r="GL40" s="86">
        <f>ROUND(((GB40-AVERAGE(GB$9:GB$497))/STDEVP(GB$9:GB$497)*10+50),2)</f>
        <v>53.27</v>
      </c>
      <c r="GM40" s="86">
        <f>ROUND(((GC40-AVERAGE(GC$9:GC$497))/STDEVP(GC$9:GC$497)*10+50),2)</f>
        <v>43.18</v>
      </c>
      <c r="GN40" s="86">
        <f>ROUND(((GD40-AVERAGE(GD$9:GD$497))/STDEVP(GD$9:GD$497)*10+50),2)</f>
        <v>42.39</v>
      </c>
      <c r="GO40" s="86">
        <f>ROUND(((GE40-AVERAGE(GE$9:GE$497))/STDEVP(GE$9:GE$497)*10+50),2)</f>
        <v>43.52</v>
      </c>
      <c r="GP40" s="86">
        <f>ROUND(((GF40-AVERAGE(GF$9:GF$497))/STDEVP(GF$9:GF$497)*10+50),2)</f>
        <v>54.57</v>
      </c>
      <c r="GQ40" s="86">
        <f>ROUND(((GG40-AVERAGE(GG$9:GG$497))/STDEVP(GG$9:GG$497)*10+50),2)</f>
        <v>61.54</v>
      </c>
      <c r="GR40" s="86">
        <f>ROUND(((GH40-AVERAGE(GH$9:GH$497))/STDEVP(GH$9:GH$497)*10+50),2)</f>
        <v>44.72</v>
      </c>
      <c r="GS40" s="87">
        <f>ROUND(((GI40-AVERAGE(GI$9:GI$497))/STDEVP(GI$9:GI$497)*10+50),2)</f>
        <v>59.58</v>
      </c>
      <c r="GT40" s="73">
        <f>RANK(GJ40,$GJ$9:$GJ$497,0)</f>
        <v>221</v>
      </c>
      <c r="GU40" s="74">
        <f>RANK(GK40,$GK$9:$GK$497,0)</f>
        <v>384</v>
      </c>
      <c r="GV40" s="74">
        <f>RANK(GL40,$GL$9:$GL$497,0)</f>
        <v>144</v>
      </c>
      <c r="GW40" s="74">
        <f>RANK(GM40,$GM$9:$GM$497,0)</f>
        <v>339</v>
      </c>
      <c r="GX40" s="74">
        <f>RANK(GN40,$GN$9:$GN$497,0)</f>
        <v>348</v>
      </c>
      <c r="GY40" s="74">
        <f>RANK(GO40,$GO$9:$GO$497,0)</f>
        <v>308</v>
      </c>
      <c r="GZ40" s="74">
        <f>RANK(GP40,$GP$9:$GP$497,0)</f>
        <v>137</v>
      </c>
      <c r="HA40" s="74">
        <f>RANK(GQ40,$GQ$9:$GQ$497,0)</f>
        <v>46</v>
      </c>
      <c r="HB40" s="74">
        <f>RANK(GR40,$GR$9:$GR$497,0)</f>
        <v>276</v>
      </c>
      <c r="HC40" s="84">
        <f>RANK(GS40,$GS$9:$GS$497,0)</f>
        <v>71</v>
      </c>
      <c r="HD40" s="85">
        <f>ROUND(AVERAGEIF($ES$9:$ES$497,$ES40,$FZ$9:$FZ$497),2)</f>
        <v>0.95</v>
      </c>
      <c r="HE40" s="86">
        <f>ROUND(AVERAGEIF($ES$9:$ES$497,$ES40,$GA$9:$GA$497),2)</f>
        <v>0.38</v>
      </c>
      <c r="HF40" s="86">
        <f>ROUND(AVERAGEIF($ES$9:$ES$497,$ES40,$GB$9:$GB$497),2)</f>
        <v>0.82</v>
      </c>
      <c r="HG40" s="86">
        <f>ROUND(AVERAGEIF($ES$9:$ES$497,$ES40,$GC$9:$GC$497),2)</f>
        <v>0.44</v>
      </c>
      <c r="HH40" s="86">
        <f>ROUND(AVERAGEIF($ES$9:$ES$497,$ES40,$GD$9:$GD$497),2)</f>
        <v>0.15</v>
      </c>
      <c r="HI40" s="86">
        <f>ROUND(AVERAGEIF($ES$9:$ES$497,$ES40,$GE$9:$GE$497),2)</f>
        <v>0.14000000000000001</v>
      </c>
      <c r="HJ40" s="86">
        <f>ROUND(AVERAGEIF($ES$9:$ES$497,$ES40,$GF$9:$GF$497),2)</f>
        <v>0.74</v>
      </c>
      <c r="HK40" s="86">
        <f>ROUND(AVERAGEIF($ES$9:$ES$497,$ES40,$GG$9:$GG$497),2)</f>
        <v>0.85</v>
      </c>
      <c r="HL40" s="86">
        <f>ROUND(AVERAGEIF($ES$9:$ES$497,$ES40,$GH$9:$GH$497),2)</f>
        <v>0.97</v>
      </c>
      <c r="HM40" s="87">
        <f>ROUND(AVERAGEIF($ES$9:$ES$497,$ES40,$GI$9:$GI$497),2)</f>
        <v>1.67</v>
      </c>
      <c r="HN40" s="88">
        <f t="shared" si="36"/>
        <v>-1.0000000000000009E-2</v>
      </c>
      <c r="HO40" s="89">
        <f t="shared" si="37"/>
        <v>-4.9999999999999989E-2</v>
      </c>
      <c r="HP40" s="89">
        <f t="shared" si="38"/>
        <v>-0.14999999999999991</v>
      </c>
      <c r="HQ40" s="89">
        <f t="shared" si="39"/>
        <v>-4.9999999999999989E-2</v>
      </c>
      <c r="HR40" s="89">
        <f t="shared" si="40"/>
        <v>2.0000000000000018E-2</v>
      </c>
      <c r="HS40" s="89">
        <f t="shared" si="41"/>
        <v>0.03</v>
      </c>
      <c r="HT40" s="89">
        <f t="shared" si="42"/>
        <v>4.0000000000000036E-2</v>
      </c>
      <c r="HU40" s="89">
        <f t="shared" si="43"/>
        <v>0.15000000000000002</v>
      </c>
      <c r="HV40" s="89">
        <f t="shared" si="44"/>
        <v>-0.14000000000000001</v>
      </c>
      <c r="HW40" s="90">
        <f t="shared" si="45"/>
        <v>0</v>
      </c>
      <c r="HX40" s="73">
        <f>COUNTIFS($FZ$9:$FZ$497,"&gt;"&amp;FZ40,$ES$9:$ES$497,$ES40)+1</f>
        <v>45</v>
      </c>
      <c r="HY40" s="74">
        <f>COUNTIFS($GA$9:$GA$497,"&gt;"&amp;GA40,$ES$9:$ES$497,$ES40)+1</f>
        <v>53</v>
      </c>
      <c r="HZ40" s="74">
        <f>COUNTIFS($GB$9:$GB$497,"&gt;"&amp;GB40,$ES$9:$ES$497,$ES40)+1</f>
        <v>61</v>
      </c>
      <c r="IA40" s="74">
        <f>COUNTIFS($GC$9:$GC$497,"&gt;"&amp;GC40,$ES$9:$ES$497,$ES40)+1</f>
        <v>61</v>
      </c>
      <c r="IB40" s="74">
        <f>COUNTIFS($GD$9:$GD$497,"&gt;"&amp;GD40,$ES$9:$ES$497,$ES40)+1</f>
        <v>16</v>
      </c>
      <c r="IC40" s="74">
        <f>COUNTIFS($GE$9:$GE$497,"&gt;"&amp;GE40,$ES$9:$ES$497,$ES40)+1</f>
        <v>16</v>
      </c>
      <c r="ID40" s="74">
        <f>COUNTIFS($GF$9:$GF$497,"&gt;"&amp;GF40,$ES$9:$ES$497,$ES40)+1</f>
        <v>33</v>
      </c>
      <c r="IE40" s="74">
        <f>COUNTIFS($GG$9:$GG$497,"&gt;"&amp;GG40,$ES$9:$ES$497,$ES40)+1</f>
        <v>22</v>
      </c>
      <c r="IF40" s="74">
        <f>COUNTIFS($GH$9:$GH$497,"&gt;"&amp;GH40,$ES$9:$ES$497,$ES40)+1</f>
        <v>63</v>
      </c>
      <c r="IG40" s="84">
        <f>COUNTIFS($GI$9:$GI$497,"&gt;"&amp;GI40,$ES$9:$ES$497,$ES40)+1</f>
        <v>33</v>
      </c>
      <c r="IH40" s="91"/>
      <c r="II40" s="79"/>
      <c r="IJ40" s="79"/>
      <c r="IK40" s="79"/>
      <c r="IL40" s="79"/>
      <c r="IM40" s="92"/>
      <c r="IN40" s="93"/>
      <c r="IO40" s="94"/>
      <c r="IP40" s="95"/>
      <c r="IQ40" s="79"/>
      <c r="IR40" s="79"/>
      <c r="IS40" s="79"/>
      <c r="IT40" s="79"/>
      <c r="IU40" s="79"/>
      <c r="IV40" s="79"/>
      <c r="IW40" s="96"/>
      <c r="IX40" s="93"/>
      <c r="IY40" s="79"/>
      <c r="IZ40" s="79"/>
      <c r="JA40" s="79"/>
      <c r="JB40" s="79"/>
      <c r="JC40" s="79"/>
      <c r="JD40" s="79"/>
      <c r="JE40" s="97"/>
      <c r="JF40" s="95"/>
      <c r="JG40" s="79"/>
      <c r="JH40" s="79"/>
      <c r="JI40" s="79"/>
      <c r="JJ40" s="79"/>
      <c r="JK40" s="79"/>
      <c r="JL40" s="79"/>
      <c r="JM40" s="96"/>
      <c r="JN40" s="93"/>
      <c r="JO40" s="79"/>
      <c r="JP40" s="79"/>
      <c r="JQ40" s="79"/>
      <c r="JR40" s="79"/>
      <c r="JS40" s="79"/>
      <c r="JT40" s="79"/>
      <c r="JU40" s="79"/>
      <c r="JV40" s="79"/>
      <c r="JW40" s="79"/>
      <c r="JX40" s="79"/>
      <c r="JY40" s="79"/>
      <c r="JZ40" s="97"/>
      <c r="KA40" s="93"/>
      <c r="KB40" s="79"/>
      <c r="KC40" s="79"/>
      <c r="KD40" s="79"/>
      <c r="KE40" s="97"/>
      <c r="KF40" s="95"/>
      <c r="KG40" s="79"/>
      <c r="KH40" s="79"/>
      <c r="KI40" s="79"/>
      <c r="KJ40" s="79"/>
      <c r="KK40" s="98"/>
      <c r="KL40" s="79"/>
      <c r="KM40" s="79"/>
      <c r="KN40" s="79"/>
      <c r="KO40" s="79"/>
      <c r="KP40" s="79"/>
      <c r="KQ40" s="79"/>
      <c r="KR40" s="79"/>
      <c r="KS40" s="96"/>
      <c r="KT40" s="96"/>
      <c r="KU40" s="96"/>
      <c r="KV40" s="96"/>
      <c r="KW40" s="93"/>
      <c r="KX40" s="79"/>
      <c r="KY40" s="79"/>
      <c r="KZ40" s="79"/>
      <c r="LA40" s="79"/>
      <c r="LB40" s="79"/>
      <c r="LC40" s="96"/>
      <c r="LD40" s="93"/>
      <c r="LE40" s="94"/>
      <c r="LF40" s="99"/>
      <c r="LG40" s="75"/>
      <c r="LH40" s="93"/>
      <c r="LI40" s="79"/>
      <c r="LJ40" s="74"/>
      <c r="LK40" s="74"/>
      <c r="LL40" s="74"/>
      <c r="LM40" s="100"/>
      <c r="LN40" s="95"/>
      <c r="LO40" s="79"/>
      <c r="LP40" s="79"/>
      <c r="LQ40" s="79"/>
      <c r="LR40" s="96"/>
      <c r="LS40" s="93"/>
      <c r="LT40" s="79"/>
      <c r="LU40" s="79"/>
      <c r="LV40" s="79"/>
      <c r="LW40" s="79"/>
      <c r="LX40" s="79"/>
      <c r="LY40" s="79"/>
      <c r="LZ40" s="79"/>
      <c r="MA40" s="97"/>
      <c r="MB40" s="95"/>
      <c r="MC40" s="79"/>
      <c r="MD40" s="79"/>
      <c r="ME40" s="79"/>
      <c r="MF40" s="79"/>
      <c r="MG40" s="79"/>
      <c r="MH40" s="79"/>
      <c r="MI40" s="79"/>
      <c r="MJ40" s="79"/>
      <c r="MK40" s="79"/>
      <c r="ML40" s="79"/>
      <c r="MM40" s="79"/>
      <c r="MN40" s="98"/>
      <c r="MO40" s="98"/>
      <c r="MP40" s="96"/>
      <c r="MQ40" s="93"/>
      <c r="MR40" s="79"/>
      <c r="MS40" s="79"/>
      <c r="MT40" s="79"/>
      <c r="MU40" s="79"/>
      <c r="MV40" s="98"/>
      <c r="MW40" s="79"/>
      <c r="MX40" s="79"/>
      <c r="MY40" s="79"/>
      <c r="MZ40" s="79"/>
      <c r="NA40" s="79"/>
      <c r="NB40" s="79"/>
      <c r="NC40" s="79"/>
      <c r="ND40" s="96"/>
      <c r="NE40" s="96"/>
      <c r="NF40" s="96"/>
      <c r="NG40" s="96"/>
      <c r="NH40" s="93"/>
      <c r="NI40" s="79"/>
      <c r="NJ40" s="79"/>
      <c r="NK40" s="79"/>
      <c r="NL40" s="79"/>
      <c r="NM40" s="79"/>
      <c r="NN40" s="94"/>
      <c r="NO40" s="93"/>
      <c r="NP40" s="80"/>
      <c r="NQ40" s="124" t="s">
        <v>633</v>
      </c>
      <c r="NR40" s="102" t="s">
        <v>638</v>
      </c>
      <c r="NS40" s="102"/>
      <c r="NT40" s="102" t="s">
        <v>582</v>
      </c>
      <c r="NU40" s="102"/>
      <c r="NV40" s="104">
        <v>43720</v>
      </c>
      <c r="NW40" s="102" t="s">
        <v>525</v>
      </c>
      <c r="NX40" s="105" t="s">
        <v>639</v>
      </c>
      <c r="NY40" s="129" t="s">
        <v>601</v>
      </c>
      <c r="NZ40" s="105" t="s">
        <v>2055</v>
      </c>
      <c r="OA40" s="107"/>
      <c r="OB40" s="107"/>
      <c r="OC40" s="107"/>
      <c r="OD40" s="108">
        <f t="shared" si="46"/>
        <v>72</v>
      </c>
      <c r="OE40" s="109">
        <v>7</v>
      </c>
      <c r="OF40" s="110">
        <f t="shared" si="47"/>
        <v>20</v>
      </c>
      <c r="OG40" s="109">
        <v>7</v>
      </c>
      <c r="OH40" s="111">
        <f>ROUND(AVERAGEIF($ES$9:$ES$497,$ES40,EV$9:EV$497),0)</f>
        <v>70</v>
      </c>
      <c r="OI40" s="112">
        <f>ROUND(AVERAGEIF($ES$9:$ES$497,$ES40,EW$9:EW$497),0)</f>
        <v>29</v>
      </c>
      <c r="OJ40" s="112">
        <f>ROUND(AVERAGEIF($ES$9:$ES$497,$ES40,EX$9:EX$497),0)</f>
        <v>62</v>
      </c>
      <c r="OK40" s="112">
        <f>ROUND(AVERAGEIF($ES$9:$ES$497,$ES40,EY$9:EY$497),0)</f>
        <v>34</v>
      </c>
      <c r="OL40" s="112">
        <f>ROUND(AVERAGEIF($ES$9:$ES$497,$ES40,EZ$9:EZ$497),0)</f>
        <v>10</v>
      </c>
      <c r="OM40" s="112">
        <f>ROUND(AVERAGEIF($ES$9:$ES$497,$ES40,FA$9:FA$497),0)</f>
        <v>10</v>
      </c>
      <c r="ON40" s="112">
        <f>ROUND(AVERAGEIF($ES$9:$ES$497,$ES40,FB$9:FB$497),0)</f>
        <v>53</v>
      </c>
      <c r="OO40" s="112">
        <f>ROUND(AVERAGEIF($ES$9:$ES$497,$ES40,FC$9:FC$497),0)</f>
        <v>56</v>
      </c>
      <c r="OP40" s="112">
        <f>ROUND(AVERAGEIF($ES$9:$ES$497,$ES40,FD$9:FD$497),0)</f>
        <v>72</v>
      </c>
      <c r="OQ40" s="113">
        <f>ROUND(AVERAGEIF($ES$9:$ES$497,$ES40,FE$9:FE$497),0)</f>
        <v>118</v>
      </c>
      <c r="OR40" s="114">
        <f>ROUND(EV40/MAX(EV$9:EV$497)*100,0)</f>
        <v>10</v>
      </c>
      <c r="OS40" s="115">
        <f>ROUND(EW40/MAX(EW$9:EW$497)*100,0)</f>
        <v>5</v>
      </c>
      <c r="OT40" s="115">
        <f>ROUND(EX40/MAX(EX$9:EX$497)*100,0)</f>
        <v>10</v>
      </c>
      <c r="OU40" s="115">
        <f>ROUND(EY40/MAX(EY$9:EY$497)*100,0)</f>
        <v>5</v>
      </c>
      <c r="OV40" s="115">
        <f>ROUND(EZ40/MAX(EZ$9:EZ$497)*100,0)</f>
        <v>2</v>
      </c>
      <c r="OW40" s="115">
        <f>ROUND(FA40/MAX(FA$9:FA$497)*100,0)</f>
        <v>3</v>
      </c>
      <c r="OX40" s="115">
        <f>ROUND(FB40/MAX(FB$9:FB$497)*100,0)</f>
        <v>10</v>
      </c>
      <c r="OY40" s="116">
        <f>ROUND(FC40/MAX(FC$9:FC$497)*100,0)</f>
        <v>12</v>
      </c>
      <c r="OZ40" s="115">
        <f>ROUND(FD40/MAX(FD$9:FD$497)*100,0)</f>
        <v>10</v>
      </c>
      <c r="PA40" s="117">
        <f>ROUND(FE40/MAX(FE$9:FE$497)*100,0)</f>
        <v>12</v>
      </c>
      <c r="PB40" s="118">
        <f t="shared" si="48"/>
        <v>97</v>
      </c>
      <c r="PC40" s="115">
        <f t="shared" si="49"/>
        <v>73</v>
      </c>
      <c r="PD40" s="115">
        <f t="shared" si="50"/>
        <v>103</v>
      </c>
      <c r="PE40" s="115">
        <f t="shared" si="51"/>
        <v>121</v>
      </c>
      <c r="PF40" s="115">
        <f t="shared" si="52"/>
        <v>71</v>
      </c>
      <c r="PG40" s="119">
        <f t="shared" si="53"/>
        <v>59</v>
      </c>
      <c r="PH40" s="118">
        <f>ROUND(PB40/MAX(PB$9:PB$497)*100,0)</f>
        <v>12</v>
      </c>
      <c r="PI40" s="115">
        <f>ROUND(PC40/MAX(PC$9:PC$497)*100,0)</f>
        <v>9</v>
      </c>
      <c r="PJ40" s="115">
        <f>ROUND(PD40/MAX(PD$9:PD$497)*100,0)</f>
        <v>11</v>
      </c>
      <c r="PK40" s="115">
        <f>ROUND(PE40/MAX(PE$9:PE$497)*100,0)</f>
        <v>12</v>
      </c>
      <c r="PL40" s="115">
        <f>ROUND(PF40/MAX(PF$9:PF$497)*100,0)</f>
        <v>10</v>
      </c>
      <c r="PM40" s="119">
        <f>ROUND(PG40/MAX(PG$9:PG$497)*100,0)</f>
        <v>9</v>
      </c>
      <c r="PN40" s="118">
        <f>RANK(PH40,PH$9:PH$497,0)</f>
        <v>404</v>
      </c>
      <c r="PO40" s="115">
        <f>RANK(PI40,PI$9:PI$497,0)</f>
        <v>414</v>
      </c>
      <c r="PP40" s="115">
        <f>RANK(PJ40,PJ$9:PJ$497,0)</f>
        <v>412</v>
      </c>
      <c r="PQ40" s="115">
        <f>RANK(PK40,PK$9:PK$497,0)</f>
        <v>400</v>
      </c>
      <c r="PR40" s="115">
        <f>RANK(PL40,PL$9:PL$497,0)</f>
        <v>417</v>
      </c>
      <c r="PS40" s="119">
        <f>RANK(PM40,PM$9:PM$497,0)</f>
        <v>417</v>
      </c>
      <c r="PT40" s="120">
        <f>ROUND(FZ40/MAX(FZ$9:FZ$497)*100,0)</f>
        <v>51</v>
      </c>
      <c r="PU40" s="115">
        <f>ROUND(GA40/MAX(GA$9:GA$497)*100,0)</f>
        <v>19</v>
      </c>
      <c r="PV40" s="115">
        <f>ROUND(GB40/MAX(GB$9:GB$497)*100,0)</f>
        <v>49</v>
      </c>
      <c r="PW40" s="115">
        <f>ROUND(GC40/MAX(GC$9:GC$497)*100,0)</f>
        <v>31</v>
      </c>
      <c r="PX40" s="115">
        <f>ROUND(GD40/MAX(GD$9:GD$497)*100,0)</f>
        <v>9</v>
      </c>
      <c r="PY40" s="115">
        <f>ROUND(GE40/MAX(GE$9:GE$497)*100,0)</f>
        <v>10</v>
      </c>
      <c r="PZ40" s="115">
        <f>ROUND(GF40/MAX(GF$9:GF$497)*100,0)</f>
        <v>37</v>
      </c>
      <c r="QA40" s="116">
        <f>ROUND(GG40/MAX(GG$9:GG$497)*100,0)</f>
        <v>55</v>
      </c>
      <c r="QB40" s="115">
        <f>ROUND(GH40/MAX(GH$9:GH$497)*100,0)</f>
        <v>37</v>
      </c>
      <c r="QC40" s="121">
        <f>ROUND(GI40/MAX(GI$9:GI$497)*100,0)</f>
        <v>53</v>
      </c>
      <c r="QD40" s="120">
        <f>ROUND(AVERAGEIF($ES$9:$ES$497,$ES40,PT$9:PT$497),0)</f>
        <v>52</v>
      </c>
      <c r="QE40" s="120">
        <f>ROUND(AVERAGEIF($ES$9:$ES$497,$ES40,PU$9:PU$497),0)</f>
        <v>21</v>
      </c>
      <c r="QF40" s="120">
        <f>ROUND(AVERAGEIF($ES$9:$ES$497,$ES40,PV$9:PV$497),0)</f>
        <v>60</v>
      </c>
      <c r="QG40" s="120">
        <f>ROUND(AVERAGEIF($ES$9:$ES$497,$ES40,PW$9:PW$497),0)</f>
        <v>35</v>
      </c>
      <c r="QH40" s="120">
        <f>ROUND(AVERAGEIF($ES$9:$ES$497,$ES40,PX$9:PX$497),0)</f>
        <v>8</v>
      </c>
      <c r="QI40" s="120">
        <f>ROUND(AVERAGEIF($ES$9:$ES$497,$ES40,PY$9:PY$497),0)</f>
        <v>9</v>
      </c>
      <c r="QJ40" s="120">
        <f>ROUND(AVERAGEIF($ES$9:$ES$497,$ES40,PZ$9:PZ$497),0)</f>
        <v>35</v>
      </c>
      <c r="QK40" s="120">
        <f>ROUND(AVERAGEIF($ES$9:$ES$497,$ES40,QA$9:QA$497),0)</f>
        <v>46</v>
      </c>
      <c r="QL40" s="120">
        <f>ROUND(AVERAGEIF($ES$9:$ES$497,$ES40,QB$9:QB$497),0)</f>
        <v>43</v>
      </c>
      <c r="QM40" s="120">
        <f>ROUND(AVERAGEIF($ES$9:$ES$497,$ES40,QC$9:QC$497),0)</f>
        <v>53</v>
      </c>
      <c r="QN40" s="114">
        <f t="shared" si="69"/>
        <v>496</v>
      </c>
      <c r="QO40" s="115">
        <f t="shared" si="70"/>
        <v>336</v>
      </c>
      <c r="QP40" s="115">
        <f t="shared" si="71"/>
        <v>532</v>
      </c>
      <c r="QQ40" s="115">
        <f t="shared" si="72"/>
        <v>661</v>
      </c>
      <c r="QR40" s="115">
        <f t="shared" si="73"/>
        <v>423</v>
      </c>
      <c r="QS40" s="119">
        <f t="shared" si="74"/>
        <v>279</v>
      </c>
      <c r="QT40" s="114">
        <f>ROUND((QN40-MIN(QN$9:QN$497))/(MAX(QN$9:QN$497)-MIN(QN$9:QN$497))*100,0)</f>
        <v>42</v>
      </c>
      <c r="QU40" s="115">
        <f>ROUND((QO40-MIN(QO$9:QO$497))/(MAX(QO$9:QO$497)-MIN(QO$9:QO$497))*100,0)</f>
        <v>18</v>
      </c>
      <c r="QV40" s="115">
        <f>ROUND((QP40-MIN(QP$9:QP$497))/(MAX(QP$9:QP$497)-MIN(QP$9:QP$497))*100,0)</f>
        <v>26</v>
      </c>
      <c r="QW40" s="115">
        <f>ROUND((QQ40-MIN(QQ$9:QQ$497))/(MAX(QQ$9:QQ$497)-MIN(QQ$9:QQ$497))*100,0)</f>
        <v>47</v>
      </c>
      <c r="QX40" s="115">
        <f>ROUND((QR40-MIN(QR$9:QR$497))/(MAX(QR$9:QR$497)-MIN(QR$9:QR$497))*100,0)</f>
        <v>31</v>
      </c>
      <c r="QY40" s="115">
        <f>ROUND((QS40-MIN(QS$9:QS$497))/(MAX(QS$9:QS$497)-MIN(QS$9:QS$497))*100,0)</f>
        <v>22</v>
      </c>
      <c r="QZ40" s="114">
        <f>RANK(QN40,QN$9:QN$497,0)</f>
        <v>180</v>
      </c>
      <c r="RA40" s="115">
        <f>RANK(QO40,QO$9:QO$497,0)</f>
        <v>302</v>
      </c>
      <c r="RB40" s="115">
        <f>RANK(QP40,QP$9:QP$497,0)</f>
        <v>262</v>
      </c>
      <c r="RC40" s="115">
        <f>RANK(QQ40,QQ$9:QQ$497,0)</f>
        <v>110</v>
      </c>
      <c r="RD40" s="115">
        <f>RANK(QR40,QR$9:QR$497,0)</f>
        <v>352</v>
      </c>
      <c r="RE40" s="115">
        <f>RANK(QS40,QS$9:QS$497,0)</f>
        <v>365</v>
      </c>
      <c r="RF40" s="122"/>
      <c r="RG40" s="115">
        <f>($RH$3*(IH40+IJ40)*100*100/MAX(EX$9:EX$497)*$RO$3) +($RH$3*(II40+IJ40)*100*100/MAX(EX$9:EX$497)*$RO$4) + ($RH$3*IK40*100*100/MAX(EX$9:EX$497)*0.098)</f>
        <v>0</v>
      </c>
      <c r="RH40" s="115">
        <f>($RH$4*IL40*100*100/MAX(EZ$9:EZ$497))*$RQ$3</f>
        <v>0</v>
      </c>
      <c r="RI40" s="115">
        <f>($RH$3*IM40*100*100/MAX(EY$9:EY$497))*$RQ$4</f>
        <v>0</v>
      </c>
      <c r="RJ40" s="115">
        <f>($RH$3*IN40*100*100/MAX(EX$9:EX$497))</f>
        <v>0</v>
      </c>
      <c r="RK40" s="115">
        <f>($RH$4*IO40*100*100/MAX(EZ$9:EZ$497))*$RQ$3</f>
        <v>0</v>
      </c>
      <c r="RL40" s="115">
        <f>(($RL$4*IP40*100*((100/MAX(EX$9:EX$497)+100/MAX(EZ$9:EZ$497))/2))+($RL$4*IQ40*100*((100/MAX(EX$9:EX$497)+100/MAX(EZ$9:EZ$497))/2))+($RL$4*IR40*100*((100/MAX(EX$9:EX$497)+100/MAX(EZ$9:EZ$497))/2))+($RL$4*IS40*100*((100/MAX(EX$9:EX$497)+100/MAX(EZ$9:EZ$497))/2))+($RL$4*IT40*100*((100/MAX(EX$9:EX$497)+100/MAX(EZ$9:EZ$497))/2))+($RL$4*IU40*100*((100/MAX(EX$9:EX$497)+100/MAX(EZ$9:EZ$497))/2))+($RL$4*IV40*100*((100/MAX(EX$9:EX$497)+100/MAX(EZ$9:EZ$497))/2))+($RL$4*IW40*100*((100/MAX(EX$9:EX$497)+100/MAX(EZ$9:EZ$497))/2)))*$RS$3</f>
        <v>0</v>
      </c>
      <c r="RM40" s="115">
        <f>(($RH$3*IX40*100*100/MAX(EX$9:EX$497))+($RH$3*IY40*100*100/MAX(EX$9:EX$497))+($RH$3*IZ40*100*100/MAX(EX$9:EX$497))+($RH$3*JA40*100*100/MAX(EX$9:EX$497))+($RH$3*JB40*100*100/MAX(EX$9:EX$497))+($RH$3*JC40*100*100/MAX(EX$9:EX$497))+($RH$3*JD40*100*100/MAX(EX$9:EX$497))+($RH$3*JE40*100*100/MAX(EX$9:EX$497)))*$RS$4</f>
        <v>0</v>
      </c>
      <c r="RN40" s="115">
        <f>(($RH$4*JF40*100*100/MAX(EZ$9:EZ$497)) + ($RH$4*JG40*100*100/MAX(EZ$9:EZ$497)) + ($RH$4*JH40*100*100/MAX(EZ$9:EZ$497)) + ($RH$4*JI40*100*100/MAX(EZ$9:EZ$497)) + ($RH$4*JJ40*100*100/MAX(EZ$9:EZ$497)) + ($RH$4*JK40*100*100/MAX(EZ$9:EZ$497)) + ($RH$4*JL40*100*100/MAX(EZ$9:EZ$497)) + ($RH$4*JM40*100*100/MAX(EZ$9:EZ$497)))*$RU$3</f>
        <v>0</v>
      </c>
      <c r="RO40" s="115">
        <f>(($RL$4*JN40*100*((100/MAX(EX$9:EX$497)+100/MAX(EZ$9:EZ$497))/2))+($RL$4*JO40*100*((100/MAX(EX$9:EX$497)+100/MAX(EZ$9:EZ$497))/2))+($RL$4*JP40*100*((100/MAX(EX$9:EX$497)+100/MAX(EZ$9:EZ$497))/2))+($RL$4*JQ40*100*((100/MAX(EX$9:EX$497)+100/MAX(EZ$9:EZ$497))/2))+($RL$4*JR40*100*((100/MAX(EX$9:EX$497)+100/MAX(EZ$9:EZ$497))/2))+($RL$4*JS40*100*((100/MAX(EX$9:EX$497)+100/MAX(EZ$9:EZ$497))/2))+($RL$4*JT40*100*((100/MAX(EX$9:EX$497)+100/MAX(EZ$9:EZ$497))/2))+($RL$4*JU40*100*((100/MAX(EX$9:EX$497)+100/MAX(EZ$9:EZ$497))/2))+($RL$4*JV40*100*((100/MAX(EX$9:EX$497)+100/MAX(EZ$9:EZ$497))/2))+($RL$4*JW40*100*((100/MAX(EX$9:EX$497)+100/MAX(EZ$9:EZ$497))/2))+($RL$4*JX40*100*((100/MAX(EX$9:EX$497)+100/MAX(EZ$9:EZ$497))/2))+($RL$4*JY40*100*((100/MAX(EX$9:EX$497)+100/MAX(EZ$9:EZ$497))/2))+($RL$4*JZ40*100*((100/MAX(EX$9:EX$497)+100/MAX(EZ$9:EZ$497))/2)))*$RW$3/2</f>
        <v>0</v>
      </c>
      <c r="RP40" s="119">
        <f>($RJ$3*KA40*100*100/MAX(FA$9:FA$497)) + ($RJ$3*KB40*100*100/MAX(FA$9:FA$497)/2) + ($RJ$3*KC40*100*100/MAX(FA$9:FA$497)/2) + ($RJ$3*KD40*100*100/MAX(FA$9:FA$497)/4) + ($RJ$3*KE40*100*100/MAX(FA$9:FA$497)/4)</f>
        <v>0</v>
      </c>
      <c r="RQ40" s="118">
        <f>($RL$4*KF40*100*((100/MAX(EX$9:EX$497)+100/MAX(EZ$9:EZ$497)))) * ($RO$3/2) + (($RL$4*KG40*100*((100/MAX(EX$9:EX$497)+100/MAX(EZ$9:EZ$497))))+($RL$4*KH40*100*((100/MAX(EX$9:EX$497)+100/MAX(EZ$9:EZ$497))))+($RL$4*KI40*100*((100/MAX(EX$9:EX$497)+100/MAX(EZ$9:EZ$497))))+($RL$4*KJ40*100*((100/MAX(EX$9:EX$497)+100/MAX(EZ$9:EZ$497))))+($RL$4*KK40*100*((100/MAX(EX$9:EX$497)+100/MAX(EZ$9:EZ$497))))+($RL$4*KL40*100*((100/MAX(EX$9:EX$497)+100/MAX(EZ$9:EZ$497))))+($RL$4*KM40*100*((100/MAX(EX$9:EX$497)+100/MAX(EZ$9:EZ$497))))+($RL$4*KN40*100*((100/MAX(EX$9:EX$497)+100/MAX(EZ$9:EZ$497))))+($RL$4*KO40*100*((100/MAX(EX$9:EX$497)+100/MAX(EZ$9:EZ$497))))+($RL$4*KP40*100*((100/MAX(EX$9:EX$497)+100/MAX(EZ$9:EZ$497))))+($RL$4*KQ40*100*((100/MAX(EX$9:EX$497)+100/MAX(EZ$9:EZ$497))))+($RL$4*KR40*100*((100/MAX(EX$9:EX$497)+100/MAX(EZ$9:EZ$497))))+($RL$4*KS40*100*((100/MAX(EX$9:EX$497)+100/MAX(EZ$9:EZ$497))))+($RL$4*KV40*100*((100/MAX(EX$9:EX$497)+100/MAX(EZ$9:EZ$497))))) * (($RO$3+$RO$4)/6)</f>
        <v>0</v>
      </c>
      <c r="RR40" s="115">
        <f>(($RL$4*KW40*100*((100/MAX(EX$9:EX$497)+100/MAX(EZ$9:EZ$497))))) * ($RO$3/2) + (($RL$4*KX40*100*((100/MAX(EX$9:EX$497)+100/MAX(EZ$9:EZ$497))))+($RL$4*KY40*100*((100/MAX(EX$9:EX$497)+100/MAX(EZ$9:EZ$497))))+($RL$4*KZ40*100*((100/MAX(EX$9:EX$497)+100/MAX(EZ$9:EZ$497))))+($RL$4*LA40*100*((100/MAX(EX$9:EX$497)+100/MAX(EZ$9:EZ$497))))+($RL$4*LB40*100*((100/MAX(EX$9:EX$497)+100/MAX(EZ$9:EZ$497))))+($RL$4*LC40*100*((100/MAX(EX$9:EX$497)+100/MAX(EZ$9:EZ$497))))) * (($RO$3+$RO$4)/6)</f>
        <v>0</v>
      </c>
      <c r="RS40" s="119">
        <f>(($RL$4*LD40*100*((100/MAX(EX$9:EX$497)+100/MAX(EZ$9:EZ$497))))+($RL$4*LE40*100*((100/MAX(EX$9:EX$497)+100/MAX(EZ$9:EZ$497))))) * (($RO$3+$RO$4)/6)</f>
        <v>0</v>
      </c>
      <c r="RT40" s="118">
        <f>($RJ$4*LH40*100*(100/MAX(EV$9:EV$497)))+($RJ$4*LI40*100*(100/MAX(EV$9:EV$497)))</f>
        <v>0</v>
      </c>
      <c r="RU40" s="119">
        <f>($RJ$4*LJ40*(100/MAX(EV$9:EV$497)))/2 + ($RL$3*LK40*(100/MAX(EW$9:EW$497))) + ($RJ$4*LL40*(100/MAX(EV$9:EV$497)))/4 + ($RL$3*LM40*(100/MAX(EW$9:EW$497)))</f>
        <v>0</v>
      </c>
      <c r="RV40" s="118">
        <f>($RJ$4*LN40*100*100/MAX(EV$9:EV$497)/2)+($RJ$4*LO40*100*100/MAX(EV$9:EV$497)/2)+($RJ$4*LP40*100*100/MAX(EV$9:EV$497))+($RJ$4*LQ40*100*100/MAX(EV$9:EV$497))+($RJ$4*LR40*100*100/MAX(EV$9:EV$497))</f>
        <v>0</v>
      </c>
      <c r="RW40" s="115">
        <f>($RJ$4*LS40*100*100/MAX(EV$9:EV$497)) + (($RJ$4*LT40*100*100/MAX(EV$9:EV$497))+($RJ$4*LU40*100*100/MAX(EV$9:EV$497))+($RJ$4*LV40*100*100/MAX(EV$9:EV$497))+($RJ$4*LW40*100*100/MAX(EV$9:EV$497))+($RJ$4*LX40*100*100/MAX(EV$9:EV$497))+($RJ$4*LY40*100*100/MAX(EV$9:EV$497))+($RJ$4*LZ40*100*100/MAX(EV$9:EV$497))+($RJ$4*MA40*100*100/MAX(EV$9:EV$497)))/2</f>
        <v>0</v>
      </c>
      <c r="RX40" s="119">
        <f>($RJ$4*MB40*100*100/MAX(EV$9:EV$497))+($RJ$4*MC40*100*100/MAX(EV$9:EV$497))+($RJ$4*MD40*100*100/MAX(EV$9:EV$497))+($RJ$4*ME40*100*100/MAX(EV$9:EV$497))+($RJ$4*MF40*100*100/MAX(EV$9:EV$497))+($RJ$4*MG40*100*100/MAX(EV$9:EV$497))+($RJ$4*MH40*100*100/MAX(EV$9:EV$497))+($RJ$4*MI40*100*100/MAX(EV$9:EV$497))+($RJ$4*MJ40*100*100/MAX(EV$9:EV$497))+($RJ$4*MK40*100*100/MAX(EV$9:EV$497))+($RJ$4*ML40*100*100/MAX(EV$9:EV$497))+($RJ$4*MM40*100*100/MAX(EV$9:EV$497))+($RJ$4*MN40*100*100/MAX(EV$9:EV$497))</f>
        <v>0</v>
      </c>
      <c r="RY40" s="118">
        <f>($RJ$4*MQ40*100*100/MAX(EV$9:EV$497))/2 + (($RJ$4*MR40*100*100/MAX(EV$9:EV$497))+($RJ$4*MS40*100*100/MAX(EV$9:EV$497))+($RJ$4*MT40*100*100/MAX(EV$9:EV$497))+($RJ$4*MU40*100*100/MAX(EV$9:EV$497))+($RJ$4*MV40*100*100/MAX(EV$9:EV$497))+($RJ$4*MW40*100*100/MAX(EV$9:EV$497))+($RJ$4*MX40*100*100/MAX(EV$9:EV$497))+($RJ$4*MY40*100*100/MAX(EV$9:EV$497))+($RJ$4*MZ40*100*100/MAX(EV$9:EV$497))+($RJ$4*NA40*100*100/MAX(EV$9:EV$497))+($RJ$4*NB40*100*100/MAX(EV$9:EV$497))+($RJ$4*NC40*100*100/MAX(EV$9:EV$497))+($RJ$4*ND40*100*100/MAX(EV$9:EV$497))+($RJ$4*NG40*100*100/MAX(EV$9:EV$497)))/4</f>
        <v>0</v>
      </c>
      <c r="RZ40" s="115">
        <f>($RJ$4*NH40*100*100/MAX(EV$9:EV$497))/2 + (($RJ$4*NI40*100*100/MAX(EV$9:EV$497))+($RJ$4*NJ40*100*100/MAX(EV$9:EV$497))+($RJ$4*NK40*100*100/MAX(EV$9:EV$497))+($RJ$4*NL40*100*100/MAX(EV$9:EV$497))+($RJ$4*NM40*100*100/MAX(EV$9:EV$497))+($RJ$4*NN40*100*100/MAX(EV$9:EV$497)))/4</f>
        <v>0</v>
      </c>
      <c r="SA40" s="117">
        <f>(($RJ$4*NO40*100*100/MAX(EV$9:EV$497))+($RJ$4*NP40*100*100/MAX(EV$9:EV$497)))/4</f>
        <v>0</v>
      </c>
      <c r="SB40" s="118">
        <f t="shared" si="54"/>
        <v>0</v>
      </c>
      <c r="SC40" s="115">
        <f t="shared" si="55"/>
        <v>0</v>
      </c>
      <c r="SD40" s="115">
        <f t="shared" si="56"/>
        <v>0</v>
      </c>
      <c r="SE40" s="115">
        <f t="shared" si="57"/>
        <v>0</v>
      </c>
      <c r="SF40" s="115">
        <f t="shared" si="58"/>
        <v>0</v>
      </c>
      <c r="SG40" s="115">
        <f t="shared" si="59"/>
        <v>0</v>
      </c>
      <c r="SH40" s="115">
        <f>ROUND(SB40/MAX(SB$9:SB$497)*100,0)</f>
        <v>0</v>
      </c>
      <c r="SI40" s="115">
        <f>ROUND(SC40/MAX(SC$9:SC$497)*100,0)</f>
        <v>0</v>
      </c>
      <c r="SJ40" s="115">
        <f>ROUND(SD40/MAX(SD$9:SD$497)*100,0)</f>
        <v>0</v>
      </c>
      <c r="SK40" s="115">
        <f>ROUND(SE40/MAX(SE$9:SE$497)*100,0)</f>
        <v>0</v>
      </c>
      <c r="SL40" s="115">
        <f>ROUND(SF40/MAX(SF$9:SF$497)*100,0)</f>
        <v>0</v>
      </c>
      <c r="SM40" s="121">
        <f>ROUND(SG40/MAX(SG$9:SG$497)*100,0)</f>
        <v>0</v>
      </c>
      <c r="SN40" s="115">
        <f>ROUND(AVERAGEIF($ES$9:$ES$497,$ES40,SH$9:SH$497),0)</f>
        <v>26</v>
      </c>
      <c r="SO40" s="115">
        <f>ROUND(AVERAGEIF($ES$9:$ES$497,$ES40,SI$9:SI$497),0)</f>
        <v>26</v>
      </c>
      <c r="SP40" s="115">
        <f>ROUND(AVERAGEIF($ES$9:$ES$497,$ES40,SJ$9:SJ$497),0)</f>
        <v>3</v>
      </c>
      <c r="SQ40" s="115">
        <f>ROUND(AVERAGEIF($ES$9:$ES$497,$ES40,SK$9:SK$497),0)</f>
        <v>21</v>
      </c>
      <c r="SR40" s="115">
        <f>ROUND(AVERAGEIF($ES$9:$ES$497,$ES40,SL$9:SL$497),0)</f>
        <v>5</v>
      </c>
      <c r="SS40" s="121">
        <f>ROUND(AVERAGEIF($ES$9:$ES$497,$ES40,SM$9:SM$497),0)</f>
        <v>5</v>
      </c>
      <c r="ST40" s="114">
        <f>RANK(SB40,SB$9:SB$497,0)</f>
        <v>323</v>
      </c>
      <c r="SU40" s="115">
        <f>RANK(SC40,SC$9:SC$497,0)</f>
        <v>320</v>
      </c>
      <c r="SV40" s="115">
        <f>RANK(SD40,SD$9:SD$497,0)</f>
        <v>320</v>
      </c>
      <c r="SW40" s="115">
        <f>RANK(SE40,SE$9:SE$497,0)</f>
        <v>320</v>
      </c>
      <c r="SX40" s="115">
        <f>RANK(SF40,SF$9:SF$497,0)</f>
        <v>317</v>
      </c>
      <c r="SY40" s="115">
        <f>RANK(SG40,SG$9:SG$497,0)</f>
        <v>308</v>
      </c>
      <c r="SZ40" s="115">
        <f>COUNTIFS(SB$9:SB$497,"&gt;"&amp;SB40,$ES$9:$ES$497,$ES40)+1</f>
        <v>67</v>
      </c>
      <c r="TA40" s="115">
        <f>COUNTIFS(SC$9:SC$497,"&gt;"&amp;SC40,$ES$9:$ES$497,$ES40)+1</f>
        <v>67</v>
      </c>
      <c r="TB40" s="115">
        <f>COUNTIFS(SD$9:SD$497,"&gt;"&amp;SD40,$ES$9:$ES$497,$ES40)+1</f>
        <v>66</v>
      </c>
      <c r="TC40" s="115">
        <f>COUNTIFS(SE$9:SE$497,"&gt;"&amp;SE40,$ES$9:$ES$497,$ES40)+1</f>
        <v>67</v>
      </c>
      <c r="TD40" s="115">
        <f>COUNTIFS(SF$9:SF$497,"&gt;"&amp;SF40,$ES$9:$ES$497,$ES40)+1</f>
        <v>66</v>
      </c>
      <c r="TE40" s="117">
        <f>COUNTIFS(SG$9:SG$497,"&gt;"&amp;SG40,$ES$9:$ES$497,$ES40)+1</f>
        <v>64</v>
      </c>
      <c r="TF40" s="118">
        <f t="shared" si="60"/>
        <v>12</v>
      </c>
      <c r="TG40" s="115">
        <f t="shared" si="61"/>
        <v>12</v>
      </c>
      <c r="TH40" s="115">
        <f t="shared" si="62"/>
        <v>9</v>
      </c>
      <c r="TI40" s="115">
        <f t="shared" si="63"/>
        <v>11</v>
      </c>
      <c r="TJ40" s="115">
        <f t="shared" si="64"/>
        <v>12</v>
      </c>
      <c r="TK40" s="115">
        <f t="shared" si="65"/>
        <v>10</v>
      </c>
      <c r="TL40" s="117">
        <f t="shared" si="66"/>
        <v>9</v>
      </c>
      <c r="TM40" s="118">
        <f>ROUND(TF40/MAX(TF$9:TF$497)*100,0)</f>
        <v>7</v>
      </c>
      <c r="TN40" s="115">
        <f>ROUND(TG40/MAX(TG$9:TG$497)*100,0)</f>
        <v>7</v>
      </c>
      <c r="TO40" s="115">
        <f>ROUND(TH40/MAX(TH$9:TH$497)*100,0)</f>
        <v>5</v>
      </c>
      <c r="TP40" s="115">
        <f>ROUND(TI40/MAX(TI$9:TI$497)*100,0)</f>
        <v>6</v>
      </c>
      <c r="TQ40" s="115">
        <f>ROUND(TJ40/MAX(TJ$9:TJ$497)*100,0)</f>
        <v>6</v>
      </c>
      <c r="TR40" s="115">
        <f>ROUND(TK40/MAX(TK$9:TK$497)*100,0)</f>
        <v>5</v>
      </c>
      <c r="TS40" s="119">
        <f>ROUND(TL40/MAX(TL$9:TL$497)*100,0)</f>
        <v>5</v>
      </c>
      <c r="TT40" s="120">
        <f>RANK(TM40,TM$9:TM$497,0)</f>
        <v>417</v>
      </c>
      <c r="TU40" s="115">
        <f>RANK(TN40,TN$9:TN$497,0)</f>
        <v>406</v>
      </c>
      <c r="TV40" s="115">
        <f>RANK(TO40,TO$9:TO$497,0)</f>
        <v>414</v>
      </c>
      <c r="TW40" s="115">
        <f>RANK(TP40,TP$9:TP$497,0)</f>
        <v>416</v>
      </c>
      <c r="TX40" s="115">
        <f>RANK(TQ40,TQ$9:TQ$497,0)</f>
        <v>407</v>
      </c>
      <c r="TY40" s="115">
        <f>RANK(TR40,TR$9:TR$497,0)</f>
        <v>420</v>
      </c>
      <c r="TZ40" s="121">
        <f>RANK(TS40,TS$9:TS$497,0)</f>
        <v>419</v>
      </c>
      <c r="UA40" s="123"/>
      <c r="UB40" s="7" t="s">
        <v>1</v>
      </c>
    </row>
    <row r="41" spans="1:548" x14ac:dyDescent="0.15">
      <c r="A41" s="183">
        <v>33</v>
      </c>
      <c r="B41" s="203" t="s">
        <v>638</v>
      </c>
      <c r="C41" s="63"/>
      <c r="D41" s="63"/>
      <c r="E41" s="64" t="s">
        <v>518</v>
      </c>
      <c r="F41" s="65">
        <v>23</v>
      </c>
      <c r="G41" s="65" t="s">
        <v>519</v>
      </c>
      <c r="H41" s="65"/>
      <c r="I41" s="66" t="s">
        <v>521</v>
      </c>
      <c r="J41" s="67" t="s">
        <v>521</v>
      </c>
      <c r="K41" s="67" t="s">
        <v>521</v>
      </c>
      <c r="L41" s="67" t="s">
        <v>521</v>
      </c>
      <c r="M41" s="67" t="s">
        <v>521</v>
      </c>
      <c r="N41" s="67" t="s">
        <v>521</v>
      </c>
      <c r="O41" s="67" t="s">
        <v>521</v>
      </c>
      <c r="P41" s="67" t="s">
        <v>521</v>
      </c>
      <c r="Q41" s="67" t="s">
        <v>521</v>
      </c>
      <c r="R41" s="68" t="s">
        <v>521</v>
      </c>
      <c r="S41" s="69" t="s">
        <v>521</v>
      </c>
      <c r="T41" s="67" t="s">
        <v>521</v>
      </c>
      <c r="U41" s="67" t="s">
        <v>521</v>
      </c>
      <c r="V41" s="67" t="s">
        <v>521</v>
      </c>
      <c r="W41" s="67" t="s">
        <v>520</v>
      </c>
      <c r="X41" s="67" t="s">
        <v>520</v>
      </c>
      <c r="Y41" s="67" t="s">
        <v>520</v>
      </c>
      <c r="Z41" s="67" t="s">
        <v>520</v>
      </c>
      <c r="AA41" s="67" t="s">
        <v>521</v>
      </c>
      <c r="AB41" s="68" t="s">
        <v>521</v>
      </c>
      <c r="AC41" s="69" t="s">
        <v>521</v>
      </c>
      <c r="AD41" s="67" t="s">
        <v>521</v>
      </c>
      <c r="AE41" s="67" t="s">
        <v>521</v>
      </c>
      <c r="AF41" s="67" t="s">
        <v>521</v>
      </c>
      <c r="AG41" s="67" t="s">
        <v>521</v>
      </c>
      <c r="AH41" s="67" t="s">
        <v>521</v>
      </c>
      <c r="AI41" s="67" t="s">
        <v>521</v>
      </c>
      <c r="AJ41" s="67" t="s">
        <v>521</v>
      </c>
      <c r="AK41" s="67" t="s">
        <v>521</v>
      </c>
      <c r="AL41" s="68" t="s">
        <v>521</v>
      </c>
      <c r="AM41" s="69" t="s">
        <v>521</v>
      </c>
      <c r="AN41" s="67" t="s">
        <v>521</v>
      </c>
      <c r="AO41" s="67" t="s">
        <v>521</v>
      </c>
      <c r="AP41" s="67" t="s">
        <v>521</v>
      </c>
      <c r="AQ41" s="67" t="s">
        <v>521</v>
      </c>
      <c r="AR41" s="67" t="s">
        <v>521</v>
      </c>
      <c r="AS41" s="67" t="s">
        <v>521</v>
      </c>
      <c r="AT41" s="67" t="s">
        <v>521</v>
      </c>
      <c r="AU41" s="67" t="s">
        <v>521</v>
      </c>
      <c r="AV41" s="68" t="s">
        <v>521</v>
      </c>
      <c r="AW41" s="69" t="s">
        <v>521</v>
      </c>
      <c r="AX41" s="67" t="s">
        <v>521</v>
      </c>
      <c r="AY41" s="67" t="s">
        <v>521</v>
      </c>
      <c r="AZ41" s="67" t="s">
        <v>521</v>
      </c>
      <c r="BA41" s="67" t="s">
        <v>521</v>
      </c>
      <c r="BB41" s="67" t="s">
        <v>521</v>
      </c>
      <c r="BC41" s="67" t="s">
        <v>521</v>
      </c>
      <c r="BD41" s="67" t="s">
        <v>521</v>
      </c>
      <c r="BE41" s="67" t="s">
        <v>521</v>
      </c>
      <c r="BF41" s="68" t="s">
        <v>521</v>
      </c>
      <c r="BG41" s="69" t="s">
        <v>521</v>
      </c>
      <c r="BH41" s="67" t="s">
        <v>521</v>
      </c>
      <c r="BI41" s="67" t="s">
        <v>521</v>
      </c>
      <c r="BJ41" s="67" t="s">
        <v>521</v>
      </c>
      <c r="BK41" s="67" t="s">
        <v>521</v>
      </c>
      <c r="BL41" s="67" t="s">
        <v>521</v>
      </c>
      <c r="BM41" s="67" t="s">
        <v>521</v>
      </c>
      <c r="BN41" s="67" t="s">
        <v>521</v>
      </c>
      <c r="BO41" s="67" t="s">
        <v>521</v>
      </c>
      <c r="BP41" s="68" t="s">
        <v>521</v>
      </c>
      <c r="BQ41" s="70" t="s">
        <v>521</v>
      </c>
      <c r="BR41" s="67" t="s">
        <v>521</v>
      </c>
      <c r="BS41" s="67" t="s">
        <v>521</v>
      </c>
      <c r="BT41" s="67" t="s">
        <v>521</v>
      </c>
      <c r="BU41" s="67" t="s">
        <v>521</v>
      </c>
      <c r="BV41" s="67" t="s">
        <v>521</v>
      </c>
      <c r="BW41" s="67" t="s">
        <v>521</v>
      </c>
      <c r="BX41" s="67" t="s">
        <v>521</v>
      </c>
      <c r="BY41" s="67" t="s">
        <v>521</v>
      </c>
      <c r="BZ41" s="68" t="s">
        <v>521</v>
      </c>
      <c r="CA41" s="69" t="s">
        <v>521</v>
      </c>
      <c r="CB41" s="67" t="s">
        <v>521</v>
      </c>
      <c r="CC41" s="67" t="s">
        <v>521</v>
      </c>
      <c r="CD41" s="67" t="s">
        <v>521</v>
      </c>
      <c r="CE41" s="67" t="s">
        <v>521</v>
      </c>
      <c r="CF41" s="67" t="s">
        <v>521</v>
      </c>
      <c r="CG41" s="67" t="s">
        <v>521</v>
      </c>
      <c r="CH41" s="67" t="s">
        <v>521</v>
      </c>
      <c r="CI41" s="67" t="s">
        <v>521</v>
      </c>
      <c r="CJ41" s="68" t="s">
        <v>521</v>
      </c>
      <c r="CK41" s="69" t="s">
        <v>521</v>
      </c>
      <c r="CL41" s="67" t="s">
        <v>521</v>
      </c>
      <c r="CM41" s="67" t="s">
        <v>521</v>
      </c>
      <c r="CN41" s="67" t="s">
        <v>521</v>
      </c>
      <c r="CO41" s="67" t="s">
        <v>521</v>
      </c>
      <c r="CP41" s="67" t="s">
        <v>521</v>
      </c>
      <c r="CQ41" s="67" t="s">
        <v>521</v>
      </c>
      <c r="CR41" s="67" t="s">
        <v>521</v>
      </c>
      <c r="CS41" s="67" t="s">
        <v>521</v>
      </c>
      <c r="CT41" s="68" t="s">
        <v>521</v>
      </c>
      <c r="CU41" s="69" t="s">
        <v>521</v>
      </c>
      <c r="CV41" s="67" t="s">
        <v>521</v>
      </c>
      <c r="CW41" s="67" t="s">
        <v>521</v>
      </c>
      <c r="CX41" s="67" t="s">
        <v>521</v>
      </c>
      <c r="CY41" s="67" t="s">
        <v>521</v>
      </c>
      <c r="CZ41" s="67" t="s">
        <v>521</v>
      </c>
      <c r="DA41" s="67" t="s">
        <v>521</v>
      </c>
      <c r="DB41" s="67" t="s">
        <v>521</v>
      </c>
      <c r="DC41" s="67" t="s">
        <v>521</v>
      </c>
      <c r="DD41" s="68" t="s">
        <v>521</v>
      </c>
      <c r="DE41" s="69" t="s">
        <v>521</v>
      </c>
      <c r="DF41" s="71" t="s">
        <v>521</v>
      </c>
      <c r="DG41" s="67" t="s">
        <v>521</v>
      </c>
      <c r="DH41" s="67" t="s">
        <v>521</v>
      </c>
      <c r="DI41" s="67" t="s">
        <v>521</v>
      </c>
      <c r="DJ41" s="67" t="s">
        <v>521</v>
      </c>
      <c r="DK41" s="67" t="s">
        <v>521</v>
      </c>
      <c r="DL41" s="67" t="s">
        <v>521</v>
      </c>
      <c r="DM41" s="67" t="s">
        <v>521</v>
      </c>
      <c r="DN41" s="68" t="s">
        <v>521</v>
      </c>
      <c r="DO41" s="70" t="s">
        <v>521</v>
      </c>
      <c r="DP41" s="71" t="s">
        <v>521</v>
      </c>
      <c r="DQ41" s="67" t="s">
        <v>521</v>
      </c>
      <c r="DR41" s="67" t="s">
        <v>521</v>
      </c>
      <c r="DS41" s="67" t="s">
        <v>521</v>
      </c>
      <c r="DT41" s="67" t="s">
        <v>521</v>
      </c>
      <c r="DU41" s="67" t="s">
        <v>521</v>
      </c>
      <c r="DV41" s="67" t="s">
        <v>521</v>
      </c>
      <c r="DW41" s="67" t="s">
        <v>521</v>
      </c>
      <c r="DX41" s="72" t="s">
        <v>521</v>
      </c>
      <c r="DY41" s="73" t="s">
        <v>522</v>
      </c>
      <c r="DZ41" s="74">
        <v>2</v>
      </c>
      <c r="EA41" s="74">
        <v>3</v>
      </c>
      <c r="EB41" s="74">
        <v>3</v>
      </c>
      <c r="EC41" s="75">
        <v>4</v>
      </c>
      <c r="ED41" s="76" t="s">
        <v>522</v>
      </c>
      <c r="EE41" s="74">
        <f t="shared" ref="EE41:EE72" si="75">DZ41</f>
        <v>2</v>
      </c>
      <c r="EF41" s="74">
        <f t="shared" ref="EF41:EF72" si="76">DZ41*EA41</f>
        <v>6</v>
      </c>
      <c r="EG41" s="74">
        <f t="shared" ref="EG41:EG72" si="77">DZ41*EA41*EB41</f>
        <v>18</v>
      </c>
      <c r="EH41" s="77">
        <f t="shared" ref="EH41:EH72" si="78">DZ41*EA41*EB41*EC41</f>
        <v>72</v>
      </c>
      <c r="EI41" s="73">
        <v>20</v>
      </c>
      <c r="EJ41" s="74">
        <v>30</v>
      </c>
      <c r="EK41" s="74">
        <v>60</v>
      </c>
      <c r="EL41" s="74">
        <v>90</v>
      </c>
      <c r="EM41" s="75">
        <v>270</v>
      </c>
      <c r="EN41" s="78">
        <v>1</v>
      </c>
      <c r="EO41" s="79">
        <f t="shared" ref="EO41:EO72" si="79">(EJ41/EE41)/EI41</f>
        <v>0.75</v>
      </c>
      <c r="EP41" s="79">
        <f t="shared" ref="EP41:EP72" si="80">(EK41/EF41)/EI41</f>
        <v>0.5</v>
      </c>
      <c r="EQ41" s="79">
        <f t="shared" ref="EQ41:EQ72" si="81">(EL41/EG41)/EI41</f>
        <v>0.25</v>
      </c>
      <c r="ER41" s="80">
        <f t="shared" ref="ER41:ER72" si="82">(EM41/EH41)/EI41</f>
        <v>0.1875</v>
      </c>
      <c r="ES41" s="128" t="s">
        <v>534</v>
      </c>
      <c r="ET41" s="82" t="s">
        <v>554</v>
      </c>
      <c r="EU41" s="83">
        <v>4</v>
      </c>
      <c r="EV41" s="73">
        <v>22</v>
      </c>
      <c r="EW41" s="74">
        <v>7</v>
      </c>
      <c r="EX41" s="74">
        <v>16</v>
      </c>
      <c r="EY41" s="74">
        <v>9</v>
      </c>
      <c r="EZ41" s="74">
        <v>4</v>
      </c>
      <c r="FA41" s="74">
        <v>4</v>
      </c>
      <c r="FB41" s="74">
        <v>18</v>
      </c>
      <c r="FC41" s="74">
        <v>22</v>
      </c>
      <c r="FD41" s="74">
        <f t="shared" ref="FD41:FD72" si="83">EX41+EZ41</f>
        <v>20</v>
      </c>
      <c r="FE41" s="84">
        <f t="shared" ref="FE41:FE72" si="84">EX41+FC41</f>
        <v>38</v>
      </c>
      <c r="FF41" s="73">
        <f>RANK(EV41,$EV$9:$EV$497,0)</f>
        <v>394</v>
      </c>
      <c r="FG41" s="74">
        <f>RANK(EW41,$EW$9:$EW$497,0)</f>
        <v>424</v>
      </c>
      <c r="FH41" s="74">
        <f>RANK(EX41,$EX$9:$EX$497,0)</f>
        <v>336</v>
      </c>
      <c r="FI41" s="74">
        <f>RANK(EY41,$EY$9:$EY$497,0)</f>
        <v>397</v>
      </c>
      <c r="FJ41" s="74">
        <f>RANK(EZ41,$EZ$9:$EZ$497,0)</f>
        <v>415</v>
      </c>
      <c r="FK41" s="74">
        <f>RANK(FA41,$FA$9:$FA$497,0)</f>
        <v>410</v>
      </c>
      <c r="FL41" s="74">
        <f>RANK(FB41,$FB$9:$FB$497,0)</f>
        <v>335</v>
      </c>
      <c r="FM41" s="74">
        <f>RANK(FC41,$FC$9:$FC$497,0)</f>
        <v>320</v>
      </c>
      <c r="FN41" s="74">
        <f>RANK(FD41,$FD$9:$FD$497,0)</f>
        <v>399</v>
      </c>
      <c r="FO41" s="84">
        <f>RANK(FE41,$FE$9:$FE$497,0)</f>
        <v>346</v>
      </c>
      <c r="FP41" s="73">
        <f>COUNTIFS($EV$9:$EV$497,"&gt;"&amp;EV41,$ES$9:$ES$497,ES41)+1</f>
        <v>78</v>
      </c>
      <c r="FQ41" s="74">
        <f>COUNTIFS($EW$9:$EW$497,"&gt;"&amp;EW41,$ES$9:$ES$497,ES41)+1</f>
        <v>80</v>
      </c>
      <c r="FR41" s="74">
        <f>COUNTIFS($EX$9:$EX$497,"&gt;"&amp;EX41,$ES$9:$ES$497,ES41)+1</f>
        <v>80</v>
      </c>
      <c r="FS41" s="74">
        <f>COUNTIFS($EY$9:$EY$497,"&gt;"&amp;EY41,$ES$9:$ES$497,ES41)+1</f>
        <v>77</v>
      </c>
      <c r="FT41" s="74">
        <f>COUNTIFS($EZ$9:$EZ$497,"&gt;"&amp;EZ41,$ES$9:$ES$497,ES41)+1</f>
        <v>78</v>
      </c>
      <c r="FU41" s="74">
        <f>COUNTIFS($FA$9:$FA$497,"&gt;"&amp;FA41,$ES$9:$ES$497,ES41)+1</f>
        <v>77</v>
      </c>
      <c r="FV41" s="74">
        <f>COUNTIFS($FB$9:$FB$497,"&gt;"&amp;FB41,$ES$9:$ES$497,ES41)+1</f>
        <v>80</v>
      </c>
      <c r="FW41" s="74">
        <f>COUNTIFS($FC$9:$FC$497,"&gt;"&amp;FC41,$ES$9:$ES$497,ES41)+1</f>
        <v>80</v>
      </c>
      <c r="FX41" s="74">
        <f>COUNTIFS($FD$9:$FD$497,"&gt;"&amp;FD41,$ES$9:$ES$497,ES41)+1</f>
        <v>81</v>
      </c>
      <c r="FY41" s="84">
        <f>COUNTIFS($FE$9:$FE$497,"&gt;"&amp;FE41,$ES$9:$ES$497,ES41)+1</f>
        <v>80</v>
      </c>
      <c r="FZ41" s="85">
        <f t="shared" ref="FZ41:FZ72" si="85">ROUND(EV41/$F41,2)</f>
        <v>0.96</v>
      </c>
      <c r="GA41" s="86">
        <f t="shared" ref="GA41:GA72" si="86">ROUND(EW41/$F41,2)</f>
        <v>0.3</v>
      </c>
      <c r="GB41" s="86">
        <f t="shared" ref="GB41:GB72" si="87">ROUND(EX41/$F41,2)</f>
        <v>0.7</v>
      </c>
      <c r="GC41" s="86">
        <f t="shared" ref="GC41:GC72" si="88">ROUND(EY41/$F41,2)</f>
        <v>0.39</v>
      </c>
      <c r="GD41" s="86">
        <f t="shared" ref="GD41:GD72" si="89">ROUND(EZ41/$F41,2)</f>
        <v>0.17</v>
      </c>
      <c r="GE41" s="86">
        <f t="shared" ref="GE41:GE72" si="90">ROUND(FA41/$F41,2)</f>
        <v>0.17</v>
      </c>
      <c r="GF41" s="86">
        <f t="shared" ref="GF41:GF72" si="91">ROUND(FB41/$F41,2)</f>
        <v>0.78</v>
      </c>
      <c r="GG41" s="86">
        <f t="shared" ref="GG41:GG72" si="92">ROUND(FC41/$F41,2)</f>
        <v>0.96</v>
      </c>
      <c r="GH41" s="86">
        <f t="shared" ref="GH41:GH72" si="93">ROUND(FD41/$F41,2)</f>
        <v>0.87</v>
      </c>
      <c r="GI41" s="87">
        <f t="shared" ref="GI41:GI72" si="94">ROUND(FE41/$F41,2)</f>
        <v>1.65</v>
      </c>
      <c r="GJ41" s="85">
        <f>ROUND(((FZ41-AVERAGE(FZ$9:FZ$497))/STDEVP(FZ$9:FZ$497)*10+50),2)</f>
        <v>49.74</v>
      </c>
      <c r="GK41" s="86">
        <f>ROUND(((GA41-AVERAGE(GA$9:GA$497))/STDEVP(GA$9:GA$497)*10+50),2)</f>
        <v>38.33</v>
      </c>
      <c r="GL41" s="86">
        <f>ROUND(((GB41-AVERAGE(GB$9:GB$497))/STDEVP(GB$9:GB$497)*10+50),2)</f>
        <v>54.4</v>
      </c>
      <c r="GM41" s="86">
        <f>ROUND(((GC41-AVERAGE(GC$9:GC$497))/STDEVP(GC$9:GC$497)*10+50),2)</f>
        <v>43.18</v>
      </c>
      <c r="GN41" s="86">
        <f>ROUND(((GD41-AVERAGE(GD$9:GD$497))/STDEVP(GD$9:GD$497)*10+50),2)</f>
        <v>42.39</v>
      </c>
      <c r="GO41" s="86">
        <f>ROUND(((GE41-AVERAGE(GE$9:GE$497))/STDEVP(GE$9:GE$497)*10+50),2)</f>
        <v>43.52</v>
      </c>
      <c r="GP41" s="86">
        <f>ROUND(((GF41-AVERAGE(GF$9:GF$497))/STDEVP(GF$9:GF$497)*10+50),2)</f>
        <v>54.57</v>
      </c>
      <c r="GQ41" s="86">
        <f>ROUND(((GG41-AVERAGE(GG$9:GG$497))/STDEVP(GG$9:GG$497)*10+50),2)</f>
        <v>60.29</v>
      </c>
      <c r="GR41" s="86">
        <f>ROUND(((GH41-AVERAGE(GH$9:GH$497))/STDEVP(GH$9:GH$497)*10+50),2)</f>
        <v>46.18</v>
      </c>
      <c r="GS41" s="87">
        <f>ROUND(((GI41-AVERAGE(GI$9:GI$497))/STDEVP(GI$9:GI$497)*10+50),2)</f>
        <v>59.16</v>
      </c>
      <c r="GT41" s="73">
        <f>RANK(GJ41,$GJ$9:$GJ$497,0)</f>
        <v>198</v>
      </c>
      <c r="GU41" s="74">
        <f>RANK(GK41,$GK$9:$GK$497,0)</f>
        <v>407</v>
      </c>
      <c r="GV41" s="74">
        <f>RANK(GL41,$GL$9:$GL$497,0)</f>
        <v>133</v>
      </c>
      <c r="GW41" s="74">
        <f>RANK(GM41,$GM$9:$GM$497,0)</f>
        <v>339</v>
      </c>
      <c r="GX41" s="74">
        <f>RANK(GN41,$GN$9:$GN$497,0)</f>
        <v>348</v>
      </c>
      <c r="GY41" s="74">
        <f>RANK(GO41,$GO$9:$GO$497,0)</f>
        <v>308</v>
      </c>
      <c r="GZ41" s="74">
        <f>RANK(GP41,$GP$9:$GP$497,0)</f>
        <v>137</v>
      </c>
      <c r="HA41" s="74">
        <f>RANK(GQ41,$GQ$9:$GQ$497,0)</f>
        <v>65</v>
      </c>
      <c r="HB41" s="74">
        <f>RANK(GR41,$GR$9:$GR$497,0)</f>
        <v>250</v>
      </c>
      <c r="HC41" s="84">
        <f>RANK(GS41,$GS$9:$GS$497,0)</f>
        <v>76</v>
      </c>
      <c r="HD41" s="85">
        <f>ROUND(AVERAGEIF($ES$9:$ES$497,$ES41,$FZ$9:$FZ$497),2)</f>
        <v>0.95</v>
      </c>
      <c r="HE41" s="86">
        <f>ROUND(AVERAGEIF($ES$9:$ES$497,$ES41,$GA$9:$GA$497),2)</f>
        <v>0.38</v>
      </c>
      <c r="HF41" s="86">
        <f>ROUND(AVERAGEIF($ES$9:$ES$497,$ES41,$GB$9:$GB$497),2)</f>
        <v>0.82</v>
      </c>
      <c r="HG41" s="86">
        <f>ROUND(AVERAGEIF($ES$9:$ES$497,$ES41,$GC$9:$GC$497),2)</f>
        <v>0.44</v>
      </c>
      <c r="HH41" s="86">
        <f>ROUND(AVERAGEIF($ES$9:$ES$497,$ES41,$GD$9:$GD$497),2)</f>
        <v>0.15</v>
      </c>
      <c r="HI41" s="86">
        <f>ROUND(AVERAGEIF($ES$9:$ES$497,$ES41,$GE$9:$GE$497),2)</f>
        <v>0.14000000000000001</v>
      </c>
      <c r="HJ41" s="86">
        <f>ROUND(AVERAGEIF($ES$9:$ES$497,$ES41,$GF$9:$GF$497),2)</f>
        <v>0.74</v>
      </c>
      <c r="HK41" s="86">
        <f>ROUND(AVERAGEIF($ES$9:$ES$497,$ES41,$GG$9:$GG$497),2)</f>
        <v>0.85</v>
      </c>
      <c r="HL41" s="86">
        <f>ROUND(AVERAGEIF($ES$9:$ES$497,$ES41,$GH$9:$GH$497),2)</f>
        <v>0.97</v>
      </c>
      <c r="HM41" s="87">
        <f>ROUND(AVERAGEIF($ES$9:$ES$497,$ES41,$GI$9:$GI$497),2)</f>
        <v>1.67</v>
      </c>
      <c r="HN41" s="88">
        <f t="shared" ref="HN41:HN72" si="95">FZ41-HD41</f>
        <v>1.0000000000000009E-2</v>
      </c>
      <c r="HO41" s="89">
        <f t="shared" ref="HO41:HO72" si="96">GA41-HE41</f>
        <v>-8.0000000000000016E-2</v>
      </c>
      <c r="HP41" s="89">
        <f t="shared" ref="HP41:HP72" si="97">GB41-HF41</f>
        <v>-0.12</v>
      </c>
      <c r="HQ41" s="89">
        <f t="shared" ref="HQ41:HQ72" si="98">GC41-HG41</f>
        <v>-4.9999999999999989E-2</v>
      </c>
      <c r="HR41" s="89">
        <f t="shared" ref="HR41:HR72" si="99">GD41-HH41</f>
        <v>2.0000000000000018E-2</v>
      </c>
      <c r="HS41" s="89">
        <f t="shared" ref="HS41:HS72" si="100">GE41-HI41</f>
        <v>0.03</v>
      </c>
      <c r="HT41" s="89">
        <f t="shared" ref="HT41:HT72" si="101">GF41-HJ41</f>
        <v>4.0000000000000036E-2</v>
      </c>
      <c r="HU41" s="89">
        <f t="shared" ref="HU41:HU72" si="102">GG41-HK41</f>
        <v>0.10999999999999999</v>
      </c>
      <c r="HV41" s="89">
        <f t="shared" ref="HV41:HV72" si="103">GH41-HL41</f>
        <v>-9.9999999999999978E-2</v>
      </c>
      <c r="HW41" s="90">
        <f t="shared" ref="HW41:HW72" si="104">GI41-HM41</f>
        <v>-2.0000000000000018E-2</v>
      </c>
      <c r="HX41" s="73">
        <f>COUNTIFS($FZ$9:$FZ$497,"&gt;"&amp;FZ41,$ES$9:$ES$497,$ES41)+1</f>
        <v>37</v>
      </c>
      <c r="HY41" s="74">
        <f>COUNTIFS($GA$9:$GA$497,"&gt;"&amp;GA41,$ES$9:$ES$497,$ES41)+1</f>
        <v>73</v>
      </c>
      <c r="HZ41" s="74">
        <f>COUNTIFS($GB$9:$GB$497,"&gt;"&amp;GB41,$ES$9:$ES$497,$ES41)+1</f>
        <v>58</v>
      </c>
      <c r="IA41" s="74">
        <f>COUNTIFS($GC$9:$GC$497,"&gt;"&amp;GC41,$ES$9:$ES$497,$ES41)+1</f>
        <v>61</v>
      </c>
      <c r="IB41" s="74">
        <f>COUNTIFS($GD$9:$GD$497,"&gt;"&amp;GD41,$ES$9:$ES$497,$ES41)+1</f>
        <v>16</v>
      </c>
      <c r="IC41" s="74">
        <f>COUNTIFS($GE$9:$GE$497,"&gt;"&amp;GE41,$ES$9:$ES$497,$ES41)+1</f>
        <v>16</v>
      </c>
      <c r="ID41" s="74">
        <f>COUNTIFS($GF$9:$GF$497,"&gt;"&amp;GF41,$ES$9:$ES$497,$ES41)+1</f>
        <v>33</v>
      </c>
      <c r="IE41" s="74">
        <f>COUNTIFS($GG$9:$GG$497,"&gt;"&amp;GG41,$ES$9:$ES$497,$ES41)+1</f>
        <v>28</v>
      </c>
      <c r="IF41" s="74">
        <f>COUNTIFS($GH$9:$GH$497,"&gt;"&amp;GH41,$ES$9:$ES$497,$ES41)+1</f>
        <v>57</v>
      </c>
      <c r="IG41" s="84">
        <f>COUNTIFS($GI$9:$GI$497,"&gt;"&amp;GI41,$ES$9:$ES$497,$ES41)+1</f>
        <v>36</v>
      </c>
      <c r="IH41" s="91"/>
      <c r="II41" s="79"/>
      <c r="IJ41" s="79"/>
      <c r="IK41" s="79"/>
      <c r="IL41" s="79"/>
      <c r="IM41" s="92"/>
      <c r="IN41" s="93"/>
      <c r="IO41" s="94"/>
      <c r="IP41" s="95"/>
      <c r="IQ41" s="79"/>
      <c r="IR41" s="79"/>
      <c r="IS41" s="79"/>
      <c r="IT41" s="79"/>
      <c r="IU41" s="79"/>
      <c r="IV41" s="79"/>
      <c r="IW41" s="96"/>
      <c r="IX41" s="93"/>
      <c r="IY41" s="79"/>
      <c r="IZ41" s="79"/>
      <c r="JA41" s="79"/>
      <c r="JB41" s="79"/>
      <c r="JC41" s="79"/>
      <c r="JD41" s="79"/>
      <c r="JE41" s="97"/>
      <c r="JF41" s="95"/>
      <c r="JG41" s="79"/>
      <c r="JH41" s="79"/>
      <c r="JI41" s="79"/>
      <c r="JJ41" s="79"/>
      <c r="JK41" s="79"/>
      <c r="JL41" s="79"/>
      <c r="JM41" s="96"/>
      <c r="JN41" s="93"/>
      <c r="JO41" s="79"/>
      <c r="JP41" s="79"/>
      <c r="JQ41" s="79"/>
      <c r="JR41" s="79"/>
      <c r="JS41" s="79"/>
      <c r="JT41" s="79"/>
      <c r="JU41" s="79"/>
      <c r="JV41" s="79"/>
      <c r="JW41" s="79"/>
      <c r="JX41" s="79"/>
      <c r="JY41" s="79"/>
      <c r="JZ41" s="97"/>
      <c r="KA41" s="93"/>
      <c r="KB41" s="79"/>
      <c r="KC41" s="79"/>
      <c r="KD41" s="79"/>
      <c r="KE41" s="97"/>
      <c r="KF41" s="95"/>
      <c r="KG41" s="79"/>
      <c r="KH41" s="79"/>
      <c r="KI41" s="79"/>
      <c r="KJ41" s="79"/>
      <c r="KK41" s="98"/>
      <c r="KL41" s="79"/>
      <c r="KM41" s="79"/>
      <c r="KN41" s="79"/>
      <c r="KO41" s="79"/>
      <c r="KP41" s="79"/>
      <c r="KQ41" s="79"/>
      <c r="KR41" s="79"/>
      <c r="KS41" s="96"/>
      <c r="KT41" s="96"/>
      <c r="KU41" s="96"/>
      <c r="KV41" s="96"/>
      <c r="KW41" s="93"/>
      <c r="KX41" s="79"/>
      <c r="KY41" s="79"/>
      <c r="KZ41" s="79"/>
      <c r="LA41" s="79"/>
      <c r="LB41" s="79"/>
      <c r="LC41" s="96"/>
      <c r="LD41" s="93"/>
      <c r="LE41" s="94"/>
      <c r="LF41" s="99"/>
      <c r="LG41" s="75"/>
      <c r="LH41" s="93"/>
      <c r="LI41" s="79"/>
      <c r="LJ41" s="74"/>
      <c r="LK41" s="74"/>
      <c r="LL41" s="74"/>
      <c r="LM41" s="100"/>
      <c r="LN41" s="95"/>
      <c r="LO41" s="79"/>
      <c r="LP41" s="79"/>
      <c r="LQ41" s="79"/>
      <c r="LR41" s="96"/>
      <c r="LS41" s="93"/>
      <c r="LT41" s="79"/>
      <c r="LU41" s="79"/>
      <c r="LV41" s="79"/>
      <c r="LW41" s="79"/>
      <c r="LX41" s="79"/>
      <c r="LY41" s="79"/>
      <c r="LZ41" s="79"/>
      <c r="MA41" s="97"/>
      <c r="MB41" s="95"/>
      <c r="MC41" s="79"/>
      <c r="MD41" s="79"/>
      <c r="ME41" s="79"/>
      <c r="MF41" s="79"/>
      <c r="MG41" s="79"/>
      <c r="MH41" s="79"/>
      <c r="MI41" s="79"/>
      <c r="MJ41" s="79"/>
      <c r="MK41" s="79"/>
      <c r="ML41" s="79"/>
      <c r="MM41" s="79"/>
      <c r="MN41" s="98"/>
      <c r="MO41" s="98"/>
      <c r="MP41" s="96"/>
      <c r="MQ41" s="93"/>
      <c r="MR41" s="79"/>
      <c r="MS41" s="79"/>
      <c r="MT41" s="79"/>
      <c r="MU41" s="79"/>
      <c r="MV41" s="98"/>
      <c r="MW41" s="79"/>
      <c r="MX41" s="79"/>
      <c r="MY41" s="79"/>
      <c r="MZ41" s="79"/>
      <c r="NA41" s="79"/>
      <c r="NB41" s="79"/>
      <c r="NC41" s="79"/>
      <c r="ND41" s="96"/>
      <c r="NE41" s="96"/>
      <c r="NF41" s="96"/>
      <c r="NG41" s="96"/>
      <c r="NH41" s="93"/>
      <c r="NI41" s="79"/>
      <c r="NJ41" s="79"/>
      <c r="NK41" s="79"/>
      <c r="NL41" s="79"/>
      <c r="NM41" s="79"/>
      <c r="NN41" s="94"/>
      <c r="NO41" s="93"/>
      <c r="NP41" s="80"/>
      <c r="NQ41" s="124" t="s">
        <v>635</v>
      </c>
      <c r="NR41" s="102" t="s">
        <v>640</v>
      </c>
      <c r="NS41" s="102"/>
      <c r="NT41" s="102" t="s">
        <v>582</v>
      </c>
      <c r="NU41" s="102"/>
      <c r="NV41" s="104">
        <v>43720</v>
      </c>
      <c r="NW41" s="102" t="s">
        <v>525</v>
      </c>
      <c r="NX41" s="105" t="s">
        <v>641</v>
      </c>
      <c r="NY41" s="129" t="s">
        <v>601</v>
      </c>
      <c r="NZ41" s="105" t="s">
        <v>641</v>
      </c>
      <c r="OA41" s="107"/>
      <c r="OB41" s="107"/>
      <c r="OC41" s="107"/>
      <c r="OD41" s="108">
        <f t="shared" ref="OD41:OD72" si="105">EH41</f>
        <v>72</v>
      </c>
      <c r="OE41" s="109">
        <v>7</v>
      </c>
      <c r="OF41" s="110">
        <f t="shared" ref="OF41:OF72" si="106">IF(ISERROR(ROUND(MAX(EI41/1,EJ41/EE41,EK41/EF41,EL41/EG41,EM41/EH41),0)),"0",ROUND(MAX(EI41/1,EJ41/EE41,EK41/EF41,EL41/EG41,EM41/EH41),0))</f>
        <v>20</v>
      </c>
      <c r="OG41" s="109">
        <v>7</v>
      </c>
      <c r="OH41" s="111">
        <f>ROUND(AVERAGEIF($ES$9:$ES$497,$ES41,EV$9:EV$497),0)</f>
        <v>70</v>
      </c>
      <c r="OI41" s="112">
        <f>ROUND(AVERAGEIF($ES$9:$ES$497,$ES41,EW$9:EW$497),0)</f>
        <v>29</v>
      </c>
      <c r="OJ41" s="112">
        <f>ROUND(AVERAGEIF($ES$9:$ES$497,$ES41,EX$9:EX$497),0)</f>
        <v>62</v>
      </c>
      <c r="OK41" s="112">
        <f>ROUND(AVERAGEIF($ES$9:$ES$497,$ES41,EY$9:EY$497),0)</f>
        <v>34</v>
      </c>
      <c r="OL41" s="112">
        <f>ROUND(AVERAGEIF($ES$9:$ES$497,$ES41,EZ$9:EZ$497),0)</f>
        <v>10</v>
      </c>
      <c r="OM41" s="112">
        <f>ROUND(AVERAGEIF($ES$9:$ES$497,$ES41,FA$9:FA$497),0)</f>
        <v>10</v>
      </c>
      <c r="ON41" s="112">
        <f>ROUND(AVERAGEIF($ES$9:$ES$497,$ES41,FB$9:FB$497),0)</f>
        <v>53</v>
      </c>
      <c r="OO41" s="112">
        <f>ROUND(AVERAGEIF($ES$9:$ES$497,$ES41,FC$9:FC$497),0)</f>
        <v>56</v>
      </c>
      <c r="OP41" s="112">
        <f>ROUND(AVERAGEIF($ES$9:$ES$497,$ES41,FD$9:FD$497),0)</f>
        <v>72</v>
      </c>
      <c r="OQ41" s="113">
        <f>ROUND(AVERAGEIF($ES$9:$ES$497,$ES41,FE$9:FE$497),0)</f>
        <v>118</v>
      </c>
      <c r="OR41" s="114">
        <f>ROUND(EV41/MAX(EV$9:EV$497)*100,0)</f>
        <v>12</v>
      </c>
      <c r="OS41" s="115">
        <f>ROUND(EW41/MAX(EW$9:EW$497)*100,0)</f>
        <v>6</v>
      </c>
      <c r="OT41" s="115">
        <f>ROUND(EX41/MAX(EX$9:EX$497)*100,0)</f>
        <v>13</v>
      </c>
      <c r="OU41" s="115">
        <f>ROUND(EY41/MAX(EY$9:EY$497)*100,0)</f>
        <v>6</v>
      </c>
      <c r="OV41" s="115">
        <f>ROUND(EZ41/MAX(EZ$9:EZ$497)*100,0)</f>
        <v>3</v>
      </c>
      <c r="OW41" s="115">
        <f>ROUND(FA41/MAX(FA$9:FA$497)*100,0)</f>
        <v>4</v>
      </c>
      <c r="OX41" s="115">
        <f>ROUND(FB41/MAX(FB$9:FB$497)*100,0)</f>
        <v>13</v>
      </c>
      <c r="OY41" s="116">
        <f>ROUND(FC41/MAX(FC$9:FC$497)*100,0)</f>
        <v>15</v>
      </c>
      <c r="OZ41" s="115">
        <f>ROUND(FD41/MAX(FD$9:FD$497)*100,0)</f>
        <v>14</v>
      </c>
      <c r="PA41" s="117">
        <f>ROUND(FE41/MAX(FE$9:FE$497)*100,0)</f>
        <v>16</v>
      </c>
      <c r="PB41" s="118">
        <f t="shared" ref="PB41:PB72" si="107">OT41*3 + (OR41+OS41+OX41)*2 + (OU41+OY41)</f>
        <v>122</v>
      </c>
      <c r="PC41" s="115">
        <f t="shared" ref="PC41:PC72" si="108">OV41*3 + (OR41+OS41+OX41)*2 + (OU41+OY41)</f>
        <v>92</v>
      </c>
      <c r="PD41" s="115">
        <f t="shared" ref="PD41:PD72" si="109">(OT41+OV41)*3 + (OR41+OS41+OX41)*2 + (OU41+OY41)</f>
        <v>131</v>
      </c>
      <c r="PE41" s="115">
        <f t="shared" ref="PE41:PE72" si="110">(OT41+OY41)*3 + (OR41+OS41+OX41)*2 + (OU41)</f>
        <v>152</v>
      </c>
      <c r="PF41" s="115">
        <f t="shared" ref="PF41:PF72" si="111">(OR41+OU41)*3 + (OS41+OW41)*2 + OX41</f>
        <v>87</v>
      </c>
      <c r="PG41" s="119">
        <f t="shared" ref="PG41:PG72" si="112">OW41*3 + (OR41+OS41+OU41)*2 + OX41</f>
        <v>73</v>
      </c>
      <c r="PH41" s="118">
        <f>ROUND(PB41/MAX(PB$9:PB$497)*100,0)</f>
        <v>15</v>
      </c>
      <c r="PI41" s="115">
        <f>ROUND(PC41/MAX(PC$9:PC$497)*100,0)</f>
        <v>11</v>
      </c>
      <c r="PJ41" s="115">
        <f>ROUND(PD41/MAX(PD$9:PD$497)*100,0)</f>
        <v>14</v>
      </c>
      <c r="PK41" s="115">
        <f>ROUND(PE41/MAX(PE$9:PE$497)*100,0)</f>
        <v>15</v>
      </c>
      <c r="PL41" s="115">
        <f>ROUND(PF41/MAX(PF$9:PF$497)*100,0)</f>
        <v>12</v>
      </c>
      <c r="PM41" s="119">
        <f>ROUND(PG41/MAX(PG$9:PG$497)*100,0)</f>
        <v>11</v>
      </c>
      <c r="PN41" s="118">
        <f>RANK(PH41,PH$9:PH$497,0)</f>
        <v>394</v>
      </c>
      <c r="PO41" s="115">
        <f>RANK(PI41,PI$9:PI$497,0)</f>
        <v>404</v>
      </c>
      <c r="PP41" s="115">
        <f>RANK(PJ41,PJ$9:PJ$497,0)</f>
        <v>398</v>
      </c>
      <c r="PQ41" s="115">
        <f>RANK(PK41,PK$9:PK$497,0)</f>
        <v>391</v>
      </c>
      <c r="PR41" s="115">
        <f>RANK(PL41,PL$9:PL$497,0)</f>
        <v>410</v>
      </c>
      <c r="PS41" s="119">
        <f>RANK(PM41,PM$9:PM$497,0)</f>
        <v>409</v>
      </c>
      <c r="PT41" s="120">
        <f>ROUND(FZ41/MAX(FZ$9:FZ$497)*100,0)</f>
        <v>52</v>
      </c>
      <c r="PU41" s="115">
        <f>ROUND(GA41/MAX(GA$9:GA$497)*100,0)</f>
        <v>17</v>
      </c>
      <c r="PV41" s="115">
        <f>ROUND(GB41/MAX(GB$9:GB$497)*100,0)</f>
        <v>51</v>
      </c>
      <c r="PW41" s="115">
        <f>ROUND(GC41/MAX(GC$9:GC$497)*100,0)</f>
        <v>31</v>
      </c>
      <c r="PX41" s="115">
        <f>ROUND(GD41/MAX(GD$9:GD$497)*100,0)</f>
        <v>9</v>
      </c>
      <c r="PY41" s="115">
        <f>ROUND(GE41/MAX(GE$9:GE$497)*100,0)</f>
        <v>10</v>
      </c>
      <c r="PZ41" s="115">
        <f>ROUND(GF41/MAX(GF$9:GF$497)*100,0)</f>
        <v>37</v>
      </c>
      <c r="QA41" s="116">
        <f>ROUND(GG41/MAX(GG$9:GG$497)*100,0)</f>
        <v>52</v>
      </c>
      <c r="QB41" s="115">
        <f>ROUND(GH41/MAX(GH$9:GH$497)*100,0)</f>
        <v>39</v>
      </c>
      <c r="QC41" s="121">
        <f>ROUND(GI41/MAX(GI$9:GI$497)*100,0)</f>
        <v>53</v>
      </c>
      <c r="QD41" s="120">
        <f>ROUND(AVERAGEIF($ES$9:$ES$497,$ES41,PT$9:PT$497),0)</f>
        <v>52</v>
      </c>
      <c r="QE41" s="120">
        <f>ROUND(AVERAGEIF($ES$9:$ES$497,$ES41,PU$9:PU$497),0)</f>
        <v>21</v>
      </c>
      <c r="QF41" s="120">
        <f>ROUND(AVERAGEIF($ES$9:$ES$497,$ES41,PV$9:PV$497),0)</f>
        <v>60</v>
      </c>
      <c r="QG41" s="120">
        <f>ROUND(AVERAGEIF($ES$9:$ES$497,$ES41,PW$9:PW$497),0)</f>
        <v>35</v>
      </c>
      <c r="QH41" s="120">
        <f>ROUND(AVERAGEIF($ES$9:$ES$497,$ES41,PX$9:PX$497),0)</f>
        <v>8</v>
      </c>
      <c r="QI41" s="120">
        <f>ROUND(AVERAGEIF($ES$9:$ES$497,$ES41,PY$9:PY$497),0)</f>
        <v>9</v>
      </c>
      <c r="QJ41" s="120">
        <f>ROUND(AVERAGEIF($ES$9:$ES$497,$ES41,PZ$9:PZ$497),0)</f>
        <v>35</v>
      </c>
      <c r="QK41" s="120">
        <f>ROUND(AVERAGEIF($ES$9:$ES$497,$ES41,QA$9:QA$497),0)</f>
        <v>46</v>
      </c>
      <c r="QL41" s="120">
        <f>ROUND(AVERAGEIF($ES$9:$ES$497,$ES41,QB$9:QB$497),0)</f>
        <v>43</v>
      </c>
      <c r="QM41" s="120">
        <f>ROUND(AVERAGEIF($ES$9:$ES$497,$ES41,QC$9:QC$497),0)</f>
        <v>53</v>
      </c>
      <c r="QN41" s="114">
        <f t="shared" si="69"/>
        <v>499</v>
      </c>
      <c r="QO41" s="115">
        <f t="shared" si="70"/>
        <v>331</v>
      </c>
      <c r="QP41" s="115">
        <f t="shared" si="71"/>
        <v>535</v>
      </c>
      <c r="QQ41" s="115">
        <f t="shared" si="72"/>
        <v>655</v>
      </c>
      <c r="QR41" s="115">
        <f t="shared" si="73"/>
        <v>423</v>
      </c>
      <c r="QS41" s="119">
        <f t="shared" si="74"/>
        <v>277</v>
      </c>
      <c r="QT41" s="114">
        <f>ROUND((QN41-MIN(QN$9:QN$497))/(MAX(QN$9:QN$497)-MIN(QN$9:QN$497))*100,0)</f>
        <v>42</v>
      </c>
      <c r="QU41" s="115">
        <f>ROUND((QO41-MIN(QO$9:QO$497))/(MAX(QO$9:QO$497)-MIN(QO$9:QO$497))*100,0)</f>
        <v>17</v>
      </c>
      <c r="QV41" s="115">
        <f>ROUND((QP41-MIN(QP$9:QP$497))/(MAX(QP$9:QP$497)-MIN(QP$9:QP$497))*100,0)</f>
        <v>27</v>
      </c>
      <c r="QW41" s="115">
        <f>ROUND((QQ41-MIN(QQ$9:QQ$497))/(MAX(QQ$9:QQ$497)-MIN(QQ$9:QQ$497))*100,0)</f>
        <v>46</v>
      </c>
      <c r="QX41" s="115">
        <f>ROUND((QR41-MIN(QR$9:QR$497))/(MAX(QR$9:QR$497)-MIN(QR$9:QR$497))*100,0)</f>
        <v>31</v>
      </c>
      <c r="QY41" s="115">
        <f>ROUND((QS41-MIN(QS$9:QS$497))/(MAX(QS$9:QS$497)-MIN(QS$9:QS$497))*100,0)</f>
        <v>21</v>
      </c>
      <c r="QZ41" s="114">
        <f>RANK(QN41,QN$9:QN$497,0)</f>
        <v>167</v>
      </c>
      <c r="RA41" s="115">
        <f>RANK(QO41,QO$9:QO$497,0)</f>
        <v>313</v>
      </c>
      <c r="RB41" s="115">
        <f>RANK(QP41,QP$9:QP$497,0)</f>
        <v>256</v>
      </c>
      <c r="RC41" s="115">
        <f>RANK(QQ41,QQ$9:QQ$497,0)</f>
        <v>115</v>
      </c>
      <c r="RD41" s="115">
        <f>RANK(QR41,QR$9:QR$497,0)</f>
        <v>352</v>
      </c>
      <c r="RE41" s="115">
        <f>RANK(QS41,QS$9:QS$497,0)</f>
        <v>367</v>
      </c>
      <c r="RF41" s="122"/>
      <c r="RG41" s="115">
        <f>($RH$3*(IH41+IJ41)*100*100/MAX(EX$9:EX$497)*$RO$3) +($RH$3*(II41+IJ41)*100*100/MAX(EX$9:EX$497)*$RO$4) + ($RH$3*IK41*100*100/MAX(EX$9:EX$497)*0.098)</f>
        <v>0</v>
      </c>
      <c r="RH41" s="115">
        <f>($RH$4*IL41*100*100/MAX(EZ$9:EZ$497))*$RQ$3</f>
        <v>0</v>
      </c>
      <c r="RI41" s="115">
        <f>($RH$3*IM41*100*100/MAX(EY$9:EY$497))*$RQ$4</f>
        <v>0</v>
      </c>
      <c r="RJ41" s="115">
        <f>($RH$3*IN41*100*100/MAX(EX$9:EX$497))</f>
        <v>0</v>
      </c>
      <c r="RK41" s="115">
        <f>($RH$4*IO41*100*100/MAX(EZ$9:EZ$497))*$RQ$3</f>
        <v>0</v>
      </c>
      <c r="RL41" s="115">
        <f>(($RL$4*IP41*100*((100/MAX(EX$9:EX$497)+100/MAX(EZ$9:EZ$497))/2))+($RL$4*IQ41*100*((100/MAX(EX$9:EX$497)+100/MAX(EZ$9:EZ$497))/2))+($RL$4*IR41*100*((100/MAX(EX$9:EX$497)+100/MAX(EZ$9:EZ$497))/2))+($RL$4*IS41*100*((100/MAX(EX$9:EX$497)+100/MAX(EZ$9:EZ$497))/2))+($RL$4*IT41*100*((100/MAX(EX$9:EX$497)+100/MAX(EZ$9:EZ$497))/2))+($RL$4*IU41*100*((100/MAX(EX$9:EX$497)+100/MAX(EZ$9:EZ$497))/2))+($RL$4*IV41*100*((100/MAX(EX$9:EX$497)+100/MAX(EZ$9:EZ$497))/2))+($RL$4*IW41*100*((100/MAX(EX$9:EX$497)+100/MAX(EZ$9:EZ$497))/2)))*$RS$3</f>
        <v>0</v>
      </c>
      <c r="RM41" s="115">
        <f>(($RH$3*IX41*100*100/MAX(EX$9:EX$497))+($RH$3*IY41*100*100/MAX(EX$9:EX$497))+($RH$3*IZ41*100*100/MAX(EX$9:EX$497))+($RH$3*JA41*100*100/MAX(EX$9:EX$497))+($RH$3*JB41*100*100/MAX(EX$9:EX$497))+($RH$3*JC41*100*100/MAX(EX$9:EX$497))+($RH$3*JD41*100*100/MAX(EX$9:EX$497))+($RH$3*JE41*100*100/MAX(EX$9:EX$497)))*$RS$4</f>
        <v>0</v>
      </c>
      <c r="RN41" s="115">
        <f>(($RH$4*JF41*100*100/MAX(EZ$9:EZ$497)) + ($RH$4*JG41*100*100/MAX(EZ$9:EZ$497)) + ($RH$4*JH41*100*100/MAX(EZ$9:EZ$497)) + ($RH$4*JI41*100*100/MAX(EZ$9:EZ$497)) + ($RH$4*JJ41*100*100/MAX(EZ$9:EZ$497)) + ($RH$4*JK41*100*100/MAX(EZ$9:EZ$497)) + ($RH$4*JL41*100*100/MAX(EZ$9:EZ$497)) + ($RH$4*JM41*100*100/MAX(EZ$9:EZ$497)))*$RU$3</f>
        <v>0</v>
      </c>
      <c r="RO41" s="115">
        <f>(($RL$4*JN41*100*((100/MAX(EX$9:EX$497)+100/MAX(EZ$9:EZ$497))/2))+($RL$4*JO41*100*((100/MAX(EX$9:EX$497)+100/MAX(EZ$9:EZ$497))/2))+($RL$4*JP41*100*((100/MAX(EX$9:EX$497)+100/MAX(EZ$9:EZ$497))/2))+($RL$4*JQ41*100*((100/MAX(EX$9:EX$497)+100/MAX(EZ$9:EZ$497))/2))+($RL$4*JR41*100*((100/MAX(EX$9:EX$497)+100/MAX(EZ$9:EZ$497))/2))+($RL$4*JS41*100*((100/MAX(EX$9:EX$497)+100/MAX(EZ$9:EZ$497))/2))+($RL$4*JT41*100*((100/MAX(EX$9:EX$497)+100/MAX(EZ$9:EZ$497))/2))+($RL$4*JU41*100*((100/MAX(EX$9:EX$497)+100/MAX(EZ$9:EZ$497))/2))+($RL$4*JV41*100*((100/MAX(EX$9:EX$497)+100/MAX(EZ$9:EZ$497))/2))+($RL$4*JW41*100*((100/MAX(EX$9:EX$497)+100/MAX(EZ$9:EZ$497))/2))+($RL$4*JX41*100*((100/MAX(EX$9:EX$497)+100/MAX(EZ$9:EZ$497))/2))+($RL$4*JY41*100*((100/MAX(EX$9:EX$497)+100/MAX(EZ$9:EZ$497))/2))+($RL$4*JZ41*100*((100/MAX(EX$9:EX$497)+100/MAX(EZ$9:EZ$497))/2)))*$RW$3/2</f>
        <v>0</v>
      </c>
      <c r="RP41" s="119">
        <f>($RJ$3*KA41*100*100/MAX(FA$9:FA$497)) + ($RJ$3*KB41*100*100/MAX(FA$9:FA$497)/2) + ($RJ$3*KC41*100*100/MAX(FA$9:FA$497)/2) + ($RJ$3*KD41*100*100/MAX(FA$9:FA$497)/4) + ($RJ$3*KE41*100*100/MAX(FA$9:FA$497)/4)</f>
        <v>0</v>
      </c>
      <c r="RQ41" s="118">
        <f>($RL$4*KF41*100*((100/MAX(EX$9:EX$497)+100/MAX(EZ$9:EZ$497)))) * ($RO$3/2) + (($RL$4*KG41*100*((100/MAX(EX$9:EX$497)+100/MAX(EZ$9:EZ$497))))+($RL$4*KH41*100*((100/MAX(EX$9:EX$497)+100/MAX(EZ$9:EZ$497))))+($RL$4*KI41*100*((100/MAX(EX$9:EX$497)+100/MAX(EZ$9:EZ$497))))+($RL$4*KJ41*100*((100/MAX(EX$9:EX$497)+100/MAX(EZ$9:EZ$497))))+($RL$4*KK41*100*((100/MAX(EX$9:EX$497)+100/MAX(EZ$9:EZ$497))))+($RL$4*KL41*100*((100/MAX(EX$9:EX$497)+100/MAX(EZ$9:EZ$497))))+($RL$4*KM41*100*((100/MAX(EX$9:EX$497)+100/MAX(EZ$9:EZ$497))))+($RL$4*KN41*100*((100/MAX(EX$9:EX$497)+100/MAX(EZ$9:EZ$497))))+($RL$4*KO41*100*((100/MAX(EX$9:EX$497)+100/MAX(EZ$9:EZ$497))))+($RL$4*KP41*100*((100/MAX(EX$9:EX$497)+100/MAX(EZ$9:EZ$497))))+($RL$4*KQ41*100*((100/MAX(EX$9:EX$497)+100/MAX(EZ$9:EZ$497))))+($RL$4*KR41*100*((100/MAX(EX$9:EX$497)+100/MAX(EZ$9:EZ$497))))+($RL$4*KS41*100*((100/MAX(EX$9:EX$497)+100/MAX(EZ$9:EZ$497))))+($RL$4*KV41*100*((100/MAX(EX$9:EX$497)+100/MAX(EZ$9:EZ$497))))) * (($RO$3+$RO$4)/6)</f>
        <v>0</v>
      </c>
      <c r="RR41" s="115">
        <f>(($RL$4*KW41*100*((100/MAX(EX$9:EX$497)+100/MAX(EZ$9:EZ$497))))) * ($RO$3/2) + (($RL$4*KX41*100*((100/MAX(EX$9:EX$497)+100/MAX(EZ$9:EZ$497))))+($RL$4*KY41*100*((100/MAX(EX$9:EX$497)+100/MAX(EZ$9:EZ$497))))+($RL$4*KZ41*100*((100/MAX(EX$9:EX$497)+100/MAX(EZ$9:EZ$497))))+($RL$4*LA41*100*((100/MAX(EX$9:EX$497)+100/MAX(EZ$9:EZ$497))))+($RL$4*LB41*100*((100/MAX(EX$9:EX$497)+100/MAX(EZ$9:EZ$497))))+($RL$4*LC41*100*((100/MAX(EX$9:EX$497)+100/MAX(EZ$9:EZ$497))))) * (($RO$3+$RO$4)/6)</f>
        <v>0</v>
      </c>
      <c r="RS41" s="119">
        <f>(($RL$4*LD41*100*((100/MAX(EX$9:EX$497)+100/MAX(EZ$9:EZ$497))))+($RL$4*LE41*100*((100/MAX(EX$9:EX$497)+100/MAX(EZ$9:EZ$497))))) * (($RO$3+$RO$4)/6)</f>
        <v>0</v>
      </c>
      <c r="RT41" s="118">
        <f>($RJ$4*LH41*100*(100/MAX(EV$9:EV$497)))+($RJ$4*LI41*100*(100/MAX(EV$9:EV$497)))</f>
        <v>0</v>
      </c>
      <c r="RU41" s="119">
        <f>($RJ$4*LJ41*(100/MAX(EV$9:EV$497)))/2 + ($RL$3*LK41*(100/MAX(EW$9:EW$497))) + ($RJ$4*LL41*(100/MAX(EV$9:EV$497)))/4 + ($RL$3*LM41*(100/MAX(EW$9:EW$497)))</f>
        <v>0</v>
      </c>
      <c r="RV41" s="118">
        <f>($RJ$4*LN41*100*100/MAX(EV$9:EV$497)/2)+($RJ$4*LO41*100*100/MAX(EV$9:EV$497)/2)+($RJ$4*LP41*100*100/MAX(EV$9:EV$497))+($RJ$4*LQ41*100*100/MAX(EV$9:EV$497))+($RJ$4*LR41*100*100/MAX(EV$9:EV$497))</f>
        <v>0</v>
      </c>
      <c r="RW41" s="115">
        <f>($RJ$4*LS41*100*100/MAX(EV$9:EV$497)) + (($RJ$4*LT41*100*100/MAX(EV$9:EV$497))+($RJ$4*LU41*100*100/MAX(EV$9:EV$497))+($RJ$4*LV41*100*100/MAX(EV$9:EV$497))+($RJ$4*LW41*100*100/MAX(EV$9:EV$497))+($RJ$4*LX41*100*100/MAX(EV$9:EV$497))+($RJ$4*LY41*100*100/MAX(EV$9:EV$497))+($RJ$4*LZ41*100*100/MAX(EV$9:EV$497))+($RJ$4*MA41*100*100/MAX(EV$9:EV$497)))/2</f>
        <v>0</v>
      </c>
      <c r="RX41" s="119">
        <f>($RJ$4*MB41*100*100/MAX(EV$9:EV$497))+($RJ$4*MC41*100*100/MAX(EV$9:EV$497))+($RJ$4*MD41*100*100/MAX(EV$9:EV$497))+($RJ$4*ME41*100*100/MAX(EV$9:EV$497))+($RJ$4*MF41*100*100/MAX(EV$9:EV$497))+($RJ$4*MG41*100*100/MAX(EV$9:EV$497))+($RJ$4*MH41*100*100/MAX(EV$9:EV$497))+($RJ$4*MI41*100*100/MAX(EV$9:EV$497))+($RJ$4*MJ41*100*100/MAX(EV$9:EV$497))+($RJ$4*MK41*100*100/MAX(EV$9:EV$497))+($RJ$4*ML41*100*100/MAX(EV$9:EV$497))+($RJ$4*MM41*100*100/MAX(EV$9:EV$497))+($RJ$4*MN41*100*100/MAX(EV$9:EV$497))</f>
        <v>0</v>
      </c>
      <c r="RY41" s="118">
        <f>($RJ$4*MQ41*100*100/MAX(EV$9:EV$497))/2 + (($RJ$4*MR41*100*100/MAX(EV$9:EV$497))+($RJ$4*MS41*100*100/MAX(EV$9:EV$497))+($RJ$4*MT41*100*100/MAX(EV$9:EV$497))+($RJ$4*MU41*100*100/MAX(EV$9:EV$497))+($RJ$4*MV41*100*100/MAX(EV$9:EV$497))+($RJ$4*MW41*100*100/MAX(EV$9:EV$497))+($RJ$4*MX41*100*100/MAX(EV$9:EV$497))+($RJ$4*MY41*100*100/MAX(EV$9:EV$497))+($RJ$4*MZ41*100*100/MAX(EV$9:EV$497))+($RJ$4*NA41*100*100/MAX(EV$9:EV$497))+($RJ$4*NB41*100*100/MAX(EV$9:EV$497))+($RJ$4*NC41*100*100/MAX(EV$9:EV$497))+($RJ$4*ND41*100*100/MAX(EV$9:EV$497))+($RJ$4*NG41*100*100/MAX(EV$9:EV$497)))/4</f>
        <v>0</v>
      </c>
      <c r="RZ41" s="115">
        <f>($RJ$4*NH41*100*100/MAX(EV$9:EV$497))/2 + (($RJ$4*NI41*100*100/MAX(EV$9:EV$497))+($RJ$4*NJ41*100*100/MAX(EV$9:EV$497))+($RJ$4*NK41*100*100/MAX(EV$9:EV$497))+($RJ$4*NL41*100*100/MAX(EV$9:EV$497))+($RJ$4*NM41*100*100/MAX(EV$9:EV$497))+($RJ$4*NN41*100*100/MAX(EV$9:EV$497)))/4</f>
        <v>0</v>
      </c>
      <c r="SA41" s="117">
        <f>(($RJ$4*NO41*100*100/MAX(EV$9:EV$497))+($RJ$4*NP41*100*100/MAX(EV$9:EV$497)))/4</f>
        <v>0</v>
      </c>
      <c r="SB41" s="118">
        <f t="shared" ref="SB41:SB72" si="113">SUM(RG41:SA41)</f>
        <v>0</v>
      </c>
      <c r="SC41" s="115">
        <f t="shared" ref="SC41:SC72" si="114">RG41 + RJ41 + RL41 + RM41 + RO41 + SUM(RQ41:RS41)/2 +  SUM(RT41:SA41)/5</f>
        <v>0</v>
      </c>
      <c r="SD41" s="115">
        <f t="shared" ref="SD41:SD72" si="115">(RH41+RK41+RL41/$RS$3*$RU$3+RN41)*$RY$3+RO41+SUM(RQ41:RS41)/5 + SUM(RT41:SA41)/4</f>
        <v>0</v>
      </c>
      <c r="SE41" s="115">
        <f t="shared" ref="SE41:SE72" si="116">RG41+RJ41+RL41/$RS$3+RM41/$RS$4+RO41 + SUM(RQ41:RS41)/2 +  SUM(RT41:SA41)/5</f>
        <v>0</v>
      </c>
      <c r="SF41" s="115">
        <f t="shared" ref="SF41:SF72" si="117">RI41*$RY$4+RL41+RO41 + SUM(RQ41:RS41)/5 +  SUM(RT41:SA41)/4</f>
        <v>0</v>
      </c>
      <c r="SG41" s="115">
        <f t="shared" ref="SG41:SG72" si="118">RP41*2 + SUM(RT41:SA41)</f>
        <v>0</v>
      </c>
      <c r="SH41" s="115">
        <f>ROUND(SB41/MAX(SB$9:SB$497)*100,0)</f>
        <v>0</v>
      </c>
      <c r="SI41" s="115">
        <f>ROUND(SC41/MAX(SC$9:SC$497)*100,0)</f>
        <v>0</v>
      </c>
      <c r="SJ41" s="115">
        <f>ROUND(SD41/MAX(SD$9:SD$497)*100,0)</f>
        <v>0</v>
      </c>
      <c r="SK41" s="115">
        <f>ROUND(SE41/MAX(SE$9:SE$497)*100,0)</f>
        <v>0</v>
      </c>
      <c r="SL41" s="115">
        <f>ROUND(SF41/MAX(SF$9:SF$497)*100,0)</f>
        <v>0</v>
      </c>
      <c r="SM41" s="121">
        <f>ROUND(SG41/MAX(SG$9:SG$497)*100,0)</f>
        <v>0</v>
      </c>
      <c r="SN41" s="115">
        <f>ROUND(AVERAGEIF($ES$9:$ES$497,$ES41,SH$9:SH$497),0)</f>
        <v>26</v>
      </c>
      <c r="SO41" s="115">
        <f>ROUND(AVERAGEIF($ES$9:$ES$497,$ES41,SI$9:SI$497),0)</f>
        <v>26</v>
      </c>
      <c r="SP41" s="115">
        <f>ROUND(AVERAGEIF($ES$9:$ES$497,$ES41,SJ$9:SJ$497),0)</f>
        <v>3</v>
      </c>
      <c r="SQ41" s="115">
        <f>ROUND(AVERAGEIF($ES$9:$ES$497,$ES41,SK$9:SK$497),0)</f>
        <v>21</v>
      </c>
      <c r="SR41" s="115">
        <f>ROUND(AVERAGEIF($ES$9:$ES$497,$ES41,SL$9:SL$497),0)</f>
        <v>5</v>
      </c>
      <c r="SS41" s="121">
        <f>ROUND(AVERAGEIF($ES$9:$ES$497,$ES41,SM$9:SM$497),0)</f>
        <v>5</v>
      </c>
      <c r="ST41" s="114">
        <f>RANK(SB41,SB$9:SB$497,0)</f>
        <v>323</v>
      </c>
      <c r="SU41" s="115">
        <f>RANK(SC41,SC$9:SC$497,0)</f>
        <v>320</v>
      </c>
      <c r="SV41" s="115">
        <f>RANK(SD41,SD$9:SD$497,0)</f>
        <v>320</v>
      </c>
      <c r="SW41" s="115">
        <f>RANK(SE41,SE$9:SE$497,0)</f>
        <v>320</v>
      </c>
      <c r="SX41" s="115">
        <f>RANK(SF41,SF$9:SF$497,0)</f>
        <v>317</v>
      </c>
      <c r="SY41" s="115">
        <f>RANK(SG41,SG$9:SG$497,0)</f>
        <v>308</v>
      </c>
      <c r="SZ41" s="115">
        <f>COUNTIFS(SB$9:SB$497,"&gt;"&amp;SB41,$ES$9:$ES$497,$ES41)+1</f>
        <v>67</v>
      </c>
      <c r="TA41" s="115">
        <f>COUNTIFS(SC$9:SC$497,"&gt;"&amp;SC41,$ES$9:$ES$497,$ES41)+1</f>
        <v>67</v>
      </c>
      <c r="TB41" s="115">
        <f>COUNTIFS(SD$9:SD$497,"&gt;"&amp;SD41,$ES$9:$ES$497,$ES41)+1</f>
        <v>66</v>
      </c>
      <c r="TC41" s="115">
        <f>COUNTIFS(SE$9:SE$497,"&gt;"&amp;SE41,$ES$9:$ES$497,$ES41)+1</f>
        <v>67</v>
      </c>
      <c r="TD41" s="115">
        <f>COUNTIFS(SF$9:SF$497,"&gt;"&amp;SF41,$ES$9:$ES$497,$ES41)+1</f>
        <v>66</v>
      </c>
      <c r="TE41" s="117">
        <f>COUNTIFS(SG$9:SG$497,"&gt;"&amp;SG41,$ES$9:$ES$497,$ES41)+1</f>
        <v>64</v>
      </c>
      <c r="TF41" s="118">
        <f t="shared" ref="TF41:TF72" si="119">MAX(PH41:PM41)+SH41</f>
        <v>15</v>
      </c>
      <c r="TG41" s="115">
        <f t="shared" ref="TG41:TG72" si="120">PH41+SI41</f>
        <v>15</v>
      </c>
      <c r="TH41" s="115">
        <f t="shared" ref="TH41:TH72" si="121">PI41+SJ41</f>
        <v>11</v>
      </c>
      <c r="TI41" s="115">
        <f t="shared" ref="TI41:TI72" si="122">PJ41+SK41</f>
        <v>14</v>
      </c>
      <c r="TJ41" s="115">
        <f t="shared" ref="TJ41:TJ72" si="123">PK41+SL41</f>
        <v>15</v>
      </c>
      <c r="TK41" s="115">
        <f t="shared" ref="TK41:TK72" si="124">PL41+SM41</f>
        <v>12</v>
      </c>
      <c r="TL41" s="117">
        <f t="shared" ref="TL41:TL72" si="125">PM41+SM41</f>
        <v>11</v>
      </c>
      <c r="TM41" s="118">
        <f>ROUND(TF41/MAX(TF$9:TF$497)*100,0)</f>
        <v>8</v>
      </c>
      <c r="TN41" s="115">
        <f>ROUND(TG41/MAX(TG$9:TG$497)*100,0)</f>
        <v>8</v>
      </c>
      <c r="TO41" s="115">
        <f>ROUND(TH41/MAX(TH$9:TH$497)*100,0)</f>
        <v>6</v>
      </c>
      <c r="TP41" s="115">
        <f>ROUND(TI41/MAX(TI$9:TI$497)*100,0)</f>
        <v>8</v>
      </c>
      <c r="TQ41" s="115">
        <f>ROUND(TJ41/MAX(TJ$9:TJ$497)*100,0)</f>
        <v>8</v>
      </c>
      <c r="TR41" s="115">
        <f>ROUND(TK41/MAX(TK$9:TK$497)*100,0)</f>
        <v>6</v>
      </c>
      <c r="TS41" s="119">
        <f>ROUND(TL41/MAX(TL$9:TL$497)*100,0)</f>
        <v>6</v>
      </c>
      <c r="TT41" s="120">
        <f>RANK(TM41,TM$9:TM$497,0)</f>
        <v>412</v>
      </c>
      <c r="TU41" s="115">
        <f>RANK(TN41,TN$9:TN$497,0)</f>
        <v>402</v>
      </c>
      <c r="TV41" s="115">
        <f>RANK(TO41,TO$9:TO$497,0)</f>
        <v>412</v>
      </c>
      <c r="TW41" s="115">
        <f>RANK(TP41,TP$9:TP$497,0)</f>
        <v>401</v>
      </c>
      <c r="TX41" s="115">
        <f>RANK(TQ41,TQ$9:TQ$497,0)</f>
        <v>396</v>
      </c>
      <c r="TY41" s="115">
        <f>RANK(TR41,TR$9:TR$497,0)</f>
        <v>416</v>
      </c>
      <c r="TZ41" s="121">
        <f>RANK(TS41,TS$9:TS$497,0)</f>
        <v>414</v>
      </c>
      <c r="UA41" s="123"/>
      <c r="UB41" s="7" t="s">
        <v>1</v>
      </c>
    </row>
    <row r="42" spans="1:548" x14ac:dyDescent="0.15">
      <c r="A42" s="183">
        <v>34</v>
      </c>
      <c r="B42" s="203" t="s">
        <v>640</v>
      </c>
      <c r="C42" s="63"/>
      <c r="D42" s="63"/>
      <c r="E42" s="64" t="s">
        <v>518</v>
      </c>
      <c r="F42" s="65">
        <v>24</v>
      </c>
      <c r="G42" s="65" t="s">
        <v>576</v>
      </c>
      <c r="H42" s="65"/>
      <c r="I42" s="66" t="s">
        <v>521</v>
      </c>
      <c r="J42" s="67" t="s">
        <v>521</v>
      </c>
      <c r="K42" s="67" t="s">
        <v>521</v>
      </c>
      <c r="L42" s="67" t="s">
        <v>521</v>
      </c>
      <c r="M42" s="67" t="s">
        <v>521</v>
      </c>
      <c r="N42" s="67" t="s">
        <v>521</v>
      </c>
      <c r="O42" s="67" t="s">
        <v>521</v>
      </c>
      <c r="P42" s="67" t="s">
        <v>521</v>
      </c>
      <c r="Q42" s="67" t="s">
        <v>521</v>
      </c>
      <c r="R42" s="68" t="s">
        <v>521</v>
      </c>
      <c r="S42" s="69" t="s">
        <v>521</v>
      </c>
      <c r="T42" s="67" t="s">
        <v>521</v>
      </c>
      <c r="U42" s="67" t="s">
        <v>521</v>
      </c>
      <c r="V42" s="67" t="s">
        <v>521</v>
      </c>
      <c r="W42" s="67" t="s">
        <v>521</v>
      </c>
      <c r="X42" s="67" t="s">
        <v>520</v>
      </c>
      <c r="Y42" s="67" t="s">
        <v>520</v>
      </c>
      <c r="Z42" s="67" t="s">
        <v>520</v>
      </c>
      <c r="AA42" s="67" t="s">
        <v>521</v>
      </c>
      <c r="AB42" s="68" t="s">
        <v>521</v>
      </c>
      <c r="AC42" s="69" t="s">
        <v>521</v>
      </c>
      <c r="AD42" s="67" t="s">
        <v>521</v>
      </c>
      <c r="AE42" s="67" t="s">
        <v>521</v>
      </c>
      <c r="AF42" s="67" t="s">
        <v>521</v>
      </c>
      <c r="AG42" s="67" t="s">
        <v>521</v>
      </c>
      <c r="AH42" s="67" t="s">
        <v>521</v>
      </c>
      <c r="AI42" s="67" t="s">
        <v>521</v>
      </c>
      <c r="AJ42" s="67" t="s">
        <v>521</v>
      </c>
      <c r="AK42" s="67" t="s">
        <v>521</v>
      </c>
      <c r="AL42" s="68" t="s">
        <v>521</v>
      </c>
      <c r="AM42" s="69" t="s">
        <v>521</v>
      </c>
      <c r="AN42" s="67" t="s">
        <v>521</v>
      </c>
      <c r="AO42" s="67" t="s">
        <v>521</v>
      </c>
      <c r="AP42" s="67" t="s">
        <v>521</v>
      </c>
      <c r="AQ42" s="67" t="s">
        <v>521</v>
      </c>
      <c r="AR42" s="67" t="s">
        <v>521</v>
      </c>
      <c r="AS42" s="67" t="s">
        <v>521</v>
      </c>
      <c r="AT42" s="67" t="s">
        <v>521</v>
      </c>
      <c r="AU42" s="67" t="s">
        <v>521</v>
      </c>
      <c r="AV42" s="68" t="s">
        <v>521</v>
      </c>
      <c r="AW42" s="69" t="s">
        <v>521</v>
      </c>
      <c r="AX42" s="67" t="s">
        <v>521</v>
      </c>
      <c r="AY42" s="67" t="s">
        <v>521</v>
      </c>
      <c r="AZ42" s="67" t="s">
        <v>521</v>
      </c>
      <c r="BA42" s="67" t="s">
        <v>521</v>
      </c>
      <c r="BB42" s="67" t="s">
        <v>521</v>
      </c>
      <c r="BC42" s="67" t="s">
        <v>521</v>
      </c>
      <c r="BD42" s="67" t="s">
        <v>521</v>
      </c>
      <c r="BE42" s="67" t="s">
        <v>521</v>
      </c>
      <c r="BF42" s="68" t="s">
        <v>521</v>
      </c>
      <c r="BG42" s="69" t="s">
        <v>521</v>
      </c>
      <c r="BH42" s="67" t="s">
        <v>521</v>
      </c>
      <c r="BI42" s="67" t="s">
        <v>521</v>
      </c>
      <c r="BJ42" s="67" t="s">
        <v>521</v>
      </c>
      <c r="BK42" s="67" t="s">
        <v>521</v>
      </c>
      <c r="BL42" s="67" t="s">
        <v>521</v>
      </c>
      <c r="BM42" s="67" t="s">
        <v>521</v>
      </c>
      <c r="BN42" s="67" t="s">
        <v>521</v>
      </c>
      <c r="BO42" s="67" t="s">
        <v>521</v>
      </c>
      <c r="BP42" s="68" t="s">
        <v>521</v>
      </c>
      <c r="BQ42" s="70" t="s">
        <v>521</v>
      </c>
      <c r="BR42" s="67" t="s">
        <v>521</v>
      </c>
      <c r="BS42" s="67" t="s">
        <v>521</v>
      </c>
      <c r="BT42" s="67" t="s">
        <v>521</v>
      </c>
      <c r="BU42" s="67" t="s">
        <v>521</v>
      </c>
      <c r="BV42" s="67" t="s">
        <v>521</v>
      </c>
      <c r="BW42" s="67" t="s">
        <v>521</v>
      </c>
      <c r="BX42" s="67" t="s">
        <v>521</v>
      </c>
      <c r="BY42" s="67" t="s">
        <v>521</v>
      </c>
      <c r="BZ42" s="68" t="s">
        <v>521</v>
      </c>
      <c r="CA42" s="69" t="s">
        <v>521</v>
      </c>
      <c r="CB42" s="67" t="s">
        <v>521</v>
      </c>
      <c r="CC42" s="67" t="s">
        <v>521</v>
      </c>
      <c r="CD42" s="67" t="s">
        <v>521</v>
      </c>
      <c r="CE42" s="67" t="s">
        <v>521</v>
      </c>
      <c r="CF42" s="67" t="s">
        <v>521</v>
      </c>
      <c r="CG42" s="67" t="s">
        <v>521</v>
      </c>
      <c r="CH42" s="67" t="s">
        <v>521</v>
      </c>
      <c r="CI42" s="67" t="s">
        <v>521</v>
      </c>
      <c r="CJ42" s="68" t="s">
        <v>521</v>
      </c>
      <c r="CK42" s="69" t="s">
        <v>521</v>
      </c>
      <c r="CL42" s="67" t="s">
        <v>521</v>
      </c>
      <c r="CM42" s="67" t="s">
        <v>521</v>
      </c>
      <c r="CN42" s="67" t="s">
        <v>521</v>
      </c>
      <c r="CO42" s="67" t="s">
        <v>521</v>
      </c>
      <c r="CP42" s="67" t="s">
        <v>521</v>
      </c>
      <c r="CQ42" s="67" t="s">
        <v>521</v>
      </c>
      <c r="CR42" s="67" t="s">
        <v>521</v>
      </c>
      <c r="CS42" s="67" t="s">
        <v>521</v>
      </c>
      <c r="CT42" s="68" t="s">
        <v>521</v>
      </c>
      <c r="CU42" s="69" t="s">
        <v>521</v>
      </c>
      <c r="CV42" s="67" t="s">
        <v>521</v>
      </c>
      <c r="CW42" s="67" t="s">
        <v>521</v>
      </c>
      <c r="CX42" s="67" t="s">
        <v>521</v>
      </c>
      <c r="CY42" s="67" t="s">
        <v>521</v>
      </c>
      <c r="CZ42" s="67" t="s">
        <v>521</v>
      </c>
      <c r="DA42" s="67" t="s">
        <v>521</v>
      </c>
      <c r="DB42" s="67" t="s">
        <v>521</v>
      </c>
      <c r="DC42" s="67" t="s">
        <v>521</v>
      </c>
      <c r="DD42" s="68" t="s">
        <v>521</v>
      </c>
      <c r="DE42" s="69" t="s">
        <v>521</v>
      </c>
      <c r="DF42" s="71" t="s">
        <v>521</v>
      </c>
      <c r="DG42" s="67" t="s">
        <v>521</v>
      </c>
      <c r="DH42" s="67" t="s">
        <v>521</v>
      </c>
      <c r="DI42" s="67" t="s">
        <v>521</v>
      </c>
      <c r="DJ42" s="67" t="s">
        <v>521</v>
      </c>
      <c r="DK42" s="67" t="s">
        <v>521</v>
      </c>
      <c r="DL42" s="67" t="s">
        <v>521</v>
      </c>
      <c r="DM42" s="67" t="s">
        <v>521</v>
      </c>
      <c r="DN42" s="68" t="s">
        <v>521</v>
      </c>
      <c r="DO42" s="70" t="s">
        <v>521</v>
      </c>
      <c r="DP42" s="71" t="s">
        <v>521</v>
      </c>
      <c r="DQ42" s="67" t="s">
        <v>521</v>
      </c>
      <c r="DR42" s="67" t="s">
        <v>521</v>
      </c>
      <c r="DS42" s="67" t="s">
        <v>521</v>
      </c>
      <c r="DT42" s="67" t="s">
        <v>521</v>
      </c>
      <c r="DU42" s="67" t="s">
        <v>521</v>
      </c>
      <c r="DV42" s="67" t="s">
        <v>521</v>
      </c>
      <c r="DW42" s="67" t="s">
        <v>521</v>
      </c>
      <c r="DX42" s="72" t="s">
        <v>521</v>
      </c>
      <c r="DY42" s="73" t="s">
        <v>522</v>
      </c>
      <c r="DZ42" s="74">
        <v>2</v>
      </c>
      <c r="EA42" s="74">
        <v>3</v>
      </c>
      <c r="EB42" s="74">
        <v>3</v>
      </c>
      <c r="EC42" s="75">
        <v>4</v>
      </c>
      <c r="ED42" s="76" t="s">
        <v>522</v>
      </c>
      <c r="EE42" s="74">
        <f t="shared" si="75"/>
        <v>2</v>
      </c>
      <c r="EF42" s="74">
        <f t="shared" si="76"/>
        <v>6</v>
      </c>
      <c r="EG42" s="74">
        <f t="shared" si="77"/>
        <v>18</v>
      </c>
      <c r="EH42" s="77">
        <f t="shared" si="78"/>
        <v>72</v>
      </c>
      <c r="EI42" s="73">
        <v>720</v>
      </c>
      <c r="EJ42" s="74">
        <v>1080</v>
      </c>
      <c r="EK42" s="74">
        <v>2150</v>
      </c>
      <c r="EL42" s="74">
        <v>3580</v>
      </c>
      <c r="EM42" s="75">
        <v>10720</v>
      </c>
      <c r="EN42" s="78">
        <v>1</v>
      </c>
      <c r="EO42" s="79">
        <f t="shared" si="79"/>
        <v>0.75</v>
      </c>
      <c r="EP42" s="79">
        <f t="shared" si="80"/>
        <v>0.49768518518518517</v>
      </c>
      <c r="EQ42" s="79">
        <f t="shared" si="81"/>
        <v>0.27623456790123457</v>
      </c>
      <c r="ER42" s="80">
        <f t="shared" si="82"/>
        <v>0.20679012345679013</v>
      </c>
      <c r="ES42" s="128" t="s">
        <v>543</v>
      </c>
      <c r="ET42" s="82" t="s">
        <v>120</v>
      </c>
      <c r="EU42" s="83">
        <v>4</v>
      </c>
      <c r="EV42" s="73">
        <v>23</v>
      </c>
      <c r="EW42" s="74">
        <v>40</v>
      </c>
      <c r="EX42" s="74">
        <v>11</v>
      </c>
      <c r="EY42" s="74">
        <v>8</v>
      </c>
      <c r="EZ42" s="74">
        <v>43</v>
      </c>
      <c r="FA42" s="74">
        <v>8</v>
      </c>
      <c r="FB42" s="74">
        <v>29</v>
      </c>
      <c r="FC42" s="74">
        <v>30</v>
      </c>
      <c r="FD42" s="74">
        <f t="shared" si="83"/>
        <v>54</v>
      </c>
      <c r="FE42" s="84">
        <f t="shared" si="84"/>
        <v>41</v>
      </c>
      <c r="FF42" s="73">
        <f>RANK(EV42,$EV$9:$EV$497,0)</f>
        <v>390</v>
      </c>
      <c r="FG42" s="74">
        <f>RANK(EW42,$EW$9:$EW$497,0)</f>
        <v>233</v>
      </c>
      <c r="FH42" s="74">
        <f>RANK(EX42,$EX$9:$EX$497,0)</f>
        <v>387</v>
      </c>
      <c r="FI42" s="74">
        <f>RANK(EY42,$EY$9:$EY$497,0)</f>
        <v>409</v>
      </c>
      <c r="FJ42" s="74">
        <f>RANK(EZ42,$EZ$9:$EZ$497,0)</f>
        <v>76</v>
      </c>
      <c r="FK42" s="74">
        <f>RANK(FA42,$FA$9:$FA$497,0)</f>
        <v>340</v>
      </c>
      <c r="FL42" s="74">
        <f>RANK(FB42,$FB$9:$FB$497,0)</f>
        <v>275</v>
      </c>
      <c r="FM42" s="74">
        <f>RANK(FC42,$FC$9:$FC$497,0)</f>
        <v>272</v>
      </c>
      <c r="FN42" s="74">
        <f>RANK(FD42,$FD$9:$FD$497,0)</f>
        <v>268</v>
      </c>
      <c r="FO42" s="84">
        <f>RANK(FE42,$FE$9:$FE$497,0)</f>
        <v>332</v>
      </c>
      <c r="FP42" s="73">
        <f>COUNTIFS($EV$9:$EV$497,"&gt;"&amp;EV42,$ES$9:$ES$497,ES42)+1</f>
        <v>76</v>
      </c>
      <c r="FQ42" s="74">
        <f>COUNTIFS($EW$9:$EW$497,"&gt;"&amp;EW42,$ES$9:$ES$497,ES42)+1</f>
        <v>73</v>
      </c>
      <c r="FR42" s="74">
        <f>COUNTIFS($EX$9:$EX$497,"&gt;"&amp;EX42,$ES$9:$ES$497,ES42)+1</f>
        <v>65</v>
      </c>
      <c r="FS42" s="74">
        <f>COUNTIFS($EY$9:$EY$497,"&gt;"&amp;EY42,$ES$9:$ES$497,ES42)+1</f>
        <v>80</v>
      </c>
      <c r="FT42" s="74">
        <f>COUNTIFS($EZ$9:$EZ$497,"&gt;"&amp;EZ42,$ES$9:$ES$497,ES42)+1</f>
        <v>58</v>
      </c>
      <c r="FU42" s="74">
        <f>COUNTIFS($FA$9:$FA$497,"&gt;"&amp;FA42,$ES$9:$ES$497,ES42)+1</f>
        <v>69</v>
      </c>
      <c r="FV42" s="74">
        <f>COUNTIFS($FB$9:$FB$497,"&gt;"&amp;FB42,$ES$9:$ES$497,ES42)+1</f>
        <v>64</v>
      </c>
      <c r="FW42" s="74">
        <f>COUNTIFS($FC$9:$FC$497,"&gt;"&amp;FC42,$ES$9:$ES$497,ES42)+1</f>
        <v>63</v>
      </c>
      <c r="FX42" s="74">
        <f>COUNTIFS($FD$9:$FD$497,"&gt;"&amp;FD42,$ES$9:$ES$497,ES42)+1</f>
        <v>62</v>
      </c>
      <c r="FY42" s="84">
        <f>COUNTIFS($FE$9:$FE$497,"&gt;"&amp;FE42,$ES$9:$ES$497,ES42)+1</f>
        <v>67</v>
      </c>
      <c r="FZ42" s="85">
        <f t="shared" si="85"/>
        <v>0.96</v>
      </c>
      <c r="GA42" s="86">
        <f t="shared" si="86"/>
        <v>1.67</v>
      </c>
      <c r="GB42" s="86">
        <f t="shared" si="87"/>
        <v>0.46</v>
      </c>
      <c r="GC42" s="86">
        <f t="shared" si="88"/>
        <v>0.33</v>
      </c>
      <c r="GD42" s="86">
        <f t="shared" si="89"/>
        <v>1.79</v>
      </c>
      <c r="GE42" s="86">
        <f t="shared" si="90"/>
        <v>0.33</v>
      </c>
      <c r="GF42" s="86">
        <f t="shared" si="91"/>
        <v>1.21</v>
      </c>
      <c r="GG42" s="86">
        <f t="shared" si="92"/>
        <v>1.25</v>
      </c>
      <c r="GH42" s="86">
        <f t="shared" si="93"/>
        <v>2.25</v>
      </c>
      <c r="GI42" s="87">
        <f t="shared" si="94"/>
        <v>1.71</v>
      </c>
      <c r="GJ42" s="85">
        <f>ROUND(((FZ42-AVERAGE(FZ$9:FZ$497))/STDEVP(FZ$9:FZ$497)*10+50),2)</f>
        <v>49.74</v>
      </c>
      <c r="GK42" s="86">
        <f>ROUND(((GA42-AVERAGE(GA$9:GA$497))/STDEVP(GA$9:GA$497)*10+50),2)</f>
        <v>79.27</v>
      </c>
      <c r="GL42" s="86">
        <f>ROUND(((GB42-AVERAGE(GB$9:GB$497))/STDEVP(GB$9:GB$497)*10+50),2)</f>
        <v>45.39</v>
      </c>
      <c r="GM42" s="86">
        <f>ROUND(((GC42-AVERAGE(GC$9:GC$497))/STDEVP(GC$9:GC$497)*10+50),2)</f>
        <v>40.17</v>
      </c>
      <c r="GN42" s="86">
        <f>ROUND(((GD42-AVERAGE(GD$9:GD$497))/STDEVP(GD$9:GD$497)*10+50),2)</f>
        <v>97.86</v>
      </c>
      <c r="GO42" s="86">
        <f>ROUND(((GE42-AVERAGE(GE$9:GE$497))/STDEVP(GE$9:GE$497)*10+50),2)</f>
        <v>49.33</v>
      </c>
      <c r="GP42" s="86">
        <f>ROUND(((GF42-AVERAGE(GF$9:GF$497))/STDEVP(GF$9:GF$497)*10+50),2)</f>
        <v>68.11</v>
      </c>
      <c r="GQ42" s="86">
        <f>ROUND(((GG42-AVERAGE(GG$9:GG$497))/STDEVP(GG$9:GG$497)*10+50),2)</f>
        <v>69.36</v>
      </c>
      <c r="GR42" s="86">
        <f>ROUND(((GH42-AVERAGE(GH$9:GH$497))/STDEVP(GH$9:GH$497)*10+50),2)</f>
        <v>96.52</v>
      </c>
      <c r="GS42" s="87">
        <f>ROUND(((GI42-AVERAGE(GI$9:GI$497))/STDEVP(GI$9:GI$497)*10+50),2)</f>
        <v>60.42</v>
      </c>
      <c r="GT42" s="73">
        <f>RANK(GJ42,$GJ$9:$GJ$497,0)</f>
        <v>198</v>
      </c>
      <c r="GU42" s="74">
        <f>RANK(GK42,$GK$9:$GK$497,0)</f>
        <v>2</v>
      </c>
      <c r="GV42" s="74">
        <f>RANK(GL42,$GL$9:$GL$497,0)</f>
        <v>282</v>
      </c>
      <c r="GW42" s="74">
        <f>RANK(GM42,$GM$9:$GM$497,0)</f>
        <v>369</v>
      </c>
      <c r="GX42" s="74">
        <f>RANK(GN42,$GN$9:$GN$497,0)</f>
        <v>1</v>
      </c>
      <c r="GY42" s="74">
        <f>RANK(GO42,$GO$9:$GO$497,0)</f>
        <v>138</v>
      </c>
      <c r="GZ42" s="74">
        <f>RANK(GP42,$GP$9:$GP$497,0)</f>
        <v>17</v>
      </c>
      <c r="HA42" s="74">
        <f>RANK(GQ42,$GQ$9:$GQ$497,0)</f>
        <v>17</v>
      </c>
      <c r="HB42" s="74">
        <f>RANK(GR42,$GR$9:$GR$497,0)</f>
        <v>1</v>
      </c>
      <c r="HC42" s="84">
        <f>RANK(GS42,$GS$9:$GS$497,0)</f>
        <v>66</v>
      </c>
      <c r="HD42" s="85">
        <f>ROUND(AVERAGEIF($ES$9:$ES$497,$ES42,$FZ$9:$FZ$497),2)</f>
        <v>0.86</v>
      </c>
      <c r="HE42" s="86">
        <f>ROUND(AVERAGEIF($ES$9:$ES$497,$ES42,$GA$9:$GA$497),2)</f>
        <v>1.0900000000000001</v>
      </c>
      <c r="HF42" s="86">
        <f>ROUND(AVERAGEIF($ES$9:$ES$497,$ES42,$GB$9:$GB$497),2)</f>
        <v>0.28999999999999998</v>
      </c>
      <c r="HG42" s="86">
        <f>ROUND(AVERAGEIF($ES$9:$ES$497,$ES42,$GC$9:$GC$497),2)</f>
        <v>0.42</v>
      </c>
      <c r="HH42" s="86">
        <f>ROUND(AVERAGEIF($ES$9:$ES$497,$ES42,$GD$9:$GD$497),2)</f>
        <v>0.86</v>
      </c>
      <c r="HI42" s="86">
        <f>ROUND(AVERAGEIF($ES$9:$ES$497,$ES42,$GE$9:$GE$497),2)</f>
        <v>0.3</v>
      </c>
      <c r="HJ42" s="86">
        <f>ROUND(AVERAGEIF($ES$9:$ES$497,$ES42,$GF$9:$GF$497),2)</f>
        <v>0.67</v>
      </c>
      <c r="HK42" s="86">
        <f>ROUND(AVERAGEIF($ES$9:$ES$497,$ES42,$GG$9:$GG$497),2)</f>
        <v>0.73</v>
      </c>
      <c r="HL42" s="86">
        <f>ROUND(AVERAGEIF($ES$9:$ES$497,$ES42,$GH$9:$GH$497),2)</f>
        <v>1.1399999999999999</v>
      </c>
      <c r="HM42" s="87">
        <f>ROUND(AVERAGEIF($ES$9:$ES$497,$ES42,$GI$9:$GI$497),2)</f>
        <v>1.01</v>
      </c>
      <c r="HN42" s="88">
        <f t="shared" si="95"/>
        <v>9.9999999999999978E-2</v>
      </c>
      <c r="HO42" s="89">
        <f t="shared" si="96"/>
        <v>0.57999999999999985</v>
      </c>
      <c r="HP42" s="89">
        <f t="shared" si="97"/>
        <v>0.17000000000000004</v>
      </c>
      <c r="HQ42" s="89">
        <f t="shared" si="98"/>
        <v>-8.9999999999999969E-2</v>
      </c>
      <c r="HR42" s="89">
        <f t="shared" si="99"/>
        <v>0.93</v>
      </c>
      <c r="HS42" s="89">
        <f t="shared" si="100"/>
        <v>3.0000000000000027E-2</v>
      </c>
      <c r="HT42" s="89">
        <f t="shared" si="101"/>
        <v>0.53999999999999992</v>
      </c>
      <c r="HU42" s="89">
        <f t="shared" si="102"/>
        <v>0.52</v>
      </c>
      <c r="HV42" s="89">
        <f t="shared" si="103"/>
        <v>1.1100000000000001</v>
      </c>
      <c r="HW42" s="90">
        <f t="shared" si="104"/>
        <v>0.7</v>
      </c>
      <c r="HX42" s="73">
        <f>COUNTIFS($FZ$9:$FZ$497,"&gt;"&amp;FZ42,$ES$9:$ES$497,$ES42)+1</f>
        <v>28</v>
      </c>
      <c r="HY42" s="74">
        <f>COUNTIFS($GA$9:$GA$497,"&gt;"&amp;GA42,$ES$9:$ES$497,$ES42)+1</f>
        <v>2</v>
      </c>
      <c r="HZ42" s="74">
        <f>COUNTIFS($GB$9:$GB$497,"&gt;"&amp;GB42,$ES$9:$ES$497,$ES42)+1</f>
        <v>6</v>
      </c>
      <c r="IA42" s="74">
        <f>COUNTIFS($GC$9:$GC$497,"&gt;"&amp;GC42,$ES$9:$ES$497,$ES42)+1</f>
        <v>65</v>
      </c>
      <c r="IB42" s="74">
        <f>COUNTIFS($GD$9:$GD$497,"&gt;"&amp;GD42,$ES$9:$ES$497,$ES42)+1</f>
        <v>1</v>
      </c>
      <c r="IC42" s="74">
        <f>COUNTIFS($GE$9:$GE$497,"&gt;"&amp;GE42,$ES$9:$ES$497,$ES42)+1</f>
        <v>28</v>
      </c>
      <c r="ID42" s="74">
        <f>COUNTIFS($GF$9:$GF$497,"&gt;"&amp;GF42,$ES$9:$ES$497,$ES42)+1</f>
        <v>2</v>
      </c>
      <c r="IE42" s="74">
        <f>COUNTIFS($GG$9:$GG$497,"&gt;"&amp;GG42,$ES$9:$ES$497,$ES42)+1</f>
        <v>1</v>
      </c>
      <c r="IF42" s="74">
        <f>COUNTIFS($GH$9:$GH$497,"&gt;"&amp;GH42,$ES$9:$ES$497,$ES42)+1</f>
        <v>1</v>
      </c>
      <c r="IG42" s="84">
        <f>COUNTIFS($GI$9:$GI$497,"&gt;"&amp;GI42,$ES$9:$ES$497,$ES42)+1</f>
        <v>1</v>
      </c>
      <c r="IH42" s="91"/>
      <c r="II42" s="79"/>
      <c r="IJ42" s="79"/>
      <c r="IK42" s="79"/>
      <c r="IL42" s="79">
        <v>0.1</v>
      </c>
      <c r="IM42" s="92"/>
      <c r="IN42" s="93"/>
      <c r="IO42" s="94"/>
      <c r="IP42" s="95"/>
      <c r="IQ42" s="79"/>
      <c r="IR42" s="79"/>
      <c r="IS42" s="79"/>
      <c r="IT42" s="79"/>
      <c r="IU42" s="79"/>
      <c r="IV42" s="79"/>
      <c r="IW42" s="96"/>
      <c r="IX42" s="93"/>
      <c r="IY42" s="79"/>
      <c r="IZ42" s="79"/>
      <c r="JA42" s="79"/>
      <c r="JB42" s="79"/>
      <c r="JC42" s="79"/>
      <c r="JD42" s="79"/>
      <c r="JE42" s="97"/>
      <c r="JF42" s="95"/>
      <c r="JG42" s="79"/>
      <c r="JH42" s="79"/>
      <c r="JI42" s="79"/>
      <c r="JJ42" s="79"/>
      <c r="JK42" s="79"/>
      <c r="JL42" s="79"/>
      <c r="JM42" s="96"/>
      <c r="JN42" s="93"/>
      <c r="JO42" s="79"/>
      <c r="JP42" s="79"/>
      <c r="JQ42" s="79"/>
      <c r="JR42" s="79"/>
      <c r="JS42" s="79"/>
      <c r="JT42" s="79"/>
      <c r="JU42" s="79"/>
      <c r="JV42" s="79"/>
      <c r="JW42" s="79"/>
      <c r="JX42" s="79"/>
      <c r="JY42" s="79"/>
      <c r="JZ42" s="97"/>
      <c r="KA42" s="93"/>
      <c r="KB42" s="79"/>
      <c r="KC42" s="79"/>
      <c r="KD42" s="79"/>
      <c r="KE42" s="97"/>
      <c r="KF42" s="95"/>
      <c r="KG42" s="79"/>
      <c r="KH42" s="79"/>
      <c r="KI42" s="79"/>
      <c r="KJ42" s="79"/>
      <c r="KK42" s="98"/>
      <c r="KL42" s="79"/>
      <c r="KM42" s="79"/>
      <c r="KN42" s="79"/>
      <c r="KO42" s="79"/>
      <c r="KP42" s="79"/>
      <c r="KQ42" s="79"/>
      <c r="KR42" s="79"/>
      <c r="KS42" s="96"/>
      <c r="KT42" s="96"/>
      <c r="KU42" s="96"/>
      <c r="KV42" s="96"/>
      <c r="KW42" s="93"/>
      <c r="KX42" s="79"/>
      <c r="KY42" s="79"/>
      <c r="KZ42" s="79"/>
      <c r="LA42" s="79"/>
      <c r="LB42" s="79"/>
      <c r="LC42" s="96"/>
      <c r="LD42" s="93"/>
      <c r="LE42" s="94"/>
      <c r="LF42" s="99"/>
      <c r="LG42" s="75"/>
      <c r="LH42" s="93"/>
      <c r="LI42" s="79"/>
      <c r="LJ42" s="74"/>
      <c r="LK42" s="74"/>
      <c r="LL42" s="74"/>
      <c r="LM42" s="100"/>
      <c r="LN42" s="95"/>
      <c r="LO42" s="79"/>
      <c r="LP42" s="79"/>
      <c r="LQ42" s="79"/>
      <c r="LR42" s="96"/>
      <c r="LS42" s="93"/>
      <c r="LT42" s="79"/>
      <c r="LU42" s="79"/>
      <c r="LV42" s="79"/>
      <c r="LW42" s="79"/>
      <c r="LX42" s="79"/>
      <c r="LY42" s="79"/>
      <c r="LZ42" s="79"/>
      <c r="MA42" s="97"/>
      <c r="MB42" s="95"/>
      <c r="MC42" s="79"/>
      <c r="MD42" s="79"/>
      <c r="ME42" s="79"/>
      <c r="MF42" s="79"/>
      <c r="MG42" s="79"/>
      <c r="MH42" s="79"/>
      <c r="MI42" s="79"/>
      <c r="MJ42" s="79"/>
      <c r="MK42" s="79"/>
      <c r="ML42" s="79"/>
      <c r="MM42" s="79"/>
      <c r="MN42" s="98"/>
      <c r="MO42" s="98"/>
      <c r="MP42" s="96"/>
      <c r="MQ42" s="93"/>
      <c r="MR42" s="79"/>
      <c r="MS42" s="79"/>
      <c r="MT42" s="79"/>
      <c r="MU42" s="79"/>
      <c r="MV42" s="98"/>
      <c r="MW42" s="79"/>
      <c r="MX42" s="79">
        <v>0.1</v>
      </c>
      <c r="MY42" s="79"/>
      <c r="MZ42" s="79"/>
      <c r="NA42" s="79"/>
      <c r="NB42" s="79"/>
      <c r="NC42" s="79"/>
      <c r="ND42" s="96"/>
      <c r="NE42" s="96"/>
      <c r="NF42" s="96"/>
      <c r="NG42" s="96"/>
      <c r="NH42" s="93"/>
      <c r="NI42" s="79"/>
      <c r="NJ42" s="79"/>
      <c r="NK42" s="79"/>
      <c r="NL42" s="79"/>
      <c r="NM42" s="79"/>
      <c r="NN42" s="94"/>
      <c r="NO42" s="93">
        <v>0.1</v>
      </c>
      <c r="NP42" s="80"/>
      <c r="NQ42" s="124" t="s">
        <v>638</v>
      </c>
      <c r="NR42" s="102" t="s">
        <v>642</v>
      </c>
      <c r="NS42" s="102"/>
      <c r="NT42" s="102"/>
      <c r="NU42" s="102"/>
      <c r="NV42" s="104">
        <v>43720</v>
      </c>
      <c r="NW42" s="102" t="s">
        <v>525</v>
      </c>
      <c r="NX42" s="105" t="s">
        <v>643</v>
      </c>
      <c r="NY42" s="106" t="s">
        <v>644</v>
      </c>
      <c r="NZ42" s="105" t="s">
        <v>643</v>
      </c>
      <c r="OA42" s="107"/>
      <c r="OB42" s="107"/>
      <c r="OC42" s="107"/>
      <c r="OD42" s="108">
        <f t="shared" si="105"/>
        <v>72</v>
      </c>
      <c r="OE42" s="109">
        <v>3</v>
      </c>
      <c r="OF42" s="110">
        <f t="shared" si="106"/>
        <v>720</v>
      </c>
      <c r="OG42" s="109">
        <v>2</v>
      </c>
      <c r="OH42" s="111">
        <f>ROUND(AVERAGEIF($ES$9:$ES$497,$ES42,EV$9:EV$497),0)</f>
        <v>57</v>
      </c>
      <c r="OI42" s="112">
        <f>ROUND(AVERAGEIF($ES$9:$ES$497,$ES42,EW$9:EW$497),0)</f>
        <v>69</v>
      </c>
      <c r="OJ42" s="112">
        <f>ROUND(AVERAGEIF($ES$9:$ES$497,$ES42,EX$9:EX$497),0)</f>
        <v>17</v>
      </c>
      <c r="OK42" s="112">
        <f>ROUND(AVERAGEIF($ES$9:$ES$497,$ES42,EY$9:EY$497),0)</f>
        <v>30</v>
      </c>
      <c r="OL42" s="112">
        <f>ROUND(AVERAGEIF($ES$9:$ES$497,$ES42,EZ$9:EZ$497),0)</f>
        <v>58</v>
      </c>
      <c r="OM42" s="112">
        <f>ROUND(AVERAGEIF($ES$9:$ES$497,$ES42,FA$9:FA$497),0)</f>
        <v>21</v>
      </c>
      <c r="ON42" s="112">
        <f>ROUND(AVERAGEIF($ES$9:$ES$497,$ES42,FB$9:FB$497),0)</f>
        <v>45</v>
      </c>
      <c r="OO42" s="112">
        <f>ROUND(AVERAGEIF($ES$9:$ES$497,$ES42,FC$9:FC$497),0)</f>
        <v>49</v>
      </c>
      <c r="OP42" s="112">
        <f>ROUND(AVERAGEIF($ES$9:$ES$497,$ES42,FD$9:FD$497),0)</f>
        <v>75</v>
      </c>
      <c r="OQ42" s="113">
        <f>ROUND(AVERAGEIF($ES$9:$ES$497,$ES42,FE$9:FE$497),0)</f>
        <v>66</v>
      </c>
      <c r="OR42" s="114">
        <f>ROUND(EV42/MAX(EV$9:EV$497)*100,0)</f>
        <v>13</v>
      </c>
      <c r="OS42" s="115">
        <f>ROUND(EW42/MAX(EW$9:EW$497)*100,0)</f>
        <v>31</v>
      </c>
      <c r="OT42" s="115">
        <f>ROUND(EX42/MAX(EX$9:EX$497)*100,0)</f>
        <v>9</v>
      </c>
      <c r="OU42" s="115">
        <f>ROUND(EY42/MAX(EY$9:EY$497)*100,0)</f>
        <v>5</v>
      </c>
      <c r="OV42" s="115">
        <f>ROUND(EZ42/MAX(EZ$9:EZ$497)*100,0)</f>
        <v>34</v>
      </c>
      <c r="OW42" s="115">
        <f>ROUND(FA42/MAX(FA$9:FA$497)*100,0)</f>
        <v>7</v>
      </c>
      <c r="OX42" s="115">
        <f>ROUND(FB42/MAX(FB$9:FB$497)*100,0)</f>
        <v>22</v>
      </c>
      <c r="OY42" s="116">
        <f>ROUND(FC42/MAX(FC$9:FC$497)*100,0)</f>
        <v>21</v>
      </c>
      <c r="OZ42" s="115">
        <f>ROUND(FD42/MAX(FD$9:FD$497)*100,0)</f>
        <v>36</v>
      </c>
      <c r="PA42" s="117">
        <f>ROUND(FE42/MAX(FE$9:FE$497)*100,0)</f>
        <v>17</v>
      </c>
      <c r="PB42" s="118">
        <f t="shared" si="107"/>
        <v>185</v>
      </c>
      <c r="PC42" s="115">
        <f t="shared" si="108"/>
        <v>260</v>
      </c>
      <c r="PD42" s="115">
        <f t="shared" si="109"/>
        <v>287</v>
      </c>
      <c r="PE42" s="115">
        <f t="shared" si="110"/>
        <v>227</v>
      </c>
      <c r="PF42" s="115">
        <f t="shared" si="111"/>
        <v>152</v>
      </c>
      <c r="PG42" s="119">
        <f t="shared" si="112"/>
        <v>141</v>
      </c>
      <c r="PH42" s="118">
        <f>ROUND(PB42/MAX(PB$9:PB$497)*100,0)</f>
        <v>22</v>
      </c>
      <c r="PI42" s="115">
        <f>ROUND(PC42/MAX(PC$9:PC$497)*100,0)</f>
        <v>31</v>
      </c>
      <c r="PJ42" s="115">
        <f>ROUND(PD42/MAX(PD$9:PD$497)*100,0)</f>
        <v>30</v>
      </c>
      <c r="PK42" s="115">
        <f>ROUND(PE42/MAX(PE$9:PE$497)*100,0)</f>
        <v>23</v>
      </c>
      <c r="PL42" s="115">
        <f>ROUND(PF42/MAX(PF$9:PF$497)*100,0)</f>
        <v>21</v>
      </c>
      <c r="PM42" s="119">
        <f>ROUND(PG42/MAX(PG$9:PG$497)*100,0)</f>
        <v>21</v>
      </c>
      <c r="PN42" s="118">
        <f>RANK(PH42,PH$9:PH$497,0)</f>
        <v>356</v>
      </c>
      <c r="PO42" s="115">
        <f>RANK(PI42,PI$9:PI$497,0)</f>
        <v>282</v>
      </c>
      <c r="PP42" s="115">
        <f>RANK(PJ42,PJ$9:PJ$497,0)</f>
        <v>314</v>
      </c>
      <c r="PQ42" s="115">
        <f>RANK(PK42,PK$9:PK$497,0)</f>
        <v>340</v>
      </c>
      <c r="PR42" s="115">
        <f>RANK(PL42,PL$9:PL$497,0)</f>
        <v>371</v>
      </c>
      <c r="PS42" s="119">
        <f>RANK(PM42,PM$9:PM$497,0)</f>
        <v>355</v>
      </c>
      <c r="PT42" s="120">
        <f>ROUND(FZ42/MAX(FZ$9:FZ$497)*100,0)</f>
        <v>52</v>
      </c>
      <c r="PU42" s="115">
        <f>ROUND(GA42/MAX(GA$9:GA$497)*100,0)</f>
        <v>94</v>
      </c>
      <c r="PV42" s="115">
        <f>ROUND(GB42/MAX(GB$9:GB$497)*100,0)</f>
        <v>34</v>
      </c>
      <c r="PW42" s="115">
        <f>ROUND(GC42/MAX(GC$9:GC$497)*100,0)</f>
        <v>26</v>
      </c>
      <c r="PX42" s="115">
        <f>ROUND(GD42/MAX(GD$9:GD$497)*100,0)</f>
        <v>100</v>
      </c>
      <c r="PY42" s="115">
        <f>ROUND(GE42/MAX(GE$9:GE$497)*100,0)</f>
        <v>20</v>
      </c>
      <c r="PZ42" s="115">
        <f>ROUND(GF42/MAX(GF$9:GF$497)*100,0)</f>
        <v>57</v>
      </c>
      <c r="QA42" s="116">
        <f>ROUND(GG42/MAX(GG$9:GG$497)*100,0)</f>
        <v>68</v>
      </c>
      <c r="QB42" s="115">
        <f>ROUND(GH42/MAX(GH$9:GH$497)*100,0)</f>
        <v>100</v>
      </c>
      <c r="QC42" s="121">
        <f>ROUND(GI42/MAX(GI$9:GI$497)*100,0)</f>
        <v>55</v>
      </c>
      <c r="QD42" s="120">
        <f>ROUND(AVERAGEIF($ES$9:$ES$497,$ES42,PT$9:PT$497),0)</f>
        <v>47</v>
      </c>
      <c r="QE42" s="120">
        <f>ROUND(AVERAGEIF($ES$9:$ES$497,$ES42,PU$9:PU$497),0)</f>
        <v>61</v>
      </c>
      <c r="QF42" s="120">
        <f>ROUND(AVERAGEIF($ES$9:$ES$497,$ES42,PV$9:PV$497),0)</f>
        <v>21</v>
      </c>
      <c r="QG42" s="120">
        <f>ROUND(AVERAGEIF($ES$9:$ES$497,$ES42,PW$9:PW$497),0)</f>
        <v>34</v>
      </c>
      <c r="QH42" s="120">
        <f>ROUND(AVERAGEIF($ES$9:$ES$497,$ES42,PX$9:PX$497),0)</f>
        <v>48</v>
      </c>
      <c r="QI42" s="120">
        <f>ROUND(AVERAGEIF($ES$9:$ES$497,$ES42,PY$9:PY$497),0)</f>
        <v>18</v>
      </c>
      <c r="QJ42" s="120">
        <f>ROUND(AVERAGEIF($ES$9:$ES$497,$ES42,PZ$9:PZ$497),0)</f>
        <v>31</v>
      </c>
      <c r="QK42" s="120">
        <f>ROUND(AVERAGEIF($ES$9:$ES$497,$ES42,QA$9:QA$497),0)</f>
        <v>40</v>
      </c>
      <c r="QL42" s="120">
        <f>ROUND(AVERAGEIF($ES$9:$ES$497,$ES42,QB$9:QB$497),0)</f>
        <v>51</v>
      </c>
      <c r="QM42" s="120">
        <f>ROUND(AVERAGEIF($ES$9:$ES$497,$ES42,QC$9:QC$497),0)</f>
        <v>32</v>
      </c>
      <c r="QN42" s="114">
        <f t="shared" si="69"/>
        <v>636</v>
      </c>
      <c r="QO42" s="115">
        <f t="shared" si="70"/>
        <v>900</v>
      </c>
      <c r="QP42" s="115">
        <f t="shared" si="71"/>
        <v>1036</v>
      </c>
      <c r="QQ42" s="115">
        <f t="shared" si="72"/>
        <v>840</v>
      </c>
      <c r="QR42" s="115">
        <f t="shared" si="73"/>
        <v>597</v>
      </c>
      <c r="QS42" s="119">
        <f t="shared" si="74"/>
        <v>481</v>
      </c>
      <c r="QT42" s="114">
        <f>ROUND((QN42-MIN(QN$9:QN$497))/(MAX(QN$9:QN$497)-MIN(QN$9:QN$497))*100,0)</f>
        <v>63</v>
      </c>
      <c r="QU42" s="115">
        <f>ROUND((QO42-MIN(QO$9:QO$497))/(MAX(QO$9:QO$497)-MIN(QO$9:QO$497))*100,0)</f>
        <v>100</v>
      </c>
      <c r="QV42" s="115">
        <f>ROUND((QP42-MIN(QP$9:QP$497))/(MAX(QP$9:QP$497)-MIN(QP$9:QP$497))*100,0)</f>
        <v>100</v>
      </c>
      <c r="QW42" s="115">
        <f>ROUND((QQ42-MIN(QQ$9:QQ$497))/(MAX(QQ$9:QQ$497)-MIN(QQ$9:QQ$497))*100,0)</f>
        <v>70</v>
      </c>
      <c r="QX42" s="115">
        <f>ROUND((QR42-MIN(QR$9:QR$497))/(MAX(QR$9:QR$497)-MIN(QR$9:QR$497))*100,0)</f>
        <v>62</v>
      </c>
      <c r="QY42" s="115">
        <f>ROUND((QS42-MIN(QS$9:QS$497))/(MAX(QS$9:QS$497)-MIN(QS$9:QS$497))*100,0)</f>
        <v>61</v>
      </c>
      <c r="QZ42" s="114">
        <f>RANK(QN42,QN$9:QN$497,0)</f>
        <v>35</v>
      </c>
      <c r="RA42" s="115">
        <f>RANK(QO42,QO$9:QO$497,0)</f>
        <v>1</v>
      </c>
      <c r="RB42" s="115">
        <f>RANK(QP42,QP$9:QP$497,0)</f>
        <v>1</v>
      </c>
      <c r="RC42" s="115">
        <f>RANK(QQ42,QQ$9:QQ$497,0)</f>
        <v>23</v>
      </c>
      <c r="RD42" s="115">
        <f>RANK(QR42,QR$9:QR$497,0)</f>
        <v>103</v>
      </c>
      <c r="RE42" s="115">
        <f>RANK(QS42,QS$9:QS$497,0)</f>
        <v>55</v>
      </c>
      <c r="RF42" s="122"/>
      <c r="RG42" s="115">
        <f>($RH$3*(IH42+IJ42)*100*100/MAX(EX$9:EX$497)*$RO$3) +($RH$3*(II42+IJ42)*100*100/MAX(EX$9:EX$497)*$RO$4) + ($RH$3*IK42*100*100/MAX(EX$9:EX$497)*0.098)</f>
        <v>0</v>
      </c>
      <c r="RH42" s="115">
        <f>($RH$4*IL42*100*100/MAX(EZ$9:EZ$497))*$RQ$3</f>
        <v>9.2000000000000011</v>
      </c>
      <c r="RI42" s="115">
        <f>($RH$3*IM42*100*100/MAX(EY$9:EY$497))*$RQ$4</f>
        <v>0</v>
      </c>
      <c r="RJ42" s="115">
        <f>($RH$3*IN42*100*100/MAX(EX$9:EX$497))</f>
        <v>0</v>
      </c>
      <c r="RK42" s="115">
        <f>($RH$4*IO42*100*100/MAX(EZ$9:EZ$497))*$RQ$3</f>
        <v>0</v>
      </c>
      <c r="RL42" s="115">
        <f>(($RL$4*IP42*100*((100/MAX(EX$9:EX$497)+100/MAX(EZ$9:EZ$497))/2))+($RL$4*IQ42*100*((100/MAX(EX$9:EX$497)+100/MAX(EZ$9:EZ$497))/2))+($RL$4*IR42*100*((100/MAX(EX$9:EX$497)+100/MAX(EZ$9:EZ$497))/2))+($RL$4*IS42*100*((100/MAX(EX$9:EX$497)+100/MAX(EZ$9:EZ$497))/2))+($RL$4*IT42*100*((100/MAX(EX$9:EX$497)+100/MAX(EZ$9:EZ$497))/2))+($RL$4*IU42*100*((100/MAX(EX$9:EX$497)+100/MAX(EZ$9:EZ$497))/2))+($RL$4*IV42*100*((100/MAX(EX$9:EX$497)+100/MAX(EZ$9:EZ$497))/2))+($RL$4*IW42*100*((100/MAX(EX$9:EX$497)+100/MAX(EZ$9:EZ$497))/2)))*$RS$3</f>
        <v>0</v>
      </c>
      <c r="RM42" s="115">
        <f>(($RH$3*IX42*100*100/MAX(EX$9:EX$497))+($RH$3*IY42*100*100/MAX(EX$9:EX$497))+($RH$3*IZ42*100*100/MAX(EX$9:EX$497))+($RH$3*JA42*100*100/MAX(EX$9:EX$497))+($RH$3*JB42*100*100/MAX(EX$9:EX$497))+($RH$3*JC42*100*100/MAX(EX$9:EX$497))+($RH$3*JD42*100*100/MAX(EX$9:EX$497))+($RH$3*JE42*100*100/MAX(EX$9:EX$497)))*$RS$4</f>
        <v>0</v>
      </c>
      <c r="RN42" s="115">
        <f>(($RH$4*JF42*100*100/MAX(EZ$9:EZ$497)) + ($RH$4*JG42*100*100/MAX(EZ$9:EZ$497)) + ($RH$4*JH42*100*100/MAX(EZ$9:EZ$497)) + ($RH$4*JI42*100*100/MAX(EZ$9:EZ$497)) + ($RH$4*JJ42*100*100/MAX(EZ$9:EZ$497)) + ($RH$4*JK42*100*100/MAX(EZ$9:EZ$497)) + ($RH$4*JL42*100*100/MAX(EZ$9:EZ$497)) + ($RH$4*JM42*100*100/MAX(EZ$9:EZ$497)))*$RU$3</f>
        <v>0</v>
      </c>
      <c r="RO42" s="115">
        <f>(($RL$4*JN42*100*((100/MAX(EX$9:EX$497)+100/MAX(EZ$9:EZ$497))/2))+($RL$4*JO42*100*((100/MAX(EX$9:EX$497)+100/MAX(EZ$9:EZ$497))/2))+($RL$4*JP42*100*((100/MAX(EX$9:EX$497)+100/MAX(EZ$9:EZ$497))/2))+($RL$4*JQ42*100*((100/MAX(EX$9:EX$497)+100/MAX(EZ$9:EZ$497))/2))+($RL$4*JR42*100*((100/MAX(EX$9:EX$497)+100/MAX(EZ$9:EZ$497))/2))+($RL$4*JS42*100*((100/MAX(EX$9:EX$497)+100/MAX(EZ$9:EZ$497))/2))+($RL$4*JT42*100*((100/MAX(EX$9:EX$497)+100/MAX(EZ$9:EZ$497))/2))+($RL$4*JU42*100*((100/MAX(EX$9:EX$497)+100/MAX(EZ$9:EZ$497))/2))+($RL$4*JV42*100*((100/MAX(EX$9:EX$497)+100/MAX(EZ$9:EZ$497))/2))+($RL$4*JW42*100*((100/MAX(EX$9:EX$497)+100/MAX(EZ$9:EZ$497))/2))+($RL$4*JX42*100*((100/MAX(EX$9:EX$497)+100/MAX(EZ$9:EZ$497))/2))+($RL$4*JY42*100*((100/MAX(EX$9:EX$497)+100/MAX(EZ$9:EZ$497))/2))+($RL$4*JZ42*100*((100/MAX(EX$9:EX$497)+100/MAX(EZ$9:EZ$497))/2)))*$RW$3/2</f>
        <v>0</v>
      </c>
      <c r="RP42" s="119">
        <f>($RJ$3*KA42*100*100/MAX(FA$9:FA$497)) + ($RJ$3*KB42*100*100/MAX(FA$9:FA$497)/2) + ($RJ$3*KC42*100*100/MAX(FA$9:FA$497)/2) + ($RJ$3*KD42*100*100/MAX(FA$9:FA$497)/4) + ($RJ$3*KE42*100*100/MAX(FA$9:FA$497)/4)</f>
        <v>0</v>
      </c>
      <c r="RQ42" s="118">
        <f>($RL$4*KF42*100*((100/MAX(EX$9:EX$497)+100/MAX(EZ$9:EZ$497)))) * ($RO$3/2) + (($RL$4*KG42*100*((100/MAX(EX$9:EX$497)+100/MAX(EZ$9:EZ$497))))+($RL$4*KH42*100*((100/MAX(EX$9:EX$497)+100/MAX(EZ$9:EZ$497))))+($RL$4*KI42*100*((100/MAX(EX$9:EX$497)+100/MAX(EZ$9:EZ$497))))+($RL$4*KJ42*100*((100/MAX(EX$9:EX$497)+100/MAX(EZ$9:EZ$497))))+($RL$4*KK42*100*((100/MAX(EX$9:EX$497)+100/MAX(EZ$9:EZ$497))))+($RL$4*KL42*100*((100/MAX(EX$9:EX$497)+100/MAX(EZ$9:EZ$497))))+($RL$4*KM42*100*((100/MAX(EX$9:EX$497)+100/MAX(EZ$9:EZ$497))))+($RL$4*KN42*100*((100/MAX(EX$9:EX$497)+100/MAX(EZ$9:EZ$497))))+($RL$4*KO42*100*((100/MAX(EX$9:EX$497)+100/MAX(EZ$9:EZ$497))))+($RL$4*KP42*100*((100/MAX(EX$9:EX$497)+100/MAX(EZ$9:EZ$497))))+($RL$4*KQ42*100*((100/MAX(EX$9:EX$497)+100/MAX(EZ$9:EZ$497))))+($RL$4*KR42*100*((100/MAX(EX$9:EX$497)+100/MAX(EZ$9:EZ$497))))+($RL$4*KS42*100*((100/MAX(EX$9:EX$497)+100/MAX(EZ$9:EZ$497))))+($RL$4*KV42*100*((100/MAX(EX$9:EX$497)+100/MAX(EZ$9:EZ$497))))) * (($RO$3+$RO$4)/6)</f>
        <v>0</v>
      </c>
      <c r="RR42" s="115">
        <f>(($RL$4*KW42*100*((100/MAX(EX$9:EX$497)+100/MAX(EZ$9:EZ$497))))) * ($RO$3/2) + (($RL$4*KX42*100*((100/MAX(EX$9:EX$497)+100/MAX(EZ$9:EZ$497))))+($RL$4*KY42*100*((100/MAX(EX$9:EX$497)+100/MAX(EZ$9:EZ$497))))+($RL$4*KZ42*100*((100/MAX(EX$9:EX$497)+100/MAX(EZ$9:EZ$497))))+($RL$4*LA42*100*((100/MAX(EX$9:EX$497)+100/MAX(EZ$9:EZ$497))))+($RL$4*LB42*100*((100/MAX(EX$9:EX$497)+100/MAX(EZ$9:EZ$497))))+($RL$4*LC42*100*((100/MAX(EX$9:EX$497)+100/MAX(EZ$9:EZ$497))))) * (($RO$3+$RO$4)/6)</f>
        <v>0</v>
      </c>
      <c r="RS42" s="119">
        <f>(($RL$4*LD42*100*((100/MAX(EX$9:EX$497)+100/MAX(EZ$9:EZ$497))))+($RL$4*LE42*100*((100/MAX(EX$9:EX$497)+100/MAX(EZ$9:EZ$497))))) * (($RO$3+$RO$4)/6)</f>
        <v>0</v>
      </c>
      <c r="RT42" s="118">
        <f>($RJ$4*LH42*100*(100/MAX(EV$9:EV$497)))+($RJ$4*LI42*100*(100/MAX(EV$9:EV$497)))</f>
        <v>0</v>
      </c>
      <c r="RU42" s="119">
        <f>($RJ$4*LJ42*(100/MAX(EV$9:EV$497)))/2 + ($RL$3*LK42*(100/MAX(EW$9:EW$497))) + ($RJ$4*LL42*(100/MAX(EV$9:EV$497)))/4 + ($RL$3*LM42*(100/MAX(EW$9:EW$497)))</f>
        <v>0</v>
      </c>
      <c r="RV42" s="118">
        <f>($RJ$4*LN42*100*100/MAX(EV$9:EV$497)/2)+($RJ$4*LO42*100*100/MAX(EV$9:EV$497)/2)+($RJ$4*LP42*100*100/MAX(EV$9:EV$497))+($RJ$4*LQ42*100*100/MAX(EV$9:EV$497))+($RJ$4*LR42*100*100/MAX(EV$9:EV$497))</f>
        <v>0</v>
      </c>
      <c r="RW42" s="115">
        <f>($RJ$4*LS42*100*100/MAX(EV$9:EV$497)) + (($RJ$4*LT42*100*100/MAX(EV$9:EV$497))+($RJ$4*LU42*100*100/MAX(EV$9:EV$497))+($RJ$4*LV42*100*100/MAX(EV$9:EV$497))+($RJ$4*LW42*100*100/MAX(EV$9:EV$497))+($RJ$4*LX42*100*100/MAX(EV$9:EV$497))+($RJ$4*LY42*100*100/MAX(EV$9:EV$497))+($RJ$4*LZ42*100*100/MAX(EV$9:EV$497))+($RJ$4*MA42*100*100/MAX(EV$9:EV$497)))/2</f>
        <v>0</v>
      </c>
      <c r="RX42" s="119">
        <f>($RJ$4*MB42*100*100/MAX(EV$9:EV$497))+($RJ$4*MC42*100*100/MAX(EV$9:EV$497))+($RJ$4*MD42*100*100/MAX(EV$9:EV$497))+($RJ$4*ME42*100*100/MAX(EV$9:EV$497))+($RJ$4*MF42*100*100/MAX(EV$9:EV$497))+($RJ$4*MG42*100*100/MAX(EV$9:EV$497))+($RJ$4*MH42*100*100/MAX(EV$9:EV$497))+($RJ$4*MI42*100*100/MAX(EV$9:EV$497))+($RJ$4*MJ42*100*100/MAX(EV$9:EV$497))+($RJ$4*MK42*100*100/MAX(EV$9:EV$497))+($RJ$4*ML42*100*100/MAX(EV$9:EV$497))+($RJ$4*MM42*100*100/MAX(EV$9:EV$497))+($RJ$4*MN42*100*100/MAX(EV$9:EV$497))</f>
        <v>0</v>
      </c>
      <c r="RY42" s="118">
        <f>($RJ$4*MQ42*100*100/MAX(EV$9:EV$497))/2 + (($RJ$4*MR42*100*100/MAX(EV$9:EV$497))+($RJ$4*MS42*100*100/MAX(EV$9:EV$497))+($RJ$4*MT42*100*100/MAX(EV$9:EV$497))+($RJ$4*MU42*100*100/MAX(EV$9:EV$497))+($RJ$4*MV42*100*100/MAX(EV$9:EV$497))+($RJ$4*MW42*100*100/MAX(EV$9:EV$497))+($RJ$4*MX42*100*100/MAX(EV$9:EV$497))+($RJ$4*MY42*100*100/MAX(EV$9:EV$497))+($RJ$4*MZ42*100*100/MAX(EV$9:EV$497))+($RJ$4*NA42*100*100/MAX(EV$9:EV$497))+($RJ$4*NB42*100*100/MAX(EV$9:EV$497))+($RJ$4*NC42*100*100/MAX(EV$9:EV$497))+($RJ$4*ND42*100*100/MAX(EV$9:EV$497))+($RJ$4*NG42*100*100/MAX(EV$9:EV$497)))/4</f>
        <v>4.213483146067416</v>
      </c>
      <c r="RZ42" s="115">
        <f>($RJ$4*NH42*100*100/MAX(EV$9:EV$497))/2 + (($RJ$4*NI42*100*100/MAX(EV$9:EV$497))+($RJ$4*NJ42*100*100/MAX(EV$9:EV$497))+($RJ$4*NK42*100*100/MAX(EV$9:EV$497))+($RJ$4*NL42*100*100/MAX(EV$9:EV$497))+($RJ$4*NM42*100*100/MAX(EV$9:EV$497))+($RJ$4*NN42*100*100/MAX(EV$9:EV$497)))/4</f>
        <v>0</v>
      </c>
      <c r="SA42" s="117">
        <f>(($RJ$4*NO42*100*100/MAX(EV$9:EV$497))+($RJ$4*NP42*100*100/MAX(EV$9:EV$497)))/4</f>
        <v>4.213483146067416</v>
      </c>
      <c r="SB42" s="118">
        <f t="shared" si="113"/>
        <v>17.626966292134831</v>
      </c>
      <c r="SC42" s="115">
        <f t="shared" si="114"/>
        <v>1.6853932584269664</v>
      </c>
      <c r="SD42" s="115">
        <f t="shared" si="115"/>
        <v>42.186741573033714</v>
      </c>
      <c r="SE42" s="115">
        <f t="shared" si="116"/>
        <v>1.6853932584269664</v>
      </c>
      <c r="SF42" s="115">
        <f t="shared" si="117"/>
        <v>2.106741573033708</v>
      </c>
      <c r="SG42" s="115">
        <f t="shared" si="118"/>
        <v>8.4269662921348321</v>
      </c>
      <c r="SH42" s="115">
        <f>ROUND(SB42/MAX(SB$9:SB$497)*100,0)</f>
        <v>22</v>
      </c>
      <c r="SI42" s="115">
        <f>ROUND(SC42/MAX(SC$9:SC$497)*100,0)</f>
        <v>3</v>
      </c>
      <c r="SJ42" s="115">
        <f>ROUND(SD42/MAX(SD$9:SD$497)*100,0)</f>
        <v>67</v>
      </c>
      <c r="SK42" s="115">
        <f>ROUND(SE42/MAX(SE$9:SE$497)*100,0)</f>
        <v>1</v>
      </c>
      <c r="SL42" s="115">
        <f>ROUND(SF42/MAX(SF$9:SF$497)*100,0)</f>
        <v>5</v>
      </c>
      <c r="SM42" s="121">
        <f>ROUND(SG42/MAX(SG$9:SG$497)*100,0)</f>
        <v>8</v>
      </c>
      <c r="SN42" s="115">
        <f>ROUND(AVERAGEIF($ES$9:$ES$497,$ES42,SH$9:SH$497),0)</f>
        <v>12</v>
      </c>
      <c r="SO42" s="115">
        <f>ROUND(AVERAGEIF($ES$9:$ES$497,$ES42,SI$9:SI$497),0)</f>
        <v>5</v>
      </c>
      <c r="SP42" s="115">
        <f>ROUND(AVERAGEIF($ES$9:$ES$497,$ES42,SJ$9:SJ$497),0)</f>
        <v>26</v>
      </c>
      <c r="SQ42" s="115">
        <f>ROUND(AVERAGEIF($ES$9:$ES$497,$ES42,SK$9:SK$497),0)</f>
        <v>6</v>
      </c>
      <c r="SR42" s="115">
        <f>ROUND(AVERAGEIF($ES$9:$ES$497,$ES42,SL$9:SL$497),0)</f>
        <v>8</v>
      </c>
      <c r="SS42" s="121">
        <f>ROUND(AVERAGEIF($ES$9:$ES$497,$ES42,SM$9:SM$497),0)</f>
        <v>4</v>
      </c>
      <c r="ST42" s="114">
        <f>RANK(SB42,SB$9:SB$497,0)</f>
        <v>183</v>
      </c>
      <c r="SU42" s="115">
        <f>RANK(SC42,SC$9:SC$497,0)</f>
        <v>221</v>
      </c>
      <c r="SV42" s="115">
        <f>RANK(SD42,SD$9:SD$497,0)</f>
        <v>7</v>
      </c>
      <c r="SW42" s="115">
        <f>RANK(SE42,SE$9:SE$497,0)</f>
        <v>221</v>
      </c>
      <c r="SX42" s="115">
        <f>RANK(SF42,SF$9:SF$497,0)</f>
        <v>158</v>
      </c>
      <c r="SY42" s="115">
        <f>RANK(SG42,SG$9:SG$497,0)</f>
        <v>119</v>
      </c>
      <c r="SZ42" s="115">
        <f>COUNTIFS(SB$9:SB$497,"&gt;"&amp;SB42,$ES$9:$ES$497,$ES42)+1</f>
        <v>15</v>
      </c>
      <c r="TA42" s="115">
        <f>COUNTIFS(SC$9:SC$497,"&gt;"&amp;SC42,$ES$9:$ES$497,$ES42)+1</f>
        <v>28</v>
      </c>
      <c r="TB42" s="115">
        <f>COUNTIFS(SD$9:SD$497,"&gt;"&amp;SD42,$ES$9:$ES$497,$ES42)+1</f>
        <v>7</v>
      </c>
      <c r="TC42" s="115">
        <f>COUNTIFS(SE$9:SE$497,"&gt;"&amp;SE42,$ES$9:$ES$497,$ES42)+1</f>
        <v>28</v>
      </c>
      <c r="TD42" s="115">
        <f>COUNTIFS(SF$9:SF$497,"&gt;"&amp;SF42,$ES$9:$ES$497,$ES42)+1</f>
        <v>28</v>
      </c>
      <c r="TE42" s="117">
        <f>COUNTIFS(SG$9:SG$497,"&gt;"&amp;SG42,$ES$9:$ES$497,$ES42)+1</f>
        <v>16</v>
      </c>
      <c r="TF42" s="118">
        <f t="shared" si="119"/>
        <v>53</v>
      </c>
      <c r="TG42" s="115">
        <f t="shared" si="120"/>
        <v>25</v>
      </c>
      <c r="TH42" s="115">
        <f t="shared" si="121"/>
        <v>98</v>
      </c>
      <c r="TI42" s="115">
        <f t="shared" si="122"/>
        <v>31</v>
      </c>
      <c r="TJ42" s="115">
        <f t="shared" si="123"/>
        <v>28</v>
      </c>
      <c r="TK42" s="115">
        <f t="shared" si="124"/>
        <v>29</v>
      </c>
      <c r="TL42" s="117">
        <f t="shared" si="125"/>
        <v>29</v>
      </c>
      <c r="TM42" s="118">
        <f>ROUND(TF42/MAX(TF$9:TF$497)*100,0)</f>
        <v>29</v>
      </c>
      <c r="TN42" s="115">
        <f>ROUND(TG42/MAX(TG$9:TG$497)*100,0)</f>
        <v>14</v>
      </c>
      <c r="TO42" s="115">
        <f>ROUND(TH42/MAX(TH$9:TH$497)*100,0)</f>
        <v>54</v>
      </c>
      <c r="TP42" s="115">
        <f>ROUND(TI42/MAX(TI$9:TI$497)*100,0)</f>
        <v>17</v>
      </c>
      <c r="TQ42" s="115">
        <f>ROUND(TJ42/MAX(TJ$9:TJ$497)*100,0)</f>
        <v>14</v>
      </c>
      <c r="TR42" s="115">
        <f>ROUND(TK42/MAX(TK$9:TK$497)*100,0)</f>
        <v>15</v>
      </c>
      <c r="TS42" s="119">
        <f>ROUND(TL42/MAX(TL$9:TL$497)*100,0)</f>
        <v>15</v>
      </c>
      <c r="TT42" s="120">
        <f>RANK(TM42,TM$9:TM$497,0)</f>
        <v>285</v>
      </c>
      <c r="TU42" s="115">
        <f>RANK(TN42,TN$9:TN$497,0)</f>
        <v>354</v>
      </c>
      <c r="TV42" s="115">
        <f>RANK(TO42,TO$9:TO$497,0)</f>
        <v>35</v>
      </c>
      <c r="TW42" s="115">
        <f>RANK(TP42,TP$9:TP$497,0)</f>
        <v>328</v>
      </c>
      <c r="TX42" s="115">
        <f>RANK(TQ42,TQ$9:TQ$497,0)</f>
        <v>328</v>
      </c>
      <c r="TY42" s="115">
        <f>RANK(TR42,TR$9:TR$497,0)</f>
        <v>337</v>
      </c>
      <c r="TZ42" s="121">
        <f>RANK(TS42,TS$9:TS$497,0)</f>
        <v>322</v>
      </c>
      <c r="UA42" s="123"/>
      <c r="UB42" s="7" t="s">
        <v>1</v>
      </c>
    </row>
    <row r="43" spans="1:548" x14ac:dyDescent="0.15">
      <c r="A43" s="183">
        <v>35</v>
      </c>
      <c r="B43" s="203" t="s">
        <v>642</v>
      </c>
      <c r="C43" s="63"/>
      <c r="D43" s="63"/>
      <c r="E43" s="64" t="s">
        <v>518</v>
      </c>
      <c r="F43" s="65">
        <v>21</v>
      </c>
      <c r="G43" s="65" t="s">
        <v>519</v>
      </c>
      <c r="H43" s="65"/>
      <c r="I43" s="66" t="s">
        <v>521</v>
      </c>
      <c r="J43" s="67" t="s">
        <v>521</v>
      </c>
      <c r="K43" s="67" t="s">
        <v>521</v>
      </c>
      <c r="L43" s="67" t="s">
        <v>521</v>
      </c>
      <c r="M43" s="67" t="s">
        <v>521</v>
      </c>
      <c r="N43" s="67" t="s">
        <v>521</v>
      </c>
      <c r="O43" s="67" t="s">
        <v>521</v>
      </c>
      <c r="P43" s="67" t="s">
        <v>521</v>
      </c>
      <c r="Q43" s="67" t="s">
        <v>521</v>
      </c>
      <c r="R43" s="68" t="s">
        <v>521</v>
      </c>
      <c r="S43" s="69" t="s">
        <v>521</v>
      </c>
      <c r="T43" s="67" t="s">
        <v>521</v>
      </c>
      <c r="U43" s="67" t="s">
        <v>521</v>
      </c>
      <c r="V43" s="67" t="s">
        <v>520</v>
      </c>
      <c r="W43" s="67" t="s">
        <v>520</v>
      </c>
      <c r="X43" s="67" t="s">
        <v>520</v>
      </c>
      <c r="Y43" s="67" t="s">
        <v>520</v>
      </c>
      <c r="Z43" s="67" t="s">
        <v>521</v>
      </c>
      <c r="AA43" s="67" t="s">
        <v>521</v>
      </c>
      <c r="AB43" s="68" t="s">
        <v>521</v>
      </c>
      <c r="AC43" s="69" t="s">
        <v>521</v>
      </c>
      <c r="AD43" s="67" t="s">
        <v>521</v>
      </c>
      <c r="AE43" s="67" t="s">
        <v>521</v>
      </c>
      <c r="AF43" s="67" t="s">
        <v>521</v>
      </c>
      <c r="AG43" s="67" t="s">
        <v>521</v>
      </c>
      <c r="AH43" s="67" t="s">
        <v>521</v>
      </c>
      <c r="AI43" s="67" t="s">
        <v>521</v>
      </c>
      <c r="AJ43" s="67" t="s">
        <v>521</v>
      </c>
      <c r="AK43" s="67" t="s">
        <v>521</v>
      </c>
      <c r="AL43" s="68" t="s">
        <v>521</v>
      </c>
      <c r="AM43" s="69" t="s">
        <v>521</v>
      </c>
      <c r="AN43" s="67" t="s">
        <v>521</v>
      </c>
      <c r="AO43" s="67" t="s">
        <v>521</v>
      </c>
      <c r="AP43" s="67" t="s">
        <v>521</v>
      </c>
      <c r="AQ43" s="67" t="s">
        <v>521</v>
      </c>
      <c r="AR43" s="67" t="s">
        <v>521</v>
      </c>
      <c r="AS43" s="67" t="s">
        <v>521</v>
      </c>
      <c r="AT43" s="67" t="s">
        <v>521</v>
      </c>
      <c r="AU43" s="67" t="s">
        <v>521</v>
      </c>
      <c r="AV43" s="68" t="s">
        <v>521</v>
      </c>
      <c r="AW43" s="69" t="s">
        <v>521</v>
      </c>
      <c r="AX43" s="67" t="s">
        <v>521</v>
      </c>
      <c r="AY43" s="67" t="s">
        <v>521</v>
      </c>
      <c r="AZ43" s="67" t="s">
        <v>521</v>
      </c>
      <c r="BA43" s="67" t="s">
        <v>521</v>
      </c>
      <c r="BB43" s="67" t="s">
        <v>521</v>
      </c>
      <c r="BC43" s="67" t="s">
        <v>521</v>
      </c>
      <c r="BD43" s="67" t="s">
        <v>521</v>
      </c>
      <c r="BE43" s="67" t="s">
        <v>521</v>
      </c>
      <c r="BF43" s="68" t="s">
        <v>521</v>
      </c>
      <c r="BG43" s="69" t="s">
        <v>521</v>
      </c>
      <c r="BH43" s="67" t="s">
        <v>521</v>
      </c>
      <c r="BI43" s="67" t="s">
        <v>521</v>
      </c>
      <c r="BJ43" s="67" t="s">
        <v>521</v>
      </c>
      <c r="BK43" s="67" t="s">
        <v>521</v>
      </c>
      <c r="BL43" s="67" t="s">
        <v>521</v>
      </c>
      <c r="BM43" s="67" t="s">
        <v>521</v>
      </c>
      <c r="BN43" s="67" t="s">
        <v>521</v>
      </c>
      <c r="BO43" s="67" t="s">
        <v>521</v>
      </c>
      <c r="BP43" s="68" t="s">
        <v>521</v>
      </c>
      <c r="BQ43" s="70" t="s">
        <v>521</v>
      </c>
      <c r="BR43" s="67" t="s">
        <v>521</v>
      </c>
      <c r="BS43" s="67" t="s">
        <v>521</v>
      </c>
      <c r="BT43" s="67" t="s">
        <v>521</v>
      </c>
      <c r="BU43" s="67" t="s">
        <v>521</v>
      </c>
      <c r="BV43" s="67" t="s">
        <v>521</v>
      </c>
      <c r="BW43" s="67" t="s">
        <v>521</v>
      </c>
      <c r="BX43" s="67" t="s">
        <v>521</v>
      </c>
      <c r="BY43" s="67" t="s">
        <v>521</v>
      </c>
      <c r="BZ43" s="68" t="s">
        <v>521</v>
      </c>
      <c r="CA43" s="69" t="s">
        <v>521</v>
      </c>
      <c r="CB43" s="67" t="s">
        <v>521</v>
      </c>
      <c r="CC43" s="67" t="s">
        <v>521</v>
      </c>
      <c r="CD43" s="67" t="s">
        <v>521</v>
      </c>
      <c r="CE43" s="67" t="s">
        <v>521</v>
      </c>
      <c r="CF43" s="67" t="s">
        <v>521</v>
      </c>
      <c r="CG43" s="67" t="s">
        <v>521</v>
      </c>
      <c r="CH43" s="67" t="s">
        <v>521</v>
      </c>
      <c r="CI43" s="67" t="s">
        <v>521</v>
      </c>
      <c r="CJ43" s="68" t="s">
        <v>521</v>
      </c>
      <c r="CK43" s="69" t="s">
        <v>521</v>
      </c>
      <c r="CL43" s="67" t="s">
        <v>521</v>
      </c>
      <c r="CM43" s="67" t="s">
        <v>521</v>
      </c>
      <c r="CN43" s="67" t="s">
        <v>521</v>
      </c>
      <c r="CO43" s="67" t="s">
        <v>521</v>
      </c>
      <c r="CP43" s="67" t="s">
        <v>521</v>
      </c>
      <c r="CQ43" s="67" t="s">
        <v>521</v>
      </c>
      <c r="CR43" s="67" t="s">
        <v>521</v>
      </c>
      <c r="CS43" s="67" t="s">
        <v>521</v>
      </c>
      <c r="CT43" s="68" t="s">
        <v>521</v>
      </c>
      <c r="CU43" s="69" t="s">
        <v>521</v>
      </c>
      <c r="CV43" s="67" t="s">
        <v>521</v>
      </c>
      <c r="CW43" s="67" t="s">
        <v>521</v>
      </c>
      <c r="CX43" s="67" t="s">
        <v>521</v>
      </c>
      <c r="CY43" s="67" t="s">
        <v>521</v>
      </c>
      <c r="CZ43" s="67" t="s">
        <v>521</v>
      </c>
      <c r="DA43" s="67" t="s">
        <v>521</v>
      </c>
      <c r="DB43" s="67" t="s">
        <v>521</v>
      </c>
      <c r="DC43" s="67" t="s">
        <v>521</v>
      </c>
      <c r="DD43" s="68" t="s">
        <v>521</v>
      </c>
      <c r="DE43" s="69" t="s">
        <v>521</v>
      </c>
      <c r="DF43" s="71" t="s">
        <v>521</v>
      </c>
      <c r="DG43" s="67" t="s">
        <v>521</v>
      </c>
      <c r="DH43" s="67" t="s">
        <v>521</v>
      </c>
      <c r="DI43" s="67" t="s">
        <v>521</v>
      </c>
      <c r="DJ43" s="67" t="s">
        <v>521</v>
      </c>
      <c r="DK43" s="67" t="s">
        <v>521</v>
      </c>
      <c r="DL43" s="67" t="s">
        <v>521</v>
      </c>
      <c r="DM43" s="67" t="s">
        <v>521</v>
      </c>
      <c r="DN43" s="68" t="s">
        <v>521</v>
      </c>
      <c r="DO43" s="70" t="s">
        <v>521</v>
      </c>
      <c r="DP43" s="71" t="s">
        <v>521</v>
      </c>
      <c r="DQ43" s="67" t="s">
        <v>521</v>
      </c>
      <c r="DR43" s="67" t="s">
        <v>521</v>
      </c>
      <c r="DS43" s="67" t="s">
        <v>521</v>
      </c>
      <c r="DT43" s="67" t="s">
        <v>521</v>
      </c>
      <c r="DU43" s="67" t="s">
        <v>521</v>
      </c>
      <c r="DV43" s="67" t="s">
        <v>521</v>
      </c>
      <c r="DW43" s="67" t="s">
        <v>521</v>
      </c>
      <c r="DX43" s="72" t="s">
        <v>521</v>
      </c>
      <c r="DY43" s="73" t="s">
        <v>522</v>
      </c>
      <c r="DZ43" s="74">
        <v>2</v>
      </c>
      <c r="EA43" s="74">
        <v>3</v>
      </c>
      <c r="EB43" s="74">
        <v>3</v>
      </c>
      <c r="EC43" s="75">
        <v>4</v>
      </c>
      <c r="ED43" s="76" t="s">
        <v>522</v>
      </c>
      <c r="EE43" s="74">
        <f t="shared" si="75"/>
        <v>2</v>
      </c>
      <c r="EF43" s="74">
        <f t="shared" si="76"/>
        <v>6</v>
      </c>
      <c r="EG43" s="74">
        <f t="shared" si="77"/>
        <v>18</v>
      </c>
      <c r="EH43" s="77">
        <f t="shared" si="78"/>
        <v>72</v>
      </c>
      <c r="EI43" s="73">
        <v>20</v>
      </c>
      <c r="EJ43" s="74">
        <v>30</v>
      </c>
      <c r="EK43" s="74">
        <v>50</v>
      </c>
      <c r="EL43" s="74">
        <v>80</v>
      </c>
      <c r="EM43" s="75">
        <v>230</v>
      </c>
      <c r="EN43" s="78">
        <v>1</v>
      </c>
      <c r="EO43" s="79">
        <f t="shared" si="79"/>
        <v>0.75</v>
      </c>
      <c r="EP43" s="79">
        <f t="shared" si="80"/>
        <v>0.41666666666666669</v>
      </c>
      <c r="EQ43" s="79">
        <f t="shared" si="81"/>
        <v>0.22222222222222224</v>
      </c>
      <c r="ER43" s="80">
        <f t="shared" si="82"/>
        <v>0.15972222222222224</v>
      </c>
      <c r="ES43" s="128" t="s">
        <v>543</v>
      </c>
      <c r="ET43" s="82" t="s">
        <v>117</v>
      </c>
      <c r="EU43" s="83">
        <v>4</v>
      </c>
      <c r="EV43" s="73">
        <v>19</v>
      </c>
      <c r="EW43" s="74">
        <v>23</v>
      </c>
      <c r="EX43" s="74">
        <v>6</v>
      </c>
      <c r="EY43" s="74">
        <v>9</v>
      </c>
      <c r="EZ43" s="74">
        <v>14</v>
      </c>
      <c r="FA43" s="74">
        <v>5</v>
      </c>
      <c r="FB43" s="74">
        <v>15</v>
      </c>
      <c r="FC43" s="74">
        <v>13</v>
      </c>
      <c r="FD43" s="74">
        <f t="shared" si="83"/>
        <v>20</v>
      </c>
      <c r="FE43" s="84">
        <f t="shared" si="84"/>
        <v>19</v>
      </c>
      <c r="FF43" s="73">
        <f>RANK(EV43,$EV$9:$EV$497,0)</f>
        <v>403</v>
      </c>
      <c r="FG43" s="74">
        <f>RANK(EW43,$EW$9:$EW$497,0)</f>
        <v>327</v>
      </c>
      <c r="FH43" s="74">
        <f>RANK(EX43,$EX$9:$EX$497,0)</f>
        <v>421</v>
      </c>
      <c r="FI43" s="74">
        <f>RANK(EY43,$EY$9:$EY$497,0)</f>
        <v>397</v>
      </c>
      <c r="FJ43" s="74">
        <f>RANK(EZ43,$EZ$9:$EZ$497,0)</f>
        <v>271</v>
      </c>
      <c r="FK43" s="74">
        <f>RANK(FA43,$FA$9:$FA$497,0)</f>
        <v>394</v>
      </c>
      <c r="FL43" s="74">
        <f>RANK(FB43,$FB$9:$FB$497,0)</f>
        <v>352</v>
      </c>
      <c r="FM43" s="74">
        <f>RANK(FC43,$FC$9:$FC$497,0)</f>
        <v>362</v>
      </c>
      <c r="FN43" s="74">
        <f>RANK(FD43,$FD$9:$FD$497,0)</f>
        <v>399</v>
      </c>
      <c r="FO43" s="84">
        <f>RANK(FE43,$FE$9:$FE$497,0)</f>
        <v>405</v>
      </c>
      <c r="FP43" s="73">
        <f>COUNTIFS($EV$9:$EV$497,"&gt;"&amp;EV43,$ES$9:$ES$497,ES43)+1</f>
        <v>80</v>
      </c>
      <c r="FQ43" s="74">
        <f>COUNTIFS($EW$9:$EW$497,"&gt;"&amp;EW43,$ES$9:$ES$497,ES43)+1</f>
        <v>80</v>
      </c>
      <c r="FR43" s="74">
        <f>COUNTIFS($EX$9:$EX$497,"&gt;"&amp;EX43,$ES$9:$ES$497,ES43)+1</f>
        <v>80</v>
      </c>
      <c r="FS43" s="74">
        <f>COUNTIFS($EY$9:$EY$497,"&gt;"&amp;EY43,$ES$9:$ES$497,ES43)+1</f>
        <v>78</v>
      </c>
      <c r="FT43" s="74">
        <f>COUNTIFS($EZ$9:$EZ$497,"&gt;"&amp;EZ43,$ES$9:$ES$497,ES43)+1</f>
        <v>82</v>
      </c>
      <c r="FU43" s="74">
        <f>COUNTIFS($FA$9:$FA$497,"&gt;"&amp;FA43,$ES$9:$ES$497,ES43)+1</f>
        <v>81</v>
      </c>
      <c r="FV43" s="74">
        <f>COUNTIFS($FB$9:$FB$497,"&gt;"&amp;FB43,$ES$9:$ES$497,ES43)+1</f>
        <v>80</v>
      </c>
      <c r="FW43" s="74">
        <f>COUNTIFS($FC$9:$FC$497,"&gt;"&amp;FC43,$ES$9:$ES$497,ES43)+1</f>
        <v>81</v>
      </c>
      <c r="FX43" s="74">
        <f>COUNTIFS($FD$9:$FD$497,"&gt;"&amp;FD43,$ES$9:$ES$497,ES43)+1</f>
        <v>82</v>
      </c>
      <c r="FY43" s="84">
        <f>COUNTIFS($FE$9:$FE$497,"&gt;"&amp;FE43,$ES$9:$ES$497,ES43)+1</f>
        <v>81</v>
      </c>
      <c r="FZ43" s="85">
        <f t="shared" si="85"/>
        <v>0.9</v>
      </c>
      <c r="GA43" s="86">
        <f t="shared" si="86"/>
        <v>1.1000000000000001</v>
      </c>
      <c r="GB43" s="86">
        <f t="shared" si="87"/>
        <v>0.28999999999999998</v>
      </c>
      <c r="GC43" s="86">
        <f t="shared" si="88"/>
        <v>0.43</v>
      </c>
      <c r="GD43" s="86">
        <f t="shared" si="89"/>
        <v>0.67</v>
      </c>
      <c r="GE43" s="86">
        <f t="shared" si="90"/>
        <v>0.24</v>
      </c>
      <c r="GF43" s="86">
        <f t="shared" si="91"/>
        <v>0.71</v>
      </c>
      <c r="GG43" s="86">
        <f t="shared" si="92"/>
        <v>0.62</v>
      </c>
      <c r="GH43" s="86">
        <f t="shared" si="93"/>
        <v>0.95</v>
      </c>
      <c r="GI43" s="87">
        <f t="shared" si="94"/>
        <v>0.9</v>
      </c>
      <c r="GJ43" s="85">
        <f>ROUND(((FZ43-AVERAGE(FZ$9:FZ$497))/STDEVP(FZ$9:FZ$497)*10+50),2)</f>
        <v>47.41</v>
      </c>
      <c r="GK43" s="86">
        <f>ROUND(((GA43-AVERAGE(GA$9:GA$497))/STDEVP(GA$9:GA$497)*10+50),2)</f>
        <v>62.24</v>
      </c>
      <c r="GL43" s="86">
        <f>ROUND(((GB43-AVERAGE(GB$9:GB$497))/STDEVP(GB$9:GB$497)*10+50),2)</f>
        <v>39</v>
      </c>
      <c r="GM43" s="86">
        <f>ROUND(((GC43-AVERAGE(GC$9:GC$497))/STDEVP(GC$9:GC$497)*10+50),2)</f>
        <v>45.18</v>
      </c>
      <c r="GN43" s="86">
        <f>ROUND(((GD43-AVERAGE(GD$9:GD$497))/STDEVP(GD$9:GD$497)*10+50),2)</f>
        <v>59.51</v>
      </c>
      <c r="GO43" s="86">
        <f>ROUND(((GE43-AVERAGE(GE$9:GE$497))/STDEVP(GE$9:GE$497)*10+50),2)</f>
        <v>46.07</v>
      </c>
      <c r="GP43" s="86">
        <f>ROUND(((GF43-AVERAGE(GF$9:GF$497))/STDEVP(GF$9:GF$497)*10+50),2)</f>
        <v>52.36</v>
      </c>
      <c r="GQ43" s="86">
        <f>ROUND(((GG43-AVERAGE(GG$9:GG$497))/STDEVP(GG$9:GG$497)*10+50),2)</f>
        <v>49.66</v>
      </c>
      <c r="GR43" s="86">
        <f>ROUND(((GH43-AVERAGE(GH$9:GH$497))/STDEVP(GH$9:GH$497)*10+50),2)</f>
        <v>49.1</v>
      </c>
      <c r="GS43" s="87">
        <f>ROUND(((GI43-AVERAGE(GI$9:GI$497))/STDEVP(GI$9:GI$497)*10+50),2)</f>
        <v>43.41</v>
      </c>
      <c r="GT43" s="73">
        <f>RANK(GJ43,$GJ$9:$GJ$497,0)</f>
        <v>264</v>
      </c>
      <c r="GU43" s="74">
        <f>RANK(GK43,$GK$9:$GK$497,0)</f>
        <v>54</v>
      </c>
      <c r="GV43" s="74">
        <f>RANK(GL43,$GL$9:$GL$497,0)</f>
        <v>388</v>
      </c>
      <c r="GW43" s="74">
        <f>RANK(GM43,$GM$9:$GM$497,0)</f>
        <v>295</v>
      </c>
      <c r="GX43" s="74">
        <f>RANK(GN43,$GN$9:$GN$497,0)</f>
        <v>71</v>
      </c>
      <c r="GY43" s="74">
        <f>RANK(GO43,$GO$9:$GO$497,0)</f>
        <v>240</v>
      </c>
      <c r="GZ43" s="74">
        <f>RANK(GP43,$GP$9:$GP$497,0)</f>
        <v>172</v>
      </c>
      <c r="HA43" s="74">
        <f>RANK(GQ43,$GQ$9:$GQ$497,0)</f>
        <v>221</v>
      </c>
      <c r="HB43" s="74">
        <f>RANK(GR43,$GR$9:$GR$497,0)</f>
        <v>204</v>
      </c>
      <c r="HC43" s="84">
        <f>RANK(GS43,$GS$9:$GS$497,0)</f>
        <v>312</v>
      </c>
      <c r="HD43" s="85">
        <f>ROUND(AVERAGEIF($ES$9:$ES$497,$ES43,$FZ$9:$FZ$497),2)</f>
        <v>0.86</v>
      </c>
      <c r="HE43" s="86">
        <f>ROUND(AVERAGEIF($ES$9:$ES$497,$ES43,$GA$9:$GA$497),2)</f>
        <v>1.0900000000000001</v>
      </c>
      <c r="HF43" s="86">
        <f>ROUND(AVERAGEIF($ES$9:$ES$497,$ES43,$GB$9:$GB$497),2)</f>
        <v>0.28999999999999998</v>
      </c>
      <c r="HG43" s="86">
        <f>ROUND(AVERAGEIF($ES$9:$ES$497,$ES43,$GC$9:$GC$497),2)</f>
        <v>0.42</v>
      </c>
      <c r="HH43" s="86">
        <f>ROUND(AVERAGEIF($ES$9:$ES$497,$ES43,$GD$9:$GD$497),2)</f>
        <v>0.86</v>
      </c>
      <c r="HI43" s="86">
        <f>ROUND(AVERAGEIF($ES$9:$ES$497,$ES43,$GE$9:$GE$497),2)</f>
        <v>0.3</v>
      </c>
      <c r="HJ43" s="86">
        <f>ROUND(AVERAGEIF($ES$9:$ES$497,$ES43,$GF$9:$GF$497),2)</f>
        <v>0.67</v>
      </c>
      <c r="HK43" s="86">
        <f>ROUND(AVERAGEIF($ES$9:$ES$497,$ES43,$GG$9:$GG$497),2)</f>
        <v>0.73</v>
      </c>
      <c r="HL43" s="86">
        <f>ROUND(AVERAGEIF($ES$9:$ES$497,$ES43,$GH$9:$GH$497),2)</f>
        <v>1.1399999999999999</v>
      </c>
      <c r="HM43" s="87">
        <f>ROUND(AVERAGEIF($ES$9:$ES$497,$ES43,$GI$9:$GI$497),2)</f>
        <v>1.01</v>
      </c>
      <c r="HN43" s="88">
        <f t="shared" si="95"/>
        <v>4.0000000000000036E-2</v>
      </c>
      <c r="HO43" s="89">
        <f t="shared" si="96"/>
        <v>1.0000000000000009E-2</v>
      </c>
      <c r="HP43" s="89">
        <f t="shared" si="97"/>
        <v>0</v>
      </c>
      <c r="HQ43" s="89">
        <f t="shared" si="98"/>
        <v>1.0000000000000009E-2</v>
      </c>
      <c r="HR43" s="89">
        <f t="shared" si="99"/>
        <v>-0.18999999999999995</v>
      </c>
      <c r="HS43" s="89">
        <f t="shared" si="100"/>
        <v>-0.06</v>
      </c>
      <c r="HT43" s="89">
        <f t="shared" si="101"/>
        <v>3.9999999999999925E-2</v>
      </c>
      <c r="HU43" s="89">
        <f t="shared" si="102"/>
        <v>-0.10999999999999999</v>
      </c>
      <c r="HV43" s="89">
        <f t="shared" si="103"/>
        <v>-0.18999999999999995</v>
      </c>
      <c r="HW43" s="90">
        <f t="shared" si="104"/>
        <v>-0.10999999999999999</v>
      </c>
      <c r="HX43" s="73">
        <f>COUNTIFS($FZ$9:$FZ$497,"&gt;"&amp;FZ43,$ES$9:$ES$497,$ES43)+1</f>
        <v>38</v>
      </c>
      <c r="HY43" s="74">
        <f>COUNTIFS($GA$9:$GA$497,"&gt;"&amp;GA43,$ES$9:$ES$497,$ES43)+1</f>
        <v>38</v>
      </c>
      <c r="HZ43" s="74">
        <f>COUNTIFS($GB$9:$GB$497,"&gt;"&amp;GB43,$ES$9:$ES$497,$ES43)+1</f>
        <v>51</v>
      </c>
      <c r="IA43" s="74">
        <f>COUNTIFS($GC$9:$GC$497,"&gt;"&amp;GC43,$ES$9:$ES$497,$ES43)+1</f>
        <v>44</v>
      </c>
      <c r="IB43" s="74">
        <f>COUNTIFS($GD$9:$GD$497,"&gt;"&amp;GD43,$ES$9:$ES$497,$ES43)+1</f>
        <v>64</v>
      </c>
      <c r="IC43" s="74">
        <f>COUNTIFS($GE$9:$GE$497,"&gt;"&amp;GE43,$ES$9:$ES$497,$ES43)+1</f>
        <v>65</v>
      </c>
      <c r="ID43" s="74">
        <f>COUNTIFS($GF$9:$GF$497,"&gt;"&amp;GF43,$ES$9:$ES$497,$ES43)+1</f>
        <v>33</v>
      </c>
      <c r="IE43" s="74">
        <f>COUNTIFS($GG$9:$GG$497,"&gt;"&amp;GG43,$ES$9:$ES$497,$ES43)+1</f>
        <v>65</v>
      </c>
      <c r="IF43" s="74">
        <f>COUNTIFS($GH$9:$GH$497,"&gt;"&amp;GH43,$ES$9:$ES$497,$ES43)+1</f>
        <v>67</v>
      </c>
      <c r="IG43" s="84">
        <f>COUNTIFS($GI$9:$GI$497,"&gt;"&amp;GI43,$ES$9:$ES$497,$ES43)+1</f>
        <v>59</v>
      </c>
      <c r="IH43" s="91"/>
      <c r="II43" s="79"/>
      <c r="IJ43" s="79"/>
      <c r="IK43" s="79"/>
      <c r="IL43" s="79"/>
      <c r="IM43" s="92"/>
      <c r="IN43" s="93"/>
      <c r="IO43" s="94"/>
      <c r="IP43" s="95"/>
      <c r="IQ43" s="79"/>
      <c r="IR43" s="79"/>
      <c r="IS43" s="79"/>
      <c r="IT43" s="79"/>
      <c r="IU43" s="79"/>
      <c r="IV43" s="79"/>
      <c r="IW43" s="96"/>
      <c r="IX43" s="93"/>
      <c r="IY43" s="79"/>
      <c r="IZ43" s="79"/>
      <c r="JA43" s="79"/>
      <c r="JB43" s="79"/>
      <c r="JC43" s="79"/>
      <c r="JD43" s="79"/>
      <c r="JE43" s="97"/>
      <c r="JF43" s="95"/>
      <c r="JG43" s="79"/>
      <c r="JH43" s="79"/>
      <c r="JI43" s="79"/>
      <c r="JJ43" s="79"/>
      <c r="JK43" s="79"/>
      <c r="JL43" s="79"/>
      <c r="JM43" s="96"/>
      <c r="JN43" s="93"/>
      <c r="JO43" s="79"/>
      <c r="JP43" s="79"/>
      <c r="JQ43" s="79"/>
      <c r="JR43" s="79"/>
      <c r="JS43" s="79"/>
      <c r="JT43" s="79"/>
      <c r="JU43" s="79"/>
      <c r="JV43" s="79"/>
      <c r="JW43" s="79"/>
      <c r="JX43" s="79"/>
      <c r="JY43" s="79"/>
      <c r="JZ43" s="97"/>
      <c r="KA43" s="93"/>
      <c r="KB43" s="79"/>
      <c r="KC43" s="79"/>
      <c r="KD43" s="79"/>
      <c r="KE43" s="97"/>
      <c r="KF43" s="95"/>
      <c r="KG43" s="79"/>
      <c r="KH43" s="79"/>
      <c r="KI43" s="79"/>
      <c r="KJ43" s="79"/>
      <c r="KK43" s="98"/>
      <c r="KL43" s="79"/>
      <c r="KM43" s="79"/>
      <c r="KN43" s="79"/>
      <c r="KO43" s="79"/>
      <c r="KP43" s="79"/>
      <c r="KQ43" s="79"/>
      <c r="KR43" s="79"/>
      <c r="KS43" s="96"/>
      <c r="KT43" s="96"/>
      <c r="KU43" s="96"/>
      <c r="KV43" s="96"/>
      <c r="KW43" s="93"/>
      <c r="KX43" s="79"/>
      <c r="KY43" s="79"/>
      <c r="KZ43" s="79"/>
      <c r="LA43" s="79"/>
      <c r="LB43" s="79"/>
      <c r="LC43" s="96"/>
      <c r="LD43" s="93"/>
      <c r="LE43" s="94"/>
      <c r="LF43" s="99"/>
      <c r="LG43" s="75"/>
      <c r="LH43" s="93"/>
      <c r="LI43" s="79"/>
      <c r="LJ43" s="74"/>
      <c r="LK43" s="74"/>
      <c r="LL43" s="74"/>
      <c r="LM43" s="100"/>
      <c r="LN43" s="95"/>
      <c r="LO43" s="79"/>
      <c r="LP43" s="79"/>
      <c r="LQ43" s="79"/>
      <c r="LR43" s="96"/>
      <c r="LS43" s="93"/>
      <c r="LT43" s="79"/>
      <c r="LU43" s="79"/>
      <c r="LV43" s="79"/>
      <c r="LW43" s="79"/>
      <c r="LX43" s="79"/>
      <c r="LY43" s="79"/>
      <c r="LZ43" s="79"/>
      <c r="MA43" s="97"/>
      <c r="MB43" s="95"/>
      <c r="MC43" s="79"/>
      <c r="MD43" s="79"/>
      <c r="ME43" s="79"/>
      <c r="MF43" s="79"/>
      <c r="MG43" s="79"/>
      <c r="MH43" s="79"/>
      <c r="MI43" s="79"/>
      <c r="MJ43" s="79"/>
      <c r="MK43" s="79"/>
      <c r="ML43" s="79"/>
      <c r="MM43" s="79"/>
      <c r="MN43" s="98"/>
      <c r="MO43" s="98"/>
      <c r="MP43" s="96"/>
      <c r="MQ43" s="93"/>
      <c r="MR43" s="79"/>
      <c r="MS43" s="79"/>
      <c r="MT43" s="79"/>
      <c r="MU43" s="79"/>
      <c r="MV43" s="98"/>
      <c r="MW43" s="79"/>
      <c r="MX43" s="79"/>
      <c r="MY43" s="79"/>
      <c r="MZ43" s="79"/>
      <c r="NA43" s="79"/>
      <c r="NB43" s="79"/>
      <c r="NC43" s="79"/>
      <c r="ND43" s="96"/>
      <c r="NE43" s="96"/>
      <c r="NF43" s="96"/>
      <c r="NG43" s="96"/>
      <c r="NH43" s="93"/>
      <c r="NI43" s="79"/>
      <c r="NJ43" s="79"/>
      <c r="NK43" s="79"/>
      <c r="NL43" s="79"/>
      <c r="NM43" s="79"/>
      <c r="NN43" s="94"/>
      <c r="NO43" s="93"/>
      <c r="NP43" s="80"/>
      <c r="NQ43" s="124" t="s">
        <v>640</v>
      </c>
      <c r="NR43" s="102" t="s">
        <v>645</v>
      </c>
      <c r="NS43" s="102"/>
      <c r="NT43" s="102"/>
      <c r="NU43" s="102"/>
      <c r="NV43" s="104">
        <v>43720</v>
      </c>
      <c r="NW43" s="102" t="s">
        <v>525</v>
      </c>
      <c r="NX43" s="105" t="s">
        <v>646</v>
      </c>
      <c r="NY43" s="129" t="s">
        <v>601</v>
      </c>
      <c r="NZ43" s="105" t="s">
        <v>646</v>
      </c>
      <c r="OA43" s="107"/>
      <c r="OB43" s="107"/>
      <c r="OC43" s="107"/>
      <c r="OD43" s="108">
        <f t="shared" si="105"/>
        <v>72</v>
      </c>
      <c r="OE43" s="109">
        <v>7</v>
      </c>
      <c r="OF43" s="110">
        <f t="shared" si="106"/>
        <v>20</v>
      </c>
      <c r="OG43" s="109">
        <v>7</v>
      </c>
      <c r="OH43" s="111">
        <f>ROUND(AVERAGEIF($ES$9:$ES$497,$ES43,EV$9:EV$497),0)</f>
        <v>57</v>
      </c>
      <c r="OI43" s="112">
        <f>ROUND(AVERAGEIF($ES$9:$ES$497,$ES43,EW$9:EW$497),0)</f>
        <v>69</v>
      </c>
      <c r="OJ43" s="112">
        <f>ROUND(AVERAGEIF($ES$9:$ES$497,$ES43,EX$9:EX$497),0)</f>
        <v>17</v>
      </c>
      <c r="OK43" s="112">
        <f>ROUND(AVERAGEIF($ES$9:$ES$497,$ES43,EY$9:EY$497),0)</f>
        <v>30</v>
      </c>
      <c r="OL43" s="112">
        <f>ROUND(AVERAGEIF($ES$9:$ES$497,$ES43,EZ$9:EZ$497),0)</f>
        <v>58</v>
      </c>
      <c r="OM43" s="112">
        <f>ROUND(AVERAGEIF($ES$9:$ES$497,$ES43,FA$9:FA$497),0)</f>
        <v>21</v>
      </c>
      <c r="ON43" s="112">
        <f>ROUND(AVERAGEIF($ES$9:$ES$497,$ES43,FB$9:FB$497),0)</f>
        <v>45</v>
      </c>
      <c r="OO43" s="112">
        <f>ROUND(AVERAGEIF($ES$9:$ES$497,$ES43,FC$9:FC$497),0)</f>
        <v>49</v>
      </c>
      <c r="OP43" s="112">
        <f>ROUND(AVERAGEIF($ES$9:$ES$497,$ES43,FD$9:FD$497),0)</f>
        <v>75</v>
      </c>
      <c r="OQ43" s="113">
        <f>ROUND(AVERAGEIF($ES$9:$ES$497,$ES43,FE$9:FE$497),0)</f>
        <v>66</v>
      </c>
      <c r="OR43" s="114">
        <f>ROUND(EV43/MAX(EV$9:EV$497)*100,0)</f>
        <v>11</v>
      </c>
      <c r="OS43" s="115">
        <f>ROUND(EW43/MAX(EW$9:EW$497)*100,0)</f>
        <v>18</v>
      </c>
      <c r="OT43" s="115">
        <f>ROUND(EX43/MAX(EX$9:EX$497)*100,0)</f>
        <v>5</v>
      </c>
      <c r="OU43" s="115">
        <f>ROUND(EY43/MAX(EY$9:EY$497)*100,0)</f>
        <v>6</v>
      </c>
      <c r="OV43" s="115">
        <f>ROUND(EZ43/MAX(EZ$9:EZ$497)*100,0)</f>
        <v>11</v>
      </c>
      <c r="OW43" s="115">
        <f>ROUND(FA43/MAX(FA$9:FA$497)*100,0)</f>
        <v>4</v>
      </c>
      <c r="OX43" s="115">
        <f>ROUND(FB43/MAX(FB$9:FB$497)*100,0)</f>
        <v>11</v>
      </c>
      <c r="OY43" s="116">
        <f>ROUND(FC43/MAX(FC$9:FC$497)*100,0)</f>
        <v>9</v>
      </c>
      <c r="OZ43" s="115">
        <f>ROUND(FD43/MAX(FD$9:FD$497)*100,0)</f>
        <v>14</v>
      </c>
      <c r="PA43" s="117">
        <f>ROUND(FE43/MAX(FE$9:FE$497)*100,0)</f>
        <v>8</v>
      </c>
      <c r="PB43" s="118">
        <f t="shared" si="107"/>
        <v>110</v>
      </c>
      <c r="PC43" s="115">
        <f t="shared" si="108"/>
        <v>128</v>
      </c>
      <c r="PD43" s="115">
        <f t="shared" si="109"/>
        <v>143</v>
      </c>
      <c r="PE43" s="115">
        <f t="shared" si="110"/>
        <v>128</v>
      </c>
      <c r="PF43" s="115">
        <f t="shared" si="111"/>
        <v>106</v>
      </c>
      <c r="PG43" s="119">
        <f t="shared" si="112"/>
        <v>93</v>
      </c>
      <c r="PH43" s="118">
        <f>ROUND(PB43/MAX(PB$9:PB$497)*100,0)</f>
        <v>13</v>
      </c>
      <c r="PI43" s="115">
        <f>ROUND(PC43/MAX(PC$9:PC$497)*100,0)</f>
        <v>15</v>
      </c>
      <c r="PJ43" s="115">
        <f>ROUND(PD43/MAX(PD$9:PD$497)*100,0)</f>
        <v>15</v>
      </c>
      <c r="PK43" s="115">
        <f>ROUND(PE43/MAX(PE$9:PE$497)*100,0)</f>
        <v>13</v>
      </c>
      <c r="PL43" s="115">
        <f>ROUND(PF43/MAX(PF$9:PF$497)*100,0)</f>
        <v>15</v>
      </c>
      <c r="PM43" s="119">
        <f>ROUND(PG43/MAX(PG$9:PG$497)*100,0)</f>
        <v>14</v>
      </c>
      <c r="PN43" s="118">
        <f>RANK(PH43,PH$9:PH$497,0)</f>
        <v>401</v>
      </c>
      <c r="PO43" s="115">
        <f>RANK(PI43,PI$9:PI$497,0)</f>
        <v>381</v>
      </c>
      <c r="PP43" s="115">
        <f>RANK(PJ43,PJ$9:PJ$497,0)</f>
        <v>395</v>
      </c>
      <c r="PQ43" s="115">
        <f>RANK(PK43,PK$9:PK$497,0)</f>
        <v>397</v>
      </c>
      <c r="PR43" s="115">
        <f>RANK(PL43,PL$9:PL$497,0)</f>
        <v>396</v>
      </c>
      <c r="PS43" s="119">
        <f>RANK(PM43,PM$9:PM$497,0)</f>
        <v>394</v>
      </c>
      <c r="PT43" s="120">
        <f>ROUND(FZ43/MAX(FZ$9:FZ$497)*100,0)</f>
        <v>49</v>
      </c>
      <c r="PU43" s="115">
        <f>ROUND(GA43/MAX(GA$9:GA$497)*100,0)</f>
        <v>62</v>
      </c>
      <c r="PV43" s="115">
        <f>ROUND(GB43/MAX(GB$9:GB$497)*100,0)</f>
        <v>21</v>
      </c>
      <c r="PW43" s="115">
        <f>ROUND(GC43/MAX(GC$9:GC$497)*100,0)</f>
        <v>34</v>
      </c>
      <c r="PX43" s="115">
        <f>ROUND(GD43/MAX(GD$9:GD$497)*100,0)</f>
        <v>37</v>
      </c>
      <c r="PY43" s="115">
        <f>ROUND(GE43/MAX(GE$9:GE$497)*100,0)</f>
        <v>14</v>
      </c>
      <c r="PZ43" s="115">
        <f>ROUND(GF43/MAX(GF$9:GF$497)*100,0)</f>
        <v>33</v>
      </c>
      <c r="QA43" s="116">
        <f>ROUND(GG43/MAX(GG$9:GG$497)*100,0)</f>
        <v>34</v>
      </c>
      <c r="QB43" s="115">
        <f>ROUND(GH43/MAX(GH$9:GH$497)*100,0)</f>
        <v>42</v>
      </c>
      <c r="QC43" s="121">
        <f>ROUND(GI43/MAX(GI$9:GI$497)*100,0)</f>
        <v>29</v>
      </c>
      <c r="QD43" s="120">
        <f>ROUND(AVERAGEIF($ES$9:$ES$497,$ES43,PT$9:PT$497),0)</f>
        <v>47</v>
      </c>
      <c r="QE43" s="120">
        <f>ROUND(AVERAGEIF($ES$9:$ES$497,$ES43,PU$9:PU$497),0)</f>
        <v>61</v>
      </c>
      <c r="QF43" s="120">
        <f>ROUND(AVERAGEIF($ES$9:$ES$497,$ES43,PV$9:PV$497),0)</f>
        <v>21</v>
      </c>
      <c r="QG43" s="120">
        <f>ROUND(AVERAGEIF($ES$9:$ES$497,$ES43,PW$9:PW$497),0)</f>
        <v>34</v>
      </c>
      <c r="QH43" s="120">
        <f>ROUND(AVERAGEIF($ES$9:$ES$497,$ES43,PX$9:PX$497),0)</f>
        <v>48</v>
      </c>
      <c r="QI43" s="120">
        <f>ROUND(AVERAGEIF($ES$9:$ES$497,$ES43,PY$9:PY$497),0)</f>
        <v>18</v>
      </c>
      <c r="QJ43" s="120">
        <f>ROUND(AVERAGEIF($ES$9:$ES$497,$ES43,PZ$9:PZ$497),0)</f>
        <v>31</v>
      </c>
      <c r="QK43" s="120">
        <f>ROUND(AVERAGEIF($ES$9:$ES$497,$ES43,QA$9:QA$497),0)</f>
        <v>40</v>
      </c>
      <c r="QL43" s="120">
        <f>ROUND(AVERAGEIF($ES$9:$ES$497,$ES43,QB$9:QB$497),0)</f>
        <v>51</v>
      </c>
      <c r="QM43" s="120">
        <f>ROUND(AVERAGEIF($ES$9:$ES$497,$ES43,QC$9:QC$497),0)</f>
        <v>32</v>
      </c>
      <c r="QN43" s="114">
        <f t="shared" si="69"/>
        <v>440</v>
      </c>
      <c r="QO43" s="115">
        <f t="shared" si="70"/>
        <v>504</v>
      </c>
      <c r="QP43" s="115">
        <f t="shared" si="71"/>
        <v>588</v>
      </c>
      <c r="QQ43" s="115">
        <f t="shared" si="72"/>
        <v>542</v>
      </c>
      <c r="QR43" s="115">
        <f t="shared" si="73"/>
        <v>517</v>
      </c>
      <c r="QS43" s="119">
        <f t="shared" si="74"/>
        <v>379</v>
      </c>
      <c r="QT43" s="114">
        <f>ROUND((QN43-MIN(QN$9:QN$497))/(MAX(QN$9:QN$497)-MIN(QN$9:QN$497))*100,0)</f>
        <v>33</v>
      </c>
      <c r="QU43" s="115">
        <f>ROUND((QO43-MIN(QO$9:QO$497))/(MAX(QO$9:QO$497)-MIN(QO$9:QO$497))*100,0)</f>
        <v>43</v>
      </c>
      <c r="QV43" s="115">
        <f>ROUND((QP43-MIN(QP$9:QP$497))/(MAX(QP$9:QP$497)-MIN(QP$9:QP$497))*100,0)</f>
        <v>34</v>
      </c>
      <c r="QW43" s="115">
        <f>ROUND((QQ43-MIN(QQ$9:QQ$497))/(MAX(QQ$9:QQ$497)-MIN(QQ$9:QQ$497))*100,0)</f>
        <v>32</v>
      </c>
      <c r="QX43" s="115">
        <f>ROUND((QR43-MIN(QR$9:QR$497))/(MAX(QR$9:QR$497)-MIN(QR$9:QR$497))*100,0)</f>
        <v>47</v>
      </c>
      <c r="QY43" s="115">
        <f>ROUND((QS43-MIN(QS$9:QS$497))/(MAX(QS$9:QS$497)-MIN(QS$9:QS$497))*100,0)</f>
        <v>41</v>
      </c>
      <c r="QZ43" s="114">
        <f>RANK(QN43,QN$9:QN$497,0)</f>
        <v>280</v>
      </c>
      <c r="RA43" s="115">
        <f>RANK(QO43,QO$9:QO$497,0)</f>
        <v>75</v>
      </c>
      <c r="RB43" s="115">
        <f>RANK(QP43,QP$9:QP$497,0)</f>
        <v>164</v>
      </c>
      <c r="RC43" s="115">
        <f>RANK(QQ43,QQ$9:QQ$497,0)</f>
        <v>256</v>
      </c>
      <c r="RD43" s="115">
        <f>RANK(QR43,QR$9:QR$497,0)</f>
        <v>203</v>
      </c>
      <c r="RE43" s="115">
        <f>RANK(QS43,QS$9:QS$497,0)</f>
        <v>185</v>
      </c>
      <c r="RF43" s="122"/>
      <c r="RG43" s="115">
        <f>($RH$3*(IH43+IJ43)*100*100/MAX(EX$9:EX$497)*$RO$3) +($RH$3*(II43+IJ43)*100*100/MAX(EX$9:EX$497)*$RO$4) + ($RH$3*IK43*100*100/MAX(EX$9:EX$497)*0.098)</f>
        <v>0</v>
      </c>
      <c r="RH43" s="115">
        <f>($RH$4*IL43*100*100/MAX(EZ$9:EZ$497))*$RQ$3</f>
        <v>0</v>
      </c>
      <c r="RI43" s="115">
        <f>($RH$3*IM43*100*100/MAX(EY$9:EY$497))*$RQ$4</f>
        <v>0</v>
      </c>
      <c r="RJ43" s="115">
        <f>($RH$3*IN43*100*100/MAX(EX$9:EX$497))</f>
        <v>0</v>
      </c>
      <c r="RK43" s="115">
        <f>($RH$4*IO43*100*100/MAX(EZ$9:EZ$497))*$RQ$3</f>
        <v>0</v>
      </c>
      <c r="RL43" s="115">
        <f>(($RL$4*IP43*100*((100/MAX(EX$9:EX$497)+100/MAX(EZ$9:EZ$497))/2))+($RL$4*IQ43*100*((100/MAX(EX$9:EX$497)+100/MAX(EZ$9:EZ$497))/2))+($RL$4*IR43*100*((100/MAX(EX$9:EX$497)+100/MAX(EZ$9:EZ$497))/2))+($RL$4*IS43*100*((100/MAX(EX$9:EX$497)+100/MAX(EZ$9:EZ$497))/2))+($RL$4*IT43*100*((100/MAX(EX$9:EX$497)+100/MAX(EZ$9:EZ$497))/2))+($RL$4*IU43*100*((100/MAX(EX$9:EX$497)+100/MAX(EZ$9:EZ$497))/2))+($RL$4*IV43*100*((100/MAX(EX$9:EX$497)+100/MAX(EZ$9:EZ$497))/2))+($RL$4*IW43*100*((100/MAX(EX$9:EX$497)+100/MAX(EZ$9:EZ$497))/2)))*$RS$3</f>
        <v>0</v>
      </c>
      <c r="RM43" s="115">
        <f>(($RH$3*IX43*100*100/MAX(EX$9:EX$497))+($RH$3*IY43*100*100/MAX(EX$9:EX$497))+($RH$3*IZ43*100*100/MAX(EX$9:EX$497))+($RH$3*JA43*100*100/MAX(EX$9:EX$497))+($RH$3*JB43*100*100/MAX(EX$9:EX$497))+($RH$3*JC43*100*100/MAX(EX$9:EX$497))+($RH$3*JD43*100*100/MAX(EX$9:EX$497))+($RH$3*JE43*100*100/MAX(EX$9:EX$497)))*$RS$4</f>
        <v>0</v>
      </c>
      <c r="RN43" s="115">
        <f>(($RH$4*JF43*100*100/MAX(EZ$9:EZ$497)) + ($RH$4*JG43*100*100/MAX(EZ$9:EZ$497)) + ($RH$4*JH43*100*100/MAX(EZ$9:EZ$497)) + ($RH$4*JI43*100*100/MAX(EZ$9:EZ$497)) + ($RH$4*JJ43*100*100/MAX(EZ$9:EZ$497)) + ($RH$4*JK43*100*100/MAX(EZ$9:EZ$497)) + ($RH$4*JL43*100*100/MAX(EZ$9:EZ$497)) + ($RH$4*JM43*100*100/MAX(EZ$9:EZ$497)))*$RU$3</f>
        <v>0</v>
      </c>
      <c r="RO43" s="115">
        <f>(($RL$4*JN43*100*((100/MAX(EX$9:EX$497)+100/MAX(EZ$9:EZ$497))/2))+($RL$4*JO43*100*((100/MAX(EX$9:EX$497)+100/MAX(EZ$9:EZ$497))/2))+($RL$4*JP43*100*((100/MAX(EX$9:EX$497)+100/MAX(EZ$9:EZ$497))/2))+($RL$4*JQ43*100*((100/MAX(EX$9:EX$497)+100/MAX(EZ$9:EZ$497))/2))+($RL$4*JR43*100*((100/MAX(EX$9:EX$497)+100/MAX(EZ$9:EZ$497))/2))+($RL$4*JS43*100*((100/MAX(EX$9:EX$497)+100/MAX(EZ$9:EZ$497))/2))+($RL$4*JT43*100*((100/MAX(EX$9:EX$497)+100/MAX(EZ$9:EZ$497))/2))+($RL$4*JU43*100*((100/MAX(EX$9:EX$497)+100/MAX(EZ$9:EZ$497))/2))+($RL$4*JV43*100*((100/MAX(EX$9:EX$497)+100/MAX(EZ$9:EZ$497))/2))+($RL$4*JW43*100*((100/MAX(EX$9:EX$497)+100/MAX(EZ$9:EZ$497))/2))+($RL$4*JX43*100*((100/MAX(EX$9:EX$497)+100/MAX(EZ$9:EZ$497))/2))+($RL$4*JY43*100*((100/MAX(EX$9:EX$497)+100/MAX(EZ$9:EZ$497))/2))+($RL$4*JZ43*100*((100/MAX(EX$9:EX$497)+100/MAX(EZ$9:EZ$497))/2)))*$RW$3/2</f>
        <v>0</v>
      </c>
      <c r="RP43" s="119">
        <f>($RJ$3*KA43*100*100/MAX(FA$9:FA$497)) + ($RJ$3*KB43*100*100/MAX(FA$9:FA$497)/2) + ($RJ$3*KC43*100*100/MAX(FA$9:FA$497)/2) + ($RJ$3*KD43*100*100/MAX(FA$9:FA$497)/4) + ($RJ$3*KE43*100*100/MAX(FA$9:FA$497)/4)</f>
        <v>0</v>
      </c>
      <c r="RQ43" s="118">
        <f>($RL$4*KF43*100*((100/MAX(EX$9:EX$497)+100/MAX(EZ$9:EZ$497)))) * ($RO$3/2) + (($RL$4*KG43*100*((100/MAX(EX$9:EX$497)+100/MAX(EZ$9:EZ$497))))+($RL$4*KH43*100*((100/MAX(EX$9:EX$497)+100/MAX(EZ$9:EZ$497))))+($RL$4*KI43*100*((100/MAX(EX$9:EX$497)+100/MAX(EZ$9:EZ$497))))+($RL$4*KJ43*100*((100/MAX(EX$9:EX$497)+100/MAX(EZ$9:EZ$497))))+($RL$4*KK43*100*((100/MAX(EX$9:EX$497)+100/MAX(EZ$9:EZ$497))))+($RL$4*KL43*100*((100/MAX(EX$9:EX$497)+100/MAX(EZ$9:EZ$497))))+($RL$4*KM43*100*((100/MAX(EX$9:EX$497)+100/MAX(EZ$9:EZ$497))))+($RL$4*KN43*100*((100/MAX(EX$9:EX$497)+100/MAX(EZ$9:EZ$497))))+($RL$4*KO43*100*((100/MAX(EX$9:EX$497)+100/MAX(EZ$9:EZ$497))))+($RL$4*KP43*100*((100/MAX(EX$9:EX$497)+100/MAX(EZ$9:EZ$497))))+($RL$4*KQ43*100*((100/MAX(EX$9:EX$497)+100/MAX(EZ$9:EZ$497))))+($RL$4*KR43*100*((100/MAX(EX$9:EX$497)+100/MAX(EZ$9:EZ$497))))+($RL$4*KS43*100*((100/MAX(EX$9:EX$497)+100/MAX(EZ$9:EZ$497))))+($RL$4*KV43*100*((100/MAX(EX$9:EX$497)+100/MAX(EZ$9:EZ$497))))) * (($RO$3+$RO$4)/6)</f>
        <v>0</v>
      </c>
      <c r="RR43" s="115">
        <f>(($RL$4*KW43*100*((100/MAX(EX$9:EX$497)+100/MAX(EZ$9:EZ$497))))) * ($RO$3/2) + (($RL$4*KX43*100*((100/MAX(EX$9:EX$497)+100/MAX(EZ$9:EZ$497))))+($RL$4*KY43*100*((100/MAX(EX$9:EX$497)+100/MAX(EZ$9:EZ$497))))+($RL$4*KZ43*100*((100/MAX(EX$9:EX$497)+100/MAX(EZ$9:EZ$497))))+($RL$4*LA43*100*((100/MAX(EX$9:EX$497)+100/MAX(EZ$9:EZ$497))))+($RL$4*LB43*100*((100/MAX(EX$9:EX$497)+100/MAX(EZ$9:EZ$497))))+($RL$4*LC43*100*((100/MAX(EX$9:EX$497)+100/MAX(EZ$9:EZ$497))))) * (($RO$3+$RO$4)/6)</f>
        <v>0</v>
      </c>
      <c r="RS43" s="119">
        <f>(($RL$4*LD43*100*((100/MAX(EX$9:EX$497)+100/MAX(EZ$9:EZ$497))))+($RL$4*LE43*100*((100/MAX(EX$9:EX$497)+100/MAX(EZ$9:EZ$497))))) * (($RO$3+$RO$4)/6)</f>
        <v>0</v>
      </c>
      <c r="RT43" s="118">
        <f>($RJ$4*LH43*100*(100/MAX(EV$9:EV$497)))+($RJ$4*LI43*100*(100/MAX(EV$9:EV$497)))</f>
        <v>0</v>
      </c>
      <c r="RU43" s="119">
        <f>($RJ$4*LJ43*(100/MAX(EV$9:EV$497)))/2 + ($RL$3*LK43*(100/MAX(EW$9:EW$497))) + ($RJ$4*LL43*(100/MAX(EV$9:EV$497)))/4 + ($RL$3*LM43*(100/MAX(EW$9:EW$497)))</f>
        <v>0</v>
      </c>
      <c r="RV43" s="118">
        <f>($RJ$4*LN43*100*100/MAX(EV$9:EV$497)/2)+($RJ$4*LO43*100*100/MAX(EV$9:EV$497)/2)+($RJ$4*LP43*100*100/MAX(EV$9:EV$497))+($RJ$4*LQ43*100*100/MAX(EV$9:EV$497))+($RJ$4*LR43*100*100/MAX(EV$9:EV$497))</f>
        <v>0</v>
      </c>
      <c r="RW43" s="115">
        <f>($RJ$4*LS43*100*100/MAX(EV$9:EV$497)) + (($RJ$4*LT43*100*100/MAX(EV$9:EV$497))+($RJ$4*LU43*100*100/MAX(EV$9:EV$497))+($RJ$4*LV43*100*100/MAX(EV$9:EV$497))+($RJ$4*LW43*100*100/MAX(EV$9:EV$497))+($RJ$4*LX43*100*100/MAX(EV$9:EV$497))+($RJ$4*LY43*100*100/MAX(EV$9:EV$497))+($RJ$4*LZ43*100*100/MAX(EV$9:EV$497))+($RJ$4*MA43*100*100/MAX(EV$9:EV$497)))/2</f>
        <v>0</v>
      </c>
      <c r="RX43" s="119">
        <f>($RJ$4*MB43*100*100/MAX(EV$9:EV$497))+($RJ$4*MC43*100*100/MAX(EV$9:EV$497))+($RJ$4*MD43*100*100/MAX(EV$9:EV$497))+($RJ$4*ME43*100*100/MAX(EV$9:EV$497))+($RJ$4*MF43*100*100/MAX(EV$9:EV$497))+($RJ$4*MG43*100*100/MAX(EV$9:EV$497))+($RJ$4*MH43*100*100/MAX(EV$9:EV$497))+($RJ$4*MI43*100*100/MAX(EV$9:EV$497))+($RJ$4*MJ43*100*100/MAX(EV$9:EV$497))+($RJ$4*MK43*100*100/MAX(EV$9:EV$497))+($RJ$4*ML43*100*100/MAX(EV$9:EV$497))+($RJ$4*MM43*100*100/MAX(EV$9:EV$497))+($RJ$4*MN43*100*100/MAX(EV$9:EV$497))</f>
        <v>0</v>
      </c>
      <c r="RY43" s="118">
        <f>($RJ$4*MQ43*100*100/MAX(EV$9:EV$497))/2 + (($RJ$4*MR43*100*100/MAX(EV$9:EV$497))+($RJ$4*MS43*100*100/MAX(EV$9:EV$497))+($RJ$4*MT43*100*100/MAX(EV$9:EV$497))+($RJ$4*MU43*100*100/MAX(EV$9:EV$497))+($RJ$4*MV43*100*100/MAX(EV$9:EV$497))+($RJ$4*MW43*100*100/MAX(EV$9:EV$497))+($RJ$4*MX43*100*100/MAX(EV$9:EV$497))+($RJ$4*MY43*100*100/MAX(EV$9:EV$497))+($RJ$4*MZ43*100*100/MAX(EV$9:EV$497))+($RJ$4*NA43*100*100/MAX(EV$9:EV$497))+($RJ$4*NB43*100*100/MAX(EV$9:EV$497))+($RJ$4*NC43*100*100/MAX(EV$9:EV$497))+($RJ$4*ND43*100*100/MAX(EV$9:EV$497))+($RJ$4*NG43*100*100/MAX(EV$9:EV$497)))/4</f>
        <v>0</v>
      </c>
      <c r="RZ43" s="115">
        <f>($RJ$4*NH43*100*100/MAX(EV$9:EV$497))/2 + (($RJ$4*NI43*100*100/MAX(EV$9:EV$497))+($RJ$4*NJ43*100*100/MAX(EV$9:EV$497))+($RJ$4*NK43*100*100/MAX(EV$9:EV$497))+($RJ$4*NL43*100*100/MAX(EV$9:EV$497))+($RJ$4*NM43*100*100/MAX(EV$9:EV$497))+($RJ$4*NN43*100*100/MAX(EV$9:EV$497)))/4</f>
        <v>0</v>
      </c>
      <c r="SA43" s="117">
        <f>(($RJ$4*NO43*100*100/MAX(EV$9:EV$497))+($RJ$4*NP43*100*100/MAX(EV$9:EV$497)))/4</f>
        <v>0</v>
      </c>
      <c r="SB43" s="118">
        <f t="shared" si="113"/>
        <v>0</v>
      </c>
      <c r="SC43" s="115">
        <f t="shared" si="114"/>
        <v>0</v>
      </c>
      <c r="SD43" s="115">
        <f t="shared" si="115"/>
        <v>0</v>
      </c>
      <c r="SE43" s="115">
        <f t="shared" si="116"/>
        <v>0</v>
      </c>
      <c r="SF43" s="115">
        <f t="shared" si="117"/>
        <v>0</v>
      </c>
      <c r="SG43" s="115">
        <f t="shared" si="118"/>
        <v>0</v>
      </c>
      <c r="SH43" s="115">
        <f>ROUND(SB43/MAX(SB$9:SB$497)*100,0)</f>
        <v>0</v>
      </c>
      <c r="SI43" s="115">
        <f>ROUND(SC43/MAX(SC$9:SC$497)*100,0)</f>
        <v>0</v>
      </c>
      <c r="SJ43" s="115">
        <f>ROUND(SD43/MAX(SD$9:SD$497)*100,0)</f>
        <v>0</v>
      </c>
      <c r="SK43" s="115">
        <f>ROUND(SE43/MAX(SE$9:SE$497)*100,0)</f>
        <v>0</v>
      </c>
      <c r="SL43" s="115">
        <f>ROUND(SF43/MAX(SF$9:SF$497)*100,0)</f>
        <v>0</v>
      </c>
      <c r="SM43" s="121">
        <f>ROUND(SG43/MAX(SG$9:SG$497)*100,0)</f>
        <v>0</v>
      </c>
      <c r="SN43" s="115">
        <f>ROUND(AVERAGEIF($ES$9:$ES$497,$ES43,SH$9:SH$497),0)</f>
        <v>12</v>
      </c>
      <c r="SO43" s="115">
        <f>ROUND(AVERAGEIF($ES$9:$ES$497,$ES43,SI$9:SI$497),0)</f>
        <v>5</v>
      </c>
      <c r="SP43" s="115">
        <f>ROUND(AVERAGEIF($ES$9:$ES$497,$ES43,SJ$9:SJ$497),0)</f>
        <v>26</v>
      </c>
      <c r="SQ43" s="115">
        <f>ROUND(AVERAGEIF($ES$9:$ES$497,$ES43,SK$9:SK$497),0)</f>
        <v>6</v>
      </c>
      <c r="SR43" s="115">
        <f>ROUND(AVERAGEIF($ES$9:$ES$497,$ES43,SL$9:SL$497),0)</f>
        <v>8</v>
      </c>
      <c r="SS43" s="121">
        <f>ROUND(AVERAGEIF($ES$9:$ES$497,$ES43,SM$9:SM$497),0)</f>
        <v>4</v>
      </c>
      <c r="ST43" s="114">
        <f>RANK(SB43,SB$9:SB$497,0)</f>
        <v>323</v>
      </c>
      <c r="SU43" s="115">
        <f>RANK(SC43,SC$9:SC$497,0)</f>
        <v>320</v>
      </c>
      <c r="SV43" s="115">
        <f>RANK(SD43,SD$9:SD$497,0)</f>
        <v>320</v>
      </c>
      <c r="SW43" s="115">
        <f>RANK(SE43,SE$9:SE$497,0)</f>
        <v>320</v>
      </c>
      <c r="SX43" s="115">
        <f>RANK(SF43,SF$9:SF$497,0)</f>
        <v>317</v>
      </c>
      <c r="SY43" s="115">
        <f>RANK(SG43,SG$9:SG$497,0)</f>
        <v>308</v>
      </c>
      <c r="SZ43" s="115">
        <f>COUNTIFS(SB$9:SB$497,"&gt;"&amp;SB43,$ES$9:$ES$497,$ES43)+1</f>
        <v>67</v>
      </c>
      <c r="TA43" s="115">
        <f>COUNTIFS(SC$9:SC$497,"&gt;"&amp;SC43,$ES$9:$ES$497,$ES43)+1</f>
        <v>64</v>
      </c>
      <c r="TB43" s="115">
        <f>COUNTIFS(SD$9:SD$497,"&gt;"&amp;SD43,$ES$9:$ES$497,$ES43)+1</f>
        <v>67</v>
      </c>
      <c r="TC43" s="115">
        <f>COUNTIFS(SE$9:SE$497,"&gt;"&amp;SE43,$ES$9:$ES$497,$ES43)+1</f>
        <v>64</v>
      </c>
      <c r="TD43" s="115">
        <f>COUNTIFS(SF$9:SF$497,"&gt;"&amp;SF43,$ES$9:$ES$497,$ES43)+1</f>
        <v>64</v>
      </c>
      <c r="TE43" s="117">
        <f>COUNTIFS(SG$9:SG$497,"&gt;"&amp;SG43,$ES$9:$ES$497,$ES43)+1</f>
        <v>60</v>
      </c>
      <c r="TF43" s="118">
        <f t="shared" si="119"/>
        <v>15</v>
      </c>
      <c r="TG43" s="115">
        <f t="shared" si="120"/>
        <v>13</v>
      </c>
      <c r="TH43" s="115">
        <f t="shared" si="121"/>
        <v>15</v>
      </c>
      <c r="TI43" s="115">
        <f t="shared" si="122"/>
        <v>15</v>
      </c>
      <c r="TJ43" s="115">
        <f t="shared" si="123"/>
        <v>13</v>
      </c>
      <c r="TK43" s="115">
        <f t="shared" si="124"/>
        <v>15</v>
      </c>
      <c r="TL43" s="117">
        <f t="shared" si="125"/>
        <v>14</v>
      </c>
      <c r="TM43" s="118">
        <f>ROUND(TF43/MAX(TF$9:TF$497)*100,0)</f>
        <v>8</v>
      </c>
      <c r="TN43" s="115">
        <f>ROUND(TG43/MAX(TG$9:TG$497)*100,0)</f>
        <v>7</v>
      </c>
      <c r="TO43" s="115">
        <f>ROUND(TH43/MAX(TH$9:TH$497)*100,0)</f>
        <v>8</v>
      </c>
      <c r="TP43" s="115">
        <f>ROUND(TI43/MAX(TI$9:TI$497)*100,0)</f>
        <v>8</v>
      </c>
      <c r="TQ43" s="115">
        <f>ROUND(TJ43/MAX(TJ$9:TJ$497)*100,0)</f>
        <v>7</v>
      </c>
      <c r="TR43" s="115">
        <f>ROUND(TK43/MAX(TK$9:TK$497)*100,0)</f>
        <v>8</v>
      </c>
      <c r="TS43" s="119">
        <f>ROUND(TL43/MAX(TL$9:TL$497)*100,0)</f>
        <v>7</v>
      </c>
      <c r="TT43" s="120">
        <f>RANK(TM43,TM$9:TM$497,0)</f>
        <v>412</v>
      </c>
      <c r="TU43" s="115">
        <f>RANK(TN43,TN$9:TN$497,0)</f>
        <v>406</v>
      </c>
      <c r="TV43" s="115">
        <f>RANK(TO43,TO$9:TO$497,0)</f>
        <v>394</v>
      </c>
      <c r="TW43" s="115">
        <f>RANK(TP43,TP$9:TP$497,0)</f>
        <v>401</v>
      </c>
      <c r="TX43" s="115">
        <f>RANK(TQ43,TQ$9:TQ$497,0)</f>
        <v>402</v>
      </c>
      <c r="TY43" s="115">
        <f>RANK(TR43,TR$9:TR$497,0)</f>
        <v>404</v>
      </c>
      <c r="TZ43" s="121">
        <f>RANK(TS43,TS$9:TS$497,0)</f>
        <v>404</v>
      </c>
      <c r="UA43" s="123"/>
      <c r="UB43" s="7" t="s">
        <v>1</v>
      </c>
    </row>
    <row r="44" spans="1:548" x14ac:dyDescent="0.15">
      <c r="A44" s="183">
        <v>36</v>
      </c>
      <c r="B44" s="203" t="s">
        <v>645</v>
      </c>
      <c r="C44" s="63"/>
      <c r="D44" s="63"/>
      <c r="E44" s="64" t="s">
        <v>518</v>
      </c>
      <c r="F44" s="65">
        <v>21</v>
      </c>
      <c r="G44" s="65" t="s">
        <v>519</v>
      </c>
      <c r="H44" s="65" t="s">
        <v>539</v>
      </c>
      <c r="I44" s="66" t="s">
        <v>521</v>
      </c>
      <c r="J44" s="67" t="s">
        <v>521</v>
      </c>
      <c r="K44" s="67" t="s">
        <v>521</v>
      </c>
      <c r="L44" s="67" t="s">
        <v>521</v>
      </c>
      <c r="M44" s="67" t="s">
        <v>521</v>
      </c>
      <c r="N44" s="67" t="s">
        <v>521</v>
      </c>
      <c r="O44" s="67" t="s">
        <v>521</v>
      </c>
      <c r="P44" s="67" t="s">
        <v>521</v>
      </c>
      <c r="Q44" s="67" t="s">
        <v>521</v>
      </c>
      <c r="R44" s="68" t="s">
        <v>521</v>
      </c>
      <c r="S44" s="69" t="s">
        <v>521</v>
      </c>
      <c r="T44" s="67" t="s">
        <v>521</v>
      </c>
      <c r="U44" s="67" t="s">
        <v>521</v>
      </c>
      <c r="V44" s="67" t="s">
        <v>520</v>
      </c>
      <c r="W44" s="67" t="s">
        <v>520</v>
      </c>
      <c r="X44" s="67" t="s">
        <v>520</v>
      </c>
      <c r="Y44" s="67" t="s">
        <v>520</v>
      </c>
      <c r="Z44" s="67" t="s">
        <v>521</v>
      </c>
      <c r="AA44" s="67" t="s">
        <v>521</v>
      </c>
      <c r="AB44" s="68" t="s">
        <v>521</v>
      </c>
      <c r="AC44" s="69" t="s">
        <v>521</v>
      </c>
      <c r="AD44" s="67" t="s">
        <v>521</v>
      </c>
      <c r="AE44" s="67" t="s">
        <v>521</v>
      </c>
      <c r="AF44" s="67" t="s">
        <v>521</v>
      </c>
      <c r="AG44" s="67" t="s">
        <v>521</v>
      </c>
      <c r="AH44" s="67" t="s">
        <v>521</v>
      </c>
      <c r="AI44" s="67" t="s">
        <v>521</v>
      </c>
      <c r="AJ44" s="67" t="s">
        <v>521</v>
      </c>
      <c r="AK44" s="67" t="s">
        <v>521</v>
      </c>
      <c r="AL44" s="68" t="s">
        <v>521</v>
      </c>
      <c r="AM44" s="69" t="s">
        <v>521</v>
      </c>
      <c r="AN44" s="67" t="s">
        <v>521</v>
      </c>
      <c r="AO44" s="67" t="s">
        <v>521</v>
      </c>
      <c r="AP44" s="67" t="s">
        <v>521</v>
      </c>
      <c r="AQ44" s="67" t="s">
        <v>521</v>
      </c>
      <c r="AR44" s="67" t="s">
        <v>521</v>
      </c>
      <c r="AS44" s="67" t="s">
        <v>521</v>
      </c>
      <c r="AT44" s="67" t="s">
        <v>521</v>
      </c>
      <c r="AU44" s="67" t="s">
        <v>521</v>
      </c>
      <c r="AV44" s="68" t="s">
        <v>521</v>
      </c>
      <c r="AW44" s="69" t="s">
        <v>521</v>
      </c>
      <c r="AX44" s="67" t="s">
        <v>521</v>
      </c>
      <c r="AY44" s="67" t="s">
        <v>521</v>
      </c>
      <c r="AZ44" s="67" t="s">
        <v>521</v>
      </c>
      <c r="BA44" s="67" t="s">
        <v>521</v>
      </c>
      <c r="BB44" s="67" t="s">
        <v>521</v>
      </c>
      <c r="BC44" s="67" t="s">
        <v>521</v>
      </c>
      <c r="BD44" s="67" t="s">
        <v>521</v>
      </c>
      <c r="BE44" s="67" t="s">
        <v>521</v>
      </c>
      <c r="BF44" s="68" t="s">
        <v>521</v>
      </c>
      <c r="BG44" s="69" t="s">
        <v>521</v>
      </c>
      <c r="BH44" s="67" t="s">
        <v>521</v>
      </c>
      <c r="BI44" s="67" t="s">
        <v>521</v>
      </c>
      <c r="BJ44" s="67" t="s">
        <v>521</v>
      </c>
      <c r="BK44" s="67" t="s">
        <v>521</v>
      </c>
      <c r="BL44" s="67" t="s">
        <v>521</v>
      </c>
      <c r="BM44" s="67" t="s">
        <v>521</v>
      </c>
      <c r="BN44" s="67" t="s">
        <v>521</v>
      </c>
      <c r="BO44" s="67" t="s">
        <v>521</v>
      </c>
      <c r="BP44" s="68" t="s">
        <v>521</v>
      </c>
      <c r="BQ44" s="70" t="s">
        <v>521</v>
      </c>
      <c r="BR44" s="67" t="s">
        <v>521</v>
      </c>
      <c r="BS44" s="67" t="s">
        <v>521</v>
      </c>
      <c r="BT44" s="67" t="s">
        <v>521</v>
      </c>
      <c r="BU44" s="67" t="s">
        <v>521</v>
      </c>
      <c r="BV44" s="67" t="s">
        <v>521</v>
      </c>
      <c r="BW44" s="67" t="s">
        <v>521</v>
      </c>
      <c r="BX44" s="67" t="s">
        <v>521</v>
      </c>
      <c r="BY44" s="67" t="s">
        <v>521</v>
      </c>
      <c r="BZ44" s="68" t="s">
        <v>521</v>
      </c>
      <c r="CA44" s="69" t="s">
        <v>521</v>
      </c>
      <c r="CB44" s="67" t="s">
        <v>521</v>
      </c>
      <c r="CC44" s="67" t="s">
        <v>521</v>
      </c>
      <c r="CD44" s="67" t="s">
        <v>521</v>
      </c>
      <c r="CE44" s="67" t="s">
        <v>521</v>
      </c>
      <c r="CF44" s="67" t="s">
        <v>521</v>
      </c>
      <c r="CG44" s="67" t="s">
        <v>521</v>
      </c>
      <c r="CH44" s="67" t="s">
        <v>521</v>
      </c>
      <c r="CI44" s="67" t="s">
        <v>521</v>
      </c>
      <c r="CJ44" s="68" t="s">
        <v>521</v>
      </c>
      <c r="CK44" s="69" t="s">
        <v>521</v>
      </c>
      <c r="CL44" s="67" t="s">
        <v>521</v>
      </c>
      <c r="CM44" s="67" t="s">
        <v>521</v>
      </c>
      <c r="CN44" s="67" t="s">
        <v>521</v>
      </c>
      <c r="CO44" s="67" t="s">
        <v>521</v>
      </c>
      <c r="CP44" s="67" t="s">
        <v>521</v>
      </c>
      <c r="CQ44" s="67" t="s">
        <v>521</v>
      </c>
      <c r="CR44" s="67" t="s">
        <v>521</v>
      </c>
      <c r="CS44" s="67" t="s">
        <v>521</v>
      </c>
      <c r="CT44" s="68" t="s">
        <v>521</v>
      </c>
      <c r="CU44" s="69" t="s">
        <v>521</v>
      </c>
      <c r="CV44" s="67" t="s">
        <v>521</v>
      </c>
      <c r="CW44" s="67" t="s">
        <v>521</v>
      </c>
      <c r="CX44" s="67" t="s">
        <v>521</v>
      </c>
      <c r="CY44" s="67" t="s">
        <v>521</v>
      </c>
      <c r="CZ44" s="67" t="s">
        <v>521</v>
      </c>
      <c r="DA44" s="67" t="s">
        <v>521</v>
      </c>
      <c r="DB44" s="67" t="s">
        <v>521</v>
      </c>
      <c r="DC44" s="67" t="s">
        <v>521</v>
      </c>
      <c r="DD44" s="68" t="s">
        <v>521</v>
      </c>
      <c r="DE44" s="69" t="s">
        <v>521</v>
      </c>
      <c r="DF44" s="71" t="s">
        <v>521</v>
      </c>
      <c r="DG44" s="67" t="s">
        <v>521</v>
      </c>
      <c r="DH44" s="67" t="s">
        <v>521</v>
      </c>
      <c r="DI44" s="67" t="s">
        <v>521</v>
      </c>
      <c r="DJ44" s="67" t="s">
        <v>521</v>
      </c>
      <c r="DK44" s="67" t="s">
        <v>521</v>
      </c>
      <c r="DL44" s="67" t="s">
        <v>521</v>
      </c>
      <c r="DM44" s="67" t="s">
        <v>521</v>
      </c>
      <c r="DN44" s="68" t="s">
        <v>521</v>
      </c>
      <c r="DO44" s="70" t="s">
        <v>521</v>
      </c>
      <c r="DP44" s="71" t="s">
        <v>521</v>
      </c>
      <c r="DQ44" s="67" t="s">
        <v>521</v>
      </c>
      <c r="DR44" s="67" t="s">
        <v>521</v>
      </c>
      <c r="DS44" s="67" t="s">
        <v>521</v>
      </c>
      <c r="DT44" s="67" t="s">
        <v>521</v>
      </c>
      <c r="DU44" s="67" t="s">
        <v>521</v>
      </c>
      <c r="DV44" s="67" t="s">
        <v>521</v>
      </c>
      <c r="DW44" s="67" t="s">
        <v>521</v>
      </c>
      <c r="DX44" s="72" t="s">
        <v>521</v>
      </c>
      <c r="DY44" s="73" t="s">
        <v>522</v>
      </c>
      <c r="DZ44" s="74">
        <v>2</v>
      </c>
      <c r="EA44" s="74">
        <v>3</v>
      </c>
      <c r="EB44" s="74">
        <v>3</v>
      </c>
      <c r="EC44" s="75">
        <v>4</v>
      </c>
      <c r="ED44" s="76" t="s">
        <v>522</v>
      </c>
      <c r="EE44" s="74">
        <f t="shared" si="75"/>
        <v>2</v>
      </c>
      <c r="EF44" s="74">
        <f t="shared" si="76"/>
        <v>6</v>
      </c>
      <c r="EG44" s="74">
        <f t="shared" si="77"/>
        <v>18</v>
      </c>
      <c r="EH44" s="77">
        <f t="shared" si="78"/>
        <v>72</v>
      </c>
      <c r="EI44" s="73">
        <v>20</v>
      </c>
      <c r="EJ44" s="74">
        <v>30</v>
      </c>
      <c r="EK44" s="74">
        <v>50</v>
      </c>
      <c r="EL44" s="74">
        <v>80</v>
      </c>
      <c r="EM44" s="75">
        <v>230</v>
      </c>
      <c r="EN44" s="78">
        <v>1</v>
      </c>
      <c r="EO44" s="79">
        <f t="shared" si="79"/>
        <v>0.75</v>
      </c>
      <c r="EP44" s="79">
        <f t="shared" si="80"/>
        <v>0.41666666666666669</v>
      </c>
      <c r="EQ44" s="79">
        <f t="shared" si="81"/>
        <v>0.22222222222222224</v>
      </c>
      <c r="ER44" s="80">
        <f t="shared" si="82"/>
        <v>0.15972222222222224</v>
      </c>
      <c r="ES44" s="128" t="s">
        <v>523</v>
      </c>
      <c r="ET44" s="82"/>
      <c r="EU44" s="83">
        <v>4</v>
      </c>
      <c r="EV44" s="73">
        <v>26</v>
      </c>
      <c r="EW44" s="74">
        <v>9</v>
      </c>
      <c r="EX44" s="74">
        <v>12</v>
      </c>
      <c r="EY44" s="74">
        <v>12</v>
      </c>
      <c r="EZ44" s="74">
        <v>5</v>
      </c>
      <c r="FA44" s="74">
        <v>3</v>
      </c>
      <c r="FB44" s="74">
        <v>5</v>
      </c>
      <c r="FC44" s="74">
        <v>4</v>
      </c>
      <c r="FD44" s="74">
        <f t="shared" si="83"/>
        <v>17</v>
      </c>
      <c r="FE44" s="84">
        <f t="shared" si="84"/>
        <v>16</v>
      </c>
      <c r="FF44" s="73">
        <f>RANK(EV44,$EV$9:$EV$497,0)</f>
        <v>381</v>
      </c>
      <c r="FG44" s="74">
        <f>RANK(EW44,$EW$9:$EW$497,0)</f>
        <v>412</v>
      </c>
      <c r="FH44" s="74">
        <f>RANK(EX44,$EX$9:$EX$497,0)</f>
        <v>377</v>
      </c>
      <c r="FI44" s="74">
        <f>RANK(EY44,$EY$9:$EY$497,0)</f>
        <v>378</v>
      </c>
      <c r="FJ44" s="74">
        <f>RANK(EZ44,$EZ$9:$EZ$497,0)</f>
        <v>406</v>
      </c>
      <c r="FK44" s="74">
        <f>RANK(FA44,$FA$9:$FA$497,0)</f>
        <v>420</v>
      </c>
      <c r="FL44" s="74">
        <f>RANK(FB44,$FB$9:$FB$497,0)</f>
        <v>421</v>
      </c>
      <c r="FM44" s="74">
        <f>RANK(FC44,$FC$9:$FC$497,0)</f>
        <v>417</v>
      </c>
      <c r="FN44" s="74">
        <f>RANK(FD44,$FD$9:$FD$497,0)</f>
        <v>406</v>
      </c>
      <c r="FO44" s="84">
        <f>RANK(FE44,$FE$9:$FE$497,0)</f>
        <v>416</v>
      </c>
      <c r="FP44" s="73">
        <f>COUNTIFS($EV$9:$EV$497,"&gt;"&amp;EV44,$ES$9:$ES$497,ES44)+1</f>
        <v>90</v>
      </c>
      <c r="FQ44" s="74">
        <f>COUNTIFS($EW$9:$EW$497,"&gt;"&amp;EW44,$ES$9:$ES$497,ES44)+1</f>
        <v>89</v>
      </c>
      <c r="FR44" s="74">
        <f>COUNTIFS($EX$9:$EX$497,"&gt;"&amp;EX44,$ES$9:$ES$497,ES44)+1</f>
        <v>92</v>
      </c>
      <c r="FS44" s="74">
        <f>COUNTIFS($EY$9:$EY$497,"&gt;"&amp;EY44,$ES$9:$ES$497,ES44)+1</f>
        <v>92</v>
      </c>
      <c r="FT44" s="74">
        <f>COUNTIFS($EZ$9:$EZ$497,"&gt;"&amp;EZ44,$ES$9:$ES$497,ES44)+1</f>
        <v>89</v>
      </c>
      <c r="FU44" s="74">
        <f>COUNTIFS($FA$9:$FA$497,"&gt;"&amp;FA44,$ES$9:$ES$497,ES44)+1</f>
        <v>89</v>
      </c>
      <c r="FV44" s="74">
        <f>COUNTIFS($FB$9:$FB$497,"&gt;"&amp;FB44,$ES$9:$ES$497,ES44)+1</f>
        <v>86</v>
      </c>
      <c r="FW44" s="74">
        <f>COUNTIFS($FC$9:$FC$497,"&gt;"&amp;FC44,$ES$9:$ES$497,ES44)+1</f>
        <v>79</v>
      </c>
      <c r="FX44" s="74">
        <f>COUNTIFS($FD$9:$FD$497,"&gt;"&amp;FD44,$ES$9:$ES$497,ES44)+1</f>
        <v>92</v>
      </c>
      <c r="FY44" s="84">
        <f>COUNTIFS($FE$9:$FE$497,"&gt;"&amp;FE44,$ES$9:$ES$497,ES44)+1</f>
        <v>92</v>
      </c>
      <c r="FZ44" s="85">
        <f t="shared" si="85"/>
        <v>1.24</v>
      </c>
      <c r="GA44" s="86">
        <f t="shared" si="86"/>
        <v>0.43</v>
      </c>
      <c r="GB44" s="86">
        <f t="shared" si="87"/>
        <v>0.56999999999999995</v>
      </c>
      <c r="GC44" s="86">
        <f t="shared" si="88"/>
        <v>0.56999999999999995</v>
      </c>
      <c r="GD44" s="86">
        <f t="shared" si="89"/>
        <v>0.24</v>
      </c>
      <c r="GE44" s="86">
        <f t="shared" si="90"/>
        <v>0.14000000000000001</v>
      </c>
      <c r="GF44" s="86">
        <f t="shared" si="91"/>
        <v>0.24</v>
      </c>
      <c r="GG44" s="86">
        <f t="shared" si="92"/>
        <v>0.19</v>
      </c>
      <c r="GH44" s="86">
        <f t="shared" si="93"/>
        <v>0.81</v>
      </c>
      <c r="GI44" s="87">
        <f t="shared" si="94"/>
        <v>0.76</v>
      </c>
      <c r="GJ44" s="85">
        <f>ROUND(((FZ44-AVERAGE(FZ$9:FZ$497))/STDEVP(FZ$9:FZ$497)*10+50),2)</f>
        <v>60.64</v>
      </c>
      <c r="GK44" s="86">
        <f>ROUND(((GA44-AVERAGE(GA$9:GA$497))/STDEVP(GA$9:GA$497)*10+50),2)</f>
        <v>42.22</v>
      </c>
      <c r="GL44" s="86">
        <f>ROUND(((GB44-AVERAGE(GB$9:GB$497))/STDEVP(GB$9:GB$497)*10+50),2)</f>
        <v>49.52</v>
      </c>
      <c r="GM44" s="86">
        <f>ROUND(((GC44-AVERAGE(GC$9:GC$497))/STDEVP(GC$9:GC$497)*10+50),2)</f>
        <v>52.2</v>
      </c>
      <c r="GN44" s="86">
        <f>ROUND(((GD44-AVERAGE(GD$9:GD$497))/STDEVP(GD$9:GD$497)*10+50),2)</f>
        <v>44.79</v>
      </c>
      <c r="GO44" s="86">
        <f>ROUND(((GE44-AVERAGE(GE$9:GE$497))/STDEVP(GE$9:GE$497)*10+50),2)</f>
        <v>42.44</v>
      </c>
      <c r="GP44" s="86">
        <f>ROUND(((GF44-AVERAGE(GF$9:GF$497))/STDEVP(GF$9:GF$497)*10+50),2)</f>
        <v>37.57</v>
      </c>
      <c r="GQ44" s="86">
        <f>ROUND(((GG44-AVERAGE(GG$9:GG$497))/STDEVP(GG$9:GG$497)*10+50),2)</f>
        <v>36.200000000000003</v>
      </c>
      <c r="GR44" s="86">
        <f>ROUND(((GH44-AVERAGE(GH$9:GH$497))/STDEVP(GH$9:GH$497)*10+50),2)</f>
        <v>43.99</v>
      </c>
      <c r="GS44" s="87">
        <f>ROUND(((GI44-AVERAGE(GI$9:GI$497))/STDEVP(GI$9:GI$497)*10+50),2)</f>
        <v>40.47</v>
      </c>
      <c r="GT44" s="73">
        <f>RANK(GJ44,$GJ$9:$GJ$497,0)</f>
        <v>72</v>
      </c>
      <c r="GU44" s="74">
        <f>RANK(GK44,$GK$9:$GK$497,0)</f>
        <v>322</v>
      </c>
      <c r="GV44" s="74">
        <f>RANK(GL44,$GL$9:$GL$497,0)</f>
        <v>204</v>
      </c>
      <c r="GW44" s="74">
        <f>RANK(GM44,$GM$9:$GM$497,0)</f>
        <v>139</v>
      </c>
      <c r="GX44" s="74">
        <f>RANK(GN44,$GN$9:$GN$497,0)</f>
        <v>286</v>
      </c>
      <c r="GY44" s="74">
        <f>RANK(GO44,$GO$9:$GO$497,0)</f>
        <v>362</v>
      </c>
      <c r="GZ44" s="74">
        <f>RANK(GP44,$GP$9:$GP$497,0)</f>
        <v>397</v>
      </c>
      <c r="HA44" s="74">
        <f>RANK(GQ44,$GQ$9:$GQ$497,0)</f>
        <v>397</v>
      </c>
      <c r="HB44" s="74">
        <f>RANK(GR44,$GR$9:$GR$497,0)</f>
        <v>293</v>
      </c>
      <c r="HC44" s="84">
        <f>RANK(GS44,$GS$9:$GS$497,0)</f>
        <v>379</v>
      </c>
      <c r="HD44" s="85">
        <f>ROUND(AVERAGEIF($ES$9:$ES$497,$ES44,$FZ$9:$FZ$497),2)</f>
        <v>1.1399999999999999</v>
      </c>
      <c r="HE44" s="86">
        <f>ROUND(AVERAGEIF($ES$9:$ES$497,$ES44,$GA$9:$GA$497),2)</f>
        <v>0.46</v>
      </c>
      <c r="HF44" s="86">
        <f>ROUND(AVERAGEIF($ES$9:$ES$497,$ES44,$GB$9:$GB$497),2)</f>
        <v>0.65</v>
      </c>
      <c r="HG44" s="86">
        <f>ROUND(AVERAGEIF($ES$9:$ES$497,$ES44,$GC$9:$GC$497),2)</f>
        <v>0.74</v>
      </c>
      <c r="HH44" s="86">
        <f>ROUND(AVERAGEIF($ES$9:$ES$497,$ES44,$GD$9:$GD$497),2)</f>
        <v>0.27</v>
      </c>
      <c r="HI44" s="86">
        <f>ROUND(AVERAGEIF($ES$9:$ES$497,$ES44,$GE$9:$GE$497),2)</f>
        <v>0.23</v>
      </c>
      <c r="HJ44" s="86">
        <f>ROUND(AVERAGEIF($ES$9:$ES$497,$ES44,$GF$9:$GF$497),2)</f>
        <v>0.3</v>
      </c>
      <c r="HK44" s="86">
        <f>ROUND(AVERAGEIF($ES$9:$ES$497,$ES44,$GG$9:$GG$497),2)</f>
        <v>0.28000000000000003</v>
      </c>
      <c r="HL44" s="86">
        <f>ROUND(AVERAGEIF($ES$9:$ES$497,$ES44,$GH$9:$GH$497),2)</f>
        <v>0.92</v>
      </c>
      <c r="HM44" s="87">
        <f>ROUND(AVERAGEIF($ES$9:$ES$497,$ES44,$GI$9:$GI$497),2)</f>
        <v>0.93</v>
      </c>
      <c r="HN44" s="88">
        <f t="shared" si="95"/>
        <v>0.10000000000000009</v>
      </c>
      <c r="HO44" s="89">
        <f t="shared" si="96"/>
        <v>-3.0000000000000027E-2</v>
      </c>
      <c r="HP44" s="89">
        <f t="shared" si="97"/>
        <v>-8.0000000000000071E-2</v>
      </c>
      <c r="HQ44" s="89">
        <f t="shared" si="98"/>
        <v>-0.17000000000000004</v>
      </c>
      <c r="HR44" s="89">
        <f t="shared" si="99"/>
        <v>-3.0000000000000027E-2</v>
      </c>
      <c r="HS44" s="89">
        <f t="shared" si="100"/>
        <v>-0.09</v>
      </c>
      <c r="HT44" s="89">
        <f t="shared" si="101"/>
        <v>-0.06</v>
      </c>
      <c r="HU44" s="89">
        <f t="shared" si="102"/>
        <v>-9.0000000000000024E-2</v>
      </c>
      <c r="HV44" s="89">
        <f t="shared" si="103"/>
        <v>-0.10999999999999999</v>
      </c>
      <c r="HW44" s="90">
        <f t="shared" si="104"/>
        <v>-0.17000000000000004</v>
      </c>
      <c r="HX44" s="73">
        <f>COUNTIFS($FZ$9:$FZ$497,"&gt;"&amp;FZ44,$ES$9:$ES$497,$ES44)+1</f>
        <v>35</v>
      </c>
      <c r="HY44" s="74">
        <f>COUNTIFS($GA$9:$GA$497,"&gt;"&amp;GA44,$ES$9:$ES$497,$ES44)+1</f>
        <v>58</v>
      </c>
      <c r="HZ44" s="74">
        <f>COUNTIFS($GB$9:$GB$497,"&gt;"&amp;GB44,$ES$9:$ES$497,$ES44)+1</f>
        <v>57</v>
      </c>
      <c r="IA44" s="74">
        <f>COUNTIFS($GC$9:$GC$497,"&gt;"&amp;GC44,$ES$9:$ES$497,$ES44)+1</f>
        <v>74</v>
      </c>
      <c r="IB44" s="74">
        <f>COUNTIFS($GD$9:$GD$497,"&gt;"&amp;GD44,$ES$9:$ES$497,$ES44)+1</f>
        <v>57</v>
      </c>
      <c r="IC44" s="74">
        <f>COUNTIFS($GE$9:$GE$497,"&gt;"&amp;GE44,$ES$9:$ES$497,$ES44)+1</f>
        <v>91</v>
      </c>
      <c r="ID44" s="74">
        <f>COUNTIFS($GF$9:$GF$497,"&gt;"&amp;GF44,$ES$9:$ES$497,$ES44)+1</f>
        <v>60</v>
      </c>
      <c r="IE44" s="74">
        <f>COUNTIFS($GG$9:$GG$497,"&gt;"&amp;GG44,$ES$9:$ES$497,$ES44)+1</f>
        <v>55</v>
      </c>
      <c r="IF44" s="74">
        <f>COUNTIFS($GH$9:$GH$497,"&gt;"&amp;GH44,$ES$9:$ES$497,$ES44)+1</f>
        <v>61</v>
      </c>
      <c r="IG44" s="84">
        <f>COUNTIFS($GI$9:$GI$497,"&gt;"&amp;GI44,$ES$9:$ES$497,$ES44)+1</f>
        <v>68</v>
      </c>
      <c r="IH44" s="91"/>
      <c r="II44" s="79"/>
      <c r="IJ44" s="79"/>
      <c r="IK44" s="79"/>
      <c r="IL44" s="79"/>
      <c r="IM44" s="92"/>
      <c r="IN44" s="93"/>
      <c r="IO44" s="94"/>
      <c r="IP44" s="95"/>
      <c r="IQ44" s="79"/>
      <c r="IR44" s="79"/>
      <c r="IS44" s="79"/>
      <c r="IT44" s="79"/>
      <c r="IU44" s="79"/>
      <c r="IV44" s="79"/>
      <c r="IW44" s="96"/>
      <c r="IX44" s="93"/>
      <c r="IY44" s="79"/>
      <c r="IZ44" s="79"/>
      <c r="JA44" s="79"/>
      <c r="JB44" s="79"/>
      <c r="JC44" s="79"/>
      <c r="JD44" s="79"/>
      <c r="JE44" s="97"/>
      <c r="JF44" s="95"/>
      <c r="JG44" s="79"/>
      <c r="JH44" s="79"/>
      <c r="JI44" s="79"/>
      <c r="JJ44" s="79"/>
      <c r="JK44" s="79"/>
      <c r="JL44" s="79"/>
      <c r="JM44" s="96"/>
      <c r="JN44" s="93"/>
      <c r="JO44" s="79"/>
      <c r="JP44" s="79"/>
      <c r="JQ44" s="79"/>
      <c r="JR44" s="79"/>
      <c r="JS44" s="79"/>
      <c r="JT44" s="79"/>
      <c r="JU44" s="79"/>
      <c r="JV44" s="79"/>
      <c r="JW44" s="79"/>
      <c r="JX44" s="79"/>
      <c r="JY44" s="79"/>
      <c r="JZ44" s="97"/>
      <c r="KA44" s="93"/>
      <c r="KB44" s="79"/>
      <c r="KC44" s="79"/>
      <c r="KD44" s="79"/>
      <c r="KE44" s="97"/>
      <c r="KF44" s="95"/>
      <c r="KG44" s="79"/>
      <c r="KH44" s="79"/>
      <c r="KI44" s="79"/>
      <c r="KJ44" s="79"/>
      <c r="KK44" s="98"/>
      <c r="KL44" s="79"/>
      <c r="KM44" s="79"/>
      <c r="KN44" s="79"/>
      <c r="KO44" s="79"/>
      <c r="KP44" s="79"/>
      <c r="KQ44" s="79"/>
      <c r="KR44" s="79"/>
      <c r="KS44" s="96"/>
      <c r="KT44" s="96"/>
      <c r="KU44" s="96"/>
      <c r="KV44" s="96"/>
      <c r="KW44" s="93"/>
      <c r="KX44" s="79"/>
      <c r="KY44" s="79"/>
      <c r="KZ44" s="79"/>
      <c r="LA44" s="79"/>
      <c r="LB44" s="79"/>
      <c r="LC44" s="96"/>
      <c r="LD44" s="93"/>
      <c r="LE44" s="94"/>
      <c r="LF44" s="99"/>
      <c r="LG44" s="75"/>
      <c r="LH44" s="93"/>
      <c r="LI44" s="79"/>
      <c r="LJ44" s="74"/>
      <c r="LK44" s="74"/>
      <c r="LL44" s="74"/>
      <c r="LM44" s="100"/>
      <c r="LN44" s="95"/>
      <c r="LO44" s="79"/>
      <c r="LP44" s="79"/>
      <c r="LQ44" s="79"/>
      <c r="LR44" s="96"/>
      <c r="LS44" s="93"/>
      <c r="LT44" s="79"/>
      <c r="LU44" s="79"/>
      <c r="LV44" s="79"/>
      <c r="LW44" s="79"/>
      <c r="LX44" s="79"/>
      <c r="LY44" s="79"/>
      <c r="LZ44" s="79"/>
      <c r="MA44" s="97"/>
      <c r="MB44" s="95"/>
      <c r="MC44" s="79"/>
      <c r="MD44" s="79"/>
      <c r="ME44" s="79"/>
      <c r="MF44" s="79"/>
      <c r="MG44" s="79"/>
      <c r="MH44" s="79"/>
      <c r="MI44" s="79"/>
      <c r="MJ44" s="79"/>
      <c r="MK44" s="79"/>
      <c r="ML44" s="79"/>
      <c r="MM44" s="79"/>
      <c r="MN44" s="98"/>
      <c r="MO44" s="98"/>
      <c r="MP44" s="96"/>
      <c r="MQ44" s="93"/>
      <c r="MR44" s="79"/>
      <c r="MS44" s="79"/>
      <c r="MT44" s="79"/>
      <c r="MU44" s="79"/>
      <c r="MV44" s="98"/>
      <c r="MW44" s="79"/>
      <c r="MX44" s="79"/>
      <c r="MY44" s="79"/>
      <c r="MZ44" s="79"/>
      <c r="NA44" s="79"/>
      <c r="NB44" s="79"/>
      <c r="NC44" s="79"/>
      <c r="ND44" s="96"/>
      <c r="NE44" s="96"/>
      <c r="NF44" s="96"/>
      <c r="NG44" s="96"/>
      <c r="NH44" s="93"/>
      <c r="NI44" s="79"/>
      <c r="NJ44" s="79"/>
      <c r="NK44" s="79"/>
      <c r="NL44" s="79"/>
      <c r="NM44" s="79"/>
      <c r="NN44" s="94"/>
      <c r="NO44" s="93"/>
      <c r="NP44" s="80"/>
      <c r="NQ44" s="124" t="s">
        <v>642</v>
      </c>
      <c r="NR44" s="102" t="s">
        <v>647</v>
      </c>
      <c r="NS44" s="102"/>
      <c r="NT44" s="102"/>
      <c r="NU44" s="102"/>
      <c r="NV44" s="104">
        <v>43720</v>
      </c>
      <c r="NW44" s="102" t="s">
        <v>525</v>
      </c>
      <c r="NX44" s="105" t="s">
        <v>648</v>
      </c>
      <c r="NY44" s="106" t="s">
        <v>649</v>
      </c>
      <c r="NZ44" s="105" t="s">
        <v>2056</v>
      </c>
      <c r="OA44" s="107"/>
      <c r="OB44" s="107"/>
      <c r="OC44" s="107"/>
      <c r="OD44" s="108">
        <f t="shared" si="105"/>
        <v>72</v>
      </c>
      <c r="OE44" s="109">
        <v>7</v>
      </c>
      <c r="OF44" s="110">
        <f t="shared" si="106"/>
        <v>20</v>
      </c>
      <c r="OG44" s="109">
        <v>7</v>
      </c>
      <c r="OH44" s="111">
        <f>ROUND(AVERAGEIF($ES$9:$ES$497,$ES44,EV$9:EV$497),0)</f>
        <v>79</v>
      </c>
      <c r="OI44" s="112">
        <f>ROUND(AVERAGEIF($ES$9:$ES$497,$ES44,EW$9:EW$497),0)</f>
        <v>32</v>
      </c>
      <c r="OJ44" s="112">
        <f>ROUND(AVERAGEIF($ES$9:$ES$497,$ES44,EX$9:EX$497),0)</f>
        <v>45</v>
      </c>
      <c r="OK44" s="112">
        <f>ROUND(AVERAGEIF($ES$9:$ES$497,$ES44,EY$9:EY$497),0)</f>
        <v>53</v>
      </c>
      <c r="OL44" s="112">
        <f>ROUND(AVERAGEIF($ES$9:$ES$497,$ES44,EZ$9:EZ$497),0)</f>
        <v>20</v>
      </c>
      <c r="OM44" s="112">
        <f>ROUND(AVERAGEIF($ES$9:$ES$497,$ES44,FA$9:FA$497),0)</f>
        <v>18</v>
      </c>
      <c r="ON44" s="112">
        <f>ROUND(AVERAGEIF($ES$9:$ES$497,$ES44,FB$9:FB$497),0)</f>
        <v>23</v>
      </c>
      <c r="OO44" s="112">
        <f>ROUND(AVERAGEIF($ES$9:$ES$497,$ES44,FC$9:FC$497),0)</f>
        <v>23</v>
      </c>
      <c r="OP44" s="112">
        <f>ROUND(AVERAGEIF($ES$9:$ES$497,$ES44,FD$9:FD$497),0)</f>
        <v>64</v>
      </c>
      <c r="OQ44" s="113">
        <f>ROUND(AVERAGEIF($ES$9:$ES$497,$ES44,FE$9:FE$497),0)</f>
        <v>68</v>
      </c>
      <c r="OR44" s="114">
        <f>ROUND(EV44/MAX(EV$9:EV$497)*100,0)</f>
        <v>15</v>
      </c>
      <c r="OS44" s="115">
        <f>ROUND(EW44/MAX(EW$9:EW$497)*100,0)</f>
        <v>7</v>
      </c>
      <c r="OT44" s="115">
        <f>ROUND(EX44/MAX(EX$9:EX$497)*100,0)</f>
        <v>10</v>
      </c>
      <c r="OU44" s="115">
        <f>ROUND(EY44/MAX(EY$9:EY$497)*100,0)</f>
        <v>8</v>
      </c>
      <c r="OV44" s="115">
        <f>ROUND(EZ44/MAX(EZ$9:EZ$497)*100,0)</f>
        <v>4</v>
      </c>
      <c r="OW44" s="115">
        <f>ROUND(FA44/MAX(FA$9:FA$497)*100,0)</f>
        <v>3</v>
      </c>
      <c r="OX44" s="115">
        <f>ROUND(FB44/MAX(FB$9:FB$497)*100,0)</f>
        <v>4</v>
      </c>
      <c r="OY44" s="116">
        <f>ROUND(FC44/MAX(FC$9:FC$497)*100,0)</f>
        <v>3</v>
      </c>
      <c r="OZ44" s="115">
        <f>ROUND(FD44/MAX(FD$9:FD$497)*100,0)</f>
        <v>11</v>
      </c>
      <c r="PA44" s="117">
        <f>ROUND(FE44/MAX(FE$9:FE$497)*100,0)</f>
        <v>7</v>
      </c>
      <c r="PB44" s="118">
        <f t="shared" si="107"/>
        <v>93</v>
      </c>
      <c r="PC44" s="115">
        <f t="shared" si="108"/>
        <v>75</v>
      </c>
      <c r="PD44" s="115">
        <f t="shared" si="109"/>
        <v>105</v>
      </c>
      <c r="PE44" s="115">
        <f t="shared" si="110"/>
        <v>99</v>
      </c>
      <c r="PF44" s="115">
        <f t="shared" si="111"/>
        <v>93</v>
      </c>
      <c r="PG44" s="119">
        <f t="shared" si="112"/>
        <v>73</v>
      </c>
      <c r="PH44" s="118">
        <f>ROUND(PB44/MAX(PB$9:PB$497)*100,0)</f>
        <v>11</v>
      </c>
      <c r="PI44" s="115">
        <f>ROUND(PC44/MAX(PC$9:PC$497)*100,0)</f>
        <v>9</v>
      </c>
      <c r="PJ44" s="115">
        <f>ROUND(PD44/MAX(PD$9:PD$497)*100,0)</f>
        <v>11</v>
      </c>
      <c r="PK44" s="115">
        <f>ROUND(PE44/MAX(PE$9:PE$497)*100,0)</f>
        <v>10</v>
      </c>
      <c r="PL44" s="115">
        <f>ROUND(PF44/MAX(PF$9:PF$497)*100,0)</f>
        <v>13</v>
      </c>
      <c r="PM44" s="119">
        <f>ROUND(PG44/MAX(PG$9:PG$497)*100,0)</f>
        <v>11</v>
      </c>
      <c r="PN44" s="118">
        <f>RANK(PH44,PH$9:PH$497,0)</f>
        <v>408</v>
      </c>
      <c r="PO44" s="115">
        <f>RANK(PI44,PI$9:PI$497,0)</f>
        <v>414</v>
      </c>
      <c r="PP44" s="115">
        <f>RANK(PJ44,PJ$9:PJ$497,0)</f>
        <v>412</v>
      </c>
      <c r="PQ44" s="115">
        <f>RANK(PK44,PK$9:PK$497,0)</f>
        <v>411</v>
      </c>
      <c r="PR44" s="115">
        <f>RANK(PL44,PL$9:PL$497,0)</f>
        <v>409</v>
      </c>
      <c r="PS44" s="119">
        <f>RANK(PM44,PM$9:PM$497,0)</f>
        <v>409</v>
      </c>
      <c r="PT44" s="120">
        <f>ROUND(FZ44/MAX(FZ$9:FZ$497)*100,0)</f>
        <v>68</v>
      </c>
      <c r="PU44" s="115">
        <f>ROUND(GA44/MAX(GA$9:GA$497)*100,0)</f>
        <v>24</v>
      </c>
      <c r="PV44" s="115">
        <f>ROUND(GB44/MAX(GB$9:GB$497)*100,0)</f>
        <v>42</v>
      </c>
      <c r="PW44" s="115">
        <f>ROUND(GC44/MAX(GC$9:GC$497)*100,0)</f>
        <v>45</v>
      </c>
      <c r="PX44" s="115">
        <f>ROUND(GD44/MAX(GD$9:GD$497)*100,0)</f>
        <v>13</v>
      </c>
      <c r="PY44" s="115">
        <f>ROUND(GE44/MAX(GE$9:GE$497)*100,0)</f>
        <v>8</v>
      </c>
      <c r="PZ44" s="115">
        <f>ROUND(GF44/MAX(GF$9:GF$497)*100,0)</f>
        <v>11</v>
      </c>
      <c r="QA44" s="116">
        <f>ROUND(GG44/MAX(GG$9:GG$497)*100,0)</f>
        <v>10</v>
      </c>
      <c r="QB44" s="115">
        <f>ROUND(GH44/MAX(GH$9:GH$497)*100,0)</f>
        <v>36</v>
      </c>
      <c r="QC44" s="121">
        <f>ROUND(GI44/MAX(GI$9:GI$497)*100,0)</f>
        <v>24</v>
      </c>
      <c r="QD44" s="120">
        <f>ROUND(AVERAGEIF($ES$9:$ES$497,$ES44,PT$9:PT$497),0)</f>
        <v>62</v>
      </c>
      <c r="QE44" s="120">
        <f>ROUND(AVERAGEIF($ES$9:$ES$497,$ES44,PU$9:PU$497),0)</f>
        <v>26</v>
      </c>
      <c r="QF44" s="120">
        <f>ROUND(AVERAGEIF($ES$9:$ES$497,$ES44,PV$9:PV$497),0)</f>
        <v>48</v>
      </c>
      <c r="QG44" s="120">
        <f>ROUND(AVERAGEIF($ES$9:$ES$497,$ES44,PW$9:PW$497),0)</f>
        <v>58</v>
      </c>
      <c r="QH44" s="120">
        <f>ROUND(AVERAGEIF($ES$9:$ES$497,$ES44,PX$9:PX$497),0)</f>
        <v>15</v>
      </c>
      <c r="QI44" s="120">
        <f>ROUND(AVERAGEIF($ES$9:$ES$497,$ES44,PY$9:PY$497),0)</f>
        <v>14</v>
      </c>
      <c r="QJ44" s="120">
        <f>ROUND(AVERAGEIF($ES$9:$ES$497,$ES44,PZ$9:PZ$497),0)</f>
        <v>14</v>
      </c>
      <c r="QK44" s="120">
        <f>ROUND(AVERAGEIF($ES$9:$ES$497,$ES44,QA$9:QA$497),0)</f>
        <v>15</v>
      </c>
      <c r="QL44" s="120">
        <f>ROUND(AVERAGEIF($ES$9:$ES$497,$ES44,QB$9:QB$497),0)</f>
        <v>41</v>
      </c>
      <c r="QM44" s="120">
        <f>ROUND(AVERAGEIF($ES$9:$ES$497,$ES44,QC$9:QC$497),0)</f>
        <v>30</v>
      </c>
      <c r="QN44" s="114">
        <f t="shared" si="69"/>
        <v>429</v>
      </c>
      <c r="QO44" s="115">
        <f t="shared" si="70"/>
        <v>313</v>
      </c>
      <c r="QP44" s="115">
        <f t="shared" si="71"/>
        <v>481</v>
      </c>
      <c r="QQ44" s="115">
        <f t="shared" si="72"/>
        <v>459</v>
      </c>
      <c r="QR44" s="115">
        <f t="shared" si="73"/>
        <v>527</v>
      </c>
      <c r="QS44" s="119">
        <f t="shared" si="74"/>
        <v>317</v>
      </c>
      <c r="QT44" s="114">
        <f>ROUND((QN44-MIN(QN$9:QN$497))/(MAX(QN$9:QN$497)-MIN(QN$9:QN$497))*100,0)</f>
        <v>31</v>
      </c>
      <c r="QU44" s="115">
        <f>ROUND((QO44-MIN(QO$9:QO$497))/(MAX(QO$9:QO$497)-MIN(QO$9:QO$497))*100,0)</f>
        <v>15</v>
      </c>
      <c r="QV44" s="115">
        <f>ROUND((QP44-MIN(QP$9:QP$497))/(MAX(QP$9:QP$497)-MIN(QP$9:QP$497))*100,0)</f>
        <v>19</v>
      </c>
      <c r="QW44" s="115">
        <f>ROUND((QQ44-MIN(QQ$9:QQ$497))/(MAX(QQ$9:QQ$497)-MIN(QQ$9:QQ$497))*100,0)</f>
        <v>22</v>
      </c>
      <c r="QX44" s="115">
        <f>ROUND((QR44-MIN(QR$9:QR$497))/(MAX(QR$9:QR$497)-MIN(QR$9:QR$497))*100,0)</f>
        <v>49</v>
      </c>
      <c r="QY44" s="115">
        <f>ROUND((QS44-MIN(QS$9:QS$497))/(MAX(QS$9:QS$497)-MIN(QS$9:QS$497))*100,0)</f>
        <v>29</v>
      </c>
      <c r="QZ44" s="114">
        <f>RANK(QN44,QN$9:QN$497,0)</f>
        <v>300</v>
      </c>
      <c r="RA44" s="115">
        <f>RANK(QO44,QO$9:QO$497,0)</f>
        <v>355</v>
      </c>
      <c r="RB44" s="115">
        <f>RANK(QP44,QP$9:QP$497,0)</f>
        <v>349</v>
      </c>
      <c r="RC44" s="115">
        <f>RANK(QQ44,QQ$9:QQ$497,0)</f>
        <v>357</v>
      </c>
      <c r="RD44" s="115">
        <f>RANK(QR44,QR$9:QR$497,0)</f>
        <v>188</v>
      </c>
      <c r="RE44" s="115">
        <f>RANK(QS44,QS$9:QS$497,0)</f>
        <v>307</v>
      </c>
      <c r="RF44" s="122"/>
      <c r="RG44" s="115">
        <f>($RH$3*(IH44+IJ44)*100*100/MAX(EX$9:EX$497)*$RO$3) +($RH$3*(II44+IJ44)*100*100/MAX(EX$9:EX$497)*$RO$4) + ($RH$3*IK44*100*100/MAX(EX$9:EX$497)*0.098)</f>
        <v>0</v>
      </c>
      <c r="RH44" s="115">
        <f>($RH$4*IL44*100*100/MAX(EZ$9:EZ$497))*$RQ$3</f>
        <v>0</v>
      </c>
      <c r="RI44" s="115">
        <f>($RH$3*IM44*100*100/MAX(EY$9:EY$497))*$RQ$4</f>
        <v>0</v>
      </c>
      <c r="RJ44" s="115">
        <f>($RH$3*IN44*100*100/MAX(EX$9:EX$497))</f>
        <v>0</v>
      </c>
      <c r="RK44" s="115">
        <f>($RH$4*IO44*100*100/MAX(EZ$9:EZ$497))*$RQ$3</f>
        <v>0</v>
      </c>
      <c r="RL44" s="115">
        <f>(($RL$4*IP44*100*((100/MAX(EX$9:EX$497)+100/MAX(EZ$9:EZ$497))/2))+($RL$4*IQ44*100*((100/MAX(EX$9:EX$497)+100/MAX(EZ$9:EZ$497))/2))+($RL$4*IR44*100*((100/MAX(EX$9:EX$497)+100/MAX(EZ$9:EZ$497))/2))+($RL$4*IS44*100*((100/MAX(EX$9:EX$497)+100/MAX(EZ$9:EZ$497))/2))+($RL$4*IT44*100*((100/MAX(EX$9:EX$497)+100/MAX(EZ$9:EZ$497))/2))+($RL$4*IU44*100*((100/MAX(EX$9:EX$497)+100/MAX(EZ$9:EZ$497))/2))+($RL$4*IV44*100*((100/MAX(EX$9:EX$497)+100/MAX(EZ$9:EZ$497))/2))+($RL$4*IW44*100*((100/MAX(EX$9:EX$497)+100/MAX(EZ$9:EZ$497))/2)))*$RS$3</f>
        <v>0</v>
      </c>
      <c r="RM44" s="115">
        <f>(($RH$3*IX44*100*100/MAX(EX$9:EX$497))+($RH$3*IY44*100*100/MAX(EX$9:EX$497))+($RH$3*IZ44*100*100/MAX(EX$9:EX$497))+($RH$3*JA44*100*100/MAX(EX$9:EX$497))+($RH$3*JB44*100*100/MAX(EX$9:EX$497))+($RH$3*JC44*100*100/MAX(EX$9:EX$497))+($RH$3*JD44*100*100/MAX(EX$9:EX$497))+($RH$3*JE44*100*100/MAX(EX$9:EX$497)))*$RS$4</f>
        <v>0</v>
      </c>
      <c r="RN44" s="115">
        <f>(($RH$4*JF44*100*100/MAX(EZ$9:EZ$497)) + ($RH$4*JG44*100*100/MAX(EZ$9:EZ$497)) + ($RH$4*JH44*100*100/MAX(EZ$9:EZ$497)) + ($RH$4*JI44*100*100/MAX(EZ$9:EZ$497)) + ($RH$4*JJ44*100*100/MAX(EZ$9:EZ$497)) + ($RH$4*JK44*100*100/MAX(EZ$9:EZ$497)) + ($RH$4*JL44*100*100/MAX(EZ$9:EZ$497)) + ($RH$4*JM44*100*100/MAX(EZ$9:EZ$497)))*$RU$3</f>
        <v>0</v>
      </c>
      <c r="RO44" s="115">
        <f>(($RL$4*JN44*100*((100/MAX(EX$9:EX$497)+100/MAX(EZ$9:EZ$497))/2))+($RL$4*JO44*100*((100/MAX(EX$9:EX$497)+100/MAX(EZ$9:EZ$497))/2))+($RL$4*JP44*100*((100/MAX(EX$9:EX$497)+100/MAX(EZ$9:EZ$497))/2))+($RL$4*JQ44*100*((100/MAX(EX$9:EX$497)+100/MAX(EZ$9:EZ$497))/2))+($RL$4*JR44*100*((100/MAX(EX$9:EX$497)+100/MAX(EZ$9:EZ$497))/2))+($RL$4*JS44*100*((100/MAX(EX$9:EX$497)+100/MAX(EZ$9:EZ$497))/2))+($RL$4*JT44*100*((100/MAX(EX$9:EX$497)+100/MAX(EZ$9:EZ$497))/2))+($RL$4*JU44*100*((100/MAX(EX$9:EX$497)+100/MAX(EZ$9:EZ$497))/2))+($RL$4*JV44*100*((100/MAX(EX$9:EX$497)+100/MAX(EZ$9:EZ$497))/2))+($RL$4*JW44*100*((100/MAX(EX$9:EX$497)+100/MAX(EZ$9:EZ$497))/2))+($RL$4*JX44*100*((100/MAX(EX$9:EX$497)+100/MAX(EZ$9:EZ$497))/2))+($RL$4*JY44*100*((100/MAX(EX$9:EX$497)+100/MAX(EZ$9:EZ$497))/2))+($RL$4*JZ44*100*((100/MAX(EX$9:EX$497)+100/MAX(EZ$9:EZ$497))/2)))*$RW$3/2</f>
        <v>0</v>
      </c>
      <c r="RP44" s="119">
        <f>($RJ$3*KA44*100*100/MAX(FA$9:FA$497)) + ($RJ$3*KB44*100*100/MAX(FA$9:FA$497)/2) + ($RJ$3*KC44*100*100/MAX(FA$9:FA$497)/2) + ($RJ$3*KD44*100*100/MAX(FA$9:FA$497)/4) + ($RJ$3*KE44*100*100/MAX(FA$9:FA$497)/4)</f>
        <v>0</v>
      </c>
      <c r="RQ44" s="118">
        <f>($RL$4*KF44*100*((100/MAX(EX$9:EX$497)+100/MAX(EZ$9:EZ$497)))) * ($RO$3/2) + (($RL$4*KG44*100*((100/MAX(EX$9:EX$497)+100/MAX(EZ$9:EZ$497))))+($RL$4*KH44*100*((100/MAX(EX$9:EX$497)+100/MAX(EZ$9:EZ$497))))+($RL$4*KI44*100*((100/MAX(EX$9:EX$497)+100/MAX(EZ$9:EZ$497))))+($RL$4*KJ44*100*((100/MAX(EX$9:EX$497)+100/MAX(EZ$9:EZ$497))))+($RL$4*KK44*100*((100/MAX(EX$9:EX$497)+100/MAX(EZ$9:EZ$497))))+($RL$4*KL44*100*((100/MAX(EX$9:EX$497)+100/MAX(EZ$9:EZ$497))))+($RL$4*KM44*100*((100/MAX(EX$9:EX$497)+100/MAX(EZ$9:EZ$497))))+($RL$4*KN44*100*((100/MAX(EX$9:EX$497)+100/MAX(EZ$9:EZ$497))))+($RL$4*KO44*100*((100/MAX(EX$9:EX$497)+100/MAX(EZ$9:EZ$497))))+($RL$4*KP44*100*((100/MAX(EX$9:EX$497)+100/MAX(EZ$9:EZ$497))))+($RL$4*KQ44*100*((100/MAX(EX$9:EX$497)+100/MAX(EZ$9:EZ$497))))+($RL$4*KR44*100*((100/MAX(EX$9:EX$497)+100/MAX(EZ$9:EZ$497))))+($RL$4*KS44*100*((100/MAX(EX$9:EX$497)+100/MAX(EZ$9:EZ$497))))+($RL$4*KV44*100*((100/MAX(EX$9:EX$497)+100/MAX(EZ$9:EZ$497))))) * (($RO$3+$RO$4)/6)</f>
        <v>0</v>
      </c>
      <c r="RR44" s="115">
        <f>(($RL$4*KW44*100*((100/MAX(EX$9:EX$497)+100/MAX(EZ$9:EZ$497))))) * ($RO$3/2) + (($RL$4*KX44*100*((100/MAX(EX$9:EX$497)+100/MAX(EZ$9:EZ$497))))+($RL$4*KY44*100*((100/MAX(EX$9:EX$497)+100/MAX(EZ$9:EZ$497))))+($RL$4*KZ44*100*((100/MAX(EX$9:EX$497)+100/MAX(EZ$9:EZ$497))))+($RL$4*LA44*100*((100/MAX(EX$9:EX$497)+100/MAX(EZ$9:EZ$497))))+($RL$4*LB44*100*((100/MAX(EX$9:EX$497)+100/MAX(EZ$9:EZ$497))))+($RL$4*LC44*100*((100/MAX(EX$9:EX$497)+100/MAX(EZ$9:EZ$497))))) * (($RO$3+$RO$4)/6)</f>
        <v>0</v>
      </c>
      <c r="RS44" s="119">
        <f>(($RL$4*LD44*100*((100/MAX(EX$9:EX$497)+100/MAX(EZ$9:EZ$497))))+($RL$4*LE44*100*((100/MAX(EX$9:EX$497)+100/MAX(EZ$9:EZ$497))))) * (($RO$3+$RO$4)/6)</f>
        <v>0</v>
      </c>
      <c r="RT44" s="118">
        <f>($RJ$4*LH44*100*(100/MAX(EV$9:EV$497)))+($RJ$4*LI44*100*(100/MAX(EV$9:EV$497)))</f>
        <v>0</v>
      </c>
      <c r="RU44" s="119">
        <f>($RJ$4*LJ44*(100/MAX(EV$9:EV$497)))/2 + ($RL$3*LK44*(100/MAX(EW$9:EW$497))) + ($RJ$4*LL44*(100/MAX(EV$9:EV$497)))/4 + ($RL$3*LM44*(100/MAX(EW$9:EW$497)))</f>
        <v>0</v>
      </c>
      <c r="RV44" s="118">
        <f>($RJ$4*LN44*100*100/MAX(EV$9:EV$497)/2)+($RJ$4*LO44*100*100/MAX(EV$9:EV$497)/2)+($RJ$4*LP44*100*100/MAX(EV$9:EV$497))+($RJ$4*LQ44*100*100/MAX(EV$9:EV$497))+($RJ$4*LR44*100*100/MAX(EV$9:EV$497))</f>
        <v>0</v>
      </c>
      <c r="RW44" s="115">
        <f>($RJ$4*LS44*100*100/MAX(EV$9:EV$497)) + (($RJ$4*LT44*100*100/MAX(EV$9:EV$497))+($RJ$4*LU44*100*100/MAX(EV$9:EV$497))+($RJ$4*LV44*100*100/MAX(EV$9:EV$497))+($RJ$4*LW44*100*100/MAX(EV$9:EV$497))+($RJ$4*LX44*100*100/MAX(EV$9:EV$497))+($RJ$4*LY44*100*100/MAX(EV$9:EV$497))+($RJ$4*LZ44*100*100/MAX(EV$9:EV$497))+($RJ$4*MA44*100*100/MAX(EV$9:EV$497)))/2</f>
        <v>0</v>
      </c>
      <c r="RX44" s="119">
        <f>($RJ$4*MB44*100*100/MAX(EV$9:EV$497))+($RJ$4*MC44*100*100/MAX(EV$9:EV$497))+($RJ$4*MD44*100*100/MAX(EV$9:EV$497))+($RJ$4*ME44*100*100/MAX(EV$9:EV$497))+($RJ$4*MF44*100*100/MAX(EV$9:EV$497))+($RJ$4*MG44*100*100/MAX(EV$9:EV$497))+($RJ$4*MH44*100*100/MAX(EV$9:EV$497))+($RJ$4*MI44*100*100/MAX(EV$9:EV$497))+($RJ$4*MJ44*100*100/MAX(EV$9:EV$497))+($RJ$4*MK44*100*100/MAX(EV$9:EV$497))+($RJ$4*ML44*100*100/MAX(EV$9:EV$497))+($RJ$4*MM44*100*100/MAX(EV$9:EV$497))+($RJ$4*MN44*100*100/MAX(EV$9:EV$497))</f>
        <v>0</v>
      </c>
      <c r="RY44" s="118">
        <f>($RJ$4*MQ44*100*100/MAX(EV$9:EV$497))/2 + (($RJ$4*MR44*100*100/MAX(EV$9:EV$497))+($RJ$4*MS44*100*100/MAX(EV$9:EV$497))+($RJ$4*MT44*100*100/MAX(EV$9:EV$497))+($RJ$4*MU44*100*100/MAX(EV$9:EV$497))+($RJ$4*MV44*100*100/MAX(EV$9:EV$497))+($RJ$4*MW44*100*100/MAX(EV$9:EV$497))+($RJ$4*MX44*100*100/MAX(EV$9:EV$497))+($RJ$4*MY44*100*100/MAX(EV$9:EV$497))+($RJ$4*MZ44*100*100/MAX(EV$9:EV$497))+($RJ$4*NA44*100*100/MAX(EV$9:EV$497))+($RJ$4*NB44*100*100/MAX(EV$9:EV$497))+($RJ$4*NC44*100*100/MAX(EV$9:EV$497))+($RJ$4*ND44*100*100/MAX(EV$9:EV$497))+($RJ$4*NG44*100*100/MAX(EV$9:EV$497)))/4</f>
        <v>0</v>
      </c>
      <c r="RZ44" s="115">
        <f>($RJ$4*NH44*100*100/MAX(EV$9:EV$497))/2 + (($RJ$4*NI44*100*100/MAX(EV$9:EV$497))+($RJ$4*NJ44*100*100/MAX(EV$9:EV$497))+($RJ$4*NK44*100*100/MAX(EV$9:EV$497))+($RJ$4*NL44*100*100/MAX(EV$9:EV$497))+($RJ$4*NM44*100*100/MAX(EV$9:EV$497))+($RJ$4*NN44*100*100/MAX(EV$9:EV$497)))/4</f>
        <v>0</v>
      </c>
      <c r="SA44" s="117">
        <f>(($RJ$4*NO44*100*100/MAX(EV$9:EV$497))+($RJ$4*NP44*100*100/MAX(EV$9:EV$497)))/4</f>
        <v>0</v>
      </c>
      <c r="SB44" s="118">
        <f t="shared" si="113"/>
        <v>0</v>
      </c>
      <c r="SC44" s="115">
        <f t="shared" si="114"/>
        <v>0</v>
      </c>
      <c r="SD44" s="115">
        <f t="shared" si="115"/>
        <v>0</v>
      </c>
      <c r="SE44" s="115">
        <f t="shared" si="116"/>
        <v>0</v>
      </c>
      <c r="SF44" s="115">
        <f t="shared" si="117"/>
        <v>0</v>
      </c>
      <c r="SG44" s="115">
        <f t="shared" si="118"/>
        <v>0</v>
      </c>
      <c r="SH44" s="115">
        <f>ROUND(SB44/MAX(SB$9:SB$497)*100,0)</f>
        <v>0</v>
      </c>
      <c r="SI44" s="115">
        <f>ROUND(SC44/MAX(SC$9:SC$497)*100,0)</f>
        <v>0</v>
      </c>
      <c r="SJ44" s="115">
        <f>ROUND(SD44/MAX(SD$9:SD$497)*100,0)</f>
        <v>0</v>
      </c>
      <c r="SK44" s="115">
        <f>ROUND(SE44/MAX(SE$9:SE$497)*100,0)</f>
        <v>0</v>
      </c>
      <c r="SL44" s="115">
        <f>ROUND(SF44/MAX(SF$9:SF$497)*100,0)</f>
        <v>0</v>
      </c>
      <c r="SM44" s="121">
        <f>ROUND(SG44/MAX(SG$9:SG$497)*100,0)</f>
        <v>0</v>
      </c>
      <c r="SN44" s="115">
        <f>ROUND(AVERAGEIF($ES$9:$ES$497,$ES44,SH$9:SH$497),0)</f>
        <v>26</v>
      </c>
      <c r="SO44" s="115">
        <f>ROUND(AVERAGEIF($ES$9:$ES$497,$ES44,SI$9:SI$497),0)</f>
        <v>23</v>
      </c>
      <c r="SP44" s="115">
        <f>ROUND(AVERAGEIF($ES$9:$ES$497,$ES44,SJ$9:SJ$497),0)</f>
        <v>4</v>
      </c>
      <c r="SQ44" s="115">
        <f>ROUND(AVERAGEIF($ES$9:$ES$497,$ES44,SK$9:SK$497),0)</f>
        <v>20</v>
      </c>
      <c r="SR44" s="115">
        <f>ROUND(AVERAGEIF($ES$9:$ES$497,$ES44,SL$9:SL$497),0)</f>
        <v>7</v>
      </c>
      <c r="SS44" s="121">
        <f>ROUND(AVERAGEIF($ES$9:$ES$497,$ES44,SM$9:SM$497),0)</f>
        <v>6</v>
      </c>
      <c r="ST44" s="114">
        <f>RANK(SB44,SB$9:SB$497,0)</f>
        <v>323</v>
      </c>
      <c r="SU44" s="115">
        <f>RANK(SC44,SC$9:SC$497,0)</f>
        <v>320</v>
      </c>
      <c r="SV44" s="115">
        <f>RANK(SD44,SD$9:SD$497,0)</f>
        <v>320</v>
      </c>
      <c r="SW44" s="115">
        <f>RANK(SE44,SE$9:SE$497,0)</f>
        <v>320</v>
      </c>
      <c r="SX44" s="115">
        <f>RANK(SF44,SF$9:SF$497,0)</f>
        <v>317</v>
      </c>
      <c r="SY44" s="115">
        <f>RANK(SG44,SG$9:SG$497,0)</f>
        <v>308</v>
      </c>
      <c r="SZ44" s="115">
        <f>COUNTIFS(SB$9:SB$497,"&gt;"&amp;SB44,$ES$9:$ES$497,$ES44)+1</f>
        <v>73</v>
      </c>
      <c r="TA44" s="115">
        <f>COUNTIFS(SC$9:SC$497,"&gt;"&amp;SC44,$ES$9:$ES$497,$ES44)+1</f>
        <v>73</v>
      </c>
      <c r="TB44" s="115">
        <f>COUNTIFS(SD$9:SD$497,"&gt;"&amp;SD44,$ES$9:$ES$497,$ES44)+1</f>
        <v>71</v>
      </c>
      <c r="TC44" s="115">
        <f>COUNTIFS(SE$9:SE$497,"&gt;"&amp;SE44,$ES$9:$ES$497,$ES44)+1</f>
        <v>73</v>
      </c>
      <c r="TD44" s="115">
        <f>COUNTIFS(SF$9:SF$497,"&gt;"&amp;SF44,$ES$9:$ES$497,$ES44)+1</f>
        <v>71</v>
      </c>
      <c r="TE44" s="117">
        <f>COUNTIFS(SG$9:SG$497,"&gt;"&amp;SG44,$ES$9:$ES$497,$ES44)+1</f>
        <v>70</v>
      </c>
      <c r="TF44" s="118">
        <f t="shared" si="119"/>
        <v>13</v>
      </c>
      <c r="TG44" s="115">
        <f t="shared" si="120"/>
        <v>11</v>
      </c>
      <c r="TH44" s="115">
        <f t="shared" si="121"/>
        <v>9</v>
      </c>
      <c r="TI44" s="115">
        <f t="shared" si="122"/>
        <v>11</v>
      </c>
      <c r="TJ44" s="115">
        <f t="shared" si="123"/>
        <v>10</v>
      </c>
      <c r="TK44" s="115">
        <f t="shared" si="124"/>
        <v>13</v>
      </c>
      <c r="TL44" s="117">
        <f t="shared" si="125"/>
        <v>11</v>
      </c>
      <c r="TM44" s="118">
        <f>ROUND(TF44/MAX(TF$9:TF$497)*100,0)</f>
        <v>7</v>
      </c>
      <c r="TN44" s="115">
        <f>ROUND(TG44/MAX(TG$9:TG$497)*100,0)</f>
        <v>6</v>
      </c>
      <c r="TO44" s="115">
        <f>ROUND(TH44/MAX(TH$9:TH$497)*100,0)</f>
        <v>5</v>
      </c>
      <c r="TP44" s="115">
        <f>ROUND(TI44/MAX(TI$9:TI$497)*100,0)</f>
        <v>6</v>
      </c>
      <c r="TQ44" s="115">
        <f>ROUND(TJ44/MAX(TJ$9:TJ$497)*100,0)</f>
        <v>5</v>
      </c>
      <c r="TR44" s="115">
        <f>ROUND(TK44/MAX(TK$9:TK$497)*100,0)</f>
        <v>7</v>
      </c>
      <c r="TS44" s="119">
        <f>ROUND(TL44/MAX(TL$9:TL$497)*100,0)</f>
        <v>6</v>
      </c>
      <c r="TT44" s="120">
        <f>RANK(TM44,TM$9:TM$497,0)</f>
        <v>417</v>
      </c>
      <c r="TU44" s="115">
        <f>RANK(TN44,TN$9:TN$497,0)</f>
        <v>414</v>
      </c>
      <c r="TV44" s="115">
        <f>RANK(TO44,TO$9:TO$497,0)</f>
        <v>414</v>
      </c>
      <c r="TW44" s="115">
        <f>RANK(TP44,TP$9:TP$497,0)</f>
        <v>416</v>
      </c>
      <c r="TX44" s="115">
        <f>RANK(TQ44,TQ$9:TQ$497,0)</f>
        <v>417</v>
      </c>
      <c r="TY44" s="115">
        <f>RANK(TR44,TR$9:TR$497,0)</f>
        <v>412</v>
      </c>
      <c r="TZ44" s="121">
        <f>RANK(TS44,TS$9:TS$497,0)</f>
        <v>414</v>
      </c>
      <c r="UA44" s="123"/>
      <c r="UB44" s="7" t="s">
        <v>1</v>
      </c>
    </row>
    <row r="45" spans="1:548" x14ac:dyDescent="0.15">
      <c r="A45" s="183">
        <v>37</v>
      </c>
      <c r="B45" s="203" t="s">
        <v>647</v>
      </c>
      <c r="C45" s="63"/>
      <c r="D45" s="63"/>
      <c r="E45" s="64" t="s">
        <v>518</v>
      </c>
      <c r="F45" s="65">
        <v>26</v>
      </c>
      <c r="G45" s="65" t="s">
        <v>519</v>
      </c>
      <c r="H45" s="65"/>
      <c r="I45" s="66" t="s">
        <v>521</v>
      </c>
      <c r="J45" s="67" t="s">
        <v>521</v>
      </c>
      <c r="K45" s="67" t="s">
        <v>521</v>
      </c>
      <c r="L45" s="67" t="s">
        <v>521</v>
      </c>
      <c r="M45" s="67" t="s">
        <v>521</v>
      </c>
      <c r="N45" s="67" t="s">
        <v>521</v>
      </c>
      <c r="O45" s="67" t="s">
        <v>521</v>
      </c>
      <c r="P45" s="67" t="s">
        <v>521</v>
      </c>
      <c r="Q45" s="67" t="s">
        <v>521</v>
      </c>
      <c r="R45" s="68" t="s">
        <v>521</v>
      </c>
      <c r="S45" s="69" t="s">
        <v>521</v>
      </c>
      <c r="T45" s="67" t="s">
        <v>521</v>
      </c>
      <c r="U45" s="67" t="s">
        <v>521</v>
      </c>
      <c r="V45" s="67" t="s">
        <v>521</v>
      </c>
      <c r="W45" s="67" t="s">
        <v>521</v>
      </c>
      <c r="X45" s="67" t="s">
        <v>521</v>
      </c>
      <c r="Y45" s="67" t="s">
        <v>520</v>
      </c>
      <c r="Z45" s="67" t="s">
        <v>520</v>
      </c>
      <c r="AA45" s="67" t="s">
        <v>520</v>
      </c>
      <c r="AB45" s="68" t="s">
        <v>521</v>
      </c>
      <c r="AC45" s="69" t="s">
        <v>521</v>
      </c>
      <c r="AD45" s="67" t="s">
        <v>521</v>
      </c>
      <c r="AE45" s="67" t="s">
        <v>521</v>
      </c>
      <c r="AF45" s="67" t="s">
        <v>521</v>
      </c>
      <c r="AG45" s="67" t="s">
        <v>521</v>
      </c>
      <c r="AH45" s="67" t="s">
        <v>521</v>
      </c>
      <c r="AI45" s="67" t="s">
        <v>521</v>
      </c>
      <c r="AJ45" s="67" t="s">
        <v>521</v>
      </c>
      <c r="AK45" s="67" t="s">
        <v>521</v>
      </c>
      <c r="AL45" s="68" t="s">
        <v>521</v>
      </c>
      <c r="AM45" s="69" t="s">
        <v>521</v>
      </c>
      <c r="AN45" s="67" t="s">
        <v>521</v>
      </c>
      <c r="AO45" s="67" t="s">
        <v>521</v>
      </c>
      <c r="AP45" s="67" t="s">
        <v>521</v>
      </c>
      <c r="AQ45" s="67" t="s">
        <v>521</v>
      </c>
      <c r="AR45" s="67" t="s">
        <v>521</v>
      </c>
      <c r="AS45" s="67" t="s">
        <v>521</v>
      </c>
      <c r="AT45" s="67" t="s">
        <v>521</v>
      </c>
      <c r="AU45" s="67" t="s">
        <v>521</v>
      </c>
      <c r="AV45" s="68" t="s">
        <v>521</v>
      </c>
      <c r="AW45" s="69" t="s">
        <v>521</v>
      </c>
      <c r="AX45" s="67" t="s">
        <v>521</v>
      </c>
      <c r="AY45" s="67" t="s">
        <v>521</v>
      </c>
      <c r="AZ45" s="67" t="s">
        <v>521</v>
      </c>
      <c r="BA45" s="67" t="s">
        <v>521</v>
      </c>
      <c r="BB45" s="67" t="s">
        <v>521</v>
      </c>
      <c r="BC45" s="67" t="s">
        <v>521</v>
      </c>
      <c r="BD45" s="67" t="s">
        <v>521</v>
      </c>
      <c r="BE45" s="67" t="s">
        <v>521</v>
      </c>
      <c r="BF45" s="68" t="s">
        <v>521</v>
      </c>
      <c r="BG45" s="69" t="s">
        <v>521</v>
      </c>
      <c r="BH45" s="67" t="s">
        <v>521</v>
      </c>
      <c r="BI45" s="67" t="s">
        <v>521</v>
      </c>
      <c r="BJ45" s="67" t="s">
        <v>521</v>
      </c>
      <c r="BK45" s="67" t="s">
        <v>521</v>
      </c>
      <c r="BL45" s="67" t="s">
        <v>521</v>
      </c>
      <c r="BM45" s="67" t="s">
        <v>521</v>
      </c>
      <c r="BN45" s="67" t="s">
        <v>521</v>
      </c>
      <c r="BO45" s="67" t="s">
        <v>521</v>
      </c>
      <c r="BP45" s="68" t="s">
        <v>521</v>
      </c>
      <c r="BQ45" s="70" t="s">
        <v>521</v>
      </c>
      <c r="BR45" s="67" t="s">
        <v>521</v>
      </c>
      <c r="BS45" s="67" t="s">
        <v>521</v>
      </c>
      <c r="BT45" s="67" t="s">
        <v>521</v>
      </c>
      <c r="BU45" s="67" t="s">
        <v>521</v>
      </c>
      <c r="BV45" s="67" t="s">
        <v>521</v>
      </c>
      <c r="BW45" s="67" t="s">
        <v>521</v>
      </c>
      <c r="BX45" s="67" t="s">
        <v>521</v>
      </c>
      <c r="BY45" s="67" t="s">
        <v>521</v>
      </c>
      <c r="BZ45" s="68" t="s">
        <v>521</v>
      </c>
      <c r="CA45" s="69" t="s">
        <v>521</v>
      </c>
      <c r="CB45" s="67" t="s">
        <v>521</v>
      </c>
      <c r="CC45" s="67" t="s">
        <v>521</v>
      </c>
      <c r="CD45" s="67" t="s">
        <v>521</v>
      </c>
      <c r="CE45" s="67" t="s">
        <v>521</v>
      </c>
      <c r="CF45" s="67" t="s">
        <v>521</v>
      </c>
      <c r="CG45" s="67" t="s">
        <v>521</v>
      </c>
      <c r="CH45" s="67" t="s">
        <v>521</v>
      </c>
      <c r="CI45" s="67" t="s">
        <v>521</v>
      </c>
      <c r="CJ45" s="68" t="s">
        <v>521</v>
      </c>
      <c r="CK45" s="69" t="s">
        <v>521</v>
      </c>
      <c r="CL45" s="67" t="s">
        <v>521</v>
      </c>
      <c r="CM45" s="67" t="s">
        <v>521</v>
      </c>
      <c r="CN45" s="67" t="s">
        <v>521</v>
      </c>
      <c r="CO45" s="67" t="s">
        <v>521</v>
      </c>
      <c r="CP45" s="67" t="s">
        <v>521</v>
      </c>
      <c r="CQ45" s="67" t="s">
        <v>521</v>
      </c>
      <c r="CR45" s="67" t="s">
        <v>521</v>
      </c>
      <c r="CS45" s="67" t="s">
        <v>521</v>
      </c>
      <c r="CT45" s="68" t="s">
        <v>521</v>
      </c>
      <c r="CU45" s="69" t="s">
        <v>521</v>
      </c>
      <c r="CV45" s="67" t="s">
        <v>521</v>
      </c>
      <c r="CW45" s="67" t="s">
        <v>521</v>
      </c>
      <c r="CX45" s="67" t="s">
        <v>521</v>
      </c>
      <c r="CY45" s="67" t="s">
        <v>521</v>
      </c>
      <c r="CZ45" s="67" t="s">
        <v>521</v>
      </c>
      <c r="DA45" s="67" t="s">
        <v>521</v>
      </c>
      <c r="DB45" s="67" t="s">
        <v>521</v>
      </c>
      <c r="DC45" s="67" t="s">
        <v>521</v>
      </c>
      <c r="DD45" s="68" t="s">
        <v>521</v>
      </c>
      <c r="DE45" s="69" t="s">
        <v>521</v>
      </c>
      <c r="DF45" s="71" t="s">
        <v>521</v>
      </c>
      <c r="DG45" s="67" t="s">
        <v>521</v>
      </c>
      <c r="DH45" s="67" t="s">
        <v>521</v>
      </c>
      <c r="DI45" s="67" t="s">
        <v>521</v>
      </c>
      <c r="DJ45" s="67" t="s">
        <v>521</v>
      </c>
      <c r="DK45" s="67" t="s">
        <v>521</v>
      </c>
      <c r="DL45" s="67" t="s">
        <v>521</v>
      </c>
      <c r="DM45" s="67" t="s">
        <v>521</v>
      </c>
      <c r="DN45" s="68" t="s">
        <v>521</v>
      </c>
      <c r="DO45" s="70" t="s">
        <v>521</v>
      </c>
      <c r="DP45" s="71" t="s">
        <v>521</v>
      </c>
      <c r="DQ45" s="67" t="s">
        <v>521</v>
      </c>
      <c r="DR45" s="67" t="s">
        <v>521</v>
      </c>
      <c r="DS45" s="67" t="s">
        <v>521</v>
      </c>
      <c r="DT45" s="67" t="s">
        <v>521</v>
      </c>
      <c r="DU45" s="67" t="s">
        <v>521</v>
      </c>
      <c r="DV45" s="67" t="s">
        <v>521</v>
      </c>
      <c r="DW45" s="67" t="s">
        <v>521</v>
      </c>
      <c r="DX45" s="72" t="s">
        <v>521</v>
      </c>
      <c r="DY45" s="73" t="s">
        <v>522</v>
      </c>
      <c r="DZ45" s="74">
        <v>2</v>
      </c>
      <c r="EA45" s="74">
        <v>3</v>
      </c>
      <c r="EB45" s="74">
        <v>3</v>
      </c>
      <c r="EC45" s="75">
        <v>4</v>
      </c>
      <c r="ED45" s="76" t="s">
        <v>522</v>
      </c>
      <c r="EE45" s="74">
        <f t="shared" si="75"/>
        <v>2</v>
      </c>
      <c r="EF45" s="74">
        <f t="shared" si="76"/>
        <v>6</v>
      </c>
      <c r="EG45" s="74">
        <f t="shared" si="77"/>
        <v>18</v>
      </c>
      <c r="EH45" s="77">
        <f t="shared" si="78"/>
        <v>72</v>
      </c>
      <c r="EI45" s="73">
        <v>20</v>
      </c>
      <c r="EJ45" s="74">
        <v>30</v>
      </c>
      <c r="EK45" s="74">
        <v>60</v>
      </c>
      <c r="EL45" s="74">
        <v>90</v>
      </c>
      <c r="EM45" s="75">
        <v>270</v>
      </c>
      <c r="EN45" s="78">
        <v>1</v>
      </c>
      <c r="EO45" s="79">
        <f t="shared" si="79"/>
        <v>0.75</v>
      </c>
      <c r="EP45" s="79">
        <f t="shared" si="80"/>
        <v>0.5</v>
      </c>
      <c r="EQ45" s="79">
        <f t="shared" si="81"/>
        <v>0.25</v>
      </c>
      <c r="ER45" s="80">
        <f t="shared" si="82"/>
        <v>0.1875</v>
      </c>
      <c r="ES45" s="128" t="s">
        <v>543</v>
      </c>
      <c r="ET45" s="82" t="s">
        <v>117</v>
      </c>
      <c r="EU45" s="83">
        <v>4</v>
      </c>
      <c r="EV45" s="73">
        <v>23</v>
      </c>
      <c r="EW45" s="74">
        <v>28</v>
      </c>
      <c r="EX45" s="74">
        <v>8</v>
      </c>
      <c r="EY45" s="74">
        <v>11</v>
      </c>
      <c r="EZ45" s="74">
        <v>17</v>
      </c>
      <c r="FA45" s="74">
        <v>6</v>
      </c>
      <c r="FB45" s="74">
        <v>17</v>
      </c>
      <c r="FC45" s="74">
        <v>16</v>
      </c>
      <c r="FD45" s="74">
        <f t="shared" si="83"/>
        <v>25</v>
      </c>
      <c r="FE45" s="84">
        <f t="shared" si="84"/>
        <v>24</v>
      </c>
      <c r="FF45" s="73">
        <f>RANK(EV45,$EV$9:$EV$497,0)</f>
        <v>390</v>
      </c>
      <c r="FG45" s="74">
        <f>RANK(EW45,$EW$9:$EW$497,0)</f>
        <v>306</v>
      </c>
      <c r="FH45" s="74">
        <f>RANK(EX45,$EX$9:$EX$497,0)</f>
        <v>405</v>
      </c>
      <c r="FI45" s="74">
        <f>RANK(EY45,$EY$9:$EY$497,0)</f>
        <v>385</v>
      </c>
      <c r="FJ45" s="74">
        <f>RANK(EZ45,$EZ$9:$EZ$497,0)</f>
        <v>228</v>
      </c>
      <c r="FK45" s="74">
        <f>RANK(FA45,$FA$9:$FA$497,0)</f>
        <v>374</v>
      </c>
      <c r="FL45" s="74">
        <f>RANK(FB45,$FB$9:$FB$497,0)</f>
        <v>339</v>
      </c>
      <c r="FM45" s="74">
        <f>RANK(FC45,$FC$9:$FC$497,0)</f>
        <v>348</v>
      </c>
      <c r="FN45" s="74">
        <f>RANK(FD45,$FD$9:$FD$497,0)</f>
        <v>379</v>
      </c>
      <c r="FO45" s="84">
        <f>RANK(FE45,$FE$9:$FE$497,0)</f>
        <v>391</v>
      </c>
      <c r="FP45" s="73">
        <f>COUNTIFS($EV$9:$EV$497,"&gt;"&amp;EV45,$ES$9:$ES$497,ES45)+1</f>
        <v>76</v>
      </c>
      <c r="FQ45" s="74">
        <f>COUNTIFS($EW$9:$EW$497,"&gt;"&amp;EW45,$ES$9:$ES$497,ES45)+1</f>
        <v>79</v>
      </c>
      <c r="FR45" s="74">
        <f>COUNTIFS($EX$9:$EX$497,"&gt;"&amp;EX45,$ES$9:$ES$497,ES45)+1</f>
        <v>72</v>
      </c>
      <c r="FS45" s="74">
        <f>COUNTIFS($EY$9:$EY$497,"&gt;"&amp;EY45,$ES$9:$ES$497,ES45)+1</f>
        <v>73</v>
      </c>
      <c r="FT45" s="74">
        <f>COUNTIFS($EZ$9:$EZ$497,"&gt;"&amp;EZ45,$ES$9:$ES$497,ES45)+1</f>
        <v>79</v>
      </c>
      <c r="FU45" s="74">
        <f>COUNTIFS($FA$9:$FA$497,"&gt;"&amp;FA45,$ES$9:$ES$497,ES45)+1</f>
        <v>76</v>
      </c>
      <c r="FV45" s="74">
        <f>COUNTIFS($FB$9:$FB$497,"&gt;"&amp;FB45,$ES$9:$ES$497,ES45)+1</f>
        <v>78</v>
      </c>
      <c r="FW45" s="74">
        <f>COUNTIFS($FC$9:$FC$497,"&gt;"&amp;FC45,$ES$9:$ES$497,ES45)+1</f>
        <v>79</v>
      </c>
      <c r="FX45" s="74">
        <f>COUNTIFS($FD$9:$FD$497,"&gt;"&amp;FD45,$ES$9:$ES$497,ES45)+1</f>
        <v>79</v>
      </c>
      <c r="FY45" s="84">
        <f>COUNTIFS($FE$9:$FE$497,"&gt;"&amp;FE45,$ES$9:$ES$497,ES45)+1</f>
        <v>79</v>
      </c>
      <c r="FZ45" s="85">
        <f t="shared" si="85"/>
        <v>0.88</v>
      </c>
      <c r="GA45" s="86">
        <f t="shared" si="86"/>
        <v>1.08</v>
      </c>
      <c r="GB45" s="86">
        <f t="shared" si="87"/>
        <v>0.31</v>
      </c>
      <c r="GC45" s="86">
        <f t="shared" si="88"/>
        <v>0.42</v>
      </c>
      <c r="GD45" s="86">
        <f t="shared" si="89"/>
        <v>0.65</v>
      </c>
      <c r="GE45" s="86">
        <f t="shared" si="90"/>
        <v>0.23</v>
      </c>
      <c r="GF45" s="86">
        <f t="shared" si="91"/>
        <v>0.65</v>
      </c>
      <c r="GG45" s="86">
        <f t="shared" si="92"/>
        <v>0.62</v>
      </c>
      <c r="GH45" s="86">
        <f t="shared" si="93"/>
        <v>0.96</v>
      </c>
      <c r="GI45" s="87">
        <f t="shared" si="94"/>
        <v>0.92</v>
      </c>
      <c r="GJ45" s="85">
        <f>ROUND(((FZ45-AVERAGE(FZ$9:FZ$497))/STDEVP(FZ$9:FZ$497)*10+50),2)</f>
        <v>46.63</v>
      </c>
      <c r="GK45" s="86">
        <f>ROUND(((GA45-AVERAGE(GA$9:GA$497))/STDEVP(GA$9:GA$497)*10+50),2)</f>
        <v>61.64</v>
      </c>
      <c r="GL45" s="86">
        <f>ROUND(((GB45-AVERAGE(GB$9:GB$497))/STDEVP(GB$9:GB$497)*10+50),2)</f>
        <v>39.75</v>
      </c>
      <c r="GM45" s="86">
        <f>ROUND(((GC45-AVERAGE(GC$9:GC$497))/STDEVP(GC$9:GC$497)*10+50),2)</f>
        <v>44.68</v>
      </c>
      <c r="GN45" s="86">
        <f>ROUND(((GD45-AVERAGE(GD$9:GD$497))/STDEVP(GD$9:GD$497)*10+50),2)</f>
        <v>58.83</v>
      </c>
      <c r="GO45" s="86">
        <f>ROUND(((GE45-AVERAGE(GE$9:GE$497))/STDEVP(GE$9:GE$497)*10+50),2)</f>
        <v>45.7</v>
      </c>
      <c r="GP45" s="86">
        <f>ROUND(((GF45-AVERAGE(GF$9:GF$497))/STDEVP(GF$9:GF$497)*10+50),2)</f>
        <v>50.48</v>
      </c>
      <c r="GQ45" s="86">
        <f>ROUND(((GG45-AVERAGE(GG$9:GG$497))/STDEVP(GG$9:GG$497)*10+50),2)</f>
        <v>49.66</v>
      </c>
      <c r="GR45" s="86">
        <f>ROUND(((GH45-AVERAGE(GH$9:GH$497))/STDEVP(GH$9:GH$497)*10+50),2)</f>
        <v>49.46</v>
      </c>
      <c r="GS45" s="87">
        <f>ROUND(((GI45-AVERAGE(GI$9:GI$497))/STDEVP(GI$9:GI$497)*10+50),2)</f>
        <v>43.83</v>
      </c>
      <c r="GT45" s="73">
        <f>RANK(GJ45,$GJ$9:$GJ$497,0)</f>
        <v>278</v>
      </c>
      <c r="GU45" s="74">
        <f>RANK(GK45,$GK$9:$GK$497,0)</f>
        <v>61</v>
      </c>
      <c r="GV45" s="74">
        <f>RANK(GL45,$GL$9:$GL$497,0)</f>
        <v>380</v>
      </c>
      <c r="GW45" s="74">
        <f>RANK(GM45,$GM$9:$GM$497,0)</f>
        <v>309</v>
      </c>
      <c r="GX45" s="74">
        <f>RANK(GN45,$GN$9:$GN$497,0)</f>
        <v>87</v>
      </c>
      <c r="GY45" s="74">
        <f>RANK(GO45,$GO$9:$GO$497,0)</f>
        <v>252</v>
      </c>
      <c r="GZ45" s="74">
        <f>RANK(GP45,$GP$9:$GP$497,0)</f>
        <v>206</v>
      </c>
      <c r="HA45" s="74">
        <f>RANK(GQ45,$GQ$9:$GQ$497,0)</f>
        <v>221</v>
      </c>
      <c r="HB45" s="74">
        <f>RANK(GR45,$GR$9:$GR$497,0)</f>
        <v>199</v>
      </c>
      <c r="HC45" s="84">
        <f>RANK(GS45,$GS$9:$GS$497,0)</f>
        <v>300</v>
      </c>
      <c r="HD45" s="85">
        <f>ROUND(AVERAGEIF($ES$9:$ES$497,$ES45,$FZ$9:$FZ$497),2)</f>
        <v>0.86</v>
      </c>
      <c r="HE45" s="86">
        <f>ROUND(AVERAGEIF($ES$9:$ES$497,$ES45,$GA$9:$GA$497),2)</f>
        <v>1.0900000000000001</v>
      </c>
      <c r="HF45" s="86">
        <f>ROUND(AVERAGEIF($ES$9:$ES$497,$ES45,$GB$9:$GB$497),2)</f>
        <v>0.28999999999999998</v>
      </c>
      <c r="HG45" s="86">
        <f>ROUND(AVERAGEIF($ES$9:$ES$497,$ES45,$GC$9:$GC$497),2)</f>
        <v>0.42</v>
      </c>
      <c r="HH45" s="86">
        <f>ROUND(AVERAGEIF($ES$9:$ES$497,$ES45,$GD$9:$GD$497),2)</f>
        <v>0.86</v>
      </c>
      <c r="HI45" s="86">
        <f>ROUND(AVERAGEIF($ES$9:$ES$497,$ES45,$GE$9:$GE$497),2)</f>
        <v>0.3</v>
      </c>
      <c r="HJ45" s="86">
        <f>ROUND(AVERAGEIF($ES$9:$ES$497,$ES45,$GF$9:$GF$497),2)</f>
        <v>0.67</v>
      </c>
      <c r="HK45" s="86">
        <f>ROUND(AVERAGEIF($ES$9:$ES$497,$ES45,$GG$9:$GG$497),2)</f>
        <v>0.73</v>
      </c>
      <c r="HL45" s="86">
        <f>ROUND(AVERAGEIF($ES$9:$ES$497,$ES45,$GH$9:$GH$497),2)</f>
        <v>1.1399999999999999</v>
      </c>
      <c r="HM45" s="87">
        <f>ROUND(AVERAGEIF($ES$9:$ES$497,$ES45,$GI$9:$GI$497),2)</f>
        <v>1.01</v>
      </c>
      <c r="HN45" s="88">
        <f t="shared" si="95"/>
        <v>2.0000000000000018E-2</v>
      </c>
      <c r="HO45" s="89">
        <f t="shared" si="96"/>
        <v>-1.0000000000000009E-2</v>
      </c>
      <c r="HP45" s="89">
        <f t="shared" si="97"/>
        <v>2.0000000000000018E-2</v>
      </c>
      <c r="HQ45" s="89">
        <f t="shared" si="98"/>
        <v>0</v>
      </c>
      <c r="HR45" s="89">
        <f t="shared" si="99"/>
        <v>-0.20999999999999996</v>
      </c>
      <c r="HS45" s="89">
        <f t="shared" si="100"/>
        <v>-6.9999999999999979E-2</v>
      </c>
      <c r="HT45" s="89">
        <f t="shared" si="101"/>
        <v>-2.0000000000000018E-2</v>
      </c>
      <c r="HU45" s="89">
        <f t="shared" si="102"/>
        <v>-0.10999999999999999</v>
      </c>
      <c r="HV45" s="89">
        <f t="shared" si="103"/>
        <v>-0.17999999999999994</v>
      </c>
      <c r="HW45" s="90">
        <f t="shared" si="104"/>
        <v>-8.9999999999999969E-2</v>
      </c>
      <c r="HX45" s="73">
        <f>COUNTIFS($FZ$9:$FZ$497,"&gt;"&amp;FZ45,$ES$9:$ES$497,$ES45)+1</f>
        <v>40</v>
      </c>
      <c r="HY45" s="74">
        <f>COUNTIFS($GA$9:$GA$497,"&gt;"&amp;GA45,$ES$9:$ES$497,$ES45)+1</f>
        <v>43</v>
      </c>
      <c r="HZ45" s="74">
        <f>COUNTIFS($GB$9:$GB$497,"&gt;"&amp;GB45,$ES$9:$ES$497,$ES45)+1</f>
        <v>48</v>
      </c>
      <c r="IA45" s="74">
        <f>COUNTIFS($GC$9:$GC$497,"&gt;"&amp;GC45,$ES$9:$ES$497,$ES45)+1</f>
        <v>50</v>
      </c>
      <c r="IB45" s="74">
        <f>COUNTIFS($GD$9:$GD$497,"&gt;"&amp;GD45,$ES$9:$ES$497,$ES45)+1</f>
        <v>78</v>
      </c>
      <c r="IC45" s="74">
        <f>COUNTIFS($GE$9:$GE$497,"&gt;"&amp;GE45,$ES$9:$ES$497,$ES45)+1</f>
        <v>73</v>
      </c>
      <c r="ID45" s="74">
        <f>COUNTIFS($GF$9:$GF$497,"&gt;"&amp;GF45,$ES$9:$ES$497,$ES45)+1</f>
        <v>42</v>
      </c>
      <c r="IE45" s="74">
        <f>COUNTIFS($GG$9:$GG$497,"&gt;"&amp;GG45,$ES$9:$ES$497,$ES45)+1</f>
        <v>65</v>
      </c>
      <c r="IF45" s="74">
        <f>COUNTIFS($GH$9:$GH$497,"&gt;"&amp;GH45,$ES$9:$ES$497,$ES45)+1</f>
        <v>66</v>
      </c>
      <c r="IG45" s="84">
        <f>COUNTIFS($GI$9:$GI$497,"&gt;"&amp;GI45,$ES$9:$ES$497,$ES45)+1</f>
        <v>52</v>
      </c>
      <c r="IH45" s="91"/>
      <c r="II45" s="79"/>
      <c r="IJ45" s="79"/>
      <c r="IK45" s="79"/>
      <c r="IL45" s="79"/>
      <c r="IM45" s="92"/>
      <c r="IN45" s="93"/>
      <c r="IO45" s="94"/>
      <c r="IP45" s="95"/>
      <c r="IQ45" s="79"/>
      <c r="IR45" s="79"/>
      <c r="IS45" s="79"/>
      <c r="IT45" s="79"/>
      <c r="IU45" s="79"/>
      <c r="IV45" s="79"/>
      <c r="IW45" s="96"/>
      <c r="IX45" s="93"/>
      <c r="IY45" s="79"/>
      <c r="IZ45" s="79"/>
      <c r="JA45" s="79"/>
      <c r="JB45" s="79"/>
      <c r="JC45" s="79"/>
      <c r="JD45" s="79"/>
      <c r="JE45" s="97"/>
      <c r="JF45" s="95"/>
      <c r="JG45" s="79"/>
      <c r="JH45" s="79"/>
      <c r="JI45" s="79"/>
      <c r="JJ45" s="79"/>
      <c r="JK45" s="79"/>
      <c r="JL45" s="79"/>
      <c r="JM45" s="96"/>
      <c r="JN45" s="93"/>
      <c r="JO45" s="79"/>
      <c r="JP45" s="79"/>
      <c r="JQ45" s="79"/>
      <c r="JR45" s="79"/>
      <c r="JS45" s="79"/>
      <c r="JT45" s="79"/>
      <c r="JU45" s="79"/>
      <c r="JV45" s="79"/>
      <c r="JW45" s="79"/>
      <c r="JX45" s="79"/>
      <c r="JY45" s="79"/>
      <c r="JZ45" s="97"/>
      <c r="KA45" s="93"/>
      <c r="KB45" s="79"/>
      <c r="KC45" s="79"/>
      <c r="KD45" s="79"/>
      <c r="KE45" s="97"/>
      <c r="KF45" s="95"/>
      <c r="KG45" s="79"/>
      <c r="KH45" s="79"/>
      <c r="KI45" s="79"/>
      <c r="KJ45" s="79"/>
      <c r="KK45" s="98"/>
      <c r="KL45" s="79"/>
      <c r="KM45" s="79"/>
      <c r="KN45" s="79"/>
      <c r="KO45" s="79"/>
      <c r="KP45" s="79"/>
      <c r="KQ45" s="79"/>
      <c r="KR45" s="79"/>
      <c r="KS45" s="96"/>
      <c r="KT45" s="96"/>
      <c r="KU45" s="96"/>
      <c r="KV45" s="96"/>
      <c r="KW45" s="93"/>
      <c r="KX45" s="79"/>
      <c r="KY45" s="79"/>
      <c r="KZ45" s="79"/>
      <c r="LA45" s="79"/>
      <c r="LB45" s="79"/>
      <c r="LC45" s="96"/>
      <c r="LD45" s="93"/>
      <c r="LE45" s="94"/>
      <c r="LF45" s="99"/>
      <c r="LG45" s="75"/>
      <c r="LH45" s="93"/>
      <c r="LI45" s="79"/>
      <c r="LJ45" s="74"/>
      <c r="LK45" s="74"/>
      <c r="LL45" s="74"/>
      <c r="LM45" s="100"/>
      <c r="LN45" s="95"/>
      <c r="LO45" s="79"/>
      <c r="LP45" s="79"/>
      <c r="LQ45" s="79"/>
      <c r="LR45" s="96"/>
      <c r="LS45" s="93"/>
      <c r="LT45" s="79"/>
      <c r="LU45" s="79"/>
      <c r="LV45" s="79"/>
      <c r="LW45" s="79"/>
      <c r="LX45" s="79"/>
      <c r="LY45" s="79"/>
      <c r="LZ45" s="79"/>
      <c r="MA45" s="97"/>
      <c r="MB45" s="95"/>
      <c r="MC45" s="79"/>
      <c r="MD45" s="79"/>
      <c r="ME45" s="79"/>
      <c r="MF45" s="79"/>
      <c r="MG45" s="79"/>
      <c r="MH45" s="79"/>
      <c r="MI45" s="79"/>
      <c r="MJ45" s="79"/>
      <c r="MK45" s="79"/>
      <c r="ML45" s="79"/>
      <c r="MM45" s="79"/>
      <c r="MN45" s="98"/>
      <c r="MO45" s="98"/>
      <c r="MP45" s="96"/>
      <c r="MQ45" s="93"/>
      <c r="MR45" s="79"/>
      <c r="MS45" s="79"/>
      <c r="MT45" s="79"/>
      <c r="MU45" s="79"/>
      <c r="MV45" s="98"/>
      <c r="MW45" s="79"/>
      <c r="MX45" s="79"/>
      <c r="MY45" s="79"/>
      <c r="MZ45" s="79"/>
      <c r="NA45" s="79"/>
      <c r="NB45" s="79"/>
      <c r="NC45" s="79"/>
      <c r="ND45" s="96"/>
      <c r="NE45" s="96"/>
      <c r="NF45" s="96"/>
      <c r="NG45" s="96"/>
      <c r="NH45" s="93"/>
      <c r="NI45" s="79"/>
      <c r="NJ45" s="79"/>
      <c r="NK45" s="79"/>
      <c r="NL45" s="79"/>
      <c r="NM45" s="79"/>
      <c r="NN45" s="94"/>
      <c r="NO45" s="93"/>
      <c r="NP45" s="80"/>
      <c r="NQ45" s="124" t="s">
        <v>645</v>
      </c>
      <c r="NR45" s="102" t="s">
        <v>650</v>
      </c>
      <c r="NS45" s="102"/>
      <c r="NT45" s="102"/>
      <c r="NU45" s="102"/>
      <c r="NV45" s="104">
        <v>43720</v>
      </c>
      <c r="NW45" s="102" t="s">
        <v>525</v>
      </c>
      <c r="NX45" s="105" t="s">
        <v>651</v>
      </c>
      <c r="NY45" s="129" t="s">
        <v>601</v>
      </c>
      <c r="NZ45" s="105" t="s">
        <v>651</v>
      </c>
      <c r="OA45" s="107"/>
      <c r="OB45" s="107"/>
      <c r="OC45" s="107"/>
      <c r="OD45" s="108">
        <f t="shared" si="105"/>
        <v>72</v>
      </c>
      <c r="OE45" s="109">
        <v>7</v>
      </c>
      <c r="OF45" s="110">
        <f t="shared" si="106"/>
        <v>20</v>
      </c>
      <c r="OG45" s="109">
        <v>7</v>
      </c>
      <c r="OH45" s="111">
        <f>ROUND(AVERAGEIF($ES$9:$ES$497,$ES45,EV$9:EV$497),0)</f>
        <v>57</v>
      </c>
      <c r="OI45" s="112">
        <f>ROUND(AVERAGEIF($ES$9:$ES$497,$ES45,EW$9:EW$497),0)</f>
        <v>69</v>
      </c>
      <c r="OJ45" s="112">
        <f>ROUND(AVERAGEIF($ES$9:$ES$497,$ES45,EX$9:EX$497),0)</f>
        <v>17</v>
      </c>
      <c r="OK45" s="112">
        <f>ROUND(AVERAGEIF($ES$9:$ES$497,$ES45,EY$9:EY$497),0)</f>
        <v>30</v>
      </c>
      <c r="OL45" s="112">
        <f>ROUND(AVERAGEIF($ES$9:$ES$497,$ES45,EZ$9:EZ$497),0)</f>
        <v>58</v>
      </c>
      <c r="OM45" s="112">
        <f>ROUND(AVERAGEIF($ES$9:$ES$497,$ES45,FA$9:FA$497),0)</f>
        <v>21</v>
      </c>
      <c r="ON45" s="112">
        <f>ROUND(AVERAGEIF($ES$9:$ES$497,$ES45,FB$9:FB$497),0)</f>
        <v>45</v>
      </c>
      <c r="OO45" s="112">
        <f>ROUND(AVERAGEIF($ES$9:$ES$497,$ES45,FC$9:FC$497),0)</f>
        <v>49</v>
      </c>
      <c r="OP45" s="112">
        <f>ROUND(AVERAGEIF($ES$9:$ES$497,$ES45,FD$9:FD$497),0)</f>
        <v>75</v>
      </c>
      <c r="OQ45" s="113">
        <f>ROUND(AVERAGEIF($ES$9:$ES$497,$ES45,FE$9:FE$497),0)</f>
        <v>66</v>
      </c>
      <c r="OR45" s="114">
        <f>ROUND(EV45/MAX(EV$9:EV$497)*100,0)</f>
        <v>13</v>
      </c>
      <c r="OS45" s="115">
        <f>ROUND(EW45/MAX(EW$9:EW$497)*100,0)</f>
        <v>22</v>
      </c>
      <c r="OT45" s="115">
        <f>ROUND(EX45/MAX(EX$9:EX$497)*100,0)</f>
        <v>7</v>
      </c>
      <c r="OU45" s="115">
        <f>ROUND(EY45/MAX(EY$9:EY$497)*100,0)</f>
        <v>7</v>
      </c>
      <c r="OV45" s="115">
        <f>ROUND(EZ45/MAX(EZ$9:EZ$497)*100,0)</f>
        <v>14</v>
      </c>
      <c r="OW45" s="115">
        <f>ROUND(FA45/MAX(FA$9:FA$497)*100,0)</f>
        <v>5</v>
      </c>
      <c r="OX45" s="115">
        <f>ROUND(FB45/MAX(FB$9:FB$497)*100,0)</f>
        <v>13</v>
      </c>
      <c r="OY45" s="116">
        <f>ROUND(FC45/MAX(FC$9:FC$497)*100,0)</f>
        <v>11</v>
      </c>
      <c r="OZ45" s="115">
        <f>ROUND(FD45/MAX(FD$9:FD$497)*100,0)</f>
        <v>17</v>
      </c>
      <c r="PA45" s="117">
        <f>ROUND(FE45/MAX(FE$9:FE$497)*100,0)</f>
        <v>10</v>
      </c>
      <c r="PB45" s="118">
        <f t="shared" si="107"/>
        <v>135</v>
      </c>
      <c r="PC45" s="115">
        <f t="shared" si="108"/>
        <v>156</v>
      </c>
      <c r="PD45" s="115">
        <f t="shared" si="109"/>
        <v>177</v>
      </c>
      <c r="PE45" s="115">
        <f t="shared" si="110"/>
        <v>157</v>
      </c>
      <c r="PF45" s="115">
        <f t="shared" si="111"/>
        <v>127</v>
      </c>
      <c r="PG45" s="119">
        <f t="shared" si="112"/>
        <v>112</v>
      </c>
      <c r="PH45" s="118">
        <f>ROUND(PB45/MAX(PB$9:PB$497)*100,0)</f>
        <v>16</v>
      </c>
      <c r="PI45" s="115">
        <f>ROUND(PC45/MAX(PC$9:PC$497)*100,0)</f>
        <v>19</v>
      </c>
      <c r="PJ45" s="115">
        <f>ROUND(PD45/MAX(PD$9:PD$497)*100,0)</f>
        <v>19</v>
      </c>
      <c r="PK45" s="115">
        <f>ROUND(PE45/MAX(PE$9:PE$497)*100,0)</f>
        <v>16</v>
      </c>
      <c r="PL45" s="115">
        <f>ROUND(PF45/MAX(PF$9:PF$497)*100,0)</f>
        <v>18</v>
      </c>
      <c r="PM45" s="119">
        <f>ROUND(PG45/MAX(PG$9:PG$497)*100,0)</f>
        <v>16</v>
      </c>
      <c r="PN45" s="118">
        <f>RANK(PH45,PH$9:PH$497,0)</f>
        <v>393</v>
      </c>
      <c r="PO45" s="115">
        <f>RANK(PI45,PI$9:PI$497,0)</f>
        <v>358</v>
      </c>
      <c r="PP45" s="115">
        <f>RANK(PJ45,PJ$9:PJ$497,0)</f>
        <v>376</v>
      </c>
      <c r="PQ45" s="115">
        <f>RANK(PK45,PK$9:PK$497,0)</f>
        <v>385</v>
      </c>
      <c r="PR45" s="115">
        <f>RANK(PL45,PL$9:PL$497,0)</f>
        <v>384</v>
      </c>
      <c r="PS45" s="119">
        <f>RANK(PM45,PM$9:PM$497,0)</f>
        <v>385</v>
      </c>
      <c r="PT45" s="120">
        <f>ROUND(FZ45/MAX(FZ$9:FZ$497)*100,0)</f>
        <v>48</v>
      </c>
      <c r="PU45" s="115">
        <f>ROUND(GA45/MAX(GA$9:GA$497)*100,0)</f>
        <v>61</v>
      </c>
      <c r="PV45" s="115">
        <f>ROUND(GB45/MAX(GB$9:GB$497)*100,0)</f>
        <v>23</v>
      </c>
      <c r="PW45" s="115">
        <f>ROUND(GC45/MAX(GC$9:GC$497)*100,0)</f>
        <v>33</v>
      </c>
      <c r="PX45" s="115">
        <f>ROUND(GD45/MAX(GD$9:GD$497)*100,0)</f>
        <v>36</v>
      </c>
      <c r="PY45" s="115">
        <f>ROUND(GE45/MAX(GE$9:GE$497)*100,0)</f>
        <v>14</v>
      </c>
      <c r="PZ45" s="115">
        <f>ROUND(GF45/MAX(GF$9:GF$497)*100,0)</f>
        <v>31</v>
      </c>
      <c r="QA45" s="116">
        <f>ROUND(GG45/MAX(GG$9:GG$497)*100,0)</f>
        <v>34</v>
      </c>
      <c r="QB45" s="115">
        <f>ROUND(GH45/MAX(GH$9:GH$497)*100,0)</f>
        <v>43</v>
      </c>
      <c r="QC45" s="121">
        <f>ROUND(GI45/MAX(GI$9:GI$497)*100,0)</f>
        <v>29</v>
      </c>
      <c r="QD45" s="120">
        <f>ROUND(AVERAGEIF($ES$9:$ES$497,$ES45,PT$9:PT$497),0)</f>
        <v>47</v>
      </c>
      <c r="QE45" s="120">
        <f>ROUND(AVERAGEIF($ES$9:$ES$497,$ES45,PU$9:PU$497),0)</f>
        <v>61</v>
      </c>
      <c r="QF45" s="120">
        <f>ROUND(AVERAGEIF($ES$9:$ES$497,$ES45,PV$9:PV$497),0)</f>
        <v>21</v>
      </c>
      <c r="QG45" s="120">
        <f>ROUND(AVERAGEIF($ES$9:$ES$497,$ES45,PW$9:PW$497),0)</f>
        <v>34</v>
      </c>
      <c r="QH45" s="120">
        <f>ROUND(AVERAGEIF($ES$9:$ES$497,$ES45,PX$9:PX$497),0)</f>
        <v>48</v>
      </c>
      <c r="QI45" s="120">
        <f>ROUND(AVERAGEIF($ES$9:$ES$497,$ES45,PY$9:PY$497),0)</f>
        <v>18</v>
      </c>
      <c r="QJ45" s="120">
        <f>ROUND(AVERAGEIF($ES$9:$ES$497,$ES45,PZ$9:PZ$497),0)</f>
        <v>31</v>
      </c>
      <c r="QK45" s="120">
        <f>ROUND(AVERAGEIF($ES$9:$ES$497,$ES45,QA$9:QA$497),0)</f>
        <v>40</v>
      </c>
      <c r="QL45" s="120">
        <f>ROUND(AVERAGEIF($ES$9:$ES$497,$ES45,QB$9:QB$497),0)</f>
        <v>51</v>
      </c>
      <c r="QM45" s="120">
        <f>ROUND(AVERAGEIF($ES$9:$ES$497,$ES45,QC$9:QC$497),0)</f>
        <v>32</v>
      </c>
      <c r="QN45" s="114">
        <f t="shared" si="69"/>
        <v>439</v>
      </c>
      <c r="QO45" s="115">
        <f t="shared" si="70"/>
        <v>491</v>
      </c>
      <c r="QP45" s="115">
        <f t="shared" si="71"/>
        <v>583</v>
      </c>
      <c r="QQ45" s="115">
        <f t="shared" si="72"/>
        <v>541</v>
      </c>
      <c r="QR45" s="115">
        <f t="shared" si="73"/>
        <v>505</v>
      </c>
      <c r="QS45" s="119">
        <f t="shared" si="74"/>
        <v>371</v>
      </c>
      <c r="QT45" s="114">
        <f>ROUND((QN45-MIN(QN$9:QN$497))/(MAX(QN$9:QN$497)-MIN(QN$9:QN$497))*100,0)</f>
        <v>33</v>
      </c>
      <c r="QU45" s="115">
        <f>ROUND((QO45-MIN(QO$9:QO$497))/(MAX(QO$9:QO$497)-MIN(QO$9:QO$497))*100,0)</f>
        <v>41</v>
      </c>
      <c r="QV45" s="115">
        <f>ROUND((QP45-MIN(QP$9:QP$497))/(MAX(QP$9:QP$497)-MIN(QP$9:QP$497))*100,0)</f>
        <v>34</v>
      </c>
      <c r="QW45" s="115">
        <f>ROUND((QQ45-MIN(QQ$9:QQ$497))/(MAX(QQ$9:QQ$497)-MIN(QQ$9:QQ$497))*100,0)</f>
        <v>32</v>
      </c>
      <c r="QX45" s="115">
        <f>ROUND((QR45-MIN(QR$9:QR$497))/(MAX(QR$9:QR$497)-MIN(QR$9:QR$497))*100,0)</f>
        <v>45</v>
      </c>
      <c r="QY45" s="115">
        <f>ROUND((QS45-MIN(QS$9:QS$497))/(MAX(QS$9:QS$497)-MIN(QS$9:QS$497))*100,0)</f>
        <v>40</v>
      </c>
      <c r="QZ45" s="114">
        <f>RANK(QN45,QN$9:QN$497,0)</f>
        <v>282</v>
      </c>
      <c r="RA45" s="115">
        <f>RANK(QO45,QO$9:QO$497,0)</f>
        <v>85</v>
      </c>
      <c r="RB45" s="115">
        <f>RANK(QP45,QP$9:QP$497,0)</f>
        <v>170</v>
      </c>
      <c r="RC45" s="115">
        <f>RANK(QQ45,QQ$9:QQ$497,0)</f>
        <v>258</v>
      </c>
      <c r="RD45" s="115">
        <f>RANK(QR45,QR$9:QR$497,0)</f>
        <v>232</v>
      </c>
      <c r="RE45" s="115">
        <f>RANK(QS45,QS$9:QS$497,0)</f>
        <v>204</v>
      </c>
      <c r="RF45" s="122"/>
      <c r="RG45" s="115">
        <f>($RH$3*(IH45+IJ45)*100*100/MAX(EX$9:EX$497)*$RO$3) +($RH$3*(II45+IJ45)*100*100/MAX(EX$9:EX$497)*$RO$4) + ($RH$3*IK45*100*100/MAX(EX$9:EX$497)*0.098)</f>
        <v>0</v>
      </c>
      <c r="RH45" s="115">
        <f>($RH$4*IL45*100*100/MAX(EZ$9:EZ$497))*$RQ$3</f>
        <v>0</v>
      </c>
      <c r="RI45" s="115">
        <f>($RH$3*IM45*100*100/MAX(EY$9:EY$497))*$RQ$4</f>
        <v>0</v>
      </c>
      <c r="RJ45" s="115">
        <f>($RH$3*IN45*100*100/MAX(EX$9:EX$497))</f>
        <v>0</v>
      </c>
      <c r="RK45" s="115">
        <f>($RH$4*IO45*100*100/MAX(EZ$9:EZ$497))*$RQ$3</f>
        <v>0</v>
      </c>
      <c r="RL45" s="115">
        <f>(($RL$4*IP45*100*((100/MAX(EX$9:EX$497)+100/MAX(EZ$9:EZ$497))/2))+($RL$4*IQ45*100*((100/MAX(EX$9:EX$497)+100/MAX(EZ$9:EZ$497))/2))+($RL$4*IR45*100*((100/MAX(EX$9:EX$497)+100/MAX(EZ$9:EZ$497))/2))+($RL$4*IS45*100*((100/MAX(EX$9:EX$497)+100/MAX(EZ$9:EZ$497))/2))+($RL$4*IT45*100*((100/MAX(EX$9:EX$497)+100/MAX(EZ$9:EZ$497))/2))+($RL$4*IU45*100*((100/MAX(EX$9:EX$497)+100/MAX(EZ$9:EZ$497))/2))+($RL$4*IV45*100*((100/MAX(EX$9:EX$497)+100/MAX(EZ$9:EZ$497))/2))+($RL$4*IW45*100*((100/MAX(EX$9:EX$497)+100/MAX(EZ$9:EZ$497))/2)))*$RS$3</f>
        <v>0</v>
      </c>
      <c r="RM45" s="115">
        <f>(($RH$3*IX45*100*100/MAX(EX$9:EX$497))+($RH$3*IY45*100*100/MAX(EX$9:EX$497))+($RH$3*IZ45*100*100/MAX(EX$9:EX$497))+($RH$3*JA45*100*100/MAX(EX$9:EX$497))+($RH$3*JB45*100*100/MAX(EX$9:EX$497))+($RH$3*JC45*100*100/MAX(EX$9:EX$497))+($RH$3*JD45*100*100/MAX(EX$9:EX$497))+($RH$3*JE45*100*100/MAX(EX$9:EX$497)))*$RS$4</f>
        <v>0</v>
      </c>
      <c r="RN45" s="115">
        <f>(($RH$4*JF45*100*100/MAX(EZ$9:EZ$497)) + ($RH$4*JG45*100*100/MAX(EZ$9:EZ$497)) + ($RH$4*JH45*100*100/MAX(EZ$9:EZ$497)) + ($RH$4*JI45*100*100/MAX(EZ$9:EZ$497)) + ($RH$4*JJ45*100*100/MAX(EZ$9:EZ$497)) + ($RH$4*JK45*100*100/MAX(EZ$9:EZ$497)) + ($RH$4*JL45*100*100/MAX(EZ$9:EZ$497)) + ($RH$4*JM45*100*100/MAX(EZ$9:EZ$497)))*$RU$3</f>
        <v>0</v>
      </c>
      <c r="RO45" s="115">
        <f>(($RL$4*JN45*100*((100/MAX(EX$9:EX$497)+100/MAX(EZ$9:EZ$497))/2))+($RL$4*JO45*100*((100/MAX(EX$9:EX$497)+100/MAX(EZ$9:EZ$497))/2))+($RL$4*JP45*100*((100/MAX(EX$9:EX$497)+100/MAX(EZ$9:EZ$497))/2))+($RL$4*JQ45*100*((100/MAX(EX$9:EX$497)+100/MAX(EZ$9:EZ$497))/2))+($RL$4*JR45*100*((100/MAX(EX$9:EX$497)+100/MAX(EZ$9:EZ$497))/2))+($RL$4*JS45*100*((100/MAX(EX$9:EX$497)+100/MAX(EZ$9:EZ$497))/2))+($RL$4*JT45*100*((100/MAX(EX$9:EX$497)+100/MAX(EZ$9:EZ$497))/2))+($RL$4*JU45*100*((100/MAX(EX$9:EX$497)+100/MAX(EZ$9:EZ$497))/2))+($RL$4*JV45*100*((100/MAX(EX$9:EX$497)+100/MAX(EZ$9:EZ$497))/2))+($RL$4*JW45*100*((100/MAX(EX$9:EX$497)+100/MAX(EZ$9:EZ$497))/2))+($RL$4*JX45*100*((100/MAX(EX$9:EX$497)+100/MAX(EZ$9:EZ$497))/2))+($RL$4*JY45*100*((100/MAX(EX$9:EX$497)+100/MAX(EZ$9:EZ$497))/2))+($RL$4*JZ45*100*((100/MAX(EX$9:EX$497)+100/MAX(EZ$9:EZ$497))/2)))*$RW$3/2</f>
        <v>0</v>
      </c>
      <c r="RP45" s="119">
        <f>($RJ$3*KA45*100*100/MAX(FA$9:FA$497)) + ($RJ$3*KB45*100*100/MAX(FA$9:FA$497)/2) + ($RJ$3*KC45*100*100/MAX(FA$9:FA$497)/2) + ($RJ$3*KD45*100*100/MAX(FA$9:FA$497)/4) + ($RJ$3*KE45*100*100/MAX(FA$9:FA$497)/4)</f>
        <v>0</v>
      </c>
      <c r="RQ45" s="118">
        <f>($RL$4*KF45*100*((100/MAX(EX$9:EX$497)+100/MAX(EZ$9:EZ$497)))) * ($RO$3/2) + (($RL$4*KG45*100*((100/MAX(EX$9:EX$497)+100/MAX(EZ$9:EZ$497))))+($RL$4*KH45*100*((100/MAX(EX$9:EX$497)+100/MAX(EZ$9:EZ$497))))+($RL$4*KI45*100*((100/MAX(EX$9:EX$497)+100/MAX(EZ$9:EZ$497))))+($RL$4*KJ45*100*((100/MAX(EX$9:EX$497)+100/MAX(EZ$9:EZ$497))))+($RL$4*KK45*100*((100/MAX(EX$9:EX$497)+100/MAX(EZ$9:EZ$497))))+($RL$4*KL45*100*((100/MAX(EX$9:EX$497)+100/MAX(EZ$9:EZ$497))))+($RL$4*KM45*100*((100/MAX(EX$9:EX$497)+100/MAX(EZ$9:EZ$497))))+($RL$4*KN45*100*((100/MAX(EX$9:EX$497)+100/MAX(EZ$9:EZ$497))))+($RL$4*KO45*100*((100/MAX(EX$9:EX$497)+100/MAX(EZ$9:EZ$497))))+($RL$4*KP45*100*((100/MAX(EX$9:EX$497)+100/MAX(EZ$9:EZ$497))))+($RL$4*KQ45*100*((100/MAX(EX$9:EX$497)+100/MAX(EZ$9:EZ$497))))+($RL$4*KR45*100*((100/MAX(EX$9:EX$497)+100/MAX(EZ$9:EZ$497))))+($RL$4*KS45*100*((100/MAX(EX$9:EX$497)+100/MAX(EZ$9:EZ$497))))+($RL$4*KV45*100*((100/MAX(EX$9:EX$497)+100/MAX(EZ$9:EZ$497))))) * (($RO$3+$RO$4)/6)</f>
        <v>0</v>
      </c>
      <c r="RR45" s="115">
        <f>(($RL$4*KW45*100*((100/MAX(EX$9:EX$497)+100/MAX(EZ$9:EZ$497))))) * ($RO$3/2) + (($RL$4*KX45*100*((100/MAX(EX$9:EX$497)+100/MAX(EZ$9:EZ$497))))+($RL$4*KY45*100*((100/MAX(EX$9:EX$497)+100/MAX(EZ$9:EZ$497))))+($RL$4*KZ45*100*((100/MAX(EX$9:EX$497)+100/MAX(EZ$9:EZ$497))))+($RL$4*LA45*100*((100/MAX(EX$9:EX$497)+100/MAX(EZ$9:EZ$497))))+($RL$4*LB45*100*((100/MAX(EX$9:EX$497)+100/MAX(EZ$9:EZ$497))))+($RL$4*LC45*100*((100/MAX(EX$9:EX$497)+100/MAX(EZ$9:EZ$497))))) * (($RO$3+$RO$4)/6)</f>
        <v>0</v>
      </c>
      <c r="RS45" s="119">
        <f>(($RL$4*LD45*100*((100/MAX(EX$9:EX$497)+100/MAX(EZ$9:EZ$497))))+($RL$4*LE45*100*((100/MAX(EX$9:EX$497)+100/MAX(EZ$9:EZ$497))))) * (($RO$3+$RO$4)/6)</f>
        <v>0</v>
      </c>
      <c r="RT45" s="118">
        <f>($RJ$4*LH45*100*(100/MAX(EV$9:EV$497)))+($RJ$4*LI45*100*(100/MAX(EV$9:EV$497)))</f>
        <v>0</v>
      </c>
      <c r="RU45" s="119">
        <f>($RJ$4*LJ45*(100/MAX(EV$9:EV$497)))/2 + ($RL$3*LK45*(100/MAX(EW$9:EW$497))) + ($RJ$4*LL45*(100/MAX(EV$9:EV$497)))/4 + ($RL$3*LM45*(100/MAX(EW$9:EW$497)))</f>
        <v>0</v>
      </c>
      <c r="RV45" s="118">
        <f>($RJ$4*LN45*100*100/MAX(EV$9:EV$497)/2)+($RJ$4*LO45*100*100/MAX(EV$9:EV$497)/2)+($RJ$4*LP45*100*100/MAX(EV$9:EV$497))+($RJ$4*LQ45*100*100/MAX(EV$9:EV$497))+($RJ$4*LR45*100*100/MAX(EV$9:EV$497))</f>
        <v>0</v>
      </c>
      <c r="RW45" s="115">
        <f>($RJ$4*LS45*100*100/MAX(EV$9:EV$497)) + (($RJ$4*LT45*100*100/MAX(EV$9:EV$497))+($RJ$4*LU45*100*100/MAX(EV$9:EV$497))+($RJ$4*LV45*100*100/MAX(EV$9:EV$497))+($RJ$4*LW45*100*100/MAX(EV$9:EV$497))+($RJ$4*LX45*100*100/MAX(EV$9:EV$497))+($RJ$4*LY45*100*100/MAX(EV$9:EV$497))+($RJ$4*LZ45*100*100/MAX(EV$9:EV$497))+($RJ$4*MA45*100*100/MAX(EV$9:EV$497)))/2</f>
        <v>0</v>
      </c>
      <c r="RX45" s="119">
        <f>($RJ$4*MB45*100*100/MAX(EV$9:EV$497))+($RJ$4*MC45*100*100/MAX(EV$9:EV$497))+($RJ$4*MD45*100*100/MAX(EV$9:EV$497))+($RJ$4*ME45*100*100/MAX(EV$9:EV$497))+($RJ$4*MF45*100*100/MAX(EV$9:EV$497))+($RJ$4*MG45*100*100/MAX(EV$9:EV$497))+($RJ$4*MH45*100*100/MAX(EV$9:EV$497))+($RJ$4*MI45*100*100/MAX(EV$9:EV$497))+($RJ$4*MJ45*100*100/MAX(EV$9:EV$497))+($RJ$4*MK45*100*100/MAX(EV$9:EV$497))+($RJ$4*ML45*100*100/MAX(EV$9:EV$497))+($RJ$4*MM45*100*100/MAX(EV$9:EV$497))+($RJ$4*MN45*100*100/MAX(EV$9:EV$497))</f>
        <v>0</v>
      </c>
      <c r="RY45" s="118">
        <f>($RJ$4*MQ45*100*100/MAX(EV$9:EV$497))/2 + (($RJ$4*MR45*100*100/MAX(EV$9:EV$497))+($RJ$4*MS45*100*100/MAX(EV$9:EV$497))+($RJ$4*MT45*100*100/MAX(EV$9:EV$497))+($RJ$4*MU45*100*100/MAX(EV$9:EV$497))+($RJ$4*MV45*100*100/MAX(EV$9:EV$497))+($RJ$4*MW45*100*100/MAX(EV$9:EV$497))+($RJ$4*MX45*100*100/MAX(EV$9:EV$497))+($RJ$4*MY45*100*100/MAX(EV$9:EV$497))+($RJ$4*MZ45*100*100/MAX(EV$9:EV$497))+($RJ$4*NA45*100*100/MAX(EV$9:EV$497))+($RJ$4*NB45*100*100/MAX(EV$9:EV$497))+($RJ$4*NC45*100*100/MAX(EV$9:EV$497))+($RJ$4*ND45*100*100/MAX(EV$9:EV$497))+($RJ$4*NG45*100*100/MAX(EV$9:EV$497)))/4</f>
        <v>0</v>
      </c>
      <c r="RZ45" s="115">
        <f>($RJ$4*NH45*100*100/MAX(EV$9:EV$497))/2 + (($RJ$4*NI45*100*100/MAX(EV$9:EV$497))+($RJ$4*NJ45*100*100/MAX(EV$9:EV$497))+($RJ$4*NK45*100*100/MAX(EV$9:EV$497))+($RJ$4*NL45*100*100/MAX(EV$9:EV$497))+($RJ$4*NM45*100*100/MAX(EV$9:EV$497))+($RJ$4*NN45*100*100/MAX(EV$9:EV$497)))/4</f>
        <v>0</v>
      </c>
      <c r="SA45" s="117">
        <f>(($RJ$4*NO45*100*100/MAX(EV$9:EV$497))+($RJ$4*NP45*100*100/MAX(EV$9:EV$497)))/4</f>
        <v>0</v>
      </c>
      <c r="SB45" s="118">
        <f t="shared" si="113"/>
        <v>0</v>
      </c>
      <c r="SC45" s="115">
        <f t="shared" si="114"/>
        <v>0</v>
      </c>
      <c r="SD45" s="115">
        <f t="shared" si="115"/>
        <v>0</v>
      </c>
      <c r="SE45" s="115">
        <f t="shared" si="116"/>
        <v>0</v>
      </c>
      <c r="SF45" s="115">
        <f t="shared" si="117"/>
        <v>0</v>
      </c>
      <c r="SG45" s="115">
        <f t="shared" si="118"/>
        <v>0</v>
      </c>
      <c r="SH45" s="115">
        <f>ROUND(SB45/MAX(SB$9:SB$497)*100,0)</f>
        <v>0</v>
      </c>
      <c r="SI45" s="115">
        <f>ROUND(SC45/MAX(SC$9:SC$497)*100,0)</f>
        <v>0</v>
      </c>
      <c r="SJ45" s="115">
        <f>ROUND(SD45/MAX(SD$9:SD$497)*100,0)</f>
        <v>0</v>
      </c>
      <c r="SK45" s="115">
        <f>ROUND(SE45/MAX(SE$9:SE$497)*100,0)</f>
        <v>0</v>
      </c>
      <c r="SL45" s="115">
        <f>ROUND(SF45/MAX(SF$9:SF$497)*100,0)</f>
        <v>0</v>
      </c>
      <c r="SM45" s="121">
        <f>ROUND(SG45/MAX(SG$9:SG$497)*100,0)</f>
        <v>0</v>
      </c>
      <c r="SN45" s="115">
        <f>ROUND(AVERAGEIF($ES$9:$ES$497,$ES45,SH$9:SH$497),0)</f>
        <v>12</v>
      </c>
      <c r="SO45" s="115">
        <f>ROUND(AVERAGEIF($ES$9:$ES$497,$ES45,SI$9:SI$497),0)</f>
        <v>5</v>
      </c>
      <c r="SP45" s="115">
        <f>ROUND(AVERAGEIF($ES$9:$ES$497,$ES45,SJ$9:SJ$497),0)</f>
        <v>26</v>
      </c>
      <c r="SQ45" s="115">
        <f>ROUND(AVERAGEIF($ES$9:$ES$497,$ES45,SK$9:SK$497),0)</f>
        <v>6</v>
      </c>
      <c r="SR45" s="115">
        <f>ROUND(AVERAGEIF($ES$9:$ES$497,$ES45,SL$9:SL$497),0)</f>
        <v>8</v>
      </c>
      <c r="SS45" s="121">
        <f>ROUND(AVERAGEIF($ES$9:$ES$497,$ES45,SM$9:SM$497),0)</f>
        <v>4</v>
      </c>
      <c r="ST45" s="114">
        <f>RANK(SB45,SB$9:SB$497,0)</f>
        <v>323</v>
      </c>
      <c r="SU45" s="115">
        <f>RANK(SC45,SC$9:SC$497,0)</f>
        <v>320</v>
      </c>
      <c r="SV45" s="115">
        <f>RANK(SD45,SD$9:SD$497,0)</f>
        <v>320</v>
      </c>
      <c r="SW45" s="115">
        <f>RANK(SE45,SE$9:SE$497,0)</f>
        <v>320</v>
      </c>
      <c r="SX45" s="115">
        <f>RANK(SF45,SF$9:SF$497,0)</f>
        <v>317</v>
      </c>
      <c r="SY45" s="115">
        <f>RANK(SG45,SG$9:SG$497,0)</f>
        <v>308</v>
      </c>
      <c r="SZ45" s="115">
        <f>COUNTIFS(SB$9:SB$497,"&gt;"&amp;SB45,$ES$9:$ES$497,$ES45)+1</f>
        <v>67</v>
      </c>
      <c r="TA45" s="115">
        <f>COUNTIFS(SC$9:SC$497,"&gt;"&amp;SC45,$ES$9:$ES$497,$ES45)+1</f>
        <v>64</v>
      </c>
      <c r="TB45" s="115">
        <f>COUNTIFS(SD$9:SD$497,"&gt;"&amp;SD45,$ES$9:$ES$497,$ES45)+1</f>
        <v>67</v>
      </c>
      <c r="TC45" s="115">
        <f>COUNTIFS(SE$9:SE$497,"&gt;"&amp;SE45,$ES$9:$ES$497,$ES45)+1</f>
        <v>64</v>
      </c>
      <c r="TD45" s="115">
        <f>COUNTIFS(SF$9:SF$497,"&gt;"&amp;SF45,$ES$9:$ES$497,$ES45)+1</f>
        <v>64</v>
      </c>
      <c r="TE45" s="117">
        <f>COUNTIFS(SG$9:SG$497,"&gt;"&amp;SG45,$ES$9:$ES$497,$ES45)+1</f>
        <v>60</v>
      </c>
      <c r="TF45" s="118">
        <f t="shared" si="119"/>
        <v>19</v>
      </c>
      <c r="TG45" s="115">
        <f t="shared" si="120"/>
        <v>16</v>
      </c>
      <c r="TH45" s="115">
        <f t="shared" si="121"/>
        <v>19</v>
      </c>
      <c r="TI45" s="115">
        <f t="shared" si="122"/>
        <v>19</v>
      </c>
      <c r="TJ45" s="115">
        <f t="shared" si="123"/>
        <v>16</v>
      </c>
      <c r="TK45" s="115">
        <f t="shared" si="124"/>
        <v>18</v>
      </c>
      <c r="TL45" s="117">
        <f t="shared" si="125"/>
        <v>16</v>
      </c>
      <c r="TM45" s="118">
        <f>ROUND(TF45/MAX(TF$9:TF$497)*100,0)</f>
        <v>11</v>
      </c>
      <c r="TN45" s="115">
        <f>ROUND(TG45/MAX(TG$9:TG$497)*100,0)</f>
        <v>9</v>
      </c>
      <c r="TO45" s="115">
        <f>ROUND(TH45/MAX(TH$9:TH$497)*100,0)</f>
        <v>10</v>
      </c>
      <c r="TP45" s="115">
        <f>ROUND(TI45/MAX(TI$9:TI$497)*100,0)</f>
        <v>10</v>
      </c>
      <c r="TQ45" s="115">
        <f>ROUND(TJ45/MAX(TJ$9:TJ$497)*100,0)</f>
        <v>8</v>
      </c>
      <c r="TR45" s="115">
        <f>ROUND(TK45/MAX(TK$9:TK$497)*100,0)</f>
        <v>9</v>
      </c>
      <c r="TS45" s="119">
        <f>ROUND(TL45/MAX(TL$9:TL$497)*100,0)</f>
        <v>8</v>
      </c>
      <c r="TT45" s="120">
        <f>RANK(TM45,TM$9:TM$497,0)</f>
        <v>402</v>
      </c>
      <c r="TU45" s="115">
        <f>RANK(TN45,TN$9:TN$497,0)</f>
        <v>399</v>
      </c>
      <c r="TV45" s="115">
        <f>RANK(TO45,TO$9:TO$497,0)</f>
        <v>373</v>
      </c>
      <c r="TW45" s="115">
        <f>RANK(TP45,TP$9:TP$497,0)</f>
        <v>389</v>
      </c>
      <c r="TX45" s="115">
        <f>RANK(TQ45,TQ$9:TQ$497,0)</f>
        <v>396</v>
      </c>
      <c r="TY45" s="115">
        <f>RANK(TR45,TR$9:TR$497,0)</f>
        <v>396</v>
      </c>
      <c r="TZ45" s="121">
        <f>RANK(TS45,TS$9:TS$497,0)</f>
        <v>397</v>
      </c>
      <c r="UA45" s="123"/>
      <c r="UB45" s="7" t="s">
        <v>1</v>
      </c>
    </row>
    <row r="46" spans="1:548" x14ac:dyDescent="0.15">
      <c r="A46" s="183">
        <v>38</v>
      </c>
      <c r="B46" s="203" t="s">
        <v>650</v>
      </c>
      <c r="C46" s="63"/>
      <c r="D46" s="63"/>
      <c r="E46" s="64" t="s">
        <v>518</v>
      </c>
      <c r="F46" s="65">
        <v>30</v>
      </c>
      <c r="G46" s="65" t="s">
        <v>558</v>
      </c>
      <c r="H46" s="65"/>
      <c r="I46" s="66" t="s">
        <v>521</v>
      </c>
      <c r="J46" s="67" t="s">
        <v>521</v>
      </c>
      <c r="K46" s="67" t="s">
        <v>521</v>
      </c>
      <c r="L46" s="67" t="s">
        <v>521</v>
      </c>
      <c r="M46" s="67" t="s">
        <v>521</v>
      </c>
      <c r="N46" s="67" t="s">
        <v>521</v>
      </c>
      <c r="O46" s="67" t="s">
        <v>521</v>
      </c>
      <c r="P46" s="67" t="s">
        <v>521</v>
      </c>
      <c r="Q46" s="67" t="s">
        <v>521</v>
      </c>
      <c r="R46" s="68" t="s">
        <v>521</v>
      </c>
      <c r="S46" s="69" t="s">
        <v>521</v>
      </c>
      <c r="T46" s="67" t="s">
        <v>521</v>
      </c>
      <c r="U46" s="67" t="s">
        <v>521</v>
      </c>
      <c r="V46" s="67" t="s">
        <v>521</v>
      </c>
      <c r="W46" s="67" t="s">
        <v>521</v>
      </c>
      <c r="X46" s="67" t="s">
        <v>521</v>
      </c>
      <c r="Y46" s="67" t="s">
        <v>521</v>
      </c>
      <c r="Z46" s="67" t="s">
        <v>521</v>
      </c>
      <c r="AA46" s="67" t="s">
        <v>520</v>
      </c>
      <c r="AB46" s="68" t="s">
        <v>520</v>
      </c>
      <c r="AC46" s="69" t="s">
        <v>520</v>
      </c>
      <c r="AD46" s="67" t="s">
        <v>520</v>
      </c>
      <c r="AE46" s="67" t="s">
        <v>520</v>
      </c>
      <c r="AF46" s="67" t="s">
        <v>521</v>
      </c>
      <c r="AG46" s="67" t="s">
        <v>521</v>
      </c>
      <c r="AH46" s="67" t="s">
        <v>521</v>
      </c>
      <c r="AI46" s="67" t="s">
        <v>521</v>
      </c>
      <c r="AJ46" s="67" t="s">
        <v>521</v>
      </c>
      <c r="AK46" s="67" t="s">
        <v>521</v>
      </c>
      <c r="AL46" s="68" t="s">
        <v>521</v>
      </c>
      <c r="AM46" s="69" t="s">
        <v>521</v>
      </c>
      <c r="AN46" s="67" t="s">
        <v>521</v>
      </c>
      <c r="AO46" s="67" t="s">
        <v>521</v>
      </c>
      <c r="AP46" s="67" t="s">
        <v>521</v>
      </c>
      <c r="AQ46" s="67" t="s">
        <v>521</v>
      </c>
      <c r="AR46" s="67" t="s">
        <v>521</v>
      </c>
      <c r="AS46" s="67" t="s">
        <v>521</v>
      </c>
      <c r="AT46" s="67" t="s">
        <v>521</v>
      </c>
      <c r="AU46" s="67" t="s">
        <v>521</v>
      </c>
      <c r="AV46" s="68" t="s">
        <v>521</v>
      </c>
      <c r="AW46" s="69" t="s">
        <v>521</v>
      </c>
      <c r="AX46" s="67" t="s">
        <v>521</v>
      </c>
      <c r="AY46" s="67" t="s">
        <v>521</v>
      </c>
      <c r="AZ46" s="67" t="s">
        <v>521</v>
      </c>
      <c r="BA46" s="67" t="s">
        <v>521</v>
      </c>
      <c r="BB46" s="67" t="s">
        <v>521</v>
      </c>
      <c r="BC46" s="67" t="s">
        <v>521</v>
      </c>
      <c r="BD46" s="67" t="s">
        <v>521</v>
      </c>
      <c r="BE46" s="67" t="s">
        <v>521</v>
      </c>
      <c r="BF46" s="68" t="s">
        <v>521</v>
      </c>
      <c r="BG46" s="69" t="s">
        <v>521</v>
      </c>
      <c r="BH46" s="67" t="s">
        <v>521</v>
      </c>
      <c r="BI46" s="67" t="s">
        <v>521</v>
      </c>
      <c r="BJ46" s="67" t="s">
        <v>521</v>
      </c>
      <c r="BK46" s="67" t="s">
        <v>521</v>
      </c>
      <c r="BL46" s="67" t="s">
        <v>521</v>
      </c>
      <c r="BM46" s="67" t="s">
        <v>521</v>
      </c>
      <c r="BN46" s="67" t="s">
        <v>521</v>
      </c>
      <c r="BO46" s="67" t="s">
        <v>521</v>
      </c>
      <c r="BP46" s="68" t="s">
        <v>521</v>
      </c>
      <c r="BQ46" s="70" t="s">
        <v>521</v>
      </c>
      <c r="BR46" s="67" t="s">
        <v>521</v>
      </c>
      <c r="BS46" s="67" t="s">
        <v>521</v>
      </c>
      <c r="BT46" s="67" t="s">
        <v>521</v>
      </c>
      <c r="BU46" s="67" t="s">
        <v>521</v>
      </c>
      <c r="BV46" s="67" t="s">
        <v>521</v>
      </c>
      <c r="BW46" s="67" t="s">
        <v>521</v>
      </c>
      <c r="BX46" s="67" t="s">
        <v>521</v>
      </c>
      <c r="BY46" s="67" t="s">
        <v>521</v>
      </c>
      <c r="BZ46" s="68" t="s">
        <v>521</v>
      </c>
      <c r="CA46" s="69" t="s">
        <v>521</v>
      </c>
      <c r="CB46" s="67" t="s">
        <v>521</v>
      </c>
      <c r="CC46" s="67" t="s">
        <v>521</v>
      </c>
      <c r="CD46" s="67" t="s">
        <v>521</v>
      </c>
      <c r="CE46" s="67" t="s">
        <v>521</v>
      </c>
      <c r="CF46" s="67" t="s">
        <v>521</v>
      </c>
      <c r="CG46" s="67" t="s">
        <v>521</v>
      </c>
      <c r="CH46" s="67" t="s">
        <v>521</v>
      </c>
      <c r="CI46" s="67" t="s">
        <v>521</v>
      </c>
      <c r="CJ46" s="68" t="s">
        <v>521</v>
      </c>
      <c r="CK46" s="69" t="s">
        <v>521</v>
      </c>
      <c r="CL46" s="67" t="s">
        <v>521</v>
      </c>
      <c r="CM46" s="67" t="s">
        <v>521</v>
      </c>
      <c r="CN46" s="67" t="s">
        <v>521</v>
      </c>
      <c r="CO46" s="67" t="s">
        <v>521</v>
      </c>
      <c r="CP46" s="67" t="s">
        <v>521</v>
      </c>
      <c r="CQ46" s="67" t="s">
        <v>521</v>
      </c>
      <c r="CR46" s="67" t="s">
        <v>521</v>
      </c>
      <c r="CS46" s="67" t="s">
        <v>521</v>
      </c>
      <c r="CT46" s="68" t="s">
        <v>521</v>
      </c>
      <c r="CU46" s="69" t="s">
        <v>521</v>
      </c>
      <c r="CV46" s="67" t="s">
        <v>521</v>
      </c>
      <c r="CW46" s="67" t="s">
        <v>521</v>
      </c>
      <c r="CX46" s="67" t="s">
        <v>521</v>
      </c>
      <c r="CY46" s="67" t="s">
        <v>521</v>
      </c>
      <c r="CZ46" s="67" t="s">
        <v>521</v>
      </c>
      <c r="DA46" s="67" t="s">
        <v>521</v>
      </c>
      <c r="DB46" s="67" t="s">
        <v>521</v>
      </c>
      <c r="DC46" s="67" t="s">
        <v>521</v>
      </c>
      <c r="DD46" s="68" t="s">
        <v>521</v>
      </c>
      <c r="DE46" s="69" t="s">
        <v>521</v>
      </c>
      <c r="DF46" s="71" t="s">
        <v>521</v>
      </c>
      <c r="DG46" s="67" t="s">
        <v>521</v>
      </c>
      <c r="DH46" s="67" t="s">
        <v>521</v>
      </c>
      <c r="DI46" s="67" t="s">
        <v>521</v>
      </c>
      <c r="DJ46" s="67" t="s">
        <v>521</v>
      </c>
      <c r="DK46" s="67" t="s">
        <v>521</v>
      </c>
      <c r="DL46" s="67" t="s">
        <v>521</v>
      </c>
      <c r="DM46" s="67" t="s">
        <v>521</v>
      </c>
      <c r="DN46" s="68" t="s">
        <v>521</v>
      </c>
      <c r="DO46" s="70" t="s">
        <v>521</v>
      </c>
      <c r="DP46" s="71" t="s">
        <v>521</v>
      </c>
      <c r="DQ46" s="67" t="s">
        <v>521</v>
      </c>
      <c r="DR46" s="67" t="s">
        <v>521</v>
      </c>
      <c r="DS46" s="67" t="s">
        <v>521</v>
      </c>
      <c r="DT46" s="67" t="s">
        <v>521</v>
      </c>
      <c r="DU46" s="67" t="s">
        <v>521</v>
      </c>
      <c r="DV46" s="67" t="s">
        <v>521</v>
      </c>
      <c r="DW46" s="67" t="s">
        <v>521</v>
      </c>
      <c r="DX46" s="72" t="s">
        <v>521</v>
      </c>
      <c r="DY46" s="73" t="s">
        <v>522</v>
      </c>
      <c r="DZ46" s="74">
        <v>2</v>
      </c>
      <c r="EA46" s="74">
        <v>3</v>
      </c>
      <c r="EB46" s="74">
        <v>3</v>
      </c>
      <c r="EC46" s="75">
        <v>4</v>
      </c>
      <c r="ED46" s="76" t="s">
        <v>522</v>
      </c>
      <c r="EE46" s="74">
        <f t="shared" si="75"/>
        <v>2</v>
      </c>
      <c r="EF46" s="74">
        <f t="shared" si="76"/>
        <v>6</v>
      </c>
      <c r="EG46" s="74">
        <f t="shared" si="77"/>
        <v>18</v>
      </c>
      <c r="EH46" s="77">
        <f t="shared" si="78"/>
        <v>72</v>
      </c>
      <c r="EI46" s="73">
        <v>300</v>
      </c>
      <c r="EJ46" s="74">
        <v>450</v>
      </c>
      <c r="EK46" s="74">
        <v>900</v>
      </c>
      <c r="EL46" s="74">
        <v>1500</v>
      </c>
      <c r="EM46" s="75">
        <v>4500</v>
      </c>
      <c r="EN46" s="78">
        <v>1</v>
      </c>
      <c r="EO46" s="79">
        <f t="shared" si="79"/>
        <v>0.75</v>
      </c>
      <c r="EP46" s="79">
        <f t="shared" si="80"/>
        <v>0.5</v>
      </c>
      <c r="EQ46" s="79">
        <f t="shared" si="81"/>
        <v>0.27777777777777773</v>
      </c>
      <c r="ER46" s="80">
        <f t="shared" si="82"/>
        <v>0.20833333333333334</v>
      </c>
      <c r="ES46" s="128" t="s">
        <v>534</v>
      </c>
      <c r="ET46" s="82"/>
      <c r="EU46" s="83">
        <v>4</v>
      </c>
      <c r="EV46" s="73">
        <v>18</v>
      </c>
      <c r="EW46" s="74">
        <v>11</v>
      </c>
      <c r="EX46" s="74">
        <v>41</v>
      </c>
      <c r="EY46" s="74">
        <v>8</v>
      </c>
      <c r="EZ46" s="74">
        <v>6</v>
      </c>
      <c r="FA46" s="74">
        <v>6</v>
      </c>
      <c r="FB46" s="74">
        <v>33</v>
      </c>
      <c r="FC46" s="74">
        <v>53</v>
      </c>
      <c r="FD46" s="74">
        <f t="shared" si="83"/>
        <v>47</v>
      </c>
      <c r="FE46" s="84">
        <f t="shared" si="84"/>
        <v>94</v>
      </c>
      <c r="FF46" s="73">
        <f>RANK(EV46,$EV$9:$EV$497,0)</f>
        <v>405</v>
      </c>
      <c r="FG46" s="74">
        <f>RANK(EW46,$EW$9:$EW$497,0)</f>
        <v>399</v>
      </c>
      <c r="FH46" s="74">
        <f>RANK(EX46,$EX$9:$EX$497,0)</f>
        <v>175</v>
      </c>
      <c r="FI46" s="74">
        <f>RANK(EY46,$EY$9:$EY$497,0)</f>
        <v>409</v>
      </c>
      <c r="FJ46" s="74">
        <f>RANK(EZ46,$EZ$9:$EZ$497,0)</f>
        <v>391</v>
      </c>
      <c r="FK46" s="74">
        <f>RANK(FA46,$FA$9:$FA$497,0)</f>
        <v>374</v>
      </c>
      <c r="FL46" s="74">
        <f>RANK(FB46,$FB$9:$FB$497,0)</f>
        <v>249</v>
      </c>
      <c r="FM46" s="74">
        <f>RANK(FC46,$FC$9:$FC$497,0)</f>
        <v>156</v>
      </c>
      <c r="FN46" s="74">
        <f>RANK(FD46,$FD$9:$FD$497,0)</f>
        <v>298</v>
      </c>
      <c r="FO46" s="84">
        <f>RANK(FE46,$FE$9:$FE$497,0)</f>
        <v>160</v>
      </c>
      <c r="FP46" s="73">
        <f>COUNTIFS($EV$9:$EV$497,"&gt;"&amp;EV46,$ES$9:$ES$497,ES46)+1</f>
        <v>80</v>
      </c>
      <c r="FQ46" s="74">
        <f>COUNTIFS($EW$9:$EW$497,"&gt;"&amp;EW46,$ES$9:$ES$497,ES46)+1</f>
        <v>71</v>
      </c>
      <c r="FR46" s="74">
        <f>COUNTIFS($EX$9:$EX$497,"&gt;"&amp;EX46,$ES$9:$ES$497,ES46)+1</f>
        <v>63</v>
      </c>
      <c r="FS46" s="74">
        <f>COUNTIFS($EY$9:$EY$497,"&gt;"&amp;EY46,$ES$9:$ES$497,ES46)+1</f>
        <v>79</v>
      </c>
      <c r="FT46" s="74">
        <f>COUNTIFS($EZ$9:$EZ$497,"&gt;"&amp;EZ46,$ES$9:$ES$497,ES46)+1</f>
        <v>67</v>
      </c>
      <c r="FU46" s="74">
        <f>COUNTIFS($FA$9:$FA$497,"&gt;"&amp;FA46,$ES$9:$ES$497,ES46)+1</f>
        <v>66</v>
      </c>
      <c r="FV46" s="74">
        <f>COUNTIFS($FB$9:$FB$497,"&gt;"&amp;FB46,$ES$9:$ES$497,ES46)+1</f>
        <v>68</v>
      </c>
      <c r="FW46" s="74">
        <f>COUNTIFS($FC$9:$FC$497,"&gt;"&amp;FC46,$ES$9:$ES$497,ES46)+1</f>
        <v>50</v>
      </c>
      <c r="FX46" s="74">
        <f>COUNTIFS($FD$9:$FD$497,"&gt;"&amp;FD46,$ES$9:$ES$497,ES46)+1</f>
        <v>63</v>
      </c>
      <c r="FY46" s="84">
        <f>COUNTIFS($FE$9:$FE$497,"&gt;"&amp;FE46,$ES$9:$ES$497,ES46)+1</f>
        <v>61</v>
      </c>
      <c r="FZ46" s="85">
        <f t="shared" si="85"/>
        <v>0.6</v>
      </c>
      <c r="GA46" s="86">
        <f t="shared" si="86"/>
        <v>0.37</v>
      </c>
      <c r="GB46" s="86">
        <f t="shared" si="87"/>
        <v>1.37</v>
      </c>
      <c r="GC46" s="86">
        <f t="shared" si="88"/>
        <v>0.27</v>
      </c>
      <c r="GD46" s="86">
        <f t="shared" si="89"/>
        <v>0.2</v>
      </c>
      <c r="GE46" s="86">
        <f t="shared" si="90"/>
        <v>0.2</v>
      </c>
      <c r="GF46" s="86">
        <f t="shared" si="91"/>
        <v>1.1000000000000001</v>
      </c>
      <c r="GG46" s="86">
        <f t="shared" si="92"/>
        <v>1.77</v>
      </c>
      <c r="GH46" s="86">
        <f t="shared" si="93"/>
        <v>1.57</v>
      </c>
      <c r="GI46" s="87">
        <f t="shared" si="94"/>
        <v>3.13</v>
      </c>
      <c r="GJ46" s="85">
        <f>ROUND(((FZ46-AVERAGE(FZ$9:FZ$497))/STDEVP(FZ$9:FZ$497)*10+50),2)</f>
        <v>35.729999999999997</v>
      </c>
      <c r="GK46" s="86">
        <f>ROUND(((GA46-AVERAGE(GA$9:GA$497))/STDEVP(GA$9:GA$497)*10+50),2)</f>
        <v>40.43</v>
      </c>
      <c r="GL46" s="86">
        <f>ROUND(((GB46-AVERAGE(GB$9:GB$497))/STDEVP(GB$9:GB$497)*10+50),2)</f>
        <v>79.569999999999993</v>
      </c>
      <c r="GM46" s="86">
        <f>ROUND(((GC46-AVERAGE(GC$9:GC$497))/STDEVP(GC$9:GC$497)*10+50),2)</f>
        <v>37.159999999999997</v>
      </c>
      <c r="GN46" s="86">
        <f>ROUND(((GD46-AVERAGE(GD$9:GD$497))/STDEVP(GD$9:GD$497)*10+50),2)</f>
        <v>43.42</v>
      </c>
      <c r="GO46" s="86">
        <f>ROUND(((GE46-AVERAGE(GE$9:GE$497))/STDEVP(GE$9:GE$497)*10+50),2)</f>
        <v>44.61</v>
      </c>
      <c r="GP46" s="86">
        <f>ROUND(((GF46-AVERAGE(GF$9:GF$497))/STDEVP(GF$9:GF$497)*10+50),2)</f>
        <v>64.64</v>
      </c>
      <c r="GQ46" s="86">
        <f>ROUND(((GG46-AVERAGE(GG$9:GG$497))/STDEVP(GG$9:GG$497)*10+50),2)</f>
        <v>85.63</v>
      </c>
      <c r="GR46" s="86">
        <f>ROUND(((GH46-AVERAGE(GH$9:GH$497))/STDEVP(GH$9:GH$497)*10+50),2)</f>
        <v>71.709999999999994</v>
      </c>
      <c r="GS46" s="87">
        <f>ROUND(((GI46-AVERAGE(GI$9:GI$497))/STDEVP(GI$9:GI$497)*10+50),2)</f>
        <v>90.23</v>
      </c>
      <c r="GT46" s="73">
        <f>RANK(GJ46,$GJ$9:$GJ$497,0)</f>
        <v>406</v>
      </c>
      <c r="GU46" s="74">
        <f>RANK(GK46,$GK$9:$GK$497,0)</f>
        <v>363</v>
      </c>
      <c r="GV46" s="74">
        <f>RANK(GL46,$GL$9:$GL$497,0)</f>
        <v>1</v>
      </c>
      <c r="GW46" s="74">
        <f>RANK(GM46,$GM$9:$GM$497,0)</f>
        <v>404</v>
      </c>
      <c r="GX46" s="74">
        <f>RANK(GN46,$GN$9:$GN$497,0)</f>
        <v>326</v>
      </c>
      <c r="GY46" s="74">
        <f>RANK(GO46,$GO$9:$GO$497,0)</f>
        <v>281</v>
      </c>
      <c r="GZ46" s="74">
        <f>RANK(GP46,$GP$9:$GP$497,0)</f>
        <v>29</v>
      </c>
      <c r="HA46" s="74">
        <f>RANK(GQ46,$GQ$9:$GQ$497,0)</f>
        <v>2</v>
      </c>
      <c r="HB46" s="74">
        <f>RANK(GR46,$GR$9:$GR$497,0)</f>
        <v>17</v>
      </c>
      <c r="HC46" s="84">
        <f>RANK(GS46,$GS$9:$GS$497,0)</f>
        <v>1</v>
      </c>
      <c r="HD46" s="85">
        <f>ROUND(AVERAGEIF($ES$9:$ES$497,$ES46,$FZ$9:$FZ$497),2)</f>
        <v>0.95</v>
      </c>
      <c r="HE46" s="86">
        <f>ROUND(AVERAGEIF($ES$9:$ES$497,$ES46,$GA$9:$GA$497),2)</f>
        <v>0.38</v>
      </c>
      <c r="HF46" s="86">
        <f>ROUND(AVERAGEIF($ES$9:$ES$497,$ES46,$GB$9:$GB$497),2)</f>
        <v>0.82</v>
      </c>
      <c r="HG46" s="86">
        <f>ROUND(AVERAGEIF($ES$9:$ES$497,$ES46,$GC$9:$GC$497),2)</f>
        <v>0.44</v>
      </c>
      <c r="HH46" s="86">
        <f>ROUND(AVERAGEIF($ES$9:$ES$497,$ES46,$GD$9:$GD$497),2)</f>
        <v>0.15</v>
      </c>
      <c r="HI46" s="86">
        <f>ROUND(AVERAGEIF($ES$9:$ES$497,$ES46,$GE$9:$GE$497),2)</f>
        <v>0.14000000000000001</v>
      </c>
      <c r="HJ46" s="86">
        <f>ROUND(AVERAGEIF($ES$9:$ES$497,$ES46,$GF$9:$GF$497),2)</f>
        <v>0.74</v>
      </c>
      <c r="HK46" s="86">
        <f>ROUND(AVERAGEIF($ES$9:$ES$497,$ES46,$GG$9:$GG$497),2)</f>
        <v>0.85</v>
      </c>
      <c r="HL46" s="86">
        <f>ROUND(AVERAGEIF($ES$9:$ES$497,$ES46,$GH$9:$GH$497),2)</f>
        <v>0.97</v>
      </c>
      <c r="HM46" s="87">
        <f>ROUND(AVERAGEIF($ES$9:$ES$497,$ES46,$GI$9:$GI$497),2)</f>
        <v>1.67</v>
      </c>
      <c r="HN46" s="88">
        <f t="shared" si="95"/>
        <v>-0.35</v>
      </c>
      <c r="HO46" s="89">
        <f t="shared" si="96"/>
        <v>-1.0000000000000009E-2</v>
      </c>
      <c r="HP46" s="89">
        <f t="shared" si="97"/>
        <v>0.55000000000000016</v>
      </c>
      <c r="HQ46" s="89">
        <f t="shared" si="98"/>
        <v>-0.16999999999999998</v>
      </c>
      <c r="HR46" s="89">
        <f t="shared" si="99"/>
        <v>5.0000000000000017E-2</v>
      </c>
      <c r="HS46" s="89">
        <f t="shared" si="100"/>
        <v>0.06</v>
      </c>
      <c r="HT46" s="89">
        <f t="shared" si="101"/>
        <v>0.3600000000000001</v>
      </c>
      <c r="HU46" s="89">
        <f t="shared" si="102"/>
        <v>0.92</v>
      </c>
      <c r="HV46" s="89">
        <f t="shared" si="103"/>
        <v>0.60000000000000009</v>
      </c>
      <c r="HW46" s="90">
        <f t="shared" si="104"/>
        <v>1.46</v>
      </c>
      <c r="HX46" s="73">
        <f>COUNTIFS($FZ$9:$FZ$497,"&gt;"&amp;FZ46,$ES$9:$ES$497,$ES46)+1</f>
        <v>79</v>
      </c>
      <c r="HY46" s="74">
        <f>COUNTIFS($GA$9:$GA$497,"&gt;"&amp;GA46,$ES$9:$ES$497,$ES46)+1</f>
        <v>39</v>
      </c>
      <c r="HZ46" s="74">
        <f>COUNTIFS($GB$9:$GB$497,"&gt;"&amp;GB46,$ES$9:$ES$497,$ES46)+1</f>
        <v>1</v>
      </c>
      <c r="IA46" s="74">
        <f>COUNTIFS($GC$9:$GC$497,"&gt;"&amp;GC46,$ES$9:$ES$497,$ES46)+1</f>
        <v>76</v>
      </c>
      <c r="IB46" s="74">
        <f>COUNTIFS($GD$9:$GD$497,"&gt;"&amp;GD46,$ES$9:$ES$497,$ES46)+1</f>
        <v>9</v>
      </c>
      <c r="IC46" s="74">
        <f>COUNTIFS($GE$9:$GE$497,"&gt;"&amp;GE46,$ES$9:$ES$497,$ES46)+1</f>
        <v>9</v>
      </c>
      <c r="ID46" s="74">
        <f>COUNTIFS($GF$9:$GF$497,"&gt;"&amp;GF46,$ES$9:$ES$497,$ES46)+1</f>
        <v>2</v>
      </c>
      <c r="IE46" s="74">
        <f>COUNTIFS($GG$9:$GG$497,"&gt;"&amp;GG46,$ES$9:$ES$497,$ES46)+1</f>
        <v>2</v>
      </c>
      <c r="IF46" s="74">
        <f>COUNTIFS($GH$9:$GH$497,"&gt;"&amp;GH46,$ES$9:$ES$497,$ES46)+1</f>
        <v>1</v>
      </c>
      <c r="IG46" s="84">
        <f>COUNTIFS($GI$9:$GI$497,"&gt;"&amp;GI46,$ES$9:$ES$497,$ES46)+1</f>
        <v>1</v>
      </c>
      <c r="IH46" s="91"/>
      <c r="II46" s="79">
        <v>7.0000000000000007E-2</v>
      </c>
      <c r="IJ46" s="79"/>
      <c r="IK46" s="79"/>
      <c r="IL46" s="79"/>
      <c r="IM46" s="92"/>
      <c r="IN46" s="93"/>
      <c r="IO46" s="94"/>
      <c r="IP46" s="95"/>
      <c r="IQ46" s="79"/>
      <c r="IR46" s="79"/>
      <c r="IS46" s="79"/>
      <c r="IT46" s="79"/>
      <c r="IU46" s="79"/>
      <c r="IV46" s="79"/>
      <c r="IW46" s="96"/>
      <c r="IX46" s="93"/>
      <c r="IY46" s="79"/>
      <c r="IZ46" s="79"/>
      <c r="JA46" s="79"/>
      <c r="JB46" s="79"/>
      <c r="JC46" s="79"/>
      <c r="JD46" s="79"/>
      <c r="JE46" s="97"/>
      <c r="JF46" s="95"/>
      <c r="JG46" s="79"/>
      <c r="JH46" s="79"/>
      <c r="JI46" s="79"/>
      <c r="JJ46" s="79"/>
      <c r="JK46" s="79"/>
      <c r="JL46" s="79"/>
      <c r="JM46" s="96"/>
      <c r="JN46" s="93"/>
      <c r="JO46" s="79"/>
      <c r="JP46" s="79"/>
      <c r="JQ46" s="79"/>
      <c r="JR46" s="79"/>
      <c r="JS46" s="79"/>
      <c r="JT46" s="79"/>
      <c r="JU46" s="79"/>
      <c r="JV46" s="79"/>
      <c r="JW46" s="79"/>
      <c r="JX46" s="79"/>
      <c r="JY46" s="79"/>
      <c r="JZ46" s="97"/>
      <c r="KA46" s="93"/>
      <c r="KB46" s="79"/>
      <c r="KC46" s="79"/>
      <c r="KD46" s="79"/>
      <c r="KE46" s="97"/>
      <c r="KF46" s="95"/>
      <c r="KG46" s="79"/>
      <c r="KH46" s="79"/>
      <c r="KI46" s="79"/>
      <c r="KJ46" s="79"/>
      <c r="KK46" s="98"/>
      <c r="KL46" s="79"/>
      <c r="KM46" s="79"/>
      <c r="KN46" s="79"/>
      <c r="KO46" s="79"/>
      <c r="KP46" s="79"/>
      <c r="KQ46" s="79"/>
      <c r="KR46" s="79"/>
      <c r="KS46" s="96"/>
      <c r="KT46" s="96"/>
      <c r="KU46" s="96"/>
      <c r="KV46" s="96"/>
      <c r="KW46" s="93"/>
      <c r="KX46" s="79"/>
      <c r="KY46" s="79"/>
      <c r="KZ46" s="79"/>
      <c r="LA46" s="79"/>
      <c r="LB46" s="79"/>
      <c r="LC46" s="96"/>
      <c r="LD46" s="93"/>
      <c r="LE46" s="94"/>
      <c r="LF46" s="99"/>
      <c r="LG46" s="75"/>
      <c r="LH46" s="93"/>
      <c r="LI46" s="79"/>
      <c r="LJ46" s="74"/>
      <c r="LK46" s="74"/>
      <c r="LL46" s="74"/>
      <c r="LM46" s="100"/>
      <c r="LN46" s="95"/>
      <c r="LO46" s="79"/>
      <c r="LP46" s="79"/>
      <c r="LQ46" s="79"/>
      <c r="LR46" s="96"/>
      <c r="LS46" s="93"/>
      <c r="LT46" s="79"/>
      <c r="LU46" s="79"/>
      <c r="LV46" s="79"/>
      <c r="LW46" s="79"/>
      <c r="LX46" s="79"/>
      <c r="LY46" s="79"/>
      <c r="LZ46" s="79"/>
      <c r="MA46" s="97"/>
      <c r="MB46" s="95"/>
      <c r="MC46" s="79"/>
      <c r="MD46" s="79"/>
      <c r="ME46" s="79"/>
      <c r="MF46" s="79"/>
      <c r="MG46" s="79"/>
      <c r="MH46" s="79"/>
      <c r="MI46" s="79"/>
      <c r="MJ46" s="79"/>
      <c r="MK46" s="79"/>
      <c r="ML46" s="79"/>
      <c r="MM46" s="79"/>
      <c r="MN46" s="98"/>
      <c r="MO46" s="98"/>
      <c r="MP46" s="96"/>
      <c r="MQ46" s="93"/>
      <c r="MR46" s="79"/>
      <c r="MS46" s="79"/>
      <c r="MT46" s="79"/>
      <c r="MU46" s="79"/>
      <c r="MV46" s="98"/>
      <c r="MW46" s="79"/>
      <c r="MX46" s="79"/>
      <c r="MY46" s="79"/>
      <c r="MZ46" s="79"/>
      <c r="NA46" s="79"/>
      <c r="NB46" s="79"/>
      <c r="NC46" s="79"/>
      <c r="ND46" s="96"/>
      <c r="NE46" s="96"/>
      <c r="NF46" s="96"/>
      <c r="NG46" s="96"/>
      <c r="NH46" s="93"/>
      <c r="NI46" s="79"/>
      <c r="NJ46" s="79"/>
      <c r="NK46" s="79"/>
      <c r="NL46" s="79"/>
      <c r="NM46" s="79">
        <v>0.05</v>
      </c>
      <c r="NN46" s="94"/>
      <c r="NO46" s="93"/>
      <c r="NP46" s="80"/>
      <c r="NQ46" s="124" t="s">
        <v>647</v>
      </c>
      <c r="NR46" s="102" t="s">
        <v>652</v>
      </c>
      <c r="NS46" s="102"/>
      <c r="NT46" s="102" t="s">
        <v>593</v>
      </c>
      <c r="NU46" s="102"/>
      <c r="NV46" s="104">
        <v>43720</v>
      </c>
      <c r="NW46" s="102" t="s">
        <v>525</v>
      </c>
      <c r="NX46" s="105" t="s">
        <v>653</v>
      </c>
      <c r="NY46" s="106" t="s">
        <v>654</v>
      </c>
      <c r="NZ46" s="105" t="s">
        <v>653</v>
      </c>
      <c r="OA46" s="107"/>
      <c r="OB46" s="107"/>
      <c r="OC46" s="107"/>
      <c r="OD46" s="108">
        <f t="shared" si="105"/>
        <v>72</v>
      </c>
      <c r="OE46" s="109">
        <v>5</v>
      </c>
      <c r="OF46" s="110">
        <f t="shared" si="106"/>
        <v>300</v>
      </c>
      <c r="OG46" s="109">
        <v>3</v>
      </c>
      <c r="OH46" s="111">
        <f>ROUND(AVERAGEIF($ES$9:$ES$497,$ES46,EV$9:EV$497),0)</f>
        <v>70</v>
      </c>
      <c r="OI46" s="112">
        <f>ROUND(AVERAGEIF($ES$9:$ES$497,$ES46,EW$9:EW$497),0)</f>
        <v>29</v>
      </c>
      <c r="OJ46" s="112">
        <f>ROUND(AVERAGEIF($ES$9:$ES$497,$ES46,EX$9:EX$497),0)</f>
        <v>62</v>
      </c>
      <c r="OK46" s="112">
        <f>ROUND(AVERAGEIF($ES$9:$ES$497,$ES46,EY$9:EY$497),0)</f>
        <v>34</v>
      </c>
      <c r="OL46" s="112">
        <f>ROUND(AVERAGEIF($ES$9:$ES$497,$ES46,EZ$9:EZ$497),0)</f>
        <v>10</v>
      </c>
      <c r="OM46" s="112">
        <f>ROUND(AVERAGEIF($ES$9:$ES$497,$ES46,FA$9:FA$497),0)</f>
        <v>10</v>
      </c>
      <c r="ON46" s="112">
        <f>ROUND(AVERAGEIF($ES$9:$ES$497,$ES46,FB$9:FB$497),0)</f>
        <v>53</v>
      </c>
      <c r="OO46" s="112">
        <f>ROUND(AVERAGEIF($ES$9:$ES$497,$ES46,FC$9:FC$497),0)</f>
        <v>56</v>
      </c>
      <c r="OP46" s="112">
        <f>ROUND(AVERAGEIF($ES$9:$ES$497,$ES46,FD$9:FD$497),0)</f>
        <v>72</v>
      </c>
      <c r="OQ46" s="113">
        <f>ROUND(AVERAGEIF($ES$9:$ES$497,$ES46,FE$9:FE$497),0)</f>
        <v>118</v>
      </c>
      <c r="OR46" s="114">
        <f>ROUND(EV46/MAX(EV$9:EV$497)*100,0)</f>
        <v>10</v>
      </c>
      <c r="OS46" s="115">
        <f>ROUND(EW46/MAX(EW$9:EW$497)*100,0)</f>
        <v>9</v>
      </c>
      <c r="OT46" s="115">
        <f>ROUND(EX46/MAX(EX$9:EX$497)*100,0)</f>
        <v>34</v>
      </c>
      <c r="OU46" s="115">
        <f>ROUND(EY46/MAX(EY$9:EY$497)*100,0)</f>
        <v>5</v>
      </c>
      <c r="OV46" s="115">
        <f>ROUND(EZ46/MAX(EZ$9:EZ$497)*100,0)</f>
        <v>5</v>
      </c>
      <c r="OW46" s="115">
        <f>ROUND(FA46/MAX(FA$9:FA$497)*100,0)</f>
        <v>5</v>
      </c>
      <c r="OX46" s="115">
        <f>ROUND(FB46/MAX(FB$9:FB$497)*100,0)</f>
        <v>25</v>
      </c>
      <c r="OY46" s="116">
        <f>ROUND(FC46/MAX(FC$9:FC$497)*100,0)</f>
        <v>37</v>
      </c>
      <c r="OZ46" s="115">
        <f>ROUND(FD46/MAX(FD$9:FD$497)*100,0)</f>
        <v>32</v>
      </c>
      <c r="PA46" s="117">
        <f>ROUND(FE46/MAX(FE$9:FE$497)*100,0)</f>
        <v>38</v>
      </c>
      <c r="PB46" s="118">
        <f t="shared" si="107"/>
        <v>232</v>
      </c>
      <c r="PC46" s="115">
        <f t="shared" si="108"/>
        <v>145</v>
      </c>
      <c r="PD46" s="115">
        <f t="shared" si="109"/>
        <v>247</v>
      </c>
      <c r="PE46" s="115">
        <f t="shared" si="110"/>
        <v>306</v>
      </c>
      <c r="PF46" s="115">
        <f t="shared" si="111"/>
        <v>98</v>
      </c>
      <c r="PG46" s="119">
        <f t="shared" si="112"/>
        <v>88</v>
      </c>
      <c r="PH46" s="118">
        <f>ROUND(PB46/MAX(PB$9:PB$497)*100,0)</f>
        <v>28</v>
      </c>
      <c r="PI46" s="115">
        <f>ROUND(PC46/MAX(PC$9:PC$497)*100,0)</f>
        <v>17</v>
      </c>
      <c r="PJ46" s="115">
        <f>ROUND(PD46/MAX(PD$9:PD$497)*100,0)</f>
        <v>26</v>
      </c>
      <c r="PK46" s="115">
        <f>ROUND(PE46/MAX(PE$9:PE$497)*100,0)</f>
        <v>30</v>
      </c>
      <c r="PL46" s="115">
        <f>ROUND(PF46/MAX(PF$9:PF$497)*100,0)</f>
        <v>14</v>
      </c>
      <c r="PM46" s="119">
        <f>ROUND(PG46/MAX(PG$9:PG$497)*100,0)</f>
        <v>13</v>
      </c>
      <c r="PN46" s="118">
        <f>RANK(PH46,PH$9:PH$497,0)</f>
        <v>315</v>
      </c>
      <c r="PO46" s="115">
        <f>RANK(PI46,PI$9:PI$497,0)</f>
        <v>370</v>
      </c>
      <c r="PP46" s="115">
        <f>RANK(PJ46,PJ$9:PJ$497,0)</f>
        <v>336</v>
      </c>
      <c r="PQ46" s="115">
        <f>RANK(PK46,PK$9:PK$497,0)</f>
        <v>299</v>
      </c>
      <c r="PR46" s="115">
        <f>RANK(PL46,PL$9:PL$497,0)</f>
        <v>405</v>
      </c>
      <c r="PS46" s="119">
        <f>RANK(PM46,PM$9:PM$497,0)</f>
        <v>398</v>
      </c>
      <c r="PT46" s="120">
        <f>ROUND(FZ46/MAX(FZ$9:FZ$497)*100,0)</f>
        <v>33</v>
      </c>
      <c r="PU46" s="115">
        <f>ROUND(GA46/MAX(GA$9:GA$497)*100,0)</f>
        <v>21</v>
      </c>
      <c r="PV46" s="115">
        <f>ROUND(GB46/MAX(GB$9:GB$497)*100,0)</f>
        <v>100</v>
      </c>
      <c r="PW46" s="115">
        <f>ROUND(GC46/MAX(GC$9:GC$497)*100,0)</f>
        <v>21</v>
      </c>
      <c r="PX46" s="115">
        <f>ROUND(GD46/MAX(GD$9:GD$497)*100,0)</f>
        <v>11</v>
      </c>
      <c r="PY46" s="115">
        <f>ROUND(GE46/MAX(GE$9:GE$497)*100,0)</f>
        <v>12</v>
      </c>
      <c r="PZ46" s="115">
        <f>ROUND(GF46/MAX(GF$9:GF$497)*100,0)</f>
        <v>52</v>
      </c>
      <c r="QA46" s="116">
        <f>ROUND(GG46/MAX(GG$9:GG$497)*100,0)</f>
        <v>97</v>
      </c>
      <c r="QB46" s="115">
        <f>ROUND(GH46/MAX(GH$9:GH$497)*100,0)</f>
        <v>70</v>
      </c>
      <c r="QC46" s="121">
        <f>ROUND(GI46/MAX(GI$9:GI$497)*100,0)</f>
        <v>100</v>
      </c>
      <c r="QD46" s="120">
        <f>ROUND(AVERAGEIF($ES$9:$ES$497,$ES46,PT$9:PT$497),0)</f>
        <v>52</v>
      </c>
      <c r="QE46" s="120">
        <f>ROUND(AVERAGEIF($ES$9:$ES$497,$ES46,PU$9:PU$497),0)</f>
        <v>21</v>
      </c>
      <c r="QF46" s="120">
        <f>ROUND(AVERAGEIF($ES$9:$ES$497,$ES46,PV$9:PV$497),0)</f>
        <v>60</v>
      </c>
      <c r="QG46" s="120">
        <f>ROUND(AVERAGEIF($ES$9:$ES$497,$ES46,PW$9:PW$497),0)</f>
        <v>35</v>
      </c>
      <c r="QH46" s="120">
        <f>ROUND(AVERAGEIF($ES$9:$ES$497,$ES46,PX$9:PX$497),0)</f>
        <v>8</v>
      </c>
      <c r="QI46" s="120">
        <f>ROUND(AVERAGEIF($ES$9:$ES$497,$ES46,PY$9:PY$497),0)</f>
        <v>9</v>
      </c>
      <c r="QJ46" s="120">
        <f>ROUND(AVERAGEIF($ES$9:$ES$497,$ES46,PZ$9:PZ$497),0)</f>
        <v>35</v>
      </c>
      <c r="QK46" s="120">
        <f>ROUND(AVERAGEIF($ES$9:$ES$497,$ES46,QA$9:QA$497),0)</f>
        <v>46</v>
      </c>
      <c r="QL46" s="120">
        <f>ROUND(AVERAGEIF($ES$9:$ES$497,$ES46,QB$9:QB$497),0)</f>
        <v>43</v>
      </c>
      <c r="QM46" s="120">
        <f>ROUND(AVERAGEIF($ES$9:$ES$497,$ES46,QC$9:QC$497),0)</f>
        <v>53</v>
      </c>
      <c r="QN46" s="114">
        <f t="shared" si="69"/>
        <v>730</v>
      </c>
      <c r="QO46" s="115">
        <f t="shared" si="70"/>
        <v>374</v>
      </c>
      <c r="QP46" s="115">
        <f t="shared" si="71"/>
        <v>774</v>
      </c>
      <c r="QQ46" s="115">
        <f t="shared" si="72"/>
        <v>1021</v>
      </c>
      <c r="QR46" s="115">
        <f t="shared" si="73"/>
        <v>334</v>
      </c>
      <c r="QS46" s="119">
        <f t="shared" si="74"/>
        <v>250</v>
      </c>
      <c r="QT46" s="114">
        <f>ROUND((QN46-MIN(QN$9:QN$497))/(MAX(QN$9:QN$497)-MIN(QN$9:QN$497))*100,0)</f>
        <v>78</v>
      </c>
      <c r="QU46" s="115">
        <f>ROUND((QO46-MIN(QO$9:QO$497))/(MAX(QO$9:QO$497)-MIN(QO$9:QO$497))*100,0)</f>
        <v>24</v>
      </c>
      <c r="QV46" s="115">
        <f>ROUND((QP46-MIN(QP$9:QP$497))/(MAX(QP$9:QP$497)-MIN(QP$9:QP$497))*100,0)</f>
        <v>62</v>
      </c>
      <c r="QW46" s="115">
        <f>ROUND((QQ46-MIN(QQ$9:QQ$497))/(MAX(QQ$9:QQ$497)-MIN(QQ$9:QQ$497))*100,0)</f>
        <v>92</v>
      </c>
      <c r="QX46" s="115">
        <f>ROUND((QR46-MIN(QR$9:QR$497))/(MAX(QR$9:QR$497)-MIN(QR$9:QR$497))*100,0)</f>
        <v>15</v>
      </c>
      <c r="QY46" s="115">
        <f>ROUND((QS46-MIN(QS$9:QS$497))/(MAX(QS$9:QS$497)-MIN(QS$9:QS$497))*100,0)</f>
        <v>16</v>
      </c>
      <c r="QZ46" s="114">
        <f>RANK(QN46,QN$9:QN$497,0)</f>
        <v>6</v>
      </c>
      <c r="RA46" s="115">
        <f>RANK(QO46,QO$9:QO$497,0)</f>
        <v>219</v>
      </c>
      <c r="RB46" s="115">
        <f>RANK(QP46,QP$9:QP$497,0)</f>
        <v>16</v>
      </c>
      <c r="RC46" s="115">
        <f>RANK(QQ46,QQ$9:QQ$497,0)</f>
        <v>2</v>
      </c>
      <c r="RD46" s="115">
        <f>RANK(QR46,QR$9:QR$497,0)</f>
        <v>414</v>
      </c>
      <c r="RE46" s="115">
        <f>RANK(QS46,QS$9:QS$497,0)</f>
        <v>398</v>
      </c>
      <c r="RF46" s="122"/>
      <c r="RG46" s="115">
        <f>($RH$3*(IH46+IJ46)*100*100/MAX(EX$9:EX$497)*$RO$3) +($RH$3*(II46+IJ46)*100*100/MAX(EX$9:EX$497)*$RO$4) + ($RH$3*IK46*100*100/MAX(EX$9:EX$497)*0.098)</f>
        <v>10.470833333333333</v>
      </c>
      <c r="RH46" s="115">
        <f>($RH$4*IL46*100*100/MAX(EZ$9:EZ$497))*$RQ$3</f>
        <v>0</v>
      </c>
      <c r="RI46" s="115">
        <f>($RH$3*IM46*100*100/MAX(EY$9:EY$497))*$RQ$4</f>
        <v>0</v>
      </c>
      <c r="RJ46" s="115">
        <f>($RH$3*IN46*100*100/MAX(EX$9:EX$497))</f>
        <v>0</v>
      </c>
      <c r="RK46" s="115">
        <f>($RH$4*IO46*100*100/MAX(EZ$9:EZ$497))*$RQ$3</f>
        <v>0</v>
      </c>
      <c r="RL46" s="115">
        <f>(($RL$4*IP46*100*((100/MAX(EX$9:EX$497)+100/MAX(EZ$9:EZ$497))/2))+($RL$4*IQ46*100*((100/MAX(EX$9:EX$497)+100/MAX(EZ$9:EZ$497))/2))+($RL$4*IR46*100*((100/MAX(EX$9:EX$497)+100/MAX(EZ$9:EZ$497))/2))+($RL$4*IS46*100*((100/MAX(EX$9:EX$497)+100/MAX(EZ$9:EZ$497))/2))+($RL$4*IT46*100*((100/MAX(EX$9:EX$497)+100/MAX(EZ$9:EZ$497))/2))+($RL$4*IU46*100*((100/MAX(EX$9:EX$497)+100/MAX(EZ$9:EZ$497))/2))+($RL$4*IV46*100*((100/MAX(EX$9:EX$497)+100/MAX(EZ$9:EZ$497))/2))+($RL$4*IW46*100*((100/MAX(EX$9:EX$497)+100/MAX(EZ$9:EZ$497))/2)))*$RS$3</f>
        <v>0</v>
      </c>
      <c r="RM46" s="115">
        <f>(($RH$3*IX46*100*100/MAX(EX$9:EX$497))+($RH$3*IY46*100*100/MAX(EX$9:EX$497))+($RH$3*IZ46*100*100/MAX(EX$9:EX$497))+($RH$3*JA46*100*100/MAX(EX$9:EX$497))+($RH$3*JB46*100*100/MAX(EX$9:EX$497))+($RH$3*JC46*100*100/MAX(EX$9:EX$497))+($RH$3*JD46*100*100/MAX(EX$9:EX$497))+($RH$3*JE46*100*100/MAX(EX$9:EX$497)))*$RS$4</f>
        <v>0</v>
      </c>
      <c r="RN46" s="115">
        <f>(($RH$4*JF46*100*100/MAX(EZ$9:EZ$497)) + ($RH$4*JG46*100*100/MAX(EZ$9:EZ$497)) + ($RH$4*JH46*100*100/MAX(EZ$9:EZ$497)) + ($RH$4*JI46*100*100/MAX(EZ$9:EZ$497)) + ($RH$4*JJ46*100*100/MAX(EZ$9:EZ$497)) + ($RH$4*JK46*100*100/MAX(EZ$9:EZ$497)) + ($RH$4*JL46*100*100/MAX(EZ$9:EZ$497)) + ($RH$4*JM46*100*100/MAX(EZ$9:EZ$497)))*$RU$3</f>
        <v>0</v>
      </c>
      <c r="RO46" s="115">
        <f>(($RL$4*JN46*100*((100/MAX(EX$9:EX$497)+100/MAX(EZ$9:EZ$497))/2))+($RL$4*JO46*100*((100/MAX(EX$9:EX$497)+100/MAX(EZ$9:EZ$497))/2))+($RL$4*JP46*100*((100/MAX(EX$9:EX$497)+100/MAX(EZ$9:EZ$497))/2))+($RL$4*JQ46*100*((100/MAX(EX$9:EX$497)+100/MAX(EZ$9:EZ$497))/2))+($RL$4*JR46*100*((100/MAX(EX$9:EX$497)+100/MAX(EZ$9:EZ$497))/2))+($RL$4*JS46*100*((100/MAX(EX$9:EX$497)+100/MAX(EZ$9:EZ$497))/2))+($RL$4*JT46*100*((100/MAX(EX$9:EX$497)+100/MAX(EZ$9:EZ$497))/2))+($RL$4*JU46*100*((100/MAX(EX$9:EX$497)+100/MAX(EZ$9:EZ$497))/2))+($RL$4*JV46*100*((100/MAX(EX$9:EX$497)+100/MAX(EZ$9:EZ$497))/2))+($RL$4*JW46*100*((100/MAX(EX$9:EX$497)+100/MAX(EZ$9:EZ$497))/2))+($RL$4*JX46*100*((100/MAX(EX$9:EX$497)+100/MAX(EZ$9:EZ$497))/2))+($RL$4*JY46*100*((100/MAX(EX$9:EX$497)+100/MAX(EZ$9:EZ$497))/2))+($RL$4*JZ46*100*((100/MAX(EX$9:EX$497)+100/MAX(EZ$9:EZ$497))/2)))*$RW$3/2</f>
        <v>0</v>
      </c>
      <c r="RP46" s="119">
        <f>($RJ$3*KA46*100*100/MAX(FA$9:FA$497)) + ($RJ$3*KB46*100*100/MAX(FA$9:FA$497)/2) + ($RJ$3*KC46*100*100/MAX(FA$9:FA$497)/2) + ($RJ$3*KD46*100*100/MAX(FA$9:FA$497)/4) + ($RJ$3*KE46*100*100/MAX(FA$9:FA$497)/4)</f>
        <v>0</v>
      </c>
      <c r="RQ46" s="118">
        <f>($RL$4*KF46*100*((100/MAX(EX$9:EX$497)+100/MAX(EZ$9:EZ$497)))) * ($RO$3/2) + (($RL$4*KG46*100*((100/MAX(EX$9:EX$497)+100/MAX(EZ$9:EZ$497))))+($RL$4*KH46*100*((100/MAX(EX$9:EX$497)+100/MAX(EZ$9:EZ$497))))+($RL$4*KI46*100*((100/MAX(EX$9:EX$497)+100/MAX(EZ$9:EZ$497))))+($RL$4*KJ46*100*((100/MAX(EX$9:EX$497)+100/MAX(EZ$9:EZ$497))))+($RL$4*KK46*100*((100/MAX(EX$9:EX$497)+100/MAX(EZ$9:EZ$497))))+($RL$4*KL46*100*((100/MAX(EX$9:EX$497)+100/MAX(EZ$9:EZ$497))))+($RL$4*KM46*100*((100/MAX(EX$9:EX$497)+100/MAX(EZ$9:EZ$497))))+($RL$4*KN46*100*((100/MAX(EX$9:EX$497)+100/MAX(EZ$9:EZ$497))))+($RL$4*KO46*100*((100/MAX(EX$9:EX$497)+100/MAX(EZ$9:EZ$497))))+($RL$4*KP46*100*((100/MAX(EX$9:EX$497)+100/MAX(EZ$9:EZ$497))))+($RL$4*KQ46*100*((100/MAX(EX$9:EX$497)+100/MAX(EZ$9:EZ$497))))+($RL$4*KR46*100*((100/MAX(EX$9:EX$497)+100/MAX(EZ$9:EZ$497))))+($RL$4*KS46*100*((100/MAX(EX$9:EX$497)+100/MAX(EZ$9:EZ$497))))+($RL$4*KV46*100*((100/MAX(EX$9:EX$497)+100/MAX(EZ$9:EZ$497))))) * (($RO$3+$RO$4)/6)</f>
        <v>0</v>
      </c>
      <c r="RR46" s="115">
        <f>(($RL$4*KW46*100*((100/MAX(EX$9:EX$497)+100/MAX(EZ$9:EZ$497))))) * ($RO$3/2) + (($RL$4*KX46*100*((100/MAX(EX$9:EX$497)+100/MAX(EZ$9:EZ$497))))+($RL$4*KY46*100*((100/MAX(EX$9:EX$497)+100/MAX(EZ$9:EZ$497))))+($RL$4*KZ46*100*((100/MAX(EX$9:EX$497)+100/MAX(EZ$9:EZ$497))))+($RL$4*LA46*100*((100/MAX(EX$9:EX$497)+100/MAX(EZ$9:EZ$497))))+($RL$4*LB46*100*((100/MAX(EX$9:EX$497)+100/MAX(EZ$9:EZ$497))))+($RL$4*LC46*100*((100/MAX(EX$9:EX$497)+100/MAX(EZ$9:EZ$497))))) * (($RO$3+$RO$4)/6)</f>
        <v>0</v>
      </c>
      <c r="RS46" s="119">
        <f>(($RL$4*LD46*100*((100/MAX(EX$9:EX$497)+100/MAX(EZ$9:EZ$497))))+($RL$4*LE46*100*((100/MAX(EX$9:EX$497)+100/MAX(EZ$9:EZ$497))))) * (($RO$3+$RO$4)/6)</f>
        <v>0</v>
      </c>
      <c r="RT46" s="118">
        <f>($RJ$4*LH46*100*(100/MAX(EV$9:EV$497)))+($RJ$4*LI46*100*(100/MAX(EV$9:EV$497)))</f>
        <v>0</v>
      </c>
      <c r="RU46" s="119">
        <f>($RJ$4*LJ46*(100/MAX(EV$9:EV$497)))/2 + ($RL$3*LK46*(100/MAX(EW$9:EW$497))) + ($RJ$4*LL46*(100/MAX(EV$9:EV$497)))/4 + ($RL$3*LM46*(100/MAX(EW$9:EW$497)))</f>
        <v>0</v>
      </c>
      <c r="RV46" s="118">
        <f>($RJ$4*LN46*100*100/MAX(EV$9:EV$497)/2)+($RJ$4*LO46*100*100/MAX(EV$9:EV$497)/2)+($RJ$4*LP46*100*100/MAX(EV$9:EV$497))+($RJ$4*LQ46*100*100/MAX(EV$9:EV$497))+($RJ$4*LR46*100*100/MAX(EV$9:EV$497))</f>
        <v>0</v>
      </c>
      <c r="RW46" s="115">
        <f>($RJ$4*LS46*100*100/MAX(EV$9:EV$497)) + (($RJ$4*LT46*100*100/MAX(EV$9:EV$497))+($RJ$4*LU46*100*100/MAX(EV$9:EV$497))+($RJ$4*LV46*100*100/MAX(EV$9:EV$497))+($RJ$4*LW46*100*100/MAX(EV$9:EV$497))+($RJ$4*LX46*100*100/MAX(EV$9:EV$497))+($RJ$4*LY46*100*100/MAX(EV$9:EV$497))+($RJ$4*LZ46*100*100/MAX(EV$9:EV$497))+($RJ$4*MA46*100*100/MAX(EV$9:EV$497)))/2</f>
        <v>0</v>
      </c>
      <c r="RX46" s="119">
        <f>($RJ$4*MB46*100*100/MAX(EV$9:EV$497))+($RJ$4*MC46*100*100/MAX(EV$9:EV$497))+($RJ$4*MD46*100*100/MAX(EV$9:EV$497))+($RJ$4*ME46*100*100/MAX(EV$9:EV$497))+($RJ$4*MF46*100*100/MAX(EV$9:EV$497))+($RJ$4*MG46*100*100/MAX(EV$9:EV$497))+($RJ$4*MH46*100*100/MAX(EV$9:EV$497))+($RJ$4*MI46*100*100/MAX(EV$9:EV$497))+($RJ$4*MJ46*100*100/MAX(EV$9:EV$497))+($RJ$4*MK46*100*100/MAX(EV$9:EV$497))+($RJ$4*ML46*100*100/MAX(EV$9:EV$497))+($RJ$4*MM46*100*100/MAX(EV$9:EV$497))+($RJ$4*MN46*100*100/MAX(EV$9:EV$497))</f>
        <v>0</v>
      </c>
      <c r="RY46" s="118">
        <f>($RJ$4*MQ46*100*100/MAX(EV$9:EV$497))/2 + (($RJ$4*MR46*100*100/MAX(EV$9:EV$497))+($RJ$4*MS46*100*100/MAX(EV$9:EV$497))+($RJ$4*MT46*100*100/MAX(EV$9:EV$497))+($RJ$4*MU46*100*100/MAX(EV$9:EV$497))+($RJ$4*MV46*100*100/MAX(EV$9:EV$497))+($RJ$4*MW46*100*100/MAX(EV$9:EV$497))+($RJ$4*MX46*100*100/MAX(EV$9:EV$497))+($RJ$4*MY46*100*100/MAX(EV$9:EV$497))+($RJ$4*MZ46*100*100/MAX(EV$9:EV$497))+($RJ$4*NA46*100*100/MAX(EV$9:EV$497))+($RJ$4*NB46*100*100/MAX(EV$9:EV$497))+($RJ$4*NC46*100*100/MAX(EV$9:EV$497))+($RJ$4*ND46*100*100/MAX(EV$9:EV$497))+($RJ$4*NG46*100*100/MAX(EV$9:EV$497)))/4</f>
        <v>0</v>
      </c>
      <c r="RZ46" s="115">
        <f>($RJ$4*NH46*100*100/MAX(EV$9:EV$497))/2 + (($RJ$4*NI46*100*100/MAX(EV$9:EV$497))+($RJ$4*NJ46*100*100/MAX(EV$9:EV$497))+($RJ$4*NK46*100*100/MAX(EV$9:EV$497))+($RJ$4*NL46*100*100/MAX(EV$9:EV$497))+($RJ$4*NM46*100*100/MAX(EV$9:EV$497))+($RJ$4*NN46*100*100/MAX(EV$9:EV$497)))/4</f>
        <v>2.106741573033708</v>
      </c>
      <c r="SA46" s="117">
        <f>(($RJ$4*NO46*100*100/MAX(EV$9:EV$497))+($RJ$4*NP46*100*100/MAX(EV$9:EV$497)))/4</f>
        <v>0</v>
      </c>
      <c r="SB46" s="118">
        <f t="shared" si="113"/>
        <v>12.57757490636704</v>
      </c>
      <c r="SC46" s="115">
        <f t="shared" si="114"/>
        <v>10.892181647940074</v>
      </c>
      <c r="SD46" s="115">
        <f t="shared" si="115"/>
        <v>0.526685393258427</v>
      </c>
      <c r="SE46" s="115">
        <f t="shared" si="116"/>
        <v>10.892181647940074</v>
      </c>
      <c r="SF46" s="115">
        <f t="shared" si="117"/>
        <v>0.526685393258427</v>
      </c>
      <c r="SG46" s="115">
        <f t="shared" si="118"/>
        <v>2.106741573033708</v>
      </c>
      <c r="SH46" s="115">
        <f>ROUND(SB46/MAX(SB$9:SB$497)*100,0)</f>
        <v>16</v>
      </c>
      <c r="SI46" s="115">
        <f>ROUND(SC46/MAX(SC$9:SC$497)*100,0)</f>
        <v>17</v>
      </c>
      <c r="SJ46" s="115">
        <f>ROUND(SD46/MAX(SD$9:SD$497)*100,0)</f>
        <v>1</v>
      </c>
      <c r="SK46" s="115">
        <f>ROUND(SE46/MAX(SE$9:SE$497)*100,0)</f>
        <v>8</v>
      </c>
      <c r="SL46" s="115">
        <f>ROUND(SF46/MAX(SF$9:SF$497)*100,0)</f>
        <v>1</v>
      </c>
      <c r="SM46" s="121">
        <f>ROUND(SG46/MAX(SG$9:SG$497)*100,0)</f>
        <v>2</v>
      </c>
      <c r="SN46" s="115">
        <f>ROUND(AVERAGEIF($ES$9:$ES$497,$ES46,SH$9:SH$497),0)</f>
        <v>26</v>
      </c>
      <c r="SO46" s="115">
        <f>ROUND(AVERAGEIF($ES$9:$ES$497,$ES46,SI$9:SI$497),0)</f>
        <v>26</v>
      </c>
      <c r="SP46" s="115">
        <f>ROUND(AVERAGEIF($ES$9:$ES$497,$ES46,SJ$9:SJ$497),0)</f>
        <v>3</v>
      </c>
      <c r="SQ46" s="115">
        <f>ROUND(AVERAGEIF($ES$9:$ES$497,$ES46,SK$9:SK$497),0)</f>
        <v>21</v>
      </c>
      <c r="SR46" s="115">
        <f>ROUND(AVERAGEIF($ES$9:$ES$497,$ES46,SL$9:SL$497),0)</f>
        <v>5</v>
      </c>
      <c r="SS46" s="121">
        <f>ROUND(AVERAGEIF($ES$9:$ES$497,$ES46,SM$9:SM$497),0)</f>
        <v>5</v>
      </c>
      <c r="ST46" s="114">
        <f>RANK(SB46,SB$9:SB$497,0)</f>
        <v>227</v>
      </c>
      <c r="SU46" s="115">
        <f>RANK(SC46,SC$9:SC$497,0)</f>
        <v>163</v>
      </c>
      <c r="SV46" s="115">
        <f>RANK(SD46,SD$9:SD$497,0)</f>
        <v>265</v>
      </c>
      <c r="SW46" s="115">
        <f>RANK(SE46,SE$9:SE$497,0)</f>
        <v>164</v>
      </c>
      <c r="SX46" s="115">
        <f>RANK(SF46,SF$9:SF$497,0)</f>
        <v>253</v>
      </c>
      <c r="SY46" s="115">
        <f>RANK(SG46,SG$9:SG$497,0)</f>
        <v>237</v>
      </c>
      <c r="SZ46" s="115">
        <f>COUNTIFS(SB$9:SB$497,"&gt;"&amp;SB46,$ES$9:$ES$497,$ES46)+1</f>
        <v>53</v>
      </c>
      <c r="TA46" s="115">
        <f>COUNTIFS(SC$9:SC$497,"&gt;"&amp;SC46,$ES$9:$ES$497,$ES46)+1</f>
        <v>53</v>
      </c>
      <c r="TB46" s="115">
        <f>COUNTIFS(SD$9:SD$497,"&gt;"&amp;SD46,$ES$9:$ES$497,$ES46)+1</f>
        <v>53</v>
      </c>
      <c r="TC46" s="115">
        <f>COUNTIFS(SE$9:SE$497,"&gt;"&amp;SE46,$ES$9:$ES$497,$ES46)+1</f>
        <v>53</v>
      </c>
      <c r="TD46" s="115">
        <f>COUNTIFS(SF$9:SF$497,"&gt;"&amp;SF46,$ES$9:$ES$497,$ES46)+1</f>
        <v>53</v>
      </c>
      <c r="TE46" s="117">
        <f>COUNTIFS(SG$9:SG$497,"&gt;"&amp;SG46,$ES$9:$ES$497,$ES46)+1</f>
        <v>43</v>
      </c>
      <c r="TF46" s="118">
        <f t="shared" si="119"/>
        <v>46</v>
      </c>
      <c r="TG46" s="115">
        <f t="shared" si="120"/>
        <v>45</v>
      </c>
      <c r="TH46" s="115">
        <f t="shared" si="121"/>
        <v>18</v>
      </c>
      <c r="TI46" s="115">
        <f t="shared" si="122"/>
        <v>34</v>
      </c>
      <c r="TJ46" s="115">
        <f t="shared" si="123"/>
        <v>31</v>
      </c>
      <c r="TK46" s="115">
        <f t="shared" si="124"/>
        <v>16</v>
      </c>
      <c r="TL46" s="117">
        <f t="shared" si="125"/>
        <v>15</v>
      </c>
      <c r="TM46" s="118">
        <f>ROUND(TF46/MAX(TF$9:TF$497)*100,0)</f>
        <v>26</v>
      </c>
      <c r="TN46" s="115">
        <f>ROUND(TG46/MAX(TG$9:TG$497)*100,0)</f>
        <v>25</v>
      </c>
      <c r="TO46" s="115">
        <f>ROUND(TH46/MAX(TH$9:TH$497)*100,0)</f>
        <v>10</v>
      </c>
      <c r="TP46" s="115">
        <f>ROUND(TI46/MAX(TI$9:TI$497)*100,0)</f>
        <v>19</v>
      </c>
      <c r="TQ46" s="115">
        <f>ROUND(TJ46/MAX(TJ$9:TJ$497)*100,0)</f>
        <v>16</v>
      </c>
      <c r="TR46" s="115">
        <f>ROUND(TK46/MAX(TK$9:TK$497)*100,0)</f>
        <v>8</v>
      </c>
      <c r="TS46" s="119">
        <f>ROUND(TL46/MAX(TL$9:TL$497)*100,0)</f>
        <v>8</v>
      </c>
      <c r="TT46" s="120">
        <f>RANK(TM46,TM$9:TM$497,0)</f>
        <v>308</v>
      </c>
      <c r="TU46" s="115">
        <f>RANK(TN46,TN$9:TN$497,0)</f>
        <v>253</v>
      </c>
      <c r="TV46" s="115">
        <f>RANK(TO46,TO$9:TO$497,0)</f>
        <v>373</v>
      </c>
      <c r="TW46" s="115">
        <f>RANK(TP46,TP$9:TP$497,0)</f>
        <v>312</v>
      </c>
      <c r="TX46" s="115">
        <f>RANK(TQ46,TQ$9:TQ$497,0)</f>
        <v>309</v>
      </c>
      <c r="TY46" s="115">
        <f>RANK(TR46,TR$9:TR$497,0)</f>
        <v>404</v>
      </c>
      <c r="TZ46" s="121">
        <f>RANK(TS46,TS$9:TS$497,0)</f>
        <v>397</v>
      </c>
      <c r="UA46" s="123"/>
      <c r="UB46" s="7" t="s">
        <v>1</v>
      </c>
    </row>
    <row r="47" spans="1:548" x14ac:dyDescent="0.15">
      <c r="A47" s="183">
        <v>39</v>
      </c>
      <c r="B47" s="203" t="s">
        <v>652</v>
      </c>
      <c r="C47" s="63"/>
      <c r="D47" s="63"/>
      <c r="E47" s="64" t="s">
        <v>518</v>
      </c>
      <c r="F47" s="65">
        <v>24</v>
      </c>
      <c r="G47" s="65" t="s">
        <v>519</v>
      </c>
      <c r="H47" s="65"/>
      <c r="I47" s="66" t="s">
        <v>521</v>
      </c>
      <c r="J47" s="67" t="s">
        <v>521</v>
      </c>
      <c r="K47" s="67" t="s">
        <v>521</v>
      </c>
      <c r="L47" s="67" t="s">
        <v>521</v>
      </c>
      <c r="M47" s="67" t="s">
        <v>521</v>
      </c>
      <c r="N47" s="67" t="s">
        <v>521</v>
      </c>
      <c r="O47" s="67" t="s">
        <v>521</v>
      </c>
      <c r="P47" s="67" t="s">
        <v>521</v>
      </c>
      <c r="Q47" s="67" t="s">
        <v>521</v>
      </c>
      <c r="R47" s="68" t="s">
        <v>521</v>
      </c>
      <c r="S47" s="69" t="s">
        <v>521</v>
      </c>
      <c r="T47" s="67" t="s">
        <v>521</v>
      </c>
      <c r="U47" s="67" t="s">
        <v>521</v>
      </c>
      <c r="V47" s="67" t="s">
        <v>521</v>
      </c>
      <c r="W47" s="67" t="s">
        <v>521</v>
      </c>
      <c r="X47" s="67" t="s">
        <v>520</v>
      </c>
      <c r="Y47" s="67" t="s">
        <v>520</v>
      </c>
      <c r="Z47" s="67" t="s">
        <v>520</v>
      </c>
      <c r="AA47" s="67" t="s">
        <v>521</v>
      </c>
      <c r="AB47" s="68" t="s">
        <v>521</v>
      </c>
      <c r="AC47" s="69" t="s">
        <v>521</v>
      </c>
      <c r="AD47" s="67" t="s">
        <v>521</v>
      </c>
      <c r="AE47" s="67" t="s">
        <v>521</v>
      </c>
      <c r="AF47" s="67" t="s">
        <v>521</v>
      </c>
      <c r="AG47" s="67" t="s">
        <v>521</v>
      </c>
      <c r="AH47" s="67" t="s">
        <v>521</v>
      </c>
      <c r="AI47" s="67" t="s">
        <v>521</v>
      </c>
      <c r="AJ47" s="67" t="s">
        <v>521</v>
      </c>
      <c r="AK47" s="67" t="s">
        <v>521</v>
      </c>
      <c r="AL47" s="68" t="s">
        <v>521</v>
      </c>
      <c r="AM47" s="69" t="s">
        <v>521</v>
      </c>
      <c r="AN47" s="67" t="s">
        <v>521</v>
      </c>
      <c r="AO47" s="67" t="s">
        <v>521</v>
      </c>
      <c r="AP47" s="67" t="s">
        <v>521</v>
      </c>
      <c r="AQ47" s="67" t="s">
        <v>521</v>
      </c>
      <c r="AR47" s="67" t="s">
        <v>521</v>
      </c>
      <c r="AS47" s="67" t="s">
        <v>521</v>
      </c>
      <c r="AT47" s="67" t="s">
        <v>521</v>
      </c>
      <c r="AU47" s="67" t="s">
        <v>521</v>
      </c>
      <c r="AV47" s="68" t="s">
        <v>521</v>
      </c>
      <c r="AW47" s="69" t="s">
        <v>521</v>
      </c>
      <c r="AX47" s="67" t="s">
        <v>521</v>
      </c>
      <c r="AY47" s="67" t="s">
        <v>521</v>
      </c>
      <c r="AZ47" s="67" t="s">
        <v>521</v>
      </c>
      <c r="BA47" s="67" t="s">
        <v>521</v>
      </c>
      <c r="BB47" s="67" t="s">
        <v>521</v>
      </c>
      <c r="BC47" s="67" t="s">
        <v>521</v>
      </c>
      <c r="BD47" s="67" t="s">
        <v>521</v>
      </c>
      <c r="BE47" s="67" t="s">
        <v>521</v>
      </c>
      <c r="BF47" s="68" t="s">
        <v>521</v>
      </c>
      <c r="BG47" s="69" t="s">
        <v>521</v>
      </c>
      <c r="BH47" s="67" t="s">
        <v>521</v>
      </c>
      <c r="BI47" s="67" t="s">
        <v>521</v>
      </c>
      <c r="BJ47" s="67" t="s">
        <v>521</v>
      </c>
      <c r="BK47" s="67" t="s">
        <v>521</v>
      </c>
      <c r="BL47" s="67" t="s">
        <v>521</v>
      </c>
      <c r="BM47" s="67" t="s">
        <v>521</v>
      </c>
      <c r="BN47" s="67" t="s">
        <v>521</v>
      </c>
      <c r="BO47" s="67" t="s">
        <v>521</v>
      </c>
      <c r="BP47" s="68" t="s">
        <v>521</v>
      </c>
      <c r="BQ47" s="70" t="s">
        <v>521</v>
      </c>
      <c r="BR47" s="67" t="s">
        <v>521</v>
      </c>
      <c r="BS47" s="67" t="s">
        <v>521</v>
      </c>
      <c r="BT47" s="67" t="s">
        <v>521</v>
      </c>
      <c r="BU47" s="67" t="s">
        <v>521</v>
      </c>
      <c r="BV47" s="67" t="s">
        <v>521</v>
      </c>
      <c r="BW47" s="67" t="s">
        <v>521</v>
      </c>
      <c r="BX47" s="67" t="s">
        <v>521</v>
      </c>
      <c r="BY47" s="67" t="s">
        <v>521</v>
      </c>
      <c r="BZ47" s="68" t="s">
        <v>521</v>
      </c>
      <c r="CA47" s="69" t="s">
        <v>521</v>
      </c>
      <c r="CB47" s="67" t="s">
        <v>521</v>
      </c>
      <c r="CC47" s="67" t="s">
        <v>521</v>
      </c>
      <c r="CD47" s="67" t="s">
        <v>521</v>
      </c>
      <c r="CE47" s="67" t="s">
        <v>521</v>
      </c>
      <c r="CF47" s="67" t="s">
        <v>521</v>
      </c>
      <c r="CG47" s="67" t="s">
        <v>521</v>
      </c>
      <c r="CH47" s="67" t="s">
        <v>521</v>
      </c>
      <c r="CI47" s="67" t="s">
        <v>521</v>
      </c>
      <c r="CJ47" s="68" t="s">
        <v>521</v>
      </c>
      <c r="CK47" s="69" t="s">
        <v>521</v>
      </c>
      <c r="CL47" s="67" t="s">
        <v>521</v>
      </c>
      <c r="CM47" s="67" t="s">
        <v>521</v>
      </c>
      <c r="CN47" s="67" t="s">
        <v>521</v>
      </c>
      <c r="CO47" s="67" t="s">
        <v>521</v>
      </c>
      <c r="CP47" s="67" t="s">
        <v>521</v>
      </c>
      <c r="CQ47" s="67" t="s">
        <v>521</v>
      </c>
      <c r="CR47" s="67" t="s">
        <v>521</v>
      </c>
      <c r="CS47" s="67" t="s">
        <v>521</v>
      </c>
      <c r="CT47" s="68" t="s">
        <v>521</v>
      </c>
      <c r="CU47" s="69" t="s">
        <v>521</v>
      </c>
      <c r="CV47" s="67" t="s">
        <v>521</v>
      </c>
      <c r="CW47" s="67" t="s">
        <v>521</v>
      </c>
      <c r="CX47" s="67" t="s">
        <v>521</v>
      </c>
      <c r="CY47" s="67" t="s">
        <v>521</v>
      </c>
      <c r="CZ47" s="67" t="s">
        <v>521</v>
      </c>
      <c r="DA47" s="67" t="s">
        <v>521</v>
      </c>
      <c r="DB47" s="67" t="s">
        <v>521</v>
      </c>
      <c r="DC47" s="67" t="s">
        <v>521</v>
      </c>
      <c r="DD47" s="68" t="s">
        <v>521</v>
      </c>
      <c r="DE47" s="69" t="s">
        <v>521</v>
      </c>
      <c r="DF47" s="71" t="s">
        <v>521</v>
      </c>
      <c r="DG47" s="67" t="s">
        <v>521</v>
      </c>
      <c r="DH47" s="67" t="s">
        <v>521</v>
      </c>
      <c r="DI47" s="67" t="s">
        <v>521</v>
      </c>
      <c r="DJ47" s="67" t="s">
        <v>521</v>
      </c>
      <c r="DK47" s="67" t="s">
        <v>521</v>
      </c>
      <c r="DL47" s="67" t="s">
        <v>521</v>
      </c>
      <c r="DM47" s="67" t="s">
        <v>521</v>
      </c>
      <c r="DN47" s="68" t="s">
        <v>521</v>
      </c>
      <c r="DO47" s="70" t="s">
        <v>521</v>
      </c>
      <c r="DP47" s="71" t="s">
        <v>521</v>
      </c>
      <c r="DQ47" s="67" t="s">
        <v>521</v>
      </c>
      <c r="DR47" s="67" t="s">
        <v>521</v>
      </c>
      <c r="DS47" s="67" t="s">
        <v>521</v>
      </c>
      <c r="DT47" s="67" t="s">
        <v>521</v>
      </c>
      <c r="DU47" s="67" t="s">
        <v>521</v>
      </c>
      <c r="DV47" s="67" t="s">
        <v>521</v>
      </c>
      <c r="DW47" s="67" t="s">
        <v>521</v>
      </c>
      <c r="DX47" s="72" t="s">
        <v>521</v>
      </c>
      <c r="DY47" s="73" t="s">
        <v>522</v>
      </c>
      <c r="DZ47" s="74">
        <v>2</v>
      </c>
      <c r="EA47" s="74">
        <v>3</v>
      </c>
      <c r="EB47" s="74">
        <v>3</v>
      </c>
      <c r="EC47" s="75">
        <v>4</v>
      </c>
      <c r="ED47" s="76" t="s">
        <v>522</v>
      </c>
      <c r="EE47" s="74">
        <f t="shared" si="75"/>
        <v>2</v>
      </c>
      <c r="EF47" s="74">
        <f t="shared" si="76"/>
        <v>6</v>
      </c>
      <c r="EG47" s="74">
        <f t="shared" si="77"/>
        <v>18</v>
      </c>
      <c r="EH47" s="77">
        <f t="shared" si="78"/>
        <v>72</v>
      </c>
      <c r="EI47" s="73">
        <v>20</v>
      </c>
      <c r="EJ47" s="74">
        <v>30</v>
      </c>
      <c r="EK47" s="74">
        <v>60</v>
      </c>
      <c r="EL47" s="74">
        <v>90</v>
      </c>
      <c r="EM47" s="75">
        <v>270</v>
      </c>
      <c r="EN47" s="78">
        <v>1</v>
      </c>
      <c r="EO47" s="79">
        <f t="shared" si="79"/>
        <v>0.75</v>
      </c>
      <c r="EP47" s="79">
        <f t="shared" si="80"/>
        <v>0.5</v>
      </c>
      <c r="EQ47" s="79">
        <f t="shared" si="81"/>
        <v>0.25</v>
      </c>
      <c r="ER47" s="80">
        <f t="shared" si="82"/>
        <v>0.1875</v>
      </c>
      <c r="ES47" s="128" t="s">
        <v>532</v>
      </c>
      <c r="ET47" s="82" t="s">
        <v>655</v>
      </c>
      <c r="EU47" s="83">
        <v>4</v>
      </c>
      <c r="EV47" s="73">
        <v>23</v>
      </c>
      <c r="EW47" s="74">
        <v>22</v>
      </c>
      <c r="EX47" s="74">
        <v>10</v>
      </c>
      <c r="EY47" s="74">
        <v>11</v>
      </c>
      <c r="EZ47" s="74">
        <v>7</v>
      </c>
      <c r="FA47" s="74">
        <v>17</v>
      </c>
      <c r="FB47" s="74">
        <v>11</v>
      </c>
      <c r="FC47" s="74">
        <v>10</v>
      </c>
      <c r="FD47" s="74">
        <f t="shared" si="83"/>
        <v>17</v>
      </c>
      <c r="FE47" s="84">
        <f t="shared" si="84"/>
        <v>20</v>
      </c>
      <c r="FF47" s="73">
        <f>RANK(EV47,$EV$9:$EV$497,0)</f>
        <v>390</v>
      </c>
      <c r="FG47" s="74">
        <f>RANK(EW47,$EW$9:$EW$497,0)</f>
        <v>335</v>
      </c>
      <c r="FH47" s="74">
        <f>RANK(EX47,$EX$9:$EX$497,0)</f>
        <v>392</v>
      </c>
      <c r="FI47" s="74">
        <f>RANK(EY47,$EY$9:$EY$497,0)</f>
        <v>385</v>
      </c>
      <c r="FJ47" s="74">
        <f>RANK(EZ47,$EZ$9:$EZ$497,0)</f>
        <v>379</v>
      </c>
      <c r="FK47" s="74">
        <f>RANK(FA47,$FA$9:$FA$497,0)</f>
        <v>217</v>
      </c>
      <c r="FL47" s="74">
        <f>RANK(FB47,$FB$9:$FB$497,0)</f>
        <v>381</v>
      </c>
      <c r="FM47" s="74">
        <f>RANK(FC47,$FC$9:$FC$497,0)</f>
        <v>373</v>
      </c>
      <c r="FN47" s="74">
        <f>RANK(FD47,$FD$9:$FD$497,0)</f>
        <v>406</v>
      </c>
      <c r="FO47" s="84">
        <f>RANK(FE47,$FE$9:$FE$497,0)</f>
        <v>402</v>
      </c>
      <c r="FP47" s="73">
        <f>COUNTIFS($EV$9:$EV$497,"&gt;"&amp;EV47,$ES$9:$ES$497,ES47)+1</f>
        <v>59</v>
      </c>
      <c r="FQ47" s="74">
        <f>COUNTIFS($EW$9:$EW$497,"&gt;"&amp;EW47,$ES$9:$ES$497,ES47)+1</f>
        <v>61</v>
      </c>
      <c r="FR47" s="74">
        <f>COUNTIFS($EX$9:$EX$497,"&gt;"&amp;EX47,$ES$9:$ES$497,ES47)+1</f>
        <v>61</v>
      </c>
      <c r="FS47" s="74">
        <f>COUNTIFS($EY$9:$EY$497,"&gt;"&amp;EY47,$ES$9:$ES$497,ES47)+1</f>
        <v>58</v>
      </c>
      <c r="FT47" s="74">
        <f>COUNTIFS($EZ$9:$EZ$497,"&gt;"&amp;EZ47,$ES$9:$ES$497,ES47)+1</f>
        <v>60</v>
      </c>
      <c r="FU47" s="74">
        <f>COUNTIFS($FA$9:$FA$497,"&gt;"&amp;FA47,$ES$9:$ES$497,ES47)+1</f>
        <v>63</v>
      </c>
      <c r="FV47" s="74">
        <f>COUNTIFS($FB$9:$FB$497,"&gt;"&amp;FB47,$ES$9:$ES$497,ES47)+1</f>
        <v>60</v>
      </c>
      <c r="FW47" s="74">
        <f>COUNTIFS($FC$9:$FC$497,"&gt;"&amp;FC47,$ES$9:$ES$497,ES47)+1</f>
        <v>62</v>
      </c>
      <c r="FX47" s="74">
        <f>COUNTIFS($FD$9:$FD$497,"&gt;"&amp;FD47,$ES$9:$ES$497,ES47)+1</f>
        <v>62</v>
      </c>
      <c r="FY47" s="84">
        <f>COUNTIFS($FE$9:$FE$497,"&gt;"&amp;FE47,$ES$9:$ES$497,ES47)+1</f>
        <v>62</v>
      </c>
      <c r="FZ47" s="85">
        <f t="shared" si="85"/>
        <v>0.96</v>
      </c>
      <c r="GA47" s="86">
        <f t="shared" si="86"/>
        <v>0.92</v>
      </c>
      <c r="GB47" s="86">
        <f t="shared" si="87"/>
        <v>0.42</v>
      </c>
      <c r="GC47" s="86">
        <f t="shared" si="88"/>
        <v>0.46</v>
      </c>
      <c r="GD47" s="86">
        <f t="shared" si="89"/>
        <v>0.28999999999999998</v>
      </c>
      <c r="GE47" s="86">
        <f t="shared" si="90"/>
        <v>0.71</v>
      </c>
      <c r="GF47" s="86">
        <f t="shared" si="91"/>
        <v>0.46</v>
      </c>
      <c r="GG47" s="86">
        <f t="shared" si="92"/>
        <v>0.42</v>
      </c>
      <c r="GH47" s="86">
        <f t="shared" si="93"/>
        <v>0.71</v>
      </c>
      <c r="GI47" s="87">
        <f t="shared" si="94"/>
        <v>0.83</v>
      </c>
      <c r="GJ47" s="85">
        <f>ROUND(((FZ47-AVERAGE(FZ$9:FZ$497))/STDEVP(FZ$9:FZ$497)*10+50),2)</f>
        <v>49.74</v>
      </c>
      <c r="GK47" s="86">
        <f>ROUND(((GA47-AVERAGE(GA$9:GA$497))/STDEVP(GA$9:GA$497)*10+50),2)</f>
        <v>56.86</v>
      </c>
      <c r="GL47" s="86">
        <f>ROUND(((GB47-AVERAGE(GB$9:GB$497))/STDEVP(GB$9:GB$497)*10+50),2)</f>
        <v>43.88</v>
      </c>
      <c r="GM47" s="86">
        <f>ROUND(((GC47-AVERAGE(GC$9:GC$497))/STDEVP(GC$9:GC$497)*10+50),2)</f>
        <v>46.69</v>
      </c>
      <c r="GN47" s="86">
        <f>ROUND(((GD47-AVERAGE(GD$9:GD$497))/STDEVP(GD$9:GD$497)*10+50),2)</f>
        <v>46.5</v>
      </c>
      <c r="GO47" s="86">
        <f>ROUND(((GE47-AVERAGE(GE$9:GE$497))/STDEVP(GE$9:GE$497)*10+50),2)</f>
        <v>63.13</v>
      </c>
      <c r="GP47" s="86">
        <f>ROUND(((GF47-AVERAGE(GF$9:GF$497))/STDEVP(GF$9:GF$497)*10+50),2)</f>
        <v>44.49</v>
      </c>
      <c r="GQ47" s="86">
        <f>ROUND(((GG47-AVERAGE(GG$9:GG$497))/STDEVP(GG$9:GG$497)*10+50),2)</f>
        <v>43.4</v>
      </c>
      <c r="GR47" s="86">
        <f>ROUND(((GH47-AVERAGE(GH$9:GH$497))/STDEVP(GH$9:GH$497)*10+50),2)</f>
        <v>40.340000000000003</v>
      </c>
      <c r="GS47" s="87">
        <f>ROUND(((GI47-AVERAGE(GI$9:GI$497))/STDEVP(GI$9:GI$497)*10+50),2)</f>
        <v>41.94</v>
      </c>
      <c r="GT47" s="73">
        <f>RANK(GJ47,$GJ$9:$GJ$497,0)</f>
        <v>198</v>
      </c>
      <c r="GU47" s="74">
        <f>RANK(GK47,$GK$9:$GK$497,0)</f>
        <v>108</v>
      </c>
      <c r="GV47" s="74">
        <f>RANK(GL47,$GL$9:$GL$497,0)</f>
        <v>313</v>
      </c>
      <c r="GW47" s="74">
        <f>RANK(GM47,$GM$9:$GM$497,0)</f>
        <v>270</v>
      </c>
      <c r="GX47" s="74">
        <f>RANK(GN47,$GN$9:$GN$497,0)</f>
        <v>213</v>
      </c>
      <c r="GY47" s="74">
        <f>RANK(GO47,$GO$9:$GO$497,0)</f>
        <v>46</v>
      </c>
      <c r="GZ47" s="74">
        <f>RANK(GP47,$GP$9:$GP$497,0)</f>
        <v>289</v>
      </c>
      <c r="HA47" s="74">
        <f>RANK(GQ47,$GQ$9:$GQ$497,0)</f>
        <v>319</v>
      </c>
      <c r="HB47" s="74">
        <f>RANK(GR47,$GR$9:$GR$497,0)</f>
        <v>374</v>
      </c>
      <c r="HC47" s="84">
        <f>RANK(GS47,$GS$9:$GS$497,0)</f>
        <v>342</v>
      </c>
      <c r="HD47" s="85">
        <f>ROUND(AVERAGEIF($ES$9:$ES$497,$ES47,$FZ$9:$FZ$497),2)</f>
        <v>0.93</v>
      </c>
      <c r="HE47" s="86">
        <f>ROUND(AVERAGEIF($ES$9:$ES$497,$ES47,$GA$9:$GA$497),2)</f>
        <v>0.96</v>
      </c>
      <c r="HF47" s="86">
        <f>ROUND(AVERAGEIF($ES$9:$ES$497,$ES47,$GB$9:$GB$497),2)</f>
        <v>0.41</v>
      </c>
      <c r="HG47" s="86">
        <f>ROUND(AVERAGEIF($ES$9:$ES$497,$ES47,$GC$9:$GC$497),2)</f>
        <v>0.46</v>
      </c>
      <c r="HH47" s="86">
        <f>ROUND(AVERAGEIF($ES$9:$ES$497,$ES47,$GD$9:$GD$497),2)</f>
        <v>0.38</v>
      </c>
      <c r="HI47" s="86">
        <f>ROUND(AVERAGEIF($ES$9:$ES$497,$ES47,$GE$9:$GE$497),2)</f>
        <v>0.85</v>
      </c>
      <c r="HJ47" s="86">
        <f>ROUND(AVERAGEIF($ES$9:$ES$497,$ES47,$GF$9:$GF$497),2)</f>
        <v>0.44</v>
      </c>
      <c r="HK47" s="86">
        <f>ROUND(AVERAGEIF($ES$9:$ES$497,$ES47,$GG$9:$GG$497),2)</f>
        <v>0.42</v>
      </c>
      <c r="HL47" s="86">
        <f>ROUND(AVERAGEIF($ES$9:$ES$497,$ES47,$GH$9:$GH$497),2)</f>
        <v>0.8</v>
      </c>
      <c r="HM47" s="87">
        <f>ROUND(AVERAGEIF($ES$9:$ES$497,$ES47,$GI$9:$GI$497),2)</f>
        <v>0.84</v>
      </c>
      <c r="HN47" s="88">
        <f t="shared" si="95"/>
        <v>2.9999999999999916E-2</v>
      </c>
      <c r="HO47" s="89">
        <f t="shared" si="96"/>
        <v>-3.9999999999999925E-2</v>
      </c>
      <c r="HP47" s="89">
        <f t="shared" si="97"/>
        <v>1.0000000000000009E-2</v>
      </c>
      <c r="HQ47" s="89">
        <f t="shared" si="98"/>
        <v>0</v>
      </c>
      <c r="HR47" s="89">
        <f t="shared" si="99"/>
        <v>-9.0000000000000024E-2</v>
      </c>
      <c r="HS47" s="89">
        <f t="shared" si="100"/>
        <v>-0.14000000000000001</v>
      </c>
      <c r="HT47" s="89">
        <f t="shared" si="101"/>
        <v>2.0000000000000018E-2</v>
      </c>
      <c r="HU47" s="89">
        <f t="shared" si="102"/>
        <v>0</v>
      </c>
      <c r="HV47" s="89">
        <f t="shared" si="103"/>
        <v>-9.000000000000008E-2</v>
      </c>
      <c r="HW47" s="90">
        <f t="shared" si="104"/>
        <v>-1.0000000000000009E-2</v>
      </c>
      <c r="HX47" s="73">
        <f>COUNTIFS($FZ$9:$FZ$497,"&gt;"&amp;FZ47,$ES$9:$ES$497,$ES47)+1</f>
        <v>28</v>
      </c>
      <c r="HY47" s="74">
        <f>COUNTIFS($GA$9:$GA$497,"&gt;"&amp;GA47,$ES$9:$ES$497,$ES47)+1</f>
        <v>37</v>
      </c>
      <c r="HZ47" s="74">
        <f>COUNTIFS($GB$9:$GB$497,"&gt;"&amp;GB47,$ES$9:$ES$497,$ES47)+1</f>
        <v>31</v>
      </c>
      <c r="IA47" s="74">
        <f>COUNTIFS($GC$9:$GC$497,"&gt;"&amp;GC47,$ES$9:$ES$497,$ES47)+1</f>
        <v>33</v>
      </c>
      <c r="IB47" s="74">
        <f>COUNTIFS($GD$9:$GD$497,"&gt;"&amp;GD47,$ES$9:$ES$497,$ES47)+1</f>
        <v>49</v>
      </c>
      <c r="IC47" s="74">
        <f>COUNTIFS($GE$9:$GE$497,"&gt;"&amp;GE47,$ES$9:$ES$497,$ES47)+1</f>
        <v>39</v>
      </c>
      <c r="ID47" s="74">
        <f>COUNTIFS($GF$9:$GF$497,"&gt;"&amp;GF47,$ES$9:$ES$497,$ES47)+1</f>
        <v>22</v>
      </c>
      <c r="IE47" s="74">
        <f>COUNTIFS($GG$9:$GG$497,"&gt;"&amp;GG47,$ES$9:$ES$497,$ES47)+1</f>
        <v>31</v>
      </c>
      <c r="IF47" s="74">
        <f>COUNTIFS($GH$9:$GH$497,"&gt;"&amp;GH47,$ES$9:$ES$497,$ES47)+1</f>
        <v>38</v>
      </c>
      <c r="IG47" s="84">
        <f>COUNTIFS($GI$9:$GI$497,"&gt;"&amp;GI47,$ES$9:$ES$497,$ES47)+1</f>
        <v>33</v>
      </c>
      <c r="IH47" s="91"/>
      <c r="II47" s="79"/>
      <c r="IJ47" s="79"/>
      <c r="IK47" s="79"/>
      <c r="IL47" s="79"/>
      <c r="IM47" s="92"/>
      <c r="IN47" s="93"/>
      <c r="IO47" s="94"/>
      <c r="IP47" s="95"/>
      <c r="IQ47" s="79"/>
      <c r="IR47" s="79"/>
      <c r="IS47" s="79"/>
      <c r="IT47" s="79"/>
      <c r="IU47" s="79"/>
      <c r="IV47" s="79"/>
      <c r="IW47" s="96"/>
      <c r="IX47" s="93"/>
      <c r="IY47" s="79"/>
      <c r="IZ47" s="79"/>
      <c r="JA47" s="79"/>
      <c r="JB47" s="79"/>
      <c r="JC47" s="79"/>
      <c r="JD47" s="79"/>
      <c r="JE47" s="97"/>
      <c r="JF47" s="95"/>
      <c r="JG47" s="79"/>
      <c r="JH47" s="79"/>
      <c r="JI47" s="79"/>
      <c r="JJ47" s="79"/>
      <c r="JK47" s="79"/>
      <c r="JL47" s="79"/>
      <c r="JM47" s="96"/>
      <c r="JN47" s="93"/>
      <c r="JO47" s="79"/>
      <c r="JP47" s="79"/>
      <c r="JQ47" s="79"/>
      <c r="JR47" s="79"/>
      <c r="JS47" s="79"/>
      <c r="JT47" s="79"/>
      <c r="JU47" s="79"/>
      <c r="JV47" s="79"/>
      <c r="JW47" s="79"/>
      <c r="JX47" s="79"/>
      <c r="JY47" s="79"/>
      <c r="JZ47" s="97"/>
      <c r="KA47" s="93"/>
      <c r="KB47" s="79"/>
      <c r="KC47" s="79"/>
      <c r="KD47" s="79"/>
      <c r="KE47" s="97"/>
      <c r="KF47" s="95"/>
      <c r="KG47" s="79"/>
      <c r="KH47" s="79"/>
      <c r="KI47" s="79"/>
      <c r="KJ47" s="79"/>
      <c r="KK47" s="98"/>
      <c r="KL47" s="79"/>
      <c r="KM47" s="79"/>
      <c r="KN47" s="79"/>
      <c r="KO47" s="79"/>
      <c r="KP47" s="79"/>
      <c r="KQ47" s="79"/>
      <c r="KR47" s="79"/>
      <c r="KS47" s="96"/>
      <c r="KT47" s="96"/>
      <c r="KU47" s="96"/>
      <c r="KV47" s="96"/>
      <c r="KW47" s="93"/>
      <c r="KX47" s="79"/>
      <c r="KY47" s="79"/>
      <c r="KZ47" s="79"/>
      <c r="LA47" s="79"/>
      <c r="LB47" s="79"/>
      <c r="LC47" s="96"/>
      <c r="LD47" s="93"/>
      <c r="LE47" s="94"/>
      <c r="LF47" s="99"/>
      <c r="LG47" s="75"/>
      <c r="LH47" s="93"/>
      <c r="LI47" s="79"/>
      <c r="LJ47" s="74"/>
      <c r="LK47" s="74"/>
      <c r="LL47" s="74"/>
      <c r="LM47" s="100"/>
      <c r="LN47" s="95"/>
      <c r="LO47" s="79"/>
      <c r="LP47" s="79"/>
      <c r="LQ47" s="79"/>
      <c r="LR47" s="96"/>
      <c r="LS47" s="93"/>
      <c r="LT47" s="79"/>
      <c r="LU47" s="79"/>
      <c r="LV47" s="79"/>
      <c r="LW47" s="79"/>
      <c r="LX47" s="79"/>
      <c r="LY47" s="79"/>
      <c r="LZ47" s="79"/>
      <c r="MA47" s="97"/>
      <c r="MB47" s="95"/>
      <c r="MC47" s="79"/>
      <c r="MD47" s="79"/>
      <c r="ME47" s="79"/>
      <c r="MF47" s="79"/>
      <c r="MG47" s="79"/>
      <c r="MH47" s="79"/>
      <c r="MI47" s="79"/>
      <c r="MJ47" s="79"/>
      <c r="MK47" s="79"/>
      <c r="ML47" s="79"/>
      <c r="MM47" s="79"/>
      <c r="MN47" s="98"/>
      <c r="MO47" s="98"/>
      <c r="MP47" s="96"/>
      <c r="MQ47" s="93"/>
      <c r="MR47" s="79"/>
      <c r="MS47" s="79"/>
      <c r="MT47" s="79"/>
      <c r="MU47" s="79"/>
      <c r="MV47" s="98"/>
      <c r="MW47" s="79"/>
      <c r="MX47" s="79"/>
      <c r="MY47" s="79"/>
      <c r="MZ47" s="79"/>
      <c r="NA47" s="79"/>
      <c r="NB47" s="79"/>
      <c r="NC47" s="79"/>
      <c r="ND47" s="96"/>
      <c r="NE47" s="96"/>
      <c r="NF47" s="96"/>
      <c r="NG47" s="96"/>
      <c r="NH47" s="93"/>
      <c r="NI47" s="79"/>
      <c r="NJ47" s="79"/>
      <c r="NK47" s="79"/>
      <c r="NL47" s="79"/>
      <c r="NM47" s="79"/>
      <c r="NN47" s="94"/>
      <c r="NO47" s="93"/>
      <c r="NP47" s="80"/>
      <c r="NQ47" s="124" t="s">
        <v>650</v>
      </c>
      <c r="NR47" s="102" t="s">
        <v>656</v>
      </c>
      <c r="NS47" s="102"/>
      <c r="NT47" s="102"/>
      <c r="NU47" s="102"/>
      <c r="NV47" s="104">
        <v>43720</v>
      </c>
      <c r="NW47" s="102" t="s">
        <v>525</v>
      </c>
      <c r="NX47" s="105" t="s">
        <v>657</v>
      </c>
      <c r="NY47" s="106" t="s">
        <v>2115</v>
      </c>
      <c r="NZ47" s="105" t="s">
        <v>657</v>
      </c>
      <c r="OA47" s="107"/>
      <c r="OB47" s="107"/>
      <c r="OC47" s="107"/>
      <c r="OD47" s="108">
        <f t="shared" si="105"/>
        <v>72</v>
      </c>
      <c r="OE47" s="109">
        <v>7</v>
      </c>
      <c r="OF47" s="110">
        <f t="shared" si="106"/>
        <v>20</v>
      </c>
      <c r="OG47" s="109">
        <v>7</v>
      </c>
      <c r="OH47" s="111">
        <f>ROUND(AVERAGEIF($ES$9:$ES$497,$ES47,EV$9:EV$497),0)</f>
        <v>58</v>
      </c>
      <c r="OI47" s="112">
        <f>ROUND(AVERAGEIF($ES$9:$ES$497,$ES47,EW$9:EW$497),0)</f>
        <v>57</v>
      </c>
      <c r="OJ47" s="112">
        <f>ROUND(AVERAGEIF($ES$9:$ES$497,$ES47,EX$9:EX$497),0)</f>
        <v>24</v>
      </c>
      <c r="OK47" s="112">
        <f>ROUND(AVERAGEIF($ES$9:$ES$497,$ES47,EY$9:EY$497),0)</f>
        <v>29</v>
      </c>
      <c r="OL47" s="112">
        <f>ROUND(AVERAGEIF($ES$9:$ES$497,$ES47,EZ$9:EZ$497),0)</f>
        <v>25</v>
      </c>
      <c r="OM47" s="112">
        <f>ROUND(AVERAGEIF($ES$9:$ES$497,$ES47,FA$9:FA$497),0)</f>
        <v>51</v>
      </c>
      <c r="ON47" s="112">
        <f>ROUND(AVERAGEIF($ES$9:$ES$497,$ES47,FB$9:FB$497),0)</f>
        <v>27</v>
      </c>
      <c r="OO47" s="112">
        <f>ROUND(AVERAGEIF($ES$9:$ES$497,$ES47,FC$9:FC$497),0)</f>
        <v>25</v>
      </c>
      <c r="OP47" s="112">
        <f>ROUND(AVERAGEIF($ES$9:$ES$497,$ES47,FD$9:FD$497),0)</f>
        <v>49</v>
      </c>
      <c r="OQ47" s="113">
        <f>ROUND(AVERAGEIF($ES$9:$ES$497,$ES47,FE$9:FE$497),0)</f>
        <v>49</v>
      </c>
      <c r="OR47" s="114">
        <f>ROUND(EV47/MAX(EV$9:EV$497)*100,0)</f>
        <v>13</v>
      </c>
      <c r="OS47" s="115">
        <f>ROUND(EW47/MAX(EW$9:EW$497)*100,0)</f>
        <v>17</v>
      </c>
      <c r="OT47" s="115">
        <f>ROUND(EX47/MAX(EX$9:EX$497)*100,0)</f>
        <v>8</v>
      </c>
      <c r="OU47" s="115">
        <f>ROUND(EY47/MAX(EY$9:EY$497)*100,0)</f>
        <v>7</v>
      </c>
      <c r="OV47" s="115">
        <f>ROUND(EZ47/MAX(EZ$9:EZ$497)*100,0)</f>
        <v>6</v>
      </c>
      <c r="OW47" s="115">
        <f>ROUND(FA47/MAX(FA$9:FA$497)*100,0)</f>
        <v>15</v>
      </c>
      <c r="OX47" s="115">
        <f>ROUND(FB47/MAX(FB$9:FB$497)*100,0)</f>
        <v>8</v>
      </c>
      <c r="OY47" s="116">
        <f>ROUND(FC47/MAX(FC$9:FC$497)*100,0)</f>
        <v>7</v>
      </c>
      <c r="OZ47" s="115">
        <f>ROUND(FD47/MAX(FD$9:FD$497)*100,0)</f>
        <v>11</v>
      </c>
      <c r="PA47" s="117">
        <f>ROUND(FE47/MAX(FE$9:FE$497)*100,0)</f>
        <v>8</v>
      </c>
      <c r="PB47" s="118">
        <f t="shared" si="107"/>
        <v>114</v>
      </c>
      <c r="PC47" s="115">
        <f t="shared" si="108"/>
        <v>108</v>
      </c>
      <c r="PD47" s="115">
        <f t="shared" si="109"/>
        <v>132</v>
      </c>
      <c r="PE47" s="115">
        <f t="shared" si="110"/>
        <v>128</v>
      </c>
      <c r="PF47" s="115">
        <f t="shared" si="111"/>
        <v>132</v>
      </c>
      <c r="PG47" s="119">
        <f t="shared" si="112"/>
        <v>127</v>
      </c>
      <c r="PH47" s="118">
        <f>ROUND(PB47/MAX(PB$9:PB$497)*100,0)</f>
        <v>14</v>
      </c>
      <c r="PI47" s="115">
        <f>ROUND(PC47/MAX(PC$9:PC$497)*100,0)</f>
        <v>13</v>
      </c>
      <c r="PJ47" s="115">
        <f>ROUND(PD47/MAX(PD$9:PD$497)*100,0)</f>
        <v>14</v>
      </c>
      <c r="PK47" s="115">
        <f>ROUND(PE47/MAX(PE$9:PE$497)*100,0)</f>
        <v>13</v>
      </c>
      <c r="PL47" s="115">
        <f>ROUND(PF47/MAX(PF$9:PF$497)*100,0)</f>
        <v>19</v>
      </c>
      <c r="PM47" s="119">
        <f>ROUND(PG47/MAX(PG$9:PG$497)*100,0)</f>
        <v>19</v>
      </c>
      <c r="PN47" s="118">
        <f>RANK(PH47,PH$9:PH$497,0)</f>
        <v>396</v>
      </c>
      <c r="PO47" s="115">
        <f>RANK(PI47,PI$9:PI$497,0)</f>
        <v>390</v>
      </c>
      <c r="PP47" s="115">
        <f>RANK(PJ47,PJ$9:PJ$497,0)</f>
        <v>398</v>
      </c>
      <c r="PQ47" s="115">
        <f>RANK(PK47,PK$9:PK$497,0)</f>
        <v>397</v>
      </c>
      <c r="PR47" s="115">
        <f>RANK(PL47,PL$9:PL$497,0)</f>
        <v>379</v>
      </c>
      <c r="PS47" s="119">
        <f>RANK(PM47,PM$9:PM$497,0)</f>
        <v>370</v>
      </c>
      <c r="PT47" s="120">
        <f>ROUND(FZ47/MAX(FZ$9:FZ$497)*100,0)</f>
        <v>52</v>
      </c>
      <c r="PU47" s="115">
        <f>ROUND(GA47/MAX(GA$9:GA$497)*100,0)</f>
        <v>52</v>
      </c>
      <c r="PV47" s="115">
        <f>ROUND(GB47/MAX(GB$9:GB$497)*100,0)</f>
        <v>31</v>
      </c>
      <c r="PW47" s="115">
        <f>ROUND(GC47/MAX(GC$9:GC$497)*100,0)</f>
        <v>37</v>
      </c>
      <c r="PX47" s="115">
        <f>ROUND(GD47/MAX(GD$9:GD$497)*100,0)</f>
        <v>16</v>
      </c>
      <c r="PY47" s="115">
        <f>ROUND(GE47/MAX(GE$9:GE$497)*100,0)</f>
        <v>43</v>
      </c>
      <c r="PZ47" s="115">
        <f>ROUND(GF47/MAX(GF$9:GF$497)*100,0)</f>
        <v>22</v>
      </c>
      <c r="QA47" s="116">
        <f>ROUND(GG47/MAX(GG$9:GG$497)*100,0)</f>
        <v>23</v>
      </c>
      <c r="QB47" s="115">
        <f>ROUND(GH47/MAX(GH$9:GH$497)*100,0)</f>
        <v>32</v>
      </c>
      <c r="QC47" s="121">
        <f>ROUND(GI47/MAX(GI$9:GI$497)*100,0)</f>
        <v>27</v>
      </c>
      <c r="QD47" s="120">
        <f>ROUND(AVERAGEIF($ES$9:$ES$497,$ES47,PT$9:PT$497),0)</f>
        <v>51</v>
      </c>
      <c r="QE47" s="120">
        <f>ROUND(AVERAGEIF($ES$9:$ES$497,$ES47,PU$9:PU$497),0)</f>
        <v>54</v>
      </c>
      <c r="QF47" s="120">
        <f>ROUND(AVERAGEIF($ES$9:$ES$497,$ES47,PV$9:PV$497),0)</f>
        <v>30</v>
      </c>
      <c r="QG47" s="120">
        <f>ROUND(AVERAGEIF($ES$9:$ES$497,$ES47,PW$9:PW$497),0)</f>
        <v>36</v>
      </c>
      <c r="QH47" s="120">
        <f>ROUND(AVERAGEIF($ES$9:$ES$497,$ES47,PX$9:PX$497),0)</f>
        <v>21</v>
      </c>
      <c r="QI47" s="120">
        <f>ROUND(AVERAGEIF($ES$9:$ES$497,$ES47,PY$9:PY$497),0)</f>
        <v>51</v>
      </c>
      <c r="QJ47" s="120">
        <f>ROUND(AVERAGEIF($ES$9:$ES$497,$ES47,PZ$9:PZ$497),0)</f>
        <v>21</v>
      </c>
      <c r="QK47" s="120">
        <f>ROUND(AVERAGEIF($ES$9:$ES$497,$ES47,QA$9:QA$497),0)</f>
        <v>23</v>
      </c>
      <c r="QL47" s="120">
        <f>ROUND(AVERAGEIF($ES$9:$ES$497,$ES47,QB$9:QB$497),0)</f>
        <v>35</v>
      </c>
      <c r="QM47" s="120">
        <f>ROUND(AVERAGEIF($ES$9:$ES$497,$ES47,QC$9:QC$497),0)</f>
        <v>27</v>
      </c>
      <c r="QN47" s="114">
        <f t="shared" si="69"/>
        <v>436</v>
      </c>
      <c r="QO47" s="115">
        <f t="shared" si="70"/>
        <v>376</v>
      </c>
      <c r="QP47" s="115">
        <f t="shared" si="71"/>
        <v>500</v>
      </c>
      <c r="QQ47" s="115">
        <f t="shared" si="72"/>
        <v>505</v>
      </c>
      <c r="QR47" s="115">
        <f t="shared" si="73"/>
        <v>568</v>
      </c>
      <c r="QS47" s="119">
        <f t="shared" si="74"/>
        <v>476</v>
      </c>
      <c r="QT47" s="114">
        <f>ROUND((QN47-MIN(QN$9:QN$497))/(MAX(QN$9:QN$497)-MIN(QN$9:QN$497))*100,0)</f>
        <v>32</v>
      </c>
      <c r="QU47" s="115">
        <f>ROUND((QO47-MIN(QO$9:QO$497))/(MAX(QO$9:QO$497)-MIN(QO$9:QO$497))*100,0)</f>
        <v>24</v>
      </c>
      <c r="QV47" s="115">
        <f>ROUND((QP47-MIN(QP$9:QP$497))/(MAX(QP$9:QP$497)-MIN(QP$9:QP$497))*100,0)</f>
        <v>22</v>
      </c>
      <c r="QW47" s="115">
        <f>ROUND((QQ47-MIN(QQ$9:QQ$497))/(MAX(QQ$9:QQ$497)-MIN(QQ$9:QQ$497))*100,0)</f>
        <v>27</v>
      </c>
      <c r="QX47" s="115">
        <f>ROUND((QR47-MIN(QR$9:QR$497))/(MAX(QR$9:QR$497)-MIN(QR$9:QR$497))*100,0)</f>
        <v>56</v>
      </c>
      <c r="QY47" s="115">
        <f>ROUND((QS47-MIN(QS$9:QS$497))/(MAX(QS$9:QS$497)-MIN(QS$9:QS$497))*100,0)</f>
        <v>60</v>
      </c>
      <c r="QZ47" s="114">
        <f>RANK(QN47,QN$9:QN$497,0)</f>
        <v>288</v>
      </c>
      <c r="RA47" s="115">
        <f>RANK(QO47,QO$9:QO$497,0)</f>
        <v>217</v>
      </c>
      <c r="RB47" s="115">
        <f>RANK(QP47,QP$9:QP$497,0)</f>
        <v>318</v>
      </c>
      <c r="RC47" s="115">
        <f>RANK(QQ47,QQ$9:QQ$497,0)</f>
        <v>301</v>
      </c>
      <c r="RD47" s="115">
        <f>RANK(QR47,QR$9:QR$497,0)</f>
        <v>127</v>
      </c>
      <c r="RE47" s="115">
        <f>RANK(QS47,QS$9:QS$497,0)</f>
        <v>60</v>
      </c>
      <c r="RF47" s="122"/>
      <c r="RG47" s="115">
        <f>($RH$3*(IH47+IJ47)*100*100/MAX(EX$9:EX$497)*$RO$3) +($RH$3*(II47+IJ47)*100*100/MAX(EX$9:EX$497)*$RO$4) + ($RH$3*IK47*100*100/MAX(EX$9:EX$497)*0.098)</f>
        <v>0</v>
      </c>
      <c r="RH47" s="115">
        <f>($RH$4*IL47*100*100/MAX(EZ$9:EZ$497))*$RQ$3</f>
        <v>0</v>
      </c>
      <c r="RI47" s="115">
        <f>($RH$3*IM47*100*100/MAX(EY$9:EY$497))*$RQ$4</f>
        <v>0</v>
      </c>
      <c r="RJ47" s="115">
        <f>($RH$3*IN47*100*100/MAX(EX$9:EX$497))</f>
        <v>0</v>
      </c>
      <c r="RK47" s="115">
        <f>($RH$4*IO47*100*100/MAX(EZ$9:EZ$497))*$RQ$3</f>
        <v>0</v>
      </c>
      <c r="RL47" s="115">
        <f>(($RL$4*IP47*100*((100/MAX(EX$9:EX$497)+100/MAX(EZ$9:EZ$497))/2))+($RL$4*IQ47*100*((100/MAX(EX$9:EX$497)+100/MAX(EZ$9:EZ$497))/2))+($RL$4*IR47*100*((100/MAX(EX$9:EX$497)+100/MAX(EZ$9:EZ$497))/2))+($RL$4*IS47*100*((100/MAX(EX$9:EX$497)+100/MAX(EZ$9:EZ$497))/2))+($RL$4*IT47*100*((100/MAX(EX$9:EX$497)+100/MAX(EZ$9:EZ$497))/2))+($RL$4*IU47*100*((100/MAX(EX$9:EX$497)+100/MAX(EZ$9:EZ$497))/2))+($RL$4*IV47*100*((100/MAX(EX$9:EX$497)+100/MAX(EZ$9:EZ$497))/2))+($RL$4*IW47*100*((100/MAX(EX$9:EX$497)+100/MAX(EZ$9:EZ$497))/2)))*$RS$3</f>
        <v>0</v>
      </c>
      <c r="RM47" s="115">
        <f>(($RH$3*IX47*100*100/MAX(EX$9:EX$497))+($RH$3*IY47*100*100/MAX(EX$9:EX$497))+($RH$3*IZ47*100*100/MAX(EX$9:EX$497))+($RH$3*JA47*100*100/MAX(EX$9:EX$497))+($RH$3*JB47*100*100/MAX(EX$9:EX$497))+($RH$3*JC47*100*100/MAX(EX$9:EX$497))+($RH$3*JD47*100*100/MAX(EX$9:EX$497))+($RH$3*JE47*100*100/MAX(EX$9:EX$497)))*$RS$4</f>
        <v>0</v>
      </c>
      <c r="RN47" s="115">
        <f>(($RH$4*JF47*100*100/MAX(EZ$9:EZ$497)) + ($RH$4*JG47*100*100/MAX(EZ$9:EZ$497)) + ($RH$4*JH47*100*100/MAX(EZ$9:EZ$497)) + ($RH$4*JI47*100*100/MAX(EZ$9:EZ$497)) + ($RH$4*JJ47*100*100/MAX(EZ$9:EZ$497)) + ($RH$4*JK47*100*100/MAX(EZ$9:EZ$497)) + ($RH$4*JL47*100*100/MAX(EZ$9:EZ$497)) + ($RH$4*JM47*100*100/MAX(EZ$9:EZ$497)))*$RU$3</f>
        <v>0</v>
      </c>
      <c r="RO47" s="115">
        <f>(($RL$4*JN47*100*((100/MAX(EX$9:EX$497)+100/MAX(EZ$9:EZ$497))/2))+($RL$4*JO47*100*((100/MAX(EX$9:EX$497)+100/MAX(EZ$9:EZ$497))/2))+($RL$4*JP47*100*((100/MAX(EX$9:EX$497)+100/MAX(EZ$9:EZ$497))/2))+($RL$4*JQ47*100*((100/MAX(EX$9:EX$497)+100/MAX(EZ$9:EZ$497))/2))+($RL$4*JR47*100*((100/MAX(EX$9:EX$497)+100/MAX(EZ$9:EZ$497))/2))+($RL$4*JS47*100*((100/MAX(EX$9:EX$497)+100/MAX(EZ$9:EZ$497))/2))+($RL$4*JT47*100*((100/MAX(EX$9:EX$497)+100/MAX(EZ$9:EZ$497))/2))+($RL$4*JU47*100*((100/MAX(EX$9:EX$497)+100/MAX(EZ$9:EZ$497))/2))+($RL$4*JV47*100*((100/MAX(EX$9:EX$497)+100/MAX(EZ$9:EZ$497))/2))+($RL$4*JW47*100*((100/MAX(EX$9:EX$497)+100/MAX(EZ$9:EZ$497))/2))+($RL$4*JX47*100*((100/MAX(EX$9:EX$497)+100/MAX(EZ$9:EZ$497))/2))+($RL$4*JY47*100*((100/MAX(EX$9:EX$497)+100/MAX(EZ$9:EZ$497))/2))+($RL$4*JZ47*100*((100/MAX(EX$9:EX$497)+100/MAX(EZ$9:EZ$497))/2)))*$RW$3/2</f>
        <v>0</v>
      </c>
      <c r="RP47" s="119">
        <f>($RJ$3*KA47*100*100/MAX(FA$9:FA$497)) + ($RJ$3*KB47*100*100/MAX(FA$9:FA$497)/2) + ($RJ$3*KC47*100*100/MAX(FA$9:FA$497)/2) + ($RJ$3*KD47*100*100/MAX(FA$9:FA$497)/4) + ($RJ$3*KE47*100*100/MAX(FA$9:FA$497)/4)</f>
        <v>0</v>
      </c>
      <c r="RQ47" s="118">
        <f>($RL$4*KF47*100*((100/MAX(EX$9:EX$497)+100/MAX(EZ$9:EZ$497)))) * ($RO$3/2) + (($RL$4*KG47*100*((100/MAX(EX$9:EX$497)+100/MAX(EZ$9:EZ$497))))+($RL$4*KH47*100*((100/MAX(EX$9:EX$497)+100/MAX(EZ$9:EZ$497))))+($RL$4*KI47*100*((100/MAX(EX$9:EX$497)+100/MAX(EZ$9:EZ$497))))+($RL$4*KJ47*100*((100/MAX(EX$9:EX$497)+100/MAX(EZ$9:EZ$497))))+($RL$4*KK47*100*((100/MAX(EX$9:EX$497)+100/MAX(EZ$9:EZ$497))))+($RL$4*KL47*100*((100/MAX(EX$9:EX$497)+100/MAX(EZ$9:EZ$497))))+($RL$4*KM47*100*((100/MAX(EX$9:EX$497)+100/MAX(EZ$9:EZ$497))))+($RL$4*KN47*100*((100/MAX(EX$9:EX$497)+100/MAX(EZ$9:EZ$497))))+($RL$4*KO47*100*((100/MAX(EX$9:EX$497)+100/MAX(EZ$9:EZ$497))))+($RL$4*KP47*100*((100/MAX(EX$9:EX$497)+100/MAX(EZ$9:EZ$497))))+($RL$4*KQ47*100*((100/MAX(EX$9:EX$497)+100/MAX(EZ$9:EZ$497))))+($RL$4*KR47*100*((100/MAX(EX$9:EX$497)+100/MAX(EZ$9:EZ$497))))+($RL$4*KS47*100*((100/MAX(EX$9:EX$497)+100/MAX(EZ$9:EZ$497))))+($RL$4*KV47*100*((100/MAX(EX$9:EX$497)+100/MAX(EZ$9:EZ$497))))) * (($RO$3+$RO$4)/6)</f>
        <v>0</v>
      </c>
      <c r="RR47" s="115">
        <f>(($RL$4*KW47*100*((100/MAX(EX$9:EX$497)+100/MAX(EZ$9:EZ$497))))) * ($RO$3/2) + (($RL$4*KX47*100*((100/MAX(EX$9:EX$497)+100/MAX(EZ$9:EZ$497))))+($RL$4*KY47*100*((100/MAX(EX$9:EX$497)+100/MAX(EZ$9:EZ$497))))+($RL$4*KZ47*100*((100/MAX(EX$9:EX$497)+100/MAX(EZ$9:EZ$497))))+($RL$4*LA47*100*((100/MAX(EX$9:EX$497)+100/MAX(EZ$9:EZ$497))))+($RL$4*LB47*100*((100/MAX(EX$9:EX$497)+100/MAX(EZ$9:EZ$497))))+($RL$4*LC47*100*((100/MAX(EX$9:EX$497)+100/MAX(EZ$9:EZ$497))))) * (($RO$3+$RO$4)/6)</f>
        <v>0</v>
      </c>
      <c r="RS47" s="119">
        <f>(($RL$4*LD47*100*((100/MAX(EX$9:EX$497)+100/MAX(EZ$9:EZ$497))))+($RL$4*LE47*100*((100/MAX(EX$9:EX$497)+100/MAX(EZ$9:EZ$497))))) * (($RO$3+$RO$4)/6)</f>
        <v>0</v>
      </c>
      <c r="RT47" s="118">
        <f>($RJ$4*LH47*100*(100/MAX(EV$9:EV$497)))+($RJ$4*LI47*100*(100/MAX(EV$9:EV$497)))</f>
        <v>0</v>
      </c>
      <c r="RU47" s="119">
        <f>($RJ$4*LJ47*(100/MAX(EV$9:EV$497)))/2 + ($RL$3*LK47*(100/MAX(EW$9:EW$497))) + ($RJ$4*LL47*(100/MAX(EV$9:EV$497)))/4 + ($RL$3*LM47*(100/MAX(EW$9:EW$497)))</f>
        <v>0</v>
      </c>
      <c r="RV47" s="118">
        <f>($RJ$4*LN47*100*100/MAX(EV$9:EV$497)/2)+($RJ$4*LO47*100*100/MAX(EV$9:EV$497)/2)+($RJ$4*LP47*100*100/MAX(EV$9:EV$497))+($RJ$4*LQ47*100*100/MAX(EV$9:EV$497))+($RJ$4*LR47*100*100/MAX(EV$9:EV$497))</f>
        <v>0</v>
      </c>
      <c r="RW47" s="115">
        <f>($RJ$4*LS47*100*100/MAX(EV$9:EV$497)) + (($RJ$4*LT47*100*100/MAX(EV$9:EV$497))+($RJ$4*LU47*100*100/MAX(EV$9:EV$497))+($RJ$4*LV47*100*100/MAX(EV$9:EV$497))+($RJ$4*LW47*100*100/MAX(EV$9:EV$497))+($RJ$4*LX47*100*100/MAX(EV$9:EV$497))+($RJ$4*LY47*100*100/MAX(EV$9:EV$497))+($RJ$4*LZ47*100*100/MAX(EV$9:EV$497))+($RJ$4*MA47*100*100/MAX(EV$9:EV$497)))/2</f>
        <v>0</v>
      </c>
      <c r="RX47" s="119">
        <f>($RJ$4*MB47*100*100/MAX(EV$9:EV$497))+($RJ$4*MC47*100*100/MAX(EV$9:EV$497))+($RJ$4*MD47*100*100/MAX(EV$9:EV$497))+($RJ$4*ME47*100*100/MAX(EV$9:EV$497))+($RJ$4*MF47*100*100/MAX(EV$9:EV$497))+($RJ$4*MG47*100*100/MAX(EV$9:EV$497))+($RJ$4*MH47*100*100/MAX(EV$9:EV$497))+($RJ$4*MI47*100*100/MAX(EV$9:EV$497))+($RJ$4*MJ47*100*100/MAX(EV$9:EV$497))+($RJ$4*MK47*100*100/MAX(EV$9:EV$497))+($RJ$4*ML47*100*100/MAX(EV$9:EV$497))+($RJ$4*MM47*100*100/MAX(EV$9:EV$497))+($RJ$4*MN47*100*100/MAX(EV$9:EV$497))</f>
        <v>0</v>
      </c>
      <c r="RY47" s="118">
        <f>($RJ$4*MQ47*100*100/MAX(EV$9:EV$497))/2 + (($RJ$4*MR47*100*100/MAX(EV$9:EV$497))+($RJ$4*MS47*100*100/MAX(EV$9:EV$497))+($RJ$4*MT47*100*100/MAX(EV$9:EV$497))+($RJ$4*MU47*100*100/MAX(EV$9:EV$497))+($RJ$4*MV47*100*100/MAX(EV$9:EV$497))+($RJ$4*MW47*100*100/MAX(EV$9:EV$497))+($RJ$4*MX47*100*100/MAX(EV$9:EV$497))+($RJ$4*MY47*100*100/MAX(EV$9:EV$497))+($RJ$4*MZ47*100*100/MAX(EV$9:EV$497))+($RJ$4*NA47*100*100/MAX(EV$9:EV$497))+($RJ$4*NB47*100*100/MAX(EV$9:EV$497))+($RJ$4*NC47*100*100/MAX(EV$9:EV$497))+($RJ$4*ND47*100*100/MAX(EV$9:EV$497))+($RJ$4*NG47*100*100/MAX(EV$9:EV$497)))/4</f>
        <v>0</v>
      </c>
      <c r="RZ47" s="115">
        <f>($RJ$4*NH47*100*100/MAX(EV$9:EV$497))/2 + (($RJ$4*NI47*100*100/MAX(EV$9:EV$497))+($RJ$4*NJ47*100*100/MAX(EV$9:EV$497))+($RJ$4*NK47*100*100/MAX(EV$9:EV$497))+($RJ$4*NL47*100*100/MAX(EV$9:EV$497))+($RJ$4*NM47*100*100/MAX(EV$9:EV$497))+($RJ$4*NN47*100*100/MAX(EV$9:EV$497)))/4</f>
        <v>0</v>
      </c>
      <c r="SA47" s="117">
        <f>(($RJ$4*NO47*100*100/MAX(EV$9:EV$497))+($RJ$4*NP47*100*100/MAX(EV$9:EV$497)))/4</f>
        <v>0</v>
      </c>
      <c r="SB47" s="118">
        <f t="shared" si="113"/>
        <v>0</v>
      </c>
      <c r="SC47" s="115">
        <f t="shared" si="114"/>
        <v>0</v>
      </c>
      <c r="SD47" s="115">
        <f t="shared" si="115"/>
        <v>0</v>
      </c>
      <c r="SE47" s="115">
        <f t="shared" si="116"/>
        <v>0</v>
      </c>
      <c r="SF47" s="115">
        <f t="shared" si="117"/>
        <v>0</v>
      </c>
      <c r="SG47" s="115">
        <f t="shared" si="118"/>
        <v>0</v>
      </c>
      <c r="SH47" s="115">
        <f>ROUND(SB47/MAX(SB$9:SB$497)*100,0)</f>
        <v>0</v>
      </c>
      <c r="SI47" s="115">
        <f>ROUND(SC47/MAX(SC$9:SC$497)*100,0)</f>
        <v>0</v>
      </c>
      <c r="SJ47" s="115">
        <f>ROUND(SD47/MAX(SD$9:SD$497)*100,0)</f>
        <v>0</v>
      </c>
      <c r="SK47" s="115">
        <f>ROUND(SE47/MAX(SE$9:SE$497)*100,0)</f>
        <v>0</v>
      </c>
      <c r="SL47" s="115">
        <f>ROUND(SF47/MAX(SF$9:SF$497)*100,0)</f>
        <v>0</v>
      </c>
      <c r="SM47" s="121">
        <f>ROUND(SG47/MAX(SG$9:SG$497)*100,0)</f>
        <v>0</v>
      </c>
      <c r="SN47" s="115">
        <f>ROUND(AVERAGEIF($ES$9:$ES$497,$ES47,SH$9:SH$497),0)</f>
        <v>29</v>
      </c>
      <c r="SO47" s="115">
        <f>ROUND(AVERAGEIF($ES$9:$ES$497,$ES47,SI$9:SI$497),0)</f>
        <v>3</v>
      </c>
      <c r="SP47" s="115">
        <f>ROUND(AVERAGEIF($ES$9:$ES$497,$ES47,SJ$9:SJ$497),0)</f>
        <v>5</v>
      </c>
      <c r="SQ47" s="115">
        <f>ROUND(AVERAGEIF($ES$9:$ES$497,$ES47,SK$9:SK$497),0)</f>
        <v>2</v>
      </c>
      <c r="SR47" s="115">
        <f>ROUND(AVERAGEIF($ES$9:$ES$497,$ES47,SL$9:SL$497),0)</f>
        <v>4</v>
      </c>
      <c r="SS47" s="121">
        <f>ROUND(AVERAGEIF($ES$9:$ES$497,$ES47,SM$9:SM$497),0)</f>
        <v>36</v>
      </c>
      <c r="ST47" s="114">
        <f>RANK(SB47,SB$9:SB$497,0)</f>
        <v>323</v>
      </c>
      <c r="SU47" s="115">
        <f>RANK(SC47,SC$9:SC$497,0)</f>
        <v>320</v>
      </c>
      <c r="SV47" s="115">
        <f>RANK(SD47,SD$9:SD$497,0)</f>
        <v>320</v>
      </c>
      <c r="SW47" s="115">
        <f>RANK(SE47,SE$9:SE$497,0)</f>
        <v>320</v>
      </c>
      <c r="SX47" s="115">
        <f>RANK(SF47,SF$9:SF$497,0)</f>
        <v>317</v>
      </c>
      <c r="SY47" s="115">
        <f>RANK(SG47,SG$9:SG$497,0)</f>
        <v>308</v>
      </c>
      <c r="SZ47" s="115">
        <f>COUNTIFS(SB$9:SB$497,"&gt;"&amp;SB47,$ES$9:$ES$497,$ES47)+1</f>
        <v>48</v>
      </c>
      <c r="TA47" s="115">
        <f>COUNTIFS(SC$9:SC$497,"&gt;"&amp;SC47,$ES$9:$ES$497,$ES47)+1</f>
        <v>48</v>
      </c>
      <c r="TB47" s="115">
        <f>COUNTIFS(SD$9:SD$497,"&gt;"&amp;SD47,$ES$9:$ES$497,$ES47)+1</f>
        <v>48</v>
      </c>
      <c r="TC47" s="115">
        <f>COUNTIFS(SE$9:SE$497,"&gt;"&amp;SE47,$ES$9:$ES$497,$ES47)+1</f>
        <v>48</v>
      </c>
      <c r="TD47" s="115">
        <f>COUNTIFS(SF$9:SF$497,"&gt;"&amp;SF47,$ES$9:$ES$497,$ES47)+1</f>
        <v>48</v>
      </c>
      <c r="TE47" s="117">
        <f>COUNTIFS(SG$9:SG$497,"&gt;"&amp;SG47,$ES$9:$ES$497,$ES47)+1</f>
        <v>48</v>
      </c>
      <c r="TF47" s="118">
        <f t="shared" si="119"/>
        <v>19</v>
      </c>
      <c r="TG47" s="115">
        <f t="shared" si="120"/>
        <v>14</v>
      </c>
      <c r="TH47" s="115">
        <f t="shared" si="121"/>
        <v>13</v>
      </c>
      <c r="TI47" s="115">
        <f t="shared" si="122"/>
        <v>14</v>
      </c>
      <c r="TJ47" s="115">
        <f t="shared" si="123"/>
        <v>13</v>
      </c>
      <c r="TK47" s="115">
        <f t="shared" si="124"/>
        <v>19</v>
      </c>
      <c r="TL47" s="117">
        <f t="shared" si="125"/>
        <v>19</v>
      </c>
      <c r="TM47" s="118">
        <f>ROUND(TF47/MAX(TF$9:TF$497)*100,0)</f>
        <v>11</v>
      </c>
      <c r="TN47" s="115">
        <f>ROUND(TG47/MAX(TG$9:TG$497)*100,0)</f>
        <v>8</v>
      </c>
      <c r="TO47" s="115">
        <f>ROUND(TH47/MAX(TH$9:TH$497)*100,0)</f>
        <v>7</v>
      </c>
      <c r="TP47" s="115">
        <f>ROUND(TI47/MAX(TI$9:TI$497)*100,0)</f>
        <v>8</v>
      </c>
      <c r="TQ47" s="115">
        <f>ROUND(TJ47/MAX(TJ$9:TJ$497)*100,0)</f>
        <v>7</v>
      </c>
      <c r="TR47" s="115">
        <f>ROUND(TK47/MAX(TK$9:TK$497)*100,0)</f>
        <v>10</v>
      </c>
      <c r="TS47" s="119">
        <f>ROUND(TL47/MAX(TL$9:TL$497)*100,0)</f>
        <v>10</v>
      </c>
      <c r="TT47" s="120">
        <f>RANK(TM47,TM$9:TM$497,0)</f>
        <v>402</v>
      </c>
      <c r="TU47" s="115">
        <f>RANK(TN47,TN$9:TN$497,0)</f>
        <v>402</v>
      </c>
      <c r="TV47" s="115">
        <f>RANK(TO47,TO$9:TO$497,0)</f>
        <v>401</v>
      </c>
      <c r="TW47" s="115">
        <f>RANK(TP47,TP$9:TP$497,0)</f>
        <v>401</v>
      </c>
      <c r="TX47" s="115">
        <f>RANK(TQ47,TQ$9:TQ$497,0)</f>
        <v>402</v>
      </c>
      <c r="TY47" s="115">
        <f>RANK(TR47,TR$9:TR$497,0)</f>
        <v>388</v>
      </c>
      <c r="TZ47" s="121">
        <f>RANK(TS47,TS$9:TS$497,0)</f>
        <v>380</v>
      </c>
      <c r="UA47" s="123"/>
      <c r="UB47" s="7" t="s">
        <v>1</v>
      </c>
    </row>
    <row r="48" spans="1:548" x14ac:dyDescent="0.15">
      <c r="A48" s="183">
        <v>40</v>
      </c>
      <c r="B48" s="203" t="s">
        <v>656</v>
      </c>
      <c r="C48" s="63"/>
      <c r="D48" s="63"/>
      <c r="E48" s="64" t="s">
        <v>518</v>
      </c>
      <c r="F48" s="65">
        <v>24</v>
      </c>
      <c r="G48" s="65" t="s">
        <v>547</v>
      </c>
      <c r="H48" s="65"/>
      <c r="I48" s="66" t="s">
        <v>521</v>
      </c>
      <c r="J48" s="67" t="s">
        <v>521</v>
      </c>
      <c r="K48" s="67" t="s">
        <v>521</v>
      </c>
      <c r="L48" s="67" t="s">
        <v>521</v>
      </c>
      <c r="M48" s="67" t="s">
        <v>521</v>
      </c>
      <c r="N48" s="67" t="s">
        <v>521</v>
      </c>
      <c r="O48" s="67" t="s">
        <v>521</v>
      </c>
      <c r="P48" s="67" t="s">
        <v>521</v>
      </c>
      <c r="Q48" s="67" t="s">
        <v>521</v>
      </c>
      <c r="R48" s="68" t="s">
        <v>521</v>
      </c>
      <c r="S48" s="69" t="s">
        <v>521</v>
      </c>
      <c r="T48" s="67" t="s">
        <v>521</v>
      </c>
      <c r="U48" s="67" t="s">
        <v>521</v>
      </c>
      <c r="V48" s="67" t="s">
        <v>521</v>
      </c>
      <c r="W48" s="67" t="s">
        <v>521</v>
      </c>
      <c r="X48" s="67" t="s">
        <v>520</v>
      </c>
      <c r="Y48" s="67" t="s">
        <v>520</v>
      </c>
      <c r="Z48" s="67" t="s">
        <v>520</v>
      </c>
      <c r="AA48" s="67" t="s">
        <v>521</v>
      </c>
      <c r="AB48" s="68" t="s">
        <v>521</v>
      </c>
      <c r="AC48" s="69" t="s">
        <v>521</v>
      </c>
      <c r="AD48" s="67" t="s">
        <v>521</v>
      </c>
      <c r="AE48" s="67" t="s">
        <v>521</v>
      </c>
      <c r="AF48" s="67" t="s">
        <v>521</v>
      </c>
      <c r="AG48" s="67" t="s">
        <v>521</v>
      </c>
      <c r="AH48" s="67" t="s">
        <v>521</v>
      </c>
      <c r="AI48" s="67" t="s">
        <v>521</v>
      </c>
      <c r="AJ48" s="67" t="s">
        <v>521</v>
      </c>
      <c r="AK48" s="67" t="s">
        <v>521</v>
      </c>
      <c r="AL48" s="68" t="s">
        <v>521</v>
      </c>
      <c r="AM48" s="69" t="s">
        <v>521</v>
      </c>
      <c r="AN48" s="67" t="s">
        <v>521</v>
      </c>
      <c r="AO48" s="67" t="s">
        <v>521</v>
      </c>
      <c r="AP48" s="67" t="s">
        <v>521</v>
      </c>
      <c r="AQ48" s="67" t="s">
        <v>521</v>
      </c>
      <c r="AR48" s="67" t="s">
        <v>521</v>
      </c>
      <c r="AS48" s="67" t="s">
        <v>521</v>
      </c>
      <c r="AT48" s="67" t="s">
        <v>521</v>
      </c>
      <c r="AU48" s="67" t="s">
        <v>521</v>
      </c>
      <c r="AV48" s="68" t="s">
        <v>521</v>
      </c>
      <c r="AW48" s="69" t="s">
        <v>521</v>
      </c>
      <c r="AX48" s="67" t="s">
        <v>521</v>
      </c>
      <c r="AY48" s="67" t="s">
        <v>521</v>
      </c>
      <c r="AZ48" s="67" t="s">
        <v>521</v>
      </c>
      <c r="BA48" s="67" t="s">
        <v>521</v>
      </c>
      <c r="BB48" s="67" t="s">
        <v>521</v>
      </c>
      <c r="BC48" s="67" t="s">
        <v>521</v>
      </c>
      <c r="BD48" s="67" t="s">
        <v>521</v>
      </c>
      <c r="BE48" s="67" t="s">
        <v>521</v>
      </c>
      <c r="BF48" s="68" t="s">
        <v>521</v>
      </c>
      <c r="BG48" s="69" t="s">
        <v>521</v>
      </c>
      <c r="BH48" s="67" t="s">
        <v>521</v>
      </c>
      <c r="BI48" s="67" t="s">
        <v>521</v>
      </c>
      <c r="BJ48" s="67" t="s">
        <v>521</v>
      </c>
      <c r="BK48" s="67" t="s">
        <v>521</v>
      </c>
      <c r="BL48" s="67" t="s">
        <v>521</v>
      </c>
      <c r="BM48" s="67" t="s">
        <v>521</v>
      </c>
      <c r="BN48" s="67" t="s">
        <v>521</v>
      </c>
      <c r="BO48" s="67" t="s">
        <v>521</v>
      </c>
      <c r="BP48" s="68" t="s">
        <v>521</v>
      </c>
      <c r="BQ48" s="70" t="s">
        <v>521</v>
      </c>
      <c r="BR48" s="67" t="s">
        <v>521</v>
      </c>
      <c r="BS48" s="67" t="s">
        <v>521</v>
      </c>
      <c r="BT48" s="67" t="s">
        <v>521</v>
      </c>
      <c r="BU48" s="67" t="s">
        <v>521</v>
      </c>
      <c r="BV48" s="67" t="s">
        <v>521</v>
      </c>
      <c r="BW48" s="67" t="s">
        <v>521</v>
      </c>
      <c r="BX48" s="67" t="s">
        <v>521</v>
      </c>
      <c r="BY48" s="67" t="s">
        <v>521</v>
      </c>
      <c r="BZ48" s="68" t="s">
        <v>521</v>
      </c>
      <c r="CA48" s="69" t="s">
        <v>521</v>
      </c>
      <c r="CB48" s="67" t="s">
        <v>521</v>
      </c>
      <c r="CC48" s="67" t="s">
        <v>521</v>
      </c>
      <c r="CD48" s="67" t="s">
        <v>521</v>
      </c>
      <c r="CE48" s="67" t="s">
        <v>521</v>
      </c>
      <c r="CF48" s="67" t="s">
        <v>521</v>
      </c>
      <c r="CG48" s="67" t="s">
        <v>521</v>
      </c>
      <c r="CH48" s="67" t="s">
        <v>521</v>
      </c>
      <c r="CI48" s="67" t="s">
        <v>521</v>
      </c>
      <c r="CJ48" s="68" t="s">
        <v>521</v>
      </c>
      <c r="CK48" s="69" t="s">
        <v>521</v>
      </c>
      <c r="CL48" s="67" t="s">
        <v>521</v>
      </c>
      <c r="CM48" s="67" t="s">
        <v>521</v>
      </c>
      <c r="CN48" s="67" t="s">
        <v>521</v>
      </c>
      <c r="CO48" s="67" t="s">
        <v>521</v>
      </c>
      <c r="CP48" s="67" t="s">
        <v>521</v>
      </c>
      <c r="CQ48" s="67" t="s">
        <v>521</v>
      </c>
      <c r="CR48" s="67" t="s">
        <v>521</v>
      </c>
      <c r="CS48" s="67" t="s">
        <v>521</v>
      </c>
      <c r="CT48" s="68" t="s">
        <v>521</v>
      </c>
      <c r="CU48" s="69" t="s">
        <v>521</v>
      </c>
      <c r="CV48" s="67" t="s">
        <v>521</v>
      </c>
      <c r="CW48" s="67" t="s">
        <v>521</v>
      </c>
      <c r="CX48" s="67" t="s">
        <v>521</v>
      </c>
      <c r="CY48" s="67" t="s">
        <v>521</v>
      </c>
      <c r="CZ48" s="67" t="s">
        <v>521</v>
      </c>
      <c r="DA48" s="67" t="s">
        <v>521</v>
      </c>
      <c r="DB48" s="67" t="s">
        <v>521</v>
      </c>
      <c r="DC48" s="67" t="s">
        <v>521</v>
      </c>
      <c r="DD48" s="68" t="s">
        <v>521</v>
      </c>
      <c r="DE48" s="69" t="s">
        <v>521</v>
      </c>
      <c r="DF48" s="71" t="s">
        <v>521</v>
      </c>
      <c r="DG48" s="67" t="s">
        <v>521</v>
      </c>
      <c r="DH48" s="67" t="s">
        <v>521</v>
      </c>
      <c r="DI48" s="67" t="s">
        <v>521</v>
      </c>
      <c r="DJ48" s="67" t="s">
        <v>521</v>
      </c>
      <c r="DK48" s="67" t="s">
        <v>521</v>
      </c>
      <c r="DL48" s="67" t="s">
        <v>521</v>
      </c>
      <c r="DM48" s="67" t="s">
        <v>521</v>
      </c>
      <c r="DN48" s="68" t="s">
        <v>521</v>
      </c>
      <c r="DO48" s="70" t="s">
        <v>521</v>
      </c>
      <c r="DP48" s="71" t="s">
        <v>521</v>
      </c>
      <c r="DQ48" s="67" t="s">
        <v>521</v>
      </c>
      <c r="DR48" s="67" t="s">
        <v>521</v>
      </c>
      <c r="DS48" s="67" t="s">
        <v>521</v>
      </c>
      <c r="DT48" s="67" t="s">
        <v>521</v>
      </c>
      <c r="DU48" s="67" t="s">
        <v>521</v>
      </c>
      <c r="DV48" s="67" t="s">
        <v>521</v>
      </c>
      <c r="DW48" s="67" t="s">
        <v>521</v>
      </c>
      <c r="DX48" s="72" t="s">
        <v>521</v>
      </c>
      <c r="DY48" s="73" t="s">
        <v>522</v>
      </c>
      <c r="DZ48" s="74">
        <v>2</v>
      </c>
      <c r="EA48" s="74">
        <v>3</v>
      </c>
      <c r="EB48" s="74">
        <v>3</v>
      </c>
      <c r="EC48" s="75">
        <v>4</v>
      </c>
      <c r="ED48" s="76" t="s">
        <v>522</v>
      </c>
      <c r="EE48" s="74">
        <f t="shared" si="75"/>
        <v>2</v>
      </c>
      <c r="EF48" s="74">
        <f t="shared" si="76"/>
        <v>6</v>
      </c>
      <c r="EG48" s="74">
        <f t="shared" si="77"/>
        <v>18</v>
      </c>
      <c r="EH48" s="77">
        <f t="shared" si="78"/>
        <v>72</v>
      </c>
      <c r="EI48" s="73">
        <v>90</v>
      </c>
      <c r="EJ48" s="74">
        <v>130</v>
      </c>
      <c r="EK48" s="74">
        <v>250</v>
      </c>
      <c r="EL48" s="74">
        <v>360</v>
      </c>
      <c r="EM48" s="75">
        <v>1250</v>
      </c>
      <c r="EN48" s="78">
        <v>1</v>
      </c>
      <c r="EO48" s="79">
        <f t="shared" si="79"/>
        <v>0.72222222222222221</v>
      </c>
      <c r="EP48" s="79">
        <f t="shared" si="80"/>
        <v>0.46296296296296291</v>
      </c>
      <c r="EQ48" s="79">
        <f t="shared" si="81"/>
        <v>0.22222222222222221</v>
      </c>
      <c r="ER48" s="80">
        <f t="shared" si="82"/>
        <v>0.19290123456790123</v>
      </c>
      <c r="ES48" s="128" t="s">
        <v>534</v>
      </c>
      <c r="ET48" s="82"/>
      <c r="EU48" s="83">
        <v>4</v>
      </c>
      <c r="EV48" s="73">
        <v>38</v>
      </c>
      <c r="EW48" s="74">
        <v>7</v>
      </c>
      <c r="EX48" s="74">
        <v>18</v>
      </c>
      <c r="EY48" s="74">
        <v>7</v>
      </c>
      <c r="EZ48" s="74">
        <v>4</v>
      </c>
      <c r="FA48" s="74">
        <v>4</v>
      </c>
      <c r="FB48" s="74">
        <v>21</v>
      </c>
      <c r="FC48" s="74">
        <v>26</v>
      </c>
      <c r="FD48" s="74">
        <f t="shared" si="83"/>
        <v>22</v>
      </c>
      <c r="FE48" s="84">
        <f t="shared" si="84"/>
        <v>44</v>
      </c>
      <c r="FF48" s="73">
        <f>RANK(EV48,$EV$9:$EV$497,0)</f>
        <v>329</v>
      </c>
      <c r="FG48" s="74">
        <f>RANK(EW48,$EW$9:$EW$497,0)</f>
        <v>424</v>
      </c>
      <c r="FH48" s="74">
        <f>RANK(EX48,$EX$9:$EX$497,0)</f>
        <v>318</v>
      </c>
      <c r="FI48" s="74">
        <f>RANK(EY48,$EY$9:$EY$497,0)</f>
        <v>414</v>
      </c>
      <c r="FJ48" s="74">
        <f>RANK(EZ48,$EZ$9:$EZ$497,0)</f>
        <v>415</v>
      </c>
      <c r="FK48" s="74">
        <f>RANK(FA48,$FA$9:$FA$497,0)</f>
        <v>410</v>
      </c>
      <c r="FL48" s="74">
        <f>RANK(FB48,$FB$9:$FB$497,0)</f>
        <v>318</v>
      </c>
      <c r="FM48" s="74">
        <f>RANK(FC48,$FC$9:$FC$497,0)</f>
        <v>298</v>
      </c>
      <c r="FN48" s="74">
        <f>RANK(FD48,$FD$9:$FD$497,0)</f>
        <v>392</v>
      </c>
      <c r="FO48" s="84">
        <f>RANK(FE48,$FE$9:$FE$497,0)</f>
        <v>329</v>
      </c>
      <c r="FP48" s="73">
        <f>COUNTIFS($EV$9:$EV$497,"&gt;"&amp;EV48,$ES$9:$ES$497,ES48)+1</f>
        <v>66</v>
      </c>
      <c r="FQ48" s="74">
        <f>COUNTIFS($EW$9:$EW$497,"&gt;"&amp;EW48,$ES$9:$ES$497,ES48)+1</f>
        <v>80</v>
      </c>
      <c r="FR48" s="74">
        <f>COUNTIFS($EX$9:$EX$497,"&gt;"&amp;EX48,$ES$9:$ES$497,ES48)+1</f>
        <v>79</v>
      </c>
      <c r="FS48" s="74">
        <f>COUNTIFS($EY$9:$EY$497,"&gt;"&amp;EY48,$ES$9:$ES$497,ES48)+1</f>
        <v>80</v>
      </c>
      <c r="FT48" s="74">
        <f>COUNTIFS($EZ$9:$EZ$497,"&gt;"&amp;EZ48,$ES$9:$ES$497,ES48)+1</f>
        <v>78</v>
      </c>
      <c r="FU48" s="74">
        <f>COUNTIFS($FA$9:$FA$497,"&gt;"&amp;FA48,$ES$9:$ES$497,ES48)+1</f>
        <v>77</v>
      </c>
      <c r="FV48" s="74">
        <f>COUNTIFS($FB$9:$FB$497,"&gt;"&amp;FB48,$ES$9:$ES$497,ES48)+1</f>
        <v>79</v>
      </c>
      <c r="FW48" s="74">
        <f>COUNTIFS($FC$9:$FC$497,"&gt;"&amp;FC48,$ES$9:$ES$497,ES48)+1</f>
        <v>79</v>
      </c>
      <c r="FX48" s="74">
        <f>COUNTIFS($FD$9:$FD$497,"&gt;"&amp;FD48,$ES$9:$ES$497,ES48)+1</f>
        <v>79</v>
      </c>
      <c r="FY48" s="84">
        <f>COUNTIFS($FE$9:$FE$497,"&gt;"&amp;FE48,$ES$9:$ES$497,ES48)+1</f>
        <v>79</v>
      </c>
      <c r="FZ48" s="85">
        <f t="shared" si="85"/>
        <v>1.58</v>
      </c>
      <c r="GA48" s="86">
        <f t="shared" si="86"/>
        <v>0.28999999999999998</v>
      </c>
      <c r="GB48" s="86">
        <f t="shared" si="87"/>
        <v>0.75</v>
      </c>
      <c r="GC48" s="86">
        <f t="shared" si="88"/>
        <v>0.28999999999999998</v>
      </c>
      <c r="GD48" s="86">
        <f t="shared" si="89"/>
        <v>0.17</v>
      </c>
      <c r="GE48" s="86">
        <f t="shared" si="90"/>
        <v>0.17</v>
      </c>
      <c r="GF48" s="86">
        <f t="shared" si="91"/>
        <v>0.88</v>
      </c>
      <c r="GG48" s="86">
        <f t="shared" si="92"/>
        <v>1.08</v>
      </c>
      <c r="GH48" s="86">
        <f t="shared" si="93"/>
        <v>0.92</v>
      </c>
      <c r="GI48" s="87">
        <f t="shared" si="94"/>
        <v>1.83</v>
      </c>
      <c r="GJ48" s="85">
        <f>ROUND(((FZ48-AVERAGE(FZ$9:FZ$497))/STDEVP(FZ$9:FZ$497)*10+50),2)</f>
        <v>73.88</v>
      </c>
      <c r="GK48" s="86">
        <f>ROUND(((GA48-AVERAGE(GA$9:GA$497))/STDEVP(GA$9:GA$497)*10+50),2)</f>
        <v>38.04</v>
      </c>
      <c r="GL48" s="86">
        <f>ROUND(((GB48-AVERAGE(GB$9:GB$497))/STDEVP(GB$9:GB$497)*10+50),2)</f>
        <v>56.28</v>
      </c>
      <c r="GM48" s="86">
        <f>ROUND(((GC48-AVERAGE(GC$9:GC$497))/STDEVP(GC$9:GC$497)*10+50),2)</f>
        <v>38.17</v>
      </c>
      <c r="GN48" s="86">
        <f>ROUND(((GD48-AVERAGE(GD$9:GD$497))/STDEVP(GD$9:GD$497)*10+50),2)</f>
        <v>42.39</v>
      </c>
      <c r="GO48" s="86">
        <f>ROUND(((GE48-AVERAGE(GE$9:GE$497))/STDEVP(GE$9:GE$497)*10+50),2)</f>
        <v>43.52</v>
      </c>
      <c r="GP48" s="86">
        <f>ROUND(((GF48-AVERAGE(GF$9:GF$497))/STDEVP(GF$9:GF$497)*10+50),2)</f>
        <v>57.72</v>
      </c>
      <c r="GQ48" s="86">
        <f>ROUND(((GG48-AVERAGE(GG$9:GG$497))/STDEVP(GG$9:GG$497)*10+50),2)</f>
        <v>64.05</v>
      </c>
      <c r="GR48" s="86">
        <f>ROUND(((GH48-AVERAGE(GH$9:GH$497))/STDEVP(GH$9:GH$497)*10+50),2)</f>
        <v>48</v>
      </c>
      <c r="GS48" s="87">
        <f>ROUND(((GI48-AVERAGE(GI$9:GI$497))/STDEVP(GI$9:GI$497)*10+50),2)</f>
        <v>62.94</v>
      </c>
      <c r="GT48" s="73">
        <f>RANK(GJ48,$GJ$9:$GJ$497,0)</f>
        <v>5</v>
      </c>
      <c r="GU48" s="74">
        <f>RANK(GK48,$GK$9:$GK$497,0)</f>
        <v>413</v>
      </c>
      <c r="GV48" s="74">
        <f>RANK(GL48,$GL$9:$GL$497,0)</f>
        <v>111</v>
      </c>
      <c r="GW48" s="74">
        <f>RANK(GM48,$GM$9:$GM$497,0)</f>
        <v>387</v>
      </c>
      <c r="GX48" s="74">
        <f>RANK(GN48,$GN$9:$GN$497,0)</f>
        <v>348</v>
      </c>
      <c r="GY48" s="74">
        <f>RANK(GO48,$GO$9:$GO$497,0)</f>
        <v>308</v>
      </c>
      <c r="GZ48" s="74">
        <f>RANK(GP48,$GP$9:$GP$497,0)</f>
        <v>95</v>
      </c>
      <c r="HA48" s="74">
        <f>RANK(GQ48,$GQ$9:$GQ$497,0)</f>
        <v>35</v>
      </c>
      <c r="HB48" s="74">
        <f>RANK(GR48,$GR$9:$GR$497,0)</f>
        <v>217</v>
      </c>
      <c r="HC48" s="84">
        <f>RANK(GS48,$GS$9:$GS$497,0)</f>
        <v>49</v>
      </c>
      <c r="HD48" s="85">
        <f>ROUND(AVERAGEIF($ES$9:$ES$497,$ES48,$FZ$9:$FZ$497),2)</f>
        <v>0.95</v>
      </c>
      <c r="HE48" s="86">
        <f>ROUND(AVERAGEIF($ES$9:$ES$497,$ES48,$GA$9:$GA$497),2)</f>
        <v>0.38</v>
      </c>
      <c r="HF48" s="86">
        <f>ROUND(AVERAGEIF($ES$9:$ES$497,$ES48,$GB$9:$GB$497),2)</f>
        <v>0.82</v>
      </c>
      <c r="HG48" s="86">
        <f>ROUND(AVERAGEIF($ES$9:$ES$497,$ES48,$GC$9:$GC$497),2)</f>
        <v>0.44</v>
      </c>
      <c r="HH48" s="86">
        <f>ROUND(AVERAGEIF($ES$9:$ES$497,$ES48,$GD$9:$GD$497),2)</f>
        <v>0.15</v>
      </c>
      <c r="HI48" s="86">
        <f>ROUND(AVERAGEIF($ES$9:$ES$497,$ES48,$GE$9:$GE$497),2)</f>
        <v>0.14000000000000001</v>
      </c>
      <c r="HJ48" s="86">
        <f>ROUND(AVERAGEIF($ES$9:$ES$497,$ES48,$GF$9:$GF$497),2)</f>
        <v>0.74</v>
      </c>
      <c r="HK48" s="86">
        <f>ROUND(AVERAGEIF($ES$9:$ES$497,$ES48,$GG$9:$GG$497),2)</f>
        <v>0.85</v>
      </c>
      <c r="HL48" s="86">
        <f>ROUND(AVERAGEIF($ES$9:$ES$497,$ES48,$GH$9:$GH$497),2)</f>
        <v>0.97</v>
      </c>
      <c r="HM48" s="87">
        <f>ROUND(AVERAGEIF($ES$9:$ES$497,$ES48,$GI$9:$GI$497),2)</f>
        <v>1.67</v>
      </c>
      <c r="HN48" s="88">
        <f t="shared" si="95"/>
        <v>0.63000000000000012</v>
      </c>
      <c r="HO48" s="89">
        <f t="shared" si="96"/>
        <v>-9.0000000000000024E-2</v>
      </c>
      <c r="HP48" s="89">
        <f t="shared" si="97"/>
        <v>-6.9999999999999951E-2</v>
      </c>
      <c r="HQ48" s="89">
        <f t="shared" si="98"/>
        <v>-0.15000000000000002</v>
      </c>
      <c r="HR48" s="89">
        <f t="shared" si="99"/>
        <v>2.0000000000000018E-2</v>
      </c>
      <c r="HS48" s="89">
        <f t="shared" si="100"/>
        <v>0.03</v>
      </c>
      <c r="HT48" s="89">
        <f t="shared" si="101"/>
        <v>0.14000000000000001</v>
      </c>
      <c r="HU48" s="89">
        <f t="shared" si="102"/>
        <v>0.23000000000000009</v>
      </c>
      <c r="HV48" s="89">
        <f t="shared" si="103"/>
        <v>-4.9999999999999933E-2</v>
      </c>
      <c r="HW48" s="90">
        <f t="shared" si="104"/>
        <v>0.16000000000000014</v>
      </c>
      <c r="HX48" s="73">
        <f>COUNTIFS($FZ$9:$FZ$497,"&gt;"&amp;FZ48,$ES$9:$ES$497,$ES48)+1</f>
        <v>2</v>
      </c>
      <c r="HY48" s="74">
        <f>COUNTIFS($GA$9:$GA$497,"&gt;"&amp;GA48,$ES$9:$ES$497,$ES48)+1</f>
        <v>79</v>
      </c>
      <c r="HZ48" s="74">
        <f>COUNTIFS($GB$9:$GB$497,"&gt;"&amp;GB48,$ES$9:$ES$497,$ES48)+1</f>
        <v>53</v>
      </c>
      <c r="IA48" s="74">
        <f>COUNTIFS($GC$9:$GC$497,"&gt;"&amp;GC48,$ES$9:$ES$497,$ES48)+1</f>
        <v>72</v>
      </c>
      <c r="IB48" s="74">
        <f>COUNTIFS($GD$9:$GD$497,"&gt;"&amp;GD48,$ES$9:$ES$497,$ES48)+1</f>
        <v>16</v>
      </c>
      <c r="IC48" s="74">
        <f>COUNTIFS($GE$9:$GE$497,"&gt;"&amp;GE48,$ES$9:$ES$497,$ES48)+1</f>
        <v>16</v>
      </c>
      <c r="ID48" s="74">
        <f>COUNTIFS($GF$9:$GF$497,"&gt;"&amp;GF48,$ES$9:$ES$497,$ES48)+1</f>
        <v>18</v>
      </c>
      <c r="IE48" s="74">
        <f>COUNTIFS($GG$9:$GG$497,"&gt;"&amp;GG48,$ES$9:$ES$497,$ES48)+1</f>
        <v>18</v>
      </c>
      <c r="IF48" s="74">
        <f>COUNTIFS($GH$9:$GH$497,"&gt;"&amp;GH48,$ES$9:$ES$497,$ES48)+1</f>
        <v>44</v>
      </c>
      <c r="IG48" s="84">
        <f>COUNTIFS($GI$9:$GI$497,"&gt;"&amp;GI48,$ES$9:$ES$497,$ES48)+1</f>
        <v>23</v>
      </c>
      <c r="IH48" s="91"/>
      <c r="II48" s="79"/>
      <c r="IJ48" s="79"/>
      <c r="IK48" s="79"/>
      <c r="IL48" s="79"/>
      <c r="IM48" s="92"/>
      <c r="IN48" s="93"/>
      <c r="IO48" s="94"/>
      <c r="IP48" s="95"/>
      <c r="IQ48" s="79"/>
      <c r="IR48" s="79"/>
      <c r="IS48" s="79"/>
      <c r="IT48" s="79"/>
      <c r="IU48" s="79"/>
      <c r="IV48" s="79"/>
      <c r="IW48" s="96"/>
      <c r="IX48" s="93"/>
      <c r="IY48" s="79"/>
      <c r="IZ48" s="79"/>
      <c r="JA48" s="79"/>
      <c r="JB48" s="79"/>
      <c r="JC48" s="79"/>
      <c r="JD48" s="79"/>
      <c r="JE48" s="97"/>
      <c r="JF48" s="95"/>
      <c r="JG48" s="79"/>
      <c r="JH48" s="79"/>
      <c r="JI48" s="79"/>
      <c r="JJ48" s="79"/>
      <c r="JK48" s="79"/>
      <c r="JL48" s="79"/>
      <c r="JM48" s="96"/>
      <c r="JN48" s="93"/>
      <c r="JO48" s="79"/>
      <c r="JP48" s="79"/>
      <c r="JQ48" s="79"/>
      <c r="JR48" s="79"/>
      <c r="JS48" s="79"/>
      <c r="JT48" s="79"/>
      <c r="JU48" s="79"/>
      <c r="JV48" s="79"/>
      <c r="JW48" s="79"/>
      <c r="JX48" s="79"/>
      <c r="JY48" s="79"/>
      <c r="JZ48" s="97"/>
      <c r="KA48" s="93"/>
      <c r="KB48" s="79"/>
      <c r="KC48" s="79"/>
      <c r="KD48" s="79"/>
      <c r="KE48" s="97"/>
      <c r="KF48" s="95"/>
      <c r="KG48" s="79"/>
      <c r="KH48" s="79"/>
      <c r="KI48" s="79"/>
      <c r="KJ48" s="79"/>
      <c r="KK48" s="98"/>
      <c r="KL48" s="79"/>
      <c r="KM48" s="79"/>
      <c r="KN48" s="79"/>
      <c r="KO48" s="79"/>
      <c r="KP48" s="79"/>
      <c r="KQ48" s="79"/>
      <c r="KR48" s="79"/>
      <c r="KS48" s="96"/>
      <c r="KT48" s="96"/>
      <c r="KU48" s="96"/>
      <c r="KV48" s="96"/>
      <c r="KW48" s="93"/>
      <c r="KX48" s="79"/>
      <c r="KY48" s="79"/>
      <c r="KZ48" s="79"/>
      <c r="LA48" s="79"/>
      <c r="LB48" s="79"/>
      <c r="LC48" s="96"/>
      <c r="LD48" s="93"/>
      <c r="LE48" s="94"/>
      <c r="LF48" s="99"/>
      <c r="LG48" s="75"/>
      <c r="LH48" s="93"/>
      <c r="LI48" s="79"/>
      <c r="LJ48" s="74"/>
      <c r="LK48" s="74"/>
      <c r="LL48" s="74"/>
      <c r="LM48" s="100"/>
      <c r="LN48" s="95"/>
      <c r="LO48" s="79"/>
      <c r="LP48" s="79"/>
      <c r="LQ48" s="79"/>
      <c r="LR48" s="96"/>
      <c r="LS48" s="93"/>
      <c r="LT48" s="79"/>
      <c r="LU48" s="79"/>
      <c r="LV48" s="79"/>
      <c r="LW48" s="79"/>
      <c r="LX48" s="79"/>
      <c r="LY48" s="79"/>
      <c r="LZ48" s="79"/>
      <c r="MA48" s="97"/>
      <c r="MB48" s="95"/>
      <c r="MC48" s="79"/>
      <c r="MD48" s="79"/>
      <c r="ME48" s="79"/>
      <c r="MF48" s="79"/>
      <c r="MG48" s="79"/>
      <c r="MH48" s="79"/>
      <c r="MI48" s="79"/>
      <c r="MJ48" s="79"/>
      <c r="MK48" s="79"/>
      <c r="ML48" s="79"/>
      <c r="MM48" s="79"/>
      <c r="MN48" s="98"/>
      <c r="MO48" s="98"/>
      <c r="MP48" s="96"/>
      <c r="MQ48" s="93"/>
      <c r="MR48" s="79"/>
      <c r="MS48" s="79"/>
      <c r="MT48" s="79"/>
      <c r="MU48" s="79"/>
      <c r="MV48" s="98"/>
      <c r="MW48" s="79"/>
      <c r="MX48" s="79"/>
      <c r="MY48" s="79"/>
      <c r="MZ48" s="79"/>
      <c r="NA48" s="79"/>
      <c r="NB48" s="79"/>
      <c r="NC48" s="79"/>
      <c r="ND48" s="96"/>
      <c r="NE48" s="96"/>
      <c r="NF48" s="96"/>
      <c r="NG48" s="96"/>
      <c r="NH48" s="93"/>
      <c r="NI48" s="79"/>
      <c r="NJ48" s="79">
        <v>0.03</v>
      </c>
      <c r="NK48" s="79"/>
      <c r="NL48" s="79"/>
      <c r="NM48" s="79"/>
      <c r="NN48" s="94"/>
      <c r="NO48" s="93"/>
      <c r="NP48" s="80"/>
      <c r="NQ48" s="124" t="s">
        <v>652</v>
      </c>
      <c r="NR48" s="102" t="s">
        <v>658</v>
      </c>
      <c r="NS48" s="102"/>
      <c r="NT48" s="102" t="s">
        <v>561</v>
      </c>
      <c r="NU48" s="102"/>
      <c r="NV48" s="104">
        <v>43720</v>
      </c>
      <c r="NW48" s="102" t="s">
        <v>525</v>
      </c>
      <c r="NX48" s="125" t="s">
        <v>659</v>
      </c>
      <c r="NY48" s="126" t="s">
        <v>660</v>
      </c>
      <c r="NZ48" s="125" t="s">
        <v>2057</v>
      </c>
      <c r="OA48" s="127"/>
      <c r="OB48" s="127"/>
      <c r="OC48" s="127"/>
      <c r="OD48" s="108">
        <f t="shared" si="105"/>
        <v>72</v>
      </c>
      <c r="OE48" s="109">
        <v>6</v>
      </c>
      <c r="OF48" s="110">
        <f t="shared" si="106"/>
        <v>90</v>
      </c>
      <c r="OG48" s="109">
        <v>6</v>
      </c>
      <c r="OH48" s="111">
        <f>ROUND(AVERAGEIF($ES$9:$ES$497,$ES48,EV$9:EV$497),0)</f>
        <v>70</v>
      </c>
      <c r="OI48" s="112">
        <f>ROUND(AVERAGEIF($ES$9:$ES$497,$ES48,EW$9:EW$497),0)</f>
        <v>29</v>
      </c>
      <c r="OJ48" s="112">
        <f>ROUND(AVERAGEIF($ES$9:$ES$497,$ES48,EX$9:EX$497),0)</f>
        <v>62</v>
      </c>
      <c r="OK48" s="112">
        <f>ROUND(AVERAGEIF($ES$9:$ES$497,$ES48,EY$9:EY$497),0)</f>
        <v>34</v>
      </c>
      <c r="OL48" s="112">
        <f>ROUND(AVERAGEIF($ES$9:$ES$497,$ES48,EZ$9:EZ$497),0)</f>
        <v>10</v>
      </c>
      <c r="OM48" s="112">
        <f>ROUND(AVERAGEIF($ES$9:$ES$497,$ES48,FA$9:FA$497),0)</f>
        <v>10</v>
      </c>
      <c r="ON48" s="112">
        <f>ROUND(AVERAGEIF($ES$9:$ES$497,$ES48,FB$9:FB$497),0)</f>
        <v>53</v>
      </c>
      <c r="OO48" s="112">
        <f>ROUND(AVERAGEIF($ES$9:$ES$497,$ES48,FC$9:FC$497),0)</f>
        <v>56</v>
      </c>
      <c r="OP48" s="112">
        <f>ROUND(AVERAGEIF($ES$9:$ES$497,$ES48,FD$9:FD$497),0)</f>
        <v>72</v>
      </c>
      <c r="OQ48" s="113">
        <f>ROUND(AVERAGEIF($ES$9:$ES$497,$ES48,FE$9:FE$497),0)</f>
        <v>118</v>
      </c>
      <c r="OR48" s="114">
        <f>ROUND(EV48/MAX(EV$9:EV$497)*100,0)</f>
        <v>21</v>
      </c>
      <c r="OS48" s="115">
        <f>ROUND(EW48/MAX(EW$9:EW$497)*100,0)</f>
        <v>6</v>
      </c>
      <c r="OT48" s="115">
        <f>ROUND(EX48/MAX(EX$9:EX$497)*100,0)</f>
        <v>15</v>
      </c>
      <c r="OU48" s="115">
        <f>ROUND(EY48/MAX(EY$9:EY$497)*100,0)</f>
        <v>5</v>
      </c>
      <c r="OV48" s="115">
        <f>ROUND(EZ48/MAX(EZ$9:EZ$497)*100,0)</f>
        <v>3</v>
      </c>
      <c r="OW48" s="115">
        <f>ROUND(FA48/MAX(FA$9:FA$497)*100,0)</f>
        <v>4</v>
      </c>
      <c r="OX48" s="115">
        <f>ROUND(FB48/MAX(FB$9:FB$497)*100,0)</f>
        <v>16</v>
      </c>
      <c r="OY48" s="116">
        <f>ROUND(FC48/MAX(FC$9:FC$497)*100,0)</f>
        <v>18</v>
      </c>
      <c r="OZ48" s="115">
        <f>ROUND(FD48/MAX(FD$9:FD$497)*100,0)</f>
        <v>15</v>
      </c>
      <c r="PA48" s="117">
        <f>ROUND(FE48/MAX(FE$9:FE$497)*100,0)</f>
        <v>18</v>
      </c>
      <c r="PB48" s="118">
        <f t="shared" si="107"/>
        <v>154</v>
      </c>
      <c r="PC48" s="115">
        <f t="shared" si="108"/>
        <v>118</v>
      </c>
      <c r="PD48" s="115">
        <f t="shared" si="109"/>
        <v>163</v>
      </c>
      <c r="PE48" s="115">
        <f t="shared" si="110"/>
        <v>190</v>
      </c>
      <c r="PF48" s="115">
        <f t="shared" si="111"/>
        <v>114</v>
      </c>
      <c r="PG48" s="119">
        <f t="shared" si="112"/>
        <v>92</v>
      </c>
      <c r="PH48" s="118">
        <f>ROUND(PB48/MAX(PB$9:PB$497)*100,0)</f>
        <v>18</v>
      </c>
      <c r="PI48" s="115">
        <f>ROUND(PC48/MAX(PC$9:PC$497)*100,0)</f>
        <v>14</v>
      </c>
      <c r="PJ48" s="115">
        <f>ROUND(PD48/MAX(PD$9:PD$497)*100,0)</f>
        <v>17</v>
      </c>
      <c r="PK48" s="115">
        <f>ROUND(PE48/MAX(PE$9:PE$497)*100,0)</f>
        <v>19</v>
      </c>
      <c r="PL48" s="115">
        <f>ROUND(PF48/MAX(PF$9:PF$497)*100,0)</f>
        <v>16</v>
      </c>
      <c r="PM48" s="119">
        <f>ROUND(PG48/MAX(PG$9:PG$497)*100,0)</f>
        <v>13</v>
      </c>
      <c r="PN48" s="118">
        <f>RANK(PH48,PH$9:PH$497,0)</f>
        <v>380</v>
      </c>
      <c r="PO48" s="115">
        <f>RANK(PI48,PI$9:PI$497,0)</f>
        <v>385</v>
      </c>
      <c r="PP48" s="115">
        <f>RANK(PJ48,PJ$9:PJ$497,0)</f>
        <v>388</v>
      </c>
      <c r="PQ48" s="115">
        <f>RANK(PK48,PK$9:PK$497,0)</f>
        <v>365</v>
      </c>
      <c r="PR48" s="115">
        <f>RANK(PL48,PL$9:PL$497,0)</f>
        <v>392</v>
      </c>
      <c r="PS48" s="119">
        <f>RANK(PM48,PM$9:PM$497,0)</f>
        <v>398</v>
      </c>
      <c r="PT48" s="120">
        <f>ROUND(FZ48/MAX(FZ$9:FZ$497)*100,0)</f>
        <v>86</v>
      </c>
      <c r="PU48" s="115">
        <f>ROUND(GA48/MAX(GA$9:GA$497)*100,0)</f>
        <v>16</v>
      </c>
      <c r="PV48" s="115">
        <f>ROUND(GB48/MAX(GB$9:GB$497)*100,0)</f>
        <v>55</v>
      </c>
      <c r="PW48" s="115">
        <f>ROUND(GC48/MAX(GC$9:GC$497)*100,0)</f>
        <v>23</v>
      </c>
      <c r="PX48" s="115">
        <f>ROUND(GD48/MAX(GD$9:GD$497)*100,0)</f>
        <v>9</v>
      </c>
      <c r="PY48" s="115">
        <f>ROUND(GE48/MAX(GE$9:GE$497)*100,0)</f>
        <v>10</v>
      </c>
      <c r="PZ48" s="115">
        <f>ROUND(GF48/MAX(GF$9:GF$497)*100,0)</f>
        <v>41</v>
      </c>
      <c r="QA48" s="116">
        <f>ROUND(GG48/MAX(GG$9:GG$497)*100,0)</f>
        <v>59</v>
      </c>
      <c r="QB48" s="115">
        <f>ROUND(GH48/MAX(GH$9:GH$497)*100,0)</f>
        <v>41</v>
      </c>
      <c r="QC48" s="121">
        <f>ROUND(GI48/MAX(GI$9:GI$497)*100,0)</f>
        <v>58</v>
      </c>
      <c r="QD48" s="120">
        <f>ROUND(AVERAGEIF($ES$9:$ES$497,$ES48,PT$9:PT$497),0)</f>
        <v>52</v>
      </c>
      <c r="QE48" s="120">
        <f>ROUND(AVERAGEIF($ES$9:$ES$497,$ES48,PU$9:PU$497),0)</f>
        <v>21</v>
      </c>
      <c r="QF48" s="120">
        <f>ROUND(AVERAGEIF($ES$9:$ES$497,$ES48,PV$9:PV$497),0)</f>
        <v>60</v>
      </c>
      <c r="QG48" s="120">
        <f>ROUND(AVERAGEIF($ES$9:$ES$497,$ES48,PW$9:PW$497),0)</f>
        <v>35</v>
      </c>
      <c r="QH48" s="120">
        <f>ROUND(AVERAGEIF($ES$9:$ES$497,$ES48,PX$9:PX$497),0)</f>
        <v>8</v>
      </c>
      <c r="QI48" s="120">
        <f>ROUND(AVERAGEIF($ES$9:$ES$497,$ES48,PY$9:PY$497),0)</f>
        <v>9</v>
      </c>
      <c r="QJ48" s="120">
        <f>ROUND(AVERAGEIF($ES$9:$ES$497,$ES48,PZ$9:PZ$497),0)</f>
        <v>35</v>
      </c>
      <c r="QK48" s="120">
        <f>ROUND(AVERAGEIF($ES$9:$ES$497,$ES48,QA$9:QA$497),0)</f>
        <v>46</v>
      </c>
      <c r="QL48" s="120">
        <f>ROUND(AVERAGEIF($ES$9:$ES$497,$ES48,QB$9:QB$497),0)</f>
        <v>43</v>
      </c>
      <c r="QM48" s="120">
        <f>ROUND(AVERAGEIF($ES$9:$ES$497,$ES48,QC$9:QC$497),0)</f>
        <v>53</v>
      </c>
      <c r="QN48" s="114">
        <f t="shared" si="69"/>
        <v>588</v>
      </c>
      <c r="QO48" s="115">
        <f t="shared" si="70"/>
        <v>404</v>
      </c>
      <c r="QP48" s="115">
        <f t="shared" si="71"/>
        <v>624</v>
      </c>
      <c r="QQ48" s="115">
        <f t="shared" si="72"/>
        <v>765</v>
      </c>
      <c r="QR48" s="115">
        <f t="shared" si="73"/>
        <v>529</v>
      </c>
      <c r="QS48" s="119">
        <f t="shared" si="74"/>
        <v>331</v>
      </c>
      <c r="QT48" s="114">
        <f>ROUND((QN48-MIN(QN$9:QN$497))/(MAX(QN$9:QN$497)-MIN(QN$9:QN$497))*100,0)</f>
        <v>56</v>
      </c>
      <c r="QU48" s="115">
        <f>ROUND((QO48-MIN(QO$9:QO$497))/(MAX(QO$9:QO$497)-MIN(QO$9:QO$497))*100,0)</f>
        <v>28</v>
      </c>
      <c r="QV48" s="115">
        <f>ROUND((QP48-MIN(QP$9:QP$497))/(MAX(QP$9:QP$497)-MIN(QP$9:QP$497))*100,0)</f>
        <v>40</v>
      </c>
      <c r="QW48" s="115">
        <f>ROUND((QQ48-MIN(QQ$9:QQ$497))/(MAX(QQ$9:QQ$497)-MIN(QQ$9:QQ$497))*100,0)</f>
        <v>60</v>
      </c>
      <c r="QX48" s="115">
        <f>ROUND((QR48-MIN(QR$9:QR$497))/(MAX(QR$9:QR$497)-MIN(QR$9:QR$497))*100,0)</f>
        <v>50</v>
      </c>
      <c r="QY48" s="115">
        <f>ROUND((QS48-MIN(QS$9:QS$497))/(MAX(QS$9:QS$497)-MIN(QS$9:QS$497))*100,0)</f>
        <v>32</v>
      </c>
      <c r="QZ48" s="114">
        <f>RANK(QN48,QN$9:QN$497,0)</f>
        <v>62</v>
      </c>
      <c r="RA48" s="115">
        <f>RANK(QO48,QO$9:QO$497,0)</f>
        <v>177</v>
      </c>
      <c r="RB48" s="115">
        <f>RANK(QP48,QP$9:QP$497,0)</f>
        <v>107</v>
      </c>
      <c r="RC48" s="115">
        <f>RANK(QQ48,QQ$9:QQ$497,0)</f>
        <v>50</v>
      </c>
      <c r="RD48" s="115">
        <f>RANK(QR48,QR$9:QR$497,0)</f>
        <v>184</v>
      </c>
      <c r="RE48" s="115">
        <f>RANK(QS48,QS$9:QS$497,0)</f>
        <v>278</v>
      </c>
      <c r="RF48" s="122"/>
      <c r="RG48" s="115">
        <f>($RH$3*(IH48+IJ48)*100*100/MAX(EX$9:EX$497)*$RO$3) +($RH$3*(II48+IJ48)*100*100/MAX(EX$9:EX$497)*$RO$4) + ($RH$3*IK48*100*100/MAX(EX$9:EX$497)*0.098)</f>
        <v>0</v>
      </c>
      <c r="RH48" s="115">
        <f>($RH$4*IL48*100*100/MAX(EZ$9:EZ$497))*$RQ$3</f>
        <v>0</v>
      </c>
      <c r="RI48" s="115">
        <f>($RH$3*IM48*100*100/MAX(EY$9:EY$497))*$RQ$4</f>
        <v>0</v>
      </c>
      <c r="RJ48" s="115">
        <f>($RH$3*IN48*100*100/MAX(EX$9:EX$497))</f>
        <v>0</v>
      </c>
      <c r="RK48" s="115">
        <f>($RH$4*IO48*100*100/MAX(EZ$9:EZ$497))*$RQ$3</f>
        <v>0</v>
      </c>
      <c r="RL48" s="115">
        <f>(($RL$4*IP48*100*((100/MAX(EX$9:EX$497)+100/MAX(EZ$9:EZ$497))/2))+($RL$4*IQ48*100*((100/MAX(EX$9:EX$497)+100/MAX(EZ$9:EZ$497))/2))+($RL$4*IR48*100*((100/MAX(EX$9:EX$497)+100/MAX(EZ$9:EZ$497))/2))+($RL$4*IS48*100*((100/MAX(EX$9:EX$497)+100/MAX(EZ$9:EZ$497))/2))+($RL$4*IT48*100*((100/MAX(EX$9:EX$497)+100/MAX(EZ$9:EZ$497))/2))+($RL$4*IU48*100*((100/MAX(EX$9:EX$497)+100/MAX(EZ$9:EZ$497))/2))+($RL$4*IV48*100*((100/MAX(EX$9:EX$497)+100/MAX(EZ$9:EZ$497))/2))+($RL$4*IW48*100*((100/MAX(EX$9:EX$497)+100/MAX(EZ$9:EZ$497))/2)))*$RS$3</f>
        <v>0</v>
      </c>
      <c r="RM48" s="115">
        <f>(($RH$3*IX48*100*100/MAX(EX$9:EX$497))+($RH$3*IY48*100*100/MAX(EX$9:EX$497))+($RH$3*IZ48*100*100/MAX(EX$9:EX$497))+($RH$3*JA48*100*100/MAX(EX$9:EX$497))+($RH$3*JB48*100*100/MAX(EX$9:EX$497))+($RH$3*JC48*100*100/MAX(EX$9:EX$497))+($RH$3*JD48*100*100/MAX(EX$9:EX$497))+($RH$3*JE48*100*100/MAX(EX$9:EX$497)))*$RS$4</f>
        <v>0</v>
      </c>
      <c r="RN48" s="115">
        <f>(($RH$4*JF48*100*100/MAX(EZ$9:EZ$497)) + ($RH$4*JG48*100*100/MAX(EZ$9:EZ$497)) + ($RH$4*JH48*100*100/MAX(EZ$9:EZ$497)) + ($RH$4*JI48*100*100/MAX(EZ$9:EZ$497)) + ($RH$4*JJ48*100*100/MAX(EZ$9:EZ$497)) + ($RH$4*JK48*100*100/MAX(EZ$9:EZ$497)) + ($RH$4*JL48*100*100/MAX(EZ$9:EZ$497)) + ($RH$4*JM48*100*100/MAX(EZ$9:EZ$497)))*$RU$3</f>
        <v>0</v>
      </c>
      <c r="RO48" s="115">
        <f>(($RL$4*JN48*100*((100/MAX(EX$9:EX$497)+100/MAX(EZ$9:EZ$497))/2))+($RL$4*JO48*100*((100/MAX(EX$9:EX$497)+100/MAX(EZ$9:EZ$497))/2))+($RL$4*JP48*100*((100/MAX(EX$9:EX$497)+100/MAX(EZ$9:EZ$497))/2))+($RL$4*JQ48*100*((100/MAX(EX$9:EX$497)+100/MAX(EZ$9:EZ$497))/2))+($RL$4*JR48*100*((100/MAX(EX$9:EX$497)+100/MAX(EZ$9:EZ$497))/2))+($RL$4*JS48*100*((100/MAX(EX$9:EX$497)+100/MAX(EZ$9:EZ$497))/2))+($RL$4*JT48*100*((100/MAX(EX$9:EX$497)+100/MAX(EZ$9:EZ$497))/2))+($RL$4*JU48*100*((100/MAX(EX$9:EX$497)+100/MAX(EZ$9:EZ$497))/2))+($RL$4*JV48*100*((100/MAX(EX$9:EX$497)+100/MAX(EZ$9:EZ$497))/2))+($RL$4*JW48*100*((100/MAX(EX$9:EX$497)+100/MAX(EZ$9:EZ$497))/2))+($RL$4*JX48*100*((100/MAX(EX$9:EX$497)+100/MAX(EZ$9:EZ$497))/2))+($RL$4*JY48*100*((100/MAX(EX$9:EX$497)+100/MAX(EZ$9:EZ$497))/2))+($RL$4*JZ48*100*((100/MAX(EX$9:EX$497)+100/MAX(EZ$9:EZ$497))/2)))*$RW$3/2</f>
        <v>0</v>
      </c>
      <c r="RP48" s="119">
        <f>($RJ$3*KA48*100*100/MAX(FA$9:FA$497)) + ($RJ$3*KB48*100*100/MAX(FA$9:FA$497)/2) + ($RJ$3*KC48*100*100/MAX(FA$9:FA$497)/2) + ($RJ$3*KD48*100*100/MAX(FA$9:FA$497)/4) + ($RJ$3*KE48*100*100/MAX(FA$9:FA$497)/4)</f>
        <v>0</v>
      </c>
      <c r="RQ48" s="118">
        <f>($RL$4*KF48*100*((100/MAX(EX$9:EX$497)+100/MAX(EZ$9:EZ$497)))) * ($RO$3/2) + (($RL$4*KG48*100*((100/MAX(EX$9:EX$497)+100/MAX(EZ$9:EZ$497))))+($RL$4*KH48*100*((100/MAX(EX$9:EX$497)+100/MAX(EZ$9:EZ$497))))+($RL$4*KI48*100*((100/MAX(EX$9:EX$497)+100/MAX(EZ$9:EZ$497))))+($RL$4*KJ48*100*((100/MAX(EX$9:EX$497)+100/MAX(EZ$9:EZ$497))))+($RL$4*KK48*100*((100/MAX(EX$9:EX$497)+100/MAX(EZ$9:EZ$497))))+($RL$4*KL48*100*((100/MAX(EX$9:EX$497)+100/MAX(EZ$9:EZ$497))))+($RL$4*KM48*100*((100/MAX(EX$9:EX$497)+100/MAX(EZ$9:EZ$497))))+($RL$4*KN48*100*((100/MAX(EX$9:EX$497)+100/MAX(EZ$9:EZ$497))))+($RL$4*KO48*100*((100/MAX(EX$9:EX$497)+100/MAX(EZ$9:EZ$497))))+($RL$4*KP48*100*((100/MAX(EX$9:EX$497)+100/MAX(EZ$9:EZ$497))))+($RL$4*KQ48*100*((100/MAX(EX$9:EX$497)+100/MAX(EZ$9:EZ$497))))+($RL$4*KR48*100*((100/MAX(EX$9:EX$497)+100/MAX(EZ$9:EZ$497))))+($RL$4*KS48*100*((100/MAX(EX$9:EX$497)+100/MAX(EZ$9:EZ$497))))+($RL$4*KV48*100*((100/MAX(EX$9:EX$497)+100/MAX(EZ$9:EZ$497))))) * (($RO$3+$RO$4)/6)</f>
        <v>0</v>
      </c>
      <c r="RR48" s="115">
        <f>(($RL$4*KW48*100*((100/MAX(EX$9:EX$497)+100/MAX(EZ$9:EZ$497))))) * ($RO$3/2) + (($RL$4*KX48*100*((100/MAX(EX$9:EX$497)+100/MAX(EZ$9:EZ$497))))+($RL$4*KY48*100*((100/MAX(EX$9:EX$497)+100/MAX(EZ$9:EZ$497))))+($RL$4*KZ48*100*((100/MAX(EX$9:EX$497)+100/MAX(EZ$9:EZ$497))))+($RL$4*LA48*100*((100/MAX(EX$9:EX$497)+100/MAX(EZ$9:EZ$497))))+($RL$4*LB48*100*((100/MAX(EX$9:EX$497)+100/MAX(EZ$9:EZ$497))))+($RL$4*LC48*100*((100/MAX(EX$9:EX$497)+100/MAX(EZ$9:EZ$497))))) * (($RO$3+$RO$4)/6)</f>
        <v>0</v>
      </c>
      <c r="RS48" s="119">
        <f>(($RL$4*LD48*100*((100/MAX(EX$9:EX$497)+100/MAX(EZ$9:EZ$497))))+($RL$4*LE48*100*((100/MAX(EX$9:EX$497)+100/MAX(EZ$9:EZ$497))))) * (($RO$3+$RO$4)/6)</f>
        <v>0</v>
      </c>
      <c r="RT48" s="118">
        <f>($RJ$4*LH48*100*(100/MAX(EV$9:EV$497)))+($RJ$4*LI48*100*(100/MAX(EV$9:EV$497)))</f>
        <v>0</v>
      </c>
      <c r="RU48" s="119">
        <f>($RJ$4*LJ48*(100/MAX(EV$9:EV$497)))/2 + ($RL$3*LK48*(100/MAX(EW$9:EW$497))) + ($RJ$4*LL48*(100/MAX(EV$9:EV$497)))/4 + ($RL$3*LM48*(100/MAX(EW$9:EW$497)))</f>
        <v>0</v>
      </c>
      <c r="RV48" s="118">
        <f>($RJ$4*LN48*100*100/MAX(EV$9:EV$497)/2)+($RJ$4*LO48*100*100/MAX(EV$9:EV$497)/2)+($RJ$4*LP48*100*100/MAX(EV$9:EV$497))+($RJ$4*LQ48*100*100/MAX(EV$9:EV$497))+($RJ$4*LR48*100*100/MAX(EV$9:EV$497))</f>
        <v>0</v>
      </c>
      <c r="RW48" s="115">
        <f>($RJ$4*LS48*100*100/MAX(EV$9:EV$497)) + (($RJ$4*LT48*100*100/MAX(EV$9:EV$497))+($RJ$4*LU48*100*100/MAX(EV$9:EV$497))+($RJ$4*LV48*100*100/MAX(EV$9:EV$497))+($RJ$4*LW48*100*100/MAX(EV$9:EV$497))+($RJ$4*LX48*100*100/MAX(EV$9:EV$497))+($RJ$4*LY48*100*100/MAX(EV$9:EV$497))+($RJ$4*LZ48*100*100/MAX(EV$9:EV$497))+($RJ$4*MA48*100*100/MAX(EV$9:EV$497)))/2</f>
        <v>0</v>
      </c>
      <c r="RX48" s="119">
        <f>($RJ$4*MB48*100*100/MAX(EV$9:EV$497))+($RJ$4*MC48*100*100/MAX(EV$9:EV$497))+($RJ$4*MD48*100*100/MAX(EV$9:EV$497))+($RJ$4*ME48*100*100/MAX(EV$9:EV$497))+($RJ$4*MF48*100*100/MAX(EV$9:EV$497))+($RJ$4*MG48*100*100/MAX(EV$9:EV$497))+($RJ$4*MH48*100*100/MAX(EV$9:EV$497))+($RJ$4*MI48*100*100/MAX(EV$9:EV$497))+($RJ$4*MJ48*100*100/MAX(EV$9:EV$497))+($RJ$4*MK48*100*100/MAX(EV$9:EV$497))+($RJ$4*ML48*100*100/MAX(EV$9:EV$497))+($RJ$4*MM48*100*100/MAX(EV$9:EV$497))+($RJ$4*MN48*100*100/MAX(EV$9:EV$497))</f>
        <v>0</v>
      </c>
      <c r="RY48" s="118">
        <f>($RJ$4*MQ48*100*100/MAX(EV$9:EV$497))/2 + (($RJ$4*MR48*100*100/MAX(EV$9:EV$497))+($RJ$4*MS48*100*100/MAX(EV$9:EV$497))+($RJ$4*MT48*100*100/MAX(EV$9:EV$497))+($RJ$4*MU48*100*100/MAX(EV$9:EV$497))+($RJ$4*MV48*100*100/MAX(EV$9:EV$497))+($RJ$4*MW48*100*100/MAX(EV$9:EV$497))+($RJ$4*MX48*100*100/MAX(EV$9:EV$497))+($RJ$4*MY48*100*100/MAX(EV$9:EV$497))+($RJ$4*MZ48*100*100/MAX(EV$9:EV$497))+($RJ$4*NA48*100*100/MAX(EV$9:EV$497))+($RJ$4*NB48*100*100/MAX(EV$9:EV$497))+($RJ$4*NC48*100*100/MAX(EV$9:EV$497))+($RJ$4*ND48*100*100/MAX(EV$9:EV$497))+($RJ$4*NG48*100*100/MAX(EV$9:EV$497)))/4</f>
        <v>0</v>
      </c>
      <c r="RZ48" s="115">
        <f>($RJ$4*NH48*100*100/MAX(EV$9:EV$497))/2 + (($RJ$4*NI48*100*100/MAX(EV$9:EV$497))+($RJ$4*NJ48*100*100/MAX(EV$9:EV$497))+($RJ$4*NK48*100*100/MAX(EV$9:EV$497))+($RJ$4*NL48*100*100/MAX(EV$9:EV$497))+($RJ$4*NM48*100*100/MAX(EV$9:EV$497))+($RJ$4*NN48*100*100/MAX(EV$9:EV$497)))/4</f>
        <v>1.2640449438202248</v>
      </c>
      <c r="SA48" s="117">
        <f>(($RJ$4*NO48*100*100/MAX(EV$9:EV$497))+($RJ$4*NP48*100*100/MAX(EV$9:EV$497)))/4</f>
        <v>0</v>
      </c>
      <c r="SB48" s="118">
        <f t="shared" si="113"/>
        <v>1.2640449438202248</v>
      </c>
      <c r="SC48" s="115">
        <f t="shared" si="114"/>
        <v>0.25280898876404495</v>
      </c>
      <c r="SD48" s="115">
        <f t="shared" si="115"/>
        <v>0.3160112359550562</v>
      </c>
      <c r="SE48" s="115">
        <f t="shared" si="116"/>
        <v>0.25280898876404495</v>
      </c>
      <c r="SF48" s="115">
        <f t="shared" si="117"/>
        <v>0.3160112359550562</v>
      </c>
      <c r="SG48" s="115">
        <f t="shared" si="118"/>
        <v>1.2640449438202248</v>
      </c>
      <c r="SH48" s="115">
        <f>ROUND(SB48/MAX(SB$9:SB$497)*100,0)</f>
        <v>2</v>
      </c>
      <c r="SI48" s="115">
        <f>ROUND(SC48/MAX(SC$9:SC$497)*100,0)</f>
        <v>0</v>
      </c>
      <c r="SJ48" s="115">
        <f>ROUND(SD48/MAX(SD$9:SD$497)*100,0)</f>
        <v>1</v>
      </c>
      <c r="SK48" s="115">
        <f>ROUND(SE48/MAX(SE$9:SE$497)*100,0)</f>
        <v>0</v>
      </c>
      <c r="SL48" s="115">
        <f>ROUND(SF48/MAX(SF$9:SF$497)*100,0)</f>
        <v>1</v>
      </c>
      <c r="SM48" s="121">
        <f>ROUND(SG48/MAX(SG$9:SG$497)*100,0)</f>
        <v>1</v>
      </c>
      <c r="SN48" s="115">
        <f>ROUND(AVERAGEIF($ES$9:$ES$497,$ES48,SH$9:SH$497),0)</f>
        <v>26</v>
      </c>
      <c r="SO48" s="115">
        <f>ROUND(AVERAGEIF($ES$9:$ES$497,$ES48,SI$9:SI$497),0)</f>
        <v>26</v>
      </c>
      <c r="SP48" s="115">
        <f>ROUND(AVERAGEIF($ES$9:$ES$497,$ES48,SJ$9:SJ$497),0)</f>
        <v>3</v>
      </c>
      <c r="SQ48" s="115">
        <f>ROUND(AVERAGEIF($ES$9:$ES$497,$ES48,SK$9:SK$497),0)</f>
        <v>21</v>
      </c>
      <c r="SR48" s="115">
        <f>ROUND(AVERAGEIF($ES$9:$ES$497,$ES48,SL$9:SL$497),0)</f>
        <v>5</v>
      </c>
      <c r="SS48" s="121">
        <f>ROUND(AVERAGEIF($ES$9:$ES$497,$ES48,SM$9:SM$497),0)</f>
        <v>5</v>
      </c>
      <c r="ST48" s="114">
        <f>RANK(SB48,SB$9:SB$497,0)</f>
        <v>310</v>
      </c>
      <c r="SU48" s="115">
        <f>RANK(SC48,SC$9:SC$497,0)</f>
        <v>307</v>
      </c>
      <c r="SV48" s="115">
        <f>RANK(SD48,SD$9:SD$497,0)</f>
        <v>307</v>
      </c>
      <c r="SW48" s="115">
        <f>RANK(SE48,SE$9:SE$497,0)</f>
        <v>307</v>
      </c>
      <c r="SX48" s="115">
        <f>RANK(SF48,SF$9:SF$497,0)</f>
        <v>304</v>
      </c>
      <c r="SY48" s="115">
        <f>RANK(SG48,SG$9:SG$497,0)</f>
        <v>295</v>
      </c>
      <c r="SZ48" s="115">
        <f>COUNTIFS(SB$9:SB$497,"&gt;"&amp;SB48,$ES$9:$ES$497,$ES48)+1</f>
        <v>63</v>
      </c>
      <c r="TA48" s="115">
        <f>COUNTIFS(SC$9:SC$497,"&gt;"&amp;SC48,$ES$9:$ES$497,$ES48)+1</f>
        <v>63</v>
      </c>
      <c r="TB48" s="115">
        <f>COUNTIFS(SD$9:SD$497,"&gt;"&amp;SD48,$ES$9:$ES$497,$ES48)+1</f>
        <v>62</v>
      </c>
      <c r="TC48" s="115">
        <f>COUNTIFS(SE$9:SE$497,"&gt;"&amp;SE48,$ES$9:$ES$497,$ES48)+1</f>
        <v>63</v>
      </c>
      <c r="TD48" s="115">
        <f>COUNTIFS(SF$9:SF$497,"&gt;"&amp;SF48,$ES$9:$ES$497,$ES48)+1</f>
        <v>62</v>
      </c>
      <c r="TE48" s="117">
        <f>COUNTIFS(SG$9:SG$497,"&gt;"&amp;SG48,$ES$9:$ES$497,$ES48)+1</f>
        <v>60</v>
      </c>
      <c r="TF48" s="118">
        <f t="shared" si="119"/>
        <v>21</v>
      </c>
      <c r="TG48" s="115">
        <f t="shared" si="120"/>
        <v>18</v>
      </c>
      <c r="TH48" s="115">
        <f t="shared" si="121"/>
        <v>15</v>
      </c>
      <c r="TI48" s="115">
        <f t="shared" si="122"/>
        <v>17</v>
      </c>
      <c r="TJ48" s="115">
        <f t="shared" si="123"/>
        <v>20</v>
      </c>
      <c r="TK48" s="115">
        <f t="shared" si="124"/>
        <v>17</v>
      </c>
      <c r="TL48" s="117">
        <f t="shared" si="125"/>
        <v>14</v>
      </c>
      <c r="TM48" s="118">
        <f>ROUND(TF48/MAX(TF$9:TF$497)*100,0)</f>
        <v>12</v>
      </c>
      <c r="TN48" s="115">
        <f>ROUND(TG48/MAX(TG$9:TG$497)*100,0)</f>
        <v>10</v>
      </c>
      <c r="TO48" s="115">
        <f>ROUND(TH48/MAX(TH$9:TH$497)*100,0)</f>
        <v>8</v>
      </c>
      <c r="TP48" s="115">
        <f>ROUND(TI48/MAX(TI$9:TI$497)*100,0)</f>
        <v>9</v>
      </c>
      <c r="TQ48" s="115">
        <f>ROUND(TJ48/MAX(TJ$9:TJ$497)*100,0)</f>
        <v>10</v>
      </c>
      <c r="TR48" s="115">
        <f>ROUND(TK48/MAX(TK$9:TK$497)*100,0)</f>
        <v>9</v>
      </c>
      <c r="TS48" s="119">
        <f>ROUND(TL48/MAX(TL$9:TL$497)*100,0)</f>
        <v>7</v>
      </c>
      <c r="TT48" s="120">
        <f>RANK(TM48,TM$9:TM$497,0)</f>
        <v>396</v>
      </c>
      <c r="TU48" s="115">
        <f>RANK(TN48,TN$9:TN$497,0)</f>
        <v>390</v>
      </c>
      <c r="TV48" s="115">
        <f>RANK(TO48,TO$9:TO$497,0)</f>
        <v>394</v>
      </c>
      <c r="TW48" s="115">
        <f>RANK(TP48,TP$9:TP$497,0)</f>
        <v>396</v>
      </c>
      <c r="TX48" s="115">
        <f>RANK(TQ48,TQ$9:TQ$497,0)</f>
        <v>374</v>
      </c>
      <c r="TY48" s="115">
        <f>RANK(TR48,TR$9:TR$497,0)</f>
        <v>396</v>
      </c>
      <c r="TZ48" s="121">
        <f>RANK(TS48,TS$9:TS$497,0)</f>
        <v>404</v>
      </c>
      <c r="UA48" s="123"/>
      <c r="UB48" s="7" t="s">
        <v>1</v>
      </c>
    </row>
    <row r="49" spans="1:548" x14ac:dyDescent="0.15">
      <c r="A49" s="183">
        <v>41</v>
      </c>
      <c r="B49" s="203" t="s">
        <v>658</v>
      </c>
      <c r="C49" s="63"/>
      <c r="D49" s="63"/>
      <c r="E49" s="64" t="s">
        <v>518</v>
      </c>
      <c r="F49" s="65">
        <v>29</v>
      </c>
      <c r="G49" s="65" t="s">
        <v>605</v>
      </c>
      <c r="H49" s="65"/>
      <c r="I49" s="66" t="s">
        <v>521</v>
      </c>
      <c r="J49" s="67" t="s">
        <v>521</v>
      </c>
      <c r="K49" s="67" t="s">
        <v>521</v>
      </c>
      <c r="L49" s="67" t="s">
        <v>521</v>
      </c>
      <c r="M49" s="67" t="s">
        <v>521</v>
      </c>
      <c r="N49" s="67" t="s">
        <v>521</v>
      </c>
      <c r="O49" s="67" t="s">
        <v>521</v>
      </c>
      <c r="P49" s="67" t="s">
        <v>521</v>
      </c>
      <c r="Q49" s="67" t="s">
        <v>521</v>
      </c>
      <c r="R49" s="68" t="s">
        <v>521</v>
      </c>
      <c r="S49" s="69" t="s">
        <v>521</v>
      </c>
      <c r="T49" s="67" t="s">
        <v>521</v>
      </c>
      <c r="U49" s="67" t="s">
        <v>521</v>
      </c>
      <c r="V49" s="67" t="s">
        <v>521</v>
      </c>
      <c r="W49" s="67" t="s">
        <v>521</v>
      </c>
      <c r="X49" s="67" t="s">
        <v>520</v>
      </c>
      <c r="Y49" s="67" t="s">
        <v>520</v>
      </c>
      <c r="Z49" s="67" t="s">
        <v>520</v>
      </c>
      <c r="AA49" s="67" t="s">
        <v>520</v>
      </c>
      <c r="AB49" s="68" t="s">
        <v>520</v>
      </c>
      <c r="AC49" s="69" t="s">
        <v>520</v>
      </c>
      <c r="AD49" s="67" t="s">
        <v>520</v>
      </c>
      <c r="AE49" s="67" t="s">
        <v>520</v>
      </c>
      <c r="AF49" s="67" t="s">
        <v>520</v>
      </c>
      <c r="AG49" s="67" t="s">
        <v>520</v>
      </c>
      <c r="AH49" s="67" t="s">
        <v>520</v>
      </c>
      <c r="AI49" s="67" t="s">
        <v>520</v>
      </c>
      <c r="AJ49" s="67" t="s">
        <v>520</v>
      </c>
      <c r="AK49" s="67" t="s">
        <v>520</v>
      </c>
      <c r="AL49" s="68" t="s">
        <v>520</v>
      </c>
      <c r="AM49" s="69" t="s">
        <v>520</v>
      </c>
      <c r="AN49" s="67" t="s">
        <v>520</v>
      </c>
      <c r="AO49" s="67" t="s">
        <v>520</v>
      </c>
      <c r="AP49" s="67" t="s">
        <v>520</v>
      </c>
      <c r="AQ49" s="67" t="s">
        <v>520</v>
      </c>
      <c r="AR49" s="67" t="s">
        <v>521</v>
      </c>
      <c r="AS49" s="67" t="s">
        <v>521</v>
      </c>
      <c r="AT49" s="67" t="s">
        <v>521</v>
      </c>
      <c r="AU49" s="67" t="s">
        <v>521</v>
      </c>
      <c r="AV49" s="68" t="s">
        <v>521</v>
      </c>
      <c r="AW49" s="69" t="s">
        <v>521</v>
      </c>
      <c r="AX49" s="67" t="s">
        <v>521</v>
      </c>
      <c r="AY49" s="67" t="s">
        <v>521</v>
      </c>
      <c r="AZ49" s="67" t="s">
        <v>521</v>
      </c>
      <c r="BA49" s="67" t="s">
        <v>521</v>
      </c>
      <c r="BB49" s="67" t="s">
        <v>521</v>
      </c>
      <c r="BC49" s="67" t="s">
        <v>521</v>
      </c>
      <c r="BD49" s="67" t="s">
        <v>521</v>
      </c>
      <c r="BE49" s="67" t="s">
        <v>521</v>
      </c>
      <c r="BF49" s="68" t="s">
        <v>521</v>
      </c>
      <c r="BG49" s="69" t="s">
        <v>521</v>
      </c>
      <c r="BH49" s="67" t="s">
        <v>521</v>
      </c>
      <c r="BI49" s="67" t="s">
        <v>521</v>
      </c>
      <c r="BJ49" s="67" t="s">
        <v>521</v>
      </c>
      <c r="BK49" s="67" t="s">
        <v>521</v>
      </c>
      <c r="BL49" s="67" t="s">
        <v>521</v>
      </c>
      <c r="BM49" s="67" t="s">
        <v>521</v>
      </c>
      <c r="BN49" s="67" t="s">
        <v>521</v>
      </c>
      <c r="BO49" s="67" t="s">
        <v>521</v>
      </c>
      <c r="BP49" s="68" t="s">
        <v>521</v>
      </c>
      <c r="BQ49" s="70" t="s">
        <v>521</v>
      </c>
      <c r="BR49" s="67" t="s">
        <v>521</v>
      </c>
      <c r="BS49" s="67" t="s">
        <v>521</v>
      </c>
      <c r="BT49" s="67" t="s">
        <v>521</v>
      </c>
      <c r="BU49" s="67" t="s">
        <v>521</v>
      </c>
      <c r="BV49" s="67" t="s">
        <v>521</v>
      </c>
      <c r="BW49" s="67" t="s">
        <v>521</v>
      </c>
      <c r="BX49" s="67" t="s">
        <v>521</v>
      </c>
      <c r="BY49" s="67" t="s">
        <v>521</v>
      </c>
      <c r="BZ49" s="68" t="s">
        <v>521</v>
      </c>
      <c r="CA49" s="69" t="s">
        <v>521</v>
      </c>
      <c r="CB49" s="67" t="s">
        <v>521</v>
      </c>
      <c r="CC49" s="67" t="s">
        <v>521</v>
      </c>
      <c r="CD49" s="67" t="s">
        <v>521</v>
      </c>
      <c r="CE49" s="67" t="s">
        <v>521</v>
      </c>
      <c r="CF49" s="67" t="s">
        <v>521</v>
      </c>
      <c r="CG49" s="67" t="s">
        <v>521</v>
      </c>
      <c r="CH49" s="67" t="s">
        <v>521</v>
      </c>
      <c r="CI49" s="67" t="s">
        <v>521</v>
      </c>
      <c r="CJ49" s="68" t="s">
        <v>521</v>
      </c>
      <c r="CK49" s="69" t="s">
        <v>521</v>
      </c>
      <c r="CL49" s="67" t="s">
        <v>521</v>
      </c>
      <c r="CM49" s="67" t="s">
        <v>521</v>
      </c>
      <c r="CN49" s="67" t="s">
        <v>521</v>
      </c>
      <c r="CO49" s="67" t="s">
        <v>521</v>
      </c>
      <c r="CP49" s="67" t="s">
        <v>521</v>
      </c>
      <c r="CQ49" s="67" t="s">
        <v>521</v>
      </c>
      <c r="CR49" s="67" t="s">
        <v>521</v>
      </c>
      <c r="CS49" s="67" t="s">
        <v>521</v>
      </c>
      <c r="CT49" s="68" t="s">
        <v>521</v>
      </c>
      <c r="CU49" s="69" t="s">
        <v>521</v>
      </c>
      <c r="CV49" s="67" t="s">
        <v>521</v>
      </c>
      <c r="CW49" s="67" t="s">
        <v>521</v>
      </c>
      <c r="CX49" s="67" t="s">
        <v>521</v>
      </c>
      <c r="CY49" s="67" t="s">
        <v>521</v>
      </c>
      <c r="CZ49" s="67" t="s">
        <v>521</v>
      </c>
      <c r="DA49" s="67" t="s">
        <v>521</v>
      </c>
      <c r="DB49" s="67" t="s">
        <v>521</v>
      </c>
      <c r="DC49" s="67" t="s">
        <v>521</v>
      </c>
      <c r="DD49" s="68" t="s">
        <v>521</v>
      </c>
      <c r="DE49" s="69" t="s">
        <v>521</v>
      </c>
      <c r="DF49" s="71" t="s">
        <v>521</v>
      </c>
      <c r="DG49" s="67" t="s">
        <v>521</v>
      </c>
      <c r="DH49" s="67" t="s">
        <v>521</v>
      </c>
      <c r="DI49" s="67" t="s">
        <v>521</v>
      </c>
      <c r="DJ49" s="67" t="s">
        <v>521</v>
      </c>
      <c r="DK49" s="67" t="s">
        <v>521</v>
      </c>
      <c r="DL49" s="67" t="s">
        <v>521</v>
      </c>
      <c r="DM49" s="67" t="s">
        <v>521</v>
      </c>
      <c r="DN49" s="68" t="s">
        <v>521</v>
      </c>
      <c r="DO49" s="70" t="s">
        <v>521</v>
      </c>
      <c r="DP49" s="71" t="s">
        <v>521</v>
      </c>
      <c r="DQ49" s="67" t="s">
        <v>521</v>
      </c>
      <c r="DR49" s="67" t="s">
        <v>521</v>
      </c>
      <c r="DS49" s="67" t="s">
        <v>521</v>
      </c>
      <c r="DT49" s="67" t="s">
        <v>521</v>
      </c>
      <c r="DU49" s="67" t="s">
        <v>521</v>
      </c>
      <c r="DV49" s="67" t="s">
        <v>521</v>
      </c>
      <c r="DW49" s="67" t="s">
        <v>521</v>
      </c>
      <c r="DX49" s="72" t="s">
        <v>521</v>
      </c>
      <c r="DY49" s="73" t="s">
        <v>522</v>
      </c>
      <c r="DZ49" s="74">
        <v>2</v>
      </c>
      <c r="EA49" s="74">
        <v>3</v>
      </c>
      <c r="EB49" s="74">
        <v>3</v>
      </c>
      <c r="EC49" s="75">
        <v>4</v>
      </c>
      <c r="ED49" s="76" t="s">
        <v>522</v>
      </c>
      <c r="EE49" s="74">
        <f t="shared" si="75"/>
        <v>2</v>
      </c>
      <c r="EF49" s="74">
        <f t="shared" si="76"/>
        <v>6</v>
      </c>
      <c r="EG49" s="74">
        <f t="shared" si="77"/>
        <v>18</v>
      </c>
      <c r="EH49" s="77">
        <f t="shared" si="78"/>
        <v>72</v>
      </c>
      <c r="EI49" s="73">
        <v>300</v>
      </c>
      <c r="EJ49" s="74">
        <v>450</v>
      </c>
      <c r="EK49" s="74">
        <v>900</v>
      </c>
      <c r="EL49" s="74">
        <v>1500</v>
      </c>
      <c r="EM49" s="75">
        <v>4500</v>
      </c>
      <c r="EN49" s="78">
        <v>1</v>
      </c>
      <c r="EO49" s="79">
        <f t="shared" si="79"/>
        <v>0.75</v>
      </c>
      <c r="EP49" s="79">
        <f t="shared" si="80"/>
        <v>0.5</v>
      </c>
      <c r="EQ49" s="79">
        <f t="shared" si="81"/>
        <v>0.27777777777777773</v>
      </c>
      <c r="ER49" s="80">
        <f t="shared" si="82"/>
        <v>0.20833333333333334</v>
      </c>
      <c r="ES49" s="128" t="s">
        <v>532</v>
      </c>
      <c r="ET49" s="82" t="s">
        <v>117</v>
      </c>
      <c r="EU49" s="83">
        <v>4</v>
      </c>
      <c r="EV49" s="73">
        <v>32</v>
      </c>
      <c r="EW49" s="74">
        <v>31</v>
      </c>
      <c r="EX49" s="74">
        <v>14</v>
      </c>
      <c r="EY49" s="74">
        <v>15</v>
      </c>
      <c r="EZ49" s="74">
        <v>9</v>
      </c>
      <c r="FA49" s="74">
        <v>23</v>
      </c>
      <c r="FB49" s="74">
        <v>15</v>
      </c>
      <c r="FC49" s="74">
        <v>14</v>
      </c>
      <c r="FD49" s="74">
        <f t="shared" si="83"/>
        <v>23</v>
      </c>
      <c r="FE49" s="84">
        <f t="shared" si="84"/>
        <v>28</v>
      </c>
      <c r="FF49" s="73">
        <f>RANK(EV49,$EV$9:$EV$497,0)</f>
        <v>355</v>
      </c>
      <c r="FG49" s="74">
        <f>RANK(EW49,$EW$9:$EW$497,0)</f>
        <v>289</v>
      </c>
      <c r="FH49" s="74">
        <f>RANK(EX49,$EX$9:$EX$497,0)</f>
        <v>359</v>
      </c>
      <c r="FI49" s="74">
        <f>RANK(EY49,$EY$9:$EY$497,0)</f>
        <v>353</v>
      </c>
      <c r="FJ49" s="74">
        <f>RANK(EZ49,$EZ$9:$EZ$497,0)</f>
        <v>348</v>
      </c>
      <c r="FK49" s="74">
        <f>RANK(FA49,$FA$9:$FA$497,0)</f>
        <v>164</v>
      </c>
      <c r="FL49" s="74">
        <f>RANK(FB49,$FB$9:$FB$497,0)</f>
        <v>352</v>
      </c>
      <c r="FM49" s="74">
        <f>RANK(FC49,$FC$9:$FC$497,0)</f>
        <v>359</v>
      </c>
      <c r="FN49" s="74">
        <f>RANK(FD49,$FD$9:$FD$497,0)</f>
        <v>386</v>
      </c>
      <c r="FO49" s="84">
        <f>RANK(FE49,$FE$9:$FE$497,0)</f>
        <v>383</v>
      </c>
      <c r="FP49" s="73">
        <f>COUNTIFS($EV$9:$EV$497,"&gt;"&amp;EV49,$ES$9:$ES$497,ES49)+1</f>
        <v>54</v>
      </c>
      <c r="FQ49" s="74">
        <f>COUNTIFS($EW$9:$EW$497,"&gt;"&amp;EW49,$ES$9:$ES$497,ES49)+1</f>
        <v>59</v>
      </c>
      <c r="FR49" s="74">
        <f>COUNTIFS($EX$9:$EX$497,"&gt;"&amp;EX49,$ES$9:$ES$497,ES49)+1</f>
        <v>54</v>
      </c>
      <c r="FS49" s="74">
        <f>COUNTIFS($EY$9:$EY$497,"&gt;"&amp;EY49,$ES$9:$ES$497,ES49)+1</f>
        <v>52</v>
      </c>
      <c r="FT49" s="74">
        <f>COUNTIFS($EZ$9:$EZ$497,"&gt;"&amp;EZ49,$ES$9:$ES$497,ES49)+1</f>
        <v>57</v>
      </c>
      <c r="FU49" s="74">
        <f>COUNTIFS($FA$9:$FA$497,"&gt;"&amp;FA49,$ES$9:$ES$497,ES49)+1</f>
        <v>59</v>
      </c>
      <c r="FV49" s="74">
        <f>COUNTIFS($FB$9:$FB$497,"&gt;"&amp;FB49,$ES$9:$ES$497,ES49)+1</f>
        <v>51</v>
      </c>
      <c r="FW49" s="74">
        <f>COUNTIFS($FC$9:$FC$497,"&gt;"&amp;FC49,$ES$9:$ES$497,ES49)+1</f>
        <v>57</v>
      </c>
      <c r="FX49" s="74">
        <f>COUNTIFS($FD$9:$FD$497,"&gt;"&amp;FD49,$ES$9:$ES$497,ES49)+1</f>
        <v>58</v>
      </c>
      <c r="FY49" s="84">
        <f>COUNTIFS($FE$9:$FE$497,"&gt;"&amp;FE49,$ES$9:$ES$497,ES49)+1</f>
        <v>57</v>
      </c>
      <c r="FZ49" s="85">
        <f t="shared" si="85"/>
        <v>1.1000000000000001</v>
      </c>
      <c r="GA49" s="86">
        <f t="shared" si="86"/>
        <v>1.07</v>
      </c>
      <c r="GB49" s="86">
        <f t="shared" si="87"/>
        <v>0.48</v>
      </c>
      <c r="GC49" s="86">
        <f t="shared" si="88"/>
        <v>0.52</v>
      </c>
      <c r="GD49" s="86">
        <f t="shared" si="89"/>
        <v>0.31</v>
      </c>
      <c r="GE49" s="86">
        <f t="shared" si="90"/>
        <v>0.79</v>
      </c>
      <c r="GF49" s="86">
        <f t="shared" si="91"/>
        <v>0.52</v>
      </c>
      <c r="GG49" s="86">
        <f t="shared" si="92"/>
        <v>0.48</v>
      </c>
      <c r="GH49" s="86">
        <f t="shared" si="93"/>
        <v>0.79</v>
      </c>
      <c r="GI49" s="87">
        <f t="shared" si="94"/>
        <v>0.97</v>
      </c>
      <c r="GJ49" s="85">
        <f>ROUND(((FZ49-AVERAGE(FZ$9:FZ$497))/STDEVP(FZ$9:FZ$497)*10+50),2)</f>
        <v>55.19</v>
      </c>
      <c r="GK49" s="86">
        <f>ROUND(((GA49-AVERAGE(GA$9:GA$497))/STDEVP(GA$9:GA$497)*10+50),2)</f>
        <v>61.34</v>
      </c>
      <c r="GL49" s="86">
        <f>ROUND(((GB49-AVERAGE(GB$9:GB$497))/STDEVP(GB$9:GB$497)*10+50),2)</f>
        <v>46.14</v>
      </c>
      <c r="GM49" s="86">
        <f>ROUND(((GC49-AVERAGE(GC$9:GC$497))/STDEVP(GC$9:GC$497)*10+50),2)</f>
        <v>49.69</v>
      </c>
      <c r="GN49" s="86">
        <f>ROUND(((GD49-AVERAGE(GD$9:GD$497))/STDEVP(GD$9:GD$497)*10+50),2)</f>
        <v>47.18</v>
      </c>
      <c r="GO49" s="86">
        <f>ROUND(((GE49-AVERAGE(GE$9:GE$497))/STDEVP(GE$9:GE$497)*10+50),2)</f>
        <v>66.03</v>
      </c>
      <c r="GP49" s="86">
        <f>ROUND(((GF49-AVERAGE(GF$9:GF$497))/STDEVP(GF$9:GF$497)*10+50),2)</f>
        <v>46.38</v>
      </c>
      <c r="GQ49" s="86">
        <f>ROUND(((GG49-AVERAGE(GG$9:GG$497))/STDEVP(GG$9:GG$497)*10+50),2)</f>
        <v>45.28</v>
      </c>
      <c r="GR49" s="86">
        <f>ROUND(((GH49-AVERAGE(GH$9:GH$497))/STDEVP(GH$9:GH$497)*10+50),2)</f>
        <v>43.26</v>
      </c>
      <c r="GS49" s="87">
        <f>ROUND(((GI49-AVERAGE(GI$9:GI$497))/STDEVP(GI$9:GI$497)*10+50),2)</f>
        <v>44.88</v>
      </c>
      <c r="GT49" s="73">
        <f>RANK(GJ49,$GJ$9:$GJ$497,0)</f>
        <v>132</v>
      </c>
      <c r="GU49" s="74">
        <f>RANK(GK49,$GK$9:$GK$497,0)</f>
        <v>66</v>
      </c>
      <c r="GV49" s="74">
        <f>RANK(GL49,$GL$9:$GL$497,0)</f>
        <v>266</v>
      </c>
      <c r="GW49" s="74">
        <f>RANK(GM49,$GM$9:$GM$497,0)</f>
        <v>192</v>
      </c>
      <c r="GX49" s="74">
        <f>RANK(GN49,$GN$9:$GN$497,0)</f>
        <v>189</v>
      </c>
      <c r="GY49" s="74">
        <f>RANK(GO49,$GO$9:$GO$497,0)</f>
        <v>33</v>
      </c>
      <c r="GZ49" s="74">
        <f>RANK(GP49,$GP$9:$GP$497,0)</f>
        <v>260</v>
      </c>
      <c r="HA49" s="74">
        <f>RANK(GQ49,$GQ$9:$GQ$497,0)</f>
        <v>283</v>
      </c>
      <c r="HB49" s="74">
        <f>RANK(GR49,$GR$9:$GR$497,0)</f>
        <v>316</v>
      </c>
      <c r="HC49" s="84">
        <f>RANK(GS49,$GS$9:$GS$497,0)</f>
        <v>276</v>
      </c>
      <c r="HD49" s="85">
        <f>ROUND(AVERAGEIF($ES$9:$ES$497,$ES49,$FZ$9:$FZ$497),2)</f>
        <v>0.93</v>
      </c>
      <c r="HE49" s="86">
        <f>ROUND(AVERAGEIF($ES$9:$ES$497,$ES49,$GA$9:$GA$497),2)</f>
        <v>0.96</v>
      </c>
      <c r="HF49" s="86">
        <f>ROUND(AVERAGEIF($ES$9:$ES$497,$ES49,$GB$9:$GB$497),2)</f>
        <v>0.41</v>
      </c>
      <c r="HG49" s="86">
        <f>ROUND(AVERAGEIF($ES$9:$ES$497,$ES49,$GC$9:$GC$497),2)</f>
        <v>0.46</v>
      </c>
      <c r="HH49" s="86">
        <f>ROUND(AVERAGEIF($ES$9:$ES$497,$ES49,$GD$9:$GD$497),2)</f>
        <v>0.38</v>
      </c>
      <c r="HI49" s="86">
        <f>ROUND(AVERAGEIF($ES$9:$ES$497,$ES49,$GE$9:$GE$497),2)</f>
        <v>0.85</v>
      </c>
      <c r="HJ49" s="86">
        <f>ROUND(AVERAGEIF($ES$9:$ES$497,$ES49,$GF$9:$GF$497),2)</f>
        <v>0.44</v>
      </c>
      <c r="HK49" s="86">
        <f>ROUND(AVERAGEIF($ES$9:$ES$497,$ES49,$GG$9:$GG$497),2)</f>
        <v>0.42</v>
      </c>
      <c r="HL49" s="86">
        <f>ROUND(AVERAGEIF($ES$9:$ES$497,$ES49,$GH$9:$GH$497),2)</f>
        <v>0.8</v>
      </c>
      <c r="HM49" s="87">
        <f>ROUND(AVERAGEIF($ES$9:$ES$497,$ES49,$GI$9:$GI$497),2)</f>
        <v>0.84</v>
      </c>
      <c r="HN49" s="88">
        <f t="shared" si="95"/>
        <v>0.17000000000000004</v>
      </c>
      <c r="HO49" s="89">
        <f t="shared" si="96"/>
        <v>0.1100000000000001</v>
      </c>
      <c r="HP49" s="89">
        <f t="shared" si="97"/>
        <v>7.0000000000000007E-2</v>
      </c>
      <c r="HQ49" s="89">
        <f t="shared" si="98"/>
        <v>0.06</v>
      </c>
      <c r="HR49" s="89">
        <f t="shared" si="99"/>
        <v>-7.0000000000000007E-2</v>
      </c>
      <c r="HS49" s="89">
        <f t="shared" si="100"/>
        <v>-5.9999999999999942E-2</v>
      </c>
      <c r="HT49" s="89">
        <f t="shared" si="101"/>
        <v>8.0000000000000016E-2</v>
      </c>
      <c r="HU49" s="89">
        <f t="shared" si="102"/>
        <v>0.06</v>
      </c>
      <c r="HV49" s="89">
        <f t="shared" si="103"/>
        <v>-1.0000000000000009E-2</v>
      </c>
      <c r="HW49" s="90">
        <f t="shared" si="104"/>
        <v>0.13</v>
      </c>
      <c r="HX49" s="73">
        <f>COUNTIFS($FZ$9:$FZ$497,"&gt;"&amp;FZ49,$ES$9:$ES$497,$ES49)+1</f>
        <v>16</v>
      </c>
      <c r="HY49" s="74">
        <f>COUNTIFS($GA$9:$GA$497,"&gt;"&amp;GA49,$ES$9:$ES$497,$ES49)+1</f>
        <v>18</v>
      </c>
      <c r="HZ49" s="74">
        <f>COUNTIFS($GB$9:$GB$497,"&gt;"&amp;GB49,$ES$9:$ES$497,$ES49)+1</f>
        <v>14</v>
      </c>
      <c r="IA49" s="74">
        <f>COUNTIFS($GC$9:$GC$497,"&gt;"&amp;GC49,$ES$9:$ES$497,$ES49)+1</f>
        <v>16</v>
      </c>
      <c r="IB49" s="74">
        <f>COUNTIFS($GD$9:$GD$497,"&gt;"&amp;GD49,$ES$9:$ES$497,$ES49)+1</f>
        <v>46</v>
      </c>
      <c r="IC49" s="74">
        <f>COUNTIFS($GE$9:$GE$497,"&gt;"&amp;GE49,$ES$9:$ES$497,$ES49)+1</f>
        <v>28</v>
      </c>
      <c r="ID49" s="74">
        <f>COUNTIFS($GF$9:$GF$497,"&gt;"&amp;GF49,$ES$9:$ES$497,$ES49)+1</f>
        <v>16</v>
      </c>
      <c r="IE49" s="74">
        <f>COUNTIFS($GG$9:$GG$497,"&gt;"&amp;GG49,$ES$9:$ES$497,$ES49)+1</f>
        <v>15</v>
      </c>
      <c r="IF49" s="74">
        <f>COUNTIFS($GH$9:$GH$497,"&gt;"&amp;GH49,$ES$9:$ES$497,$ES49)+1</f>
        <v>27</v>
      </c>
      <c r="IG49" s="84">
        <f>COUNTIFS($GI$9:$GI$497,"&gt;"&amp;GI49,$ES$9:$ES$497,$ES49)+1</f>
        <v>16</v>
      </c>
      <c r="IH49" s="91"/>
      <c r="II49" s="79"/>
      <c r="IJ49" s="79"/>
      <c r="IK49" s="79"/>
      <c r="IL49" s="79"/>
      <c r="IM49" s="92"/>
      <c r="IN49" s="93"/>
      <c r="IO49" s="94"/>
      <c r="IP49" s="95"/>
      <c r="IQ49" s="79"/>
      <c r="IR49" s="79"/>
      <c r="IS49" s="79"/>
      <c r="IT49" s="79"/>
      <c r="IU49" s="79"/>
      <c r="IV49" s="79"/>
      <c r="IW49" s="96"/>
      <c r="IX49" s="93"/>
      <c r="IY49" s="79"/>
      <c r="IZ49" s="79"/>
      <c r="JA49" s="79"/>
      <c r="JB49" s="79"/>
      <c r="JC49" s="79"/>
      <c r="JD49" s="79"/>
      <c r="JE49" s="97"/>
      <c r="JF49" s="95"/>
      <c r="JG49" s="79"/>
      <c r="JH49" s="79"/>
      <c r="JI49" s="79"/>
      <c r="JJ49" s="79"/>
      <c r="JK49" s="79"/>
      <c r="JL49" s="79"/>
      <c r="JM49" s="96"/>
      <c r="JN49" s="93"/>
      <c r="JO49" s="79"/>
      <c r="JP49" s="79"/>
      <c r="JQ49" s="79"/>
      <c r="JR49" s="79"/>
      <c r="JS49" s="79"/>
      <c r="JT49" s="79"/>
      <c r="JU49" s="79"/>
      <c r="JV49" s="79"/>
      <c r="JW49" s="79"/>
      <c r="JX49" s="79"/>
      <c r="JY49" s="79"/>
      <c r="JZ49" s="97"/>
      <c r="KA49" s="93">
        <v>7.0000000000000007E-2</v>
      </c>
      <c r="KB49" s="79"/>
      <c r="KC49" s="79"/>
      <c r="KD49" s="79"/>
      <c r="KE49" s="97"/>
      <c r="KF49" s="95"/>
      <c r="KG49" s="79"/>
      <c r="KH49" s="79"/>
      <c r="KI49" s="79"/>
      <c r="KJ49" s="79"/>
      <c r="KK49" s="98"/>
      <c r="KL49" s="79"/>
      <c r="KM49" s="79"/>
      <c r="KN49" s="79"/>
      <c r="KO49" s="79"/>
      <c r="KP49" s="79"/>
      <c r="KQ49" s="79"/>
      <c r="KR49" s="79"/>
      <c r="KS49" s="96"/>
      <c r="KT49" s="96"/>
      <c r="KU49" s="96"/>
      <c r="KV49" s="96"/>
      <c r="KW49" s="93"/>
      <c r="KX49" s="79"/>
      <c r="KY49" s="79"/>
      <c r="KZ49" s="79"/>
      <c r="LA49" s="79"/>
      <c r="LB49" s="79"/>
      <c r="LC49" s="96"/>
      <c r="LD49" s="93"/>
      <c r="LE49" s="94"/>
      <c r="LF49" s="99"/>
      <c r="LG49" s="75"/>
      <c r="LH49" s="93"/>
      <c r="LI49" s="79"/>
      <c r="LJ49" s="74"/>
      <c r="LK49" s="74"/>
      <c r="LL49" s="74"/>
      <c r="LM49" s="100"/>
      <c r="LN49" s="95"/>
      <c r="LO49" s="79"/>
      <c r="LP49" s="79"/>
      <c r="LQ49" s="79"/>
      <c r="LR49" s="96"/>
      <c r="LS49" s="93">
        <v>0.1</v>
      </c>
      <c r="LT49" s="79"/>
      <c r="LU49" s="79"/>
      <c r="LV49" s="79"/>
      <c r="LW49" s="79"/>
      <c r="LX49" s="79"/>
      <c r="LY49" s="79"/>
      <c r="LZ49" s="79"/>
      <c r="MA49" s="97"/>
      <c r="MB49" s="95"/>
      <c r="MC49" s="79"/>
      <c r="MD49" s="79"/>
      <c r="ME49" s="79"/>
      <c r="MF49" s="79"/>
      <c r="MG49" s="79"/>
      <c r="MH49" s="79"/>
      <c r="MI49" s="79"/>
      <c r="MJ49" s="79"/>
      <c r="MK49" s="79"/>
      <c r="ML49" s="79"/>
      <c r="MM49" s="79"/>
      <c r="MN49" s="98"/>
      <c r="MO49" s="98"/>
      <c r="MP49" s="96"/>
      <c r="MQ49" s="93">
        <v>0.1</v>
      </c>
      <c r="MR49" s="79"/>
      <c r="MS49" s="79"/>
      <c r="MT49" s="79"/>
      <c r="MU49" s="79"/>
      <c r="MV49" s="98"/>
      <c r="MW49" s="79"/>
      <c r="MX49" s="79"/>
      <c r="MY49" s="79"/>
      <c r="MZ49" s="79"/>
      <c r="NA49" s="79"/>
      <c r="NB49" s="79"/>
      <c r="NC49" s="79"/>
      <c r="ND49" s="96"/>
      <c r="NE49" s="96"/>
      <c r="NF49" s="96"/>
      <c r="NG49" s="96"/>
      <c r="NH49" s="93">
        <v>0.1</v>
      </c>
      <c r="NI49" s="79"/>
      <c r="NJ49" s="79"/>
      <c r="NK49" s="79"/>
      <c r="NL49" s="79"/>
      <c r="NM49" s="79"/>
      <c r="NN49" s="94"/>
      <c r="NO49" s="93"/>
      <c r="NP49" s="80"/>
      <c r="NQ49" s="124" t="s">
        <v>656</v>
      </c>
      <c r="NR49" s="102" t="s">
        <v>661</v>
      </c>
      <c r="NS49" s="102"/>
      <c r="NT49" s="102"/>
      <c r="NU49" s="102"/>
      <c r="NV49" s="104">
        <v>43720</v>
      </c>
      <c r="NW49" s="102" t="s">
        <v>525</v>
      </c>
      <c r="NX49" s="105" t="s">
        <v>662</v>
      </c>
      <c r="NY49" s="106" t="s">
        <v>663</v>
      </c>
      <c r="NZ49" s="105" t="s">
        <v>662</v>
      </c>
      <c r="OA49" s="107"/>
      <c r="OB49" s="107"/>
      <c r="OC49" s="107"/>
      <c r="OD49" s="108">
        <f t="shared" si="105"/>
        <v>72</v>
      </c>
      <c r="OE49" s="109">
        <v>4</v>
      </c>
      <c r="OF49" s="110">
        <f t="shared" si="106"/>
        <v>300</v>
      </c>
      <c r="OG49" s="109">
        <v>3</v>
      </c>
      <c r="OH49" s="111">
        <f>ROUND(AVERAGEIF($ES$9:$ES$497,$ES49,EV$9:EV$497),0)</f>
        <v>58</v>
      </c>
      <c r="OI49" s="112">
        <f>ROUND(AVERAGEIF($ES$9:$ES$497,$ES49,EW$9:EW$497),0)</f>
        <v>57</v>
      </c>
      <c r="OJ49" s="112">
        <f>ROUND(AVERAGEIF($ES$9:$ES$497,$ES49,EX$9:EX$497),0)</f>
        <v>24</v>
      </c>
      <c r="OK49" s="112">
        <f>ROUND(AVERAGEIF($ES$9:$ES$497,$ES49,EY$9:EY$497),0)</f>
        <v>29</v>
      </c>
      <c r="OL49" s="112">
        <f>ROUND(AVERAGEIF($ES$9:$ES$497,$ES49,EZ$9:EZ$497),0)</f>
        <v>25</v>
      </c>
      <c r="OM49" s="112">
        <f>ROUND(AVERAGEIF($ES$9:$ES$497,$ES49,FA$9:FA$497),0)</f>
        <v>51</v>
      </c>
      <c r="ON49" s="112">
        <f>ROUND(AVERAGEIF($ES$9:$ES$497,$ES49,FB$9:FB$497),0)</f>
        <v>27</v>
      </c>
      <c r="OO49" s="112">
        <f>ROUND(AVERAGEIF($ES$9:$ES$497,$ES49,FC$9:FC$497),0)</f>
        <v>25</v>
      </c>
      <c r="OP49" s="112">
        <f>ROUND(AVERAGEIF($ES$9:$ES$497,$ES49,FD$9:FD$497),0)</f>
        <v>49</v>
      </c>
      <c r="OQ49" s="113">
        <f>ROUND(AVERAGEIF($ES$9:$ES$497,$ES49,FE$9:FE$497),0)</f>
        <v>49</v>
      </c>
      <c r="OR49" s="114">
        <f>ROUND(EV49/MAX(EV$9:EV$497)*100,0)</f>
        <v>18</v>
      </c>
      <c r="OS49" s="115">
        <f>ROUND(EW49/MAX(EW$9:EW$497)*100,0)</f>
        <v>24</v>
      </c>
      <c r="OT49" s="115">
        <f>ROUND(EX49/MAX(EX$9:EX$497)*100,0)</f>
        <v>12</v>
      </c>
      <c r="OU49" s="115">
        <f>ROUND(EY49/MAX(EY$9:EY$497)*100,0)</f>
        <v>10</v>
      </c>
      <c r="OV49" s="115">
        <f>ROUND(EZ49/MAX(EZ$9:EZ$497)*100,0)</f>
        <v>7</v>
      </c>
      <c r="OW49" s="115">
        <f>ROUND(FA49/MAX(FA$9:FA$497)*100,0)</f>
        <v>20</v>
      </c>
      <c r="OX49" s="115">
        <f>ROUND(FB49/MAX(FB$9:FB$497)*100,0)</f>
        <v>11</v>
      </c>
      <c r="OY49" s="116">
        <f>ROUND(FC49/MAX(FC$9:FC$497)*100,0)</f>
        <v>10</v>
      </c>
      <c r="OZ49" s="115">
        <f>ROUND(FD49/MAX(FD$9:FD$497)*100,0)</f>
        <v>16</v>
      </c>
      <c r="PA49" s="117">
        <f>ROUND(FE49/MAX(FE$9:FE$497)*100,0)</f>
        <v>11</v>
      </c>
      <c r="PB49" s="118">
        <f t="shared" si="107"/>
        <v>162</v>
      </c>
      <c r="PC49" s="115">
        <f t="shared" si="108"/>
        <v>147</v>
      </c>
      <c r="PD49" s="115">
        <f t="shared" si="109"/>
        <v>183</v>
      </c>
      <c r="PE49" s="115">
        <f t="shared" si="110"/>
        <v>182</v>
      </c>
      <c r="PF49" s="115">
        <f t="shared" si="111"/>
        <v>183</v>
      </c>
      <c r="PG49" s="119">
        <f t="shared" si="112"/>
        <v>175</v>
      </c>
      <c r="PH49" s="118">
        <f>ROUND(PB49/MAX(PB$9:PB$497)*100,0)</f>
        <v>19</v>
      </c>
      <c r="PI49" s="115">
        <f>ROUND(PC49/MAX(PC$9:PC$497)*100,0)</f>
        <v>18</v>
      </c>
      <c r="PJ49" s="115">
        <f>ROUND(PD49/MAX(PD$9:PD$497)*100,0)</f>
        <v>19</v>
      </c>
      <c r="PK49" s="115">
        <f>ROUND(PE49/MAX(PE$9:PE$497)*100,0)</f>
        <v>18</v>
      </c>
      <c r="PL49" s="115">
        <f>ROUND(PF49/MAX(PF$9:PF$497)*100,0)</f>
        <v>26</v>
      </c>
      <c r="PM49" s="119">
        <f>ROUND(PG49/MAX(PG$9:PG$497)*100,0)</f>
        <v>26</v>
      </c>
      <c r="PN49" s="118">
        <f>RANK(PH49,PH$9:PH$497,0)</f>
        <v>374</v>
      </c>
      <c r="PO49" s="115">
        <f>RANK(PI49,PI$9:PI$497,0)</f>
        <v>365</v>
      </c>
      <c r="PP49" s="115">
        <f>RANK(PJ49,PJ$9:PJ$497,0)</f>
        <v>376</v>
      </c>
      <c r="PQ49" s="115">
        <f>RANK(PK49,PK$9:PK$497,0)</f>
        <v>374</v>
      </c>
      <c r="PR49" s="115">
        <f>RANK(PL49,PL$9:PL$497,0)</f>
        <v>342</v>
      </c>
      <c r="PS49" s="119">
        <f>RANK(PM49,PM$9:PM$497,0)</f>
        <v>317</v>
      </c>
      <c r="PT49" s="120">
        <f>ROUND(FZ49/MAX(FZ$9:FZ$497)*100,0)</f>
        <v>60</v>
      </c>
      <c r="PU49" s="115">
        <f>ROUND(GA49/MAX(GA$9:GA$497)*100,0)</f>
        <v>60</v>
      </c>
      <c r="PV49" s="115">
        <f>ROUND(GB49/MAX(GB$9:GB$497)*100,0)</f>
        <v>35</v>
      </c>
      <c r="PW49" s="115">
        <f>ROUND(GC49/MAX(GC$9:GC$497)*100,0)</f>
        <v>41</v>
      </c>
      <c r="PX49" s="115">
        <f>ROUND(GD49/MAX(GD$9:GD$497)*100,0)</f>
        <v>17</v>
      </c>
      <c r="PY49" s="115">
        <f>ROUND(GE49/MAX(GE$9:GE$497)*100,0)</f>
        <v>47</v>
      </c>
      <c r="PZ49" s="115">
        <f>ROUND(GF49/MAX(GF$9:GF$497)*100,0)</f>
        <v>24</v>
      </c>
      <c r="QA49" s="116">
        <f>ROUND(GG49/MAX(GG$9:GG$497)*100,0)</f>
        <v>26</v>
      </c>
      <c r="QB49" s="115">
        <f>ROUND(GH49/MAX(GH$9:GH$497)*100,0)</f>
        <v>35</v>
      </c>
      <c r="QC49" s="121">
        <f>ROUND(GI49/MAX(GI$9:GI$497)*100,0)</f>
        <v>31</v>
      </c>
      <c r="QD49" s="120">
        <f>ROUND(AVERAGEIF($ES$9:$ES$497,$ES49,PT$9:PT$497),0)</f>
        <v>51</v>
      </c>
      <c r="QE49" s="120">
        <f>ROUND(AVERAGEIF($ES$9:$ES$497,$ES49,PU$9:PU$497),0)</f>
        <v>54</v>
      </c>
      <c r="QF49" s="120">
        <f>ROUND(AVERAGEIF($ES$9:$ES$497,$ES49,PV$9:PV$497),0)</f>
        <v>30</v>
      </c>
      <c r="QG49" s="120">
        <f>ROUND(AVERAGEIF($ES$9:$ES$497,$ES49,PW$9:PW$497),0)</f>
        <v>36</v>
      </c>
      <c r="QH49" s="120">
        <f>ROUND(AVERAGEIF($ES$9:$ES$497,$ES49,PX$9:PX$497),0)</f>
        <v>21</v>
      </c>
      <c r="QI49" s="120">
        <f>ROUND(AVERAGEIF($ES$9:$ES$497,$ES49,PY$9:PY$497),0)</f>
        <v>51</v>
      </c>
      <c r="QJ49" s="120">
        <f>ROUND(AVERAGEIF($ES$9:$ES$497,$ES49,PZ$9:PZ$497),0)</f>
        <v>21</v>
      </c>
      <c r="QK49" s="120">
        <f>ROUND(AVERAGEIF($ES$9:$ES$497,$ES49,QA$9:QA$497),0)</f>
        <v>23</v>
      </c>
      <c r="QL49" s="120">
        <f>ROUND(AVERAGEIF($ES$9:$ES$497,$ES49,QB$9:QB$497),0)</f>
        <v>35</v>
      </c>
      <c r="QM49" s="120">
        <f>ROUND(AVERAGEIF($ES$9:$ES$497,$ES49,QC$9:QC$497),0)</f>
        <v>27</v>
      </c>
      <c r="QN49" s="114">
        <f t="shared" si="69"/>
        <v>495</v>
      </c>
      <c r="QO49" s="115">
        <f t="shared" si="70"/>
        <v>423</v>
      </c>
      <c r="QP49" s="115">
        <f t="shared" si="71"/>
        <v>563</v>
      </c>
      <c r="QQ49" s="115">
        <f t="shared" si="72"/>
        <v>573</v>
      </c>
      <c r="QR49" s="115">
        <f t="shared" si="73"/>
        <v>642</v>
      </c>
      <c r="QS49" s="119">
        <f t="shared" si="74"/>
        <v>534</v>
      </c>
      <c r="QT49" s="114">
        <f>ROUND((QN49-MIN(QN$9:QN$497))/(MAX(QN$9:QN$497)-MIN(QN$9:QN$497))*100,0)</f>
        <v>42</v>
      </c>
      <c r="QU49" s="115">
        <f>ROUND((QO49-MIN(QO$9:QO$497))/(MAX(QO$9:QO$497)-MIN(QO$9:QO$497))*100,0)</f>
        <v>31</v>
      </c>
      <c r="QV49" s="115">
        <f>ROUND((QP49-MIN(QP$9:QP$497))/(MAX(QP$9:QP$497)-MIN(QP$9:QP$497))*100,0)</f>
        <v>31</v>
      </c>
      <c r="QW49" s="115">
        <f>ROUND((QQ49-MIN(QQ$9:QQ$497))/(MAX(QQ$9:QQ$497)-MIN(QQ$9:QQ$497))*100,0)</f>
        <v>36</v>
      </c>
      <c r="QX49" s="115">
        <f>ROUND((QR49-MIN(QR$9:QR$497))/(MAX(QR$9:QR$497)-MIN(QR$9:QR$497))*100,0)</f>
        <v>69</v>
      </c>
      <c r="QY49" s="115">
        <f>ROUND((QS49-MIN(QS$9:QS$497))/(MAX(QS$9:QS$497)-MIN(QS$9:QS$497))*100,0)</f>
        <v>71</v>
      </c>
      <c r="QZ49" s="114">
        <f>RANK(QN49,QN$9:QN$497,0)</f>
        <v>184</v>
      </c>
      <c r="RA49" s="115">
        <f>RANK(QO49,QO$9:QO$497,0)</f>
        <v>151</v>
      </c>
      <c r="RB49" s="115">
        <f>RANK(QP49,QP$9:QP$497,0)</f>
        <v>202</v>
      </c>
      <c r="RC49" s="115">
        <f>RANK(QQ49,QQ$9:QQ$497,0)</f>
        <v>210</v>
      </c>
      <c r="RD49" s="115">
        <f>RANK(QR49,QR$9:QR$497,0)</f>
        <v>67</v>
      </c>
      <c r="RE49" s="115">
        <f>RANK(QS49,QS$9:QS$497,0)</f>
        <v>31</v>
      </c>
      <c r="RF49" s="122"/>
      <c r="RG49" s="115">
        <f>($RH$3*(IH49+IJ49)*100*100/MAX(EX$9:EX$497)*$RO$3) +($RH$3*(II49+IJ49)*100*100/MAX(EX$9:EX$497)*$RO$4) + ($RH$3*IK49*100*100/MAX(EX$9:EX$497)*0.098)</f>
        <v>0</v>
      </c>
      <c r="RH49" s="115">
        <f>($RH$4*IL49*100*100/MAX(EZ$9:EZ$497))*$RQ$3</f>
        <v>0</v>
      </c>
      <c r="RI49" s="115">
        <f>($RH$3*IM49*100*100/MAX(EY$9:EY$497))*$RQ$4</f>
        <v>0</v>
      </c>
      <c r="RJ49" s="115">
        <f>($RH$3*IN49*100*100/MAX(EX$9:EX$497))</f>
        <v>0</v>
      </c>
      <c r="RK49" s="115">
        <f>($RH$4*IO49*100*100/MAX(EZ$9:EZ$497))*$RQ$3</f>
        <v>0</v>
      </c>
      <c r="RL49" s="115">
        <f>(($RL$4*IP49*100*((100/MAX(EX$9:EX$497)+100/MAX(EZ$9:EZ$497))/2))+($RL$4*IQ49*100*((100/MAX(EX$9:EX$497)+100/MAX(EZ$9:EZ$497))/2))+($RL$4*IR49*100*((100/MAX(EX$9:EX$497)+100/MAX(EZ$9:EZ$497))/2))+($RL$4*IS49*100*((100/MAX(EX$9:EX$497)+100/MAX(EZ$9:EZ$497))/2))+($RL$4*IT49*100*((100/MAX(EX$9:EX$497)+100/MAX(EZ$9:EZ$497))/2))+($RL$4*IU49*100*((100/MAX(EX$9:EX$497)+100/MAX(EZ$9:EZ$497))/2))+($RL$4*IV49*100*((100/MAX(EX$9:EX$497)+100/MAX(EZ$9:EZ$497))/2))+($RL$4*IW49*100*((100/MAX(EX$9:EX$497)+100/MAX(EZ$9:EZ$497))/2)))*$RS$3</f>
        <v>0</v>
      </c>
      <c r="RM49" s="115">
        <f>(($RH$3*IX49*100*100/MAX(EX$9:EX$497))+($RH$3*IY49*100*100/MAX(EX$9:EX$497))+($RH$3*IZ49*100*100/MAX(EX$9:EX$497))+($RH$3*JA49*100*100/MAX(EX$9:EX$497))+($RH$3*JB49*100*100/MAX(EX$9:EX$497))+($RH$3*JC49*100*100/MAX(EX$9:EX$497))+($RH$3*JD49*100*100/MAX(EX$9:EX$497))+($RH$3*JE49*100*100/MAX(EX$9:EX$497)))*$RS$4</f>
        <v>0</v>
      </c>
      <c r="RN49" s="115">
        <f>(($RH$4*JF49*100*100/MAX(EZ$9:EZ$497)) + ($RH$4*JG49*100*100/MAX(EZ$9:EZ$497)) + ($RH$4*JH49*100*100/MAX(EZ$9:EZ$497)) + ($RH$4*JI49*100*100/MAX(EZ$9:EZ$497)) + ($RH$4*JJ49*100*100/MAX(EZ$9:EZ$497)) + ($RH$4*JK49*100*100/MAX(EZ$9:EZ$497)) + ($RH$4*JL49*100*100/MAX(EZ$9:EZ$497)) + ($RH$4*JM49*100*100/MAX(EZ$9:EZ$497)))*$RU$3</f>
        <v>0</v>
      </c>
      <c r="RO49" s="115">
        <f>(($RL$4*JN49*100*((100/MAX(EX$9:EX$497)+100/MAX(EZ$9:EZ$497))/2))+($RL$4*JO49*100*((100/MAX(EX$9:EX$497)+100/MAX(EZ$9:EZ$497))/2))+($RL$4*JP49*100*((100/MAX(EX$9:EX$497)+100/MAX(EZ$9:EZ$497))/2))+($RL$4*JQ49*100*((100/MAX(EX$9:EX$497)+100/MAX(EZ$9:EZ$497))/2))+($RL$4*JR49*100*((100/MAX(EX$9:EX$497)+100/MAX(EZ$9:EZ$497))/2))+($RL$4*JS49*100*((100/MAX(EX$9:EX$497)+100/MAX(EZ$9:EZ$497))/2))+($RL$4*JT49*100*((100/MAX(EX$9:EX$497)+100/MAX(EZ$9:EZ$497))/2))+($RL$4*JU49*100*((100/MAX(EX$9:EX$497)+100/MAX(EZ$9:EZ$497))/2))+($RL$4*JV49*100*((100/MAX(EX$9:EX$497)+100/MAX(EZ$9:EZ$497))/2))+($RL$4*JW49*100*((100/MAX(EX$9:EX$497)+100/MAX(EZ$9:EZ$497))/2))+($RL$4*JX49*100*((100/MAX(EX$9:EX$497)+100/MAX(EZ$9:EZ$497))/2))+($RL$4*JY49*100*((100/MAX(EX$9:EX$497)+100/MAX(EZ$9:EZ$497))/2))+($RL$4*JZ49*100*((100/MAX(EX$9:EX$497)+100/MAX(EZ$9:EZ$497))/2)))*$RW$3/2</f>
        <v>0</v>
      </c>
      <c r="RP49" s="119">
        <f>($RJ$3*KA49*100*100/MAX(FA$9:FA$497)) + ($RJ$3*KB49*100*100/MAX(FA$9:FA$497)/2) + ($RJ$3*KC49*100*100/MAX(FA$9:FA$497)/2) + ($RJ$3*KD49*100*100/MAX(FA$9:FA$497)/4) + ($RJ$3*KE49*100*100/MAX(FA$9:FA$497)/4)</f>
        <v>30.973451327433629</v>
      </c>
      <c r="RQ49" s="118">
        <f>($RL$4*KF49*100*((100/MAX(EX$9:EX$497)+100/MAX(EZ$9:EZ$497)))) * ($RO$3/2) + (($RL$4*KG49*100*((100/MAX(EX$9:EX$497)+100/MAX(EZ$9:EZ$497))))+($RL$4*KH49*100*((100/MAX(EX$9:EX$497)+100/MAX(EZ$9:EZ$497))))+($RL$4*KI49*100*((100/MAX(EX$9:EX$497)+100/MAX(EZ$9:EZ$497))))+($RL$4*KJ49*100*((100/MAX(EX$9:EX$497)+100/MAX(EZ$9:EZ$497))))+($RL$4*KK49*100*((100/MAX(EX$9:EX$497)+100/MAX(EZ$9:EZ$497))))+($RL$4*KL49*100*((100/MAX(EX$9:EX$497)+100/MAX(EZ$9:EZ$497))))+($RL$4*KM49*100*((100/MAX(EX$9:EX$497)+100/MAX(EZ$9:EZ$497))))+($RL$4*KN49*100*((100/MAX(EX$9:EX$497)+100/MAX(EZ$9:EZ$497))))+($RL$4*KO49*100*((100/MAX(EX$9:EX$497)+100/MAX(EZ$9:EZ$497))))+($RL$4*KP49*100*((100/MAX(EX$9:EX$497)+100/MAX(EZ$9:EZ$497))))+($RL$4*KQ49*100*((100/MAX(EX$9:EX$497)+100/MAX(EZ$9:EZ$497))))+($RL$4*KR49*100*((100/MAX(EX$9:EX$497)+100/MAX(EZ$9:EZ$497))))+($RL$4*KS49*100*((100/MAX(EX$9:EX$497)+100/MAX(EZ$9:EZ$497))))+($RL$4*KV49*100*((100/MAX(EX$9:EX$497)+100/MAX(EZ$9:EZ$497))))) * (($RO$3+$RO$4)/6)</f>
        <v>0</v>
      </c>
      <c r="RR49" s="115">
        <f>(($RL$4*KW49*100*((100/MAX(EX$9:EX$497)+100/MAX(EZ$9:EZ$497))))) * ($RO$3/2) + (($RL$4*KX49*100*((100/MAX(EX$9:EX$497)+100/MAX(EZ$9:EZ$497))))+($RL$4*KY49*100*((100/MAX(EX$9:EX$497)+100/MAX(EZ$9:EZ$497))))+($RL$4*KZ49*100*((100/MAX(EX$9:EX$497)+100/MAX(EZ$9:EZ$497))))+($RL$4*LA49*100*((100/MAX(EX$9:EX$497)+100/MAX(EZ$9:EZ$497))))+($RL$4*LB49*100*((100/MAX(EX$9:EX$497)+100/MAX(EZ$9:EZ$497))))+($RL$4*LC49*100*((100/MAX(EX$9:EX$497)+100/MAX(EZ$9:EZ$497))))) * (($RO$3+$RO$4)/6)</f>
        <v>0</v>
      </c>
      <c r="RS49" s="119">
        <f>(($RL$4*LD49*100*((100/MAX(EX$9:EX$497)+100/MAX(EZ$9:EZ$497))))+($RL$4*LE49*100*((100/MAX(EX$9:EX$497)+100/MAX(EZ$9:EZ$497))))) * (($RO$3+$RO$4)/6)</f>
        <v>0</v>
      </c>
      <c r="RT49" s="118">
        <f>($RJ$4*LH49*100*(100/MAX(EV$9:EV$497)))+($RJ$4*LI49*100*(100/MAX(EV$9:EV$497)))</f>
        <v>0</v>
      </c>
      <c r="RU49" s="119">
        <f>($RJ$4*LJ49*(100/MAX(EV$9:EV$497)))/2 + ($RL$3*LK49*(100/MAX(EW$9:EW$497))) + ($RJ$4*LL49*(100/MAX(EV$9:EV$497)))/4 + ($RL$3*LM49*(100/MAX(EW$9:EW$497)))</f>
        <v>0</v>
      </c>
      <c r="RV49" s="118">
        <f>($RJ$4*LN49*100*100/MAX(EV$9:EV$497)/2)+($RJ$4*LO49*100*100/MAX(EV$9:EV$497)/2)+($RJ$4*LP49*100*100/MAX(EV$9:EV$497))+($RJ$4*LQ49*100*100/MAX(EV$9:EV$497))+($RJ$4*LR49*100*100/MAX(EV$9:EV$497))</f>
        <v>0</v>
      </c>
      <c r="RW49" s="115">
        <f>($RJ$4*LS49*100*100/MAX(EV$9:EV$497)) + (($RJ$4*LT49*100*100/MAX(EV$9:EV$497))+($RJ$4*LU49*100*100/MAX(EV$9:EV$497))+($RJ$4*LV49*100*100/MAX(EV$9:EV$497))+($RJ$4*LW49*100*100/MAX(EV$9:EV$497))+($RJ$4*LX49*100*100/MAX(EV$9:EV$497))+($RJ$4*LY49*100*100/MAX(EV$9:EV$497))+($RJ$4*LZ49*100*100/MAX(EV$9:EV$497))+($RJ$4*MA49*100*100/MAX(EV$9:EV$497)))/2</f>
        <v>16.853932584269664</v>
      </c>
      <c r="RX49" s="119">
        <f>($RJ$4*MB49*100*100/MAX(EV$9:EV$497))+($RJ$4*MC49*100*100/MAX(EV$9:EV$497))+($RJ$4*MD49*100*100/MAX(EV$9:EV$497))+($RJ$4*ME49*100*100/MAX(EV$9:EV$497))+($RJ$4*MF49*100*100/MAX(EV$9:EV$497))+($RJ$4*MG49*100*100/MAX(EV$9:EV$497))+($RJ$4*MH49*100*100/MAX(EV$9:EV$497))+($RJ$4*MI49*100*100/MAX(EV$9:EV$497))+($RJ$4*MJ49*100*100/MAX(EV$9:EV$497))+($RJ$4*MK49*100*100/MAX(EV$9:EV$497))+($RJ$4*ML49*100*100/MAX(EV$9:EV$497))+($RJ$4*MM49*100*100/MAX(EV$9:EV$497))+($RJ$4*MN49*100*100/MAX(EV$9:EV$497))</f>
        <v>0</v>
      </c>
      <c r="RY49" s="118">
        <f>($RJ$4*MQ49*100*100/MAX(EV$9:EV$497))/2 + (($RJ$4*MR49*100*100/MAX(EV$9:EV$497))+($RJ$4*MS49*100*100/MAX(EV$9:EV$497))+($RJ$4*MT49*100*100/MAX(EV$9:EV$497))+($RJ$4*MU49*100*100/MAX(EV$9:EV$497))+($RJ$4*MV49*100*100/MAX(EV$9:EV$497))+($RJ$4*MW49*100*100/MAX(EV$9:EV$497))+($RJ$4*MX49*100*100/MAX(EV$9:EV$497))+($RJ$4*MY49*100*100/MAX(EV$9:EV$497))+($RJ$4*MZ49*100*100/MAX(EV$9:EV$497))+($RJ$4*NA49*100*100/MAX(EV$9:EV$497))+($RJ$4*NB49*100*100/MAX(EV$9:EV$497))+($RJ$4*NC49*100*100/MAX(EV$9:EV$497))+($RJ$4*ND49*100*100/MAX(EV$9:EV$497))+($RJ$4*NG49*100*100/MAX(EV$9:EV$497)))/4</f>
        <v>8.4269662921348321</v>
      </c>
      <c r="RZ49" s="115">
        <f>($RJ$4*NH49*100*100/MAX(EV$9:EV$497))/2 + (($RJ$4*NI49*100*100/MAX(EV$9:EV$497))+($RJ$4*NJ49*100*100/MAX(EV$9:EV$497))+($RJ$4*NK49*100*100/MAX(EV$9:EV$497))+($RJ$4*NL49*100*100/MAX(EV$9:EV$497))+($RJ$4*NM49*100*100/MAX(EV$9:EV$497))+($RJ$4*NN49*100*100/MAX(EV$9:EV$497)))/4</f>
        <v>8.4269662921348321</v>
      </c>
      <c r="SA49" s="117">
        <f>(($RJ$4*NO49*100*100/MAX(EV$9:EV$497))+($RJ$4*NP49*100*100/MAX(EV$9:EV$497)))/4</f>
        <v>0</v>
      </c>
      <c r="SB49" s="118">
        <f t="shared" si="113"/>
        <v>64.681316495972965</v>
      </c>
      <c r="SC49" s="115">
        <f t="shared" si="114"/>
        <v>6.7415730337078656</v>
      </c>
      <c r="SD49" s="115">
        <f t="shared" si="115"/>
        <v>8.4269662921348321</v>
      </c>
      <c r="SE49" s="115">
        <f t="shared" si="116"/>
        <v>6.7415730337078656</v>
      </c>
      <c r="SF49" s="115">
        <f t="shared" si="117"/>
        <v>8.4269662921348321</v>
      </c>
      <c r="SG49" s="115">
        <f t="shared" si="118"/>
        <v>95.654767823406587</v>
      </c>
      <c r="SH49" s="115">
        <f>ROUND(SB49/MAX(SB$9:SB$497)*100,0)</f>
        <v>81</v>
      </c>
      <c r="SI49" s="115">
        <f>ROUND(SC49/MAX(SC$9:SC$497)*100,0)</f>
        <v>10</v>
      </c>
      <c r="SJ49" s="115">
        <f>ROUND(SD49/MAX(SD$9:SD$497)*100,0)</f>
        <v>13</v>
      </c>
      <c r="SK49" s="115">
        <f>ROUND(SE49/MAX(SE$9:SE$497)*100,0)</f>
        <v>5</v>
      </c>
      <c r="SL49" s="115">
        <f>ROUND(SF49/MAX(SF$9:SF$497)*100,0)</f>
        <v>21</v>
      </c>
      <c r="SM49" s="121">
        <f>ROUND(SG49/MAX(SG$9:SG$497)*100,0)</f>
        <v>91</v>
      </c>
      <c r="SN49" s="115">
        <f>ROUND(AVERAGEIF($ES$9:$ES$497,$ES49,SH$9:SH$497),0)</f>
        <v>29</v>
      </c>
      <c r="SO49" s="115">
        <f>ROUND(AVERAGEIF($ES$9:$ES$497,$ES49,SI$9:SI$497),0)</f>
        <v>3</v>
      </c>
      <c r="SP49" s="115">
        <f>ROUND(AVERAGEIF($ES$9:$ES$497,$ES49,SJ$9:SJ$497),0)</f>
        <v>5</v>
      </c>
      <c r="SQ49" s="115">
        <f>ROUND(AVERAGEIF($ES$9:$ES$497,$ES49,SK$9:SK$497),0)</f>
        <v>2</v>
      </c>
      <c r="SR49" s="115">
        <f>ROUND(AVERAGEIF($ES$9:$ES$497,$ES49,SL$9:SL$497),0)</f>
        <v>4</v>
      </c>
      <c r="SS49" s="121">
        <f>ROUND(AVERAGEIF($ES$9:$ES$497,$ES49,SM$9:SM$497),0)</f>
        <v>36</v>
      </c>
      <c r="ST49" s="114">
        <f>RANK(SB49,SB$9:SB$497,0)</f>
        <v>9</v>
      </c>
      <c r="SU49" s="115">
        <f>RANK(SC49,SC$9:SC$497,0)</f>
        <v>172</v>
      </c>
      <c r="SV49" s="115">
        <f>RANK(SD49,SD$9:SD$497,0)</f>
        <v>78</v>
      </c>
      <c r="SW49" s="115">
        <f>RANK(SE49,SE$9:SE$497,0)</f>
        <v>173</v>
      </c>
      <c r="SX49" s="115">
        <f>RANK(SF49,SF$9:SF$497,0)</f>
        <v>27</v>
      </c>
      <c r="SY49" s="115">
        <f>RANK(SG49,SG$9:SG$497,0)</f>
        <v>11</v>
      </c>
      <c r="SZ49" s="115">
        <f>COUNTIFS(SB$9:SB$497,"&gt;"&amp;SB49,$ES$9:$ES$497,$ES49)+1</f>
        <v>2</v>
      </c>
      <c r="TA49" s="115">
        <f>COUNTIFS(SC$9:SC$497,"&gt;"&amp;SC49,$ES$9:$ES$497,$ES49)+1</f>
        <v>4</v>
      </c>
      <c r="TB49" s="115">
        <f>COUNTIFS(SD$9:SD$497,"&gt;"&amp;SD49,$ES$9:$ES$497,$ES49)+1</f>
        <v>8</v>
      </c>
      <c r="TC49" s="115">
        <f>COUNTIFS(SE$9:SE$497,"&gt;"&amp;SE49,$ES$9:$ES$497,$ES49)+1</f>
        <v>4</v>
      </c>
      <c r="TD49" s="115">
        <f>COUNTIFS(SF$9:SF$497,"&gt;"&amp;SF49,$ES$9:$ES$497,$ES49)+1</f>
        <v>1</v>
      </c>
      <c r="TE49" s="117">
        <f>COUNTIFS(SG$9:SG$497,"&gt;"&amp;SG49,$ES$9:$ES$497,$ES49)+1</f>
        <v>11</v>
      </c>
      <c r="TF49" s="118">
        <f t="shared" si="119"/>
        <v>107</v>
      </c>
      <c r="TG49" s="115">
        <f t="shared" si="120"/>
        <v>29</v>
      </c>
      <c r="TH49" s="115">
        <f t="shared" si="121"/>
        <v>31</v>
      </c>
      <c r="TI49" s="115">
        <f t="shared" si="122"/>
        <v>24</v>
      </c>
      <c r="TJ49" s="115">
        <f t="shared" si="123"/>
        <v>39</v>
      </c>
      <c r="TK49" s="115">
        <f t="shared" si="124"/>
        <v>117</v>
      </c>
      <c r="TL49" s="117">
        <f t="shared" si="125"/>
        <v>117</v>
      </c>
      <c r="TM49" s="118">
        <f>ROUND(TF49/MAX(TF$9:TF$497)*100,0)</f>
        <v>59</v>
      </c>
      <c r="TN49" s="115">
        <f>ROUND(TG49/MAX(TG$9:TG$497)*100,0)</f>
        <v>16</v>
      </c>
      <c r="TO49" s="115">
        <f>ROUND(TH49/MAX(TH$9:TH$497)*100,0)</f>
        <v>17</v>
      </c>
      <c r="TP49" s="115">
        <f>ROUND(TI49/MAX(TI$9:TI$497)*100,0)</f>
        <v>13</v>
      </c>
      <c r="TQ49" s="115">
        <f>ROUND(TJ49/MAX(TJ$9:TJ$497)*100,0)</f>
        <v>20</v>
      </c>
      <c r="TR49" s="115">
        <f>ROUND(TK49/MAX(TK$9:TK$497)*100,0)</f>
        <v>60</v>
      </c>
      <c r="TS49" s="119">
        <f>ROUND(TL49/MAX(TL$9:TL$497)*100,0)</f>
        <v>60</v>
      </c>
      <c r="TT49" s="120">
        <f>RANK(TM49,TM$9:TM$497,0)</f>
        <v>106</v>
      </c>
      <c r="TU49" s="115">
        <f>RANK(TN49,TN$9:TN$497,0)</f>
        <v>329</v>
      </c>
      <c r="TV49" s="115">
        <f>RANK(TO49,TO$9:TO$497,0)</f>
        <v>296</v>
      </c>
      <c r="TW49" s="115">
        <f>RANK(TP49,TP$9:TP$497,0)</f>
        <v>364</v>
      </c>
      <c r="TX49" s="115">
        <f>RANK(TQ49,TQ$9:TQ$497,0)</f>
        <v>260</v>
      </c>
      <c r="TY49" s="115">
        <f>RANK(TR49,TR$9:TR$497,0)</f>
        <v>23</v>
      </c>
      <c r="TZ49" s="121">
        <f>RANK(TS49,TS$9:TS$497,0)</f>
        <v>24</v>
      </c>
      <c r="UA49" s="123"/>
      <c r="UB49" s="7" t="s">
        <v>1</v>
      </c>
    </row>
    <row r="50" spans="1:548" x14ac:dyDescent="0.15">
      <c r="A50" s="183">
        <v>42</v>
      </c>
      <c r="B50" s="203" t="s">
        <v>661</v>
      </c>
      <c r="C50" s="63"/>
      <c r="D50" s="63"/>
      <c r="E50" s="64" t="s">
        <v>518</v>
      </c>
      <c r="F50" s="65">
        <v>32</v>
      </c>
      <c r="G50" s="65" t="s">
        <v>576</v>
      </c>
      <c r="H50" s="65"/>
      <c r="I50" s="66" t="s">
        <v>521</v>
      </c>
      <c r="J50" s="67" t="s">
        <v>521</v>
      </c>
      <c r="K50" s="67" t="s">
        <v>521</v>
      </c>
      <c r="L50" s="67" t="s">
        <v>521</v>
      </c>
      <c r="M50" s="67" t="s">
        <v>521</v>
      </c>
      <c r="N50" s="67" t="s">
        <v>521</v>
      </c>
      <c r="O50" s="67" t="s">
        <v>521</v>
      </c>
      <c r="P50" s="67" t="s">
        <v>521</v>
      </c>
      <c r="Q50" s="67" t="s">
        <v>521</v>
      </c>
      <c r="R50" s="68" t="s">
        <v>521</v>
      </c>
      <c r="S50" s="69" t="s">
        <v>521</v>
      </c>
      <c r="T50" s="67" t="s">
        <v>521</v>
      </c>
      <c r="U50" s="67" t="s">
        <v>521</v>
      </c>
      <c r="V50" s="67" t="s">
        <v>521</v>
      </c>
      <c r="W50" s="67" t="s">
        <v>521</v>
      </c>
      <c r="X50" s="67" t="s">
        <v>521</v>
      </c>
      <c r="Y50" s="67" t="s">
        <v>521</v>
      </c>
      <c r="Z50" s="67" t="s">
        <v>521</v>
      </c>
      <c r="AA50" s="67" t="s">
        <v>520</v>
      </c>
      <c r="AB50" s="68" t="s">
        <v>520</v>
      </c>
      <c r="AC50" s="69" t="s">
        <v>520</v>
      </c>
      <c r="AD50" s="67" t="s">
        <v>520</v>
      </c>
      <c r="AE50" s="67" t="s">
        <v>520</v>
      </c>
      <c r="AF50" s="67" t="s">
        <v>520</v>
      </c>
      <c r="AG50" s="67" t="s">
        <v>521</v>
      </c>
      <c r="AH50" s="67" t="s">
        <v>521</v>
      </c>
      <c r="AI50" s="67" t="s">
        <v>521</v>
      </c>
      <c r="AJ50" s="67" t="s">
        <v>521</v>
      </c>
      <c r="AK50" s="67" t="s">
        <v>521</v>
      </c>
      <c r="AL50" s="68" t="s">
        <v>521</v>
      </c>
      <c r="AM50" s="69" t="s">
        <v>521</v>
      </c>
      <c r="AN50" s="67" t="s">
        <v>521</v>
      </c>
      <c r="AO50" s="67" t="s">
        <v>521</v>
      </c>
      <c r="AP50" s="67" t="s">
        <v>521</v>
      </c>
      <c r="AQ50" s="67" t="s">
        <v>521</v>
      </c>
      <c r="AR50" s="67" t="s">
        <v>521</v>
      </c>
      <c r="AS50" s="67" t="s">
        <v>521</v>
      </c>
      <c r="AT50" s="67" t="s">
        <v>521</v>
      </c>
      <c r="AU50" s="67" t="s">
        <v>521</v>
      </c>
      <c r="AV50" s="68" t="s">
        <v>521</v>
      </c>
      <c r="AW50" s="69" t="s">
        <v>521</v>
      </c>
      <c r="AX50" s="67" t="s">
        <v>521</v>
      </c>
      <c r="AY50" s="67" t="s">
        <v>521</v>
      </c>
      <c r="AZ50" s="67" t="s">
        <v>521</v>
      </c>
      <c r="BA50" s="67" t="s">
        <v>521</v>
      </c>
      <c r="BB50" s="67" t="s">
        <v>521</v>
      </c>
      <c r="BC50" s="67" t="s">
        <v>521</v>
      </c>
      <c r="BD50" s="67" t="s">
        <v>521</v>
      </c>
      <c r="BE50" s="67" t="s">
        <v>521</v>
      </c>
      <c r="BF50" s="68" t="s">
        <v>521</v>
      </c>
      <c r="BG50" s="69" t="s">
        <v>521</v>
      </c>
      <c r="BH50" s="67" t="s">
        <v>521</v>
      </c>
      <c r="BI50" s="67" t="s">
        <v>521</v>
      </c>
      <c r="BJ50" s="67" t="s">
        <v>521</v>
      </c>
      <c r="BK50" s="67" t="s">
        <v>521</v>
      </c>
      <c r="BL50" s="67" t="s">
        <v>521</v>
      </c>
      <c r="BM50" s="67" t="s">
        <v>521</v>
      </c>
      <c r="BN50" s="67" t="s">
        <v>521</v>
      </c>
      <c r="BO50" s="67" t="s">
        <v>521</v>
      </c>
      <c r="BP50" s="68" t="s">
        <v>521</v>
      </c>
      <c r="BQ50" s="70" t="s">
        <v>521</v>
      </c>
      <c r="BR50" s="67" t="s">
        <v>521</v>
      </c>
      <c r="BS50" s="67" t="s">
        <v>521</v>
      </c>
      <c r="BT50" s="67" t="s">
        <v>521</v>
      </c>
      <c r="BU50" s="67" t="s">
        <v>521</v>
      </c>
      <c r="BV50" s="67" t="s">
        <v>521</v>
      </c>
      <c r="BW50" s="67" t="s">
        <v>521</v>
      </c>
      <c r="BX50" s="67" t="s">
        <v>521</v>
      </c>
      <c r="BY50" s="67" t="s">
        <v>521</v>
      </c>
      <c r="BZ50" s="68" t="s">
        <v>521</v>
      </c>
      <c r="CA50" s="69" t="s">
        <v>521</v>
      </c>
      <c r="CB50" s="67" t="s">
        <v>521</v>
      </c>
      <c r="CC50" s="67" t="s">
        <v>521</v>
      </c>
      <c r="CD50" s="67" t="s">
        <v>521</v>
      </c>
      <c r="CE50" s="67" t="s">
        <v>521</v>
      </c>
      <c r="CF50" s="67" t="s">
        <v>521</v>
      </c>
      <c r="CG50" s="67" t="s">
        <v>521</v>
      </c>
      <c r="CH50" s="67" t="s">
        <v>521</v>
      </c>
      <c r="CI50" s="67" t="s">
        <v>521</v>
      </c>
      <c r="CJ50" s="68" t="s">
        <v>521</v>
      </c>
      <c r="CK50" s="69" t="s">
        <v>521</v>
      </c>
      <c r="CL50" s="67" t="s">
        <v>521</v>
      </c>
      <c r="CM50" s="67" t="s">
        <v>521</v>
      </c>
      <c r="CN50" s="67" t="s">
        <v>521</v>
      </c>
      <c r="CO50" s="67" t="s">
        <v>521</v>
      </c>
      <c r="CP50" s="67" t="s">
        <v>521</v>
      </c>
      <c r="CQ50" s="67" t="s">
        <v>521</v>
      </c>
      <c r="CR50" s="67" t="s">
        <v>521</v>
      </c>
      <c r="CS50" s="67" t="s">
        <v>521</v>
      </c>
      <c r="CT50" s="68" t="s">
        <v>521</v>
      </c>
      <c r="CU50" s="69" t="s">
        <v>521</v>
      </c>
      <c r="CV50" s="67" t="s">
        <v>521</v>
      </c>
      <c r="CW50" s="67" t="s">
        <v>521</v>
      </c>
      <c r="CX50" s="67" t="s">
        <v>521</v>
      </c>
      <c r="CY50" s="67" t="s">
        <v>521</v>
      </c>
      <c r="CZ50" s="67" t="s">
        <v>521</v>
      </c>
      <c r="DA50" s="67" t="s">
        <v>521</v>
      </c>
      <c r="DB50" s="67" t="s">
        <v>521</v>
      </c>
      <c r="DC50" s="67" t="s">
        <v>521</v>
      </c>
      <c r="DD50" s="68" t="s">
        <v>521</v>
      </c>
      <c r="DE50" s="69" t="s">
        <v>521</v>
      </c>
      <c r="DF50" s="71" t="s">
        <v>521</v>
      </c>
      <c r="DG50" s="67" t="s">
        <v>521</v>
      </c>
      <c r="DH50" s="67" t="s">
        <v>521</v>
      </c>
      <c r="DI50" s="67" t="s">
        <v>521</v>
      </c>
      <c r="DJ50" s="67" t="s">
        <v>521</v>
      </c>
      <c r="DK50" s="67" t="s">
        <v>521</v>
      </c>
      <c r="DL50" s="67" t="s">
        <v>521</v>
      </c>
      <c r="DM50" s="67" t="s">
        <v>521</v>
      </c>
      <c r="DN50" s="68" t="s">
        <v>521</v>
      </c>
      <c r="DO50" s="70" t="s">
        <v>521</v>
      </c>
      <c r="DP50" s="71" t="s">
        <v>521</v>
      </c>
      <c r="DQ50" s="67" t="s">
        <v>521</v>
      </c>
      <c r="DR50" s="67" t="s">
        <v>521</v>
      </c>
      <c r="DS50" s="67" t="s">
        <v>521</v>
      </c>
      <c r="DT50" s="67" t="s">
        <v>521</v>
      </c>
      <c r="DU50" s="67" t="s">
        <v>521</v>
      </c>
      <c r="DV50" s="67" t="s">
        <v>521</v>
      </c>
      <c r="DW50" s="67" t="s">
        <v>521</v>
      </c>
      <c r="DX50" s="72" t="s">
        <v>521</v>
      </c>
      <c r="DY50" s="73" t="s">
        <v>522</v>
      </c>
      <c r="DZ50" s="74">
        <v>2</v>
      </c>
      <c r="EA50" s="74">
        <v>3</v>
      </c>
      <c r="EB50" s="74">
        <v>3</v>
      </c>
      <c r="EC50" s="75">
        <v>4</v>
      </c>
      <c r="ED50" s="76" t="s">
        <v>522</v>
      </c>
      <c r="EE50" s="74">
        <f t="shared" si="75"/>
        <v>2</v>
      </c>
      <c r="EF50" s="74">
        <f t="shared" si="76"/>
        <v>6</v>
      </c>
      <c r="EG50" s="74">
        <f t="shared" si="77"/>
        <v>18</v>
      </c>
      <c r="EH50" s="77">
        <f t="shared" si="78"/>
        <v>72</v>
      </c>
      <c r="EI50" s="73">
        <v>840</v>
      </c>
      <c r="EJ50" s="74">
        <v>1250</v>
      </c>
      <c r="EK50" s="74">
        <v>2500</v>
      </c>
      <c r="EL50" s="74">
        <v>4170</v>
      </c>
      <c r="EM50" s="75">
        <v>12500</v>
      </c>
      <c r="EN50" s="78">
        <v>1</v>
      </c>
      <c r="EO50" s="79">
        <f t="shared" si="79"/>
        <v>0.74404761904761907</v>
      </c>
      <c r="EP50" s="79">
        <f t="shared" si="80"/>
        <v>0.49603174603174605</v>
      </c>
      <c r="EQ50" s="79">
        <f t="shared" si="81"/>
        <v>0.27579365079365076</v>
      </c>
      <c r="ER50" s="80">
        <f t="shared" si="82"/>
        <v>0.20667989417989419</v>
      </c>
      <c r="ES50" s="128" t="s">
        <v>532</v>
      </c>
      <c r="ET50" s="82" t="s">
        <v>664</v>
      </c>
      <c r="EU50" s="83">
        <v>4</v>
      </c>
      <c r="EV50" s="73">
        <v>44</v>
      </c>
      <c r="EW50" s="74">
        <v>44</v>
      </c>
      <c r="EX50" s="74">
        <v>19</v>
      </c>
      <c r="EY50" s="74">
        <v>21</v>
      </c>
      <c r="EZ50" s="74">
        <v>12</v>
      </c>
      <c r="FA50" s="74">
        <v>32</v>
      </c>
      <c r="FB50" s="74">
        <v>21</v>
      </c>
      <c r="FC50" s="74">
        <v>19</v>
      </c>
      <c r="FD50" s="74">
        <f t="shared" si="83"/>
        <v>31</v>
      </c>
      <c r="FE50" s="84">
        <f t="shared" si="84"/>
        <v>38</v>
      </c>
      <c r="FF50" s="73">
        <f>RANK(EV50,$EV$9:$EV$497,0)</f>
        <v>304</v>
      </c>
      <c r="FG50" s="74">
        <f>RANK(EW50,$EW$9:$EW$497,0)</f>
        <v>210</v>
      </c>
      <c r="FH50" s="74">
        <f>RANK(EX50,$EX$9:$EX$497,0)</f>
        <v>311</v>
      </c>
      <c r="FI50" s="74">
        <f>RANK(EY50,$EY$9:$EY$497,0)</f>
        <v>299</v>
      </c>
      <c r="FJ50" s="74">
        <f>RANK(EZ50,$EZ$9:$EZ$497,0)</f>
        <v>297</v>
      </c>
      <c r="FK50" s="74">
        <f>RANK(FA50,$FA$9:$FA$497,0)</f>
        <v>97</v>
      </c>
      <c r="FL50" s="74">
        <f>RANK(FB50,$FB$9:$FB$497,0)</f>
        <v>318</v>
      </c>
      <c r="FM50" s="74">
        <f>RANK(FC50,$FC$9:$FC$497,0)</f>
        <v>339</v>
      </c>
      <c r="FN50" s="74">
        <f>RANK(FD50,$FD$9:$FD$497,0)</f>
        <v>360</v>
      </c>
      <c r="FO50" s="84">
        <f>RANK(FE50,$FE$9:$FE$497,0)</f>
        <v>346</v>
      </c>
      <c r="FP50" s="73">
        <f>COUNTIFS($EV$9:$EV$497,"&gt;"&amp;EV50,$ES$9:$ES$497,ES50)+1</f>
        <v>43</v>
      </c>
      <c r="FQ50" s="74">
        <f>COUNTIFS($EW$9:$EW$497,"&gt;"&amp;EW50,$ES$9:$ES$497,ES50)+1</f>
        <v>47</v>
      </c>
      <c r="FR50" s="74">
        <f>COUNTIFS($EX$9:$EX$497,"&gt;"&amp;EX50,$ES$9:$ES$497,ES50)+1</f>
        <v>44</v>
      </c>
      <c r="FS50" s="74">
        <f>COUNTIFS($EY$9:$EY$497,"&gt;"&amp;EY50,$ES$9:$ES$497,ES50)+1</f>
        <v>41</v>
      </c>
      <c r="FT50" s="74">
        <f>COUNTIFS($EZ$9:$EZ$497,"&gt;"&amp;EZ50,$ES$9:$ES$497,ES50)+1</f>
        <v>49</v>
      </c>
      <c r="FU50" s="74">
        <f>COUNTIFS($FA$9:$FA$497,"&gt;"&amp;FA50,$ES$9:$ES$497,ES50)+1</f>
        <v>51</v>
      </c>
      <c r="FV50" s="74">
        <f>COUNTIFS($FB$9:$FB$497,"&gt;"&amp;FB50,$ES$9:$ES$497,ES50)+1</f>
        <v>40</v>
      </c>
      <c r="FW50" s="74">
        <f>COUNTIFS($FC$9:$FC$497,"&gt;"&amp;FC50,$ES$9:$ES$497,ES50)+1</f>
        <v>48</v>
      </c>
      <c r="FX50" s="74">
        <f>COUNTIFS($FD$9:$FD$497,"&gt;"&amp;FD50,$ES$9:$ES$497,ES50)+1</f>
        <v>49</v>
      </c>
      <c r="FY50" s="84">
        <f>COUNTIFS($FE$9:$FE$497,"&gt;"&amp;FE50,$ES$9:$ES$497,ES50)+1</f>
        <v>47</v>
      </c>
      <c r="FZ50" s="85">
        <f t="shared" si="85"/>
        <v>1.38</v>
      </c>
      <c r="GA50" s="86">
        <f t="shared" si="86"/>
        <v>1.38</v>
      </c>
      <c r="GB50" s="86">
        <f t="shared" si="87"/>
        <v>0.59</v>
      </c>
      <c r="GC50" s="86">
        <f t="shared" si="88"/>
        <v>0.66</v>
      </c>
      <c r="GD50" s="86">
        <f t="shared" si="89"/>
        <v>0.38</v>
      </c>
      <c r="GE50" s="86">
        <f t="shared" si="90"/>
        <v>1</v>
      </c>
      <c r="GF50" s="86">
        <f t="shared" si="91"/>
        <v>0.66</v>
      </c>
      <c r="GG50" s="86">
        <f t="shared" si="92"/>
        <v>0.59</v>
      </c>
      <c r="GH50" s="86">
        <f t="shared" si="93"/>
        <v>0.97</v>
      </c>
      <c r="GI50" s="87">
        <f t="shared" si="94"/>
        <v>1.19</v>
      </c>
      <c r="GJ50" s="85">
        <f>ROUND(((FZ50-AVERAGE(FZ$9:FZ$497))/STDEVP(FZ$9:FZ$497)*10+50),2)</f>
        <v>66.09</v>
      </c>
      <c r="GK50" s="86">
        <f>ROUND(((GA50-AVERAGE(GA$9:GA$497))/STDEVP(GA$9:GA$497)*10+50),2)</f>
        <v>70.599999999999994</v>
      </c>
      <c r="GL50" s="86">
        <f>ROUND(((GB50-AVERAGE(GB$9:GB$497))/STDEVP(GB$9:GB$497)*10+50),2)</f>
        <v>50.27</v>
      </c>
      <c r="GM50" s="86">
        <f>ROUND(((GC50-AVERAGE(GC$9:GC$497))/STDEVP(GC$9:GC$497)*10+50),2)</f>
        <v>56.71</v>
      </c>
      <c r="GN50" s="86">
        <f>ROUND(((GD50-AVERAGE(GD$9:GD$497))/STDEVP(GD$9:GD$497)*10+50),2)</f>
        <v>49.58</v>
      </c>
      <c r="GO50" s="86">
        <f>ROUND(((GE50-AVERAGE(GE$9:GE$497))/STDEVP(GE$9:GE$497)*10+50),2)</f>
        <v>73.650000000000006</v>
      </c>
      <c r="GP50" s="86">
        <f>ROUND(((GF50-AVERAGE(GF$9:GF$497))/STDEVP(GF$9:GF$497)*10+50),2)</f>
        <v>50.79</v>
      </c>
      <c r="GQ50" s="86">
        <f>ROUND(((GG50-AVERAGE(GG$9:GG$497))/STDEVP(GG$9:GG$497)*10+50),2)</f>
        <v>48.72</v>
      </c>
      <c r="GR50" s="86">
        <f>ROUND(((GH50-AVERAGE(GH$9:GH$497))/STDEVP(GH$9:GH$497)*10+50),2)</f>
        <v>49.83</v>
      </c>
      <c r="GS50" s="87">
        <f>ROUND(((GI50-AVERAGE(GI$9:GI$497))/STDEVP(GI$9:GI$497)*10+50),2)</f>
        <v>49.5</v>
      </c>
      <c r="GT50" s="73">
        <f>RANK(GJ50,$GJ$9:$GJ$497,0)</f>
        <v>29</v>
      </c>
      <c r="GU50" s="74">
        <f>RANK(GK50,$GK$9:$GK$497,0)</f>
        <v>16</v>
      </c>
      <c r="GV50" s="74">
        <f>RANK(GL50,$GL$9:$GL$497,0)</f>
        <v>194</v>
      </c>
      <c r="GW50" s="74">
        <f>RANK(GM50,$GM$9:$GM$497,0)</f>
        <v>82</v>
      </c>
      <c r="GX50" s="74">
        <f>RANK(GN50,$GN$9:$GN$497,0)</f>
        <v>135</v>
      </c>
      <c r="GY50" s="74">
        <f>RANK(GO50,$GO$9:$GO$497,0)</f>
        <v>15</v>
      </c>
      <c r="GZ50" s="74">
        <f>RANK(GP50,$GP$9:$GP$497,0)</f>
        <v>198</v>
      </c>
      <c r="HA50" s="74">
        <f>RANK(GQ50,$GQ$9:$GQ$497,0)</f>
        <v>235</v>
      </c>
      <c r="HB50" s="74">
        <f>RANK(GR50,$GR$9:$GR$497,0)</f>
        <v>187</v>
      </c>
      <c r="HC50" s="84">
        <f>RANK(GS50,$GS$9:$GS$497,0)</f>
        <v>192</v>
      </c>
      <c r="HD50" s="85">
        <f>ROUND(AVERAGEIF($ES$9:$ES$497,$ES50,$FZ$9:$FZ$497),2)</f>
        <v>0.93</v>
      </c>
      <c r="HE50" s="86">
        <f>ROUND(AVERAGEIF($ES$9:$ES$497,$ES50,$GA$9:$GA$497),2)</f>
        <v>0.96</v>
      </c>
      <c r="HF50" s="86">
        <f>ROUND(AVERAGEIF($ES$9:$ES$497,$ES50,$GB$9:$GB$497),2)</f>
        <v>0.41</v>
      </c>
      <c r="HG50" s="86">
        <f>ROUND(AVERAGEIF($ES$9:$ES$497,$ES50,$GC$9:$GC$497),2)</f>
        <v>0.46</v>
      </c>
      <c r="HH50" s="86">
        <f>ROUND(AVERAGEIF($ES$9:$ES$497,$ES50,$GD$9:$GD$497),2)</f>
        <v>0.38</v>
      </c>
      <c r="HI50" s="86">
        <f>ROUND(AVERAGEIF($ES$9:$ES$497,$ES50,$GE$9:$GE$497),2)</f>
        <v>0.85</v>
      </c>
      <c r="HJ50" s="86">
        <f>ROUND(AVERAGEIF($ES$9:$ES$497,$ES50,$GF$9:$GF$497),2)</f>
        <v>0.44</v>
      </c>
      <c r="HK50" s="86">
        <f>ROUND(AVERAGEIF($ES$9:$ES$497,$ES50,$GG$9:$GG$497),2)</f>
        <v>0.42</v>
      </c>
      <c r="HL50" s="86">
        <f>ROUND(AVERAGEIF($ES$9:$ES$497,$ES50,$GH$9:$GH$497),2)</f>
        <v>0.8</v>
      </c>
      <c r="HM50" s="87">
        <f>ROUND(AVERAGEIF($ES$9:$ES$497,$ES50,$GI$9:$GI$497),2)</f>
        <v>0.84</v>
      </c>
      <c r="HN50" s="88">
        <f t="shared" si="95"/>
        <v>0.44999999999999984</v>
      </c>
      <c r="HO50" s="89">
        <f t="shared" si="96"/>
        <v>0.41999999999999993</v>
      </c>
      <c r="HP50" s="89">
        <f t="shared" si="97"/>
        <v>0.18</v>
      </c>
      <c r="HQ50" s="89">
        <f t="shared" si="98"/>
        <v>0.2</v>
      </c>
      <c r="HR50" s="89">
        <f t="shared" si="99"/>
        <v>0</v>
      </c>
      <c r="HS50" s="89">
        <f t="shared" si="100"/>
        <v>0.15000000000000002</v>
      </c>
      <c r="HT50" s="89">
        <f t="shared" si="101"/>
        <v>0.22000000000000003</v>
      </c>
      <c r="HU50" s="89">
        <f t="shared" si="102"/>
        <v>0.16999999999999998</v>
      </c>
      <c r="HV50" s="89">
        <f t="shared" si="103"/>
        <v>0.16999999999999993</v>
      </c>
      <c r="HW50" s="90">
        <f t="shared" si="104"/>
        <v>0.35</v>
      </c>
      <c r="HX50" s="73">
        <f>COUNTIFS($FZ$9:$FZ$497,"&gt;"&amp;FZ50,$ES$9:$ES$497,$ES50)+1</f>
        <v>3</v>
      </c>
      <c r="HY50" s="74">
        <f>COUNTIFS($GA$9:$GA$497,"&gt;"&amp;GA50,$ES$9:$ES$497,$ES50)+1</f>
        <v>3</v>
      </c>
      <c r="HZ50" s="74">
        <f>COUNTIFS($GB$9:$GB$497,"&gt;"&amp;GB50,$ES$9:$ES$497,$ES50)+1</f>
        <v>8</v>
      </c>
      <c r="IA50" s="74">
        <f>COUNTIFS($GC$9:$GC$497,"&gt;"&amp;GC50,$ES$9:$ES$497,$ES50)+1</f>
        <v>3</v>
      </c>
      <c r="IB50" s="74">
        <f>COUNTIFS($GD$9:$GD$497,"&gt;"&amp;GD50,$ES$9:$ES$497,$ES50)+1</f>
        <v>32</v>
      </c>
      <c r="IC50" s="74">
        <f>COUNTIFS($GE$9:$GE$497,"&gt;"&amp;GE50,$ES$9:$ES$497,$ES50)+1</f>
        <v>15</v>
      </c>
      <c r="ID50" s="74">
        <f>COUNTIFS($GF$9:$GF$497,"&gt;"&amp;GF50,$ES$9:$ES$497,$ES50)+1</f>
        <v>7</v>
      </c>
      <c r="IE50" s="74">
        <f>COUNTIFS($GG$9:$GG$497,"&gt;"&amp;GG50,$ES$9:$ES$497,$ES50)+1</f>
        <v>5</v>
      </c>
      <c r="IF50" s="74">
        <f>COUNTIFS($GH$9:$GH$497,"&gt;"&amp;GH50,$ES$9:$ES$497,$ES50)+1</f>
        <v>7</v>
      </c>
      <c r="IG50" s="84">
        <f>COUNTIFS($GI$9:$GI$497,"&gt;"&amp;GI50,$ES$9:$ES$497,$ES50)+1</f>
        <v>4</v>
      </c>
      <c r="IH50" s="91"/>
      <c r="II50" s="79"/>
      <c r="IJ50" s="79"/>
      <c r="IK50" s="79"/>
      <c r="IL50" s="79">
        <v>0.05</v>
      </c>
      <c r="IM50" s="92"/>
      <c r="IN50" s="93"/>
      <c r="IO50" s="94"/>
      <c r="IP50" s="95"/>
      <c r="IQ50" s="79"/>
      <c r="IR50" s="79"/>
      <c r="IS50" s="79"/>
      <c r="IT50" s="79"/>
      <c r="IU50" s="79"/>
      <c r="IV50" s="79"/>
      <c r="IW50" s="96"/>
      <c r="IX50" s="93"/>
      <c r="IY50" s="79"/>
      <c r="IZ50" s="79"/>
      <c r="JA50" s="79"/>
      <c r="JB50" s="79"/>
      <c r="JC50" s="79"/>
      <c r="JD50" s="79"/>
      <c r="JE50" s="97"/>
      <c r="JF50" s="95"/>
      <c r="JG50" s="79"/>
      <c r="JH50" s="79"/>
      <c r="JI50" s="79"/>
      <c r="JJ50" s="79"/>
      <c r="JK50" s="79"/>
      <c r="JL50" s="79"/>
      <c r="JM50" s="96"/>
      <c r="JN50" s="93"/>
      <c r="JO50" s="79"/>
      <c r="JP50" s="79"/>
      <c r="JQ50" s="79"/>
      <c r="JR50" s="79"/>
      <c r="JS50" s="79"/>
      <c r="JT50" s="79"/>
      <c r="JU50" s="79"/>
      <c r="JV50" s="79"/>
      <c r="JW50" s="79"/>
      <c r="JX50" s="79"/>
      <c r="JY50" s="79"/>
      <c r="JZ50" s="97"/>
      <c r="KA50" s="93">
        <v>0.1</v>
      </c>
      <c r="KB50" s="79"/>
      <c r="KC50" s="79"/>
      <c r="KD50" s="79"/>
      <c r="KE50" s="97"/>
      <c r="KF50" s="95"/>
      <c r="KG50" s="79"/>
      <c r="KH50" s="79"/>
      <c r="KI50" s="79"/>
      <c r="KJ50" s="79"/>
      <c r="KK50" s="98"/>
      <c r="KL50" s="79"/>
      <c r="KM50" s="79"/>
      <c r="KN50" s="79"/>
      <c r="KO50" s="79"/>
      <c r="KP50" s="79"/>
      <c r="KQ50" s="79"/>
      <c r="KR50" s="79"/>
      <c r="KS50" s="96"/>
      <c r="KT50" s="96"/>
      <c r="KU50" s="96"/>
      <c r="KV50" s="96"/>
      <c r="KW50" s="93"/>
      <c r="KX50" s="79"/>
      <c r="KY50" s="79"/>
      <c r="KZ50" s="79"/>
      <c r="LA50" s="79"/>
      <c r="LB50" s="79"/>
      <c r="LC50" s="96"/>
      <c r="LD50" s="93"/>
      <c r="LE50" s="94"/>
      <c r="LF50" s="99"/>
      <c r="LG50" s="75"/>
      <c r="LH50" s="93"/>
      <c r="LI50" s="79"/>
      <c r="LJ50" s="74"/>
      <c r="LK50" s="74"/>
      <c r="LL50" s="74"/>
      <c r="LM50" s="100"/>
      <c r="LN50" s="95"/>
      <c r="LO50" s="79"/>
      <c r="LP50" s="79"/>
      <c r="LQ50" s="79"/>
      <c r="LR50" s="96"/>
      <c r="LS50" s="93"/>
      <c r="LT50" s="79">
        <v>0.1</v>
      </c>
      <c r="LU50" s="79"/>
      <c r="LV50" s="79"/>
      <c r="LW50" s="79"/>
      <c r="LX50" s="79"/>
      <c r="LY50" s="79"/>
      <c r="LZ50" s="79"/>
      <c r="MA50" s="97"/>
      <c r="MB50" s="95"/>
      <c r="MC50" s="79"/>
      <c r="MD50" s="79"/>
      <c r="ME50" s="79"/>
      <c r="MF50" s="79"/>
      <c r="MG50" s="79"/>
      <c r="MH50" s="79"/>
      <c r="MI50" s="79"/>
      <c r="MJ50" s="79"/>
      <c r="MK50" s="79"/>
      <c r="ML50" s="79"/>
      <c r="MM50" s="79"/>
      <c r="MN50" s="98"/>
      <c r="MO50" s="98"/>
      <c r="MP50" s="96"/>
      <c r="MQ50" s="93"/>
      <c r="MR50" s="79"/>
      <c r="MS50" s="79">
        <v>0.1</v>
      </c>
      <c r="MT50" s="79"/>
      <c r="MU50" s="79"/>
      <c r="MV50" s="98"/>
      <c r="MW50" s="79"/>
      <c r="MX50" s="79"/>
      <c r="MY50" s="79"/>
      <c r="MZ50" s="79"/>
      <c r="NA50" s="79"/>
      <c r="NB50" s="79"/>
      <c r="NC50" s="79"/>
      <c r="ND50" s="96"/>
      <c r="NE50" s="96"/>
      <c r="NF50" s="96"/>
      <c r="NG50" s="96"/>
      <c r="NH50" s="93"/>
      <c r="NI50" s="79"/>
      <c r="NJ50" s="79"/>
      <c r="NK50" s="79"/>
      <c r="NL50" s="79"/>
      <c r="NM50" s="79"/>
      <c r="NN50" s="94"/>
      <c r="NO50" s="93"/>
      <c r="NP50" s="80"/>
      <c r="NQ50" s="124" t="s">
        <v>658</v>
      </c>
      <c r="NR50" s="102" t="s">
        <v>665</v>
      </c>
      <c r="NS50" s="102"/>
      <c r="NT50" s="102"/>
      <c r="NU50" s="102"/>
      <c r="NV50" s="104">
        <v>43720</v>
      </c>
      <c r="NW50" s="102" t="s">
        <v>525</v>
      </c>
      <c r="NX50" s="105" t="s">
        <v>666</v>
      </c>
      <c r="NY50" s="106" t="s">
        <v>667</v>
      </c>
      <c r="NZ50" s="105" t="s">
        <v>666</v>
      </c>
      <c r="OA50" s="107"/>
      <c r="OB50" s="107"/>
      <c r="OC50" s="107"/>
      <c r="OD50" s="108">
        <f t="shared" si="105"/>
        <v>72</v>
      </c>
      <c r="OE50" s="109">
        <v>3</v>
      </c>
      <c r="OF50" s="110">
        <f t="shared" si="106"/>
        <v>840</v>
      </c>
      <c r="OG50" s="109">
        <v>1</v>
      </c>
      <c r="OH50" s="111">
        <f>ROUND(AVERAGEIF($ES$9:$ES$497,$ES50,EV$9:EV$497),0)</f>
        <v>58</v>
      </c>
      <c r="OI50" s="112">
        <f>ROUND(AVERAGEIF($ES$9:$ES$497,$ES50,EW$9:EW$497),0)</f>
        <v>57</v>
      </c>
      <c r="OJ50" s="112">
        <f>ROUND(AVERAGEIF($ES$9:$ES$497,$ES50,EX$9:EX$497),0)</f>
        <v>24</v>
      </c>
      <c r="OK50" s="112">
        <f>ROUND(AVERAGEIF($ES$9:$ES$497,$ES50,EY$9:EY$497),0)</f>
        <v>29</v>
      </c>
      <c r="OL50" s="112">
        <f>ROUND(AVERAGEIF($ES$9:$ES$497,$ES50,EZ$9:EZ$497),0)</f>
        <v>25</v>
      </c>
      <c r="OM50" s="112">
        <f>ROUND(AVERAGEIF($ES$9:$ES$497,$ES50,FA$9:FA$497),0)</f>
        <v>51</v>
      </c>
      <c r="ON50" s="112">
        <f>ROUND(AVERAGEIF($ES$9:$ES$497,$ES50,FB$9:FB$497),0)</f>
        <v>27</v>
      </c>
      <c r="OO50" s="112">
        <f>ROUND(AVERAGEIF($ES$9:$ES$497,$ES50,FC$9:FC$497),0)</f>
        <v>25</v>
      </c>
      <c r="OP50" s="112">
        <f>ROUND(AVERAGEIF($ES$9:$ES$497,$ES50,FD$9:FD$497),0)</f>
        <v>49</v>
      </c>
      <c r="OQ50" s="113">
        <f>ROUND(AVERAGEIF($ES$9:$ES$497,$ES50,FE$9:FE$497),0)</f>
        <v>49</v>
      </c>
      <c r="OR50" s="114">
        <f>ROUND(EV50/MAX(EV$9:EV$497)*100,0)</f>
        <v>25</v>
      </c>
      <c r="OS50" s="115">
        <f>ROUND(EW50/MAX(EW$9:EW$497)*100,0)</f>
        <v>35</v>
      </c>
      <c r="OT50" s="115">
        <f>ROUND(EX50/MAX(EX$9:EX$497)*100,0)</f>
        <v>16</v>
      </c>
      <c r="OU50" s="115">
        <f>ROUND(EY50/MAX(EY$9:EY$497)*100,0)</f>
        <v>14</v>
      </c>
      <c r="OV50" s="115">
        <f>ROUND(EZ50/MAX(EZ$9:EZ$497)*100,0)</f>
        <v>10</v>
      </c>
      <c r="OW50" s="115">
        <f>ROUND(FA50/MAX(FA$9:FA$497)*100,0)</f>
        <v>28</v>
      </c>
      <c r="OX50" s="115">
        <f>ROUND(FB50/MAX(FB$9:FB$497)*100,0)</f>
        <v>16</v>
      </c>
      <c r="OY50" s="116">
        <f>ROUND(FC50/MAX(FC$9:FC$497)*100,0)</f>
        <v>13</v>
      </c>
      <c r="OZ50" s="115">
        <f>ROUND(FD50/MAX(FD$9:FD$497)*100,0)</f>
        <v>21</v>
      </c>
      <c r="PA50" s="117">
        <f>ROUND(FE50/MAX(FE$9:FE$497)*100,0)</f>
        <v>16</v>
      </c>
      <c r="PB50" s="118">
        <f t="shared" si="107"/>
        <v>227</v>
      </c>
      <c r="PC50" s="115">
        <f t="shared" si="108"/>
        <v>209</v>
      </c>
      <c r="PD50" s="115">
        <f t="shared" si="109"/>
        <v>257</v>
      </c>
      <c r="PE50" s="115">
        <f t="shared" si="110"/>
        <v>253</v>
      </c>
      <c r="PF50" s="115">
        <f t="shared" si="111"/>
        <v>259</v>
      </c>
      <c r="PG50" s="119">
        <f t="shared" si="112"/>
        <v>248</v>
      </c>
      <c r="PH50" s="118">
        <f>ROUND(PB50/MAX(PB$9:PB$497)*100,0)</f>
        <v>27</v>
      </c>
      <c r="PI50" s="115">
        <f>ROUND(PC50/MAX(PC$9:PC$497)*100,0)</f>
        <v>25</v>
      </c>
      <c r="PJ50" s="115">
        <f>ROUND(PD50/MAX(PD$9:PD$497)*100,0)</f>
        <v>27</v>
      </c>
      <c r="PK50" s="115">
        <f>ROUND(PE50/MAX(PE$9:PE$497)*100,0)</f>
        <v>25</v>
      </c>
      <c r="PL50" s="115">
        <f>ROUND(PF50/MAX(PF$9:PF$497)*100,0)</f>
        <v>36</v>
      </c>
      <c r="PM50" s="119">
        <f>ROUND(PG50/MAX(PG$9:PG$497)*100,0)</f>
        <v>36</v>
      </c>
      <c r="PN50" s="118">
        <f>RANK(PH50,PH$9:PH$497,0)</f>
        <v>320</v>
      </c>
      <c r="PO50" s="115">
        <f>RANK(PI50,PI$9:PI$497,0)</f>
        <v>317</v>
      </c>
      <c r="PP50" s="115">
        <f>RANK(PJ50,PJ$9:PJ$497,0)</f>
        <v>331</v>
      </c>
      <c r="PQ50" s="115">
        <f>RANK(PK50,PK$9:PK$497,0)</f>
        <v>328</v>
      </c>
      <c r="PR50" s="115">
        <f>RANK(PL50,PL$9:PL$497,0)</f>
        <v>282</v>
      </c>
      <c r="PS50" s="119">
        <f>RANK(PM50,PM$9:PM$497,0)</f>
        <v>258</v>
      </c>
      <c r="PT50" s="120">
        <f>ROUND(FZ50/MAX(FZ$9:FZ$497)*100,0)</f>
        <v>75</v>
      </c>
      <c r="PU50" s="115">
        <f>ROUND(GA50/MAX(GA$9:GA$497)*100,0)</f>
        <v>78</v>
      </c>
      <c r="PV50" s="115">
        <f>ROUND(GB50/MAX(GB$9:GB$497)*100,0)</f>
        <v>43</v>
      </c>
      <c r="PW50" s="115">
        <f>ROUND(GC50/MAX(GC$9:GC$497)*100,0)</f>
        <v>52</v>
      </c>
      <c r="PX50" s="115">
        <f>ROUND(GD50/MAX(GD$9:GD$497)*100,0)</f>
        <v>21</v>
      </c>
      <c r="PY50" s="115">
        <f>ROUND(GE50/MAX(GE$9:GE$497)*100,0)</f>
        <v>60</v>
      </c>
      <c r="PZ50" s="115">
        <f>ROUND(GF50/MAX(GF$9:GF$497)*100,0)</f>
        <v>31</v>
      </c>
      <c r="QA50" s="116">
        <f>ROUND(GG50/MAX(GG$9:GG$497)*100,0)</f>
        <v>32</v>
      </c>
      <c r="QB50" s="115">
        <f>ROUND(GH50/MAX(GH$9:GH$497)*100,0)</f>
        <v>43</v>
      </c>
      <c r="QC50" s="121">
        <f>ROUND(GI50/MAX(GI$9:GI$497)*100,0)</f>
        <v>38</v>
      </c>
      <c r="QD50" s="120">
        <f>ROUND(AVERAGEIF($ES$9:$ES$497,$ES50,PT$9:PT$497),0)</f>
        <v>51</v>
      </c>
      <c r="QE50" s="120">
        <f>ROUND(AVERAGEIF($ES$9:$ES$497,$ES50,PU$9:PU$497),0)</f>
        <v>54</v>
      </c>
      <c r="QF50" s="120">
        <f>ROUND(AVERAGEIF($ES$9:$ES$497,$ES50,PV$9:PV$497),0)</f>
        <v>30</v>
      </c>
      <c r="QG50" s="120">
        <f>ROUND(AVERAGEIF($ES$9:$ES$497,$ES50,PW$9:PW$497),0)</f>
        <v>36</v>
      </c>
      <c r="QH50" s="120">
        <f>ROUND(AVERAGEIF($ES$9:$ES$497,$ES50,PX$9:PX$497),0)</f>
        <v>21</v>
      </c>
      <c r="QI50" s="120">
        <f>ROUND(AVERAGEIF($ES$9:$ES$497,$ES50,PY$9:PY$497),0)</f>
        <v>51</v>
      </c>
      <c r="QJ50" s="120">
        <f>ROUND(AVERAGEIF($ES$9:$ES$497,$ES50,PZ$9:PZ$497),0)</f>
        <v>21</v>
      </c>
      <c r="QK50" s="120">
        <f>ROUND(AVERAGEIF($ES$9:$ES$497,$ES50,QA$9:QA$497),0)</f>
        <v>23</v>
      </c>
      <c r="QL50" s="120">
        <f>ROUND(AVERAGEIF($ES$9:$ES$497,$ES50,QB$9:QB$497),0)</f>
        <v>35</v>
      </c>
      <c r="QM50" s="120">
        <f>ROUND(AVERAGEIF($ES$9:$ES$497,$ES50,QC$9:QC$497),0)</f>
        <v>27</v>
      </c>
      <c r="QN50" s="114">
        <f t="shared" si="69"/>
        <v>624</v>
      </c>
      <c r="QO50" s="115">
        <f t="shared" si="70"/>
        <v>536</v>
      </c>
      <c r="QP50" s="115">
        <f t="shared" si="71"/>
        <v>708</v>
      </c>
      <c r="QQ50" s="115">
        <f t="shared" si="72"/>
        <v>720</v>
      </c>
      <c r="QR50" s="115">
        <f t="shared" si="73"/>
        <v>815</v>
      </c>
      <c r="QS50" s="119">
        <f t="shared" si="74"/>
        <v>681</v>
      </c>
      <c r="QT50" s="114">
        <f>ROUND((QN50-MIN(QN$9:QN$497))/(MAX(QN$9:QN$497)-MIN(QN$9:QN$497))*100,0)</f>
        <v>62</v>
      </c>
      <c r="QU50" s="115">
        <f>ROUND((QO50-MIN(QO$9:QO$497))/(MAX(QO$9:QO$497)-MIN(QO$9:QO$497))*100,0)</f>
        <v>47</v>
      </c>
      <c r="QV50" s="115">
        <f>ROUND((QP50-MIN(QP$9:QP$497))/(MAX(QP$9:QP$497)-MIN(QP$9:QP$497))*100,0)</f>
        <v>52</v>
      </c>
      <c r="QW50" s="115">
        <f>ROUND((QQ50-MIN(QQ$9:QQ$497))/(MAX(QQ$9:QQ$497)-MIN(QQ$9:QQ$497))*100,0)</f>
        <v>54</v>
      </c>
      <c r="QX50" s="115">
        <f>ROUND((QR50-MIN(QR$9:QR$497))/(MAX(QR$9:QR$497)-MIN(QR$9:QR$497))*100,0)</f>
        <v>100</v>
      </c>
      <c r="QY50" s="115">
        <f>ROUND((QS50-MIN(QS$9:QS$497))/(MAX(QS$9:QS$497)-MIN(QS$9:QS$497))*100,0)</f>
        <v>100</v>
      </c>
      <c r="QZ50" s="114">
        <f>RANK(QN50,QN$9:QN$497,0)</f>
        <v>42</v>
      </c>
      <c r="RA50" s="115">
        <f>RANK(QO50,QO$9:QO$497,0)</f>
        <v>53</v>
      </c>
      <c r="RB50" s="115">
        <f>RANK(QP50,QP$9:QP$497,0)</f>
        <v>49</v>
      </c>
      <c r="RC50" s="115">
        <f>RANK(QQ50,QQ$9:QQ$497,0)</f>
        <v>73</v>
      </c>
      <c r="RD50" s="115">
        <f>RANK(QR50,QR$9:QR$497,0)</f>
        <v>1</v>
      </c>
      <c r="RE50" s="115">
        <f>RANK(QS50,QS$9:QS$497,0)</f>
        <v>1</v>
      </c>
      <c r="RF50" s="122"/>
      <c r="RG50" s="115">
        <f>($RH$3*(IH50+IJ50)*100*100/MAX(EX$9:EX$497)*$RO$3) +($RH$3*(II50+IJ50)*100*100/MAX(EX$9:EX$497)*$RO$4) + ($RH$3*IK50*100*100/MAX(EX$9:EX$497)*0.098)</f>
        <v>0</v>
      </c>
      <c r="RH50" s="115">
        <f>($RH$4*IL50*100*100/MAX(EZ$9:EZ$497))*$RQ$3</f>
        <v>4.6000000000000005</v>
      </c>
      <c r="RI50" s="115">
        <f>($RH$3*IM50*100*100/MAX(EY$9:EY$497))*$RQ$4</f>
        <v>0</v>
      </c>
      <c r="RJ50" s="115">
        <f>($RH$3*IN50*100*100/MAX(EX$9:EX$497))</f>
        <v>0</v>
      </c>
      <c r="RK50" s="115">
        <f>($RH$4*IO50*100*100/MAX(EZ$9:EZ$497))*$RQ$3</f>
        <v>0</v>
      </c>
      <c r="RL50" s="115">
        <f>(($RL$4*IP50*100*((100/MAX(EX$9:EX$497)+100/MAX(EZ$9:EZ$497))/2))+($RL$4*IQ50*100*((100/MAX(EX$9:EX$497)+100/MAX(EZ$9:EZ$497))/2))+($RL$4*IR50*100*((100/MAX(EX$9:EX$497)+100/MAX(EZ$9:EZ$497))/2))+($RL$4*IS50*100*((100/MAX(EX$9:EX$497)+100/MAX(EZ$9:EZ$497))/2))+($RL$4*IT50*100*((100/MAX(EX$9:EX$497)+100/MAX(EZ$9:EZ$497))/2))+($RL$4*IU50*100*((100/MAX(EX$9:EX$497)+100/MAX(EZ$9:EZ$497))/2))+($RL$4*IV50*100*((100/MAX(EX$9:EX$497)+100/MAX(EZ$9:EZ$497))/2))+($RL$4*IW50*100*((100/MAX(EX$9:EX$497)+100/MAX(EZ$9:EZ$497))/2)))*$RS$3</f>
        <v>0</v>
      </c>
      <c r="RM50" s="115">
        <f>(($RH$3*IX50*100*100/MAX(EX$9:EX$497))+($RH$3*IY50*100*100/MAX(EX$9:EX$497))+($RH$3*IZ50*100*100/MAX(EX$9:EX$497))+($RH$3*JA50*100*100/MAX(EX$9:EX$497))+($RH$3*JB50*100*100/MAX(EX$9:EX$497))+($RH$3*JC50*100*100/MAX(EX$9:EX$497))+($RH$3*JD50*100*100/MAX(EX$9:EX$497))+($RH$3*JE50*100*100/MAX(EX$9:EX$497)))*$RS$4</f>
        <v>0</v>
      </c>
      <c r="RN50" s="115">
        <f>(($RH$4*JF50*100*100/MAX(EZ$9:EZ$497)) + ($RH$4*JG50*100*100/MAX(EZ$9:EZ$497)) + ($RH$4*JH50*100*100/MAX(EZ$9:EZ$497)) + ($RH$4*JI50*100*100/MAX(EZ$9:EZ$497)) + ($RH$4*JJ50*100*100/MAX(EZ$9:EZ$497)) + ($RH$4*JK50*100*100/MAX(EZ$9:EZ$497)) + ($RH$4*JL50*100*100/MAX(EZ$9:EZ$497)) + ($RH$4*JM50*100*100/MAX(EZ$9:EZ$497)))*$RU$3</f>
        <v>0</v>
      </c>
      <c r="RO50" s="115">
        <f>(($RL$4*JN50*100*((100/MAX(EX$9:EX$497)+100/MAX(EZ$9:EZ$497))/2))+($RL$4*JO50*100*((100/MAX(EX$9:EX$497)+100/MAX(EZ$9:EZ$497))/2))+($RL$4*JP50*100*((100/MAX(EX$9:EX$497)+100/MAX(EZ$9:EZ$497))/2))+($RL$4*JQ50*100*((100/MAX(EX$9:EX$497)+100/MAX(EZ$9:EZ$497))/2))+($RL$4*JR50*100*((100/MAX(EX$9:EX$497)+100/MAX(EZ$9:EZ$497))/2))+($RL$4*JS50*100*((100/MAX(EX$9:EX$497)+100/MAX(EZ$9:EZ$497))/2))+($RL$4*JT50*100*((100/MAX(EX$9:EX$497)+100/MAX(EZ$9:EZ$497))/2))+($RL$4*JU50*100*((100/MAX(EX$9:EX$497)+100/MAX(EZ$9:EZ$497))/2))+($RL$4*JV50*100*((100/MAX(EX$9:EX$497)+100/MAX(EZ$9:EZ$497))/2))+($RL$4*JW50*100*((100/MAX(EX$9:EX$497)+100/MAX(EZ$9:EZ$497))/2))+($RL$4*JX50*100*((100/MAX(EX$9:EX$497)+100/MAX(EZ$9:EZ$497))/2))+($RL$4*JY50*100*((100/MAX(EX$9:EX$497)+100/MAX(EZ$9:EZ$497))/2))+($RL$4*JZ50*100*((100/MAX(EX$9:EX$497)+100/MAX(EZ$9:EZ$497))/2)))*$RW$3/2</f>
        <v>0</v>
      </c>
      <c r="RP50" s="119">
        <f>($RJ$3*KA50*100*100/MAX(FA$9:FA$497)) + ($RJ$3*KB50*100*100/MAX(FA$9:FA$497)/2) + ($RJ$3*KC50*100*100/MAX(FA$9:FA$497)/2) + ($RJ$3*KD50*100*100/MAX(FA$9:FA$497)/4) + ($RJ$3*KE50*100*100/MAX(FA$9:FA$497)/4)</f>
        <v>44.247787610619469</v>
      </c>
      <c r="RQ50" s="118">
        <f>($RL$4*KF50*100*((100/MAX(EX$9:EX$497)+100/MAX(EZ$9:EZ$497)))) * ($RO$3/2) + (($RL$4*KG50*100*((100/MAX(EX$9:EX$497)+100/MAX(EZ$9:EZ$497))))+($RL$4*KH50*100*((100/MAX(EX$9:EX$497)+100/MAX(EZ$9:EZ$497))))+($RL$4*KI50*100*((100/MAX(EX$9:EX$497)+100/MAX(EZ$9:EZ$497))))+($RL$4*KJ50*100*((100/MAX(EX$9:EX$497)+100/MAX(EZ$9:EZ$497))))+($RL$4*KK50*100*((100/MAX(EX$9:EX$497)+100/MAX(EZ$9:EZ$497))))+($RL$4*KL50*100*((100/MAX(EX$9:EX$497)+100/MAX(EZ$9:EZ$497))))+($RL$4*KM50*100*((100/MAX(EX$9:EX$497)+100/MAX(EZ$9:EZ$497))))+($RL$4*KN50*100*((100/MAX(EX$9:EX$497)+100/MAX(EZ$9:EZ$497))))+($RL$4*KO50*100*((100/MAX(EX$9:EX$497)+100/MAX(EZ$9:EZ$497))))+($RL$4*KP50*100*((100/MAX(EX$9:EX$497)+100/MAX(EZ$9:EZ$497))))+($RL$4*KQ50*100*((100/MAX(EX$9:EX$497)+100/MAX(EZ$9:EZ$497))))+($RL$4*KR50*100*((100/MAX(EX$9:EX$497)+100/MAX(EZ$9:EZ$497))))+($RL$4*KS50*100*((100/MAX(EX$9:EX$497)+100/MAX(EZ$9:EZ$497))))+($RL$4*KV50*100*((100/MAX(EX$9:EX$497)+100/MAX(EZ$9:EZ$497))))) * (($RO$3+$RO$4)/6)</f>
        <v>0</v>
      </c>
      <c r="RR50" s="115">
        <f>(($RL$4*KW50*100*((100/MAX(EX$9:EX$497)+100/MAX(EZ$9:EZ$497))))) * ($RO$3/2) + (($RL$4*KX50*100*((100/MAX(EX$9:EX$497)+100/MAX(EZ$9:EZ$497))))+($RL$4*KY50*100*((100/MAX(EX$9:EX$497)+100/MAX(EZ$9:EZ$497))))+($RL$4*KZ50*100*((100/MAX(EX$9:EX$497)+100/MAX(EZ$9:EZ$497))))+($RL$4*LA50*100*((100/MAX(EX$9:EX$497)+100/MAX(EZ$9:EZ$497))))+($RL$4*LB50*100*((100/MAX(EX$9:EX$497)+100/MAX(EZ$9:EZ$497))))+($RL$4*LC50*100*((100/MAX(EX$9:EX$497)+100/MAX(EZ$9:EZ$497))))) * (($RO$3+$RO$4)/6)</f>
        <v>0</v>
      </c>
      <c r="RS50" s="119">
        <f>(($RL$4*LD50*100*((100/MAX(EX$9:EX$497)+100/MAX(EZ$9:EZ$497))))+($RL$4*LE50*100*((100/MAX(EX$9:EX$497)+100/MAX(EZ$9:EZ$497))))) * (($RO$3+$RO$4)/6)</f>
        <v>0</v>
      </c>
      <c r="RT50" s="118">
        <f>($RJ$4*LH50*100*(100/MAX(EV$9:EV$497)))+($RJ$4*LI50*100*(100/MAX(EV$9:EV$497)))</f>
        <v>0</v>
      </c>
      <c r="RU50" s="119">
        <f>($RJ$4*LJ50*(100/MAX(EV$9:EV$497)))/2 + ($RL$3*LK50*(100/MAX(EW$9:EW$497))) + ($RJ$4*LL50*(100/MAX(EV$9:EV$497)))/4 + ($RL$3*LM50*(100/MAX(EW$9:EW$497)))</f>
        <v>0</v>
      </c>
      <c r="RV50" s="118">
        <f>($RJ$4*LN50*100*100/MAX(EV$9:EV$497)/2)+($RJ$4*LO50*100*100/MAX(EV$9:EV$497)/2)+($RJ$4*LP50*100*100/MAX(EV$9:EV$497))+($RJ$4*LQ50*100*100/MAX(EV$9:EV$497))+($RJ$4*LR50*100*100/MAX(EV$9:EV$497))</f>
        <v>0</v>
      </c>
      <c r="RW50" s="115">
        <f>($RJ$4*LS50*100*100/MAX(EV$9:EV$497)) + (($RJ$4*LT50*100*100/MAX(EV$9:EV$497))+($RJ$4*LU50*100*100/MAX(EV$9:EV$497))+($RJ$4*LV50*100*100/MAX(EV$9:EV$497))+($RJ$4*LW50*100*100/MAX(EV$9:EV$497))+($RJ$4*LX50*100*100/MAX(EV$9:EV$497))+($RJ$4*LY50*100*100/MAX(EV$9:EV$497))+($RJ$4*LZ50*100*100/MAX(EV$9:EV$497))+($RJ$4*MA50*100*100/MAX(EV$9:EV$497)))/2</f>
        <v>8.4269662921348321</v>
      </c>
      <c r="RX50" s="119">
        <f>($RJ$4*MB50*100*100/MAX(EV$9:EV$497))+($RJ$4*MC50*100*100/MAX(EV$9:EV$497))+($RJ$4*MD50*100*100/MAX(EV$9:EV$497))+($RJ$4*ME50*100*100/MAX(EV$9:EV$497))+($RJ$4*MF50*100*100/MAX(EV$9:EV$497))+($RJ$4*MG50*100*100/MAX(EV$9:EV$497))+($RJ$4*MH50*100*100/MAX(EV$9:EV$497))+($RJ$4*MI50*100*100/MAX(EV$9:EV$497))+($RJ$4*MJ50*100*100/MAX(EV$9:EV$497))+($RJ$4*MK50*100*100/MAX(EV$9:EV$497))+($RJ$4*ML50*100*100/MAX(EV$9:EV$497))+($RJ$4*MM50*100*100/MAX(EV$9:EV$497))+($RJ$4*MN50*100*100/MAX(EV$9:EV$497))</f>
        <v>0</v>
      </c>
      <c r="RY50" s="118">
        <f>($RJ$4*MQ50*100*100/MAX(EV$9:EV$497))/2 + (($RJ$4*MR50*100*100/MAX(EV$9:EV$497))+($RJ$4*MS50*100*100/MAX(EV$9:EV$497))+($RJ$4*MT50*100*100/MAX(EV$9:EV$497))+($RJ$4*MU50*100*100/MAX(EV$9:EV$497))+($RJ$4*MV50*100*100/MAX(EV$9:EV$497))+($RJ$4*MW50*100*100/MAX(EV$9:EV$497))+($RJ$4*MX50*100*100/MAX(EV$9:EV$497))+($RJ$4*MY50*100*100/MAX(EV$9:EV$497))+($RJ$4*MZ50*100*100/MAX(EV$9:EV$497))+($RJ$4*NA50*100*100/MAX(EV$9:EV$497))+($RJ$4*NB50*100*100/MAX(EV$9:EV$497))+($RJ$4*NC50*100*100/MAX(EV$9:EV$497))+($RJ$4*ND50*100*100/MAX(EV$9:EV$497))+($RJ$4*NG50*100*100/MAX(EV$9:EV$497)))/4</f>
        <v>4.213483146067416</v>
      </c>
      <c r="RZ50" s="115">
        <f>($RJ$4*NH50*100*100/MAX(EV$9:EV$497))/2 + (($RJ$4*NI50*100*100/MAX(EV$9:EV$497))+($RJ$4*NJ50*100*100/MAX(EV$9:EV$497))+($RJ$4*NK50*100*100/MAX(EV$9:EV$497))+($RJ$4*NL50*100*100/MAX(EV$9:EV$497))+($RJ$4*NM50*100*100/MAX(EV$9:EV$497))+($RJ$4*NN50*100*100/MAX(EV$9:EV$497)))/4</f>
        <v>0</v>
      </c>
      <c r="SA50" s="117">
        <f>(($RJ$4*NO50*100*100/MAX(EV$9:EV$497))+($RJ$4*NP50*100*100/MAX(EV$9:EV$497)))/4</f>
        <v>0</v>
      </c>
      <c r="SB50" s="118">
        <f t="shared" si="113"/>
        <v>61.488237048821716</v>
      </c>
      <c r="SC50" s="115">
        <f t="shared" si="114"/>
        <v>2.5280898876404496</v>
      </c>
      <c r="SD50" s="115">
        <f t="shared" si="115"/>
        <v>23.200112359550566</v>
      </c>
      <c r="SE50" s="115">
        <f t="shared" si="116"/>
        <v>2.5280898876404496</v>
      </c>
      <c r="SF50" s="115">
        <f t="shared" si="117"/>
        <v>3.160112359550562</v>
      </c>
      <c r="SG50" s="115">
        <f t="shared" si="118"/>
        <v>101.13602465944119</v>
      </c>
      <c r="SH50" s="115">
        <f>ROUND(SB50/MAX(SB$9:SB$497)*100,0)</f>
        <v>77</v>
      </c>
      <c r="SI50" s="115">
        <f>ROUND(SC50/MAX(SC$9:SC$497)*100,0)</f>
        <v>4</v>
      </c>
      <c r="SJ50" s="115">
        <f>ROUND(SD50/MAX(SD$9:SD$497)*100,0)</f>
        <v>37</v>
      </c>
      <c r="SK50" s="115">
        <f>ROUND(SE50/MAX(SE$9:SE$497)*100,0)</f>
        <v>2</v>
      </c>
      <c r="SL50" s="115">
        <f>ROUND(SF50/MAX(SF$9:SF$497)*100,0)</f>
        <v>8</v>
      </c>
      <c r="SM50" s="121">
        <f>ROUND(SG50/MAX(SG$9:SG$497)*100,0)</f>
        <v>96</v>
      </c>
      <c r="SN50" s="115">
        <f>ROUND(AVERAGEIF($ES$9:$ES$497,$ES50,SH$9:SH$497),0)</f>
        <v>29</v>
      </c>
      <c r="SO50" s="115">
        <f>ROUND(AVERAGEIF($ES$9:$ES$497,$ES50,SI$9:SI$497),0)</f>
        <v>3</v>
      </c>
      <c r="SP50" s="115">
        <f>ROUND(AVERAGEIF($ES$9:$ES$497,$ES50,SJ$9:SJ$497),0)</f>
        <v>5</v>
      </c>
      <c r="SQ50" s="115">
        <f>ROUND(AVERAGEIF($ES$9:$ES$497,$ES50,SK$9:SK$497),0)</f>
        <v>2</v>
      </c>
      <c r="SR50" s="115">
        <f>ROUND(AVERAGEIF($ES$9:$ES$497,$ES50,SL$9:SL$497),0)</f>
        <v>4</v>
      </c>
      <c r="SS50" s="121">
        <f>ROUND(AVERAGEIF($ES$9:$ES$497,$ES50,SM$9:SM$497),0)</f>
        <v>36</v>
      </c>
      <c r="ST50" s="114">
        <f>RANK(SB50,SB$9:SB$497,0)</f>
        <v>19</v>
      </c>
      <c r="SU50" s="115">
        <f>RANK(SC50,SC$9:SC$497,0)</f>
        <v>197</v>
      </c>
      <c r="SV50" s="115">
        <f>RANK(SD50,SD$9:SD$497,0)</f>
        <v>35</v>
      </c>
      <c r="SW50" s="115">
        <f>RANK(SE50,SE$9:SE$497,0)</f>
        <v>197</v>
      </c>
      <c r="SX50" s="115">
        <f>RANK(SF50,SF$9:SF$497,0)</f>
        <v>92</v>
      </c>
      <c r="SY50" s="115">
        <f>RANK(SG50,SG$9:SG$497,0)</f>
        <v>4</v>
      </c>
      <c r="SZ50" s="115">
        <f>COUNTIFS(SB$9:SB$497,"&gt;"&amp;SB50,$ES$9:$ES$497,$ES50)+1</f>
        <v>3</v>
      </c>
      <c r="TA50" s="115">
        <f>COUNTIFS(SC$9:SC$497,"&gt;"&amp;SC50,$ES$9:$ES$497,$ES50)+1</f>
        <v>14</v>
      </c>
      <c r="TB50" s="115">
        <f>COUNTIFS(SD$9:SD$497,"&gt;"&amp;SD50,$ES$9:$ES$497,$ES50)+1</f>
        <v>2</v>
      </c>
      <c r="TC50" s="115">
        <f>COUNTIFS(SE$9:SE$497,"&gt;"&amp;SE50,$ES$9:$ES$497,$ES50)+1</f>
        <v>14</v>
      </c>
      <c r="TD50" s="115">
        <f>COUNTIFS(SF$9:SF$497,"&gt;"&amp;SF50,$ES$9:$ES$497,$ES50)+1</f>
        <v>11</v>
      </c>
      <c r="TE50" s="117">
        <f>COUNTIFS(SG$9:SG$497,"&gt;"&amp;SG50,$ES$9:$ES$497,$ES50)+1</f>
        <v>4</v>
      </c>
      <c r="TF50" s="118">
        <f t="shared" si="119"/>
        <v>113</v>
      </c>
      <c r="TG50" s="115">
        <f t="shared" si="120"/>
        <v>31</v>
      </c>
      <c r="TH50" s="115">
        <f t="shared" si="121"/>
        <v>62</v>
      </c>
      <c r="TI50" s="115">
        <f t="shared" si="122"/>
        <v>29</v>
      </c>
      <c r="TJ50" s="115">
        <f t="shared" si="123"/>
        <v>33</v>
      </c>
      <c r="TK50" s="115">
        <f t="shared" si="124"/>
        <v>132</v>
      </c>
      <c r="TL50" s="117">
        <f t="shared" si="125"/>
        <v>132</v>
      </c>
      <c r="TM50" s="118">
        <f>ROUND(TF50/MAX(TF$9:TF$497)*100,0)</f>
        <v>63</v>
      </c>
      <c r="TN50" s="115">
        <f>ROUND(TG50/MAX(TG$9:TG$497)*100,0)</f>
        <v>17</v>
      </c>
      <c r="TO50" s="115">
        <f>ROUND(TH50/MAX(TH$9:TH$497)*100,0)</f>
        <v>34</v>
      </c>
      <c r="TP50" s="115">
        <f>ROUND(TI50/MAX(TI$9:TI$497)*100,0)</f>
        <v>16</v>
      </c>
      <c r="TQ50" s="115">
        <f>ROUND(TJ50/MAX(TJ$9:TJ$497)*100,0)</f>
        <v>17</v>
      </c>
      <c r="TR50" s="115">
        <f>ROUND(TK50/MAX(TK$9:TK$497)*100,0)</f>
        <v>67</v>
      </c>
      <c r="TS50" s="119">
        <f>ROUND(TL50/MAX(TL$9:TL$497)*100,0)</f>
        <v>67</v>
      </c>
      <c r="TT50" s="120">
        <f>RANK(TM50,TM$9:TM$497,0)</f>
        <v>83</v>
      </c>
      <c r="TU50" s="115">
        <f>RANK(TN50,TN$9:TN$497,0)</f>
        <v>321</v>
      </c>
      <c r="TV50" s="115">
        <f>RANK(TO50,TO$9:TO$497,0)</f>
        <v>107</v>
      </c>
      <c r="TW50" s="115">
        <f>RANK(TP50,TP$9:TP$497,0)</f>
        <v>336</v>
      </c>
      <c r="TX50" s="115">
        <f>RANK(TQ50,TQ$9:TQ$497,0)</f>
        <v>296</v>
      </c>
      <c r="TY50" s="115">
        <f>RANK(TR50,TR$9:TR$497,0)</f>
        <v>20</v>
      </c>
      <c r="TZ50" s="121">
        <f>RANK(TS50,TS$9:TS$497,0)</f>
        <v>20</v>
      </c>
      <c r="UA50" s="123"/>
      <c r="UB50" s="7" t="s">
        <v>1</v>
      </c>
    </row>
    <row r="51" spans="1:548" x14ac:dyDescent="0.15">
      <c r="A51" s="183">
        <v>43</v>
      </c>
      <c r="B51" s="203" t="s">
        <v>665</v>
      </c>
      <c r="C51" s="63"/>
      <c r="D51" s="63"/>
      <c r="E51" s="64" t="s">
        <v>518</v>
      </c>
      <c r="F51" s="65">
        <v>26</v>
      </c>
      <c r="G51" s="65" t="s">
        <v>519</v>
      </c>
      <c r="H51" s="65"/>
      <c r="I51" s="66" t="s">
        <v>521</v>
      </c>
      <c r="J51" s="67" t="s">
        <v>521</v>
      </c>
      <c r="K51" s="67" t="s">
        <v>521</v>
      </c>
      <c r="L51" s="67" t="s">
        <v>521</v>
      </c>
      <c r="M51" s="67" t="s">
        <v>521</v>
      </c>
      <c r="N51" s="67" t="s">
        <v>521</v>
      </c>
      <c r="O51" s="67" t="s">
        <v>521</v>
      </c>
      <c r="P51" s="67" t="s">
        <v>521</v>
      </c>
      <c r="Q51" s="67" t="s">
        <v>521</v>
      </c>
      <c r="R51" s="68" t="s">
        <v>521</v>
      </c>
      <c r="S51" s="69" t="s">
        <v>521</v>
      </c>
      <c r="T51" s="67" t="s">
        <v>521</v>
      </c>
      <c r="U51" s="67" t="s">
        <v>521</v>
      </c>
      <c r="V51" s="67" t="s">
        <v>521</v>
      </c>
      <c r="W51" s="67" t="s">
        <v>521</v>
      </c>
      <c r="X51" s="67" t="s">
        <v>521</v>
      </c>
      <c r="Y51" s="67" t="s">
        <v>520</v>
      </c>
      <c r="Z51" s="67" t="s">
        <v>520</v>
      </c>
      <c r="AA51" s="67" t="s">
        <v>520</v>
      </c>
      <c r="AB51" s="68" t="s">
        <v>521</v>
      </c>
      <c r="AC51" s="69" t="s">
        <v>521</v>
      </c>
      <c r="AD51" s="67" t="s">
        <v>521</v>
      </c>
      <c r="AE51" s="67" t="s">
        <v>521</v>
      </c>
      <c r="AF51" s="67" t="s">
        <v>521</v>
      </c>
      <c r="AG51" s="67" t="s">
        <v>521</v>
      </c>
      <c r="AH51" s="67" t="s">
        <v>521</v>
      </c>
      <c r="AI51" s="67" t="s">
        <v>521</v>
      </c>
      <c r="AJ51" s="67" t="s">
        <v>521</v>
      </c>
      <c r="AK51" s="67" t="s">
        <v>521</v>
      </c>
      <c r="AL51" s="68" t="s">
        <v>521</v>
      </c>
      <c r="AM51" s="69" t="s">
        <v>521</v>
      </c>
      <c r="AN51" s="67" t="s">
        <v>521</v>
      </c>
      <c r="AO51" s="67" t="s">
        <v>521</v>
      </c>
      <c r="AP51" s="67" t="s">
        <v>521</v>
      </c>
      <c r="AQ51" s="67" t="s">
        <v>521</v>
      </c>
      <c r="AR51" s="67" t="s">
        <v>521</v>
      </c>
      <c r="AS51" s="67" t="s">
        <v>521</v>
      </c>
      <c r="AT51" s="67" t="s">
        <v>521</v>
      </c>
      <c r="AU51" s="67" t="s">
        <v>521</v>
      </c>
      <c r="AV51" s="68" t="s">
        <v>521</v>
      </c>
      <c r="AW51" s="69" t="s">
        <v>521</v>
      </c>
      <c r="AX51" s="67" t="s">
        <v>521</v>
      </c>
      <c r="AY51" s="67" t="s">
        <v>521</v>
      </c>
      <c r="AZ51" s="67" t="s">
        <v>521</v>
      </c>
      <c r="BA51" s="67" t="s">
        <v>521</v>
      </c>
      <c r="BB51" s="67" t="s">
        <v>521</v>
      </c>
      <c r="BC51" s="67" t="s">
        <v>521</v>
      </c>
      <c r="BD51" s="67" t="s">
        <v>521</v>
      </c>
      <c r="BE51" s="67" t="s">
        <v>521</v>
      </c>
      <c r="BF51" s="68" t="s">
        <v>521</v>
      </c>
      <c r="BG51" s="69" t="s">
        <v>521</v>
      </c>
      <c r="BH51" s="67" t="s">
        <v>521</v>
      </c>
      <c r="BI51" s="67" t="s">
        <v>521</v>
      </c>
      <c r="BJ51" s="67" t="s">
        <v>521</v>
      </c>
      <c r="BK51" s="67" t="s">
        <v>521</v>
      </c>
      <c r="BL51" s="67" t="s">
        <v>521</v>
      </c>
      <c r="BM51" s="67" t="s">
        <v>521</v>
      </c>
      <c r="BN51" s="67" t="s">
        <v>521</v>
      </c>
      <c r="BO51" s="67" t="s">
        <v>521</v>
      </c>
      <c r="BP51" s="68" t="s">
        <v>521</v>
      </c>
      <c r="BQ51" s="70" t="s">
        <v>521</v>
      </c>
      <c r="BR51" s="67" t="s">
        <v>521</v>
      </c>
      <c r="BS51" s="67" t="s">
        <v>521</v>
      </c>
      <c r="BT51" s="67" t="s">
        <v>521</v>
      </c>
      <c r="BU51" s="67" t="s">
        <v>521</v>
      </c>
      <c r="BV51" s="67" t="s">
        <v>521</v>
      </c>
      <c r="BW51" s="67" t="s">
        <v>521</v>
      </c>
      <c r="BX51" s="67" t="s">
        <v>521</v>
      </c>
      <c r="BY51" s="67" t="s">
        <v>521</v>
      </c>
      <c r="BZ51" s="68" t="s">
        <v>521</v>
      </c>
      <c r="CA51" s="69" t="s">
        <v>521</v>
      </c>
      <c r="CB51" s="67" t="s">
        <v>521</v>
      </c>
      <c r="CC51" s="67" t="s">
        <v>521</v>
      </c>
      <c r="CD51" s="67" t="s">
        <v>521</v>
      </c>
      <c r="CE51" s="67" t="s">
        <v>521</v>
      </c>
      <c r="CF51" s="67" t="s">
        <v>521</v>
      </c>
      <c r="CG51" s="67" t="s">
        <v>521</v>
      </c>
      <c r="CH51" s="67" t="s">
        <v>521</v>
      </c>
      <c r="CI51" s="67" t="s">
        <v>521</v>
      </c>
      <c r="CJ51" s="68" t="s">
        <v>521</v>
      </c>
      <c r="CK51" s="69" t="s">
        <v>521</v>
      </c>
      <c r="CL51" s="67" t="s">
        <v>521</v>
      </c>
      <c r="CM51" s="67" t="s">
        <v>521</v>
      </c>
      <c r="CN51" s="67" t="s">
        <v>521</v>
      </c>
      <c r="CO51" s="67" t="s">
        <v>521</v>
      </c>
      <c r="CP51" s="67" t="s">
        <v>521</v>
      </c>
      <c r="CQ51" s="67" t="s">
        <v>521</v>
      </c>
      <c r="CR51" s="67" t="s">
        <v>521</v>
      </c>
      <c r="CS51" s="67" t="s">
        <v>521</v>
      </c>
      <c r="CT51" s="68" t="s">
        <v>521</v>
      </c>
      <c r="CU51" s="69" t="s">
        <v>521</v>
      </c>
      <c r="CV51" s="67" t="s">
        <v>521</v>
      </c>
      <c r="CW51" s="67" t="s">
        <v>521</v>
      </c>
      <c r="CX51" s="67" t="s">
        <v>521</v>
      </c>
      <c r="CY51" s="67" t="s">
        <v>521</v>
      </c>
      <c r="CZ51" s="67" t="s">
        <v>521</v>
      </c>
      <c r="DA51" s="67" t="s">
        <v>521</v>
      </c>
      <c r="DB51" s="67" t="s">
        <v>521</v>
      </c>
      <c r="DC51" s="67" t="s">
        <v>521</v>
      </c>
      <c r="DD51" s="68" t="s">
        <v>521</v>
      </c>
      <c r="DE51" s="69" t="s">
        <v>521</v>
      </c>
      <c r="DF51" s="71" t="s">
        <v>521</v>
      </c>
      <c r="DG51" s="67" t="s">
        <v>521</v>
      </c>
      <c r="DH51" s="67" t="s">
        <v>521</v>
      </c>
      <c r="DI51" s="67" t="s">
        <v>521</v>
      </c>
      <c r="DJ51" s="67" t="s">
        <v>521</v>
      </c>
      <c r="DK51" s="67" t="s">
        <v>521</v>
      </c>
      <c r="DL51" s="67" t="s">
        <v>521</v>
      </c>
      <c r="DM51" s="67" t="s">
        <v>521</v>
      </c>
      <c r="DN51" s="68" t="s">
        <v>521</v>
      </c>
      <c r="DO51" s="70" t="s">
        <v>521</v>
      </c>
      <c r="DP51" s="71" t="s">
        <v>521</v>
      </c>
      <c r="DQ51" s="67" t="s">
        <v>521</v>
      </c>
      <c r="DR51" s="67" t="s">
        <v>521</v>
      </c>
      <c r="DS51" s="67" t="s">
        <v>521</v>
      </c>
      <c r="DT51" s="67" t="s">
        <v>521</v>
      </c>
      <c r="DU51" s="67" t="s">
        <v>521</v>
      </c>
      <c r="DV51" s="67" t="s">
        <v>521</v>
      </c>
      <c r="DW51" s="67" t="s">
        <v>521</v>
      </c>
      <c r="DX51" s="72" t="s">
        <v>521</v>
      </c>
      <c r="DY51" s="73" t="s">
        <v>522</v>
      </c>
      <c r="DZ51" s="74">
        <v>2</v>
      </c>
      <c r="EA51" s="74">
        <v>3</v>
      </c>
      <c r="EB51" s="74">
        <v>3</v>
      </c>
      <c r="EC51" s="75">
        <v>4</v>
      </c>
      <c r="ED51" s="76" t="s">
        <v>522</v>
      </c>
      <c r="EE51" s="74">
        <f t="shared" si="75"/>
        <v>2</v>
      </c>
      <c r="EF51" s="74">
        <f t="shared" si="76"/>
        <v>6</v>
      </c>
      <c r="EG51" s="74">
        <f t="shared" si="77"/>
        <v>18</v>
      </c>
      <c r="EH51" s="77">
        <f t="shared" si="78"/>
        <v>72</v>
      </c>
      <c r="EI51" s="73">
        <v>20</v>
      </c>
      <c r="EJ51" s="74">
        <v>30</v>
      </c>
      <c r="EK51" s="74">
        <v>60</v>
      </c>
      <c r="EL51" s="74">
        <v>90</v>
      </c>
      <c r="EM51" s="75">
        <v>270</v>
      </c>
      <c r="EN51" s="78">
        <v>1</v>
      </c>
      <c r="EO51" s="79">
        <f t="shared" si="79"/>
        <v>0.75</v>
      </c>
      <c r="EP51" s="79">
        <f t="shared" si="80"/>
        <v>0.5</v>
      </c>
      <c r="EQ51" s="79">
        <f t="shared" si="81"/>
        <v>0.25</v>
      </c>
      <c r="ER51" s="80">
        <f t="shared" si="82"/>
        <v>0.1875</v>
      </c>
      <c r="ES51" s="128" t="s">
        <v>523</v>
      </c>
      <c r="ET51" s="82"/>
      <c r="EU51" s="83">
        <v>4</v>
      </c>
      <c r="EV51" s="73">
        <v>31</v>
      </c>
      <c r="EW51" s="74">
        <v>11</v>
      </c>
      <c r="EX51" s="74">
        <v>14</v>
      </c>
      <c r="EY51" s="74">
        <v>15</v>
      </c>
      <c r="EZ51" s="74">
        <v>5</v>
      </c>
      <c r="FA51" s="74">
        <v>3</v>
      </c>
      <c r="FB51" s="74">
        <v>7</v>
      </c>
      <c r="FC51" s="74">
        <v>4</v>
      </c>
      <c r="FD51" s="74">
        <f t="shared" si="83"/>
        <v>19</v>
      </c>
      <c r="FE51" s="84">
        <f t="shared" si="84"/>
        <v>18</v>
      </c>
      <c r="FF51" s="73">
        <f>RANK(EV51,$EV$9:$EV$497,0)</f>
        <v>359</v>
      </c>
      <c r="FG51" s="74">
        <f>RANK(EW51,$EW$9:$EW$497,0)</f>
        <v>399</v>
      </c>
      <c r="FH51" s="74">
        <f>RANK(EX51,$EX$9:$EX$497,0)</f>
        <v>359</v>
      </c>
      <c r="FI51" s="74">
        <f>RANK(EY51,$EY$9:$EY$497,0)</f>
        <v>353</v>
      </c>
      <c r="FJ51" s="74">
        <f>RANK(EZ51,$EZ$9:$EZ$497,0)</f>
        <v>406</v>
      </c>
      <c r="FK51" s="74">
        <f>RANK(FA51,$FA$9:$FA$497,0)</f>
        <v>420</v>
      </c>
      <c r="FL51" s="74">
        <f>RANK(FB51,$FB$9:$FB$497,0)</f>
        <v>411</v>
      </c>
      <c r="FM51" s="74">
        <f>RANK(FC51,$FC$9:$FC$497,0)</f>
        <v>417</v>
      </c>
      <c r="FN51" s="74">
        <f>RANK(FD51,$FD$9:$FD$497,0)</f>
        <v>403</v>
      </c>
      <c r="FO51" s="84">
        <f>RANK(FE51,$FE$9:$FE$497,0)</f>
        <v>408</v>
      </c>
      <c r="FP51" s="73">
        <f>COUNTIFS($EV$9:$EV$497,"&gt;"&amp;EV51,$ES$9:$ES$497,ES51)+1</f>
        <v>85</v>
      </c>
      <c r="FQ51" s="74">
        <f>COUNTIFS($EW$9:$EW$497,"&gt;"&amp;EW51,$ES$9:$ES$497,ES51)+1</f>
        <v>85</v>
      </c>
      <c r="FR51" s="74">
        <f>COUNTIFS($EX$9:$EX$497,"&gt;"&amp;EX51,$ES$9:$ES$497,ES51)+1</f>
        <v>90</v>
      </c>
      <c r="FS51" s="74">
        <f>COUNTIFS($EY$9:$EY$497,"&gt;"&amp;EY51,$ES$9:$ES$497,ES51)+1</f>
        <v>89</v>
      </c>
      <c r="FT51" s="74">
        <f>COUNTIFS($EZ$9:$EZ$497,"&gt;"&amp;EZ51,$ES$9:$ES$497,ES51)+1</f>
        <v>89</v>
      </c>
      <c r="FU51" s="74">
        <f>COUNTIFS($FA$9:$FA$497,"&gt;"&amp;FA51,$ES$9:$ES$497,ES51)+1</f>
        <v>89</v>
      </c>
      <c r="FV51" s="74">
        <f>COUNTIFS($FB$9:$FB$497,"&gt;"&amp;FB51,$ES$9:$ES$497,ES51)+1</f>
        <v>79</v>
      </c>
      <c r="FW51" s="74">
        <f>COUNTIFS($FC$9:$FC$497,"&gt;"&amp;FC51,$ES$9:$ES$497,ES51)+1</f>
        <v>79</v>
      </c>
      <c r="FX51" s="74">
        <f>COUNTIFS($FD$9:$FD$497,"&gt;"&amp;FD51,$ES$9:$ES$497,ES51)+1</f>
        <v>90</v>
      </c>
      <c r="FY51" s="84">
        <f>COUNTIFS($FE$9:$FE$497,"&gt;"&amp;FE51,$ES$9:$ES$497,ES51)+1</f>
        <v>89</v>
      </c>
      <c r="FZ51" s="85">
        <f t="shared" si="85"/>
        <v>1.19</v>
      </c>
      <c r="GA51" s="86">
        <f t="shared" si="86"/>
        <v>0.42</v>
      </c>
      <c r="GB51" s="86">
        <f t="shared" si="87"/>
        <v>0.54</v>
      </c>
      <c r="GC51" s="86">
        <f t="shared" si="88"/>
        <v>0.57999999999999996</v>
      </c>
      <c r="GD51" s="86">
        <f t="shared" si="89"/>
        <v>0.19</v>
      </c>
      <c r="GE51" s="86">
        <f t="shared" si="90"/>
        <v>0.12</v>
      </c>
      <c r="GF51" s="86">
        <f t="shared" si="91"/>
        <v>0.27</v>
      </c>
      <c r="GG51" s="86">
        <f t="shared" si="92"/>
        <v>0.15</v>
      </c>
      <c r="GH51" s="86">
        <f t="shared" si="93"/>
        <v>0.73</v>
      </c>
      <c r="GI51" s="87">
        <f t="shared" si="94"/>
        <v>0.69</v>
      </c>
      <c r="GJ51" s="85">
        <f>ROUND(((FZ51-AVERAGE(FZ$9:FZ$497))/STDEVP(FZ$9:FZ$497)*10+50),2)</f>
        <v>58.69</v>
      </c>
      <c r="GK51" s="86">
        <f>ROUND(((GA51-AVERAGE(GA$9:GA$497))/STDEVP(GA$9:GA$497)*10+50),2)</f>
        <v>41.92</v>
      </c>
      <c r="GL51" s="86">
        <f>ROUND(((GB51-AVERAGE(GB$9:GB$497))/STDEVP(GB$9:GB$497)*10+50),2)</f>
        <v>48.39</v>
      </c>
      <c r="GM51" s="86">
        <f>ROUND(((GC51-AVERAGE(GC$9:GC$497))/STDEVP(GC$9:GC$497)*10+50),2)</f>
        <v>52.7</v>
      </c>
      <c r="GN51" s="86">
        <f>ROUND(((GD51-AVERAGE(GD$9:GD$497))/STDEVP(GD$9:GD$497)*10+50),2)</f>
        <v>43.07</v>
      </c>
      <c r="GO51" s="86">
        <f>ROUND(((GE51-AVERAGE(GE$9:GE$497))/STDEVP(GE$9:GE$497)*10+50),2)</f>
        <v>41.71</v>
      </c>
      <c r="GP51" s="86">
        <f>ROUND(((GF51-AVERAGE(GF$9:GF$497))/STDEVP(GF$9:GF$497)*10+50),2)</f>
        <v>38.51</v>
      </c>
      <c r="GQ51" s="86">
        <f>ROUND(((GG51-AVERAGE(GG$9:GG$497))/STDEVP(GG$9:GG$497)*10+50),2)</f>
        <v>34.950000000000003</v>
      </c>
      <c r="GR51" s="86">
        <f>ROUND(((GH51-AVERAGE(GH$9:GH$497))/STDEVP(GH$9:GH$497)*10+50),2)</f>
        <v>41.07</v>
      </c>
      <c r="GS51" s="87">
        <f>ROUND(((GI51-AVERAGE(GI$9:GI$497))/STDEVP(GI$9:GI$497)*10+50),2)</f>
        <v>39</v>
      </c>
      <c r="GT51" s="73">
        <f>RANK(GJ51,$GJ$9:$GJ$497,0)</f>
        <v>88</v>
      </c>
      <c r="GU51" s="74">
        <f>RANK(GK51,$GK$9:$GK$497,0)</f>
        <v>328</v>
      </c>
      <c r="GV51" s="74">
        <f>RANK(GL51,$GL$9:$GL$497,0)</f>
        <v>231</v>
      </c>
      <c r="GW51" s="74">
        <f>RANK(GM51,$GM$9:$GM$497,0)</f>
        <v>130</v>
      </c>
      <c r="GX51" s="74">
        <f>RANK(GN51,$GN$9:$GN$497,0)</f>
        <v>336</v>
      </c>
      <c r="GY51" s="74">
        <f>RANK(GO51,$GO$9:$GO$497,0)</f>
        <v>407</v>
      </c>
      <c r="GZ51" s="74">
        <f>RANK(GP51,$GP$9:$GP$497,0)</f>
        <v>376</v>
      </c>
      <c r="HA51" s="74">
        <f>RANK(GQ51,$GQ$9:$GQ$497,0)</f>
        <v>411</v>
      </c>
      <c r="HB51" s="74">
        <f>RANK(GR51,$GR$9:$GR$497,0)</f>
        <v>369</v>
      </c>
      <c r="HC51" s="84">
        <f>RANK(GS51,$GS$9:$GS$497,0)</f>
        <v>397</v>
      </c>
      <c r="HD51" s="85">
        <f>ROUND(AVERAGEIF($ES$9:$ES$497,$ES51,$FZ$9:$FZ$497),2)</f>
        <v>1.1399999999999999</v>
      </c>
      <c r="HE51" s="86">
        <f>ROUND(AVERAGEIF($ES$9:$ES$497,$ES51,$GA$9:$GA$497),2)</f>
        <v>0.46</v>
      </c>
      <c r="HF51" s="86">
        <f>ROUND(AVERAGEIF($ES$9:$ES$497,$ES51,$GB$9:$GB$497),2)</f>
        <v>0.65</v>
      </c>
      <c r="HG51" s="86">
        <f>ROUND(AVERAGEIF($ES$9:$ES$497,$ES51,$GC$9:$GC$497),2)</f>
        <v>0.74</v>
      </c>
      <c r="HH51" s="86">
        <f>ROUND(AVERAGEIF($ES$9:$ES$497,$ES51,$GD$9:$GD$497),2)</f>
        <v>0.27</v>
      </c>
      <c r="HI51" s="86">
        <f>ROUND(AVERAGEIF($ES$9:$ES$497,$ES51,$GE$9:$GE$497),2)</f>
        <v>0.23</v>
      </c>
      <c r="HJ51" s="86">
        <f>ROUND(AVERAGEIF($ES$9:$ES$497,$ES51,$GF$9:$GF$497),2)</f>
        <v>0.3</v>
      </c>
      <c r="HK51" s="86">
        <f>ROUND(AVERAGEIF($ES$9:$ES$497,$ES51,$GG$9:$GG$497),2)</f>
        <v>0.28000000000000003</v>
      </c>
      <c r="HL51" s="86">
        <f>ROUND(AVERAGEIF($ES$9:$ES$497,$ES51,$GH$9:$GH$497),2)</f>
        <v>0.92</v>
      </c>
      <c r="HM51" s="87">
        <f>ROUND(AVERAGEIF($ES$9:$ES$497,$ES51,$GI$9:$GI$497),2)</f>
        <v>0.93</v>
      </c>
      <c r="HN51" s="88">
        <f t="shared" si="95"/>
        <v>5.0000000000000044E-2</v>
      </c>
      <c r="HO51" s="89">
        <f t="shared" si="96"/>
        <v>-4.0000000000000036E-2</v>
      </c>
      <c r="HP51" s="89">
        <f t="shared" si="97"/>
        <v>-0.10999999999999999</v>
      </c>
      <c r="HQ51" s="89">
        <f t="shared" si="98"/>
        <v>-0.16000000000000003</v>
      </c>
      <c r="HR51" s="89">
        <f t="shared" si="99"/>
        <v>-8.0000000000000016E-2</v>
      </c>
      <c r="HS51" s="89">
        <f t="shared" si="100"/>
        <v>-0.11000000000000001</v>
      </c>
      <c r="HT51" s="89">
        <f t="shared" si="101"/>
        <v>-2.9999999999999971E-2</v>
      </c>
      <c r="HU51" s="89">
        <f t="shared" si="102"/>
        <v>-0.13000000000000003</v>
      </c>
      <c r="HV51" s="89">
        <f t="shared" si="103"/>
        <v>-0.19000000000000006</v>
      </c>
      <c r="HW51" s="90">
        <f t="shared" si="104"/>
        <v>-0.2400000000000001</v>
      </c>
      <c r="HX51" s="73">
        <f>COUNTIFS($FZ$9:$FZ$497,"&gt;"&amp;FZ51,$ES$9:$ES$497,$ES51)+1</f>
        <v>42</v>
      </c>
      <c r="HY51" s="74">
        <f>COUNTIFS($GA$9:$GA$497,"&gt;"&amp;GA51,$ES$9:$ES$497,$ES51)+1</f>
        <v>63</v>
      </c>
      <c r="HZ51" s="74">
        <f>COUNTIFS($GB$9:$GB$497,"&gt;"&amp;GB51,$ES$9:$ES$497,$ES51)+1</f>
        <v>68</v>
      </c>
      <c r="IA51" s="74">
        <f>COUNTIFS($GC$9:$GC$497,"&gt;"&amp;GC51,$ES$9:$ES$497,$ES51)+1</f>
        <v>69</v>
      </c>
      <c r="IB51" s="74">
        <f>COUNTIFS($GD$9:$GD$497,"&gt;"&amp;GD51,$ES$9:$ES$497,$ES51)+1</f>
        <v>88</v>
      </c>
      <c r="IC51" s="74">
        <f>COUNTIFS($GE$9:$GE$497,"&gt;"&amp;GE51,$ES$9:$ES$497,$ES51)+1</f>
        <v>98</v>
      </c>
      <c r="ID51" s="74">
        <f>COUNTIFS($GF$9:$GF$497,"&gt;"&amp;GF51,$ES$9:$ES$497,$ES51)+1</f>
        <v>42</v>
      </c>
      <c r="IE51" s="74">
        <f>COUNTIFS($GG$9:$GG$497,"&gt;"&amp;GG51,$ES$9:$ES$497,$ES51)+1</f>
        <v>68</v>
      </c>
      <c r="IF51" s="74">
        <f>COUNTIFS($GH$9:$GH$497,"&gt;"&amp;GH51,$ES$9:$ES$497,$ES51)+1</f>
        <v>78</v>
      </c>
      <c r="IG51" s="84">
        <f>COUNTIFS($GI$9:$GI$497,"&gt;"&amp;GI51,$ES$9:$ES$497,$ES51)+1</f>
        <v>76</v>
      </c>
      <c r="IH51" s="91"/>
      <c r="II51" s="79"/>
      <c r="IJ51" s="79"/>
      <c r="IK51" s="79"/>
      <c r="IL51" s="79"/>
      <c r="IM51" s="92"/>
      <c r="IN51" s="93"/>
      <c r="IO51" s="94"/>
      <c r="IP51" s="95"/>
      <c r="IQ51" s="79"/>
      <c r="IR51" s="79"/>
      <c r="IS51" s="79"/>
      <c r="IT51" s="79"/>
      <c r="IU51" s="79"/>
      <c r="IV51" s="79"/>
      <c r="IW51" s="96"/>
      <c r="IX51" s="93"/>
      <c r="IY51" s="79"/>
      <c r="IZ51" s="79"/>
      <c r="JA51" s="79"/>
      <c r="JB51" s="79"/>
      <c r="JC51" s="79"/>
      <c r="JD51" s="79"/>
      <c r="JE51" s="97"/>
      <c r="JF51" s="95"/>
      <c r="JG51" s="79"/>
      <c r="JH51" s="79"/>
      <c r="JI51" s="79"/>
      <c r="JJ51" s="79"/>
      <c r="JK51" s="79"/>
      <c r="JL51" s="79"/>
      <c r="JM51" s="96"/>
      <c r="JN51" s="93"/>
      <c r="JO51" s="79"/>
      <c r="JP51" s="79"/>
      <c r="JQ51" s="79"/>
      <c r="JR51" s="79"/>
      <c r="JS51" s="79"/>
      <c r="JT51" s="79"/>
      <c r="JU51" s="79"/>
      <c r="JV51" s="79"/>
      <c r="JW51" s="79"/>
      <c r="JX51" s="79"/>
      <c r="JY51" s="79"/>
      <c r="JZ51" s="97"/>
      <c r="KA51" s="93"/>
      <c r="KB51" s="79"/>
      <c r="KC51" s="79"/>
      <c r="KD51" s="79"/>
      <c r="KE51" s="97"/>
      <c r="KF51" s="95"/>
      <c r="KG51" s="79"/>
      <c r="KH51" s="79"/>
      <c r="KI51" s="79"/>
      <c r="KJ51" s="79"/>
      <c r="KK51" s="98"/>
      <c r="KL51" s="79"/>
      <c r="KM51" s="79"/>
      <c r="KN51" s="79"/>
      <c r="KO51" s="79"/>
      <c r="KP51" s="79"/>
      <c r="KQ51" s="79"/>
      <c r="KR51" s="79"/>
      <c r="KS51" s="96"/>
      <c r="KT51" s="96"/>
      <c r="KU51" s="96"/>
      <c r="KV51" s="96"/>
      <c r="KW51" s="93"/>
      <c r="KX51" s="79"/>
      <c r="KY51" s="79"/>
      <c r="KZ51" s="79"/>
      <c r="LA51" s="79"/>
      <c r="LB51" s="79"/>
      <c r="LC51" s="96"/>
      <c r="LD51" s="93"/>
      <c r="LE51" s="94"/>
      <c r="LF51" s="99"/>
      <c r="LG51" s="75"/>
      <c r="LH51" s="93"/>
      <c r="LI51" s="79"/>
      <c r="LJ51" s="74"/>
      <c r="LK51" s="74"/>
      <c r="LL51" s="74"/>
      <c r="LM51" s="100"/>
      <c r="LN51" s="95"/>
      <c r="LO51" s="79"/>
      <c r="LP51" s="79"/>
      <c r="LQ51" s="79"/>
      <c r="LR51" s="96"/>
      <c r="LS51" s="93"/>
      <c r="LT51" s="79"/>
      <c r="LU51" s="79"/>
      <c r="LV51" s="79"/>
      <c r="LW51" s="79"/>
      <c r="LX51" s="79"/>
      <c r="LY51" s="79"/>
      <c r="LZ51" s="79"/>
      <c r="MA51" s="97"/>
      <c r="MB51" s="95"/>
      <c r="MC51" s="79"/>
      <c r="MD51" s="79"/>
      <c r="ME51" s="79"/>
      <c r="MF51" s="79"/>
      <c r="MG51" s="79"/>
      <c r="MH51" s="79"/>
      <c r="MI51" s="79"/>
      <c r="MJ51" s="79"/>
      <c r="MK51" s="79"/>
      <c r="ML51" s="79"/>
      <c r="MM51" s="79"/>
      <c r="MN51" s="98"/>
      <c r="MO51" s="98"/>
      <c r="MP51" s="96"/>
      <c r="MQ51" s="93"/>
      <c r="MR51" s="79"/>
      <c r="MS51" s="79"/>
      <c r="MT51" s="79"/>
      <c r="MU51" s="79"/>
      <c r="MV51" s="98"/>
      <c r="MW51" s="79"/>
      <c r="MX51" s="79"/>
      <c r="MY51" s="79"/>
      <c r="MZ51" s="79"/>
      <c r="NA51" s="79"/>
      <c r="NB51" s="79"/>
      <c r="NC51" s="79"/>
      <c r="ND51" s="96"/>
      <c r="NE51" s="96"/>
      <c r="NF51" s="96"/>
      <c r="NG51" s="96"/>
      <c r="NH51" s="93"/>
      <c r="NI51" s="79"/>
      <c r="NJ51" s="79"/>
      <c r="NK51" s="79"/>
      <c r="NL51" s="79"/>
      <c r="NM51" s="79"/>
      <c r="NN51" s="94"/>
      <c r="NO51" s="93"/>
      <c r="NP51" s="80"/>
      <c r="NQ51" s="124" t="s">
        <v>661</v>
      </c>
      <c r="NR51" s="102" t="s">
        <v>668</v>
      </c>
      <c r="NS51" s="102"/>
      <c r="NT51" s="102"/>
      <c r="NU51" s="102"/>
      <c r="NV51" s="104">
        <v>43720</v>
      </c>
      <c r="NW51" s="102" t="s">
        <v>525</v>
      </c>
      <c r="NX51" s="105" t="s">
        <v>669</v>
      </c>
      <c r="NY51" s="106" t="s">
        <v>2115</v>
      </c>
      <c r="NZ51" s="105" t="s">
        <v>2058</v>
      </c>
      <c r="OA51" s="107"/>
      <c r="OB51" s="107"/>
      <c r="OC51" s="107"/>
      <c r="OD51" s="108">
        <f t="shared" si="105"/>
        <v>72</v>
      </c>
      <c r="OE51" s="109">
        <v>7</v>
      </c>
      <c r="OF51" s="110">
        <f t="shared" si="106"/>
        <v>20</v>
      </c>
      <c r="OG51" s="109">
        <v>7</v>
      </c>
      <c r="OH51" s="111">
        <f>ROUND(AVERAGEIF($ES$9:$ES$497,$ES51,EV$9:EV$497),0)</f>
        <v>79</v>
      </c>
      <c r="OI51" s="112">
        <f>ROUND(AVERAGEIF($ES$9:$ES$497,$ES51,EW$9:EW$497),0)</f>
        <v>32</v>
      </c>
      <c r="OJ51" s="112">
        <f>ROUND(AVERAGEIF($ES$9:$ES$497,$ES51,EX$9:EX$497),0)</f>
        <v>45</v>
      </c>
      <c r="OK51" s="112">
        <f>ROUND(AVERAGEIF($ES$9:$ES$497,$ES51,EY$9:EY$497),0)</f>
        <v>53</v>
      </c>
      <c r="OL51" s="112">
        <f>ROUND(AVERAGEIF($ES$9:$ES$497,$ES51,EZ$9:EZ$497),0)</f>
        <v>20</v>
      </c>
      <c r="OM51" s="112">
        <f>ROUND(AVERAGEIF($ES$9:$ES$497,$ES51,FA$9:FA$497),0)</f>
        <v>18</v>
      </c>
      <c r="ON51" s="112">
        <f>ROUND(AVERAGEIF($ES$9:$ES$497,$ES51,FB$9:FB$497),0)</f>
        <v>23</v>
      </c>
      <c r="OO51" s="112">
        <f>ROUND(AVERAGEIF($ES$9:$ES$497,$ES51,FC$9:FC$497),0)</f>
        <v>23</v>
      </c>
      <c r="OP51" s="112">
        <f>ROUND(AVERAGEIF($ES$9:$ES$497,$ES51,FD$9:FD$497),0)</f>
        <v>64</v>
      </c>
      <c r="OQ51" s="113">
        <f>ROUND(AVERAGEIF($ES$9:$ES$497,$ES51,FE$9:FE$497),0)</f>
        <v>68</v>
      </c>
      <c r="OR51" s="114">
        <f>ROUND(EV51/MAX(EV$9:EV$497)*100,0)</f>
        <v>17</v>
      </c>
      <c r="OS51" s="115">
        <f>ROUND(EW51/MAX(EW$9:EW$497)*100,0)</f>
        <v>9</v>
      </c>
      <c r="OT51" s="115">
        <f>ROUND(EX51/MAX(EX$9:EX$497)*100,0)</f>
        <v>12</v>
      </c>
      <c r="OU51" s="115">
        <f>ROUND(EY51/MAX(EY$9:EY$497)*100,0)</f>
        <v>10</v>
      </c>
      <c r="OV51" s="115">
        <f>ROUND(EZ51/MAX(EZ$9:EZ$497)*100,0)</f>
        <v>4</v>
      </c>
      <c r="OW51" s="115">
        <f>ROUND(FA51/MAX(FA$9:FA$497)*100,0)</f>
        <v>3</v>
      </c>
      <c r="OX51" s="115">
        <f>ROUND(FB51/MAX(FB$9:FB$497)*100,0)</f>
        <v>5</v>
      </c>
      <c r="OY51" s="116">
        <f>ROUND(FC51/MAX(FC$9:FC$497)*100,0)</f>
        <v>3</v>
      </c>
      <c r="OZ51" s="115">
        <f>ROUND(FD51/MAX(FD$9:FD$497)*100,0)</f>
        <v>13</v>
      </c>
      <c r="PA51" s="117">
        <f>ROUND(FE51/MAX(FE$9:FE$497)*100,0)</f>
        <v>7</v>
      </c>
      <c r="PB51" s="118">
        <f t="shared" si="107"/>
        <v>111</v>
      </c>
      <c r="PC51" s="115">
        <f t="shared" si="108"/>
        <v>87</v>
      </c>
      <c r="PD51" s="115">
        <f t="shared" si="109"/>
        <v>123</v>
      </c>
      <c r="PE51" s="115">
        <f t="shared" si="110"/>
        <v>117</v>
      </c>
      <c r="PF51" s="115">
        <f t="shared" si="111"/>
        <v>110</v>
      </c>
      <c r="PG51" s="119">
        <f t="shared" si="112"/>
        <v>86</v>
      </c>
      <c r="PH51" s="118">
        <f>ROUND(PB51/MAX(PB$9:PB$497)*100,0)</f>
        <v>13</v>
      </c>
      <c r="PI51" s="115">
        <f>ROUND(PC51/MAX(PC$9:PC$497)*100,0)</f>
        <v>10</v>
      </c>
      <c r="PJ51" s="115">
        <f>ROUND(PD51/MAX(PD$9:PD$497)*100,0)</f>
        <v>13</v>
      </c>
      <c r="PK51" s="115">
        <f>ROUND(PE51/MAX(PE$9:PE$497)*100,0)</f>
        <v>12</v>
      </c>
      <c r="PL51" s="115">
        <f>ROUND(PF51/MAX(PF$9:PF$497)*100,0)</f>
        <v>15</v>
      </c>
      <c r="PM51" s="119">
        <f>ROUND(PG51/MAX(PG$9:PG$497)*100,0)</f>
        <v>13</v>
      </c>
      <c r="PN51" s="118">
        <f>RANK(PH51,PH$9:PH$497,0)</f>
        <v>401</v>
      </c>
      <c r="PO51" s="115">
        <f>RANK(PI51,PI$9:PI$497,0)</f>
        <v>409</v>
      </c>
      <c r="PP51" s="115">
        <f>RANK(PJ51,PJ$9:PJ$497,0)</f>
        <v>402</v>
      </c>
      <c r="PQ51" s="115">
        <f>RANK(PK51,PK$9:PK$497,0)</f>
        <v>400</v>
      </c>
      <c r="PR51" s="115">
        <f>RANK(PL51,PL$9:PL$497,0)</f>
        <v>396</v>
      </c>
      <c r="PS51" s="119">
        <f>RANK(PM51,PM$9:PM$497,0)</f>
        <v>398</v>
      </c>
      <c r="PT51" s="120">
        <f>ROUND(FZ51/MAX(FZ$9:FZ$497)*100,0)</f>
        <v>65</v>
      </c>
      <c r="PU51" s="115">
        <f>ROUND(GA51/MAX(GA$9:GA$497)*100,0)</f>
        <v>24</v>
      </c>
      <c r="PV51" s="115">
        <f>ROUND(GB51/MAX(GB$9:GB$497)*100,0)</f>
        <v>39</v>
      </c>
      <c r="PW51" s="115">
        <f>ROUND(GC51/MAX(GC$9:GC$497)*100,0)</f>
        <v>46</v>
      </c>
      <c r="PX51" s="115">
        <f>ROUND(GD51/MAX(GD$9:GD$497)*100,0)</f>
        <v>11</v>
      </c>
      <c r="PY51" s="115">
        <f>ROUND(GE51/MAX(GE$9:GE$497)*100,0)</f>
        <v>7</v>
      </c>
      <c r="PZ51" s="115">
        <f>ROUND(GF51/MAX(GF$9:GF$497)*100,0)</f>
        <v>13</v>
      </c>
      <c r="QA51" s="116">
        <f>ROUND(GG51/MAX(GG$9:GG$497)*100,0)</f>
        <v>8</v>
      </c>
      <c r="QB51" s="115">
        <f>ROUND(GH51/MAX(GH$9:GH$497)*100,0)</f>
        <v>32</v>
      </c>
      <c r="QC51" s="121">
        <f>ROUND(GI51/MAX(GI$9:GI$497)*100,0)</f>
        <v>22</v>
      </c>
      <c r="QD51" s="120">
        <f>ROUND(AVERAGEIF($ES$9:$ES$497,$ES51,PT$9:PT$497),0)</f>
        <v>62</v>
      </c>
      <c r="QE51" s="120">
        <f>ROUND(AVERAGEIF($ES$9:$ES$497,$ES51,PU$9:PU$497),0)</f>
        <v>26</v>
      </c>
      <c r="QF51" s="120">
        <f>ROUND(AVERAGEIF($ES$9:$ES$497,$ES51,PV$9:PV$497),0)</f>
        <v>48</v>
      </c>
      <c r="QG51" s="120">
        <f>ROUND(AVERAGEIF($ES$9:$ES$497,$ES51,PW$9:PW$497),0)</f>
        <v>58</v>
      </c>
      <c r="QH51" s="120">
        <f>ROUND(AVERAGEIF($ES$9:$ES$497,$ES51,PX$9:PX$497),0)</f>
        <v>15</v>
      </c>
      <c r="QI51" s="120">
        <f>ROUND(AVERAGEIF($ES$9:$ES$497,$ES51,PY$9:PY$497),0)</f>
        <v>14</v>
      </c>
      <c r="QJ51" s="120">
        <f>ROUND(AVERAGEIF($ES$9:$ES$497,$ES51,PZ$9:PZ$497),0)</f>
        <v>14</v>
      </c>
      <c r="QK51" s="120">
        <f>ROUND(AVERAGEIF($ES$9:$ES$497,$ES51,QA$9:QA$497),0)</f>
        <v>15</v>
      </c>
      <c r="QL51" s="120">
        <f>ROUND(AVERAGEIF($ES$9:$ES$497,$ES51,QB$9:QB$497),0)</f>
        <v>41</v>
      </c>
      <c r="QM51" s="120">
        <f>ROUND(AVERAGEIF($ES$9:$ES$497,$ES51,QC$9:QC$497),0)</f>
        <v>30</v>
      </c>
      <c r="QN51" s="114">
        <f t="shared" si="69"/>
        <v>414</v>
      </c>
      <c r="QO51" s="115">
        <f t="shared" si="70"/>
        <v>302</v>
      </c>
      <c r="QP51" s="115">
        <f t="shared" si="71"/>
        <v>458</v>
      </c>
      <c r="QQ51" s="115">
        <f t="shared" si="72"/>
        <v>438</v>
      </c>
      <c r="QR51" s="115">
        <f t="shared" si="73"/>
        <v>519</v>
      </c>
      <c r="QS51" s="119">
        <f t="shared" si="74"/>
        <v>311</v>
      </c>
      <c r="QT51" s="114">
        <f>ROUND((QN51-MIN(QN$9:QN$497))/(MAX(QN$9:QN$497)-MIN(QN$9:QN$497))*100,0)</f>
        <v>29</v>
      </c>
      <c r="QU51" s="115">
        <f>ROUND((QO51-MIN(QO$9:QO$497))/(MAX(QO$9:QO$497)-MIN(QO$9:QO$497))*100,0)</f>
        <v>13</v>
      </c>
      <c r="QV51" s="115">
        <f>ROUND((QP51-MIN(QP$9:QP$497))/(MAX(QP$9:QP$497)-MIN(QP$9:QP$497))*100,0)</f>
        <v>15</v>
      </c>
      <c r="QW51" s="115">
        <f>ROUND((QQ51-MIN(QQ$9:QQ$497))/(MAX(QQ$9:QQ$497)-MIN(QQ$9:QQ$497))*100,0)</f>
        <v>19</v>
      </c>
      <c r="QX51" s="115">
        <f>ROUND((QR51-MIN(QR$9:QR$497))/(MAX(QR$9:QR$497)-MIN(QR$9:QR$497))*100,0)</f>
        <v>48</v>
      </c>
      <c r="QY51" s="115">
        <f>ROUND((QS51-MIN(QS$9:QS$497))/(MAX(QS$9:QS$497)-MIN(QS$9:QS$497))*100,0)</f>
        <v>28</v>
      </c>
      <c r="QZ51" s="114">
        <f>RANK(QN51,QN$9:QN$497,0)</f>
        <v>334</v>
      </c>
      <c r="RA51" s="115">
        <f>RANK(QO51,QO$9:QO$497,0)</f>
        <v>371</v>
      </c>
      <c r="RB51" s="115">
        <f>RANK(QP51,QP$9:QP$497,0)</f>
        <v>384</v>
      </c>
      <c r="RC51" s="115">
        <f>RANK(QQ51,QQ$9:QQ$497,0)</f>
        <v>385</v>
      </c>
      <c r="RD51" s="115">
        <f>RANK(QR51,QR$9:QR$497,0)</f>
        <v>197</v>
      </c>
      <c r="RE51" s="115">
        <f>RANK(QS51,QS$9:QS$497,0)</f>
        <v>318</v>
      </c>
      <c r="RF51" s="122"/>
      <c r="RG51" s="115">
        <f>($RH$3*(IH51+IJ51)*100*100/MAX(EX$9:EX$497)*$RO$3) +($RH$3*(II51+IJ51)*100*100/MAX(EX$9:EX$497)*$RO$4) + ($RH$3*IK51*100*100/MAX(EX$9:EX$497)*0.098)</f>
        <v>0</v>
      </c>
      <c r="RH51" s="115">
        <f>($RH$4*IL51*100*100/MAX(EZ$9:EZ$497))*$RQ$3</f>
        <v>0</v>
      </c>
      <c r="RI51" s="115">
        <f>($RH$3*IM51*100*100/MAX(EY$9:EY$497))*$RQ$4</f>
        <v>0</v>
      </c>
      <c r="RJ51" s="115">
        <f>($RH$3*IN51*100*100/MAX(EX$9:EX$497))</f>
        <v>0</v>
      </c>
      <c r="RK51" s="115">
        <f>($RH$4*IO51*100*100/MAX(EZ$9:EZ$497))*$RQ$3</f>
        <v>0</v>
      </c>
      <c r="RL51" s="115">
        <f>(($RL$4*IP51*100*((100/MAX(EX$9:EX$497)+100/MAX(EZ$9:EZ$497))/2))+($RL$4*IQ51*100*((100/MAX(EX$9:EX$497)+100/MAX(EZ$9:EZ$497))/2))+($RL$4*IR51*100*((100/MAX(EX$9:EX$497)+100/MAX(EZ$9:EZ$497))/2))+($RL$4*IS51*100*((100/MAX(EX$9:EX$497)+100/MAX(EZ$9:EZ$497))/2))+($RL$4*IT51*100*((100/MAX(EX$9:EX$497)+100/MAX(EZ$9:EZ$497))/2))+($RL$4*IU51*100*((100/MAX(EX$9:EX$497)+100/MAX(EZ$9:EZ$497))/2))+($RL$4*IV51*100*((100/MAX(EX$9:EX$497)+100/MAX(EZ$9:EZ$497))/2))+($RL$4*IW51*100*((100/MAX(EX$9:EX$497)+100/MAX(EZ$9:EZ$497))/2)))*$RS$3</f>
        <v>0</v>
      </c>
      <c r="RM51" s="115">
        <f>(($RH$3*IX51*100*100/MAX(EX$9:EX$497))+($RH$3*IY51*100*100/MAX(EX$9:EX$497))+($RH$3*IZ51*100*100/MAX(EX$9:EX$497))+($RH$3*JA51*100*100/MAX(EX$9:EX$497))+($RH$3*JB51*100*100/MAX(EX$9:EX$497))+($RH$3*JC51*100*100/MAX(EX$9:EX$497))+($RH$3*JD51*100*100/MAX(EX$9:EX$497))+($RH$3*JE51*100*100/MAX(EX$9:EX$497)))*$RS$4</f>
        <v>0</v>
      </c>
      <c r="RN51" s="115">
        <f>(($RH$4*JF51*100*100/MAX(EZ$9:EZ$497)) + ($RH$4*JG51*100*100/MAX(EZ$9:EZ$497)) + ($RH$4*JH51*100*100/MAX(EZ$9:EZ$497)) + ($RH$4*JI51*100*100/MAX(EZ$9:EZ$497)) + ($RH$4*JJ51*100*100/MAX(EZ$9:EZ$497)) + ($RH$4*JK51*100*100/MAX(EZ$9:EZ$497)) + ($RH$4*JL51*100*100/MAX(EZ$9:EZ$497)) + ($RH$4*JM51*100*100/MAX(EZ$9:EZ$497)))*$RU$3</f>
        <v>0</v>
      </c>
      <c r="RO51" s="115">
        <f>(($RL$4*JN51*100*((100/MAX(EX$9:EX$497)+100/MAX(EZ$9:EZ$497))/2))+($RL$4*JO51*100*((100/MAX(EX$9:EX$497)+100/MAX(EZ$9:EZ$497))/2))+($RL$4*JP51*100*((100/MAX(EX$9:EX$497)+100/MAX(EZ$9:EZ$497))/2))+($RL$4*JQ51*100*((100/MAX(EX$9:EX$497)+100/MAX(EZ$9:EZ$497))/2))+($RL$4*JR51*100*((100/MAX(EX$9:EX$497)+100/MAX(EZ$9:EZ$497))/2))+($RL$4*JS51*100*((100/MAX(EX$9:EX$497)+100/MAX(EZ$9:EZ$497))/2))+($RL$4*JT51*100*((100/MAX(EX$9:EX$497)+100/MAX(EZ$9:EZ$497))/2))+($RL$4*JU51*100*((100/MAX(EX$9:EX$497)+100/MAX(EZ$9:EZ$497))/2))+($RL$4*JV51*100*((100/MAX(EX$9:EX$497)+100/MAX(EZ$9:EZ$497))/2))+($RL$4*JW51*100*((100/MAX(EX$9:EX$497)+100/MAX(EZ$9:EZ$497))/2))+($RL$4*JX51*100*((100/MAX(EX$9:EX$497)+100/MAX(EZ$9:EZ$497))/2))+($RL$4*JY51*100*((100/MAX(EX$9:EX$497)+100/MAX(EZ$9:EZ$497))/2))+($RL$4*JZ51*100*((100/MAX(EX$9:EX$497)+100/MAX(EZ$9:EZ$497))/2)))*$RW$3/2</f>
        <v>0</v>
      </c>
      <c r="RP51" s="119">
        <f>($RJ$3*KA51*100*100/MAX(FA$9:FA$497)) + ($RJ$3*KB51*100*100/MAX(FA$9:FA$497)/2) + ($RJ$3*KC51*100*100/MAX(FA$9:FA$497)/2) + ($RJ$3*KD51*100*100/MAX(FA$9:FA$497)/4) + ($RJ$3*KE51*100*100/MAX(FA$9:FA$497)/4)</f>
        <v>0</v>
      </c>
      <c r="RQ51" s="118">
        <f>($RL$4*KF51*100*((100/MAX(EX$9:EX$497)+100/MAX(EZ$9:EZ$497)))) * ($RO$3/2) + (($RL$4*KG51*100*((100/MAX(EX$9:EX$497)+100/MAX(EZ$9:EZ$497))))+($RL$4*KH51*100*((100/MAX(EX$9:EX$497)+100/MAX(EZ$9:EZ$497))))+($RL$4*KI51*100*((100/MAX(EX$9:EX$497)+100/MAX(EZ$9:EZ$497))))+($RL$4*KJ51*100*((100/MAX(EX$9:EX$497)+100/MAX(EZ$9:EZ$497))))+($RL$4*KK51*100*((100/MAX(EX$9:EX$497)+100/MAX(EZ$9:EZ$497))))+($RL$4*KL51*100*((100/MAX(EX$9:EX$497)+100/MAX(EZ$9:EZ$497))))+($RL$4*KM51*100*((100/MAX(EX$9:EX$497)+100/MAX(EZ$9:EZ$497))))+($RL$4*KN51*100*((100/MAX(EX$9:EX$497)+100/MAX(EZ$9:EZ$497))))+($RL$4*KO51*100*((100/MAX(EX$9:EX$497)+100/MAX(EZ$9:EZ$497))))+($RL$4*KP51*100*((100/MAX(EX$9:EX$497)+100/MAX(EZ$9:EZ$497))))+($RL$4*KQ51*100*((100/MAX(EX$9:EX$497)+100/MAX(EZ$9:EZ$497))))+($RL$4*KR51*100*((100/MAX(EX$9:EX$497)+100/MAX(EZ$9:EZ$497))))+($RL$4*KS51*100*((100/MAX(EX$9:EX$497)+100/MAX(EZ$9:EZ$497))))+($RL$4*KV51*100*((100/MAX(EX$9:EX$497)+100/MAX(EZ$9:EZ$497))))) * (($RO$3+$RO$4)/6)</f>
        <v>0</v>
      </c>
      <c r="RR51" s="115">
        <f>(($RL$4*KW51*100*((100/MAX(EX$9:EX$497)+100/MAX(EZ$9:EZ$497))))) * ($RO$3/2) + (($RL$4*KX51*100*((100/MAX(EX$9:EX$497)+100/MAX(EZ$9:EZ$497))))+($RL$4*KY51*100*((100/MAX(EX$9:EX$497)+100/MAX(EZ$9:EZ$497))))+($RL$4*KZ51*100*((100/MAX(EX$9:EX$497)+100/MAX(EZ$9:EZ$497))))+($RL$4*LA51*100*((100/MAX(EX$9:EX$497)+100/MAX(EZ$9:EZ$497))))+($RL$4*LB51*100*((100/MAX(EX$9:EX$497)+100/MAX(EZ$9:EZ$497))))+($RL$4*LC51*100*((100/MAX(EX$9:EX$497)+100/MAX(EZ$9:EZ$497))))) * (($RO$3+$RO$4)/6)</f>
        <v>0</v>
      </c>
      <c r="RS51" s="119">
        <f>(($RL$4*LD51*100*((100/MAX(EX$9:EX$497)+100/MAX(EZ$9:EZ$497))))+($RL$4*LE51*100*((100/MAX(EX$9:EX$497)+100/MAX(EZ$9:EZ$497))))) * (($RO$3+$RO$4)/6)</f>
        <v>0</v>
      </c>
      <c r="RT51" s="118">
        <f>($RJ$4*LH51*100*(100/MAX(EV$9:EV$497)))+($RJ$4*LI51*100*(100/MAX(EV$9:EV$497)))</f>
        <v>0</v>
      </c>
      <c r="RU51" s="119">
        <f>($RJ$4*LJ51*(100/MAX(EV$9:EV$497)))/2 + ($RL$3*LK51*(100/MAX(EW$9:EW$497))) + ($RJ$4*LL51*(100/MAX(EV$9:EV$497)))/4 + ($RL$3*LM51*(100/MAX(EW$9:EW$497)))</f>
        <v>0</v>
      </c>
      <c r="RV51" s="118">
        <f>($RJ$4*LN51*100*100/MAX(EV$9:EV$497)/2)+($RJ$4*LO51*100*100/MAX(EV$9:EV$497)/2)+($RJ$4*LP51*100*100/MAX(EV$9:EV$497))+($RJ$4*LQ51*100*100/MAX(EV$9:EV$497))+($RJ$4*LR51*100*100/MAX(EV$9:EV$497))</f>
        <v>0</v>
      </c>
      <c r="RW51" s="115">
        <f>($RJ$4*LS51*100*100/MAX(EV$9:EV$497)) + (($RJ$4*LT51*100*100/MAX(EV$9:EV$497))+($RJ$4*LU51*100*100/MAX(EV$9:EV$497))+($RJ$4*LV51*100*100/MAX(EV$9:EV$497))+($RJ$4*LW51*100*100/MAX(EV$9:EV$497))+($RJ$4*LX51*100*100/MAX(EV$9:EV$497))+($RJ$4*LY51*100*100/MAX(EV$9:EV$497))+($RJ$4*LZ51*100*100/MAX(EV$9:EV$497))+($RJ$4*MA51*100*100/MAX(EV$9:EV$497)))/2</f>
        <v>0</v>
      </c>
      <c r="RX51" s="119">
        <f>($RJ$4*MB51*100*100/MAX(EV$9:EV$497))+($RJ$4*MC51*100*100/MAX(EV$9:EV$497))+($RJ$4*MD51*100*100/MAX(EV$9:EV$497))+($RJ$4*ME51*100*100/MAX(EV$9:EV$497))+($RJ$4*MF51*100*100/MAX(EV$9:EV$497))+($RJ$4*MG51*100*100/MAX(EV$9:EV$497))+($RJ$4*MH51*100*100/MAX(EV$9:EV$497))+($RJ$4*MI51*100*100/MAX(EV$9:EV$497))+($RJ$4*MJ51*100*100/MAX(EV$9:EV$497))+($RJ$4*MK51*100*100/MAX(EV$9:EV$497))+($RJ$4*ML51*100*100/MAX(EV$9:EV$497))+($RJ$4*MM51*100*100/MAX(EV$9:EV$497))+($RJ$4*MN51*100*100/MAX(EV$9:EV$497))</f>
        <v>0</v>
      </c>
      <c r="RY51" s="118">
        <f>($RJ$4*MQ51*100*100/MAX(EV$9:EV$497))/2 + (($RJ$4*MR51*100*100/MAX(EV$9:EV$497))+($RJ$4*MS51*100*100/MAX(EV$9:EV$497))+($RJ$4*MT51*100*100/MAX(EV$9:EV$497))+($RJ$4*MU51*100*100/MAX(EV$9:EV$497))+($RJ$4*MV51*100*100/MAX(EV$9:EV$497))+($RJ$4*MW51*100*100/MAX(EV$9:EV$497))+($RJ$4*MX51*100*100/MAX(EV$9:EV$497))+($RJ$4*MY51*100*100/MAX(EV$9:EV$497))+($RJ$4*MZ51*100*100/MAX(EV$9:EV$497))+($RJ$4*NA51*100*100/MAX(EV$9:EV$497))+($RJ$4*NB51*100*100/MAX(EV$9:EV$497))+($RJ$4*NC51*100*100/MAX(EV$9:EV$497))+($RJ$4*ND51*100*100/MAX(EV$9:EV$497))+($RJ$4*NG51*100*100/MAX(EV$9:EV$497)))/4</f>
        <v>0</v>
      </c>
      <c r="RZ51" s="115">
        <f>($RJ$4*NH51*100*100/MAX(EV$9:EV$497))/2 + (($RJ$4*NI51*100*100/MAX(EV$9:EV$497))+($RJ$4*NJ51*100*100/MAX(EV$9:EV$497))+($RJ$4*NK51*100*100/MAX(EV$9:EV$497))+($RJ$4*NL51*100*100/MAX(EV$9:EV$497))+($RJ$4*NM51*100*100/MAX(EV$9:EV$497))+($RJ$4*NN51*100*100/MAX(EV$9:EV$497)))/4</f>
        <v>0</v>
      </c>
      <c r="SA51" s="117">
        <f>(($RJ$4*NO51*100*100/MAX(EV$9:EV$497))+($RJ$4*NP51*100*100/MAX(EV$9:EV$497)))/4</f>
        <v>0</v>
      </c>
      <c r="SB51" s="118">
        <f t="shared" si="113"/>
        <v>0</v>
      </c>
      <c r="SC51" s="115">
        <f t="shared" si="114"/>
        <v>0</v>
      </c>
      <c r="SD51" s="115">
        <f t="shared" si="115"/>
        <v>0</v>
      </c>
      <c r="SE51" s="115">
        <f t="shared" si="116"/>
        <v>0</v>
      </c>
      <c r="SF51" s="115">
        <f t="shared" si="117"/>
        <v>0</v>
      </c>
      <c r="SG51" s="115">
        <f t="shared" si="118"/>
        <v>0</v>
      </c>
      <c r="SH51" s="115">
        <f>ROUND(SB51/MAX(SB$9:SB$497)*100,0)</f>
        <v>0</v>
      </c>
      <c r="SI51" s="115">
        <f>ROUND(SC51/MAX(SC$9:SC$497)*100,0)</f>
        <v>0</v>
      </c>
      <c r="SJ51" s="115">
        <f>ROUND(SD51/MAX(SD$9:SD$497)*100,0)</f>
        <v>0</v>
      </c>
      <c r="SK51" s="115">
        <f>ROUND(SE51/MAX(SE$9:SE$497)*100,0)</f>
        <v>0</v>
      </c>
      <c r="SL51" s="115">
        <f>ROUND(SF51/MAX(SF$9:SF$497)*100,0)</f>
        <v>0</v>
      </c>
      <c r="SM51" s="121">
        <f>ROUND(SG51/MAX(SG$9:SG$497)*100,0)</f>
        <v>0</v>
      </c>
      <c r="SN51" s="115">
        <f>ROUND(AVERAGEIF($ES$9:$ES$497,$ES51,SH$9:SH$497),0)</f>
        <v>26</v>
      </c>
      <c r="SO51" s="115">
        <f>ROUND(AVERAGEIF($ES$9:$ES$497,$ES51,SI$9:SI$497),0)</f>
        <v>23</v>
      </c>
      <c r="SP51" s="115">
        <f>ROUND(AVERAGEIF($ES$9:$ES$497,$ES51,SJ$9:SJ$497),0)</f>
        <v>4</v>
      </c>
      <c r="SQ51" s="115">
        <f>ROUND(AVERAGEIF($ES$9:$ES$497,$ES51,SK$9:SK$497),0)</f>
        <v>20</v>
      </c>
      <c r="SR51" s="115">
        <f>ROUND(AVERAGEIF($ES$9:$ES$497,$ES51,SL$9:SL$497),0)</f>
        <v>7</v>
      </c>
      <c r="SS51" s="121">
        <f>ROUND(AVERAGEIF($ES$9:$ES$497,$ES51,SM$9:SM$497),0)</f>
        <v>6</v>
      </c>
      <c r="ST51" s="114">
        <f>RANK(SB51,SB$9:SB$497,0)</f>
        <v>323</v>
      </c>
      <c r="SU51" s="115">
        <f>RANK(SC51,SC$9:SC$497,0)</f>
        <v>320</v>
      </c>
      <c r="SV51" s="115">
        <f>RANK(SD51,SD$9:SD$497,0)</f>
        <v>320</v>
      </c>
      <c r="SW51" s="115">
        <f>RANK(SE51,SE$9:SE$497,0)</f>
        <v>320</v>
      </c>
      <c r="SX51" s="115">
        <f>RANK(SF51,SF$9:SF$497,0)</f>
        <v>317</v>
      </c>
      <c r="SY51" s="115">
        <f>RANK(SG51,SG$9:SG$497,0)</f>
        <v>308</v>
      </c>
      <c r="SZ51" s="115">
        <f>COUNTIFS(SB$9:SB$497,"&gt;"&amp;SB51,$ES$9:$ES$497,$ES51)+1</f>
        <v>73</v>
      </c>
      <c r="TA51" s="115">
        <f>COUNTIFS(SC$9:SC$497,"&gt;"&amp;SC51,$ES$9:$ES$497,$ES51)+1</f>
        <v>73</v>
      </c>
      <c r="TB51" s="115">
        <f>COUNTIFS(SD$9:SD$497,"&gt;"&amp;SD51,$ES$9:$ES$497,$ES51)+1</f>
        <v>71</v>
      </c>
      <c r="TC51" s="115">
        <f>COUNTIFS(SE$9:SE$497,"&gt;"&amp;SE51,$ES$9:$ES$497,$ES51)+1</f>
        <v>73</v>
      </c>
      <c r="TD51" s="115">
        <f>COUNTIFS(SF$9:SF$497,"&gt;"&amp;SF51,$ES$9:$ES$497,$ES51)+1</f>
        <v>71</v>
      </c>
      <c r="TE51" s="117">
        <f>COUNTIFS(SG$9:SG$497,"&gt;"&amp;SG51,$ES$9:$ES$497,$ES51)+1</f>
        <v>70</v>
      </c>
      <c r="TF51" s="118">
        <f t="shared" si="119"/>
        <v>15</v>
      </c>
      <c r="TG51" s="115">
        <f t="shared" si="120"/>
        <v>13</v>
      </c>
      <c r="TH51" s="115">
        <f t="shared" si="121"/>
        <v>10</v>
      </c>
      <c r="TI51" s="115">
        <f t="shared" si="122"/>
        <v>13</v>
      </c>
      <c r="TJ51" s="115">
        <f t="shared" si="123"/>
        <v>12</v>
      </c>
      <c r="TK51" s="115">
        <f t="shared" si="124"/>
        <v>15</v>
      </c>
      <c r="TL51" s="117">
        <f t="shared" si="125"/>
        <v>13</v>
      </c>
      <c r="TM51" s="118">
        <f>ROUND(TF51/MAX(TF$9:TF$497)*100,0)</f>
        <v>8</v>
      </c>
      <c r="TN51" s="115">
        <f>ROUND(TG51/MAX(TG$9:TG$497)*100,0)</f>
        <v>7</v>
      </c>
      <c r="TO51" s="115">
        <f>ROUND(TH51/MAX(TH$9:TH$497)*100,0)</f>
        <v>5</v>
      </c>
      <c r="TP51" s="115">
        <f>ROUND(TI51/MAX(TI$9:TI$497)*100,0)</f>
        <v>7</v>
      </c>
      <c r="TQ51" s="115">
        <f>ROUND(TJ51/MAX(TJ$9:TJ$497)*100,0)</f>
        <v>6</v>
      </c>
      <c r="TR51" s="115">
        <f>ROUND(TK51/MAX(TK$9:TK$497)*100,0)</f>
        <v>8</v>
      </c>
      <c r="TS51" s="119">
        <f>ROUND(TL51/MAX(TL$9:TL$497)*100,0)</f>
        <v>7</v>
      </c>
      <c r="TT51" s="120">
        <f>RANK(TM51,TM$9:TM$497,0)</f>
        <v>412</v>
      </c>
      <c r="TU51" s="115">
        <f>RANK(TN51,TN$9:TN$497,0)</f>
        <v>406</v>
      </c>
      <c r="TV51" s="115">
        <f>RANK(TO51,TO$9:TO$497,0)</f>
        <v>414</v>
      </c>
      <c r="TW51" s="115">
        <f>RANK(TP51,TP$9:TP$497,0)</f>
        <v>407</v>
      </c>
      <c r="TX51" s="115">
        <f>RANK(TQ51,TQ$9:TQ$497,0)</f>
        <v>407</v>
      </c>
      <c r="TY51" s="115">
        <f>RANK(TR51,TR$9:TR$497,0)</f>
        <v>404</v>
      </c>
      <c r="TZ51" s="121">
        <f>RANK(TS51,TS$9:TS$497,0)</f>
        <v>404</v>
      </c>
      <c r="UA51" s="123"/>
      <c r="UB51" s="7" t="s">
        <v>1</v>
      </c>
    </row>
    <row r="52" spans="1:548" x14ac:dyDescent="0.15">
      <c r="A52" s="183">
        <v>44</v>
      </c>
      <c r="B52" s="203" t="s">
        <v>668</v>
      </c>
      <c r="C52" s="63"/>
      <c r="D52" s="63"/>
      <c r="E52" s="64" t="s">
        <v>518</v>
      </c>
      <c r="F52" s="65">
        <v>26</v>
      </c>
      <c r="G52" s="65" t="s">
        <v>558</v>
      </c>
      <c r="H52" s="65"/>
      <c r="I52" s="66" t="s">
        <v>521</v>
      </c>
      <c r="J52" s="67" t="s">
        <v>521</v>
      </c>
      <c r="K52" s="67" t="s">
        <v>521</v>
      </c>
      <c r="L52" s="67" t="s">
        <v>521</v>
      </c>
      <c r="M52" s="67" t="s">
        <v>521</v>
      </c>
      <c r="N52" s="67" t="s">
        <v>521</v>
      </c>
      <c r="O52" s="67" t="s">
        <v>521</v>
      </c>
      <c r="P52" s="67" t="s">
        <v>521</v>
      </c>
      <c r="Q52" s="67" t="s">
        <v>521</v>
      </c>
      <c r="R52" s="68" t="s">
        <v>521</v>
      </c>
      <c r="S52" s="69" t="s">
        <v>521</v>
      </c>
      <c r="T52" s="67" t="s">
        <v>521</v>
      </c>
      <c r="U52" s="67" t="s">
        <v>521</v>
      </c>
      <c r="V52" s="67" t="s">
        <v>521</v>
      </c>
      <c r="W52" s="67" t="s">
        <v>521</v>
      </c>
      <c r="X52" s="67" t="s">
        <v>521</v>
      </c>
      <c r="Y52" s="67" t="s">
        <v>520</v>
      </c>
      <c r="Z52" s="67" t="s">
        <v>520</v>
      </c>
      <c r="AA52" s="67" t="s">
        <v>520</v>
      </c>
      <c r="AB52" s="68" t="s">
        <v>521</v>
      </c>
      <c r="AC52" s="69" t="s">
        <v>521</v>
      </c>
      <c r="AD52" s="67" t="s">
        <v>521</v>
      </c>
      <c r="AE52" s="67" t="s">
        <v>521</v>
      </c>
      <c r="AF52" s="67" t="s">
        <v>521</v>
      </c>
      <c r="AG52" s="67" t="s">
        <v>521</v>
      </c>
      <c r="AH52" s="67" t="s">
        <v>521</v>
      </c>
      <c r="AI52" s="67" t="s">
        <v>521</v>
      </c>
      <c r="AJ52" s="67" t="s">
        <v>521</v>
      </c>
      <c r="AK52" s="67" t="s">
        <v>521</v>
      </c>
      <c r="AL52" s="68" t="s">
        <v>521</v>
      </c>
      <c r="AM52" s="69" t="s">
        <v>521</v>
      </c>
      <c r="AN52" s="67" t="s">
        <v>521</v>
      </c>
      <c r="AO52" s="67" t="s">
        <v>521</v>
      </c>
      <c r="AP52" s="67" t="s">
        <v>521</v>
      </c>
      <c r="AQ52" s="67" t="s">
        <v>521</v>
      </c>
      <c r="AR52" s="67" t="s">
        <v>521</v>
      </c>
      <c r="AS52" s="67" t="s">
        <v>521</v>
      </c>
      <c r="AT52" s="67" t="s">
        <v>521</v>
      </c>
      <c r="AU52" s="67" t="s">
        <v>521</v>
      </c>
      <c r="AV52" s="68" t="s">
        <v>521</v>
      </c>
      <c r="AW52" s="69" t="s">
        <v>521</v>
      </c>
      <c r="AX52" s="67" t="s">
        <v>521</v>
      </c>
      <c r="AY52" s="67" t="s">
        <v>521</v>
      </c>
      <c r="AZ52" s="67" t="s">
        <v>521</v>
      </c>
      <c r="BA52" s="67" t="s">
        <v>521</v>
      </c>
      <c r="BB52" s="67" t="s">
        <v>521</v>
      </c>
      <c r="BC52" s="67" t="s">
        <v>521</v>
      </c>
      <c r="BD52" s="67" t="s">
        <v>521</v>
      </c>
      <c r="BE52" s="67" t="s">
        <v>521</v>
      </c>
      <c r="BF52" s="68" t="s">
        <v>521</v>
      </c>
      <c r="BG52" s="69" t="s">
        <v>521</v>
      </c>
      <c r="BH52" s="67" t="s">
        <v>521</v>
      </c>
      <c r="BI52" s="67" t="s">
        <v>521</v>
      </c>
      <c r="BJ52" s="67" t="s">
        <v>521</v>
      </c>
      <c r="BK52" s="67" t="s">
        <v>521</v>
      </c>
      <c r="BL52" s="67" t="s">
        <v>521</v>
      </c>
      <c r="BM52" s="67" t="s">
        <v>521</v>
      </c>
      <c r="BN52" s="67" t="s">
        <v>521</v>
      </c>
      <c r="BO52" s="67" t="s">
        <v>521</v>
      </c>
      <c r="BP52" s="68" t="s">
        <v>521</v>
      </c>
      <c r="BQ52" s="70" t="s">
        <v>521</v>
      </c>
      <c r="BR52" s="67" t="s">
        <v>521</v>
      </c>
      <c r="BS52" s="67" t="s">
        <v>521</v>
      </c>
      <c r="BT52" s="67" t="s">
        <v>521</v>
      </c>
      <c r="BU52" s="67" t="s">
        <v>521</v>
      </c>
      <c r="BV52" s="67" t="s">
        <v>521</v>
      </c>
      <c r="BW52" s="67" t="s">
        <v>521</v>
      </c>
      <c r="BX52" s="67" t="s">
        <v>521</v>
      </c>
      <c r="BY52" s="67" t="s">
        <v>521</v>
      </c>
      <c r="BZ52" s="68" t="s">
        <v>521</v>
      </c>
      <c r="CA52" s="69" t="s">
        <v>521</v>
      </c>
      <c r="CB52" s="67" t="s">
        <v>521</v>
      </c>
      <c r="CC52" s="67" t="s">
        <v>521</v>
      </c>
      <c r="CD52" s="67" t="s">
        <v>521</v>
      </c>
      <c r="CE52" s="67" t="s">
        <v>521</v>
      </c>
      <c r="CF52" s="67" t="s">
        <v>521</v>
      </c>
      <c r="CG52" s="67" t="s">
        <v>521</v>
      </c>
      <c r="CH52" s="67" t="s">
        <v>521</v>
      </c>
      <c r="CI52" s="67" t="s">
        <v>521</v>
      </c>
      <c r="CJ52" s="68" t="s">
        <v>521</v>
      </c>
      <c r="CK52" s="69" t="s">
        <v>521</v>
      </c>
      <c r="CL52" s="67" t="s">
        <v>521</v>
      </c>
      <c r="CM52" s="67" t="s">
        <v>521</v>
      </c>
      <c r="CN52" s="67" t="s">
        <v>521</v>
      </c>
      <c r="CO52" s="67" t="s">
        <v>521</v>
      </c>
      <c r="CP52" s="67" t="s">
        <v>521</v>
      </c>
      <c r="CQ52" s="67" t="s">
        <v>521</v>
      </c>
      <c r="CR52" s="67" t="s">
        <v>521</v>
      </c>
      <c r="CS52" s="67" t="s">
        <v>521</v>
      </c>
      <c r="CT52" s="68" t="s">
        <v>521</v>
      </c>
      <c r="CU52" s="69" t="s">
        <v>521</v>
      </c>
      <c r="CV52" s="67" t="s">
        <v>521</v>
      </c>
      <c r="CW52" s="67" t="s">
        <v>521</v>
      </c>
      <c r="CX52" s="67" t="s">
        <v>521</v>
      </c>
      <c r="CY52" s="67" t="s">
        <v>521</v>
      </c>
      <c r="CZ52" s="67" t="s">
        <v>521</v>
      </c>
      <c r="DA52" s="67" t="s">
        <v>521</v>
      </c>
      <c r="DB52" s="67" t="s">
        <v>521</v>
      </c>
      <c r="DC52" s="67" t="s">
        <v>521</v>
      </c>
      <c r="DD52" s="68" t="s">
        <v>521</v>
      </c>
      <c r="DE52" s="69" t="s">
        <v>521</v>
      </c>
      <c r="DF52" s="71" t="s">
        <v>521</v>
      </c>
      <c r="DG52" s="67" t="s">
        <v>521</v>
      </c>
      <c r="DH52" s="67" t="s">
        <v>521</v>
      </c>
      <c r="DI52" s="67" t="s">
        <v>521</v>
      </c>
      <c r="DJ52" s="67" t="s">
        <v>521</v>
      </c>
      <c r="DK52" s="67" t="s">
        <v>521</v>
      </c>
      <c r="DL52" s="67" t="s">
        <v>521</v>
      </c>
      <c r="DM52" s="67" t="s">
        <v>521</v>
      </c>
      <c r="DN52" s="68" t="s">
        <v>521</v>
      </c>
      <c r="DO52" s="70" t="s">
        <v>521</v>
      </c>
      <c r="DP52" s="71" t="s">
        <v>521</v>
      </c>
      <c r="DQ52" s="67" t="s">
        <v>521</v>
      </c>
      <c r="DR52" s="67" t="s">
        <v>521</v>
      </c>
      <c r="DS52" s="67" t="s">
        <v>521</v>
      </c>
      <c r="DT52" s="67" t="s">
        <v>521</v>
      </c>
      <c r="DU52" s="67" t="s">
        <v>521</v>
      </c>
      <c r="DV52" s="67" t="s">
        <v>521</v>
      </c>
      <c r="DW52" s="67" t="s">
        <v>521</v>
      </c>
      <c r="DX52" s="72" t="s">
        <v>521</v>
      </c>
      <c r="DY52" s="73" t="s">
        <v>522</v>
      </c>
      <c r="DZ52" s="74">
        <v>2</v>
      </c>
      <c r="EA52" s="74">
        <v>3</v>
      </c>
      <c r="EB52" s="74">
        <v>3</v>
      </c>
      <c r="EC52" s="75">
        <v>4</v>
      </c>
      <c r="ED52" s="76" t="s">
        <v>522</v>
      </c>
      <c r="EE52" s="74">
        <f t="shared" si="75"/>
        <v>2</v>
      </c>
      <c r="EF52" s="74">
        <f t="shared" si="76"/>
        <v>6</v>
      </c>
      <c r="EG52" s="74">
        <f t="shared" si="77"/>
        <v>18</v>
      </c>
      <c r="EH52" s="77">
        <f t="shared" si="78"/>
        <v>72</v>
      </c>
      <c r="EI52" s="73">
        <v>300</v>
      </c>
      <c r="EJ52" s="74">
        <v>450</v>
      </c>
      <c r="EK52" s="74">
        <v>900</v>
      </c>
      <c r="EL52" s="74">
        <v>1500</v>
      </c>
      <c r="EM52" s="75">
        <v>4500</v>
      </c>
      <c r="EN52" s="78">
        <v>1</v>
      </c>
      <c r="EO52" s="79">
        <f t="shared" si="79"/>
        <v>0.75</v>
      </c>
      <c r="EP52" s="79">
        <f t="shared" si="80"/>
        <v>0.5</v>
      </c>
      <c r="EQ52" s="79">
        <f t="shared" si="81"/>
        <v>0.27777777777777773</v>
      </c>
      <c r="ER52" s="80">
        <f t="shared" si="82"/>
        <v>0.20833333333333334</v>
      </c>
      <c r="ES52" s="128" t="s">
        <v>532</v>
      </c>
      <c r="ET52" s="82"/>
      <c r="EU52" s="83">
        <v>4</v>
      </c>
      <c r="EV52" s="73">
        <v>34</v>
      </c>
      <c r="EW52" s="74">
        <v>36</v>
      </c>
      <c r="EX52" s="74">
        <v>12</v>
      </c>
      <c r="EY52" s="74">
        <v>10</v>
      </c>
      <c r="EZ52" s="74">
        <v>6</v>
      </c>
      <c r="FA52" s="74">
        <v>21</v>
      </c>
      <c r="FB52" s="74">
        <v>9</v>
      </c>
      <c r="FC52" s="74">
        <v>12</v>
      </c>
      <c r="FD52" s="74">
        <f t="shared" si="83"/>
        <v>18</v>
      </c>
      <c r="FE52" s="84">
        <f t="shared" si="84"/>
        <v>24</v>
      </c>
      <c r="FF52" s="73">
        <f>RANK(EV52,$EV$9:$EV$497,0)</f>
        <v>346</v>
      </c>
      <c r="FG52" s="74">
        <f>RANK(EW52,$EW$9:$EW$497,0)</f>
        <v>259</v>
      </c>
      <c r="FH52" s="74">
        <f>RANK(EX52,$EX$9:$EX$497,0)</f>
        <v>377</v>
      </c>
      <c r="FI52" s="74">
        <f>RANK(EY52,$EY$9:$EY$497,0)</f>
        <v>390</v>
      </c>
      <c r="FJ52" s="74">
        <f>RANK(EZ52,$EZ$9:$EZ$497,0)</f>
        <v>391</v>
      </c>
      <c r="FK52" s="74">
        <f>RANK(FA52,$FA$9:$FA$497,0)</f>
        <v>183</v>
      </c>
      <c r="FL52" s="74">
        <f>RANK(FB52,$FB$9:$FB$497,0)</f>
        <v>395</v>
      </c>
      <c r="FM52" s="74">
        <f>RANK(FC52,$FC$9:$FC$497,0)</f>
        <v>364</v>
      </c>
      <c r="FN52" s="74">
        <f>RANK(FD52,$FD$9:$FD$497,0)</f>
        <v>405</v>
      </c>
      <c r="FO52" s="84">
        <f>RANK(FE52,$FE$9:$FE$497,0)</f>
        <v>391</v>
      </c>
      <c r="FP52" s="73">
        <f>COUNTIFS($EV$9:$EV$497,"&gt;"&amp;EV52,$ES$9:$ES$497,ES52)+1</f>
        <v>53</v>
      </c>
      <c r="FQ52" s="74">
        <f>COUNTIFS($EW$9:$EW$497,"&gt;"&amp;EW52,$ES$9:$ES$497,ES52)+1</f>
        <v>52</v>
      </c>
      <c r="FR52" s="74">
        <f>COUNTIFS($EX$9:$EX$497,"&gt;"&amp;EX52,$ES$9:$ES$497,ES52)+1</f>
        <v>58</v>
      </c>
      <c r="FS52" s="74">
        <f>COUNTIFS($EY$9:$EY$497,"&gt;"&amp;EY52,$ES$9:$ES$497,ES52)+1</f>
        <v>59</v>
      </c>
      <c r="FT52" s="74">
        <f>COUNTIFS($EZ$9:$EZ$497,"&gt;"&amp;EZ52,$ES$9:$ES$497,ES52)+1</f>
        <v>63</v>
      </c>
      <c r="FU52" s="74">
        <f>COUNTIFS($FA$9:$FA$497,"&gt;"&amp;FA52,$ES$9:$ES$497,ES52)+1</f>
        <v>61</v>
      </c>
      <c r="FV52" s="74">
        <f>COUNTIFS($FB$9:$FB$497,"&gt;"&amp;FB52,$ES$9:$ES$497,ES52)+1</f>
        <v>63</v>
      </c>
      <c r="FW52" s="74">
        <f>COUNTIFS($FC$9:$FC$497,"&gt;"&amp;FC52,$ES$9:$ES$497,ES52)+1</f>
        <v>60</v>
      </c>
      <c r="FX52" s="74">
        <f>COUNTIFS($FD$9:$FD$497,"&gt;"&amp;FD52,$ES$9:$ES$497,ES52)+1</f>
        <v>61</v>
      </c>
      <c r="FY52" s="84">
        <f>COUNTIFS($FE$9:$FE$497,"&gt;"&amp;FE52,$ES$9:$ES$497,ES52)+1</f>
        <v>60</v>
      </c>
      <c r="FZ52" s="85">
        <f t="shared" si="85"/>
        <v>1.31</v>
      </c>
      <c r="GA52" s="86">
        <f t="shared" si="86"/>
        <v>1.38</v>
      </c>
      <c r="GB52" s="86">
        <f t="shared" si="87"/>
        <v>0.46</v>
      </c>
      <c r="GC52" s="86">
        <f t="shared" si="88"/>
        <v>0.38</v>
      </c>
      <c r="GD52" s="86">
        <f t="shared" si="89"/>
        <v>0.23</v>
      </c>
      <c r="GE52" s="86">
        <f t="shared" si="90"/>
        <v>0.81</v>
      </c>
      <c r="GF52" s="86">
        <f t="shared" si="91"/>
        <v>0.35</v>
      </c>
      <c r="GG52" s="86">
        <f t="shared" si="92"/>
        <v>0.46</v>
      </c>
      <c r="GH52" s="86">
        <f t="shared" si="93"/>
        <v>0.69</v>
      </c>
      <c r="GI52" s="87">
        <f t="shared" si="94"/>
        <v>0.92</v>
      </c>
      <c r="GJ52" s="85">
        <f>ROUND(((FZ52-AVERAGE(FZ$9:FZ$497))/STDEVP(FZ$9:FZ$497)*10+50),2)</f>
        <v>63.37</v>
      </c>
      <c r="GK52" s="86">
        <f>ROUND(((GA52-AVERAGE(GA$9:GA$497))/STDEVP(GA$9:GA$497)*10+50),2)</f>
        <v>70.599999999999994</v>
      </c>
      <c r="GL52" s="86">
        <f>ROUND(((GB52-AVERAGE(GB$9:GB$497))/STDEVP(GB$9:GB$497)*10+50),2)</f>
        <v>45.39</v>
      </c>
      <c r="GM52" s="86">
        <f>ROUND(((GC52-AVERAGE(GC$9:GC$497))/STDEVP(GC$9:GC$497)*10+50),2)</f>
        <v>42.68</v>
      </c>
      <c r="GN52" s="86">
        <f>ROUND(((GD52-AVERAGE(GD$9:GD$497))/STDEVP(GD$9:GD$497)*10+50),2)</f>
        <v>44.44</v>
      </c>
      <c r="GO52" s="86">
        <f>ROUND(((GE52-AVERAGE(GE$9:GE$497))/STDEVP(GE$9:GE$497)*10+50),2)</f>
        <v>66.760000000000005</v>
      </c>
      <c r="GP52" s="86">
        <f>ROUND(((GF52-AVERAGE(GF$9:GF$497))/STDEVP(GF$9:GF$497)*10+50),2)</f>
        <v>41.03</v>
      </c>
      <c r="GQ52" s="86">
        <f>ROUND(((GG52-AVERAGE(GG$9:GG$497))/STDEVP(GG$9:GG$497)*10+50),2)</f>
        <v>44.65</v>
      </c>
      <c r="GR52" s="86">
        <f>ROUND(((GH52-AVERAGE(GH$9:GH$497))/STDEVP(GH$9:GH$497)*10+50),2)</f>
        <v>39.61</v>
      </c>
      <c r="GS52" s="87">
        <f>ROUND(((GI52-AVERAGE(GI$9:GI$497))/STDEVP(GI$9:GI$497)*10+50),2)</f>
        <v>43.83</v>
      </c>
      <c r="GT52" s="73">
        <f>RANK(GJ52,$GJ$9:$GJ$497,0)</f>
        <v>41</v>
      </c>
      <c r="GU52" s="74">
        <f>RANK(GK52,$GK$9:$GK$497,0)</f>
        <v>16</v>
      </c>
      <c r="GV52" s="74">
        <f>RANK(GL52,$GL$9:$GL$497,0)</f>
        <v>282</v>
      </c>
      <c r="GW52" s="74">
        <f>RANK(GM52,$GM$9:$GM$497,0)</f>
        <v>341</v>
      </c>
      <c r="GX52" s="74">
        <f>RANK(GN52,$GN$9:$GN$497,0)</f>
        <v>296</v>
      </c>
      <c r="GY52" s="74">
        <f>RANK(GO52,$GO$9:$GO$497,0)</f>
        <v>30</v>
      </c>
      <c r="GZ52" s="74">
        <f>RANK(GP52,$GP$9:$GP$497,0)</f>
        <v>339</v>
      </c>
      <c r="HA52" s="74">
        <f>RANK(GQ52,$GQ$9:$GQ$497,0)</f>
        <v>294</v>
      </c>
      <c r="HB52" s="74">
        <f>RANK(GR52,$GR$9:$GR$497,0)</f>
        <v>390</v>
      </c>
      <c r="HC52" s="84">
        <f>RANK(GS52,$GS$9:$GS$497,0)</f>
        <v>300</v>
      </c>
      <c r="HD52" s="85">
        <f>ROUND(AVERAGEIF($ES$9:$ES$497,$ES52,$FZ$9:$FZ$497),2)</f>
        <v>0.93</v>
      </c>
      <c r="HE52" s="86">
        <f>ROUND(AVERAGEIF($ES$9:$ES$497,$ES52,$GA$9:$GA$497),2)</f>
        <v>0.96</v>
      </c>
      <c r="HF52" s="86">
        <f>ROUND(AVERAGEIF($ES$9:$ES$497,$ES52,$GB$9:$GB$497),2)</f>
        <v>0.41</v>
      </c>
      <c r="HG52" s="86">
        <f>ROUND(AVERAGEIF($ES$9:$ES$497,$ES52,$GC$9:$GC$497),2)</f>
        <v>0.46</v>
      </c>
      <c r="HH52" s="86">
        <f>ROUND(AVERAGEIF($ES$9:$ES$497,$ES52,$GD$9:$GD$497),2)</f>
        <v>0.38</v>
      </c>
      <c r="HI52" s="86">
        <f>ROUND(AVERAGEIF($ES$9:$ES$497,$ES52,$GE$9:$GE$497),2)</f>
        <v>0.85</v>
      </c>
      <c r="HJ52" s="86">
        <f>ROUND(AVERAGEIF($ES$9:$ES$497,$ES52,$GF$9:$GF$497),2)</f>
        <v>0.44</v>
      </c>
      <c r="HK52" s="86">
        <f>ROUND(AVERAGEIF($ES$9:$ES$497,$ES52,$GG$9:$GG$497),2)</f>
        <v>0.42</v>
      </c>
      <c r="HL52" s="86">
        <f>ROUND(AVERAGEIF($ES$9:$ES$497,$ES52,$GH$9:$GH$497),2)</f>
        <v>0.8</v>
      </c>
      <c r="HM52" s="87">
        <f>ROUND(AVERAGEIF($ES$9:$ES$497,$ES52,$GI$9:$GI$497),2)</f>
        <v>0.84</v>
      </c>
      <c r="HN52" s="88">
        <f t="shared" si="95"/>
        <v>0.38</v>
      </c>
      <c r="HO52" s="89">
        <f t="shared" si="96"/>
        <v>0.41999999999999993</v>
      </c>
      <c r="HP52" s="89">
        <f t="shared" si="97"/>
        <v>5.0000000000000044E-2</v>
      </c>
      <c r="HQ52" s="89">
        <f t="shared" si="98"/>
        <v>-8.0000000000000016E-2</v>
      </c>
      <c r="HR52" s="89">
        <f t="shared" si="99"/>
        <v>-0.15</v>
      </c>
      <c r="HS52" s="89">
        <f t="shared" si="100"/>
        <v>-3.9999999999999925E-2</v>
      </c>
      <c r="HT52" s="89">
        <f t="shared" si="101"/>
        <v>-9.0000000000000024E-2</v>
      </c>
      <c r="HU52" s="89">
        <f t="shared" si="102"/>
        <v>4.0000000000000036E-2</v>
      </c>
      <c r="HV52" s="89">
        <f t="shared" si="103"/>
        <v>-0.1100000000000001</v>
      </c>
      <c r="HW52" s="90">
        <f t="shared" si="104"/>
        <v>8.0000000000000071E-2</v>
      </c>
      <c r="HX52" s="73">
        <f>COUNTIFS($FZ$9:$FZ$497,"&gt;"&amp;FZ52,$ES$9:$ES$497,$ES52)+1</f>
        <v>5</v>
      </c>
      <c r="HY52" s="74">
        <f>COUNTIFS($GA$9:$GA$497,"&gt;"&amp;GA52,$ES$9:$ES$497,$ES52)+1</f>
        <v>3</v>
      </c>
      <c r="HZ52" s="74">
        <f>COUNTIFS($GB$9:$GB$497,"&gt;"&amp;GB52,$ES$9:$ES$497,$ES52)+1</f>
        <v>23</v>
      </c>
      <c r="IA52" s="74">
        <f>COUNTIFS($GC$9:$GC$497,"&gt;"&amp;GC52,$ES$9:$ES$497,$ES52)+1</f>
        <v>48</v>
      </c>
      <c r="IB52" s="74">
        <f>COUNTIFS($GD$9:$GD$497,"&gt;"&amp;GD52,$ES$9:$ES$497,$ES52)+1</f>
        <v>63</v>
      </c>
      <c r="IC52" s="74">
        <f>COUNTIFS($GE$9:$GE$497,"&gt;"&amp;GE52,$ES$9:$ES$497,$ES52)+1</f>
        <v>25</v>
      </c>
      <c r="ID52" s="74">
        <f>COUNTIFS($GF$9:$GF$497,"&gt;"&amp;GF52,$ES$9:$ES$497,$ES52)+1</f>
        <v>49</v>
      </c>
      <c r="IE52" s="74">
        <f>COUNTIFS($GG$9:$GG$497,"&gt;"&amp;GG52,$ES$9:$ES$497,$ES52)+1</f>
        <v>20</v>
      </c>
      <c r="IF52" s="74">
        <f>COUNTIFS($GH$9:$GH$497,"&gt;"&amp;GH52,$ES$9:$ES$497,$ES52)+1</f>
        <v>44</v>
      </c>
      <c r="IG52" s="84">
        <f>COUNTIFS($GI$9:$GI$497,"&gt;"&amp;GI52,$ES$9:$ES$497,$ES52)+1</f>
        <v>22</v>
      </c>
      <c r="IH52" s="91"/>
      <c r="II52" s="79"/>
      <c r="IJ52" s="79"/>
      <c r="IK52" s="79"/>
      <c r="IL52" s="79"/>
      <c r="IM52" s="92"/>
      <c r="IN52" s="93"/>
      <c r="IO52" s="94"/>
      <c r="IP52" s="95"/>
      <c r="IQ52" s="79"/>
      <c r="IR52" s="79"/>
      <c r="IS52" s="79"/>
      <c r="IT52" s="79"/>
      <c r="IU52" s="79"/>
      <c r="IV52" s="79"/>
      <c r="IW52" s="96"/>
      <c r="IX52" s="93"/>
      <c r="IY52" s="79"/>
      <c r="IZ52" s="79"/>
      <c r="JA52" s="79"/>
      <c r="JB52" s="79"/>
      <c r="JC52" s="79"/>
      <c r="JD52" s="79"/>
      <c r="JE52" s="97"/>
      <c r="JF52" s="95"/>
      <c r="JG52" s="79"/>
      <c r="JH52" s="79"/>
      <c r="JI52" s="79"/>
      <c r="JJ52" s="79"/>
      <c r="JK52" s="79"/>
      <c r="JL52" s="79"/>
      <c r="JM52" s="96"/>
      <c r="JN52" s="93"/>
      <c r="JO52" s="79"/>
      <c r="JP52" s="79"/>
      <c r="JQ52" s="79"/>
      <c r="JR52" s="79"/>
      <c r="JS52" s="79"/>
      <c r="JT52" s="79"/>
      <c r="JU52" s="79"/>
      <c r="JV52" s="79"/>
      <c r="JW52" s="79"/>
      <c r="JX52" s="79"/>
      <c r="JY52" s="79"/>
      <c r="JZ52" s="97"/>
      <c r="KA52" s="93">
        <v>7.0000000000000007E-2</v>
      </c>
      <c r="KB52" s="79"/>
      <c r="KC52" s="79"/>
      <c r="KD52" s="79"/>
      <c r="KE52" s="97"/>
      <c r="KF52" s="95"/>
      <c r="KG52" s="79"/>
      <c r="KH52" s="79"/>
      <c r="KI52" s="79"/>
      <c r="KJ52" s="79"/>
      <c r="KK52" s="98"/>
      <c r="KL52" s="79"/>
      <c r="KM52" s="79"/>
      <c r="KN52" s="79"/>
      <c r="KO52" s="79"/>
      <c r="KP52" s="79"/>
      <c r="KQ52" s="79"/>
      <c r="KR52" s="79"/>
      <c r="KS52" s="96"/>
      <c r="KT52" s="96"/>
      <c r="KU52" s="96"/>
      <c r="KV52" s="96"/>
      <c r="KW52" s="93"/>
      <c r="KX52" s="79"/>
      <c r="KY52" s="79"/>
      <c r="KZ52" s="79"/>
      <c r="LA52" s="79"/>
      <c r="LB52" s="79"/>
      <c r="LC52" s="96"/>
      <c r="LD52" s="93"/>
      <c r="LE52" s="94"/>
      <c r="LF52" s="99"/>
      <c r="LG52" s="75"/>
      <c r="LH52" s="93"/>
      <c r="LI52" s="79"/>
      <c r="LJ52" s="74"/>
      <c r="LK52" s="74"/>
      <c r="LL52" s="74"/>
      <c r="LM52" s="100"/>
      <c r="LN52" s="95"/>
      <c r="LO52" s="79"/>
      <c r="LP52" s="79"/>
      <c r="LQ52" s="79"/>
      <c r="LR52" s="96"/>
      <c r="LS52" s="93"/>
      <c r="LT52" s="79"/>
      <c r="LU52" s="79"/>
      <c r="LV52" s="79"/>
      <c r="LW52" s="79"/>
      <c r="LX52" s="79"/>
      <c r="LY52" s="79"/>
      <c r="LZ52" s="79"/>
      <c r="MA52" s="97"/>
      <c r="MB52" s="95"/>
      <c r="MC52" s="79"/>
      <c r="MD52" s="79"/>
      <c r="ME52" s="79"/>
      <c r="MF52" s="79"/>
      <c r="MG52" s="79"/>
      <c r="MH52" s="79"/>
      <c r="MI52" s="79"/>
      <c r="MJ52" s="79"/>
      <c r="MK52" s="79"/>
      <c r="ML52" s="79"/>
      <c r="MM52" s="79"/>
      <c r="MN52" s="98"/>
      <c r="MO52" s="98"/>
      <c r="MP52" s="96"/>
      <c r="MQ52" s="93"/>
      <c r="MR52" s="79"/>
      <c r="MS52" s="79"/>
      <c r="MT52" s="79"/>
      <c r="MU52" s="79"/>
      <c r="MV52" s="98"/>
      <c r="MW52" s="79"/>
      <c r="MX52" s="79"/>
      <c r="MY52" s="79"/>
      <c r="MZ52" s="79"/>
      <c r="NA52" s="79"/>
      <c r="NB52" s="79"/>
      <c r="NC52" s="79">
        <v>0.05</v>
      </c>
      <c r="ND52" s="96"/>
      <c r="NE52" s="96"/>
      <c r="NF52" s="96"/>
      <c r="NG52" s="96"/>
      <c r="NH52" s="93"/>
      <c r="NI52" s="79"/>
      <c r="NJ52" s="79"/>
      <c r="NK52" s="79"/>
      <c r="NL52" s="79"/>
      <c r="NM52" s="79"/>
      <c r="NN52" s="94"/>
      <c r="NO52" s="93"/>
      <c r="NP52" s="80"/>
      <c r="NQ52" s="124" t="s">
        <v>665</v>
      </c>
      <c r="NR52" s="102" t="s">
        <v>670</v>
      </c>
      <c r="NS52" s="102"/>
      <c r="NT52" s="102"/>
      <c r="NU52" s="102"/>
      <c r="NV52" s="104">
        <v>43720</v>
      </c>
      <c r="NW52" s="102" t="s">
        <v>525</v>
      </c>
      <c r="NX52" s="105" t="s">
        <v>671</v>
      </c>
      <c r="NY52" s="106" t="s">
        <v>672</v>
      </c>
      <c r="NZ52" s="105" t="s">
        <v>671</v>
      </c>
      <c r="OA52" s="107"/>
      <c r="OB52" s="107"/>
      <c r="OC52" s="107"/>
      <c r="OD52" s="108">
        <f t="shared" si="105"/>
        <v>72</v>
      </c>
      <c r="OE52" s="109">
        <v>5</v>
      </c>
      <c r="OF52" s="110">
        <f t="shared" si="106"/>
        <v>300</v>
      </c>
      <c r="OG52" s="109">
        <v>3</v>
      </c>
      <c r="OH52" s="111">
        <f>ROUND(AVERAGEIF($ES$9:$ES$497,$ES52,EV$9:EV$497),0)</f>
        <v>58</v>
      </c>
      <c r="OI52" s="112">
        <f>ROUND(AVERAGEIF($ES$9:$ES$497,$ES52,EW$9:EW$497),0)</f>
        <v>57</v>
      </c>
      <c r="OJ52" s="112">
        <f>ROUND(AVERAGEIF($ES$9:$ES$497,$ES52,EX$9:EX$497),0)</f>
        <v>24</v>
      </c>
      <c r="OK52" s="112">
        <f>ROUND(AVERAGEIF($ES$9:$ES$497,$ES52,EY$9:EY$497),0)</f>
        <v>29</v>
      </c>
      <c r="OL52" s="112">
        <f>ROUND(AVERAGEIF($ES$9:$ES$497,$ES52,EZ$9:EZ$497),0)</f>
        <v>25</v>
      </c>
      <c r="OM52" s="112">
        <f>ROUND(AVERAGEIF($ES$9:$ES$497,$ES52,FA$9:FA$497),0)</f>
        <v>51</v>
      </c>
      <c r="ON52" s="112">
        <f>ROUND(AVERAGEIF($ES$9:$ES$497,$ES52,FB$9:FB$497),0)</f>
        <v>27</v>
      </c>
      <c r="OO52" s="112">
        <f>ROUND(AVERAGEIF($ES$9:$ES$497,$ES52,FC$9:FC$497),0)</f>
        <v>25</v>
      </c>
      <c r="OP52" s="112">
        <f>ROUND(AVERAGEIF($ES$9:$ES$497,$ES52,FD$9:FD$497),0)</f>
        <v>49</v>
      </c>
      <c r="OQ52" s="113">
        <f>ROUND(AVERAGEIF($ES$9:$ES$497,$ES52,FE$9:FE$497),0)</f>
        <v>49</v>
      </c>
      <c r="OR52" s="114">
        <f>ROUND(EV52/MAX(EV$9:EV$497)*100,0)</f>
        <v>19</v>
      </c>
      <c r="OS52" s="115">
        <f>ROUND(EW52/MAX(EW$9:EW$497)*100,0)</f>
        <v>28</v>
      </c>
      <c r="OT52" s="115">
        <f>ROUND(EX52/MAX(EX$9:EX$497)*100,0)</f>
        <v>10</v>
      </c>
      <c r="OU52" s="115">
        <f>ROUND(EY52/MAX(EY$9:EY$497)*100,0)</f>
        <v>7</v>
      </c>
      <c r="OV52" s="115">
        <f>ROUND(EZ52/MAX(EZ$9:EZ$497)*100,0)</f>
        <v>5</v>
      </c>
      <c r="OW52" s="115">
        <f>ROUND(FA52/MAX(FA$9:FA$497)*100,0)</f>
        <v>19</v>
      </c>
      <c r="OX52" s="115">
        <f>ROUND(FB52/MAX(FB$9:FB$497)*100,0)</f>
        <v>7</v>
      </c>
      <c r="OY52" s="116">
        <f>ROUND(FC52/MAX(FC$9:FC$497)*100,0)</f>
        <v>8</v>
      </c>
      <c r="OZ52" s="115">
        <f>ROUND(FD52/MAX(FD$9:FD$497)*100,0)</f>
        <v>12</v>
      </c>
      <c r="PA52" s="117">
        <f>ROUND(FE52/MAX(FE$9:FE$497)*100,0)</f>
        <v>10</v>
      </c>
      <c r="PB52" s="118">
        <f t="shared" si="107"/>
        <v>153</v>
      </c>
      <c r="PC52" s="115">
        <f t="shared" si="108"/>
        <v>138</v>
      </c>
      <c r="PD52" s="115">
        <f t="shared" si="109"/>
        <v>168</v>
      </c>
      <c r="PE52" s="115">
        <f t="shared" si="110"/>
        <v>169</v>
      </c>
      <c r="PF52" s="115">
        <f t="shared" si="111"/>
        <v>179</v>
      </c>
      <c r="PG52" s="119">
        <f t="shared" si="112"/>
        <v>172</v>
      </c>
      <c r="PH52" s="118">
        <f>ROUND(PB52/MAX(PB$9:PB$497)*100,0)</f>
        <v>18</v>
      </c>
      <c r="PI52" s="115">
        <f>ROUND(PC52/MAX(PC$9:PC$497)*100,0)</f>
        <v>17</v>
      </c>
      <c r="PJ52" s="115">
        <f>ROUND(PD52/MAX(PD$9:PD$497)*100,0)</f>
        <v>18</v>
      </c>
      <c r="PK52" s="115">
        <f>ROUND(PE52/MAX(PE$9:PE$497)*100,0)</f>
        <v>17</v>
      </c>
      <c r="PL52" s="115">
        <f>ROUND(PF52/MAX(PF$9:PF$497)*100,0)</f>
        <v>25</v>
      </c>
      <c r="PM52" s="119">
        <f>ROUND(PG52/MAX(PG$9:PG$497)*100,0)</f>
        <v>25</v>
      </c>
      <c r="PN52" s="118">
        <f>RANK(PH52,PH$9:PH$497,0)</f>
        <v>380</v>
      </c>
      <c r="PO52" s="115">
        <f>RANK(PI52,PI$9:PI$497,0)</f>
        <v>370</v>
      </c>
      <c r="PP52" s="115">
        <f>RANK(PJ52,PJ$9:PJ$497,0)</f>
        <v>381</v>
      </c>
      <c r="PQ52" s="115">
        <f>RANK(PK52,PK$9:PK$497,0)</f>
        <v>380</v>
      </c>
      <c r="PR52" s="115">
        <f>RANK(PL52,PL$9:PL$497,0)</f>
        <v>348</v>
      </c>
      <c r="PS52" s="119">
        <f>RANK(PM52,PM$9:PM$497,0)</f>
        <v>326</v>
      </c>
      <c r="PT52" s="120">
        <f>ROUND(FZ52/MAX(FZ$9:FZ$497)*100,0)</f>
        <v>72</v>
      </c>
      <c r="PU52" s="115">
        <f>ROUND(GA52/MAX(GA$9:GA$497)*100,0)</f>
        <v>78</v>
      </c>
      <c r="PV52" s="115">
        <f>ROUND(GB52/MAX(GB$9:GB$497)*100,0)</f>
        <v>34</v>
      </c>
      <c r="PW52" s="115">
        <f>ROUND(GC52/MAX(GC$9:GC$497)*100,0)</f>
        <v>30</v>
      </c>
      <c r="PX52" s="115">
        <f>ROUND(GD52/MAX(GD$9:GD$497)*100,0)</f>
        <v>13</v>
      </c>
      <c r="PY52" s="115">
        <f>ROUND(GE52/MAX(GE$9:GE$497)*100,0)</f>
        <v>49</v>
      </c>
      <c r="PZ52" s="115">
        <f>ROUND(GF52/MAX(GF$9:GF$497)*100,0)</f>
        <v>16</v>
      </c>
      <c r="QA52" s="116">
        <f>ROUND(GG52/MAX(GG$9:GG$497)*100,0)</f>
        <v>25</v>
      </c>
      <c r="QB52" s="115">
        <f>ROUND(GH52/MAX(GH$9:GH$497)*100,0)</f>
        <v>31</v>
      </c>
      <c r="QC52" s="121">
        <f>ROUND(GI52/MAX(GI$9:GI$497)*100,0)</f>
        <v>29</v>
      </c>
      <c r="QD52" s="120">
        <f>ROUND(AVERAGEIF($ES$9:$ES$497,$ES52,PT$9:PT$497),0)</f>
        <v>51</v>
      </c>
      <c r="QE52" s="120">
        <f>ROUND(AVERAGEIF($ES$9:$ES$497,$ES52,PU$9:PU$497),0)</f>
        <v>54</v>
      </c>
      <c r="QF52" s="120">
        <f>ROUND(AVERAGEIF($ES$9:$ES$497,$ES52,PV$9:PV$497),0)</f>
        <v>30</v>
      </c>
      <c r="QG52" s="120">
        <f>ROUND(AVERAGEIF($ES$9:$ES$497,$ES52,PW$9:PW$497),0)</f>
        <v>36</v>
      </c>
      <c r="QH52" s="120">
        <f>ROUND(AVERAGEIF($ES$9:$ES$497,$ES52,PX$9:PX$497),0)</f>
        <v>21</v>
      </c>
      <c r="QI52" s="120">
        <f>ROUND(AVERAGEIF($ES$9:$ES$497,$ES52,PY$9:PY$497),0)</f>
        <v>51</v>
      </c>
      <c r="QJ52" s="120">
        <f>ROUND(AVERAGEIF($ES$9:$ES$497,$ES52,PZ$9:PZ$497),0)</f>
        <v>21</v>
      </c>
      <c r="QK52" s="120">
        <f>ROUND(AVERAGEIF($ES$9:$ES$497,$ES52,QA$9:QA$497),0)</f>
        <v>23</v>
      </c>
      <c r="QL52" s="120">
        <f>ROUND(AVERAGEIF($ES$9:$ES$497,$ES52,QB$9:QB$497),0)</f>
        <v>35</v>
      </c>
      <c r="QM52" s="120">
        <f>ROUND(AVERAGEIF($ES$9:$ES$497,$ES52,QC$9:QC$497),0)</f>
        <v>27</v>
      </c>
      <c r="QN52" s="114">
        <f t="shared" si="69"/>
        <v>523</v>
      </c>
      <c r="QO52" s="115">
        <f t="shared" si="70"/>
        <v>439</v>
      </c>
      <c r="QP52" s="115">
        <f t="shared" si="71"/>
        <v>575</v>
      </c>
      <c r="QQ52" s="115">
        <f t="shared" si="72"/>
        <v>598</v>
      </c>
      <c r="QR52" s="115">
        <f t="shared" si="73"/>
        <v>678</v>
      </c>
      <c r="QS52" s="119">
        <f t="shared" si="74"/>
        <v>572</v>
      </c>
      <c r="QT52" s="114">
        <f>ROUND((QN52-MIN(QN$9:QN$497))/(MAX(QN$9:QN$497)-MIN(QN$9:QN$497))*100,0)</f>
        <v>46</v>
      </c>
      <c r="QU52" s="115">
        <f>ROUND((QO52-MIN(QO$9:QO$497))/(MAX(QO$9:QO$497)-MIN(QO$9:QO$497))*100,0)</f>
        <v>33</v>
      </c>
      <c r="QV52" s="115">
        <f>ROUND((QP52-MIN(QP$9:QP$497))/(MAX(QP$9:QP$497)-MIN(QP$9:QP$497))*100,0)</f>
        <v>33</v>
      </c>
      <c r="QW52" s="115">
        <f>ROUND((QQ52-MIN(QQ$9:QQ$497))/(MAX(QQ$9:QQ$497)-MIN(QQ$9:QQ$497))*100,0)</f>
        <v>39</v>
      </c>
      <c r="QX52" s="115">
        <f>ROUND((QR52-MIN(QR$9:QR$497))/(MAX(QR$9:QR$497)-MIN(QR$9:QR$497))*100,0)</f>
        <v>76</v>
      </c>
      <c r="QY52" s="115">
        <f>ROUND((QS52-MIN(QS$9:QS$497))/(MAX(QS$9:QS$497)-MIN(QS$9:QS$497))*100,0)</f>
        <v>79</v>
      </c>
      <c r="QZ52" s="114">
        <f>RANK(QN52,QN$9:QN$497,0)</f>
        <v>137</v>
      </c>
      <c r="RA52" s="115">
        <f>RANK(QO52,QO$9:QO$497,0)</f>
        <v>126</v>
      </c>
      <c r="RB52" s="115">
        <f>RANK(QP52,QP$9:QP$497,0)</f>
        <v>181</v>
      </c>
      <c r="RC52" s="115">
        <f>RANK(QQ52,QQ$9:QQ$497,0)</f>
        <v>178</v>
      </c>
      <c r="RD52" s="115">
        <f>RANK(QR52,QR$9:QR$497,0)</f>
        <v>47</v>
      </c>
      <c r="RE52" s="115">
        <f>RANK(QS52,QS$9:QS$497,0)</f>
        <v>17</v>
      </c>
      <c r="RF52" s="122"/>
      <c r="RG52" s="115">
        <f>($RH$3*(IH52+IJ52)*100*100/MAX(EX$9:EX$497)*$RO$3) +($RH$3*(II52+IJ52)*100*100/MAX(EX$9:EX$497)*$RO$4) + ($RH$3*IK52*100*100/MAX(EX$9:EX$497)*0.098)</f>
        <v>0</v>
      </c>
      <c r="RH52" s="115">
        <f>($RH$4*IL52*100*100/MAX(EZ$9:EZ$497))*$RQ$3</f>
        <v>0</v>
      </c>
      <c r="RI52" s="115">
        <f>($RH$3*IM52*100*100/MAX(EY$9:EY$497))*$RQ$4</f>
        <v>0</v>
      </c>
      <c r="RJ52" s="115">
        <f>($RH$3*IN52*100*100/MAX(EX$9:EX$497))</f>
        <v>0</v>
      </c>
      <c r="RK52" s="115">
        <f>($RH$4*IO52*100*100/MAX(EZ$9:EZ$497))*$RQ$3</f>
        <v>0</v>
      </c>
      <c r="RL52" s="115">
        <f>(($RL$4*IP52*100*((100/MAX(EX$9:EX$497)+100/MAX(EZ$9:EZ$497))/2))+($RL$4*IQ52*100*((100/MAX(EX$9:EX$497)+100/MAX(EZ$9:EZ$497))/2))+($RL$4*IR52*100*((100/MAX(EX$9:EX$497)+100/MAX(EZ$9:EZ$497))/2))+($RL$4*IS52*100*((100/MAX(EX$9:EX$497)+100/MAX(EZ$9:EZ$497))/2))+($RL$4*IT52*100*((100/MAX(EX$9:EX$497)+100/MAX(EZ$9:EZ$497))/2))+($RL$4*IU52*100*((100/MAX(EX$9:EX$497)+100/MAX(EZ$9:EZ$497))/2))+($RL$4*IV52*100*((100/MAX(EX$9:EX$497)+100/MAX(EZ$9:EZ$497))/2))+($RL$4*IW52*100*((100/MAX(EX$9:EX$497)+100/MAX(EZ$9:EZ$497))/2)))*$RS$3</f>
        <v>0</v>
      </c>
      <c r="RM52" s="115">
        <f>(($RH$3*IX52*100*100/MAX(EX$9:EX$497))+($RH$3*IY52*100*100/MAX(EX$9:EX$497))+($RH$3*IZ52*100*100/MAX(EX$9:EX$497))+($RH$3*JA52*100*100/MAX(EX$9:EX$497))+($RH$3*JB52*100*100/MAX(EX$9:EX$497))+($RH$3*JC52*100*100/MAX(EX$9:EX$497))+($RH$3*JD52*100*100/MAX(EX$9:EX$497))+($RH$3*JE52*100*100/MAX(EX$9:EX$497)))*$RS$4</f>
        <v>0</v>
      </c>
      <c r="RN52" s="115">
        <f>(($RH$4*JF52*100*100/MAX(EZ$9:EZ$497)) + ($RH$4*JG52*100*100/MAX(EZ$9:EZ$497)) + ($RH$4*JH52*100*100/MAX(EZ$9:EZ$497)) + ($RH$4*JI52*100*100/MAX(EZ$9:EZ$497)) + ($RH$4*JJ52*100*100/MAX(EZ$9:EZ$497)) + ($RH$4*JK52*100*100/MAX(EZ$9:EZ$497)) + ($RH$4*JL52*100*100/MAX(EZ$9:EZ$497)) + ($RH$4*JM52*100*100/MAX(EZ$9:EZ$497)))*$RU$3</f>
        <v>0</v>
      </c>
      <c r="RO52" s="115">
        <f>(($RL$4*JN52*100*((100/MAX(EX$9:EX$497)+100/MAX(EZ$9:EZ$497))/2))+($RL$4*JO52*100*((100/MAX(EX$9:EX$497)+100/MAX(EZ$9:EZ$497))/2))+($RL$4*JP52*100*((100/MAX(EX$9:EX$497)+100/MAX(EZ$9:EZ$497))/2))+($RL$4*JQ52*100*((100/MAX(EX$9:EX$497)+100/MAX(EZ$9:EZ$497))/2))+($RL$4*JR52*100*((100/MAX(EX$9:EX$497)+100/MAX(EZ$9:EZ$497))/2))+($RL$4*JS52*100*((100/MAX(EX$9:EX$497)+100/MAX(EZ$9:EZ$497))/2))+($RL$4*JT52*100*((100/MAX(EX$9:EX$497)+100/MAX(EZ$9:EZ$497))/2))+($RL$4*JU52*100*((100/MAX(EX$9:EX$497)+100/MAX(EZ$9:EZ$497))/2))+($RL$4*JV52*100*((100/MAX(EX$9:EX$497)+100/MAX(EZ$9:EZ$497))/2))+($RL$4*JW52*100*((100/MAX(EX$9:EX$497)+100/MAX(EZ$9:EZ$497))/2))+($RL$4*JX52*100*((100/MAX(EX$9:EX$497)+100/MAX(EZ$9:EZ$497))/2))+($RL$4*JY52*100*((100/MAX(EX$9:EX$497)+100/MAX(EZ$9:EZ$497))/2))+($RL$4*JZ52*100*((100/MAX(EX$9:EX$497)+100/MAX(EZ$9:EZ$497))/2)))*$RW$3/2</f>
        <v>0</v>
      </c>
      <c r="RP52" s="119">
        <f>($RJ$3*KA52*100*100/MAX(FA$9:FA$497)) + ($RJ$3*KB52*100*100/MAX(FA$9:FA$497)/2) + ($RJ$3*KC52*100*100/MAX(FA$9:FA$497)/2) + ($RJ$3*KD52*100*100/MAX(FA$9:FA$497)/4) + ($RJ$3*KE52*100*100/MAX(FA$9:FA$497)/4)</f>
        <v>30.973451327433629</v>
      </c>
      <c r="RQ52" s="118">
        <f>($RL$4*KF52*100*((100/MAX(EX$9:EX$497)+100/MAX(EZ$9:EZ$497)))) * ($RO$3/2) + (($RL$4*KG52*100*((100/MAX(EX$9:EX$497)+100/MAX(EZ$9:EZ$497))))+($RL$4*KH52*100*((100/MAX(EX$9:EX$497)+100/MAX(EZ$9:EZ$497))))+($RL$4*KI52*100*((100/MAX(EX$9:EX$497)+100/MAX(EZ$9:EZ$497))))+($RL$4*KJ52*100*((100/MAX(EX$9:EX$497)+100/MAX(EZ$9:EZ$497))))+($RL$4*KK52*100*((100/MAX(EX$9:EX$497)+100/MAX(EZ$9:EZ$497))))+($RL$4*KL52*100*((100/MAX(EX$9:EX$497)+100/MAX(EZ$9:EZ$497))))+($RL$4*KM52*100*((100/MAX(EX$9:EX$497)+100/MAX(EZ$9:EZ$497))))+($RL$4*KN52*100*((100/MAX(EX$9:EX$497)+100/MAX(EZ$9:EZ$497))))+($RL$4*KO52*100*((100/MAX(EX$9:EX$497)+100/MAX(EZ$9:EZ$497))))+($RL$4*KP52*100*((100/MAX(EX$9:EX$497)+100/MAX(EZ$9:EZ$497))))+($RL$4*KQ52*100*((100/MAX(EX$9:EX$497)+100/MAX(EZ$9:EZ$497))))+($RL$4*KR52*100*((100/MAX(EX$9:EX$497)+100/MAX(EZ$9:EZ$497))))+($RL$4*KS52*100*((100/MAX(EX$9:EX$497)+100/MAX(EZ$9:EZ$497))))+($RL$4*KV52*100*((100/MAX(EX$9:EX$497)+100/MAX(EZ$9:EZ$497))))) * (($RO$3+$RO$4)/6)</f>
        <v>0</v>
      </c>
      <c r="RR52" s="115">
        <f>(($RL$4*KW52*100*((100/MAX(EX$9:EX$497)+100/MAX(EZ$9:EZ$497))))) * ($RO$3/2) + (($RL$4*KX52*100*((100/MAX(EX$9:EX$497)+100/MAX(EZ$9:EZ$497))))+($RL$4*KY52*100*((100/MAX(EX$9:EX$497)+100/MAX(EZ$9:EZ$497))))+($RL$4*KZ52*100*((100/MAX(EX$9:EX$497)+100/MAX(EZ$9:EZ$497))))+($RL$4*LA52*100*((100/MAX(EX$9:EX$497)+100/MAX(EZ$9:EZ$497))))+($RL$4*LB52*100*((100/MAX(EX$9:EX$497)+100/MAX(EZ$9:EZ$497))))+($RL$4*LC52*100*((100/MAX(EX$9:EX$497)+100/MAX(EZ$9:EZ$497))))) * (($RO$3+$RO$4)/6)</f>
        <v>0</v>
      </c>
      <c r="RS52" s="119">
        <f>(($RL$4*LD52*100*((100/MAX(EX$9:EX$497)+100/MAX(EZ$9:EZ$497))))+($RL$4*LE52*100*((100/MAX(EX$9:EX$497)+100/MAX(EZ$9:EZ$497))))) * (($RO$3+$RO$4)/6)</f>
        <v>0</v>
      </c>
      <c r="RT52" s="118">
        <f>($RJ$4*LH52*100*(100/MAX(EV$9:EV$497)))+($RJ$4*LI52*100*(100/MAX(EV$9:EV$497)))</f>
        <v>0</v>
      </c>
      <c r="RU52" s="119">
        <f>($RJ$4*LJ52*(100/MAX(EV$9:EV$497)))/2 + ($RL$3*LK52*(100/MAX(EW$9:EW$497))) + ($RJ$4*LL52*(100/MAX(EV$9:EV$497)))/4 + ($RL$3*LM52*(100/MAX(EW$9:EW$497)))</f>
        <v>0</v>
      </c>
      <c r="RV52" s="118">
        <f>($RJ$4*LN52*100*100/MAX(EV$9:EV$497)/2)+($RJ$4*LO52*100*100/MAX(EV$9:EV$497)/2)+($RJ$4*LP52*100*100/MAX(EV$9:EV$497))+($RJ$4*LQ52*100*100/MAX(EV$9:EV$497))+($RJ$4*LR52*100*100/MAX(EV$9:EV$497))</f>
        <v>0</v>
      </c>
      <c r="RW52" s="115">
        <f>($RJ$4*LS52*100*100/MAX(EV$9:EV$497)) + (($RJ$4*LT52*100*100/MAX(EV$9:EV$497))+($RJ$4*LU52*100*100/MAX(EV$9:EV$497))+($RJ$4*LV52*100*100/MAX(EV$9:EV$497))+($RJ$4*LW52*100*100/MAX(EV$9:EV$497))+($RJ$4*LX52*100*100/MAX(EV$9:EV$497))+($RJ$4*LY52*100*100/MAX(EV$9:EV$497))+($RJ$4*LZ52*100*100/MAX(EV$9:EV$497))+($RJ$4*MA52*100*100/MAX(EV$9:EV$497)))/2</f>
        <v>0</v>
      </c>
      <c r="RX52" s="119">
        <f>($RJ$4*MB52*100*100/MAX(EV$9:EV$497))+($RJ$4*MC52*100*100/MAX(EV$9:EV$497))+($RJ$4*MD52*100*100/MAX(EV$9:EV$497))+($RJ$4*ME52*100*100/MAX(EV$9:EV$497))+($RJ$4*MF52*100*100/MAX(EV$9:EV$497))+($RJ$4*MG52*100*100/MAX(EV$9:EV$497))+($RJ$4*MH52*100*100/MAX(EV$9:EV$497))+($RJ$4*MI52*100*100/MAX(EV$9:EV$497))+($RJ$4*MJ52*100*100/MAX(EV$9:EV$497))+($RJ$4*MK52*100*100/MAX(EV$9:EV$497))+($RJ$4*ML52*100*100/MAX(EV$9:EV$497))+($RJ$4*MM52*100*100/MAX(EV$9:EV$497))+($RJ$4*MN52*100*100/MAX(EV$9:EV$497))</f>
        <v>0</v>
      </c>
      <c r="RY52" s="118">
        <f>($RJ$4*MQ52*100*100/MAX(EV$9:EV$497))/2 + (($RJ$4*MR52*100*100/MAX(EV$9:EV$497))+($RJ$4*MS52*100*100/MAX(EV$9:EV$497))+($RJ$4*MT52*100*100/MAX(EV$9:EV$497))+($RJ$4*MU52*100*100/MAX(EV$9:EV$497))+($RJ$4*MV52*100*100/MAX(EV$9:EV$497))+($RJ$4*MW52*100*100/MAX(EV$9:EV$497))+($RJ$4*MX52*100*100/MAX(EV$9:EV$497))+($RJ$4*MY52*100*100/MAX(EV$9:EV$497))+($RJ$4*MZ52*100*100/MAX(EV$9:EV$497))+($RJ$4*NA52*100*100/MAX(EV$9:EV$497))+($RJ$4*NB52*100*100/MAX(EV$9:EV$497))+($RJ$4*NC52*100*100/MAX(EV$9:EV$497))+($RJ$4*ND52*100*100/MAX(EV$9:EV$497))+($RJ$4*NG52*100*100/MAX(EV$9:EV$497)))/4</f>
        <v>2.106741573033708</v>
      </c>
      <c r="RZ52" s="115">
        <f>($RJ$4*NH52*100*100/MAX(EV$9:EV$497))/2 + (($RJ$4*NI52*100*100/MAX(EV$9:EV$497))+($RJ$4*NJ52*100*100/MAX(EV$9:EV$497))+($RJ$4*NK52*100*100/MAX(EV$9:EV$497))+($RJ$4*NL52*100*100/MAX(EV$9:EV$497))+($RJ$4*NM52*100*100/MAX(EV$9:EV$497))+($RJ$4*NN52*100*100/MAX(EV$9:EV$497)))/4</f>
        <v>0</v>
      </c>
      <c r="SA52" s="117">
        <f>(($RJ$4*NO52*100*100/MAX(EV$9:EV$497))+($RJ$4*NP52*100*100/MAX(EV$9:EV$497)))/4</f>
        <v>0</v>
      </c>
      <c r="SB52" s="118">
        <f t="shared" si="113"/>
        <v>33.080192900467338</v>
      </c>
      <c r="SC52" s="115">
        <f t="shared" si="114"/>
        <v>0.4213483146067416</v>
      </c>
      <c r="SD52" s="115">
        <f t="shared" si="115"/>
        <v>0.526685393258427</v>
      </c>
      <c r="SE52" s="115">
        <f t="shared" si="116"/>
        <v>0.4213483146067416</v>
      </c>
      <c r="SF52" s="115">
        <f t="shared" si="117"/>
        <v>0.526685393258427</v>
      </c>
      <c r="SG52" s="115">
        <f t="shared" si="118"/>
        <v>64.053644227900961</v>
      </c>
      <c r="SH52" s="115">
        <f>ROUND(SB52/MAX(SB$9:SB$497)*100,0)</f>
        <v>42</v>
      </c>
      <c r="SI52" s="115">
        <f>ROUND(SC52/MAX(SC$9:SC$497)*100,0)</f>
        <v>1</v>
      </c>
      <c r="SJ52" s="115">
        <f>ROUND(SD52/MAX(SD$9:SD$497)*100,0)</f>
        <v>1</v>
      </c>
      <c r="SK52" s="115">
        <f>ROUND(SE52/MAX(SE$9:SE$497)*100,0)</f>
        <v>0</v>
      </c>
      <c r="SL52" s="115">
        <f>ROUND(SF52/MAX(SF$9:SF$497)*100,0)</f>
        <v>1</v>
      </c>
      <c r="SM52" s="121">
        <f>ROUND(SG52/MAX(SG$9:SG$497)*100,0)</f>
        <v>61</v>
      </c>
      <c r="SN52" s="115">
        <f>ROUND(AVERAGEIF($ES$9:$ES$497,$ES52,SH$9:SH$497),0)</f>
        <v>29</v>
      </c>
      <c r="SO52" s="115">
        <f>ROUND(AVERAGEIF($ES$9:$ES$497,$ES52,SI$9:SI$497),0)</f>
        <v>3</v>
      </c>
      <c r="SP52" s="115">
        <f>ROUND(AVERAGEIF($ES$9:$ES$497,$ES52,SJ$9:SJ$497),0)</f>
        <v>5</v>
      </c>
      <c r="SQ52" s="115">
        <f>ROUND(AVERAGEIF($ES$9:$ES$497,$ES52,SK$9:SK$497),0)</f>
        <v>2</v>
      </c>
      <c r="SR52" s="115">
        <f>ROUND(AVERAGEIF($ES$9:$ES$497,$ES52,SL$9:SL$497),0)</f>
        <v>4</v>
      </c>
      <c r="SS52" s="121">
        <f>ROUND(AVERAGEIF($ES$9:$ES$497,$ES52,SM$9:SM$497),0)</f>
        <v>36</v>
      </c>
      <c r="ST52" s="114">
        <f>RANK(SB52,SB$9:SB$497,0)</f>
        <v>102</v>
      </c>
      <c r="SU52" s="115">
        <f>RANK(SC52,SC$9:SC$497,0)</f>
        <v>269</v>
      </c>
      <c r="SV52" s="115">
        <f>RANK(SD52,SD$9:SD$497,0)</f>
        <v>265</v>
      </c>
      <c r="SW52" s="115">
        <f>RANK(SE52,SE$9:SE$497,0)</f>
        <v>269</v>
      </c>
      <c r="SX52" s="115">
        <f>RANK(SF52,SF$9:SF$497,0)</f>
        <v>253</v>
      </c>
      <c r="SY52" s="115">
        <f>RANK(SG52,SG$9:SG$497,0)</f>
        <v>24</v>
      </c>
      <c r="SZ52" s="115">
        <f>COUNTIFS(SB$9:SB$497,"&gt;"&amp;SB52,$ES$9:$ES$497,$ES52)+1</f>
        <v>28</v>
      </c>
      <c r="TA52" s="115">
        <f>COUNTIFS(SC$9:SC$497,"&gt;"&amp;SC52,$ES$9:$ES$497,$ES52)+1</f>
        <v>30</v>
      </c>
      <c r="TB52" s="115">
        <f>COUNTIFS(SD$9:SD$497,"&gt;"&amp;SD52,$ES$9:$ES$497,$ES52)+1</f>
        <v>33</v>
      </c>
      <c r="TC52" s="115">
        <f>COUNTIFS(SE$9:SE$497,"&gt;"&amp;SE52,$ES$9:$ES$497,$ES52)+1</f>
        <v>30</v>
      </c>
      <c r="TD52" s="115">
        <f>COUNTIFS(SF$9:SF$497,"&gt;"&amp;SF52,$ES$9:$ES$497,$ES52)+1</f>
        <v>30</v>
      </c>
      <c r="TE52" s="117">
        <f>COUNTIFS(SG$9:SG$497,"&gt;"&amp;SG52,$ES$9:$ES$497,$ES52)+1</f>
        <v>22</v>
      </c>
      <c r="TF52" s="118">
        <f t="shared" si="119"/>
        <v>67</v>
      </c>
      <c r="TG52" s="115">
        <f t="shared" si="120"/>
        <v>19</v>
      </c>
      <c r="TH52" s="115">
        <f t="shared" si="121"/>
        <v>18</v>
      </c>
      <c r="TI52" s="115">
        <f t="shared" si="122"/>
        <v>18</v>
      </c>
      <c r="TJ52" s="115">
        <f t="shared" si="123"/>
        <v>18</v>
      </c>
      <c r="TK52" s="115">
        <f t="shared" si="124"/>
        <v>86</v>
      </c>
      <c r="TL52" s="117">
        <f t="shared" si="125"/>
        <v>86</v>
      </c>
      <c r="TM52" s="118">
        <f>ROUND(TF52/MAX(TF$9:TF$497)*100,0)</f>
        <v>37</v>
      </c>
      <c r="TN52" s="115">
        <f>ROUND(TG52/MAX(TG$9:TG$497)*100,0)</f>
        <v>10</v>
      </c>
      <c r="TO52" s="115">
        <f>ROUND(TH52/MAX(TH$9:TH$497)*100,0)</f>
        <v>10</v>
      </c>
      <c r="TP52" s="115">
        <f>ROUND(TI52/MAX(TI$9:TI$497)*100,0)</f>
        <v>10</v>
      </c>
      <c r="TQ52" s="115">
        <f>ROUND(TJ52/MAX(TJ$9:TJ$497)*100,0)</f>
        <v>9</v>
      </c>
      <c r="TR52" s="115">
        <f>ROUND(TK52/MAX(TK$9:TK$497)*100,0)</f>
        <v>44</v>
      </c>
      <c r="TS52" s="119">
        <f>ROUND(TL52/MAX(TL$9:TL$497)*100,0)</f>
        <v>44</v>
      </c>
      <c r="TT52" s="120">
        <f>RANK(TM52,TM$9:TM$497,0)</f>
        <v>244</v>
      </c>
      <c r="TU52" s="115">
        <f>RANK(TN52,TN$9:TN$497,0)</f>
        <v>390</v>
      </c>
      <c r="TV52" s="115">
        <f>RANK(TO52,TO$9:TO$497,0)</f>
        <v>373</v>
      </c>
      <c r="TW52" s="115">
        <f>RANK(TP52,TP$9:TP$497,0)</f>
        <v>389</v>
      </c>
      <c r="TX52" s="115">
        <f>RANK(TQ52,TQ$9:TQ$497,0)</f>
        <v>388</v>
      </c>
      <c r="TY52" s="115">
        <f>RANK(TR52,TR$9:TR$497,0)</f>
        <v>66</v>
      </c>
      <c r="TZ52" s="121">
        <f>RANK(TS52,TS$9:TS$497,0)</f>
        <v>46</v>
      </c>
      <c r="UA52" s="123"/>
      <c r="UB52" s="7" t="s">
        <v>1</v>
      </c>
    </row>
    <row r="53" spans="1:548" x14ac:dyDescent="0.15">
      <c r="A53" s="183">
        <v>45</v>
      </c>
      <c r="B53" s="203" t="s">
        <v>670</v>
      </c>
      <c r="C53" s="63"/>
      <c r="D53" s="63"/>
      <c r="E53" s="64" t="s">
        <v>518</v>
      </c>
      <c r="F53" s="65">
        <v>30</v>
      </c>
      <c r="G53" s="65" t="s">
        <v>519</v>
      </c>
      <c r="H53" s="65"/>
      <c r="I53" s="66" t="s">
        <v>521</v>
      </c>
      <c r="J53" s="67" t="s">
        <v>521</v>
      </c>
      <c r="K53" s="67" t="s">
        <v>521</v>
      </c>
      <c r="L53" s="67" t="s">
        <v>521</v>
      </c>
      <c r="M53" s="67" t="s">
        <v>521</v>
      </c>
      <c r="N53" s="67" t="s">
        <v>521</v>
      </c>
      <c r="O53" s="67" t="s">
        <v>521</v>
      </c>
      <c r="P53" s="67" t="s">
        <v>521</v>
      </c>
      <c r="Q53" s="67" t="s">
        <v>521</v>
      </c>
      <c r="R53" s="68" t="s">
        <v>521</v>
      </c>
      <c r="S53" s="69" t="s">
        <v>521</v>
      </c>
      <c r="T53" s="67" t="s">
        <v>521</v>
      </c>
      <c r="U53" s="67" t="s">
        <v>521</v>
      </c>
      <c r="V53" s="67" t="s">
        <v>521</v>
      </c>
      <c r="W53" s="67" t="s">
        <v>521</v>
      </c>
      <c r="X53" s="67" t="s">
        <v>521</v>
      </c>
      <c r="Y53" s="67" t="s">
        <v>521</v>
      </c>
      <c r="Z53" s="67" t="s">
        <v>521</v>
      </c>
      <c r="AA53" s="67" t="s">
        <v>520</v>
      </c>
      <c r="AB53" s="68" t="s">
        <v>520</v>
      </c>
      <c r="AC53" s="69" t="s">
        <v>520</v>
      </c>
      <c r="AD53" s="67" t="s">
        <v>520</v>
      </c>
      <c r="AE53" s="67" t="s">
        <v>520</v>
      </c>
      <c r="AF53" s="67" t="s">
        <v>521</v>
      </c>
      <c r="AG53" s="67" t="s">
        <v>521</v>
      </c>
      <c r="AH53" s="67" t="s">
        <v>521</v>
      </c>
      <c r="AI53" s="67" t="s">
        <v>521</v>
      </c>
      <c r="AJ53" s="67" t="s">
        <v>521</v>
      </c>
      <c r="AK53" s="67" t="s">
        <v>521</v>
      </c>
      <c r="AL53" s="68" t="s">
        <v>521</v>
      </c>
      <c r="AM53" s="69" t="s">
        <v>521</v>
      </c>
      <c r="AN53" s="67" t="s">
        <v>521</v>
      </c>
      <c r="AO53" s="67" t="s">
        <v>521</v>
      </c>
      <c r="AP53" s="67" t="s">
        <v>521</v>
      </c>
      <c r="AQ53" s="67" t="s">
        <v>521</v>
      </c>
      <c r="AR53" s="67" t="s">
        <v>521</v>
      </c>
      <c r="AS53" s="67" t="s">
        <v>521</v>
      </c>
      <c r="AT53" s="67" t="s">
        <v>521</v>
      </c>
      <c r="AU53" s="67" t="s">
        <v>521</v>
      </c>
      <c r="AV53" s="68" t="s">
        <v>521</v>
      </c>
      <c r="AW53" s="69" t="s">
        <v>521</v>
      </c>
      <c r="AX53" s="67" t="s">
        <v>521</v>
      </c>
      <c r="AY53" s="67" t="s">
        <v>521</v>
      </c>
      <c r="AZ53" s="67" t="s">
        <v>521</v>
      </c>
      <c r="BA53" s="67" t="s">
        <v>521</v>
      </c>
      <c r="BB53" s="67" t="s">
        <v>521</v>
      </c>
      <c r="BC53" s="67" t="s">
        <v>521</v>
      </c>
      <c r="BD53" s="67" t="s">
        <v>521</v>
      </c>
      <c r="BE53" s="67" t="s">
        <v>521</v>
      </c>
      <c r="BF53" s="68" t="s">
        <v>521</v>
      </c>
      <c r="BG53" s="69" t="s">
        <v>521</v>
      </c>
      <c r="BH53" s="67" t="s">
        <v>521</v>
      </c>
      <c r="BI53" s="67" t="s">
        <v>521</v>
      </c>
      <c r="BJ53" s="67" t="s">
        <v>521</v>
      </c>
      <c r="BK53" s="67" t="s">
        <v>521</v>
      </c>
      <c r="BL53" s="67" t="s">
        <v>521</v>
      </c>
      <c r="BM53" s="67" t="s">
        <v>521</v>
      </c>
      <c r="BN53" s="67" t="s">
        <v>521</v>
      </c>
      <c r="BO53" s="67" t="s">
        <v>521</v>
      </c>
      <c r="BP53" s="68" t="s">
        <v>521</v>
      </c>
      <c r="BQ53" s="70" t="s">
        <v>521</v>
      </c>
      <c r="BR53" s="67" t="s">
        <v>521</v>
      </c>
      <c r="BS53" s="67" t="s">
        <v>521</v>
      </c>
      <c r="BT53" s="67" t="s">
        <v>521</v>
      </c>
      <c r="BU53" s="67" t="s">
        <v>521</v>
      </c>
      <c r="BV53" s="67" t="s">
        <v>521</v>
      </c>
      <c r="BW53" s="67" t="s">
        <v>521</v>
      </c>
      <c r="BX53" s="67" t="s">
        <v>521</v>
      </c>
      <c r="BY53" s="67" t="s">
        <v>521</v>
      </c>
      <c r="BZ53" s="68" t="s">
        <v>521</v>
      </c>
      <c r="CA53" s="69" t="s">
        <v>521</v>
      </c>
      <c r="CB53" s="67" t="s">
        <v>521</v>
      </c>
      <c r="CC53" s="67" t="s">
        <v>521</v>
      </c>
      <c r="CD53" s="67" t="s">
        <v>521</v>
      </c>
      <c r="CE53" s="67" t="s">
        <v>521</v>
      </c>
      <c r="CF53" s="67" t="s">
        <v>521</v>
      </c>
      <c r="CG53" s="67" t="s">
        <v>521</v>
      </c>
      <c r="CH53" s="67" t="s">
        <v>521</v>
      </c>
      <c r="CI53" s="67" t="s">
        <v>521</v>
      </c>
      <c r="CJ53" s="68" t="s">
        <v>521</v>
      </c>
      <c r="CK53" s="69" t="s">
        <v>521</v>
      </c>
      <c r="CL53" s="67" t="s">
        <v>521</v>
      </c>
      <c r="CM53" s="67" t="s">
        <v>521</v>
      </c>
      <c r="CN53" s="67" t="s">
        <v>521</v>
      </c>
      <c r="CO53" s="67" t="s">
        <v>521</v>
      </c>
      <c r="CP53" s="67" t="s">
        <v>521</v>
      </c>
      <c r="CQ53" s="67" t="s">
        <v>521</v>
      </c>
      <c r="CR53" s="67" t="s">
        <v>521</v>
      </c>
      <c r="CS53" s="67" t="s">
        <v>521</v>
      </c>
      <c r="CT53" s="68" t="s">
        <v>521</v>
      </c>
      <c r="CU53" s="69" t="s">
        <v>521</v>
      </c>
      <c r="CV53" s="67" t="s">
        <v>521</v>
      </c>
      <c r="CW53" s="67" t="s">
        <v>521</v>
      </c>
      <c r="CX53" s="67" t="s">
        <v>521</v>
      </c>
      <c r="CY53" s="67" t="s">
        <v>521</v>
      </c>
      <c r="CZ53" s="67" t="s">
        <v>521</v>
      </c>
      <c r="DA53" s="67" t="s">
        <v>521</v>
      </c>
      <c r="DB53" s="67" t="s">
        <v>521</v>
      </c>
      <c r="DC53" s="67" t="s">
        <v>521</v>
      </c>
      <c r="DD53" s="68" t="s">
        <v>521</v>
      </c>
      <c r="DE53" s="69" t="s">
        <v>521</v>
      </c>
      <c r="DF53" s="71" t="s">
        <v>521</v>
      </c>
      <c r="DG53" s="67" t="s">
        <v>521</v>
      </c>
      <c r="DH53" s="67" t="s">
        <v>521</v>
      </c>
      <c r="DI53" s="67" t="s">
        <v>521</v>
      </c>
      <c r="DJ53" s="67" t="s">
        <v>521</v>
      </c>
      <c r="DK53" s="67" t="s">
        <v>521</v>
      </c>
      <c r="DL53" s="67" t="s">
        <v>521</v>
      </c>
      <c r="DM53" s="67" t="s">
        <v>521</v>
      </c>
      <c r="DN53" s="68" t="s">
        <v>521</v>
      </c>
      <c r="DO53" s="70" t="s">
        <v>521</v>
      </c>
      <c r="DP53" s="71" t="s">
        <v>521</v>
      </c>
      <c r="DQ53" s="67" t="s">
        <v>521</v>
      </c>
      <c r="DR53" s="67" t="s">
        <v>521</v>
      </c>
      <c r="DS53" s="67" t="s">
        <v>521</v>
      </c>
      <c r="DT53" s="67" t="s">
        <v>521</v>
      </c>
      <c r="DU53" s="67" t="s">
        <v>521</v>
      </c>
      <c r="DV53" s="67" t="s">
        <v>521</v>
      </c>
      <c r="DW53" s="67" t="s">
        <v>521</v>
      </c>
      <c r="DX53" s="72" t="s">
        <v>521</v>
      </c>
      <c r="DY53" s="73" t="s">
        <v>522</v>
      </c>
      <c r="DZ53" s="74">
        <v>2</v>
      </c>
      <c r="EA53" s="74">
        <v>3</v>
      </c>
      <c r="EB53" s="74">
        <v>3</v>
      </c>
      <c r="EC53" s="75">
        <v>4</v>
      </c>
      <c r="ED53" s="76" t="s">
        <v>522</v>
      </c>
      <c r="EE53" s="74">
        <f t="shared" si="75"/>
        <v>2</v>
      </c>
      <c r="EF53" s="74">
        <f t="shared" si="76"/>
        <v>6</v>
      </c>
      <c r="EG53" s="74">
        <f t="shared" si="77"/>
        <v>18</v>
      </c>
      <c r="EH53" s="77">
        <f t="shared" si="78"/>
        <v>72</v>
      </c>
      <c r="EI53" s="73">
        <v>30</v>
      </c>
      <c r="EJ53" s="74">
        <v>40</v>
      </c>
      <c r="EK53" s="74">
        <v>70</v>
      </c>
      <c r="EL53" s="74">
        <v>120</v>
      </c>
      <c r="EM53" s="75">
        <v>340</v>
      </c>
      <c r="EN53" s="78">
        <v>1</v>
      </c>
      <c r="EO53" s="79">
        <f t="shared" si="79"/>
        <v>0.66666666666666663</v>
      </c>
      <c r="EP53" s="79">
        <f t="shared" si="80"/>
        <v>0.3888888888888889</v>
      </c>
      <c r="EQ53" s="79">
        <f t="shared" si="81"/>
        <v>0.22222222222222224</v>
      </c>
      <c r="ER53" s="80">
        <f t="shared" si="82"/>
        <v>0.15740740740740741</v>
      </c>
      <c r="ES53" s="128" t="s">
        <v>532</v>
      </c>
      <c r="ET53" s="82"/>
      <c r="EU53" s="83">
        <v>4</v>
      </c>
      <c r="EV53" s="73">
        <v>28</v>
      </c>
      <c r="EW53" s="74">
        <v>28</v>
      </c>
      <c r="EX53" s="74">
        <v>12</v>
      </c>
      <c r="EY53" s="74">
        <v>13</v>
      </c>
      <c r="EZ53" s="74">
        <v>8</v>
      </c>
      <c r="FA53" s="74">
        <v>20</v>
      </c>
      <c r="FB53" s="74">
        <v>13</v>
      </c>
      <c r="FC53" s="74">
        <v>12</v>
      </c>
      <c r="FD53" s="74">
        <f t="shared" si="83"/>
        <v>20</v>
      </c>
      <c r="FE53" s="84">
        <f t="shared" si="84"/>
        <v>24</v>
      </c>
      <c r="FF53" s="73">
        <f>RANK(EV53,$EV$9:$EV$497,0)</f>
        <v>373</v>
      </c>
      <c r="FG53" s="74">
        <f>RANK(EW53,$EW$9:$EW$497,0)</f>
        <v>306</v>
      </c>
      <c r="FH53" s="74">
        <f>RANK(EX53,$EX$9:$EX$497,0)</f>
        <v>377</v>
      </c>
      <c r="FI53" s="74">
        <f>RANK(EY53,$EY$9:$EY$497,0)</f>
        <v>369</v>
      </c>
      <c r="FJ53" s="74">
        <f>RANK(EZ53,$EZ$9:$EZ$497,0)</f>
        <v>362</v>
      </c>
      <c r="FK53" s="74">
        <f>RANK(FA53,$FA$9:$FA$497,0)</f>
        <v>192</v>
      </c>
      <c r="FL53" s="74">
        <f>RANK(FB53,$FB$9:$FB$497,0)</f>
        <v>364</v>
      </c>
      <c r="FM53" s="74">
        <f>RANK(FC53,$FC$9:$FC$497,0)</f>
        <v>364</v>
      </c>
      <c r="FN53" s="74">
        <f>RANK(FD53,$FD$9:$FD$497,0)</f>
        <v>399</v>
      </c>
      <c r="FO53" s="84">
        <f>RANK(FE53,$FE$9:$FE$497,0)</f>
        <v>391</v>
      </c>
      <c r="FP53" s="73">
        <f>COUNTIFS($EV$9:$EV$497,"&gt;"&amp;EV53,$ES$9:$ES$497,ES53)+1</f>
        <v>58</v>
      </c>
      <c r="FQ53" s="74">
        <f>COUNTIFS($EW$9:$EW$497,"&gt;"&amp;EW53,$ES$9:$ES$497,ES53)+1</f>
        <v>60</v>
      </c>
      <c r="FR53" s="74">
        <f>COUNTIFS($EX$9:$EX$497,"&gt;"&amp;EX53,$ES$9:$ES$497,ES53)+1</f>
        <v>58</v>
      </c>
      <c r="FS53" s="74">
        <f>COUNTIFS($EY$9:$EY$497,"&gt;"&amp;EY53,$ES$9:$ES$497,ES53)+1</f>
        <v>55</v>
      </c>
      <c r="FT53" s="74">
        <f>COUNTIFS($EZ$9:$EZ$497,"&gt;"&amp;EZ53,$ES$9:$ES$497,ES53)+1</f>
        <v>59</v>
      </c>
      <c r="FU53" s="74">
        <f>COUNTIFS($FA$9:$FA$497,"&gt;"&amp;FA53,$ES$9:$ES$497,ES53)+1</f>
        <v>62</v>
      </c>
      <c r="FV53" s="74">
        <f>COUNTIFS($FB$9:$FB$497,"&gt;"&amp;FB53,$ES$9:$ES$497,ES53)+1</f>
        <v>54</v>
      </c>
      <c r="FW53" s="74">
        <f>COUNTIFS($FC$9:$FC$497,"&gt;"&amp;FC53,$ES$9:$ES$497,ES53)+1</f>
        <v>60</v>
      </c>
      <c r="FX53" s="74">
        <f>COUNTIFS($FD$9:$FD$497,"&gt;"&amp;FD53,$ES$9:$ES$497,ES53)+1</f>
        <v>60</v>
      </c>
      <c r="FY53" s="84">
        <f>COUNTIFS($FE$9:$FE$497,"&gt;"&amp;FE53,$ES$9:$ES$497,ES53)+1</f>
        <v>60</v>
      </c>
      <c r="FZ53" s="85">
        <f t="shared" si="85"/>
        <v>0.93</v>
      </c>
      <c r="GA53" s="86">
        <f t="shared" si="86"/>
        <v>0.93</v>
      </c>
      <c r="GB53" s="86">
        <f t="shared" si="87"/>
        <v>0.4</v>
      </c>
      <c r="GC53" s="86">
        <f t="shared" si="88"/>
        <v>0.43</v>
      </c>
      <c r="GD53" s="86">
        <f t="shared" si="89"/>
        <v>0.27</v>
      </c>
      <c r="GE53" s="86">
        <f t="shared" si="90"/>
        <v>0.67</v>
      </c>
      <c r="GF53" s="86">
        <f t="shared" si="91"/>
        <v>0.43</v>
      </c>
      <c r="GG53" s="86">
        <f t="shared" si="92"/>
        <v>0.4</v>
      </c>
      <c r="GH53" s="86">
        <f t="shared" si="93"/>
        <v>0.67</v>
      </c>
      <c r="GI53" s="87">
        <f t="shared" si="94"/>
        <v>0.8</v>
      </c>
      <c r="GJ53" s="85">
        <f>ROUND(((FZ53-AVERAGE(FZ$9:FZ$497))/STDEVP(FZ$9:FZ$497)*10+50),2)</f>
        <v>48.57</v>
      </c>
      <c r="GK53" s="86">
        <f>ROUND(((GA53-AVERAGE(GA$9:GA$497))/STDEVP(GA$9:GA$497)*10+50),2)</f>
        <v>57.16</v>
      </c>
      <c r="GL53" s="86">
        <f>ROUND(((GB53-AVERAGE(GB$9:GB$497))/STDEVP(GB$9:GB$497)*10+50),2)</f>
        <v>43.13</v>
      </c>
      <c r="GM53" s="86">
        <f>ROUND(((GC53-AVERAGE(GC$9:GC$497))/STDEVP(GC$9:GC$497)*10+50),2)</f>
        <v>45.18</v>
      </c>
      <c r="GN53" s="86">
        <f>ROUND(((GD53-AVERAGE(GD$9:GD$497))/STDEVP(GD$9:GD$497)*10+50),2)</f>
        <v>45.81</v>
      </c>
      <c r="GO53" s="86">
        <f>ROUND(((GE53-AVERAGE(GE$9:GE$497))/STDEVP(GE$9:GE$497)*10+50),2)</f>
        <v>61.67</v>
      </c>
      <c r="GP53" s="86">
        <f>ROUND(((GF53-AVERAGE(GF$9:GF$497))/STDEVP(GF$9:GF$497)*10+50),2)</f>
        <v>43.55</v>
      </c>
      <c r="GQ53" s="86">
        <f>ROUND(((GG53-AVERAGE(GG$9:GG$497))/STDEVP(GG$9:GG$497)*10+50),2)</f>
        <v>42.77</v>
      </c>
      <c r="GR53" s="86">
        <f>ROUND(((GH53-AVERAGE(GH$9:GH$497))/STDEVP(GH$9:GH$497)*10+50),2)</f>
        <v>38.880000000000003</v>
      </c>
      <c r="GS53" s="87">
        <f>ROUND(((GI53-AVERAGE(GI$9:GI$497))/STDEVP(GI$9:GI$497)*10+50),2)</f>
        <v>41.31</v>
      </c>
      <c r="GT53" s="73">
        <f>RANK(GJ53,$GJ$9:$GJ$497,0)</f>
        <v>232</v>
      </c>
      <c r="GU53" s="74">
        <f>RANK(GK53,$GK$9:$GK$497,0)</f>
        <v>104</v>
      </c>
      <c r="GV53" s="74">
        <f>RANK(GL53,$GL$9:$GL$497,0)</f>
        <v>325</v>
      </c>
      <c r="GW53" s="74">
        <f>RANK(GM53,$GM$9:$GM$497,0)</f>
        <v>295</v>
      </c>
      <c r="GX53" s="74">
        <f>RANK(GN53,$GN$9:$GN$497,0)</f>
        <v>248</v>
      </c>
      <c r="GY53" s="74">
        <f>RANK(GO53,$GO$9:$GO$497,0)</f>
        <v>55</v>
      </c>
      <c r="GZ53" s="74">
        <f>RANK(GP53,$GP$9:$GP$497,0)</f>
        <v>306</v>
      </c>
      <c r="HA53" s="74">
        <f>RANK(GQ53,$GQ$9:$GQ$497,0)</f>
        <v>332</v>
      </c>
      <c r="HB53" s="74">
        <f>RANK(GR53,$GR$9:$GR$497,0)</f>
        <v>414</v>
      </c>
      <c r="HC53" s="84">
        <f>RANK(GS53,$GS$9:$GS$497,0)</f>
        <v>357</v>
      </c>
      <c r="HD53" s="85">
        <f>ROUND(AVERAGEIF($ES$9:$ES$497,$ES53,$FZ$9:$FZ$497),2)</f>
        <v>0.93</v>
      </c>
      <c r="HE53" s="86">
        <f>ROUND(AVERAGEIF($ES$9:$ES$497,$ES53,$GA$9:$GA$497),2)</f>
        <v>0.96</v>
      </c>
      <c r="HF53" s="86">
        <f>ROUND(AVERAGEIF($ES$9:$ES$497,$ES53,$GB$9:$GB$497),2)</f>
        <v>0.41</v>
      </c>
      <c r="HG53" s="86">
        <f>ROUND(AVERAGEIF($ES$9:$ES$497,$ES53,$GC$9:$GC$497),2)</f>
        <v>0.46</v>
      </c>
      <c r="HH53" s="86">
        <f>ROUND(AVERAGEIF($ES$9:$ES$497,$ES53,$GD$9:$GD$497),2)</f>
        <v>0.38</v>
      </c>
      <c r="HI53" s="86">
        <f>ROUND(AVERAGEIF($ES$9:$ES$497,$ES53,$GE$9:$GE$497),2)</f>
        <v>0.85</v>
      </c>
      <c r="HJ53" s="86">
        <f>ROUND(AVERAGEIF($ES$9:$ES$497,$ES53,$GF$9:$GF$497),2)</f>
        <v>0.44</v>
      </c>
      <c r="HK53" s="86">
        <f>ROUND(AVERAGEIF($ES$9:$ES$497,$ES53,$GG$9:$GG$497),2)</f>
        <v>0.42</v>
      </c>
      <c r="HL53" s="86">
        <f>ROUND(AVERAGEIF($ES$9:$ES$497,$ES53,$GH$9:$GH$497),2)</f>
        <v>0.8</v>
      </c>
      <c r="HM53" s="87">
        <f>ROUND(AVERAGEIF($ES$9:$ES$497,$ES53,$GI$9:$GI$497),2)</f>
        <v>0.84</v>
      </c>
      <c r="HN53" s="88">
        <f t="shared" si="95"/>
        <v>0</v>
      </c>
      <c r="HO53" s="89">
        <f t="shared" si="96"/>
        <v>-2.9999999999999916E-2</v>
      </c>
      <c r="HP53" s="89">
        <f t="shared" si="97"/>
        <v>-9.9999999999999534E-3</v>
      </c>
      <c r="HQ53" s="89">
        <f t="shared" si="98"/>
        <v>-3.0000000000000027E-2</v>
      </c>
      <c r="HR53" s="89">
        <f t="shared" si="99"/>
        <v>-0.10999999999999999</v>
      </c>
      <c r="HS53" s="89">
        <f t="shared" si="100"/>
        <v>-0.17999999999999994</v>
      </c>
      <c r="HT53" s="89">
        <f t="shared" si="101"/>
        <v>-1.0000000000000009E-2</v>
      </c>
      <c r="HU53" s="89">
        <f t="shared" si="102"/>
        <v>-1.9999999999999962E-2</v>
      </c>
      <c r="HV53" s="89">
        <f t="shared" si="103"/>
        <v>-0.13</v>
      </c>
      <c r="HW53" s="90">
        <f t="shared" si="104"/>
        <v>-3.9999999999999925E-2</v>
      </c>
      <c r="HX53" s="73">
        <f>COUNTIFS($FZ$9:$FZ$497,"&gt;"&amp;FZ53,$ES$9:$ES$497,$ES53)+1</f>
        <v>31</v>
      </c>
      <c r="HY53" s="74">
        <f>COUNTIFS($GA$9:$GA$497,"&gt;"&amp;GA53,$ES$9:$ES$497,$ES53)+1</f>
        <v>34</v>
      </c>
      <c r="HZ53" s="74">
        <f>COUNTIFS($GB$9:$GB$497,"&gt;"&amp;GB53,$ES$9:$ES$497,$ES53)+1</f>
        <v>35</v>
      </c>
      <c r="IA53" s="74">
        <f>COUNTIFS($GC$9:$GC$497,"&gt;"&amp;GC53,$ES$9:$ES$497,$ES53)+1</f>
        <v>41</v>
      </c>
      <c r="IB53" s="74">
        <f>COUNTIFS($GD$9:$GD$497,"&gt;"&amp;GD53,$ES$9:$ES$497,$ES53)+1</f>
        <v>61</v>
      </c>
      <c r="IC53" s="74">
        <f>COUNTIFS($GE$9:$GE$497,"&gt;"&amp;GE53,$ES$9:$ES$497,$ES53)+1</f>
        <v>47</v>
      </c>
      <c r="ID53" s="74">
        <f>COUNTIFS($GF$9:$GF$497,"&gt;"&amp;GF53,$ES$9:$ES$497,$ES53)+1</f>
        <v>31</v>
      </c>
      <c r="IE53" s="74">
        <f>COUNTIFS($GG$9:$GG$497,"&gt;"&amp;GG53,$ES$9:$ES$497,$ES53)+1</f>
        <v>37</v>
      </c>
      <c r="IF53" s="74">
        <f>COUNTIFS($GH$9:$GH$497,"&gt;"&amp;GH53,$ES$9:$ES$497,$ES53)+1</f>
        <v>59</v>
      </c>
      <c r="IG53" s="84">
        <f>COUNTIFS($GI$9:$GI$497,"&gt;"&amp;GI53,$ES$9:$ES$497,$ES53)+1</f>
        <v>36</v>
      </c>
      <c r="IH53" s="91"/>
      <c r="II53" s="79"/>
      <c r="IJ53" s="79"/>
      <c r="IK53" s="79"/>
      <c r="IL53" s="79"/>
      <c r="IM53" s="92"/>
      <c r="IN53" s="93"/>
      <c r="IO53" s="94"/>
      <c r="IP53" s="95"/>
      <c r="IQ53" s="79"/>
      <c r="IR53" s="79"/>
      <c r="IS53" s="79"/>
      <c r="IT53" s="79"/>
      <c r="IU53" s="79"/>
      <c r="IV53" s="79"/>
      <c r="IW53" s="96"/>
      <c r="IX53" s="93"/>
      <c r="IY53" s="79"/>
      <c r="IZ53" s="79"/>
      <c r="JA53" s="79"/>
      <c r="JB53" s="79"/>
      <c r="JC53" s="79"/>
      <c r="JD53" s="79"/>
      <c r="JE53" s="97"/>
      <c r="JF53" s="95"/>
      <c r="JG53" s="79"/>
      <c r="JH53" s="79"/>
      <c r="JI53" s="79"/>
      <c r="JJ53" s="79"/>
      <c r="JK53" s="79"/>
      <c r="JL53" s="79"/>
      <c r="JM53" s="96"/>
      <c r="JN53" s="93"/>
      <c r="JO53" s="79"/>
      <c r="JP53" s="79"/>
      <c r="JQ53" s="79"/>
      <c r="JR53" s="79"/>
      <c r="JS53" s="79"/>
      <c r="JT53" s="79"/>
      <c r="JU53" s="79"/>
      <c r="JV53" s="79"/>
      <c r="JW53" s="79"/>
      <c r="JX53" s="79"/>
      <c r="JY53" s="79"/>
      <c r="JZ53" s="97"/>
      <c r="KA53" s="93"/>
      <c r="KB53" s="79"/>
      <c r="KC53" s="79"/>
      <c r="KD53" s="79"/>
      <c r="KE53" s="97"/>
      <c r="KF53" s="95"/>
      <c r="KG53" s="79"/>
      <c r="KH53" s="79"/>
      <c r="KI53" s="79"/>
      <c r="KJ53" s="79"/>
      <c r="KK53" s="98"/>
      <c r="KL53" s="79"/>
      <c r="KM53" s="79"/>
      <c r="KN53" s="79"/>
      <c r="KO53" s="79"/>
      <c r="KP53" s="79"/>
      <c r="KQ53" s="79"/>
      <c r="KR53" s="79"/>
      <c r="KS53" s="96"/>
      <c r="KT53" s="96"/>
      <c r="KU53" s="96"/>
      <c r="KV53" s="96"/>
      <c r="KW53" s="93"/>
      <c r="KX53" s="79"/>
      <c r="KY53" s="79"/>
      <c r="KZ53" s="79"/>
      <c r="LA53" s="79"/>
      <c r="LB53" s="79"/>
      <c r="LC53" s="96"/>
      <c r="LD53" s="93"/>
      <c r="LE53" s="94"/>
      <c r="LF53" s="99"/>
      <c r="LG53" s="75"/>
      <c r="LH53" s="93"/>
      <c r="LI53" s="79"/>
      <c r="LJ53" s="74"/>
      <c r="LK53" s="74"/>
      <c r="LL53" s="74"/>
      <c r="LM53" s="100"/>
      <c r="LN53" s="95"/>
      <c r="LO53" s="79"/>
      <c r="LP53" s="79"/>
      <c r="LQ53" s="79"/>
      <c r="LR53" s="96"/>
      <c r="LS53" s="93"/>
      <c r="LT53" s="79"/>
      <c r="LU53" s="79"/>
      <c r="LV53" s="79"/>
      <c r="LW53" s="79"/>
      <c r="LX53" s="79"/>
      <c r="LY53" s="79"/>
      <c r="LZ53" s="79"/>
      <c r="MA53" s="97"/>
      <c r="MB53" s="95"/>
      <c r="MC53" s="79"/>
      <c r="MD53" s="79"/>
      <c r="ME53" s="79"/>
      <c r="MF53" s="79"/>
      <c r="MG53" s="79"/>
      <c r="MH53" s="79"/>
      <c r="MI53" s="79"/>
      <c r="MJ53" s="79"/>
      <c r="MK53" s="79"/>
      <c r="ML53" s="79"/>
      <c r="MM53" s="79"/>
      <c r="MN53" s="98"/>
      <c r="MO53" s="98"/>
      <c r="MP53" s="96"/>
      <c r="MQ53" s="93"/>
      <c r="MR53" s="79"/>
      <c r="MS53" s="79"/>
      <c r="MT53" s="79"/>
      <c r="MU53" s="79"/>
      <c r="MV53" s="98"/>
      <c r="MW53" s="79"/>
      <c r="MX53" s="79"/>
      <c r="MY53" s="79"/>
      <c r="MZ53" s="79"/>
      <c r="NA53" s="79"/>
      <c r="NB53" s="79"/>
      <c r="NC53" s="79"/>
      <c r="ND53" s="96"/>
      <c r="NE53" s="96"/>
      <c r="NF53" s="96"/>
      <c r="NG53" s="96"/>
      <c r="NH53" s="93"/>
      <c r="NI53" s="79"/>
      <c r="NJ53" s="79"/>
      <c r="NK53" s="79"/>
      <c r="NL53" s="79"/>
      <c r="NM53" s="79"/>
      <c r="NN53" s="94"/>
      <c r="NO53" s="93"/>
      <c r="NP53" s="80"/>
      <c r="NQ53" s="124" t="s">
        <v>668</v>
      </c>
      <c r="NR53" s="102" t="s">
        <v>673</v>
      </c>
      <c r="NS53" s="102"/>
      <c r="NT53" s="102"/>
      <c r="NU53" s="102"/>
      <c r="NV53" s="104">
        <v>43720</v>
      </c>
      <c r="NW53" s="102" t="s">
        <v>525</v>
      </c>
      <c r="NX53" s="105" t="s">
        <v>552</v>
      </c>
      <c r="NY53" s="129" t="s">
        <v>601</v>
      </c>
      <c r="NZ53" s="105" t="s">
        <v>2051</v>
      </c>
      <c r="OA53" s="107"/>
      <c r="OB53" s="107"/>
      <c r="OC53" s="107"/>
      <c r="OD53" s="108">
        <f t="shared" si="105"/>
        <v>72</v>
      </c>
      <c r="OE53" s="109">
        <v>7</v>
      </c>
      <c r="OF53" s="110">
        <f t="shared" si="106"/>
        <v>30</v>
      </c>
      <c r="OG53" s="109">
        <v>7</v>
      </c>
      <c r="OH53" s="111">
        <f>ROUND(AVERAGEIF($ES$9:$ES$497,$ES53,EV$9:EV$497),0)</f>
        <v>58</v>
      </c>
      <c r="OI53" s="112">
        <f>ROUND(AVERAGEIF($ES$9:$ES$497,$ES53,EW$9:EW$497),0)</f>
        <v>57</v>
      </c>
      <c r="OJ53" s="112">
        <f>ROUND(AVERAGEIF($ES$9:$ES$497,$ES53,EX$9:EX$497),0)</f>
        <v>24</v>
      </c>
      <c r="OK53" s="112">
        <f>ROUND(AVERAGEIF($ES$9:$ES$497,$ES53,EY$9:EY$497),0)</f>
        <v>29</v>
      </c>
      <c r="OL53" s="112">
        <f>ROUND(AVERAGEIF($ES$9:$ES$497,$ES53,EZ$9:EZ$497),0)</f>
        <v>25</v>
      </c>
      <c r="OM53" s="112">
        <f>ROUND(AVERAGEIF($ES$9:$ES$497,$ES53,FA$9:FA$497),0)</f>
        <v>51</v>
      </c>
      <c r="ON53" s="112">
        <f>ROUND(AVERAGEIF($ES$9:$ES$497,$ES53,FB$9:FB$497),0)</f>
        <v>27</v>
      </c>
      <c r="OO53" s="112">
        <f>ROUND(AVERAGEIF($ES$9:$ES$497,$ES53,FC$9:FC$497),0)</f>
        <v>25</v>
      </c>
      <c r="OP53" s="112">
        <f>ROUND(AVERAGEIF($ES$9:$ES$497,$ES53,FD$9:FD$497),0)</f>
        <v>49</v>
      </c>
      <c r="OQ53" s="113">
        <f>ROUND(AVERAGEIF($ES$9:$ES$497,$ES53,FE$9:FE$497),0)</f>
        <v>49</v>
      </c>
      <c r="OR53" s="114">
        <f>ROUND(EV53/MAX(EV$9:EV$497)*100,0)</f>
        <v>16</v>
      </c>
      <c r="OS53" s="115">
        <f>ROUND(EW53/MAX(EW$9:EW$497)*100,0)</f>
        <v>22</v>
      </c>
      <c r="OT53" s="115">
        <f>ROUND(EX53/MAX(EX$9:EX$497)*100,0)</f>
        <v>10</v>
      </c>
      <c r="OU53" s="115">
        <f>ROUND(EY53/MAX(EY$9:EY$497)*100,0)</f>
        <v>9</v>
      </c>
      <c r="OV53" s="115">
        <f>ROUND(EZ53/MAX(EZ$9:EZ$497)*100,0)</f>
        <v>6</v>
      </c>
      <c r="OW53" s="115">
        <f>ROUND(FA53/MAX(FA$9:FA$497)*100,0)</f>
        <v>18</v>
      </c>
      <c r="OX53" s="115">
        <f>ROUND(FB53/MAX(FB$9:FB$497)*100,0)</f>
        <v>10</v>
      </c>
      <c r="OY53" s="116">
        <f>ROUND(FC53/MAX(FC$9:FC$497)*100,0)</f>
        <v>8</v>
      </c>
      <c r="OZ53" s="115">
        <f>ROUND(FD53/MAX(FD$9:FD$497)*100,0)</f>
        <v>14</v>
      </c>
      <c r="PA53" s="117">
        <f>ROUND(FE53/MAX(FE$9:FE$497)*100,0)</f>
        <v>10</v>
      </c>
      <c r="PB53" s="118">
        <f t="shared" si="107"/>
        <v>143</v>
      </c>
      <c r="PC53" s="115">
        <f t="shared" si="108"/>
        <v>131</v>
      </c>
      <c r="PD53" s="115">
        <f t="shared" si="109"/>
        <v>161</v>
      </c>
      <c r="PE53" s="115">
        <f t="shared" si="110"/>
        <v>159</v>
      </c>
      <c r="PF53" s="115">
        <f t="shared" si="111"/>
        <v>165</v>
      </c>
      <c r="PG53" s="119">
        <f t="shared" si="112"/>
        <v>158</v>
      </c>
      <c r="PH53" s="118">
        <f>ROUND(PB53/MAX(PB$9:PB$497)*100,0)</f>
        <v>17</v>
      </c>
      <c r="PI53" s="115">
        <f>ROUND(PC53/MAX(PC$9:PC$497)*100,0)</f>
        <v>16</v>
      </c>
      <c r="PJ53" s="115">
        <f>ROUND(PD53/MAX(PD$9:PD$497)*100,0)</f>
        <v>17</v>
      </c>
      <c r="PK53" s="115">
        <f>ROUND(PE53/MAX(PE$9:PE$497)*100,0)</f>
        <v>16</v>
      </c>
      <c r="PL53" s="115">
        <f>ROUND(PF53/MAX(PF$9:PF$497)*100,0)</f>
        <v>23</v>
      </c>
      <c r="PM53" s="119">
        <f>ROUND(PG53/MAX(PG$9:PG$497)*100,0)</f>
        <v>23</v>
      </c>
      <c r="PN53" s="118">
        <f>RANK(PH53,PH$9:PH$497,0)</f>
        <v>389</v>
      </c>
      <c r="PO53" s="115">
        <f>RANK(PI53,PI$9:PI$497,0)</f>
        <v>378</v>
      </c>
      <c r="PP53" s="115">
        <f>RANK(PJ53,PJ$9:PJ$497,0)</f>
        <v>388</v>
      </c>
      <c r="PQ53" s="115">
        <f>RANK(PK53,PK$9:PK$497,0)</f>
        <v>385</v>
      </c>
      <c r="PR53" s="115">
        <f>RANK(PL53,PL$9:PL$497,0)</f>
        <v>358</v>
      </c>
      <c r="PS53" s="119">
        <f>RANK(PM53,PM$9:PM$497,0)</f>
        <v>344</v>
      </c>
      <c r="PT53" s="120">
        <f>ROUND(FZ53/MAX(FZ$9:FZ$497)*100,0)</f>
        <v>51</v>
      </c>
      <c r="PU53" s="115">
        <f>ROUND(GA53/MAX(GA$9:GA$497)*100,0)</f>
        <v>52</v>
      </c>
      <c r="PV53" s="115">
        <f>ROUND(GB53/MAX(GB$9:GB$497)*100,0)</f>
        <v>29</v>
      </c>
      <c r="PW53" s="115">
        <f>ROUND(GC53/MAX(GC$9:GC$497)*100,0)</f>
        <v>34</v>
      </c>
      <c r="PX53" s="115">
        <f>ROUND(GD53/MAX(GD$9:GD$497)*100,0)</f>
        <v>15</v>
      </c>
      <c r="PY53" s="115">
        <f>ROUND(GE53/MAX(GE$9:GE$497)*100,0)</f>
        <v>40</v>
      </c>
      <c r="PZ53" s="115">
        <f>ROUND(GF53/MAX(GF$9:GF$497)*100,0)</f>
        <v>20</v>
      </c>
      <c r="QA53" s="116">
        <f>ROUND(GG53/MAX(GG$9:GG$497)*100,0)</f>
        <v>22</v>
      </c>
      <c r="QB53" s="115">
        <f>ROUND(GH53/MAX(GH$9:GH$497)*100,0)</f>
        <v>30</v>
      </c>
      <c r="QC53" s="121">
        <f>ROUND(GI53/MAX(GI$9:GI$497)*100,0)</f>
        <v>26</v>
      </c>
      <c r="QD53" s="120">
        <f>ROUND(AVERAGEIF($ES$9:$ES$497,$ES53,PT$9:PT$497),0)</f>
        <v>51</v>
      </c>
      <c r="QE53" s="120">
        <f>ROUND(AVERAGEIF($ES$9:$ES$497,$ES53,PU$9:PU$497),0)</f>
        <v>54</v>
      </c>
      <c r="QF53" s="120">
        <f>ROUND(AVERAGEIF($ES$9:$ES$497,$ES53,PV$9:PV$497),0)</f>
        <v>30</v>
      </c>
      <c r="QG53" s="120">
        <f>ROUND(AVERAGEIF($ES$9:$ES$497,$ES53,PW$9:PW$497),0)</f>
        <v>36</v>
      </c>
      <c r="QH53" s="120">
        <f>ROUND(AVERAGEIF($ES$9:$ES$497,$ES53,PX$9:PX$497),0)</f>
        <v>21</v>
      </c>
      <c r="QI53" s="120">
        <f>ROUND(AVERAGEIF($ES$9:$ES$497,$ES53,PY$9:PY$497),0)</f>
        <v>51</v>
      </c>
      <c r="QJ53" s="120">
        <f>ROUND(AVERAGEIF($ES$9:$ES$497,$ES53,PZ$9:PZ$497),0)</f>
        <v>21</v>
      </c>
      <c r="QK53" s="120">
        <f>ROUND(AVERAGEIF($ES$9:$ES$497,$ES53,QA$9:QA$497),0)</f>
        <v>23</v>
      </c>
      <c r="QL53" s="120">
        <f>ROUND(AVERAGEIF($ES$9:$ES$497,$ES53,QB$9:QB$497),0)</f>
        <v>35</v>
      </c>
      <c r="QM53" s="120">
        <f>ROUND(AVERAGEIF($ES$9:$ES$497,$ES53,QC$9:QC$497),0)</f>
        <v>27</v>
      </c>
      <c r="QN53" s="114">
        <f t="shared" ref="QN53:QN84" si="126">PV53*4 + (PT53+PU53+PZ53)*2 + (PW53+QA53)</f>
        <v>418</v>
      </c>
      <c r="QO53" s="115">
        <f t="shared" ref="QO53:QO84" si="127">PX53*4 + (PT53+PU53+PZ53)*2 + (PW53+QA53)</f>
        <v>362</v>
      </c>
      <c r="QP53" s="115">
        <f t="shared" ref="QP53:QP84" si="128">(PV53+PX53)*4 + (PT53+PU53+PZ53)*2 + (PW53+QA53)</f>
        <v>478</v>
      </c>
      <c r="QQ53" s="115">
        <f t="shared" ref="QQ53:QQ84" si="129">(PV53+QA53)*4 + (PT53+PU53+PZ53)*2 + (PW53)</f>
        <v>484</v>
      </c>
      <c r="QR53" s="115">
        <f t="shared" ref="QR53:QR84" si="130">(PT53+PW53)*4 + (PU53+PY53)*2 + PZ53</f>
        <v>544</v>
      </c>
      <c r="QS53" s="119">
        <f t="shared" ref="QS53:QS84" si="131">PY53*4 + (PT53+PU53+PW53)*2 + PZ53</f>
        <v>454</v>
      </c>
      <c r="QT53" s="114">
        <f>ROUND((QN53-MIN(QN$9:QN$497))/(MAX(QN$9:QN$497)-MIN(QN$9:QN$497))*100,0)</f>
        <v>30</v>
      </c>
      <c r="QU53" s="115">
        <f>ROUND((QO53-MIN(QO$9:QO$497))/(MAX(QO$9:QO$497)-MIN(QO$9:QO$497))*100,0)</f>
        <v>22</v>
      </c>
      <c r="QV53" s="115">
        <f>ROUND((QP53-MIN(QP$9:QP$497))/(MAX(QP$9:QP$497)-MIN(QP$9:QP$497))*100,0)</f>
        <v>18</v>
      </c>
      <c r="QW53" s="115">
        <f>ROUND((QQ53-MIN(QQ$9:QQ$497))/(MAX(QQ$9:QQ$497)-MIN(QQ$9:QQ$497))*100,0)</f>
        <v>25</v>
      </c>
      <c r="QX53" s="115">
        <f>ROUND((QR53-MIN(QR$9:QR$497))/(MAX(QR$9:QR$497)-MIN(QR$9:QR$497))*100,0)</f>
        <v>52</v>
      </c>
      <c r="QY53" s="115">
        <f>ROUND((QS53-MIN(QS$9:QS$497))/(MAX(QS$9:QS$497)-MIN(QS$9:QS$497))*100,0)</f>
        <v>56</v>
      </c>
      <c r="QZ53" s="114">
        <f>RANK(QN53,QN$9:QN$497,0)</f>
        <v>318</v>
      </c>
      <c r="RA53" s="115">
        <f>RANK(QO53,QO$9:QO$497,0)</f>
        <v>246</v>
      </c>
      <c r="RB53" s="115">
        <f>RANK(QP53,QP$9:QP$497,0)</f>
        <v>354</v>
      </c>
      <c r="RC53" s="115">
        <f>RANK(QQ53,QQ$9:QQ$497,0)</f>
        <v>331</v>
      </c>
      <c r="RD53" s="115">
        <f>RANK(QR53,QR$9:QR$497,0)</f>
        <v>156</v>
      </c>
      <c r="RE53" s="115">
        <f>RANK(QS53,QS$9:QS$497,0)</f>
        <v>84</v>
      </c>
      <c r="RF53" s="122"/>
      <c r="RG53" s="115">
        <f>($RH$3*(IH53+IJ53)*100*100/MAX(EX$9:EX$497)*$RO$3) +($RH$3*(II53+IJ53)*100*100/MAX(EX$9:EX$497)*$RO$4) + ($RH$3*IK53*100*100/MAX(EX$9:EX$497)*0.098)</f>
        <v>0</v>
      </c>
      <c r="RH53" s="115">
        <f>($RH$4*IL53*100*100/MAX(EZ$9:EZ$497))*$RQ$3</f>
        <v>0</v>
      </c>
      <c r="RI53" s="115">
        <f>($RH$3*IM53*100*100/MAX(EY$9:EY$497))*$RQ$4</f>
        <v>0</v>
      </c>
      <c r="RJ53" s="115">
        <f>($RH$3*IN53*100*100/MAX(EX$9:EX$497))</f>
        <v>0</v>
      </c>
      <c r="RK53" s="115">
        <f>($RH$4*IO53*100*100/MAX(EZ$9:EZ$497))*$RQ$3</f>
        <v>0</v>
      </c>
      <c r="RL53" s="115">
        <f>(($RL$4*IP53*100*((100/MAX(EX$9:EX$497)+100/MAX(EZ$9:EZ$497))/2))+($RL$4*IQ53*100*((100/MAX(EX$9:EX$497)+100/MAX(EZ$9:EZ$497))/2))+($RL$4*IR53*100*((100/MAX(EX$9:EX$497)+100/MAX(EZ$9:EZ$497))/2))+($RL$4*IS53*100*((100/MAX(EX$9:EX$497)+100/MAX(EZ$9:EZ$497))/2))+($RL$4*IT53*100*((100/MAX(EX$9:EX$497)+100/MAX(EZ$9:EZ$497))/2))+($RL$4*IU53*100*((100/MAX(EX$9:EX$497)+100/MAX(EZ$9:EZ$497))/2))+($RL$4*IV53*100*((100/MAX(EX$9:EX$497)+100/MAX(EZ$9:EZ$497))/2))+($RL$4*IW53*100*((100/MAX(EX$9:EX$497)+100/MAX(EZ$9:EZ$497))/2)))*$RS$3</f>
        <v>0</v>
      </c>
      <c r="RM53" s="115">
        <f>(($RH$3*IX53*100*100/MAX(EX$9:EX$497))+($RH$3*IY53*100*100/MAX(EX$9:EX$497))+($RH$3*IZ53*100*100/MAX(EX$9:EX$497))+($RH$3*JA53*100*100/MAX(EX$9:EX$497))+($RH$3*JB53*100*100/MAX(EX$9:EX$497))+($RH$3*JC53*100*100/MAX(EX$9:EX$497))+($RH$3*JD53*100*100/MAX(EX$9:EX$497))+($RH$3*JE53*100*100/MAX(EX$9:EX$497)))*$RS$4</f>
        <v>0</v>
      </c>
      <c r="RN53" s="115">
        <f>(($RH$4*JF53*100*100/MAX(EZ$9:EZ$497)) + ($RH$4*JG53*100*100/MAX(EZ$9:EZ$497)) + ($RH$4*JH53*100*100/MAX(EZ$9:EZ$497)) + ($RH$4*JI53*100*100/MAX(EZ$9:EZ$497)) + ($RH$4*JJ53*100*100/MAX(EZ$9:EZ$497)) + ($RH$4*JK53*100*100/MAX(EZ$9:EZ$497)) + ($RH$4*JL53*100*100/MAX(EZ$9:EZ$497)) + ($RH$4*JM53*100*100/MAX(EZ$9:EZ$497)))*$RU$3</f>
        <v>0</v>
      </c>
      <c r="RO53" s="115">
        <f>(($RL$4*JN53*100*((100/MAX(EX$9:EX$497)+100/MAX(EZ$9:EZ$497))/2))+($RL$4*JO53*100*((100/MAX(EX$9:EX$497)+100/MAX(EZ$9:EZ$497))/2))+($RL$4*JP53*100*((100/MAX(EX$9:EX$497)+100/MAX(EZ$9:EZ$497))/2))+($RL$4*JQ53*100*((100/MAX(EX$9:EX$497)+100/MAX(EZ$9:EZ$497))/2))+($RL$4*JR53*100*((100/MAX(EX$9:EX$497)+100/MAX(EZ$9:EZ$497))/2))+($RL$4*JS53*100*((100/MAX(EX$9:EX$497)+100/MAX(EZ$9:EZ$497))/2))+($RL$4*JT53*100*((100/MAX(EX$9:EX$497)+100/MAX(EZ$9:EZ$497))/2))+($RL$4*JU53*100*((100/MAX(EX$9:EX$497)+100/MAX(EZ$9:EZ$497))/2))+($RL$4*JV53*100*((100/MAX(EX$9:EX$497)+100/MAX(EZ$9:EZ$497))/2))+($RL$4*JW53*100*((100/MAX(EX$9:EX$497)+100/MAX(EZ$9:EZ$497))/2))+($RL$4*JX53*100*((100/MAX(EX$9:EX$497)+100/MAX(EZ$9:EZ$497))/2))+($RL$4*JY53*100*((100/MAX(EX$9:EX$497)+100/MAX(EZ$9:EZ$497))/2))+($RL$4*JZ53*100*((100/MAX(EX$9:EX$497)+100/MAX(EZ$9:EZ$497))/2)))*$RW$3/2</f>
        <v>0</v>
      </c>
      <c r="RP53" s="119">
        <f>($RJ$3*KA53*100*100/MAX(FA$9:FA$497)) + ($RJ$3*KB53*100*100/MAX(FA$9:FA$497)/2) + ($RJ$3*KC53*100*100/MAX(FA$9:FA$497)/2) + ($RJ$3*KD53*100*100/MAX(FA$9:FA$497)/4) + ($RJ$3*KE53*100*100/MAX(FA$9:FA$497)/4)</f>
        <v>0</v>
      </c>
      <c r="RQ53" s="118">
        <f>($RL$4*KF53*100*((100/MAX(EX$9:EX$497)+100/MAX(EZ$9:EZ$497)))) * ($RO$3/2) + (($RL$4*KG53*100*((100/MAX(EX$9:EX$497)+100/MAX(EZ$9:EZ$497))))+($RL$4*KH53*100*((100/MAX(EX$9:EX$497)+100/MAX(EZ$9:EZ$497))))+($RL$4*KI53*100*((100/MAX(EX$9:EX$497)+100/MAX(EZ$9:EZ$497))))+($RL$4*KJ53*100*((100/MAX(EX$9:EX$497)+100/MAX(EZ$9:EZ$497))))+($RL$4*KK53*100*((100/MAX(EX$9:EX$497)+100/MAX(EZ$9:EZ$497))))+($RL$4*KL53*100*((100/MAX(EX$9:EX$497)+100/MAX(EZ$9:EZ$497))))+($RL$4*KM53*100*((100/MAX(EX$9:EX$497)+100/MAX(EZ$9:EZ$497))))+($RL$4*KN53*100*((100/MAX(EX$9:EX$497)+100/MAX(EZ$9:EZ$497))))+($RL$4*KO53*100*((100/MAX(EX$9:EX$497)+100/MAX(EZ$9:EZ$497))))+($RL$4*KP53*100*((100/MAX(EX$9:EX$497)+100/MAX(EZ$9:EZ$497))))+($RL$4*KQ53*100*((100/MAX(EX$9:EX$497)+100/MAX(EZ$9:EZ$497))))+($RL$4*KR53*100*((100/MAX(EX$9:EX$497)+100/MAX(EZ$9:EZ$497))))+($RL$4*KS53*100*((100/MAX(EX$9:EX$497)+100/MAX(EZ$9:EZ$497))))+($RL$4*KV53*100*((100/MAX(EX$9:EX$497)+100/MAX(EZ$9:EZ$497))))) * (($RO$3+$RO$4)/6)</f>
        <v>0</v>
      </c>
      <c r="RR53" s="115">
        <f>(($RL$4*KW53*100*((100/MAX(EX$9:EX$497)+100/MAX(EZ$9:EZ$497))))) * ($RO$3/2) + (($RL$4*KX53*100*((100/MAX(EX$9:EX$497)+100/MAX(EZ$9:EZ$497))))+($RL$4*KY53*100*((100/MAX(EX$9:EX$497)+100/MAX(EZ$9:EZ$497))))+($RL$4*KZ53*100*((100/MAX(EX$9:EX$497)+100/MAX(EZ$9:EZ$497))))+($RL$4*LA53*100*((100/MAX(EX$9:EX$497)+100/MAX(EZ$9:EZ$497))))+($RL$4*LB53*100*((100/MAX(EX$9:EX$497)+100/MAX(EZ$9:EZ$497))))+($RL$4*LC53*100*((100/MAX(EX$9:EX$497)+100/MAX(EZ$9:EZ$497))))) * (($RO$3+$RO$4)/6)</f>
        <v>0</v>
      </c>
      <c r="RS53" s="119">
        <f>(($RL$4*LD53*100*((100/MAX(EX$9:EX$497)+100/MAX(EZ$9:EZ$497))))+($RL$4*LE53*100*((100/MAX(EX$9:EX$497)+100/MAX(EZ$9:EZ$497))))) * (($RO$3+$RO$4)/6)</f>
        <v>0</v>
      </c>
      <c r="RT53" s="118">
        <f>($RJ$4*LH53*100*(100/MAX(EV$9:EV$497)))+($RJ$4*LI53*100*(100/MAX(EV$9:EV$497)))</f>
        <v>0</v>
      </c>
      <c r="RU53" s="119">
        <f>($RJ$4*LJ53*(100/MAX(EV$9:EV$497)))/2 + ($RL$3*LK53*(100/MAX(EW$9:EW$497))) + ($RJ$4*LL53*(100/MAX(EV$9:EV$497)))/4 + ($RL$3*LM53*(100/MAX(EW$9:EW$497)))</f>
        <v>0</v>
      </c>
      <c r="RV53" s="118">
        <f>($RJ$4*LN53*100*100/MAX(EV$9:EV$497)/2)+($RJ$4*LO53*100*100/MAX(EV$9:EV$497)/2)+($RJ$4*LP53*100*100/MAX(EV$9:EV$497))+($RJ$4*LQ53*100*100/MAX(EV$9:EV$497))+($RJ$4*LR53*100*100/MAX(EV$9:EV$497))</f>
        <v>0</v>
      </c>
      <c r="RW53" s="115">
        <f>($RJ$4*LS53*100*100/MAX(EV$9:EV$497)) + (($RJ$4*LT53*100*100/MAX(EV$9:EV$497))+($RJ$4*LU53*100*100/MAX(EV$9:EV$497))+($RJ$4*LV53*100*100/MAX(EV$9:EV$497))+($RJ$4*LW53*100*100/MAX(EV$9:EV$497))+($RJ$4*LX53*100*100/MAX(EV$9:EV$497))+($RJ$4*LY53*100*100/MAX(EV$9:EV$497))+($RJ$4*LZ53*100*100/MAX(EV$9:EV$497))+($RJ$4*MA53*100*100/MAX(EV$9:EV$497)))/2</f>
        <v>0</v>
      </c>
      <c r="RX53" s="119">
        <f>($RJ$4*MB53*100*100/MAX(EV$9:EV$497))+($RJ$4*MC53*100*100/MAX(EV$9:EV$497))+($RJ$4*MD53*100*100/MAX(EV$9:EV$497))+($RJ$4*ME53*100*100/MAX(EV$9:EV$497))+($RJ$4*MF53*100*100/MAX(EV$9:EV$497))+($RJ$4*MG53*100*100/MAX(EV$9:EV$497))+($RJ$4*MH53*100*100/MAX(EV$9:EV$497))+($RJ$4*MI53*100*100/MAX(EV$9:EV$497))+($RJ$4*MJ53*100*100/MAX(EV$9:EV$497))+($RJ$4*MK53*100*100/MAX(EV$9:EV$497))+($RJ$4*ML53*100*100/MAX(EV$9:EV$497))+($RJ$4*MM53*100*100/MAX(EV$9:EV$497))+($RJ$4*MN53*100*100/MAX(EV$9:EV$497))</f>
        <v>0</v>
      </c>
      <c r="RY53" s="118">
        <f>($RJ$4*MQ53*100*100/MAX(EV$9:EV$497))/2 + (($RJ$4*MR53*100*100/MAX(EV$9:EV$497))+($RJ$4*MS53*100*100/MAX(EV$9:EV$497))+($RJ$4*MT53*100*100/MAX(EV$9:EV$497))+($RJ$4*MU53*100*100/MAX(EV$9:EV$497))+($RJ$4*MV53*100*100/MAX(EV$9:EV$497))+($RJ$4*MW53*100*100/MAX(EV$9:EV$497))+($RJ$4*MX53*100*100/MAX(EV$9:EV$497))+($RJ$4*MY53*100*100/MAX(EV$9:EV$497))+($RJ$4*MZ53*100*100/MAX(EV$9:EV$497))+($RJ$4*NA53*100*100/MAX(EV$9:EV$497))+($RJ$4*NB53*100*100/MAX(EV$9:EV$497))+($RJ$4*NC53*100*100/MAX(EV$9:EV$497))+($RJ$4*ND53*100*100/MAX(EV$9:EV$497))+($RJ$4*NG53*100*100/MAX(EV$9:EV$497)))/4</f>
        <v>0</v>
      </c>
      <c r="RZ53" s="115">
        <f>($RJ$4*NH53*100*100/MAX(EV$9:EV$497))/2 + (($RJ$4*NI53*100*100/MAX(EV$9:EV$497))+($RJ$4*NJ53*100*100/MAX(EV$9:EV$497))+($RJ$4*NK53*100*100/MAX(EV$9:EV$497))+($RJ$4*NL53*100*100/MAX(EV$9:EV$497))+($RJ$4*NM53*100*100/MAX(EV$9:EV$497))+($RJ$4*NN53*100*100/MAX(EV$9:EV$497)))/4</f>
        <v>0</v>
      </c>
      <c r="SA53" s="117">
        <f>(($RJ$4*NO53*100*100/MAX(EV$9:EV$497))+($RJ$4*NP53*100*100/MAX(EV$9:EV$497)))/4</f>
        <v>0</v>
      </c>
      <c r="SB53" s="118">
        <f t="shared" si="113"/>
        <v>0</v>
      </c>
      <c r="SC53" s="115">
        <f t="shared" si="114"/>
        <v>0</v>
      </c>
      <c r="SD53" s="115">
        <f t="shared" si="115"/>
        <v>0</v>
      </c>
      <c r="SE53" s="115">
        <f t="shared" si="116"/>
        <v>0</v>
      </c>
      <c r="SF53" s="115">
        <f t="shared" si="117"/>
        <v>0</v>
      </c>
      <c r="SG53" s="115">
        <f t="shared" si="118"/>
        <v>0</v>
      </c>
      <c r="SH53" s="115">
        <f>ROUND(SB53/MAX(SB$9:SB$497)*100,0)</f>
        <v>0</v>
      </c>
      <c r="SI53" s="115">
        <f>ROUND(SC53/MAX(SC$9:SC$497)*100,0)</f>
        <v>0</v>
      </c>
      <c r="SJ53" s="115">
        <f>ROUND(SD53/MAX(SD$9:SD$497)*100,0)</f>
        <v>0</v>
      </c>
      <c r="SK53" s="115">
        <f>ROUND(SE53/MAX(SE$9:SE$497)*100,0)</f>
        <v>0</v>
      </c>
      <c r="SL53" s="115">
        <f>ROUND(SF53/MAX(SF$9:SF$497)*100,0)</f>
        <v>0</v>
      </c>
      <c r="SM53" s="121">
        <f>ROUND(SG53/MAX(SG$9:SG$497)*100,0)</f>
        <v>0</v>
      </c>
      <c r="SN53" s="115">
        <f>ROUND(AVERAGEIF($ES$9:$ES$497,$ES53,SH$9:SH$497),0)</f>
        <v>29</v>
      </c>
      <c r="SO53" s="115">
        <f>ROUND(AVERAGEIF($ES$9:$ES$497,$ES53,SI$9:SI$497),0)</f>
        <v>3</v>
      </c>
      <c r="SP53" s="115">
        <f>ROUND(AVERAGEIF($ES$9:$ES$497,$ES53,SJ$9:SJ$497),0)</f>
        <v>5</v>
      </c>
      <c r="SQ53" s="115">
        <f>ROUND(AVERAGEIF($ES$9:$ES$497,$ES53,SK$9:SK$497),0)</f>
        <v>2</v>
      </c>
      <c r="SR53" s="115">
        <f>ROUND(AVERAGEIF($ES$9:$ES$497,$ES53,SL$9:SL$497),0)</f>
        <v>4</v>
      </c>
      <c r="SS53" s="121">
        <f>ROUND(AVERAGEIF($ES$9:$ES$497,$ES53,SM$9:SM$497),0)</f>
        <v>36</v>
      </c>
      <c r="ST53" s="114">
        <f>RANK(SB53,SB$9:SB$497,0)</f>
        <v>323</v>
      </c>
      <c r="SU53" s="115">
        <f>RANK(SC53,SC$9:SC$497,0)</f>
        <v>320</v>
      </c>
      <c r="SV53" s="115">
        <f>RANK(SD53,SD$9:SD$497,0)</f>
        <v>320</v>
      </c>
      <c r="SW53" s="115">
        <f>RANK(SE53,SE$9:SE$497,0)</f>
        <v>320</v>
      </c>
      <c r="SX53" s="115">
        <f>RANK(SF53,SF$9:SF$497,0)</f>
        <v>317</v>
      </c>
      <c r="SY53" s="115">
        <f>RANK(SG53,SG$9:SG$497,0)</f>
        <v>308</v>
      </c>
      <c r="SZ53" s="115">
        <f>COUNTIFS(SB$9:SB$497,"&gt;"&amp;SB53,$ES$9:$ES$497,$ES53)+1</f>
        <v>48</v>
      </c>
      <c r="TA53" s="115">
        <f>COUNTIFS(SC$9:SC$497,"&gt;"&amp;SC53,$ES$9:$ES$497,$ES53)+1</f>
        <v>48</v>
      </c>
      <c r="TB53" s="115">
        <f>COUNTIFS(SD$9:SD$497,"&gt;"&amp;SD53,$ES$9:$ES$497,$ES53)+1</f>
        <v>48</v>
      </c>
      <c r="TC53" s="115">
        <f>COUNTIFS(SE$9:SE$497,"&gt;"&amp;SE53,$ES$9:$ES$497,$ES53)+1</f>
        <v>48</v>
      </c>
      <c r="TD53" s="115">
        <f>COUNTIFS(SF$9:SF$497,"&gt;"&amp;SF53,$ES$9:$ES$497,$ES53)+1</f>
        <v>48</v>
      </c>
      <c r="TE53" s="117">
        <f>COUNTIFS(SG$9:SG$497,"&gt;"&amp;SG53,$ES$9:$ES$497,$ES53)+1</f>
        <v>48</v>
      </c>
      <c r="TF53" s="118">
        <f t="shared" si="119"/>
        <v>23</v>
      </c>
      <c r="TG53" s="115">
        <f t="shared" si="120"/>
        <v>17</v>
      </c>
      <c r="TH53" s="115">
        <f t="shared" si="121"/>
        <v>16</v>
      </c>
      <c r="TI53" s="115">
        <f t="shared" si="122"/>
        <v>17</v>
      </c>
      <c r="TJ53" s="115">
        <f t="shared" si="123"/>
        <v>16</v>
      </c>
      <c r="TK53" s="115">
        <f t="shared" si="124"/>
        <v>23</v>
      </c>
      <c r="TL53" s="117">
        <f t="shared" si="125"/>
        <v>23</v>
      </c>
      <c r="TM53" s="118">
        <f>ROUND(TF53/MAX(TF$9:TF$497)*100,0)</f>
        <v>13</v>
      </c>
      <c r="TN53" s="115">
        <f>ROUND(TG53/MAX(TG$9:TG$497)*100,0)</f>
        <v>9</v>
      </c>
      <c r="TO53" s="115">
        <f>ROUND(TH53/MAX(TH$9:TH$497)*100,0)</f>
        <v>9</v>
      </c>
      <c r="TP53" s="115">
        <f>ROUND(TI53/MAX(TI$9:TI$497)*100,0)</f>
        <v>9</v>
      </c>
      <c r="TQ53" s="115">
        <f>ROUND(TJ53/MAX(TJ$9:TJ$497)*100,0)</f>
        <v>8</v>
      </c>
      <c r="TR53" s="115">
        <f>ROUND(TK53/MAX(TK$9:TK$497)*100,0)</f>
        <v>12</v>
      </c>
      <c r="TS53" s="119">
        <f>ROUND(TL53/MAX(TL$9:TL$497)*100,0)</f>
        <v>12</v>
      </c>
      <c r="TT53" s="120">
        <f>RANK(TM53,TM$9:TM$497,0)</f>
        <v>388</v>
      </c>
      <c r="TU53" s="115">
        <f>RANK(TN53,TN$9:TN$497,0)</f>
        <v>399</v>
      </c>
      <c r="TV53" s="115">
        <f>RANK(TO53,TO$9:TO$497,0)</f>
        <v>385</v>
      </c>
      <c r="TW53" s="115">
        <f>RANK(TP53,TP$9:TP$497,0)</f>
        <v>396</v>
      </c>
      <c r="TX53" s="115">
        <f>RANK(TQ53,TQ$9:TQ$497,0)</f>
        <v>396</v>
      </c>
      <c r="TY53" s="115">
        <f>RANK(TR53,TR$9:TR$497,0)</f>
        <v>370</v>
      </c>
      <c r="TZ53" s="121">
        <f>RANK(TS53,TS$9:TS$497,0)</f>
        <v>356</v>
      </c>
      <c r="UA53" s="123"/>
      <c r="UB53" s="7" t="s">
        <v>1</v>
      </c>
    </row>
    <row r="54" spans="1:548" x14ac:dyDescent="0.15">
      <c r="A54" s="183">
        <v>46</v>
      </c>
      <c r="B54" s="203" t="s">
        <v>673</v>
      </c>
      <c r="C54" s="63"/>
      <c r="D54" s="63"/>
      <c r="E54" s="64" t="s">
        <v>518</v>
      </c>
      <c r="F54" s="65">
        <v>33</v>
      </c>
      <c r="G54" s="65" t="s">
        <v>571</v>
      </c>
      <c r="H54" s="65"/>
      <c r="I54" s="66" t="s">
        <v>521</v>
      </c>
      <c r="J54" s="67" t="s">
        <v>521</v>
      </c>
      <c r="K54" s="67" t="s">
        <v>521</v>
      </c>
      <c r="L54" s="67" t="s">
        <v>521</v>
      </c>
      <c r="M54" s="67" t="s">
        <v>521</v>
      </c>
      <c r="N54" s="67" t="s">
        <v>521</v>
      </c>
      <c r="O54" s="67" t="s">
        <v>521</v>
      </c>
      <c r="P54" s="67" t="s">
        <v>521</v>
      </c>
      <c r="Q54" s="67" t="s">
        <v>521</v>
      </c>
      <c r="R54" s="68" t="s">
        <v>521</v>
      </c>
      <c r="S54" s="69" t="s">
        <v>521</v>
      </c>
      <c r="T54" s="67" t="s">
        <v>521</v>
      </c>
      <c r="U54" s="67" t="s">
        <v>521</v>
      </c>
      <c r="V54" s="67" t="s">
        <v>521</v>
      </c>
      <c r="W54" s="67" t="s">
        <v>521</v>
      </c>
      <c r="X54" s="67" t="s">
        <v>521</v>
      </c>
      <c r="Y54" s="67" t="s">
        <v>521</v>
      </c>
      <c r="Z54" s="67" t="s">
        <v>521</v>
      </c>
      <c r="AA54" s="67" t="s">
        <v>521</v>
      </c>
      <c r="AB54" s="68" t="s">
        <v>520</v>
      </c>
      <c r="AC54" s="69" t="s">
        <v>520</v>
      </c>
      <c r="AD54" s="67" t="s">
        <v>520</v>
      </c>
      <c r="AE54" s="67" t="s">
        <v>520</v>
      </c>
      <c r="AF54" s="67" t="s">
        <v>520</v>
      </c>
      <c r="AG54" s="67" t="s">
        <v>520</v>
      </c>
      <c r="AH54" s="67" t="s">
        <v>521</v>
      </c>
      <c r="AI54" s="67" t="s">
        <v>521</v>
      </c>
      <c r="AJ54" s="67" t="s">
        <v>521</v>
      </c>
      <c r="AK54" s="67" t="s">
        <v>521</v>
      </c>
      <c r="AL54" s="68" t="s">
        <v>521</v>
      </c>
      <c r="AM54" s="69" t="s">
        <v>521</v>
      </c>
      <c r="AN54" s="67" t="s">
        <v>521</v>
      </c>
      <c r="AO54" s="67" t="s">
        <v>521</v>
      </c>
      <c r="AP54" s="67" t="s">
        <v>521</v>
      </c>
      <c r="AQ54" s="67" t="s">
        <v>521</v>
      </c>
      <c r="AR54" s="67" t="s">
        <v>521</v>
      </c>
      <c r="AS54" s="67" t="s">
        <v>521</v>
      </c>
      <c r="AT54" s="67" t="s">
        <v>521</v>
      </c>
      <c r="AU54" s="67" t="s">
        <v>521</v>
      </c>
      <c r="AV54" s="68" t="s">
        <v>521</v>
      </c>
      <c r="AW54" s="69" t="s">
        <v>521</v>
      </c>
      <c r="AX54" s="67" t="s">
        <v>521</v>
      </c>
      <c r="AY54" s="67" t="s">
        <v>521</v>
      </c>
      <c r="AZ54" s="67" t="s">
        <v>521</v>
      </c>
      <c r="BA54" s="67" t="s">
        <v>521</v>
      </c>
      <c r="BB54" s="67" t="s">
        <v>521</v>
      </c>
      <c r="BC54" s="67" t="s">
        <v>521</v>
      </c>
      <c r="BD54" s="67" t="s">
        <v>521</v>
      </c>
      <c r="BE54" s="67" t="s">
        <v>521</v>
      </c>
      <c r="BF54" s="68" t="s">
        <v>521</v>
      </c>
      <c r="BG54" s="69" t="s">
        <v>521</v>
      </c>
      <c r="BH54" s="67" t="s">
        <v>521</v>
      </c>
      <c r="BI54" s="67" t="s">
        <v>521</v>
      </c>
      <c r="BJ54" s="67" t="s">
        <v>521</v>
      </c>
      <c r="BK54" s="67" t="s">
        <v>521</v>
      </c>
      <c r="BL54" s="67" t="s">
        <v>521</v>
      </c>
      <c r="BM54" s="67" t="s">
        <v>521</v>
      </c>
      <c r="BN54" s="67" t="s">
        <v>521</v>
      </c>
      <c r="BO54" s="67" t="s">
        <v>521</v>
      </c>
      <c r="BP54" s="68" t="s">
        <v>521</v>
      </c>
      <c r="BQ54" s="70" t="s">
        <v>521</v>
      </c>
      <c r="BR54" s="67" t="s">
        <v>521</v>
      </c>
      <c r="BS54" s="67" t="s">
        <v>521</v>
      </c>
      <c r="BT54" s="67" t="s">
        <v>521</v>
      </c>
      <c r="BU54" s="67" t="s">
        <v>521</v>
      </c>
      <c r="BV54" s="67" t="s">
        <v>521</v>
      </c>
      <c r="BW54" s="67" t="s">
        <v>521</v>
      </c>
      <c r="BX54" s="67" t="s">
        <v>521</v>
      </c>
      <c r="BY54" s="67" t="s">
        <v>521</v>
      </c>
      <c r="BZ54" s="68" t="s">
        <v>521</v>
      </c>
      <c r="CA54" s="69" t="s">
        <v>521</v>
      </c>
      <c r="CB54" s="67" t="s">
        <v>521</v>
      </c>
      <c r="CC54" s="67" t="s">
        <v>521</v>
      </c>
      <c r="CD54" s="67" t="s">
        <v>521</v>
      </c>
      <c r="CE54" s="67" t="s">
        <v>521</v>
      </c>
      <c r="CF54" s="67" t="s">
        <v>521</v>
      </c>
      <c r="CG54" s="67" t="s">
        <v>521</v>
      </c>
      <c r="CH54" s="67" t="s">
        <v>521</v>
      </c>
      <c r="CI54" s="67" t="s">
        <v>521</v>
      </c>
      <c r="CJ54" s="68" t="s">
        <v>521</v>
      </c>
      <c r="CK54" s="69" t="s">
        <v>521</v>
      </c>
      <c r="CL54" s="67" t="s">
        <v>521</v>
      </c>
      <c r="CM54" s="67" t="s">
        <v>521</v>
      </c>
      <c r="CN54" s="67" t="s">
        <v>521</v>
      </c>
      <c r="CO54" s="67" t="s">
        <v>521</v>
      </c>
      <c r="CP54" s="67" t="s">
        <v>521</v>
      </c>
      <c r="CQ54" s="67" t="s">
        <v>521</v>
      </c>
      <c r="CR54" s="67" t="s">
        <v>521</v>
      </c>
      <c r="CS54" s="67" t="s">
        <v>521</v>
      </c>
      <c r="CT54" s="68" t="s">
        <v>521</v>
      </c>
      <c r="CU54" s="69" t="s">
        <v>521</v>
      </c>
      <c r="CV54" s="67" t="s">
        <v>521</v>
      </c>
      <c r="CW54" s="67" t="s">
        <v>521</v>
      </c>
      <c r="CX54" s="67" t="s">
        <v>521</v>
      </c>
      <c r="CY54" s="67" t="s">
        <v>521</v>
      </c>
      <c r="CZ54" s="67" t="s">
        <v>521</v>
      </c>
      <c r="DA54" s="67" t="s">
        <v>521</v>
      </c>
      <c r="DB54" s="67" t="s">
        <v>521</v>
      </c>
      <c r="DC54" s="67" t="s">
        <v>521</v>
      </c>
      <c r="DD54" s="68" t="s">
        <v>521</v>
      </c>
      <c r="DE54" s="69" t="s">
        <v>521</v>
      </c>
      <c r="DF54" s="71" t="s">
        <v>521</v>
      </c>
      <c r="DG54" s="67" t="s">
        <v>521</v>
      </c>
      <c r="DH54" s="67" t="s">
        <v>521</v>
      </c>
      <c r="DI54" s="67" t="s">
        <v>521</v>
      </c>
      <c r="DJ54" s="67" t="s">
        <v>521</v>
      </c>
      <c r="DK54" s="67" t="s">
        <v>521</v>
      </c>
      <c r="DL54" s="67" t="s">
        <v>521</v>
      </c>
      <c r="DM54" s="67" t="s">
        <v>521</v>
      </c>
      <c r="DN54" s="68" t="s">
        <v>521</v>
      </c>
      <c r="DO54" s="70" t="s">
        <v>521</v>
      </c>
      <c r="DP54" s="71" t="s">
        <v>521</v>
      </c>
      <c r="DQ54" s="67" t="s">
        <v>521</v>
      </c>
      <c r="DR54" s="67" t="s">
        <v>521</v>
      </c>
      <c r="DS54" s="67" t="s">
        <v>521</v>
      </c>
      <c r="DT54" s="67" t="s">
        <v>521</v>
      </c>
      <c r="DU54" s="67" t="s">
        <v>521</v>
      </c>
      <c r="DV54" s="67" t="s">
        <v>521</v>
      </c>
      <c r="DW54" s="67" t="s">
        <v>521</v>
      </c>
      <c r="DX54" s="72" t="s">
        <v>521</v>
      </c>
      <c r="DY54" s="73" t="s">
        <v>522</v>
      </c>
      <c r="DZ54" s="74">
        <v>2</v>
      </c>
      <c r="EA54" s="74">
        <v>3</v>
      </c>
      <c r="EB54" s="74">
        <v>3</v>
      </c>
      <c r="EC54" s="75">
        <v>4</v>
      </c>
      <c r="ED54" s="76" t="s">
        <v>522</v>
      </c>
      <c r="EE54" s="74">
        <f t="shared" si="75"/>
        <v>2</v>
      </c>
      <c r="EF54" s="74">
        <f t="shared" si="76"/>
        <v>6</v>
      </c>
      <c r="EG54" s="74">
        <f t="shared" si="77"/>
        <v>18</v>
      </c>
      <c r="EH54" s="77">
        <f t="shared" si="78"/>
        <v>72</v>
      </c>
      <c r="EI54" s="73">
        <v>600</v>
      </c>
      <c r="EJ54" s="74">
        <v>900</v>
      </c>
      <c r="EK54" s="74">
        <v>1800</v>
      </c>
      <c r="EL54" s="74">
        <v>3000</v>
      </c>
      <c r="EM54" s="75">
        <v>9000</v>
      </c>
      <c r="EN54" s="78">
        <v>1</v>
      </c>
      <c r="EO54" s="79">
        <f t="shared" si="79"/>
        <v>0.75</v>
      </c>
      <c r="EP54" s="79">
        <f t="shared" si="80"/>
        <v>0.5</v>
      </c>
      <c r="EQ54" s="79">
        <f t="shared" si="81"/>
        <v>0.27777777777777773</v>
      </c>
      <c r="ER54" s="80">
        <f t="shared" si="82"/>
        <v>0.20833333333333334</v>
      </c>
      <c r="ES54" s="128" t="s">
        <v>534</v>
      </c>
      <c r="ET54" s="82" t="s">
        <v>554</v>
      </c>
      <c r="EU54" s="83">
        <v>4</v>
      </c>
      <c r="EV54" s="73">
        <v>42</v>
      </c>
      <c r="EW54" s="74">
        <v>13</v>
      </c>
      <c r="EX54" s="74">
        <v>30</v>
      </c>
      <c r="EY54" s="74">
        <v>18</v>
      </c>
      <c r="EZ54" s="74">
        <v>6</v>
      </c>
      <c r="FA54" s="74">
        <v>6</v>
      </c>
      <c r="FB54" s="74">
        <v>34</v>
      </c>
      <c r="FC54" s="74">
        <v>43</v>
      </c>
      <c r="FD54" s="74">
        <f t="shared" si="83"/>
        <v>36</v>
      </c>
      <c r="FE54" s="84">
        <f t="shared" si="84"/>
        <v>73</v>
      </c>
      <c r="FF54" s="73">
        <f>RANK(EV54,$EV$9:$EV$497,0)</f>
        <v>310</v>
      </c>
      <c r="FG54" s="74">
        <f>RANK(EW54,$EW$9:$EW$497,0)</f>
        <v>387</v>
      </c>
      <c r="FH54" s="74">
        <f>RANK(EX54,$EX$9:$EX$497,0)</f>
        <v>232</v>
      </c>
      <c r="FI54" s="74">
        <f>RANK(EY54,$EY$9:$EY$497,0)</f>
        <v>322</v>
      </c>
      <c r="FJ54" s="74">
        <f>RANK(EZ54,$EZ$9:$EZ$497,0)</f>
        <v>391</v>
      </c>
      <c r="FK54" s="74">
        <f>RANK(FA54,$FA$9:$FA$497,0)</f>
        <v>374</v>
      </c>
      <c r="FL54" s="74">
        <f>RANK(FB54,$FB$9:$FB$497,0)</f>
        <v>240</v>
      </c>
      <c r="FM54" s="74">
        <f>RANK(FC54,$FC$9:$FC$497,0)</f>
        <v>201</v>
      </c>
      <c r="FN54" s="74">
        <f>RANK(FD54,$FD$9:$FD$497,0)</f>
        <v>340</v>
      </c>
      <c r="FO54" s="84">
        <f>RANK(FE54,$FE$9:$FE$497,0)</f>
        <v>236</v>
      </c>
      <c r="FP54" s="73">
        <f>COUNTIFS($EV$9:$EV$497,"&gt;"&amp;EV54,$ES$9:$ES$497,ES54)+1</f>
        <v>64</v>
      </c>
      <c r="FQ54" s="74">
        <f>COUNTIFS($EW$9:$EW$497,"&gt;"&amp;EW54,$ES$9:$ES$497,ES54)+1</f>
        <v>67</v>
      </c>
      <c r="FR54" s="74">
        <f>COUNTIFS($EX$9:$EX$497,"&gt;"&amp;EX54,$ES$9:$ES$497,ES54)+1</f>
        <v>71</v>
      </c>
      <c r="FS54" s="74">
        <f>COUNTIFS($EY$9:$EY$497,"&gt;"&amp;EY54,$ES$9:$ES$497,ES54)+1</f>
        <v>62</v>
      </c>
      <c r="FT54" s="74">
        <f>COUNTIFS($EZ$9:$EZ$497,"&gt;"&amp;EZ54,$ES$9:$ES$497,ES54)+1</f>
        <v>67</v>
      </c>
      <c r="FU54" s="74">
        <f>COUNTIFS($FA$9:$FA$497,"&gt;"&amp;FA54,$ES$9:$ES$497,ES54)+1</f>
        <v>66</v>
      </c>
      <c r="FV54" s="74">
        <f>COUNTIFS($FB$9:$FB$497,"&gt;"&amp;FB54,$ES$9:$ES$497,ES54)+1</f>
        <v>67</v>
      </c>
      <c r="FW54" s="74">
        <f>COUNTIFS($FC$9:$FC$497,"&gt;"&amp;FC54,$ES$9:$ES$497,ES54)+1</f>
        <v>64</v>
      </c>
      <c r="FX54" s="74">
        <f>COUNTIFS($FD$9:$FD$497,"&gt;"&amp;FD54,$ES$9:$ES$497,ES54)+1</f>
        <v>71</v>
      </c>
      <c r="FY54" s="84">
        <f>COUNTIFS($FE$9:$FE$497,"&gt;"&amp;FE54,$ES$9:$ES$497,ES54)+1</f>
        <v>70</v>
      </c>
      <c r="FZ54" s="85">
        <f t="shared" si="85"/>
        <v>1.27</v>
      </c>
      <c r="GA54" s="86">
        <f t="shared" si="86"/>
        <v>0.39</v>
      </c>
      <c r="GB54" s="86">
        <f t="shared" si="87"/>
        <v>0.91</v>
      </c>
      <c r="GC54" s="86">
        <f t="shared" si="88"/>
        <v>0.55000000000000004</v>
      </c>
      <c r="GD54" s="86">
        <f t="shared" si="89"/>
        <v>0.18</v>
      </c>
      <c r="GE54" s="86">
        <f t="shared" si="90"/>
        <v>0.18</v>
      </c>
      <c r="GF54" s="86">
        <f t="shared" si="91"/>
        <v>1.03</v>
      </c>
      <c r="GG54" s="86">
        <f t="shared" si="92"/>
        <v>1.3</v>
      </c>
      <c r="GH54" s="86">
        <f t="shared" si="93"/>
        <v>1.0900000000000001</v>
      </c>
      <c r="GI54" s="87">
        <f t="shared" si="94"/>
        <v>2.21</v>
      </c>
      <c r="GJ54" s="85">
        <f>ROUND(((FZ54-AVERAGE(FZ$9:FZ$497))/STDEVP(FZ$9:FZ$497)*10+50),2)</f>
        <v>61.81</v>
      </c>
      <c r="GK54" s="86">
        <f>ROUND(((GA54-AVERAGE(GA$9:GA$497))/STDEVP(GA$9:GA$497)*10+50),2)</f>
        <v>41.02</v>
      </c>
      <c r="GL54" s="86">
        <f>ROUND(((GB54-AVERAGE(GB$9:GB$497))/STDEVP(GB$9:GB$497)*10+50),2)</f>
        <v>62.29</v>
      </c>
      <c r="GM54" s="86">
        <f>ROUND(((GC54-AVERAGE(GC$9:GC$497))/STDEVP(GC$9:GC$497)*10+50),2)</f>
        <v>51.2</v>
      </c>
      <c r="GN54" s="86">
        <f>ROUND(((GD54-AVERAGE(GD$9:GD$497))/STDEVP(GD$9:GD$497)*10+50),2)</f>
        <v>42.73</v>
      </c>
      <c r="GO54" s="86">
        <f>ROUND(((GE54-AVERAGE(GE$9:GE$497))/STDEVP(GE$9:GE$497)*10+50),2)</f>
        <v>43.89</v>
      </c>
      <c r="GP54" s="86">
        <f>ROUND(((GF54-AVERAGE(GF$9:GF$497))/STDEVP(GF$9:GF$497)*10+50),2)</f>
        <v>62.44</v>
      </c>
      <c r="GQ54" s="86">
        <f>ROUND(((GG54-AVERAGE(GG$9:GG$497))/STDEVP(GG$9:GG$497)*10+50),2)</f>
        <v>70.930000000000007</v>
      </c>
      <c r="GR54" s="86">
        <f>ROUND(((GH54-AVERAGE(GH$9:GH$497))/STDEVP(GH$9:GH$497)*10+50),2)</f>
        <v>54.2</v>
      </c>
      <c r="GS54" s="87">
        <f>ROUND(((GI54-AVERAGE(GI$9:GI$497))/STDEVP(GI$9:GI$497)*10+50),2)</f>
        <v>70.91</v>
      </c>
      <c r="GT54" s="73">
        <f>RANK(GJ54,$GJ$9:$GJ$497,0)</f>
        <v>53</v>
      </c>
      <c r="GU54" s="74">
        <f>RANK(GK54,$GK$9:$GK$497,0)</f>
        <v>348</v>
      </c>
      <c r="GV54" s="74">
        <f>RANK(GL54,$GL$9:$GL$497,0)</f>
        <v>57</v>
      </c>
      <c r="GW54" s="74">
        <f>RANK(GM54,$GM$9:$GM$497,0)</f>
        <v>158</v>
      </c>
      <c r="GX54" s="74">
        <f>RANK(GN54,$GN$9:$GN$497,0)</f>
        <v>343</v>
      </c>
      <c r="GY54" s="74">
        <f>RANK(GO54,$GO$9:$GO$497,0)</f>
        <v>296</v>
      </c>
      <c r="GZ54" s="74">
        <f>RANK(GP54,$GP$9:$GP$497,0)</f>
        <v>40</v>
      </c>
      <c r="HA54" s="74">
        <f>RANK(GQ54,$GQ$9:$GQ$497,0)</f>
        <v>12</v>
      </c>
      <c r="HB54" s="74">
        <f>RANK(GR54,$GR$9:$GR$497,0)</f>
        <v>114</v>
      </c>
      <c r="HC54" s="84">
        <f>RANK(GS54,$GS$9:$GS$497,0)</f>
        <v>16</v>
      </c>
      <c r="HD54" s="85">
        <f>ROUND(AVERAGEIF($ES$9:$ES$497,$ES54,$FZ$9:$FZ$497),2)</f>
        <v>0.95</v>
      </c>
      <c r="HE54" s="86">
        <f>ROUND(AVERAGEIF($ES$9:$ES$497,$ES54,$GA$9:$GA$497),2)</f>
        <v>0.38</v>
      </c>
      <c r="HF54" s="86">
        <f>ROUND(AVERAGEIF($ES$9:$ES$497,$ES54,$GB$9:$GB$497),2)</f>
        <v>0.82</v>
      </c>
      <c r="HG54" s="86">
        <f>ROUND(AVERAGEIF($ES$9:$ES$497,$ES54,$GC$9:$GC$497),2)</f>
        <v>0.44</v>
      </c>
      <c r="HH54" s="86">
        <f>ROUND(AVERAGEIF($ES$9:$ES$497,$ES54,$GD$9:$GD$497),2)</f>
        <v>0.15</v>
      </c>
      <c r="HI54" s="86">
        <f>ROUND(AVERAGEIF($ES$9:$ES$497,$ES54,$GE$9:$GE$497),2)</f>
        <v>0.14000000000000001</v>
      </c>
      <c r="HJ54" s="86">
        <f>ROUND(AVERAGEIF($ES$9:$ES$497,$ES54,$GF$9:$GF$497),2)</f>
        <v>0.74</v>
      </c>
      <c r="HK54" s="86">
        <f>ROUND(AVERAGEIF($ES$9:$ES$497,$ES54,$GG$9:$GG$497),2)</f>
        <v>0.85</v>
      </c>
      <c r="HL54" s="86">
        <f>ROUND(AVERAGEIF($ES$9:$ES$497,$ES54,$GH$9:$GH$497),2)</f>
        <v>0.97</v>
      </c>
      <c r="HM54" s="87">
        <f>ROUND(AVERAGEIF($ES$9:$ES$497,$ES54,$GI$9:$GI$497),2)</f>
        <v>1.67</v>
      </c>
      <c r="HN54" s="88">
        <f t="shared" si="95"/>
        <v>0.32000000000000006</v>
      </c>
      <c r="HO54" s="89">
        <f t="shared" si="96"/>
        <v>1.0000000000000009E-2</v>
      </c>
      <c r="HP54" s="89">
        <f t="shared" si="97"/>
        <v>9.000000000000008E-2</v>
      </c>
      <c r="HQ54" s="89">
        <f t="shared" si="98"/>
        <v>0.11000000000000004</v>
      </c>
      <c r="HR54" s="89">
        <f t="shared" si="99"/>
        <v>0.03</v>
      </c>
      <c r="HS54" s="89">
        <f t="shared" si="100"/>
        <v>3.999999999999998E-2</v>
      </c>
      <c r="HT54" s="89">
        <f t="shared" si="101"/>
        <v>0.29000000000000004</v>
      </c>
      <c r="HU54" s="89">
        <f t="shared" si="102"/>
        <v>0.45000000000000007</v>
      </c>
      <c r="HV54" s="89">
        <f t="shared" si="103"/>
        <v>0.12000000000000011</v>
      </c>
      <c r="HW54" s="90">
        <f t="shared" si="104"/>
        <v>0.54</v>
      </c>
      <c r="HX54" s="73">
        <f>COUNTIFS($FZ$9:$FZ$497,"&gt;"&amp;FZ54,$ES$9:$ES$497,$ES54)+1</f>
        <v>13</v>
      </c>
      <c r="HY54" s="74">
        <f>COUNTIFS($GA$9:$GA$497,"&gt;"&amp;GA54,$ES$9:$ES$497,$ES54)+1</f>
        <v>32</v>
      </c>
      <c r="HZ54" s="74">
        <f>COUNTIFS($GB$9:$GB$497,"&gt;"&amp;GB54,$ES$9:$ES$497,$ES54)+1</f>
        <v>21</v>
      </c>
      <c r="IA54" s="74">
        <f>COUNTIFS($GC$9:$GC$497,"&gt;"&amp;GC54,$ES$9:$ES$497,$ES54)+1</f>
        <v>12</v>
      </c>
      <c r="IB54" s="74">
        <f>COUNTIFS($GD$9:$GD$497,"&gt;"&amp;GD54,$ES$9:$ES$497,$ES54)+1</f>
        <v>12</v>
      </c>
      <c r="IC54" s="74">
        <f>COUNTIFS($GE$9:$GE$497,"&gt;"&amp;GE54,$ES$9:$ES$497,$ES54)+1</f>
        <v>12</v>
      </c>
      <c r="ID54" s="74">
        <f>COUNTIFS($GF$9:$GF$497,"&gt;"&amp;GF54,$ES$9:$ES$497,$ES54)+1</f>
        <v>5</v>
      </c>
      <c r="IE54" s="74">
        <f>COUNTIFS($GG$9:$GG$497,"&gt;"&amp;GG54,$ES$9:$ES$497,$ES54)+1</f>
        <v>11</v>
      </c>
      <c r="IF54" s="74">
        <f>COUNTIFS($GH$9:$GH$497,"&gt;"&amp;GH54,$ES$9:$ES$497,$ES54)+1</f>
        <v>20</v>
      </c>
      <c r="IG54" s="84">
        <f>COUNTIFS($GI$9:$GI$497,"&gt;"&amp;GI54,$ES$9:$ES$497,$ES54)+1</f>
        <v>11</v>
      </c>
      <c r="IH54" s="91"/>
      <c r="II54" s="79"/>
      <c r="IJ54" s="79">
        <v>7.0000000000000007E-2</v>
      </c>
      <c r="IK54" s="79"/>
      <c r="IL54" s="79"/>
      <c r="IM54" s="92"/>
      <c r="IN54" s="93">
        <v>0.04</v>
      </c>
      <c r="IO54" s="94"/>
      <c r="IP54" s="95"/>
      <c r="IQ54" s="79"/>
      <c r="IR54" s="79"/>
      <c r="IS54" s="79"/>
      <c r="IT54" s="79"/>
      <c r="IU54" s="79"/>
      <c r="IV54" s="79"/>
      <c r="IW54" s="96"/>
      <c r="IX54" s="93"/>
      <c r="IY54" s="79"/>
      <c r="IZ54" s="79"/>
      <c r="JA54" s="79"/>
      <c r="JB54" s="79"/>
      <c r="JC54" s="79"/>
      <c r="JD54" s="79"/>
      <c r="JE54" s="97"/>
      <c r="JF54" s="95"/>
      <c r="JG54" s="79"/>
      <c r="JH54" s="79"/>
      <c r="JI54" s="79"/>
      <c r="JJ54" s="79"/>
      <c r="JK54" s="79"/>
      <c r="JL54" s="79"/>
      <c r="JM54" s="96"/>
      <c r="JN54" s="93"/>
      <c r="JO54" s="79"/>
      <c r="JP54" s="79"/>
      <c r="JQ54" s="79"/>
      <c r="JR54" s="79"/>
      <c r="JS54" s="79"/>
      <c r="JT54" s="79"/>
      <c r="JU54" s="79"/>
      <c r="JV54" s="79"/>
      <c r="JW54" s="79"/>
      <c r="JX54" s="79"/>
      <c r="JY54" s="79"/>
      <c r="JZ54" s="97"/>
      <c r="KA54" s="93"/>
      <c r="KB54" s="79"/>
      <c r="KC54" s="79"/>
      <c r="KD54" s="79"/>
      <c r="KE54" s="97"/>
      <c r="KF54" s="95"/>
      <c r="KG54" s="79"/>
      <c r="KH54" s="79"/>
      <c r="KI54" s="79"/>
      <c r="KJ54" s="79"/>
      <c r="KK54" s="98"/>
      <c r="KL54" s="79"/>
      <c r="KM54" s="79"/>
      <c r="KN54" s="79"/>
      <c r="KO54" s="79"/>
      <c r="KP54" s="79"/>
      <c r="KQ54" s="79"/>
      <c r="KR54" s="79"/>
      <c r="KS54" s="96"/>
      <c r="KT54" s="96"/>
      <c r="KU54" s="96"/>
      <c r="KV54" s="96"/>
      <c r="KW54" s="93"/>
      <c r="KX54" s="79"/>
      <c r="KY54" s="79"/>
      <c r="KZ54" s="79"/>
      <c r="LA54" s="79"/>
      <c r="LB54" s="79"/>
      <c r="LC54" s="96"/>
      <c r="LD54" s="93"/>
      <c r="LE54" s="94"/>
      <c r="LF54" s="99"/>
      <c r="LG54" s="75"/>
      <c r="LH54" s="93"/>
      <c r="LI54" s="79"/>
      <c r="LJ54" s="74"/>
      <c r="LK54" s="74"/>
      <c r="LL54" s="74"/>
      <c r="LM54" s="100"/>
      <c r="LN54" s="95"/>
      <c r="LO54" s="79"/>
      <c r="LP54" s="79"/>
      <c r="LQ54" s="79"/>
      <c r="LR54" s="96"/>
      <c r="LS54" s="93"/>
      <c r="LT54" s="79">
        <v>7.0000000000000007E-2</v>
      </c>
      <c r="LU54" s="79"/>
      <c r="LV54" s="79"/>
      <c r="LW54" s="79"/>
      <c r="LX54" s="79"/>
      <c r="LY54" s="79"/>
      <c r="LZ54" s="79"/>
      <c r="MA54" s="97"/>
      <c r="MB54" s="95"/>
      <c r="MC54" s="79"/>
      <c r="MD54" s="79"/>
      <c r="ME54" s="79"/>
      <c r="MF54" s="79"/>
      <c r="MG54" s="79"/>
      <c r="MH54" s="79"/>
      <c r="MI54" s="79"/>
      <c r="MJ54" s="79"/>
      <c r="MK54" s="79"/>
      <c r="ML54" s="79"/>
      <c r="MM54" s="79"/>
      <c r="MN54" s="98"/>
      <c r="MO54" s="98"/>
      <c r="MP54" s="96"/>
      <c r="MQ54" s="93"/>
      <c r="MR54" s="79"/>
      <c r="MS54" s="79"/>
      <c r="MT54" s="79"/>
      <c r="MU54" s="79"/>
      <c r="MV54" s="98"/>
      <c r="MW54" s="79"/>
      <c r="MX54" s="79"/>
      <c r="MY54" s="79"/>
      <c r="MZ54" s="79"/>
      <c r="NA54" s="79"/>
      <c r="NB54" s="79"/>
      <c r="NC54" s="79"/>
      <c r="ND54" s="96"/>
      <c r="NE54" s="96"/>
      <c r="NF54" s="96"/>
      <c r="NG54" s="96"/>
      <c r="NH54" s="93"/>
      <c r="NI54" s="79"/>
      <c r="NJ54" s="79"/>
      <c r="NK54" s="79"/>
      <c r="NL54" s="79"/>
      <c r="NM54" s="79"/>
      <c r="NN54" s="94"/>
      <c r="NO54" s="93"/>
      <c r="NP54" s="80">
        <v>7.0000000000000007E-2</v>
      </c>
      <c r="NQ54" s="124" t="s">
        <v>670</v>
      </c>
      <c r="NR54" s="102" t="s">
        <v>674</v>
      </c>
      <c r="NS54" s="102"/>
      <c r="NT54" s="102" t="s">
        <v>582</v>
      </c>
      <c r="NU54" s="102"/>
      <c r="NV54" s="104">
        <v>43720</v>
      </c>
      <c r="NW54" s="102" t="s">
        <v>525</v>
      </c>
      <c r="NX54" s="105" t="s">
        <v>675</v>
      </c>
      <c r="NY54" s="106" t="s">
        <v>620</v>
      </c>
      <c r="NZ54" s="105" t="s">
        <v>675</v>
      </c>
      <c r="OA54" s="107"/>
      <c r="OB54" s="107"/>
      <c r="OC54" s="107"/>
      <c r="OD54" s="108">
        <f t="shared" si="105"/>
        <v>72</v>
      </c>
      <c r="OE54" s="109">
        <v>4</v>
      </c>
      <c r="OF54" s="110">
        <f t="shared" si="106"/>
        <v>600</v>
      </c>
      <c r="OG54" s="109">
        <v>2</v>
      </c>
      <c r="OH54" s="111">
        <f>ROUND(AVERAGEIF($ES$9:$ES$497,$ES54,EV$9:EV$497),0)</f>
        <v>70</v>
      </c>
      <c r="OI54" s="112">
        <f>ROUND(AVERAGEIF($ES$9:$ES$497,$ES54,EW$9:EW$497),0)</f>
        <v>29</v>
      </c>
      <c r="OJ54" s="112">
        <f>ROUND(AVERAGEIF($ES$9:$ES$497,$ES54,EX$9:EX$497),0)</f>
        <v>62</v>
      </c>
      <c r="OK54" s="112">
        <f>ROUND(AVERAGEIF($ES$9:$ES$497,$ES54,EY$9:EY$497),0)</f>
        <v>34</v>
      </c>
      <c r="OL54" s="112">
        <f>ROUND(AVERAGEIF($ES$9:$ES$497,$ES54,EZ$9:EZ$497),0)</f>
        <v>10</v>
      </c>
      <c r="OM54" s="112">
        <f>ROUND(AVERAGEIF($ES$9:$ES$497,$ES54,FA$9:FA$497),0)</f>
        <v>10</v>
      </c>
      <c r="ON54" s="112">
        <f>ROUND(AVERAGEIF($ES$9:$ES$497,$ES54,FB$9:FB$497),0)</f>
        <v>53</v>
      </c>
      <c r="OO54" s="112">
        <f>ROUND(AVERAGEIF($ES$9:$ES$497,$ES54,FC$9:FC$497),0)</f>
        <v>56</v>
      </c>
      <c r="OP54" s="112">
        <f>ROUND(AVERAGEIF($ES$9:$ES$497,$ES54,FD$9:FD$497),0)</f>
        <v>72</v>
      </c>
      <c r="OQ54" s="113">
        <f>ROUND(AVERAGEIF($ES$9:$ES$497,$ES54,FE$9:FE$497),0)</f>
        <v>118</v>
      </c>
      <c r="OR54" s="114">
        <f>ROUND(EV54/MAX(EV$9:EV$497)*100,0)</f>
        <v>24</v>
      </c>
      <c r="OS54" s="115">
        <f>ROUND(EW54/MAX(EW$9:EW$497)*100,0)</f>
        <v>10</v>
      </c>
      <c r="OT54" s="115">
        <f>ROUND(EX54/MAX(EX$9:EX$497)*100,0)</f>
        <v>25</v>
      </c>
      <c r="OU54" s="115">
        <f>ROUND(EY54/MAX(EY$9:EY$497)*100,0)</f>
        <v>12</v>
      </c>
      <c r="OV54" s="115">
        <f>ROUND(EZ54/MAX(EZ$9:EZ$497)*100,0)</f>
        <v>5</v>
      </c>
      <c r="OW54" s="115">
        <f>ROUND(FA54/MAX(FA$9:FA$497)*100,0)</f>
        <v>5</v>
      </c>
      <c r="OX54" s="115">
        <f>ROUND(FB54/MAX(FB$9:FB$497)*100,0)</f>
        <v>25</v>
      </c>
      <c r="OY54" s="116">
        <f>ROUND(FC54/MAX(FC$9:FC$497)*100,0)</f>
        <v>30</v>
      </c>
      <c r="OZ54" s="115">
        <f>ROUND(FD54/MAX(FD$9:FD$497)*100,0)</f>
        <v>24</v>
      </c>
      <c r="PA54" s="117">
        <f>ROUND(FE54/MAX(FE$9:FE$497)*100,0)</f>
        <v>30</v>
      </c>
      <c r="PB54" s="118">
        <f t="shared" si="107"/>
        <v>235</v>
      </c>
      <c r="PC54" s="115">
        <f t="shared" si="108"/>
        <v>175</v>
      </c>
      <c r="PD54" s="115">
        <f t="shared" si="109"/>
        <v>250</v>
      </c>
      <c r="PE54" s="115">
        <f t="shared" si="110"/>
        <v>295</v>
      </c>
      <c r="PF54" s="115">
        <f t="shared" si="111"/>
        <v>163</v>
      </c>
      <c r="PG54" s="119">
        <f t="shared" si="112"/>
        <v>132</v>
      </c>
      <c r="PH54" s="118">
        <f>ROUND(PB54/MAX(PB$9:PB$497)*100,0)</f>
        <v>28</v>
      </c>
      <c r="PI54" s="115">
        <f>ROUND(PC54/MAX(PC$9:PC$497)*100,0)</f>
        <v>21</v>
      </c>
      <c r="PJ54" s="115">
        <f>ROUND(PD54/MAX(PD$9:PD$497)*100,0)</f>
        <v>27</v>
      </c>
      <c r="PK54" s="115">
        <f>ROUND(PE54/MAX(PE$9:PE$497)*100,0)</f>
        <v>29</v>
      </c>
      <c r="PL54" s="115">
        <f>ROUND(PF54/MAX(PF$9:PF$497)*100,0)</f>
        <v>23</v>
      </c>
      <c r="PM54" s="119">
        <f>ROUND(PG54/MAX(PG$9:PG$497)*100,0)</f>
        <v>19</v>
      </c>
      <c r="PN54" s="118">
        <f>RANK(PH54,PH$9:PH$497,0)</f>
        <v>315</v>
      </c>
      <c r="PO54" s="115">
        <f>RANK(PI54,PI$9:PI$497,0)</f>
        <v>341</v>
      </c>
      <c r="PP54" s="115">
        <f>RANK(PJ54,PJ$9:PJ$497,0)</f>
        <v>331</v>
      </c>
      <c r="PQ54" s="115">
        <f>RANK(PK54,PK$9:PK$497,0)</f>
        <v>305</v>
      </c>
      <c r="PR54" s="115">
        <f>RANK(PL54,PL$9:PL$497,0)</f>
        <v>358</v>
      </c>
      <c r="PS54" s="119">
        <f>RANK(PM54,PM$9:PM$497,0)</f>
        <v>370</v>
      </c>
      <c r="PT54" s="120">
        <f>ROUND(FZ54/MAX(FZ$9:FZ$497)*100,0)</f>
        <v>69</v>
      </c>
      <c r="PU54" s="115">
        <f>ROUND(GA54/MAX(GA$9:GA$497)*100,0)</f>
        <v>22</v>
      </c>
      <c r="PV54" s="115">
        <f>ROUND(GB54/MAX(GB$9:GB$497)*100,0)</f>
        <v>66</v>
      </c>
      <c r="PW54" s="115">
        <f>ROUND(GC54/MAX(GC$9:GC$497)*100,0)</f>
        <v>44</v>
      </c>
      <c r="PX54" s="115">
        <f>ROUND(GD54/MAX(GD$9:GD$497)*100,0)</f>
        <v>10</v>
      </c>
      <c r="PY54" s="115">
        <f>ROUND(GE54/MAX(GE$9:GE$497)*100,0)</f>
        <v>11</v>
      </c>
      <c r="PZ54" s="115">
        <f>ROUND(GF54/MAX(GF$9:GF$497)*100,0)</f>
        <v>48</v>
      </c>
      <c r="QA54" s="116">
        <f>ROUND(GG54/MAX(GG$9:GG$497)*100,0)</f>
        <v>71</v>
      </c>
      <c r="QB54" s="115">
        <f>ROUND(GH54/MAX(GH$9:GH$497)*100,0)</f>
        <v>48</v>
      </c>
      <c r="QC54" s="121">
        <f>ROUND(GI54/MAX(GI$9:GI$497)*100,0)</f>
        <v>71</v>
      </c>
      <c r="QD54" s="120">
        <f>ROUND(AVERAGEIF($ES$9:$ES$497,$ES54,PT$9:PT$497),0)</f>
        <v>52</v>
      </c>
      <c r="QE54" s="120">
        <f>ROUND(AVERAGEIF($ES$9:$ES$497,$ES54,PU$9:PU$497),0)</f>
        <v>21</v>
      </c>
      <c r="QF54" s="120">
        <f>ROUND(AVERAGEIF($ES$9:$ES$497,$ES54,PV$9:PV$497),0)</f>
        <v>60</v>
      </c>
      <c r="QG54" s="120">
        <f>ROUND(AVERAGEIF($ES$9:$ES$497,$ES54,PW$9:PW$497),0)</f>
        <v>35</v>
      </c>
      <c r="QH54" s="120">
        <f>ROUND(AVERAGEIF($ES$9:$ES$497,$ES54,PX$9:PX$497),0)</f>
        <v>8</v>
      </c>
      <c r="QI54" s="120">
        <f>ROUND(AVERAGEIF($ES$9:$ES$497,$ES54,PY$9:PY$497),0)</f>
        <v>9</v>
      </c>
      <c r="QJ54" s="120">
        <f>ROUND(AVERAGEIF($ES$9:$ES$497,$ES54,PZ$9:PZ$497),0)</f>
        <v>35</v>
      </c>
      <c r="QK54" s="120">
        <f>ROUND(AVERAGEIF($ES$9:$ES$497,$ES54,QA$9:QA$497),0)</f>
        <v>46</v>
      </c>
      <c r="QL54" s="120">
        <f>ROUND(AVERAGEIF($ES$9:$ES$497,$ES54,QB$9:QB$497),0)</f>
        <v>43</v>
      </c>
      <c r="QM54" s="120">
        <f>ROUND(AVERAGEIF($ES$9:$ES$497,$ES54,QC$9:QC$497),0)</f>
        <v>53</v>
      </c>
      <c r="QN54" s="114">
        <f t="shared" si="126"/>
        <v>657</v>
      </c>
      <c r="QO54" s="115">
        <f t="shared" si="127"/>
        <v>433</v>
      </c>
      <c r="QP54" s="115">
        <f t="shared" si="128"/>
        <v>697</v>
      </c>
      <c r="QQ54" s="115">
        <f t="shared" si="129"/>
        <v>870</v>
      </c>
      <c r="QR54" s="115">
        <f t="shared" si="130"/>
        <v>566</v>
      </c>
      <c r="QS54" s="119">
        <f t="shared" si="131"/>
        <v>362</v>
      </c>
      <c r="QT54" s="114">
        <f>ROUND((QN54-MIN(QN$9:QN$497))/(MAX(QN$9:QN$497)-MIN(QN$9:QN$497))*100,0)</f>
        <v>67</v>
      </c>
      <c r="QU54" s="115">
        <f>ROUND((QO54-MIN(QO$9:QO$497))/(MAX(QO$9:QO$497)-MIN(QO$9:QO$497))*100,0)</f>
        <v>32</v>
      </c>
      <c r="QV54" s="115">
        <f>ROUND((QP54-MIN(QP$9:QP$497))/(MAX(QP$9:QP$497)-MIN(QP$9:QP$497))*100,0)</f>
        <v>50</v>
      </c>
      <c r="QW54" s="115">
        <f>ROUND((QQ54-MIN(QQ$9:QQ$497))/(MAX(QQ$9:QQ$497)-MIN(QQ$9:QQ$497))*100,0)</f>
        <v>73</v>
      </c>
      <c r="QX54" s="115">
        <f>ROUND((QR54-MIN(QR$9:QR$497))/(MAX(QR$9:QR$497)-MIN(QR$9:QR$497))*100,0)</f>
        <v>56</v>
      </c>
      <c r="QY54" s="115">
        <f>ROUND((QS54-MIN(QS$9:QS$497))/(MAX(QS$9:QS$497)-MIN(QS$9:QS$497))*100,0)</f>
        <v>38</v>
      </c>
      <c r="QZ54" s="114">
        <f>RANK(QN54,QN$9:QN$497,0)</f>
        <v>22</v>
      </c>
      <c r="RA54" s="115">
        <f>RANK(QO54,QO$9:QO$497,0)</f>
        <v>136</v>
      </c>
      <c r="RB54" s="115">
        <f>RANK(QP54,QP$9:QP$497,0)</f>
        <v>58</v>
      </c>
      <c r="RC54" s="115">
        <f>RANK(QQ54,QQ$9:QQ$497,0)</f>
        <v>17</v>
      </c>
      <c r="RD54" s="115">
        <f>RANK(QR54,QR$9:QR$497,0)</f>
        <v>133</v>
      </c>
      <c r="RE54" s="115">
        <f>RANK(QS54,QS$9:QS$497,0)</f>
        <v>226</v>
      </c>
      <c r="RF54" s="122"/>
      <c r="RG54" s="115">
        <f>($RH$3*(IH54+IJ54)*100*100/MAX(EX$9:EX$497)*$RO$3) +($RH$3*(II54+IJ54)*100*100/MAX(EX$9:EX$497)*$RO$4) + ($RH$3*IK54*100*100/MAX(EX$9:EX$497)*0.098)</f>
        <v>29.225000000000001</v>
      </c>
      <c r="RH54" s="115">
        <f>($RH$4*IL54*100*100/MAX(EZ$9:EZ$497))*$RQ$3</f>
        <v>0</v>
      </c>
      <c r="RI54" s="115">
        <f>($RH$3*IM54*100*100/MAX(EY$9:EY$497))*$RQ$4</f>
        <v>0</v>
      </c>
      <c r="RJ54" s="115">
        <f>($RH$3*IN54*100*100/MAX(EX$9:EX$497))</f>
        <v>16.666666666666668</v>
      </c>
      <c r="RK54" s="115">
        <f>($RH$4*IO54*100*100/MAX(EZ$9:EZ$497))*$RQ$3</f>
        <v>0</v>
      </c>
      <c r="RL54" s="115">
        <f>(($RL$4*IP54*100*((100/MAX(EX$9:EX$497)+100/MAX(EZ$9:EZ$497))/2))+($RL$4*IQ54*100*((100/MAX(EX$9:EX$497)+100/MAX(EZ$9:EZ$497))/2))+($RL$4*IR54*100*((100/MAX(EX$9:EX$497)+100/MAX(EZ$9:EZ$497))/2))+($RL$4*IS54*100*((100/MAX(EX$9:EX$497)+100/MAX(EZ$9:EZ$497))/2))+($RL$4*IT54*100*((100/MAX(EX$9:EX$497)+100/MAX(EZ$9:EZ$497))/2))+($RL$4*IU54*100*((100/MAX(EX$9:EX$497)+100/MAX(EZ$9:EZ$497))/2))+($RL$4*IV54*100*((100/MAX(EX$9:EX$497)+100/MAX(EZ$9:EZ$497))/2))+($RL$4*IW54*100*((100/MAX(EX$9:EX$497)+100/MAX(EZ$9:EZ$497))/2)))*$RS$3</f>
        <v>0</v>
      </c>
      <c r="RM54" s="115">
        <f>(($RH$3*IX54*100*100/MAX(EX$9:EX$497))+($RH$3*IY54*100*100/MAX(EX$9:EX$497))+($RH$3*IZ54*100*100/MAX(EX$9:EX$497))+($RH$3*JA54*100*100/MAX(EX$9:EX$497))+($RH$3*JB54*100*100/MAX(EX$9:EX$497))+($RH$3*JC54*100*100/MAX(EX$9:EX$497))+($RH$3*JD54*100*100/MAX(EX$9:EX$497))+($RH$3*JE54*100*100/MAX(EX$9:EX$497)))*$RS$4</f>
        <v>0</v>
      </c>
      <c r="RN54" s="115">
        <f>(($RH$4*JF54*100*100/MAX(EZ$9:EZ$497)) + ($RH$4*JG54*100*100/MAX(EZ$9:EZ$497)) + ($RH$4*JH54*100*100/MAX(EZ$9:EZ$497)) + ($RH$4*JI54*100*100/MAX(EZ$9:EZ$497)) + ($RH$4*JJ54*100*100/MAX(EZ$9:EZ$497)) + ($RH$4*JK54*100*100/MAX(EZ$9:EZ$497)) + ($RH$4*JL54*100*100/MAX(EZ$9:EZ$497)) + ($RH$4*JM54*100*100/MAX(EZ$9:EZ$497)))*$RU$3</f>
        <v>0</v>
      </c>
      <c r="RO54" s="115">
        <f>(($RL$4*JN54*100*((100/MAX(EX$9:EX$497)+100/MAX(EZ$9:EZ$497))/2))+($RL$4*JO54*100*((100/MAX(EX$9:EX$497)+100/MAX(EZ$9:EZ$497))/2))+($RL$4*JP54*100*((100/MAX(EX$9:EX$497)+100/MAX(EZ$9:EZ$497))/2))+($RL$4*JQ54*100*((100/MAX(EX$9:EX$497)+100/MAX(EZ$9:EZ$497))/2))+($RL$4*JR54*100*((100/MAX(EX$9:EX$497)+100/MAX(EZ$9:EZ$497))/2))+($RL$4*JS54*100*((100/MAX(EX$9:EX$497)+100/MAX(EZ$9:EZ$497))/2))+($RL$4*JT54*100*((100/MAX(EX$9:EX$497)+100/MAX(EZ$9:EZ$497))/2))+($RL$4*JU54*100*((100/MAX(EX$9:EX$497)+100/MAX(EZ$9:EZ$497))/2))+($RL$4*JV54*100*((100/MAX(EX$9:EX$497)+100/MAX(EZ$9:EZ$497))/2))+($RL$4*JW54*100*((100/MAX(EX$9:EX$497)+100/MAX(EZ$9:EZ$497))/2))+($RL$4*JX54*100*((100/MAX(EX$9:EX$497)+100/MAX(EZ$9:EZ$497))/2))+($RL$4*JY54*100*((100/MAX(EX$9:EX$497)+100/MAX(EZ$9:EZ$497))/2))+($RL$4*JZ54*100*((100/MAX(EX$9:EX$497)+100/MAX(EZ$9:EZ$497))/2)))*$RW$3/2</f>
        <v>0</v>
      </c>
      <c r="RP54" s="119">
        <f>($RJ$3*KA54*100*100/MAX(FA$9:FA$497)) + ($RJ$3*KB54*100*100/MAX(FA$9:FA$497)/2) + ($RJ$3*KC54*100*100/MAX(FA$9:FA$497)/2) + ($RJ$3*KD54*100*100/MAX(FA$9:FA$497)/4) + ($RJ$3*KE54*100*100/MAX(FA$9:FA$497)/4)</f>
        <v>0</v>
      </c>
      <c r="RQ54" s="118">
        <f>($RL$4*KF54*100*((100/MAX(EX$9:EX$497)+100/MAX(EZ$9:EZ$497)))) * ($RO$3/2) + (($RL$4*KG54*100*((100/MAX(EX$9:EX$497)+100/MAX(EZ$9:EZ$497))))+($RL$4*KH54*100*((100/MAX(EX$9:EX$497)+100/MAX(EZ$9:EZ$497))))+($RL$4*KI54*100*((100/MAX(EX$9:EX$497)+100/MAX(EZ$9:EZ$497))))+($RL$4*KJ54*100*((100/MAX(EX$9:EX$497)+100/MAX(EZ$9:EZ$497))))+($RL$4*KK54*100*((100/MAX(EX$9:EX$497)+100/MAX(EZ$9:EZ$497))))+($RL$4*KL54*100*((100/MAX(EX$9:EX$497)+100/MAX(EZ$9:EZ$497))))+($RL$4*KM54*100*((100/MAX(EX$9:EX$497)+100/MAX(EZ$9:EZ$497))))+($RL$4*KN54*100*((100/MAX(EX$9:EX$497)+100/MAX(EZ$9:EZ$497))))+($RL$4*KO54*100*((100/MAX(EX$9:EX$497)+100/MAX(EZ$9:EZ$497))))+($RL$4*KP54*100*((100/MAX(EX$9:EX$497)+100/MAX(EZ$9:EZ$497))))+($RL$4*KQ54*100*((100/MAX(EX$9:EX$497)+100/MAX(EZ$9:EZ$497))))+($RL$4*KR54*100*((100/MAX(EX$9:EX$497)+100/MAX(EZ$9:EZ$497))))+($RL$4*KS54*100*((100/MAX(EX$9:EX$497)+100/MAX(EZ$9:EZ$497))))+($RL$4*KV54*100*((100/MAX(EX$9:EX$497)+100/MAX(EZ$9:EZ$497))))) * (($RO$3+$RO$4)/6)</f>
        <v>0</v>
      </c>
      <c r="RR54" s="115">
        <f>(($RL$4*KW54*100*((100/MAX(EX$9:EX$497)+100/MAX(EZ$9:EZ$497))))) * ($RO$3/2) + (($RL$4*KX54*100*((100/MAX(EX$9:EX$497)+100/MAX(EZ$9:EZ$497))))+($RL$4*KY54*100*((100/MAX(EX$9:EX$497)+100/MAX(EZ$9:EZ$497))))+($RL$4*KZ54*100*((100/MAX(EX$9:EX$497)+100/MAX(EZ$9:EZ$497))))+($RL$4*LA54*100*((100/MAX(EX$9:EX$497)+100/MAX(EZ$9:EZ$497))))+($RL$4*LB54*100*((100/MAX(EX$9:EX$497)+100/MAX(EZ$9:EZ$497))))+($RL$4*LC54*100*((100/MAX(EX$9:EX$497)+100/MAX(EZ$9:EZ$497))))) * (($RO$3+$RO$4)/6)</f>
        <v>0</v>
      </c>
      <c r="RS54" s="119">
        <f>(($RL$4*LD54*100*((100/MAX(EX$9:EX$497)+100/MAX(EZ$9:EZ$497))))+($RL$4*LE54*100*((100/MAX(EX$9:EX$497)+100/MAX(EZ$9:EZ$497))))) * (($RO$3+$RO$4)/6)</f>
        <v>0</v>
      </c>
      <c r="RT54" s="118">
        <f>($RJ$4*LH54*100*(100/MAX(EV$9:EV$497)))+($RJ$4*LI54*100*(100/MAX(EV$9:EV$497)))</f>
        <v>0</v>
      </c>
      <c r="RU54" s="119">
        <f>($RJ$4*LJ54*(100/MAX(EV$9:EV$497)))/2 + ($RL$3*LK54*(100/MAX(EW$9:EW$497))) + ($RJ$4*LL54*(100/MAX(EV$9:EV$497)))/4 + ($RL$3*LM54*(100/MAX(EW$9:EW$497)))</f>
        <v>0</v>
      </c>
      <c r="RV54" s="118">
        <f>($RJ$4*LN54*100*100/MAX(EV$9:EV$497)/2)+($RJ$4*LO54*100*100/MAX(EV$9:EV$497)/2)+($RJ$4*LP54*100*100/MAX(EV$9:EV$497))+($RJ$4*LQ54*100*100/MAX(EV$9:EV$497))+($RJ$4*LR54*100*100/MAX(EV$9:EV$497))</f>
        <v>0</v>
      </c>
      <c r="RW54" s="115">
        <f>($RJ$4*LS54*100*100/MAX(EV$9:EV$497)) + (($RJ$4*LT54*100*100/MAX(EV$9:EV$497))+($RJ$4*LU54*100*100/MAX(EV$9:EV$497))+($RJ$4*LV54*100*100/MAX(EV$9:EV$497))+($RJ$4*LW54*100*100/MAX(EV$9:EV$497))+($RJ$4*LX54*100*100/MAX(EV$9:EV$497))+($RJ$4*LY54*100*100/MAX(EV$9:EV$497))+($RJ$4*LZ54*100*100/MAX(EV$9:EV$497))+($RJ$4*MA54*100*100/MAX(EV$9:EV$497)))/2</f>
        <v>5.8988764044943833</v>
      </c>
      <c r="RX54" s="119">
        <f>($RJ$4*MB54*100*100/MAX(EV$9:EV$497))+($RJ$4*MC54*100*100/MAX(EV$9:EV$497))+($RJ$4*MD54*100*100/MAX(EV$9:EV$497))+($RJ$4*ME54*100*100/MAX(EV$9:EV$497))+($RJ$4*MF54*100*100/MAX(EV$9:EV$497))+($RJ$4*MG54*100*100/MAX(EV$9:EV$497))+($RJ$4*MH54*100*100/MAX(EV$9:EV$497))+($RJ$4*MI54*100*100/MAX(EV$9:EV$497))+($RJ$4*MJ54*100*100/MAX(EV$9:EV$497))+($RJ$4*MK54*100*100/MAX(EV$9:EV$497))+($RJ$4*ML54*100*100/MAX(EV$9:EV$497))+($RJ$4*MM54*100*100/MAX(EV$9:EV$497))+($RJ$4*MN54*100*100/MAX(EV$9:EV$497))</f>
        <v>0</v>
      </c>
      <c r="RY54" s="118">
        <f>($RJ$4*MQ54*100*100/MAX(EV$9:EV$497))/2 + (($RJ$4*MR54*100*100/MAX(EV$9:EV$497))+($RJ$4*MS54*100*100/MAX(EV$9:EV$497))+($RJ$4*MT54*100*100/MAX(EV$9:EV$497))+($RJ$4*MU54*100*100/MAX(EV$9:EV$497))+($RJ$4*MV54*100*100/MAX(EV$9:EV$497))+($RJ$4*MW54*100*100/MAX(EV$9:EV$497))+($RJ$4*MX54*100*100/MAX(EV$9:EV$497))+($RJ$4*MY54*100*100/MAX(EV$9:EV$497))+($RJ$4*MZ54*100*100/MAX(EV$9:EV$497))+($RJ$4*NA54*100*100/MAX(EV$9:EV$497))+($RJ$4*NB54*100*100/MAX(EV$9:EV$497))+($RJ$4*NC54*100*100/MAX(EV$9:EV$497))+($RJ$4*ND54*100*100/MAX(EV$9:EV$497))+($RJ$4*NG54*100*100/MAX(EV$9:EV$497)))/4</f>
        <v>0</v>
      </c>
      <c r="RZ54" s="115">
        <f>($RJ$4*NH54*100*100/MAX(EV$9:EV$497))/2 + (($RJ$4*NI54*100*100/MAX(EV$9:EV$497))+($RJ$4*NJ54*100*100/MAX(EV$9:EV$497))+($RJ$4*NK54*100*100/MAX(EV$9:EV$497))+($RJ$4*NL54*100*100/MAX(EV$9:EV$497))+($RJ$4*NM54*100*100/MAX(EV$9:EV$497))+($RJ$4*NN54*100*100/MAX(EV$9:EV$497)))/4</f>
        <v>0</v>
      </c>
      <c r="SA54" s="117">
        <f>(($RJ$4*NO54*100*100/MAX(EV$9:EV$497))+($RJ$4*NP54*100*100/MAX(EV$9:EV$497)))/4</f>
        <v>2.9494382022471917</v>
      </c>
      <c r="SB54" s="118">
        <f t="shared" si="113"/>
        <v>54.73998127340824</v>
      </c>
      <c r="SC54" s="115">
        <f t="shared" si="114"/>
        <v>47.661329588014979</v>
      </c>
      <c r="SD54" s="115">
        <f t="shared" si="115"/>
        <v>2.2120786516853936</v>
      </c>
      <c r="SE54" s="115">
        <f t="shared" si="116"/>
        <v>47.661329588014979</v>
      </c>
      <c r="SF54" s="115">
        <f t="shared" si="117"/>
        <v>2.2120786516853936</v>
      </c>
      <c r="SG54" s="115">
        <f t="shared" si="118"/>
        <v>8.8483146067415746</v>
      </c>
      <c r="SH54" s="115">
        <f>ROUND(SB54/MAX(SB$9:SB$497)*100,0)</f>
        <v>69</v>
      </c>
      <c r="SI54" s="115">
        <f>ROUND(SC54/MAX(SC$9:SC$497)*100,0)</f>
        <v>72</v>
      </c>
      <c r="SJ54" s="115">
        <f>ROUND(SD54/MAX(SD$9:SD$497)*100,0)</f>
        <v>4</v>
      </c>
      <c r="SK54" s="115">
        <f>ROUND(SE54/MAX(SE$9:SE$497)*100,0)</f>
        <v>37</v>
      </c>
      <c r="SL54" s="115">
        <f>ROUND(SF54/MAX(SF$9:SF$497)*100,0)</f>
        <v>5</v>
      </c>
      <c r="SM54" s="121">
        <f>ROUND(SG54/MAX(SG$9:SG$497)*100,0)</f>
        <v>8</v>
      </c>
      <c r="SN54" s="115">
        <f>ROUND(AVERAGEIF($ES$9:$ES$497,$ES54,SH$9:SH$497),0)</f>
        <v>26</v>
      </c>
      <c r="SO54" s="115">
        <f>ROUND(AVERAGEIF($ES$9:$ES$497,$ES54,SI$9:SI$497),0)</f>
        <v>26</v>
      </c>
      <c r="SP54" s="115">
        <f>ROUND(AVERAGEIF($ES$9:$ES$497,$ES54,SJ$9:SJ$497),0)</f>
        <v>3</v>
      </c>
      <c r="SQ54" s="115">
        <f>ROUND(AVERAGEIF($ES$9:$ES$497,$ES54,SK$9:SK$497),0)</f>
        <v>21</v>
      </c>
      <c r="SR54" s="115">
        <f>ROUND(AVERAGEIF($ES$9:$ES$497,$ES54,SL$9:SL$497),0)</f>
        <v>5</v>
      </c>
      <c r="SS54" s="121">
        <f>ROUND(AVERAGEIF($ES$9:$ES$497,$ES54,SM$9:SM$497),0)</f>
        <v>5</v>
      </c>
      <c r="ST54" s="114">
        <f>RANK(SB54,SB$9:SB$497,0)</f>
        <v>32</v>
      </c>
      <c r="SU54" s="115">
        <f>RANK(SC54,SC$9:SC$497,0)</f>
        <v>20</v>
      </c>
      <c r="SV54" s="115">
        <f>RANK(SD54,SD$9:SD$497,0)</f>
        <v>172</v>
      </c>
      <c r="SW54" s="115">
        <f>RANK(SE54,SE$9:SE$497,0)</f>
        <v>73</v>
      </c>
      <c r="SX54" s="115">
        <f>RANK(SF54,SF$9:SF$497,0)</f>
        <v>134</v>
      </c>
      <c r="SY54" s="115">
        <f>RANK(SG54,SG$9:SG$497,0)</f>
        <v>94</v>
      </c>
      <c r="SZ54" s="115">
        <f>COUNTIFS(SB$9:SB$497,"&gt;"&amp;SB54,$ES$9:$ES$497,$ES54)+1</f>
        <v>6</v>
      </c>
      <c r="TA54" s="115">
        <f>COUNTIFS(SC$9:SC$497,"&gt;"&amp;SC54,$ES$9:$ES$497,$ES54)+1</f>
        <v>6</v>
      </c>
      <c r="TB54" s="115">
        <f>COUNTIFS(SD$9:SD$497,"&gt;"&amp;SD54,$ES$9:$ES$497,$ES54)+1</f>
        <v>26</v>
      </c>
      <c r="TC54" s="115">
        <f>COUNTIFS(SE$9:SE$497,"&gt;"&amp;SE54,$ES$9:$ES$497,$ES54)+1</f>
        <v>23</v>
      </c>
      <c r="TD54" s="115">
        <f>COUNTIFS(SF$9:SF$497,"&gt;"&amp;SF54,$ES$9:$ES$497,$ES54)+1</f>
        <v>26</v>
      </c>
      <c r="TE54" s="117">
        <f>COUNTIFS(SG$9:SG$497,"&gt;"&amp;SG54,$ES$9:$ES$497,$ES54)+1</f>
        <v>11</v>
      </c>
      <c r="TF54" s="118">
        <f t="shared" si="119"/>
        <v>98</v>
      </c>
      <c r="TG54" s="115">
        <f t="shared" si="120"/>
        <v>100</v>
      </c>
      <c r="TH54" s="115">
        <f t="shared" si="121"/>
        <v>25</v>
      </c>
      <c r="TI54" s="115">
        <f t="shared" si="122"/>
        <v>64</v>
      </c>
      <c r="TJ54" s="115">
        <f t="shared" si="123"/>
        <v>34</v>
      </c>
      <c r="TK54" s="115">
        <f t="shared" si="124"/>
        <v>31</v>
      </c>
      <c r="TL54" s="117">
        <f t="shared" si="125"/>
        <v>27</v>
      </c>
      <c r="TM54" s="118">
        <f>ROUND(TF54/MAX(TF$9:TF$497)*100,0)</f>
        <v>54</v>
      </c>
      <c r="TN54" s="115">
        <f>ROUND(TG54/MAX(TG$9:TG$497)*100,0)</f>
        <v>55</v>
      </c>
      <c r="TO54" s="115">
        <f>ROUND(TH54/MAX(TH$9:TH$497)*100,0)</f>
        <v>14</v>
      </c>
      <c r="TP54" s="115">
        <f>ROUND(TI54/MAX(TI$9:TI$497)*100,0)</f>
        <v>35</v>
      </c>
      <c r="TQ54" s="115">
        <f>ROUND(TJ54/MAX(TJ$9:TJ$497)*100,0)</f>
        <v>17</v>
      </c>
      <c r="TR54" s="115">
        <f>ROUND(TK54/MAX(TK$9:TK$497)*100,0)</f>
        <v>16</v>
      </c>
      <c r="TS54" s="119">
        <f>ROUND(TL54/MAX(TL$9:TL$497)*100,0)</f>
        <v>14</v>
      </c>
      <c r="TT54" s="120">
        <f>RANK(TM54,TM$9:TM$497,0)</f>
        <v>128</v>
      </c>
      <c r="TU54" s="115">
        <f>RANK(TN54,TN$9:TN$497,0)</f>
        <v>71</v>
      </c>
      <c r="TV54" s="115">
        <f>RANK(TO54,TO$9:TO$497,0)</f>
        <v>325</v>
      </c>
      <c r="TW54" s="115">
        <f>RANK(TP54,TP$9:TP$497,0)</f>
        <v>172</v>
      </c>
      <c r="TX54" s="115">
        <f>RANK(TQ54,TQ$9:TQ$497,0)</f>
        <v>296</v>
      </c>
      <c r="TY54" s="115">
        <f>RANK(TR54,TR$9:TR$497,0)</f>
        <v>329</v>
      </c>
      <c r="TZ54" s="121">
        <f>RANK(TS54,TS$9:TS$497,0)</f>
        <v>330</v>
      </c>
      <c r="UA54" s="123"/>
      <c r="UB54" s="7" t="s">
        <v>1</v>
      </c>
    </row>
    <row r="55" spans="1:548" x14ac:dyDescent="0.15">
      <c r="A55" s="183">
        <v>47</v>
      </c>
      <c r="B55" s="203" t="s">
        <v>674</v>
      </c>
      <c r="C55" s="63"/>
      <c r="D55" s="63"/>
      <c r="E55" s="64" t="s">
        <v>518</v>
      </c>
      <c r="F55" s="65">
        <v>27</v>
      </c>
      <c r="G55" s="65" t="s">
        <v>519</v>
      </c>
      <c r="H55" s="65"/>
      <c r="I55" s="66" t="s">
        <v>521</v>
      </c>
      <c r="J55" s="67" t="s">
        <v>521</v>
      </c>
      <c r="K55" s="67" t="s">
        <v>521</v>
      </c>
      <c r="L55" s="67" t="s">
        <v>521</v>
      </c>
      <c r="M55" s="67" t="s">
        <v>521</v>
      </c>
      <c r="N55" s="67" t="s">
        <v>521</v>
      </c>
      <c r="O55" s="67" t="s">
        <v>521</v>
      </c>
      <c r="P55" s="67" t="s">
        <v>521</v>
      </c>
      <c r="Q55" s="67" t="s">
        <v>521</v>
      </c>
      <c r="R55" s="68" t="s">
        <v>521</v>
      </c>
      <c r="S55" s="69" t="s">
        <v>521</v>
      </c>
      <c r="T55" s="67" t="s">
        <v>521</v>
      </c>
      <c r="U55" s="67" t="s">
        <v>521</v>
      </c>
      <c r="V55" s="67" t="s">
        <v>521</v>
      </c>
      <c r="W55" s="67" t="s">
        <v>521</v>
      </c>
      <c r="X55" s="67" t="s">
        <v>521</v>
      </c>
      <c r="Y55" s="67" t="s">
        <v>521</v>
      </c>
      <c r="Z55" s="67" t="s">
        <v>520</v>
      </c>
      <c r="AA55" s="67" t="s">
        <v>520</v>
      </c>
      <c r="AB55" s="68" t="s">
        <v>521</v>
      </c>
      <c r="AC55" s="69" t="s">
        <v>521</v>
      </c>
      <c r="AD55" s="67" t="s">
        <v>521</v>
      </c>
      <c r="AE55" s="67" t="s">
        <v>521</v>
      </c>
      <c r="AF55" s="67" t="s">
        <v>521</v>
      </c>
      <c r="AG55" s="67" t="s">
        <v>521</v>
      </c>
      <c r="AH55" s="67" t="s">
        <v>521</v>
      </c>
      <c r="AI55" s="67" t="s">
        <v>521</v>
      </c>
      <c r="AJ55" s="67" t="s">
        <v>521</v>
      </c>
      <c r="AK55" s="67" t="s">
        <v>521</v>
      </c>
      <c r="AL55" s="68" t="s">
        <v>521</v>
      </c>
      <c r="AM55" s="69" t="s">
        <v>521</v>
      </c>
      <c r="AN55" s="67" t="s">
        <v>521</v>
      </c>
      <c r="AO55" s="67" t="s">
        <v>521</v>
      </c>
      <c r="AP55" s="67" t="s">
        <v>521</v>
      </c>
      <c r="AQ55" s="67" t="s">
        <v>521</v>
      </c>
      <c r="AR55" s="67" t="s">
        <v>521</v>
      </c>
      <c r="AS55" s="67" t="s">
        <v>521</v>
      </c>
      <c r="AT55" s="67" t="s">
        <v>521</v>
      </c>
      <c r="AU55" s="67" t="s">
        <v>521</v>
      </c>
      <c r="AV55" s="68" t="s">
        <v>521</v>
      </c>
      <c r="AW55" s="69" t="s">
        <v>521</v>
      </c>
      <c r="AX55" s="67" t="s">
        <v>521</v>
      </c>
      <c r="AY55" s="67" t="s">
        <v>521</v>
      </c>
      <c r="AZ55" s="67" t="s">
        <v>521</v>
      </c>
      <c r="BA55" s="67" t="s">
        <v>521</v>
      </c>
      <c r="BB55" s="67" t="s">
        <v>521</v>
      </c>
      <c r="BC55" s="67" t="s">
        <v>521</v>
      </c>
      <c r="BD55" s="67" t="s">
        <v>521</v>
      </c>
      <c r="BE55" s="67" t="s">
        <v>521</v>
      </c>
      <c r="BF55" s="68" t="s">
        <v>521</v>
      </c>
      <c r="BG55" s="69" t="s">
        <v>521</v>
      </c>
      <c r="BH55" s="67" t="s">
        <v>521</v>
      </c>
      <c r="BI55" s="67" t="s">
        <v>521</v>
      </c>
      <c r="BJ55" s="67" t="s">
        <v>521</v>
      </c>
      <c r="BK55" s="67" t="s">
        <v>521</v>
      </c>
      <c r="BL55" s="67" t="s">
        <v>521</v>
      </c>
      <c r="BM55" s="67" t="s">
        <v>521</v>
      </c>
      <c r="BN55" s="67" t="s">
        <v>521</v>
      </c>
      <c r="BO55" s="67" t="s">
        <v>521</v>
      </c>
      <c r="BP55" s="68" t="s">
        <v>521</v>
      </c>
      <c r="BQ55" s="70" t="s">
        <v>521</v>
      </c>
      <c r="BR55" s="67" t="s">
        <v>521</v>
      </c>
      <c r="BS55" s="67" t="s">
        <v>521</v>
      </c>
      <c r="BT55" s="67" t="s">
        <v>521</v>
      </c>
      <c r="BU55" s="67" t="s">
        <v>521</v>
      </c>
      <c r="BV55" s="67" t="s">
        <v>521</v>
      </c>
      <c r="BW55" s="67" t="s">
        <v>521</v>
      </c>
      <c r="BX55" s="67" t="s">
        <v>521</v>
      </c>
      <c r="BY55" s="67" t="s">
        <v>521</v>
      </c>
      <c r="BZ55" s="68" t="s">
        <v>521</v>
      </c>
      <c r="CA55" s="69" t="s">
        <v>521</v>
      </c>
      <c r="CB55" s="67" t="s">
        <v>521</v>
      </c>
      <c r="CC55" s="67" t="s">
        <v>521</v>
      </c>
      <c r="CD55" s="67" t="s">
        <v>521</v>
      </c>
      <c r="CE55" s="67" t="s">
        <v>521</v>
      </c>
      <c r="CF55" s="67" t="s">
        <v>521</v>
      </c>
      <c r="CG55" s="67" t="s">
        <v>521</v>
      </c>
      <c r="CH55" s="67" t="s">
        <v>521</v>
      </c>
      <c r="CI55" s="67" t="s">
        <v>521</v>
      </c>
      <c r="CJ55" s="68" t="s">
        <v>521</v>
      </c>
      <c r="CK55" s="69" t="s">
        <v>521</v>
      </c>
      <c r="CL55" s="67" t="s">
        <v>521</v>
      </c>
      <c r="CM55" s="67" t="s">
        <v>521</v>
      </c>
      <c r="CN55" s="67" t="s">
        <v>521</v>
      </c>
      <c r="CO55" s="67" t="s">
        <v>521</v>
      </c>
      <c r="CP55" s="67" t="s">
        <v>521</v>
      </c>
      <c r="CQ55" s="67" t="s">
        <v>521</v>
      </c>
      <c r="CR55" s="67" t="s">
        <v>521</v>
      </c>
      <c r="CS55" s="67" t="s">
        <v>521</v>
      </c>
      <c r="CT55" s="68" t="s">
        <v>521</v>
      </c>
      <c r="CU55" s="69" t="s">
        <v>521</v>
      </c>
      <c r="CV55" s="67" t="s">
        <v>521</v>
      </c>
      <c r="CW55" s="67" t="s">
        <v>521</v>
      </c>
      <c r="CX55" s="67" t="s">
        <v>521</v>
      </c>
      <c r="CY55" s="67" t="s">
        <v>521</v>
      </c>
      <c r="CZ55" s="67" t="s">
        <v>521</v>
      </c>
      <c r="DA55" s="67" t="s">
        <v>521</v>
      </c>
      <c r="DB55" s="67" t="s">
        <v>521</v>
      </c>
      <c r="DC55" s="67" t="s">
        <v>521</v>
      </c>
      <c r="DD55" s="68" t="s">
        <v>521</v>
      </c>
      <c r="DE55" s="69" t="s">
        <v>521</v>
      </c>
      <c r="DF55" s="71" t="s">
        <v>521</v>
      </c>
      <c r="DG55" s="67" t="s">
        <v>521</v>
      </c>
      <c r="DH55" s="67" t="s">
        <v>521</v>
      </c>
      <c r="DI55" s="67" t="s">
        <v>521</v>
      </c>
      <c r="DJ55" s="67" t="s">
        <v>521</v>
      </c>
      <c r="DK55" s="67" t="s">
        <v>521</v>
      </c>
      <c r="DL55" s="67" t="s">
        <v>521</v>
      </c>
      <c r="DM55" s="67" t="s">
        <v>521</v>
      </c>
      <c r="DN55" s="68" t="s">
        <v>521</v>
      </c>
      <c r="DO55" s="70" t="s">
        <v>521</v>
      </c>
      <c r="DP55" s="71" t="s">
        <v>521</v>
      </c>
      <c r="DQ55" s="67" t="s">
        <v>521</v>
      </c>
      <c r="DR55" s="67" t="s">
        <v>521</v>
      </c>
      <c r="DS55" s="67" t="s">
        <v>521</v>
      </c>
      <c r="DT55" s="67" t="s">
        <v>521</v>
      </c>
      <c r="DU55" s="67" t="s">
        <v>521</v>
      </c>
      <c r="DV55" s="67" t="s">
        <v>521</v>
      </c>
      <c r="DW55" s="67" t="s">
        <v>521</v>
      </c>
      <c r="DX55" s="72" t="s">
        <v>521</v>
      </c>
      <c r="DY55" s="73" t="s">
        <v>522</v>
      </c>
      <c r="DZ55" s="74">
        <v>2</v>
      </c>
      <c r="EA55" s="74">
        <v>3</v>
      </c>
      <c r="EB55" s="74">
        <v>3</v>
      </c>
      <c r="EC55" s="75">
        <v>4</v>
      </c>
      <c r="ED55" s="76" t="s">
        <v>522</v>
      </c>
      <c r="EE55" s="74">
        <f t="shared" si="75"/>
        <v>2</v>
      </c>
      <c r="EF55" s="74">
        <f t="shared" si="76"/>
        <v>6</v>
      </c>
      <c r="EG55" s="74">
        <f t="shared" si="77"/>
        <v>18</v>
      </c>
      <c r="EH55" s="77">
        <f t="shared" si="78"/>
        <v>72</v>
      </c>
      <c r="EI55" s="73">
        <v>20</v>
      </c>
      <c r="EJ55" s="74">
        <v>30</v>
      </c>
      <c r="EK55" s="74">
        <v>60</v>
      </c>
      <c r="EL55" s="74">
        <v>90</v>
      </c>
      <c r="EM55" s="75">
        <v>270</v>
      </c>
      <c r="EN55" s="78">
        <v>1</v>
      </c>
      <c r="EO55" s="79">
        <f t="shared" si="79"/>
        <v>0.75</v>
      </c>
      <c r="EP55" s="79">
        <f t="shared" si="80"/>
        <v>0.5</v>
      </c>
      <c r="EQ55" s="79">
        <f t="shared" si="81"/>
        <v>0.25</v>
      </c>
      <c r="ER55" s="80">
        <f t="shared" si="82"/>
        <v>0.1875</v>
      </c>
      <c r="ES55" s="128" t="s">
        <v>564</v>
      </c>
      <c r="ET55" s="82" t="s">
        <v>676</v>
      </c>
      <c r="EU55" s="83">
        <v>4</v>
      </c>
      <c r="EV55" s="73">
        <v>26</v>
      </c>
      <c r="EW55" s="74">
        <v>18</v>
      </c>
      <c r="EX55" s="74">
        <v>15</v>
      </c>
      <c r="EY55" s="74">
        <v>13</v>
      </c>
      <c r="EZ55" s="74">
        <v>8</v>
      </c>
      <c r="FA55" s="74">
        <v>8</v>
      </c>
      <c r="FB55" s="74">
        <v>27</v>
      </c>
      <c r="FC55" s="74">
        <v>20</v>
      </c>
      <c r="FD55" s="74">
        <f t="shared" si="83"/>
        <v>23</v>
      </c>
      <c r="FE55" s="84">
        <f t="shared" si="84"/>
        <v>35</v>
      </c>
      <c r="FF55" s="73">
        <f>RANK(EV55,$EV$9:$EV$497,0)</f>
        <v>381</v>
      </c>
      <c r="FG55" s="74">
        <f>RANK(EW55,$EW$9:$EW$497,0)</f>
        <v>366</v>
      </c>
      <c r="FH55" s="74">
        <f>RANK(EX55,$EX$9:$EX$497,0)</f>
        <v>349</v>
      </c>
      <c r="FI55" s="74">
        <f>RANK(EY55,$EY$9:$EY$497,0)</f>
        <v>369</v>
      </c>
      <c r="FJ55" s="74">
        <f>RANK(EZ55,$EZ$9:$EZ$497,0)</f>
        <v>362</v>
      </c>
      <c r="FK55" s="74">
        <f>RANK(FA55,$FA$9:$FA$497,0)</f>
        <v>340</v>
      </c>
      <c r="FL55" s="74">
        <f>RANK(FB55,$FB$9:$FB$497,0)</f>
        <v>286</v>
      </c>
      <c r="FM55" s="74">
        <f>RANK(FC55,$FC$9:$FC$497,0)</f>
        <v>330</v>
      </c>
      <c r="FN55" s="74">
        <f>RANK(FD55,$FD$9:$FD$497,0)</f>
        <v>386</v>
      </c>
      <c r="FO55" s="84">
        <f>RANK(FE55,$FE$9:$FE$497,0)</f>
        <v>360</v>
      </c>
      <c r="FP55" s="73">
        <f>COUNTIFS($EV$9:$EV$497,"&gt;"&amp;EV55,$ES$9:$ES$497,ES55)+1</f>
        <v>85</v>
      </c>
      <c r="FQ55" s="74">
        <f>COUNTIFS($EW$9:$EW$497,"&gt;"&amp;EW55,$ES$9:$ES$497,ES55)+1</f>
        <v>89</v>
      </c>
      <c r="FR55" s="74">
        <f>COUNTIFS($EX$9:$EX$497,"&gt;"&amp;EX55,$ES$9:$ES$497,ES55)+1</f>
        <v>86</v>
      </c>
      <c r="FS55" s="74">
        <f>COUNTIFS($EY$9:$EY$497,"&gt;"&amp;EY55,$ES$9:$ES$497,ES55)+1</f>
        <v>86</v>
      </c>
      <c r="FT55" s="74">
        <f>COUNTIFS($EZ$9:$EZ$497,"&gt;"&amp;EZ55,$ES$9:$ES$497,ES55)+1</f>
        <v>90</v>
      </c>
      <c r="FU55" s="74">
        <f>COUNTIFS($FA$9:$FA$497,"&gt;"&amp;FA55,$ES$9:$ES$497,ES55)+1</f>
        <v>90</v>
      </c>
      <c r="FV55" s="74">
        <f>COUNTIFS($FB$9:$FB$497,"&gt;"&amp;FB55,$ES$9:$ES$497,ES55)+1</f>
        <v>86</v>
      </c>
      <c r="FW55" s="74">
        <f>COUNTIFS($FC$9:$FC$497,"&gt;"&amp;FC55,$ES$9:$ES$497,ES55)+1</f>
        <v>86</v>
      </c>
      <c r="FX55" s="74">
        <f>COUNTIFS($FD$9:$FD$497,"&gt;"&amp;FD55,$ES$9:$ES$497,ES55)+1</f>
        <v>88</v>
      </c>
      <c r="FY55" s="84">
        <f>COUNTIFS($FE$9:$FE$497,"&gt;"&amp;FE55,$ES$9:$ES$497,ES55)+1</f>
        <v>87</v>
      </c>
      <c r="FZ55" s="85">
        <f t="shared" si="85"/>
        <v>0.96</v>
      </c>
      <c r="GA55" s="86">
        <f t="shared" si="86"/>
        <v>0.67</v>
      </c>
      <c r="GB55" s="86">
        <f t="shared" si="87"/>
        <v>0.56000000000000005</v>
      </c>
      <c r="GC55" s="86">
        <f t="shared" si="88"/>
        <v>0.48</v>
      </c>
      <c r="GD55" s="86">
        <f t="shared" si="89"/>
        <v>0.3</v>
      </c>
      <c r="GE55" s="86">
        <f t="shared" si="90"/>
        <v>0.3</v>
      </c>
      <c r="GF55" s="86">
        <f t="shared" si="91"/>
        <v>1</v>
      </c>
      <c r="GG55" s="86">
        <f t="shared" si="92"/>
        <v>0.74</v>
      </c>
      <c r="GH55" s="86">
        <f t="shared" si="93"/>
        <v>0.85</v>
      </c>
      <c r="GI55" s="87">
        <f t="shared" si="94"/>
        <v>1.3</v>
      </c>
      <c r="GJ55" s="85">
        <f>ROUND(((FZ55-AVERAGE(FZ$9:FZ$497))/STDEVP(FZ$9:FZ$497)*10+50),2)</f>
        <v>49.74</v>
      </c>
      <c r="GK55" s="86">
        <f>ROUND(((GA55-AVERAGE(GA$9:GA$497))/STDEVP(GA$9:GA$497)*10+50),2)</f>
        <v>49.39</v>
      </c>
      <c r="GL55" s="86">
        <f>ROUND(((GB55-AVERAGE(GB$9:GB$497))/STDEVP(GB$9:GB$497)*10+50),2)</f>
        <v>49.14</v>
      </c>
      <c r="GM55" s="86">
        <f>ROUND(((GC55-AVERAGE(GC$9:GC$497))/STDEVP(GC$9:GC$497)*10+50),2)</f>
        <v>47.69</v>
      </c>
      <c r="GN55" s="86">
        <f>ROUND(((GD55-AVERAGE(GD$9:GD$497))/STDEVP(GD$9:GD$497)*10+50),2)</f>
        <v>46.84</v>
      </c>
      <c r="GO55" s="86">
        <f>ROUND(((GE55-AVERAGE(GE$9:GE$497))/STDEVP(GE$9:GE$497)*10+50),2)</f>
        <v>48.24</v>
      </c>
      <c r="GP55" s="86">
        <f>ROUND(((GF55-AVERAGE(GF$9:GF$497))/STDEVP(GF$9:GF$497)*10+50),2)</f>
        <v>61.5</v>
      </c>
      <c r="GQ55" s="86">
        <f>ROUND(((GG55-AVERAGE(GG$9:GG$497))/STDEVP(GG$9:GG$497)*10+50),2)</f>
        <v>53.41</v>
      </c>
      <c r="GR55" s="86">
        <f>ROUND(((GH55-AVERAGE(GH$9:GH$497))/STDEVP(GH$9:GH$497)*10+50),2)</f>
        <v>45.45</v>
      </c>
      <c r="GS55" s="87">
        <f>ROUND(((GI55-AVERAGE(GI$9:GI$497))/STDEVP(GI$9:GI$497)*10+50),2)</f>
        <v>51.81</v>
      </c>
      <c r="GT55" s="73">
        <f>RANK(GJ55,$GJ$9:$GJ$497,0)</f>
        <v>198</v>
      </c>
      <c r="GU55" s="74">
        <f>RANK(GK55,$GK$9:$GK$497,0)</f>
        <v>186</v>
      </c>
      <c r="GV55" s="74">
        <f>RANK(GL55,$GL$9:$GL$497,0)</f>
        <v>211</v>
      </c>
      <c r="GW55" s="74">
        <f>RANK(GM55,$GM$9:$GM$497,0)</f>
        <v>238</v>
      </c>
      <c r="GX55" s="74">
        <f>RANK(GN55,$GN$9:$GN$497,0)</f>
        <v>198</v>
      </c>
      <c r="GY55" s="74">
        <f>RANK(GO55,$GO$9:$GO$497,0)</f>
        <v>183</v>
      </c>
      <c r="GZ55" s="74">
        <f>RANK(GP55,$GP$9:$GP$497,0)</f>
        <v>50</v>
      </c>
      <c r="HA55" s="74">
        <f>RANK(GQ55,$GQ$9:$GQ$497,0)</f>
        <v>147</v>
      </c>
      <c r="HB55" s="74">
        <f>RANK(GR55,$GR$9:$GR$497,0)</f>
        <v>264</v>
      </c>
      <c r="HC55" s="84">
        <f>RANK(GS55,$GS$9:$GS$497,0)</f>
        <v>145</v>
      </c>
      <c r="HD55" s="85">
        <f>ROUND(AVERAGEIF($ES$9:$ES$497,$ES55,$FZ$9:$FZ$497),2)</f>
        <v>0.92</v>
      </c>
      <c r="HE55" s="86">
        <f>ROUND(AVERAGEIF($ES$9:$ES$497,$ES55,$GA$9:$GA$497),2)</f>
        <v>0.65</v>
      </c>
      <c r="HF55" s="86">
        <f>ROUND(AVERAGEIF($ES$9:$ES$497,$ES55,$GB$9:$GB$497),2)</f>
        <v>0.69</v>
      </c>
      <c r="HG55" s="86">
        <f>ROUND(AVERAGEIF($ES$9:$ES$497,$ES55,$GC$9:$GC$497),2)</f>
        <v>0.54</v>
      </c>
      <c r="HH55" s="86">
        <f>ROUND(AVERAGEIF($ES$9:$ES$497,$ES55,$GD$9:$GD$497),2)</f>
        <v>0.32</v>
      </c>
      <c r="HI55" s="86">
        <f>ROUND(AVERAGEIF($ES$9:$ES$497,$ES55,$GE$9:$GE$497),2)</f>
        <v>0.33</v>
      </c>
      <c r="HJ55" s="86">
        <f>ROUND(AVERAGEIF($ES$9:$ES$497,$ES55,$GF$9:$GF$497),2)</f>
        <v>0.98</v>
      </c>
      <c r="HK55" s="86">
        <f>ROUND(AVERAGEIF($ES$9:$ES$497,$ES55,$GG$9:$GG$497),2)</f>
        <v>0.86</v>
      </c>
      <c r="HL55" s="86">
        <f>ROUND(AVERAGEIF($ES$9:$ES$497,$ES55,$GH$9:$GH$497),2)</f>
        <v>1.01</v>
      </c>
      <c r="HM55" s="87">
        <f>ROUND(AVERAGEIF($ES$9:$ES$497,$ES55,$GI$9:$GI$497),2)</f>
        <v>1.55</v>
      </c>
      <c r="HN55" s="88">
        <f t="shared" si="95"/>
        <v>3.9999999999999925E-2</v>
      </c>
      <c r="HO55" s="89">
        <f t="shared" si="96"/>
        <v>2.0000000000000018E-2</v>
      </c>
      <c r="HP55" s="89">
        <f t="shared" si="97"/>
        <v>-0.12999999999999989</v>
      </c>
      <c r="HQ55" s="89">
        <f t="shared" si="98"/>
        <v>-6.0000000000000053E-2</v>
      </c>
      <c r="HR55" s="89">
        <f t="shared" si="99"/>
        <v>-2.0000000000000018E-2</v>
      </c>
      <c r="HS55" s="89">
        <f t="shared" si="100"/>
        <v>-3.0000000000000027E-2</v>
      </c>
      <c r="HT55" s="89">
        <f t="shared" si="101"/>
        <v>2.0000000000000018E-2</v>
      </c>
      <c r="HU55" s="89">
        <f t="shared" si="102"/>
        <v>-0.12</v>
      </c>
      <c r="HV55" s="89">
        <f t="shared" si="103"/>
        <v>-0.16000000000000003</v>
      </c>
      <c r="HW55" s="90">
        <f t="shared" si="104"/>
        <v>-0.25</v>
      </c>
      <c r="HX55" s="73">
        <f>COUNTIFS($FZ$9:$FZ$497,"&gt;"&amp;FZ55,$ES$9:$ES$497,$ES55)+1</f>
        <v>40</v>
      </c>
      <c r="HY55" s="74">
        <f>COUNTIFS($GA$9:$GA$497,"&gt;"&amp;GA55,$ES$9:$ES$497,$ES55)+1</f>
        <v>36</v>
      </c>
      <c r="HZ55" s="74">
        <f>COUNTIFS($GB$9:$GB$497,"&gt;"&amp;GB55,$ES$9:$ES$497,$ES55)+1</f>
        <v>57</v>
      </c>
      <c r="IA55" s="74">
        <f>COUNTIFS($GC$9:$GC$497,"&gt;"&amp;GC55,$ES$9:$ES$497,$ES55)+1</f>
        <v>64</v>
      </c>
      <c r="IB55" s="74">
        <f>COUNTIFS($GD$9:$GD$497,"&gt;"&amp;GD55,$ES$9:$ES$497,$ES55)+1</f>
        <v>41</v>
      </c>
      <c r="IC55" s="74">
        <f>COUNTIFS($GE$9:$GE$497,"&gt;"&amp;GE55,$ES$9:$ES$497,$ES55)+1</f>
        <v>54</v>
      </c>
      <c r="ID55" s="74">
        <f>COUNTIFS($GF$9:$GF$497,"&gt;"&amp;GF55,$ES$9:$ES$497,$ES55)+1</f>
        <v>36</v>
      </c>
      <c r="IE55" s="74">
        <f>COUNTIFS($GG$9:$GG$497,"&gt;"&amp;GG55,$ES$9:$ES$497,$ES55)+1</f>
        <v>61</v>
      </c>
      <c r="IF55" s="74">
        <f>COUNTIFS($GH$9:$GH$497,"&gt;"&amp;GH55,$ES$9:$ES$497,$ES55)+1</f>
        <v>61</v>
      </c>
      <c r="IG55" s="84">
        <f>COUNTIFS($GI$9:$GI$497,"&gt;"&amp;GI55,$ES$9:$ES$497,$ES55)+1</f>
        <v>61</v>
      </c>
      <c r="IH55" s="91"/>
      <c r="II55" s="79"/>
      <c r="IJ55" s="79"/>
      <c r="IK55" s="79"/>
      <c r="IL55" s="79"/>
      <c r="IM55" s="92"/>
      <c r="IN55" s="93"/>
      <c r="IO55" s="94"/>
      <c r="IP55" s="95"/>
      <c r="IQ55" s="79"/>
      <c r="IR55" s="79"/>
      <c r="IS55" s="79"/>
      <c r="IT55" s="79"/>
      <c r="IU55" s="79"/>
      <c r="IV55" s="79"/>
      <c r="IW55" s="96"/>
      <c r="IX55" s="93"/>
      <c r="IY55" s="79"/>
      <c r="IZ55" s="79"/>
      <c r="JA55" s="79"/>
      <c r="JB55" s="79"/>
      <c r="JC55" s="79"/>
      <c r="JD55" s="79"/>
      <c r="JE55" s="97"/>
      <c r="JF55" s="95"/>
      <c r="JG55" s="79"/>
      <c r="JH55" s="79"/>
      <c r="JI55" s="79"/>
      <c r="JJ55" s="79"/>
      <c r="JK55" s="79"/>
      <c r="JL55" s="79"/>
      <c r="JM55" s="96"/>
      <c r="JN55" s="93"/>
      <c r="JO55" s="79"/>
      <c r="JP55" s="79"/>
      <c r="JQ55" s="79"/>
      <c r="JR55" s="79"/>
      <c r="JS55" s="79"/>
      <c r="JT55" s="79"/>
      <c r="JU55" s="79"/>
      <c r="JV55" s="79"/>
      <c r="JW55" s="79"/>
      <c r="JX55" s="79"/>
      <c r="JY55" s="79"/>
      <c r="JZ55" s="97"/>
      <c r="KA55" s="93"/>
      <c r="KB55" s="79"/>
      <c r="KC55" s="79"/>
      <c r="KD55" s="79"/>
      <c r="KE55" s="97"/>
      <c r="KF55" s="95"/>
      <c r="KG55" s="79"/>
      <c r="KH55" s="79"/>
      <c r="KI55" s="79"/>
      <c r="KJ55" s="79"/>
      <c r="KK55" s="98"/>
      <c r="KL55" s="79"/>
      <c r="KM55" s="79"/>
      <c r="KN55" s="79"/>
      <c r="KO55" s="79"/>
      <c r="KP55" s="79"/>
      <c r="KQ55" s="79"/>
      <c r="KR55" s="79"/>
      <c r="KS55" s="96"/>
      <c r="KT55" s="96"/>
      <c r="KU55" s="96"/>
      <c r="KV55" s="96"/>
      <c r="KW55" s="93"/>
      <c r="KX55" s="79"/>
      <c r="KY55" s="79"/>
      <c r="KZ55" s="79"/>
      <c r="LA55" s="79"/>
      <c r="LB55" s="79"/>
      <c r="LC55" s="96"/>
      <c r="LD55" s="93"/>
      <c r="LE55" s="94"/>
      <c r="LF55" s="99"/>
      <c r="LG55" s="75"/>
      <c r="LH55" s="93"/>
      <c r="LI55" s="79"/>
      <c r="LJ55" s="74"/>
      <c r="LK55" s="74"/>
      <c r="LL55" s="74"/>
      <c r="LM55" s="100"/>
      <c r="LN55" s="95"/>
      <c r="LO55" s="79"/>
      <c r="LP55" s="79"/>
      <c r="LQ55" s="79"/>
      <c r="LR55" s="96"/>
      <c r="LS55" s="93"/>
      <c r="LT55" s="79"/>
      <c r="LU55" s="79"/>
      <c r="LV55" s="79"/>
      <c r="LW55" s="79"/>
      <c r="LX55" s="79"/>
      <c r="LY55" s="79"/>
      <c r="LZ55" s="79"/>
      <c r="MA55" s="97"/>
      <c r="MB55" s="95"/>
      <c r="MC55" s="79"/>
      <c r="MD55" s="79"/>
      <c r="ME55" s="79"/>
      <c r="MF55" s="79"/>
      <c r="MG55" s="79"/>
      <c r="MH55" s="79"/>
      <c r="MI55" s="79"/>
      <c r="MJ55" s="79"/>
      <c r="MK55" s="79"/>
      <c r="ML55" s="79"/>
      <c r="MM55" s="79"/>
      <c r="MN55" s="98"/>
      <c r="MO55" s="98"/>
      <c r="MP55" s="96"/>
      <c r="MQ55" s="93"/>
      <c r="MR55" s="79"/>
      <c r="MS55" s="79"/>
      <c r="MT55" s="79"/>
      <c r="MU55" s="79"/>
      <c r="MV55" s="98"/>
      <c r="MW55" s="79"/>
      <c r="MX55" s="79"/>
      <c r="MY55" s="79"/>
      <c r="MZ55" s="79"/>
      <c r="NA55" s="79"/>
      <c r="NB55" s="79"/>
      <c r="NC55" s="79"/>
      <c r="ND55" s="96"/>
      <c r="NE55" s="96"/>
      <c r="NF55" s="96"/>
      <c r="NG55" s="96"/>
      <c r="NH55" s="93"/>
      <c r="NI55" s="79"/>
      <c r="NJ55" s="79"/>
      <c r="NK55" s="79"/>
      <c r="NL55" s="79"/>
      <c r="NM55" s="79"/>
      <c r="NN55" s="94"/>
      <c r="NO55" s="93"/>
      <c r="NP55" s="80"/>
      <c r="NQ55" s="124" t="s">
        <v>673</v>
      </c>
      <c r="NR55" s="102" t="s">
        <v>677</v>
      </c>
      <c r="NS55" s="102"/>
      <c r="NT55" s="102"/>
      <c r="NU55" s="102"/>
      <c r="NV55" s="104">
        <v>43720</v>
      </c>
      <c r="NW55" s="102" t="s">
        <v>525</v>
      </c>
      <c r="NX55" s="105" t="s">
        <v>678</v>
      </c>
      <c r="NY55" s="106" t="s">
        <v>679</v>
      </c>
      <c r="NZ55" s="105" t="s">
        <v>678</v>
      </c>
      <c r="OA55" s="107"/>
      <c r="OB55" s="107"/>
      <c r="OC55" s="107"/>
      <c r="OD55" s="108">
        <f t="shared" si="105"/>
        <v>72</v>
      </c>
      <c r="OE55" s="109">
        <v>7</v>
      </c>
      <c r="OF55" s="110">
        <f t="shared" si="106"/>
        <v>20</v>
      </c>
      <c r="OG55" s="109">
        <v>7</v>
      </c>
      <c r="OH55" s="111">
        <f>ROUND(AVERAGEIF($ES$9:$ES$497,$ES55,EV$9:EV$497),0)</f>
        <v>67</v>
      </c>
      <c r="OI55" s="112">
        <f>ROUND(AVERAGEIF($ES$9:$ES$497,$ES55,EW$9:EW$497),0)</f>
        <v>45</v>
      </c>
      <c r="OJ55" s="112">
        <f>ROUND(AVERAGEIF($ES$9:$ES$497,$ES55,EX$9:EX$497),0)</f>
        <v>51</v>
      </c>
      <c r="OK55" s="112">
        <f>ROUND(AVERAGEIF($ES$9:$ES$497,$ES55,EY$9:EY$497),0)</f>
        <v>39</v>
      </c>
      <c r="OL55" s="112">
        <f>ROUND(AVERAGEIF($ES$9:$ES$497,$ES55,EZ$9:EZ$497),0)</f>
        <v>21</v>
      </c>
      <c r="OM55" s="112">
        <f>ROUND(AVERAGEIF($ES$9:$ES$497,$ES55,FA$9:FA$497),0)</f>
        <v>21</v>
      </c>
      <c r="ON55" s="112">
        <f>ROUND(AVERAGEIF($ES$9:$ES$497,$ES55,FB$9:FB$497),0)</f>
        <v>68</v>
      </c>
      <c r="OO55" s="112">
        <f>ROUND(AVERAGEIF($ES$9:$ES$497,$ES55,FC$9:FC$497),0)</f>
        <v>64</v>
      </c>
      <c r="OP55" s="112">
        <f>ROUND(AVERAGEIF($ES$9:$ES$497,$ES55,FD$9:FD$497),0)</f>
        <v>72</v>
      </c>
      <c r="OQ55" s="113">
        <f>ROUND(AVERAGEIF($ES$9:$ES$497,$ES55,FE$9:FE$497),0)</f>
        <v>115</v>
      </c>
      <c r="OR55" s="114">
        <f>ROUND(EV55/MAX(EV$9:EV$497)*100,0)</f>
        <v>15</v>
      </c>
      <c r="OS55" s="115">
        <f>ROUND(EW55/MAX(EW$9:EW$497)*100,0)</f>
        <v>14</v>
      </c>
      <c r="OT55" s="115">
        <f>ROUND(EX55/MAX(EX$9:EX$497)*100,0)</f>
        <v>13</v>
      </c>
      <c r="OU55" s="115">
        <f>ROUND(EY55/MAX(EY$9:EY$497)*100,0)</f>
        <v>9</v>
      </c>
      <c r="OV55" s="115">
        <f>ROUND(EZ55/MAX(EZ$9:EZ$497)*100,0)</f>
        <v>6</v>
      </c>
      <c r="OW55" s="115">
        <f>ROUND(FA55/MAX(FA$9:FA$497)*100,0)</f>
        <v>7</v>
      </c>
      <c r="OX55" s="115">
        <f>ROUND(FB55/MAX(FB$9:FB$497)*100,0)</f>
        <v>20</v>
      </c>
      <c r="OY55" s="116">
        <f>ROUND(FC55/MAX(FC$9:FC$497)*100,0)</f>
        <v>14</v>
      </c>
      <c r="OZ55" s="115">
        <f>ROUND(FD55/MAX(FD$9:FD$497)*100,0)</f>
        <v>16</v>
      </c>
      <c r="PA55" s="117">
        <f>ROUND(FE55/MAX(FE$9:FE$497)*100,0)</f>
        <v>14</v>
      </c>
      <c r="PB55" s="118">
        <f t="shared" si="107"/>
        <v>160</v>
      </c>
      <c r="PC55" s="115">
        <f t="shared" si="108"/>
        <v>139</v>
      </c>
      <c r="PD55" s="115">
        <f t="shared" si="109"/>
        <v>178</v>
      </c>
      <c r="PE55" s="115">
        <f t="shared" si="110"/>
        <v>188</v>
      </c>
      <c r="PF55" s="115">
        <f t="shared" si="111"/>
        <v>134</v>
      </c>
      <c r="PG55" s="119">
        <f t="shared" si="112"/>
        <v>117</v>
      </c>
      <c r="PH55" s="118">
        <f>ROUND(PB55/MAX(PB$9:PB$497)*100,0)</f>
        <v>19</v>
      </c>
      <c r="PI55" s="115">
        <f>ROUND(PC55/MAX(PC$9:PC$497)*100,0)</f>
        <v>17</v>
      </c>
      <c r="PJ55" s="115">
        <f>ROUND(PD55/MAX(PD$9:PD$497)*100,0)</f>
        <v>19</v>
      </c>
      <c r="PK55" s="115">
        <f>ROUND(PE55/MAX(PE$9:PE$497)*100,0)</f>
        <v>19</v>
      </c>
      <c r="PL55" s="115">
        <f>ROUND(PF55/MAX(PF$9:PF$497)*100,0)</f>
        <v>19</v>
      </c>
      <c r="PM55" s="119">
        <f>ROUND(PG55/MAX(PG$9:PG$497)*100,0)</f>
        <v>17</v>
      </c>
      <c r="PN55" s="118">
        <f>RANK(PH55,PH$9:PH$497,0)</f>
        <v>374</v>
      </c>
      <c r="PO55" s="115">
        <f>RANK(PI55,PI$9:PI$497,0)</f>
        <v>370</v>
      </c>
      <c r="PP55" s="115">
        <f>RANK(PJ55,PJ$9:PJ$497,0)</f>
        <v>376</v>
      </c>
      <c r="PQ55" s="115">
        <f>RANK(PK55,PK$9:PK$497,0)</f>
        <v>365</v>
      </c>
      <c r="PR55" s="115">
        <f>RANK(PL55,PL$9:PL$497,0)</f>
        <v>379</v>
      </c>
      <c r="PS55" s="119">
        <f>RANK(PM55,PM$9:PM$497,0)</f>
        <v>378</v>
      </c>
      <c r="PT55" s="120">
        <f>ROUND(FZ55/MAX(FZ$9:FZ$497)*100,0)</f>
        <v>52</v>
      </c>
      <c r="PU55" s="115">
        <f>ROUND(GA55/MAX(GA$9:GA$497)*100,0)</f>
        <v>38</v>
      </c>
      <c r="PV55" s="115">
        <f>ROUND(GB55/MAX(GB$9:GB$497)*100,0)</f>
        <v>41</v>
      </c>
      <c r="PW55" s="115">
        <f>ROUND(GC55/MAX(GC$9:GC$497)*100,0)</f>
        <v>38</v>
      </c>
      <c r="PX55" s="115">
        <f>ROUND(GD55/MAX(GD$9:GD$497)*100,0)</f>
        <v>17</v>
      </c>
      <c r="PY55" s="115">
        <f>ROUND(GE55/MAX(GE$9:GE$497)*100,0)</f>
        <v>18</v>
      </c>
      <c r="PZ55" s="115">
        <f>ROUND(GF55/MAX(GF$9:GF$497)*100,0)</f>
        <v>47</v>
      </c>
      <c r="QA55" s="116">
        <f>ROUND(GG55/MAX(GG$9:GG$497)*100,0)</f>
        <v>40</v>
      </c>
      <c r="QB55" s="115">
        <f>ROUND(GH55/MAX(GH$9:GH$497)*100,0)</f>
        <v>38</v>
      </c>
      <c r="QC55" s="121">
        <f>ROUND(GI55/MAX(GI$9:GI$497)*100,0)</f>
        <v>42</v>
      </c>
      <c r="QD55" s="120">
        <f>ROUND(AVERAGEIF($ES$9:$ES$497,$ES55,PT$9:PT$497),0)</f>
        <v>50</v>
      </c>
      <c r="QE55" s="120">
        <f>ROUND(AVERAGEIF($ES$9:$ES$497,$ES55,PU$9:PU$497),0)</f>
        <v>37</v>
      </c>
      <c r="QF55" s="120">
        <f>ROUND(AVERAGEIF($ES$9:$ES$497,$ES55,PV$9:PV$497),0)</f>
        <v>50</v>
      </c>
      <c r="QG55" s="120">
        <f>ROUND(AVERAGEIF($ES$9:$ES$497,$ES55,PW$9:PW$497),0)</f>
        <v>43</v>
      </c>
      <c r="QH55" s="120">
        <f>ROUND(AVERAGEIF($ES$9:$ES$497,$ES55,PX$9:PX$497),0)</f>
        <v>18</v>
      </c>
      <c r="QI55" s="120">
        <f>ROUND(AVERAGEIF($ES$9:$ES$497,$ES55,PY$9:PY$497),0)</f>
        <v>20</v>
      </c>
      <c r="QJ55" s="120">
        <f>ROUND(AVERAGEIF($ES$9:$ES$497,$ES55,PZ$9:PZ$497),0)</f>
        <v>46</v>
      </c>
      <c r="QK55" s="120">
        <f>ROUND(AVERAGEIF($ES$9:$ES$497,$ES55,QA$9:QA$497),0)</f>
        <v>47</v>
      </c>
      <c r="QL55" s="120">
        <f>ROUND(AVERAGEIF($ES$9:$ES$497,$ES55,QB$9:QB$497),0)</f>
        <v>45</v>
      </c>
      <c r="QM55" s="120">
        <f>ROUND(AVERAGEIF($ES$9:$ES$497,$ES55,QC$9:QC$497),0)</f>
        <v>49</v>
      </c>
      <c r="QN55" s="114">
        <f t="shared" si="126"/>
        <v>516</v>
      </c>
      <c r="QO55" s="115">
        <f t="shared" si="127"/>
        <v>420</v>
      </c>
      <c r="QP55" s="115">
        <f t="shared" si="128"/>
        <v>584</v>
      </c>
      <c r="QQ55" s="115">
        <f t="shared" si="129"/>
        <v>636</v>
      </c>
      <c r="QR55" s="115">
        <f t="shared" si="130"/>
        <v>519</v>
      </c>
      <c r="QS55" s="119">
        <f t="shared" si="131"/>
        <v>375</v>
      </c>
      <c r="QT55" s="114">
        <f>ROUND((QN55-MIN(QN$9:QN$497))/(MAX(QN$9:QN$497)-MIN(QN$9:QN$497))*100,0)</f>
        <v>45</v>
      </c>
      <c r="QU55" s="115">
        <f>ROUND((QO55-MIN(QO$9:QO$497))/(MAX(QO$9:QO$497)-MIN(QO$9:QO$497))*100,0)</f>
        <v>30</v>
      </c>
      <c r="QV55" s="115">
        <f>ROUND((QP55-MIN(QP$9:QP$497))/(MAX(QP$9:QP$497)-MIN(QP$9:QP$497))*100,0)</f>
        <v>34</v>
      </c>
      <c r="QW55" s="115">
        <f>ROUND((QQ55-MIN(QQ$9:QQ$497))/(MAX(QQ$9:QQ$497)-MIN(QQ$9:QQ$497))*100,0)</f>
        <v>44</v>
      </c>
      <c r="QX55" s="115">
        <f>ROUND((QR55-MIN(QR$9:QR$497))/(MAX(QR$9:QR$497)-MIN(QR$9:QR$497))*100,0)</f>
        <v>48</v>
      </c>
      <c r="QY55" s="115">
        <f>ROUND((QS55-MIN(QS$9:QS$497))/(MAX(QS$9:QS$497)-MIN(QS$9:QS$497))*100,0)</f>
        <v>40</v>
      </c>
      <c r="QZ55" s="114">
        <f>RANK(QN55,QN$9:QN$497,0)</f>
        <v>146</v>
      </c>
      <c r="RA55" s="115">
        <f>RANK(QO55,QO$9:QO$497,0)</f>
        <v>155</v>
      </c>
      <c r="RB55" s="115">
        <f>RANK(QP55,QP$9:QP$497,0)</f>
        <v>167</v>
      </c>
      <c r="RC55" s="115">
        <f>RANK(QQ55,QQ$9:QQ$497,0)</f>
        <v>136</v>
      </c>
      <c r="RD55" s="115">
        <f>RANK(QR55,QR$9:QR$497,0)</f>
        <v>197</v>
      </c>
      <c r="RE55" s="115">
        <f>RANK(QS55,QS$9:QS$497,0)</f>
        <v>197</v>
      </c>
      <c r="RF55" s="122"/>
      <c r="RG55" s="115">
        <f>($RH$3*(IH55+IJ55)*100*100/MAX(EX$9:EX$497)*$RO$3) +($RH$3*(II55+IJ55)*100*100/MAX(EX$9:EX$497)*$RO$4) + ($RH$3*IK55*100*100/MAX(EX$9:EX$497)*0.098)</f>
        <v>0</v>
      </c>
      <c r="RH55" s="115">
        <f>($RH$4*IL55*100*100/MAX(EZ$9:EZ$497))*$RQ$3</f>
        <v>0</v>
      </c>
      <c r="RI55" s="115">
        <f>($RH$3*IM55*100*100/MAX(EY$9:EY$497))*$RQ$4</f>
        <v>0</v>
      </c>
      <c r="RJ55" s="115">
        <f>($RH$3*IN55*100*100/MAX(EX$9:EX$497))</f>
        <v>0</v>
      </c>
      <c r="RK55" s="115">
        <f>($RH$4*IO55*100*100/MAX(EZ$9:EZ$497))*$RQ$3</f>
        <v>0</v>
      </c>
      <c r="RL55" s="115">
        <f>(($RL$4*IP55*100*((100/MAX(EX$9:EX$497)+100/MAX(EZ$9:EZ$497))/2))+($RL$4*IQ55*100*((100/MAX(EX$9:EX$497)+100/MAX(EZ$9:EZ$497))/2))+($RL$4*IR55*100*((100/MAX(EX$9:EX$497)+100/MAX(EZ$9:EZ$497))/2))+($RL$4*IS55*100*((100/MAX(EX$9:EX$497)+100/MAX(EZ$9:EZ$497))/2))+($RL$4*IT55*100*((100/MAX(EX$9:EX$497)+100/MAX(EZ$9:EZ$497))/2))+($RL$4*IU55*100*((100/MAX(EX$9:EX$497)+100/MAX(EZ$9:EZ$497))/2))+($RL$4*IV55*100*((100/MAX(EX$9:EX$497)+100/MAX(EZ$9:EZ$497))/2))+($RL$4*IW55*100*((100/MAX(EX$9:EX$497)+100/MAX(EZ$9:EZ$497))/2)))*$RS$3</f>
        <v>0</v>
      </c>
      <c r="RM55" s="115">
        <f>(($RH$3*IX55*100*100/MAX(EX$9:EX$497))+($RH$3*IY55*100*100/MAX(EX$9:EX$497))+($RH$3*IZ55*100*100/MAX(EX$9:EX$497))+($RH$3*JA55*100*100/MAX(EX$9:EX$497))+($RH$3*JB55*100*100/MAX(EX$9:EX$497))+($RH$3*JC55*100*100/MAX(EX$9:EX$497))+($RH$3*JD55*100*100/MAX(EX$9:EX$497))+($RH$3*JE55*100*100/MAX(EX$9:EX$497)))*$RS$4</f>
        <v>0</v>
      </c>
      <c r="RN55" s="115">
        <f>(($RH$4*JF55*100*100/MAX(EZ$9:EZ$497)) + ($RH$4*JG55*100*100/MAX(EZ$9:EZ$497)) + ($RH$4*JH55*100*100/MAX(EZ$9:EZ$497)) + ($RH$4*JI55*100*100/MAX(EZ$9:EZ$497)) + ($RH$4*JJ55*100*100/MAX(EZ$9:EZ$497)) + ($RH$4*JK55*100*100/MAX(EZ$9:EZ$497)) + ($RH$4*JL55*100*100/MAX(EZ$9:EZ$497)) + ($RH$4*JM55*100*100/MAX(EZ$9:EZ$497)))*$RU$3</f>
        <v>0</v>
      </c>
      <c r="RO55" s="115">
        <f>(($RL$4*JN55*100*((100/MAX(EX$9:EX$497)+100/MAX(EZ$9:EZ$497))/2))+($RL$4*JO55*100*((100/MAX(EX$9:EX$497)+100/MAX(EZ$9:EZ$497))/2))+($RL$4*JP55*100*((100/MAX(EX$9:EX$497)+100/MAX(EZ$9:EZ$497))/2))+($RL$4*JQ55*100*((100/MAX(EX$9:EX$497)+100/MAX(EZ$9:EZ$497))/2))+($RL$4*JR55*100*((100/MAX(EX$9:EX$497)+100/MAX(EZ$9:EZ$497))/2))+($RL$4*JS55*100*((100/MAX(EX$9:EX$497)+100/MAX(EZ$9:EZ$497))/2))+($RL$4*JT55*100*((100/MAX(EX$9:EX$497)+100/MAX(EZ$9:EZ$497))/2))+($RL$4*JU55*100*((100/MAX(EX$9:EX$497)+100/MAX(EZ$9:EZ$497))/2))+($RL$4*JV55*100*((100/MAX(EX$9:EX$497)+100/MAX(EZ$9:EZ$497))/2))+($RL$4*JW55*100*((100/MAX(EX$9:EX$497)+100/MAX(EZ$9:EZ$497))/2))+($RL$4*JX55*100*((100/MAX(EX$9:EX$497)+100/MAX(EZ$9:EZ$497))/2))+($RL$4*JY55*100*((100/MAX(EX$9:EX$497)+100/MAX(EZ$9:EZ$497))/2))+($RL$4*JZ55*100*((100/MAX(EX$9:EX$497)+100/MAX(EZ$9:EZ$497))/2)))*$RW$3/2</f>
        <v>0</v>
      </c>
      <c r="RP55" s="119">
        <f>($RJ$3*KA55*100*100/MAX(FA$9:FA$497)) + ($RJ$3*KB55*100*100/MAX(FA$9:FA$497)/2) + ($RJ$3*KC55*100*100/MAX(FA$9:FA$497)/2) + ($RJ$3*KD55*100*100/MAX(FA$9:FA$497)/4) + ($RJ$3*KE55*100*100/MAX(FA$9:FA$497)/4)</f>
        <v>0</v>
      </c>
      <c r="RQ55" s="118">
        <f>($RL$4*KF55*100*((100/MAX(EX$9:EX$497)+100/MAX(EZ$9:EZ$497)))) * ($RO$3/2) + (($RL$4*KG55*100*((100/MAX(EX$9:EX$497)+100/MAX(EZ$9:EZ$497))))+($RL$4*KH55*100*((100/MAX(EX$9:EX$497)+100/MAX(EZ$9:EZ$497))))+($RL$4*KI55*100*((100/MAX(EX$9:EX$497)+100/MAX(EZ$9:EZ$497))))+($RL$4*KJ55*100*((100/MAX(EX$9:EX$497)+100/MAX(EZ$9:EZ$497))))+($RL$4*KK55*100*((100/MAX(EX$9:EX$497)+100/MAX(EZ$9:EZ$497))))+($RL$4*KL55*100*((100/MAX(EX$9:EX$497)+100/MAX(EZ$9:EZ$497))))+($RL$4*KM55*100*((100/MAX(EX$9:EX$497)+100/MAX(EZ$9:EZ$497))))+($RL$4*KN55*100*((100/MAX(EX$9:EX$497)+100/MAX(EZ$9:EZ$497))))+($RL$4*KO55*100*((100/MAX(EX$9:EX$497)+100/MAX(EZ$9:EZ$497))))+($RL$4*KP55*100*((100/MAX(EX$9:EX$497)+100/MAX(EZ$9:EZ$497))))+($RL$4*KQ55*100*((100/MAX(EX$9:EX$497)+100/MAX(EZ$9:EZ$497))))+($RL$4*KR55*100*((100/MAX(EX$9:EX$497)+100/MAX(EZ$9:EZ$497))))+($RL$4*KS55*100*((100/MAX(EX$9:EX$497)+100/MAX(EZ$9:EZ$497))))+($RL$4*KV55*100*((100/MAX(EX$9:EX$497)+100/MAX(EZ$9:EZ$497))))) * (($RO$3+$RO$4)/6)</f>
        <v>0</v>
      </c>
      <c r="RR55" s="115">
        <f>(($RL$4*KW55*100*((100/MAX(EX$9:EX$497)+100/MAX(EZ$9:EZ$497))))) * ($RO$3/2) + (($RL$4*KX55*100*((100/MAX(EX$9:EX$497)+100/MAX(EZ$9:EZ$497))))+($RL$4*KY55*100*((100/MAX(EX$9:EX$497)+100/MAX(EZ$9:EZ$497))))+($RL$4*KZ55*100*((100/MAX(EX$9:EX$497)+100/MAX(EZ$9:EZ$497))))+($RL$4*LA55*100*((100/MAX(EX$9:EX$497)+100/MAX(EZ$9:EZ$497))))+($RL$4*LB55*100*((100/MAX(EX$9:EX$497)+100/MAX(EZ$9:EZ$497))))+($RL$4*LC55*100*((100/MAX(EX$9:EX$497)+100/MAX(EZ$9:EZ$497))))) * (($RO$3+$RO$4)/6)</f>
        <v>0</v>
      </c>
      <c r="RS55" s="119">
        <f>(($RL$4*LD55*100*((100/MAX(EX$9:EX$497)+100/MAX(EZ$9:EZ$497))))+($RL$4*LE55*100*((100/MAX(EX$9:EX$497)+100/MAX(EZ$9:EZ$497))))) * (($RO$3+$RO$4)/6)</f>
        <v>0</v>
      </c>
      <c r="RT55" s="118">
        <f>($RJ$4*LH55*100*(100/MAX(EV$9:EV$497)))+($RJ$4*LI55*100*(100/MAX(EV$9:EV$497)))</f>
        <v>0</v>
      </c>
      <c r="RU55" s="119">
        <f>($RJ$4*LJ55*(100/MAX(EV$9:EV$497)))/2 + ($RL$3*LK55*(100/MAX(EW$9:EW$497))) + ($RJ$4*LL55*(100/MAX(EV$9:EV$497)))/4 + ($RL$3*LM55*(100/MAX(EW$9:EW$497)))</f>
        <v>0</v>
      </c>
      <c r="RV55" s="118">
        <f>($RJ$4*LN55*100*100/MAX(EV$9:EV$497)/2)+($RJ$4*LO55*100*100/MAX(EV$9:EV$497)/2)+($RJ$4*LP55*100*100/MAX(EV$9:EV$497))+($RJ$4*LQ55*100*100/MAX(EV$9:EV$497))+($RJ$4*LR55*100*100/MAX(EV$9:EV$497))</f>
        <v>0</v>
      </c>
      <c r="RW55" s="115">
        <f>($RJ$4*LS55*100*100/MAX(EV$9:EV$497)) + (($RJ$4*LT55*100*100/MAX(EV$9:EV$497))+($RJ$4*LU55*100*100/MAX(EV$9:EV$497))+($RJ$4*LV55*100*100/MAX(EV$9:EV$497))+($RJ$4*LW55*100*100/MAX(EV$9:EV$497))+($RJ$4*LX55*100*100/MAX(EV$9:EV$497))+($RJ$4*LY55*100*100/MAX(EV$9:EV$497))+($RJ$4*LZ55*100*100/MAX(EV$9:EV$497))+($RJ$4*MA55*100*100/MAX(EV$9:EV$497)))/2</f>
        <v>0</v>
      </c>
      <c r="RX55" s="119">
        <f>($RJ$4*MB55*100*100/MAX(EV$9:EV$497))+($RJ$4*MC55*100*100/MAX(EV$9:EV$497))+($RJ$4*MD55*100*100/MAX(EV$9:EV$497))+($RJ$4*ME55*100*100/MAX(EV$9:EV$497))+($RJ$4*MF55*100*100/MAX(EV$9:EV$497))+($RJ$4*MG55*100*100/MAX(EV$9:EV$497))+($RJ$4*MH55*100*100/MAX(EV$9:EV$497))+($RJ$4*MI55*100*100/MAX(EV$9:EV$497))+($RJ$4*MJ55*100*100/MAX(EV$9:EV$497))+($RJ$4*MK55*100*100/MAX(EV$9:EV$497))+($RJ$4*ML55*100*100/MAX(EV$9:EV$497))+($RJ$4*MM55*100*100/MAX(EV$9:EV$497))+($RJ$4*MN55*100*100/MAX(EV$9:EV$497))</f>
        <v>0</v>
      </c>
      <c r="RY55" s="118">
        <f>($RJ$4*MQ55*100*100/MAX(EV$9:EV$497))/2 + (($RJ$4*MR55*100*100/MAX(EV$9:EV$497))+($RJ$4*MS55*100*100/MAX(EV$9:EV$497))+($RJ$4*MT55*100*100/MAX(EV$9:EV$497))+($RJ$4*MU55*100*100/MAX(EV$9:EV$497))+($RJ$4*MV55*100*100/MAX(EV$9:EV$497))+($RJ$4*MW55*100*100/MAX(EV$9:EV$497))+($RJ$4*MX55*100*100/MAX(EV$9:EV$497))+($RJ$4*MY55*100*100/MAX(EV$9:EV$497))+($RJ$4*MZ55*100*100/MAX(EV$9:EV$497))+($RJ$4*NA55*100*100/MAX(EV$9:EV$497))+($RJ$4*NB55*100*100/MAX(EV$9:EV$497))+($RJ$4*NC55*100*100/MAX(EV$9:EV$497))+($RJ$4*ND55*100*100/MAX(EV$9:EV$497))+($RJ$4*NG55*100*100/MAX(EV$9:EV$497)))/4</f>
        <v>0</v>
      </c>
      <c r="RZ55" s="115">
        <f>($RJ$4*NH55*100*100/MAX(EV$9:EV$497))/2 + (($RJ$4*NI55*100*100/MAX(EV$9:EV$497))+($RJ$4*NJ55*100*100/MAX(EV$9:EV$497))+($RJ$4*NK55*100*100/MAX(EV$9:EV$497))+($RJ$4*NL55*100*100/MAX(EV$9:EV$497))+($RJ$4*NM55*100*100/MAX(EV$9:EV$497))+($RJ$4*NN55*100*100/MAX(EV$9:EV$497)))/4</f>
        <v>0</v>
      </c>
      <c r="SA55" s="117">
        <f>(($RJ$4*NO55*100*100/MAX(EV$9:EV$497))+($RJ$4*NP55*100*100/MAX(EV$9:EV$497)))/4</f>
        <v>0</v>
      </c>
      <c r="SB55" s="118">
        <f t="shared" si="113"/>
        <v>0</v>
      </c>
      <c r="SC55" s="115">
        <f t="shared" si="114"/>
        <v>0</v>
      </c>
      <c r="SD55" s="115">
        <f t="shared" si="115"/>
        <v>0</v>
      </c>
      <c r="SE55" s="115">
        <f t="shared" si="116"/>
        <v>0</v>
      </c>
      <c r="SF55" s="115">
        <f t="shared" si="117"/>
        <v>0</v>
      </c>
      <c r="SG55" s="115">
        <f t="shared" si="118"/>
        <v>0</v>
      </c>
      <c r="SH55" s="115">
        <f>ROUND(SB55/MAX(SB$9:SB$497)*100,0)</f>
        <v>0</v>
      </c>
      <c r="SI55" s="115">
        <f>ROUND(SC55/MAX(SC$9:SC$497)*100,0)</f>
        <v>0</v>
      </c>
      <c r="SJ55" s="115">
        <f>ROUND(SD55/MAX(SD$9:SD$497)*100,0)</f>
        <v>0</v>
      </c>
      <c r="SK55" s="115">
        <f>ROUND(SE55/MAX(SE$9:SE$497)*100,0)</f>
        <v>0</v>
      </c>
      <c r="SL55" s="115">
        <f>ROUND(SF55/MAX(SF$9:SF$497)*100,0)</f>
        <v>0</v>
      </c>
      <c r="SM55" s="121">
        <f>ROUND(SG55/MAX(SG$9:SG$497)*100,0)</f>
        <v>0</v>
      </c>
      <c r="SN55" s="115">
        <f>ROUND(AVERAGEIF($ES$9:$ES$497,$ES55,SH$9:SH$497),0)</f>
        <v>24</v>
      </c>
      <c r="SO55" s="115">
        <f>ROUND(AVERAGEIF($ES$9:$ES$497,$ES55,SI$9:SI$497),0)</f>
        <v>22</v>
      </c>
      <c r="SP55" s="115">
        <f>ROUND(AVERAGEIF($ES$9:$ES$497,$ES55,SJ$9:SJ$497),0)</f>
        <v>5</v>
      </c>
      <c r="SQ55" s="115">
        <f>ROUND(AVERAGEIF($ES$9:$ES$497,$ES55,SK$9:SK$497),0)</f>
        <v>19</v>
      </c>
      <c r="SR55" s="115">
        <f>ROUND(AVERAGEIF($ES$9:$ES$497,$ES55,SL$9:SL$497),0)</f>
        <v>8</v>
      </c>
      <c r="SS55" s="121">
        <f>ROUND(AVERAGEIF($ES$9:$ES$497,$ES55,SM$9:SM$497),0)</f>
        <v>6</v>
      </c>
      <c r="ST55" s="114">
        <f>RANK(SB55,SB$9:SB$497,0)</f>
        <v>323</v>
      </c>
      <c r="SU55" s="115">
        <f>RANK(SC55,SC$9:SC$497,0)</f>
        <v>320</v>
      </c>
      <c r="SV55" s="115">
        <f>RANK(SD55,SD$9:SD$497,0)</f>
        <v>320</v>
      </c>
      <c r="SW55" s="115">
        <f>RANK(SE55,SE$9:SE$497,0)</f>
        <v>320</v>
      </c>
      <c r="SX55" s="115">
        <f>RANK(SF55,SF$9:SF$497,0)</f>
        <v>317</v>
      </c>
      <c r="SY55" s="115">
        <f>RANK(SG55,SG$9:SG$497,0)</f>
        <v>308</v>
      </c>
      <c r="SZ55" s="115">
        <f>COUNTIFS(SB$9:SB$497,"&gt;"&amp;SB55,$ES$9:$ES$497,$ES55)+1</f>
        <v>72</v>
      </c>
      <c r="TA55" s="115">
        <f>COUNTIFS(SC$9:SC$497,"&gt;"&amp;SC55,$ES$9:$ES$497,$ES55)+1</f>
        <v>72</v>
      </c>
      <c r="TB55" s="115">
        <f>COUNTIFS(SD$9:SD$497,"&gt;"&amp;SD55,$ES$9:$ES$497,$ES55)+1</f>
        <v>72</v>
      </c>
      <c r="TC55" s="115">
        <f>COUNTIFS(SE$9:SE$497,"&gt;"&amp;SE55,$ES$9:$ES$497,$ES55)+1</f>
        <v>72</v>
      </c>
      <c r="TD55" s="115">
        <f>COUNTIFS(SF$9:SF$497,"&gt;"&amp;SF55,$ES$9:$ES$497,$ES55)+1</f>
        <v>72</v>
      </c>
      <c r="TE55" s="117">
        <f>COUNTIFS(SG$9:SG$497,"&gt;"&amp;SG55,$ES$9:$ES$497,$ES55)+1</f>
        <v>70</v>
      </c>
      <c r="TF55" s="118">
        <f t="shared" si="119"/>
        <v>19</v>
      </c>
      <c r="TG55" s="115">
        <f t="shared" si="120"/>
        <v>19</v>
      </c>
      <c r="TH55" s="115">
        <f t="shared" si="121"/>
        <v>17</v>
      </c>
      <c r="TI55" s="115">
        <f t="shared" si="122"/>
        <v>19</v>
      </c>
      <c r="TJ55" s="115">
        <f t="shared" si="123"/>
        <v>19</v>
      </c>
      <c r="TK55" s="115">
        <f t="shared" si="124"/>
        <v>19</v>
      </c>
      <c r="TL55" s="117">
        <f t="shared" si="125"/>
        <v>17</v>
      </c>
      <c r="TM55" s="118">
        <f>ROUND(TF55/MAX(TF$9:TF$497)*100,0)</f>
        <v>11</v>
      </c>
      <c r="TN55" s="115">
        <f>ROUND(TG55/MAX(TG$9:TG$497)*100,0)</f>
        <v>10</v>
      </c>
      <c r="TO55" s="115">
        <f>ROUND(TH55/MAX(TH$9:TH$497)*100,0)</f>
        <v>9</v>
      </c>
      <c r="TP55" s="115">
        <f>ROUND(TI55/MAX(TI$9:TI$497)*100,0)</f>
        <v>10</v>
      </c>
      <c r="TQ55" s="115">
        <f>ROUND(TJ55/MAX(TJ$9:TJ$497)*100,0)</f>
        <v>10</v>
      </c>
      <c r="TR55" s="115">
        <f>ROUND(TK55/MAX(TK$9:TK$497)*100,0)</f>
        <v>10</v>
      </c>
      <c r="TS55" s="119">
        <f>ROUND(TL55/MAX(TL$9:TL$497)*100,0)</f>
        <v>9</v>
      </c>
      <c r="TT55" s="120">
        <f>RANK(TM55,TM$9:TM$497,0)</f>
        <v>402</v>
      </c>
      <c r="TU55" s="115">
        <f>RANK(TN55,TN$9:TN$497,0)</f>
        <v>390</v>
      </c>
      <c r="TV55" s="115">
        <f>RANK(TO55,TO$9:TO$497,0)</f>
        <v>385</v>
      </c>
      <c r="TW55" s="115">
        <f>RANK(TP55,TP$9:TP$497,0)</f>
        <v>389</v>
      </c>
      <c r="TX55" s="115">
        <f>RANK(TQ55,TQ$9:TQ$497,0)</f>
        <v>374</v>
      </c>
      <c r="TY55" s="115">
        <f>RANK(TR55,TR$9:TR$497,0)</f>
        <v>388</v>
      </c>
      <c r="TZ55" s="121">
        <f>RANK(TS55,TS$9:TS$497,0)</f>
        <v>388</v>
      </c>
      <c r="UA55" s="123"/>
      <c r="UB55" s="7" t="s">
        <v>1</v>
      </c>
    </row>
    <row r="56" spans="1:548" x14ac:dyDescent="0.15">
      <c r="A56" s="183">
        <v>48</v>
      </c>
      <c r="B56" s="203" t="s">
        <v>677</v>
      </c>
      <c r="C56" s="63"/>
      <c r="D56" s="63"/>
      <c r="E56" s="64" t="s">
        <v>518</v>
      </c>
      <c r="F56" s="65">
        <v>27</v>
      </c>
      <c r="G56" s="65" t="s">
        <v>547</v>
      </c>
      <c r="H56" s="65"/>
      <c r="I56" s="66" t="s">
        <v>521</v>
      </c>
      <c r="J56" s="67" t="s">
        <v>521</v>
      </c>
      <c r="K56" s="67" t="s">
        <v>521</v>
      </c>
      <c r="L56" s="67" t="s">
        <v>521</v>
      </c>
      <c r="M56" s="67" t="s">
        <v>521</v>
      </c>
      <c r="N56" s="67" t="s">
        <v>521</v>
      </c>
      <c r="O56" s="67" t="s">
        <v>521</v>
      </c>
      <c r="P56" s="67" t="s">
        <v>521</v>
      </c>
      <c r="Q56" s="67" t="s">
        <v>521</v>
      </c>
      <c r="R56" s="68" t="s">
        <v>521</v>
      </c>
      <c r="S56" s="69" t="s">
        <v>521</v>
      </c>
      <c r="T56" s="67" t="s">
        <v>521</v>
      </c>
      <c r="U56" s="67" t="s">
        <v>521</v>
      </c>
      <c r="V56" s="67" t="s">
        <v>521</v>
      </c>
      <c r="W56" s="67" t="s">
        <v>521</v>
      </c>
      <c r="X56" s="67" t="s">
        <v>521</v>
      </c>
      <c r="Y56" s="67" t="s">
        <v>521</v>
      </c>
      <c r="Z56" s="67" t="s">
        <v>520</v>
      </c>
      <c r="AA56" s="67" t="s">
        <v>520</v>
      </c>
      <c r="AB56" s="68" t="s">
        <v>521</v>
      </c>
      <c r="AC56" s="69" t="s">
        <v>521</v>
      </c>
      <c r="AD56" s="67" t="s">
        <v>521</v>
      </c>
      <c r="AE56" s="67" t="s">
        <v>521</v>
      </c>
      <c r="AF56" s="67" t="s">
        <v>521</v>
      </c>
      <c r="AG56" s="67" t="s">
        <v>521</v>
      </c>
      <c r="AH56" s="67" t="s">
        <v>521</v>
      </c>
      <c r="AI56" s="67" t="s">
        <v>521</v>
      </c>
      <c r="AJ56" s="67" t="s">
        <v>521</v>
      </c>
      <c r="AK56" s="67" t="s">
        <v>521</v>
      </c>
      <c r="AL56" s="68" t="s">
        <v>521</v>
      </c>
      <c r="AM56" s="69" t="s">
        <v>521</v>
      </c>
      <c r="AN56" s="67" t="s">
        <v>521</v>
      </c>
      <c r="AO56" s="67" t="s">
        <v>521</v>
      </c>
      <c r="AP56" s="67" t="s">
        <v>521</v>
      </c>
      <c r="AQ56" s="67" t="s">
        <v>521</v>
      </c>
      <c r="AR56" s="67" t="s">
        <v>521</v>
      </c>
      <c r="AS56" s="67" t="s">
        <v>521</v>
      </c>
      <c r="AT56" s="67" t="s">
        <v>521</v>
      </c>
      <c r="AU56" s="67" t="s">
        <v>521</v>
      </c>
      <c r="AV56" s="68" t="s">
        <v>521</v>
      </c>
      <c r="AW56" s="69" t="s">
        <v>521</v>
      </c>
      <c r="AX56" s="67" t="s">
        <v>521</v>
      </c>
      <c r="AY56" s="67" t="s">
        <v>521</v>
      </c>
      <c r="AZ56" s="67" t="s">
        <v>521</v>
      </c>
      <c r="BA56" s="67" t="s">
        <v>521</v>
      </c>
      <c r="BB56" s="67" t="s">
        <v>521</v>
      </c>
      <c r="BC56" s="67" t="s">
        <v>521</v>
      </c>
      <c r="BD56" s="67" t="s">
        <v>521</v>
      </c>
      <c r="BE56" s="67" t="s">
        <v>521</v>
      </c>
      <c r="BF56" s="68" t="s">
        <v>521</v>
      </c>
      <c r="BG56" s="69" t="s">
        <v>521</v>
      </c>
      <c r="BH56" s="67" t="s">
        <v>521</v>
      </c>
      <c r="BI56" s="67" t="s">
        <v>521</v>
      </c>
      <c r="BJ56" s="67" t="s">
        <v>521</v>
      </c>
      <c r="BK56" s="67" t="s">
        <v>521</v>
      </c>
      <c r="BL56" s="67" t="s">
        <v>521</v>
      </c>
      <c r="BM56" s="67" t="s">
        <v>521</v>
      </c>
      <c r="BN56" s="67" t="s">
        <v>521</v>
      </c>
      <c r="BO56" s="67" t="s">
        <v>521</v>
      </c>
      <c r="BP56" s="68" t="s">
        <v>521</v>
      </c>
      <c r="BQ56" s="70" t="s">
        <v>521</v>
      </c>
      <c r="BR56" s="67" t="s">
        <v>521</v>
      </c>
      <c r="BS56" s="67" t="s">
        <v>521</v>
      </c>
      <c r="BT56" s="67" t="s">
        <v>521</v>
      </c>
      <c r="BU56" s="67" t="s">
        <v>521</v>
      </c>
      <c r="BV56" s="67" t="s">
        <v>521</v>
      </c>
      <c r="BW56" s="67" t="s">
        <v>521</v>
      </c>
      <c r="BX56" s="67" t="s">
        <v>521</v>
      </c>
      <c r="BY56" s="67" t="s">
        <v>521</v>
      </c>
      <c r="BZ56" s="68" t="s">
        <v>521</v>
      </c>
      <c r="CA56" s="69" t="s">
        <v>521</v>
      </c>
      <c r="CB56" s="67" t="s">
        <v>521</v>
      </c>
      <c r="CC56" s="67" t="s">
        <v>521</v>
      </c>
      <c r="CD56" s="67" t="s">
        <v>521</v>
      </c>
      <c r="CE56" s="67" t="s">
        <v>521</v>
      </c>
      <c r="CF56" s="67" t="s">
        <v>521</v>
      </c>
      <c r="CG56" s="67" t="s">
        <v>521</v>
      </c>
      <c r="CH56" s="67" t="s">
        <v>521</v>
      </c>
      <c r="CI56" s="67" t="s">
        <v>521</v>
      </c>
      <c r="CJ56" s="68" t="s">
        <v>521</v>
      </c>
      <c r="CK56" s="69" t="s">
        <v>521</v>
      </c>
      <c r="CL56" s="67" t="s">
        <v>521</v>
      </c>
      <c r="CM56" s="67" t="s">
        <v>521</v>
      </c>
      <c r="CN56" s="67" t="s">
        <v>521</v>
      </c>
      <c r="CO56" s="67" t="s">
        <v>521</v>
      </c>
      <c r="CP56" s="67" t="s">
        <v>521</v>
      </c>
      <c r="CQ56" s="67" t="s">
        <v>521</v>
      </c>
      <c r="CR56" s="67" t="s">
        <v>521</v>
      </c>
      <c r="CS56" s="67" t="s">
        <v>521</v>
      </c>
      <c r="CT56" s="68" t="s">
        <v>521</v>
      </c>
      <c r="CU56" s="69" t="s">
        <v>521</v>
      </c>
      <c r="CV56" s="67" t="s">
        <v>521</v>
      </c>
      <c r="CW56" s="67" t="s">
        <v>521</v>
      </c>
      <c r="CX56" s="67" t="s">
        <v>521</v>
      </c>
      <c r="CY56" s="67" t="s">
        <v>521</v>
      </c>
      <c r="CZ56" s="67" t="s">
        <v>521</v>
      </c>
      <c r="DA56" s="67" t="s">
        <v>521</v>
      </c>
      <c r="DB56" s="67" t="s">
        <v>521</v>
      </c>
      <c r="DC56" s="67" t="s">
        <v>521</v>
      </c>
      <c r="DD56" s="68" t="s">
        <v>521</v>
      </c>
      <c r="DE56" s="69" t="s">
        <v>521</v>
      </c>
      <c r="DF56" s="71" t="s">
        <v>521</v>
      </c>
      <c r="DG56" s="67" t="s">
        <v>521</v>
      </c>
      <c r="DH56" s="67" t="s">
        <v>521</v>
      </c>
      <c r="DI56" s="67" t="s">
        <v>521</v>
      </c>
      <c r="DJ56" s="67" t="s">
        <v>521</v>
      </c>
      <c r="DK56" s="67" t="s">
        <v>521</v>
      </c>
      <c r="DL56" s="67" t="s">
        <v>521</v>
      </c>
      <c r="DM56" s="67" t="s">
        <v>521</v>
      </c>
      <c r="DN56" s="68" t="s">
        <v>521</v>
      </c>
      <c r="DO56" s="70" t="s">
        <v>521</v>
      </c>
      <c r="DP56" s="71" t="s">
        <v>521</v>
      </c>
      <c r="DQ56" s="67" t="s">
        <v>521</v>
      </c>
      <c r="DR56" s="67" t="s">
        <v>521</v>
      </c>
      <c r="DS56" s="67" t="s">
        <v>521</v>
      </c>
      <c r="DT56" s="67" t="s">
        <v>521</v>
      </c>
      <c r="DU56" s="67" t="s">
        <v>521</v>
      </c>
      <c r="DV56" s="67" t="s">
        <v>521</v>
      </c>
      <c r="DW56" s="67" t="s">
        <v>521</v>
      </c>
      <c r="DX56" s="72" t="s">
        <v>521</v>
      </c>
      <c r="DY56" s="73" t="s">
        <v>522</v>
      </c>
      <c r="DZ56" s="74">
        <v>2</v>
      </c>
      <c r="EA56" s="74">
        <v>3</v>
      </c>
      <c r="EB56" s="74">
        <v>3</v>
      </c>
      <c r="EC56" s="75">
        <v>4</v>
      </c>
      <c r="ED56" s="76" t="s">
        <v>522</v>
      </c>
      <c r="EE56" s="74">
        <f t="shared" si="75"/>
        <v>2</v>
      </c>
      <c r="EF56" s="74">
        <f t="shared" si="76"/>
        <v>6</v>
      </c>
      <c r="EG56" s="74">
        <f t="shared" si="77"/>
        <v>18</v>
      </c>
      <c r="EH56" s="77">
        <f t="shared" si="78"/>
        <v>72</v>
      </c>
      <c r="EI56" s="73">
        <v>100</v>
      </c>
      <c r="EJ56" s="74">
        <v>150</v>
      </c>
      <c r="EK56" s="74">
        <v>300</v>
      </c>
      <c r="EL56" s="74">
        <v>500</v>
      </c>
      <c r="EM56" s="75">
        <v>1500</v>
      </c>
      <c r="EN56" s="78">
        <v>1</v>
      </c>
      <c r="EO56" s="79">
        <f t="shared" si="79"/>
        <v>0.75</v>
      </c>
      <c r="EP56" s="79">
        <f t="shared" si="80"/>
        <v>0.5</v>
      </c>
      <c r="EQ56" s="79">
        <f t="shared" si="81"/>
        <v>0.27777777777777779</v>
      </c>
      <c r="ER56" s="80">
        <f t="shared" si="82"/>
        <v>0.20833333333333331</v>
      </c>
      <c r="ES56" s="128" t="s">
        <v>543</v>
      </c>
      <c r="ET56" s="82" t="s">
        <v>119</v>
      </c>
      <c r="EU56" s="83">
        <v>4</v>
      </c>
      <c r="EV56" s="73">
        <v>27</v>
      </c>
      <c r="EW56" s="74">
        <v>33</v>
      </c>
      <c r="EX56" s="74">
        <v>9</v>
      </c>
      <c r="EY56" s="74">
        <v>13</v>
      </c>
      <c r="EZ56" s="74">
        <v>20</v>
      </c>
      <c r="FA56" s="74">
        <v>7</v>
      </c>
      <c r="FB56" s="74">
        <v>20</v>
      </c>
      <c r="FC56" s="74">
        <v>19</v>
      </c>
      <c r="FD56" s="74">
        <f t="shared" si="83"/>
        <v>29</v>
      </c>
      <c r="FE56" s="84">
        <f t="shared" si="84"/>
        <v>28</v>
      </c>
      <c r="FF56" s="73">
        <f>RANK(EV56,$EV$9:$EV$497,0)</f>
        <v>377</v>
      </c>
      <c r="FG56" s="74">
        <f>RANK(EW56,$EW$9:$EW$497,0)</f>
        <v>279</v>
      </c>
      <c r="FH56" s="74">
        <f>RANK(EX56,$EX$9:$EX$497,0)</f>
        <v>400</v>
      </c>
      <c r="FI56" s="74">
        <f>RANK(EY56,$EY$9:$EY$497,0)</f>
        <v>369</v>
      </c>
      <c r="FJ56" s="74">
        <f>RANK(EZ56,$EZ$9:$EZ$497,0)</f>
        <v>200</v>
      </c>
      <c r="FK56" s="74">
        <f>RANK(FA56,$FA$9:$FA$497,0)</f>
        <v>361</v>
      </c>
      <c r="FL56" s="74">
        <f>RANK(FB56,$FB$9:$FB$497,0)</f>
        <v>325</v>
      </c>
      <c r="FM56" s="74">
        <f>RANK(FC56,$FC$9:$FC$497,0)</f>
        <v>339</v>
      </c>
      <c r="FN56" s="74">
        <f>RANK(FD56,$FD$9:$FD$497,0)</f>
        <v>368</v>
      </c>
      <c r="FO56" s="84">
        <f>RANK(FE56,$FE$9:$FE$497,0)</f>
        <v>383</v>
      </c>
      <c r="FP56" s="73">
        <f>COUNTIFS($EV$9:$EV$497,"&gt;"&amp;EV56,$ES$9:$ES$497,ES56)+1</f>
        <v>72</v>
      </c>
      <c r="FQ56" s="74">
        <f>COUNTIFS($EW$9:$EW$497,"&gt;"&amp;EW56,$ES$9:$ES$497,ES56)+1</f>
        <v>78</v>
      </c>
      <c r="FR56" s="74">
        <f>COUNTIFS($EX$9:$EX$497,"&gt;"&amp;EX56,$ES$9:$ES$497,ES56)+1</f>
        <v>71</v>
      </c>
      <c r="FS56" s="74">
        <f>COUNTIFS($EY$9:$EY$497,"&gt;"&amp;EY56,$ES$9:$ES$497,ES56)+1</f>
        <v>68</v>
      </c>
      <c r="FT56" s="74">
        <f>COUNTIFS($EZ$9:$EZ$497,"&gt;"&amp;EZ56,$ES$9:$ES$497,ES56)+1</f>
        <v>78</v>
      </c>
      <c r="FU56" s="74">
        <f>COUNTIFS($FA$9:$FA$497,"&gt;"&amp;FA56,$ES$9:$ES$497,ES56)+1</f>
        <v>72</v>
      </c>
      <c r="FV56" s="74">
        <f>COUNTIFS($FB$9:$FB$497,"&gt;"&amp;FB56,$ES$9:$ES$497,ES56)+1</f>
        <v>73</v>
      </c>
      <c r="FW56" s="74">
        <f>COUNTIFS($FC$9:$FC$497,"&gt;"&amp;FC56,$ES$9:$ES$497,ES56)+1</f>
        <v>78</v>
      </c>
      <c r="FX56" s="74">
        <f>COUNTIFS($FD$9:$FD$497,"&gt;"&amp;FD56,$ES$9:$ES$497,ES56)+1</f>
        <v>78</v>
      </c>
      <c r="FY56" s="84">
        <f>COUNTIFS($FE$9:$FE$497,"&gt;"&amp;FE56,$ES$9:$ES$497,ES56)+1</f>
        <v>78</v>
      </c>
      <c r="FZ56" s="85">
        <f t="shared" si="85"/>
        <v>1</v>
      </c>
      <c r="GA56" s="86">
        <f t="shared" si="86"/>
        <v>1.22</v>
      </c>
      <c r="GB56" s="86">
        <f t="shared" si="87"/>
        <v>0.33</v>
      </c>
      <c r="GC56" s="86">
        <f t="shared" si="88"/>
        <v>0.48</v>
      </c>
      <c r="GD56" s="86">
        <f t="shared" si="89"/>
        <v>0.74</v>
      </c>
      <c r="GE56" s="86">
        <f t="shared" si="90"/>
        <v>0.26</v>
      </c>
      <c r="GF56" s="86">
        <f t="shared" si="91"/>
        <v>0.74</v>
      </c>
      <c r="GG56" s="86">
        <f t="shared" si="92"/>
        <v>0.7</v>
      </c>
      <c r="GH56" s="86">
        <f t="shared" si="93"/>
        <v>1.07</v>
      </c>
      <c r="GI56" s="87">
        <f t="shared" si="94"/>
        <v>1.04</v>
      </c>
      <c r="GJ56" s="85">
        <f>ROUND(((FZ56-AVERAGE(FZ$9:FZ$497))/STDEVP(FZ$9:FZ$497)*10+50),2)</f>
        <v>51.3</v>
      </c>
      <c r="GK56" s="86">
        <f>ROUND(((GA56-AVERAGE(GA$9:GA$497))/STDEVP(GA$9:GA$497)*10+50),2)</f>
        <v>65.819999999999993</v>
      </c>
      <c r="GL56" s="86">
        <f>ROUND(((GB56-AVERAGE(GB$9:GB$497))/STDEVP(GB$9:GB$497)*10+50),2)</f>
        <v>40.5</v>
      </c>
      <c r="GM56" s="86">
        <f>ROUND(((GC56-AVERAGE(GC$9:GC$497))/STDEVP(GC$9:GC$497)*10+50),2)</f>
        <v>47.69</v>
      </c>
      <c r="GN56" s="86">
        <f>ROUND(((GD56-AVERAGE(GD$9:GD$497))/STDEVP(GD$9:GD$497)*10+50),2)</f>
        <v>61.91</v>
      </c>
      <c r="GO56" s="86">
        <f>ROUND(((GE56-AVERAGE(GE$9:GE$497))/STDEVP(GE$9:GE$497)*10+50),2)</f>
        <v>46.79</v>
      </c>
      <c r="GP56" s="86">
        <f>ROUND(((GF56-AVERAGE(GF$9:GF$497))/STDEVP(GF$9:GF$497)*10+50),2)</f>
        <v>53.31</v>
      </c>
      <c r="GQ56" s="86">
        <f>ROUND(((GG56-AVERAGE(GG$9:GG$497))/STDEVP(GG$9:GG$497)*10+50),2)</f>
        <v>52.16</v>
      </c>
      <c r="GR56" s="86">
        <f>ROUND(((GH56-AVERAGE(GH$9:GH$497))/STDEVP(GH$9:GH$497)*10+50),2)</f>
        <v>53.47</v>
      </c>
      <c r="GS56" s="87">
        <f>ROUND(((GI56-AVERAGE(GI$9:GI$497))/STDEVP(GI$9:GI$497)*10+50),2)</f>
        <v>46.35</v>
      </c>
      <c r="GT56" s="73">
        <f>RANK(GJ56,$GJ$9:$GJ$497,0)</f>
        <v>173</v>
      </c>
      <c r="GU56" s="74">
        <f>RANK(GK56,$GK$9:$GK$497,0)</f>
        <v>37</v>
      </c>
      <c r="GV56" s="74">
        <f>RANK(GL56,$GL$9:$GL$497,0)</f>
        <v>364</v>
      </c>
      <c r="GW56" s="74">
        <f>RANK(GM56,$GM$9:$GM$497,0)</f>
        <v>238</v>
      </c>
      <c r="GX56" s="74">
        <f>RANK(GN56,$GN$9:$GN$497,0)</f>
        <v>60</v>
      </c>
      <c r="GY56" s="74">
        <f>RANK(GO56,$GO$9:$GO$497,0)</f>
        <v>219</v>
      </c>
      <c r="GZ56" s="74">
        <f>RANK(GP56,$GP$9:$GP$497,0)</f>
        <v>157</v>
      </c>
      <c r="HA56" s="74">
        <f>RANK(GQ56,$GQ$9:$GQ$497,0)</f>
        <v>176</v>
      </c>
      <c r="HB56" s="74">
        <f>RANK(GR56,$GR$9:$GR$497,0)</f>
        <v>124</v>
      </c>
      <c r="HC56" s="84">
        <f>RANK(GS56,$GS$9:$GS$497,0)</f>
        <v>253</v>
      </c>
      <c r="HD56" s="85">
        <f>ROUND(AVERAGEIF($ES$9:$ES$497,$ES56,$FZ$9:$FZ$497),2)</f>
        <v>0.86</v>
      </c>
      <c r="HE56" s="86">
        <f>ROUND(AVERAGEIF($ES$9:$ES$497,$ES56,$GA$9:$GA$497),2)</f>
        <v>1.0900000000000001</v>
      </c>
      <c r="HF56" s="86">
        <f>ROUND(AVERAGEIF($ES$9:$ES$497,$ES56,$GB$9:$GB$497),2)</f>
        <v>0.28999999999999998</v>
      </c>
      <c r="HG56" s="86">
        <f>ROUND(AVERAGEIF($ES$9:$ES$497,$ES56,$GC$9:$GC$497),2)</f>
        <v>0.42</v>
      </c>
      <c r="HH56" s="86">
        <f>ROUND(AVERAGEIF($ES$9:$ES$497,$ES56,$GD$9:$GD$497),2)</f>
        <v>0.86</v>
      </c>
      <c r="HI56" s="86">
        <f>ROUND(AVERAGEIF($ES$9:$ES$497,$ES56,$GE$9:$GE$497),2)</f>
        <v>0.3</v>
      </c>
      <c r="HJ56" s="86">
        <f>ROUND(AVERAGEIF($ES$9:$ES$497,$ES56,$GF$9:$GF$497),2)</f>
        <v>0.67</v>
      </c>
      <c r="HK56" s="86">
        <f>ROUND(AVERAGEIF($ES$9:$ES$497,$ES56,$GG$9:$GG$497),2)</f>
        <v>0.73</v>
      </c>
      <c r="HL56" s="86">
        <f>ROUND(AVERAGEIF($ES$9:$ES$497,$ES56,$GH$9:$GH$497),2)</f>
        <v>1.1399999999999999</v>
      </c>
      <c r="HM56" s="87">
        <f>ROUND(AVERAGEIF($ES$9:$ES$497,$ES56,$GI$9:$GI$497),2)</f>
        <v>1.01</v>
      </c>
      <c r="HN56" s="88">
        <f t="shared" si="95"/>
        <v>0.14000000000000001</v>
      </c>
      <c r="HO56" s="89">
        <f t="shared" si="96"/>
        <v>0.12999999999999989</v>
      </c>
      <c r="HP56" s="89">
        <f t="shared" si="97"/>
        <v>4.0000000000000036E-2</v>
      </c>
      <c r="HQ56" s="89">
        <f t="shared" si="98"/>
        <v>0.06</v>
      </c>
      <c r="HR56" s="89">
        <f t="shared" si="99"/>
        <v>-0.12</v>
      </c>
      <c r="HS56" s="89">
        <f t="shared" si="100"/>
        <v>-3.999999999999998E-2</v>
      </c>
      <c r="HT56" s="89">
        <f t="shared" si="101"/>
        <v>6.9999999999999951E-2</v>
      </c>
      <c r="HU56" s="89">
        <f t="shared" si="102"/>
        <v>-3.0000000000000027E-2</v>
      </c>
      <c r="HV56" s="89">
        <f t="shared" si="103"/>
        <v>-6.999999999999984E-2</v>
      </c>
      <c r="HW56" s="90">
        <f t="shared" si="104"/>
        <v>3.0000000000000027E-2</v>
      </c>
      <c r="HX56" s="73">
        <f>COUNTIFS($FZ$9:$FZ$497,"&gt;"&amp;FZ56,$ES$9:$ES$497,$ES56)+1</f>
        <v>20</v>
      </c>
      <c r="HY56" s="74">
        <f>COUNTIFS($GA$9:$GA$497,"&gt;"&amp;GA56,$ES$9:$ES$497,$ES56)+1</f>
        <v>25</v>
      </c>
      <c r="HZ56" s="74">
        <f>COUNTIFS($GB$9:$GB$497,"&gt;"&amp;GB56,$ES$9:$ES$497,$ES56)+1</f>
        <v>33</v>
      </c>
      <c r="IA56" s="74">
        <f>COUNTIFS($GC$9:$GC$497,"&gt;"&amp;GC56,$ES$9:$ES$497,$ES56)+1</f>
        <v>29</v>
      </c>
      <c r="IB56" s="74">
        <f>COUNTIFS($GD$9:$GD$497,"&gt;"&amp;GD56,$ES$9:$ES$497,$ES56)+1</f>
        <v>53</v>
      </c>
      <c r="IC56" s="74">
        <f>COUNTIFS($GE$9:$GE$497,"&gt;"&amp;GE56,$ES$9:$ES$497,$ES56)+1</f>
        <v>55</v>
      </c>
      <c r="ID56" s="74">
        <f>COUNTIFS($GF$9:$GF$497,"&gt;"&amp;GF56,$ES$9:$ES$497,$ES56)+1</f>
        <v>28</v>
      </c>
      <c r="IE56" s="74">
        <f>COUNTIFS($GG$9:$GG$497,"&gt;"&amp;GG56,$ES$9:$ES$497,$ES56)+1</f>
        <v>51</v>
      </c>
      <c r="IF56" s="74">
        <f>COUNTIFS($GH$9:$GH$497,"&gt;"&amp;GH56,$ES$9:$ES$497,$ES56)+1</f>
        <v>46</v>
      </c>
      <c r="IG56" s="84">
        <f>COUNTIFS($GI$9:$GI$497,"&gt;"&amp;GI56,$ES$9:$ES$497,$ES56)+1</f>
        <v>33</v>
      </c>
      <c r="IH56" s="91"/>
      <c r="II56" s="79"/>
      <c r="IJ56" s="79"/>
      <c r="IK56" s="79"/>
      <c r="IL56" s="79"/>
      <c r="IM56" s="92"/>
      <c r="IN56" s="93"/>
      <c r="IO56" s="94"/>
      <c r="IP56" s="95"/>
      <c r="IQ56" s="79"/>
      <c r="IR56" s="79"/>
      <c r="IS56" s="79"/>
      <c r="IT56" s="79"/>
      <c r="IU56" s="79"/>
      <c r="IV56" s="79"/>
      <c r="IW56" s="96"/>
      <c r="IX56" s="93"/>
      <c r="IY56" s="79"/>
      <c r="IZ56" s="79"/>
      <c r="JA56" s="79"/>
      <c r="JB56" s="79"/>
      <c r="JC56" s="79"/>
      <c r="JD56" s="79"/>
      <c r="JE56" s="97"/>
      <c r="JF56" s="95"/>
      <c r="JG56" s="79"/>
      <c r="JH56" s="79"/>
      <c r="JI56" s="79"/>
      <c r="JJ56" s="79"/>
      <c r="JK56" s="79"/>
      <c r="JL56" s="79"/>
      <c r="JM56" s="96"/>
      <c r="JN56" s="93"/>
      <c r="JO56" s="79"/>
      <c r="JP56" s="79"/>
      <c r="JQ56" s="79"/>
      <c r="JR56" s="79"/>
      <c r="JS56" s="79"/>
      <c r="JT56" s="79"/>
      <c r="JU56" s="79"/>
      <c r="JV56" s="79"/>
      <c r="JW56" s="79"/>
      <c r="JX56" s="79"/>
      <c r="JY56" s="79"/>
      <c r="JZ56" s="97"/>
      <c r="KA56" s="93"/>
      <c r="KB56" s="79"/>
      <c r="KC56" s="79"/>
      <c r="KD56" s="79"/>
      <c r="KE56" s="97"/>
      <c r="KF56" s="95"/>
      <c r="KG56" s="79"/>
      <c r="KH56" s="79"/>
      <c r="KI56" s="79"/>
      <c r="KJ56" s="79"/>
      <c r="KK56" s="98"/>
      <c r="KL56" s="79"/>
      <c r="KM56" s="79"/>
      <c r="KN56" s="79"/>
      <c r="KO56" s="79"/>
      <c r="KP56" s="79"/>
      <c r="KQ56" s="79"/>
      <c r="KR56" s="79"/>
      <c r="KS56" s="96"/>
      <c r="KT56" s="96"/>
      <c r="KU56" s="96"/>
      <c r="KV56" s="96"/>
      <c r="KW56" s="93"/>
      <c r="KX56" s="79"/>
      <c r="KY56" s="79"/>
      <c r="KZ56" s="79"/>
      <c r="LA56" s="79"/>
      <c r="LB56" s="79"/>
      <c r="LC56" s="96"/>
      <c r="LD56" s="93"/>
      <c r="LE56" s="94"/>
      <c r="LF56" s="99"/>
      <c r="LG56" s="75"/>
      <c r="LH56" s="93"/>
      <c r="LI56" s="79"/>
      <c r="LJ56" s="74"/>
      <c r="LK56" s="74"/>
      <c r="LL56" s="74"/>
      <c r="LM56" s="100"/>
      <c r="LN56" s="95"/>
      <c r="LO56" s="79"/>
      <c r="LP56" s="79"/>
      <c r="LQ56" s="79"/>
      <c r="LR56" s="96"/>
      <c r="LS56" s="93"/>
      <c r="LT56" s="79"/>
      <c r="LU56" s="79"/>
      <c r="LV56" s="79">
        <v>0.03</v>
      </c>
      <c r="LW56" s="79"/>
      <c r="LX56" s="79"/>
      <c r="LY56" s="79"/>
      <c r="LZ56" s="79"/>
      <c r="MA56" s="97"/>
      <c r="MB56" s="95"/>
      <c r="MC56" s="79"/>
      <c r="MD56" s="79"/>
      <c r="ME56" s="79"/>
      <c r="MF56" s="79"/>
      <c r="MG56" s="79"/>
      <c r="MH56" s="79"/>
      <c r="MI56" s="79"/>
      <c r="MJ56" s="79"/>
      <c r="MK56" s="79"/>
      <c r="ML56" s="79"/>
      <c r="MM56" s="79"/>
      <c r="MN56" s="98"/>
      <c r="MO56" s="98"/>
      <c r="MP56" s="96"/>
      <c r="MQ56" s="93"/>
      <c r="MR56" s="79"/>
      <c r="MS56" s="79"/>
      <c r="MT56" s="79"/>
      <c r="MU56" s="79"/>
      <c r="MV56" s="98"/>
      <c r="MW56" s="79"/>
      <c r="MX56" s="79"/>
      <c r="MY56" s="79"/>
      <c r="MZ56" s="79"/>
      <c r="NA56" s="79"/>
      <c r="NB56" s="79"/>
      <c r="NC56" s="79"/>
      <c r="ND56" s="96"/>
      <c r="NE56" s="96"/>
      <c r="NF56" s="96"/>
      <c r="NG56" s="96"/>
      <c r="NH56" s="93"/>
      <c r="NI56" s="79"/>
      <c r="NJ56" s="79"/>
      <c r="NK56" s="79"/>
      <c r="NL56" s="79"/>
      <c r="NM56" s="79"/>
      <c r="NN56" s="94"/>
      <c r="NO56" s="93"/>
      <c r="NP56" s="80"/>
      <c r="NQ56" s="124" t="s">
        <v>674</v>
      </c>
      <c r="NR56" s="102" t="s">
        <v>680</v>
      </c>
      <c r="NS56" s="102"/>
      <c r="NT56" s="102"/>
      <c r="NU56" s="102"/>
      <c r="NV56" s="104">
        <v>43720</v>
      </c>
      <c r="NW56" s="102" t="s">
        <v>525</v>
      </c>
      <c r="NX56" s="125" t="s">
        <v>681</v>
      </c>
      <c r="NY56" s="126" t="s">
        <v>682</v>
      </c>
      <c r="NZ56" s="125" t="s">
        <v>681</v>
      </c>
      <c r="OA56" s="127"/>
      <c r="OB56" s="127"/>
      <c r="OC56" s="127"/>
      <c r="OD56" s="108">
        <f t="shared" si="105"/>
        <v>72</v>
      </c>
      <c r="OE56" s="109">
        <v>6</v>
      </c>
      <c r="OF56" s="110">
        <f t="shared" si="106"/>
        <v>100</v>
      </c>
      <c r="OG56" s="109">
        <v>5</v>
      </c>
      <c r="OH56" s="111">
        <f>ROUND(AVERAGEIF($ES$9:$ES$497,$ES56,EV$9:EV$497),0)</f>
        <v>57</v>
      </c>
      <c r="OI56" s="112">
        <f>ROUND(AVERAGEIF($ES$9:$ES$497,$ES56,EW$9:EW$497),0)</f>
        <v>69</v>
      </c>
      <c r="OJ56" s="112">
        <f>ROUND(AVERAGEIF($ES$9:$ES$497,$ES56,EX$9:EX$497),0)</f>
        <v>17</v>
      </c>
      <c r="OK56" s="112">
        <f>ROUND(AVERAGEIF($ES$9:$ES$497,$ES56,EY$9:EY$497),0)</f>
        <v>30</v>
      </c>
      <c r="OL56" s="112">
        <f>ROUND(AVERAGEIF($ES$9:$ES$497,$ES56,EZ$9:EZ$497),0)</f>
        <v>58</v>
      </c>
      <c r="OM56" s="112">
        <f>ROUND(AVERAGEIF($ES$9:$ES$497,$ES56,FA$9:FA$497),0)</f>
        <v>21</v>
      </c>
      <c r="ON56" s="112">
        <f>ROUND(AVERAGEIF($ES$9:$ES$497,$ES56,FB$9:FB$497),0)</f>
        <v>45</v>
      </c>
      <c r="OO56" s="112">
        <f>ROUND(AVERAGEIF($ES$9:$ES$497,$ES56,FC$9:FC$497),0)</f>
        <v>49</v>
      </c>
      <c r="OP56" s="112">
        <f>ROUND(AVERAGEIF($ES$9:$ES$497,$ES56,FD$9:FD$497),0)</f>
        <v>75</v>
      </c>
      <c r="OQ56" s="113">
        <f>ROUND(AVERAGEIF($ES$9:$ES$497,$ES56,FE$9:FE$497),0)</f>
        <v>66</v>
      </c>
      <c r="OR56" s="114">
        <f>ROUND(EV56/MAX(EV$9:EV$497)*100,0)</f>
        <v>15</v>
      </c>
      <c r="OS56" s="115">
        <f>ROUND(EW56/MAX(EW$9:EW$497)*100,0)</f>
        <v>26</v>
      </c>
      <c r="OT56" s="115">
        <f>ROUND(EX56/MAX(EX$9:EX$497)*100,0)</f>
        <v>8</v>
      </c>
      <c r="OU56" s="115">
        <f>ROUND(EY56/MAX(EY$9:EY$497)*100,0)</f>
        <v>9</v>
      </c>
      <c r="OV56" s="115">
        <f>ROUND(EZ56/MAX(EZ$9:EZ$497)*100,0)</f>
        <v>16</v>
      </c>
      <c r="OW56" s="115">
        <f>ROUND(FA56/MAX(FA$9:FA$497)*100,0)</f>
        <v>6</v>
      </c>
      <c r="OX56" s="115">
        <f>ROUND(FB56/MAX(FB$9:FB$497)*100,0)</f>
        <v>15</v>
      </c>
      <c r="OY56" s="116">
        <f>ROUND(FC56/MAX(FC$9:FC$497)*100,0)</f>
        <v>13</v>
      </c>
      <c r="OZ56" s="115">
        <f>ROUND(FD56/MAX(FD$9:FD$497)*100,0)</f>
        <v>20</v>
      </c>
      <c r="PA56" s="117">
        <f>ROUND(FE56/MAX(FE$9:FE$497)*100,0)</f>
        <v>11</v>
      </c>
      <c r="PB56" s="118">
        <f t="shared" si="107"/>
        <v>158</v>
      </c>
      <c r="PC56" s="115">
        <f t="shared" si="108"/>
        <v>182</v>
      </c>
      <c r="PD56" s="115">
        <f t="shared" si="109"/>
        <v>206</v>
      </c>
      <c r="PE56" s="115">
        <f t="shared" si="110"/>
        <v>184</v>
      </c>
      <c r="PF56" s="115">
        <f t="shared" si="111"/>
        <v>151</v>
      </c>
      <c r="PG56" s="119">
        <f t="shared" si="112"/>
        <v>133</v>
      </c>
      <c r="PH56" s="118">
        <f>ROUND(PB56/MAX(PB$9:PB$497)*100,0)</f>
        <v>19</v>
      </c>
      <c r="PI56" s="115">
        <f>ROUND(PC56/MAX(PC$9:PC$497)*100,0)</f>
        <v>22</v>
      </c>
      <c r="PJ56" s="115">
        <f>ROUND(PD56/MAX(PD$9:PD$497)*100,0)</f>
        <v>22</v>
      </c>
      <c r="PK56" s="115">
        <f>ROUND(PE56/MAX(PE$9:PE$497)*100,0)</f>
        <v>18</v>
      </c>
      <c r="PL56" s="115">
        <f>ROUND(PF56/MAX(PF$9:PF$497)*100,0)</f>
        <v>21</v>
      </c>
      <c r="PM56" s="119">
        <f>ROUND(PG56/MAX(PG$9:PG$497)*100,0)</f>
        <v>19</v>
      </c>
      <c r="PN56" s="118">
        <f>RANK(PH56,PH$9:PH$497,0)</f>
        <v>374</v>
      </c>
      <c r="PO56" s="115">
        <f>RANK(PI56,PI$9:PI$497,0)</f>
        <v>338</v>
      </c>
      <c r="PP56" s="115">
        <f>RANK(PJ56,PJ$9:PJ$497,0)</f>
        <v>361</v>
      </c>
      <c r="PQ56" s="115">
        <f>RANK(PK56,PK$9:PK$497,0)</f>
        <v>374</v>
      </c>
      <c r="PR56" s="115">
        <f>RANK(PL56,PL$9:PL$497,0)</f>
        <v>371</v>
      </c>
      <c r="PS56" s="119">
        <f>RANK(PM56,PM$9:PM$497,0)</f>
        <v>370</v>
      </c>
      <c r="PT56" s="120">
        <f>ROUND(FZ56/MAX(FZ$9:FZ$497)*100,0)</f>
        <v>55</v>
      </c>
      <c r="PU56" s="115">
        <f>ROUND(GA56/MAX(GA$9:GA$497)*100,0)</f>
        <v>69</v>
      </c>
      <c r="PV56" s="115">
        <f>ROUND(GB56/MAX(GB$9:GB$497)*100,0)</f>
        <v>24</v>
      </c>
      <c r="PW56" s="115">
        <f>ROUND(GC56/MAX(GC$9:GC$497)*100,0)</f>
        <v>38</v>
      </c>
      <c r="PX56" s="115">
        <f>ROUND(GD56/MAX(GD$9:GD$497)*100,0)</f>
        <v>41</v>
      </c>
      <c r="PY56" s="115">
        <f>ROUND(GE56/MAX(GE$9:GE$497)*100,0)</f>
        <v>16</v>
      </c>
      <c r="PZ56" s="115">
        <f>ROUND(GF56/MAX(GF$9:GF$497)*100,0)</f>
        <v>35</v>
      </c>
      <c r="QA56" s="116">
        <f>ROUND(GG56/MAX(GG$9:GG$497)*100,0)</f>
        <v>38</v>
      </c>
      <c r="QB56" s="115">
        <f>ROUND(GH56/MAX(GH$9:GH$497)*100,0)</f>
        <v>48</v>
      </c>
      <c r="QC56" s="121">
        <f>ROUND(GI56/MAX(GI$9:GI$497)*100,0)</f>
        <v>33</v>
      </c>
      <c r="QD56" s="120">
        <f>ROUND(AVERAGEIF($ES$9:$ES$497,$ES56,PT$9:PT$497),0)</f>
        <v>47</v>
      </c>
      <c r="QE56" s="120">
        <f>ROUND(AVERAGEIF($ES$9:$ES$497,$ES56,PU$9:PU$497),0)</f>
        <v>61</v>
      </c>
      <c r="QF56" s="120">
        <f>ROUND(AVERAGEIF($ES$9:$ES$497,$ES56,PV$9:PV$497),0)</f>
        <v>21</v>
      </c>
      <c r="QG56" s="120">
        <f>ROUND(AVERAGEIF($ES$9:$ES$497,$ES56,PW$9:PW$497),0)</f>
        <v>34</v>
      </c>
      <c r="QH56" s="120">
        <f>ROUND(AVERAGEIF($ES$9:$ES$497,$ES56,PX$9:PX$497),0)</f>
        <v>48</v>
      </c>
      <c r="QI56" s="120">
        <f>ROUND(AVERAGEIF($ES$9:$ES$497,$ES56,PY$9:PY$497),0)</f>
        <v>18</v>
      </c>
      <c r="QJ56" s="120">
        <f>ROUND(AVERAGEIF($ES$9:$ES$497,$ES56,PZ$9:PZ$497),0)</f>
        <v>31</v>
      </c>
      <c r="QK56" s="120">
        <f>ROUND(AVERAGEIF($ES$9:$ES$497,$ES56,QA$9:QA$497),0)</f>
        <v>40</v>
      </c>
      <c r="QL56" s="120">
        <f>ROUND(AVERAGEIF($ES$9:$ES$497,$ES56,QB$9:QB$497),0)</f>
        <v>51</v>
      </c>
      <c r="QM56" s="120">
        <f>ROUND(AVERAGEIF($ES$9:$ES$497,$ES56,QC$9:QC$497),0)</f>
        <v>32</v>
      </c>
      <c r="QN56" s="114">
        <f t="shared" si="126"/>
        <v>490</v>
      </c>
      <c r="QO56" s="115">
        <f t="shared" si="127"/>
        <v>558</v>
      </c>
      <c r="QP56" s="115">
        <f t="shared" si="128"/>
        <v>654</v>
      </c>
      <c r="QQ56" s="115">
        <f t="shared" si="129"/>
        <v>604</v>
      </c>
      <c r="QR56" s="115">
        <f t="shared" si="130"/>
        <v>577</v>
      </c>
      <c r="QS56" s="119">
        <f t="shared" si="131"/>
        <v>423</v>
      </c>
      <c r="QT56" s="114">
        <f>ROUND((QN56-MIN(QN$9:QN$497))/(MAX(QN$9:QN$497)-MIN(QN$9:QN$497))*100,0)</f>
        <v>41</v>
      </c>
      <c r="QU56" s="115">
        <f>ROUND((QO56-MIN(QO$9:QO$497))/(MAX(QO$9:QO$497)-MIN(QO$9:QO$497))*100,0)</f>
        <v>50</v>
      </c>
      <c r="QV56" s="115">
        <f>ROUND((QP56-MIN(QP$9:QP$497))/(MAX(QP$9:QP$497)-MIN(QP$9:QP$497))*100,0)</f>
        <v>44</v>
      </c>
      <c r="QW56" s="115">
        <f>ROUND((QQ56-MIN(QQ$9:QQ$497))/(MAX(QQ$9:QQ$497)-MIN(QQ$9:QQ$497))*100,0)</f>
        <v>40</v>
      </c>
      <c r="QX56" s="115">
        <f>ROUND((QR56-MIN(QR$9:QR$497))/(MAX(QR$9:QR$497)-MIN(QR$9:QR$497))*100,0)</f>
        <v>58</v>
      </c>
      <c r="QY56" s="115">
        <f>ROUND((QS56-MIN(QS$9:QS$497))/(MAX(QS$9:QS$497)-MIN(QS$9:QS$497))*100,0)</f>
        <v>50</v>
      </c>
      <c r="QZ56" s="114">
        <f>RANK(QN56,QN$9:QN$497,0)</f>
        <v>199</v>
      </c>
      <c r="RA56" s="115">
        <f>RANK(QO56,QO$9:QO$497,0)</f>
        <v>40</v>
      </c>
      <c r="RB56" s="115">
        <f>RANK(QP56,QP$9:QP$497,0)</f>
        <v>79</v>
      </c>
      <c r="RC56" s="115">
        <f>RANK(QQ56,QQ$9:QQ$497,0)</f>
        <v>166</v>
      </c>
      <c r="RD56" s="115">
        <f>RANK(QR56,QR$9:QR$497,0)</f>
        <v>120</v>
      </c>
      <c r="RE56" s="115">
        <f>RANK(QS56,QS$9:QS$497,0)</f>
        <v>116</v>
      </c>
      <c r="RF56" s="122"/>
      <c r="RG56" s="115">
        <f>($RH$3*(IH56+IJ56)*100*100/MAX(EX$9:EX$497)*$RO$3) +($RH$3*(II56+IJ56)*100*100/MAX(EX$9:EX$497)*$RO$4) + ($RH$3*IK56*100*100/MAX(EX$9:EX$497)*0.098)</f>
        <v>0</v>
      </c>
      <c r="RH56" s="115">
        <f>($RH$4*IL56*100*100/MAX(EZ$9:EZ$497))*$RQ$3</f>
        <v>0</v>
      </c>
      <c r="RI56" s="115">
        <f>($RH$3*IM56*100*100/MAX(EY$9:EY$497))*$RQ$4</f>
        <v>0</v>
      </c>
      <c r="RJ56" s="115">
        <f>($RH$3*IN56*100*100/MAX(EX$9:EX$497))</f>
        <v>0</v>
      </c>
      <c r="RK56" s="115">
        <f>($RH$4*IO56*100*100/MAX(EZ$9:EZ$497))*$RQ$3</f>
        <v>0</v>
      </c>
      <c r="RL56" s="115">
        <f>(($RL$4*IP56*100*((100/MAX(EX$9:EX$497)+100/MAX(EZ$9:EZ$497))/2))+($RL$4*IQ56*100*((100/MAX(EX$9:EX$497)+100/MAX(EZ$9:EZ$497))/2))+($RL$4*IR56*100*((100/MAX(EX$9:EX$497)+100/MAX(EZ$9:EZ$497))/2))+($RL$4*IS56*100*((100/MAX(EX$9:EX$497)+100/MAX(EZ$9:EZ$497))/2))+($RL$4*IT56*100*((100/MAX(EX$9:EX$497)+100/MAX(EZ$9:EZ$497))/2))+($RL$4*IU56*100*((100/MAX(EX$9:EX$497)+100/MAX(EZ$9:EZ$497))/2))+($RL$4*IV56*100*((100/MAX(EX$9:EX$497)+100/MAX(EZ$9:EZ$497))/2))+($RL$4*IW56*100*((100/MAX(EX$9:EX$497)+100/MAX(EZ$9:EZ$497))/2)))*$RS$3</f>
        <v>0</v>
      </c>
      <c r="RM56" s="115">
        <f>(($RH$3*IX56*100*100/MAX(EX$9:EX$497))+($RH$3*IY56*100*100/MAX(EX$9:EX$497))+($RH$3*IZ56*100*100/MAX(EX$9:EX$497))+($RH$3*JA56*100*100/MAX(EX$9:EX$497))+($RH$3*JB56*100*100/MAX(EX$9:EX$497))+($RH$3*JC56*100*100/MAX(EX$9:EX$497))+($RH$3*JD56*100*100/MAX(EX$9:EX$497))+($RH$3*JE56*100*100/MAX(EX$9:EX$497)))*$RS$4</f>
        <v>0</v>
      </c>
      <c r="RN56" s="115">
        <f>(($RH$4*JF56*100*100/MAX(EZ$9:EZ$497)) + ($RH$4*JG56*100*100/MAX(EZ$9:EZ$497)) + ($RH$4*JH56*100*100/MAX(EZ$9:EZ$497)) + ($RH$4*JI56*100*100/MAX(EZ$9:EZ$497)) + ($RH$4*JJ56*100*100/MAX(EZ$9:EZ$497)) + ($RH$4*JK56*100*100/MAX(EZ$9:EZ$497)) + ($RH$4*JL56*100*100/MAX(EZ$9:EZ$497)) + ($RH$4*JM56*100*100/MAX(EZ$9:EZ$497)))*$RU$3</f>
        <v>0</v>
      </c>
      <c r="RO56" s="115">
        <f>(($RL$4*JN56*100*((100/MAX(EX$9:EX$497)+100/MAX(EZ$9:EZ$497))/2))+($RL$4*JO56*100*((100/MAX(EX$9:EX$497)+100/MAX(EZ$9:EZ$497))/2))+($RL$4*JP56*100*((100/MAX(EX$9:EX$497)+100/MAX(EZ$9:EZ$497))/2))+($RL$4*JQ56*100*((100/MAX(EX$9:EX$497)+100/MAX(EZ$9:EZ$497))/2))+($RL$4*JR56*100*((100/MAX(EX$9:EX$497)+100/MAX(EZ$9:EZ$497))/2))+($RL$4*JS56*100*((100/MAX(EX$9:EX$497)+100/MAX(EZ$9:EZ$497))/2))+($RL$4*JT56*100*((100/MAX(EX$9:EX$497)+100/MAX(EZ$9:EZ$497))/2))+($RL$4*JU56*100*((100/MAX(EX$9:EX$497)+100/MAX(EZ$9:EZ$497))/2))+($RL$4*JV56*100*((100/MAX(EX$9:EX$497)+100/MAX(EZ$9:EZ$497))/2))+($RL$4*JW56*100*((100/MAX(EX$9:EX$497)+100/MAX(EZ$9:EZ$497))/2))+($RL$4*JX56*100*((100/MAX(EX$9:EX$497)+100/MAX(EZ$9:EZ$497))/2))+($RL$4*JY56*100*((100/MAX(EX$9:EX$497)+100/MAX(EZ$9:EZ$497))/2))+($RL$4*JZ56*100*((100/MAX(EX$9:EX$497)+100/MAX(EZ$9:EZ$497))/2)))*$RW$3/2</f>
        <v>0</v>
      </c>
      <c r="RP56" s="119">
        <f>($RJ$3*KA56*100*100/MAX(FA$9:FA$497)) + ($RJ$3*KB56*100*100/MAX(FA$9:FA$497)/2) + ($RJ$3*KC56*100*100/MAX(FA$9:FA$497)/2) + ($RJ$3*KD56*100*100/MAX(FA$9:FA$497)/4) + ($RJ$3*KE56*100*100/MAX(FA$9:FA$497)/4)</f>
        <v>0</v>
      </c>
      <c r="RQ56" s="118">
        <f>($RL$4*KF56*100*((100/MAX(EX$9:EX$497)+100/MAX(EZ$9:EZ$497)))) * ($RO$3/2) + (($RL$4*KG56*100*((100/MAX(EX$9:EX$497)+100/MAX(EZ$9:EZ$497))))+($RL$4*KH56*100*((100/MAX(EX$9:EX$497)+100/MAX(EZ$9:EZ$497))))+($RL$4*KI56*100*((100/MAX(EX$9:EX$497)+100/MAX(EZ$9:EZ$497))))+($RL$4*KJ56*100*((100/MAX(EX$9:EX$497)+100/MAX(EZ$9:EZ$497))))+($RL$4*KK56*100*((100/MAX(EX$9:EX$497)+100/MAX(EZ$9:EZ$497))))+($RL$4*KL56*100*((100/MAX(EX$9:EX$497)+100/MAX(EZ$9:EZ$497))))+($RL$4*KM56*100*((100/MAX(EX$9:EX$497)+100/MAX(EZ$9:EZ$497))))+($RL$4*KN56*100*((100/MAX(EX$9:EX$497)+100/MAX(EZ$9:EZ$497))))+($RL$4*KO56*100*((100/MAX(EX$9:EX$497)+100/MAX(EZ$9:EZ$497))))+($RL$4*KP56*100*((100/MAX(EX$9:EX$497)+100/MAX(EZ$9:EZ$497))))+($RL$4*KQ56*100*((100/MAX(EX$9:EX$497)+100/MAX(EZ$9:EZ$497))))+($RL$4*KR56*100*((100/MAX(EX$9:EX$497)+100/MAX(EZ$9:EZ$497))))+($RL$4*KS56*100*((100/MAX(EX$9:EX$497)+100/MAX(EZ$9:EZ$497))))+($RL$4*KV56*100*((100/MAX(EX$9:EX$497)+100/MAX(EZ$9:EZ$497))))) * (($RO$3+$RO$4)/6)</f>
        <v>0</v>
      </c>
      <c r="RR56" s="115">
        <f>(($RL$4*KW56*100*((100/MAX(EX$9:EX$497)+100/MAX(EZ$9:EZ$497))))) * ($RO$3/2) + (($RL$4*KX56*100*((100/MAX(EX$9:EX$497)+100/MAX(EZ$9:EZ$497))))+($RL$4*KY56*100*((100/MAX(EX$9:EX$497)+100/MAX(EZ$9:EZ$497))))+($RL$4*KZ56*100*((100/MAX(EX$9:EX$497)+100/MAX(EZ$9:EZ$497))))+($RL$4*LA56*100*((100/MAX(EX$9:EX$497)+100/MAX(EZ$9:EZ$497))))+($RL$4*LB56*100*((100/MAX(EX$9:EX$497)+100/MAX(EZ$9:EZ$497))))+($RL$4*LC56*100*((100/MAX(EX$9:EX$497)+100/MAX(EZ$9:EZ$497))))) * (($RO$3+$RO$4)/6)</f>
        <v>0</v>
      </c>
      <c r="RS56" s="119">
        <f>(($RL$4*LD56*100*((100/MAX(EX$9:EX$497)+100/MAX(EZ$9:EZ$497))))+($RL$4*LE56*100*((100/MAX(EX$9:EX$497)+100/MAX(EZ$9:EZ$497))))) * (($RO$3+$RO$4)/6)</f>
        <v>0</v>
      </c>
      <c r="RT56" s="118">
        <f>($RJ$4*LH56*100*(100/MAX(EV$9:EV$497)))+($RJ$4*LI56*100*(100/MAX(EV$9:EV$497)))</f>
        <v>0</v>
      </c>
      <c r="RU56" s="119">
        <f>($RJ$4*LJ56*(100/MAX(EV$9:EV$497)))/2 + ($RL$3*LK56*(100/MAX(EW$9:EW$497))) + ($RJ$4*LL56*(100/MAX(EV$9:EV$497)))/4 + ($RL$3*LM56*(100/MAX(EW$9:EW$497)))</f>
        <v>0</v>
      </c>
      <c r="RV56" s="118">
        <f>($RJ$4*LN56*100*100/MAX(EV$9:EV$497)/2)+($RJ$4*LO56*100*100/MAX(EV$9:EV$497)/2)+($RJ$4*LP56*100*100/MAX(EV$9:EV$497))+($RJ$4*LQ56*100*100/MAX(EV$9:EV$497))+($RJ$4*LR56*100*100/MAX(EV$9:EV$497))</f>
        <v>0</v>
      </c>
      <c r="RW56" s="115">
        <f>($RJ$4*LS56*100*100/MAX(EV$9:EV$497)) + (($RJ$4*LT56*100*100/MAX(EV$9:EV$497))+($RJ$4*LU56*100*100/MAX(EV$9:EV$497))+($RJ$4*LV56*100*100/MAX(EV$9:EV$497))+($RJ$4*LW56*100*100/MAX(EV$9:EV$497))+($RJ$4*LX56*100*100/MAX(EV$9:EV$497))+($RJ$4*LY56*100*100/MAX(EV$9:EV$497))+($RJ$4*LZ56*100*100/MAX(EV$9:EV$497))+($RJ$4*MA56*100*100/MAX(EV$9:EV$497)))/2</f>
        <v>2.5280898876404496</v>
      </c>
      <c r="RX56" s="119">
        <f>($RJ$4*MB56*100*100/MAX(EV$9:EV$497))+($RJ$4*MC56*100*100/MAX(EV$9:EV$497))+($RJ$4*MD56*100*100/MAX(EV$9:EV$497))+($RJ$4*ME56*100*100/MAX(EV$9:EV$497))+($RJ$4*MF56*100*100/MAX(EV$9:EV$497))+($RJ$4*MG56*100*100/MAX(EV$9:EV$497))+($RJ$4*MH56*100*100/MAX(EV$9:EV$497))+($RJ$4*MI56*100*100/MAX(EV$9:EV$497))+($RJ$4*MJ56*100*100/MAX(EV$9:EV$497))+($RJ$4*MK56*100*100/MAX(EV$9:EV$497))+($RJ$4*ML56*100*100/MAX(EV$9:EV$497))+($RJ$4*MM56*100*100/MAX(EV$9:EV$497))+($RJ$4*MN56*100*100/MAX(EV$9:EV$497))</f>
        <v>0</v>
      </c>
      <c r="RY56" s="118">
        <f>($RJ$4*MQ56*100*100/MAX(EV$9:EV$497))/2 + (($RJ$4*MR56*100*100/MAX(EV$9:EV$497))+($RJ$4*MS56*100*100/MAX(EV$9:EV$497))+($RJ$4*MT56*100*100/MAX(EV$9:EV$497))+($RJ$4*MU56*100*100/MAX(EV$9:EV$497))+($RJ$4*MV56*100*100/MAX(EV$9:EV$497))+($RJ$4*MW56*100*100/MAX(EV$9:EV$497))+($RJ$4*MX56*100*100/MAX(EV$9:EV$497))+($RJ$4*MY56*100*100/MAX(EV$9:EV$497))+($RJ$4*MZ56*100*100/MAX(EV$9:EV$497))+($RJ$4*NA56*100*100/MAX(EV$9:EV$497))+($RJ$4*NB56*100*100/MAX(EV$9:EV$497))+($RJ$4*NC56*100*100/MAX(EV$9:EV$497))+($RJ$4*ND56*100*100/MAX(EV$9:EV$497))+($RJ$4*NG56*100*100/MAX(EV$9:EV$497)))/4</f>
        <v>0</v>
      </c>
      <c r="RZ56" s="115">
        <f>($RJ$4*NH56*100*100/MAX(EV$9:EV$497))/2 + (($RJ$4*NI56*100*100/MAX(EV$9:EV$497))+($RJ$4*NJ56*100*100/MAX(EV$9:EV$497))+($RJ$4*NK56*100*100/MAX(EV$9:EV$497))+($RJ$4*NL56*100*100/MAX(EV$9:EV$497))+($RJ$4*NM56*100*100/MAX(EV$9:EV$497))+($RJ$4*NN56*100*100/MAX(EV$9:EV$497)))/4</f>
        <v>0</v>
      </c>
      <c r="SA56" s="117">
        <f>(($RJ$4*NO56*100*100/MAX(EV$9:EV$497))+($RJ$4*NP56*100*100/MAX(EV$9:EV$497)))/4</f>
        <v>0</v>
      </c>
      <c r="SB56" s="118">
        <f t="shared" si="113"/>
        <v>2.5280898876404496</v>
      </c>
      <c r="SC56" s="115">
        <f t="shared" si="114"/>
        <v>0.5056179775280899</v>
      </c>
      <c r="SD56" s="115">
        <f t="shared" si="115"/>
        <v>0.6320224719101124</v>
      </c>
      <c r="SE56" s="115">
        <f t="shared" si="116"/>
        <v>0.5056179775280899</v>
      </c>
      <c r="SF56" s="115">
        <f t="shared" si="117"/>
        <v>0.6320224719101124</v>
      </c>
      <c r="SG56" s="115">
        <f t="shared" si="118"/>
        <v>2.5280898876404496</v>
      </c>
      <c r="SH56" s="115">
        <f>ROUND(SB56/MAX(SB$9:SB$497)*100,0)</f>
        <v>3</v>
      </c>
      <c r="SI56" s="115">
        <f>ROUND(SC56/MAX(SC$9:SC$497)*100,0)</f>
        <v>1</v>
      </c>
      <c r="SJ56" s="115">
        <f>ROUND(SD56/MAX(SD$9:SD$497)*100,0)</f>
        <v>1</v>
      </c>
      <c r="SK56" s="115">
        <f>ROUND(SE56/MAX(SE$9:SE$497)*100,0)</f>
        <v>0</v>
      </c>
      <c r="SL56" s="115">
        <f>ROUND(SF56/MAX(SF$9:SF$497)*100,0)</f>
        <v>2</v>
      </c>
      <c r="SM56" s="121">
        <f>ROUND(SG56/MAX(SG$9:SG$497)*100,0)</f>
        <v>2</v>
      </c>
      <c r="SN56" s="115">
        <f>ROUND(AVERAGEIF($ES$9:$ES$497,$ES56,SH$9:SH$497),0)</f>
        <v>12</v>
      </c>
      <c r="SO56" s="115">
        <f>ROUND(AVERAGEIF($ES$9:$ES$497,$ES56,SI$9:SI$497),0)</f>
        <v>5</v>
      </c>
      <c r="SP56" s="115">
        <f>ROUND(AVERAGEIF($ES$9:$ES$497,$ES56,SJ$9:SJ$497),0)</f>
        <v>26</v>
      </c>
      <c r="SQ56" s="115">
        <f>ROUND(AVERAGEIF($ES$9:$ES$497,$ES56,SK$9:SK$497),0)</f>
        <v>6</v>
      </c>
      <c r="SR56" s="115">
        <f>ROUND(AVERAGEIF($ES$9:$ES$497,$ES56,SL$9:SL$497),0)</f>
        <v>8</v>
      </c>
      <c r="SS56" s="121">
        <f>ROUND(AVERAGEIF($ES$9:$ES$497,$ES56,SM$9:SM$497),0)</f>
        <v>4</v>
      </c>
      <c r="ST56" s="114">
        <f>RANK(SB56,SB$9:SB$497,0)</f>
        <v>273</v>
      </c>
      <c r="SU56" s="115">
        <f>RANK(SC56,SC$9:SC$497,0)</f>
        <v>256</v>
      </c>
      <c r="SV56" s="115">
        <f>RANK(SD56,SD$9:SD$497,0)</f>
        <v>252</v>
      </c>
      <c r="SW56" s="115">
        <f>RANK(SE56,SE$9:SE$497,0)</f>
        <v>256</v>
      </c>
      <c r="SX56" s="115">
        <f>RANK(SF56,SF$9:SF$497,0)</f>
        <v>240</v>
      </c>
      <c r="SY56" s="115">
        <f>RANK(SG56,SG$9:SG$497,0)</f>
        <v>223</v>
      </c>
      <c r="SZ56" s="115">
        <f>COUNTIFS(SB$9:SB$497,"&gt;"&amp;SB56,$ES$9:$ES$497,$ES56)+1</f>
        <v>57</v>
      </c>
      <c r="TA56" s="115">
        <f>COUNTIFS(SC$9:SC$497,"&gt;"&amp;SC56,$ES$9:$ES$497,$ES56)+1</f>
        <v>48</v>
      </c>
      <c r="TB56" s="115">
        <f>COUNTIFS(SD$9:SD$497,"&gt;"&amp;SD56,$ES$9:$ES$497,$ES56)+1</f>
        <v>57</v>
      </c>
      <c r="TC56" s="115">
        <f>COUNTIFS(SE$9:SE$497,"&gt;"&amp;SE56,$ES$9:$ES$497,$ES56)+1</f>
        <v>48</v>
      </c>
      <c r="TD56" s="115">
        <f>COUNTIFS(SF$9:SF$497,"&gt;"&amp;SF56,$ES$9:$ES$497,$ES56)+1</f>
        <v>48</v>
      </c>
      <c r="TE56" s="117">
        <f>COUNTIFS(SG$9:SG$497,"&gt;"&amp;SG56,$ES$9:$ES$497,$ES56)+1</f>
        <v>41</v>
      </c>
      <c r="TF56" s="118">
        <f t="shared" si="119"/>
        <v>25</v>
      </c>
      <c r="TG56" s="115">
        <f t="shared" si="120"/>
        <v>20</v>
      </c>
      <c r="TH56" s="115">
        <f t="shared" si="121"/>
        <v>23</v>
      </c>
      <c r="TI56" s="115">
        <f t="shared" si="122"/>
        <v>22</v>
      </c>
      <c r="TJ56" s="115">
        <f t="shared" si="123"/>
        <v>20</v>
      </c>
      <c r="TK56" s="115">
        <f t="shared" si="124"/>
        <v>23</v>
      </c>
      <c r="TL56" s="117">
        <f t="shared" si="125"/>
        <v>21</v>
      </c>
      <c r="TM56" s="118">
        <f>ROUND(TF56/MAX(TF$9:TF$497)*100,0)</f>
        <v>14</v>
      </c>
      <c r="TN56" s="115">
        <f>ROUND(TG56/MAX(TG$9:TG$497)*100,0)</f>
        <v>11</v>
      </c>
      <c r="TO56" s="115">
        <f>ROUND(TH56/MAX(TH$9:TH$497)*100,0)</f>
        <v>13</v>
      </c>
      <c r="TP56" s="115">
        <f>ROUND(TI56/MAX(TI$9:TI$497)*100,0)</f>
        <v>12</v>
      </c>
      <c r="TQ56" s="115">
        <f>ROUND(TJ56/MAX(TJ$9:TJ$497)*100,0)</f>
        <v>10</v>
      </c>
      <c r="TR56" s="115">
        <f>ROUND(TK56/MAX(TK$9:TK$497)*100,0)</f>
        <v>12</v>
      </c>
      <c r="TS56" s="119">
        <f>ROUND(TL56/MAX(TL$9:TL$497)*100,0)</f>
        <v>11</v>
      </c>
      <c r="TT56" s="120">
        <f>RANK(TM56,TM$9:TM$497,0)</f>
        <v>380</v>
      </c>
      <c r="TU56" s="115">
        <f>RANK(TN56,TN$9:TN$497,0)</f>
        <v>382</v>
      </c>
      <c r="TV56" s="115">
        <f>RANK(TO56,TO$9:TO$497,0)</f>
        <v>337</v>
      </c>
      <c r="TW56" s="115">
        <f>RANK(TP56,TP$9:TP$497,0)</f>
        <v>375</v>
      </c>
      <c r="TX56" s="115">
        <f>RANK(TQ56,TQ$9:TQ$497,0)</f>
        <v>374</v>
      </c>
      <c r="TY56" s="115">
        <f>RANK(TR56,TR$9:TR$497,0)</f>
        <v>370</v>
      </c>
      <c r="TZ56" s="121">
        <f>RANK(TS56,TS$9:TS$497,0)</f>
        <v>366</v>
      </c>
      <c r="UA56" s="123"/>
      <c r="UB56" s="7" t="s">
        <v>1</v>
      </c>
    </row>
    <row r="57" spans="1:548" x14ac:dyDescent="0.15">
      <c r="A57" s="183">
        <v>49</v>
      </c>
      <c r="B57" s="203" t="s">
        <v>680</v>
      </c>
      <c r="C57" s="63"/>
      <c r="D57" s="63"/>
      <c r="E57" s="64" t="s">
        <v>518</v>
      </c>
      <c r="F57" s="65">
        <v>27</v>
      </c>
      <c r="G57" s="65" t="s">
        <v>571</v>
      </c>
      <c r="H57" s="65"/>
      <c r="I57" s="66" t="s">
        <v>521</v>
      </c>
      <c r="J57" s="67" t="s">
        <v>521</v>
      </c>
      <c r="K57" s="67" t="s">
        <v>521</v>
      </c>
      <c r="L57" s="67" t="s">
        <v>521</v>
      </c>
      <c r="M57" s="67" t="s">
        <v>521</v>
      </c>
      <c r="N57" s="67" t="s">
        <v>521</v>
      </c>
      <c r="O57" s="67" t="s">
        <v>521</v>
      </c>
      <c r="P57" s="67" t="s">
        <v>521</v>
      </c>
      <c r="Q57" s="67" t="s">
        <v>521</v>
      </c>
      <c r="R57" s="68" t="s">
        <v>521</v>
      </c>
      <c r="S57" s="69" t="s">
        <v>521</v>
      </c>
      <c r="T57" s="67" t="s">
        <v>521</v>
      </c>
      <c r="U57" s="67" t="s">
        <v>521</v>
      </c>
      <c r="V57" s="67" t="s">
        <v>521</v>
      </c>
      <c r="W57" s="67" t="s">
        <v>521</v>
      </c>
      <c r="X57" s="67" t="s">
        <v>521</v>
      </c>
      <c r="Y57" s="67" t="s">
        <v>521</v>
      </c>
      <c r="Z57" s="67" t="s">
        <v>520</v>
      </c>
      <c r="AA57" s="67" t="s">
        <v>520</v>
      </c>
      <c r="AB57" s="68" t="s">
        <v>521</v>
      </c>
      <c r="AC57" s="69" t="s">
        <v>521</v>
      </c>
      <c r="AD57" s="67" t="s">
        <v>521</v>
      </c>
      <c r="AE57" s="67" t="s">
        <v>521</v>
      </c>
      <c r="AF57" s="67" t="s">
        <v>521</v>
      </c>
      <c r="AG57" s="67" t="s">
        <v>521</v>
      </c>
      <c r="AH57" s="67" t="s">
        <v>521</v>
      </c>
      <c r="AI57" s="67" t="s">
        <v>521</v>
      </c>
      <c r="AJ57" s="67" t="s">
        <v>521</v>
      </c>
      <c r="AK57" s="67" t="s">
        <v>521</v>
      </c>
      <c r="AL57" s="68" t="s">
        <v>521</v>
      </c>
      <c r="AM57" s="69" t="s">
        <v>521</v>
      </c>
      <c r="AN57" s="67" t="s">
        <v>521</v>
      </c>
      <c r="AO57" s="67" t="s">
        <v>521</v>
      </c>
      <c r="AP57" s="67" t="s">
        <v>521</v>
      </c>
      <c r="AQ57" s="67" t="s">
        <v>521</v>
      </c>
      <c r="AR57" s="67" t="s">
        <v>521</v>
      </c>
      <c r="AS57" s="67" t="s">
        <v>521</v>
      </c>
      <c r="AT57" s="67" t="s">
        <v>521</v>
      </c>
      <c r="AU57" s="67" t="s">
        <v>521</v>
      </c>
      <c r="AV57" s="68" t="s">
        <v>521</v>
      </c>
      <c r="AW57" s="69" t="s">
        <v>521</v>
      </c>
      <c r="AX57" s="67" t="s">
        <v>521</v>
      </c>
      <c r="AY57" s="67" t="s">
        <v>521</v>
      </c>
      <c r="AZ57" s="67" t="s">
        <v>521</v>
      </c>
      <c r="BA57" s="67" t="s">
        <v>521</v>
      </c>
      <c r="BB57" s="67" t="s">
        <v>521</v>
      </c>
      <c r="BC57" s="67" t="s">
        <v>521</v>
      </c>
      <c r="BD57" s="67" t="s">
        <v>521</v>
      </c>
      <c r="BE57" s="67" t="s">
        <v>521</v>
      </c>
      <c r="BF57" s="68" t="s">
        <v>521</v>
      </c>
      <c r="BG57" s="69" t="s">
        <v>521</v>
      </c>
      <c r="BH57" s="67" t="s">
        <v>521</v>
      </c>
      <c r="BI57" s="67" t="s">
        <v>521</v>
      </c>
      <c r="BJ57" s="67" t="s">
        <v>521</v>
      </c>
      <c r="BK57" s="67" t="s">
        <v>521</v>
      </c>
      <c r="BL57" s="67" t="s">
        <v>521</v>
      </c>
      <c r="BM57" s="67" t="s">
        <v>521</v>
      </c>
      <c r="BN57" s="67" t="s">
        <v>521</v>
      </c>
      <c r="BO57" s="67" t="s">
        <v>521</v>
      </c>
      <c r="BP57" s="68" t="s">
        <v>521</v>
      </c>
      <c r="BQ57" s="70" t="s">
        <v>521</v>
      </c>
      <c r="BR57" s="67" t="s">
        <v>521</v>
      </c>
      <c r="BS57" s="67" t="s">
        <v>521</v>
      </c>
      <c r="BT57" s="67" t="s">
        <v>521</v>
      </c>
      <c r="BU57" s="67" t="s">
        <v>521</v>
      </c>
      <c r="BV57" s="67" t="s">
        <v>521</v>
      </c>
      <c r="BW57" s="67" t="s">
        <v>521</v>
      </c>
      <c r="BX57" s="67" t="s">
        <v>521</v>
      </c>
      <c r="BY57" s="67" t="s">
        <v>521</v>
      </c>
      <c r="BZ57" s="68" t="s">
        <v>521</v>
      </c>
      <c r="CA57" s="69" t="s">
        <v>521</v>
      </c>
      <c r="CB57" s="67" t="s">
        <v>521</v>
      </c>
      <c r="CC57" s="67" t="s">
        <v>521</v>
      </c>
      <c r="CD57" s="67" t="s">
        <v>521</v>
      </c>
      <c r="CE57" s="67" t="s">
        <v>521</v>
      </c>
      <c r="CF57" s="67" t="s">
        <v>521</v>
      </c>
      <c r="CG57" s="67" t="s">
        <v>521</v>
      </c>
      <c r="CH57" s="67" t="s">
        <v>521</v>
      </c>
      <c r="CI57" s="67" t="s">
        <v>521</v>
      </c>
      <c r="CJ57" s="68" t="s">
        <v>521</v>
      </c>
      <c r="CK57" s="69" t="s">
        <v>521</v>
      </c>
      <c r="CL57" s="67" t="s">
        <v>521</v>
      </c>
      <c r="CM57" s="67" t="s">
        <v>521</v>
      </c>
      <c r="CN57" s="67" t="s">
        <v>521</v>
      </c>
      <c r="CO57" s="67" t="s">
        <v>521</v>
      </c>
      <c r="CP57" s="67" t="s">
        <v>521</v>
      </c>
      <c r="CQ57" s="67" t="s">
        <v>521</v>
      </c>
      <c r="CR57" s="67" t="s">
        <v>521</v>
      </c>
      <c r="CS57" s="67" t="s">
        <v>521</v>
      </c>
      <c r="CT57" s="68" t="s">
        <v>521</v>
      </c>
      <c r="CU57" s="69" t="s">
        <v>521</v>
      </c>
      <c r="CV57" s="67" t="s">
        <v>521</v>
      </c>
      <c r="CW57" s="67" t="s">
        <v>521</v>
      </c>
      <c r="CX57" s="67" t="s">
        <v>521</v>
      </c>
      <c r="CY57" s="67" t="s">
        <v>521</v>
      </c>
      <c r="CZ57" s="67" t="s">
        <v>521</v>
      </c>
      <c r="DA57" s="67" t="s">
        <v>521</v>
      </c>
      <c r="DB57" s="67" t="s">
        <v>521</v>
      </c>
      <c r="DC57" s="67" t="s">
        <v>521</v>
      </c>
      <c r="DD57" s="68" t="s">
        <v>521</v>
      </c>
      <c r="DE57" s="69" t="s">
        <v>521</v>
      </c>
      <c r="DF57" s="71" t="s">
        <v>521</v>
      </c>
      <c r="DG57" s="67" t="s">
        <v>521</v>
      </c>
      <c r="DH57" s="67" t="s">
        <v>521</v>
      </c>
      <c r="DI57" s="67" t="s">
        <v>521</v>
      </c>
      <c r="DJ57" s="67" t="s">
        <v>521</v>
      </c>
      <c r="DK57" s="67" t="s">
        <v>521</v>
      </c>
      <c r="DL57" s="67" t="s">
        <v>521</v>
      </c>
      <c r="DM57" s="67" t="s">
        <v>521</v>
      </c>
      <c r="DN57" s="68" t="s">
        <v>521</v>
      </c>
      <c r="DO57" s="70" t="s">
        <v>521</v>
      </c>
      <c r="DP57" s="71" t="s">
        <v>521</v>
      </c>
      <c r="DQ57" s="67" t="s">
        <v>521</v>
      </c>
      <c r="DR57" s="67" t="s">
        <v>521</v>
      </c>
      <c r="DS57" s="67" t="s">
        <v>521</v>
      </c>
      <c r="DT57" s="67" t="s">
        <v>521</v>
      </c>
      <c r="DU57" s="67" t="s">
        <v>521</v>
      </c>
      <c r="DV57" s="67" t="s">
        <v>521</v>
      </c>
      <c r="DW57" s="67" t="s">
        <v>521</v>
      </c>
      <c r="DX57" s="72" t="s">
        <v>521</v>
      </c>
      <c r="DY57" s="73" t="s">
        <v>522</v>
      </c>
      <c r="DZ57" s="74">
        <v>2</v>
      </c>
      <c r="EA57" s="74">
        <v>3</v>
      </c>
      <c r="EB57" s="74">
        <v>3</v>
      </c>
      <c r="EC57" s="75">
        <v>4</v>
      </c>
      <c r="ED57" s="76" t="s">
        <v>522</v>
      </c>
      <c r="EE57" s="74">
        <f t="shared" si="75"/>
        <v>2</v>
      </c>
      <c r="EF57" s="74">
        <f t="shared" si="76"/>
        <v>6</v>
      </c>
      <c r="EG57" s="74">
        <f t="shared" si="77"/>
        <v>18</v>
      </c>
      <c r="EH57" s="77">
        <f t="shared" si="78"/>
        <v>72</v>
      </c>
      <c r="EI57" s="73">
        <v>600</v>
      </c>
      <c r="EJ57" s="74">
        <v>900</v>
      </c>
      <c r="EK57" s="74">
        <v>1800</v>
      </c>
      <c r="EL57" s="74">
        <v>3000</v>
      </c>
      <c r="EM57" s="75">
        <v>9000</v>
      </c>
      <c r="EN57" s="78">
        <v>1</v>
      </c>
      <c r="EO57" s="79">
        <f t="shared" si="79"/>
        <v>0.75</v>
      </c>
      <c r="EP57" s="79">
        <f t="shared" si="80"/>
        <v>0.5</v>
      </c>
      <c r="EQ57" s="79">
        <f t="shared" si="81"/>
        <v>0.27777777777777773</v>
      </c>
      <c r="ER57" s="80">
        <f t="shared" si="82"/>
        <v>0.20833333333333334</v>
      </c>
      <c r="ES57" s="128" t="s">
        <v>532</v>
      </c>
      <c r="ET57" s="82"/>
      <c r="EU57" s="83">
        <v>4</v>
      </c>
      <c r="EV57" s="73">
        <v>20</v>
      </c>
      <c r="EW57" s="74">
        <v>33</v>
      </c>
      <c r="EX57" s="74">
        <v>14</v>
      </c>
      <c r="EY57" s="74">
        <v>8</v>
      </c>
      <c r="EZ57" s="74">
        <v>11</v>
      </c>
      <c r="FA57" s="74">
        <v>43</v>
      </c>
      <c r="FB57" s="74">
        <v>12</v>
      </c>
      <c r="FC57" s="74">
        <v>14</v>
      </c>
      <c r="FD57" s="74">
        <f t="shared" si="83"/>
        <v>25</v>
      </c>
      <c r="FE57" s="84">
        <f t="shared" si="84"/>
        <v>28</v>
      </c>
      <c r="FF57" s="73">
        <f>RANK(EV57,$EV$9:$EV$497,0)</f>
        <v>399</v>
      </c>
      <c r="FG57" s="74">
        <f>RANK(EW57,$EW$9:$EW$497,0)</f>
        <v>279</v>
      </c>
      <c r="FH57" s="74">
        <f>RANK(EX57,$EX$9:$EX$497,0)</f>
        <v>359</v>
      </c>
      <c r="FI57" s="74">
        <f>RANK(EY57,$EY$9:$EY$497,0)</f>
        <v>409</v>
      </c>
      <c r="FJ57" s="74">
        <f>RANK(EZ57,$EZ$9:$EZ$497,0)</f>
        <v>312</v>
      </c>
      <c r="FK57" s="74">
        <f>RANK(FA57,$FA$9:$FA$497,0)</f>
        <v>51</v>
      </c>
      <c r="FL57" s="74">
        <f>RANK(FB57,$FB$9:$FB$497,0)</f>
        <v>369</v>
      </c>
      <c r="FM57" s="74">
        <f>RANK(FC57,$FC$9:$FC$497,0)</f>
        <v>359</v>
      </c>
      <c r="FN57" s="74">
        <f>RANK(FD57,$FD$9:$FD$497,0)</f>
        <v>379</v>
      </c>
      <c r="FO57" s="84">
        <f>RANK(FE57,$FE$9:$FE$497,0)</f>
        <v>383</v>
      </c>
      <c r="FP57" s="73">
        <f>COUNTIFS($EV$9:$EV$497,"&gt;"&amp;EV57,$ES$9:$ES$497,ES57)+1</f>
        <v>63</v>
      </c>
      <c r="FQ57" s="74">
        <f>COUNTIFS($EW$9:$EW$497,"&gt;"&amp;EW57,$ES$9:$ES$497,ES57)+1</f>
        <v>57</v>
      </c>
      <c r="FR57" s="74">
        <f>COUNTIFS($EX$9:$EX$497,"&gt;"&amp;EX57,$ES$9:$ES$497,ES57)+1</f>
        <v>54</v>
      </c>
      <c r="FS57" s="74">
        <f>COUNTIFS($EY$9:$EY$497,"&gt;"&amp;EY57,$ES$9:$ES$497,ES57)+1</f>
        <v>65</v>
      </c>
      <c r="FT57" s="74">
        <f>COUNTIFS($EZ$9:$EZ$497,"&gt;"&amp;EZ57,$ES$9:$ES$497,ES57)+1</f>
        <v>52</v>
      </c>
      <c r="FU57" s="74">
        <f>COUNTIFS($FA$9:$FA$497,"&gt;"&amp;FA57,$ES$9:$ES$497,ES57)+1</f>
        <v>41</v>
      </c>
      <c r="FV57" s="74">
        <f>COUNTIFS($FB$9:$FB$497,"&gt;"&amp;FB57,$ES$9:$ES$497,ES57)+1</f>
        <v>56</v>
      </c>
      <c r="FW57" s="74">
        <f>COUNTIFS($FC$9:$FC$497,"&gt;"&amp;FC57,$ES$9:$ES$497,ES57)+1</f>
        <v>57</v>
      </c>
      <c r="FX57" s="74">
        <f>COUNTIFS($FD$9:$FD$497,"&gt;"&amp;FD57,$ES$9:$ES$497,ES57)+1</f>
        <v>56</v>
      </c>
      <c r="FY57" s="84">
        <f>COUNTIFS($FE$9:$FE$497,"&gt;"&amp;FE57,$ES$9:$ES$497,ES57)+1</f>
        <v>57</v>
      </c>
      <c r="FZ57" s="85">
        <f t="shared" si="85"/>
        <v>0.74</v>
      </c>
      <c r="GA57" s="86">
        <f t="shared" si="86"/>
        <v>1.22</v>
      </c>
      <c r="GB57" s="86">
        <f t="shared" si="87"/>
        <v>0.52</v>
      </c>
      <c r="GC57" s="86">
        <f t="shared" si="88"/>
        <v>0.3</v>
      </c>
      <c r="GD57" s="86">
        <f t="shared" si="89"/>
        <v>0.41</v>
      </c>
      <c r="GE57" s="86">
        <f t="shared" si="90"/>
        <v>1.59</v>
      </c>
      <c r="GF57" s="86">
        <f t="shared" si="91"/>
        <v>0.44</v>
      </c>
      <c r="GG57" s="86">
        <f t="shared" si="92"/>
        <v>0.52</v>
      </c>
      <c r="GH57" s="86">
        <f t="shared" si="93"/>
        <v>0.93</v>
      </c>
      <c r="GI57" s="87">
        <f t="shared" si="94"/>
        <v>1.04</v>
      </c>
      <c r="GJ57" s="85">
        <f>ROUND(((FZ57-AVERAGE(FZ$9:FZ$497))/STDEVP(FZ$9:FZ$497)*10+50),2)</f>
        <v>41.18</v>
      </c>
      <c r="GK57" s="86">
        <f>ROUND(((GA57-AVERAGE(GA$9:GA$497))/STDEVP(GA$9:GA$497)*10+50),2)</f>
        <v>65.819999999999993</v>
      </c>
      <c r="GL57" s="86">
        <f>ROUND(((GB57-AVERAGE(GB$9:GB$497))/STDEVP(GB$9:GB$497)*10+50),2)</f>
        <v>47.64</v>
      </c>
      <c r="GM57" s="86">
        <f>ROUND(((GC57-AVERAGE(GC$9:GC$497))/STDEVP(GC$9:GC$497)*10+50),2)</f>
        <v>38.67</v>
      </c>
      <c r="GN57" s="86">
        <f>ROUND(((GD57-AVERAGE(GD$9:GD$497))/STDEVP(GD$9:GD$497)*10+50),2)</f>
        <v>50.61</v>
      </c>
      <c r="GO57" s="86">
        <f>ROUND(((GE57-AVERAGE(GE$9:GE$497))/STDEVP(GE$9:GE$497)*10+50),2)</f>
        <v>95.07</v>
      </c>
      <c r="GP57" s="86">
        <f>ROUND(((GF57-AVERAGE(GF$9:GF$497))/STDEVP(GF$9:GF$497)*10+50),2)</f>
        <v>43.86</v>
      </c>
      <c r="GQ57" s="86">
        <f>ROUND(((GG57-AVERAGE(GG$9:GG$497))/STDEVP(GG$9:GG$497)*10+50),2)</f>
        <v>46.53</v>
      </c>
      <c r="GR57" s="86">
        <f>ROUND(((GH57-AVERAGE(GH$9:GH$497))/STDEVP(GH$9:GH$497)*10+50),2)</f>
        <v>48.37</v>
      </c>
      <c r="GS57" s="87">
        <f>ROUND(((GI57-AVERAGE(GI$9:GI$497))/STDEVP(GI$9:GI$497)*10+50),2)</f>
        <v>46.35</v>
      </c>
      <c r="GT57" s="73">
        <f>RANK(GJ57,$GJ$9:$GJ$497,0)</f>
        <v>352</v>
      </c>
      <c r="GU57" s="74">
        <f>RANK(GK57,$GK$9:$GK$497,0)</f>
        <v>37</v>
      </c>
      <c r="GV57" s="74">
        <f>RANK(GL57,$GL$9:$GL$497,0)</f>
        <v>244</v>
      </c>
      <c r="GW57" s="74">
        <f>RANK(GM57,$GM$9:$GM$497,0)</f>
        <v>385</v>
      </c>
      <c r="GX57" s="74">
        <f>RANK(GN57,$GN$9:$GN$497,0)</f>
        <v>122</v>
      </c>
      <c r="GY57" s="74">
        <f>RANK(GO57,$GO$9:$GO$497,0)</f>
        <v>2</v>
      </c>
      <c r="GZ57" s="74">
        <f>RANK(GP57,$GP$9:$GP$497,0)</f>
        <v>300</v>
      </c>
      <c r="HA57" s="74">
        <f>RANK(GQ57,$GQ$9:$GQ$497,0)</f>
        <v>266</v>
      </c>
      <c r="HB57" s="74">
        <f>RANK(GR57,$GR$9:$GR$497,0)</f>
        <v>211</v>
      </c>
      <c r="HC57" s="84">
        <f>RANK(GS57,$GS$9:$GS$497,0)</f>
        <v>253</v>
      </c>
      <c r="HD57" s="85">
        <f>ROUND(AVERAGEIF($ES$9:$ES$497,$ES57,$FZ$9:$FZ$497),2)</f>
        <v>0.93</v>
      </c>
      <c r="HE57" s="86">
        <f>ROUND(AVERAGEIF($ES$9:$ES$497,$ES57,$GA$9:$GA$497),2)</f>
        <v>0.96</v>
      </c>
      <c r="HF57" s="86">
        <f>ROUND(AVERAGEIF($ES$9:$ES$497,$ES57,$GB$9:$GB$497),2)</f>
        <v>0.41</v>
      </c>
      <c r="HG57" s="86">
        <f>ROUND(AVERAGEIF($ES$9:$ES$497,$ES57,$GC$9:$GC$497),2)</f>
        <v>0.46</v>
      </c>
      <c r="HH57" s="86">
        <f>ROUND(AVERAGEIF($ES$9:$ES$497,$ES57,$GD$9:$GD$497),2)</f>
        <v>0.38</v>
      </c>
      <c r="HI57" s="86">
        <f>ROUND(AVERAGEIF($ES$9:$ES$497,$ES57,$GE$9:$GE$497),2)</f>
        <v>0.85</v>
      </c>
      <c r="HJ57" s="86">
        <f>ROUND(AVERAGEIF($ES$9:$ES$497,$ES57,$GF$9:$GF$497),2)</f>
        <v>0.44</v>
      </c>
      <c r="HK57" s="86">
        <f>ROUND(AVERAGEIF($ES$9:$ES$497,$ES57,$GG$9:$GG$497),2)</f>
        <v>0.42</v>
      </c>
      <c r="HL57" s="86">
        <f>ROUND(AVERAGEIF($ES$9:$ES$497,$ES57,$GH$9:$GH$497),2)</f>
        <v>0.8</v>
      </c>
      <c r="HM57" s="87">
        <f>ROUND(AVERAGEIF($ES$9:$ES$497,$ES57,$GI$9:$GI$497),2)</f>
        <v>0.84</v>
      </c>
      <c r="HN57" s="88">
        <f t="shared" si="95"/>
        <v>-0.19000000000000006</v>
      </c>
      <c r="HO57" s="89">
        <f t="shared" si="96"/>
        <v>0.26</v>
      </c>
      <c r="HP57" s="89">
        <f t="shared" si="97"/>
        <v>0.11000000000000004</v>
      </c>
      <c r="HQ57" s="89">
        <f t="shared" si="98"/>
        <v>-0.16000000000000003</v>
      </c>
      <c r="HR57" s="89">
        <f t="shared" si="99"/>
        <v>2.9999999999999971E-2</v>
      </c>
      <c r="HS57" s="89">
        <f t="shared" si="100"/>
        <v>0.7400000000000001</v>
      </c>
      <c r="HT57" s="89">
        <f t="shared" si="101"/>
        <v>0</v>
      </c>
      <c r="HU57" s="89">
        <f t="shared" si="102"/>
        <v>0.10000000000000003</v>
      </c>
      <c r="HV57" s="89">
        <f t="shared" si="103"/>
        <v>0.13</v>
      </c>
      <c r="HW57" s="90">
        <f t="shared" si="104"/>
        <v>0.20000000000000007</v>
      </c>
      <c r="HX57" s="73">
        <f>COUNTIFS($FZ$9:$FZ$497,"&gt;"&amp;FZ57,$ES$9:$ES$497,$ES57)+1</f>
        <v>57</v>
      </c>
      <c r="HY57" s="74">
        <f>COUNTIFS($GA$9:$GA$497,"&gt;"&amp;GA57,$ES$9:$ES$497,$ES57)+1</f>
        <v>13</v>
      </c>
      <c r="HZ57" s="74">
        <f>COUNTIFS($GB$9:$GB$497,"&gt;"&amp;GB57,$ES$9:$ES$497,$ES57)+1</f>
        <v>13</v>
      </c>
      <c r="IA57" s="74">
        <f>COUNTIFS($GC$9:$GC$497,"&gt;"&amp;GC57,$ES$9:$ES$497,$ES57)+1</f>
        <v>60</v>
      </c>
      <c r="IB57" s="74">
        <f>COUNTIFS($GD$9:$GD$497,"&gt;"&amp;GD57,$ES$9:$ES$497,$ES57)+1</f>
        <v>21</v>
      </c>
      <c r="IC57" s="74">
        <f>COUNTIFS($GE$9:$GE$497,"&gt;"&amp;GE57,$ES$9:$ES$497,$ES57)+1</f>
        <v>2</v>
      </c>
      <c r="ID57" s="74">
        <f>COUNTIFS($GF$9:$GF$497,"&gt;"&amp;GF57,$ES$9:$ES$497,$ES57)+1</f>
        <v>27</v>
      </c>
      <c r="IE57" s="74">
        <f>COUNTIFS($GG$9:$GG$497,"&gt;"&amp;GG57,$ES$9:$ES$497,$ES57)+1</f>
        <v>12</v>
      </c>
      <c r="IF57" s="74">
        <f>COUNTIFS($GH$9:$GH$497,"&gt;"&amp;GH57,$ES$9:$ES$497,$ES57)+1</f>
        <v>11</v>
      </c>
      <c r="IG57" s="84">
        <f>COUNTIFS($GI$9:$GI$497,"&gt;"&amp;GI57,$ES$9:$ES$497,$ES57)+1</f>
        <v>13</v>
      </c>
      <c r="IH57" s="91"/>
      <c r="II57" s="79"/>
      <c r="IJ57" s="79"/>
      <c r="IK57" s="79"/>
      <c r="IL57" s="79"/>
      <c r="IM57" s="92"/>
      <c r="IN57" s="93"/>
      <c r="IO57" s="94"/>
      <c r="IP57" s="95"/>
      <c r="IQ57" s="79"/>
      <c r="IR57" s="79"/>
      <c r="IS57" s="79"/>
      <c r="IT57" s="79"/>
      <c r="IU57" s="79"/>
      <c r="IV57" s="79"/>
      <c r="IW57" s="96"/>
      <c r="IX57" s="93"/>
      <c r="IY57" s="79"/>
      <c r="IZ57" s="79"/>
      <c r="JA57" s="79"/>
      <c r="JB57" s="79"/>
      <c r="JC57" s="79"/>
      <c r="JD57" s="79"/>
      <c r="JE57" s="97"/>
      <c r="JF57" s="95"/>
      <c r="JG57" s="79"/>
      <c r="JH57" s="79"/>
      <c r="JI57" s="79"/>
      <c r="JJ57" s="79"/>
      <c r="JK57" s="79"/>
      <c r="JL57" s="79"/>
      <c r="JM57" s="96"/>
      <c r="JN57" s="93"/>
      <c r="JO57" s="79"/>
      <c r="JP57" s="79"/>
      <c r="JQ57" s="79"/>
      <c r="JR57" s="79"/>
      <c r="JS57" s="79"/>
      <c r="JT57" s="79"/>
      <c r="JU57" s="79"/>
      <c r="JV57" s="79"/>
      <c r="JW57" s="79"/>
      <c r="JX57" s="79"/>
      <c r="JY57" s="79"/>
      <c r="JZ57" s="97"/>
      <c r="KA57" s="93">
        <v>7.0000000000000007E-2</v>
      </c>
      <c r="KB57" s="79"/>
      <c r="KC57" s="79"/>
      <c r="KD57" s="79">
        <v>0.1</v>
      </c>
      <c r="KE57" s="97"/>
      <c r="KF57" s="95"/>
      <c r="KG57" s="79"/>
      <c r="KH57" s="79"/>
      <c r="KI57" s="79"/>
      <c r="KJ57" s="79"/>
      <c r="KK57" s="98"/>
      <c r="KL57" s="79"/>
      <c r="KM57" s="79"/>
      <c r="KN57" s="79"/>
      <c r="KO57" s="79"/>
      <c r="KP57" s="79"/>
      <c r="KQ57" s="79"/>
      <c r="KR57" s="79"/>
      <c r="KS57" s="96"/>
      <c r="KT57" s="96"/>
      <c r="KU57" s="96"/>
      <c r="KV57" s="96"/>
      <c r="KW57" s="93"/>
      <c r="KX57" s="79"/>
      <c r="KY57" s="79"/>
      <c r="KZ57" s="79"/>
      <c r="LA57" s="79"/>
      <c r="LB57" s="79"/>
      <c r="LC57" s="96"/>
      <c r="LD57" s="93"/>
      <c r="LE57" s="94"/>
      <c r="LF57" s="99"/>
      <c r="LG57" s="75"/>
      <c r="LH57" s="93"/>
      <c r="LI57" s="79"/>
      <c r="LJ57" s="74"/>
      <c r="LK57" s="74"/>
      <c r="LL57" s="74"/>
      <c r="LM57" s="100"/>
      <c r="LN57" s="95"/>
      <c r="LO57" s="79"/>
      <c r="LP57" s="79"/>
      <c r="LQ57" s="79"/>
      <c r="LR57" s="96"/>
      <c r="LS57" s="93"/>
      <c r="LT57" s="79"/>
      <c r="LU57" s="79">
        <v>7.0000000000000007E-2</v>
      </c>
      <c r="LV57" s="79">
        <v>7.0000000000000007E-2</v>
      </c>
      <c r="LW57" s="79"/>
      <c r="LX57" s="79"/>
      <c r="LY57" s="79"/>
      <c r="LZ57" s="79"/>
      <c r="MA57" s="97"/>
      <c r="MB57" s="95"/>
      <c r="MC57" s="79"/>
      <c r="MD57" s="79"/>
      <c r="ME57" s="79"/>
      <c r="MF57" s="79"/>
      <c r="MG57" s="79"/>
      <c r="MH57" s="79"/>
      <c r="MI57" s="79"/>
      <c r="MJ57" s="79"/>
      <c r="MK57" s="79"/>
      <c r="ML57" s="79"/>
      <c r="MM57" s="79"/>
      <c r="MN57" s="98"/>
      <c r="MO57" s="98"/>
      <c r="MP57" s="96"/>
      <c r="MQ57" s="93"/>
      <c r="MR57" s="79"/>
      <c r="MS57" s="79"/>
      <c r="MT57" s="79"/>
      <c r="MU57" s="79"/>
      <c r="MV57" s="98"/>
      <c r="MW57" s="79"/>
      <c r="MX57" s="79"/>
      <c r="MY57" s="79"/>
      <c r="MZ57" s="79"/>
      <c r="NA57" s="79"/>
      <c r="NB57" s="79"/>
      <c r="NC57" s="79"/>
      <c r="ND57" s="96"/>
      <c r="NE57" s="96"/>
      <c r="NF57" s="96"/>
      <c r="NG57" s="96"/>
      <c r="NH57" s="93"/>
      <c r="NI57" s="79"/>
      <c r="NJ57" s="79"/>
      <c r="NK57" s="79"/>
      <c r="NL57" s="79"/>
      <c r="NM57" s="79"/>
      <c r="NN57" s="94"/>
      <c r="NO57" s="93"/>
      <c r="NP57" s="80"/>
      <c r="NQ57" s="124" t="s">
        <v>677</v>
      </c>
      <c r="NR57" s="102" t="s">
        <v>683</v>
      </c>
      <c r="NS57" s="102"/>
      <c r="NT57" s="102"/>
      <c r="NU57" s="102"/>
      <c r="NV57" s="104">
        <v>43720</v>
      </c>
      <c r="NW57" s="102" t="s">
        <v>525</v>
      </c>
      <c r="NX57" s="105" t="s">
        <v>684</v>
      </c>
      <c r="NY57" s="106" t="s">
        <v>685</v>
      </c>
      <c r="NZ57" s="105" t="s">
        <v>684</v>
      </c>
      <c r="OA57" s="107"/>
      <c r="OB57" s="107"/>
      <c r="OC57" s="107"/>
      <c r="OD57" s="108">
        <f t="shared" si="105"/>
        <v>72</v>
      </c>
      <c r="OE57" s="109">
        <v>4</v>
      </c>
      <c r="OF57" s="110">
        <f t="shared" si="106"/>
        <v>600</v>
      </c>
      <c r="OG57" s="109">
        <v>2</v>
      </c>
      <c r="OH57" s="111">
        <f>ROUND(AVERAGEIF($ES$9:$ES$497,$ES57,EV$9:EV$497),0)</f>
        <v>58</v>
      </c>
      <c r="OI57" s="112">
        <f>ROUND(AVERAGEIF($ES$9:$ES$497,$ES57,EW$9:EW$497),0)</f>
        <v>57</v>
      </c>
      <c r="OJ57" s="112">
        <f>ROUND(AVERAGEIF($ES$9:$ES$497,$ES57,EX$9:EX$497),0)</f>
        <v>24</v>
      </c>
      <c r="OK57" s="112">
        <f>ROUND(AVERAGEIF($ES$9:$ES$497,$ES57,EY$9:EY$497),0)</f>
        <v>29</v>
      </c>
      <c r="OL57" s="112">
        <f>ROUND(AVERAGEIF($ES$9:$ES$497,$ES57,EZ$9:EZ$497),0)</f>
        <v>25</v>
      </c>
      <c r="OM57" s="112">
        <f>ROUND(AVERAGEIF($ES$9:$ES$497,$ES57,FA$9:FA$497),0)</f>
        <v>51</v>
      </c>
      <c r="ON57" s="112">
        <f>ROUND(AVERAGEIF($ES$9:$ES$497,$ES57,FB$9:FB$497),0)</f>
        <v>27</v>
      </c>
      <c r="OO57" s="112">
        <f>ROUND(AVERAGEIF($ES$9:$ES$497,$ES57,FC$9:FC$497),0)</f>
        <v>25</v>
      </c>
      <c r="OP57" s="112">
        <f>ROUND(AVERAGEIF($ES$9:$ES$497,$ES57,FD$9:FD$497),0)</f>
        <v>49</v>
      </c>
      <c r="OQ57" s="113">
        <f>ROUND(AVERAGEIF($ES$9:$ES$497,$ES57,FE$9:FE$497),0)</f>
        <v>49</v>
      </c>
      <c r="OR57" s="114">
        <f>ROUND(EV57/MAX(EV$9:EV$497)*100,0)</f>
        <v>11</v>
      </c>
      <c r="OS57" s="115">
        <f>ROUND(EW57/MAX(EW$9:EW$497)*100,0)</f>
        <v>26</v>
      </c>
      <c r="OT57" s="115">
        <f>ROUND(EX57/MAX(EX$9:EX$497)*100,0)</f>
        <v>12</v>
      </c>
      <c r="OU57" s="115">
        <f>ROUND(EY57/MAX(EY$9:EY$497)*100,0)</f>
        <v>5</v>
      </c>
      <c r="OV57" s="115">
        <f>ROUND(EZ57/MAX(EZ$9:EZ$497)*100,0)</f>
        <v>9</v>
      </c>
      <c r="OW57" s="115">
        <f>ROUND(FA57/MAX(FA$9:FA$497)*100,0)</f>
        <v>38</v>
      </c>
      <c r="OX57" s="115">
        <f>ROUND(FB57/MAX(FB$9:FB$497)*100,0)</f>
        <v>9</v>
      </c>
      <c r="OY57" s="116">
        <f>ROUND(FC57/MAX(FC$9:FC$497)*100,0)</f>
        <v>10</v>
      </c>
      <c r="OZ57" s="115">
        <f>ROUND(FD57/MAX(FD$9:FD$497)*100,0)</f>
        <v>17</v>
      </c>
      <c r="PA57" s="117">
        <f>ROUND(FE57/MAX(FE$9:FE$497)*100,0)</f>
        <v>11</v>
      </c>
      <c r="PB57" s="118">
        <f t="shared" si="107"/>
        <v>143</v>
      </c>
      <c r="PC57" s="115">
        <f t="shared" si="108"/>
        <v>134</v>
      </c>
      <c r="PD57" s="115">
        <f t="shared" si="109"/>
        <v>170</v>
      </c>
      <c r="PE57" s="115">
        <f t="shared" si="110"/>
        <v>163</v>
      </c>
      <c r="PF57" s="115">
        <f t="shared" si="111"/>
        <v>185</v>
      </c>
      <c r="PG57" s="119">
        <f t="shared" si="112"/>
        <v>207</v>
      </c>
      <c r="PH57" s="118">
        <f>ROUND(PB57/MAX(PB$9:PB$497)*100,0)</f>
        <v>17</v>
      </c>
      <c r="PI57" s="115">
        <f>ROUND(PC57/MAX(PC$9:PC$497)*100,0)</f>
        <v>16</v>
      </c>
      <c r="PJ57" s="115">
        <f>ROUND(PD57/MAX(PD$9:PD$497)*100,0)</f>
        <v>18</v>
      </c>
      <c r="PK57" s="115">
        <f>ROUND(PE57/MAX(PE$9:PE$497)*100,0)</f>
        <v>16</v>
      </c>
      <c r="PL57" s="115">
        <f>ROUND(PF57/MAX(PF$9:PF$497)*100,0)</f>
        <v>26</v>
      </c>
      <c r="PM57" s="119">
        <f>ROUND(PG57/MAX(PG$9:PG$497)*100,0)</f>
        <v>30</v>
      </c>
      <c r="PN57" s="118">
        <f>RANK(PH57,PH$9:PH$497,0)</f>
        <v>389</v>
      </c>
      <c r="PO57" s="115">
        <f>RANK(PI57,PI$9:PI$497,0)</f>
        <v>378</v>
      </c>
      <c r="PP57" s="115">
        <f>RANK(PJ57,PJ$9:PJ$497,0)</f>
        <v>381</v>
      </c>
      <c r="PQ57" s="115">
        <f>RANK(PK57,PK$9:PK$497,0)</f>
        <v>385</v>
      </c>
      <c r="PR57" s="115">
        <f>RANK(PL57,PL$9:PL$497,0)</f>
        <v>342</v>
      </c>
      <c r="PS57" s="119">
        <f>RANK(PM57,PM$9:PM$497,0)</f>
        <v>300</v>
      </c>
      <c r="PT57" s="120">
        <f>ROUND(FZ57/MAX(FZ$9:FZ$497)*100,0)</f>
        <v>40</v>
      </c>
      <c r="PU57" s="115">
        <f>ROUND(GA57/MAX(GA$9:GA$497)*100,0)</f>
        <v>69</v>
      </c>
      <c r="PV57" s="115">
        <f>ROUND(GB57/MAX(GB$9:GB$497)*100,0)</f>
        <v>38</v>
      </c>
      <c r="PW57" s="115">
        <f>ROUND(GC57/MAX(GC$9:GC$497)*100,0)</f>
        <v>24</v>
      </c>
      <c r="PX57" s="115">
        <f>ROUND(GD57/MAX(GD$9:GD$497)*100,0)</f>
        <v>23</v>
      </c>
      <c r="PY57" s="115">
        <f>ROUND(GE57/MAX(GE$9:GE$497)*100,0)</f>
        <v>95</v>
      </c>
      <c r="PZ57" s="115">
        <f>ROUND(GF57/MAX(GF$9:GF$497)*100,0)</f>
        <v>21</v>
      </c>
      <c r="QA57" s="116">
        <f>ROUND(GG57/MAX(GG$9:GG$497)*100,0)</f>
        <v>28</v>
      </c>
      <c r="QB57" s="115">
        <f>ROUND(GH57/MAX(GH$9:GH$497)*100,0)</f>
        <v>41</v>
      </c>
      <c r="QC57" s="121">
        <f>ROUND(GI57/MAX(GI$9:GI$497)*100,0)</f>
        <v>33</v>
      </c>
      <c r="QD57" s="120">
        <f>ROUND(AVERAGEIF($ES$9:$ES$497,$ES57,PT$9:PT$497),0)</f>
        <v>51</v>
      </c>
      <c r="QE57" s="120">
        <f>ROUND(AVERAGEIF($ES$9:$ES$497,$ES57,PU$9:PU$497),0)</f>
        <v>54</v>
      </c>
      <c r="QF57" s="120">
        <f>ROUND(AVERAGEIF($ES$9:$ES$497,$ES57,PV$9:PV$497),0)</f>
        <v>30</v>
      </c>
      <c r="QG57" s="120">
        <f>ROUND(AVERAGEIF($ES$9:$ES$497,$ES57,PW$9:PW$497),0)</f>
        <v>36</v>
      </c>
      <c r="QH57" s="120">
        <f>ROUND(AVERAGEIF($ES$9:$ES$497,$ES57,PX$9:PX$497),0)</f>
        <v>21</v>
      </c>
      <c r="QI57" s="120">
        <f>ROUND(AVERAGEIF($ES$9:$ES$497,$ES57,PY$9:PY$497),0)</f>
        <v>51</v>
      </c>
      <c r="QJ57" s="120">
        <f>ROUND(AVERAGEIF($ES$9:$ES$497,$ES57,PZ$9:PZ$497),0)</f>
        <v>21</v>
      </c>
      <c r="QK57" s="120">
        <f>ROUND(AVERAGEIF($ES$9:$ES$497,$ES57,QA$9:QA$497),0)</f>
        <v>23</v>
      </c>
      <c r="QL57" s="120">
        <f>ROUND(AVERAGEIF($ES$9:$ES$497,$ES57,QB$9:QB$497),0)</f>
        <v>35</v>
      </c>
      <c r="QM57" s="120">
        <f>ROUND(AVERAGEIF($ES$9:$ES$497,$ES57,QC$9:QC$497),0)</f>
        <v>27</v>
      </c>
      <c r="QN57" s="114">
        <f t="shared" si="126"/>
        <v>464</v>
      </c>
      <c r="QO57" s="115">
        <f t="shared" si="127"/>
        <v>404</v>
      </c>
      <c r="QP57" s="115">
        <f t="shared" si="128"/>
        <v>556</v>
      </c>
      <c r="QQ57" s="115">
        <f t="shared" si="129"/>
        <v>548</v>
      </c>
      <c r="QR57" s="115">
        <f t="shared" si="130"/>
        <v>605</v>
      </c>
      <c r="QS57" s="119">
        <f t="shared" si="131"/>
        <v>667</v>
      </c>
      <c r="QT57" s="114">
        <f>ROUND((QN57-MIN(QN$9:QN$497))/(MAX(QN$9:QN$497)-MIN(QN$9:QN$497))*100,0)</f>
        <v>37</v>
      </c>
      <c r="QU57" s="115">
        <f>ROUND((QO57-MIN(QO$9:QO$497))/(MAX(QO$9:QO$497)-MIN(QO$9:QO$497))*100,0)</f>
        <v>28</v>
      </c>
      <c r="QV57" s="115">
        <f>ROUND((QP57-MIN(QP$9:QP$497))/(MAX(QP$9:QP$497)-MIN(QP$9:QP$497))*100,0)</f>
        <v>30</v>
      </c>
      <c r="QW57" s="115">
        <f>ROUND((QQ57-MIN(QQ$9:QQ$497))/(MAX(QQ$9:QQ$497)-MIN(QQ$9:QQ$497))*100,0)</f>
        <v>33</v>
      </c>
      <c r="QX57" s="115">
        <f>ROUND((QR57-MIN(QR$9:QR$497))/(MAX(QR$9:QR$497)-MIN(QR$9:QR$497))*100,0)</f>
        <v>63</v>
      </c>
      <c r="QY57" s="115">
        <f>ROUND((QS57-MIN(QS$9:QS$497))/(MAX(QS$9:QS$497)-MIN(QS$9:QS$497))*100,0)</f>
        <v>97</v>
      </c>
      <c r="QZ57" s="114">
        <f>RANK(QN57,QN$9:QN$497,0)</f>
        <v>237</v>
      </c>
      <c r="RA57" s="115">
        <f>RANK(QO57,QO$9:QO$497,0)</f>
        <v>177</v>
      </c>
      <c r="RB57" s="115">
        <f>RANK(QP57,QP$9:QP$497,0)</f>
        <v>220</v>
      </c>
      <c r="RC57" s="115">
        <f>RANK(QQ57,QQ$9:QQ$497,0)</f>
        <v>241</v>
      </c>
      <c r="RD57" s="115">
        <f>RANK(QR57,QR$9:QR$497,0)</f>
        <v>97</v>
      </c>
      <c r="RE57" s="115">
        <f>RANK(QS57,QS$9:QS$497,0)</f>
        <v>3</v>
      </c>
      <c r="RF57" s="122"/>
      <c r="RG57" s="115">
        <f>($RH$3*(IH57+IJ57)*100*100/MAX(EX$9:EX$497)*$RO$3) +($RH$3*(II57+IJ57)*100*100/MAX(EX$9:EX$497)*$RO$4) + ($RH$3*IK57*100*100/MAX(EX$9:EX$497)*0.098)</f>
        <v>0</v>
      </c>
      <c r="RH57" s="115">
        <f>($RH$4*IL57*100*100/MAX(EZ$9:EZ$497))*$RQ$3</f>
        <v>0</v>
      </c>
      <c r="RI57" s="115">
        <f>($RH$3*IM57*100*100/MAX(EY$9:EY$497))*$RQ$4</f>
        <v>0</v>
      </c>
      <c r="RJ57" s="115">
        <f>($RH$3*IN57*100*100/MAX(EX$9:EX$497))</f>
        <v>0</v>
      </c>
      <c r="RK57" s="115">
        <f>($RH$4*IO57*100*100/MAX(EZ$9:EZ$497))*$RQ$3</f>
        <v>0</v>
      </c>
      <c r="RL57" s="115">
        <f>(($RL$4*IP57*100*((100/MAX(EX$9:EX$497)+100/MAX(EZ$9:EZ$497))/2))+($RL$4*IQ57*100*((100/MAX(EX$9:EX$497)+100/MAX(EZ$9:EZ$497))/2))+($RL$4*IR57*100*((100/MAX(EX$9:EX$497)+100/MAX(EZ$9:EZ$497))/2))+($RL$4*IS57*100*((100/MAX(EX$9:EX$497)+100/MAX(EZ$9:EZ$497))/2))+($RL$4*IT57*100*((100/MAX(EX$9:EX$497)+100/MAX(EZ$9:EZ$497))/2))+($RL$4*IU57*100*((100/MAX(EX$9:EX$497)+100/MAX(EZ$9:EZ$497))/2))+($RL$4*IV57*100*((100/MAX(EX$9:EX$497)+100/MAX(EZ$9:EZ$497))/2))+($RL$4*IW57*100*((100/MAX(EX$9:EX$497)+100/MAX(EZ$9:EZ$497))/2)))*$RS$3</f>
        <v>0</v>
      </c>
      <c r="RM57" s="115">
        <f>(($RH$3*IX57*100*100/MAX(EX$9:EX$497))+($RH$3*IY57*100*100/MAX(EX$9:EX$497))+($RH$3*IZ57*100*100/MAX(EX$9:EX$497))+($RH$3*JA57*100*100/MAX(EX$9:EX$497))+($RH$3*JB57*100*100/MAX(EX$9:EX$497))+($RH$3*JC57*100*100/MAX(EX$9:EX$497))+($RH$3*JD57*100*100/MAX(EX$9:EX$497))+($RH$3*JE57*100*100/MAX(EX$9:EX$497)))*$RS$4</f>
        <v>0</v>
      </c>
      <c r="RN57" s="115">
        <f>(($RH$4*JF57*100*100/MAX(EZ$9:EZ$497)) + ($RH$4*JG57*100*100/MAX(EZ$9:EZ$497)) + ($RH$4*JH57*100*100/MAX(EZ$9:EZ$497)) + ($RH$4*JI57*100*100/MAX(EZ$9:EZ$497)) + ($RH$4*JJ57*100*100/MAX(EZ$9:EZ$497)) + ($RH$4*JK57*100*100/MAX(EZ$9:EZ$497)) + ($RH$4*JL57*100*100/MAX(EZ$9:EZ$497)) + ($RH$4*JM57*100*100/MAX(EZ$9:EZ$497)))*$RU$3</f>
        <v>0</v>
      </c>
      <c r="RO57" s="115">
        <f>(($RL$4*JN57*100*((100/MAX(EX$9:EX$497)+100/MAX(EZ$9:EZ$497))/2))+($RL$4*JO57*100*((100/MAX(EX$9:EX$497)+100/MAX(EZ$9:EZ$497))/2))+($RL$4*JP57*100*((100/MAX(EX$9:EX$497)+100/MAX(EZ$9:EZ$497))/2))+($RL$4*JQ57*100*((100/MAX(EX$9:EX$497)+100/MAX(EZ$9:EZ$497))/2))+($RL$4*JR57*100*((100/MAX(EX$9:EX$497)+100/MAX(EZ$9:EZ$497))/2))+($RL$4*JS57*100*((100/MAX(EX$9:EX$497)+100/MAX(EZ$9:EZ$497))/2))+($RL$4*JT57*100*((100/MAX(EX$9:EX$497)+100/MAX(EZ$9:EZ$497))/2))+($RL$4*JU57*100*((100/MAX(EX$9:EX$497)+100/MAX(EZ$9:EZ$497))/2))+($RL$4*JV57*100*((100/MAX(EX$9:EX$497)+100/MAX(EZ$9:EZ$497))/2))+($RL$4*JW57*100*((100/MAX(EX$9:EX$497)+100/MAX(EZ$9:EZ$497))/2))+($RL$4*JX57*100*((100/MAX(EX$9:EX$497)+100/MAX(EZ$9:EZ$497))/2))+($RL$4*JY57*100*((100/MAX(EX$9:EX$497)+100/MAX(EZ$9:EZ$497))/2))+($RL$4*JZ57*100*((100/MAX(EX$9:EX$497)+100/MAX(EZ$9:EZ$497))/2)))*$RW$3/2</f>
        <v>0</v>
      </c>
      <c r="RP57" s="119">
        <f>($RJ$3*KA57*100*100/MAX(FA$9:FA$497)) + ($RJ$3*KB57*100*100/MAX(FA$9:FA$497)/2) + ($RJ$3*KC57*100*100/MAX(FA$9:FA$497)/2) + ($RJ$3*KD57*100*100/MAX(FA$9:FA$497)/4) + ($RJ$3*KE57*100*100/MAX(FA$9:FA$497)/4)</f>
        <v>42.035398230088497</v>
      </c>
      <c r="RQ57" s="118">
        <f>($RL$4*KF57*100*((100/MAX(EX$9:EX$497)+100/MAX(EZ$9:EZ$497)))) * ($RO$3/2) + (($RL$4*KG57*100*((100/MAX(EX$9:EX$497)+100/MAX(EZ$9:EZ$497))))+($RL$4*KH57*100*((100/MAX(EX$9:EX$497)+100/MAX(EZ$9:EZ$497))))+($RL$4*KI57*100*((100/MAX(EX$9:EX$497)+100/MAX(EZ$9:EZ$497))))+($RL$4*KJ57*100*((100/MAX(EX$9:EX$497)+100/MAX(EZ$9:EZ$497))))+($RL$4*KK57*100*((100/MAX(EX$9:EX$497)+100/MAX(EZ$9:EZ$497))))+($RL$4*KL57*100*((100/MAX(EX$9:EX$497)+100/MAX(EZ$9:EZ$497))))+($RL$4*KM57*100*((100/MAX(EX$9:EX$497)+100/MAX(EZ$9:EZ$497))))+($RL$4*KN57*100*((100/MAX(EX$9:EX$497)+100/MAX(EZ$9:EZ$497))))+($RL$4*KO57*100*((100/MAX(EX$9:EX$497)+100/MAX(EZ$9:EZ$497))))+($RL$4*KP57*100*((100/MAX(EX$9:EX$497)+100/MAX(EZ$9:EZ$497))))+($RL$4*KQ57*100*((100/MAX(EX$9:EX$497)+100/MAX(EZ$9:EZ$497))))+($RL$4*KR57*100*((100/MAX(EX$9:EX$497)+100/MAX(EZ$9:EZ$497))))+($RL$4*KS57*100*((100/MAX(EX$9:EX$497)+100/MAX(EZ$9:EZ$497))))+($RL$4*KV57*100*((100/MAX(EX$9:EX$497)+100/MAX(EZ$9:EZ$497))))) * (($RO$3+$RO$4)/6)</f>
        <v>0</v>
      </c>
      <c r="RR57" s="115">
        <f>(($RL$4*KW57*100*((100/MAX(EX$9:EX$497)+100/MAX(EZ$9:EZ$497))))) * ($RO$3/2) + (($RL$4*KX57*100*((100/MAX(EX$9:EX$497)+100/MAX(EZ$9:EZ$497))))+($RL$4*KY57*100*((100/MAX(EX$9:EX$497)+100/MAX(EZ$9:EZ$497))))+($RL$4*KZ57*100*((100/MAX(EX$9:EX$497)+100/MAX(EZ$9:EZ$497))))+($RL$4*LA57*100*((100/MAX(EX$9:EX$497)+100/MAX(EZ$9:EZ$497))))+($RL$4*LB57*100*((100/MAX(EX$9:EX$497)+100/MAX(EZ$9:EZ$497))))+($RL$4*LC57*100*((100/MAX(EX$9:EX$497)+100/MAX(EZ$9:EZ$497))))) * (($RO$3+$RO$4)/6)</f>
        <v>0</v>
      </c>
      <c r="RS57" s="119">
        <f>(($RL$4*LD57*100*((100/MAX(EX$9:EX$497)+100/MAX(EZ$9:EZ$497))))+($RL$4*LE57*100*((100/MAX(EX$9:EX$497)+100/MAX(EZ$9:EZ$497))))) * (($RO$3+$RO$4)/6)</f>
        <v>0</v>
      </c>
      <c r="RT57" s="118">
        <f>($RJ$4*LH57*100*(100/MAX(EV$9:EV$497)))+($RJ$4*LI57*100*(100/MAX(EV$9:EV$497)))</f>
        <v>0</v>
      </c>
      <c r="RU57" s="119">
        <f>($RJ$4*LJ57*(100/MAX(EV$9:EV$497)))/2 + ($RL$3*LK57*(100/MAX(EW$9:EW$497))) + ($RJ$4*LL57*(100/MAX(EV$9:EV$497)))/4 + ($RL$3*LM57*(100/MAX(EW$9:EW$497)))</f>
        <v>0</v>
      </c>
      <c r="RV57" s="118">
        <f>($RJ$4*LN57*100*100/MAX(EV$9:EV$497)/2)+($RJ$4*LO57*100*100/MAX(EV$9:EV$497)/2)+($RJ$4*LP57*100*100/MAX(EV$9:EV$497))+($RJ$4*LQ57*100*100/MAX(EV$9:EV$497))+($RJ$4*LR57*100*100/MAX(EV$9:EV$497))</f>
        <v>0</v>
      </c>
      <c r="RW57" s="115">
        <f>($RJ$4*LS57*100*100/MAX(EV$9:EV$497)) + (($RJ$4*LT57*100*100/MAX(EV$9:EV$497))+($RJ$4*LU57*100*100/MAX(EV$9:EV$497))+($RJ$4*LV57*100*100/MAX(EV$9:EV$497))+($RJ$4*LW57*100*100/MAX(EV$9:EV$497))+($RJ$4*LX57*100*100/MAX(EV$9:EV$497))+($RJ$4*LY57*100*100/MAX(EV$9:EV$497))+($RJ$4*LZ57*100*100/MAX(EV$9:EV$497))+($RJ$4*MA57*100*100/MAX(EV$9:EV$497)))/2</f>
        <v>11.797752808988767</v>
      </c>
      <c r="RX57" s="119">
        <f>($RJ$4*MB57*100*100/MAX(EV$9:EV$497))+($RJ$4*MC57*100*100/MAX(EV$9:EV$497))+($RJ$4*MD57*100*100/MAX(EV$9:EV$497))+($RJ$4*ME57*100*100/MAX(EV$9:EV$497))+($RJ$4*MF57*100*100/MAX(EV$9:EV$497))+($RJ$4*MG57*100*100/MAX(EV$9:EV$497))+($RJ$4*MH57*100*100/MAX(EV$9:EV$497))+($RJ$4*MI57*100*100/MAX(EV$9:EV$497))+($RJ$4*MJ57*100*100/MAX(EV$9:EV$497))+($RJ$4*MK57*100*100/MAX(EV$9:EV$497))+($RJ$4*ML57*100*100/MAX(EV$9:EV$497))+($RJ$4*MM57*100*100/MAX(EV$9:EV$497))+($RJ$4*MN57*100*100/MAX(EV$9:EV$497))</f>
        <v>0</v>
      </c>
      <c r="RY57" s="118">
        <f>($RJ$4*MQ57*100*100/MAX(EV$9:EV$497))/2 + (($RJ$4*MR57*100*100/MAX(EV$9:EV$497))+($RJ$4*MS57*100*100/MAX(EV$9:EV$497))+($RJ$4*MT57*100*100/MAX(EV$9:EV$497))+($RJ$4*MU57*100*100/MAX(EV$9:EV$497))+($RJ$4*MV57*100*100/MAX(EV$9:EV$497))+($RJ$4*MW57*100*100/MAX(EV$9:EV$497))+($RJ$4*MX57*100*100/MAX(EV$9:EV$497))+($RJ$4*MY57*100*100/MAX(EV$9:EV$497))+($RJ$4*MZ57*100*100/MAX(EV$9:EV$497))+($RJ$4*NA57*100*100/MAX(EV$9:EV$497))+($RJ$4*NB57*100*100/MAX(EV$9:EV$497))+($RJ$4*NC57*100*100/MAX(EV$9:EV$497))+($RJ$4*ND57*100*100/MAX(EV$9:EV$497))+($RJ$4*NG57*100*100/MAX(EV$9:EV$497)))/4</f>
        <v>0</v>
      </c>
      <c r="RZ57" s="115">
        <f>($RJ$4*NH57*100*100/MAX(EV$9:EV$497))/2 + (($RJ$4*NI57*100*100/MAX(EV$9:EV$497))+($RJ$4*NJ57*100*100/MAX(EV$9:EV$497))+($RJ$4*NK57*100*100/MAX(EV$9:EV$497))+($RJ$4*NL57*100*100/MAX(EV$9:EV$497))+($RJ$4*NM57*100*100/MAX(EV$9:EV$497))+($RJ$4*NN57*100*100/MAX(EV$9:EV$497)))/4</f>
        <v>0</v>
      </c>
      <c r="SA57" s="117">
        <f>(($RJ$4*NO57*100*100/MAX(EV$9:EV$497))+($RJ$4*NP57*100*100/MAX(EV$9:EV$497)))/4</f>
        <v>0</v>
      </c>
      <c r="SB57" s="118">
        <f t="shared" si="113"/>
        <v>53.833151039077265</v>
      </c>
      <c r="SC57" s="115">
        <f t="shared" si="114"/>
        <v>2.3595505617977532</v>
      </c>
      <c r="SD57" s="115">
        <f t="shared" si="115"/>
        <v>2.9494382022471917</v>
      </c>
      <c r="SE57" s="115">
        <f t="shared" si="116"/>
        <v>2.3595505617977532</v>
      </c>
      <c r="SF57" s="115">
        <f t="shared" si="117"/>
        <v>2.9494382022471917</v>
      </c>
      <c r="SG57" s="115">
        <f t="shared" si="118"/>
        <v>95.868549269165754</v>
      </c>
      <c r="SH57" s="115">
        <f>ROUND(SB57/MAX(SB$9:SB$497)*100,0)</f>
        <v>68</v>
      </c>
      <c r="SI57" s="115">
        <f>ROUND(SC57/MAX(SC$9:SC$497)*100,0)</f>
        <v>4</v>
      </c>
      <c r="SJ57" s="115">
        <f>ROUND(SD57/MAX(SD$9:SD$497)*100,0)</f>
        <v>5</v>
      </c>
      <c r="SK57" s="115">
        <f>ROUND(SE57/MAX(SE$9:SE$497)*100,0)</f>
        <v>2</v>
      </c>
      <c r="SL57" s="115">
        <f>ROUND(SF57/MAX(SF$9:SF$497)*100,0)</f>
        <v>7</v>
      </c>
      <c r="SM57" s="121">
        <f>ROUND(SG57/MAX(SG$9:SG$497)*100,0)</f>
        <v>91</v>
      </c>
      <c r="SN57" s="115">
        <f>ROUND(AVERAGEIF($ES$9:$ES$497,$ES57,SH$9:SH$497),0)</f>
        <v>29</v>
      </c>
      <c r="SO57" s="115">
        <f>ROUND(AVERAGEIF($ES$9:$ES$497,$ES57,SI$9:SI$497),0)</f>
        <v>3</v>
      </c>
      <c r="SP57" s="115">
        <f>ROUND(AVERAGEIF($ES$9:$ES$497,$ES57,SJ$9:SJ$497),0)</f>
        <v>5</v>
      </c>
      <c r="SQ57" s="115">
        <f>ROUND(AVERAGEIF($ES$9:$ES$497,$ES57,SK$9:SK$497),0)</f>
        <v>2</v>
      </c>
      <c r="SR57" s="115">
        <f>ROUND(AVERAGEIF($ES$9:$ES$497,$ES57,SL$9:SL$497),0)</f>
        <v>4</v>
      </c>
      <c r="SS57" s="121">
        <f>ROUND(AVERAGEIF($ES$9:$ES$497,$ES57,SM$9:SM$497),0)</f>
        <v>36</v>
      </c>
      <c r="ST57" s="114">
        <f>RANK(SB57,SB$9:SB$497,0)</f>
        <v>36</v>
      </c>
      <c r="SU57" s="115">
        <f>RANK(SC57,SC$9:SC$497,0)</f>
        <v>204</v>
      </c>
      <c r="SV57" s="115">
        <f>RANK(SD57,SD$9:SD$497,0)</f>
        <v>160</v>
      </c>
      <c r="SW57" s="115">
        <f>RANK(SE57,SE$9:SE$497,0)</f>
        <v>204</v>
      </c>
      <c r="SX57" s="115">
        <f>RANK(SF57,SF$9:SF$497,0)</f>
        <v>117</v>
      </c>
      <c r="SY57" s="115">
        <f>RANK(SG57,SG$9:SG$497,0)</f>
        <v>10</v>
      </c>
      <c r="SZ57" s="115">
        <f>COUNTIFS(SB$9:SB$497,"&gt;"&amp;SB57,$ES$9:$ES$497,$ES57)+1</f>
        <v>13</v>
      </c>
      <c r="TA57" s="115">
        <f>COUNTIFS(SC$9:SC$497,"&gt;"&amp;SC57,$ES$9:$ES$497,$ES57)+1</f>
        <v>18</v>
      </c>
      <c r="TB57" s="115">
        <f>COUNTIFS(SD$9:SD$497,"&gt;"&amp;SD57,$ES$9:$ES$497,$ES57)+1</f>
        <v>22</v>
      </c>
      <c r="TC57" s="115">
        <f>COUNTIFS(SE$9:SE$497,"&gt;"&amp;SE57,$ES$9:$ES$497,$ES57)+1</f>
        <v>18</v>
      </c>
      <c r="TD57" s="115">
        <f>COUNTIFS(SF$9:SF$497,"&gt;"&amp;SF57,$ES$9:$ES$497,$ES57)+1</f>
        <v>15</v>
      </c>
      <c r="TE57" s="117">
        <f>COUNTIFS(SG$9:SG$497,"&gt;"&amp;SG57,$ES$9:$ES$497,$ES57)+1</f>
        <v>10</v>
      </c>
      <c r="TF57" s="118">
        <f t="shared" si="119"/>
        <v>98</v>
      </c>
      <c r="TG57" s="115">
        <f t="shared" si="120"/>
        <v>21</v>
      </c>
      <c r="TH57" s="115">
        <f t="shared" si="121"/>
        <v>21</v>
      </c>
      <c r="TI57" s="115">
        <f t="shared" si="122"/>
        <v>20</v>
      </c>
      <c r="TJ57" s="115">
        <f t="shared" si="123"/>
        <v>23</v>
      </c>
      <c r="TK57" s="115">
        <f t="shared" si="124"/>
        <v>117</v>
      </c>
      <c r="TL57" s="117">
        <f t="shared" si="125"/>
        <v>121</v>
      </c>
      <c r="TM57" s="118">
        <f>ROUND(TF57/MAX(TF$9:TF$497)*100,0)</f>
        <v>54</v>
      </c>
      <c r="TN57" s="115">
        <f>ROUND(TG57/MAX(TG$9:TG$497)*100,0)</f>
        <v>12</v>
      </c>
      <c r="TO57" s="115">
        <f>ROUND(TH57/MAX(TH$9:TH$497)*100,0)</f>
        <v>12</v>
      </c>
      <c r="TP57" s="115">
        <f>ROUND(TI57/MAX(TI$9:TI$497)*100,0)</f>
        <v>11</v>
      </c>
      <c r="TQ57" s="115">
        <f>ROUND(TJ57/MAX(TJ$9:TJ$497)*100,0)</f>
        <v>12</v>
      </c>
      <c r="TR57" s="115">
        <f>ROUND(TK57/MAX(TK$9:TK$497)*100,0)</f>
        <v>60</v>
      </c>
      <c r="TS57" s="119">
        <f>ROUND(TL57/MAX(TL$9:TL$497)*100,0)</f>
        <v>62</v>
      </c>
      <c r="TT57" s="120">
        <f>RANK(TM57,TM$9:TM$497,0)</f>
        <v>128</v>
      </c>
      <c r="TU57" s="115">
        <f>RANK(TN57,TN$9:TN$497,0)</f>
        <v>376</v>
      </c>
      <c r="TV57" s="115">
        <f>RANK(TO57,TO$9:TO$497,0)</f>
        <v>352</v>
      </c>
      <c r="TW57" s="115">
        <f>RANK(TP57,TP$9:TP$497,0)</f>
        <v>383</v>
      </c>
      <c r="TX57" s="115">
        <f>RANK(TQ57,TQ$9:TQ$497,0)</f>
        <v>352</v>
      </c>
      <c r="TY57" s="115">
        <f>RANK(TR57,TR$9:TR$497,0)</f>
        <v>23</v>
      </c>
      <c r="TZ57" s="121">
        <f>RANK(TS57,TS$9:TS$497,0)</f>
        <v>23</v>
      </c>
      <c r="UA57" s="123"/>
      <c r="UB57" s="7" t="s">
        <v>1</v>
      </c>
    </row>
    <row r="58" spans="1:548" x14ac:dyDescent="0.15">
      <c r="A58" s="183">
        <v>50</v>
      </c>
      <c r="B58" s="203" t="s">
        <v>683</v>
      </c>
      <c r="C58" s="63"/>
      <c r="D58" s="63"/>
      <c r="E58" s="64" t="s">
        <v>518</v>
      </c>
      <c r="F58" s="65">
        <v>29</v>
      </c>
      <c r="G58" s="65" t="s">
        <v>519</v>
      </c>
      <c r="H58" s="65"/>
      <c r="I58" s="66" t="s">
        <v>521</v>
      </c>
      <c r="J58" s="67" t="s">
        <v>521</v>
      </c>
      <c r="K58" s="67" t="s">
        <v>521</v>
      </c>
      <c r="L58" s="67" t="s">
        <v>521</v>
      </c>
      <c r="M58" s="67" t="s">
        <v>521</v>
      </c>
      <c r="N58" s="67" t="s">
        <v>521</v>
      </c>
      <c r="O58" s="67" t="s">
        <v>521</v>
      </c>
      <c r="P58" s="67" t="s">
        <v>521</v>
      </c>
      <c r="Q58" s="67" t="s">
        <v>521</v>
      </c>
      <c r="R58" s="68" t="s">
        <v>521</v>
      </c>
      <c r="S58" s="69" t="s">
        <v>521</v>
      </c>
      <c r="T58" s="67" t="s">
        <v>521</v>
      </c>
      <c r="U58" s="67" t="s">
        <v>521</v>
      </c>
      <c r="V58" s="67" t="s">
        <v>521</v>
      </c>
      <c r="W58" s="67" t="s">
        <v>521</v>
      </c>
      <c r="X58" s="67" t="s">
        <v>521</v>
      </c>
      <c r="Y58" s="67" t="s">
        <v>521</v>
      </c>
      <c r="Z58" s="67" t="s">
        <v>520</v>
      </c>
      <c r="AA58" s="67" t="s">
        <v>520</v>
      </c>
      <c r="AB58" s="68" t="s">
        <v>520</v>
      </c>
      <c r="AC58" s="69" t="s">
        <v>520</v>
      </c>
      <c r="AD58" s="67" t="s">
        <v>521</v>
      </c>
      <c r="AE58" s="67" t="s">
        <v>521</v>
      </c>
      <c r="AF58" s="67" t="s">
        <v>521</v>
      </c>
      <c r="AG58" s="67" t="s">
        <v>521</v>
      </c>
      <c r="AH58" s="67" t="s">
        <v>521</v>
      </c>
      <c r="AI58" s="67" t="s">
        <v>521</v>
      </c>
      <c r="AJ58" s="67" t="s">
        <v>521</v>
      </c>
      <c r="AK58" s="67" t="s">
        <v>521</v>
      </c>
      <c r="AL58" s="68" t="s">
        <v>521</v>
      </c>
      <c r="AM58" s="69" t="s">
        <v>521</v>
      </c>
      <c r="AN58" s="67" t="s">
        <v>521</v>
      </c>
      <c r="AO58" s="67" t="s">
        <v>521</v>
      </c>
      <c r="AP58" s="67" t="s">
        <v>521</v>
      </c>
      <c r="AQ58" s="67" t="s">
        <v>521</v>
      </c>
      <c r="AR58" s="67" t="s">
        <v>521</v>
      </c>
      <c r="AS58" s="67" t="s">
        <v>521</v>
      </c>
      <c r="AT58" s="67" t="s">
        <v>521</v>
      </c>
      <c r="AU58" s="67" t="s">
        <v>521</v>
      </c>
      <c r="AV58" s="68" t="s">
        <v>521</v>
      </c>
      <c r="AW58" s="69" t="s">
        <v>521</v>
      </c>
      <c r="AX58" s="67" t="s">
        <v>521</v>
      </c>
      <c r="AY58" s="67" t="s">
        <v>521</v>
      </c>
      <c r="AZ58" s="67" t="s">
        <v>521</v>
      </c>
      <c r="BA58" s="67" t="s">
        <v>521</v>
      </c>
      <c r="BB58" s="67" t="s">
        <v>521</v>
      </c>
      <c r="BC58" s="67" t="s">
        <v>521</v>
      </c>
      <c r="BD58" s="67" t="s">
        <v>521</v>
      </c>
      <c r="BE58" s="67" t="s">
        <v>521</v>
      </c>
      <c r="BF58" s="68" t="s">
        <v>521</v>
      </c>
      <c r="BG58" s="69" t="s">
        <v>521</v>
      </c>
      <c r="BH58" s="67" t="s">
        <v>521</v>
      </c>
      <c r="BI58" s="67" t="s">
        <v>521</v>
      </c>
      <c r="BJ58" s="67" t="s">
        <v>521</v>
      </c>
      <c r="BK58" s="67" t="s">
        <v>521</v>
      </c>
      <c r="BL58" s="67" t="s">
        <v>521</v>
      </c>
      <c r="BM58" s="67" t="s">
        <v>521</v>
      </c>
      <c r="BN58" s="67" t="s">
        <v>521</v>
      </c>
      <c r="BO58" s="67" t="s">
        <v>521</v>
      </c>
      <c r="BP58" s="68" t="s">
        <v>521</v>
      </c>
      <c r="BQ58" s="70" t="s">
        <v>521</v>
      </c>
      <c r="BR58" s="67" t="s">
        <v>521</v>
      </c>
      <c r="BS58" s="67" t="s">
        <v>521</v>
      </c>
      <c r="BT58" s="67" t="s">
        <v>521</v>
      </c>
      <c r="BU58" s="67" t="s">
        <v>521</v>
      </c>
      <c r="BV58" s="67" t="s">
        <v>521</v>
      </c>
      <c r="BW58" s="67" t="s">
        <v>521</v>
      </c>
      <c r="BX58" s="67" t="s">
        <v>521</v>
      </c>
      <c r="BY58" s="67" t="s">
        <v>521</v>
      </c>
      <c r="BZ58" s="68" t="s">
        <v>521</v>
      </c>
      <c r="CA58" s="69" t="s">
        <v>521</v>
      </c>
      <c r="CB58" s="67" t="s">
        <v>521</v>
      </c>
      <c r="CC58" s="67" t="s">
        <v>521</v>
      </c>
      <c r="CD58" s="67" t="s">
        <v>521</v>
      </c>
      <c r="CE58" s="67" t="s">
        <v>521</v>
      </c>
      <c r="CF58" s="67" t="s">
        <v>521</v>
      </c>
      <c r="CG58" s="67" t="s">
        <v>521</v>
      </c>
      <c r="CH58" s="67" t="s">
        <v>521</v>
      </c>
      <c r="CI58" s="67" t="s">
        <v>521</v>
      </c>
      <c r="CJ58" s="68" t="s">
        <v>521</v>
      </c>
      <c r="CK58" s="69" t="s">
        <v>521</v>
      </c>
      <c r="CL58" s="67" t="s">
        <v>521</v>
      </c>
      <c r="CM58" s="67" t="s">
        <v>521</v>
      </c>
      <c r="CN58" s="67" t="s">
        <v>521</v>
      </c>
      <c r="CO58" s="67" t="s">
        <v>521</v>
      </c>
      <c r="CP58" s="67" t="s">
        <v>521</v>
      </c>
      <c r="CQ58" s="67" t="s">
        <v>521</v>
      </c>
      <c r="CR58" s="67" t="s">
        <v>521</v>
      </c>
      <c r="CS58" s="67" t="s">
        <v>521</v>
      </c>
      <c r="CT58" s="68" t="s">
        <v>521</v>
      </c>
      <c r="CU58" s="69" t="s">
        <v>521</v>
      </c>
      <c r="CV58" s="67" t="s">
        <v>521</v>
      </c>
      <c r="CW58" s="67" t="s">
        <v>521</v>
      </c>
      <c r="CX58" s="67" t="s">
        <v>521</v>
      </c>
      <c r="CY58" s="67" t="s">
        <v>521</v>
      </c>
      <c r="CZ58" s="67" t="s">
        <v>521</v>
      </c>
      <c r="DA58" s="67" t="s">
        <v>521</v>
      </c>
      <c r="DB58" s="67" t="s">
        <v>521</v>
      </c>
      <c r="DC58" s="67" t="s">
        <v>521</v>
      </c>
      <c r="DD58" s="68" t="s">
        <v>521</v>
      </c>
      <c r="DE58" s="69" t="s">
        <v>521</v>
      </c>
      <c r="DF58" s="71" t="s">
        <v>521</v>
      </c>
      <c r="DG58" s="67" t="s">
        <v>521</v>
      </c>
      <c r="DH58" s="67" t="s">
        <v>521</v>
      </c>
      <c r="DI58" s="67" t="s">
        <v>521</v>
      </c>
      <c r="DJ58" s="67" t="s">
        <v>521</v>
      </c>
      <c r="DK58" s="67" t="s">
        <v>521</v>
      </c>
      <c r="DL58" s="67" t="s">
        <v>521</v>
      </c>
      <c r="DM58" s="67" t="s">
        <v>521</v>
      </c>
      <c r="DN58" s="68" t="s">
        <v>521</v>
      </c>
      <c r="DO58" s="70" t="s">
        <v>521</v>
      </c>
      <c r="DP58" s="71" t="s">
        <v>521</v>
      </c>
      <c r="DQ58" s="67" t="s">
        <v>521</v>
      </c>
      <c r="DR58" s="67" t="s">
        <v>521</v>
      </c>
      <c r="DS58" s="67" t="s">
        <v>521</v>
      </c>
      <c r="DT58" s="67" t="s">
        <v>521</v>
      </c>
      <c r="DU58" s="67" t="s">
        <v>521</v>
      </c>
      <c r="DV58" s="67" t="s">
        <v>521</v>
      </c>
      <c r="DW58" s="67" t="s">
        <v>521</v>
      </c>
      <c r="DX58" s="72" t="s">
        <v>521</v>
      </c>
      <c r="DY58" s="73" t="s">
        <v>522</v>
      </c>
      <c r="DZ58" s="74">
        <v>2</v>
      </c>
      <c r="EA58" s="74">
        <v>3</v>
      </c>
      <c r="EB58" s="74">
        <v>3</v>
      </c>
      <c r="EC58" s="75">
        <v>4</v>
      </c>
      <c r="ED58" s="76" t="s">
        <v>522</v>
      </c>
      <c r="EE58" s="74">
        <f t="shared" si="75"/>
        <v>2</v>
      </c>
      <c r="EF58" s="74">
        <f t="shared" si="76"/>
        <v>6</v>
      </c>
      <c r="EG58" s="74">
        <f t="shared" si="77"/>
        <v>18</v>
      </c>
      <c r="EH58" s="77">
        <f t="shared" si="78"/>
        <v>72</v>
      </c>
      <c r="EI58" s="73">
        <v>30</v>
      </c>
      <c r="EJ58" s="74">
        <v>40</v>
      </c>
      <c r="EK58" s="74">
        <v>70</v>
      </c>
      <c r="EL58" s="74">
        <v>120</v>
      </c>
      <c r="EM58" s="75">
        <v>340</v>
      </c>
      <c r="EN58" s="78">
        <v>1</v>
      </c>
      <c r="EO58" s="79">
        <f t="shared" si="79"/>
        <v>0.66666666666666663</v>
      </c>
      <c r="EP58" s="79">
        <f t="shared" si="80"/>
        <v>0.3888888888888889</v>
      </c>
      <c r="EQ58" s="79">
        <f t="shared" si="81"/>
        <v>0.22222222222222224</v>
      </c>
      <c r="ER58" s="80">
        <f t="shared" si="82"/>
        <v>0.15740740740740741</v>
      </c>
      <c r="ES58" s="128" t="s">
        <v>534</v>
      </c>
      <c r="ET58" s="82" t="s">
        <v>686</v>
      </c>
      <c r="EU58" s="83">
        <v>4</v>
      </c>
      <c r="EV58" s="73">
        <v>27</v>
      </c>
      <c r="EW58" s="74">
        <v>9</v>
      </c>
      <c r="EX58" s="74">
        <v>20</v>
      </c>
      <c r="EY58" s="74">
        <v>11</v>
      </c>
      <c r="EZ58" s="74">
        <v>4</v>
      </c>
      <c r="FA58" s="74">
        <v>4</v>
      </c>
      <c r="FB58" s="74">
        <v>22</v>
      </c>
      <c r="FC58" s="74">
        <v>28</v>
      </c>
      <c r="FD58" s="74">
        <f t="shared" si="83"/>
        <v>24</v>
      </c>
      <c r="FE58" s="84">
        <f t="shared" si="84"/>
        <v>48</v>
      </c>
      <c r="FF58" s="73">
        <f>RANK(EV58,$EV$9:$EV$497,0)</f>
        <v>377</v>
      </c>
      <c r="FG58" s="74">
        <f>RANK(EW58,$EW$9:$EW$497,0)</f>
        <v>412</v>
      </c>
      <c r="FH58" s="74">
        <f>RANK(EX58,$EX$9:$EX$497,0)</f>
        <v>303</v>
      </c>
      <c r="FI58" s="74">
        <f>RANK(EY58,$EY$9:$EY$497,0)</f>
        <v>385</v>
      </c>
      <c r="FJ58" s="74">
        <f>RANK(EZ58,$EZ$9:$EZ$497,0)</f>
        <v>415</v>
      </c>
      <c r="FK58" s="74">
        <f>RANK(FA58,$FA$9:$FA$497,0)</f>
        <v>410</v>
      </c>
      <c r="FL58" s="74">
        <f>RANK(FB58,$FB$9:$FB$497,0)</f>
        <v>311</v>
      </c>
      <c r="FM58" s="74">
        <f>RANK(FC58,$FC$9:$FC$497,0)</f>
        <v>283</v>
      </c>
      <c r="FN58" s="74">
        <f>RANK(FD58,$FD$9:$FD$497,0)</f>
        <v>381</v>
      </c>
      <c r="FO58" s="84">
        <f>RANK(FE58,$FE$9:$FE$497,0)</f>
        <v>313</v>
      </c>
      <c r="FP58" s="73">
        <f>COUNTIFS($EV$9:$EV$497,"&gt;"&amp;EV58,$ES$9:$ES$497,ES58)+1</f>
        <v>76</v>
      </c>
      <c r="FQ58" s="74">
        <f>COUNTIFS($EW$9:$EW$497,"&gt;"&amp;EW58,$ES$9:$ES$497,ES58)+1</f>
        <v>77</v>
      </c>
      <c r="FR58" s="74">
        <f>COUNTIFS($EX$9:$EX$497,"&gt;"&amp;EX58,$ES$9:$ES$497,ES58)+1</f>
        <v>77</v>
      </c>
      <c r="FS58" s="74">
        <f>COUNTIFS($EY$9:$EY$497,"&gt;"&amp;EY58,$ES$9:$ES$497,ES58)+1</f>
        <v>75</v>
      </c>
      <c r="FT58" s="74">
        <f>COUNTIFS($EZ$9:$EZ$497,"&gt;"&amp;EZ58,$ES$9:$ES$497,ES58)+1</f>
        <v>78</v>
      </c>
      <c r="FU58" s="74">
        <f>COUNTIFS($FA$9:$FA$497,"&gt;"&amp;FA58,$ES$9:$ES$497,ES58)+1</f>
        <v>77</v>
      </c>
      <c r="FV58" s="74">
        <f>COUNTIFS($FB$9:$FB$497,"&gt;"&amp;FB58,$ES$9:$ES$497,ES58)+1</f>
        <v>77</v>
      </c>
      <c r="FW58" s="74">
        <f>COUNTIFS($FC$9:$FC$497,"&gt;"&amp;FC58,$ES$9:$ES$497,ES58)+1</f>
        <v>77</v>
      </c>
      <c r="FX58" s="74">
        <f>COUNTIFS($FD$9:$FD$497,"&gt;"&amp;FD58,$ES$9:$ES$497,ES58)+1</f>
        <v>77</v>
      </c>
      <c r="FY58" s="84">
        <f>COUNTIFS($FE$9:$FE$497,"&gt;"&amp;FE58,$ES$9:$ES$497,ES58)+1</f>
        <v>77</v>
      </c>
      <c r="FZ58" s="85">
        <f t="shared" si="85"/>
        <v>0.93</v>
      </c>
      <c r="GA58" s="86">
        <f t="shared" si="86"/>
        <v>0.31</v>
      </c>
      <c r="GB58" s="86">
        <f t="shared" si="87"/>
        <v>0.69</v>
      </c>
      <c r="GC58" s="86">
        <f t="shared" si="88"/>
        <v>0.38</v>
      </c>
      <c r="GD58" s="86">
        <f t="shared" si="89"/>
        <v>0.14000000000000001</v>
      </c>
      <c r="GE58" s="86">
        <f t="shared" si="90"/>
        <v>0.14000000000000001</v>
      </c>
      <c r="GF58" s="86">
        <f t="shared" si="91"/>
        <v>0.76</v>
      </c>
      <c r="GG58" s="86">
        <f t="shared" si="92"/>
        <v>0.97</v>
      </c>
      <c r="GH58" s="86">
        <f t="shared" si="93"/>
        <v>0.83</v>
      </c>
      <c r="GI58" s="87">
        <f t="shared" si="94"/>
        <v>1.66</v>
      </c>
      <c r="GJ58" s="85">
        <f>ROUND(((FZ58-AVERAGE(FZ$9:FZ$497))/STDEVP(FZ$9:FZ$497)*10+50),2)</f>
        <v>48.57</v>
      </c>
      <c r="GK58" s="86">
        <f>ROUND(((GA58-AVERAGE(GA$9:GA$497))/STDEVP(GA$9:GA$497)*10+50),2)</f>
        <v>38.630000000000003</v>
      </c>
      <c r="GL58" s="86">
        <f>ROUND(((GB58-AVERAGE(GB$9:GB$497))/STDEVP(GB$9:GB$497)*10+50),2)</f>
        <v>54.03</v>
      </c>
      <c r="GM58" s="86">
        <f>ROUND(((GC58-AVERAGE(GC$9:GC$497))/STDEVP(GC$9:GC$497)*10+50),2)</f>
        <v>42.68</v>
      </c>
      <c r="GN58" s="86">
        <f>ROUND(((GD58-AVERAGE(GD$9:GD$497))/STDEVP(GD$9:GD$497)*10+50),2)</f>
        <v>41.36</v>
      </c>
      <c r="GO58" s="86">
        <f>ROUND(((GE58-AVERAGE(GE$9:GE$497))/STDEVP(GE$9:GE$497)*10+50),2)</f>
        <v>42.44</v>
      </c>
      <c r="GP58" s="86">
        <f>ROUND(((GF58-AVERAGE(GF$9:GF$497))/STDEVP(GF$9:GF$497)*10+50),2)</f>
        <v>53.94</v>
      </c>
      <c r="GQ58" s="86">
        <f>ROUND(((GG58-AVERAGE(GG$9:GG$497))/STDEVP(GG$9:GG$497)*10+50),2)</f>
        <v>60.6</v>
      </c>
      <c r="GR58" s="86">
        <f>ROUND(((GH58-AVERAGE(GH$9:GH$497))/STDEVP(GH$9:GH$497)*10+50),2)</f>
        <v>44.72</v>
      </c>
      <c r="GS58" s="87">
        <f>ROUND(((GI58-AVERAGE(GI$9:GI$497))/STDEVP(GI$9:GI$497)*10+50),2)</f>
        <v>59.37</v>
      </c>
      <c r="GT58" s="73">
        <f>RANK(GJ58,$GJ$9:$GJ$497,0)</f>
        <v>232</v>
      </c>
      <c r="GU58" s="74">
        <f>RANK(GK58,$GK$9:$GK$497,0)</f>
        <v>396</v>
      </c>
      <c r="GV58" s="74">
        <f>RANK(GL58,$GL$9:$GL$497,0)</f>
        <v>136</v>
      </c>
      <c r="GW58" s="74">
        <f>RANK(GM58,$GM$9:$GM$497,0)</f>
        <v>341</v>
      </c>
      <c r="GX58" s="74">
        <f>RANK(GN58,$GN$9:$GN$497,0)</f>
        <v>381</v>
      </c>
      <c r="GY58" s="74">
        <f>RANK(GO58,$GO$9:$GO$497,0)</f>
        <v>362</v>
      </c>
      <c r="GZ58" s="74">
        <f>RANK(GP58,$GP$9:$GP$497,0)</f>
        <v>149</v>
      </c>
      <c r="HA58" s="74">
        <f>RANK(GQ58,$GQ$9:$GQ$497,0)</f>
        <v>61</v>
      </c>
      <c r="HB58" s="74">
        <f>RANK(GR58,$GR$9:$GR$497,0)</f>
        <v>276</v>
      </c>
      <c r="HC58" s="84">
        <f>RANK(GS58,$GS$9:$GS$497,0)</f>
        <v>74</v>
      </c>
      <c r="HD58" s="85">
        <f>ROUND(AVERAGEIF($ES$9:$ES$497,$ES58,$FZ$9:$FZ$497),2)</f>
        <v>0.95</v>
      </c>
      <c r="HE58" s="86">
        <f>ROUND(AVERAGEIF($ES$9:$ES$497,$ES58,$GA$9:$GA$497),2)</f>
        <v>0.38</v>
      </c>
      <c r="HF58" s="86">
        <f>ROUND(AVERAGEIF($ES$9:$ES$497,$ES58,$GB$9:$GB$497),2)</f>
        <v>0.82</v>
      </c>
      <c r="HG58" s="86">
        <f>ROUND(AVERAGEIF($ES$9:$ES$497,$ES58,$GC$9:$GC$497),2)</f>
        <v>0.44</v>
      </c>
      <c r="HH58" s="86">
        <f>ROUND(AVERAGEIF($ES$9:$ES$497,$ES58,$GD$9:$GD$497),2)</f>
        <v>0.15</v>
      </c>
      <c r="HI58" s="86">
        <f>ROUND(AVERAGEIF($ES$9:$ES$497,$ES58,$GE$9:$GE$497),2)</f>
        <v>0.14000000000000001</v>
      </c>
      <c r="HJ58" s="86">
        <f>ROUND(AVERAGEIF($ES$9:$ES$497,$ES58,$GF$9:$GF$497),2)</f>
        <v>0.74</v>
      </c>
      <c r="HK58" s="86">
        <f>ROUND(AVERAGEIF($ES$9:$ES$497,$ES58,$GG$9:$GG$497),2)</f>
        <v>0.85</v>
      </c>
      <c r="HL58" s="86">
        <f>ROUND(AVERAGEIF($ES$9:$ES$497,$ES58,$GH$9:$GH$497),2)</f>
        <v>0.97</v>
      </c>
      <c r="HM58" s="87">
        <f>ROUND(AVERAGEIF($ES$9:$ES$497,$ES58,$GI$9:$GI$497),2)</f>
        <v>1.67</v>
      </c>
      <c r="HN58" s="88">
        <f t="shared" si="95"/>
        <v>-1.9999999999999907E-2</v>
      </c>
      <c r="HO58" s="89">
        <f t="shared" si="96"/>
        <v>-7.0000000000000007E-2</v>
      </c>
      <c r="HP58" s="89">
        <f t="shared" si="97"/>
        <v>-0.13</v>
      </c>
      <c r="HQ58" s="89">
        <f t="shared" si="98"/>
        <v>-0.06</v>
      </c>
      <c r="HR58" s="89">
        <f t="shared" si="99"/>
        <v>-9.9999999999999811E-3</v>
      </c>
      <c r="HS58" s="89">
        <f t="shared" si="100"/>
        <v>0</v>
      </c>
      <c r="HT58" s="89">
        <f t="shared" si="101"/>
        <v>2.0000000000000018E-2</v>
      </c>
      <c r="HU58" s="89">
        <f t="shared" si="102"/>
        <v>0.12</v>
      </c>
      <c r="HV58" s="89">
        <f t="shared" si="103"/>
        <v>-0.14000000000000001</v>
      </c>
      <c r="HW58" s="90">
        <f t="shared" si="104"/>
        <v>-1.0000000000000009E-2</v>
      </c>
      <c r="HX58" s="73">
        <f>COUNTIFS($FZ$9:$FZ$497,"&gt;"&amp;FZ58,$ES$9:$ES$497,$ES58)+1</f>
        <v>47</v>
      </c>
      <c r="HY58" s="74">
        <f>COUNTIFS($GA$9:$GA$497,"&gt;"&amp;GA58,$ES$9:$ES$497,$ES58)+1</f>
        <v>62</v>
      </c>
      <c r="HZ58" s="74">
        <f>COUNTIFS($GB$9:$GB$497,"&gt;"&amp;GB58,$ES$9:$ES$497,$ES58)+1</f>
        <v>59</v>
      </c>
      <c r="IA58" s="74">
        <f>COUNTIFS($GC$9:$GC$497,"&gt;"&amp;GC58,$ES$9:$ES$497,$ES58)+1</f>
        <v>63</v>
      </c>
      <c r="IB58" s="74">
        <f>COUNTIFS($GD$9:$GD$497,"&gt;"&amp;GD58,$ES$9:$ES$497,$ES58)+1</f>
        <v>32</v>
      </c>
      <c r="IC58" s="74">
        <f>COUNTIFS($GE$9:$GE$497,"&gt;"&amp;GE58,$ES$9:$ES$497,$ES58)+1</f>
        <v>32</v>
      </c>
      <c r="ID58" s="74">
        <f>COUNTIFS($GF$9:$GF$497,"&gt;"&amp;GF58,$ES$9:$ES$497,$ES58)+1</f>
        <v>40</v>
      </c>
      <c r="IE58" s="74">
        <f>COUNTIFS($GG$9:$GG$497,"&gt;"&amp;GG58,$ES$9:$ES$497,$ES58)+1</f>
        <v>25</v>
      </c>
      <c r="IF58" s="74">
        <f>COUNTIFS($GH$9:$GH$497,"&gt;"&amp;GH58,$ES$9:$ES$497,$ES58)+1</f>
        <v>63</v>
      </c>
      <c r="IG58" s="84">
        <f>COUNTIFS($GI$9:$GI$497,"&gt;"&amp;GI58,$ES$9:$ES$497,$ES58)+1</f>
        <v>34</v>
      </c>
      <c r="IH58" s="91"/>
      <c r="II58" s="79"/>
      <c r="IJ58" s="79"/>
      <c r="IK58" s="79"/>
      <c r="IL58" s="79"/>
      <c r="IM58" s="92"/>
      <c r="IN58" s="93"/>
      <c r="IO58" s="94"/>
      <c r="IP58" s="95"/>
      <c r="IQ58" s="79"/>
      <c r="IR58" s="79"/>
      <c r="IS58" s="79"/>
      <c r="IT58" s="79"/>
      <c r="IU58" s="79"/>
      <c r="IV58" s="79"/>
      <c r="IW58" s="96"/>
      <c r="IX58" s="93"/>
      <c r="IY58" s="79"/>
      <c r="IZ58" s="79"/>
      <c r="JA58" s="79"/>
      <c r="JB58" s="79"/>
      <c r="JC58" s="79"/>
      <c r="JD58" s="79"/>
      <c r="JE58" s="97"/>
      <c r="JF58" s="95"/>
      <c r="JG58" s="79"/>
      <c r="JH58" s="79"/>
      <c r="JI58" s="79"/>
      <c r="JJ58" s="79"/>
      <c r="JK58" s="79"/>
      <c r="JL58" s="79"/>
      <c r="JM58" s="96"/>
      <c r="JN58" s="93"/>
      <c r="JO58" s="79"/>
      <c r="JP58" s="79"/>
      <c r="JQ58" s="79"/>
      <c r="JR58" s="79"/>
      <c r="JS58" s="79"/>
      <c r="JT58" s="79"/>
      <c r="JU58" s="79"/>
      <c r="JV58" s="79"/>
      <c r="JW58" s="79"/>
      <c r="JX58" s="79"/>
      <c r="JY58" s="79"/>
      <c r="JZ58" s="97"/>
      <c r="KA58" s="93"/>
      <c r="KB58" s="79"/>
      <c r="KC58" s="79"/>
      <c r="KD58" s="79"/>
      <c r="KE58" s="97"/>
      <c r="KF58" s="95"/>
      <c r="KG58" s="79"/>
      <c r="KH58" s="79"/>
      <c r="KI58" s="79"/>
      <c r="KJ58" s="79"/>
      <c r="KK58" s="98"/>
      <c r="KL58" s="79"/>
      <c r="KM58" s="79"/>
      <c r="KN58" s="79"/>
      <c r="KO58" s="79"/>
      <c r="KP58" s="79"/>
      <c r="KQ58" s="79"/>
      <c r="KR58" s="79"/>
      <c r="KS58" s="96"/>
      <c r="KT58" s="96"/>
      <c r="KU58" s="96"/>
      <c r="KV58" s="96"/>
      <c r="KW58" s="93"/>
      <c r="KX58" s="79"/>
      <c r="KY58" s="79"/>
      <c r="KZ58" s="79"/>
      <c r="LA58" s="79"/>
      <c r="LB58" s="79"/>
      <c r="LC58" s="96"/>
      <c r="LD58" s="93"/>
      <c r="LE58" s="94"/>
      <c r="LF58" s="99"/>
      <c r="LG58" s="75"/>
      <c r="LH58" s="93"/>
      <c r="LI58" s="79"/>
      <c r="LJ58" s="74"/>
      <c r="LK58" s="74"/>
      <c r="LL58" s="74"/>
      <c r="LM58" s="100"/>
      <c r="LN58" s="95"/>
      <c r="LO58" s="79"/>
      <c r="LP58" s="79"/>
      <c r="LQ58" s="79"/>
      <c r="LR58" s="96"/>
      <c r="LS58" s="93"/>
      <c r="LT58" s="79"/>
      <c r="LU58" s="79"/>
      <c r="LV58" s="79"/>
      <c r="LW58" s="79"/>
      <c r="LX58" s="79"/>
      <c r="LY58" s="79"/>
      <c r="LZ58" s="79"/>
      <c r="MA58" s="97"/>
      <c r="MB58" s="95"/>
      <c r="MC58" s="79"/>
      <c r="MD58" s="79"/>
      <c r="ME58" s="79"/>
      <c r="MF58" s="79"/>
      <c r="MG58" s="79"/>
      <c r="MH58" s="79"/>
      <c r="MI58" s="79"/>
      <c r="MJ58" s="79"/>
      <c r="MK58" s="79"/>
      <c r="ML58" s="79"/>
      <c r="MM58" s="79"/>
      <c r="MN58" s="98"/>
      <c r="MO58" s="98"/>
      <c r="MP58" s="96"/>
      <c r="MQ58" s="93"/>
      <c r="MR58" s="79"/>
      <c r="MS58" s="79"/>
      <c r="MT58" s="79"/>
      <c r="MU58" s="79"/>
      <c r="MV58" s="98"/>
      <c r="MW58" s="79"/>
      <c r="MX58" s="79"/>
      <c r="MY58" s="79"/>
      <c r="MZ58" s="79"/>
      <c r="NA58" s="79"/>
      <c r="NB58" s="79"/>
      <c r="NC58" s="79"/>
      <c r="ND58" s="96"/>
      <c r="NE58" s="96"/>
      <c r="NF58" s="96"/>
      <c r="NG58" s="96"/>
      <c r="NH58" s="93"/>
      <c r="NI58" s="79"/>
      <c r="NJ58" s="79"/>
      <c r="NK58" s="79"/>
      <c r="NL58" s="79"/>
      <c r="NM58" s="79"/>
      <c r="NN58" s="94"/>
      <c r="NO58" s="93"/>
      <c r="NP58" s="80"/>
      <c r="NQ58" s="124" t="s">
        <v>680</v>
      </c>
      <c r="NR58" s="102" t="s">
        <v>687</v>
      </c>
      <c r="NS58" s="102"/>
      <c r="NT58" s="102" t="s">
        <v>582</v>
      </c>
      <c r="NU58" s="102"/>
      <c r="NV58" s="104">
        <v>43720</v>
      </c>
      <c r="NW58" s="102" t="s">
        <v>525</v>
      </c>
      <c r="NX58" s="105" t="s">
        <v>688</v>
      </c>
      <c r="NY58" s="129" t="s">
        <v>601</v>
      </c>
      <c r="NZ58" s="105" t="s">
        <v>688</v>
      </c>
      <c r="OA58" s="107"/>
      <c r="OB58" s="107"/>
      <c r="OC58" s="107"/>
      <c r="OD58" s="108">
        <f t="shared" si="105"/>
        <v>72</v>
      </c>
      <c r="OE58" s="109">
        <v>7</v>
      </c>
      <c r="OF58" s="110">
        <f t="shared" si="106"/>
        <v>30</v>
      </c>
      <c r="OG58" s="109">
        <v>7</v>
      </c>
      <c r="OH58" s="111">
        <f>ROUND(AVERAGEIF($ES$9:$ES$497,$ES58,EV$9:EV$497),0)</f>
        <v>70</v>
      </c>
      <c r="OI58" s="112">
        <f>ROUND(AVERAGEIF($ES$9:$ES$497,$ES58,EW$9:EW$497),0)</f>
        <v>29</v>
      </c>
      <c r="OJ58" s="112">
        <f>ROUND(AVERAGEIF($ES$9:$ES$497,$ES58,EX$9:EX$497),0)</f>
        <v>62</v>
      </c>
      <c r="OK58" s="112">
        <f>ROUND(AVERAGEIF($ES$9:$ES$497,$ES58,EY$9:EY$497),0)</f>
        <v>34</v>
      </c>
      <c r="OL58" s="112">
        <f>ROUND(AVERAGEIF($ES$9:$ES$497,$ES58,EZ$9:EZ$497),0)</f>
        <v>10</v>
      </c>
      <c r="OM58" s="112">
        <f>ROUND(AVERAGEIF($ES$9:$ES$497,$ES58,FA$9:FA$497),0)</f>
        <v>10</v>
      </c>
      <c r="ON58" s="112">
        <f>ROUND(AVERAGEIF($ES$9:$ES$497,$ES58,FB$9:FB$497),0)</f>
        <v>53</v>
      </c>
      <c r="OO58" s="112">
        <f>ROUND(AVERAGEIF($ES$9:$ES$497,$ES58,FC$9:FC$497),0)</f>
        <v>56</v>
      </c>
      <c r="OP58" s="112">
        <f>ROUND(AVERAGEIF($ES$9:$ES$497,$ES58,FD$9:FD$497),0)</f>
        <v>72</v>
      </c>
      <c r="OQ58" s="113">
        <f>ROUND(AVERAGEIF($ES$9:$ES$497,$ES58,FE$9:FE$497),0)</f>
        <v>118</v>
      </c>
      <c r="OR58" s="114">
        <f>ROUND(EV58/MAX(EV$9:EV$497)*100,0)</f>
        <v>15</v>
      </c>
      <c r="OS58" s="115">
        <f>ROUND(EW58/MAX(EW$9:EW$497)*100,0)</f>
        <v>7</v>
      </c>
      <c r="OT58" s="115">
        <f>ROUND(EX58/MAX(EX$9:EX$497)*100,0)</f>
        <v>17</v>
      </c>
      <c r="OU58" s="115">
        <f>ROUND(EY58/MAX(EY$9:EY$497)*100,0)</f>
        <v>7</v>
      </c>
      <c r="OV58" s="115">
        <f>ROUND(EZ58/MAX(EZ$9:EZ$497)*100,0)</f>
        <v>3</v>
      </c>
      <c r="OW58" s="115">
        <f>ROUND(FA58/MAX(FA$9:FA$497)*100,0)</f>
        <v>4</v>
      </c>
      <c r="OX58" s="115">
        <f>ROUND(FB58/MAX(FB$9:FB$497)*100,0)</f>
        <v>16</v>
      </c>
      <c r="OY58" s="116">
        <f>ROUND(FC58/MAX(FC$9:FC$497)*100,0)</f>
        <v>19</v>
      </c>
      <c r="OZ58" s="115">
        <f>ROUND(FD58/MAX(FD$9:FD$497)*100,0)</f>
        <v>16</v>
      </c>
      <c r="PA58" s="117">
        <f>ROUND(FE58/MAX(FE$9:FE$497)*100,0)</f>
        <v>20</v>
      </c>
      <c r="PB58" s="118">
        <f t="shared" si="107"/>
        <v>153</v>
      </c>
      <c r="PC58" s="115">
        <f t="shared" si="108"/>
        <v>111</v>
      </c>
      <c r="PD58" s="115">
        <f t="shared" si="109"/>
        <v>162</v>
      </c>
      <c r="PE58" s="115">
        <f t="shared" si="110"/>
        <v>191</v>
      </c>
      <c r="PF58" s="115">
        <f t="shared" si="111"/>
        <v>104</v>
      </c>
      <c r="PG58" s="119">
        <f t="shared" si="112"/>
        <v>86</v>
      </c>
      <c r="PH58" s="118">
        <f>ROUND(PB58/MAX(PB$9:PB$497)*100,0)</f>
        <v>18</v>
      </c>
      <c r="PI58" s="115">
        <f>ROUND(PC58/MAX(PC$9:PC$497)*100,0)</f>
        <v>13</v>
      </c>
      <c r="PJ58" s="115">
        <f>ROUND(PD58/MAX(PD$9:PD$497)*100,0)</f>
        <v>17</v>
      </c>
      <c r="PK58" s="115">
        <f>ROUND(PE58/MAX(PE$9:PE$497)*100,0)</f>
        <v>19</v>
      </c>
      <c r="PL58" s="115">
        <f>ROUND(PF58/MAX(PF$9:PF$497)*100,0)</f>
        <v>15</v>
      </c>
      <c r="PM58" s="119">
        <f>ROUND(PG58/MAX(PG$9:PG$497)*100,0)</f>
        <v>13</v>
      </c>
      <c r="PN58" s="118">
        <f>RANK(PH58,PH$9:PH$497,0)</f>
        <v>380</v>
      </c>
      <c r="PO58" s="115">
        <f>RANK(PI58,PI$9:PI$497,0)</f>
        <v>390</v>
      </c>
      <c r="PP58" s="115">
        <f>RANK(PJ58,PJ$9:PJ$497,0)</f>
        <v>388</v>
      </c>
      <c r="PQ58" s="115">
        <f>RANK(PK58,PK$9:PK$497,0)</f>
        <v>365</v>
      </c>
      <c r="PR58" s="115">
        <f>RANK(PL58,PL$9:PL$497,0)</f>
        <v>396</v>
      </c>
      <c r="PS58" s="119">
        <f>RANK(PM58,PM$9:PM$497,0)</f>
        <v>398</v>
      </c>
      <c r="PT58" s="120">
        <f>ROUND(FZ58/MAX(FZ$9:FZ$497)*100,0)</f>
        <v>51</v>
      </c>
      <c r="PU58" s="115">
        <f>ROUND(GA58/MAX(GA$9:GA$497)*100,0)</f>
        <v>17</v>
      </c>
      <c r="PV58" s="115">
        <f>ROUND(GB58/MAX(GB$9:GB$497)*100,0)</f>
        <v>50</v>
      </c>
      <c r="PW58" s="115">
        <f>ROUND(GC58/MAX(GC$9:GC$497)*100,0)</f>
        <v>30</v>
      </c>
      <c r="PX58" s="115">
        <f>ROUND(GD58/MAX(GD$9:GD$497)*100,0)</f>
        <v>8</v>
      </c>
      <c r="PY58" s="115">
        <f>ROUND(GE58/MAX(GE$9:GE$497)*100,0)</f>
        <v>8</v>
      </c>
      <c r="PZ58" s="115">
        <f>ROUND(GF58/MAX(GF$9:GF$497)*100,0)</f>
        <v>36</v>
      </c>
      <c r="QA58" s="116">
        <f>ROUND(GG58/MAX(GG$9:GG$497)*100,0)</f>
        <v>53</v>
      </c>
      <c r="QB58" s="115">
        <f>ROUND(GH58/MAX(GH$9:GH$497)*100,0)</f>
        <v>37</v>
      </c>
      <c r="QC58" s="121">
        <f>ROUND(GI58/MAX(GI$9:GI$497)*100,0)</f>
        <v>53</v>
      </c>
      <c r="QD58" s="120">
        <f>ROUND(AVERAGEIF($ES$9:$ES$497,$ES58,PT$9:PT$497),0)</f>
        <v>52</v>
      </c>
      <c r="QE58" s="120">
        <f>ROUND(AVERAGEIF($ES$9:$ES$497,$ES58,PU$9:PU$497),0)</f>
        <v>21</v>
      </c>
      <c r="QF58" s="120">
        <f>ROUND(AVERAGEIF($ES$9:$ES$497,$ES58,PV$9:PV$497),0)</f>
        <v>60</v>
      </c>
      <c r="QG58" s="120">
        <f>ROUND(AVERAGEIF($ES$9:$ES$497,$ES58,PW$9:PW$497),0)</f>
        <v>35</v>
      </c>
      <c r="QH58" s="120">
        <f>ROUND(AVERAGEIF($ES$9:$ES$497,$ES58,PX$9:PX$497),0)</f>
        <v>8</v>
      </c>
      <c r="QI58" s="120">
        <f>ROUND(AVERAGEIF($ES$9:$ES$497,$ES58,PY$9:PY$497),0)</f>
        <v>9</v>
      </c>
      <c r="QJ58" s="120">
        <f>ROUND(AVERAGEIF($ES$9:$ES$497,$ES58,PZ$9:PZ$497),0)</f>
        <v>35</v>
      </c>
      <c r="QK58" s="120">
        <f>ROUND(AVERAGEIF($ES$9:$ES$497,$ES58,QA$9:QA$497),0)</f>
        <v>46</v>
      </c>
      <c r="QL58" s="120">
        <f>ROUND(AVERAGEIF($ES$9:$ES$497,$ES58,QB$9:QB$497),0)</f>
        <v>43</v>
      </c>
      <c r="QM58" s="120">
        <f>ROUND(AVERAGEIF($ES$9:$ES$497,$ES58,QC$9:QC$497),0)</f>
        <v>53</v>
      </c>
      <c r="QN58" s="114">
        <f t="shared" si="126"/>
        <v>491</v>
      </c>
      <c r="QO58" s="115">
        <f t="shared" si="127"/>
        <v>323</v>
      </c>
      <c r="QP58" s="115">
        <f t="shared" si="128"/>
        <v>523</v>
      </c>
      <c r="QQ58" s="115">
        <f t="shared" si="129"/>
        <v>650</v>
      </c>
      <c r="QR58" s="115">
        <f t="shared" si="130"/>
        <v>410</v>
      </c>
      <c r="QS58" s="119">
        <f t="shared" si="131"/>
        <v>264</v>
      </c>
      <c r="QT58" s="114">
        <f>ROUND((QN58-MIN(QN$9:QN$497))/(MAX(QN$9:QN$497)-MIN(QN$9:QN$497))*100,0)</f>
        <v>41</v>
      </c>
      <c r="QU58" s="115">
        <f>ROUND((QO58-MIN(QO$9:QO$497))/(MAX(QO$9:QO$497)-MIN(QO$9:QO$497))*100,0)</f>
        <v>16</v>
      </c>
      <c r="QV58" s="115">
        <f>ROUND((QP58-MIN(QP$9:QP$497))/(MAX(QP$9:QP$497)-MIN(QP$9:QP$497))*100,0)</f>
        <v>25</v>
      </c>
      <c r="QW58" s="115">
        <f>ROUND((QQ58-MIN(QQ$9:QQ$497))/(MAX(QQ$9:QQ$497)-MIN(QQ$9:QQ$497))*100,0)</f>
        <v>46</v>
      </c>
      <c r="QX58" s="115">
        <f>ROUND((QR58-MIN(QR$9:QR$497))/(MAX(QR$9:QR$497)-MIN(QR$9:QR$497))*100,0)</f>
        <v>29</v>
      </c>
      <c r="QY58" s="115">
        <f>ROUND((QS58-MIN(QS$9:QS$497))/(MAX(QS$9:QS$497)-MIN(QS$9:QS$497))*100,0)</f>
        <v>19</v>
      </c>
      <c r="QZ58" s="114">
        <f>RANK(QN58,QN$9:QN$497,0)</f>
        <v>194</v>
      </c>
      <c r="RA58" s="115">
        <f>RANK(QO58,QO$9:QO$497,0)</f>
        <v>330</v>
      </c>
      <c r="RB58" s="115">
        <f>RANK(QP58,QP$9:QP$497,0)</f>
        <v>279</v>
      </c>
      <c r="RC58" s="115">
        <f>RANK(QQ58,QQ$9:QQ$497,0)</f>
        <v>119</v>
      </c>
      <c r="RD58" s="115">
        <f>RANK(QR58,QR$9:QR$497,0)</f>
        <v>369</v>
      </c>
      <c r="RE58" s="115">
        <f>RANK(QS58,QS$9:QS$497,0)</f>
        <v>387</v>
      </c>
      <c r="RF58" s="122"/>
      <c r="RG58" s="115">
        <f>($RH$3*(IH58+IJ58)*100*100/MAX(EX$9:EX$497)*$RO$3) +($RH$3*(II58+IJ58)*100*100/MAX(EX$9:EX$497)*$RO$4) + ($RH$3*IK58*100*100/MAX(EX$9:EX$497)*0.098)</f>
        <v>0</v>
      </c>
      <c r="RH58" s="115">
        <f>($RH$4*IL58*100*100/MAX(EZ$9:EZ$497))*$RQ$3</f>
        <v>0</v>
      </c>
      <c r="RI58" s="115">
        <f>($RH$3*IM58*100*100/MAX(EY$9:EY$497))*$RQ$4</f>
        <v>0</v>
      </c>
      <c r="RJ58" s="115">
        <f>($RH$3*IN58*100*100/MAX(EX$9:EX$497))</f>
        <v>0</v>
      </c>
      <c r="RK58" s="115">
        <f>($RH$4*IO58*100*100/MAX(EZ$9:EZ$497))*$RQ$3</f>
        <v>0</v>
      </c>
      <c r="RL58" s="115">
        <f>(($RL$4*IP58*100*((100/MAX(EX$9:EX$497)+100/MAX(EZ$9:EZ$497))/2))+($RL$4*IQ58*100*((100/MAX(EX$9:EX$497)+100/MAX(EZ$9:EZ$497))/2))+($RL$4*IR58*100*((100/MAX(EX$9:EX$497)+100/MAX(EZ$9:EZ$497))/2))+($RL$4*IS58*100*((100/MAX(EX$9:EX$497)+100/MAX(EZ$9:EZ$497))/2))+($RL$4*IT58*100*((100/MAX(EX$9:EX$497)+100/MAX(EZ$9:EZ$497))/2))+($RL$4*IU58*100*((100/MAX(EX$9:EX$497)+100/MAX(EZ$9:EZ$497))/2))+($RL$4*IV58*100*((100/MAX(EX$9:EX$497)+100/MAX(EZ$9:EZ$497))/2))+($RL$4*IW58*100*((100/MAX(EX$9:EX$497)+100/MAX(EZ$9:EZ$497))/2)))*$RS$3</f>
        <v>0</v>
      </c>
      <c r="RM58" s="115">
        <f>(($RH$3*IX58*100*100/MAX(EX$9:EX$497))+($RH$3*IY58*100*100/MAX(EX$9:EX$497))+($RH$3*IZ58*100*100/MAX(EX$9:EX$497))+($RH$3*JA58*100*100/MAX(EX$9:EX$497))+($RH$3*JB58*100*100/MAX(EX$9:EX$497))+($RH$3*JC58*100*100/MAX(EX$9:EX$497))+($RH$3*JD58*100*100/MAX(EX$9:EX$497))+($RH$3*JE58*100*100/MAX(EX$9:EX$497)))*$RS$4</f>
        <v>0</v>
      </c>
      <c r="RN58" s="115">
        <f>(($RH$4*JF58*100*100/MAX(EZ$9:EZ$497)) + ($RH$4*JG58*100*100/MAX(EZ$9:EZ$497)) + ($RH$4*JH58*100*100/MAX(EZ$9:EZ$497)) + ($RH$4*JI58*100*100/MAX(EZ$9:EZ$497)) + ($RH$4*JJ58*100*100/MAX(EZ$9:EZ$497)) + ($RH$4*JK58*100*100/MAX(EZ$9:EZ$497)) + ($RH$4*JL58*100*100/MAX(EZ$9:EZ$497)) + ($RH$4*JM58*100*100/MAX(EZ$9:EZ$497)))*$RU$3</f>
        <v>0</v>
      </c>
      <c r="RO58" s="115">
        <f>(($RL$4*JN58*100*((100/MAX(EX$9:EX$497)+100/MAX(EZ$9:EZ$497))/2))+($RL$4*JO58*100*((100/MAX(EX$9:EX$497)+100/MAX(EZ$9:EZ$497))/2))+($RL$4*JP58*100*((100/MAX(EX$9:EX$497)+100/MAX(EZ$9:EZ$497))/2))+($RL$4*JQ58*100*((100/MAX(EX$9:EX$497)+100/MAX(EZ$9:EZ$497))/2))+($RL$4*JR58*100*((100/MAX(EX$9:EX$497)+100/MAX(EZ$9:EZ$497))/2))+($RL$4*JS58*100*((100/MAX(EX$9:EX$497)+100/MAX(EZ$9:EZ$497))/2))+($RL$4*JT58*100*((100/MAX(EX$9:EX$497)+100/MAX(EZ$9:EZ$497))/2))+($RL$4*JU58*100*((100/MAX(EX$9:EX$497)+100/MAX(EZ$9:EZ$497))/2))+($RL$4*JV58*100*((100/MAX(EX$9:EX$497)+100/MAX(EZ$9:EZ$497))/2))+($RL$4*JW58*100*((100/MAX(EX$9:EX$497)+100/MAX(EZ$9:EZ$497))/2))+($RL$4*JX58*100*((100/MAX(EX$9:EX$497)+100/MAX(EZ$9:EZ$497))/2))+($RL$4*JY58*100*((100/MAX(EX$9:EX$497)+100/MAX(EZ$9:EZ$497))/2))+($RL$4*JZ58*100*((100/MAX(EX$9:EX$497)+100/MAX(EZ$9:EZ$497))/2)))*$RW$3/2</f>
        <v>0</v>
      </c>
      <c r="RP58" s="119">
        <f>($RJ$3*KA58*100*100/MAX(FA$9:FA$497)) + ($RJ$3*KB58*100*100/MAX(FA$9:FA$497)/2) + ($RJ$3*KC58*100*100/MAX(FA$9:FA$497)/2) + ($RJ$3*KD58*100*100/MAX(FA$9:FA$497)/4) + ($RJ$3*KE58*100*100/MAX(FA$9:FA$497)/4)</f>
        <v>0</v>
      </c>
      <c r="RQ58" s="118">
        <f>($RL$4*KF58*100*((100/MAX(EX$9:EX$497)+100/MAX(EZ$9:EZ$497)))) * ($RO$3/2) + (($RL$4*KG58*100*((100/MAX(EX$9:EX$497)+100/MAX(EZ$9:EZ$497))))+($RL$4*KH58*100*((100/MAX(EX$9:EX$497)+100/MAX(EZ$9:EZ$497))))+($RL$4*KI58*100*((100/MAX(EX$9:EX$497)+100/MAX(EZ$9:EZ$497))))+($RL$4*KJ58*100*((100/MAX(EX$9:EX$497)+100/MAX(EZ$9:EZ$497))))+($RL$4*KK58*100*((100/MAX(EX$9:EX$497)+100/MAX(EZ$9:EZ$497))))+($RL$4*KL58*100*((100/MAX(EX$9:EX$497)+100/MAX(EZ$9:EZ$497))))+($RL$4*KM58*100*((100/MAX(EX$9:EX$497)+100/MAX(EZ$9:EZ$497))))+($RL$4*KN58*100*((100/MAX(EX$9:EX$497)+100/MAX(EZ$9:EZ$497))))+($RL$4*KO58*100*((100/MAX(EX$9:EX$497)+100/MAX(EZ$9:EZ$497))))+($RL$4*KP58*100*((100/MAX(EX$9:EX$497)+100/MAX(EZ$9:EZ$497))))+($RL$4*KQ58*100*((100/MAX(EX$9:EX$497)+100/MAX(EZ$9:EZ$497))))+($RL$4*KR58*100*((100/MAX(EX$9:EX$497)+100/MAX(EZ$9:EZ$497))))+($RL$4*KS58*100*((100/MAX(EX$9:EX$497)+100/MAX(EZ$9:EZ$497))))+($RL$4*KV58*100*((100/MAX(EX$9:EX$497)+100/MAX(EZ$9:EZ$497))))) * (($RO$3+$RO$4)/6)</f>
        <v>0</v>
      </c>
      <c r="RR58" s="115">
        <f>(($RL$4*KW58*100*((100/MAX(EX$9:EX$497)+100/MAX(EZ$9:EZ$497))))) * ($RO$3/2) + (($RL$4*KX58*100*((100/MAX(EX$9:EX$497)+100/MAX(EZ$9:EZ$497))))+($RL$4*KY58*100*((100/MAX(EX$9:EX$497)+100/MAX(EZ$9:EZ$497))))+($RL$4*KZ58*100*((100/MAX(EX$9:EX$497)+100/MAX(EZ$9:EZ$497))))+($RL$4*LA58*100*((100/MAX(EX$9:EX$497)+100/MAX(EZ$9:EZ$497))))+($RL$4*LB58*100*((100/MAX(EX$9:EX$497)+100/MAX(EZ$9:EZ$497))))+($RL$4*LC58*100*((100/MAX(EX$9:EX$497)+100/MAX(EZ$9:EZ$497))))) * (($RO$3+$RO$4)/6)</f>
        <v>0</v>
      </c>
      <c r="RS58" s="119">
        <f>(($RL$4*LD58*100*((100/MAX(EX$9:EX$497)+100/MAX(EZ$9:EZ$497))))+($RL$4*LE58*100*((100/MAX(EX$9:EX$497)+100/MAX(EZ$9:EZ$497))))) * (($RO$3+$RO$4)/6)</f>
        <v>0</v>
      </c>
      <c r="RT58" s="118">
        <f>($RJ$4*LH58*100*(100/MAX(EV$9:EV$497)))+($RJ$4*LI58*100*(100/MAX(EV$9:EV$497)))</f>
        <v>0</v>
      </c>
      <c r="RU58" s="119">
        <f>($RJ$4*LJ58*(100/MAX(EV$9:EV$497)))/2 + ($RL$3*LK58*(100/MAX(EW$9:EW$497))) + ($RJ$4*LL58*(100/MAX(EV$9:EV$497)))/4 + ($RL$3*LM58*(100/MAX(EW$9:EW$497)))</f>
        <v>0</v>
      </c>
      <c r="RV58" s="118">
        <f>($RJ$4*LN58*100*100/MAX(EV$9:EV$497)/2)+($RJ$4*LO58*100*100/MAX(EV$9:EV$497)/2)+($RJ$4*LP58*100*100/MAX(EV$9:EV$497))+($RJ$4*LQ58*100*100/MAX(EV$9:EV$497))+($RJ$4*LR58*100*100/MAX(EV$9:EV$497))</f>
        <v>0</v>
      </c>
      <c r="RW58" s="115">
        <f>($RJ$4*LS58*100*100/MAX(EV$9:EV$497)) + (($RJ$4*LT58*100*100/MAX(EV$9:EV$497))+($RJ$4*LU58*100*100/MAX(EV$9:EV$497))+($RJ$4*LV58*100*100/MAX(EV$9:EV$497))+($RJ$4*LW58*100*100/MAX(EV$9:EV$497))+($RJ$4*LX58*100*100/MAX(EV$9:EV$497))+($RJ$4*LY58*100*100/MAX(EV$9:EV$497))+($RJ$4*LZ58*100*100/MAX(EV$9:EV$497))+($RJ$4*MA58*100*100/MAX(EV$9:EV$497)))/2</f>
        <v>0</v>
      </c>
      <c r="RX58" s="119">
        <f>($RJ$4*MB58*100*100/MAX(EV$9:EV$497))+($RJ$4*MC58*100*100/MAX(EV$9:EV$497))+($RJ$4*MD58*100*100/MAX(EV$9:EV$497))+($RJ$4*ME58*100*100/MAX(EV$9:EV$497))+($RJ$4*MF58*100*100/MAX(EV$9:EV$497))+($RJ$4*MG58*100*100/MAX(EV$9:EV$497))+($RJ$4*MH58*100*100/MAX(EV$9:EV$497))+($RJ$4*MI58*100*100/MAX(EV$9:EV$497))+($RJ$4*MJ58*100*100/MAX(EV$9:EV$497))+($RJ$4*MK58*100*100/MAX(EV$9:EV$497))+($RJ$4*ML58*100*100/MAX(EV$9:EV$497))+($RJ$4*MM58*100*100/MAX(EV$9:EV$497))+($RJ$4*MN58*100*100/MAX(EV$9:EV$497))</f>
        <v>0</v>
      </c>
      <c r="RY58" s="118">
        <f>($RJ$4*MQ58*100*100/MAX(EV$9:EV$497))/2 + (($RJ$4*MR58*100*100/MAX(EV$9:EV$497))+($RJ$4*MS58*100*100/MAX(EV$9:EV$497))+($RJ$4*MT58*100*100/MAX(EV$9:EV$497))+($RJ$4*MU58*100*100/MAX(EV$9:EV$497))+($RJ$4*MV58*100*100/MAX(EV$9:EV$497))+($RJ$4*MW58*100*100/MAX(EV$9:EV$497))+($RJ$4*MX58*100*100/MAX(EV$9:EV$497))+($RJ$4*MY58*100*100/MAX(EV$9:EV$497))+($RJ$4*MZ58*100*100/MAX(EV$9:EV$497))+($RJ$4*NA58*100*100/MAX(EV$9:EV$497))+($RJ$4*NB58*100*100/MAX(EV$9:EV$497))+($RJ$4*NC58*100*100/MAX(EV$9:EV$497))+($RJ$4*ND58*100*100/MAX(EV$9:EV$497))+($RJ$4*NG58*100*100/MAX(EV$9:EV$497)))/4</f>
        <v>0</v>
      </c>
      <c r="RZ58" s="115">
        <f>($RJ$4*NH58*100*100/MAX(EV$9:EV$497))/2 + (($RJ$4*NI58*100*100/MAX(EV$9:EV$497))+($RJ$4*NJ58*100*100/MAX(EV$9:EV$497))+($RJ$4*NK58*100*100/MAX(EV$9:EV$497))+($RJ$4*NL58*100*100/MAX(EV$9:EV$497))+($RJ$4*NM58*100*100/MAX(EV$9:EV$497))+($RJ$4*NN58*100*100/MAX(EV$9:EV$497)))/4</f>
        <v>0</v>
      </c>
      <c r="SA58" s="117">
        <f>(($RJ$4*NO58*100*100/MAX(EV$9:EV$497))+($RJ$4*NP58*100*100/MAX(EV$9:EV$497)))/4</f>
        <v>0</v>
      </c>
      <c r="SB58" s="118">
        <f t="shared" si="113"/>
        <v>0</v>
      </c>
      <c r="SC58" s="115">
        <f t="shared" si="114"/>
        <v>0</v>
      </c>
      <c r="SD58" s="115">
        <f t="shared" si="115"/>
        <v>0</v>
      </c>
      <c r="SE58" s="115">
        <f t="shared" si="116"/>
        <v>0</v>
      </c>
      <c r="SF58" s="115">
        <f t="shared" si="117"/>
        <v>0</v>
      </c>
      <c r="SG58" s="115">
        <f t="shared" si="118"/>
        <v>0</v>
      </c>
      <c r="SH58" s="115">
        <f>ROUND(SB58/MAX(SB$9:SB$497)*100,0)</f>
        <v>0</v>
      </c>
      <c r="SI58" s="115">
        <f>ROUND(SC58/MAX(SC$9:SC$497)*100,0)</f>
        <v>0</v>
      </c>
      <c r="SJ58" s="115">
        <f>ROUND(SD58/MAX(SD$9:SD$497)*100,0)</f>
        <v>0</v>
      </c>
      <c r="SK58" s="115">
        <f>ROUND(SE58/MAX(SE$9:SE$497)*100,0)</f>
        <v>0</v>
      </c>
      <c r="SL58" s="115">
        <f>ROUND(SF58/MAX(SF$9:SF$497)*100,0)</f>
        <v>0</v>
      </c>
      <c r="SM58" s="121">
        <f>ROUND(SG58/MAX(SG$9:SG$497)*100,0)</f>
        <v>0</v>
      </c>
      <c r="SN58" s="115">
        <f>ROUND(AVERAGEIF($ES$9:$ES$497,$ES58,SH$9:SH$497),0)</f>
        <v>26</v>
      </c>
      <c r="SO58" s="115">
        <f>ROUND(AVERAGEIF($ES$9:$ES$497,$ES58,SI$9:SI$497),0)</f>
        <v>26</v>
      </c>
      <c r="SP58" s="115">
        <f>ROUND(AVERAGEIF($ES$9:$ES$497,$ES58,SJ$9:SJ$497),0)</f>
        <v>3</v>
      </c>
      <c r="SQ58" s="115">
        <f>ROUND(AVERAGEIF($ES$9:$ES$497,$ES58,SK$9:SK$497),0)</f>
        <v>21</v>
      </c>
      <c r="SR58" s="115">
        <f>ROUND(AVERAGEIF($ES$9:$ES$497,$ES58,SL$9:SL$497),0)</f>
        <v>5</v>
      </c>
      <c r="SS58" s="121">
        <f>ROUND(AVERAGEIF($ES$9:$ES$497,$ES58,SM$9:SM$497),0)</f>
        <v>5</v>
      </c>
      <c r="ST58" s="114">
        <f>RANK(SB58,SB$9:SB$497,0)</f>
        <v>323</v>
      </c>
      <c r="SU58" s="115">
        <f>RANK(SC58,SC$9:SC$497,0)</f>
        <v>320</v>
      </c>
      <c r="SV58" s="115">
        <f>RANK(SD58,SD$9:SD$497,0)</f>
        <v>320</v>
      </c>
      <c r="SW58" s="115">
        <f>RANK(SE58,SE$9:SE$497,0)</f>
        <v>320</v>
      </c>
      <c r="SX58" s="115">
        <f>RANK(SF58,SF$9:SF$497,0)</f>
        <v>317</v>
      </c>
      <c r="SY58" s="115">
        <f>RANK(SG58,SG$9:SG$497,0)</f>
        <v>308</v>
      </c>
      <c r="SZ58" s="115">
        <f>COUNTIFS(SB$9:SB$497,"&gt;"&amp;SB58,$ES$9:$ES$497,$ES58)+1</f>
        <v>67</v>
      </c>
      <c r="TA58" s="115">
        <f>COUNTIFS(SC$9:SC$497,"&gt;"&amp;SC58,$ES$9:$ES$497,$ES58)+1</f>
        <v>67</v>
      </c>
      <c r="TB58" s="115">
        <f>COUNTIFS(SD$9:SD$497,"&gt;"&amp;SD58,$ES$9:$ES$497,$ES58)+1</f>
        <v>66</v>
      </c>
      <c r="TC58" s="115">
        <f>COUNTIFS(SE$9:SE$497,"&gt;"&amp;SE58,$ES$9:$ES$497,$ES58)+1</f>
        <v>67</v>
      </c>
      <c r="TD58" s="115">
        <f>COUNTIFS(SF$9:SF$497,"&gt;"&amp;SF58,$ES$9:$ES$497,$ES58)+1</f>
        <v>66</v>
      </c>
      <c r="TE58" s="117">
        <f>COUNTIFS(SG$9:SG$497,"&gt;"&amp;SG58,$ES$9:$ES$497,$ES58)+1</f>
        <v>64</v>
      </c>
      <c r="TF58" s="118">
        <f t="shared" si="119"/>
        <v>19</v>
      </c>
      <c r="TG58" s="115">
        <f t="shared" si="120"/>
        <v>18</v>
      </c>
      <c r="TH58" s="115">
        <f t="shared" si="121"/>
        <v>13</v>
      </c>
      <c r="TI58" s="115">
        <f t="shared" si="122"/>
        <v>17</v>
      </c>
      <c r="TJ58" s="115">
        <f t="shared" si="123"/>
        <v>19</v>
      </c>
      <c r="TK58" s="115">
        <f t="shared" si="124"/>
        <v>15</v>
      </c>
      <c r="TL58" s="117">
        <f t="shared" si="125"/>
        <v>13</v>
      </c>
      <c r="TM58" s="118">
        <f>ROUND(TF58/MAX(TF$9:TF$497)*100,0)</f>
        <v>11</v>
      </c>
      <c r="TN58" s="115">
        <f>ROUND(TG58/MAX(TG$9:TG$497)*100,0)</f>
        <v>10</v>
      </c>
      <c r="TO58" s="115">
        <f>ROUND(TH58/MAX(TH$9:TH$497)*100,0)</f>
        <v>7</v>
      </c>
      <c r="TP58" s="115">
        <f>ROUND(TI58/MAX(TI$9:TI$497)*100,0)</f>
        <v>9</v>
      </c>
      <c r="TQ58" s="115">
        <f>ROUND(TJ58/MAX(TJ$9:TJ$497)*100,0)</f>
        <v>10</v>
      </c>
      <c r="TR58" s="115">
        <f>ROUND(TK58/MAX(TK$9:TK$497)*100,0)</f>
        <v>8</v>
      </c>
      <c r="TS58" s="119">
        <f>ROUND(TL58/MAX(TL$9:TL$497)*100,0)</f>
        <v>7</v>
      </c>
      <c r="TT58" s="120">
        <f>RANK(TM58,TM$9:TM$497,0)</f>
        <v>402</v>
      </c>
      <c r="TU58" s="115">
        <f>RANK(TN58,TN$9:TN$497,0)</f>
        <v>390</v>
      </c>
      <c r="TV58" s="115">
        <f>RANK(TO58,TO$9:TO$497,0)</f>
        <v>401</v>
      </c>
      <c r="TW58" s="115">
        <f>RANK(TP58,TP$9:TP$497,0)</f>
        <v>396</v>
      </c>
      <c r="TX58" s="115">
        <f>RANK(TQ58,TQ$9:TQ$497,0)</f>
        <v>374</v>
      </c>
      <c r="TY58" s="115">
        <f>RANK(TR58,TR$9:TR$497,0)</f>
        <v>404</v>
      </c>
      <c r="TZ58" s="121">
        <f>RANK(TS58,TS$9:TS$497,0)</f>
        <v>404</v>
      </c>
      <c r="UA58" s="123"/>
      <c r="UB58" s="7" t="s">
        <v>1</v>
      </c>
    </row>
    <row r="59" spans="1:548" x14ac:dyDescent="0.15">
      <c r="A59" s="183">
        <v>51</v>
      </c>
      <c r="B59" s="203" t="s">
        <v>687</v>
      </c>
      <c r="C59" s="63"/>
      <c r="D59" s="63"/>
      <c r="E59" s="64" t="s">
        <v>518</v>
      </c>
      <c r="F59" s="65">
        <v>33</v>
      </c>
      <c r="G59" s="65" t="s">
        <v>547</v>
      </c>
      <c r="H59" s="65"/>
      <c r="I59" s="66" t="s">
        <v>521</v>
      </c>
      <c r="J59" s="67" t="s">
        <v>521</v>
      </c>
      <c r="K59" s="67" t="s">
        <v>521</v>
      </c>
      <c r="L59" s="67" t="s">
        <v>521</v>
      </c>
      <c r="M59" s="67" t="s">
        <v>521</v>
      </c>
      <c r="N59" s="67" t="s">
        <v>521</v>
      </c>
      <c r="O59" s="67" t="s">
        <v>521</v>
      </c>
      <c r="P59" s="67" t="s">
        <v>521</v>
      </c>
      <c r="Q59" s="67" t="s">
        <v>521</v>
      </c>
      <c r="R59" s="68" t="s">
        <v>521</v>
      </c>
      <c r="S59" s="69" t="s">
        <v>521</v>
      </c>
      <c r="T59" s="67" t="s">
        <v>521</v>
      </c>
      <c r="U59" s="67" t="s">
        <v>521</v>
      </c>
      <c r="V59" s="67" t="s">
        <v>521</v>
      </c>
      <c r="W59" s="67" t="s">
        <v>521</v>
      </c>
      <c r="X59" s="67" t="s">
        <v>521</v>
      </c>
      <c r="Y59" s="67" t="s">
        <v>521</v>
      </c>
      <c r="Z59" s="67" t="s">
        <v>521</v>
      </c>
      <c r="AA59" s="67" t="s">
        <v>521</v>
      </c>
      <c r="AB59" s="68" t="s">
        <v>520</v>
      </c>
      <c r="AC59" s="69" t="s">
        <v>520</v>
      </c>
      <c r="AD59" s="67" t="s">
        <v>520</v>
      </c>
      <c r="AE59" s="67" t="s">
        <v>520</v>
      </c>
      <c r="AF59" s="67" t="s">
        <v>520</v>
      </c>
      <c r="AG59" s="67" t="s">
        <v>520</v>
      </c>
      <c r="AH59" s="67" t="s">
        <v>521</v>
      </c>
      <c r="AI59" s="67" t="s">
        <v>521</v>
      </c>
      <c r="AJ59" s="67" t="s">
        <v>521</v>
      </c>
      <c r="AK59" s="67" t="s">
        <v>521</v>
      </c>
      <c r="AL59" s="68" t="s">
        <v>521</v>
      </c>
      <c r="AM59" s="69" t="s">
        <v>521</v>
      </c>
      <c r="AN59" s="67" t="s">
        <v>521</v>
      </c>
      <c r="AO59" s="67" t="s">
        <v>521</v>
      </c>
      <c r="AP59" s="67" t="s">
        <v>521</v>
      </c>
      <c r="AQ59" s="67" t="s">
        <v>521</v>
      </c>
      <c r="AR59" s="67" t="s">
        <v>521</v>
      </c>
      <c r="AS59" s="67" t="s">
        <v>521</v>
      </c>
      <c r="AT59" s="67" t="s">
        <v>521</v>
      </c>
      <c r="AU59" s="67" t="s">
        <v>521</v>
      </c>
      <c r="AV59" s="68" t="s">
        <v>521</v>
      </c>
      <c r="AW59" s="69" t="s">
        <v>521</v>
      </c>
      <c r="AX59" s="67" t="s">
        <v>521</v>
      </c>
      <c r="AY59" s="67" t="s">
        <v>521</v>
      </c>
      <c r="AZ59" s="67" t="s">
        <v>521</v>
      </c>
      <c r="BA59" s="67" t="s">
        <v>521</v>
      </c>
      <c r="BB59" s="67" t="s">
        <v>521</v>
      </c>
      <c r="BC59" s="67" t="s">
        <v>521</v>
      </c>
      <c r="BD59" s="67" t="s">
        <v>521</v>
      </c>
      <c r="BE59" s="67" t="s">
        <v>521</v>
      </c>
      <c r="BF59" s="68" t="s">
        <v>521</v>
      </c>
      <c r="BG59" s="69" t="s">
        <v>521</v>
      </c>
      <c r="BH59" s="67" t="s">
        <v>521</v>
      </c>
      <c r="BI59" s="67" t="s">
        <v>521</v>
      </c>
      <c r="BJ59" s="67" t="s">
        <v>521</v>
      </c>
      <c r="BK59" s="67" t="s">
        <v>521</v>
      </c>
      <c r="BL59" s="67" t="s">
        <v>521</v>
      </c>
      <c r="BM59" s="67" t="s">
        <v>521</v>
      </c>
      <c r="BN59" s="67" t="s">
        <v>521</v>
      </c>
      <c r="BO59" s="67" t="s">
        <v>521</v>
      </c>
      <c r="BP59" s="68" t="s">
        <v>521</v>
      </c>
      <c r="BQ59" s="70" t="s">
        <v>521</v>
      </c>
      <c r="BR59" s="67" t="s">
        <v>521</v>
      </c>
      <c r="BS59" s="67" t="s">
        <v>521</v>
      </c>
      <c r="BT59" s="67" t="s">
        <v>521</v>
      </c>
      <c r="BU59" s="67" t="s">
        <v>521</v>
      </c>
      <c r="BV59" s="67" t="s">
        <v>521</v>
      </c>
      <c r="BW59" s="67" t="s">
        <v>521</v>
      </c>
      <c r="BX59" s="67" t="s">
        <v>521</v>
      </c>
      <c r="BY59" s="67" t="s">
        <v>521</v>
      </c>
      <c r="BZ59" s="68" t="s">
        <v>521</v>
      </c>
      <c r="CA59" s="69" t="s">
        <v>521</v>
      </c>
      <c r="CB59" s="67" t="s">
        <v>521</v>
      </c>
      <c r="CC59" s="67" t="s">
        <v>521</v>
      </c>
      <c r="CD59" s="67" t="s">
        <v>521</v>
      </c>
      <c r="CE59" s="67" t="s">
        <v>521</v>
      </c>
      <c r="CF59" s="67" t="s">
        <v>521</v>
      </c>
      <c r="CG59" s="67" t="s">
        <v>521</v>
      </c>
      <c r="CH59" s="67" t="s">
        <v>521</v>
      </c>
      <c r="CI59" s="67" t="s">
        <v>521</v>
      </c>
      <c r="CJ59" s="68" t="s">
        <v>521</v>
      </c>
      <c r="CK59" s="69" t="s">
        <v>521</v>
      </c>
      <c r="CL59" s="67" t="s">
        <v>521</v>
      </c>
      <c r="CM59" s="67" t="s">
        <v>521</v>
      </c>
      <c r="CN59" s="67" t="s">
        <v>521</v>
      </c>
      <c r="CO59" s="67" t="s">
        <v>521</v>
      </c>
      <c r="CP59" s="67" t="s">
        <v>521</v>
      </c>
      <c r="CQ59" s="67" t="s">
        <v>521</v>
      </c>
      <c r="CR59" s="67" t="s">
        <v>521</v>
      </c>
      <c r="CS59" s="67" t="s">
        <v>521</v>
      </c>
      <c r="CT59" s="68" t="s">
        <v>521</v>
      </c>
      <c r="CU59" s="69" t="s">
        <v>521</v>
      </c>
      <c r="CV59" s="67" t="s">
        <v>521</v>
      </c>
      <c r="CW59" s="67" t="s">
        <v>521</v>
      </c>
      <c r="CX59" s="67" t="s">
        <v>521</v>
      </c>
      <c r="CY59" s="67" t="s">
        <v>521</v>
      </c>
      <c r="CZ59" s="67" t="s">
        <v>521</v>
      </c>
      <c r="DA59" s="67" t="s">
        <v>521</v>
      </c>
      <c r="DB59" s="67" t="s">
        <v>521</v>
      </c>
      <c r="DC59" s="67" t="s">
        <v>521</v>
      </c>
      <c r="DD59" s="68" t="s">
        <v>521</v>
      </c>
      <c r="DE59" s="69" t="s">
        <v>521</v>
      </c>
      <c r="DF59" s="71" t="s">
        <v>521</v>
      </c>
      <c r="DG59" s="67" t="s">
        <v>521</v>
      </c>
      <c r="DH59" s="67" t="s">
        <v>521</v>
      </c>
      <c r="DI59" s="67" t="s">
        <v>521</v>
      </c>
      <c r="DJ59" s="67" t="s">
        <v>521</v>
      </c>
      <c r="DK59" s="67" t="s">
        <v>521</v>
      </c>
      <c r="DL59" s="67" t="s">
        <v>521</v>
      </c>
      <c r="DM59" s="67" t="s">
        <v>521</v>
      </c>
      <c r="DN59" s="68" t="s">
        <v>521</v>
      </c>
      <c r="DO59" s="70" t="s">
        <v>521</v>
      </c>
      <c r="DP59" s="71" t="s">
        <v>521</v>
      </c>
      <c r="DQ59" s="67" t="s">
        <v>521</v>
      </c>
      <c r="DR59" s="67" t="s">
        <v>521</v>
      </c>
      <c r="DS59" s="67" t="s">
        <v>521</v>
      </c>
      <c r="DT59" s="67" t="s">
        <v>521</v>
      </c>
      <c r="DU59" s="67" t="s">
        <v>521</v>
      </c>
      <c r="DV59" s="67" t="s">
        <v>521</v>
      </c>
      <c r="DW59" s="67" t="s">
        <v>521</v>
      </c>
      <c r="DX59" s="72" t="s">
        <v>521</v>
      </c>
      <c r="DY59" s="73" t="s">
        <v>522</v>
      </c>
      <c r="DZ59" s="74">
        <v>2</v>
      </c>
      <c r="EA59" s="74">
        <v>3</v>
      </c>
      <c r="EB59" s="74">
        <v>3</v>
      </c>
      <c r="EC59" s="75">
        <v>4</v>
      </c>
      <c r="ED59" s="76" t="s">
        <v>522</v>
      </c>
      <c r="EE59" s="74">
        <f t="shared" si="75"/>
        <v>2</v>
      </c>
      <c r="EF59" s="74">
        <f t="shared" si="76"/>
        <v>6</v>
      </c>
      <c r="EG59" s="74">
        <f t="shared" si="77"/>
        <v>18</v>
      </c>
      <c r="EH59" s="77">
        <f t="shared" si="78"/>
        <v>72</v>
      </c>
      <c r="EI59" s="73">
        <v>100</v>
      </c>
      <c r="EJ59" s="74">
        <v>150</v>
      </c>
      <c r="EK59" s="74">
        <v>300</v>
      </c>
      <c r="EL59" s="74">
        <v>500</v>
      </c>
      <c r="EM59" s="75">
        <v>1500</v>
      </c>
      <c r="EN59" s="78">
        <v>1</v>
      </c>
      <c r="EO59" s="79">
        <f t="shared" si="79"/>
        <v>0.75</v>
      </c>
      <c r="EP59" s="79">
        <f t="shared" si="80"/>
        <v>0.5</v>
      </c>
      <c r="EQ59" s="79">
        <f t="shared" si="81"/>
        <v>0.27777777777777779</v>
      </c>
      <c r="ER59" s="80">
        <f t="shared" si="82"/>
        <v>0.20833333333333331</v>
      </c>
      <c r="ES59" s="128" t="s">
        <v>523</v>
      </c>
      <c r="ET59" s="82" t="s">
        <v>554</v>
      </c>
      <c r="EU59" s="83">
        <v>4</v>
      </c>
      <c r="EV59" s="73">
        <v>44</v>
      </c>
      <c r="EW59" s="74">
        <v>13</v>
      </c>
      <c r="EX59" s="74">
        <v>15</v>
      </c>
      <c r="EY59" s="74">
        <v>36</v>
      </c>
      <c r="EZ59" s="74">
        <v>8</v>
      </c>
      <c r="FA59" s="74">
        <v>5</v>
      </c>
      <c r="FB59" s="74">
        <v>5</v>
      </c>
      <c r="FC59" s="74">
        <v>4</v>
      </c>
      <c r="FD59" s="74">
        <f t="shared" si="83"/>
        <v>23</v>
      </c>
      <c r="FE59" s="84">
        <f t="shared" si="84"/>
        <v>19</v>
      </c>
      <c r="FF59" s="73">
        <f>RANK(EV59,$EV$9:$EV$497,0)</f>
        <v>304</v>
      </c>
      <c r="FG59" s="74">
        <f>RANK(EW59,$EW$9:$EW$497,0)</f>
        <v>387</v>
      </c>
      <c r="FH59" s="74">
        <f>RANK(EX59,$EX$9:$EX$497,0)</f>
        <v>349</v>
      </c>
      <c r="FI59" s="74">
        <f>RANK(EY59,$EY$9:$EY$497,0)</f>
        <v>197</v>
      </c>
      <c r="FJ59" s="74">
        <f>RANK(EZ59,$EZ$9:$EZ$497,0)</f>
        <v>362</v>
      </c>
      <c r="FK59" s="74">
        <f>RANK(FA59,$FA$9:$FA$497,0)</f>
        <v>394</v>
      </c>
      <c r="FL59" s="74">
        <f>RANK(FB59,$FB$9:$FB$497,0)</f>
        <v>421</v>
      </c>
      <c r="FM59" s="74">
        <f>RANK(FC59,$FC$9:$FC$497,0)</f>
        <v>417</v>
      </c>
      <c r="FN59" s="74">
        <f>RANK(FD59,$FD$9:$FD$497,0)</f>
        <v>386</v>
      </c>
      <c r="FO59" s="84">
        <f>RANK(FE59,$FE$9:$FE$497,0)</f>
        <v>405</v>
      </c>
      <c r="FP59" s="73">
        <f>COUNTIFS($EV$9:$EV$497,"&gt;"&amp;EV59,$ES$9:$ES$497,ES59)+1</f>
        <v>78</v>
      </c>
      <c r="FQ59" s="74">
        <f>COUNTIFS($EW$9:$EW$497,"&gt;"&amp;EW59,$ES$9:$ES$497,ES59)+1</f>
        <v>79</v>
      </c>
      <c r="FR59" s="74">
        <f>COUNTIFS($EX$9:$EX$497,"&gt;"&amp;EX59,$ES$9:$ES$497,ES59)+1</f>
        <v>88</v>
      </c>
      <c r="FS59" s="74">
        <f>COUNTIFS($EY$9:$EY$497,"&gt;"&amp;EY59,$ES$9:$ES$497,ES59)+1</f>
        <v>60</v>
      </c>
      <c r="FT59" s="74">
        <f>COUNTIFS($EZ$9:$EZ$497,"&gt;"&amp;EZ59,$ES$9:$ES$497,ES59)+1</f>
        <v>79</v>
      </c>
      <c r="FU59" s="74">
        <f>COUNTIFS($FA$9:$FA$497,"&gt;"&amp;FA59,$ES$9:$ES$497,ES59)+1</f>
        <v>81</v>
      </c>
      <c r="FV59" s="74">
        <f>COUNTIFS($FB$9:$FB$497,"&gt;"&amp;FB59,$ES$9:$ES$497,ES59)+1</f>
        <v>86</v>
      </c>
      <c r="FW59" s="74">
        <f>COUNTIFS($FC$9:$FC$497,"&gt;"&amp;FC59,$ES$9:$ES$497,ES59)+1</f>
        <v>79</v>
      </c>
      <c r="FX59" s="74">
        <f>COUNTIFS($FD$9:$FD$497,"&gt;"&amp;FD59,$ES$9:$ES$497,ES59)+1</f>
        <v>85</v>
      </c>
      <c r="FY59" s="84">
        <f>COUNTIFS($FE$9:$FE$497,"&gt;"&amp;FE59,$ES$9:$ES$497,ES59)+1</f>
        <v>88</v>
      </c>
      <c r="FZ59" s="85">
        <f t="shared" si="85"/>
        <v>1.33</v>
      </c>
      <c r="GA59" s="86">
        <f t="shared" si="86"/>
        <v>0.39</v>
      </c>
      <c r="GB59" s="86">
        <f t="shared" si="87"/>
        <v>0.45</v>
      </c>
      <c r="GC59" s="86">
        <f t="shared" si="88"/>
        <v>1.0900000000000001</v>
      </c>
      <c r="GD59" s="86">
        <f t="shared" si="89"/>
        <v>0.24</v>
      </c>
      <c r="GE59" s="86">
        <f t="shared" si="90"/>
        <v>0.15</v>
      </c>
      <c r="GF59" s="86">
        <f t="shared" si="91"/>
        <v>0.15</v>
      </c>
      <c r="GG59" s="86">
        <f t="shared" si="92"/>
        <v>0.12</v>
      </c>
      <c r="GH59" s="86">
        <f t="shared" si="93"/>
        <v>0.7</v>
      </c>
      <c r="GI59" s="87">
        <f t="shared" si="94"/>
        <v>0.57999999999999996</v>
      </c>
      <c r="GJ59" s="85">
        <f>ROUND(((FZ59-AVERAGE(FZ$9:FZ$497))/STDEVP(FZ$9:FZ$497)*10+50),2)</f>
        <v>64.14</v>
      </c>
      <c r="GK59" s="86">
        <f>ROUND(((GA59-AVERAGE(GA$9:GA$497))/STDEVP(GA$9:GA$497)*10+50),2)</f>
        <v>41.02</v>
      </c>
      <c r="GL59" s="86">
        <f>ROUND(((GB59-AVERAGE(GB$9:GB$497))/STDEVP(GB$9:GB$497)*10+50),2)</f>
        <v>45.01</v>
      </c>
      <c r="GM59" s="86">
        <f>ROUND(((GC59-AVERAGE(GC$9:GC$497))/STDEVP(GC$9:GC$497)*10+50),2)</f>
        <v>78.260000000000005</v>
      </c>
      <c r="GN59" s="86">
        <f>ROUND(((GD59-AVERAGE(GD$9:GD$497))/STDEVP(GD$9:GD$497)*10+50),2)</f>
        <v>44.79</v>
      </c>
      <c r="GO59" s="86">
        <f>ROUND(((GE59-AVERAGE(GE$9:GE$497))/STDEVP(GE$9:GE$497)*10+50),2)</f>
        <v>42.8</v>
      </c>
      <c r="GP59" s="86">
        <f>ROUND(((GF59-AVERAGE(GF$9:GF$497))/STDEVP(GF$9:GF$497)*10+50),2)</f>
        <v>34.729999999999997</v>
      </c>
      <c r="GQ59" s="86">
        <f>ROUND(((GG59-AVERAGE(GG$9:GG$497))/STDEVP(GG$9:GG$497)*10+50),2)</f>
        <v>34.01</v>
      </c>
      <c r="GR59" s="86">
        <f>ROUND(((GH59-AVERAGE(GH$9:GH$497))/STDEVP(GH$9:GH$497)*10+50),2)</f>
        <v>39.979999999999997</v>
      </c>
      <c r="GS59" s="87">
        <f>ROUND(((GI59-AVERAGE(GI$9:GI$497))/STDEVP(GI$9:GI$497)*10+50),2)</f>
        <v>36.69</v>
      </c>
      <c r="GT59" s="73">
        <f>RANK(GJ59,$GJ$9:$GJ$497,0)</f>
        <v>37</v>
      </c>
      <c r="GU59" s="74">
        <f>RANK(GK59,$GK$9:$GK$497,0)</f>
        <v>348</v>
      </c>
      <c r="GV59" s="74">
        <f>RANK(GL59,$GL$9:$GL$497,0)</f>
        <v>287</v>
      </c>
      <c r="GW59" s="74">
        <f>RANK(GM59,$GM$9:$GM$497,0)</f>
        <v>10</v>
      </c>
      <c r="GX59" s="74">
        <f>RANK(GN59,$GN$9:$GN$497,0)</f>
        <v>286</v>
      </c>
      <c r="GY59" s="74">
        <f>RANK(GO59,$GO$9:$GO$497,0)</f>
        <v>340</v>
      </c>
      <c r="GZ59" s="74">
        <f>RANK(GP59,$GP$9:$GP$497,0)</f>
        <v>424</v>
      </c>
      <c r="HA59" s="74">
        <f>RANK(GQ59,$GQ$9:$GQ$497,0)</f>
        <v>427</v>
      </c>
      <c r="HB59" s="74">
        <f>RANK(GR59,$GR$9:$GR$497,0)</f>
        <v>382</v>
      </c>
      <c r="HC59" s="84">
        <f>RANK(GS59,$GS$9:$GS$497,0)</f>
        <v>425</v>
      </c>
      <c r="HD59" s="85">
        <f>ROUND(AVERAGEIF($ES$9:$ES$497,$ES59,$FZ$9:$FZ$497),2)</f>
        <v>1.1399999999999999</v>
      </c>
      <c r="HE59" s="86">
        <f>ROUND(AVERAGEIF($ES$9:$ES$497,$ES59,$GA$9:$GA$497),2)</f>
        <v>0.46</v>
      </c>
      <c r="HF59" s="86">
        <f>ROUND(AVERAGEIF($ES$9:$ES$497,$ES59,$GB$9:$GB$497),2)</f>
        <v>0.65</v>
      </c>
      <c r="HG59" s="86">
        <f>ROUND(AVERAGEIF($ES$9:$ES$497,$ES59,$GC$9:$GC$497),2)</f>
        <v>0.74</v>
      </c>
      <c r="HH59" s="86">
        <f>ROUND(AVERAGEIF($ES$9:$ES$497,$ES59,$GD$9:$GD$497),2)</f>
        <v>0.27</v>
      </c>
      <c r="HI59" s="86">
        <f>ROUND(AVERAGEIF($ES$9:$ES$497,$ES59,$GE$9:$GE$497),2)</f>
        <v>0.23</v>
      </c>
      <c r="HJ59" s="86">
        <f>ROUND(AVERAGEIF($ES$9:$ES$497,$ES59,$GF$9:$GF$497),2)</f>
        <v>0.3</v>
      </c>
      <c r="HK59" s="86">
        <f>ROUND(AVERAGEIF($ES$9:$ES$497,$ES59,$GG$9:$GG$497),2)</f>
        <v>0.28000000000000003</v>
      </c>
      <c r="HL59" s="86">
        <f>ROUND(AVERAGEIF($ES$9:$ES$497,$ES59,$GH$9:$GH$497),2)</f>
        <v>0.92</v>
      </c>
      <c r="HM59" s="87">
        <f>ROUND(AVERAGEIF($ES$9:$ES$497,$ES59,$GI$9:$GI$497),2)</f>
        <v>0.93</v>
      </c>
      <c r="HN59" s="88">
        <f t="shared" si="95"/>
        <v>0.19000000000000017</v>
      </c>
      <c r="HO59" s="89">
        <f t="shared" si="96"/>
        <v>-7.0000000000000007E-2</v>
      </c>
      <c r="HP59" s="89">
        <f t="shared" si="97"/>
        <v>-0.2</v>
      </c>
      <c r="HQ59" s="89">
        <f t="shared" si="98"/>
        <v>0.35000000000000009</v>
      </c>
      <c r="HR59" s="89">
        <f t="shared" si="99"/>
        <v>-3.0000000000000027E-2</v>
      </c>
      <c r="HS59" s="89">
        <f t="shared" si="100"/>
        <v>-8.0000000000000016E-2</v>
      </c>
      <c r="HT59" s="89">
        <f t="shared" si="101"/>
        <v>-0.15</v>
      </c>
      <c r="HU59" s="89">
        <f t="shared" si="102"/>
        <v>-0.16000000000000003</v>
      </c>
      <c r="HV59" s="89">
        <f t="shared" si="103"/>
        <v>-0.22000000000000008</v>
      </c>
      <c r="HW59" s="90">
        <f t="shared" si="104"/>
        <v>-0.35000000000000009</v>
      </c>
      <c r="HX59" s="73">
        <f>COUNTIFS($FZ$9:$FZ$497,"&gt;"&amp;FZ59,$ES$9:$ES$497,$ES59)+1</f>
        <v>21</v>
      </c>
      <c r="HY59" s="74">
        <f>COUNTIFS($GA$9:$GA$497,"&gt;"&amp;GA59,$ES$9:$ES$497,$ES59)+1</f>
        <v>71</v>
      </c>
      <c r="HZ59" s="74">
        <f>COUNTIFS($GB$9:$GB$497,"&gt;"&amp;GB59,$ES$9:$ES$497,$ES59)+1</f>
        <v>82</v>
      </c>
      <c r="IA59" s="74">
        <f>COUNTIFS($GC$9:$GC$497,"&gt;"&amp;GC59,$ES$9:$ES$497,$ES59)+1</f>
        <v>10</v>
      </c>
      <c r="IB59" s="74">
        <f>COUNTIFS($GD$9:$GD$497,"&gt;"&amp;GD59,$ES$9:$ES$497,$ES59)+1</f>
        <v>57</v>
      </c>
      <c r="IC59" s="74">
        <f>COUNTIFS($GE$9:$GE$497,"&gt;"&amp;GE59,$ES$9:$ES$497,$ES59)+1</f>
        <v>81</v>
      </c>
      <c r="ID59" s="74">
        <f>COUNTIFS($GF$9:$GF$497,"&gt;"&amp;GF59,$ES$9:$ES$497,$ES59)+1</f>
        <v>83</v>
      </c>
      <c r="IE59" s="74">
        <f>COUNTIFS($GG$9:$GG$497,"&gt;"&amp;GG59,$ES$9:$ES$497,$ES59)+1</f>
        <v>85</v>
      </c>
      <c r="IF59" s="74">
        <f>COUNTIFS($GH$9:$GH$497,"&gt;"&amp;GH59,$ES$9:$ES$497,$ES59)+1</f>
        <v>82</v>
      </c>
      <c r="IG59" s="84">
        <f>COUNTIFS($GI$9:$GI$497,"&gt;"&amp;GI59,$ES$9:$ES$497,$ES59)+1</f>
        <v>95</v>
      </c>
      <c r="IH59" s="91"/>
      <c r="II59" s="79"/>
      <c r="IJ59" s="79"/>
      <c r="IK59" s="79"/>
      <c r="IL59" s="79"/>
      <c r="IM59" s="92"/>
      <c r="IN59" s="93"/>
      <c r="IO59" s="94"/>
      <c r="IP59" s="95"/>
      <c r="IQ59" s="79"/>
      <c r="IR59" s="79"/>
      <c r="IS59" s="79"/>
      <c r="IT59" s="79"/>
      <c r="IU59" s="79"/>
      <c r="IV59" s="79"/>
      <c r="IW59" s="96"/>
      <c r="IX59" s="93"/>
      <c r="IY59" s="79"/>
      <c r="IZ59" s="79"/>
      <c r="JA59" s="79"/>
      <c r="JB59" s="79"/>
      <c r="JC59" s="79"/>
      <c r="JD59" s="79"/>
      <c r="JE59" s="97"/>
      <c r="JF59" s="95"/>
      <c r="JG59" s="79"/>
      <c r="JH59" s="79"/>
      <c r="JI59" s="79"/>
      <c r="JJ59" s="79"/>
      <c r="JK59" s="79"/>
      <c r="JL59" s="79"/>
      <c r="JM59" s="96"/>
      <c r="JN59" s="93"/>
      <c r="JO59" s="79"/>
      <c r="JP59" s="79"/>
      <c r="JQ59" s="79"/>
      <c r="JR59" s="79"/>
      <c r="JS59" s="79"/>
      <c r="JT59" s="79"/>
      <c r="JU59" s="79"/>
      <c r="JV59" s="79"/>
      <c r="JW59" s="79"/>
      <c r="JX59" s="79"/>
      <c r="JY59" s="79"/>
      <c r="JZ59" s="97"/>
      <c r="KA59" s="93"/>
      <c r="KB59" s="79"/>
      <c r="KC59" s="79"/>
      <c r="KD59" s="79"/>
      <c r="KE59" s="97"/>
      <c r="KF59" s="95"/>
      <c r="KG59" s="79"/>
      <c r="KH59" s="79"/>
      <c r="KI59" s="79"/>
      <c r="KJ59" s="79"/>
      <c r="KK59" s="98"/>
      <c r="KL59" s="79"/>
      <c r="KM59" s="79"/>
      <c r="KN59" s="79"/>
      <c r="KO59" s="79"/>
      <c r="KP59" s="79"/>
      <c r="KQ59" s="79"/>
      <c r="KR59" s="79"/>
      <c r="KS59" s="96"/>
      <c r="KT59" s="96"/>
      <c r="KU59" s="96"/>
      <c r="KV59" s="96"/>
      <c r="KW59" s="93"/>
      <c r="KX59" s="79"/>
      <c r="KY59" s="79"/>
      <c r="KZ59" s="79"/>
      <c r="LA59" s="79"/>
      <c r="LB59" s="79"/>
      <c r="LC59" s="96"/>
      <c r="LD59" s="93"/>
      <c r="LE59" s="94"/>
      <c r="LF59" s="99"/>
      <c r="LG59" s="75"/>
      <c r="LH59" s="93"/>
      <c r="LI59" s="79"/>
      <c r="LJ59" s="74"/>
      <c r="LK59" s="74"/>
      <c r="LL59" s="74"/>
      <c r="LM59" s="100"/>
      <c r="LN59" s="95"/>
      <c r="LO59" s="79"/>
      <c r="LP59" s="79"/>
      <c r="LQ59" s="79"/>
      <c r="LR59" s="96"/>
      <c r="LS59" s="93"/>
      <c r="LT59" s="79"/>
      <c r="LU59" s="79"/>
      <c r="LV59" s="79"/>
      <c r="LW59" s="79"/>
      <c r="LX59" s="79"/>
      <c r="LY59" s="79"/>
      <c r="LZ59" s="79"/>
      <c r="MA59" s="97"/>
      <c r="MB59" s="95"/>
      <c r="MC59" s="79"/>
      <c r="MD59" s="79"/>
      <c r="ME59" s="79"/>
      <c r="MF59" s="79"/>
      <c r="MG59" s="79"/>
      <c r="MH59" s="79"/>
      <c r="MI59" s="79"/>
      <c r="MJ59" s="79"/>
      <c r="MK59" s="79"/>
      <c r="ML59" s="79"/>
      <c r="MM59" s="79"/>
      <c r="MN59" s="98"/>
      <c r="MO59" s="98"/>
      <c r="MP59" s="96"/>
      <c r="MQ59" s="93"/>
      <c r="MR59" s="79"/>
      <c r="MS59" s="79"/>
      <c r="MT59" s="79"/>
      <c r="MU59" s="79"/>
      <c r="MV59" s="98"/>
      <c r="MW59" s="79"/>
      <c r="MX59" s="79"/>
      <c r="MY59" s="79"/>
      <c r="MZ59" s="79"/>
      <c r="NA59" s="79"/>
      <c r="NB59" s="79"/>
      <c r="NC59" s="79"/>
      <c r="ND59" s="96"/>
      <c r="NE59" s="96"/>
      <c r="NF59" s="96"/>
      <c r="NG59" s="96"/>
      <c r="NH59" s="93"/>
      <c r="NI59" s="79"/>
      <c r="NJ59" s="79"/>
      <c r="NK59" s="79"/>
      <c r="NL59" s="79"/>
      <c r="NM59" s="79"/>
      <c r="NN59" s="94"/>
      <c r="NO59" s="93"/>
      <c r="NP59" s="80">
        <v>0.03</v>
      </c>
      <c r="NQ59" s="124" t="s">
        <v>683</v>
      </c>
      <c r="NR59" s="102" t="s">
        <v>689</v>
      </c>
      <c r="NS59" s="102"/>
      <c r="NT59" s="102"/>
      <c r="NU59" s="102"/>
      <c r="NV59" s="104">
        <v>43720</v>
      </c>
      <c r="NW59" s="102" t="s">
        <v>525</v>
      </c>
      <c r="NX59" s="125" t="s">
        <v>690</v>
      </c>
      <c r="NY59" s="126" t="s">
        <v>691</v>
      </c>
      <c r="NZ59" s="125" t="s">
        <v>690</v>
      </c>
      <c r="OA59" s="127"/>
      <c r="OB59" s="127"/>
      <c r="OC59" s="127"/>
      <c r="OD59" s="108">
        <f t="shared" si="105"/>
        <v>72</v>
      </c>
      <c r="OE59" s="109">
        <v>6</v>
      </c>
      <c r="OF59" s="110">
        <f t="shared" si="106"/>
        <v>100</v>
      </c>
      <c r="OG59" s="109">
        <v>5</v>
      </c>
      <c r="OH59" s="111">
        <f>ROUND(AVERAGEIF($ES$9:$ES$497,$ES59,EV$9:EV$497),0)</f>
        <v>79</v>
      </c>
      <c r="OI59" s="112">
        <f>ROUND(AVERAGEIF($ES$9:$ES$497,$ES59,EW$9:EW$497),0)</f>
        <v>32</v>
      </c>
      <c r="OJ59" s="112">
        <f>ROUND(AVERAGEIF($ES$9:$ES$497,$ES59,EX$9:EX$497),0)</f>
        <v>45</v>
      </c>
      <c r="OK59" s="112">
        <f>ROUND(AVERAGEIF($ES$9:$ES$497,$ES59,EY$9:EY$497),0)</f>
        <v>53</v>
      </c>
      <c r="OL59" s="112">
        <f>ROUND(AVERAGEIF($ES$9:$ES$497,$ES59,EZ$9:EZ$497),0)</f>
        <v>20</v>
      </c>
      <c r="OM59" s="112">
        <f>ROUND(AVERAGEIF($ES$9:$ES$497,$ES59,FA$9:FA$497),0)</f>
        <v>18</v>
      </c>
      <c r="ON59" s="112">
        <f>ROUND(AVERAGEIF($ES$9:$ES$497,$ES59,FB$9:FB$497),0)</f>
        <v>23</v>
      </c>
      <c r="OO59" s="112">
        <f>ROUND(AVERAGEIF($ES$9:$ES$497,$ES59,FC$9:FC$497),0)</f>
        <v>23</v>
      </c>
      <c r="OP59" s="112">
        <f>ROUND(AVERAGEIF($ES$9:$ES$497,$ES59,FD$9:FD$497),0)</f>
        <v>64</v>
      </c>
      <c r="OQ59" s="113">
        <f>ROUND(AVERAGEIF($ES$9:$ES$497,$ES59,FE$9:FE$497),0)</f>
        <v>68</v>
      </c>
      <c r="OR59" s="114">
        <f>ROUND(EV59/MAX(EV$9:EV$497)*100,0)</f>
        <v>25</v>
      </c>
      <c r="OS59" s="115">
        <f>ROUND(EW59/MAX(EW$9:EW$497)*100,0)</f>
        <v>10</v>
      </c>
      <c r="OT59" s="115">
        <f>ROUND(EX59/MAX(EX$9:EX$497)*100,0)</f>
        <v>13</v>
      </c>
      <c r="OU59" s="115">
        <f>ROUND(EY59/MAX(EY$9:EY$497)*100,0)</f>
        <v>24</v>
      </c>
      <c r="OV59" s="115">
        <f>ROUND(EZ59/MAX(EZ$9:EZ$497)*100,0)</f>
        <v>6</v>
      </c>
      <c r="OW59" s="115">
        <f>ROUND(FA59/MAX(FA$9:FA$497)*100,0)</f>
        <v>4</v>
      </c>
      <c r="OX59" s="115">
        <f>ROUND(FB59/MAX(FB$9:FB$497)*100,0)</f>
        <v>4</v>
      </c>
      <c r="OY59" s="116">
        <f>ROUND(FC59/MAX(FC$9:FC$497)*100,0)</f>
        <v>3</v>
      </c>
      <c r="OZ59" s="115">
        <f>ROUND(FD59/MAX(FD$9:FD$497)*100,0)</f>
        <v>16</v>
      </c>
      <c r="PA59" s="117">
        <f>ROUND(FE59/MAX(FE$9:FE$497)*100,0)</f>
        <v>8</v>
      </c>
      <c r="PB59" s="118">
        <f t="shared" si="107"/>
        <v>144</v>
      </c>
      <c r="PC59" s="115">
        <f t="shared" si="108"/>
        <v>123</v>
      </c>
      <c r="PD59" s="115">
        <f t="shared" si="109"/>
        <v>162</v>
      </c>
      <c r="PE59" s="115">
        <f t="shared" si="110"/>
        <v>150</v>
      </c>
      <c r="PF59" s="115">
        <f t="shared" si="111"/>
        <v>179</v>
      </c>
      <c r="PG59" s="119">
        <f t="shared" si="112"/>
        <v>134</v>
      </c>
      <c r="PH59" s="118">
        <f>ROUND(PB59/MAX(PB$9:PB$497)*100,0)</f>
        <v>17</v>
      </c>
      <c r="PI59" s="115">
        <f>ROUND(PC59/MAX(PC$9:PC$497)*100,0)</f>
        <v>15</v>
      </c>
      <c r="PJ59" s="115">
        <f>ROUND(PD59/MAX(PD$9:PD$497)*100,0)</f>
        <v>17</v>
      </c>
      <c r="PK59" s="115">
        <f>ROUND(PE59/MAX(PE$9:PE$497)*100,0)</f>
        <v>15</v>
      </c>
      <c r="PL59" s="115">
        <f>ROUND(PF59/MAX(PF$9:PF$497)*100,0)</f>
        <v>25</v>
      </c>
      <c r="PM59" s="119">
        <f>ROUND(PG59/MAX(PG$9:PG$497)*100,0)</f>
        <v>20</v>
      </c>
      <c r="PN59" s="118">
        <f>RANK(PH59,PH$9:PH$497,0)</f>
        <v>389</v>
      </c>
      <c r="PO59" s="115">
        <f>RANK(PI59,PI$9:PI$497,0)</f>
        <v>381</v>
      </c>
      <c r="PP59" s="115">
        <f>RANK(PJ59,PJ$9:PJ$497,0)</f>
        <v>388</v>
      </c>
      <c r="PQ59" s="115">
        <f>RANK(PK59,PK$9:PK$497,0)</f>
        <v>391</v>
      </c>
      <c r="PR59" s="115">
        <f>RANK(PL59,PL$9:PL$497,0)</f>
        <v>348</v>
      </c>
      <c r="PS59" s="119">
        <f>RANK(PM59,PM$9:PM$497,0)</f>
        <v>365</v>
      </c>
      <c r="PT59" s="120">
        <f>ROUND(FZ59/MAX(FZ$9:FZ$497)*100,0)</f>
        <v>73</v>
      </c>
      <c r="PU59" s="115">
        <f>ROUND(GA59/MAX(GA$9:GA$497)*100,0)</f>
        <v>22</v>
      </c>
      <c r="PV59" s="115">
        <f>ROUND(GB59/MAX(GB$9:GB$497)*100,0)</f>
        <v>33</v>
      </c>
      <c r="PW59" s="115">
        <f>ROUND(GC59/MAX(GC$9:GC$497)*100,0)</f>
        <v>87</v>
      </c>
      <c r="PX59" s="115">
        <f>ROUND(GD59/MAX(GD$9:GD$497)*100,0)</f>
        <v>13</v>
      </c>
      <c r="PY59" s="115">
        <f>ROUND(GE59/MAX(GE$9:GE$497)*100,0)</f>
        <v>9</v>
      </c>
      <c r="PZ59" s="115">
        <f>ROUND(GF59/MAX(GF$9:GF$497)*100,0)</f>
        <v>7</v>
      </c>
      <c r="QA59" s="116">
        <f>ROUND(GG59/MAX(GG$9:GG$497)*100,0)</f>
        <v>7</v>
      </c>
      <c r="QB59" s="115">
        <f>ROUND(GH59/MAX(GH$9:GH$497)*100,0)</f>
        <v>31</v>
      </c>
      <c r="QC59" s="121">
        <f>ROUND(GI59/MAX(GI$9:GI$497)*100,0)</f>
        <v>19</v>
      </c>
      <c r="QD59" s="120">
        <f>ROUND(AVERAGEIF($ES$9:$ES$497,$ES59,PT$9:PT$497),0)</f>
        <v>62</v>
      </c>
      <c r="QE59" s="120">
        <f>ROUND(AVERAGEIF($ES$9:$ES$497,$ES59,PU$9:PU$497),0)</f>
        <v>26</v>
      </c>
      <c r="QF59" s="120">
        <f>ROUND(AVERAGEIF($ES$9:$ES$497,$ES59,PV$9:PV$497),0)</f>
        <v>48</v>
      </c>
      <c r="QG59" s="120">
        <f>ROUND(AVERAGEIF($ES$9:$ES$497,$ES59,PW$9:PW$497),0)</f>
        <v>58</v>
      </c>
      <c r="QH59" s="120">
        <f>ROUND(AVERAGEIF($ES$9:$ES$497,$ES59,PX$9:PX$497),0)</f>
        <v>15</v>
      </c>
      <c r="QI59" s="120">
        <f>ROUND(AVERAGEIF($ES$9:$ES$497,$ES59,PY$9:PY$497),0)</f>
        <v>14</v>
      </c>
      <c r="QJ59" s="120">
        <f>ROUND(AVERAGEIF($ES$9:$ES$497,$ES59,PZ$9:PZ$497),0)</f>
        <v>14</v>
      </c>
      <c r="QK59" s="120">
        <f>ROUND(AVERAGEIF($ES$9:$ES$497,$ES59,QA$9:QA$497),0)</f>
        <v>15</v>
      </c>
      <c r="QL59" s="120">
        <f>ROUND(AVERAGEIF($ES$9:$ES$497,$ES59,QB$9:QB$497),0)</f>
        <v>41</v>
      </c>
      <c r="QM59" s="120">
        <f>ROUND(AVERAGEIF($ES$9:$ES$497,$ES59,QC$9:QC$497),0)</f>
        <v>30</v>
      </c>
      <c r="QN59" s="114">
        <f t="shared" si="126"/>
        <v>430</v>
      </c>
      <c r="QO59" s="115">
        <f t="shared" si="127"/>
        <v>350</v>
      </c>
      <c r="QP59" s="115">
        <f t="shared" si="128"/>
        <v>482</v>
      </c>
      <c r="QQ59" s="115">
        <f t="shared" si="129"/>
        <v>451</v>
      </c>
      <c r="QR59" s="115">
        <f t="shared" si="130"/>
        <v>709</v>
      </c>
      <c r="QS59" s="119">
        <f t="shared" si="131"/>
        <v>407</v>
      </c>
      <c r="QT59" s="114">
        <f>ROUND((QN59-MIN(QN$9:QN$497))/(MAX(QN$9:QN$497)-MIN(QN$9:QN$497))*100,0)</f>
        <v>31</v>
      </c>
      <c r="QU59" s="115">
        <f>ROUND((QO59-MIN(QO$9:QO$497))/(MAX(QO$9:QO$497)-MIN(QO$9:QO$497))*100,0)</f>
        <v>20</v>
      </c>
      <c r="QV59" s="115">
        <f>ROUND((QP59-MIN(QP$9:QP$497))/(MAX(QP$9:QP$497)-MIN(QP$9:QP$497))*100,0)</f>
        <v>19</v>
      </c>
      <c r="QW59" s="115">
        <f>ROUND((QQ59-MIN(QQ$9:QQ$497))/(MAX(QQ$9:QQ$497)-MIN(QQ$9:QQ$497))*100,0)</f>
        <v>21</v>
      </c>
      <c r="QX59" s="115">
        <f>ROUND((QR59-MIN(QR$9:QR$497))/(MAX(QR$9:QR$497)-MIN(QR$9:QR$497))*100,0)</f>
        <v>81</v>
      </c>
      <c r="QY59" s="115">
        <f>ROUND((QS59-MIN(QS$9:QS$497))/(MAX(QS$9:QS$497)-MIN(QS$9:QS$497))*100,0)</f>
        <v>47</v>
      </c>
      <c r="QZ59" s="114">
        <f>RANK(QN59,QN$9:QN$497,0)</f>
        <v>298</v>
      </c>
      <c r="RA59" s="115">
        <f>RANK(QO59,QO$9:QO$497,0)</f>
        <v>264</v>
      </c>
      <c r="RB59" s="115">
        <f>RANK(QP59,QP$9:QP$497,0)</f>
        <v>348</v>
      </c>
      <c r="RC59" s="115">
        <f>RANK(QQ59,QQ$9:QQ$497,0)</f>
        <v>368</v>
      </c>
      <c r="RD59" s="115">
        <f>RANK(QR59,QR$9:QR$497,0)</f>
        <v>30</v>
      </c>
      <c r="RE59" s="115">
        <f>RANK(QS59,QS$9:QS$497,0)</f>
        <v>142</v>
      </c>
      <c r="RF59" s="122"/>
      <c r="RG59" s="115">
        <f>($RH$3*(IH59+IJ59)*100*100/MAX(EX$9:EX$497)*$RO$3) +($RH$3*(II59+IJ59)*100*100/MAX(EX$9:EX$497)*$RO$4) + ($RH$3*IK59*100*100/MAX(EX$9:EX$497)*0.098)</f>
        <v>0</v>
      </c>
      <c r="RH59" s="115">
        <f>($RH$4*IL59*100*100/MAX(EZ$9:EZ$497))*$RQ$3</f>
        <v>0</v>
      </c>
      <c r="RI59" s="115">
        <f>($RH$3*IM59*100*100/MAX(EY$9:EY$497))*$RQ$4</f>
        <v>0</v>
      </c>
      <c r="RJ59" s="115">
        <f>($RH$3*IN59*100*100/MAX(EX$9:EX$497))</f>
        <v>0</v>
      </c>
      <c r="RK59" s="115">
        <f>($RH$4*IO59*100*100/MAX(EZ$9:EZ$497))*$RQ$3</f>
        <v>0</v>
      </c>
      <c r="RL59" s="115">
        <f>(($RL$4*IP59*100*((100/MAX(EX$9:EX$497)+100/MAX(EZ$9:EZ$497))/2))+($RL$4*IQ59*100*((100/MAX(EX$9:EX$497)+100/MAX(EZ$9:EZ$497))/2))+($RL$4*IR59*100*((100/MAX(EX$9:EX$497)+100/MAX(EZ$9:EZ$497))/2))+($RL$4*IS59*100*((100/MAX(EX$9:EX$497)+100/MAX(EZ$9:EZ$497))/2))+($RL$4*IT59*100*((100/MAX(EX$9:EX$497)+100/MAX(EZ$9:EZ$497))/2))+($RL$4*IU59*100*((100/MAX(EX$9:EX$497)+100/MAX(EZ$9:EZ$497))/2))+($RL$4*IV59*100*((100/MAX(EX$9:EX$497)+100/MAX(EZ$9:EZ$497))/2))+($RL$4*IW59*100*((100/MAX(EX$9:EX$497)+100/MAX(EZ$9:EZ$497))/2)))*$RS$3</f>
        <v>0</v>
      </c>
      <c r="RM59" s="115">
        <f>(($RH$3*IX59*100*100/MAX(EX$9:EX$497))+($RH$3*IY59*100*100/MAX(EX$9:EX$497))+($RH$3*IZ59*100*100/MAX(EX$9:EX$497))+($RH$3*JA59*100*100/MAX(EX$9:EX$497))+($RH$3*JB59*100*100/MAX(EX$9:EX$497))+($RH$3*JC59*100*100/MAX(EX$9:EX$497))+($RH$3*JD59*100*100/MAX(EX$9:EX$497))+($RH$3*JE59*100*100/MAX(EX$9:EX$497)))*$RS$4</f>
        <v>0</v>
      </c>
      <c r="RN59" s="115">
        <f>(($RH$4*JF59*100*100/MAX(EZ$9:EZ$497)) + ($RH$4*JG59*100*100/MAX(EZ$9:EZ$497)) + ($RH$4*JH59*100*100/MAX(EZ$9:EZ$497)) + ($RH$4*JI59*100*100/MAX(EZ$9:EZ$497)) + ($RH$4*JJ59*100*100/MAX(EZ$9:EZ$497)) + ($RH$4*JK59*100*100/MAX(EZ$9:EZ$497)) + ($RH$4*JL59*100*100/MAX(EZ$9:EZ$497)) + ($RH$4*JM59*100*100/MAX(EZ$9:EZ$497)))*$RU$3</f>
        <v>0</v>
      </c>
      <c r="RO59" s="115">
        <f>(($RL$4*JN59*100*((100/MAX(EX$9:EX$497)+100/MAX(EZ$9:EZ$497))/2))+($RL$4*JO59*100*((100/MAX(EX$9:EX$497)+100/MAX(EZ$9:EZ$497))/2))+($RL$4*JP59*100*((100/MAX(EX$9:EX$497)+100/MAX(EZ$9:EZ$497))/2))+($RL$4*JQ59*100*((100/MAX(EX$9:EX$497)+100/MAX(EZ$9:EZ$497))/2))+($RL$4*JR59*100*((100/MAX(EX$9:EX$497)+100/MAX(EZ$9:EZ$497))/2))+($RL$4*JS59*100*((100/MAX(EX$9:EX$497)+100/MAX(EZ$9:EZ$497))/2))+($RL$4*JT59*100*((100/MAX(EX$9:EX$497)+100/MAX(EZ$9:EZ$497))/2))+($RL$4*JU59*100*((100/MAX(EX$9:EX$497)+100/MAX(EZ$9:EZ$497))/2))+($RL$4*JV59*100*((100/MAX(EX$9:EX$497)+100/MAX(EZ$9:EZ$497))/2))+($RL$4*JW59*100*((100/MAX(EX$9:EX$497)+100/MAX(EZ$9:EZ$497))/2))+($RL$4*JX59*100*((100/MAX(EX$9:EX$497)+100/MAX(EZ$9:EZ$497))/2))+($RL$4*JY59*100*((100/MAX(EX$9:EX$497)+100/MAX(EZ$9:EZ$497))/2))+($RL$4*JZ59*100*((100/MAX(EX$9:EX$497)+100/MAX(EZ$9:EZ$497))/2)))*$RW$3/2</f>
        <v>0</v>
      </c>
      <c r="RP59" s="119">
        <f>($RJ$3*KA59*100*100/MAX(FA$9:FA$497)) + ($RJ$3*KB59*100*100/MAX(FA$9:FA$497)/2) + ($RJ$3*KC59*100*100/MAX(FA$9:FA$497)/2) + ($RJ$3*KD59*100*100/MAX(FA$9:FA$497)/4) + ($RJ$3*KE59*100*100/MAX(FA$9:FA$497)/4)</f>
        <v>0</v>
      </c>
      <c r="RQ59" s="118">
        <f>($RL$4*KF59*100*((100/MAX(EX$9:EX$497)+100/MAX(EZ$9:EZ$497)))) * ($RO$3/2) + (($RL$4*KG59*100*((100/MAX(EX$9:EX$497)+100/MAX(EZ$9:EZ$497))))+($RL$4*KH59*100*((100/MAX(EX$9:EX$497)+100/MAX(EZ$9:EZ$497))))+($RL$4*KI59*100*((100/MAX(EX$9:EX$497)+100/MAX(EZ$9:EZ$497))))+($RL$4*KJ59*100*((100/MAX(EX$9:EX$497)+100/MAX(EZ$9:EZ$497))))+($RL$4*KK59*100*((100/MAX(EX$9:EX$497)+100/MAX(EZ$9:EZ$497))))+($RL$4*KL59*100*((100/MAX(EX$9:EX$497)+100/MAX(EZ$9:EZ$497))))+($RL$4*KM59*100*((100/MAX(EX$9:EX$497)+100/MAX(EZ$9:EZ$497))))+($RL$4*KN59*100*((100/MAX(EX$9:EX$497)+100/MAX(EZ$9:EZ$497))))+($RL$4*KO59*100*((100/MAX(EX$9:EX$497)+100/MAX(EZ$9:EZ$497))))+($RL$4*KP59*100*((100/MAX(EX$9:EX$497)+100/MAX(EZ$9:EZ$497))))+($RL$4*KQ59*100*((100/MAX(EX$9:EX$497)+100/MAX(EZ$9:EZ$497))))+($RL$4*KR59*100*((100/MAX(EX$9:EX$497)+100/MAX(EZ$9:EZ$497))))+($RL$4*KS59*100*((100/MAX(EX$9:EX$497)+100/MAX(EZ$9:EZ$497))))+($RL$4*KV59*100*((100/MAX(EX$9:EX$497)+100/MAX(EZ$9:EZ$497))))) * (($RO$3+$RO$4)/6)</f>
        <v>0</v>
      </c>
      <c r="RR59" s="115">
        <f>(($RL$4*KW59*100*((100/MAX(EX$9:EX$497)+100/MAX(EZ$9:EZ$497))))) * ($RO$3/2) + (($RL$4*KX59*100*((100/MAX(EX$9:EX$497)+100/MAX(EZ$9:EZ$497))))+($RL$4*KY59*100*((100/MAX(EX$9:EX$497)+100/MAX(EZ$9:EZ$497))))+($RL$4*KZ59*100*((100/MAX(EX$9:EX$497)+100/MAX(EZ$9:EZ$497))))+($RL$4*LA59*100*((100/MAX(EX$9:EX$497)+100/MAX(EZ$9:EZ$497))))+($RL$4*LB59*100*((100/MAX(EX$9:EX$497)+100/MAX(EZ$9:EZ$497))))+($RL$4*LC59*100*((100/MAX(EX$9:EX$497)+100/MAX(EZ$9:EZ$497))))) * (($RO$3+$RO$4)/6)</f>
        <v>0</v>
      </c>
      <c r="RS59" s="119">
        <f>(($RL$4*LD59*100*((100/MAX(EX$9:EX$497)+100/MAX(EZ$9:EZ$497))))+($RL$4*LE59*100*((100/MAX(EX$9:EX$497)+100/MAX(EZ$9:EZ$497))))) * (($RO$3+$RO$4)/6)</f>
        <v>0</v>
      </c>
      <c r="RT59" s="118">
        <f>($RJ$4*LH59*100*(100/MAX(EV$9:EV$497)))+($RJ$4*LI59*100*(100/MAX(EV$9:EV$497)))</f>
        <v>0</v>
      </c>
      <c r="RU59" s="119">
        <f>($RJ$4*LJ59*(100/MAX(EV$9:EV$497)))/2 + ($RL$3*LK59*(100/MAX(EW$9:EW$497))) + ($RJ$4*LL59*(100/MAX(EV$9:EV$497)))/4 + ($RL$3*LM59*(100/MAX(EW$9:EW$497)))</f>
        <v>0</v>
      </c>
      <c r="RV59" s="118">
        <f>($RJ$4*LN59*100*100/MAX(EV$9:EV$497)/2)+($RJ$4*LO59*100*100/MAX(EV$9:EV$497)/2)+($RJ$4*LP59*100*100/MAX(EV$9:EV$497))+($RJ$4*LQ59*100*100/MAX(EV$9:EV$497))+($RJ$4*LR59*100*100/MAX(EV$9:EV$497))</f>
        <v>0</v>
      </c>
      <c r="RW59" s="115">
        <f>($RJ$4*LS59*100*100/MAX(EV$9:EV$497)) + (($RJ$4*LT59*100*100/MAX(EV$9:EV$497))+($RJ$4*LU59*100*100/MAX(EV$9:EV$497))+($RJ$4*LV59*100*100/MAX(EV$9:EV$497))+($RJ$4*LW59*100*100/MAX(EV$9:EV$497))+($RJ$4*LX59*100*100/MAX(EV$9:EV$497))+($RJ$4*LY59*100*100/MAX(EV$9:EV$497))+($RJ$4*LZ59*100*100/MAX(EV$9:EV$497))+($RJ$4*MA59*100*100/MAX(EV$9:EV$497)))/2</f>
        <v>0</v>
      </c>
      <c r="RX59" s="119">
        <f>($RJ$4*MB59*100*100/MAX(EV$9:EV$497))+($RJ$4*MC59*100*100/MAX(EV$9:EV$497))+($RJ$4*MD59*100*100/MAX(EV$9:EV$497))+($RJ$4*ME59*100*100/MAX(EV$9:EV$497))+($RJ$4*MF59*100*100/MAX(EV$9:EV$497))+($RJ$4*MG59*100*100/MAX(EV$9:EV$497))+($RJ$4*MH59*100*100/MAX(EV$9:EV$497))+($RJ$4*MI59*100*100/MAX(EV$9:EV$497))+($RJ$4*MJ59*100*100/MAX(EV$9:EV$497))+($RJ$4*MK59*100*100/MAX(EV$9:EV$497))+($RJ$4*ML59*100*100/MAX(EV$9:EV$497))+($RJ$4*MM59*100*100/MAX(EV$9:EV$497))+($RJ$4*MN59*100*100/MAX(EV$9:EV$497))</f>
        <v>0</v>
      </c>
      <c r="RY59" s="118">
        <f>($RJ$4*MQ59*100*100/MAX(EV$9:EV$497))/2 + (($RJ$4*MR59*100*100/MAX(EV$9:EV$497))+($RJ$4*MS59*100*100/MAX(EV$9:EV$497))+($RJ$4*MT59*100*100/MAX(EV$9:EV$497))+($RJ$4*MU59*100*100/MAX(EV$9:EV$497))+($RJ$4*MV59*100*100/MAX(EV$9:EV$497))+($RJ$4*MW59*100*100/MAX(EV$9:EV$497))+($RJ$4*MX59*100*100/MAX(EV$9:EV$497))+($RJ$4*MY59*100*100/MAX(EV$9:EV$497))+($RJ$4*MZ59*100*100/MAX(EV$9:EV$497))+($RJ$4*NA59*100*100/MAX(EV$9:EV$497))+($RJ$4*NB59*100*100/MAX(EV$9:EV$497))+($RJ$4*NC59*100*100/MAX(EV$9:EV$497))+($RJ$4*ND59*100*100/MAX(EV$9:EV$497))+($RJ$4*NG59*100*100/MAX(EV$9:EV$497)))/4</f>
        <v>0</v>
      </c>
      <c r="RZ59" s="115">
        <f>($RJ$4*NH59*100*100/MAX(EV$9:EV$497))/2 + (($RJ$4*NI59*100*100/MAX(EV$9:EV$497))+($RJ$4*NJ59*100*100/MAX(EV$9:EV$497))+($RJ$4*NK59*100*100/MAX(EV$9:EV$497))+($RJ$4*NL59*100*100/MAX(EV$9:EV$497))+($RJ$4*NM59*100*100/MAX(EV$9:EV$497))+($RJ$4*NN59*100*100/MAX(EV$9:EV$497)))/4</f>
        <v>0</v>
      </c>
      <c r="SA59" s="117">
        <f>(($RJ$4*NO59*100*100/MAX(EV$9:EV$497))+($RJ$4*NP59*100*100/MAX(EV$9:EV$497)))/4</f>
        <v>1.2640449438202248</v>
      </c>
      <c r="SB59" s="118">
        <f t="shared" si="113"/>
        <v>1.2640449438202248</v>
      </c>
      <c r="SC59" s="115">
        <f t="shared" si="114"/>
        <v>0.25280898876404495</v>
      </c>
      <c r="SD59" s="115">
        <f t="shared" si="115"/>
        <v>0.3160112359550562</v>
      </c>
      <c r="SE59" s="115">
        <f t="shared" si="116"/>
        <v>0.25280898876404495</v>
      </c>
      <c r="SF59" s="115">
        <f t="shared" si="117"/>
        <v>0.3160112359550562</v>
      </c>
      <c r="SG59" s="115">
        <f t="shared" si="118"/>
        <v>1.2640449438202248</v>
      </c>
      <c r="SH59" s="115">
        <f>ROUND(SB59/MAX(SB$9:SB$497)*100,0)</f>
        <v>2</v>
      </c>
      <c r="SI59" s="115">
        <f>ROUND(SC59/MAX(SC$9:SC$497)*100,0)</f>
        <v>0</v>
      </c>
      <c r="SJ59" s="115">
        <f>ROUND(SD59/MAX(SD$9:SD$497)*100,0)</f>
        <v>1</v>
      </c>
      <c r="SK59" s="115">
        <f>ROUND(SE59/MAX(SE$9:SE$497)*100,0)</f>
        <v>0</v>
      </c>
      <c r="SL59" s="115">
        <f>ROUND(SF59/MAX(SF$9:SF$497)*100,0)</f>
        <v>1</v>
      </c>
      <c r="SM59" s="121">
        <f>ROUND(SG59/MAX(SG$9:SG$497)*100,0)</f>
        <v>1</v>
      </c>
      <c r="SN59" s="115">
        <f>ROUND(AVERAGEIF($ES$9:$ES$497,$ES59,SH$9:SH$497),0)</f>
        <v>26</v>
      </c>
      <c r="SO59" s="115">
        <f>ROUND(AVERAGEIF($ES$9:$ES$497,$ES59,SI$9:SI$497),0)</f>
        <v>23</v>
      </c>
      <c r="SP59" s="115">
        <f>ROUND(AVERAGEIF($ES$9:$ES$497,$ES59,SJ$9:SJ$497),0)</f>
        <v>4</v>
      </c>
      <c r="SQ59" s="115">
        <f>ROUND(AVERAGEIF($ES$9:$ES$497,$ES59,SK$9:SK$497),0)</f>
        <v>20</v>
      </c>
      <c r="SR59" s="115">
        <f>ROUND(AVERAGEIF($ES$9:$ES$497,$ES59,SL$9:SL$497),0)</f>
        <v>7</v>
      </c>
      <c r="SS59" s="121">
        <f>ROUND(AVERAGEIF($ES$9:$ES$497,$ES59,SM$9:SM$497),0)</f>
        <v>6</v>
      </c>
      <c r="ST59" s="114">
        <f>RANK(SB59,SB$9:SB$497,0)</f>
        <v>310</v>
      </c>
      <c r="SU59" s="115">
        <f>RANK(SC59,SC$9:SC$497,0)</f>
        <v>307</v>
      </c>
      <c r="SV59" s="115">
        <f>RANK(SD59,SD$9:SD$497,0)</f>
        <v>307</v>
      </c>
      <c r="SW59" s="115">
        <f>RANK(SE59,SE$9:SE$497,0)</f>
        <v>307</v>
      </c>
      <c r="SX59" s="115">
        <f>RANK(SF59,SF$9:SF$497,0)</f>
        <v>304</v>
      </c>
      <c r="SY59" s="115">
        <f>RANK(SG59,SG$9:SG$497,0)</f>
        <v>295</v>
      </c>
      <c r="SZ59" s="115">
        <f>COUNTIFS(SB$9:SB$497,"&gt;"&amp;SB59,$ES$9:$ES$497,$ES59)+1</f>
        <v>70</v>
      </c>
      <c r="TA59" s="115">
        <f>COUNTIFS(SC$9:SC$497,"&gt;"&amp;SC59,$ES$9:$ES$497,$ES59)+1</f>
        <v>70</v>
      </c>
      <c r="TB59" s="115">
        <f>COUNTIFS(SD$9:SD$497,"&gt;"&amp;SD59,$ES$9:$ES$497,$ES59)+1</f>
        <v>68</v>
      </c>
      <c r="TC59" s="115">
        <f>COUNTIFS(SE$9:SE$497,"&gt;"&amp;SE59,$ES$9:$ES$497,$ES59)+1</f>
        <v>70</v>
      </c>
      <c r="TD59" s="115">
        <f>COUNTIFS(SF$9:SF$497,"&gt;"&amp;SF59,$ES$9:$ES$497,$ES59)+1</f>
        <v>68</v>
      </c>
      <c r="TE59" s="117">
        <f>COUNTIFS(SG$9:SG$497,"&gt;"&amp;SG59,$ES$9:$ES$497,$ES59)+1</f>
        <v>67</v>
      </c>
      <c r="TF59" s="118">
        <f t="shared" si="119"/>
        <v>27</v>
      </c>
      <c r="TG59" s="115">
        <f t="shared" si="120"/>
        <v>17</v>
      </c>
      <c r="TH59" s="115">
        <f t="shared" si="121"/>
        <v>16</v>
      </c>
      <c r="TI59" s="115">
        <f t="shared" si="122"/>
        <v>17</v>
      </c>
      <c r="TJ59" s="115">
        <f t="shared" si="123"/>
        <v>16</v>
      </c>
      <c r="TK59" s="115">
        <f t="shared" si="124"/>
        <v>26</v>
      </c>
      <c r="TL59" s="117">
        <f t="shared" si="125"/>
        <v>21</v>
      </c>
      <c r="TM59" s="118">
        <f>ROUND(TF59/MAX(TF$9:TF$497)*100,0)</f>
        <v>15</v>
      </c>
      <c r="TN59" s="115">
        <f>ROUND(TG59/MAX(TG$9:TG$497)*100,0)</f>
        <v>9</v>
      </c>
      <c r="TO59" s="115">
        <f>ROUND(TH59/MAX(TH$9:TH$497)*100,0)</f>
        <v>9</v>
      </c>
      <c r="TP59" s="115">
        <f>ROUND(TI59/MAX(TI$9:TI$497)*100,0)</f>
        <v>9</v>
      </c>
      <c r="TQ59" s="115">
        <f>ROUND(TJ59/MAX(TJ$9:TJ$497)*100,0)</f>
        <v>8</v>
      </c>
      <c r="TR59" s="115">
        <f>ROUND(TK59/MAX(TK$9:TK$497)*100,0)</f>
        <v>13</v>
      </c>
      <c r="TS59" s="119">
        <f>ROUND(TL59/MAX(TL$9:TL$497)*100,0)</f>
        <v>11</v>
      </c>
      <c r="TT59" s="120">
        <f>RANK(TM59,TM$9:TM$497,0)</f>
        <v>376</v>
      </c>
      <c r="TU59" s="115">
        <f>RANK(TN59,TN$9:TN$497,0)</f>
        <v>399</v>
      </c>
      <c r="TV59" s="115">
        <f>RANK(TO59,TO$9:TO$497,0)</f>
        <v>385</v>
      </c>
      <c r="TW59" s="115">
        <f>RANK(TP59,TP$9:TP$497,0)</f>
        <v>396</v>
      </c>
      <c r="TX59" s="115">
        <f>RANK(TQ59,TQ$9:TQ$497,0)</f>
        <v>396</v>
      </c>
      <c r="TY59" s="115">
        <f>RANK(TR59,TR$9:TR$497,0)</f>
        <v>360</v>
      </c>
      <c r="TZ59" s="121">
        <f>RANK(TS59,TS$9:TS$497,0)</f>
        <v>366</v>
      </c>
      <c r="UA59" s="123"/>
      <c r="UB59" s="7" t="s">
        <v>1</v>
      </c>
    </row>
    <row r="60" spans="1:548" x14ac:dyDescent="0.15">
      <c r="A60" s="183">
        <v>52</v>
      </c>
      <c r="B60" s="203" t="s">
        <v>689</v>
      </c>
      <c r="C60" s="63"/>
      <c r="D60" s="63"/>
      <c r="E60" s="64" t="s">
        <v>518</v>
      </c>
      <c r="F60" s="65">
        <v>36</v>
      </c>
      <c r="G60" s="65" t="s">
        <v>519</v>
      </c>
      <c r="H60" s="65"/>
      <c r="I60" s="66" t="s">
        <v>521</v>
      </c>
      <c r="J60" s="67" t="s">
        <v>521</v>
      </c>
      <c r="K60" s="67" t="s">
        <v>521</v>
      </c>
      <c r="L60" s="67" t="s">
        <v>521</v>
      </c>
      <c r="M60" s="67" t="s">
        <v>521</v>
      </c>
      <c r="N60" s="67" t="s">
        <v>521</v>
      </c>
      <c r="O60" s="67" t="s">
        <v>521</v>
      </c>
      <c r="P60" s="67" t="s">
        <v>521</v>
      </c>
      <c r="Q60" s="67" t="s">
        <v>521</v>
      </c>
      <c r="R60" s="68" t="s">
        <v>521</v>
      </c>
      <c r="S60" s="69" t="s">
        <v>521</v>
      </c>
      <c r="T60" s="67" t="s">
        <v>521</v>
      </c>
      <c r="U60" s="67" t="s">
        <v>521</v>
      </c>
      <c r="V60" s="67" t="s">
        <v>521</v>
      </c>
      <c r="W60" s="67" t="s">
        <v>521</v>
      </c>
      <c r="X60" s="67" t="s">
        <v>521</v>
      </c>
      <c r="Y60" s="67" t="s">
        <v>521</v>
      </c>
      <c r="Z60" s="67" t="s">
        <v>521</v>
      </c>
      <c r="AA60" s="67" t="s">
        <v>521</v>
      </c>
      <c r="AB60" s="68" t="s">
        <v>521</v>
      </c>
      <c r="AC60" s="69" t="s">
        <v>521</v>
      </c>
      <c r="AD60" s="67" t="s">
        <v>520</v>
      </c>
      <c r="AE60" s="67" t="s">
        <v>520</v>
      </c>
      <c r="AF60" s="67" t="s">
        <v>520</v>
      </c>
      <c r="AG60" s="67" t="s">
        <v>520</v>
      </c>
      <c r="AH60" s="67" t="s">
        <v>520</v>
      </c>
      <c r="AI60" s="67" t="s">
        <v>520</v>
      </c>
      <c r="AJ60" s="67" t="s">
        <v>521</v>
      </c>
      <c r="AK60" s="67" t="s">
        <v>521</v>
      </c>
      <c r="AL60" s="68" t="s">
        <v>521</v>
      </c>
      <c r="AM60" s="69" t="s">
        <v>521</v>
      </c>
      <c r="AN60" s="67" t="s">
        <v>521</v>
      </c>
      <c r="AO60" s="67" t="s">
        <v>521</v>
      </c>
      <c r="AP60" s="67" t="s">
        <v>521</v>
      </c>
      <c r="AQ60" s="67" t="s">
        <v>521</v>
      </c>
      <c r="AR60" s="67" t="s">
        <v>521</v>
      </c>
      <c r="AS60" s="67" t="s">
        <v>521</v>
      </c>
      <c r="AT60" s="67" t="s">
        <v>521</v>
      </c>
      <c r="AU60" s="67" t="s">
        <v>521</v>
      </c>
      <c r="AV60" s="68" t="s">
        <v>521</v>
      </c>
      <c r="AW60" s="69" t="s">
        <v>521</v>
      </c>
      <c r="AX60" s="67" t="s">
        <v>521</v>
      </c>
      <c r="AY60" s="67" t="s">
        <v>521</v>
      </c>
      <c r="AZ60" s="67" t="s">
        <v>521</v>
      </c>
      <c r="BA60" s="67" t="s">
        <v>521</v>
      </c>
      <c r="BB60" s="67" t="s">
        <v>521</v>
      </c>
      <c r="BC60" s="67" t="s">
        <v>521</v>
      </c>
      <c r="BD60" s="67" t="s">
        <v>521</v>
      </c>
      <c r="BE60" s="67" t="s">
        <v>521</v>
      </c>
      <c r="BF60" s="68" t="s">
        <v>521</v>
      </c>
      <c r="BG60" s="69" t="s">
        <v>521</v>
      </c>
      <c r="BH60" s="67" t="s">
        <v>521</v>
      </c>
      <c r="BI60" s="67" t="s">
        <v>521</v>
      </c>
      <c r="BJ60" s="67" t="s">
        <v>521</v>
      </c>
      <c r="BK60" s="67" t="s">
        <v>521</v>
      </c>
      <c r="BL60" s="67" t="s">
        <v>521</v>
      </c>
      <c r="BM60" s="67" t="s">
        <v>521</v>
      </c>
      <c r="BN60" s="67" t="s">
        <v>521</v>
      </c>
      <c r="BO60" s="67" t="s">
        <v>521</v>
      </c>
      <c r="BP60" s="68" t="s">
        <v>521</v>
      </c>
      <c r="BQ60" s="70" t="s">
        <v>521</v>
      </c>
      <c r="BR60" s="67" t="s">
        <v>521</v>
      </c>
      <c r="BS60" s="67" t="s">
        <v>521</v>
      </c>
      <c r="BT60" s="67" t="s">
        <v>521</v>
      </c>
      <c r="BU60" s="67" t="s">
        <v>521</v>
      </c>
      <c r="BV60" s="67" t="s">
        <v>521</v>
      </c>
      <c r="BW60" s="67" t="s">
        <v>521</v>
      </c>
      <c r="BX60" s="67" t="s">
        <v>521</v>
      </c>
      <c r="BY60" s="67" t="s">
        <v>521</v>
      </c>
      <c r="BZ60" s="68" t="s">
        <v>521</v>
      </c>
      <c r="CA60" s="69" t="s">
        <v>521</v>
      </c>
      <c r="CB60" s="67" t="s">
        <v>521</v>
      </c>
      <c r="CC60" s="67" t="s">
        <v>521</v>
      </c>
      <c r="CD60" s="67" t="s">
        <v>521</v>
      </c>
      <c r="CE60" s="67" t="s">
        <v>521</v>
      </c>
      <c r="CF60" s="67" t="s">
        <v>521</v>
      </c>
      <c r="CG60" s="67" t="s">
        <v>521</v>
      </c>
      <c r="CH60" s="67" t="s">
        <v>521</v>
      </c>
      <c r="CI60" s="67" t="s">
        <v>521</v>
      </c>
      <c r="CJ60" s="68" t="s">
        <v>521</v>
      </c>
      <c r="CK60" s="69" t="s">
        <v>521</v>
      </c>
      <c r="CL60" s="67" t="s">
        <v>521</v>
      </c>
      <c r="CM60" s="67" t="s">
        <v>521</v>
      </c>
      <c r="CN60" s="67" t="s">
        <v>521</v>
      </c>
      <c r="CO60" s="67" t="s">
        <v>521</v>
      </c>
      <c r="CP60" s="67" t="s">
        <v>521</v>
      </c>
      <c r="CQ60" s="67" t="s">
        <v>521</v>
      </c>
      <c r="CR60" s="67" t="s">
        <v>521</v>
      </c>
      <c r="CS60" s="67" t="s">
        <v>521</v>
      </c>
      <c r="CT60" s="68" t="s">
        <v>521</v>
      </c>
      <c r="CU60" s="69" t="s">
        <v>521</v>
      </c>
      <c r="CV60" s="67" t="s">
        <v>521</v>
      </c>
      <c r="CW60" s="67" t="s">
        <v>521</v>
      </c>
      <c r="CX60" s="67" t="s">
        <v>521</v>
      </c>
      <c r="CY60" s="67" t="s">
        <v>521</v>
      </c>
      <c r="CZ60" s="67" t="s">
        <v>521</v>
      </c>
      <c r="DA60" s="67" t="s">
        <v>521</v>
      </c>
      <c r="DB60" s="67" t="s">
        <v>521</v>
      </c>
      <c r="DC60" s="67" t="s">
        <v>521</v>
      </c>
      <c r="DD60" s="68" t="s">
        <v>521</v>
      </c>
      <c r="DE60" s="69" t="s">
        <v>521</v>
      </c>
      <c r="DF60" s="71" t="s">
        <v>521</v>
      </c>
      <c r="DG60" s="67" t="s">
        <v>521</v>
      </c>
      <c r="DH60" s="67" t="s">
        <v>521</v>
      </c>
      <c r="DI60" s="67" t="s">
        <v>521</v>
      </c>
      <c r="DJ60" s="67" t="s">
        <v>521</v>
      </c>
      <c r="DK60" s="67" t="s">
        <v>521</v>
      </c>
      <c r="DL60" s="67" t="s">
        <v>521</v>
      </c>
      <c r="DM60" s="67" t="s">
        <v>521</v>
      </c>
      <c r="DN60" s="68" t="s">
        <v>521</v>
      </c>
      <c r="DO60" s="70" t="s">
        <v>521</v>
      </c>
      <c r="DP60" s="71" t="s">
        <v>521</v>
      </c>
      <c r="DQ60" s="67" t="s">
        <v>521</v>
      </c>
      <c r="DR60" s="67" t="s">
        <v>521</v>
      </c>
      <c r="DS60" s="67" t="s">
        <v>521</v>
      </c>
      <c r="DT60" s="67" t="s">
        <v>521</v>
      </c>
      <c r="DU60" s="67" t="s">
        <v>521</v>
      </c>
      <c r="DV60" s="67" t="s">
        <v>521</v>
      </c>
      <c r="DW60" s="67" t="s">
        <v>521</v>
      </c>
      <c r="DX60" s="72" t="s">
        <v>521</v>
      </c>
      <c r="DY60" s="73" t="s">
        <v>522</v>
      </c>
      <c r="DZ60" s="74">
        <v>2</v>
      </c>
      <c r="EA60" s="74">
        <v>3</v>
      </c>
      <c r="EB60" s="74">
        <v>3</v>
      </c>
      <c r="EC60" s="75">
        <v>4</v>
      </c>
      <c r="ED60" s="76" t="s">
        <v>522</v>
      </c>
      <c r="EE60" s="74">
        <f t="shared" si="75"/>
        <v>2</v>
      </c>
      <c r="EF60" s="74">
        <f t="shared" si="76"/>
        <v>6</v>
      </c>
      <c r="EG60" s="74">
        <f t="shared" si="77"/>
        <v>18</v>
      </c>
      <c r="EH60" s="77">
        <f t="shared" si="78"/>
        <v>72</v>
      </c>
      <c r="EI60" s="73">
        <v>30</v>
      </c>
      <c r="EJ60" s="74">
        <v>50</v>
      </c>
      <c r="EK60" s="74">
        <v>90</v>
      </c>
      <c r="EL60" s="74">
        <v>150</v>
      </c>
      <c r="EM60" s="75">
        <v>450</v>
      </c>
      <c r="EN60" s="78">
        <v>1</v>
      </c>
      <c r="EO60" s="79">
        <f t="shared" si="79"/>
        <v>0.83333333333333337</v>
      </c>
      <c r="EP60" s="79">
        <f t="shared" si="80"/>
        <v>0.5</v>
      </c>
      <c r="EQ60" s="79">
        <f t="shared" si="81"/>
        <v>0.27777777777777779</v>
      </c>
      <c r="ER60" s="80">
        <f t="shared" si="82"/>
        <v>0.20833333333333334</v>
      </c>
      <c r="ES60" s="128" t="s">
        <v>534</v>
      </c>
      <c r="ET60" s="82"/>
      <c r="EU60" s="83">
        <v>4</v>
      </c>
      <c r="EV60" s="73">
        <v>35</v>
      </c>
      <c r="EW60" s="74">
        <v>11</v>
      </c>
      <c r="EX60" s="74">
        <v>24</v>
      </c>
      <c r="EY60" s="74">
        <v>15</v>
      </c>
      <c r="EZ60" s="74">
        <v>5</v>
      </c>
      <c r="FA60" s="74">
        <v>5</v>
      </c>
      <c r="FB60" s="74">
        <v>27</v>
      </c>
      <c r="FC60" s="74">
        <v>35</v>
      </c>
      <c r="FD60" s="74">
        <f t="shared" si="83"/>
        <v>29</v>
      </c>
      <c r="FE60" s="84">
        <f t="shared" si="84"/>
        <v>59</v>
      </c>
      <c r="FF60" s="73">
        <f>RANK(EV60,$EV$9:$EV$497,0)</f>
        <v>341</v>
      </c>
      <c r="FG60" s="74">
        <f>RANK(EW60,$EW$9:$EW$497,0)</f>
        <v>399</v>
      </c>
      <c r="FH60" s="74">
        <f>RANK(EX60,$EX$9:$EX$497,0)</f>
        <v>273</v>
      </c>
      <c r="FI60" s="74">
        <f>RANK(EY60,$EY$9:$EY$497,0)</f>
        <v>353</v>
      </c>
      <c r="FJ60" s="74">
        <f>RANK(EZ60,$EZ$9:$EZ$497,0)</f>
        <v>406</v>
      </c>
      <c r="FK60" s="74">
        <f>RANK(FA60,$FA$9:$FA$497,0)</f>
        <v>394</v>
      </c>
      <c r="FL60" s="74">
        <f>RANK(FB60,$FB$9:$FB$497,0)</f>
        <v>286</v>
      </c>
      <c r="FM60" s="74">
        <f>RANK(FC60,$FC$9:$FC$497,0)</f>
        <v>245</v>
      </c>
      <c r="FN60" s="74">
        <f>RANK(FD60,$FD$9:$FD$497,0)</f>
        <v>368</v>
      </c>
      <c r="FO60" s="84">
        <f>RANK(FE60,$FE$9:$FE$497,0)</f>
        <v>275</v>
      </c>
      <c r="FP60" s="73">
        <f>COUNTIFS($EV$9:$EV$497,"&gt;"&amp;EV60,$ES$9:$ES$497,ES60)+1</f>
        <v>69</v>
      </c>
      <c r="FQ60" s="74">
        <f>COUNTIFS($EW$9:$EW$497,"&gt;"&amp;EW60,$ES$9:$ES$497,ES60)+1</f>
        <v>71</v>
      </c>
      <c r="FR60" s="74">
        <f>COUNTIFS($EX$9:$EX$497,"&gt;"&amp;EX60,$ES$9:$ES$497,ES60)+1</f>
        <v>75</v>
      </c>
      <c r="FS60" s="74">
        <f>COUNTIFS($EY$9:$EY$497,"&gt;"&amp;EY60,$ES$9:$ES$497,ES60)+1</f>
        <v>70</v>
      </c>
      <c r="FT60" s="74">
        <f>COUNTIFS($EZ$9:$EZ$497,"&gt;"&amp;EZ60,$ES$9:$ES$497,ES60)+1</f>
        <v>74</v>
      </c>
      <c r="FU60" s="74">
        <f>COUNTIFS($FA$9:$FA$497,"&gt;"&amp;FA60,$ES$9:$ES$497,ES60)+1</f>
        <v>73</v>
      </c>
      <c r="FV60" s="74">
        <f>COUNTIFS($FB$9:$FB$497,"&gt;"&amp;FB60,$ES$9:$ES$497,ES60)+1</f>
        <v>74</v>
      </c>
      <c r="FW60" s="74">
        <f>COUNTIFS($FC$9:$FC$497,"&gt;"&amp;FC60,$ES$9:$ES$497,ES60)+1</f>
        <v>73</v>
      </c>
      <c r="FX60" s="74">
        <f>COUNTIFS($FD$9:$FD$497,"&gt;"&amp;FD60,$ES$9:$ES$497,ES60)+1</f>
        <v>76</v>
      </c>
      <c r="FY60" s="84">
        <f>COUNTIFS($FE$9:$FE$497,"&gt;"&amp;FE60,$ES$9:$ES$497,ES60)+1</f>
        <v>75</v>
      </c>
      <c r="FZ60" s="85">
        <f t="shared" si="85"/>
        <v>0.97</v>
      </c>
      <c r="GA60" s="86">
        <f t="shared" si="86"/>
        <v>0.31</v>
      </c>
      <c r="GB60" s="86">
        <f t="shared" si="87"/>
        <v>0.67</v>
      </c>
      <c r="GC60" s="86">
        <f t="shared" si="88"/>
        <v>0.42</v>
      </c>
      <c r="GD60" s="86">
        <f t="shared" si="89"/>
        <v>0.14000000000000001</v>
      </c>
      <c r="GE60" s="86">
        <f t="shared" si="90"/>
        <v>0.14000000000000001</v>
      </c>
      <c r="GF60" s="86">
        <f t="shared" si="91"/>
        <v>0.75</v>
      </c>
      <c r="GG60" s="86">
        <f t="shared" si="92"/>
        <v>0.97</v>
      </c>
      <c r="GH60" s="86">
        <f t="shared" si="93"/>
        <v>0.81</v>
      </c>
      <c r="GI60" s="87">
        <f t="shared" si="94"/>
        <v>1.64</v>
      </c>
      <c r="GJ60" s="85">
        <f>ROUND(((FZ60-AVERAGE(FZ$9:FZ$497))/STDEVP(FZ$9:FZ$497)*10+50),2)</f>
        <v>50.13</v>
      </c>
      <c r="GK60" s="86">
        <f>ROUND(((GA60-AVERAGE(GA$9:GA$497))/STDEVP(GA$9:GA$497)*10+50),2)</f>
        <v>38.630000000000003</v>
      </c>
      <c r="GL60" s="86">
        <f>ROUND(((GB60-AVERAGE(GB$9:GB$497))/STDEVP(GB$9:GB$497)*10+50),2)</f>
        <v>53.27</v>
      </c>
      <c r="GM60" s="86">
        <f>ROUND(((GC60-AVERAGE(GC$9:GC$497))/STDEVP(GC$9:GC$497)*10+50),2)</f>
        <v>44.68</v>
      </c>
      <c r="GN60" s="86">
        <f>ROUND(((GD60-AVERAGE(GD$9:GD$497))/STDEVP(GD$9:GD$497)*10+50),2)</f>
        <v>41.36</v>
      </c>
      <c r="GO60" s="86">
        <f>ROUND(((GE60-AVERAGE(GE$9:GE$497))/STDEVP(GE$9:GE$497)*10+50),2)</f>
        <v>42.44</v>
      </c>
      <c r="GP60" s="86">
        <f>ROUND(((GF60-AVERAGE(GF$9:GF$497))/STDEVP(GF$9:GF$497)*10+50),2)</f>
        <v>53.62</v>
      </c>
      <c r="GQ60" s="86">
        <f>ROUND(((GG60-AVERAGE(GG$9:GG$497))/STDEVP(GG$9:GG$497)*10+50),2)</f>
        <v>60.6</v>
      </c>
      <c r="GR60" s="86">
        <f>ROUND(((GH60-AVERAGE(GH$9:GH$497))/STDEVP(GH$9:GH$497)*10+50),2)</f>
        <v>43.99</v>
      </c>
      <c r="GS60" s="87">
        <f>ROUND(((GI60-AVERAGE(GI$9:GI$497))/STDEVP(GI$9:GI$497)*10+50),2)</f>
        <v>58.95</v>
      </c>
      <c r="GT60" s="73">
        <f>RANK(GJ60,$GJ$9:$GJ$497,0)</f>
        <v>194</v>
      </c>
      <c r="GU60" s="74">
        <f>RANK(GK60,$GK$9:$GK$497,0)</f>
        <v>396</v>
      </c>
      <c r="GV60" s="74">
        <f>RANK(GL60,$GL$9:$GL$497,0)</f>
        <v>144</v>
      </c>
      <c r="GW60" s="74">
        <f>RANK(GM60,$GM$9:$GM$497,0)</f>
        <v>309</v>
      </c>
      <c r="GX60" s="74">
        <f>RANK(GN60,$GN$9:$GN$497,0)</f>
        <v>381</v>
      </c>
      <c r="GY60" s="74">
        <f>RANK(GO60,$GO$9:$GO$497,0)</f>
        <v>362</v>
      </c>
      <c r="GZ60" s="74">
        <f>RANK(GP60,$GP$9:$GP$497,0)</f>
        <v>152</v>
      </c>
      <c r="HA60" s="74">
        <f>RANK(GQ60,$GQ$9:$GQ$497,0)</f>
        <v>61</v>
      </c>
      <c r="HB60" s="74">
        <f>RANK(GR60,$GR$9:$GR$497,0)</f>
        <v>293</v>
      </c>
      <c r="HC60" s="84">
        <f>RANK(GS60,$GS$9:$GS$497,0)</f>
        <v>77</v>
      </c>
      <c r="HD60" s="85">
        <f>ROUND(AVERAGEIF($ES$9:$ES$497,$ES60,$FZ$9:$FZ$497),2)</f>
        <v>0.95</v>
      </c>
      <c r="HE60" s="86">
        <f>ROUND(AVERAGEIF($ES$9:$ES$497,$ES60,$GA$9:$GA$497),2)</f>
        <v>0.38</v>
      </c>
      <c r="HF60" s="86">
        <f>ROUND(AVERAGEIF($ES$9:$ES$497,$ES60,$GB$9:$GB$497),2)</f>
        <v>0.82</v>
      </c>
      <c r="HG60" s="86">
        <f>ROUND(AVERAGEIF($ES$9:$ES$497,$ES60,$GC$9:$GC$497),2)</f>
        <v>0.44</v>
      </c>
      <c r="HH60" s="86">
        <f>ROUND(AVERAGEIF($ES$9:$ES$497,$ES60,$GD$9:$GD$497),2)</f>
        <v>0.15</v>
      </c>
      <c r="HI60" s="86">
        <f>ROUND(AVERAGEIF($ES$9:$ES$497,$ES60,$GE$9:$GE$497),2)</f>
        <v>0.14000000000000001</v>
      </c>
      <c r="HJ60" s="86">
        <f>ROUND(AVERAGEIF($ES$9:$ES$497,$ES60,$GF$9:$GF$497),2)</f>
        <v>0.74</v>
      </c>
      <c r="HK60" s="86">
        <f>ROUND(AVERAGEIF($ES$9:$ES$497,$ES60,$GG$9:$GG$497),2)</f>
        <v>0.85</v>
      </c>
      <c r="HL60" s="86">
        <f>ROUND(AVERAGEIF($ES$9:$ES$497,$ES60,$GH$9:$GH$497),2)</f>
        <v>0.97</v>
      </c>
      <c r="HM60" s="87">
        <f>ROUND(AVERAGEIF($ES$9:$ES$497,$ES60,$GI$9:$GI$497),2)</f>
        <v>1.67</v>
      </c>
      <c r="HN60" s="88">
        <f t="shared" si="95"/>
        <v>2.0000000000000018E-2</v>
      </c>
      <c r="HO60" s="89">
        <f t="shared" si="96"/>
        <v>-7.0000000000000007E-2</v>
      </c>
      <c r="HP60" s="89">
        <f t="shared" si="97"/>
        <v>-0.14999999999999991</v>
      </c>
      <c r="HQ60" s="89">
        <f t="shared" si="98"/>
        <v>-2.0000000000000018E-2</v>
      </c>
      <c r="HR60" s="89">
        <f t="shared" si="99"/>
        <v>-9.9999999999999811E-3</v>
      </c>
      <c r="HS60" s="89">
        <f t="shared" si="100"/>
        <v>0</v>
      </c>
      <c r="HT60" s="89">
        <f t="shared" si="101"/>
        <v>1.0000000000000009E-2</v>
      </c>
      <c r="HU60" s="89">
        <f t="shared" si="102"/>
        <v>0.12</v>
      </c>
      <c r="HV60" s="89">
        <f t="shared" si="103"/>
        <v>-0.15999999999999992</v>
      </c>
      <c r="HW60" s="90">
        <f t="shared" si="104"/>
        <v>-3.0000000000000027E-2</v>
      </c>
      <c r="HX60" s="73">
        <f>COUNTIFS($FZ$9:$FZ$497,"&gt;"&amp;FZ60,$ES$9:$ES$497,$ES60)+1</f>
        <v>36</v>
      </c>
      <c r="HY60" s="74">
        <f>COUNTIFS($GA$9:$GA$497,"&gt;"&amp;GA60,$ES$9:$ES$497,$ES60)+1</f>
        <v>62</v>
      </c>
      <c r="HZ60" s="74">
        <f>COUNTIFS($GB$9:$GB$497,"&gt;"&amp;GB60,$ES$9:$ES$497,$ES60)+1</f>
        <v>61</v>
      </c>
      <c r="IA60" s="74">
        <f>COUNTIFS($GC$9:$GC$497,"&gt;"&amp;GC60,$ES$9:$ES$497,$ES60)+1</f>
        <v>45</v>
      </c>
      <c r="IB60" s="74">
        <f>COUNTIFS($GD$9:$GD$497,"&gt;"&amp;GD60,$ES$9:$ES$497,$ES60)+1</f>
        <v>32</v>
      </c>
      <c r="IC60" s="74">
        <f>COUNTIFS($GE$9:$GE$497,"&gt;"&amp;GE60,$ES$9:$ES$497,$ES60)+1</f>
        <v>32</v>
      </c>
      <c r="ID60" s="74">
        <f>COUNTIFS($GF$9:$GF$497,"&gt;"&amp;GF60,$ES$9:$ES$497,$ES60)+1</f>
        <v>42</v>
      </c>
      <c r="IE60" s="74">
        <f>COUNTIFS($GG$9:$GG$497,"&gt;"&amp;GG60,$ES$9:$ES$497,$ES60)+1</f>
        <v>25</v>
      </c>
      <c r="IF60" s="74">
        <f>COUNTIFS($GH$9:$GH$497,"&gt;"&amp;GH60,$ES$9:$ES$497,$ES60)+1</f>
        <v>67</v>
      </c>
      <c r="IG60" s="84">
        <f>COUNTIFS($GI$9:$GI$497,"&gt;"&amp;GI60,$ES$9:$ES$497,$ES60)+1</f>
        <v>37</v>
      </c>
      <c r="IH60" s="91"/>
      <c r="II60" s="79"/>
      <c r="IJ60" s="79"/>
      <c r="IK60" s="79"/>
      <c r="IL60" s="79"/>
      <c r="IM60" s="92"/>
      <c r="IN60" s="93"/>
      <c r="IO60" s="94"/>
      <c r="IP60" s="95"/>
      <c r="IQ60" s="79"/>
      <c r="IR60" s="79"/>
      <c r="IS60" s="79"/>
      <c r="IT60" s="79"/>
      <c r="IU60" s="79"/>
      <c r="IV60" s="79"/>
      <c r="IW60" s="96"/>
      <c r="IX60" s="93"/>
      <c r="IY60" s="79"/>
      <c r="IZ60" s="79"/>
      <c r="JA60" s="79"/>
      <c r="JB60" s="79"/>
      <c r="JC60" s="79"/>
      <c r="JD60" s="79"/>
      <c r="JE60" s="97"/>
      <c r="JF60" s="95"/>
      <c r="JG60" s="79"/>
      <c r="JH60" s="79"/>
      <c r="JI60" s="79"/>
      <c r="JJ60" s="79"/>
      <c r="JK60" s="79"/>
      <c r="JL60" s="79"/>
      <c r="JM60" s="96"/>
      <c r="JN60" s="93"/>
      <c r="JO60" s="79"/>
      <c r="JP60" s="79"/>
      <c r="JQ60" s="79"/>
      <c r="JR60" s="79"/>
      <c r="JS60" s="79"/>
      <c r="JT60" s="79"/>
      <c r="JU60" s="79"/>
      <c r="JV60" s="79"/>
      <c r="JW60" s="79"/>
      <c r="JX60" s="79"/>
      <c r="JY60" s="79"/>
      <c r="JZ60" s="97"/>
      <c r="KA60" s="93"/>
      <c r="KB60" s="79"/>
      <c r="KC60" s="79"/>
      <c r="KD60" s="79"/>
      <c r="KE60" s="97"/>
      <c r="KF60" s="95"/>
      <c r="KG60" s="79"/>
      <c r="KH60" s="79"/>
      <c r="KI60" s="79"/>
      <c r="KJ60" s="79"/>
      <c r="KK60" s="98"/>
      <c r="KL60" s="79"/>
      <c r="KM60" s="79"/>
      <c r="KN60" s="79"/>
      <c r="KO60" s="79"/>
      <c r="KP60" s="79"/>
      <c r="KQ60" s="79"/>
      <c r="KR60" s="79"/>
      <c r="KS60" s="96"/>
      <c r="KT60" s="96"/>
      <c r="KU60" s="96"/>
      <c r="KV60" s="96"/>
      <c r="KW60" s="93"/>
      <c r="KX60" s="79"/>
      <c r="KY60" s="79"/>
      <c r="KZ60" s="79"/>
      <c r="LA60" s="79"/>
      <c r="LB60" s="79"/>
      <c r="LC60" s="96"/>
      <c r="LD60" s="93"/>
      <c r="LE60" s="94"/>
      <c r="LF60" s="99"/>
      <c r="LG60" s="75"/>
      <c r="LH60" s="93"/>
      <c r="LI60" s="79"/>
      <c r="LJ60" s="74"/>
      <c r="LK60" s="74"/>
      <c r="LL60" s="74"/>
      <c r="LM60" s="100"/>
      <c r="LN60" s="95"/>
      <c r="LO60" s="79"/>
      <c r="LP60" s="79"/>
      <c r="LQ60" s="79"/>
      <c r="LR60" s="96"/>
      <c r="LS60" s="93"/>
      <c r="LT60" s="79"/>
      <c r="LU60" s="79"/>
      <c r="LV60" s="79"/>
      <c r="LW60" s="79"/>
      <c r="LX60" s="79"/>
      <c r="LY60" s="79"/>
      <c r="LZ60" s="79"/>
      <c r="MA60" s="97"/>
      <c r="MB60" s="95"/>
      <c r="MC60" s="79"/>
      <c r="MD60" s="79"/>
      <c r="ME60" s="79"/>
      <c r="MF60" s="79"/>
      <c r="MG60" s="79"/>
      <c r="MH60" s="79"/>
      <c r="MI60" s="79"/>
      <c r="MJ60" s="79"/>
      <c r="MK60" s="79"/>
      <c r="ML60" s="79"/>
      <c r="MM60" s="79"/>
      <c r="MN60" s="98"/>
      <c r="MO60" s="98"/>
      <c r="MP60" s="96"/>
      <c r="MQ60" s="93"/>
      <c r="MR60" s="79"/>
      <c r="MS60" s="79"/>
      <c r="MT60" s="79"/>
      <c r="MU60" s="79"/>
      <c r="MV60" s="98"/>
      <c r="MW60" s="79"/>
      <c r="MX60" s="79"/>
      <c r="MY60" s="79"/>
      <c r="MZ60" s="79"/>
      <c r="NA60" s="79"/>
      <c r="NB60" s="79"/>
      <c r="NC60" s="79"/>
      <c r="ND60" s="96"/>
      <c r="NE60" s="96"/>
      <c r="NF60" s="96"/>
      <c r="NG60" s="96"/>
      <c r="NH60" s="93"/>
      <c r="NI60" s="79"/>
      <c r="NJ60" s="79"/>
      <c r="NK60" s="79"/>
      <c r="NL60" s="79"/>
      <c r="NM60" s="79"/>
      <c r="NN60" s="94"/>
      <c r="NO60" s="93"/>
      <c r="NP60" s="80"/>
      <c r="NQ60" s="124" t="s">
        <v>687</v>
      </c>
      <c r="NR60" s="102" t="s">
        <v>692</v>
      </c>
      <c r="NS60" s="102"/>
      <c r="NT60" s="102" t="s">
        <v>582</v>
      </c>
      <c r="NU60" s="102"/>
      <c r="NV60" s="104">
        <v>43720</v>
      </c>
      <c r="NW60" s="102" t="s">
        <v>525</v>
      </c>
      <c r="NX60" s="105" t="s">
        <v>693</v>
      </c>
      <c r="NY60" s="129" t="s">
        <v>601</v>
      </c>
      <c r="NZ60" s="105" t="s">
        <v>693</v>
      </c>
      <c r="OA60" s="107"/>
      <c r="OB60" s="107"/>
      <c r="OC60" s="107"/>
      <c r="OD60" s="108">
        <f t="shared" si="105"/>
        <v>72</v>
      </c>
      <c r="OE60" s="109">
        <v>7</v>
      </c>
      <c r="OF60" s="110">
        <f t="shared" si="106"/>
        <v>30</v>
      </c>
      <c r="OG60" s="109">
        <v>7</v>
      </c>
      <c r="OH60" s="111">
        <f>ROUND(AVERAGEIF($ES$9:$ES$497,$ES60,EV$9:EV$497),0)</f>
        <v>70</v>
      </c>
      <c r="OI60" s="112">
        <f>ROUND(AVERAGEIF($ES$9:$ES$497,$ES60,EW$9:EW$497),0)</f>
        <v>29</v>
      </c>
      <c r="OJ60" s="112">
        <f>ROUND(AVERAGEIF($ES$9:$ES$497,$ES60,EX$9:EX$497),0)</f>
        <v>62</v>
      </c>
      <c r="OK60" s="112">
        <f>ROUND(AVERAGEIF($ES$9:$ES$497,$ES60,EY$9:EY$497),0)</f>
        <v>34</v>
      </c>
      <c r="OL60" s="112">
        <f>ROUND(AVERAGEIF($ES$9:$ES$497,$ES60,EZ$9:EZ$497),0)</f>
        <v>10</v>
      </c>
      <c r="OM60" s="112">
        <f>ROUND(AVERAGEIF($ES$9:$ES$497,$ES60,FA$9:FA$497),0)</f>
        <v>10</v>
      </c>
      <c r="ON60" s="112">
        <f>ROUND(AVERAGEIF($ES$9:$ES$497,$ES60,FB$9:FB$497),0)</f>
        <v>53</v>
      </c>
      <c r="OO60" s="112">
        <f>ROUND(AVERAGEIF($ES$9:$ES$497,$ES60,FC$9:FC$497),0)</f>
        <v>56</v>
      </c>
      <c r="OP60" s="112">
        <f>ROUND(AVERAGEIF($ES$9:$ES$497,$ES60,FD$9:FD$497),0)</f>
        <v>72</v>
      </c>
      <c r="OQ60" s="113">
        <f>ROUND(AVERAGEIF($ES$9:$ES$497,$ES60,FE$9:FE$497),0)</f>
        <v>118</v>
      </c>
      <c r="OR60" s="114">
        <f>ROUND(EV60/MAX(EV$9:EV$497)*100,0)</f>
        <v>20</v>
      </c>
      <c r="OS60" s="115">
        <f>ROUND(EW60/MAX(EW$9:EW$497)*100,0)</f>
        <v>9</v>
      </c>
      <c r="OT60" s="115">
        <f>ROUND(EX60/MAX(EX$9:EX$497)*100,0)</f>
        <v>20</v>
      </c>
      <c r="OU60" s="115">
        <f>ROUND(EY60/MAX(EY$9:EY$497)*100,0)</f>
        <v>10</v>
      </c>
      <c r="OV60" s="115">
        <f>ROUND(EZ60/MAX(EZ$9:EZ$497)*100,0)</f>
        <v>4</v>
      </c>
      <c r="OW60" s="115">
        <f>ROUND(FA60/MAX(FA$9:FA$497)*100,0)</f>
        <v>4</v>
      </c>
      <c r="OX60" s="115">
        <f>ROUND(FB60/MAX(FB$9:FB$497)*100,0)</f>
        <v>20</v>
      </c>
      <c r="OY60" s="116">
        <f>ROUND(FC60/MAX(FC$9:FC$497)*100,0)</f>
        <v>24</v>
      </c>
      <c r="OZ60" s="115">
        <f>ROUND(FD60/MAX(FD$9:FD$497)*100,0)</f>
        <v>20</v>
      </c>
      <c r="PA60" s="117">
        <f>ROUND(FE60/MAX(FE$9:FE$497)*100,0)</f>
        <v>24</v>
      </c>
      <c r="PB60" s="118">
        <f t="shared" si="107"/>
        <v>192</v>
      </c>
      <c r="PC60" s="115">
        <f t="shared" si="108"/>
        <v>144</v>
      </c>
      <c r="PD60" s="115">
        <f t="shared" si="109"/>
        <v>204</v>
      </c>
      <c r="PE60" s="115">
        <f t="shared" si="110"/>
        <v>240</v>
      </c>
      <c r="PF60" s="115">
        <f t="shared" si="111"/>
        <v>136</v>
      </c>
      <c r="PG60" s="119">
        <f t="shared" si="112"/>
        <v>110</v>
      </c>
      <c r="PH60" s="118">
        <f>ROUND(PB60/MAX(PB$9:PB$497)*100,0)</f>
        <v>23</v>
      </c>
      <c r="PI60" s="115">
        <f>ROUND(PC60/MAX(PC$9:PC$497)*100,0)</f>
        <v>17</v>
      </c>
      <c r="PJ60" s="115">
        <f>ROUND(PD60/MAX(PD$9:PD$497)*100,0)</f>
        <v>22</v>
      </c>
      <c r="PK60" s="115">
        <f>ROUND(PE60/MAX(PE$9:PE$497)*100,0)</f>
        <v>24</v>
      </c>
      <c r="PL60" s="115">
        <f>ROUND(PF60/MAX(PF$9:PF$497)*100,0)</f>
        <v>19</v>
      </c>
      <c r="PM60" s="119">
        <f>ROUND(PG60/MAX(PG$9:PG$497)*100,0)</f>
        <v>16</v>
      </c>
      <c r="PN60" s="118">
        <f>RANK(PH60,PH$9:PH$497,0)</f>
        <v>352</v>
      </c>
      <c r="PO60" s="115">
        <f>RANK(PI60,PI$9:PI$497,0)</f>
        <v>370</v>
      </c>
      <c r="PP60" s="115">
        <f>RANK(PJ60,PJ$9:PJ$497,0)</f>
        <v>361</v>
      </c>
      <c r="PQ60" s="115">
        <f>RANK(PK60,PK$9:PK$497,0)</f>
        <v>334</v>
      </c>
      <c r="PR60" s="115">
        <f>RANK(PL60,PL$9:PL$497,0)</f>
        <v>379</v>
      </c>
      <c r="PS60" s="119">
        <f>RANK(PM60,PM$9:PM$497,0)</f>
        <v>385</v>
      </c>
      <c r="PT60" s="120">
        <f>ROUND(FZ60/MAX(FZ$9:FZ$497)*100,0)</f>
        <v>53</v>
      </c>
      <c r="PU60" s="115">
        <f>ROUND(GA60/MAX(GA$9:GA$497)*100,0)</f>
        <v>17</v>
      </c>
      <c r="PV60" s="115">
        <f>ROUND(GB60/MAX(GB$9:GB$497)*100,0)</f>
        <v>49</v>
      </c>
      <c r="PW60" s="115">
        <f>ROUND(GC60/MAX(GC$9:GC$497)*100,0)</f>
        <v>33</v>
      </c>
      <c r="PX60" s="115">
        <f>ROUND(GD60/MAX(GD$9:GD$497)*100,0)</f>
        <v>8</v>
      </c>
      <c r="PY60" s="115">
        <f>ROUND(GE60/MAX(GE$9:GE$497)*100,0)</f>
        <v>8</v>
      </c>
      <c r="PZ60" s="115">
        <f>ROUND(GF60/MAX(GF$9:GF$497)*100,0)</f>
        <v>35</v>
      </c>
      <c r="QA60" s="116">
        <f>ROUND(GG60/MAX(GG$9:GG$497)*100,0)</f>
        <v>53</v>
      </c>
      <c r="QB60" s="115">
        <f>ROUND(GH60/MAX(GH$9:GH$497)*100,0)</f>
        <v>36</v>
      </c>
      <c r="QC60" s="121">
        <f>ROUND(GI60/MAX(GI$9:GI$497)*100,0)</f>
        <v>52</v>
      </c>
      <c r="QD60" s="120">
        <f>ROUND(AVERAGEIF($ES$9:$ES$497,$ES60,PT$9:PT$497),0)</f>
        <v>52</v>
      </c>
      <c r="QE60" s="120">
        <f>ROUND(AVERAGEIF($ES$9:$ES$497,$ES60,PU$9:PU$497),0)</f>
        <v>21</v>
      </c>
      <c r="QF60" s="120">
        <f>ROUND(AVERAGEIF($ES$9:$ES$497,$ES60,PV$9:PV$497),0)</f>
        <v>60</v>
      </c>
      <c r="QG60" s="120">
        <f>ROUND(AVERAGEIF($ES$9:$ES$497,$ES60,PW$9:PW$497),0)</f>
        <v>35</v>
      </c>
      <c r="QH60" s="120">
        <f>ROUND(AVERAGEIF($ES$9:$ES$497,$ES60,PX$9:PX$497),0)</f>
        <v>8</v>
      </c>
      <c r="QI60" s="120">
        <f>ROUND(AVERAGEIF($ES$9:$ES$497,$ES60,PY$9:PY$497),0)</f>
        <v>9</v>
      </c>
      <c r="QJ60" s="120">
        <f>ROUND(AVERAGEIF($ES$9:$ES$497,$ES60,PZ$9:PZ$497),0)</f>
        <v>35</v>
      </c>
      <c r="QK60" s="120">
        <f>ROUND(AVERAGEIF($ES$9:$ES$497,$ES60,QA$9:QA$497),0)</f>
        <v>46</v>
      </c>
      <c r="QL60" s="120">
        <f>ROUND(AVERAGEIF($ES$9:$ES$497,$ES60,QB$9:QB$497),0)</f>
        <v>43</v>
      </c>
      <c r="QM60" s="120">
        <f>ROUND(AVERAGEIF($ES$9:$ES$497,$ES60,QC$9:QC$497),0)</f>
        <v>53</v>
      </c>
      <c r="QN60" s="114">
        <f t="shared" si="126"/>
        <v>492</v>
      </c>
      <c r="QO60" s="115">
        <f t="shared" si="127"/>
        <v>328</v>
      </c>
      <c r="QP60" s="115">
        <f t="shared" si="128"/>
        <v>524</v>
      </c>
      <c r="QQ60" s="115">
        <f t="shared" si="129"/>
        <v>651</v>
      </c>
      <c r="QR60" s="115">
        <f t="shared" si="130"/>
        <v>429</v>
      </c>
      <c r="QS60" s="119">
        <f t="shared" si="131"/>
        <v>273</v>
      </c>
      <c r="QT60" s="114">
        <f>ROUND((QN60-MIN(QN$9:QN$497))/(MAX(QN$9:QN$497)-MIN(QN$9:QN$497))*100,0)</f>
        <v>41</v>
      </c>
      <c r="QU60" s="115">
        <f>ROUND((QO60-MIN(QO$9:QO$497))/(MAX(QO$9:QO$497)-MIN(QO$9:QO$497))*100,0)</f>
        <v>17</v>
      </c>
      <c r="QV60" s="115">
        <f>ROUND((QP60-MIN(QP$9:QP$497))/(MAX(QP$9:QP$497)-MIN(QP$9:QP$497))*100,0)</f>
        <v>25</v>
      </c>
      <c r="QW60" s="115">
        <f>ROUND((QQ60-MIN(QQ$9:QQ$497))/(MAX(QQ$9:QQ$497)-MIN(QQ$9:QQ$497))*100,0)</f>
        <v>46</v>
      </c>
      <c r="QX60" s="115">
        <f>ROUND((QR60-MIN(QR$9:QR$497))/(MAX(QR$9:QR$497)-MIN(QR$9:QR$497))*100,0)</f>
        <v>32</v>
      </c>
      <c r="QY60" s="115">
        <f>ROUND((QS60-MIN(QS$9:QS$497))/(MAX(QS$9:QS$497)-MIN(QS$9:QS$497))*100,0)</f>
        <v>20</v>
      </c>
      <c r="QZ60" s="114">
        <f>RANK(QN60,QN$9:QN$497,0)</f>
        <v>190</v>
      </c>
      <c r="RA60" s="115">
        <f>RANK(QO60,QO$9:QO$497,0)</f>
        <v>321</v>
      </c>
      <c r="RB60" s="115">
        <f>RANK(QP60,QP$9:QP$497,0)</f>
        <v>274</v>
      </c>
      <c r="RC60" s="115">
        <f>RANK(QQ60,QQ$9:QQ$497,0)</f>
        <v>118</v>
      </c>
      <c r="RD60" s="115">
        <f>RANK(QR60,QR$9:QR$497,0)</f>
        <v>343</v>
      </c>
      <c r="RE60" s="115">
        <f>RANK(QS60,QS$9:QS$497,0)</f>
        <v>370</v>
      </c>
      <c r="RF60" s="122"/>
      <c r="RG60" s="115">
        <f>($RH$3*(IH60+IJ60)*100*100/MAX(EX$9:EX$497)*$RO$3) +($RH$3*(II60+IJ60)*100*100/MAX(EX$9:EX$497)*$RO$4) + ($RH$3*IK60*100*100/MAX(EX$9:EX$497)*0.098)</f>
        <v>0</v>
      </c>
      <c r="RH60" s="115">
        <f>($RH$4*IL60*100*100/MAX(EZ$9:EZ$497))*$RQ$3</f>
        <v>0</v>
      </c>
      <c r="RI60" s="115">
        <f>($RH$3*IM60*100*100/MAX(EY$9:EY$497))*$RQ$4</f>
        <v>0</v>
      </c>
      <c r="RJ60" s="115">
        <f>($RH$3*IN60*100*100/MAX(EX$9:EX$497))</f>
        <v>0</v>
      </c>
      <c r="RK60" s="115">
        <f>($RH$4*IO60*100*100/MAX(EZ$9:EZ$497))*$RQ$3</f>
        <v>0</v>
      </c>
      <c r="RL60" s="115">
        <f>(($RL$4*IP60*100*((100/MAX(EX$9:EX$497)+100/MAX(EZ$9:EZ$497))/2))+($RL$4*IQ60*100*((100/MAX(EX$9:EX$497)+100/MAX(EZ$9:EZ$497))/2))+($RL$4*IR60*100*((100/MAX(EX$9:EX$497)+100/MAX(EZ$9:EZ$497))/2))+($RL$4*IS60*100*((100/MAX(EX$9:EX$497)+100/MAX(EZ$9:EZ$497))/2))+($RL$4*IT60*100*((100/MAX(EX$9:EX$497)+100/MAX(EZ$9:EZ$497))/2))+($RL$4*IU60*100*((100/MAX(EX$9:EX$497)+100/MAX(EZ$9:EZ$497))/2))+($RL$4*IV60*100*((100/MAX(EX$9:EX$497)+100/MAX(EZ$9:EZ$497))/2))+($RL$4*IW60*100*((100/MAX(EX$9:EX$497)+100/MAX(EZ$9:EZ$497))/2)))*$RS$3</f>
        <v>0</v>
      </c>
      <c r="RM60" s="115">
        <f>(($RH$3*IX60*100*100/MAX(EX$9:EX$497))+($RH$3*IY60*100*100/MAX(EX$9:EX$497))+($RH$3*IZ60*100*100/MAX(EX$9:EX$497))+($RH$3*JA60*100*100/MAX(EX$9:EX$497))+($RH$3*JB60*100*100/MAX(EX$9:EX$497))+($RH$3*JC60*100*100/MAX(EX$9:EX$497))+($RH$3*JD60*100*100/MAX(EX$9:EX$497))+($RH$3*JE60*100*100/MAX(EX$9:EX$497)))*$RS$4</f>
        <v>0</v>
      </c>
      <c r="RN60" s="115">
        <f>(($RH$4*JF60*100*100/MAX(EZ$9:EZ$497)) + ($RH$4*JG60*100*100/MAX(EZ$9:EZ$497)) + ($RH$4*JH60*100*100/MAX(EZ$9:EZ$497)) + ($RH$4*JI60*100*100/MAX(EZ$9:EZ$497)) + ($RH$4*JJ60*100*100/MAX(EZ$9:EZ$497)) + ($RH$4*JK60*100*100/MAX(EZ$9:EZ$497)) + ($RH$4*JL60*100*100/MAX(EZ$9:EZ$497)) + ($RH$4*JM60*100*100/MAX(EZ$9:EZ$497)))*$RU$3</f>
        <v>0</v>
      </c>
      <c r="RO60" s="115">
        <f>(($RL$4*JN60*100*((100/MAX(EX$9:EX$497)+100/MAX(EZ$9:EZ$497))/2))+($RL$4*JO60*100*((100/MAX(EX$9:EX$497)+100/MAX(EZ$9:EZ$497))/2))+($RL$4*JP60*100*((100/MAX(EX$9:EX$497)+100/MAX(EZ$9:EZ$497))/2))+($RL$4*JQ60*100*((100/MAX(EX$9:EX$497)+100/MAX(EZ$9:EZ$497))/2))+($RL$4*JR60*100*((100/MAX(EX$9:EX$497)+100/MAX(EZ$9:EZ$497))/2))+($RL$4*JS60*100*((100/MAX(EX$9:EX$497)+100/MAX(EZ$9:EZ$497))/2))+($RL$4*JT60*100*((100/MAX(EX$9:EX$497)+100/MAX(EZ$9:EZ$497))/2))+($RL$4*JU60*100*((100/MAX(EX$9:EX$497)+100/MAX(EZ$9:EZ$497))/2))+($RL$4*JV60*100*((100/MAX(EX$9:EX$497)+100/MAX(EZ$9:EZ$497))/2))+($RL$4*JW60*100*((100/MAX(EX$9:EX$497)+100/MAX(EZ$9:EZ$497))/2))+($RL$4*JX60*100*((100/MAX(EX$9:EX$497)+100/MAX(EZ$9:EZ$497))/2))+($RL$4*JY60*100*((100/MAX(EX$9:EX$497)+100/MAX(EZ$9:EZ$497))/2))+($RL$4*JZ60*100*((100/MAX(EX$9:EX$497)+100/MAX(EZ$9:EZ$497))/2)))*$RW$3/2</f>
        <v>0</v>
      </c>
      <c r="RP60" s="119">
        <f>($RJ$3*KA60*100*100/MAX(FA$9:FA$497)) + ($RJ$3*KB60*100*100/MAX(FA$9:FA$497)/2) + ($RJ$3*KC60*100*100/MAX(FA$9:FA$497)/2) + ($RJ$3*KD60*100*100/MAX(FA$9:FA$497)/4) + ($RJ$3*KE60*100*100/MAX(FA$9:FA$497)/4)</f>
        <v>0</v>
      </c>
      <c r="RQ60" s="118">
        <f>($RL$4*KF60*100*((100/MAX(EX$9:EX$497)+100/MAX(EZ$9:EZ$497)))) * ($RO$3/2) + (($RL$4*KG60*100*((100/MAX(EX$9:EX$497)+100/MAX(EZ$9:EZ$497))))+($RL$4*KH60*100*((100/MAX(EX$9:EX$497)+100/MAX(EZ$9:EZ$497))))+($RL$4*KI60*100*((100/MAX(EX$9:EX$497)+100/MAX(EZ$9:EZ$497))))+($RL$4*KJ60*100*((100/MAX(EX$9:EX$497)+100/MAX(EZ$9:EZ$497))))+($RL$4*KK60*100*((100/MAX(EX$9:EX$497)+100/MAX(EZ$9:EZ$497))))+($RL$4*KL60*100*((100/MAX(EX$9:EX$497)+100/MAX(EZ$9:EZ$497))))+($RL$4*KM60*100*((100/MAX(EX$9:EX$497)+100/MAX(EZ$9:EZ$497))))+($RL$4*KN60*100*((100/MAX(EX$9:EX$497)+100/MAX(EZ$9:EZ$497))))+($RL$4*KO60*100*((100/MAX(EX$9:EX$497)+100/MAX(EZ$9:EZ$497))))+($RL$4*KP60*100*((100/MAX(EX$9:EX$497)+100/MAX(EZ$9:EZ$497))))+($RL$4*KQ60*100*((100/MAX(EX$9:EX$497)+100/MAX(EZ$9:EZ$497))))+($RL$4*KR60*100*((100/MAX(EX$9:EX$497)+100/MAX(EZ$9:EZ$497))))+($RL$4*KS60*100*((100/MAX(EX$9:EX$497)+100/MAX(EZ$9:EZ$497))))+($RL$4*KV60*100*((100/MAX(EX$9:EX$497)+100/MAX(EZ$9:EZ$497))))) * (($RO$3+$RO$4)/6)</f>
        <v>0</v>
      </c>
      <c r="RR60" s="115">
        <f>(($RL$4*KW60*100*((100/MAX(EX$9:EX$497)+100/MAX(EZ$9:EZ$497))))) * ($RO$3/2) + (($RL$4*KX60*100*((100/MAX(EX$9:EX$497)+100/MAX(EZ$9:EZ$497))))+($RL$4*KY60*100*((100/MAX(EX$9:EX$497)+100/MAX(EZ$9:EZ$497))))+($RL$4*KZ60*100*((100/MAX(EX$9:EX$497)+100/MAX(EZ$9:EZ$497))))+($RL$4*LA60*100*((100/MAX(EX$9:EX$497)+100/MAX(EZ$9:EZ$497))))+($RL$4*LB60*100*((100/MAX(EX$9:EX$497)+100/MAX(EZ$9:EZ$497))))+($RL$4*LC60*100*((100/MAX(EX$9:EX$497)+100/MAX(EZ$9:EZ$497))))) * (($RO$3+$RO$4)/6)</f>
        <v>0</v>
      </c>
      <c r="RS60" s="119">
        <f>(($RL$4*LD60*100*((100/MAX(EX$9:EX$497)+100/MAX(EZ$9:EZ$497))))+($RL$4*LE60*100*((100/MAX(EX$9:EX$497)+100/MAX(EZ$9:EZ$497))))) * (($RO$3+$RO$4)/6)</f>
        <v>0</v>
      </c>
      <c r="RT60" s="118">
        <f>($RJ$4*LH60*100*(100/MAX(EV$9:EV$497)))+($RJ$4*LI60*100*(100/MAX(EV$9:EV$497)))</f>
        <v>0</v>
      </c>
      <c r="RU60" s="119">
        <f>($RJ$4*LJ60*(100/MAX(EV$9:EV$497)))/2 + ($RL$3*LK60*(100/MAX(EW$9:EW$497))) + ($RJ$4*LL60*(100/MAX(EV$9:EV$497)))/4 + ($RL$3*LM60*(100/MAX(EW$9:EW$497)))</f>
        <v>0</v>
      </c>
      <c r="RV60" s="118">
        <f>($RJ$4*LN60*100*100/MAX(EV$9:EV$497)/2)+($RJ$4*LO60*100*100/MAX(EV$9:EV$497)/2)+($RJ$4*LP60*100*100/MAX(EV$9:EV$497))+($RJ$4*LQ60*100*100/MAX(EV$9:EV$497))+($RJ$4*LR60*100*100/MAX(EV$9:EV$497))</f>
        <v>0</v>
      </c>
      <c r="RW60" s="115">
        <f>($RJ$4*LS60*100*100/MAX(EV$9:EV$497)) + (($RJ$4*LT60*100*100/MAX(EV$9:EV$497))+($RJ$4*LU60*100*100/MAX(EV$9:EV$497))+($RJ$4*LV60*100*100/MAX(EV$9:EV$497))+($RJ$4*LW60*100*100/MAX(EV$9:EV$497))+($RJ$4*LX60*100*100/MAX(EV$9:EV$497))+($RJ$4*LY60*100*100/MAX(EV$9:EV$497))+($RJ$4*LZ60*100*100/MAX(EV$9:EV$497))+($RJ$4*MA60*100*100/MAX(EV$9:EV$497)))/2</f>
        <v>0</v>
      </c>
      <c r="RX60" s="119">
        <f>($RJ$4*MB60*100*100/MAX(EV$9:EV$497))+($RJ$4*MC60*100*100/MAX(EV$9:EV$497))+($RJ$4*MD60*100*100/MAX(EV$9:EV$497))+($RJ$4*ME60*100*100/MAX(EV$9:EV$497))+($RJ$4*MF60*100*100/MAX(EV$9:EV$497))+($RJ$4*MG60*100*100/MAX(EV$9:EV$497))+($RJ$4*MH60*100*100/MAX(EV$9:EV$497))+($RJ$4*MI60*100*100/MAX(EV$9:EV$497))+($RJ$4*MJ60*100*100/MAX(EV$9:EV$497))+($RJ$4*MK60*100*100/MAX(EV$9:EV$497))+($RJ$4*ML60*100*100/MAX(EV$9:EV$497))+($RJ$4*MM60*100*100/MAX(EV$9:EV$497))+($RJ$4*MN60*100*100/MAX(EV$9:EV$497))</f>
        <v>0</v>
      </c>
      <c r="RY60" s="118">
        <f>($RJ$4*MQ60*100*100/MAX(EV$9:EV$497))/2 + (($RJ$4*MR60*100*100/MAX(EV$9:EV$497))+($RJ$4*MS60*100*100/MAX(EV$9:EV$497))+($RJ$4*MT60*100*100/MAX(EV$9:EV$497))+($RJ$4*MU60*100*100/MAX(EV$9:EV$497))+($RJ$4*MV60*100*100/MAX(EV$9:EV$497))+($RJ$4*MW60*100*100/MAX(EV$9:EV$497))+($RJ$4*MX60*100*100/MAX(EV$9:EV$497))+($RJ$4*MY60*100*100/MAX(EV$9:EV$497))+($RJ$4*MZ60*100*100/MAX(EV$9:EV$497))+($RJ$4*NA60*100*100/MAX(EV$9:EV$497))+($RJ$4*NB60*100*100/MAX(EV$9:EV$497))+($RJ$4*NC60*100*100/MAX(EV$9:EV$497))+($RJ$4*ND60*100*100/MAX(EV$9:EV$497))+($RJ$4*NG60*100*100/MAX(EV$9:EV$497)))/4</f>
        <v>0</v>
      </c>
      <c r="RZ60" s="115">
        <f>($RJ$4*NH60*100*100/MAX(EV$9:EV$497))/2 + (($RJ$4*NI60*100*100/MAX(EV$9:EV$497))+($RJ$4*NJ60*100*100/MAX(EV$9:EV$497))+($RJ$4*NK60*100*100/MAX(EV$9:EV$497))+($RJ$4*NL60*100*100/MAX(EV$9:EV$497))+($RJ$4*NM60*100*100/MAX(EV$9:EV$497))+($RJ$4*NN60*100*100/MAX(EV$9:EV$497)))/4</f>
        <v>0</v>
      </c>
      <c r="SA60" s="117">
        <f>(($RJ$4*NO60*100*100/MAX(EV$9:EV$497))+($RJ$4*NP60*100*100/MAX(EV$9:EV$497)))/4</f>
        <v>0</v>
      </c>
      <c r="SB60" s="118">
        <f t="shared" si="113"/>
        <v>0</v>
      </c>
      <c r="SC60" s="115">
        <f t="shared" si="114"/>
        <v>0</v>
      </c>
      <c r="SD60" s="115">
        <f t="shared" si="115"/>
        <v>0</v>
      </c>
      <c r="SE60" s="115">
        <f t="shared" si="116"/>
        <v>0</v>
      </c>
      <c r="SF60" s="115">
        <f t="shared" si="117"/>
        <v>0</v>
      </c>
      <c r="SG60" s="115">
        <f t="shared" si="118"/>
        <v>0</v>
      </c>
      <c r="SH60" s="115">
        <f>ROUND(SB60/MAX(SB$9:SB$497)*100,0)</f>
        <v>0</v>
      </c>
      <c r="SI60" s="115">
        <f>ROUND(SC60/MAX(SC$9:SC$497)*100,0)</f>
        <v>0</v>
      </c>
      <c r="SJ60" s="115">
        <f>ROUND(SD60/MAX(SD$9:SD$497)*100,0)</f>
        <v>0</v>
      </c>
      <c r="SK60" s="115">
        <f>ROUND(SE60/MAX(SE$9:SE$497)*100,0)</f>
        <v>0</v>
      </c>
      <c r="SL60" s="115">
        <f>ROUND(SF60/MAX(SF$9:SF$497)*100,0)</f>
        <v>0</v>
      </c>
      <c r="SM60" s="121">
        <f>ROUND(SG60/MAX(SG$9:SG$497)*100,0)</f>
        <v>0</v>
      </c>
      <c r="SN60" s="115">
        <f>ROUND(AVERAGEIF($ES$9:$ES$497,$ES60,SH$9:SH$497),0)</f>
        <v>26</v>
      </c>
      <c r="SO60" s="115">
        <f>ROUND(AVERAGEIF($ES$9:$ES$497,$ES60,SI$9:SI$497),0)</f>
        <v>26</v>
      </c>
      <c r="SP60" s="115">
        <f>ROUND(AVERAGEIF($ES$9:$ES$497,$ES60,SJ$9:SJ$497),0)</f>
        <v>3</v>
      </c>
      <c r="SQ60" s="115">
        <f>ROUND(AVERAGEIF($ES$9:$ES$497,$ES60,SK$9:SK$497),0)</f>
        <v>21</v>
      </c>
      <c r="SR60" s="115">
        <f>ROUND(AVERAGEIF($ES$9:$ES$497,$ES60,SL$9:SL$497),0)</f>
        <v>5</v>
      </c>
      <c r="SS60" s="121">
        <f>ROUND(AVERAGEIF($ES$9:$ES$497,$ES60,SM$9:SM$497),0)</f>
        <v>5</v>
      </c>
      <c r="ST60" s="114">
        <f>RANK(SB60,SB$9:SB$497,0)</f>
        <v>323</v>
      </c>
      <c r="SU60" s="115">
        <f>RANK(SC60,SC$9:SC$497,0)</f>
        <v>320</v>
      </c>
      <c r="SV60" s="115">
        <f>RANK(SD60,SD$9:SD$497,0)</f>
        <v>320</v>
      </c>
      <c r="SW60" s="115">
        <f>RANK(SE60,SE$9:SE$497,0)</f>
        <v>320</v>
      </c>
      <c r="SX60" s="115">
        <f>RANK(SF60,SF$9:SF$497,0)</f>
        <v>317</v>
      </c>
      <c r="SY60" s="115">
        <f>RANK(SG60,SG$9:SG$497,0)</f>
        <v>308</v>
      </c>
      <c r="SZ60" s="115">
        <f>COUNTIFS(SB$9:SB$497,"&gt;"&amp;SB60,$ES$9:$ES$497,$ES60)+1</f>
        <v>67</v>
      </c>
      <c r="TA60" s="115">
        <f>COUNTIFS(SC$9:SC$497,"&gt;"&amp;SC60,$ES$9:$ES$497,$ES60)+1</f>
        <v>67</v>
      </c>
      <c r="TB60" s="115">
        <f>COUNTIFS(SD$9:SD$497,"&gt;"&amp;SD60,$ES$9:$ES$497,$ES60)+1</f>
        <v>66</v>
      </c>
      <c r="TC60" s="115">
        <f>COUNTIFS(SE$9:SE$497,"&gt;"&amp;SE60,$ES$9:$ES$497,$ES60)+1</f>
        <v>67</v>
      </c>
      <c r="TD60" s="115">
        <f>COUNTIFS(SF$9:SF$497,"&gt;"&amp;SF60,$ES$9:$ES$497,$ES60)+1</f>
        <v>66</v>
      </c>
      <c r="TE60" s="117">
        <f>COUNTIFS(SG$9:SG$497,"&gt;"&amp;SG60,$ES$9:$ES$497,$ES60)+1</f>
        <v>64</v>
      </c>
      <c r="TF60" s="118">
        <f t="shared" si="119"/>
        <v>24</v>
      </c>
      <c r="TG60" s="115">
        <f t="shared" si="120"/>
        <v>23</v>
      </c>
      <c r="TH60" s="115">
        <f t="shared" si="121"/>
        <v>17</v>
      </c>
      <c r="TI60" s="115">
        <f t="shared" si="122"/>
        <v>22</v>
      </c>
      <c r="TJ60" s="115">
        <f t="shared" si="123"/>
        <v>24</v>
      </c>
      <c r="TK60" s="115">
        <f t="shared" si="124"/>
        <v>19</v>
      </c>
      <c r="TL60" s="117">
        <f t="shared" si="125"/>
        <v>16</v>
      </c>
      <c r="TM60" s="118">
        <f>ROUND(TF60/MAX(TF$9:TF$497)*100,0)</f>
        <v>13</v>
      </c>
      <c r="TN60" s="115">
        <f>ROUND(TG60/MAX(TG$9:TG$497)*100,0)</f>
        <v>13</v>
      </c>
      <c r="TO60" s="115">
        <f>ROUND(TH60/MAX(TH$9:TH$497)*100,0)</f>
        <v>9</v>
      </c>
      <c r="TP60" s="115">
        <f>ROUND(TI60/MAX(TI$9:TI$497)*100,0)</f>
        <v>12</v>
      </c>
      <c r="TQ60" s="115">
        <f>ROUND(TJ60/MAX(TJ$9:TJ$497)*100,0)</f>
        <v>12</v>
      </c>
      <c r="TR60" s="115">
        <f>ROUND(TK60/MAX(TK$9:TK$497)*100,0)</f>
        <v>10</v>
      </c>
      <c r="TS60" s="119">
        <f>ROUND(TL60/MAX(TL$9:TL$497)*100,0)</f>
        <v>8</v>
      </c>
      <c r="TT60" s="120">
        <f>RANK(TM60,TM$9:TM$497,0)</f>
        <v>388</v>
      </c>
      <c r="TU60" s="115">
        <f>RANK(TN60,TN$9:TN$497,0)</f>
        <v>365</v>
      </c>
      <c r="TV60" s="115">
        <f>RANK(TO60,TO$9:TO$497,0)</f>
        <v>385</v>
      </c>
      <c r="TW60" s="115">
        <f>RANK(TP60,TP$9:TP$497,0)</f>
        <v>375</v>
      </c>
      <c r="TX60" s="115">
        <f>RANK(TQ60,TQ$9:TQ$497,0)</f>
        <v>352</v>
      </c>
      <c r="TY60" s="115">
        <f>RANK(TR60,TR$9:TR$497,0)</f>
        <v>388</v>
      </c>
      <c r="TZ60" s="121">
        <f>RANK(TS60,TS$9:TS$497,0)</f>
        <v>397</v>
      </c>
      <c r="UA60" s="123"/>
      <c r="UB60" s="7" t="s">
        <v>1</v>
      </c>
    </row>
    <row r="61" spans="1:548" x14ac:dyDescent="0.15">
      <c r="A61" s="183">
        <v>53</v>
      </c>
      <c r="B61" s="203" t="s">
        <v>692</v>
      </c>
      <c r="C61" s="63"/>
      <c r="D61" s="63"/>
      <c r="E61" s="64" t="s">
        <v>518</v>
      </c>
      <c r="F61" s="65">
        <v>30</v>
      </c>
      <c r="G61" s="65" t="s">
        <v>519</v>
      </c>
      <c r="H61" s="65"/>
      <c r="I61" s="66" t="s">
        <v>521</v>
      </c>
      <c r="J61" s="67" t="s">
        <v>521</v>
      </c>
      <c r="K61" s="67" t="s">
        <v>521</v>
      </c>
      <c r="L61" s="67" t="s">
        <v>521</v>
      </c>
      <c r="M61" s="67" t="s">
        <v>521</v>
      </c>
      <c r="N61" s="67" t="s">
        <v>521</v>
      </c>
      <c r="O61" s="67" t="s">
        <v>521</v>
      </c>
      <c r="P61" s="67" t="s">
        <v>521</v>
      </c>
      <c r="Q61" s="67" t="s">
        <v>521</v>
      </c>
      <c r="R61" s="68" t="s">
        <v>521</v>
      </c>
      <c r="S61" s="69" t="s">
        <v>521</v>
      </c>
      <c r="T61" s="67" t="s">
        <v>521</v>
      </c>
      <c r="U61" s="67" t="s">
        <v>521</v>
      </c>
      <c r="V61" s="67" t="s">
        <v>521</v>
      </c>
      <c r="W61" s="67" t="s">
        <v>521</v>
      </c>
      <c r="X61" s="67" t="s">
        <v>521</v>
      </c>
      <c r="Y61" s="67" t="s">
        <v>521</v>
      </c>
      <c r="Z61" s="67" t="s">
        <v>521</v>
      </c>
      <c r="AA61" s="67" t="s">
        <v>520</v>
      </c>
      <c r="AB61" s="68" t="s">
        <v>520</v>
      </c>
      <c r="AC61" s="69" t="s">
        <v>520</v>
      </c>
      <c r="AD61" s="67" t="s">
        <v>520</v>
      </c>
      <c r="AE61" s="67" t="s">
        <v>520</v>
      </c>
      <c r="AF61" s="67" t="s">
        <v>521</v>
      </c>
      <c r="AG61" s="67" t="s">
        <v>521</v>
      </c>
      <c r="AH61" s="67" t="s">
        <v>521</v>
      </c>
      <c r="AI61" s="67" t="s">
        <v>521</v>
      </c>
      <c r="AJ61" s="67" t="s">
        <v>521</v>
      </c>
      <c r="AK61" s="67" t="s">
        <v>521</v>
      </c>
      <c r="AL61" s="68" t="s">
        <v>521</v>
      </c>
      <c r="AM61" s="69" t="s">
        <v>521</v>
      </c>
      <c r="AN61" s="67" t="s">
        <v>521</v>
      </c>
      <c r="AO61" s="67" t="s">
        <v>521</v>
      </c>
      <c r="AP61" s="67" t="s">
        <v>521</v>
      </c>
      <c r="AQ61" s="67" t="s">
        <v>521</v>
      </c>
      <c r="AR61" s="67" t="s">
        <v>521</v>
      </c>
      <c r="AS61" s="67" t="s">
        <v>521</v>
      </c>
      <c r="AT61" s="67" t="s">
        <v>521</v>
      </c>
      <c r="AU61" s="67" t="s">
        <v>521</v>
      </c>
      <c r="AV61" s="68" t="s">
        <v>521</v>
      </c>
      <c r="AW61" s="69" t="s">
        <v>521</v>
      </c>
      <c r="AX61" s="67" t="s">
        <v>521</v>
      </c>
      <c r="AY61" s="67" t="s">
        <v>521</v>
      </c>
      <c r="AZ61" s="67" t="s">
        <v>521</v>
      </c>
      <c r="BA61" s="67" t="s">
        <v>521</v>
      </c>
      <c r="BB61" s="67" t="s">
        <v>521</v>
      </c>
      <c r="BC61" s="67" t="s">
        <v>521</v>
      </c>
      <c r="BD61" s="67" t="s">
        <v>521</v>
      </c>
      <c r="BE61" s="67" t="s">
        <v>521</v>
      </c>
      <c r="BF61" s="68" t="s">
        <v>521</v>
      </c>
      <c r="BG61" s="69" t="s">
        <v>521</v>
      </c>
      <c r="BH61" s="67" t="s">
        <v>521</v>
      </c>
      <c r="BI61" s="67" t="s">
        <v>521</v>
      </c>
      <c r="BJ61" s="67" t="s">
        <v>521</v>
      </c>
      <c r="BK61" s="67" t="s">
        <v>521</v>
      </c>
      <c r="BL61" s="67" t="s">
        <v>521</v>
      </c>
      <c r="BM61" s="67" t="s">
        <v>521</v>
      </c>
      <c r="BN61" s="67" t="s">
        <v>521</v>
      </c>
      <c r="BO61" s="67" t="s">
        <v>521</v>
      </c>
      <c r="BP61" s="68" t="s">
        <v>521</v>
      </c>
      <c r="BQ61" s="70" t="s">
        <v>521</v>
      </c>
      <c r="BR61" s="67" t="s">
        <v>521</v>
      </c>
      <c r="BS61" s="67" t="s">
        <v>521</v>
      </c>
      <c r="BT61" s="67" t="s">
        <v>521</v>
      </c>
      <c r="BU61" s="67" t="s">
        <v>521</v>
      </c>
      <c r="BV61" s="67" t="s">
        <v>521</v>
      </c>
      <c r="BW61" s="67" t="s">
        <v>521</v>
      </c>
      <c r="BX61" s="67" t="s">
        <v>521</v>
      </c>
      <c r="BY61" s="67" t="s">
        <v>521</v>
      </c>
      <c r="BZ61" s="68" t="s">
        <v>521</v>
      </c>
      <c r="CA61" s="69" t="s">
        <v>521</v>
      </c>
      <c r="CB61" s="67" t="s">
        <v>521</v>
      </c>
      <c r="CC61" s="67" t="s">
        <v>521</v>
      </c>
      <c r="CD61" s="67" t="s">
        <v>521</v>
      </c>
      <c r="CE61" s="67" t="s">
        <v>521</v>
      </c>
      <c r="CF61" s="67" t="s">
        <v>521</v>
      </c>
      <c r="CG61" s="67" t="s">
        <v>521</v>
      </c>
      <c r="CH61" s="67" t="s">
        <v>521</v>
      </c>
      <c r="CI61" s="67" t="s">
        <v>521</v>
      </c>
      <c r="CJ61" s="68" t="s">
        <v>521</v>
      </c>
      <c r="CK61" s="69" t="s">
        <v>521</v>
      </c>
      <c r="CL61" s="67" t="s">
        <v>521</v>
      </c>
      <c r="CM61" s="67" t="s">
        <v>521</v>
      </c>
      <c r="CN61" s="67" t="s">
        <v>521</v>
      </c>
      <c r="CO61" s="67" t="s">
        <v>521</v>
      </c>
      <c r="CP61" s="67" t="s">
        <v>521</v>
      </c>
      <c r="CQ61" s="67" t="s">
        <v>521</v>
      </c>
      <c r="CR61" s="67" t="s">
        <v>521</v>
      </c>
      <c r="CS61" s="67" t="s">
        <v>521</v>
      </c>
      <c r="CT61" s="68" t="s">
        <v>521</v>
      </c>
      <c r="CU61" s="69" t="s">
        <v>521</v>
      </c>
      <c r="CV61" s="67" t="s">
        <v>521</v>
      </c>
      <c r="CW61" s="67" t="s">
        <v>521</v>
      </c>
      <c r="CX61" s="67" t="s">
        <v>521</v>
      </c>
      <c r="CY61" s="67" t="s">
        <v>521</v>
      </c>
      <c r="CZ61" s="67" t="s">
        <v>521</v>
      </c>
      <c r="DA61" s="67" t="s">
        <v>521</v>
      </c>
      <c r="DB61" s="67" t="s">
        <v>521</v>
      </c>
      <c r="DC61" s="67" t="s">
        <v>521</v>
      </c>
      <c r="DD61" s="68" t="s">
        <v>521</v>
      </c>
      <c r="DE61" s="69" t="s">
        <v>521</v>
      </c>
      <c r="DF61" s="71" t="s">
        <v>521</v>
      </c>
      <c r="DG61" s="67" t="s">
        <v>521</v>
      </c>
      <c r="DH61" s="67" t="s">
        <v>521</v>
      </c>
      <c r="DI61" s="67" t="s">
        <v>521</v>
      </c>
      <c r="DJ61" s="67" t="s">
        <v>521</v>
      </c>
      <c r="DK61" s="67" t="s">
        <v>521</v>
      </c>
      <c r="DL61" s="67" t="s">
        <v>521</v>
      </c>
      <c r="DM61" s="67" t="s">
        <v>521</v>
      </c>
      <c r="DN61" s="68" t="s">
        <v>521</v>
      </c>
      <c r="DO61" s="70" t="s">
        <v>521</v>
      </c>
      <c r="DP61" s="71" t="s">
        <v>521</v>
      </c>
      <c r="DQ61" s="67" t="s">
        <v>521</v>
      </c>
      <c r="DR61" s="67" t="s">
        <v>521</v>
      </c>
      <c r="DS61" s="67" t="s">
        <v>521</v>
      </c>
      <c r="DT61" s="67" t="s">
        <v>521</v>
      </c>
      <c r="DU61" s="67" t="s">
        <v>521</v>
      </c>
      <c r="DV61" s="67" t="s">
        <v>521</v>
      </c>
      <c r="DW61" s="67" t="s">
        <v>521</v>
      </c>
      <c r="DX61" s="72" t="s">
        <v>521</v>
      </c>
      <c r="DY61" s="73" t="s">
        <v>522</v>
      </c>
      <c r="DZ61" s="74">
        <v>2</v>
      </c>
      <c r="EA61" s="74">
        <v>3</v>
      </c>
      <c r="EB61" s="74">
        <v>3</v>
      </c>
      <c r="EC61" s="75">
        <v>4</v>
      </c>
      <c r="ED61" s="76" t="s">
        <v>522</v>
      </c>
      <c r="EE61" s="74">
        <f t="shared" si="75"/>
        <v>2</v>
      </c>
      <c r="EF61" s="74">
        <f t="shared" si="76"/>
        <v>6</v>
      </c>
      <c r="EG61" s="74">
        <f t="shared" si="77"/>
        <v>18</v>
      </c>
      <c r="EH61" s="77">
        <f t="shared" si="78"/>
        <v>72</v>
      </c>
      <c r="EI61" s="73">
        <v>30</v>
      </c>
      <c r="EJ61" s="74">
        <v>40</v>
      </c>
      <c r="EK61" s="74">
        <v>70</v>
      </c>
      <c r="EL61" s="74">
        <v>120</v>
      </c>
      <c r="EM61" s="75">
        <v>340</v>
      </c>
      <c r="EN61" s="78">
        <v>1</v>
      </c>
      <c r="EO61" s="79">
        <f t="shared" si="79"/>
        <v>0.66666666666666663</v>
      </c>
      <c r="EP61" s="79">
        <f t="shared" si="80"/>
        <v>0.3888888888888889</v>
      </c>
      <c r="EQ61" s="79">
        <f t="shared" si="81"/>
        <v>0.22222222222222224</v>
      </c>
      <c r="ER61" s="80">
        <f t="shared" si="82"/>
        <v>0.15740740740740741</v>
      </c>
      <c r="ES61" s="128" t="s">
        <v>523</v>
      </c>
      <c r="ET61" s="82"/>
      <c r="EU61" s="83">
        <v>4</v>
      </c>
      <c r="EV61" s="73">
        <v>36</v>
      </c>
      <c r="EW61" s="74">
        <v>13</v>
      </c>
      <c r="EX61" s="74">
        <v>17</v>
      </c>
      <c r="EY61" s="74">
        <v>18</v>
      </c>
      <c r="EZ61" s="74">
        <v>6</v>
      </c>
      <c r="FA61" s="74">
        <v>4</v>
      </c>
      <c r="FB61" s="74">
        <v>7</v>
      </c>
      <c r="FC61" s="74">
        <v>5</v>
      </c>
      <c r="FD61" s="74">
        <f t="shared" si="83"/>
        <v>23</v>
      </c>
      <c r="FE61" s="84">
        <f t="shared" si="84"/>
        <v>22</v>
      </c>
      <c r="FF61" s="73">
        <f>RANK(EV61,$EV$9:$EV$497,0)</f>
        <v>337</v>
      </c>
      <c r="FG61" s="74">
        <f>RANK(EW61,$EW$9:$EW$497,0)</f>
        <v>387</v>
      </c>
      <c r="FH61" s="74">
        <f>RANK(EX61,$EX$9:$EX$497,0)</f>
        <v>325</v>
      </c>
      <c r="FI61" s="74">
        <f>RANK(EY61,$EY$9:$EY$497,0)</f>
        <v>322</v>
      </c>
      <c r="FJ61" s="74">
        <f>RANK(EZ61,$EZ$9:$EZ$497,0)</f>
        <v>391</v>
      </c>
      <c r="FK61" s="74">
        <f>RANK(FA61,$FA$9:$FA$497,0)</f>
        <v>410</v>
      </c>
      <c r="FL61" s="74">
        <f>RANK(FB61,$FB$9:$FB$497,0)</f>
        <v>411</v>
      </c>
      <c r="FM61" s="74">
        <f>RANK(FC61,$FC$9:$FC$497,0)</f>
        <v>410</v>
      </c>
      <c r="FN61" s="74">
        <f>RANK(FD61,$FD$9:$FD$497,0)</f>
        <v>386</v>
      </c>
      <c r="FO61" s="84">
        <f>RANK(FE61,$FE$9:$FE$497,0)</f>
        <v>397</v>
      </c>
      <c r="FP61" s="73">
        <f>COUNTIFS($EV$9:$EV$497,"&gt;"&amp;EV61,$ES$9:$ES$497,ES61)+1</f>
        <v>82</v>
      </c>
      <c r="FQ61" s="74">
        <f>COUNTIFS($EW$9:$EW$497,"&gt;"&amp;EW61,$ES$9:$ES$497,ES61)+1</f>
        <v>79</v>
      </c>
      <c r="FR61" s="74">
        <f>COUNTIFS($EX$9:$EX$497,"&gt;"&amp;EX61,$ES$9:$ES$497,ES61)+1</f>
        <v>85</v>
      </c>
      <c r="FS61" s="74">
        <f>COUNTIFS($EY$9:$EY$497,"&gt;"&amp;EY61,$ES$9:$ES$497,ES61)+1</f>
        <v>83</v>
      </c>
      <c r="FT61" s="74">
        <f>COUNTIFS($EZ$9:$EZ$497,"&gt;"&amp;EZ61,$ES$9:$ES$497,ES61)+1</f>
        <v>87</v>
      </c>
      <c r="FU61" s="74">
        <f>COUNTIFS($FA$9:$FA$497,"&gt;"&amp;FA61,$ES$9:$ES$497,ES61)+1</f>
        <v>87</v>
      </c>
      <c r="FV61" s="74">
        <f>COUNTIFS($FB$9:$FB$497,"&gt;"&amp;FB61,$ES$9:$ES$497,ES61)+1</f>
        <v>79</v>
      </c>
      <c r="FW61" s="74">
        <f>COUNTIFS($FC$9:$FC$497,"&gt;"&amp;FC61,$ES$9:$ES$497,ES61)+1</f>
        <v>74</v>
      </c>
      <c r="FX61" s="74">
        <f>COUNTIFS($FD$9:$FD$497,"&gt;"&amp;FD61,$ES$9:$ES$497,ES61)+1</f>
        <v>85</v>
      </c>
      <c r="FY61" s="84">
        <f>COUNTIFS($FE$9:$FE$497,"&gt;"&amp;FE61,$ES$9:$ES$497,ES61)+1</f>
        <v>84</v>
      </c>
      <c r="FZ61" s="85">
        <f t="shared" si="85"/>
        <v>1.2</v>
      </c>
      <c r="GA61" s="86">
        <f t="shared" si="86"/>
        <v>0.43</v>
      </c>
      <c r="GB61" s="86">
        <f t="shared" si="87"/>
        <v>0.56999999999999995</v>
      </c>
      <c r="GC61" s="86">
        <f t="shared" si="88"/>
        <v>0.6</v>
      </c>
      <c r="GD61" s="86">
        <f t="shared" si="89"/>
        <v>0.2</v>
      </c>
      <c r="GE61" s="86">
        <f t="shared" si="90"/>
        <v>0.13</v>
      </c>
      <c r="GF61" s="86">
        <f t="shared" si="91"/>
        <v>0.23</v>
      </c>
      <c r="GG61" s="86">
        <f t="shared" si="92"/>
        <v>0.17</v>
      </c>
      <c r="GH61" s="86">
        <f t="shared" si="93"/>
        <v>0.77</v>
      </c>
      <c r="GI61" s="87">
        <f t="shared" si="94"/>
        <v>0.73</v>
      </c>
      <c r="GJ61" s="85">
        <f>ROUND(((FZ61-AVERAGE(FZ$9:FZ$497))/STDEVP(FZ$9:FZ$497)*10+50),2)</f>
        <v>59.08</v>
      </c>
      <c r="GK61" s="86">
        <f>ROUND(((GA61-AVERAGE(GA$9:GA$497))/STDEVP(GA$9:GA$497)*10+50),2)</f>
        <v>42.22</v>
      </c>
      <c r="GL61" s="86">
        <f>ROUND(((GB61-AVERAGE(GB$9:GB$497))/STDEVP(GB$9:GB$497)*10+50),2)</f>
        <v>49.52</v>
      </c>
      <c r="GM61" s="86">
        <f>ROUND(((GC61-AVERAGE(GC$9:GC$497))/STDEVP(GC$9:GC$497)*10+50),2)</f>
        <v>53.7</v>
      </c>
      <c r="GN61" s="86">
        <f>ROUND(((GD61-AVERAGE(GD$9:GD$497))/STDEVP(GD$9:GD$497)*10+50),2)</f>
        <v>43.42</v>
      </c>
      <c r="GO61" s="86">
        <f>ROUND(((GE61-AVERAGE(GE$9:GE$497))/STDEVP(GE$9:GE$497)*10+50),2)</f>
        <v>42.07</v>
      </c>
      <c r="GP61" s="86">
        <f>ROUND(((GF61-AVERAGE(GF$9:GF$497))/STDEVP(GF$9:GF$497)*10+50),2)</f>
        <v>37.25</v>
      </c>
      <c r="GQ61" s="86">
        <f>ROUND(((GG61-AVERAGE(GG$9:GG$497))/STDEVP(GG$9:GG$497)*10+50),2)</f>
        <v>35.58</v>
      </c>
      <c r="GR61" s="86">
        <f>ROUND(((GH61-AVERAGE(GH$9:GH$497))/STDEVP(GH$9:GH$497)*10+50),2)</f>
        <v>42.53</v>
      </c>
      <c r="GS61" s="87">
        <f>ROUND(((GI61-AVERAGE(GI$9:GI$497))/STDEVP(GI$9:GI$497)*10+50),2)</f>
        <v>39.840000000000003</v>
      </c>
      <c r="GT61" s="73">
        <f>RANK(GJ61,$GJ$9:$GJ$497,0)</f>
        <v>85</v>
      </c>
      <c r="GU61" s="74">
        <f>RANK(GK61,$GK$9:$GK$497,0)</f>
        <v>322</v>
      </c>
      <c r="GV61" s="74">
        <f>RANK(GL61,$GL$9:$GL$497,0)</f>
        <v>204</v>
      </c>
      <c r="GW61" s="74">
        <f>RANK(GM61,$GM$9:$GM$497,0)</f>
        <v>113</v>
      </c>
      <c r="GX61" s="74">
        <f>RANK(GN61,$GN$9:$GN$497,0)</f>
        <v>326</v>
      </c>
      <c r="GY61" s="74">
        <f>RANK(GO61,$GO$9:$GO$497,0)</f>
        <v>390</v>
      </c>
      <c r="GZ61" s="74">
        <f>RANK(GP61,$GP$9:$GP$497,0)</f>
        <v>405</v>
      </c>
      <c r="HA61" s="74">
        <f>RANK(GQ61,$GQ$9:$GQ$497,0)</f>
        <v>403</v>
      </c>
      <c r="HB61" s="74">
        <f>RANK(GR61,$GR$9:$GR$497,0)</f>
        <v>330</v>
      </c>
      <c r="HC61" s="84">
        <f>RANK(GS61,$GS$9:$GS$497,0)</f>
        <v>390</v>
      </c>
      <c r="HD61" s="85">
        <f>ROUND(AVERAGEIF($ES$9:$ES$497,$ES61,$FZ$9:$FZ$497),2)</f>
        <v>1.1399999999999999</v>
      </c>
      <c r="HE61" s="86">
        <f>ROUND(AVERAGEIF($ES$9:$ES$497,$ES61,$GA$9:$GA$497),2)</f>
        <v>0.46</v>
      </c>
      <c r="HF61" s="86">
        <f>ROUND(AVERAGEIF($ES$9:$ES$497,$ES61,$GB$9:$GB$497),2)</f>
        <v>0.65</v>
      </c>
      <c r="HG61" s="86">
        <f>ROUND(AVERAGEIF($ES$9:$ES$497,$ES61,$GC$9:$GC$497),2)</f>
        <v>0.74</v>
      </c>
      <c r="HH61" s="86">
        <f>ROUND(AVERAGEIF($ES$9:$ES$497,$ES61,$GD$9:$GD$497),2)</f>
        <v>0.27</v>
      </c>
      <c r="HI61" s="86">
        <f>ROUND(AVERAGEIF($ES$9:$ES$497,$ES61,$GE$9:$GE$497),2)</f>
        <v>0.23</v>
      </c>
      <c r="HJ61" s="86">
        <f>ROUND(AVERAGEIF($ES$9:$ES$497,$ES61,$GF$9:$GF$497),2)</f>
        <v>0.3</v>
      </c>
      <c r="HK61" s="86">
        <f>ROUND(AVERAGEIF($ES$9:$ES$497,$ES61,$GG$9:$GG$497),2)</f>
        <v>0.28000000000000003</v>
      </c>
      <c r="HL61" s="86">
        <f>ROUND(AVERAGEIF($ES$9:$ES$497,$ES61,$GH$9:$GH$497),2)</f>
        <v>0.92</v>
      </c>
      <c r="HM61" s="87">
        <f>ROUND(AVERAGEIF($ES$9:$ES$497,$ES61,$GI$9:$GI$497),2)</f>
        <v>0.93</v>
      </c>
      <c r="HN61" s="88">
        <f t="shared" si="95"/>
        <v>6.0000000000000053E-2</v>
      </c>
      <c r="HO61" s="89">
        <f t="shared" si="96"/>
        <v>-3.0000000000000027E-2</v>
      </c>
      <c r="HP61" s="89">
        <f t="shared" si="97"/>
        <v>-8.0000000000000071E-2</v>
      </c>
      <c r="HQ61" s="89">
        <f t="shared" si="98"/>
        <v>-0.14000000000000001</v>
      </c>
      <c r="HR61" s="89">
        <f t="shared" si="99"/>
        <v>-7.0000000000000007E-2</v>
      </c>
      <c r="HS61" s="89">
        <f t="shared" si="100"/>
        <v>-0.1</v>
      </c>
      <c r="HT61" s="89">
        <f t="shared" si="101"/>
        <v>-6.9999999999999979E-2</v>
      </c>
      <c r="HU61" s="89">
        <f t="shared" si="102"/>
        <v>-0.11000000000000001</v>
      </c>
      <c r="HV61" s="89">
        <f t="shared" si="103"/>
        <v>-0.15000000000000002</v>
      </c>
      <c r="HW61" s="90">
        <f t="shared" si="104"/>
        <v>-0.20000000000000007</v>
      </c>
      <c r="HX61" s="73">
        <f>COUNTIFS($FZ$9:$FZ$497,"&gt;"&amp;FZ61,$ES$9:$ES$497,$ES61)+1</f>
        <v>40</v>
      </c>
      <c r="HY61" s="74">
        <f>COUNTIFS($GA$9:$GA$497,"&gt;"&amp;GA61,$ES$9:$ES$497,$ES61)+1</f>
        <v>58</v>
      </c>
      <c r="HZ61" s="74">
        <f>COUNTIFS($GB$9:$GB$497,"&gt;"&amp;GB61,$ES$9:$ES$497,$ES61)+1</f>
        <v>57</v>
      </c>
      <c r="IA61" s="74">
        <f>COUNTIFS($GC$9:$GC$497,"&gt;"&amp;GC61,$ES$9:$ES$497,$ES61)+1</f>
        <v>62</v>
      </c>
      <c r="IB61" s="74">
        <f>COUNTIFS($GD$9:$GD$497,"&gt;"&amp;GD61,$ES$9:$ES$497,$ES61)+1</f>
        <v>84</v>
      </c>
      <c r="IC61" s="74">
        <f>COUNTIFS($GE$9:$GE$497,"&gt;"&amp;GE61,$ES$9:$ES$497,$ES61)+1</f>
        <v>94</v>
      </c>
      <c r="ID61" s="74">
        <f>COUNTIFS($GF$9:$GF$497,"&gt;"&amp;GF61,$ES$9:$ES$497,$ES61)+1</f>
        <v>65</v>
      </c>
      <c r="IE61" s="74">
        <f>COUNTIFS($GG$9:$GG$497,"&gt;"&amp;GG61,$ES$9:$ES$497,$ES61)+1</f>
        <v>61</v>
      </c>
      <c r="IF61" s="74">
        <f>COUNTIFS($GH$9:$GH$497,"&gt;"&amp;GH61,$ES$9:$ES$497,$ES61)+1</f>
        <v>65</v>
      </c>
      <c r="IG61" s="84">
        <f>COUNTIFS($GI$9:$GI$497,"&gt;"&amp;GI61,$ES$9:$ES$497,$ES61)+1</f>
        <v>73</v>
      </c>
      <c r="IH61" s="91"/>
      <c r="II61" s="79"/>
      <c r="IJ61" s="79"/>
      <c r="IK61" s="79"/>
      <c r="IL61" s="79"/>
      <c r="IM61" s="92"/>
      <c r="IN61" s="93"/>
      <c r="IO61" s="94"/>
      <c r="IP61" s="95"/>
      <c r="IQ61" s="79"/>
      <c r="IR61" s="79"/>
      <c r="IS61" s="79"/>
      <c r="IT61" s="79"/>
      <c r="IU61" s="79"/>
      <c r="IV61" s="79"/>
      <c r="IW61" s="96"/>
      <c r="IX61" s="93"/>
      <c r="IY61" s="79"/>
      <c r="IZ61" s="79"/>
      <c r="JA61" s="79"/>
      <c r="JB61" s="79"/>
      <c r="JC61" s="79"/>
      <c r="JD61" s="79"/>
      <c r="JE61" s="97"/>
      <c r="JF61" s="95"/>
      <c r="JG61" s="79"/>
      <c r="JH61" s="79"/>
      <c r="JI61" s="79"/>
      <c r="JJ61" s="79"/>
      <c r="JK61" s="79"/>
      <c r="JL61" s="79"/>
      <c r="JM61" s="96"/>
      <c r="JN61" s="93"/>
      <c r="JO61" s="79"/>
      <c r="JP61" s="79"/>
      <c r="JQ61" s="79"/>
      <c r="JR61" s="79"/>
      <c r="JS61" s="79"/>
      <c r="JT61" s="79"/>
      <c r="JU61" s="79"/>
      <c r="JV61" s="79"/>
      <c r="JW61" s="79"/>
      <c r="JX61" s="79"/>
      <c r="JY61" s="79"/>
      <c r="JZ61" s="97"/>
      <c r="KA61" s="93"/>
      <c r="KB61" s="79"/>
      <c r="KC61" s="79"/>
      <c r="KD61" s="79"/>
      <c r="KE61" s="97"/>
      <c r="KF61" s="95"/>
      <c r="KG61" s="79"/>
      <c r="KH61" s="79"/>
      <c r="KI61" s="79"/>
      <c r="KJ61" s="79"/>
      <c r="KK61" s="98"/>
      <c r="KL61" s="79"/>
      <c r="KM61" s="79"/>
      <c r="KN61" s="79"/>
      <c r="KO61" s="79"/>
      <c r="KP61" s="79"/>
      <c r="KQ61" s="79"/>
      <c r="KR61" s="79"/>
      <c r="KS61" s="96"/>
      <c r="KT61" s="96"/>
      <c r="KU61" s="96"/>
      <c r="KV61" s="96"/>
      <c r="KW61" s="93"/>
      <c r="KX61" s="79"/>
      <c r="KY61" s="79"/>
      <c r="KZ61" s="79"/>
      <c r="LA61" s="79"/>
      <c r="LB61" s="79"/>
      <c r="LC61" s="96"/>
      <c r="LD61" s="93"/>
      <c r="LE61" s="94"/>
      <c r="LF61" s="99"/>
      <c r="LG61" s="75"/>
      <c r="LH61" s="93"/>
      <c r="LI61" s="79"/>
      <c r="LJ61" s="74"/>
      <c r="LK61" s="74"/>
      <c r="LL61" s="74"/>
      <c r="LM61" s="100"/>
      <c r="LN61" s="95"/>
      <c r="LO61" s="79"/>
      <c r="LP61" s="79"/>
      <c r="LQ61" s="79"/>
      <c r="LR61" s="96"/>
      <c r="LS61" s="93"/>
      <c r="LT61" s="79"/>
      <c r="LU61" s="79"/>
      <c r="LV61" s="79"/>
      <c r="LW61" s="79"/>
      <c r="LX61" s="79"/>
      <c r="LY61" s="79"/>
      <c r="LZ61" s="79"/>
      <c r="MA61" s="97"/>
      <c r="MB61" s="95"/>
      <c r="MC61" s="79"/>
      <c r="MD61" s="79"/>
      <c r="ME61" s="79"/>
      <c r="MF61" s="79"/>
      <c r="MG61" s="79"/>
      <c r="MH61" s="79"/>
      <c r="MI61" s="79"/>
      <c r="MJ61" s="79"/>
      <c r="MK61" s="79"/>
      <c r="ML61" s="79"/>
      <c r="MM61" s="79"/>
      <c r="MN61" s="98"/>
      <c r="MO61" s="98"/>
      <c r="MP61" s="96"/>
      <c r="MQ61" s="93"/>
      <c r="MR61" s="79"/>
      <c r="MS61" s="79"/>
      <c r="MT61" s="79"/>
      <c r="MU61" s="79"/>
      <c r="MV61" s="98"/>
      <c r="MW61" s="79"/>
      <c r="MX61" s="79"/>
      <c r="MY61" s="79"/>
      <c r="MZ61" s="79"/>
      <c r="NA61" s="79"/>
      <c r="NB61" s="79"/>
      <c r="NC61" s="79"/>
      <c r="ND61" s="96"/>
      <c r="NE61" s="96"/>
      <c r="NF61" s="96"/>
      <c r="NG61" s="96"/>
      <c r="NH61" s="93"/>
      <c r="NI61" s="79"/>
      <c r="NJ61" s="79"/>
      <c r="NK61" s="79"/>
      <c r="NL61" s="79"/>
      <c r="NM61" s="79"/>
      <c r="NN61" s="94"/>
      <c r="NO61" s="93"/>
      <c r="NP61" s="80"/>
      <c r="NQ61" s="124" t="s">
        <v>689</v>
      </c>
      <c r="NR61" s="102" t="s">
        <v>694</v>
      </c>
      <c r="NS61" s="102"/>
      <c r="NT61" s="102"/>
      <c r="NU61" s="102"/>
      <c r="NV61" s="104">
        <v>43720</v>
      </c>
      <c r="NW61" s="102" t="s">
        <v>525</v>
      </c>
      <c r="NX61" s="105" t="s">
        <v>695</v>
      </c>
      <c r="NY61" s="129" t="s">
        <v>601</v>
      </c>
      <c r="NZ61" s="105" t="s">
        <v>2059</v>
      </c>
      <c r="OA61" s="107"/>
      <c r="OB61" s="107"/>
      <c r="OC61" s="107"/>
      <c r="OD61" s="108">
        <f t="shared" si="105"/>
        <v>72</v>
      </c>
      <c r="OE61" s="109">
        <v>7</v>
      </c>
      <c r="OF61" s="110">
        <f t="shared" si="106"/>
        <v>30</v>
      </c>
      <c r="OG61" s="109">
        <v>7</v>
      </c>
      <c r="OH61" s="111">
        <f>ROUND(AVERAGEIF($ES$9:$ES$497,$ES61,EV$9:EV$497),0)</f>
        <v>79</v>
      </c>
      <c r="OI61" s="112">
        <f>ROUND(AVERAGEIF($ES$9:$ES$497,$ES61,EW$9:EW$497),0)</f>
        <v>32</v>
      </c>
      <c r="OJ61" s="112">
        <f>ROUND(AVERAGEIF($ES$9:$ES$497,$ES61,EX$9:EX$497),0)</f>
        <v>45</v>
      </c>
      <c r="OK61" s="112">
        <f>ROUND(AVERAGEIF($ES$9:$ES$497,$ES61,EY$9:EY$497),0)</f>
        <v>53</v>
      </c>
      <c r="OL61" s="112">
        <f>ROUND(AVERAGEIF($ES$9:$ES$497,$ES61,EZ$9:EZ$497),0)</f>
        <v>20</v>
      </c>
      <c r="OM61" s="112">
        <f>ROUND(AVERAGEIF($ES$9:$ES$497,$ES61,FA$9:FA$497),0)</f>
        <v>18</v>
      </c>
      <c r="ON61" s="112">
        <f>ROUND(AVERAGEIF($ES$9:$ES$497,$ES61,FB$9:FB$497),0)</f>
        <v>23</v>
      </c>
      <c r="OO61" s="112">
        <f>ROUND(AVERAGEIF($ES$9:$ES$497,$ES61,FC$9:FC$497),0)</f>
        <v>23</v>
      </c>
      <c r="OP61" s="112">
        <f>ROUND(AVERAGEIF($ES$9:$ES$497,$ES61,FD$9:FD$497),0)</f>
        <v>64</v>
      </c>
      <c r="OQ61" s="113">
        <f>ROUND(AVERAGEIF($ES$9:$ES$497,$ES61,FE$9:FE$497),0)</f>
        <v>68</v>
      </c>
      <c r="OR61" s="114">
        <f>ROUND(EV61/MAX(EV$9:EV$497)*100,0)</f>
        <v>20</v>
      </c>
      <c r="OS61" s="115">
        <f>ROUND(EW61/MAX(EW$9:EW$497)*100,0)</f>
        <v>10</v>
      </c>
      <c r="OT61" s="115">
        <f>ROUND(EX61/MAX(EX$9:EX$497)*100,0)</f>
        <v>14</v>
      </c>
      <c r="OU61" s="115">
        <f>ROUND(EY61/MAX(EY$9:EY$497)*100,0)</f>
        <v>12</v>
      </c>
      <c r="OV61" s="115">
        <f>ROUND(EZ61/MAX(EZ$9:EZ$497)*100,0)</f>
        <v>5</v>
      </c>
      <c r="OW61" s="115">
        <f>ROUND(FA61/MAX(FA$9:FA$497)*100,0)</f>
        <v>4</v>
      </c>
      <c r="OX61" s="115">
        <f>ROUND(FB61/MAX(FB$9:FB$497)*100,0)</f>
        <v>5</v>
      </c>
      <c r="OY61" s="116">
        <f>ROUND(FC61/MAX(FC$9:FC$497)*100,0)</f>
        <v>3</v>
      </c>
      <c r="OZ61" s="115">
        <f>ROUND(FD61/MAX(FD$9:FD$497)*100,0)</f>
        <v>16</v>
      </c>
      <c r="PA61" s="117">
        <f>ROUND(FE61/MAX(FE$9:FE$497)*100,0)</f>
        <v>9</v>
      </c>
      <c r="PB61" s="118">
        <f t="shared" si="107"/>
        <v>127</v>
      </c>
      <c r="PC61" s="115">
        <f t="shared" si="108"/>
        <v>100</v>
      </c>
      <c r="PD61" s="115">
        <f t="shared" si="109"/>
        <v>142</v>
      </c>
      <c r="PE61" s="115">
        <f t="shared" si="110"/>
        <v>133</v>
      </c>
      <c r="PF61" s="115">
        <f t="shared" si="111"/>
        <v>129</v>
      </c>
      <c r="PG61" s="119">
        <f t="shared" si="112"/>
        <v>101</v>
      </c>
      <c r="PH61" s="118">
        <f>ROUND(PB61/MAX(PB$9:PB$497)*100,0)</f>
        <v>15</v>
      </c>
      <c r="PI61" s="115">
        <f>ROUND(PC61/MAX(PC$9:PC$497)*100,0)</f>
        <v>12</v>
      </c>
      <c r="PJ61" s="115">
        <f>ROUND(PD61/MAX(PD$9:PD$497)*100,0)</f>
        <v>15</v>
      </c>
      <c r="PK61" s="115">
        <f>ROUND(PE61/MAX(PE$9:PE$497)*100,0)</f>
        <v>13</v>
      </c>
      <c r="PL61" s="115">
        <f>ROUND(PF61/MAX(PF$9:PF$497)*100,0)</f>
        <v>18</v>
      </c>
      <c r="PM61" s="119">
        <f>ROUND(PG61/MAX(PG$9:PG$497)*100,0)</f>
        <v>15</v>
      </c>
      <c r="PN61" s="118">
        <f>RANK(PH61,PH$9:PH$497,0)</f>
        <v>394</v>
      </c>
      <c r="PO61" s="115">
        <f>RANK(PI61,PI$9:PI$497,0)</f>
        <v>395</v>
      </c>
      <c r="PP61" s="115">
        <f>RANK(PJ61,PJ$9:PJ$497,0)</f>
        <v>395</v>
      </c>
      <c r="PQ61" s="115">
        <f>RANK(PK61,PK$9:PK$497,0)</f>
        <v>397</v>
      </c>
      <c r="PR61" s="115">
        <f>RANK(PL61,PL$9:PL$497,0)</f>
        <v>384</v>
      </c>
      <c r="PS61" s="119">
        <f>RANK(PM61,PM$9:PM$497,0)</f>
        <v>390</v>
      </c>
      <c r="PT61" s="120">
        <f>ROUND(FZ61/MAX(FZ$9:FZ$497)*100,0)</f>
        <v>66</v>
      </c>
      <c r="PU61" s="115">
        <f>ROUND(GA61/MAX(GA$9:GA$497)*100,0)</f>
        <v>24</v>
      </c>
      <c r="PV61" s="115">
        <f>ROUND(GB61/MAX(GB$9:GB$497)*100,0)</f>
        <v>42</v>
      </c>
      <c r="PW61" s="115">
        <f>ROUND(GC61/MAX(GC$9:GC$497)*100,0)</f>
        <v>48</v>
      </c>
      <c r="PX61" s="115">
        <f>ROUND(GD61/MAX(GD$9:GD$497)*100,0)</f>
        <v>11</v>
      </c>
      <c r="PY61" s="115">
        <f>ROUND(GE61/MAX(GE$9:GE$497)*100,0)</f>
        <v>8</v>
      </c>
      <c r="PZ61" s="115">
        <f>ROUND(GF61/MAX(GF$9:GF$497)*100,0)</f>
        <v>11</v>
      </c>
      <c r="QA61" s="116">
        <f>ROUND(GG61/MAX(GG$9:GG$497)*100,0)</f>
        <v>9</v>
      </c>
      <c r="QB61" s="115">
        <f>ROUND(GH61/MAX(GH$9:GH$497)*100,0)</f>
        <v>34</v>
      </c>
      <c r="QC61" s="121">
        <f>ROUND(GI61/MAX(GI$9:GI$497)*100,0)</f>
        <v>23</v>
      </c>
      <c r="QD61" s="120">
        <f>ROUND(AVERAGEIF($ES$9:$ES$497,$ES61,PT$9:PT$497),0)</f>
        <v>62</v>
      </c>
      <c r="QE61" s="120">
        <f>ROUND(AVERAGEIF($ES$9:$ES$497,$ES61,PU$9:PU$497),0)</f>
        <v>26</v>
      </c>
      <c r="QF61" s="120">
        <f>ROUND(AVERAGEIF($ES$9:$ES$497,$ES61,PV$9:PV$497),0)</f>
        <v>48</v>
      </c>
      <c r="QG61" s="120">
        <f>ROUND(AVERAGEIF($ES$9:$ES$497,$ES61,PW$9:PW$497),0)</f>
        <v>58</v>
      </c>
      <c r="QH61" s="120">
        <f>ROUND(AVERAGEIF($ES$9:$ES$497,$ES61,PX$9:PX$497),0)</f>
        <v>15</v>
      </c>
      <c r="QI61" s="120">
        <f>ROUND(AVERAGEIF($ES$9:$ES$497,$ES61,PY$9:PY$497),0)</f>
        <v>14</v>
      </c>
      <c r="QJ61" s="120">
        <f>ROUND(AVERAGEIF($ES$9:$ES$497,$ES61,PZ$9:PZ$497),0)</f>
        <v>14</v>
      </c>
      <c r="QK61" s="120">
        <f>ROUND(AVERAGEIF($ES$9:$ES$497,$ES61,QA$9:QA$497),0)</f>
        <v>15</v>
      </c>
      <c r="QL61" s="120">
        <f>ROUND(AVERAGEIF($ES$9:$ES$497,$ES61,QB$9:QB$497),0)</f>
        <v>41</v>
      </c>
      <c r="QM61" s="120">
        <f>ROUND(AVERAGEIF($ES$9:$ES$497,$ES61,QC$9:QC$497),0)</f>
        <v>30</v>
      </c>
      <c r="QN61" s="114">
        <f t="shared" si="126"/>
        <v>427</v>
      </c>
      <c r="QO61" s="115">
        <f t="shared" si="127"/>
        <v>303</v>
      </c>
      <c r="QP61" s="115">
        <f t="shared" si="128"/>
        <v>471</v>
      </c>
      <c r="QQ61" s="115">
        <f t="shared" si="129"/>
        <v>454</v>
      </c>
      <c r="QR61" s="115">
        <f t="shared" si="130"/>
        <v>531</v>
      </c>
      <c r="QS61" s="119">
        <f t="shared" si="131"/>
        <v>319</v>
      </c>
      <c r="QT61" s="114">
        <f>ROUND((QN61-MIN(QN$9:QN$497))/(MAX(QN$9:QN$497)-MIN(QN$9:QN$497))*100,0)</f>
        <v>31</v>
      </c>
      <c r="QU61" s="115">
        <f>ROUND((QO61-MIN(QO$9:QO$497))/(MAX(QO$9:QO$497)-MIN(QO$9:QO$497))*100,0)</f>
        <v>13</v>
      </c>
      <c r="QV61" s="115">
        <f>ROUND((QP61-MIN(QP$9:QP$497))/(MAX(QP$9:QP$497)-MIN(QP$9:QP$497))*100,0)</f>
        <v>17</v>
      </c>
      <c r="QW61" s="115">
        <f>ROUND((QQ61-MIN(QQ$9:QQ$497))/(MAX(QQ$9:QQ$497)-MIN(QQ$9:QQ$497))*100,0)</f>
        <v>21</v>
      </c>
      <c r="QX61" s="115">
        <f>ROUND((QR61-MIN(QR$9:QR$497))/(MAX(QR$9:QR$497)-MIN(QR$9:QR$497))*100,0)</f>
        <v>50</v>
      </c>
      <c r="QY61" s="115">
        <f>ROUND((QS61-MIN(QS$9:QS$497))/(MAX(QS$9:QS$497)-MIN(QS$9:QS$497))*100,0)</f>
        <v>29</v>
      </c>
      <c r="QZ61" s="114">
        <f>RANK(QN61,QN$9:QN$497,0)</f>
        <v>302</v>
      </c>
      <c r="RA61" s="115">
        <f>RANK(QO61,QO$9:QO$497,0)</f>
        <v>369</v>
      </c>
      <c r="RB61" s="115">
        <f>RANK(QP61,QP$9:QP$497,0)</f>
        <v>364</v>
      </c>
      <c r="RC61" s="115">
        <f>RANK(QQ61,QQ$9:QQ$497,0)</f>
        <v>364</v>
      </c>
      <c r="RD61" s="115">
        <f>RANK(QR61,QR$9:QR$497,0)</f>
        <v>179</v>
      </c>
      <c r="RE61" s="115">
        <f>RANK(QS61,QS$9:QS$497,0)</f>
        <v>302</v>
      </c>
      <c r="RF61" s="122"/>
      <c r="RG61" s="115">
        <f>($RH$3*(IH61+IJ61)*100*100/MAX(EX$9:EX$497)*$RO$3) +($RH$3*(II61+IJ61)*100*100/MAX(EX$9:EX$497)*$RO$4) + ($RH$3*IK61*100*100/MAX(EX$9:EX$497)*0.098)</f>
        <v>0</v>
      </c>
      <c r="RH61" s="115">
        <f>($RH$4*IL61*100*100/MAX(EZ$9:EZ$497))*$RQ$3</f>
        <v>0</v>
      </c>
      <c r="RI61" s="115">
        <f>($RH$3*IM61*100*100/MAX(EY$9:EY$497))*$RQ$4</f>
        <v>0</v>
      </c>
      <c r="RJ61" s="115">
        <f>($RH$3*IN61*100*100/MAX(EX$9:EX$497))</f>
        <v>0</v>
      </c>
      <c r="RK61" s="115">
        <f>($RH$4*IO61*100*100/MAX(EZ$9:EZ$497))*$RQ$3</f>
        <v>0</v>
      </c>
      <c r="RL61" s="115">
        <f>(($RL$4*IP61*100*((100/MAX(EX$9:EX$497)+100/MAX(EZ$9:EZ$497))/2))+($RL$4*IQ61*100*((100/MAX(EX$9:EX$497)+100/MAX(EZ$9:EZ$497))/2))+($RL$4*IR61*100*((100/MAX(EX$9:EX$497)+100/MAX(EZ$9:EZ$497))/2))+($RL$4*IS61*100*((100/MAX(EX$9:EX$497)+100/MAX(EZ$9:EZ$497))/2))+($RL$4*IT61*100*((100/MAX(EX$9:EX$497)+100/MAX(EZ$9:EZ$497))/2))+($RL$4*IU61*100*((100/MAX(EX$9:EX$497)+100/MAX(EZ$9:EZ$497))/2))+($RL$4*IV61*100*((100/MAX(EX$9:EX$497)+100/MAX(EZ$9:EZ$497))/2))+($RL$4*IW61*100*((100/MAX(EX$9:EX$497)+100/MAX(EZ$9:EZ$497))/2)))*$RS$3</f>
        <v>0</v>
      </c>
      <c r="RM61" s="115">
        <f>(($RH$3*IX61*100*100/MAX(EX$9:EX$497))+($RH$3*IY61*100*100/MAX(EX$9:EX$497))+($RH$3*IZ61*100*100/MAX(EX$9:EX$497))+($RH$3*JA61*100*100/MAX(EX$9:EX$497))+($RH$3*JB61*100*100/MAX(EX$9:EX$497))+($RH$3*JC61*100*100/MAX(EX$9:EX$497))+($RH$3*JD61*100*100/MAX(EX$9:EX$497))+($RH$3*JE61*100*100/MAX(EX$9:EX$497)))*$RS$4</f>
        <v>0</v>
      </c>
      <c r="RN61" s="115">
        <f>(($RH$4*JF61*100*100/MAX(EZ$9:EZ$497)) + ($RH$4*JG61*100*100/MAX(EZ$9:EZ$497)) + ($RH$4*JH61*100*100/MAX(EZ$9:EZ$497)) + ($RH$4*JI61*100*100/MAX(EZ$9:EZ$497)) + ($RH$4*JJ61*100*100/MAX(EZ$9:EZ$497)) + ($RH$4*JK61*100*100/MAX(EZ$9:EZ$497)) + ($RH$4*JL61*100*100/MAX(EZ$9:EZ$497)) + ($RH$4*JM61*100*100/MAX(EZ$9:EZ$497)))*$RU$3</f>
        <v>0</v>
      </c>
      <c r="RO61" s="115">
        <f>(($RL$4*JN61*100*((100/MAX(EX$9:EX$497)+100/MAX(EZ$9:EZ$497))/2))+($RL$4*JO61*100*((100/MAX(EX$9:EX$497)+100/MAX(EZ$9:EZ$497))/2))+($RL$4*JP61*100*((100/MAX(EX$9:EX$497)+100/MAX(EZ$9:EZ$497))/2))+($RL$4*JQ61*100*((100/MAX(EX$9:EX$497)+100/MAX(EZ$9:EZ$497))/2))+($RL$4*JR61*100*((100/MAX(EX$9:EX$497)+100/MAX(EZ$9:EZ$497))/2))+($RL$4*JS61*100*((100/MAX(EX$9:EX$497)+100/MAX(EZ$9:EZ$497))/2))+($RL$4*JT61*100*((100/MAX(EX$9:EX$497)+100/MAX(EZ$9:EZ$497))/2))+($RL$4*JU61*100*((100/MAX(EX$9:EX$497)+100/MAX(EZ$9:EZ$497))/2))+($RL$4*JV61*100*((100/MAX(EX$9:EX$497)+100/MAX(EZ$9:EZ$497))/2))+($RL$4*JW61*100*((100/MAX(EX$9:EX$497)+100/MAX(EZ$9:EZ$497))/2))+($RL$4*JX61*100*((100/MAX(EX$9:EX$497)+100/MAX(EZ$9:EZ$497))/2))+($RL$4*JY61*100*((100/MAX(EX$9:EX$497)+100/MAX(EZ$9:EZ$497))/2))+($RL$4*JZ61*100*((100/MAX(EX$9:EX$497)+100/MAX(EZ$9:EZ$497))/2)))*$RW$3/2</f>
        <v>0</v>
      </c>
      <c r="RP61" s="119">
        <f>($RJ$3*KA61*100*100/MAX(FA$9:FA$497)) + ($RJ$3*KB61*100*100/MAX(FA$9:FA$497)/2) + ($RJ$3*KC61*100*100/MAX(FA$9:FA$497)/2) + ($RJ$3*KD61*100*100/MAX(FA$9:FA$497)/4) + ($RJ$3*KE61*100*100/MAX(FA$9:FA$497)/4)</f>
        <v>0</v>
      </c>
      <c r="RQ61" s="118">
        <f>($RL$4*KF61*100*((100/MAX(EX$9:EX$497)+100/MAX(EZ$9:EZ$497)))) * ($RO$3/2) + (($RL$4*KG61*100*((100/MAX(EX$9:EX$497)+100/MAX(EZ$9:EZ$497))))+($RL$4*KH61*100*((100/MAX(EX$9:EX$497)+100/MAX(EZ$9:EZ$497))))+($RL$4*KI61*100*((100/MAX(EX$9:EX$497)+100/MAX(EZ$9:EZ$497))))+($RL$4*KJ61*100*((100/MAX(EX$9:EX$497)+100/MAX(EZ$9:EZ$497))))+($RL$4*KK61*100*((100/MAX(EX$9:EX$497)+100/MAX(EZ$9:EZ$497))))+($RL$4*KL61*100*((100/MAX(EX$9:EX$497)+100/MAX(EZ$9:EZ$497))))+($RL$4*KM61*100*((100/MAX(EX$9:EX$497)+100/MAX(EZ$9:EZ$497))))+($RL$4*KN61*100*((100/MAX(EX$9:EX$497)+100/MAX(EZ$9:EZ$497))))+($RL$4*KO61*100*((100/MAX(EX$9:EX$497)+100/MAX(EZ$9:EZ$497))))+($RL$4*KP61*100*((100/MAX(EX$9:EX$497)+100/MAX(EZ$9:EZ$497))))+($RL$4*KQ61*100*((100/MAX(EX$9:EX$497)+100/MAX(EZ$9:EZ$497))))+($RL$4*KR61*100*((100/MAX(EX$9:EX$497)+100/MAX(EZ$9:EZ$497))))+($RL$4*KS61*100*((100/MAX(EX$9:EX$497)+100/MAX(EZ$9:EZ$497))))+($RL$4*KV61*100*((100/MAX(EX$9:EX$497)+100/MAX(EZ$9:EZ$497))))) * (($RO$3+$RO$4)/6)</f>
        <v>0</v>
      </c>
      <c r="RR61" s="115">
        <f>(($RL$4*KW61*100*((100/MAX(EX$9:EX$497)+100/MAX(EZ$9:EZ$497))))) * ($RO$3/2) + (($RL$4*KX61*100*((100/MAX(EX$9:EX$497)+100/MAX(EZ$9:EZ$497))))+($RL$4*KY61*100*((100/MAX(EX$9:EX$497)+100/MAX(EZ$9:EZ$497))))+($RL$4*KZ61*100*((100/MAX(EX$9:EX$497)+100/MAX(EZ$9:EZ$497))))+($RL$4*LA61*100*((100/MAX(EX$9:EX$497)+100/MAX(EZ$9:EZ$497))))+($RL$4*LB61*100*((100/MAX(EX$9:EX$497)+100/MAX(EZ$9:EZ$497))))+($RL$4*LC61*100*((100/MAX(EX$9:EX$497)+100/MAX(EZ$9:EZ$497))))) * (($RO$3+$RO$4)/6)</f>
        <v>0</v>
      </c>
      <c r="RS61" s="119">
        <f>(($RL$4*LD61*100*((100/MAX(EX$9:EX$497)+100/MAX(EZ$9:EZ$497))))+($RL$4*LE61*100*((100/MAX(EX$9:EX$497)+100/MAX(EZ$9:EZ$497))))) * (($RO$3+$RO$4)/6)</f>
        <v>0</v>
      </c>
      <c r="RT61" s="118">
        <f>($RJ$4*LH61*100*(100/MAX(EV$9:EV$497)))+($RJ$4*LI61*100*(100/MAX(EV$9:EV$497)))</f>
        <v>0</v>
      </c>
      <c r="RU61" s="119">
        <f>($RJ$4*LJ61*(100/MAX(EV$9:EV$497)))/2 + ($RL$3*LK61*(100/MAX(EW$9:EW$497))) + ($RJ$4*LL61*(100/MAX(EV$9:EV$497)))/4 + ($RL$3*LM61*(100/MAX(EW$9:EW$497)))</f>
        <v>0</v>
      </c>
      <c r="RV61" s="118">
        <f>($RJ$4*LN61*100*100/MAX(EV$9:EV$497)/2)+($RJ$4*LO61*100*100/MAX(EV$9:EV$497)/2)+($RJ$4*LP61*100*100/MAX(EV$9:EV$497))+($RJ$4*LQ61*100*100/MAX(EV$9:EV$497))+($RJ$4*LR61*100*100/MAX(EV$9:EV$497))</f>
        <v>0</v>
      </c>
      <c r="RW61" s="115">
        <f>($RJ$4*LS61*100*100/MAX(EV$9:EV$497)) + (($RJ$4*LT61*100*100/MAX(EV$9:EV$497))+($RJ$4*LU61*100*100/MAX(EV$9:EV$497))+($RJ$4*LV61*100*100/MAX(EV$9:EV$497))+($RJ$4*LW61*100*100/MAX(EV$9:EV$497))+($RJ$4*LX61*100*100/MAX(EV$9:EV$497))+($RJ$4*LY61*100*100/MAX(EV$9:EV$497))+($RJ$4*LZ61*100*100/MAX(EV$9:EV$497))+($RJ$4*MA61*100*100/MAX(EV$9:EV$497)))/2</f>
        <v>0</v>
      </c>
      <c r="RX61" s="119">
        <f>($RJ$4*MB61*100*100/MAX(EV$9:EV$497))+($RJ$4*MC61*100*100/MAX(EV$9:EV$497))+($RJ$4*MD61*100*100/MAX(EV$9:EV$497))+($RJ$4*ME61*100*100/MAX(EV$9:EV$497))+($RJ$4*MF61*100*100/MAX(EV$9:EV$497))+($RJ$4*MG61*100*100/MAX(EV$9:EV$497))+($RJ$4*MH61*100*100/MAX(EV$9:EV$497))+($RJ$4*MI61*100*100/MAX(EV$9:EV$497))+($RJ$4*MJ61*100*100/MAX(EV$9:EV$497))+($RJ$4*MK61*100*100/MAX(EV$9:EV$497))+($RJ$4*ML61*100*100/MAX(EV$9:EV$497))+($RJ$4*MM61*100*100/MAX(EV$9:EV$497))+($RJ$4*MN61*100*100/MAX(EV$9:EV$497))</f>
        <v>0</v>
      </c>
      <c r="RY61" s="118">
        <f>($RJ$4*MQ61*100*100/MAX(EV$9:EV$497))/2 + (($RJ$4*MR61*100*100/MAX(EV$9:EV$497))+($RJ$4*MS61*100*100/MAX(EV$9:EV$497))+($RJ$4*MT61*100*100/MAX(EV$9:EV$497))+($RJ$4*MU61*100*100/MAX(EV$9:EV$497))+($RJ$4*MV61*100*100/MAX(EV$9:EV$497))+($RJ$4*MW61*100*100/MAX(EV$9:EV$497))+($RJ$4*MX61*100*100/MAX(EV$9:EV$497))+($RJ$4*MY61*100*100/MAX(EV$9:EV$497))+($RJ$4*MZ61*100*100/MAX(EV$9:EV$497))+($RJ$4*NA61*100*100/MAX(EV$9:EV$497))+($RJ$4*NB61*100*100/MAX(EV$9:EV$497))+($RJ$4*NC61*100*100/MAX(EV$9:EV$497))+($RJ$4*ND61*100*100/MAX(EV$9:EV$497))+($RJ$4*NG61*100*100/MAX(EV$9:EV$497)))/4</f>
        <v>0</v>
      </c>
      <c r="RZ61" s="115">
        <f>($RJ$4*NH61*100*100/MAX(EV$9:EV$497))/2 + (($RJ$4*NI61*100*100/MAX(EV$9:EV$497))+($RJ$4*NJ61*100*100/MAX(EV$9:EV$497))+($RJ$4*NK61*100*100/MAX(EV$9:EV$497))+($RJ$4*NL61*100*100/MAX(EV$9:EV$497))+($RJ$4*NM61*100*100/MAX(EV$9:EV$497))+($RJ$4*NN61*100*100/MAX(EV$9:EV$497)))/4</f>
        <v>0</v>
      </c>
      <c r="SA61" s="117">
        <f>(($RJ$4*NO61*100*100/MAX(EV$9:EV$497))+($RJ$4*NP61*100*100/MAX(EV$9:EV$497)))/4</f>
        <v>0</v>
      </c>
      <c r="SB61" s="118">
        <f t="shared" si="113"/>
        <v>0</v>
      </c>
      <c r="SC61" s="115">
        <f t="shared" si="114"/>
        <v>0</v>
      </c>
      <c r="SD61" s="115">
        <f t="shared" si="115"/>
        <v>0</v>
      </c>
      <c r="SE61" s="115">
        <f t="shared" si="116"/>
        <v>0</v>
      </c>
      <c r="SF61" s="115">
        <f t="shared" si="117"/>
        <v>0</v>
      </c>
      <c r="SG61" s="115">
        <f t="shared" si="118"/>
        <v>0</v>
      </c>
      <c r="SH61" s="115">
        <f>ROUND(SB61/MAX(SB$9:SB$497)*100,0)</f>
        <v>0</v>
      </c>
      <c r="SI61" s="115">
        <f>ROUND(SC61/MAX(SC$9:SC$497)*100,0)</f>
        <v>0</v>
      </c>
      <c r="SJ61" s="115">
        <f>ROUND(SD61/MAX(SD$9:SD$497)*100,0)</f>
        <v>0</v>
      </c>
      <c r="SK61" s="115">
        <f>ROUND(SE61/MAX(SE$9:SE$497)*100,0)</f>
        <v>0</v>
      </c>
      <c r="SL61" s="115">
        <f>ROUND(SF61/MAX(SF$9:SF$497)*100,0)</f>
        <v>0</v>
      </c>
      <c r="SM61" s="121">
        <f>ROUND(SG61/MAX(SG$9:SG$497)*100,0)</f>
        <v>0</v>
      </c>
      <c r="SN61" s="115">
        <f>ROUND(AVERAGEIF($ES$9:$ES$497,$ES61,SH$9:SH$497),0)</f>
        <v>26</v>
      </c>
      <c r="SO61" s="115">
        <f>ROUND(AVERAGEIF($ES$9:$ES$497,$ES61,SI$9:SI$497),0)</f>
        <v>23</v>
      </c>
      <c r="SP61" s="115">
        <f>ROUND(AVERAGEIF($ES$9:$ES$497,$ES61,SJ$9:SJ$497),0)</f>
        <v>4</v>
      </c>
      <c r="SQ61" s="115">
        <f>ROUND(AVERAGEIF($ES$9:$ES$497,$ES61,SK$9:SK$497),0)</f>
        <v>20</v>
      </c>
      <c r="SR61" s="115">
        <f>ROUND(AVERAGEIF($ES$9:$ES$497,$ES61,SL$9:SL$497),0)</f>
        <v>7</v>
      </c>
      <c r="SS61" s="121">
        <f>ROUND(AVERAGEIF($ES$9:$ES$497,$ES61,SM$9:SM$497),0)</f>
        <v>6</v>
      </c>
      <c r="ST61" s="114">
        <f>RANK(SB61,SB$9:SB$497,0)</f>
        <v>323</v>
      </c>
      <c r="SU61" s="115">
        <f>RANK(SC61,SC$9:SC$497,0)</f>
        <v>320</v>
      </c>
      <c r="SV61" s="115">
        <f>RANK(SD61,SD$9:SD$497,0)</f>
        <v>320</v>
      </c>
      <c r="SW61" s="115">
        <f>RANK(SE61,SE$9:SE$497,0)</f>
        <v>320</v>
      </c>
      <c r="SX61" s="115">
        <f>RANK(SF61,SF$9:SF$497,0)</f>
        <v>317</v>
      </c>
      <c r="SY61" s="115">
        <f>RANK(SG61,SG$9:SG$497,0)</f>
        <v>308</v>
      </c>
      <c r="SZ61" s="115">
        <f>COUNTIFS(SB$9:SB$497,"&gt;"&amp;SB61,$ES$9:$ES$497,$ES61)+1</f>
        <v>73</v>
      </c>
      <c r="TA61" s="115">
        <f>COUNTIFS(SC$9:SC$497,"&gt;"&amp;SC61,$ES$9:$ES$497,$ES61)+1</f>
        <v>73</v>
      </c>
      <c r="TB61" s="115">
        <f>COUNTIFS(SD$9:SD$497,"&gt;"&amp;SD61,$ES$9:$ES$497,$ES61)+1</f>
        <v>71</v>
      </c>
      <c r="TC61" s="115">
        <f>COUNTIFS(SE$9:SE$497,"&gt;"&amp;SE61,$ES$9:$ES$497,$ES61)+1</f>
        <v>73</v>
      </c>
      <c r="TD61" s="115">
        <f>COUNTIFS(SF$9:SF$497,"&gt;"&amp;SF61,$ES$9:$ES$497,$ES61)+1</f>
        <v>71</v>
      </c>
      <c r="TE61" s="117">
        <f>COUNTIFS(SG$9:SG$497,"&gt;"&amp;SG61,$ES$9:$ES$497,$ES61)+1</f>
        <v>70</v>
      </c>
      <c r="TF61" s="118">
        <f t="shared" si="119"/>
        <v>18</v>
      </c>
      <c r="TG61" s="115">
        <f t="shared" si="120"/>
        <v>15</v>
      </c>
      <c r="TH61" s="115">
        <f t="shared" si="121"/>
        <v>12</v>
      </c>
      <c r="TI61" s="115">
        <f t="shared" si="122"/>
        <v>15</v>
      </c>
      <c r="TJ61" s="115">
        <f t="shared" si="123"/>
        <v>13</v>
      </c>
      <c r="TK61" s="115">
        <f t="shared" si="124"/>
        <v>18</v>
      </c>
      <c r="TL61" s="117">
        <f t="shared" si="125"/>
        <v>15</v>
      </c>
      <c r="TM61" s="118">
        <f>ROUND(TF61/MAX(TF$9:TF$497)*100,0)</f>
        <v>10</v>
      </c>
      <c r="TN61" s="115">
        <f>ROUND(TG61/MAX(TG$9:TG$497)*100,0)</f>
        <v>8</v>
      </c>
      <c r="TO61" s="115">
        <f>ROUND(TH61/MAX(TH$9:TH$497)*100,0)</f>
        <v>7</v>
      </c>
      <c r="TP61" s="115">
        <f>ROUND(TI61/MAX(TI$9:TI$497)*100,0)</f>
        <v>8</v>
      </c>
      <c r="TQ61" s="115">
        <f>ROUND(TJ61/MAX(TJ$9:TJ$497)*100,0)</f>
        <v>7</v>
      </c>
      <c r="TR61" s="115">
        <f>ROUND(TK61/MAX(TK$9:TK$497)*100,0)</f>
        <v>9</v>
      </c>
      <c r="TS61" s="119">
        <f>ROUND(TL61/MAX(TL$9:TL$497)*100,0)</f>
        <v>8</v>
      </c>
      <c r="TT61" s="120">
        <f>RANK(TM61,TM$9:TM$497,0)</f>
        <v>409</v>
      </c>
      <c r="TU61" s="115">
        <f>RANK(TN61,TN$9:TN$497,0)</f>
        <v>402</v>
      </c>
      <c r="TV61" s="115">
        <f>RANK(TO61,TO$9:TO$497,0)</f>
        <v>401</v>
      </c>
      <c r="TW61" s="115">
        <f>RANK(TP61,TP$9:TP$497,0)</f>
        <v>401</v>
      </c>
      <c r="TX61" s="115">
        <f>RANK(TQ61,TQ$9:TQ$497,0)</f>
        <v>402</v>
      </c>
      <c r="TY61" s="115">
        <f>RANK(TR61,TR$9:TR$497,0)</f>
        <v>396</v>
      </c>
      <c r="TZ61" s="121">
        <f>RANK(TS61,TS$9:TS$497,0)</f>
        <v>397</v>
      </c>
      <c r="UA61" s="123"/>
      <c r="UB61" s="7" t="s">
        <v>1</v>
      </c>
    </row>
    <row r="62" spans="1:548" x14ac:dyDescent="0.15">
      <c r="A62" s="183">
        <v>54</v>
      </c>
      <c r="B62" s="203" t="s">
        <v>694</v>
      </c>
      <c r="C62" s="63"/>
      <c r="D62" s="63"/>
      <c r="E62" s="64" t="s">
        <v>518</v>
      </c>
      <c r="F62" s="65">
        <v>30</v>
      </c>
      <c r="G62" s="65" t="s">
        <v>547</v>
      </c>
      <c r="H62" s="65"/>
      <c r="I62" s="66" t="s">
        <v>521</v>
      </c>
      <c r="J62" s="67" t="s">
        <v>521</v>
      </c>
      <c r="K62" s="67" t="s">
        <v>521</v>
      </c>
      <c r="L62" s="67" t="s">
        <v>521</v>
      </c>
      <c r="M62" s="67" t="s">
        <v>521</v>
      </c>
      <c r="N62" s="67" t="s">
        <v>521</v>
      </c>
      <c r="O62" s="67" t="s">
        <v>521</v>
      </c>
      <c r="P62" s="67" t="s">
        <v>521</v>
      </c>
      <c r="Q62" s="67" t="s">
        <v>521</v>
      </c>
      <c r="R62" s="68" t="s">
        <v>521</v>
      </c>
      <c r="S62" s="69" t="s">
        <v>521</v>
      </c>
      <c r="T62" s="67" t="s">
        <v>521</v>
      </c>
      <c r="U62" s="67" t="s">
        <v>521</v>
      </c>
      <c r="V62" s="67" t="s">
        <v>521</v>
      </c>
      <c r="W62" s="67" t="s">
        <v>521</v>
      </c>
      <c r="X62" s="67" t="s">
        <v>521</v>
      </c>
      <c r="Y62" s="67" t="s">
        <v>521</v>
      </c>
      <c r="Z62" s="67" t="s">
        <v>521</v>
      </c>
      <c r="AA62" s="67" t="s">
        <v>520</v>
      </c>
      <c r="AB62" s="68" t="s">
        <v>520</v>
      </c>
      <c r="AC62" s="69" t="s">
        <v>520</v>
      </c>
      <c r="AD62" s="67" t="s">
        <v>520</v>
      </c>
      <c r="AE62" s="67" t="s">
        <v>520</v>
      </c>
      <c r="AF62" s="67" t="s">
        <v>521</v>
      </c>
      <c r="AG62" s="67" t="s">
        <v>521</v>
      </c>
      <c r="AH62" s="67" t="s">
        <v>521</v>
      </c>
      <c r="AI62" s="67" t="s">
        <v>521</v>
      </c>
      <c r="AJ62" s="67" t="s">
        <v>521</v>
      </c>
      <c r="AK62" s="67" t="s">
        <v>521</v>
      </c>
      <c r="AL62" s="68" t="s">
        <v>521</v>
      </c>
      <c r="AM62" s="69" t="s">
        <v>521</v>
      </c>
      <c r="AN62" s="67" t="s">
        <v>521</v>
      </c>
      <c r="AO62" s="67" t="s">
        <v>521</v>
      </c>
      <c r="AP62" s="67" t="s">
        <v>521</v>
      </c>
      <c r="AQ62" s="67" t="s">
        <v>521</v>
      </c>
      <c r="AR62" s="67" t="s">
        <v>521</v>
      </c>
      <c r="AS62" s="67" t="s">
        <v>521</v>
      </c>
      <c r="AT62" s="67" t="s">
        <v>521</v>
      </c>
      <c r="AU62" s="67" t="s">
        <v>521</v>
      </c>
      <c r="AV62" s="68" t="s">
        <v>521</v>
      </c>
      <c r="AW62" s="69" t="s">
        <v>521</v>
      </c>
      <c r="AX62" s="67" t="s">
        <v>521</v>
      </c>
      <c r="AY62" s="67" t="s">
        <v>521</v>
      </c>
      <c r="AZ62" s="67" t="s">
        <v>521</v>
      </c>
      <c r="BA62" s="67" t="s">
        <v>521</v>
      </c>
      <c r="BB62" s="67" t="s">
        <v>521</v>
      </c>
      <c r="BC62" s="67" t="s">
        <v>521</v>
      </c>
      <c r="BD62" s="67" t="s">
        <v>521</v>
      </c>
      <c r="BE62" s="67" t="s">
        <v>521</v>
      </c>
      <c r="BF62" s="68" t="s">
        <v>521</v>
      </c>
      <c r="BG62" s="69" t="s">
        <v>521</v>
      </c>
      <c r="BH62" s="67" t="s">
        <v>521</v>
      </c>
      <c r="BI62" s="67" t="s">
        <v>521</v>
      </c>
      <c r="BJ62" s="67" t="s">
        <v>521</v>
      </c>
      <c r="BK62" s="67" t="s">
        <v>521</v>
      </c>
      <c r="BL62" s="67" t="s">
        <v>521</v>
      </c>
      <c r="BM62" s="67" t="s">
        <v>521</v>
      </c>
      <c r="BN62" s="67" t="s">
        <v>521</v>
      </c>
      <c r="BO62" s="67" t="s">
        <v>521</v>
      </c>
      <c r="BP62" s="68" t="s">
        <v>521</v>
      </c>
      <c r="BQ62" s="70" t="s">
        <v>521</v>
      </c>
      <c r="BR62" s="67" t="s">
        <v>521</v>
      </c>
      <c r="BS62" s="67" t="s">
        <v>521</v>
      </c>
      <c r="BT62" s="67" t="s">
        <v>521</v>
      </c>
      <c r="BU62" s="67" t="s">
        <v>521</v>
      </c>
      <c r="BV62" s="67" t="s">
        <v>521</v>
      </c>
      <c r="BW62" s="67" t="s">
        <v>521</v>
      </c>
      <c r="BX62" s="67" t="s">
        <v>521</v>
      </c>
      <c r="BY62" s="67" t="s">
        <v>521</v>
      </c>
      <c r="BZ62" s="68" t="s">
        <v>521</v>
      </c>
      <c r="CA62" s="69" t="s">
        <v>521</v>
      </c>
      <c r="CB62" s="67" t="s">
        <v>521</v>
      </c>
      <c r="CC62" s="67" t="s">
        <v>521</v>
      </c>
      <c r="CD62" s="67" t="s">
        <v>521</v>
      </c>
      <c r="CE62" s="67" t="s">
        <v>521</v>
      </c>
      <c r="CF62" s="67" t="s">
        <v>521</v>
      </c>
      <c r="CG62" s="67" t="s">
        <v>521</v>
      </c>
      <c r="CH62" s="67" t="s">
        <v>521</v>
      </c>
      <c r="CI62" s="67" t="s">
        <v>521</v>
      </c>
      <c r="CJ62" s="68" t="s">
        <v>521</v>
      </c>
      <c r="CK62" s="69" t="s">
        <v>521</v>
      </c>
      <c r="CL62" s="67" t="s">
        <v>521</v>
      </c>
      <c r="CM62" s="67" t="s">
        <v>521</v>
      </c>
      <c r="CN62" s="67" t="s">
        <v>521</v>
      </c>
      <c r="CO62" s="67" t="s">
        <v>521</v>
      </c>
      <c r="CP62" s="67" t="s">
        <v>521</v>
      </c>
      <c r="CQ62" s="67" t="s">
        <v>521</v>
      </c>
      <c r="CR62" s="67" t="s">
        <v>521</v>
      </c>
      <c r="CS62" s="67" t="s">
        <v>521</v>
      </c>
      <c r="CT62" s="68" t="s">
        <v>521</v>
      </c>
      <c r="CU62" s="69" t="s">
        <v>521</v>
      </c>
      <c r="CV62" s="67" t="s">
        <v>521</v>
      </c>
      <c r="CW62" s="67" t="s">
        <v>521</v>
      </c>
      <c r="CX62" s="67" t="s">
        <v>521</v>
      </c>
      <c r="CY62" s="67" t="s">
        <v>521</v>
      </c>
      <c r="CZ62" s="67" t="s">
        <v>521</v>
      </c>
      <c r="DA62" s="67" t="s">
        <v>521</v>
      </c>
      <c r="DB62" s="67" t="s">
        <v>521</v>
      </c>
      <c r="DC62" s="67" t="s">
        <v>521</v>
      </c>
      <c r="DD62" s="68" t="s">
        <v>521</v>
      </c>
      <c r="DE62" s="69" t="s">
        <v>521</v>
      </c>
      <c r="DF62" s="71" t="s">
        <v>521</v>
      </c>
      <c r="DG62" s="67" t="s">
        <v>521</v>
      </c>
      <c r="DH62" s="67" t="s">
        <v>521</v>
      </c>
      <c r="DI62" s="67" t="s">
        <v>521</v>
      </c>
      <c r="DJ62" s="67" t="s">
        <v>521</v>
      </c>
      <c r="DK62" s="67" t="s">
        <v>521</v>
      </c>
      <c r="DL62" s="67" t="s">
        <v>521</v>
      </c>
      <c r="DM62" s="67" t="s">
        <v>521</v>
      </c>
      <c r="DN62" s="68" t="s">
        <v>521</v>
      </c>
      <c r="DO62" s="70" t="s">
        <v>521</v>
      </c>
      <c r="DP62" s="71" t="s">
        <v>521</v>
      </c>
      <c r="DQ62" s="67" t="s">
        <v>521</v>
      </c>
      <c r="DR62" s="67" t="s">
        <v>521</v>
      </c>
      <c r="DS62" s="67" t="s">
        <v>521</v>
      </c>
      <c r="DT62" s="67" t="s">
        <v>521</v>
      </c>
      <c r="DU62" s="67" t="s">
        <v>521</v>
      </c>
      <c r="DV62" s="67" t="s">
        <v>521</v>
      </c>
      <c r="DW62" s="67" t="s">
        <v>521</v>
      </c>
      <c r="DX62" s="72" t="s">
        <v>521</v>
      </c>
      <c r="DY62" s="73" t="s">
        <v>522</v>
      </c>
      <c r="DZ62" s="74">
        <v>2</v>
      </c>
      <c r="EA62" s="74">
        <v>3</v>
      </c>
      <c r="EB62" s="74">
        <v>3</v>
      </c>
      <c r="EC62" s="75">
        <v>4</v>
      </c>
      <c r="ED62" s="76" t="s">
        <v>522</v>
      </c>
      <c r="EE62" s="74">
        <f t="shared" si="75"/>
        <v>2</v>
      </c>
      <c r="EF62" s="74">
        <f t="shared" si="76"/>
        <v>6</v>
      </c>
      <c r="EG62" s="74">
        <f t="shared" si="77"/>
        <v>18</v>
      </c>
      <c r="EH62" s="77">
        <f t="shared" si="78"/>
        <v>72</v>
      </c>
      <c r="EI62" s="73">
        <v>100</v>
      </c>
      <c r="EJ62" s="74">
        <v>150</v>
      </c>
      <c r="EK62" s="74">
        <v>300</v>
      </c>
      <c r="EL62" s="74">
        <v>500</v>
      </c>
      <c r="EM62" s="75">
        <v>1500</v>
      </c>
      <c r="EN62" s="78">
        <v>1</v>
      </c>
      <c r="EO62" s="79">
        <f t="shared" si="79"/>
        <v>0.75</v>
      </c>
      <c r="EP62" s="79">
        <f t="shared" si="80"/>
        <v>0.5</v>
      </c>
      <c r="EQ62" s="79">
        <f t="shared" si="81"/>
        <v>0.27777777777777779</v>
      </c>
      <c r="ER62" s="80">
        <f t="shared" si="82"/>
        <v>0.20833333333333331</v>
      </c>
      <c r="ES62" s="128" t="s">
        <v>564</v>
      </c>
      <c r="ET62" s="82" t="s">
        <v>119</v>
      </c>
      <c r="EU62" s="83">
        <v>4</v>
      </c>
      <c r="EV62" s="73">
        <v>31</v>
      </c>
      <c r="EW62" s="74">
        <v>22</v>
      </c>
      <c r="EX62" s="74">
        <v>17</v>
      </c>
      <c r="EY62" s="74">
        <v>16</v>
      </c>
      <c r="EZ62" s="74">
        <v>9</v>
      </c>
      <c r="FA62" s="74">
        <v>10</v>
      </c>
      <c r="FB62" s="74">
        <v>32</v>
      </c>
      <c r="FC62" s="74">
        <v>24</v>
      </c>
      <c r="FD62" s="74">
        <f t="shared" si="83"/>
        <v>26</v>
      </c>
      <c r="FE62" s="84">
        <f t="shared" si="84"/>
        <v>41</v>
      </c>
      <c r="FF62" s="73">
        <f>RANK(EV62,$EV$9:$EV$497,0)</f>
        <v>359</v>
      </c>
      <c r="FG62" s="74">
        <f>RANK(EW62,$EW$9:$EW$497,0)</f>
        <v>335</v>
      </c>
      <c r="FH62" s="74">
        <f>RANK(EX62,$EX$9:$EX$497,0)</f>
        <v>325</v>
      </c>
      <c r="FI62" s="74">
        <f>RANK(EY62,$EY$9:$EY$497,0)</f>
        <v>341</v>
      </c>
      <c r="FJ62" s="74">
        <f>RANK(EZ62,$EZ$9:$EZ$497,0)</f>
        <v>348</v>
      </c>
      <c r="FK62" s="74">
        <f>RANK(FA62,$FA$9:$FA$497,0)</f>
        <v>307</v>
      </c>
      <c r="FL62" s="74">
        <f>RANK(FB62,$FB$9:$FB$497,0)</f>
        <v>252</v>
      </c>
      <c r="FM62" s="74">
        <f>RANK(FC62,$FC$9:$FC$497,0)</f>
        <v>310</v>
      </c>
      <c r="FN62" s="74">
        <f>RANK(FD62,$FD$9:$FD$497,0)</f>
        <v>376</v>
      </c>
      <c r="FO62" s="84">
        <f>RANK(FE62,$FE$9:$FE$497,0)</f>
        <v>332</v>
      </c>
      <c r="FP62" s="73">
        <f>COUNTIFS($EV$9:$EV$497,"&gt;"&amp;EV62,$ES$9:$ES$497,ES62)+1</f>
        <v>79</v>
      </c>
      <c r="FQ62" s="74">
        <f>COUNTIFS($EW$9:$EW$497,"&gt;"&amp;EW62,$ES$9:$ES$497,ES62)+1</f>
        <v>84</v>
      </c>
      <c r="FR62" s="74">
        <f>COUNTIFS($EX$9:$EX$497,"&gt;"&amp;EX62,$ES$9:$ES$497,ES62)+1</f>
        <v>84</v>
      </c>
      <c r="FS62" s="74">
        <f>COUNTIFS($EY$9:$EY$497,"&gt;"&amp;EY62,$ES$9:$ES$497,ES62)+1</f>
        <v>81</v>
      </c>
      <c r="FT62" s="74">
        <f>COUNTIFS($EZ$9:$EZ$497,"&gt;"&amp;EZ62,$ES$9:$ES$497,ES62)+1</f>
        <v>88</v>
      </c>
      <c r="FU62" s="74">
        <f>COUNTIFS($FA$9:$FA$497,"&gt;"&amp;FA62,$ES$9:$ES$497,ES62)+1</f>
        <v>87</v>
      </c>
      <c r="FV62" s="74">
        <f>COUNTIFS($FB$9:$FB$497,"&gt;"&amp;FB62,$ES$9:$ES$497,ES62)+1</f>
        <v>82</v>
      </c>
      <c r="FW62" s="74">
        <f>COUNTIFS($FC$9:$FC$497,"&gt;"&amp;FC62,$ES$9:$ES$497,ES62)+1</f>
        <v>82</v>
      </c>
      <c r="FX62" s="74">
        <f>COUNTIFS($FD$9:$FD$497,"&gt;"&amp;FD62,$ES$9:$ES$497,ES62)+1</f>
        <v>85</v>
      </c>
      <c r="FY62" s="84">
        <f>COUNTIFS($FE$9:$FE$497,"&gt;"&amp;FE62,$ES$9:$ES$497,ES62)+1</f>
        <v>82</v>
      </c>
      <c r="FZ62" s="85">
        <f t="shared" si="85"/>
        <v>1.03</v>
      </c>
      <c r="GA62" s="86">
        <f t="shared" si="86"/>
        <v>0.73</v>
      </c>
      <c r="GB62" s="86">
        <f t="shared" si="87"/>
        <v>0.56999999999999995</v>
      </c>
      <c r="GC62" s="86">
        <f t="shared" si="88"/>
        <v>0.53</v>
      </c>
      <c r="GD62" s="86">
        <f t="shared" si="89"/>
        <v>0.3</v>
      </c>
      <c r="GE62" s="86">
        <f t="shared" si="90"/>
        <v>0.33</v>
      </c>
      <c r="GF62" s="86">
        <f t="shared" si="91"/>
        <v>1.07</v>
      </c>
      <c r="GG62" s="86">
        <f t="shared" si="92"/>
        <v>0.8</v>
      </c>
      <c r="GH62" s="86">
        <f t="shared" si="93"/>
        <v>0.87</v>
      </c>
      <c r="GI62" s="87">
        <f t="shared" si="94"/>
        <v>1.37</v>
      </c>
      <c r="GJ62" s="85">
        <f>ROUND(((FZ62-AVERAGE(FZ$9:FZ$497))/STDEVP(FZ$9:FZ$497)*10+50),2)</f>
        <v>52.47</v>
      </c>
      <c r="GK62" s="86">
        <f>ROUND(((GA62-AVERAGE(GA$9:GA$497))/STDEVP(GA$9:GA$497)*10+50),2)</f>
        <v>51.18</v>
      </c>
      <c r="GL62" s="86">
        <f>ROUND(((GB62-AVERAGE(GB$9:GB$497))/STDEVP(GB$9:GB$497)*10+50),2)</f>
        <v>49.52</v>
      </c>
      <c r="GM62" s="86">
        <f>ROUND(((GC62-AVERAGE(GC$9:GC$497))/STDEVP(GC$9:GC$497)*10+50),2)</f>
        <v>50.2</v>
      </c>
      <c r="GN62" s="86">
        <f>ROUND(((GD62-AVERAGE(GD$9:GD$497))/STDEVP(GD$9:GD$497)*10+50),2)</f>
        <v>46.84</v>
      </c>
      <c r="GO62" s="86">
        <f>ROUND(((GE62-AVERAGE(GE$9:GE$497))/STDEVP(GE$9:GE$497)*10+50),2)</f>
        <v>49.33</v>
      </c>
      <c r="GP62" s="86">
        <f>ROUND(((GF62-AVERAGE(GF$9:GF$497))/STDEVP(GF$9:GF$497)*10+50),2)</f>
        <v>63.7</v>
      </c>
      <c r="GQ62" s="86">
        <f>ROUND(((GG62-AVERAGE(GG$9:GG$497))/STDEVP(GG$9:GG$497)*10+50),2)</f>
        <v>55.29</v>
      </c>
      <c r="GR62" s="86">
        <f>ROUND(((GH62-AVERAGE(GH$9:GH$497))/STDEVP(GH$9:GH$497)*10+50),2)</f>
        <v>46.18</v>
      </c>
      <c r="GS62" s="87">
        <f>ROUND(((GI62-AVERAGE(GI$9:GI$497))/STDEVP(GI$9:GI$497)*10+50),2)</f>
        <v>53.28</v>
      </c>
      <c r="GT62" s="73">
        <f>RANK(GJ62,$GJ$9:$GJ$497,0)</f>
        <v>154</v>
      </c>
      <c r="GU62" s="74">
        <f>RANK(GK62,$GK$9:$GK$497,0)</f>
        <v>168</v>
      </c>
      <c r="GV62" s="74">
        <f>RANK(GL62,$GL$9:$GL$497,0)</f>
        <v>204</v>
      </c>
      <c r="GW62" s="74">
        <f>RANK(GM62,$GM$9:$GM$497,0)</f>
        <v>178</v>
      </c>
      <c r="GX62" s="74">
        <f>RANK(GN62,$GN$9:$GN$497,0)</f>
        <v>198</v>
      </c>
      <c r="GY62" s="74">
        <f>RANK(GO62,$GO$9:$GO$497,0)</f>
        <v>138</v>
      </c>
      <c r="GZ62" s="74">
        <f>RANK(GP62,$GP$9:$GP$497,0)</f>
        <v>33</v>
      </c>
      <c r="HA62" s="74">
        <f>RANK(GQ62,$GQ$9:$GQ$497,0)</f>
        <v>117</v>
      </c>
      <c r="HB62" s="74">
        <f>RANK(GR62,$GR$9:$GR$497,0)</f>
        <v>250</v>
      </c>
      <c r="HC62" s="84">
        <f>RANK(GS62,$GS$9:$GS$497,0)</f>
        <v>128</v>
      </c>
      <c r="HD62" s="85">
        <f>ROUND(AVERAGEIF($ES$9:$ES$497,$ES62,$FZ$9:$FZ$497),2)</f>
        <v>0.92</v>
      </c>
      <c r="HE62" s="86">
        <f>ROUND(AVERAGEIF($ES$9:$ES$497,$ES62,$GA$9:$GA$497),2)</f>
        <v>0.65</v>
      </c>
      <c r="HF62" s="86">
        <f>ROUND(AVERAGEIF($ES$9:$ES$497,$ES62,$GB$9:$GB$497),2)</f>
        <v>0.69</v>
      </c>
      <c r="HG62" s="86">
        <f>ROUND(AVERAGEIF($ES$9:$ES$497,$ES62,$GC$9:$GC$497),2)</f>
        <v>0.54</v>
      </c>
      <c r="HH62" s="86">
        <f>ROUND(AVERAGEIF($ES$9:$ES$497,$ES62,$GD$9:$GD$497),2)</f>
        <v>0.32</v>
      </c>
      <c r="HI62" s="86">
        <f>ROUND(AVERAGEIF($ES$9:$ES$497,$ES62,$GE$9:$GE$497),2)</f>
        <v>0.33</v>
      </c>
      <c r="HJ62" s="86">
        <f>ROUND(AVERAGEIF($ES$9:$ES$497,$ES62,$GF$9:$GF$497),2)</f>
        <v>0.98</v>
      </c>
      <c r="HK62" s="86">
        <f>ROUND(AVERAGEIF($ES$9:$ES$497,$ES62,$GG$9:$GG$497),2)</f>
        <v>0.86</v>
      </c>
      <c r="HL62" s="86">
        <f>ROUND(AVERAGEIF($ES$9:$ES$497,$ES62,$GH$9:$GH$497),2)</f>
        <v>1.01</v>
      </c>
      <c r="HM62" s="87">
        <f>ROUND(AVERAGEIF($ES$9:$ES$497,$ES62,$GI$9:$GI$497),2)</f>
        <v>1.55</v>
      </c>
      <c r="HN62" s="88">
        <f t="shared" si="95"/>
        <v>0.10999999999999999</v>
      </c>
      <c r="HO62" s="89">
        <f t="shared" si="96"/>
        <v>7.999999999999996E-2</v>
      </c>
      <c r="HP62" s="89">
        <f t="shared" si="97"/>
        <v>-0.12</v>
      </c>
      <c r="HQ62" s="89">
        <f t="shared" si="98"/>
        <v>-1.0000000000000009E-2</v>
      </c>
      <c r="HR62" s="89">
        <f t="shared" si="99"/>
        <v>-2.0000000000000018E-2</v>
      </c>
      <c r="HS62" s="89">
        <f t="shared" si="100"/>
        <v>0</v>
      </c>
      <c r="HT62" s="89">
        <f t="shared" si="101"/>
        <v>9.000000000000008E-2</v>
      </c>
      <c r="HU62" s="89">
        <f t="shared" si="102"/>
        <v>-5.9999999999999942E-2</v>
      </c>
      <c r="HV62" s="89">
        <f t="shared" si="103"/>
        <v>-0.14000000000000001</v>
      </c>
      <c r="HW62" s="90">
        <f t="shared" si="104"/>
        <v>-0.17999999999999994</v>
      </c>
      <c r="HX62" s="73">
        <f>COUNTIFS($FZ$9:$FZ$497,"&gt;"&amp;FZ62,$ES$9:$ES$497,$ES62)+1</f>
        <v>28</v>
      </c>
      <c r="HY62" s="74">
        <f>COUNTIFS($GA$9:$GA$497,"&gt;"&amp;GA62,$ES$9:$ES$497,$ES62)+1</f>
        <v>27</v>
      </c>
      <c r="HZ62" s="74">
        <f>COUNTIFS($GB$9:$GB$497,"&gt;"&amp;GB62,$ES$9:$ES$497,$ES62)+1</f>
        <v>56</v>
      </c>
      <c r="IA62" s="74">
        <f>COUNTIFS($GC$9:$GC$497,"&gt;"&amp;GC62,$ES$9:$ES$497,$ES62)+1</f>
        <v>42</v>
      </c>
      <c r="IB62" s="74">
        <f>COUNTIFS($GD$9:$GD$497,"&gt;"&amp;GD62,$ES$9:$ES$497,$ES62)+1</f>
        <v>41</v>
      </c>
      <c r="IC62" s="74">
        <f>COUNTIFS($GE$9:$GE$497,"&gt;"&amp;GE62,$ES$9:$ES$497,$ES62)+1</f>
        <v>32</v>
      </c>
      <c r="ID62" s="74">
        <f>COUNTIFS($GF$9:$GF$497,"&gt;"&amp;GF62,$ES$9:$ES$497,$ES62)+1</f>
        <v>28</v>
      </c>
      <c r="IE62" s="74">
        <f>COUNTIFS($GG$9:$GG$497,"&gt;"&amp;GG62,$ES$9:$ES$497,$ES62)+1</f>
        <v>51</v>
      </c>
      <c r="IF62" s="74">
        <f>COUNTIFS($GH$9:$GH$497,"&gt;"&amp;GH62,$ES$9:$ES$497,$ES62)+1</f>
        <v>56</v>
      </c>
      <c r="IG62" s="84">
        <f>COUNTIFS($GI$9:$GI$497,"&gt;"&amp;GI62,$ES$9:$ES$497,$ES62)+1</f>
        <v>54</v>
      </c>
      <c r="IH62" s="91"/>
      <c r="II62" s="79"/>
      <c r="IJ62" s="79"/>
      <c r="IK62" s="79"/>
      <c r="IL62" s="79"/>
      <c r="IM62" s="92"/>
      <c r="IN62" s="93"/>
      <c r="IO62" s="94"/>
      <c r="IP62" s="95"/>
      <c r="IQ62" s="79"/>
      <c r="IR62" s="79"/>
      <c r="IS62" s="79"/>
      <c r="IT62" s="79"/>
      <c r="IU62" s="79"/>
      <c r="IV62" s="79"/>
      <c r="IW62" s="96"/>
      <c r="IX62" s="93"/>
      <c r="IY62" s="79"/>
      <c r="IZ62" s="79"/>
      <c r="JA62" s="79"/>
      <c r="JB62" s="79"/>
      <c r="JC62" s="79"/>
      <c r="JD62" s="79"/>
      <c r="JE62" s="97"/>
      <c r="JF62" s="95"/>
      <c r="JG62" s="79"/>
      <c r="JH62" s="79"/>
      <c r="JI62" s="79"/>
      <c r="JJ62" s="79"/>
      <c r="JK62" s="79"/>
      <c r="JL62" s="79"/>
      <c r="JM62" s="96"/>
      <c r="JN62" s="93"/>
      <c r="JO62" s="79"/>
      <c r="JP62" s="79"/>
      <c r="JQ62" s="79"/>
      <c r="JR62" s="79"/>
      <c r="JS62" s="79"/>
      <c r="JT62" s="79"/>
      <c r="JU62" s="79"/>
      <c r="JV62" s="79"/>
      <c r="JW62" s="79"/>
      <c r="JX62" s="79"/>
      <c r="JY62" s="79"/>
      <c r="JZ62" s="97"/>
      <c r="KA62" s="93"/>
      <c r="KB62" s="79"/>
      <c r="KC62" s="79"/>
      <c r="KD62" s="79"/>
      <c r="KE62" s="97"/>
      <c r="KF62" s="95"/>
      <c r="KG62" s="79"/>
      <c r="KH62" s="79"/>
      <c r="KI62" s="79"/>
      <c r="KJ62" s="79"/>
      <c r="KK62" s="98"/>
      <c r="KL62" s="79"/>
      <c r="KM62" s="79"/>
      <c r="KN62" s="79"/>
      <c r="KO62" s="79"/>
      <c r="KP62" s="79"/>
      <c r="KQ62" s="79"/>
      <c r="KR62" s="79"/>
      <c r="KS62" s="96"/>
      <c r="KT62" s="96"/>
      <c r="KU62" s="96"/>
      <c r="KV62" s="96"/>
      <c r="KW62" s="93"/>
      <c r="KX62" s="79"/>
      <c r="KY62" s="79"/>
      <c r="KZ62" s="79"/>
      <c r="LA62" s="79"/>
      <c r="LB62" s="79"/>
      <c r="LC62" s="96"/>
      <c r="LD62" s="93"/>
      <c r="LE62" s="94"/>
      <c r="LF62" s="99"/>
      <c r="LG62" s="75"/>
      <c r="LH62" s="93"/>
      <c r="LI62" s="79"/>
      <c r="LJ62" s="74"/>
      <c r="LK62" s="74"/>
      <c r="LL62" s="74"/>
      <c r="LM62" s="100"/>
      <c r="LN62" s="95"/>
      <c r="LO62" s="79"/>
      <c r="LP62" s="79"/>
      <c r="LQ62" s="79"/>
      <c r="LR62" s="96"/>
      <c r="LS62" s="93"/>
      <c r="LT62" s="79"/>
      <c r="LU62" s="79"/>
      <c r="LV62" s="79">
        <v>0.03</v>
      </c>
      <c r="LW62" s="79"/>
      <c r="LX62" s="79"/>
      <c r="LY62" s="79"/>
      <c r="LZ62" s="79"/>
      <c r="MA62" s="97"/>
      <c r="MB62" s="95"/>
      <c r="MC62" s="79"/>
      <c r="MD62" s="79"/>
      <c r="ME62" s="79"/>
      <c r="MF62" s="79"/>
      <c r="MG62" s="79"/>
      <c r="MH62" s="79"/>
      <c r="MI62" s="79"/>
      <c r="MJ62" s="79"/>
      <c r="MK62" s="79"/>
      <c r="ML62" s="79"/>
      <c r="MM62" s="79"/>
      <c r="MN62" s="98"/>
      <c r="MO62" s="98"/>
      <c r="MP62" s="96"/>
      <c r="MQ62" s="93"/>
      <c r="MR62" s="79"/>
      <c r="MS62" s="79"/>
      <c r="MT62" s="79"/>
      <c r="MU62" s="79"/>
      <c r="MV62" s="98"/>
      <c r="MW62" s="79"/>
      <c r="MX62" s="79"/>
      <c r="MY62" s="79"/>
      <c r="MZ62" s="79"/>
      <c r="NA62" s="79"/>
      <c r="NB62" s="79"/>
      <c r="NC62" s="79"/>
      <c r="ND62" s="96"/>
      <c r="NE62" s="96"/>
      <c r="NF62" s="96"/>
      <c r="NG62" s="96"/>
      <c r="NH62" s="93"/>
      <c r="NI62" s="79"/>
      <c r="NJ62" s="79"/>
      <c r="NK62" s="79"/>
      <c r="NL62" s="79"/>
      <c r="NM62" s="79"/>
      <c r="NN62" s="94"/>
      <c r="NO62" s="93"/>
      <c r="NP62" s="80"/>
      <c r="NQ62" s="124" t="s">
        <v>692</v>
      </c>
      <c r="NR62" s="102" t="s">
        <v>696</v>
      </c>
      <c r="NS62" s="102"/>
      <c r="NT62" s="102"/>
      <c r="NU62" s="102"/>
      <c r="NV62" s="104">
        <v>43720</v>
      </c>
      <c r="NW62" s="102" t="s">
        <v>525</v>
      </c>
      <c r="NX62" s="130" t="s">
        <v>697</v>
      </c>
      <c r="NY62" s="126" t="s">
        <v>698</v>
      </c>
      <c r="NZ62" s="130" t="s">
        <v>697</v>
      </c>
      <c r="OA62" s="131"/>
      <c r="OB62" s="131"/>
      <c r="OC62" s="131"/>
      <c r="OD62" s="108">
        <f t="shared" si="105"/>
        <v>72</v>
      </c>
      <c r="OE62" s="109">
        <v>6</v>
      </c>
      <c r="OF62" s="110">
        <f t="shared" si="106"/>
        <v>100</v>
      </c>
      <c r="OG62" s="109">
        <v>5</v>
      </c>
      <c r="OH62" s="111">
        <f>ROUND(AVERAGEIF($ES$9:$ES$497,$ES62,EV$9:EV$497),0)</f>
        <v>67</v>
      </c>
      <c r="OI62" s="112">
        <f>ROUND(AVERAGEIF($ES$9:$ES$497,$ES62,EW$9:EW$497),0)</f>
        <v>45</v>
      </c>
      <c r="OJ62" s="112">
        <f>ROUND(AVERAGEIF($ES$9:$ES$497,$ES62,EX$9:EX$497),0)</f>
        <v>51</v>
      </c>
      <c r="OK62" s="112">
        <f>ROUND(AVERAGEIF($ES$9:$ES$497,$ES62,EY$9:EY$497),0)</f>
        <v>39</v>
      </c>
      <c r="OL62" s="112">
        <f>ROUND(AVERAGEIF($ES$9:$ES$497,$ES62,EZ$9:EZ$497),0)</f>
        <v>21</v>
      </c>
      <c r="OM62" s="112">
        <f>ROUND(AVERAGEIF($ES$9:$ES$497,$ES62,FA$9:FA$497),0)</f>
        <v>21</v>
      </c>
      <c r="ON62" s="112">
        <f>ROUND(AVERAGEIF($ES$9:$ES$497,$ES62,FB$9:FB$497),0)</f>
        <v>68</v>
      </c>
      <c r="OO62" s="112">
        <f>ROUND(AVERAGEIF($ES$9:$ES$497,$ES62,FC$9:FC$497),0)</f>
        <v>64</v>
      </c>
      <c r="OP62" s="112">
        <f>ROUND(AVERAGEIF($ES$9:$ES$497,$ES62,FD$9:FD$497),0)</f>
        <v>72</v>
      </c>
      <c r="OQ62" s="113">
        <f>ROUND(AVERAGEIF($ES$9:$ES$497,$ES62,FE$9:FE$497),0)</f>
        <v>115</v>
      </c>
      <c r="OR62" s="114">
        <f>ROUND(EV62/MAX(EV$9:EV$497)*100,0)</f>
        <v>17</v>
      </c>
      <c r="OS62" s="115">
        <f>ROUND(EW62/MAX(EW$9:EW$497)*100,0)</f>
        <v>17</v>
      </c>
      <c r="OT62" s="115">
        <f>ROUND(EX62/MAX(EX$9:EX$497)*100,0)</f>
        <v>14</v>
      </c>
      <c r="OU62" s="115">
        <f>ROUND(EY62/MAX(EY$9:EY$497)*100,0)</f>
        <v>11</v>
      </c>
      <c r="OV62" s="115">
        <f>ROUND(EZ62/MAX(EZ$9:EZ$497)*100,0)</f>
        <v>7</v>
      </c>
      <c r="OW62" s="115">
        <f>ROUND(FA62/MAX(FA$9:FA$497)*100,0)</f>
        <v>9</v>
      </c>
      <c r="OX62" s="115">
        <f>ROUND(FB62/MAX(FB$9:FB$497)*100,0)</f>
        <v>24</v>
      </c>
      <c r="OY62" s="116">
        <f>ROUND(FC62/MAX(FC$9:FC$497)*100,0)</f>
        <v>17</v>
      </c>
      <c r="OZ62" s="115">
        <f>ROUND(FD62/MAX(FD$9:FD$497)*100,0)</f>
        <v>18</v>
      </c>
      <c r="PA62" s="117">
        <f>ROUND(FE62/MAX(FE$9:FE$497)*100,0)</f>
        <v>17</v>
      </c>
      <c r="PB62" s="118">
        <f t="shared" si="107"/>
        <v>186</v>
      </c>
      <c r="PC62" s="115">
        <f t="shared" si="108"/>
        <v>165</v>
      </c>
      <c r="PD62" s="115">
        <f t="shared" si="109"/>
        <v>207</v>
      </c>
      <c r="PE62" s="115">
        <f t="shared" si="110"/>
        <v>220</v>
      </c>
      <c r="PF62" s="115">
        <f t="shared" si="111"/>
        <v>160</v>
      </c>
      <c r="PG62" s="119">
        <f t="shared" si="112"/>
        <v>141</v>
      </c>
      <c r="PH62" s="118">
        <f>ROUND(PB62/MAX(PB$9:PB$497)*100,0)</f>
        <v>22</v>
      </c>
      <c r="PI62" s="115">
        <f>ROUND(PC62/MAX(PC$9:PC$497)*100,0)</f>
        <v>20</v>
      </c>
      <c r="PJ62" s="115">
        <f>ROUND(PD62/MAX(PD$9:PD$497)*100,0)</f>
        <v>22</v>
      </c>
      <c r="PK62" s="115">
        <f>ROUND(PE62/MAX(PE$9:PE$497)*100,0)</f>
        <v>22</v>
      </c>
      <c r="PL62" s="115">
        <f>ROUND(PF62/MAX(PF$9:PF$497)*100,0)</f>
        <v>23</v>
      </c>
      <c r="PM62" s="119">
        <f>ROUND(PG62/MAX(PG$9:PG$497)*100,0)</f>
        <v>21</v>
      </c>
      <c r="PN62" s="118">
        <f>RANK(PH62,PH$9:PH$497,0)</f>
        <v>356</v>
      </c>
      <c r="PO62" s="115">
        <f>RANK(PI62,PI$9:PI$497,0)</f>
        <v>351</v>
      </c>
      <c r="PP62" s="115">
        <f>RANK(PJ62,PJ$9:PJ$497,0)</f>
        <v>361</v>
      </c>
      <c r="PQ62" s="115">
        <f>RANK(PK62,PK$9:PK$497,0)</f>
        <v>347</v>
      </c>
      <c r="PR62" s="115">
        <f>RANK(PL62,PL$9:PL$497,0)</f>
        <v>358</v>
      </c>
      <c r="PS62" s="119">
        <f>RANK(PM62,PM$9:PM$497,0)</f>
        <v>355</v>
      </c>
      <c r="PT62" s="120">
        <f>ROUND(FZ62/MAX(FZ$9:FZ$497)*100,0)</f>
        <v>56</v>
      </c>
      <c r="PU62" s="115">
        <f>ROUND(GA62/MAX(GA$9:GA$497)*100,0)</f>
        <v>41</v>
      </c>
      <c r="PV62" s="115">
        <f>ROUND(GB62/MAX(GB$9:GB$497)*100,0)</f>
        <v>42</v>
      </c>
      <c r="PW62" s="115">
        <f>ROUND(GC62/MAX(GC$9:GC$497)*100,0)</f>
        <v>42</v>
      </c>
      <c r="PX62" s="115">
        <f>ROUND(GD62/MAX(GD$9:GD$497)*100,0)</f>
        <v>17</v>
      </c>
      <c r="PY62" s="115">
        <f>ROUND(GE62/MAX(GE$9:GE$497)*100,0)</f>
        <v>20</v>
      </c>
      <c r="PZ62" s="115">
        <f>ROUND(GF62/MAX(GF$9:GF$497)*100,0)</f>
        <v>50</v>
      </c>
      <c r="QA62" s="116">
        <f>ROUND(GG62/MAX(GG$9:GG$497)*100,0)</f>
        <v>44</v>
      </c>
      <c r="QB62" s="115">
        <f>ROUND(GH62/MAX(GH$9:GH$497)*100,0)</f>
        <v>39</v>
      </c>
      <c r="QC62" s="121">
        <f>ROUND(GI62/MAX(GI$9:GI$497)*100,0)</f>
        <v>44</v>
      </c>
      <c r="QD62" s="120">
        <f>ROUND(AVERAGEIF($ES$9:$ES$497,$ES62,PT$9:PT$497),0)</f>
        <v>50</v>
      </c>
      <c r="QE62" s="120">
        <f>ROUND(AVERAGEIF($ES$9:$ES$497,$ES62,PU$9:PU$497),0)</f>
        <v>37</v>
      </c>
      <c r="QF62" s="120">
        <f>ROUND(AVERAGEIF($ES$9:$ES$497,$ES62,PV$9:PV$497),0)</f>
        <v>50</v>
      </c>
      <c r="QG62" s="120">
        <f>ROUND(AVERAGEIF($ES$9:$ES$497,$ES62,PW$9:PW$497),0)</f>
        <v>43</v>
      </c>
      <c r="QH62" s="120">
        <f>ROUND(AVERAGEIF($ES$9:$ES$497,$ES62,PX$9:PX$497),0)</f>
        <v>18</v>
      </c>
      <c r="QI62" s="120">
        <f>ROUND(AVERAGEIF($ES$9:$ES$497,$ES62,PY$9:PY$497),0)</f>
        <v>20</v>
      </c>
      <c r="QJ62" s="120">
        <f>ROUND(AVERAGEIF($ES$9:$ES$497,$ES62,PZ$9:PZ$497),0)</f>
        <v>46</v>
      </c>
      <c r="QK62" s="120">
        <f>ROUND(AVERAGEIF($ES$9:$ES$497,$ES62,QA$9:QA$497),0)</f>
        <v>47</v>
      </c>
      <c r="QL62" s="120">
        <f>ROUND(AVERAGEIF($ES$9:$ES$497,$ES62,QB$9:QB$497),0)</f>
        <v>45</v>
      </c>
      <c r="QM62" s="120">
        <f>ROUND(AVERAGEIF($ES$9:$ES$497,$ES62,QC$9:QC$497),0)</f>
        <v>49</v>
      </c>
      <c r="QN62" s="114">
        <f t="shared" si="126"/>
        <v>548</v>
      </c>
      <c r="QO62" s="115">
        <f t="shared" si="127"/>
        <v>448</v>
      </c>
      <c r="QP62" s="115">
        <f t="shared" si="128"/>
        <v>616</v>
      </c>
      <c r="QQ62" s="115">
        <f t="shared" si="129"/>
        <v>680</v>
      </c>
      <c r="QR62" s="115">
        <f t="shared" si="130"/>
        <v>564</v>
      </c>
      <c r="QS62" s="119">
        <f t="shared" si="131"/>
        <v>408</v>
      </c>
      <c r="QT62" s="114">
        <f>ROUND((QN62-MIN(QN$9:QN$497))/(MAX(QN$9:QN$497)-MIN(QN$9:QN$497))*100,0)</f>
        <v>50</v>
      </c>
      <c r="QU62" s="115">
        <f>ROUND((QO62-MIN(QO$9:QO$497))/(MAX(QO$9:QO$497)-MIN(QO$9:QO$497))*100,0)</f>
        <v>34</v>
      </c>
      <c r="QV62" s="115">
        <f>ROUND((QP62-MIN(QP$9:QP$497))/(MAX(QP$9:QP$497)-MIN(QP$9:QP$497))*100,0)</f>
        <v>39</v>
      </c>
      <c r="QW62" s="115">
        <f>ROUND((QQ62-MIN(QQ$9:QQ$497))/(MAX(QQ$9:QQ$497)-MIN(QQ$9:QQ$497))*100,0)</f>
        <v>49</v>
      </c>
      <c r="QX62" s="115">
        <f>ROUND((QR62-MIN(QR$9:QR$497))/(MAX(QR$9:QR$497)-MIN(QR$9:QR$497))*100,0)</f>
        <v>56</v>
      </c>
      <c r="QY62" s="115">
        <f>ROUND((QS62-MIN(QS$9:QS$497))/(MAX(QS$9:QS$497)-MIN(QS$9:QS$497))*100,0)</f>
        <v>47</v>
      </c>
      <c r="QZ62" s="114">
        <f>RANK(QN62,QN$9:QN$497,0)</f>
        <v>111</v>
      </c>
      <c r="RA62" s="115">
        <f>RANK(QO62,QO$9:QO$497,0)</f>
        <v>111</v>
      </c>
      <c r="RB62" s="115">
        <f>RANK(QP62,QP$9:QP$497,0)</f>
        <v>117</v>
      </c>
      <c r="RC62" s="115">
        <f>RANK(QQ62,QQ$9:QQ$497,0)</f>
        <v>93</v>
      </c>
      <c r="RD62" s="115">
        <f>RANK(QR62,QR$9:QR$497,0)</f>
        <v>135</v>
      </c>
      <c r="RE62" s="115">
        <f>RANK(QS62,QS$9:QS$497,0)</f>
        <v>141</v>
      </c>
      <c r="RF62" s="122"/>
      <c r="RG62" s="115">
        <f>($RH$3*(IH62+IJ62)*100*100/MAX(EX$9:EX$497)*$RO$3) +($RH$3*(II62+IJ62)*100*100/MAX(EX$9:EX$497)*$RO$4) + ($RH$3*IK62*100*100/MAX(EX$9:EX$497)*0.098)</f>
        <v>0</v>
      </c>
      <c r="RH62" s="115">
        <f>($RH$4*IL62*100*100/MAX(EZ$9:EZ$497))*$RQ$3</f>
        <v>0</v>
      </c>
      <c r="RI62" s="115">
        <f>($RH$3*IM62*100*100/MAX(EY$9:EY$497))*$RQ$4</f>
        <v>0</v>
      </c>
      <c r="RJ62" s="115">
        <f>($RH$3*IN62*100*100/MAX(EX$9:EX$497))</f>
        <v>0</v>
      </c>
      <c r="RK62" s="115">
        <f>($RH$4*IO62*100*100/MAX(EZ$9:EZ$497))*$RQ$3</f>
        <v>0</v>
      </c>
      <c r="RL62" s="115">
        <f>(($RL$4*IP62*100*((100/MAX(EX$9:EX$497)+100/MAX(EZ$9:EZ$497))/2))+($RL$4*IQ62*100*((100/MAX(EX$9:EX$497)+100/MAX(EZ$9:EZ$497))/2))+($RL$4*IR62*100*((100/MAX(EX$9:EX$497)+100/MAX(EZ$9:EZ$497))/2))+($RL$4*IS62*100*((100/MAX(EX$9:EX$497)+100/MAX(EZ$9:EZ$497))/2))+($RL$4*IT62*100*((100/MAX(EX$9:EX$497)+100/MAX(EZ$9:EZ$497))/2))+($RL$4*IU62*100*((100/MAX(EX$9:EX$497)+100/MAX(EZ$9:EZ$497))/2))+($RL$4*IV62*100*((100/MAX(EX$9:EX$497)+100/MAX(EZ$9:EZ$497))/2))+($RL$4*IW62*100*((100/MAX(EX$9:EX$497)+100/MAX(EZ$9:EZ$497))/2)))*$RS$3</f>
        <v>0</v>
      </c>
      <c r="RM62" s="115">
        <f>(($RH$3*IX62*100*100/MAX(EX$9:EX$497))+($RH$3*IY62*100*100/MAX(EX$9:EX$497))+($RH$3*IZ62*100*100/MAX(EX$9:EX$497))+($RH$3*JA62*100*100/MAX(EX$9:EX$497))+($RH$3*JB62*100*100/MAX(EX$9:EX$497))+($RH$3*JC62*100*100/MAX(EX$9:EX$497))+($RH$3*JD62*100*100/MAX(EX$9:EX$497))+($RH$3*JE62*100*100/MAX(EX$9:EX$497)))*$RS$4</f>
        <v>0</v>
      </c>
      <c r="RN62" s="115">
        <f>(($RH$4*JF62*100*100/MAX(EZ$9:EZ$497)) + ($RH$4*JG62*100*100/MAX(EZ$9:EZ$497)) + ($RH$4*JH62*100*100/MAX(EZ$9:EZ$497)) + ($RH$4*JI62*100*100/MAX(EZ$9:EZ$497)) + ($RH$4*JJ62*100*100/MAX(EZ$9:EZ$497)) + ($RH$4*JK62*100*100/MAX(EZ$9:EZ$497)) + ($RH$4*JL62*100*100/MAX(EZ$9:EZ$497)) + ($RH$4*JM62*100*100/MAX(EZ$9:EZ$497)))*$RU$3</f>
        <v>0</v>
      </c>
      <c r="RO62" s="115">
        <f>(($RL$4*JN62*100*((100/MAX(EX$9:EX$497)+100/MAX(EZ$9:EZ$497))/2))+($RL$4*JO62*100*((100/MAX(EX$9:EX$497)+100/MAX(EZ$9:EZ$497))/2))+($RL$4*JP62*100*((100/MAX(EX$9:EX$497)+100/MAX(EZ$9:EZ$497))/2))+($RL$4*JQ62*100*((100/MAX(EX$9:EX$497)+100/MAX(EZ$9:EZ$497))/2))+($RL$4*JR62*100*((100/MAX(EX$9:EX$497)+100/MAX(EZ$9:EZ$497))/2))+($RL$4*JS62*100*((100/MAX(EX$9:EX$497)+100/MAX(EZ$9:EZ$497))/2))+($RL$4*JT62*100*((100/MAX(EX$9:EX$497)+100/MAX(EZ$9:EZ$497))/2))+($RL$4*JU62*100*((100/MAX(EX$9:EX$497)+100/MAX(EZ$9:EZ$497))/2))+($RL$4*JV62*100*((100/MAX(EX$9:EX$497)+100/MAX(EZ$9:EZ$497))/2))+($RL$4*JW62*100*((100/MAX(EX$9:EX$497)+100/MAX(EZ$9:EZ$497))/2))+($RL$4*JX62*100*((100/MAX(EX$9:EX$497)+100/MAX(EZ$9:EZ$497))/2))+($RL$4*JY62*100*((100/MAX(EX$9:EX$497)+100/MAX(EZ$9:EZ$497))/2))+($RL$4*JZ62*100*((100/MAX(EX$9:EX$497)+100/MAX(EZ$9:EZ$497))/2)))*$RW$3/2</f>
        <v>0</v>
      </c>
      <c r="RP62" s="119">
        <f>($RJ$3*KA62*100*100/MAX(FA$9:FA$497)) + ($RJ$3*KB62*100*100/MAX(FA$9:FA$497)/2) + ($RJ$3*KC62*100*100/MAX(FA$9:FA$497)/2) + ($RJ$3*KD62*100*100/MAX(FA$9:FA$497)/4) + ($RJ$3*KE62*100*100/MAX(FA$9:FA$497)/4)</f>
        <v>0</v>
      </c>
      <c r="RQ62" s="118">
        <f>($RL$4*KF62*100*((100/MAX(EX$9:EX$497)+100/MAX(EZ$9:EZ$497)))) * ($RO$3/2) + (($RL$4*KG62*100*((100/MAX(EX$9:EX$497)+100/MAX(EZ$9:EZ$497))))+($RL$4*KH62*100*((100/MAX(EX$9:EX$497)+100/MAX(EZ$9:EZ$497))))+($RL$4*KI62*100*((100/MAX(EX$9:EX$497)+100/MAX(EZ$9:EZ$497))))+($RL$4*KJ62*100*((100/MAX(EX$9:EX$497)+100/MAX(EZ$9:EZ$497))))+($RL$4*KK62*100*((100/MAX(EX$9:EX$497)+100/MAX(EZ$9:EZ$497))))+($RL$4*KL62*100*((100/MAX(EX$9:EX$497)+100/MAX(EZ$9:EZ$497))))+($RL$4*KM62*100*((100/MAX(EX$9:EX$497)+100/MAX(EZ$9:EZ$497))))+($RL$4*KN62*100*((100/MAX(EX$9:EX$497)+100/MAX(EZ$9:EZ$497))))+($RL$4*KO62*100*((100/MAX(EX$9:EX$497)+100/MAX(EZ$9:EZ$497))))+($RL$4*KP62*100*((100/MAX(EX$9:EX$497)+100/MAX(EZ$9:EZ$497))))+($RL$4*KQ62*100*((100/MAX(EX$9:EX$497)+100/MAX(EZ$9:EZ$497))))+($RL$4*KR62*100*((100/MAX(EX$9:EX$497)+100/MAX(EZ$9:EZ$497))))+($RL$4*KS62*100*((100/MAX(EX$9:EX$497)+100/MAX(EZ$9:EZ$497))))+($RL$4*KV62*100*((100/MAX(EX$9:EX$497)+100/MAX(EZ$9:EZ$497))))) * (($RO$3+$RO$4)/6)</f>
        <v>0</v>
      </c>
      <c r="RR62" s="115">
        <f>(($RL$4*KW62*100*((100/MAX(EX$9:EX$497)+100/MAX(EZ$9:EZ$497))))) * ($RO$3/2) + (($RL$4*KX62*100*((100/MAX(EX$9:EX$497)+100/MAX(EZ$9:EZ$497))))+($RL$4*KY62*100*((100/MAX(EX$9:EX$497)+100/MAX(EZ$9:EZ$497))))+($RL$4*KZ62*100*((100/MAX(EX$9:EX$497)+100/MAX(EZ$9:EZ$497))))+($RL$4*LA62*100*((100/MAX(EX$9:EX$497)+100/MAX(EZ$9:EZ$497))))+($RL$4*LB62*100*((100/MAX(EX$9:EX$497)+100/MAX(EZ$9:EZ$497))))+($RL$4*LC62*100*((100/MAX(EX$9:EX$497)+100/MAX(EZ$9:EZ$497))))) * (($RO$3+$RO$4)/6)</f>
        <v>0</v>
      </c>
      <c r="RS62" s="119">
        <f>(($RL$4*LD62*100*((100/MAX(EX$9:EX$497)+100/MAX(EZ$9:EZ$497))))+($RL$4*LE62*100*((100/MAX(EX$9:EX$497)+100/MAX(EZ$9:EZ$497))))) * (($RO$3+$RO$4)/6)</f>
        <v>0</v>
      </c>
      <c r="RT62" s="118">
        <f>($RJ$4*LH62*100*(100/MAX(EV$9:EV$497)))+($RJ$4*LI62*100*(100/MAX(EV$9:EV$497)))</f>
        <v>0</v>
      </c>
      <c r="RU62" s="119">
        <f>($RJ$4*LJ62*(100/MAX(EV$9:EV$497)))/2 + ($RL$3*LK62*(100/MAX(EW$9:EW$497))) + ($RJ$4*LL62*(100/MAX(EV$9:EV$497)))/4 + ($RL$3*LM62*(100/MAX(EW$9:EW$497)))</f>
        <v>0</v>
      </c>
      <c r="RV62" s="118">
        <f>($RJ$4*LN62*100*100/MAX(EV$9:EV$497)/2)+($RJ$4*LO62*100*100/MAX(EV$9:EV$497)/2)+($RJ$4*LP62*100*100/MAX(EV$9:EV$497))+($RJ$4*LQ62*100*100/MAX(EV$9:EV$497))+($RJ$4*LR62*100*100/MAX(EV$9:EV$497))</f>
        <v>0</v>
      </c>
      <c r="RW62" s="115">
        <f>($RJ$4*LS62*100*100/MAX(EV$9:EV$497)) + (($RJ$4*LT62*100*100/MAX(EV$9:EV$497))+($RJ$4*LU62*100*100/MAX(EV$9:EV$497))+($RJ$4*LV62*100*100/MAX(EV$9:EV$497))+($RJ$4*LW62*100*100/MAX(EV$9:EV$497))+($RJ$4*LX62*100*100/MAX(EV$9:EV$497))+($RJ$4*LY62*100*100/MAX(EV$9:EV$497))+($RJ$4*LZ62*100*100/MAX(EV$9:EV$497))+($RJ$4*MA62*100*100/MAX(EV$9:EV$497)))/2</f>
        <v>2.5280898876404496</v>
      </c>
      <c r="RX62" s="119">
        <f>($RJ$4*MB62*100*100/MAX(EV$9:EV$497))+($RJ$4*MC62*100*100/MAX(EV$9:EV$497))+($RJ$4*MD62*100*100/MAX(EV$9:EV$497))+($RJ$4*ME62*100*100/MAX(EV$9:EV$497))+($RJ$4*MF62*100*100/MAX(EV$9:EV$497))+($RJ$4*MG62*100*100/MAX(EV$9:EV$497))+($RJ$4*MH62*100*100/MAX(EV$9:EV$497))+($RJ$4*MI62*100*100/MAX(EV$9:EV$497))+($RJ$4*MJ62*100*100/MAX(EV$9:EV$497))+($RJ$4*MK62*100*100/MAX(EV$9:EV$497))+($RJ$4*ML62*100*100/MAX(EV$9:EV$497))+($RJ$4*MM62*100*100/MAX(EV$9:EV$497))+($RJ$4*MN62*100*100/MAX(EV$9:EV$497))</f>
        <v>0</v>
      </c>
      <c r="RY62" s="118">
        <f>($RJ$4*MQ62*100*100/MAX(EV$9:EV$497))/2 + (($RJ$4*MR62*100*100/MAX(EV$9:EV$497))+($RJ$4*MS62*100*100/MAX(EV$9:EV$497))+($RJ$4*MT62*100*100/MAX(EV$9:EV$497))+($RJ$4*MU62*100*100/MAX(EV$9:EV$497))+($RJ$4*MV62*100*100/MAX(EV$9:EV$497))+($RJ$4*MW62*100*100/MAX(EV$9:EV$497))+($RJ$4*MX62*100*100/MAX(EV$9:EV$497))+($RJ$4*MY62*100*100/MAX(EV$9:EV$497))+($RJ$4*MZ62*100*100/MAX(EV$9:EV$497))+($RJ$4*NA62*100*100/MAX(EV$9:EV$497))+($RJ$4*NB62*100*100/MAX(EV$9:EV$497))+($RJ$4*NC62*100*100/MAX(EV$9:EV$497))+($RJ$4*ND62*100*100/MAX(EV$9:EV$497))+($RJ$4*NG62*100*100/MAX(EV$9:EV$497)))/4</f>
        <v>0</v>
      </c>
      <c r="RZ62" s="115">
        <f>($RJ$4*NH62*100*100/MAX(EV$9:EV$497))/2 + (($RJ$4*NI62*100*100/MAX(EV$9:EV$497))+($RJ$4*NJ62*100*100/MAX(EV$9:EV$497))+($RJ$4*NK62*100*100/MAX(EV$9:EV$497))+($RJ$4*NL62*100*100/MAX(EV$9:EV$497))+($RJ$4*NM62*100*100/MAX(EV$9:EV$497))+($RJ$4*NN62*100*100/MAX(EV$9:EV$497)))/4</f>
        <v>0</v>
      </c>
      <c r="SA62" s="117">
        <f>(($RJ$4*NO62*100*100/MAX(EV$9:EV$497))+($RJ$4*NP62*100*100/MAX(EV$9:EV$497)))/4</f>
        <v>0</v>
      </c>
      <c r="SB62" s="118">
        <f t="shared" si="113"/>
        <v>2.5280898876404496</v>
      </c>
      <c r="SC62" s="115">
        <f t="shared" si="114"/>
        <v>0.5056179775280899</v>
      </c>
      <c r="SD62" s="115">
        <f t="shared" si="115"/>
        <v>0.6320224719101124</v>
      </c>
      <c r="SE62" s="115">
        <f t="shared" si="116"/>
        <v>0.5056179775280899</v>
      </c>
      <c r="SF62" s="115">
        <f t="shared" si="117"/>
        <v>0.6320224719101124</v>
      </c>
      <c r="SG62" s="115">
        <f t="shared" si="118"/>
        <v>2.5280898876404496</v>
      </c>
      <c r="SH62" s="115">
        <f>ROUND(SB62/MAX(SB$9:SB$497)*100,0)</f>
        <v>3</v>
      </c>
      <c r="SI62" s="115">
        <f>ROUND(SC62/MAX(SC$9:SC$497)*100,0)</f>
        <v>1</v>
      </c>
      <c r="SJ62" s="115">
        <f>ROUND(SD62/MAX(SD$9:SD$497)*100,0)</f>
        <v>1</v>
      </c>
      <c r="SK62" s="115">
        <f>ROUND(SE62/MAX(SE$9:SE$497)*100,0)</f>
        <v>0</v>
      </c>
      <c r="SL62" s="115">
        <f>ROUND(SF62/MAX(SF$9:SF$497)*100,0)</f>
        <v>2</v>
      </c>
      <c r="SM62" s="121">
        <f>ROUND(SG62/MAX(SG$9:SG$497)*100,0)</f>
        <v>2</v>
      </c>
      <c r="SN62" s="115">
        <f>ROUND(AVERAGEIF($ES$9:$ES$497,$ES62,SH$9:SH$497),0)</f>
        <v>24</v>
      </c>
      <c r="SO62" s="115">
        <f>ROUND(AVERAGEIF($ES$9:$ES$497,$ES62,SI$9:SI$497),0)</f>
        <v>22</v>
      </c>
      <c r="SP62" s="115">
        <f>ROUND(AVERAGEIF($ES$9:$ES$497,$ES62,SJ$9:SJ$497),0)</f>
        <v>5</v>
      </c>
      <c r="SQ62" s="115">
        <f>ROUND(AVERAGEIF($ES$9:$ES$497,$ES62,SK$9:SK$497),0)</f>
        <v>19</v>
      </c>
      <c r="SR62" s="115">
        <f>ROUND(AVERAGEIF($ES$9:$ES$497,$ES62,SL$9:SL$497),0)</f>
        <v>8</v>
      </c>
      <c r="SS62" s="121">
        <f>ROUND(AVERAGEIF($ES$9:$ES$497,$ES62,SM$9:SM$497),0)</f>
        <v>6</v>
      </c>
      <c r="ST62" s="114">
        <f>RANK(SB62,SB$9:SB$497,0)</f>
        <v>273</v>
      </c>
      <c r="SU62" s="115">
        <f>RANK(SC62,SC$9:SC$497,0)</f>
        <v>256</v>
      </c>
      <c r="SV62" s="115">
        <f>RANK(SD62,SD$9:SD$497,0)</f>
        <v>252</v>
      </c>
      <c r="SW62" s="115">
        <f>RANK(SE62,SE$9:SE$497,0)</f>
        <v>256</v>
      </c>
      <c r="SX62" s="115">
        <f>RANK(SF62,SF$9:SF$497,0)</f>
        <v>240</v>
      </c>
      <c r="SY62" s="115">
        <f>RANK(SG62,SG$9:SG$497,0)</f>
        <v>223</v>
      </c>
      <c r="SZ62" s="115">
        <f>COUNTIFS(SB$9:SB$497,"&gt;"&amp;SB62,$ES$9:$ES$497,$ES62)+1</f>
        <v>63</v>
      </c>
      <c r="TA62" s="115">
        <f>COUNTIFS(SC$9:SC$497,"&gt;"&amp;SC62,$ES$9:$ES$497,$ES62)+1</f>
        <v>63</v>
      </c>
      <c r="TB62" s="115">
        <f>COUNTIFS(SD$9:SD$497,"&gt;"&amp;SD62,$ES$9:$ES$497,$ES62)+1</f>
        <v>60</v>
      </c>
      <c r="TC62" s="115">
        <f>COUNTIFS(SE$9:SE$497,"&gt;"&amp;SE62,$ES$9:$ES$497,$ES62)+1</f>
        <v>63</v>
      </c>
      <c r="TD62" s="115">
        <f>COUNTIFS(SF$9:SF$497,"&gt;"&amp;SF62,$ES$9:$ES$497,$ES62)+1</f>
        <v>60</v>
      </c>
      <c r="TE62" s="117">
        <f>COUNTIFS(SG$9:SG$497,"&gt;"&amp;SG62,$ES$9:$ES$497,$ES62)+1</f>
        <v>55</v>
      </c>
      <c r="TF62" s="118">
        <f t="shared" si="119"/>
        <v>26</v>
      </c>
      <c r="TG62" s="115">
        <f t="shared" si="120"/>
        <v>23</v>
      </c>
      <c r="TH62" s="115">
        <f t="shared" si="121"/>
        <v>21</v>
      </c>
      <c r="TI62" s="115">
        <f t="shared" si="122"/>
        <v>22</v>
      </c>
      <c r="TJ62" s="115">
        <f t="shared" si="123"/>
        <v>24</v>
      </c>
      <c r="TK62" s="115">
        <f t="shared" si="124"/>
        <v>25</v>
      </c>
      <c r="TL62" s="117">
        <f t="shared" si="125"/>
        <v>23</v>
      </c>
      <c r="TM62" s="118">
        <f>ROUND(TF62/MAX(TF$9:TF$497)*100,0)</f>
        <v>14</v>
      </c>
      <c r="TN62" s="115">
        <f>ROUND(TG62/MAX(TG$9:TG$497)*100,0)</f>
        <v>13</v>
      </c>
      <c r="TO62" s="115">
        <f>ROUND(TH62/MAX(TH$9:TH$497)*100,0)</f>
        <v>12</v>
      </c>
      <c r="TP62" s="115">
        <f>ROUND(TI62/MAX(TI$9:TI$497)*100,0)</f>
        <v>12</v>
      </c>
      <c r="TQ62" s="115">
        <f>ROUND(TJ62/MAX(TJ$9:TJ$497)*100,0)</f>
        <v>12</v>
      </c>
      <c r="TR62" s="115">
        <f>ROUND(TK62/MAX(TK$9:TK$497)*100,0)</f>
        <v>13</v>
      </c>
      <c r="TS62" s="119">
        <f>ROUND(TL62/MAX(TL$9:TL$497)*100,0)</f>
        <v>12</v>
      </c>
      <c r="TT62" s="120">
        <f>RANK(TM62,TM$9:TM$497,0)</f>
        <v>380</v>
      </c>
      <c r="TU62" s="115">
        <f>RANK(TN62,TN$9:TN$497,0)</f>
        <v>365</v>
      </c>
      <c r="TV62" s="115">
        <f>RANK(TO62,TO$9:TO$497,0)</f>
        <v>352</v>
      </c>
      <c r="TW62" s="115">
        <f>RANK(TP62,TP$9:TP$497,0)</f>
        <v>375</v>
      </c>
      <c r="TX62" s="115">
        <f>RANK(TQ62,TQ$9:TQ$497,0)</f>
        <v>352</v>
      </c>
      <c r="TY62" s="115">
        <f>RANK(TR62,TR$9:TR$497,0)</f>
        <v>360</v>
      </c>
      <c r="TZ62" s="121">
        <f>RANK(TS62,TS$9:TS$497,0)</f>
        <v>356</v>
      </c>
      <c r="UA62" s="132"/>
      <c r="UB62" s="7" t="s">
        <v>1</v>
      </c>
    </row>
    <row r="63" spans="1:548" x14ac:dyDescent="0.15">
      <c r="A63" s="183">
        <v>55</v>
      </c>
      <c r="B63" s="203" t="s">
        <v>696</v>
      </c>
      <c r="C63" s="63"/>
      <c r="D63" s="63"/>
      <c r="E63" s="64" t="s">
        <v>518</v>
      </c>
      <c r="F63" s="65">
        <v>32</v>
      </c>
      <c r="G63" s="65" t="s">
        <v>558</v>
      </c>
      <c r="H63" s="65" t="s">
        <v>699</v>
      </c>
      <c r="I63" s="66" t="s">
        <v>521</v>
      </c>
      <c r="J63" s="67" t="s">
        <v>521</v>
      </c>
      <c r="K63" s="67" t="s">
        <v>521</v>
      </c>
      <c r="L63" s="67" t="s">
        <v>521</v>
      </c>
      <c r="M63" s="67" t="s">
        <v>521</v>
      </c>
      <c r="N63" s="67" t="s">
        <v>521</v>
      </c>
      <c r="O63" s="67" t="s">
        <v>521</v>
      </c>
      <c r="P63" s="67" t="s">
        <v>521</v>
      </c>
      <c r="Q63" s="67" t="s">
        <v>521</v>
      </c>
      <c r="R63" s="68" t="s">
        <v>521</v>
      </c>
      <c r="S63" s="69" t="s">
        <v>521</v>
      </c>
      <c r="T63" s="67" t="s">
        <v>521</v>
      </c>
      <c r="U63" s="67" t="s">
        <v>521</v>
      </c>
      <c r="V63" s="67" t="s">
        <v>521</v>
      </c>
      <c r="W63" s="67" t="s">
        <v>521</v>
      </c>
      <c r="X63" s="67" t="s">
        <v>521</v>
      </c>
      <c r="Y63" s="67" t="s">
        <v>521</v>
      </c>
      <c r="Z63" s="67" t="s">
        <v>521</v>
      </c>
      <c r="AA63" s="67" t="s">
        <v>18</v>
      </c>
      <c r="AB63" s="68" t="s">
        <v>18</v>
      </c>
      <c r="AC63" s="69" t="s">
        <v>18</v>
      </c>
      <c r="AD63" s="67" t="s">
        <v>18</v>
      </c>
      <c r="AE63" s="67" t="s">
        <v>18</v>
      </c>
      <c r="AF63" s="67" t="s">
        <v>18</v>
      </c>
      <c r="AG63" s="67" t="s">
        <v>521</v>
      </c>
      <c r="AH63" s="67" t="s">
        <v>521</v>
      </c>
      <c r="AI63" s="67" t="s">
        <v>521</v>
      </c>
      <c r="AJ63" s="67" t="s">
        <v>521</v>
      </c>
      <c r="AK63" s="67" t="s">
        <v>521</v>
      </c>
      <c r="AL63" s="68" t="s">
        <v>521</v>
      </c>
      <c r="AM63" s="69" t="s">
        <v>521</v>
      </c>
      <c r="AN63" s="67" t="s">
        <v>521</v>
      </c>
      <c r="AO63" s="67" t="s">
        <v>521</v>
      </c>
      <c r="AP63" s="67" t="s">
        <v>521</v>
      </c>
      <c r="AQ63" s="67" t="s">
        <v>521</v>
      </c>
      <c r="AR63" s="67" t="s">
        <v>521</v>
      </c>
      <c r="AS63" s="67" t="s">
        <v>521</v>
      </c>
      <c r="AT63" s="67" t="s">
        <v>521</v>
      </c>
      <c r="AU63" s="67" t="s">
        <v>521</v>
      </c>
      <c r="AV63" s="68" t="s">
        <v>521</v>
      </c>
      <c r="AW63" s="69" t="s">
        <v>521</v>
      </c>
      <c r="AX63" s="67" t="s">
        <v>521</v>
      </c>
      <c r="AY63" s="67" t="s">
        <v>521</v>
      </c>
      <c r="AZ63" s="67" t="s">
        <v>521</v>
      </c>
      <c r="BA63" s="67" t="s">
        <v>521</v>
      </c>
      <c r="BB63" s="67" t="s">
        <v>521</v>
      </c>
      <c r="BC63" s="67" t="s">
        <v>521</v>
      </c>
      <c r="BD63" s="67" t="s">
        <v>521</v>
      </c>
      <c r="BE63" s="67" t="s">
        <v>521</v>
      </c>
      <c r="BF63" s="68" t="s">
        <v>521</v>
      </c>
      <c r="BG63" s="69" t="s">
        <v>521</v>
      </c>
      <c r="BH63" s="67" t="s">
        <v>521</v>
      </c>
      <c r="BI63" s="67" t="s">
        <v>521</v>
      </c>
      <c r="BJ63" s="67" t="s">
        <v>521</v>
      </c>
      <c r="BK63" s="67" t="s">
        <v>521</v>
      </c>
      <c r="BL63" s="67" t="s">
        <v>521</v>
      </c>
      <c r="BM63" s="67" t="s">
        <v>521</v>
      </c>
      <c r="BN63" s="67" t="s">
        <v>521</v>
      </c>
      <c r="BO63" s="67" t="s">
        <v>521</v>
      </c>
      <c r="BP63" s="68" t="s">
        <v>521</v>
      </c>
      <c r="BQ63" s="70" t="s">
        <v>521</v>
      </c>
      <c r="BR63" s="67" t="s">
        <v>521</v>
      </c>
      <c r="BS63" s="67" t="s">
        <v>521</v>
      </c>
      <c r="BT63" s="67" t="s">
        <v>521</v>
      </c>
      <c r="BU63" s="67" t="s">
        <v>521</v>
      </c>
      <c r="BV63" s="67" t="s">
        <v>521</v>
      </c>
      <c r="BW63" s="67" t="s">
        <v>521</v>
      </c>
      <c r="BX63" s="67" t="s">
        <v>521</v>
      </c>
      <c r="BY63" s="67" t="s">
        <v>521</v>
      </c>
      <c r="BZ63" s="68" t="s">
        <v>521</v>
      </c>
      <c r="CA63" s="69" t="s">
        <v>521</v>
      </c>
      <c r="CB63" s="67" t="s">
        <v>521</v>
      </c>
      <c r="CC63" s="67" t="s">
        <v>521</v>
      </c>
      <c r="CD63" s="67" t="s">
        <v>521</v>
      </c>
      <c r="CE63" s="67" t="s">
        <v>521</v>
      </c>
      <c r="CF63" s="67" t="s">
        <v>521</v>
      </c>
      <c r="CG63" s="67" t="s">
        <v>521</v>
      </c>
      <c r="CH63" s="67" t="s">
        <v>521</v>
      </c>
      <c r="CI63" s="67" t="s">
        <v>521</v>
      </c>
      <c r="CJ63" s="68" t="s">
        <v>521</v>
      </c>
      <c r="CK63" s="69" t="s">
        <v>521</v>
      </c>
      <c r="CL63" s="67" t="s">
        <v>521</v>
      </c>
      <c r="CM63" s="67" t="s">
        <v>521</v>
      </c>
      <c r="CN63" s="67" t="s">
        <v>521</v>
      </c>
      <c r="CO63" s="67" t="s">
        <v>521</v>
      </c>
      <c r="CP63" s="67" t="s">
        <v>521</v>
      </c>
      <c r="CQ63" s="67" t="s">
        <v>521</v>
      </c>
      <c r="CR63" s="67" t="s">
        <v>521</v>
      </c>
      <c r="CS63" s="67" t="s">
        <v>521</v>
      </c>
      <c r="CT63" s="68" t="s">
        <v>521</v>
      </c>
      <c r="CU63" s="69" t="s">
        <v>521</v>
      </c>
      <c r="CV63" s="67" t="s">
        <v>521</v>
      </c>
      <c r="CW63" s="67" t="s">
        <v>521</v>
      </c>
      <c r="CX63" s="67" t="s">
        <v>521</v>
      </c>
      <c r="CY63" s="67" t="s">
        <v>521</v>
      </c>
      <c r="CZ63" s="67" t="s">
        <v>521</v>
      </c>
      <c r="DA63" s="67" t="s">
        <v>521</v>
      </c>
      <c r="DB63" s="67" t="s">
        <v>521</v>
      </c>
      <c r="DC63" s="67" t="s">
        <v>521</v>
      </c>
      <c r="DD63" s="68" t="s">
        <v>521</v>
      </c>
      <c r="DE63" s="69" t="s">
        <v>521</v>
      </c>
      <c r="DF63" s="71" t="s">
        <v>521</v>
      </c>
      <c r="DG63" s="67" t="s">
        <v>521</v>
      </c>
      <c r="DH63" s="67" t="s">
        <v>521</v>
      </c>
      <c r="DI63" s="67" t="s">
        <v>521</v>
      </c>
      <c r="DJ63" s="67" t="s">
        <v>521</v>
      </c>
      <c r="DK63" s="67" t="s">
        <v>521</v>
      </c>
      <c r="DL63" s="67" t="s">
        <v>521</v>
      </c>
      <c r="DM63" s="67" t="s">
        <v>521</v>
      </c>
      <c r="DN63" s="68" t="s">
        <v>521</v>
      </c>
      <c r="DO63" s="70" t="s">
        <v>521</v>
      </c>
      <c r="DP63" s="71" t="s">
        <v>521</v>
      </c>
      <c r="DQ63" s="67" t="s">
        <v>521</v>
      </c>
      <c r="DR63" s="67" t="s">
        <v>521</v>
      </c>
      <c r="DS63" s="67" t="s">
        <v>521</v>
      </c>
      <c r="DT63" s="67" t="s">
        <v>521</v>
      </c>
      <c r="DU63" s="67" t="s">
        <v>521</v>
      </c>
      <c r="DV63" s="67" t="s">
        <v>521</v>
      </c>
      <c r="DW63" s="67" t="s">
        <v>521</v>
      </c>
      <c r="DX63" s="72" t="s">
        <v>521</v>
      </c>
      <c r="DY63" s="73" t="s">
        <v>522</v>
      </c>
      <c r="DZ63" s="74">
        <v>2</v>
      </c>
      <c r="EA63" s="74">
        <v>3</v>
      </c>
      <c r="EB63" s="74">
        <v>3</v>
      </c>
      <c r="EC63" s="75">
        <v>4</v>
      </c>
      <c r="ED63" s="76" t="s">
        <v>522</v>
      </c>
      <c r="EE63" s="74">
        <f t="shared" si="75"/>
        <v>2</v>
      </c>
      <c r="EF63" s="74">
        <f t="shared" si="76"/>
        <v>6</v>
      </c>
      <c r="EG63" s="74">
        <f t="shared" si="77"/>
        <v>18</v>
      </c>
      <c r="EH63" s="77">
        <f t="shared" si="78"/>
        <v>72</v>
      </c>
      <c r="EI63" s="73">
        <v>300</v>
      </c>
      <c r="EJ63" s="74">
        <v>450</v>
      </c>
      <c r="EK63" s="74">
        <v>900</v>
      </c>
      <c r="EL63" s="74">
        <v>1500</v>
      </c>
      <c r="EM63" s="75">
        <v>4500</v>
      </c>
      <c r="EN63" s="78">
        <v>1</v>
      </c>
      <c r="EO63" s="79">
        <f t="shared" si="79"/>
        <v>0.75</v>
      </c>
      <c r="EP63" s="79">
        <f t="shared" si="80"/>
        <v>0.5</v>
      </c>
      <c r="EQ63" s="79">
        <f t="shared" si="81"/>
        <v>0.27777777777777773</v>
      </c>
      <c r="ER63" s="80">
        <f t="shared" si="82"/>
        <v>0.20833333333333334</v>
      </c>
      <c r="ES63" s="128" t="s">
        <v>543</v>
      </c>
      <c r="ET63" s="82" t="s">
        <v>117</v>
      </c>
      <c r="EU63" s="83">
        <v>4</v>
      </c>
      <c r="EV63" s="73">
        <v>40</v>
      </c>
      <c r="EW63" s="74">
        <v>52</v>
      </c>
      <c r="EX63" s="74">
        <v>12</v>
      </c>
      <c r="EY63" s="74">
        <v>12</v>
      </c>
      <c r="EZ63" s="74">
        <v>25</v>
      </c>
      <c r="FA63" s="74">
        <v>6</v>
      </c>
      <c r="FB63" s="74">
        <v>18</v>
      </c>
      <c r="FC63" s="74">
        <v>24</v>
      </c>
      <c r="FD63" s="74">
        <f t="shared" si="83"/>
        <v>37</v>
      </c>
      <c r="FE63" s="84">
        <f t="shared" si="84"/>
        <v>36</v>
      </c>
      <c r="FF63" s="73">
        <f>RANK(EV63,$EV$9:$EV$497,0)</f>
        <v>321</v>
      </c>
      <c r="FG63" s="74">
        <f>RANK(EW63,$EW$9:$EW$497,0)</f>
        <v>163</v>
      </c>
      <c r="FH63" s="74">
        <f>RANK(EX63,$EX$9:$EX$497,0)</f>
        <v>377</v>
      </c>
      <c r="FI63" s="74">
        <f>RANK(EY63,$EY$9:$EY$497,0)</f>
        <v>378</v>
      </c>
      <c r="FJ63" s="74">
        <f>RANK(EZ63,$EZ$9:$EZ$497,0)</f>
        <v>159</v>
      </c>
      <c r="FK63" s="74">
        <f>RANK(FA63,$FA$9:$FA$497,0)</f>
        <v>374</v>
      </c>
      <c r="FL63" s="74">
        <f>RANK(FB63,$FB$9:$FB$497,0)</f>
        <v>335</v>
      </c>
      <c r="FM63" s="74">
        <f>RANK(FC63,$FC$9:$FC$497,0)</f>
        <v>310</v>
      </c>
      <c r="FN63" s="74">
        <f>RANK(FD63,$FD$9:$FD$497,0)</f>
        <v>335</v>
      </c>
      <c r="FO63" s="84">
        <f>RANK(FE63,$FE$9:$FE$497,0)</f>
        <v>354</v>
      </c>
      <c r="FP63" s="73">
        <f>COUNTIFS($EV$9:$EV$497,"&gt;"&amp;EV63,$ES$9:$ES$497,ES63)+1</f>
        <v>60</v>
      </c>
      <c r="FQ63" s="74">
        <f>COUNTIFS($EW$9:$EW$497,"&gt;"&amp;EW63,$ES$9:$ES$497,ES63)+1</f>
        <v>64</v>
      </c>
      <c r="FR63" s="74">
        <f>COUNTIFS($EX$9:$EX$497,"&gt;"&amp;EX63,$ES$9:$ES$497,ES63)+1</f>
        <v>59</v>
      </c>
      <c r="FS63" s="74">
        <f>COUNTIFS($EY$9:$EY$497,"&gt;"&amp;EY63,$ES$9:$ES$497,ES63)+1</f>
        <v>71</v>
      </c>
      <c r="FT63" s="74">
        <f>COUNTIFS($EZ$9:$EZ$497,"&gt;"&amp;EZ63,$ES$9:$ES$497,ES63)+1</f>
        <v>71</v>
      </c>
      <c r="FU63" s="74">
        <f>COUNTIFS($FA$9:$FA$497,"&gt;"&amp;FA63,$ES$9:$ES$497,ES63)+1</f>
        <v>76</v>
      </c>
      <c r="FV63" s="74">
        <f>COUNTIFS($FB$9:$FB$497,"&gt;"&amp;FB63,$ES$9:$ES$497,ES63)+1</f>
        <v>76</v>
      </c>
      <c r="FW63" s="74">
        <f>COUNTIFS($FC$9:$FC$497,"&gt;"&amp;FC63,$ES$9:$ES$497,ES63)+1</f>
        <v>71</v>
      </c>
      <c r="FX63" s="74">
        <f>COUNTIFS($FD$9:$FD$497,"&gt;"&amp;FD63,$ES$9:$ES$497,ES63)+1</f>
        <v>72</v>
      </c>
      <c r="FY63" s="84">
        <f>COUNTIFS($FE$9:$FE$497,"&gt;"&amp;FE63,$ES$9:$ES$497,ES63)+1</f>
        <v>71</v>
      </c>
      <c r="FZ63" s="85">
        <f t="shared" si="85"/>
        <v>1.25</v>
      </c>
      <c r="GA63" s="86">
        <f t="shared" si="86"/>
        <v>1.63</v>
      </c>
      <c r="GB63" s="86">
        <f t="shared" si="87"/>
        <v>0.38</v>
      </c>
      <c r="GC63" s="86">
        <f t="shared" si="88"/>
        <v>0.38</v>
      </c>
      <c r="GD63" s="86">
        <f t="shared" si="89"/>
        <v>0.78</v>
      </c>
      <c r="GE63" s="86">
        <f t="shared" si="90"/>
        <v>0.19</v>
      </c>
      <c r="GF63" s="86">
        <f t="shared" si="91"/>
        <v>0.56000000000000005</v>
      </c>
      <c r="GG63" s="86">
        <f t="shared" si="92"/>
        <v>0.75</v>
      </c>
      <c r="GH63" s="86">
        <f t="shared" si="93"/>
        <v>1.1599999999999999</v>
      </c>
      <c r="GI63" s="87">
        <f t="shared" si="94"/>
        <v>1.1299999999999999</v>
      </c>
      <c r="GJ63" s="85">
        <f>ROUND(((FZ63-AVERAGE(FZ$9:FZ$497))/STDEVP(FZ$9:FZ$497)*10+50),2)</f>
        <v>61.03</v>
      </c>
      <c r="GK63" s="86">
        <f>ROUND(((GA63-AVERAGE(GA$9:GA$497))/STDEVP(GA$9:GA$497)*10+50),2)</f>
        <v>78.069999999999993</v>
      </c>
      <c r="GL63" s="86">
        <f>ROUND(((GB63-AVERAGE(GB$9:GB$497))/STDEVP(GB$9:GB$497)*10+50),2)</f>
        <v>42.38</v>
      </c>
      <c r="GM63" s="86">
        <f>ROUND(((GC63-AVERAGE(GC$9:GC$497))/STDEVP(GC$9:GC$497)*10+50),2)</f>
        <v>42.68</v>
      </c>
      <c r="GN63" s="86">
        <f>ROUND(((GD63-AVERAGE(GD$9:GD$497))/STDEVP(GD$9:GD$497)*10+50),2)</f>
        <v>63.28</v>
      </c>
      <c r="GO63" s="86">
        <f>ROUND(((GE63-AVERAGE(GE$9:GE$497))/STDEVP(GE$9:GE$497)*10+50),2)</f>
        <v>44.25</v>
      </c>
      <c r="GP63" s="86">
        <f>ROUND(((GF63-AVERAGE(GF$9:GF$497))/STDEVP(GF$9:GF$497)*10+50),2)</f>
        <v>47.64</v>
      </c>
      <c r="GQ63" s="86">
        <f>ROUND(((GG63-AVERAGE(GG$9:GG$497))/STDEVP(GG$9:GG$497)*10+50),2)</f>
        <v>53.72</v>
      </c>
      <c r="GR63" s="86">
        <f>ROUND(((GH63-AVERAGE(GH$9:GH$497))/STDEVP(GH$9:GH$497)*10+50),2)</f>
        <v>56.76</v>
      </c>
      <c r="GS63" s="87">
        <f>ROUND(((GI63-AVERAGE(GI$9:GI$497))/STDEVP(GI$9:GI$497)*10+50),2)</f>
        <v>48.24</v>
      </c>
      <c r="GT63" s="73">
        <f>RANK(GJ63,$GJ$9:$GJ$497,0)</f>
        <v>69</v>
      </c>
      <c r="GU63" s="74">
        <f>RANK(GK63,$GK$9:$GK$497,0)</f>
        <v>4</v>
      </c>
      <c r="GV63" s="74">
        <f>RANK(GL63,$GL$9:$GL$497,0)</f>
        <v>341</v>
      </c>
      <c r="GW63" s="74">
        <f>RANK(GM63,$GM$9:$GM$497,0)</f>
        <v>341</v>
      </c>
      <c r="GX63" s="74">
        <f>RANK(GN63,$GN$9:$GN$497,0)</f>
        <v>53</v>
      </c>
      <c r="GY63" s="74">
        <f>RANK(GO63,$GO$9:$GO$497,0)</f>
        <v>289</v>
      </c>
      <c r="GZ63" s="74">
        <f>RANK(GP63,$GP$9:$GP$497,0)</f>
        <v>242</v>
      </c>
      <c r="HA63" s="74">
        <f>RANK(GQ63,$GQ$9:$GQ$497,0)</f>
        <v>136</v>
      </c>
      <c r="HB63" s="74">
        <f>RANK(GR63,$GR$9:$GR$497,0)</f>
        <v>90</v>
      </c>
      <c r="HC63" s="84">
        <f>RANK(GS63,$GS$9:$GS$497,0)</f>
        <v>223</v>
      </c>
      <c r="HD63" s="85">
        <f>ROUND(AVERAGEIF($ES$9:$ES$497,$ES63,$FZ$9:$FZ$497),2)</f>
        <v>0.86</v>
      </c>
      <c r="HE63" s="86">
        <f>ROUND(AVERAGEIF($ES$9:$ES$497,$ES63,$GA$9:$GA$497),2)</f>
        <v>1.0900000000000001</v>
      </c>
      <c r="HF63" s="86">
        <f>ROUND(AVERAGEIF($ES$9:$ES$497,$ES63,$GB$9:$GB$497),2)</f>
        <v>0.28999999999999998</v>
      </c>
      <c r="HG63" s="86">
        <f>ROUND(AVERAGEIF($ES$9:$ES$497,$ES63,$GC$9:$GC$497),2)</f>
        <v>0.42</v>
      </c>
      <c r="HH63" s="86">
        <f>ROUND(AVERAGEIF($ES$9:$ES$497,$ES63,$GD$9:$GD$497),2)</f>
        <v>0.86</v>
      </c>
      <c r="HI63" s="86">
        <f>ROUND(AVERAGEIF($ES$9:$ES$497,$ES63,$GE$9:$GE$497),2)</f>
        <v>0.3</v>
      </c>
      <c r="HJ63" s="86">
        <f>ROUND(AVERAGEIF($ES$9:$ES$497,$ES63,$GF$9:$GF$497),2)</f>
        <v>0.67</v>
      </c>
      <c r="HK63" s="86">
        <f>ROUND(AVERAGEIF($ES$9:$ES$497,$ES63,$GG$9:$GG$497),2)</f>
        <v>0.73</v>
      </c>
      <c r="HL63" s="86">
        <f>ROUND(AVERAGEIF($ES$9:$ES$497,$ES63,$GH$9:$GH$497),2)</f>
        <v>1.1399999999999999</v>
      </c>
      <c r="HM63" s="87">
        <f>ROUND(AVERAGEIF($ES$9:$ES$497,$ES63,$GI$9:$GI$497),2)</f>
        <v>1.01</v>
      </c>
      <c r="HN63" s="88">
        <f t="shared" si="95"/>
        <v>0.39</v>
      </c>
      <c r="HO63" s="89">
        <f t="shared" si="96"/>
        <v>0.53999999999999981</v>
      </c>
      <c r="HP63" s="89">
        <f t="shared" si="97"/>
        <v>9.0000000000000024E-2</v>
      </c>
      <c r="HQ63" s="89">
        <f t="shared" si="98"/>
        <v>-3.999999999999998E-2</v>
      </c>
      <c r="HR63" s="89">
        <f t="shared" si="99"/>
        <v>-7.999999999999996E-2</v>
      </c>
      <c r="HS63" s="89">
        <f t="shared" si="100"/>
        <v>-0.10999999999999999</v>
      </c>
      <c r="HT63" s="89">
        <f t="shared" si="101"/>
        <v>-0.10999999999999999</v>
      </c>
      <c r="HU63" s="89">
        <f t="shared" si="102"/>
        <v>2.0000000000000018E-2</v>
      </c>
      <c r="HV63" s="89">
        <f t="shared" si="103"/>
        <v>2.0000000000000018E-2</v>
      </c>
      <c r="HW63" s="90">
        <f t="shared" si="104"/>
        <v>0.11999999999999988</v>
      </c>
      <c r="HX63" s="73">
        <f>COUNTIFS($FZ$9:$FZ$497,"&gt;"&amp;FZ63,$ES$9:$ES$497,$ES63)+1</f>
        <v>6</v>
      </c>
      <c r="HY63" s="74">
        <f>COUNTIFS($GA$9:$GA$497,"&gt;"&amp;GA63,$ES$9:$ES$497,$ES63)+1</f>
        <v>3</v>
      </c>
      <c r="HZ63" s="74">
        <f>COUNTIFS($GB$9:$GB$497,"&gt;"&amp;GB63,$ES$9:$ES$497,$ES63)+1</f>
        <v>25</v>
      </c>
      <c r="IA63" s="74">
        <f>COUNTIFS($GC$9:$GC$497,"&gt;"&amp;GC63,$ES$9:$ES$497,$ES63)+1</f>
        <v>60</v>
      </c>
      <c r="IB63" s="74">
        <f>COUNTIFS($GD$9:$GD$497,"&gt;"&amp;GD63,$ES$9:$ES$497,$ES63)+1</f>
        <v>46</v>
      </c>
      <c r="IC63" s="74">
        <f>COUNTIFS($GE$9:$GE$497,"&gt;"&amp;GE63,$ES$9:$ES$497,$ES63)+1</f>
        <v>78</v>
      </c>
      <c r="ID63" s="74">
        <f>COUNTIFS($GF$9:$GF$497,"&gt;"&amp;GF63,$ES$9:$ES$497,$ES63)+1</f>
        <v>55</v>
      </c>
      <c r="IE63" s="74">
        <f>COUNTIFS($GG$9:$GG$497,"&gt;"&amp;GG63,$ES$9:$ES$497,$ES63)+1</f>
        <v>32</v>
      </c>
      <c r="IF63" s="74">
        <f>COUNTIFS($GH$9:$GH$497,"&gt;"&amp;GH63,$ES$9:$ES$497,$ES63)+1</f>
        <v>35</v>
      </c>
      <c r="IG63" s="84">
        <f>COUNTIFS($GI$9:$GI$497,"&gt;"&amp;GI63,$ES$9:$ES$497,$ES63)+1</f>
        <v>26</v>
      </c>
      <c r="IH63" s="91"/>
      <c r="II63" s="79"/>
      <c r="IJ63" s="79"/>
      <c r="IK63" s="79"/>
      <c r="IL63" s="79">
        <v>0.05</v>
      </c>
      <c r="IM63" s="92"/>
      <c r="IN63" s="93"/>
      <c r="IO63" s="94"/>
      <c r="IP63" s="95"/>
      <c r="IQ63" s="79"/>
      <c r="IR63" s="79"/>
      <c r="IS63" s="79"/>
      <c r="IT63" s="79"/>
      <c r="IU63" s="79"/>
      <c r="IV63" s="79"/>
      <c r="IW63" s="96"/>
      <c r="IX63" s="93"/>
      <c r="IY63" s="79"/>
      <c r="IZ63" s="79"/>
      <c r="JA63" s="79"/>
      <c r="JB63" s="79"/>
      <c r="JC63" s="79"/>
      <c r="JD63" s="79"/>
      <c r="JE63" s="97"/>
      <c r="JF63" s="95"/>
      <c r="JG63" s="79"/>
      <c r="JH63" s="79"/>
      <c r="JI63" s="79"/>
      <c r="JJ63" s="79"/>
      <c r="JK63" s="79"/>
      <c r="JL63" s="79"/>
      <c r="JM63" s="96"/>
      <c r="JN63" s="93"/>
      <c r="JO63" s="79"/>
      <c r="JP63" s="79"/>
      <c r="JQ63" s="79"/>
      <c r="JR63" s="79"/>
      <c r="JS63" s="79"/>
      <c r="JT63" s="79"/>
      <c r="JU63" s="79"/>
      <c r="JV63" s="79"/>
      <c r="JW63" s="79"/>
      <c r="JX63" s="79"/>
      <c r="JY63" s="79"/>
      <c r="JZ63" s="97"/>
      <c r="KA63" s="93"/>
      <c r="KB63" s="79"/>
      <c r="KC63" s="79"/>
      <c r="KD63" s="79"/>
      <c r="KE63" s="97"/>
      <c r="KF63" s="95"/>
      <c r="KG63" s="79"/>
      <c r="KH63" s="79"/>
      <c r="KI63" s="79"/>
      <c r="KJ63" s="79"/>
      <c r="KK63" s="98"/>
      <c r="KL63" s="79"/>
      <c r="KM63" s="79"/>
      <c r="KN63" s="79"/>
      <c r="KO63" s="79"/>
      <c r="KP63" s="79"/>
      <c r="KQ63" s="79"/>
      <c r="KR63" s="79"/>
      <c r="KS63" s="96"/>
      <c r="KT63" s="96"/>
      <c r="KU63" s="96"/>
      <c r="KV63" s="96"/>
      <c r="KW63" s="93"/>
      <c r="KX63" s="79"/>
      <c r="KY63" s="79"/>
      <c r="KZ63" s="79"/>
      <c r="LA63" s="79"/>
      <c r="LB63" s="79"/>
      <c r="LC63" s="96"/>
      <c r="LD63" s="93"/>
      <c r="LE63" s="94"/>
      <c r="LF63" s="99"/>
      <c r="LG63" s="75"/>
      <c r="LH63" s="93"/>
      <c r="LI63" s="79"/>
      <c r="LJ63" s="74"/>
      <c r="LK63" s="74">
        <v>3</v>
      </c>
      <c r="LL63" s="74"/>
      <c r="LM63" s="100"/>
      <c r="LN63" s="95"/>
      <c r="LO63" s="79"/>
      <c r="LP63" s="79"/>
      <c r="LQ63" s="79"/>
      <c r="LR63" s="96"/>
      <c r="LS63" s="93"/>
      <c r="LT63" s="79"/>
      <c r="LU63" s="79"/>
      <c r="LV63" s="79"/>
      <c r="LW63" s="79"/>
      <c r="LX63" s="79"/>
      <c r="LY63" s="79"/>
      <c r="LZ63" s="79"/>
      <c r="MA63" s="97"/>
      <c r="MB63" s="95"/>
      <c r="MC63" s="79"/>
      <c r="MD63" s="79"/>
      <c r="ME63" s="79"/>
      <c r="MF63" s="79"/>
      <c r="MG63" s="79"/>
      <c r="MH63" s="79"/>
      <c r="MI63" s="79"/>
      <c r="MJ63" s="79"/>
      <c r="MK63" s="79"/>
      <c r="ML63" s="79"/>
      <c r="MM63" s="79"/>
      <c r="MN63" s="98"/>
      <c r="MO63" s="98"/>
      <c r="MP63" s="96"/>
      <c r="MQ63" s="93"/>
      <c r="MR63" s="79"/>
      <c r="MS63" s="79"/>
      <c r="MT63" s="79"/>
      <c r="MU63" s="79"/>
      <c r="MV63" s="98"/>
      <c r="MW63" s="79"/>
      <c r="MX63" s="79"/>
      <c r="MY63" s="79"/>
      <c r="MZ63" s="79"/>
      <c r="NA63" s="79"/>
      <c r="NB63" s="79"/>
      <c r="NC63" s="79">
        <v>0.05</v>
      </c>
      <c r="ND63" s="96"/>
      <c r="NE63" s="96"/>
      <c r="NF63" s="96"/>
      <c r="NG63" s="96"/>
      <c r="NH63" s="93"/>
      <c r="NI63" s="79"/>
      <c r="NJ63" s="79"/>
      <c r="NK63" s="79"/>
      <c r="NL63" s="79"/>
      <c r="NM63" s="79"/>
      <c r="NN63" s="94"/>
      <c r="NO63" s="93"/>
      <c r="NP63" s="80"/>
      <c r="NQ63" s="124" t="s">
        <v>694</v>
      </c>
      <c r="NR63" s="102" t="s">
        <v>700</v>
      </c>
      <c r="NS63" s="102"/>
      <c r="NT63" s="102"/>
      <c r="NU63" s="102"/>
      <c r="NV63" s="104">
        <v>43720</v>
      </c>
      <c r="NW63" s="102" t="s">
        <v>525</v>
      </c>
      <c r="NX63" s="133" t="s">
        <v>701</v>
      </c>
      <c r="NY63" s="129" t="s">
        <v>2273</v>
      </c>
      <c r="NZ63" s="133" t="s">
        <v>2225</v>
      </c>
      <c r="OA63" s="134" t="s">
        <v>2226</v>
      </c>
      <c r="OB63" s="134" t="s">
        <v>2227</v>
      </c>
      <c r="OC63" s="134" t="s">
        <v>2228</v>
      </c>
      <c r="OD63" s="108">
        <f t="shared" si="105"/>
        <v>72</v>
      </c>
      <c r="OE63" s="109">
        <v>4</v>
      </c>
      <c r="OF63" s="110">
        <f t="shared" si="106"/>
        <v>300</v>
      </c>
      <c r="OG63" s="109">
        <v>3</v>
      </c>
      <c r="OH63" s="111">
        <f>ROUND(AVERAGEIF($ES$9:$ES$497,$ES63,EV$9:EV$497),0)</f>
        <v>57</v>
      </c>
      <c r="OI63" s="112">
        <f>ROUND(AVERAGEIF($ES$9:$ES$497,$ES63,EW$9:EW$497),0)</f>
        <v>69</v>
      </c>
      <c r="OJ63" s="112">
        <f>ROUND(AVERAGEIF($ES$9:$ES$497,$ES63,EX$9:EX$497),0)</f>
        <v>17</v>
      </c>
      <c r="OK63" s="112">
        <f>ROUND(AVERAGEIF($ES$9:$ES$497,$ES63,EY$9:EY$497),0)</f>
        <v>30</v>
      </c>
      <c r="OL63" s="112">
        <f>ROUND(AVERAGEIF($ES$9:$ES$497,$ES63,EZ$9:EZ$497),0)</f>
        <v>58</v>
      </c>
      <c r="OM63" s="112">
        <f>ROUND(AVERAGEIF($ES$9:$ES$497,$ES63,FA$9:FA$497),0)</f>
        <v>21</v>
      </c>
      <c r="ON63" s="112">
        <f>ROUND(AVERAGEIF($ES$9:$ES$497,$ES63,FB$9:FB$497),0)</f>
        <v>45</v>
      </c>
      <c r="OO63" s="112">
        <f>ROUND(AVERAGEIF($ES$9:$ES$497,$ES63,FC$9:FC$497),0)</f>
        <v>49</v>
      </c>
      <c r="OP63" s="112">
        <f>ROUND(AVERAGEIF($ES$9:$ES$497,$ES63,FD$9:FD$497),0)</f>
        <v>75</v>
      </c>
      <c r="OQ63" s="113">
        <f>ROUND(AVERAGEIF($ES$9:$ES$497,$ES63,FE$9:FE$497),0)</f>
        <v>66</v>
      </c>
      <c r="OR63" s="114">
        <f>ROUND(EV63/MAX(EV$9:EV$497)*100,0)</f>
        <v>22</v>
      </c>
      <c r="OS63" s="115">
        <f>ROUND(EW63/MAX(EW$9:EW$497)*100,0)</f>
        <v>41</v>
      </c>
      <c r="OT63" s="115">
        <f>ROUND(EX63/MAX(EX$9:EX$497)*100,0)</f>
        <v>10</v>
      </c>
      <c r="OU63" s="115">
        <f>ROUND(EY63/MAX(EY$9:EY$497)*100,0)</f>
        <v>8</v>
      </c>
      <c r="OV63" s="115">
        <f>ROUND(EZ63/MAX(EZ$9:EZ$497)*100,0)</f>
        <v>20</v>
      </c>
      <c r="OW63" s="115">
        <f>ROUND(FA63/MAX(FA$9:FA$497)*100,0)</f>
        <v>5</v>
      </c>
      <c r="OX63" s="115">
        <f>ROUND(FB63/MAX(FB$9:FB$497)*100,0)</f>
        <v>13</v>
      </c>
      <c r="OY63" s="116">
        <f>ROUND(FC63/MAX(FC$9:FC$497)*100,0)</f>
        <v>17</v>
      </c>
      <c r="OZ63" s="115">
        <f>ROUND(FD63/MAX(FD$9:FD$497)*100,0)</f>
        <v>25</v>
      </c>
      <c r="PA63" s="117">
        <f>ROUND(FE63/MAX(FE$9:FE$497)*100,0)</f>
        <v>15</v>
      </c>
      <c r="PB63" s="118">
        <f t="shared" si="107"/>
        <v>207</v>
      </c>
      <c r="PC63" s="115">
        <f t="shared" si="108"/>
        <v>237</v>
      </c>
      <c r="PD63" s="115">
        <f t="shared" si="109"/>
        <v>267</v>
      </c>
      <c r="PE63" s="115">
        <f t="shared" si="110"/>
        <v>241</v>
      </c>
      <c r="PF63" s="115">
        <f t="shared" si="111"/>
        <v>195</v>
      </c>
      <c r="PG63" s="119">
        <f t="shared" si="112"/>
        <v>170</v>
      </c>
      <c r="PH63" s="118">
        <f>ROUND(PB63/MAX(PB$9:PB$497)*100,0)</f>
        <v>25</v>
      </c>
      <c r="PI63" s="115">
        <f>ROUND(PC63/MAX(PC$9:PC$497)*100,0)</f>
        <v>28</v>
      </c>
      <c r="PJ63" s="115">
        <f>ROUND(PD63/MAX(PD$9:PD$497)*100,0)</f>
        <v>28</v>
      </c>
      <c r="PK63" s="115">
        <f>ROUND(PE63/MAX(PE$9:PE$497)*100,0)</f>
        <v>24</v>
      </c>
      <c r="PL63" s="115">
        <f>ROUND(PF63/MAX(PF$9:PF$497)*100,0)</f>
        <v>27</v>
      </c>
      <c r="PM63" s="119">
        <f>ROUND(PG63/MAX(PG$9:PG$497)*100,0)</f>
        <v>25</v>
      </c>
      <c r="PN63" s="118">
        <f>RANK(PH63,PH$9:PH$497,0)</f>
        <v>337</v>
      </c>
      <c r="PO63" s="115">
        <f>RANK(PI63,PI$9:PI$497,0)</f>
        <v>299</v>
      </c>
      <c r="PP63" s="115">
        <f>RANK(PJ63,PJ$9:PJ$497,0)</f>
        <v>323</v>
      </c>
      <c r="PQ63" s="115">
        <f>RANK(PK63,PK$9:PK$497,0)</f>
        <v>334</v>
      </c>
      <c r="PR63" s="115">
        <f>RANK(PL63,PL$9:PL$497,0)</f>
        <v>334</v>
      </c>
      <c r="PS63" s="119">
        <f>RANK(PM63,PM$9:PM$497,0)</f>
        <v>326</v>
      </c>
      <c r="PT63" s="120">
        <f>ROUND(FZ63/MAX(FZ$9:FZ$497)*100,0)</f>
        <v>68</v>
      </c>
      <c r="PU63" s="115">
        <f>ROUND(GA63/MAX(GA$9:GA$497)*100,0)</f>
        <v>92</v>
      </c>
      <c r="PV63" s="115">
        <f>ROUND(GB63/MAX(GB$9:GB$497)*100,0)</f>
        <v>28</v>
      </c>
      <c r="PW63" s="115">
        <f>ROUND(GC63/MAX(GC$9:GC$497)*100,0)</f>
        <v>30</v>
      </c>
      <c r="PX63" s="115">
        <f>ROUND(GD63/MAX(GD$9:GD$497)*100,0)</f>
        <v>44</v>
      </c>
      <c r="PY63" s="115">
        <f>ROUND(GE63/MAX(GE$9:GE$497)*100,0)</f>
        <v>11</v>
      </c>
      <c r="PZ63" s="115">
        <f>ROUND(GF63/MAX(GF$9:GF$497)*100,0)</f>
        <v>26</v>
      </c>
      <c r="QA63" s="116">
        <f>ROUND(GG63/MAX(GG$9:GG$497)*100,0)</f>
        <v>41</v>
      </c>
      <c r="QB63" s="115">
        <f>ROUND(GH63/MAX(GH$9:GH$497)*100,0)</f>
        <v>52</v>
      </c>
      <c r="QC63" s="121">
        <f>ROUND(GI63/MAX(GI$9:GI$497)*100,0)</f>
        <v>36</v>
      </c>
      <c r="QD63" s="120">
        <f>ROUND(AVERAGEIF($ES$9:$ES$497,$ES63,PT$9:PT$497),0)</f>
        <v>47</v>
      </c>
      <c r="QE63" s="120">
        <f>ROUND(AVERAGEIF($ES$9:$ES$497,$ES63,PU$9:PU$497),0)</f>
        <v>61</v>
      </c>
      <c r="QF63" s="120">
        <f>ROUND(AVERAGEIF($ES$9:$ES$497,$ES63,PV$9:PV$497),0)</f>
        <v>21</v>
      </c>
      <c r="QG63" s="120">
        <f>ROUND(AVERAGEIF($ES$9:$ES$497,$ES63,PW$9:PW$497),0)</f>
        <v>34</v>
      </c>
      <c r="QH63" s="120">
        <f>ROUND(AVERAGEIF($ES$9:$ES$497,$ES63,PX$9:PX$497),0)</f>
        <v>48</v>
      </c>
      <c r="QI63" s="120">
        <f>ROUND(AVERAGEIF($ES$9:$ES$497,$ES63,PY$9:PY$497),0)</f>
        <v>18</v>
      </c>
      <c r="QJ63" s="120">
        <f>ROUND(AVERAGEIF($ES$9:$ES$497,$ES63,PZ$9:PZ$497),0)</f>
        <v>31</v>
      </c>
      <c r="QK63" s="120">
        <f>ROUND(AVERAGEIF($ES$9:$ES$497,$ES63,QA$9:QA$497),0)</f>
        <v>40</v>
      </c>
      <c r="QL63" s="120">
        <f>ROUND(AVERAGEIF($ES$9:$ES$497,$ES63,QB$9:QB$497),0)</f>
        <v>51</v>
      </c>
      <c r="QM63" s="120">
        <f>ROUND(AVERAGEIF($ES$9:$ES$497,$ES63,QC$9:QC$497),0)</f>
        <v>32</v>
      </c>
      <c r="QN63" s="114">
        <f t="shared" si="126"/>
        <v>555</v>
      </c>
      <c r="QO63" s="115">
        <f t="shared" si="127"/>
        <v>619</v>
      </c>
      <c r="QP63" s="115">
        <f t="shared" si="128"/>
        <v>731</v>
      </c>
      <c r="QQ63" s="115">
        <f t="shared" si="129"/>
        <v>678</v>
      </c>
      <c r="QR63" s="115">
        <f t="shared" si="130"/>
        <v>624</v>
      </c>
      <c r="QS63" s="119">
        <f t="shared" si="131"/>
        <v>450</v>
      </c>
      <c r="QT63" s="114">
        <f>ROUND((QN63-MIN(QN$9:QN$497))/(MAX(QN$9:QN$497)-MIN(QN$9:QN$497))*100,0)</f>
        <v>51</v>
      </c>
      <c r="QU63" s="115">
        <f>ROUND((QO63-MIN(QO$9:QO$497))/(MAX(QO$9:QO$497)-MIN(QO$9:QO$497))*100,0)</f>
        <v>59</v>
      </c>
      <c r="QV63" s="115">
        <f>ROUND((QP63-MIN(QP$9:QP$497))/(MAX(QP$9:QP$497)-MIN(QP$9:QP$497))*100,0)</f>
        <v>55</v>
      </c>
      <c r="QW63" s="115">
        <f>ROUND((QQ63-MIN(QQ$9:QQ$497))/(MAX(QQ$9:QQ$497)-MIN(QQ$9:QQ$497))*100,0)</f>
        <v>49</v>
      </c>
      <c r="QX63" s="115">
        <f>ROUND((QR63-MIN(QR$9:QR$497))/(MAX(QR$9:QR$497)-MIN(QR$9:QR$497))*100,0)</f>
        <v>66</v>
      </c>
      <c r="QY63" s="115">
        <f>ROUND((QS63-MIN(QS$9:QS$497))/(MAX(QS$9:QS$497)-MIN(QS$9:QS$497))*100,0)</f>
        <v>55</v>
      </c>
      <c r="QZ63" s="114">
        <f>RANK(QN63,QN$9:QN$497,0)</f>
        <v>100</v>
      </c>
      <c r="RA63" s="115">
        <f>RANK(QO63,QO$9:QO$497,0)</f>
        <v>20</v>
      </c>
      <c r="RB63" s="115">
        <f>RANK(QP63,QP$9:QP$497,0)</f>
        <v>37</v>
      </c>
      <c r="RC63" s="115">
        <f>RANK(QQ63,QQ$9:QQ$497,0)</f>
        <v>94</v>
      </c>
      <c r="RD63" s="115">
        <f>RANK(QR63,QR$9:QR$497,0)</f>
        <v>83</v>
      </c>
      <c r="RE63" s="115">
        <f>RANK(QS63,QS$9:QS$497,0)</f>
        <v>89</v>
      </c>
      <c r="RF63" s="122"/>
      <c r="RG63" s="115">
        <f>($RH$3*(IH63+IJ63)*100*100/MAX(EX$9:EX$497)*$RO$3) +($RH$3*(II63+IJ63)*100*100/MAX(EX$9:EX$497)*$RO$4) + ($RH$3*IK63*100*100/MAX(EX$9:EX$497)*0.098)</f>
        <v>0</v>
      </c>
      <c r="RH63" s="115">
        <f>($RH$4*IL63*100*100/MAX(EZ$9:EZ$497))*$RQ$3</f>
        <v>4.6000000000000005</v>
      </c>
      <c r="RI63" s="115">
        <f>($RH$3*IM63*100*100/MAX(EY$9:EY$497))*$RQ$4</f>
        <v>0</v>
      </c>
      <c r="RJ63" s="115">
        <f>($RH$3*IN63*100*100/MAX(EX$9:EX$497))</f>
        <v>0</v>
      </c>
      <c r="RK63" s="115">
        <f>($RH$4*IO63*100*100/MAX(EZ$9:EZ$497))*$RQ$3</f>
        <v>0</v>
      </c>
      <c r="RL63" s="115">
        <f>(($RL$4*IP63*100*((100/MAX(EX$9:EX$497)+100/MAX(EZ$9:EZ$497))/2))+($RL$4*IQ63*100*((100/MAX(EX$9:EX$497)+100/MAX(EZ$9:EZ$497))/2))+($RL$4*IR63*100*((100/MAX(EX$9:EX$497)+100/MAX(EZ$9:EZ$497))/2))+($RL$4*IS63*100*((100/MAX(EX$9:EX$497)+100/MAX(EZ$9:EZ$497))/2))+($RL$4*IT63*100*((100/MAX(EX$9:EX$497)+100/MAX(EZ$9:EZ$497))/2))+($RL$4*IU63*100*((100/MAX(EX$9:EX$497)+100/MAX(EZ$9:EZ$497))/2))+($RL$4*IV63*100*((100/MAX(EX$9:EX$497)+100/MAX(EZ$9:EZ$497))/2))+($RL$4*IW63*100*((100/MAX(EX$9:EX$497)+100/MAX(EZ$9:EZ$497))/2)))*$RS$3</f>
        <v>0</v>
      </c>
      <c r="RM63" s="115">
        <f>(($RH$3*IX63*100*100/MAX(EX$9:EX$497))+($RH$3*IY63*100*100/MAX(EX$9:EX$497))+($RH$3*IZ63*100*100/MAX(EX$9:EX$497))+($RH$3*JA63*100*100/MAX(EX$9:EX$497))+($RH$3*JB63*100*100/MAX(EX$9:EX$497))+($RH$3*JC63*100*100/MAX(EX$9:EX$497))+($RH$3*JD63*100*100/MAX(EX$9:EX$497))+($RH$3*JE63*100*100/MAX(EX$9:EX$497)))*$RS$4</f>
        <v>0</v>
      </c>
      <c r="RN63" s="115">
        <f>(($RH$4*JF63*100*100/MAX(EZ$9:EZ$497)) + ($RH$4*JG63*100*100/MAX(EZ$9:EZ$497)) + ($RH$4*JH63*100*100/MAX(EZ$9:EZ$497)) + ($RH$4*JI63*100*100/MAX(EZ$9:EZ$497)) + ($RH$4*JJ63*100*100/MAX(EZ$9:EZ$497)) + ($RH$4*JK63*100*100/MAX(EZ$9:EZ$497)) + ($RH$4*JL63*100*100/MAX(EZ$9:EZ$497)) + ($RH$4*JM63*100*100/MAX(EZ$9:EZ$497)))*$RU$3</f>
        <v>0</v>
      </c>
      <c r="RO63" s="115">
        <f>(($RL$4*JN63*100*((100/MAX(EX$9:EX$497)+100/MAX(EZ$9:EZ$497))/2))+($RL$4*JO63*100*((100/MAX(EX$9:EX$497)+100/MAX(EZ$9:EZ$497))/2))+($RL$4*JP63*100*((100/MAX(EX$9:EX$497)+100/MAX(EZ$9:EZ$497))/2))+($RL$4*JQ63*100*((100/MAX(EX$9:EX$497)+100/MAX(EZ$9:EZ$497))/2))+($RL$4*JR63*100*((100/MAX(EX$9:EX$497)+100/MAX(EZ$9:EZ$497))/2))+($RL$4*JS63*100*((100/MAX(EX$9:EX$497)+100/MAX(EZ$9:EZ$497))/2))+($RL$4*JT63*100*((100/MAX(EX$9:EX$497)+100/MAX(EZ$9:EZ$497))/2))+($RL$4*JU63*100*((100/MAX(EX$9:EX$497)+100/MAX(EZ$9:EZ$497))/2))+($RL$4*JV63*100*((100/MAX(EX$9:EX$497)+100/MAX(EZ$9:EZ$497))/2))+($RL$4*JW63*100*((100/MAX(EX$9:EX$497)+100/MAX(EZ$9:EZ$497))/2))+($RL$4*JX63*100*((100/MAX(EX$9:EX$497)+100/MAX(EZ$9:EZ$497))/2))+($RL$4*JY63*100*((100/MAX(EX$9:EX$497)+100/MAX(EZ$9:EZ$497))/2))+($RL$4*JZ63*100*((100/MAX(EX$9:EX$497)+100/MAX(EZ$9:EZ$497))/2)))*$RW$3/2</f>
        <v>0</v>
      </c>
      <c r="RP63" s="119">
        <f>($RJ$3*KA63*100*100/MAX(FA$9:FA$497)) + ($RJ$3*KB63*100*100/MAX(FA$9:FA$497)/2) + ($RJ$3*KC63*100*100/MAX(FA$9:FA$497)/2) + ($RJ$3*KD63*100*100/MAX(FA$9:FA$497)/4) + ($RJ$3*KE63*100*100/MAX(FA$9:FA$497)/4)</f>
        <v>0</v>
      </c>
      <c r="RQ63" s="118">
        <f>($RL$4*KF63*100*((100/MAX(EX$9:EX$497)+100/MAX(EZ$9:EZ$497)))) * ($RO$3/2) + (($RL$4*KG63*100*((100/MAX(EX$9:EX$497)+100/MAX(EZ$9:EZ$497))))+($RL$4*KH63*100*((100/MAX(EX$9:EX$497)+100/MAX(EZ$9:EZ$497))))+($RL$4*KI63*100*((100/MAX(EX$9:EX$497)+100/MAX(EZ$9:EZ$497))))+($RL$4*KJ63*100*((100/MAX(EX$9:EX$497)+100/MAX(EZ$9:EZ$497))))+($RL$4*KK63*100*((100/MAX(EX$9:EX$497)+100/MAX(EZ$9:EZ$497))))+($RL$4*KL63*100*((100/MAX(EX$9:EX$497)+100/MAX(EZ$9:EZ$497))))+($RL$4*KM63*100*((100/MAX(EX$9:EX$497)+100/MAX(EZ$9:EZ$497))))+($RL$4*KN63*100*((100/MAX(EX$9:EX$497)+100/MAX(EZ$9:EZ$497))))+($RL$4*KO63*100*((100/MAX(EX$9:EX$497)+100/MAX(EZ$9:EZ$497))))+($RL$4*KP63*100*((100/MAX(EX$9:EX$497)+100/MAX(EZ$9:EZ$497))))+($RL$4*KQ63*100*((100/MAX(EX$9:EX$497)+100/MAX(EZ$9:EZ$497))))+($RL$4*KR63*100*((100/MAX(EX$9:EX$497)+100/MAX(EZ$9:EZ$497))))+($RL$4*KS63*100*((100/MAX(EX$9:EX$497)+100/MAX(EZ$9:EZ$497))))+($RL$4*KV63*100*((100/MAX(EX$9:EX$497)+100/MAX(EZ$9:EZ$497))))) * (($RO$3+$RO$4)/6)</f>
        <v>0</v>
      </c>
      <c r="RR63" s="115">
        <f>(($RL$4*KW63*100*((100/MAX(EX$9:EX$497)+100/MAX(EZ$9:EZ$497))))) * ($RO$3/2) + (($RL$4*KX63*100*((100/MAX(EX$9:EX$497)+100/MAX(EZ$9:EZ$497))))+($RL$4*KY63*100*((100/MAX(EX$9:EX$497)+100/MAX(EZ$9:EZ$497))))+($RL$4*KZ63*100*((100/MAX(EX$9:EX$497)+100/MAX(EZ$9:EZ$497))))+($RL$4*LA63*100*((100/MAX(EX$9:EX$497)+100/MAX(EZ$9:EZ$497))))+($RL$4*LB63*100*((100/MAX(EX$9:EX$497)+100/MAX(EZ$9:EZ$497))))+($RL$4*LC63*100*((100/MAX(EX$9:EX$497)+100/MAX(EZ$9:EZ$497))))) * (($RO$3+$RO$4)/6)</f>
        <v>0</v>
      </c>
      <c r="RS63" s="119">
        <f>(($RL$4*LD63*100*((100/MAX(EX$9:EX$497)+100/MAX(EZ$9:EZ$497))))+($RL$4*LE63*100*((100/MAX(EX$9:EX$497)+100/MAX(EZ$9:EZ$497))))) * (($RO$3+$RO$4)/6)</f>
        <v>0</v>
      </c>
      <c r="RT63" s="118">
        <f>($RJ$4*LH63*100*(100/MAX(EV$9:EV$497)))+($RJ$4*LI63*100*(100/MAX(EV$9:EV$497)))</f>
        <v>0</v>
      </c>
      <c r="RU63" s="119">
        <f>($RJ$4*LJ63*(100/MAX(EV$9:EV$497)))/2 + ($RL$3*LK63*(100/MAX(EW$9:EW$497))) + ($RJ$4*LL63*(100/MAX(EV$9:EV$497)))/4 + ($RL$3*LM63*(100/MAX(EW$9:EW$497)))</f>
        <v>7.0866141732283472</v>
      </c>
      <c r="RV63" s="118">
        <f>($RJ$4*LN63*100*100/MAX(EV$9:EV$497)/2)+($RJ$4*LO63*100*100/MAX(EV$9:EV$497)/2)+($RJ$4*LP63*100*100/MAX(EV$9:EV$497))+($RJ$4*LQ63*100*100/MAX(EV$9:EV$497))+($RJ$4*LR63*100*100/MAX(EV$9:EV$497))</f>
        <v>0</v>
      </c>
      <c r="RW63" s="115">
        <f>($RJ$4*LS63*100*100/MAX(EV$9:EV$497)) + (($RJ$4*LT63*100*100/MAX(EV$9:EV$497))+($RJ$4*LU63*100*100/MAX(EV$9:EV$497))+($RJ$4*LV63*100*100/MAX(EV$9:EV$497))+($RJ$4*LW63*100*100/MAX(EV$9:EV$497))+($RJ$4*LX63*100*100/MAX(EV$9:EV$497))+($RJ$4*LY63*100*100/MAX(EV$9:EV$497))+($RJ$4*LZ63*100*100/MAX(EV$9:EV$497))+($RJ$4*MA63*100*100/MAX(EV$9:EV$497)))/2</f>
        <v>0</v>
      </c>
      <c r="RX63" s="119">
        <f>($RJ$4*MB63*100*100/MAX(EV$9:EV$497))+($RJ$4*MC63*100*100/MAX(EV$9:EV$497))+($RJ$4*MD63*100*100/MAX(EV$9:EV$497))+($RJ$4*ME63*100*100/MAX(EV$9:EV$497))+($RJ$4*MF63*100*100/MAX(EV$9:EV$497))+($RJ$4*MG63*100*100/MAX(EV$9:EV$497))+($RJ$4*MH63*100*100/MAX(EV$9:EV$497))+($RJ$4*MI63*100*100/MAX(EV$9:EV$497))+($RJ$4*MJ63*100*100/MAX(EV$9:EV$497))+($RJ$4*MK63*100*100/MAX(EV$9:EV$497))+($RJ$4*ML63*100*100/MAX(EV$9:EV$497))+($RJ$4*MM63*100*100/MAX(EV$9:EV$497))+($RJ$4*MN63*100*100/MAX(EV$9:EV$497))</f>
        <v>0</v>
      </c>
      <c r="RY63" s="118">
        <f>($RJ$4*MQ63*100*100/MAX(EV$9:EV$497))/2 + (($RJ$4*MR63*100*100/MAX(EV$9:EV$497))+($RJ$4*MS63*100*100/MAX(EV$9:EV$497))+($RJ$4*MT63*100*100/MAX(EV$9:EV$497))+($RJ$4*MU63*100*100/MAX(EV$9:EV$497))+($RJ$4*MV63*100*100/MAX(EV$9:EV$497))+($RJ$4*MW63*100*100/MAX(EV$9:EV$497))+($RJ$4*MX63*100*100/MAX(EV$9:EV$497))+($RJ$4*MY63*100*100/MAX(EV$9:EV$497))+($RJ$4*MZ63*100*100/MAX(EV$9:EV$497))+($RJ$4*NA63*100*100/MAX(EV$9:EV$497))+($RJ$4*NB63*100*100/MAX(EV$9:EV$497))+($RJ$4*NC63*100*100/MAX(EV$9:EV$497))+($RJ$4*ND63*100*100/MAX(EV$9:EV$497))+($RJ$4*NG63*100*100/MAX(EV$9:EV$497)))/4</f>
        <v>2.106741573033708</v>
      </c>
      <c r="RZ63" s="115">
        <f>($RJ$4*NH63*100*100/MAX(EV$9:EV$497))/2 + (($RJ$4*NI63*100*100/MAX(EV$9:EV$497))+($RJ$4*NJ63*100*100/MAX(EV$9:EV$497))+($RJ$4*NK63*100*100/MAX(EV$9:EV$497))+($RJ$4*NL63*100*100/MAX(EV$9:EV$497))+($RJ$4*NM63*100*100/MAX(EV$9:EV$497))+($RJ$4*NN63*100*100/MAX(EV$9:EV$497)))/4</f>
        <v>0</v>
      </c>
      <c r="SA63" s="117">
        <f>(($RJ$4*NO63*100*100/MAX(EV$9:EV$497))+($RJ$4*NP63*100*100/MAX(EV$9:EV$497)))/4</f>
        <v>0</v>
      </c>
      <c r="SB63" s="118">
        <f t="shared" si="113"/>
        <v>13.793355746262055</v>
      </c>
      <c r="SC63" s="115">
        <f t="shared" si="114"/>
        <v>1.838671149252411</v>
      </c>
      <c r="SD63" s="115">
        <f t="shared" si="115"/>
        <v>22.338338936565517</v>
      </c>
      <c r="SE63" s="115">
        <f t="shared" si="116"/>
        <v>1.838671149252411</v>
      </c>
      <c r="SF63" s="115">
        <f t="shared" si="117"/>
        <v>2.2983389365655138</v>
      </c>
      <c r="SG63" s="115">
        <f t="shared" si="118"/>
        <v>9.1933557462620552</v>
      </c>
      <c r="SH63" s="115">
        <f>ROUND(SB63/MAX(SB$9:SB$497)*100,0)</f>
        <v>17</v>
      </c>
      <c r="SI63" s="115">
        <f>ROUND(SC63/MAX(SC$9:SC$497)*100,0)</f>
        <v>3</v>
      </c>
      <c r="SJ63" s="115">
        <f>ROUND(SD63/MAX(SD$9:SD$497)*100,0)</f>
        <v>36</v>
      </c>
      <c r="SK63" s="115">
        <f>ROUND(SE63/MAX(SE$9:SE$497)*100,0)</f>
        <v>1</v>
      </c>
      <c r="SL63" s="115">
        <f>ROUND(SF63/MAX(SF$9:SF$497)*100,0)</f>
        <v>6</v>
      </c>
      <c r="SM63" s="121">
        <f>ROUND(SG63/MAX(SG$9:SG$497)*100,0)</f>
        <v>9</v>
      </c>
      <c r="SN63" s="115">
        <f>ROUND(AVERAGEIF($ES$9:$ES$497,$ES63,SH$9:SH$497),0)</f>
        <v>12</v>
      </c>
      <c r="SO63" s="115">
        <f>ROUND(AVERAGEIF($ES$9:$ES$497,$ES63,SI$9:SI$497),0)</f>
        <v>5</v>
      </c>
      <c r="SP63" s="115">
        <f>ROUND(AVERAGEIF($ES$9:$ES$497,$ES63,SJ$9:SJ$497),0)</f>
        <v>26</v>
      </c>
      <c r="SQ63" s="115">
        <f>ROUND(AVERAGEIF($ES$9:$ES$497,$ES63,SK$9:SK$497),0)</f>
        <v>6</v>
      </c>
      <c r="SR63" s="115">
        <f>ROUND(AVERAGEIF($ES$9:$ES$497,$ES63,SL$9:SL$497),0)</f>
        <v>8</v>
      </c>
      <c r="SS63" s="121">
        <f>ROUND(AVERAGEIF($ES$9:$ES$497,$ES63,SM$9:SM$497),0)</f>
        <v>4</v>
      </c>
      <c r="ST63" s="114">
        <f>RANK(SB63,SB$9:SB$497,0)</f>
        <v>222</v>
      </c>
      <c r="SU63" s="115">
        <f>RANK(SC63,SC$9:SC$497,0)</f>
        <v>212</v>
      </c>
      <c r="SV63" s="115">
        <f>RANK(SD63,SD$9:SD$497,0)</f>
        <v>37</v>
      </c>
      <c r="SW63" s="115">
        <f>RANK(SE63,SE$9:SE$497,0)</f>
        <v>212</v>
      </c>
      <c r="SX63" s="115">
        <f>RANK(SF63,SF$9:SF$497,0)</f>
        <v>133</v>
      </c>
      <c r="SY63" s="115">
        <f>RANK(SG63,SG$9:SG$497,0)</f>
        <v>93</v>
      </c>
      <c r="SZ63" s="115">
        <f>COUNTIFS(SB$9:SB$497,"&gt;"&amp;SB63,$ES$9:$ES$497,$ES63)+1</f>
        <v>27</v>
      </c>
      <c r="TA63" s="115">
        <f>COUNTIFS(SC$9:SC$497,"&gt;"&amp;SC63,$ES$9:$ES$497,$ES63)+1</f>
        <v>22</v>
      </c>
      <c r="TB63" s="115">
        <f>COUNTIFS(SD$9:SD$497,"&gt;"&amp;SD63,$ES$9:$ES$497,$ES63)+1</f>
        <v>32</v>
      </c>
      <c r="TC63" s="115">
        <f>COUNTIFS(SE$9:SE$497,"&gt;"&amp;SE63,$ES$9:$ES$497,$ES63)+1</f>
        <v>22</v>
      </c>
      <c r="TD63" s="115">
        <f>COUNTIFS(SF$9:SF$497,"&gt;"&amp;SF63,$ES$9:$ES$497,$ES63)+1</f>
        <v>22</v>
      </c>
      <c r="TE63" s="117">
        <f>COUNTIFS(SG$9:SG$497,"&gt;"&amp;SG63,$ES$9:$ES$497,$ES63)+1</f>
        <v>9</v>
      </c>
      <c r="TF63" s="118">
        <f t="shared" si="119"/>
        <v>45</v>
      </c>
      <c r="TG63" s="115">
        <f t="shared" si="120"/>
        <v>28</v>
      </c>
      <c r="TH63" s="115">
        <f t="shared" si="121"/>
        <v>64</v>
      </c>
      <c r="TI63" s="115">
        <f t="shared" si="122"/>
        <v>29</v>
      </c>
      <c r="TJ63" s="115">
        <f t="shared" si="123"/>
        <v>30</v>
      </c>
      <c r="TK63" s="115">
        <f t="shared" si="124"/>
        <v>36</v>
      </c>
      <c r="TL63" s="117">
        <f t="shared" si="125"/>
        <v>34</v>
      </c>
      <c r="TM63" s="118">
        <f>ROUND(TF63/MAX(TF$9:TF$497)*100,0)</f>
        <v>25</v>
      </c>
      <c r="TN63" s="115">
        <f>ROUND(TG63/MAX(TG$9:TG$497)*100,0)</f>
        <v>15</v>
      </c>
      <c r="TO63" s="115">
        <f>ROUND(TH63/MAX(TH$9:TH$497)*100,0)</f>
        <v>35</v>
      </c>
      <c r="TP63" s="115">
        <f>ROUND(TI63/MAX(TI$9:TI$497)*100,0)</f>
        <v>16</v>
      </c>
      <c r="TQ63" s="115">
        <f>ROUND(TJ63/MAX(TJ$9:TJ$497)*100,0)</f>
        <v>15</v>
      </c>
      <c r="TR63" s="115">
        <f>ROUND(TK63/MAX(TK$9:TK$497)*100,0)</f>
        <v>18</v>
      </c>
      <c r="TS63" s="119">
        <f>ROUND(TL63/MAX(TL$9:TL$497)*100,0)</f>
        <v>17</v>
      </c>
      <c r="TT63" s="120">
        <f>RANK(TM63,TM$9:TM$497,0)</f>
        <v>316</v>
      </c>
      <c r="TU63" s="115">
        <f>RANK(TN63,TN$9:TN$497,0)</f>
        <v>340</v>
      </c>
      <c r="TV63" s="115">
        <f>RANK(TO63,TO$9:TO$497,0)</f>
        <v>95</v>
      </c>
      <c r="TW63" s="115">
        <f>RANK(TP63,TP$9:TP$497,0)</f>
        <v>336</v>
      </c>
      <c r="TX63" s="115">
        <f>RANK(TQ63,TQ$9:TQ$497,0)</f>
        <v>318</v>
      </c>
      <c r="TY63" s="115">
        <f>RANK(TR63,TR$9:TR$497,0)</f>
        <v>309</v>
      </c>
      <c r="TZ63" s="121">
        <f>RANK(TS63,TS$9:TS$497,0)</f>
        <v>299</v>
      </c>
      <c r="UA63" s="132"/>
      <c r="UB63" s="7" t="s">
        <v>1</v>
      </c>
    </row>
    <row r="64" spans="1:548" x14ac:dyDescent="0.15">
      <c r="A64" s="183">
        <v>56</v>
      </c>
      <c r="B64" s="203" t="s">
        <v>700</v>
      </c>
      <c r="C64" s="63"/>
      <c r="D64" s="63"/>
      <c r="E64" s="64" t="s">
        <v>518</v>
      </c>
      <c r="F64" s="65">
        <v>32</v>
      </c>
      <c r="G64" s="65" t="s">
        <v>558</v>
      </c>
      <c r="H64" s="65" t="s">
        <v>699</v>
      </c>
      <c r="I64" s="66" t="s">
        <v>521</v>
      </c>
      <c r="J64" s="67" t="s">
        <v>521</v>
      </c>
      <c r="K64" s="67" t="s">
        <v>521</v>
      </c>
      <c r="L64" s="67" t="s">
        <v>521</v>
      </c>
      <c r="M64" s="67" t="s">
        <v>521</v>
      </c>
      <c r="N64" s="67" t="s">
        <v>521</v>
      </c>
      <c r="O64" s="67" t="s">
        <v>521</v>
      </c>
      <c r="P64" s="67" t="s">
        <v>521</v>
      </c>
      <c r="Q64" s="67" t="s">
        <v>521</v>
      </c>
      <c r="R64" s="68" t="s">
        <v>521</v>
      </c>
      <c r="S64" s="69" t="s">
        <v>521</v>
      </c>
      <c r="T64" s="67" t="s">
        <v>521</v>
      </c>
      <c r="U64" s="67" t="s">
        <v>521</v>
      </c>
      <c r="V64" s="67" t="s">
        <v>521</v>
      </c>
      <c r="W64" s="67" t="s">
        <v>521</v>
      </c>
      <c r="X64" s="67" t="s">
        <v>521</v>
      </c>
      <c r="Y64" s="67" t="s">
        <v>521</v>
      </c>
      <c r="Z64" s="67" t="s">
        <v>521</v>
      </c>
      <c r="AA64" s="67" t="s">
        <v>18</v>
      </c>
      <c r="AB64" s="68" t="s">
        <v>18</v>
      </c>
      <c r="AC64" s="69" t="s">
        <v>18</v>
      </c>
      <c r="AD64" s="67" t="s">
        <v>18</v>
      </c>
      <c r="AE64" s="67" t="s">
        <v>18</v>
      </c>
      <c r="AF64" s="67" t="s">
        <v>18</v>
      </c>
      <c r="AG64" s="67" t="s">
        <v>521</v>
      </c>
      <c r="AH64" s="67" t="s">
        <v>521</v>
      </c>
      <c r="AI64" s="67" t="s">
        <v>521</v>
      </c>
      <c r="AJ64" s="67" t="s">
        <v>521</v>
      </c>
      <c r="AK64" s="67" t="s">
        <v>521</v>
      </c>
      <c r="AL64" s="68" t="s">
        <v>521</v>
      </c>
      <c r="AM64" s="69" t="s">
        <v>521</v>
      </c>
      <c r="AN64" s="67" t="s">
        <v>521</v>
      </c>
      <c r="AO64" s="67" t="s">
        <v>521</v>
      </c>
      <c r="AP64" s="67" t="s">
        <v>521</v>
      </c>
      <c r="AQ64" s="67" t="s">
        <v>521</v>
      </c>
      <c r="AR64" s="67" t="s">
        <v>521</v>
      </c>
      <c r="AS64" s="67" t="s">
        <v>521</v>
      </c>
      <c r="AT64" s="67" t="s">
        <v>521</v>
      </c>
      <c r="AU64" s="67" t="s">
        <v>521</v>
      </c>
      <c r="AV64" s="68" t="s">
        <v>521</v>
      </c>
      <c r="AW64" s="69" t="s">
        <v>521</v>
      </c>
      <c r="AX64" s="67" t="s">
        <v>521</v>
      </c>
      <c r="AY64" s="67" t="s">
        <v>521</v>
      </c>
      <c r="AZ64" s="67" t="s">
        <v>521</v>
      </c>
      <c r="BA64" s="67" t="s">
        <v>521</v>
      </c>
      <c r="BB64" s="67" t="s">
        <v>521</v>
      </c>
      <c r="BC64" s="67" t="s">
        <v>521</v>
      </c>
      <c r="BD64" s="67" t="s">
        <v>521</v>
      </c>
      <c r="BE64" s="67" t="s">
        <v>521</v>
      </c>
      <c r="BF64" s="68" t="s">
        <v>521</v>
      </c>
      <c r="BG64" s="69" t="s">
        <v>521</v>
      </c>
      <c r="BH64" s="67" t="s">
        <v>521</v>
      </c>
      <c r="BI64" s="67" t="s">
        <v>521</v>
      </c>
      <c r="BJ64" s="67" t="s">
        <v>521</v>
      </c>
      <c r="BK64" s="67" t="s">
        <v>521</v>
      </c>
      <c r="BL64" s="67" t="s">
        <v>521</v>
      </c>
      <c r="BM64" s="67" t="s">
        <v>521</v>
      </c>
      <c r="BN64" s="67" t="s">
        <v>521</v>
      </c>
      <c r="BO64" s="67" t="s">
        <v>521</v>
      </c>
      <c r="BP64" s="68" t="s">
        <v>521</v>
      </c>
      <c r="BQ64" s="70" t="s">
        <v>521</v>
      </c>
      <c r="BR64" s="67" t="s">
        <v>521</v>
      </c>
      <c r="BS64" s="67" t="s">
        <v>521</v>
      </c>
      <c r="BT64" s="67" t="s">
        <v>521</v>
      </c>
      <c r="BU64" s="67" t="s">
        <v>521</v>
      </c>
      <c r="BV64" s="67" t="s">
        <v>521</v>
      </c>
      <c r="BW64" s="67" t="s">
        <v>521</v>
      </c>
      <c r="BX64" s="67" t="s">
        <v>521</v>
      </c>
      <c r="BY64" s="67" t="s">
        <v>521</v>
      </c>
      <c r="BZ64" s="68" t="s">
        <v>521</v>
      </c>
      <c r="CA64" s="69" t="s">
        <v>521</v>
      </c>
      <c r="CB64" s="67" t="s">
        <v>521</v>
      </c>
      <c r="CC64" s="67" t="s">
        <v>521</v>
      </c>
      <c r="CD64" s="67" t="s">
        <v>521</v>
      </c>
      <c r="CE64" s="67" t="s">
        <v>521</v>
      </c>
      <c r="CF64" s="67" t="s">
        <v>521</v>
      </c>
      <c r="CG64" s="67" t="s">
        <v>521</v>
      </c>
      <c r="CH64" s="67" t="s">
        <v>521</v>
      </c>
      <c r="CI64" s="67" t="s">
        <v>521</v>
      </c>
      <c r="CJ64" s="68" t="s">
        <v>521</v>
      </c>
      <c r="CK64" s="69" t="s">
        <v>521</v>
      </c>
      <c r="CL64" s="67" t="s">
        <v>521</v>
      </c>
      <c r="CM64" s="67" t="s">
        <v>521</v>
      </c>
      <c r="CN64" s="67" t="s">
        <v>521</v>
      </c>
      <c r="CO64" s="67" t="s">
        <v>521</v>
      </c>
      <c r="CP64" s="67" t="s">
        <v>521</v>
      </c>
      <c r="CQ64" s="67" t="s">
        <v>521</v>
      </c>
      <c r="CR64" s="67" t="s">
        <v>521</v>
      </c>
      <c r="CS64" s="67" t="s">
        <v>521</v>
      </c>
      <c r="CT64" s="68" t="s">
        <v>521</v>
      </c>
      <c r="CU64" s="69" t="s">
        <v>521</v>
      </c>
      <c r="CV64" s="67" t="s">
        <v>521</v>
      </c>
      <c r="CW64" s="67" t="s">
        <v>521</v>
      </c>
      <c r="CX64" s="67" t="s">
        <v>521</v>
      </c>
      <c r="CY64" s="67" t="s">
        <v>521</v>
      </c>
      <c r="CZ64" s="67" t="s">
        <v>521</v>
      </c>
      <c r="DA64" s="67" t="s">
        <v>521</v>
      </c>
      <c r="DB64" s="67" t="s">
        <v>521</v>
      </c>
      <c r="DC64" s="67" t="s">
        <v>521</v>
      </c>
      <c r="DD64" s="68" t="s">
        <v>521</v>
      </c>
      <c r="DE64" s="69" t="s">
        <v>521</v>
      </c>
      <c r="DF64" s="71" t="s">
        <v>521</v>
      </c>
      <c r="DG64" s="67" t="s">
        <v>521</v>
      </c>
      <c r="DH64" s="67" t="s">
        <v>521</v>
      </c>
      <c r="DI64" s="67" t="s">
        <v>521</v>
      </c>
      <c r="DJ64" s="67" t="s">
        <v>521</v>
      </c>
      <c r="DK64" s="67" t="s">
        <v>521</v>
      </c>
      <c r="DL64" s="67" t="s">
        <v>521</v>
      </c>
      <c r="DM64" s="67" t="s">
        <v>521</v>
      </c>
      <c r="DN64" s="68" t="s">
        <v>521</v>
      </c>
      <c r="DO64" s="70" t="s">
        <v>521</v>
      </c>
      <c r="DP64" s="71" t="s">
        <v>521</v>
      </c>
      <c r="DQ64" s="67" t="s">
        <v>521</v>
      </c>
      <c r="DR64" s="67" t="s">
        <v>521</v>
      </c>
      <c r="DS64" s="67" t="s">
        <v>521</v>
      </c>
      <c r="DT64" s="67" t="s">
        <v>521</v>
      </c>
      <c r="DU64" s="67" t="s">
        <v>521</v>
      </c>
      <c r="DV64" s="67" t="s">
        <v>521</v>
      </c>
      <c r="DW64" s="67" t="s">
        <v>521</v>
      </c>
      <c r="DX64" s="72" t="s">
        <v>521</v>
      </c>
      <c r="DY64" s="73" t="s">
        <v>522</v>
      </c>
      <c r="DZ64" s="74">
        <v>2</v>
      </c>
      <c r="EA64" s="74">
        <v>3</v>
      </c>
      <c r="EB64" s="74">
        <v>3</v>
      </c>
      <c r="EC64" s="75">
        <v>4</v>
      </c>
      <c r="ED64" s="76" t="s">
        <v>522</v>
      </c>
      <c r="EE64" s="74">
        <f t="shared" si="75"/>
        <v>2</v>
      </c>
      <c r="EF64" s="74">
        <f t="shared" si="76"/>
        <v>6</v>
      </c>
      <c r="EG64" s="74">
        <f t="shared" si="77"/>
        <v>18</v>
      </c>
      <c r="EH64" s="77">
        <f t="shared" si="78"/>
        <v>72</v>
      </c>
      <c r="EI64" s="73">
        <v>300</v>
      </c>
      <c r="EJ64" s="74">
        <v>450</v>
      </c>
      <c r="EK64" s="74">
        <v>900</v>
      </c>
      <c r="EL64" s="74">
        <v>1500</v>
      </c>
      <c r="EM64" s="75">
        <v>4500</v>
      </c>
      <c r="EN64" s="78">
        <v>1</v>
      </c>
      <c r="EO64" s="79">
        <f t="shared" si="79"/>
        <v>0.75</v>
      </c>
      <c r="EP64" s="79">
        <f t="shared" si="80"/>
        <v>0.5</v>
      </c>
      <c r="EQ64" s="79">
        <f t="shared" si="81"/>
        <v>0.27777777777777773</v>
      </c>
      <c r="ER64" s="80">
        <f t="shared" si="82"/>
        <v>0.20833333333333334</v>
      </c>
      <c r="ES64" s="128" t="s">
        <v>532</v>
      </c>
      <c r="ET64" s="82" t="s">
        <v>702</v>
      </c>
      <c r="EU64" s="83">
        <v>4</v>
      </c>
      <c r="EV64" s="73">
        <v>42</v>
      </c>
      <c r="EW64" s="74">
        <v>44</v>
      </c>
      <c r="EX64" s="74">
        <v>15</v>
      </c>
      <c r="EY64" s="74">
        <v>12</v>
      </c>
      <c r="EZ64" s="74">
        <v>6</v>
      </c>
      <c r="FA64" s="74">
        <v>26</v>
      </c>
      <c r="FB64" s="74">
        <v>10</v>
      </c>
      <c r="FC64" s="74">
        <v>15</v>
      </c>
      <c r="FD64" s="74">
        <f t="shared" si="83"/>
        <v>21</v>
      </c>
      <c r="FE64" s="84">
        <f t="shared" si="84"/>
        <v>30</v>
      </c>
      <c r="FF64" s="73">
        <f>RANK(EV64,$EV$9:$EV$497,0)</f>
        <v>310</v>
      </c>
      <c r="FG64" s="74">
        <f>RANK(EW64,$EW$9:$EW$497,0)</f>
        <v>210</v>
      </c>
      <c r="FH64" s="74">
        <f>RANK(EX64,$EX$9:$EX$497,0)</f>
        <v>349</v>
      </c>
      <c r="FI64" s="74">
        <f>RANK(EY64,$EY$9:$EY$497,0)</f>
        <v>378</v>
      </c>
      <c r="FJ64" s="74">
        <f>RANK(EZ64,$EZ$9:$EZ$497,0)</f>
        <v>391</v>
      </c>
      <c r="FK64" s="74">
        <f>RANK(FA64,$FA$9:$FA$497,0)</f>
        <v>138</v>
      </c>
      <c r="FL64" s="74">
        <f>RANK(FB64,$FB$9:$FB$497,0)</f>
        <v>388</v>
      </c>
      <c r="FM64" s="74">
        <f>RANK(FC64,$FC$9:$FC$497,0)</f>
        <v>354</v>
      </c>
      <c r="FN64" s="74">
        <f>RANK(FD64,$FD$9:$FD$497,0)</f>
        <v>395</v>
      </c>
      <c r="FO64" s="84">
        <f>RANK(FE64,$FE$9:$FE$497,0)</f>
        <v>376</v>
      </c>
      <c r="FP64" s="73">
        <f>COUNTIFS($EV$9:$EV$497,"&gt;"&amp;EV64,$ES$9:$ES$497,ES64)+1</f>
        <v>45</v>
      </c>
      <c r="FQ64" s="74">
        <f>COUNTIFS($EW$9:$EW$497,"&gt;"&amp;EW64,$ES$9:$ES$497,ES64)+1</f>
        <v>47</v>
      </c>
      <c r="FR64" s="74">
        <f>COUNTIFS($EX$9:$EX$497,"&gt;"&amp;EX64,$ES$9:$ES$497,ES64)+1</f>
        <v>51</v>
      </c>
      <c r="FS64" s="74">
        <f>COUNTIFS($EY$9:$EY$497,"&gt;"&amp;EY64,$ES$9:$ES$497,ES64)+1</f>
        <v>57</v>
      </c>
      <c r="FT64" s="74">
        <f>COUNTIFS($EZ$9:$EZ$497,"&gt;"&amp;EZ64,$ES$9:$ES$497,ES64)+1</f>
        <v>63</v>
      </c>
      <c r="FU64" s="74">
        <f>COUNTIFS($FA$9:$FA$497,"&gt;"&amp;FA64,$ES$9:$ES$497,ES64)+1</f>
        <v>55</v>
      </c>
      <c r="FV64" s="74">
        <f>COUNTIFS($FB$9:$FB$497,"&gt;"&amp;FB64,$ES$9:$ES$497,ES64)+1</f>
        <v>61</v>
      </c>
      <c r="FW64" s="74">
        <f>COUNTIFS($FC$9:$FC$497,"&gt;"&amp;FC64,$ES$9:$ES$497,ES64)+1</f>
        <v>55</v>
      </c>
      <c r="FX64" s="74">
        <f>COUNTIFS($FD$9:$FD$497,"&gt;"&amp;FD64,$ES$9:$ES$497,ES64)+1</f>
        <v>59</v>
      </c>
      <c r="FY64" s="84">
        <f>COUNTIFS($FE$9:$FE$497,"&gt;"&amp;FE64,$ES$9:$ES$497,ES64)+1</f>
        <v>55</v>
      </c>
      <c r="FZ64" s="85">
        <f t="shared" si="85"/>
        <v>1.31</v>
      </c>
      <c r="GA64" s="86">
        <f t="shared" si="86"/>
        <v>1.38</v>
      </c>
      <c r="GB64" s="86">
        <f t="shared" si="87"/>
        <v>0.47</v>
      </c>
      <c r="GC64" s="86">
        <f t="shared" si="88"/>
        <v>0.38</v>
      </c>
      <c r="GD64" s="86">
        <f t="shared" si="89"/>
        <v>0.19</v>
      </c>
      <c r="GE64" s="86">
        <f t="shared" si="90"/>
        <v>0.81</v>
      </c>
      <c r="GF64" s="86">
        <f t="shared" si="91"/>
        <v>0.31</v>
      </c>
      <c r="GG64" s="86">
        <f t="shared" si="92"/>
        <v>0.47</v>
      </c>
      <c r="GH64" s="86">
        <f t="shared" si="93"/>
        <v>0.66</v>
      </c>
      <c r="GI64" s="87">
        <f t="shared" si="94"/>
        <v>0.94</v>
      </c>
      <c r="GJ64" s="85">
        <f>ROUND(((FZ64-AVERAGE(FZ$9:FZ$497))/STDEVP(FZ$9:FZ$497)*10+50),2)</f>
        <v>63.37</v>
      </c>
      <c r="GK64" s="86">
        <f>ROUND(((GA64-AVERAGE(GA$9:GA$497))/STDEVP(GA$9:GA$497)*10+50),2)</f>
        <v>70.599999999999994</v>
      </c>
      <c r="GL64" s="86">
        <f>ROUND(((GB64-AVERAGE(GB$9:GB$497))/STDEVP(GB$9:GB$497)*10+50),2)</f>
        <v>45.76</v>
      </c>
      <c r="GM64" s="86">
        <f>ROUND(((GC64-AVERAGE(GC$9:GC$497))/STDEVP(GC$9:GC$497)*10+50),2)</f>
        <v>42.68</v>
      </c>
      <c r="GN64" s="86">
        <f>ROUND(((GD64-AVERAGE(GD$9:GD$497))/STDEVP(GD$9:GD$497)*10+50),2)</f>
        <v>43.07</v>
      </c>
      <c r="GO64" s="86">
        <f>ROUND(((GE64-AVERAGE(GE$9:GE$497))/STDEVP(GE$9:GE$497)*10+50),2)</f>
        <v>66.760000000000005</v>
      </c>
      <c r="GP64" s="86">
        <f>ROUND(((GF64-AVERAGE(GF$9:GF$497))/STDEVP(GF$9:GF$497)*10+50),2)</f>
        <v>39.770000000000003</v>
      </c>
      <c r="GQ64" s="86">
        <f>ROUND(((GG64-AVERAGE(GG$9:GG$497))/STDEVP(GG$9:GG$497)*10+50),2)</f>
        <v>44.96</v>
      </c>
      <c r="GR64" s="86">
        <f>ROUND(((GH64-AVERAGE(GH$9:GH$497))/STDEVP(GH$9:GH$497)*10+50),2)</f>
        <v>38.520000000000003</v>
      </c>
      <c r="GS64" s="87">
        <f>ROUND(((GI64-AVERAGE(GI$9:GI$497))/STDEVP(GI$9:GI$497)*10+50),2)</f>
        <v>44.25</v>
      </c>
      <c r="GT64" s="73">
        <f>RANK(GJ64,$GJ$9:$GJ$497,0)</f>
        <v>41</v>
      </c>
      <c r="GU64" s="74">
        <f>RANK(GK64,$GK$9:$GK$497,0)</f>
        <v>16</v>
      </c>
      <c r="GV64" s="74">
        <f>RANK(GL64,$GL$9:$GL$497,0)</f>
        <v>274</v>
      </c>
      <c r="GW64" s="74">
        <f>RANK(GM64,$GM$9:$GM$497,0)</f>
        <v>341</v>
      </c>
      <c r="GX64" s="74">
        <f>RANK(GN64,$GN$9:$GN$497,0)</f>
        <v>336</v>
      </c>
      <c r="GY64" s="74">
        <f>RANK(GO64,$GO$9:$GO$497,0)</f>
        <v>30</v>
      </c>
      <c r="GZ64" s="74">
        <f>RANK(GP64,$GP$9:$GP$497,0)</f>
        <v>361</v>
      </c>
      <c r="HA64" s="74">
        <f>RANK(GQ64,$GQ$9:$GQ$497,0)</f>
        <v>286</v>
      </c>
      <c r="HB64" s="74">
        <f>RANK(GR64,$GR$9:$GR$497,0)</f>
        <v>418</v>
      </c>
      <c r="HC64" s="84">
        <f>RANK(GS64,$GS$9:$GS$497,0)</f>
        <v>286</v>
      </c>
      <c r="HD64" s="85">
        <f>ROUND(AVERAGEIF($ES$9:$ES$497,$ES64,$FZ$9:$FZ$497),2)</f>
        <v>0.93</v>
      </c>
      <c r="HE64" s="86">
        <f>ROUND(AVERAGEIF($ES$9:$ES$497,$ES64,$GA$9:$GA$497),2)</f>
        <v>0.96</v>
      </c>
      <c r="HF64" s="86">
        <f>ROUND(AVERAGEIF($ES$9:$ES$497,$ES64,$GB$9:$GB$497),2)</f>
        <v>0.41</v>
      </c>
      <c r="HG64" s="86">
        <f>ROUND(AVERAGEIF($ES$9:$ES$497,$ES64,$GC$9:$GC$497),2)</f>
        <v>0.46</v>
      </c>
      <c r="HH64" s="86">
        <f>ROUND(AVERAGEIF($ES$9:$ES$497,$ES64,$GD$9:$GD$497),2)</f>
        <v>0.38</v>
      </c>
      <c r="HI64" s="86">
        <f>ROUND(AVERAGEIF($ES$9:$ES$497,$ES64,$GE$9:$GE$497),2)</f>
        <v>0.85</v>
      </c>
      <c r="HJ64" s="86">
        <f>ROUND(AVERAGEIF($ES$9:$ES$497,$ES64,$GF$9:$GF$497),2)</f>
        <v>0.44</v>
      </c>
      <c r="HK64" s="86">
        <f>ROUND(AVERAGEIF($ES$9:$ES$497,$ES64,$GG$9:$GG$497),2)</f>
        <v>0.42</v>
      </c>
      <c r="HL64" s="86">
        <f>ROUND(AVERAGEIF($ES$9:$ES$497,$ES64,$GH$9:$GH$497),2)</f>
        <v>0.8</v>
      </c>
      <c r="HM64" s="87">
        <f>ROUND(AVERAGEIF($ES$9:$ES$497,$ES64,$GI$9:$GI$497),2)</f>
        <v>0.84</v>
      </c>
      <c r="HN64" s="88">
        <f t="shared" si="95"/>
        <v>0.38</v>
      </c>
      <c r="HO64" s="89">
        <f t="shared" si="96"/>
        <v>0.41999999999999993</v>
      </c>
      <c r="HP64" s="89">
        <f t="shared" si="97"/>
        <v>0.06</v>
      </c>
      <c r="HQ64" s="89">
        <f t="shared" si="98"/>
        <v>-8.0000000000000016E-2</v>
      </c>
      <c r="HR64" s="89">
        <f t="shared" si="99"/>
        <v>-0.19</v>
      </c>
      <c r="HS64" s="89">
        <f t="shared" si="100"/>
        <v>-3.9999999999999925E-2</v>
      </c>
      <c r="HT64" s="89">
        <f t="shared" si="101"/>
        <v>-0.13</v>
      </c>
      <c r="HU64" s="89">
        <f t="shared" si="102"/>
        <v>4.9999999999999989E-2</v>
      </c>
      <c r="HV64" s="89">
        <f t="shared" si="103"/>
        <v>-0.14000000000000001</v>
      </c>
      <c r="HW64" s="90">
        <f t="shared" si="104"/>
        <v>9.9999999999999978E-2</v>
      </c>
      <c r="HX64" s="73">
        <f>COUNTIFS($FZ$9:$FZ$497,"&gt;"&amp;FZ64,$ES$9:$ES$497,$ES64)+1</f>
        <v>5</v>
      </c>
      <c r="HY64" s="74">
        <f>COUNTIFS($GA$9:$GA$497,"&gt;"&amp;GA64,$ES$9:$ES$497,$ES64)+1</f>
        <v>3</v>
      </c>
      <c r="HZ64" s="74">
        <f>COUNTIFS($GB$9:$GB$497,"&gt;"&amp;GB64,$ES$9:$ES$497,$ES64)+1</f>
        <v>19</v>
      </c>
      <c r="IA64" s="74">
        <f>COUNTIFS($GC$9:$GC$497,"&gt;"&amp;GC64,$ES$9:$ES$497,$ES64)+1</f>
        <v>48</v>
      </c>
      <c r="IB64" s="74">
        <f>COUNTIFS($GD$9:$GD$497,"&gt;"&amp;GD64,$ES$9:$ES$497,$ES64)+1</f>
        <v>68</v>
      </c>
      <c r="IC64" s="74">
        <f>COUNTIFS($GE$9:$GE$497,"&gt;"&amp;GE64,$ES$9:$ES$497,$ES64)+1</f>
        <v>25</v>
      </c>
      <c r="ID64" s="74">
        <f>COUNTIFS($GF$9:$GF$497,"&gt;"&amp;GF64,$ES$9:$ES$497,$ES64)+1</f>
        <v>58</v>
      </c>
      <c r="IE64" s="74">
        <f>COUNTIFS($GG$9:$GG$497,"&gt;"&amp;GG64,$ES$9:$ES$497,$ES64)+1</f>
        <v>16</v>
      </c>
      <c r="IF64" s="74">
        <f>COUNTIFS($GH$9:$GH$497,"&gt;"&amp;GH64,$ES$9:$ES$497,$ES64)+1</f>
        <v>62</v>
      </c>
      <c r="IG64" s="84">
        <f>COUNTIFS($GI$9:$GI$497,"&gt;"&amp;GI64,$ES$9:$ES$497,$ES64)+1</f>
        <v>17</v>
      </c>
      <c r="IH64" s="91"/>
      <c r="II64" s="79"/>
      <c r="IJ64" s="79"/>
      <c r="IK64" s="79"/>
      <c r="IL64" s="79"/>
      <c r="IM64" s="92"/>
      <c r="IN64" s="93"/>
      <c r="IO64" s="94"/>
      <c r="IP64" s="95"/>
      <c r="IQ64" s="79"/>
      <c r="IR64" s="79"/>
      <c r="IS64" s="79"/>
      <c r="IT64" s="79"/>
      <c r="IU64" s="79"/>
      <c r="IV64" s="79"/>
      <c r="IW64" s="96"/>
      <c r="IX64" s="93"/>
      <c r="IY64" s="79"/>
      <c r="IZ64" s="79"/>
      <c r="JA64" s="79"/>
      <c r="JB64" s="79"/>
      <c r="JC64" s="79"/>
      <c r="JD64" s="79"/>
      <c r="JE64" s="97"/>
      <c r="JF64" s="95"/>
      <c r="JG64" s="79"/>
      <c r="JH64" s="79"/>
      <c r="JI64" s="79"/>
      <c r="JJ64" s="79"/>
      <c r="JK64" s="79"/>
      <c r="JL64" s="79"/>
      <c r="JM64" s="96"/>
      <c r="JN64" s="93"/>
      <c r="JO64" s="79"/>
      <c r="JP64" s="79"/>
      <c r="JQ64" s="79"/>
      <c r="JR64" s="79"/>
      <c r="JS64" s="79"/>
      <c r="JT64" s="79"/>
      <c r="JU64" s="79"/>
      <c r="JV64" s="79"/>
      <c r="JW64" s="79"/>
      <c r="JX64" s="79"/>
      <c r="JY64" s="79"/>
      <c r="JZ64" s="97"/>
      <c r="KA64" s="93">
        <v>7.0000000000000007E-2</v>
      </c>
      <c r="KB64" s="79"/>
      <c r="KC64" s="79"/>
      <c r="KD64" s="79"/>
      <c r="KE64" s="97"/>
      <c r="KF64" s="95"/>
      <c r="KG64" s="79"/>
      <c r="KH64" s="79"/>
      <c r="KI64" s="79"/>
      <c r="KJ64" s="79"/>
      <c r="KK64" s="98"/>
      <c r="KL64" s="79"/>
      <c r="KM64" s="79"/>
      <c r="KN64" s="79"/>
      <c r="KO64" s="79"/>
      <c r="KP64" s="79"/>
      <c r="KQ64" s="79"/>
      <c r="KR64" s="79"/>
      <c r="KS64" s="96"/>
      <c r="KT64" s="96"/>
      <c r="KU64" s="96"/>
      <c r="KV64" s="96"/>
      <c r="KW64" s="93"/>
      <c r="KX64" s="79"/>
      <c r="KY64" s="79"/>
      <c r="KZ64" s="79"/>
      <c r="LA64" s="79"/>
      <c r="LB64" s="79"/>
      <c r="LC64" s="96"/>
      <c r="LD64" s="93"/>
      <c r="LE64" s="94"/>
      <c r="LF64" s="99"/>
      <c r="LG64" s="75"/>
      <c r="LH64" s="93"/>
      <c r="LI64" s="79"/>
      <c r="LJ64" s="74">
        <v>7</v>
      </c>
      <c r="LK64" s="74"/>
      <c r="LL64" s="74"/>
      <c r="LM64" s="100"/>
      <c r="LN64" s="95"/>
      <c r="LO64" s="79"/>
      <c r="LP64" s="79"/>
      <c r="LQ64" s="79"/>
      <c r="LR64" s="96"/>
      <c r="LS64" s="93">
        <v>0.05</v>
      </c>
      <c r="LT64" s="79"/>
      <c r="LU64" s="79"/>
      <c r="LV64" s="79"/>
      <c r="LW64" s="79"/>
      <c r="LX64" s="79"/>
      <c r="LY64" s="79"/>
      <c r="LZ64" s="79"/>
      <c r="MA64" s="97"/>
      <c r="MB64" s="95"/>
      <c r="MC64" s="79"/>
      <c r="MD64" s="79"/>
      <c r="ME64" s="79"/>
      <c r="MF64" s="79"/>
      <c r="MG64" s="79"/>
      <c r="MH64" s="79"/>
      <c r="MI64" s="79"/>
      <c r="MJ64" s="79"/>
      <c r="MK64" s="79"/>
      <c r="ML64" s="79"/>
      <c r="MM64" s="79"/>
      <c r="MN64" s="98"/>
      <c r="MO64" s="98"/>
      <c r="MP64" s="96"/>
      <c r="MQ64" s="93"/>
      <c r="MR64" s="79"/>
      <c r="MS64" s="79"/>
      <c r="MT64" s="79"/>
      <c r="MU64" s="79"/>
      <c r="MV64" s="98"/>
      <c r="MW64" s="79"/>
      <c r="MX64" s="79"/>
      <c r="MY64" s="79"/>
      <c r="MZ64" s="79"/>
      <c r="NA64" s="79"/>
      <c r="NB64" s="79"/>
      <c r="NC64" s="79"/>
      <c r="ND64" s="96"/>
      <c r="NE64" s="96"/>
      <c r="NF64" s="96"/>
      <c r="NG64" s="96"/>
      <c r="NH64" s="93"/>
      <c r="NI64" s="79"/>
      <c r="NJ64" s="79"/>
      <c r="NK64" s="79"/>
      <c r="NL64" s="79"/>
      <c r="NM64" s="79"/>
      <c r="NN64" s="94"/>
      <c r="NO64" s="93"/>
      <c r="NP64" s="80"/>
      <c r="NQ64" s="124" t="s">
        <v>696</v>
      </c>
      <c r="NR64" s="102" t="s">
        <v>703</v>
      </c>
      <c r="NS64" s="102"/>
      <c r="NT64" s="102"/>
      <c r="NU64" s="102"/>
      <c r="NV64" s="104">
        <v>43720</v>
      </c>
      <c r="NW64" s="102" t="s">
        <v>525</v>
      </c>
      <c r="NX64" s="133" t="s">
        <v>704</v>
      </c>
      <c r="NY64" s="129" t="s">
        <v>2274</v>
      </c>
      <c r="NZ64" s="133" t="s">
        <v>704</v>
      </c>
      <c r="OA64" s="134"/>
      <c r="OB64" s="134"/>
      <c r="OC64" s="134"/>
      <c r="OD64" s="108">
        <f t="shared" si="105"/>
        <v>72</v>
      </c>
      <c r="OE64" s="109">
        <v>4</v>
      </c>
      <c r="OF64" s="110">
        <f t="shared" si="106"/>
        <v>300</v>
      </c>
      <c r="OG64" s="109">
        <v>3</v>
      </c>
      <c r="OH64" s="111">
        <f>ROUND(AVERAGEIF($ES$9:$ES$497,$ES64,EV$9:EV$497),0)</f>
        <v>58</v>
      </c>
      <c r="OI64" s="112">
        <f>ROUND(AVERAGEIF($ES$9:$ES$497,$ES64,EW$9:EW$497),0)</f>
        <v>57</v>
      </c>
      <c r="OJ64" s="112">
        <f>ROUND(AVERAGEIF($ES$9:$ES$497,$ES64,EX$9:EX$497),0)</f>
        <v>24</v>
      </c>
      <c r="OK64" s="112">
        <f>ROUND(AVERAGEIF($ES$9:$ES$497,$ES64,EY$9:EY$497),0)</f>
        <v>29</v>
      </c>
      <c r="OL64" s="112">
        <f>ROUND(AVERAGEIF($ES$9:$ES$497,$ES64,EZ$9:EZ$497),0)</f>
        <v>25</v>
      </c>
      <c r="OM64" s="112">
        <f>ROUND(AVERAGEIF($ES$9:$ES$497,$ES64,FA$9:FA$497),0)</f>
        <v>51</v>
      </c>
      <c r="ON64" s="112">
        <f>ROUND(AVERAGEIF($ES$9:$ES$497,$ES64,FB$9:FB$497),0)</f>
        <v>27</v>
      </c>
      <c r="OO64" s="112">
        <f>ROUND(AVERAGEIF($ES$9:$ES$497,$ES64,FC$9:FC$497),0)</f>
        <v>25</v>
      </c>
      <c r="OP64" s="112">
        <f>ROUND(AVERAGEIF($ES$9:$ES$497,$ES64,FD$9:FD$497),0)</f>
        <v>49</v>
      </c>
      <c r="OQ64" s="113">
        <f>ROUND(AVERAGEIF($ES$9:$ES$497,$ES64,FE$9:FE$497),0)</f>
        <v>49</v>
      </c>
      <c r="OR64" s="114">
        <f>ROUND(EV64/MAX(EV$9:EV$497)*100,0)</f>
        <v>24</v>
      </c>
      <c r="OS64" s="115">
        <f>ROUND(EW64/MAX(EW$9:EW$497)*100,0)</f>
        <v>35</v>
      </c>
      <c r="OT64" s="115">
        <f>ROUND(EX64/MAX(EX$9:EX$497)*100,0)</f>
        <v>13</v>
      </c>
      <c r="OU64" s="115">
        <f>ROUND(EY64/MAX(EY$9:EY$497)*100,0)</f>
        <v>8</v>
      </c>
      <c r="OV64" s="115">
        <f>ROUND(EZ64/MAX(EZ$9:EZ$497)*100,0)</f>
        <v>5</v>
      </c>
      <c r="OW64" s="115">
        <f>ROUND(FA64/MAX(FA$9:FA$497)*100,0)</f>
        <v>23</v>
      </c>
      <c r="OX64" s="115">
        <f>ROUND(FB64/MAX(FB$9:FB$497)*100,0)</f>
        <v>7</v>
      </c>
      <c r="OY64" s="116">
        <f>ROUND(FC64/MAX(FC$9:FC$497)*100,0)</f>
        <v>10</v>
      </c>
      <c r="OZ64" s="115">
        <f>ROUND(FD64/MAX(FD$9:FD$497)*100,0)</f>
        <v>14</v>
      </c>
      <c r="PA64" s="117">
        <f>ROUND(FE64/MAX(FE$9:FE$497)*100,0)</f>
        <v>12</v>
      </c>
      <c r="PB64" s="118">
        <f t="shared" si="107"/>
        <v>189</v>
      </c>
      <c r="PC64" s="115">
        <f t="shared" si="108"/>
        <v>165</v>
      </c>
      <c r="PD64" s="115">
        <f t="shared" si="109"/>
        <v>204</v>
      </c>
      <c r="PE64" s="115">
        <f t="shared" si="110"/>
        <v>209</v>
      </c>
      <c r="PF64" s="115">
        <f t="shared" si="111"/>
        <v>219</v>
      </c>
      <c r="PG64" s="119">
        <f t="shared" si="112"/>
        <v>210</v>
      </c>
      <c r="PH64" s="118">
        <f>ROUND(PB64/MAX(PB$9:PB$497)*100,0)</f>
        <v>23</v>
      </c>
      <c r="PI64" s="115">
        <f>ROUND(PC64/MAX(PC$9:PC$497)*100,0)</f>
        <v>20</v>
      </c>
      <c r="PJ64" s="115">
        <f>ROUND(PD64/MAX(PD$9:PD$497)*100,0)</f>
        <v>22</v>
      </c>
      <c r="PK64" s="115">
        <f>ROUND(PE64/MAX(PE$9:PE$497)*100,0)</f>
        <v>21</v>
      </c>
      <c r="PL64" s="115">
        <f>ROUND(PF64/MAX(PF$9:PF$497)*100,0)</f>
        <v>31</v>
      </c>
      <c r="PM64" s="119">
        <f>ROUND(PG64/MAX(PG$9:PG$497)*100,0)</f>
        <v>31</v>
      </c>
      <c r="PN64" s="118">
        <f>RANK(PH64,PH$9:PH$497,0)</f>
        <v>352</v>
      </c>
      <c r="PO64" s="115">
        <f>RANK(PI64,PI$9:PI$497,0)</f>
        <v>351</v>
      </c>
      <c r="PP64" s="115">
        <f>RANK(PJ64,PJ$9:PJ$497,0)</f>
        <v>361</v>
      </c>
      <c r="PQ64" s="115">
        <f>RANK(PK64,PK$9:PK$497,0)</f>
        <v>355</v>
      </c>
      <c r="PR64" s="115">
        <f>RANK(PL64,PL$9:PL$497,0)</f>
        <v>305</v>
      </c>
      <c r="PS64" s="119">
        <f>RANK(PM64,PM$9:PM$497,0)</f>
        <v>296</v>
      </c>
      <c r="PT64" s="120">
        <f>ROUND(FZ64/MAX(FZ$9:FZ$497)*100,0)</f>
        <v>72</v>
      </c>
      <c r="PU64" s="115">
        <f>ROUND(GA64/MAX(GA$9:GA$497)*100,0)</f>
        <v>78</v>
      </c>
      <c r="PV64" s="115">
        <f>ROUND(GB64/MAX(GB$9:GB$497)*100,0)</f>
        <v>34</v>
      </c>
      <c r="PW64" s="115">
        <f>ROUND(GC64/MAX(GC$9:GC$497)*100,0)</f>
        <v>30</v>
      </c>
      <c r="PX64" s="115">
        <f>ROUND(GD64/MAX(GD$9:GD$497)*100,0)</f>
        <v>11</v>
      </c>
      <c r="PY64" s="115">
        <f>ROUND(GE64/MAX(GE$9:GE$497)*100,0)</f>
        <v>49</v>
      </c>
      <c r="PZ64" s="115">
        <f>ROUND(GF64/MAX(GF$9:GF$497)*100,0)</f>
        <v>15</v>
      </c>
      <c r="QA64" s="116">
        <f>ROUND(GG64/MAX(GG$9:GG$497)*100,0)</f>
        <v>26</v>
      </c>
      <c r="QB64" s="115">
        <f>ROUND(GH64/MAX(GH$9:GH$497)*100,0)</f>
        <v>29</v>
      </c>
      <c r="QC64" s="121">
        <f>ROUND(GI64/MAX(GI$9:GI$497)*100,0)</f>
        <v>30</v>
      </c>
      <c r="QD64" s="120">
        <f>ROUND(AVERAGEIF($ES$9:$ES$497,$ES64,PT$9:PT$497),0)</f>
        <v>51</v>
      </c>
      <c r="QE64" s="120">
        <f>ROUND(AVERAGEIF($ES$9:$ES$497,$ES64,PU$9:PU$497),0)</f>
        <v>54</v>
      </c>
      <c r="QF64" s="120">
        <f>ROUND(AVERAGEIF($ES$9:$ES$497,$ES64,PV$9:PV$497),0)</f>
        <v>30</v>
      </c>
      <c r="QG64" s="120">
        <f>ROUND(AVERAGEIF($ES$9:$ES$497,$ES64,PW$9:PW$497),0)</f>
        <v>36</v>
      </c>
      <c r="QH64" s="120">
        <f>ROUND(AVERAGEIF($ES$9:$ES$497,$ES64,PX$9:PX$497),0)</f>
        <v>21</v>
      </c>
      <c r="QI64" s="120">
        <f>ROUND(AVERAGEIF($ES$9:$ES$497,$ES64,PY$9:PY$497),0)</f>
        <v>51</v>
      </c>
      <c r="QJ64" s="120">
        <f>ROUND(AVERAGEIF($ES$9:$ES$497,$ES64,PZ$9:PZ$497),0)</f>
        <v>21</v>
      </c>
      <c r="QK64" s="120">
        <f>ROUND(AVERAGEIF($ES$9:$ES$497,$ES64,QA$9:QA$497),0)</f>
        <v>23</v>
      </c>
      <c r="QL64" s="120">
        <f>ROUND(AVERAGEIF($ES$9:$ES$497,$ES64,QB$9:QB$497),0)</f>
        <v>35</v>
      </c>
      <c r="QM64" s="120">
        <f>ROUND(AVERAGEIF($ES$9:$ES$497,$ES64,QC$9:QC$497),0)</f>
        <v>27</v>
      </c>
      <c r="QN64" s="114">
        <f t="shared" si="126"/>
        <v>522</v>
      </c>
      <c r="QO64" s="115">
        <f t="shared" si="127"/>
        <v>430</v>
      </c>
      <c r="QP64" s="115">
        <f t="shared" si="128"/>
        <v>566</v>
      </c>
      <c r="QQ64" s="115">
        <f t="shared" si="129"/>
        <v>600</v>
      </c>
      <c r="QR64" s="115">
        <f t="shared" si="130"/>
        <v>677</v>
      </c>
      <c r="QS64" s="119">
        <f t="shared" si="131"/>
        <v>571</v>
      </c>
      <c r="QT64" s="114">
        <f>ROUND((QN64-MIN(QN$9:QN$497))/(MAX(QN$9:QN$497)-MIN(QN$9:QN$497))*100,0)</f>
        <v>46</v>
      </c>
      <c r="QU64" s="115">
        <f>ROUND((QO64-MIN(QO$9:QO$497))/(MAX(QO$9:QO$497)-MIN(QO$9:QO$497))*100,0)</f>
        <v>32</v>
      </c>
      <c r="QV64" s="115">
        <f>ROUND((QP64-MIN(QP$9:QP$497))/(MAX(QP$9:QP$497)-MIN(QP$9:QP$497))*100,0)</f>
        <v>31</v>
      </c>
      <c r="QW64" s="115">
        <f>ROUND((QQ64-MIN(QQ$9:QQ$497))/(MAX(QQ$9:QQ$497)-MIN(QQ$9:QQ$497))*100,0)</f>
        <v>39</v>
      </c>
      <c r="QX64" s="115">
        <f>ROUND((QR64-MIN(QR$9:QR$497))/(MAX(QR$9:QR$497)-MIN(QR$9:QR$497))*100,0)</f>
        <v>76</v>
      </c>
      <c r="QY64" s="115">
        <f>ROUND((QS64-MIN(QS$9:QS$497))/(MAX(QS$9:QS$497)-MIN(QS$9:QS$497))*100,0)</f>
        <v>79</v>
      </c>
      <c r="QZ64" s="114">
        <f>RANK(QN64,QN$9:QN$497,0)</f>
        <v>139</v>
      </c>
      <c r="RA64" s="115">
        <f>RANK(QO64,QO$9:QO$497,0)</f>
        <v>142</v>
      </c>
      <c r="RB64" s="115">
        <f>RANK(QP64,QP$9:QP$497,0)</f>
        <v>198</v>
      </c>
      <c r="RC64" s="115">
        <f>RANK(QQ64,QQ$9:QQ$497,0)</f>
        <v>171</v>
      </c>
      <c r="RD64" s="115">
        <f>RANK(QR64,QR$9:QR$497,0)</f>
        <v>48</v>
      </c>
      <c r="RE64" s="115">
        <f>RANK(QS64,QS$9:QS$497,0)</f>
        <v>18</v>
      </c>
      <c r="RF64" s="122"/>
      <c r="RG64" s="115">
        <f>($RH$3*(IH64+IJ64)*100*100/MAX(EX$9:EX$497)*$RO$3) +($RH$3*(II64+IJ64)*100*100/MAX(EX$9:EX$497)*$RO$4) + ($RH$3*IK64*100*100/MAX(EX$9:EX$497)*0.098)</f>
        <v>0</v>
      </c>
      <c r="RH64" s="115">
        <f>($RH$4*IL64*100*100/MAX(EZ$9:EZ$497))*$RQ$3</f>
        <v>0</v>
      </c>
      <c r="RI64" s="115">
        <f>($RH$3*IM64*100*100/MAX(EY$9:EY$497))*$RQ$4</f>
        <v>0</v>
      </c>
      <c r="RJ64" s="115">
        <f>($RH$3*IN64*100*100/MAX(EX$9:EX$497))</f>
        <v>0</v>
      </c>
      <c r="RK64" s="115">
        <f>($RH$4*IO64*100*100/MAX(EZ$9:EZ$497))*$RQ$3</f>
        <v>0</v>
      </c>
      <c r="RL64" s="115">
        <f>(($RL$4*IP64*100*((100/MAX(EX$9:EX$497)+100/MAX(EZ$9:EZ$497))/2))+($RL$4*IQ64*100*((100/MAX(EX$9:EX$497)+100/MAX(EZ$9:EZ$497))/2))+($RL$4*IR64*100*((100/MAX(EX$9:EX$497)+100/MAX(EZ$9:EZ$497))/2))+($RL$4*IS64*100*((100/MAX(EX$9:EX$497)+100/MAX(EZ$9:EZ$497))/2))+($RL$4*IT64*100*((100/MAX(EX$9:EX$497)+100/MAX(EZ$9:EZ$497))/2))+($RL$4*IU64*100*((100/MAX(EX$9:EX$497)+100/MAX(EZ$9:EZ$497))/2))+($RL$4*IV64*100*((100/MAX(EX$9:EX$497)+100/MAX(EZ$9:EZ$497))/2))+($RL$4*IW64*100*((100/MAX(EX$9:EX$497)+100/MAX(EZ$9:EZ$497))/2)))*$RS$3</f>
        <v>0</v>
      </c>
      <c r="RM64" s="115">
        <f>(($RH$3*IX64*100*100/MAX(EX$9:EX$497))+($RH$3*IY64*100*100/MAX(EX$9:EX$497))+($RH$3*IZ64*100*100/MAX(EX$9:EX$497))+($RH$3*JA64*100*100/MAX(EX$9:EX$497))+($RH$3*JB64*100*100/MAX(EX$9:EX$497))+($RH$3*JC64*100*100/MAX(EX$9:EX$497))+($RH$3*JD64*100*100/MAX(EX$9:EX$497))+($RH$3*JE64*100*100/MAX(EX$9:EX$497)))*$RS$4</f>
        <v>0</v>
      </c>
      <c r="RN64" s="115">
        <f>(($RH$4*JF64*100*100/MAX(EZ$9:EZ$497)) + ($RH$4*JG64*100*100/MAX(EZ$9:EZ$497)) + ($RH$4*JH64*100*100/MAX(EZ$9:EZ$497)) + ($RH$4*JI64*100*100/MAX(EZ$9:EZ$497)) + ($RH$4*JJ64*100*100/MAX(EZ$9:EZ$497)) + ($RH$4*JK64*100*100/MAX(EZ$9:EZ$497)) + ($RH$4*JL64*100*100/MAX(EZ$9:EZ$497)) + ($RH$4*JM64*100*100/MAX(EZ$9:EZ$497)))*$RU$3</f>
        <v>0</v>
      </c>
      <c r="RO64" s="115">
        <f>(($RL$4*JN64*100*((100/MAX(EX$9:EX$497)+100/MAX(EZ$9:EZ$497))/2))+($RL$4*JO64*100*((100/MAX(EX$9:EX$497)+100/MAX(EZ$9:EZ$497))/2))+($RL$4*JP64*100*((100/MAX(EX$9:EX$497)+100/MAX(EZ$9:EZ$497))/2))+($RL$4*JQ64*100*((100/MAX(EX$9:EX$497)+100/MAX(EZ$9:EZ$497))/2))+($RL$4*JR64*100*((100/MAX(EX$9:EX$497)+100/MAX(EZ$9:EZ$497))/2))+($RL$4*JS64*100*((100/MAX(EX$9:EX$497)+100/MAX(EZ$9:EZ$497))/2))+($RL$4*JT64*100*((100/MAX(EX$9:EX$497)+100/MAX(EZ$9:EZ$497))/2))+($RL$4*JU64*100*((100/MAX(EX$9:EX$497)+100/MAX(EZ$9:EZ$497))/2))+($RL$4*JV64*100*((100/MAX(EX$9:EX$497)+100/MAX(EZ$9:EZ$497))/2))+($RL$4*JW64*100*((100/MAX(EX$9:EX$497)+100/MAX(EZ$9:EZ$497))/2))+($RL$4*JX64*100*((100/MAX(EX$9:EX$497)+100/MAX(EZ$9:EZ$497))/2))+($RL$4*JY64*100*((100/MAX(EX$9:EX$497)+100/MAX(EZ$9:EZ$497))/2))+($RL$4*JZ64*100*((100/MAX(EX$9:EX$497)+100/MAX(EZ$9:EZ$497))/2)))*$RW$3/2</f>
        <v>0</v>
      </c>
      <c r="RP64" s="119">
        <f>($RJ$3*KA64*100*100/MAX(FA$9:FA$497)) + ($RJ$3*KB64*100*100/MAX(FA$9:FA$497)/2) + ($RJ$3*KC64*100*100/MAX(FA$9:FA$497)/2) + ($RJ$3*KD64*100*100/MAX(FA$9:FA$497)/4) + ($RJ$3*KE64*100*100/MAX(FA$9:FA$497)/4)</f>
        <v>30.973451327433629</v>
      </c>
      <c r="RQ64" s="118">
        <f>($RL$4*KF64*100*((100/MAX(EX$9:EX$497)+100/MAX(EZ$9:EZ$497)))) * ($RO$3/2) + (($RL$4*KG64*100*((100/MAX(EX$9:EX$497)+100/MAX(EZ$9:EZ$497))))+($RL$4*KH64*100*((100/MAX(EX$9:EX$497)+100/MAX(EZ$9:EZ$497))))+($RL$4*KI64*100*((100/MAX(EX$9:EX$497)+100/MAX(EZ$9:EZ$497))))+($RL$4*KJ64*100*((100/MAX(EX$9:EX$497)+100/MAX(EZ$9:EZ$497))))+($RL$4*KK64*100*((100/MAX(EX$9:EX$497)+100/MAX(EZ$9:EZ$497))))+($RL$4*KL64*100*((100/MAX(EX$9:EX$497)+100/MAX(EZ$9:EZ$497))))+($RL$4*KM64*100*((100/MAX(EX$9:EX$497)+100/MAX(EZ$9:EZ$497))))+($RL$4*KN64*100*((100/MAX(EX$9:EX$497)+100/MAX(EZ$9:EZ$497))))+($RL$4*KO64*100*((100/MAX(EX$9:EX$497)+100/MAX(EZ$9:EZ$497))))+($RL$4*KP64*100*((100/MAX(EX$9:EX$497)+100/MAX(EZ$9:EZ$497))))+($RL$4*KQ64*100*((100/MAX(EX$9:EX$497)+100/MAX(EZ$9:EZ$497))))+($RL$4*KR64*100*((100/MAX(EX$9:EX$497)+100/MAX(EZ$9:EZ$497))))+($RL$4*KS64*100*((100/MAX(EX$9:EX$497)+100/MAX(EZ$9:EZ$497))))+($RL$4*KV64*100*((100/MAX(EX$9:EX$497)+100/MAX(EZ$9:EZ$497))))) * (($RO$3+$RO$4)/6)</f>
        <v>0</v>
      </c>
      <c r="RR64" s="115">
        <f>(($RL$4*KW64*100*((100/MAX(EX$9:EX$497)+100/MAX(EZ$9:EZ$497))))) * ($RO$3/2) + (($RL$4*KX64*100*((100/MAX(EX$9:EX$497)+100/MAX(EZ$9:EZ$497))))+($RL$4*KY64*100*((100/MAX(EX$9:EX$497)+100/MAX(EZ$9:EZ$497))))+($RL$4*KZ64*100*((100/MAX(EX$9:EX$497)+100/MAX(EZ$9:EZ$497))))+($RL$4*LA64*100*((100/MAX(EX$9:EX$497)+100/MAX(EZ$9:EZ$497))))+($RL$4*LB64*100*((100/MAX(EX$9:EX$497)+100/MAX(EZ$9:EZ$497))))+($RL$4*LC64*100*((100/MAX(EX$9:EX$497)+100/MAX(EZ$9:EZ$497))))) * (($RO$3+$RO$4)/6)</f>
        <v>0</v>
      </c>
      <c r="RS64" s="119">
        <f>(($RL$4*LD64*100*((100/MAX(EX$9:EX$497)+100/MAX(EZ$9:EZ$497))))+($RL$4*LE64*100*((100/MAX(EX$9:EX$497)+100/MAX(EZ$9:EZ$497))))) * (($RO$3+$RO$4)/6)</f>
        <v>0</v>
      </c>
      <c r="RT64" s="118">
        <f>($RJ$4*LH64*100*(100/MAX(EV$9:EV$497)))+($RJ$4*LI64*100*(100/MAX(EV$9:EV$497)))</f>
        <v>0</v>
      </c>
      <c r="RU64" s="119">
        <f>($RJ$4*LJ64*(100/MAX(EV$9:EV$497)))/2 + ($RL$3*LK64*(100/MAX(EW$9:EW$497))) + ($RJ$4*LL64*(100/MAX(EV$9:EV$497)))/4 + ($RL$3*LM64*(100/MAX(EW$9:EW$497)))</f>
        <v>5.8988764044943824</v>
      </c>
      <c r="RV64" s="118">
        <f>($RJ$4*LN64*100*100/MAX(EV$9:EV$497)/2)+($RJ$4*LO64*100*100/MAX(EV$9:EV$497)/2)+($RJ$4*LP64*100*100/MAX(EV$9:EV$497))+($RJ$4*LQ64*100*100/MAX(EV$9:EV$497))+($RJ$4*LR64*100*100/MAX(EV$9:EV$497))</f>
        <v>0</v>
      </c>
      <c r="RW64" s="115">
        <f>($RJ$4*LS64*100*100/MAX(EV$9:EV$497)) + (($RJ$4*LT64*100*100/MAX(EV$9:EV$497))+($RJ$4*LU64*100*100/MAX(EV$9:EV$497))+($RJ$4*LV64*100*100/MAX(EV$9:EV$497))+($RJ$4*LW64*100*100/MAX(EV$9:EV$497))+($RJ$4*LX64*100*100/MAX(EV$9:EV$497))+($RJ$4*LY64*100*100/MAX(EV$9:EV$497))+($RJ$4*LZ64*100*100/MAX(EV$9:EV$497))+($RJ$4*MA64*100*100/MAX(EV$9:EV$497)))/2</f>
        <v>8.4269662921348321</v>
      </c>
      <c r="RX64" s="119">
        <f>($RJ$4*MB64*100*100/MAX(EV$9:EV$497))+($RJ$4*MC64*100*100/MAX(EV$9:EV$497))+($RJ$4*MD64*100*100/MAX(EV$9:EV$497))+($RJ$4*ME64*100*100/MAX(EV$9:EV$497))+($RJ$4*MF64*100*100/MAX(EV$9:EV$497))+($RJ$4*MG64*100*100/MAX(EV$9:EV$497))+($RJ$4*MH64*100*100/MAX(EV$9:EV$497))+($RJ$4*MI64*100*100/MAX(EV$9:EV$497))+($RJ$4*MJ64*100*100/MAX(EV$9:EV$497))+($RJ$4*MK64*100*100/MAX(EV$9:EV$497))+($RJ$4*ML64*100*100/MAX(EV$9:EV$497))+($RJ$4*MM64*100*100/MAX(EV$9:EV$497))+($RJ$4*MN64*100*100/MAX(EV$9:EV$497))</f>
        <v>0</v>
      </c>
      <c r="RY64" s="118">
        <f>($RJ$4*MQ64*100*100/MAX(EV$9:EV$497))/2 + (($RJ$4*MR64*100*100/MAX(EV$9:EV$497))+($RJ$4*MS64*100*100/MAX(EV$9:EV$497))+($RJ$4*MT64*100*100/MAX(EV$9:EV$497))+($RJ$4*MU64*100*100/MAX(EV$9:EV$497))+($RJ$4*MV64*100*100/MAX(EV$9:EV$497))+($RJ$4*MW64*100*100/MAX(EV$9:EV$497))+($RJ$4*MX64*100*100/MAX(EV$9:EV$497))+($RJ$4*MY64*100*100/MAX(EV$9:EV$497))+($RJ$4*MZ64*100*100/MAX(EV$9:EV$497))+($RJ$4*NA64*100*100/MAX(EV$9:EV$497))+($RJ$4*NB64*100*100/MAX(EV$9:EV$497))+($RJ$4*NC64*100*100/MAX(EV$9:EV$497))+($RJ$4*ND64*100*100/MAX(EV$9:EV$497))+($RJ$4*NG64*100*100/MAX(EV$9:EV$497)))/4</f>
        <v>0</v>
      </c>
      <c r="RZ64" s="115">
        <f>($RJ$4*NH64*100*100/MAX(EV$9:EV$497))/2 + (($RJ$4*NI64*100*100/MAX(EV$9:EV$497))+($RJ$4*NJ64*100*100/MAX(EV$9:EV$497))+($RJ$4*NK64*100*100/MAX(EV$9:EV$497))+($RJ$4*NL64*100*100/MAX(EV$9:EV$497))+($RJ$4*NM64*100*100/MAX(EV$9:EV$497))+($RJ$4*NN64*100*100/MAX(EV$9:EV$497)))/4</f>
        <v>0</v>
      </c>
      <c r="SA64" s="117">
        <f>(($RJ$4*NO64*100*100/MAX(EV$9:EV$497))+($RJ$4*NP64*100*100/MAX(EV$9:EV$497)))/4</f>
        <v>0</v>
      </c>
      <c r="SB64" s="118">
        <f t="shared" si="113"/>
        <v>45.299294024062846</v>
      </c>
      <c r="SC64" s="115">
        <f t="shared" si="114"/>
        <v>2.8651685393258428</v>
      </c>
      <c r="SD64" s="115">
        <f t="shared" si="115"/>
        <v>3.5814606741573036</v>
      </c>
      <c r="SE64" s="115">
        <f t="shared" si="116"/>
        <v>2.8651685393258428</v>
      </c>
      <c r="SF64" s="115">
        <f t="shared" si="117"/>
        <v>3.5814606741573036</v>
      </c>
      <c r="SG64" s="115">
        <f t="shared" si="118"/>
        <v>76.272745351496468</v>
      </c>
      <c r="SH64" s="115">
        <f>ROUND(SB64/MAX(SB$9:SB$497)*100,0)</f>
        <v>57</v>
      </c>
      <c r="SI64" s="115">
        <f>ROUND(SC64/MAX(SC$9:SC$497)*100,0)</f>
        <v>4</v>
      </c>
      <c r="SJ64" s="115">
        <f>ROUND(SD64/MAX(SD$9:SD$497)*100,0)</f>
        <v>6</v>
      </c>
      <c r="SK64" s="115">
        <f>ROUND(SE64/MAX(SE$9:SE$497)*100,0)</f>
        <v>2</v>
      </c>
      <c r="SL64" s="115">
        <f>ROUND(SF64/MAX(SF$9:SF$497)*100,0)</f>
        <v>9</v>
      </c>
      <c r="SM64" s="121">
        <f>ROUND(SG64/MAX(SG$9:SG$497)*100,0)</f>
        <v>72</v>
      </c>
      <c r="SN64" s="115">
        <f>ROUND(AVERAGEIF($ES$9:$ES$497,$ES64,SH$9:SH$497),0)</f>
        <v>29</v>
      </c>
      <c r="SO64" s="115">
        <f>ROUND(AVERAGEIF($ES$9:$ES$497,$ES64,SI$9:SI$497),0)</f>
        <v>3</v>
      </c>
      <c r="SP64" s="115">
        <f>ROUND(AVERAGEIF($ES$9:$ES$497,$ES64,SJ$9:SJ$497),0)</f>
        <v>5</v>
      </c>
      <c r="SQ64" s="115">
        <f>ROUND(AVERAGEIF($ES$9:$ES$497,$ES64,SK$9:SK$497),0)</f>
        <v>2</v>
      </c>
      <c r="SR64" s="115">
        <f>ROUND(AVERAGEIF($ES$9:$ES$497,$ES64,SL$9:SL$497),0)</f>
        <v>4</v>
      </c>
      <c r="SS64" s="121">
        <f>ROUND(AVERAGEIF($ES$9:$ES$497,$ES64,SM$9:SM$497),0)</f>
        <v>36</v>
      </c>
      <c r="ST64" s="114">
        <f>RANK(SB64,SB$9:SB$497,0)</f>
        <v>54</v>
      </c>
      <c r="SU64" s="115">
        <f>RANK(SC64,SC$9:SC$497,0)</f>
        <v>195</v>
      </c>
      <c r="SV64" s="115">
        <f>RANK(SD64,SD$9:SD$497,0)</f>
        <v>137</v>
      </c>
      <c r="SW64" s="115">
        <f>RANK(SE64,SE$9:SE$497,0)</f>
        <v>195</v>
      </c>
      <c r="SX64" s="115">
        <f>RANK(SF64,SF$9:SF$497,0)</f>
        <v>89</v>
      </c>
      <c r="SY64" s="115">
        <f>RANK(SG64,SG$9:SG$497,0)</f>
        <v>16</v>
      </c>
      <c r="SZ64" s="115">
        <f>COUNTIFS(SB$9:SB$497,"&gt;"&amp;SB64,$ES$9:$ES$497,$ES64)+1</f>
        <v>18</v>
      </c>
      <c r="TA64" s="115">
        <f>COUNTIFS(SC$9:SC$497,"&gt;"&amp;SC64,$ES$9:$ES$497,$ES64)+1</f>
        <v>12</v>
      </c>
      <c r="TB64" s="115">
        <f>COUNTIFS(SD$9:SD$497,"&gt;"&amp;SD64,$ES$9:$ES$497,$ES64)+1</f>
        <v>18</v>
      </c>
      <c r="TC64" s="115">
        <f>COUNTIFS(SE$9:SE$497,"&gt;"&amp;SE64,$ES$9:$ES$497,$ES64)+1</f>
        <v>12</v>
      </c>
      <c r="TD64" s="115">
        <f>COUNTIFS(SF$9:SF$497,"&gt;"&amp;SF64,$ES$9:$ES$497,$ES64)+1</f>
        <v>9</v>
      </c>
      <c r="TE64" s="117">
        <f>COUNTIFS(SG$9:SG$497,"&gt;"&amp;SG64,$ES$9:$ES$497,$ES64)+1</f>
        <v>16</v>
      </c>
      <c r="TF64" s="118">
        <f t="shared" si="119"/>
        <v>88</v>
      </c>
      <c r="TG64" s="115">
        <f t="shared" si="120"/>
        <v>27</v>
      </c>
      <c r="TH64" s="115">
        <f t="shared" si="121"/>
        <v>26</v>
      </c>
      <c r="TI64" s="115">
        <f t="shared" si="122"/>
        <v>24</v>
      </c>
      <c r="TJ64" s="115">
        <f t="shared" si="123"/>
        <v>30</v>
      </c>
      <c r="TK64" s="115">
        <f t="shared" si="124"/>
        <v>103</v>
      </c>
      <c r="TL64" s="117">
        <f t="shared" si="125"/>
        <v>103</v>
      </c>
      <c r="TM64" s="118">
        <f>ROUND(TF64/MAX(TF$9:TF$497)*100,0)</f>
        <v>49</v>
      </c>
      <c r="TN64" s="115">
        <f>ROUND(TG64/MAX(TG$9:TG$497)*100,0)</f>
        <v>15</v>
      </c>
      <c r="TO64" s="115">
        <f>ROUND(TH64/MAX(TH$9:TH$497)*100,0)</f>
        <v>14</v>
      </c>
      <c r="TP64" s="115">
        <f>ROUND(TI64/MAX(TI$9:TI$497)*100,0)</f>
        <v>13</v>
      </c>
      <c r="TQ64" s="115">
        <f>ROUND(TJ64/MAX(TJ$9:TJ$497)*100,0)</f>
        <v>15</v>
      </c>
      <c r="TR64" s="115">
        <f>ROUND(TK64/MAX(TK$9:TK$497)*100,0)</f>
        <v>53</v>
      </c>
      <c r="TS64" s="119">
        <f>ROUND(TL64/MAX(TL$9:TL$497)*100,0)</f>
        <v>53</v>
      </c>
      <c r="TT64" s="120">
        <f>RANK(TM64,TM$9:TM$497,0)</f>
        <v>161</v>
      </c>
      <c r="TU64" s="115">
        <f>RANK(TN64,TN$9:TN$497,0)</f>
        <v>340</v>
      </c>
      <c r="TV64" s="115">
        <f>RANK(TO64,TO$9:TO$497,0)</f>
        <v>325</v>
      </c>
      <c r="TW64" s="115">
        <f>RANK(TP64,TP$9:TP$497,0)</f>
        <v>364</v>
      </c>
      <c r="TX64" s="115">
        <f>RANK(TQ64,TQ$9:TQ$497,0)</f>
        <v>318</v>
      </c>
      <c r="TY64" s="115">
        <f>RANK(TR64,TR$9:TR$497,0)</f>
        <v>40</v>
      </c>
      <c r="TZ64" s="121">
        <f>RANK(TS64,TS$9:TS$497,0)</f>
        <v>34</v>
      </c>
      <c r="UA64" s="132"/>
      <c r="UB64" s="7" t="s">
        <v>1</v>
      </c>
    </row>
    <row r="65" spans="1:548" x14ac:dyDescent="0.15">
      <c r="A65" s="183">
        <v>57</v>
      </c>
      <c r="B65" s="203" t="s">
        <v>703</v>
      </c>
      <c r="C65" s="63"/>
      <c r="D65" s="63"/>
      <c r="E65" s="64" t="s">
        <v>518</v>
      </c>
      <c r="F65" s="65">
        <v>32</v>
      </c>
      <c r="G65" s="65" t="s">
        <v>558</v>
      </c>
      <c r="H65" s="65" t="s">
        <v>699</v>
      </c>
      <c r="I65" s="66" t="s">
        <v>521</v>
      </c>
      <c r="J65" s="67" t="s">
        <v>521</v>
      </c>
      <c r="K65" s="67" t="s">
        <v>521</v>
      </c>
      <c r="L65" s="67" t="s">
        <v>521</v>
      </c>
      <c r="M65" s="67" t="s">
        <v>521</v>
      </c>
      <c r="N65" s="67" t="s">
        <v>521</v>
      </c>
      <c r="O65" s="67" t="s">
        <v>521</v>
      </c>
      <c r="P65" s="67" t="s">
        <v>521</v>
      </c>
      <c r="Q65" s="67" t="s">
        <v>521</v>
      </c>
      <c r="R65" s="68" t="s">
        <v>521</v>
      </c>
      <c r="S65" s="69" t="s">
        <v>521</v>
      </c>
      <c r="T65" s="67" t="s">
        <v>521</v>
      </c>
      <c r="U65" s="67" t="s">
        <v>521</v>
      </c>
      <c r="V65" s="67" t="s">
        <v>521</v>
      </c>
      <c r="W65" s="67" t="s">
        <v>521</v>
      </c>
      <c r="X65" s="67" t="s">
        <v>521</v>
      </c>
      <c r="Y65" s="67" t="s">
        <v>521</v>
      </c>
      <c r="Z65" s="67" t="s">
        <v>521</v>
      </c>
      <c r="AA65" s="67" t="s">
        <v>18</v>
      </c>
      <c r="AB65" s="68" t="s">
        <v>18</v>
      </c>
      <c r="AC65" s="69" t="s">
        <v>18</v>
      </c>
      <c r="AD65" s="67" t="s">
        <v>18</v>
      </c>
      <c r="AE65" s="67" t="s">
        <v>18</v>
      </c>
      <c r="AF65" s="67" t="s">
        <v>18</v>
      </c>
      <c r="AG65" s="67" t="s">
        <v>521</v>
      </c>
      <c r="AH65" s="67" t="s">
        <v>521</v>
      </c>
      <c r="AI65" s="67" t="s">
        <v>521</v>
      </c>
      <c r="AJ65" s="67" t="s">
        <v>521</v>
      </c>
      <c r="AK65" s="67" t="s">
        <v>521</v>
      </c>
      <c r="AL65" s="68" t="s">
        <v>521</v>
      </c>
      <c r="AM65" s="69" t="s">
        <v>521</v>
      </c>
      <c r="AN65" s="67" t="s">
        <v>521</v>
      </c>
      <c r="AO65" s="67" t="s">
        <v>521</v>
      </c>
      <c r="AP65" s="67" t="s">
        <v>521</v>
      </c>
      <c r="AQ65" s="67" t="s">
        <v>521</v>
      </c>
      <c r="AR65" s="67" t="s">
        <v>521</v>
      </c>
      <c r="AS65" s="67" t="s">
        <v>521</v>
      </c>
      <c r="AT65" s="67" t="s">
        <v>521</v>
      </c>
      <c r="AU65" s="67" t="s">
        <v>521</v>
      </c>
      <c r="AV65" s="68" t="s">
        <v>521</v>
      </c>
      <c r="AW65" s="69" t="s">
        <v>521</v>
      </c>
      <c r="AX65" s="67" t="s">
        <v>521</v>
      </c>
      <c r="AY65" s="67" t="s">
        <v>521</v>
      </c>
      <c r="AZ65" s="67" t="s">
        <v>521</v>
      </c>
      <c r="BA65" s="67" t="s">
        <v>521</v>
      </c>
      <c r="BB65" s="67" t="s">
        <v>521</v>
      </c>
      <c r="BC65" s="67" t="s">
        <v>521</v>
      </c>
      <c r="BD65" s="67" t="s">
        <v>521</v>
      </c>
      <c r="BE65" s="67" t="s">
        <v>521</v>
      </c>
      <c r="BF65" s="68" t="s">
        <v>521</v>
      </c>
      <c r="BG65" s="69" t="s">
        <v>521</v>
      </c>
      <c r="BH65" s="67" t="s">
        <v>521</v>
      </c>
      <c r="BI65" s="67" t="s">
        <v>521</v>
      </c>
      <c r="BJ65" s="67" t="s">
        <v>521</v>
      </c>
      <c r="BK65" s="67" t="s">
        <v>521</v>
      </c>
      <c r="BL65" s="67" t="s">
        <v>521</v>
      </c>
      <c r="BM65" s="67" t="s">
        <v>521</v>
      </c>
      <c r="BN65" s="67" t="s">
        <v>521</v>
      </c>
      <c r="BO65" s="67" t="s">
        <v>521</v>
      </c>
      <c r="BP65" s="68" t="s">
        <v>521</v>
      </c>
      <c r="BQ65" s="70" t="s">
        <v>521</v>
      </c>
      <c r="BR65" s="67" t="s">
        <v>521</v>
      </c>
      <c r="BS65" s="67" t="s">
        <v>521</v>
      </c>
      <c r="BT65" s="67" t="s">
        <v>521</v>
      </c>
      <c r="BU65" s="67" t="s">
        <v>521</v>
      </c>
      <c r="BV65" s="67" t="s">
        <v>521</v>
      </c>
      <c r="BW65" s="67" t="s">
        <v>521</v>
      </c>
      <c r="BX65" s="67" t="s">
        <v>521</v>
      </c>
      <c r="BY65" s="67" t="s">
        <v>521</v>
      </c>
      <c r="BZ65" s="68" t="s">
        <v>521</v>
      </c>
      <c r="CA65" s="69" t="s">
        <v>521</v>
      </c>
      <c r="CB65" s="67" t="s">
        <v>521</v>
      </c>
      <c r="CC65" s="67" t="s">
        <v>521</v>
      </c>
      <c r="CD65" s="67" t="s">
        <v>521</v>
      </c>
      <c r="CE65" s="67" t="s">
        <v>521</v>
      </c>
      <c r="CF65" s="67" t="s">
        <v>521</v>
      </c>
      <c r="CG65" s="67" t="s">
        <v>521</v>
      </c>
      <c r="CH65" s="67" t="s">
        <v>521</v>
      </c>
      <c r="CI65" s="67" t="s">
        <v>521</v>
      </c>
      <c r="CJ65" s="68" t="s">
        <v>521</v>
      </c>
      <c r="CK65" s="69" t="s">
        <v>521</v>
      </c>
      <c r="CL65" s="67" t="s">
        <v>521</v>
      </c>
      <c r="CM65" s="67" t="s">
        <v>521</v>
      </c>
      <c r="CN65" s="67" t="s">
        <v>521</v>
      </c>
      <c r="CO65" s="67" t="s">
        <v>521</v>
      </c>
      <c r="CP65" s="67" t="s">
        <v>521</v>
      </c>
      <c r="CQ65" s="67" t="s">
        <v>521</v>
      </c>
      <c r="CR65" s="67" t="s">
        <v>521</v>
      </c>
      <c r="CS65" s="67" t="s">
        <v>521</v>
      </c>
      <c r="CT65" s="68" t="s">
        <v>521</v>
      </c>
      <c r="CU65" s="69" t="s">
        <v>521</v>
      </c>
      <c r="CV65" s="67" t="s">
        <v>521</v>
      </c>
      <c r="CW65" s="67" t="s">
        <v>521</v>
      </c>
      <c r="CX65" s="67" t="s">
        <v>521</v>
      </c>
      <c r="CY65" s="67" t="s">
        <v>521</v>
      </c>
      <c r="CZ65" s="67" t="s">
        <v>521</v>
      </c>
      <c r="DA65" s="67" t="s">
        <v>521</v>
      </c>
      <c r="DB65" s="67" t="s">
        <v>521</v>
      </c>
      <c r="DC65" s="67" t="s">
        <v>521</v>
      </c>
      <c r="DD65" s="68" t="s">
        <v>521</v>
      </c>
      <c r="DE65" s="69" t="s">
        <v>521</v>
      </c>
      <c r="DF65" s="71" t="s">
        <v>521</v>
      </c>
      <c r="DG65" s="67" t="s">
        <v>521</v>
      </c>
      <c r="DH65" s="67" t="s">
        <v>521</v>
      </c>
      <c r="DI65" s="67" t="s">
        <v>521</v>
      </c>
      <c r="DJ65" s="67" t="s">
        <v>521</v>
      </c>
      <c r="DK65" s="67" t="s">
        <v>521</v>
      </c>
      <c r="DL65" s="67" t="s">
        <v>521</v>
      </c>
      <c r="DM65" s="67" t="s">
        <v>521</v>
      </c>
      <c r="DN65" s="68" t="s">
        <v>521</v>
      </c>
      <c r="DO65" s="70" t="s">
        <v>521</v>
      </c>
      <c r="DP65" s="71" t="s">
        <v>521</v>
      </c>
      <c r="DQ65" s="67" t="s">
        <v>521</v>
      </c>
      <c r="DR65" s="67" t="s">
        <v>521</v>
      </c>
      <c r="DS65" s="67" t="s">
        <v>521</v>
      </c>
      <c r="DT65" s="67" t="s">
        <v>521</v>
      </c>
      <c r="DU65" s="67" t="s">
        <v>521</v>
      </c>
      <c r="DV65" s="67" t="s">
        <v>521</v>
      </c>
      <c r="DW65" s="67" t="s">
        <v>521</v>
      </c>
      <c r="DX65" s="72" t="s">
        <v>521</v>
      </c>
      <c r="DY65" s="73" t="s">
        <v>522</v>
      </c>
      <c r="DZ65" s="74">
        <v>2</v>
      </c>
      <c r="EA65" s="74">
        <v>3</v>
      </c>
      <c r="EB65" s="74">
        <v>3</v>
      </c>
      <c r="EC65" s="75">
        <v>4</v>
      </c>
      <c r="ED65" s="76" t="s">
        <v>522</v>
      </c>
      <c r="EE65" s="74">
        <f t="shared" si="75"/>
        <v>2</v>
      </c>
      <c r="EF65" s="74">
        <f t="shared" si="76"/>
        <v>6</v>
      </c>
      <c r="EG65" s="74">
        <f t="shared" si="77"/>
        <v>18</v>
      </c>
      <c r="EH65" s="77">
        <f t="shared" si="78"/>
        <v>72</v>
      </c>
      <c r="EI65" s="73">
        <v>300</v>
      </c>
      <c r="EJ65" s="74">
        <v>450</v>
      </c>
      <c r="EK65" s="74">
        <v>900</v>
      </c>
      <c r="EL65" s="74">
        <v>1500</v>
      </c>
      <c r="EM65" s="75">
        <v>4500</v>
      </c>
      <c r="EN65" s="78">
        <v>1</v>
      </c>
      <c r="EO65" s="79">
        <f t="shared" si="79"/>
        <v>0.75</v>
      </c>
      <c r="EP65" s="79">
        <f t="shared" si="80"/>
        <v>0.5</v>
      </c>
      <c r="EQ65" s="79">
        <f t="shared" si="81"/>
        <v>0.27777777777777773</v>
      </c>
      <c r="ER65" s="80">
        <f t="shared" si="82"/>
        <v>0.20833333333333334</v>
      </c>
      <c r="ES65" s="128" t="s">
        <v>564</v>
      </c>
      <c r="ET65" s="82" t="s">
        <v>119</v>
      </c>
      <c r="EU65" s="83">
        <v>4</v>
      </c>
      <c r="EV65" s="73">
        <v>18</v>
      </c>
      <c r="EW65" s="74">
        <v>24</v>
      </c>
      <c r="EX65" s="74">
        <v>33</v>
      </c>
      <c r="EY65" s="74">
        <v>9</v>
      </c>
      <c r="EZ65" s="74">
        <v>10</v>
      </c>
      <c r="FA65" s="74">
        <v>12</v>
      </c>
      <c r="FB65" s="74">
        <v>55</v>
      </c>
      <c r="FC65" s="74">
        <v>33</v>
      </c>
      <c r="FD65" s="74">
        <f t="shared" si="83"/>
        <v>43</v>
      </c>
      <c r="FE65" s="84">
        <f t="shared" si="84"/>
        <v>66</v>
      </c>
      <c r="FF65" s="73">
        <f>RANK(EV65,$EV$9:$EV$497,0)</f>
        <v>405</v>
      </c>
      <c r="FG65" s="74">
        <f>RANK(EW65,$EW$9:$EW$497,0)</f>
        <v>323</v>
      </c>
      <c r="FH65" s="74">
        <f>RANK(EX65,$EX$9:$EX$497,0)</f>
        <v>215</v>
      </c>
      <c r="FI65" s="74">
        <f>RANK(EY65,$EY$9:$EY$497,0)</f>
        <v>397</v>
      </c>
      <c r="FJ65" s="74">
        <f>RANK(EZ65,$EZ$9:$EZ$497,0)</f>
        <v>327</v>
      </c>
      <c r="FK65" s="74">
        <f>RANK(FA65,$FA$9:$FA$497,0)</f>
        <v>279</v>
      </c>
      <c r="FL65" s="74">
        <f>RANK(FB65,$FB$9:$FB$497,0)</f>
        <v>147</v>
      </c>
      <c r="FM65" s="74">
        <f>RANK(FC65,$FC$9:$FC$497,0)</f>
        <v>259</v>
      </c>
      <c r="FN65" s="74">
        <f>RANK(FD65,$FD$9:$FD$497,0)</f>
        <v>311</v>
      </c>
      <c r="FO65" s="84">
        <f>RANK(FE65,$FE$9:$FE$497,0)</f>
        <v>254</v>
      </c>
      <c r="FP65" s="73">
        <f>COUNTIFS($EV$9:$EV$497,"&gt;"&amp;EV65,$ES$9:$ES$497,ES65)+1</f>
        <v>90</v>
      </c>
      <c r="FQ65" s="74">
        <f>COUNTIFS($EW$9:$EW$497,"&gt;"&amp;EW65,$ES$9:$ES$497,ES65)+1</f>
        <v>82</v>
      </c>
      <c r="FR65" s="74">
        <f>COUNTIFS($EX$9:$EX$497,"&gt;"&amp;EX65,$ES$9:$ES$497,ES65)+1</f>
        <v>65</v>
      </c>
      <c r="FS65" s="74">
        <f>COUNTIFS($EY$9:$EY$497,"&gt;"&amp;EY65,$ES$9:$ES$497,ES65)+1</f>
        <v>91</v>
      </c>
      <c r="FT65" s="74">
        <f>COUNTIFS($EZ$9:$EZ$497,"&gt;"&amp;EZ65,$ES$9:$ES$497,ES65)+1</f>
        <v>83</v>
      </c>
      <c r="FU65" s="74">
        <f>COUNTIFS($FA$9:$FA$497,"&gt;"&amp;FA65,$ES$9:$ES$497,ES65)+1</f>
        <v>79</v>
      </c>
      <c r="FV65" s="74">
        <f>COUNTIFS($FB$9:$FB$497,"&gt;"&amp;FB65,$ES$9:$ES$497,ES65)+1</f>
        <v>66</v>
      </c>
      <c r="FW65" s="74">
        <f>COUNTIFS($FC$9:$FC$497,"&gt;"&amp;FC65,$ES$9:$ES$497,ES65)+1</f>
        <v>74</v>
      </c>
      <c r="FX65" s="74">
        <f>COUNTIFS($FD$9:$FD$497,"&gt;"&amp;FD65,$ES$9:$ES$497,ES65)+1</f>
        <v>74</v>
      </c>
      <c r="FY65" s="84">
        <f>COUNTIFS($FE$9:$FE$497,"&gt;"&amp;FE65,$ES$9:$ES$497,ES65)+1</f>
        <v>72</v>
      </c>
      <c r="FZ65" s="85">
        <f t="shared" si="85"/>
        <v>0.56000000000000005</v>
      </c>
      <c r="GA65" s="86">
        <f t="shared" si="86"/>
        <v>0.75</v>
      </c>
      <c r="GB65" s="86">
        <f t="shared" si="87"/>
        <v>1.03</v>
      </c>
      <c r="GC65" s="86">
        <f t="shared" si="88"/>
        <v>0.28000000000000003</v>
      </c>
      <c r="GD65" s="86">
        <f t="shared" si="89"/>
        <v>0.31</v>
      </c>
      <c r="GE65" s="86">
        <f t="shared" si="90"/>
        <v>0.38</v>
      </c>
      <c r="GF65" s="86">
        <f t="shared" si="91"/>
        <v>1.72</v>
      </c>
      <c r="GG65" s="86">
        <f t="shared" si="92"/>
        <v>1.03</v>
      </c>
      <c r="GH65" s="86">
        <f t="shared" si="93"/>
        <v>1.34</v>
      </c>
      <c r="GI65" s="87">
        <f t="shared" si="94"/>
        <v>2.06</v>
      </c>
      <c r="GJ65" s="85">
        <f>ROUND(((FZ65-AVERAGE(FZ$9:FZ$497))/STDEVP(FZ$9:FZ$497)*10+50),2)</f>
        <v>34.17</v>
      </c>
      <c r="GK65" s="86">
        <f>ROUND(((GA65-AVERAGE(GA$9:GA$497))/STDEVP(GA$9:GA$497)*10+50),2)</f>
        <v>51.78</v>
      </c>
      <c r="GL65" s="86">
        <f>ROUND(((GB65-AVERAGE(GB$9:GB$497))/STDEVP(GB$9:GB$497)*10+50),2)</f>
        <v>66.8</v>
      </c>
      <c r="GM65" s="86">
        <f>ROUND(((GC65-AVERAGE(GC$9:GC$497))/STDEVP(GC$9:GC$497)*10+50),2)</f>
        <v>37.67</v>
      </c>
      <c r="GN65" s="86">
        <f>ROUND(((GD65-AVERAGE(GD$9:GD$497))/STDEVP(GD$9:GD$497)*10+50),2)</f>
        <v>47.18</v>
      </c>
      <c r="GO65" s="86">
        <f>ROUND(((GE65-AVERAGE(GE$9:GE$497))/STDEVP(GE$9:GE$497)*10+50),2)</f>
        <v>51.15</v>
      </c>
      <c r="GP65" s="86">
        <f>ROUND(((GF65-AVERAGE(GF$9:GF$497))/STDEVP(GF$9:GF$497)*10+50),2)</f>
        <v>84.17</v>
      </c>
      <c r="GQ65" s="86">
        <f>ROUND(((GG65-AVERAGE(GG$9:GG$497))/STDEVP(GG$9:GG$497)*10+50),2)</f>
        <v>62.48</v>
      </c>
      <c r="GR65" s="86">
        <f>ROUND(((GH65-AVERAGE(GH$9:GH$497))/STDEVP(GH$9:GH$497)*10+50),2)</f>
        <v>63.32</v>
      </c>
      <c r="GS65" s="87">
        <f>ROUND(((GI65-AVERAGE(GI$9:GI$497))/STDEVP(GI$9:GI$497)*10+50),2)</f>
        <v>67.760000000000005</v>
      </c>
      <c r="GT65" s="73">
        <f>RANK(GJ65,$GJ$9:$GJ$497,0)</f>
        <v>415</v>
      </c>
      <c r="GU65" s="74">
        <f>RANK(GK65,$GK$9:$GK$497,0)</f>
        <v>163</v>
      </c>
      <c r="GV65" s="74">
        <f>RANK(GL65,$GL$9:$GL$497,0)</f>
        <v>21</v>
      </c>
      <c r="GW65" s="74">
        <f>RANK(GM65,$GM$9:$GM$497,0)</f>
        <v>397</v>
      </c>
      <c r="GX65" s="74">
        <f>RANK(GN65,$GN$9:$GN$497,0)</f>
        <v>189</v>
      </c>
      <c r="GY65" s="74">
        <f>RANK(GO65,$GO$9:$GO$497,0)</f>
        <v>109</v>
      </c>
      <c r="GZ65" s="74">
        <f>RANK(GP65,$GP$9:$GP$497,0)</f>
        <v>2</v>
      </c>
      <c r="HA65" s="74">
        <f>RANK(GQ65,$GQ$9:$GQ$497,0)</f>
        <v>40</v>
      </c>
      <c r="HB65" s="74">
        <f>RANK(GR65,$GR$9:$GR$497,0)</f>
        <v>34</v>
      </c>
      <c r="HC65" s="84">
        <f>RANK(GS65,$GS$9:$GS$497,0)</f>
        <v>24</v>
      </c>
      <c r="HD65" s="85">
        <f>ROUND(AVERAGEIF($ES$9:$ES$497,$ES65,$FZ$9:$FZ$497),2)</f>
        <v>0.92</v>
      </c>
      <c r="HE65" s="86">
        <f>ROUND(AVERAGEIF($ES$9:$ES$497,$ES65,$GA$9:$GA$497),2)</f>
        <v>0.65</v>
      </c>
      <c r="HF65" s="86">
        <f>ROUND(AVERAGEIF($ES$9:$ES$497,$ES65,$GB$9:$GB$497),2)</f>
        <v>0.69</v>
      </c>
      <c r="HG65" s="86">
        <f>ROUND(AVERAGEIF($ES$9:$ES$497,$ES65,$GC$9:$GC$497),2)</f>
        <v>0.54</v>
      </c>
      <c r="HH65" s="86">
        <f>ROUND(AVERAGEIF($ES$9:$ES$497,$ES65,$GD$9:$GD$497),2)</f>
        <v>0.32</v>
      </c>
      <c r="HI65" s="86">
        <f>ROUND(AVERAGEIF($ES$9:$ES$497,$ES65,$GE$9:$GE$497),2)</f>
        <v>0.33</v>
      </c>
      <c r="HJ65" s="86">
        <f>ROUND(AVERAGEIF($ES$9:$ES$497,$ES65,$GF$9:$GF$497),2)</f>
        <v>0.98</v>
      </c>
      <c r="HK65" s="86">
        <f>ROUND(AVERAGEIF($ES$9:$ES$497,$ES65,$GG$9:$GG$497),2)</f>
        <v>0.86</v>
      </c>
      <c r="HL65" s="86">
        <f>ROUND(AVERAGEIF($ES$9:$ES$497,$ES65,$GH$9:$GH$497),2)</f>
        <v>1.01</v>
      </c>
      <c r="HM65" s="87">
        <f>ROUND(AVERAGEIF($ES$9:$ES$497,$ES65,$GI$9:$GI$497),2)</f>
        <v>1.55</v>
      </c>
      <c r="HN65" s="88">
        <f t="shared" si="95"/>
        <v>-0.36</v>
      </c>
      <c r="HO65" s="89">
        <f t="shared" si="96"/>
        <v>9.9999999999999978E-2</v>
      </c>
      <c r="HP65" s="89">
        <f t="shared" si="97"/>
        <v>0.34000000000000008</v>
      </c>
      <c r="HQ65" s="89">
        <f t="shared" si="98"/>
        <v>-0.26</v>
      </c>
      <c r="HR65" s="89">
        <f t="shared" si="99"/>
        <v>-1.0000000000000009E-2</v>
      </c>
      <c r="HS65" s="89">
        <f t="shared" si="100"/>
        <v>4.9999999999999989E-2</v>
      </c>
      <c r="HT65" s="89">
        <f t="shared" si="101"/>
        <v>0.74</v>
      </c>
      <c r="HU65" s="89">
        <f t="shared" si="102"/>
        <v>0.17000000000000004</v>
      </c>
      <c r="HV65" s="89">
        <f t="shared" si="103"/>
        <v>0.33000000000000007</v>
      </c>
      <c r="HW65" s="90">
        <f t="shared" si="104"/>
        <v>0.51</v>
      </c>
      <c r="HX65" s="73">
        <f>COUNTIFS($FZ$9:$FZ$497,"&gt;"&amp;FZ65,$ES$9:$ES$497,$ES65)+1</f>
        <v>90</v>
      </c>
      <c r="HY65" s="74">
        <f>COUNTIFS($GA$9:$GA$497,"&gt;"&amp;GA65,$ES$9:$ES$497,$ES65)+1</f>
        <v>23</v>
      </c>
      <c r="HZ65" s="74">
        <f>COUNTIFS($GB$9:$GB$497,"&gt;"&amp;GB65,$ES$9:$ES$497,$ES65)+1</f>
        <v>3</v>
      </c>
      <c r="IA65" s="74">
        <f>COUNTIFS($GC$9:$GC$497,"&gt;"&amp;GC65,$ES$9:$ES$497,$ES65)+1</f>
        <v>93</v>
      </c>
      <c r="IB65" s="74">
        <f>COUNTIFS($GD$9:$GD$497,"&gt;"&amp;GD65,$ES$9:$ES$497,$ES65)+1</f>
        <v>37</v>
      </c>
      <c r="IC65" s="74">
        <f>COUNTIFS($GE$9:$GE$497,"&gt;"&amp;GE65,$ES$9:$ES$497,$ES65)+1</f>
        <v>21</v>
      </c>
      <c r="ID65" s="74">
        <f>COUNTIFS($GF$9:$GF$497,"&gt;"&amp;GF65,$ES$9:$ES$497,$ES65)+1</f>
        <v>2</v>
      </c>
      <c r="IE65" s="74">
        <f>COUNTIFS($GG$9:$GG$497,"&gt;"&amp;GG65,$ES$9:$ES$497,$ES65)+1</f>
        <v>17</v>
      </c>
      <c r="IF65" s="74">
        <f>COUNTIFS($GH$9:$GH$497,"&gt;"&amp;GH65,$ES$9:$ES$497,$ES65)+1</f>
        <v>10</v>
      </c>
      <c r="IG65" s="84">
        <f>COUNTIFS($GI$9:$GI$497,"&gt;"&amp;GI65,$ES$9:$ES$497,$ES65)+1</f>
        <v>10</v>
      </c>
      <c r="IH65" s="91">
        <v>7.0000000000000007E-2</v>
      </c>
      <c r="II65" s="79"/>
      <c r="IJ65" s="79"/>
      <c r="IK65" s="79"/>
      <c r="IL65" s="79"/>
      <c r="IM65" s="92"/>
      <c r="IN65" s="93"/>
      <c r="IO65" s="94"/>
      <c r="IP65" s="95"/>
      <c r="IQ65" s="79"/>
      <c r="IR65" s="79"/>
      <c r="IS65" s="79"/>
      <c r="IT65" s="79"/>
      <c r="IU65" s="79"/>
      <c r="IV65" s="79"/>
      <c r="IW65" s="96">
        <v>0.05</v>
      </c>
      <c r="IX65" s="93"/>
      <c r="IY65" s="79"/>
      <c r="IZ65" s="79"/>
      <c r="JA65" s="79"/>
      <c r="JB65" s="79"/>
      <c r="JC65" s="79"/>
      <c r="JD65" s="79"/>
      <c r="JE65" s="97"/>
      <c r="JF65" s="95"/>
      <c r="JG65" s="79"/>
      <c r="JH65" s="79"/>
      <c r="JI65" s="79"/>
      <c r="JJ65" s="79"/>
      <c r="JK65" s="79"/>
      <c r="JL65" s="79"/>
      <c r="JM65" s="96"/>
      <c r="JN65" s="93"/>
      <c r="JO65" s="79"/>
      <c r="JP65" s="79"/>
      <c r="JQ65" s="79"/>
      <c r="JR65" s="79"/>
      <c r="JS65" s="79"/>
      <c r="JT65" s="79"/>
      <c r="JU65" s="79"/>
      <c r="JV65" s="79"/>
      <c r="JW65" s="79"/>
      <c r="JX65" s="79"/>
      <c r="JY65" s="79"/>
      <c r="JZ65" s="97"/>
      <c r="KA65" s="93"/>
      <c r="KB65" s="79"/>
      <c r="KC65" s="79"/>
      <c r="KD65" s="79"/>
      <c r="KE65" s="97"/>
      <c r="KF65" s="95"/>
      <c r="KG65" s="79"/>
      <c r="KH65" s="79"/>
      <c r="KI65" s="79"/>
      <c r="KJ65" s="79"/>
      <c r="KK65" s="98"/>
      <c r="KL65" s="79"/>
      <c r="KM65" s="79"/>
      <c r="KN65" s="79"/>
      <c r="KO65" s="79"/>
      <c r="KP65" s="79"/>
      <c r="KQ65" s="79"/>
      <c r="KR65" s="79"/>
      <c r="KS65" s="96"/>
      <c r="KT65" s="96"/>
      <c r="KU65" s="96"/>
      <c r="KV65" s="96"/>
      <c r="KW65" s="93"/>
      <c r="KX65" s="79"/>
      <c r="KY65" s="79"/>
      <c r="KZ65" s="79"/>
      <c r="LA65" s="79"/>
      <c r="LB65" s="79"/>
      <c r="LC65" s="96"/>
      <c r="LD65" s="93"/>
      <c r="LE65" s="94"/>
      <c r="LF65" s="99"/>
      <c r="LG65" s="75"/>
      <c r="LH65" s="93"/>
      <c r="LI65" s="79"/>
      <c r="LJ65" s="74"/>
      <c r="LK65" s="74"/>
      <c r="LL65" s="74"/>
      <c r="LM65" s="100"/>
      <c r="LN65" s="95"/>
      <c r="LO65" s="79"/>
      <c r="LP65" s="79"/>
      <c r="LQ65" s="79"/>
      <c r="LR65" s="96"/>
      <c r="LS65" s="93"/>
      <c r="LT65" s="79"/>
      <c r="LU65" s="79"/>
      <c r="LV65" s="79"/>
      <c r="LW65" s="79"/>
      <c r="LX65" s="79"/>
      <c r="LY65" s="79"/>
      <c r="LZ65" s="79"/>
      <c r="MA65" s="97"/>
      <c r="MB65" s="95"/>
      <c r="MC65" s="79"/>
      <c r="MD65" s="79"/>
      <c r="ME65" s="79"/>
      <c r="MF65" s="79"/>
      <c r="MG65" s="79"/>
      <c r="MH65" s="79"/>
      <c r="MI65" s="79"/>
      <c r="MJ65" s="79"/>
      <c r="MK65" s="79"/>
      <c r="ML65" s="79"/>
      <c r="MM65" s="79"/>
      <c r="MN65" s="98"/>
      <c r="MO65" s="98"/>
      <c r="MP65" s="96"/>
      <c r="MQ65" s="93"/>
      <c r="MR65" s="79"/>
      <c r="MS65" s="79"/>
      <c r="MT65" s="79"/>
      <c r="MU65" s="79"/>
      <c r="MV65" s="98"/>
      <c r="MW65" s="79">
        <v>0.05</v>
      </c>
      <c r="MX65" s="79"/>
      <c r="MY65" s="79"/>
      <c r="MZ65" s="79"/>
      <c r="NA65" s="79"/>
      <c r="NB65" s="79"/>
      <c r="NC65" s="79"/>
      <c r="ND65" s="96"/>
      <c r="NE65" s="96"/>
      <c r="NF65" s="96"/>
      <c r="NG65" s="96"/>
      <c r="NH65" s="93"/>
      <c r="NI65" s="79"/>
      <c r="NJ65" s="79"/>
      <c r="NK65" s="79"/>
      <c r="NL65" s="79"/>
      <c r="NM65" s="79"/>
      <c r="NN65" s="94"/>
      <c r="NO65" s="93"/>
      <c r="NP65" s="80"/>
      <c r="NQ65" s="124" t="s">
        <v>700</v>
      </c>
      <c r="NR65" s="102" t="s">
        <v>705</v>
      </c>
      <c r="NS65" s="102"/>
      <c r="NT65" s="102"/>
      <c r="NU65" s="102"/>
      <c r="NV65" s="104">
        <v>43720</v>
      </c>
      <c r="NW65" s="102" t="s">
        <v>525</v>
      </c>
      <c r="NX65" s="133" t="s">
        <v>706</v>
      </c>
      <c r="NY65" s="129" t="s">
        <v>2275</v>
      </c>
      <c r="NZ65" s="133" t="s">
        <v>706</v>
      </c>
      <c r="OA65" s="134"/>
      <c r="OB65" s="134"/>
      <c r="OC65" s="134"/>
      <c r="OD65" s="108">
        <f t="shared" si="105"/>
        <v>72</v>
      </c>
      <c r="OE65" s="109">
        <v>4</v>
      </c>
      <c r="OF65" s="110">
        <f t="shared" si="106"/>
        <v>300</v>
      </c>
      <c r="OG65" s="109">
        <v>3</v>
      </c>
      <c r="OH65" s="111">
        <f>ROUND(AVERAGEIF($ES$9:$ES$497,$ES65,EV$9:EV$497),0)</f>
        <v>67</v>
      </c>
      <c r="OI65" s="112">
        <f>ROUND(AVERAGEIF($ES$9:$ES$497,$ES65,EW$9:EW$497),0)</f>
        <v>45</v>
      </c>
      <c r="OJ65" s="112">
        <f>ROUND(AVERAGEIF($ES$9:$ES$497,$ES65,EX$9:EX$497),0)</f>
        <v>51</v>
      </c>
      <c r="OK65" s="112">
        <f>ROUND(AVERAGEIF($ES$9:$ES$497,$ES65,EY$9:EY$497),0)</f>
        <v>39</v>
      </c>
      <c r="OL65" s="112">
        <f>ROUND(AVERAGEIF($ES$9:$ES$497,$ES65,EZ$9:EZ$497),0)</f>
        <v>21</v>
      </c>
      <c r="OM65" s="112">
        <f>ROUND(AVERAGEIF($ES$9:$ES$497,$ES65,FA$9:FA$497),0)</f>
        <v>21</v>
      </c>
      <c r="ON65" s="112">
        <f>ROUND(AVERAGEIF($ES$9:$ES$497,$ES65,FB$9:FB$497),0)</f>
        <v>68</v>
      </c>
      <c r="OO65" s="112">
        <f>ROUND(AVERAGEIF($ES$9:$ES$497,$ES65,FC$9:FC$497),0)</f>
        <v>64</v>
      </c>
      <c r="OP65" s="112">
        <f>ROUND(AVERAGEIF($ES$9:$ES$497,$ES65,FD$9:FD$497),0)</f>
        <v>72</v>
      </c>
      <c r="OQ65" s="113">
        <f>ROUND(AVERAGEIF($ES$9:$ES$497,$ES65,FE$9:FE$497),0)</f>
        <v>115</v>
      </c>
      <c r="OR65" s="114">
        <f>ROUND(EV65/MAX(EV$9:EV$497)*100,0)</f>
        <v>10</v>
      </c>
      <c r="OS65" s="115">
        <f>ROUND(EW65/MAX(EW$9:EW$497)*100,0)</f>
        <v>19</v>
      </c>
      <c r="OT65" s="115">
        <f>ROUND(EX65/MAX(EX$9:EX$497)*100,0)</f>
        <v>28</v>
      </c>
      <c r="OU65" s="115">
        <f>ROUND(EY65/MAX(EY$9:EY$497)*100,0)</f>
        <v>6</v>
      </c>
      <c r="OV65" s="115">
        <f>ROUND(EZ65/MAX(EZ$9:EZ$497)*100,0)</f>
        <v>8</v>
      </c>
      <c r="OW65" s="115">
        <f>ROUND(FA65/MAX(FA$9:FA$497)*100,0)</f>
        <v>11</v>
      </c>
      <c r="OX65" s="115">
        <f>ROUND(FB65/MAX(FB$9:FB$497)*100,0)</f>
        <v>41</v>
      </c>
      <c r="OY65" s="116">
        <f>ROUND(FC65/MAX(FC$9:FC$497)*100,0)</f>
        <v>23</v>
      </c>
      <c r="OZ65" s="115">
        <f>ROUND(FD65/MAX(FD$9:FD$497)*100,0)</f>
        <v>29</v>
      </c>
      <c r="PA65" s="117">
        <f>ROUND(FE65/MAX(FE$9:FE$497)*100,0)</f>
        <v>27</v>
      </c>
      <c r="PB65" s="118">
        <f t="shared" si="107"/>
        <v>253</v>
      </c>
      <c r="PC65" s="115">
        <f t="shared" si="108"/>
        <v>193</v>
      </c>
      <c r="PD65" s="115">
        <f t="shared" si="109"/>
        <v>277</v>
      </c>
      <c r="PE65" s="115">
        <f t="shared" si="110"/>
        <v>299</v>
      </c>
      <c r="PF65" s="115">
        <f t="shared" si="111"/>
        <v>149</v>
      </c>
      <c r="PG65" s="119">
        <f t="shared" si="112"/>
        <v>144</v>
      </c>
      <c r="PH65" s="118">
        <f>ROUND(PB65/MAX(PB$9:PB$497)*100,0)</f>
        <v>30</v>
      </c>
      <c r="PI65" s="115">
        <f>ROUND(PC65/MAX(PC$9:PC$497)*100,0)</f>
        <v>23</v>
      </c>
      <c r="PJ65" s="115">
        <f>ROUND(PD65/MAX(PD$9:PD$497)*100,0)</f>
        <v>29</v>
      </c>
      <c r="PK65" s="115">
        <f>ROUND(PE65/MAX(PE$9:PE$497)*100,0)</f>
        <v>30</v>
      </c>
      <c r="PL65" s="115">
        <f>ROUND(PF65/MAX(PF$9:PF$497)*100,0)</f>
        <v>21</v>
      </c>
      <c r="PM65" s="119">
        <f>ROUND(PG65/MAX(PG$9:PG$497)*100,0)</f>
        <v>21</v>
      </c>
      <c r="PN65" s="118">
        <f>RANK(PH65,PH$9:PH$497,0)</f>
        <v>305</v>
      </c>
      <c r="PO65" s="115">
        <f>RANK(PI65,PI$9:PI$497,0)</f>
        <v>330</v>
      </c>
      <c r="PP65" s="115">
        <f>RANK(PJ65,PJ$9:PJ$497,0)</f>
        <v>318</v>
      </c>
      <c r="PQ65" s="115">
        <f>RANK(PK65,PK$9:PK$497,0)</f>
        <v>299</v>
      </c>
      <c r="PR65" s="115">
        <f>RANK(PL65,PL$9:PL$497,0)</f>
        <v>371</v>
      </c>
      <c r="PS65" s="119">
        <f>RANK(PM65,PM$9:PM$497,0)</f>
        <v>355</v>
      </c>
      <c r="PT65" s="120">
        <f>ROUND(FZ65/MAX(FZ$9:FZ$497)*100,0)</f>
        <v>31</v>
      </c>
      <c r="PU65" s="115">
        <f>ROUND(GA65/MAX(GA$9:GA$497)*100,0)</f>
        <v>42</v>
      </c>
      <c r="PV65" s="115">
        <f>ROUND(GB65/MAX(GB$9:GB$497)*100,0)</f>
        <v>75</v>
      </c>
      <c r="PW65" s="115">
        <f>ROUND(GC65/MAX(GC$9:GC$497)*100,0)</f>
        <v>22</v>
      </c>
      <c r="PX65" s="115">
        <f>ROUND(GD65/MAX(GD$9:GD$497)*100,0)</f>
        <v>17</v>
      </c>
      <c r="PY65" s="115">
        <f>ROUND(GE65/MAX(GE$9:GE$497)*100,0)</f>
        <v>23</v>
      </c>
      <c r="PZ65" s="115">
        <f>ROUND(GF65/MAX(GF$9:GF$497)*100,0)</f>
        <v>81</v>
      </c>
      <c r="QA65" s="116">
        <f>ROUND(GG65/MAX(GG$9:GG$497)*100,0)</f>
        <v>56</v>
      </c>
      <c r="QB65" s="115">
        <f>ROUND(GH65/MAX(GH$9:GH$497)*100,0)</f>
        <v>60</v>
      </c>
      <c r="QC65" s="121">
        <f>ROUND(GI65/MAX(GI$9:GI$497)*100,0)</f>
        <v>66</v>
      </c>
      <c r="QD65" s="120">
        <f>ROUND(AVERAGEIF($ES$9:$ES$497,$ES65,PT$9:PT$497),0)</f>
        <v>50</v>
      </c>
      <c r="QE65" s="120">
        <f>ROUND(AVERAGEIF($ES$9:$ES$497,$ES65,PU$9:PU$497),0)</f>
        <v>37</v>
      </c>
      <c r="QF65" s="120">
        <f>ROUND(AVERAGEIF($ES$9:$ES$497,$ES65,PV$9:PV$497),0)</f>
        <v>50</v>
      </c>
      <c r="QG65" s="120">
        <f>ROUND(AVERAGEIF($ES$9:$ES$497,$ES65,PW$9:PW$497),0)</f>
        <v>43</v>
      </c>
      <c r="QH65" s="120">
        <f>ROUND(AVERAGEIF($ES$9:$ES$497,$ES65,PX$9:PX$497),0)</f>
        <v>18</v>
      </c>
      <c r="QI65" s="120">
        <f>ROUND(AVERAGEIF($ES$9:$ES$497,$ES65,PY$9:PY$497),0)</f>
        <v>20</v>
      </c>
      <c r="QJ65" s="120">
        <f>ROUND(AVERAGEIF($ES$9:$ES$497,$ES65,PZ$9:PZ$497),0)</f>
        <v>46</v>
      </c>
      <c r="QK65" s="120">
        <f>ROUND(AVERAGEIF($ES$9:$ES$497,$ES65,QA$9:QA$497),0)</f>
        <v>47</v>
      </c>
      <c r="QL65" s="120">
        <f>ROUND(AVERAGEIF($ES$9:$ES$497,$ES65,QB$9:QB$497),0)</f>
        <v>45</v>
      </c>
      <c r="QM65" s="120">
        <f>ROUND(AVERAGEIF($ES$9:$ES$497,$ES65,QC$9:QC$497),0)</f>
        <v>49</v>
      </c>
      <c r="QN65" s="114">
        <f t="shared" si="126"/>
        <v>686</v>
      </c>
      <c r="QO65" s="115">
        <f t="shared" si="127"/>
        <v>454</v>
      </c>
      <c r="QP65" s="115">
        <f t="shared" si="128"/>
        <v>754</v>
      </c>
      <c r="QQ65" s="115">
        <f t="shared" si="129"/>
        <v>854</v>
      </c>
      <c r="QR65" s="115">
        <f t="shared" si="130"/>
        <v>423</v>
      </c>
      <c r="QS65" s="119">
        <f t="shared" si="131"/>
        <v>363</v>
      </c>
      <c r="QT65" s="114">
        <f>ROUND((QN65-MIN(QN$9:QN$497))/(MAX(QN$9:QN$497)-MIN(QN$9:QN$497))*100,0)</f>
        <v>71</v>
      </c>
      <c r="QU65" s="115">
        <f>ROUND((QO65-MIN(QO$9:QO$497))/(MAX(QO$9:QO$497)-MIN(QO$9:QO$497))*100,0)</f>
        <v>35</v>
      </c>
      <c r="QV65" s="115">
        <f>ROUND((QP65-MIN(QP$9:QP$497))/(MAX(QP$9:QP$497)-MIN(QP$9:QP$497))*100,0)</f>
        <v>59</v>
      </c>
      <c r="QW65" s="115">
        <f>ROUND((QQ65-MIN(QQ$9:QQ$497))/(MAX(QQ$9:QQ$497)-MIN(QQ$9:QQ$497))*100,0)</f>
        <v>71</v>
      </c>
      <c r="QX65" s="115">
        <f>ROUND((QR65-MIN(QR$9:QR$497))/(MAX(QR$9:QR$497)-MIN(QR$9:QR$497))*100,0)</f>
        <v>31</v>
      </c>
      <c r="QY65" s="115">
        <f>ROUND((QS65-MIN(QS$9:QS$497))/(MAX(QS$9:QS$497)-MIN(QS$9:QS$497))*100,0)</f>
        <v>38</v>
      </c>
      <c r="QZ65" s="114">
        <f>RANK(QN65,QN$9:QN$497,0)</f>
        <v>13</v>
      </c>
      <c r="RA65" s="115">
        <f>RANK(QO65,QO$9:QO$497,0)</f>
        <v>108</v>
      </c>
      <c r="RB65" s="115">
        <f>RANK(QP65,QP$9:QP$497,0)</f>
        <v>25</v>
      </c>
      <c r="RC65" s="115">
        <f>RANK(QQ65,QQ$9:QQ$497,0)</f>
        <v>19</v>
      </c>
      <c r="RD65" s="115">
        <f>RANK(QR65,QR$9:QR$497,0)</f>
        <v>352</v>
      </c>
      <c r="RE65" s="115">
        <f>RANK(QS65,QS$9:QS$497,0)</f>
        <v>223</v>
      </c>
      <c r="RF65" s="122"/>
      <c r="RG65" s="115">
        <f>($RH$3*(IH65+IJ65)*100*100/MAX(EX$9:EX$497)*$RO$3) +($RH$3*(II65+IJ65)*100*100/MAX(EX$9:EX$497)*$RO$4) + ($RH$3*IK65*100*100/MAX(EX$9:EX$497)*0.098)</f>
        <v>18.754166666666666</v>
      </c>
      <c r="RH65" s="115">
        <f>($RH$4*IL65*100*100/MAX(EZ$9:EZ$497))*$RQ$3</f>
        <v>0</v>
      </c>
      <c r="RI65" s="115">
        <f>($RH$3*IM65*100*100/MAX(EY$9:EY$497))*$RQ$4</f>
        <v>0</v>
      </c>
      <c r="RJ65" s="115">
        <f>($RH$3*IN65*100*100/MAX(EX$9:EX$497))</f>
        <v>0</v>
      </c>
      <c r="RK65" s="115">
        <f>($RH$4*IO65*100*100/MAX(EZ$9:EZ$497))*$RQ$3</f>
        <v>0</v>
      </c>
      <c r="RL65" s="115">
        <f>(($RL$4*IP65*100*((100/MAX(EX$9:EX$497)+100/MAX(EZ$9:EZ$497))/2))+($RL$4*IQ65*100*((100/MAX(EX$9:EX$497)+100/MAX(EZ$9:EZ$497))/2))+($RL$4*IR65*100*((100/MAX(EX$9:EX$497)+100/MAX(EZ$9:EZ$497))/2))+($RL$4*IS65*100*((100/MAX(EX$9:EX$497)+100/MAX(EZ$9:EZ$497))/2))+($RL$4*IT65*100*((100/MAX(EX$9:EX$497)+100/MAX(EZ$9:EZ$497))/2))+($RL$4*IU65*100*((100/MAX(EX$9:EX$497)+100/MAX(EZ$9:EZ$497))/2))+($RL$4*IV65*100*((100/MAX(EX$9:EX$497)+100/MAX(EZ$9:EZ$497))/2))+($RL$4*IW65*100*((100/MAX(EX$9:EX$497)+100/MAX(EZ$9:EZ$497))/2)))*$RS$3</f>
        <v>5.2266666666666675</v>
      </c>
      <c r="RM65" s="115">
        <f>(($RH$3*IX65*100*100/MAX(EX$9:EX$497))+($RH$3*IY65*100*100/MAX(EX$9:EX$497))+($RH$3*IZ65*100*100/MAX(EX$9:EX$497))+($RH$3*JA65*100*100/MAX(EX$9:EX$497))+($RH$3*JB65*100*100/MAX(EX$9:EX$497))+($RH$3*JC65*100*100/MAX(EX$9:EX$497))+($RH$3*JD65*100*100/MAX(EX$9:EX$497))+($RH$3*JE65*100*100/MAX(EX$9:EX$497)))*$RS$4</f>
        <v>0</v>
      </c>
      <c r="RN65" s="115">
        <f>(($RH$4*JF65*100*100/MAX(EZ$9:EZ$497)) + ($RH$4*JG65*100*100/MAX(EZ$9:EZ$497)) + ($RH$4*JH65*100*100/MAX(EZ$9:EZ$497)) + ($RH$4*JI65*100*100/MAX(EZ$9:EZ$497)) + ($RH$4*JJ65*100*100/MAX(EZ$9:EZ$497)) + ($RH$4*JK65*100*100/MAX(EZ$9:EZ$497)) + ($RH$4*JL65*100*100/MAX(EZ$9:EZ$497)) + ($RH$4*JM65*100*100/MAX(EZ$9:EZ$497)))*$RU$3</f>
        <v>0</v>
      </c>
      <c r="RO65" s="115">
        <f>(($RL$4*JN65*100*((100/MAX(EX$9:EX$497)+100/MAX(EZ$9:EZ$497))/2))+($RL$4*JO65*100*((100/MAX(EX$9:EX$497)+100/MAX(EZ$9:EZ$497))/2))+($RL$4*JP65*100*((100/MAX(EX$9:EX$497)+100/MAX(EZ$9:EZ$497))/2))+($RL$4*JQ65*100*((100/MAX(EX$9:EX$497)+100/MAX(EZ$9:EZ$497))/2))+($RL$4*JR65*100*((100/MAX(EX$9:EX$497)+100/MAX(EZ$9:EZ$497))/2))+($RL$4*JS65*100*((100/MAX(EX$9:EX$497)+100/MAX(EZ$9:EZ$497))/2))+($RL$4*JT65*100*((100/MAX(EX$9:EX$497)+100/MAX(EZ$9:EZ$497))/2))+($RL$4*JU65*100*((100/MAX(EX$9:EX$497)+100/MAX(EZ$9:EZ$497))/2))+($RL$4*JV65*100*((100/MAX(EX$9:EX$497)+100/MAX(EZ$9:EZ$497))/2))+($RL$4*JW65*100*((100/MAX(EX$9:EX$497)+100/MAX(EZ$9:EZ$497))/2))+($RL$4*JX65*100*((100/MAX(EX$9:EX$497)+100/MAX(EZ$9:EZ$497))/2))+($RL$4*JY65*100*((100/MAX(EX$9:EX$497)+100/MAX(EZ$9:EZ$497))/2))+($RL$4*JZ65*100*((100/MAX(EX$9:EX$497)+100/MAX(EZ$9:EZ$497))/2)))*$RW$3/2</f>
        <v>0</v>
      </c>
      <c r="RP65" s="119">
        <f>($RJ$3*KA65*100*100/MAX(FA$9:FA$497)) + ($RJ$3*KB65*100*100/MAX(FA$9:FA$497)/2) + ($RJ$3*KC65*100*100/MAX(FA$9:FA$497)/2) + ($RJ$3*KD65*100*100/MAX(FA$9:FA$497)/4) + ($RJ$3*KE65*100*100/MAX(FA$9:FA$497)/4)</f>
        <v>0</v>
      </c>
      <c r="RQ65" s="118">
        <f>($RL$4*KF65*100*((100/MAX(EX$9:EX$497)+100/MAX(EZ$9:EZ$497)))) * ($RO$3/2) + (($RL$4*KG65*100*((100/MAX(EX$9:EX$497)+100/MAX(EZ$9:EZ$497))))+($RL$4*KH65*100*((100/MAX(EX$9:EX$497)+100/MAX(EZ$9:EZ$497))))+($RL$4*KI65*100*((100/MAX(EX$9:EX$497)+100/MAX(EZ$9:EZ$497))))+($RL$4*KJ65*100*((100/MAX(EX$9:EX$497)+100/MAX(EZ$9:EZ$497))))+($RL$4*KK65*100*((100/MAX(EX$9:EX$497)+100/MAX(EZ$9:EZ$497))))+($RL$4*KL65*100*((100/MAX(EX$9:EX$497)+100/MAX(EZ$9:EZ$497))))+($RL$4*KM65*100*((100/MAX(EX$9:EX$497)+100/MAX(EZ$9:EZ$497))))+($RL$4*KN65*100*((100/MAX(EX$9:EX$497)+100/MAX(EZ$9:EZ$497))))+($RL$4*KO65*100*((100/MAX(EX$9:EX$497)+100/MAX(EZ$9:EZ$497))))+($RL$4*KP65*100*((100/MAX(EX$9:EX$497)+100/MAX(EZ$9:EZ$497))))+($RL$4*KQ65*100*((100/MAX(EX$9:EX$497)+100/MAX(EZ$9:EZ$497))))+($RL$4*KR65*100*((100/MAX(EX$9:EX$497)+100/MAX(EZ$9:EZ$497))))+($RL$4*KS65*100*((100/MAX(EX$9:EX$497)+100/MAX(EZ$9:EZ$497))))+($RL$4*KV65*100*((100/MAX(EX$9:EX$497)+100/MAX(EZ$9:EZ$497))))) * (($RO$3+$RO$4)/6)</f>
        <v>0</v>
      </c>
      <c r="RR65" s="115">
        <f>(($RL$4*KW65*100*((100/MAX(EX$9:EX$497)+100/MAX(EZ$9:EZ$497))))) * ($RO$3/2) + (($RL$4*KX65*100*((100/MAX(EX$9:EX$497)+100/MAX(EZ$9:EZ$497))))+($RL$4*KY65*100*((100/MAX(EX$9:EX$497)+100/MAX(EZ$9:EZ$497))))+($RL$4*KZ65*100*((100/MAX(EX$9:EX$497)+100/MAX(EZ$9:EZ$497))))+($RL$4*LA65*100*((100/MAX(EX$9:EX$497)+100/MAX(EZ$9:EZ$497))))+($RL$4*LB65*100*((100/MAX(EX$9:EX$497)+100/MAX(EZ$9:EZ$497))))+($RL$4*LC65*100*((100/MAX(EX$9:EX$497)+100/MAX(EZ$9:EZ$497))))) * (($RO$3+$RO$4)/6)</f>
        <v>0</v>
      </c>
      <c r="RS65" s="119">
        <f>(($RL$4*LD65*100*((100/MAX(EX$9:EX$497)+100/MAX(EZ$9:EZ$497))))+($RL$4*LE65*100*((100/MAX(EX$9:EX$497)+100/MAX(EZ$9:EZ$497))))) * (($RO$3+$RO$4)/6)</f>
        <v>0</v>
      </c>
      <c r="RT65" s="118">
        <f>($RJ$4*LH65*100*(100/MAX(EV$9:EV$497)))+($RJ$4*LI65*100*(100/MAX(EV$9:EV$497)))</f>
        <v>0</v>
      </c>
      <c r="RU65" s="119">
        <f>($RJ$4*LJ65*(100/MAX(EV$9:EV$497)))/2 + ($RL$3*LK65*(100/MAX(EW$9:EW$497))) + ($RJ$4*LL65*(100/MAX(EV$9:EV$497)))/4 + ($RL$3*LM65*(100/MAX(EW$9:EW$497)))</f>
        <v>0</v>
      </c>
      <c r="RV65" s="118">
        <f>($RJ$4*LN65*100*100/MAX(EV$9:EV$497)/2)+($RJ$4*LO65*100*100/MAX(EV$9:EV$497)/2)+($RJ$4*LP65*100*100/MAX(EV$9:EV$497))+($RJ$4*LQ65*100*100/MAX(EV$9:EV$497))+($RJ$4*LR65*100*100/MAX(EV$9:EV$497))</f>
        <v>0</v>
      </c>
      <c r="RW65" s="115">
        <f>($RJ$4*LS65*100*100/MAX(EV$9:EV$497)) + (($RJ$4*LT65*100*100/MAX(EV$9:EV$497))+($RJ$4*LU65*100*100/MAX(EV$9:EV$497))+($RJ$4*LV65*100*100/MAX(EV$9:EV$497))+($RJ$4*LW65*100*100/MAX(EV$9:EV$497))+($RJ$4*LX65*100*100/MAX(EV$9:EV$497))+($RJ$4*LY65*100*100/MAX(EV$9:EV$497))+($RJ$4*LZ65*100*100/MAX(EV$9:EV$497))+($RJ$4*MA65*100*100/MAX(EV$9:EV$497)))/2</f>
        <v>0</v>
      </c>
      <c r="RX65" s="119">
        <f>($RJ$4*MB65*100*100/MAX(EV$9:EV$497))+($RJ$4*MC65*100*100/MAX(EV$9:EV$497))+($RJ$4*MD65*100*100/MAX(EV$9:EV$497))+($RJ$4*ME65*100*100/MAX(EV$9:EV$497))+($RJ$4*MF65*100*100/MAX(EV$9:EV$497))+($RJ$4*MG65*100*100/MAX(EV$9:EV$497))+($RJ$4*MH65*100*100/MAX(EV$9:EV$497))+($RJ$4*MI65*100*100/MAX(EV$9:EV$497))+($RJ$4*MJ65*100*100/MAX(EV$9:EV$497))+($RJ$4*MK65*100*100/MAX(EV$9:EV$497))+($RJ$4*ML65*100*100/MAX(EV$9:EV$497))+($RJ$4*MM65*100*100/MAX(EV$9:EV$497))+($RJ$4*MN65*100*100/MAX(EV$9:EV$497))</f>
        <v>0</v>
      </c>
      <c r="RY65" s="118">
        <f>($RJ$4*MQ65*100*100/MAX(EV$9:EV$497))/2 + (($RJ$4*MR65*100*100/MAX(EV$9:EV$497))+($RJ$4*MS65*100*100/MAX(EV$9:EV$497))+($RJ$4*MT65*100*100/MAX(EV$9:EV$497))+($RJ$4*MU65*100*100/MAX(EV$9:EV$497))+($RJ$4*MV65*100*100/MAX(EV$9:EV$497))+($RJ$4*MW65*100*100/MAX(EV$9:EV$497))+($RJ$4*MX65*100*100/MAX(EV$9:EV$497))+($RJ$4*MY65*100*100/MAX(EV$9:EV$497))+($RJ$4*MZ65*100*100/MAX(EV$9:EV$497))+($RJ$4*NA65*100*100/MAX(EV$9:EV$497))+($RJ$4*NB65*100*100/MAX(EV$9:EV$497))+($RJ$4*NC65*100*100/MAX(EV$9:EV$497))+($RJ$4*ND65*100*100/MAX(EV$9:EV$497))+($RJ$4*NG65*100*100/MAX(EV$9:EV$497)))/4</f>
        <v>2.106741573033708</v>
      </c>
      <c r="RZ65" s="115">
        <f>($RJ$4*NH65*100*100/MAX(EV$9:EV$497))/2 + (($RJ$4*NI65*100*100/MAX(EV$9:EV$497))+($RJ$4*NJ65*100*100/MAX(EV$9:EV$497))+($RJ$4*NK65*100*100/MAX(EV$9:EV$497))+($RJ$4*NL65*100*100/MAX(EV$9:EV$497))+($RJ$4*NM65*100*100/MAX(EV$9:EV$497))+($RJ$4*NN65*100*100/MAX(EV$9:EV$497)))/4</f>
        <v>0</v>
      </c>
      <c r="SA65" s="117">
        <f>(($RJ$4*NO65*100*100/MAX(EV$9:EV$497))+($RJ$4*NP65*100*100/MAX(EV$9:EV$497)))/4</f>
        <v>0</v>
      </c>
      <c r="SB65" s="118">
        <f t="shared" si="113"/>
        <v>26.087574906367042</v>
      </c>
      <c r="SC65" s="115">
        <f t="shared" si="114"/>
        <v>24.402181647940075</v>
      </c>
      <c r="SD65" s="115">
        <f t="shared" si="115"/>
        <v>4.618185393258428</v>
      </c>
      <c r="SE65" s="115">
        <f t="shared" si="116"/>
        <v>39.592181647940073</v>
      </c>
      <c r="SF65" s="115">
        <f t="shared" si="117"/>
        <v>5.7533520599250947</v>
      </c>
      <c r="SG65" s="115">
        <f t="shared" si="118"/>
        <v>2.106741573033708</v>
      </c>
      <c r="SH65" s="115">
        <f>ROUND(SB65/MAX(SB$9:SB$497)*100,0)</f>
        <v>33</v>
      </c>
      <c r="SI65" s="115">
        <f>ROUND(SC65/MAX(SC$9:SC$497)*100,0)</f>
        <v>37</v>
      </c>
      <c r="SJ65" s="115">
        <f>ROUND(SD65/MAX(SD$9:SD$497)*100,0)</f>
        <v>7</v>
      </c>
      <c r="SK65" s="115">
        <f>ROUND(SE65/MAX(SE$9:SE$497)*100,0)</f>
        <v>31</v>
      </c>
      <c r="SL65" s="115">
        <f>ROUND(SF65/MAX(SF$9:SF$497)*100,0)</f>
        <v>14</v>
      </c>
      <c r="SM65" s="121">
        <f>ROUND(SG65/MAX(SG$9:SG$497)*100,0)</f>
        <v>2</v>
      </c>
      <c r="SN65" s="115">
        <f>ROUND(AVERAGEIF($ES$9:$ES$497,$ES65,SH$9:SH$497),0)</f>
        <v>24</v>
      </c>
      <c r="SO65" s="115">
        <f>ROUND(AVERAGEIF($ES$9:$ES$497,$ES65,SI$9:SI$497),0)</f>
        <v>22</v>
      </c>
      <c r="SP65" s="115">
        <f>ROUND(AVERAGEIF($ES$9:$ES$497,$ES65,SJ$9:SJ$497),0)</f>
        <v>5</v>
      </c>
      <c r="SQ65" s="115">
        <f>ROUND(AVERAGEIF($ES$9:$ES$497,$ES65,SK$9:SK$497),0)</f>
        <v>19</v>
      </c>
      <c r="SR65" s="115">
        <f>ROUND(AVERAGEIF($ES$9:$ES$497,$ES65,SL$9:SL$497),0)</f>
        <v>8</v>
      </c>
      <c r="SS65" s="121">
        <f>ROUND(AVERAGEIF($ES$9:$ES$497,$ES65,SM$9:SM$497),0)</f>
        <v>6</v>
      </c>
      <c r="ST65" s="114">
        <f>RANK(SB65,SB$9:SB$497,0)</f>
        <v>136</v>
      </c>
      <c r="SU65" s="115">
        <f>RANK(SC65,SC$9:SC$497,0)</f>
        <v>77</v>
      </c>
      <c r="SV65" s="115">
        <f>RANK(SD65,SD$9:SD$497,0)</f>
        <v>109</v>
      </c>
      <c r="SW65" s="115">
        <f>RANK(SE65,SE$9:SE$497,0)</f>
        <v>93</v>
      </c>
      <c r="SX65" s="115">
        <f>RANK(SF65,SF$9:SF$497,0)</f>
        <v>43</v>
      </c>
      <c r="SY65" s="115">
        <f>RANK(SG65,SG$9:SG$497,0)</f>
        <v>237</v>
      </c>
      <c r="SZ65" s="115">
        <f>COUNTIFS(SB$9:SB$497,"&gt;"&amp;SB65,$ES$9:$ES$497,$ES65)+1</f>
        <v>31</v>
      </c>
      <c r="TA65" s="115">
        <f>COUNTIFS(SC$9:SC$497,"&gt;"&amp;SC65,$ES$9:$ES$497,$ES65)+1</f>
        <v>20</v>
      </c>
      <c r="TB65" s="115">
        <f>COUNTIFS(SD$9:SD$497,"&gt;"&amp;SD65,$ES$9:$ES$497,$ES65)+1</f>
        <v>18</v>
      </c>
      <c r="TC65" s="115">
        <f>COUNTIFS(SE$9:SE$497,"&gt;"&amp;SE65,$ES$9:$ES$497,$ES65)+1</f>
        <v>28</v>
      </c>
      <c r="TD65" s="115">
        <f>COUNTIFS(SF$9:SF$497,"&gt;"&amp;SF65,$ES$9:$ES$497,$ES65)+1</f>
        <v>13</v>
      </c>
      <c r="TE65" s="117">
        <f>COUNTIFS(SG$9:SG$497,"&gt;"&amp;SG65,$ES$9:$ES$497,$ES65)+1</f>
        <v>57</v>
      </c>
      <c r="TF65" s="118">
        <f t="shared" si="119"/>
        <v>63</v>
      </c>
      <c r="TG65" s="115">
        <f t="shared" si="120"/>
        <v>67</v>
      </c>
      <c r="TH65" s="115">
        <f t="shared" si="121"/>
        <v>30</v>
      </c>
      <c r="TI65" s="115">
        <f t="shared" si="122"/>
        <v>60</v>
      </c>
      <c r="TJ65" s="115">
        <f t="shared" si="123"/>
        <v>44</v>
      </c>
      <c r="TK65" s="115">
        <f t="shared" si="124"/>
        <v>23</v>
      </c>
      <c r="TL65" s="117">
        <f t="shared" si="125"/>
        <v>23</v>
      </c>
      <c r="TM65" s="118">
        <f>ROUND(TF65/MAX(TF$9:TF$497)*100,0)</f>
        <v>35</v>
      </c>
      <c r="TN65" s="115">
        <f>ROUND(TG65/MAX(TG$9:TG$497)*100,0)</f>
        <v>37</v>
      </c>
      <c r="TO65" s="115">
        <f>ROUND(TH65/MAX(TH$9:TH$497)*100,0)</f>
        <v>16</v>
      </c>
      <c r="TP65" s="115">
        <f>ROUND(TI65/MAX(TI$9:TI$497)*100,0)</f>
        <v>33</v>
      </c>
      <c r="TQ65" s="115">
        <f>ROUND(TJ65/MAX(TJ$9:TJ$497)*100,0)</f>
        <v>22</v>
      </c>
      <c r="TR65" s="115">
        <f>ROUND(TK65/MAX(TK$9:TK$497)*100,0)</f>
        <v>12</v>
      </c>
      <c r="TS65" s="119">
        <f>ROUND(TL65/MAX(TL$9:TL$497)*100,0)</f>
        <v>12</v>
      </c>
      <c r="TT65" s="120">
        <f>RANK(TM65,TM$9:TM$497,0)</f>
        <v>254</v>
      </c>
      <c r="TU65" s="115">
        <f>RANK(TN65,TN$9:TN$497,0)</f>
        <v>148</v>
      </c>
      <c r="TV65" s="115">
        <f>RANK(TO65,TO$9:TO$497,0)</f>
        <v>304</v>
      </c>
      <c r="TW65" s="115">
        <f>RANK(TP65,TP$9:TP$497,0)</f>
        <v>191</v>
      </c>
      <c r="TX65" s="115">
        <f>RANK(TQ65,TQ$9:TQ$497,0)</f>
        <v>240</v>
      </c>
      <c r="TY65" s="115">
        <f>RANK(TR65,TR$9:TR$497,0)</f>
        <v>370</v>
      </c>
      <c r="TZ65" s="121">
        <f>RANK(TS65,TS$9:TS$497,0)</f>
        <v>356</v>
      </c>
      <c r="UA65" s="132"/>
      <c r="UB65" s="7" t="s">
        <v>1</v>
      </c>
    </row>
    <row r="66" spans="1:548" x14ac:dyDescent="0.15">
      <c r="A66" s="62">
        <v>58</v>
      </c>
      <c r="B66" s="203" t="s">
        <v>705</v>
      </c>
      <c r="C66" s="63"/>
      <c r="D66" s="63"/>
      <c r="E66" s="64" t="s">
        <v>518</v>
      </c>
      <c r="F66" s="65">
        <v>32</v>
      </c>
      <c r="G66" s="65" t="s">
        <v>558</v>
      </c>
      <c r="H66" s="65" t="s">
        <v>699</v>
      </c>
      <c r="I66" s="66" t="s">
        <v>521</v>
      </c>
      <c r="J66" s="67" t="s">
        <v>521</v>
      </c>
      <c r="K66" s="67" t="s">
        <v>521</v>
      </c>
      <c r="L66" s="67" t="s">
        <v>521</v>
      </c>
      <c r="M66" s="67" t="s">
        <v>521</v>
      </c>
      <c r="N66" s="67" t="s">
        <v>521</v>
      </c>
      <c r="O66" s="67" t="s">
        <v>521</v>
      </c>
      <c r="P66" s="67" t="s">
        <v>521</v>
      </c>
      <c r="Q66" s="67" t="s">
        <v>521</v>
      </c>
      <c r="R66" s="68" t="s">
        <v>521</v>
      </c>
      <c r="S66" s="69" t="s">
        <v>521</v>
      </c>
      <c r="T66" s="67" t="s">
        <v>521</v>
      </c>
      <c r="U66" s="67" t="s">
        <v>521</v>
      </c>
      <c r="V66" s="67" t="s">
        <v>521</v>
      </c>
      <c r="W66" s="67" t="s">
        <v>521</v>
      </c>
      <c r="X66" s="67" t="s">
        <v>521</v>
      </c>
      <c r="Y66" s="67" t="s">
        <v>521</v>
      </c>
      <c r="Z66" s="67" t="s">
        <v>521</v>
      </c>
      <c r="AA66" s="67" t="s">
        <v>18</v>
      </c>
      <c r="AB66" s="68" t="s">
        <v>18</v>
      </c>
      <c r="AC66" s="69" t="s">
        <v>18</v>
      </c>
      <c r="AD66" s="67" t="s">
        <v>18</v>
      </c>
      <c r="AE66" s="67" t="s">
        <v>18</v>
      </c>
      <c r="AF66" s="67" t="s">
        <v>18</v>
      </c>
      <c r="AG66" s="67" t="s">
        <v>521</v>
      </c>
      <c r="AH66" s="67" t="s">
        <v>521</v>
      </c>
      <c r="AI66" s="67" t="s">
        <v>521</v>
      </c>
      <c r="AJ66" s="67" t="s">
        <v>521</v>
      </c>
      <c r="AK66" s="67" t="s">
        <v>521</v>
      </c>
      <c r="AL66" s="68" t="s">
        <v>521</v>
      </c>
      <c r="AM66" s="69" t="s">
        <v>521</v>
      </c>
      <c r="AN66" s="67" t="s">
        <v>521</v>
      </c>
      <c r="AO66" s="67" t="s">
        <v>521</v>
      </c>
      <c r="AP66" s="67" t="s">
        <v>521</v>
      </c>
      <c r="AQ66" s="67" t="s">
        <v>521</v>
      </c>
      <c r="AR66" s="67" t="s">
        <v>521</v>
      </c>
      <c r="AS66" s="67" t="s">
        <v>521</v>
      </c>
      <c r="AT66" s="67" t="s">
        <v>521</v>
      </c>
      <c r="AU66" s="67" t="s">
        <v>521</v>
      </c>
      <c r="AV66" s="68" t="s">
        <v>521</v>
      </c>
      <c r="AW66" s="69" t="s">
        <v>521</v>
      </c>
      <c r="AX66" s="67" t="s">
        <v>521</v>
      </c>
      <c r="AY66" s="67" t="s">
        <v>521</v>
      </c>
      <c r="AZ66" s="67" t="s">
        <v>521</v>
      </c>
      <c r="BA66" s="67" t="s">
        <v>521</v>
      </c>
      <c r="BB66" s="67" t="s">
        <v>521</v>
      </c>
      <c r="BC66" s="67" t="s">
        <v>521</v>
      </c>
      <c r="BD66" s="67" t="s">
        <v>521</v>
      </c>
      <c r="BE66" s="67" t="s">
        <v>521</v>
      </c>
      <c r="BF66" s="68" t="s">
        <v>521</v>
      </c>
      <c r="BG66" s="69" t="s">
        <v>521</v>
      </c>
      <c r="BH66" s="67" t="s">
        <v>521</v>
      </c>
      <c r="BI66" s="67" t="s">
        <v>521</v>
      </c>
      <c r="BJ66" s="67" t="s">
        <v>521</v>
      </c>
      <c r="BK66" s="67" t="s">
        <v>521</v>
      </c>
      <c r="BL66" s="67" t="s">
        <v>521</v>
      </c>
      <c r="BM66" s="67" t="s">
        <v>521</v>
      </c>
      <c r="BN66" s="67" t="s">
        <v>521</v>
      </c>
      <c r="BO66" s="67" t="s">
        <v>521</v>
      </c>
      <c r="BP66" s="68" t="s">
        <v>521</v>
      </c>
      <c r="BQ66" s="70" t="s">
        <v>521</v>
      </c>
      <c r="BR66" s="67" t="s">
        <v>521</v>
      </c>
      <c r="BS66" s="67" t="s">
        <v>521</v>
      </c>
      <c r="BT66" s="67" t="s">
        <v>521</v>
      </c>
      <c r="BU66" s="67" t="s">
        <v>521</v>
      </c>
      <c r="BV66" s="67" t="s">
        <v>521</v>
      </c>
      <c r="BW66" s="67" t="s">
        <v>521</v>
      </c>
      <c r="BX66" s="67" t="s">
        <v>521</v>
      </c>
      <c r="BY66" s="67" t="s">
        <v>521</v>
      </c>
      <c r="BZ66" s="68" t="s">
        <v>521</v>
      </c>
      <c r="CA66" s="69" t="s">
        <v>521</v>
      </c>
      <c r="CB66" s="67" t="s">
        <v>521</v>
      </c>
      <c r="CC66" s="67" t="s">
        <v>521</v>
      </c>
      <c r="CD66" s="67" t="s">
        <v>521</v>
      </c>
      <c r="CE66" s="67" t="s">
        <v>521</v>
      </c>
      <c r="CF66" s="67" t="s">
        <v>521</v>
      </c>
      <c r="CG66" s="67" t="s">
        <v>521</v>
      </c>
      <c r="CH66" s="67" t="s">
        <v>521</v>
      </c>
      <c r="CI66" s="67" t="s">
        <v>521</v>
      </c>
      <c r="CJ66" s="68" t="s">
        <v>521</v>
      </c>
      <c r="CK66" s="69" t="s">
        <v>521</v>
      </c>
      <c r="CL66" s="67" t="s">
        <v>521</v>
      </c>
      <c r="CM66" s="67" t="s">
        <v>521</v>
      </c>
      <c r="CN66" s="67" t="s">
        <v>521</v>
      </c>
      <c r="CO66" s="67" t="s">
        <v>521</v>
      </c>
      <c r="CP66" s="67" t="s">
        <v>521</v>
      </c>
      <c r="CQ66" s="67" t="s">
        <v>521</v>
      </c>
      <c r="CR66" s="67" t="s">
        <v>521</v>
      </c>
      <c r="CS66" s="67" t="s">
        <v>521</v>
      </c>
      <c r="CT66" s="68" t="s">
        <v>521</v>
      </c>
      <c r="CU66" s="69" t="s">
        <v>521</v>
      </c>
      <c r="CV66" s="67" t="s">
        <v>521</v>
      </c>
      <c r="CW66" s="67" t="s">
        <v>521</v>
      </c>
      <c r="CX66" s="67" t="s">
        <v>521</v>
      </c>
      <c r="CY66" s="67" t="s">
        <v>521</v>
      </c>
      <c r="CZ66" s="67" t="s">
        <v>521</v>
      </c>
      <c r="DA66" s="67" t="s">
        <v>521</v>
      </c>
      <c r="DB66" s="67" t="s">
        <v>521</v>
      </c>
      <c r="DC66" s="67" t="s">
        <v>521</v>
      </c>
      <c r="DD66" s="68" t="s">
        <v>521</v>
      </c>
      <c r="DE66" s="69" t="s">
        <v>521</v>
      </c>
      <c r="DF66" s="71" t="s">
        <v>521</v>
      </c>
      <c r="DG66" s="67" t="s">
        <v>521</v>
      </c>
      <c r="DH66" s="67" t="s">
        <v>521</v>
      </c>
      <c r="DI66" s="67" t="s">
        <v>521</v>
      </c>
      <c r="DJ66" s="67" t="s">
        <v>521</v>
      </c>
      <c r="DK66" s="67" t="s">
        <v>521</v>
      </c>
      <c r="DL66" s="67" t="s">
        <v>521</v>
      </c>
      <c r="DM66" s="67" t="s">
        <v>521</v>
      </c>
      <c r="DN66" s="68" t="s">
        <v>521</v>
      </c>
      <c r="DO66" s="70" t="s">
        <v>521</v>
      </c>
      <c r="DP66" s="71" t="s">
        <v>521</v>
      </c>
      <c r="DQ66" s="67" t="s">
        <v>521</v>
      </c>
      <c r="DR66" s="67" t="s">
        <v>521</v>
      </c>
      <c r="DS66" s="67" t="s">
        <v>521</v>
      </c>
      <c r="DT66" s="67" t="s">
        <v>521</v>
      </c>
      <c r="DU66" s="67" t="s">
        <v>521</v>
      </c>
      <c r="DV66" s="67" t="s">
        <v>521</v>
      </c>
      <c r="DW66" s="67" t="s">
        <v>521</v>
      </c>
      <c r="DX66" s="72" t="s">
        <v>521</v>
      </c>
      <c r="DY66" s="73" t="s">
        <v>522</v>
      </c>
      <c r="DZ66" s="74">
        <v>2</v>
      </c>
      <c r="EA66" s="74">
        <v>3</v>
      </c>
      <c r="EB66" s="74">
        <v>3</v>
      </c>
      <c r="EC66" s="75">
        <v>4</v>
      </c>
      <c r="ED66" s="76" t="s">
        <v>522</v>
      </c>
      <c r="EE66" s="74">
        <f t="shared" si="75"/>
        <v>2</v>
      </c>
      <c r="EF66" s="74">
        <f t="shared" si="76"/>
        <v>6</v>
      </c>
      <c r="EG66" s="74">
        <f t="shared" si="77"/>
        <v>18</v>
      </c>
      <c r="EH66" s="77">
        <f t="shared" si="78"/>
        <v>72</v>
      </c>
      <c r="EI66" s="73">
        <v>300</v>
      </c>
      <c r="EJ66" s="74">
        <v>450</v>
      </c>
      <c r="EK66" s="74">
        <v>900</v>
      </c>
      <c r="EL66" s="74">
        <v>1500</v>
      </c>
      <c r="EM66" s="75">
        <v>4500</v>
      </c>
      <c r="EN66" s="78">
        <v>1</v>
      </c>
      <c r="EO66" s="79">
        <f t="shared" si="79"/>
        <v>0.75</v>
      </c>
      <c r="EP66" s="79">
        <f t="shared" si="80"/>
        <v>0.5</v>
      </c>
      <c r="EQ66" s="79">
        <f t="shared" si="81"/>
        <v>0.27777777777777773</v>
      </c>
      <c r="ER66" s="80">
        <f t="shared" si="82"/>
        <v>0.20833333333333334</v>
      </c>
      <c r="ES66" s="128" t="s">
        <v>523</v>
      </c>
      <c r="ET66" s="82" t="s">
        <v>124</v>
      </c>
      <c r="EU66" s="83">
        <v>4</v>
      </c>
      <c r="EV66" s="73">
        <v>45</v>
      </c>
      <c r="EW66" s="74">
        <v>13</v>
      </c>
      <c r="EX66" s="74">
        <v>16</v>
      </c>
      <c r="EY66" s="74">
        <v>37</v>
      </c>
      <c r="EZ66" s="74">
        <v>8</v>
      </c>
      <c r="FA66" s="74">
        <v>5</v>
      </c>
      <c r="FB66" s="74">
        <v>4</v>
      </c>
      <c r="FC66" s="74">
        <v>5</v>
      </c>
      <c r="FD66" s="74">
        <f t="shared" si="83"/>
        <v>24</v>
      </c>
      <c r="FE66" s="84">
        <f t="shared" si="84"/>
        <v>21</v>
      </c>
      <c r="FF66" s="73">
        <f>RANK(EV66,$EV$9:$EV$497,0)</f>
        <v>300</v>
      </c>
      <c r="FG66" s="74">
        <f>RANK(EW66,$EW$9:$EW$497,0)</f>
        <v>387</v>
      </c>
      <c r="FH66" s="74">
        <f>RANK(EX66,$EX$9:$EX$497,0)</f>
        <v>336</v>
      </c>
      <c r="FI66" s="74">
        <f>RANK(EY66,$EY$9:$EY$497,0)</f>
        <v>191</v>
      </c>
      <c r="FJ66" s="74">
        <f>RANK(EZ66,$EZ$9:$EZ$497,0)</f>
        <v>362</v>
      </c>
      <c r="FK66" s="74">
        <f>RANK(FA66,$FA$9:$FA$497,0)</f>
        <v>394</v>
      </c>
      <c r="FL66" s="74">
        <f>RANK(FB66,$FB$9:$FB$497,0)</f>
        <v>428</v>
      </c>
      <c r="FM66" s="74">
        <f>RANK(FC66,$FC$9:$FC$497,0)</f>
        <v>410</v>
      </c>
      <c r="FN66" s="74">
        <f>RANK(FD66,$FD$9:$FD$497,0)</f>
        <v>381</v>
      </c>
      <c r="FO66" s="84">
        <f>RANK(FE66,$FE$9:$FE$497,0)</f>
        <v>398</v>
      </c>
      <c r="FP66" s="73">
        <f>COUNTIFS($EV$9:$EV$497,"&gt;"&amp;EV66,$ES$9:$ES$497,ES66)+1</f>
        <v>77</v>
      </c>
      <c r="FQ66" s="74">
        <f>COUNTIFS($EW$9:$EW$497,"&gt;"&amp;EW66,$ES$9:$ES$497,ES66)+1</f>
        <v>79</v>
      </c>
      <c r="FR66" s="74">
        <f>COUNTIFS($EX$9:$EX$497,"&gt;"&amp;EX66,$ES$9:$ES$497,ES66)+1</f>
        <v>86</v>
      </c>
      <c r="FS66" s="74">
        <f>COUNTIFS($EY$9:$EY$497,"&gt;"&amp;EY66,$ES$9:$ES$497,ES66)+1</f>
        <v>59</v>
      </c>
      <c r="FT66" s="74">
        <f>COUNTIFS($EZ$9:$EZ$497,"&gt;"&amp;EZ66,$ES$9:$ES$497,ES66)+1</f>
        <v>79</v>
      </c>
      <c r="FU66" s="74">
        <f>COUNTIFS($FA$9:$FA$497,"&gt;"&amp;FA66,$ES$9:$ES$497,ES66)+1</f>
        <v>81</v>
      </c>
      <c r="FV66" s="74">
        <f>COUNTIFS($FB$9:$FB$497,"&gt;"&amp;FB66,$ES$9:$ES$497,ES66)+1</f>
        <v>92</v>
      </c>
      <c r="FW66" s="74">
        <f>COUNTIFS($FC$9:$FC$497,"&gt;"&amp;FC66,$ES$9:$ES$497,ES66)+1</f>
        <v>74</v>
      </c>
      <c r="FX66" s="74">
        <f>COUNTIFS($FD$9:$FD$497,"&gt;"&amp;FD66,$ES$9:$ES$497,ES66)+1</f>
        <v>84</v>
      </c>
      <c r="FY66" s="84">
        <f>COUNTIFS($FE$9:$FE$497,"&gt;"&amp;FE66,$ES$9:$ES$497,ES66)+1</f>
        <v>85</v>
      </c>
      <c r="FZ66" s="85">
        <f t="shared" si="85"/>
        <v>1.41</v>
      </c>
      <c r="GA66" s="86">
        <f t="shared" si="86"/>
        <v>0.41</v>
      </c>
      <c r="GB66" s="86">
        <f t="shared" si="87"/>
        <v>0.5</v>
      </c>
      <c r="GC66" s="86">
        <f t="shared" si="88"/>
        <v>1.1599999999999999</v>
      </c>
      <c r="GD66" s="86">
        <f t="shared" si="89"/>
        <v>0.25</v>
      </c>
      <c r="GE66" s="86">
        <f t="shared" si="90"/>
        <v>0.16</v>
      </c>
      <c r="GF66" s="86">
        <f t="shared" si="91"/>
        <v>0.13</v>
      </c>
      <c r="GG66" s="86">
        <f t="shared" si="92"/>
        <v>0.16</v>
      </c>
      <c r="GH66" s="86">
        <f t="shared" si="93"/>
        <v>0.75</v>
      </c>
      <c r="GI66" s="87">
        <f t="shared" si="94"/>
        <v>0.66</v>
      </c>
      <c r="GJ66" s="85">
        <f>ROUND(((FZ66-AVERAGE(FZ$9:FZ$497))/STDEVP(FZ$9:FZ$497)*10+50),2)</f>
        <v>67.260000000000005</v>
      </c>
      <c r="GK66" s="86">
        <f>ROUND(((GA66-AVERAGE(GA$9:GA$497))/STDEVP(GA$9:GA$497)*10+50),2)</f>
        <v>41.62</v>
      </c>
      <c r="GL66" s="86">
        <f>ROUND(((GB66-AVERAGE(GB$9:GB$497))/STDEVP(GB$9:GB$497)*10+50),2)</f>
        <v>46.89</v>
      </c>
      <c r="GM66" s="86">
        <f>ROUND(((GC66-AVERAGE(GC$9:GC$497))/STDEVP(GC$9:GC$497)*10+50),2)</f>
        <v>81.77</v>
      </c>
      <c r="GN66" s="86">
        <f>ROUND(((GD66-AVERAGE(GD$9:GD$497))/STDEVP(GD$9:GD$497)*10+50),2)</f>
        <v>45.13</v>
      </c>
      <c r="GO66" s="86">
        <f>ROUND(((GE66-AVERAGE(GE$9:GE$497))/STDEVP(GE$9:GE$497)*10+50),2)</f>
        <v>43.16</v>
      </c>
      <c r="GP66" s="86">
        <f>ROUND(((GF66-AVERAGE(GF$9:GF$497))/STDEVP(GF$9:GF$497)*10+50),2)</f>
        <v>34.1</v>
      </c>
      <c r="GQ66" s="86">
        <f>ROUND(((GG66-AVERAGE(GG$9:GG$497))/STDEVP(GG$9:GG$497)*10+50),2)</f>
        <v>35.26</v>
      </c>
      <c r="GR66" s="86">
        <f>ROUND(((GH66-AVERAGE(GH$9:GH$497))/STDEVP(GH$9:GH$497)*10+50),2)</f>
        <v>41.8</v>
      </c>
      <c r="GS66" s="87">
        <f>ROUND(((GI66-AVERAGE(GI$9:GI$497))/STDEVP(GI$9:GI$497)*10+50),2)</f>
        <v>38.369999999999997</v>
      </c>
      <c r="GT66" s="73">
        <f>RANK(GJ66,$GJ$9:$GJ$497,0)</f>
        <v>19</v>
      </c>
      <c r="GU66" s="74">
        <f>RANK(GK66,$GK$9:$GK$497,0)</f>
        <v>337</v>
      </c>
      <c r="GV66" s="74">
        <f>RANK(GL66,$GL$9:$GL$497,0)</f>
        <v>257</v>
      </c>
      <c r="GW66" s="74">
        <f>RANK(GM66,$GM$9:$GM$497,0)</f>
        <v>5</v>
      </c>
      <c r="GX66" s="74">
        <f>RANK(GN66,$GN$9:$GN$497,0)</f>
        <v>266</v>
      </c>
      <c r="GY66" s="74">
        <f>RANK(GO66,$GO$9:$GO$497,0)</f>
        <v>332</v>
      </c>
      <c r="GZ66" s="74">
        <f>RANK(GP66,$GP$9:$GP$497,0)</f>
        <v>432</v>
      </c>
      <c r="HA66" s="74">
        <f>RANK(GQ66,$GQ$9:$GQ$497,0)</f>
        <v>407</v>
      </c>
      <c r="HB66" s="74">
        <f>RANK(GR66,$GR$9:$GR$497,0)</f>
        <v>356</v>
      </c>
      <c r="HC66" s="84">
        <f>RANK(GS66,$GS$9:$GS$497,0)</f>
        <v>408</v>
      </c>
      <c r="HD66" s="85">
        <f>ROUND(AVERAGEIF($ES$9:$ES$497,$ES66,$FZ$9:$FZ$497),2)</f>
        <v>1.1399999999999999</v>
      </c>
      <c r="HE66" s="86">
        <f>ROUND(AVERAGEIF($ES$9:$ES$497,$ES66,$GA$9:$GA$497),2)</f>
        <v>0.46</v>
      </c>
      <c r="HF66" s="86">
        <f>ROUND(AVERAGEIF($ES$9:$ES$497,$ES66,$GB$9:$GB$497),2)</f>
        <v>0.65</v>
      </c>
      <c r="HG66" s="86">
        <f>ROUND(AVERAGEIF($ES$9:$ES$497,$ES66,$GC$9:$GC$497),2)</f>
        <v>0.74</v>
      </c>
      <c r="HH66" s="86">
        <f>ROUND(AVERAGEIF($ES$9:$ES$497,$ES66,$GD$9:$GD$497),2)</f>
        <v>0.27</v>
      </c>
      <c r="HI66" s="86">
        <f>ROUND(AVERAGEIF($ES$9:$ES$497,$ES66,$GE$9:$GE$497),2)</f>
        <v>0.23</v>
      </c>
      <c r="HJ66" s="86">
        <f>ROUND(AVERAGEIF($ES$9:$ES$497,$ES66,$GF$9:$GF$497),2)</f>
        <v>0.3</v>
      </c>
      <c r="HK66" s="86">
        <f>ROUND(AVERAGEIF($ES$9:$ES$497,$ES66,$GG$9:$GG$497),2)</f>
        <v>0.28000000000000003</v>
      </c>
      <c r="HL66" s="86">
        <f>ROUND(AVERAGEIF($ES$9:$ES$497,$ES66,$GH$9:$GH$497),2)</f>
        <v>0.92</v>
      </c>
      <c r="HM66" s="87">
        <f>ROUND(AVERAGEIF($ES$9:$ES$497,$ES66,$GI$9:$GI$497),2)</f>
        <v>0.93</v>
      </c>
      <c r="HN66" s="88">
        <f t="shared" si="95"/>
        <v>0.27</v>
      </c>
      <c r="HO66" s="89">
        <f t="shared" si="96"/>
        <v>-5.0000000000000044E-2</v>
      </c>
      <c r="HP66" s="89">
        <f t="shared" si="97"/>
        <v>-0.15000000000000002</v>
      </c>
      <c r="HQ66" s="89">
        <f t="shared" si="98"/>
        <v>0.41999999999999993</v>
      </c>
      <c r="HR66" s="89">
        <f t="shared" si="99"/>
        <v>-2.0000000000000018E-2</v>
      </c>
      <c r="HS66" s="89">
        <f t="shared" si="100"/>
        <v>-7.0000000000000007E-2</v>
      </c>
      <c r="HT66" s="89">
        <f t="shared" si="101"/>
        <v>-0.16999999999999998</v>
      </c>
      <c r="HU66" s="89">
        <f t="shared" si="102"/>
        <v>-0.12000000000000002</v>
      </c>
      <c r="HV66" s="89">
        <f t="shared" si="103"/>
        <v>-0.17000000000000004</v>
      </c>
      <c r="HW66" s="90">
        <f t="shared" si="104"/>
        <v>-0.27</v>
      </c>
      <c r="HX66" s="73">
        <f>COUNTIFS($FZ$9:$FZ$497,"&gt;"&amp;FZ66,$ES$9:$ES$497,$ES66)+1</f>
        <v>11</v>
      </c>
      <c r="HY66" s="74">
        <f>COUNTIFS($GA$9:$GA$497,"&gt;"&amp;GA66,$ES$9:$ES$497,$ES66)+1</f>
        <v>67</v>
      </c>
      <c r="HZ66" s="74">
        <f>COUNTIFS($GB$9:$GB$497,"&gt;"&amp;GB66,$ES$9:$ES$497,$ES66)+1</f>
        <v>75</v>
      </c>
      <c r="IA66" s="74">
        <f>COUNTIFS($GC$9:$GC$497,"&gt;"&amp;GC66,$ES$9:$ES$497,$ES66)+1</f>
        <v>5</v>
      </c>
      <c r="IB66" s="74">
        <f>COUNTIFS($GD$9:$GD$497,"&gt;"&amp;GD66,$ES$9:$ES$497,$ES66)+1</f>
        <v>45</v>
      </c>
      <c r="IC66" s="74">
        <f>COUNTIFS($GE$9:$GE$497,"&gt;"&amp;GE66,$ES$9:$ES$497,$ES66)+1</f>
        <v>75</v>
      </c>
      <c r="ID66" s="74">
        <f>COUNTIFS($GF$9:$GF$497,"&gt;"&amp;GF66,$ES$9:$ES$497,$ES66)+1</f>
        <v>91</v>
      </c>
      <c r="IE66" s="74">
        <f>COUNTIFS($GG$9:$GG$497,"&gt;"&amp;GG66,$ES$9:$ES$497,$ES66)+1</f>
        <v>65</v>
      </c>
      <c r="IF66" s="74">
        <f>COUNTIFS($GH$9:$GH$497,"&gt;"&amp;GH66,$ES$9:$ES$497,$ES66)+1</f>
        <v>72</v>
      </c>
      <c r="IG66" s="84">
        <f>COUNTIFS($GI$9:$GI$497,"&gt;"&amp;GI66,$ES$9:$ES$497,$ES66)+1</f>
        <v>84</v>
      </c>
      <c r="IH66" s="91"/>
      <c r="II66" s="79">
        <v>7.0000000000000007E-2</v>
      </c>
      <c r="IJ66" s="79"/>
      <c r="IK66" s="79"/>
      <c r="IL66" s="79"/>
      <c r="IM66" s="92"/>
      <c r="IN66" s="93"/>
      <c r="IO66" s="94"/>
      <c r="IP66" s="95"/>
      <c r="IQ66" s="79"/>
      <c r="IR66" s="79"/>
      <c r="IS66" s="79"/>
      <c r="IT66" s="79"/>
      <c r="IU66" s="79"/>
      <c r="IV66" s="79"/>
      <c r="IW66" s="96"/>
      <c r="IX66" s="93">
        <v>0.05</v>
      </c>
      <c r="IY66" s="79"/>
      <c r="IZ66" s="79"/>
      <c r="JA66" s="79"/>
      <c r="JB66" s="79"/>
      <c r="JC66" s="79"/>
      <c r="JD66" s="79"/>
      <c r="JE66" s="97"/>
      <c r="JF66" s="95"/>
      <c r="JG66" s="79"/>
      <c r="JH66" s="79"/>
      <c r="JI66" s="79"/>
      <c r="JJ66" s="79"/>
      <c r="JK66" s="79"/>
      <c r="JL66" s="79"/>
      <c r="JM66" s="96"/>
      <c r="JN66" s="93"/>
      <c r="JO66" s="79"/>
      <c r="JP66" s="79"/>
      <c r="JQ66" s="79"/>
      <c r="JR66" s="79"/>
      <c r="JS66" s="79"/>
      <c r="JT66" s="79"/>
      <c r="JU66" s="79"/>
      <c r="JV66" s="79"/>
      <c r="JW66" s="79"/>
      <c r="JX66" s="79"/>
      <c r="JY66" s="79"/>
      <c r="JZ66" s="97"/>
      <c r="KA66" s="93"/>
      <c r="KB66" s="79"/>
      <c r="KC66" s="79"/>
      <c r="KD66" s="79"/>
      <c r="KE66" s="97"/>
      <c r="KF66" s="95"/>
      <c r="KG66" s="79"/>
      <c r="KH66" s="79"/>
      <c r="KI66" s="79"/>
      <c r="KJ66" s="79"/>
      <c r="KK66" s="98"/>
      <c r="KL66" s="79"/>
      <c r="KM66" s="79"/>
      <c r="KN66" s="79"/>
      <c r="KO66" s="79"/>
      <c r="KP66" s="79"/>
      <c r="KQ66" s="79"/>
      <c r="KR66" s="79"/>
      <c r="KS66" s="96"/>
      <c r="KT66" s="96"/>
      <c r="KU66" s="96"/>
      <c r="KV66" s="96"/>
      <c r="KW66" s="93"/>
      <c r="KX66" s="79"/>
      <c r="KY66" s="79"/>
      <c r="KZ66" s="79"/>
      <c r="LA66" s="79"/>
      <c r="LB66" s="79"/>
      <c r="LC66" s="96"/>
      <c r="LD66" s="93"/>
      <c r="LE66" s="94"/>
      <c r="LF66" s="99"/>
      <c r="LG66" s="75"/>
      <c r="LH66" s="93"/>
      <c r="LI66" s="79"/>
      <c r="LJ66" s="74"/>
      <c r="LK66" s="74"/>
      <c r="LL66" s="74"/>
      <c r="LM66" s="100"/>
      <c r="LN66" s="95"/>
      <c r="LO66" s="79"/>
      <c r="LP66" s="79"/>
      <c r="LQ66" s="79"/>
      <c r="LR66" s="96"/>
      <c r="LS66" s="93"/>
      <c r="LT66" s="79"/>
      <c r="LU66" s="79"/>
      <c r="LV66" s="79"/>
      <c r="LW66" s="79"/>
      <c r="LX66" s="79"/>
      <c r="LY66" s="79"/>
      <c r="LZ66" s="79"/>
      <c r="MA66" s="97"/>
      <c r="MB66" s="95"/>
      <c r="MC66" s="79"/>
      <c r="MD66" s="79"/>
      <c r="ME66" s="79"/>
      <c r="MF66" s="79"/>
      <c r="MG66" s="79"/>
      <c r="MH66" s="79"/>
      <c r="MI66" s="79"/>
      <c r="MJ66" s="79"/>
      <c r="MK66" s="79"/>
      <c r="ML66" s="79"/>
      <c r="MM66" s="79"/>
      <c r="MN66" s="98"/>
      <c r="MO66" s="98"/>
      <c r="MP66" s="96"/>
      <c r="MQ66" s="93"/>
      <c r="MR66" s="79"/>
      <c r="MS66" s="79"/>
      <c r="MT66" s="79"/>
      <c r="MU66" s="79"/>
      <c r="MV66" s="98"/>
      <c r="MW66" s="79"/>
      <c r="MX66" s="79">
        <v>0.05</v>
      </c>
      <c r="MY66" s="79"/>
      <c r="MZ66" s="79"/>
      <c r="NA66" s="79"/>
      <c r="NB66" s="79"/>
      <c r="NC66" s="79"/>
      <c r="ND66" s="96"/>
      <c r="NE66" s="96"/>
      <c r="NF66" s="96"/>
      <c r="NG66" s="96"/>
      <c r="NH66" s="93"/>
      <c r="NI66" s="79"/>
      <c r="NJ66" s="79"/>
      <c r="NK66" s="79"/>
      <c r="NL66" s="79"/>
      <c r="NM66" s="79"/>
      <c r="NN66" s="94"/>
      <c r="NO66" s="93"/>
      <c r="NP66" s="80"/>
      <c r="NQ66" s="124" t="s">
        <v>703</v>
      </c>
      <c r="NR66" s="102" t="s">
        <v>707</v>
      </c>
      <c r="NS66" s="102"/>
      <c r="NT66" s="102"/>
      <c r="NU66" s="102"/>
      <c r="NV66" s="104">
        <v>43720</v>
      </c>
      <c r="NW66" s="102" t="s">
        <v>525</v>
      </c>
      <c r="NX66" s="133" t="s">
        <v>708</v>
      </c>
      <c r="NY66" s="129" t="s">
        <v>2276</v>
      </c>
      <c r="NZ66" s="133" t="s">
        <v>708</v>
      </c>
      <c r="OA66" s="134"/>
      <c r="OB66" s="134"/>
      <c r="OC66" s="134"/>
      <c r="OD66" s="108">
        <f t="shared" si="105"/>
        <v>72</v>
      </c>
      <c r="OE66" s="109">
        <v>3</v>
      </c>
      <c r="OF66" s="110">
        <f t="shared" si="106"/>
        <v>300</v>
      </c>
      <c r="OG66" s="109">
        <v>3</v>
      </c>
      <c r="OH66" s="111">
        <f>ROUND(AVERAGEIF($ES$9:$ES$497,$ES66,EV$9:EV$497),0)</f>
        <v>79</v>
      </c>
      <c r="OI66" s="112">
        <f>ROUND(AVERAGEIF($ES$9:$ES$497,$ES66,EW$9:EW$497),0)</f>
        <v>32</v>
      </c>
      <c r="OJ66" s="112">
        <f>ROUND(AVERAGEIF($ES$9:$ES$497,$ES66,EX$9:EX$497),0)</f>
        <v>45</v>
      </c>
      <c r="OK66" s="112">
        <f>ROUND(AVERAGEIF($ES$9:$ES$497,$ES66,EY$9:EY$497),0)</f>
        <v>53</v>
      </c>
      <c r="OL66" s="112">
        <f>ROUND(AVERAGEIF($ES$9:$ES$497,$ES66,EZ$9:EZ$497),0)</f>
        <v>20</v>
      </c>
      <c r="OM66" s="112">
        <f>ROUND(AVERAGEIF($ES$9:$ES$497,$ES66,FA$9:FA$497),0)</f>
        <v>18</v>
      </c>
      <c r="ON66" s="112">
        <f>ROUND(AVERAGEIF($ES$9:$ES$497,$ES66,FB$9:FB$497),0)</f>
        <v>23</v>
      </c>
      <c r="OO66" s="112">
        <f>ROUND(AVERAGEIF($ES$9:$ES$497,$ES66,FC$9:FC$497),0)</f>
        <v>23</v>
      </c>
      <c r="OP66" s="112">
        <f>ROUND(AVERAGEIF($ES$9:$ES$497,$ES66,FD$9:FD$497),0)</f>
        <v>64</v>
      </c>
      <c r="OQ66" s="113">
        <f>ROUND(AVERAGEIF($ES$9:$ES$497,$ES66,FE$9:FE$497),0)</f>
        <v>68</v>
      </c>
      <c r="OR66" s="114">
        <f>ROUND(EV66/MAX(EV$9:EV$497)*100,0)</f>
        <v>25</v>
      </c>
      <c r="OS66" s="115">
        <f>ROUND(EW66/MAX(EW$9:EW$497)*100,0)</f>
        <v>10</v>
      </c>
      <c r="OT66" s="115">
        <f>ROUND(EX66/MAX(EX$9:EX$497)*100,0)</f>
        <v>13</v>
      </c>
      <c r="OU66" s="115">
        <f>ROUND(EY66/MAX(EY$9:EY$497)*100,0)</f>
        <v>25</v>
      </c>
      <c r="OV66" s="115">
        <f>ROUND(EZ66/MAX(EZ$9:EZ$497)*100,0)</f>
        <v>6</v>
      </c>
      <c r="OW66" s="115">
        <f>ROUND(FA66/MAX(FA$9:FA$497)*100,0)</f>
        <v>4</v>
      </c>
      <c r="OX66" s="115">
        <f>ROUND(FB66/MAX(FB$9:FB$497)*100,0)</f>
        <v>3</v>
      </c>
      <c r="OY66" s="116">
        <f>ROUND(FC66/MAX(FC$9:FC$497)*100,0)</f>
        <v>3</v>
      </c>
      <c r="OZ66" s="115">
        <f>ROUND(FD66/MAX(FD$9:FD$497)*100,0)</f>
        <v>16</v>
      </c>
      <c r="PA66" s="117">
        <f>ROUND(FE66/MAX(FE$9:FE$497)*100,0)</f>
        <v>9</v>
      </c>
      <c r="PB66" s="118">
        <f t="shared" si="107"/>
        <v>143</v>
      </c>
      <c r="PC66" s="115">
        <f t="shared" si="108"/>
        <v>122</v>
      </c>
      <c r="PD66" s="115">
        <f t="shared" si="109"/>
        <v>161</v>
      </c>
      <c r="PE66" s="115">
        <f t="shared" si="110"/>
        <v>149</v>
      </c>
      <c r="PF66" s="115">
        <f t="shared" si="111"/>
        <v>181</v>
      </c>
      <c r="PG66" s="119">
        <f t="shared" si="112"/>
        <v>135</v>
      </c>
      <c r="PH66" s="118">
        <f>ROUND(PB66/MAX(PB$9:PB$497)*100,0)</f>
        <v>17</v>
      </c>
      <c r="PI66" s="115">
        <f>ROUND(PC66/MAX(PC$9:PC$497)*100,0)</f>
        <v>15</v>
      </c>
      <c r="PJ66" s="115">
        <f>ROUND(PD66/MAX(PD$9:PD$497)*100,0)</f>
        <v>17</v>
      </c>
      <c r="PK66" s="115">
        <f>ROUND(PE66/MAX(PE$9:PE$497)*100,0)</f>
        <v>15</v>
      </c>
      <c r="PL66" s="115">
        <f>ROUND(PF66/MAX(PF$9:PF$497)*100,0)</f>
        <v>25</v>
      </c>
      <c r="PM66" s="119">
        <f>ROUND(PG66/MAX(PG$9:PG$497)*100,0)</f>
        <v>20</v>
      </c>
      <c r="PN66" s="118">
        <f>RANK(PH66,PH$9:PH$497,0)</f>
        <v>389</v>
      </c>
      <c r="PO66" s="115">
        <f>RANK(PI66,PI$9:PI$497,0)</f>
        <v>381</v>
      </c>
      <c r="PP66" s="115">
        <f>RANK(PJ66,PJ$9:PJ$497,0)</f>
        <v>388</v>
      </c>
      <c r="PQ66" s="115">
        <f>RANK(PK66,PK$9:PK$497,0)</f>
        <v>391</v>
      </c>
      <c r="PR66" s="115">
        <f>RANK(PL66,PL$9:PL$497,0)</f>
        <v>348</v>
      </c>
      <c r="PS66" s="119">
        <f>RANK(PM66,PM$9:PM$497,0)</f>
        <v>365</v>
      </c>
      <c r="PT66" s="120">
        <f>ROUND(FZ66/MAX(FZ$9:FZ$497)*100,0)</f>
        <v>77</v>
      </c>
      <c r="PU66" s="115">
        <f>ROUND(GA66/MAX(GA$9:GA$497)*100,0)</f>
        <v>23</v>
      </c>
      <c r="PV66" s="115">
        <f>ROUND(GB66/MAX(GB$9:GB$497)*100,0)</f>
        <v>36</v>
      </c>
      <c r="PW66" s="115">
        <f>ROUND(GC66/MAX(GC$9:GC$497)*100,0)</f>
        <v>92</v>
      </c>
      <c r="PX66" s="115">
        <f>ROUND(GD66/MAX(GD$9:GD$497)*100,0)</f>
        <v>14</v>
      </c>
      <c r="PY66" s="115">
        <f>ROUND(GE66/MAX(GE$9:GE$497)*100,0)</f>
        <v>10</v>
      </c>
      <c r="PZ66" s="115">
        <f>ROUND(GF66/MAX(GF$9:GF$497)*100,0)</f>
        <v>6</v>
      </c>
      <c r="QA66" s="116">
        <f>ROUND(GG66/MAX(GG$9:GG$497)*100,0)</f>
        <v>9</v>
      </c>
      <c r="QB66" s="115">
        <f>ROUND(GH66/MAX(GH$9:GH$497)*100,0)</f>
        <v>33</v>
      </c>
      <c r="QC66" s="121">
        <f>ROUND(GI66/MAX(GI$9:GI$497)*100,0)</f>
        <v>21</v>
      </c>
      <c r="QD66" s="120">
        <f>ROUND(AVERAGEIF($ES$9:$ES$497,$ES66,PT$9:PT$497),0)</f>
        <v>62</v>
      </c>
      <c r="QE66" s="120">
        <f>ROUND(AVERAGEIF($ES$9:$ES$497,$ES66,PU$9:PU$497),0)</f>
        <v>26</v>
      </c>
      <c r="QF66" s="120">
        <f>ROUND(AVERAGEIF($ES$9:$ES$497,$ES66,PV$9:PV$497),0)</f>
        <v>48</v>
      </c>
      <c r="QG66" s="120">
        <f>ROUND(AVERAGEIF($ES$9:$ES$497,$ES66,PW$9:PW$497),0)</f>
        <v>58</v>
      </c>
      <c r="QH66" s="120">
        <f>ROUND(AVERAGEIF($ES$9:$ES$497,$ES66,PX$9:PX$497),0)</f>
        <v>15</v>
      </c>
      <c r="QI66" s="120">
        <f>ROUND(AVERAGEIF($ES$9:$ES$497,$ES66,PY$9:PY$497),0)</f>
        <v>14</v>
      </c>
      <c r="QJ66" s="120">
        <f>ROUND(AVERAGEIF($ES$9:$ES$497,$ES66,PZ$9:PZ$497),0)</f>
        <v>14</v>
      </c>
      <c r="QK66" s="120">
        <f>ROUND(AVERAGEIF($ES$9:$ES$497,$ES66,QA$9:QA$497),0)</f>
        <v>15</v>
      </c>
      <c r="QL66" s="120">
        <f>ROUND(AVERAGEIF($ES$9:$ES$497,$ES66,QB$9:QB$497),0)</f>
        <v>41</v>
      </c>
      <c r="QM66" s="120">
        <f>ROUND(AVERAGEIF($ES$9:$ES$497,$ES66,QC$9:QC$497),0)</f>
        <v>30</v>
      </c>
      <c r="QN66" s="114">
        <f t="shared" si="126"/>
        <v>457</v>
      </c>
      <c r="QO66" s="115">
        <f t="shared" si="127"/>
        <v>369</v>
      </c>
      <c r="QP66" s="115">
        <f t="shared" si="128"/>
        <v>513</v>
      </c>
      <c r="QQ66" s="115">
        <f t="shared" si="129"/>
        <v>484</v>
      </c>
      <c r="QR66" s="115">
        <f t="shared" si="130"/>
        <v>748</v>
      </c>
      <c r="QS66" s="119">
        <f t="shared" si="131"/>
        <v>430</v>
      </c>
      <c r="QT66" s="114">
        <f>ROUND((QN66-MIN(QN$9:QN$497))/(MAX(QN$9:QN$497)-MIN(QN$9:QN$497))*100,0)</f>
        <v>36</v>
      </c>
      <c r="QU66" s="115">
        <f>ROUND((QO66-MIN(QO$9:QO$497))/(MAX(QO$9:QO$497)-MIN(QO$9:QO$497))*100,0)</f>
        <v>23</v>
      </c>
      <c r="QV66" s="115">
        <f>ROUND((QP66-MIN(QP$9:QP$497))/(MAX(QP$9:QP$497)-MIN(QP$9:QP$497))*100,0)</f>
        <v>23</v>
      </c>
      <c r="QW66" s="115">
        <f>ROUND((QQ66-MIN(QQ$9:QQ$497))/(MAX(QQ$9:QQ$497)-MIN(QQ$9:QQ$497))*100,0)</f>
        <v>25</v>
      </c>
      <c r="QX66" s="115">
        <f>ROUND((QR66-MIN(QR$9:QR$497))/(MAX(QR$9:QR$497)-MIN(QR$9:QR$497))*100,0)</f>
        <v>88</v>
      </c>
      <c r="QY66" s="115">
        <f>ROUND((QS66-MIN(QS$9:QS$497))/(MAX(QS$9:QS$497)-MIN(QS$9:QS$497))*100,0)</f>
        <v>51</v>
      </c>
      <c r="QZ66" s="114">
        <f>RANK(QN66,QN$9:QN$497,0)</f>
        <v>252</v>
      </c>
      <c r="RA66" s="115">
        <f>RANK(QO66,QO$9:QO$497,0)</f>
        <v>230</v>
      </c>
      <c r="RB66" s="115">
        <f>RANK(QP66,QP$9:QP$497,0)</f>
        <v>299</v>
      </c>
      <c r="RC66" s="115">
        <f>RANK(QQ66,QQ$9:QQ$497,0)</f>
        <v>331</v>
      </c>
      <c r="RD66" s="115">
        <f>RANK(QR66,QR$9:QR$497,0)</f>
        <v>17</v>
      </c>
      <c r="RE66" s="115">
        <f>RANK(QS66,QS$9:QS$497,0)</f>
        <v>107</v>
      </c>
      <c r="RF66" s="122"/>
      <c r="RG66" s="115">
        <f>($RH$3*(IH66+IJ66)*100*100/MAX(EX$9:EX$497)*$RO$3) +($RH$3*(II66+IJ66)*100*100/MAX(EX$9:EX$497)*$RO$4) + ($RH$3*IK66*100*100/MAX(EX$9:EX$497)*0.098)</f>
        <v>10.470833333333333</v>
      </c>
      <c r="RH66" s="115">
        <f>($RH$4*IL66*100*100/MAX(EZ$9:EZ$497))*$RQ$3</f>
        <v>0</v>
      </c>
      <c r="RI66" s="115">
        <f>($RH$3*IM66*100*100/MAX(EY$9:EY$497))*$RQ$4</f>
        <v>0</v>
      </c>
      <c r="RJ66" s="115">
        <f>($RH$3*IN66*100*100/MAX(EX$9:EX$497))</f>
        <v>0</v>
      </c>
      <c r="RK66" s="115">
        <f>($RH$4*IO66*100*100/MAX(EZ$9:EZ$497))*$RQ$3</f>
        <v>0</v>
      </c>
      <c r="RL66" s="115">
        <f>(($RL$4*IP66*100*((100/MAX(EX$9:EX$497)+100/MAX(EZ$9:EZ$497))/2))+($RL$4*IQ66*100*((100/MAX(EX$9:EX$497)+100/MAX(EZ$9:EZ$497))/2))+($RL$4*IR66*100*((100/MAX(EX$9:EX$497)+100/MAX(EZ$9:EZ$497))/2))+($RL$4*IS66*100*((100/MAX(EX$9:EX$497)+100/MAX(EZ$9:EZ$497))/2))+($RL$4*IT66*100*((100/MAX(EX$9:EX$497)+100/MAX(EZ$9:EZ$497))/2))+($RL$4*IU66*100*((100/MAX(EX$9:EX$497)+100/MAX(EZ$9:EZ$497))/2))+($RL$4*IV66*100*((100/MAX(EX$9:EX$497)+100/MAX(EZ$9:EZ$497))/2))+($RL$4*IW66*100*((100/MAX(EX$9:EX$497)+100/MAX(EZ$9:EZ$497))/2)))*$RS$3</f>
        <v>0</v>
      </c>
      <c r="RM66" s="115">
        <f>(($RH$3*IX66*100*100/MAX(EX$9:EX$497))+($RH$3*IY66*100*100/MAX(EX$9:EX$497))+($RH$3*IZ66*100*100/MAX(EX$9:EX$497))+($RH$3*JA66*100*100/MAX(EX$9:EX$497))+($RH$3*JB66*100*100/MAX(EX$9:EX$497))+($RH$3*JC66*100*100/MAX(EX$9:EX$497))+($RH$3*JD66*100*100/MAX(EX$9:EX$497))+($RH$3*JE66*100*100/MAX(EX$9:EX$497)))*$RS$4</f>
        <v>4.1749999999999998</v>
      </c>
      <c r="RN66" s="115">
        <f>(($RH$4*JF66*100*100/MAX(EZ$9:EZ$497)) + ($RH$4*JG66*100*100/MAX(EZ$9:EZ$497)) + ($RH$4*JH66*100*100/MAX(EZ$9:EZ$497)) + ($RH$4*JI66*100*100/MAX(EZ$9:EZ$497)) + ($RH$4*JJ66*100*100/MAX(EZ$9:EZ$497)) + ($RH$4*JK66*100*100/MAX(EZ$9:EZ$497)) + ($RH$4*JL66*100*100/MAX(EZ$9:EZ$497)) + ($RH$4*JM66*100*100/MAX(EZ$9:EZ$497)))*$RU$3</f>
        <v>0</v>
      </c>
      <c r="RO66" s="115">
        <f>(($RL$4*JN66*100*((100/MAX(EX$9:EX$497)+100/MAX(EZ$9:EZ$497))/2))+($RL$4*JO66*100*((100/MAX(EX$9:EX$497)+100/MAX(EZ$9:EZ$497))/2))+($RL$4*JP66*100*((100/MAX(EX$9:EX$497)+100/MAX(EZ$9:EZ$497))/2))+($RL$4*JQ66*100*((100/MAX(EX$9:EX$497)+100/MAX(EZ$9:EZ$497))/2))+($RL$4*JR66*100*((100/MAX(EX$9:EX$497)+100/MAX(EZ$9:EZ$497))/2))+($RL$4*JS66*100*((100/MAX(EX$9:EX$497)+100/MAX(EZ$9:EZ$497))/2))+($RL$4*JT66*100*((100/MAX(EX$9:EX$497)+100/MAX(EZ$9:EZ$497))/2))+($RL$4*JU66*100*((100/MAX(EX$9:EX$497)+100/MAX(EZ$9:EZ$497))/2))+($RL$4*JV66*100*((100/MAX(EX$9:EX$497)+100/MAX(EZ$9:EZ$497))/2))+($RL$4*JW66*100*((100/MAX(EX$9:EX$497)+100/MAX(EZ$9:EZ$497))/2))+($RL$4*JX66*100*((100/MAX(EX$9:EX$497)+100/MAX(EZ$9:EZ$497))/2))+($RL$4*JY66*100*((100/MAX(EX$9:EX$497)+100/MAX(EZ$9:EZ$497))/2))+($RL$4*JZ66*100*((100/MAX(EX$9:EX$497)+100/MAX(EZ$9:EZ$497))/2)))*$RW$3/2</f>
        <v>0</v>
      </c>
      <c r="RP66" s="119">
        <f>($RJ$3*KA66*100*100/MAX(FA$9:FA$497)) + ($RJ$3*KB66*100*100/MAX(FA$9:FA$497)/2) + ($RJ$3*KC66*100*100/MAX(FA$9:FA$497)/2) + ($RJ$3*KD66*100*100/MAX(FA$9:FA$497)/4) + ($RJ$3*KE66*100*100/MAX(FA$9:FA$497)/4)</f>
        <v>0</v>
      </c>
      <c r="RQ66" s="118">
        <f>($RL$4*KF66*100*((100/MAX(EX$9:EX$497)+100/MAX(EZ$9:EZ$497)))) * ($RO$3/2) + (($RL$4*KG66*100*((100/MAX(EX$9:EX$497)+100/MAX(EZ$9:EZ$497))))+($RL$4*KH66*100*((100/MAX(EX$9:EX$497)+100/MAX(EZ$9:EZ$497))))+($RL$4*KI66*100*((100/MAX(EX$9:EX$497)+100/MAX(EZ$9:EZ$497))))+($RL$4*KJ66*100*((100/MAX(EX$9:EX$497)+100/MAX(EZ$9:EZ$497))))+($RL$4*KK66*100*((100/MAX(EX$9:EX$497)+100/MAX(EZ$9:EZ$497))))+($RL$4*KL66*100*((100/MAX(EX$9:EX$497)+100/MAX(EZ$9:EZ$497))))+($RL$4*KM66*100*((100/MAX(EX$9:EX$497)+100/MAX(EZ$9:EZ$497))))+($RL$4*KN66*100*((100/MAX(EX$9:EX$497)+100/MAX(EZ$9:EZ$497))))+($RL$4*KO66*100*((100/MAX(EX$9:EX$497)+100/MAX(EZ$9:EZ$497))))+($RL$4*KP66*100*((100/MAX(EX$9:EX$497)+100/MAX(EZ$9:EZ$497))))+($RL$4*KQ66*100*((100/MAX(EX$9:EX$497)+100/MAX(EZ$9:EZ$497))))+($RL$4*KR66*100*((100/MAX(EX$9:EX$497)+100/MAX(EZ$9:EZ$497))))+($RL$4*KS66*100*((100/MAX(EX$9:EX$497)+100/MAX(EZ$9:EZ$497))))+($RL$4*KV66*100*((100/MAX(EX$9:EX$497)+100/MAX(EZ$9:EZ$497))))) * (($RO$3+$RO$4)/6)</f>
        <v>0</v>
      </c>
      <c r="RR66" s="115">
        <f>(($RL$4*KW66*100*((100/MAX(EX$9:EX$497)+100/MAX(EZ$9:EZ$497))))) * ($RO$3/2) + (($RL$4*KX66*100*((100/MAX(EX$9:EX$497)+100/MAX(EZ$9:EZ$497))))+($RL$4*KY66*100*((100/MAX(EX$9:EX$497)+100/MAX(EZ$9:EZ$497))))+($RL$4*KZ66*100*((100/MAX(EX$9:EX$497)+100/MAX(EZ$9:EZ$497))))+($RL$4*LA66*100*((100/MAX(EX$9:EX$497)+100/MAX(EZ$9:EZ$497))))+($RL$4*LB66*100*((100/MAX(EX$9:EX$497)+100/MAX(EZ$9:EZ$497))))+($RL$4*LC66*100*((100/MAX(EX$9:EX$497)+100/MAX(EZ$9:EZ$497))))) * (($RO$3+$RO$4)/6)</f>
        <v>0</v>
      </c>
      <c r="RS66" s="119">
        <f>(($RL$4*LD66*100*((100/MAX(EX$9:EX$497)+100/MAX(EZ$9:EZ$497))))+($RL$4*LE66*100*((100/MAX(EX$9:EX$497)+100/MAX(EZ$9:EZ$497))))) * (($RO$3+$RO$4)/6)</f>
        <v>0</v>
      </c>
      <c r="RT66" s="118">
        <f>($RJ$4*LH66*100*(100/MAX(EV$9:EV$497)))+($RJ$4*LI66*100*(100/MAX(EV$9:EV$497)))</f>
        <v>0</v>
      </c>
      <c r="RU66" s="119">
        <f>($RJ$4*LJ66*(100/MAX(EV$9:EV$497)))/2 + ($RL$3*LK66*(100/MAX(EW$9:EW$497))) + ($RJ$4*LL66*(100/MAX(EV$9:EV$497)))/4 + ($RL$3*LM66*(100/MAX(EW$9:EW$497)))</f>
        <v>0</v>
      </c>
      <c r="RV66" s="118">
        <f>($RJ$4*LN66*100*100/MAX(EV$9:EV$497)/2)+($RJ$4*LO66*100*100/MAX(EV$9:EV$497)/2)+($RJ$4*LP66*100*100/MAX(EV$9:EV$497))+($RJ$4*LQ66*100*100/MAX(EV$9:EV$497))+($RJ$4*LR66*100*100/MAX(EV$9:EV$497))</f>
        <v>0</v>
      </c>
      <c r="RW66" s="115">
        <f>($RJ$4*LS66*100*100/MAX(EV$9:EV$497)) + (($RJ$4*LT66*100*100/MAX(EV$9:EV$497))+($RJ$4*LU66*100*100/MAX(EV$9:EV$497))+($RJ$4*LV66*100*100/MAX(EV$9:EV$497))+($RJ$4*LW66*100*100/MAX(EV$9:EV$497))+($RJ$4*LX66*100*100/MAX(EV$9:EV$497))+($RJ$4*LY66*100*100/MAX(EV$9:EV$497))+($RJ$4*LZ66*100*100/MAX(EV$9:EV$497))+($RJ$4*MA66*100*100/MAX(EV$9:EV$497)))/2</f>
        <v>0</v>
      </c>
      <c r="RX66" s="119">
        <f>($RJ$4*MB66*100*100/MAX(EV$9:EV$497))+($RJ$4*MC66*100*100/MAX(EV$9:EV$497))+($RJ$4*MD66*100*100/MAX(EV$9:EV$497))+($RJ$4*ME66*100*100/MAX(EV$9:EV$497))+($RJ$4*MF66*100*100/MAX(EV$9:EV$497))+($RJ$4*MG66*100*100/MAX(EV$9:EV$497))+($RJ$4*MH66*100*100/MAX(EV$9:EV$497))+($RJ$4*MI66*100*100/MAX(EV$9:EV$497))+($RJ$4*MJ66*100*100/MAX(EV$9:EV$497))+($RJ$4*MK66*100*100/MAX(EV$9:EV$497))+($RJ$4*ML66*100*100/MAX(EV$9:EV$497))+($RJ$4*MM66*100*100/MAX(EV$9:EV$497))+($RJ$4*MN66*100*100/MAX(EV$9:EV$497))</f>
        <v>0</v>
      </c>
      <c r="RY66" s="118">
        <f>($RJ$4*MQ66*100*100/MAX(EV$9:EV$497))/2 + (($RJ$4*MR66*100*100/MAX(EV$9:EV$497))+($RJ$4*MS66*100*100/MAX(EV$9:EV$497))+($RJ$4*MT66*100*100/MAX(EV$9:EV$497))+($RJ$4*MU66*100*100/MAX(EV$9:EV$497))+($RJ$4*MV66*100*100/MAX(EV$9:EV$497))+($RJ$4*MW66*100*100/MAX(EV$9:EV$497))+($RJ$4*MX66*100*100/MAX(EV$9:EV$497))+($RJ$4*MY66*100*100/MAX(EV$9:EV$497))+($RJ$4*MZ66*100*100/MAX(EV$9:EV$497))+($RJ$4*NA66*100*100/MAX(EV$9:EV$497))+($RJ$4*NB66*100*100/MAX(EV$9:EV$497))+($RJ$4*NC66*100*100/MAX(EV$9:EV$497))+($RJ$4*ND66*100*100/MAX(EV$9:EV$497))+($RJ$4*NG66*100*100/MAX(EV$9:EV$497)))/4</f>
        <v>2.106741573033708</v>
      </c>
      <c r="RZ66" s="115">
        <f>($RJ$4*NH66*100*100/MAX(EV$9:EV$497))/2 + (($RJ$4*NI66*100*100/MAX(EV$9:EV$497))+($RJ$4*NJ66*100*100/MAX(EV$9:EV$497))+($RJ$4*NK66*100*100/MAX(EV$9:EV$497))+($RJ$4*NL66*100*100/MAX(EV$9:EV$497))+($RJ$4*NM66*100*100/MAX(EV$9:EV$497))+($RJ$4*NN66*100*100/MAX(EV$9:EV$497)))/4</f>
        <v>0</v>
      </c>
      <c r="SA66" s="117">
        <f>(($RJ$4*NO66*100*100/MAX(EV$9:EV$497))+($RJ$4*NP66*100*100/MAX(EV$9:EV$497)))/4</f>
        <v>0</v>
      </c>
      <c r="SB66" s="118">
        <f t="shared" si="113"/>
        <v>16.752574906367041</v>
      </c>
      <c r="SC66" s="115">
        <f t="shared" si="114"/>
        <v>15.067181647940075</v>
      </c>
      <c r="SD66" s="115">
        <f t="shared" si="115"/>
        <v>0.526685393258427</v>
      </c>
      <c r="SE66" s="115">
        <f t="shared" si="116"/>
        <v>31.725514981273403</v>
      </c>
      <c r="SF66" s="115">
        <f t="shared" si="117"/>
        <v>0.526685393258427</v>
      </c>
      <c r="SG66" s="115">
        <f t="shared" si="118"/>
        <v>2.106741573033708</v>
      </c>
      <c r="SH66" s="115">
        <f>ROUND(SB66/MAX(SB$9:SB$497)*100,0)</f>
        <v>21</v>
      </c>
      <c r="SI66" s="115">
        <f>ROUND(SC66/MAX(SC$9:SC$497)*100,0)</f>
        <v>23</v>
      </c>
      <c r="SJ66" s="115">
        <f>ROUND(SD66/MAX(SD$9:SD$497)*100,0)</f>
        <v>1</v>
      </c>
      <c r="SK66" s="115">
        <f>ROUND(SE66/MAX(SE$9:SE$497)*100,0)</f>
        <v>25</v>
      </c>
      <c r="SL66" s="115">
        <f>ROUND(SF66/MAX(SF$9:SF$497)*100,0)</f>
        <v>1</v>
      </c>
      <c r="SM66" s="121">
        <f>ROUND(SG66/MAX(SG$9:SG$497)*100,0)</f>
        <v>2</v>
      </c>
      <c r="SN66" s="115">
        <f>ROUND(AVERAGEIF($ES$9:$ES$497,$ES66,SH$9:SH$497),0)</f>
        <v>26</v>
      </c>
      <c r="SO66" s="115">
        <f>ROUND(AVERAGEIF($ES$9:$ES$497,$ES66,SI$9:SI$497),0)</f>
        <v>23</v>
      </c>
      <c r="SP66" s="115">
        <f>ROUND(AVERAGEIF($ES$9:$ES$497,$ES66,SJ$9:SJ$497),0)</f>
        <v>4</v>
      </c>
      <c r="SQ66" s="115">
        <f>ROUND(AVERAGEIF($ES$9:$ES$497,$ES66,SK$9:SK$497),0)</f>
        <v>20</v>
      </c>
      <c r="SR66" s="115">
        <f>ROUND(AVERAGEIF($ES$9:$ES$497,$ES66,SL$9:SL$497),0)</f>
        <v>7</v>
      </c>
      <c r="SS66" s="121">
        <f>ROUND(AVERAGEIF($ES$9:$ES$497,$ES66,SM$9:SM$497),0)</f>
        <v>6</v>
      </c>
      <c r="ST66" s="114">
        <f>RANK(SB66,SB$9:SB$497,0)</f>
        <v>195</v>
      </c>
      <c r="SU66" s="115">
        <f>RANK(SC66,SC$9:SC$497,0)</f>
        <v>132</v>
      </c>
      <c r="SV66" s="115">
        <f>RANK(SD66,SD$9:SD$497,0)</f>
        <v>265</v>
      </c>
      <c r="SW66" s="115">
        <f>RANK(SE66,SE$9:SE$497,0)</f>
        <v>108</v>
      </c>
      <c r="SX66" s="115">
        <f>RANK(SF66,SF$9:SF$497,0)</f>
        <v>253</v>
      </c>
      <c r="SY66" s="115">
        <f>RANK(SG66,SG$9:SG$497,0)</f>
        <v>237</v>
      </c>
      <c r="SZ66" s="115">
        <f>COUNTIFS(SB$9:SB$497,"&gt;"&amp;SB66,$ES$9:$ES$497,$ES66)+1</f>
        <v>49</v>
      </c>
      <c r="TA66" s="115">
        <f>COUNTIFS(SC$9:SC$497,"&gt;"&amp;SC66,$ES$9:$ES$497,$ES66)+1</f>
        <v>41</v>
      </c>
      <c r="TB66" s="115">
        <f>COUNTIFS(SD$9:SD$497,"&gt;"&amp;SD66,$ES$9:$ES$497,$ES66)+1</f>
        <v>59</v>
      </c>
      <c r="TC66" s="115">
        <f>COUNTIFS(SE$9:SE$497,"&gt;"&amp;SE66,$ES$9:$ES$497,$ES66)+1</f>
        <v>36</v>
      </c>
      <c r="TD66" s="115">
        <f>COUNTIFS(SF$9:SF$497,"&gt;"&amp;SF66,$ES$9:$ES$497,$ES66)+1</f>
        <v>59</v>
      </c>
      <c r="TE66" s="117">
        <f>COUNTIFS(SG$9:SG$497,"&gt;"&amp;SG66,$ES$9:$ES$497,$ES66)+1</f>
        <v>57</v>
      </c>
      <c r="TF66" s="118">
        <f t="shared" si="119"/>
        <v>46</v>
      </c>
      <c r="TG66" s="115">
        <f t="shared" si="120"/>
        <v>40</v>
      </c>
      <c r="TH66" s="115">
        <f t="shared" si="121"/>
        <v>16</v>
      </c>
      <c r="TI66" s="115">
        <f t="shared" si="122"/>
        <v>42</v>
      </c>
      <c r="TJ66" s="115">
        <f t="shared" si="123"/>
        <v>16</v>
      </c>
      <c r="TK66" s="115">
        <f t="shared" si="124"/>
        <v>27</v>
      </c>
      <c r="TL66" s="117">
        <f t="shared" si="125"/>
        <v>22</v>
      </c>
      <c r="TM66" s="118">
        <f>ROUND(TF66/MAX(TF$9:TF$497)*100,0)</f>
        <v>26</v>
      </c>
      <c r="TN66" s="115">
        <f>ROUND(TG66/MAX(TG$9:TG$497)*100,0)</f>
        <v>22</v>
      </c>
      <c r="TO66" s="115">
        <f>ROUND(TH66/MAX(TH$9:TH$497)*100,0)</f>
        <v>9</v>
      </c>
      <c r="TP66" s="115">
        <f>ROUND(TI66/MAX(TI$9:TI$497)*100,0)</f>
        <v>23</v>
      </c>
      <c r="TQ66" s="115">
        <f>ROUND(TJ66/MAX(TJ$9:TJ$497)*100,0)</f>
        <v>8</v>
      </c>
      <c r="TR66" s="115">
        <f>ROUND(TK66/MAX(TK$9:TK$497)*100,0)</f>
        <v>14</v>
      </c>
      <c r="TS66" s="119">
        <f>ROUND(TL66/MAX(TL$9:TL$497)*100,0)</f>
        <v>11</v>
      </c>
      <c r="TT66" s="120">
        <f>RANK(TM66,TM$9:TM$497,0)</f>
        <v>308</v>
      </c>
      <c r="TU66" s="115">
        <f>RANK(TN66,TN$9:TN$497,0)</f>
        <v>284</v>
      </c>
      <c r="TV66" s="115">
        <f>RANK(TO66,TO$9:TO$497,0)</f>
        <v>385</v>
      </c>
      <c r="TW66" s="115">
        <f>RANK(TP66,TP$9:TP$497,0)</f>
        <v>282</v>
      </c>
      <c r="TX66" s="115">
        <f>RANK(TQ66,TQ$9:TQ$497,0)</f>
        <v>396</v>
      </c>
      <c r="TY66" s="115">
        <f>RANK(TR66,TR$9:TR$497,0)</f>
        <v>351</v>
      </c>
      <c r="TZ66" s="121">
        <f>RANK(TS66,TS$9:TS$497,0)</f>
        <v>366</v>
      </c>
      <c r="UA66" s="132"/>
      <c r="UB66" s="7" t="s">
        <v>1</v>
      </c>
    </row>
    <row r="67" spans="1:548" x14ac:dyDescent="0.15">
      <c r="A67" s="62">
        <v>59</v>
      </c>
      <c r="B67" s="203" t="s">
        <v>707</v>
      </c>
      <c r="C67" s="63"/>
      <c r="D67" s="63"/>
      <c r="E67" s="64" t="s">
        <v>518</v>
      </c>
      <c r="F67" s="65">
        <v>32</v>
      </c>
      <c r="G67" s="65" t="s">
        <v>558</v>
      </c>
      <c r="H67" s="65" t="s">
        <v>699</v>
      </c>
      <c r="I67" s="66" t="s">
        <v>521</v>
      </c>
      <c r="J67" s="67" t="s">
        <v>521</v>
      </c>
      <c r="K67" s="67" t="s">
        <v>521</v>
      </c>
      <c r="L67" s="67" t="s">
        <v>521</v>
      </c>
      <c r="M67" s="67" t="s">
        <v>521</v>
      </c>
      <c r="N67" s="67" t="s">
        <v>521</v>
      </c>
      <c r="O67" s="67" t="s">
        <v>521</v>
      </c>
      <c r="P67" s="67" t="s">
        <v>521</v>
      </c>
      <c r="Q67" s="67" t="s">
        <v>521</v>
      </c>
      <c r="R67" s="68" t="s">
        <v>521</v>
      </c>
      <c r="S67" s="69" t="s">
        <v>521</v>
      </c>
      <c r="T67" s="67" t="s">
        <v>521</v>
      </c>
      <c r="U67" s="67" t="s">
        <v>521</v>
      </c>
      <c r="V67" s="67" t="s">
        <v>521</v>
      </c>
      <c r="W67" s="67" t="s">
        <v>521</v>
      </c>
      <c r="X67" s="67" t="s">
        <v>521</v>
      </c>
      <c r="Y67" s="67" t="s">
        <v>521</v>
      </c>
      <c r="Z67" s="67" t="s">
        <v>521</v>
      </c>
      <c r="AA67" s="67" t="s">
        <v>18</v>
      </c>
      <c r="AB67" s="68" t="s">
        <v>18</v>
      </c>
      <c r="AC67" s="69" t="s">
        <v>18</v>
      </c>
      <c r="AD67" s="67" t="s">
        <v>18</v>
      </c>
      <c r="AE67" s="67" t="s">
        <v>18</v>
      </c>
      <c r="AF67" s="67" t="s">
        <v>18</v>
      </c>
      <c r="AG67" s="67" t="s">
        <v>521</v>
      </c>
      <c r="AH67" s="67" t="s">
        <v>521</v>
      </c>
      <c r="AI67" s="67" t="s">
        <v>521</v>
      </c>
      <c r="AJ67" s="67" t="s">
        <v>521</v>
      </c>
      <c r="AK67" s="67" t="s">
        <v>521</v>
      </c>
      <c r="AL67" s="68" t="s">
        <v>521</v>
      </c>
      <c r="AM67" s="69" t="s">
        <v>521</v>
      </c>
      <c r="AN67" s="67" t="s">
        <v>521</v>
      </c>
      <c r="AO67" s="67" t="s">
        <v>521</v>
      </c>
      <c r="AP67" s="67" t="s">
        <v>521</v>
      </c>
      <c r="AQ67" s="67" t="s">
        <v>521</v>
      </c>
      <c r="AR67" s="67" t="s">
        <v>521</v>
      </c>
      <c r="AS67" s="67" t="s">
        <v>521</v>
      </c>
      <c r="AT67" s="67" t="s">
        <v>521</v>
      </c>
      <c r="AU67" s="67" t="s">
        <v>521</v>
      </c>
      <c r="AV67" s="68" t="s">
        <v>521</v>
      </c>
      <c r="AW67" s="69" t="s">
        <v>521</v>
      </c>
      <c r="AX67" s="67" t="s">
        <v>521</v>
      </c>
      <c r="AY67" s="67" t="s">
        <v>521</v>
      </c>
      <c r="AZ67" s="67" t="s">
        <v>521</v>
      </c>
      <c r="BA67" s="67" t="s">
        <v>521</v>
      </c>
      <c r="BB67" s="67" t="s">
        <v>521</v>
      </c>
      <c r="BC67" s="67" t="s">
        <v>521</v>
      </c>
      <c r="BD67" s="67" t="s">
        <v>521</v>
      </c>
      <c r="BE67" s="67" t="s">
        <v>521</v>
      </c>
      <c r="BF67" s="68" t="s">
        <v>521</v>
      </c>
      <c r="BG67" s="69" t="s">
        <v>521</v>
      </c>
      <c r="BH67" s="67" t="s">
        <v>521</v>
      </c>
      <c r="BI67" s="67" t="s">
        <v>521</v>
      </c>
      <c r="BJ67" s="67" t="s">
        <v>521</v>
      </c>
      <c r="BK67" s="67" t="s">
        <v>521</v>
      </c>
      <c r="BL67" s="67" t="s">
        <v>521</v>
      </c>
      <c r="BM67" s="67" t="s">
        <v>521</v>
      </c>
      <c r="BN67" s="67" t="s">
        <v>521</v>
      </c>
      <c r="BO67" s="67" t="s">
        <v>521</v>
      </c>
      <c r="BP67" s="68" t="s">
        <v>521</v>
      </c>
      <c r="BQ67" s="70" t="s">
        <v>521</v>
      </c>
      <c r="BR67" s="67" t="s">
        <v>521</v>
      </c>
      <c r="BS67" s="67" t="s">
        <v>521</v>
      </c>
      <c r="BT67" s="67" t="s">
        <v>521</v>
      </c>
      <c r="BU67" s="67" t="s">
        <v>521</v>
      </c>
      <c r="BV67" s="67" t="s">
        <v>521</v>
      </c>
      <c r="BW67" s="67" t="s">
        <v>521</v>
      </c>
      <c r="BX67" s="67" t="s">
        <v>521</v>
      </c>
      <c r="BY67" s="67" t="s">
        <v>521</v>
      </c>
      <c r="BZ67" s="68" t="s">
        <v>521</v>
      </c>
      <c r="CA67" s="69" t="s">
        <v>521</v>
      </c>
      <c r="CB67" s="67" t="s">
        <v>521</v>
      </c>
      <c r="CC67" s="67" t="s">
        <v>521</v>
      </c>
      <c r="CD67" s="67" t="s">
        <v>521</v>
      </c>
      <c r="CE67" s="67" t="s">
        <v>521</v>
      </c>
      <c r="CF67" s="67" t="s">
        <v>521</v>
      </c>
      <c r="CG67" s="67" t="s">
        <v>521</v>
      </c>
      <c r="CH67" s="67" t="s">
        <v>521</v>
      </c>
      <c r="CI67" s="67" t="s">
        <v>521</v>
      </c>
      <c r="CJ67" s="68" t="s">
        <v>521</v>
      </c>
      <c r="CK67" s="69" t="s">
        <v>521</v>
      </c>
      <c r="CL67" s="67" t="s">
        <v>521</v>
      </c>
      <c r="CM67" s="67" t="s">
        <v>521</v>
      </c>
      <c r="CN67" s="67" t="s">
        <v>521</v>
      </c>
      <c r="CO67" s="67" t="s">
        <v>521</v>
      </c>
      <c r="CP67" s="67" t="s">
        <v>521</v>
      </c>
      <c r="CQ67" s="67" t="s">
        <v>521</v>
      </c>
      <c r="CR67" s="67" t="s">
        <v>521</v>
      </c>
      <c r="CS67" s="67" t="s">
        <v>521</v>
      </c>
      <c r="CT67" s="68" t="s">
        <v>521</v>
      </c>
      <c r="CU67" s="69" t="s">
        <v>521</v>
      </c>
      <c r="CV67" s="67" t="s">
        <v>521</v>
      </c>
      <c r="CW67" s="67" t="s">
        <v>521</v>
      </c>
      <c r="CX67" s="67" t="s">
        <v>521</v>
      </c>
      <c r="CY67" s="67" t="s">
        <v>521</v>
      </c>
      <c r="CZ67" s="67" t="s">
        <v>521</v>
      </c>
      <c r="DA67" s="67" t="s">
        <v>521</v>
      </c>
      <c r="DB67" s="67" t="s">
        <v>521</v>
      </c>
      <c r="DC67" s="67" t="s">
        <v>521</v>
      </c>
      <c r="DD67" s="68" t="s">
        <v>521</v>
      </c>
      <c r="DE67" s="69" t="s">
        <v>521</v>
      </c>
      <c r="DF67" s="71" t="s">
        <v>521</v>
      </c>
      <c r="DG67" s="67" t="s">
        <v>521</v>
      </c>
      <c r="DH67" s="67" t="s">
        <v>521</v>
      </c>
      <c r="DI67" s="67" t="s">
        <v>521</v>
      </c>
      <c r="DJ67" s="67" t="s">
        <v>521</v>
      </c>
      <c r="DK67" s="67" t="s">
        <v>521</v>
      </c>
      <c r="DL67" s="67" t="s">
        <v>521</v>
      </c>
      <c r="DM67" s="67" t="s">
        <v>521</v>
      </c>
      <c r="DN67" s="68" t="s">
        <v>521</v>
      </c>
      <c r="DO67" s="70" t="s">
        <v>521</v>
      </c>
      <c r="DP67" s="71" t="s">
        <v>521</v>
      </c>
      <c r="DQ67" s="67" t="s">
        <v>521</v>
      </c>
      <c r="DR67" s="67" t="s">
        <v>521</v>
      </c>
      <c r="DS67" s="67" t="s">
        <v>521</v>
      </c>
      <c r="DT67" s="67" t="s">
        <v>521</v>
      </c>
      <c r="DU67" s="67" t="s">
        <v>521</v>
      </c>
      <c r="DV67" s="67" t="s">
        <v>521</v>
      </c>
      <c r="DW67" s="67" t="s">
        <v>521</v>
      </c>
      <c r="DX67" s="72" t="s">
        <v>521</v>
      </c>
      <c r="DY67" s="73" t="s">
        <v>522</v>
      </c>
      <c r="DZ67" s="74">
        <v>2</v>
      </c>
      <c r="EA67" s="74">
        <v>3</v>
      </c>
      <c r="EB67" s="74">
        <v>3</v>
      </c>
      <c r="EC67" s="75">
        <v>4</v>
      </c>
      <c r="ED67" s="76" t="s">
        <v>522</v>
      </c>
      <c r="EE67" s="74">
        <f t="shared" si="75"/>
        <v>2</v>
      </c>
      <c r="EF67" s="74">
        <f t="shared" si="76"/>
        <v>6</v>
      </c>
      <c r="EG67" s="74">
        <f t="shared" si="77"/>
        <v>18</v>
      </c>
      <c r="EH67" s="77">
        <f t="shared" si="78"/>
        <v>72</v>
      </c>
      <c r="EI67" s="73">
        <v>300</v>
      </c>
      <c r="EJ67" s="74">
        <v>450</v>
      </c>
      <c r="EK67" s="74">
        <v>900</v>
      </c>
      <c r="EL67" s="74">
        <v>1500</v>
      </c>
      <c r="EM67" s="75">
        <v>4500</v>
      </c>
      <c r="EN67" s="78">
        <v>1</v>
      </c>
      <c r="EO67" s="79">
        <f t="shared" si="79"/>
        <v>0.75</v>
      </c>
      <c r="EP67" s="79">
        <f t="shared" si="80"/>
        <v>0.5</v>
      </c>
      <c r="EQ67" s="79">
        <f t="shared" si="81"/>
        <v>0.27777777777777773</v>
      </c>
      <c r="ER67" s="80">
        <f t="shared" si="82"/>
        <v>0.20833333333333334</v>
      </c>
      <c r="ES67" s="128" t="s">
        <v>523</v>
      </c>
      <c r="ET67" s="82" t="s">
        <v>554</v>
      </c>
      <c r="EU67" s="83">
        <v>4</v>
      </c>
      <c r="EV67" s="73">
        <v>29</v>
      </c>
      <c r="EW67" s="74">
        <v>9</v>
      </c>
      <c r="EX67" s="74">
        <v>35</v>
      </c>
      <c r="EY67" s="74">
        <v>18</v>
      </c>
      <c r="EZ67" s="74">
        <v>8</v>
      </c>
      <c r="FA67" s="74">
        <v>5</v>
      </c>
      <c r="FB67" s="74">
        <v>5</v>
      </c>
      <c r="FC67" s="74">
        <v>3</v>
      </c>
      <c r="FD67" s="74">
        <f t="shared" si="83"/>
        <v>43</v>
      </c>
      <c r="FE67" s="84">
        <f t="shared" si="84"/>
        <v>38</v>
      </c>
      <c r="FF67" s="73">
        <f>RANK(EV67,$EV$9:$EV$497,0)</f>
        <v>365</v>
      </c>
      <c r="FG67" s="74">
        <f>RANK(EW67,$EW$9:$EW$497,0)</f>
        <v>412</v>
      </c>
      <c r="FH67" s="74">
        <f>RANK(EX67,$EX$9:$EX$497,0)</f>
        <v>201</v>
      </c>
      <c r="FI67" s="74">
        <f>RANK(EY67,$EY$9:$EY$497,0)</f>
        <v>322</v>
      </c>
      <c r="FJ67" s="74">
        <f>RANK(EZ67,$EZ$9:$EZ$497,0)</f>
        <v>362</v>
      </c>
      <c r="FK67" s="74">
        <f>RANK(FA67,$FA$9:$FA$497,0)</f>
        <v>394</v>
      </c>
      <c r="FL67" s="74">
        <f>RANK(FB67,$FB$9:$FB$497,0)</f>
        <v>421</v>
      </c>
      <c r="FM67" s="74">
        <f>RANK(FC67,$FC$9:$FC$497,0)</f>
        <v>427</v>
      </c>
      <c r="FN67" s="74">
        <f>RANK(FD67,$FD$9:$FD$497,0)</f>
        <v>311</v>
      </c>
      <c r="FO67" s="84">
        <f>RANK(FE67,$FE$9:$FE$497,0)</f>
        <v>346</v>
      </c>
      <c r="FP67" s="73">
        <f>COUNTIFS($EV$9:$EV$497,"&gt;"&amp;EV67,$ES$9:$ES$497,ES67)+1</f>
        <v>86</v>
      </c>
      <c r="FQ67" s="74">
        <f>COUNTIFS($EW$9:$EW$497,"&gt;"&amp;EW67,$ES$9:$ES$497,ES67)+1</f>
        <v>89</v>
      </c>
      <c r="FR67" s="74">
        <f>COUNTIFS($EX$9:$EX$497,"&gt;"&amp;EX67,$ES$9:$ES$497,ES67)+1</f>
        <v>57</v>
      </c>
      <c r="FS67" s="74">
        <f>COUNTIFS($EY$9:$EY$497,"&gt;"&amp;EY67,$ES$9:$ES$497,ES67)+1</f>
        <v>83</v>
      </c>
      <c r="FT67" s="74">
        <f>COUNTIFS($EZ$9:$EZ$497,"&gt;"&amp;EZ67,$ES$9:$ES$497,ES67)+1</f>
        <v>79</v>
      </c>
      <c r="FU67" s="74">
        <f>COUNTIFS($FA$9:$FA$497,"&gt;"&amp;FA67,$ES$9:$ES$497,ES67)+1</f>
        <v>81</v>
      </c>
      <c r="FV67" s="74">
        <f>COUNTIFS($FB$9:$FB$497,"&gt;"&amp;FB67,$ES$9:$ES$497,ES67)+1</f>
        <v>86</v>
      </c>
      <c r="FW67" s="74">
        <f>COUNTIFS($FC$9:$FC$497,"&gt;"&amp;FC67,$ES$9:$ES$497,ES67)+1</f>
        <v>87</v>
      </c>
      <c r="FX67" s="74">
        <f>COUNTIFS($FD$9:$FD$497,"&gt;"&amp;FD67,$ES$9:$ES$497,ES67)+1</f>
        <v>65</v>
      </c>
      <c r="FY67" s="84">
        <f>COUNTIFS($FE$9:$FE$497,"&gt;"&amp;FE67,$ES$9:$ES$497,ES67)+1</f>
        <v>67</v>
      </c>
      <c r="FZ67" s="85">
        <f t="shared" si="85"/>
        <v>0.91</v>
      </c>
      <c r="GA67" s="86">
        <f t="shared" si="86"/>
        <v>0.28000000000000003</v>
      </c>
      <c r="GB67" s="86">
        <f t="shared" si="87"/>
        <v>1.0900000000000001</v>
      </c>
      <c r="GC67" s="86">
        <f t="shared" si="88"/>
        <v>0.56000000000000005</v>
      </c>
      <c r="GD67" s="86">
        <f t="shared" si="89"/>
        <v>0.25</v>
      </c>
      <c r="GE67" s="86">
        <f t="shared" si="90"/>
        <v>0.16</v>
      </c>
      <c r="GF67" s="86">
        <f t="shared" si="91"/>
        <v>0.16</v>
      </c>
      <c r="GG67" s="86">
        <f t="shared" si="92"/>
        <v>0.09</v>
      </c>
      <c r="GH67" s="86">
        <f t="shared" si="93"/>
        <v>1.34</v>
      </c>
      <c r="GI67" s="87">
        <f t="shared" si="94"/>
        <v>1.19</v>
      </c>
      <c r="GJ67" s="85">
        <f>ROUND(((FZ67-AVERAGE(FZ$9:FZ$497))/STDEVP(FZ$9:FZ$497)*10+50),2)</f>
        <v>47.8</v>
      </c>
      <c r="GK67" s="86">
        <f>ROUND(((GA67-AVERAGE(GA$9:GA$497))/STDEVP(GA$9:GA$497)*10+50),2)</f>
        <v>37.74</v>
      </c>
      <c r="GL67" s="86">
        <f>ROUND(((GB67-AVERAGE(GB$9:GB$497))/STDEVP(GB$9:GB$497)*10+50),2)</f>
        <v>69.05</v>
      </c>
      <c r="GM67" s="86">
        <f>ROUND(((GC67-AVERAGE(GC$9:GC$497))/STDEVP(GC$9:GC$497)*10+50),2)</f>
        <v>51.7</v>
      </c>
      <c r="GN67" s="86">
        <f>ROUND(((GD67-AVERAGE(GD$9:GD$497))/STDEVP(GD$9:GD$497)*10+50),2)</f>
        <v>45.13</v>
      </c>
      <c r="GO67" s="86">
        <f>ROUND(((GE67-AVERAGE(GE$9:GE$497))/STDEVP(GE$9:GE$497)*10+50),2)</f>
        <v>43.16</v>
      </c>
      <c r="GP67" s="86">
        <f>ROUND(((GF67-AVERAGE(GF$9:GF$497))/STDEVP(GF$9:GF$497)*10+50),2)</f>
        <v>35.049999999999997</v>
      </c>
      <c r="GQ67" s="86">
        <f>ROUND(((GG67-AVERAGE(GG$9:GG$497))/STDEVP(GG$9:GG$497)*10+50),2)</f>
        <v>33.07</v>
      </c>
      <c r="GR67" s="86">
        <f>ROUND(((GH67-AVERAGE(GH$9:GH$497))/STDEVP(GH$9:GH$497)*10+50),2)</f>
        <v>63.32</v>
      </c>
      <c r="GS67" s="87">
        <f>ROUND(((GI67-AVERAGE(GI$9:GI$497))/STDEVP(GI$9:GI$497)*10+50),2)</f>
        <v>49.5</v>
      </c>
      <c r="GT67" s="73">
        <f>RANK(GJ67,$GJ$9:$GJ$497,0)</f>
        <v>247</v>
      </c>
      <c r="GU67" s="74">
        <f>RANK(GK67,$GK$9:$GK$497,0)</f>
        <v>420</v>
      </c>
      <c r="GV67" s="74">
        <f>RANK(GL67,$GL$9:$GL$497,0)</f>
        <v>17</v>
      </c>
      <c r="GW67" s="74">
        <f>RANK(GM67,$GM$9:$GM$497,0)</f>
        <v>149</v>
      </c>
      <c r="GX67" s="74">
        <f>RANK(GN67,$GN$9:$GN$497,0)</f>
        <v>266</v>
      </c>
      <c r="GY67" s="74">
        <f>RANK(GO67,$GO$9:$GO$497,0)</f>
        <v>332</v>
      </c>
      <c r="GZ67" s="74">
        <f>RANK(GP67,$GP$9:$GP$497,0)</f>
        <v>420</v>
      </c>
      <c r="HA67" s="74">
        <f>RANK(GQ67,$GQ$9:$GQ$497,0)</f>
        <v>433</v>
      </c>
      <c r="HB67" s="74">
        <f>RANK(GR67,$GR$9:$GR$497,0)</f>
        <v>34</v>
      </c>
      <c r="HC67" s="84">
        <f>RANK(GS67,$GS$9:$GS$497,0)</f>
        <v>192</v>
      </c>
      <c r="HD67" s="85">
        <f>ROUND(AVERAGEIF($ES$9:$ES$497,$ES67,$FZ$9:$FZ$497),2)</f>
        <v>1.1399999999999999</v>
      </c>
      <c r="HE67" s="86">
        <f>ROUND(AVERAGEIF($ES$9:$ES$497,$ES67,$GA$9:$GA$497),2)</f>
        <v>0.46</v>
      </c>
      <c r="HF67" s="86">
        <f>ROUND(AVERAGEIF($ES$9:$ES$497,$ES67,$GB$9:$GB$497),2)</f>
        <v>0.65</v>
      </c>
      <c r="HG67" s="86">
        <f>ROUND(AVERAGEIF($ES$9:$ES$497,$ES67,$GC$9:$GC$497),2)</f>
        <v>0.74</v>
      </c>
      <c r="HH67" s="86">
        <f>ROUND(AVERAGEIF($ES$9:$ES$497,$ES67,$GD$9:$GD$497),2)</f>
        <v>0.27</v>
      </c>
      <c r="HI67" s="86">
        <f>ROUND(AVERAGEIF($ES$9:$ES$497,$ES67,$GE$9:$GE$497),2)</f>
        <v>0.23</v>
      </c>
      <c r="HJ67" s="86">
        <f>ROUND(AVERAGEIF($ES$9:$ES$497,$ES67,$GF$9:$GF$497),2)</f>
        <v>0.3</v>
      </c>
      <c r="HK67" s="86">
        <f>ROUND(AVERAGEIF($ES$9:$ES$497,$ES67,$GG$9:$GG$497),2)</f>
        <v>0.28000000000000003</v>
      </c>
      <c r="HL67" s="86">
        <f>ROUND(AVERAGEIF($ES$9:$ES$497,$ES67,$GH$9:$GH$497),2)</f>
        <v>0.92</v>
      </c>
      <c r="HM67" s="87">
        <f>ROUND(AVERAGEIF($ES$9:$ES$497,$ES67,$GI$9:$GI$497),2)</f>
        <v>0.93</v>
      </c>
      <c r="HN67" s="88">
        <f t="shared" si="95"/>
        <v>-0.22999999999999987</v>
      </c>
      <c r="HO67" s="89">
        <f t="shared" si="96"/>
        <v>-0.18</v>
      </c>
      <c r="HP67" s="89">
        <f t="shared" si="97"/>
        <v>0.44000000000000006</v>
      </c>
      <c r="HQ67" s="89">
        <f t="shared" si="98"/>
        <v>-0.17999999999999994</v>
      </c>
      <c r="HR67" s="89">
        <f t="shared" si="99"/>
        <v>-2.0000000000000018E-2</v>
      </c>
      <c r="HS67" s="89">
        <f t="shared" si="100"/>
        <v>-7.0000000000000007E-2</v>
      </c>
      <c r="HT67" s="89">
        <f t="shared" si="101"/>
        <v>-0.13999999999999999</v>
      </c>
      <c r="HU67" s="89">
        <f t="shared" si="102"/>
        <v>-0.19000000000000003</v>
      </c>
      <c r="HV67" s="89">
        <f t="shared" si="103"/>
        <v>0.42000000000000004</v>
      </c>
      <c r="HW67" s="90">
        <f t="shared" si="104"/>
        <v>0.2599999999999999</v>
      </c>
      <c r="HX67" s="73">
        <f>COUNTIFS($FZ$9:$FZ$497,"&gt;"&amp;FZ67,$ES$9:$ES$497,$ES67)+1</f>
        <v>81</v>
      </c>
      <c r="HY67" s="74">
        <f>COUNTIFS($GA$9:$GA$497,"&gt;"&amp;GA67,$ES$9:$ES$497,$ES67)+1</f>
        <v>85</v>
      </c>
      <c r="HZ67" s="74">
        <f>COUNTIFS($GB$9:$GB$497,"&gt;"&amp;GB67,$ES$9:$ES$497,$ES67)+1</f>
        <v>5</v>
      </c>
      <c r="IA67" s="74">
        <f>COUNTIFS($GC$9:$GC$497,"&gt;"&amp;GC67,$ES$9:$ES$497,$ES67)+1</f>
        <v>79</v>
      </c>
      <c r="IB67" s="74">
        <f>COUNTIFS($GD$9:$GD$497,"&gt;"&amp;GD67,$ES$9:$ES$497,$ES67)+1</f>
        <v>45</v>
      </c>
      <c r="IC67" s="74">
        <f>COUNTIFS($GE$9:$GE$497,"&gt;"&amp;GE67,$ES$9:$ES$497,$ES67)+1</f>
        <v>75</v>
      </c>
      <c r="ID67" s="74">
        <f>COUNTIFS($GF$9:$GF$497,"&gt;"&amp;GF67,$ES$9:$ES$497,$ES67)+1</f>
        <v>79</v>
      </c>
      <c r="IE67" s="74">
        <f>COUNTIFS($GG$9:$GG$497,"&gt;"&amp;GG67,$ES$9:$ES$497,$ES67)+1</f>
        <v>91</v>
      </c>
      <c r="IF67" s="74">
        <f>COUNTIFS($GH$9:$GH$497,"&gt;"&amp;GH67,$ES$9:$ES$497,$ES67)+1</f>
        <v>4</v>
      </c>
      <c r="IG67" s="84">
        <f>COUNTIFS($GI$9:$GI$497,"&gt;"&amp;GI67,$ES$9:$ES$497,$ES67)+1</f>
        <v>17</v>
      </c>
      <c r="IH67" s="91"/>
      <c r="II67" s="79">
        <v>7.0000000000000007E-2</v>
      </c>
      <c r="IJ67" s="79"/>
      <c r="IK67" s="79"/>
      <c r="IL67" s="79"/>
      <c r="IM67" s="92"/>
      <c r="IN67" s="93"/>
      <c r="IO67" s="94"/>
      <c r="IP67" s="95"/>
      <c r="IQ67" s="79"/>
      <c r="IR67" s="79"/>
      <c r="IS67" s="79"/>
      <c r="IT67" s="79"/>
      <c r="IU67" s="79"/>
      <c r="IV67" s="79"/>
      <c r="IW67" s="96"/>
      <c r="IX67" s="93"/>
      <c r="IY67" s="79"/>
      <c r="IZ67" s="79"/>
      <c r="JA67" s="79"/>
      <c r="JB67" s="79"/>
      <c r="JC67" s="79"/>
      <c r="JD67" s="79"/>
      <c r="JE67" s="97"/>
      <c r="JF67" s="95"/>
      <c r="JG67" s="79"/>
      <c r="JH67" s="79"/>
      <c r="JI67" s="79"/>
      <c r="JJ67" s="79"/>
      <c r="JK67" s="79"/>
      <c r="JL67" s="79"/>
      <c r="JM67" s="96"/>
      <c r="JN67" s="93"/>
      <c r="JO67" s="79"/>
      <c r="JP67" s="79"/>
      <c r="JQ67" s="79"/>
      <c r="JR67" s="79"/>
      <c r="JS67" s="79"/>
      <c r="JT67" s="79"/>
      <c r="JU67" s="79"/>
      <c r="JV67" s="79"/>
      <c r="JW67" s="79"/>
      <c r="JX67" s="79"/>
      <c r="JY67" s="79"/>
      <c r="JZ67" s="97"/>
      <c r="KA67" s="93"/>
      <c r="KB67" s="79"/>
      <c r="KC67" s="79"/>
      <c r="KD67" s="79"/>
      <c r="KE67" s="97"/>
      <c r="KF67" s="95"/>
      <c r="KG67" s="79"/>
      <c r="KH67" s="79"/>
      <c r="KI67" s="79"/>
      <c r="KJ67" s="79"/>
      <c r="KK67" s="98"/>
      <c r="KL67" s="79"/>
      <c r="KM67" s="79"/>
      <c r="KN67" s="79"/>
      <c r="KO67" s="79"/>
      <c r="KP67" s="79"/>
      <c r="KQ67" s="79"/>
      <c r="KR67" s="79"/>
      <c r="KS67" s="96"/>
      <c r="KT67" s="96"/>
      <c r="KU67" s="96"/>
      <c r="KV67" s="96"/>
      <c r="KW67" s="93"/>
      <c r="KX67" s="79"/>
      <c r="KY67" s="79"/>
      <c r="KZ67" s="79"/>
      <c r="LA67" s="79"/>
      <c r="LB67" s="79"/>
      <c r="LC67" s="96"/>
      <c r="LD67" s="93"/>
      <c r="LE67" s="94"/>
      <c r="LF67" s="99"/>
      <c r="LG67" s="75"/>
      <c r="LH67" s="93">
        <v>0.02</v>
      </c>
      <c r="LI67" s="79"/>
      <c r="LJ67" s="74"/>
      <c r="LK67" s="74"/>
      <c r="LL67" s="74"/>
      <c r="LM67" s="100"/>
      <c r="LN67" s="95"/>
      <c r="LO67" s="79"/>
      <c r="LP67" s="79"/>
      <c r="LQ67" s="79"/>
      <c r="LR67" s="96"/>
      <c r="LS67" s="93"/>
      <c r="LT67" s="79"/>
      <c r="LU67" s="79"/>
      <c r="LV67" s="79"/>
      <c r="LW67" s="79"/>
      <c r="LX67" s="79"/>
      <c r="LY67" s="79"/>
      <c r="LZ67" s="79"/>
      <c r="MA67" s="97"/>
      <c r="MB67" s="95"/>
      <c r="MC67" s="79"/>
      <c r="MD67" s="79"/>
      <c r="ME67" s="79"/>
      <c r="MF67" s="79"/>
      <c r="MG67" s="79"/>
      <c r="MH67" s="79"/>
      <c r="MI67" s="79"/>
      <c r="MJ67" s="79"/>
      <c r="MK67" s="79"/>
      <c r="ML67" s="79"/>
      <c r="MM67" s="79"/>
      <c r="MN67" s="98"/>
      <c r="MO67" s="98"/>
      <c r="MP67" s="96"/>
      <c r="MQ67" s="93"/>
      <c r="MR67" s="79"/>
      <c r="MS67" s="79"/>
      <c r="MT67" s="79"/>
      <c r="MU67" s="79"/>
      <c r="MV67" s="98"/>
      <c r="MW67" s="79"/>
      <c r="MX67" s="79"/>
      <c r="MY67" s="79"/>
      <c r="MZ67" s="79"/>
      <c r="NA67" s="79">
        <v>0.05</v>
      </c>
      <c r="NB67" s="79"/>
      <c r="NC67" s="79"/>
      <c r="ND67" s="96"/>
      <c r="NE67" s="96"/>
      <c r="NF67" s="96"/>
      <c r="NG67" s="96"/>
      <c r="NH67" s="93"/>
      <c r="NI67" s="79"/>
      <c r="NJ67" s="79"/>
      <c r="NK67" s="79"/>
      <c r="NL67" s="79"/>
      <c r="NM67" s="79"/>
      <c r="NN67" s="94"/>
      <c r="NO67" s="93"/>
      <c r="NP67" s="80"/>
      <c r="NQ67" s="124" t="s">
        <v>705</v>
      </c>
      <c r="NR67" s="102" t="s">
        <v>709</v>
      </c>
      <c r="NS67" s="102"/>
      <c r="NT67" s="102"/>
      <c r="NU67" s="102"/>
      <c r="NV67" s="104">
        <v>43720</v>
      </c>
      <c r="NW67" s="102" t="s">
        <v>525</v>
      </c>
      <c r="NX67" s="133" t="s">
        <v>710</v>
      </c>
      <c r="NY67" s="129" t="s">
        <v>2277</v>
      </c>
      <c r="NZ67" s="133" t="s">
        <v>710</v>
      </c>
      <c r="OA67" s="134"/>
      <c r="OB67" s="134"/>
      <c r="OC67" s="134"/>
      <c r="OD67" s="108">
        <f t="shared" si="105"/>
        <v>72</v>
      </c>
      <c r="OE67" s="109">
        <v>4</v>
      </c>
      <c r="OF67" s="110">
        <f t="shared" si="106"/>
        <v>300</v>
      </c>
      <c r="OG67" s="109">
        <v>3</v>
      </c>
      <c r="OH67" s="111">
        <f>ROUND(AVERAGEIF($ES$9:$ES$497,$ES67,EV$9:EV$497),0)</f>
        <v>79</v>
      </c>
      <c r="OI67" s="112">
        <f>ROUND(AVERAGEIF($ES$9:$ES$497,$ES67,EW$9:EW$497),0)</f>
        <v>32</v>
      </c>
      <c r="OJ67" s="112">
        <f>ROUND(AVERAGEIF($ES$9:$ES$497,$ES67,EX$9:EX$497),0)</f>
        <v>45</v>
      </c>
      <c r="OK67" s="112">
        <f>ROUND(AVERAGEIF($ES$9:$ES$497,$ES67,EY$9:EY$497),0)</f>
        <v>53</v>
      </c>
      <c r="OL67" s="112">
        <f>ROUND(AVERAGEIF($ES$9:$ES$497,$ES67,EZ$9:EZ$497),0)</f>
        <v>20</v>
      </c>
      <c r="OM67" s="112">
        <f>ROUND(AVERAGEIF($ES$9:$ES$497,$ES67,FA$9:FA$497),0)</f>
        <v>18</v>
      </c>
      <c r="ON67" s="112">
        <f>ROUND(AVERAGEIF($ES$9:$ES$497,$ES67,FB$9:FB$497),0)</f>
        <v>23</v>
      </c>
      <c r="OO67" s="112">
        <f>ROUND(AVERAGEIF($ES$9:$ES$497,$ES67,FC$9:FC$497),0)</f>
        <v>23</v>
      </c>
      <c r="OP67" s="112">
        <f>ROUND(AVERAGEIF($ES$9:$ES$497,$ES67,FD$9:FD$497),0)</f>
        <v>64</v>
      </c>
      <c r="OQ67" s="113">
        <f>ROUND(AVERAGEIF($ES$9:$ES$497,$ES67,FE$9:FE$497),0)</f>
        <v>68</v>
      </c>
      <c r="OR67" s="114">
        <f>ROUND(EV67/MAX(EV$9:EV$497)*100,0)</f>
        <v>16</v>
      </c>
      <c r="OS67" s="115">
        <f>ROUND(EW67/MAX(EW$9:EW$497)*100,0)</f>
        <v>7</v>
      </c>
      <c r="OT67" s="115">
        <f>ROUND(EX67/MAX(EX$9:EX$497)*100,0)</f>
        <v>29</v>
      </c>
      <c r="OU67" s="115">
        <f>ROUND(EY67/MAX(EY$9:EY$497)*100,0)</f>
        <v>12</v>
      </c>
      <c r="OV67" s="115">
        <f>ROUND(EZ67/MAX(EZ$9:EZ$497)*100,0)</f>
        <v>6</v>
      </c>
      <c r="OW67" s="115">
        <f>ROUND(FA67/MAX(FA$9:FA$497)*100,0)</f>
        <v>4</v>
      </c>
      <c r="OX67" s="115">
        <f>ROUND(FB67/MAX(FB$9:FB$497)*100,0)</f>
        <v>4</v>
      </c>
      <c r="OY67" s="116">
        <f>ROUND(FC67/MAX(FC$9:FC$497)*100,0)</f>
        <v>2</v>
      </c>
      <c r="OZ67" s="115">
        <f>ROUND(FD67/MAX(FD$9:FD$497)*100,0)</f>
        <v>29</v>
      </c>
      <c r="PA67" s="117">
        <f>ROUND(FE67/MAX(FE$9:FE$497)*100,0)</f>
        <v>16</v>
      </c>
      <c r="PB67" s="118">
        <f t="shared" si="107"/>
        <v>155</v>
      </c>
      <c r="PC67" s="115">
        <f t="shared" si="108"/>
        <v>86</v>
      </c>
      <c r="PD67" s="115">
        <f t="shared" si="109"/>
        <v>173</v>
      </c>
      <c r="PE67" s="115">
        <f t="shared" si="110"/>
        <v>159</v>
      </c>
      <c r="PF67" s="115">
        <f t="shared" si="111"/>
        <v>110</v>
      </c>
      <c r="PG67" s="119">
        <f t="shared" si="112"/>
        <v>86</v>
      </c>
      <c r="PH67" s="118">
        <f>ROUND(PB67/MAX(PB$9:PB$497)*100,0)</f>
        <v>18</v>
      </c>
      <c r="PI67" s="115">
        <f>ROUND(PC67/MAX(PC$9:PC$497)*100,0)</f>
        <v>10</v>
      </c>
      <c r="PJ67" s="115">
        <f>ROUND(PD67/MAX(PD$9:PD$497)*100,0)</f>
        <v>18</v>
      </c>
      <c r="PK67" s="115">
        <f>ROUND(PE67/MAX(PE$9:PE$497)*100,0)</f>
        <v>16</v>
      </c>
      <c r="PL67" s="115">
        <f>ROUND(PF67/MAX(PF$9:PF$497)*100,0)</f>
        <v>15</v>
      </c>
      <c r="PM67" s="119">
        <f>ROUND(PG67/MAX(PG$9:PG$497)*100,0)</f>
        <v>13</v>
      </c>
      <c r="PN67" s="118">
        <f>RANK(PH67,PH$9:PH$497,0)</f>
        <v>380</v>
      </c>
      <c r="PO67" s="115">
        <f>RANK(PI67,PI$9:PI$497,0)</f>
        <v>409</v>
      </c>
      <c r="PP67" s="115">
        <f>RANK(PJ67,PJ$9:PJ$497,0)</f>
        <v>381</v>
      </c>
      <c r="PQ67" s="115">
        <f>RANK(PK67,PK$9:PK$497,0)</f>
        <v>385</v>
      </c>
      <c r="PR67" s="115">
        <f>RANK(PL67,PL$9:PL$497,0)</f>
        <v>396</v>
      </c>
      <c r="PS67" s="119">
        <f>RANK(PM67,PM$9:PM$497,0)</f>
        <v>398</v>
      </c>
      <c r="PT67" s="120">
        <f>ROUND(FZ67/MAX(FZ$9:FZ$497)*100,0)</f>
        <v>50</v>
      </c>
      <c r="PU67" s="115">
        <f>ROUND(GA67/MAX(GA$9:GA$497)*100,0)</f>
        <v>16</v>
      </c>
      <c r="PV67" s="115">
        <f>ROUND(GB67/MAX(GB$9:GB$497)*100,0)</f>
        <v>80</v>
      </c>
      <c r="PW67" s="115">
        <f>ROUND(GC67/MAX(GC$9:GC$497)*100,0)</f>
        <v>44</v>
      </c>
      <c r="PX67" s="115">
        <f>ROUND(GD67/MAX(GD$9:GD$497)*100,0)</f>
        <v>14</v>
      </c>
      <c r="PY67" s="115">
        <f>ROUND(GE67/MAX(GE$9:GE$497)*100,0)</f>
        <v>10</v>
      </c>
      <c r="PZ67" s="115">
        <f>ROUND(GF67/MAX(GF$9:GF$497)*100,0)</f>
        <v>8</v>
      </c>
      <c r="QA67" s="116">
        <f>ROUND(GG67/MAX(GG$9:GG$497)*100,0)</f>
        <v>5</v>
      </c>
      <c r="QB67" s="115">
        <f>ROUND(GH67/MAX(GH$9:GH$497)*100,0)</f>
        <v>60</v>
      </c>
      <c r="QC67" s="121">
        <f>ROUND(GI67/MAX(GI$9:GI$497)*100,0)</f>
        <v>38</v>
      </c>
      <c r="QD67" s="120">
        <f>ROUND(AVERAGEIF($ES$9:$ES$497,$ES67,PT$9:PT$497),0)</f>
        <v>62</v>
      </c>
      <c r="QE67" s="120">
        <f>ROUND(AVERAGEIF($ES$9:$ES$497,$ES67,PU$9:PU$497),0)</f>
        <v>26</v>
      </c>
      <c r="QF67" s="120">
        <f>ROUND(AVERAGEIF($ES$9:$ES$497,$ES67,PV$9:PV$497),0)</f>
        <v>48</v>
      </c>
      <c r="QG67" s="120">
        <f>ROUND(AVERAGEIF($ES$9:$ES$497,$ES67,PW$9:PW$497),0)</f>
        <v>58</v>
      </c>
      <c r="QH67" s="120">
        <f>ROUND(AVERAGEIF($ES$9:$ES$497,$ES67,PX$9:PX$497),0)</f>
        <v>15</v>
      </c>
      <c r="QI67" s="120">
        <f>ROUND(AVERAGEIF($ES$9:$ES$497,$ES67,PY$9:PY$497),0)</f>
        <v>14</v>
      </c>
      <c r="QJ67" s="120">
        <f>ROUND(AVERAGEIF($ES$9:$ES$497,$ES67,PZ$9:PZ$497),0)</f>
        <v>14</v>
      </c>
      <c r="QK67" s="120">
        <f>ROUND(AVERAGEIF($ES$9:$ES$497,$ES67,QA$9:QA$497),0)</f>
        <v>15</v>
      </c>
      <c r="QL67" s="120">
        <f>ROUND(AVERAGEIF($ES$9:$ES$497,$ES67,QB$9:QB$497),0)</f>
        <v>41</v>
      </c>
      <c r="QM67" s="120">
        <f>ROUND(AVERAGEIF($ES$9:$ES$497,$ES67,QC$9:QC$497),0)</f>
        <v>30</v>
      </c>
      <c r="QN67" s="114">
        <f t="shared" si="126"/>
        <v>517</v>
      </c>
      <c r="QO67" s="115">
        <f t="shared" si="127"/>
        <v>253</v>
      </c>
      <c r="QP67" s="115">
        <f t="shared" si="128"/>
        <v>573</v>
      </c>
      <c r="QQ67" s="115">
        <f t="shared" si="129"/>
        <v>532</v>
      </c>
      <c r="QR67" s="115">
        <f t="shared" si="130"/>
        <v>436</v>
      </c>
      <c r="QS67" s="119">
        <f t="shared" si="131"/>
        <v>268</v>
      </c>
      <c r="QT67" s="114">
        <f>ROUND((QN67-MIN(QN$9:QN$497))/(MAX(QN$9:QN$497)-MIN(QN$9:QN$497))*100,0)</f>
        <v>45</v>
      </c>
      <c r="QU67" s="115">
        <f>ROUND((QO67-MIN(QO$9:QO$497))/(MAX(QO$9:QO$497)-MIN(QO$9:QO$497))*100,0)</f>
        <v>6</v>
      </c>
      <c r="QV67" s="115">
        <f>ROUND((QP67-MIN(QP$9:QP$497))/(MAX(QP$9:QP$497)-MIN(QP$9:QP$497))*100,0)</f>
        <v>32</v>
      </c>
      <c r="QW67" s="115">
        <f>ROUND((QQ67-MIN(QQ$9:QQ$497))/(MAX(QQ$9:QQ$497)-MIN(QQ$9:QQ$497))*100,0)</f>
        <v>31</v>
      </c>
      <c r="QX67" s="115">
        <f>ROUND((QR67-MIN(QR$9:QR$497))/(MAX(QR$9:QR$497)-MIN(QR$9:QR$497))*100,0)</f>
        <v>33</v>
      </c>
      <c r="QY67" s="115">
        <f>ROUND((QS67-MIN(QS$9:QS$497))/(MAX(QS$9:QS$497)-MIN(QS$9:QS$497))*100,0)</f>
        <v>19</v>
      </c>
      <c r="QZ67" s="114">
        <f>RANK(QN67,QN$9:QN$497,0)</f>
        <v>144</v>
      </c>
      <c r="RA67" s="115">
        <f>RANK(QO67,QO$9:QO$497,0)</f>
        <v>416</v>
      </c>
      <c r="RB67" s="115">
        <f>RANK(QP67,QP$9:QP$497,0)</f>
        <v>184</v>
      </c>
      <c r="RC67" s="115">
        <f>RANK(QQ67,QQ$9:QQ$497,0)</f>
        <v>268</v>
      </c>
      <c r="RD67" s="115">
        <f>RANK(QR67,QR$9:QR$497,0)</f>
        <v>334</v>
      </c>
      <c r="RE67" s="115">
        <f>RANK(QS67,QS$9:QS$497,0)</f>
        <v>379</v>
      </c>
      <c r="RF67" s="122"/>
      <c r="RG67" s="115">
        <f>($RH$3*(IH67+IJ67)*100*100/MAX(EX$9:EX$497)*$RO$3) +($RH$3*(II67+IJ67)*100*100/MAX(EX$9:EX$497)*$RO$4) + ($RH$3*IK67*100*100/MAX(EX$9:EX$497)*0.098)</f>
        <v>10.470833333333333</v>
      </c>
      <c r="RH67" s="115">
        <f>($RH$4*IL67*100*100/MAX(EZ$9:EZ$497))*$RQ$3</f>
        <v>0</v>
      </c>
      <c r="RI67" s="115">
        <f>($RH$3*IM67*100*100/MAX(EY$9:EY$497))*$RQ$4</f>
        <v>0</v>
      </c>
      <c r="RJ67" s="115">
        <f>($RH$3*IN67*100*100/MAX(EX$9:EX$497))</f>
        <v>0</v>
      </c>
      <c r="RK67" s="115">
        <f>($RH$4*IO67*100*100/MAX(EZ$9:EZ$497))*$RQ$3</f>
        <v>0</v>
      </c>
      <c r="RL67" s="115">
        <f>(($RL$4*IP67*100*((100/MAX(EX$9:EX$497)+100/MAX(EZ$9:EZ$497))/2))+($RL$4*IQ67*100*((100/MAX(EX$9:EX$497)+100/MAX(EZ$9:EZ$497))/2))+($RL$4*IR67*100*((100/MAX(EX$9:EX$497)+100/MAX(EZ$9:EZ$497))/2))+($RL$4*IS67*100*((100/MAX(EX$9:EX$497)+100/MAX(EZ$9:EZ$497))/2))+($RL$4*IT67*100*((100/MAX(EX$9:EX$497)+100/MAX(EZ$9:EZ$497))/2))+($RL$4*IU67*100*((100/MAX(EX$9:EX$497)+100/MAX(EZ$9:EZ$497))/2))+($RL$4*IV67*100*((100/MAX(EX$9:EX$497)+100/MAX(EZ$9:EZ$497))/2))+($RL$4*IW67*100*((100/MAX(EX$9:EX$497)+100/MAX(EZ$9:EZ$497))/2)))*$RS$3</f>
        <v>0</v>
      </c>
      <c r="RM67" s="115">
        <f>(($RH$3*IX67*100*100/MAX(EX$9:EX$497))+($RH$3*IY67*100*100/MAX(EX$9:EX$497))+($RH$3*IZ67*100*100/MAX(EX$9:EX$497))+($RH$3*JA67*100*100/MAX(EX$9:EX$497))+($RH$3*JB67*100*100/MAX(EX$9:EX$497))+($RH$3*JC67*100*100/MAX(EX$9:EX$497))+($RH$3*JD67*100*100/MAX(EX$9:EX$497))+($RH$3*JE67*100*100/MAX(EX$9:EX$497)))*$RS$4</f>
        <v>0</v>
      </c>
      <c r="RN67" s="115">
        <f>(($RH$4*JF67*100*100/MAX(EZ$9:EZ$497)) + ($RH$4*JG67*100*100/MAX(EZ$9:EZ$497)) + ($RH$4*JH67*100*100/MAX(EZ$9:EZ$497)) + ($RH$4*JI67*100*100/MAX(EZ$9:EZ$497)) + ($RH$4*JJ67*100*100/MAX(EZ$9:EZ$497)) + ($RH$4*JK67*100*100/MAX(EZ$9:EZ$497)) + ($RH$4*JL67*100*100/MAX(EZ$9:EZ$497)) + ($RH$4*JM67*100*100/MAX(EZ$9:EZ$497)))*$RU$3</f>
        <v>0</v>
      </c>
      <c r="RO67" s="115">
        <f>(($RL$4*JN67*100*((100/MAX(EX$9:EX$497)+100/MAX(EZ$9:EZ$497))/2))+($RL$4*JO67*100*((100/MAX(EX$9:EX$497)+100/MAX(EZ$9:EZ$497))/2))+($RL$4*JP67*100*((100/MAX(EX$9:EX$497)+100/MAX(EZ$9:EZ$497))/2))+($RL$4*JQ67*100*((100/MAX(EX$9:EX$497)+100/MAX(EZ$9:EZ$497))/2))+($RL$4*JR67*100*((100/MAX(EX$9:EX$497)+100/MAX(EZ$9:EZ$497))/2))+($RL$4*JS67*100*((100/MAX(EX$9:EX$497)+100/MAX(EZ$9:EZ$497))/2))+($RL$4*JT67*100*((100/MAX(EX$9:EX$497)+100/MAX(EZ$9:EZ$497))/2))+($RL$4*JU67*100*((100/MAX(EX$9:EX$497)+100/MAX(EZ$9:EZ$497))/2))+($RL$4*JV67*100*((100/MAX(EX$9:EX$497)+100/MAX(EZ$9:EZ$497))/2))+($RL$4*JW67*100*((100/MAX(EX$9:EX$497)+100/MAX(EZ$9:EZ$497))/2))+($RL$4*JX67*100*((100/MAX(EX$9:EX$497)+100/MAX(EZ$9:EZ$497))/2))+($RL$4*JY67*100*((100/MAX(EX$9:EX$497)+100/MAX(EZ$9:EZ$497))/2))+($RL$4*JZ67*100*((100/MAX(EX$9:EX$497)+100/MAX(EZ$9:EZ$497))/2)))*$RW$3/2</f>
        <v>0</v>
      </c>
      <c r="RP67" s="119">
        <f>($RJ$3*KA67*100*100/MAX(FA$9:FA$497)) + ($RJ$3*KB67*100*100/MAX(FA$9:FA$497)/2) + ($RJ$3*KC67*100*100/MAX(FA$9:FA$497)/2) + ($RJ$3*KD67*100*100/MAX(FA$9:FA$497)/4) + ($RJ$3*KE67*100*100/MAX(FA$9:FA$497)/4)</f>
        <v>0</v>
      </c>
      <c r="RQ67" s="118">
        <f>($RL$4*KF67*100*((100/MAX(EX$9:EX$497)+100/MAX(EZ$9:EZ$497)))) * ($RO$3/2) + (($RL$4*KG67*100*((100/MAX(EX$9:EX$497)+100/MAX(EZ$9:EZ$497))))+($RL$4*KH67*100*((100/MAX(EX$9:EX$497)+100/MAX(EZ$9:EZ$497))))+($RL$4*KI67*100*((100/MAX(EX$9:EX$497)+100/MAX(EZ$9:EZ$497))))+($RL$4*KJ67*100*((100/MAX(EX$9:EX$497)+100/MAX(EZ$9:EZ$497))))+($RL$4*KK67*100*((100/MAX(EX$9:EX$497)+100/MAX(EZ$9:EZ$497))))+($RL$4*KL67*100*((100/MAX(EX$9:EX$497)+100/MAX(EZ$9:EZ$497))))+($RL$4*KM67*100*((100/MAX(EX$9:EX$497)+100/MAX(EZ$9:EZ$497))))+($RL$4*KN67*100*((100/MAX(EX$9:EX$497)+100/MAX(EZ$9:EZ$497))))+($RL$4*KO67*100*((100/MAX(EX$9:EX$497)+100/MAX(EZ$9:EZ$497))))+($RL$4*KP67*100*((100/MAX(EX$9:EX$497)+100/MAX(EZ$9:EZ$497))))+($RL$4*KQ67*100*((100/MAX(EX$9:EX$497)+100/MAX(EZ$9:EZ$497))))+($RL$4*KR67*100*((100/MAX(EX$9:EX$497)+100/MAX(EZ$9:EZ$497))))+($RL$4*KS67*100*((100/MAX(EX$9:EX$497)+100/MAX(EZ$9:EZ$497))))+($RL$4*KV67*100*((100/MAX(EX$9:EX$497)+100/MAX(EZ$9:EZ$497))))) * (($RO$3+$RO$4)/6)</f>
        <v>0</v>
      </c>
      <c r="RR67" s="115">
        <f>(($RL$4*KW67*100*((100/MAX(EX$9:EX$497)+100/MAX(EZ$9:EZ$497))))) * ($RO$3/2) + (($RL$4*KX67*100*((100/MAX(EX$9:EX$497)+100/MAX(EZ$9:EZ$497))))+($RL$4*KY67*100*((100/MAX(EX$9:EX$497)+100/MAX(EZ$9:EZ$497))))+($RL$4*KZ67*100*((100/MAX(EX$9:EX$497)+100/MAX(EZ$9:EZ$497))))+($RL$4*LA67*100*((100/MAX(EX$9:EX$497)+100/MAX(EZ$9:EZ$497))))+($RL$4*LB67*100*((100/MAX(EX$9:EX$497)+100/MAX(EZ$9:EZ$497))))+($RL$4*LC67*100*((100/MAX(EX$9:EX$497)+100/MAX(EZ$9:EZ$497))))) * (($RO$3+$RO$4)/6)</f>
        <v>0</v>
      </c>
      <c r="RS67" s="119">
        <f>(($RL$4*LD67*100*((100/MAX(EX$9:EX$497)+100/MAX(EZ$9:EZ$497))))+($RL$4*LE67*100*((100/MAX(EX$9:EX$497)+100/MAX(EZ$9:EZ$497))))) * (($RO$3+$RO$4)/6)</f>
        <v>0</v>
      </c>
      <c r="RT67" s="118">
        <f>($RJ$4*LH67*100*(100/MAX(EV$9:EV$497)))+($RJ$4*LI67*100*(100/MAX(EV$9:EV$497)))</f>
        <v>3.3707865168539328</v>
      </c>
      <c r="RU67" s="119">
        <f>($RJ$4*LJ67*(100/MAX(EV$9:EV$497)))/2 + ($RL$3*LK67*(100/MAX(EW$9:EW$497))) + ($RJ$4*LL67*(100/MAX(EV$9:EV$497)))/4 + ($RL$3*LM67*(100/MAX(EW$9:EW$497)))</f>
        <v>0</v>
      </c>
      <c r="RV67" s="118">
        <f>($RJ$4*LN67*100*100/MAX(EV$9:EV$497)/2)+($RJ$4*LO67*100*100/MAX(EV$9:EV$497)/2)+($RJ$4*LP67*100*100/MAX(EV$9:EV$497))+($RJ$4*LQ67*100*100/MAX(EV$9:EV$497))+($RJ$4*LR67*100*100/MAX(EV$9:EV$497))</f>
        <v>0</v>
      </c>
      <c r="RW67" s="115">
        <f>($RJ$4*LS67*100*100/MAX(EV$9:EV$497)) + (($RJ$4*LT67*100*100/MAX(EV$9:EV$497))+($RJ$4*LU67*100*100/MAX(EV$9:EV$497))+($RJ$4*LV67*100*100/MAX(EV$9:EV$497))+($RJ$4*LW67*100*100/MAX(EV$9:EV$497))+($RJ$4*LX67*100*100/MAX(EV$9:EV$497))+($RJ$4*LY67*100*100/MAX(EV$9:EV$497))+($RJ$4*LZ67*100*100/MAX(EV$9:EV$497))+($RJ$4*MA67*100*100/MAX(EV$9:EV$497)))/2</f>
        <v>0</v>
      </c>
      <c r="RX67" s="119">
        <f>($RJ$4*MB67*100*100/MAX(EV$9:EV$497))+($RJ$4*MC67*100*100/MAX(EV$9:EV$497))+($RJ$4*MD67*100*100/MAX(EV$9:EV$497))+($RJ$4*ME67*100*100/MAX(EV$9:EV$497))+($RJ$4*MF67*100*100/MAX(EV$9:EV$497))+($RJ$4*MG67*100*100/MAX(EV$9:EV$497))+($RJ$4*MH67*100*100/MAX(EV$9:EV$497))+($RJ$4*MI67*100*100/MAX(EV$9:EV$497))+($RJ$4*MJ67*100*100/MAX(EV$9:EV$497))+($RJ$4*MK67*100*100/MAX(EV$9:EV$497))+($RJ$4*ML67*100*100/MAX(EV$9:EV$497))+($RJ$4*MM67*100*100/MAX(EV$9:EV$497))+($RJ$4*MN67*100*100/MAX(EV$9:EV$497))</f>
        <v>0</v>
      </c>
      <c r="RY67" s="118">
        <f>($RJ$4*MQ67*100*100/MAX(EV$9:EV$497))/2 + (($RJ$4*MR67*100*100/MAX(EV$9:EV$497))+($RJ$4*MS67*100*100/MAX(EV$9:EV$497))+($RJ$4*MT67*100*100/MAX(EV$9:EV$497))+($RJ$4*MU67*100*100/MAX(EV$9:EV$497))+($RJ$4*MV67*100*100/MAX(EV$9:EV$497))+($RJ$4*MW67*100*100/MAX(EV$9:EV$497))+($RJ$4*MX67*100*100/MAX(EV$9:EV$497))+($RJ$4*MY67*100*100/MAX(EV$9:EV$497))+($RJ$4*MZ67*100*100/MAX(EV$9:EV$497))+($RJ$4*NA67*100*100/MAX(EV$9:EV$497))+($RJ$4*NB67*100*100/MAX(EV$9:EV$497))+($RJ$4*NC67*100*100/MAX(EV$9:EV$497))+($RJ$4*ND67*100*100/MAX(EV$9:EV$497))+($RJ$4*NG67*100*100/MAX(EV$9:EV$497)))/4</f>
        <v>2.106741573033708</v>
      </c>
      <c r="RZ67" s="115">
        <f>($RJ$4*NH67*100*100/MAX(EV$9:EV$497))/2 + (($RJ$4*NI67*100*100/MAX(EV$9:EV$497))+($RJ$4*NJ67*100*100/MAX(EV$9:EV$497))+($RJ$4*NK67*100*100/MAX(EV$9:EV$497))+($RJ$4*NL67*100*100/MAX(EV$9:EV$497))+($RJ$4*NM67*100*100/MAX(EV$9:EV$497))+($RJ$4*NN67*100*100/MAX(EV$9:EV$497)))/4</f>
        <v>0</v>
      </c>
      <c r="SA67" s="117">
        <f>(($RJ$4*NO67*100*100/MAX(EV$9:EV$497))+($RJ$4*NP67*100*100/MAX(EV$9:EV$497)))/4</f>
        <v>0</v>
      </c>
      <c r="SB67" s="118">
        <f t="shared" si="113"/>
        <v>15.948361423220973</v>
      </c>
      <c r="SC67" s="115">
        <f t="shared" si="114"/>
        <v>11.566338951310861</v>
      </c>
      <c r="SD67" s="115">
        <f t="shared" si="115"/>
        <v>1.3693820224719102</v>
      </c>
      <c r="SE67" s="115">
        <f t="shared" si="116"/>
        <v>11.566338951310861</v>
      </c>
      <c r="SF67" s="115">
        <f t="shared" si="117"/>
        <v>1.3693820224719102</v>
      </c>
      <c r="SG67" s="115">
        <f t="shared" si="118"/>
        <v>5.4775280898876408</v>
      </c>
      <c r="SH67" s="115">
        <f>ROUND(SB67/MAX(SB$9:SB$497)*100,0)</f>
        <v>20</v>
      </c>
      <c r="SI67" s="115">
        <f>ROUND(SC67/MAX(SC$9:SC$497)*100,0)</f>
        <v>18</v>
      </c>
      <c r="SJ67" s="115">
        <f>ROUND(SD67/MAX(SD$9:SD$497)*100,0)</f>
        <v>2</v>
      </c>
      <c r="SK67" s="115">
        <f>ROUND(SE67/MAX(SE$9:SE$497)*100,0)</f>
        <v>9</v>
      </c>
      <c r="SL67" s="115">
        <f>ROUND(SF67/MAX(SF$9:SF$497)*100,0)</f>
        <v>3</v>
      </c>
      <c r="SM67" s="121">
        <f>ROUND(SG67/MAX(SG$9:SG$497)*100,0)</f>
        <v>5</v>
      </c>
      <c r="SN67" s="115">
        <f>ROUND(AVERAGEIF($ES$9:$ES$497,$ES67,SH$9:SH$497),0)</f>
        <v>26</v>
      </c>
      <c r="SO67" s="115">
        <f>ROUND(AVERAGEIF($ES$9:$ES$497,$ES67,SI$9:SI$497),0)</f>
        <v>23</v>
      </c>
      <c r="SP67" s="115">
        <f>ROUND(AVERAGEIF($ES$9:$ES$497,$ES67,SJ$9:SJ$497),0)</f>
        <v>4</v>
      </c>
      <c r="SQ67" s="115">
        <f>ROUND(AVERAGEIF($ES$9:$ES$497,$ES67,SK$9:SK$497),0)</f>
        <v>20</v>
      </c>
      <c r="SR67" s="115">
        <f>ROUND(AVERAGEIF($ES$9:$ES$497,$ES67,SL$9:SL$497),0)</f>
        <v>7</v>
      </c>
      <c r="SS67" s="121">
        <f>ROUND(AVERAGEIF($ES$9:$ES$497,$ES67,SM$9:SM$497),0)</f>
        <v>6</v>
      </c>
      <c r="ST67" s="114">
        <f>RANK(SB67,SB$9:SB$497,0)</f>
        <v>204</v>
      </c>
      <c r="SU67" s="115">
        <f>RANK(SC67,SC$9:SC$497,0)</f>
        <v>155</v>
      </c>
      <c r="SV67" s="115">
        <f>RANK(SD67,SD$9:SD$497,0)</f>
        <v>211</v>
      </c>
      <c r="SW67" s="115">
        <f>RANK(SE67,SE$9:SE$497,0)</f>
        <v>160</v>
      </c>
      <c r="SX67" s="115">
        <f>RANK(SF67,SF$9:SF$497,0)</f>
        <v>194</v>
      </c>
      <c r="SY67" s="115">
        <f>RANK(SG67,SG$9:SG$497,0)</f>
        <v>167</v>
      </c>
      <c r="SZ67" s="115">
        <f>COUNTIFS(SB$9:SB$497,"&gt;"&amp;SB67,$ES$9:$ES$497,$ES67)+1</f>
        <v>51</v>
      </c>
      <c r="TA67" s="115">
        <f>COUNTIFS(SC$9:SC$497,"&gt;"&amp;SC67,$ES$9:$ES$497,$ES67)+1</f>
        <v>46</v>
      </c>
      <c r="TB67" s="115">
        <f>COUNTIFS(SD$9:SD$497,"&gt;"&amp;SD67,$ES$9:$ES$497,$ES67)+1</f>
        <v>44</v>
      </c>
      <c r="TC67" s="115">
        <f>COUNTIFS(SE$9:SE$497,"&gt;"&amp;SE67,$ES$9:$ES$497,$ES67)+1</f>
        <v>48</v>
      </c>
      <c r="TD67" s="115">
        <f>COUNTIFS(SF$9:SF$497,"&gt;"&amp;SF67,$ES$9:$ES$497,$ES67)+1</f>
        <v>44</v>
      </c>
      <c r="TE67" s="117">
        <f>COUNTIFS(SG$9:SG$497,"&gt;"&amp;SG67,$ES$9:$ES$497,$ES67)+1</f>
        <v>39</v>
      </c>
      <c r="TF67" s="118">
        <f t="shared" si="119"/>
        <v>38</v>
      </c>
      <c r="TG67" s="115">
        <f t="shared" si="120"/>
        <v>36</v>
      </c>
      <c r="TH67" s="115">
        <f t="shared" si="121"/>
        <v>12</v>
      </c>
      <c r="TI67" s="115">
        <f t="shared" si="122"/>
        <v>27</v>
      </c>
      <c r="TJ67" s="115">
        <f t="shared" si="123"/>
        <v>19</v>
      </c>
      <c r="TK67" s="115">
        <f t="shared" si="124"/>
        <v>20</v>
      </c>
      <c r="TL67" s="117">
        <f t="shared" si="125"/>
        <v>18</v>
      </c>
      <c r="TM67" s="118">
        <f>ROUND(TF67/MAX(TF$9:TF$497)*100,0)</f>
        <v>21</v>
      </c>
      <c r="TN67" s="115">
        <f>ROUND(TG67/MAX(TG$9:TG$497)*100,0)</f>
        <v>20</v>
      </c>
      <c r="TO67" s="115">
        <f>ROUND(TH67/MAX(TH$9:TH$497)*100,0)</f>
        <v>7</v>
      </c>
      <c r="TP67" s="115">
        <f>ROUND(TI67/MAX(TI$9:TI$497)*100,0)</f>
        <v>15</v>
      </c>
      <c r="TQ67" s="115">
        <f>ROUND(TJ67/MAX(TJ$9:TJ$497)*100,0)</f>
        <v>10</v>
      </c>
      <c r="TR67" s="115">
        <f>ROUND(TK67/MAX(TK$9:TK$497)*100,0)</f>
        <v>10</v>
      </c>
      <c r="TS67" s="119">
        <f>ROUND(TL67/MAX(TL$9:TL$497)*100,0)</f>
        <v>9</v>
      </c>
      <c r="TT67" s="120">
        <f>RANK(TM67,TM$9:TM$497,0)</f>
        <v>339</v>
      </c>
      <c r="TU67" s="115">
        <f>RANK(TN67,TN$9:TN$497,0)</f>
        <v>299</v>
      </c>
      <c r="TV67" s="115">
        <f>RANK(TO67,TO$9:TO$497,0)</f>
        <v>401</v>
      </c>
      <c r="TW67" s="115">
        <f>RANK(TP67,TP$9:TP$497,0)</f>
        <v>343</v>
      </c>
      <c r="TX67" s="115">
        <f>RANK(TQ67,TQ$9:TQ$497,0)</f>
        <v>374</v>
      </c>
      <c r="TY67" s="115">
        <f>RANK(TR67,TR$9:TR$497,0)</f>
        <v>388</v>
      </c>
      <c r="TZ67" s="121">
        <f>RANK(TS67,TS$9:TS$497,0)</f>
        <v>388</v>
      </c>
      <c r="UA67" s="132"/>
      <c r="UB67" s="7" t="s">
        <v>1</v>
      </c>
    </row>
    <row r="68" spans="1:548" x14ac:dyDescent="0.15">
      <c r="A68" s="183">
        <v>60</v>
      </c>
      <c r="B68" s="203" t="s">
        <v>709</v>
      </c>
      <c r="C68" s="63"/>
      <c r="D68" s="63"/>
      <c r="E68" s="64" t="s">
        <v>518</v>
      </c>
      <c r="F68" s="65">
        <v>32</v>
      </c>
      <c r="G68" s="65" t="s">
        <v>558</v>
      </c>
      <c r="H68" s="65" t="s">
        <v>699</v>
      </c>
      <c r="I68" s="66" t="s">
        <v>521</v>
      </c>
      <c r="J68" s="67" t="s">
        <v>521</v>
      </c>
      <c r="K68" s="67" t="s">
        <v>521</v>
      </c>
      <c r="L68" s="67" t="s">
        <v>521</v>
      </c>
      <c r="M68" s="67" t="s">
        <v>521</v>
      </c>
      <c r="N68" s="67" t="s">
        <v>521</v>
      </c>
      <c r="O68" s="67" t="s">
        <v>521</v>
      </c>
      <c r="P68" s="67" t="s">
        <v>521</v>
      </c>
      <c r="Q68" s="67" t="s">
        <v>521</v>
      </c>
      <c r="R68" s="68" t="s">
        <v>521</v>
      </c>
      <c r="S68" s="69" t="s">
        <v>521</v>
      </c>
      <c r="T68" s="67" t="s">
        <v>521</v>
      </c>
      <c r="U68" s="67" t="s">
        <v>521</v>
      </c>
      <c r="V68" s="67" t="s">
        <v>521</v>
      </c>
      <c r="W68" s="67" t="s">
        <v>521</v>
      </c>
      <c r="X68" s="67" t="s">
        <v>521</v>
      </c>
      <c r="Y68" s="67" t="s">
        <v>521</v>
      </c>
      <c r="Z68" s="67" t="s">
        <v>521</v>
      </c>
      <c r="AA68" s="67" t="s">
        <v>18</v>
      </c>
      <c r="AB68" s="68" t="s">
        <v>18</v>
      </c>
      <c r="AC68" s="69" t="s">
        <v>18</v>
      </c>
      <c r="AD68" s="67" t="s">
        <v>18</v>
      </c>
      <c r="AE68" s="67" t="s">
        <v>18</v>
      </c>
      <c r="AF68" s="67" t="s">
        <v>18</v>
      </c>
      <c r="AG68" s="67" t="s">
        <v>521</v>
      </c>
      <c r="AH68" s="67" t="s">
        <v>521</v>
      </c>
      <c r="AI68" s="67" t="s">
        <v>521</v>
      </c>
      <c r="AJ68" s="67" t="s">
        <v>521</v>
      </c>
      <c r="AK68" s="67" t="s">
        <v>521</v>
      </c>
      <c r="AL68" s="68" t="s">
        <v>521</v>
      </c>
      <c r="AM68" s="69" t="s">
        <v>521</v>
      </c>
      <c r="AN68" s="67" t="s">
        <v>521</v>
      </c>
      <c r="AO68" s="67" t="s">
        <v>521</v>
      </c>
      <c r="AP68" s="67" t="s">
        <v>521</v>
      </c>
      <c r="AQ68" s="67" t="s">
        <v>521</v>
      </c>
      <c r="AR68" s="67" t="s">
        <v>521</v>
      </c>
      <c r="AS68" s="67" t="s">
        <v>521</v>
      </c>
      <c r="AT68" s="67" t="s">
        <v>521</v>
      </c>
      <c r="AU68" s="67" t="s">
        <v>521</v>
      </c>
      <c r="AV68" s="68" t="s">
        <v>521</v>
      </c>
      <c r="AW68" s="69" t="s">
        <v>521</v>
      </c>
      <c r="AX68" s="67" t="s">
        <v>521</v>
      </c>
      <c r="AY68" s="67" t="s">
        <v>521</v>
      </c>
      <c r="AZ68" s="67" t="s">
        <v>521</v>
      </c>
      <c r="BA68" s="67" t="s">
        <v>521</v>
      </c>
      <c r="BB68" s="67" t="s">
        <v>521</v>
      </c>
      <c r="BC68" s="67" t="s">
        <v>521</v>
      </c>
      <c r="BD68" s="67" t="s">
        <v>521</v>
      </c>
      <c r="BE68" s="67" t="s">
        <v>521</v>
      </c>
      <c r="BF68" s="68" t="s">
        <v>521</v>
      </c>
      <c r="BG68" s="69" t="s">
        <v>521</v>
      </c>
      <c r="BH68" s="67" t="s">
        <v>521</v>
      </c>
      <c r="BI68" s="67" t="s">
        <v>521</v>
      </c>
      <c r="BJ68" s="67" t="s">
        <v>521</v>
      </c>
      <c r="BK68" s="67" t="s">
        <v>521</v>
      </c>
      <c r="BL68" s="67" t="s">
        <v>521</v>
      </c>
      <c r="BM68" s="67" t="s">
        <v>521</v>
      </c>
      <c r="BN68" s="67" t="s">
        <v>521</v>
      </c>
      <c r="BO68" s="67" t="s">
        <v>521</v>
      </c>
      <c r="BP68" s="68" t="s">
        <v>521</v>
      </c>
      <c r="BQ68" s="70" t="s">
        <v>521</v>
      </c>
      <c r="BR68" s="67" t="s">
        <v>521</v>
      </c>
      <c r="BS68" s="67" t="s">
        <v>521</v>
      </c>
      <c r="BT68" s="67" t="s">
        <v>521</v>
      </c>
      <c r="BU68" s="67" t="s">
        <v>521</v>
      </c>
      <c r="BV68" s="67" t="s">
        <v>521</v>
      </c>
      <c r="BW68" s="67" t="s">
        <v>521</v>
      </c>
      <c r="BX68" s="67" t="s">
        <v>521</v>
      </c>
      <c r="BY68" s="67" t="s">
        <v>521</v>
      </c>
      <c r="BZ68" s="68" t="s">
        <v>521</v>
      </c>
      <c r="CA68" s="69" t="s">
        <v>521</v>
      </c>
      <c r="CB68" s="67" t="s">
        <v>521</v>
      </c>
      <c r="CC68" s="67" t="s">
        <v>521</v>
      </c>
      <c r="CD68" s="67" t="s">
        <v>521</v>
      </c>
      <c r="CE68" s="67" t="s">
        <v>521</v>
      </c>
      <c r="CF68" s="67" t="s">
        <v>521</v>
      </c>
      <c r="CG68" s="67" t="s">
        <v>521</v>
      </c>
      <c r="CH68" s="67" t="s">
        <v>521</v>
      </c>
      <c r="CI68" s="67" t="s">
        <v>521</v>
      </c>
      <c r="CJ68" s="68" t="s">
        <v>521</v>
      </c>
      <c r="CK68" s="69" t="s">
        <v>521</v>
      </c>
      <c r="CL68" s="67" t="s">
        <v>521</v>
      </c>
      <c r="CM68" s="67" t="s">
        <v>521</v>
      </c>
      <c r="CN68" s="67" t="s">
        <v>521</v>
      </c>
      <c r="CO68" s="67" t="s">
        <v>521</v>
      </c>
      <c r="CP68" s="67" t="s">
        <v>521</v>
      </c>
      <c r="CQ68" s="67" t="s">
        <v>521</v>
      </c>
      <c r="CR68" s="67" t="s">
        <v>521</v>
      </c>
      <c r="CS68" s="67" t="s">
        <v>521</v>
      </c>
      <c r="CT68" s="68" t="s">
        <v>521</v>
      </c>
      <c r="CU68" s="69" t="s">
        <v>521</v>
      </c>
      <c r="CV68" s="67" t="s">
        <v>521</v>
      </c>
      <c r="CW68" s="67" t="s">
        <v>521</v>
      </c>
      <c r="CX68" s="67" t="s">
        <v>521</v>
      </c>
      <c r="CY68" s="67" t="s">
        <v>521</v>
      </c>
      <c r="CZ68" s="67" t="s">
        <v>521</v>
      </c>
      <c r="DA68" s="67" t="s">
        <v>521</v>
      </c>
      <c r="DB68" s="67" t="s">
        <v>521</v>
      </c>
      <c r="DC68" s="67" t="s">
        <v>521</v>
      </c>
      <c r="DD68" s="68" t="s">
        <v>521</v>
      </c>
      <c r="DE68" s="69" t="s">
        <v>521</v>
      </c>
      <c r="DF68" s="71" t="s">
        <v>521</v>
      </c>
      <c r="DG68" s="67" t="s">
        <v>521</v>
      </c>
      <c r="DH68" s="67" t="s">
        <v>521</v>
      </c>
      <c r="DI68" s="67" t="s">
        <v>521</v>
      </c>
      <c r="DJ68" s="67" t="s">
        <v>521</v>
      </c>
      <c r="DK68" s="67" t="s">
        <v>521</v>
      </c>
      <c r="DL68" s="67" t="s">
        <v>521</v>
      </c>
      <c r="DM68" s="67" t="s">
        <v>521</v>
      </c>
      <c r="DN68" s="68" t="s">
        <v>521</v>
      </c>
      <c r="DO68" s="70" t="s">
        <v>521</v>
      </c>
      <c r="DP68" s="71" t="s">
        <v>521</v>
      </c>
      <c r="DQ68" s="67" t="s">
        <v>521</v>
      </c>
      <c r="DR68" s="67" t="s">
        <v>521</v>
      </c>
      <c r="DS68" s="67" t="s">
        <v>521</v>
      </c>
      <c r="DT68" s="67" t="s">
        <v>521</v>
      </c>
      <c r="DU68" s="67" t="s">
        <v>521</v>
      </c>
      <c r="DV68" s="67" t="s">
        <v>521</v>
      </c>
      <c r="DW68" s="67" t="s">
        <v>521</v>
      </c>
      <c r="DX68" s="72" t="s">
        <v>521</v>
      </c>
      <c r="DY68" s="73" t="s">
        <v>522</v>
      </c>
      <c r="DZ68" s="74">
        <v>2</v>
      </c>
      <c r="EA68" s="74">
        <v>3</v>
      </c>
      <c r="EB68" s="74">
        <v>3</v>
      </c>
      <c r="EC68" s="75">
        <v>4</v>
      </c>
      <c r="ED68" s="76" t="s">
        <v>522</v>
      </c>
      <c r="EE68" s="74">
        <f t="shared" si="75"/>
        <v>2</v>
      </c>
      <c r="EF68" s="74">
        <f t="shared" si="76"/>
        <v>6</v>
      </c>
      <c r="EG68" s="74">
        <f t="shared" si="77"/>
        <v>18</v>
      </c>
      <c r="EH68" s="77">
        <f t="shared" si="78"/>
        <v>72</v>
      </c>
      <c r="EI68" s="73">
        <v>300</v>
      </c>
      <c r="EJ68" s="74">
        <v>450</v>
      </c>
      <c r="EK68" s="74">
        <v>900</v>
      </c>
      <c r="EL68" s="74">
        <v>1500</v>
      </c>
      <c r="EM68" s="75">
        <v>4500</v>
      </c>
      <c r="EN68" s="78">
        <v>1</v>
      </c>
      <c r="EO68" s="79">
        <f t="shared" si="79"/>
        <v>0.75</v>
      </c>
      <c r="EP68" s="79">
        <f t="shared" si="80"/>
        <v>0.5</v>
      </c>
      <c r="EQ68" s="79">
        <f t="shared" si="81"/>
        <v>0.27777777777777773</v>
      </c>
      <c r="ER68" s="80">
        <f t="shared" si="82"/>
        <v>0.20833333333333334</v>
      </c>
      <c r="ES68" s="128" t="s">
        <v>564</v>
      </c>
      <c r="ET68" s="82"/>
      <c r="EU68" s="83">
        <v>4</v>
      </c>
      <c r="EV68" s="73">
        <v>42</v>
      </c>
      <c r="EW68" s="74">
        <v>30</v>
      </c>
      <c r="EX68" s="74">
        <v>14</v>
      </c>
      <c r="EY68" s="74">
        <v>13</v>
      </c>
      <c r="EZ68" s="74">
        <v>10</v>
      </c>
      <c r="FA68" s="74">
        <v>12</v>
      </c>
      <c r="FB68" s="74">
        <v>44</v>
      </c>
      <c r="FC68" s="74">
        <v>22</v>
      </c>
      <c r="FD68" s="74">
        <f t="shared" si="83"/>
        <v>24</v>
      </c>
      <c r="FE68" s="84">
        <f t="shared" si="84"/>
        <v>36</v>
      </c>
      <c r="FF68" s="73">
        <f>RANK(EV68,$EV$9:$EV$497,0)</f>
        <v>310</v>
      </c>
      <c r="FG68" s="74">
        <f>RANK(EW68,$EW$9:$EW$497,0)</f>
        <v>293</v>
      </c>
      <c r="FH68" s="74">
        <f>RANK(EX68,$EX$9:$EX$497,0)</f>
        <v>359</v>
      </c>
      <c r="FI68" s="74">
        <f>RANK(EY68,$EY$9:$EY$497,0)</f>
        <v>369</v>
      </c>
      <c r="FJ68" s="74">
        <f>RANK(EZ68,$EZ$9:$EZ$497,0)</f>
        <v>327</v>
      </c>
      <c r="FK68" s="74">
        <f>RANK(FA68,$FA$9:$FA$497,0)</f>
        <v>279</v>
      </c>
      <c r="FL68" s="74">
        <f>RANK(FB68,$FB$9:$FB$497,0)</f>
        <v>193</v>
      </c>
      <c r="FM68" s="74">
        <f>RANK(FC68,$FC$9:$FC$497,0)</f>
        <v>320</v>
      </c>
      <c r="FN68" s="74">
        <f>RANK(FD68,$FD$9:$FD$497,0)</f>
        <v>381</v>
      </c>
      <c r="FO68" s="84">
        <f>RANK(FE68,$FE$9:$FE$497,0)</f>
        <v>354</v>
      </c>
      <c r="FP68" s="73">
        <f>COUNTIFS($EV$9:$EV$497,"&gt;"&amp;EV68,$ES$9:$ES$497,ES68)+1</f>
        <v>69</v>
      </c>
      <c r="FQ68" s="74">
        <f>COUNTIFS($EW$9:$EW$497,"&gt;"&amp;EW68,$ES$9:$ES$497,ES68)+1</f>
        <v>71</v>
      </c>
      <c r="FR68" s="74">
        <f>COUNTIFS($EX$9:$EX$497,"&gt;"&amp;EX68,$ES$9:$ES$497,ES68)+1</f>
        <v>88</v>
      </c>
      <c r="FS68" s="74">
        <f>COUNTIFS($EY$9:$EY$497,"&gt;"&amp;EY68,$ES$9:$ES$497,ES68)+1</f>
        <v>86</v>
      </c>
      <c r="FT68" s="74">
        <f>COUNTIFS($EZ$9:$EZ$497,"&gt;"&amp;EZ68,$ES$9:$ES$497,ES68)+1</f>
        <v>83</v>
      </c>
      <c r="FU68" s="74">
        <f>COUNTIFS($FA$9:$FA$497,"&gt;"&amp;FA68,$ES$9:$ES$497,ES68)+1</f>
        <v>79</v>
      </c>
      <c r="FV68" s="74">
        <f>COUNTIFS($FB$9:$FB$497,"&gt;"&amp;FB68,$ES$9:$ES$497,ES68)+1</f>
        <v>73</v>
      </c>
      <c r="FW68" s="74">
        <f>COUNTIFS($FC$9:$FC$497,"&gt;"&amp;FC68,$ES$9:$ES$497,ES68)+1</f>
        <v>84</v>
      </c>
      <c r="FX68" s="74">
        <f>COUNTIFS($FD$9:$FD$497,"&gt;"&amp;FD68,$ES$9:$ES$497,ES68)+1</f>
        <v>87</v>
      </c>
      <c r="FY68" s="84">
        <f>COUNTIFS($FE$9:$FE$497,"&gt;"&amp;FE68,$ES$9:$ES$497,ES68)+1</f>
        <v>86</v>
      </c>
      <c r="FZ68" s="85">
        <f t="shared" si="85"/>
        <v>1.31</v>
      </c>
      <c r="GA68" s="86">
        <f t="shared" si="86"/>
        <v>0.94</v>
      </c>
      <c r="GB68" s="86">
        <f t="shared" si="87"/>
        <v>0.44</v>
      </c>
      <c r="GC68" s="86">
        <f t="shared" si="88"/>
        <v>0.41</v>
      </c>
      <c r="GD68" s="86">
        <f t="shared" si="89"/>
        <v>0.31</v>
      </c>
      <c r="GE68" s="86">
        <f t="shared" si="90"/>
        <v>0.38</v>
      </c>
      <c r="GF68" s="86">
        <f t="shared" si="91"/>
        <v>1.38</v>
      </c>
      <c r="GG68" s="86">
        <f t="shared" si="92"/>
        <v>0.69</v>
      </c>
      <c r="GH68" s="86">
        <f t="shared" si="93"/>
        <v>0.75</v>
      </c>
      <c r="GI68" s="87">
        <f t="shared" si="94"/>
        <v>1.1299999999999999</v>
      </c>
      <c r="GJ68" s="85">
        <f>ROUND(((FZ68-AVERAGE(FZ$9:FZ$497))/STDEVP(FZ$9:FZ$497)*10+50),2)</f>
        <v>63.37</v>
      </c>
      <c r="GK68" s="86">
        <f>ROUND(((GA68-AVERAGE(GA$9:GA$497))/STDEVP(GA$9:GA$497)*10+50),2)</f>
        <v>57.46</v>
      </c>
      <c r="GL68" s="86">
        <f>ROUND(((GB68-AVERAGE(GB$9:GB$497))/STDEVP(GB$9:GB$497)*10+50),2)</f>
        <v>44.63</v>
      </c>
      <c r="GM68" s="86">
        <f>ROUND(((GC68-AVERAGE(GC$9:GC$497))/STDEVP(GC$9:GC$497)*10+50),2)</f>
        <v>44.18</v>
      </c>
      <c r="GN68" s="86">
        <f>ROUND(((GD68-AVERAGE(GD$9:GD$497))/STDEVP(GD$9:GD$497)*10+50),2)</f>
        <v>47.18</v>
      </c>
      <c r="GO68" s="86">
        <f>ROUND(((GE68-AVERAGE(GE$9:GE$497))/STDEVP(GE$9:GE$497)*10+50),2)</f>
        <v>51.15</v>
      </c>
      <c r="GP68" s="86">
        <f>ROUND(((GF68-AVERAGE(GF$9:GF$497))/STDEVP(GF$9:GF$497)*10+50),2)</f>
        <v>73.459999999999994</v>
      </c>
      <c r="GQ68" s="86">
        <f>ROUND(((GG68-AVERAGE(GG$9:GG$497))/STDEVP(GG$9:GG$497)*10+50),2)</f>
        <v>51.85</v>
      </c>
      <c r="GR68" s="86">
        <f>ROUND(((GH68-AVERAGE(GH$9:GH$497))/STDEVP(GH$9:GH$497)*10+50),2)</f>
        <v>41.8</v>
      </c>
      <c r="GS68" s="87">
        <f>ROUND(((GI68-AVERAGE(GI$9:GI$497))/STDEVP(GI$9:GI$497)*10+50),2)</f>
        <v>48.24</v>
      </c>
      <c r="GT68" s="73">
        <f>RANK(GJ68,$GJ$9:$GJ$497,0)</f>
        <v>41</v>
      </c>
      <c r="GU68" s="74">
        <f>RANK(GK68,$GK$9:$GK$497,0)</f>
        <v>101</v>
      </c>
      <c r="GV68" s="74">
        <f>RANK(GL68,$GL$9:$GL$497,0)</f>
        <v>291</v>
      </c>
      <c r="GW68" s="74">
        <f>RANK(GM68,$GM$9:$GM$497,0)</f>
        <v>320</v>
      </c>
      <c r="GX68" s="74">
        <f>RANK(GN68,$GN$9:$GN$497,0)</f>
        <v>189</v>
      </c>
      <c r="GY68" s="74">
        <f>RANK(GO68,$GO$9:$GO$497,0)</f>
        <v>109</v>
      </c>
      <c r="GZ68" s="74">
        <f>RANK(GP68,$GP$9:$GP$497,0)</f>
        <v>9</v>
      </c>
      <c r="HA68" s="74">
        <f>RANK(GQ68,$GQ$9:$GQ$497,0)</f>
        <v>183</v>
      </c>
      <c r="HB68" s="74">
        <f>RANK(GR68,$GR$9:$GR$497,0)</f>
        <v>356</v>
      </c>
      <c r="HC68" s="84">
        <f>RANK(GS68,$GS$9:$GS$497,0)</f>
        <v>223</v>
      </c>
      <c r="HD68" s="85">
        <f>ROUND(AVERAGEIF($ES$9:$ES$497,$ES68,$FZ$9:$FZ$497),2)</f>
        <v>0.92</v>
      </c>
      <c r="HE68" s="86">
        <f>ROUND(AVERAGEIF($ES$9:$ES$497,$ES68,$GA$9:$GA$497),2)</f>
        <v>0.65</v>
      </c>
      <c r="HF68" s="86">
        <f>ROUND(AVERAGEIF($ES$9:$ES$497,$ES68,$GB$9:$GB$497),2)</f>
        <v>0.69</v>
      </c>
      <c r="HG68" s="86">
        <f>ROUND(AVERAGEIF($ES$9:$ES$497,$ES68,$GC$9:$GC$497),2)</f>
        <v>0.54</v>
      </c>
      <c r="HH68" s="86">
        <f>ROUND(AVERAGEIF($ES$9:$ES$497,$ES68,$GD$9:$GD$497),2)</f>
        <v>0.32</v>
      </c>
      <c r="HI68" s="86">
        <f>ROUND(AVERAGEIF($ES$9:$ES$497,$ES68,$GE$9:$GE$497),2)</f>
        <v>0.33</v>
      </c>
      <c r="HJ68" s="86">
        <f>ROUND(AVERAGEIF($ES$9:$ES$497,$ES68,$GF$9:$GF$497),2)</f>
        <v>0.98</v>
      </c>
      <c r="HK68" s="86">
        <f>ROUND(AVERAGEIF($ES$9:$ES$497,$ES68,$GG$9:$GG$497),2)</f>
        <v>0.86</v>
      </c>
      <c r="HL68" s="86">
        <f>ROUND(AVERAGEIF($ES$9:$ES$497,$ES68,$GH$9:$GH$497),2)</f>
        <v>1.01</v>
      </c>
      <c r="HM68" s="87">
        <f>ROUND(AVERAGEIF($ES$9:$ES$497,$ES68,$GI$9:$GI$497),2)</f>
        <v>1.55</v>
      </c>
      <c r="HN68" s="88">
        <f t="shared" si="95"/>
        <v>0.39</v>
      </c>
      <c r="HO68" s="89">
        <f t="shared" si="96"/>
        <v>0.28999999999999992</v>
      </c>
      <c r="HP68" s="89">
        <f t="shared" si="97"/>
        <v>-0.24999999999999994</v>
      </c>
      <c r="HQ68" s="89">
        <f t="shared" si="98"/>
        <v>-0.13000000000000006</v>
      </c>
      <c r="HR68" s="89">
        <f t="shared" si="99"/>
        <v>-1.0000000000000009E-2</v>
      </c>
      <c r="HS68" s="89">
        <f t="shared" si="100"/>
        <v>4.9999999999999989E-2</v>
      </c>
      <c r="HT68" s="89">
        <f t="shared" si="101"/>
        <v>0.39999999999999991</v>
      </c>
      <c r="HU68" s="89">
        <f t="shared" si="102"/>
        <v>-0.17000000000000004</v>
      </c>
      <c r="HV68" s="89">
        <f t="shared" si="103"/>
        <v>-0.26</v>
      </c>
      <c r="HW68" s="90">
        <f t="shared" si="104"/>
        <v>-0.42000000000000015</v>
      </c>
      <c r="HX68" s="73">
        <f>COUNTIFS($FZ$9:$FZ$497,"&gt;"&amp;FZ68,$ES$9:$ES$497,$ES68)+1</f>
        <v>4</v>
      </c>
      <c r="HY68" s="74">
        <f>COUNTIFS($GA$9:$GA$497,"&gt;"&amp;GA68,$ES$9:$ES$497,$ES68)+1</f>
        <v>9</v>
      </c>
      <c r="HZ68" s="74">
        <f>COUNTIFS($GB$9:$GB$497,"&gt;"&amp;GB68,$ES$9:$ES$497,$ES68)+1</f>
        <v>89</v>
      </c>
      <c r="IA68" s="74">
        <f>COUNTIFS($GC$9:$GC$497,"&gt;"&amp;GC68,$ES$9:$ES$497,$ES68)+1</f>
        <v>74</v>
      </c>
      <c r="IB68" s="74">
        <f>COUNTIFS($GD$9:$GD$497,"&gt;"&amp;GD68,$ES$9:$ES$497,$ES68)+1</f>
        <v>37</v>
      </c>
      <c r="IC68" s="74">
        <f>COUNTIFS($GE$9:$GE$497,"&gt;"&amp;GE68,$ES$9:$ES$497,$ES68)+1</f>
        <v>21</v>
      </c>
      <c r="ID68" s="74">
        <f>COUNTIFS($GF$9:$GF$497,"&gt;"&amp;GF68,$ES$9:$ES$497,$ES68)+1</f>
        <v>8</v>
      </c>
      <c r="IE68" s="74">
        <f>COUNTIFS($GG$9:$GG$497,"&gt;"&amp;GG68,$ES$9:$ES$497,$ES68)+1</f>
        <v>76</v>
      </c>
      <c r="IF68" s="74">
        <f>COUNTIFS($GH$9:$GH$497,"&gt;"&amp;GH68,$ES$9:$ES$497,$ES68)+1</f>
        <v>87</v>
      </c>
      <c r="IG68" s="84">
        <f>COUNTIFS($GI$9:$GI$497,"&gt;"&amp;GI68,$ES$9:$ES$497,$ES68)+1</f>
        <v>89</v>
      </c>
      <c r="IH68" s="91">
        <v>0.05</v>
      </c>
      <c r="II68" s="79"/>
      <c r="IJ68" s="79"/>
      <c r="IK68" s="79"/>
      <c r="IL68" s="79"/>
      <c r="IM68" s="92"/>
      <c r="IN68" s="93"/>
      <c r="IO68" s="94"/>
      <c r="IP68" s="95"/>
      <c r="IQ68" s="79"/>
      <c r="IR68" s="79"/>
      <c r="IS68" s="79"/>
      <c r="IT68" s="79"/>
      <c r="IU68" s="79"/>
      <c r="IV68" s="79"/>
      <c r="IW68" s="96"/>
      <c r="IX68" s="93"/>
      <c r="IY68" s="79"/>
      <c r="IZ68" s="79"/>
      <c r="JA68" s="79"/>
      <c r="JB68" s="79"/>
      <c r="JC68" s="79"/>
      <c r="JD68" s="79"/>
      <c r="JE68" s="97"/>
      <c r="JF68" s="95"/>
      <c r="JG68" s="79"/>
      <c r="JH68" s="79"/>
      <c r="JI68" s="79"/>
      <c r="JJ68" s="79"/>
      <c r="JK68" s="79"/>
      <c r="JL68" s="79"/>
      <c r="JM68" s="96"/>
      <c r="JN68" s="93"/>
      <c r="JO68" s="79"/>
      <c r="JP68" s="79"/>
      <c r="JQ68" s="79"/>
      <c r="JR68" s="79"/>
      <c r="JS68" s="79"/>
      <c r="JT68" s="79"/>
      <c r="JU68" s="79"/>
      <c r="JV68" s="79"/>
      <c r="JW68" s="79"/>
      <c r="JX68" s="79"/>
      <c r="JY68" s="79"/>
      <c r="JZ68" s="97"/>
      <c r="KA68" s="93"/>
      <c r="KB68" s="79"/>
      <c r="KC68" s="79"/>
      <c r="KD68" s="79"/>
      <c r="KE68" s="97"/>
      <c r="KF68" s="95"/>
      <c r="KG68" s="79"/>
      <c r="KH68" s="79"/>
      <c r="KI68" s="79"/>
      <c r="KJ68" s="79"/>
      <c r="KK68" s="98"/>
      <c r="KL68" s="79"/>
      <c r="KM68" s="79"/>
      <c r="KN68" s="79"/>
      <c r="KO68" s="79"/>
      <c r="KP68" s="79"/>
      <c r="KQ68" s="79"/>
      <c r="KR68" s="79"/>
      <c r="KS68" s="96"/>
      <c r="KT68" s="96"/>
      <c r="KU68" s="96"/>
      <c r="KV68" s="96"/>
      <c r="KW68" s="93"/>
      <c r="KX68" s="79"/>
      <c r="KY68" s="79"/>
      <c r="KZ68" s="79"/>
      <c r="LA68" s="79"/>
      <c r="LB68" s="79"/>
      <c r="LC68" s="96"/>
      <c r="LD68" s="93"/>
      <c r="LE68" s="94"/>
      <c r="LF68" s="99"/>
      <c r="LG68" s="75"/>
      <c r="LH68" s="93"/>
      <c r="LI68" s="79"/>
      <c r="LJ68" s="74"/>
      <c r="LK68" s="74"/>
      <c r="LL68" s="74"/>
      <c r="LM68" s="100"/>
      <c r="LN68" s="95"/>
      <c r="LO68" s="79"/>
      <c r="LP68" s="79"/>
      <c r="LQ68" s="79"/>
      <c r="LR68" s="96"/>
      <c r="LS68" s="93"/>
      <c r="LT68" s="79"/>
      <c r="LU68" s="79"/>
      <c r="LV68" s="79"/>
      <c r="LW68" s="79"/>
      <c r="LX68" s="79"/>
      <c r="LY68" s="79"/>
      <c r="LZ68" s="79"/>
      <c r="MA68" s="97"/>
      <c r="MB68" s="95"/>
      <c r="MC68" s="79"/>
      <c r="MD68" s="79"/>
      <c r="ME68" s="79"/>
      <c r="MF68" s="79"/>
      <c r="MG68" s="79"/>
      <c r="MH68" s="79"/>
      <c r="MI68" s="79"/>
      <c r="MJ68" s="79"/>
      <c r="MK68" s="79"/>
      <c r="ML68" s="79"/>
      <c r="MM68" s="79"/>
      <c r="MN68" s="98"/>
      <c r="MO68" s="98"/>
      <c r="MP68" s="96"/>
      <c r="MQ68" s="93"/>
      <c r="MR68" s="79"/>
      <c r="MS68" s="79"/>
      <c r="MT68" s="79"/>
      <c r="MU68" s="79"/>
      <c r="MV68" s="98"/>
      <c r="MW68" s="79"/>
      <c r="MX68" s="79"/>
      <c r="MY68" s="79"/>
      <c r="MZ68" s="79"/>
      <c r="NA68" s="79"/>
      <c r="NB68" s="79"/>
      <c r="NC68" s="79"/>
      <c r="ND68" s="96"/>
      <c r="NE68" s="96"/>
      <c r="NF68" s="96"/>
      <c r="NG68" s="96"/>
      <c r="NH68" s="93"/>
      <c r="NI68" s="79"/>
      <c r="NJ68" s="79"/>
      <c r="NK68" s="79"/>
      <c r="NL68" s="79"/>
      <c r="NM68" s="79"/>
      <c r="NN68" s="94"/>
      <c r="NO68" s="93"/>
      <c r="NP68" s="80">
        <v>0.05</v>
      </c>
      <c r="NQ68" s="124" t="s">
        <v>707</v>
      </c>
      <c r="NR68" s="102" t="s">
        <v>711</v>
      </c>
      <c r="NS68" s="102"/>
      <c r="NT68" s="102"/>
      <c r="NU68" s="102"/>
      <c r="NV68" s="104">
        <v>43720</v>
      </c>
      <c r="NW68" s="102" t="s">
        <v>525</v>
      </c>
      <c r="NX68" s="133" t="s">
        <v>712</v>
      </c>
      <c r="NY68" s="129" t="s">
        <v>2278</v>
      </c>
      <c r="NZ68" s="133" t="s">
        <v>712</v>
      </c>
      <c r="OA68" s="134"/>
      <c r="OB68" s="134"/>
      <c r="OC68" s="134"/>
      <c r="OD68" s="108">
        <f t="shared" si="105"/>
        <v>72</v>
      </c>
      <c r="OE68" s="109">
        <v>4</v>
      </c>
      <c r="OF68" s="110">
        <f t="shared" si="106"/>
        <v>300</v>
      </c>
      <c r="OG68" s="109">
        <v>3</v>
      </c>
      <c r="OH68" s="111">
        <f>ROUND(AVERAGEIF($ES$9:$ES$497,$ES68,EV$9:EV$497),0)</f>
        <v>67</v>
      </c>
      <c r="OI68" s="112">
        <f>ROUND(AVERAGEIF($ES$9:$ES$497,$ES68,EW$9:EW$497),0)</f>
        <v>45</v>
      </c>
      <c r="OJ68" s="112">
        <f>ROUND(AVERAGEIF($ES$9:$ES$497,$ES68,EX$9:EX$497),0)</f>
        <v>51</v>
      </c>
      <c r="OK68" s="112">
        <f>ROUND(AVERAGEIF($ES$9:$ES$497,$ES68,EY$9:EY$497),0)</f>
        <v>39</v>
      </c>
      <c r="OL68" s="112">
        <f>ROUND(AVERAGEIF($ES$9:$ES$497,$ES68,EZ$9:EZ$497),0)</f>
        <v>21</v>
      </c>
      <c r="OM68" s="112">
        <f>ROUND(AVERAGEIF($ES$9:$ES$497,$ES68,FA$9:FA$497),0)</f>
        <v>21</v>
      </c>
      <c r="ON68" s="112">
        <f>ROUND(AVERAGEIF($ES$9:$ES$497,$ES68,FB$9:FB$497),0)</f>
        <v>68</v>
      </c>
      <c r="OO68" s="112">
        <f>ROUND(AVERAGEIF($ES$9:$ES$497,$ES68,FC$9:FC$497),0)</f>
        <v>64</v>
      </c>
      <c r="OP68" s="112">
        <f>ROUND(AVERAGEIF($ES$9:$ES$497,$ES68,FD$9:FD$497),0)</f>
        <v>72</v>
      </c>
      <c r="OQ68" s="113">
        <f>ROUND(AVERAGEIF($ES$9:$ES$497,$ES68,FE$9:FE$497),0)</f>
        <v>115</v>
      </c>
      <c r="OR68" s="114">
        <f>ROUND(EV68/MAX(EV$9:EV$497)*100,0)</f>
        <v>24</v>
      </c>
      <c r="OS68" s="115">
        <f>ROUND(EW68/MAX(EW$9:EW$497)*100,0)</f>
        <v>24</v>
      </c>
      <c r="OT68" s="115">
        <f>ROUND(EX68/MAX(EX$9:EX$497)*100,0)</f>
        <v>12</v>
      </c>
      <c r="OU68" s="115">
        <f>ROUND(EY68/MAX(EY$9:EY$497)*100,0)</f>
        <v>9</v>
      </c>
      <c r="OV68" s="115">
        <f>ROUND(EZ68/MAX(EZ$9:EZ$497)*100,0)</f>
        <v>8</v>
      </c>
      <c r="OW68" s="115">
        <f>ROUND(FA68/MAX(FA$9:FA$497)*100,0)</f>
        <v>11</v>
      </c>
      <c r="OX68" s="115">
        <f>ROUND(FB68/MAX(FB$9:FB$497)*100,0)</f>
        <v>33</v>
      </c>
      <c r="OY68" s="116">
        <f>ROUND(FC68/MAX(FC$9:FC$497)*100,0)</f>
        <v>15</v>
      </c>
      <c r="OZ68" s="115">
        <f>ROUND(FD68/MAX(FD$9:FD$497)*100,0)</f>
        <v>16</v>
      </c>
      <c r="PA68" s="117">
        <f>ROUND(FE68/MAX(FE$9:FE$497)*100,0)</f>
        <v>15</v>
      </c>
      <c r="PB68" s="118">
        <f t="shared" si="107"/>
        <v>222</v>
      </c>
      <c r="PC68" s="115">
        <f t="shared" si="108"/>
        <v>210</v>
      </c>
      <c r="PD68" s="115">
        <f t="shared" si="109"/>
        <v>246</v>
      </c>
      <c r="PE68" s="115">
        <f t="shared" si="110"/>
        <v>252</v>
      </c>
      <c r="PF68" s="115">
        <f t="shared" si="111"/>
        <v>202</v>
      </c>
      <c r="PG68" s="119">
        <f t="shared" si="112"/>
        <v>180</v>
      </c>
      <c r="PH68" s="118">
        <f>ROUND(PB68/MAX(PB$9:PB$497)*100,0)</f>
        <v>26</v>
      </c>
      <c r="PI68" s="115">
        <f>ROUND(PC68/MAX(PC$9:PC$497)*100,0)</f>
        <v>25</v>
      </c>
      <c r="PJ68" s="115">
        <f>ROUND(PD68/MAX(PD$9:PD$497)*100,0)</f>
        <v>26</v>
      </c>
      <c r="PK68" s="115">
        <f>ROUND(PE68/MAX(PE$9:PE$497)*100,0)</f>
        <v>25</v>
      </c>
      <c r="PL68" s="115">
        <f>ROUND(PF68/MAX(PF$9:PF$497)*100,0)</f>
        <v>28</v>
      </c>
      <c r="PM68" s="119">
        <f>ROUND(PG68/MAX(PG$9:PG$497)*100,0)</f>
        <v>26</v>
      </c>
      <c r="PN68" s="118">
        <f>RANK(PH68,PH$9:PH$497,0)</f>
        <v>327</v>
      </c>
      <c r="PO68" s="115">
        <f>RANK(PI68,PI$9:PI$497,0)</f>
        <v>317</v>
      </c>
      <c r="PP68" s="115">
        <f>RANK(PJ68,PJ$9:PJ$497,0)</f>
        <v>336</v>
      </c>
      <c r="PQ68" s="115">
        <f>RANK(PK68,PK$9:PK$497,0)</f>
        <v>328</v>
      </c>
      <c r="PR68" s="115">
        <f>RANK(PL68,PL$9:PL$497,0)</f>
        <v>328</v>
      </c>
      <c r="PS68" s="119">
        <f>RANK(PM68,PM$9:PM$497,0)</f>
        <v>317</v>
      </c>
      <c r="PT68" s="120">
        <f>ROUND(FZ68/MAX(FZ$9:FZ$497)*100,0)</f>
        <v>72</v>
      </c>
      <c r="PU68" s="115">
        <f>ROUND(GA68/MAX(GA$9:GA$497)*100,0)</f>
        <v>53</v>
      </c>
      <c r="PV68" s="115">
        <f>ROUND(GB68/MAX(GB$9:GB$497)*100,0)</f>
        <v>32</v>
      </c>
      <c r="PW68" s="115">
        <f>ROUND(GC68/MAX(GC$9:GC$497)*100,0)</f>
        <v>33</v>
      </c>
      <c r="PX68" s="115">
        <f>ROUND(GD68/MAX(GD$9:GD$497)*100,0)</f>
        <v>17</v>
      </c>
      <c r="PY68" s="115">
        <f>ROUND(GE68/MAX(GE$9:GE$497)*100,0)</f>
        <v>23</v>
      </c>
      <c r="PZ68" s="115">
        <f>ROUND(GF68/MAX(GF$9:GF$497)*100,0)</f>
        <v>65</v>
      </c>
      <c r="QA68" s="116">
        <f>ROUND(GG68/MAX(GG$9:GG$497)*100,0)</f>
        <v>38</v>
      </c>
      <c r="QB68" s="115">
        <f>ROUND(GH68/MAX(GH$9:GH$497)*100,0)</f>
        <v>33</v>
      </c>
      <c r="QC68" s="121">
        <f>ROUND(GI68/MAX(GI$9:GI$497)*100,0)</f>
        <v>36</v>
      </c>
      <c r="QD68" s="120">
        <f>ROUND(AVERAGEIF($ES$9:$ES$497,$ES68,PT$9:PT$497),0)</f>
        <v>50</v>
      </c>
      <c r="QE68" s="120">
        <f>ROUND(AVERAGEIF($ES$9:$ES$497,$ES68,PU$9:PU$497),0)</f>
        <v>37</v>
      </c>
      <c r="QF68" s="120">
        <f>ROUND(AVERAGEIF($ES$9:$ES$497,$ES68,PV$9:PV$497),0)</f>
        <v>50</v>
      </c>
      <c r="QG68" s="120">
        <f>ROUND(AVERAGEIF($ES$9:$ES$497,$ES68,PW$9:PW$497),0)</f>
        <v>43</v>
      </c>
      <c r="QH68" s="120">
        <f>ROUND(AVERAGEIF($ES$9:$ES$497,$ES68,PX$9:PX$497),0)</f>
        <v>18</v>
      </c>
      <c r="QI68" s="120">
        <f>ROUND(AVERAGEIF($ES$9:$ES$497,$ES68,PY$9:PY$497),0)</f>
        <v>20</v>
      </c>
      <c r="QJ68" s="120">
        <f>ROUND(AVERAGEIF($ES$9:$ES$497,$ES68,PZ$9:PZ$497),0)</f>
        <v>46</v>
      </c>
      <c r="QK68" s="120">
        <f>ROUND(AVERAGEIF($ES$9:$ES$497,$ES68,QA$9:QA$497),0)</f>
        <v>47</v>
      </c>
      <c r="QL68" s="120">
        <f>ROUND(AVERAGEIF($ES$9:$ES$497,$ES68,QB$9:QB$497),0)</f>
        <v>45</v>
      </c>
      <c r="QM68" s="120">
        <f>ROUND(AVERAGEIF($ES$9:$ES$497,$ES68,QC$9:QC$497),0)</f>
        <v>49</v>
      </c>
      <c r="QN68" s="114">
        <f t="shared" si="126"/>
        <v>579</v>
      </c>
      <c r="QO68" s="115">
        <f t="shared" si="127"/>
        <v>519</v>
      </c>
      <c r="QP68" s="115">
        <f t="shared" si="128"/>
        <v>647</v>
      </c>
      <c r="QQ68" s="115">
        <f t="shared" si="129"/>
        <v>693</v>
      </c>
      <c r="QR68" s="115">
        <f t="shared" si="130"/>
        <v>637</v>
      </c>
      <c r="QS68" s="119">
        <f t="shared" si="131"/>
        <v>473</v>
      </c>
      <c r="QT68" s="114">
        <f>ROUND((QN68-MIN(QN$9:QN$497))/(MAX(QN$9:QN$497)-MIN(QN$9:QN$497))*100,0)</f>
        <v>55</v>
      </c>
      <c r="QU68" s="115">
        <f>ROUND((QO68-MIN(QO$9:QO$497))/(MAX(QO$9:QO$497)-MIN(QO$9:QO$497))*100,0)</f>
        <v>45</v>
      </c>
      <c r="QV68" s="115">
        <f>ROUND((QP68-MIN(QP$9:QP$497))/(MAX(QP$9:QP$497)-MIN(QP$9:QP$497))*100,0)</f>
        <v>43</v>
      </c>
      <c r="QW68" s="115">
        <f>ROUND((QQ68-MIN(QQ$9:QQ$497))/(MAX(QQ$9:QQ$497)-MIN(QQ$9:QQ$497))*100,0)</f>
        <v>51</v>
      </c>
      <c r="QX68" s="115">
        <f>ROUND((QR68-MIN(QR$9:QR$497))/(MAX(QR$9:QR$497)-MIN(QR$9:QR$497))*100,0)</f>
        <v>69</v>
      </c>
      <c r="QY68" s="115">
        <f>ROUND((QS68-MIN(QS$9:QS$497))/(MAX(QS$9:QS$497)-MIN(QS$9:QS$497))*100,0)</f>
        <v>59</v>
      </c>
      <c r="QZ68" s="114">
        <f>RANK(QN68,QN$9:QN$497,0)</f>
        <v>73</v>
      </c>
      <c r="RA68" s="115">
        <f>RANK(QO68,QO$9:QO$497,0)</f>
        <v>66</v>
      </c>
      <c r="RB68" s="115">
        <f>RANK(QP68,QP$9:QP$497,0)</f>
        <v>85</v>
      </c>
      <c r="RC68" s="115">
        <f>RANK(QQ68,QQ$9:QQ$497,0)</f>
        <v>82</v>
      </c>
      <c r="RD68" s="115">
        <f>RANK(QR68,QR$9:QR$497,0)</f>
        <v>71</v>
      </c>
      <c r="RE68" s="115">
        <f>RANK(QS68,QS$9:QS$497,0)</f>
        <v>64</v>
      </c>
      <c r="RF68" s="122"/>
      <c r="RG68" s="115">
        <f>($RH$3*(IH68+IJ68)*100*100/MAX(EX$9:EX$497)*$RO$3) +($RH$3*(II68+IJ68)*100*100/MAX(EX$9:EX$497)*$RO$4) + ($RH$3*IK68*100*100/MAX(EX$9:EX$497)*0.098)</f>
        <v>13.395833333333332</v>
      </c>
      <c r="RH68" s="115">
        <f>($RH$4*IL68*100*100/MAX(EZ$9:EZ$497))*$RQ$3</f>
        <v>0</v>
      </c>
      <c r="RI68" s="115">
        <f>($RH$3*IM68*100*100/MAX(EY$9:EY$497))*$RQ$4</f>
        <v>0</v>
      </c>
      <c r="RJ68" s="115">
        <f>($RH$3*IN68*100*100/MAX(EX$9:EX$497))</f>
        <v>0</v>
      </c>
      <c r="RK68" s="115">
        <f>($RH$4*IO68*100*100/MAX(EZ$9:EZ$497))*$RQ$3</f>
        <v>0</v>
      </c>
      <c r="RL68" s="115">
        <f>(($RL$4*IP68*100*((100/MAX(EX$9:EX$497)+100/MAX(EZ$9:EZ$497))/2))+($RL$4*IQ68*100*((100/MAX(EX$9:EX$497)+100/MAX(EZ$9:EZ$497))/2))+($RL$4*IR68*100*((100/MAX(EX$9:EX$497)+100/MAX(EZ$9:EZ$497))/2))+($RL$4*IS68*100*((100/MAX(EX$9:EX$497)+100/MAX(EZ$9:EZ$497))/2))+($RL$4*IT68*100*((100/MAX(EX$9:EX$497)+100/MAX(EZ$9:EZ$497))/2))+($RL$4*IU68*100*((100/MAX(EX$9:EX$497)+100/MAX(EZ$9:EZ$497))/2))+($RL$4*IV68*100*((100/MAX(EX$9:EX$497)+100/MAX(EZ$9:EZ$497))/2))+($RL$4*IW68*100*((100/MAX(EX$9:EX$497)+100/MAX(EZ$9:EZ$497))/2)))*$RS$3</f>
        <v>0</v>
      </c>
      <c r="RM68" s="115">
        <f>(($RH$3*IX68*100*100/MAX(EX$9:EX$497))+($RH$3*IY68*100*100/MAX(EX$9:EX$497))+($RH$3*IZ68*100*100/MAX(EX$9:EX$497))+($RH$3*JA68*100*100/MAX(EX$9:EX$497))+($RH$3*JB68*100*100/MAX(EX$9:EX$497))+($RH$3*JC68*100*100/MAX(EX$9:EX$497))+($RH$3*JD68*100*100/MAX(EX$9:EX$497))+($RH$3*JE68*100*100/MAX(EX$9:EX$497)))*$RS$4</f>
        <v>0</v>
      </c>
      <c r="RN68" s="115">
        <f>(($RH$4*JF68*100*100/MAX(EZ$9:EZ$497)) + ($RH$4*JG68*100*100/MAX(EZ$9:EZ$497)) + ($RH$4*JH68*100*100/MAX(EZ$9:EZ$497)) + ($RH$4*JI68*100*100/MAX(EZ$9:EZ$497)) + ($RH$4*JJ68*100*100/MAX(EZ$9:EZ$497)) + ($RH$4*JK68*100*100/MAX(EZ$9:EZ$497)) + ($RH$4*JL68*100*100/MAX(EZ$9:EZ$497)) + ($RH$4*JM68*100*100/MAX(EZ$9:EZ$497)))*$RU$3</f>
        <v>0</v>
      </c>
      <c r="RO68" s="115">
        <f>(($RL$4*JN68*100*((100/MAX(EX$9:EX$497)+100/MAX(EZ$9:EZ$497))/2))+($RL$4*JO68*100*((100/MAX(EX$9:EX$497)+100/MAX(EZ$9:EZ$497))/2))+($RL$4*JP68*100*((100/MAX(EX$9:EX$497)+100/MAX(EZ$9:EZ$497))/2))+($RL$4*JQ68*100*((100/MAX(EX$9:EX$497)+100/MAX(EZ$9:EZ$497))/2))+($RL$4*JR68*100*((100/MAX(EX$9:EX$497)+100/MAX(EZ$9:EZ$497))/2))+($RL$4*JS68*100*((100/MAX(EX$9:EX$497)+100/MAX(EZ$9:EZ$497))/2))+($RL$4*JT68*100*((100/MAX(EX$9:EX$497)+100/MAX(EZ$9:EZ$497))/2))+($RL$4*JU68*100*((100/MAX(EX$9:EX$497)+100/MAX(EZ$9:EZ$497))/2))+($RL$4*JV68*100*((100/MAX(EX$9:EX$497)+100/MAX(EZ$9:EZ$497))/2))+($RL$4*JW68*100*((100/MAX(EX$9:EX$497)+100/MAX(EZ$9:EZ$497))/2))+($RL$4*JX68*100*((100/MAX(EX$9:EX$497)+100/MAX(EZ$9:EZ$497))/2))+($RL$4*JY68*100*((100/MAX(EX$9:EX$497)+100/MAX(EZ$9:EZ$497))/2))+($RL$4*JZ68*100*((100/MAX(EX$9:EX$497)+100/MAX(EZ$9:EZ$497))/2)))*$RW$3/2</f>
        <v>0</v>
      </c>
      <c r="RP68" s="119">
        <f>($RJ$3*KA68*100*100/MAX(FA$9:FA$497)) + ($RJ$3*KB68*100*100/MAX(FA$9:FA$497)/2) + ($RJ$3*KC68*100*100/MAX(FA$9:FA$497)/2) + ($RJ$3*KD68*100*100/MAX(FA$9:FA$497)/4) + ($RJ$3*KE68*100*100/MAX(FA$9:FA$497)/4)</f>
        <v>0</v>
      </c>
      <c r="RQ68" s="118">
        <f>($RL$4*KF68*100*((100/MAX(EX$9:EX$497)+100/MAX(EZ$9:EZ$497)))) * ($RO$3/2) + (($RL$4*KG68*100*((100/MAX(EX$9:EX$497)+100/MAX(EZ$9:EZ$497))))+($RL$4*KH68*100*((100/MAX(EX$9:EX$497)+100/MAX(EZ$9:EZ$497))))+($RL$4*KI68*100*((100/MAX(EX$9:EX$497)+100/MAX(EZ$9:EZ$497))))+($RL$4*KJ68*100*((100/MAX(EX$9:EX$497)+100/MAX(EZ$9:EZ$497))))+($RL$4*KK68*100*((100/MAX(EX$9:EX$497)+100/MAX(EZ$9:EZ$497))))+($RL$4*KL68*100*((100/MAX(EX$9:EX$497)+100/MAX(EZ$9:EZ$497))))+($RL$4*KM68*100*((100/MAX(EX$9:EX$497)+100/MAX(EZ$9:EZ$497))))+($RL$4*KN68*100*((100/MAX(EX$9:EX$497)+100/MAX(EZ$9:EZ$497))))+($RL$4*KO68*100*((100/MAX(EX$9:EX$497)+100/MAX(EZ$9:EZ$497))))+($RL$4*KP68*100*((100/MAX(EX$9:EX$497)+100/MAX(EZ$9:EZ$497))))+($RL$4*KQ68*100*((100/MAX(EX$9:EX$497)+100/MAX(EZ$9:EZ$497))))+($RL$4*KR68*100*((100/MAX(EX$9:EX$497)+100/MAX(EZ$9:EZ$497))))+($RL$4*KS68*100*((100/MAX(EX$9:EX$497)+100/MAX(EZ$9:EZ$497))))+($RL$4*KV68*100*((100/MAX(EX$9:EX$497)+100/MAX(EZ$9:EZ$497))))) * (($RO$3+$RO$4)/6)</f>
        <v>0</v>
      </c>
      <c r="RR68" s="115">
        <f>(($RL$4*KW68*100*((100/MAX(EX$9:EX$497)+100/MAX(EZ$9:EZ$497))))) * ($RO$3/2) + (($RL$4*KX68*100*((100/MAX(EX$9:EX$497)+100/MAX(EZ$9:EZ$497))))+($RL$4*KY68*100*((100/MAX(EX$9:EX$497)+100/MAX(EZ$9:EZ$497))))+($RL$4*KZ68*100*((100/MAX(EX$9:EX$497)+100/MAX(EZ$9:EZ$497))))+($RL$4*LA68*100*((100/MAX(EX$9:EX$497)+100/MAX(EZ$9:EZ$497))))+($RL$4*LB68*100*((100/MAX(EX$9:EX$497)+100/MAX(EZ$9:EZ$497))))+($RL$4*LC68*100*((100/MAX(EX$9:EX$497)+100/MAX(EZ$9:EZ$497))))) * (($RO$3+$RO$4)/6)</f>
        <v>0</v>
      </c>
      <c r="RS68" s="119">
        <f>(($RL$4*LD68*100*((100/MAX(EX$9:EX$497)+100/MAX(EZ$9:EZ$497))))+($RL$4*LE68*100*((100/MAX(EX$9:EX$497)+100/MAX(EZ$9:EZ$497))))) * (($RO$3+$RO$4)/6)</f>
        <v>0</v>
      </c>
      <c r="RT68" s="118">
        <f>($RJ$4*LH68*100*(100/MAX(EV$9:EV$497)))+($RJ$4*LI68*100*(100/MAX(EV$9:EV$497)))</f>
        <v>0</v>
      </c>
      <c r="RU68" s="119">
        <f>($RJ$4*LJ68*(100/MAX(EV$9:EV$497)))/2 + ($RL$3*LK68*(100/MAX(EW$9:EW$497))) + ($RJ$4*LL68*(100/MAX(EV$9:EV$497)))/4 + ($RL$3*LM68*(100/MAX(EW$9:EW$497)))</f>
        <v>0</v>
      </c>
      <c r="RV68" s="118">
        <f>($RJ$4*LN68*100*100/MAX(EV$9:EV$497)/2)+($RJ$4*LO68*100*100/MAX(EV$9:EV$497)/2)+($RJ$4*LP68*100*100/MAX(EV$9:EV$497))+($RJ$4*LQ68*100*100/MAX(EV$9:EV$497))+($RJ$4*LR68*100*100/MAX(EV$9:EV$497))</f>
        <v>0</v>
      </c>
      <c r="RW68" s="115">
        <f>($RJ$4*LS68*100*100/MAX(EV$9:EV$497)) + (($RJ$4*LT68*100*100/MAX(EV$9:EV$497))+($RJ$4*LU68*100*100/MAX(EV$9:EV$497))+($RJ$4*LV68*100*100/MAX(EV$9:EV$497))+($RJ$4*LW68*100*100/MAX(EV$9:EV$497))+($RJ$4*LX68*100*100/MAX(EV$9:EV$497))+($RJ$4*LY68*100*100/MAX(EV$9:EV$497))+($RJ$4*LZ68*100*100/MAX(EV$9:EV$497))+($RJ$4*MA68*100*100/MAX(EV$9:EV$497)))/2</f>
        <v>0</v>
      </c>
      <c r="RX68" s="119">
        <f>($RJ$4*MB68*100*100/MAX(EV$9:EV$497))+($RJ$4*MC68*100*100/MAX(EV$9:EV$497))+($RJ$4*MD68*100*100/MAX(EV$9:EV$497))+($RJ$4*ME68*100*100/MAX(EV$9:EV$497))+($RJ$4*MF68*100*100/MAX(EV$9:EV$497))+($RJ$4*MG68*100*100/MAX(EV$9:EV$497))+($RJ$4*MH68*100*100/MAX(EV$9:EV$497))+($RJ$4*MI68*100*100/MAX(EV$9:EV$497))+($RJ$4*MJ68*100*100/MAX(EV$9:EV$497))+($RJ$4*MK68*100*100/MAX(EV$9:EV$497))+($RJ$4*ML68*100*100/MAX(EV$9:EV$497))+($RJ$4*MM68*100*100/MAX(EV$9:EV$497))+($RJ$4*MN68*100*100/MAX(EV$9:EV$497))</f>
        <v>0</v>
      </c>
      <c r="RY68" s="118">
        <f>($RJ$4*MQ68*100*100/MAX(EV$9:EV$497))/2 + (($RJ$4*MR68*100*100/MAX(EV$9:EV$497))+($RJ$4*MS68*100*100/MAX(EV$9:EV$497))+($RJ$4*MT68*100*100/MAX(EV$9:EV$497))+($RJ$4*MU68*100*100/MAX(EV$9:EV$497))+($RJ$4*MV68*100*100/MAX(EV$9:EV$497))+($RJ$4*MW68*100*100/MAX(EV$9:EV$497))+($RJ$4*MX68*100*100/MAX(EV$9:EV$497))+($RJ$4*MY68*100*100/MAX(EV$9:EV$497))+($RJ$4*MZ68*100*100/MAX(EV$9:EV$497))+($RJ$4*NA68*100*100/MAX(EV$9:EV$497))+($RJ$4*NB68*100*100/MAX(EV$9:EV$497))+($RJ$4*NC68*100*100/MAX(EV$9:EV$497))+($RJ$4*ND68*100*100/MAX(EV$9:EV$497))+($RJ$4*NG68*100*100/MAX(EV$9:EV$497)))/4</f>
        <v>0</v>
      </c>
      <c r="RZ68" s="115">
        <f>($RJ$4*NH68*100*100/MAX(EV$9:EV$497))/2 + (($RJ$4*NI68*100*100/MAX(EV$9:EV$497))+($RJ$4*NJ68*100*100/MAX(EV$9:EV$497))+($RJ$4*NK68*100*100/MAX(EV$9:EV$497))+($RJ$4*NL68*100*100/MAX(EV$9:EV$497))+($RJ$4*NM68*100*100/MAX(EV$9:EV$497))+($RJ$4*NN68*100*100/MAX(EV$9:EV$497)))/4</f>
        <v>0</v>
      </c>
      <c r="SA68" s="117">
        <f>(($RJ$4*NO68*100*100/MAX(EV$9:EV$497))+($RJ$4*NP68*100*100/MAX(EV$9:EV$497)))/4</f>
        <v>2.106741573033708</v>
      </c>
      <c r="SB68" s="118">
        <f t="shared" si="113"/>
        <v>15.502574906367041</v>
      </c>
      <c r="SC68" s="115">
        <f t="shared" si="114"/>
        <v>13.817181647940075</v>
      </c>
      <c r="SD68" s="115">
        <f t="shared" si="115"/>
        <v>0.526685393258427</v>
      </c>
      <c r="SE68" s="115">
        <f t="shared" si="116"/>
        <v>13.817181647940075</v>
      </c>
      <c r="SF68" s="115">
        <f t="shared" si="117"/>
        <v>0.526685393258427</v>
      </c>
      <c r="SG68" s="115">
        <f t="shared" si="118"/>
        <v>2.106741573033708</v>
      </c>
      <c r="SH68" s="115">
        <f>ROUND(SB68/MAX(SB$9:SB$497)*100,0)</f>
        <v>20</v>
      </c>
      <c r="SI68" s="115">
        <f>ROUND(SC68/MAX(SC$9:SC$497)*100,0)</f>
        <v>21</v>
      </c>
      <c r="SJ68" s="115">
        <f>ROUND(SD68/MAX(SD$9:SD$497)*100,0)</f>
        <v>1</v>
      </c>
      <c r="SK68" s="115">
        <f>ROUND(SE68/MAX(SE$9:SE$497)*100,0)</f>
        <v>11</v>
      </c>
      <c r="SL68" s="115">
        <f>ROUND(SF68/MAX(SF$9:SF$497)*100,0)</f>
        <v>1</v>
      </c>
      <c r="SM68" s="121">
        <f>ROUND(SG68/MAX(SG$9:SG$497)*100,0)</f>
        <v>2</v>
      </c>
      <c r="SN68" s="115">
        <f>ROUND(AVERAGEIF($ES$9:$ES$497,$ES68,SH$9:SH$497),0)</f>
        <v>24</v>
      </c>
      <c r="SO68" s="115">
        <f>ROUND(AVERAGEIF($ES$9:$ES$497,$ES68,SI$9:SI$497),0)</f>
        <v>22</v>
      </c>
      <c r="SP68" s="115">
        <f>ROUND(AVERAGEIF($ES$9:$ES$497,$ES68,SJ$9:SJ$497),0)</f>
        <v>5</v>
      </c>
      <c r="SQ68" s="115">
        <f>ROUND(AVERAGEIF($ES$9:$ES$497,$ES68,SK$9:SK$497),0)</f>
        <v>19</v>
      </c>
      <c r="SR68" s="115">
        <f>ROUND(AVERAGEIF($ES$9:$ES$497,$ES68,SL$9:SL$497),0)</f>
        <v>8</v>
      </c>
      <c r="SS68" s="121">
        <f>ROUND(AVERAGEIF($ES$9:$ES$497,$ES68,SM$9:SM$497),0)</f>
        <v>6</v>
      </c>
      <c r="ST68" s="114">
        <f>RANK(SB68,SB$9:SB$497,0)</f>
        <v>206</v>
      </c>
      <c r="SU68" s="115">
        <f>RANK(SC68,SC$9:SC$497,0)</f>
        <v>141</v>
      </c>
      <c r="SV68" s="115">
        <f>RANK(SD68,SD$9:SD$497,0)</f>
        <v>265</v>
      </c>
      <c r="SW68" s="115">
        <f>RANK(SE68,SE$9:SE$497,0)</f>
        <v>152</v>
      </c>
      <c r="SX68" s="115">
        <f>RANK(SF68,SF$9:SF$497,0)</f>
        <v>253</v>
      </c>
      <c r="SY68" s="115">
        <f>RANK(SG68,SG$9:SG$497,0)</f>
        <v>237</v>
      </c>
      <c r="SZ68" s="115">
        <f>COUNTIFS(SB$9:SB$497,"&gt;"&amp;SB68,$ES$9:$ES$497,$ES68)+1</f>
        <v>53</v>
      </c>
      <c r="TA68" s="115">
        <f>COUNTIFS(SC$9:SC$497,"&gt;"&amp;SC68,$ES$9:$ES$497,$ES68)+1</f>
        <v>45</v>
      </c>
      <c r="TB68" s="115">
        <f>COUNTIFS(SD$9:SD$497,"&gt;"&amp;SD68,$ES$9:$ES$497,$ES68)+1</f>
        <v>62</v>
      </c>
      <c r="TC68" s="115">
        <f>COUNTIFS(SE$9:SE$497,"&gt;"&amp;SE68,$ES$9:$ES$497,$ES68)+1</f>
        <v>49</v>
      </c>
      <c r="TD68" s="115">
        <f>COUNTIFS(SF$9:SF$497,"&gt;"&amp;SF68,$ES$9:$ES$497,$ES68)+1</f>
        <v>62</v>
      </c>
      <c r="TE68" s="117">
        <f>COUNTIFS(SG$9:SG$497,"&gt;"&amp;SG68,$ES$9:$ES$497,$ES68)+1</f>
        <v>57</v>
      </c>
      <c r="TF68" s="118">
        <f t="shared" si="119"/>
        <v>48</v>
      </c>
      <c r="TG68" s="115">
        <f t="shared" si="120"/>
        <v>47</v>
      </c>
      <c r="TH68" s="115">
        <f t="shared" si="121"/>
        <v>26</v>
      </c>
      <c r="TI68" s="115">
        <f t="shared" si="122"/>
        <v>37</v>
      </c>
      <c r="TJ68" s="115">
        <f t="shared" si="123"/>
        <v>26</v>
      </c>
      <c r="TK68" s="115">
        <f t="shared" si="124"/>
        <v>30</v>
      </c>
      <c r="TL68" s="117">
        <f t="shared" si="125"/>
        <v>28</v>
      </c>
      <c r="TM68" s="118">
        <f>ROUND(TF68/MAX(TF$9:TF$497)*100,0)</f>
        <v>27</v>
      </c>
      <c r="TN68" s="115">
        <f>ROUND(TG68/MAX(TG$9:TG$497)*100,0)</f>
        <v>26</v>
      </c>
      <c r="TO68" s="115">
        <f>ROUND(TH68/MAX(TH$9:TH$497)*100,0)</f>
        <v>14</v>
      </c>
      <c r="TP68" s="115">
        <f>ROUND(TI68/MAX(TI$9:TI$497)*100,0)</f>
        <v>20</v>
      </c>
      <c r="TQ68" s="115">
        <f>ROUND(TJ68/MAX(TJ$9:TJ$497)*100,0)</f>
        <v>13</v>
      </c>
      <c r="TR68" s="115">
        <f>ROUND(TK68/MAX(TK$9:TK$497)*100,0)</f>
        <v>15</v>
      </c>
      <c r="TS68" s="119">
        <f>ROUND(TL68/MAX(TL$9:TL$497)*100,0)</f>
        <v>14</v>
      </c>
      <c r="TT68" s="120">
        <f>RANK(TM68,TM$9:TM$497,0)</f>
        <v>298</v>
      </c>
      <c r="TU68" s="115">
        <f>RANK(TN68,TN$9:TN$497,0)</f>
        <v>244</v>
      </c>
      <c r="TV68" s="115">
        <f>RANK(TO68,TO$9:TO$497,0)</f>
        <v>325</v>
      </c>
      <c r="TW68" s="115">
        <f>RANK(TP68,TP$9:TP$497,0)</f>
        <v>303</v>
      </c>
      <c r="TX68" s="115">
        <f>RANK(TQ68,TQ$9:TQ$497,0)</f>
        <v>340</v>
      </c>
      <c r="TY68" s="115">
        <f>RANK(TR68,TR$9:TR$497,0)</f>
        <v>337</v>
      </c>
      <c r="TZ68" s="121">
        <f>RANK(TS68,TS$9:TS$497,0)</f>
        <v>330</v>
      </c>
      <c r="UA68" s="132"/>
      <c r="UB68" s="7" t="s">
        <v>1</v>
      </c>
    </row>
    <row r="69" spans="1:548" x14ac:dyDescent="0.15">
      <c r="A69" s="183">
        <v>61</v>
      </c>
      <c r="B69" s="203" t="s">
        <v>711</v>
      </c>
      <c r="C69" s="63"/>
      <c r="D69" s="63"/>
      <c r="E69" s="64" t="s">
        <v>518</v>
      </c>
      <c r="F69" s="65">
        <v>32</v>
      </c>
      <c r="G69" s="65" t="s">
        <v>558</v>
      </c>
      <c r="H69" s="65" t="s">
        <v>699</v>
      </c>
      <c r="I69" s="66" t="s">
        <v>521</v>
      </c>
      <c r="J69" s="67" t="s">
        <v>521</v>
      </c>
      <c r="K69" s="67" t="s">
        <v>521</v>
      </c>
      <c r="L69" s="67" t="s">
        <v>521</v>
      </c>
      <c r="M69" s="67" t="s">
        <v>521</v>
      </c>
      <c r="N69" s="67" t="s">
        <v>521</v>
      </c>
      <c r="O69" s="67" t="s">
        <v>521</v>
      </c>
      <c r="P69" s="67" t="s">
        <v>521</v>
      </c>
      <c r="Q69" s="67" t="s">
        <v>521</v>
      </c>
      <c r="R69" s="68" t="s">
        <v>521</v>
      </c>
      <c r="S69" s="69" t="s">
        <v>521</v>
      </c>
      <c r="T69" s="67" t="s">
        <v>521</v>
      </c>
      <c r="U69" s="67" t="s">
        <v>521</v>
      </c>
      <c r="V69" s="67" t="s">
        <v>521</v>
      </c>
      <c r="W69" s="67" t="s">
        <v>521</v>
      </c>
      <c r="X69" s="67" t="s">
        <v>521</v>
      </c>
      <c r="Y69" s="67" t="s">
        <v>521</v>
      </c>
      <c r="Z69" s="67" t="s">
        <v>521</v>
      </c>
      <c r="AA69" s="67" t="s">
        <v>18</v>
      </c>
      <c r="AB69" s="68" t="s">
        <v>18</v>
      </c>
      <c r="AC69" s="69" t="s">
        <v>18</v>
      </c>
      <c r="AD69" s="67" t="s">
        <v>18</v>
      </c>
      <c r="AE69" s="67" t="s">
        <v>18</v>
      </c>
      <c r="AF69" s="67" t="s">
        <v>18</v>
      </c>
      <c r="AG69" s="67" t="s">
        <v>521</v>
      </c>
      <c r="AH69" s="67" t="s">
        <v>521</v>
      </c>
      <c r="AI69" s="67" t="s">
        <v>521</v>
      </c>
      <c r="AJ69" s="67" t="s">
        <v>521</v>
      </c>
      <c r="AK69" s="67" t="s">
        <v>521</v>
      </c>
      <c r="AL69" s="68" t="s">
        <v>521</v>
      </c>
      <c r="AM69" s="69" t="s">
        <v>521</v>
      </c>
      <c r="AN69" s="67" t="s">
        <v>521</v>
      </c>
      <c r="AO69" s="67" t="s">
        <v>521</v>
      </c>
      <c r="AP69" s="67" t="s">
        <v>521</v>
      </c>
      <c r="AQ69" s="67" t="s">
        <v>521</v>
      </c>
      <c r="AR69" s="67" t="s">
        <v>521</v>
      </c>
      <c r="AS69" s="67" t="s">
        <v>521</v>
      </c>
      <c r="AT69" s="67" t="s">
        <v>521</v>
      </c>
      <c r="AU69" s="67" t="s">
        <v>521</v>
      </c>
      <c r="AV69" s="68" t="s">
        <v>521</v>
      </c>
      <c r="AW69" s="69" t="s">
        <v>521</v>
      </c>
      <c r="AX69" s="67" t="s">
        <v>521</v>
      </c>
      <c r="AY69" s="67" t="s">
        <v>521</v>
      </c>
      <c r="AZ69" s="67" t="s">
        <v>521</v>
      </c>
      <c r="BA69" s="67" t="s">
        <v>521</v>
      </c>
      <c r="BB69" s="67" t="s">
        <v>521</v>
      </c>
      <c r="BC69" s="67" t="s">
        <v>521</v>
      </c>
      <c r="BD69" s="67" t="s">
        <v>521</v>
      </c>
      <c r="BE69" s="67" t="s">
        <v>521</v>
      </c>
      <c r="BF69" s="68" t="s">
        <v>521</v>
      </c>
      <c r="BG69" s="69" t="s">
        <v>521</v>
      </c>
      <c r="BH69" s="67" t="s">
        <v>521</v>
      </c>
      <c r="BI69" s="67" t="s">
        <v>521</v>
      </c>
      <c r="BJ69" s="67" t="s">
        <v>521</v>
      </c>
      <c r="BK69" s="67" t="s">
        <v>521</v>
      </c>
      <c r="BL69" s="67" t="s">
        <v>521</v>
      </c>
      <c r="BM69" s="67" t="s">
        <v>521</v>
      </c>
      <c r="BN69" s="67" t="s">
        <v>521</v>
      </c>
      <c r="BO69" s="67" t="s">
        <v>521</v>
      </c>
      <c r="BP69" s="68" t="s">
        <v>521</v>
      </c>
      <c r="BQ69" s="70" t="s">
        <v>521</v>
      </c>
      <c r="BR69" s="67" t="s">
        <v>521</v>
      </c>
      <c r="BS69" s="67" t="s">
        <v>521</v>
      </c>
      <c r="BT69" s="67" t="s">
        <v>521</v>
      </c>
      <c r="BU69" s="67" t="s">
        <v>521</v>
      </c>
      <c r="BV69" s="67" t="s">
        <v>521</v>
      </c>
      <c r="BW69" s="67" t="s">
        <v>521</v>
      </c>
      <c r="BX69" s="67" t="s">
        <v>521</v>
      </c>
      <c r="BY69" s="67" t="s">
        <v>521</v>
      </c>
      <c r="BZ69" s="68" t="s">
        <v>521</v>
      </c>
      <c r="CA69" s="69" t="s">
        <v>521</v>
      </c>
      <c r="CB69" s="67" t="s">
        <v>521</v>
      </c>
      <c r="CC69" s="67" t="s">
        <v>521</v>
      </c>
      <c r="CD69" s="67" t="s">
        <v>521</v>
      </c>
      <c r="CE69" s="67" t="s">
        <v>521</v>
      </c>
      <c r="CF69" s="67" t="s">
        <v>521</v>
      </c>
      <c r="CG69" s="67" t="s">
        <v>521</v>
      </c>
      <c r="CH69" s="67" t="s">
        <v>521</v>
      </c>
      <c r="CI69" s="67" t="s">
        <v>521</v>
      </c>
      <c r="CJ69" s="68" t="s">
        <v>521</v>
      </c>
      <c r="CK69" s="69" t="s">
        <v>521</v>
      </c>
      <c r="CL69" s="67" t="s">
        <v>521</v>
      </c>
      <c r="CM69" s="67" t="s">
        <v>521</v>
      </c>
      <c r="CN69" s="67" t="s">
        <v>521</v>
      </c>
      <c r="CO69" s="67" t="s">
        <v>521</v>
      </c>
      <c r="CP69" s="67" t="s">
        <v>521</v>
      </c>
      <c r="CQ69" s="67" t="s">
        <v>521</v>
      </c>
      <c r="CR69" s="67" t="s">
        <v>521</v>
      </c>
      <c r="CS69" s="67" t="s">
        <v>521</v>
      </c>
      <c r="CT69" s="68" t="s">
        <v>521</v>
      </c>
      <c r="CU69" s="69" t="s">
        <v>521</v>
      </c>
      <c r="CV69" s="67" t="s">
        <v>521</v>
      </c>
      <c r="CW69" s="67" t="s">
        <v>521</v>
      </c>
      <c r="CX69" s="67" t="s">
        <v>521</v>
      </c>
      <c r="CY69" s="67" t="s">
        <v>521</v>
      </c>
      <c r="CZ69" s="67" t="s">
        <v>521</v>
      </c>
      <c r="DA69" s="67" t="s">
        <v>521</v>
      </c>
      <c r="DB69" s="67" t="s">
        <v>521</v>
      </c>
      <c r="DC69" s="67" t="s">
        <v>521</v>
      </c>
      <c r="DD69" s="68" t="s">
        <v>521</v>
      </c>
      <c r="DE69" s="69" t="s">
        <v>521</v>
      </c>
      <c r="DF69" s="71" t="s">
        <v>521</v>
      </c>
      <c r="DG69" s="67" t="s">
        <v>521</v>
      </c>
      <c r="DH69" s="67" t="s">
        <v>521</v>
      </c>
      <c r="DI69" s="67" t="s">
        <v>521</v>
      </c>
      <c r="DJ69" s="67" t="s">
        <v>521</v>
      </c>
      <c r="DK69" s="67" t="s">
        <v>521</v>
      </c>
      <c r="DL69" s="67" t="s">
        <v>521</v>
      </c>
      <c r="DM69" s="67" t="s">
        <v>521</v>
      </c>
      <c r="DN69" s="68" t="s">
        <v>521</v>
      </c>
      <c r="DO69" s="70" t="s">
        <v>521</v>
      </c>
      <c r="DP69" s="71" t="s">
        <v>521</v>
      </c>
      <c r="DQ69" s="67" t="s">
        <v>521</v>
      </c>
      <c r="DR69" s="67" t="s">
        <v>521</v>
      </c>
      <c r="DS69" s="67" t="s">
        <v>521</v>
      </c>
      <c r="DT69" s="67" t="s">
        <v>521</v>
      </c>
      <c r="DU69" s="67" t="s">
        <v>521</v>
      </c>
      <c r="DV69" s="67" t="s">
        <v>521</v>
      </c>
      <c r="DW69" s="67" t="s">
        <v>521</v>
      </c>
      <c r="DX69" s="72" t="s">
        <v>521</v>
      </c>
      <c r="DY69" s="73" t="s">
        <v>522</v>
      </c>
      <c r="DZ69" s="74">
        <v>2</v>
      </c>
      <c r="EA69" s="74">
        <v>3</v>
      </c>
      <c r="EB69" s="74">
        <v>3</v>
      </c>
      <c r="EC69" s="75">
        <v>4</v>
      </c>
      <c r="ED69" s="76" t="s">
        <v>522</v>
      </c>
      <c r="EE69" s="74">
        <f t="shared" si="75"/>
        <v>2</v>
      </c>
      <c r="EF69" s="74">
        <f t="shared" si="76"/>
        <v>6</v>
      </c>
      <c r="EG69" s="74">
        <f t="shared" si="77"/>
        <v>18</v>
      </c>
      <c r="EH69" s="77">
        <f t="shared" si="78"/>
        <v>72</v>
      </c>
      <c r="EI69" s="73">
        <v>300</v>
      </c>
      <c r="EJ69" s="74">
        <v>450</v>
      </c>
      <c r="EK69" s="74">
        <v>900</v>
      </c>
      <c r="EL69" s="74">
        <v>1500</v>
      </c>
      <c r="EM69" s="75">
        <v>4500</v>
      </c>
      <c r="EN69" s="78">
        <v>1</v>
      </c>
      <c r="EO69" s="79">
        <f t="shared" si="79"/>
        <v>0.75</v>
      </c>
      <c r="EP69" s="79">
        <f t="shared" si="80"/>
        <v>0.5</v>
      </c>
      <c r="EQ69" s="79">
        <f t="shared" si="81"/>
        <v>0.27777777777777773</v>
      </c>
      <c r="ER69" s="80">
        <f t="shared" si="82"/>
        <v>0.20833333333333334</v>
      </c>
      <c r="ES69" s="128" t="s">
        <v>532</v>
      </c>
      <c r="ET69" s="82"/>
      <c r="EU69" s="83">
        <v>4</v>
      </c>
      <c r="EV69" s="73">
        <v>21</v>
      </c>
      <c r="EW69" s="74">
        <v>35</v>
      </c>
      <c r="EX69" s="74">
        <v>15</v>
      </c>
      <c r="EY69" s="74">
        <v>9</v>
      </c>
      <c r="EZ69" s="74">
        <v>12</v>
      </c>
      <c r="FA69" s="74">
        <v>46</v>
      </c>
      <c r="FB69" s="74">
        <v>12</v>
      </c>
      <c r="FC69" s="74">
        <v>15</v>
      </c>
      <c r="FD69" s="74">
        <f t="shared" si="83"/>
        <v>27</v>
      </c>
      <c r="FE69" s="84">
        <f t="shared" si="84"/>
        <v>30</v>
      </c>
      <c r="FF69" s="73">
        <f>RANK(EV69,$EV$9:$EV$497,0)</f>
        <v>397</v>
      </c>
      <c r="FG69" s="74">
        <f>RANK(EW69,$EW$9:$EW$497,0)</f>
        <v>267</v>
      </c>
      <c r="FH69" s="74">
        <f>RANK(EX69,$EX$9:$EX$497,0)</f>
        <v>349</v>
      </c>
      <c r="FI69" s="74">
        <f>RANK(EY69,$EY$9:$EY$497,0)</f>
        <v>397</v>
      </c>
      <c r="FJ69" s="74">
        <f>RANK(EZ69,$EZ$9:$EZ$497,0)</f>
        <v>297</v>
      </c>
      <c r="FK69" s="74">
        <f>RANK(FA69,$FA$9:$FA$497,0)</f>
        <v>47</v>
      </c>
      <c r="FL69" s="74">
        <f>RANK(FB69,$FB$9:$FB$497,0)</f>
        <v>369</v>
      </c>
      <c r="FM69" s="74">
        <f>RANK(FC69,$FC$9:$FC$497,0)</f>
        <v>354</v>
      </c>
      <c r="FN69" s="74">
        <f>RANK(FD69,$FD$9:$FD$497,0)</f>
        <v>373</v>
      </c>
      <c r="FO69" s="84">
        <f>RANK(FE69,$FE$9:$FE$497,0)</f>
        <v>376</v>
      </c>
      <c r="FP69" s="73">
        <f>COUNTIFS($EV$9:$EV$497,"&gt;"&amp;EV69,$ES$9:$ES$497,ES69)+1</f>
        <v>62</v>
      </c>
      <c r="FQ69" s="74">
        <f>COUNTIFS($EW$9:$EW$497,"&gt;"&amp;EW69,$ES$9:$ES$497,ES69)+1</f>
        <v>56</v>
      </c>
      <c r="FR69" s="74">
        <f>COUNTIFS($EX$9:$EX$497,"&gt;"&amp;EX69,$ES$9:$ES$497,ES69)+1</f>
        <v>51</v>
      </c>
      <c r="FS69" s="74">
        <f>COUNTIFS($EY$9:$EY$497,"&gt;"&amp;EY69,$ES$9:$ES$497,ES69)+1</f>
        <v>61</v>
      </c>
      <c r="FT69" s="74">
        <f>COUNTIFS($EZ$9:$EZ$497,"&gt;"&amp;EZ69,$ES$9:$ES$497,ES69)+1</f>
        <v>49</v>
      </c>
      <c r="FU69" s="74">
        <f>COUNTIFS($FA$9:$FA$497,"&gt;"&amp;FA69,$ES$9:$ES$497,ES69)+1</f>
        <v>39</v>
      </c>
      <c r="FV69" s="74">
        <f>COUNTIFS($FB$9:$FB$497,"&gt;"&amp;FB69,$ES$9:$ES$497,ES69)+1</f>
        <v>56</v>
      </c>
      <c r="FW69" s="74">
        <f>COUNTIFS($FC$9:$FC$497,"&gt;"&amp;FC69,$ES$9:$ES$497,ES69)+1</f>
        <v>55</v>
      </c>
      <c r="FX69" s="74">
        <f>COUNTIFS($FD$9:$FD$497,"&gt;"&amp;FD69,$ES$9:$ES$497,ES69)+1</f>
        <v>53</v>
      </c>
      <c r="FY69" s="84">
        <f>COUNTIFS($FE$9:$FE$497,"&gt;"&amp;FE69,$ES$9:$ES$497,ES69)+1</f>
        <v>55</v>
      </c>
      <c r="FZ69" s="85">
        <f t="shared" si="85"/>
        <v>0.66</v>
      </c>
      <c r="GA69" s="86">
        <f t="shared" si="86"/>
        <v>1.0900000000000001</v>
      </c>
      <c r="GB69" s="86">
        <f t="shared" si="87"/>
        <v>0.47</v>
      </c>
      <c r="GC69" s="86">
        <f t="shared" si="88"/>
        <v>0.28000000000000003</v>
      </c>
      <c r="GD69" s="86">
        <f t="shared" si="89"/>
        <v>0.38</v>
      </c>
      <c r="GE69" s="86">
        <f t="shared" si="90"/>
        <v>1.44</v>
      </c>
      <c r="GF69" s="86">
        <f t="shared" si="91"/>
        <v>0.38</v>
      </c>
      <c r="GG69" s="86">
        <f t="shared" si="92"/>
        <v>0.47</v>
      </c>
      <c r="GH69" s="86">
        <f t="shared" si="93"/>
        <v>0.84</v>
      </c>
      <c r="GI69" s="87">
        <f t="shared" si="94"/>
        <v>0.94</v>
      </c>
      <c r="GJ69" s="85">
        <f>ROUND(((FZ69-AVERAGE(FZ$9:FZ$497))/STDEVP(FZ$9:FZ$497)*10+50),2)</f>
        <v>38.07</v>
      </c>
      <c r="GK69" s="86">
        <f>ROUND(((GA69-AVERAGE(GA$9:GA$497))/STDEVP(GA$9:GA$497)*10+50),2)</f>
        <v>61.94</v>
      </c>
      <c r="GL69" s="86">
        <f>ROUND(((GB69-AVERAGE(GB$9:GB$497))/STDEVP(GB$9:GB$497)*10+50),2)</f>
        <v>45.76</v>
      </c>
      <c r="GM69" s="86">
        <f>ROUND(((GC69-AVERAGE(GC$9:GC$497))/STDEVP(GC$9:GC$497)*10+50),2)</f>
        <v>37.67</v>
      </c>
      <c r="GN69" s="86">
        <f>ROUND(((GD69-AVERAGE(GD$9:GD$497))/STDEVP(GD$9:GD$497)*10+50),2)</f>
        <v>49.58</v>
      </c>
      <c r="GO69" s="86">
        <f>ROUND(((GE69-AVERAGE(GE$9:GE$497))/STDEVP(GE$9:GE$497)*10+50),2)</f>
        <v>89.63</v>
      </c>
      <c r="GP69" s="86">
        <f>ROUND(((GF69-AVERAGE(GF$9:GF$497))/STDEVP(GF$9:GF$497)*10+50),2)</f>
        <v>41.97</v>
      </c>
      <c r="GQ69" s="86">
        <f>ROUND(((GG69-AVERAGE(GG$9:GG$497))/STDEVP(GG$9:GG$497)*10+50),2)</f>
        <v>44.96</v>
      </c>
      <c r="GR69" s="86">
        <f>ROUND(((GH69-AVERAGE(GH$9:GH$497))/STDEVP(GH$9:GH$497)*10+50),2)</f>
        <v>45.08</v>
      </c>
      <c r="GS69" s="87">
        <f>ROUND(((GI69-AVERAGE(GI$9:GI$497))/STDEVP(GI$9:GI$497)*10+50),2)</f>
        <v>44.25</v>
      </c>
      <c r="GT69" s="73">
        <f>RANK(GJ69,$GJ$9:$GJ$497,0)</f>
        <v>388</v>
      </c>
      <c r="GU69" s="74">
        <f>RANK(GK69,$GK$9:$GK$497,0)</f>
        <v>58</v>
      </c>
      <c r="GV69" s="74">
        <f>RANK(GL69,$GL$9:$GL$497,0)</f>
        <v>274</v>
      </c>
      <c r="GW69" s="74">
        <f>RANK(GM69,$GM$9:$GM$497,0)</f>
        <v>397</v>
      </c>
      <c r="GX69" s="74">
        <f>RANK(GN69,$GN$9:$GN$497,0)</f>
        <v>135</v>
      </c>
      <c r="GY69" s="74">
        <f>RANK(GO69,$GO$9:$GO$497,0)</f>
        <v>4</v>
      </c>
      <c r="GZ69" s="74">
        <f>RANK(GP69,$GP$9:$GP$497,0)</f>
        <v>327</v>
      </c>
      <c r="HA69" s="74">
        <f>RANK(GQ69,$GQ$9:$GQ$497,0)</f>
        <v>286</v>
      </c>
      <c r="HB69" s="74">
        <f>RANK(GR69,$GR$9:$GR$497,0)</f>
        <v>269</v>
      </c>
      <c r="HC69" s="84">
        <f>RANK(GS69,$GS$9:$GS$497,0)</f>
        <v>286</v>
      </c>
      <c r="HD69" s="85">
        <f>ROUND(AVERAGEIF($ES$9:$ES$497,$ES69,$FZ$9:$FZ$497),2)</f>
        <v>0.93</v>
      </c>
      <c r="HE69" s="86">
        <f>ROUND(AVERAGEIF($ES$9:$ES$497,$ES69,$GA$9:$GA$497),2)</f>
        <v>0.96</v>
      </c>
      <c r="HF69" s="86">
        <f>ROUND(AVERAGEIF($ES$9:$ES$497,$ES69,$GB$9:$GB$497),2)</f>
        <v>0.41</v>
      </c>
      <c r="HG69" s="86">
        <f>ROUND(AVERAGEIF($ES$9:$ES$497,$ES69,$GC$9:$GC$497),2)</f>
        <v>0.46</v>
      </c>
      <c r="HH69" s="86">
        <f>ROUND(AVERAGEIF($ES$9:$ES$497,$ES69,$GD$9:$GD$497),2)</f>
        <v>0.38</v>
      </c>
      <c r="HI69" s="86">
        <f>ROUND(AVERAGEIF($ES$9:$ES$497,$ES69,$GE$9:$GE$497),2)</f>
        <v>0.85</v>
      </c>
      <c r="HJ69" s="86">
        <f>ROUND(AVERAGEIF($ES$9:$ES$497,$ES69,$GF$9:$GF$497),2)</f>
        <v>0.44</v>
      </c>
      <c r="HK69" s="86">
        <f>ROUND(AVERAGEIF($ES$9:$ES$497,$ES69,$GG$9:$GG$497),2)</f>
        <v>0.42</v>
      </c>
      <c r="HL69" s="86">
        <f>ROUND(AVERAGEIF($ES$9:$ES$497,$ES69,$GH$9:$GH$497),2)</f>
        <v>0.8</v>
      </c>
      <c r="HM69" s="87">
        <f>ROUND(AVERAGEIF($ES$9:$ES$497,$ES69,$GI$9:$GI$497),2)</f>
        <v>0.84</v>
      </c>
      <c r="HN69" s="88">
        <f t="shared" si="95"/>
        <v>-0.27</v>
      </c>
      <c r="HO69" s="89">
        <f t="shared" si="96"/>
        <v>0.13000000000000012</v>
      </c>
      <c r="HP69" s="89">
        <f t="shared" si="97"/>
        <v>0.06</v>
      </c>
      <c r="HQ69" s="89">
        <f t="shared" si="98"/>
        <v>-0.18</v>
      </c>
      <c r="HR69" s="89">
        <f t="shared" si="99"/>
        <v>0</v>
      </c>
      <c r="HS69" s="89">
        <f t="shared" si="100"/>
        <v>0.59</v>
      </c>
      <c r="HT69" s="89">
        <f t="shared" si="101"/>
        <v>-0.06</v>
      </c>
      <c r="HU69" s="89">
        <f t="shared" si="102"/>
        <v>4.9999999999999989E-2</v>
      </c>
      <c r="HV69" s="89">
        <f t="shared" si="103"/>
        <v>3.9999999999999925E-2</v>
      </c>
      <c r="HW69" s="90">
        <f t="shared" si="104"/>
        <v>9.9999999999999978E-2</v>
      </c>
      <c r="HX69" s="73">
        <f>COUNTIFS($FZ$9:$FZ$497,"&gt;"&amp;FZ69,$ES$9:$ES$497,$ES69)+1</f>
        <v>59</v>
      </c>
      <c r="HY69" s="74">
        <f>COUNTIFS($GA$9:$GA$497,"&gt;"&amp;GA69,$ES$9:$ES$497,$ES69)+1</f>
        <v>17</v>
      </c>
      <c r="HZ69" s="74">
        <f>COUNTIFS($GB$9:$GB$497,"&gt;"&amp;GB69,$ES$9:$ES$497,$ES69)+1</f>
        <v>19</v>
      </c>
      <c r="IA69" s="74">
        <f>COUNTIFS($GC$9:$GC$497,"&gt;"&amp;GC69,$ES$9:$ES$497,$ES69)+1</f>
        <v>63</v>
      </c>
      <c r="IB69" s="74">
        <f>COUNTIFS($GD$9:$GD$497,"&gt;"&amp;GD69,$ES$9:$ES$497,$ES69)+1</f>
        <v>32</v>
      </c>
      <c r="IC69" s="74">
        <f>COUNTIFS($GE$9:$GE$497,"&gt;"&amp;GE69,$ES$9:$ES$497,$ES69)+1</f>
        <v>4</v>
      </c>
      <c r="ID69" s="74">
        <f>COUNTIFS($GF$9:$GF$497,"&gt;"&amp;GF69,$ES$9:$ES$497,$ES69)+1</f>
        <v>42</v>
      </c>
      <c r="IE69" s="74">
        <f>COUNTIFS($GG$9:$GG$497,"&gt;"&amp;GG69,$ES$9:$ES$497,$ES69)+1</f>
        <v>16</v>
      </c>
      <c r="IF69" s="74">
        <f>COUNTIFS($GH$9:$GH$497,"&gt;"&amp;GH69,$ES$9:$ES$497,$ES69)+1</f>
        <v>21</v>
      </c>
      <c r="IG69" s="84">
        <f>COUNTIFS($GI$9:$GI$497,"&gt;"&amp;GI69,$ES$9:$ES$497,$ES69)+1</f>
        <v>17</v>
      </c>
      <c r="IH69" s="91"/>
      <c r="II69" s="79"/>
      <c r="IJ69" s="79"/>
      <c r="IK69" s="79"/>
      <c r="IL69" s="79"/>
      <c r="IM69" s="92"/>
      <c r="IN69" s="93"/>
      <c r="IO69" s="94"/>
      <c r="IP69" s="95"/>
      <c r="IQ69" s="79"/>
      <c r="IR69" s="79"/>
      <c r="IS69" s="79"/>
      <c r="IT69" s="79"/>
      <c r="IU69" s="79"/>
      <c r="IV69" s="79"/>
      <c r="IW69" s="96"/>
      <c r="IX69" s="93"/>
      <c r="IY69" s="79"/>
      <c r="IZ69" s="79"/>
      <c r="JA69" s="79"/>
      <c r="JB69" s="79"/>
      <c r="JC69" s="79"/>
      <c r="JD69" s="79"/>
      <c r="JE69" s="97"/>
      <c r="JF69" s="95"/>
      <c r="JG69" s="79"/>
      <c r="JH69" s="79"/>
      <c r="JI69" s="79"/>
      <c r="JJ69" s="79"/>
      <c r="JK69" s="79"/>
      <c r="JL69" s="79"/>
      <c r="JM69" s="96"/>
      <c r="JN69" s="93"/>
      <c r="JO69" s="79"/>
      <c r="JP69" s="79"/>
      <c r="JQ69" s="79"/>
      <c r="JR69" s="79"/>
      <c r="JS69" s="79"/>
      <c r="JT69" s="79"/>
      <c r="JU69" s="79"/>
      <c r="JV69" s="79"/>
      <c r="JW69" s="79"/>
      <c r="JX69" s="79"/>
      <c r="JY69" s="79"/>
      <c r="JZ69" s="97"/>
      <c r="KA69" s="93"/>
      <c r="KB69" s="79"/>
      <c r="KC69" s="79"/>
      <c r="KD69" s="79"/>
      <c r="KE69" s="97"/>
      <c r="KF69" s="95"/>
      <c r="KG69" s="79"/>
      <c r="KH69" s="79"/>
      <c r="KI69" s="79"/>
      <c r="KJ69" s="79"/>
      <c r="KK69" s="98"/>
      <c r="KL69" s="79"/>
      <c r="KM69" s="79"/>
      <c r="KN69" s="79"/>
      <c r="KO69" s="79"/>
      <c r="KP69" s="79"/>
      <c r="KQ69" s="79"/>
      <c r="KR69" s="79"/>
      <c r="KS69" s="96"/>
      <c r="KT69" s="96"/>
      <c r="KU69" s="96"/>
      <c r="KV69" s="96"/>
      <c r="KW69" s="93"/>
      <c r="KX69" s="79"/>
      <c r="KY69" s="79"/>
      <c r="KZ69" s="79"/>
      <c r="LA69" s="79"/>
      <c r="LB69" s="79"/>
      <c r="LC69" s="96"/>
      <c r="LD69" s="93"/>
      <c r="LE69" s="94"/>
      <c r="LF69" s="99"/>
      <c r="LG69" s="75"/>
      <c r="LH69" s="93"/>
      <c r="LI69" s="79"/>
      <c r="LJ69" s="74">
        <v>7</v>
      </c>
      <c r="LK69" s="74">
        <v>4</v>
      </c>
      <c r="LL69" s="74"/>
      <c r="LM69" s="100"/>
      <c r="LN69" s="95"/>
      <c r="LO69" s="79"/>
      <c r="LP69" s="79"/>
      <c r="LQ69" s="79"/>
      <c r="LR69" s="96"/>
      <c r="LS69" s="93"/>
      <c r="LT69" s="79"/>
      <c r="LU69" s="79"/>
      <c r="LV69" s="79"/>
      <c r="LW69" s="79"/>
      <c r="LX69" s="79"/>
      <c r="LY69" s="79"/>
      <c r="LZ69" s="79"/>
      <c r="MA69" s="97"/>
      <c r="MB69" s="95"/>
      <c r="MC69" s="79"/>
      <c r="MD69" s="79"/>
      <c r="ME69" s="79"/>
      <c r="MF69" s="79"/>
      <c r="MG69" s="79"/>
      <c r="MH69" s="79"/>
      <c r="MI69" s="79"/>
      <c r="MJ69" s="79"/>
      <c r="MK69" s="79"/>
      <c r="ML69" s="79"/>
      <c r="MM69" s="79"/>
      <c r="MN69" s="98"/>
      <c r="MO69" s="98"/>
      <c r="MP69" s="96"/>
      <c r="MQ69" s="93"/>
      <c r="MR69" s="79"/>
      <c r="MS69" s="79"/>
      <c r="MT69" s="79"/>
      <c r="MU69" s="79"/>
      <c r="MV69" s="98"/>
      <c r="MW69" s="79"/>
      <c r="MX69" s="79"/>
      <c r="MY69" s="79"/>
      <c r="MZ69" s="79"/>
      <c r="NA69" s="79">
        <v>0.05</v>
      </c>
      <c r="NB69" s="79"/>
      <c r="NC69" s="79"/>
      <c r="ND69" s="96"/>
      <c r="NE69" s="96"/>
      <c r="NF69" s="96"/>
      <c r="NG69" s="96"/>
      <c r="NH69" s="93"/>
      <c r="NI69" s="79"/>
      <c r="NJ69" s="79"/>
      <c r="NK69" s="79"/>
      <c r="NL69" s="79"/>
      <c r="NM69" s="79"/>
      <c r="NN69" s="94"/>
      <c r="NO69" s="93"/>
      <c r="NP69" s="80"/>
      <c r="NQ69" s="124" t="s">
        <v>709</v>
      </c>
      <c r="NR69" s="102" t="s">
        <v>713</v>
      </c>
      <c r="NS69" s="102"/>
      <c r="NT69" s="102"/>
      <c r="NU69" s="102"/>
      <c r="NV69" s="104">
        <v>43720</v>
      </c>
      <c r="NW69" s="102" t="s">
        <v>525</v>
      </c>
      <c r="NX69" s="133" t="s">
        <v>714</v>
      </c>
      <c r="NY69" s="129" t="s">
        <v>2279</v>
      </c>
      <c r="NZ69" s="133" t="s">
        <v>714</v>
      </c>
      <c r="OA69" s="134"/>
      <c r="OB69" s="134"/>
      <c r="OC69" s="134"/>
      <c r="OD69" s="108">
        <f t="shared" si="105"/>
        <v>72</v>
      </c>
      <c r="OE69" s="109">
        <v>4</v>
      </c>
      <c r="OF69" s="110">
        <f t="shared" si="106"/>
        <v>300</v>
      </c>
      <c r="OG69" s="109">
        <v>3</v>
      </c>
      <c r="OH69" s="111">
        <f>ROUND(AVERAGEIF($ES$9:$ES$497,$ES69,EV$9:EV$497),0)</f>
        <v>58</v>
      </c>
      <c r="OI69" s="112">
        <f>ROUND(AVERAGEIF($ES$9:$ES$497,$ES69,EW$9:EW$497),0)</f>
        <v>57</v>
      </c>
      <c r="OJ69" s="112">
        <f>ROUND(AVERAGEIF($ES$9:$ES$497,$ES69,EX$9:EX$497),0)</f>
        <v>24</v>
      </c>
      <c r="OK69" s="112">
        <f>ROUND(AVERAGEIF($ES$9:$ES$497,$ES69,EY$9:EY$497),0)</f>
        <v>29</v>
      </c>
      <c r="OL69" s="112">
        <f>ROUND(AVERAGEIF($ES$9:$ES$497,$ES69,EZ$9:EZ$497),0)</f>
        <v>25</v>
      </c>
      <c r="OM69" s="112">
        <f>ROUND(AVERAGEIF($ES$9:$ES$497,$ES69,FA$9:FA$497),0)</f>
        <v>51</v>
      </c>
      <c r="ON69" s="112">
        <f>ROUND(AVERAGEIF($ES$9:$ES$497,$ES69,FB$9:FB$497),0)</f>
        <v>27</v>
      </c>
      <c r="OO69" s="112">
        <f>ROUND(AVERAGEIF($ES$9:$ES$497,$ES69,FC$9:FC$497),0)</f>
        <v>25</v>
      </c>
      <c r="OP69" s="112">
        <f>ROUND(AVERAGEIF($ES$9:$ES$497,$ES69,FD$9:FD$497),0)</f>
        <v>49</v>
      </c>
      <c r="OQ69" s="113">
        <f>ROUND(AVERAGEIF($ES$9:$ES$497,$ES69,FE$9:FE$497),0)</f>
        <v>49</v>
      </c>
      <c r="OR69" s="114">
        <f>ROUND(EV69/MAX(EV$9:EV$497)*100,0)</f>
        <v>12</v>
      </c>
      <c r="OS69" s="115">
        <f>ROUND(EW69/MAX(EW$9:EW$497)*100,0)</f>
        <v>28</v>
      </c>
      <c r="OT69" s="115">
        <f>ROUND(EX69/MAX(EX$9:EX$497)*100,0)</f>
        <v>13</v>
      </c>
      <c r="OU69" s="115">
        <f>ROUND(EY69/MAX(EY$9:EY$497)*100,0)</f>
        <v>6</v>
      </c>
      <c r="OV69" s="115">
        <f>ROUND(EZ69/MAX(EZ$9:EZ$497)*100,0)</f>
        <v>10</v>
      </c>
      <c r="OW69" s="115">
        <f>ROUND(FA69/MAX(FA$9:FA$497)*100,0)</f>
        <v>41</v>
      </c>
      <c r="OX69" s="115">
        <f>ROUND(FB69/MAX(FB$9:FB$497)*100,0)</f>
        <v>9</v>
      </c>
      <c r="OY69" s="116">
        <f>ROUND(FC69/MAX(FC$9:FC$497)*100,0)</f>
        <v>10</v>
      </c>
      <c r="OZ69" s="115">
        <f>ROUND(FD69/MAX(FD$9:FD$497)*100,0)</f>
        <v>18</v>
      </c>
      <c r="PA69" s="117">
        <f>ROUND(FE69/MAX(FE$9:FE$497)*100,0)</f>
        <v>12</v>
      </c>
      <c r="PB69" s="118">
        <f t="shared" si="107"/>
        <v>153</v>
      </c>
      <c r="PC69" s="115">
        <f t="shared" si="108"/>
        <v>144</v>
      </c>
      <c r="PD69" s="115">
        <f t="shared" si="109"/>
        <v>183</v>
      </c>
      <c r="PE69" s="115">
        <f t="shared" si="110"/>
        <v>173</v>
      </c>
      <c r="PF69" s="115">
        <f t="shared" si="111"/>
        <v>201</v>
      </c>
      <c r="PG69" s="119">
        <f t="shared" si="112"/>
        <v>224</v>
      </c>
      <c r="PH69" s="118">
        <f>ROUND(PB69/MAX(PB$9:PB$497)*100,0)</f>
        <v>18</v>
      </c>
      <c r="PI69" s="115">
        <f>ROUND(PC69/MAX(PC$9:PC$497)*100,0)</f>
        <v>17</v>
      </c>
      <c r="PJ69" s="115">
        <f>ROUND(PD69/MAX(PD$9:PD$497)*100,0)</f>
        <v>19</v>
      </c>
      <c r="PK69" s="115">
        <f>ROUND(PE69/MAX(PE$9:PE$497)*100,0)</f>
        <v>17</v>
      </c>
      <c r="PL69" s="115">
        <f>ROUND(PF69/MAX(PF$9:PF$497)*100,0)</f>
        <v>28</v>
      </c>
      <c r="PM69" s="119">
        <f>ROUND(PG69/MAX(PG$9:PG$497)*100,0)</f>
        <v>33</v>
      </c>
      <c r="PN69" s="118">
        <f>RANK(PH69,PH$9:PH$497,0)</f>
        <v>380</v>
      </c>
      <c r="PO69" s="115">
        <f>RANK(PI69,PI$9:PI$497,0)</f>
        <v>370</v>
      </c>
      <c r="PP69" s="115">
        <f>RANK(PJ69,PJ$9:PJ$497,0)</f>
        <v>376</v>
      </c>
      <c r="PQ69" s="115">
        <f>RANK(PK69,PK$9:PK$497,0)</f>
        <v>380</v>
      </c>
      <c r="PR69" s="115">
        <f>RANK(PL69,PL$9:PL$497,0)</f>
        <v>328</v>
      </c>
      <c r="PS69" s="119">
        <f>RANK(PM69,PM$9:PM$497,0)</f>
        <v>282</v>
      </c>
      <c r="PT69" s="120">
        <f>ROUND(FZ69/MAX(FZ$9:FZ$497)*100,0)</f>
        <v>36</v>
      </c>
      <c r="PU69" s="115">
        <f>ROUND(GA69/MAX(GA$9:GA$497)*100,0)</f>
        <v>61</v>
      </c>
      <c r="PV69" s="115">
        <f>ROUND(GB69/MAX(GB$9:GB$497)*100,0)</f>
        <v>34</v>
      </c>
      <c r="PW69" s="115">
        <f>ROUND(GC69/MAX(GC$9:GC$497)*100,0)</f>
        <v>22</v>
      </c>
      <c r="PX69" s="115">
        <f>ROUND(GD69/MAX(GD$9:GD$497)*100,0)</f>
        <v>21</v>
      </c>
      <c r="PY69" s="115">
        <f>ROUND(GE69/MAX(GE$9:GE$497)*100,0)</f>
        <v>86</v>
      </c>
      <c r="PZ69" s="115">
        <f>ROUND(GF69/MAX(GF$9:GF$497)*100,0)</f>
        <v>18</v>
      </c>
      <c r="QA69" s="116">
        <f>ROUND(GG69/MAX(GG$9:GG$497)*100,0)</f>
        <v>26</v>
      </c>
      <c r="QB69" s="115">
        <f>ROUND(GH69/MAX(GH$9:GH$497)*100,0)</f>
        <v>37</v>
      </c>
      <c r="QC69" s="121">
        <f>ROUND(GI69/MAX(GI$9:GI$497)*100,0)</f>
        <v>30</v>
      </c>
      <c r="QD69" s="120">
        <f>ROUND(AVERAGEIF($ES$9:$ES$497,$ES69,PT$9:PT$497),0)</f>
        <v>51</v>
      </c>
      <c r="QE69" s="120">
        <f>ROUND(AVERAGEIF($ES$9:$ES$497,$ES69,PU$9:PU$497),0)</f>
        <v>54</v>
      </c>
      <c r="QF69" s="120">
        <f>ROUND(AVERAGEIF($ES$9:$ES$497,$ES69,PV$9:PV$497),0)</f>
        <v>30</v>
      </c>
      <c r="QG69" s="120">
        <f>ROUND(AVERAGEIF($ES$9:$ES$497,$ES69,PW$9:PW$497),0)</f>
        <v>36</v>
      </c>
      <c r="QH69" s="120">
        <f>ROUND(AVERAGEIF($ES$9:$ES$497,$ES69,PX$9:PX$497),0)</f>
        <v>21</v>
      </c>
      <c r="QI69" s="120">
        <f>ROUND(AVERAGEIF($ES$9:$ES$497,$ES69,PY$9:PY$497),0)</f>
        <v>51</v>
      </c>
      <c r="QJ69" s="120">
        <f>ROUND(AVERAGEIF($ES$9:$ES$497,$ES69,PZ$9:PZ$497),0)</f>
        <v>21</v>
      </c>
      <c r="QK69" s="120">
        <f>ROUND(AVERAGEIF($ES$9:$ES$497,$ES69,QA$9:QA$497),0)</f>
        <v>23</v>
      </c>
      <c r="QL69" s="120">
        <f>ROUND(AVERAGEIF($ES$9:$ES$497,$ES69,QB$9:QB$497),0)</f>
        <v>35</v>
      </c>
      <c r="QM69" s="120">
        <f>ROUND(AVERAGEIF($ES$9:$ES$497,$ES69,QC$9:QC$497),0)</f>
        <v>27</v>
      </c>
      <c r="QN69" s="114">
        <f t="shared" si="126"/>
        <v>414</v>
      </c>
      <c r="QO69" s="115">
        <f t="shared" si="127"/>
        <v>362</v>
      </c>
      <c r="QP69" s="115">
        <f t="shared" si="128"/>
        <v>498</v>
      </c>
      <c r="QQ69" s="115">
        <f t="shared" si="129"/>
        <v>492</v>
      </c>
      <c r="QR69" s="115">
        <f t="shared" si="130"/>
        <v>544</v>
      </c>
      <c r="QS69" s="119">
        <f t="shared" si="131"/>
        <v>600</v>
      </c>
      <c r="QT69" s="114">
        <f>ROUND((QN69-MIN(QN$9:QN$497))/(MAX(QN$9:QN$497)-MIN(QN$9:QN$497))*100,0)</f>
        <v>29</v>
      </c>
      <c r="QU69" s="115">
        <f>ROUND((QO69-MIN(QO$9:QO$497))/(MAX(QO$9:QO$497)-MIN(QO$9:QO$497))*100,0)</f>
        <v>22</v>
      </c>
      <c r="QV69" s="115">
        <f>ROUND((QP69-MIN(QP$9:QP$497))/(MAX(QP$9:QP$497)-MIN(QP$9:QP$497))*100,0)</f>
        <v>21</v>
      </c>
      <c r="QW69" s="115">
        <f>ROUND((QQ69-MIN(QQ$9:QQ$497))/(MAX(QQ$9:QQ$497)-MIN(QQ$9:QQ$497))*100,0)</f>
        <v>26</v>
      </c>
      <c r="QX69" s="115">
        <f>ROUND((QR69-MIN(QR$9:QR$497))/(MAX(QR$9:QR$497)-MIN(QR$9:QR$497))*100,0)</f>
        <v>52</v>
      </c>
      <c r="QY69" s="115">
        <f>ROUND((QS69-MIN(QS$9:QS$497))/(MAX(QS$9:QS$497)-MIN(QS$9:QS$497))*100,0)</f>
        <v>84</v>
      </c>
      <c r="QZ69" s="114">
        <f>RANK(QN69,QN$9:QN$497,0)</f>
        <v>334</v>
      </c>
      <c r="RA69" s="115">
        <f>RANK(QO69,QO$9:QO$497,0)</f>
        <v>246</v>
      </c>
      <c r="RB69" s="115">
        <f>RANK(QP69,QP$9:QP$497,0)</f>
        <v>321</v>
      </c>
      <c r="RC69" s="115">
        <f>RANK(QQ69,QQ$9:QQ$497,0)</f>
        <v>319</v>
      </c>
      <c r="RD69" s="115">
        <f>RANK(QR69,QR$9:QR$497,0)</f>
        <v>156</v>
      </c>
      <c r="RE69" s="115">
        <f>RANK(QS69,QS$9:QS$497,0)</f>
        <v>14</v>
      </c>
      <c r="RF69" s="122"/>
      <c r="RG69" s="115">
        <f>($RH$3*(IH69+IJ69)*100*100/MAX(EX$9:EX$497)*$RO$3) +($RH$3*(II69+IJ69)*100*100/MAX(EX$9:EX$497)*$RO$4) + ($RH$3*IK69*100*100/MAX(EX$9:EX$497)*0.098)</f>
        <v>0</v>
      </c>
      <c r="RH69" s="115">
        <f>($RH$4*IL69*100*100/MAX(EZ$9:EZ$497))*$RQ$3</f>
        <v>0</v>
      </c>
      <c r="RI69" s="115">
        <f>($RH$3*IM69*100*100/MAX(EY$9:EY$497))*$RQ$4</f>
        <v>0</v>
      </c>
      <c r="RJ69" s="115">
        <f>($RH$3*IN69*100*100/MAX(EX$9:EX$497))</f>
        <v>0</v>
      </c>
      <c r="RK69" s="115">
        <f>($RH$4*IO69*100*100/MAX(EZ$9:EZ$497))*$RQ$3</f>
        <v>0</v>
      </c>
      <c r="RL69" s="115">
        <f>(($RL$4*IP69*100*((100/MAX(EX$9:EX$497)+100/MAX(EZ$9:EZ$497))/2))+($RL$4*IQ69*100*((100/MAX(EX$9:EX$497)+100/MAX(EZ$9:EZ$497))/2))+($RL$4*IR69*100*((100/MAX(EX$9:EX$497)+100/MAX(EZ$9:EZ$497))/2))+($RL$4*IS69*100*((100/MAX(EX$9:EX$497)+100/MAX(EZ$9:EZ$497))/2))+($RL$4*IT69*100*((100/MAX(EX$9:EX$497)+100/MAX(EZ$9:EZ$497))/2))+($RL$4*IU69*100*((100/MAX(EX$9:EX$497)+100/MAX(EZ$9:EZ$497))/2))+($RL$4*IV69*100*((100/MAX(EX$9:EX$497)+100/MAX(EZ$9:EZ$497))/2))+($RL$4*IW69*100*((100/MAX(EX$9:EX$497)+100/MAX(EZ$9:EZ$497))/2)))*$RS$3</f>
        <v>0</v>
      </c>
      <c r="RM69" s="115">
        <f>(($RH$3*IX69*100*100/MAX(EX$9:EX$497))+($RH$3*IY69*100*100/MAX(EX$9:EX$497))+($RH$3*IZ69*100*100/MAX(EX$9:EX$497))+($RH$3*JA69*100*100/MAX(EX$9:EX$497))+($RH$3*JB69*100*100/MAX(EX$9:EX$497))+($RH$3*JC69*100*100/MAX(EX$9:EX$497))+($RH$3*JD69*100*100/MAX(EX$9:EX$497))+($RH$3*JE69*100*100/MAX(EX$9:EX$497)))*$RS$4</f>
        <v>0</v>
      </c>
      <c r="RN69" s="115">
        <f>(($RH$4*JF69*100*100/MAX(EZ$9:EZ$497)) + ($RH$4*JG69*100*100/MAX(EZ$9:EZ$497)) + ($RH$4*JH69*100*100/MAX(EZ$9:EZ$497)) + ($RH$4*JI69*100*100/MAX(EZ$9:EZ$497)) + ($RH$4*JJ69*100*100/MAX(EZ$9:EZ$497)) + ($RH$4*JK69*100*100/MAX(EZ$9:EZ$497)) + ($RH$4*JL69*100*100/MAX(EZ$9:EZ$497)) + ($RH$4*JM69*100*100/MAX(EZ$9:EZ$497)))*$RU$3</f>
        <v>0</v>
      </c>
      <c r="RO69" s="115">
        <f>(($RL$4*JN69*100*((100/MAX(EX$9:EX$497)+100/MAX(EZ$9:EZ$497))/2))+($RL$4*JO69*100*((100/MAX(EX$9:EX$497)+100/MAX(EZ$9:EZ$497))/2))+($RL$4*JP69*100*((100/MAX(EX$9:EX$497)+100/MAX(EZ$9:EZ$497))/2))+($RL$4*JQ69*100*((100/MAX(EX$9:EX$497)+100/MAX(EZ$9:EZ$497))/2))+($RL$4*JR69*100*((100/MAX(EX$9:EX$497)+100/MAX(EZ$9:EZ$497))/2))+($RL$4*JS69*100*((100/MAX(EX$9:EX$497)+100/MAX(EZ$9:EZ$497))/2))+($RL$4*JT69*100*((100/MAX(EX$9:EX$497)+100/MAX(EZ$9:EZ$497))/2))+($RL$4*JU69*100*((100/MAX(EX$9:EX$497)+100/MAX(EZ$9:EZ$497))/2))+($RL$4*JV69*100*((100/MAX(EX$9:EX$497)+100/MAX(EZ$9:EZ$497))/2))+($RL$4*JW69*100*((100/MAX(EX$9:EX$497)+100/MAX(EZ$9:EZ$497))/2))+($RL$4*JX69*100*((100/MAX(EX$9:EX$497)+100/MAX(EZ$9:EZ$497))/2))+($RL$4*JY69*100*((100/MAX(EX$9:EX$497)+100/MAX(EZ$9:EZ$497))/2))+($RL$4*JZ69*100*((100/MAX(EX$9:EX$497)+100/MAX(EZ$9:EZ$497))/2)))*$RW$3/2</f>
        <v>0</v>
      </c>
      <c r="RP69" s="119">
        <f>($RJ$3*KA69*100*100/MAX(FA$9:FA$497)) + ($RJ$3*KB69*100*100/MAX(FA$9:FA$497)/2) + ($RJ$3*KC69*100*100/MAX(FA$9:FA$497)/2) + ($RJ$3*KD69*100*100/MAX(FA$9:FA$497)/4) + ($RJ$3*KE69*100*100/MAX(FA$9:FA$497)/4)</f>
        <v>0</v>
      </c>
      <c r="RQ69" s="118">
        <f>($RL$4*KF69*100*((100/MAX(EX$9:EX$497)+100/MAX(EZ$9:EZ$497)))) * ($RO$3/2) + (($RL$4*KG69*100*((100/MAX(EX$9:EX$497)+100/MAX(EZ$9:EZ$497))))+($RL$4*KH69*100*((100/MAX(EX$9:EX$497)+100/MAX(EZ$9:EZ$497))))+($RL$4*KI69*100*((100/MAX(EX$9:EX$497)+100/MAX(EZ$9:EZ$497))))+($RL$4*KJ69*100*((100/MAX(EX$9:EX$497)+100/MAX(EZ$9:EZ$497))))+($RL$4*KK69*100*((100/MAX(EX$9:EX$497)+100/MAX(EZ$9:EZ$497))))+($RL$4*KL69*100*((100/MAX(EX$9:EX$497)+100/MAX(EZ$9:EZ$497))))+($RL$4*KM69*100*((100/MAX(EX$9:EX$497)+100/MAX(EZ$9:EZ$497))))+($RL$4*KN69*100*((100/MAX(EX$9:EX$497)+100/MAX(EZ$9:EZ$497))))+($RL$4*KO69*100*((100/MAX(EX$9:EX$497)+100/MAX(EZ$9:EZ$497))))+($RL$4*KP69*100*((100/MAX(EX$9:EX$497)+100/MAX(EZ$9:EZ$497))))+($RL$4*KQ69*100*((100/MAX(EX$9:EX$497)+100/MAX(EZ$9:EZ$497))))+($RL$4*KR69*100*((100/MAX(EX$9:EX$497)+100/MAX(EZ$9:EZ$497))))+($RL$4*KS69*100*((100/MAX(EX$9:EX$497)+100/MAX(EZ$9:EZ$497))))+($RL$4*KV69*100*((100/MAX(EX$9:EX$497)+100/MAX(EZ$9:EZ$497))))) * (($RO$3+$RO$4)/6)</f>
        <v>0</v>
      </c>
      <c r="RR69" s="115">
        <f>(($RL$4*KW69*100*((100/MAX(EX$9:EX$497)+100/MAX(EZ$9:EZ$497))))) * ($RO$3/2) + (($RL$4*KX69*100*((100/MAX(EX$9:EX$497)+100/MAX(EZ$9:EZ$497))))+($RL$4*KY69*100*((100/MAX(EX$9:EX$497)+100/MAX(EZ$9:EZ$497))))+($RL$4*KZ69*100*((100/MAX(EX$9:EX$497)+100/MAX(EZ$9:EZ$497))))+($RL$4*LA69*100*((100/MAX(EX$9:EX$497)+100/MAX(EZ$9:EZ$497))))+($RL$4*LB69*100*((100/MAX(EX$9:EX$497)+100/MAX(EZ$9:EZ$497))))+($RL$4*LC69*100*((100/MAX(EX$9:EX$497)+100/MAX(EZ$9:EZ$497))))) * (($RO$3+$RO$4)/6)</f>
        <v>0</v>
      </c>
      <c r="RS69" s="119">
        <f>(($RL$4*LD69*100*((100/MAX(EX$9:EX$497)+100/MAX(EZ$9:EZ$497))))+($RL$4*LE69*100*((100/MAX(EX$9:EX$497)+100/MAX(EZ$9:EZ$497))))) * (($RO$3+$RO$4)/6)</f>
        <v>0</v>
      </c>
      <c r="RT69" s="118">
        <f>($RJ$4*LH69*100*(100/MAX(EV$9:EV$497)))+($RJ$4*LI69*100*(100/MAX(EV$9:EV$497)))</f>
        <v>0</v>
      </c>
      <c r="RU69" s="119">
        <f>($RJ$4*LJ69*(100/MAX(EV$9:EV$497)))/2 + ($RL$3*LK69*(100/MAX(EW$9:EW$497))) + ($RJ$4*LL69*(100/MAX(EV$9:EV$497)))/4 + ($RL$3*LM69*(100/MAX(EW$9:EW$497)))</f>
        <v>15.347695302132179</v>
      </c>
      <c r="RV69" s="118">
        <f>($RJ$4*LN69*100*100/MAX(EV$9:EV$497)/2)+($RJ$4*LO69*100*100/MAX(EV$9:EV$497)/2)+($RJ$4*LP69*100*100/MAX(EV$9:EV$497))+($RJ$4*LQ69*100*100/MAX(EV$9:EV$497))+($RJ$4*LR69*100*100/MAX(EV$9:EV$497))</f>
        <v>0</v>
      </c>
      <c r="RW69" s="115">
        <f>($RJ$4*LS69*100*100/MAX(EV$9:EV$497)) + (($RJ$4*LT69*100*100/MAX(EV$9:EV$497))+($RJ$4*LU69*100*100/MAX(EV$9:EV$497))+($RJ$4*LV69*100*100/MAX(EV$9:EV$497))+($RJ$4*LW69*100*100/MAX(EV$9:EV$497))+($RJ$4*LX69*100*100/MAX(EV$9:EV$497))+($RJ$4*LY69*100*100/MAX(EV$9:EV$497))+($RJ$4*LZ69*100*100/MAX(EV$9:EV$497))+($RJ$4*MA69*100*100/MAX(EV$9:EV$497)))/2</f>
        <v>0</v>
      </c>
      <c r="RX69" s="119">
        <f>($RJ$4*MB69*100*100/MAX(EV$9:EV$497))+($RJ$4*MC69*100*100/MAX(EV$9:EV$497))+($RJ$4*MD69*100*100/MAX(EV$9:EV$497))+($RJ$4*ME69*100*100/MAX(EV$9:EV$497))+($RJ$4*MF69*100*100/MAX(EV$9:EV$497))+($RJ$4*MG69*100*100/MAX(EV$9:EV$497))+($RJ$4*MH69*100*100/MAX(EV$9:EV$497))+($RJ$4*MI69*100*100/MAX(EV$9:EV$497))+($RJ$4*MJ69*100*100/MAX(EV$9:EV$497))+($RJ$4*MK69*100*100/MAX(EV$9:EV$497))+($RJ$4*ML69*100*100/MAX(EV$9:EV$497))+($RJ$4*MM69*100*100/MAX(EV$9:EV$497))+($RJ$4*MN69*100*100/MAX(EV$9:EV$497))</f>
        <v>0</v>
      </c>
      <c r="RY69" s="118">
        <f>($RJ$4*MQ69*100*100/MAX(EV$9:EV$497))/2 + (($RJ$4*MR69*100*100/MAX(EV$9:EV$497))+($RJ$4*MS69*100*100/MAX(EV$9:EV$497))+($RJ$4*MT69*100*100/MAX(EV$9:EV$497))+($RJ$4*MU69*100*100/MAX(EV$9:EV$497))+($RJ$4*MV69*100*100/MAX(EV$9:EV$497))+($RJ$4*MW69*100*100/MAX(EV$9:EV$497))+($RJ$4*MX69*100*100/MAX(EV$9:EV$497))+($RJ$4*MY69*100*100/MAX(EV$9:EV$497))+($RJ$4*MZ69*100*100/MAX(EV$9:EV$497))+($RJ$4*NA69*100*100/MAX(EV$9:EV$497))+($RJ$4*NB69*100*100/MAX(EV$9:EV$497))+($RJ$4*NC69*100*100/MAX(EV$9:EV$497))+($RJ$4*ND69*100*100/MAX(EV$9:EV$497))+($RJ$4*NG69*100*100/MAX(EV$9:EV$497)))/4</f>
        <v>2.106741573033708</v>
      </c>
      <c r="RZ69" s="115">
        <f>($RJ$4*NH69*100*100/MAX(EV$9:EV$497))/2 + (($RJ$4*NI69*100*100/MAX(EV$9:EV$497))+($RJ$4*NJ69*100*100/MAX(EV$9:EV$497))+($RJ$4*NK69*100*100/MAX(EV$9:EV$497))+($RJ$4*NL69*100*100/MAX(EV$9:EV$497))+($RJ$4*NM69*100*100/MAX(EV$9:EV$497))+($RJ$4*NN69*100*100/MAX(EV$9:EV$497)))/4</f>
        <v>0</v>
      </c>
      <c r="SA69" s="117">
        <f>(($RJ$4*NO69*100*100/MAX(EV$9:EV$497))+($RJ$4*NP69*100*100/MAX(EV$9:EV$497)))/4</f>
        <v>0</v>
      </c>
      <c r="SB69" s="118">
        <f t="shared" si="113"/>
        <v>17.454436875165886</v>
      </c>
      <c r="SC69" s="115">
        <f t="shared" si="114"/>
        <v>3.4908873750331773</v>
      </c>
      <c r="SD69" s="115">
        <f t="shared" si="115"/>
        <v>4.3636092187914715</v>
      </c>
      <c r="SE69" s="115">
        <f t="shared" si="116"/>
        <v>3.4908873750331773</v>
      </c>
      <c r="SF69" s="115">
        <f t="shared" si="117"/>
        <v>4.3636092187914715</v>
      </c>
      <c r="SG69" s="115">
        <f t="shared" si="118"/>
        <v>17.454436875165886</v>
      </c>
      <c r="SH69" s="115">
        <f>ROUND(SB69/MAX(SB$9:SB$497)*100,0)</f>
        <v>22</v>
      </c>
      <c r="SI69" s="115">
        <f>ROUND(SC69/MAX(SC$9:SC$497)*100,0)</f>
        <v>5</v>
      </c>
      <c r="SJ69" s="115">
        <f>ROUND(SD69/MAX(SD$9:SD$497)*100,0)</f>
        <v>7</v>
      </c>
      <c r="SK69" s="115">
        <f>ROUND(SE69/MAX(SE$9:SE$497)*100,0)</f>
        <v>3</v>
      </c>
      <c r="SL69" s="115">
        <f>ROUND(SF69/MAX(SF$9:SF$497)*100,0)</f>
        <v>11</v>
      </c>
      <c r="SM69" s="121">
        <f>ROUND(SG69/MAX(SG$9:SG$497)*100,0)</f>
        <v>17</v>
      </c>
      <c r="SN69" s="115">
        <f>ROUND(AVERAGEIF($ES$9:$ES$497,$ES69,SH$9:SH$497),0)</f>
        <v>29</v>
      </c>
      <c r="SO69" s="115">
        <f>ROUND(AVERAGEIF($ES$9:$ES$497,$ES69,SI$9:SI$497),0)</f>
        <v>3</v>
      </c>
      <c r="SP69" s="115">
        <f>ROUND(AVERAGEIF($ES$9:$ES$497,$ES69,SJ$9:SJ$497),0)</f>
        <v>5</v>
      </c>
      <c r="SQ69" s="115">
        <f>ROUND(AVERAGEIF($ES$9:$ES$497,$ES69,SK$9:SK$497),0)</f>
        <v>2</v>
      </c>
      <c r="SR69" s="115">
        <f>ROUND(AVERAGEIF($ES$9:$ES$497,$ES69,SL$9:SL$497),0)</f>
        <v>4</v>
      </c>
      <c r="SS69" s="121">
        <f>ROUND(AVERAGEIF($ES$9:$ES$497,$ES69,SM$9:SM$497),0)</f>
        <v>36</v>
      </c>
      <c r="ST69" s="114">
        <f>RANK(SB69,SB$9:SB$497,0)</f>
        <v>185</v>
      </c>
      <c r="SU69" s="115">
        <f>RANK(SC69,SC$9:SC$497,0)</f>
        <v>184</v>
      </c>
      <c r="SV69" s="115">
        <f>RANK(SD69,SD$9:SD$497,0)</f>
        <v>114</v>
      </c>
      <c r="SW69" s="115">
        <f>RANK(SE69,SE$9:SE$497,0)</f>
        <v>184</v>
      </c>
      <c r="SX69" s="115">
        <f>RANK(SF69,SF$9:SF$497,0)</f>
        <v>63</v>
      </c>
      <c r="SY69" s="115">
        <f>RANK(SG69,SG$9:SG$497,0)</f>
        <v>49</v>
      </c>
      <c r="SZ69" s="115">
        <f>COUNTIFS(SB$9:SB$497,"&gt;"&amp;SB69,$ES$9:$ES$497,$ES69)+1</f>
        <v>35</v>
      </c>
      <c r="TA69" s="115">
        <f>COUNTIFS(SC$9:SC$497,"&gt;"&amp;SC69,$ES$9:$ES$497,$ES69)+1</f>
        <v>8</v>
      </c>
      <c r="TB69" s="115">
        <f>COUNTIFS(SD$9:SD$497,"&gt;"&amp;SD69,$ES$9:$ES$497,$ES69)+1</f>
        <v>15</v>
      </c>
      <c r="TC69" s="115">
        <f>COUNTIFS(SE$9:SE$497,"&gt;"&amp;SE69,$ES$9:$ES$497,$ES69)+1</f>
        <v>8</v>
      </c>
      <c r="TD69" s="115">
        <f>COUNTIFS(SF$9:SF$497,"&gt;"&amp;SF69,$ES$9:$ES$497,$ES69)+1</f>
        <v>5</v>
      </c>
      <c r="TE69" s="117">
        <f>COUNTIFS(SG$9:SG$497,"&gt;"&amp;SG69,$ES$9:$ES$497,$ES69)+1</f>
        <v>35</v>
      </c>
      <c r="TF69" s="118">
        <f t="shared" si="119"/>
        <v>55</v>
      </c>
      <c r="TG69" s="115">
        <f t="shared" si="120"/>
        <v>23</v>
      </c>
      <c r="TH69" s="115">
        <f t="shared" si="121"/>
        <v>24</v>
      </c>
      <c r="TI69" s="115">
        <f t="shared" si="122"/>
        <v>22</v>
      </c>
      <c r="TJ69" s="115">
        <f t="shared" si="123"/>
        <v>28</v>
      </c>
      <c r="TK69" s="115">
        <f t="shared" si="124"/>
        <v>45</v>
      </c>
      <c r="TL69" s="117">
        <f t="shared" si="125"/>
        <v>50</v>
      </c>
      <c r="TM69" s="118">
        <f>ROUND(TF69/MAX(TF$9:TF$497)*100,0)</f>
        <v>31</v>
      </c>
      <c r="TN69" s="115">
        <f>ROUND(TG69/MAX(TG$9:TG$497)*100,0)</f>
        <v>13</v>
      </c>
      <c r="TO69" s="115">
        <f>ROUND(TH69/MAX(TH$9:TH$497)*100,0)</f>
        <v>13</v>
      </c>
      <c r="TP69" s="115">
        <f>ROUND(TI69/MAX(TI$9:TI$497)*100,0)</f>
        <v>12</v>
      </c>
      <c r="TQ69" s="115">
        <f>ROUND(TJ69/MAX(TJ$9:TJ$497)*100,0)</f>
        <v>14</v>
      </c>
      <c r="TR69" s="115">
        <f>ROUND(TK69/MAX(TK$9:TK$497)*100,0)</f>
        <v>23</v>
      </c>
      <c r="TS69" s="119">
        <f>ROUND(TL69/MAX(TL$9:TL$497)*100,0)</f>
        <v>26</v>
      </c>
      <c r="TT69" s="120">
        <f>RANK(TM69,TM$9:TM$497,0)</f>
        <v>278</v>
      </c>
      <c r="TU69" s="115">
        <f>RANK(TN69,TN$9:TN$497,0)</f>
        <v>365</v>
      </c>
      <c r="TV69" s="115">
        <f>RANK(TO69,TO$9:TO$497,0)</f>
        <v>337</v>
      </c>
      <c r="TW69" s="115">
        <f>RANK(TP69,TP$9:TP$497,0)</f>
        <v>375</v>
      </c>
      <c r="TX69" s="115">
        <f>RANK(TQ69,TQ$9:TQ$497,0)</f>
        <v>328</v>
      </c>
      <c r="TY69" s="115">
        <f>RANK(TR69,TR$9:TR$497,0)</f>
        <v>255</v>
      </c>
      <c r="TZ69" s="121">
        <f>RANK(TS69,TS$9:TS$497,0)</f>
        <v>201</v>
      </c>
      <c r="UA69" s="132"/>
      <c r="UB69" s="7" t="s">
        <v>1</v>
      </c>
    </row>
    <row r="70" spans="1:548" x14ac:dyDescent="0.15">
      <c r="A70" s="183">
        <v>62</v>
      </c>
      <c r="B70" s="203" t="s">
        <v>713</v>
      </c>
      <c r="C70" s="63"/>
      <c r="D70" s="63"/>
      <c r="E70" s="64" t="s">
        <v>518</v>
      </c>
      <c r="F70" s="65">
        <v>32</v>
      </c>
      <c r="G70" s="65" t="s">
        <v>558</v>
      </c>
      <c r="H70" s="65" t="s">
        <v>699</v>
      </c>
      <c r="I70" s="66" t="s">
        <v>521</v>
      </c>
      <c r="J70" s="67" t="s">
        <v>521</v>
      </c>
      <c r="K70" s="67" t="s">
        <v>521</v>
      </c>
      <c r="L70" s="67" t="s">
        <v>521</v>
      </c>
      <c r="M70" s="67" t="s">
        <v>521</v>
      </c>
      <c r="N70" s="67" t="s">
        <v>521</v>
      </c>
      <c r="O70" s="67" t="s">
        <v>521</v>
      </c>
      <c r="P70" s="67" t="s">
        <v>521</v>
      </c>
      <c r="Q70" s="67" t="s">
        <v>521</v>
      </c>
      <c r="R70" s="68" t="s">
        <v>521</v>
      </c>
      <c r="S70" s="69" t="s">
        <v>521</v>
      </c>
      <c r="T70" s="67" t="s">
        <v>521</v>
      </c>
      <c r="U70" s="67" t="s">
        <v>521</v>
      </c>
      <c r="V70" s="67" t="s">
        <v>521</v>
      </c>
      <c r="W70" s="67" t="s">
        <v>521</v>
      </c>
      <c r="X70" s="67" t="s">
        <v>521</v>
      </c>
      <c r="Y70" s="67" t="s">
        <v>521</v>
      </c>
      <c r="Z70" s="67" t="s">
        <v>521</v>
      </c>
      <c r="AA70" s="67" t="s">
        <v>18</v>
      </c>
      <c r="AB70" s="68" t="s">
        <v>18</v>
      </c>
      <c r="AC70" s="69" t="s">
        <v>18</v>
      </c>
      <c r="AD70" s="67" t="s">
        <v>18</v>
      </c>
      <c r="AE70" s="67" t="s">
        <v>18</v>
      </c>
      <c r="AF70" s="67" t="s">
        <v>18</v>
      </c>
      <c r="AG70" s="67" t="s">
        <v>521</v>
      </c>
      <c r="AH70" s="67" t="s">
        <v>521</v>
      </c>
      <c r="AI70" s="67" t="s">
        <v>521</v>
      </c>
      <c r="AJ70" s="67" t="s">
        <v>521</v>
      </c>
      <c r="AK70" s="67" t="s">
        <v>521</v>
      </c>
      <c r="AL70" s="68" t="s">
        <v>521</v>
      </c>
      <c r="AM70" s="69" t="s">
        <v>521</v>
      </c>
      <c r="AN70" s="67" t="s">
        <v>521</v>
      </c>
      <c r="AO70" s="67" t="s">
        <v>521</v>
      </c>
      <c r="AP70" s="67" t="s">
        <v>521</v>
      </c>
      <c r="AQ70" s="67" t="s">
        <v>521</v>
      </c>
      <c r="AR70" s="67" t="s">
        <v>521</v>
      </c>
      <c r="AS70" s="67" t="s">
        <v>521</v>
      </c>
      <c r="AT70" s="67" t="s">
        <v>521</v>
      </c>
      <c r="AU70" s="67" t="s">
        <v>521</v>
      </c>
      <c r="AV70" s="68" t="s">
        <v>521</v>
      </c>
      <c r="AW70" s="69" t="s">
        <v>521</v>
      </c>
      <c r="AX70" s="67" t="s">
        <v>521</v>
      </c>
      <c r="AY70" s="67" t="s">
        <v>521</v>
      </c>
      <c r="AZ70" s="67" t="s">
        <v>521</v>
      </c>
      <c r="BA70" s="67" t="s">
        <v>521</v>
      </c>
      <c r="BB70" s="67" t="s">
        <v>521</v>
      </c>
      <c r="BC70" s="67" t="s">
        <v>521</v>
      </c>
      <c r="BD70" s="67" t="s">
        <v>521</v>
      </c>
      <c r="BE70" s="67" t="s">
        <v>521</v>
      </c>
      <c r="BF70" s="68" t="s">
        <v>521</v>
      </c>
      <c r="BG70" s="69" t="s">
        <v>521</v>
      </c>
      <c r="BH70" s="67" t="s">
        <v>521</v>
      </c>
      <c r="BI70" s="67" t="s">
        <v>521</v>
      </c>
      <c r="BJ70" s="67" t="s">
        <v>521</v>
      </c>
      <c r="BK70" s="67" t="s">
        <v>521</v>
      </c>
      <c r="BL70" s="67" t="s">
        <v>521</v>
      </c>
      <c r="BM70" s="67" t="s">
        <v>521</v>
      </c>
      <c r="BN70" s="67" t="s">
        <v>521</v>
      </c>
      <c r="BO70" s="67" t="s">
        <v>521</v>
      </c>
      <c r="BP70" s="68" t="s">
        <v>521</v>
      </c>
      <c r="BQ70" s="70" t="s">
        <v>521</v>
      </c>
      <c r="BR70" s="67" t="s">
        <v>521</v>
      </c>
      <c r="BS70" s="67" t="s">
        <v>521</v>
      </c>
      <c r="BT70" s="67" t="s">
        <v>521</v>
      </c>
      <c r="BU70" s="67" t="s">
        <v>521</v>
      </c>
      <c r="BV70" s="67" t="s">
        <v>521</v>
      </c>
      <c r="BW70" s="67" t="s">
        <v>521</v>
      </c>
      <c r="BX70" s="67" t="s">
        <v>521</v>
      </c>
      <c r="BY70" s="67" t="s">
        <v>521</v>
      </c>
      <c r="BZ70" s="68" t="s">
        <v>521</v>
      </c>
      <c r="CA70" s="69" t="s">
        <v>521</v>
      </c>
      <c r="CB70" s="67" t="s">
        <v>521</v>
      </c>
      <c r="CC70" s="67" t="s">
        <v>521</v>
      </c>
      <c r="CD70" s="67" t="s">
        <v>521</v>
      </c>
      <c r="CE70" s="67" t="s">
        <v>521</v>
      </c>
      <c r="CF70" s="67" t="s">
        <v>521</v>
      </c>
      <c r="CG70" s="67" t="s">
        <v>521</v>
      </c>
      <c r="CH70" s="67" t="s">
        <v>521</v>
      </c>
      <c r="CI70" s="67" t="s">
        <v>521</v>
      </c>
      <c r="CJ70" s="68" t="s">
        <v>521</v>
      </c>
      <c r="CK70" s="69" t="s">
        <v>521</v>
      </c>
      <c r="CL70" s="67" t="s">
        <v>521</v>
      </c>
      <c r="CM70" s="67" t="s">
        <v>521</v>
      </c>
      <c r="CN70" s="67" t="s">
        <v>521</v>
      </c>
      <c r="CO70" s="67" t="s">
        <v>521</v>
      </c>
      <c r="CP70" s="67" t="s">
        <v>521</v>
      </c>
      <c r="CQ70" s="67" t="s">
        <v>521</v>
      </c>
      <c r="CR70" s="67" t="s">
        <v>521</v>
      </c>
      <c r="CS70" s="67" t="s">
        <v>521</v>
      </c>
      <c r="CT70" s="68" t="s">
        <v>521</v>
      </c>
      <c r="CU70" s="69" t="s">
        <v>521</v>
      </c>
      <c r="CV70" s="67" t="s">
        <v>521</v>
      </c>
      <c r="CW70" s="67" t="s">
        <v>521</v>
      </c>
      <c r="CX70" s="67" t="s">
        <v>521</v>
      </c>
      <c r="CY70" s="67" t="s">
        <v>521</v>
      </c>
      <c r="CZ70" s="67" t="s">
        <v>521</v>
      </c>
      <c r="DA70" s="67" t="s">
        <v>521</v>
      </c>
      <c r="DB70" s="67" t="s">
        <v>521</v>
      </c>
      <c r="DC70" s="67" t="s">
        <v>521</v>
      </c>
      <c r="DD70" s="68" t="s">
        <v>521</v>
      </c>
      <c r="DE70" s="69" t="s">
        <v>521</v>
      </c>
      <c r="DF70" s="71" t="s">
        <v>521</v>
      </c>
      <c r="DG70" s="67" t="s">
        <v>521</v>
      </c>
      <c r="DH70" s="67" t="s">
        <v>521</v>
      </c>
      <c r="DI70" s="67" t="s">
        <v>521</v>
      </c>
      <c r="DJ70" s="67" t="s">
        <v>521</v>
      </c>
      <c r="DK70" s="67" t="s">
        <v>521</v>
      </c>
      <c r="DL70" s="67" t="s">
        <v>521</v>
      </c>
      <c r="DM70" s="67" t="s">
        <v>521</v>
      </c>
      <c r="DN70" s="68" t="s">
        <v>521</v>
      </c>
      <c r="DO70" s="70" t="s">
        <v>521</v>
      </c>
      <c r="DP70" s="71" t="s">
        <v>521</v>
      </c>
      <c r="DQ70" s="67" t="s">
        <v>521</v>
      </c>
      <c r="DR70" s="67" t="s">
        <v>521</v>
      </c>
      <c r="DS70" s="67" t="s">
        <v>521</v>
      </c>
      <c r="DT70" s="67" t="s">
        <v>521</v>
      </c>
      <c r="DU70" s="67" t="s">
        <v>521</v>
      </c>
      <c r="DV70" s="67" t="s">
        <v>521</v>
      </c>
      <c r="DW70" s="67" t="s">
        <v>521</v>
      </c>
      <c r="DX70" s="72" t="s">
        <v>521</v>
      </c>
      <c r="DY70" s="73" t="s">
        <v>522</v>
      </c>
      <c r="DZ70" s="74">
        <v>2</v>
      </c>
      <c r="EA70" s="74">
        <v>3</v>
      </c>
      <c r="EB70" s="74">
        <v>3</v>
      </c>
      <c r="EC70" s="75">
        <v>4</v>
      </c>
      <c r="ED70" s="76" t="s">
        <v>522</v>
      </c>
      <c r="EE70" s="74">
        <f t="shared" si="75"/>
        <v>2</v>
      </c>
      <c r="EF70" s="74">
        <f t="shared" si="76"/>
        <v>6</v>
      </c>
      <c r="EG70" s="74">
        <f t="shared" si="77"/>
        <v>18</v>
      </c>
      <c r="EH70" s="77">
        <f t="shared" si="78"/>
        <v>72</v>
      </c>
      <c r="EI70" s="73">
        <v>300</v>
      </c>
      <c r="EJ70" s="74">
        <v>450</v>
      </c>
      <c r="EK70" s="74">
        <v>900</v>
      </c>
      <c r="EL70" s="74">
        <v>1500</v>
      </c>
      <c r="EM70" s="75">
        <v>4500</v>
      </c>
      <c r="EN70" s="78">
        <v>1</v>
      </c>
      <c r="EO70" s="79">
        <f t="shared" si="79"/>
        <v>0.75</v>
      </c>
      <c r="EP70" s="79">
        <f t="shared" si="80"/>
        <v>0.5</v>
      </c>
      <c r="EQ70" s="79">
        <f t="shared" si="81"/>
        <v>0.27777777777777773</v>
      </c>
      <c r="ER70" s="80">
        <f t="shared" si="82"/>
        <v>0.20833333333333334</v>
      </c>
      <c r="ES70" s="128" t="s">
        <v>543</v>
      </c>
      <c r="ET70" s="82"/>
      <c r="EU70" s="83">
        <v>4</v>
      </c>
      <c r="EV70" s="73">
        <v>40</v>
      </c>
      <c r="EW70" s="74">
        <v>52</v>
      </c>
      <c r="EX70" s="74">
        <v>12</v>
      </c>
      <c r="EY70" s="74">
        <v>12</v>
      </c>
      <c r="EZ70" s="74">
        <v>25</v>
      </c>
      <c r="FA70" s="74">
        <v>6</v>
      </c>
      <c r="FB70" s="74">
        <v>18</v>
      </c>
      <c r="FC70" s="74">
        <v>24</v>
      </c>
      <c r="FD70" s="74">
        <f t="shared" si="83"/>
        <v>37</v>
      </c>
      <c r="FE70" s="84">
        <f t="shared" si="84"/>
        <v>36</v>
      </c>
      <c r="FF70" s="73">
        <f>RANK(EV70,$EV$9:$EV$497,0)</f>
        <v>321</v>
      </c>
      <c r="FG70" s="74">
        <f>RANK(EW70,$EW$9:$EW$497,0)</f>
        <v>163</v>
      </c>
      <c r="FH70" s="74">
        <f>RANK(EX70,$EX$9:$EX$497,0)</f>
        <v>377</v>
      </c>
      <c r="FI70" s="74">
        <f>RANK(EY70,$EY$9:$EY$497,0)</f>
        <v>378</v>
      </c>
      <c r="FJ70" s="74">
        <f>RANK(EZ70,$EZ$9:$EZ$497,0)</f>
        <v>159</v>
      </c>
      <c r="FK70" s="74">
        <f>RANK(FA70,$FA$9:$FA$497,0)</f>
        <v>374</v>
      </c>
      <c r="FL70" s="74">
        <f>RANK(FB70,$FB$9:$FB$497,0)</f>
        <v>335</v>
      </c>
      <c r="FM70" s="74">
        <f>RANK(FC70,$FC$9:$FC$497,0)</f>
        <v>310</v>
      </c>
      <c r="FN70" s="74">
        <f>RANK(FD70,$FD$9:$FD$497,0)</f>
        <v>335</v>
      </c>
      <c r="FO70" s="84">
        <f>RANK(FE70,$FE$9:$FE$497,0)</f>
        <v>354</v>
      </c>
      <c r="FP70" s="73">
        <f>COUNTIFS($EV$9:$EV$497,"&gt;"&amp;EV70,$ES$9:$ES$497,ES70)+1</f>
        <v>60</v>
      </c>
      <c r="FQ70" s="74">
        <f>COUNTIFS($EW$9:$EW$497,"&gt;"&amp;EW70,$ES$9:$ES$497,ES70)+1</f>
        <v>64</v>
      </c>
      <c r="FR70" s="74">
        <f>COUNTIFS($EX$9:$EX$497,"&gt;"&amp;EX70,$ES$9:$ES$497,ES70)+1</f>
        <v>59</v>
      </c>
      <c r="FS70" s="74">
        <f>COUNTIFS($EY$9:$EY$497,"&gt;"&amp;EY70,$ES$9:$ES$497,ES70)+1</f>
        <v>71</v>
      </c>
      <c r="FT70" s="74">
        <f>COUNTIFS($EZ$9:$EZ$497,"&gt;"&amp;EZ70,$ES$9:$ES$497,ES70)+1</f>
        <v>71</v>
      </c>
      <c r="FU70" s="74">
        <f>COUNTIFS($FA$9:$FA$497,"&gt;"&amp;FA70,$ES$9:$ES$497,ES70)+1</f>
        <v>76</v>
      </c>
      <c r="FV70" s="74">
        <f>COUNTIFS($FB$9:$FB$497,"&gt;"&amp;FB70,$ES$9:$ES$497,ES70)+1</f>
        <v>76</v>
      </c>
      <c r="FW70" s="74">
        <f>COUNTIFS($FC$9:$FC$497,"&gt;"&amp;FC70,$ES$9:$ES$497,ES70)+1</f>
        <v>71</v>
      </c>
      <c r="FX70" s="74">
        <f>COUNTIFS($FD$9:$FD$497,"&gt;"&amp;FD70,$ES$9:$ES$497,ES70)+1</f>
        <v>72</v>
      </c>
      <c r="FY70" s="84">
        <f>COUNTIFS($FE$9:$FE$497,"&gt;"&amp;FE70,$ES$9:$ES$497,ES70)+1</f>
        <v>71</v>
      </c>
      <c r="FZ70" s="85">
        <f t="shared" si="85"/>
        <v>1.25</v>
      </c>
      <c r="GA70" s="86">
        <f t="shared" si="86"/>
        <v>1.63</v>
      </c>
      <c r="GB70" s="86">
        <f t="shared" si="87"/>
        <v>0.38</v>
      </c>
      <c r="GC70" s="86">
        <f t="shared" si="88"/>
        <v>0.38</v>
      </c>
      <c r="GD70" s="86">
        <f t="shared" si="89"/>
        <v>0.78</v>
      </c>
      <c r="GE70" s="86">
        <f t="shared" si="90"/>
        <v>0.19</v>
      </c>
      <c r="GF70" s="86">
        <f t="shared" si="91"/>
        <v>0.56000000000000005</v>
      </c>
      <c r="GG70" s="86">
        <f t="shared" si="92"/>
        <v>0.75</v>
      </c>
      <c r="GH70" s="86">
        <f t="shared" si="93"/>
        <v>1.1599999999999999</v>
      </c>
      <c r="GI70" s="87">
        <f t="shared" si="94"/>
        <v>1.1299999999999999</v>
      </c>
      <c r="GJ70" s="85">
        <f>ROUND(((FZ70-AVERAGE(FZ$9:FZ$497))/STDEVP(FZ$9:FZ$497)*10+50),2)</f>
        <v>61.03</v>
      </c>
      <c r="GK70" s="86">
        <f>ROUND(((GA70-AVERAGE(GA$9:GA$497))/STDEVP(GA$9:GA$497)*10+50),2)</f>
        <v>78.069999999999993</v>
      </c>
      <c r="GL70" s="86">
        <f>ROUND(((GB70-AVERAGE(GB$9:GB$497))/STDEVP(GB$9:GB$497)*10+50),2)</f>
        <v>42.38</v>
      </c>
      <c r="GM70" s="86">
        <f>ROUND(((GC70-AVERAGE(GC$9:GC$497))/STDEVP(GC$9:GC$497)*10+50),2)</f>
        <v>42.68</v>
      </c>
      <c r="GN70" s="86">
        <f>ROUND(((GD70-AVERAGE(GD$9:GD$497))/STDEVP(GD$9:GD$497)*10+50),2)</f>
        <v>63.28</v>
      </c>
      <c r="GO70" s="86">
        <f>ROUND(((GE70-AVERAGE(GE$9:GE$497))/STDEVP(GE$9:GE$497)*10+50),2)</f>
        <v>44.25</v>
      </c>
      <c r="GP70" s="86">
        <f>ROUND(((GF70-AVERAGE(GF$9:GF$497))/STDEVP(GF$9:GF$497)*10+50),2)</f>
        <v>47.64</v>
      </c>
      <c r="GQ70" s="86">
        <f>ROUND(((GG70-AVERAGE(GG$9:GG$497))/STDEVP(GG$9:GG$497)*10+50),2)</f>
        <v>53.72</v>
      </c>
      <c r="GR70" s="86">
        <f>ROUND(((GH70-AVERAGE(GH$9:GH$497))/STDEVP(GH$9:GH$497)*10+50),2)</f>
        <v>56.76</v>
      </c>
      <c r="GS70" s="87">
        <f>ROUND(((GI70-AVERAGE(GI$9:GI$497))/STDEVP(GI$9:GI$497)*10+50),2)</f>
        <v>48.24</v>
      </c>
      <c r="GT70" s="73">
        <f>RANK(GJ70,$GJ$9:$GJ$497,0)</f>
        <v>69</v>
      </c>
      <c r="GU70" s="74">
        <f>RANK(GK70,$GK$9:$GK$497,0)</f>
        <v>4</v>
      </c>
      <c r="GV70" s="74">
        <f>RANK(GL70,$GL$9:$GL$497,0)</f>
        <v>341</v>
      </c>
      <c r="GW70" s="74">
        <f>RANK(GM70,$GM$9:$GM$497,0)</f>
        <v>341</v>
      </c>
      <c r="GX70" s="74">
        <f>RANK(GN70,$GN$9:$GN$497,0)</f>
        <v>53</v>
      </c>
      <c r="GY70" s="74">
        <f>RANK(GO70,$GO$9:$GO$497,0)</f>
        <v>289</v>
      </c>
      <c r="GZ70" s="74">
        <f>RANK(GP70,$GP$9:$GP$497,0)</f>
        <v>242</v>
      </c>
      <c r="HA70" s="74">
        <f>RANK(GQ70,$GQ$9:$GQ$497,0)</f>
        <v>136</v>
      </c>
      <c r="HB70" s="74">
        <f>RANK(GR70,$GR$9:$GR$497,0)</f>
        <v>90</v>
      </c>
      <c r="HC70" s="84">
        <f>RANK(GS70,$GS$9:$GS$497,0)</f>
        <v>223</v>
      </c>
      <c r="HD70" s="85">
        <f>ROUND(AVERAGEIF($ES$9:$ES$497,$ES70,$FZ$9:$FZ$497),2)</f>
        <v>0.86</v>
      </c>
      <c r="HE70" s="86">
        <f>ROUND(AVERAGEIF($ES$9:$ES$497,$ES70,$GA$9:$GA$497),2)</f>
        <v>1.0900000000000001</v>
      </c>
      <c r="HF70" s="86">
        <f>ROUND(AVERAGEIF($ES$9:$ES$497,$ES70,$GB$9:$GB$497),2)</f>
        <v>0.28999999999999998</v>
      </c>
      <c r="HG70" s="86">
        <f>ROUND(AVERAGEIF($ES$9:$ES$497,$ES70,$GC$9:$GC$497),2)</f>
        <v>0.42</v>
      </c>
      <c r="HH70" s="86">
        <f>ROUND(AVERAGEIF($ES$9:$ES$497,$ES70,$GD$9:$GD$497),2)</f>
        <v>0.86</v>
      </c>
      <c r="HI70" s="86">
        <f>ROUND(AVERAGEIF($ES$9:$ES$497,$ES70,$GE$9:$GE$497),2)</f>
        <v>0.3</v>
      </c>
      <c r="HJ70" s="86">
        <f>ROUND(AVERAGEIF($ES$9:$ES$497,$ES70,$GF$9:$GF$497),2)</f>
        <v>0.67</v>
      </c>
      <c r="HK70" s="86">
        <f>ROUND(AVERAGEIF($ES$9:$ES$497,$ES70,$GG$9:$GG$497),2)</f>
        <v>0.73</v>
      </c>
      <c r="HL70" s="86">
        <f>ROUND(AVERAGEIF($ES$9:$ES$497,$ES70,$GH$9:$GH$497),2)</f>
        <v>1.1399999999999999</v>
      </c>
      <c r="HM70" s="87">
        <f>ROUND(AVERAGEIF($ES$9:$ES$497,$ES70,$GI$9:$GI$497),2)</f>
        <v>1.01</v>
      </c>
      <c r="HN70" s="88">
        <f t="shared" si="95"/>
        <v>0.39</v>
      </c>
      <c r="HO70" s="89">
        <f t="shared" si="96"/>
        <v>0.53999999999999981</v>
      </c>
      <c r="HP70" s="89">
        <f t="shared" si="97"/>
        <v>9.0000000000000024E-2</v>
      </c>
      <c r="HQ70" s="89">
        <f t="shared" si="98"/>
        <v>-3.999999999999998E-2</v>
      </c>
      <c r="HR70" s="89">
        <f t="shared" si="99"/>
        <v>-7.999999999999996E-2</v>
      </c>
      <c r="HS70" s="89">
        <f t="shared" si="100"/>
        <v>-0.10999999999999999</v>
      </c>
      <c r="HT70" s="89">
        <f t="shared" si="101"/>
        <v>-0.10999999999999999</v>
      </c>
      <c r="HU70" s="89">
        <f t="shared" si="102"/>
        <v>2.0000000000000018E-2</v>
      </c>
      <c r="HV70" s="89">
        <f t="shared" si="103"/>
        <v>2.0000000000000018E-2</v>
      </c>
      <c r="HW70" s="90">
        <f t="shared" si="104"/>
        <v>0.11999999999999988</v>
      </c>
      <c r="HX70" s="73">
        <f>COUNTIFS($FZ$9:$FZ$497,"&gt;"&amp;FZ70,$ES$9:$ES$497,$ES70)+1</f>
        <v>6</v>
      </c>
      <c r="HY70" s="74">
        <f>COUNTIFS($GA$9:$GA$497,"&gt;"&amp;GA70,$ES$9:$ES$497,$ES70)+1</f>
        <v>3</v>
      </c>
      <c r="HZ70" s="74">
        <f>COUNTIFS($GB$9:$GB$497,"&gt;"&amp;GB70,$ES$9:$ES$497,$ES70)+1</f>
        <v>25</v>
      </c>
      <c r="IA70" s="74">
        <f>COUNTIFS($GC$9:$GC$497,"&gt;"&amp;GC70,$ES$9:$ES$497,$ES70)+1</f>
        <v>60</v>
      </c>
      <c r="IB70" s="74">
        <f>COUNTIFS($GD$9:$GD$497,"&gt;"&amp;GD70,$ES$9:$ES$497,$ES70)+1</f>
        <v>46</v>
      </c>
      <c r="IC70" s="74">
        <f>COUNTIFS($GE$9:$GE$497,"&gt;"&amp;GE70,$ES$9:$ES$497,$ES70)+1</f>
        <v>78</v>
      </c>
      <c r="ID70" s="74">
        <f>COUNTIFS($GF$9:$GF$497,"&gt;"&amp;GF70,$ES$9:$ES$497,$ES70)+1</f>
        <v>55</v>
      </c>
      <c r="IE70" s="74">
        <f>COUNTIFS($GG$9:$GG$497,"&gt;"&amp;GG70,$ES$9:$ES$497,$ES70)+1</f>
        <v>32</v>
      </c>
      <c r="IF70" s="74">
        <f>COUNTIFS($GH$9:$GH$497,"&gt;"&amp;GH70,$ES$9:$ES$497,$ES70)+1</f>
        <v>35</v>
      </c>
      <c r="IG70" s="84">
        <f>COUNTIFS($GI$9:$GI$497,"&gt;"&amp;GI70,$ES$9:$ES$497,$ES70)+1</f>
        <v>26</v>
      </c>
      <c r="IH70" s="91"/>
      <c r="II70" s="79"/>
      <c r="IJ70" s="79"/>
      <c r="IK70" s="79"/>
      <c r="IL70" s="79"/>
      <c r="IM70" s="92"/>
      <c r="IN70" s="93"/>
      <c r="IO70" s="94"/>
      <c r="IP70" s="95"/>
      <c r="IQ70" s="79">
        <v>7.0000000000000007E-2</v>
      </c>
      <c r="IR70" s="79"/>
      <c r="IS70" s="79"/>
      <c r="IT70" s="79"/>
      <c r="IU70" s="79"/>
      <c r="IV70" s="79"/>
      <c r="IW70" s="96"/>
      <c r="IX70" s="93"/>
      <c r="IY70" s="79"/>
      <c r="IZ70" s="79"/>
      <c r="JA70" s="79"/>
      <c r="JB70" s="79"/>
      <c r="JC70" s="79"/>
      <c r="JD70" s="79"/>
      <c r="JE70" s="97"/>
      <c r="JF70" s="95"/>
      <c r="JG70" s="79"/>
      <c r="JH70" s="79"/>
      <c r="JI70" s="79"/>
      <c r="JJ70" s="79"/>
      <c r="JK70" s="79"/>
      <c r="JL70" s="79"/>
      <c r="JM70" s="96"/>
      <c r="JN70" s="93">
        <v>7.0000000000000007E-2</v>
      </c>
      <c r="JO70" s="79"/>
      <c r="JP70" s="79"/>
      <c r="JQ70" s="79"/>
      <c r="JR70" s="79"/>
      <c r="JS70" s="79"/>
      <c r="JT70" s="79"/>
      <c r="JU70" s="79"/>
      <c r="JV70" s="79"/>
      <c r="JW70" s="79"/>
      <c r="JX70" s="79"/>
      <c r="JY70" s="79"/>
      <c r="JZ70" s="97"/>
      <c r="KA70" s="93"/>
      <c r="KB70" s="79"/>
      <c r="KC70" s="79"/>
      <c r="KD70" s="79"/>
      <c r="KE70" s="97"/>
      <c r="KF70" s="95"/>
      <c r="KG70" s="79"/>
      <c r="KH70" s="79"/>
      <c r="KI70" s="79"/>
      <c r="KJ70" s="79"/>
      <c r="KK70" s="98"/>
      <c r="KL70" s="79"/>
      <c r="KM70" s="79"/>
      <c r="KN70" s="79"/>
      <c r="KO70" s="79"/>
      <c r="KP70" s="79"/>
      <c r="KQ70" s="79"/>
      <c r="KR70" s="79"/>
      <c r="KS70" s="96"/>
      <c r="KT70" s="96"/>
      <c r="KU70" s="96"/>
      <c r="KV70" s="96"/>
      <c r="KW70" s="93"/>
      <c r="KX70" s="79"/>
      <c r="KY70" s="79"/>
      <c r="KZ70" s="79"/>
      <c r="LA70" s="79"/>
      <c r="LB70" s="79"/>
      <c r="LC70" s="96"/>
      <c r="LD70" s="93"/>
      <c r="LE70" s="94"/>
      <c r="LF70" s="99"/>
      <c r="LG70" s="75"/>
      <c r="LH70" s="93"/>
      <c r="LI70" s="79"/>
      <c r="LJ70" s="74"/>
      <c r="LK70" s="74"/>
      <c r="LL70" s="74"/>
      <c r="LM70" s="100"/>
      <c r="LN70" s="95"/>
      <c r="LO70" s="79"/>
      <c r="LP70" s="79"/>
      <c r="LQ70" s="79"/>
      <c r="LR70" s="96"/>
      <c r="LS70" s="93"/>
      <c r="LT70" s="79"/>
      <c r="LU70" s="79"/>
      <c r="LV70" s="79"/>
      <c r="LW70" s="79"/>
      <c r="LX70" s="79"/>
      <c r="LY70" s="79"/>
      <c r="LZ70" s="79"/>
      <c r="MA70" s="97"/>
      <c r="MB70" s="95"/>
      <c r="MC70" s="79"/>
      <c r="MD70" s="79"/>
      <c r="ME70" s="79"/>
      <c r="MF70" s="79"/>
      <c r="MG70" s="79"/>
      <c r="MH70" s="79"/>
      <c r="MI70" s="79"/>
      <c r="MJ70" s="79"/>
      <c r="MK70" s="79"/>
      <c r="ML70" s="79"/>
      <c r="MM70" s="79"/>
      <c r="MN70" s="98"/>
      <c r="MO70" s="98"/>
      <c r="MP70" s="96"/>
      <c r="MQ70" s="93"/>
      <c r="MR70" s="79"/>
      <c r="MS70" s="79"/>
      <c r="MT70" s="79"/>
      <c r="MU70" s="79"/>
      <c r="MV70" s="98"/>
      <c r="MW70" s="79"/>
      <c r="MX70" s="79"/>
      <c r="MY70" s="79"/>
      <c r="MZ70" s="79"/>
      <c r="NA70" s="79"/>
      <c r="NB70" s="79"/>
      <c r="NC70" s="79"/>
      <c r="ND70" s="96"/>
      <c r="NE70" s="96"/>
      <c r="NF70" s="96"/>
      <c r="NG70" s="96"/>
      <c r="NH70" s="93"/>
      <c r="NI70" s="79"/>
      <c r="NJ70" s="79"/>
      <c r="NK70" s="79"/>
      <c r="NL70" s="79"/>
      <c r="NM70" s="79"/>
      <c r="NN70" s="94"/>
      <c r="NO70" s="93"/>
      <c r="NP70" s="80">
        <v>0.05</v>
      </c>
      <c r="NQ70" s="124" t="s">
        <v>711</v>
      </c>
      <c r="NR70" s="102" t="s">
        <v>715</v>
      </c>
      <c r="NS70" s="102"/>
      <c r="NT70" s="102"/>
      <c r="NU70" s="102"/>
      <c r="NV70" s="104">
        <v>43720</v>
      </c>
      <c r="NW70" s="102" t="s">
        <v>525</v>
      </c>
      <c r="NX70" s="133" t="s">
        <v>716</v>
      </c>
      <c r="NY70" s="129" t="s">
        <v>2280</v>
      </c>
      <c r="NZ70" s="133" t="s">
        <v>716</v>
      </c>
      <c r="OA70" s="134"/>
      <c r="OB70" s="134"/>
      <c r="OC70" s="134"/>
      <c r="OD70" s="108">
        <f t="shared" si="105"/>
        <v>72</v>
      </c>
      <c r="OE70" s="109">
        <v>4</v>
      </c>
      <c r="OF70" s="110">
        <f t="shared" si="106"/>
        <v>300</v>
      </c>
      <c r="OG70" s="109">
        <v>3</v>
      </c>
      <c r="OH70" s="111">
        <f>ROUND(AVERAGEIF($ES$9:$ES$497,$ES70,EV$9:EV$497),0)</f>
        <v>57</v>
      </c>
      <c r="OI70" s="112">
        <f>ROUND(AVERAGEIF($ES$9:$ES$497,$ES70,EW$9:EW$497),0)</f>
        <v>69</v>
      </c>
      <c r="OJ70" s="112">
        <f>ROUND(AVERAGEIF($ES$9:$ES$497,$ES70,EX$9:EX$497),0)</f>
        <v>17</v>
      </c>
      <c r="OK70" s="112">
        <f>ROUND(AVERAGEIF($ES$9:$ES$497,$ES70,EY$9:EY$497),0)</f>
        <v>30</v>
      </c>
      <c r="OL70" s="112">
        <f>ROUND(AVERAGEIF($ES$9:$ES$497,$ES70,EZ$9:EZ$497),0)</f>
        <v>58</v>
      </c>
      <c r="OM70" s="112">
        <f>ROUND(AVERAGEIF($ES$9:$ES$497,$ES70,FA$9:FA$497),0)</f>
        <v>21</v>
      </c>
      <c r="ON70" s="112">
        <f>ROUND(AVERAGEIF($ES$9:$ES$497,$ES70,FB$9:FB$497),0)</f>
        <v>45</v>
      </c>
      <c r="OO70" s="112">
        <f>ROUND(AVERAGEIF($ES$9:$ES$497,$ES70,FC$9:FC$497),0)</f>
        <v>49</v>
      </c>
      <c r="OP70" s="112">
        <f>ROUND(AVERAGEIF($ES$9:$ES$497,$ES70,FD$9:FD$497),0)</f>
        <v>75</v>
      </c>
      <c r="OQ70" s="113">
        <f>ROUND(AVERAGEIF($ES$9:$ES$497,$ES70,FE$9:FE$497),0)</f>
        <v>66</v>
      </c>
      <c r="OR70" s="114">
        <f>ROUND(EV70/MAX(EV$9:EV$497)*100,0)</f>
        <v>22</v>
      </c>
      <c r="OS70" s="115">
        <f>ROUND(EW70/MAX(EW$9:EW$497)*100,0)</f>
        <v>41</v>
      </c>
      <c r="OT70" s="115">
        <f>ROUND(EX70/MAX(EX$9:EX$497)*100,0)</f>
        <v>10</v>
      </c>
      <c r="OU70" s="115">
        <f>ROUND(EY70/MAX(EY$9:EY$497)*100,0)</f>
        <v>8</v>
      </c>
      <c r="OV70" s="115">
        <f>ROUND(EZ70/MAX(EZ$9:EZ$497)*100,0)</f>
        <v>20</v>
      </c>
      <c r="OW70" s="115">
        <f>ROUND(FA70/MAX(FA$9:FA$497)*100,0)</f>
        <v>5</v>
      </c>
      <c r="OX70" s="115">
        <f>ROUND(FB70/MAX(FB$9:FB$497)*100,0)</f>
        <v>13</v>
      </c>
      <c r="OY70" s="116">
        <f>ROUND(FC70/MAX(FC$9:FC$497)*100,0)</f>
        <v>17</v>
      </c>
      <c r="OZ70" s="115">
        <f>ROUND(FD70/MAX(FD$9:FD$497)*100,0)</f>
        <v>25</v>
      </c>
      <c r="PA70" s="117">
        <f>ROUND(FE70/MAX(FE$9:FE$497)*100,0)</f>
        <v>15</v>
      </c>
      <c r="PB70" s="118">
        <f t="shared" si="107"/>
        <v>207</v>
      </c>
      <c r="PC70" s="115">
        <f t="shared" si="108"/>
        <v>237</v>
      </c>
      <c r="PD70" s="115">
        <f t="shared" si="109"/>
        <v>267</v>
      </c>
      <c r="PE70" s="115">
        <f t="shared" si="110"/>
        <v>241</v>
      </c>
      <c r="PF70" s="115">
        <f t="shared" si="111"/>
        <v>195</v>
      </c>
      <c r="PG70" s="119">
        <f t="shared" si="112"/>
        <v>170</v>
      </c>
      <c r="PH70" s="118">
        <f>ROUND(PB70/MAX(PB$9:PB$497)*100,0)</f>
        <v>25</v>
      </c>
      <c r="PI70" s="115">
        <f>ROUND(PC70/MAX(PC$9:PC$497)*100,0)</f>
        <v>28</v>
      </c>
      <c r="PJ70" s="115">
        <f>ROUND(PD70/MAX(PD$9:PD$497)*100,0)</f>
        <v>28</v>
      </c>
      <c r="PK70" s="115">
        <f>ROUND(PE70/MAX(PE$9:PE$497)*100,0)</f>
        <v>24</v>
      </c>
      <c r="PL70" s="115">
        <f>ROUND(PF70/MAX(PF$9:PF$497)*100,0)</f>
        <v>27</v>
      </c>
      <c r="PM70" s="119">
        <f>ROUND(PG70/MAX(PG$9:PG$497)*100,0)</f>
        <v>25</v>
      </c>
      <c r="PN70" s="118">
        <f>RANK(PH70,PH$9:PH$497,0)</f>
        <v>337</v>
      </c>
      <c r="PO70" s="115">
        <f>RANK(PI70,PI$9:PI$497,0)</f>
        <v>299</v>
      </c>
      <c r="PP70" s="115">
        <f>RANK(PJ70,PJ$9:PJ$497,0)</f>
        <v>323</v>
      </c>
      <c r="PQ70" s="115">
        <f>RANK(PK70,PK$9:PK$497,0)</f>
        <v>334</v>
      </c>
      <c r="PR70" s="115">
        <f>RANK(PL70,PL$9:PL$497,0)</f>
        <v>334</v>
      </c>
      <c r="PS70" s="119">
        <f>RANK(PM70,PM$9:PM$497,0)</f>
        <v>326</v>
      </c>
      <c r="PT70" s="120">
        <f>ROUND(FZ70/MAX(FZ$9:FZ$497)*100,0)</f>
        <v>68</v>
      </c>
      <c r="PU70" s="115">
        <f>ROUND(GA70/MAX(GA$9:GA$497)*100,0)</f>
        <v>92</v>
      </c>
      <c r="PV70" s="115">
        <f>ROUND(GB70/MAX(GB$9:GB$497)*100,0)</f>
        <v>28</v>
      </c>
      <c r="PW70" s="115">
        <f>ROUND(GC70/MAX(GC$9:GC$497)*100,0)</f>
        <v>30</v>
      </c>
      <c r="PX70" s="115">
        <f>ROUND(GD70/MAX(GD$9:GD$497)*100,0)</f>
        <v>44</v>
      </c>
      <c r="PY70" s="115">
        <f>ROUND(GE70/MAX(GE$9:GE$497)*100,0)</f>
        <v>11</v>
      </c>
      <c r="PZ70" s="115">
        <f>ROUND(GF70/MAX(GF$9:GF$497)*100,0)</f>
        <v>26</v>
      </c>
      <c r="QA70" s="116">
        <f>ROUND(GG70/MAX(GG$9:GG$497)*100,0)</f>
        <v>41</v>
      </c>
      <c r="QB70" s="115">
        <f>ROUND(GH70/MAX(GH$9:GH$497)*100,0)</f>
        <v>52</v>
      </c>
      <c r="QC70" s="121">
        <f>ROUND(GI70/MAX(GI$9:GI$497)*100,0)</f>
        <v>36</v>
      </c>
      <c r="QD70" s="120">
        <f>ROUND(AVERAGEIF($ES$9:$ES$497,$ES70,PT$9:PT$497),0)</f>
        <v>47</v>
      </c>
      <c r="QE70" s="120">
        <f>ROUND(AVERAGEIF($ES$9:$ES$497,$ES70,PU$9:PU$497),0)</f>
        <v>61</v>
      </c>
      <c r="QF70" s="120">
        <f>ROUND(AVERAGEIF($ES$9:$ES$497,$ES70,PV$9:PV$497),0)</f>
        <v>21</v>
      </c>
      <c r="QG70" s="120">
        <f>ROUND(AVERAGEIF($ES$9:$ES$497,$ES70,PW$9:PW$497),0)</f>
        <v>34</v>
      </c>
      <c r="QH70" s="120">
        <f>ROUND(AVERAGEIF($ES$9:$ES$497,$ES70,PX$9:PX$497),0)</f>
        <v>48</v>
      </c>
      <c r="QI70" s="120">
        <f>ROUND(AVERAGEIF($ES$9:$ES$497,$ES70,PY$9:PY$497),0)</f>
        <v>18</v>
      </c>
      <c r="QJ70" s="120">
        <f>ROUND(AVERAGEIF($ES$9:$ES$497,$ES70,PZ$9:PZ$497),0)</f>
        <v>31</v>
      </c>
      <c r="QK70" s="120">
        <f>ROUND(AVERAGEIF($ES$9:$ES$497,$ES70,QA$9:QA$497),0)</f>
        <v>40</v>
      </c>
      <c r="QL70" s="120">
        <f>ROUND(AVERAGEIF($ES$9:$ES$497,$ES70,QB$9:QB$497),0)</f>
        <v>51</v>
      </c>
      <c r="QM70" s="120">
        <f>ROUND(AVERAGEIF($ES$9:$ES$497,$ES70,QC$9:QC$497),0)</f>
        <v>32</v>
      </c>
      <c r="QN70" s="114">
        <f t="shared" si="126"/>
        <v>555</v>
      </c>
      <c r="QO70" s="115">
        <f t="shared" si="127"/>
        <v>619</v>
      </c>
      <c r="QP70" s="115">
        <f t="shared" si="128"/>
        <v>731</v>
      </c>
      <c r="QQ70" s="115">
        <f t="shared" si="129"/>
        <v>678</v>
      </c>
      <c r="QR70" s="115">
        <f t="shared" si="130"/>
        <v>624</v>
      </c>
      <c r="QS70" s="119">
        <f t="shared" si="131"/>
        <v>450</v>
      </c>
      <c r="QT70" s="114">
        <f>ROUND((QN70-MIN(QN$9:QN$497))/(MAX(QN$9:QN$497)-MIN(QN$9:QN$497))*100,0)</f>
        <v>51</v>
      </c>
      <c r="QU70" s="115">
        <f>ROUND((QO70-MIN(QO$9:QO$497))/(MAX(QO$9:QO$497)-MIN(QO$9:QO$497))*100,0)</f>
        <v>59</v>
      </c>
      <c r="QV70" s="115">
        <f>ROUND((QP70-MIN(QP$9:QP$497))/(MAX(QP$9:QP$497)-MIN(QP$9:QP$497))*100,0)</f>
        <v>55</v>
      </c>
      <c r="QW70" s="115">
        <f>ROUND((QQ70-MIN(QQ$9:QQ$497))/(MAX(QQ$9:QQ$497)-MIN(QQ$9:QQ$497))*100,0)</f>
        <v>49</v>
      </c>
      <c r="QX70" s="115">
        <f>ROUND((QR70-MIN(QR$9:QR$497))/(MAX(QR$9:QR$497)-MIN(QR$9:QR$497))*100,0)</f>
        <v>66</v>
      </c>
      <c r="QY70" s="115">
        <f>ROUND((QS70-MIN(QS$9:QS$497))/(MAX(QS$9:QS$497)-MIN(QS$9:QS$497))*100,0)</f>
        <v>55</v>
      </c>
      <c r="QZ70" s="114">
        <f>RANK(QN70,QN$9:QN$497,0)</f>
        <v>100</v>
      </c>
      <c r="RA70" s="115">
        <f>RANK(QO70,QO$9:QO$497,0)</f>
        <v>20</v>
      </c>
      <c r="RB70" s="115">
        <f>RANK(QP70,QP$9:QP$497,0)</f>
        <v>37</v>
      </c>
      <c r="RC70" s="115">
        <f>RANK(QQ70,QQ$9:QQ$497,0)</f>
        <v>94</v>
      </c>
      <c r="RD70" s="115">
        <f>RANK(QR70,QR$9:QR$497,0)</f>
        <v>83</v>
      </c>
      <c r="RE70" s="115">
        <f>RANK(QS70,QS$9:QS$497,0)</f>
        <v>89</v>
      </c>
      <c r="RF70" s="122"/>
      <c r="RG70" s="115">
        <f>($RH$3*(IH70+IJ70)*100*100/MAX(EX$9:EX$497)*$RO$3) +($RH$3*(II70+IJ70)*100*100/MAX(EX$9:EX$497)*$RO$4) + ($RH$3*IK70*100*100/MAX(EX$9:EX$497)*0.098)</f>
        <v>0</v>
      </c>
      <c r="RH70" s="115">
        <f>($RH$4*IL70*100*100/MAX(EZ$9:EZ$497))*$RQ$3</f>
        <v>0</v>
      </c>
      <c r="RI70" s="115">
        <f>($RH$3*IM70*100*100/MAX(EY$9:EY$497))*$RQ$4</f>
        <v>0</v>
      </c>
      <c r="RJ70" s="115">
        <f>($RH$3*IN70*100*100/MAX(EX$9:EX$497))</f>
        <v>0</v>
      </c>
      <c r="RK70" s="115">
        <f>($RH$4*IO70*100*100/MAX(EZ$9:EZ$497))*$RQ$3</f>
        <v>0</v>
      </c>
      <c r="RL70" s="115">
        <f>(($RL$4*IP70*100*((100/MAX(EX$9:EX$497)+100/MAX(EZ$9:EZ$497))/2))+($RL$4*IQ70*100*((100/MAX(EX$9:EX$497)+100/MAX(EZ$9:EZ$497))/2))+($RL$4*IR70*100*((100/MAX(EX$9:EX$497)+100/MAX(EZ$9:EZ$497))/2))+($RL$4*IS70*100*((100/MAX(EX$9:EX$497)+100/MAX(EZ$9:EZ$497))/2))+($RL$4*IT70*100*((100/MAX(EX$9:EX$497)+100/MAX(EZ$9:EZ$497))/2))+($RL$4*IU70*100*((100/MAX(EX$9:EX$497)+100/MAX(EZ$9:EZ$497))/2))+($RL$4*IV70*100*((100/MAX(EX$9:EX$497)+100/MAX(EZ$9:EZ$497))/2))+($RL$4*IW70*100*((100/MAX(EX$9:EX$497)+100/MAX(EZ$9:EZ$497))/2)))*$RS$3</f>
        <v>7.317333333333333</v>
      </c>
      <c r="RM70" s="115">
        <f>(($RH$3*IX70*100*100/MAX(EX$9:EX$497))+($RH$3*IY70*100*100/MAX(EX$9:EX$497))+($RH$3*IZ70*100*100/MAX(EX$9:EX$497))+($RH$3*JA70*100*100/MAX(EX$9:EX$497))+($RH$3*JB70*100*100/MAX(EX$9:EX$497))+($RH$3*JC70*100*100/MAX(EX$9:EX$497))+($RH$3*JD70*100*100/MAX(EX$9:EX$497))+($RH$3*JE70*100*100/MAX(EX$9:EX$497)))*$RS$4</f>
        <v>0</v>
      </c>
      <c r="RN70" s="115">
        <f>(($RH$4*JF70*100*100/MAX(EZ$9:EZ$497)) + ($RH$4*JG70*100*100/MAX(EZ$9:EZ$497)) + ($RH$4*JH70*100*100/MAX(EZ$9:EZ$497)) + ($RH$4*JI70*100*100/MAX(EZ$9:EZ$497)) + ($RH$4*JJ70*100*100/MAX(EZ$9:EZ$497)) + ($RH$4*JK70*100*100/MAX(EZ$9:EZ$497)) + ($RH$4*JL70*100*100/MAX(EZ$9:EZ$497)) + ($RH$4*JM70*100*100/MAX(EZ$9:EZ$497)))*$RU$3</f>
        <v>0</v>
      </c>
      <c r="RO70" s="115">
        <f>(($RL$4*JN70*100*((100/MAX(EX$9:EX$497)+100/MAX(EZ$9:EZ$497))/2))+($RL$4*JO70*100*((100/MAX(EX$9:EX$497)+100/MAX(EZ$9:EZ$497))/2))+($RL$4*JP70*100*((100/MAX(EX$9:EX$497)+100/MAX(EZ$9:EZ$497))/2))+($RL$4*JQ70*100*((100/MAX(EX$9:EX$497)+100/MAX(EZ$9:EZ$497))/2))+($RL$4*JR70*100*((100/MAX(EX$9:EX$497)+100/MAX(EZ$9:EZ$497))/2))+($RL$4*JS70*100*((100/MAX(EX$9:EX$497)+100/MAX(EZ$9:EZ$497))/2))+($RL$4*JT70*100*((100/MAX(EX$9:EX$497)+100/MAX(EZ$9:EZ$497))/2))+($RL$4*JU70*100*((100/MAX(EX$9:EX$497)+100/MAX(EZ$9:EZ$497))/2))+($RL$4*JV70*100*((100/MAX(EX$9:EX$497)+100/MAX(EZ$9:EZ$497))/2))+($RL$4*JW70*100*((100/MAX(EX$9:EX$497)+100/MAX(EZ$9:EZ$497))/2))+($RL$4*JX70*100*((100/MAX(EX$9:EX$497)+100/MAX(EZ$9:EZ$497))/2))+($RL$4*JY70*100*((100/MAX(EX$9:EX$497)+100/MAX(EZ$9:EZ$497))/2))+($RL$4*JZ70*100*((100/MAX(EX$9:EX$497)+100/MAX(EZ$9:EZ$497))/2)))*$RW$3/2</f>
        <v>3.6586666666666665</v>
      </c>
      <c r="RP70" s="119">
        <f>($RJ$3*KA70*100*100/MAX(FA$9:FA$497)) + ($RJ$3*KB70*100*100/MAX(FA$9:FA$497)/2) + ($RJ$3*KC70*100*100/MAX(FA$9:FA$497)/2) + ($RJ$3*KD70*100*100/MAX(FA$9:FA$497)/4) + ($RJ$3*KE70*100*100/MAX(FA$9:FA$497)/4)</f>
        <v>0</v>
      </c>
      <c r="RQ70" s="118">
        <f>($RL$4*KF70*100*((100/MAX(EX$9:EX$497)+100/MAX(EZ$9:EZ$497)))) * ($RO$3/2) + (($RL$4*KG70*100*((100/MAX(EX$9:EX$497)+100/MAX(EZ$9:EZ$497))))+($RL$4*KH70*100*((100/MAX(EX$9:EX$497)+100/MAX(EZ$9:EZ$497))))+($RL$4*KI70*100*((100/MAX(EX$9:EX$497)+100/MAX(EZ$9:EZ$497))))+($RL$4*KJ70*100*((100/MAX(EX$9:EX$497)+100/MAX(EZ$9:EZ$497))))+($RL$4*KK70*100*((100/MAX(EX$9:EX$497)+100/MAX(EZ$9:EZ$497))))+($RL$4*KL70*100*((100/MAX(EX$9:EX$497)+100/MAX(EZ$9:EZ$497))))+($RL$4*KM70*100*((100/MAX(EX$9:EX$497)+100/MAX(EZ$9:EZ$497))))+($RL$4*KN70*100*((100/MAX(EX$9:EX$497)+100/MAX(EZ$9:EZ$497))))+($RL$4*KO70*100*((100/MAX(EX$9:EX$497)+100/MAX(EZ$9:EZ$497))))+($RL$4*KP70*100*((100/MAX(EX$9:EX$497)+100/MAX(EZ$9:EZ$497))))+($RL$4*KQ70*100*((100/MAX(EX$9:EX$497)+100/MAX(EZ$9:EZ$497))))+($RL$4*KR70*100*((100/MAX(EX$9:EX$497)+100/MAX(EZ$9:EZ$497))))+($RL$4*KS70*100*((100/MAX(EX$9:EX$497)+100/MAX(EZ$9:EZ$497))))+($RL$4*KV70*100*((100/MAX(EX$9:EX$497)+100/MAX(EZ$9:EZ$497))))) * (($RO$3+$RO$4)/6)</f>
        <v>0</v>
      </c>
      <c r="RR70" s="115">
        <f>(($RL$4*KW70*100*((100/MAX(EX$9:EX$497)+100/MAX(EZ$9:EZ$497))))) * ($RO$3/2) + (($RL$4*KX70*100*((100/MAX(EX$9:EX$497)+100/MAX(EZ$9:EZ$497))))+($RL$4*KY70*100*((100/MAX(EX$9:EX$497)+100/MAX(EZ$9:EZ$497))))+($RL$4*KZ70*100*((100/MAX(EX$9:EX$497)+100/MAX(EZ$9:EZ$497))))+($RL$4*LA70*100*((100/MAX(EX$9:EX$497)+100/MAX(EZ$9:EZ$497))))+($RL$4*LB70*100*((100/MAX(EX$9:EX$497)+100/MAX(EZ$9:EZ$497))))+($RL$4*LC70*100*((100/MAX(EX$9:EX$497)+100/MAX(EZ$9:EZ$497))))) * (($RO$3+$RO$4)/6)</f>
        <v>0</v>
      </c>
      <c r="RS70" s="119">
        <f>(($RL$4*LD70*100*((100/MAX(EX$9:EX$497)+100/MAX(EZ$9:EZ$497))))+($RL$4*LE70*100*((100/MAX(EX$9:EX$497)+100/MAX(EZ$9:EZ$497))))) * (($RO$3+$RO$4)/6)</f>
        <v>0</v>
      </c>
      <c r="RT70" s="118">
        <f>($RJ$4*LH70*100*(100/MAX(EV$9:EV$497)))+($RJ$4*LI70*100*(100/MAX(EV$9:EV$497)))</f>
        <v>0</v>
      </c>
      <c r="RU70" s="119">
        <f>($RJ$4*LJ70*(100/MAX(EV$9:EV$497)))/2 + ($RL$3*LK70*(100/MAX(EW$9:EW$497))) + ($RJ$4*LL70*(100/MAX(EV$9:EV$497)))/4 + ($RL$3*LM70*(100/MAX(EW$9:EW$497)))</f>
        <v>0</v>
      </c>
      <c r="RV70" s="118">
        <f>($RJ$4*LN70*100*100/MAX(EV$9:EV$497)/2)+($RJ$4*LO70*100*100/MAX(EV$9:EV$497)/2)+($RJ$4*LP70*100*100/MAX(EV$9:EV$497))+($RJ$4*LQ70*100*100/MAX(EV$9:EV$497))+($RJ$4*LR70*100*100/MAX(EV$9:EV$497))</f>
        <v>0</v>
      </c>
      <c r="RW70" s="115">
        <f>($RJ$4*LS70*100*100/MAX(EV$9:EV$497)) + (($RJ$4*LT70*100*100/MAX(EV$9:EV$497))+($RJ$4*LU70*100*100/MAX(EV$9:EV$497))+($RJ$4*LV70*100*100/MAX(EV$9:EV$497))+($RJ$4*LW70*100*100/MAX(EV$9:EV$497))+($RJ$4*LX70*100*100/MAX(EV$9:EV$497))+($RJ$4*LY70*100*100/MAX(EV$9:EV$497))+($RJ$4*LZ70*100*100/MAX(EV$9:EV$497))+($RJ$4*MA70*100*100/MAX(EV$9:EV$497)))/2</f>
        <v>0</v>
      </c>
      <c r="RX70" s="119">
        <f>($RJ$4*MB70*100*100/MAX(EV$9:EV$497))+($RJ$4*MC70*100*100/MAX(EV$9:EV$497))+($RJ$4*MD70*100*100/MAX(EV$9:EV$497))+($RJ$4*ME70*100*100/MAX(EV$9:EV$497))+($RJ$4*MF70*100*100/MAX(EV$9:EV$497))+($RJ$4*MG70*100*100/MAX(EV$9:EV$497))+($RJ$4*MH70*100*100/MAX(EV$9:EV$497))+($RJ$4*MI70*100*100/MAX(EV$9:EV$497))+($RJ$4*MJ70*100*100/MAX(EV$9:EV$497))+($RJ$4*MK70*100*100/MAX(EV$9:EV$497))+($RJ$4*ML70*100*100/MAX(EV$9:EV$497))+($RJ$4*MM70*100*100/MAX(EV$9:EV$497))+($RJ$4*MN70*100*100/MAX(EV$9:EV$497))</f>
        <v>0</v>
      </c>
      <c r="RY70" s="118">
        <f>($RJ$4*MQ70*100*100/MAX(EV$9:EV$497))/2 + (($RJ$4*MR70*100*100/MAX(EV$9:EV$497))+($RJ$4*MS70*100*100/MAX(EV$9:EV$497))+($RJ$4*MT70*100*100/MAX(EV$9:EV$497))+($RJ$4*MU70*100*100/MAX(EV$9:EV$497))+($RJ$4*MV70*100*100/MAX(EV$9:EV$497))+($RJ$4*MW70*100*100/MAX(EV$9:EV$497))+($RJ$4*MX70*100*100/MAX(EV$9:EV$497))+($RJ$4*MY70*100*100/MAX(EV$9:EV$497))+($RJ$4*MZ70*100*100/MAX(EV$9:EV$497))+($RJ$4*NA70*100*100/MAX(EV$9:EV$497))+($RJ$4*NB70*100*100/MAX(EV$9:EV$497))+($RJ$4*NC70*100*100/MAX(EV$9:EV$497))+($RJ$4*ND70*100*100/MAX(EV$9:EV$497))+($RJ$4*NG70*100*100/MAX(EV$9:EV$497)))/4</f>
        <v>0</v>
      </c>
      <c r="RZ70" s="115">
        <f>($RJ$4*NH70*100*100/MAX(EV$9:EV$497))/2 + (($RJ$4*NI70*100*100/MAX(EV$9:EV$497))+($RJ$4*NJ70*100*100/MAX(EV$9:EV$497))+($RJ$4*NK70*100*100/MAX(EV$9:EV$497))+($RJ$4*NL70*100*100/MAX(EV$9:EV$497))+($RJ$4*NM70*100*100/MAX(EV$9:EV$497))+($RJ$4*NN70*100*100/MAX(EV$9:EV$497)))/4</f>
        <v>0</v>
      </c>
      <c r="SA70" s="117">
        <f>(($RJ$4*NO70*100*100/MAX(EV$9:EV$497))+($RJ$4*NP70*100*100/MAX(EV$9:EV$497)))/4</f>
        <v>2.106741573033708</v>
      </c>
      <c r="SB70" s="118">
        <f t="shared" si="113"/>
        <v>13.082741573033708</v>
      </c>
      <c r="SC70" s="115">
        <f t="shared" si="114"/>
        <v>11.397348314606742</v>
      </c>
      <c r="SD70" s="115">
        <f t="shared" si="115"/>
        <v>9.9134520599250955</v>
      </c>
      <c r="SE70" s="115">
        <f t="shared" si="116"/>
        <v>32.663348314606736</v>
      </c>
      <c r="SF70" s="115">
        <f t="shared" si="117"/>
        <v>11.502685393258426</v>
      </c>
      <c r="SG70" s="115">
        <f t="shared" si="118"/>
        <v>2.106741573033708</v>
      </c>
      <c r="SH70" s="115">
        <f>ROUND(SB70/MAX(SB$9:SB$497)*100,0)</f>
        <v>16</v>
      </c>
      <c r="SI70" s="115">
        <f>ROUND(SC70/MAX(SC$9:SC$497)*100,0)</f>
        <v>17</v>
      </c>
      <c r="SJ70" s="115">
        <f>ROUND(SD70/MAX(SD$9:SD$497)*100,0)</f>
        <v>16</v>
      </c>
      <c r="SK70" s="115">
        <f>ROUND(SE70/MAX(SE$9:SE$497)*100,0)</f>
        <v>25</v>
      </c>
      <c r="SL70" s="115">
        <f>ROUND(SF70/MAX(SF$9:SF$497)*100,0)</f>
        <v>28</v>
      </c>
      <c r="SM70" s="121">
        <f>ROUND(SG70/MAX(SG$9:SG$497)*100,0)</f>
        <v>2</v>
      </c>
      <c r="SN70" s="115">
        <f>ROUND(AVERAGEIF($ES$9:$ES$497,$ES70,SH$9:SH$497),0)</f>
        <v>12</v>
      </c>
      <c r="SO70" s="115">
        <f>ROUND(AVERAGEIF($ES$9:$ES$497,$ES70,SI$9:SI$497),0)</f>
        <v>5</v>
      </c>
      <c r="SP70" s="115">
        <f>ROUND(AVERAGEIF($ES$9:$ES$497,$ES70,SJ$9:SJ$497),0)</f>
        <v>26</v>
      </c>
      <c r="SQ70" s="115">
        <f>ROUND(AVERAGEIF($ES$9:$ES$497,$ES70,SK$9:SK$497),0)</f>
        <v>6</v>
      </c>
      <c r="SR70" s="115">
        <f>ROUND(AVERAGEIF($ES$9:$ES$497,$ES70,SL$9:SL$497),0)</f>
        <v>8</v>
      </c>
      <c r="SS70" s="121">
        <f>ROUND(AVERAGEIF($ES$9:$ES$497,$ES70,SM$9:SM$497),0)</f>
        <v>4</v>
      </c>
      <c r="ST70" s="114">
        <f>RANK(SB70,SB$9:SB$497,0)</f>
        <v>225</v>
      </c>
      <c r="SU70" s="115">
        <f>RANK(SC70,SC$9:SC$497,0)</f>
        <v>157</v>
      </c>
      <c r="SV70" s="115">
        <f>RANK(SD70,SD$9:SD$497,0)</f>
        <v>72</v>
      </c>
      <c r="SW70" s="115">
        <f>RANK(SE70,SE$9:SE$497,0)</f>
        <v>103</v>
      </c>
      <c r="SX70" s="115">
        <f>RANK(SF70,SF$9:SF$497,0)</f>
        <v>21</v>
      </c>
      <c r="SY70" s="115">
        <f>RANK(SG70,SG$9:SG$497,0)</f>
        <v>237</v>
      </c>
      <c r="SZ70" s="115">
        <f>COUNTIFS(SB$9:SB$497,"&gt;"&amp;SB70,$ES$9:$ES$497,$ES70)+1</f>
        <v>29</v>
      </c>
      <c r="TA70" s="115">
        <f>COUNTIFS(SC$9:SC$497,"&gt;"&amp;SC70,$ES$9:$ES$497,$ES70)+1</f>
        <v>9</v>
      </c>
      <c r="TB70" s="115">
        <f>COUNTIFS(SD$9:SD$497,"&gt;"&amp;SD70,$ES$9:$ES$497,$ES70)+1</f>
        <v>51</v>
      </c>
      <c r="TC70" s="115">
        <f>COUNTIFS(SE$9:SE$497,"&gt;"&amp;SE70,$ES$9:$ES$497,$ES70)+1</f>
        <v>8</v>
      </c>
      <c r="TD70" s="115">
        <f>COUNTIFS(SF$9:SF$497,"&gt;"&amp;SF70,$ES$9:$ES$497,$ES70)+1</f>
        <v>8</v>
      </c>
      <c r="TE70" s="117">
        <f>COUNTIFS(SG$9:SG$497,"&gt;"&amp;SG70,$ES$9:$ES$497,$ES70)+1</f>
        <v>46</v>
      </c>
      <c r="TF70" s="118">
        <f t="shared" si="119"/>
        <v>44</v>
      </c>
      <c r="TG70" s="115">
        <f t="shared" si="120"/>
        <v>42</v>
      </c>
      <c r="TH70" s="115">
        <f t="shared" si="121"/>
        <v>44</v>
      </c>
      <c r="TI70" s="115">
        <f t="shared" si="122"/>
        <v>53</v>
      </c>
      <c r="TJ70" s="115">
        <f t="shared" si="123"/>
        <v>52</v>
      </c>
      <c r="TK70" s="115">
        <f t="shared" si="124"/>
        <v>29</v>
      </c>
      <c r="TL70" s="117">
        <f t="shared" si="125"/>
        <v>27</v>
      </c>
      <c r="TM70" s="118">
        <f>ROUND(TF70/MAX(TF$9:TF$497)*100,0)</f>
        <v>24</v>
      </c>
      <c r="TN70" s="115">
        <f>ROUND(TG70/MAX(TG$9:TG$497)*100,0)</f>
        <v>23</v>
      </c>
      <c r="TO70" s="115">
        <f>ROUND(TH70/MAX(TH$9:TH$497)*100,0)</f>
        <v>24</v>
      </c>
      <c r="TP70" s="115">
        <f>ROUND(TI70/MAX(TI$9:TI$497)*100,0)</f>
        <v>29</v>
      </c>
      <c r="TQ70" s="115">
        <f>ROUND(TJ70/MAX(TJ$9:TJ$497)*100,0)</f>
        <v>26</v>
      </c>
      <c r="TR70" s="115">
        <f>ROUND(TK70/MAX(TK$9:TK$497)*100,0)</f>
        <v>15</v>
      </c>
      <c r="TS70" s="119">
        <f>ROUND(TL70/MAX(TL$9:TL$497)*100,0)</f>
        <v>14</v>
      </c>
      <c r="TT70" s="120">
        <f>RANK(TM70,TM$9:TM$497,0)</f>
        <v>319</v>
      </c>
      <c r="TU70" s="115">
        <f>RANK(TN70,TN$9:TN$497,0)</f>
        <v>272</v>
      </c>
      <c r="TV70" s="115">
        <f>RANK(TO70,TO$9:TO$497,0)</f>
        <v>216</v>
      </c>
      <c r="TW70" s="115">
        <f>RANK(TP70,TP$9:TP$497,0)</f>
        <v>227</v>
      </c>
      <c r="TX70" s="115">
        <f>RANK(TQ70,TQ$9:TQ$497,0)</f>
        <v>190</v>
      </c>
      <c r="TY70" s="115">
        <f>RANK(TR70,TR$9:TR$497,0)</f>
        <v>337</v>
      </c>
      <c r="TZ70" s="121">
        <f>RANK(TS70,TS$9:TS$497,0)</f>
        <v>330</v>
      </c>
      <c r="UA70" s="132"/>
      <c r="UB70" s="7" t="s">
        <v>1</v>
      </c>
    </row>
    <row r="71" spans="1:548" x14ac:dyDescent="0.15">
      <c r="A71" s="183">
        <v>63</v>
      </c>
      <c r="B71" s="203" t="s">
        <v>715</v>
      </c>
      <c r="C71" s="63"/>
      <c r="D71" s="63"/>
      <c r="E71" s="64" t="s">
        <v>518</v>
      </c>
      <c r="F71" s="65">
        <v>35</v>
      </c>
      <c r="G71" s="65" t="s">
        <v>519</v>
      </c>
      <c r="H71" s="65"/>
      <c r="I71" s="66" t="s">
        <v>521</v>
      </c>
      <c r="J71" s="67" t="s">
        <v>521</v>
      </c>
      <c r="K71" s="67" t="s">
        <v>521</v>
      </c>
      <c r="L71" s="67" t="s">
        <v>521</v>
      </c>
      <c r="M71" s="67" t="s">
        <v>521</v>
      </c>
      <c r="N71" s="67" t="s">
        <v>521</v>
      </c>
      <c r="O71" s="67" t="s">
        <v>521</v>
      </c>
      <c r="P71" s="67" t="s">
        <v>521</v>
      </c>
      <c r="Q71" s="67" t="s">
        <v>521</v>
      </c>
      <c r="R71" s="68" t="s">
        <v>521</v>
      </c>
      <c r="S71" s="69" t="s">
        <v>521</v>
      </c>
      <c r="T71" s="67" t="s">
        <v>521</v>
      </c>
      <c r="U71" s="67" t="s">
        <v>521</v>
      </c>
      <c r="V71" s="67" t="s">
        <v>521</v>
      </c>
      <c r="W71" s="67" t="s">
        <v>521</v>
      </c>
      <c r="X71" s="67" t="s">
        <v>521</v>
      </c>
      <c r="Y71" s="67" t="s">
        <v>521</v>
      </c>
      <c r="Z71" s="67" t="s">
        <v>521</v>
      </c>
      <c r="AA71" s="67" t="s">
        <v>521</v>
      </c>
      <c r="AB71" s="68" t="s">
        <v>520</v>
      </c>
      <c r="AC71" s="69" t="s">
        <v>520</v>
      </c>
      <c r="AD71" s="67" t="s">
        <v>520</v>
      </c>
      <c r="AE71" s="67" t="s">
        <v>520</v>
      </c>
      <c r="AF71" s="67" t="s">
        <v>520</v>
      </c>
      <c r="AG71" s="67" t="s">
        <v>520</v>
      </c>
      <c r="AH71" s="67" t="s">
        <v>520</v>
      </c>
      <c r="AI71" s="67" t="s">
        <v>521</v>
      </c>
      <c r="AJ71" s="67" t="s">
        <v>521</v>
      </c>
      <c r="AK71" s="67" t="s">
        <v>521</v>
      </c>
      <c r="AL71" s="68" t="s">
        <v>521</v>
      </c>
      <c r="AM71" s="69" t="s">
        <v>521</v>
      </c>
      <c r="AN71" s="67" t="s">
        <v>521</v>
      </c>
      <c r="AO71" s="67" t="s">
        <v>521</v>
      </c>
      <c r="AP71" s="67" t="s">
        <v>521</v>
      </c>
      <c r="AQ71" s="67" t="s">
        <v>521</v>
      </c>
      <c r="AR71" s="67" t="s">
        <v>521</v>
      </c>
      <c r="AS71" s="67" t="s">
        <v>521</v>
      </c>
      <c r="AT71" s="67" t="s">
        <v>521</v>
      </c>
      <c r="AU71" s="67" t="s">
        <v>521</v>
      </c>
      <c r="AV71" s="68" t="s">
        <v>521</v>
      </c>
      <c r="AW71" s="69" t="s">
        <v>521</v>
      </c>
      <c r="AX71" s="67" t="s">
        <v>521</v>
      </c>
      <c r="AY71" s="67" t="s">
        <v>521</v>
      </c>
      <c r="AZ71" s="67" t="s">
        <v>521</v>
      </c>
      <c r="BA71" s="67" t="s">
        <v>521</v>
      </c>
      <c r="BB71" s="67" t="s">
        <v>521</v>
      </c>
      <c r="BC71" s="67" t="s">
        <v>521</v>
      </c>
      <c r="BD71" s="67" t="s">
        <v>521</v>
      </c>
      <c r="BE71" s="67" t="s">
        <v>521</v>
      </c>
      <c r="BF71" s="68" t="s">
        <v>521</v>
      </c>
      <c r="BG71" s="69" t="s">
        <v>521</v>
      </c>
      <c r="BH71" s="67" t="s">
        <v>521</v>
      </c>
      <c r="BI71" s="67" t="s">
        <v>521</v>
      </c>
      <c r="BJ71" s="67" t="s">
        <v>521</v>
      </c>
      <c r="BK71" s="67" t="s">
        <v>521</v>
      </c>
      <c r="BL71" s="67" t="s">
        <v>521</v>
      </c>
      <c r="BM71" s="67" t="s">
        <v>521</v>
      </c>
      <c r="BN71" s="67" t="s">
        <v>521</v>
      </c>
      <c r="BO71" s="67" t="s">
        <v>521</v>
      </c>
      <c r="BP71" s="68" t="s">
        <v>521</v>
      </c>
      <c r="BQ71" s="70" t="s">
        <v>521</v>
      </c>
      <c r="BR71" s="67" t="s">
        <v>521</v>
      </c>
      <c r="BS71" s="67" t="s">
        <v>521</v>
      </c>
      <c r="BT71" s="67" t="s">
        <v>521</v>
      </c>
      <c r="BU71" s="67" t="s">
        <v>521</v>
      </c>
      <c r="BV71" s="67" t="s">
        <v>521</v>
      </c>
      <c r="BW71" s="67" t="s">
        <v>521</v>
      </c>
      <c r="BX71" s="67" t="s">
        <v>521</v>
      </c>
      <c r="BY71" s="67" t="s">
        <v>521</v>
      </c>
      <c r="BZ71" s="68" t="s">
        <v>521</v>
      </c>
      <c r="CA71" s="69" t="s">
        <v>521</v>
      </c>
      <c r="CB71" s="67" t="s">
        <v>521</v>
      </c>
      <c r="CC71" s="67" t="s">
        <v>521</v>
      </c>
      <c r="CD71" s="67" t="s">
        <v>521</v>
      </c>
      <c r="CE71" s="67" t="s">
        <v>521</v>
      </c>
      <c r="CF71" s="67" t="s">
        <v>521</v>
      </c>
      <c r="CG71" s="67" t="s">
        <v>521</v>
      </c>
      <c r="CH71" s="67" t="s">
        <v>521</v>
      </c>
      <c r="CI71" s="67" t="s">
        <v>521</v>
      </c>
      <c r="CJ71" s="68" t="s">
        <v>521</v>
      </c>
      <c r="CK71" s="69" t="s">
        <v>521</v>
      </c>
      <c r="CL71" s="67" t="s">
        <v>521</v>
      </c>
      <c r="CM71" s="67" t="s">
        <v>521</v>
      </c>
      <c r="CN71" s="67" t="s">
        <v>521</v>
      </c>
      <c r="CO71" s="67" t="s">
        <v>521</v>
      </c>
      <c r="CP71" s="67" t="s">
        <v>521</v>
      </c>
      <c r="CQ71" s="67" t="s">
        <v>521</v>
      </c>
      <c r="CR71" s="67" t="s">
        <v>521</v>
      </c>
      <c r="CS71" s="67" t="s">
        <v>521</v>
      </c>
      <c r="CT71" s="68" t="s">
        <v>521</v>
      </c>
      <c r="CU71" s="69" t="s">
        <v>521</v>
      </c>
      <c r="CV71" s="67" t="s">
        <v>521</v>
      </c>
      <c r="CW71" s="67" t="s">
        <v>521</v>
      </c>
      <c r="CX71" s="67" t="s">
        <v>521</v>
      </c>
      <c r="CY71" s="67" t="s">
        <v>521</v>
      </c>
      <c r="CZ71" s="67" t="s">
        <v>521</v>
      </c>
      <c r="DA71" s="67" t="s">
        <v>521</v>
      </c>
      <c r="DB71" s="67" t="s">
        <v>521</v>
      </c>
      <c r="DC71" s="67" t="s">
        <v>521</v>
      </c>
      <c r="DD71" s="68" t="s">
        <v>521</v>
      </c>
      <c r="DE71" s="69" t="s">
        <v>521</v>
      </c>
      <c r="DF71" s="71" t="s">
        <v>521</v>
      </c>
      <c r="DG71" s="67" t="s">
        <v>521</v>
      </c>
      <c r="DH71" s="67" t="s">
        <v>521</v>
      </c>
      <c r="DI71" s="67" t="s">
        <v>521</v>
      </c>
      <c r="DJ71" s="67" t="s">
        <v>521</v>
      </c>
      <c r="DK71" s="67" t="s">
        <v>521</v>
      </c>
      <c r="DL71" s="67" t="s">
        <v>521</v>
      </c>
      <c r="DM71" s="67" t="s">
        <v>521</v>
      </c>
      <c r="DN71" s="68" t="s">
        <v>521</v>
      </c>
      <c r="DO71" s="70" t="s">
        <v>521</v>
      </c>
      <c r="DP71" s="71" t="s">
        <v>521</v>
      </c>
      <c r="DQ71" s="67" t="s">
        <v>521</v>
      </c>
      <c r="DR71" s="67" t="s">
        <v>521</v>
      </c>
      <c r="DS71" s="67" t="s">
        <v>521</v>
      </c>
      <c r="DT71" s="67" t="s">
        <v>521</v>
      </c>
      <c r="DU71" s="67" t="s">
        <v>521</v>
      </c>
      <c r="DV71" s="67" t="s">
        <v>521</v>
      </c>
      <c r="DW71" s="67" t="s">
        <v>521</v>
      </c>
      <c r="DX71" s="72" t="s">
        <v>521</v>
      </c>
      <c r="DY71" s="73" t="s">
        <v>522</v>
      </c>
      <c r="DZ71" s="74">
        <v>2</v>
      </c>
      <c r="EA71" s="74">
        <v>3</v>
      </c>
      <c r="EB71" s="74">
        <v>3</v>
      </c>
      <c r="EC71" s="75">
        <v>4</v>
      </c>
      <c r="ED71" s="76" t="s">
        <v>522</v>
      </c>
      <c r="EE71" s="74">
        <f t="shared" si="75"/>
        <v>2</v>
      </c>
      <c r="EF71" s="74">
        <f t="shared" si="76"/>
        <v>6</v>
      </c>
      <c r="EG71" s="74">
        <f t="shared" si="77"/>
        <v>18</v>
      </c>
      <c r="EH71" s="77">
        <f t="shared" si="78"/>
        <v>72</v>
      </c>
      <c r="EI71" s="73">
        <v>30</v>
      </c>
      <c r="EJ71" s="74">
        <v>50</v>
      </c>
      <c r="EK71" s="74">
        <v>90</v>
      </c>
      <c r="EL71" s="74">
        <v>150</v>
      </c>
      <c r="EM71" s="75">
        <v>450</v>
      </c>
      <c r="EN71" s="78">
        <v>1</v>
      </c>
      <c r="EO71" s="79">
        <f t="shared" si="79"/>
        <v>0.83333333333333337</v>
      </c>
      <c r="EP71" s="79">
        <f t="shared" si="80"/>
        <v>0.5</v>
      </c>
      <c r="EQ71" s="79">
        <f t="shared" si="81"/>
        <v>0.27777777777777779</v>
      </c>
      <c r="ER71" s="80">
        <f t="shared" si="82"/>
        <v>0.20833333333333334</v>
      </c>
      <c r="ES71" s="128" t="s">
        <v>532</v>
      </c>
      <c r="ET71" s="82"/>
      <c r="EU71" s="83">
        <v>4</v>
      </c>
      <c r="EV71" s="73">
        <v>32</v>
      </c>
      <c r="EW71" s="74">
        <v>32</v>
      </c>
      <c r="EX71" s="74">
        <v>14</v>
      </c>
      <c r="EY71" s="74">
        <v>15</v>
      </c>
      <c r="EZ71" s="74">
        <v>10</v>
      </c>
      <c r="FA71" s="74">
        <v>24</v>
      </c>
      <c r="FB71" s="74">
        <v>15</v>
      </c>
      <c r="FC71" s="74">
        <v>14</v>
      </c>
      <c r="FD71" s="74">
        <f t="shared" si="83"/>
        <v>24</v>
      </c>
      <c r="FE71" s="84">
        <f t="shared" si="84"/>
        <v>28</v>
      </c>
      <c r="FF71" s="73">
        <f>RANK(EV71,$EV$9:$EV$497,0)</f>
        <v>355</v>
      </c>
      <c r="FG71" s="74">
        <f>RANK(EW71,$EW$9:$EW$497,0)</f>
        <v>283</v>
      </c>
      <c r="FH71" s="74">
        <f>RANK(EX71,$EX$9:$EX$497,0)</f>
        <v>359</v>
      </c>
      <c r="FI71" s="74">
        <f>RANK(EY71,$EY$9:$EY$497,0)</f>
        <v>353</v>
      </c>
      <c r="FJ71" s="74">
        <f>RANK(EZ71,$EZ$9:$EZ$497,0)</f>
        <v>327</v>
      </c>
      <c r="FK71" s="74">
        <f>RANK(FA71,$FA$9:$FA$497,0)</f>
        <v>157</v>
      </c>
      <c r="FL71" s="74">
        <f>RANK(FB71,$FB$9:$FB$497,0)</f>
        <v>352</v>
      </c>
      <c r="FM71" s="74">
        <f>RANK(FC71,$FC$9:$FC$497,0)</f>
        <v>359</v>
      </c>
      <c r="FN71" s="74">
        <f>RANK(FD71,$FD$9:$FD$497,0)</f>
        <v>381</v>
      </c>
      <c r="FO71" s="84">
        <f>RANK(FE71,$FE$9:$FE$497,0)</f>
        <v>383</v>
      </c>
      <c r="FP71" s="73">
        <f>COUNTIFS($EV$9:$EV$497,"&gt;"&amp;EV71,$ES$9:$ES$497,ES71)+1</f>
        <v>54</v>
      </c>
      <c r="FQ71" s="74">
        <f>COUNTIFS($EW$9:$EW$497,"&gt;"&amp;EW71,$ES$9:$ES$497,ES71)+1</f>
        <v>58</v>
      </c>
      <c r="FR71" s="74">
        <f>COUNTIFS($EX$9:$EX$497,"&gt;"&amp;EX71,$ES$9:$ES$497,ES71)+1</f>
        <v>54</v>
      </c>
      <c r="FS71" s="74">
        <f>COUNTIFS($EY$9:$EY$497,"&gt;"&amp;EY71,$ES$9:$ES$497,ES71)+1</f>
        <v>52</v>
      </c>
      <c r="FT71" s="74">
        <f>COUNTIFS($EZ$9:$EZ$497,"&gt;"&amp;EZ71,$ES$9:$ES$497,ES71)+1</f>
        <v>54</v>
      </c>
      <c r="FU71" s="74">
        <f>COUNTIFS($FA$9:$FA$497,"&gt;"&amp;FA71,$ES$9:$ES$497,ES71)+1</f>
        <v>58</v>
      </c>
      <c r="FV71" s="74">
        <f>COUNTIFS($FB$9:$FB$497,"&gt;"&amp;FB71,$ES$9:$ES$497,ES71)+1</f>
        <v>51</v>
      </c>
      <c r="FW71" s="74">
        <f>COUNTIFS($FC$9:$FC$497,"&gt;"&amp;FC71,$ES$9:$ES$497,ES71)+1</f>
        <v>57</v>
      </c>
      <c r="FX71" s="74">
        <f>COUNTIFS($FD$9:$FD$497,"&gt;"&amp;FD71,$ES$9:$ES$497,ES71)+1</f>
        <v>57</v>
      </c>
      <c r="FY71" s="84">
        <f>COUNTIFS($FE$9:$FE$497,"&gt;"&amp;FE71,$ES$9:$ES$497,ES71)+1</f>
        <v>57</v>
      </c>
      <c r="FZ71" s="85">
        <f t="shared" si="85"/>
        <v>0.91</v>
      </c>
      <c r="GA71" s="86">
        <f t="shared" si="86"/>
        <v>0.91</v>
      </c>
      <c r="GB71" s="86">
        <f t="shared" si="87"/>
        <v>0.4</v>
      </c>
      <c r="GC71" s="86">
        <f t="shared" si="88"/>
        <v>0.43</v>
      </c>
      <c r="GD71" s="86">
        <f t="shared" si="89"/>
        <v>0.28999999999999998</v>
      </c>
      <c r="GE71" s="86">
        <f t="shared" si="90"/>
        <v>0.69</v>
      </c>
      <c r="GF71" s="86">
        <f t="shared" si="91"/>
        <v>0.43</v>
      </c>
      <c r="GG71" s="86">
        <f t="shared" si="92"/>
        <v>0.4</v>
      </c>
      <c r="GH71" s="86">
        <f t="shared" si="93"/>
        <v>0.69</v>
      </c>
      <c r="GI71" s="87">
        <f t="shared" si="94"/>
        <v>0.8</v>
      </c>
      <c r="GJ71" s="85">
        <f>ROUND(((FZ71-AVERAGE(FZ$9:FZ$497))/STDEVP(FZ$9:FZ$497)*10+50),2)</f>
        <v>47.8</v>
      </c>
      <c r="GK71" s="86">
        <f>ROUND(((GA71-AVERAGE(GA$9:GA$497))/STDEVP(GA$9:GA$497)*10+50),2)</f>
        <v>56.56</v>
      </c>
      <c r="GL71" s="86">
        <f>ROUND(((GB71-AVERAGE(GB$9:GB$497))/STDEVP(GB$9:GB$497)*10+50),2)</f>
        <v>43.13</v>
      </c>
      <c r="GM71" s="86">
        <f>ROUND(((GC71-AVERAGE(GC$9:GC$497))/STDEVP(GC$9:GC$497)*10+50),2)</f>
        <v>45.18</v>
      </c>
      <c r="GN71" s="86">
        <f>ROUND(((GD71-AVERAGE(GD$9:GD$497))/STDEVP(GD$9:GD$497)*10+50),2)</f>
        <v>46.5</v>
      </c>
      <c r="GO71" s="86">
        <f>ROUND(((GE71-AVERAGE(GE$9:GE$497))/STDEVP(GE$9:GE$497)*10+50),2)</f>
        <v>62.4</v>
      </c>
      <c r="GP71" s="86">
        <f>ROUND(((GF71-AVERAGE(GF$9:GF$497))/STDEVP(GF$9:GF$497)*10+50),2)</f>
        <v>43.55</v>
      </c>
      <c r="GQ71" s="86">
        <f>ROUND(((GG71-AVERAGE(GG$9:GG$497))/STDEVP(GG$9:GG$497)*10+50),2)</f>
        <v>42.77</v>
      </c>
      <c r="GR71" s="86">
        <f>ROUND(((GH71-AVERAGE(GH$9:GH$497))/STDEVP(GH$9:GH$497)*10+50),2)</f>
        <v>39.61</v>
      </c>
      <c r="GS71" s="87">
        <f>ROUND(((GI71-AVERAGE(GI$9:GI$497))/STDEVP(GI$9:GI$497)*10+50),2)</f>
        <v>41.31</v>
      </c>
      <c r="GT71" s="73">
        <f>RANK(GJ71,$GJ$9:$GJ$497,0)</f>
        <v>247</v>
      </c>
      <c r="GU71" s="74">
        <f>RANK(GK71,$GK$9:$GK$497,0)</f>
        <v>116</v>
      </c>
      <c r="GV71" s="74">
        <f>RANK(GL71,$GL$9:$GL$497,0)</f>
        <v>325</v>
      </c>
      <c r="GW71" s="74">
        <f>RANK(GM71,$GM$9:$GM$497,0)</f>
        <v>295</v>
      </c>
      <c r="GX71" s="74">
        <f>RANK(GN71,$GN$9:$GN$497,0)</f>
        <v>213</v>
      </c>
      <c r="GY71" s="74">
        <f>RANK(GO71,$GO$9:$GO$497,0)</f>
        <v>54</v>
      </c>
      <c r="GZ71" s="74">
        <f>RANK(GP71,$GP$9:$GP$497,0)</f>
        <v>306</v>
      </c>
      <c r="HA71" s="74">
        <f>RANK(GQ71,$GQ$9:$GQ$497,0)</f>
        <v>332</v>
      </c>
      <c r="HB71" s="74">
        <f>RANK(GR71,$GR$9:$GR$497,0)</f>
        <v>390</v>
      </c>
      <c r="HC71" s="84">
        <f>RANK(GS71,$GS$9:$GS$497,0)</f>
        <v>357</v>
      </c>
      <c r="HD71" s="85">
        <f>ROUND(AVERAGEIF($ES$9:$ES$497,$ES71,$FZ$9:$FZ$497),2)</f>
        <v>0.93</v>
      </c>
      <c r="HE71" s="86">
        <f>ROUND(AVERAGEIF($ES$9:$ES$497,$ES71,$GA$9:$GA$497),2)</f>
        <v>0.96</v>
      </c>
      <c r="HF71" s="86">
        <f>ROUND(AVERAGEIF($ES$9:$ES$497,$ES71,$GB$9:$GB$497),2)</f>
        <v>0.41</v>
      </c>
      <c r="HG71" s="86">
        <f>ROUND(AVERAGEIF($ES$9:$ES$497,$ES71,$GC$9:$GC$497),2)</f>
        <v>0.46</v>
      </c>
      <c r="HH71" s="86">
        <f>ROUND(AVERAGEIF($ES$9:$ES$497,$ES71,$GD$9:$GD$497),2)</f>
        <v>0.38</v>
      </c>
      <c r="HI71" s="86">
        <f>ROUND(AVERAGEIF($ES$9:$ES$497,$ES71,$GE$9:$GE$497),2)</f>
        <v>0.85</v>
      </c>
      <c r="HJ71" s="86">
        <f>ROUND(AVERAGEIF($ES$9:$ES$497,$ES71,$GF$9:$GF$497),2)</f>
        <v>0.44</v>
      </c>
      <c r="HK71" s="86">
        <f>ROUND(AVERAGEIF($ES$9:$ES$497,$ES71,$GG$9:$GG$497),2)</f>
        <v>0.42</v>
      </c>
      <c r="HL71" s="86">
        <f>ROUND(AVERAGEIF($ES$9:$ES$497,$ES71,$GH$9:$GH$497),2)</f>
        <v>0.8</v>
      </c>
      <c r="HM71" s="87">
        <f>ROUND(AVERAGEIF($ES$9:$ES$497,$ES71,$GI$9:$GI$497),2)</f>
        <v>0.84</v>
      </c>
      <c r="HN71" s="88">
        <f t="shared" si="95"/>
        <v>-2.0000000000000018E-2</v>
      </c>
      <c r="HO71" s="89">
        <f t="shared" si="96"/>
        <v>-4.9999999999999933E-2</v>
      </c>
      <c r="HP71" s="89">
        <f t="shared" si="97"/>
        <v>-9.9999999999999534E-3</v>
      </c>
      <c r="HQ71" s="89">
        <f t="shared" si="98"/>
        <v>-3.0000000000000027E-2</v>
      </c>
      <c r="HR71" s="89">
        <f t="shared" si="99"/>
        <v>-9.0000000000000024E-2</v>
      </c>
      <c r="HS71" s="89">
        <f t="shared" si="100"/>
        <v>-0.16000000000000003</v>
      </c>
      <c r="HT71" s="89">
        <f t="shared" si="101"/>
        <v>-1.0000000000000009E-2</v>
      </c>
      <c r="HU71" s="89">
        <f t="shared" si="102"/>
        <v>-1.9999999999999962E-2</v>
      </c>
      <c r="HV71" s="89">
        <f t="shared" si="103"/>
        <v>-0.1100000000000001</v>
      </c>
      <c r="HW71" s="90">
        <f t="shared" si="104"/>
        <v>-3.9999999999999925E-2</v>
      </c>
      <c r="HX71" s="73">
        <f>COUNTIFS($FZ$9:$FZ$497,"&gt;"&amp;FZ71,$ES$9:$ES$497,$ES71)+1</f>
        <v>36</v>
      </c>
      <c r="HY71" s="74">
        <f>COUNTIFS($GA$9:$GA$497,"&gt;"&amp;GA71,$ES$9:$ES$497,$ES71)+1</f>
        <v>42</v>
      </c>
      <c r="HZ71" s="74">
        <f>COUNTIFS($GB$9:$GB$497,"&gt;"&amp;GB71,$ES$9:$ES$497,$ES71)+1</f>
        <v>35</v>
      </c>
      <c r="IA71" s="74">
        <f>COUNTIFS($GC$9:$GC$497,"&gt;"&amp;GC71,$ES$9:$ES$497,$ES71)+1</f>
        <v>41</v>
      </c>
      <c r="IB71" s="74">
        <f>COUNTIFS($GD$9:$GD$497,"&gt;"&amp;GD71,$ES$9:$ES$497,$ES71)+1</f>
        <v>49</v>
      </c>
      <c r="IC71" s="74">
        <f>COUNTIFS($GE$9:$GE$497,"&gt;"&amp;GE71,$ES$9:$ES$497,$ES71)+1</f>
        <v>46</v>
      </c>
      <c r="ID71" s="74">
        <f>COUNTIFS($GF$9:$GF$497,"&gt;"&amp;GF71,$ES$9:$ES$497,$ES71)+1</f>
        <v>31</v>
      </c>
      <c r="IE71" s="74">
        <f>COUNTIFS($GG$9:$GG$497,"&gt;"&amp;GG71,$ES$9:$ES$497,$ES71)+1</f>
        <v>37</v>
      </c>
      <c r="IF71" s="74">
        <f>COUNTIFS($GH$9:$GH$497,"&gt;"&amp;GH71,$ES$9:$ES$497,$ES71)+1</f>
        <v>44</v>
      </c>
      <c r="IG71" s="84">
        <f>COUNTIFS($GI$9:$GI$497,"&gt;"&amp;GI71,$ES$9:$ES$497,$ES71)+1</f>
        <v>36</v>
      </c>
      <c r="IH71" s="91"/>
      <c r="II71" s="79"/>
      <c r="IJ71" s="79"/>
      <c r="IK71" s="79"/>
      <c r="IL71" s="79"/>
      <c r="IM71" s="92"/>
      <c r="IN71" s="93"/>
      <c r="IO71" s="94"/>
      <c r="IP71" s="95"/>
      <c r="IQ71" s="79"/>
      <c r="IR71" s="79"/>
      <c r="IS71" s="79"/>
      <c r="IT71" s="79"/>
      <c r="IU71" s="79"/>
      <c r="IV71" s="79"/>
      <c r="IW71" s="96"/>
      <c r="IX71" s="93"/>
      <c r="IY71" s="79"/>
      <c r="IZ71" s="79"/>
      <c r="JA71" s="79"/>
      <c r="JB71" s="79"/>
      <c r="JC71" s="79"/>
      <c r="JD71" s="79"/>
      <c r="JE71" s="97"/>
      <c r="JF71" s="95"/>
      <c r="JG71" s="79"/>
      <c r="JH71" s="79"/>
      <c r="JI71" s="79"/>
      <c r="JJ71" s="79"/>
      <c r="JK71" s="79"/>
      <c r="JL71" s="79"/>
      <c r="JM71" s="96"/>
      <c r="JN71" s="93"/>
      <c r="JO71" s="79"/>
      <c r="JP71" s="79"/>
      <c r="JQ71" s="79"/>
      <c r="JR71" s="79"/>
      <c r="JS71" s="79"/>
      <c r="JT71" s="79"/>
      <c r="JU71" s="79"/>
      <c r="JV71" s="79"/>
      <c r="JW71" s="79"/>
      <c r="JX71" s="79"/>
      <c r="JY71" s="79"/>
      <c r="JZ71" s="97"/>
      <c r="KA71" s="93"/>
      <c r="KB71" s="79"/>
      <c r="KC71" s="79"/>
      <c r="KD71" s="79"/>
      <c r="KE71" s="97"/>
      <c r="KF71" s="95"/>
      <c r="KG71" s="79"/>
      <c r="KH71" s="79"/>
      <c r="KI71" s="79"/>
      <c r="KJ71" s="79"/>
      <c r="KK71" s="98"/>
      <c r="KL71" s="79"/>
      <c r="KM71" s="79"/>
      <c r="KN71" s="79"/>
      <c r="KO71" s="79"/>
      <c r="KP71" s="79"/>
      <c r="KQ71" s="79"/>
      <c r="KR71" s="79"/>
      <c r="KS71" s="96"/>
      <c r="KT71" s="96"/>
      <c r="KU71" s="96"/>
      <c r="KV71" s="96"/>
      <c r="KW71" s="93"/>
      <c r="KX71" s="79"/>
      <c r="KY71" s="79"/>
      <c r="KZ71" s="79"/>
      <c r="LA71" s="79"/>
      <c r="LB71" s="79"/>
      <c r="LC71" s="96"/>
      <c r="LD71" s="93"/>
      <c r="LE71" s="94"/>
      <c r="LF71" s="99"/>
      <c r="LG71" s="75"/>
      <c r="LH71" s="93"/>
      <c r="LI71" s="79"/>
      <c r="LJ71" s="74"/>
      <c r="LK71" s="74"/>
      <c r="LL71" s="74"/>
      <c r="LM71" s="100"/>
      <c r="LN71" s="95"/>
      <c r="LO71" s="79"/>
      <c r="LP71" s="79"/>
      <c r="LQ71" s="79"/>
      <c r="LR71" s="96"/>
      <c r="LS71" s="93"/>
      <c r="LT71" s="79"/>
      <c r="LU71" s="79"/>
      <c r="LV71" s="79"/>
      <c r="LW71" s="79"/>
      <c r="LX71" s="79"/>
      <c r="LY71" s="79"/>
      <c r="LZ71" s="79"/>
      <c r="MA71" s="97"/>
      <c r="MB71" s="95"/>
      <c r="MC71" s="79"/>
      <c r="MD71" s="79"/>
      <c r="ME71" s="79"/>
      <c r="MF71" s="79"/>
      <c r="MG71" s="79"/>
      <c r="MH71" s="79"/>
      <c r="MI71" s="79"/>
      <c r="MJ71" s="79"/>
      <c r="MK71" s="79"/>
      <c r="ML71" s="79"/>
      <c r="MM71" s="79"/>
      <c r="MN71" s="98"/>
      <c r="MO71" s="98"/>
      <c r="MP71" s="96"/>
      <c r="MQ71" s="93"/>
      <c r="MR71" s="79"/>
      <c r="MS71" s="79"/>
      <c r="MT71" s="79"/>
      <c r="MU71" s="79"/>
      <c r="MV71" s="98"/>
      <c r="MW71" s="79"/>
      <c r="MX71" s="79"/>
      <c r="MY71" s="79"/>
      <c r="MZ71" s="79"/>
      <c r="NA71" s="79"/>
      <c r="NB71" s="79"/>
      <c r="NC71" s="79"/>
      <c r="ND71" s="96"/>
      <c r="NE71" s="96"/>
      <c r="NF71" s="96"/>
      <c r="NG71" s="96"/>
      <c r="NH71" s="93"/>
      <c r="NI71" s="79"/>
      <c r="NJ71" s="79"/>
      <c r="NK71" s="79"/>
      <c r="NL71" s="79"/>
      <c r="NM71" s="79"/>
      <c r="NN71" s="94"/>
      <c r="NO71" s="93"/>
      <c r="NP71" s="80"/>
      <c r="NQ71" s="124" t="s">
        <v>713</v>
      </c>
      <c r="NR71" s="102" t="s">
        <v>717</v>
      </c>
      <c r="NS71" s="102"/>
      <c r="NT71" s="102"/>
      <c r="NU71" s="102"/>
      <c r="NV71" s="104">
        <v>43720</v>
      </c>
      <c r="NW71" s="102" t="s">
        <v>525</v>
      </c>
      <c r="NX71" s="133" t="s">
        <v>552</v>
      </c>
      <c r="NY71" s="129" t="s">
        <v>601</v>
      </c>
      <c r="NZ71" s="133" t="s">
        <v>2051</v>
      </c>
      <c r="OA71" s="134"/>
      <c r="OB71" s="134"/>
      <c r="OC71" s="134"/>
      <c r="OD71" s="108">
        <f t="shared" si="105"/>
        <v>72</v>
      </c>
      <c r="OE71" s="109">
        <v>7</v>
      </c>
      <c r="OF71" s="110">
        <f t="shared" si="106"/>
        <v>30</v>
      </c>
      <c r="OG71" s="109">
        <v>7</v>
      </c>
      <c r="OH71" s="111">
        <f>ROUND(AVERAGEIF($ES$9:$ES$497,$ES71,EV$9:EV$497),0)</f>
        <v>58</v>
      </c>
      <c r="OI71" s="112">
        <f>ROUND(AVERAGEIF($ES$9:$ES$497,$ES71,EW$9:EW$497),0)</f>
        <v>57</v>
      </c>
      <c r="OJ71" s="112">
        <f>ROUND(AVERAGEIF($ES$9:$ES$497,$ES71,EX$9:EX$497),0)</f>
        <v>24</v>
      </c>
      <c r="OK71" s="112">
        <f>ROUND(AVERAGEIF($ES$9:$ES$497,$ES71,EY$9:EY$497),0)</f>
        <v>29</v>
      </c>
      <c r="OL71" s="112">
        <f>ROUND(AVERAGEIF($ES$9:$ES$497,$ES71,EZ$9:EZ$497),0)</f>
        <v>25</v>
      </c>
      <c r="OM71" s="112">
        <f>ROUND(AVERAGEIF($ES$9:$ES$497,$ES71,FA$9:FA$497),0)</f>
        <v>51</v>
      </c>
      <c r="ON71" s="112">
        <f>ROUND(AVERAGEIF($ES$9:$ES$497,$ES71,FB$9:FB$497),0)</f>
        <v>27</v>
      </c>
      <c r="OO71" s="112">
        <f>ROUND(AVERAGEIF($ES$9:$ES$497,$ES71,FC$9:FC$497),0)</f>
        <v>25</v>
      </c>
      <c r="OP71" s="112">
        <f>ROUND(AVERAGEIF($ES$9:$ES$497,$ES71,FD$9:FD$497),0)</f>
        <v>49</v>
      </c>
      <c r="OQ71" s="113">
        <f>ROUND(AVERAGEIF($ES$9:$ES$497,$ES71,FE$9:FE$497),0)</f>
        <v>49</v>
      </c>
      <c r="OR71" s="114">
        <f>ROUND(EV71/MAX(EV$9:EV$497)*100,0)</f>
        <v>18</v>
      </c>
      <c r="OS71" s="115">
        <f>ROUND(EW71/MAX(EW$9:EW$497)*100,0)</f>
        <v>25</v>
      </c>
      <c r="OT71" s="115">
        <f>ROUND(EX71/MAX(EX$9:EX$497)*100,0)</f>
        <v>12</v>
      </c>
      <c r="OU71" s="115">
        <f>ROUND(EY71/MAX(EY$9:EY$497)*100,0)</f>
        <v>10</v>
      </c>
      <c r="OV71" s="115">
        <f>ROUND(EZ71/MAX(EZ$9:EZ$497)*100,0)</f>
        <v>8</v>
      </c>
      <c r="OW71" s="115">
        <f>ROUND(FA71/MAX(FA$9:FA$497)*100,0)</f>
        <v>21</v>
      </c>
      <c r="OX71" s="115">
        <f>ROUND(FB71/MAX(FB$9:FB$497)*100,0)</f>
        <v>11</v>
      </c>
      <c r="OY71" s="116">
        <f>ROUND(FC71/MAX(FC$9:FC$497)*100,0)</f>
        <v>10</v>
      </c>
      <c r="OZ71" s="115">
        <f>ROUND(FD71/MAX(FD$9:FD$497)*100,0)</f>
        <v>16</v>
      </c>
      <c r="PA71" s="117">
        <f>ROUND(FE71/MAX(FE$9:FE$497)*100,0)</f>
        <v>11</v>
      </c>
      <c r="PB71" s="118">
        <f t="shared" si="107"/>
        <v>164</v>
      </c>
      <c r="PC71" s="115">
        <f t="shared" si="108"/>
        <v>152</v>
      </c>
      <c r="PD71" s="115">
        <f t="shared" si="109"/>
        <v>188</v>
      </c>
      <c r="PE71" s="115">
        <f t="shared" si="110"/>
        <v>184</v>
      </c>
      <c r="PF71" s="115">
        <f t="shared" si="111"/>
        <v>187</v>
      </c>
      <c r="PG71" s="119">
        <f t="shared" si="112"/>
        <v>180</v>
      </c>
      <c r="PH71" s="118">
        <f>ROUND(PB71/MAX(PB$9:PB$497)*100,0)</f>
        <v>20</v>
      </c>
      <c r="PI71" s="115">
        <f>ROUND(PC71/MAX(PC$9:PC$497)*100,0)</f>
        <v>18</v>
      </c>
      <c r="PJ71" s="115">
        <f>ROUND(PD71/MAX(PD$9:PD$497)*100,0)</f>
        <v>20</v>
      </c>
      <c r="PK71" s="115">
        <f>ROUND(PE71/MAX(PE$9:PE$497)*100,0)</f>
        <v>18</v>
      </c>
      <c r="PL71" s="115">
        <f>ROUND(PF71/MAX(PF$9:PF$497)*100,0)</f>
        <v>26</v>
      </c>
      <c r="PM71" s="119">
        <f>ROUND(PG71/MAX(PG$9:PG$497)*100,0)</f>
        <v>26</v>
      </c>
      <c r="PN71" s="118">
        <f>RANK(PH71,PH$9:PH$497,0)</f>
        <v>366</v>
      </c>
      <c r="PO71" s="115">
        <f>RANK(PI71,PI$9:PI$497,0)</f>
        <v>365</v>
      </c>
      <c r="PP71" s="115">
        <f>RANK(PJ71,PJ$9:PJ$497,0)</f>
        <v>372</v>
      </c>
      <c r="PQ71" s="115">
        <f>RANK(PK71,PK$9:PK$497,0)</f>
        <v>374</v>
      </c>
      <c r="PR71" s="115">
        <f>RANK(PL71,PL$9:PL$497,0)</f>
        <v>342</v>
      </c>
      <c r="PS71" s="119">
        <f>RANK(PM71,PM$9:PM$497,0)</f>
        <v>317</v>
      </c>
      <c r="PT71" s="120">
        <f>ROUND(FZ71/MAX(FZ$9:FZ$497)*100,0)</f>
        <v>50</v>
      </c>
      <c r="PU71" s="115">
        <f>ROUND(GA71/MAX(GA$9:GA$497)*100,0)</f>
        <v>51</v>
      </c>
      <c r="PV71" s="115">
        <f>ROUND(GB71/MAX(GB$9:GB$497)*100,0)</f>
        <v>29</v>
      </c>
      <c r="PW71" s="115">
        <f>ROUND(GC71/MAX(GC$9:GC$497)*100,0)</f>
        <v>34</v>
      </c>
      <c r="PX71" s="115">
        <f>ROUND(GD71/MAX(GD$9:GD$497)*100,0)</f>
        <v>16</v>
      </c>
      <c r="PY71" s="115">
        <f>ROUND(GE71/MAX(GE$9:GE$497)*100,0)</f>
        <v>41</v>
      </c>
      <c r="PZ71" s="115">
        <f>ROUND(GF71/MAX(GF$9:GF$497)*100,0)</f>
        <v>20</v>
      </c>
      <c r="QA71" s="116">
        <f>ROUND(GG71/MAX(GG$9:GG$497)*100,0)</f>
        <v>22</v>
      </c>
      <c r="QB71" s="115">
        <f>ROUND(GH71/MAX(GH$9:GH$497)*100,0)</f>
        <v>31</v>
      </c>
      <c r="QC71" s="121">
        <f>ROUND(GI71/MAX(GI$9:GI$497)*100,0)</f>
        <v>26</v>
      </c>
      <c r="QD71" s="120">
        <f>ROUND(AVERAGEIF($ES$9:$ES$497,$ES71,PT$9:PT$497),0)</f>
        <v>51</v>
      </c>
      <c r="QE71" s="120">
        <f>ROUND(AVERAGEIF($ES$9:$ES$497,$ES71,PU$9:PU$497),0)</f>
        <v>54</v>
      </c>
      <c r="QF71" s="120">
        <f>ROUND(AVERAGEIF($ES$9:$ES$497,$ES71,PV$9:PV$497),0)</f>
        <v>30</v>
      </c>
      <c r="QG71" s="120">
        <f>ROUND(AVERAGEIF($ES$9:$ES$497,$ES71,PW$9:PW$497),0)</f>
        <v>36</v>
      </c>
      <c r="QH71" s="120">
        <f>ROUND(AVERAGEIF($ES$9:$ES$497,$ES71,PX$9:PX$497),0)</f>
        <v>21</v>
      </c>
      <c r="QI71" s="120">
        <f>ROUND(AVERAGEIF($ES$9:$ES$497,$ES71,PY$9:PY$497),0)</f>
        <v>51</v>
      </c>
      <c r="QJ71" s="120">
        <f>ROUND(AVERAGEIF($ES$9:$ES$497,$ES71,PZ$9:PZ$497),0)</f>
        <v>21</v>
      </c>
      <c r="QK71" s="120">
        <f>ROUND(AVERAGEIF($ES$9:$ES$497,$ES71,QA$9:QA$497),0)</f>
        <v>23</v>
      </c>
      <c r="QL71" s="120">
        <f>ROUND(AVERAGEIF($ES$9:$ES$497,$ES71,QB$9:QB$497),0)</f>
        <v>35</v>
      </c>
      <c r="QM71" s="120">
        <f>ROUND(AVERAGEIF($ES$9:$ES$497,$ES71,QC$9:QC$497),0)</f>
        <v>27</v>
      </c>
      <c r="QN71" s="114">
        <f t="shared" si="126"/>
        <v>414</v>
      </c>
      <c r="QO71" s="115">
        <f t="shared" si="127"/>
        <v>362</v>
      </c>
      <c r="QP71" s="115">
        <f t="shared" si="128"/>
        <v>478</v>
      </c>
      <c r="QQ71" s="115">
        <f t="shared" si="129"/>
        <v>480</v>
      </c>
      <c r="QR71" s="115">
        <f t="shared" si="130"/>
        <v>540</v>
      </c>
      <c r="QS71" s="119">
        <f t="shared" si="131"/>
        <v>454</v>
      </c>
      <c r="QT71" s="114">
        <f>ROUND((QN71-MIN(QN$9:QN$497))/(MAX(QN$9:QN$497)-MIN(QN$9:QN$497))*100,0)</f>
        <v>29</v>
      </c>
      <c r="QU71" s="115">
        <f>ROUND((QO71-MIN(QO$9:QO$497))/(MAX(QO$9:QO$497)-MIN(QO$9:QO$497))*100,0)</f>
        <v>22</v>
      </c>
      <c r="QV71" s="115">
        <f>ROUND((QP71-MIN(QP$9:QP$497))/(MAX(QP$9:QP$497)-MIN(QP$9:QP$497))*100,0)</f>
        <v>18</v>
      </c>
      <c r="QW71" s="115">
        <f>ROUND((QQ71-MIN(QQ$9:QQ$497))/(MAX(QQ$9:QQ$497)-MIN(QQ$9:QQ$497))*100,0)</f>
        <v>24</v>
      </c>
      <c r="QX71" s="115">
        <f>ROUND((QR71-MIN(QR$9:QR$497))/(MAX(QR$9:QR$497)-MIN(QR$9:QR$497))*100,0)</f>
        <v>51</v>
      </c>
      <c r="QY71" s="115">
        <f>ROUND((QS71-MIN(QS$9:QS$497))/(MAX(QS$9:QS$497)-MIN(QS$9:QS$497))*100,0)</f>
        <v>56</v>
      </c>
      <c r="QZ71" s="114">
        <f>RANK(QN71,QN$9:QN$497,0)</f>
        <v>334</v>
      </c>
      <c r="RA71" s="115">
        <f>RANK(QO71,QO$9:QO$497,0)</f>
        <v>246</v>
      </c>
      <c r="RB71" s="115">
        <f>RANK(QP71,QP$9:QP$497,0)</f>
        <v>354</v>
      </c>
      <c r="RC71" s="115">
        <f>RANK(QQ71,QQ$9:QQ$497,0)</f>
        <v>337</v>
      </c>
      <c r="RD71" s="115">
        <f>RANK(QR71,QR$9:QR$497,0)</f>
        <v>168</v>
      </c>
      <c r="RE71" s="115">
        <f>RANK(QS71,QS$9:QS$497,0)</f>
        <v>84</v>
      </c>
      <c r="RF71" s="122"/>
      <c r="RG71" s="115">
        <f>($RH$3*(IH71+IJ71)*100*100/MAX(EX$9:EX$497)*$RO$3) +($RH$3*(II71+IJ71)*100*100/MAX(EX$9:EX$497)*$RO$4) + ($RH$3*IK71*100*100/MAX(EX$9:EX$497)*0.098)</f>
        <v>0</v>
      </c>
      <c r="RH71" s="115">
        <f>($RH$4*IL71*100*100/MAX(EZ$9:EZ$497))*$RQ$3</f>
        <v>0</v>
      </c>
      <c r="RI71" s="115">
        <f>($RH$3*IM71*100*100/MAX(EY$9:EY$497))*$RQ$4</f>
        <v>0</v>
      </c>
      <c r="RJ71" s="115">
        <f>($RH$3*IN71*100*100/MAX(EX$9:EX$497))</f>
        <v>0</v>
      </c>
      <c r="RK71" s="115">
        <f>($RH$4*IO71*100*100/MAX(EZ$9:EZ$497))*$RQ$3</f>
        <v>0</v>
      </c>
      <c r="RL71" s="115">
        <f>(($RL$4*IP71*100*((100/MAX(EX$9:EX$497)+100/MAX(EZ$9:EZ$497))/2))+($RL$4*IQ71*100*((100/MAX(EX$9:EX$497)+100/MAX(EZ$9:EZ$497))/2))+($RL$4*IR71*100*((100/MAX(EX$9:EX$497)+100/MAX(EZ$9:EZ$497))/2))+($RL$4*IS71*100*((100/MAX(EX$9:EX$497)+100/MAX(EZ$9:EZ$497))/2))+($RL$4*IT71*100*((100/MAX(EX$9:EX$497)+100/MAX(EZ$9:EZ$497))/2))+($RL$4*IU71*100*((100/MAX(EX$9:EX$497)+100/MAX(EZ$9:EZ$497))/2))+($RL$4*IV71*100*((100/MAX(EX$9:EX$497)+100/MAX(EZ$9:EZ$497))/2))+($RL$4*IW71*100*((100/MAX(EX$9:EX$497)+100/MAX(EZ$9:EZ$497))/2)))*$RS$3</f>
        <v>0</v>
      </c>
      <c r="RM71" s="115">
        <f>(($RH$3*IX71*100*100/MAX(EX$9:EX$497))+($RH$3*IY71*100*100/MAX(EX$9:EX$497))+($RH$3*IZ71*100*100/MAX(EX$9:EX$497))+($RH$3*JA71*100*100/MAX(EX$9:EX$497))+($RH$3*JB71*100*100/MAX(EX$9:EX$497))+($RH$3*JC71*100*100/MAX(EX$9:EX$497))+($RH$3*JD71*100*100/MAX(EX$9:EX$497))+($RH$3*JE71*100*100/MAX(EX$9:EX$497)))*$RS$4</f>
        <v>0</v>
      </c>
      <c r="RN71" s="115">
        <f>(($RH$4*JF71*100*100/MAX(EZ$9:EZ$497)) + ($RH$4*JG71*100*100/MAX(EZ$9:EZ$497)) + ($RH$4*JH71*100*100/MAX(EZ$9:EZ$497)) + ($RH$4*JI71*100*100/MAX(EZ$9:EZ$497)) + ($RH$4*JJ71*100*100/MAX(EZ$9:EZ$497)) + ($RH$4*JK71*100*100/MAX(EZ$9:EZ$497)) + ($RH$4*JL71*100*100/MAX(EZ$9:EZ$497)) + ($RH$4*JM71*100*100/MAX(EZ$9:EZ$497)))*$RU$3</f>
        <v>0</v>
      </c>
      <c r="RO71" s="115">
        <f>(($RL$4*JN71*100*((100/MAX(EX$9:EX$497)+100/MAX(EZ$9:EZ$497))/2))+($RL$4*JO71*100*((100/MAX(EX$9:EX$497)+100/MAX(EZ$9:EZ$497))/2))+($RL$4*JP71*100*((100/MAX(EX$9:EX$497)+100/MAX(EZ$9:EZ$497))/2))+($RL$4*JQ71*100*((100/MAX(EX$9:EX$497)+100/MAX(EZ$9:EZ$497))/2))+($RL$4*JR71*100*((100/MAX(EX$9:EX$497)+100/MAX(EZ$9:EZ$497))/2))+($RL$4*JS71*100*((100/MAX(EX$9:EX$497)+100/MAX(EZ$9:EZ$497))/2))+($RL$4*JT71*100*((100/MAX(EX$9:EX$497)+100/MAX(EZ$9:EZ$497))/2))+($RL$4*JU71*100*((100/MAX(EX$9:EX$497)+100/MAX(EZ$9:EZ$497))/2))+($RL$4*JV71*100*((100/MAX(EX$9:EX$497)+100/MAX(EZ$9:EZ$497))/2))+($RL$4*JW71*100*((100/MAX(EX$9:EX$497)+100/MAX(EZ$9:EZ$497))/2))+($RL$4*JX71*100*((100/MAX(EX$9:EX$497)+100/MAX(EZ$9:EZ$497))/2))+($RL$4*JY71*100*((100/MAX(EX$9:EX$497)+100/MAX(EZ$9:EZ$497))/2))+($RL$4*JZ71*100*((100/MAX(EX$9:EX$497)+100/MAX(EZ$9:EZ$497))/2)))*$RW$3/2</f>
        <v>0</v>
      </c>
      <c r="RP71" s="119">
        <f>($RJ$3*KA71*100*100/MAX(FA$9:FA$497)) + ($RJ$3*KB71*100*100/MAX(FA$9:FA$497)/2) + ($RJ$3*KC71*100*100/MAX(FA$9:FA$497)/2) + ($RJ$3*KD71*100*100/MAX(FA$9:FA$497)/4) + ($RJ$3*KE71*100*100/MAX(FA$9:FA$497)/4)</f>
        <v>0</v>
      </c>
      <c r="RQ71" s="118">
        <f>($RL$4*KF71*100*((100/MAX(EX$9:EX$497)+100/MAX(EZ$9:EZ$497)))) * ($RO$3/2) + (($RL$4*KG71*100*((100/MAX(EX$9:EX$497)+100/MAX(EZ$9:EZ$497))))+($RL$4*KH71*100*((100/MAX(EX$9:EX$497)+100/MAX(EZ$9:EZ$497))))+($RL$4*KI71*100*((100/MAX(EX$9:EX$497)+100/MAX(EZ$9:EZ$497))))+($RL$4*KJ71*100*((100/MAX(EX$9:EX$497)+100/MAX(EZ$9:EZ$497))))+($RL$4*KK71*100*((100/MAX(EX$9:EX$497)+100/MAX(EZ$9:EZ$497))))+($RL$4*KL71*100*((100/MAX(EX$9:EX$497)+100/MAX(EZ$9:EZ$497))))+($RL$4*KM71*100*((100/MAX(EX$9:EX$497)+100/MAX(EZ$9:EZ$497))))+($RL$4*KN71*100*((100/MAX(EX$9:EX$497)+100/MAX(EZ$9:EZ$497))))+($RL$4*KO71*100*((100/MAX(EX$9:EX$497)+100/MAX(EZ$9:EZ$497))))+($RL$4*KP71*100*((100/MAX(EX$9:EX$497)+100/MAX(EZ$9:EZ$497))))+($RL$4*KQ71*100*((100/MAX(EX$9:EX$497)+100/MAX(EZ$9:EZ$497))))+($RL$4*KR71*100*((100/MAX(EX$9:EX$497)+100/MAX(EZ$9:EZ$497))))+($RL$4*KS71*100*((100/MAX(EX$9:EX$497)+100/MAX(EZ$9:EZ$497))))+($RL$4*KV71*100*((100/MAX(EX$9:EX$497)+100/MAX(EZ$9:EZ$497))))) * (($RO$3+$RO$4)/6)</f>
        <v>0</v>
      </c>
      <c r="RR71" s="115">
        <f>(($RL$4*KW71*100*((100/MAX(EX$9:EX$497)+100/MAX(EZ$9:EZ$497))))) * ($RO$3/2) + (($RL$4*KX71*100*((100/MAX(EX$9:EX$497)+100/MAX(EZ$9:EZ$497))))+($RL$4*KY71*100*((100/MAX(EX$9:EX$497)+100/MAX(EZ$9:EZ$497))))+($RL$4*KZ71*100*((100/MAX(EX$9:EX$497)+100/MAX(EZ$9:EZ$497))))+($RL$4*LA71*100*((100/MAX(EX$9:EX$497)+100/MAX(EZ$9:EZ$497))))+($RL$4*LB71*100*((100/MAX(EX$9:EX$497)+100/MAX(EZ$9:EZ$497))))+($RL$4*LC71*100*((100/MAX(EX$9:EX$497)+100/MAX(EZ$9:EZ$497))))) * (($RO$3+$RO$4)/6)</f>
        <v>0</v>
      </c>
      <c r="RS71" s="119">
        <f>(($RL$4*LD71*100*((100/MAX(EX$9:EX$497)+100/MAX(EZ$9:EZ$497))))+($RL$4*LE71*100*((100/MAX(EX$9:EX$497)+100/MAX(EZ$9:EZ$497))))) * (($RO$3+$RO$4)/6)</f>
        <v>0</v>
      </c>
      <c r="RT71" s="118">
        <f>($RJ$4*LH71*100*(100/MAX(EV$9:EV$497)))+($RJ$4*LI71*100*(100/MAX(EV$9:EV$497)))</f>
        <v>0</v>
      </c>
      <c r="RU71" s="119">
        <f>($RJ$4*LJ71*(100/MAX(EV$9:EV$497)))/2 + ($RL$3*LK71*(100/MAX(EW$9:EW$497))) + ($RJ$4*LL71*(100/MAX(EV$9:EV$497)))/4 + ($RL$3*LM71*(100/MAX(EW$9:EW$497)))</f>
        <v>0</v>
      </c>
      <c r="RV71" s="118">
        <f>($RJ$4*LN71*100*100/MAX(EV$9:EV$497)/2)+($RJ$4*LO71*100*100/MAX(EV$9:EV$497)/2)+($RJ$4*LP71*100*100/MAX(EV$9:EV$497))+($RJ$4*LQ71*100*100/MAX(EV$9:EV$497))+($RJ$4*LR71*100*100/MAX(EV$9:EV$497))</f>
        <v>0</v>
      </c>
      <c r="RW71" s="115">
        <f>($RJ$4*LS71*100*100/MAX(EV$9:EV$497)) + (($RJ$4*LT71*100*100/MAX(EV$9:EV$497))+($RJ$4*LU71*100*100/MAX(EV$9:EV$497))+($RJ$4*LV71*100*100/MAX(EV$9:EV$497))+($RJ$4*LW71*100*100/MAX(EV$9:EV$497))+($RJ$4*LX71*100*100/MAX(EV$9:EV$497))+($RJ$4*LY71*100*100/MAX(EV$9:EV$497))+($RJ$4*LZ71*100*100/MAX(EV$9:EV$497))+($RJ$4*MA71*100*100/MAX(EV$9:EV$497)))/2</f>
        <v>0</v>
      </c>
      <c r="RX71" s="119">
        <f>($RJ$4*MB71*100*100/MAX(EV$9:EV$497))+($RJ$4*MC71*100*100/MAX(EV$9:EV$497))+($RJ$4*MD71*100*100/MAX(EV$9:EV$497))+($RJ$4*ME71*100*100/MAX(EV$9:EV$497))+($RJ$4*MF71*100*100/MAX(EV$9:EV$497))+($RJ$4*MG71*100*100/MAX(EV$9:EV$497))+($RJ$4*MH71*100*100/MAX(EV$9:EV$497))+($RJ$4*MI71*100*100/MAX(EV$9:EV$497))+($RJ$4*MJ71*100*100/MAX(EV$9:EV$497))+($RJ$4*MK71*100*100/MAX(EV$9:EV$497))+($RJ$4*ML71*100*100/MAX(EV$9:EV$497))+($RJ$4*MM71*100*100/MAX(EV$9:EV$497))+($RJ$4*MN71*100*100/MAX(EV$9:EV$497))</f>
        <v>0</v>
      </c>
      <c r="RY71" s="118">
        <f>($RJ$4*MQ71*100*100/MAX(EV$9:EV$497))/2 + (($RJ$4*MR71*100*100/MAX(EV$9:EV$497))+($RJ$4*MS71*100*100/MAX(EV$9:EV$497))+($RJ$4*MT71*100*100/MAX(EV$9:EV$497))+($RJ$4*MU71*100*100/MAX(EV$9:EV$497))+($RJ$4*MV71*100*100/MAX(EV$9:EV$497))+($RJ$4*MW71*100*100/MAX(EV$9:EV$497))+($RJ$4*MX71*100*100/MAX(EV$9:EV$497))+($RJ$4*MY71*100*100/MAX(EV$9:EV$497))+($RJ$4*MZ71*100*100/MAX(EV$9:EV$497))+($RJ$4*NA71*100*100/MAX(EV$9:EV$497))+($RJ$4*NB71*100*100/MAX(EV$9:EV$497))+($RJ$4*NC71*100*100/MAX(EV$9:EV$497))+($RJ$4*ND71*100*100/MAX(EV$9:EV$497))+($RJ$4*NG71*100*100/MAX(EV$9:EV$497)))/4</f>
        <v>0</v>
      </c>
      <c r="RZ71" s="115">
        <f>($RJ$4*NH71*100*100/MAX(EV$9:EV$497))/2 + (($RJ$4*NI71*100*100/MAX(EV$9:EV$497))+($RJ$4*NJ71*100*100/MAX(EV$9:EV$497))+($RJ$4*NK71*100*100/MAX(EV$9:EV$497))+($RJ$4*NL71*100*100/MAX(EV$9:EV$497))+($RJ$4*NM71*100*100/MAX(EV$9:EV$497))+($RJ$4*NN71*100*100/MAX(EV$9:EV$497)))/4</f>
        <v>0</v>
      </c>
      <c r="SA71" s="117">
        <f>(($RJ$4*NO71*100*100/MAX(EV$9:EV$497))+($RJ$4*NP71*100*100/MAX(EV$9:EV$497)))/4</f>
        <v>0</v>
      </c>
      <c r="SB71" s="118">
        <f t="shared" si="113"/>
        <v>0</v>
      </c>
      <c r="SC71" s="115">
        <f t="shared" si="114"/>
        <v>0</v>
      </c>
      <c r="SD71" s="115">
        <f t="shared" si="115"/>
        <v>0</v>
      </c>
      <c r="SE71" s="115">
        <f t="shared" si="116"/>
        <v>0</v>
      </c>
      <c r="SF71" s="115">
        <f t="shared" si="117"/>
        <v>0</v>
      </c>
      <c r="SG71" s="115">
        <f t="shared" si="118"/>
        <v>0</v>
      </c>
      <c r="SH71" s="115">
        <f>ROUND(SB71/MAX(SB$9:SB$497)*100,0)</f>
        <v>0</v>
      </c>
      <c r="SI71" s="115">
        <f>ROUND(SC71/MAX(SC$9:SC$497)*100,0)</f>
        <v>0</v>
      </c>
      <c r="SJ71" s="115">
        <f>ROUND(SD71/MAX(SD$9:SD$497)*100,0)</f>
        <v>0</v>
      </c>
      <c r="SK71" s="115">
        <f>ROUND(SE71/MAX(SE$9:SE$497)*100,0)</f>
        <v>0</v>
      </c>
      <c r="SL71" s="115">
        <f>ROUND(SF71/MAX(SF$9:SF$497)*100,0)</f>
        <v>0</v>
      </c>
      <c r="SM71" s="121">
        <f>ROUND(SG71/MAX(SG$9:SG$497)*100,0)</f>
        <v>0</v>
      </c>
      <c r="SN71" s="115">
        <f>ROUND(AVERAGEIF($ES$9:$ES$497,$ES71,SH$9:SH$497),0)</f>
        <v>29</v>
      </c>
      <c r="SO71" s="115">
        <f>ROUND(AVERAGEIF($ES$9:$ES$497,$ES71,SI$9:SI$497),0)</f>
        <v>3</v>
      </c>
      <c r="SP71" s="115">
        <f>ROUND(AVERAGEIF($ES$9:$ES$497,$ES71,SJ$9:SJ$497),0)</f>
        <v>5</v>
      </c>
      <c r="SQ71" s="115">
        <f>ROUND(AVERAGEIF($ES$9:$ES$497,$ES71,SK$9:SK$497),0)</f>
        <v>2</v>
      </c>
      <c r="SR71" s="115">
        <f>ROUND(AVERAGEIF($ES$9:$ES$497,$ES71,SL$9:SL$497),0)</f>
        <v>4</v>
      </c>
      <c r="SS71" s="121">
        <f>ROUND(AVERAGEIF($ES$9:$ES$497,$ES71,SM$9:SM$497),0)</f>
        <v>36</v>
      </c>
      <c r="ST71" s="114">
        <f>RANK(SB71,SB$9:SB$497,0)</f>
        <v>323</v>
      </c>
      <c r="SU71" s="115">
        <f>RANK(SC71,SC$9:SC$497,0)</f>
        <v>320</v>
      </c>
      <c r="SV71" s="115">
        <f>RANK(SD71,SD$9:SD$497,0)</f>
        <v>320</v>
      </c>
      <c r="SW71" s="115">
        <f>RANK(SE71,SE$9:SE$497,0)</f>
        <v>320</v>
      </c>
      <c r="SX71" s="115">
        <f>RANK(SF71,SF$9:SF$497,0)</f>
        <v>317</v>
      </c>
      <c r="SY71" s="115">
        <f>RANK(SG71,SG$9:SG$497,0)</f>
        <v>308</v>
      </c>
      <c r="SZ71" s="115">
        <f>COUNTIFS(SB$9:SB$497,"&gt;"&amp;SB71,$ES$9:$ES$497,$ES71)+1</f>
        <v>48</v>
      </c>
      <c r="TA71" s="115">
        <f>COUNTIFS(SC$9:SC$497,"&gt;"&amp;SC71,$ES$9:$ES$497,$ES71)+1</f>
        <v>48</v>
      </c>
      <c r="TB71" s="115">
        <f>COUNTIFS(SD$9:SD$497,"&gt;"&amp;SD71,$ES$9:$ES$497,$ES71)+1</f>
        <v>48</v>
      </c>
      <c r="TC71" s="115">
        <f>COUNTIFS(SE$9:SE$497,"&gt;"&amp;SE71,$ES$9:$ES$497,$ES71)+1</f>
        <v>48</v>
      </c>
      <c r="TD71" s="115">
        <f>COUNTIFS(SF$9:SF$497,"&gt;"&amp;SF71,$ES$9:$ES$497,$ES71)+1</f>
        <v>48</v>
      </c>
      <c r="TE71" s="117">
        <f>COUNTIFS(SG$9:SG$497,"&gt;"&amp;SG71,$ES$9:$ES$497,$ES71)+1</f>
        <v>48</v>
      </c>
      <c r="TF71" s="118">
        <f t="shared" si="119"/>
        <v>26</v>
      </c>
      <c r="TG71" s="115">
        <f t="shared" si="120"/>
        <v>20</v>
      </c>
      <c r="TH71" s="115">
        <f t="shared" si="121"/>
        <v>18</v>
      </c>
      <c r="TI71" s="115">
        <f t="shared" si="122"/>
        <v>20</v>
      </c>
      <c r="TJ71" s="115">
        <f t="shared" si="123"/>
        <v>18</v>
      </c>
      <c r="TK71" s="115">
        <f t="shared" si="124"/>
        <v>26</v>
      </c>
      <c r="TL71" s="117">
        <f t="shared" si="125"/>
        <v>26</v>
      </c>
      <c r="TM71" s="118">
        <f>ROUND(TF71/MAX(TF$9:TF$497)*100,0)</f>
        <v>14</v>
      </c>
      <c r="TN71" s="115">
        <f>ROUND(TG71/MAX(TG$9:TG$497)*100,0)</f>
        <v>11</v>
      </c>
      <c r="TO71" s="115">
        <f>ROUND(TH71/MAX(TH$9:TH$497)*100,0)</f>
        <v>10</v>
      </c>
      <c r="TP71" s="115">
        <f>ROUND(TI71/MAX(TI$9:TI$497)*100,0)</f>
        <v>11</v>
      </c>
      <c r="TQ71" s="115">
        <f>ROUND(TJ71/MAX(TJ$9:TJ$497)*100,0)</f>
        <v>9</v>
      </c>
      <c r="TR71" s="115">
        <f>ROUND(TK71/MAX(TK$9:TK$497)*100,0)</f>
        <v>13</v>
      </c>
      <c r="TS71" s="119">
        <f>ROUND(TL71/MAX(TL$9:TL$497)*100,0)</f>
        <v>13</v>
      </c>
      <c r="TT71" s="120">
        <f>RANK(TM71,TM$9:TM$497,0)</f>
        <v>380</v>
      </c>
      <c r="TU71" s="115">
        <f>RANK(TN71,TN$9:TN$497,0)</f>
        <v>382</v>
      </c>
      <c r="TV71" s="115">
        <f>RANK(TO71,TO$9:TO$497,0)</f>
        <v>373</v>
      </c>
      <c r="TW71" s="115">
        <f>RANK(TP71,TP$9:TP$497,0)</f>
        <v>383</v>
      </c>
      <c r="TX71" s="115">
        <f>RANK(TQ71,TQ$9:TQ$497,0)</f>
        <v>388</v>
      </c>
      <c r="TY71" s="115">
        <f>RANK(TR71,TR$9:TR$497,0)</f>
        <v>360</v>
      </c>
      <c r="TZ71" s="121">
        <f>RANK(TS71,TS$9:TS$497,0)</f>
        <v>348</v>
      </c>
      <c r="UA71" s="132"/>
      <c r="UB71" s="7" t="s">
        <v>1</v>
      </c>
    </row>
    <row r="72" spans="1:548" x14ac:dyDescent="0.15">
      <c r="A72" s="183">
        <v>64</v>
      </c>
      <c r="B72" s="203" t="s">
        <v>717</v>
      </c>
      <c r="C72" s="63"/>
      <c r="D72" s="63"/>
      <c r="E72" s="64" t="s">
        <v>518</v>
      </c>
      <c r="F72" s="65">
        <v>33</v>
      </c>
      <c r="G72" s="65" t="s">
        <v>519</v>
      </c>
      <c r="H72" s="65"/>
      <c r="I72" s="66" t="s">
        <v>521</v>
      </c>
      <c r="J72" s="67" t="s">
        <v>521</v>
      </c>
      <c r="K72" s="67" t="s">
        <v>521</v>
      </c>
      <c r="L72" s="67" t="s">
        <v>521</v>
      </c>
      <c r="M72" s="67" t="s">
        <v>521</v>
      </c>
      <c r="N72" s="67" t="s">
        <v>521</v>
      </c>
      <c r="O72" s="67" t="s">
        <v>521</v>
      </c>
      <c r="P72" s="67" t="s">
        <v>521</v>
      </c>
      <c r="Q72" s="67" t="s">
        <v>521</v>
      </c>
      <c r="R72" s="68" t="s">
        <v>521</v>
      </c>
      <c r="S72" s="69" t="s">
        <v>521</v>
      </c>
      <c r="T72" s="67" t="s">
        <v>521</v>
      </c>
      <c r="U72" s="67" t="s">
        <v>521</v>
      </c>
      <c r="V72" s="67" t="s">
        <v>521</v>
      </c>
      <c r="W72" s="67" t="s">
        <v>521</v>
      </c>
      <c r="X72" s="67" t="s">
        <v>521</v>
      </c>
      <c r="Y72" s="67" t="s">
        <v>521</v>
      </c>
      <c r="Z72" s="67" t="s">
        <v>521</v>
      </c>
      <c r="AA72" s="67" t="s">
        <v>521</v>
      </c>
      <c r="AB72" s="68" t="s">
        <v>520</v>
      </c>
      <c r="AC72" s="69" t="s">
        <v>520</v>
      </c>
      <c r="AD72" s="67" t="s">
        <v>520</v>
      </c>
      <c r="AE72" s="67" t="s">
        <v>520</v>
      </c>
      <c r="AF72" s="67" t="s">
        <v>520</v>
      </c>
      <c r="AG72" s="67" t="s">
        <v>520</v>
      </c>
      <c r="AH72" s="67" t="s">
        <v>521</v>
      </c>
      <c r="AI72" s="67" t="s">
        <v>521</v>
      </c>
      <c r="AJ72" s="67" t="s">
        <v>521</v>
      </c>
      <c r="AK72" s="67" t="s">
        <v>521</v>
      </c>
      <c r="AL72" s="68" t="s">
        <v>521</v>
      </c>
      <c r="AM72" s="69" t="s">
        <v>521</v>
      </c>
      <c r="AN72" s="67" t="s">
        <v>521</v>
      </c>
      <c r="AO72" s="67" t="s">
        <v>521</v>
      </c>
      <c r="AP72" s="67" t="s">
        <v>521</v>
      </c>
      <c r="AQ72" s="67" t="s">
        <v>521</v>
      </c>
      <c r="AR72" s="67" t="s">
        <v>521</v>
      </c>
      <c r="AS72" s="67" t="s">
        <v>521</v>
      </c>
      <c r="AT72" s="67" t="s">
        <v>521</v>
      </c>
      <c r="AU72" s="67" t="s">
        <v>521</v>
      </c>
      <c r="AV72" s="68" t="s">
        <v>521</v>
      </c>
      <c r="AW72" s="69" t="s">
        <v>521</v>
      </c>
      <c r="AX72" s="67" t="s">
        <v>521</v>
      </c>
      <c r="AY72" s="67" t="s">
        <v>521</v>
      </c>
      <c r="AZ72" s="67" t="s">
        <v>521</v>
      </c>
      <c r="BA72" s="67" t="s">
        <v>521</v>
      </c>
      <c r="BB72" s="67" t="s">
        <v>521</v>
      </c>
      <c r="BC72" s="67" t="s">
        <v>521</v>
      </c>
      <c r="BD72" s="67" t="s">
        <v>521</v>
      </c>
      <c r="BE72" s="67" t="s">
        <v>521</v>
      </c>
      <c r="BF72" s="68" t="s">
        <v>521</v>
      </c>
      <c r="BG72" s="69" t="s">
        <v>521</v>
      </c>
      <c r="BH72" s="67" t="s">
        <v>521</v>
      </c>
      <c r="BI72" s="67" t="s">
        <v>521</v>
      </c>
      <c r="BJ72" s="67" t="s">
        <v>521</v>
      </c>
      <c r="BK72" s="67" t="s">
        <v>521</v>
      </c>
      <c r="BL72" s="67" t="s">
        <v>521</v>
      </c>
      <c r="BM72" s="67" t="s">
        <v>521</v>
      </c>
      <c r="BN72" s="67" t="s">
        <v>521</v>
      </c>
      <c r="BO72" s="67" t="s">
        <v>521</v>
      </c>
      <c r="BP72" s="68" t="s">
        <v>521</v>
      </c>
      <c r="BQ72" s="70" t="s">
        <v>521</v>
      </c>
      <c r="BR72" s="67" t="s">
        <v>521</v>
      </c>
      <c r="BS72" s="67" t="s">
        <v>521</v>
      </c>
      <c r="BT72" s="67" t="s">
        <v>521</v>
      </c>
      <c r="BU72" s="67" t="s">
        <v>521</v>
      </c>
      <c r="BV72" s="67" t="s">
        <v>521</v>
      </c>
      <c r="BW72" s="67" t="s">
        <v>521</v>
      </c>
      <c r="BX72" s="67" t="s">
        <v>521</v>
      </c>
      <c r="BY72" s="67" t="s">
        <v>521</v>
      </c>
      <c r="BZ72" s="68" t="s">
        <v>521</v>
      </c>
      <c r="CA72" s="69" t="s">
        <v>521</v>
      </c>
      <c r="CB72" s="67" t="s">
        <v>521</v>
      </c>
      <c r="CC72" s="67" t="s">
        <v>521</v>
      </c>
      <c r="CD72" s="67" t="s">
        <v>521</v>
      </c>
      <c r="CE72" s="67" t="s">
        <v>521</v>
      </c>
      <c r="CF72" s="67" t="s">
        <v>521</v>
      </c>
      <c r="CG72" s="67" t="s">
        <v>521</v>
      </c>
      <c r="CH72" s="67" t="s">
        <v>521</v>
      </c>
      <c r="CI72" s="67" t="s">
        <v>521</v>
      </c>
      <c r="CJ72" s="68" t="s">
        <v>521</v>
      </c>
      <c r="CK72" s="69" t="s">
        <v>521</v>
      </c>
      <c r="CL72" s="67" t="s">
        <v>521</v>
      </c>
      <c r="CM72" s="67" t="s">
        <v>521</v>
      </c>
      <c r="CN72" s="67" t="s">
        <v>521</v>
      </c>
      <c r="CO72" s="67" t="s">
        <v>521</v>
      </c>
      <c r="CP72" s="67" t="s">
        <v>521</v>
      </c>
      <c r="CQ72" s="67" t="s">
        <v>521</v>
      </c>
      <c r="CR72" s="67" t="s">
        <v>521</v>
      </c>
      <c r="CS72" s="67" t="s">
        <v>521</v>
      </c>
      <c r="CT72" s="68" t="s">
        <v>521</v>
      </c>
      <c r="CU72" s="69" t="s">
        <v>521</v>
      </c>
      <c r="CV72" s="67" t="s">
        <v>521</v>
      </c>
      <c r="CW72" s="67" t="s">
        <v>521</v>
      </c>
      <c r="CX72" s="67" t="s">
        <v>521</v>
      </c>
      <c r="CY72" s="67" t="s">
        <v>521</v>
      </c>
      <c r="CZ72" s="67" t="s">
        <v>521</v>
      </c>
      <c r="DA72" s="67" t="s">
        <v>521</v>
      </c>
      <c r="DB72" s="67" t="s">
        <v>521</v>
      </c>
      <c r="DC72" s="67" t="s">
        <v>521</v>
      </c>
      <c r="DD72" s="68" t="s">
        <v>521</v>
      </c>
      <c r="DE72" s="69" t="s">
        <v>521</v>
      </c>
      <c r="DF72" s="71" t="s">
        <v>521</v>
      </c>
      <c r="DG72" s="67" t="s">
        <v>521</v>
      </c>
      <c r="DH72" s="67" t="s">
        <v>521</v>
      </c>
      <c r="DI72" s="67" t="s">
        <v>521</v>
      </c>
      <c r="DJ72" s="67" t="s">
        <v>521</v>
      </c>
      <c r="DK72" s="67" t="s">
        <v>521</v>
      </c>
      <c r="DL72" s="67" t="s">
        <v>521</v>
      </c>
      <c r="DM72" s="67" t="s">
        <v>521</v>
      </c>
      <c r="DN72" s="68" t="s">
        <v>521</v>
      </c>
      <c r="DO72" s="70" t="s">
        <v>521</v>
      </c>
      <c r="DP72" s="71" t="s">
        <v>521</v>
      </c>
      <c r="DQ72" s="67" t="s">
        <v>521</v>
      </c>
      <c r="DR72" s="67" t="s">
        <v>521</v>
      </c>
      <c r="DS72" s="67" t="s">
        <v>521</v>
      </c>
      <c r="DT72" s="67" t="s">
        <v>521</v>
      </c>
      <c r="DU72" s="67" t="s">
        <v>521</v>
      </c>
      <c r="DV72" s="67" t="s">
        <v>521</v>
      </c>
      <c r="DW72" s="67" t="s">
        <v>521</v>
      </c>
      <c r="DX72" s="72" t="s">
        <v>521</v>
      </c>
      <c r="DY72" s="73" t="s">
        <v>522</v>
      </c>
      <c r="DZ72" s="74">
        <v>2</v>
      </c>
      <c r="EA72" s="74">
        <v>3</v>
      </c>
      <c r="EB72" s="74">
        <v>3</v>
      </c>
      <c r="EC72" s="75">
        <v>4</v>
      </c>
      <c r="ED72" s="76" t="s">
        <v>522</v>
      </c>
      <c r="EE72" s="74">
        <f t="shared" si="75"/>
        <v>2</v>
      </c>
      <c r="EF72" s="74">
        <f t="shared" si="76"/>
        <v>6</v>
      </c>
      <c r="EG72" s="74">
        <f t="shared" si="77"/>
        <v>18</v>
      </c>
      <c r="EH72" s="77">
        <f t="shared" si="78"/>
        <v>72</v>
      </c>
      <c r="EI72" s="73">
        <v>30</v>
      </c>
      <c r="EJ72" s="74">
        <v>40</v>
      </c>
      <c r="EK72" s="74">
        <v>70</v>
      </c>
      <c r="EL72" s="74">
        <v>120</v>
      </c>
      <c r="EM72" s="75">
        <v>340</v>
      </c>
      <c r="EN72" s="78">
        <v>1</v>
      </c>
      <c r="EO72" s="79">
        <f t="shared" si="79"/>
        <v>0.66666666666666663</v>
      </c>
      <c r="EP72" s="79">
        <f t="shared" si="80"/>
        <v>0.3888888888888889</v>
      </c>
      <c r="EQ72" s="79">
        <f t="shared" si="81"/>
        <v>0.22222222222222224</v>
      </c>
      <c r="ER72" s="80">
        <f t="shared" si="82"/>
        <v>0.15740740740740741</v>
      </c>
      <c r="ES72" s="128" t="s">
        <v>564</v>
      </c>
      <c r="ET72" s="82"/>
      <c r="EU72" s="83">
        <v>4</v>
      </c>
      <c r="EV72" s="73">
        <v>31</v>
      </c>
      <c r="EW72" s="74">
        <v>21</v>
      </c>
      <c r="EX72" s="74">
        <v>17</v>
      </c>
      <c r="EY72" s="74">
        <v>16</v>
      </c>
      <c r="EZ72" s="74">
        <v>9</v>
      </c>
      <c r="FA72" s="74">
        <v>10</v>
      </c>
      <c r="FB72" s="74">
        <v>32</v>
      </c>
      <c r="FC72" s="74">
        <v>24</v>
      </c>
      <c r="FD72" s="74">
        <f t="shared" si="83"/>
        <v>26</v>
      </c>
      <c r="FE72" s="84">
        <f t="shared" si="84"/>
        <v>41</v>
      </c>
      <c r="FF72" s="73">
        <f>RANK(EV72,$EV$9:$EV$497,0)</f>
        <v>359</v>
      </c>
      <c r="FG72" s="74">
        <f>RANK(EW72,$EW$9:$EW$497,0)</f>
        <v>341</v>
      </c>
      <c r="FH72" s="74">
        <f>RANK(EX72,$EX$9:$EX$497,0)</f>
        <v>325</v>
      </c>
      <c r="FI72" s="74">
        <f>RANK(EY72,$EY$9:$EY$497,0)</f>
        <v>341</v>
      </c>
      <c r="FJ72" s="74">
        <f>RANK(EZ72,$EZ$9:$EZ$497,0)</f>
        <v>348</v>
      </c>
      <c r="FK72" s="74">
        <f>RANK(FA72,$FA$9:$FA$497,0)</f>
        <v>307</v>
      </c>
      <c r="FL72" s="74">
        <f>RANK(FB72,$FB$9:$FB$497,0)</f>
        <v>252</v>
      </c>
      <c r="FM72" s="74">
        <f>RANK(FC72,$FC$9:$FC$497,0)</f>
        <v>310</v>
      </c>
      <c r="FN72" s="74">
        <f>RANK(FD72,$FD$9:$FD$497,0)</f>
        <v>376</v>
      </c>
      <c r="FO72" s="84">
        <f>RANK(FE72,$FE$9:$FE$497,0)</f>
        <v>332</v>
      </c>
      <c r="FP72" s="73">
        <f>COUNTIFS($EV$9:$EV$497,"&gt;"&amp;EV72,$ES$9:$ES$497,ES72)+1</f>
        <v>79</v>
      </c>
      <c r="FQ72" s="74">
        <f>COUNTIFS($EW$9:$EW$497,"&gt;"&amp;EW72,$ES$9:$ES$497,ES72)+1</f>
        <v>85</v>
      </c>
      <c r="FR72" s="74">
        <f>COUNTIFS($EX$9:$EX$497,"&gt;"&amp;EX72,$ES$9:$ES$497,ES72)+1</f>
        <v>84</v>
      </c>
      <c r="FS72" s="74">
        <f>COUNTIFS($EY$9:$EY$497,"&gt;"&amp;EY72,$ES$9:$ES$497,ES72)+1</f>
        <v>81</v>
      </c>
      <c r="FT72" s="74">
        <f>COUNTIFS($EZ$9:$EZ$497,"&gt;"&amp;EZ72,$ES$9:$ES$497,ES72)+1</f>
        <v>88</v>
      </c>
      <c r="FU72" s="74">
        <f>COUNTIFS($FA$9:$FA$497,"&gt;"&amp;FA72,$ES$9:$ES$497,ES72)+1</f>
        <v>87</v>
      </c>
      <c r="FV72" s="74">
        <f>COUNTIFS($FB$9:$FB$497,"&gt;"&amp;FB72,$ES$9:$ES$497,ES72)+1</f>
        <v>82</v>
      </c>
      <c r="FW72" s="74">
        <f>COUNTIFS($FC$9:$FC$497,"&gt;"&amp;FC72,$ES$9:$ES$497,ES72)+1</f>
        <v>82</v>
      </c>
      <c r="FX72" s="74">
        <f>COUNTIFS($FD$9:$FD$497,"&gt;"&amp;FD72,$ES$9:$ES$497,ES72)+1</f>
        <v>85</v>
      </c>
      <c r="FY72" s="84">
        <f>COUNTIFS($FE$9:$FE$497,"&gt;"&amp;FE72,$ES$9:$ES$497,ES72)+1</f>
        <v>82</v>
      </c>
      <c r="FZ72" s="85">
        <f t="shared" si="85"/>
        <v>0.94</v>
      </c>
      <c r="GA72" s="86">
        <f t="shared" si="86"/>
        <v>0.64</v>
      </c>
      <c r="GB72" s="86">
        <f t="shared" si="87"/>
        <v>0.52</v>
      </c>
      <c r="GC72" s="86">
        <f t="shared" si="88"/>
        <v>0.48</v>
      </c>
      <c r="GD72" s="86">
        <f t="shared" si="89"/>
        <v>0.27</v>
      </c>
      <c r="GE72" s="86">
        <f t="shared" si="90"/>
        <v>0.3</v>
      </c>
      <c r="GF72" s="86">
        <f t="shared" si="91"/>
        <v>0.97</v>
      </c>
      <c r="GG72" s="86">
        <f t="shared" si="92"/>
        <v>0.73</v>
      </c>
      <c r="GH72" s="86">
        <f t="shared" si="93"/>
        <v>0.79</v>
      </c>
      <c r="GI72" s="87">
        <f t="shared" si="94"/>
        <v>1.24</v>
      </c>
      <c r="GJ72" s="85">
        <f>ROUND(((FZ72-AVERAGE(FZ$9:FZ$497))/STDEVP(FZ$9:FZ$497)*10+50),2)</f>
        <v>48.96</v>
      </c>
      <c r="GK72" s="86">
        <f>ROUND(((GA72-AVERAGE(GA$9:GA$497))/STDEVP(GA$9:GA$497)*10+50),2)</f>
        <v>48.49</v>
      </c>
      <c r="GL72" s="86">
        <f>ROUND(((GB72-AVERAGE(GB$9:GB$497))/STDEVP(GB$9:GB$497)*10+50),2)</f>
        <v>47.64</v>
      </c>
      <c r="GM72" s="86">
        <f>ROUND(((GC72-AVERAGE(GC$9:GC$497))/STDEVP(GC$9:GC$497)*10+50),2)</f>
        <v>47.69</v>
      </c>
      <c r="GN72" s="86">
        <f>ROUND(((GD72-AVERAGE(GD$9:GD$497))/STDEVP(GD$9:GD$497)*10+50),2)</f>
        <v>45.81</v>
      </c>
      <c r="GO72" s="86">
        <f>ROUND(((GE72-AVERAGE(GE$9:GE$497))/STDEVP(GE$9:GE$497)*10+50),2)</f>
        <v>48.24</v>
      </c>
      <c r="GP72" s="86">
        <f>ROUND(((GF72-AVERAGE(GF$9:GF$497))/STDEVP(GF$9:GF$497)*10+50),2)</f>
        <v>60.55</v>
      </c>
      <c r="GQ72" s="86">
        <f>ROUND(((GG72-AVERAGE(GG$9:GG$497))/STDEVP(GG$9:GG$497)*10+50),2)</f>
        <v>53.1</v>
      </c>
      <c r="GR72" s="86">
        <f>ROUND(((GH72-AVERAGE(GH$9:GH$497))/STDEVP(GH$9:GH$497)*10+50),2)</f>
        <v>43.26</v>
      </c>
      <c r="GS72" s="87">
        <f>ROUND(((GI72-AVERAGE(GI$9:GI$497))/STDEVP(GI$9:GI$497)*10+50),2)</f>
        <v>50.55</v>
      </c>
      <c r="GT72" s="73">
        <f>RANK(GJ72,$GJ$9:$GJ$497,0)</f>
        <v>221</v>
      </c>
      <c r="GU72" s="74">
        <f>RANK(GK72,$GK$9:$GK$497,0)</f>
        <v>201</v>
      </c>
      <c r="GV72" s="74">
        <f>RANK(GL72,$GL$9:$GL$497,0)</f>
        <v>244</v>
      </c>
      <c r="GW72" s="74">
        <f>RANK(GM72,$GM$9:$GM$497,0)</f>
        <v>238</v>
      </c>
      <c r="GX72" s="74">
        <f>RANK(GN72,$GN$9:$GN$497,0)</f>
        <v>248</v>
      </c>
      <c r="GY72" s="74">
        <f>RANK(GO72,$GO$9:$GO$497,0)</f>
        <v>183</v>
      </c>
      <c r="GZ72" s="74">
        <f>RANK(GP72,$GP$9:$GP$497,0)</f>
        <v>69</v>
      </c>
      <c r="HA72" s="74">
        <f>RANK(GQ72,$GQ$9:$GQ$497,0)</f>
        <v>150</v>
      </c>
      <c r="HB72" s="74">
        <f>RANK(GR72,$GR$9:$GR$497,0)</f>
        <v>316</v>
      </c>
      <c r="HC72" s="84">
        <f>RANK(GS72,$GS$9:$GS$497,0)</f>
        <v>168</v>
      </c>
      <c r="HD72" s="85">
        <f>ROUND(AVERAGEIF($ES$9:$ES$497,$ES72,$FZ$9:$FZ$497),2)</f>
        <v>0.92</v>
      </c>
      <c r="HE72" s="86">
        <f>ROUND(AVERAGEIF($ES$9:$ES$497,$ES72,$GA$9:$GA$497),2)</f>
        <v>0.65</v>
      </c>
      <c r="HF72" s="86">
        <f>ROUND(AVERAGEIF($ES$9:$ES$497,$ES72,$GB$9:$GB$497),2)</f>
        <v>0.69</v>
      </c>
      <c r="HG72" s="86">
        <f>ROUND(AVERAGEIF($ES$9:$ES$497,$ES72,$GC$9:$GC$497),2)</f>
        <v>0.54</v>
      </c>
      <c r="HH72" s="86">
        <f>ROUND(AVERAGEIF($ES$9:$ES$497,$ES72,$GD$9:$GD$497),2)</f>
        <v>0.32</v>
      </c>
      <c r="HI72" s="86">
        <f>ROUND(AVERAGEIF($ES$9:$ES$497,$ES72,$GE$9:$GE$497),2)</f>
        <v>0.33</v>
      </c>
      <c r="HJ72" s="86">
        <f>ROUND(AVERAGEIF($ES$9:$ES$497,$ES72,$GF$9:$GF$497),2)</f>
        <v>0.98</v>
      </c>
      <c r="HK72" s="86">
        <f>ROUND(AVERAGEIF($ES$9:$ES$497,$ES72,$GG$9:$GG$497),2)</f>
        <v>0.86</v>
      </c>
      <c r="HL72" s="86">
        <f>ROUND(AVERAGEIF($ES$9:$ES$497,$ES72,$GH$9:$GH$497),2)</f>
        <v>1.01</v>
      </c>
      <c r="HM72" s="87">
        <f>ROUND(AVERAGEIF($ES$9:$ES$497,$ES72,$GI$9:$GI$497),2)</f>
        <v>1.55</v>
      </c>
      <c r="HN72" s="88">
        <f t="shared" si="95"/>
        <v>1.9999999999999907E-2</v>
      </c>
      <c r="HO72" s="89">
        <f t="shared" si="96"/>
        <v>-1.0000000000000009E-2</v>
      </c>
      <c r="HP72" s="89">
        <f t="shared" si="97"/>
        <v>-0.16999999999999993</v>
      </c>
      <c r="HQ72" s="89">
        <f t="shared" si="98"/>
        <v>-6.0000000000000053E-2</v>
      </c>
      <c r="HR72" s="89">
        <f t="shared" si="99"/>
        <v>-4.9999999999999989E-2</v>
      </c>
      <c r="HS72" s="89">
        <f t="shared" si="100"/>
        <v>-3.0000000000000027E-2</v>
      </c>
      <c r="HT72" s="89">
        <f t="shared" si="101"/>
        <v>-1.0000000000000009E-2</v>
      </c>
      <c r="HU72" s="89">
        <f t="shared" si="102"/>
        <v>-0.13</v>
      </c>
      <c r="HV72" s="89">
        <f t="shared" si="103"/>
        <v>-0.21999999999999997</v>
      </c>
      <c r="HW72" s="90">
        <f t="shared" si="104"/>
        <v>-0.31000000000000005</v>
      </c>
      <c r="HX72" s="73">
        <f>COUNTIFS($FZ$9:$FZ$497,"&gt;"&amp;FZ72,$ES$9:$ES$497,$ES72)+1</f>
        <v>45</v>
      </c>
      <c r="HY72" s="74">
        <f>COUNTIFS($GA$9:$GA$497,"&gt;"&amp;GA72,$ES$9:$ES$497,$ES72)+1</f>
        <v>45</v>
      </c>
      <c r="HZ72" s="74">
        <f>COUNTIFS($GB$9:$GB$497,"&gt;"&amp;GB72,$ES$9:$ES$497,$ES72)+1</f>
        <v>75</v>
      </c>
      <c r="IA72" s="74">
        <f>COUNTIFS($GC$9:$GC$497,"&gt;"&amp;GC72,$ES$9:$ES$497,$ES72)+1</f>
        <v>64</v>
      </c>
      <c r="IB72" s="74">
        <f>COUNTIFS($GD$9:$GD$497,"&gt;"&amp;GD72,$ES$9:$ES$497,$ES72)+1</f>
        <v>62</v>
      </c>
      <c r="IC72" s="74">
        <f>COUNTIFS($GE$9:$GE$497,"&gt;"&amp;GE72,$ES$9:$ES$497,$ES72)+1</f>
        <v>54</v>
      </c>
      <c r="ID72" s="74">
        <f>COUNTIFS($GF$9:$GF$497,"&gt;"&amp;GF72,$ES$9:$ES$497,$ES72)+1</f>
        <v>47</v>
      </c>
      <c r="IE72" s="74">
        <f>COUNTIFS($GG$9:$GG$497,"&gt;"&amp;GG72,$ES$9:$ES$497,$ES72)+1</f>
        <v>62</v>
      </c>
      <c r="IF72" s="74">
        <f>COUNTIFS($GH$9:$GH$497,"&gt;"&amp;GH72,$ES$9:$ES$497,$ES72)+1</f>
        <v>78</v>
      </c>
      <c r="IG72" s="84">
        <f>COUNTIFS($GI$9:$GI$497,"&gt;"&amp;GI72,$ES$9:$ES$497,$ES72)+1</f>
        <v>72</v>
      </c>
      <c r="IH72" s="91"/>
      <c r="II72" s="79"/>
      <c r="IJ72" s="79"/>
      <c r="IK72" s="79"/>
      <c r="IL72" s="79"/>
      <c r="IM72" s="92"/>
      <c r="IN72" s="93"/>
      <c r="IO72" s="94"/>
      <c r="IP72" s="95"/>
      <c r="IQ72" s="79"/>
      <c r="IR72" s="79"/>
      <c r="IS72" s="79"/>
      <c r="IT72" s="79"/>
      <c r="IU72" s="79"/>
      <c r="IV72" s="79"/>
      <c r="IW72" s="96"/>
      <c r="IX72" s="93"/>
      <c r="IY72" s="79"/>
      <c r="IZ72" s="79"/>
      <c r="JA72" s="79"/>
      <c r="JB72" s="79"/>
      <c r="JC72" s="79"/>
      <c r="JD72" s="79"/>
      <c r="JE72" s="97"/>
      <c r="JF72" s="95"/>
      <c r="JG72" s="79"/>
      <c r="JH72" s="79"/>
      <c r="JI72" s="79"/>
      <c r="JJ72" s="79"/>
      <c r="JK72" s="79"/>
      <c r="JL72" s="79"/>
      <c r="JM72" s="96"/>
      <c r="JN72" s="93"/>
      <c r="JO72" s="79"/>
      <c r="JP72" s="79"/>
      <c r="JQ72" s="79"/>
      <c r="JR72" s="79"/>
      <c r="JS72" s="79"/>
      <c r="JT72" s="79"/>
      <c r="JU72" s="79"/>
      <c r="JV72" s="79"/>
      <c r="JW72" s="79"/>
      <c r="JX72" s="79"/>
      <c r="JY72" s="79"/>
      <c r="JZ72" s="97"/>
      <c r="KA72" s="93"/>
      <c r="KB72" s="79"/>
      <c r="KC72" s="79"/>
      <c r="KD72" s="79"/>
      <c r="KE72" s="97"/>
      <c r="KF72" s="95"/>
      <c r="KG72" s="79"/>
      <c r="KH72" s="79"/>
      <c r="KI72" s="79"/>
      <c r="KJ72" s="79"/>
      <c r="KK72" s="98"/>
      <c r="KL72" s="79"/>
      <c r="KM72" s="79"/>
      <c r="KN72" s="79"/>
      <c r="KO72" s="79"/>
      <c r="KP72" s="79"/>
      <c r="KQ72" s="79"/>
      <c r="KR72" s="79"/>
      <c r="KS72" s="96"/>
      <c r="KT72" s="96"/>
      <c r="KU72" s="96"/>
      <c r="KV72" s="96"/>
      <c r="KW72" s="93"/>
      <c r="KX72" s="79"/>
      <c r="KY72" s="79"/>
      <c r="KZ72" s="79"/>
      <c r="LA72" s="79"/>
      <c r="LB72" s="79"/>
      <c r="LC72" s="96"/>
      <c r="LD72" s="93"/>
      <c r="LE72" s="94"/>
      <c r="LF72" s="99"/>
      <c r="LG72" s="75"/>
      <c r="LH72" s="93"/>
      <c r="LI72" s="79"/>
      <c r="LJ72" s="74"/>
      <c r="LK72" s="74"/>
      <c r="LL72" s="74"/>
      <c r="LM72" s="100"/>
      <c r="LN72" s="95"/>
      <c r="LO72" s="79"/>
      <c r="LP72" s="79"/>
      <c r="LQ72" s="79"/>
      <c r="LR72" s="96"/>
      <c r="LS72" s="93"/>
      <c r="LT72" s="79"/>
      <c r="LU72" s="79"/>
      <c r="LV72" s="79"/>
      <c r="LW72" s="79"/>
      <c r="LX72" s="79"/>
      <c r="LY72" s="79"/>
      <c r="LZ72" s="79"/>
      <c r="MA72" s="97"/>
      <c r="MB72" s="95"/>
      <c r="MC72" s="79"/>
      <c r="MD72" s="79"/>
      <c r="ME72" s="79"/>
      <c r="MF72" s="79"/>
      <c r="MG72" s="79"/>
      <c r="MH72" s="79"/>
      <c r="MI72" s="79"/>
      <c r="MJ72" s="79"/>
      <c r="MK72" s="79"/>
      <c r="ML72" s="79"/>
      <c r="MM72" s="79"/>
      <c r="MN72" s="98"/>
      <c r="MO72" s="98"/>
      <c r="MP72" s="96"/>
      <c r="MQ72" s="93"/>
      <c r="MR72" s="79"/>
      <c r="MS72" s="79"/>
      <c r="MT72" s="79"/>
      <c r="MU72" s="79"/>
      <c r="MV72" s="98"/>
      <c r="MW72" s="79"/>
      <c r="MX72" s="79"/>
      <c r="MY72" s="79"/>
      <c r="MZ72" s="79"/>
      <c r="NA72" s="79"/>
      <c r="NB72" s="79"/>
      <c r="NC72" s="79"/>
      <c r="ND72" s="96"/>
      <c r="NE72" s="96"/>
      <c r="NF72" s="96"/>
      <c r="NG72" s="96"/>
      <c r="NH72" s="93"/>
      <c r="NI72" s="79"/>
      <c r="NJ72" s="79"/>
      <c r="NK72" s="79"/>
      <c r="NL72" s="79"/>
      <c r="NM72" s="79"/>
      <c r="NN72" s="94"/>
      <c r="NO72" s="93"/>
      <c r="NP72" s="80"/>
      <c r="NQ72" s="124" t="s">
        <v>715</v>
      </c>
      <c r="NR72" s="102" t="s">
        <v>718</v>
      </c>
      <c r="NS72" s="102"/>
      <c r="NT72" s="102"/>
      <c r="NU72" s="102"/>
      <c r="NV72" s="104">
        <v>43720</v>
      </c>
      <c r="NW72" s="102" t="s">
        <v>525</v>
      </c>
      <c r="NX72" s="133" t="s">
        <v>622</v>
      </c>
      <c r="NY72" s="129" t="s">
        <v>601</v>
      </c>
      <c r="NZ72" s="133" t="s">
        <v>2053</v>
      </c>
      <c r="OA72" s="134"/>
      <c r="OB72" s="134"/>
      <c r="OC72" s="134"/>
      <c r="OD72" s="108">
        <f t="shared" si="105"/>
        <v>72</v>
      </c>
      <c r="OE72" s="109">
        <v>7</v>
      </c>
      <c r="OF72" s="110">
        <f t="shared" si="106"/>
        <v>30</v>
      </c>
      <c r="OG72" s="109">
        <v>7</v>
      </c>
      <c r="OH72" s="111">
        <f>ROUND(AVERAGEIF($ES$9:$ES$497,$ES72,EV$9:EV$497),0)</f>
        <v>67</v>
      </c>
      <c r="OI72" s="112">
        <f>ROUND(AVERAGEIF($ES$9:$ES$497,$ES72,EW$9:EW$497),0)</f>
        <v>45</v>
      </c>
      <c r="OJ72" s="112">
        <f>ROUND(AVERAGEIF($ES$9:$ES$497,$ES72,EX$9:EX$497),0)</f>
        <v>51</v>
      </c>
      <c r="OK72" s="112">
        <f>ROUND(AVERAGEIF($ES$9:$ES$497,$ES72,EY$9:EY$497),0)</f>
        <v>39</v>
      </c>
      <c r="OL72" s="112">
        <f>ROUND(AVERAGEIF($ES$9:$ES$497,$ES72,EZ$9:EZ$497),0)</f>
        <v>21</v>
      </c>
      <c r="OM72" s="112">
        <f>ROUND(AVERAGEIF($ES$9:$ES$497,$ES72,FA$9:FA$497),0)</f>
        <v>21</v>
      </c>
      <c r="ON72" s="112">
        <f>ROUND(AVERAGEIF($ES$9:$ES$497,$ES72,FB$9:FB$497),0)</f>
        <v>68</v>
      </c>
      <c r="OO72" s="112">
        <f>ROUND(AVERAGEIF($ES$9:$ES$497,$ES72,FC$9:FC$497),0)</f>
        <v>64</v>
      </c>
      <c r="OP72" s="112">
        <f>ROUND(AVERAGEIF($ES$9:$ES$497,$ES72,FD$9:FD$497),0)</f>
        <v>72</v>
      </c>
      <c r="OQ72" s="113">
        <f>ROUND(AVERAGEIF($ES$9:$ES$497,$ES72,FE$9:FE$497),0)</f>
        <v>115</v>
      </c>
      <c r="OR72" s="114">
        <f>ROUND(EV72/MAX(EV$9:EV$497)*100,0)</f>
        <v>17</v>
      </c>
      <c r="OS72" s="115">
        <f>ROUND(EW72/MAX(EW$9:EW$497)*100,0)</f>
        <v>17</v>
      </c>
      <c r="OT72" s="115">
        <f>ROUND(EX72/MAX(EX$9:EX$497)*100,0)</f>
        <v>14</v>
      </c>
      <c r="OU72" s="115">
        <f>ROUND(EY72/MAX(EY$9:EY$497)*100,0)</f>
        <v>11</v>
      </c>
      <c r="OV72" s="115">
        <f>ROUND(EZ72/MAX(EZ$9:EZ$497)*100,0)</f>
        <v>7</v>
      </c>
      <c r="OW72" s="115">
        <f>ROUND(FA72/MAX(FA$9:FA$497)*100,0)</f>
        <v>9</v>
      </c>
      <c r="OX72" s="115">
        <f>ROUND(FB72/MAX(FB$9:FB$497)*100,0)</f>
        <v>24</v>
      </c>
      <c r="OY72" s="116">
        <f>ROUND(FC72/MAX(FC$9:FC$497)*100,0)</f>
        <v>17</v>
      </c>
      <c r="OZ72" s="115">
        <f>ROUND(FD72/MAX(FD$9:FD$497)*100,0)</f>
        <v>18</v>
      </c>
      <c r="PA72" s="117">
        <f>ROUND(FE72/MAX(FE$9:FE$497)*100,0)</f>
        <v>17</v>
      </c>
      <c r="PB72" s="118">
        <f t="shared" si="107"/>
        <v>186</v>
      </c>
      <c r="PC72" s="115">
        <f t="shared" si="108"/>
        <v>165</v>
      </c>
      <c r="PD72" s="115">
        <f t="shared" si="109"/>
        <v>207</v>
      </c>
      <c r="PE72" s="115">
        <f t="shared" si="110"/>
        <v>220</v>
      </c>
      <c r="PF72" s="115">
        <f t="shared" si="111"/>
        <v>160</v>
      </c>
      <c r="PG72" s="119">
        <f t="shared" si="112"/>
        <v>141</v>
      </c>
      <c r="PH72" s="118">
        <f>ROUND(PB72/MAX(PB$9:PB$497)*100,0)</f>
        <v>22</v>
      </c>
      <c r="PI72" s="115">
        <f>ROUND(PC72/MAX(PC$9:PC$497)*100,0)</f>
        <v>20</v>
      </c>
      <c r="PJ72" s="115">
        <f>ROUND(PD72/MAX(PD$9:PD$497)*100,0)</f>
        <v>22</v>
      </c>
      <c r="PK72" s="115">
        <f>ROUND(PE72/MAX(PE$9:PE$497)*100,0)</f>
        <v>22</v>
      </c>
      <c r="PL72" s="115">
        <f>ROUND(PF72/MAX(PF$9:PF$497)*100,0)</f>
        <v>23</v>
      </c>
      <c r="PM72" s="119">
        <f>ROUND(PG72/MAX(PG$9:PG$497)*100,0)</f>
        <v>21</v>
      </c>
      <c r="PN72" s="118">
        <f>RANK(PH72,PH$9:PH$497,0)</f>
        <v>356</v>
      </c>
      <c r="PO72" s="115">
        <f>RANK(PI72,PI$9:PI$497,0)</f>
        <v>351</v>
      </c>
      <c r="PP72" s="115">
        <f>RANK(PJ72,PJ$9:PJ$497,0)</f>
        <v>361</v>
      </c>
      <c r="PQ72" s="115">
        <f>RANK(PK72,PK$9:PK$497,0)</f>
        <v>347</v>
      </c>
      <c r="PR72" s="115">
        <f>RANK(PL72,PL$9:PL$497,0)</f>
        <v>358</v>
      </c>
      <c r="PS72" s="119">
        <f>RANK(PM72,PM$9:PM$497,0)</f>
        <v>355</v>
      </c>
      <c r="PT72" s="120">
        <f>ROUND(FZ72/MAX(FZ$9:FZ$497)*100,0)</f>
        <v>51</v>
      </c>
      <c r="PU72" s="115">
        <f>ROUND(GA72/MAX(GA$9:GA$497)*100,0)</f>
        <v>36</v>
      </c>
      <c r="PV72" s="115">
        <f>ROUND(GB72/MAX(GB$9:GB$497)*100,0)</f>
        <v>38</v>
      </c>
      <c r="PW72" s="115">
        <f>ROUND(GC72/MAX(GC$9:GC$497)*100,0)</f>
        <v>38</v>
      </c>
      <c r="PX72" s="115">
        <f>ROUND(GD72/MAX(GD$9:GD$497)*100,0)</f>
        <v>15</v>
      </c>
      <c r="PY72" s="115">
        <f>ROUND(GE72/MAX(GE$9:GE$497)*100,0)</f>
        <v>18</v>
      </c>
      <c r="PZ72" s="115">
        <f>ROUND(GF72/MAX(GF$9:GF$497)*100,0)</f>
        <v>46</v>
      </c>
      <c r="QA72" s="116">
        <f>ROUND(GG72/MAX(GG$9:GG$497)*100,0)</f>
        <v>40</v>
      </c>
      <c r="QB72" s="115">
        <f>ROUND(GH72/MAX(GH$9:GH$497)*100,0)</f>
        <v>35</v>
      </c>
      <c r="QC72" s="121">
        <f>ROUND(GI72/MAX(GI$9:GI$497)*100,0)</f>
        <v>40</v>
      </c>
      <c r="QD72" s="120">
        <f>ROUND(AVERAGEIF($ES$9:$ES$497,$ES72,PT$9:PT$497),0)</f>
        <v>50</v>
      </c>
      <c r="QE72" s="120">
        <f>ROUND(AVERAGEIF($ES$9:$ES$497,$ES72,PU$9:PU$497),0)</f>
        <v>37</v>
      </c>
      <c r="QF72" s="120">
        <f>ROUND(AVERAGEIF($ES$9:$ES$497,$ES72,PV$9:PV$497),0)</f>
        <v>50</v>
      </c>
      <c r="QG72" s="120">
        <f>ROUND(AVERAGEIF($ES$9:$ES$497,$ES72,PW$9:PW$497),0)</f>
        <v>43</v>
      </c>
      <c r="QH72" s="120">
        <f>ROUND(AVERAGEIF($ES$9:$ES$497,$ES72,PX$9:PX$497),0)</f>
        <v>18</v>
      </c>
      <c r="QI72" s="120">
        <f>ROUND(AVERAGEIF($ES$9:$ES$497,$ES72,PY$9:PY$497),0)</f>
        <v>20</v>
      </c>
      <c r="QJ72" s="120">
        <f>ROUND(AVERAGEIF($ES$9:$ES$497,$ES72,PZ$9:PZ$497),0)</f>
        <v>46</v>
      </c>
      <c r="QK72" s="120">
        <f>ROUND(AVERAGEIF($ES$9:$ES$497,$ES72,QA$9:QA$497),0)</f>
        <v>47</v>
      </c>
      <c r="QL72" s="120">
        <f>ROUND(AVERAGEIF($ES$9:$ES$497,$ES72,QB$9:QB$497),0)</f>
        <v>45</v>
      </c>
      <c r="QM72" s="120">
        <f>ROUND(AVERAGEIF($ES$9:$ES$497,$ES72,QC$9:QC$497),0)</f>
        <v>49</v>
      </c>
      <c r="QN72" s="114">
        <f t="shared" si="126"/>
        <v>496</v>
      </c>
      <c r="QO72" s="115">
        <f t="shared" si="127"/>
        <v>404</v>
      </c>
      <c r="QP72" s="115">
        <f t="shared" si="128"/>
        <v>556</v>
      </c>
      <c r="QQ72" s="115">
        <f t="shared" si="129"/>
        <v>616</v>
      </c>
      <c r="QR72" s="115">
        <f t="shared" si="130"/>
        <v>510</v>
      </c>
      <c r="QS72" s="119">
        <f t="shared" si="131"/>
        <v>368</v>
      </c>
      <c r="QT72" s="114">
        <f>ROUND((QN72-MIN(QN$9:QN$497))/(MAX(QN$9:QN$497)-MIN(QN$9:QN$497))*100,0)</f>
        <v>42</v>
      </c>
      <c r="QU72" s="115">
        <f>ROUND((QO72-MIN(QO$9:QO$497))/(MAX(QO$9:QO$497)-MIN(QO$9:QO$497))*100,0)</f>
        <v>28</v>
      </c>
      <c r="QV72" s="115">
        <f>ROUND((QP72-MIN(QP$9:QP$497))/(MAX(QP$9:QP$497)-MIN(QP$9:QP$497))*100,0)</f>
        <v>30</v>
      </c>
      <c r="QW72" s="115">
        <f>ROUND((QQ72-MIN(QQ$9:QQ$497))/(MAX(QQ$9:QQ$497)-MIN(QQ$9:QQ$497))*100,0)</f>
        <v>41</v>
      </c>
      <c r="QX72" s="115">
        <f>ROUND((QR72-MIN(QR$9:QR$497))/(MAX(QR$9:QR$497)-MIN(QR$9:QR$497))*100,0)</f>
        <v>46</v>
      </c>
      <c r="QY72" s="115">
        <f>ROUND((QS72-MIN(QS$9:QS$497))/(MAX(QS$9:QS$497)-MIN(QS$9:QS$497))*100,0)</f>
        <v>39</v>
      </c>
      <c r="QZ72" s="114">
        <f>RANK(QN72,QN$9:QN$497,0)</f>
        <v>180</v>
      </c>
      <c r="RA72" s="115">
        <f>RANK(QO72,QO$9:QO$497,0)</f>
        <v>177</v>
      </c>
      <c r="RB72" s="115">
        <f>RANK(QP72,QP$9:QP$497,0)</f>
        <v>220</v>
      </c>
      <c r="RC72" s="115">
        <f>RANK(QQ72,QQ$9:QQ$497,0)</f>
        <v>153</v>
      </c>
      <c r="RD72" s="115">
        <f>RANK(QR72,QR$9:QR$497,0)</f>
        <v>215</v>
      </c>
      <c r="RE72" s="115">
        <f>RANK(QS72,QS$9:QS$497,0)</f>
        <v>212</v>
      </c>
      <c r="RF72" s="122"/>
      <c r="RG72" s="115">
        <f>($RH$3*(IH72+IJ72)*100*100/MAX(EX$9:EX$497)*$RO$3) +($RH$3*(II72+IJ72)*100*100/MAX(EX$9:EX$497)*$RO$4) + ($RH$3*IK72*100*100/MAX(EX$9:EX$497)*0.098)</f>
        <v>0</v>
      </c>
      <c r="RH72" s="115">
        <f>($RH$4*IL72*100*100/MAX(EZ$9:EZ$497))*$RQ$3</f>
        <v>0</v>
      </c>
      <c r="RI72" s="115">
        <f>($RH$3*IM72*100*100/MAX(EY$9:EY$497))*$RQ$4</f>
        <v>0</v>
      </c>
      <c r="RJ72" s="115">
        <f>($RH$3*IN72*100*100/MAX(EX$9:EX$497))</f>
        <v>0</v>
      </c>
      <c r="RK72" s="115">
        <f>($RH$4*IO72*100*100/MAX(EZ$9:EZ$497))*$RQ$3</f>
        <v>0</v>
      </c>
      <c r="RL72" s="115">
        <f>(($RL$4*IP72*100*((100/MAX(EX$9:EX$497)+100/MAX(EZ$9:EZ$497))/2))+($RL$4*IQ72*100*((100/MAX(EX$9:EX$497)+100/MAX(EZ$9:EZ$497))/2))+($RL$4*IR72*100*((100/MAX(EX$9:EX$497)+100/MAX(EZ$9:EZ$497))/2))+($RL$4*IS72*100*((100/MAX(EX$9:EX$497)+100/MAX(EZ$9:EZ$497))/2))+($RL$4*IT72*100*((100/MAX(EX$9:EX$497)+100/MAX(EZ$9:EZ$497))/2))+($RL$4*IU72*100*((100/MAX(EX$9:EX$497)+100/MAX(EZ$9:EZ$497))/2))+($RL$4*IV72*100*((100/MAX(EX$9:EX$497)+100/MAX(EZ$9:EZ$497))/2))+($RL$4*IW72*100*((100/MAX(EX$9:EX$497)+100/MAX(EZ$9:EZ$497))/2)))*$RS$3</f>
        <v>0</v>
      </c>
      <c r="RM72" s="115">
        <f>(($RH$3*IX72*100*100/MAX(EX$9:EX$497))+($RH$3*IY72*100*100/MAX(EX$9:EX$497))+($RH$3*IZ72*100*100/MAX(EX$9:EX$497))+($RH$3*JA72*100*100/MAX(EX$9:EX$497))+($RH$3*JB72*100*100/MAX(EX$9:EX$497))+($RH$3*JC72*100*100/MAX(EX$9:EX$497))+($RH$3*JD72*100*100/MAX(EX$9:EX$497))+($RH$3*JE72*100*100/MAX(EX$9:EX$497)))*$RS$4</f>
        <v>0</v>
      </c>
      <c r="RN72" s="115">
        <f>(($RH$4*JF72*100*100/MAX(EZ$9:EZ$497)) + ($RH$4*JG72*100*100/MAX(EZ$9:EZ$497)) + ($RH$4*JH72*100*100/MAX(EZ$9:EZ$497)) + ($RH$4*JI72*100*100/MAX(EZ$9:EZ$497)) + ($RH$4*JJ72*100*100/MAX(EZ$9:EZ$497)) + ($RH$4*JK72*100*100/MAX(EZ$9:EZ$497)) + ($RH$4*JL72*100*100/MAX(EZ$9:EZ$497)) + ($RH$4*JM72*100*100/MAX(EZ$9:EZ$497)))*$RU$3</f>
        <v>0</v>
      </c>
      <c r="RO72" s="115">
        <f>(($RL$4*JN72*100*((100/MAX(EX$9:EX$497)+100/MAX(EZ$9:EZ$497))/2))+($RL$4*JO72*100*((100/MAX(EX$9:EX$497)+100/MAX(EZ$9:EZ$497))/2))+($RL$4*JP72*100*((100/MAX(EX$9:EX$497)+100/MAX(EZ$9:EZ$497))/2))+($RL$4*JQ72*100*((100/MAX(EX$9:EX$497)+100/MAX(EZ$9:EZ$497))/2))+($RL$4*JR72*100*((100/MAX(EX$9:EX$497)+100/MAX(EZ$9:EZ$497))/2))+($RL$4*JS72*100*((100/MAX(EX$9:EX$497)+100/MAX(EZ$9:EZ$497))/2))+($RL$4*JT72*100*((100/MAX(EX$9:EX$497)+100/MAX(EZ$9:EZ$497))/2))+($RL$4*JU72*100*((100/MAX(EX$9:EX$497)+100/MAX(EZ$9:EZ$497))/2))+($RL$4*JV72*100*((100/MAX(EX$9:EX$497)+100/MAX(EZ$9:EZ$497))/2))+($RL$4*JW72*100*((100/MAX(EX$9:EX$497)+100/MAX(EZ$9:EZ$497))/2))+($RL$4*JX72*100*((100/MAX(EX$9:EX$497)+100/MAX(EZ$9:EZ$497))/2))+($RL$4*JY72*100*((100/MAX(EX$9:EX$497)+100/MAX(EZ$9:EZ$497))/2))+($RL$4*JZ72*100*((100/MAX(EX$9:EX$497)+100/MAX(EZ$9:EZ$497))/2)))*$RW$3/2</f>
        <v>0</v>
      </c>
      <c r="RP72" s="119">
        <f>($RJ$3*KA72*100*100/MAX(FA$9:FA$497)) + ($RJ$3*KB72*100*100/MAX(FA$9:FA$497)/2) + ($RJ$3*KC72*100*100/MAX(FA$9:FA$497)/2) + ($RJ$3*KD72*100*100/MAX(FA$9:FA$497)/4) + ($RJ$3*KE72*100*100/MAX(FA$9:FA$497)/4)</f>
        <v>0</v>
      </c>
      <c r="RQ72" s="118">
        <f>($RL$4*KF72*100*((100/MAX(EX$9:EX$497)+100/MAX(EZ$9:EZ$497)))) * ($RO$3/2) + (($RL$4*KG72*100*((100/MAX(EX$9:EX$497)+100/MAX(EZ$9:EZ$497))))+($RL$4*KH72*100*((100/MAX(EX$9:EX$497)+100/MAX(EZ$9:EZ$497))))+($RL$4*KI72*100*((100/MAX(EX$9:EX$497)+100/MAX(EZ$9:EZ$497))))+($RL$4*KJ72*100*((100/MAX(EX$9:EX$497)+100/MAX(EZ$9:EZ$497))))+($RL$4*KK72*100*((100/MAX(EX$9:EX$497)+100/MAX(EZ$9:EZ$497))))+($RL$4*KL72*100*((100/MAX(EX$9:EX$497)+100/MAX(EZ$9:EZ$497))))+($RL$4*KM72*100*((100/MAX(EX$9:EX$497)+100/MAX(EZ$9:EZ$497))))+($RL$4*KN72*100*((100/MAX(EX$9:EX$497)+100/MAX(EZ$9:EZ$497))))+($RL$4*KO72*100*((100/MAX(EX$9:EX$497)+100/MAX(EZ$9:EZ$497))))+($RL$4*KP72*100*((100/MAX(EX$9:EX$497)+100/MAX(EZ$9:EZ$497))))+($RL$4*KQ72*100*((100/MAX(EX$9:EX$497)+100/MAX(EZ$9:EZ$497))))+($RL$4*KR72*100*((100/MAX(EX$9:EX$497)+100/MAX(EZ$9:EZ$497))))+($RL$4*KS72*100*((100/MAX(EX$9:EX$497)+100/MAX(EZ$9:EZ$497))))+($RL$4*KV72*100*((100/MAX(EX$9:EX$497)+100/MAX(EZ$9:EZ$497))))) * (($RO$3+$RO$4)/6)</f>
        <v>0</v>
      </c>
      <c r="RR72" s="115">
        <f>(($RL$4*KW72*100*((100/MAX(EX$9:EX$497)+100/MAX(EZ$9:EZ$497))))) * ($RO$3/2) + (($RL$4*KX72*100*((100/MAX(EX$9:EX$497)+100/MAX(EZ$9:EZ$497))))+($RL$4*KY72*100*((100/MAX(EX$9:EX$497)+100/MAX(EZ$9:EZ$497))))+($RL$4*KZ72*100*((100/MAX(EX$9:EX$497)+100/MAX(EZ$9:EZ$497))))+($RL$4*LA72*100*((100/MAX(EX$9:EX$497)+100/MAX(EZ$9:EZ$497))))+($RL$4*LB72*100*((100/MAX(EX$9:EX$497)+100/MAX(EZ$9:EZ$497))))+($RL$4*LC72*100*((100/MAX(EX$9:EX$497)+100/MAX(EZ$9:EZ$497))))) * (($RO$3+$RO$4)/6)</f>
        <v>0</v>
      </c>
      <c r="RS72" s="119">
        <f>(($RL$4*LD72*100*((100/MAX(EX$9:EX$497)+100/MAX(EZ$9:EZ$497))))+($RL$4*LE72*100*((100/MAX(EX$9:EX$497)+100/MAX(EZ$9:EZ$497))))) * (($RO$3+$RO$4)/6)</f>
        <v>0</v>
      </c>
      <c r="RT72" s="118">
        <f>($RJ$4*LH72*100*(100/MAX(EV$9:EV$497)))+($RJ$4*LI72*100*(100/MAX(EV$9:EV$497)))</f>
        <v>0</v>
      </c>
      <c r="RU72" s="119">
        <f>($RJ$4*LJ72*(100/MAX(EV$9:EV$497)))/2 + ($RL$3*LK72*(100/MAX(EW$9:EW$497))) + ($RJ$4*LL72*(100/MAX(EV$9:EV$497)))/4 + ($RL$3*LM72*(100/MAX(EW$9:EW$497)))</f>
        <v>0</v>
      </c>
      <c r="RV72" s="118">
        <f>($RJ$4*LN72*100*100/MAX(EV$9:EV$497)/2)+($RJ$4*LO72*100*100/MAX(EV$9:EV$497)/2)+($RJ$4*LP72*100*100/MAX(EV$9:EV$497))+($RJ$4*LQ72*100*100/MAX(EV$9:EV$497))+($RJ$4*LR72*100*100/MAX(EV$9:EV$497))</f>
        <v>0</v>
      </c>
      <c r="RW72" s="115">
        <f>($RJ$4*LS72*100*100/MAX(EV$9:EV$497)) + (($RJ$4*LT72*100*100/MAX(EV$9:EV$497))+($RJ$4*LU72*100*100/MAX(EV$9:EV$497))+($RJ$4*LV72*100*100/MAX(EV$9:EV$497))+($RJ$4*LW72*100*100/MAX(EV$9:EV$497))+($RJ$4*LX72*100*100/MAX(EV$9:EV$497))+($RJ$4*LY72*100*100/MAX(EV$9:EV$497))+($RJ$4*LZ72*100*100/MAX(EV$9:EV$497))+($RJ$4*MA72*100*100/MAX(EV$9:EV$497)))/2</f>
        <v>0</v>
      </c>
      <c r="RX72" s="119">
        <f>($RJ$4*MB72*100*100/MAX(EV$9:EV$497))+($RJ$4*MC72*100*100/MAX(EV$9:EV$497))+($RJ$4*MD72*100*100/MAX(EV$9:EV$497))+($RJ$4*ME72*100*100/MAX(EV$9:EV$497))+($RJ$4*MF72*100*100/MAX(EV$9:EV$497))+($RJ$4*MG72*100*100/MAX(EV$9:EV$497))+($RJ$4*MH72*100*100/MAX(EV$9:EV$497))+($RJ$4*MI72*100*100/MAX(EV$9:EV$497))+($RJ$4*MJ72*100*100/MAX(EV$9:EV$497))+($RJ$4*MK72*100*100/MAX(EV$9:EV$497))+($RJ$4*ML72*100*100/MAX(EV$9:EV$497))+($RJ$4*MM72*100*100/MAX(EV$9:EV$497))+($RJ$4*MN72*100*100/MAX(EV$9:EV$497))</f>
        <v>0</v>
      </c>
      <c r="RY72" s="118">
        <f>($RJ$4*MQ72*100*100/MAX(EV$9:EV$497))/2 + (($RJ$4*MR72*100*100/MAX(EV$9:EV$497))+($RJ$4*MS72*100*100/MAX(EV$9:EV$497))+($RJ$4*MT72*100*100/MAX(EV$9:EV$497))+($RJ$4*MU72*100*100/MAX(EV$9:EV$497))+($RJ$4*MV72*100*100/MAX(EV$9:EV$497))+($RJ$4*MW72*100*100/MAX(EV$9:EV$497))+($RJ$4*MX72*100*100/MAX(EV$9:EV$497))+($RJ$4*MY72*100*100/MAX(EV$9:EV$497))+($RJ$4*MZ72*100*100/MAX(EV$9:EV$497))+($RJ$4*NA72*100*100/MAX(EV$9:EV$497))+($RJ$4*NB72*100*100/MAX(EV$9:EV$497))+($RJ$4*NC72*100*100/MAX(EV$9:EV$497))+($RJ$4*ND72*100*100/MAX(EV$9:EV$497))+($RJ$4*NG72*100*100/MAX(EV$9:EV$497)))/4</f>
        <v>0</v>
      </c>
      <c r="RZ72" s="115">
        <f>($RJ$4*NH72*100*100/MAX(EV$9:EV$497))/2 + (($RJ$4*NI72*100*100/MAX(EV$9:EV$497))+($RJ$4*NJ72*100*100/MAX(EV$9:EV$497))+($RJ$4*NK72*100*100/MAX(EV$9:EV$497))+($RJ$4*NL72*100*100/MAX(EV$9:EV$497))+($RJ$4*NM72*100*100/MAX(EV$9:EV$497))+($RJ$4*NN72*100*100/MAX(EV$9:EV$497)))/4</f>
        <v>0</v>
      </c>
      <c r="SA72" s="117">
        <f>(($RJ$4*NO72*100*100/MAX(EV$9:EV$497))+($RJ$4*NP72*100*100/MAX(EV$9:EV$497)))/4</f>
        <v>0</v>
      </c>
      <c r="SB72" s="118">
        <f t="shared" si="113"/>
        <v>0</v>
      </c>
      <c r="SC72" s="115">
        <f t="shared" si="114"/>
        <v>0</v>
      </c>
      <c r="SD72" s="115">
        <f t="shared" si="115"/>
        <v>0</v>
      </c>
      <c r="SE72" s="115">
        <f t="shared" si="116"/>
        <v>0</v>
      </c>
      <c r="SF72" s="115">
        <f t="shared" si="117"/>
        <v>0</v>
      </c>
      <c r="SG72" s="115">
        <f t="shared" si="118"/>
        <v>0</v>
      </c>
      <c r="SH72" s="115">
        <f>ROUND(SB72/MAX(SB$9:SB$497)*100,0)</f>
        <v>0</v>
      </c>
      <c r="SI72" s="115">
        <f>ROUND(SC72/MAX(SC$9:SC$497)*100,0)</f>
        <v>0</v>
      </c>
      <c r="SJ72" s="115">
        <f>ROUND(SD72/MAX(SD$9:SD$497)*100,0)</f>
        <v>0</v>
      </c>
      <c r="SK72" s="115">
        <f>ROUND(SE72/MAX(SE$9:SE$497)*100,0)</f>
        <v>0</v>
      </c>
      <c r="SL72" s="115">
        <f>ROUND(SF72/MAX(SF$9:SF$497)*100,0)</f>
        <v>0</v>
      </c>
      <c r="SM72" s="121">
        <f>ROUND(SG72/MAX(SG$9:SG$497)*100,0)</f>
        <v>0</v>
      </c>
      <c r="SN72" s="115">
        <f>ROUND(AVERAGEIF($ES$9:$ES$497,$ES72,SH$9:SH$497),0)</f>
        <v>24</v>
      </c>
      <c r="SO72" s="115">
        <f>ROUND(AVERAGEIF($ES$9:$ES$497,$ES72,SI$9:SI$497),0)</f>
        <v>22</v>
      </c>
      <c r="SP72" s="115">
        <f>ROUND(AVERAGEIF($ES$9:$ES$497,$ES72,SJ$9:SJ$497),0)</f>
        <v>5</v>
      </c>
      <c r="SQ72" s="115">
        <f>ROUND(AVERAGEIF($ES$9:$ES$497,$ES72,SK$9:SK$497),0)</f>
        <v>19</v>
      </c>
      <c r="SR72" s="115">
        <f>ROUND(AVERAGEIF($ES$9:$ES$497,$ES72,SL$9:SL$497),0)</f>
        <v>8</v>
      </c>
      <c r="SS72" s="121">
        <f>ROUND(AVERAGEIF($ES$9:$ES$497,$ES72,SM$9:SM$497),0)</f>
        <v>6</v>
      </c>
      <c r="ST72" s="114">
        <f>RANK(SB72,SB$9:SB$497,0)</f>
        <v>323</v>
      </c>
      <c r="SU72" s="115">
        <f>RANK(SC72,SC$9:SC$497,0)</f>
        <v>320</v>
      </c>
      <c r="SV72" s="115">
        <f>RANK(SD72,SD$9:SD$497,0)</f>
        <v>320</v>
      </c>
      <c r="SW72" s="115">
        <f>RANK(SE72,SE$9:SE$497,0)</f>
        <v>320</v>
      </c>
      <c r="SX72" s="115">
        <f>RANK(SF72,SF$9:SF$497,0)</f>
        <v>317</v>
      </c>
      <c r="SY72" s="115">
        <f>RANK(SG72,SG$9:SG$497,0)</f>
        <v>308</v>
      </c>
      <c r="SZ72" s="115">
        <f>COUNTIFS(SB$9:SB$497,"&gt;"&amp;SB72,$ES$9:$ES$497,$ES72)+1</f>
        <v>72</v>
      </c>
      <c r="TA72" s="115">
        <f>COUNTIFS(SC$9:SC$497,"&gt;"&amp;SC72,$ES$9:$ES$497,$ES72)+1</f>
        <v>72</v>
      </c>
      <c r="TB72" s="115">
        <f>COUNTIFS(SD$9:SD$497,"&gt;"&amp;SD72,$ES$9:$ES$497,$ES72)+1</f>
        <v>72</v>
      </c>
      <c r="TC72" s="115">
        <f>COUNTIFS(SE$9:SE$497,"&gt;"&amp;SE72,$ES$9:$ES$497,$ES72)+1</f>
        <v>72</v>
      </c>
      <c r="TD72" s="115">
        <f>COUNTIFS(SF$9:SF$497,"&gt;"&amp;SF72,$ES$9:$ES$497,$ES72)+1</f>
        <v>72</v>
      </c>
      <c r="TE72" s="117">
        <f>COUNTIFS(SG$9:SG$497,"&gt;"&amp;SG72,$ES$9:$ES$497,$ES72)+1</f>
        <v>70</v>
      </c>
      <c r="TF72" s="118">
        <f t="shared" si="119"/>
        <v>23</v>
      </c>
      <c r="TG72" s="115">
        <f t="shared" si="120"/>
        <v>22</v>
      </c>
      <c r="TH72" s="115">
        <f t="shared" si="121"/>
        <v>20</v>
      </c>
      <c r="TI72" s="115">
        <f t="shared" si="122"/>
        <v>22</v>
      </c>
      <c r="TJ72" s="115">
        <f t="shared" si="123"/>
        <v>22</v>
      </c>
      <c r="TK72" s="115">
        <f t="shared" si="124"/>
        <v>23</v>
      </c>
      <c r="TL72" s="117">
        <f t="shared" si="125"/>
        <v>21</v>
      </c>
      <c r="TM72" s="118">
        <f>ROUND(TF72/MAX(TF$9:TF$497)*100,0)</f>
        <v>13</v>
      </c>
      <c r="TN72" s="115">
        <f>ROUND(TG72/MAX(TG$9:TG$497)*100,0)</f>
        <v>12</v>
      </c>
      <c r="TO72" s="115">
        <f>ROUND(TH72/MAX(TH$9:TH$497)*100,0)</f>
        <v>11</v>
      </c>
      <c r="TP72" s="115">
        <f>ROUND(TI72/MAX(TI$9:TI$497)*100,0)</f>
        <v>12</v>
      </c>
      <c r="TQ72" s="115">
        <f>ROUND(TJ72/MAX(TJ$9:TJ$497)*100,0)</f>
        <v>11</v>
      </c>
      <c r="TR72" s="115">
        <f>ROUND(TK72/MAX(TK$9:TK$497)*100,0)</f>
        <v>12</v>
      </c>
      <c r="TS72" s="119">
        <f>ROUND(TL72/MAX(TL$9:TL$497)*100,0)</f>
        <v>11</v>
      </c>
      <c r="TT72" s="120">
        <f>RANK(TM72,TM$9:TM$497,0)</f>
        <v>388</v>
      </c>
      <c r="TU72" s="115">
        <f>RANK(TN72,TN$9:TN$497,0)</f>
        <v>376</v>
      </c>
      <c r="TV72" s="115">
        <f>RANK(TO72,TO$9:TO$497,0)</f>
        <v>367</v>
      </c>
      <c r="TW72" s="115">
        <f>RANK(TP72,TP$9:TP$497,0)</f>
        <v>375</v>
      </c>
      <c r="TX72" s="115">
        <f>RANK(TQ72,TQ$9:TQ$497,0)</f>
        <v>365</v>
      </c>
      <c r="TY72" s="115">
        <f>RANK(TR72,TR$9:TR$497,0)</f>
        <v>370</v>
      </c>
      <c r="TZ72" s="121">
        <f>RANK(TS72,TS$9:TS$497,0)</f>
        <v>366</v>
      </c>
      <c r="UA72" s="132"/>
      <c r="UB72" s="7" t="s">
        <v>1</v>
      </c>
    </row>
    <row r="73" spans="1:548" x14ac:dyDescent="0.15">
      <c r="A73" s="183">
        <v>65</v>
      </c>
      <c r="B73" s="203" t="s">
        <v>718</v>
      </c>
      <c r="C73" s="63"/>
      <c r="D73" s="63"/>
      <c r="E73" s="64" t="s">
        <v>518</v>
      </c>
      <c r="F73" s="65">
        <v>35</v>
      </c>
      <c r="G73" s="65" t="s">
        <v>519</v>
      </c>
      <c r="H73" s="65" t="s">
        <v>719</v>
      </c>
      <c r="I73" s="66" t="s">
        <v>521</v>
      </c>
      <c r="J73" s="67" t="s">
        <v>521</v>
      </c>
      <c r="K73" s="67" t="s">
        <v>521</v>
      </c>
      <c r="L73" s="67" t="s">
        <v>521</v>
      </c>
      <c r="M73" s="67" t="s">
        <v>521</v>
      </c>
      <c r="N73" s="67" t="s">
        <v>521</v>
      </c>
      <c r="O73" s="67" t="s">
        <v>521</v>
      </c>
      <c r="P73" s="67" t="s">
        <v>521</v>
      </c>
      <c r="Q73" s="67" t="s">
        <v>521</v>
      </c>
      <c r="R73" s="68" t="s">
        <v>521</v>
      </c>
      <c r="S73" s="69" t="s">
        <v>521</v>
      </c>
      <c r="T73" s="67" t="s">
        <v>521</v>
      </c>
      <c r="U73" s="67" t="s">
        <v>521</v>
      </c>
      <c r="V73" s="67" t="s">
        <v>521</v>
      </c>
      <c r="W73" s="67" t="s">
        <v>521</v>
      </c>
      <c r="X73" s="67" t="s">
        <v>521</v>
      </c>
      <c r="Y73" s="67" t="s">
        <v>521</v>
      </c>
      <c r="Z73" s="67" t="s">
        <v>521</v>
      </c>
      <c r="AA73" s="67" t="s">
        <v>521</v>
      </c>
      <c r="AB73" s="68" t="s">
        <v>520</v>
      </c>
      <c r="AC73" s="69" t="s">
        <v>520</v>
      </c>
      <c r="AD73" s="67" t="s">
        <v>520</v>
      </c>
      <c r="AE73" s="67" t="s">
        <v>520</v>
      </c>
      <c r="AF73" s="67" t="s">
        <v>520</v>
      </c>
      <c r="AG73" s="67" t="s">
        <v>520</v>
      </c>
      <c r="AH73" s="67" t="s">
        <v>520</v>
      </c>
      <c r="AI73" s="67" t="s">
        <v>520</v>
      </c>
      <c r="AJ73" s="67" t="s">
        <v>520</v>
      </c>
      <c r="AK73" s="67" t="s">
        <v>520</v>
      </c>
      <c r="AL73" s="68" t="s">
        <v>521</v>
      </c>
      <c r="AM73" s="69" t="s">
        <v>521</v>
      </c>
      <c r="AN73" s="67" t="s">
        <v>521</v>
      </c>
      <c r="AO73" s="67" t="s">
        <v>521</v>
      </c>
      <c r="AP73" s="67" t="s">
        <v>521</v>
      </c>
      <c r="AQ73" s="67" t="s">
        <v>521</v>
      </c>
      <c r="AR73" s="67" t="s">
        <v>521</v>
      </c>
      <c r="AS73" s="67" t="s">
        <v>521</v>
      </c>
      <c r="AT73" s="67" t="s">
        <v>521</v>
      </c>
      <c r="AU73" s="67" t="s">
        <v>521</v>
      </c>
      <c r="AV73" s="68" t="s">
        <v>521</v>
      </c>
      <c r="AW73" s="69" t="s">
        <v>521</v>
      </c>
      <c r="AX73" s="67" t="s">
        <v>521</v>
      </c>
      <c r="AY73" s="67" t="s">
        <v>521</v>
      </c>
      <c r="AZ73" s="67" t="s">
        <v>521</v>
      </c>
      <c r="BA73" s="67" t="s">
        <v>521</v>
      </c>
      <c r="BB73" s="67" t="s">
        <v>521</v>
      </c>
      <c r="BC73" s="67" t="s">
        <v>521</v>
      </c>
      <c r="BD73" s="67" t="s">
        <v>521</v>
      </c>
      <c r="BE73" s="67" t="s">
        <v>521</v>
      </c>
      <c r="BF73" s="68" t="s">
        <v>521</v>
      </c>
      <c r="BG73" s="69" t="s">
        <v>521</v>
      </c>
      <c r="BH73" s="67" t="s">
        <v>521</v>
      </c>
      <c r="BI73" s="67" t="s">
        <v>521</v>
      </c>
      <c r="BJ73" s="67" t="s">
        <v>521</v>
      </c>
      <c r="BK73" s="67" t="s">
        <v>521</v>
      </c>
      <c r="BL73" s="67" t="s">
        <v>521</v>
      </c>
      <c r="BM73" s="67" t="s">
        <v>521</v>
      </c>
      <c r="BN73" s="67" t="s">
        <v>521</v>
      </c>
      <c r="BO73" s="67" t="s">
        <v>521</v>
      </c>
      <c r="BP73" s="68" t="s">
        <v>521</v>
      </c>
      <c r="BQ73" s="70" t="s">
        <v>521</v>
      </c>
      <c r="BR73" s="67" t="s">
        <v>521</v>
      </c>
      <c r="BS73" s="67" t="s">
        <v>521</v>
      </c>
      <c r="BT73" s="67" t="s">
        <v>521</v>
      </c>
      <c r="BU73" s="67" t="s">
        <v>521</v>
      </c>
      <c r="BV73" s="67" t="s">
        <v>521</v>
      </c>
      <c r="BW73" s="67" t="s">
        <v>521</v>
      </c>
      <c r="BX73" s="67" t="s">
        <v>521</v>
      </c>
      <c r="BY73" s="67" t="s">
        <v>521</v>
      </c>
      <c r="BZ73" s="68" t="s">
        <v>521</v>
      </c>
      <c r="CA73" s="69" t="s">
        <v>521</v>
      </c>
      <c r="CB73" s="67" t="s">
        <v>521</v>
      </c>
      <c r="CC73" s="67" t="s">
        <v>521</v>
      </c>
      <c r="CD73" s="67" t="s">
        <v>521</v>
      </c>
      <c r="CE73" s="67" t="s">
        <v>521</v>
      </c>
      <c r="CF73" s="67" t="s">
        <v>521</v>
      </c>
      <c r="CG73" s="67" t="s">
        <v>521</v>
      </c>
      <c r="CH73" s="67" t="s">
        <v>521</v>
      </c>
      <c r="CI73" s="67" t="s">
        <v>521</v>
      </c>
      <c r="CJ73" s="68" t="s">
        <v>521</v>
      </c>
      <c r="CK73" s="69" t="s">
        <v>521</v>
      </c>
      <c r="CL73" s="67" t="s">
        <v>521</v>
      </c>
      <c r="CM73" s="67" t="s">
        <v>521</v>
      </c>
      <c r="CN73" s="67" t="s">
        <v>521</v>
      </c>
      <c r="CO73" s="67" t="s">
        <v>521</v>
      </c>
      <c r="CP73" s="67" t="s">
        <v>521</v>
      </c>
      <c r="CQ73" s="67" t="s">
        <v>521</v>
      </c>
      <c r="CR73" s="67" t="s">
        <v>521</v>
      </c>
      <c r="CS73" s="67" t="s">
        <v>521</v>
      </c>
      <c r="CT73" s="68" t="s">
        <v>521</v>
      </c>
      <c r="CU73" s="69" t="s">
        <v>521</v>
      </c>
      <c r="CV73" s="67" t="s">
        <v>521</v>
      </c>
      <c r="CW73" s="67" t="s">
        <v>521</v>
      </c>
      <c r="CX73" s="67" t="s">
        <v>521</v>
      </c>
      <c r="CY73" s="67" t="s">
        <v>521</v>
      </c>
      <c r="CZ73" s="67" t="s">
        <v>521</v>
      </c>
      <c r="DA73" s="67" t="s">
        <v>521</v>
      </c>
      <c r="DB73" s="67" t="s">
        <v>521</v>
      </c>
      <c r="DC73" s="67" t="s">
        <v>521</v>
      </c>
      <c r="DD73" s="68" t="s">
        <v>521</v>
      </c>
      <c r="DE73" s="69" t="s">
        <v>521</v>
      </c>
      <c r="DF73" s="71" t="s">
        <v>521</v>
      </c>
      <c r="DG73" s="67" t="s">
        <v>521</v>
      </c>
      <c r="DH73" s="67" t="s">
        <v>521</v>
      </c>
      <c r="DI73" s="67" t="s">
        <v>521</v>
      </c>
      <c r="DJ73" s="67" t="s">
        <v>521</v>
      </c>
      <c r="DK73" s="67" t="s">
        <v>521</v>
      </c>
      <c r="DL73" s="67" t="s">
        <v>521</v>
      </c>
      <c r="DM73" s="67" t="s">
        <v>521</v>
      </c>
      <c r="DN73" s="68" t="s">
        <v>521</v>
      </c>
      <c r="DO73" s="70" t="s">
        <v>521</v>
      </c>
      <c r="DP73" s="71" t="s">
        <v>521</v>
      </c>
      <c r="DQ73" s="67" t="s">
        <v>521</v>
      </c>
      <c r="DR73" s="67" t="s">
        <v>521</v>
      </c>
      <c r="DS73" s="67" t="s">
        <v>521</v>
      </c>
      <c r="DT73" s="67" t="s">
        <v>521</v>
      </c>
      <c r="DU73" s="67" t="s">
        <v>521</v>
      </c>
      <c r="DV73" s="67" t="s">
        <v>521</v>
      </c>
      <c r="DW73" s="67" t="s">
        <v>521</v>
      </c>
      <c r="DX73" s="72" t="s">
        <v>521</v>
      </c>
      <c r="DY73" s="73" t="s">
        <v>522</v>
      </c>
      <c r="DZ73" s="74">
        <v>2</v>
      </c>
      <c r="EA73" s="74">
        <v>3</v>
      </c>
      <c r="EB73" s="74">
        <v>3</v>
      </c>
      <c r="EC73" s="75">
        <v>4</v>
      </c>
      <c r="ED73" s="76" t="s">
        <v>522</v>
      </c>
      <c r="EE73" s="74">
        <f t="shared" ref="EE73:EE104" si="132">DZ73</f>
        <v>2</v>
      </c>
      <c r="EF73" s="74">
        <f t="shared" ref="EF73:EF104" si="133">DZ73*EA73</f>
        <v>6</v>
      </c>
      <c r="EG73" s="74">
        <f t="shared" ref="EG73:EG104" si="134">DZ73*EA73*EB73</f>
        <v>18</v>
      </c>
      <c r="EH73" s="77">
        <f t="shared" ref="EH73:EH104" si="135">DZ73*EA73*EB73*EC73</f>
        <v>72</v>
      </c>
      <c r="EI73" s="73">
        <v>30</v>
      </c>
      <c r="EJ73" s="74">
        <v>50</v>
      </c>
      <c r="EK73" s="74">
        <v>90</v>
      </c>
      <c r="EL73" s="74">
        <v>150</v>
      </c>
      <c r="EM73" s="75">
        <v>450</v>
      </c>
      <c r="EN73" s="78">
        <v>1</v>
      </c>
      <c r="EO73" s="79">
        <f t="shared" ref="EO73:EO104" si="136">(EJ73/EE73)/EI73</f>
        <v>0.83333333333333337</v>
      </c>
      <c r="EP73" s="79">
        <f t="shared" ref="EP73:EP104" si="137">(EK73/EF73)/EI73</f>
        <v>0.5</v>
      </c>
      <c r="EQ73" s="79">
        <f t="shared" ref="EQ73:EQ104" si="138">(EL73/EG73)/EI73</f>
        <v>0.27777777777777779</v>
      </c>
      <c r="ER73" s="80">
        <f t="shared" ref="ER73:ER104" si="139">(EM73/EH73)/EI73</f>
        <v>0.20833333333333334</v>
      </c>
      <c r="ES73" s="128" t="s">
        <v>523</v>
      </c>
      <c r="ET73" s="82"/>
      <c r="EU73" s="83">
        <v>4</v>
      </c>
      <c r="EV73" s="73">
        <v>41</v>
      </c>
      <c r="EW73" s="74">
        <v>15</v>
      </c>
      <c r="EX73" s="74">
        <v>20</v>
      </c>
      <c r="EY73" s="74">
        <v>20</v>
      </c>
      <c r="EZ73" s="74">
        <v>7</v>
      </c>
      <c r="FA73" s="74">
        <v>5</v>
      </c>
      <c r="FB73" s="74">
        <v>8</v>
      </c>
      <c r="FC73" s="74">
        <v>4</v>
      </c>
      <c r="FD73" s="74">
        <f t="shared" ref="FD73:FD104" si="140">EX73+EZ73</f>
        <v>27</v>
      </c>
      <c r="FE73" s="84">
        <f t="shared" ref="FE73:FE104" si="141">EX73+FC73</f>
        <v>24</v>
      </c>
      <c r="FF73" s="73">
        <f>RANK(EV73,$EV$9:$EV$497,0)</f>
        <v>318</v>
      </c>
      <c r="FG73" s="74">
        <f>RANK(EW73,$EW$9:$EW$497,0)</f>
        <v>379</v>
      </c>
      <c r="FH73" s="74">
        <f>RANK(EX73,$EX$9:$EX$497,0)</f>
        <v>303</v>
      </c>
      <c r="FI73" s="74">
        <f>RANK(EY73,$EY$9:$EY$497,0)</f>
        <v>307</v>
      </c>
      <c r="FJ73" s="74">
        <f>RANK(EZ73,$EZ$9:$EZ$497,0)</f>
        <v>379</v>
      </c>
      <c r="FK73" s="74">
        <f>RANK(FA73,$FA$9:$FA$497,0)</f>
        <v>394</v>
      </c>
      <c r="FL73" s="74">
        <f>RANK(FB73,$FB$9:$FB$497,0)</f>
        <v>403</v>
      </c>
      <c r="FM73" s="74">
        <f>RANK(FC73,$FC$9:$FC$497,0)</f>
        <v>417</v>
      </c>
      <c r="FN73" s="74">
        <f>RANK(FD73,$FD$9:$FD$497,0)</f>
        <v>373</v>
      </c>
      <c r="FO73" s="84">
        <f>RANK(FE73,$FE$9:$FE$497,0)</f>
        <v>391</v>
      </c>
      <c r="FP73" s="73">
        <f>COUNTIFS($EV$9:$EV$497,"&gt;"&amp;EV73,$ES$9:$ES$497,ES73)+1</f>
        <v>80</v>
      </c>
      <c r="FQ73" s="74">
        <f>COUNTIFS($EW$9:$EW$497,"&gt;"&amp;EW73,$ES$9:$ES$497,ES73)+1</f>
        <v>76</v>
      </c>
      <c r="FR73" s="74">
        <f>COUNTIFS($EX$9:$EX$497,"&gt;"&amp;EX73,$ES$9:$ES$497,ES73)+1</f>
        <v>82</v>
      </c>
      <c r="FS73" s="74">
        <f>COUNTIFS($EY$9:$EY$497,"&gt;"&amp;EY73,$ES$9:$ES$497,ES73)+1</f>
        <v>82</v>
      </c>
      <c r="FT73" s="74">
        <f>COUNTIFS($EZ$9:$EZ$497,"&gt;"&amp;EZ73,$ES$9:$ES$497,ES73)+1</f>
        <v>85</v>
      </c>
      <c r="FU73" s="74">
        <f>COUNTIFS($FA$9:$FA$497,"&gt;"&amp;FA73,$ES$9:$ES$497,ES73)+1</f>
        <v>81</v>
      </c>
      <c r="FV73" s="74">
        <f>COUNTIFS($FB$9:$FB$497,"&gt;"&amp;FB73,$ES$9:$ES$497,ES73)+1</f>
        <v>74</v>
      </c>
      <c r="FW73" s="74">
        <f>COUNTIFS($FC$9:$FC$497,"&gt;"&amp;FC73,$ES$9:$ES$497,ES73)+1</f>
        <v>79</v>
      </c>
      <c r="FX73" s="74">
        <f>COUNTIFS($FD$9:$FD$497,"&gt;"&amp;FD73,$ES$9:$ES$497,ES73)+1</f>
        <v>83</v>
      </c>
      <c r="FY73" s="84">
        <f>COUNTIFS($FE$9:$FE$497,"&gt;"&amp;FE73,$ES$9:$ES$497,ES73)+1</f>
        <v>82</v>
      </c>
      <c r="FZ73" s="85">
        <f t="shared" ref="FZ73:FZ104" si="142">ROUND(EV73/$F73,2)</f>
        <v>1.17</v>
      </c>
      <c r="GA73" s="86">
        <f t="shared" ref="GA73:GA104" si="143">ROUND(EW73/$F73,2)</f>
        <v>0.43</v>
      </c>
      <c r="GB73" s="86">
        <f t="shared" ref="GB73:GB104" si="144">ROUND(EX73/$F73,2)</f>
        <v>0.56999999999999995</v>
      </c>
      <c r="GC73" s="86">
        <f t="shared" ref="GC73:GC104" si="145">ROUND(EY73/$F73,2)</f>
        <v>0.56999999999999995</v>
      </c>
      <c r="GD73" s="86">
        <f t="shared" ref="GD73:GD104" si="146">ROUND(EZ73/$F73,2)</f>
        <v>0.2</v>
      </c>
      <c r="GE73" s="86">
        <f t="shared" ref="GE73:GE104" si="147">ROUND(FA73/$F73,2)</f>
        <v>0.14000000000000001</v>
      </c>
      <c r="GF73" s="86">
        <f t="shared" ref="GF73:GF104" si="148">ROUND(FB73/$F73,2)</f>
        <v>0.23</v>
      </c>
      <c r="GG73" s="86">
        <f t="shared" ref="GG73:GG104" si="149">ROUND(FC73/$F73,2)</f>
        <v>0.11</v>
      </c>
      <c r="GH73" s="86">
        <f t="shared" ref="GH73:GH104" si="150">ROUND(FD73/$F73,2)</f>
        <v>0.77</v>
      </c>
      <c r="GI73" s="87">
        <f t="shared" ref="GI73:GI104" si="151">ROUND(FE73/$F73,2)</f>
        <v>0.69</v>
      </c>
      <c r="GJ73" s="85">
        <f>ROUND(((FZ73-AVERAGE(FZ$9:FZ$497))/STDEVP(FZ$9:FZ$497)*10+50),2)</f>
        <v>57.92</v>
      </c>
      <c r="GK73" s="86">
        <f>ROUND(((GA73-AVERAGE(GA$9:GA$497))/STDEVP(GA$9:GA$497)*10+50),2)</f>
        <v>42.22</v>
      </c>
      <c r="GL73" s="86">
        <f>ROUND(((GB73-AVERAGE(GB$9:GB$497))/STDEVP(GB$9:GB$497)*10+50),2)</f>
        <v>49.52</v>
      </c>
      <c r="GM73" s="86">
        <f>ROUND(((GC73-AVERAGE(GC$9:GC$497))/STDEVP(GC$9:GC$497)*10+50),2)</f>
        <v>52.2</v>
      </c>
      <c r="GN73" s="86">
        <f>ROUND(((GD73-AVERAGE(GD$9:GD$497))/STDEVP(GD$9:GD$497)*10+50),2)</f>
        <v>43.42</v>
      </c>
      <c r="GO73" s="86">
        <f>ROUND(((GE73-AVERAGE(GE$9:GE$497))/STDEVP(GE$9:GE$497)*10+50),2)</f>
        <v>42.44</v>
      </c>
      <c r="GP73" s="86">
        <f>ROUND(((GF73-AVERAGE(GF$9:GF$497))/STDEVP(GF$9:GF$497)*10+50),2)</f>
        <v>37.25</v>
      </c>
      <c r="GQ73" s="86">
        <f>ROUND(((GG73-AVERAGE(GG$9:GG$497))/STDEVP(GG$9:GG$497)*10+50),2)</f>
        <v>33.700000000000003</v>
      </c>
      <c r="GR73" s="86">
        <f>ROUND(((GH73-AVERAGE(GH$9:GH$497))/STDEVP(GH$9:GH$497)*10+50),2)</f>
        <v>42.53</v>
      </c>
      <c r="GS73" s="87">
        <f>ROUND(((GI73-AVERAGE(GI$9:GI$497))/STDEVP(GI$9:GI$497)*10+50),2)</f>
        <v>39</v>
      </c>
      <c r="GT73" s="73">
        <f>RANK(GJ73,$GJ$9:$GJ$497,0)</f>
        <v>101</v>
      </c>
      <c r="GU73" s="74">
        <f>RANK(GK73,$GK$9:$GK$497,0)</f>
        <v>322</v>
      </c>
      <c r="GV73" s="74">
        <f>RANK(GL73,$GL$9:$GL$497,0)</f>
        <v>204</v>
      </c>
      <c r="GW73" s="74">
        <f>RANK(GM73,$GM$9:$GM$497,0)</f>
        <v>139</v>
      </c>
      <c r="GX73" s="74">
        <f>RANK(GN73,$GN$9:$GN$497,0)</f>
        <v>326</v>
      </c>
      <c r="GY73" s="74">
        <f>RANK(GO73,$GO$9:$GO$497,0)</f>
        <v>362</v>
      </c>
      <c r="GZ73" s="74">
        <f>RANK(GP73,$GP$9:$GP$497,0)</f>
        <v>405</v>
      </c>
      <c r="HA73" s="74">
        <f>RANK(GQ73,$GQ$9:$GQ$497,0)</f>
        <v>429</v>
      </c>
      <c r="HB73" s="74">
        <f>RANK(GR73,$GR$9:$GR$497,0)</f>
        <v>330</v>
      </c>
      <c r="HC73" s="84">
        <f>RANK(GS73,$GS$9:$GS$497,0)</f>
        <v>397</v>
      </c>
      <c r="HD73" s="85">
        <f>ROUND(AVERAGEIF($ES$9:$ES$497,$ES73,$FZ$9:$FZ$497),2)</f>
        <v>1.1399999999999999</v>
      </c>
      <c r="HE73" s="86">
        <f>ROUND(AVERAGEIF($ES$9:$ES$497,$ES73,$GA$9:$GA$497),2)</f>
        <v>0.46</v>
      </c>
      <c r="HF73" s="86">
        <f>ROUND(AVERAGEIF($ES$9:$ES$497,$ES73,$GB$9:$GB$497),2)</f>
        <v>0.65</v>
      </c>
      <c r="HG73" s="86">
        <f>ROUND(AVERAGEIF($ES$9:$ES$497,$ES73,$GC$9:$GC$497),2)</f>
        <v>0.74</v>
      </c>
      <c r="HH73" s="86">
        <f>ROUND(AVERAGEIF($ES$9:$ES$497,$ES73,$GD$9:$GD$497),2)</f>
        <v>0.27</v>
      </c>
      <c r="HI73" s="86">
        <f>ROUND(AVERAGEIF($ES$9:$ES$497,$ES73,$GE$9:$GE$497),2)</f>
        <v>0.23</v>
      </c>
      <c r="HJ73" s="86">
        <f>ROUND(AVERAGEIF($ES$9:$ES$497,$ES73,$GF$9:$GF$497),2)</f>
        <v>0.3</v>
      </c>
      <c r="HK73" s="86">
        <f>ROUND(AVERAGEIF($ES$9:$ES$497,$ES73,$GG$9:$GG$497),2)</f>
        <v>0.28000000000000003</v>
      </c>
      <c r="HL73" s="86">
        <f>ROUND(AVERAGEIF($ES$9:$ES$497,$ES73,$GH$9:$GH$497),2)</f>
        <v>0.92</v>
      </c>
      <c r="HM73" s="87">
        <f>ROUND(AVERAGEIF($ES$9:$ES$497,$ES73,$GI$9:$GI$497),2)</f>
        <v>0.93</v>
      </c>
      <c r="HN73" s="88">
        <f t="shared" ref="HN73:HN104" si="152">FZ73-HD73</f>
        <v>3.0000000000000027E-2</v>
      </c>
      <c r="HO73" s="89">
        <f t="shared" ref="HO73:HO104" si="153">GA73-HE73</f>
        <v>-3.0000000000000027E-2</v>
      </c>
      <c r="HP73" s="89">
        <f t="shared" ref="HP73:HP104" si="154">GB73-HF73</f>
        <v>-8.0000000000000071E-2</v>
      </c>
      <c r="HQ73" s="89">
        <f t="shared" ref="HQ73:HQ104" si="155">GC73-HG73</f>
        <v>-0.17000000000000004</v>
      </c>
      <c r="HR73" s="89">
        <f t="shared" ref="HR73:HR104" si="156">GD73-HH73</f>
        <v>-7.0000000000000007E-2</v>
      </c>
      <c r="HS73" s="89">
        <f t="shared" ref="HS73:HS104" si="157">GE73-HI73</f>
        <v>-0.09</v>
      </c>
      <c r="HT73" s="89">
        <f t="shared" ref="HT73:HT104" si="158">GF73-HJ73</f>
        <v>-6.9999999999999979E-2</v>
      </c>
      <c r="HU73" s="89">
        <f t="shared" ref="HU73:HU104" si="159">GG73-HK73</f>
        <v>-0.17000000000000004</v>
      </c>
      <c r="HV73" s="89">
        <f t="shared" ref="HV73:HV104" si="160">GH73-HL73</f>
        <v>-0.15000000000000002</v>
      </c>
      <c r="HW73" s="90">
        <f t="shared" ref="HW73:HW104" si="161">GI73-HM73</f>
        <v>-0.2400000000000001</v>
      </c>
      <c r="HX73" s="73">
        <f>COUNTIFS($FZ$9:$FZ$497,"&gt;"&amp;FZ73,$ES$9:$ES$497,$ES73)+1</f>
        <v>49</v>
      </c>
      <c r="HY73" s="74">
        <f>COUNTIFS($GA$9:$GA$497,"&gt;"&amp;GA73,$ES$9:$ES$497,$ES73)+1</f>
        <v>58</v>
      </c>
      <c r="HZ73" s="74">
        <f>COUNTIFS($GB$9:$GB$497,"&gt;"&amp;GB73,$ES$9:$ES$497,$ES73)+1</f>
        <v>57</v>
      </c>
      <c r="IA73" s="74">
        <f>COUNTIFS($GC$9:$GC$497,"&gt;"&amp;GC73,$ES$9:$ES$497,$ES73)+1</f>
        <v>74</v>
      </c>
      <c r="IB73" s="74">
        <f>COUNTIFS($GD$9:$GD$497,"&gt;"&amp;GD73,$ES$9:$ES$497,$ES73)+1</f>
        <v>84</v>
      </c>
      <c r="IC73" s="74">
        <f>COUNTIFS($GE$9:$GE$497,"&gt;"&amp;GE73,$ES$9:$ES$497,$ES73)+1</f>
        <v>91</v>
      </c>
      <c r="ID73" s="74">
        <f>COUNTIFS($GF$9:$GF$497,"&gt;"&amp;GF73,$ES$9:$ES$497,$ES73)+1</f>
        <v>65</v>
      </c>
      <c r="IE73" s="74">
        <f>COUNTIFS($GG$9:$GG$497,"&gt;"&amp;GG73,$ES$9:$ES$497,$ES73)+1</f>
        <v>87</v>
      </c>
      <c r="IF73" s="74">
        <f>COUNTIFS($GH$9:$GH$497,"&gt;"&amp;GH73,$ES$9:$ES$497,$ES73)+1</f>
        <v>65</v>
      </c>
      <c r="IG73" s="84">
        <f>COUNTIFS($GI$9:$GI$497,"&gt;"&amp;GI73,$ES$9:$ES$497,$ES73)+1</f>
        <v>76</v>
      </c>
      <c r="IH73" s="91"/>
      <c r="II73" s="79"/>
      <c r="IJ73" s="79"/>
      <c r="IK73" s="79"/>
      <c r="IL73" s="79"/>
      <c r="IM73" s="92"/>
      <c r="IN73" s="93"/>
      <c r="IO73" s="94"/>
      <c r="IP73" s="95"/>
      <c r="IQ73" s="79"/>
      <c r="IR73" s="79"/>
      <c r="IS73" s="79"/>
      <c r="IT73" s="79"/>
      <c r="IU73" s="79"/>
      <c r="IV73" s="79"/>
      <c r="IW73" s="96"/>
      <c r="IX73" s="93"/>
      <c r="IY73" s="79"/>
      <c r="IZ73" s="79"/>
      <c r="JA73" s="79"/>
      <c r="JB73" s="79"/>
      <c r="JC73" s="79"/>
      <c r="JD73" s="79"/>
      <c r="JE73" s="97"/>
      <c r="JF73" s="95"/>
      <c r="JG73" s="79"/>
      <c r="JH73" s="79"/>
      <c r="JI73" s="79"/>
      <c r="JJ73" s="79"/>
      <c r="JK73" s="79"/>
      <c r="JL73" s="79"/>
      <c r="JM73" s="96"/>
      <c r="JN73" s="93"/>
      <c r="JO73" s="79"/>
      <c r="JP73" s="79"/>
      <c r="JQ73" s="79"/>
      <c r="JR73" s="79"/>
      <c r="JS73" s="79"/>
      <c r="JT73" s="79"/>
      <c r="JU73" s="79"/>
      <c r="JV73" s="79"/>
      <c r="JW73" s="79"/>
      <c r="JX73" s="79"/>
      <c r="JY73" s="79"/>
      <c r="JZ73" s="97"/>
      <c r="KA73" s="93"/>
      <c r="KB73" s="79"/>
      <c r="KC73" s="79"/>
      <c r="KD73" s="79"/>
      <c r="KE73" s="97"/>
      <c r="KF73" s="95"/>
      <c r="KG73" s="79"/>
      <c r="KH73" s="79"/>
      <c r="KI73" s="79"/>
      <c r="KJ73" s="79"/>
      <c r="KK73" s="98"/>
      <c r="KL73" s="79"/>
      <c r="KM73" s="79"/>
      <c r="KN73" s="79"/>
      <c r="KO73" s="79"/>
      <c r="KP73" s="79"/>
      <c r="KQ73" s="79"/>
      <c r="KR73" s="79"/>
      <c r="KS73" s="96"/>
      <c r="KT73" s="96"/>
      <c r="KU73" s="96"/>
      <c r="KV73" s="96"/>
      <c r="KW73" s="93"/>
      <c r="KX73" s="79"/>
      <c r="KY73" s="79"/>
      <c r="KZ73" s="79"/>
      <c r="LA73" s="79"/>
      <c r="LB73" s="79"/>
      <c r="LC73" s="96"/>
      <c r="LD73" s="93"/>
      <c r="LE73" s="94"/>
      <c r="LF73" s="99"/>
      <c r="LG73" s="75"/>
      <c r="LH73" s="93"/>
      <c r="LI73" s="79"/>
      <c r="LJ73" s="74"/>
      <c r="LK73" s="74"/>
      <c r="LL73" s="74"/>
      <c r="LM73" s="100"/>
      <c r="LN73" s="95"/>
      <c r="LO73" s="79"/>
      <c r="LP73" s="79"/>
      <c r="LQ73" s="79"/>
      <c r="LR73" s="96"/>
      <c r="LS73" s="93"/>
      <c r="LT73" s="79"/>
      <c r="LU73" s="79"/>
      <c r="LV73" s="79"/>
      <c r="LW73" s="79"/>
      <c r="LX73" s="79"/>
      <c r="LY73" s="79"/>
      <c r="LZ73" s="79"/>
      <c r="MA73" s="97"/>
      <c r="MB73" s="95"/>
      <c r="MC73" s="79"/>
      <c r="MD73" s="79"/>
      <c r="ME73" s="79"/>
      <c r="MF73" s="79"/>
      <c r="MG73" s="79"/>
      <c r="MH73" s="79"/>
      <c r="MI73" s="79"/>
      <c r="MJ73" s="79"/>
      <c r="MK73" s="79"/>
      <c r="ML73" s="79"/>
      <c r="MM73" s="79"/>
      <c r="MN73" s="98"/>
      <c r="MO73" s="98"/>
      <c r="MP73" s="96"/>
      <c r="MQ73" s="93"/>
      <c r="MR73" s="79"/>
      <c r="MS73" s="79"/>
      <c r="MT73" s="79"/>
      <c r="MU73" s="79"/>
      <c r="MV73" s="98"/>
      <c r="MW73" s="79"/>
      <c r="MX73" s="79"/>
      <c r="MY73" s="79"/>
      <c r="MZ73" s="79"/>
      <c r="NA73" s="79"/>
      <c r="NB73" s="79"/>
      <c r="NC73" s="79"/>
      <c r="ND73" s="96"/>
      <c r="NE73" s="96"/>
      <c r="NF73" s="96"/>
      <c r="NG73" s="96"/>
      <c r="NH73" s="93"/>
      <c r="NI73" s="79"/>
      <c r="NJ73" s="79"/>
      <c r="NK73" s="79"/>
      <c r="NL73" s="79"/>
      <c r="NM73" s="79"/>
      <c r="NN73" s="94"/>
      <c r="NO73" s="93"/>
      <c r="NP73" s="80"/>
      <c r="NQ73" s="124" t="s">
        <v>717</v>
      </c>
      <c r="NR73" s="102" t="s">
        <v>720</v>
      </c>
      <c r="NS73" s="102"/>
      <c r="NT73" s="102"/>
      <c r="NU73" s="102"/>
      <c r="NV73" s="104">
        <v>43720</v>
      </c>
      <c r="NW73" s="102" t="s">
        <v>525</v>
      </c>
      <c r="NX73" s="133" t="s">
        <v>721</v>
      </c>
      <c r="NY73" s="129" t="s">
        <v>722</v>
      </c>
      <c r="NZ73" s="133" t="s">
        <v>2060</v>
      </c>
      <c r="OA73" s="134"/>
      <c r="OB73" s="134"/>
      <c r="OC73" s="134"/>
      <c r="OD73" s="108">
        <f t="shared" ref="OD73:OD104" si="162">EH73</f>
        <v>72</v>
      </c>
      <c r="OE73" s="109">
        <v>7</v>
      </c>
      <c r="OF73" s="110">
        <f t="shared" ref="OF73:OF104" si="163">IF(ISERROR(ROUND(MAX(EI73/1,EJ73/EE73,EK73/EF73,EL73/EG73,EM73/EH73),0)),"0",ROUND(MAX(EI73/1,EJ73/EE73,EK73/EF73,EL73/EG73,EM73/EH73),0))</f>
        <v>30</v>
      </c>
      <c r="OG73" s="109">
        <v>7</v>
      </c>
      <c r="OH73" s="111">
        <f>ROUND(AVERAGEIF($ES$9:$ES$497,$ES73,EV$9:EV$497),0)</f>
        <v>79</v>
      </c>
      <c r="OI73" s="112">
        <f>ROUND(AVERAGEIF($ES$9:$ES$497,$ES73,EW$9:EW$497),0)</f>
        <v>32</v>
      </c>
      <c r="OJ73" s="112">
        <f>ROUND(AVERAGEIF($ES$9:$ES$497,$ES73,EX$9:EX$497),0)</f>
        <v>45</v>
      </c>
      <c r="OK73" s="112">
        <f>ROUND(AVERAGEIF($ES$9:$ES$497,$ES73,EY$9:EY$497),0)</f>
        <v>53</v>
      </c>
      <c r="OL73" s="112">
        <f>ROUND(AVERAGEIF($ES$9:$ES$497,$ES73,EZ$9:EZ$497),0)</f>
        <v>20</v>
      </c>
      <c r="OM73" s="112">
        <f>ROUND(AVERAGEIF($ES$9:$ES$497,$ES73,FA$9:FA$497),0)</f>
        <v>18</v>
      </c>
      <c r="ON73" s="112">
        <f>ROUND(AVERAGEIF($ES$9:$ES$497,$ES73,FB$9:FB$497),0)</f>
        <v>23</v>
      </c>
      <c r="OO73" s="112">
        <f>ROUND(AVERAGEIF($ES$9:$ES$497,$ES73,FC$9:FC$497),0)</f>
        <v>23</v>
      </c>
      <c r="OP73" s="112">
        <f>ROUND(AVERAGEIF($ES$9:$ES$497,$ES73,FD$9:FD$497),0)</f>
        <v>64</v>
      </c>
      <c r="OQ73" s="113">
        <f>ROUND(AVERAGEIF($ES$9:$ES$497,$ES73,FE$9:FE$497),0)</f>
        <v>68</v>
      </c>
      <c r="OR73" s="114">
        <f>ROUND(EV73/MAX(EV$9:EV$497)*100,0)</f>
        <v>23</v>
      </c>
      <c r="OS73" s="115">
        <f>ROUND(EW73/MAX(EW$9:EW$497)*100,0)</f>
        <v>12</v>
      </c>
      <c r="OT73" s="115">
        <f>ROUND(EX73/MAX(EX$9:EX$497)*100,0)</f>
        <v>17</v>
      </c>
      <c r="OU73" s="115">
        <f>ROUND(EY73/MAX(EY$9:EY$497)*100,0)</f>
        <v>13</v>
      </c>
      <c r="OV73" s="115">
        <f>ROUND(EZ73/MAX(EZ$9:EZ$497)*100,0)</f>
        <v>6</v>
      </c>
      <c r="OW73" s="115">
        <f>ROUND(FA73/MAX(FA$9:FA$497)*100,0)</f>
        <v>4</v>
      </c>
      <c r="OX73" s="115">
        <f>ROUND(FB73/MAX(FB$9:FB$497)*100,0)</f>
        <v>6</v>
      </c>
      <c r="OY73" s="116">
        <f>ROUND(FC73/MAX(FC$9:FC$497)*100,0)</f>
        <v>3</v>
      </c>
      <c r="OZ73" s="115">
        <f>ROUND(FD73/MAX(FD$9:FD$497)*100,0)</f>
        <v>18</v>
      </c>
      <c r="PA73" s="117">
        <f>ROUND(FE73/MAX(FE$9:FE$497)*100,0)</f>
        <v>10</v>
      </c>
      <c r="PB73" s="118">
        <f t="shared" ref="PB73:PB104" si="164">OT73*3 + (OR73+OS73+OX73)*2 + (OU73+OY73)</f>
        <v>149</v>
      </c>
      <c r="PC73" s="115">
        <f t="shared" ref="PC73:PC104" si="165">OV73*3 + (OR73+OS73+OX73)*2 + (OU73+OY73)</f>
        <v>116</v>
      </c>
      <c r="PD73" s="115">
        <f t="shared" ref="PD73:PD104" si="166">(OT73+OV73)*3 + (OR73+OS73+OX73)*2 + (OU73+OY73)</f>
        <v>167</v>
      </c>
      <c r="PE73" s="115">
        <f t="shared" ref="PE73:PE104" si="167">(OT73+OY73)*3 + (OR73+OS73+OX73)*2 + (OU73)</f>
        <v>155</v>
      </c>
      <c r="PF73" s="115">
        <f t="shared" ref="PF73:PF104" si="168">(OR73+OU73)*3 + (OS73+OW73)*2 + OX73</f>
        <v>146</v>
      </c>
      <c r="PG73" s="119">
        <f t="shared" ref="PG73:PG104" si="169">OW73*3 + (OR73+OS73+OU73)*2 + OX73</f>
        <v>114</v>
      </c>
      <c r="PH73" s="118">
        <f>ROUND(PB73/MAX(PB$9:PB$497)*100,0)</f>
        <v>18</v>
      </c>
      <c r="PI73" s="115">
        <f>ROUND(PC73/MAX(PC$9:PC$497)*100,0)</f>
        <v>14</v>
      </c>
      <c r="PJ73" s="115">
        <f>ROUND(PD73/MAX(PD$9:PD$497)*100,0)</f>
        <v>18</v>
      </c>
      <c r="PK73" s="115">
        <f>ROUND(PE73/MAX(PE$9:PE$497)*100,0)</f>
        <v>15</v>
      </c>
      <c r="PL73" s="115">
        <f>ROUND(PF73/MAX(PF$9:PF$497)*100,0)</f>
        <v>21</v>
      </c>
      <c r="PM73" s="119">
        <f>ROUND(PG73/MAX(PG$9:PG$497)*100,0)</f>
        <v>17</v>
      </c>
      <c r="PN73" s="118">
        <f>RANK(PH73,PH$9:PH$497,0)</f>
        <v>380</v>
      </c>
      <c r="PO73" s="115">
        <f>RANK(PI73,PI$9:PI$497,0)</f>
        <v>385</v>
      </c>
      <c r="PP73" s="115">
        <f>RANK(PJ73,PJ$9:PJ$497,0)</f>
        <v>381</v>
      </c>
      <c r="PQ73" s="115">
        <f>RANK(PK73,PK$9:PK$497,0)</f>
        <v>391</v>
      </c>
      <c r="PR73" s="115">
        <f>RANK(PL73,PL$9:PL$497,0)</f>
        <v>371</v>
      </c>
      <c r="PS73" s="119">
        <f>RANK(PM73,PM$9:PM$497,0)</f>
        <v>378</v>
      </c>
      <c r="PT73" s="120">
        <f>ROUND(FZ73/MAX(FZ$9:FZ$497)*100,0)</f>
        <v>64</v>
      </c>
      <c r="PU73" s="115">
        <f>ROUND(GA73/MAX(GA$9:GA$497)*100,0)</f>
        <v>24</v>
      </c>
      <c r="PV73" s="115">
        <f>ROUND(GB73/MAX(GB$9:GB$497)*100,0)</f>
        <v>42</v>
      </c>
      <c r="PW73" s="115">
        <f>ROUND(GC73/MAX(GC$9:GC$497)*100,0)</f>
        <v>45</v>
      </c>
      <c r="PX73" s="115">
        <f>ROUND(GD73/MAX(GD$9:GD$497)*100,0)</f>
        <v>11</v>
      </c>
      <c r="PY73" s="115">
        <f>ROUND(GE73/MAX(GE$9:GE$497)*100,0)</f>
        <v>8</v>
      </c>
      <c r="PZ73" s="115">
        <f>ROUND(GF73/MAX(GF$9:GF$497)*100,0)</f>
        <v>11</v>
      </c>
      <c r="QA73" s="116">
        <f>ROUND(GG73/MAX(GG$9:GG$497)*100,0)</f>
        <v>6</v>
      </c>
      <c r="QB73" s="115">
        <f>ROUND(GH73/MAX(GH$9:GH$497)*100,0)</f>
        <v>34</v>
      </c>
      <c r="QC73" s="121">
        <f>ROUND(GI73/MAX(GI$9:GI$497)*100,0)</f>
        <v>22</v>
      </c>
      <c r="QD73" s="120">
        <f>ROUND(AVERAGEIF($ES$9:$ES$497,$ES73,PT$9:PT$497),0)</f>
        <v>62</v>
      </c>
      <c r="QE73" s="120">
        <f>ROUND(AVERAGEIF($ES$9:$ES$497,$ES73,PU$9:PU$497),0)</f>
        <v>26</v>
      </c>
      <c r="QF73" s="120">
        <f>ROUND(AVERAGEIF($ES$9:$ES$497,$ES73,PV$9:PV$497),0)</f>
        <v>48</v>
      </c>
      <c r="QG73" s="120">
        <f>ROUND(AVERAGEIF($ES$9:$ES$497,$ES73,PW$9:PW$497),0)</f>
        <v>58</v>
      </c>
      <c r="QH73" s="120">
        <f>ROUND(AVERAGEIF($ES$9:$ES$497,$ES73,PX$9:PX$497),0)</f>
        <v>15</v>
      </c>
      <c r="QI73" s="120">
        <f>ROUND(AVERAGEIF($ES$9:$ES$497,$ES73,PY$9:PY$497),0)</f>
        <v>14</v>
      </c>
      <c r="QJ73" s="120">
        <f>ROUND(AVERAGEIF($ES$9:$ES$497,$ES73,PZ$9:PZ$497),0)</f>
        <v>14</v>
      </c>
      <c r="QK73" s="120">
        <f>ROUND(AVERAGEIF($ES$9:$ES$497,$ES73,QA$9:QA$497),0)</f>
        <v>15</v>
      </c>
      <c r="QL73" s="120">
        <f>ROUND(AVERAGEIF($ES$9:$ES$497,$ES73,QB$9:QB$497),0)</f>
        <v>41</v>
      </c>
      <c r="QM73" s="120">
        <f>ROUND(AVERAGEIF($ES$9:$ES$497,$ES73,QC$9:QC$497),0)</f>
        <v>30</v>
      </c>
      <c r="QN73" s="114">
        <f t="shared" si="126"/>
        <v>417</v>
      </c>
      <c r="QO73" s="115">
        <f t="shared" si="127"/>
        <v>293</v>
      </c>
      <c r="QP73" s="115">
        <f t="shared" si="128"/>
        <v>461</v>
      </c>
      <c r="QQ73" s="115">
        <f t="shared" si="129"/>
        <v>435</v>
      </c>
      <c r="QR73" s="115">
        <f t="shared" si="130"/>
        <v>511</v>
      </c>
      <c r="QS73" s="119">
        <f t="shared" si="131"/>
        <v>309</v>
      </c>
      <c r="QT73" s="114">
        <f>ROUND((QN73-MIN(QN$9:QN$497))/(MAX(QN$9:QN$497)-MIN(QN$9:QN$497))*100,0)</f>
        <v>29</v>
      </c>
      <c r="QU73" s="115">
        <f>ROUND((QO73-MIN(QO$9:QO$497))/(MAX(QO$9:QO$497)-MIN(QO$9:QO$497))*100,0)</f>
        <v>12</v>
      </c>
      <c r="QV73" s="115">
        <f>ROUND((QP73-MIN(QP$9:QP$497))/(MAX(QP$9:QP$497)-MIN(QP$9:QP$497))*100,0)</f>
        <v>16</v>
      </c>
      <c r="QW73" s="115">
        <f>ROUND((QQ73-MIN(QQ$9:QQ$497))/(MAX(QQ$9:QQ$497)-MIN(QQ$9:QQ$497))*100,0)</f>
        <v>19</v>
      </c>
      <c r="QX73" s="115">
        <f>ROUND((QR73-MIN(QR$9:QR$497))/(MAX(QR$9:QR$497)-MIN(QR$9:QR$497))*100,0)</f>
        <v>46</v>
      </c>
      <c r="QY73" s="115">
        <f>ROUND((QS73-MIN(QS$9:QS$497))/(MAX(QS$9:QS$497)-MIN(QS$9:QS$497))*100,0)</f>
        <v>27</v>
      </c>
      <c r="QZ73" s="114">
        <f>RANK(QN73,QN$9:QN$497,0)</f>
        <v>321</v>
      </c>
      <c r="RA73" s="115">
        <f>RANK(QO73,QO$9:QO$497,0)</f>
        <v>389</v>
      </c>
      <c r="RB73" s="115">
        <f>RANK(QP73,QP$9:QP$497,0)</f>
        <v>378</v>
      </c>
      <c r="RC73" s="115">
        <f>RANK(QQ73,QQ$9:QQ$497,0)</f>
        <v>390</v>
      </c>
      <c r="RD73" s="115">
        <f>RANK(QR73,QR$9:QR$497,0)</f>
        <v>213</v>
      </c>
      <c r="RE73" s="115">
        <f>RANK(QS73,QS$9:QS$497,0)</f>
        <v>325</v>
      </c>
      <c r="RF73" s="122"/>
      <c r="RG73" s="115">
        <f>($RH$3*(IH73+IJ73)*100*100/MAX(EX$9:EX$497)*$RO$3) +($RH$3*(II73+IJ73)*100*100/MAX(EX$9:EX$497)*$RO$4) + ($RH$3*IK73*100*100/MAX(EX$9:EX$497)*0.098)</f>
        <v>0</v>
      </c>
      <c r="RH73" s="115">
        <f>($RH$4*IL73*100*100/MAX(EZ$9:EZ$497))*$RQ$3</f>
        <v>0</v>
      </c>
      <c r="RI73" s="115">
        <f>($RH$3*IM73*100*100/MAX(EY$9:EY$497))*$RQ$4</f>
        <v>0</v>
      </c>
      <c r="RJ73" s="115">
        <f>($RH$3*IN73*100*100/MAX(EX$9:EX$497))</f>
        <v>0</v>
      </c>
      <c r="RK73" s="115">
        <f>($RH$4*IO73*100*100/MAX(EZ$9:EZ$497))*$RQ$3</f>
        <v>0</v>
      </c>
      <c r="RL73" s="115">
        <f>(($RL$4*IP73*100*((100/MAX(EX$9:EX$497)+100/MAX(EZ$9:EZ$497))/2))+($RL$4*IQ73*100*((100/MAX(EX$9:EX$497)+100/MAX(EZ$9:EZ$497))/2))+($RL$4*IR73*100*((100/MAX(EX$9:EX$497)+100/MAX(EZ$9:EZ$497))/2))+($RL$4*IS73*100*((100/MAX(EX$9:EX$497)+100/MAX(EZ$9:EZ$497))/2))+($RL$4*IT73*100*((100/MAX(EX$9:EX$497)+100/MAX(EZ$9:EZ$497))/2))+($RL$4*IU73*100*((100/MAX(EX$9:EX$497)+100/MAX(EZ$9:EZ$497))/2))+($RL$4*IV73*100*((100/MAX(EX$9:EX$497)+100/MAX(EZ$9:EZ$497))/2))+($RL$4*IW73*100*((100/MAX(EX$9:EX$497)+100/MAX(EZ$9:EZ$497))/2)))*$RS$3</f>
        <v>0</v>
      </c>
      <c r="RM73" s="115">
        <f>(($RH$3*IX73*100*100/MAX(EX$9:EX$497))+($RH$3*IY73*100*100/MAX(EX$9:EX$497))+($RH$3*IZ73*100*100/MAX(EX$9:EX$497))+($RH$3*JA73*100*100/MAX(EX$9:EX$497))+($RH$3*JB73*100*100/MAX(EX$9:EX$497))+($RH$3*JC73*100*100/MAX(EX$9:EX$497))+($RH$3*JD73*100*100/MAX(EX$9:EX$497))+($RH$3*JE73*100*100/MAX(EX$9:EX$497)))*$RS$4</f>
        <v>0</v>
      </c>
      <c r="RN73" s="115">
        <f>(($RH$4*JF73*100*100/MAX(EZ$9:EZ$497)) + ($RH$4*JG73*100*100/MAX(EZ$9:EZ$497)) + ($RH$4*JH73*100*100/MAX(EZ$9:EZ$497)) + ($RH$4*JI73*100*100/MAX(EZ$9:EZ$497)) + ($RH$4*JJ73*100*100/MAX(EZ$9:EZ$497)) + ($RH$4*JK73*100*100/MAX(EZ$9:EZ$497)) + ($RH$4*JL73*100*100/MAX(EZ$9:EZ$497)) + ($RH$4*JM73*100*100/MAX(EZ$9:EZ$497)))*$RU$3</f>
        <v>0</v>
      </c>
      <c r="RO73" s="115">
        <f>(($RL$4*JN73*100*((100/MAX(EX$9:EX$497)+100/MAX(EZ$9:EZ$497))/2))+($RL$4*JO73*100*((100/MAX(EX$9:EX$497)+100/MAX(EZ$9:EZ$497))/2))+($RL$4*JP73*100*((100/MAX(EX$9:EX$497)+100/MAX(EZ$9:EZ$497))/2))+($RL$4*JQ73*100*((100/MAX(EX$9:EX$497)+100/MAX(EZ$9:EZ$497))/2))+($RL$4*JR73*100*((100/MAX(EX$9:EX$497)+100/MAX(EZ$9:EZ$497))/2))+($RL$4*JS73*100*((100/MAX(EX$9:EX$497)+100/MAX(EZ$9:EZ$497))/2))+($RL$4*JT73*100*((100/MAX(EX$9:EX$497)+100/MAX(EZ$9:EZ$497))/2))+($RL$4*JU73*100*((100/MAX(EX$9:EX$497)+100/MAX(EZ$9:EZ$497))/2))+($RL$4*JV73*100*((100/MAX(EX$9:EX$497)+100/MAX(EZ$9:EZ$497))/2))+($RL$4*JW73*100*((100/MAX(EX$9:EX$497)+100/MAX(EZ$9:EZ$497))/2))+($RL$4*JX73*100*((100/MAX(EX$9:EX$497)+100/MAX(EZ$9:EZ$497))/2))+($RL$4*JY73*100*((100/MAX(EX$9:EX$497)+100/MAX(EZ$9:EZ$497))/2))+($RL$4*JZ73*100*((100/MAX(EX$9:EX$497)+100/MAX(EZ$9:EZ$497))/2)))*$RW$3/2</f>
        <v>0</v>
      </c>
      <c r="RP73" s="119">
        <f>($RJ$3*KA73*100*100/MAX(FA$9:FA$497)) + ($RJ$3*KB73*100*100/MAX(FA$9:FA$497)/2) + ($RJ$3*KC73*100*100/MAX(FA$9:FA$497)/2) + ($RJ$3*KD73*100*100/MAX(FA$9:FA$497)/4) + ($RJ$3*KE73*100*100/MAX(FA$9:FA$497)/4)</f>
        <v>0</v>
      </c>
      <c r="RQ73" s="118">
        <f>($RL$4*KF73*100*((100/MAX(EX$9:EX$497)+100/MAX(EZ$9:EZ$497)))) * ($RO$3/2) + (($RL$4*KG73*100*((100/MAX(EX$9:EX$497)+100/MAX(EZ$9:EZ$497))))+($RL$4*KH73*100*((100/MAX(EX$9:EX$497)+100/MAX(EZ$9:EZ$497))))+($RL$4*KI73*100*((100/MAX(EX$9:EX$497)+100/MAX(EZ$9:EZ$497))))+($RL$4*KJ73*100*((100/MAX(EX$9:EX$497)+100/MAX(EZ$9:EZ$497))))+($RL$4*KK73*100*((100/MAX(EX$9:EX$497)+100/MAX(EZ$9:EZ$497))))+($RL$4*KL73*100*((100/MAX(EX$9:EX$497)+100/MAX(EZ$9:EZ$497))))+($RL$4*KM73*100*((100/MAX(EX$9:EX$497)+100/MAX(EZ$9:EZ$497))))+($RL$4*KN73*100*((100/MAX(EX$9:EX$497)+100/MAX(EZ$9:EZ$497))))+($RL$4*KO73*100*((100/MAX(EX$9:EX$497)+100/MAX(EZ$9:EZ$497))))+($RL$4*KP73*100*((100/MAX(EX$9:EX$497)+100/MAX(EZ$9:EZ$497))))+($RL$4*KQ73*100*((100/MAX(EX$9:EX$497)+100/MAX(EZ$9:EZ$497))))+($RL$4*KR73*100*((100/MAX(EX$9:EX$497)+100/MAX(EZ$9:EZ$497))))+($RL$4*KS73*100*((100/MAX(EX$9:EX$497)+100/MAX(EZ$9:EZ$497))))+($RL$4*KV73*100*((100/MAX(EX$9:EX$497)+100/MAX(EZ$9:EZ$497))))) * (($RO$3+$RO$4)/6)</f>
        <v>0</v>
      </c>
      <c r="RR73" s="115">
        <f>(($RL$4*KW73*100*((100/MAX(EX$9:EX$497)+100/MAX(EZ$9:EZ$497))))) * ($RO$3/2) + (($RL$4*KX73*100*((100/MAX(EX$9:EX$497)+100/MAX(EZ$9:EZ$497))))+($RL$4*KY73*100*((100/MAX(EX$9:EX$497)+100/MAX(EZ$9:EZ$497))))+($RL$4*KZ73*100*((100/MAX(EX$9:EX$497)+100/MAX(EZ$9:EZ$497))))+($RL$4*LA73*100*((100/MAX(EX$9:EX$497)+100/MAX(EZ$9:EZ$497))))+($RL$4*LB73*100*((100/MAX(EX$9:EX$497)+100/MAX(EZ$9:EZ$497))))+($RL$4*LC73*100*((100/MAX(EX$9:EX$497)+100/MAX(EZ$9:EZ$497))))) * (($RO$3+$RO$4)/6)</f>
        <v>0</v>
      </c>
      <c r="RS73" s="119">
        <f>(($RL$4*LD73*100*((100/MAX(EX$9:EX$497)+100/MAX(EZ$9:EZ$497))))+($RL$4*LE73*100*((100/MAX(EX$9:EX$497)+100/MAX(EZ$9:EZ$497))))) * (($RO$3+$RO$4)/6)</f>
        <v>0</v>
      </c>
      <c r="RT73" s="118">
        <f>($RJ$4*LH73*100*(100/MAX(EV$9:EV$497)))+($RJ$4*LI73*100*(100/MAX(EV$9:EV$497)))</f>
        <v>0</v>
      </c>
      <c r="RU73" s="119">
        <f>($RJ$4*LJ73*(100/MAX(EV$9:EV$497)))/2 + ($RL$3*LK73*(100/MAX(EW$9:EW$497))) + ($RJ$4*LL73*(100/MAX(EV$9:EV$497)))/4 + ($RL$3*LM73*(100/MAX(EW$9:EW$497)))</f>
        <v>0</v>
      </c>
      <c r="RV73" s="118">
        <f>($RJ$4*LN73*100*100/MAX(EV$9:EV$497)/2)+($RJ$4*LO73*100*100/MAX(EV$9:EV$497)/2)+($RJ$4*LP73*100*100/MAX(EV$9:EV$497))+($RJ$4*LQ73*100*100/MAX(EV$9:EV$497))+($RJ$4*LR73*100*100/MAX(EV$9:EV$497))</f>
        <v>0</v>
      </c>
      <c r="RW73" s="115">
        <f>($RJ$4*LS73*100*100/MAX(EV$9:EV$497)) + (($RJ$4*LT73*100*100/MAX(EV$9:EV$497))+($RJ$4*LU73*100*100/MAX(EV$9:EV$497))+($RJ$4*LV73*100*100/MAX(EV$9:EV$497))+($RJ$4*LW73*100*100/MAX(EV$9:EV$497))+($RJ$4*LX73*100*100/MAX(EV$9:EV$497))+($RJ$4*LY73*100*100/MAX(EV$9:EV$497))+($RJ$4*LZ73*100*100/MAX(EV$9:EV$497))+($RJ$4*MA73*100*100/MAX(EV$9:EV$497)))/2</f>
        <v>0</v>
      </c>
      <c r="RX73" s="119">
        <f>($RJ$4*MB73*100*100/MAX(EV$9:EV$497))+($RJ$4*MC73*100*100/MAX(EV$9:EV$497))+($RJ$4*MD73*100*100/MAX(EV$9:EV$497))+($RJ$4*ME73*100*100/MAX(EV$9:EV$497))+($RJ$4*MF73*100*100/MAX(EV$9:EV$497))+($RJ$4*MG73*100*100/MAX(EV$9:EV$497))+($RJ$4*MH73*100*100/MAX(EV$9:EV$497))+($RJ$4*MI73*100*100/MAX(EV$9:EV$497))+($RJ$4*MJ73*100*100/MAX(EV$9:EV$497))+($RJ$4*MK73*100*100/MAX(EV$9:EV$497))+($RJ$4*ML73*100*100/MAX(EV$9:EV$497))+($RJ$4*MM73*100*100/MAX(EV$9:EV$497))+($RJ$4*MN73*100*100/MAX(EV$9:EV$497))</f>
        <v>0</v>
      </c>
      <c r="RY73" s="118">
        <f>($RJ$4*MQ73*100*100/MAX(EV$9:EV$497))/2 + (($RJ$4*MR73*100*100/MAX(EV$9:EV$497))+($RJ$4*MS73*100*100/MAX(EV$9:EV$497))+($RJ$4*MT73*100*100/MAX(EV$9:EV$497))+($RJ$4*MU73*100*100/MAX(EV$9:EV$497))+($RJ$4*MV73*100*100/MAX(EV$9:EV$497))+($RJ$4*MW73*100*100/MAX(EV$9:EV$497))+($RJ$4*MX73*100*100/MAX(EV$9:EV$497))+($RJ$4*MY73*100*100/MAX(EV$9:EV$497))+($RJ$4*MZ73*100*100/MAX(EV$9:EV$497))+($RJ$4*NA73*100*100/MAX(EV$9:EV$497))+($RJ$4*NB73*100*100/MAX(EV$9:EV$497))+($RJ$4*NC73*100*100/MAX(EV$9:EV$497))+($RJ$4*ND73*100*100/MAX(EV$9:EV$497))+($RJ$4*NG73*100*100/MAX(EV$9:EV$497)))/4</f>
        <v>0</v>
      </c>
      <c r="RZ73" s="115">
        <f>($RJ$4*NH73*100*100/MAX(EV$9:EV$497))/2 + (($RJ$4*NI73*100*100/MAX(EV$9:EV$497))+($RJ$4*NJ73*100*100/MAX(EV$9:EV$497))+($RJ$4*NK73*100*100/MAX(EV$9:EV$497))+($RJ$4*NL73*100*100/MAX(EV$9:EV$497))+($RJ$4*NM73*100*100/MAX(EV$9:EV$497))+($RJ$4*NN73*100*100/MAX(EV$9:EV$497)))/4</f>
        <v>0</v>
      </c>
      <c r="SA73" s="117">
        <f>(($RJ$4*NO73*100*100/MAX(EV$9:EV$497))+($RJ$4*NP73*100*100/MAX(EV$9:EV$497)))/4</f>
        <v>0</v>
      </c>
      <c r="SB73" s="118">
        <f t="shared" ref="SB73:SB104" si="170">SUM(RG73:SA73)</f>
        <v>0</v>
      </c>
      <c r="SC73" s="115">
        <f t="shared" ref="SC73:SC104" si="171">RG73 + RJ73 + RL73 + RM73 + RO73 + SUM(RQ73:RS73)/2 +  SUM(RT73:SA73)/5</f>
        <v>0</v>
      </c>
      <c r="SD73" s="115">
        <f t="shared" ref="SD73:SD104" si="172">(RH73+RK73+RL73/$RS$3*$RU$3+RN73)*$RY$3+RO73+SUM(RQ73:RS73)/5 + SUM(RT73:SA73)/4</f>
        <v>0</v>
      </c>
      <c r="SE73" s="115">
        <f t="shared" ref="SE73:SE104" si="173">RG73+RJ73+RL73/$RS$3+RM73/$RS$4+RO73 + SUM(RQ73:RS73)/2 +  SUM(RT73:SA73)/5</f>
        <v>0</v>
      </c>
      <c r="SF73" s="115">
        <f t="shared" ref="SF73:SF104" si="174">RI73*$RY$4+RL73+RO73 + SUM(RQ73:RS73)/5 +  SUM(RT73:SA73)/4</f>
        <v>0</v>
      </c>
      <c r="SG73" s="115">
        <f t="shared" ref="SG73:SG104" si="175">RP73*2 + SUM(RT73:SA73)</f>
        <v>0</v>
      </c>
      <c r="SH73" s="115">
        <f>ROUND(SB73/MAX(SB$9:SB$497)*100,0)</f>
        <v>0</v>
      </c>
      <c r="SI73" s="115">
        <f>ROUND(SC73/MAX(SC$9:SC$497)*100,0)</f>
        <v>0</v>
      </c>
      <c r="SJ73" s="115">
        <f>ROUND(SD73/MAX(SD$9:SD$497)*100,0)</f>
        <v>0</v>
      </c>
      <c r="SK73" s="115">
        <f>ROUND(SE73/MAX(SE$9:SE$497)*100,0)</f>
        <v>0</v>
      </c>
      <c r="SL73" s="115">
        <f>ROUND(SF73/MAX(SF$9:SF$497)*100,0)</f>
        <v>0</v>
      </c>
      <c r="SM73" s="121">
        <f>ROUND(SG73/MAX(SG$9:SG$497)*100,0)</f>
        <v>0</v>
      </c>
      <c r="SN73" s="115">
        <f>ROUND(AVERAGEIF($ES$9:$ES$497,$ES73,SH$9:SH$497),0)</f>
        <v>26</v>
      </c>
      <c r="SO73" s="115">
        <f>ROUND(AVERAGEIF($ES$9:$ES$497,$ES73,SI$9:SI$497),0)</f>
        <v>23</v>
      </c>
      <c r="SP73" s="115">
        <f>ROUND(AVERAGEIF($ES$9:$ES$497,$ES73,SJ$9:SJ$497),0)</f>
        <v>4</v>
      </c>
      <c r="SQ73" s="115">
        <f>ROUND(AVERAGEIF($ES$9:$ES$497,$ES73,SK$9:SK$497),0)</f>
        <v>20</v>
      </c>
      <c r="SR73" s="115">
        <f>ROUND(AVERAGEIF($ES$9:$ES$497,$ES73,SL$9:SL$497),0)</f>
        <v>7</v>
      </c>
      <c r="SS73" s="121">
        <f>ROUND(AVERAGEIF($ES$9:$ES$497,$ES73,SM$9:SM$497),0)</f>
        <v>6</v>
      </c>
      <c r="ST73" s="114">
        <f>RANK(SB73,SB$9:SB$497,0)</f>
        <v>323</v>
      </c>
      <c r="SU73" s="115">
        <f>RANK(SC73,SC$9:SC$497,0)</f>
        <v>320</v>
      </c>
      <c r="SV73" s="115">
        <f>RANK(SD73,SD$9:SD$497,0)</f>
        <v>320</v>
      </c>
      <c r="SW73" s="115">
        <f>RANK(SE73,SE$9:SE$497,0)</f>
        <v>320</v>
      </c>
      <c r="SX73" s="115">
        <f>RANK(SF73,SF$9:SF$497,0)</f>
        <v>317</v>
      </c>
      <c r="SY73" s="115">
        <f>RANK(SG73,SG$9:SG$497,0)</f>
        <v>308</v>
      </c>
      <c r="SZ73" s="115">
        <f>COUNTIFS(SB$9:SB$497,"&gt;"&amp;SB73,$ES$9:$ES$497,$ES73)+1</f>
        <v>73</v>
      </c>
      <c r="TA73" s="115">
        <f>COUNTIFS(SC$9:SC$497,"&gt;"&amp;SC73,$ES$9:$ES$497,$ES73)+1</f>
        <v>73</v>
      </c>
      <c r="TB73" s="115">
        <f>COUNTIFS(SD$9:SD$497,"&gt;"&amp;SD73,$ES$9:$ES$497,$ES73)+1</f>
        <v>71</v>
      </c>
      <c r="TC73" s="115">
        <f>COUNTIFS(SE$9:SE$497,"&gt;"&amp;SE73,$ES$9:$ES$497,$ES73)+1</f>
        <v>73</v>
      </c>
      <c r="TD73" s="115">
        <f>COUNTIFS(SF$9:SF$497,"&gt;"&amp;SF73,$ES$9:$ES$497,$ES73)+1</f>
        <v>71</v>
      </c>
      <c r="TE73" s="117">
        <f>COUNTIFS(SG$9:SG$497,"&gt;"&amp;SG73,$ES$9:$ES$497,$ES73)+1</f>
        <v>70</v>
      </c>
      <c r="TF73" s="118">
        <f t="shared" ref="TF73:TF104" si="176">MAX(PH73:PM73)+SH73</f>
        <v>21</v>
      </c>
      <c r="TG73" s="115">
        <f t="shared" ref="TG73:TG104" si="177">PH73+SI73</f>
        <v>18</v>
      </c>
      <c r="TH73" s="115">
        <f t="shared" ref="TH73:TH104" si="178">PI73+SJ73</f>
        <v>14</v>
      </c>
      <c r="TI73" s="115">
        <f t="shared" ref="TI73:TI104" si="179">PJ73+SK73</f>
        <v>18</v>
      </c>
      <c r="TJ73" s="115">
        <f t="shared" ref="TJ73:TJ104" si="180">PK73+SL73</f>
        <v>15</v>
      </c>
      <c r="TK73" s="115">
        <f t="shared" ref="TK73:TK104" si="181">PL73+SM73</f>
        <v>21</v>
      </c>
      <c r="TL73" s="117">
        <f t="shared" ref="TL73:TL104" si="182">PM73+SM73</f>
        <v>17</v>
      </c>
      <c r="TM73" s="118">
        <f>ROUND(TF73/MAX(TF$9:TF$497)*100,0)</f>
        <v>12</v>
      </c>
      <c r="TN73" s="115">
        <f>ROUND(TG73/MAX(TG$9:TG$497)*100,0)</f>
        <v>10</v>
      </c>
      <c r="TO73" s="115">
        <f>ROUND(TH73/MAX(TH$9:TH$497)*100,0)</f>
        <v>8</v>
      </c>
      <c r="TP73" s="115">
        <f>ROUND(TI73/MAX(TI$9:TI$497)*100,0)</f>
        <v>10</v>
      </c>
      <c r="TQ73" s="115">
        <f>ROUND(TJ73/MAX(TJ$9:TJ$497)*100,0)</f>
        <v>8</v>
      </c>
      <c r="TR73" s="115">
        <f>ROUND(TK73/MAX(TK$9:TK$497)*100,0)</f>
        <v>11</v>
      </c>
      <c r="TS73" s="119">
        <f>ROUND(TL73/MAX(TL$9:TL$497)*100,0)</f>
        <v>9</v>
      </c>
      <c r="TT73" s="120">
        <f>RANK(TM73,TM$9:TM$497,0)</f>
        <v>396</v>
      </c>
      <c r="TU73" s="115">
        <f>RANK(TN73,TN$9:TN$497,0)</f>
        <v>390</v>
      </c>
      <c r="TV73" s="115">
        <f>RANK(TO73,TO$9:TO$497,0)</f>
        <v>394</v>
      </c>
      <c r="TW73" s="115">
        <f>RANK(TP73,TP$9:TP$497,0)</f>
        <v>389</v>
      </c>
      <c r="TX73" s="115">
        <f>RANK(TQ73,TQ$9:TQ$497,0)</f>
        <v>396</v>
      </c>
      <c r="TY73" s="115">
        <f>RANK(TR73,TR$9:TR$497,0)</f>
        <v>380</v>
      </c>
      <c r="TZ73" s="121">
        <f>RANK(TS73,TS$9:TS$497,0)</f>
        <v>388</v>
      </c>
      <c r="UA73" s="132"/>
      <c r="UB73" s="7" t="s">
        <v>1</v>
      </c>
    </row>
    <row r="74" spans="1:548" x14ac:dyDescent="0.15">
      <c r="A74" s="183">
        <v>66</v>
      </c>
      <c r="B74" s="203" t="s">
        <v>720</v>
      </c>
      <c r="C74" s="63"/>
      <c r="D74" s="63"/>
      <c r="E74" s="64" t="s">
        <v>518</v>
      </c>
      <c r="F74" s="65">
        <v>44</v>
      </c>
      <c r="G74" s="65" t="s">
        <v>519</v>
      </c>
      <c r="H74" s="65"/>
      <c r="I74" s="66" t="s">
        <v>521</v>
      </c>
      <c r="J74" s="67" t="s">
        <v>521</v>
      </c>
      <c r="K74" s="67" t="s">
        <v>521</v>
      </c>
      <c r="L74" s="67" t="s">
        <v>521</v>
      </c>
      <c r="M74" s="67" t="s">
        <v>521</v>
      </c>
      <c r="N74" s="67" t="s">
        <v>521</v>
      </c>
      <c r="O74" s="67" t="s">
        <v>521</v>
      </c>
      <c r="P74" s="67" t="s">
        <v>521</v>
      </c>
      <c r="Q74" s="67" t="s">
        <v>521</v>
      </c>
      <c r="R74" s="68" t="s">
        <v>521</v>
      </c>
      <c r="S74" s="69" t="s">
        <v>521</v>
      </c>
      <c r="T74" s="67" t="s">
        <v>521</v>
      </c>
      <c r="U74" s="67" t="s">
        <v>521</v>
      </c>
      <c r="V74" s="67" t="s">
        <v>521</v>
      </c>
      <c r="W74" s="67" t="s">
        <v>521</v>
      </c>
      <c r="X74" s="67" t="s">
        <v>521</v>
      </c>
      <c r="Y74" s="67" t="s">
        <v>521</v>
      </c>
      <c r="Z74" s="67" t="s">
        <v>521</v>
      </c>
      <c r="AA74" s="67" t="s">
        <v>521</v>
      </c>
      <c r="AB74" s="68" t="s">
        <v>521</v>
      </c>
      <c r="AC74" s="69" t="s">
        <v>521</v>
      </c>
      <c r="AD74" s="67" t="s">
        <v>521</v>
      </c>
      <c r="AE74" s="67" t="s">
        <v>521</v>
      </c>
      <c r="AF74" s="67" t="s">
        <v>521</v>
      </c>
      <c r="AG74" s="67" t="s">
        <v>521</v>
      </c>
      <c r="AH74" s="67" t="s">
        <v>521</v>
      </c>
      <c r="AI74" s="67" t="s">
        <v>521</v>
      </c>
      <c r="AJ74" s="67" t="s">
        <v>520</v>
      </c>
      <c r="AK74" s="67" t="s">
        <v>520</v>
      </c>
      <c r="AL74" s="68" t="s">
        <v>520</v>
      </c>
      <c r="AM74" s="69" t="s">
        <v>520</v>
      </c>
      <c r="AN74" s="67" t="s">
        <v>521</v>
      </c>
      <c r="AO74" s="67" t="s">
        <v>521</v>
      </c>
      <c r="AP74" s="67" t="s">
        <v>521</v>
      </c>
      <c r="AQ74" s="67" t="s">
        <v>521</v>
      </c>
      <c r="AR74" s="67" t="s">
        <v>521</v>
      </c>
      <c r="AS74" s="67" t="s">
        <v>521</v>
      </c>
      <c r="AT74" s="67" t="s">
        <v>521</v>
      </c>
      <c r="AU74" s="67" t="s">
        <v>521</v>
      </c>
      <c r="AV74" s="68" t="s">
        <v>521</v>
      </c>
      <c r="AW74" s="69" t="s">
        <v>521</v>
      </c>
      <c r="AX74" s="67" t="s">
        <v>521</v>
      </c>
      <c r="AY74" s="67" t="s">
        <v>521</v>
      </c>
      <c r="AZ74" s="67" t="s">
        <v>521</v>
      </c>
      <c r="BA74" s="67" t="s">
        <v>521</v>
      </c>
      <c r="BB74" s="67" t="s">
        <v>521</v>
      </c>
      <c r="BC74" s="67" t="s">
        <v>521</v>
      </c>
      <c r="BD74" s="67" t="s">
        <v>521</v>
      </c>
      <c r="BE74" s="67" t="s">
        <v>521</v>
      </c>
      <c r="BF74" s="68" t="s">
        <v>521</v>
      </c>
      <c r="BG74" s="69" t="s">
        <v>521</v>
      </c>
      <c r="BH74" s="67" t="s">
        <v>521</v>
      </c>
      <c r="BI74" s="67" t="s">
        <v>521</v>
      </c>
      <c r="BJ74" s="67" t="s">
        <v>521</v>
      </c>
      <c r="BK74" s="67" t="s">
        <v>521</v>
      </c>
      <c r="BL74" s="67" t="s">
        <v>521</v>
      </c>
      <c r="BM74" s="67" t="s">
        <v>521</v>
      </c>
      <c r="BN74" s="67" t="s">
        <v>521</v>
      </c>
      <c r="BO74" s="67" t="s">
        <v>521</v>
      </c>
      <c r="BP74" s="68" t="s">
        <v>521</v>
      </c>
      <c r="BQ74" s="70" t="s">
        <v>521</v>
      </c>
      <c r="BR74" s="67" t="s">
        <v>521</v>
      </c>
      <c r="BS74" s="67" t="s">
        <v>521</v>
      </c>
      <c r="BT74" s="67" t="s">
        <v>521</v>
      </c>
      <c r="BU74" s="67" t="s">
        <v>521</v>
      </c>
      <c r="BV74" s="67" t="s">
        <v>521</v>
      </c>
      <c r="BW74" s="67" t="s">
        <v>521</v>
      </c>
      <c r="BX74" s="67" t="s">
        <v>521</v>
      </c>
      <c r="BY74" s="67" t="s">
        <v>521</v>
      </c>
      <c r="BZ74" s="68" t="s">
        <v>521</v>
      </c>
      <c r="CA74" s="69" t="s">
        <v>521</v>
      </c>
      <c r="CB74" s="67" t="s">
        <v>521</v>
      </c>
      <c r="CC74" s="67" t="s">
        <v>521</v>
      </c>
      <c r="CD74" s="67" t="s">
        <v>521</v>
      </c>
      <c r="CE74" s="67" t="s">
        <v>521</v>
      </c>
      <c r="CF74" s="67" t="s">
        <v>521</v>
      </c>
      <c r="CG74" s="67" t="s">
        <v>521</v>
      </c>
      <c r="CH74" s="67" t="s">
        <v>521</v>
      </c>
      <c r="CI74" s="67" t="s">
        <v>521</v>
      </c>
      <c r="CJ74" s="68" t="s">
        <v>521</v>
      </c>
      <c r="CK74" s="69" t="s">
        <v>521</v>
      </c>
      <c r="CL74" s="67" t="s">
        <v>521</v>
      </c>
      <c r="CM74" s="67" t="s">
        <v>521</v>
      </c>
      <c r="CN74" s="67" t="s">
        <v>521</v>
      </c>
      <c r="CO74" s="67" t="s">
        <v>521</v>
      </c>
      <c r="CP74" s="67" t="s">
        <v>521</v>
      </c>
      <c r="CQ74" s="67" t="s">
        <v>521</v>
      </c>
      <c r="CR74" s="67" t="s">
        <v>521</v>
      </c>
      <c r="CS74" s="67" t="s">
        <v>521</v>
      </c>
      <c r="CT74" s="68" t="s">
        <v>521</v>
      </c>
      <c r="CU74" s="69" t="s">
        <v>521</v>
      </c>
      <c r="CV74" s="67" t="s">
        <v>521</v>
      </c>
      <c r="CW74" s="67" t="s">
        <v>521</v>
      </c>
      <c r="CX74" s="67" t="s">
        <v>521</v>
      </c>
      <c r="CY74" s="67" t="s">
        <v>521</v>
      </c>
      <c r="CZ74" s="67" t="s">
        <v>521</v>
      </c>
      <c r="DA74" s="67" t="s">
        <v>521</v>
      </c>
      <c r="DB74" s="67" t="s">
        <v>521</v>
      </c>
      <c r="DC74" s="67" t="s">
        <v>521</v>
      </c>
      <c r="DD74" s="68" t="s">
        <v>521</v>
      </c>
      <c r="DE74" s="69" t="s">
        <v>521</v>
      </c>
      <c r="DF74" s="71" t="s">
        <v>521</v>
      </c>
      <c r="DG74" s="67" t="s">
        <v>521</v>
      </c>
      <c r="DH74" s="67" t="s">
        <v>521</v>
      </c>
      <c r="DI74" s="67" t="s">
        <v>521</v>
      </c>
      <c r="DJ74" s="67" t="s">
        <v>521</v>
      </c>
      <c r="DK74" s="67" t="s">
        <v>521</v>
      </c>
      <c r="DL74" s="67" t="s">
        <v>521</v>
      </c>
      <c r="DM74" s="67" t="s">
        <v>521</v>
      </c>
      <c r="DN74" s="68" t="s">
        <v>521</v>
      </c>
      <c r="DO74" s="70" t="s">
        <v>521</v>
      </c>
      <c r="DP74" s="71" t="s">
        <v>521</v>
      </c>
      <c r="DQ74" s="67" t="s">
        <v>521</v>
      </c>
      <c r="DR74" s="67" t="s">
        <v>521</v>
      </c>
      <c r="DS74" s="67" t="s">
        <v>521</v>
      </c>
      <c r="DT74" s="67" t="s">
        <v>521</v>
      </c>
      <c r="DU74" s="67" t="s">
        <v>521</v>
      </c>
      <c r="DV74" s="67" t="s">
        <v>521</v>
      </c>
      <c r="DW74" s="67" t="s">
        <v>521</v>
      </c>
      <c r="DX74" s="72" t="s">
        <v>521</v>
      </c>
      <c r="DY74" s="73" t="s">
        <v>522</v>
      </c>
      <c r="DZ74" s="74">
        <v>2</v>
      </c>
      <c r="EA74" s="74">
        <v>3</v>
      </c>
      <c r="EB74" s="74">
        <v>3</v>
      </c>
      <c r="EC74" s="75">
        <v>4</v>
      </c>
      <c r="ED74" s="76" t="s">
        <v>522</v>
      </c>
      <c r="EE74" s="74">
        <f t="shared" si="132"/>
        <v>2</v>
      </c>
      <c r="EF74" s="74">
        <f t="shared" si="133"/>
        <v>6</v>
      </c>
      <c r="EG74" s="74">
        <f t="shared" si="134"/>
        <v>18</v>
      </c>
      <c r="EH74" s="77">
        <f t="shared" si="135"/>
        <v>72</v>
      </c>
      <c r="EI74" s="73">
        <v>30</v>
      </c>
      <c r="EJ74" s="74">
        <v>50</v>
      </c>
      <c r="EK74" s="74">
        <v>90</v>
      </c>
      <c r="EL74" s="74">
        <v>150</v>
      </c>
      <c r="EM74" s="75">
        <v>450</v>
      </c>
      <c r="EN74" s="78">
        <v>1</v>
      </c>
      <c r="EO74" s="79">
        <f t="shared" si="136"/>
        <v>0.83333333333333337</v>
      </c>
      <c r="EP74" s="79">
        <f t="shared" si="137"/>
        <v>0.5</v>
      </c>
      <c r="EQ74" s="79">
        <f t="shared" si="138"/>
        <v>0.27777777777777779</v>
      </c>
      <c r="ER74" s="80">
        <f t="shared" si="139"/>
        <v>0.20833333333333334</v>
      </c>
      <c r="ES74" s="128" t="s">
        <v>543</v>
      </c>
      <c r="ET74" s="82" t="s">
        <v>664</v>
      </c>
      <c r="EU74" s="83">
        <v>4</v>
      </c>
      <c r="EV74" s="73">
        <v>38</v>
      </c>
      <c r="EW74" s="74">
        <v>46</v>
      </c>
      <c r="EX74" s="74">
        <v>14</v>
      </c>
      <c r="EY74" s="74">
        <v>19</v>
      </c>
      <c r="EZ74" s="74">
        <v>29</v>
      </c>
      <c r="FA74" s="74">
        <v>10</v>
      </c>
      <c r="FB74" s="74">
        <v>28</v>
      </c>
      <c r="FC74" s="74">
        <v>27</v>
      </c>
      <c r="FD74" s="74">
        <f t="shared" si="140"/>
        <v>43</v>
      </c>
      <c r="FE74" s="84">
        <f t="shared" si="141"/>
        <v>41</v>
      </c>
      <c r="FF74" s="73">
        <f>RANK(EV74,$EV$9:$EV$497,0)</f>
        <v>329</v>
      </c>
      <c r="FG74" s="74">
        <f>RANK(EW74,$EW$9:$EW$497,0)</f>
        <v>196</v>
      </c>
      <c r="FH74" s="74">
        <f>RANK(EX74,$EX$9:$EX$497,0)</f>
        <v>359</v>
      </c>
      <c r="FI74" s="74">
        <f>RANK(EY74,$EY$9:$EY$497,0)</f>
        <v>319</v>
      </c>
      <c r="FJ74" s="74">
        <f>RANK(EZ74,$EZ$9:$EZ$497,0)</f>
        <v>133</v>
      </c>
      <c r="FK74" s="74">
        <f>RANK(FA74,$FA$9:$FA$497,0)</f>
        <v>307</v>
      </c>
      <c r="FL74" s="74">
        <f>RANK(FB74,$FB$9:$FB$497,0)</f>
        <v>279</v>
      </c>
      <c r="FM74" s="74">
        <f>RANK(FC74,$FC$9:$FC$497,0)</f>
        <v>292</v>
      </c>
      <c r="FN74" s="74">
        <f>RANK(FD74,$FD$9:$FD$497,0)</f>
        <v>311</v>
      </c>
      <c r="FO74" s="84">
        <f>RANK(FE74,$FE$9:$FE$497,0)</f>
        <v>332</v>
      </c>
      <c r="FP74" s="73">
        <f>COUNTIFS($EV$9:$EV$497,"&gt;"&amp;EV74,$ES$9:$ES$497,ES74)+1</f>
        <v>63</v>
      </c>
      <c r="FQ74" s="74">
        <f>COUNTIFS($EW$9:$EW$497,"&gt;"&amp;EW74,$ES$9:$ES$497,ES74)+1</f>
        <v>68</v>
      </c>
      <c r="FR74" s="74">
        <f>COUNTIFS($EX$9:$EX$497,"&gt;"&amp;EX74,$ES$9:$ES$497,ES74)+1</f>
        <v>49</v>
      </c>
      <c r="FS74" s="74">
        <f>COUNTIFS($EY$9:$EY$497,"&gt;"&amp;EY74,$ES$9:$ES$497,ES74)+1</f>
        <v>56</v>
      </c>
      <c r="FT74" s="74">
        <f>COUNTIFS($EZ$9:$EZ$497,"&gt;"&amp;EZ74,$ES$9:$ES$497,ES74)+1</f>
        <v>67</v>
      </c>
      <c r="FU74" s="74">
        <f>COUNTIFS($FA$9:$FA$497,"&gt;"&amp;FA74,$ES$9:$ES$497,ES74)+1</f>
        <v>61</v>
      </c>
      <c r="FV74" s="74">
        <f>COUNTIFS($FB$9:$FB$497,"&gt;"&amp;FB74,$ES$9:$ES$497,ES74)+1</f>
        <v>66</v>
      </c>
      <c r="FW74" s="74">
        <f>COUNTIFS($FC$9:$FC$497,"&gt;"&amp;FC74,$ES$9:$ES$497,ES74)+1</f>
        <v>67</v>
      </c>
      <c r="FX74" s="74">
        <f>COUNTIFS($FD$9:$FD$497,"&gt;"&amp;FD74,$ES$9:$ES$497,ES74)+1</f>
        <v>68</v>
      </c>
      <c r="FY74" s="84">
        <f>COUNTIFS($FE$9:$FE$497,"&gt;"&amp;FE74,$ES$9:$ES$497,ES74)+1</f>
        <v>67</v>
      </c>
      <c r="FZ74" s="85">
        <f t="shared" si="142"/>
        <v>0.86</v>
      </c>
      <c r="GA74" s="86">
        <f t="shared" si="143"/>
        <v>1.05</v>
      </c>
      <c r="GB74" s="86">
        <f t="shared" si="144"/>
        <v>0.32</v>
      </c>
      <c r="GC74" s="86">
        <f t="shared" si="145"/>
        <v>0.43</v>
      </c>
      <c r="GD74" s="86">
        <f t="shared" si="146"/>
        <v>0.66</v>
      </c>
      <c r="GE74" s="86">
        <f t="shared" si="147"/>
        <v>0.23</v>
      </c>
      <c r="GF74" s="86">
        <f t="shared" si="148"/>
        <v>0.64</v>
      </c>
      <c r="GG74" s="86">
        <f t="shared" si="149"/>
        <v>0.61</v>
      </c>
      <c r="GH74" s="86">
        <f t="shared" si="150"/>
        <v>0.98</v>
      </c>
      <c r="GI74" s="87">
        <f t="shared" si="151"/>
        <v>0.93</v>
      </c>
      <c r="GJ74" s="85">
        <f>ROUND(((FZ74-AVERAGE(FZ$9:FZ$497))/STDEVP(FZ$9:FZ$497)*10+50),2)</f>
        <v>45.85</v>
      </c>
      <c r="GK74" s="86">
        <f>ROUND(((GA74-AVERAGE(GA$9:GA$497))/STDEVP(GA$9:GA$497)*10+50),2)</f>
        <v>60.74</v>
      </c>
      <c r="GL74" s="86">
        <f>ROUND(((GB74-AVERAGE(GB$9:GB$497))/STDEVP(GB$9:GB$497)*10+50),2)</f>
        <v>40.130000000000003</v>
      </c>
      <c r="GM74" s="86">
        <f>ROUND(((GC74-AVERAGE(GC$9:GC$497))/STDEVP(GC$9:GC$497)*10+50),2)</f>
        <v>45.18</v>
      </c>
      <c r="GN74" s="86">
        <f>ROUND(((GD74-AVERAGE(GD$9:GD$497))/STDEVP(GD$9:GD$497)*10+50),2)</f>
        <v>59.17</v>
      </c>
      <c r="GO74" s="86">
        <f>ROUND(((GE74-AVERAGE(GE$9:GE$497))/STDEVP(GE$9:GE$497)*10+50),2)</f>
        <v>45.7</v>
      </c>
      <c r="GP74" s="86">
        <f>ROUND(((GF74-AVERAGE(GF$9:GF$497))/STDEVP(GF$9:GF$497)*10+50),2)</f>
        <v>50.16</v>
      </c>
      <c r="GQ74" s="86">
        <f>ROUND(((GG74-AVERAGE(GG$9:GG$497))/STDEVP(GG$9:GG$497)*10+50),2)</f>
        <v>49.34</v>
      </c>
      <c r="GR74" s="86">
        <f>ROUND(((GH74-AVERAGE(GH$9:GH$497))/STDEVP(GH$9:GH$497)*10+50),2)</f>
        <v>50.19</v>
      </c>
      <c r="GS74" s="87">
        <f>ROUND(((GI74-AVERAGE(GI$9:GI$497))/STDEVP(GI$9:GI$497)*10+50),2)</f>
        <v>44.04</v>
      </c>
      <c r="GT74" s="73">
        <f>RANK(GJ74,$GJ$9:$GJ$497,0)</f>
        <v>292</v>
      </c>
      <c r="GU74" s="74">
        <f>RANK(GK74,$GK$9:$GK$497,0)</f>
        <v>69</v>
      </c>
      <c r="GV74" s="74">
        <f>RANK(GL74,$GL$9:$GL$497,0)</f>
        <v>372</v>
      </c>
      <c r="GW74" s="74">
        <f>RANK(GM74,$GM$9:$GM$497,0)</f>
        <v>295</v>
      </c>
      <c r="GX74" s="74">
        <f>RANK(GN74,$GN$9:$GN$497,0)</f>
        <v>78</v>
      </c>
      <c r="GY74" s="74">
        <f>RANK(GO74,$GO$9:$GO$497,0)</f>
        <v>252</v>
      </c>
      <c r="GZ74" s="74">
        <f>RANK(GP74,$GP$9:$GP$497,0)</f>
        <v>211</v>
      </c>
      <c r="HA74" s="74">
        <f>RANK(GQ74,$GQ$9:$GQ$497,0)</f>
        <v>224</v>
      </c>
      <c r="HB74" s="74">
        <f>RANK(GR74,$GR$9:$GR$497,0)</f>
        <v>180</v>
      </c>
      <c r="HC74" s="84">
        <f>RANK(GS74,$GS$9:$GS$497,0)</f>
        <v>297</v>
      </c>
      <c r="HD74" s="85">
        <f>ROUND(AVERAGEIF($ES$9:$ES$497,$ES74,$FZ$9:$FZ$497),2)</f>
        <v>0.86</v>
      </c>
      <c r="HE74" s="86">
        <f>ROUND(AVERAGEIF($ES$9:$ES$497,$ES74,$GA$9:$GA$497),2)</f>
        <v>1.0900000000000001</v>
      </c>
      <c r="HF74" s="86">
        <f>ROUND(AVERAGEIF($ES$9:$ES$497,$ES74,$GB$9:$GB$497),2)</f>
        <v>0.28999999999999998</v>
      </c>
      <c r="HG74" s="86">
        <f>ROUND(AVERAGEIF($ES$9:$ES$497,$ES74,$GC$9:$GC$497),2)</f>
        <v>0.42</v>
      </c>
      <c r="HH74" s="86">
        <f>ROUND(AVERAGEIF($ES$9:$ES$497,$ES74,$GD$9:$GD$497),2)</f>
        <v>0.86</v>
      </c>
      <c r="HI74" s="86">
        <f>ROUND(AVERAGEIF($ES$9:$ES$497,$ES74,$GE$9:$GE$497),2)</f>
        <v>0.3</v>
      </c>
      <c r="HJ74" s="86">
        <f>ROUND(AVERAGEIF($ES$9:$ES$497,$ES74,$GF$9:$GF$497),2)</f>
        <v>0.67</v>
      </c>
      <c r="HK74" s="86">
        <f>ROUND(AVERAGEIF($ES$9:$ES$497,$ES74,$GG$9:$GG$497),2)</f>
        <v>0.73</v>
      </c>
      <c r="HL74" s="86">
        <f>ROUND(AVERAGEIF($ES$9:$ES$497,$ES74,$GH$9:$GH$497),2)</f>
        <v>1.1399999999999999</v>
      </c>
      <c r="HM74" s="87">
        <f>ROUND(AVERAGEIF($ES$9:$ES$497,$ES74,$GI$9:$GI$497),2)</f>
        <v>1.01</v>
      </c>
      <c r="HN74" s="88">
        <f t="shared" si="152"/>
        <v>0</v>
      </c>
      <c r="HO74" s="89">
        <f t="shared" si="153"/>
        <v>-4.0000000000000036E-2</v>
      </c>
      <c r="HP74" s="89">
        <f t="shared" si="154"/>
        <v>3.0000000000000027E-2</v>
      </c>
      <c r="HQ74" s="89">
        <f t="shared" si="155"/>
        <v>1.0000000000000009E-2</v>
      </c>
      <c r="HR74" s="89">
        <f t="shared" si="156"/>
        <v>-0.19999999999999996</v>
      </c>
      <c r="HS74" s="89">
        <f t="shared" si="157"/>
        <v>-6.9999999999999979E-2</v>
      </c>
      <c r="HT74" s="89">
        <f t="shared" si="158"/>
        <v>-3.0000000000000027E-2</v>
      </c>
      <c r="HU74" s="89">
        <f t="shared" si="159"/>
        <v>-0.12</v>
      </c>
      <c r="HV74" s="89">
        <f t="shared" si="160"/>
        <v>-0.15999999999999992</v>
      </c>
      <c r="HW74" s="90">
        <f t="shared" si="161"/>
        <v>-7.999999999999996E-2</v>
      </c>
      <c r="HX74" s="73">
        <f>COUNTIFS($FZ$9:$FZ$497,"&gt;"&amp;FZ74,$ES$9:$ES$497,$ES74)+1</f>
        <v>46</v>
      </c>
      <c r="HY74" s="74">
        <f>COUNTIFS($GA$9:$GA$497,"&gt;"&amp;GA74,$ES$9:$ES$497,$ES74)+1</f>
        <v>49</v>
      </c>
      <c r="HZ74" s="74">
        <f>COUNTIFS($GB$9:$GB$497,"&gt;"&amp;GB74,$ES$9:$ES$497,$ES74)+1</f>
        <v>40</v>
      </c>
      <c r="IA74" s="74">
        <f>COUNTIFS($GC$9:$GC$497,"&gt;"&amp;GC74,$ES$9:$ES$497,$ES74)+1</f>
        <v>44</v>
      </c>
      <c r="IB74" s="74">
        <f>COUNTIFS($GD$9:$GD$497,"&gt;"&amp;GD74,$ES$9:$ES$497,$ES74)+1</f>
        <v>70</v>
      </c>
      <c r="IC74" s="74">
        <f>COUNTIFS($GE$9:$GE$497,"&gt;"&amp;GE74,$ES$9:$ES$497,$ES74)+1</f>
        <v>73</v>
      </c>
      <c r="ID74" s="74">
        <f>COUNTIFS($GF$9:$GF$497,"&gt;"&amp;GF74,$ES$9:$ES$497,$ES74)+1</f>
        <v>44</v>
      </c>
      <c r="IE74" s="74">
        <f>COUNTIFS($GG$9:$GG$497,"&gt;"&amp;GG74,$ES$9:$ES$497,$ES74)+1</f>
        <v>67</v>
      </c>
      <c r="IF74" s="74">
        <f>COUNTIFS($GH$9:$GH$497,"&gt;"&amp;GH74,$ES$9:$ES$497,$ES74)+1</f>
        <v>60</v>
      </c>
      <c r="IG74" s="84">
        <f>COUNTIFS($GI$9:$GI$497,"&gt;"&amp;GI74,$ES$9:$ES$497,$ES74)+1</f>
        <v>50</v>
      </c>
      <c r="IH74" s="91"/>
      <c r="II74" s="79"/>
      <c r="IJ74" s="79"/>
      <c r="IK74" s="79"/>
      <c r="IL74" s="79"/>
      <c r="IM74" s="92"/>
      <c r="IN74" s="93"/>
      <c r="IO74" s="94"/>
      <c r="IP74" s="95"/>
      <c r="IQ74" s="79"/>
      <c r="IR74" s="79"/>
      <c r="IS74" s="79"/>
      <c r="IT74" s="79"/>
      <c r="IU74" s="79"/>
      <c r="IV74" s="79"/>
      <c r="IW74" s="96"/>
      <c r="IX74" s="93"/>
      <c r="IY74" s="79"/>
      <c r="IZ74" s="79"/>
      <c r="JA74" s="79"/>
      <c r="JB74" s="79"/>
      <c r="JC74" s="79"/>
      <c r="JD74" s="79"/>
      <c r="JE74" s="97"/>
      <c r="JF74" s="95"/>
      <c r="JG74" s="79"/>
      <c r="JH74" s="79"/>
      <c r="JI74" s="79"/>
      <c r="JJ74" s="79"/>
      <c r="JK74" s="79"/>
      <c r="JL74" s="79"/>
      <c r="JM74" s="96"/>
      <c r="JN74" s="93"/>
      <c r="JO74" s="79"/>
      <c r="JP74" s="79"/>
      <c r="JQ74" s="79"/>
      <c r="JR74" s="79"/>
      <c r="JS74" s="79"/>
      <c r="JT74" s="79"/>
      <c r="JU74" s="79"/>
      <c r="JV74" s="79"/>
      <c r="JW74" s="79"/>
      <c r="JX74" s="79"/>
      <c r="JY74" s="79"/>
      <c r="JZ74" s="97"/>
      <c r="KA74" s="93"/>
      <c r="KB74" s="79"/>
      <c r="KC74" s="79"/>
      <c r="KD74" s="79"/>
      <c r="KE74" s="97"/>
      <c r="KF74" s="95"/>
      <c r="KG74" s="79"/>
      <c r="KH74" s="79"/>
      <c r="KI74" s="79"/>
      <c r="KJ74" s="79"/>
      <c r="KK74" s="98"/>
      <c r="KL74" s="79"/>
      <c r="KM74" s="79"/>
      <c r="KN74" s="79"/>
      <c r="KO74" s="79"/>
      <c r="KP74" s="79"/>
      <c r="KQ74" s="79"/>
      <c r="KR74" s="79"/>
      <c r="KS74" s="96"/>
      <c r="KT74" s="96"/>
      <c r="KU74" s="96"/>
      <c r="KV74" s="96"/>
      <c r="KW74" s="93"/>
      <c r="KX74" s="79"/>
      <c r="KY74" s="79"/>
      <c r="KZ74" s="79"/>
      <c r="LA74" s="79"/>
      <c r="LB74" s="79"/>
      <c r="LC74" s="96"/>
      <c r="LD74" s="93"/>
      <c r="LE74" s="94"/>
      <c r="LF74" s="99"/>
      <c r="LG74" s="75"/>
      <c r="LH74" s="93"/>
      <c r="LI74" s="79"/>
      <c r="LJ74" s="74"/>
      <c r="LK74" s="74"/>
      <c r="LL74" s="74"/>
      <c r="LM74" s="100"/>
      <c r="LN74" s="95"/>
      <c r="LO74" s="79"/>
      <c r="LP74" s="79"/>
      <c r="LQ74" s="79"/>
      <c r="LR74" s="96"/>
      <c r="LS74" s="93"/>
      <c r="LT74" s="79"/>
      <c r="LU74" s="79"/>
      <c r="LV74" s="79"/>
      <c r="LW74" s="79"/>
      <c r="LX74" s="79"/>
      <c r="LY74" s="79"/>
      <c r="LZ74" s="79"/>
      <c r="MA74" s="97"/>
      <c r="MB74" s="95"/>
      <c r="MC74" s="79"/>
      <c r="MD74" s="79"/>
      <c r="ME74" s="79"/>
      <c r="MF74" s="79"/>
      <c r="MG74" s="79"/>
      <c r="MH74" s="79"/>
      <c r="MI74" s="79"/>
      <c r="MJ74" s="79"/>
      <c r="MK74" s="79"/>
      <c r="ML74" s="79"/>
      <c r="MM74" s="79"/>
      <c r="MN74" s="98"/>
      <c r="MO74" s="98"/>
      <c r="MP74" s="96"/>
      <c r="MQ74" s="93"/>
      <c r="MR74" s="79"/>
      <c r="MS74" s="79"/>
      <c r="MT74" s="79"/>
      <c r="MU74" s="79"/>
      <c r="MV74" s="98"/>
      <c r="MW74" s="79"/>
      <c r="MX74" s="79"/>
      <c r="MY74" s="79"/>
      <c r="MZ74" s="79"/>
      <c r="NA74" s="79"/>
      <c r="NB74" s="79"/>
      <c r="NC74" s="79"/>
      <c r="ND74" s="96"/>
      <c r="NE74" s="96"/>
      <c r="NF74" s="96"/>
      <c r="NG74" s="96"/>
      <c r="NH74" s="93"/>
      <c r="NI74" s="79"/>
      <c r="NJ74" s="79"/>
      <c r="NK74" s="79"/>
      <c r="NL74" s="79"/>
      <c r="NM74" s="79"/>
      <c r="NN74" s="94"/>
      <c r="NO74" s="93"/>
      <c r="NP74" s="80"/>
      <c r="NQ74" s="124" t="s">
        <v>718</v>
      </c>
      <c r="NR74" s="102" t="s">
        <v>723</v>
      </c>
      <c r="NS74" s="102"/>
      <c r="NT74" s="102"/>
      <c r="NU74" s="102"/>
      <c r="NV74" s="104">
        <v>43720</v>
      </c>
      <c r="NW74" s="102" t="s">
        <v>525</v>
      </c>
      <c r="NX74" s="133" t="s">
        <v>724</v>
      </c>
      <c r="NY74" s="129" t="s">
        <v>601</v>
      </c>
      <c r="NZ74" s="133" t="s">
        <v>724</v>
      </c>
      <c r="OA74" s="134"/>
      <c r="OB74" s="134"/>
      <c r="OC74" s="134"/>
      <c r="OD74" s="108">
        <f t="shared" si="162"/>
        <v>72</v>
      </c>
      <c r="OE74" s="109">
        <v>7</v>
      </c>
      <c r="OF74" s="110">
        <f t="shared" si="163"/>
        <v>30</v>
      </c>
      <c r="OG74" s="109">
        <v>7</v>
      </c>
      <c r="OH74" s="111">
        <f>ROUND(AVERAGEIF($ES$9:$ES$497,$ES74,EV$9:EV$497),0)</f>
        <v>57</v>
      </c>
      <c r="OI74" s="112">
        <f>ROUND(AVERAGEIF($ES$9:$ES$497,$ES74,EW$9:EW$497),0)</f>
        <v>69</v>
      </c>
      <c r="OJ74" s="112">
        <f>ROUND(AVERAGEIF($ES$9:$ES$497,$ES74,EX$9:EX$497),0)</f>
        <v>17</v>
      </c>
      <c r="OK74" s="112">
        <f>ROUND(AVERAGEIF($ES$9:$ES$497,$ES74,EY$9:EY$497),0)</f>
        <v>30</v>
      </c>
      <c r="OL74" s="112">
        <f>ROUND(AVERAGEIF($ES$9:$ES$497,$ES74,EZ$9:EZ$497),0)</f>
        <v>58</v>
      </c>
      <c r="OM74" s="112">
        <f>ROUND(AVERAGEIF($ES$9:$ES$497,$ES74,FA$9:FA$497),0)</f>
        <v>21</v>
      </c>
      <c r="ON74" s="112">
        <f>ROUND(AVERAGEIF($ES$9:$ES$497,$ES74,FB$9:FB$497),0)</f>
        <v>45</v>
      </c>
      <c r="OO74" s="112">
        <f>ROUND(AVERAGEIF($ES$9:$ES$497,$ES74,FC$9:FC$497),0)</f>
        <v>49</v>
      </c>
      <c r="OP74" s="112">
        <f>ROUND(AVERAGEIF($ES$9:$ES$497,$ES74,FD$9:FD$497),0)</f>
        <v>75</v>
      </c>
      <c r="OQ74" s="113">
        <f>ROUND(AVERAGEIF($ES$9:$ES$497,$ES74,FE$9:FE$497),0)</f>
        <v>66</v>
      </c>
      <c r="OR74" s="114">
        <f>ROUND(EV74/MAX(EV$9:EV$497)*100,0)</f>
        <v>21</v>
      </c>
      <c r="OS74" s="115">
        <f>ROUND(EW74/MAX(EW$9:EW$497)*100,0)</f>
        <v>36</v>
      </c>
      <c r="OT74" s="115">
        <f>ROUND(EX74/MAX(EX$9:EX$497)*100,0)</f>
        <v>12</v>
      </c>
      <c r="OU74" s="115">
        <f>ROUND(EY74/MAX(EY$9:EY$497)*100,0)</f>
        <v>13</v>
      </c>
      <c r="OV74" s="115">
        <f>ROUND(EZ74/MAX(EZ$9:EZ$497)*100,0)</f>
        <v>23</v>
      </c>
      <c r="OW74" s="115">
        <f>ROUND(FA74/MAX(FA$9:FA$497)*100,0)</f>
        <v>9</v>
      </c>
      <c r="OX74" s="115">
        <f>ROUND(FB74/MAX(FB$9:FB$497)*100,0)</f>
        <v>21</v>
      </c>
      <c r="OY74" s="116">
        <f>ROUND(FC74/MAX(FC$9:FC$497)*100,0)</f>
        <v>19</v>
      </c>
      <c r="OZ74" s="115">
        <f>ROUND(FD74/MAX(FD$9:FD$497)*100,0)</f>
        <v>29</v>
      </c>
      <c r="PA74" s="117">
        <f>ROUND(FE74/MAX(FE$9:FE$497)*100,0)</f>
        <v>17</v>
      </c>
      <c r="PB74" s="118">
        <f t="shared" si="164"/>
        <v>224</v>
      </c>
      <c r="PC74" s="115">
        <f t="shared" si="165"/>
        <v>257</v>
      </c>
      <c r="PD74" s="115">
        <f t="shared" si="166"/>
        <v>293</v>
      </c>
      <c r="PE74" s="115">
        <f t="shared" si="167"/>
        <v>262</v>
      </c>
      <c r="PF74" s="115">
        <f t="shared" si="168"/>
        <v>213</v>
      </c>
      <c r="PG74" s="119">
        <f t="shared" si="169"/>
        <v>188</v>
      </c>
      <c r="PH74" s="118">
        <f>ROUND(PB74/MAX(PB$9:PB$497)*100,0)</f>
        <v>27</v>
      </c>
      <c r="PI74" s="115">
        <f>ROUND(PC74/MAX(PC$9:PC$497)*100,0)</f>
        <v>31</v>
      </c>
      <c r="PJ74" s="115">
        <f>ROUND(PD74/MAX(PD$9:PD$497)*100,0)</f>
        <v>31</v>
      </c>
      <c r="PK74" s="115">
        <f>ROUND(PE74/MAX(PE$9:PE$497)*100,0)</f>
        <v>26</v>
      </c>
      <c r="PL74" s="115">
        <f>ROUND(PF74/MAX(PF$9:PF$497)*100,0)</f>
        <v>30</v>
      </c>
      <c r="PM74" s="119">
        <f>ROUND(PG74/MAX(PG$9:PG$497)*100,0)</f>
        <v>27</v>
      </c>
      <c r="PN74" s="118">
        <f>RANK(PH74,PH$9:PH$497,0)</f>
        <v>320</v>
      </c>
      <c r="PO74" s="115">
        <f>RANK(PI74,PI$9:PI$497,0)</f>
        <v>282</v>
      </c>
      <c r="PP74" s="115">
        <f>RANK(PJ74,PJ$9:PJ$497,0)</f>
        <v>310</v>
      </c>
      <c r="PQ74" s="115">
        <f>RANK(PK74,PK$9:PK$497,0)</f>
        <v>320</v>
      </c>
      <c r="PR74" s="115">
        <f>RANK(PL74,PL$9:PL$497,0)</f>
        <v>313</v>
      </c>
      <c r="PS74" s="119">
        <f>RANK(PM74,PM$9:PM$497,0)</f>
        <v>312</v>
      </c>
      <c r="PT74" s="120">
        <f>ROUND(FZ74/MAX(FZ$9:FZ$497)*100,0)</f>
        <v>47</v>
      </c>
      <c r="PU74" s="115">
        <f>ROUND(GA74/MAX(GA$9:GA$497)*100,0)</f>
        <v>59</v>
      </c>
      <c r="PV74" s="115">
        <f>ROUND(GB74/MAX(GB$9:GB$497)*100,0)</f>
        <v>23</v>
      </c>
      <c r="PW74" s="115">
        <f>ROUND(GC74/MAX(GC$9:GC$497)*100,0)</f>
        <v>34</v>
      </c>
      <c r="PX74" s="115">
        <f>ROUND(GD74/MAX(GD$9:GD$497)*100,0)</f>
        <v>37</v>
      </c>
      <c r="PY74" s="115">
        <f>ROUND(GE74/MAX(GE$9:GE$497)*100,0)</f>
        <v>14</v>
      </c>
      <c r="PZ74" s="115">
        <f>ROUND(GF74/MAX(GF$9:GF$497)*100,0)</f>
        <v>30</v>
      </c>
      <c r="QA74" s="116">
        <f>ROUND(GG74/MAX(GG$9:GG$497)*100,0)</f>
        <v>33</v>
      </c>
      <c r="QB74" s="115">
        <f>ROUND(GH74/MAX(GH$9:GH$497)*100,0)</f>
        <v>44</v>
      </c>
      <c r="QC74" s="121">
        <f>ROUND(GI74/MAX(GI$9:GI$497)*100,0)</f>
        <v>30</v>
      </c>
      <c r="QD74" s="120">
        <f>ROUND(AVERAGEIF($ES$9:$ES$497,$ES74,PT$9:PT$497),0)</f>
        <v>47</v>
      </c>
      <c r="QE74" s="120">
        <f>ROUND(AVERAGEIF($ES$9:$ES$497,$ES74,PU$9:PU$497),0)</f>
        <v>61</v>
      </c>
      <c r="QF74" s="120">
        <f>ROUND(AVERAGEIF($ES$9:$ES$497,$ES74,PV$9:PV$497),0)</f>
        <v>21</v>
      </c>
      <c r="QG74" s="120">
        <f>ROUND(AVERAGEIF($ES$9:$ES$497,$ES74,PW$9:PW$497),0)</f>
        <v>34</v>
      </c>
      <c r="QH74" s="120">
        <f>ROUND(AVERAGEIF($ES$9:$ES$497,$ES74,PX$9:PX$497),0)</f>
        <v>48</v>
      </c>
      <c r="QI74" s="120">
        <f>ROUND(AVERAGEIF($ES$9:$ES$497,$ES74,PY$9:PY$497),0)</f>
        <v>18</v>
      </c>
      <c r="QJ74" s="120">
        <f>ROUND(AVERAGEIF($ES$9:$ES$497,$ES74,PZ$9:PZ$497),0)</f>
        <v>31</v>
      </c>
      <c r="QK74" s="120">
        <f>ROUND(AVERAGEIF($ES$9:$ES$497,$ES74,QA$9:QA$497),0)</f>
        <v>40</v>
      </c>
      <c r="QL74" s="120">
        <f>ROUND(AVERAGEIF($ES$9:$ES$497,$ES74,QB$9:QB$497),0)</f>
        <v>51</v>
      </c>
      <c r="QM74" s="120">
        <f>ROUND(AVERAGEIF($ES$9:$ES$497,$ES74,QC$9:QC$497),0)</f>
        <v>32</v>
      </c>
      <c r="QN74" s="114">
        <f t="shared" si="126"/>
        <v>431</v>
      </c>
      <c r="QO74" s="115">
        <f t="shared" si="127"/>
        <v>487</v>
      </c>
      <c r="QP74" s="115">
        <f t="shared" si="128"/>
        <v>579</v>
      </c>
      <c r="QQ74" s="115">
        <f t="shared" si="129"/>
        <v>530</v>
      </c>
      <c r="QR74" s="115">
        <f t="shared" si="130"/>
        <v>500</v>
      </c>
      <c r="QS74" s="119">
        <f t="shared" si="131"/>
        <v>366</v>
      </c>
      <c r="QT74" s="114">
        <f>ROUND((QN74-MIN(QN$9:QN$497))/(MAX(QN$9:QN$497)-MIN(QN$9:QN$497))*100,0)</f>
        <v>32</v>
      </c>
      <c r="QU74" s="115">
        <f>ROUND((QO74-MIN(QO$9:QO$497))/(MAX(QO$9:QO$497)-MIN(QO$9:QO$497))*100,0)</f>
        <v>40</v>
      </c>
      <c r="QV74" s="115">
        <f>ROUND((QP74-MIN(QP$9:QP$497))/(MAX(QP$9:QP$497)-MIN(QP$9:QP$497))*100,0)</f>
        <v>33</v>
      </c>
      <c r="QW74" s="115">
        <f>ROUND((QQ74-MIN(QQ$9:QQ$497))/(MAX(QQ$9:QQ$497)-MIN(QQ$9:QQ$497))*100,0)</f>
        <v>31</v>
      </c>
      <c r="QX74" s="115">
        <f>ROUND((QR74-MIN(QR$9:QR$497))/(MAX(QR$9:QR$497)-MIN(QR$9:QR$497))*100,0)</f>
        <v>44</v>
      </c>
      <c r="QY74" s="115">
        <f>ROUND((QS74-MIN(QS$9:QS$497))/(MAX(QS$9:QS$497)-MIN(QS$9:QS$497))*100,0)</f>
        <v>39</v>
      </c>
      <c r="QZ74" s="114">
        <f>RANK(QN74,QN$9:QN$497,0)</f>
        <v>296</v>
      </c>
      <c r="RA74" s="115">
        <f>RANK(QO74,QO$9:QO$497,0)</f>
        <v>87</v>
      </c>
      <c r="RB74" s="115">
        <f>RANK(QP74,QP$9:QP$497,0)</f>
        <v>175</v>
      </c>
      <c r="RC74" s="115">
        <f>RANK(QQ74,QQ$9:QQ$497,0)</f>
        <v>276</v>
      </c>
      <c r="RD74" s="115">
        <f>RANK(QR74,QR$9:QR$497,0)</f>
        <v>246</v>
      </c>
      <c r="RE74" s="115">
        <f>RANK(QS74,QS$9:QS$497,0)</f>
        <v>216</v>
      </c>
      <c r="RF74" s="122"/>
      <c r="RG74" s="115">
        <f>($RH$3*(IH74+IJ74)*100*100/MAX(EX$9:EX$497)*$RO$3) +($RH$3*(II74+IJ74)*100*100/MAX(EX$9:EX$497)*$RO$4) + ($RH$3*IK74*100*100/MAX(EX$9:EX$497)*0.098)</f>
        <v>0</v>
      </c>
      <c r="RH74" s="115">
        <f>($RH$4*IL74*100*100/MAX(EZ$9:EZ$497))*$RQ$3</f>
        <v>0</v>
      </c>
      <c r="RI74" s="115">
        <f>($RH$3*IM74*100*100/MAX(EY$9:EY$497))*$RQ$4</f>
        <v>0</v>
      </c>
      <c r="RJ74" s="115">
        <f>($RH$3*IN74*100*100/MAX(EX$9:EX$497))</f>
        <v>0</v>
      </c>
      <c r="RK74" s="115">
        <f>($RH$4*IO74*100*100/MAX(EZ$9:EZ$497))*$RQ$3</f>
        <v>0</v>
      </c>
      <c r="RL74" s="115">
        <f>(($RL$4*IP74*100*((100/MAX(EX$9:EX$497)+100/MAX(EZ$9:EZ$497))/2))+($RL$4*IQ74*100*((100/MAX(EX$9:EX$497)+100/MAX(EZ$9:EZ$497))/2))+($RL$4*IR74*100*((100/MAX(EX$9:EX$497)+100/MAX(EZ$9:EZ$497))/2))+($RL$4*IS74*100*((100/MAX(EX$9:EX$497)+100/MAX(EZ$9:EZ$497))/2))+($RL$4*IT74*100*((100/MAX(EX$9:EX$497)+100/MAX(EZ$9:EZ$497))/2))+($RL$4*IU74*100*((100/MAX(EX$9:EX$497)+100/MAX(EZ$9:EZ$497))/2))+($RL$4*IV74*100*((100/MAX(EX$9:EX$497)+100/MAX(EZ$9:EZ$497))/2))+($RL$4*IW74*100*((100/MAX(EX$9:EX$497)+100/MAX(EZ$9:EZ$497))/2)))*$RS$3</f>
        <v>0</v>
      </c>
      <c r="RM74" s="115">
        <f>(($RH$3*IX74*100*100/MAX(EX$9:EX$497))+($RH$3*IY74*100*100/MAX(EX$9:EX$497))+($RH$3*IZ74*100*100/MAX(EX$9:EX$497))+($RH$3*JA74*100*100/MAX(EX$9:EX$497))+($RH$3*JB74*100*100/MAX(EX$9:EX$497))+($RH$3*JC74*100*100/MAX(EX$9:EX$497))+($RH$3*JD74*100*100/MAX(EX$9:EX$497))+($RH$3*JE74*100*100/MAX(EX$9:EX$497)))*$RS$4</f>
        <v>0</v>
      </c>
      <c r="RN74" s="115">
        <f>(($RH$4*JF74*100*100/MAX(EZ$9:EZ$497)) + ($RH$4*JG74*100*100/MAX(EZ$9:EZ$497)) + ($RH$4*JH74*100*100/MAX(EZ$9:EZ$497)) + ($RH$4*JI74*100*100/MAX(EZ$9:EZ$497)) + ($RH$4*JJ74*100*100/MAX(EZ$9:EZ$497)) + ($RH$4*JK74*100*100/MAX(EZ$9:EZ$497)) + ($RH$4*JL74*100*100/MAX(EZ$9:EZ$497)) + ($RH$4*JM74*100*100/MAX(EZ$9:EZ$497)))*$RU$3</f>
        <v>0</v>
      </c>
      <c r="RO74" s="115">
        <f>(($RL$4*JN74*100*((100/MAX(EX$9:EX$497)+100/MAX(EZ$9:EZ$497))/2))+($RL$4*JO74*100*((100/MAX(EX$9:EX$497)+100/MAX(EZ$9:EZ$497))/2))+($RL$4*JP74*100*((100/MAX(EX$9:EX$497)+100/MAX(EZ$9:EZ$497))/2))+($RL$4*JQ74*100*((100/MAX(EX$9:EX$497)+100/MAX(EZ$9:EZ$497))/2))+($RL$4*JR74*100*((100/MAX(EX$9:EX$497)+100/MAX(EZ$9:EZ$497))/2))+($RL$4*JS74*100*((100/MAX(EX$9:EX$497)+100/MAX(EZ$9:EZ$497))/2))+($RL$4*JT74*100*((100/MAX(EX$9:EX$497)+100/MAX(EZ$9:EZ$497))/2))+($RL$4*JU74*100*((100/MAX(EX$9:EX$497)+100/MAX(EZ$9:EZ$497))/2))+($RL$4*JV74*100*((100/MAX(EX$9:EX$497)+100/MAX(EZ$9:EZ$497))/2))+($RL$4*JW74*100*((100/MAX(EX$9:EX$497)+100/MAX(EZ$9:EZ$497))/2))+($RL$4*JX74*100*((100/MAX(EX$9:EX$497)+100/MAX(EZ$9:EZ$497))/2))+($RL$4*JY74*100*((100/MAX(EX$9:EX$497)+100/MAX(EZ$9:EZ$497))/2))+($RL$4*JZ74*100*((100/MAX(EX$9:EX$497)+100/MAX(EZ$9:EZ$497))/2)))*$RW$3/2</f>
        <v>0</v>
      </c>
      <c r="RP74" s="119">
        <f>($RJ$3*KA74*100*100/MAX(FA$9:FA$497)) + ($RJ$3*KB74*100*100/MAX(FA$9:FA$497)/2) + ($RJ$3*KC74*100*100/MAX(FA$9:FA$497)/2) + ($RJ$3*KD74*100*100/MAX(FA$9:FA$497)/4) + ($RJ$3*KE74*100*100/MAX(FA$9:FA$497)/4)</f>
        <v>0</v>
      </c>
      <c r="RQ74" s="118">
        <f>($RL$4*KF74*100*((100/MAX(EX$9:EX$497)+100/MAX(EZ$9:EZ$497)))) * ($RO$3/2) + (($RL$4*KG74*100*((100/MAX(EX$9:EX$497)+100/MAX(EZ$9:EZ$497))))+($RL$4*KH74*100*((100/MAX(EX$9:EX$497)+100/MAX(EZ$9:EZ$497))))+($RL$4*KI74*100*((100/MAX(EX$9:EX$497)+100/MAX(EZ$9:EZ$497))))+($RL$4*KJ74*100*((100/MAX(EX$9:EX$497)+100/MAX(EZ$9:EZ$497))))+($RL$4*KK74*100*((100/MAX(EX$9:EX$497)+100/MAX(EZ$9:EZ$497))))+($RL$4*KL74*100*((100/MAX(EX$9:EX$497)+100/MAX(EZ$9:EZ$497))))+($RL$4*KM74*100*((100/MAX(EX$9:EX$497)+100/MAX(EZ$9:EZ$497))))+($RL$4*KN74*100*((100/MAX(EX$9:EX$497)+100/MAX(EZ$9:EZ$497))))+($RL$4*KO74*100*((100/MAX(EX$9:EX$497)+100/MAX(EZ$9:EZ$497))))+($RL$4*KP74*100*((100/MAX(EX$9:EX$497)+100/MAX(EZ$9:EZ$497))))+($RL$4*KQ74*100*((100/MAX(EX$9:EX$497)+100/MAX(EZ$9:EZ$497))))+($RL$4*KR74*100*((100/MAX(EX$9:EX$497)+100/MAX(EZ$9:EZ$497))))+($RL$4*KS74*100*((100/MAX(EX$9:EX$497)+100/MAX(EZ$9:EZ$497))))+($RL$4*KV74*100*((100/MAX(EX$9:EX$497)+100/MAX(EZ$9:EZ$497))))) * (($RO$3+$RO$4)/6)</f>
        <v>0</v>
      </c>
      <c r="RR74" s="115">
        <f>(($RL$4*KW74*100*((100/MAX(EX$9:EX$497)+100/MAX(EZ$9:EZ$497))))) * ($RO$3/2) + (($RL$4*KX74*100*((100/MAX(EX$9:EX$497)+100/MAX(EZ$9:EZ$497))))+($RL$4*KY74*100*((100/MAX(EX$9:EX$497)+100/MAX(EZ$9:EZ$497))))+($RL$4*KZ74*100*((100/MAX(EX$9:EX$497)+100/MAX(EZ$9:EZ$497))))+($RL$4*LA74*100*((100/MAX(EX$9:EX$497)+100/MAX(EZ$9:EZ$497))))+($RL$4*LB74*100*((100/MAX(EX$9:EX$497)+100/MAX(EZ$9:EZ$497))))+($RL$4*LC74*100*((100/MAX(EX$9:EX$497)+100/MAX(EZ$9:EZ$497))))) * (($RO$3+$RO$4)/6)</f>
        <v>0</v>
      </c>
      <c r="RS74" s="119">
        <f>(($RL$4*LD74*100*((100/MAX(EX$9:EX$497)+100/MAX(EZ$9:EZ$497))))+($RL$4*LE74*100*((100/MAX(EX$9:EX$497)+100/MAX(EZ$9:EZ$497))))) * (($RO$3+$RO$4)/6)</f>
        <v>0</v>
      </c>
      <c r="RT74" s="118">
        <f>($RJ$4*LH74*100*(100/MAX(EV$9:EV$497)))+($RJ$4*LI74*100*(100/MAX(EV$9:EV$497)))</f>
        <v>0</v>
      </c>
      <c r="RU74" s="119">
        <f>($RJ$4*LJ74*(100/MAX(EV$9:EV$497)))/2 + ($RL$3*LK74*(100/MAX(EW$9:EW$497))) + ($RJ$4*LL74*(100/MAX(EV$9:EV$497)))/4 + ($RL$3*LM74*(100/MAX(EW$9:EW$497)))</f>
        <v>0</v>
      </c>
      <c r="RV74" s="118">
        <f>($RJ$4*LN74*100*100/MAX(EV$9:EV$497)/2)+($RJ$4*LO74*100*100/MAX(EV$9:EV$497)/2)+($RJ$4*LP74*100*100/MAX(EV$9:EV$497))+($RJ$4*LQ74*100*100/MAX(EV$9:EV$497))+($RJ$4*LR74*100*100/MAX(EV$9:EV$497))</f>
        <v>0</v>
      </c>
      <c r="RW74" s="115">
        <f>($RJ$4*LS74*100*100/MAX(EV$9:EV$497)) + (($RJ$4*LT74*100*100/MAX(EV$9:EV$497))+($RJ$4*LU74*100*100/MAX(EV$9:EV$497))+($RJ$4*LV74*100*100/MAX(EV$9:EV$497))+($RJ$4*LW74*100*100/MAX(EV$9:EV$497))+($RJ$4*LX74*100*100/MAX(EV$9:EV$497))+($RJ$4*LY74*100*100/MAX(EV$9:EV$497))+($RJ$4*LZ74*100*100/MAX(EV$9:EV$497))+($RJ$4*MA74*100*100/MAX(EV$9:EV$497)))/2</f>
        <v>0</v>
      </c>
      <c r="RX74" s="119">
        <f>($RJ$4*MB74*100*100/MAX(EV$9:EV$497))+($RJ$4*MC74*100*100/MAX(EV$9:EV$497))+($RJ$4*MD74*100*100/MAX(EV$9:EV$497))+($RJ$4*ME74*100*100/MAX(EV$9:EV$497))+($RJ$4*MF74*100*100/MAX(EV$9:EV$497))+($RJ$4*MG74*100*100/MAX(EV$9:EV$497))+($RJ$4*MH74*100*100/MAX(EV$9:EV$497))+($RJ$4*MI74*100*100/MAX(EV$9:EV$497))+($RJ$4*MJ74*100*100/MAX(EV$9:EV$497))+($RJ$4*MK74*100*100/MAX(EV$9:EV$497))+($RJ$4*ML74*100*100/MAX(EV$9:EV$497))+($RJ$4*MM74*100*100/MAX(EV$9:EV$497))+($RJ$4*MN74*100*100/MAX(EV$9:EV$497))</f>
        <v>0</v>
      </c>
      <c r="RY74" s="118">
        <f>($RJ$4*MQ74*100*100/MAX(EV$9:EV$497))/2 + (($RJ$4*MR74*100*100/MAX(EV$9:EV$497))+($RJ$4*MS74*100*100/MAX(EV$9:EV$497))+($RJ$4*MT74*100*100/MAX(EV$9:EV$497))+($RJ$4*MU74*100*100/MAX(EV$9:EV$497))+($RJ$4*MV74*100*100/MAX(EV$9:EV$497))+($RJ$4*MW74*100*100/MAX(EV$9:EV$497))+($RJ$4*MX74*100*100/MAX(EV$9:EV$497))+($RJ$4*MY74*100*100/MAX(EV$9:EV$497))+($RJ$4*MZ74*100*100/MAX(EV$9:EV$497))+($RJ$4*NA74*100*100/MAX(EV$9:EV$497))+($RJ$4*NB74*100*100/MAX(EV$9:EV$497))+($RJ$4*NC74*100*100/MAX(EV$9:EV$497))+($RJ$4*ND74*100*100/MAX(EV$9:EV$497))+($RJ$4*NG74*100*100/MAX(EV$9:EV$497)))/4</f>
        <v>0</v>
      </c>
      <c r="RZ74" s="115">
        <f>($RJ$4*NH74*100*100/MAX(EV$9:EV$497))/2 + (($RJ$4*NI74*100*100/MAX(EV$9:EV$497))+($RJ$4*NJ74*100*100/MAX(EV$9:EV$497))+($RJ$4*NK74*100*100/MAX(EV$9:EV$497))+($RJ$4*NL74*100*100/MAX(EV$9:EV$497))+($RJ$4*NM74*100*100/MAX(EV$9:EV$497))+($RJ$4*NN74*100*100/MAX(EV$9:EV$497)))/4</f>
        <v>0</v>
      </c>
      <c r="SA74" s="117">
        <f>(($RJ$4*NO74*100*100/MAX(EV$9:EV$497))+($RJ$4*NP74*100*100/MAX(EV$9:EV$497)))/4</f>
        <v>0</v>
      </c>
      <c r="SB74" s="118">
        <f t="shared" si="170"/>
        <v>0</v>
      </c>
      <c r="SC74" s="115">
        <f t="shared" si="171"/>
        <v>0</v>
      </c>
      <c r="SD74" s="115">
        <f t="shared" si="172"/>
        <v>0</v>
      </c>
      <c r="SE74" s="115">
        <f t="shared" si="173"/>
        <v>0</v>
      </c>
      <c r="SF74" s="115">
        <f t="shared" si="174"/>
        <v>0</v>
      </c>
      <c r="SG74" s="115">
        <f t="shared" si="175"/>
        <v>0</v>
      </c>
      <c r="SH74" s="115">
        <f>ROUND(SB74/MAX(SB$9:SB$497)*100,0)</f>
        <v>0</v>
      </c>
      <c r="SI74" s="115">
        <f>ROUND(SC74/MAX(SC$9:SC$497)*100,0)</f>
        <v>0</v>
      </c>
      <c r="SJ74" s="115">
        <f>ROUND(SD74/MAX(SD$9:SD$497)*100,0)</f>
        <v>0</v>
      </c>
      <c r="SK74" s="115">
        <f>ROUND(SE74/MAX(SE$9:SE$497)*100,0)</f>
        <v>0</v>
      </c>
      <c r="SL74" s="115">
        <f>ROUND(SF74/MAX(SF$9:SF$497)*100,0)</f>
        <v>0</v>
      </c>
      <c r="SM74" s="121">
        <f>ROUND(SG74/MAX(SG$9:SG$497)*100,0)</f>
        <v>0</v>
      </c>
      <c r="SN74" s="115">
        <f>ROUND(AVERAGEIF($ES$9:$ES$497,$ES74,SH$9:SH$497),0)</f>
        <v>12</v>
      </c>
      <c r="SO74" s="115">
        <f>ROUND(AVERAGEIF($ES$9:$ES$497,$ES74,SI$9:SI$497),0)</f>
        <v>5</v>
      </c>
      <c r="SP74" s="115">
        <f>ROUND(AVERAGEIF($ES$9:$ES$497,$ES74,SJ$9:SJ$497),0)</f>
        <v>26</v>
      </c>
      <c r="SQ74" s="115">
        <f>ROUND(AVERAGEIF($ES$9:$ES$497,$ES74,SK$9:SK$497),0)</f>
        <v>6</v>
      </c>
      <c r="SR74" s="115">
        <f>ROUND(AVERAGEIF($ES$9:$ES$497,$ES74,SL$9:SL$497),0)</f>
        <v>8</v>
      </c>
      <c r="SS74" s="121">
        <f>ROUND(AVERAGEIF($ES$9:$ES$497,$ES74,SM$9:SM$497),0)</f>
        <v>4</v>
      </c>
      <c r="ST74" s="114">
        <f>RANK(SB74,SB$9:SB$497,0)</f>
        <v>323</v>
      </c>
      <c r="SU74" s="115">
        <f>RANK(SC74,SC$9:SC$497,0)</f>
        <v>320</v>
      </c>
      <c r="SV74" s="115">
        <f>RANK(SD74,SD$9:SD$497,0)</f>
        <v>320</v>
      </c>
      <c r="SW74" s="115">
        <f>RANK(SE74,SE$9:SE$497,0)</f>
        <v>320</v>
      </c>
      <c r="SX74" s="115">
        <f>RANK(SF74,SF$9:SF$497,0)</f>
        <v>317</v>
      </c>
      <c r="SY74" s="115">
        <f>RANK(SG74,SG$9:SG$497,0)</f>
        <v>308</v>
      </c>
      <c r="SZ74" s="115">
        <f>COUNTIFS(SB$9:SB$497,"&gt;"&amp;SB74,$ES$9:$ES$497,$ES74)+1</f>
        <v>67</v>
      </c>
      <c r="TA74" s="115">
        <f>COUNTIFS(SC$9:SC$497,"&gt;"&amp;SC74,$ES$9:$ES$497,$ES74)+1</f>
        <v>64</v>
      </c>
      <c r="TB74" s="115">
        <f>COUNTIFS(SD$9:SD$497,"&gt;"&amp;SD74,$ES$9:$ES$497,$ES74)+1</f>
        <v>67</v>
      </c>
      <c r="TC74" s="115">
        <f>COUNTIFS(SE$9:SE$497,"&gt;"&amp;SE74,$ES$9:$ES$497,$ES74)+1</f>
        <v>64</v>
      </c>
      <c r="TD74" s="115">
        <f>COUNTIFS(SF$9:SF$497,"&gt;"&amp;SF74,$ES$9:$ES$497,$ES74)+1</f>
        <v>64</v>
      </c>
      <c r="TE74" s="117">
        <f>COUNTIFS(SG$9:SG$497,"&gt;"&amp;SG74,$ES$9:$ES$497,$ES74)+1</f>
        <v>60</v>
      </c>
      <c r="TF74" s="118">
        <f t="shared" si="176"/>
        <v>31</v>
      </c>
      <c r="TG74" s="115">
        <f t="shared" si="177"/>
        <v>27</v>
      </c>
      <c r="TH74" s="115">
        <f t="shared" si="178"/>
        <v>31</v>
      </c>
      <c r="TI74" s="115">
        <f t="shared" si="179"/>
        <v>31</v>
      </c>
      <c r="TJ74" s="115">
        <f t="shared" si="180"/>
        <v>26</v>
      </c>
      <c r="TK74" s="115">
        <f t="shared" si="181"/>
        <v>30</v>
      </c>
      <c r="TL74" s="117">
        <f t="shared" si="182"/>
        <v>27</v>
      </c>
      <c r="TM74" s="118">
        <f>ROUND(TF74/MAX(TF$9:TF$497)*100,0)</f>
        <v>17</v>
      </c>
      <c r="TN74" s="115">
        <f>ROUND(TG74/MAX(TG$9:TG$497)*100,0)</f>
        <v>15</v>
      </c>
      <c r="TO74" s="115">
        <f>ROUND(TH74/MAX(TH$9:TH$497)*100,0)</f>
        <v>17</v>
      </c>
      <c r="TP74" s="115">
        <f>ROUND(TI74/MAX(TI$9:TI$497)*100,0)</f>
        <v>17</v>
      </c>
      <c r="TQ74" s="115">
        <f>ROUND(TJ74/MAX(TJ$9:TJ$497)*100,0)</f>
        <v>13</v>
      </c>
      <c r="TR74" s="115">
        <f>ROUND(TK74/MAX(TK$9:TK$497)*100,0)</f>
        <v>15</v>
      </c>
      <c r="TS74" s="119">
        <f>ROUND(TL74/MAX(TL$9:TL$497)*100,0)</f>
        <v>14</v>
      </c>
      <c r="TT74" s="120">
        <f>RANK(TM74,TM$9:TM$497,0)</f>
        <v>360</v>
      </c>
      <c r="TU74" s="115">
        <f>RANK(TN74,TN$9:TN$497,0)</f>
        <v>340</v>
      </c>
      <c r="TV74" s="115">
        <f>RANK(TO74,TO$9:TO$497,0)</f>
        <v>296</v>
      </c>
      <c r="TW74" s="115">
        <f>RANK(TP74,TP$9:TP$497,0)</f>
        <v>328</v>
      </c>
      <c r="TX74" s="115">
        <f>RANK(TQ74,TQ$9:TQ$497,0)</f>
        <v>340</v>
      </c>
      <c r="TY74" s="115">
        <f>RANK(TR74,TR$9:TR$497,0)</f>
        <v>337</v>
      </c>
      <c r="TZ74" s="121">
        <f>RANK(TS74,TS$9:TS$497,0)</f>
        <v>330</v>
      </c>
      <c r="UA74" s="132"/>
      <c r="UB74" s="7" t="s">
        <v>1</v>
      </c>
    </row>
    <row r="75" spans="1:548" x14ac:dyDescent="0.15">
      <c r="A75" s="183">
        <v>67</v>
      </c>
      <c r="B75" s="203" t="s">
        <v>723</v>
      </c>
      <c r="C75" s="63"/>
      <c r="D75" s="63"/>
      <c r="E75" s="64" t="s">
        <v>518</v>
      </c>
      <c r="F75" s="65">
        <v>38</v>
      </c>
      <c r="G75" s="65" t="s">
        <v>519</v>
      </c>
      <c r="H75" s="65"/>
      <c r="I75" s="66" t="s">
        <v>521</v>
      </c>
      <c r="J75" s="67" t="s">
        <v>521</v>
      </c>
      <c r="K75" s="67" t="s">
        <v>521</v>
      </c>
      <c r="L75" s="67" t="s">
        <v>521</v>
      </c>
      <c r="M75" s="67" t="s">
        <v>521</v>
      </c>
      <c r="N75" s="67" t="s">
        <v>521</v>
      </c>
      <c r="O75" s="67" t="s">
        <v>521</v>
      </c>
      <c r="P75" s="67" t="s">
        <v>521</v>
      </c>
      <c r="Q75" s="67" t="s">
        <v>521</v>
      </c>
      <c r="R75" s="68" t="s">
        <v>521</v>
      </c>
      <c r="S75" s="69" t="s">
        <v>521</v>
      </c>
      <c r="T75" s="67" t="s">
        <v>521</v>
      </c>
      <c r="U75" s="67" t="s">
        <v>521</v>
      </c>
      <c r="V75" s="67" t="s">
        <v>521</v>
      </c>
      <c r="W75" s="67" t="s">
        <v>521</v>
      </c>
      <c r="X75" s="67" t="s">
        <v>521</v>
      </c>
      <c r="Y75" s="67" t="s">
        <v>521</v>
      </c>
      <c r="Z75" s="67" t="s">
        <v>521</v>
      </c>
      <c r="AA75" s="67" t="s">
        <v>521</v>
      </c>
      <c r="AB75" s="68" t="s">
        <v>521</v>
      </c>
      <c r="AC75" s="69" t="s">
        <v>521</v>
      </c>
      <c r="AD75" s="67" t="s">
        <v>521</v>
      </c>
      <c r="AE75" s="67" t="s">
        <v>521</v>
      </c>
      <c r="AF75" s="67" t="s">
        <v>520</v>
      </c>
      <c r="AG75" s="67" t="s">
        <v>520</v>
      </c>
      <c r="AH75" s="67" t="s">
        <v>520</v>
      </c>
      <c r="AI75" s="67" t="s">
        <v>520</v>
      </c>
      <c r="AJ75" s="67" t="s">
        <v>520</v>
      </c>
      <c r="AK75" s="67" t="s">
        <v>521</v>
      </c>
      <c r="AL75" s="68" t="s">
        <v>521</v>
      </c>
      <c r="AM75" s="69" t="s">
        <v>521</v>
      </c>
      <c r="AN75" s="67" t="s">
        <v>521</v>
      </c>
      <c r="AO75" s="67" t="s">
        <v>521</v>
      </c>
      <c r="AP75" s="67" t="s">
        <v>521</v>
      </c>
      <c r="AQ75" s="67" t="s">
        <v>521</v>
      </c>
      <c r="AR75" s="67" t="s">
        <v>521</v>
      </c>
      <c r="AS75" s="67" t="s">
        <v>521</v>
      </c>
      <c r="AT75" s="67" t="s">
        <v>521</v>
      </c>
      <c r="AU75" s="67" t="s">
        <v>521</v>
      </c>
      <c r="AV75" s="68" t="s">
        <v>521</v>
      </c>
      <c r="AW75" s="69" t="s">
        <v>521</v>
      </c>
      <c r="AX75" s="67" t="s">
        <v>521</v>
      </c>
      <c r="AY75" s="67" t="s">
        <v>521</v>
      </c>
      <c r="AZ75" s="67" t="s">
        <v>521</v>
      </c>
      <c r="BA75" s="67" t="s">
        <v>521</v>
      </c>
      <c r="BB75" s="67" t="s">
        <v>521</v>
      </c>
      <c r="BC75" s="67" t="s">
        <v>521</v>
      </c>
      <c r="BD75" s="67" t="s">
        <v>521</v>
      </c>
      <c r="BE75" s="67" t="s">
        <v>521</v>
      </c>
      <c r="BF75" s="68" t="s">
        <v>521</v>
      </c>
      <c r="BG75" s="69" t="s">
        <v>521</v>
      </c>
      <c r="BH75" s="67" t="s">
        <v>521</v>
      </c>
      <c r="BI75" s="67" t="s">
        <v>521</v>
      </c>
      <c r="BJ75" s="67" t="s">
        <v>521</v>
      </c>
      <c r="BK75" s="67" t="s">
        <v>521</v>
      </c>
      <c r="BL75" s="67" t="s">
        <v>521</v>
      </c>
      <c r="BM75" s="67" t="s">
        <v>521</v>
      </c>
      <c r="BN75" s="67" t="s">
        <v>521</v>
      </c>
      <c r="BO75" s="67" t="s">
        <v>521</v>
      </c>
      <c r="BP75" s="68" t="s">
        <v>521</v>
      </c>
      <c r="BQ75" s="70" t="s">
        <v>521</v>
      </c>
      <c r="BR75" s="67" t="s">
        <v>521</v>
      </c>
      <c r="BS75" s="67" t="s">
        <v>521</v>
      </c>
      <c r="BT75" s="67" t="s">
        <v>521</v>
      </c>
      <c r="BU75" s="67" t="s">
        <v>521</v>
      </c>
      <c r="BV75" s="67" t="s">
        <v>521</v>
      </c>
      <c r="BW75" s="67" t="s">
        <v>521</v>
      </c>
      <c r="BX75" s="67" t="s">
        <v>521</v>
      </c>
      <c r="BY75" s="67" t="s">
        <v>521</v>
      </c>
      <c r="BZ75" s="68" t="s">
        <v>521</v>
      </c>
      <c r="CA75" s="69" t="s">
        <v>521</v>
      </c>
      <c r="CB75" s="67" t="s">
        <v>521</v>
      </c>
      <c r="CC75" s="67" t="s">
        <v>521</v>
      </c>
      <c r="CD75" s="67" t="s">
        <v>521</v>
      </c>
      <c r="CE75" s="67" t="s">
        <v>521</v>
      </c>
      <c r="CF75" s="67" t="s">
        <v>521</v>
      </c>
      <c r="CG75" s="67" t="s">
        <v>521</v>
      </c>
      <c r="CH75" s="67" t="s">
        <v>521</v>
      </c>
      <c r="CI75" s="67" t="s">
        <v>521</v>
      </c>
      <c r="CJ75" s="68" t="s">
        <v>521</v>
      </c>
      <c r="CK75" s="69" t="s">
        <v>521</v>
      </c>
      <c r="CL75" s="67" t="s">
        <v>521</v>
      </c>
      <c r="CM75" s="67" t="s">
        <v>521</v>
      </c>
      <c r="CN75" s="67" t="s">
        <v>521</v>
      </c>
      <c r="CO75" s="67" t="s">
        <v>521</v>
      </c>
      <c r="CP75" s="67" t="s">
        <v>521</v>
      </c>
      <c r="CQ75" s="67" t="s">
        <v>521</v>
      </c>
      <c r="CR75" s="67" t="s">
        <v>521</v>
      </c>
      <c r="CS75" s="67" t="s">
        <v>521</v>
      </c>
      <c r="CT75" s="68" t="s">
        <v>521</v>
      </c>
      <c r="CU75" s="69" t="s">
        <v>521</v>
      </c>
      <c r="CV75" s="67" t="s">
        <v>521</v>
      </c>
      <c r="CW75" s="67" t="s">
        <v>521</v>
      </c>
      <c r="CX75" s="67" t="s">
        <v>521</v>
      </c>
      <c r="CY75" s="67" t="s">
        <v>521</v>
      </c>
      <c r="CZ75" s="67" t="s">
        <v>521</v>
      </c>
      <c r="DA75" s="67" t="s">
        <v>521</v>
      </c>
      <c r="DB75" s="67" t="s">
        <v>521</v>
      </c>
      <c r="DC75" s="67" t="s">
        <v>521</v>
      </c>
      <c r="DD75" s="68" t="s">
        <v>521</v>
      </c>
      <c r="DE75" s="69" t="s">
        <v>521</v>
      </c>
      <c r="DF75" s="71" t="s">
        <v>521</v>
      </c>
      <c r="DG75" s="67" t="s">
        <v>521</v>
      </c>
      <c r="DH75" s="67" t="s">
        <v>521</v>
      </c>
      <c r="DI75" s="67" t="s">
        <v>521</v>
      </c>
      <c r="DJ75" s="67" t="s">
        <v>521</v>
      </c>
      <c r="DK75" s="67" t="s">
        <v>521</v>
      </c>
      <c r="DL75" s="67" t="s">
        <v>521</v>
      </c>
      <c r="DM75" s="67" t="s">
        <v>521</v>
      </c>
      <c r="DN75" s="68" t="s">
        <v>521</v>
      </c>
      <c r="DO75" s="70" t="s">
        <v>521</v>
      </c>
      <c r="DP75" s="71" t="s">
        <v>521</v>
      </c>
      <c r="DQ75" s="67" t="s">
        <v>521</v>
      </c>
      <c r="DR75" s="67" t="s">
        <v>521</v>
      </c>
      <c r="DS75" s="67" t="s">
        <v>521</v>
      </c>
      <c r="DT75" s="67" t="s">
        <v>521</v>
      </c>
      <c r="DU75" s="67" t="s">
        <v>521</v>
      </c>
      <c r="DV75" s="67" t="s">
        <v>521</v>
      </c>
      <c r="DW75" s="67" t="s">
        <v>521</v>
      </c>
      <c r="DX75" s="72" t="s">
        <v>521</v>
      </c>
      <c r="DY75" s="73" t="s">
        <v>522</v>
      </c>
      <c r="DZ75" s="74">
        <v>2</v>
      </c>
      <c r="EA75" s="74">
        <v>3</v>
      </c>
      <c r="EB75" s="74">
        <v>3</v>
      </c>
      <c r="EC75" s="75">
        <v>4</v>
      </c>
      <c r="ED75" s="76" t="s">
        <v>522</v>
      </c>
      <c r="EE75" s="74">
        <f t="shared" si="132"/>
        <v>2</v>
      </c>
      <c r="EF75" s="74">
        <f t="shared" si="133"/>
        <v>6</v>
      </c>
      <c r="EG75" s="74">
        <f t="shared" si="134"/>
        <v>18</v>
      </c>
      <c r="EH75" s="77">
        <f t="shared" si="135"/>
        <v>72</v>
      </c>
      <c r="EI75" s="73">
        <v>30</v>
      </c>
      <c r="EJ75" s="74">
        <v>50</v>
      </c>
      <c r="EK75" s="74">
        <v>90</v>
      </c>
      <c r="EL75" s="74">
        <v>150</v>
      </c>
      <c r="EM75" s="75">
        <v>450</v>
      </c>
      <c r="EN75" s="78">
        <v>1</v>
      </c>
      <c r="EO75" s="79">
        <f t="shared" si="136"/>
        <v>0.83333333333333337</v>
      </c>
      <c r="EP75" s="79">
        <f t="shared" si="137"/>
        <v>0.5</v>
      </c>
      <c r="EQ75" s="79">
        <f t="shared" si="138"/>
        <v>0.27777777777777779</v>
      </c>
      <c r="ER75" s="80">
        <f t="shared" si="139"/>
        <v>0.20833333333333334</v>
      </c>
      <c r="ES75" s="128" t="s">
        <v>543</v>
      </c>
      <c r="ET75" s="82" t="s">
        <v>664</v>
      </c>
      <c r="EU75" s="83">
        <v>4</v>
      </c>
      <c r="EV75" s="73">
        <v>33</v>
      </c>
      <c r="EW75" s="74">
        <v>41</v>
      </c>
      <c r="EX75" s="74">
        <v>12</v>
      </c>
      <c r="EY75" s="74">
        <v>17</v>
      </c>
      <c r="EZ75" s="74">
        <v>26</v>
      </c>
      <c r="FA75" s="74">
        <v>9</v>
      </c>
      <c r="FB75" s="74">
        <v>25</v>
      </c>
      <c r="FC75" s="74">
        <v>24</v>
      </c>
      <c r="FD75" s="74">
        <f t="shared" si="140"/>
        <v>38</v>
      </c>
      <c r="FE75" s="84">
        <f t="shared" si="141"/>
        <v>36</v>
      </c>
      <c r="FF75" s="73">
        <f>RANK(EV75,$EV$9:$EV$497,0)</f>
        <v>351</v>
      </c>
      <c r="FG75" s="74">
        <f>RANK(EW75,$EW$9:$EW$497,0)</f>
        <v>226</v>
      </c>
      <c r="FH75" s="74">
        <f>RANK(EX75,$EX$9:$EX$497,0)</f>
        <v>377</v>
      </c>
      <c r="FI75" s="74">
        <f>RANK(EY75,$EY$9:$EY$497,0)</f>
        <v>333</v>
      </c>
      <c r="FJ75" s="74">
        <f>RANK(EZ75,$EZ$9:$EZ$497,0)</f>
        <v>150</v>
      </c>
      <c r="FK75" s="74">
        <f>RANK(FA75,$FA$9:$FA$497,0)</f>
        <v>325</v>
      </c>
      <c r="FL75" s="74">
        <f>RANK(FB75,$FB$9:$FB$497,0)</f>
        <v>296</v>
      </c>
      <c r="FM75" s="74">
        <f>RANK(FC75,$FC$9:$FC$497,0)</f>
        <v>310</v>
      </c>
      <c r="FN75" s="74">
        <f>RANK(FD75,$FD$9:$FD$497,0)</f>
        <v>332</v>
      </c>
      <c r="FO75" s="84">
        <f>RANK(FE75,$FE$9:$FE$497,0)</f>
        <v>354</v>
      </c>
      <c r="FP75" s="73">
        <f>COUNTIFS($EV$9:$EV$497,"&gt;"&amp;EV75,$ES$9:$ES$497,ES75)+1</f>
        <v>67</v>
      </c>
      <c r="FQ75" s="74">
        <f>COUNTIFS($EW$9:$EW$497,"&gt;"&amp;EW75,$ES$9:$ES$497,ES75)+1</f>
        <v>71</v>
      </c>
      <c r="FR75" s="74">
        <f>COUNTIFS($EX$9:$EX$497,"&gt;"&amp;EX75,$ES$9:$ES$497,ES75)+1</f>
        <v>59</v>
      </c>
      <c r="FS75" s="74">
        <f>COUNTIFS($EY$9:$EY$497,"&gt;"&amp;EY75,$ES$9:$ES$497,ES75)+1</f>
        <v>57</v>
      </c>
      <c r="FT75" s="74">
        <f>COUNTIFS($EZ$9:$EZ$497,"&gt;"&amp;EZ75,$ES$9:$ES$497,ES75)+1</f>
        <v>70</v>
      </c>
      <c r="FU75" s="74">
        <f>COUNTIFS($FA$9:$FA$497,"&gt;"&amp;FA75,$ES$9:$ES$497,ES75)+1</f>
        <v>65</v>
      </c>
      <c r="FV75" s="74">
        <f>COUNTIFS($FB$9:$FB$497,"&gt;"&amp;FB75,$ES$9:$ES$497,ES75)+1</f>
        <v>67</v>
      </c>
      <c r="FW75" s="74">
        <f>COUNTIFS($FC$9:$FC$497,"&gt;"&amp;FC75,$ES$9:$ES$497,ES75)+1</f>
        <v>71</v>
      </c>
      <c r="FX75" s="74">
        <f>COUNTIFS($FD$9:$FD$497,"&gt;"&amp;FD75,$ES$9:$ES$497,ES75)+1</f>
        <v>71</v>
      </c>
      <c r="FY75" s="84">
        <f>COUNTIFS($FE$9:$FE$497,"&gt;"&amp;FE75,$ES$9:$ES$497,ES75)+1</f>
        <v>71</v>
      </c>
      <c r="FZ75" s="85">
        <f t="shared" si="142"/>
        <v>0.87</v>
      </c>
      <c r="GA75" s="86">
        <f t="shared" si="143"/>
        <v>1.08</v>
      </c>
      <c r="GB75" s="86">
        <f t="shared" si="144"/>
        <v>0.32</v>
      </c>
      <c r="GC75" s="86">
        <f t="shared" si="145"/>
        <v>0.45</v>
      </c>
      <c r="GD75" s="86">
        <f t="shared" si="146"/>
        <v>0.68</v>
      </c>
      <c r="GE75" s="86">
        <f t="shared" si="147"/>
        <v>0.24</v>
      </c>
      <c r="GF75" s="86">
        <f t="shared" si="148"/>
        <v>0.66</v>
      </c>
      <c r="GG75" s="86">
        <f t="shared" si="149"/>
        <v>0.63</v>
      </c>
      <c r="GH75" s="86">
        <f t="shared" si="150"/>
        <v>1</v>
      </c>
      <c r="GI75" s="87">
        <f t="shared" si="151"/>
        <v>0.95</v>
      </c>
      <c r="GJ75" s="85">
        <f>ROUND(((FZ75-AVERAGE(FZ$9:FZ$497))/STDEVP(FZ$9:FZ$497)*10+50),2)</f>
        <v>46.24</v>
      </c>
      <c r="GK75" s="86">
        <f>ROUND(((GA75-AVERAGE(GA$9:GA$497))/STDEVP(GA$9:GA$497)*10+50),2)</f>
        <v>61.64</v>
      </c>
      <c r="GL75" s="86">
        <f>ROUND(((GB75-AVERAGE(GB$9:GB$497))/STDEVP(GB$9:GB$497)*10+50),2)</f>
        <v>40.130000000000003</v>
      </c>
      <c r="GM75" s="86">
        <f>ROUND(((GC75-AVERAGE(GC$9:GC$497))/STDEVP(GC$9:GC$497)*10+50),2)</f>
        <v>46.19</v>
      </c>
      <c r="GN75" s="86">
        <f>ROUND(((GD75-AVERAGE(GD$9:GD$497))/STDEVP(GD$9:GD$497)*10+50),2)</f>
        <v>59.85</v>
      </c>
      <c r="GO75" s="86">
        <f>ROUND(((GE75-AVERAGE(GE$9:GE$497))/STDEVP(GE$9:GE$497)*10+50),2)</f>
        <v>46.07</v>
      </c>
      <c r="GP75" s="86">
        <f>ROUND(((GF75-AVERAGE(GF$9:GF$497))/STDEVP(GF$9:GF$497)*10+50),2)</f>
        <v>50.79</v>
      </c>
      <c r="GQ75" s="86">
        <f>ROUND(((GG75-AVERAGE(GG$9:GG$497))/STDEVP(GG$9:GG$497)*10+50),2)</f>
        <v>49.97</v>
      </c>
      <c r="GR75" s="86">
        <f>ROUND(((GH75-AVERAGE(GH$9:GH$497))/STDEVP(GH$9:GH$497)*10+50),2)</f>
        <v>50.92</v>
      </c>
      <c r="GS75" s="87">
        <f>ROUND(((GI75-AVERAGE(GI$9:GI$497))/STDEVP(GI$9:GI$497)*10+50),2)</f>
        <v>44.46</v>
      </c>
      <c r="GT75" s="73">
        <f>RANK(GJ75,$GJ$9:$GJ$497,0)</f>
        <v>287</v>
      </c>
      <c r="GU75" s="74">
        <f>RANK(GK75,$GK$9:$GK$497,0)</f>
        <v>61</v>
      </c>
      <c r="GV75" s="74">
        <f>RANK(GL75,$GL$9:$GL$497,0)</f>
        <v>372</v>
      </c>
      <c r="GW75" s="74">
        <f>RANK(GM75,$GM$9:$GM$497,0)</f>
        <v>278</v>
      </c>
      <c r="GX75" s="74">
        <f>RANK(GN75,$GN$9:$GN$497,0)</f>
        <v>69</v>
      </c>
      <c r="GY75" s="74">
        <f>RANK(GO75,$GO$9:$GO$497,0)</f>
        <v>240</v>
      </c>
      <c r="GZ75" s="74">
        <f>RANK(GP75,$GP$9:$GP$497,0)</f>
        <v>198</v>
      </c>
      <c r="HA75" s="74">
        <f>RANK(GQ75,$GQ$9:$GQ$497,0)</f>
        <v>213</v>
      </c>
      <c r="HB75" s="74">
        <f>RANK(GR75,$GR$9:$GR$497,0)</f>
        <v>165</v>
      </c>
      <c r="HC75" s="84">
        <f>RANK(GS75,$GS$9:$GS$497,0)</f>
        <v>283</v>
      </c>
      <c r="HD75" s="85">
        <f>ROUND(AVERAGEIF($ES$9:$ES$497,$ES75,$FZ$9:$FZ$497),2)</f>
        <v>0.86</v>
      </c>
      <c r="HE75" s="86">
        <f>ROUND(AVERAGEIF($ES$9:$ES$497,$ES75,$GA$9:$GA$497),2)</f>
        <v>1.0900000000000001</v>
      </c>
      <c r="HF75" s="86">
        <f>ROUND(AVERAGEIF($ES$9:$ES$497,$ES75,$GB$9:$GB$497),2)</f>
        <v>0.28999999999999998</v>
      </c>
      <c r="HG75" s="86">
        <f>ROUND(AVERAGEIF($ES$9:$ES$497,$ES75,$GC$9:$GC$497),2)</f>
        <v>0.42</v>
      </c>
      <c r="HH75" s="86">
        <f>ROUND(AVERAGEIF($ES$9:$ES$497,$ES75,$GD$9:$GD$497),2)</f>
        <v>0.86</v>
      </c>
      <c r="HI75" s="86">
        <f>ROUND(AVERAGEIF($ES$9:$ES$497,$ES75,$GE$9:$GE$497),2)</f>
        <v>0.3</v>
      </c>
      <c r="HJ75" s="86">
        <f>ROUND(AVERAGEIF($ES$9:$ES$497,$ES75,$GF$9:$GF$497),2)</f>
        <v>0.67</v>
      </c>
      <c r="HK75" s="86">
        <f>ROUND(AVERAGEIF($ES$9:$ES$497,$ES75,$GG$9:$GG$497),2)</f>
        <v>0.73</v>
      </c>
      <c r="HL75" s="86">
        <f>ROUND(AVERAGEIF($ES$9:$ES$497,$ES75,$GH$9:$GH$497),2)</f>
        <v>1.1399999999999999</v>
      </c>
      <c r="HM75" s="87">
        <f>ROUND(AVERAGEIF($ES$9:$ES$497,$ES75,$GI$9:$GI$497),2)</f>
        <v>1.01</v>
      </c>
      <c r="HN75" s="88">
        <f t="shared" si="152"/>
        <v>1.0000000000000009E-2</v>
      </c>
      <c r="HO75" s="89">
        <f t="shared" si="153"/>
        <v>-1.0000000000000009E-2</v>
      </c>
      <c r="HP75" s="89">
        <f t="shared" si="154"/>
        <v>3.0000000000000027E-2</v>
      </c>
      <c r="HQ75" s="89">
        <f t="shared" si="155"/>
        <v>3.0000000000000027E-2</v>
      </c>
      <c r="HR75" s="89">
        <f t="shared" si="156"/>
        <v>-0.17999999999999994</v>
      </c>
      <c r="HS75" s="89">
        <f t="shared" si="157"/>
        <v>-0.06</v>
      </c>
      <c r="HT75" s="89">
        <f t="shared" si="158"/>
        <v>-1.0000000000000009E-2</v>
      </c>
      <c r="HU75" s="89">
        <f t="shared" si="159"/>
        <v>-9.9999999999999978E-2</v>
      </c>
      <c r="HV75" s="89">
        <f t="shared" si="160"/>
        <v>-0.1399999999999999</v>
      </c>
      <c r="HW75" s="90">
        <f t="shared" si="161"/>
        <v>-6.0000000000000053E-2</v>
      </c>
      <c r="HX75" s="73">
        <f>COUNTIFS($FZ$9:$FZ$497,"&gt;"&amp;FZ75,$ES$9:$ES$497,$ES75)+1</f>
        <v>45</v>
      </c>
      <c r="HY75" s="74">
        <f>COUNTIFS($GA$9:$GA$497,"&gt;"&amp;GA75,$ES$9:$ES$497,$ES75)+1</f>
        <v>43</v>
      </c>
      <c r="HZ75" s="74">
        <f>COUNTIFS($GB$9:$GB$497,"&gt;"&amp;GB75,$ES$9:$ES$497,$ES75)+1</f>
        <v>40</v>
      </c>
      <c r="IA75" s="74">
        <f>COUNTIFS($GC$9:$GC$497,"&gt;"&amp;GC75,$ES$9:$ES$497,$ES75)+1</f>
        <v>40</v>
      </c>
      <c r="IB75" s="74">
        <f>COUNTIFS($GD$9:$GD$497,"&gt;"&amp;GD75,$ES$9:$ES$497,$ES75)+1</f>
        <v>62</v>
      </c>
      <c r="IC75" s="74">
        <f>COUNTIFS($GE$9:$GE$497,"&gt;"&amp;GE75,$ES$9:$ES$497,$ES75)+1</f>
        <v>65</v>
      </c>
      <c r="ID75" s="74">
        <f>COUNTIFS($GF$9:$GF$497,"&gt;"&amp;GF75,$ES$9:$ES$497,$ES75)+1</f>
        <v>39</v>
      </c>
      <c r="IE75" s="74">
        <f>COUNTIFS($GG$9:$GG$497,"&gt;"&amp;GG75,$ES$9:$ES$497,$ES75)+1</f>
        <v>62</v>
      </c>
      <c r="IF75" s="74">
        <f>COUNTIFS($GH$9:$GH$497,"&gt;"&amp;GH75,$ES$9:$ES$497,$ES75)+1</f>
        <v>57</v>
      </c>
      <c r="IG75" s="84">
        <f>COUNTIFS($GI$9:$GI$497,"&gt;"&amp;GI75,$ES$9:$ES$497,$ES75)+1</f>
        <v>43</v>
      </c>
      <c r="IH75" s="91"/>
      <c r="II75" s="79"/>
      <c r="IJ75" s="79"/>
      <c r="IK75" s="79"/>
      <c r="IL75" s="79"/>
      <c r="IM75" s="92"/>
      <c r="IN75" s="93"/>
      <c r="IO75" s="94"/>
      <c r="IP75" s="95"/>
      <c r="IQ75" s="79"/>
      <c r="IR75" s="79"/>
      <c r="IS75" s="79"/>
      <c r="IT75" s="79"/>
      <c r="IU75" s="79"/>
      <c r="IV75" s="79"/>
      <c r="IW75" s="96"/>
      <c r="IX75" s="93"/>
      <c r="IY75" s="79"/>
      <c r="IZ75" s="79"/>
      <c r="JA75" s="79"/>
      <c r="JB75" s="79"/>
      <c r="JC75" s="79"/>
      <c r="JD75" s="79"/>
      <c r="JE75" s="97"/>
      <c r="JF75" s="95"/>
      <c r="JG75" s="79"/>
      <c r="JH75" s="79"/>
      <c r="JI75" s="79"/>
      <c r="JJ75" s="79"/>
      <c r="JK75" s="79"/>
      <c r="JL75" s="79"/>
      <c r="JM75" s="96"/>
      <c r="JN75" s="93"/>
      <c r="JO75" s="79"/>
      <c r="JP75" s="79"/>
      <c r="JQ75" s="79"/>
      <c r="JR75" s="79"/>
      <c r="JS75" s="79"/>
      <c r="JT75" s="79"/>
      <c r="JU75" s="79"/>
      <c r="JV75" s="79"/>
      <c r="JW75" s="79"/>
      <c r="JX75" s="79"/>
      <c r="JY75" s="79"/>
      <c r="JZ75" s="97"/>
      <c r="KA75" s="93"/>
      <c r="KB75" s="79"/>
      <c r="KC75" s="79"/>
      <c r="KD75" s="79"/>
      <c r="KE75" s="97"/>
      <c r="KF75" s="95"/>
      <c r="KG75" s="79"/>
      <c r="KH75" s="79"/>
      <c r="KI75" s="79"/>
      <c r="KJ75" s="79"/>
      <c r="KK75" s="98"/>
      <c r="KL75" s="79"/>
      <c r="KM75" s="79"/>
      <c r="KN75" s="79"/>
      <c r="KO75" s="79"/>
      <c r="KP75" s="79"/>
      <c r="KQ75" s="79"/>
      <c r="KR75" s="79"/>
      <c r="KS75" s="96"/>
      <c r="KT75" s="96"/>
      <c r="KU75" s="96"/>
      <c r="KV75" s="96"/>
      <c r="KW75" s="93"/>
      <c r="KX75" s="79"/>
      <c r="KY75" s="79"/>
      <c r="KZ75" s="79"/>
      <c r="LA75" s="79"/>
      <c r="LB75" s="79"/>
      <c r="LC75" s="96"/>
      <c r="LD75" s="93"/>
      <c r="LE75" s="94"/>
      <c r="LF75" s="99"/>
      <c r="LG75" s="75"/>
      <c r="LH75" s="93"/>
      <c r="LI75" s="79"/>
      <c r="LJ75" s="74"/>
      <c r="LK75" s="74"/>
      <c r="LL75" s="74"/>
      <c r="LM75" s="100"/>
      <c r="LN75" s="95"/>
      <c r="LO75" s="79"/>
      <c r="LP75" s="79"/>
      <c r="LQ75" s="79"/>
      <c r="LR75" s="96"/>
      <c r="LS75" s="93"/>
      <c r="LT75" s="79"/>
      <c r="LU75" s="79"/>
      <c r="LV75" s="79"/>
      <c r="LW75" s="79"/>
      <c r="LX75" s="79"/>
      <c r="LY75" s="79"/>
      <c r="LZ75" s="79"/>
      <c r="MA75" s="97"/>
      <c r="MB75" s="95"/>
      <c r="MC75" s="79"/>
      <c r="MD75" s="79"/>
      <c r="ME75" s="79"/>
      <c r="MF75" s="79"/>
      <c r="MG75" s="79"/>
      <c r="MH75" s="79"/>
      <c r="MI75" s="79"/>
      <c r="MJ75" s="79"/>
      <c r="MK75" s="79"/>
      <c r="ML75" s="79"/>
      <c r="MM75" s="79"/>
      <c r="MN75" s="98"/>
      <c r="MO75" s="98"/>
      <c r="MP75" s="96"/>
      <c r="MQ75" s="93"/>
      <c r="MR75" s="79"/>
      <c r="MS75" s="79"/>
      <c r="MT75" s="79"/>
      <c r="MU75" s="79"/>
      <c r="MV75" s="98"/>
      <c r="MW75" s="79"/>
      <c r="MX75" s="79"/>
      <c r="MY75" s="79"/>
      <c r="MZ75" s="79"/>
      <c r="NA75" s="79"/>
      <c r="NB75" s="79"/>
      <c r="NC75" s="79"/>
      <c r="ND75" s="96"/>
      <c r="NE75" s="96"/>
      <c r="NF75" s="96"/>
      <c r="NG75" s="96"/>
      <c r="NH75" s="93"/>
      <c r="NI75" s="79"/>
      <c r="NJ75" s="79"/>
      <c r="NK75" s="79"/>
      <c r="NL75" s="79"/>
      <c r="NM75" s="79"/>
      <c r="NN75" s="94"/>
      <c r="NO75" s="93"/>
      <c r="NP75" s="80"/>
      <c r="NQ75" s="124" t="s">
        <v>720</v>
      </c>
      <c r="NR75" s="102" t="s">
        <v>725</v>
      </c>
      <c r="NS75" s="102"/>
      <c r="NT75" s="102"/>
      <c r="NU75" s="102"/>
      <c r="NV75" s="104">
        <v>43720</v>
      </c>
      <c r="NW75" s="102" t="s">
        <v>525</v>
      </c>
      <c r="NX75" s="133" t="s">
        <v>726</v>
      </c>
      <c r="NY75" s="129" t="s">
        <v>601</v>
      </c>
      <c r="NZ75" s="133" t="s">
        <v>726</v>
      </c>
      <c r="OA75" s="134"/>
      <c r="OB75" s="134"/>
      <c r="OC75" s="134"/>
      <c r="OD75" s="108">
        <f t="shared" si="162"/>
        <v>72</v>
      </c>
      <c r="OE75" s="109">
        <v>7</v>
      </c>
      <c r="OF75" s="110">
        <f t="shared" si="163"/>
        <v>30</v>
      </c>
      <c r="OG75" s="109">
        <v>7</v>
      </c>
      <c r="OH75" s="111">
        <f>ROUND(AVERAGEIF($ES$9:$ES$497,$ES75,EV$9:EV$497),0)</f>
        <v>57</v>
      </c>
      <c r="OI75" s="112">
        <f>ROUND(AVERAGEIF($ES$9:$ES$497,$ES75,EW$9:EW$497),0)</f>
        <v>69</v>
      </c>
      <c r="OJ75" s="112">
        <f>ROUND(AVERAGEIF($ES$9:$ES$497,$ES75,EX$9:EX$497),0)</f>
        <v>17</v>
      </c>
      <c r="OK75" s="112">
        <f>ROUND(AVERAGEIF($ES$9:$ES$497,$ES75,EY$9:EY$497),0)</f>
        <v>30</v>
      </c>
      <c r="OL75" s="112">
        <f>ROUND(AVERAGEIF($ES$9:$ES$497,$ES75,EZ$9:EZ$497),0)</f>
        <v>58</v>
      </c>
      <c r="OM75" s="112">
        <f>ROUND(AVERAGEIF($ES$9:$ES$497,$ES75,FA$9:FA$497),0)</f>
        <v>21</v>
      </c>
      <c r="ON75" s="112">
        <f>ROUND(AVERAGEIF($ES$9:$ES$497,$ES75,FB$9:FB$497),0)</f>
        <v>45</v>
      </c>
      <c r="OO75" s="112">
        <f>ROUND(AVERAGEIF($ES$9:$ES$497,$ES75,FC$9:FC$497),0)</f>
        <v>49</v>
      </c>
      <c r="OP75" s="112">
        <f>ROUND(AVERAGEIF($ES$9:$ES$497,$ES75,FD$9:FD$497),0)</f>
        <v>75</v>
      </c>
      <c r="OQ75" s="113">
        <f>ROUND(AVERAGEIF($ES$9:$ES$497,$ES75,FE$9:FE$497),0)</f>
        <v>66</v>
      </c>
      <c r="OR75" s="114">
        <f>ROUND(EV75/MAX(EV$9:EV$497)*100,0)</f>
        <v>19</v>
      </c>
      <c r="OS75" s="115">
        <f>ROUND(EW75/MAX(EW$9:EW$497)*100,0)</f>
        <v>32</v>
      </c>
      <c r="OT75" s="115">
        <f>ROUND(EX75/MAX(EX$9:EX$497)*100,0)</f>
        <v>10</v>
      </c>
      <c r="OU75" s="115">
        <f>ROUND(EY75/MAX(EY$9:EY$497)*100,0)</f>
        <v>11</v>
      </c>
      <c r="OV75" s="115">
        <f>ROUND(EZ75/MAX(EZ$9:EZ$497)*100,0)</f>
        <v>21</v>
      </c>
      <c r="OW75" s="115">
        <f>ROUND(FA75/MAX(FA$9:FA$497)*100,0)</f>
        <v>8</v>
      </c>
      <c r="OX75" s="115">
        <f>ROUND(FB75/MAX(FB$9:FB$497)*100,0)</f>
        <v>19</v>
      </c>
      <c r="OY75" s="116">
        <f>ROUND(FC75/MAX(FC$9:FC$497)*100,0)</f>
        <v>17</v>
      </c>
      <c r="OZ75" s="115">
        <f>ROUND(FD75/MAX(FD$9:FD$497)*100,0)</f>
        <v>26</v>
      </c>
      <c r="PA75" s="117">
        <f>ROUND(FE75/MAX(FE$9:FE$497)*100,0)</f>
        <v>15</v>
      </c>
      <c r="PB75" s="118">
        <f t="shared" si="164"/>
        <v>198</v>
      </c>
      <c r="PC75" s="115">
        <f t="shared" si="165"/>
        <v>231</v>
      </c>
      <c r="PD75" s="115">
        <f t="shared" si="166"/>
        <v>261</v>
      </c>
      <c r="PE75" s="115">
        <f t="shared" si="167"/>
        <v>232</v>
      </c>
      <c r="PF75" s="115">
        <f t="shared" si="168"/>
        <v>189</v>
      </c>
      <c r="PG75" s="119">
        <f t="shared" si="169"/>
        <v>167</v>
      </c>
      <c r="PH75" s="118">
        <f>ROUND(PB75/MAX(PB$9:PB$497)*100,0)</f>
        <v>24</v>
      </c>
      <c r="PI75" s="115">
        <f>ROUND(PC75/MAX(PC$9:PC$497)*100,0)</f>
        <v>28</v>
      </c>
      <c r="PJ75" s="115">
        <f>ROUND(PD75/MAX(PD$9:PD$497)*100,0)</f>
        <v>28</v>
      </c>
      <c r="PK75" s="115">
        <f>ROUND(PE75/MAX(PE$9:PE$497)*100,0)</f>
        <v>23</v>
      </c>
      <c r="PL75" s="115">
        <f>ROUND(PF75/MAX(PF$9:PF$497)*100,0)</f>
        <v>27</v>
      </c>
      <c r="PM75" s="119">
        <f>ROUND(PG75/MAX(PG$9:PG$497)*100,0)</f>
        <v>24</v>
      </c>
      <c r="PN75" s="118">
        <f>RANK(PH75,PH$9:PH$497,0)</f>
        <v>345</v>
      </c>
      <c r="PO75" s="115">
        <f>RANK(PI75,PI$9:PI$497,0)</f>
        <v>299</v>
      </c>
      <c r="PP75" s="115">
        <f>RANK(PJ75,PJ$9:PJ$497,0)</f>
        <v>323</v>
      </c>
      <c r="PQ75" s="115">
        <f>RANK(PK75,PK$9:PK$497,0)</f>
        <v>340</v>
      </c>
      <c r="PR75" s="115">
        <f>RANK(PL75,PL$9:PL$497,0)</f>
        <v>334</v>
      </c>
      <c r="PS75" s="119">
        <f>RANK(PM75,PM$9:PM$497,0)</f>
        <v>337</v>
      </c>
      <c r="PT75" s="120">
        <f>ROUND(FZ75/MAX(FZ$9:FZ$497)*100,0)</f>
        <v>48</v>
      </c>
      <c r="PU75" s="115">
        <f>ROUND(GA75/MAX(GA$9:GA$497)*100,0)</f>
        <v>61</v>
      </c>
      <c r="PV75" s="115">
        <f>ROUND(GB75/MAX(GB$9:GB$497)*100,0)</f>
        <v>23</v>
      </c>
      <c r="PW75" s="115">
        <f>ROUND(GC75/MAX(GC$9:GC$497)*100,0)</f>
        <v>36</v>
      </c>
      <c r="PX75" s="115">
        <f>ROUND(GD75/MAX(GD$9:GD$497)*100,0)</f>
        <v>38</v>
      </c>
      <c r="PY75" s="115">
        <f>ROUND(GE75/MAX(GE$9:GE$497)*100,0)</f>
        <v>14</v>
      </c>
      <c r="PZ75" s="115">
        <f>ROUND(GF75/MAX(GF$9:GF$497)*100,0)</f>
        <v>31</v>
      </c>
      <c r="QA75" s="116">
        <f>ROUND(GG75/MAX(GG$9:GG$497)*100,0)</f>
        <v>34</v>
      </c>
      <c r="QB75" s="115">
        <f>ROUND(GH75/MAX(GH$9:GH$497)*100,0)</f>
        <v>44</v>
      </c>
      <c r="QC75" s="121">
        <f>ROUND(GI75/MAX(GI$9:GI$497)*100,0)</f>
        <v>30</v>
      </c>
      <c r="QD75" s="120">
        <f>ROUND(AVERAGEIF($ES$9:$ES$497,$ES75,PT$9:PT$497),0)</f>
        <v>47</v>
      </c>
      <c r="QE75" s="120">
        <f>ROUND(AVERAGEIF($ES$9:$ES$497,$ES75,PU$9:PU$497),0)</f>
        <v>61</v>
      </c>
      <c r="QF75" s="120">
        <f>ROUND(AVERAGEIF($ES$9:$ES$497,$ES75,PV$9:PV$497),0)</f>
        <v>21</v>
      </c>
      <c r="QG75" s="120">
        <f>ROUND(AVERAGEIF($ES$9:$ES$497,$ES75,PW$9:PW$497),0)</f>
        <v>34</v>
      </c>
      <c r="QH75" s="120">
        <f>ROUND(AVERAGEIF($ES$9:$ES$497,$ES75,PX$9:PX$497),0)</f>
        <v>48</v>
      </c>
      <c r="QI75" s="120">
        <f>ROUND(AVERAGEIF($ES$9:$ES$497,$ES75,PY$9:PY$497),0)</f>
        <v>18</v>
      </c>
      <c r="QJ75" s="120">
        <f>ROUND(AVERAGEIF($ES$9:$ES$497,$ES75,PZ$9:PZ$497),0)</f>
        <v>31</v>
      </c>
      <c r="QK75" s="120">
        <f>ROUND(AVERAGEIF($ES$9:$ES$497,$ES75,QA$9:QA$497),0)</f>
        <v>40</v>
      </c>
      <c r="QL75" s="120">
        <f>ROUND(AVERAGEIF($ES$9:$ES$497,$ES75,QB$9:QB$497),0)</f>
        <v>51</v>
      </c>
      <c r="QM75" s="120">
        <f>ROUND(AVERAGEIF($ES$9:$ES$497,$ES75,QC$9:QC$497),0)</f>
        <v>32</v>
      </c>
      <c r="QN75" s="114">
        <f t="shared" si="126"/>
        <v>442</v>
      </c>
      <c r="QO75" s="115">
        <f t="shared" si="127"/>
        <v>502</v>
      </c>
      <c r="QP75" s="115">
        <f t="shared" si="128"/>
        <v>594</v>
      </c>
      <c r="QQ75" s="115">
        <f t="shared" si="129"/>
        <v>544</v>
      </c>
      <c r="QR75" s="115">
        <f t="shared" si="130"/>
        <v>517</v>
      </c>
      <c r="QS75" s="119">
        <f t="shared" si="131"/>
        <v>377</v>
      </c>
      <c r="QT75" s="114">
        <f>ROUND((QN75-MIN(QN$9:QN$497))/(MAX(QN$9:QN$497)-MIN(QN$9:QN$497))*100,0)</f>
        <v>33</v>
      </c>
      <c r="QU75" s="115">
        <f>ROUND((QO75-MIN(QO$9:QO$497))/(MAX(QO$9:QO$497)-MIN(QO$9:QO$497))*100,0)</f>
        <v>42</v>
      </c>
      <c r="QV75" s="115">
        <f>ROUND((QP75-MIN(QP$9:QP$497))/(MAX(QP$9:QP$497)-MIN(QP$9:QP$497))*100,0)</f>
        <v>35</v>
      </c>
      <c r="QW75" s="115">
        <f>ROUND((QQ75-MIN(QQ$9:QQ$497))/(MAX(QQ$9:QQ$497)-MIN(QQ$9:QQ$497))*100,0)</f>
        <v>32</v>
      </c>
      <c r="QX75" s="115">
        <f>ROUND((QR75-MIN(QR$9:QR$497))/(MAX(QR$9:QR$497)-MIN(QR$9:QR$497))*100,0)</f>
        <v>47</v>
      </c>
      <c r="QY75" s="115">
        <f>ROUND((QS75-MIN(QS$9:QS$497))/(MAX(QS$9:QS$497)-MIN(QS$9:QS$497))*100,0)</f>
        <v>41</v>
      </c>
      <c r="QZ75" s="114">
        <f>RANK(QN75,QN$9:QN$497,0)</f>
        <v>274</v>
      </c>
      <c r="RA75" s="115">
        <f>RANK(QO75,QO$9:QO$497,0)</f>
        <v>77</v>
      </c>
      <c r="RB75" s="115">
        <f>RANK(QP75,QP$9:QP$497,0)</f>
        <v>149</v>
      </c>
      <c r="RC75" s="115">
        <f>RANK(QQ75,QQ$9:QQ$497,0)</f>
        <v>251</v>
      </c>
      <c r="RD75" s="115">
        <f>RANK(QR75,QR$9:QR$497,0)</f>
        <v>203</v>
      </c>
      <c r="RE75" s="115">
        <f>RANK(QS75,QS$9:QS$497,0)</f>
        <v>191</v>
      </c>
      <c r="RF75" s="122"/>
      <c r="RG75" s="115">
        <f>($RH$3*(IH75+IJ75)*100*100/MAX(EX$9:EX$497)*$RO$3) +($RH$3*(II75+IJ75)*100*100/MAX(EX$9:EX$497)*$RO$4) + ($RH$3*IK75*100*100/MAX(EX$9:EX$497)*0.098)</f>
        <v>0</v>
      </c>
      <c r="RH75" s="115">
        <f>($RH$4*IL75*100*100/MAX(EZ$9:EZ$497))*$RQ$3</f>
        <v>0</v>
      </c>
      <c r="RI75" s="115">
        <f>($RH$3*IM75*100*100/MAX(EY$9:EY$497))*$RQ$4</f>
        <v>0</v>
      </c>
      <c r="RJ75" s="115">
        <f>($RH$3*IN75*100*100/MAX(EX$9:EX$497))</f>
        <v>0</v>
      </c>
      <c r="RK75" s="115">
        <f>($RH$4*IO75*100*100/MAX(EZ$9:EZ$497))*$RQ$3</f>
        <v>0</v>
      </c>
      <c r="RL75" s="115">
        <f>(($RL$4*IP75*100*((100/MAX(EX$9:EX$497)+100/MAX(EZ$9:EZ$497))/2))+($RL$4*IQ75*100*((100/MAX(EX$9:EX$497)+100/MAX(EZ$9:EZ$497))/2))+($RL$4*IR75*100*((100/MAX(EX$9:EX$497)+100/MAX(EZ$9:EZ$497))/2))+($RL$4*IS75*100*((100/MAX(EX$9:EX$497)+100/MAX(EZ$9:EZ$497))/2))+($RL$4*IT75*100*((100/MAX(EX$9:EX$497)+100/MAX(EZ$9:EZ$497))/2))+($RL$4*IU75*100*((100/MAX(EX$9:EX$497)+100/MAX(EZ$9:EZ$497))/2))+($RL$4*IV75*100*((100/MAX(EX$9:EX$497)+100/MAX(EZ$9:EZ$497))/2))+($RL$4*IW75*100*((100/MAX(EX$9:EX$497)+100/MAX(EZ$9:EZ$497))/2)))*$RS$3</f>
        <v>0</v>
      </c>
      <c r="RM75" s="115">
        <f>(($RH$3*IX75*100*100/MAX(EX$9:EX$497))+($RH$3*IY75*100*100/MAX(EX$9:EX$497))+($RH$3*IZ75*100*100/MAX(EX$9:EX$497))+($RH$3*JA75*100*100/MAX(EX$9:EX$497))+($RH$3*JB75*100*100/MAX(EX$9:EX$497))+($RH$3*JC75*100*100/MAX(EX$9:EX$497))+($RH$3*JD75*100*100/MAX(EX$9:EX$497))+($RH$3*JE75*100*100/MAX(EX$9:EX$497)))*$RS$4</f>
        <v>0</v>
      </c>
      <c r="RN75" s="115">
        <f>(($RH$4*JF75*100*100/MAX(EZ$9:EZ$497)) + ($RH$4*JG75*100*100/MAX(EZ$9:EZ$497)) + ($RH$4*JH75*100*100/MAX(EZ$9:EZ$497)) + ($RH$4*JI75*100*100/MAX(EZ$9:EZ$497)) + ($RH$4*JJ75*100*100/MAX(EZ$9:EZ$497)) + ($RH$4*JK75*100*100/MAX(EZ$9:EZ$497)) + ($RH$4*JL75*100*100/MAX(EZ$9:EZ$497)) + ($RH$4*JM75*100*100/MAX(EZ$9:EZ$497)))*$RU$3</f>
        <v>0</v>
      </c>
      <c r="RO75" s="115">
        <f>(($RL$4*JN75*100*((100/MAX(EX$9:EX$497)+100/MAX(EZ$9:EZ$497))/2))+($RL$4*JO75*100*((100/MAX(EX$9:EX$497)+100/MAX(EZ$9:EZ$497))/2))+($RL$4*JP75*100*((100/MAX(EX$9:EX$497)+100/MAX(EZ$9:EZ$497))/2))+($RL$4*JQ75*100*((100/MAX(EX$9:EX$497)+100/MAX(EZ$9:EZ$497))/2))+($RL$4*JR75*100*((100/MAX(EX$9:EX$497)+100/MAX(EZ$9:EZ$497))/2))+($RL$4*JS75*100*((100/MAX(EX$9:EX$497)+100/MAX(EZ$9:EZ$497))/2))+($RL$4*JT75*100*((100/MAX(EX$9:EX$497)+100/MAX(EZ$9:EZ$497))/2))+($RL$4*JU75*100*((100/MAX(EX$9:EX$497)+100/MAX(EZ$9:EZ$497))/2))+($RL$4*JV75*100*((100/MAX(EX$9:EX$497)+100/MAX(EZ$9:EZ$497))/2))+($RL$4*JW75*100*((100/MAX(EX$9:EX$497)+100/MAX(EZ$9:EZ$497))/2))+($RL$4*JX75*100*((100/MAX(EX$9:EX$497)+100/MAX(EZ$9:EZ$497))/2))+($RL$4*JY75*100*((100/MAX(EX$9:EX$497)+100/MAX(EZ$9:EZ$497))/2))+($RL$4*JZ75*100*((100/MAX(EX$9:EX$497)+100/MAX(EZ$9:EZ$497))/2)))*$RW$3/2</f>
        <v>0</v>
      </c>
      <c r="RP75" s="119">
        <f>($RJ$3*KA75*100*100/MAX(FA$9:FA$497)) + ($RJ$3*KB75*100*100/MAX(FA$9:FA$497)/2) + ($RJ$3*KC75*100*100/MAX(FA$9:FA$497)/2) + ($RJ$3*KD75*100*100/MAX(FA$9:FA$497)/4) + ($RJ$3*KE75*100*100/MAX(FA$9:FA$497)/4)</f>
        <v>0</v>
      </c>
      <c r="RQ75" s="118">
        <f>($RL$4*KF75*100*((100/MAX(EX$9:EX$497)+100/MAX(EZ$9:EZ$497)))) * ($RO$3/2) + (($RL$4*KG75*100*((100/MAX(EX$9:EX$497)+100/MAX(EZ$9:EZ$497))))+($RL$4*KH75*100*((100/MAX(EX$9:EX$497)+100/MAX(EZ$9:EZ$497))))+($RL$4*KI75*100*((100/MAX(EX$9:EX$497)+100/MAX(EZ$9:EZ$497))))+($RL$4*KJ75*100*((100/MAX(EX$9:EX$497)+100/MAX(EZ$9:EZ$497))))+($RL$4*KK75*100*((100/MAX(EX$9:EX$497)+100/MAX(EZ$9:EZ$497))))+($RL$4*KL75*100*((100/MAX(EX$9:EX$497)+100/MAX(EZ$9:EZ$497))))+($RL$4*KM75*100*((100/MAX(EX$9:EX$497)+100/MAX(EZ$9:EZ$497))))+($RL$4*KN75*100*((100/MAX(EX$9:EX$497)+100/MAX(EZ$9:EZ$497))))+($RL$4*KO75*100*((100/MAX(EX$9:EX$497)+100/MAX(EZ$9:EZ$497))))+($RL$4*KP75*100*((100/MAX(EX$9:EX$497)+100/MAX(EZ$9:EZ$497))))+($RL$4*KQ75*100*((100/MAX(EX$9:EX$497)+100/MAX(EZ$9:EZ$497))))+($RL$4*KR75*100*((100/MAX(EX$9:EX$497)+100/MAX(EZ$9:EZ$497))))+($RL$4*KS75*100*((100/MAX(EX$9:EX$497)+100/MAX(EZ$9:EZ$497))))+($RL$4*KV75*100*((100/MAX(EX$9:EX$497)+100/MAX(EZ$9:EZ$497))))) * (($RO$3+$RO$4)/6)</f>
        <v>0</v>
      </c>
      <c r="RR75" s="115">
        <f>(($RL$4*KW75*100*((100/MAX(EX$9:EX$497)+100/MAX(EZ$9:EZ$497))))) * ($RO$3/2) + (($RL$4*KX75*100*((100/MAX(EX$9:EX$497)+100/MAX(EZ$9:EZ$497))))+($RL$4*KY75*100*((100/MAX(EX$9:EX$497)+100/MAX(EZ$9:EZ$497))))+($RL$4*KZ75*100*((100/MAX(EX$9:EX$497)+100/MAX(EZ$9:EZ$497))))+($RL$4*LA75*100*((100/MAX(EX$9:EX$497)+100/MAX(EZ$9:EZ$497))))+($RL$4*LB75*100*((100/MAX(EX$9:EX$497)+100/MAX(EZ$9:EZ$497))))+($RL$4*LC75*100*((100/MAX(EX$9:EX$497)+100/MAX(EZ$9:EZ$497))))) * (($RO$3+$RO$4)/6)</f>
        <v>0</v>
      </c>
      <c r="RS75" s="119">
        <f>(($RL$4*LD75*100*((100/MAX(EX$9:EX$497)+100/MAX(EZ$9:EZ$497))))+($RL$4*LE75*100*((100/MAX(EX$9:EX$497)+100/MAX(EZ$9:EZ$497))))) * (($RO$3+$RO$4)/6)</f>
        <v>0</v>
      </c>
      <c r="RT75" s="118">
        <f>($RJ$4*LH75*100*(100/MAX(EV$9:EV$497)))+($RJ$4*LI75*100*(100/MAX(EV$9:EV$497)))</f>
        <v>0</v>
      </c>
      <c r="RU75" s="119">
        <f>($RJ$4*LJ75*(100/MAX(EV$9:EV$497)))/2 + ($RL$3*LK75*(100/MAX(EW$9:EW$497))) + ($RJ$4*LL75*(100/MAX(EV$9:EV$497)))/4 + ($RL$3*LM75*(100/MAX(EW$9:EW$497)))</f>
        <v>0</v>
      </c>
      <c r="RV75" s="118">
        <f>($RJ$4*LN75*100*100/MAX(EV$9:EV$497)/2)+($RJ$4*LO75*100*100/MAX(EV$9:EV$497)/2)+($RJ$4*LP75*100*100/MAX(EV$9:EV$497))+($RJ$4*LQ75*100*100/MAX(EV$9:EV$497))+($RJ$4*LR75*100*100/MAX(EV$9:EV$497))</f>
        <v>0</v>
      </c>
      <c r="RW75" s="115">
        <f>($RJ$4*LS75*100*100/MAX(EV$9:EV$497)) + (($RJ$4*LT75*100*100/MAX(EV$9:EV$497))+($RJ$4*LU75*100*100/MAX(EV$9:EV$497))+($RJ$4*LV75*100*100/MAX(EV$9:EV$497))+($RJ$4*LW75*100*100/MAX(EV$9:EV$497))+($RJ$4*LX75*100*100/MAX(EV$9:EV$497))+($RJ$4*LY75*100*100/MAX(EV$9:EV$497))+($RJ$4*LZ75*100*100/MAX(EV$9:EV$497))+($RJ$4*MA75*100*100/MAX(EV$9:EV$497)))/2</f>
        <v>0</v>
      </c>
      <c r="RX75" s="119">
        <f>($RJ$4*MB75*100*100/MAX(EV$9:EV$497))+($RJ$4*MC75*100*100/MAX(EV$9:EV$497))+($RJ$4*MD75*100*100/MAX(EV$9:EV$497))+($RJ$4*ME75*100*100/MAX(EV$9:EV$497))+($RJ$4*MF75*100*100/MAX(EV$9:EV$497))+($RJ$4*MG75*100*100/MAX(EV$9:EV$497))+($RJ$4*MH75*100*100/MAX(EV$9:EV$497))+($RJ$4*MI75*100*100/MAX(EV$9:EV$497))+($RJ$4*MJ75*100*100/MAX(EV$9:EV$497))+($RJ$4*MK75*100*100/MAX(EV$9:EV$497))+($RJ$4*ML75*100*100/MAX(EV$9:EV$497))+($RJ$4*MM75*100*100/MAX(EV$9:EV$497))+($RJ$4*MN75*100*100/MAX(EV$9:EV$497))</f>
        <v>0</v>
      </c>
      <c r="RY75" s="118">
        <f>($RJ$4*MQ75*100*100/MAX(EV$9:EV$497))/2 + (($RJ$4*MR75*100*100/MAX(EV$9:EV$497))+($RJ$4*MS75*100*100/MAX(EV$9:EV$497))+($RJ$4*MT75*100*100/MAX(EV$9:EV$497))+($RJ$4*MU75*100*100/MAX(EV$9:EV$497))+($RJ$4*MV75*100*100/MAX(EV$9:EV$497))+($RJ$4*MW75*100*100/MAX(EV$9:EV$497))+($RJ$4*MX75*100*100/MAX(EV$9:EV$497))+($RJ$4*MY75*100*100/MAX(EV$9:EV$497))+($RJ$4*MZ75*100*100/MAX(EV$9:EV$497))+($RJ$4*NA75*100*100/MAX(EV$9:EV$497))+($RJ$4*NB75*100*100/MAX(EV$9:EV$497))+($RJ$4*NC75*100*100/MAX(EV$9:EV$497))+($RJ$4*ND75*100*100/MAX(EV$9:EV$497))+($RJ$4*NG75*100*100/MAX(EV$9:EV$497)))/4</f>
        <v>0</v>
      </c>
      <c r="RZ75" s="115">
        <f>($RJ$4*NH75*100*100/MAX(EV$9:EV$497))/2 + (($RJ$4*NI75*100*100/MAX(EV$9:EV$497))+($RJ$4*NJ75*100*100/MAX(EV$9:EV$497))+($RJ$4*NK75*100*100/MAX(EV$9:EV$497))+($RJ$4*NL75*100*100/MAX(EV$9:EV$497))+($RJ$4*NM75*100*100/MAX(EV$9:EV$497))+($RJ$4*NN75*100*100/MAX(EV$9:EV$497)))/4</f>
        <v>0</v>
      </c>
      <c r="SA75" s="117">
        <f>(($RJ$4*NO75*100*100/MAX(EV$9:EV$497))+($RJ$4*NP75*100*100/MAX(EV$9:EV$497)))/4</f>
        <v>0</v>
      </c>
      <c r="SB75" s="118">
        <f t="shared" si="170"/>
        <v>0</v>
      </c>
      <c r="SC75" s="115">
        <f t="shared" si="171"/>
        <v>0</v>
      </c>
      <c r="SD75" s="115">
        <f t="shared" si="172"/>
        <v>0</v>
      </c>
      <c r="SE75" s="115">
        <f t="shared" si="173"/>
        <v>0</v>
      </c>
      <c r="SF75" s="115">
        <f t="shared" si="174"/>
        <v>0</v>
      </c>
      <c r="SG75" s="115">
        <f t="shared" si="175"/>
        <v>0</v>
      </c>
      <c r="SH75" s="115">
        <f>ROUND(SB75/MAX(SB$9:SB$497)*100,0)</f>
        <v>0</v>
      </c>
      <c r="SI75" s="115">
        <f>ROUND(SC75/MAX(SC$9:SC$497)*100,0)</f>
        <v>0</v>
      </c>
      <c r="SJ75" s="115">
        <f>ROUND(SD75/MAX(SD$9:SD$497)*100,0)</f>
        <v>0</v>
      </c>
      <c r="SK75" s="115">
        <f>ROUND(SE75/MAX(SE$9:SE$497)*100,0)</f>
        <v>0</v>
      </c>
      <c r="SL75" s="115">
        <f>ROUND(SF75/MAX(SF$9:SF$497)*100,0)</f>
        <v>0</v>
      </c>
      <c r="SM75" s="121">
        <f>ROUND(SG75/MAX(SG$9:SG$497)*100,0)</f>
        <v>0</v>
      </c>
      <c r="SN75" s="115">
        <f>ROUND(AVERAGEIF($ES$9:$ES$497,$ES75,SH$9:SH$497),0)</f>
        <v>12</v>
      </c>
      <c r="SO75" s="115">
        <f>ROUND(AVERAGEIF($ES$9:$ES$497,$ES75,SI$9:SI$497),0)</f>
        <v>5</v>
      </c>
      <c r="SP75" s="115">
        <f>ROUND(AVERAGEIF($ES$9:$ES$497,$ES75,SJ$9:SJ$497),0)</f>
        <v>26</v>
      </c>
      <c r="SQ75" s="115">
        <f>ROUND(AVERAGEIF($ES$9:$ES$497,$ES75,SK$9:SK$497),0)</f>
        <v>6</v>
      </c>
      <c r="SR75" s="115">
        <f>ROUND(AVERAGEIF($ES$9:$ES$497,$ES75,SL$9:SL$497),0)</f>
        <v>8</v>
      </c>
      <c r="SS75" s="121">
        <f>ROUND(AVERAGEIF($ES$9:$ES$497,$ES75,SM$9:SM$497),0)</f>
        <v>4</v>
      </c>
      <c r="ST75" s="114">
        <f>RANK(SB75,SB$9:SB$497,0)</f>
        <v>323</v>
      </c>
      <c r="SU75" s="115">
        <f>RANK(SC75,SC$9:SC$497,0)</f>
        <v>320</v>
      </c>
      <c r="SV75" s="115">
        <f>RANK(SD75,SD$9:SD$497,0)</f>
        <v>320</v>
      </c>
      <c r="SW75" s="115">
        <f>RANK(SE75,SE$9:SE$497,0)</f>
        <v>320</v>
      </c>
      <c r="SX75" s="115">
        <f>RANK(SF75,SF$9:SF$497,0)</f>
        <v>317</v>
      </c>
      <c r="SY75" s="115">
        <f>RANK(SG75,SG$9:SG$497,0)</f>
        <v>308</v>
      </c>
      <c r="SZ75" s="115">
        <f>COUNTIFS(SB$9:SB$497,"&gt;"&amp;SB75,$ES$9:$ES$497,$ES75)+1</f>
        <v>67</v>
      </c>
      <c r="TA75" s="115">
        <f>COUNTIFS(SC$9:SC$497,"&gt;"&amp;SC75,$ES$9:$ES$497,$ES75)+1</f>
        <v>64</v>
      </c>
      <c r="TB75" s="115">
        <f>COUNTIFS(SD$9:SD$497,"&gt;"&amp;SD75,$ES$9:$ES$497,$ES75)+1</f>
        <v>67</v>
      </c>
      <c r="TC75" s="115">
        <f>COUNTIFS(SE$9:SE$497,"&gt;"&amp;SE75,$ES$9:$ES$497,$ES75)+1</f>
        <v>64</v>
      </c>
      <c r="TD75" s="115">
        <f>COUNTIFS(SF$9:SF$497,"&gt;"&amp;SF75,$ES$9:$ES$497,$ES75)+1</f>
        <v>64</v>
      </c>
      <c r="TE75" s="117">
        <f>COUNTIFS(SG$9:SG$497,"&gt;"&amp;SG75,$ES$9:$ES$497,$ES75)+1</f>
        <v>60</v>
      </c>
      <c r="TF75" s="118">
        <f t="shared" si="176"/>
        <v>28</v>
      </c>
      <c r="TG75" s="115">
        <f t="shared" si="177"/>
        <v>24</v>
      </c>
      <c r="TH75" s="115">
        <f t="shared" si="178"/>
        <v>28</v>
      </c>
      <c r="TI75" s="115">
        <f t="shared" si="179"/>
        <v>28</v>
      </c>
      <c r="TJ75" s="115">
        <f t="shared" si="180"/>
        <v>23</v>
      </c>
      <c r="TK75" s="115">
        <f t="shared" si="181"/>
        <v>27</v>
      </c>
      <c r="TL75" s="117">
        <f t="shared" si="182"/>
        <v>24</v>
      </c>
      <c r="TM75" s="118">
        <f>ROUND(TF75/MAX(TF$9:TF$497)*100,0)</f>
        <v>16</v>
      </c>
      <c r="TN75" s="115">
        <f>ROUND(TG75/MAX(TG$9:TG$497)*100,0)</f>
        <v>13</v>
      </c>
      <c r="TO75" s="115">
        <f>ROUND(TH75/MAX(TH$9:TH$497)*100,0)</f>
        <v>15</v>
      </c>
      <c r="TP75" s="115">
        <f>ROUND(TI75/MAX(TI$9:TI$497)*100,0)</f>
        <v>15</v>
      </c>
      <c r="TQ75" s="115">
        <f>ROUND(TJ75/MAX(TJ$9:TJ$497)*100,0)</f>
        <v>12</v>
      </c>
      <c r="TR75" s="115">
        <f>ROUND(TK75/MAX(TK$9:TK$497)*100,0)</f>
        <v>14</v>
      </c>
      <c r="TS75" s="119">
        <f>ROUND(TL75/MAX(TL$9:TL$497)*100,0)</f>
        <v>12</v>
      </c>
      <c r="TT75" s="120">
        <f>RANK(TM75,TM$9:TM$497,0)</f>
        <v>370</v>
      </c>
      <c r="TU75" s="115">
        <f>RANK(TN75,TN$9:TN$497,0)</f>
        <v>365</v>
      </c>
      <c r="TV75" s="115">
        <f>RANK(TO75,TO$9:TO$497,0)</f>
        <v>313</v>
      </c>
      <c r="TW75" s="115">
        <f>RANK(TP75,TP$9:TP$497,0)</f>
        <v>343</v>
      </c>
      <c r="TX75" s="115">
        <f>RANK(TQ75,TQ$9:TQ$497,0)</f>
        <v>352</v>
      </c>
      <c r="TY75" s="115">
        <f>RANK(TR75,TR$9:TR$497,0)</f>
        <v>351</v>
      </c>
      <c r="TZ75" s="121">
        <f>RANK(TS75,TS$9:TS$497,0)</f>
        <v>356</v>
      </c>
      <c r="UA75" s="132"/>
      <c r="UB75" s="7" t="s">
        <v>1</v>
      </c>
    </row>
    <row r="76" spans="1:548" x14ac:dyDescent="0.15">
      <c r="A76" s="183">
        <v>68</v>
      </c>
      <c r="B76" s="203" t="s">
        <v>725</v>
      </c>
      <c r="C76" s="63"/>
      <c r="D76" s="63"/>
      <c r="E76" s="64" t="s">
        <v>518</v>
      </c>
      <c r="F76" s="65">
        <v>39</v>
      </c>
      <c r="G76" s="65" t="s">
        <v>576</v>
      </c>
      <c r="H76" s="65"/>
      <c r="I76" s="66" t="s">
        <v>521</v>
      </c>
      <c r="J76" s="67" t="s">
        <v>521</v>
      </c>
      <c r="K76" s="67" t="s">
        <v>521</v>
      </c>
      <c r="L76" s="67" t="s">
        <v>521</v>
      </c>
      <c r="M76" s="67" t="s">
        <v>521</v>
      </c>
      <c r="N76" s="67" t="s">
        <v>521</v>
      </c>
      <c r="O76" s="67" t="s">
        <v>521</v>
      </c>
      <c r="P76" s="67" t="s">
        <v>521</v>
      </c>
      <c r="Q76" s="67" t="s">
        <v>521</v>
      </c>
      <c r="R76" s="68" t="s">
        <v>521</v>
      </c>
      <c r="S76" s="69" t="s">
        <v>521</v>
      </c>
      <c r="T76" s="67" t="s">
        <v>521</v>
      </c>
      <c r="U76" s="67" t="s">
        <v>521</v>
      </c>
      <c r="V76" s="67" t="s">
        <v>521</v>
      </c>
      <c r="W76" s="67" t="s">
        <v>521</v>
      </c>
      <c r="X76" s="67" t="s">
        <v>521</v>
      </c>
      <c r="Y76" s="67" t="s">
        <v>521</v>
      </c>
      <c r="Z76" s="67" t="s">
        <v>521</v>
      </c>
      <c r="AA76" s="67" t="s">
        <v>521</v>
      </c>
      <c r="AB76" s="68" t="s">
        <v>521</v>
      </c>
      <c r="AC76" s="69" t="s">
        <v>521</v>
      </c>
      <c r="AD76" s="67" t="s">
        <v>521</v>
      </c>
      <c r="AE76" s="67" t="s">
        <v>521</v>
      </c>
      <c r="AF76" s="67" t="s">
        <v>521</v>
      </c>
      <c r="AG76" s="67" t="s">
        <v>520</v>
      </c>
      <c r="AH76" s="67" t="s">
        <v>520</v>
      </c>
      <c r="AI76" s="67" t="s">
        <v>520</v>
      </c>
      <c r="AJ76" s="67" t="s">
        <v>520</v>
      </c>
      <c r="AK76" s="67" t="s">
        <v>521</v>
      </c>
      <c r="AL76" s="68" t="s">
        <v>521</v>
      </c>
      <c r="AM76" s="69" t="s">
        <v>521</v>
      </c>
      <c r="AN76" s="67" t="s">
        <v>521</v>
      </c>
      <c r="AO76" s="67" t="s">
        <v>521</v>
      </c>
      <c r="AP76" s="67" t="s">
        <v>521</v>
      </c>
      <c r="AQ76" s="67" t="s">
        <v>521</v>
      </c>
      <c r="AR76" s="67" t="s">
        <v>521</v>
      </c>
      <c r="AS76" s="67" t="s">
        <v>521</v>
      </c>
      <c r="AT76" s="67" t="s">
        <v>521</v>
      </c>
      <c r="AU76" s="67" t="s">
        <v>521</v>
      </c>
      <c r="AV76" s="68" t="s">
        <v>521</v>
      </c>
      <c r="AW76" s="69" t="s">
        <v>521</v>
      </c>
      <c r="AX76" s="67" t="s">
        <v>521</v>
      </c>
      <c r="AY76" s="67" t="s">
        <v>521</v>
      </c>
      <c r="AZ76" s="67" t="s">
        <v>521</v>
      </c>
      <c r="BA76" s="67" t="s">
        <v>521</v>
      </c>
      <c r="BB76" s="67" t="s">
        <v>521</v>
      </c>
      <c r="BC76" s="67" t="s">
        <v>521</v>
      </c>
      <c r="BD76" s="67" t="s">
        <v>521</v>
      </c>
      <c r="BE76" s="67" t="s">
        <v>521</v>
      </c>
      <c r="BF76" s="68" t="s">
        <v>521</v>
      </c>
      <c r="BG76" s="69" t="s">
        <v>521</v>
      </c>
      <c r="BH76" s="67" t="s">
        <v>521</v>
      </c>
      <c r="BI76" s="67" t="s">
        <v>521</v>
      </c>
      <c r="BJ76" s="67" t="s">
        <v>521</v>
      </c>
      <c r="BK76" s="67" t="s">
        <v>521</v>
      </c>
      <c r="BL76" s="67" t="s">
        <v>521</v>
      </c>
      <c r="BM76" s="67" t="s">
        <v>521</v>
      </c>
      <c r="BN76" s="67" t="s">
        <v>521</v>
      </c>
      <c r="BO76" s="67" t="s">
        <v>521</v>
      </c>
      <c r="BP76" s="68" t="s">
        <v>521</v>
      </c>
      <c r="BQ76" s="70" t="s">
        <v>521</v>
      </c>
      <c r="BR76" s="67" t="s">
        <v>521</v>
      </c>
      <c r="BS76" s="67" t="s">
        <v>521</v>
      </c>
      <c r="BT76" s="67" t="s">
        <v>521</v>
      </c>
      <c r="BU76" s="67" t="s">
        <v>521</v>
      </c>
      <c r="BV76" s="67" t="s">
        <v>521</v>
      </c>
      <c r="BW76" s="67" t="s">
        <v>521</v>
      </c>
      <c r="BX76" s="67" t="s">
        <v>521</v>
      </c>
      <c r="BY76" s="67" t="s">
        <v>521</v>
      </c>
      <c r="BZ76" s="68" t="s">
        <v>521</v>
      </c>
      <c r="CA76" s="69" t="s">
        <v>521</v>
      </c>
      <c r="CB76" s="67" t="s">
        <v>521</v>
      </c>
      <c r="CC76" s="67" t="s">
        <v>521</v>
      </c>
      <c r="CD76" s="67" t="s">
        <v>521</v>
      </c>
      <c r="CE76" s="67" t="s">
        <v>521</v>
      </c>
      <c r="CF76" s="67" t="s">
        <v>521</v>
      </c>
      <c r="CG76" s="67" t="s">
        <v>521</v>
      </c>
      <c r="CH76" s="67" t="s">
        <v>521</v>
      </c>
      <c r="CI76" s="67" t="s">
        <v>521</v>
      </c>
      <c r="CJ76" s="68" t="s">
        <v>521</v>
      </c>
      <c r="CK76" s="69" t="s">
        <v>521</v>
      </c>
      <c r="CL76" s="67" t="s">
        <v>521</v>
      </c>
      <c r="CM76" s="67" t="s">
        <v>521</v>
      </c>
      <c r="CN76" s="67" t="s">
        <v>521</v>
      </c>
      <c r="CO76" s="67" t="s">
        <v>521</v>
      </c>
      <c r="CP76" s="67" t="s">
        <v>521</v>
      </c>
      <c r="CQ76" s="67" t="s">
        <v>521</v>
      </c>
      <c r="CR76" s="67" t="s">
        <v>521</v>
      </c>
      <c r="CS76" s="67" t="s">
        <v>521</v>
      </c>
      <c r="CT76" s="68" t="s">
        <v>521</v>
      </c>
      <c r="CU76" s="69" t="s">
        <v>521</v>
      </c>
      <c r="CV76" s="67" t="s">
        <v>521</v>
      </c>
      <c r="CW76" s="67" t="s">
        <v>521</v>
      </c>
      <c r="CX76" s="67" t="s">
        <v>521</v>
      </c>
      <c r="CY76" s="67" t="s">
        <v>521</v>
      </c>
      <c r="CZ76" s="67" t="s">
        <v>521</v>
      </c>
      <c r="DA76" s="67" t="s">
        <v>521</v>
      </c>
      <c r="DB76" s="67" t="s">
        <v>521</v>
      </c>
      <c r="DC76" s="67" t="s">
        <v>521</v>
      </c>
      <c r="DD76" s="68" t="s">
        <v>521</v>
      </c>
      <c r="DE76" s="69" t="s">
        <v>521</v>
      </c>
      <c r="DF76" s="71" t="s">
        <v>521</v>
      </c>
      <c r="DG76" s="67" t="s">
        <v>521</v>
      </c>
      <c r="DH76" s="67" t="s">
        <v>521</v>
      </c>
      <c r="DI76" s="67" t="s">
        <v>521</v>
      </c>
      <c r="DJ76" s="67" t="s">
        <v>521</v>
      </c>
      <c r="DK76" s="67" t="s">
        <v>521</v>
      </c>
      <c r="DL76" s="67" t="s">
        <v>521</v>
      </c>
      <c r="DM76" s="67" t="s">
        <v>521</v>
      </c>
      <c r="DN76" s="68" t="s">
        <v>521</v>
      </c>
      <c r="DO76" s="70" t="s">
        <v>521</v>
      </c>
      <c r="DP76" s="71" t="s">
        <v>521</v>
      </c>
      <c r="DQ76" s="67" t="s">
        <v>521</v>
      </c>
      <c r="DR76" s="67" t="s">
        <v>521</v>
      </c>
      <c r="DS76" s="67" t="s">
        <v>521</v>
      </c>
      <c r="DT76" s="67" t="s">
        <v>521</v>
      </c>
      <c r="DU76" s="67" t="s">
        <v>521</v>
      </c>
      <c r="DV76" s="67" t="s">
        <v>521</v>
      </c>
      <c r="DW76" s="67" t="s">
        <v>521</v>
      </c>
      <c r="DX76" s="72" t="s">
        <v>521</v>
      </c>
      <c r="DY76" s="73" t="s">
        <v>522</v>
      </c>
      <c r="DZ76" s="74">
        <v>2</v>
      </c>
      <c r="EA76" s="74">
        <v>3</v>
      </c>
      <c r="EB76" s="74">
        <v>3</v>
      </c>
      <c r="EC76" s="75">
        <v>4</v>
      </c>
      <c r="ED76" s="76" t="s">
        <v>522</v>
      </c>
      <c r="EE76" s="74">
        <f t="shared" si="132"/>
        <v>2</v>
      </c>
      <c r="EF76" s="74">
        <f t="shared" si="133"/>
        <v>6</v>
      </c>
      <c r="EG76" s="74">
        <f t="shared" si="134"/>
        <v>18</v>
      </c>
      <c r="EH76" s="77">
        <f t="shared" si="135"/>
        <v>72</v>
      </c>
      <c r="EI76" s="73">
        <v>1000</v>
      </c>
      <c r="EJ76" s="74">
        <v>1500</v>
      </c>
      <c r="EK76" s="74">
        <v>3000</v>
      </c>
      <c r="EL76" s="74">
        <v>5000</v>
      </c>
      <c r="EM76" s="75">
        <v>15000</v>
      </c>
      <c r="EN76" s="78">
        <v>1</v>
      </c>
      <c r="EO76" s="79">
        <f t="shared" si="136"/>
        <v>0.75</v>
      </c>
      <c r="EP76" s="79">
        <f t="shared" si="137"/>
        <v>0.5</v>
      </c>
      <c r="EQ76" s="79">
        <f t="shared" si="138"/>
        <v>0.27777777777777779</v>
      </c>
      <c r="ER76" s="80">
        <f t="shared" si="139"/>
        <v>0.20833333333333334</v>
      </c>
      <c r="ES76" s="128" t="s">
        <v>564</v>
      </c>
      <c r="ET76" s="82"/>
      <c r="EU76" s="83">
        <v>4</v>
      </c>
      <c r="EV76" s="73">
        <v>27</v>
      </c>
      <c r="EW76" s="74">
        <v>38</v>
      </c>
      <c r="EX76" s="74">
        <v>52</v>
      </c>
      <c r="EY76" s="74">
        <v>15</v>
      </c>
      <c r="EZ76" s="74">
        <v>17</v>
      </c>
      <c r="FA76" s="74">
        <v>18</v>
      </c>
      <c r="FB76" s="74">
        <v>83</v>
      </c>
      <c r="FC76" s="74">
        <v>50</v>
      </c>
      <c r="FD76" s="74">
        <f t="shared" si="140"/>
        <v>69</v>
      </c>
      <c r="FE76" s="84">
        <f t="shared" si="141"/>
        <v>102</v>
      </c>
      <c r="FF76" s="73">
        <f>RANK(EV76,$EV$9:$EV$497,0)</f>
        <v>377</v>
      </c>
      <c r="FG76" s="74">
        <f>RANK(EW76,$EW$9:$EW$497,0)</f>
        <v>244</v>
      </c>
      <c r="FH76" s="74">
        <f>RANK(EX76,$EX$9:$EX$497,0)</f>
        <v>141</v>
      </c>
      <c r="FI76" s="74">
        <f>RANK(EY76,$EY$9:$EY$497,0)</f>
        <v>353</v>
      </c>
      <c r="FJ76" s="74">
        <f>RANK(EZ76,$EZ$9:$EZ$497,0)</f>
        <v>228</v>
      </c>
      <c r="FK76" s="74">
        <f>RANK(FA76,$FA$9:$FA$497,0)</f>
        <v>207</v>
      </c>
      <c r="FL76" s="74">
        <f>RANK(FB76,$FB$9:$FB$497,0)</f>
        <v>53</v>
      </c>
      <c r="FM76" s="74">
        <f>RANK(FC76,$FC$9:$FC$497,0)</f>
        <v>168</v>
      </c>
      <c r="FN76" s="74">
        <f>RANK(FD76,$FD$9:$FD$497,0)</f>
        <v>215</v>
      </c>
      <c r="FO76" s="84">
        <f>RANK(FE76,$FE$9:$FE$497,0)</f>
        <v>142</v>
      </c>
      <c r="FP76" s="73">
        <f>COUNTIFS($EV$9:$EV$497,"&gt;"&amp;EV76,$ES$9:$ES$497,ES76)+1</f>
        <v>84</v>
      </c>
      <c r="FQ76" s="74">
        <f>COUNTIFS($EW$9:$EW$497,"&gt;"&amp;EW76,$ES$9:$ES$497,ES76)+1</f>
        <v>60</v>
      </c>
      <c r="FR76" s="74">
        <f>COUNTIFS($EX$9:$EX$497,"&gt;"&amp;EX76,$ES$9:$ES$497,ES76)+1</f>
        <v>49</v>
      </c>
      <c r="FS76" s="74">
        <f>COUNTIFS($EY$9:$EY$497,"&gt;"&amp;EY76,$ES$9:$ES$497,ES76)+1</f>
        <v>84</v>
      </c>
      <c r="FT76" s="74">
        <f>COUNTIFS($EZ$9:$EZ$497,"&gt;"&amp;EZ76,$ES$9:$ES$497,ES76)+1</f>
        <v>62</v>
      </c>
      <c r="FU76" s="74">
        <f>COUNTIFS($FA$9:$FA$497,"&gt;"&amp;FA76,$ES$9:$ES$497,ES76)+1</f>
        <v>58</v>
      </c>
      <c r="FV76" s="74">
        <f>COUNTIFS($FB$9:$FB$497,"&gt;"&amp;FB76,$ES$9:$ES$497,ES76)+1</f>
        <v>34</v>
      </c>
      <c r="FW76" s="74">
        <f>COUNTIFS($FC$9:$FC$497,"&gt;"&amp;FC76,$ES$9:$ES$497,ES76)+1</f>
        <v>60</v>
      </c>
      <c r="FX76" s="74">
        <f>COUNTIFS($FD$9:$FD$497,"&gt;"&amp;FD76,$ES$9:$ES$497,ES76)+1</f>
        <v>54</v>
      </c>
      <c r="FY76" s="84">
        <f>COUNTIFS($FE$9:$FE$497,"&gt;"&amp;FE76,$ES$9:$ES$497,ES76)+1</f>
        <v>57</v>
      </c>
      <c r="FZ76" s="85">
        <f t="shared" si="142"/>
        <v>0.69</v>
      </c>
      <c r="GA76" s="86">
        <f t="shared" si="143"/>
        <v>0.97</v>
      </c>
      <c r="GB76" s="86">
        <f t="shared" si="144"/>
        <v>1.33</v>
      </c>
      <c r="GC76" s="86">
        <f t="shared" si="145"/>
        <v>0.38</v>
      </c>
      <c r="GD76" s="86">
        <f t="shared" si="146"/>
        <v>0.44</v>
      </c>
      <c r="GE76" s="86">
        <f t="shared" si="147"/>
        <v>0.46</v>
      </c>
      <c r="GF76" s="86">
        <f t="shared" si="148"/>
        <v>2.13</v>
      </c>
      <c r="GG76" s="86">
        <f t="shared" si="149"/>
        <v>1.28</v>
      </c>
      <c r="GH76" s="86">
        <f t="shared" si="150"/>
        <v>1.77</v>
      </c>
      <c r="GI76" s="87">
        <f t="shared" si="151"/>
        <v>2.62</v>
      </c>
      <c r="GJ76" s="85">
        <f>ROUND(((FZ76-AVERAGE(FZ$9:FZ$497))/STDEVP(FZ$9:FZ$497)*10+50),2)</f>
        <v>39.229999999999997</v>
      </c>
      <c r="GK76" s="86">
        <f>ROUND(((GA76-AVERAGE(GA$9:GA$497))/STDEVP(GA$9:GA$497)*10+50),2)</f>
        <v>58.35</v>
      </c>
      <c r="GL76" s="86">
        <f>ROUND(((GB76-AVERAGE(GB$9:GB$497))/STDEVP(GB$9:GB$497)*10+50),2)</f>
        <v>78.069999999999993</v>
      </c>
      <c r="GM76" s="86">
        <f>ROUND(((GC76-AVERAGE(GC$9:GC$497))/STDEVP(GC$9:GC$497)*10+50),2)</f>
        <v>42.68</v>
      </c>
      <c r="GN76" s="86">
        <f>ROUND(((GD76-AVERAGE(GD$9:GD$497))/STDEVP(GD$9:GD$497)*10+50),2)</f>
        <v>51.64</v>
      </c>
      <c r="GO76" s="86">
        <f>ROUND(((GE76-AVERAGE(GE$9:GE$497))/STDEVP(GE$9:GE$497)*10+50),2)</f>
        <v>54.05</v>
      </c>
      <c r="GP76" s="86">
        <f>ROUND(((GF76-AVERAGE(GF$9:GF$497))/STDEVP(GF$9:GF$497)*10+50),2)</f>
        <v>97.08</v>
      </c>
      <c r="GQ76" s="86">
        <f>ROUND(((GG76-AVERAGE(GG$9:GG$497))/STDEVP(GG$9:GG$497)*10+50),2)</f>
        <v>70.3</v>
      </c>
      <c r="GR76" s="86">
        <f>ROUND(((GH76-AVERAGE(GH$9:GH$497))/STDEVP(GH$9:GH$497)*10+50),2)</f>
        <v>79.010000000000005</v>
      </c>
      <c r="GS76" s="87">
        <f>ROUND(((GI76-AVERAGE(GI$9:GI$497))/STDEVP(GI$9:GI$497)*10+50),2)</f>
        <v>79.52</v>
      </c>
      <c r="GT76" s="73">
        <f>RANK(GJ76,$GJ$9:$GJ$497,0)</f>
        <v>370</v>
      </c>
      <c r="GU76" s="74">
        <f>RANK(GK76,$GK$9:$GK$497,0)</f>
        <v>95</v>
      </c>
      <c r="GV76" s="74">
        <f>RANK(GL76,$GL$9:$GL$497,0)</f>
        <v>2</v>
      </c>
      <c r="GW76" s="74">
        <f>RANK(GM76,$GM$9:$GM$497,0)</f>
        <v>341</v>
      </c>
      <c r="GX76" s="74">
        <f>RANK(GN76,$GN$9:$GN$497,0)</f>
        <v>111</v>
      </c>
      <c r="GY76" s="74">
        <f>RANK(GO76,$GO$9:$GO$497,0)</f>
        <v>86</v>
      </c>
      <c r="GZ76" s="74">
        <f>RANK(GP76,$GP$9:$GP$497,0)</f>
        <v>1</v>
      </c>
      <c r="HA76" s="74">
        <f>RANK(GQ76,$GQ$9:$GQ$497,0)</f>
        <v>14</v>
      </c>
      <c r="HB76" s="74">
        <f>RANK(GR76,$GR$9:$GR$497,0)</f>
        <v>9</v>
      </c>
      <c r="HC76" s="84">
        <f>RANK(GS76,$GS$9:$GS$497,0)</f>
        <v>7</v>
      </c>
      <c r="HD76" s="85">
        <f>ROUND(AVERAGEIF($ES$9:$ES$497,$ES76,$FZ$9:$FZ$497),2)</f>
        <v>0.92</v>
      </c>
      <c r="HE76" s="86">
        <f>ROUND(AVERAGEIF($ES$9:$ES$497,$ES76,$GA$9:$GA$497),2)</f>
        <v>0.65</v>
      </c>
      <c r="HF76" s="86">
        <f>ROUND(AVERAGEIF($ES$9:$ES$497,$ES76,$GB$9:$GB$497),2)</f>
        <v>0.69</v>
      </c>
      <c r="HG76" s="86">
        <f>ROUND(AVERAGEIF($ES$9:$ES$497,$ES76,$GC$9:$GC$497),2)</f>
        <v>0.54</v>
      </c>
      <c r="HH76" s="86">
        <f>ROUND(AVERAGEIF($ES$9:$ES$497,$ES76,$GD$9:$GD$497),2)</f>
        <v>0.32</v>
      </c>
      <c r="HI76" s="86">
        <f>ROUND(AVERAGEIF($ES$9:$ES$497,$ES76,$GE$9:$GE$497),2)</f>
        <v>0.33</v>
      </c>
      <c r="HJ76" s="86">
        <f>ROUND(AVERAGEIF($ES$9:$ES$497,$ES76,$GF$9:$GF$497),2)</f>
        <v>0.98</v>
      </c>
      <c r="HK76" s="86">
        <f>ROUND(AVERAGEIF($ES$9:$ES$497,$ES76,$GG$9:$GG$497),2)</f>
        <v>0.86</v>
      </c>
      <c r="HL76" s="86">
        <f>ROUND(AVERAGEIF($ES$9:$ES$497,$ES76,$GH$9:$GH$497),2)</f>
        <v>1.01</v>
      </c>
      <c r="HM76" s="87">
        <f>ROUND(AVERAGEIF($ES$9:$ES$497,$ES76,$GI$9:$GI$497),2)</f>
        <v>1.55</v>
      </c>
      <c r="HN76" s="88">
        <f t="shared" si="152"/>
        <v>-0.23000000000000009</v>
      </c>
      <c r="HO76" s="89">
        <f t="shared" si="153"/>
        <v>0.31999999999999995</v>
      </c>
      <c r="HP76" s="89">
        <f t="shared" si="154"/>
        <v>0.64000000000000012</v>
      </c>
      <c r="HQ76" s="89">
        <f t="shared" si="155"/>
        <v>-0.16000000000000003</v>
      </c>
      <c r="HR76" s="89">
        <f t="shared" si="156"/>
        <v>0.12</v>
      </c>
      <c r="HS76" s="89">
        <f t="shared" si="157"/>
        <v>0.13</v>
      </c>
      <c r="HT76" s="89">
        <f t="shared" si="158"/>
        <v>1.1499999999999999</v>
      </c>
      <c r="HU76" s="89">
        <f t="shared" si="159"/>
        <v>0.42000000000000004</v>
      </c>
      <c r="HV76" s="89">
        <f t="shared" si="160"/>
        <v>0.76</v>
      </c>
      <c r="HW76" s="90">
        <f t="shared" si="161"/>
        <v>1.07</v>
      </c>
      <c r="HX76" s="73">
        <f>COUNTIFS($FZ$9:$FZ$497,"&gt;"&amp;FZ76,$ES$9:$ES$497,$ES76)+1</f>
        <v>81</v>
      </c>
      <c r="HY76" s="74">
        <f>COUNTIFS($GA$9:$GA$497,"&gt;"&amp;GA76,$ES$9:$ES$497,$ES76)+1</f>
        <v>6</v>
      </c>
      <c r="HZ76" s="74">
        <f>COUNTIFS($GB$9:$GB$497,"&gt;"&amp;GB76,$ES$9:$ES$497,$ES76)+1</f>
        <v>1</v>
      </c>
      <c r="IA76" s="74">
        <f>COUNTIFS($GC$9:$GC$497,"&gt;"&amp;GC76,$ES$9:$ES$497,$ES76)+1</f>
        <v>76</v>
      </c>
      <c r="IB76" s="74">
        <f>COUNTIFS($GD$9:$GD$497,"&gt;"&amp;GD76,$ES$9:$ES$497,$ES76)+1</f>
        <v>6</v>
      </c>
      <c r="IC76" s="74">
        <f>COUNTIFS($GE$9:$GE$497,"&gt;"&amp;GE76,$ES$9:$ES$497,$ES76)+1</f>
        <v>8</v>
      </c>
      <c r="ID76" s="74">
        <f>COUNTIFS($GF$9:$GF$497,"&gt;"&amp;GF76,$ES$9:$ES$497,$ES76)+1</f>
        <v>1</v>
      </c>
      <c r="IE76" s="74">
        <f>COUNTIFS($GG$9:$GG$497,"&gt;"&amp;GG76,$ES$9:$ES$497,$ES76)+1</f>
        <v>3</v>
      </c>
      <c r="IF76" s="74">
        <f>COUNTIFS($GH$9:$GH$497,"&gt;"&amp;GH76,$ES$9:$ES$497,$ES76)+1</f>
        <v>6</v>
      </c>
      <c r="IG76" s="84">
        <f>COUNTIFS($GI$9:$GI$497,"&gt;"&amp;GI76,$ES$9:$ES$497,$ES76)+1</f>
        <v>1</v>
      </c>
      <c r="IH76" s="91"/>
      <c r="II76" s="79"/>
      <c r="IJ76" s="79">
        <v>0.1</v>
      </c>
      <c r="IK76" s="79"/>
      <c r="IL76" s="79"/>
      <c r="IM76" s="92"/>
      <c r="IN76" s="93"/>
      <c r="IO76" s="94"/>
      <c r="IP76" s="95"/>
      <c r="IQ76" s="79"/>
      <c r="IR76" s="79"/>
      <c r="IS76" s="79"/>
      <c r="IT76" s="79"/>
      <c r="IU76" s="79"/>
      <c r="IV76" s="79"/>
      <c r="IW76" s="96"/>
      <c r="IX76" s="93"/>
      <c r="IY76" s="79"/>
      <c r="IZ76" s="79"/>
      <c r="JA76" s="79"/>
      <c r="JB76" s="79"/>
      <c r="JC76" s="79"/>
      <c r="JD76" s="79"/>
      <c r="JE76" s="97"/>
      <c r="JF76" s="95"/>
      <c r="JG76" s="79"/>
      <c r="JH76" s="79"/>
      <c r="JI76" s="79"/>
      <c r="JJ76" s="79"/>
      <c r="JK76" s="79"/>
      <c r="JL76" s="79"/>
      <c r="JM76" s="96"/>
      <c r="JN76" s="93"/>
      <c r="JO76" s="79"/>
      <c r="JP76" s="79"/>
      <c r="JQ76" s="79"/>
      <c r="JR76" s="79"/>
      <c r="JS76" s="79"/>
      <c r="JT76" s="79"/>
      <c r="JU76" s="79"/>
      <c r="JV76" s="79"/>
      <c r="JW76" s="79"/>
      <c r="JX76" s="79"/>
      <c r="JY76" s="79"/>
      <c r="JZ76" s="97"/>
      <c r="KA76" s="93"/>
      <c r="KB76" s="79"/>
      <c r="KC76" s="79"/>
      <c r="KD76" s="79"/>
      <c r="KE76" s="97"/>
      <c r="KF76" s="95"/>
      <c r="KG76" s="79"/>
      <c r="KH76" s="79"/>
      <c r="KI76" s="79"/>
      <c r="KJ76" s="79"/>
      <c r="KK76" s="98"/>
      <c r="KL76" s="79"/>
      <c r="KM76" s="79"/>
      <c r="KN76" s="79"/>
      <c r="KO76" s="79"/>
      <c r="KP76" s="79"/>
      <c r="KQ76" s="79"/>
      <c r="KR76" s="79"/>
      <c r="KS76" s="96"/>
      <c r="KT76" s="96"/>
      <c r="KU76" s="96"/>
      <c r="KV76" s="96"/>
      <c r="KW76" s="93"/>
      <c r="KX76" s="79"/>
      <c r="KY76" s="79"/>
      <c r="KZ76" s="79"/>
      <c r="LA76" s="79"/>
      <c r="LB76" s="79"/>
      <c r="LC76" s="96"/>
      <c r="LD76" s="93"/>
      <c r="LE76" s="94"/>
      <c r="LF76" s="99"/>
      <c r="LG76" s="75"/>
      <c r="LH76" s="93"/>
      <c r="LI76" s="79"/>
      <c r="LJ76" s="74"/>
      <c r="LK76" s="74"/>
      <c r="LL76" s="74"/>
      <c r="LM76" s="100"/>
      <c r="LN76" s="95"/>
      <c r="LO76" s="79"/>
      <c r="LP76" s="79"/>
      <c r="LQ76" s="79"/>
      <c r="LR76" s="96"/>
      <c r="LS76" s="93"/>
      <c r="LT76" s="79"/>
      <c r="LU76" s="79"/>
      <c r="LV76" s="79"/>
      <c r="LW76" s="79"/>
      <c r="LX76" s="79"/>
      <c r="LY76" s="79"/>
      <c r="LZ76" s="79"/>
      <c r="MA76" s="97"/>
      <c r="MB76" s="95"/>
      <c r="MC76" s="79"/>
      <c r="MD76" s="79"/>
      <c r="ME76" s="79"/>
      <c r="MF76" s="79"/>
      <c r="MG76" s="79"/>
      <c r="MH76" s="79"/>
      <c r="MI76" s="79"/>
      <c r="MJ76" s="79"/>
      <c r="MK76" s="79"/>
      <c r="ML76" s="79"/>
      <c r="MM76" s="79"/>
      <c r="MN76" s="98"/>
      <c r="MO76" s="98"/>
      <c r="MP76" s="96"/>
      <c r="MQ76" s="93"/>
      <c r="MR76" s="79"/>
      <c r="MS76" s="79"/>
      <c r="MT76" s="79"/>
      <c r="MU76" s="79"/>
      <c r="MV76" s="98"/>
      <c r="MW76" s="79">
        <v>0.1</v>
      </c>
      <c r="MX76" s="79"/>
      <c r="MY76" s="79"/>
      <c r="MZ76" s="79"/>
      <c r="NA76" s="79"/>
      <c r="NB76" s="79">
        <v>0.1</v>
      </c>
      <c r="NC76" s="79"/>
      <c r="ND76" s="96"/>
      <c r="NE76" s="96"/>
      <c r="NF76" s="96"/>
      <c r="NG76" s="96"/>
      <c r="NH76" s="93"/>
      <c r="NI76" s="79"/>
      <c r="NJ76" s="79"/>
      <c r="NK76" s="79"/>
      <c r="NL76" s="79"/>
      <c r="NM76" s="79"/>
      <c r="NN76" s="94"/>
      <c r="NO76" s="93"/>
      <c r="NP76" s="80"/>
      <c r="NQ76" s="124" t="s">
        <v>723</v>
      </c>
      <c r="NR76" s="102" t="s">
        <v>727</v>
      </c>
      <c r="NS76" s="102"/>
      <c r="NT76" s="102"/>
      <c r="NU76" s="102"/>
      <c r="NV76" s="104">
        <v>43720</v>
      </c>
      <c r="NW76" s="102" t="s">
        <v>525</v>
      </c>
      <c r="NX76" s="133" t="s">
        <v>728</v>
      </c>
      <c r="NY76" s="129" t="s">
        <v>729</v>
      </c>
      <c r="NZ76" s="133" t="s">
        <v>2133</v>
      </c>
      <c r="OA76" s="134"/>
      <c r="OB76" s="134"/>
      <c r="OC76" s="134"/>
      <c r="OD76" s="108">
        <f t="shared" si="162"/>
        <v>72</v>
      </c>
      <c r="OE76" s="109">
        <v>3</v>
      </c>
      <c r="OF76" s="110">
        <f t="shared" si="163"/>
        <v>1000</v>
      </c>
      <c r="OG76" s="109">
        <v>1</v>
      </c>
      <c r="OH76" s="111">
        <f>ROUND(AVERAGEIF($ES$9:$ES$497,$ES76,EV$9:EV$497),0)</f>
        <v>67</v>
      </c>
      <c r="OI76" s="112">
        <f>ROUND(AVERAGEIF($ES$9:$ES$497,$ES76,EW$9:EW$497),0)</f>
        <v>45</v>
      </c>
      <c r="OJ76" s="112">
        <f>ROUND(AVERAGEIF($ES$9:$ES$497,$ES76,EX$9:EX$497),0)</f>
        <v>51</v>
      </c>
      <c r="OK76" s="112">
        <f>ROUND(AVERAGEIF($ES$9:$ES$497,$ES76,EY$9:EY$497),0)</f>
        <v>39</v>
      </c>
      <c r="OL76" s="112">
        <f>ROUND(AVERAGEIF($ES$9:$ES$497,$ES76,EZ$9:EZ$497),0)</f>
        <v>21</v>
      </c>
      <c r="OM76" s="112">
        <f>ROUND(AVERAGEIF($ES$9:$ES$497,$ES76,FA$9:FA$497),0)</f>
        <v>21</v>
      </c>
      <c r="ON76" s="112">
        <f>ROUND(AVERAGEIF($ES$9:$ES$497,$ES76,FB$9:FB$497),0)</f>
        <v>68</v>
      </c>
      <c r="OO76" s="112">
        <f>ROUND(AVERAGEIF($ES$9:$ES$497,$ES76,FC$9:FC$497),0)</f>
        <v>64</v>
      </c>
      <c r="OP76" s="112">
        <f>ROUND(AVERAGEIF($ES$9:$ES$497,$ES76,FD$9:FD$497),0)</f>
        <v>72</v>
      </c>
      <c r="OQ76" s="113">
        <f>ROUND(AVERAGEIF($ES$9:$ES$497,$ES76,FE$9:FE$497),0)</f>
        <v>115</v>
      </c>
      <c r="OR76" s="114">
        <f>ROUND(EV76/MAX(EV$9:EV$497)*100,0)</f>
        <v>15</v>
      </c>
      <c r="OS76" s="115">
        <f>ROUND(EW76/MAX(EW$9:EW$497)*100,0)</f>
        <v>30</v>
      </c>
      <c r="OT76" s="115">
        <f>ROUND(EX76/MAX(EX$9:EX$497)*100,0)</f>
        <v>43</v>
      </c>
      <c r="OU76" s="115">
        <f>ROUND(EY76/MAX(EY$9:EY$497)*100,0)</f>
        <v>10</v>
      </c>
      <c r="OV76" s="115">
        <f>ROUND(EZ76/MAX(EZ$9:EZ$497)*100,0)</f>
        <v>14</v>
      </c>
      <c r="OW76" s="115">
        <f>ROUND(FA76/MAX(FA$9:FA$497)*100,0)</f>
        <v>16</v>
      </c>
      <c r="OX76" s="115">
        <f>ROUND(FB76/MAX(FB$9:FB$497)*100,0)</f>
        <v>62</v>
      </c>
      <c r="OY76" s="116">
        <f>ROUND(FC76/MAX(FC$9:FC$497)*100,0)</f>
        <v>34</v>
      </c>
      <c r="OZ76" s="115">
        <f>ROUND(FD76/MAX(FD$9:FD$497)*100,0)</f>
        <v>47</v>
      </c>
      <c r="PA76" s="117">
        <f>ROUND(FE76/MAX(FE$9:FE$497)*100,0)</f>
        <v>42</v>
      </c>
      <c r="PB76" s="118">
        <f t="shared" si="164"/>
        <v>387</v>
      </c>
      <c r="PC76" s="115">
        <f t="shared" si="165"/>
        <v>300</v>
      </c>
      <c r="PD76" s="115">
        <f t="shared" si="166"/>
        <v>429</v>
      </c>
      <c r="PE76" s="115">
        <f t="shared" si="167"/>
        <v>455</v>
      </c>
      <c r="PF76" s="115">
        <f t="shared" si="168"/>
        <v>229</v>
      </c>
      <c r="PG76" s="119">
        <f t="shared" si="169"/>
        <v>220</v>
      </c>
      <c r="PH76" s="118">
        <f>ROUND(PB76/MAX(PB$9:PB$497)*100,0)</f>
        <v>46</v>
      </c>
      <c r="PI76" s="115">
        <f>ROUND(PC76/MAX(PC$9:PC$497)*100,0)</f>
        <v>36</v>
      </c>
      <c r="PJ76" s="115">
        <f>ROUND(PD76/MAX(PD$9:PD$497)*100,0)</f>
        <v>46</v>
      </c>
      <c r="PK76" s="115">
        <f>ROUND(PE76/MAX(PE$9:PE$497)*100,0)</f>
        <v>45</v>
      </c>
      <c r="PL76" s="115">
        <f>ROUND(PF76/MAX(PF$9:PF$497)*100,0)</f>
        <v>32</v>
      </c>
      <c r="PM76" s="119">
        <f>ROUND(PG76/MAX(PG$9:PG$497)*100,0)</f>
        <v>32</v>
      </c>
      <c r="PN76" s="118">
        <f>RANK(PH76,PH$9:PH$497,0)</f>
        <v>206</v>
      </c>
      <c r="PO76" s="115">
        <f>RANK(PI76,PI$9:PI$497,0)</f>
        <v>248</v>
      </c>
      <c r="PP76" s="115">
        <f>RANK(PJ76,PJ$9:PJ$497,0)</f>
        <v>229</v>
      </c>
      <c r="PQ76" s="115">
        <f>RANK(PK76,PK$9:PK$497,0)</f>
        <v>204</v>
      </c>
      <c r="PR76" s="115">
        <f>RANK(PL76,PL$9:PL$497,0)</f>
        <v>304</v>
      </c>
      <c r="PS76" s="119">
        <f>RANK(PM76,PM$9:PM$497,0)</f>
        <v>289</v>
      </c>
      <c r="PT76" s="120">
        <f>ROUND(FZ76/MAX(FZ$9:FZ$497)*100,0)</f>
        <v>38</v>
      </c>
      <c r="PU76" s="115">
        <f>ROUND(GA76/MAX(GA$9:GA$497)*100,0)</f>
        <v>54</v>
      </c>
      <c r="PV76" s="115">
        <f>ROUND(GB76/MAX(GB$9:GB$497)*100,0)</f>
        <v>97</v>
      </c>
      <c r="PW76" s="115">
        <f>ROUND(GC76/MAX(GC$9:GC$497)*100,0)</f>
        <v>30</v>
      </c>
      <c r="PX76" s="115">
        <f>ROUND(GD76/MAX(GD$9:GD$497)*100,0)</f>
        <v>25</v>
      </c>
      <c r="PY76" s="115">
        <f>ROUND(GE76/MAX(GE$9:GE$497)*100,0)</f>
        <v>28</v>
      </c>
      <c r="PZ76" s="115">
        <f>ROUND(GF76/MAX(GF$9:GF$497)*100,0)</f>
        <v>100</v>
      </c>
      <c r="QA76" s="116">
        <f>ROUND(GG76/MAX(GG$9:GG$497)*100,0)</f>
        <v>70</v>
      </c>
      <c r="QB76" s="115">
        <f>ROUND(GH76/MAX(GH$9:GH$497)*100,0)</f>
        <v>79</v>
      </c>
      <c r="QC76" s="121">
        <f>ROUND(GI76/MAX(GI$9:GI$497)*100,0)</f>
        <v>84</v>
      </c>
      <c r="QD76" s="120">
        <f>ROUND(AVERAGEIF($ES$9:$ES$497,$ES76,PT$9:PT$497),0)</f>
        <v>50</v>
      </c>
      <c r="QE76" s="120">
        <f>ROUND(AVERAGEIF($ES$9:$ES$497,$ES76,PU$9:PU$497),0)</f>
        <v>37</v>
      </c>
      <c r="QF76" s="120">
        <f>ROUND(AVERAGEIF($ES$9:$ES$497,$ES76,PV$9:PV$497),0)</f>
        <v>50</v>
      </c>
      <c r="QG76" s="120">
        <f>ROUND(AVERAGEIF($ES$9:$ES$497,$ES76,PW$9:PW$497),0)</f>
        <v>43</v>
      </c>
      <c r="QH76" s="120">
        <f>ROUND(AVERAGEIF($ES$9:$ES$497,$ES76,PX$9:PX$497),0)</f>
        <v>18</v>
      </c>
      <c r="QI76" s="120">
        <f>ROUND(AVERAGEIF($ES$9:$ES$497,$ES76,PY$9:PY$497),0)</f>
        <v>20</v>
      </c>
      <c r="QJ76" s="120">
        <f>ROUND(AVERAGEIF($ES$9:$ES$497,$ES76,PZ$9:PZ$497),0)</f>
        <v>46</v>
      </c>
      <c r="QK76" s="120">
        <f>ROUND(AVERAGEIF($ES$9:$ES$497,$ES76,QA$9:QA$497),0)</f>
        <v>47</v>
      </c>
      <c r="QL76" s="120">
        <f>ROUND(AVERAGEIF($ES$9:$ES$497,$ES76,QB$9:QB$497),0)</f>
        <v>45</v>
      </c>
      <c r="QM76" s="120">
        <f>ROUND(AVERAGEIF($ES$9:$ES$497,$ES76,QC$9:QC$497),0)</f>
        <v>49</v>
      </c>
      <c r="QN76" s="114">
        <f t="shared" si="126"/>
        <v>872</v>
      </c>
      <c r="QO76" s="115">
        <f t="shared" si="127"/>
        <v>584</v>
      </c>
      <c r="QP76" s="115">
        <f t="shared" si="128"/>
        <v>972</v>
      </c>
      <c r="QQ76" s="115">
        <f t="shared" si="129"/>
        <v>1082</v>
      </c>
      <c r="QR76" s="115">
        <f t="shared" si="130"/>
        <v>536</v>
      </c>
      <c r="QS76" s="119">
        <f t="shared" si="131"/>
        <v>456</v>
      </c>
      <c r="QT76" s="114">
        <f>ROUND((QN76-MIN(QN$9:QN$497))/(MAX(QN$9:QN$497)-MIN(QN$9:QN$497))*100,0)</f>
        <v>100</v>
      </c>
      <c r="QU76" s="115">
        <f>ROUND((QO76-MIN(QO$9:QO$497))/(MAX(QO$9:QO$497)-MIN(QO$9:QO$497))*100,0)</f>
        <v>54</v>
      </c>
      <c r="QV76" s="115">
        <f>ROUND((QP76-MIN(QP$9:QP$497))/(MAX(QP$9:QP$497)-MIN(QP$9:QP$497))*100,0)</f>
        <v>91</v>
      </c>
      <c r="QW76" s="115">
        <f>ROUND((QQ76-MIN(QQ$9:QQ$497))/(MAX(QQ$9:QQ$497)-MIN(QQ$9:QQ$497))*100,0)</f>
        <v>100</v>
      </c>
      <c r="QX76" s="115">
        <f>ROUND((QR76-MIN(QR$9:QR$497))/(MAX(QR$9:QR$497)-MIN(QR$9:QR$497))*100,0)</f>
        <v>51</v>
      </c>
      <c r="QY76" s="115">
        <f>ROUND((QS76-MIN(QS$9:QS$497))/(MAX(QS$9:QS$497)-MIN(QS$9:QS$497))*100,0)</f>
        <v>56</v>
      </c>
      <c r="QZ76" s="114">
        <f>RANK(QN76,QN$9:QN$497,0)</f>
        <v>1</v>
      </c>
      <c r="RA76" s="115">
        <f>RANK(QO76,QO$9:QO$497,0)</f>
        <v>33</v>
      </c>
      <c r="RB76" s="115">
        <f>RANK(QP76,QP$9:QP$497,0)</f>
        <v>2</v>
      </c>
      <c r="RC76" s="115">
        <f>RANK(QQ76,QQ$9:QQ$497,0)</f>
        <v>1</v>
      </c>
      <c r="RD76" s="115">
        <f>RANK(QR76,QR$9:QR$497,0)</f>
        <v>170</v>
      </c>
      <c r="RE76" s="115">
        <f>RANK(QS76,QS$9:QS$497,0)</f>
        <v>79</v>
      </c>
      <c r="RF76" s="122"/>
      <c r="RG76" s="115">
        <f>($RH$3*(IH76+IJ76)*100*100/MAX(EX$9:EX$497)*$RO$3) +($RH$3*(II76+IJ76)*100*100/MAX(EX$9:EX$497)*$RO$4) + ($RH$3*IK76*100*100/MAX(EX$9:EX$497)*0.098)</f>
        <v>41.75</v>
      </c>
      <c r="RH76" s="115">
        <f>($RH$4*IL76*100*100/MAX(EZ$9:EZ$497))*$RQ$3</f>
        <v>0</v>
      </c>
      <c r="RI76" s="115">
        <f>($RH$3*IM76*100*100/MAX(EY$9:EY$497))*$RQ$4</f>
        <v>0</v>
      </c>
      <c r="RJ76" s="115">
        <f>($RH$3*IN76*100*100/MAX(EX$9:EX$497))</f>
        <v>0</v>
      </c>
      <c r="RK76" s="115">
        <f>($RH$4*IO76*100*100/MAX(EZ$9:EZ$497))*$RQ$3</f>
        <v>0</v>
      </c>
      <c r="RL76" s="115">
        <f>(($RL$4*IP76*100*((100/MAX(EX$9:EX$497)+100/MAX(EZ$9:EZ$497))/2))+($RL$4*IQ76*100*((100/MAX(EX$9:EX$497)+100/MAX(EZ$9:EZ$497))/2))+($RL$4*IR76*100*((100/MAX(EX$9:EX$497)+100/MAX(EZ$9:EZ$497))/2))+($RL$4*IS76*100*((100/MAX(EX$9:EX$497)+100/MAX(EZ$9:EZ$497))/2))+($RL$4*IT76*100*((100/MAX(EX$9:EX$497)+100/MAX(EZ$9:EZ$497))/2))+($RL$4*IU76*100*((100/MAX(EX$9:EX$497)+100/MAX(EZ$9:EZ$497))/2))+($RL$4*IV76*100*((100/MAX(EX$9:EX$497)+100/MAX(EZ$9:EZ$497))/2))+($RL$4*IW76*100*((100/MAX(EX$9:EX$497)+100/MAX(EZ$9:EZ$497))/2)))*$RS$3</f>
        <v>0</v>
      </c>
      <c r="RM76" s="115">
        <f>(($RH$3*IX76*100*100/MAX(EX$9:EX$497))+($RH$3*IY76*100*100/MAX(EX$9:EX$497))+($RH$3*IZ76*100*100/MAX(EX$9:EX$497))+($RH$3*JA76*100*100/MAX(EX$9:EX$497))+($RH$3*JB76*100*100/MAX(EX$9:EX$497))+($RH$3*JC76*100*100/MAX(EX$9:EX$497))+($RH$3*JD76*100*100/MAX(EX$9:EX$497))+($RH$3*JE76*100*100/MAX(EX$9:EX$497)))*$RS$4</f>
        <v>0</v>
      </c>
      <c r="RN76" s="115">
        <f>(($RH$4*JF76*100*100/MAX(EZ$9:EZ$497)) + ($RH$4*JG76*100*100/MAX(EZ$9:EZ$497)) + ($RH$4*JH76*100*100/MAX(EZ$9:EZ$497)) + ($RH$4*JI76*100*100/MAX(EZ$9:EZ$497)) + ($RH$4*JJ76*100*100/MAX(EZ$9:EZ$497)) + ($RH$4*JK76*100*100/MAX(EZ$9:EZ$497)) + ($RH$4*JL76*100*100/MAX(EZ$9:EZ$497)) + ($RH$4*JM76*100*100/MAX(EZ$9:EZ$497)))*$RU$3</f>
        <v>0</v>
      </c>
      <c r="RO76" s="115">
        <f>(($RL$4*JN76*100*((100/MAX(EX$9:EX$497)+100/MAX(EZ$9:EZ$497))/2))+($RL$4*JO76*100*((100/MAX(EX$9:EX$497)+100/MAX(EZ$9:EZ$497))/2))+($RL$4*JP76*100*((100/MAX(EX$9:EX$497)+100/MAX(EZ$9:EZ$497))/2))+($RL$4*JQ76*100*((100/MAX(EX$9:EX$497)+100/MAX(EZ$9:EZ$497))/2))+($RL$4*JR76*100*((100/MAX(EX$9:EX$497)+100/MAX(EZ$9:EZ$497))/2))+($RL$4*JS76*100*((100/MAX(EX$9:EX$497)+100/MAX(EZ$9:EZ$497))/2))+($RL$4*JT76*100*((100/MAX(EX$9:EX$497)+100/MAX(EZ$9:EZ$497))/2))+($RL$4*JU76*100*((100/MAX(EX$9:EX$497)+100/MAX(EZ$9:EZ$497))/2))+($RL$4*JV76*100*((100/MAX(EX$9:EX$497)+100/MAX(EZ$9:EZ$497))/2))+($RL$4*JW76*100*((100/MAX(EX$9:EX$497)+100/MAX(EZ$9:EZ$497))/2))+($RL$4*JX76*100*((100/MAX(EX$9:EX$497)+100/MAX(EZ$9:EZ$497))/2))+($RL$4*JY76*100*((100/MAX(EX$9:EX$497)+100/MAX(EZ$9:EZ$497))/2))+($RL$4*JZ76*100*((100/MAX(EX$9:EX$497)+100/MAX(EZ$9:EZ$497))/2)))*$RW$3/2</f>
        <v>0</v>
      </c>
      <c r="RP76" s="119">
        <f>($RJ$3*KA76*100*100/MAX(FA$9:FA$497)) + ($RJ$3*KB76*100*100/MAX(FA$9:FA$497)/2) + ($RJ$3*KC76*100*100/MAX(FA$9:FA$497)/2) + ($RJ$3*KD76*100*100/MAX(FA$9:FA$497)/4) + ($RJ$3*KE76*100*100/MAX(FA$9:FA$497)/4)</f>
        <v>0</v>
      </c>
      <c r="RQ76" s="118">
        <f>($RL$4*KF76*100*((100/MAX(EX$9:EX$497)+100/MAX(EZ$9:EZ$497)))) * ($RO$3/2) + (($RL$4*KG76*100*((100/MAX(EX$9:EX$497)+100/MAX(EZ$9:EZ$497))))+($RL$4*KH76*100*((100/MAX(EX$9:EX$497)+100/MAX(EZ$9:EZ$497))))+($RL$4*KI76*100*((100/MAX(EX$9:EX$497)+100/MAX(EZ$9:EZ$497))))+($RL$4*KJ76*100*((100/MAX(EX$9:EX$497)+100/MAX(EZ$9:EZ$497))))+($RL$4*KK76*100*((100/MAX(EX$9:EX$497)+100/MAX(EZ$9:EZ$497))))+($RL$4*KL76*100*((100/MAX(EX$9:EX$497)+100/MAX(EZ$9:EZ$497))))+($RL$4*KM76*100*((100/MAX(EX$9:EX$497)+100/MAX(EZ$9:EZ$497))))+($RL$4*KN76*100*((100/MAX(EX$9:EX$497)+100/MAX(EZ$9:EZ$497))))+($RL$4*KO76*100*((100/MAX(EX$9:EX$497)+100/MAX(EZ$9:EZ$497))))+($RL$4*KP76*100*((100/MAX(EX$9:EX$497)+100/MAX(EZ$9:EZ$497))))+($RL$4*KQ76*100*((100/MAX(EX$9:EX$497)+100/MAX(EZ$9:EZ$497))))+($RL$4*KR76*100*((100/MAX(EX$9:EX$497)+100/MAX(EZ$9:EZ$497))))+($RL$4*KS76*100*((100/MAX(EX$9:EX$497)+100/MAX(EZ$9:EZ$497))))+($RL$4*KV76*100*((100/MAX(EX$9:EX$497)+100/MAX(EZ$9:EZ$497))))) * (($RO$3+$RO$4)/6)</f>
        <v>0</v>
      </c>
      <c r="RR76" s="115">
        <f>(($RL$4*KW76*100*((100/MAX(EX$9:EX$497)+100/MAX(EZ$9:EZ$497))))) * ($RO$3/2) + (($RL$4*KX76*100*((100/MAX(EX$9:EX$497)+100/MAX(EZ$9:EZ$497))))+($RL$4*KY76*100*((100/MAX(EX$9:EX$497)+100/MAX(EZ$9:EZ$497))))+($RL$4*KZ76*100*((100/MAX(EX$9:EX$497)+100/MAX(EZ$9:EZ$497))))+($RL$4*LA76*100*((100/MAX(EX$9:EX$497)+100/MAX(EZ$9:EZ$497))))+($RL$4*LB76*100*((100/MAX(EX$9:EX$497)+100/MAX(EZ$9:EZ$497))))+($RL$4*LC76*100*((100/MAX(EX$9:EX$497)+100/MAX(EZ$9:EZ$497))))) * (($RO$3+$RO$4)/6)</f>
        <v>0</v>
      </c>
      <c r="RS76" s="119">
        <f>(($RL$4*LD76*100*((100/MAX(EX$9:EX$497)+100/MAX(EZ$9:EZ$497))))+($RL$4*LE76*100*((100/MAX(EX$9:EX$497)+100/MAX(EZ$9:EZ$497))))) * (($RO$3+$RO$4)/6)</f>
        <v>0</v>
      </c>
      <c r="RT76" s="118">
        <f>($RJ$4*LH76*100*(100/MAX(EV$9:EV$497)))+($RJ$4*LI76*100*(100/MAX(EV$9:EV$497)))</f>
        <v>0</v>
      </c>
      <c r="RU76" s="119">
        <f>($RJ$4*LJ76*(100/MAX(EV$9:EV$497)))/2 + ($RL$3*LK76*(100/MAX(EW$9:EW$497))) + ($RJ$4*LL76*(100/MAX(EV$9:EV$497)))/4 + ($RL$3*LM76*(100/MAX(EW$9:EW$497)))</f>
        <v>0</v>
      </c>
      <c r="RV76" s="118">
        <f>($RJ$4*LN76*100*100/MAX(EV$9:EV$497)/2)+($RJ$4*LO76*100*100/MAX(EV$9:EV$497)/2)+($RJ$4*LP76*100*100/MAX(EV$9:EV$497))+($RJ$4*LQ76*100*100/MAX(EV$9:EV$497))+($RJ$4*LR76*100*100/MAX(EV$9:EV$497))</f>
        <v>0</v>
      </c>
      <c r="RW76" s="115">
        <f>($RJ$4*LS76*100*100/MAX(EV$9:EV$497)) + (($RJ$4*LT76*100*100/MAX(EV$9:EV$497))+($RJ$4*LU76*100*100/MAX(EV$9:EV$497))+($RJ$4*LV76*100*100/MAX(EV$9:EV$497))+($RJ$4*LW76*100*100/MAX(EV$9:EV$497))+($RJ$4*LX76*100*100/MAX(EV$9:EV$497))+($RJ$4*LY76*100*100/MAX(EV$9:EV$497))+($RJ$4*LZ76*100*100/MAX(EV$9:EV$497))+($RJ$4*MA76*100*100/MAX(EV$9:EV$497)))/2</f>
        <v>0</v>
      </c>
      <c r="RX76" s="119">
        <f>($RJ$4*MB76*100*100/MAX(EV$9:EV$497))+($RJ$4*MC76*100*100/MAX(EV$9:EV$497))+($RJ$4*MD76*100*100/MAX(EV$9:EV$497))+($RJ$4*ME76*100*100/MAX(EV$9:EV$497))+($RJ$4*MF76*100*100/MAX(EV$9:EV$497))+($RJ$4*MG76*100*100/MAX(EV$9:EV$497))+($RJ$4*MH76*100*100/MAX(EV$9:EV$497))+($RJ$4*MI76*100*100/MAX(EV$9:EV$497))+($RJ$4*MJ76*100*100/MAX(EV$9:EV$497))+($RJ$4*MK76*100*100/MAX(EV$9:EV$497))+($RJ$4*ML76*100*100/MAX(EV$9:EV$497))+($RJ$4*MM76*100*100/MAX(EV$9:EV$497))+($RJ$4*MN76*100*100/MAX(EV$9:EV$497))</f>
        <v>0</v>
      </c>
      <c r="RY76" s="118">
        <f>($RJ$4*MQ76*100*100/MAX(EV$9:EV$497))/2 + (($RJ$4*MR76*100*100/MAX(EV$9:EV$497))+($RJ$4*MS76*100*100/MAX(EV$9:EV$497))+($RJ$4*MT76*100*100/MAX(EV$9:EV$497))+($RJ$4*MU76*100*100/MAX(EV$9:EV$497))+($RJ$4*MV76*100*100/MAX(EV$9:EV$497))+($RJ$4*MW76*100*100/MAX(EV$9:EV$497))+($RJ$4*MX76*100*100/MAX(EV$9:EV$497))+($RJ$4*MY76*100*100/MAX(EV$9:EV$497))+($RJ$4*MZ76*100*100/MAX(EV$9:EV$497))+($RJ$4*NA76*100*100/MAX(EV$9:EV$497))+($RJ$4*NB76*100*100/MAX(EV$9:EV$497))+($RJ$4*NC76*100*100/MAX(EV$9:EV$497))+($RJ$4*ND76*100*100/MAX(EV$9:EV$497))+($RJ$4*NG76*100*100/MAX(EV$9:EV$497)))/4</f>
        <v>8.4269662921348321</v>
      </c>
      <c r="RZ76" s="115">
        <f>($RJ$4*NH76*100*100/MAX(EV$9:EV$497))/2 + (($RJ$4*NI76*100*100/MAX(EV$9:EV$497))+($RJ$4*NJ76*100*100/MAX(EV$9:EV$497))+($RJ$4*NK76*100*100/MAX(EV$9:EV$497))+($RJ$4*NL76*100*100/MAX(EV$9:EV$497))+($RJ$4*NM76*100*100/MAX(EV$9:EV$497))+($RJ$4*NN76*100*100/MAX(EV$9:EV$497)))/4</f>
        <v>0</v>
      </c>
      <c r="SA76" s="117">
        <f>(($RJ$4*NO76*100*100/MAX(EV$9:EV$497))+($RJ$4*NP76*100*100/MAX(EV$9:EV$497)))/4</f>
        <v>0</v>
      </c>
      <c r="SB76" s="118">
        <f t="shared" si="170"/>
        <v>50.176966292134836</v>
      </c>
      <c r="SC76" s="115">
        <f t="shared" si="171"/>
        <v>43.43539325842697</v>
      </c>
      <c r="SD76" s="115">
        <f t="shared" si="172"/>
        <v>2.106741573033708</v>
      </c>
      <c r="SE76" s="115">
        <f t="shared" si="173"/>
        <v>43.43539325842697</v>
      </c>
      <c r="SF76" s="115">
        <f t="shared" si="174"/>
        <v>2.106741573033708</v>
      </c>
      <c r="SG76" s="115">
        <f t="shared" si="175"/>
        <v>8.4269662921348321</v>
      </c>
      <c r="SH76" s="115">
        <f>ROUND(SB76/MAX(SB$9:SB$497)*100,0)</f>
        <v>63</v>
      </c>
      <c r="SI76" s="115">
        <f>ROUND(SC76/MAX(SC$9:SC$497)*100,0)</f>
        <v>66</v>
      </c>
      <c r="SJ76" s="115">
        <f>ROUND(SD76/MAX(SD$9:SD$497)*100,0)</f>
        <v>3</v>
      </c>
      <c r="SK76" s="115">
        <f>ROUND(SE76/MAX(SE$9:SE$497)*100,0)</f>
        <v>34</v>
      </c>
      <c r="SL76" s="115">
        <f>ROUND(SF76/MAX(SF$9:SF$497)*100,0)</f>
        <v>5</v>
      </c>
      <c r="SM76" s="121">
        <f>ROUND(SG76/MAX(SG$9:SG$497)*100,0)</f>
        <v>8</v>
      </c>
      <c r="SN76" s="115">
        <f>ROUND(AVERAGEIF($ES$9:$ES$497,$ES76,SH$9:SH$497),0)</f>
        <v>24</v>
      </c>
      <c r="SO76" s="115">
        <f>ROUND(AVERAGEIF($ES$9:$ES$497,$ES76,SI$9:SI$497),0)</f>
        <v>22</v>
      </c>
      <c r="SP76" s="115">
        <f>ROUND(AVERAGEIF($ES$9:$ES$497,$ES76,SJ$9:SJ$497),0)</f>
        <v>5</v>
      </c>
      <c r="SQ76" s="115">
        <f>ROUND(AVERAGEIF($ES$9:$ES$497,$ES76,SK$9:SK$497),0)</f>
        <v>19</v>
      </c>
      <c r="SR76" s="115">
        <f>ROUND(AVERAGEIF($ES$9:$ES$497,$ES76,SL$9:SL$497),0)</f>
        <v>8</v>
      </c>
      <c r="SS76" s="121">
        <f>ROUND(AVERAGEIF($ES$9:$ES$497,$ES76,SM$9:SM$497),0)</f>
        <v>6</v>
      </c>
      <c r="ST76" s="114">
        <f>RANK(SB76,SB$9:SB$497,0)</f>
        <v>46</v>
      </c>
      <c r="SU76" s="115">
        <f>RANK(SC76,SC$9:SC$497,0)</f>
        <v>29</v>
      </c>
      <c r="SV76" s="115">
        <f>RANK(SD76,SD$9:SD$497,0)</f>
        <v>189</v>
      </c>
      <c r="SW76" s="115">
        <f>RANK(SE76,SE$9:SE$497,0)</f>
        <v>87</v>
      </c>
      <c r="SX76" s="115">
        <f>RANK(SF76,SF$9:SF$497,0)</f>
        <v>158</v>
      </c>
      <c r="SY76" s="115">
        <f>RANK(SG76,SG$9:SG$497,0)</f>
        <v>119</v>
      </c>
      <c r="SZ76" s="115">
        <f>COUNTIFS(SB$9:SB$497,"&gt;"&amp;SB76,$ES$9:$ES$497,$ES76)+1</f>
        <v>11</v>
      </c>
      <c r="TA76" s="115">
        <f>COUNTIFS(SC$9:SC$497,"&gt;"&amp;SC76,$ES$9:$ES$497,$ES76)+1</f>
        <v>10</v>
      </c>
      <c r="TB76" s="115">
        <f>COUNTIFS(SD$9:SD$497,"&gt;"&amp;SD76,$ES$9:$ES$497,$ES76)+1</f>
        <v>43</v>
      </c>
      <c r="TC76" s="115">
        <f>COUNTIFS(SE$9:SE$497,"&gt;"&amp;SE76,$ES$9:$ES$497,$ES76)+1</f>
        <v>24</v>
      </c>
      <c r="TD76" s="115">
        <f>COUNTIFS(SF$9:SF$497,"&gt;"&amp;SF76,$ES$9:$ES$497,$ES76)+1</f>
        <v>42</v>
      </c>
      <c r="TE76" s="117">
        <f>COUNTIFS(SG$9:SG$497,"&gt;"&amp;SG76,$ES$9:$ES$497,$ES76)+1</f>
        <v>26</v>
      </c>
      <c r="TF76" s="118">
        <f t="shared" si="176"/>
        <v>109</v>
      </c>
      <c r="TG76" s="115">
        <f t="shared" si="177"/>
        <v>112</v>
      </c>
      <c r="TH76" s="115">
        <f t="shared" si="178"/>
        <v>39</v>
      </c>
      <c r="TI76" s="115">
        <f t="shared" si="179"/>
        <v>80</v>
      </c>
      <c r="TJ76" s="115">
        <f t="shared" si="180"/>
        <v>50</v>
      </c>
      <c r="TK76" s="115">
        <f t="shared" si="181"/>
        <v>40</v>
      </c>
      <c r="TL76" s="117">
        <f t="shared" si="182"/>
        <v>40</v>
      </c>
      <c r="TM76" s="118">
        <f>ROUND(TF76/MAX(TF$9:TF$497)*100,0)</f>
        <v>61</v>
      </c>
      <c r="TN76" s="115">
        <f>ROUND(TG76/MAX(TG$9:TG$497)*100,0)</f>
        <v>62</v>
      </c>
      <c r="TO76" s="115">
        <f>ROUND(TH76/MAX(TH$9:TH$497)*100,0)</f>
        <v>21</v>
      </c>
      <c r="TP76" s="115">
        <f>ROUND(TI76/MAX(TI$9:TI$497)*100,0)</f>
        <v>44</v>
      </c>
      <c r="TQ76" s="115">
        <f>ROUND(TJ76/MAX(TJ$9:TJ$497)*100,0)</f>
        <v>25</v>
      </c>
      <c r="TR76" s="115">
        <f>ROUND(TK76/MAX(TK$9:TK$497)*100,0)</f>
        <v>20</v>
      </c>
      <c r="TS76" s="119">
        <f>ROUND(TL76/MAX(TL$9:TL$497)*100,0)</f>
        <v>20</v>
      </c>
      <c r="TT76" s="120">
        <f>RANK(TM76,TM$9:TM$497,0)</f>
        <v>93</v>
      </c>
      <c r="TU76" s="115">
        <f>RANK(TN76,TN$9:TN$497,0)</f>
        <v>53</v>
      </c>
      <c r="TV76" s="115">
        <f>RANK(TO76,TO$9:TO$497,0)</f>
        <v>252</v>
      </c>
      <c r="TW76" s="115">
        <f>RANK(TP76,TP$9:TP$497,0)</f>
        <v>114</v>
      </c>
      <c r="TX76" s="115">
        <f>RANK(TQ76,TQ$9:TQ$497,0)</f>
        <v>204</v>
      </c>
      <c r="TY76" s="115">
        <f>RANK(TR76,TR$9:TR$497,0)</f>
        <v>290</v>
      </c>
      <c r="TZ76" s="121">
        <f>RANK(TS76,TS$9:TS$497,0)</f>
        <v>269</v>
      </c>
      <c r="UA76" s="132"/>
      <c r="UB76" s="7" t="s">
        <v>1</v>
      </c>
    </row>
    <row r="77" spans="1:548" x14ac:dyDescent="0.15">
      <c r="A77" s="183">
        <v>69</v>
      </c>
      <c r="B77" s="203" t="s">
        <v>727</v>
      </c>
      <c r="C77" s="63"/>
      <c r="D77" s="63"/>
      <c r="E77" s="64" t="s">
        <v>518</v>
      </c>
      <c r="F77" s="65">
        <v>35</v>
      </c>
      <c r="G77" s="65" t="s">
        <v>558</v>
      </c>
      <c r="H77" s="65"/>
      <c r="I77" s="66" t="s">
        <v>521</v>
      </c>
      <c r="J77" s="67" t="s">
        <v>521</v>
      </c>
      <c r="K77" s="67" t="s">
        <v>521</v>
      </c>
      <c r="L77" s="67" t="s">
        <v>521</v>
      </c>
      <c r="M77" s="67" t="s">
        <v>521</v>
      </c>
      <c r="N77" s="67" t="s">
        <v>521</v>
      </c>
      <c r="O77" s="67" t="s">
        <v>521</v>
      </c>
      <c r="P77" s="67" t="s">
        <v>521</v>
      </c>
      <c r="Q77" s="67" t="s">
        <v>521</v>
      </c>
      <c r="R77" s="68" t="s">
        <v>521</v>
      </c>
      <c r="S77" s="69" t="s">
        <v>521</v>
      </c>
      <c r="T77" s="67" t="s">
        <v>521</v>
      </c>
      <c r="U77" s="67" t="s">
        <v>521</v>
      </c>
      <c r="V77" s="67" t="s">
        <v>521</v>
      </c>
      <c r="W77" s="67" t="s">
        <v>521</v>
      </c>
      <c r="X77" s="67" t="s">
        <v>521</v>
      </c>
      <c r="Y77" s="67" t="s">
        <v>521</v>
      </c>
      <c r="Z77" s="67" t="s">
        <v>521</v>
      </c>
      <c r="AA77" s="67" t="s">
        <v>521</v>
      </c>
      <c r="AB77" s="68" t="s">
        <v>520</v>
      </c>
      <c r="AC77" s="69" t="s">
        <v>520</v>
      </c>
      <c r="AD77" s="67" t="s">
        <v>520</v>
      </c>
      <c r="AE77" s="67" t="s">
        <v>520</v>
      </c>
      <c r="AF77" s="67" t="s">
        <v>520</v>
      </c>
      <c r="AG77" s="67" t="s">
        <v>520</v>
      </c>
      <c r="AH77" s="67" t="s">
        <v>520</v>
      </c>
      <c r="AI77" s="67" t="s">
        <v>521</v>
      </c>
      <c r="AJ77" s="67" t="s">
        <v>521</v>
      </c>
      <c r="AK77" s="67" t="s">
        <v>521</v>
      </c>
      <c r="AL77" s="68" t="s">
        <v>521</v>
      </c>
      <c r="AM77" s="69" t="s">
        <v>521</v>
      </c>
      <c r="AN77" s="67" t="s">
        <v>521</v>
      </c>
      <c r="AO77" s="67" t="s">
        <v>521</v>
      </c>
      <c r="AP77" s="67" t="s">
        <v>521</v>
      </c>
      <c r="AQ77" s="67" t="s">
        <v>521</v>
      </c>
      <c r="AR77" s="67" t="s">
        <v>521</v>
      </c>
      <c r="AS77" s="67" t="s">
        <v>521</v>
      </c>
      <c r="AT77" s="67" t="s">
        <v>521</v>
      </c>
      <c r="AU77" s="67" t="s">
        <v>521</v>
      </c>
      <c r="AV77" s="68" t="s">
        <v>521</v>
      </c>
      <c r="AW77" s="69" t="s">
        <v>521</v>
      </c>
      <c r="AX77" s="67" t="s">
        <v>521</v>
      </c>
      <c r="AY77" s="67" t="s">
        <v>521</v>
      </c>
      <c r="AZ77" s="67" t="s">
        <v>521</v>
      </c>
      <c r="BA77" s="67" t="s">
        <v>521</v>
      </c>
      <c r="BB77" s="67" t="s">
        <v>521</v>
      </c>
      <c r="BC77" s="67" t="s">
        <v>521</v>
      </c>
      <c r="BD77" s="67" t="s">
        <v>521</v>
      </c>
      <c r="BE77" s="67" t="s">
        <v>521</v>
      </c>
      <c r="BF77" s="68" t="s">
        <v>521</v>
      </c>
      <c r="BG77" s="69" t="s">
        <v>521</v>
      </c>
      <c r="BH77" s="67" t="s">
        <v>521</v>
      </c>
      <c r="BI77" s="67" t="s">
        <v>521</v>
      </c>
      <c r="BJ77" s="67" t="s">
        <v>521</v>
      </c>
      <c r="BK77" s="67" t="s">
        <v>521</v>
      </c>
      <c r="BL77" s="67" t="s">
        <v>521</v>
      </c>
      <c r="BM77" s="67" t="s">
        <v>521</v>
      </c>
      <c r="BN77" s="67" t="s">
        <v>521</v>
      </c>
      <c r="BO77" s="67" t="s">
        <v>521</v>
      </c>
      <c r="BP77" s="68" t="s">
        <v>521</v>
      </c>
      <c r="BQ77" s="70" t="s">
        <v>521</v>
      </c>
      <c r="BR77" s="67" t="s">
        <v>521</v>
      </c>
      <c r="BS77" s="67" t="s">
        <v>521</v>
      </c>
      <c r="BT77" s="67" t="s">
        <v>521</v>
      </c>
      <c r="BU77" s="67" t="s">
        <v>521</v>
      </c>
      <c r="BV77" s="67" t="s">
        <v>521</v>
      </c>
      <c r="BW77" s="67" t="s">
        <v>521</v>
      </c>
      <c r="BX77" s="67" t="s">
        <v>521</v>
      </c>
      <c r="BY77" s="67" t="s">
        <v>521</v>
      </c>
      <c r="BZ77" s="68" t="s">
        <v>521</v>
      </c>
      <c r="CA77" s="69" t="s">
        <v>521</v>
      </c>
      <c r="CB77" s="67" t="s">
        <v>521</v>
      </c>
      <c r="CC77" s="67" t="s">
        <v>521</v>
      </c>
      <c r="CD77" s="67" t="s">
        <v>521</v>
      </c>
      <c r="CE77" s="67" t="s">
        <v>521</v>
      </c>
      <c r="CF77" s="67" t="s">
        <v>521</v>
      </c>
      <c r="CG77" s="67" t="s">
        <v>521</v>
      </c>
      <c r="CH77" s="67" t="s">
        <v>521</v>
      </c>
      <c r="CI77" s="67" t="s">
        <v>521</v>
      </c>
      <c r="CJ77" s="68" t="s">
        <v>521</v>
      </c>
      <c r="CK77" s="69" t="s">
        <v>521</v>
      </c>
      <c r="CL77" s="67" t="s">
        <v>521</v>
      </c>
      <c r="CM77" s="67" t="s">
        <v>521</v>
      </c>
      <c r="CN77" s="67" t="s">
        <v>521</v>
      </c>
      <c r="CO77" s="67" t="s">
        <v>521</v>
      </c>
      <c r="CP77" s="67" t="s">
        <v>521</v>
      </c>
      <c r="CQ77" s="67" t="s">
        <v>521</v>
      </c>
      <c r="CR77" s="67" t="s">
        <v>521</v>
      </c>
      <c r="CS77" s="67" t="s">
        <v>521</v>
      </c>
      <c r="CT77" s="68" t="s">
        <v>521</v>
      </c>
      <c r="CU77" s="69" t="s">
        <v>521</v>
      </c>
      <c r="CV77" s="67" t="s">
        <v>521</v>
      </c>
      <c r="CW77" s="67" t="s">
        <v>521</v>
      </c>
      <c r="CX77" s="67" t="s">
        <v>521</v>
      </c>
      <c r="CY77" s="67" t="s">
        <v>521</v>
      </c>
      <c r="CZ77" s="67" t="s">
        <v>521</v>
      </c>
      <c r="DA77" s="67" t="s">
        <v>521</v>
      </c>
      <c r="DB77" s="67" t="s">
        <v>521</v>
      </c>
      <c r="DC77" s="67" t="s">
        <v>521</v>
      </c>
      <c r="DD77" s="68" t="s">
        <v>521</v>
      </c>
      <c r="DE77" s="69" t="s">
        <v>521</v>
      </c>
      <c r="DF77" s="71" t="s">
        <v>521</v>
      </c>
      <c r="DG77" s="67" t="s">
        <v>521</v>
      </c>
      <c r="DH77" s="67" t="s">
        <v>521</v>
      </c>
      <c r="DI77" s="67" t="s">
        <v>521</v>
      </c>
      <c r="DJ77" s="67" t="s">
        <v>521</v>
      </c>
      <c r="DK77" s="67" t="s">
        <v>521</v>
      </c>
      <c r="DL77" s="67" t="s">
        <v>521</v>
      </c>
      <c r="DM77" s="67" t="s">
        <v>521</v>
      </c>
      <c r="DN77" s="68" t="s">
        <v>521</v>
      </c>
      <c r="DO77" s="70" t="s">
        <v>521</v>
      </c>
      <c r="DP77" s="71" t="s">
        <v>521</v>
      </c>
      <c r="DQ77" s="67" t="s">
        <v>521</v>
      </c>
      <c r="DR77" s="67" t="s">
        <v>521</v>
      </c>
      <c r="DS77" s="67" t="s">
        <v>521</v>
      </c>
      <c r="DT77" s="67" t="s">
        <v>521</v>
      </c>
      <c r="DU77" s="67" t="s">
        <v>521</v>
      </c>
      <c r="DV77" s="67" t="s">
        <v>521</v>
      </c>
      <c r="DW77" s="67" t="s">
        <v>521</v>
      </c>
      <c r="DX77" s="72" t="s">
        <v>521</v>
      </c>
      <c r="DY77" s="73" t="s">
        <v>522</v>
      </c>
      <c r="DZ77" s="74">
        <v>2</v>
      </c>
      <c r="EA77" s="74">
        <v>3</v>
      </c>
      <c r="EB77" s="74">
        <v>3</v>
      </c>
      <c r="EC77" s="75">
        <v>4</v>
      </c>
      <c r="ED77" s="76" t="s">
        <v>522</v>
      </c>
      <c r="EE77" s="74">
        <f t="shared" si="132"/>
        <v>2</v>
      </c>
      <c r="EF77" s="74">
        <f t="shared" si="133"/>
        <v>6</v>
      </c>
      <c r="EG77" s="74">
        <f t="shared" si="134"/>
        <v>18</v>
      </c>
      <c r="EH77" s="77">
        <f t="shared" si="135"/>
        <v>72</v>
      </c>
      <c r="EI77" s="73">
        <v>300</v>
      </c>
      <c r="EJ77" s="74">
        <v>450</v>
      </c>
      <c r="EK77" s="74">
        <v>900</v>
      </c>
      <c r="EL77" s="74">
        <v>1500</v>
      </c>
      <c r="EM77" s="75">
        <v>4500</v>
      </c>
      <c r="EN77" s="78">
        <v>1</v>
      </c>
      <c r="EO77" s="79">
        <f t="shared" si="136"/>
        <v>0.75</v>
      </c>
      <c r="EP77" s="79">
        <f t="shared" si="137"/>
        <v>0.5</v>
      </c>
      <c r="EQ77" s="79">
        <f t="shared" si="138"/>
        <v>0.27777777777777773</v>
      </c>
      <c r="ER77" s="80">
        <f t="shared" si="139"/>
        <v>0.20833333333333334</v>
      </c>
      <c r="ES77" s="128" t="s">
        <v>543</v>
      </c>
      <c r="ET77" s="82" t="s">
        <v>119</v>
      </c>
      <c r="EU77" s="83">
        <v>4</v>
      </c>
      <c r="EV77" s="73">
        <v>44</v>
      </c>
      <c r="EW77" s="74">
        <v>56</v>
      </c>
      <c r="EX77" s="74">
        <v>13</v>
      </c>
      <c r="EY77" s="74">
        <v>13</v>
      </c>
      <c r="EZ77" s="74">
        <v>28</v>
      </c>
      <c r="FA77" s="74">
        <v>6</v>
      </c>
      <c r="FB77" s="74">
        <v>19</v>
      </c>
      <c r="FC77" s="74">
        <v>26</v>
      </c>
      <c r="FD77" s="74">
        <f t="shared" si="140"/>
        <v>41</v>
      </c>
      <c r="FE77" s="84">
        <f t="shared" si="141"/>
        <v>39</v>
      </c>
      <c r="FF77" s="73">
        <f>RANK(EV77,$EV$9:$EV$497,0)</f>
        <v>304</v>
      </c>
      <c r="FG77" s="74">
        <f>RANK(EW77,$EW$9:$EW$497,0)</f>
        <v>137</v>
      </c>
      <c r="FH77" s="74">
        <f>RANK(EX77,$EX$9:$EX$497,0)</f>
        <v>371</v>
      </c>
      <c r="FI77" s="74">
        <f>RANK(EY77,$EY$9:$EY$497,0)</f>
        <v>369</v>
      </c>
      <c r="FJ77" s="74">
        <f>RANK(EZ77,$EZ$9:$EZ$497,0)</f>
        <v>137</v>
      </c>
      <c r="FK77" s="74">
        <f>RANK(FA77,$FA$9:$FA$497,0)</f>
        <v>374</v>
      </c>
      <c r="FL77" s="74">
        <f>RANK(FB77,$FB$9:$FB$497,0)</f>
        <v>332</v>
      </c>
      <c r="FM77" s="74">
        <f>RANK(FC77,$FC$9:$FC$497,0)</f>
        <v>298</v>
      </c>
      <c r="FN77" s="74">
        <f>RANK(FD77,$FD$9:$FD$497,0)</f>
        <v>321</v>
      </c>
      <c r="FO77" s="84">
        <f>RANK(FE77,$FE$9:$FE$497,0)</f>
        <v>342</v>
      </c>
      <c r="FP77" s="73">
        <f>COUNTIFS($EV$9:$EV$497,"&gt;"&amp;EV77,$ES$9:$ES$497,ES77)+1</f>
        <v>55</v>
      </c>
      <c r="FQ77" s="74">
        <f>COUNTIFS($EW$9:$EW$497,"&gt;"&amp;EW77,$ES$9:$ES$497,ES77)+1</f>
        <v>60</v>
      </c>
      <c r="FR77" s="74">
        <f>COUNTIFS($EX$9:$EX$497,"&gt;"&amp;EX77,$ES$9:$ES$497,ES77)+1</f>
        <v>55</v>
      </c>
      <c r="FS77" s="74">
        <f>COUNTIFS($EY$9:$EY$497,"&gt;"&amp;EY77,$ES$9:$ES$497,ES77)+1</f>
        <v>68</v>
      </c>
      <c r="FT77" s="74">
        <f>COUNTIFS($EZ$9:$EZ$497,"&gt;"&amp;EZ77,$ES$9:$ES$497,ES77)+1</f>
        <v>68</v>
      </c>
      <c r="FU77" s="74">
        <f>COUNTIFS($FA$9:$FA$497,"&gt;"&amp;FA77,$ES$9:$ES$497,ES77)+1</f>
        <v>76</v>
      </c>
      <c r="FV77" s="74">
        <f>COUNTIFS($FB$9:$FB$497,"&gt;"&amp;FB77,$ES$9:$ES$497,ES77)+1</f>
        <v>74</v>
      </c>
      <c r="FW77" s="74">
        <f>COUNTIFS($FC$9:$FC$497,"&gt;"&amp;FC77,$ES$9:$ES$497,ES77)+1</f>
        <v>69</v>
      </c>
      <c r="FX77" s="74">
        <f>COUNTIFS($FD$9:$FD$497,"&gt;"&amp;FD77,$ES$9:$ES$497,ES77)+1</f>
        <v>69</v>
      </c>
      <c r="FY77" s="84">
        <f>COUNTIFS($FE$9:$FE$497,"&gt;"&amp;FE77,$ES$9:$ES$497,ES77)+1</f>
        <v>69</v>
      </c>
      <c r="FZ77" s="85">
        <f t="shared" si="142"/>
        <v>1.26</v>
      </c>
      <c r="GA77" s="86">
        <f t="shared" si="143"/>
        <v>1.6</v>
      </c>
      <c r="GB77" s="86">
        <f t="shared" si="144"/>
        <v>0.37</v>
      </c>
      <c r="GC77" s="86">
        <f t="shared" si="145"/>
        <v>0.37</v>
      </c>
      <c r="GD77" s="86">
        <f t="shared" si="146"/>
        <v>0.8</v>
      </c>
      <c r="GE77" s="86">
        <f t="shared" si="147"/>
        <v>0.17</v>
      </c>
      <c r="GF77" s="86">
        <f t="shared" si="148"/>
        <v>0.54</v>
      </c>
      <c r="GG77" s="86">
        <f t="shared" si="149"/>
        <v>0.74</v>
      </c>
      <c r="GH77" s="86">
        <f t="shared" si="150"/>
        <v>1.17</v>
      </c>
      <c r="GI77" s="87">
        <f t="shared" si="151"/>
        <v>1.1100000000000001</v>
      </c>
      <c r="GJ77" s="85">
        <f>ROUND(((FZ77-AVERAGE(FZ$9:FZ$497))/STDEVP(FZ$9:FZ$497)*10+50),2)</f>
        <v>61.42</v>
      </c>
      <c r="GK77" s="86">
        <f>ROUND(((GA77-AVERAGE(GA$9:GA$497))/STDEVP(GA$9:GA$497)*10+50),2)</f>
        <v>77.180000000000007</v>
      </c>
      <c r="GL77" s="86">
        <f>ROUND(((GB77-AVERAGE(GB$9:GB$497))/STDEVP(GB$9:GB$497)*10+50),2)</f>
        <v>42</v>
      </c>
      <c r="GM77" s="86">
        <f>ROUND(((GC77-AVERAGE(GC$9:GC$497))/STDEVP(GC$9:GC$497)*10+50),2)</f>
        <v>42.18</v>
      </c>
      <c r="GN77" s="86">
        <f>ROUND(((GD77-AVERAGE(GD$9:GD$497))/STDEVP(GD$9:GD$497)*10+50),2)</f>
        <v>63.96</v>
      </c>
      <c r="GO77" s="86">
        <f>ROUND(((GE77-AVERAGE(GE$9:GE$497))/STDEVP(GE$9:GE$497)*10+50),2)</f>
        <v>43.52</v>
      </c>
      <c r="GP77" s="86">
        <f>ROUND(((GF77-AVERAGE(GF$9:GF$497))/STDEVP(GF$9:GF$497)*10+50),2)</f>
        <v>47.01</v>
      </c>
      <c r="GQ77" s="86">
        <f>ROUND(((GG77-AVERAGE(GG$9:GG$497))/STDEVP(GG$9:GG$497)*10+50),2)</f>
        <v>53.41</v>
      </c>
      <c r="GR77" s="86">
        <f>ROUND(((GH77-AVERAGE(GH$9:GH$497))/STDEVP(GH$9:GH$497)*10+50),2)</f>
        <v>57.12</v>
      </c>
      <c r="GS77" s="87">
        <f>ROUND(((GI77-AVERAGE(GI$9:GI$497))/STDEVP(GI$9:GI$497)*10+50),2)</f>
        <v>47.82</v>
      </c>
      <c r="GT77" s="73">
        <f>RANK(GJ77,$GJ$9:$GJ$497,0)</f>
        <v>58</v>
      </c>
      <c r="GU77" s="74">
        <f>RANK(GK77,$GK$9:$GK$497,0)</f>
        <v>6</v>
      </c>
      <c r="GV77" s="74">
        <f>RANK(GL77,$GL$9:$GL$497,0)</f>
        <v>348</v>
      </c>
      <c r="GW77" s="74">
        <f>RANK(GM77,$GM$9:$GM$497,0)</f>
        <v>352</v>
      </c>
      <c r="GX77" s="74">
        <f>RANK(GN77,$GN$9:$GN$497,0)</f>
        <v>49</v>
      </c>
      <c r="GY77" s="74">
        <f>RANK(GO77,$GO$9:$GO$497,0)</f>
        <v>308</v>
      </c>
      <c r="GZ77" s="74">
        <f>RANK(GP77,$GP$9:$GP$497,0)</f>
        <v>252</v>
      </c>
      <c r="HA77" s="74">
        <f>RANK(GQ77,$GQ$9:$GQ$497,0)</f>
        <v>147</v>
      </c>
      <c r="HB77" s="74">
        <f>RANK(GR77,$GR$9:$GR$497,0)</f>
        <v>84</v>
      </c>
      <c r="HC77" s="84">
        <f>RANK(GS77,$GS$9:$GS$497,0)</f>
        <v>228</v>
      </c>
      <c r="HD77" s="85">
        <f>ROUND(AVERAGEIF($ES$9:$ES$497,$ES77,$FZ$9:$FZ$497),2)</f>
        <v>0.86</v>
      </c>
      <c r="HE77" s="86">
        <f>ROUND(AVERAGEIF($ES$9:$ES$497,$ES77,$GA$9:$GA$497),2)</f>
        <v>1.0900000000000001</v>
      </c>
      <c r="HF77" s="86">
        <f>ROUND(AVERAGEIF($ES$9:$ES$497,$ES77,$GB$9:$GB$497),2)</f>
        <v>0.28999999999999998</v>
      </c>
      <c r="HG77" s="86">
        <f>ROUND(AVERAGEIF($ES$9:$ES$497,$ES77,$GC$9:$GC$497),2)</f>
        <v>0.42</v>
      </c>
      <c r="HH77" s="86">
        <f>ROUND(AVERAGEIF($ES$9:$ES$497,$ES77,$GD$9:$GD$497),2)</f>
        <v>0.86</v>
      </c>
      <c r="HI77" s="86">
        <f>ROUND(AVERAGEIF($ES$9:$ES$497,$ES77,$GE$9:$GE$497),2)</f>
        <v>0.3</v>
      </c>
      <c r="HJ77" s="86">
        <f>ROUND(AVERAGEIF($ES$9:$ES$497,$ES77,$GF$9:$GF$497),2)</f>
        <v>0.67</v>
      </c>
      <c r="HK77" s="86">
        <f>ROUND(AVERAGEIF($ES$9:$ES$497,$ES77,$GG$9:$GG$497),2)</f>
        <v>0.73</v>
      </c>
      <c r="HL77" s="86">
        <f>ROUND(AVERAGEIF($ES$9:$ES$497,$ES77,$GH$9:$GH$497),2)</f>
        <v>1.1399999999999999</v>
      </c>
      <c r="HM77" s="87">
        <f>ROUND(AVERAGEIF($ES$9:$ES$497,$ES77,$GI$9:$GI$497),2)</f>
        <v>1.01</v>
      </c>
      <c r="HN77" s="88">
        <f t="shared" si="152"/>
        <v>0.4</v>
      </c>
      <c r="HO77" s="89">
        <f t="shared" si="153"/>
        <v>0.51</v>
      </c>
      <c r="HP77" s="89">
        <f t="shared" si="154"/>
        <v>8.0000000000000016E-2</v>
      </c>
      <c r="HQ77" s="89">
        <f t="shared" si="155"/>
        <v>-4.9999999999999989E-2</v>
      </c>
      <c r="HR77" s="89">
        <f t="shared" si="156"/>
        <v>-5.9999999999999942E-2</v>
      </c>
      <c r="HS77" s="89">
        <f t="shared" si="157"/>
        <v>-0.12999999999999998</v>
      </c>
      <c r="HT77" s="89">
        <f t="shared" si="158"/>
        <v>-0.13</v>
      </c>
      <c r="HU77" s="89">
        <f t="shared" si="159"/>
        <v>1.0000000000000009E-2</v>
      </c>
      <c r="HV77" s="89">
        <f t="shared" si="160"/>
        <v>3.0000000000000027E-2</v>
      </c>
      <c r="HW77" s="90">
        <f t="shared" si="161"/>
        <v>0.10000000000000009</v>
      </c>
      <c r="HX77" s="73">
        <f>COUNTIFS($FZ$9:$FZ$497,"&gt;"&amp;FZ77,$ES$9:$ES$497,$ES77)+1</f>
        <v>3</v>
      </c>
      <c r="HY77" s="74">
        <f>COUNTIFS($GA$9:$GA$497,"&gt;"&amp;GA77,$ES$9:$ES$497,$ES77)+1</f>
        <v>5</v>
      </c>
      <c r="HZ77" s="74">
        <f>COUNTIFS($GB$9:$GB$497,"&gt;"&amp;GB77,$ES$9:$ES$497,$ES77)+1</f>
        <v>28</v>
      </c>
      <c r="IA77" s="74">
        <f>COUNTIFS($GC$9:$GC$497,"&gt;"&amp;GC77,$ES$9:$ES$497,$ES77)+1</f>
        <v>62</v>
      </c>
      <c r="IB77" s="74">
        <f>COUNTIFS($GD$9:$GD$497,"&gt;"&amp;GD77,$ES$9:$ES$497,$ES77)+1</f>
        <v>42</v>
      </c>
      <c r="IC77" s="74">
        <f>COUNTIFS($GE$9:$GE$497,"&gt;"&amp;GE77,$ES$9:$ES$497,$ES77)+1</f>
        <v>80</v>
      </c>
      <c r="ID77" s="74">
        <f>COUNTIFS($GF$9:$GF$497,"&gt;"&amp;GF77,$ES$9:$ES$497,$ES77)+1</f>
        <v>60</v>
      </c>
      <c r="IE77" s="74">
        <f>COUNTIFS($GG$9:$GG$497,"&gt;"&amp;GG77,$ES$9:$ES$497,$ES77)+1</f>
        <v>39</v>
      </c>
      <c r="IF77" s="74">
        <f>COUNTIFS($GH$9:$GH$497,"&gt;"&amp;GH77,$ES$9:$ES$497,$ES77)+1</f>
        <v>33</v>
      </c>
      <c r="IG77" s="84">
        <f>COUNTIFS($GI$9:$GI$497,"&gt;"&amp;GI77,$ES$9:$ES$497,$ES77)+1</f>
        <v>29</v>
      </c>
      <c r="IH77" s="91"/>
      <c r="II77" s="79"/>
      <c r="IJ77" s="79"/>
      <c r="IK77" s="79"/>
      <c r="IL77" s="79">
        <v>0.05</v>
      </c>
      <c r="IM77" s="92"/>
      <c r="IN77" s="93"/>
      <c r="IO77" s="94"/>
      <c r="IP77" s="95"/>
      <c r="IQ77" s="79"/>
      <c r="IR77" s="79"/>
      <c r="IS77" s="79"/>
      <c r="IT77" s="79"/>
      <c r="IU77" s="79"/>
      <c r="IV77" s="79"/>
      <c r="IW77" s="96"/>
      <c r="IX77" s="93"/>
      <c r="IY77" s="79"/>
      <c r="IZ77" s="79"/>
      <c r="JA77" s="79"/>
      <c r="JB77" s="79"/>
      <c r="JC77" s="79"/>
      <c r="JD77" s="79"/>
      <c r="JE77" s="97"/>
      <c r="JF77" s="95"/>
      <c r="JG77" s="79"/>
      <c r="JH77" s="79"/>
      <c r="JI77" s="79"/>
      <c r="JJ77" s="79"/>
      <c r="JK77" s="79"/>
      <c r="JL77" s="79"/>
      <c r="JM77" s="96"/>
      <c r="JN77" s="93"/>
      <c r="JO77" s="79"/>
      <c r="JP77" s="79"/>
      <c r="JQ77" s="79"/>
      <c r="JR77" s="79"/>
      <c r="JS77" s="79"/>
      <c r="JT77" s="79"/>
      <c r="JU77" s="79"/>
      <c r="JV77" s="79"/>
      <c r="JW77" s="79"/>
      <c r="JX77" s="79"/>
      <c r="JY77" s="79"/>
      <c r="JZ77" s="97"/>
      <c r="KA77" s="93"/>
      <c r="KB77" s="79"/>
      <c r="KC77" s="79"/>
      <c r="KD77" s="79"/>
      <c r="KE77" s="97"/>
      <c r="KF77" s="95"/>
      <c r="KG77" s="79"/>
      <c r="KH77" s="79"/>
      <c r="KI77" s="79"/>
      <c r="KJ77" s="79"/>
      <c r="KK77" s="98"/>
      <c r="KL77" s="79"/>
      <c r="KM77" s="79"/>
      <c r="KN77" s="79"/>
      <c r="KO77" s="79"/>
      <c r="KP77" s="79"/>
      <c r="KQ77" s="79"/>
      <c r="KR77" s="79"/>
      <c r="KS77" s="96"/>
      <c r="KT77" s="96"/>
      <c r="KU77" s="96"/>
      <c r="KV77" s="96"/>
      <c r="KW77" s="93"/>
      <c r="KX77" s="79"/>
      <c r="KY77" s="79"/>
      <c r="KZ77" s="79"/>
      <c r="LA77" s="79"/>
      <c r="LB77" s="79"/>
      <c r="LC77" s="96"/>
      <c r="LD77" s="93"/>
      <c r="LE77" s="94"/>
      <c r="LF77" s="99"/>
      <c r="LG77" s="75"/>
      <c r="LH77" s="93"/>
      <c r="LI77" s="79"/>
      <c r="LJ77" s="74"/>
      <c r="LK77" s="74"/>
      <c r="LL77" s="74"/>
      <c r="LM77" s="100"/>
      <c r="LN77" s="95"/>
      <c r="LO77" s="79"/>
      <c r="LP77" s="79"/>
      <c r="LQ77" s="79"/>
      <c r="LR77" s="96"/>
      <c r="LS77" s="93"/>
      <c r="LT77" s="79"/>
      <c r="LU77" s="79"/>
      <c r="LV77" s="79"/>
      <c r="LW77" s="79"/>
      <c r="LX77" s="79"/>
      <c r="LY77" s="79"/>
      <c r="LZ77" s="79"/>
      <c r="MA77" s="97"/>
      <c r="MB77" s="95"/>
      <c r="MC77" s="79"/>
      <c r="MD77" s="79"/>
      <c r="ME77" s="79"/>
      <c r="MF77" s="79"/>
      <c r="MG77" s="79"/>
      <c r="MH77" s="79"/>
      <c r="MI77" s="79"/>
      <c r="MJ77" s="79"/>
      <c r="MK77" s="79"/>
      <c r="ML77" s="79"/>
      <c r="MM77" s="79"/>
      <c r="MN77" s="98"/>
      <c r="MO77" s="98"/>
      <c r="MP77" s="96"/>
      <c r="MQ77" s="93"/>
      <c r="MR77" s="79"/>
      <c r="MS77" s="79">
        <v>0.05</v>
      </c>
      <c r="MT77" s="79"/>
      <c r="MU77" s="79"/>
      <c r="MV77" s="98"/>
      <c r="MW77" s="79"/>
      <c r="MX77" s="79"/>
      <c r="MY77" s="79"/>
      <c r="MZ77" s="79"/>
      <c r="NA77" s="79"/>
      <c r="NB77" s="79"/>
      <c r="NC77" s="79"/>
      <c r="ND77" s="96"/>
      <c r="NE77" s="96"/>
      <c r="NF77" s="96"/>
      <c r="NG77" s="96"/>
      <c r="NH77" s="93"/>
      <c r="NI77" s="79"/>
      <c r="NJ77" s="79"/>
      <c r="NK77" s="79"/>
      <c r="NL77" s="79"/>
      <c r="NM77" s="79"/>
      <c r="NN77" s="94"/>
      <c r="NO77" s="93"/>
      <c r="NP77" s="80"/>
      <c r="NQ77" s="124" t="s">
        <v>725</v>
      </c>
      <c r="NR77" s="102" t="s">
        <v>730</v>
      </c>
      <c r="NS77" s="102"/>
      <c r="NT77" s="102"/>
      <c r="NU77" s="102"/>
      <c r="NV77" s="104">
        <v>43720</v>
      </c>
      <c r="NW77" s="102" t="s">
        <v>525</v>
      </c>
      <c r="NX77" s="133" t="s">
        <v>731</v>
      </c>
      <c r="NY77" s="129" t="s">
        <v>732</v>
      </c>
      <c r="NZ77" s="133" t="s">
        <v>731</v>
      </c>
      <c r="OA77" s="134"/>
      <c r="OB77" s="134"/>
      <c r="OC77" s="134"/>
      <c r="OD77" s="108">
        <f t="shared" si="162"/>
        <v>72</v>
      </c>
      <c r="OE77" s="109">
        <v>5</v>
      </c>
      <c r="OF77" s="110">
        <f t="shared" si="163"/>
        <v>300</v>
      </c>
      <c r="OG77" s="109">
        <v>3</v>
      </c>
      <c r="OH77" s="111">
        <f>ROUND(AVERAGEIF($ES$9:$ES$497,$ES77,EV$9:EV$497),0)</f>
        <v>57</v>
      </c>
      <c r="OI77" s="112">
        <f>ROUND(AVERAGEIF($ES$9:$ES$497,$ES77,EW$9:EW$497),0)</f>
        <v>69</v>
      </c>
      <c r="OJ77" s="112">
        <f>ROUND(AVERAGEIF($ES$9:$ES$497,$ES77,EX$9:EX$497),0)</f>
        <v>17</v>
      </c>
      <c r="OK77" s="112">
        <f>ROUND(AVERAGEIF($ES$9:$ES$497,$ES77,EY$9:EY$497),0)</f>
        <v>30</v>
      </c>
      <c r="OL77" s="112">
        <f>ROUND(AVERAGEIF($ES$9:$ES$497,$ES77,EZ$9:EZ$497),0)</f>
        <v>58</v>
      </c>
      <c r="OM77" s="112">
        <f>ROUND(AVERAGEIF($ES$9:$ES$497,$ES77,FA$9:FA$497),0)</f>
        <v>21</v>
      </c>
      <c r="ON77" s="112">
        <f>ROUND(AVERAGEIF($ES$9:$ES$497,$ES77,FB$9:FB$497),0)</f>
        <v>45</v>
      </c>
      <c r="OO77" s="112">
        <f>ROUND(AVERAGEIF($ES$9:$ES$497,$ES77,FC$9:FC$497),0)</f>
        <v>49</v>
      </c>
      <c r="OP77" s="112">
        <f>ROUND(AVERAGEIF($ES$9:$ES$497,$ES77,FD$9:FD$497),0)</f>
        <v>75</v>
      </c>
      <c r="OQ77" s="113">
        <f>ROUND(AVERAGEIF($ES$9:$ES$497,$ES77,FE$9:FE$497),0)</f>
        <v>66</v>
      </c>
      <c r="OR77" s="114">
        <f>ROUND(EV77/MAX(EV$9:EV$497)*100,0)</f>
        <v>25</v>
      </c>
      <c r="OS77" s="115">
        <f>ROUND(EW77/MAX(EW$9:EW$497)*100,0)</f>
        <v>44</v>
      </c>
      <c r="OT77" s="115">
        <f>ROUND(EX77/MAX(EX$9:EX$497)*100,0)</f>
        <v>11</v>
      </c>
      <c r="OU77" s="115">
        <f>ROUND(EY77/MAX(EY$9:EY$497)*100,0)</f>
        <v>9</v>
      </c>
      <c r="OV77" s="115">
        <f>ROUND(EZ77/MAX(EZ$9:EZ$497)*100,0)</f>
        <v>22</v>
      </c>
      <c r="OW77" s="115">
        <f>ROUND(FA77/MAX(FA$9:FA$497)*100,0)</f>
        <v>5</v>
      </c>
      <c r="OX77" s="115">
        <f>ROUND(FB77/MAX(FB$9:FB$497)*100,0)</f>
        <v>14</v>
      </c>
      <c r="OY77" s="116">
        <f>ROUND(FC77/MAX(FC$9:FC$497)*100,0)</f>
        <v>18</v>
      </c>
      <c r="OZ77" s="115">
        <f>ROUND(FD77/MAX(FD$9:FD$497)*100,0)</f>
        <v>28</v>
      </c>
      <c r="PA77" s="117">
        <f>ROUND(FE77/MAX(FE$9:FE$497)*100,0)</f>
        <v>16</v>
      </c>
      <c r="PB77" s="118">
        <f t="shared" si="164"/>
        <v>226</v>
      </c>
      <c r="PC77" s="115">
        <f t="shared" si="165"/>
        <v>259</v>
      </c>
      <c r="PD77" s="115">
        <f t="shared" si="166"/>
        <v>292</v>
      </c>
      <c r="PE77" s="115">
        <f t="shared" si="167"/>
        <v>262</v>
      </c>
      <c r="PF77" s="115">
        <f t="shared" si="168"/>
        <v>214</v>
      </c>
      <c r="PG77" s="119">
        <f t="shared" si="169"/>
        <v>185</v>
      </c>
      <c r="PH77" s="118">
        <f>ROUND(PB77/MAX(PB$9:PB$497)*100,0)</f>
        <v>27</v>
      </c>
      <c r="PI77" s="115">
        <f>ROUND(PC77/MAX(PC$9:PC$497)*100,0)</f>
        <v>31</v>
      </c>
      <c r="PJ77" s="115">
        <f>ROUND(PD77/MAX(PD$9:PD$497)*100,0)</f>
        <v>31</v>
      </c>
      <c r="PK77" s="115">
        <f>ROUND(PE77/MAX(PE$9:PE$497)*100,0)</f>
        <v>26</v>
      </c>
      <c r="PL77" s="115">
        <f>ROUND(PF77/MAX(PF$9:PF$497)*100,0)</f>
        <v>30</v>
      </c>
      <c r="PM77" s="119">
        <f>ROUND(PG77/MAX(PG$9:PG$497)*100,0)</f>
        <v>27</v>
      </c>
      <c r="PN77" s="118">
        <f>RANK(PH77,PH$9:PH$497,0)</f>
        <v>320</v>
      </c>
      <c r="PO77" s="115">
        <f>RANK(PI77,PI$9:PI$497,0)</f>
        <v>282</v>
      </c>
      <c r="PP77" s="115">
        <f>RANK(PJ77,PJ$9:PJ$497,0)</f>
        <v>310</v>
      </c>
      <c r="PQ77" s="115">
        <f>RANK(PK77,PK$9:PK$497,0)</f>
        <v>320</v>
      </c>
      <c r="PR77" s="115">
        <f>RANK(PL77,PL$9:PL$497,0)</f>
        <v>313</v>
      </c>
      <c r="PS77" s="119">
        <f>RANK(PM77,PM$9:PM$497,0)</f>
        <v>312</v>
      </c>
      <c r="PT77" s="120">
        <f>ROUND(FZ77/MAX(FZ$9:FZ$497)*100,0)</f>
        <v>69</v>
      </c>
      <c r="PU77" s="115">
        <f>ROUND(GA77/MAX(GA$9:GA$497)*100,0)</f>
        <v>90</v>
      </c>
      <c r="PV77" s="115">
        <f>ROUND(GB77/MAX(GB$9:GB$497)*100,0)</f>
        <v>27</v>
      </c>
      <c r="PW77" s="115">
        <f>ROUND(GC77/MAX(GC$9:GC$497)*100,0)</f>
        <v>29</v>
      </c>
      <c r="PX77" s="115">
        <f>ROUND(GD77/MAX(GD$9:GD$497)*100,0)</f>
        <v>45</v>
      </c>
      <c r="PY77" s="115">
        <f>ROUND(GE77/MAX(GE$9:GE$497)*100,0)</f>
        <v>10</v>
      </c>
      <c r="PZ77" s="115">
        <f>ROUND(GF77/MAX(GF$9:GF$497)*100,0)</f>
        <v>25</v>
      </c>
      <c r="QA77" s="116">
        <f>ROUND(GG77/MAX(GG$9:GG$497)*100,0)</f>
        <v>40</v>
      </c>
      <c r="QB77" s="115">
        <f>ROUND(GH77/MAX(GH$9:GH$497)*100,0)</f>
        <v>52</v>
      </c>
      <c r="QC77" s="121">
        <f>ROUND(GI77/MAX(GI$9:GI$497)*100,0)</f>
        <v>35</v>
      </c>
      <c r="QD77" s="120">
        <f>ROUND(AVERAGEIF($ES$9:$ES$497,$ES77,PT$9:PT$497),0)</f>
        <v>47</v>
      </c>
      <c r="QE77" s="120">
        <f>ROUND(AVERAGEIF($ES$9:$ES$497,$ES77,PU$9:PU$497),0)</f>
        <v>61</v>
      </c>
      <c r="QF77" s="120">
        <f>ROUND(AVERAGEIF($ES$9:$ES$497,$ES77,PV$9:PV$497),0)</f>
        <v>21</v>
      </c>
      <c r="QG77" s="120">
        <f>ROUND(AVERAGEIF($ES$9:$ES$497,$ES77,PW$9:PW$497),0)</f>
        <v>34</v>
      </c>
      <c r="QH77" s="120">
        <f>ROUND(AVERAGEIF($ES$9:$ES$497,$ES77,PX$9:PX$497),0)</f>
        <v>48</v>
      </c>
      <c r="QI77" s="120">
        <f>ROUND(AVERAGEIF($ES$9:$ES$497,$ES77,PY$9:PY$497),0)</f>
        <v>18</v>
      </c>
      <c r="QJ77" s="120">
        <f>ROUND(AVERAGEIF($ES$9:$ES$497,$ES77,PZ$9:PZ$497),0)</f>
        <v>31</v>
      </c>
      <c r="QK77" s="120">
        <f>ROUND(AVERAGEIF($ES$9:$ES$497,$ES77,QA$9:QA$497),0)</f>
        <v>40</v>
      </c>
      <c r="QL77" s="120">
        <f>ROUND(AVERAGEIF($ES$9:$ES$497,$ES77,QB$9:QB$497),0)</f>
        <v>51</v>
      </c>
      <c r="QM77" s="120">
        <f>ROUND(AVERAGEIF($ES$9:$ES$497,$ES77,QC$9:QC$497),0)</f>
        <v>32</v>
      </c>
      <c r="QN77" s="114">
        <f t="shared" si="126"/>
        <v>545</v>
      </c>
      <c r="QO77" s="115">
        <f t="shared" si="127"/>
        <v>617</v>
      </c>
      <c r="QP77" s="115">
        <f t="shared" si="128"/>
        <v>725</v>
      </c>
      <c r="QQ77" s="115">
        <f t="shared" si="129"/>
        <v>665</v>
      </c>
      <c r="QR77" s="115">
        <f t="shared" si="130"/>
        <v>617</v>
      </c>
      <c r="QS77" s="119">
        <f t="shared" si="131"/>
        <v>441</v>
      </c>
      <c r="QT77" s="114">
        <f>ROUND((QN77-MIN(QN$9:QN$497))/(MAX(QN$9:QN$497)-MIN(QN$9:QN$497))*100,0)</f>
        <v>49</v>
      </c>
      <c r="QU77" s="115">
        <f>ROUND((QO77-MIN(QO$9:QO$497))/(MAX(QO$9:QO$497)-MIN(QO$9:QO$497))*100,0)</f>
        <v>59</v>
      </c>
      <c r="QV77" s="115">
        <f>ROUND((QP77-MIN(QP$9:QP$497))/(MAX(QP$9:QP$497)-MIN(QP$9:QP$497))*100,0)</f>
        <v>54</v>
      </c>
      <c r="QW77" s="115">
        <f>ROUND((QQ77-MIN(QQ$9:QQ$497))/(MAX(QQ$9:QQ$497)-MIN(QQ$9:QQ$497))*100,0)</f>
        <v>48</v>
      </c>
      <c r="QX77" s="115">
        <f>ROUND((QR77-MIN(QR$9:QR$497))/(MAX(QR$9:QR$497)-MIN(QR$9:QR$497))*100,0)</f>
        <v>65</v>
      </c>
      <c r="QY77" s="115">
        <f>ROUND((QS77-MIN(QS$9:QS$497))/(MAX(QS$9:QS$497)-MIN(QS$9:QS$497))*100,0)</f>
        <v>53</v>
      </c>
      <c r="QZ77" s="114">
        <f>RANK(QN77,QN$9:QN$497,0)</f>
        <v>115</v>
      </c>
      <c r="RA77" s="115">
        <f>RANK(QO77,QO$9:QO$497,0)</f>
        <v>22</v>
      </c>
      <c r="RB77" s="115">
        <f>RANK(QP77,QP$9:QP$497,0)</f>
        <v>44</v>
      </c>
      <c r="RC77" s="115">
        <f>RANK(QQ77,QQ$9:QQ$497,0)</f>
        <v>107</v>
      </c>
      <c r="RD77" s="115">
        <f>RANK(QR77,QR$9:QR$497,0)</f>
        <v>91</v>
      </c>
      <c r="RE77" s="115">
        <f>RANK(QS77,QS$9:QS$497,0)</f>
        <v>96</v>
      </c>
      <c r="RF77" s="122"/>
      <c r="RG77" s="115">
        <f>($RH$3*(IH77+IJ77)*100*100/MAX(EX$9:EX$497)*$RO$3) +($RH$3*(II77+IJ77)*100*100/MAX(EX$9:EX$497)*$RO$4) + ($RH$3*IK77*100*100/MAX(EX$9:EX$497)*0.098)</f>
        <v>0</v>
      </c>
      <c r="RH77" s="115">
        <f>($RH$4*IL77*100*100/MAX(EZ$9:EZ$497))*$RQ$3</f>
        <v>4.6000000000000005</v>
      </c>
      <c r="RI77" s="115">
        <f>($RH$3*IM77*100*100/MAX(EY$9:EY$497))*$RQ$4</f>
        <v>0</v>
      </c>
      <c r="RJ77" s="115">
        <f>($RH$3*IN77*100*100/MAX(EX$9:EX$497))</f>
        <v>0</v>
      </c>
      <c r="RK77" s="115">
        <f>($RH$4*IO77*100*100/MAX(EZ$9:EZ$497))*$RQ$3</f>
        <v>0</v>
      </c>
      <c r="RL77" s="115">
        <f>(($RL$4*IP77*100*((100/MAX(EX$9:EX$497)+100/MAX(EZ$9:EZ$497))/2))+($RL$4*IQ77*100*((100/MAX(EX$9:EX$497)+100/MAX(EZ$9:EZ$497))/2))+($RL$4*IR77*100*((100/MAX(EX$9:EX$497)+100/MAX(EZ$9:EZ$497))/2))+($RL$4*IS77*100*((100/MAX(EX$9:EX$497)+100/MAX(EZ$9:EZ$497))/2))+($RL$4*IT77*100*((100/MAX(EX$9:EX$497)+100/MAX(EZ$9:EZ$497))/2))+($RL$4*IU77*100*((100/MAX(EX$9:EX$497)+100/MAX(EZ$9:EZ$497))/2))+($RL$4*IV77*100*((100/MAX(EX$9:EX$497)+100/MAX(EZ$9:EZ$497))/2))+($RL$4*IW77*100*((100/MAX(EX$9:EX$497)+100/MAX(EZ$9:EZ$497))/2)))*$RS$3</f>
        <v>0</v>
      </c>
      <c r="RM77" s="115">
        <f>(($RH$3*IX77*100*100/MAX(EX$9:EX$497))+($RH$3*IY77*100*100/MAX(EX$9:EX$497))+($RH$3*IZ77*100*100/MAX(EX$9:EX$497))+($RH$3*JA77*100*100/MAX(EX$9:EX$497))+($RH$3*JB77*100*100/MAX(EX$9:EX$497))+($RH$3*JC77*100*100/MAX(EX$9:EX$497))+($RH$3*JD77*100*100/MAX(EX$9:EX$497))+($RH$3*JE77*100*100/MAX(EX$9:EX$497)))*$RS$4</f>
        <v>0</v>
      </c>
      <c r="RN77" s="115">
        <f>(($RH$4*JF77*100*100/MAX(EZ$9:EZ$497)) + ($RH$4*JG77*100*100/MAX(EZ$9:EZ$497)) + ($RH$4*JH77*100*100/MAX(EZ$9:EZ$497)) + ($RH$4*JI77*100*100/MAX(EZ$9:EZ$497)) + ($RH$4*JJ77*100*100/MAX(EZ$9:EZ$497)) + ($RH$4*JK77*100*100/MAX(EZ$9:EZ$497)) + ($RH$4*JL77*100*100/MAX(EZ$9:EZ$497)) + ($RH$4*JM77*100*100/MAX(EZ$9:EZ$497)))*$RU$3</f>
        <v>0</v>
      </c>
      <c r="RO77" s="115">
        <f>(($RL$4*JN77*100*((100/MAX(EX$9:EX$497)+100/MAX(EZ$9:EZ$497))/2))+($RL$4*JO77*100*((100/MAX(EX$9:EX$497)+100/MAX(EZ$9:EZ$497))/2))+($RL$4*JP77*100*((100/MAX(EX$9:EX$497)+100/MAX(EZ$9:EZ$497))/2))+($RL$4*JQ77*100*((100/MAX(EX$9:EX$497)+100/MAX(EZ$9:EZ$497))/2))+($RL$4*JR77*100*((100/MAX(EX$9:EX$497)+100/MAX(EZ$9:EZ$497))/2))+($RL$4*JS77*100*((100/MAX(EX$9:EX$497)+100/MAX(EZ$9:EZ$497))/2))+($RL$4*JT77*100*((100/MAX(EX$9:EX$497)+100/MAX(EZ$9:EZ$497))/2))+($RL$4*JU77*100*((100/MAX(EX$9:EX$497)+100/MAX(EZ$9:EZ$497))/2))+($RL$4*JV77*100*((100/MAX(EX$9:EX$497)+100/MAX(EZ$9:EZ$497))/2))+($RL$4*JW77*100*((100/MAX(EX$9:EX$497)+100/MAX(EZ$9:EZ$497))/2))+($RL$4*JX77*100*((100/MAX(EX$9:EX$497)+100/MAX(EZ$9:EZ$497))/2))+($RL$4*JY77*100*((100/MAX(EX$9:EX$497)+100/MAX(EZ$9:EZ$497))/2))+($RL$4*JZ77*100*((100/MAX(EX$9:EX$497)+100/MAX(EZ$9:EZ$497))/2)))*$RW$3/2</f>
        <v>0</v>
      </c>
      <c r="RP77" s="119">
        <f>($RJ$3*KA77*100*100/MAX(FA$9:FA$497)) + ($RJ$3*KB77*100*100/MAX(FA$9:FA$497)/2) + ($RJ$3*KC77*100*100/MAX(FA$9:FA$497)/2) + ($RJ$3*KD77*100*100/MAX(FA$9:FA$497)/4) + ($RJ$3*KE77*100*100/MAX(FA$9:FA$497)/4)</f>
        <v>0</v>
      </c>
      <c r="RQ77" s="118">
        <f>($RL$4*KF77*100*((100/MAX(EX$9:EX$497)+100/MAX(EZ$9:EZ$497)))) * ($RO$3/2) + (($RL$4*KG77*100*((100/MAX(EX$9:EX$497)+100/MAX(EZ$9:EZ$497))))+($RL$4*KH77*100*((100/MAX(EX$9:EX$497)+100/MAX(EZ$9:EZ$497))))+($RL$4*KI77*100*((100/MAX(EX$9:EX$497)+100/MAX(EZ$9:EZ$497))))+($RL$4*KJ77*100*((100/MAX(EX$9:EX$497)+100/MAX(EZ$9:EZ$497))))+($RL$4*KK77*100*((100/MAX(EX$9:EX$497)+100/MAX(EZ$9:EZ$497))))+($RL$4*KL77*100*((100/MAX(EX$9:EX$497)+100/MAX(EZ$9:EZ$497))))+($RL$4*KM77*100*((100/MAX(EX$9:EX$497)+100/MAX(EZ$9:EZ$497))))+($RL$4*KN77*100*((100/MAX(EX$9:EX$497)+100/MAX(EZ$9:EZ$497))))+($RL$4*KO77*100*((100/MAX(EX$9:EX$497)+100/MAX(EZ$9:EZ$497))))+($RL$4*KP77*100*((100/MAX(EX$9:EX$497)+100/MAX(EZ$9:EZ$497))))+($RL$4*KQ77*100*((100/MAX(EX$9:EX$497)+100/MAX(EZ$9:EZ$497))))+($RL$4*KR77*100*((100/MAX(EX$9:EX$497)+100/MAX(EZ$9:EZ$497))))+($RL$4*KS77*100*((100/MAX(EX$9:EX$497)+100/MAX(EZ$9:EZ$497))))+($RL$4*KV77*100*((100/MAX(EX$9:EX$497)+100/MAX(EZ$9:EZ$497))))) * (($RO$3+$RO$4)/6)</f>
        <v>0</v>
      </c>
      <c r="RR77" s="115">
        <f>(($RL$4*KW77*100*((100/MAX(EX$9:EX$497)+100/MAX(EZ$9:EZ$497))))) * ($RO$3/2) + (($RL$4*KX77*100*((100/MAX(EX$9:EX$497)+100/MAX(EZ$9:EZ$497))))+($RL$4*KY77*100*((100/MAX(EX$9:EX$497)+100/MAX(EZ$9:EZ$497))))+($RL$4*KZ77*100*((100/MAX(EX$9:EX$497)+100/MAX(EZ$9:EZ$497))))+($RL$4*LA77*100*((100/MAX(EX$9:EX$497)+100/MAX(EZ$9:EZ$497))))+($RL$4*LB77*100*((100/MAX(EX$9:EX$497)+100/MAX(EZ$9:EZ$497))))+($RL$4*LC77*100*((100/MAX(EX$9:EX$497)+100/MAX(EZ$9:EZ$497))))) * (($RO$3+$RO$4)/6)</f>
        <v>0</v>
      </c>
      <c r="RS77" s="119">
        <f>(($RL$4*LD77*100*((100/MAX(EX$9:EX$497)+100/MAX(EZ$9:EZ$497))))+($RL$4*LE77*100*((100/MAX(EX$9:EX$497)+100/MAX(EZ$9:EZ$497))))) * (($RO$3+$RO$4)/6)</f>
        <v>0</v>
      </c>
      <c r="RT77" s="118">
        <f>($RJ$4*LH77*100*(100/MAX(EV$9:EV$497)))+($RJ$4*LI77*100*(100/MAX(EV$9:EV$497)))</f>
        <v>0</v>
      </c>
      <c r="RU77" s="119">
        <f>($RJ$4*LJ77*(100/MAX(EV$9:EV$497)))/2 + ($RL$3*LK77*(100/MAX(EW$9:EW$497))) + ($RJ$4*LL77*(100/MAX(EV$9:EV$497)))/4 + ($RL$3*LM77*(100/MAX(EW$9:EW$497)))</f>
        <v>0</v>
      </c>
      <c r="RV77" s="118">
        <f>($RJ$4*LN77*100*100/MAX(EV$9:EV$497)/2)+($RJ$4*LO77*100*100/MAX(EV$9:EV$497)/2)+($RJ$4*LP77*100*100/MAX(EV$9:EV$497))+($RJ$4*LQ77*100*100/MAX(EV$9:EV$497))+($RJ$4*LR77*100*100/MAX(EV$9:EV$497))</f>
        <v>0</v>
      </c>
      <c r="RW77" s="115">
        <f>($RJ$4*LS77*100*100/MAX(EV$9:EV$497)) + (($RJ$4*LT77*100*100/MAX(EV$9:EV$497))+($RJ$4*LU77*100*100/MAX(EV$9:EV$497))+($RJ$4*LV77*100*100/MAX(EV$9:EV$497))+($RJ$4*LW77*100*100/MAX(EV$9:EV$497))+($RJ$4*LX77*100*100/MAX(EV$9:EV$497))+($RJ$4*LY77*100*100/MAX(EV$9:EV$497))+($RJ$4*LZ77*100*100/MAX(EV$9:EV$497))+($RJ$4*MA77*100*100/MAX(EV$9:EV$497)))/2</f>
        <v>0</v>
      </c>
      <c r="RX77" s="119">
        <f>($RJ$4*MB77*100*100/MAX(EV$9:EV$497))+($RJ$4*MC77*100*100/MAX(EV$9:EV$497))+($RJ$4*MD77*100*100/MAX(EV$9:EV$497))+($RJ$4*ME77*100*100/MAX(EV$9:EV$497))+($RJ$4*MF77*100*100/MAX(EV$9:EV$497))+($RJ$4*MG77*100*100/MAX(EV$9:EV$497))+($RJ$4*MH77*100*100/MAX(EV$9:EV$497))+($RJ$4*MI77*100*100/MAX(EV$9:EV$497))+($RJ$4*MJ77*100*100/MAX(EV$9:EV$497))+($RJ$4*MK77*100*100/MAX(EV$9:EV$497))+($RJ$4*ML77*100*100/MAX(EV$9:EV$497))+($RJ$4*MM77*100*100/MAX(EV$9:EV$497))+($RJ$4*MN77*100*100/MAX(EV$9:EV$497))</f>
        <v>0</v>
      </c>
      <c r="RY77" s="118">
        <f>($RJ$4*MQ77*100*100/MAX(EV$9:EV$497))/2 + (($RJ$4*MR77*100*100/MAX(EV$9:EV$497))+($RJ$4*MS77*100*100/MAX(EV$9:EV$497))+($RJ$4*MT77*100*100/MAX(EV$9:EV$497))+($RJ$4*MU77*100*100/MAX(EV$9:EV$497))+($RJ$4*MV77*100*100/MAX(EV$9:EV$497))+($RJ$4*MW77*100*100/MAX(EV$9:EV$497))+($RJ$4*MX77*100*100/MAX(EV$9:EV$497))+($RJ$4*MY77*100*100/MAX(EV$9:EV$497))+($RJ$4*MZ77*100*100/MAX(EV$9:EV$497))+($RJ$4*NA77*100*100/MAX(EV$9:EV$497))+($RJ$4*NB77*100*100/MAX(EV$9:EV$497))+($RJ$4*NC77*100*100/MAX(EV$9:EV$497))+($RJ$4*ND77*100*100/MAX(EV$9:EV$497))+($RJ$4*NG77*100*100/MAX(EV$9:EV$497)))/4</f>
        <v>2.106741573033708</v>
      </c>
      <c r="RZ77" s="115">
        <f>($RJ$4*NH77*100*100/MAX(EV$9:EV$497))/2 + (($RJ$4*NI77*100*100/MAX(EV$9:EV$497))+($RJ$4*NJ77*100*100/MAX(EV$9:EV$497))+($RJ$4*NK77*100*100/MAX(EV$9:EV$497))+($RJ$4*NL77*100*100/MAX(EV$9:EV$497))+($RJ$4*NM77*100*100/MAX(EV$9:EV$497))+($RJ$4*NN77*100*100/MAX(EV$9:EV$497)))/4</f>
        <v>0</v>
      </c>
      <c r="SA77" s="117">
        <f>(($RJ$4*NO77*100*100/MAX(EV$9:EV$497))+($RJ$4*NP77*100*100/MAX(EV$9:EV$497)))/4</f>
        <v>0</v>
      </c>
      <c r="SB77" s="118">
        <f t="shared" si="170"/>
        <v>6.7067415730337085</v>
      </c>
      <c r="SC77" s="115">
        <f t="shared" si="171"/>
        <v>0.4213483146067416</v>
      </c>
      <c r="SD77" s="115">
        <f t="shared" si="172"/>
        <v>20.566685393258428</v>
      </c>
      <c r="SE77" s="115">
        <f t="shared" si="173"/>
        <v>0.4213483146067416</v>
      </c>
      <c r="SF77" s="115">
        <f t="shared" si="174"/>
        <v>0.526685393258427</v>
      </c>
      <c r="SG77" s="115">
        <f t="shared" si="175"/>
        <v>2.106741573033708</v>
      </c>
      <c r="SH77" s="115">
        <f>ROUND(SB77/MAX(SB$9:SB$497)*100,0)</f>
        <v>8</v>
      </c>
      <c r="SI77" s="115">
        <f>ROUND(SC77/MAX(SC$9:SC$497)*100,0)</f>
        <v>1</v>
      </c>
      <c r="SJ77" s="115">
        <f>ROUND(SD77/MAX(SD$9:SD$497)*100,0)</f>
        <v>33</v>
      </c>
      <c r="SK77" s="115">
        <f>ROUND(SE77/MAX(SE$9:SE$497)*100,0)</f>
        <v>0</v>
      </c>
      <c r="SL77" s="115">
        <f>ROUND(SF77/MAX(SF$9:SF$497)*100,0)</f>
        <v>1</v>
      </c>
      <c r="SM77" s="121">
        <f>ROUND(SG77/MAX(SG$9:SG$497)*100,0)</f>
        <v>2</v>
      </c>
      <c r="SN77" s="115">
        <f>ROUND(AVERAGEIF($ES$9:$ES$497,$ES77,SH$9:SH$497),0)</f>
        <v>12</v>
      </c>
      <c r="SO77" s="115">
        <f>ROUND(AVERAGEIF($ES$9:$ES$497,$ES77,SI$9:SI$497),0)</f>
        <v>5</v>
      </c>
      <c r="SP77" s="115">
        <f>ROUND(AVERAGEIF($ES$9:$ES$497,$ES77,SJ$9:SJ$497),0)</f>
        <v>26</v>
      </c>
      <c r="SQ77" s="115">
        <f>ROUND(AVERAGEIF($ES$9:$ES$497,$ES77,SK$9:SK$497),0)</f>
        <v>6</v>
      </c>
      <c r="SR77" s="115">
        <f>ROUND(AVERAGEIF($ES$9:$ES$497,$ES77,SL$9:SL$497),0)</f>
        <v>8</v>
      </c>
      <c r="SS77" s="121">
        <f>ROUND(AVERAGEIF($ES$9:$ES$497,$ES77,SM$9:SM$497),0)</f>
        <v>4</v>
      </c>
      <c r="ST77" s="114">
        <f>RANK(SB77,SB$9:SB$497,0)</f>
        <v>254</v>
      </c>
      <c r="SU77" s="115">
        <f>RANK(SC77,SC$9:SC$497,0)</f>
        <v>269</v>
      </c>
      <c r="SV77" s="115">
        <f>RANK(SD77,SD$9:SD$497,0)</f>
        <v>42</v>
      </c>
      <c r="SW77" s="115">
        <f>RANK(SE77,SE$9:SE$497,0)</f>
        <v>269</v>
      </c>
      <c r="SX77" s="115">
        <f>RANK(SF77,SF$9:SF$497,0)</f>
        <v>253</v>
      </c>
      <c r="SY77" s="115">
        <f>RANK(SG77,SG$9:SG$497,0)</f>
        <v>237</v>
      </c>
      <c r="SZ77" s="115">
        <f>COUNTIFS(SB$9:SB$497,"&gt;"&amp;SB77,$ES$9:$ES$497,$ES77)+1</f>
        <v>47</v>
      </c>
      <c r="TA77" s="115">
        <f>COUNTIFS(SC$9:SC$497,"&gt;"&amp;SC77,$ES$9:$ES$497,$ES77)+1</f>
        <v>53</v>
      </c>
      <c r="TB77" s="115">
        <f>COUNTIFS(SD$9:SD$497,"&gt;"&amp;SD77,$ES$9:$ES$497,$ES77)+1</f>
        <v>36</v>
      </c>
      <c r="TC77" s="115">
        <f>COUNTIFS(SE$9:SE$497,"&gt;"&amp;SE77,$ES$9:$ES$497,$ES77)+1</f>
        <v>53</v>
      </c>
      <c r="TD77" s="115">
        <f>COUNTIFS(SF$9:SF$497,"&gt;"&amp;SF77,$ES$9:$ES$497,$ES77)+1</f>
        <v>53</v>
      </c>
      <c r="TE77" s="117">
        <f>COUNTIFS(SG$9:SG$497,"&gt;"&amp;SG77,$ES$9:$ES$497,$ES77)+1</f>
        <v>46</v>
      </c>
      <c r="TF77" s="118">
        <f t="shared" si="176"/>
        <v>39</v>
      </c>
      <c r="TG77" s="115">
        <f t="shared" si="177"/>
        <v>28</v>
      </c>
      <c r="TH77" s="115">
        <f t="shared" si="178"/>
        <v>64</v>
      </c>
      <c r="TI77" s="115">
        <f t="shared" si="179"/>
        <v>31</v>
      </c>
      <c r="TJ77" s="115">
        <f t="shared" si="180"/>
        <v>27</v>
      </c>
      <c r="TK77" s="115">
        <f t="shared" si="181"/>
        <v>32</v>
      </c>
      <c r="TL77" s="117">
        <f t="shared" si="182"/>
        <v>29</v>
      </c>
      <c r="TM77" s="118">
        <f>ROUND(TF77/MAX(TF$9:TF$497)*100,0)</f>
        <v>22</v>
      </c>
      <c r="TN77" s="115">
        <f>ROUND(TG77/MAX(TG$9:TG$497)*100,0)</f>
        <v>15</v>
      </c>
      <c r="TO77" s="115">
        <f>ROUND(TH77/MAX(TH$9:TH$497)*100,0)</f>
        <v>35</v>
      </c>
      <c r="TP77" s="115">
        <f>ROUND(TI77/MAX(TI$9:TI$497)*100,0)</f>
        <v>17</v>
      </c>
      <c r="TQ77" s="115">
        <f>ROUND(TJ77/MAX(TJ$9:TJ$497)*100,0)</f>
        <v>14</v>
      </c>
      <c r="TR77" s="115">
        <f>ROUND(TK77/MAX(TK$9:TK$497)*100,0)</f>
        <v>16</v>
      </c>
      <c r="TS77" s="119">
        <f>ROUND(TL77/MAX(TL$9:TL$497)*100,0)</f>
        <v>15</v>
      </c>
      <c r="TT77" s="120">
        <f>RANK(TM77,TM$9:TM$497,0)</f>
        <v>329</v>
      </c>
      <c r="TU77" s="115">
        <f>RANK(TN77,TN$9:TN$497,0)</f>
        <v>340</v>
      </c>
      <c r="TV77" s="115">
        <f>RANK(TO77,TO$9:TO$497,0)</f>
        <v>95</v>
      </c>
      <c r="TW77" s="115">
        <f>RANK(TP77,TP$9:TP$497,0)</f>
        <v>328</v>
      </c>
      <c r="TX77" s="115">
        <f>RANK(TQ77,TQ$9:TQ$497,0)</f>
        <v>328</v>
      </c>
      <c r="TY77" s="115">
        <f>RANK(TR77,TR$9:TR$497,0)</f>
        <v>329</v>
      </c>
      <c r="TZ77" s="121">
        <f>RANK(TS77,TS$9:TS$497,0)</f>
        <v>322</v>
      </c>
      <c r="UA77" s="132"/>
      <c r="UB77" s="7" t="s">
        <v>1</v>
      </c>
    </row>
    <row r="78" spans="1:548" x14ac:dyDescent="0.15">
      <c r="A78" s="183">
        <v>70</v>
      </c>
      <c r="B78" s="203" t="s">
        <v>730</v>
      </c>
      <c r="C78" s="63"/>
      <c r="D78" s="63"/>
      <c r="E78" s="64" t="s">
        <v>518</v>
      </c>
      <c r="F78" s="65">
        <v>39</v>
      </c>
      <c r="G78" s="65" t="s">
        <v>519</v>
      </c>
      <c r="H78" s="65" t="s">
        <v>539</v>
      </c>
      <c r="I78" s="66" t="s">
        <v>521</v>
      </c>
      <c r="J78" s="67" t="s">
        <v>521</v>
      </c>
      <c r="K78" s="67" t="s">
        <v>521</v>
      </c>
      <c r="L78" s="67" t="s">
        <v>521</v>
      </c>
      <c r="M78" s="67" t="s">
        <v>521</v>
      </c>
      <c r="N78" s="67" t="s">
        <v>521</v>
      </c>
      <c r="O78" s="67" t="s">
        <v>521</v>
      </c>
      <c r="P78" s="67" t="s">
        <v>521</v>
      </c>
      <c r="Q78" s="67" t="s">
        <v>521</v>
      </c>
      <c r="R78" s="68" t="s">
        <v>521</v>
      </c>
      <c r="S78" s="69" t="s">
        <v>521</v>
      </c>
      <c r="T78" s="67" t="s">
        <v>521</v>
      </c>
      <c r="U78" s="67" t="s">
        <v>521</v>
      </c>
      <c r="V78" s="67" t="s">
        <v>521</v>
      </c>
      <c r="W78" s="67" t="s">
        <v>521</v>
      </c>
      <c r="X78" s="67" t="s">
        <v>521</v>
      </c>
      <c r="Y78" s="67" t="s">
        <v>521</v>
      </c>
      <c r="Z78" s="67" t="s">
        <v>521</v>
      </c>
      <c r="AA78" s="67" t="s">
        <v>521</v>
      </c>
      <c r="AB78" s="68" t="s">
        <v>521</v>
      </c>
      <c r="AC78" s="69" t="s">
        <v>521</v>
      </c>
      <c r="AD78" s="67" t="s">
        <v>521</v>
      </c>
      <c r="AE78" s="67" t="s">
        <v>521</v>
      </c>
      <c r="AF78" s="67" t="s">
        <v>521</v>
      </c>
      <c r="AG78" s="67" t="s">
        <v>520</v>
      </c>
      <c r="AH78" s="67" t="s">
        <v>520</v>
      </c>
      <c r="AI78" s="67" t="s">
        <v>520</v>
      </c>
      <c r="AJ78" s="67" t="s">
        <v>520</v>
      </c>
      <c r="AK78" s="67" t="s">
        <v>521</v>
      </c>
      <c r="AL78" s="68" t="s">
        <v>521</v>
      </c>
      <c r="AM78" s="69" t="s">
        <v>521</v>
      </c>
      <c r="AN78" s="67" t="s">
        <v>521</v>
      </c>
      <c r="AO78" s="67" t="s">
        <v>521</v>
      </c>
      <c r="AP78" s="67" t="s">
        <v>521</v>
      </c>
      <c r="AQ78" s="67" t="s">
        <v>521</v>
      </c>
      <c r="AR78" s="67" t="s">
        <v>521</v>
      </c>
      <c r="AS78" s="67" t="s">
        <v>521</v>
      </c>
      <c r="AT78" s="67" t="s">
        <v>521</v>
      </c>
      <c r="AU78" s="67" t="s">
        <v>521</v>
      </c>
      <c r="AV78" s="68" t="s">
        <v>521</v>
      </c>
      <c r="AW78" s="69" t="s">
        <v>521</v>
      </c>
      <c r="AX78" s="67" t="s">
        <v>521</v>
      </c>
      <c r="AY78" s="67" t="s">
        <v>521</v>
      </c>
      <c r="AZ78" s="67" t="s">
        <v>521</v>
      </c>
      <c r="BA78" s="67" t="s">
        <v>521</v>
      </c>
      <c r="BB78" s="67" t="s">
        <v>521</v>
      </c>
      <c r="BC78" s="67" t="s">
        <v>521</v>
      </c>
      <c r="BD78" s="67" t="s">
        <v>521</v>
      </c>
      <c r="BE78" s="67" t="s">
        <v>521</v>
      </c>
      <c r="BF78" s="68" t="s">
        <v>521</v>
      </c>
      <c r="BG78" s="69" t="s">
        <v>521</v>
      </c>
      <c r="BH78" s="67" t="s">
        <v>521</v>
      </c>
      <c r="BI78" s="67" t="s">
        <v>521</v>
      </c>
      <c r="BJ78" s="67" t="s">
        <v>521</v>
      </c>
      <c r="BK78" s="67" t="s">
        <v>521</v>
      </c>
      <c r="BL78" s="67" t="s">
        <v>521</v>
      </c>
      <c r="BM78" s="67" t="s">
        <v>521</v>
      </c>
      <c r="BN78" s="67" t="s">
        <v>521</v>
      </c>
      <c r="BO78" s="67" t="s">
        <v>521</v>
      </c>
      <c r="BP78" s="68" t="s">
        <v>521</v>
      </c>
      <c r="BQ78" s="70" t="s">
        <v>521</v>
      </c>
      <c r="BR78" s="67" t="s">
        <v>521</v>
      </c>
      <c r="BS78" s="67" t="s">
        <v>521</v>
      </c>
      <c r="BT78" s="67" t="s">
        <v>521</v>
      </c>
      <c r="BU78" s="67" t="s">
        <v>521</v>
      </c>
      <c r="BV78" s="67" t="s">
        <v>521</v>
      </c>
      <c r="BW78" s="67" t="s">
        <v>521</v>
      </c>
      <c r="BX78" s="67" t="s">
        <v>521</v>
      </c>
      <c r="BY78" s="67" t="s">
        <v>521</v>
      </c>
      <c r="BZ78" s="68" t="s">
        <v>521</v>
      </c>
      <c r="CA78" s="69" t="s">
        <v>521</v>
      </c>
      <c r="CB78" s="67" t="s">
        <v>521</v>
      </c>
      <c r="CC78" s="67" t="s">
        <v>521</v>
      </c>
      <c r="CD78" s="67" t="s">
        <v>521</v>
      </c>
      <c r="CE78" s="67" t="s">
        <v>521</v>
      </c>
      <c r="CF78" s="67" t="s">
        <v>521</v>
      </c>
      <c r="CG78" s="67" t="s">
        <v>521</v>
      </c>
      <c r="CH78" s="67" t="s">
        <v>521</v>
      </c>
      <c r="CI78" s="67" t="s">
        <v>521</v>
      </c>
      <c r="CJ78" s="68" t="s">
        <v>521</v>
      </c>
      <c r="CK78" s="69" t="s">
        <v>521</v>
      </c>
      <c r="CL78" s="67" t="s">
        <v>521</v>
      </c>
      <c r="CM78" s="67" t="s">
        <v>521</v>
      </c>
      <c r="CN78" s="67" t="s">
        <v>521</v>
      </c>
      <c r="CO78" s="67" t="s">
        <v>521</v>
      </c>
      <c r="CP78" s="67" t="s">
        <v>521</v>
      </c>
      <c r="CQ78" s="67" t="s">
        <v>521</v>
      </c>
      <c r="CR78" s="67" t="s">
        <v>521</v>
      </c>
      <c r="CS78" s="67" t="s">
        <v>521</v>
      </c>
      <c r="CT78" s="68" t="s">
        <v>521</v>
      </c>
      <c r="CU78" s="69" t="s">
        <v>521</v>
      </c>
      <c r="CV78" s="67" t="s">
        <v>521</v>
      </c>
      <c r="CW78" s="67" t="s">
        <v>521</v>
      </c>
      <c r="CX78" s="67" t="s">
        <v>521</v>
      </c>
      <c r="CY78" s="67" t="s">
        <v>521</v>
      </c>
      <c r="CZ78" s="67" t="s">
        <v>521</v>
      </c>
      <c r="DA78" s="67" t="s">
        <v>521</v>
      </c>
      <c r="DB78" s="67" t="s">
        <v>521</v>
      </c>
      <c r="DC78" s="67" t="s">
        <v>521</v>
      </c>
      <c r="DD78" s="68" t="s">
        <v>521</v>
      </c>
      <c r="DE78" s="69" t="s">
        <v>521</v>
      </c>
      <c r="DF78" s="71" t="s">
        <v>521</v>
      </c>
      <c r="DG78" s="67" t="s">
        <v>521</v>
      </c>
      <c r="DH78" s="67" t="s">
        <v>521</v>
      </c>
      <c r="DI78" s="67" t="s">
        <v>521</v>
      </c>
      <c r="DJ78" s="67" t="s">
        <v>521</v>
      </c>
      <c r="DK78" s="67" t="s">
        <v>521</v>
      </c>
      <c r="DL78" s="67" t="s">
        <v>521</v>
      </c>
      <c r="DM78" s="67" t="s">
        <v>521</v>
      </c>
      <c r="DN78" s="68" t="s">
        <v>521</v>
      </c>
      <c r="DO78" s="70" t="s">
        <v>521</v>
      </c>
      <c r="DP78" s="71" t="s">
        <v>521</v>
      </c>
      <c r="DQ78" s="67" t="s">
        <v>521</v>
      </c>
      <c r="DR78" s="67" t="s">
        <v>521</v>
      </c>
      <c r="DS78" s="67" t="s">
        <v>521</v>
      </c>
      <c r="DT78" s="67" t="s">
        <v>521</v>
      </c>
      <c r="DU78" s="67" t="s">
        <v>521</v>
      </c>
      <c r="DV78" s="67" t="s">
        <v>521</v>
      </c>
      <c r="DW78" s="67" t="s">
        <v>521</v>
      </c>
      <c r="DX78" s="72" t="s">
        <v>521</v>
      </c>
      <c r="DY78" s="73" t="s">
        <v>522</v>
      </c>
      <c r="DZ78" s="74">
        <v>2</v>
      </c>
      <c r="EA78" s="74">
        <v>3</v>
      </c>
      <c r="EB78" s="74">
        <v>3</v>
      </c>
      <c r="EC78" s="75">
        <v>4</v>
      </c>
      <c r="ED78" s="76" t="s">
        <v>522</v>
      </c>
      <c r="EE78" s="74">
        <f t="shared" si="132"/>
        <v>2</v>
      </c>
      <c r="EF78" s="74">
        <f t="shared" si="133"/>
        <v>6</v>
      </c>
      <c r="EG78" s="74">
        <f t="shared" si="134"/>
        <v>18</v>
      </c>
      <c r="EH78" s="77">
        <f t="shared" si="135"/>
        <v>72</v>
      </c>
      <c r="EI78" s="73">
        <v>30</v>
      </c>
      <c r="EJ78" s="74">
        <v>50</v>
      </c>
      <c r="EK78" s="74">
        <v>90</v>
      </c>
      <c r="EL78" s="74">
        <v>150</v>
      </c>
      <c r="EM78" s="75">
        <v>450</v>
      </c>
      <c r="EN78" s="78">
        <v>1</v>
      </c>
      <c r="EO78" s="79">
        <f t="shared" si="136"/>
        <v>0.83333333333333337</v>
      </c>
      <c r="EP78" s="79">
        <f t="shared" si="137"/>
        <v>0.5</v>
      </c>
      <c r="EQ78" s="79">
        <f t="shared" si="138"/>
        <v>0.27777777777777779</v>
      </c>
      <c r="ER78" s="80">
        <f t="shared" si="139"/>
        <v>0.20833333333333334</v>
      </c>
      <c r="ES78" s="128" t="s">
        <v>534</v>
      </c>
      <c r="ET78" s="82"/>
      <c r="EU78" s="83">
        <v>4</v>
      </c>
      <c r="EV78" s="73">
        <v>37</v>
      </c>
      <c r="EW78" s="74">
        <v>12</v>
      </c>
      <c r="EX78" s="74">
        <v>26</v>
      </c>
      <c r="EY78" s="74">
        <v>16</v>
      </c>
      <c r="EZ78" s="74">
        <v>5</v>
      </c>
      <c r="FA78" s="74">
        <v>5</v>
      </c>
      <c r="FB78" s="74">
        <v>30</v>
      </c>
      <c r="FC78" s="74">
        <v>37</v>
      </c>
      <c r="FD78" s="74">
        <f t="shared" si="140"/>
        <v>31</v>
      </c>
      <c r="FE78" s="84">
        <f t="shared" si="141"/>
        <v>63</v>
      </c>
      <c r="FF78" s="73">
        <f>RANK(EV78,$EV$9:$EV$497,0)</f>
        <v>334</v>
      </c>
      <c r="FG78" s="74">
        <f>RANK(EW78,$EW$9:$EW$497,0)</f>
        <v>394</v>
      </c>
      <c r="FH78" s="74">
        <f>RANK(EX78,$EX$9:$EX$497,0)</f>
        <v>263</v>
      </c>
      <c r="FI78" s="74">
        <f>RANK(EY78,$EY$9:$EY$497,0)</f>
        <v>341</v>
      </c>
      <c r="FJ78" s="74">
        <f>RANK(EZ78,$EZ$9:$EZ$497,0)</f>
        <v>406</v>
      </c>
      <c r="FK78" s="74">
        <f>RANK(FA78,$FA$9:$FA$497,0)</f>
        <v>394</v>
      </c>
      <c r="FL78" s="74">
        <f>RANK(FB78,$FB$9:$FB$497,0)</f>
        <v>262</v>
      </c>
      <c r="FM78" s="74">
        <f>RANK(FC78,$FC$9:$FC$497,0)</f>
        <v>232</v>
      </c>
      <c r="FN78" s="74">
        <f>RANK(FD78,$FD$9:$FD$497,0)</f>
        <v>360</v>
      </c>
      <c r="FO78" s="84">
        <f>RANK(FE78,$FE$9:$FE$497,0)</f>
        <v>265</v>
      </c>
      <c r="FP78" s="73">
        <f>COUNTIFS($EV$9:$EV$497,"&gt;"&amp;EV78,$ES$9:$ES$497,ES78)+1</f>
        <v>67</v>
      </c>
      <c r="FQ78" s="74">
        <f>COUNTIFS($EW$9:$EW$497,"&gt;"&amp;EW78,$ES$9:$ES$497,ES78)+1</f>
        <v>69</v>
      </c>
      <c r="FR78" s="74">
        <f>COUNTIFS($EX$9:$EX$497,"&gt;"&amp;EX78,$ES$9:$ES$497,ES78)+1</f>
        <v>73</v>
      </c>
      <c r="FS78" s="74">
        <f>COUNTIFS($EY$9:$EY$497,"&gt;"&amp;EY78,$ES$9:$ES$497,ES78)+1</f>
        <v>66</v>
      </c>
      <c r="FT78" s="74">
        <f>COUNTIFS($EZ$9:$EZ$497,"&gt;"&amp;EZ78,$ES$9:$ES$497,ES78)+1</f>
        <v>74</v>
      </c>
      <c r="FU78" s="74">
        <f>COUNTIFS($FA$9:$FA$497,"&gt;"&amp;FA78,$ES$9:$ES$497,ES78)+1</f>
        <v>73</v>
      </c>
      <c r="FV78" s="74">
        <f>COUNTIFS($FB$9:$FB$497,"&gt;"&amp;FB78,$ES$9:$ES$497,ES78)+1</f>
        <v>71</v>
      </c>
      <c r="FW78" s="74">
        <f>COUNTIFS($FC$9:$FC$497,"&gt;"&amp;FC78,$ES$9:$ES$497,ES78)+1</f>
        <v>71</v>
      </c>
      <c r="FX78" s="74">
        <f>COUNTIFS($FD$9:$FD$497,"&gt;"&amp;FD78,$ES$9:$ES$497,ES78)+1</f>
        <v>74</v>
      </c>
      <c r="FY78" s="84">
        <f>COUNTIFS($FE$9:$FE$497,"&gt;"&amp;FE78,$ES$9:$ES$497,ES78)+1</f>
        <v>73</v>
      </c>
      <c r="FZ78" s="85">
        <f t="shared" si="142"/>
        <v>0.95</v>
      </c>
      <c r="GA78" s="86">
        <f t="shared" si="143"/>
        <v>0.31</v>
      </c>
      <c r="GB78" s="86">
        <f t="shared" si="144"/>
        <v>0.67</v>
      </c>
      <c r="GC78" s="86">
        <f t="shared" si="145"/>
        <v>0.41</v>
      </c>
      <c r="GD78" s="86">
        <f t="shared" si="146"/>
        <v>0.13</v>
      </c>
      <c r="GE78" s="86">
        <f t="shared" si="147"/>
        <v>0.13</v>
      </c>
      <c r="GF78" s="86">
        <f t="shared" si="148"/>
        <v>0.77</v>
      </c>
      <c r="GG78" s="86">
        <f t="shared" si="149"/>
        <v>0.95</v>
      </c>
      <c r="GH78" s="86">
        <f t="shared" si="150"/>
        <v>0.79</v>
      </c>
      <c r="GI78" s="87">
        <f t="shared" si="151"/>
        <v>1.62</v>
      </c>
      <c r="GJ78" s="85">
        <f>ROUND(((FZ78-AVERAGE(FZ$9:FZ$497))/STDEVP(FZ$9:FZ$497)*10+50),2)</f>
        <v>49.35</v>
      </c>
      <c r="GK78" s="86">
        <f>ROUND(((GA78-AVERAGE(GA$9:GA$497))/STDEVP(GA$9:GA$497)*10+50),2)</f>
        <v>38.630000000000003</v>
      </c>
      <c r="GL78" s="86">
        <f>ROUND(((GB78-AVERAGE(GB$9:GB$497))/STDEVP(GB$9:GB$497)*10+50),2)</f>
        <v>53.27</v>
      </c>
      <c r="GM78" s="86">
        <f>ROUND(((GC78-AVERAGE(GC$9:GC$497))/STDEVP(GC$9:GC$497)*10+50),2)</f>
        <v>44.18</v>
      </c>
      <c r="GN78" s="86">
        <f>ROUND(((GD78-AVERAGE(GD$9:GD$497))/STDEVP(GD$9:GD$497)*10+50),2)</f>
        <v>41.02</v>
      </c>
      <c r="GO78" s="86">
        <f>ROUND(((GE78-AVERAGE(GE$9:GE$497))/STDEVP(GE$9:GE$497)*10+50),2)</f>
        <v>42.07</v>
      </c>
      <c r="GP78" s="86">
        <f>ROUND(((GF78-AVERAGE(GF$9:GF$497))/STDEVP(GF$9:GF$497)*10+50),2)</f>
        <v>54.25</v>
      </c>
      <c r="GQ78" s="86">
        <f>ROUND(((GG78-AVERAGE(GG$9:GG$497))/STDEVP(GG$9:GG$497)*10+50),2)</f>
        <v>59.98</v>
      </c>
      <c r="GR78" s="86">
        <f>ROUND(((GH78-AVERAGE(GH$9:GH$497))/STDEVP(GH$9:GH$497)*10+50),2)</f>
        <v>43.26</v>
      </c>
      <c r="GS78" s="87">
        <f>ROUND(((GI78-AVERAGE(GI$9:GI$497))/STDEVP(GI$9:GI$497)*10+50),2)</f>
        <v>58.53</v>
      </c>
      <c r="GT78" s="73">
        <f>RANK(GJ78,$GJ$9:$GJ$497,0)</f>
        <v>208</v>
      </c>
      <c r="GU78" s="74">
        <f>RANK(GK78,$GK$9:$GK$497,0)</f>
        <v>396</v>
      </c>
      <c r="GV78" s="74">
        <f>RANK(GL78,$GL$9:$GL$497,0)</f>
        <v>144</v>
      </c>
      <c r="GW78" s="74">
        <f>RANK(GM78,$GM$9:$GM$497,0)</f>
        <v>320</v>
      </c>
      <c r="GX78" s="74">
        <f>RANK(GN78,$GN$9:$GN$497,0)</f>
        <v>402</v>
      </c>
      <c r="GY78" s="74">
        <f>RANK(GO78,$GO$9:$GO$497,0)</f>
        <v>390</v>
      </c>
      <c r="GZ78" s="74">
        <f>RANK(GP78,$GP$9:$GP$497,0)</f>
        <v>144</v>
      </c>
      <c r="HA78" s="74">
        <f>RANK(GQ78,$GQ$9:$GQ$497,0)</f>
        <v>69</v>
      </c>
      <c r="HB78" s="74">
        <f>RANK(GR78,$GR$9:$GR$497,0)</f>
        <v>316</v>
      </c>
      <c r="HC78" s="84">
        <f>RANK(GS78,$GS$9:$GS$497,0)</f>
        <v>82</v>
      </c>
      <c r="HD78" s="85">
        <f>ROUND(AVERAGEIF($ES$9:$ES$497,$ES78,$FZ$9:$FZ$497),2)</f>
        <v>0.95</v>
      </c>
      <c r="HE78" s="86">
        <f>ROUND(AVERAGEIF($ES$9:$ES$497,$ES78,$GA$9:$GA$497),2)</f>
        <v>0.38</v>
      </c>
      <c r="HF78" s="86">
        <f>ROUND(AVERAGEIF($ES$9:$ES$497,$ES78,$GB$9:$GB$497),2)</f>
        <v>0.82</v>
      </c>
      <c r="HG78" s="86">
        <f>ROUND(AVERAGEIF($ES$9:$ES$497,$ES78,$GC$9:$GC$497),2)</f>
        <v>0.44</v>
      </c>
      <c r="HH78" s="86">
        <f>ROUND(AVERAGEIF($ES$9:$ES$497,$ES78,$GD$9:$GD$497),2)</f>
        <v>0.15</v>
      </c>
      <c r="HI78" s="86">
        <f>ROUND(AVERAGEIF($ES$9:$ES$497,$ES78,$GE$9:$GE$497),2)</f>
        <v>0.14000000000000001</v>
      </c>
      <c r="HJ78" s="86">
        <f>ROUND(AVERAGEIF($ES$9:$ES$497,$ES78,$GF$9:$GF$497),2)</f>
        <v>0.74</v>
      </c>
      <c r="HK78" s="86">
        <f>ROUND(AVERAGEIF($ES$9:$ES$497,$ES78,$GG$9:$GG$497),2)</f>
        <v>0.85</v>
      </c>
      <c r="HL78" s="86">
        <f>ROUND(AVERAGEIF($ES$9:$ES$497,$ES78,$GH$9:$GH$497),2)</f>
        <v>0.97</v>
      </c>
      <c r="HM78" s="87">
        <f>ROUND(AVERAGEIF($ES$9:$ES$497,$ES78,$GI$9:$GI$497),2)</f>
        <v>1.67</v>
      </c>
      <c r="HN78" s="88">
        <f t="shared" si="152"/>
        <v>0</v>
      </c>
      <c r="HO78" s="89">
        <f t="shared" si="153"/>
        <v>-7.0000000000000007E-2</v>
      </c>
      <c r="HP78" s="89">
        <f t="shared" si="154"/>
        <v>-0.14999999999999991</v>
      </c>
      <c r="HQ78" s="89">
        <f t="shared" si="155"/>
        <v>-3.0000000000000027E-2</v>
      </c>
      <c r="HR78" s="89">
        <f t="shared" si="156"/>
        <v>-1.999999999999999E-2</v>
      </c>
      <c r="HS78" s="89">
        <f t="shared" si="157"/>
        <v>-1.0000000000000009E-2</v>
      </c>
      <c r="HT78" s="89">
        <f t="shared" si="158"/>
        <v>3.0000000000000027E-2</v>
      </c>
      <c r="HU78" s="89">
        <f t="shared" si="159"/>
        <v>9.9999999999999978E-2</v>
      </c>
      <c r="HV78" s="89">
        <f t="shared" si="160"/>
        <v>-0.17999999999999994</v>
      </c>
      <c r="HW78" s="90">
        <f t="shared" si="161"/>
        <v>-4.9999999999999822E-2</v>
      </c>
      <c r="HX78" s="73">
        <f>COUNTIFS($FZ$9:$FZ$497,"&gt;"&amp;FZ78,$ES$9:$ES$497,$ES78)+1</f>
        <v>39</v>
      </c>
      <c r="HY78" s="74">
        <f>COUNTIFS($GA$9:$GA$497,"&gt;"&amp;GA78,$ES$9:$ES$497,$ES78)+1</f>
        <v>62</v>
      </c>
      <c r="HZ78" s="74">
        <f>COUNTIFS($GB$9:$GB$497,"&gt;"&amp;GB78,$ES$9:$ES$497,$ES78)+1</f>
        <v>61</v>
      </c>
      <c r="IA78" s="74">
        <f>COUNTIFS($GC$9:$GC$497,"&gt;"&amp;GC78,$ES$9:$ES$497,$ES78)+1</f>
        <v>49</v>
      </c>
      <c r="IB78" s="74">
        <f>COUNTIFS($GD$9:$GD$497,"&gt;"&amp;GD78,$ES$9:$ES$497,$ES78)+1</f>
        <v>51</v>
      </c>
      <c r="IC78" s="74">
        <f>COUNTIFS($GE$9:$GE$497,"&gt;"&amp;GE78,$ES$9:$ES$497,$ES78)+1</f>
        <v>51</v>
      </c>
      <c r="ID78" s="74">
        <f>COUNTIFS($GF$9:$GF$497,"&gt;"&amp;GF78,$ES$9:$ES$497,$ES78)+1</f>
        <v>38</v>
      </c>
      <c r="IE78" s="74">
        <f>COUNTIFS($GG$9:$GG$497,"&gt;"&amp;GG78,$ES$9:$ES$497,$ES78)+1</f>
        <v>30</v>
      </c>
      <c r="IF78" s="74">
        <f>COUNTIFS($GH$9:$GH$497,"&gt;"&amp;GH78,$ES$9:$ES$497,$ES78)+1</f>
        <v>70</v>
      </c>
      <c r="IG78" s="84">
        <f>COUNTIFS($GI$9:$GI$497,"&gt;"&amp;GI78,$ES$9:$ES$497,$ES78)+1</f>
        <v>38</v>
      </c>
      <c r="IH78" s="91"/>
      <c r="II78" s="79"/>
      <c r="IJ78" s="79"/>
      <c r="IK78" s="79"/>
      <c r="IL78" s="79"/>
      <c r="IM78" s="92"/>
      <c r="IN78" s="93"/>
      <c r="IO78" s="94"/>
      <c r="IP78" s="95"/>
      <c r="IQ78" s="79"/>
      <c r="IR78" s="79"/>
      <c r="IS78" s="79"/>
      <c r="IT78" s="79"/>
      <c r="IU78" s="79"/>
      <c r="IV78" s="79"/>
      <c r="IW78" s="96"/>
      <c r="IX78" s="93"/>
      <c r="IY78" s="79"/>
      <c r="IZ78" s="79"/>
      <c r="JA78" s="79"/>
      <c r="JB78" s="79"/>
      <c r="JC78" s="79"/>
      <c r="JD78" s="79"/>
      <c r="JE78" s="97"/>
      <c r="JF78" s="95"/>
      <c r="JG78" s="79"/>
      <c r="JH78" s="79"/>
      <c r="JI78" s="79"/>
      <c r="JJ78" s="79"/>
      <c r="JK78" s="79"/>
      <c r="JL78" s="79"/>
      <c r="JM78" s="96"/>
      <c r="JN78" s="93"/>
      <c r="JO78" s="79"/>
      <c r="JP78" s="79"/>
      <c r="JQ78" s="79"/>
      <c r="JR78" s="79"/>
      <c r="JS78" s="79"/>
      <c r="JT78" s="79"/>
      <c r="JU78" s="79"/>
      <c r="JV78" s="79"/>
      <c r="JW78" s="79"/>
      <c r="JX78" s="79"/>
      <c r="JY78" s="79"/>
      <c r="JZ78" s="97"/>
      <c r="KA78" s="93"/>
      <c r="KB78" s="79"/>
      <c r="KC78" s="79"/>
      <c r="KD78" s="79"/>
      <c r="KE78" s="97"/>
      <c r="KF78" s="95"/>
      <c r="KG78" s="79"/>
      <c r="KH78" s="79"/>
      <c r="KI78" s="79"/>
      <c r="KJ78" s="79"/>
      <c r="KK78" s="98"/>
      <c r="KL78" s="79"/>
      <c r="KM78" s="79"/>
      <c r="KN78" s="79"/>
      <c r="KO78" s="79"/>
      <c r="KP78" s="79"/>
      <c r="KQ78" s="79"/>
      <c r="KR78" s="79"/>
      <c r="KS78" s="96"/>
      <c r="KT78" s="96"/>
      <c r="KU78" s="96"/>
      <c r="KV78" s="96"/>
      <c r="KW78" s="93"/>
      <c r="KX78" s="79"/>
      <c r="KY78" s="79"/>
      <c r="KZ78" s="79"/>
      <c r="LA78" s="79"/>
      <c r="LB78" s="79"/>
      <c r="LC78" s="96"/>
      <c r="LD78" s="93"/>
      <c r="LE78" s="94"/>
      <c r="LF78" s="99"/>
      <c r="LG78" s="75"/>
      <c r="LH78" s="93"/>
      <c r="LI78" s="79"/>
      <c r="LJ78" s="74"/>
      <c r="LK78" s="74"/>
      <c r="LL78" s="74"/>
      <c r="LM78" s="100"/>
      <c r="LN78" s="95"/>
      <c r="LO78" s="79"/>
      <c r="LP78" s="79"/>
      <c r="LQ78" s="79"/>
      <c r="LR78" s="96"/>
      <c r="LS78" s="93"/>
      <c r="LT78" s="79"/>
      <c r="LU78" s="79"/>
      <c r="LV78" s="79"/>
      <c r="LW78" s="79"/>
      <c r="LX78" s="79"/>
      <c r="LY78" s="79"/>
      <c r="LZ78" s="79"/>
      <c r="MA78" s="97"/>
      <c r="MB78" s="95"/>
      <c r="MC78" s="79"/>
      <c r="MD78" s="79"/>
      <c r="ME78" s="79"/>
      <c r="MF78" s="79"/>
      <c r="MG78" s="79"/>
      <c r="MH78" s="79"/>
      <c r="MI78" s="79"/>
      <c r="MJ78" s="79"/>
      <c r="MK78" s="79"/>
      <c r="ML78" s="79"/>
      <c r="MM78" s="79"/>
      <c r="MN78" s="98"/>
      <c r="MO78" s="98"/>
      <c r="MP78" s="96"/>
      <c r="MQ78" s="93"/>
      <c r="MR78" s="79"/>
      <c r="MS78" s="79"/>
      <c r="MT78" s="79"/>
      <c r="MU78" s="79"/>
      <c r="MV78" s="98"/>
      <c r="MW78" s="79"/>
      <c r="MX78" s="79"/>
      <c r="MY78" s="79"/>
      <c r="MZ78" s="79"/>
      <c r="NA78" s="79"/>
      <c r="NB78" s="79"/>
      <c r="NC78" s="79"/>
      <c r="ND78" s="96"/>
      <c r="NE78" s="96"/>
      <c r="NF78" s="96"/>
      <c r="NG78" s="96"/>
      <c r="NH78" s="93"/>
      <c r="NI78" s="79"/>
      <c r="NJ78" s="79"/>
      <c r="NK78" s="79"/>
      <c r="NL78" s="79"/>
      <c r="NM78" s="79"/>
      <c r="NN78" s="94"/>
      <c r="NO78" s="93"/>
      <c r="NP78" s="80"/>
      <c r="NQ78" s="124" t="s">
        <v>727</v>
      </c>
      <c r="NR78" s="102" t="s">
        <v>733</v>
      </c>
      <c r="NS78" s="102"/>
      <c r="NT78" s="102" t="s">
        <v>582</v>
      </c>
      <c r="NU78" s="102"/>
      <c r="NV78" s="104">
        <v>43720</v>
      </c>
      <c r="NW78" s="102" t="s">
        <v>525</v>
      </c>
      <c r="NX78" s="133" t="s">
        <v>734</v>
      </c>
      <c r="NY78" s="129" t="s">
        <v>601</v>
      </c>
      <c r="NZ78" s="133" t="s">
        <v>2061</v>
      </c>
      <c r="OA78" s="134"/>
      <c r="OB78" s="134"/>
      <c r="OC78" s="134"/>
      <c r="OD78" s="108">
        <f t="shared" si="162"/>
        <v>72</v>
      </c>
      <c r="OE78" s="109">
        <v>7</v>
      </c>
      <c r="OF78" s="110">
        <f t="shared" si="163"/>
        <v>30</v>
      </c>
      <c r="OG78" s="109">
        <v>7</v>
      </c>
      <c r="OH78" s="111">
        <f>ROUND(AVERAGEIF($ES$9:$ES$497,$ES78,EV$9:EV$497),0)</f>
        <v>70</v>
      </c>
      <c r="OI78" s="112">
        <f>ROUND(AVERAGEIF($ES$9:$ES$497,$ES78,EW$9:EW$497),0)</f>
        <v>29</v>
      </c>
      <c r="OJ78" s="112">
        <f>ROUND(AVERAGEIF($ES$9:$ES$497,$ES78,EX$9:EX$497),0)</f>
        <v>62</v>
      </c>
      <c r="OK78" s="112">
        <f>ROUND(AVERAGEIF($ES$9:$ES$497,$ES78,EY$9:EY$497),0)</f>
        <v>34</v>
      </c>
      <c r="OL78" s="112">
        <f>ROUND(AVERAGEIF($ES$9:$ES$497,$ES78,EZ$9:EZ$497),0)</f>
        <v>10</v>
      </c>
      <c r="OM78" s="112">
        <f>ROUND(AVERAGEIF($ES$9:$ES$497,$ES78,FA$9:FA$497),0)</f>
        <v>10</v>
      </c>
      <c r="ON78" s="112">
        <f>ROUND(AVERAGEIF($ES$9:$ES$497,$ES78,FB$9:FB$497),0)</f>
        <v>53</v>
      </c>
      <c r="OO78" s="112">
        <f>ROUND(AVERAGEIF($ES$9:$ES$497,$ES78,FC$9:FC$497),0)</f>
        <v>56</v>
      </c>
      <c r="OP78" s="112">
        <f>ROUND(AVERAGEIF($ES$9:$ES$497,$ES78,FD$9:FD$497),0)</f>
        <v>72</v>
      </c>
      <c r="OQ78" s="113">
        <f>ROUND(AVERAGEIF($ES$9:$ES$497,$ES78,FE$9:FE$497),0)</f>
        <v>118</v>
      </c>
      <c r="OR78" s="114">
        <f>ROUND(EV78/MAX(EV$9:EV$497)*100,0)</f>
        <v>21</v>
      </c>
      <c r="OS78" s="115">
        <f>ROUND(EW78/MAX(EW$9:EW$497)*100,0)</f>
        <v>9</v>
      </c>
      <c r="OT78" s="115">
        <f>ROUND(EX78/MAX(EX$9:EX$497)*100,0)</f>
        <v>22</v>
      </c>
      <c r="OU78" s="115">
        <f>ROUND(EY78/MAX(EY$9:EY$497)*100,0)</f>
        <v>11</v>
      </c>
      <c r="OV78" s="115">
        <f>ROUND(EZ78/MAX(EZ$9:EZ$497)*100,0)</f>
        <v>4</v>
      </c>
      <c r="OW78" s="115">
        <f>ROUND(FA78/MAX(FA$9:FA$497)*100,0)</f>
        <v>4</v>
      </c>
      <c r="OX78" s="115">
        <f>ROUND(FB78/MAX(FB$9:FB$497)*100,0)</f>
        <v>22</v>
      </c>
      <c r="OY78" s="116">
        <f>ROUND(FC78/MAX(FC$9:FC$497)*100,0)</f>
        <v>26</v>
      </c>
      <c r="OZ78" s="115">
        <f>ROUND(FD78/MAX(FD$9:FD$497)*100,0)</f>
        <v>21</v>
      </c>
      <c r="PA78" s="117">
        <f>ROUND(FE78/MAX(FE$9:FE$497)*100,0)</f>
        <v>26</v>
      </c>
      <c r="PB78" s="118">
        <f t="shared" si="164"/>
        <v>207</v>
      </c>
      <c r="PC78" s="115">
        <f t="shared" si="165"/>
        <v>153</v>
      </c>
      <c r="PD78" s="115">
        <f t="shared" si="166"/>
        <v>219</v>
      </c>
      <c r="PE78" s="115">
        <f t="shared" si="167"/>
        <v>259</v>
      </c>
      <c r="PF78" s="115">
        <f t="shared" si="168"/>
        <v>144</v>
      </c>
      <c r="PG78" s="119">
        <f t="shared" si="169"/>
        <v>116</v>
      </c>
      <c r="PH78" s="118">
        <f>ROUND(PB78/MAX(PB$9:PB$497)*100,0)</f>
        <v>25</v>
      </c>
      <c r="PI78" s="115">
        <f>ROUND(PC78/MAX(PC$9:PC$497)*100,0)</f>
        <v>18</v>
      </c>
      <c r="PJ78" s="115">
        <f>ROUND(PD78/MAX(PD$9:PD$497)*100,0)</f>
        <v>23</v>
      </c>
      <c r="PK78" s="115">
        <f>ROUND(PE78/MAX(PE$9:PE$497)*100,0)</f>
        <v>26</v>
      </c>
      <c r="PL78" s="115">
        <f>ROUND(PF78/MAX(PF$9:PF$497)*100,0)</f>
        <v>20</v>
      </c>
      <c r="PM78" s="119">
        <f>ROUND(PG78/MAX(PG$9:PG$497)*100,0)</f>
        <v>17</v>
      </c>
      <c r="PN78" s="118">
        <f>RANK(PH78,PH$9:PH$497,0)</f>
        <v>337</v>
      </c>
      <c r="PO78" s="115">
        <f>RANK(PI78,PI$9:PI$497,0)</f>
        <v>365</v>
      </c>
      <c r="PP78" s="115">
        <f>RANK(PJ78,PJ$9:PJ$497,0)</f>
        <v>356</v>
      </c>
      <c r="PQ78" s="115">
        <f>RANK(PK78,PK$9:PK$497,0)</f>
        <v>320</v>
      </c>
      <c r="PR78" s="115">
        <f>RANK(PL78,PL$9:PL$497,0)</f>
        <v>378</v>
      </c>
      <c r="PS78" s="119">
        <f>RANK(PM78,PM$9:PM$497,0)</f>
        <v>378</v>
      </c>
      <c r="PT78" s="120">
        <f>ROUND(FZ78/MAX(FZ$9:FZ$497)*100,0)</f>
        <v>52</v>
      </c>
      <c r="PU78" s="115">
        <f>ROUND(GA78/MAX(GA$9:GA$497)*100,0)</f>
        <v>17</v>
      </c>
      <c r="PV78" s="115">
        <f>ROUND(GB78/MAX(GB$9:GB$497)*100,0)</f>
        <v>49</v>
      </c>
      <c r="PW78" s="115">
        <f>ROUND(GC78/MAX(GC$9:GC$497)*100,0)</f>
        <v>33</v>
      </c>
      <c r="PX78" s="115">
        <f>ROUND(GD78/MAX(GD$9:GD$497)*100,0)</f>
        <v>7</v>
      </c>
      <c r="PY78" s="115">
        <f>ROUND(GE78/MAX(GE$9:GE$497)*100,0)</f>
        <v>8</v>
      </c>
      <c r="PZ78" s="115">
        <f>ROUND(GF78/MAX(GF$9:GF$497)*100,0)</f>
        <v>36</v>
      </c>
      <c r="QA78" s="116">
        <f>ROUND(GG78/MAX(GG$9:GG$497)*100,0)</f>
        <v>52</v>
      </c>
      <c r="QB78" s="115">
        <f>ROUND(GH78/MAX(GH$9:GH$497)*100,0)</f>
        <v>35</v>
      </c>
      <c r="QC78" s="121">
        <f>ROUND(GI78/MAX(GI$9:GI$497)*100,0)</f>
        <v>52</v>
      </c>
      <c r="QD78" s="120">
        <f>ROUND(AVERAGEIF($ES$9:$ES$497,$ES78,PT$9:PT$497),0)</f>
        <v>52</v>
      </c>
      <c r="QE78" s="120">
        <f>ROUND(AVERAGEIF($ES$9:$ES$497,$ES78,PU$9:PU$497),0)</f>
        <v>21</v>
      </c>
      <c r="QF78" s="120">
        <f>ROUND(AVERAGEIF($ES$9:$ES$497,$ES78,PV$9:PV$497),0)</f>
        <v>60</v>
      </c>
      <c r="QG78" s="120">
        <f>ROUND(AVERAGEIF($ES$9:$ES$497,$ES78,PW$9:PW$497),0)</f>
        <v>35</v>
      </c>
      <c r="QH78" s="120">
        <f>ROUND(AVERAGEIF($ES$9:$ES$497,$ES78,PX$9:PX$497),0)</f>
        <v>8</v>
      </c>
      <c r="QI78" s="120">
        <f>ROUND(AVERAGEIF($ES$9:$ES$497,$ES78,PY$9:PY$497),0)</f>
        <v>9</v>
      </c>
      <c r="QJ78" s="120">
        <f>ROUND(AVERAGEIF($ES$9:$ES$497,$ES78,PZ$9:PZ$497),0)</f>
        <v>35</v>
      </c>
      <c r="QK78" s="120">
        <f>ROUND(AVERAGEIF($ES$9:$ES$497,$ES78,QA$9:QA$497),0)</f>
        <v>46</v>
      </c>
      <c r="QL78" s="120">
        <f>ROUND(AVERAGEIF($ES$9:$ES$497,$ES78,QB$9:QB$497),0)</f>
        <v>43</v>
      </c>
      <c r="QM78" s="120">
        <f>ROUND(AVERAGEIF($ES$9:$ES$497,$ES78,QC$9:QC$497),0)</f>
        <v>53</v>
      </c>
      <c r="QN78" s="114">
        <f t="shared" si="126"/>
        <v>491</v>
      </c>
      <c r="QO78" s="115">
        <f t="shared" si="127"/>
        <v>323</v>
      </c>
      <c r="QP78" s="115">
        <f t="shared" si="128"/>
        <v>519</v>
      </c>
      <c r="QQ78" s="115">
        <f t="shared" si="129"/>
        <v>647</v>
      </c>
      <c r="QR78" s="115">
        <f t="shared" si="130"/>
        <v>426</v>
      </c>
      <c r="QS78" s="119">
        <f t="shared" si="131"/>
        <v>272</v>
      </c>
      <c r="QT78" s="114">
        <f>ROUND((QN78-MIN(QN$9:QN$497))/(MAX(QN$9:QN$497)-MIN(QN$9:QN$497))*100,0)</f>
        <v>41</v>
      </c>
      <c r="QU78" s="115">
        <f>ROUND((QO78-MIN(QO$9:QO$497))/(MAX(QO$9:QO$497)-MIN(QO$9:QO$497))*100,0)</f>
        <v>16</v>
      </c>
      <c r="QV78" s="115">
        <f>ROUND((QP78-MIN(QP$9:QP$497))/(MAX(QP$9:QP$497)-MIN(QP$9:QP$497))*100,0)</f>
        <v>24</v>
      </c>
      <c r="QW78" s="115">
        <f>ROUND((QQ78-MIN(QQ$9:QQ$497))/(MAX(QQ$9:QQ$497)-MIN(QQ$9:QQ$497))*100,0)</f>
        <v>45</v>
      </c>
      <c r="QX78" s="115">
        <f>ROUND((QR78-MIN(QR$9:QR$497))/(MAX(QR$9:QR$497)-MIN(QR$9:QR$497))*100,0)</f>
        <v>31</v>
      </c>
      <c r="QY78" s="115">
        <f>ROUND((QS78-MIN(QS$9:QS$497))/(MAX(QS$9:QS$497)-MIN(QS$9:QS$497))*100,0)</f>
        <v>20</v>
      </c>
      <c r="QZ78" s="114">
        <f>RANK(QN78,QN$9:QN$497,0)</f>
        <v>194</v>
      </c>
      <c r="RA78" s="115">
        <f>RANK(QO78,QO$9:QO$497,0)</f>
        <v>330</v>
      </c>
      <c r="RB78" s="115">
        <f>RANK(QP78,QP$9:QP$497,0)</f>
        <v>287</v>
      </c>
      <c r="RC78" s="115">
        <f>RANK(QQ78,QQ$9:QQ$497,0)</f>
        <v>123</v>
      </c>
      <c r="RD78" s="115">
        <f>RANK(QR78,QR$9:QR$497,0)</f>
        <v>347</v>
      </c>
      <c r="RE78" s="115">
        <f>RANK(QS78,QS$9:QS$497,0)</f>
        <v>372</v>
      </c>
      <c r="RF78" s="122"/>
      <c r="RG78" s="115">
        <f>($RH$3*(IH78+IJ78)*100*100/MAX(EX$9:EX$497)*$RO$3) +($RH$3*(II78+IJ78)*100*100/MAX(EX$9:EX$497)*$RO$4) + ($RH$3*IK78*100*100/MAX(EX$9:EX$497)*0.098)</f>
        <v>0</v>
      </c>
      <c r="RH78" s="115">
        <f>($RH$4*IL78*100*100/MAX(EZ$9:EZ$497))*$RQ$3</f>
        <v>0</v>
      </c>
      <c r="RI78" s="115">
        <f>($RH$3*IM78*100*100/MAX(EY$9:EY$497))*$RQ$4</f>
        <v>0</v>
      </c>
      <c r="RJ78" s="115">
        <f>($RH$3*IN78*100*100/MAX(EX$9:EX$497))</f>
        <v>0</v>
      </c>
      <c r="RK78" s="115">
        <f>($RH$4*IO78*100*100/MAX(EZ$9:EZ$497))*$RQ$3</f>
        <v>0</v>
      </c>
      <c r="RL78" s="115">
        <f>(($RL$4*IP78*100*((100/MAX(EX$9:EX$497)+100/MAX(EZ$9:EZ$497))/2))+($RL$4*IQ78*100*((100/MAX(EX$9:EX$497)+100/MAX(EZ$9:EZ$497))/2))+($RL$4*IR78*100*((100/MAX(EX$9:EX$497)+100/MAX(EZ$9:EZ$497))/2))+($RL$4*IS78*100*((100/MAX(EX$9:EX$497)+100/MAX(EZ$9:EZ$497))/2))+($RL$4*IT78*100*((100/MAX(EX$9:EX$497)+100/MAX(EZ$9:EZ$497))/2))+($RL$4*IU78*100*((100/MAX(EX$9:EX$497)+100/MAX(EZ$9:EZ$497))/2))+($RL$4*IV78*100*((100/MAX(EX$9:EX$497)+100/MAX(EZ$9:EZ$497))/2))+($RL$4*IW78*100*((100/MAX(EX$9:EX$497)+100/MAX(EZ$9:EZ$497))/2)))*$RS$3</f>
        <v>0</v>
      </c>
      <c r="RM78" s="115">
        <f>(($RH$3*IX78*100*100/MAX(EX$9:EX$497))+($RH$3*IY78*100*100/MAX(EX$9:EX$497))+($RH$3*IZ78*100*100/MAX(EX$9:EX$497))+($RH$3*JA78*100*100/MAX(EX$9:EX$497))+($RH$3*JB78*100*100/MAX(EX$9:EX$497))+($RH$3*JC78*100*100/MAX(EX$9:EX$497))+($RH$3*JD78*100*100/MAX(EX$9:EX$497))+($RH$3*JE78*100*100/MAX(EX$9:EX$497)))*$RS$4</f>
        <v>0</v>
      </c>
      <c r="RN78" s="115">
        <f>(($RH$4*JF78*100*100/MAX(EZ$9:EZ$497)) + ($RH$4*JG78*100*100/MAX(EZ$9:EZ$497)) + ($RH$4*JH78*100*100/MAX(EZ$9:EZ$497)) + ($RH$4*JI78*100*100/MAX(EZ$9:EZ$497)) + ($RH$4*JJ78*100*100/MAX(EZ$9:EZ$497)) + ($RH$4*JK78*100*100/MAX(EZ$9:EZ$497)) + ($RH$4*JL78*100*100/MAX(EZ$9:EZ$497)) + ($RH$4*JM78*100*100/MAX(EZ$9:EZ$497)))*$RU$3</f>
        <v>0</v>
      </c>
      <c r="RO78" s="115">
        <f>(($RL$4*JN78*100*((100/MAX(EX$9:EX$497)+100/MAX(EZ$9:EZ$497))/2))+($RL$4*JO78*100*((100/MAX(EX$9:EX$497)+100/MAX(EZ$9:EZ$497))/2))+($RL$4*JP78*100*((100/MAX(EX$9:EX$497)+100/MAX(EZ$9:EZ$497))/2))+($RL$4*JQ78*100*((100/MAX(EX$9:EX$497)+100/MAX(EZ$9:EZ$497))/2))+($RL$4*JR78*100*((100/MAX(EX$9:EX$497)+100/MAX(EZ$9:EZ$497))/2))+($RL$4*JS78*100*((100/MAX(EX$9:EX$497)+100/MAX(EZ$9:EZ$497))/2))+($RL$4*JT78*100*((100/MAX(EX$9:EX$497)+100/MAX(EZ$9:EZ$497))/2))+($RL$4*JU78*100*((100/MAX(EX$9:EX$497)+100/MAX(EZ$9:EZ$497))/2))+($RL$4*JV78*100*((100/MAX(EX$9:EX$497)+100/MAX(EZ$9:EZ$497))/2))+($RL$4*JW78*100*((100/MAX(EX$9:EX$497)+100/MAX(EZ$9:EZ$497))/2))+($RL$4*JX78*100*((100/MAX(EX$9:EX$497)+100/MAX(EZ$9:EZ$497))/2))+($RL$4*JY78*100*((100/MAX(EX$9:EX$497)+100/MAX(EZ$9:EZ$497))/2))+($RL$4*JZ78*100*((100/MAX(EX$9:EX$497)+100/MAX(EZ$9:EZ$497))/2)))*$RW$3/2</f>
        <v>0</v>
      </c>
      <c r="RP78" s="119">
        <f>($RJ$3*KA78*100*100/MAX(FA$9:FA$497)) + ($RJ$3*KB78*100*100/MAX(FA$9:FA$497)/2) + ($RJ$3*KC78*100*100/MAX(FA$9:FA$497)/2) + ($RJ$3*KD78*100*100/MAX(FA$9:FA$497)/4) + ($RJ$3*KE78*100*100/MAX(FA$9:FA$497)/4)</f>
        <v>0</v>
      </c>
      <c r="RQ78" s="118">
        <f>($RL$4*KF78*100*((100/MAX(EX$9:EX$497)+100/MAX(EZ$9:EZ$497)))) * ($RO$3/2) + (($RL$4*KG78*100*((100/MAX(EX$9:EX$497)+100/MAX(EZ$9:EZ$497))))+($RL$4*KH78*100*((100/MAX(EX$9:EX$497)+100/MAX(EZ$9:EZ$497))))+($RL$4*KI78*100*((100/MAX(EX$9:EX$497)+100/MAX(EZ$9:EZ$497))))+($RL$4*KJ78*100*((100/MAX(EX$9:EX$497)+100/MAX(EZ$9:EZ$497))))+($RL$4*KK78*100*((100/MAX(EX$9:EX$497)+100/MAX(EZ$9:EZ$497))))+($RL$4*KL78*100*((100/MAX(EX$9:EX$497)+100/MAX(EZ$9:EZ$497))))+($RL$4*KM78*100*((100/MAX(EX$9:EX$497)+100/MAX(EZ$9:EZ$497))))+($RL$4*KN78*100*((100/MAX(EX$9:EX$497)+100/MAX(EZ$9:EZ$497))))+($RL$4*KO78*100*((100/MAX(EX$9:EX$497)+100/MAX(EZ$9:EZ$497))))+($RL$4*KP78*100*((100/MAX(EX$9:EX$497)+100/MAX(EZ$9:EZ$497))))+($RL$4*KQ78*100*((100/MAX(EX$9:EX$497)+100/MAX(EZ$9:EZ$497))))+($RL$4*KR78*100*((100/MAX(EX$9:EX$497)+100/MAX(EZ$9:EZ$497))))+($RL$4*KS78*100*((100/MAX(EX$9:EX$497)+100/MAX(EZ$9:EZ$497))))+($RL$4*KV78*100*((100/MAX(EX$9:EX$497)+100/MAX(EZ$9:EZ$497))))) * (($RO$3+$RO$4)/6)</f>
        <v>0</v>
      </c>
      <c r="RR78" s="115">
        <f>(($RL$4*KW78*100*((100/MAX(EX$9:EX$497)+100/MAX(EZ$9:EZ$497))))) * ($RO$3/2) + (($RL$4*KX78*100*((100/MAX(EX$9:EX$497)+100/MAX(EZ$9:EZ$497))))+($RL$4*KY78*100*((100/MAX(EX$9:EX$497)+100/MAX(EZ$9:EZ$497))))+($RL$4*KZ78*100*((100/MAX(EX$9:EX$497)+100/MAX(EZ$9:EZ$497))))+($RL$4*LA78*100*((100/MAX(EX$9:EX$497)+100/MAX(EZ$9:EZ$497))))+($RL$4*LB78*100*((100/MAX(EX$9:EX$497)+100/MAX(EZ$9:EZ$497))))+($RL$4*LC78*100*((100/MAX(EX$9:EX$497)+100/MAX(EZ$9:EZ$497))))) * (($RO$3+$RO$4)/6)</f>
        <v>0</v>
      </c>
      <c r="RS78" s="119">
        <f>(($RL$4*LD78*100*((100/MAX(EX$9:EX$497)+100/MAX(EZ$9:EZ$497))))+($RL$4*LE78*100*((100/MAX(EX$9:EX$497)+100/MAX(EZ$9:EZ$497))))) * (($RO$3+$RO$4)/6)</f>
        <v>0</v>
      </c>
      <c r="RT78" s="118">
        <f>($RJ$4*LH78*100*(100/MAX(EV$9:EV$497)))+($RJ$4*LI78*100*(100/MAX(EV$9:EV$497)))</f>
        <v>0</v>
      </c>
      <c r="RU78" s="119">
        <f>($RJ$4*LJ78*(100/MAX(EV$9:EV$497)))/2 + ($RL$3*LK78*(100/MAX(EW$9:EW$497))) + ($RJ$4*LL78*(100/MAX(EV$9:EV$497)))/4 + ($RL$3*LM78*(100/MAX(EW$9:EW$497)))</f>
        <v>0</v>
      </c>
      <c r="RV78" s="118">
        <f>($RJ$4*LN78*100*100/MAX(EV$9:EV$497)/2)+($RJ$4*LO78*100*100/MAX(EV$9:EV$497)/2)+($RJ$4*LP78*100*100/MAX(EV$9:EV$497))+($RJ$4*LQ78*100*100/MAX(EV$9:EV$497))+($RJ$4*LR78*100*100/MAX(EV$9:EV$497))</f>
        <v>0</v>
      </c>
      <c r="RW78" s="115">
        <f>($RJ$4*LS78*100*100/MAX(EV$9:EV$497)) + (($RJ$4*LT78*100*100/MAX(EV$9:EV$497))+($RJ$4*LU78*100*100/MAX(EV$9:EV$497))+($RJ$4*LV78*100*100/MAX(EV$9:EV$497))+($RJ$4*LW78*100*100/MAX(EV$9:EV$497))+($RJ$4*LX78*100*100/MAX(EV$9:EV$497))+($RJ$4*LY78*100*100/MAX(EV$9:EV$497))+($RJ$4*LZ78*100*100/MAX(EV$9:EV$497))+($RJ$4*MA78*100*100/MAX(EV$9:EV$497)))/2</f>
        <v>0</v>
      </c>
      <c r="RX78" s="119">
        <f>($RJ$4*MB78*100*100/MAX(EV$9:EV$497))+($RJ$4*MC78*100*100/MAX(EV$9:EV$497))+($RJ$4*MD78*100*100/MAX(EV$9:EV$497))+($RJ$4*ME78*100*100/MAX(EV$9:EV$497))+($RJ$4*MF78*100*100/MAX(EV$9:EV$497))+($RJ$4*MG78*100*100/MAX(EV$9:EV$497))+($RJ$4*MH78*100*100/MAX(EV$9:EV$497))+($RJ$4*MI78*100*100/MAX(EV$9:EV$497))+($RJ$4*MJ78*100*100/MAX(EV$9:EV$497))+($RJ$4*MK78*100*100/MAX(EV$9:EV$497))+($RJ$4*ML78*100*100/MAX(EV$9:EV$497))+($RJ$4*MM78*100*100/MAX(EV$9:EV$497))+($RJ$4*MN78*100*100/MAX(EV$9:EV$497))</f>
        <v>0</v>
      </c>
      <c r="RY78" s="118">
        <f>($RJ$4*MQ78*100*100/MAX(EV$9:EV$497))/2 + (($RJ$4*MR78*100*100/MAX(EV$9:EV$497))+($RJ$4*MS78*100*100/MAX(EV$9:EV$497))+($RJ$4*MT78*100*100/MAX(EV$9:EV$497))+($RJ$4*MU78*100*100/MAX(EV$9:EV$497))+($RJ$4*MV78*100*100/MAX(EV$9:EV$497))+($RJ$4*MW78*100*100/MAX(EV$9:EV$497))+($RJ$4*MX78*100*100/MAX(EV$9:EV$497))+($RJ$4*MY78*100*100/MAX(EV$9:EV$497))+($RJ$4*MZ78*100*100/MAX(EV$9:EV$497))+($RJ$4*NA78*100*100/MAX(EV$9:EV$497))+($RJ$4*NB78*100*100/MAX(EV$9:EV$497))+($RJ$4*NC78*100*100/MAX(EV$9:EV$497))+($RJ$4*ND78*100*100/MAX(EV$9:EV$497))+($RJ$4*NG78*100*100/MAX(EV$9:EV$497)))/4</f>
        <v>0</v>
      </c>
      <c r="RZ78" s="115">
        <f>($RJ$4*NH78*100*100/MAX(EV$9:EV$497))/2 + (($RJ$4*NI78*100*100/MAX(EV$9:EV$497))+($RJ$4*NJ78*100*100/MAX(EV$9:EV$497))+($RJ$4*NK78*100*100/MAX(EV$9:EV$497))+($RJ$4*NL78*100*100/MAX(EV$9:EV$497))+($RJ$4*NM78*100*100/MAX(EV$9:EV$497))+($RJ$4*NN78*100*100/MAX(EV$9:EV$497)))/4</f>
        <v>0</v>
      </c>
      <c r="SA78" s="117">
        <f>(($RJ$4*NO78*100*100/MAX(EV$9:EV$497))+($RJ$4*NP78*100*100/MAX(EV$9:EV$497)))/4</f>
        <v>0</v>
      </c>
      <c r="SB78" s="118">
        <f t="shared" si="170"/>
        <v>0</v>
      </c>
      <c r="SC78" s="115">
        <f t="shared" si="171"/>
        <v>0</v>
      </c>
      <c r="SD78" s="115">
        <f t="shared" si="172"/>
        <v>0</v>
      </c>
      <c r="SE78" s="115">
        <f t="shared" si="173"/>
        <v>0</v>
      </c>
      <c r="SF78" s="115">
        <f t="shared" si="174"/>
        <v>0</v>
      </c>
      <c r="SG78" s="115">
        <f t="shared" si="175"/>
        <v>0</v>
      </c>
      <c r="SH78" s="115">
        <f>ROUND(SB78/MAX(SB$9:SB$497)*100,0)</f>
        <v>0</v>
      </c>
      <c r="SI78" s="115">
        <f>ROUND(SC78/MAX(SC$9:SC$497)*100,0)</f>
        <v>0</v>
      </c>
      <c r="SJ78" s="115">
        <f>ROUND(SD78/MAX(SD$9:SD$497)*100,0)</f>
        <v>0</v>
      </c>
      <c r="SK78" s="115">
        <f>ROUND(SE78/MAX(SE$9:SE$497)*100,0)</f>
        <v>0</v>
      </c>
      <c r="SL78" s="115">
        <f>ROUND(SF78/MAX(SF$9:SF$497)*100,0)</f>
        <v>0</v>
      </c>
      <c r="SM78" s="121">
        <f>ROUND(SG78/MAX(SG$9:SG$497)*100,0)</f>
        <v>0</v>
      </c>
      <c r="SN78" s="115">
        <f>ROUND(AVERAGEIF($ES$9:$ES$497,$ES78,SH$9:SH$497),0)</f>
        <v>26</v>
      </c>
      <c r="SO78" s="115">
        <f>ROUND(AVERAGEIF($ES$9:$ES$497,$ES78,SI$9:SI$497),0)</f>
        <v>26</v>
      </c>
      <c r="SP78" s="115">
        <f>ROUND(AVERAGEIF($ES$9:$ES$497,$ES78,SJ$9:SJ$497),0)</f>
        <v>3</v>
      </c>
      <c r="SQ78" s="115">
        <f>ROUND(AVERAGEIF($ES$9:$ES$497,$ES78,SK$9:SK$497),0)</f>
        <v>21</v>
      </c>
      <c r="SR78" s="115">
        <f>ROUND(AVERAGEIF($ES$9:$ES$497,$ES78,SL$9:SL$497),0)</f>
        <v>5</v>
      </c>
      <c r="SS78" s="121">
        <f>ROUND(AVERAGEIF($ES$9:$ES$497,$ES78,SM$9:SM$497),0)</f>
        <v>5</v>
      </c>
      <c r="ST78" s="114">
        <f>RANK(SB78,SB$9:SB$497,0)</f>
        <v>323</v>
      </c>
      <c r="SU78" s="115">
        <f>RANK(SC78,SC$9:SC$497,0)</f>
        <v>320</v>
      </c>
      <c r="SV78" s="115">
        <f>RANK(SD78,SD$9:SD$497,0)</f>
        <v>320</v>
      </c>
      <c r="SW78" s="115">
        <f>RANK(SE78,SE$9:SE$497,0)</f>
        <v>320</v>
      </c>
      <c r="SX78" s="115">
        <f>RANK(SF78,SF$9:SF$497,0)</f>
        <v>317</v>
      </c>
      <c r="SY78" s="115">
        <f>RANK(SG78,SG$9:SG$497,0)</f>
        <v>308</v>
      </c>
      <c r="SZ78" s="115">
        <f>COUNTIFS(SB$9:SB$497,"&gt;"&amp;SB78,$ES$9:$ES$497,$ES78)+1</f>
        <v>67</v>
      </c>
      <c r="TA78" s="115">
        <f>COUNTIFS(SC$9:SC$497,"&gt;"&amp;SC78,$ES$9:$ES$497,$ES78)+1</f>
        <v>67</v>
      </c>
      <c r="TB78" s="115">
        <f>COUNTIFS(SD$9:SD$497,"&gt;"&amp;SD78,$ES$9:$ES$497,$ES78)+1</f>
        <v>66</v>
      </c>
      <c r="TC78" s="115">
        <f>COUNTIFS(SE$9:SE$497,"&gt;"&amp;SE78,$ES$9:$ES$497,$ES78)+1</f>
        <v>67</v>
      </c>
      <c r="TD78" s="115">
        <f>COUNTIFS(SF$9:SF$497,"&gt;"&amp;SF78,$ES$9:$ES$497,$ES78)+1</f>
        <v>66</v>
      </c>
      <c r="TE78" s="117">
        <f>COUNTIFS(SG$9:SG$497,"&gt;"&amp;SG78,$ES$9:$ES$497,$ES78)+1</f>
        <v>64</v>
      </c>
      <c r="TF78" s="118">
        <f t="shared" si="176"/>
        <v>26</v>
      </c>
      <c r="TG78" s="115">
        <f t="shared" si="177"/>
        <v>25</v>
      </c>
      <c r="TH78" s="115">
        <f t="shared" si="178"/>
        <v>18</v>
      </c>
      <c r="TI78" s="115">
        <f t="shared" si="179"/>
        <v>23</v>
      </c>
      <c r="TJ78" s="115">
        <f t="shared" si="180"/>
        <v>26</v>
      </c>
      <c r="TK78" s="115">
        <f t="shared" si="181"/>
        <v>20</v>
      </c>
      <c r="TL78" s="117">
        <f t="shared" si="182"/>
        <v>17</v>
      </c>
      <c r="TM78" s="118">
        <f>ROUND(TF78/MAX(TF$9:TF$497)*100,0)</f>
        <v>14</v>
      </c>
      <c r="TN78" s="115">
        <f>ROUND(TG78/MAX(TG$9:TG$497)*100,0)</f>
        <v>14</v>
      </c>
      <c r="TO78" s="115">
        <f>ROUND(TH78/MAX(TH$9:TH$497)*100,0)</f>
        <v>10</v>
      </c>
      <c r="TP78" s="115">
        <f>ROUND(TI78/MAX(TI$9:TI$497)*100,0)</f>
        <v>13</v>
      </c>
      <c r="TQ78" s="115">
        <f>ROUND(TJ78/MAX(TJ$9:TJ$497)*100,0)</f>
        <v>13</v>
      </c>
      <c r="TR78" s="115">
        <f>ROUND(TK78/MAX(TK$9:TK$497)*100,0)</f>
        <v>10</v>
      </c>
      <c r="TS78" s="119">
        <f>ROUND(TL78/MAX(TL$9:TL$497)*100,0)</f>
        <v>9</v>
      </c>
      <c r="TT78" s="120">
        <f>RANK(TM78,TM$9:TM$497,0)</f>
        <v>380</v>
      </c>
      <c r="TU78" s="115">
        <f>RANK(TN78,TN$9:TN$497,0)</f>
        <v>354</v>
      </c>
      <c r="TV78" s="115">
        <f>RANK(TO78,TO$9:TO$497,0)</f>
        <v>373</v>
      </c>
      <c r="TW78" s="115">
        <f>RANK(TP78,TP$9:TP$497,0)</f>
        <v>364</v>
      </c>
      <c r="TX78" s="115">
        <f>RANK(TQ78,TQ$9:TQ$497,0)</f>
        <v>340</v>
      </c>
      <c r="TY78" s="115">
        <f>RANK(TR78,TR$9:TR$497,0)</f>
        <v>388</v>
      </c>
      <c r="TZ78" s="121">
        <f>RANK(TS78,TS$9:TS$497,0)</f>
        <v>388</v>
      </c>
      <c r="UA78" s="132"/>
      <c r="UB78" s="7" t="s">
        <v>1</v>
      </c>
    </row>
    <row r="79" spans="1:548" x14ac:dyDescent="0.15">
      <c r="A79" s="183">
        <v>71</v>
      </c>
      <c r="B79" s="203" t="s">
        <v>733</v>
      </c>
      <c r="C79" s="63"/>
      <c r="D79" s="63"/>
      <c r="E79" s="64" t="s">
        <v>518</v>
      </c>
      <c r="F79" s="65">
        <v>42</v>
      </c>
      <c r="G79" s="65" t="s">
        <v>519</v>
      </c>
      <c r="H79" s="65"/>
      <c r="I79" s="66" t="s">
        <v>521</v>
      </c>
      <c r="J79" s="67" t="s">
        <v>521</v>
      </c>
      <c r="K79" s="67" t="s">
        <v>521</v>
      </c>
      <c r="L79" s="67" t="s">
        <v>521</v>
      </c>
      <c r="M79" s="67" t="s">
        <v>521</v>
      </c>
      <c r="N79" s="67" t="s">
        <v>521</v>
      </c>
      <c r="O79" s="67" t="s">
        <v>521</v>
      </c>
      <c r="P79" s="67" t="s">
        <v>521</v>
      </c>
      <c r="Q79" s="67" t="s">
        <v>521</v>
      </c>
      <c r="R79" s="68" t="s">
        <v>521</v>
      </c>
      <c r="S79" s="69" t="s">
        <v>521</v>
      </c>
      <c r="T79" s="67" t="s">
        <v>521</v>
      </c>
      <c r="U79" s="67" t="s">
        <v>521</v>
      </c>
      <c r="V79" s="67" t="s">
        <v>521</v>
      </c>
      <c r="W79" s="67" t="s">
        <v>521</v>
      </c>
      <c r="X79" s="67" t="s">
        <v>521</v>
      </c>
      <c r="Y79" s="67" t="s">
        <v>521</v>
      </c>
      <c r="Z79" s="67" t="s">
        <v>521</v>
      </c>
      <c r="AA79" s="67" t="s">
        <v>521</v>
      </c>
      <c r="AB79" s="68" t="s">
        <v>521</v>
      </c>
      <c r="AC79" s="69" t="s">
        <v>521</v>
      </c>
      <c r="AD79" s="67" t="s">
        <v>521</v>
      </c>
      <c r="AE79" s="67" t="s">
        <v>521</v>
      </c>
      <c r="AF79" s="67" t="s">
        <v>521</v>
      </c>
      <c r="AG79" s="67" t="s">
        <v>521</v>
      </c>
      <c r="AH79" s="67" t="s">
        <v>521</v>
      </c>
      <c r="AI79" s="67" t="s">
        <v>520</v>
      </c>
      <c r="AJ79" s="67" t="s">
        <v>520</v>
      </c>
      <c r="AK79" s="67" t="s">
        <v>520</v>
      </c>
      <c r="AL79" s="68" t="s">
        <v>521</v>
      </c>
      <c r="AM79" s="69" t="s">
        <v>521</v>
      </c>
      <c r="AN79" s="67" t="s">
        <v>521</v>
      </c>
      <c r="AO79" s="67" t="s">
        <v>521</v>
      </c>
      <c r="AP79" s="67" t="s">
        <v>521</v>
      </c>
      <c r="AQ79" s="67" t="s">
        <v>521</v>
      </c>
      <c r="AR79" s="67" t="s">
        <v>521</v>
      </c>
      <c r="AS79" s="67" t="s">
        <v>521</v>
      </c>
      <c r="AT79" s="67" t="s">
        <v>521</v>
      </c>
      <c r="AU79" s="67" t="s">
        <v>521</v>
      </c>
      <c r="AV79" s="68" t="s">
        <v>521</v>
      </c>
      <c r="AW79" s="69" t="s">
        <v>521</v>
      </c>
      <c r="AX79" s="67" t="s">
        <v>521</v>
      </c>
      <c r="AY79" s="67" t="s">
        <v>521</v>
      </c>
      <c r="AZ79" s="67" t="s">
        <v>521</v>
      </c>
      <c r="BA79" s="67" t="s">
        <v>521</v>
      </c>
      <c r="BB79" s="67" t="s">
        <v>521</v>
      </c>
      <c r="BC79" s="67" t="s">
        <v>521</v>
      </c>
      <c r="BD79" s="67" t="s">
        <v>521</v>
      </c>
      <c r="BE79" s="67" t="s">
        <v>521</v>
      </c>
      <c r="BF79" s="68" t="s">
        <v>521</v>
      </c>
      <c r="BG79" s="69" t="s">
        <v>521</v>
      </c>
      <c r="BH79" s="67" t="s">
        <v>521</v>
      </c>
      <c r="BI79" s="67" t="s">
        <v>521</v>
      </c>
      <c r="BJ79" s="67" t="s">
        <v>521</v>
      </c>
      <c r="BK79" s="67" t="s">
        <v>521</v>
      </c>
      <c r="BL79" s="67" t="s">
        <v>521</v>
      </c>
      <c r="BM79" s="67" t="s">
        <v>521</v>
      </c>
      <c r="BN79" s="67" t="s">
        <v>521</v>
      </c>
      <c r="BO79" s="67" t="s">
        <v>521</v>
      </c>
      <c r="BP79" s="68" t="s">
        <v>521</v>
      </c>
      <c r="BQ79" s="70" t="s">
        <v>521</v>
      </c>
      <c r="BR79" s="67" t="s">
        <v>521</v>
      </c>
      <c r="BS79" s="67" t="s">
        <v>521</v>
      </c>
      <c r="BT79" s="67" t="s">
        <v>521</v>
      </c>
      <c r="BU79" s="67" t="s">
        <v>521</v>
      </c>
      <c r="BV79" s="67" t="s">
        <v>521</v>
      </c>
      <c r="BW79" s="67" t="s">
        <v>521</v>
      </c>
      <c r="BX79" s="67" t="s">
        <v>521</v>
      </c>
      <c r="BY79" s="67" t="s">
        <v>521</v>
      </c>
      <c r="BZ79" s="68" t="s">
        <v>521</v>
      </c>
      <c r="CA79" s="69" t="s">
        <v>521</v>
      </c>
      <c r="CB79" s="67" t="s">
        <v>521</v>
      </c>
      <c r="CC79" s="67" t="s">
        <v>521</v>
      </c>
      <c r="CD79" s="67" t="s">
        <v>521</v>
      </c>
      <c r="CE79" s="67" t="s">
        <v>521</v>
      </c>
      <c r="CF79" s="67" t="s">
        <v>521</v>
      </c>
      <c r="CG79" s="67" t="s">
        <v>521</v>
      </c>
      <c r="CH79" s="67" t="s">
        <v>521</v>
      </c>
      <c r="CI79" s="67" t="s">
        <v>521</v>
      </c>
      <c r="CJ79" s="68" t="s">
        <v>521</v>
      </c>
      <c r="CK79" s="69" t="s">
        <v>521</v>
      </c>
      <c r="CL79" s="67" t="s">
        <v>521</v>
      </c>
      <c r="CM79" s="67" t="s">
        <v>521</v>
      </c>
      <c r="CN79" s="67" t="s">
        <v>521</v>
      </c>
      <c r="CO79" s="67" t="s">
        <v>521</v>
      </c>
      <c r="CP79" s="67" t="s">
        <v>521</v>
      </c>
      <c r="CQ79" s="67" t="s">
        <v>521</v>
      </c>
      <c r="CR79" s="67" t="s">
        <v>521</v>
      </c>
      <c r="CS79" s="67" t="s">
        <v>521</v>
      </c>
      <c r="CT79" s="68" t="s">
        <v>521</v>
      </c>
      <c r="CU79" s="69" t="s">
        <v>521</v>
      </c>
      <c r="CV79" s="67" t="s">
        <v>521</v>
      </c>
      <c r="CW79" s="67" t="s">
        <v>521</v>
      </c>
      <c r="CX79" s="67" t="s">
        <v>521</v>
      </c>
      <c r="CY79" s="67" t="s">
        <v>521</v>
      </c>
      <c r="CZ79" s="67" t="s">
        <v>521</v>
      </c>
      <c r="DA79" s="67" t="s">
        <v>521</v>
      </c>
      <c r="DB79" s="67" t="s">
        <v>521</v>
      </c>
      <c r="DC79" s="67" t="s">
        <v>521</v>
      </c>
      <c r="DD79" s="68" t="s">
        <v>521</v>
      </c>
      <c r="DE79" s="69" t="s">
        <v>521</v>
      </c>
      <c r="DF79" s="71" t="s">
        <v>521</v>
      </c>
      <c r="DG79" s="67" t="s">
        <v>521</v>
      </c>
      <c r="DH79" s="67" t="s">
        <v>521</v>
      </c>
      <c r="DI79" s="67" t="s">
        <v>521</v>
      </c>
      <c r="DJ79" s="67" t="s">
        <v>521</v>
      </c>
      <c r="DK79" s="67" t="s">
        <v>521</v>
      </c>
      <c r="DL79" s="67" t="s">
        <v>521</v>
      </c>
      <c r="DM79" s="67" t="s">
        <v>521</v>
      </c>
      <c r="DN79" s="68" t="s">
        <v>521</v>
      </c>
      <c r="DO79" s="70" t="s">
        <v>521</v>
      </c>
      <c r="DP79" s="71" t="s">
        <v>521</v>
      </c>
      <c r="DQ79" s="67" t="s">
        <v>521</v>
      </c>
      <c r="DR79" s="67" t="s">
        <v>521</v>
      </c>
      <c r="DS79" s="67" t="s">
        <v>521</v>
      </c>
      <c r="DT79" s="67" t="s">
        <v>521</v>
      </c>
      <c r="DU79" s="67" t="s">
        <v>521</v>
      </c>
      <c r="DV79" s="67" t="s">
        <v>521</v>
      </c>
      <c r="DW79" s="67" t="s">
        <v>521</v>
      </c>
      <c r="DX79" s="72" t="s">
        <v>521</v>
      </c>
      <c r="DY79" s="73" t="s">
        <v>522</v>
      </c>
      <c r="DZ79" s="74">
        <v>2</v>
      </c>
      <c r="EA79" s="74">
        <v>3</v>
      </c>
      <c r="EB79" s="74">
        <v>3</v>
      </c>
      <c r="EC79" s="75">
        <v>4</v>
      </c>
      <c r="ED79" s="76" t="s">
        <v>522</v>
      </c>
      <c r="EE79" s="74">
        <f t="shared" si="132"/>
        <v>2</v>
      </c>
      <c r="EF79" s="74">
        <f t="shared" si="133"/>
        <v>6</v>
      </c>
      <c r="EG79" s="74">
        <f t="shared" si="134"/>
        <v>18</v>
      </c>
      <c r="EH79" s="77">
        <f t="shared" si="135"/>
        <v>72</v>
      </c>
      <c r="EI79" s="73">
        <v>30</v>
      </c>
      <c r="EJ79" s="74">
        <v>50</v>
      </c>
      <c r="EK79" s="74">
        <v>90</v>
      </c>
      <c r="EL79" s="74">
        <v>150</v>
      </c>
      <c r="EM79" s="75">
        <v>450</v>
      </c>
      <c r="EN79" s="78">
        <v>1</v>
      </c>
      <c r="EO79" s="79">
        <f t="shared" si="136"/>
        <v>0.83333333333333337</v>
      </c>
      <c r="EP79" s="79">
        <f t="shared" si="137"/>
        <v>0.5</v>
      </c>
      <c r="EQ79" s="79">
        <f t="shared" si="138"/>
        <v>0.27777777777777779</v>
      </c>
      <c r="ER79" s="80">
        <f t="shared" si="139"/>
        <v>0.20833333333333334</v>
      </c>
      <c r="ES79" s="128" t="s">
        <v>523</v>
      </c>
      <c r="ET79" s="82"/>
      <c r="EU79" s="83">
        <v>4</v>
      </c>
      <c r="EV79" s="73">
        <v>49</v>
      </c>
      <c r="EW79" s="74">
        <v>19</v>
      </c>
      <c r="EX79" s="74">
        <v>23</v>
      </c>
      <c r="EY79" s="74">
        <v>25</v>
      </c>
      <c r="EZ79" s="74">
        <v>9</v>
      </c>
      <c r="FA79" s="74">
        <v>6</v>
      </c>
      <c r="FB79" s="74">
        <v>9</v>
      </c>
      <c r="FC79" s="74">
        <v>5</v>
      </c>
      <c r="FD79" s="74">
        <f t="shared" si="140"/>
        <v>32</v>
      </c>
      <c r="FE79" s="84">
        <f t="shared" si="141"/>
        <v>28</v>
      </c>
      <c r="FF79" s="73">
        <f>RANK(EV79,$EV$9:$EV$497,0)</f>
        <v>288</v>
      </c>
      <c r="FG79" s="74">
        <f>RANK(EW79,$EW$9:$EW$497,0)</f>
        <v>356</v>
      </c>
      <c r="FH79" s="74">
        <f>RANK(EX79,$EX$9:$EX$497,0)</f>
        <v>281</v>
      </c>
      <c r="FI79" s="74">
        <f>RANK(EY79,$EY$9:$EY$497,0)</f>
        <v>270</v>
      </c>
      <c r="FJ79" s="74">
        <f>RANK(EZ79,$EZ$9:$EZ$497,0)</f>
        <v>348</v>
      </c>
      <c r="FK79" s="74">
        <f>RANK(FA79,$FA$9:$FA$497,0)</f>
        <v>374</v>
      </c>
      <c r="FL79" s="74">
        <f>RANK(FB79,$FB$9:$FB$497,0)</f>
        <v>395</v>
      </c>
      <c r="FM79" s="74">
        <f>RANK(FC79,$FC$9:$FC$497,0)</f>
        <v>410</v>
      </c>
      <c r="FN79" s="74">
        <f>RANK(FD79,$FD$9:$FD$497,0)</f>
        <v>354</v>
      </c>
      <c r="FO79" s="84">
        <f>RANK(FE79,$FE$9:$FE$497,0)</f>
        <v>383</v>
      </c>
      <c r="FP79" s="73">
        <f>COUNTIFS($EV$9:$EV$497,"&gt;"&amp;EV79,$ES$9:$ES$497,ES79)+1</f>
        <v>73</v>
      </c>
      <c r="FQ79" s="74">
        <f>COUNTIFS($EW$9:$EW$497,"&gt;"&amp;EW79,$ES$9:$ES$497,ES79)+1</f>
        <v>66</v>
      </c>
      <c r="FR79" s="74">
        <f>COUNTIFS($EX$9:$EX$497,"&gt;"&amp;EX79,$ES$9:$ES$497,ES79)+1</f>
        <v>77</v>
      </c>
      <c r="FS79" s="74">
        <f>COUNTIFS($EY$9:$EY$497,"&gt;"&amp;EY79,$ES$9:$ES$497,ES79)+1</f>
        <v>76</v>
      </c>
      <c r="FT79" s="74">
        <f>COUNTIFS($EZ$9:$EZ$497,"&gt;"&amp;EZ79,$ES$9:$ES$497,ES79)+1</f>
        <v>77</v>
      </c>
      <c r="FU79" s="74">
        <f>COUNTIFS($FA$9:$FA$497,"&gt;"&amp;FA79,$ES$9:$ES$497,ES79)+1</f>
        <v>75</v>
      </c>
      <c r="FV79" s="74">
        <f>COUNTIFS($FB$9:$FB$497,"&gt;"&amp;FB79,$ES$9:$ES$497,ES79)+1</f>
        <v>70</v>
      </c>
      <c r="FW79" s="74">
        <f>COUNTIFS($FC$9:$FC$497,"&gt;"&amp;FC79,$ES$9:$ES$497,ES79)+1</f>
        <v>74</v>
      </c>
      <c r="FX79" s="74">
        <f>COUNTIFS($FD$9:$FD$497,"&gt;"&amp;FD79,$ES$9:$ES$497,ES79)+1</f>
        <v>78</v>
      </c>
      <c r="FY79" s="84">
        <f>COUNTIFS($FE$9:$FE$497,"&gt;"&amp;FE79,$ES$9:$ES$497,ES79)+1</f>
        <v>79</v>
      </c>
      <c r="FZ79" s="85">
        <f t="shared" si="142"/>
        <v>1.17</v>
      </c>
      <c r="GA79" s="86">
        <f t="shared" si="143"/>
        <v>0.45</v>
      </c>
      <c r="GB79" s="86">
        <f t="shared" si="144"/>
        <v>0.55000000000000004</v>
      </c>
      <c r="GC79" s="86">
        <f t="shared" si="145"/>
        <v>0.6</v>
      </c>
      <c r="GD79" s="86">
        <f t="shared" si="146"/>
        <v>0.21</v>
      </c>
      <c r="GE79" s="86">
        <f t="shared" si="147"/>
        <v>0.14000000000000001</v>
      </c>
      <c r="GF79" s="86">
        <f t="shared" si="148"/>
        <v>0.21</v>
      </c>
      <c r="GG79" s="86">
        <f t="shared" si="149"/>
        <v>0.12</v>
      </c>
      <c r="GH79" s="86">
        <f t="shared" si="150"/>
        <v>0.76</v>
      </c>
      <c r="GI79" s="87">
        <f t="shared" si="151"/>
        <v>0.67</v>
      </c>
      <c r="GJ79" s="85">
        <f>ROUND(((FZ79-AVERAGE(FZ$9:FZ$497))/STDEVP(FZ$9:FZ$497)*10+50),2)</f>
        <v>57.92</v>
      </c>
      <c r="GK79" s="86">
        <f>ROUND(((GA79-AVERAGE(GA$9:GA$497))/STDEVP(GA$9:GA$497)*10+50),2)</f>
        <v>42.82</v>
      </c>
      <c r="GL79" s="86">
        <f>ROUND(((GB79-AVERAGE(GB$9:GB$497))/STDEVP(GB$9:GB$497)*10+50),2)</f>
        <v>48.77</v>
      </c>
      <c r="GM79" s="86">
        <f>ROUND(((GC79-AVERAGE(GC$9:GC$497))/STDEVP(GC$9:GC$497)*10+50),2)</f>
        <v>53.7</v>
      </c>
      <c r="GN79" s="86">
        <f>ROUND(((GD79-AVERAGE(GD$9:GD$497))/STDEVP(GD$9:GD$497)*10+50),2)</f>
        <v>43.76</v>
      </c>
      <c r="GO79" s="86">
        <f>ROUND(((GE79-AVERAGE(GE$9:GE$497))/STDEVP(GE$9:GE$497)*10+50),2)</f>
        <v>42.44</v>
      </c>
      <c r="GP79" s="86">
        <f>ROUND(((GF79-AVERAGE(GF$9:GF$497))/STDEVP(GF$9:GF$497)*10+50),2)</f>
        <v>36.619999999999997</v>
      </c>
      <c r="GQ79" s="86">
        <f>ROUND(((GG79-AVERAGE(GG$9:GG$497))/STDEVP(GG$9:GG$497)*10+50),2)</f>
        <v>34.01</v>
      </c>
      <c r="GR79" s="86">
        <f>ROUND(((GH79-AVERAGE(GH$9:GH$497))/STDEVP(GH$9:GH$497)*10+50),2)</f>
        <v>42.17</v>
      </c>
      <c r="GS79" s="87">
        <f>ROUND(((GI79-AVERAGE(GI$9:GI$497))/STDEVP(GI$9:GI$497)*10+50),2)</f>
        <v>38.58</v>
      </c>
      <c r="GT79" s="73">
        <f>RANK(GJ79,$GJ$9:$GJ$497,0)</f>
        <v>101</v>
      </c>
      <c r="GU79" s="74">
        <f>RANK(GK79,$GK$9:$GK$497,0)</f>
        <v>310</v>
      </c>
      <c r="GV79" s="74">
        <f>RANK(GL79,$GL$9:$GL$497,0)</f>
        <v>221</v>
      </c>
      <c r="GW79" s="74">
        <f>RANK(GM79,$GM$9:$GM$497,0)</f>
        <v>113</v>
      </c>
      <c r="GX79" s="74">
        <f>RANK(GN79,$GN$9:$GN$497,0)</f>
        <v>310</v>
      </c>
      <c r="GY79" s="74">
        <f>RANK(GO79,$GO$9:$GO$497,0)</f>
        <v>362</v>
      </c>
      <c r="GZ79" s="74">
        <f>RANK(GP79,$GP$9:$GP$497,0)</f>
        <v>417</v>
      </c>
      <c r="HA79" s="74">
        <f>RANK(GQ79,$GQ$9:$GQ$497,0)</f>
        <v>427</v>
      </c>
      <c r="HB79" s="74">
        <f>RANK(GR79,$GR$9:$GR$497,0)</f>
        <v>340</v>
      </c>
      <c r="HC79" s="84">
        <f>RANK(GS79,$GS$9:$GS$497,0)</f>
        <v>404</v>
      </c>
      <c r="HD79" s="85">
        <f>ROUND(AVERAGEIF($ES$9:$ES$497,$ES79,$FZ$9:$FZ$497),2)</f>
        <v>1.1399999999999999</v>
      </c>
      <c r="HE79" s="86">
        <f>ROUND(AVERAGEIF($ES$9:$ES$497,$ES79,$GA$9:$GA$497),2)</f>
        <v>0.46</v>
      </c>
      <c r="HF79" s="86">
        <f>ROUND(AVERAGEIF($ES$9:$ES$497,$ES79,$GB$9:$GB$497),2)</f>
        <v>0.65</v>
      </c>
      <c r="HG79" s="86">
        <f>ROUND(AVERAGEIF($ES$9:$ES$497,$ES79,$GC$9:$GC$497),2)</f>
        <v>0.74</v>
      </c>
      <c r="HH79" s="86">
        <f>ROUND(AVERAGEIF($ES$9:$ES$497,$ES79,$GD$9:$GD$497),2)</f>
        <v>0.27</v>
      </c>
      <c r="HI79" s="86">
        <f>ROUND(AVERAGEIF($ES$9:$ES$497,$ES79,$GE$9:$GE$497),2)</f>
        <v>0.23</v>
      </c>
      <c r="HJ79" s="86">
        <f>ROUND(AVERAGEIF($ES$9:$ES$497,$ES79,$GF$9:$GF$497),2)</f>
        <v>0.3</v>
      </c>
      <c r="HK79" s="86">
        <f>ROUND(AVERAGEIF($ES$9:$ES$497,$ES79,$GG$9:$GG$497),2)</f>
        <v>0.28000000000000003</v>
      </c>
      <c r="HL79" s="86">
        <f>ROUND(AVERAGEIF($ES$9:$ES$497,$ES79,$GH$9:$GH$497),2)</f>
        <v>0.92</v>
      </c>
      <c r="HM79" s="87">
        <f>ROUND(AVERAGEIF($ES$9:$ES$497,$ES79,$GI$9:$GI$497),2)</f>
        <v>0.93</v>
      </c>
      <c r="HN79" s="88">
        <f t="shared" si="152"/>
        <v>3.0000000000000027E-2</v>
      </c>
      <c r="HO79" s="89">
        <f t="shared" si="153"/>
        <v>-1.0000000000000009E-2</v>
      </c>
      <c r="HP79" s="89">
        <f t="shared" si="154"/>
        <v>-9.9999999999999978E-2</v>
      </c>
      <c r="HQ79" s="89">
        <f t="shared" si="155"/>
        <v>-0.14000000000000001</v>
      </c>
      <c r="HR79" s="89">
        <f t="shared" si="156"/>
        <v>-6.0000000000000026E-2</v>
      </c>
      <c r="HS79" s="89">
        <f t="shared" si="157"/>
        <v>-0.09</v>
      </c>
      <c r="HT79" s="89">
        <f t="shared" si="158"/>
        <v>-0.09</v>
      </c>
      <c r="HU79" s="89">
        <f t="shared" si="159"/>
        <v>-0.16000000000000003</v>
      </c>
      <c r="HV79" s="89">
        <f t="shared" si="160"/>
        <v>-0.16000000000000003</v>
      </c>
      <c r="HW79" s="90">
        <f t="shared" si="161"/>
        <v>-0.26</v>
      </c>
      <c r="HX79" s="73">
        <f>COUNTIFS($FZ$9:$FZ$497,"&gt;"&amp;FZ79,$ES$9:$ES$497,$ES79)+1</f>
        <v>49</v>
      </c>
      <c r="HY79" s="74">
        <f>COUNTIFS($GA$9:$GA$497,"&gt;"&amp;GA79,$ES$9:$ES$497,$ES79)+1</f>
        <v>49</v>
      </c>
      <c r="HZ79" s="74">
        <f>COUNTIFS($GB$9:$GB$497,"&gt;"&amp;GB79,$ES$9:$ES$497,$ES79)+1</f>
        <v>65</v>
      </c>
      <c r="IA79" s="74">
        <f>COUNTIFS($GC$9:$GC$497,"&gt;"&amp;GC79,$ES$9:$ES$497,$ES79)+1</f>
        <v>62</v>
      </c>
      <c r="IB79" s="74">
        <f>COUNTIFS($GD$9:$GD$497,"&gt;"&amp;GD79,$ES$9:$ES$497,$ES79)+1</f>
        <v>73</v>
      </c>
      <c r="IC79" s="74">
        <f>COUNTIFS($GE$9:$GE$497,"&gt;"&amp;GE79,$ES$9:$ES$497,$ES79)+1</f>
        <v>91</v>
      </c>
      <c r="ID79" s="74">
        <f>COUNTIFS($GF$9:$GF$497,"&gt;"&amp;GF79,$ES$9:$ES$497,$ES79)+1</f>
        <v>77</v>
      </c>
      <c r="IE79" s="74">
        <f>COUNTIFS($GG$9:$GG$497,"&gt;"&amp;GG79,$ES$9:$ES$497,$ES79)+1</f>
        <v>85</v>
      </c>
      <c r="IF79" s="74">
        <f>COUNTIFS($GH$9:$GH$497,"&gt;"&amp;GH79,$ES$9:$ES$497,$ES79)+1</f>
        <v>70</v>
      </c>
      <c r="IG79" s="84">
        <f>COUNTIFS($GI$9:$GI$497,"&gt;"&amp;GI79,$ES$9:$ES$497,$ES79)+1</f>
        <v>82</v>
      </c>
      <c r="IH79" s="91"/>
      <c r="II79" s="79"/>
      <c r="IJ79" s="79"/>
      <c r="IK79" s="79"/>
      <c r="IL79" s="79"/>
      <c r="IM79" s="92"/>
      <c r="IN79" s="93"/>
      <c r="IO79" s="94"/>
      <c r="IP79" s="95"/>
      <c r="IQ79" s="79"/>
      <c r="IR79" s="79"/>
      <c r="IS79" s="79"/>
      <c r="IT79" s="79"/>
      <c r="IU79" s="79"/>
      <c r="IV79" s="79"/>
      <c r="IW79" s="96"/>
      <c r="IX79" s="93"/>
      <c r="IY79" s="79"/>
      <c r="IZ79" s="79"/>
      <c r="JA79" s="79"/>
      <c r="JB79" s="79"/>
      <c r="JC79" s="79"/>
      <c r="JD79" s="79"/>
      <c r="JE79" s="97"/>
      <c r="JF79" s="95"/>
      <c r="JG79" s="79"/>
      <c r="JH79" s="79"/>
      <c r="JI79" s="79"/>
      <c r="JJ79" s="79"/>
      <c r="JK79" s="79"/>
      <c r="JL79" s="79"/>
      <c r="JM79" s="96"/>
      <c r="JN79" s="93"/>
      <c r="JO79" s="79"/>
      <c r="JP79" s="79"/>
      <c r="JQ79" s="79"/>
      <c r="JR79" s="79"/>
      <c r="JS79" s="79"/>
      <c r="JT79" s="79"/>
      <c r="JU79" s="79"/>
      <c r="JV79" s="79"/>
      <c r="JW79" s="79"/>
      <c r="JX79" s="79"/>
      <c r="JY79" s="79"/>
      <c r="JZ79" s="97"/>
      <c r="KA79" s="93"/>
      <c r="KB79" s="79"/>
      <c r="KC79" s="79"/>
      <c r="KD79" s="79"/>
      <c r="KE79" s="97"/>
      <c r="KF79" s="95"/>
      <c r="KG79" s="79"/>
      <c r="KH79" s="79"/>
      <c r="KI79" s="79"/>
      <c r="KJ79" s="79"/>
      <c r="KK79" s="98"/>
      <c r="KL79" s="79"/>
      <c r="KM79" s="79"/>
      <c r="KN79" s="79"/>
      <c r="KO79" s="79"/>
      <c r="KP79" s="79"/>
      <c r="KQ79" s="79"/>
      <c r="KR79" s="79"/>
      <c r="KS79" s="96"/>
      <c r="KT79" s="96"/>
      <c r="KU79" s="96"/>
      <c r="KV79" s="96"/>
      <c r="KW79" s="93"/>
      <c r="KX79" s="79"/>
      <c r="KY79" s="79"/>
      <c r="KZ79" s="79"/>
      <c r="LA79" s="79"/>
      <c r="LB79" s="79"/>
      <c r="LC79" s="96"/>
      <c r="LD79" s="93"/>
      <c r="LE79" s="94"/>
      <c r="LF79" s="99"/>
      <c r="LG79" s="75"/>
      <c r="LH79" s="93"/>
      <c r="LI79" s="79"/>
      <c r="LJ79" s="74"/>
      <c r="LK79" s="74"/>
      <c r="LL79" s="74"/>
      <c r="LM79" s="100"/>
      <c r="LN79" s="95"/>
      <c r="LO79" s="79"/>
      <c r="LP79" s="79"/>
      <c r="LQ79" s="79"/>
      <c r="LR79" s="96"/>
      <c r="LS79" s="93"/>
      <c r="LT79" s="79"/>
      <c r="LU79" s="79"/>
      <c r="LV79" s="79"/>
      <c r="LW79" s="79"/>
      <c r="LX79" s="79"/>
      <c r="LY79" s="79"/>
      <c r="LZ79" s="79"/>
      <c r="MA79" s="97"/>
      <c r="MB79" s="95"/>
      <c r="MC79" s="79"/>
      <c r="MD79" s="79"/>
      <c r="ME79" s="79"/>
      <c r="MF79" s="79"/>
      <c r="MG79" s="79"/>
      <c r="MH79" s="79"/>
      <c r="MI79" s="79"/>
      <c r="MJ79" s="79"/>
      <c r="MK79" s="79"/>
      <c r="ML79" s="79"/>
      <c r="MM79" s="79"/>
      <c r="MN79" s="98"/>
      <c r="MO79" s="98"/>
      <c r="MP79" s="96"/>
      <c r="MQ79" s="93"/>
      <c r="MR79" s="79"/>
      <c r="MS79" s="79"/>
      <c r="MT79" s="79"/>
      <c r="MU79" s="79"/>
      <c r="MV79" s="98"/>
      <c r="MW79" s="79"/>
      <c r="MX79" s="79"/>
      <c r="MY79" s="79"/>
      <c r="MZ79" s="79"/>
      <c r="NA79" s="79"/>
      <c r="NB79" s="79"/>
      <c r="NC79" s="79"/>
      <c r="ND79" s="96"/>
      <c r="NE79" s="96"/>
      <c r="NF79" s="96"/>
      <c r="NG79" s="96"/>
      <c r="NH79" s="93"/>
      <c r="NI79" s="79"/>
      <c r="NJ79" s="79"/>
      <c r="NK79" s="79"/>
      <c r="NL79" s="79"/>
      <c r="NM79" s="79"/>
      <c r="NN79" s="94"/>
      <c r="NO79" s="93"/>
      <c r="NP79" s="80"/>
      <c r="NQ79" s="124" t="s">
        <v>730</v>
      </c>
      <c r="NR79" s="102" t="s">
        <v>735</v>
      </c>
      <c r="NS79" s="102"/>
      <c r="NT79" s="102"/>
      <c r="NU79" s="102"/>
      <c r="NV79" s="104">
        <v>43720</v>
      </c>
      <c r="NW79" s="102" t="s">
        <v>525</v>
      </c>
      <c r="NX79" s="133" t="s">
        <v>736</v>
      </c>
      <c r="NY79" s="129" t="s">
        <v>601</v>
      </c>
      <c r="NZ79" s="133" t="s">
        <v>2062</v>
      </c>
      <c r="OA79" s="134"/>
      <c r="OB79" s="134"/>
      <c r="OC79" s="134"/>
      <c r="OD79" s="108">
        <f t="shared" si="162"/>
        <v>72</v>
      </c>
      <c r="OE79" s="109">
        <v>7</v>
      </c>
      <c r="OF79" s="110">
        <f t="shared" si="163"/>
        <v>30</v>
      </c>
      <c r="OG79" s="109">
        <v>7</v>
      </c>
      <c r="OH79" s="111">
        <f>ROUND(AVERAGEIF($ES$9:$ES$497,$ES79,EV$9:EV$497),0)</f>
        <v>79</v>
      </c>
      <c r="OI79" s="112">
        <f>ROUND(AVERAGEIF($ES$9:$ES$497,$ES79,EW$9:EW$497),0)</f>
        <v>32</v>
      </c>
      <c r="OJ79" s="112">
        <f>ROUND(AVERAGEIF($ES$9:$ES$497,$ES79,EX$9:EX$497),0)</f>
        <v>45</v>
      </c>
      <c r="OK79" s="112">
        <f>ROUND(AVERAGEIF($ES$9:$ES$497,$ES79,EY$9:EY$497),0)</f>
        <v>53</v>
      </c>
      <c r="OL79" s="112">
        <f>ROUND(AVERAGEIF($ES$9:$ES$497,$ES79,EZ$9:EZ$497),0)</f>
        <v>20</v>
      </c>
      <c r="OM79" s="112">
        <f>ROUND(AVERAGEIF($ES$9:$ES$497,$ES79,FA$9:FA$497),0)</f>
        <v>18</v>
      </c>
      <c r="ON79" s="112">
        <f>ROUND(AVERAGEIF($ES$9:$ES$497,$ES79,FB$9:FB$497),0)</f>
        <v>23</v>
      </c>
      <c r="OO79" s="112">
        <f>ROUND(AVERAGEIF($ES$9:$ES$497,$ES79,FC$9:FC$497),0)</f>
        <v>23</v>
      </c>
      <c r="OP79" s="112">
        <f>ROUND(AVERAGEIF($ES$9:$ES$497,$ES79,FD$9:FD$497),0)</f>
        <v>64</v>
      </c>
      <c r="OQ79" s="113">
        <f>ROUND(AVERAGEIF($ES$9:$ES$497,$ES79,FE$9:FE$497),0)</f>
        <v>68</v>
      </c>
      <c r="OR79" s="114">
        <f>ROUND(EV79/MAX(EV$9:EV$497)*100,0)</f>
        <v>28</v>
      </c>
      <c r="OS79" s="115">
        <f>ROUND(EW79/MAX(EW$9:EW$497)*100,0)</f>
        <v>15</v>
      </c>
      <c r="OT79" s="115">
        <f>ROUND(EX79/MAX(EX$9:EX$497)*100,0)</f>
        <v>19</v>
      </c>
      <c r="OU79" s="115">
        <f>ROUND(EY79/MAX(EY$9:EY$497)*100,0)</f>
        <v>17</v>
      </c>
      <c r="OV79" s="115">
        <f>ROUND(EZ79/MAX(EZ$9:EZ$497)*100,0)</f>
        <v>7</v>
      </c>
      <c r="OW79" s="115">
        <f>ROUND(FA79/MAX(FA$9:FA$497)*100,0)</f>
        <v>5</v>
      </c>
      <c r="OX79" s="115">
        <f>ROUND(FB79/MAX(FB$9:FB$497)*100,0)</f>
        <v>7</v>
      </c>
      <c r="OY79" s="116">
        <f>ROUND(FC79/MAX(FC$9:FC$497)*100,0)</f>
        <v>3</v>
      </c>
      <c r="OZ79" s="115">
        <f>ROUND(FD79/MAX(FD$9:FD$497)*100,0)</f>
        <v>22</v>
      </c>
      <c r="PA79" s="117">
        <f>ROUND(FE79/MAX(FE$9:FE$497)*100,0)</f>
        <v>11</v>
      </c>
      <c r="PB79" s="118">
        <f t="shared" si="164"/>
        <v>177</v>
      </c>
      <c r="PC79" s="115">
        <f t="shared" si="165"/>
        <v>141</v>
      </c>
      <c r="PD79" s="115">
        <f t="shared" si="166"/>
        <v>198</v>
      </c>
      <c r="PE79" s="115">
        <f t="shared" si="167"/>
        <v>183</v>
      </c>
      <c r="PF79" s="115">
        <f t="shared" si="168"/>
        <v>182</v>
      </c>
      <c r="PG79" s="119">
        <f t="shared" si="169"/>
        <v>142</v>
      </c>
      <c r="PH79" s="118">
        <f>ROUND(PB79/MAX(PB$9:PB$497)*100,0)</f>
        <v>21</v>
      </c>
      <c r="PI79" s="115">
        <f>ROUND(PC79/MAX(PC$9:PC$497)*100,0)</f>
        <v>17</v>
      </c>
      <c r="PJ79" s="115">
        <f>ROUND(PD79/MAX(PD$9:PD$497)*100,0)</f>
        <v>21</v>
      </c>
      <c r="PK79" s="115">
        <f>ROUND(PE79/MAX(PE$9:PE$497)*100,0)</f>
        <v>18</v>
      </c>
      <c r="PL79" s="115">
        <f>ROUND(PF79/MAX(PF$9:PF$497)*100,0)</f>
        <v>26</v>
      </c>
      <c r="PM79" s="119">
        <f>ROUND(PG79/MAX(PG$9:PG$497)*100,0)</f>
        <v>21</v>
      </c>
      <c r="PN79" s="118">
        <f>RANK(PH79,PH$9:PH$497,0)</f>
        <v>364</v>
      </c>
      <c r="PO79" s="115">
        <f>RANK(PI79,PI$9:PI$497,0)</f>
        <v>370</v>
      </c>
      <c r="PP79" s="115">
        <f>RANK(PJ79,PJ$9:PJ$497,0)</f>
        <v>370</v>
      </c>
      <c r="PQ79" s="115">
        <f>RANK(PK79,PK$9:PK$497,0)</f>
        <v>374</v>
      </c>
      <c r="PR79" s="115">
        <f>RANK(PL79,PL$9:PL$497,0)</f>
        <v>342</v>
      </c>
      <c r="PS79" s="119">
        <f>RANK(PM79,PM$9:PM$497,0)</f>
        <v>355</v>
      </c>
      <c r="PT79" s="120">
        <f>ROUND(FZ79/MAX(FZ$9:FZ$497)*100,0)</f>
        <v>64</v>
      </c>
      <c r="PU79" s="115">
        <f>ROUND(GA79/MAX(GA$9:GA$497)*100,0)</f>
        <v>25</v>
      </c>
      <c r="PV79" s="115">
        <f>ROUND(GB79/MAX(GB$9:GB$497)*100,0)</f>
        <v>40</v>
      </c>
      <c r="PW79" s="115">
        <f>ROUND(GC79/MAX(GC$9:GC$497)*100,0)</f>
        <v>48</v>
      </c>
      <c r="PX79" s="115">
        <f>ROUND(GD79/MAX(GD$9:GD$497)*100,0)</f>
        <v>12</v>
      </c>
      <c r="PY79" s="115">
        <f>ROUND(GE79/MAX(GE$9:GE$497)*100,0)</f>
        <v>8</v>
      </c>
      <c r="PZ79" s="115">
        <f>ROUND(GF79/MAX(GF$9:GF$497)*100,0)</f>
        <v>10</v>
      </c>
      <c r="QA79" s="116">
        <f>ROUND(GG79/MAX(GG$9:GG$497)*100,0)</f>
        <v>7</v>
      </c>
      <c r="QB79" s="115">
        <f>ROUND(GH79/MAX(GH$9:GH$497)*100,0)</f>
        <v>34</v>
      </c>
      <c r="QC79" s="121">
        <f>ROUND(GI79/MAX(GI$9:GI$497)*100,0)</f>
        <v>21</v>
      </c>
      <c r="QD79" s="120">
        <f>ROUND(AVERAGEIF($ES$9:$ES$497,$ES79,PT$9:PT$497),0)</f>
        <v>62</v>
      </c>
      <c r="QE79" s="120">
        <f>ROUND(AVERAGEIF($ES$9:$ES$497,$ES79,PU$9:PU$497),0)</f>
        <v>26</v>
      </c>
      <c r="QF79" s="120">
        <f>ROUND(AVERAGEIF($ES$9:$ES$497,$ES79,PV$9:PV$497),0)</f>
        <v>48</v>
      </c>
      <c r="QG79" s="120">
        <f>ROUND(AVERAGEIF($ES$9:$ES$497,$ES79,PW$9:PW$497),0)</f>
        <v>58</v>
      </c>
      <c r="QH79" s="120">
        <f>ROUND(AVERAGEIF($ES$9:$ES$497,$ES79,PX$9:PX$497),0)</f>
        <v>15</v>
      </c>
      <c r="QI79" s="120">
        <f>ROUND(AVERAGEIF($ES$9:$ES$497,$ES79,PY$9:PY$497),0)</f>
        <v>14</v>
      </c>
      <c r="QJ79" s="120">
        <f>ROUND(AVERAGEIF($ES$9:$ES$497,$ES79,PZ$9:PZ$497),0)</f>
        <v>14</v>
      </c>
      <c r="QK79" s="120">
        <f>ROUND(AVERAGEIF($ES$9:$ES$497,$ES79,QA$9:QA$497),0)</f>
        <v>15</v>
      </c>
      <c r="QL79" s="120">
        <f>ROUND(AVERAGEIF($ES$9:$ES$497,$ES79,QB$9:QB$497),0)</f>
        <v>41</v>
      </c>
      <c r="QM79" s="120">
        <f>ROUND(AVERAGEIF($ES$9:$ES$497,$ES79,QC$9:QC$497),0)</f>
        <v>30</v>
      </c>
      <c r="QN79" s="114">
        <f t="shared" si="126"/>
        <v>413</v>
      </c>
      <c r="QO79" s="115">
        <f t="shared" si="127"/>
        <v>301</v>
      </c>
      <c r="QP79" s="115">
        <f t="shared" si="128"/>
        <v>461</v>
      </c>
      <c r="QQ79" s="115">
        <f t="shared" si="129"/>
        <v>434</v>
      </c>
      <c r="QR79" s="115">
        <f t="shared" si="130"/>
        <v>524</v>
      </c>
      <c r="QS79" s="119">
        <f t="shared" si="131"/>
        <v>316</v>
      </c>
      <c r="QT79" s="114">
        <f>ROUND((QN79-MIN(QN$9:QN$497))/(MAX(QN$9:QN$497)-MIN(QN$9:QN$497))*100,0)</f>
        <v>29</v>
      </c>
      <c r="QU79" s="115">
        <f>ROUND((QO79-MIN(QO$9:QO$497))/(MAX(QO$9:QO$497)-MIN(QO$9:QO$497))*100,0)</f>
        <v>13</v>
      </c>
      <c r="QV79" s="115">
        <f>ROUND((QP79-MIN(QP$9:QP$497))/(MAX(QP$9:QP$497)-MIN(QP$9:QP$497))*100,0)</f>
        <v>16</v>
      </c>
      <c r="QW79" s="115">
        <f>ROUND((QQ79-MIN(QQ$9:QQ$497))/(MAX(QQ$9:QQ$497)-MIN(QQ$9:QQ$497))*100,0)</f>
        <v>18</v>
      </c>
      <c r="QX79" s="115">
        <f>ROUND((QR79-MIN(QR$9:QR$497))/(MAX(QR$9:QR$497)-MIN(QR$9:QR$497))*100,0)</f>
        <v>49</v>
      </c>
      <c r="QY79" s="115">
        <f>ROUND((QS79-MIN(QS$9:QS$497))/(MAX(QS$9:QS$497)-MIN(QS$9:QS$497))*100,0)</f>
        <v>29</v>
      </c>
      <c r="QZ79" s="114">
        <f>RANK(QN79,QN$9:QN$497,0)</f>
        <v>339</v>
      </c>
      <c r="RA79" s="115">
        <f>RANK(QO79,QO$9:QO$497,0)</f>
        <v>373</v>
      </c>
      <c r="RB79" s="115">
        <f>RANK(QP79,QP$9:QP$497,0)</f>
        <v>378</v>
      </c>
      <c r="RC79" s="115">
        <f>RANK(QQ79,QQ$9:QQ$497,0)</f>
        <v>391</v>
      </c>
      <c r="RD79" s="115">
        <f>RANK(QR79,QR$9:QR$497,0)</f>
        <v>192</v>
      </c>
      <c r="RE79" s="115">
        <f>RANK(QS79,QS$9:QS$497,0)</f>
        <v>309</v>
      </c>
      <c r="RF79" s="122"/>
      <c r="RG79" s="115">
        <f>($RH$3*(IH79+IJ79)*100*100/MAX(EX$9:EX$497)*$RO$3) +($RH$3*(II79+IJ79)*100*100/MAX(EX$9:EX$497)*$RO$4) + ($RH$3*IK79*100*100/MAX(EX$9:EX$497)*0.098)</f>
        <v>0</v>
      </c>
      <c r="RH79" s="115">
        <f>($RH$4*IL79*100*100/MAX(EZ$9:EZ$497))*$RQ$3</f>
        <v>0</v>
      </c>
      <c r="RI79" s="115">
        <f>($RH$3*IM79*100*100/MAX(EY$9:EY$497))*$RQ$4</f>
        <v>0</v>
      </c>
      <c r="RJ79" s="115">
        <f>($RH$3*IN79*100*100/MAX(EX$9:EX$497))</f>
        <v>0</v>
      </c>
      <c r="RK79" s="115">
        <f>($RH$4*IO79*100*100/MAX(EZ$9:EZ$497))*$RQ$3</f>
        <v>0</v>
      </c>
      <c r="RL79" s="115">
        <f>(($RL$4*IP79*100*((100/MAX(EX$9:EX$497)+100/MAX(EZ$9:EZ$497))/2))+($RL$4*IQ79*100*((100/MAX(EX$9:EX$497)+100/MAX(EZ$9:EZ$497))/2))+($RL$4*IR79*100*((100/MAX(EX$9:EX$497)+100/MAX(EZ$9:EZ$497))/2))+($RL$4*IS79*100*((100/MAX(EX$9:EX$497)+100/MAX(EZ$9:EZ$497))/2))+($RL$4*IT79*100*((100/MAX(EX$9:EX$497)+100/MAX(EZ$9:EZ$497))/2))+($RL$4*IU79*100*((100/MAX(EX$9:EX$497)+100/MAX(EZ$9:EZ$497))/2))+($RL$4*IV79*100*((100/MAX(EX$9:EX$497)+100/MAX(EZ$9:EZ$497))/2))+($RL$4*IW79*100*((100/MAX(EX$9:EX$497)+100/MAX(EZ$9:EZ$497))/2)))*$RS$3</f>
        <v>0</v>
      </c>
      <c r="RM79" s="115">
        <f>(($RH$3*IX79*100*100/MAX(EX$9:EX$497))+($RH$3*IY79*100*100/MAX(EX$9:EX$497))+($RH$3*IZ79*100*100/MAX(EX$9:EX$497))+($RH$3*JA79*100*100/MAX(EX$9:EX$497))+($RH$3*JB79*100*100/MAX(EX$9:EX$497))+($RH$3*JC79*100*100/MAX(EX$9:EX$497))+($RH$3*JD79*100*100/MAX(EX$9:EX$497))+($RH$3*JE79*100*100/MAX(EX$9:EX$497)))*$RS$4</f>
        <v>0</v>
      </c>
      <c r="RN79" s="115">
        <f>(($RH$4*JF79*100*100/MAX(EZ$9:EZ$497)) + ($RH$4*JG79*100*100/MAX(EZ$9:EZ$497)) + ($RH$4*JH79*100*100/MAX(EZ$9:EZ$497)) + ($RH$4*JI79*100*100/MAX(EZ$9:EZ$497)) + ($RH$4*JJ79*100*100/MAX(EZ$9:EZ$497)) + ($RH$4*JK79*100*100/MAX(EZ$9:EZ$497)) + ($RH$4*JL79*100*100/MAX(EZ$9:EZ$497)) + ($RH$4*JM79*100*100/MAX(EZ$9:EZ$497)))*$RU$3</f>
        <v>0</v>
      </c>
      <c r="RO79" s="115">
        <f>(($RL$4*JN79*100*((100/MAX(EX$9:EX$497)+100/MAX(EZ$9:EZ$497))/2))+($RL$4*JO79*100*((100/MAX(EX$9:EX$497)+100/MAX(EZ$9:EZ$497))/2))+($RL$4*JP79*100*((100/MAX(EX$9:EX$497)+100/MAX(EZ$9:EZ$497))/2))+($RL$4*JQ79*100*((100/MAX(EX$9:EX$497)+100/MAX(EZ$9:EZ$497))/2))+($RL$4*JR79*100*((100/MAX(EX$9:EX$497)+100/MAX(EZ$9:EZ$497))/2))+($RL$4*JS79*100*((100/MAX(EX$9:EX$497)+100/MAX(EZ$9:EZ$497))/2))+($RL$4*JT79*100*((100/MAX(EX$9:EX$497)+100/MAX(EZ$9:EZ$497))/2))+($RL$4*JU79*100*((100/MAX(EX$9:EX$497)+100/MAX(EZ$9:EZ$497))/2))+($RL$4*JV79*100*((100/MAX(EX$9:EX$497)+100/MAX(EZ$9:EZ$497))/2))+($RL$4*JW79*100*((100/MAX(EX$9:EX$497)+100/MAX(EZ$9:EZ$497))/2))+($RL$4*JX79*100*((100/MAX(EX$9:EX$497)+100/MAX(EZ$9:EZ$497))/2))+($RL$4*JY79*100*((100/MAX(EX$9:EX$497)+100/MAX(EZ$9:EZ$497))/2))+($RL$4*JZ79*100*((100/MAX(EX$9:EX$497)+100/MAX(EZ$9:EZ$497))/2)))*$RW$3/2</f>
        <v>0</v>
      </c>
      <c r="RP79" s="119">
        <f>($RJ$3*KA79*100*100/MAX(FA$9:FA$497)) + ($RJ$3*KB79*100*100/MAX(FA$9:FA$497)/2) + ($RJ$3*KC79*100*100/MAX(FA$9:FA$497)/2) + ($RJ$3*KD79*100*100/MAX(FA$9:FA$497)/4) + ($RJ$3*KE79*100*100/MAX(FA$9:FA$497)/4)</f>
        <v>0</v>
      </c>
      <c r="RQ79" s="118">
        <f>($RL$4*KF79*100*((100/MAX(EX$9:EX$497)+100/MAX(EZ$9:EZ$497)))) * ($RO$3/2) + (($RL$4*KG79*100*((100/MAX(EX$9:EX$497)+100/MAX(EZ$9:EZ$497))))+($RL$4*KH79*100*((100/MAX(EX$9:EX$497)+100/MAX(EZ$9:EZ$497))))+($RL$4*KI79*100*((100/MAX(EX$9:EX$497)+100/MAX(EZ$9:EZ$497))))+($RL$4*KJ79*100*((100/MAX(EX$9:EX$497)+100/MAX(EZ$9:EZ$497))))+($RL$4*KK79*100*((100/MAX(EX$9:EX$497)+100/MAX(EZ$9:EZ$497))))+($RL$4*KL79*100*((100/MAX(EX$9:EX$497)+100/MAX(EZ$9:EZ$497))))+($RL$4*KM79*100*((100/MAX(EX$9:EX$497)+100/MAX(EZ$9:EZ$497))))+($RL$4*KN79*100*((100/MAX(EX$9:EX$497)+100/MAX(EZ$9:EZ$497))))+($RL$4*KO79*100*((100/MAX(EX$9:EX$497)+100/MAX(EZ$9:EZ$497))))+($RL$4*KP79*100*((100/MAX(EX$9:EX$497)+100/MAX(EZ$9:EZ$497))))+($RL$4*KQ79*100*((100/MAX(EX$9:EX$497)+100/MAX(EZ$9:EZ$497))))+($RL$4*KR79*100*((100/MAX(EX$9:EX$497)+100/MAX(EZ$9:EZ$497))))+($RL$4*KS79*100*((100/MAX(EX$9:EX$497)+100/MAX(EZ$9:EZ$497))))+($RL$4*KV79*100*((100/MAX(EX$9:EX$497)+100/MAX(EZ$9:EZ$497))))) * (($RO$3+$RO$4)/6)</f>
        <v>0</v>
      </c>
      <c r="RR79" s="115">
        <f>(($RL$4*KW79*100*((100/MAX(EX$9:EX$497)+100/MAX(EZ$9:EZ$497))))) * ($RO$3/2) + (($RL$4*KX79*100*((100/MAX(EX$9:EX$497)+100/MAX(EZ$9:EZ$497))))+($RL$4*KY79*100*((100/MAX(EX$9:EX$497)+100/MAX(EZ$9:EZ$497))))+($RL$4*KZ79*100*((100/MAX(EX$9:EX$497)+100/MAX(EZ$9:EZ$497))))+($RL$4*LA79*100*((100/MAX(EX$9:EX$497)+100/MAX(EZ$9:EZ$497))))+($RL$4*LB79*100*((100/MAX(EX$9:EX$497)+100/MAX(EZ$9:EZ$497))))+($RL$4*LC79*100*((100/MAX(EX$9:EX$497)+100/MAX(EZ$9:EZ$497))))) * (($RO$3+$RO$4)/6)</f>
        <v>0</v>
      </c>
      <c r="RS79" s="119">
        <f>(($RL$4*LD79*100*((100/MAX(EX$9:EX$497)+100/MAX(EZ$9:EZ$497))))+($RL$4*LE79*100*((100/MAX(EX$9:EX$497)+100/MAX(EZ$9:EZ$497))))) * (($RO$3+$RO$4)/6)</f>
        <v>0</v>
      </c>
      <c r="RT79" s="118">
        <f>($RJ$4*LH79*100*(100/MAX(EV$9:EV$497)))+($RJ$4*LI79*100*(100/MAX(EV$9:EV$497)))</f>
        <v>0</v>
      </c>
      <c r="RU79" s="119">
        <f>($RJ$4*LJ79*(100/MAX(EV$9:EV$497)))/2 + ($RL$3*LK79*(100/MAX(EW$9:EW$497))) + ($RJ$4*LL79*(100/MAX(EV$9:EV$497)))/4 + ($RL$3*LM79*(100/MAX(EW$9:EW$497)))</f>
        <v>0</v>
      </c>
      <c r="RV79" s="118">
        <f>($RJ$4*LN79*100*100/MAX(EV$9:EV$497)/2)+($RJ$4*LO79*100*100/MAX(EV$9:EV$497)/2)+($RJ$4*LP79*100*100/MAX(EV$9:EV$497))+($RJ$4*LQ79*100*100/MAX(EV$9:EV$497))+($RJ$4*LR79*100*100/MAX(EV$9:EV$497))</f>
        <v>0</v>
      </c>
      <c r="RW79" s="115">
        <f>($RJ$4*LS79*100*100/MAX(EV$9:EV$497)) + (($RJ$4*LT79*100*100/MAX(EV$9:EV$497))+($RJ$4*LU79*100*100/MAX(EV$9:EV$497))+($RJ$4*LV79*100*100/MAX(EV$9:EV$497))+($RJ$4*LW79*100*100/MAX(EV$9:EV$497))+($RJ$4*LX79*100*100/MAX(EV$9:EV$497))+($RJ$4*LY79*100*100/MAX(EV$9:EV$497))+($RJ$4*LZ79*100*100/MAX(EV$9:EV$497))+($RJ$4*MA79*100*100/MAX(EV$9:EV$497)))/2</f>
        <v>0</v>
      </c>
      <c r="RX79" s="119">
        <f>($RJ$4*MB79*100*100/MAX(EV$9:EV$497))+($RJ$4*MC79*100*100/MAX(EV$9:EV$497))+($RJ$4*MD79*100*100/MAX(EV$9:EV$497))+($RJ$4*ME79*100*100/MAX(EV$9:EV$497))+($RJ$4*MF79*100*100/MAX(EV$9:EV$497))+($RJ$4*MG79*100*100/MAX(EV$9:EV$497))+($RJ$4*MH79*100*100/MAX(EV$9:EV$497))+($RJ$4*MI79*100*100/MAX(EV$9:EV$497))+($RJ$4*MJ79*100*100/MAX(EV$9:EV$497))+($RJ$4*MK79*100*100/MAX(EV$9:EV$497))+($RJ$4*ML79*100*100/MAX(EV$9:EV$497))+($RJ$4*MM79*100*100/MAX(EV$9:EV$497))+($RJ$4*MN79*100*100/MAX(EV$9:EV$497))</f>
        <v>0</v>
      </c>
      <c r="RY79" s="118">
        <f>($RJ$4*MQ79*100*100/MAX(EV$9:EV$497))/2 + (($RJ$4*MR79*100*100/MAX(EV$9:EV$497))+($RJ$4*MS79*100*100/MAX(EV$9:EV$497))+($RJ$4*MT79*100*100/MAX(EV$9:EV$497))+($RJ$4*MU79*100*100/MAX(EV$9:EV$497))+($RJ$4*MV79*100*100/MAX(EV$9:EV$497))+($RJ$4*MW79*100*100/MAX(EV$9:EV$497))+($RJ$4*MX79*100*100/MAX(EV$9:EV$497))+($RJ$4*MY79*100*100/MAX(EV$9:EV$497))+($RJ$4*MZ79*100*100/MAX(EV$9:EV$497))+($RJ$4*NA79*100*100/MAX(EV$9:EV$497))+($RJ$4*NB79*100*100/MAX(EV$9:EV$497))+($RJ$4*NC79*100*100/MAX(EV$9:EV$497))+($RJ$4*ND79*100*100/MAX(EV$9:EV$497))+($RJ$4*NG79*100*100/MAX(EV$9:EV$497)))/4</f>
        <v>0</v>
      </c>
      <c r="RZ79" s="115">
        <f>($RJ$4*NH79*100*100/MAX(EV$9:EV$497))/2 + (($RJ$4*NI79*100*100/MAX(EV$9:EV$497))+($RJ$4*NJ79*100*100/MAX(EV$9:EV$497))+($RJ$4*NK79*100*100/MAX(EV$9:EV$497))+($RJ$4*NL79*100*100/MAX(EV$9:EV$497))+($RJ$4*NM79*100*100/MAX(EV$9:EV$497))+($RJ$4*NN79*100*100/MAX(EV$9:EV$497)))/4</f>
        <v>0</v>
      </c>
      <c r="SA79" s="117">
        <f>(($RJ$4*NO79*100*100/MAX(EV$9:EV$497))+($RJ$4*NP79*100*100/MAX(EV$9:EV$497)))/4</f>
        <v>0</v>
      </c>
      <c r="SB79" s="118">
        <f t="shared" si="170"/>
        <v>0</v>
      </c>
      <c r="SC79" s="115">
        <f t="shared" si="171"/>
        <v>0</v>
      </c>
      <c r="SD79" s="115">
        <f t="shared" si="172"/>
        <v>0</v>
      </c>
      <c r="SE79" s="115">
        <f t="shared" si="173"/>
        <v>0</v>
      </c>
      <c r="SF79" s="115">
        <f t="shared" si="174"/>
        <v>0</v>
      </c>
      <c r="SG79" s="115">
        <f t="shared" si="175"/>
        <v>0</v>
      </c>
      <c r="SH79" s="115">
        <f>ROUND(SB79/MAX(SB$9:SB$497)*100,0)</f>
        <v>0</v>
      </c>
      <c r="SI79" s="115">
        <f>ROUND(SC79/MAX(SC$9:SC$497)*100,0)</f>
        <v>0</v>
      </c>
      <c r="SJ79" s="115">
        <f>ROUND(SD79/MAX(SD$9:SD$497)*100,0)</f>
        <v>0</v>
      </c>
      <c r="SK79" s="115">
        <f>ROUND(SE79/MAX(SE$9:SE$497)*100,0)</f>
        <v>0</v>
      </c>
      <c r="SL79" s="115">
        <f>ROUND(SF79/MAX(SF$9:SF$497)*100,0)</f>
        <v>0</v>
      </c>
      <c r="SM79" s="121">
        <f>ROUND(SG79/MAX(SG$9:SG$497)*100,0)</f>
        <v>0</v>
      </c>
      <c r="SN79" s="115">
        <f>ROUND(AVERAGEIF($ES$9:$ES$497,$ES79,SH$9:SH$497),0)</f>
        <v>26</v>
      </c>
      <c r="SO79" s="115">
        <f>ROUND(AVERAGEIF($ES$9:$ES$497,$ES79,SI$9:SI$497),0)</f>
        <v>23</v>
      </c>
      <c r="SP79" s="115">
        <f>ROUND(AVERAGEIF($ES$9:$ES$497,$ES79,SJ$9:SJ$497),0)</f>
        <v>4</v>
      </c>
      <c r="SQ79" s="115">
        <f>ROUND(AVERAGEIF($ES$9:$ES$497,$ES79,SK$9:SK$497),0)</f>
        <v>20</v>
      </c>
      <c r="SR79" s="115">
        <f>ROUND(AVERAGEIF($ES$9:$ES$497,$ES79,SL$9:SL$497),0)</f>
        <v>7</v>
      </c>
      <c r="SS79" s="121">
        <f>ROUND(AVERAGEIF($ES$9:$ES$497,$ES79,SM$9:SM$497),0)</f>
        <v>6</v>
      </c>
      <c r="ST79" s="114">
        <f>RANK(SB79,SB$9:SB$497,0)</f>
        <v>323</v>
      </c>
      <c r="SU79" s="115">
        <f>RANK(SC79,SC$9:SC$497,0)</f>
        <v>320</v>
      </c>
      <c r="SV79" s="115">
        <f>RANK(SD79,SD$9:SD$497,0)</f>
        <v>320</v>
      </c>
      <c r="SW79" s="115">
        <f>RANK(SE79,SE$9:SE$497,0)</f>
        <v>320</v>
      </c>
      <c r="SX79" s="115">
        <f>RANK(SF79,SF$9:SF$497,0)</f>
        <v>317</v>
      </c>
      <c r="SY79" s="115">
        <f>RANK(SG79,SG$9:SG$497,0)</f>
        <v>308</v>
      </c>
      <c r="SZ79" s="115">
        <f>COUNTIFS(SB$9:SB$497,"&gt;"&amp;SB79,$ES$9:$ES$497,$ES79)+1</f>
        <v>73</v>
      </c>
      <c r="TA79" s="115">
        <f>COUNTIFS(SC$9:SC$497,"&gt;"&amp;SC79,$ES$9:$ES$497,$ES79)+1</f>
        <v>73</v>
      </c>
      <c r="TB79" s="115">
        <f>COUNTIFS(SD$9:SD$497,"&gt;"&amp;SD79,$ES$9:$ES$497,$ES79)+1</f>
        <v>71</v>
      </c>
      <c r="TC79" s="115">
        <f>COUNTIFS(SE$9:SE$497,"&gt;"&amp;SE79,$ES$9:$ES$497,$ES79)+1</f>
        <v>73</v>
      </c>
      <c r="TD79" s="115">
        <f>COUNTIFS(SF$9:SF$497,"&gt;"&amp;SF79,$ES$9:$ES$497,$ES79)+1</f>
        <v>71</v>
      </c>
      <c r="TE79" s="117">
        <f>COUNTIFS(SG$9:SG$497,"&gt;"&amp;SG79,$ES$9:$ES$497,$ES79)+1</f>
        <v>70</v>
      </c>
      <c r="TF79" s="118">
        <f t="shared" si="176"/>
        <v>26</v>
      </c>
      <c r="TG79" s="115">
        <f t="shared" si="177"/>
        <v>21</v>
      </c>
      <c r="TH79" s="115">
        <f t="shared" si="178"/>
        <v>17</v>
      </c>
      <c r="TI79" s="115">
        <f t="shared" si="179"/>
        <v>21</v>
      </c>
      <c r="TJ79" s="115">
        <f t="shared" si="180"/>
        <v>18</v>
      </c>
      <c r="TK79" s="115">
        <f t="shared" si="181"/>
        <v>26</v>
      </c>
      <c r="TL79" s="117">
        <f t="shared" si="182"/>
        <v>21</v>
      </c>
      <c r="TM79" s="118">
        <f>ROUND(TF79/MAX(TF$9:TF$497)*100,0)</f>
        <v>14</v>
      </c>
      <c r="TN79" s="115">
        <f>ROUND(TG79/MAX(TG$9:TG$497)*100,0)</f>
        <v>12</v>
      </c>
      <c r="TO79" s="115">
        <f>ROUND(TH79/MAX(TH$9:TH$497)*100,0)</f>
        <v>9</v>
      </c>
      <c r="TP79" s="115">
        <f>ROUND(TI79/MAX(TI$9:TI$497)*100,0)</f>
        <v>12</v>
      </c>
      <c r="TQ79" s="115">
        <f>ROUND(TJ79/MAX(TJ$9:TJ$497)*100,0)</f>
        <v>9</v>
      </c>
      <c r="TR79" s="115">
        <f>ROUND(TK79/MAX(TK$9:TK$497)*100,0)</f>
        <v>13</v>
      </c>
      <c r="TS79" s="119">
        <f>ROUND(TL79/MAX(TL$9:TL$497)*100,0)</f>
        <v>11</v>
      </c>
      <c r="TT79" s="120">
        <f>RANK(TM79,TM$9:TM$497,0)</f>
        <v>380</v>
      </c>
      <c r="TU79" s="115">
        <f>RANK(TN79,TN$9:TN$497,0)</f>
        <v>376</v>
      </c>
      <c r="TV79" s="115">
        <f>RANK(TO79,TO$9:TO$497,0)</f>
        <v>385</v>
      </c>
      <c r="TW79" s="115">
        <f>RANK(TP79,TP$9:TP$497,0)</f>
        <v>375</v>
      </c>
      <c r="TX79" s="115">
        <f>RANK(TQ79,TQ$9:TQ$497,0)</f>
        <v>388</v>
      </c>
      <c r="TY79" s="115">
        <f>RANK(TR79,TR$9:TR$497,0)</f>
        <v>360</v>
      </c>
      <c r="TZ79" s="121">
        <f>RANK(TS79,TS$9:TS$497,0)</f>
        <v>366</v>
      </c>
      <c r="UA79" s="132"/>
      <c r="UB79" s="7" t="s">
        <v>1</v>
      </c>
    </row>
    <row r="80" spans="1:548" x14ac:dyDescent="0.15">
      <c r="A80" s="62">
        <v>72</v>
      </c>
      <c r="B80" s="203" t="s">
        <v>735</v>
      </c>
      <c r="C80" s="63"/>
      <c r="D80" s="63"/>
      <c r="E80" s="64" t="s">
        <v>518</v>
      </c>
      <c r="F80" s="65">
        <v>75</v>
      </c>
      <c r="G80" s="65" t="s">
        <v>558</v>
      </c>
      <c r="H80" s="65"/>
      <c r="I80" s="66" t="s">
        <v>521</v>
      </c>
      <c r="J80" s="67" t="s">
        <v>521</v>
      </c>
      <c r="K80" s="67" t="s">
        <v>521</v>
      </c>
      <c r="L80" s="67" t="s">
        <v>521</v>
      </c>
      <c r="M80" s="67" t="s">
        <v>521</v>
      </c>
      <c r="N80" s="67" t="s">
        <v>521</v>
      </c>
      <c r="O80" s="67" t="s">
        <v>521</v>
      </c>
      <c r="P80" s="67" t="s">
        <v>521</v>
      </c>
      <c r="Q80" s="67" t="s">
        <v>521</v>
      </c>
      <c r="R80" s="68" t="s">
        <v>521</v>
      </c>
      <c r="S80" s="69" t="s">
        <v>521</v>
      </c>
      <c r="T80" s="67" t="s">
        <v>521</v>
      </c>
      <c r="U80" s="67" t="s">
        <v>521</v>
      </c>
      <c r="V80" s="67" t="s">
        <v>521</v>
      </c>
      <c r="W80" s="67" t="s">
        <v>521</v>
      </c>
      <c r="X80" s="67" t="s">
        <v>521</v>
      </c>
      <c r="Y80" s="67" t="s">
        <v>521</v>
      </c>
      <c r="Z80" s="67" t="s">
        <v>521</v>
      </c>
      <c r="AA80" s="67" t="s">
        <v>521</v>
      </c>
      <c r="AB80" s="68" t="s">
        <v>521</v>
      </c>
      <c r="AC80" s="69" t="s">
        <v>521</v>
      </c>
      <c r="AD80" s="67" t="s">
        <v>521</v>
      </c>
      <c r="AE80" s="67" t="s">
        <v>521</v>
      </c>
      <c r="AF80" s="67" t="s">
        <v>521</v>
      </c>
      <c r="AG80" s="67" t="s">
        <v>521</v>
      </c>
      <c r="AH80" s="67" t="s">
        <v>521</v>
      </c>
      <c r="AI80" s="67" t="s">
        <v>521</v>
      </c>
      <c r="AJ80" s="67" t="s">
        <v>521</v>
      </c>
      <c r="AK80" s="67" t="s">
        <v>521</v>
      </c>
      <c r="AL80" s="68" t="s">
        <v>521</v>
      </c>
      <c r="AM80" s="69" t="s">
        <v>521</v>
      </c>
      <c r="AN80" s="67" t="s">
        <v>521</v>
      </c>
      <c r="AO80" s="67" t="s">
        <v>521</v>
      </c>
      <c r="AP80" s="67" t="s">
        <v>521</v>
      </c>
      <c r="AQ80" s="67" t="s">
        <v>521</v>
      </c>
      <c r="AR80" s="67" t="s">
        <v>521</v>
      </c>
      <c r="AS80" s="67" t="s">
        <v>521</v>
      </c>
      <c r="AT80" s="67" t="s">
        <v>521</v>
      </c>
      <c r="AU80" s="67" t="s">
        <v>521</v>
      </c>
      <c r="AV80" s="68" t="s">
        <v>521</v>
      </c>
      <c r="AW80" s="69" t="s">
        <v>521</v>
      </c>
      <c r="AX80" s="67" t="s">
        <v>521</v>
      </c>
      <c r="AY80" s="67" t="s">
        <v>521</v>
      </c>
      <c r="AZ80" s="67" t="s">
        <v>521</v>
      </c>
      <c r="BA80" s="67" t="s">
        <v>521</v>
      </c>
      <c r="BB80" s="67" t="s">
        <v>521</v>
      </c>
      <c r="BC80" s="67" t="s">
        <v>521</v>
      </c>
      <c r="BD80" s="67" t="s">
        <v>521</v>
      </c>
      <c r="BE80" s="67" t="s">
        <v>520</v>
      </c>
      <c r="BF80" s="68" t="s">
        <v>520</v>
      </c>
      <c r="BG80" s="69" t="s">
        <v>520</v>
      </c>
      <c r="BH80" s="67" t="s">
        <v>520</v>
      </c>
      <c r="BI80" s="67" t="s">
        <v>520</v>
      </c>
      <c r="BJ80" s="67" t="s">
        <v>520</v>
      </c>
      <c r="BK80" s="67" t="s">
        <v>520</v>
      </c>
      <c r="BL80" s="67" t="s">
        <v>520</v>
      </c>
      <c r="BM80" s="67" t="s">
        <v>521</v>
      </c>
      <c r="BN80" s="67" t="s">
        <v>521</v>
      </c>
      <c r="BO80" s="67" t="s">
        <v>521</v>
      </c>
      <c r="BP80" s="68" t="s">
        <v>521</v>
      </c>
      <c r="BQ80" s="70" t="s">
        <v>521</v>
      </c>
      <c r="BR80" s="67" t="s">
        <v>521</v>
      </c>
      <c r="BS80" s="67" t="s">
        <v>521</v>
      </c>
      <c r="BT80" s="67" t="s">
        <v>521</v>
      </c>
      <c r="BU80" s="67" t="s">
        <v>521</v>
      </c>
      <c r="BV80" s="67" t="s">
        <v>521</v>
      </c>
      <c r="BW80" s="67" t="s">
        <v>521</v>
      </c>
      <c r="BX80" s="67" t="s">
        <v>521</v>
      </c>
      <c r="BY80" s="67" t="s">
        <v>521</v>
      </c>
      <c r="BZ80" s="68" t="s">
        <v>521</v>
      </c>
      <c r="CA80" s="69" t="s">
        <v>521</v>
      </c>
      <c r="CB80" s="67" t="s">
        <v>521</v>
      </c>
      <c r="CC80" s="67" t="s">
        <v>521</v>
      </c>
      <c r="CD80" s="67" t="s">
        <v>521</v>
      </c>
      <c r="CE80" s="67" t="s">
        <v>521</v>
      </c>
      <c r="CF80" s="67" t="s">
        <v>521</v>
      </c>
      <c r="CG80" s="67" t="s">
        <v>521</v>
      </c>
      <c r="CH80" s="67" t="s">
        <v>521</v>
      </c>
      <c r="CI80" s="67" t="s">
        <v>521</v>
      </c>
      <c r="CJ80" s="68" t="s">
        <v>521</v>
      </c>
      <c r="CK80" s="69" t="s">
        <v>521</v>
      </c>
      <c r="CL80" s="67" t="s">
        <v>521</v>
      </c>
      <c r="CM80" s="67" t="s">
        <v>521</v>
      </c>
      <c r="CN80" s="67" t="s">
        <v>521</v>
      </c>
      <c r="CO80" s="67" t="s">
        <v>521</v>
      </c>
      <c r="CP80" s="67" t="s">
        <v>521</v>
      </c>
      <c r="CQ80" s="67" t="s">
        <v>521</v>
      </c>
      <c r="CR80" s="67" t="s">
        <v>521</v>
      </c>
      <c r="CS80" s="67" t="s">
        <v>521</v>
      </c>
      <c r="CT80" s="68" t="s">
        <v>521</v>
      </c>
      <c r="CU80" s="69" t="s">
        <v>521</v>
      </c>
      <c r="CV80" s="67" t="s">
        <v>521</v>
      </c>
      <c r="CW80" s="67" t="s">
        <v>521</v>
      </c>
      <c r="CX80" s="67" t="s">
        <v>521</v>
      </c>
      <c r="CY80" s="67" t="s">
        <v>521</v>
      </c>
      <c r="CZ80" s="67" t="s">
        <v>521</v>
      </c>
      <c r="DA80" s="67" t="s">
        <v>521</v>
      </c>
      <c r="DB80" s="67" t="s">
        <v>521</v>
      </c>
      <c r="DC80" s="67" t="s">
        <v>521</v>
      </c>
      <c r="DD80" s="68" t="s">
        <v>521</v>
      </c>
      <c r="DE80" s="69" t="s">
        <v>521</v>
      </c>
      <c r="DF80" s="71" t="s">
        <v>521</v>
      </c>
      <c r="DG80" s="67" t="s">
        <v>521</v>
      </c>
      <c r="DH80" s="67" t="s">
        <v>521</v>
      </c>
      <c r="DI80" s="67" t="s">
        <v>521</v>
      </c>
      <c r="DJ80" s="67" t="s">
        <v>521</v>
      </c>
      <c r="DK80" s="67" t="s">
        <v>521</v>
      </c>
      <c r="DL80" s="67" t="s">
        <v>521</v>
      </c>
      <c r="DM80" s="67" t="s">
        <v>521</v>
      </c>
      <c r="DN80" s="68" t="s">
        <v>521</v>
      </c>
      <c r="DO80" s="70" t="s">
        <v>521</v>
      </c>
      <c r="DP80" s="71" t="s">
        <v>521</v>
      </c>
      <c r="DQ80" s="67" t="s">
        <v>521</v>
      </c>
      <c r="DR80" s="67" t="s">
        <v>521</v>
      </c>
      <c r="DS80" s="67" t="s">
        <v>521</v>
      </c>
      <c r="DT80" s="67" t="s">
        <v>521</v>
      </c>
      <c r="DU80" s="67" t="s">
        <v>521</v>
      </c>
      <c r="DV80" s="67" t="s">
        <v>521</v>
      </c>
      <c r="DW80" s="67" t="s">
        <v>521</v>
      </c>
      <c r="DX80" s="72" t="s">
        <v>521</v>
      </c>
      <c r="DY80" s="73" t="s">
        <v>522</v>
      </c>
      <c r="DZ80" s="74">
        <v>2</v>
      </c>
      <c r="EA80" s="74">
        <v>3</v>
      </c>
      <c r="EB80" s="74">
        <v>3</v>
      </c>
      <c r="EC80" s="75">
        <v>4</v>
      </c>
      <c r="ED80" s="76" t="s">
        <v>522</v>
      </c>
      <c r="EE80" s="74">
        <f t="shared" si="132"/>
        <v>2</v>
      </c>
      <c r="EF80" s="74">
        <f t="shared" si="133"/>
        <v>6</v>
      </c>
      <c r="EG80" s="74">
        <f t="shared" si="134"/>
        <v>18</v>
      </c>
      <c r="EH80" s="77">
        <f t="shared" si="135"/>
        <v>72</v>
      </c>
      <c r="EI80" s="73">
        <v>300</v>
      </c>
      <c r="EJ80" s="74">
        <v>450</v>
      </c>
      <c r="EK80" s="74">
        <v>900</v>
      </c>
      <c r="EL80" s="74">
        <v>1500</v>
      </c>
      <c r="EM80" s="75">
        <v>4500</v>
      </c>
      <c r="EN80" s="78">
        <v>1</v>
      </c>
      <c r="EO80" s="79">
        <f t="shared" si="136"/>
        <v>0.75</v>
      </c>
      <c r="EP80" s="79">
        <f t="shared" si="137"/>
        <v>0.5</v>
      </c>
      <c r="EQ80" s="79">
        <f t="shared" si="138"/>
        <v>0.27777777777777773</v>
      </c>
      <c r="ER80" s="80">
        <f t="shared" si="139"/>
        <v>0.20833333333333334</v>
      </c>
      <c r="ES80" s="128" t="s">
        <v>534</v>
      </c>
      <c r="ET80" s="82" t="s">
        <v>554</v>
      </c>
      <c r="EU80" s="83">
        <v>4</v>
      </c>
      <c r="EV80" s="73">
        <v>74</v>
      </c>
      <c r="EW80" s="74">
        <v>28</v>
      </c>
      <c r="EX80" s="74">
        <v>54</v>
      </c>
      <c r="EY80" s="74">
        <v>36</v>
      </c>
      <c r="EZ80" s="74">
        <v>9</v>
      </c>
      <c r="FA80" s="74">
        <v>9</v>
      </c>
      <c r="FB80" s="74">
        <v>59</v>
      </c>
      <c r="FC80" s="74">
        <v>72</v>
      </c>
      <c r="FD80" s="74">
        <f t="shared" si="140"/>
        <v>63</v>
      </c>
      <c r="FE80" s="84">
        <f t="shared" si="141"/>
        <v>126</v>
      </c>
      <c r="FF80" s="73">
        <f>RANK(EV80,$EV$9:$EV$497,0)</f>
        <v>185</v>
      </c>
      <c r="FG80" s="74">
        <f>RANK(EW80,$EW$9:$EW$497,0)</f>
        <v>306</v>
      </c>
      <c r="FH80" s="74">
        <f>RANK(EX80,$EX$9:$EX$497,0)</f>
        <v>134</v>
      </c>
      <c r="FI80" s="74">
        <f>RANK(EY80,$EY$9:$EY$497,0)</f>
        <v>197</v>
      </c>
      <c r="FJ80" s="74">
        <f>RANK(EZ80,$EZ$9:$EZ$497,0)</f>
        <v>348</v>
      </c>
      <c r="FK80" s="74">
        <f>RANK(FA80,$FA$9:$FA$497,0)</f>
        <v>325</v>
      </c>
      <c r="FL80" s="74">
        <f>RANK(FB80,$FB$9:$FB$497,0)</f>
        <v>129</v>
      </c>
      <c r="FM80" s="74">
        <f>RANK(FC80,$FC$9:$FC$497,0)</f>
        <v>85</v>
      </c>
      <c r="FN80" s="74">
        <f>RANK(FD80,$FD$9:$FD$497,0)</f>
        <v>236</v>
      </c>
      <c r="FO80" s="84">
        <f>RANK(FE80,$FE$9:$FE$497,0)</f>
        <v>95</v>
      </c>
      <c r="FP80" s="73">
        <f>COUNTIFS($EV$9:$EV$497,"&gt;"&amp;EV80,$ES$9:$ES$497,ES80)+1</f>
        <v>40</v>
      </c>
      <c r="FQ80" s="74">
        <f>COUNTIFS($EW$9:$EW$497,"&gt;"&amp;EW80,$ES$9:$ES$497,ES80)+1</f>
        <v>47</v>
      </c>
      <c r="FR80" s="74">
        <f>COUNTIFS($EX$9:$EX$497,"&gt;"&amp;EX80,$ES$9:$ES$497,ES80)+1</f>
        <v>52</v>
      </c>
      <c r="FS80" s="74">
        <f>COUNTIFS($EY$9:$EY$497,"&gt;"&amp;EY80,$ES$9:$ES$497,ES80)+1</f>
        <v>41</v>
      </c>
      <c r="FT80" s="74">
        <f>COUNTIFS($EZ$9:$EZ$497,"&gt;"&amp;EZ80,$ES$9:$ES$497,ES80)+1</f>
        <v>45</v>
      </c>
      <c r="FU80" s="74">
        <f>COUNTIFS($FA$9:$FA$497,"&gt;"&amp;FA80,$ES$9:$ES$497,ES80)+1</f>
        <v>44</v>
      </c>
      <c r="FV80" s="74">
        <f>COUNTIFS($FB$9:$FB$497,"&gt;"&amp;FB80,$ES$9:$ES$497,ES80)+1</f>
        <v>38</v>
      </c>
      <c r="FW80" s="74">
        <f>COUNTIFS($FC$9:$FC$497,"&gt;"&amp;FC80,$ES$9:$ES$497,ES80)+1</f>
        <v>22</v>
      </c>
      <c r="FX80" s="74">
        <f>COUNTIFS($FD$9:$FD$497,"&gt;"&amp;FD80,$ES$9:$ES$497,ES80)+1</f>
        <v>52</v>
      </c>
      <c r="FY80" s="84">
        <f>COUNTIFS($FE$9:$FE$497,"&gt;"&amp;FE80,$ES$9:$ES$497,ES80)+1</f>
        <v>41</v>
      </c>
      <c r="FZ80" s="85">
        <f t="shared" si="142"/>
        <v>0.99</v>
      </c>
      <c r="GA80" s="86">
        <f t="shared" si="143"/>
        <v>0.37</v>
      </c>
      <c r="GB80" s="86">
        <f t="shared" si="144"/>
        <v>0.72</v>
      </c>
      <c r="GC80" s="86">
        <f t="shared" si="145"/>
        <v>0.48</v>
      </c>
      <c r="GD80" s="86">
        <f t="shared" si="146"/>
        <v>0.12</v>
      </c>
      <c r="GE80" s="86">
        <f t="shared" si="147"/>
        <v>0.12</v>
      </c>
      <c r="GF80" s="86">
        <f t="shared" si="148"/>
        <v>0.79</v>
      </c>
      <c r="GG80" s="86">
        <f t="shared" si="149"/>
        <v>0.96</v>
      </c>
      <c r="GH80" s="86">
        <f t="shared" si="150"/>
        <v>0.84</v>
      </c>
      <c r="GI80" s="87">
        <f t="shared" si="151"/>
        <v>1.68</v>
      </c>
      <c r="GJ80" s="85">
        <f>ROUND(((FZ80-AVERAGE(FZ$9:FZ$497))/STDEVP(FZ$9:FZ$497)*10+50),2)</f>
        <v>50.91</v>
      </c>
      <c r="GK80" s="86">
        <f>ROUND(((GA80-AVERAGE(GA$9:GA$497))/STDEVP(GA$9:GA$497)*10+50),2)</f>
        <v>40.43</v>
      </c>
      <c r="GL80" s="86">
        <f>ROUND(((GB80-AVERAGE(GB$9:GB$497))/STDEVP(GB$9:GB$497)*10+50),2)</f>
        <v>55.15</v>
      </c>
      <c r="GM80" s="86">
        <f>ROUND(((GC80-AVERAGE(GC$9:GC$497))/STDEVP(GC$9:GC$497)*10+50),2)</f>
        <v>47.69</v>
      </c>
      <c r="GN80" s="86">
        <f>ROUND(((GD80-AVERAGE(GD$9:GD$497))/STDEVP(GD$9:GD$497)*10+50),2)</f>
        <v>40.68</v>
      </c>
      <c r="GO80" s="86">
        <f>ROUND(((GE80-AVERAGE(GE$9:GE$497))/STDEVP(GE$9:GE$497)*10+50),2)</f>
        <v>41.71</v>
      </c>
      <c r="GP80" s="86">
        <f>ROUND(((GF80-AVERAGE(GF$9:GF$497))/STDEVP(GF$9:GF$497)*10+50),2)</f>
        <v>54.88</v>
      </c>
      <c r="GQ80" s="86">
        <f>ROUND(((GG80-AVERAGE(GG$9:GG$497))/STDEVP(GG$9:GG$497)*10+50),2)</f>
        <v>60.29</v>
      </c>
      <c r="GR80" s="86">
        <f>ROUND(((GH80-AVERAGE(GH$9:GH$497))/STDEVP(GH$9:GH$497)*10+50),2)</f>
        <v>45.08</v>
      </c>
      <c r="GS80" s="87">
        <f>ROUND(((GI80-AVERAGE(GI$9:GI$497))/STDEVP(GI$9:GI$497)*10+50),2)</f>
        <v>59.79</v>
      </c>
      <c r="GT80" s="73">
        <f>RANK(GJ80,$GJ$9:$GJ$497,0)</f>
        <v>185</v>
      </c>
      <c r="GU80" s="74">
        <f>RANK(GK80,$GK$9:$GK$497,0)</f>
        <v>363</v>
      </c>
      <c r="GV80" s="74">
        <f>RANK(GL80,$GL$9:$GL$497,0)</f>
        <v>123</v>
      </c>
      <c r="GW80" s="74">
        <f>RANK(GM80,$GM$9:$GM$497,0)</f>
        <v>238</v>
      </c>
      <c r="GX80" s="74">
        <f>RANK(GN80,$GN$9:$GN$497,0)</f>
        <v>412</v>
      </c>
      <c r="GY80" s="74">
        <f>RANK(GO80,$GO$9:$GO$497,0)</f>
        <v>407</v>
      </c>
      <c r="GZ80" s="74">
        <f>RANK(GP80,$GP$9:$GP$497,0)</f>
        <v>131</v>
      </c>
      <c r="HA80" s="74">
        <f>RANK(GQ80,$GQ$9:$GQ$497,0)</f>
        <v>65</v>
      </c>
      <c r="HB80" s="74">
        <f>RANK(GR80,$GR$9:$GR$497,0)</f>
        <v>269</v>
      </c>
      <c r="HC80" s="84">
        <f>RANK(GS80,$GS$9:$GS$497,0)</f>
        <v>70</v>
      </c>
      <c r="HD80" s="85">
        <f>ROUND(AVERAGEIF($ES$9:$ES$497,$ES80,$FZ$9:$FZ$497),2)</f>
        <v>0.95</v>
      </c>
      <c r="HE80" s="86">
        <f>ROUND(AVERAGEIF($ES$9:$ES$497,$ES80,$GA$9:$GA$497),2)</f>
        <v>0.38</v>
      </c>
      <c r="HF80" s="86">
        <f>ROUND(AVERAGEIF($ES$9:$ES$497,$ES80,$GB$9:$GB$497),2)</f>
        <v>0.82</v>
      </c>
      <c r="HG80" s="86">
        <f>ROUND(AVERAGEIF($ES$9:$ES$497,$ES80,$GC$9:$GC$497),2)</f>
        <v>0.44</v>
      </c>
      <c r="HH80" s="86">
        <f>ROUND(AVERAGEIF($ES$9:$ES$497,$ES80,$GD$9:$GD$497),2)</f>
        <v>0.15</v>
      </c>
      <c r="HI80" s="86">
        <f>ROUND(AVERAGEIF($ES$9:$ES$497,$ES80,$GE$9:$GE$497),2)</f>
        <v>0.14000000000000001</v>
      </c>
      <c r="HJ80" s="86">
        <f>ROUND(AVERAGEIF($ES$9:$ES$497,$ES80,$GF$9:$GF$497),2)</f>
        <v>0.74</v>
      </c>
      <c r="HK80" s="86">
        <f>ROUND(AVERAGEIF($ES$9:$ES$497,$ES80,$GG$9:$GG$497),2)</f>
        <v>0.85</v>
      </c>
      <c r="HL80" s="86">
        <f>ROUND(AVERAGEIF($ES$9:$ES$497,$ES80,$GH$9:$GH$497),2)</f>
        <v>0.97</v>
      </c>
      <c r="HM80" s="87">
        <f>ROUND(AVERAGEIF($ES$9:$ES$497,$ES80,$GI$9:$GI$497),2)</f>
        <v>1.67</v>
      </c>
      <c r="HN80" s="88">
        <f t="shared" si="152"/>
        <v>4.0000000000000036E-2</v>
      </c>
      <c r="HO80" s="89">
        <f t="shared" si="153"/>
        <v>-1.0000000000000009E-2</v>
      </c>
      <c r="HP80" s="89">
        <f t="shared" si="154"/>
        <v>-9.9999999999999978E-2</v>
      </c>
      <c r="HQ80" s="89">
        <f t="shared" si="155"/>
        <v>3.999999999999998E-2</v>
      </c>
      <c r="HR80" s="89">
        <f t="shared" si="156"/>
        <v>-0.03</v>
      </c>
      <c r="HS80" s="89">
        <f t="shared" si="157"/>
        <v>-2.0000000000000018E-2</v>
      </c>
      <c r="HT80" s="89">
        <f t="shared" si="158"/>
        <v>5.0000000000000044E-2</v>
      </c>
      <c r="HU80" s="89">
        <f t="shared" si="159"/>
        <v>0.10999999999999999</v>
      </c>
      <c r="HV80" s="89">
        <f t="shared" si="160"/>
        <v>-0.13</v>
      </c>
      <c r="HW80" s="90">
        <f t="shared" si="161"/>
        <v>1.0000000000000009E-2</v>
      </c>
      <c r="HX80" s="73">
        <f>COUNTIFS($FZ$9:$FZ$497,"&gt;"&amp;FZ80,$ES$9:$ES$497,$ES80)+1</f>
        <v>33</v>
      </c>
      <c r="HY80" s="74">
        <f>COUNTIFS($GA$9:$GA$497,"&gt;"&amp;GA80,$ES$9:$ES$497,$ES80)+1</f>
        <v>39</v>
      </c>
      <c r="HZ80" s="74">
        <f>COUNTIFS($GB$9:$GB$497,"&gt;"&amp;GB80,$ES$9:$ES$497,$ES80)+1</f>
        <v>56</v>
      </c>
      <c r="IA80" s="74">
        <f>COUNTIFS($GC$9:$GC$497,"&gt;"&amp;GC80,$ES$9:$ES$497,$ES80)+1</f>
        <v>31</v>
      </c>
      <c r="IB80" s="74">
        <f>COUNTIFS($GD$9:$GD$497,"&gt;"&amp;GD80,$ES$9:$ES$497,$ES80)+1</f>
        <v>61</v>
      </c>
      <c r="IC80" s="74">
        <f>COUNTIFS($GE$9:$GE$497,"&gt;"&amp;GE80,$ES$9:$ES$497,$ES80)+1</f>
        <v>61</v>
      </c>
      <c r="ID80" s="74">
        <f>COUNTIFS($GF$9:$GF$497,"&gt;"&amp;GF80,$ES$9:$ES$497,$ES80)+1</f>
        <v>32</v>
      </c>
      <c r="IE80" s="74">
        <f>COUNTIFS($GG$9:$GG$497,"&gt;"&amp;GG80,$ES$9:$ES$497,$ES80)+1</f>
        <v>28</v>
      </c>
      <c r="IF80" s="74">
        <f>COUNTIFS($GH$9:$GH$497,"&gt;"&amp;GH80,$ES$9:$ES$497,$ES80)+1</f>
        <v>62</v>
      </c>
      <c r="IG80" s="84">
        <f>COUNTIFS($GI$9:$GI$497,"&gt;"&amp;GI80,$ES$9:$ES$497,$ES80)+1</f>
        <v>32</v>
      </c>
      <c r="IH80" s="91">
        <v>7.0000000000000007E-2</v>
      </c>
      <c r="II80" s="79"/>
      <c r="IJ80" s="79"/>
      <c r="IK80" s="79"/>
      <c r="IL80" s="79"/>
      <c r="IM80" s="92"/>
      <c r="IN80" s="93"/>
      <c r="IO80" s="94"/>
      <c r="IP80" s="95"/>
      <c r="IQ80" s="79"/>
      <c r="IR80" s="79"/>
      <c r="IS80" s="79"/>
      <c r="IT80" s="79"/>
      <c r="IU80" s="79"/>
      <c r="IV80" s="79"/>
      <c r="IW80" s="96"/>
      <c r="IX80" s="93"/>
      <c r="IY80" s="79"/>
      <c r="IZ80" s="79"/>
      <c r="JA80" s="79"/>
      <c r="JB80" s="79"/>
      <c r="JC80" s="79"/>
      <c r="JD80" s="79"/>
      <c r="JE80" s="97"/>
      <c r="JF80" s="95"/>
      <c r="JG80" s="79"/>
      <c r="JH80" s="79"/>
      <c r="JI80" s="79"/>
      <c r="JJ80" s="79"/>
      <c r="JK80" s="79"/>
      <c r="JL80" s="79"/>
      <c r="JM80" s="96"/>
      <c r="JN80" s="93"/>
      <c r="JO80" s="79"/>
      <c r="JP80" s="79"/>
      <c r="JQ80" s="79"/>
      <c r="JR80" s="79"/>
      <c r="JS80" s="79"/>
      <c r="JT80" s="79"/>
      <c r="JU80" s="79"/>
      <c r="JV80" s="79"/>
      <c r="JW80" s="79"/>
      <c r="JX80" s="79"/>
      <c r="JY80" s="79"/>
      <c r="JZ80" s="97"/>
      <c r="KA80" s="93"/>
      <c r="KB80" s="79"/>
      <c r="KC80" s="79"/>
      <c r="KD80" s="79"/>
      <c r="KE80" s="97"/>
      <c r="KF80" s="95"/>
      <c r="KG80" s="79"/>
      <c r="KH80" s="79"/>
      <c r="KI80" s="79"/>
      <c r="KJ80" s="79"/>
      <c r="KK80" s="98"/>
      <c r="KL80" s="79"/>
      <c r="KM80" s="79"/>
      <c r="KN80" s="79"/>
      <c r="KO80" s="79"/>
      <c r="KP80" s="79"/>
      <c r="KQ80" s="79"/>
      <c r="KR80" s="79"/>
      <c r="KS80" s="96"/>
      <c r="KT80" s="96"/>
      <c r="KU80" s="96"/>
      <c r="KV80" s="96"/>
      <c r="KW80" s="93"/>
      <c r="KX80" s="79"/>
      <c r="KY80" s="79"/>
      <c r="KZ80" s="79"/>
      <c r="LA80" s="79"/>
      <c r="LB80" s="79"/>
      <c r="LC80" s="96"/>
      <c r="LD80" s="93"/>
      <c r="LE80" s="94"/>
      <c r="LF80" s="99"/>
      <c r="LG80" s="75"/>
      <c r="LH80" s="93"/>
      <c r="LI80" s="79"/>
      <c r="LJ80" s="74"/>
      <c r="LK80" s="74"/>
      <c r="LL80" s="74"/>
      <c r="LM80" s="100"/>
      <c r="LN80" s="95"/>
      <c r="LO80" s="79"/>
      <c r="LP80" s="79"/>
      <c r="LQ80" s="79"/>
      <c r="LR80" s="96"/>
      <c r="LS80" s="93"/>
      <c r="LT80" s="79"/>
      <c r="LU80" s="79"/>
      <c r="LV80" s="79"/>
      <c r="LW80" s="79"/>
      <c r="LX80" s="79"/>
      <c r="LY80" s="79"/>
      <c r="LZ80" s="79"/>
      <c r="MA80" s="97"/>
      <c r="MB80" s="95"/>
      <c r="MC80" s="79"/>
      <c r="MD80" s="79"/>
      <c r="ME80" s="79"/>
      <c r="MF80" s="79"/>
      <c r="MG80" s="79"/>
      <c r="MH80" s="79"/>
      <c r="MI80" s="79"/>
      <c r="MJ80" s="79"/>
      <c r="MK80" s="79"/>
      <c r="ML80" s="79"/>
      <c r="MM80" s="79"/>
      <c r="MN80" s="98"/>
      <c r="MO80" s="98"/>
      <c r="MP80" s="96"/>
      <c r="MQ80" s="93"/>
      <c r="MR80" s="79"/>
      <c r="MS80" s="79"/>
      <c r="MT80" s="79"/>
      <c r="MU80" s="79"/>
      <c r="MV80" s="98"/>
      <c r="MW80" s="79"/>
      <c r="MX80" s="79"/>
      <c r="MY80" s="79"/>
      <c r="MZ80" s="79"/>
      <c r="NA80" s="79"/>
      <c r="NB80" s="79"/>
      <c r="NC80" s="79"/>
      <c r="ND80" s="96"/>
      <c r="NE80" s="96"/>
      <c r="NF80" s="96"/>
      <c r="NG80" s="96"/>
      <c r="NH80" s="93"/>
      <c r="NI80" s="79"/>
      <c r="NJ80" s="79">
        <v>0.05</v>
      </c>
      <c r="NK80" s="79"/>
      <c r="NL80" s="79"/>
      <c r="NM80" s="79"/>
      <c r="NN80" s="94"/>
      <c r="NO80" s="93"/>
      <c r="NP80" s="80"/>
      <c r="NQ80" s="124" t="s">
        <v>733</v>
      </c>
      <c r="NR80" s="102" t="s">
        <v>737</v>
      </c>
      <c r="NS80" s="102"/>
      <c r="NT80" s="102" t="s">
        <v>582</v>
      </c>
      <c r="NU80" s="102"/>
      <c r="NV80" s="104">
        <v>43720</v>
      </c>
      <c r="NW80" s="102" t="s">
        <v>525</v>
      </c>
      <c r="NX80" s="133" t="s">
        <v>738</v>
      </c>
      <c r="NY80" s="129" t="s">
        <v>739</v>
      </c>
      <c r="NZ80" s="133" t="s">
        <v>738</v>
      </c>
      <c r="OA80" s="134"/>
      <c r="OB80" s="134"/>
      <c r="OC80" s="134"/>
      <c r="OD80" s="108">
        <f t="shared" si="162"/>
        <v>72</v>
      </c>
      <c r="OE80" s="109">
        <v>5</v>
      </c>
      <c r="OF80" s="110">
        <f t="shared" si="163"/>
        <v>300</v>
      </c>
      <c r="OG80" s="109">
        <v>3</v>
      </c>
      <c r="OH80" s="111">
        <f>ROUND(AVERAGEIF($ES$9:$ES$497,$ES80,EV$9:EV$497),0)</f>
        <v>70</v>
      </c>
      <c r="OI80" s="112">
        <f>ROUND(AVERAGEIF($ES$9:$ES$497,$ES80,EW$9:EW$497),0)</f>
        <v>29</v>
      </c>
      <c r="OJ80" s="112">
        <f>ROUND(AVERAGEIF($ES$9:$ES$497,$ES80,EX$9:EX$497),0)</f>
        <v>62</v>
      </c>
      <c r="OK80" s="112">
        <f>ROUND(AVERAGEIF($ES$9:$ES$497,$ES80,EY$9:EY$497),0)</f>
        <v>34</v>
      </c>
      <c r="OL80" s="112">
        <f>ROUND(AVERAGEIF($ES$9:$ES$497,$ES80,EZ$9:EZ$497),0)</f>
        <v>10</v>
      </c>
      <c r="OM80" s="112">
        <f>ROUND(AVERAGEIF($ES$9:$ES$497,$ES80,FA$9:FA$497),0)</f>
        <v>10</v>
      </c>
      <c r="ON80" s="112">
        <f>ROUND(AVERAGEIF($ES$9:$ES$497,$ES80,FB$9:FB$497),0)</f>
        <v>53</v>
      </c>
      <c r="OO80" s="112">
        <f>ROUND(AVERAGEIF($ES$9:$ES$497,$ES80,FC$9:FC$497),0)</f>
        <v>56</v>
      </c>
      <c r="OP80" s="112">
        <f>ROUND(AVERAGEIF($ES$9:$ES$497,$ES80,FD$9:FD$497),0)</f>
        <v>72</v>
      </c>
      <c r="OQ80" s="113">
        <f>ROUND(AVERAGEIF($ES$9:$ES$497,$ES80,FE$9:FE$497),0)</f>
        <v>118</v>
      </c>
      <c r="OR80" s="114">
        <f>ROUND(EV80/MAX(EV$9:EV$497)*100,0)</f>
        <v>42</v>
      </c>
      <c r="OS80" s="115">
        <f>ROUND(EW80/MAX(EW$9:EW$497)*100,0)</f>
        <v>22</v>
      </c>
      <c r="OT80" s="115">
        <f>ROUND(EX80/MAX(EX$9:EX$497)*100,0)</f>
        <v>45</v>
      </c>
      <c r="OU80" s="115">
        <f>ROUND(EY80/MAX(EY$9:EY$497)*100,0)</f>
        <v>24</v>
      </c>
      <c r="OV80" s="115">
        <f>ROUND(EZ80/MAX(EZ$9:EZ$497)*100,0)</f>
        <v>7</v>
      </c>
      <c r="OW80" s="115">
        <f>ROUND(FA80/MAX(FA$9:FA$497)*100,0)</f>
        <v>8</v>
      </c>
      <c r="OX80" s="115">
        <f>ROUND(FB80/MAX(FB$9:FB$497)*100,0)</f>
        <v>44</v>
      </c>
      <c r="OY80" s="116">
        <f>ROUND(FC80/MAX(FC$9:FC$497)*100,0)</f>
        <v>50</v>
      </c>
      <c r="OZ80" s="115">
        <f>ROUND(FD80/MAX(FD$9:FD$497)*100,0)</f>
        <v>43</v>
      </c>
      <c r="PA80" s="117">
        <f>ROUND(FE80/MAX(FE$9:FE$497)*100,0)</f>
        <v>51</v>
      </c>
      <c r="PB80" s="118">
        <f t="shared" si="164"/>
        <v>425</v>
      </c>
      <c r="PC80" s="115">
        <f t="shared" si="165"/>
        <v>311</v>
      </c>
      <c r="PD80" s="115">
        <f t="shared" si="166"/>
        <v>446</v>
      </c>
      <c r="PE80" s="115">
        <f t="shared" si="167"/>
        <v>525</v>
      </c>
      <c r="PF80" s="115">
        <f t="shared" si="168"/>
        <v>302</v>
      </c>
      <c r="PG80" s="119">
        <f t="shared" si="169"/>
        <v>244</v>
      </c>
      <c r="PH80" s="118">
        <f>ROUND(PB80/MAX(PB$9:PB$497)*100,0)</f>
        <v>51</v>
      </c>
      <c r="PI80" s="115">
        <f>ROUND(PC80/MAX(PC$9:PC$497)*100,0)</f>
        <v>37</v>
      </c>
      <c r="PJ80" s="115">
        <f>ROUND(PD80/MAX(PD$9:PD$497)*100,0)</f>
        <v>47</v>
      </c>
      <c r="PK80" s="115">
        <f>ROUND(PE80/MAX(PE$9:PE$497)*100,0)</f>
        <v>52</v>
      </c>
      <c r="PL80" s="115">
        <f>ROUND(PF80/MAX(PF$9:PF$497)*100,0)</f>
        <v>43</v>
      </c>
      <c r="PM80" s="119">
        <f>ROUND(PG80/MAX(PG$9:PG$497)*100,0)</f>
        <v>36</v>
      </c>
      <c r="PN80" s="118">
        <f>RANK(PH80,PH$9:PH$497,0)</f>
        <v>173</v>
      </c>
      <c r="PO80" s="115">
        <f>RANK(PI80,PI$9:PI$497,0)</f>
        <v>239</v>
      </c>
      <c r="PP80" s="115">
        <f>RANK(PJ80,PJ$9:PJ$497,0)</f>
        <v>220</v>
      </c>
      <c r="PQ80" s="115">
        <f>RANK(PK80,PK$9:PK$497,0)</f>
        <v>156</v>
      </c>
      <c r="PR80" s="115">
        <f>RANK(PL80,PL$9:PL$497,0)</f>
        <v>244</v>
      </c>
      <c r="PS80" s="119">
        <f>RANK(PM80,PM$9:PM$497,0)</f>
        <v>258</v>
      </c>
      <c r="PT80" s="120">
        <f>ROUND(FZ80/MAX(FZ$9:FZ$497)*100,0)</f>
        <v>54</v>
      </c>
      <c r="PU80" s="115">
        <f>ROUND(GA80/MAX(GA$9:GA$497)*100,0)</f>
        <v>21</v>
      </c>
      <c r="PV80" s="115">
        <f>ROUND(GB80/MAX(GB$9:GB$497)*100,0)</f>
        <v>53</v>
      </c>
      <c r="PW80" s="115">
        <f>ROUND(GC80/MAX(GC$9:GC$497)*100,0)</f>
        <v>38</v>
      </c>
      <c r="PX80" s="115">
        <f>ROUND(GD80/MAX(GD$9:GD$497)*100,0)</f>
        <v>7</v>
      </c>
      <c r="PY80" s="115">
        <f>ROUND(GE80/MAX(GE$9:GE$497)*100,0)</f>
        <v>7</v>
      </c>
      <c r="PZ80" s="115">
        <f>ROUND(GF80/MAX(GF$9:GF$497)*100,0)</f>
        <v>37</v>
      </c>
      <c r="QA80" s="116">
        <f>ROUND(GG80/MAX(GG$9:GG$497)*100,0)</f>
        <v>52</v>
      </c>
      <c r="QB80" s="115">
        <f>ROUND(GH80/MAX(GH$9:GH$497)*100,0)</f>
        <v>37</v>
      </c>
      <c r="QC80" s="121">
        <f>ROUND(GI80/MAX(GI$9:GI$497)*100,0)</f>
        <v>54</v>
      </c>
      <c r="QD80" s="120">
        <f>ROUND(AVERAGEIF($ES$9:$ES$497,$ES80,PT$9:PT$497),0)</f>
        <v>52</v>
      </c>
      <c r="QE80" s="120">
        <f>ROUND(AVERAGEIF($ES$9:$ES$497,$ES80,PU$9:PU$497),0)</f>
        <v>21</v>
      </c>
      <c r="QF80" s="120">
        <f>ROUND(AVERAGEIF($ES$9:$ES$497,$ES80,PV$9:PV$497),0)</f>
        <v>60</v>
      </c>
      <c r="QG80" s="120">
        <f>ROUND(AVERAGEIF($ES$9:$ES$497,$ES80,PW$9:PW$497),0)</f>
        <v>35</v>
      </c>
      <c r="QH80" s="120">
        <f>ROUND(AVERAGEIF($ES$9:$ES$497,$ES80,PX$9:PX$497),0)</f>
        <v>8</v>
      </c>
      <c r="QI80" s="120">
        <f>ROUND(AVERAGEIF($ES$9:$ES$497,$ES80,PY$9:PY$497),0)</f>
        <v>9</v>
      </c>
      <c r="QJ80" s="120">
        <f>ROUND(AVERAGEIF($ES$9:$ES$497,$ES80,PZ$9:PZ$497),0)</f>
        <v>35</v>
      </c>
      <c r="QK80" s="120">
        <f>ROUND(AVERAGEIF($ES$9:$ES$497,$ES80,QA$9:QA$497),0)</f>
        <v>46</v>
      </c>
      <c r="QL80" s="120">
        <f>ROUND(AVERAGEIF($ES$9:$ES$497,$ES80,QB$9:QB$497),0)</f>
        <v>43</v>
      </c>
      <c r="QM80" s="120">
        <f>ROUND(AVERAGEIF($ES$9:$ES$497,$ES80,QC$9:QC$497),0)</f>
        <v>53</v>
      </c>
      <c r="QN80" s="114">
        <f t="shared" si="126"/>
        <v>526</v>
      </c>
      <c r="QO80" s="115">
        <f t="shared" si="127"/>
        <v>342</v>
      </c>
      <c r="QP80" s="115">
        <f t="shared" si="128"/>
        <v>554</v>
      </c>
      <c r="QQ80" s="115">
        <f t="shared" si="129"/>
        <v>682</v>
      </c>
      <c r="QR80" s="115">
        <f t="shared" si="130"/>
        <v>461</v>
      </c>
      <c r="QS80" s="119">
        <f t="shared" si="131"/>
        <v>291</v>
      </c>
      <c r="QT80" s="114">
        <f>ROUND((QN80-MIN(QN$9:QN$497))/(MAX(QN$9:QN$497)-MIN(QN$9:QN$497))*100,0)</f>
        <v>46</v>
      </c>
      <c r="QU80" s="115">
        <f>ROUND((QO80-MIN(QO$9:QO$497))/(MAX(QO$9:QO$497)-MIN(QO$9:QO$497))*100,0)</f>
        <v>19</v>
      </c>
      <c r="QV80" s="115">
        <f>ROUND((QP80-MIN(QP$9:QP$497))/(MAX(QP$9:QP$497)-MIN(QP$9:QP$497))*100,0)</f>
        <v>29</v>
      </c>
      <c r="QW80" s="115">
        <f>ROUND((QQ80-MIN(QQ$9:QQ$497))/(MAX(QQ$9:QQ$497)-MIN(QQ$9:QQ$497))*100,0)</f>
        <v>50</v>
      </c>
      <c r="QX80" s="115">
        <f>ROUND((QR80-MIN(QR$9:QR$497))/(MAX(QR$9:QR$497)-MIN(QR$9:QR$497))*100,0)</f>
        <v>38</v>
      </c>
      <c r="QY80" s="115">
        <f>ROUND((QS80-MIN(QS$9:QS$497))/(MAX(QS$9:QS$497)-MIN(QS$9:QS$497))*100,0)</f>
        <v>24</v>
      </c>
      <c r="QZ80" s="114">
        <f>RANK(QN80,QN$9:QN$497,0)</f>
        <v>131</v>
      </c>
      <c r="RA80" s="115">
        <f>RANK(QO80,QO$9:QO$497,0)</f>
        <v>282</v>
      </c>
      <c r="RB80" s="115">
        <f>RANK(QP80,QP$9:QP$497,0)</f>
        <v>225</v>
      </c>
      <c r="RC80" s="115">
        <f>RANK(QQ80,QQ$9:QQ$497,0)</f>
        <v>92</v>
      </c>
      <c r="RD80" s="115">
        <f>RANK(QR80,QR$9:QR$497,0)</f>
        <v>302</v>
      </c>
      <c r="RE80" s="115">
        <f>RANK(QS80,QS$9:QS$497,0)</f>
        <v>358</v>
      </c>
      <c r="RF80" s="122"/>
      <c r="RG80" s="115">
        <f>($RH$3*(IH80+IJ80)*100*100/MAX(EX$9:EX$497)*$RO$3) +($RH$3*(II80+IJ80)*100*100/MAX(EX$9:EX$497)*$RO$4) + ($RH$3*IK80*100*100/MAX(EX$9:EX$497)*0.098)</f>
        <v>18.754166666666666</v>
      </c>
      <c r="RH80" s="115">
        <f>($RH$4*IL80*100*100/MAX(EZ$9:EZ$497))*$RQ$3</f>
        <v>0</v>
      </c>
      <c r="RI80" s="115">
        <f>($RH$3*IM80*100*100/MAX(EY$9:EY$497))*$RQ$4</f>
        <v>0</v>
      </c>
      <c r="RJ80" s="115">
        <f>($RH$3*IN80*100*100/MAX(EX$9:EX$497))</f>
        <v>0</v>
      </c>
      <c r="RK80" s="115">
        <f>($RH$4*IO80*100*100/MAX(EZ$9:EZ$497))*$RQ$3</f>
        <v>0</v>
      </c>
      <c r="RL80" s="115">
        <f>(($RL$4*IP80*100*((100/MAX(EX$9:EX$497)+100/MAX(EZ$9:EZ$497))/2))+($RL$4*IQ80*100*((100/MAX(EX$9:EX$497)+100/MAX(EZ$9:EZ$497))/2))+($RL$4*IR80*100*((100/MAX(EX$9:EX$497)+100/MAX(EZ$9:EZ$497))/2))+($RL$4*IS80*100*((100/MAX(EX$9:EX$497)+100/MAX(EZ$9:EZ$497))/2))+($RL$4*IT80*100*((100/MAX(EX$9:EX$497)+100/MAX(EZ$9:EZ$497))/2))+($RL$4*IU80*100*((100/MAX(EX$9:EX$497)+100/MAX(EZ$9:EZ$497))/2))+($RL$4*IV80*100*((100/MAX(EX$9:EX$497)+100/MAX(EZ$9:EZ$497))/2))+($RL$4*IW80*100*((100/MAX(EX$9:EX$497)+100/MAX(EZ$9:EZ$497))/2)))*$RS$3</f>
        <v>0</v>
      </c>
      <c r="RM80" s="115">
        <f>(($RH$3*IX80*100*100/MAX(EX$9:EX$497))+($RH$3*IY80*100*100/MAX(EX$9:EX$497))+($RH$3*IZ80*100*100/MAX(EX$9:EX$497))+($RH$3*JA80*100*100/MAX(EX$9:EX$497))+($RH$3*JB80*100*100/MAX(EX$9:EX$497))+($RH$3*JC80*100*100/MAX(EX$9:EX$497))+($RH$3*JD80*100*100/MAX(EX$9:EX$497))+($RH$3*JE80*100*100/MAX(EX$9:EX$497)))*$RS$4</f>
        <v>0</v>
      </c>
      <c r="RN80" s="115">
        <f>(($RH$4*JF80*100*100/MAX(EZ$9:EZ$497)) + ($RH$4*JG80*100*100/MAX(EZ$9:EZ$497)) + ($RH$4*JH80*100*100/MAX(EZ$9:EZ$497)) + ($RH$4*JI80*100*100/MAX(EZ$9:EZ$497)) + ($RH$4*JJ80*100*100/MAX(EZ$9:EZ$497)) + ($RH$4*JK80*100*100/MAX(EZ$9:EZ$497)) + ($RH$4*JL80*100*100/MAX(EZ$9:EZ$497)) + ($RH$4*JM80*100*100/MAX(EZ$9:EZ$497)))*$RU$3</f>
        <v>0</v>
      </c>
      <c r="RO80" s="115">
        <f>(($RL$4*JN80*100*((100/MAX(EX$9:EX$497)+100/MAX(EZ$9:EZ$497))/2))+($RL$4*JO80*100*((100/MAX(EX$9:EX$497)+100/MAX(EZ$9:EZ$497))/2))+($RL$4*JP80*100*((100/MAX(EX$9:EX$497)+100/MAX(EZ$9:EZ$497))/2))+($RL$4*JQ80*100*((100/MAX(EX$9:EX$497)+100/MAX(EZ$9:EZ$497))/2))+($RL$4*JR80*100*((100/MAX(EX$9:EX$497)+100/MAX(EZ$9:EZ$497))/2))+($RL$4*JS80*100*((100/MAX(EX$9:EX$497)+100/MAX(EZ$9:EZ$497))/2))+($RL$4*JT80*100*((100/MAX(EX$9:EX$497)+100/MAX(EZ$9:EZ$497))/2))+($RL$4*JU80*100*((100/MAX(EX$9:EX$497)+100/MAX(EZ$9:EZ$497))/2))+($RL$4*JV80*100*((100/MAX(EX$9:EX$497)+100/MAX(EZ$9:EZ$497))/2))+($RL$4*JW80*100*((100/MAX(EX$9:EX$497)+100/MAX(EZ$9:EZ$497))/2))+($RL$4*JX80*100*((100/MAX(EX$9:EX$497)+100/MAX(EZ$9:EZ$497))/2))+($RL$4*JY80*100*((100/MAX(EX$9:EX$497)+100/MAX(EZ$9:EZ$497))/2))+($RL$4*JZ80*100*((100/MAX(EX$9:EX$497)+100/MAX(EZ$9:EZ$497))/2)))*$RW$3/2</f>
        <v>0</v>
      </c>
      <c r="RP80" s="119">
        <f>($RJ$3*KA80*100*100/MAX(FA$9:FA$497)) + ($RJ$3*KB80*100*100/MAX(FA$9:FA$497)/2) + ($RJ$3*KC80*100*100/MAX(FA$9:FA$497)/2) + ($RJ$3*KD80*100*100/MAX(FA$9:FA$497)/4) + ($RJ$3*KE80*100*100/MAX(FA$9:FA$497)/4)</f>
        <v>0</v>
      </c>
      <c r="RQ80" s="118">
        <f>($RL$4*KF80*100*((100/MAX(EX$9:EX$497)+100/MAX(EZ$9:EZ$497)))) * ($RO$3/2) + (($RL$4*KG80*100*((100/MAX(EX$9:EX$497)+100/MAX(EZ$9:EZ$497))))+($RL$4*KH80*100*((100/MAX(EX$9:EX$497)+100/MAX(EZ$9:EZ$497))))+($RL$4*KI80*100*((100/MAX(EX$9:EX$497)+100/MAX(EZ$9:EZ$497))))+($RL$4*KJ80*100*((100/MAX(EX$9:EX$497)+100/MAX(EZ$9:EZ$497))))+($RL$4*KK80*100*((100/MAX(EX$9:EX$497)+100/MAX(EZ$9:EZ$497))))+($RL$4*KL80*100*((100/MAX(EX$9:EX$497)+100/MAX(EZ$9:EZ$497))))+($RL$4*KM80*100*((100/MAX(EX$9:EX$497)+100/MAX(EZ$9:EZ$497))))+($RL$4*KN80*100*((100/MAX(EX$9:EX$497)+100/MAX(EZ$9:EZ$497))))+($RL$4*KO80*100*((100/MAX(EX$9:EX$497)+100/MAX(EZ$9:EZ$497))))+($RL$4*KP80*100*((100/MAX(EX$9:EX$497)+100/MAX(EZ$9:EZ$497))))+($RL$4*KQ80*100*((100/MAX(EX$9:EX$497)+100/MAX(EZ$9:EZ$497))))+($RL$4*KR80*100*((100/MAX(EX$9:EX$497)+100/MAX(EZ$9:EZ$497))))+($RL$4*KS80*100*((100/MAX(EX$9:EX$497)+100/MAX(EZ$9:EZ$497))))+($RL$4*KV80*100*((100/MAX(EX$9:EX$497)+100/MAX(EZ$9:EZ$497))))) * (($RO$3+$RO$4)/6)</f>
        <v>0</v>
      </c>
      <c r="RR80" s="115">
        <f>(($RL$4*KW80*100*((100/MAX(EX$9:EX$497)+100/MAX(EZ$9:EZ$497))))) * ($RO$3/2) + (($RL$4*KX80*100*((100/MAX(EX$9:EX$497)+100/MAX(EZ$9:EZ$497))))+($RL$4*KY80*100*((100/MAX(EX$9:EX$497)+100/MAX(EZ$9:EZ$497))))+($RL$4*KZ80*100*((100/MAX(EX$9:EX$497)+100/MAX(EZ$9:EZ$497))))+($RL$4*LA80*100*((100/MAX(EX$9:EX$497)+100/MAX(EZ$9:EZ$497))))+($RL$4*LB80*100*((100/MAX(EX$9:EX$497)+100/MAX(EZ$9:EZ$497))))+($RL$4*LC80*100*((100/MAX(EX$9:EX$497)+100/MAX(EZ$9:EZ$497))))) * (($RO$3+$RO$4)/6)</f>
        <v>0</v>
      </c>
      <c r="RS80" s="119">
        <f>(($RL$4*LD80*100*((100/MAX(EX$9:EX$497)+100/MAX(EZ$9:EZ$497))))+($RL$4*LE80*100*((100/MAX(EX$9:EX$497)+100/MAX(EZ$9:EZ$497))))) * (($RO$3+$RO$4)/6)</f>
        <v>0</v>
      </c>
      <c r="RT80" s="118">
        <f>($RJ$4*LH80*100*(100/MAX(EV$9:EV$497)))+($RJ$4*LI80*100*(100/MAX(EV$9:EV$497)))</f>
        <v>0</v>
      </c>
      <c r="RU80" s="119">
        <f>($RJ$4*LJ80*(100/MAX(EV$9:EV$497)))/2 + ($RL$3*LK80*(100/MAX(EW$9:EW$497))) + ($RJ$4*LL80*(100/MAX(EV$9:EV$497)))/4 + ($RL$3*LM80*(100/MAX(EW$9:EW$497)))</f>
        <v>0</v>
      </c>
      <c r="RV80" s="118">
        <f>($RJ$4*LN80*100*100/MAX(EV$9:EV$497)/2)+($RJ$4*LO80*100*100/MAX(EV$9:EV$497)/2)+($RJ$4*LP80*100*100/MAX(EV$9:EV$497))+($RJ$4*LQ80*100*100/MAX(EV$9:EV$497))+($RJ$4*LR80*100*100/MAX(EV$9:EV$497))</f>
        <v>0</v>
      </c>
      <c r="RW80" s="115">
        <f>($RJ$4*LS80*100*100/MAX(EV$9:EV$497)) + (($RJ$4*LT80*100*100/MAX(EV$9:EV$497))+($RJ$4*LU80*100*100/MAX(EV$9:EV$497))+($RJ$4*LV80*100*100/MAX(EV$9:EV$497))+($RJ$4*LW80*100*100/MAX(EV$9:EV$497))+($RJ$4*LX80*100*100/MAX(EV$9:EV$497))+($RJ$4*LY80*100*100/MAX(EV$9:EV$497))+($RJ$4*LZ80*100*100/MAX(EV$9:EV$497))+($RJ$4*MA80*100*100/MAX(EV$9:EV$497)))/2</f>
        <v>0</v>
      </c>
      <c r="RX80" s="119">
        <f>($RJ$4*MB80*100*100/MAX(EV$9:EV$497))+($RJ$4*MC80*100*100/MAX(EV$9:EV$497))+($RJ$4*MD80*100*100/MAX(EV$9:EV$497))+($RJ$4*ME80*100*100/MAX(EV$9:EV$497))+($RJ$4*MF80*100*100/MAX(EV$9:EV$497))+($RJ$4*MG80*100*100/MAX(EV$9:EV$497))+($RJ$4*MH80*100*100/MAX(EV$9:EV$497))+($RJ$4*MI80*100*100/MAX(EV$9:EV$497))+($RJ$4*MJ80*100*100/MAX(EV$9:EV$497))+($RJ$4*MK80*100*100/MAX(EV$9:EV$497))+($RJ$4*ML80*100*100/MAX(EV$9:EV$497))+($RJ$4*MM80*100*100/MAX(EV$9:EV$497))+($RJ$4*MN80*100*100/MAX(EV$9:EV$497))</f>
        <v>0</v>
      </c>
      <c r="RY80" s="118">
        <f>($RJ$4*MQ80*100*100/MAX(EV$9:EV$497))/2 + (($RJ$4*MR80*100*100/MAX(EV$9:EV$497))+($RJ$4*MS80*100*100/MAX(EV$9:EV$497))+($RJ$4*MT80*100*100/MAX(EV$9:EV$497))+($RJ$4*MU80*100*100/MAX(EV$9:EV$497))+($RJ$4*MV80*100*100/MAX(EV$9:EV$497))+($RJ$4*MW80*100*100/MAX(EV$9:EV$497))+($RJ$4*MX80*100*100/MAX(EV$9:EV$497))+($RJ$4*MY80*100*100/MAX(EV$9:EV$497))+($RJ$4*MZ80*100*100/MAX(EV$9:EV$497))+($RJ$4*NA80*100*100/MAX(EV$9:EV$497))+($RJ$4*NB80*100*100/MAX(EV$9:EV$497))+($RJ$4*NC80*100*100/MAX(EV$9:EV$497))+($RJ$4*ND80*100*100/MAX(EV$9:EV$497))+($RJ$4*NG80*100*100/MAX(EV$9:EV$497)))/4</f>
        <v>0</v>
      </c>
      <c r="RZ80" s="115">
        <f>($RJ$4*NH80*100*100/MAX(EV$9:EV$497))/2 + (($RJ$4*NI80*100*100/MAX(EV$9:EV$497))+($RJ$4*NJ80*100*100/MAX(EV$9:EV$497))+($RJ$4*NK80*100*100/MAX(EV$9:EV$497))+($RJ$4*NL80*100*100/MAX(EV$9:EV$497))+($RJ$4*NM80*100*100/MAX(EV$9:EV$497))+($RJ$4*NN80*100*100/MAX(EV$9:EV$497)))/4</f>
        <v>2.106741573033708</v>
      </c>
      <c r="SA80" s="117">
        <f>(($RJ$4*NO80*100*100/MAX(EV$9:EV$497))+($RJ$4*NP80*100*100/MAX(EV$9:EV$497)))/4</f>
        <v>0</v>
      </c>
      <c r="SB80" s="118">
        <f t="shared" si="170"/>
        <v>20.860908239700375</v>
      </c>
      <c r="SC80" s="115">
        <f t="shared" si="171"/>
        <v>19.175514981273409</v>
      </c>
      <c r="SD80" s="115">
        <f t="shared" si="172"/>
        <v>0.526685393258427</v>
      </c>
      <c r="SE80" s="115">
        <f t="shared" si="173"/>
        <v>19.175514981273409</v>
      </c>
      <c r="SF80" s="115">
        <f t="shared" si="174"/>
        <v>0.526685393258427</v>
      </c>
      <c r="SG80" s="115">
        <f t="shared" si="175"/>
        <v>2.106741573033708</v>
      </c>
      <c r="SH80" s="115">
        <f>ROUND(SB80/MAX(SB$9:SB$497)*100,0)</f>
        <v>26</v>
      </c>
      <c r="SI80" s="115">
        <f>ROUND(SC80/MAX(SC$9:SC$497)*100,0)</f>
        <v>29</v>
      </c>
      <c r="SJ80" s="115">
        <f>ROUND(SD80/MAX(SD$9:SD$497)*100,0)</f>
        <v>1</v>
      </c>
      <c r="SK80" s="115">
        <f>ROUND(SE80/MAX(SE$9:SE$497)*100,0)</f>
        <v>15</v>
      </c>
      <c r="SL80" s="115">
        <f>ROUND(SF80/MAX(SF$9:SF$497)*100,0)</f>
        <v>1</v>
      </c>
      <c r="SM80" s="121">
        <f>ROUND(SG80/MAX(SG$9:SG$497)*100,0)</f>
        <v>2</v>
      </c>
      <c r="SN80" s="115">
        <f>ROUND(AVERAGEIF($ES$9:$ES$497,$ES80,SH$9:SH$497),0)</f>
        <v>26</v>
      </c>
      <c r="SO80" s="115">
        <f>ROUND(AVERAGEIF($ES$9:$ES$497,$ES80,SI$9:SI$497),0)</f>
        <v>26</v>
      </c>
      <c r="SP80" s="115">
        <f>ROUND(AVERAGEIF($ES$9:$ES$497,$ES80,SJ$9:SJ$497),0)</f>
        <v>3</v>
      </c>
      <c r="SQ80" s="115">
        <f>ROUND(AVERAGEIF($ES$9:$ES$497,$ES80,SK$9:SK$497),0)</f>
        <v>21</v>
      </c>
      <c r="SR80" s="115">
        <f>ROUND(AVERAGEIF($ES$9:$ES$497,$ES80,SL$9:SL$497),0)</f>
        <v>5</v>
      </c>
      <c r="SS80" s="121">
        <f>ROUND(AVERAGEIF($ES$9:$ES$497,$ES80,SM$9:SM$497),0)</f>
        <v>5</v>
      </c>
      <c r="ST80" s="114">
        <f>RANK(SB80,SB$9:SB$497,0)</f>
        <v>158</v>
      </c>
      <c r="SU80" s="115">
        <f>RANK(SC80,SC$9:SC$497,0)</f>
        <v>102</v>
      </c>
      <c r="SV80" s="115">
        <f>RANK(SD80,SD$9:SD$497,0)</f>
        <v>265</v>
      </c>
      <c r="SW80" s="115">
        <f>RANK(SE80,SE$9:SE$497,0)</f>
        <v>134</v>
      </c>
      <c r="SX80" s="115">
        <f>RANK(SF80,SF$9:SF$497,0)</f>
        <v>253</v>
      </c>
      <c r="SY80" s="115">
        <f>RANK(SG80,SG$9:SG$497,0)</f>
        <v>237</v>
      </c>
      <c r="SZ80" s="115">
        <f>COUNTIFS(SB$9:SB$497,"&gt;"&amp;SB80,$ES$9:$ES$497,$ES80)+1</f>
        <v>41</v>
      </c>
      <c r="TA80" s="115">
        <f>COUNTIFS(SC$9:SC$497,"&gt;"&amp;SC80,$ES$9:$ES$497,$ES80)+1</f>
        <v>36</v>
      </c>
      <c r="TB80" s="115">
        <f>COUNTIFS(SD$9:SD$497,"&gt;"&amp;SD80,$ES$9:$ES$497,$ES80)+1</f>
        <v>53</v>
      </c>
      <c r="TC80" s="115">
        <f>COUNTIFS(SE$9:SE$497,"&gt;"&amp;SE80,$ES$9:$ES$497,$ES80)+1</f>
        <v>41</v>
      </c>
      <c r="TD80" s="115">
        <f>COUNTIFS(SF$9:SF$497,"&gt;"&amp;SF80,$ES$9:$ES$497,$ES80)+1</f>
        <v>53</v>
      </c>
      <c r="TE80" s="117">
        <f>COUNTIFS(SG$9:SG$497,"&gt;"&amp;SG80,$ES$9:$ES$497,$ES80)+1</f>
        <v>43</v>
      </c>
      <c r="TF80" s="118">
        <f t="shared" si="176"/>
        <v>78</v>
      </c>
      <c r="TG80" s="115">
        <f t="shared" si="177"/>
        <v>80</v>
      </c>
      <c r="TH80" s="115">
        <f t="shared" si="178"/>
        <v>38</v>
      </c>
      <c r="TI80" s="115">
        <f t="shared" si="179"/>
        <v>62</v>
      </c>
      <c r="TJ80" s="115">
        <f t="shared" si="180"/>
        <v>53</v>
      </c>
      <c r="TK80" s="115">
        <f t="shared" si="181"/>
        <v>45</v>
      </c>
      <c r="TL80" s="117">
        <f t="shared" si="182"/>
        <v>38</v>
      </c>
      <c r="TM80" s="118">
        <f>ROUND(TF80/MAX(TF$9:TF$497)*100,0)</f>
        <v>43</v>
      </c>
      <c r="TN80" s="115">
        <f>ROUND(TG80/MAX(TG$9:TG$497)*100,0)</f>
        <v>44</v>
      </c>
      <c r="TO80" s="115">
        <f>ROUND(TH80/MAX(TH$9:TH$497)*100,0)</f>
        <v>21</v>
      </c>
      <c r="TP80" s="115">
        <f>ROUND(TI80/MAX(TI$9:TI$497)*100,0)</f>
        <v>34</v>
      </c>
      <c r="TQ80" s="115">
        <f>ROUND(TJ80/MAX(TJ$9:TJ$497)*100,0)</f>
        <v>27</v>
      </c>
      <c r="TR80" s="115">
        <f>ROUND(TK80/MAX(TK$9:TK$497)*100,0)</f>
        <v>23</v>
      </c>
      <c r="TS80" s="119">
        <f>ROUND(TL80/MAX(TL$9:TL$497)*100,0)</f>
        <v>19</v>
      </c>
      <c r="TT80" s="120">
        <f>RANK(TM80,TM$9:TM$497,0)</f>
        <v>198</v>
      </c>
      <c r="TU80" s="115">
        <f>RANK(TN80,TN$9:TN$497,0)</f>
        <v>108</v>
      </c>
      <c r="TV80" s="115">
        <f>RANK(TO80,TO$9:TO$497,0)</f>
        <v>252</v>
      </c>
      <c r="TW80" s="115">
        <f>RANK(TP80,TP$9:TP$497,0)</f>
        <v>182</v>
      </c>
      <c r="TX80" s="115">
        <f>RANK(TQ80,TQ$9:TQ$497,0)</f>
        <v>178</v>
      </c>
      <c r="TY80" s="115">
        <f>RANK(TR80,TR$9:TR$497,0)</f>
        <v>255</v>
      </c>
      <c r="TZ80" s="121">
        <f>RANK(TS80,TS$9:TS$497,0)</f>
        <v>278</v>
      </c>
      <c r="UA80" s="132"/>
      <c r="UB80" s="7" t="s">
        <v>1</v>
      </c>
    </row>
    <row r="81" spans="1:548" x14ac:dyDescent="0.15">
      <c r="A81" s="183">
        <v>73</v>
      </c>
      <c r="B81" s="203" t="s">
        <v>737</v>
      </c>
      <c r="C81" s="63"/>
      <c r="D81" s="63"/>
      <c r="E81" s="64" t="s">
        <v>518</v>
      </c>
      <c r="F81" s="65">
        <v>36</v>
      </c>
      <c r="G81" s="65" t="s">
        <v>547</v>
      </c>
      <c r="H81" s="65"/>
      <c r="I81" s="66" t="s">
        <v>521</v>
      </c>
      <c r="J81" s="67" t="s">
        <v>521</v>
      </c>
      <c r="K81" s="67" t="s">
        <v>521</v>
      </c>
      <c r="L81" s="67" t="s">
        <v>521</v>
      </c>
      <c r="M81" s="67" t="s">
        <v>521</v>
      </c>
      <c r="N81" s="67" t="s">
        <v>521</v>
      </c>
      <c r="O81" s="67" t="s">
        <v>521</v>
      </c>
      <c r="P81" s="67" t="s">
        <v>521</v>
      </c>
      <c r="Q81" s="67" t="s">
        <v>521</v>
      </c>
      <c r="R81" s="68" t="s">
        <v>521</v>
      </c>
      <c r="S81" s="69" t="s">
        <v>521</v>
      </c>
      <c r="T81" s="67" t="s">
        <v>521</v>
      </c>
      <c r="U81" s="67" t="s">
        <v>521</v>
      </c>
      <c r="V81" s="67" t="s">
        <v>521</v>
      </c>
      <c r="W81" s="67" t="s">
        <v>521</v>
      </c>
      <c r="X81" s="67" t="s">
        <v>521</v>
      </c>
      <c r="Y81" s="67" t="s">
        <v>521</v>
      </c>
      <c r="Z81" s="67" t="s">
        <v>521</v>
      </c>
      <c r="AA81" s="67" t="s">
        <v>521</v>
      </c>
      <c r="AB81" s="68" t="s">
        <v>521</v>
      </c>
      <c r="AC81" s="69" t="s">
        <v>521</v>
      </c>
      <c r="AD81" s="67" t="s">
        <v>520</v>
      </c>
      <c r="AE81" s="67" t="s">
        <v>520</v>
      </c>
      <c r="AF81" s="67" t="s">
        <v>520</v>
      </c>
      <c r="AG81" s="67" t="s">
        <v>520</v>
      </c>
      <c r="AH81" s="67" t="s">
        <v>520</v>
      </c>
      <c r="AI81" s="67" t="s">
        <v>520</v>
      </c>
      <c r="AJ81" s="67" t="s">
        <v>521</v>
      </c>
      <c r="AK81" s="67" t="s">
        <v>521</v>
      </c>
      <c r="AL81" s="68" t="s">
        <v>521</v>
      </c>
      <c r="AM81" s="69" t="s">
        <v>521</v>
      </c>
      <c r="AN81" s="67" t="s">
        <v>521</v>
      </c>
      <c r="AO81" s="67" t="s">
        <v>521</v>
      </c>
      <c r="AP81" s="67" t="s">
        <v>521</v>
      </c>
      <c r="AQ81" s="67" t="s">
        <v>521</v>
      </c>
      <c r="AR81" s="67" t="s">
        <v>521</v>
      </c>
      <c r="AS81" s="67" t="s">
        <v>521</v>
      </c>
      <c r="AT81" s="67" t="s">
        <v>521</v>
      </c>
      <c r="AU81" s="67" t="s">
        <v>521</v>
      </c>
      <c r="AV81" s="68" t="s">
        <v>521</v>
      </c>
      <c r="AW81" s="69" t="s">
        <v>521</v>
      </c>
      <c r="AX81" s="67" t="s">
        <v>521</v>
      </c>
      <c r="AY81" s="67" t="s">
        <v>521</v>
      </c>
      <c r="AZ81" s="67" t="s">
        <v>521</v>
      </c>
      <c r="BA81" s="67" t="s">
        <v>521</v>
      </c>
      <c r="BB81" s="67" t="s">
        <v>521</v>
      </c>
      <c r="BC81" s="67" t="s">
        <v>521</v>
      </c>
      <c r="BD81" s="67" t="s">
        <v>521</v>
      </c>
      <c r="BE81" s="67" t="s">
        <v>521</v>
      </c>
      <c r="BF81" s="68" t="s">
        <v>521</v>
      </c>
      <c r="BG81" s="69" t="s">
        <v>521</v>
      </c>
      <c r="BH81" s="67" t="s">
        <v>521</v>
      </c>
      <c r="BI81" s="67" t="s">
        <v>521</v>
      </c>
      <c r="BJ81" s="67" t="s">
        <v>521</v>
      </c>
      <c r="BK81" s="67" t="s">
        <v>521</v>
      </c>
      <c r="BL81" s="67" t="s">
        <v>521</v>
      </c>
      <c r="BM81" s="67" t="s">
        <v>521</v>
      </c>
      <c r="BN81" s="67" t="s">
        <v>521</v>
      </c>
      <c r="BO81" s="67" t="s">
        <v>521</v>
      </c>
      <c r="BP81" s="68" t="s">
        <v>521</v>
      </c>
      <c r="BQ81" s="70" t="s">
        <v>521</v>
      </c>
      <c r="BR81" s="67" t="s">
        <v>521</v>
      </c>
      <c r="BS81" s="67" t="s">
        <v>521</v>
      </c>
      <c r="BT81" s="67" t="s">
        <v>521</v>
      </c>
      <c r="BU81" s="67" t="s">
        <v>521</v>
      </c>
      <c r="BV81" s="67" t="s">
        <v>521</v>
      </c>
      <c r="BW81" s="67" t="s">
        <v>521</v>
      </c>
      <c r="BX81" s="67" t="s">
        <v>521</v>
      </c>
      <c r="BY81" s="67" t="s">
        <v>521</v>
      </c>
      <c r="BZ81" s="68" t="s">
        <v>521</v>
      </c>
      <c r="CA81" s="69" t="s">
        <v>521</v>
      </c>
      <c r="CB81" s="67" t="s">
        <v>521</v>
      </c>
      <c r="CC81" s="67" t="s">
        <v>521</v>
      </c>
      <c r="CD81" s="67" t="s">
        <v>521</v>
      </c>
      <c r="CE81" s="67" t="s">
        <v>521</v>
      </c>
      <c r="CF81" s="67" t="s">
        <v>521</v>
      </c>
      <c r="CG81" s="67" t="s">
        <v>521</v>
      </c>
      <c r="CH81" s="67" t="s">
        <v>521</v>
      </c>
      <c r="CI81" s="67" t="s">
        <v>521</v>
      </c>
      <c r="CJ81" s="68" t="s">
        <v>521</v>
      </c>
      <c r="CK81" s="69" t="s">
        <v>521</v>
      </c>
      <c r="CL81" s="67" t="s">
        <v>521</v>
      </c>
      <c r="CM81" s="67" t="s">
        <v>521</v>
      </c>
      <c r="CN81" s="67" t="s">
        <v>521</v>
      </c>
      <c r="CO81" s="67" t="s">
        <v>521</v>
      </c>
      <c r="CP81" s="67" t="s">
        <v>521</v>
      </c>
      <c r="CQ81" s="67" t="s">
        <v>521</v>
      </c>
      <c r="CR81" s="67" t="s">
        <v>521</v>
      </c>
      <c r="CS81" s="67" t="s">
        <v>521</v>
      </c>
      <c r="CT81" s="68" t="s">
        <v>521</v>
      </c>
      <c r="CU81" s="69" t="s">
        <v>521</v>
      </c>
      <c r="CV81" s="67" t="s">
        <v>521</v>
      </c>
      <c r="CW81" s="67" t="s">
        <v>521</v>
      </c>
      <c r="CX81" s="67" t="s">
        <v>521</v>
      </c>
      <c r="CY81" s="67" t="s">
        <v>521</v>
      </c>
      <c r="CZ81" s="67" t="s">
        <v>521</v>
      </c>
      <c r="DA81" s="67" t="s">
        <v>521</v>
      </c>
      <c r="DB81" s="67" t="s">
        <v>521</v>
      </c>
      <c r="DC81" s="67" t="s">
        <v>521</v>
      </c>
      <c r="DD81" s="68" t="s">
        <v>521</v>
      </c>
      <c r="DE81" s="69" t="s">
        <v>521</v>
      </c>
      <c r="DF81" s="71" t="s">
        <v>521</v>
      </c>
      <c r="DG81" s="67" t="s">
        <v>521</v>
      </c>
      <c r="DH81" s="67" t="s">
        <v>521</v>
      </c>
      <c r="DI81" s="67" t="s">
        <v>521</v>
      </c>
      <c r="DJ81" s="67" t="s">
        <v>521</v>
      </c>
      <c r="DK81" s="67" t="s">
        <v>521</v>
      </c>
      <c r="DL81" s="67" t="s">
        <v>521</v>
      </c>
      <c r="DM81" s="67" t="s">
        <v>521</v>
      </c>
      <c r="DN81" s="68" t="s">
        <v>521</v>
      </c>
      <c r="DO81" s="70" t="s">
        <v>521</v>
      </c>
      <c r="DP81" s="71" t="s">
        <v>521</v>
      </c>
      <c r="DQ81" s="67" t="s">
        <v>521</v>
      </c>
      <c r="DR81" s="67" t="s">
        <v>521</v>
      </c>
      <c r="DS81" s="67" t="s">
        <v>521</v>
      </c>
      <c r="DT81" s="67" t="s">
        <v>521</v>
      </c>
      <c r="DU81" s="67" t="s">
        <v>521</v>
      </c>
      <c r="DV81" s="67" t="s">
        <v>521</v>
      </c>
      <c r="DW81" s="67" t="s">
        <v>521</v>
      </c>
      <c r="DX81" s="72" t="s">
        <v>521</v>
      </c>
      <c r="DY81" s="73" t="s">
        <v>522</v>
      </c>
      <c r="DZ81" s="74">
        <v>2</v>
      </c>
      <c r="EA81" s="74">
        <v>3</v>
      </c>
      <c r="EB81" s="74">
        <v>3</v>
      </c>
      <c r="EC81" s="75">
        <v>4</v>
      </c>
      <c r="ED81" s="76" t="s">
        <v>522</v>
      </c>
      <c r="EE81" s="74">
        <f t="shared" si="132"/>
        <v>2</v>
      </c>
      <c r="EF81" s="74">
        <f t="shared" si="133"/>
        <v>6</v>
      </c>
      <c r="EG81" s="74">
        <f t="shared" si="134"/>
        <v>18</v>
      </c>
      <c r="EH81" s="77">
        <f t="shared" si="135"/>
        <v>72</v>
      </c>
      <c r="EI81" s="73">
        <v>100</v>
      </c>
      <c r="EJ81" s="74">
        <v>150</v>
      </c>
      <c r="EK81" s="74">
        <v>300</v>
      </c>
      <c r="EL81" s="74">
        <v>500</v>
      </c>
      <c r="EM81" s="75">
        <v>1500</v>
      </c>
      <c r="EN81" s="78">
        <v>1</v>
      </c>
      <c r="EO81" s="79">
        <f t="shared" si="136"/>
        <v>0.75</v>
      </c>
      <c r="EP81" s="79">
        <f t="shared" si="137"/>
        <v>0.5</v>
      </c>
      <c r="EQ81" s="79">
        <f t="shared" si="138"/>
        <v>0.27777777777777779</v>
      </c>
      <c r="ER81" s="80">
        <f t="shared" si="139"/>
        <v>0.20833333333333331</v>
      </c>
      <c r="ES81" s="128" t="s">
        <v>532</v>
      </c>
      <c r="ET81" s="82" t="s">
        <v>572</v>
      </c>
      <c r="EU81" s="83">
        <v>4</v>
      </c>
      <c r="EV81" s="73">
        <v>22</v>
      </c>
      <c r="EW81" s="74">
        <v>36</v>
      </c>
      <c r="EX81" s="74">
        <v>16</v>
      </c>
      <c r="EY81" s="74">
        <v>9</v>
      </c>
      <c r="EZ81" s="74">
        <v>13</v>
      </c>
      <c r="FA81" s="74">
        <v>48</v>
      </c>
      <c r="FB81" s="74">
        <v>13</v>
      </c>
      <c r="FC81" s="74">
        <v>16</v>
      </c>
      <c r="FD81" s="74">
        <f t="shared" si="140"/>
        <v>29</v>
      </c>
      <c r="FE81" s="84">
        <f t="shared" si="141"/>
        <v>32</v>
      </c>
      <c r="FF81" s="73">
        <f>RANK(EV81,$EV$9:$EV$497,0)</f>
        <v>394</v>
      </c>
      <c r="FG81" s="74">
        <f>RANK(EW81,$EW$9:$EW$497,0)</f>
        <v>259</v>
      </c>
      <c r="FH81" s="74">
        <f>RANK(EX81,$EX$9:$EX$497,0)</f>
        <v>336</v>
      </c>
      <c r="FI81" s="74">
        <f>RANK(EY81,$EY$9:$EY$497,0)</f>
        <v>397</v>
      </c>
      <c r="FJ81" s="74">
        <f>RANK(EZ81,$EZ$9:$EZ$497,0)</f>
        <v>281</v>
      </c>
      <c r="FK81" s="74">
        <f>RANK(FA81,$FA$9:$FA$497,0)</f>
        <v>43</v>
      </c>
      <c r="FL81" s="74">
        <f>RANK(FB81,$FB$9:$FB$497,0)</f>
        <v>364</v>
      </c>
      <c r="FM81" s="74">
        <f>RANK(FC81,$FC$9:$FC$497,0)</f>
        <v>348</v>
      </c>
      <c r="FN81" s="74">
        <f>RANK(FD81,$FD$9:$FD$497,0)</f>
        <v>368</v>
      </c>
      <c r="FO81" s="84">
        <f>RANK(FE81,$FE$9:$FE$497,0)</f>
        <v>369</v>
      </c>
      <c r="FP81" s="73">
        <f>COUNTIFS($EV$9:$EV$497,"&gt;"&amp;EV81,$ES$9:$ES$497,ES81)+1</f>
        <v>60</v>
      </c>
      <c r="FQ81" s="74">
        <f>COUNTIFS($EW$9:$EW$497,"&gt;"&amp;EW81,$ES$9:$ES$497,ES81)+1</f>
        <v>52</v>
      </c>
      <c r="FR81" s="74">
        <f>COUNTIFS($EX$9:$EX$497,"&gt;"&amp;EX81,$ES$9:$ES$497,ES81)+1</f>
        <v>48</v>
      </c>
      <c r="FS81" s="74">
        <f>COUNTIFS($EY$9:$EY$497,"&gt;"&amp;EY81,$ES$9:$ES$497,ES81)+1</f>
        <v>61</v>
      </c>
      <c r="FT81" s="74">
        <f>COUNTIFS($EZ$9:$EZ$497,"&gt;"&amp;EZ81,$ES$9:$ES$497,ES81)+1</f>
        <v>44</v>
      </c>
      <c r="FU81" s="74">
        <f>COUNTIFS($FA$9:$FA$497,"&gt;"&amp;FA81,$ES$9:$ES$497,ES81)+1</f>
        <v>36</v>
      </c>
      <c r="FV81" s="74">
        <f>COUNTIFS($FB$9:$FB$497,"&gt;"&amp;FB81,$ES$9:$ES$497,ES81)+1</f>
        <v>54</v>
      </c>
      <c r="FW81" s="74">
        <f>COUNTIFS($FC$9:$FC$497,"&gt;"&amp;FC81,$ES$9:$ES$497,ES81)+1</f>
        <v>52</v>
      </c>
      <c r="FX81" s="74">
        <f>COUNTIFS($FD$9:$FD$497,"&gt;"&amp;FD81,$ES$9:$ES$497,ES81)+1</f>
        <v>52</v>
      </c>
      <c r="FY81" s="84">
        <f>COUNTIFS($FE$9:$FE$497,"&gt;"&amp;FE81,$ES$9:$ES$497,ES81)+1</f>
        <v>52</v>
      </c>
      <c r="FZ81" s="85">
        <f t="shared" si="142"/>
        <v>0.61</v>
      </c>
      <c r="GA81" s="86">
        <f t="shared" si="143"/>
        <v>1</v>
      </c>
      <c r="GB81" s="86">
        <f t="shared" si="144"/>
        <v>0.44</v>
      </c>
      <c r="GC81" s="86">
        <f t="shared" si="145"/>
        <v>0.25</v>
      </c>
      <c r="GD81" s="86">
        <f t="shared" si="146"/>
        <v>0.36</v>
      </c>
      <c r="GE81" s="86">
        <f t="shared" si="147"/>
        <v>1.33</v>
      </c>
      <c r="GF81" s="86">
        <f t="shared" si="148"/>
        <v>0.36</v>
      </c>
      <c r="GG81" s="86">
        <f t="shared" si="149"/>
        <v>0.44</v>
      </c>
      <c r="GH81" s="86">
        <f t="shared" si="150"/>
        <v>0.81</v>
      </c>
      <c r="GI81" s="87">
        <f t="shared" si="151"/>
        <v>0.89</v>
      </c>
      <c r="GJ81" s="85">
        <f>ROUND(((FZ81-AVERAGE(FZ$9:FZ$497))/STDEVP(FZ$9:FZ$497)*10+50),2)</f>
        <v>36.119999999999997</v>
      </c>
      <c r="GK81" s="86">
        <f>ROUND(((GA81-AVERAGE(GA$9:GA$497))/STDEVP(GA$9:GA$497)*10+50),2)</f>
        <v>59.25</v>
      </c>
      <c r="GL81" s="86">
        <f>ROUND(((GB81-AVERAGE(GB$9:GB$497))/STDEVP(GB$9:GB$497)*10+50),2)</f>
        <v>44.63</v>
      </c>
      <c r="GM81" s="86">
        <f>ROUND(((GC81-AVERAGE(GC$9:GC$497))/STDEVP(GC$9:GC$497)*10+50),2)</f>
        <v>36.159999999999997</v>
      </c>
      <c r="GN81" s="86">
        <f>ROUND(((GD81-AVERAGE(GD$9:GD$497))/STDEVP(GD$9:GD$497)*10+50),2)</f>
        <v>48.9</v>
      </c>
      <c r="GO81" s="86">
        <f>ROUND(((GE81-AVERAGE(GE$9:GE$497))/STDEVP(GE$9:GE$497)*10+50),2)</f>
        <v>85.63</v>
      </c>
      <c r="GP81" s="86">
        <f>ROUND(((GF81-AVERAGE(GF$9:GF$497))/STDEVP(GF$9:GF$497)*10+50),2)</f>
        <v>41.34</v>
      </c>
      <c r="GQ81" s="86">
        <f>ROUND(((GG81-AVERAGE(GG$9:GG$497))/STDEVP(GG$9:GG$497)*10+50),2)</f>
        <v>44.02</v>
      </c>
      <c r="GR81" s="86">
        <f>ROUND(((GH81-AVERAGE(GH$9:GH$497))/STDEVP(GH$9:GH$497)*10+50),2)</f>
        <v>43.99</v>
      </c>
      <c r="GS81" s="87">
        <f>ROUND(((GI81-AVERAGE(GI$9:GI$497))/STDEVP(GI$9:GI$497)*10+50),2)</f>
        <v>43.2</v>
      </c>
      <c r="GT81" s="73">
        <f>RANK(GJ81,$GJ$9:$GJ$497,0)</f>
        <v>401</v>
      </c>
      <c r="GU81" s="74">
        <f>RANK(GK81,$GK$9:$GK$497,0)</f>
        <v>78</v>
      </c>
      <c r="GV81" s="74">
        <f>RANK(GL81,$GL$9:$GL$497,0)</f>
        <v>291</v>
      </c>
      <c r="GW81" s="74">
        <f>RANK(GM81,$GM$9:$GM$497,0)</f>
        <v>421</v>
      </c>
      <c r="GX81" s="74">
        <f>RANK(GN81,$GN$9:$GN$497,0)</f>
        <v>155</v>
      </c>
      <c r="GY81" s="74">
        <f>RANK(GO81,$GO$9:$GO$497,0)</f>
        <v>7</v>
      </c>
      <c r="GZ81" s="74">
        <f>RANK(GP81,$GP$9:$GP$497,0)</f>
        <v>336</v>
      </c>
      <c r="HA81" s="74">
        <f>RANK(GQ81,$GQ$9:$GQ$497,0)</f>
        <v>302</v>
      </c>
      <c r="HB81" s="74">
        <f>RANK(GR81,$GR$9:$GR$497,0)</f>
        <v>293</v>
      </c>
      <c r="HC81" s="84">
        <f>RANK(GS81,$GS$9:$GS$497,0)</f>
        <v>315</v>
      </c>
      <c r="HD81" s="85">
        <f>ROUND(AVERAGEIF($ES$9:$ES$497,$ES81,$FZ$9:$FZ$497),2)</f>
        <v>0.93</v>
      </c>
      <c r="HE81" s="86">
        <f>ROUND(AVERAGEIF($ES$9:$ES$497,$ES81,$GA$9:$GA$497),2)</f>
        <v>0.96</v>
      </c>
      <c r="HF81" s="86">
        <f>ROUND(AVERAGEIF($ES$9:$ES$497,$ES81,$GB$9:$GB$497),2)</f>
        <v>0.41</v>
      </c>
      <c r="HG81" s="86">
        <f>ROUND(AVERAGEIF($ES$9:$ES$497,$ES81,$GC$9:$GC$497),2)</f>
        <v>0.46</v>
      </c>
      <c r="HH81" s="86">
        <f>ROUND(AVERAGEIF($ES$9:$ES$497,$ES81,$GD$9:$GD$497),2)</f>
        <v>0.38</v>
      </c>
      <c r="HI81" s="86">
        <f>ROUND(AVERAGEIF($ES$9:$ES$497,$ES81,$GE$9:$GE$497),2)</f>
        <v>0.85</v>
      </c>
      <c r="HJ81" s="86">
        <f>ROUND(AVERAGEIF($ES$9:$ES$497,$ES81,$GF$9:$GF$497),2)</f>
        <v>0.44</v>
      </c>
      <c r="HK81" s="86">
        <f>ROUND(AVERAGEIF($ES$9:$ES$497,$ES81,$GG$9:$GG$497),2)</f>
        <v>0.42</v>
      </c>
      <c r="HL81" s="86">
        <f>ROUND(AVERAGEIF($ES$9:$ES$497,$ES81,$GH$9:$GH$497),2)</f>
        <v>0.8</v>
      </c>
      <c r="HM81" s="87">
        <f>ROUND(AVERAGEIF($ES$9:$ES$497,$ES81,$GI$9:$GI$497),2)</f>
        <v>0.84</v>
      </c>
      <c r="HN81" s="88">
        <f t="shared" si="152"/>
        <v>-0.32000000000000006</v>
      </c>
      <c r="HO81" s="89">
        <f t="shared" si="153"/>
        <v>4.0000000000000036E-2</v>
      </c>
      <c r="HP81" s="89">
        <f t="shared" si="154"/>
        <v>3.0000000000000027E-2</v>
      </c>
      <c r="HQ81" s="89">
        <f t="shared" si="155"/>
        <v>-0.21000000000000002</v>
      </c>
      <c r="HR81" s="89">
        <f t="shared" si="156"/>
        <v>-2.0000000000000018E-2</v>
      </c>
      <c r="HS81" s="89">
        <f t="shared" si="157"/>
        <v>0.48000000000000009</v>
      </c>
      <c r="HT81" s="89">
        <f t="shared" si="158"/>
        <v>-8.0000000000000016E-2</v>
      </c>
      <c r="HU81" s="89">
        <f t="shared" si="159"/>
        <v>2.0000000000000018E-2</v>
      </c>
      <c r="HV81" s="89">
        <f t="shared" si="160"/>
        <v>1.0000000000000009E-2</v>
      </c>
      <c r="HW81" s="90">
        <f t="shared" si="161"/>
        <v>5.0000000000000044E-2</v>
      </c>
      <c r="HX81" s="73">
        <f>COUNTIFS($FZ$9:$FZ$497,"&gt;"&amp;FZ81,$ES$9:$ES$497,$ES81)+1</f>
        <v>63</v>
      </c>
      <c r="HY81" s="74">
        <f>COUNTIFS($GA$9:$GA$497,"&gt;"&amp;GA81,$ES$9:$ES$497,$ES81)+1</f>
        <v>23</v>
      </c>
      <c r="HZ81" s="74">
        <f>COUNTIFS($GB$9:$GB$497,"&gt;"&amp;GB81,$ES$9:$ES$497,$ES81)+1</f>
        <v>25</v>
      </c>
      <c r="IA81" s="74">
        <f>COUNTIFS($GC$9:$GC$497,"&gt;"&amp;GC81,$ES$9:$ES$497,$ES81)+1</f>
        <v>67</v>
      </c>
      <c r="IB81" s="74">
        <f>COUNTIFS($GD$9:$GD$497,"&gt;"&amp;GD81,$ES$9:$ES$497,$ES81)+1</f>
        <v>40</v>
      </c>
      <c r="IC81" s="74">
        <f>COUNTIFS($GE$9:$GE$497,"&gt;"&amp;GE81,$ES$9:$ES$497,$ES81)+1</f>
        <v>7</v>
      </c>
      <c r="ID81" s="74">
        <f>COUNTIFS($GF$9:$GF$497,"&gt;"&amp;GF81,$ES$9:$ES$497,$ES81)+1</f>
        <v>47</v>
      </c>
      <c r="IE81" s="74">
        <f>COUNTIFS($GG$9:$GG$497,"&gt;"&amp;GG81,$ES$9:$ES$497,$ES81)+1</f>
        <v>24</v>
      </c>
      <c r="IF81" s="74">
        <f>COUNTIFS($GH$9:$GH$497,"&gt;"&amp;GH81,$ES$9:$ES$497,$ES81)+1</f>
        <v>25</v>
      </c>
      <c r="IG81" s="84">
        <f>COUNTIFS($GI$9:$GI$497,"&gt;"&amp;GI81,$ES$9:$ES$497,$ES81)+1</f>
        <v>25</v>
      </c>
      <c r="IH81" s="91"/>
      <c r="II81" s="79"/>
      <c r="IJ81" s="79"/>
      <c r="IK81" s="79"/>
      <c r="IL81" s="79"/>
      <c r="IM81" s="92"/>
      <c r="IN81" s="93"/>
      <c r="IO81" s="94"/>
      <c r="IP81" s="95"/>
      <c r="IQ81" s="79"/>
      <c r="IR81" s="79"/>
      <c r="IS81" s="79"/>
      <c r="IT81" s="79"/>
      <c r="IU81" s="79"/>
      <c r="IV81" s="79"/>
      <c r="IW81" s="96"/>
      <c r="IX81" s="93"/>
      <c r="IY81" s="79"/>
      <c r="IZ81" s="79"/>
      <c r="JA81" s="79"/>
      <c r="JB81" s="79"/>
      <c r="JC81" s="79"/>
      <c r="JD81" s="79"/>
      <c r="JE81" s="97"/>
      <c r="JF81" s="95"/>
      <c r="JG81" s="79"/>
      <c r="JH81" s="79"/>
      <c r="JI81" s="79"/>
      <c r="JJ81" s="79"/>
      <c r="JK81" s="79"/>
      <c r="JL81" s="79"/>
      <c r="JM81" s="96"/>
      <c r="JN81" s="93"/>
      <c r="JO81" s="79"/>
      <c r="JP81" s="79"/>
      <c r="JQ81" s="79"/>
      <c r="JR81" s="79"/>
      <c r="JS81" s="79"/>
      <c r="JT81" s="79"/>
      <c r="JU81" s="79"/>
      <c r="JV81" s="79"/>
      <c r="JW81" s="79"/>
      <c r="JX81" s="79"/>
      <c r="JY81" s="79"/>
      <c r="JZ81" s="97"/>
      <c r="KA81" s="93"/>
      <c r="KB81" s="79"/>
      <c r="KC81" s="79"/>
      <c r="KD81" s="79"/>
      <c r="KE81" s="97"/>
      <c r="KF81" s="95"/>
      <c r="KG81" s="79"/>
      <c r="KH81" s="79"/>
      <c r="KI81" s="79"/>
      <c r="KJ81" s="79"/>
      <c r="KK81" s="98"/>
      <c r="KL81" s="79"/>
      <c r="KM81" s="79"/>
      <c r="KN81" s="79"/>
      <c r="KO81" s="79"/>
      <c r="KP81" s="79"/>
      <c r="KQ81" s="79"/>
      <c r="KR81" s="79"/>
      <c r="KS81" s="96"/>
      <c r="KT81" s="96"/>
      <c r="KU81" s="96"/>
      <c r="KV81" s="96"/>
      <c r="KW81" s="93"/>
      <c r="KX81" s="79"/>
      <c r="KY81" s="79"/>
      <c r="KZ81" s="79"/>
      <c r="LA81" s="79"/>
      <c r="LB81" s="79"/>
      <c r="LC81" s="96"/>
      <c r="LD81" s="93"/>
      <c r="LE81" s="94"/>
      <c r="LF81" s="99"/>
      <c r="LG81" s="75"/>
      <c r="LH81" s="93"/>
      <c r="LI81" s="79"/>
      <c r="LJ81" s="74"/>
      <c r="LK81" s="74"/>
      <c r="LL81" s="74"/>
      <c r="LM81" s="100"/>
      <c r="LN81" s="95"/>
      <c r="LO81" s="79"/>
      <c r="LP81" s="79"/>
      <c r="LQ81" s="79"/>
      <c r="LR81" s="96"/>
      <c r="LS81" s="93"/>
      <c r="LT81" s="79"/>
      <c r="LU81" s="79"/>
      <c r="LV81" s="79"/>
      <c r="LW81" s="79"/>
      <c r="LX81" s="79"/>
      <c r="LY81" s="79"/>
      <c r="LZ81" s="79"/>
      <c r="MA81" s="97"/>
      <c r="MB81" s="95"/>
      <c r="MC81" s="79"/>
      <c r="MD81" s="79"/>
      <c r="ME81" s="79"/>
      <c r="MF81" s="79"/>
      <c r="MG81" s="79"/>
      <c r="MH81" s="79"/>
      <c r="MI81" s="79"/>
      <c r="MJ81" s="79"/>
      <c r="MK81" s="79"/>
      <c r="ML81" s="79"/>
      <c r="MM81" s="79"/>
      <c r="MN81" s="98"/>
      <c r="MO81" s="98"/>
      <c r="MP81" s="96"/>
      <c r="MQ81" s="93"/>
      <c r="MR81" s="79"/>
      <c r="MS81" s="79">
        <v>0.03</v>
      </c>
      <c r="MT81" s="79"/>
      <c r="MU81" s="79"/>
      <c r="MV81" s="98"/>
      <c r="MW81" s="79"/>
      <c r="MX81" s="79"/>
      <c r="MY81" s="79"/>
      <c r="MZ81" s="79"/>
      <c r="NA81" s="79"/>
      <c r="NB81" s="79"/>
      <c r="NC81" s="79"/>
      <c r="ND81" s="96"/>
      <c r="NE81" s="96"/>
      <c r="NF81" s="96"/>
      <c r="NG81" s="96"/>
      <c r="NH81" s="93"/>
      <c r="NI81" s="79"/>
      <c r="NJ81" s="79"/>
      <c r="NK81" s="79"/>
      <c r="NL81" s="79"/>
      <c r="NM81" s="79"/>
      <c r="NN81" s="94"/>
      <c r="NO81" s="93"/>
      <c r="NP81" s="80"/>
      <c r="NQ81" s="124" t="s">
        <v>735</v>
      </c>
      <c r="NR81" s="102" t="s">
        <v>740</v>
      </c>
      <c r="NS81" s="102"/>
      <c r="NT81" s="102"/>
      <c r="NU81" s="102"/>
      <c r="NV81" s="104">
        <v>43720</v>
      </c>
      <c r="NW81" s="102" t="s">
        <v>525</v>
      </c>
      <c r="NX81" s="130" t="s">
        <v>741</v>
      </c>
      <c r="NY81" s="126" t="s">
        <v>742</v>
      </c>
      <c r="NZ81" s="130" t="s">
        <v>741</v>
      </c>
      <c r="OA81" s="131"/>
      <c r="OB81" s="131"/>
      <c r="OC81" s="131"/>
      <c r="OD81" s="108">
        <f t="shared" si="162"/>
        <v>72</v>
      </c>
      <c r="OE81" s="109">
        <v>6</v>
      </c>
      <c r="OF81" s="110">
        <f t="shared" si="163"/>
        <v>100</v>
      </c>
      <c r="OG81" s="109">
        <v>5</v>
      </c>
      <c r="OH81" s="111">
        <f>ROUND(AVERAGEIF($ES$9:$ES$497,$ES81,EV$9:EV$497),0)</f>
        <v>58</v>
      </c>
      <c r="OI81" s="112">
        <f>ROUND(AVERAGEIF($ES$9:$ES$497,$ES81,EW$9:EW$497),0)</f>
        <v>57</v>
      </c>
      <c r="OJ81" s="112">
        <f>ROUND(AVERAGEIF($ES$9:$ES$497,$ES81,EX$9:EX$497),0)</f>
        <v>24</v>
      </c>
      <c r="OK81" s="112">
        <f>ROUND(AVERAGEIF($ES$9:$ES$497,$ES81,EY$9:EY$497),0)</f>
        <v>29</v>
      </c>
      <c r="OL81" s="112">
        <f>ROUND(AVERAGEIF($ES$9:$ES$497,$ES81,EZ$9:EZ$497),0)</f>
        <v>25</v>
      </c>
      <c r="OM81" s="112">
        <f>ROUND(AVERAGEIF($ES$9:$ES$497,$ES81,FA$9:FA$497),0)</f>
        <v>51</v>
      </c>
      <c r="ON81" s="112">
        <f>ROUND(AVERAGEIF($ES$9:$ES$497,$ES81,FB$9:FB$497),0)</f>
        <v>27</v>
      </c>
      <c r="OO81" s="112">
        <f>ROUND(AVERAGEIF($ES$9:$ES$497,$ES81,FC$9:FC$497),0)</f>
        <v>25</v>
      </c>
      <c r="OP81" s="112">
        <f>ROUND(AVERAGEIF($ES$9:$ES$497,$ES81,FD$9:FD$497),0)</f>
        <v>49</v>
      </c>
      <c r="OQ81" s="113">
        <f>ROUND(AVERAGEIF($ES$9:$ES$497,$ES81,FE$9:FE$497),0)</f>
        <v>49</v>
      </c>
      <c r="OR81" s="114">
        <f>ROUND(EV81/MAX(EV$9:EV$497)*100,0)</f>
        <v>12</v>
      </c>
      <c r="OS81" s="115">
        <f>ROUND(EW81/MAX(EW$9:EW$497)*100,0)</f>
        <v>28</v>
      </c>
      <c r="OT81" s="115">
        <f>ROUND(EX81/MAX(EX$9:EX$497)*100,0)</f>
        <v>13</v>
      </c>
      <c r="OU81" s="115">
        <f>ROUND(EY81/MAX(EY$9:EY$497)*100,0)</f>
        <v>6</v>
      </c>
      <c r="OV81" s="115">
        <f>ROUND(EZ81/MAX(EZ$9:EZ$497)*100,0)</f>
        <v>10</v>
      </c>
      <c r="OW81" s="115">
        <f>ROUND(FA81/MAX(FA$9:FA$497)*100,0)</f>
        <v>42</v>
      </c>
      <c r="OX81" s="115">
        <f>ROUND(FB81/MAX(FB$9:FB$497)*100,0)</f>
        <v>10</v>
      </c>
      <c r="OY81" s="116">
        <f>ROUND(FC81/MAX(FC$9:FC$497)*100,0)</f>
        <v>11</v>
      </c>
      <c r="OZ81" s="115">
        <f>ROUND(FD81/MAX(FD$9:FD$497)*100,0)</f>
        <v>20</v>
      </c>
      <c r="PA81" s="117">
        <f>ROUND(FE81/MAX(FE$9:FE$497)*100,0)</f>
        <v>13</v>
      </c>
      <c r="PB81" s="118">
        <f t="shared" si="164"/>
        <v>156</v>
      </c>
      <c r="PC81" s="115">
        <f t="shared" si="165"/>
        <v>147</v>
      </c>
      <c r="PD81" s="115">
        <f t="shared" si="166"/>
        <v>186</v>
      </c>
      <c r="PE81" s="115">
        <f t="shared" si="167"/>
        <v>178</v>
      </c>
      <c r="PF81" s="115">
        <f t="shared" si="168"/>
        <v>204</v>
      </c>
      <c r="PG81" s="119">
        <f t="shared" si="169"/>
        <v>228</v>
      </c>
      <c r="PH81" s="118">
        <f>ROUND(PB81/MAX(PB$9:PB$497)*100,0)</f>
        <v>19</v>
      </c>
      <c r="PI81" s="115">
        <f>ROUND(PC81/MAX(PC$9:PC$497)*100,0)</f>
        <v>18</v>
      </c>
      <c r="PJ81" s="115">
        <f>ROUND(PD81/MAX(PD$9:PD$497)*100,0)</f>
        <v>20</v>
      </c>
      <c r="PK81" s="115">
        <f>ROUND(PE81/MAX(PE$9:PE$497)*100,0)</f>
        <v>18</v>
      </c>
      <c r="PL81" s="115">
        <f>ROUND(PF81/MAX(PF$9:PF$497)*100,0)</f>
        <v>29</v>
      </c>
      <c r="PM81" s="119">
        <f>ROUND(PG81/MAX(PG$9:PG$497)*100,0)</f>
        <v>33</v>
      </c>
      <c r="PN81" s="118">
        <f>RANK(PH81,PH$9:PH$497,0)</f>
        <v>374</v>
      </c>
      <c r="PO81" s="115">
        <f>RANK(PI81,PI$9:PI$497,0)</f>
        <v>365</v>
      </c>
      <c r="PP81" s="115">
        <f>RANK(PJ81,PJ$9:PJ$497,0)</f>
        <v>372</v>
      </c>
      <c r="PQ81" s="115">
        <f>RANK(PK81,PK$9:PK$497,0)</f>
        <v>374</v>
      </c>
      <c r="PR81" s="115">
        <f>RANK(PL81,PL$9:PL$497,0)</f>
        <v>323</v>
      </c>
      <c r="PS81" s="119">
        <f>RANK(PM81,PM$9:PM$497,0)</f>
        <v>282</v>
      </c>
      <c r="PT81" s="120">
        <f>ROUND(FZ81/MAX(FZ$9:FZ$497)*100,0)</f>
        <v>33</v>
      </c>
      <c r="PU81" s="115">
        <f>ROUND(GA81/MAX(GA$9:GA$497)*100,0)</f>
        <v>56</v>
      </c>
      <c r="PV81" s="115">
        <f>ROUND(GB81/MAX(GB$9:GB$497)*100,0)</f>
        <v>32</v>
      </c>
      <c r="PW81" s="115">
        <f>ROUND(GC81/MAX(GC$9:GC$497)*100,0)</f>
        <v>20</v>
      </c>
      <c r="PX81" s="115">
        <f>ROUND(GD81/MAX(GD$9:GD$497)*100,0)</f>
        <v>20</v>
      </c>
      <c r="PY81" s="115">
        <f>ROUND(GE81/MAX(GE$9:GE$497)*100,0)</f>
        <v>80</v>
      </c>
      <c r="PZ81" s="115">
        <f>ROUND(GF81/MAX(GF$9:GF$497)*100,0)</f>
        <v>17</v>
      </c>
      <c r="QA81" s="116">
        <f>ROUND(GG81/MAX(GG$9:GG$497)*100,0)</f>
        <v>24</v>
      </c>
      <c r="QB81" s="115">
        <f>ROUND(GH81/MAX(GH$9:GH$497)*100,0)</f>
        <v>36</v>
      </c>
      <c r="QC81" s="121">
        <f>ROUND(GI81/MAX(GI$9:GI$497)*100,0)</f>
        <v>28</v>
      </c>
      <c r="QD81" s="120">
        <f>ROUND(AVERAGEIF($ES$9:$ES$497,$ES81,PT$9:PT$497),0)</f>
        <v>51</v>
      </c>
      <c r="QE81" s="120">
        <f>ROUND(AVERAGEIF($ES$9:$ES$497,$ES81,PU$9:PU$497),0)</f>
        <v>54</v>
      </c>
      <c r="QF81" s="120">
        <f>ROUND(AVERAGEIF($ES$9:$ES$497,$ES81,PV$9:PV$497),0)</f>
        <v>30</v>
      </c>
      <c r="QG81" s="120">
        <f>ROUND(AVERAGEIF($ES$9:$ES$497,$ES81,PW$9:PW$497),0)</f>
        <v>36</v>
      </c>
      <c r="QH81" s="120">
        <f>ROUND(AVERAGEIF($ES$9:$ES$497,$ES81,PX$9:PX$497),0)</f>
        <v>21</v>
      </c>
      <c r="QI81" s="120">
        <f>ROUND(AVERAGEIF($ES$9:$ES$497,$ES81,PY$9:PY$497),0)</f>
        <v>51</v>
      </c>
      <c r="QJ81" s="120">
        <f>ROUND(AVERAGEIF($ES$9:$ES$497,$ES81,PZ$9:PZ$497),0)</f>
        <v>21</v>
      </c>
      <c r="QK81" s="120">
        <f>ROUND(AVERAGEIF($ES$9:$ES$497,$ES81,QA$9:QA$497),0)</f>
        <v>23</v>
      </c>
      <c r="QL81" s="120">
        <f>ROUND(AVERAGEIF($ES$9:$ES$497,$ES81,QB$9:QB$497),0)</f>
        <v>35</v>
      </c>
      <c r="QM81" s="120">
        <f>ROUND(AVERAGEIF($ES$9:$ES$497,$ES81,QC$9:QC$497),0)</f>
        <v>27</v>
      </c>
      <c r="QN81" s="114">
        <f t="shared" si="126"/>
        <v>384</v>
      </c>
      <c r="QO81" s="115">
        <f t="shared" si="127"/>
        <v>336</v>
      </c>
      <c r="QP81" s="115">
        <f t="shared" si="128"/>
        <v>464</v>
      </c>
      <c r="QQ81" s="115">
        <f t="shared" si="129"/>
        <v>456</v>
      </c>
      <c r="QR81" s="115">
        <f t="shared" si="130"/>
        <v>501</v>
      </c>
      <c r="QS81" s="119">
        <f t="shared" si="131"/>
        <v>555</v>
      </c>
      <c r="QT81" s="114">
        <f>ROUND((QN81-MIN(QN$9:QN$497))/(MAX(QN$9:QN$497)-MIN(QN$9:QN$497))*100,0)</f>
        <v>24</v>
      </c>
      <c r="QU81" s="115">
        <f>ROUND((QO81-MIN(QO$9:QO$497))/(MAX(QO$9:QO$497)-MIN(QO$9:QO$497))*100,0)</f>
        <v>18</v>
      </c>
      <c r="QV81" s="115">
        <f>ROUND((QP81-MIN(QP$9:QP$497))/(MAX(QP$9:QP$497)-MIN(QP$9:QP$497))*100,0)</f>
        <v>16</v>
      </c>
      <c r="QW81" s="115">
        <f>ROUND((QQ81-MIN(QQ$9:QQ$497))/(MAX(QQ$9:QQ$497)-MIN(QQ$9:QQ$497))*100,0)</f>
        <v>21</v>
      </c>
      <c r="QX81" s="115">
        <f>ROUND((QR81-MIN(QR$9:QR$497))/(MAX(QR$9:QR$497)-MIN(QR$9:QR$497))*100,0)</f>
        <v>45</v>
      </c>
      <c r="QY81" s="115">
        <f>ROUND((QS81-MIN(QS$9:QS$497))/(MAX(QS$9:QS$497)-MIN(QS$9:QS$497))*100,0)</f>
        <v>75</v>
      </c>
      <c r="QZ81" s="114">
        <f>RANK(QN81,QN$9:QN$497,0)</f>
        <v>374</v>
      </c>
      <c r="RA81" s="115">
        <f>RANK(QO81,QO$9:QO$497,0)</f>
        <v>302</v>
      </c>
      <c r="RB81" s="115">
        <f>RANK(QP81,QP$9:QP$497,0)</f>
        <v>372</v>
      </c>
      <c r="RC81" s="115">
        <f>RANK(QQ81,QQ$9:QQ$497,0)</f>
        <v>361</v>
      </c>
      <c r="RD81" s="115">
        <f>RANK(QR81,QR$9:QR$497,0)</f>
        <v>243</v>
      </c>
      <c r="RE81" s="115">
        <f>RANK(QS81,QS$9:QS$497,0)</f>
        <v>22</v>
      </c>
      <c r="RF81" s="122"/>
      <c r="RG81" s="115">
        <f>($RH$3*(IH81+IJ81)*100*100/MAX(EX$9:EX$497)*$RO$3) +($RH$3*(II81+IJ81)*100*100/MAX(EX$9:EX$497)*$RO$4) + ($RH$3*IK81*100*100/MAX(EX$9:EX$497)*0.098)</f>
        <v>0</v>
      </c>
      <c r="RH81" s="115">
        <f>($RH$4*IL81*100*100/MAX(EZ$9:EZ$497))*$RQ$3</f>
        <v>0</v>
      </c>
      <c r="RI81" s="115">
        <f>($RH$3*IM81*100*100/MAX(EY$9:EY$497))*$RQ$4</f>
        <v>0</v>
      </c>
      <c r="RJ81" s="115">
        <f>($RH$3*IN81*100*100/MAX(EX$9:EX$497))</f>
        <v>0</v>
      </c>
      <c r="RK81" s="115">
        <f>($RH$4*IO81*100*100/MAX(EZ$9:EZ$497))*$RQ$3</f>
        <v>0</v>
      </c>
      <c r="RL81" s="115">
        <f>(($RL$4*IP81*100*((100/MAX(EX$9:EX$497)+100/MAX(EZ$9:EZ$497))/2))+($RL$4*IQ81*100*((100/MAX(EX$9:EX$497)+100/MAX(EZ$9:EZ$497))/2))+($RL$4*IR81*100*((100/MAX(EX$9:EX$497)+100/MAX(EZ$9:EZ$497))/2))+($RL$4*IS81*100*((100/MAX(EX$9:EX$497)+100/MAX(EZ$9:EZ$497))/2))+($RL$4*IT81*100*((100/MAX(EX$9:EX$497)+100/MAX(EZ$9:EZ$497))/2))+($RL$4*IU81*100*((100/MAX(EX$9:EX$497)+100/MAX(EZ$9:EZ$497))/2))+($RL$4*IV81*100*((100/MAX(EX$9:EX$497)+100/MAX(EZ$9:EZ$497))/2))+($RL$4*IW81*100*((100/MAX(EX$9:EX$497)+100/MAX(EZ$9:EZ$497))/2)))*$RS$3</f>
        <v>0</v>
      </c>
      <c r="RM81" s="115">
        <f>(($RH$3*IX81*100*100/MAX(EX$9:EX$497))+($RH$3*IY81*100*100/MAX(EX$9:EX$497))+($RH$3*IZ81*100*100/MAX(EX$9:EX$497))+($RH$3*JA81*100*100/MAX(EX$9:EX$497))+($RH$3*JB81*100*100/MAX(EX$9:EX$497))+($RH$3*JC81*100*100/MAX(EX$9:EX$497))+($RH$3*JD81*100*100/MAX(EX$9:EX$497))+($RH$3*JE81*100*100/MAX(EX$9:EX$497)))*$RS$4</f>
        <v>0</v>
      </c>
      <c r="RN81" s="115">
        <f>(($RH$4*JF81*100*100/MAX(EZ$9:EZ$497)) + ($RH$4*JG81*100*100/MAX(EZ$9:EZ$497)) + ($RH$4*JH81*100*100/MAX(EZ$9:EZ$497)) + ($RH$4*JI81*100*100/MAX(EZ$9:EZ$497)) + ($RH$4*JJ81*100*100/MAX(EZ$9:EZ$497)) + ($RH$4*JK81*100*100/MAX(EZ$9:EZ$497)) + ($RH$4*JL81*100*100/MAX(EZ$9:EZ$497)) + ($RH$4*JM81*100*100/MAX(EZ$9:EZ$497)))*$RU$3</f>
        <v>0</v>
      </c>
      <c r="RO81" s="115">
        <f>(($RL$4*JN81*100*((100/MAX(EX$9:EX$497)+100/MAX(EZ$9:EZ$497))/2))+($RL$4*JO81*100*((100/MAX(EX$9:EX$497)+100/MAX(EZ$9:EZ$497))/2))+($RL$4*JP81*100*((100/MAX(EX$9:EX$497)+100/MAX(EZ$9:EZ$497))/2))+($RL$4*JQ81*100*((100/MAX(EX$9:EX$497)+100/MAX(EZ$9:EZ$497))/2))+($RL$4*JR81*100*((100/MAX(EX$9:EX$497)+100/MAX(EZ$9:EZ$497))/2))+($RL$4*JS81*100*((100/MAX(EX$9:EX$497)+100/MAX(EZ$9:EZ$497))/2))+($RL$4*JT81*100*((100/MAX(EX$9:EX$497)+100/MAX(EZ$9:EZ$497))/2))+($RL$4*JU81*100*((100/MAX(EX$9:EX$497)+100/MAX(EZ$9:EZ$497))/2))+($RL$4*JV81*100*((100/MAX(EX$9:EX$497)+100/MAX(EZ$9:EZ$497))/2))+($RL$4*JW81*100*((100/MAX(EX$9:EX$497)+100/MAX(EZ$9:EZ$497))/2))+($RL$4*JX81*100*((100/MAX(EX$9:EX$497)+100/MAX(EZ$9:EZ$497))/2))+($RL$4*JY81*100*((100/MAX(EX$9:EX$497)+100/MAX(EZ$9:EZ$497))/2))+($RL$4*JZ81*100*((100/MAX(EX$9:EX$497)+100/MAX(EZ$9:EZ$497))/2)))*$RW$3/2</f>
        <v>0</v>
      </c>
      <c r="RP81" s="119">
        <f>($RJ$3*KA81*100*100/MAX(FA$9:FA$497)) + ($RJ$3*KB81*100*100/MAX(FA$9:FA$497)/2) + ($RJ$3*KC81*100*100/MAX(FA$9:FA$497)/2) + ($RJ$3*KD81*100*100/MAX(FA$9:FA$497)/4) + ($RJ$3*KE81*100*100/MAX(FA$9:FA$497)/4)</f>
        <v>0</v>
      </c>
      <c r="RQ81" s="118">
        <f>($RL$4*KF81*100*((100/MAX(EX$9:EX$497)+100/MAX(EZ$9:EZ$497)))) * ($RO$3/2) + (($RL$4*KG81*100*((100/MAX(EX$9:EX$497)+100/MAX(EZ$9:EZ$497))))+($RL$4*KH81*100*((100/MAX(EX$9:EX$497)+100/MAX(EZ$9:EZ$497))))+($RL$4*KI81*100*((100/MAX(EX$9:EX$497)+100/MAX(EZ$9:EZ$497))))+($RL$4*KJ81*100*((100/MAX(EX$9:EX$497)+100/MAX(EZ$9:EZ$497))))+($RL$4*KK81*100*((100/MAX(EX$9:EX$497)+100/MAX(EZ$9:EZ$497))))+($RL$4*KL81*100*((100/MAX(EX$9:EX$497)+100/MAX(EZ$9:EZ$497))))+($RL$4*KM81*100*((100/MAX(EX$9:EX$497)+100/MAX(EZ$9:EZ$497))))+($RL$4*KN81*100*((100/MAX(EX$9:EX$497)+100/MAX(EZ$9:EZ$497))))+($RL$4*KO81*100*((100/MAX(EX$9:EX$497)+100/MAX(EZ$9:EZ$497))))+($RL$4*KP81*100*((100/MAX(EX$9:EX$497)+100/MAX(EZ$9:EZ$497))))+($RL$4*KQ81*100*((100/MAX(EX$9:EX$497)+100/MAX(EZ$9:EZ$497))))+($RL$4*KR81*100*((100/MAX(EX$9:EX$497)+100/MAX(EZ$9:EZ$497))))+($RL$4*KS81*100*((100/MAX(EX$9:EX$497)+100/MAX(EZ$9:EZ$497))))+($RL$4*KV81*100*((100/MAX(EX$9:EX$497)+100/MAX(EZ$9:EZ$497))))) * (($RO$3+$RO$4)/6)</f>
        <v>0</v>
      </c>
      <c r="RR81" s="115">
        <f>(($RL$4*KW81*100*((100/MAX(EX$9:EX$497)+100/MAX(EZ$9:EZ$497))))) * ($RO$3/2) + (($RL$4*KX81*100*((100/MAX(EX$9:EX$497)+100/MAX(EZ$9:EZ$497))))+($RL$4*KY81*100*((100/MAX(EX$9:EX$497)+100/MAX(EZ$9:EZ$497))))+($RL$4*KZ81*100*((100/MAX(EX$9:EX$497)+100/MAX(EZ$9:EZ$497))))+($RL$4*LA81*100*((100/MAX(EX$9:EX$497)+100/MAX(EZ$9:EZ$497))))+($RL$4*LB81*100*((100/MAX(EX$9:EX$497)+100/MAX(EZ$9:EZ$497))))+($RL$4*LC81*100*((100/MAX(EX$9:EX$497)+100/MAX(EZ$9:EZ$497))))) * (($RO$3+$RO$4)/6)</f>
        <v>0</v>
      </c>
      <c r="RS81" s="119">
        <f>(($RL$4*LD81*100*((100/MAX(EX$9:EX$497)+100/MAX(EZ$9:EZ$497))))+($RL$4*LE81*100*((100/MAX(EX$9:EX$497)+100/MAX(EZ$9:EZ$497))))) * (($RO$3+$RO$4)/6)</f>
        <v>0</v>
      </c>
      <c r="RT81" s="118">
        <f>($RJ$4*LH81*100*(100/MAX(EV$9:EV$497)))+($RJ$4*LI81*100*(100/MAX(EV$9:EV$497)))</f>
        <v>0</v>
      </c>
      <c r="RU81" s="119">
        <f>($RJ$4*LJ81*(100/MAX(EV$9:EV$497)))/2 + ($RL$3*LK81*(100/MAX(EW$9:EW$497))) + ($RJ$4*LL81*(100/MAX(EV$9:EV$497)))/4 + ($RL$3*LM81*(100/MAX(EW$9:EW$497)))</f>
        <v>0</v>
      </c>
      <c r="RV81" s="118">
        <f>($RJ$4*LN81*100*100/MAX(EV$9:EV$497)/2)+($RJ$4*LO81*100*100/MAX(EV$9:EV$497)/2)+($RJ$4*LP81*100*100/MAX(EV$9:EV$497))+($RJ$4*LQ81*100*100/MAX(EV$9:EV$497))+($RJ$4*LR81*100*100/MAX(EV$9:EV$497))</f>
        <v>0</v>
      </c>
      <c r="RW81" s="115">
        <f>($RJ$4*LS81*100*100/MAX(EV$9:EV$497)) + (($RJ$4*LT81*100*100/MAX(EV$9:EV$497))+($RJ$4*LU81*100*100/MAX(EV$9:EV$497))+($RJ$4*LV81*100*100/MAX(EV$9:EV$497))+($RJ$4*LW81*100*100/MAX(EV$9:EV$497))+($RJ$4*LX81*100*100/MAX(EV$9:EV$497))+($RJ$4*LY81*100*100/MAX(EV$9:EV$497))+($RJ$4*LZ81*100*100/MAX(EV$9:EV$497))+($RJ$4*MA81*100*100/MAX(EV$9:EV$497)))/2</f>
        <v>0</v>
      </c>
      <c r="RX81" s="119">
        <f>($RJ$4*MB81*100*100/MAX(EV$9:EV$497))+($RJ$4*MC81*100*100/MAX(EV$9:EV$497))+($RJ$4*MD81*100*100/MAX(EV$9:EV$497))+($RJ$4*ME81*100*100/MAX(EV$9:EV$497))+($RJ$4*MF81*100*100/MAX(EV$9:EV$497))+($RJ$4*MG81*100*100/MAX(EV$9:EV$497))+($RJ$4*MH81*100*100/MAX(EV$9:EV$497))+($RJ$4*MI81*100*100/MAX(EV$9:EV$497))+($RJ$4*MJ81*100*100/MAX(EV$9:EV$497))+($RJ$4*MK81*100*100/MAX(EV$9:EV$497))+($RJ$4*ML81*100*100/MAX(EV$9:EV$497))+($RJ$4*MM81*100*100/MAX(EV$9:EV$497))+($RJ$4*MN81*100*100/MAX(EV$9:EV$497))</f>
        <v>0</v>
      </c>
      <c r="RY81" s="118">
        <f>($RJ$4*MQ81*100*100/MAX(EV$9:EV$497))/2 + (($RJ$4*MR81*100*100/MAX(EV$9:EV$497))+($RJ$4*MS81*100*100/MAX(EV$9:EV$497))+($RJ$4*MT81*100*100/MAX(EV$9:EV$497))+($RJ$4*MU81*100*100/MAX(EV$9:EV$497))+($RJ$4*MV81*100*100/MAX(EV$9:EV$497))+($RJ$4*MW81*100*100/MAX(EV$9:EV$497))+($RJ$4*MX81*100*100/MAX(EV$9:EV$497))+($RJ$4*MY81*100*100/MAX(EV$9:EV$497))+($RJ$4*MZ81*100*100/MAX(EV$9:EV$497))+($RJ$4*NA81*100*100/MAX(EV$9:EV$497))+($RJ$4*NB81*100*100/MAX(EV$9:EV$497))+($RJ$4*NC81*100*100/MAX(EV$9:EV$497))+($RJ$4*ND81*100*100/MAX(EV$9:EV$497))+($RJ$4*NG81*100*100/MAX(EV$9:EV$497)))/4</f>
        <v>1.2640449438202248</v>
      </c>
      <c r="RZ81" s="115">
        <f>($RJ$4*NH81*100*100/MAX(EV$9:EV$497))/2 + (($RJ$4*NI81*100*100/MAX(EV$9:EV$497))+($RJ$4*NJ81*100*100/MAX(EV$9:EV$497))+($RJ$4*NK81*100*100/MAX(EV$9:EV$497))+($RJ$4*NL81*100*100/MAX(EV$9:EV$497))+($RJ$4*NM81*100*100/MAX(EV$9:EV$497))+($RJ$4*NN81*100*100/MAX(EV$9:EV$497)))/4</f>
        <v>0</v>
      </c>
      <c r="SA81" s="117">
        <f>(($RJ$4*NO81*100*100/MAX(EV$9:EV$497))+($RJ$4*NP81*100*100/MAX(EV$9:EV$497)))/4</f>
        <v>0</v>
      </c>
      <c r="SB81" s="118">
        <f t="shared" si="170"/>
        <v>1.2640449438202248</v>
      </c>
      <c r="SC81" s="115">
        <f t="shared" si="171"/>
        <v>0.25280898876404495</v>
      </c>
      <c r="SD81" s="115">
        <f t="shared" si="172"/>
        <v>0.3160112359550562</v>
      </c>
      <c r="SE81" s="115">
        <f t="shared" si="173"/>
        <v>0.25280898876404495</v>
      </c>
      <c r="SF81" s="115">
        <f t="shared" si="174"/>
        <v>0.3160112359550562</v>
      </c>
      <c r="SG81" s="115">
        <f t="shared" si="175"/>
        <v>1.2640449438202248</v>
      </c>
      <c r="SH81" s="115">
        <f>ROUND(SB81/MAX(SB$9:SB$497)*100,0)</f>
        <v>2</v>
      </c>
      <c r="SI81" s="115">
        <f>ROUND(SC81/MAX(SC$9:SC$497)*100,0)</f>
        <v>0</v>
      </c>
      <c r="SJ81" s="115">
        <f>ROUND(SD81/MAX(SD$9:SD$497)*100,0)</f>
        <v>1</v>
      </c>
      <c r="SK81" s="115">
        <f>ROUND(SE81/MAX(SE$9:SE$497)*100,0)</f>
        <v>0</v>
      </c>
      <c r="SL81" s="115">
        <f>ROUND(SF81/MAX(SF$9:SF$497)*100,0)</f>
        <v>1</v>
      </c>
      <c r="SM81" s="121">
        <f>ROUND(SG81/MAX(SG$9:SG$497)*100,0)</f>
        <v>1</v>
      </c>
      <c r="SN81" s="115">
        <f>ROUND(AVERAGEIF($ES$9:$ES$497,$ES81,SH$9:SH$497),0)</f>
        <v>29</v>
      </c>
      <c r="SO81" s="115">
        <f>ROUND(AVERAGEIF($ES$9:$ES$497,$ES81,SI$9:SI$497),0)</f>
        <v>3</v>
      </c>
      <c r="SP81" s="115">
        <f>ROUND(AVERAGEIF($ES$9:$ES$497,$ES81,SJ$9:SJ$497),0)</f>
        <v>5</v>
      </c>
      <c r="SQ81" s="115">
        <f>ROUND(AVERAGEIF($ES$9:$ES$497,$ES81,SK$9:SK$497),0)</f>
        <v>2</v>
      </c>
      <c r="SR81" s="115">
        <f>ROUND(AVERAGEIF($ES$9:$ES$497,$ES81,SL$9:SL$497),0)</f>
        <v>4</v>
      </c>
      <c r="SS81" s="121">
        <f>ROUND(AVERAGEIF($ES$9:$ES$497,$ES81,SM$9:SM$497),0)</f>
        <v>36</v>
      </c>
      <c r="ST81" s="114">
        <f>RANK(SB81,SB$9:SB$497,0)</f>
        <v>310</v>
      </c>
      <c r="SU81" s="115">
        <f>RANK(SC81,SC$9:SC$497,0)</f>
        <v>307</v>
      </c>
      <c r="SV81" s="115">
        <f>RANK(SD81,SD$9:SD$497,0)</f>
        <v>307</v>
      </c>
      <c r="SW81" s="115">
        <f>RANK(SE81,SE$9:SE$497,0)</f>
        <v>307</v>
      </c>
      <c r="SX81" s="115">
        <f>RANK(SF81,SF$9:SF$497,0)</f>
        <v>304</v>
      </c>
      <c r="SY81" s="115">
        <f>RANK(SG81,SG$9:SG$497,0)</f>
        <v>295</v>
      </c>
      <c r="SZ81" s="115">
        <f>COUNTIFS(SB$9:SB$497,"&gt;"&amp;SB81,$ES$9:$ES$497,$ES81)+1</f>
        <v>44</v>
      </c>
      <c r="TA81" s="115">
        <f>COUNTIFS(SC$9:SC$497,"&gt;"&amp;SC81,$ES$9:$ES$497,$ES81)+1</f>
        <v>44</v>
      </c>
      <c r="TB81" s="115">
        <f>COUNTIFS(SD$9:SD$497,"&gt;"&amp;SD81,$ES$9:$ES$497,$ES81)+1</f>
        <v>44</v>
      </c>
      <c r="TC81" s="115">
        <f>COUNTIFS(SE$9:SE$497,"&gt;"&amp;SE81,$ES$9:$ES$497,$ES81)+1</f>
        <v>44</v>
      </c>
      <c r="TD81" s="115">
        <f>COUNTIFS(SF$9:SF$497,"&gt;"&amp;SF81,$ES$9:$ES$497,$ES81)+1</f>
        <v>44</v>
      </c>
      <c r="TE81" s="117">
        <f>COUNTIFS(SG$9:SG$497,"&gt;"&amp;SG81,$ES$9:$ES$497,$ES81)+1</f>
        <v>44</v>
      </c>
      <c r="TF81" s="118">
        <f t="shared" si="176"/>
        <v>35</v>
      </c>
      <c r="TG81" s="115">
        <f t="shared" si="177"/>
        <v>19</v>
      </c>
      <c r="TH81" s="115">
        <f t="shared" si="178"/>
        <v>19</v>
      </c>
      <c r="TI81" s="115">
        <f t="shared" si="179"/>
        <v>20</v>
      </c>
      <c r="TJ81" s="115">
        <f t="shared" si="180"/>
        <v>19</v>
      </c>
      <c r="TK81" s="115">
        <f t="shared" si="181"/>
        <v>30</v>
      </c>
      <c r="TL81" s="117">
        <f t="shared" si="182"/>
        <v>34</v>
      </c>
      <c r="TM81" s="118">
        <f>ROUND(TF81/MAX(TF$9:TF$497)*100,0)</f>
        <v>19</v>
      </c>
      <c r="TN81" s="115">
        <f>ROUND(TG81/MAX(TG$9:TG$497)*100,0)</f>
        <v>10</v>
      </c>
      <c r="TO81" s="115">
        <f>ROUND(TH81/MAX(TH$9:TH$497)*100,0)</f>
        <v>10</v>
      </c>
      <c r="TP81" s="115">
        <f>ROUND(TI81/MAX(TI$9:TI$497)*100,0)</f>
        <v>11</v>
      </c>
      <c r="TQ81" s="115">
        <f>ROUND(TJ81/MAX(TJ$9:TJ$497)*100,0)</f>
        <v>10</v>
      </c>
      <c r="TR81" s="115">
        <f>ROUND(TK81/MAX(TK$9:TK$497)*100,0)</f>
        <v>15</v>
      </c>
      <c r="TS81" s="119">
        <f>ROUND(TL81/MAX(TL$9:TL$497)*100,0)</f>
        <v>17</v>
      </c>
      <c r="TT81" s="120">
        <f>RANK(TM81,TM$9:TM$497,0)</f>
        <v>348</v>
      </c>
      <c r="TU81" s="115">
        <f>RANK(TN81,TN$9:TN$497,0)</f>
        <v>390</v>
      </c>
      <c r="TV81" s="115">
        <f>RANK(TO81,TO$9:TO$497,0)</f>
        <v>373</v>
      </c>
      <c r="TW81" s="115">
        <f>RANK(TP81,TP$9:TP$497,0)</f>
        <v>383</v>
      </c>
      <c r="TX81" s="115">
        <f>RANK(TQ81,TQ$9:TQ$497,0)</f>
        <v>374</v>
      </c>
      <c r="TY81" s="115">
        <f>RANK(TR81,TR$9:TR$497,0)</f>
        <v>337</v>
      </c>
      <c r="TZ81" s="121">
        <f>RANK(TS81,TS$9:TS$497,0)</f>
        <v>299</v>
      </c>
      <c r="UA81" s="132"/>
      <c r="UB81" s="7" t="s">
        <v>1</v>
      </c>
    </row>
    <row r="82" spans="1:548" x14ac:dyDescent="0.15">
      <c r="A82" s="62">
        <v>74</v>
      </c>
      <c r="B82" s="203" t="s">
        <v>740</v>
      </c>
      <c r="C82" s="63"/>
      <c r="D82" s="63"/>
      <c r="E82" s="64" t="s">
        <v>518</v>
      </c>
      <c r="F82" s="65">
        <v>44</v>
      </c>
      <c r="G82" s="65" t="s">
        <v>519</v>
      </c>
      <c r="H82" s="65"/>
      <c r="I82" s="66" t="s">
        <v>521</v>
      </c>
      <c r="J82" s="67" t="s">
        <v>521</v>
      </c>
      <c r="K82" s="67" t="s">
        <v>521</v>
      </c>
      <c r="L82" s="67" t="s">
        <v>521</v>
      </c>
      <c r="M82" s="67" t="s">
        <v>521</v>
      </c>
      <c r="N82" s="67" t="s">
        <v>521</v>
      </c>
      <c r="O82" s="67" t="s">
        <v>521</v>
      </c>
      <c r="P82" s="67" t="s">
        <v>521</v>
      </c>
      <c r="Q82" s="67" t="s">
        <v>521</v>
      </c>
      <c r="R82" s="68" t="s">
        <v>521</v>
      </c>
      <c r="S82" s="69" t="s">
        <v>521</v>
      </c>
      <c r="T82" s="67" t="s">
        <v>521</v>
      </c>
      <c r="U82" s="67" t="s">
        <v>521</v>
      </c>
      <c r="V82" s="67" t="s">
        <v>521</v>
      </c>
      <c r="W82" s="67" t="s">
        <v>521</v>
      </c>
      <c r="X82" s="67" t="s">
        <v>521</v>
      </c>
      <c r="Y82" s="67" t="s">
        <v>521</v>
      </c>
      <c r="Z82" s="67" t="s">
        <v>521</v>
      </c>
      <c r="AA82" s="67" t="s">
        <v>521</v>
      </c>
      <c r="AB82" s="68" t="s">
        <v>521</v>
      </c>
      <c r="AC82" s="69" t="s">
        <v>521</v>
      </c>
      <c r="AD82" s="67" t="s">
        <v>521</v>
      </c>
      <c r="AE82" s="67" t="s">
        <v>521</v>
      </c>
      <c r="AF82" s="67" t="s">
        <v>521</v>
      </c>
      <c r="AG82" s="67" t="s">
        <v>521</v>
      </c>
      <c r="AH82" s="67" t="s">
        <v>521</v>
      </c>
      <c r="AI82" s="67" t="s">
        <v>521</v>
      </c>
      <c r="AJ82" s="67" t="s">
        <v>520</v>
      </c>
      <c r="AK82" s="67" t="s">
        <v>520</v>
      </c>
      <c r="AL82" s="68" t="s">
        <v>520</v>
      </c>
      <c r="AM82" s="69" t="s">
        <v>520</v>
      </c>
      <c r="AN82" s="67" t="s">
        <v>521</v>
      </c>
      <c r="AO82" s="67" t="s">
        <v>521</v>
      </c>
      <c r="AP82" s="67" t="s">
        <v>521</v>
      </c>
      <c r="AQ82" s="67" t="s">
        <v>521</v>
      </c>
      <c r="AR82" s="67" t="s">
        <v>521</v>
      </c>
      <c r="AS82" s="67" t="s">
        <v>521</v>
      </c>
      <c r="AT82" s="67" t="s">
        <v>521</v>
      </c>
      <c r="AU82" s="67" t="s">
        <v>521</v>
      </c>
      <c r="AV82" s="68" t="s">
        <v>521</v>
      </c>
      <c r="AW82" s="69" t="s">
        <v>521</v>
      </c>
      <c r="AX82" s="67" t="s">
        <v>521</v>
      </c>
      <c r="AY82" s="67" t="s">
        <v>521</v>
      </c>
      <c r="AZ82" s="67" t="s">
        <v>521</v>
      </c>
      <c r="BA82" s="67" t="s">
        <v>521</v>
      </c>
      <c r="BB82" s="67" t="s">
        <v>521</v>
      </c>
      <c r="BC82" s="67" t="s">
        <v>521</v>
      </c>
      <c r="BD82" s="67" t="s">
        <v>521</v>
      </c>
      <c r="BE82" s="67" t="s">
        <v>521</v>
      </c>
      <c r="BF82" s="68" t="s">
        <v>521</v>
      </c>
      <c r="BG82" s="69" t="s">
        <v>521</v>
      </c>
      <c r="BH82" s="67" t="s">
        <v>521</v>
      </c>
      <c r="BI82" s="67" t="s">
        <v>521</v>
      </c>
      <c r="BJ82" s="67" t="s">
        <v>521</v>
      </c>
      <c r="BK82" s="67" t="s">
        <v>521</v>
      </c>
      <c r="BL82" s="67" t="s">
        <v>521</v>
      </c>
      <c r="BM82" s="67" t="s">
        <v>521</v>
      </c>
      <c r="BN82" s="67" t="s">
        <v>521</v>
      </c>
      <c r="BO82" s="67" t="s">
        <v>521</v>
      </c>
      <c r="BP82" s="68" t="s">
        <v>521</v>
      </c>
      <c r="BQ82" s="70" t="s">
        <v>521</v>
      </c>
      <c r="BR82" s="67" t="s">
        <v>521</v>
      </c>
      <c r="BS82" s="67" t="s">
        <v>521</v>
      </c>
      <c r="BT82" s="67" t="s">
        <v>521</v>
      </c>
      <c r="BU82" s="67" t="s">
        <v>521</v>
      </c>
      <c r="BV82" s="67" t="s">
        <v>521</v>
      </c>
      <c r="BW82" s="67" t="s">
        <v>521</v>
      </c>
      <c r="BX82" s="67" t="s">
        <v>521</v>
      </c>
      <c r="BY82" s="67" t="s">
        <v>521</v>
      </c>
      <c r="BZ82" s="68" t="s">
        <v>521</v>
      </c>
      <c r="CA82" s="69" t="s">
        <v>521</v>
      </c>
      <c r="CB82" s="67" t="s">
        <v>521</v>
      </c>
      <c r="CC82" s="67" t="s">
        <v>521</v>
      </c>
      <c r="CD82" s="67" t="s">
        <v>521</v>
      </c>
      <c r="CE82" s="67" t="s">
        <v>521</v>
      </c>
      <c r="CF82" s="67" t="s">
        <v>521</v>
      </c>
      <c r="CG82" s="67" t="s">
        <v>521</v>
      </c>
      <c r="CH82" s="67" t="s">
        <v>521</v>
      </c>
      <c r="CI82" s="67" t="s">
        <v>521</v>
      </c>
      <c r="CJ82" s="68" t="s">
        <v>521</v>
      </c>
      <c r="CK82" s="69" t="s">
        <v>521</v>
      </c>
      <c r="CL82" s="67" t="s">
        <v>521</v>
      </c>
      <c r="CM82" s="67" t="s">
        <v>521</v>
      </c>
      <c r="CN82" s="67" t="s">
        <v>521</v>
      </c>
      <c r="CO82" s="67" t="s">
        <v>521</v>
      </c>
      <c r="CP82" s="67" t="s">
        <v>521</v>
      </c>
      <c r="CQ82" s="67" t="s">
        <v>521</v>
      </c>
      <c r="CR82" s="67" t="s">
        <v>521</v>
      </c>
      <c r="CS82" s="67" t="s">
        <v>521</v>
      </c>
      <c r="CT82" s="68" t="s">
        <v>521</v>
      </c>
      <c r="CU82" s="69" t="s">
        <v>521</v>
      </c>
      <c r="CV82" s="67" t="s">
        <v>521</v>
      </c>
      <c r="CW82" s="67" t="s">
        <v>521</v>
      </c>
      <c r="CX82" s="67" t="s">
        <v>521</v>
      </c>
      <c r="CY82" s="67" t="s">
        <v>521</v>
      </c>
      <c r="CZ82" s="67" t="s">
        <v>521</v>
      </c>
      <c r="DA82" s="67" t="s">
        <v>521</v>
      </c>
      <c r="DB82" s="67" t="s">
        <v>521</v>
      </c>
      <c r="DC82" s="67" t="s">
        <v>521</v>
      </c>
      <c r="DD82" s="68" t="s">
        <v>521</v>
      </c>
      <c r="DE82" s="69" t="s">
        <v>521</v>
      </c>
      <c r="DF82" s="71" t="s">
        <v>521</v>
      </c>
      <c r="DG82" s="67" t="s">
        <v>521</v>
      </c>
      <c r="DH82" s="67" t="s">
        <v>521</v>
      </c>
      <c r="DI82" s="67" t="s">
        <v>521</v>
      </c>
      <c r="DJ82" s="67" t="s">
        <v>521</v>
      </c>
      <c r="DK82" s="67" t="s">
        <v>521</v>
      </c>
      <c r="DL82" s="67" t="s">
        <v>521</v>
      </c>
      <c r="DM82" s="67" t="s">
        <v>521</v>
      </c>
      <c r="DN82" s="68" t="s">
        <v>521</v>
      </c>
      <c r="DO82" s="70" t="s">
        <v>521</v>
      </c>
      <c r="DP82" s="71" t="s">
        <v>521</v>
      </c>
      <c r="DQ82" s="67" t="s">
        <v>521</v>
      </c>
      <c r="DR82" s="67" t="s">
        <v>521</v>
      </c>
      <c r="DS82" s="67" t="s">
        <v>521</v>
      </c>
      <c r="DT82" s="67" t="s">
        <v>521</v>
      </c>
      <c r="DU82" s="67" t="s">
        <v>521</v>
      </c>
      <c r="DV82" s="67" t="s">
        <v>521</v>
      </c>
      <c r="DW82" s="67" t="s">
        <v>521</v>
      </c>
      <c r="DX82" s="72" t="s">
        <v>521</v>
      </c>
      <c r="DY82" s="73" t="s">
        <v>522</v>
      </c>
      <c r="DZ82" s="74">
        <v>2</v>
      </c>
      <c r="EA82" s="74">
        <v>3</v>
      </c>
      <c r="EB82" s="74">
        <v>3</v>
      </c>
      <c r="EC82" s="75">
        <v>4</v>
      </c>
      <c r="ED82" s="76" t="s">
        <v>522</v>
      </c>
      <c r="EE82" s="74">
        <f t="shared" si="132"/>
        <v>2</v>
      </c>
      <c r="EF82" s="74">
        <f t="shared" si="133"/>
        <v>6</v>
      </c>
      <c r="EG82" s="74">
        <f t="shared" si="134"/>
        <v>18</v>
      </c>
      <c r="EH82" s="77">
        <f t="shared" si="135"/>
        <v>72</v>
      </c>
      <c r="EI82" s="73">
        <v>30</v>
      </c>
      <c r="EJ82" s="74">
        <v>50</v>
      </c>
      <c r="EK82" s="74">
        <v>90</v>
      </c>
      <c r="EL82" s="74">
        <v>150</v>
      </c>
      <c r="EM82" s="75">
        <v>450</v>
      </c>
      <c r="EN82" s="78">
        <v>1</v>
      </c>
      <c r="EO82" s="79">
        <f t="shared" si="136"/>
        <v>0.83333333333333337</v>
      </c>
      <c r="EP82" s="79">
        <f t="shared" si="137"/>
        <v>0.5</v>
      </c>
      <c r="EQ82" s="79">
        <f t="shared" si="138"/>
        <v>0.27777777777777779</v>
      </c>
      <c r="ER82" s="80">
        <f t="shared" si="139"/>
        <v>0.20833333333333334</v>
      </c>
      <c r="ES82" s="128" t="s">
        <v>534</v>
      </c>
      <c r="ET82" s="82"/>
      <c r="EU82" s="83">
        <v>4</v>
      </c>
      <c r="EV82" s="73">
        <v>41</v>
      </c>
      <c r="EW82" s="74">
        <v>14</v>
      </c>
      <c r="EX82" s="74">
        <v>29</v>
      </c>
      <c r="EY82" s="74">
        <v>18</v>
      </c>
      <c r="EZ82" s="74">
        <v>6</v>
      </c>
      <c r="FA82" s="74">
        <v>6</v>
      </c>
      <c r="FB82" s="74">
        <v>33</v>
      </c>
      <c r="FC82" s="74">
        <v>41</v>
      </c>
      <c r="FD82" s="74">
        <f t="shared" si="140"/>
        <v>35</v>
      </c>
      <c r="FE82" s="84">
        <f t="shared" si="141"/>
        <v>70</v>
      </c>
      <c r="FF82" s="73">
        <f>RANK(EV82,$EV$9:$EV$497,0)</f>
        <v>318</v>
      </c>
      <c r="FG82" s="74">
        <f>RANK(EW82,$EW$9:$EW$497,0)</f>
        <v>386</v>
      </c>
      <c r="FH82" s="74">
        <f>RANK(EX82,$EX$9:$EX$497,0)</f>
        <v>241</v>
      </c>
      <c r="FI82" s="74">
        <f>RANK(EY82,$EY$9:$EY$497,0)</f>
        <v>322</v>
      </c>
      <c r="FJ82" s="74">
        <f>RANK(EZ82,$EZ$9:$EZ$497,0)</f>
        <v>391</v>
      </c>
      <c r="FK82" s="74">
        <f>RANK(FA82,$FA$9:$FA$497,0)</f>
        <v>374</v>
      </c>
      <c r="FL82" s="74">
        <f>RANK(FB82,$FB$9:$FB$497,0)</f>
        <v>249</v>
      </c>
      <c r="FM82" s="74">
        <f>RANK(FC82,$FC$9:$FC$497,0)</f>
        <v>210</v>
      </c>
      <c r="FN82" s="74">
        <f>RANK(FD82,$FD$9:$FD$497,0)</f>
        <v>346</v>
      </c>
      <c r="FO82" s="84">
        <f>RANK(FE82,$FE$9:$FE$497,0)</f>
        <v>244</v>
      </c>
      <c r="FP82" s="73">
        <f>COUNTIFS($EV$9:$EV$497,"&gt;"&amp;EV82,$ES$9:$ES$497,ES82)+1</f>
        <v>65</v>
      </c>
      <c r="FQ82" s="74">
        <f>COUNTIFS($EW$9:$EW$497,"&gt;"&amp;EW82,$ES$9:$ES$497,ES82)+1</f>
        <v>66</v>
      </c>
      <c r="FR82" s="74">
        <f>COUNTIFS($EX$9:$EX$497,"&gt;"&amp;EX82,$ES$9:$ES$497,ES82)+1</f>
        <v>72</v>
      </c>
      <c r="FS82" s="74">
        <f>COUNTIFS($EY$9:$EY$497,"&gt;"&amp;EY82,$ES$9:$ES$497,ES82)+1</f>
        <v>62</v>
      </c>
      <c r="FT82" s="74">
        <f>COUNTIFS($EZ$9:$EZ$497,"&gt;"&amp;EZ82,$ES$9:$ES$497,ES82)+1</f>
        <v>67</v>
      </c>
      <c r="FU82" s="74">
        <f>COUNTIFS($FA$9:$FA$497,"&gt;"&amp;FA82,$ES$9:$ES$497,ES82)+1</f>
        <v>66</v>
      </c>
      <c r="FV82" s="74">
        <f>COUNTIFS($FB$9:$FB$497,"&gt;"&amp;FB82,$ES$9:$ES$497,ES82)+1</f>
        <v>68</v>
      </c>
      <c r="FW82" s="74">
        <f>COUNTIFS($FC$9:$FC$497,"&gt;"&amp;FC82,$ES$9:$ES$497,ES82)+1</f>
        <v>67</v>
      </c>
      <c r="FX82" s="74">
        <f>COUNTIFS($FD$9:$FD$497,"&gt;"&amp;FD82,$ES$9:$ES$497,ES82)+1</f>
        <v>72</v>
      </c>
      <c r="FY82" s="84">
        <f>COUNTIFS($FE$9:$FE$497,"&gt;"&amp;FE82,$ES$9:$ES$497,ES82)+1</f>
        <v>71</v>
      </c>
      <c r="FZ82" s="85">
        <f t="shared" si="142"/>
        <v>0.93</v>
      </c>
      <c r="GA82" s="86">
        <f t="shared" si="143"/>
        <v>0.32</v>
      </c>
      <c r="GB82" s="86">
        <f t="shared" si="144"/>
        <v>0.66</v>
      </c>
      <c r="GC82" s="86">
        <f t="shared" si="145"/>
        <v>0.41</v>
      </c>
      <c r="GD82" s="86">
        <f t="shared" si="146"/>
        <v>0.14000000000000001</v>
      </c>
      <c r="GE82" s="86">
        <f t="shared" si="147"/>
        <v>0.14000000000000001</v>
      </c>
      <c r="GF82" s="86">
        <f t="shared" si="148"/>
        <v>0.75</v>
      </c>
      <c r="GG82" s="86">
        <f t="shared" si="149"/>
        <v>0.93</v>
      </c>
      <c r="GH82" s="86">
        <f t="shared" si="150"/>
        <v>0.8</v>
      </c>
      <c r="GI82" s="87">
        <f t="shared" si="151"/>
        <v>1.59</v>
      </c>
      <c r="GJ82" s="85">
        <f>ROUND(((FZ82-AVERAGE(FZ$9:FZ$497))/STDEVP(FZ$9:FZ$497)*10+50),2)</f>
        <v>48.57</v>
      </c>
      <c r="GK82" s="86">
        <f>ROUND(((GA82-AVERAGE(GA$9:GA$497))/STDEVP(GA$9:GA$497)*10+50),2)</f>
        <v>38.93</v>
      </c>
      <c r="GL82" s="86">
        <f>ROUND(((GB82-AVERAGE(GB$9:GB$497))/STDEVP(GB$9:GB$497)*10+50),2)</f>
        <v>52.9</v>
      </c>
      <c r="GM82" s="86">
        <f>ROUND(((GC82-AVERAGE(GC$9:GC$497))/STDEVP(GC$9:GC$497)*10+50),2)</f>
        <v>44.18</v>
      </c>
      <c r="GN82" s="86">
        <f>ROUND(((GD82-AVERAGE(GD$9:GD$497))/STDEVP(GD$9:GD$497)*10+50),2)</f>
        <v>41.36</v>
      </c>
      <c r="GO82" s="86">
        <f>ROUND(((GE82-AVERAGE(GE$9:GE$497))/STDEVP(GE$9:GE$497)*10+50),2)</f>
        <v>42.44</v>
      </c>
      <c r="GP82" s="86">
        <f>ROUND(((GF82-AVERAGE(GF$9:GF$497))/STDEVP(GF$9:GF$497)*10+50),2)</f>
        <v>53.62</v>
      </c>
      <c r="GQ82" s="86">
        <f>ROUND(((GG82-AVERAGE(GG$9:GG$497))/STDEVP(GG$9:GG$497)*10+50),2)</f>
        <v>59.35</v>
      </c>
      <c r="GR82" s="86">
        <f>ROUND(((GH82-AVERAGE(GH$9:GH$497))/STDEVP(GH$9:GH$497)*10+50),2)</f>
        <v>43.63</v>
      </c>
      <c r="GS82" s="87">
        <f>ROUND(((GI82-AVERAGE(GI$9:GI$497))/STDEVP(GI$9:GI$497)*10+50),2)</f>
        <v>57.9</v>
      </c>
      <c r="GT82" s="73">
        <f>RANK(GJ82,$GJ$9:$GJ$497,0)</f>
        <v>232</v>
      </c>
      <c r="GU82" s="74">
        <f>RANK(GK82,$GK$9:$GK$497,0)</f>
        <v>390</v>
      </c>
      <c r="GV82" s="74">
        <f>RANK(GL82,$GL$9:$GL$497,0)</f>
        <v>154</v>
      </c>
      <c r="GW82" s="74">
        <f>RANK(GM82,$GM$9:$GM$497,0)</f>
        <v>320</v>
      </c>
      <c r="GX82" s="74">
        <f>RANK(GN82,$GN$9:$GN$497,0)</f>
        <v>381</v>
      </c>
      <c r="GY82" s="74">
        <f>RANK(GO82,$GO$9:$GO$497,0)</f>
        <v>362</v>
      </c>
      <c r="GZ82" s="74">
        <f>RANK(GP82,$GP$9:$GP$497,0)</f>
        <v>152</v>
      </c>
      <c r="HA82" s="74">
        <f>RANK(GQ82,$GQ$9:$GQ$497,0)</f>
        <v>78</v>
      </c>
      <c r="HB82" s="74">
        <f>RANK(GR82,$GR$9:$GR$497,0)</f>
        <v>304</v>
      </c>
      <c r="HC82" s="84">
        <f>RANK(GS82,$GS$9:$GS$497,0)</f>
        <v>90</v>
      </c>
      <c r="HD82" s="85">
        <f>ROUND(AVERAGEIF($ES$9:$ES$497,$ES82,$FZ$9:$FZ$497),2)</f>
        <v>0.95</v>
      </c>
      <c r="HE82" s="86">
        <f>ROUND(AVERAGEIF($ES$9:$ES$497,$ES82,$GA$9:$GA$497),2)</f>
        <v>0.38</v>
      </c>
      <c r="HF82" s="86">
        <f>ROUND(AVERAGEIF($ES$9:$ES$497,$ES82,$GB$9:$GB$497),2)</f>
        <v>0.82</v>
      </c>
      <c r="HG82" s="86">
        <f>ROUND(AVERAGEIF($ES$9:$ES$497,$ES82,$GC$9:$GC$497),2)</f>
        <v>0.44</v>
      </c>
      <c r="HH82" s="86">
        <f>ROUND(AVERAGEIF($ES$9:$ES$497,$ES82,$GD$9:$GD$497),2)</f>
        <v>0.15</v>
      </c>
      <c r="HI82" s="86">
        <f>ROUND(AVERAGEIF($ES$9:$ES$497,$ES82,$GE$9:$GE$497),2)</f>
        <v>0.14000000000000001</v>
      </c>
      <c r="HJ82" s="86">
        <f>ROUND(AVERAGEIF($ES$9:$ES$497,$ES82,$GF$9:$GF$497),2)</f>
        <v>0.74</v>
      </c>
      <c r="HK82" s="86">
        <f>ROUND(AVERAGEIF($ES$9:$ES$497,$ES82,$GG$9:$GG$497),2)</f>
        <v>0.85</v>
      </c>
      <c r="HL82" s="86">
        <f>ROUND(AVERAGEIF($ES$9:$ES$497,$ES82,$GH$9:$GH$497),2)</f>
        <v>0.97</v>
      </c>
      <c r="HM82" s="87">
        <f>ROUND(AVERAGEIF($ES$9:$ES$497,$ES82,$GI$9:$GI$497),2)</f>
        <v>1.67</v>
      </c>
      <c r="HN82" s="88">
        <f t="shared" si="152"/>
        <v>-1.9999999999999907E-2</v>
      </c>
      <c r="HO82" s="89">
        <f t="shared" si="153"/>
        <v>-0.06</v>
      </c>
      <c r="HP82" s="89">
        <f t="shared" si="154"/>
        <v>-0.15999999999999992</v>
      </c>
      <c r="HQ82" s="89">
        <f t="shared" si="155"/>
        <v>-3.0000000000000027E-2</v>
      </c>
      <c r="HR82" s="89">
        <f t="shared" si="156"/>
        <v>-9.9999999999999811E-3</v>
      </c>
      <c r="HS82" s="89">
        <f t="shared" si="157"/>
        <v>0</v>
      </c>
      <c r="HT82" s="89">
        <f t="shared" si="158"/>
        <v>1.0000000000000009E-2</v>
      </c>
      <c r="HU82" s="89">
        <f t="shared" si="159"/>
        <v>8.0000000000000071E-2</v>
      </c>
      <c r="HV82" s="89">
        <f t="shared" si="160"/>
        <v>-0.16999999999999993</v>
      </c>
      <c r="HW82" s="90">
        <f t="shared" si="161"/>
        <v>-7.9999999999999849E-2</v>
      </c>
      <c r="HX82" s="73">
        <f>COUNTIFS($FZ$9:$FZ$497,"&gt;"&amp;FZ82,$ES$9:$ES$497,$ES82)+1</f>
        <v>47</v>
      </c>
      <c r="HY82" s="74">
        <f>COUNTIFS($GA$9:$GA$497,"&gt;"&amp;GA82,$ES$9:$ES$497,$ES82)+1</f>
        <v>56</v>
      </c>
      <c r="HZ82" s="74">
        <f>COUNTIFS($GB$9:$GB$497,"&gt;"&amp;GB82,$ES$9:$ES$497,$ES82)+1</f>
        <v>67</v>
      </c>
      <c r="IA82" s="74">
        <f>COUNTIFS($GC$9:$GC$497,"&gt;"&amp;GC82,$ES$9:$ES$497,$ES82)+1</f>
        <v>49</v>
      </c>
      <c r="IB82" s="74">
        <f>COUNTIFS($GD$9:$GD$497,"&gt;"&amp;GD82,$ES$9:$ES$497,$ES82)+1</f>
        <v>32</v>
      </c>
      <c r="IC82" s="74">
        <f>COUNTIFS($GE$9:$GE$497,"&gt;"&amp;GE82,$ES$9:$ES$497,$ES82)+1</f>
        <v>32</v>
      </c>
      <c r="ID82" s="74">
        <f>COUNTIFS($GF$9:$GF$497,"&gt;"&amp;GF82,$ES$9:$ES$497,$ES82)+1</f>
        <v>42</v>
      </c>
      <c r="IE82" s="74">
        <f>COUNTIFS($GG$9:$GG$497,"&gt;"&amp;GG82,$ES$9:$ES$497,$ES82)+1</f>
        <v>33</v>
      </c>
      <c r="IF82" s="74">
        <f>COUNTIFS($GH$9:$GH$497,"&gt;"&amp;GH82,$ES$9:$ES$497,$ES82)+1</f>
        <v>69</v>
      </c>
      <c r="IG82" s="84">
        <f>COUNTIFS($GI$9:$GI$497,"&gt;"&amp;GI82,$ES$9:$ES$497,$ES82)+1</f>
        <v>43</v>
      </c>
      <c r="IH82" s="91"/>
      <c r="II82" s="79"/>
      <c r="IJ82" s="79"/>
      <c r="IK82" s="79"/>
      <c r="IL82" s="79"/>
      <c r="IM82" s="92"/>
      <c r="IN82" s="93"/>
      <c r="IO82" s="94"/>
      <c r="IP82" s="95"/>
      <c r="IQ82" s="79"/>
      <c r="IR82" s="79"/>
      <c r="IS82" s="79"/>
      <c r="IT82" s="79"/>
      <c r="IU82" s="79"/>
      <c r="IV82" s="79"/>
      <c r="IW82" s="96"/>
      <c r="IX82" s="93"/>
      <c r="IY82" s="79"/>
      <c r="IZ82" s="79"/>
      <c r="JA82" s="79"/>
      <c r="JB82" s="79"/>
      <c r="JC82" s="79"/>
      <c r="JD82" s="79"/>
      <c r="JE82" s="97"/>
      <c r="JF82" s="95"/>
      <c r="JG82" s="79"/>
      <c r="JH82" s="79"/>
      <c r="JI82" s="79"/>
      <c r="JJ82" s="79"/>
      <c r="JK82" s="79"/>
      <c r="JL82" s="79"/>
      <c r="JM82" s="96"/>
      <c r="JN82" s="93"/>
      <c r="JO82" s="79"/>
      <c r="JP82" s="79"/>
      <c r="JQ82" s="79"/>
      <c r="JR82" s="79"/>
      <c r="JS82" s="79"/>
      <c r="JT82" s="79"/>
      <c r="JU82" s="79"/>
      <c r="JV82" s="79"/>
      <c r="JW82" s="79"/>
      <c r="JX82" s="79"/>
      <c r="JY82" s="79"/>
      <c r="JZ82" s="97"/>
      <c r="KA82" s="93"/>
      <c r="KB82" s="79"/>
      <c r="KC82" s="79"/>
      <c r="KD82" s="79"/>
      <c r="KE82" s="97"/>
      <c r="KF82" s="95"/>
      <c r="KG82" s="79"/>
      <c r="KH82" s="79"/>
      <c r="KI82" s="79"/>
      <c r="KJ82" s="79"/>
      <c r="KK82" s="98"/>
      <c r="KL82" s="79"/>
      <c r="KM82" s="79"/>
      <c r="KN82" s="79"/>
      <c r="KO82" s="79"/>
      <c r="KP82" s="79"/>
      <c r="KQ82" s="79"/>
      <c r="KR82" s="79"/>
      <c r="KS82" s="96"/>
      <c r="KT82" s="96"/>
      <c r="KU82" s="96"/>
      <c r="KV82" s="96"/>
      <c r="KW82" s="93"/>
      <c r="KX82" s="79"/>
      <c r="KY82" s="79"/>
      <c r="KZ82" s="79"/>
      <c r="LA82" s="79"/>
      <c r="LB82" s="79"/>
      <c r="LC82" s="96"/>
      <c r="LD82" s="93"/>
      <c r="LE82" s="94"/>
      <c r="LF82" s="99"/>
      <c r="LG82" s="75"/>
      <c r="LH82" s="93"/>
      <c r="LI82" s="79"/>
      <c r="LJ82" s="74"/>
      <c r="LK82" s="74"/>
      <c r="LL82" s="74"/>
      <c r="LM82" s="100"/>
      <c r="LN82" s="95"/>
      <c r="LO82" s="79"/>
      <c r="LP82" s="79"/>
      <c r="LQ82" s="79"/>
      <c r="LR82" s="96"/>
      <c r="LS82" s="93"/>
      <c r="LT82" s="79"/>
      <c r="LU82" s="79"/>
      <c r="LV82" s="79"/>
      <c r="LW82" s="79"/>
      <c r="LX82" s="79"/>
      <c r="LY82" s="79"/>
      <c r="LZ82" s="79"/>
      <c r="MA82" s="97"/>
      <c r="MB82" s="95"/>
      <c r="MC82" s="79"/>
      <c r="MD82" s="79"/>
      <c r="ME82" s="79"/>
      <c r="MF82" s="79"/>
      <c r="MG82" s="79"/>
      <c r="MH82" s="79"/>
      <c r="MI82" s="79"/>
      <c r="MJ82" s="79"/>
      <c r="MK82" s="79"/>
      <c r="ML82" s="79"/>
      <c r="MM82" s="79"/>
      <c r="MN82" s="98"/>
      <c r="MO82" s="98"/>
      <c r="MP82" s="96"/>
      <c r="MQ82" s="93"/>
      <c r="MR82" s="79"/>
      <c r="MS82" s="79"/>
      <c r="MT82" s="79"/>
      <c r="MU82" s="79"/>
      <c r="MV82" s="98"/>
      <c r="MW82" s="79"/>
      <c r="MX82" s="79"/>
      <c r="MY82" s="79"/>
      <c r="MZ82" s="79"/>
      <c r="NA82" s="79"/>
      <c r="NB82" s="79"/>
      <c r="NC82" s="79"/>
      <c r="ND82" s="96"/>
      <c r="NE82" s="96"/>
      <c r="NF82" s="96"/>
      <c r="NG82" s="96"/>
      <c r="NH82" s="93"/>
      <c r="NI82" s="79"/>
      <c r="NJ82" s="79"/>
      <c r="NK82" s="79"/>
      <c r="NL82" s="79"/>
      <c r="NM82" s="79"/>
      <c r="NN82" s="94"/>
      <c r="NO82" s="93"/>
      <c r="NP82" s="80"/>
      <c r="NQ82" s="124" t="s">
        <v>737</v>
      </c>
      <c r="NR82" s="102" t="s">
        <v>743</v>
      </c>
      <c r="NS82" s="102"/>
      <c r="NT82" s="102" t="s">
        <v>582</v>
      </c>
      <c r="NU82" s="102"/>
      <c r="NV82" s="104">
        <v>43720</v>
      </c>
      <c r="NW82" s="102" t="s">
        <v>525</v>
      </c>
      <c r="NX82" s="133" t="s">
        <v>734</v>
      </c>
      <c r="NY82" s="129" t="s">
        <v>601</v>
      </c>
      <c r="NZ82" s="133" t="s">
        <v>2061</v>
      </c>
      <c r="OA82" s="134"/>
      <c r="OB82" s="134"/>
      <c r="OC82" s="134"/>
      <c r="OD82" s="108">
        <f t="shared" si="162"/>
        <v>72</v>
      </c>
      <c r="OE82" s="109">
        <v>7</v>
      </c>
      <c r="OF82" s="110">
        <f t="shared" si="163"/>
        <v>30</v>
      </c>
      <c r="OG82" s="109">
        <v>7</v>
      </c>
      <c r="OH82" s="111">
        <f>ROUND(AVERAGEIF($ES$9:$ES$497,$ES82,EV$9:EV$497),0)</f>
        <v>70</v>
      </c>
      <c r="OI82" s="112">
        <f>ROUND(AVERAGEIF($ES$9:$ES$497,$ES82,EW$9:EW$497),0)</f>
        <v>29</v>
      </c>
      <c r="OJ82" s="112">
        <f>ROUND(AVERAGEIF($ES$9:$ES$497,$ES82,EX$9:EX$497),0)</f>
        <v>62</v>
      </c>
      <c r="OK82" s="112">
        <f>ROUND(AVERAGEIF($ES$9:$ES$497,$ES82,EY$9:EY$497),0)</f>
        <v>34</v>
      </c>
      <c r="OL82" s="112">
        <f>ROUND(AVERAGEIF($ES$9:$ES$497,$ES82,EZ$9:EZ$497),0)</f>
        <v>10</v>
      </c>
      <c r="OM82" s="112">
        <f>ROUND(AVERAGEIF($ES$9:$ES$497,$ES82,FA$9:FA$497),0)</f>
        <v>10</v>
      </c>
      <c r="ON82" s="112">
        <f>ROUND(AVERAGEIF($ES$9:$ES$497,$ES82,FB$9:FB$497),0)</f>
        <v>53</v>
      </c>
      <c r="OO82" s="112">
        <f>ROUND(AVERAGEIF($ES$9:$ES$497,$ES82,FC$9:FC$497),0)</f>
        <v>56</v>
      </c>
      <c r="OP82" s="112">
        <f>ROUND(AVERAGEIF($ES$9:$ES$497,$ES82,FD$9:FD$497),0)</f>
        <v>72</v>
      </c>
      <c r="OQ82" s="113">
        <f>ROUND(AVERAGEIF($ES$9:$ES$497,$ES82,FE$9:FE$497),0)</f>
        <v>118</v>
      </c>
      <c r="OR82" s="114">
        <f>ROUND(EV82/MAX(EV$9:EV$497)*100,0)</f>
        <v>23</v>
      </c>
      <c r="OS82" s="115">
        <f>ROUND(EW82/MAX(EW$9:EW$497)*100,0)</f>
        <v>11</v>
      </c>
      <c r="OT82" s="115">
        <f>ROUND(EX82/MAX(EX$9:EX$497)*100,0)</f>
        <v>24</v>
      </c>
      <c r="OU82" s="115">
        <f>ROUND(EY82/MAX(EY$9:EY$497)*100,0)</f>
        <v>12</v>
      </c>
      <c r="OV82" s="115">
        <f>ROUND(EZ82/MAX(EZ$9:EZ$497)*100,0)</f>
        <v>5</v>
      </c>
      <c r="OW82" s="115">
        <f>ROUND(FA82/MAX(FA$9:FA$497)*100,0)</f>
        <v>5</v>
      </c>
      <c r="OX82" s="115">
        <f>ROUND(FB82/MAX(FB$9:FB$497)*100,0)</f>
        <v>25</v>
      </c>
      <c r="OY82" s="116">
        <f>ROUND(FC82/MAX(FC$9:FC$497)*100,0)</f>
        <v>28</v>
      </c>
      <c r="OZ82" s="115">
        <f>ROUND(FD82/MAX(FD$9:FD$497)*100,0)</f>
        <v>24</v>
      </c>
      <c r="PA82" s="117">
        <f>ROUND(FE82/MAX(FE$9:FE$497)*100,0)</f>
        <v>29</v>
      </c>
      <c r="PB82" s="118">
        <f t="shared" si="164"/>
        <v>230</v>
      </c>
      <c r="PC82" s="115">
        <f t="shared" si="165"/>
        <v>173</v>
      </c>
      <c r="PD82" s="115">
        <f t="shared" si="166"/>
        <v>245</v>
      </c>
      <c r="PE82" s="115">
        <f t="shared" si="167"/>
        <v>286</v>
      </c>
      <c r="PF82" s="115">
        <f t="shared" si="168"/>
        <v>162</v>
      </c>
      <c r="PG82" s="119">
        <f t="shared" si="169"/>
        <v>132</v>
      </c>
      <c r="PH82" s="118">
        <f>ROUND(PB82/MAX(PB$9:PB$497)*100,0)</f>
        <v>27</v>
      </c>
      <c r="PI82" s="115">
        <f>ROUND(PC82/MAX(PC$9:PC$497)*100,0)</f>
        <v>21</v>
      </c>
      <c r="PJ82" s="115">
        <f>ROUND(PD82/MAX(PD$9:PD$497)*100,0)</f>
        <v>26</v>
      </c>
      <c r="PK82" s="115">
        <f>ROUND(PE82/MAX(PE$9:PE$497)*100,0)</f>
        <v>28</v>
      </c>
      <c r="PL82" s="115">
        <f>ROUND(PF82/MAX(PF$9:PF$497)*100,0)</f>
        <v>23</v>
      </c>
      <c r="PM82" s="119">
        <f>ROUND(PG82/MAX(PG$9:PG$497)*100,0)</f>
        <v>19</v>
      </c>
      <c r="PN82" s="118">
        <f>RANK(PH82,PH$9:PH$497,0)</f>
        <v>320</v>
      </c>
      <c r="PO82" s="115">
        <f>RANK(PI82,PI$9:PI$497,0)</f>
        <v>341</v>
      </c>
      <c r="PP82" s="115">
        <f>RANK(PJ82,PJ$9:PJ$497,0)</f>
        <v>336</v>
      </c>
      <c r="PQ82" s="115">
        <f>RANK(PK82,PK$9:PK$497,0)</f>
        <v>311</v>
      </c>
      <c r="PR82" s="115">
        <f>RANK(PL82,PL$9:PL$497,0)</f>
        <v>358</v>
      </c>
      <c r="PS82" s="119">
        <f>RANK(PM82,PM$9:PM$497,0)</f>
        <v>370</v>
      </c>
      <c r="PT82" s="120">
        <f>ROUND(FZ82/MAX(FZ$9:FZ$497)*100,0)</f>
        <v>51</v>
      </c>
      <c r="PU82" s="115">
        <f>ROUND(GA82/MAX(GA$9:GA$497)*100,0)</f>
        <v>18</v>
      </c>
      <c r="PV82" s="115">
        <f>ROUND(GB82/MAX(GB$9:GB$497)*100,0)</f>
        <v>48</v>
      </c>
      <c r="PW82" s="115">
        <f>ROUND(GC82/MAX(GC$9:GC$497)*100,0)</f>
        <v>33</v>
      </c>
      <c r="PX82" s="115">
        <f>ROUND(GD82/MAX(GD$9:GD$497)*100,0)</f>
        <v>8</v>
      </c>
      <c r="PY82" s="115">
        <f>ROUND(GE82/MAX(GE$9:GE$497)*100,0)</f>
        <v>8</v>
      </c>
      <c r="PZ82" s="115">
        <f>ROUND(GF82/MAX(GF$9:GF$497)*100,0)</f>
        <v>35</v>
      </c>
      <c r="QA82" s="116">
        <f>ROUND(GG82/MAX(GG$9:GG$497)*100,0)</f>
        <v>51</v>
      </c>
      <c r="QB82" s="115">
        <f>ROUND(GH82/MAX(GH$9:GH$497)*100,0)</f>
        <v>36</v>
      </c>
      <c r="QC82" s="121">
        <f>ROUND(GI82/MAX(GI$9:GI$497)*100,0)</f>
        <v>51</v>
      </c>
      <c r="QD82" s="120">
        <f>ROUND(AVERAGEIF($ES$9:$ES$497,$ES82,PT$9:PT$497),0)</f>
        <v>52</v>
      </c>
      <c r="QE82" s="120">
        <f>ROUND(AVERAGEIF($ES$9:$ES$497,$ES82,PU$9:PU$497),0)</f>
        <v>21</v>
      </c>
      <c r="QF82" s="120">
        <f>ROUND(AVERAGEIF($ES$9:$ES$497,$ES82,PV$9:PV$497),0)</f>
        <v>60</v>
      </c>
      <c r="QG82" s="120">
        <f>ROUND(AVERAGEIF($ES$9:$ES$497,$ES82,PW$9:PW$497),0)</f>
        <v>35</v>
      </c>
      <c r="QH82" s="120">
        <f>ROUND(AVERAGEIF($ES$9:$ES$497,$ES82,PX$9:PX$497),0)</f>
        <v>8</v>
      </c>
      <c r="QI82" s="120">
        <f>ROUND(AVERAGEIF($ES$9:$ES$497,$ES82,PY$9:PY$497),0)</f>
        <v>9</v>
      </c>
      <c r="QJ82" s="120">
        <f>ROUND(AVERAGEIF($ES$9:$ES$497,$ES82,PZ$9:PZ$497),0)</f>
        <v>35</v>
      </c>
      <c r="QK82" s="120">
        <f>ROUND(AVERAGEIF($ES$9:$ES$497,$ES82,QA$9:QA$497),0)</f>
        <v>46</v>
      </c>
      <c r="QL82" s="120">
        <f>ROUND(AVERAGEIF($ES$9:$ES$497,$ES82,QB$9:QB$497),0)</f>
        <v>43</v>
      </c>
      <c r="QM82" s="120">
        <f>ROUND(AVERAGEIF($ES$9:$ES$497,$ES82,QC$9:QC$497),0)</f>
        <v>53</v>
      </c>
      <c r="QN82" s="114">
        <f t="shared" si="126"/>
        <v>484</v>
      </c>
      <c r="QO82" s="115">
        <f t="shared" si="127"/>
        <v>324</v>
      </c>
      <c r="QP82" s="115">
        <f t="shared" si="128"/>
        <v>516</v>
      </c>
      <c r="QQ82" s="115">
        <f t="shared" si="129"/>
        <v>637</v>
      </c>
      <c r="QR82" s="115">
        <f t="shared" si="130"/>
        <v>423</v>
      </c>
      <c r="QS82" s="119">
        <f t="shared" si="131"/>
        <v>271</v>
      </c>
      <c r="QT82" s="114">
        <f>ROUND((QN82-MIN(QN$9:QN$497))/(MAX(QN$9:QN$497)-MIN(QN$9:QN$497))*100,0)</f>
        <v>40</v>
      </c>
      <c r="QU82" s="115">
        <f>ROUND((QO82-MIN(QO$9:QO$497))/(MAX(QO$9:QO$497)-MIN(QO$9:QO$497))*100,0)</f>
        <v>16</v>
      </c>
      <c r="QV82" s="115">
        <f>ROUND((QP82-MIN(QP$9:QP$497))/(MAX(QP$9:QP$497)-MIN(QP$9:QP$497))*100,0)</f>
        <v>24</v>
      </c>
      <c r="QW82" s="115">
        <f>ROUND((QQ82-MIN(QQ$9:QQ$497))/(MAX(QQ$9:QQ$497)-MIN(QQ$9:QQ$497))*100,0)</f>
        <v>44</v>
      </c>
      <c r="QX82" s="115">
        <f>ROUND((QR82-MIN(QR$9:QR$497))/(MAX(QR$9:QR$497)-MIN(QR$9:QR$497))*100,0)</f>
        <v>31</v>
      </c>
      <c r="QY82" s="115">
        <f>ROUND((QS82-MIN(QS$9:QS$497))/(MAX(QS$9:QS$497)-MIN(QS$9:QS$497))*100,0)</f>
        <v>20</v>
      </c>
      <c r="QZ82" s="114">
        <f>RANK(QN82,QN$9:QN$497,0)</f>
        <v>205</v>
      </c>
      <c r="RA82" s="115">
        <f>RANK(QO82,QO$9:QO$497,0)</f>
        <v>328</v>
      </c>
      <c r="RB82" s="115">
        <f>RANK(QP82,QP$9:QP$497,0)</f>
        <v>293</v>
      </c>
      <c r="RC82" s="115">
        <f>RANK(QQ82,QQ$9:QQ$497,0)</f>
        <v>133</v>
      </c>
      <c r="RD82" s="115">
        <f>RANK(QR82,QR$9:QR$497,0)</f>
        <v>352</v>
      </c>
      <c r="RE82" s="115">
        <f>RANK(QS82,QS$9:QS$497,0)</f>
        <v>373</v>
      </c>
      <c r="RF82" s="122"/>
      <c r="RG82" s="115">
        <f>($RH$3*(IH82+IJ82)*100*100/MAX(EX$9:EX$497)*$RO$3) +($RH$3*(II82+IJ82)*100*100/MAX(EX$9:EX$497)*$RO$4) + ($RH$3*IK82*100*100/MAX(EX$9:EX$497)*0.098)</f>
        <v>0</v>
      </c>
      <c r="RH82" s="115">
        <f>($RH$4*IL82*100*100/MAX(EZ$9:EZ$497))*$RQ$3</f>
        <v>0</v>
      </c>
      <c r="RI82" s="115">
        <f>($RH$3*IM82*100*100/MAX(EY$9:EY$497))*$RQ$4</f>
        <v>0</v>
      </c>
      <c r="RJ82" s="115">
        <f>($RH$3*IN82*100*100/MAX(EX$9:EX$497))</f>
        <v>0</v>
      </c>
      <c r="RK82" s="115">
        <f>($RH$4*IO82*100*100/MAX(EZ$9:EZ$497))*$RQ$3</f>
        <v>0</v>
      </c>
      <c r="RL82" s="115">
        <f>(($RL$4*IP82*100*((100/MAX(EX$9:EX$497)+100/MAX(EZ$9:EZ$497))/2))+($RL$4*IQ82*100*((100/MAX(EX$9:EX$497)+100/MAX(EZ$9:EZ$497))/2))+($RL$4*IR82*100*((100/MAX(EX$9:EX$497)+100/MAX(EZ$9:EZ$497))/2))+($RL$4*IS82*100*((100/MAX(EX$9:EX$497)+100/MAX(EZ$9:EZ$497))/2))+($RL$4*IT82*100*((100/MAX(EX$9:EX$497)+100/MAX(EZ$9:EZ$497))/2))+($RL$4*IU82*100*((100/MAX(EX$9:EX$497)+100/MAX(EZ$9:EZ$497))/2))+($RL$4*IV82*100*((100/MAX(EX$9:EX$497)+100/MAX(EZ$9:EZ$497))/2))+($RL$4*IW82*100*((100/MAX(EX$9:EX$497)+100/MAX(EZ$9:EZ$497))/2)))*$RS$3</f>
        <v>0</v>
      </c>
      <c r="RM82" s="115">
        <f>(($RH$3*IX82*100*100/MAX(EX$9:EX$497))+($RH$3*IY82*100*100/MAX(EX$9:EX$497))+($RH$3*IZ82*100*100/MAX(EX$9:EX$497))+($RH$3*JA82*100*100/MAX(EX$9:EX$497))+($RH$3*JB82*100*100/MAX(EX$9:EX$497))+($RH$3*JC82*100*100/MAX(EX$9:EX$497))+($RH$3*JD82*100*100/MAX(EX$9:EX$497))+($RH$3*JE82*100*100/MAX(EX$9:EX$497)))*$RS$4</f>
        <v>0</v>
      </c>
      <c r="RN82" s="115">
        <f>(($RH$4*JF82*100*100/MAX(EZ$9:EZ$497)) + ($RH$4*JG82*100*100/MAX(EZ$9:EZ$497)) + ($RH$4*JH82*100*100/MAX(EZ$9:EZ$497)) + ($RH$4*JI82*100*100/MAX(EZ$9:EZ$497)) + ($RH$4*JJ82*100*100/MAX(EZ$9:EZ$497)) + ($RH$4*JK82*100*100/MAX(EZ$9:EZ$497)) + ($RH$4*JL82*100*100/MAX(EZ$9:EZ$497)) + ($RH$4*JM82*100*100/MAX(EZ$9:EZ$497)))*$RU$3</f>
        <v>0</v>
      </c>
      <c r="RO82" s="115">
        <f>(($RL$4*JN82*100*((100/MAX(EX$9:EX$497)+100/MAX(EZ$9:EZ$497))/2))+($RL$4*JO82*100*((100/MAX(EX$9:EX$497)+100/MAX(EZ$9:EZ$497))/2))+($RL$4*JP82*100*((100/MAX(EX$9:EX$497)+100/MAX(EZ$9:EZ$497))/2))+($RL$4*JQ82*100*((100/MAX(EX$9:EX$497)+100/MAX(EZ$9:EZ$497))/2))+($RL$4*JR82*100*((100/MAX(EX$9:EX$497)+100/MAX(EZ$9:EZ$497))/2))+($RL$4*JS82*100*((100/MAX(EX$9:EX$497)+100/MAX(EZ$9:EZ$497))/2))+($RL$4*JT82*100*((100/MAX(EX$9:EX$497)+100/MAX(EZ$9:EZ$497))/2))+($RL$4*JU82*100*((100/MAX(EX$9:EX$497)+100/MAX(EZ$9:EZ$497))/2))+($RL$4*JV82*100*((100/MAX(EX$9:EX$497)+100/MAX(EZ$9:EZ$497))/2))+($RL$4*JW82*100*((100/MAX(EX$9:EX$497)+100/MAX(EZ$9:EZ$497))/2))+($RL$4*JX82*100*((100/MAX(EX$9:EX$497)+100/MAX(EZ$9:EZ$497))/2))+($RL$4*JY82*100*((100/MAX(EX$9:EX$497)+100/MAX(EZ$9:EZ$497))/2))+($RL$4*JZ82*100*((100/MAX(EX$9:EX$497)+100/MAX(EZ$9:EZ$497))/2)))*$RW$3/2</f>
        <v>0</v>
      </c>
      <c r="RP82" s="119">
        <f>($RJ$3*KA82*100*100/MAX(FA$9:FA$497)) + ($RJ$3*KB82*100*100/MAX(FA$9:FA$497)/2) + ($RJ$3*KC82*100*100/MAX(FA$9:FA$497)/2) + ($RJ$3*KD82*100*100/MAX(FA$9:FA$497)/4) + ($RJ$3*KE82*100*100/MAX(FA$9:FA$497)/4)</f>
        <v>0</v>
      </c>
      <c r="RQ82" s="118">
        <f>($RL$4*KF82*100*((100/MAX(EX$9:EX$497)+100/MAX(EZ$9:EZ$497)))) * ($RO$3/2) + (($RL$4*KG82*100*((100/MAX(EX$9:EX$497)+100/MAX(EZ$9:EZ$497))))+($RL$4*KH82*100*((100/MAX(EX$9:EX$497)+100/MAX(EZ$9:EZ$497))))+($RL$4*KI82*100*((100/MAX(EX$9:EX$497)+100/MAX(EZ$9:EZ$497))))+($RL$4*KJ82*100*((100/MAX(EX$9:EX$497)+100/MAX(EZ$9:EZ$497))))+($RL$4*KK82*100*((100/MAX(EX$9:EX$497)+100/MAX(EZ$9:EZ$497))))+($RL$4*KL82*100*((100/MAX(EX$9:EX$497)+100/MAX(EZ$9:EZ$497))))+($RL$4*KM82*100*((100/MAX(EX$9:EX$497)+100/MAX(EZ$9:EZ$497))))+($RL$4*KN82*100*((100/MAX(EX$9:EX$497)+100/MAX(EZ$9:EZ$497))))+($RL$4*KO82*100*((100/MAX(EX$9:EX$497)+100/MAX(EZ$9:EZ$497))))+($RL$4*KP82*100*((100/MAX(EX$9:EX$497)+100/MAX(EZ$9:EZ$497))))+($RL$4*KQ82*100*((100/MAX(EX$9:EX$497)+100/MAX(EZ$9:EZ$497))))+($RL$4*KR82*100*((100/MAX(EX$9:EX$497)+100/MAX(EZ$9:EZ$497))))+($RL$4*KS82*100*((100/MAX(EX$9:EX$497)+100/MAX(EZ$9:EZ$497))))+($RL$4*KV82*100*((100/MAX(EX$9:EX$497)+100/MAX(EZ$9:EZ$497))))) * (($RO$3+$RO$4)/6)</f>
        <v>0</v>
      </c>
      <c r="RR82" s="115">
        <f>(($RL$4*KW82*100*((100/MAX(EX$9:EX$497)+100/MAX(EZ$9:EZ$497))))) * ($RO$3/2) + (($RL$4*KX82*100*((100/MAX(EX$9:EX$497)+100/MAX(EZ$9:EZ$497))))+($RL$4*KY82*100*((100/MAX(EX$9:EX$497)+100/MAX(EZ$9:EZ$497))))+($RL$4*KZ82*100*((100/MAX(EX$9:EX$497)+100/MAX(EZ$9:EZ$497))))+($RL$4*LA82*100*((100/MAX(EX$9:EX$497)+100/MAX(EZ$9:EZ$497))))+($RL$4*LB82*100*((100/MAX(EX$9:EX$497)+100/MAX(EZ$9:EZ$497))))+($RL$4*LC82*100*((100/MAX(EX$9:EX$497)+100/MAX(EZ$9:EZ$497))))) * (($RO$3+$RO$4)/6)</f>
        <v>0</v>
      </c>
      <c r="RS82" s="119">
        <f>(($RL$4*LD82*100*((100/MAX(EX$9:EX$497)+100/MAX(EZ$9:EZ$497))))+($RL$4*LE82*100*((100/MAX(EX$9:EX$497)+100/MAX(EZ$9:EZ$497))))) * (($RO$3+$RO$4)/6)</f>
        <v>0</v>
      </c>
      <c r="RT82" s="118">
        <f>($RJ$4*LH82*100*(100/MAX(EV$9:EV$497)))+($RJ$4*LI82*100*(100/MAX(EV$9:EV$497)))</f>
        <v>0</v>
      </c>
      <c r="RU82" s="119">
        <f>($RJ$4*LJ82*(100/MAX(EV$9:EV$497)))/2 + ($RL$3*LK82*(100/MAX(EW$9:EW$497))) + ($RJ$4*LL82*(100/MAX(EV$9:EV$497)))/4 + ($RL$3*LM82*(100/MAX(EW$9:EW$497)))</f>
        <v>0</v>
      </c>
      <c r="RV82" s="118">
        <f>($RJ$4*LN82*100*100/MAX(EV$9:EV$497)/2)+($RJ$4*LO82*100*100/MAX(EV$9:EV$497)/2)+($RJ$4*LP82*100*100/MAX(EV$9:EV$497))+($RJ$4*LQ82*100*100/MAX(EV$9:EV$497))+($RJ$4*LR82*100*100/MAX(EV$9:EV$497))</f>
        <v>0</v>
      </c>
      <c r="RW82" s="115">
        <f>($RJ$4*LS82*100*100/MAX(EV$9:EV$497)) + (($RJ$4*LT82*100*100/MAX(EV$9:EV$497))+($RJ$4*LU82*100*100/MAX(EV$9:EV$497))+($RJ$4*LV82*100*100/MAX(EV$9:EV$497))+($RJ$4*LW82*100*100/MAX(EV$9:EV$497))+($RJ$4*LX82*100*100/MAX(EV$9:EV$497))+($RJ$4*LY82*100*100/MAX(EV$9:EV$497))+($RJ$4*LZ82*100*100/MAX(EV$9:EV$497))+($RJ$4*MA82*100*100/MAX(EV$9:EV$497)))/2</f>
        <v>0</v>
      </c>
      <c r="RX82" s="119">
        <f>($RJ$4*MB82*100*100/MAX(EV$9:EV$497))+($RJ$4*MC82*100*100/MAX(EV$9:EV$497))+($RJ$4*MD82*100*100/MAX(EV$9:EV$497))+($RJ$4*ME82*100*100/MAX(EV$9:EV$497))+($RJ$4*MF82*100*100/MAX(EV$9:EV$497))+($RJ$4*MG82*100*100/MAX(EV$9:EV$497))+($RJ$4*MH82*100*100/MAX(EV$9:EV$497))+($RJ$4*MI82*100*100/MAX(EV$9:EV$497))+($RJ$4*MJ82*100*100/MAX(EV$9:EV$497))+($RJ$4*MK82*100*100/MAX(EV$9:EV$497))+($RJ$4*ML82*100*100/MAX(EV$9:EV$497))+($RJ$4*MM82*100*100/MAX(EV$9:EV$497))+($RJ$4*MN82*100*100/MAX(EV$9:EV$497))</f>
        <v>0</v>
      </c>
      <c r="RY82" s="118">
        <f>($RJ$4*MQ82*100*100/MAX(EV$9:EV$497))/2 + (($RJ$4*MR82*100*100/MAX(EV$9:EV$497))+($RJ$4*MS82*100*100/MAX(EV$9:EV$497))+($RJ$4*MT82*100*100/MAX(EV$9:EV$497))+($RJ$4*MU82*100*100/MAX(EV$9:EV$497))+($RJ$4*MV82*100*100/MAX(EV$9:EV$497))+($RJ$4*MW82*100*100/MAX(EV$9:EV$497))+($RJ$4*MX82*100*100/MAX(EV$9:EV$497))+($RJ$4*MY82*100*100/MAX(EV$9:EV$497))+($RJ$4*MZ82*100*100/MAX(EV$9:EV$497))+($RJ$4*NA82*100*100/MAX(EV$9:EV$497))+($RJ$4*NB82*100*100/MAX(EV$9:EV$497))+($RJ$4*NC82*100*100/MAX(EV$9:EV$497))+($RJ$4*ND82*100*100/MAX(EV$9:EV$497))+($RJ$4*NG82*100*100/MAX(EV$9:EV$497)))/4</f>
        <v>0</v>
      </c>
      <c r="RZ82" s="115">
        <f>($RJ$4*NH82*100*100/MAX(EV$9:EV$497))/2 + (($RJ$4*NI82*100*100/MAX(EV$9:EV$497))+($RJ$4*NJ82*100*100/MAX(EV$9:EV$497))+($RJ$4*NK82*100*100/MAX(EV$9:EV$497))+($RJ$4*NL82*100*100/MAX(EV$9:EV$497))+($RJ$4*NM82*100*100/MAX(EV$9:EV$497))+($RJ$4*NN82*100*100/MAX(EV$9:EV$497)))/4</f>
        <v>0</v>
      </c>
      <c r="SA82" s="117">
        <f>(($RJ$4*NO82*100*100/MAX(EV$9:EV$497))+($RJ$4*NP82*100*100/MAX(EV$9:EV$497)))/4</f>
        <v>0</v>
      </c>
      <c r="SB82" s="118">
        <f t="shared" si="170"/>
        <v>0</v>
      </c>
      <c r="SC82" s="115">
        <f t="shared" si="171"/>
        <v>0</v>
      </c>
      <c r="SD82" s="115">
        <f t="shared" si="172"/>
        <v>0</v>
      </c>
      <c r="SE82" s="115">
        <f t="shared" si="173"/>
        <v>0</v>
      </c>
      <c r="SF82" s="115">
        <f t="shared" si="174"/>
        <v>0</v>
      </c>
      <c r="SG82" s="115">
        <f t="shared" si="175"/>
        <v>0</v>
      </c>
      <c r="SH82" s="115">
        <f>ROUND(SB82/MAX(SB$9:SB$497)*100,0)</f>
        <v>0</v>
      </c>
      <c r="SI82" s="115">
        <f>ROUND(SC82/MAX(SC$9:SC$497)*100,0)</f>
        <v>0</v>
      </c>
      <c r="SJ82" s="115">
        <f>ROUND(SD82/MAX(SD$9:SD$497)*100,0)</f>
        <v>0</v>
      </c>
      <c r="SK82" s="115">
        <f>ROUND(SE82/MAX(SE$9:SE$497)*100,0)</f>
        <v>0</v>
      </c>
      <c r="SL82" s="115">
        <f>ROUND(SF82/MAX(SF$9:SF$497)*100,0)</f>
        <v>0</v>
      </c>
      <c r="SM82" s="121">
        <f>ROUND(SG82/MAX(SG$9:SG$497)*100,0)</f>
        <v>0</v>
      </c>
      <c r="SN82" s="115">
        <f>ROUND(AVERAGEIF($ES$9:$ES$497,$ES82,SH$9:SH$497),0)</f>
        <v>26</v>
      </c>
      <c r="SO82" s="115">
        <f>ROUND(AVERAGEIF($ES$9:$ES$497,$ES82,SI$9:SI$497),0)</f>
        <v>26</v>
      </c>
      <c r="SP82" s="115">
        <f>ROUND(AVERAGEIF($ES$9:$ES$497,$ES82,SJ$9:SJ$497),0)</f>
        <v>3</v>
      </c>
      <c r="SQ82" s="115">
        <f>ROUND(AVERAGEIF($ES$9:$ES$497,$ES82,SK$9:SK$497),0)</f>
        <v>21</v>
      </c>
      <c r="SR82" s="115">
        <f>ROUND(AVERAGEIF($ES$9:$ES$497,$ES82,SL$9:SL$497),0)</f>
        <v>5</v>
      </c>
      <c r="SS82" s="121">
        <f>ROUND(AVERAGEIF($ES$9:$ES$497,$ES82,SM$9:SM$497),0)</f>
        <v>5</v>
      </c>
      <c r="ST82" s="114">
        <f>RANK(SB82,SB$9:SB$497,0)</f>
        <v>323</v>
      </c>
      <c r="SU82" s="115">
        <f>RANK(SC82,SC$9:SC$497,0)</f>
        <v>320</v>
      </c>
      <c r="SV82" s="115">
        <f>RANK(SD82,SD$9:SD$497,0)</f>
        <v>320</v>
      </c>
      <c r="SW82" s="115">
        <f>RANK(SE82,SE$9:SE$497,0)</f>
        <v>320</v>
      </c>
      <c r="SX82" s="115">
        <f>RANK(SF82,SF$9:SF$497,0)</f>
        <v>317</v>
      </c>
      <c r="SY82" s="115">
        <f>RANK(SG82,SG$9:SG$497,0)</f>
        <v>308</v>
      </c>
      <c r="SZ82" s="115">
        <f>COUNTIFS(SB$9:SB$497,"&gt;"&amp;SB82,$ES$9:$ES$497,$ES82)+1</f>
        <v>67</v>
      </c>
      <c r="TA82" s="115">
        <f>COUNTIFS(SC$9:SC$497,"&gt;"&amp;SC82,$ES$9:$ES$497,$ES82)+1</f>
        <v>67</v>
      </c>
      <c r="TB82" s="115">
        <f>COUNTIFS(SD$9:SD$497,"&gt;"&amp;SD82,$ES$9:$ES$497,$ES82)+1</f>
        <v>66</v>
      </c>
      <c r="TC82" s="115">
        <f>COUNTIFS(SE$9:SE$497,"&gt;"&amp;SE82,$ES$9:$ES$497,$ES82)+1</f>
        <v>67</v>
      </c>
      <c r="TD82" s="115">
        <f>COUNTIFS(SF$9:SF$497,"&gt;"&amp;SF82,$ES$9:$ES$497,$ES82)+1</f>
        <v>66</v>
      </c>
      <c r="TE82" s="117">
        <f>COUNTIFS(SG$9:SG$497,"&gt;"&amp;SG82,$ES$9:$ES$497,$ES82)+1</f>
        <v>64</v>
      </c>
      <c r="TF82" s="118">
        <f t="shared" si="176"/>
        <v>28</v>
      </c>
      <c r="TG82" s="115">
        <f t="shared" si="177"/>
        <v>27</v>
      </c>
      <c r="TH82" s="115">
        <f t="shared" si="178"/>
        <v>21</v>
      </c>
      <c r="TI82" s="115">
        <f t="shared" si="179"/>
        <v>26</v>
      </c>
      <c r="TJ82" s="115">
        <f t="shared" si="180"/>
        <v>28</v>
      </c>
      <c r="TK82" s="115">
        <f t="shared" si="181"/>
        <v>23</v>
      </c>
      <c r="TL82" s="117">
        <f t="shared" si="182"/>
        <v>19</v>
      </c>
      <c r="TM82" s="118">
        <f>ROUND(TF82/MAX(TF$9:TF$497)*100,0)</f>
        <v>16</v>
      </c>
      <c r="TN82" s="115">
        <f>ROUND(TG82/MAX(TG$9:TG$497)*100,0)</f>
        <v>15</v>
      </c>
      <c r="TO82" s="115">
        <f>ROUND(TH82/MAX(TH$9:TH$497)*100,0)</f>
        <v>12</v>
      </c>
      <c r="TP82" s="115">
        <f>ROUND(TI82/MAX(TI$9:TI$497)*100,0)</f>
        <v>14</v>
      </c>
      <c r="TQ82" s="115">
        <f>ROUND(TJ82/MAX(TJ$9:TJ$497)*100,0)</f>
        <v>14</v>
      </c>
      <c r="TR82" s="115">
        <f>ROUND(TK82/MAX(TK$9:TK$497)*100,0)</f>
        <v>12</v>
      </c>
      <c r="TS82" s="119">
        <f>ROUND(TL82/MAX(TL$9:TL$497)*100,0)</f>
        <v>10</v>
      </c>
      <c r="TT82" s="120">
        <f>RANK(TM82,TM$9:TM$497,0)</f>
        <v>370</v>
      </c>
      <c r="TU82" s="115">
        <f>RANK(TN82,TN$9:TN$497,0)</f>
        <v>340</v>
      </c>
      <c r="TV82" s="115">
        <f>RANK(TO82,TO$9:TO$497,0)</f>
        <v>352</v>
      </c>
      <c r="TW82" s="115">
        <f>RANK(TP82,TP$9:TP$497,0)</f>
        <v>354</v>
      </c>
      <c r="TX82" s="115">
        <f>RANK(TQ82,TQ$9:TQ$497,0)</f>
        <v>328</v>
      </c>
      <c r="TY82" s="115">
        <f>RANK(TR82,TR$9:TR$497,0)</f>
        <v>370</v>
      </c>
      <c r="TZ82" s="121">
        <f>RANK(TS82,TS$9:TS$497,0)</f>
        <v>380</v>
      </c>
      <c r="UA82" s="132"/>
      <c r="UB82" s="7" t="s">
        <v>1</v>
      </c>
    </row>
    <row r="83" spans="1:548" x14ac:dyDescent="0.15">
      <c r="A83" s="183">
        <v>75</v>
      </c>
      <c r="B83" s="203" t="s">
        <v>743</v>
      </c>
      <c r="C83" s="63"/>
      <c r="D83" s="63"/>
      <c r="E83" s="64" t="s">
        <v>518</v>
      </c>
      <c r="F83" s="65">
        <v>48</v>
      </c>
      <c r="G83" s="65" t="s">
        <v>558</v>
      </c>
      <c r="H83" s="65"/>
      <c r="I83" s="66" t="s">
        <v>521</v>
      </c>
      <c r="J83" s="67" t="s">
        <v>521</v>
      </c>
      <c r="K83" s="67" t="s">
        <v>521</v>
      </c>
      <c r="L83" s="67" t="s">
        <v>521</v>
      </c>
      <c r="M83" s="67" t="s">
        <v>521</v>
      </c>
      <c r="N83" s="67" t="s">
        <v>521</v>
      </c>
      <c r="O83" s="67" t="s">
        <v>521</v>
      </c>
      <c r="P83" s="67" t="s">
        <v>521</v>
      </c>
      <c r="Q83" s="67" t="s">
        <v>521</v>
      </c>
      <c r="R83" s="68" t="s">
        <v>521</v>
      </c>
      <c r="S83" s="69" t="s">
        <v>521</v>
      </c>
      <c r="T83" s="67" t="s">
        <v>521</v>
      </c>
      <c r="U83" s="67" t="s">
        <v>521</v>
      </c>
      <c r="V83" s="67" t="s">
        <v>521</v>
      </c>
      <c r="W83" s="67" t="s">
        <v>521</v>
      </c>
      <c r="X83" s="67" t="s">
        <v>521</v>
      </c>
      <c r="Y83" s="67" t="s">
        <v>521</v>
      </c>
      <c r="Z83" s="67" t="s">
        <v>521</v>
      </c>
      <c r="AA83" s="67" t="s">
        <v>521</v>
      </c>
      <c r="AB83" s="68" t="s">
        <v>521</v>
      </c>
      <c r="AC83" s="69" t="s">
        <v>521</v>
      </c>
      <c r="AD83" s="67" t="s">
        <v>521</v>
      </c>
      <c r="AE83" s="67" t="s">
        <v>521</v>
      </c>
      <c r="AF83" s="67" t="s">
        <v>521</v>
      </c>
      <c r="AG83" s="67" t="s">
        <v>521</v>
      </c>
      <c r="AH83" s="67" t="s">
        <v>521</v>
      </c>
      <c r="AI83" s="67" t="s">
        <v>521</v>
      </c>
      <c r="AJ83" s="67" t="s">
        <v>521</v>
      </c>
      <c r="AK83" s="67" t="s">
        <v>521</v>
      </c>
      <c r="AL83" s="68" t="s">
        <v>520</v>
      </c>
      <c r="AM83" s="69" t="s">
        <v>520</v>
      </c>
      <c r="AN83" s="67" t="s">
        <v>520</v>
      </c>
      <c r="AO83" s="67" t="s">
        <v>520</v>
      </c>
      <c r="AP83" s="67" t="s">
        <v>520</v>
      </c>
      <c r="AQ83" s="67" t="s">
        <v>520</v>
      </c>
      <c r="AR83" s="67" t="s">
        <v>521</v>
      </c>
      <c r="AS83" s="67" t="s">
        <v>521</v>
      </c>
      <c r="AT83" s="67" t="s">
        <v>521</v>
      </c>
      <c r="AU83" s="67" t="s">
        <v>521</v>
      </c>
      <c r="AV83" s="68" t="s">
        <v>521</v>
      </c>
      <c r="AW83" s="69" t="s">
        <v>521</v>
      </c>
      <c r="AX83" s="67" t="s">
        <v>521</v>
      </c>
      <c r="AY83" s="67" t="s">
        <v>521</v>
      </c>
      <c r="AZ83" s="67" t="s">
        <v>521</v>
      </c>
      <c r="BA83" s="67" t="s">
        <v>521</v>
      </c>
      <c r="BB83" s="67" t="s">
        <v>521</v>
      </c>
      <c r="BC83" s="67" t="s">
        <v>521</v>
      </c>
      <c r="BD83" s="67" t="s">
        <v>521</v>
      </c>
      <c r="BE83" s="67" t="s">
        <v>521</v>
      </c>
      <c r="BF83" s="68" t="s">
        <v>521</v>
      </c>
      <c r="BG83" s="69" t="s">
        <v>521</v>
      </c>
      <c r="BH83" s="67" t="s">
        <v>521</v>
      </c>
      <c r="BI83" s="67" t="s">
        <v>521</v>
      </c>
      <c r="BJ83" s="67" t="s">
        <v>521</v>
      </c>
      <c r="BK83" s="67" t="s">
        <v>521</v>
      </c>
      <c r="BL83" s="67" t="s">
        <v>521</v>
      </c>
      <c r="BM83" s="67" t="s">
        <v>521</v>
      </c>
      <c r="BN83" s="67" t="s">
        <v>521</v>
      </c>
      <c r="BO83" s="67" t="s">
        <v>521</v>
      </c>
      <c r="BP83" s="68" t="s">
        <v>521</v>
      </c>
      <c r="BQ83" s="70" t="s">
        <v>521</v>
      </c>
      <c r="BR83" s="67" t="s">
        <v>521</v>
      </c>
      <c r="BS83" s="67" t="s">
        <v>521</v>
      </c>
      <c r="BT83" s="67" t="s">
        <v>521</v>
      </c>
      <c r="BU83" s="67" t="s">
        <v>521</v>
      </c>
      <c r="BV83" s="67" t="s">
        <v>521</v>
      </c>
      <c r="BW83" s="67" t="s">
        <v>521</v>
      </c>
      <c r="BX83" s="67" t="s">
        <v>521</v>
      </c>
      <c r="BY83" s="67" t="s">
        <v>521</v>
      </c>
      <c r="BZ83" s="68" t="s">
        <v>521</v>
      </c>
      <c r="CA83" s="69" t="s">
        <v>521</v>
      </c>
      <c r="CB83" s="67" t="s">
        <v>521</v>
      </c>
      <c r="CC83" s="67" t="s">
        <v>521</v>
      </c>
      <c r="CD83" s="67" t="s">
        <v>521</v>
      </c>
      <c r="CE83" s="67" t="s">
        <v>521</v>
      </c>
      <c r="CF83" s="67" t="s">
        <v>521</v>
      </c>
      <c r="CG83" s="67" t="s">
        <v>521</v>
      </c>
      <c r="CH83" s="67" t="s">
        <v>521</v>
      </c>
      <c r="CI83" s="67" t="s">
        <v>521</v>
      </c>
      <c r="CJ83" s="68" t="s">
        <v>521</v>
      </c>
      <c r="CK83" s="69" t="s">
        <v>521</v>
      </c>
      <c r="CL83" s="67" t="s">
        <v>521</v>
      </c>
      <c r="CM83" s="67" t="s">
        <v>521</v>
      </c>
      <c r="CN83" s="67" t="s">
        <v>521</v>
      </c>
      <c r="CO83" s="67" t="s">
        <v>521</v>
      </c>
      <c r="CP83" s="67" t="s">
        <v>521</v>
      </c>
      <c r="CQ83" s="67" t="s">
        <v>521</v>
      </c>
      <c r="CR83" s="67" t="s">
        <v>521</v>
      </c>
      <c r="CS83" s="67" t="s">
        <v>521</v>
      </c>
      <c r="CT83" s="68" t="s">
        <v>521</v>
      </c>
      <c r="CU83" s="69" t="s">
        <v>521</v>
      </c>
      <c r="CV83" s="67" t="s">
        <v>521</v>
      </c>
      <c r="CW83" s="67" t="s">
        <v>521</v>
      </c>
      <c r="CX83" s="67" t="s">
        <v>521</v>
      </c>
      <c r="CY83" s="67" t="s">
        <v>521</v>
      </c>
      <c r="CZ83" s="67" t="s">
        <v>521</v>
      </c>
      <c r="DA83" s="67" t="s">
        <v>521</v>
      </c>
      <c r="DB83" s="67" t="s">
        <v>521</v>
      </c>
      <c r="DC83" s="67" t="s">
        <v>521</v>
      </c>
      <c r="DD83" s="68" t="s">
        <v>521</v>
      </c>
      <c r="DE83" s="69" t="s">
        <v>521</v>
      </c>
      <c r="DF83" s="71" t="s">
        <v>521</v>
      </c>
      <c r="DG83" s="67" t="s">
        <v>521</v>
      </c>
      <c r="DH83" s="67" t="s">
        <v>521</v>
      </c>
      <c r="DI83" s="67" t="s">
        <v>521</v>
      </c>
      <c r="DJ83" s="67" t="s">
        <v>521</v>
      </c>
      <c r="DK83" s="67" t="s">
        <v>521</v>
      </c>
      <c r="DL83" s="67" t="s">
        <v>521</v>
      </c>
      <c r="DM83" s="67" t="s">
        <v>521</v>
      </c>
      <c r="DN83" s="68" t="s">
        <v>521</v>
      </c>
      <c r="DO83" s="70" t="s">
        <v>521</v>
      </c>
      <c r="DP83" s="71" t="s">
        <v>521</v>
      </c>
      <c r="DQ83" s="67" t="s">
        <v>521</v>
      </c>
      <c r="DR83" s="67" t="s">
        <v>521</v>
      </c>
      <c r="DS83" s="67" t="s">
        <v>521</v>
      </c>
      <c r="DT83" s="67" t="s">
        <v>521</v>
      </c>
      <c r="DU83" s="67" t="s">
        <v>521</v>
      </c>
      <c r="DV83" s="67" t="s">
        <v>521</v>
      </c>
      <c r="DW83" s="67" t="s">
        <v>521</v>
      </c>
      <c r="DX83" s="72" t="s">
        <v>521</v>
      </c>
      <c r="DY83" s="73" t="s">
        <v>522</v>
      </c>
      <c r="DZ83" s="74">
        <v>2</v>
      </c>
      <c r="EA83" s="74">
        <v>3</v>
      </c>
      <c r="EB83" s="74">
        <v>3</v>
      </c>
      <c r="EC83" s="75">
        <v>4</v>
      </c>
      <c r="ED83" s="76" t="s">
        <v>522</v>
      </c>
      <c r="EE83" s="74">
        <f t="shared" si="132"/>
        <v>2</v>
      </c>
      <c r="EF83" s="74">
        <f t="shared" si="133"/>
        <v>6</v>
      </c>
      <c r="EG83" s="74">
        <f t="shared" si="134"/>
        <v>18</v>
      </c>
      <c r="EH83" s="77">
        <f t="shared" si="135"/>
        <v>72</v>
      </c>
      <c r="EI83" s="73">
        <v>300</v>
      </c>
      <c r="EJ83" s="74">
        <v>450</v>
      </c>
      <c r="EK83" s="74">
        <v>900</v>
      </c>
      <c r="EL83" s="74">
        <v>1500</v>
      </c>
      <c r="EM83" s="75">
        <v>4500</v>
      </c>
      <c r="EN83" s="78">
        <v>1</v>
      </c>
      <c r="EO83" s="79">
        <f t="shared" si="136"/>
        <v>0.75</v>
      </c>
      <c r="EP83" s="79">
        <f t="shared" si="137"/>
        <v>0.5</v>
      </c>
      <c r="EQ83" s="79">
        <f t="shared" si="138"/>
        <v>0.27777777777777773</v>
      </c>
      <c r="ER83" s="80">
        <f t="shared" si="139"/>
        <v>0.20833333333333334</v>
      </c>
      <c r="ES83" s="128" t="s">
        <v>532</v>
      </c>
      <c r="ET83" s="82"/>
      <c r="EU83" s="83">
        <v>4</v>
      </c>
      <c r="EV83" s="73">
        <v>62</v>
      </c>
      <c r="EW83" s="74">
        <v>64</v>
      </c>
      <c r="EX83" s="74">
        <v>23</v>
      </c>
      <c r="EY83" s="74">
        <v>18</v>
      </c>
      <c r="EZ83" s="74">
        <v>10</v>
      </c>
      <c r="FA83" s="74">
        <v>38</v>
      </c>
      <c r="FB83" s="74">
        <v>15</v>
      </c>
      <c r="FC83" s="74">
        <v>22</v>
      </c>
      <c r="FD83" s="74">
        <f t="shared" si="140"/>
        <v>33</v>
      </c>
      <c r="FE83" s="84">
        <f t="shared" si="141"/>
        <v>45</v>
      </c>
      <c r="FF83" s="73">
        <f>RANK(EV83,$EV$9:$EV$497,0)</f>
        <v>227</v>
      </c>
      <c r="FG83" s="74">
        <f>RANK(EW83,$EW$9:$EW$497,0)</f>
        <v>100</v>
      </c>
      <c r="FH83" s="74">
        <f>RANK(EX83,$EX$9:$EX$497,0)</f>
        <v>281</v>
      </c>
      <c r="FI83" s="74">
        <f>RANK(EY83,$EY$9:$EY$497,0)</f>
        <v>322</v>
      </c>
      <c r="FJ83" s="74">
        <f>RANK(EZ83,$EZ$9:$EZ$497,0)</f>
        <v>327</v>
      </c>
      <c r="FK83" s="74">
        <f>RANK(FA83,$FA$9:$FA$497,0)</f>
        <v>65</v>
      </c>
      <c r="FL83" s="74">
        <f>RANK(FB83,$FB$9:$FB$497,0)</f>
        <v>352</v>
      </c>
      <c r="FM83" s="74">
        <f>RANK(FC83,$FC$9:$FC$497,0)</f>
        <v>320</v>
      </c>
      <c r="FN83" s="74">
        <f>RANK(FD83,$FD$9:$FD$497,0)</f>
        <v>351</v>
      </c>
      <c r="FO83" s="84">
        <f>RANK(FE83,$FE$9:$FE$497,0)</f>
        <v>325</v>
      </c>
      <c r="FP83" s="73">
        <f>COUNTIFS($EV$9:$EV$497,"&gt;"&amp;EV83,$ES$9:$ES$497,ES83)+1</f>
        <v>31</v>
      </c>
      <c r="FQ83" s="74">
        <f>COUNTIFS($EW$9:$EW$497,"&gt;"&amp;EW83,$ES$9:$ES$497,ES83)+1</f>
        <v>30</v>
      </c>
      <c r="FR83" s="74">
        <f>COUNTIFS($EX$9:$EX$497,"&gt;"&amp;EX83,$ES$9:$ES$497,ES83)+1</f>
        <v>37</v>
      </c>
      <c r="FS83" s="74">
        <f>COUNTIFS($EY$9:$EY$497,"&gt;"&amp;EY83,$ES$9:$ES$497,ES83)+1</f>
        <v>46</v>
      </c>
      <c r="FT83" s="74">
        <f>COUNTIFS($EZ$9:$EZ$497,"&gt;"&amp;EZ83,$ES$9:$ES$497,ES83)+1</f>
        <v>54</v>
      </c>
      <c r="FU83" s="74">
        <f>COUNTIFS($FA$9:$FA$497,"&gt;"&amp;FA83,$ES$9:$ES$497,ES83)+1</f>
        <v>46</v>
      </c>
      <c r="FV83" s="74">
        <f>COUNTIFS($FB$9:$FB$497,"&gt;"&amp;FB83,$ES$9:$ES$497,ES83)+1</f>
        <v>51</v>
      </c>
      <c r="FW83" s="74">
        <f>COUNTIFS($FC$9:$FC$497,"&gt;"&amp;FC83,$ES$9:$ES$497,ES83)+1</f>
        <v>43</v>
      </c>
      <c r="FX83" s="74">
        <f>COUNTIFS($FD$9:$FD$497,"&gt;"&amp;FD83,$ES$9:$ES$497,ES83)+1</f>
        <v>47</v>
      </c>
      <c r="FY83" s="84">
        <f>COUNTIFS($FE$9:$FE$497,"&gt;"&amp;FE83,$ES$9:$ES$497,ES83)+1</f>
        <v>41</v>
      </c>
      <c r="FZ83" s="85">
        <f t="shared" si="142"/>
        <v>1.29</v>
      </c>
      <c r="GA83" s="86">
        <f t="shared" si="143"/>
        <v>1.33</v>
      </c>
      <c r="GB83" s="86">
        <f t="shared" si="144"/>
        <v>0.48</v>
      </c>
      <c r="GC83" s="86">
        <f t="shared" si="145"/>
        <v>0.38</v>
      </c>
      <c r="GD83" s="86">
        <f t="shared" si="146"/>
        <v>0.21</v>
      </c>
      <c r="GE83" s="86">
        <f t="shared" si="147"/>
        <v>0.79</v>
      </c>
      <c r="GF83" s="86">
        <f t="shared" si="148"/>
        <v>0.31</v>
      </c>
      <c r="GG83" s="86">
        <f t="shared" si="149"/>
        <v>0.46</v>
      </c>
      <c r="GH83" s="86">
        <f t="shared" si="150"/>
        <v>0.69</v>
      </c>
      <c r="GI83" s="87">
        <f t="shared" si="151"/>
        <v>0.94</v>
      </c>
      <c r="GJ83" s="85">
        <f>ROUND(((FZ83-AVERAGE(FZ$9:FZ$497))/STDEVP(FZ$9:FZ$497)*10+50),2)</f>
        <v>62.59</v>
      </c>
      <c r="GK83" s="86">
        <f>ROUND(((GA83-AVERAGE(GA$9:GA$497))/STDEVP(GA$9:GA$497)*10+50),2)</f>
        <v>69.11</v>
      </c>
      <c r="GL83" s="86">
        <f>ROUND(((GB83-AVERAGE(GB$9:GB$497))/STDEVP(GB$9:GB$497)*10+50),2)</f>
        <v>46.14</v>
      </c>
      <c r="GM83" s="86">
        <f>ROUND(((GC83-AVERAGE(GC$9:GC$497))/STDEVP(GC$9:GC$497)*10+50),2)</f>
        <v>42.68</v>
      </c>
      <c r="GN83" s="86">
        <f>ROUND(((GD83-AVERAGE(GD$9:GD$497))/STDEVP(GD$9:GD$497)*10+50),2)</f>
        <v>43.76</v>
      </c>
      <c r="GO83" s="86">
        <f>ROUND(((GE83-AVERAGE(GE$9:GE$497))/STDEVP(GE$9:GE$497)*10+50),2)</f>
        <v>66.03</v>
      </c>
      <c r="GP83" s="86">
        <f>ROUND(((GF83-AVERAGE(GF$9:GF$497))/STDEVP(GF$9:GF$497)*10+50),2)</f>
        <v>39.770000000000003</v>
      </c>
      <c r="GQ83" s="86">
        <f>ROUND(((GG83-AVERAGE(GG$9:GG$497))/STDEVP(GG$9:GG$497)*10+50),2)</f>
        <v>44.65</v>
      </c>
      <c r="GR83" s="86">
        <f>ROUND(((GH83-AVERAGE(GH$9:GH$497))/STDEVP(GH$9:GH$497)*10+50),2)</f>
        <v>39.61</v>
      </c>
      <c r="GS83" s="87">
        <f>ROUND(((GI83-AVERAGE(GI$9:GI$497))/STDEVP(GI$9:GI$497)*10+50),2)</f>
        <v>44.25</v>
      </c>
      <c r="GT83" s="73">
        <f>RANK(GJ83,$GJ$9:$GJ$497,0)</f>
        <v>46</v>
      </c>
      <c r="GU83" s="74">
        <f>RANK(GK83,$GK$9:$GK$497,0)</f>
        <v>20</v>
      </c>
      <c r="GV83" s="74">
        <f>RANK(GL83,$GL$9:$GL$497,0)</f>
        <v>266</v>
      </c>
      <c r="GW83" s="74">
        <f>RANK(GM83,$GM$9:$GM$497,0)</f>
        <v>341</v>
      </c>
      <c r="GX83" s="74">
        <f>RANK(GN83,$GN$9:$GN$497,0)</f>
        <v>310</v>
      </c>
      <c r="GY83" s="74">
        <f>RANK(GO83,$GO$9:$GO$497,0)</f>
        <v>33</v>
      </c>
      <c r="GZ83" s="74">
        <f>RANK(GP83,$GP$9:$GP$497,0)</f>
        <v>361</v>
      </c>
      <c r="HA83" s="74">
        <f>RANK(GQ83,$GQ$9:$GQ$497,0)</f>
        <v>294</v>
      </c>
      <c r="HB83" s="74">
        <f>RANK(GR83,$GR$9:$GR$497,0)</f>
        <v>390</v>
      </c>
      <c r="HC83" s="84">
        <f>RANK(GS83,$GS$9:$GS$497,0)</f>
        <v>286</v>
      </c>
      <c r="HD83" s="85">
        <f>ROUND(AVERAGEIF($ES$9:$ES$497,$ES83,$FZ$9:$FZ$497),2)</f>
        <v>0.93</v>
      </c>
      <c r="HE83" s="86">
        <f>ROUND(AVERAGEIF($ES$9:$ES$497,$ES83,$GA$9:$GA$497),2)</f>
        <v>0.96</v>
      </c>
      <c r="HF83" s="86">
        <f>ROUND(AVERAGEIF($ES$9:$ES$497,$ES83,$GB$9:$GB$497),2)</f>
        <v>0.41</v>
      </c>
      <c r="HG83" s="86">
        <f>ROUND(AVERAGEIF($ES$9:$ES$497,$ES83,$GC$9:$GC$497),2)</f>
        <v>0.46</v>
      </c>
      <c r="HH83" s="86">
        <f>ROUND(AVERAGEIF($ES$9:$ES$497,$ES83,$GD$9:$GD$497),2)</f>
        <v>0.38</v>
      </c>
      <c r="HI83" s="86">
        <f>ROUND(AVERAGEIF($ES$9:$ES$497,$ES83,$GE$9:$GE$497),2)</f>
        <v>0.85</v>
      </c>
      <c r="HJ83" s="86">
        <f>ROUND(AVERAGEIF($ES$9:$ES$497,$ES83,$GF$9:$GF$497),2)</f>
        <v>0.44</v>
      </c>
      <c r="HK83" s="86">
        <f>ROUND(AVERAGEIF($ES$9:$ES$497,$ES83,$GG$9:$GG$497),2)</f>
        <v>0.42</v>
      </c>
      <c r="HL83" s="86">
        <f>ROUND(AVERAGEIF($ES$9:$ES$497,$ES83,$GH$9:$GH$497),2)</f>
        <v>0.8</v>
      </c>
      <c r="HM83" s="87">
        <f>ROUND(AVERAGEIF($ES$9:$ES$497,$ES83,$GI$9:$GI$497),2)</f>
        <v>0.84</v>
      </c>
      <c r="HN83" s="88">
        <f t="shared" si="152"/>
        <v>0.36</v>
      </c>
      <c r="HO83" s="89">
        <f t="shared" si="153"/>
        <v>0.37000000000000011</v>
      </c>
      <c r="HP83" s="89">
        <f t="shared" si="154"/>
        <v>7.0000000000000007E-2</v>
      </c>
      <c r="HQ83" s="89">
        <f t="shared" si="155"/>
        <v>-8.0000000000000016E-2</v>
      </c>
      <c r="HR83" s="89">
        <f t="shared" si="156"/>
        <v>-0.17</v>
      </c>
      <c r="HS83" s="89">
        <f t="shared" si="157"/>
        <v>-5.9999999999999942E-2</v>
      </c>
      <c r="HT83" s="89">
        <f t="shared" si="158"/>
        <v>-0.13</v>
      </c>
      <c r="HU83" s="89">
        <f t="shared" si="159"/>
        <v>4.0000000000000036E-2</v>
      </c>
      <c r="HV83" s="89">
        <f t="shared" si="160"/>
        <v>-0.1100000000000001</v>
      </c>
      <c r="HW83" s="90">
        <f t="shared" si="161"/>
        <v>9.9999999999999978E-2</v>
      </c>
      <c r="HX83" s="73">
        <f>COUNTIFS($FZ$9:$FZ$497,"&gt;"&amp;FZ83,$ES$9:$ES$497,$ES83)+1</f>
        <v>7</v>
      </c>
      <c r="HY83" s="74">
        <f>COUNTIFS($GA$9:$GA$497,"&gt;"&amp;GA83,$ES$9:$ES$497,$ES83)+1</f>
        <v>7</v>
      </c>
      <c r="HZ83" s="74">
        <f>COUNTIFS($GB$9:$GB$497,"&gt;"&amp;GB83,$ES$9:$ES$497,$ES83)+1</f>
        <v>14</v>
      </c>
      <c r="IA83" s="74">
        <f>COUNTIFS($GC$9:$GC$497,"&gt;"&amp;GC83,$ES$9:$ES$497,$ES83)+1</f>
        <v>48</v>
      </c>
      <c r="IB83" s="74">
        <f>COUNTIFS($GD$9:$GD$497,"&gt;"&amp;GD83,$ES$9:$ES$497,$ES83)+1</f>
        <v>65</v>
      </c>
      <c r="IC83" s="74">
        <f>COUNTIFS($GE$9:$GE$497,"&gt;"&amp;GE83,$ES$9:$ES$497,$ES83)+1</f>
        <v>28</v>
      </c>
      <c r="ID83" s="74">
        <f>COUNTIFS($GF$9:$GF$497,"&gt;"&amp;GF83,$ES$9:$ES$497,$ES83)+1</f>
        <v>58</v>
      </c>
      <c r="IE83" s="74">
        <f>COUNTIFS($GG$9:$GG$497,"&gt;"&amp;GG83,$ES$9:$ES$497,$ES83)+1</f>
        <v>20</v>
      </c>
      <c r="IF83" s="74">
        <f>COUNTIFS($GH$9:$GH$497,"&gt;"&amp;GH83,$ES$9:$ES$497,$ES83)+1</f>
        <v>44</v>
      </c>
      <c r="IG83" s="84">
        <f>COUNTIFS($GI$9:$GI$497,"&gt;"&amp;GI83,$ES$9:$ES$497,$ES83)+1</f>
        <v>17</v>
      </c>
      <c r="IH83" s="91"/>
      <c r="II83" s="79"/>
      <c r="IJ83" s="79"/>
      <c r="IK83" s="79"/>
      <c r="IL83" s="79"/>
      <c r="IM83" s="92"/>
      <c r="IN83" s="93"/>
      <c r="IO83" s="94"/>
      <c r="IP83" s="95"/>
      <c r="IQ83" s="79"/>
      <c r="IR83" s="79"/>
      <c r="IS83" s="79"/>
      <c r="IT83" s="79"/>
      <c r="IU83" s="79"/>
      <c r="IV83" s="79"/>
      <c r="IW83" s="96"/>
      <c r="IX83" s="93"/>
      <c r="IY83" s="79"/>
      <c r="IZ83" s="79"/>
      <c r="JA83" s="79"/>
      <c r="JB83" s="79"/>
      <c r="JC83" s="79"/>
      <c r="JD83" s="79"/>
      <c r="JE83" s="97"/>
      <c r="JF83" s="95"/>
      <c r="JG83" s="79"/>
      <c r="JH83" s="79"/>
      <c r="JI83" s="79"/>
      <c r="JJ83" s="79"/>
      <c r="JK83" s="79"/>
      <c r="JL83" s="79"/>
      <c r="JM83" s="96"/>
      <c r="JN83" s="93"/>
      <c r="JO83" s="79"/>
      <c r="JP83" s="79"/>
      <c r="JQ83" s="79"/>
      <c r="JR83" s="79"/>
      <c r="JS83" s="79"/>
      <c r="JT83" s="79"/>
      <c r="JU83" s="79"/>
      <c r="JV83" s="79"/>
      <c r="JW83" s="79"/>
      <c r="JX83" s="79"/>
      <c r="JY83" s="79"/>
      <c r="JZ83" s="97"/>
      <c r="KA83" s="93">
        <v>7.0000000000000007E-2</v>
      </c>
      <c r="KB83" s="79"/>
      <c r="KC83" s="79"/>
      <c r="KD83" s="79"/>
      <c r="KE83" s="97"/>
      <c r="KF83" s="95"/>
      <c r="KG83" s="79"/>
      <c r="KH83" s="79"/>
      <c r="KI83" s="79"/>
      <c r="KJ83" s="79"/>
      <c r="KK83" s="98"/>
      <c r="KL83" s="79"/>
      <c r="KM83" s="79"/>
      <c r="KN83" s="79"/>
      <c r="KO83" s="79"/>
      <c r="KP83" s="79"/>
      <c r="KQ83" s="79"/>
      <c r="KR83" s="79"/>
      <c r="KS83" s="96"/>
      <c r="KT83" s="96"/>
      <c r="KU83" s="96"/>
      <c r="KV83" s="96"/>
      <c r="KW83" s="93"/>
      <c r="KX83" s="79"/>
      <c r="KY83" s="79"/>
      <c r="KZ83" s="79"/>
      <c r="LA83" s="79"/>
      <c r="LB83" s="79"/>
      <c r="LC83" s="96"/>
      <c r="LD83" s="93"/>
      <c r="LE83" s="94"/>
      <c r="LF83" s="99"/>
      <c r="LG83" s="75"/>
      <c r="LH83" s="93"/>
      <c r="LI83" s="79"/>
      <c r="LJ83" s="74"/>
      <c r="LK83" s="74"/>
      <c r="LL83" s="74"/>
      <c r="LM83" s="100"/>
      <c r="LN83" s="95"/>
      <c r="LO83" s="79"/>
      <c r="LP83" s="79"/>
      <c r="LQ83" s="79"/>
      <c r="LR83" s="96"/>
      <c r="LS83" s="93"/>
      <c r="LT83" s="79"/>
      <c r="LU83" s="79"/>
      <c r="LV83" s="79"/>
      <c r="LW83" s="79"/>
      <c r="LX83" s="79"/>
      <c r="LY83" s="79"/>
      <c r="LZ83" s="79"/>
      <c r="MA83" s="97"/>
      <c r="MB83" s="95"/>
      <c r="MC83" s="79"/>
      <c r="MD83" s="79"/>
      <c r="ME83" s="79"/>
      <c r="MF83" s="79"/>
      <c r="MG83" s="79"/>
      <c r="MH83" s="79"/>
      <c r="MI83" s="79"/>
      <c r="MJ83" s="79"/>
      <c r="MK83" s="79"/>
      <c r="ML83" s="79"/>
      <c r="MM83" s="79"/>
      <c r="MN83" s="98"/>
      <c r="MO83" s="98"/>
      <c r="MP83" s="96"/>
      <c r="MQ83" s="93"/>
      <c r="MR83" s="79"/>
      <c r="MS83" s="79"/>
      <c r="MT83" s="79"/>
      <c r="MU83" s="79"/>
      <c r="MV83" s="98"/>
      <c r="MW83" s="79"/>
      <c r="MX83" s="79"/>
      <c r="MY83" s="79"/>
      <c r="MZ83" s="79"/>
      <c r="NA83" s="79">
        <v>0.05</v>
      </c>
      <c r="NB83" s="79"/>
      <c r="NC83" s="79"/>
      <c r="ND83" s="96"/>
      <c r="NE83" s="96"/>
      <c r="NF83" s="96"/>
      <c r="NG83" s="96"/>
      <c r="NH83" s="93"/>
      <c r="NI83" s="79"/>
      <c r="NJ83" s="79"/>
      <c r="NK83" s="79"/>
      <c r="NL83" s="79"/>
      <c r="NM83" s="79"/>
      <c r="NN83" s="94"/>
      <c r="NO83" s="93"/>
      <c r="NP83" s="80"/>
      <c r="NQ83" s="124" t="s">
        <v>740</v>
      </c>
      <c r="NR83" s="102" t="s">
        <v>744</v>
      </c>
      <c r="NS83" s="102"/>
      <c r="NT83" s="102"/>
      <c r="NU83" s="102"/>
      <c r="NV83" s="104">
        <v>43720</v>
      </c>
      <c r="NW83" s="102" t="s">
        <v>525</v>
      </c>
      <c r="NX83" s="133" t="s">
        <v>745</v>
      </c>
      <c r="NY83" s="129" t="s">
        <v>746</v>
      </c>
      <c r="NZ83" s="133" t="s">
        <v>745</v>
      </c>
      <c r="OA83" s="134"/>
      <c r="OB83" s="134"/>
      <c r="OC83" s="134"/>
      <c r="OD83" s="108">
        <f t="shared" si="162"/>
        <v>72</v>
      </c>
      <c r="OE83" s="109">
        <v>5</v>
      </c>
      <c r="OF83" s="110">
        <f t="shared" si="163"/>
        <v>300</v>
      </c>
      <c r="OG83" s="109">
        <v>3</v>
      </c>
      <c r="OH83" s="111">
        <f>ROUND(AVERAGEIF($ES$9:$ES$497,$ES83,EV$9:EV$497),0)</f>
        <v>58</v>
      </c>
      <c r="OI83" s="112">
        <f>ROUND(AVERAGEIF($ES$9:$ES$497,$ES83,EW$9:EW$497),0)</f>
        <v>57</v>
      </c>
      <c r="OJ83" s="112">
        <f>ROUND(AVERAGEIF($ES$9:$ES$497,$ES83,EX$9:EX$497),0)</f>
        <v>24</v>
      </c>
      <c r="OK83" s="112">
        <f>ROUND(AVERAGEIF($ES$9:$ES$497,$ES83,EY$9:EY$497),0)</f>
        <v>29</v>
      </c>
      <c r="OL83" s="112">
        <f>ROUND(AVERAGEIF($ES$9:$ES$497,$ES83,EZ$9:EZ$497),0)</f>
        <v>25</v>
      </c>
      <c r="OM83" s="112">
        <f>ROUND(AVERAGEIF($ES$9:$ES$497,$ES83,FA$9:FA$497),0)</f>
        <v>51</v>
      </c>
      <c r="ON83" s="112">
        <f>ROUND(AVERAGEIF($ES$9:$ES$497,$ES83,FB$9:FB$497),0)</f>
        <v>27</v>
      </c>
      <c r="OO83" s="112">
        <f>ROUND(AVERAGEIF($ES$9:$ES$497,$ES83,FC$9:FC$497),0)</f>
        <v>25</v>
      </c>
      <c r="OP83" s="112">
        <f>ROUND(AVERAGEIF($ES$9:$ES$497,$ES83,FD$9:FD$497),0)</f>
        <v>49</v>
      </c>
      <c r="OQ83" s="113">
        <f>ROUND(AVERAGEIF($ES$9:$ES$497,$ES83,FE$9:FE$497),0)</f>
        <v>49</v>
      </c>
      <c r="OR83" s="114">
        <f>ROUND(EV83/MAX(EV$9:EV$497)*100,0)</f>
        <v>35</v>
      </c>
      <c r="OS83" s="115">
        <f>ROUND(EW83/MAX(EW$9:EW$497)*100,0)</f>
        <v>50</v>
      </c>
      <c r="OT83" s="115">
        <f>ROUND(EX83/MAX(EX$9:EX$497)*100,0)</f>
        <v>19</v>
      </c>
      <c r="OU83" s="115">
        <f>ROUND(EY83/MAX(EY$9:EY$497)*100,0)</f>
        <v>12</v>
      </c>
      <c r="OV83" s="115">
        <f>ROUND(EZ83/MAX(EZ$9:EZ$497)*100,0)</f>
        <v>8</v>
      </c>
      <c r="OW83" s="115">
        <f>ROUND(FA83/MAX(FA$9:FA$497)*100,0)</f>
        <v>34</v>
      </c>
      <c r="OX83" s="115">
        <f>ROUND(FB83/MAX(FB$9:FB$497)*100,0)</f>
        <v>11</v>
      </c>
      <c r="OY83" s="116">
        <f>ROUND(FC83/MAX(FC$9:FC$497)*100,0)</f>
        <v>15</v>
      </c>
      <c r="OZ83" s="115">
        <f>ROUND(FD83/MAX(FD$9:FD$497)*100,0)</f>
        <v>22</v>
      </c>
      <c r="PA83" s="117">
        <f>ROUND(FE83/MAX(FE$9:FE$497)*100,0)</f>
        <v>18</v>
      </c>
      <c r="PB83" s="118">
        <f t="shared" si="164"/>
        <v>276</v>
      </c>
      <c r="PC83" s="115">
        <f t="shared" si="165"/>
        <v>243</v>
      </c>
      <c r="PD83" s="115">
        <f t="shared" si="166"/>
        <v>300</v>
      </c>
      <c r="PE83" s="115">
        <f t="shared" si="167"/>
        <v>306</v>
      </c>
      <c r="PF83" s="115">
        <f t="shared" si="168"/>
        <v>320</v>
      </c>
      <c r="PG83" s="119">
        <f t="shared" si="169"/>
        <v>307</v>
      </c>
      <c r="PH83" s="118">
        <f>ROUND(PB83/MAX(PB$9:PB$497)*100,0)</f>
        <v>33</v>
      </c>
      <c r="PI83" s="115">
        <f>ROUND(PC83/MAX(PC$9:PC$497)*100,0)</f>
        <v>29</v>
      </c>
      <c r="PJ83" s="115">
        <f>ROUND(PD83/MAX(PD$9:PD$497)*100,0)</f>
        <v>32</v>
      </c>
      <c r="PK83" s="115">
        <f>ROUND(PE83/MAX(PE$9:PE$497)*100,0)</f>
        <v>30</v>
      </c>
      <c r="PL83" s="115">
        <f>ROUND(PF83/MAX(PF$9:PF$497)*100,0)</f>
        <v>45</v>
      </c>
      <c r="PM83" s="119">
        <f>ROUND(PG83/MAX(PG$9:PG$497)*100,0)</f>
        <v>45</v>
      </c>
      <c r="PN83" s="118">
        <f>RANK(PH83,PH$9:PH$497,0)</f>
        <v>293</v>
      </c>
      <c r="PO83" s="115">
        <f>RANK(PI83,PI$9:PI$497,0)</f>
        <v>295</v>
      </c>
      <c r="PP83" s="115">
        <f>RANK(PJ83,PJ$9:PJ$497,0)</f>
        <v>304</v>
      </c>
      <c r="PQ83" s="115">
        <f>RANK(PK83,PK$9:PK$497,0)</f>
        <v>299</v>
      </c>
      <c r="PR83" s="115">
        <f>RANK(PL83,PL$9:PL$497,0)</f>
        <v>224</v>
      </c>
      <c r="PS83" s="119">
        <f>RANK(PM83,PM$9:PM$497,0)</f>
        <v>199</v>
      </c>
      <c r="PT83" s="120">
        <f>ROUND(FZ83/MAX(FZ$9:FZ$497)*100,0)</f>
        <v>70</v>
      </c>
      <c r="PU83" s="115">
        <f>ROUND(GA83/MAX(GA$9:GA$497)*100,0)</f>
        <v>75</v>
      </c>
      <c r="PV83" s="115">
        <f>ROUND(GB83/MAX(GB$9:GB$497)*100,0)</f>
        <v>35</v>
      </c>
      <c r="PW83" s="115">
        <f>ROUND(GC83/MAX(GC$9:GC$497)*100,0)</f>
        <v>30</v>
      </c>
      <c r="PX83" s="115">
        <f>ROUND(GD83/MAX(GD$9:GD$497)*100,0)</f>
        <v>12</v>
      </c>
      <c r="PY83" s="115">
        <f>ROUND(GE83/MAX(GE$9:GE$497)*100,0)</f>
        <v>47</v>
      </c>
      <c r="PZ83" s="115">
        <f>ROUND(GF83/MAX(GF$9:GF$497)*100,0)</f>
        <v>15</v>
      </c>
      <c r="QA83" s="116">
        <f>ROUND(GG83/MAX(GG$9:GG$497)*100,0)</f>
        <v>25</v>
      </c>
      <c r="QB83" s="115">
        <f>ROUND(GH83/MAX(GH$9:GH$497)*100,0)</f>
        <v>31</v>
      </c>
      <c r="QC83" s="121">
        <f>ROUND(GI83/MAX(GI$9:GI$497)*100,0)</f>
        <v>30</v>
      </c>
      <c r="QD83" s="120">
        <f>ROUND(AVERAGEIF($ES$9:$ES$497,$ES83,PT$9:PT$497),0)</f>
        <v>51</v>
      </c>
      <c r="QE83" s="120">
        <f>ROUND(AVERAGEIF($ES$9:$ES$497,$ES83,PU$9:PU$497),0)</f>
        <v>54</v>
      </c>
      <c r="QF83" s="120">
        <f>ROUND(AVERAGEIF($ES$9:$ES$497,$ES83,PV$9:PV$497),0)</f>
        <v>30</v>
      </c>
      <c r="QG83" s="120">
        <f>ROUND(AVERAGEIF($ES$9:$ES$497,$ES83,PW$9:PW$497),0)</f>
        <v>36</v>
      </c>
      <c r="QH83" s="120">
        <f>ROUND(AVERAGEIF($ES$9:$ES$497,$ES83,PX$9:PX$497),0)</f>
        <v>21</v>
      </c>
      <c r="QI83" s="120">
        <f>ROUND(AVERAGEIF($ES$9:$ES$497,$ES83,PY$9:PY$497),0)</f>
        <v>51</v>
      </c>
      <c r="QJ83" s="120">
        <f>ROUND(AVERAGEIF($ES$9:$ES$497,$ES83,PZ$9:PZ$497),0)</f>
        <v>21</v>
      </c>
      <c r="QK83" s="120">
        <f>ROUND(AVERAGEIF($ES$9:$ES$497,$ES83,QA$9:QA$497),0)</f>
        <v>23</v>
      </c>
      <c r="QL83" s="120">
        <f>ROUND(AVERAGEIF($ES$9:$ES$497,$ES83,QB$9:QB$497),0)</f>
        <v>35</v>
      </c>
      <c r="QM83" s="120">
        <f>ROUND(AVERAGEIF($ES$9:$ES$497,$ES83,QC$9:QC$497),0)</f>
        <v>27</v>
      </c>
      <c r="QN83" s="114">
        <f t="shared" si="126"/>
        <v>515</v>
      </c>
      <c r="QO83" s="115">
        <f t="shared" si="127"/>
        <v>423</v>
      </c>
      <c r="QP83" s="115">
        <f t="shared" si="128"/>
        <v>563</v>
      </c>
      <c r="QQ83" s="115">
        <f t="shared" si="129"/>
        <v>590</v>
      </c>
      <c r="QR83" s="115">
        <f t="shared" si="130"/>
        <v>659</v>
      </c>
      <c r="QS83" s="119">
        <f t="shared" si="131"/>
        <v>553</v>
      </c>
      <c r="QT83" s="114">
        <f>ROUND((QN83-MIN(QN$9:QN$497))/(MAX(QN$9:QN$497)-MIN(QN$9:QN$497))*100,0)</f>
        <v>45</v>
      </c>
      <c r="QU83" s="115">
        <f>ROUND((QO83-MIN(QO$9:QO$497))/(MAX(QO$9:QO$497)-MIN(QO$9:QO$497))*100,0)</f>
        <v>31</v>
      </c>
      <c r="QV83" s="115">
        <f>ROUND((QP83-MIN(QP$9:QP$497))/(MAX(QP$9:QP$497)-MIN(QP$9:QP$497))*100,0)</f>
        <v>31</v>
      </c>
      <c r="QW83" s="115">
        <f>ROUND((QQ83-MIN(QQ$9:QQ$497))/(MAX(QQ$9:QQ$497)-MIN(QQ$9:QQ$497))*100,0)</f>
        <v>38</v>
      </c>
      <c r="QX83" s="115">
        <f>ROUND((QR83-MIN(QR$9:QR$497))/(MAX(QR$9:QR$497)-MIN(QR$9:QR$497))*100,0)</f>
        <v>72</v>
      </c>
      <c r="QY83" s="115">
        <f>ROUND((QS83-MIN(QS$9:QS$497))/(MAX(QS$9:QS$497)-MIN(QS$9:QS$497))*100,0)</f>
        <v>75</v>
      </c>
      <c r="QZ83" s="114">
        <f>RANK(QN83,QN$9:QN$497,0)</f>
        <v>148</v>
      </c>
      <c r="RA83" s="115">
        <f>RANK(QO83,QO$9:QO$497,0)</f>
        <v>151</v>
      </c>
      <c r="RB83" s="115">
        <f>RANK(QP83,QP$9:QP$497,0)</f>
        <v>202</v>
      </c>
      <c r="RC83" s="115">
        <f>RANK(QQ83,QQ$9:QQ$497,0)</f>
        <v>191</v>
      </c>
      <c r="RD83" s="115">
        <f>RANK(QR83,QR$9:QR$497,0)</f>
        <v>61</v>
      </c>
      <c r="RE83" s="115">
        <f>RANK(QS83,QS$9:QS$497,0)</f>
        <v>23</v>
      </c>
      <c r="RF83" s="122"/>
      <c r="RG83" s="115">
        <f>($RH$3*(IH83+IJ83)*100*100/MAX(EX$9:EX$497)*$RO$3) +($RH$3*(II83+IJ83)*100*100/MAX(EX$9:EX$497)*$RO$4) + ($RH$3*IK83*100*100/MAX(EX$9:EX$497)*0.098)</f>
        <v>0</v>
      </c>
      <c r="RH83" s="115">
        <f>($RH$4*IL83*100*100/MAX(EZ$9:EZ$497))*$RQ$3</f>
        <v>0</v>
      </c>
      <c r="RI83" s="115">
        <f>($RH$3*IM83*100*100/MAX(EY$9:EY$497))*$RQ$4</f>
        <v>0</v>
      </c>
      <c r="RJ83" s="115">
        <f>($RH$3*IN83*100*100/MAX(EX$9:EX$497))</f>
        <v>0</v>
      </c>
      <c r="RK83" s="115">
        <f>($RH$4*IO83*100*100/MAX(EZ$9:EZ$497))*$RQ$3</f>
        <v>0</v>
      </c>
      <c r="RL83" s="115">
        <f>(($RL$4*IP83*100*((100/MAX(EX$9:EX$497)+100/MAX(EZ$9:EZ$497))/2))+($RL$4*IQ83*100*((100/MAX(EX$9:EX$497)+100/MAX(EZ$9:EZ$497))/2))+($RL$4*IR83*100*((100/MAX(EX$9:EX$497)+100/MAX(EZ$9:EZ$497))/2))+($RL$4*IS83*100*((100/MAX(EX$9:EX$497)+100/MAX(EZ$9:EZ$497))/2))+($RL$4*IT83*100*((100/MAX(EX$9:EX$497)+100/MAX(EZ$9:EZ$497))/2))+($RL$4*IU83*100*((100/MAX(EX$9:EX$497)+100/MAX(EZ$9:EZ$497))/2))+($RL$4*IV83*100*((100/MAX(EX$9:EX$497)+100/MAX(EZ$9:EZ$497))/2))+($RL$4*IW83*100*((100/MAX(EX$9:EX$497)+100/MAX(EZ$9:EZ$497))/2)))*$RS$3</f>
        <v>0</v>
      </c>
      <c r="RM83" s="115">
        <f>(($RH$3*IX83*100*100/MAX(EX$9:EX$497))+($RH$3*IY83*100*100/MAX(EX$9:EX$497))+($RH$3*IZ83*100*100/MAX(EX$9:EX$497))+($RH$3*JA83*100*100/MAX(EX$9:EX$497))+($RH$3*JB83*100*100/MAX(EX$9:EX$497))+($RH$3*JC83*100*100/MAX(EX$9:EX$497))+($RH$3*JD83*100*100/MAX(EX$9:EX$497))+($RH$3*JE83*100*100/MAX(EX$9:EX$497)))*$RS$4</f>
        <v>0</v>
      </c>
      <c r="RN83" s="115">
        <f>(($RH$4*JF83*100*100/MAX(EZ$9:EZ$497)) + ($RH$4*JG83*100*100/MAX(EZ$9:EZ$497)) + ($RH$4*JH83*100*100/MAX(EZ$9:EZ$497)) + ($RH$4*JI83*100*100/MAX(EZ$9:EZ$497)) + ($RH$4*JJ83*100*100/MAX(EZ$9:EZ$497)) + ($RH$4*JK83*100*100/MAX(EZ$9:EZ$497)) + ($RH$4*JL83*100*100/MAX(EZ$9:EZ$497)) + ($RH$4*JM83*100*100/MAX(EZ$9:EZ$497)))*$RU$3</f>
        <v>0</v>
      </c>
      <c r="RO83" s="115">
        <f>(($RL$4*JN83*100*((100/MAX(EX$9:EX$497)+100/MAX(EZ$9:EZ$497))/2))+($RL$4*JO83*100*((100/MAX(EX$9:EX$497)+100/MAX(EZ$9:EZ$497))/2))+($RL$4*JP83*100*((100/MAX(EX$9:EX$497)+100/MAX(EZ$9:EZ$497))/2))+($RL$4*JQ83*100*((100/MAX(EX$9:EX$497)+100/MAX(EZ$9:EZ$497))/2))+($RL$4*JR83*100*((100/MAX(EX$9:EX$497)+100/MAX(EZ$9:EZ$497))/2))+($RL$4*JS83*100*((100/MAX(EX$9:EX$497)+100/MAX(EZ$9:EZ$497))/2))+($RL$4*JT83*100*((100/MAX(EX$9:EX$497)+100/MAX(EZ$9:EZ$497))/2))+($RL$4*JU83*100*((100/MAX(EX$9:EX$497)+100/MAX(EZ$9:EZ$497))/2))+($RL$4*JV83*100*((100/MAX(EX$9:EX$497)+100/MAX(EZ$9:EZ$497))/2))+($RL$4*JW83*100*((100/MAX(EX$9:EX$497)+100/MAX(EZ$9:EZ$497))/2))+($RL$4*JX83*100*((100/MAX(EX$9:EX$497)+100/MAX(EZ$9:EZ$497))/2))+($RL$4*JY83*100*((100/MAX(EX$9:EX$497)+100/MAX(EZ$9:EZ$497))/2))+($RL$4*JZ83*100*((100/MAX(EX$9:EX$497)+100/MAX(EZ$9:EZ$497))/2)))*$RW$3/2</f>
        <v>0</v>
      </c>
      <c r="RP83" s="119">
        <f>($RJ$3*KA83*100*100/MAX(FA$9:FA$497)) + ($RJ$3*KB83*100*100/MAX(FA$9:FA$497)/2) + ($RJ$3*KC83*100*100/MAX(FA$9:FA$497)/2) + ($RJ$3*KD83*100*100/MAX(FA$9:FA$497)/4) + ($RJ$3*KE83*100*100/MAX(FA$9:FA$497)/4)</f>
        <v>30.973451327433629</v>
      </c>
      <c r="RQ83" s="118">
        <f>($RL$4*KF83*100*((100/MAX(EX$9:EX$497)+100/MAX(EZ$9:EZ$497)))) * ($RO$3/2) + (($RL$4*KG83*100*((100/MAX(EX$9:EX$497)+100/MAX(EZ$9:EZ$497))))+($RL$4*KH83*100*((100/MAX(EX$9:EX$497)+100/MAX(EZ$9:EZ$497))))+($RL$4*KI83*100*((100/MAX(EX$9:EX$497)+100/MAX(EZ$9:EZ$497))))+($RL$4*KJ83*100*((100/MAX(EX$9:EX$497)+100/MAX(EZ$9:EZ$497))))+($RL$4*KK83*100*((100/MAX(EX$9:EX$497)+100/MAX(EZ$9:EZ$497))))+($RL$4*KL83*100*((100/MAX(EX$9:EX$497)+100/MAX(EZ$9:EZ$497))))+($RL$4*KM83*100*((100/MAX(EX$9:EX$497)+100/MAX(EZ$9:EZ$497))))+($RL$4*KN83*100*((100/MAX(EX$9:EX$497)+100/MAX(EZ$9:EZ$497))))+($RL$4*KO83*100*((100/MAX(EX$9:EX$497)+100/MAX(EZ$9:EZ$497))))+($RL$4*KP83*100*((100/MAX(EX$9:EX$497)+100/MAX(EZ$9:EZ$497))))+($RL$4*KQ83*100*((100/MAX(EX$9:EX$497)+100/MAX(EZ$9:EZ$497))))+($RL$4*KR83*100*((100/MAX(EX$9:EX$497)+100/MAX(EZ$9:EZ$497))))+($RL$4*KS83*100*((100/MAX(EX$9:EX$497)+100/MAX(EZ$9:EZ$497))))+($RL$4*KV83*100*((100/MAX(EX$9:EX$497)+100/MAX(EZ$9:EZ$497))))) * (($RO$3+$RO$4)/6)</f>
        <v>0</v>
      </c>
      <c r="RR83" s="115">
        <f>(($RL$4*KW83*100*((100/MAX(EX$9:EX$497)+100/MAX(EZ$9:EZ$497))))) * ($RO$3/2) + (($RL$4*KX83*100*((100/MAX(EX$9:EX$497)+100/MAX(EZ$9:EZ$497))))+($RL$4*KY83*100*((100/MAX(EX$9:EX$497)+100/MAX(EZ$9:EZ$497))))+($RL$4*KZ83*100*((100/MAX(EX$9:EX$497)+100/MAX(EZ$9:EZ$497))))+($RL$4*LA83*100*((100/MAX(EX$9:EX$497)+100/MAX(EZ$9:EZ$497))))+($RL$4*LB83*100*((100/MAX(EX$9:EX$497)+100/MAX(EZ$9:EZ$497))))+($RL$4*LC83*100*((100/MAX(EX$9:EX$497)+100/MAX(EZ$9:EZ$497))))) * (($RO$3+$RO$4)/6)</f>
        <v>0</v>
      </c>
      <c r="RS83" s="119">
        <f>(($RL$4*LD83*100*((100/MAX(EX$9:EX$497)+100/MAX(EZ$9:EZ$497))))+($RL$4*LE83*100*((100/MAX(EX$9:EX$497)+100/MAX(EZ$9:EZ$497))))) * (($RO$3+$RO$4)/6)</f>
        <v>0</v>
      </c>
      <c r="RT83" s="118">
        <f>($RJ$4*LH83*100*(100/MAX(EV$9:EV$497)))+($RJ$4*LI83*100*(100/MAX(EV$9:EV$497)))</f>
        <v>0</v>
      </c>
      <c r="RU83" s="119">
        <f>($RJ$4*LJ83*(100/MAX(EV$9:EV$497)))/2 + ($RL$3*LK83*(100/MAX(EW$9:EW$497))) + ($RJ$4*LL83*(100/MAX(EV$9:EV$497)))/4 + ($RL$3*LM83*(100/MAX(EW$9:EW$497)))</f>
        <v>0</v>
      </c>
      <c r="RV83" s="118">
        <f>($RJ$4*LN83*100*100/MAX(EV$9:EV$497)/2)+($RJ$4*LO83*100*100/MAX(EV$9:EV$497)/2)+($RJ$4*LP83*100*100/MAX(EV$9:EV$497))+($RJ$4*LQ83*100*100/MAX(EV$9:EV$497))+($RJ$4*LR83*100*100/MAX(EV$9:EV$497))</f>
        <v>0</v>
      </c>
      <c r="RW83" s="115">
        <f>($RJ$4*LS83*100*100/MAX(EV$9:EV$497)) + (($RJ$4*LT83*100*100/MAX(EV$9:EV$497))+($RJ$4*LU83*100*100/MAX(EV$9:EV$497))+($RJ$4*LV83*100*100/MAX(EV$9:EV$497))+($RJ$4*LW83*100*100/MAX(EV$9:EV$497))+($RJ$4*LX83*100*100/MAX(EV$9:EV$497))+($RJ$4*LY83*100*100/MAX(EV$9:EV$497))+($RJ$4*LZ83*100*100/MAX(EV$9:EV$497))+($RJ$4*MA83*100*100/MAX(EV$9:EV$497)))/2</f>
        <v>0</v>
      </c>
      <c r="RX83" s="119">
        <f>($RJ$4*MB83*100*100/MAX(EV$9:EV$497))+($RJ$4*MC83*100*100/MAX(EV$9:EV$497))+($RJ$4*MD83*100*100/MAX(EV$9:EV$497))+($RJ$4*ME83*100*100/MAX(EV$9:EV$497))+($RJ$4*MF83*100*100/MAX(EV$9:EV$497))+($RJ$4*MG83*100*100/MAX(EV$9:EV$497))+($RJ$4*MH83*100*100/MAX(EV$9:EV$497))+($RJ$4*MI83*100*100/MAX(EV$9:EV$497))+($RJ$4*MJ83*100*100/MAX(EV$9:EV$497))+($RJ$4*MK83*100*100/MAX(EV$9:EV$497))+($RJ$4*ML83*100*100/MAX(EV$9:EV$497))+($RJ$4*MM83*100*100/MAX(EV$9:EV$497))+($RJ$4*MN83*100*100/MAX(EV$9:EV$497))</f>
        <v>0</v>
      </c>
      <c r="RY83" s="118">
        <f>($RJ$4*MQ83*100*100/MAX(EV$9:EV$497))/2 + (($RJ$4*MR83*100*100/MAX(EV$9:EV$497))+($RJ$4*MS83*100*100/MAX(EV$9:EV$497))+($RJ$4*MT83*100*100/MAX(EV$9:EV$497))+($RJ$4*MU83*100*100/MAX(EV$9:EV$497))+($RJ$4*MV83*100*100/MAX(EV$9:EV$497))+($RJ$4*MW83*100*100/MAX(EV$9:EV$497))+($RJ$4*MX83*100*100/MAX(EV$9:EV$497))+($RJ$4*MY83*100*100/MAX(EV$9:EV$497))+($RJ$4*MZ83*100*100/MAX(EV$9:EV$497))+($RJ$4*NA83*100*100/MAX(EV$9:EV$497))+($RJ$4*NB83*100*100/MAX(EV$9:EV$497))+($RJ$4*NC83*100*100/MAX(EV$9:EV$497))+($RJ$4*ND83*100*100/MAX(EV$9:EV$497))+($RJ$4*NG83*100*100/MAX(EV$9:EV$497)))/4</f>
        <v>2.106741573033708</v>
      </c>
      <c r="RZ83" s="115">
        <f>($RJ$4*NH83*100*100/MAX(EV$9:EV$497))/2 + (($RJ$4*NI83*100*100/MAX(EV$9:EV$497))+($RJ$4*NJ83*100*100/MAX(EV$9:EV$497))+($RJ$4*NK83*100*100/MAX(EV$9:EV$497))+($RJ$4*NL83*100*100/MAX(EV$9:EV$497))+($RJ$4*NM83*100*100/MAX(EV$9:EV$497))+($RJ$4*NN83*100*100/MAX(EV$9:EV$497)))/4</f>
        <v>0</v>
      </c>
      <c r="SA83" s="117">
        <f>(($RJ$4*NO83*100*100/MAX(EV$9:EV$497))+($RJ$4*NP83*100*100/MAX(EV$9:EV$497)))/4</f>
        <v>0</v>
      </c>
      <c r="SB83" s="118">
        <f t="shared" si="170"/>
        <v>33.080192900467338</v>
      </c>
      <c r="SC83" s="115">
        <f t="shared" si="171"/>
        <v>0.4213483146067416</v>
      </c>
      <c r="SD83" s="115">
        <f t="shared" si="172"/>
        <v>0.526685393258427</v>
      </c>
      <c r="SE83" s="115">
        <f t="shared" si="173"/>
        <v>0.4213483146067416</v>
      </c>
      <c r="SF83" s="115">
        <f t="shared" si="174"/>
        <v>0.526685393258427</v>
      </c>
      <c r="SG83" s="115">
        <f t="shared" si="175"/>
        <v>64.053644227900961</v>
      </c>
      <c r="SH83" s="115">
        <f>ROUND(SB83/MAX(SB$9:SB$497)*100,0)</f>
        <v>42</v>
      </c>
      <c r="SI83" s="115">
        <f>ROUND(SC83/MAX(SC$9:SC$497)*100,0)</f>
        <v>1</v>
      </c>
      <c r="SJ83" s="115">
        <f>ROUND(SD83/MAX(SD$9:SD$497)*100,0)</f>
        <v>1</v>
      </c>
      <c r="SK83" s="115">
        <f>ROUND(SE83/MAX(SE$9:SE$497)*100,0)</f>
        <v>0</v>
      </c>
      <c r="SL83" s="115">
        <f>ROUND(SF83/MAX(SF$9:SF$497)*100,0)</f>
        <v>1</v>
      </c>
      <c r="SM83" s="121">
        <f>ROUND(SG83/MAX(SG$9:SG$497)*100,0)</f>
        <v>61</v>
      </c>
      <c r="SN83" s="115">
        <f>ROUND(AVERAGEIF($ES$9:$ES$497,$ES83,SH$9:SH$497),0)</f>
        <v>29</v>
      </c>
      <c r="SO83" s="115">
        <f>ROUND(AVERAGEIF($ES$9:$ES$497,$ES83,SI$9:SI$497),0)</f>
        <v>3</v>
      </c>
      <c r="SP83" s="115">
        <f>ROUND(AVERAGEIF($ES$9:$ES$497,$ES83,SJ$9:SJ$497),0)</f>
        <v>5</v>
      </c>
      <c r="SQ83" s="115">
        <f>ROUND(AVERAGEIF($ES$9:$ES$497,$ES83,SK$9:SK$497),0)</f>
        <v>2</v>
      </c>
      <c r="SR83" s="115">
        <f>ROUND(AVERAGEIF($ES$9:$ES$497,$ES83,SL$9:SL$497),0)</f>
        <v>4</v>
      </c>
      <c r="SS83" s="121">
        <f>ROUND(AVERAGEIF($ES$9:$ES$497,$ES83,SM$9:SM$497),0)</f>
        <v>36</v>
      </c>
      <c r="ST83" s="114">
        <f>RANK(SB83,SB$9:SB$497,0)</f>
        <v>102</v>
      </c>
      <c r="SU83" s="115">
        <f>RANK(SC83,SC$9:SC$497,0)</f>
        <v>269</v>
      </c>
      <c r="SV83" s="115">
        <f>RANK(SD83,SD$9:SD$497,0)</f>
        <v>265</v>
      </c>
      <c r="SW83" s="115">
        <f>RANK(SE83,SE$9:SE$497,0)</f>
        <v>269</v>
      </c>
      <c r="SX83" s="115">
        <f>RANK(SF83,SF$9:SF$497,0)</f>
        <v>253</v>
      </c>
      <c r="SY83" s="115">
        <f>RANK(SG83,SG$9:SG$497,0)</f>
        <v>24</v>
      </c>
      <c r="SZ83" s="115">
        <f>COUNTIFS(SB$9:SB$497,"&gt;"&amp;SB83,$ES$9:$ES$497,$ES83)+1</f>
        <v>28</v>
      </c>
      <c r="TA83" s="115">
        <f>COUNTIFS(SC$9:SC$497,"&gt;"&amp;SC83,$ES$9:$ES$497,$ES83)+1</f>
        <v>30</v>
      </c>
      <c r="TB83" s="115">
        <f>COUNTIFS(SD$9:SD$497,"&gt;"&amp;SD83,$ES$9:$ES$497,$ES83)+1</f>
        <v>33</v>
      </c>
      <c r="TC83" s="115">
        <f>COUNTIFS(SE$9:SE$497,"&gt;"&amp;SE83,$ES$9:$ES$497,$ES83)+1</f>
        <v>30</v>
      </c>
      <c r="TD83" s="115">
        <f>COUNTIFS(SF$9:SF$497,"&gt;"&amp;SF83,$ES$9:$ES$497,$ES83)+1</f>
        <v>30</v>
      </c>
      <c r="TE83" s="117">
        <f>COUNTIFS(SG$9:SG$497,"&gt;"&amp;SG83,$ES$9:$ES$497,$ES83)+1</f>
        <v>22</v>
      </c>
      <c r="TF83" s="118">
        <f t="shared" si="176"/>
        <v>87</v>
      </c>
      <c r="TG83" s="115">
        <f t="shared" si="177"/>
        <v>34</v>
      </c>
      <c r="TH83" s="115">
        <f t="shared" si="178"/>
        <v>30</v>
      </c>
      <c r="TI83" s="115">
        <f t="shared" si="179"/>
        <v>32</v>
      </c>
      <c r="TJ83" s="115">
        <f t="shared" si="180"/>
        <v>31</v>
      </c>
      <c r="TK83" s="115">
        <f t="shared" si="181"/>
        <v>106</v>
      </c>
      <c r="TL83" s="117">
        <f t="shared" si="182"/>
        <v>106</v>
      </c>
      <c r="TM83" s="118">
        <f>ROUND(TF83/MAX(TF$9:TF$497)*100,0)</f>
        <v>48</v>
      </c>
      <c r="TN83" s="115">
        <f>ROUND(TG83/MAX(TG$9:TG$497)*100,0)</f>
        <v>19</v>
      </c>
      <c r="TO83" s="115">
        <f>ROUND(TH83/MAX(TH$9:TH$497)*100,0)</f>
        <v>16</v>
      </c>
      <c r="TP83" s="115">
        <f>ROUND(TI83/MAX(TI$9:TI$497)*100,0)</f>
        <v>18</v>
      </c>
      <c r="TQ83" s="115">
        <f>ROUND(TJ83/MAX(TJ$9:TJ$497)*100,0)</f>
        <v>16</v>
      </c>
      <c r="TR83" s="115">
        <f>ROUND(TK83/MAX(TK$9:TK$497)*100,0)</f>
        <v>54</v>
      </c>
      <c r="TS83" s="119">
        <f>ROUND(TL83/MAX(TL$9:TL$497)*100,0)</f>
        <v>54</v>
      </c>
      <c r="TT83" s="120">
        <f>RANK(TM83,TM$9:TM$497,0)</f>
        <v>171</v>
      </c>
      <c r="TU83" s="115">
        <f>RANK(TN83,TN$9:TN$497,0)</f>
        <v>306</v>
      </c>
      <c r="TV83" s="115">
        <f>RANK(TO83,TO$9:TO$497,0)</f>
        <v>304</v>
      </c>
      <c r="TW83" s="115">
        <f>RANK(TP83,TP$9:TP$497,0)</f>
        <v>320</v>
      </c>
      <c r="TX83" s="115">
        <f>RANK(TQ83,TQ$9:TQ$497,0)</f>
        <v>309</v>
      </c>
      <c r="TY83" s="115">
        <f>RANK(TR83,TR$9:TR$497,0)</f>
        <v>36</v>
      </c>
      <c r="TZ83" s="121">
        <f>RANK(TS83,TS$9:TS$497,0)</f>
        <v>31</v>
      </c>
      <c r="UA83" s="132"/>
      <c r="UB83" s="7" t="s">
        <v>1</v>
      </c>
    </row>
    <row r="84" spans="1:548" x14ac:dyDescent="0.15">
      <c r="A84" s="183">
        <v>76</v>
      </c>
      <c r="B84" s="203" t="s">
        <v>744</v>
      </c>
      <c r="C84" s="63"/>
      <c r="D84" s="63"/>
      <c r="E84" s="64" t="s">
        <v>518</v>
      </c>
      <c r="F84" s="65">
        <v>39</v>
      </c>
      <c r="G84" s="65" t="s">
        <v>519</v>
      </c>
      <c r="H84" s="65"/>
      <c r="I84" s="66" t="s">
        <v>521</v>
      </c>
      <c r="J84" s="67" t="s">
        <v>521</v>
      </c>
      <c r="K84" s="67" t="s">
        <v>521</v>
      </c>
      <c r="L84" s="67" t="s">
        <v>521</v>
      </c>
      <c r="M84" s="67" t="s">
        <v>521</v>
      </c>
      <c r="N84" s="67" t="s">
        <v>521</v>
      </c>
      <c r="O84" s="67" t="s">
        <v>521</v>
      </c>
      <c r="P84" s="67" t="s">
        <v>521</v>
      </c>
      <c r="Q84" s="67" t="s">
        <v>521</v>
      </c>
      <c r="R84" s="68" t="s">
        <v>521</v>
      </c>
      <c r="S84" s="69" t="s">
        <v>521</v>
      </c>
      <c r="T84" s="67" t="s">
        <v>521</v>
      </c>
      <c r="U84" s="67" t="s">
        <v>521</v>
      </c>
      <c r="V84" s="67" t="s">
        <v>521</v>
      </c>
      <c r="W84" s="67" t="s">
        <v>521</v>
      </c>
      <c r="X84" s="67" t="s">
        <v>521</v>
      </c>
      <c r="Y84" s="67" t="s">
        <v>521</v>
      </c>
      <c r="Z84" s="67" t="s">
        <v>521</v>
      </c>
      <c r="AA84" s="67" t="s">
        <v>521</v>
      </c>
      <c r="AB84" s="68" t="s">
        <v>521</v>
      </c>
      <c r="AC84" s="69" t="s">
        <v>521</v>
      </c>
      <c r="AD84" s="67" t="s">
        <v>521</v>
      </c>
      <c r="AE84" s="67" t="s">
        <v>521</v>
      </c>
      <c r="AF84" s="67" t="s">
        <v>521</v>
      </c>
      <c r="AG84" s="67" t="s">
        <v>520</v>
      </c>
      <c r="AH84" s="67" t="s">
        <v>520</v>
      </c>
      <c r="AI84" s="67" t="s">
        <v>520</v>
      </c>
      <c r="AJ84" s="67" t="s">
        <v>520</v>
      </c>
      <c r="AK84" s="67" t="s">
        <v>521</v>
      </c>
      <c r="AL84" s="68" t="s">
        <v>521</v>
      </c>
      <c r="AM84" s="69" t="s">
        <v>521</v>
      </c>
      <c r="AN84" s="67" t="s">
        <v>521</v>
      </c>
      <c r="AO84" s="67" t="s">
        <v>521</v>
      </c>
      <c r="AP84" s="67" t="s">
        <v>521</v>
      </c>
      <c r="AQ84" s="67" t="s">
        <v>521</v>
      </c>
      <c r="AR84" s="67" t="s">
        <v>521</v>
      </c>
      <c r="AS84" s="67" t="s">
        <v>521</v>
      </c>
      <c r="AT84" s="67" t="s">
        <v>521</v>
      </c>
      <c r="AU84" s="67" t="s">
        <v>521</v>
      </c>
      <c r="AV84" s="68" t="s">
        <v>521</v>
      </c>
      <c r="AW84" s="69" t="s">
        <v>521</v>
      </c>
      <c r="AX84" s="67" t="s">
        <v>521</v>
      </c>
      <c r="AY84" s="67" t="s">
        <v>521</v>
      </c>
      <c r="AZ84" s="67" t="s">
        <v>521</v>
      </c>
      <c r="BA84" s="67" t="s">
        <v>521</v>
      </c>
      <c r="BB84" s="67" t="s">
        <v>521</v>
      </c>
      <c r="BC84" s="67" t="s">
        <v>521</v>
      </c>
      <c r="BD84" s="67" t="s">
        <v>521</v>
      </c>
      <c r="BE84" s="67" t="s">
        <v>521</v>
      </c>
      <c r="BF84" s="68" t="s">
        <v>521</v>
      </c>
      <c r="BG84" s="69" t="s">
        <v>521</v>
      </c>
      <c r="BH84" s="67" t="s">
        <v>521</v>
      </c>
      <c r="BI84" s="67" t="s">
        <v>521</v>
      </c>
      <c r="BJ84" s="67" t="s">
        <v>521</v>
      </c>
      <c r="BK84" s="67" t="s">
        <v>521</v>
      </c>
      <c r="BL84" s="67" t="s">
        <v>521</v>
      </c>
      <c r="BM84" s="67" t="s">
        <v>521</v>
      </c>
      <c r="BN84" s="67" t="s">
        <v>521</v>
      </c>
      <c r="BO84" s="67" t="s">
        <v>521</v>
      </c>
      <c r="BP84" s="68" t="s">
        <v>521</v>
      </c>
      <c r="BQ84" s="70" t="s">
        <v>521</v>
      </c>
      <c r="BR84" s="67" t="s">
        <v>521</v>
      </c>
      <c r="BS84" s="67" t="s">
        <v>521</v>
      </c>
      <c r="BT84" s="67" t="s">
        <v>521</v>
      </c>
      <c r="BU84" s="67" t="s">
        <v>521</v>
      </c>
      <c r="BV84" s="67" t="s">
        <v>521</v>
      </c>
      <c r="BW84" s="67" t="s">
        <v>521</v>
      </c>
      <c r="BX84" s="67" t="s">
        <v>521</v>
      </c>
      <c r="BY84" s="67" t="s">
        <v>521</v>
      </c>
      <c r="BZ84" s="68" t="s">
        <v>521</v>
      </c>
      <c r="CA84" s="69" t="s">
        <v>521</v>
      </c>
      <c r="CB84" s="67" t="s">
        <v>521</v>
      </c>
      <c r="CC84" s="67" t="s">
        <v>521</v>
      </c>
      <c r="CD84" s="67" t="s">
        <v>521</v>
      </c>
      <c r="CE84" s="67" t="s">
        <v>521</v>
      </c>
      <c r="CF84" s="67" t="s">
        <v>521</v>
      </c>
      <c r="CG84" s="67" t="s">
        <v>521</v>
      </c>
      <c r="CH84" s="67" t="s">
        <v>521</v>
      </c>
      <c r="CI84" s="67" t="s">
        <v>521</v>
      </c>
      <c r="CJ84" s="68" t="s">
        <v>521</v>
      </c>
      <c r="CK84" s="69" t="s">
        <v>521</v>
      </c>
      <c r="CL84" s="67" t="s">
        <v>521</v>
      </c>
      <c r="CM84" s="67" t="s">
        <v>521</v>
      </c>
      <c r="CN84" s="67" t="s">
        <v>521</v>
      </c>
      <c r="CO84" s="67" t="s">
        <v>521</v>
      </c>
      <c r="CP84" s="67" t="s">
        <v>521</v>
      </c>
      <c r="CQ84" s="67" t="s">
        <v>521</v>
      </c>
      <c r="CR84" s="67" t="s">
        <v>521</v>
      </c>
      <c r="CS84" s="67" t="s">
        <v>521</v>
      </c>
      <c r="CT84" s="68" t="s">
        <v>521</v>
      </c>
      <c r="CU84" s="69" t="s">
        <v>521</v>
      </c>
      <c r="CV84" s="67" t="s">
        <v>521</v>
      </c>
      <c r="CW84" s="67" t="s">
        <v>521</v>
      </c>
      <c r="CX84" s="67" t="s">
        <v>521</v>
      </c>
      <c r="CY84" s="67" t="s">
        <v>521</v>
      </c>
      <c r="CZ84" s="67" t="s">
        <v>521</v>
      </c>
      <c r="DA84" s="67" t="s">
        <v>521</v>
      </c>
      <c r="DB84" s="67" t="s">
        <v>521</v>
      </c>
      <c r="DC84" s="67" t="s">
        <v>521</v>
      </c>
      <c r="DD84" s="68" t="s">
        <v>521</v>
      </c>
      <c r="DE84" s="69" t="s">
        <v>521</v>
      </c>
      <c r="DF84" s="71" t="s">
        <v>521</v>
      </c>
      <c r="DG84" s="67" t="s">
        <v>521</v>
      </c>
      <c r="DH84" s="67" t="s">
        <v>521</v>
      </c>
      <c r="DI84" s="67" t="s">
        <v>521</v>
      </c>
      <c r="DJ84" s="67" t="s">
        <v>521</v>
      </c>
      <c r="DK84" s="67" t="s">
        <v>521</v>
      </c>
      <c r="DL84" s="67" t="s">
        <v>521</v>
      </c>
      <c r="DM84" s="67" t="s">
        <v>521</v>
      </c>
      <c r="DN84" s="68" t="s">
        <v>521</v>
      </c>
      <c r="DO84" s="70" t="s">
        <v>521</v>
      </c>
      <c r="DP84" s="71" t="s">
        <v>521</v>
      </c>
      <c r="DQ84" s="67" t="s">
        <v>521</v>
      </c>
      <c r="DR84" s="67" t="s">
        <v>521</v>
      </c>
      <c r="DS84" s="67" t="s">
        <v>521</v>
      </c>
      <c r="DT84" s="67" t="s">
        <v>521</v>
      </c>
      <c r="DU84" s="67" t="s">
        <v>521</v>
      </c>
      <c r="DV84" s="67" t="s">
        <v>521</v>
      </c>
      <c r="DW84" s="67" t="s">
        <v>521</v>
      </c>
      <c r="DX84" s="72" t="s">
        <v>521</v>
      </c>
      <c r="DY84" s="73" t="s">
        <v>522</v>
      </c>
      <c r="DZ84" s="74">
        <v>2</v>
      </c>
      <c r="EA84" s="74">
        <v>3</v>
      </c>
      <c r="EB84" s="74">
        <v>3</v>
      </c>
      <c r="EC84" s="75">
        <v>4</v>
      </c>
      <c r="ED84" s="76" t="s">
        <v>522</v>
      </c>
      <c r="EE84" s="74">
        <f t="shared" si="132"/>
        <v>2</v>
      </c>
      <c r="EF84" s="74">
        <f t="shared" si="133"/>
        <v>6</v>
      </c>
      <c r="EG84" s="74">
        <f t="shared" si="134"/>
        <v>18</v>
      </c>
      <c r="EH84" s="77">
        <f t="shared" si="135"/>
        <v>72</v>
      </c>
      <c r="EI84" s="73">
        <v>30</v>
      </c>
      <c r="EJ84" s="74">
        <v>50</v>
      </c>
      <c r="EK84" s="74">
        <v>90</v>
      </c>
      <c r="EL84" s="74">
        <v>150</v>
      </c>
      <c r="EM84" s="75">
        <v>450</v>
      </c>
      <c r="EN84" s="78">
        <v>1</v>
      </c>
      <c r="EO84" s="79">
        <f t="shared" si="136"/>
        <v>0.83333333333333337</v>
      </c>
      <c r="EP84" s="79">
        <f t="shared" si="137"/>
        <v>0.5</v>
      </c>
      <c r="EQ84" s="79">
        <f t="shared" si="138"/>
        <v>0.27777777777777779</v>
      </c>
      <c r="ER84" s="80">
        <f t="shared" si="139"/>
        <v>0.20833333333333334</v>
      </c>
      <c r="ES84" s="128" t="s">
        <v>532</v>
      </c>
      <c r="ET84" s="82"/>
      <c r="EU84" s="83">
        <v>4</v>
      </c>
      <c r="EV84" s="73">
        <v>36</v>
      </c>
      <c r="EW84" s="74">
        <v>36</v>
      </c>
      <c r="EX84" s="74">
        <v>16</v>
      </c>
      <c r="EY84" s="74">
        <v>18</v>
      </c>
      <c r="EZ84" s="74">
        <v>10</v>
      </c>
      <c r="FA84" s="74">
        <v>26</v>
      </c>
      <c r="FB84" s="74">
        <v>17</v>
      </c>
      <c r="FC84" s="74">
        <v>16</v>
      </c>
      <c r="FD84" s="74">
        <f t="shared" si="140"/>
        <v>26</v>
      </c>
      <c r="FE84" s="84">
        <f t="shared" si="141"/>
        <v>32</v>
      </c>
      <c r="FF84" s="73">
        <f>RANK(EV84,$EV$9:$EV$497,0)</f>
        <v>337</v>
      </c>
      <c r="FG84" s="74">
        <f>RANK(EW84,$EW$9:$EW$497,0)</f>
        <v>259</v>
      </c>
      <c r="FH84" s="74">
        <f>RANK(EX84,$EX$9:$EX$497,0)</f>
        <v>336</v>
      </c>
      <c r="FI84" s="74">
        <f>RANK(EY84,$EY$9:$EY$497,0)</f>
        <v>322</v>
      </c>
      <c r="FJ84" s="74">
        <f>RANK(EZ84,$EZ$9:$EZ$497,0)</f>
        <v>327</v>
      </c>
      <c r="FK84" s="74">
        <f>RANK(FA84,$FA$9:$FA$497,0)</f>
        <v>138</v>
      </c>
      <c r="FL84" s="74">
        <f>RANK(FB84,$FB$9:$FB$497,0)</f>
        <v>339</v>
      </c>
      <c r="FM84" s="74">
        <f>RANK(FC84,$FC$9:$FC$497,0)</f>
        <v>348</v>
      </c>
      <c r="FN84" s="74">
        <f>RANK(FD84,$FD$9:$FD$497,0)</f>
        <v>376</v>
      </c>
      <c r="FO84" s="84">
        <f>RANK(FE84,$FE$9:$FE$497,0)</f>
        <v>369</v>
      </c>
      <c r="FP84" s="73">
        <f>COUNTIFS($EV$9:$EV$497,"&gt;"&amp;EV84,$ES$9:$ES$497,ES84)+1</f>
        <v>51</v>
      </c>
      <c r="FQ84" s="74">
        <f>COUNTIFS($EW$9:$EW$497,"&gt;"&amp;EW84,$ES$9:$ES$497,ES84)+1</f>
        <v>52</v>
      </c>
      <c r="FR84" s="74">
        <f>COUNTIFS($EX$9:$EX$497,"&gt;"&amp;EX84,$ES$9:$ES$497,ES84)+1</f>
        <v>48</v>
      </c>
      <c r="FS84" s="74">
        <f>COUNTIFS($EY$9:$EY$497,"&gt;"&amp;EY84,$ES$9:$ES$497,ES84)+1</f>
        <v>46</v>
      </c>
      <c r="FT84" s="74">
        <f>COUNTIFS($EZ$9:$EZ$497,"&gt;"&amp;EZ84,$ES$9:$ES$497,ES84)+1</f>
        <v>54</v>
      </c>
      <c r="FU84" s="74">
        <f>COUNTIFS($FA$9:$FA$497,"&gt;"&amp;FA84,$ES$9:$ES$497,ES84)+1</f>
        <v>55</v>
      </c>
      <c r="FV84" s="74">
        <f>COUNTIFS($FB$9:$FB$497,"&gt;"&amp;FB84,$ES$9:$ES$497,ES84)+1</f>
        <v>47</v>
      </c>
      <c r="FW84" s="74">
        <f>COUNTIFS($FC$9:$FC$497,"&gt;"&amp;FC84,$ES$9:$ES$497,ES84)+1</f>
        <v>52</v>
      </c>
      <c r="FX84" s="74">
        <f>COUNTIFS($FD$9:$FD$497,"&gt;"&amp;FD84,$ES$9:$ES$497,ES84)+1</f>
        <v>55</v>
      </c>
      <c r="FY84" s="84">
        <f>COUNTIFS($FE$9:$FE$497,"&gt;"&amp;FE84,$ES$9:$ES$497,ES84)+1</f>
        <v>52</v>
      </c>
      <c r="FZ84" s="85">
        <f t="shared" si="142"/>
        <v>0.92</v>
      </c>
      <c r="GA84" s="86">
        <f t="shared" si="143"/>
        <v>0.92</v>
      </c>
      <c r="GB84" s="86">
        <f t="shared" si="144"/>
        <v>0.41</v>
      </c>
      <c r="GC84" s="86">
        <f t="shared" si="145"/>
        <v>0.46</v>
      </c>
      <c r="GD84" s="86">
        <f t="shared" si="146"/>
        <v>0.26</v>
      </c>
      <c r="GE84" s="86">
        <f t="shared" si="147"/>
        <v>0.67</v>
      </c>
      <c r="GF84" s="86">
        <f t="shared" si="148"/>
        <v>0.44</v>
      </c>
      <c r="GG84" s="86">
        <f t="shared" si="149"/>
        <v>0.41</v>
      </c>
      <c r="GH84" s="86">
        <f t="shared" si="150"/>
        <v>0.67</v>
      </c>
      <c r="GI84" s="87">
        <f t="shared" si="151"/>
        <v>0.82</v>
      </c>
      <c r="GJ84" s="85">
        <f>ROUND(((FZ84-AVERAGE(FZ$9:FZ$497))/STDEVP(FZ$9:FZ$497)*10+50),2)</f>
        <v>48.19</v>
      </c>
      <c r="GK84" s="86">
        <f>ROUND(((GA84-AVERAGE(GA$9:GA$497))/STDEVP(GA$9:GA$497)*10+50),2)</f>
        <v>56.86</v>
      </c>
      <c r="GL84" s="86">
        <f>ROUND(((GB84-AVERAGE(GB$9:GB$497))/STDEVP(GB$9:GB$497)*10+50),2)</f>
        <v>43.51</v>
      </c>
      <c r="GM84" s="86">
        <f>ROUND(((GC84-AVERAGE(GC$9:GC$497))/STDEVP(GC$9:GC$497)*10+50),2)</f>
        <v>46.69</v>
      </c>
      <c r="GN84" s="86">
        <f>ROUND(((GD84-AVERAGE(GD$9:GD$497))/STDEVP(GD$9:GD$497)*10+50),2)</f>
        <v>45.47</v>
      </c>
      <c r="GO84" s="86">
        <f>ROUND(((GE84-AVERAGE(GE$9:GE$497))/STDEVP(GE$9:GE$497)*10+50),2)</f>
        <v>61.67</v>
      </c>
      <c r="GP84" s="86">
        <f>ROUND(((GF84-AVERAGE(GF$9:GF$497))/STDEVP(GF$9:GF$497)*10+50),2)</f>
        <v>43.86</v>
      </c>
      <c r="GQ84" s="86">
        <f>ROUND(((GG84-AVERAGE(GG$9:GG$497))/STDEVP(GG$9:GG$497)*10+50),2)</f>
        <v>43.09</v>
      </c>
      <c r="GR84" s="86">
        <f>ROUND(((GH84-AVERAGE(GH$9:GH$497))/STDEVP(GH$9:GH$497)*10+50),2)</f>
        <v>38.880000000000003</v>
      </c>
      <c r="GS84" s="87">
        <f>ROUND(((GI84-AVERAGE(GI$9:GI$497))/STDEVP(GI$9:GI$497)*10+50),2)</f>
        <v>41.73</v>
      </c>
      <c r="GT84" s="73">
        <f>RANK(GJ84,$GJ$9:$GJ$497,0)</f>
        <v>239</v>
      </c>
      <c r="GU84" s="74">
        <f>RANK(GK84,$GK$9:$GK$497,0)</f>
        <v>108</v>
      </c>
      <c r="GV84" s="74">
        <f>RANK(GL84,$GL$9:$GL$497,0)</f>
        <v>315</v>
      </c>
      <c r="GW84" s="74">
        <f>RANK(GM84,$GM$9:$GM$497,0)</f>
        <v>270</v>
      </c>
      <c r="GX84" s="74">
        <f>RANK(GN84,$GN$9:$GN$497,0)</f>
        <v>257</v>
      </c>
      <c r="GY84" s="74">
        <f>RANK(GO84,$GO$9:$GO$497,0)</f>
        <v>55</v>
      </c>
      <c r="GZ84" s="74">
        <f>RANK(GP84,$GP$9:$GP$497,0)</f>
        <v>300</v>
      </c>
      <c r="HA84" s="74">
        <f>RANK(GQ84,$GQ$9:$GQ$497,0)</f>
        <v>326</v>
      </c>
      <c r="HB84" s="74">
        <f>RANK(GR84,$GR$9:$GR$497,0)</f>
        <v>414</v>
      </c>
      <c r="HC84" s="84">
        <f>RANK(GS84,$GS$9:$GS$497,0)</f>
        <v>347</v>
      </c>
      <c r="HD84" s="85">
        <f>ROUND(AVERAGEIF($ES$9:$ES$497,$ES84,$FZ$9:$FZ$497),2)</f>
        <v>0.93</v>
      </c>
      <c r="HE84" s="86">
        <f>ROUND(AVERAGEIF($ES$9:$ES$497,$ES84,$GA$9:$GA$497),2)</f>
        <v>0.96</v>
      </c>
      <c r="HF84" s="86">
        <f>ROUND(AVERAGEIF($ES$9:$ES$497,$ES84,$GB$9:$GB$497),2)</f>
        <v>0.41</v>
      </c>
      <c r="HG84" s="86">
        <f>ROUND(AVERAGEIF($ES$9:$ES$497,$ES84,$GC$9:$GC$497),2)</f>
        <v>0.46</v>
      </c>
      <c r="HH84" s="86">
        <f>ROUND(AVERAGEIF($ES$9:$ES$497,$ES84,$GD$9:$GD$497),2)</f>
        <v>0.38</v>
      </c>
      <c r="HI84" s="86">
        <f>ROUND(AVERAGEIF($ES$9:$ES$497,$ES84,$GE$9:$GE$497),2)</f>
        <v>0.85</v>
      </c>
      <c r="HJ84" s="86">
        <f>ROUND(AVERAGEIF($ES$9:$ES$497,$ES84,$GF$9:$GF$497),2)</f>
        <v>0.44</v>
      </c>
      <c r="HK84" s="86">
        <f>ROUND(AVERAGEIF($ES$9:$ES$497,$ES84,$GG$9:$GG$497),2)</f>
        <v>0.42</v>
      </c>
      <c r="HL84" s="86">
        <f>ROUND(AVERAGEIF($ES$9:$ES$497,$ES84,$GH$9:$GH$497),2)</f>
        <v>0.8</v>
      </c>
      <c r="HM84" s="87">
        <f>ROUND(AVERAGEIF($ES$9:$ES$497,$ES84,$GI$9:$GI$497),2)</f>
        <v>0.84</v>
      </c>
      <c r="HN84" s="88">
        <f t="shared" si="152"/>
        <v>-1.0000000000000009E-2</v>
      </c>
      <c r="HO84" s="89">
        <f t="shared" si="153"/>
        <v>-3.9999999999999925E-2</v>
      </c>
      <c r="HP84" s="89">
        <f t="shared" si="154"/>
        <v>0</v>
      </c>
      <c r="HQ84" s="89">
        <f t="shared" si="155"/>
        <v>0</v>
      </c>
      <c r="HR84" s="89">
        <f t="shared" si="156"/>
        <v>-0.12</v>
      </c>
      <c r="HS84" s="89">
        <f t="shared" si="157"/>
        <v>-0.17999999999999994</v>
      </c>
      <c r="HT84" s="89">
        <f t="shared" si="158"/>
        <v>0</v>
      </c>
      <c r="HU84" s="89">
        <f t="shared" si="159"/>
        <v>-1.0000000000000009E-2</v>
      </c>
      <c r="HV84" s="89">
        <f t="shared" si="160"/>
        <v>-0.13</v>
      </c>
      <c r="HW84" s="90">
        <f t="shared" si="161"/>
        <v>-2.0000000000000018E-2</v>
      </c>
      <c r="HX84" s="73">
        <f>COUNTIFS($FZ$9:$FZ$497,"&gt;"&amp;FZ84,$ES$9:$ES$497,$ES84)+1</f>
        <v>33</v>
      </c>
      <c r="HY84" s="74">
        <f>COUNTIFS($GA$9:$GA$497,"&gt;"&amp;GA84,$ES$9:$ES$497,$ES84)+1</f>
        <v>37</v>
      </c>
      <c r="HZ84" s="74">
        <f>COUNTIFS($GB$9:$GB$497,"&gt;"&amp;GB84,$ES$9:$ES$497,$ES84)+1</f>
        <v>32</v>
      </c>
      <c r="IA84" s="74">
        <f>COUNTIFS($GC$9:$GC$497,"&gt;"&amp;GC84,$ES$9:$ES$497,$ES84)+1</f>
        <v>33</v>
      </c>
      <c r="IB84" s="74">
        <f>COUNTIFS($GD$9:$GD$497,"&gt;"&amp;GD84,$ES$9:$ES$497,$ES84)+1</f>
        <v>62</v>
      </c>
      <c r="IC84" s="74">
        <f>COUNTIFS($GE$9:$GE$497,"&gt;"&amp;GE84,$ES$9:$ES$497,$ES84)+1</f>
        <v>47</v>
      </c>
      <c r="ID84" s="74">
        <f>COUNTIFS($GF$9:$GF$497,"&gt;"&amp;GF84,$ES$9:$ES$497,$ES84)+1</f>
        <v>27</v>
      </c>
      <c r="IE84" s="74">
        <f>COUNTIFS($GG$9:$GG$497,"&gt;"&amp;GG84,$ES$9:$ES$497,$ES84)+1</f>
        <v>33</v>
      </c>
      <c r="IF84" s="74">
        <f>COUNTIFS($GH$9:$GH$497,"&gt;"&amp;GH84,$ES$9:$ES$497,$ES84)+1</f>
        <v>59</v>
      </c>
      <c r="IG84" s="84">
        <f>COUNTIFS($GI$9:$GI$497,"&gt;"&amp;GI84,$ES$9:$ES$497,$ES84)+1</f>
        <v>34</v>
      </c>
      <c r="IH84" s="91"/>
      <c r="II84" s="79"/>
      <c r="IJ84" s="79"/>
      <c r="IK84" s="79"/>
      <c r="IL84" s="79"/>
      <c r="IM84" s="92"/>
      <c r="IN84" s="93"/>
      <c r="IO84" s="94"/>
      <c r="IP84" s="95"/>
      <c r="IQ84" s="79"/>
      <c r="IR84" s="79"/>
      <c r="IS84" s="79"/>
      <c r="IT84" s="79"/>
      <c r="IU84" s="79"/>
      <c r="IV84" s="79"/>
      <c r="IW84" s="96"/>
      <c r="IX84" s="93"/>
      <c r="IY84" s="79"/>
      <c r="IZ84" s="79"/>
      <c r="JA84" s="79"/>
      <c r="JB84" s="79"/>
      <c r="JC84" s="79"/>
      <c r="JD84" s="79"/>
      <c r="JE84" s="97"/>
      <c r="JF84" s="95"/>
      <c r="JG84" s="79"/>
      <c r="JH84" s="79"/>
      <c r="JI84" s="79"/>
      <c r="JJ84" s="79"/>
      <c r="JK84" s="79"/>
      <c r="JL84" s="79"/>
      <c r="JM84" s="96"/>
      <c r="JN84" s="93"/>
      <c r="JO84" s="79"/>
      <c r="JP84" s="79"/>
      <c r="JQ84" s="79"/>
      <c r="JR84" s="79"/>
      <c r="JS84" s="79"/>
      <c r="JT84" s="79"/>
      <c r="JU84" s="79"/>
      <c r="JV84" s="79"/>
      <c r="JW84" s="79"/>
      <c r="JX84" s="79"/>
      <c r="JY84" s="79"/>
      <c r="JZ84" s="97"/>
      <c r="KA84" s="93"/>
      <c r="KB84" s="79"/>
      <c r="KC84" s="79"/>
      <c r="KD84" s="79"/>
      <c r="KE84" s="97"/>
      <c r="KF84" s="95"/>
      <c r="KG84" s="79"/>
      <c r="KH84" s="79"/>
      <c r="KI84" s="79"/>
      <c r="KJ84" s="79"/>
      <c r="KK84" s="98"/>
      <c r="KL84" s="79"/>
      <c r="KM84" s="79"/>
      <c r="KN84" s="79"/>
      <c r="KO84" s="79"/>
      <c r="KP84" s="79"/>
      <c r="KQ84" s="79"/>
      <c r="KR84" s="79"/>
      <c r="KS84" s="96"/>
      <c r="KT84" s="96"/>
      <c r="KU84" s="96"/>
      <c r="KV84" s="96"/>
      <c r="KW84" s="93"/>
      <c r="KX84" s="79"/>
      <c r="KY84" s="79"/>
      <c r="KZ84" s="79"/>
      <c r="LA84" s="79"/>
      <c r="LB84" s="79"/>
      <c r="LC84" s="96"/>
      <c r="LD84" s="93"/>
      <c r="LE84" s="94"/>
      <c r="LF84" s="99"/>
      <c r="LG84" s="75"/>
      <c r="LH84" s="93"/>
      <c r="LI84" s="79"/>
      <c r="LJ84" s="74"/>
      <c r="LK84" s="74"/>
      <c r="LL84" s="74"/>
      <c r="LM84" s="100"/>
      <c r="LN84" s="95"/>
      <c r="LO84" s="79"/>
      <c r="LP84" s="79"/>
      <c r="LQ84" s="79"/>
      <c r="LR84" s="96"/>
      <c r="LS84" s="93"/>
      <c r="LT84" s="79"/>
      <c r="LU84" s="79"/>
      <c r="LV84" s="79"/>
      <c r="LW84" s="79"/>
      <c r="LX84" s="79"/>
      <c r="LY84" s="79"/>
      <c r="LZ84" s="79"/>
      <c r="MA84" s="97"/>
      <c r="MB84" s="95"/>
      <c r="MC84" s="79"/>
      <c r="MD84" s="79"/>
      <c r="ME84" s="79"/>
      <c r="MF84" s="79"/>
      <c r="MG84" s="79"/>
      <c r="MH84" s="79"/>
      <c r="MI84" s="79"/>
      <c r="MJ84" s="79"/>
      <c r="MK84" s="79"/>
      <c r="ML84" s="79"/>
      <c r="MM84" s="79"/>
      <c r="MN84" s="98"/>
      <c r="MO84" s="98"/>
      <c r="MP84" s="96"/>
      <c r="MQ84" s="93"/>
      <c r="MR84" s="79"/>
      <c r="MS84" s="79"/>
      <c r="MT84" s="79"/>
      <c r="MU84" s="79"/>
      <c r="MV84" s="98"/>
      <c r="MW84" s="79"/>
      <c r="MX84" s="79"/>
      <c r="MY84" s="79"/>
      <c r="MZ84" s="79"/>
      <c r="NA84" s="79"/>
      <c r="NB84" s="79"/>
      <c r="NC84" s="79"/>
      <c r="ND84" s="96"/>
      <c r="NE84" s="96"/>
      <c r="NF84" s="96"/>
      <c r="NG84" s="96"/>
      <c r="NH84" s="93"/>
      <c r="NI84" s="79"/>
      <c r="NJ84" s="79"/>
      <c r="NK84" s="79"/>
      <c r="NL84" s="79"/>
      <c r="NM84" s="79"/>
      <c r="NN84" s="94"/>
      <c r="NO84" s="93"/>
      <c r="NP84" s="80"/>
      <c r="NQ84" s="124" t="s">
        <v>743</v>
      </c>
      <c r="NR84" s="102" t="s">
        <v>747</v>
      </c>
      <c r="NS84" s="102"/>
      <c r="NT84" s="102"/>
      <c r="NU84" s="102"/>
      <c r="NV84" s="104">
        <v>43720</v>
      </c>
      <c r="NW84" s="102" t="s">
        <v>525</v>
      </c>
      <c r="NX84" s="133" t="s">
        <v>552</v>
      </c>
      <c r="NY84" s="129" t="s">
        <v>601</v>
      </c>
      <c r="NZ84" s="133" t="s">
        <v>2051</v>
      </c>
      <c r="OA84" s="134"/>
      <c r="OB84" s="134"/>
      <c r="OC84" s="134"/>
      <c r="OD84" s="108">
        <f t="shared" si="162"/>
        <v>72</v>
      </c>
      <c r="OE84" s="109">
        <v>7</v>
      </c>
      <c r="OF84" s="110">
        <f t="shared" si="163"/>
        <v>30</v>
      </c>
      <c r="OG84" s="109">
        <v>7</v>
      </c>
      <c r="OH84" s="111">
        <f>ROUND(AVERAGEIF($ES$9:$ES$497,$ES84,EV$9:EV$497),0)</f>
        <v>58</v>
      </c>
      <c r="OI84" s="112">
        <f>ROUND(AVERAGEIF($ES$9:$ES$497,$ES84,EW$9:EW$497),0)</f>
        <v>57</v>
      </c>
      <c r="OJ84" s="112">
        <f>ROUND(AVERAGEIF($ES$9:$ES$497,$ES84,EX$9:EX$497),0)</f>
        <v>24</v>
      </c>
      <c r="OK84" s="112">
        <f>ROUND(AVERAGEIF($ES$9:$ES$497,$ES84,EY$9:EY$497),0)</f>
        <v>29</v>
      </c>
      <c r="OL84" s="112">
        <f>ROUND(AVERAGEIF($ES$9:$ES$497,$ES84,EZ$9:EZ$497),0)</f>
        <v>25</v>
      </c>
      <c r="OM84" s="112">
        <f>ROUND(AVERAGEIF($ES$9:$ES$497,$ES84,FA$9:FA$497),0)</f>
        <v>51</v>
      </c>
      <c r="ON84" s="112">
        <f>ROUND(AVERAGEIF($ES$9:$ES$497,$ES84,FB$9:FB$497),0)</f>
        <v>27</v>
      </c>
      <c r="OO84" s="112">
        <f>ROUND(AVERAGEIF($ES$9:$ES$497,$ES84,FC$9:FC$497),0)</f>
        <v>25</v>
      </c>
      <c r="OP84" s="112">
        <f>ROUND(AVERAGEIF($ES$9:$ES$497,$ES84,FD$9:FD$497),0)</f>
        <v>49</v>
      </c>
      <c r="OQ84" s="113">
        <f>ROUND(AVERAGEIF($ES$9:$ES$497,$ES84,FE$9:FE$497),0)</f>
        <v>49</v>
      </c>
      <c r="OR84" s="114">
        <f>ROUND(EV84/MAX(EV$9:EV$497)*100,0)</f>
        <v>20</v>
      </c>
      <c r="OS84" s="115">
        <f>ROUND(EW84/MAX(EW$9:EW$497)*100,0)</f>
        <v>28</v>
      </c>
      <c r="OT84" s="115">
        <f>ROUND(EX84/MAX(EX$9:EX$497)*100,0)</f>
        <v>13</v>
      </c>
      <c r="OU84" s="115">
        <f>ROUND(EY84/MAX(EY$9:EY$497)*100,0)</f>
        <v>12</v>
      </c>
      <c r="OV84" s="115">
        <f>ROUND(EZ84/MAX(EZ$9:EZ$497)*100,0)</f>
        <v>8</v>
      </c>
      <c r="OW84" s="115">
        <f>ROUND(FA84/MAX(FA$9:FA$497)*100,0)</f>
        <v>23</v>
      </c>
      <c r="OX84" s="115">
        <f>ROUND(FB84/MAX(FB$9:FB$497)*100,0)</f>
        <v>13</v>
      </c>
      <c r="OY84" s="116">
        <f>ROUND(FC84/MAX(FC$9:FC$497)*100,0)</f>
        <v>11</v>
      </c>
      <c r="OZ84" s="115">
        <f>ROUND(FD84/MAX(FD$9:FD$497)*100,0)</f>
        <v>18</v>
      </c>
      <c r="PA84" s="117">
        <f>ROUND(FE84/MAX(FE$9:FE$497)*100,0)</f>
        <v>13</v>
      </c>
      <c r="PB84" s="118">
        <f t="shared" si="164"/>
        <v>184</v>
      </c>
      <c r="PC84" s="115">
        <f t="shared" si="165"/>
        <v>169</v>
      </c>
      <c r="PD84" s="115">
        <f t="shared" si="166"/>
        <v>208</v>
      </c>
      <c r="PE84" s="115">
        <f t="shared" si="167"/>
        <v>206</v>
      </c>
      <c r="PF84" s="115">
        <f t="shared" si="168"/>
        <v>211</v>
      </c>
      <c r="PG84" s="119">
        <f t="shared" si="169"/>
        <v>202</v>
      </c>
      <c r="PH84" s="118">
        <f>ROUND(PB84/MAX(PB$9:PB$497)*100,0)</f>
        <v>22</v>
      </c>
      <c r="PI84" s="115">
        <f>ROUND(PC84/MAX(PC$9:PC$497)*100,0)</f>
        <v>20</v>
      </c>
      <c r="PJ84" s="115">
        <f>ROUND(PD84/MAX(PD$9:PD$497)*100,0)</f>
        <v>22</v>
      </c>
      <c r="PK84" s="115">
        <f>ROUND(PE84/MAX(PE$9:PE$497)*100,0)</f>
        <v>20</v>
      </c>
      <c r="PL84" s="115">
        <f>ROUND(PF84/MAX(PF$9:PF$497)*100,0)</f>
        <v>30</v>
      </c>
      <c r="PM84" s="119">
        <f>ROUND(PG84/MAX(PG$9:PG$497)*100,0)</f>
        <v>29</v>
      </c>
      <c r="PN84" s="118">
        <f>RANK(PH84,PH$9:PH$497,0)</f>
        <v>356</v>
      </c>
      <c r="PO84" s="115">
        <f>RANK(PI84,PI$9:PI$497,0)</f>
        <v>351</v>
      </c>
      <c r="PP84" s="115">
        <f>RANK(PJ84,PJ$9:PJ$497,0)</f>
        <v>361</v>
      </c>
      <c r="PQ84" s="115">
        <f>RANK(PK84,PK$9:PK$497,0)</f>
        <v>360</v>
      </c>
      <c r="PR84" s="115">
        <f>RANK(PL84,PL$9:PL$497,0)</f>
        <v>313</v>
      </c>
      <c r="PS84" s="119">
        <f>RANK(PM84,PM$9:PM$497,0)</f>
        <v>304</v>
      </c>
      <c r="PT84" s="120">
        <f>ROUND(FZ84/MAX(FZ$9:FZ$497)*100,0)</f>
        <v>50</v>
      </c>
      <c r="PU84" s="115">
        <f>ROUND(GA84/MAX(GA$9:GA$497)*100,0)</f>
        <v>52</v>
      </c>
      <c r="PV84" s="115">
        <f>ROUND(GB84/MAX(GB$9:GB$497)*100,0)</f>
        <v>30</v>
      </c>
      <c r="PW84" s="115">
        <f>ROUND(GC84/MAX(GC$9:GC$497)*100,0)</f>
        <v>37</v>
      </c>
      <c r="PX84" s="115">
        <f>ROUND(GD84/MAX(GD$9:GD$497)*100,0)</f>
        <v>15</v>
      </c>
      <c r="PY84" s="115">
        <f>ROUND(GE84/MAX(GE$9:GE$497)*100,0)</f>
        <v>40</v>
      </c>
      <c r="PZ84" s="115">
        <f>ROUND(GF84/MAX(GF$9:GF$497)*100,0)</f>
        <v>21</v>
      </c>
      <c r="QA84" s="116">
        <f>ROUND(GG84/MAX(GG$9:GG$497)*100,0)</f>
        <v>22</v>
      </c>
      <c r="QB84" s="115">
        <f>ROUND(GH84/MAX(GH$9:GH$497)*100,0)</f>
        <v>30</v>
      </c>
      <c r="QC84" s="121">
        <f>ROUND(GI84/MAX(GI$9:GI$497)*100,0)</f>
        <v>26</v>
      </c>
      <c r="QD84" s="120">
        <f>ROUND(AVERAGEIF($ES$9:$ES$497,$ES84,PT$9:PT$497),0)</f>
        <v>51</v>
      </c>
      <c r="QE84" s="120">
        <f>ROUND(AVERAGEIF($ES$9:$ES$497,$ES84,PU$9:PU$497),0)</f>
        <v>54</v>
      </c>
      <c r="QF84" s="120">
        <f>ROUND(AVERAGEIF($ES$9:$ES$497,$ES84,PV$9:PV$497),0)</f>
        <v>30</v>
      </c>
      <c r="QG84" s="120">
        <f>ROUND(AVERAGEIF($ES$9:$ES$497,$ES84,PW$9:PW$497),0)</f>
        <v>36</v>
      </c>
      <c r="QH84" s="120">
        <f>ROUND(AVERAGEIF($ES$9:$ES$497,$ES84,PX$9:PX$497),0)</f>
        <v>21</v>
      </c>
      <c r="QI84" s="120">
        <f>ROUND(AVERAGEIF($ES$9:$ES$497,$ES84,PY$9:PY$497),0)</f>
        <v>51</v>
      </c>
      <c r="QJ84" s="120">
        <f>ROUND(AVERAGEIF($ES$9:$ES$497,$ES84,PZ$9:PZ$497),0)</f>
        <v>21</v>
      </c>
      <c r="QK84" s="120">
        <f>ROUND(AVERAGEIF($ES$9:$ES$497,$ES84,QA$9:QA$497),0)</f>
        <v>23</v>
      </c>
      <c r="QL84" s="120">
        <f>ROUND(AVERAGEIF($ES$9:$ES$497,$ES84,QB$9:QB$497),0)</f>
        <v>35</v>
      </c>
      <c r="QM84" s="120">
        <f>ROUND(AVERAGEIF($ES$9:$ES$497,$ES84,QC$9:QC$497),0)</f>
        <v>27</v>
      </c>
      <c r="QN84" s="114">
        <f t="shared" si="126"/>
        <v>425</v>
      </c>
      <c r="QO84" s="115">
        <f t="shared" si="127"/>
        <v>365</v>
      </c>
      <c r="QP84" s="115">
        <f t="shared" si="128"/>
        <v>485</v>
      </c>
      <c r="QQ84" s="115">
        <f t="shared" si="129"/>
        <v>491</v>
      </c>
      <c r="QR84" s="115">
        <f t="shared" si="130"/>
        <v>553</v>
      </c>
      <c r="QS84" s="119">
        <f t="shared" si="131"/>
        <v>459</v>
      </c>
      <c r="QT84" s="114">
        <f>ROUND((QN84-MIN(QN$9:QN$497))/(MAX(QN$9:QN$497)-MIN(QN$9:QN$497))*100,0)</f>
        <v>31</v>
      </c>
      <c r="QU84" s="115">
        <f>ROUND((QO84-MIN(QO$9:QO$497))/(MAX(QO$9:QO$497)-MIN(QO$9:QO$497))*100,0)</f>
        <v>22</v>
      </c>
      <c r="QV84" s="115">
        <f>ROUND((QP84-MIN(QP$9:QP$497))/(MAX(QP$9:QP$497)-MIN(QP$9:QP$497))*100,0)</f>
        <v>19</v>
      </c>
      <c r="QW84" s="115">
        <f>ROUND((QQ84-MIN(QQ$9:QQ$497))/(MAX(QQ$9:QQ$497)-MIN(QQ$9:QQ$497))*100,0)</f>
        <v>26</v>
      </c>
      <c r="QX84" s="115">
        <f>ROUND((QR84-MIN(QR$9:QR$497))/(MAX(QR$9:QR$497)-MIN(QR$9:QR$497))*100,0)</f>
        <v>54</v>
      </c>
      <c r="QY84" s="115">
        <f>ROUND((QS84-MIN(QS$9:QS$497))/(MAX(QS$9:QS$497)-MIN(QS$9:QS$497))*100,0)</f>
        <v>57</v>
      </c>
      <c r="QZ84" s="114">
        <f>RANK(QN84,QN$9:QN$497,0)</f>
        <v>304</v>
      </c>
      <c r="RA84" s="115">
        <f>RANK(QO84,QO$9:QO$497,0)</f>
        <v>239</v>
      </c>
      <c r="RB84" s="115">
        <f>RANK(QP84,QP$9:QP$497,0)</f>
        <v>344</v>
      </c>
      <c r="RC84" s="115">
        <f>RANK(QQ84,QQ$9:QQ$497,0)</f>
        <v>321</v>
      </c>
      <c r="RD84" s="115">
        <f>RANK(QR84,QR$9:QR$497,0)</f>
        <v>146</v>
      </c>
      <c r="RE84" s="115">
        <f>RANK(QS84,QS$9:QS$497,0)</f>
        <v>76</v>
      </c>
      <c r="RF84" s="122"/>
      <c r="RG84" s="115">
        <f>($RH$3*(IH84+IJ84)*100*100/MAX(EX$9:EX$497)*$RO$3) +($RH$3*(II84+IJ84)*100*100/MAX(EX$9:EX$497)*$RO$4) + ($RH$3*IK84*100*100/MAX(EX$9:EX$497)*0.098)</f>
        <v>0</v>
      </c>
      <c r="RH84" s="115">
        <f>($RH$4*IL84*100*100/MAX(EZ$9:EZ$497))*$RQ$3</f>
        <v>0</v>
      </c>
      <c r="RI84" s="115">
        <f>($RH$3*IM84*100*100/MAX(EY$9:EY$497))*$RQ$4</f>
        <v>0</v>
      </c>
      <c r="RJ84" s="115">
        <f>($RH$3*IN84*100*100/MAX(EX$9:EX$497))</f>
        <v>0</v>
      </c>
      <c r="RK84" s="115">
        <f>($RH$4*IO84*100*100/MAX(EZ$9:EZ$497))*$RQ$3</f>
        <v>0</v>
      </c>
      <c r="RL84" s="115">
        <f>(($RL$4*IP84*100*((100/MAX(EX$9:EX$497)+100/MAX(EZ$9:EZ$497))/2))+($RL$4*IQ84*100*((100/MAX(EX$9:EX$497)+100/MAX(EZ$9:EZ$497))/2))+($RL$4*IR84*100*((100/MAX(EX$9:EX$497)+100/MAX(EZ$9:EZ$497))/2))+($RL$4*IS84*100*((100/MAX(EX$9:EX$497)+100/MAX(EZ$9:EZ$497))/2))+($RL$4*IT84*100*((100/MAX(EX$9:EX$497)+100/MAX(EZ$9:EZ$497))/2))+($RL$4*IU84*100*((100/MAX(EX$9:EX$497)+100/MAX(EZ$9:EZ$497))/2))+($RL$4*IV84*100*((100/MAX(EX$9:EX$497)+100/MAX(EZ$9:EZ$497))/2))+($RL$4*IW84*100*((100/MAX(EX$9:EX$497)+100/MAX(EZ$9:EZ$497))/2)))*$RS$3</f>
        <v>0</v>
      </c>
      <c r="RM84" s="115">
        <f>(($RH$3*IX84*100*100/MAX(EX$9:EX$497))+($RH$3*IY84*100*100/MAX(EX$9:EX$497))+($RH$3*IZ84*100*100/MAX(EX$9:EX$497))+($RH$3*JA84*100*100/MAX(EX$9:EX$497))+($RH$3*JB84*100*100/MAX(EX$9:EX$497))+($RH$3*JC84*100*100/MAX(EX$9:EX$497))+($RH$3*JD84*100*100/MAX(EX$9:EX$497))+($RH$3*JE84*100*100/MAX(EX$9:EX$497)))*$RS$4</f>
        <v>0</v>
      </c>
      <c r="RN84" s="115">
        <f>(($RH$4*JF84*100*100/MAX(EZ$9:EZ$497)) + ($RH$4*JG84*100*100/MAX(EZ$9:EZ$497)) + ($RH$4*JH84*100*100/MAX(EZ$9:EZ$497)) + ($RH$4*JI84*100*100/MAX(EZ$9:EZ$497)) + ($RH$4*JJ84*100*100/MAX(EZ$9:EZ$497)) + ($RH$4*JK84*100*100/MAX(EZ$9:EZ$497)) + ($RH$4*JL84*100*100/MAX(EZ$9:EZ$497)) + ($RH$4*JM84*100*100/MAX(EZ$9:EZ$497)))*$RU$3</f>
        <v>0</v>
      </c>
      <c r="RO84" s="115">
        <f>(($RL$4*JN84*100*((100/MAX(EX$9:EX$497)+100/MAX(EZ$9:EZ$497))/2))+($RL$4*JO84*100*((100/MAX(EX$9:EX$497)+100/MAX(EZ$9:EZ$497))/2))+($RL$4*JP84*100*((100/MAX(EX$9:EX$497)+100/MAX(EZ$9:EZ$497))/2))+($RL$4*JQ84*100*((100/MAX(EX$9:EX$497)+100/MAX(EZ$9:EZ$497))/2))+($RL$4*JR84*100*((100/MAX(EX$9:EX$497)+100/MAX(EZ$9:EZ$497))/2))+($RL$4*JS84*100*((100/MAX(EX$9:EX$497)+100/MAX(EZ$9:EZ$497))/2))+($RL$4*JT84*100*((100/MAX(EX$9:EX$497)+100/MAX(EZ$9:EZ$497))/2))+($RL$4*JU84*100*((100/MAX(EX$9:EX$497)+100/MAX(EZ$9:EZ$497))/2))+($RL$4*JV84*100*((100/MAX(EX$9:EX$497)+100/MAX(EZ$9:EZ$497))/2))+($RL$4*JW84*100*((100/MAX(EX$9:EX$497)+100/MAX(EZ$9:EZ$497))/2))+($RL$4*JX84*100*((100/MAX(EX$9:EX$497)+100/MAX(EZ$9:EZ$497))/2))+($RL$4*JY84*100*((100/MAX(EX$9:EX$497)+100/MAX(EZ$9:EZ$497))/2))+($RL$4*JZ84*100*((100/MAX(EX$9:EX$497)+100/MAX(EZ$9:EZ$497))/2)))*$RW$3/2</f>
        <v>0</v>
      </c>
      <c r="RP84" s="119">
        <f>($RJ$3*KA84*100*100/MAX(FA$9:FA$497)) + ($RJ$3*KB84*100*100/MAX(FA$9:FA$497)/2) + ($RJ$3*KC84*100*100/MAX(FA$9:FA$497)/2) + ($RJ$3*KD84*100*100/MAX(FA$9:FA$497)/4) + ($RJ$3*KE84*100*100/MAX(FA$9:FA$497)/4)</f>
        <v>0</v>
      </c>
      <c r="RQ84" s="118">
        <f>($RL$4*KF84*100*((100/MAX(EX$9:EX$497)+100/MAX(EZ$9:EZ$497)))) * ($RO$3/2) + (($RL$4*KG84*100*((100/MAX(EX$9:EX$497)+100/MAX(EZ$9:EZ$497))))+($RL$4*KH84*100*((100/MAX(EX$9:EX$497)+100/MAX(EZ$9:EZ$497))))+($RL$4*KI84*100*((100/MAX(EX$9:EX$497)+100/MAX(EZ$9:EZ$497))))+($RL$4*KJ84*100*((100/MAX(EX$9:EX$497)+100/MAX(EZ$9:EZ$497))))+($RL$4*KK84*100*((100/MAX(EX$9:EX$497)+100/MAX(EZ$9:EZ$497))))+($RL$4*KL84*100*((100/MAX(EX$9:EX$497)+100/MAX(EZ$9:EZ$497))))+($RL$4*KM84*100*((100/MAX(EX$9:EX$497)+100/MAX(EZ$9:EZ$497))))+($RL$4*KN84*100*((100/MAX(EX$9:EX$497)+100/MAX(EZ$9:EZ$497))))+($RL$4*KO84*100*((100/MAX(EX$9:EX$497)+100/MAX(EZ$9:EZ$497))))+($RL$4*KP84*100*((100/MAX(EX$9:EX$497)+100/MAX(EZ$9:EZ$497))))+($RL$4*KQ84*100*((100/MAX(EX$9:EX$497)+100/MAX(EZ$9:EZ$497))))+($RL$4*KR84*100*((100/MAX(EX$9:EX$497)+100/MAX(EZ$9:EZ$497))))+($RL$4*KS84*100*((100/MAX(EX$9:EX$497)+100/MAX(EZ$9:EZ$497))))+($RL$4*KV84*100*((100/MAX(EX$9:EX$497)+100/MAX(EZ$9:EZ$497))))) * (($RO$3+$RO$4)/6)</f>
        <v>0</v>
      </c>
      <c r="RR84" s="115">
        <f>(($RL$4*KW84*100*((100/MAX(EX$9:EX$497)+100/MAX(EZ$9:EZ$497))))) * ($RO$3/2) + (($RL$4*KX84*100*((100/MAX(EX$9:EX$497)+100/MAX(EZ$9:EZ$497))))+($RL$4*KY84*100*((100/MAX(EX$9:EX$497)+100/MAX(EZ$9:EZ$497))))+($RL$4*KZ84*100*((100/MAX(EX$9:EX$497)+100/MAX(EZ$9:EZ$497))))+($RL$4*LA84*100*((100/MAX(EX$9:EX$497)+100/MAX(EZ$9:EZ$497))))+($RL$4*LB84*100*((100/MAX(EX$9:EX$497)+100/MAX(EZ$9:EZ$497))))+($RL$4*LC84*100*((100/MAX(EX$9:EX$497)+100/MAX(EZ$9:EZ$497))))) * (($RO$3+$RO$4)/6)</f>
        <v>0</v>
      </c>
      <c r="RS84" s="119">
        <f>(($RL$4*LD84*100*((100/MAX(EX$9:EX$497)+100/MAX(EZ$9:EZ$497))))+($RL$4*LE84*100*((100/MAX(EX$9:EX$497)+100/MAX(EZ$9:EZ$497))))) * (($RO$3+$RO$4)/6)</f>
        <v>0</v>
      </c>
      <c r="RT84" s="118">
        <f>($RJ$4*LH84*100*(100/MAX(EV$9:EV$497)))+($RJ$4*LI84*100*(100/MAX(EV$9:EV$497)))</f>
        <v>0</v>
      </c>
      <c r="RU84" s="119">
        <f>($RJ$4*LJ84*(100/MAX(EV$9:EV$497)))/2 + ($RL$3*LK84*(100/MAX(EW$9:EW$497))) + ($RJ$4*LL84*(100/MAX(EV$9:EV$497)))/4 + ($RL$3*LM84*(100/MAX(EW$9:EW$497)))</f>
        <v>0</v>
      </c>
      <c r="RV84" s="118">
        <f>($RJ$4*LN84*100*100/MAX(EV$9:EV$497)/2)+($RJ$4*LO84*100*100/MAX(EV$9:EV$497)/2)+($RJ$4*LP84*100*100/MAX(EV$9:EV$497))+($RJ$4*LQ84*100*100/MAX(EV$9:EV$497))+($RJ$4*LR84*100*100/MAX(EV$9:EV$497))</f>
        <v>0</v>
      </c>
      <c r="RW84" s="115">
        <f>($RJ$4*LS84*100*100/MAX(EV$9:EV$497)) + (($RJ$4*LT84*100*100/MAX(EV$9:EV$497))+($RJ$4*LU84*100*100/MAX(EV$9:EV$497))+($RJ$4*LV84*100*100/MAX(EV$9:EV$497))+($RJ$4*LW84*100*100/MAX(EV$9:EV$497))+($RJ$4*LX84*100*100/MAX(EV$9:EV$497))+($RJ$4*LY84*100*100/MAX(EV$9:EV$497))+($RJ$4*LZ84*100*100/MAX(EV$9:EV$497))+($RJ$4*MA84*100*100/MAX(EV$9:EV$497)))/2</f>
        <v>0</v>
      </c>
      <c r="RX84" s="119">
        <f>($RJ$4*MB84*100*100/MAX(EV$9:EV$497))+($RJ$4*MC84*100*100/MAX(EV$9:EV$497))+($RJ$4*MD84*100*100/MAX(EV$9:EV$497))+($RJ$4*ME84*100*100/MAX(EV$9:EV$497))+($RJ$4*MF84*100*100/MAX(EV$9:EV$497))+($RJ$4*MG84*100*100/MAX(EV$9:EV$497))+($RJ$4*MH84*100*100/MAX(EV$9:EV$497))+($RJ$4*MI84*100*100/MAX(EV$9:EV$497))+($RJ$4*MJ84*100*100/MAX(EV$9:EV$497))+($RJ$4*MK84*100*100/MAX(EV$9:EV$497))+($RJ$4*ML84*100*100/MAX(EV$9:EV$497))+($RJ$4*MM84*100*100/MAX(EV$9:EV$497))+($RJ$4*MN84*100*100/MAX(EV$9:EV$497))</f>
        <v>0</v>
      </c>
      <c r="RY84" s="118">
        <f>($RJ$4*MQ84*100*100/MAX(EV$9:EV$497))/2 + (($RJ$4*MR84*100*100/MAX(EV$9:EV$497))+($RJ$4*MS84*100*100/MAX(EV$9:EV$497))+($RJ$4*MT84*100*100/MAX(EV$9:EV$497))+($RJ$4*MU84*100*100/MAX(EV$9:EV$497))+($RJ$4*MV84*100*100/MAX(EV$9:EV$497))+($RJ$4*MW84*100*100/MAX(EV$9:EV$497))+($RJ$4*MX84*100*100/MAX(EV$9:EV$497))+($RJ$4*MY84*100*100/MAX(EV$9:EV$497))+($RJ$4*MZ84*100*100/MAX(EV$9:EV$497))+($RJ$4*NA84*100*100/MAX(EV$9:EV$497))+($RJ$4*NB84*100*100/MAX(EV$9:EV$497))+($RJ$4*NC84*100*100/MAX(EV$9:EV$497))+($RJ$4*ND84*100*100/MAX(EV$9:EV$497))+($RJ$4*NG84*100*100/MAX(EV$9:EV$497)))/4</f>
        <v>0</v>
      </c>
      <c r="RZ84" s="115">
        <f>($RJ$4*NH84*100*100/MAX(EV$9:EV$497))/2 + (($RJ$4*NI84*100*100/MAX(EV$9:EV$497))+($RJ$4*NJ84*100*100/MAX(EV$9:EV$497))+($RJ$4*NK84*100*100/MAX(EV$9:EV$497))+($RJ$4*NL84*100*100/MAX(EV$9:EV$497))+($RJ$4*NM84*100*100/MAX(EV$9:EV$497))+($RJ$4*NN84*100*100/MAX(EV$9:EV$497)))/4</f>
        <v>0</v>
      </c>
      <c r="SA84" s="117">
        <f>(($RJ$4*NO84*100*100/MAX(EV$9:EV$497))+($RJ$4*NP84*100*100/MAX(EV$9:EV$497)))/4</f>
        <v>0</v>
      </c>
      <c r="SB84" s="118">
        <f t="shared" si="170"/>
        <v>0</v>
      </c>
      <c r="SC84" s="115">
        <f t="shared" si="171"/>
        <v>0</v>
      </c>
      <c r="SD84" s="115">
        <f t="shared" si="172"/>
        <v>0</v>
      </c>
      <c r="SE84" s="115">
        <f t="shared" si="173"/>
        <v>0</v>
      </c>
      <c r="SF84" s="115">
        <f t="shared" si="174"/>
        <v>0</v>
      </c>
      <c r="SG84" s="115">
        <f t="shared" si="175"/>
        <v>0</v>
      </c>
      <c r="SH84" s="115">
        <f>ROUND(SB84/MAX(SB$9:SB$497)*100,0)</f>
        <v>0</v>
      </c>
      <c r="SI84" s="115">
        <f>ROUND(SC84/MAX(SC$9:SC$497)*100,0)</f>
        <v>0</v>
      </c>
      <c r="SJ84" s="115">
        <f>ROUND(SD84/MAX(SD$9:SD$497)*100,0)</f>
        <v>0</v>
      </c>
      <c r="SK84" s="115">
        <f>ROUND(SE84/MAX(SE$9:SE$497)*100,0)</f>
        <v>0</v>
      </c>
      <c r="SL84" s="115">
        <f>ROUND(SF84/MAX(SF$9:SF$497)*100,0)</f>
        <v>0</v>
      </c>
      <c r="SM84" s="121">
        <f>ROUND(SG84/MAX(SG$9:SG$497)*100,0)</f>
        <v>0</v>
      </c>
      <c r="SN84" s="115">
        <f>ROUND(AVERAGEIF($ES$9:$ES$497,$ES84,SH$9:SH$497),0)</f>
        <v>29</v>
      </c>
      <c r="SO84" s="115">
        <f>ROUND(AVERAGEIF($ES$9:$ES$497,$ES84,SI$9:SI$497),0)</f>
        <v>3</v>
      </c>
      <c r="SP84" s="115">
        <f>ROUND(AVERAGEIF($ES$9:$ES$497,$ES84,SJ$9:SJ$497),0)</f>
        <v>5</v>
      </c>
      <c r="SQ84" s="115">
        <f>ROUND(AVERAGEIF($ES$9:$ES$497,$ES84,SK$9:SK$497),0)</f>
        <v>2</v>
      </c>
      <c r="SR84" s="115">
        <f>ROUND(AVERAGEIF($ES$9:$ES$497,$ES84,SL$9:SL$497),0)</f>
        <v>4</v>
      </c>
      <c r="SS84" s="121">
        <f>ROUND(AVERAGEIF($ES$9:$ES$497,$ES84,SM$9:SM$497),0)</f>
        <v>36</v>
      </c>
      <c r="ST84" s="114">
        <f>RANK(SB84,SB$9:SB$497,0)</f>
        <v>323</v>
      </c>
      <c r="SU84" s="115">
        <f>RANK(SC84,SC$9:SC$497,0)</f>
        <v>320</v>
      </c>
      <c r="SV84" s="115">
        <f>RANK(SD84,SD$9:SD$497,0)</f>
        <v>320</v>
      </c>
      <c r="SW84" s="115">
        <f>RANK(SE84,SE$9:SE$497,0)</f>
        <v>320</v>
      </c>
      <c r="SX84" s="115">
        <f>RANK(SF84,SF$9:SF$497,0)</f>
        <v>317</v>
      </c>
      <c r="SY84" s="115">
        <f>RANK(SG84,SG$9:SG$497,0)</f>
        <v>308</v>
      </c>
      <c r="SZ84" s="115">
        <f>COUNTIFS(SB$9:SB$497,"&gt;"&amp;SB84,$ES$9:$ES$497,$ES84)+1</f>
        <v>48</v>
      </c>
      <c r="TA84" s="115">
        <f>COUNTIFS(SC$9:SC$497,"&gt;"&amp;SC84,$ES$9:$ES$497,$ES84)+1</f>
        <v>48</v>
      </c>
      <c r="TB84" s="115">
        <f>COUNTIFS(SD$9:SD$497,"&gt;"&amp;SD84,$ES$9:$ES$497,$ES84)+1</f>
        <v>48</v>
      </c>
      <c r="TC84" s="115">
        <f>COUNTIFS(SE$9:SE$497,"&gt;"&amp;SE84,$ES$9:$ES$497,$ES84)+1</f>
        <v>48</v>
      </c>
      <c r="TD84" s="115">
        <f>COUNTIFS(SF$9:SF$497,"&gt;"&amp;SF84,$ES$9:$ES$497,$ES84)+1</f>
        <v>48</v>
      </c>
      <c r="TE84" s="117">
        <f>COUNTIFS(SG$9:SG$497,"&gt;"&amp;SG84,$ES$9:$ES$497,$ES84)+1</f>
        <v>48</v>
      </c>
      <c r="TF84" s="118">
        <f t="shared" si="176"/>
        <v>30</v>
      </c>
      <c r="TG84" s="115">
        <f t="shared" si="177"/>
        <v>22</v>
      </c>
      <c r="TH84" s="115">
        <f t="shared" si="178"/>
        <v>20</v>
      </c>
      <c r="TI84" s="115">
        <f t="shared" si="179"/>
        <v>22</v>
      </c>
      <c r="TJ84" s="115">
        <f t="shared" si="180"/>
        <v>20</v>
      </c>
      <c r="TK84" s="115">
        <f t="shared" si="181"/>
        <v>30</v>
      </c>
      <c r="TL84" s="117">
        <f t="shared" si="182"/>
        <v>29</v>
      </c>
      <c r="TM84" s="118">
        <f>ROUND(TF84/MAX(TF$9:TF$497)*100,0)</f>
        <v>17</v>
      </c>
      <c r="TN84" s="115">
        <f>ROUND(TG84/MAX(TG$9:TG$497)*100,0)</f>
        <v>12</v>
      </c>
      <c r="TO84" s="115">
        <f>ROUND(TH84/MAX(TH$9:TH$497)*100,0)</f>
        <v>11</v>
      </c>
      <c r="TP84" s="115">
        <f>ROUND(TI84/MAX(TI$9:TI$497)*100,0)</f>
        <v>12</v>
      </c>
      <c r="TQ84" s="115">
        <f>ROUND(TJ84/MAX(TJ$9:TJ$497)*100,0)</f>
        <v>10</v>
      </c>
      <c r="TR84" s="115">
        <f>ROUND(TK84/MAX(TK$9:TK$497)*100,0)</f>
        <v>15</v>
      </c>
      <c r="TS84" s="119">
        <f>ROUND(TL84/MAX(TL$9:TL$497)*100,0)</f>
        <v>15</v>
      </c>
      <c r="TT84" s="120">
        <f>RANK(TM84,TM$9:TM$497,0)</f>
        <v>360</v>
      </c>
      <c r="TU84" s="115">
        <f>RANK(TN84,TN$9:TN$497,0)</f>
        <v>376</v>
      </c>
      <c r="TV84" s="115">
        <f>RANK(TO84,TO$9:TO$497,0)</f>
        <v>367</v>
      </c>
      <c r="TW84" s="115">
        <f>RANK(TP84,TP$9:TP$497,0)</f>
        <v>375</v>
      </c>
      <c r="TX84" s="115">
        <f>RANK(TQ84,TQ$9:TQ$497,0)</f>
        <v>374</v>
      </c>
      <c r="TY84" s="115">
        <f>RANK(TR84,TR$9:TR$497,0)</f>
        <v>337</v>
      </c>
      <c r="TZ84" s="121">
        <f>RANK(TS84,TS$9:TS$497,0)</f>
        <v>322</v>
      </c>
      <c r="UA84" s="132"/>
      <c r="UB84" s="7" t="s">
        <v>1</v>
      </c>
    </row>
    <row r="85" spans="1:548" x14ac:dyDescent="0.15">
      <c r="A85" s="183">
        <v>77</v>
      </c>
      <c r="B85" s="203" t="s">
        <v>747</v>
      </c>
      <c r="C85" s="63"/>
      <c r="D85" s="63"/>
      <c r="E85" s="64" t="s">
        <v>518</v>
      </c>
      <c r="F85" s="65">
        <v>39</v>
      </c>
      <c r="G85" s="65" t="s">
        <v>547</v>
      </c>
      <c r="H85" s="65"/>
      <c r="I85" s="66" t="s">
        <v>521</v>
      </c>
      <c r="J85" s="67" t="s">
        <v>521</v>
      </c>
      <c r="K85" s="67" t="s">
        <v>521</v>
      </c>
      <c r="L85" s="67" t="s">
        <v>521</v>
      </c>
      <c r="M85" s="67" t="s">
        <v>521</v>
      </c>
      <c r="N85" s="67" t="s">
        <v>521</v>
      </c>
      <c r="O85" s="67" t="s">
        <v>521</v>
      </c>
      <c r="P85" s="67" t="s">
        <v>521</v>
      </c>
      <c r="Q85" s="67" t="s">
        <v>521</v>
      </c>
      <c r="R85" s="68" t="s">
        <v>521</v>
      </c>
      <c r="S85" s="69" t="s">
        <v>521</v>
      </c>
      <c r="T85" s="67" t="s">
        <v>521</v>
      </c>
      <c r="U85" s="67" t="s">
        <v>521</v>
      </c>
      <c r="V85" s="67" t="s">
        <v>521</v>
      </c>
      <c r="W85" s="67" t="s">
        <v>521</v>
      </c>
      <c r="X85" s="67" t="s">
        <v>521</v>
      </c>
      <c r="Y85" s="67" t="s">
        <v>521</v>
      </c>
      <c r="Z85" s="67" t="s">
        <v>521</v>
      </c>
      <c r="AA85" s="67" t="s">
        <v>521</v>
      </c>
      <c r="AB85" s="68" t="s">
        <v>521</v>
      </c>
      <c r="AC85" s="69" t="s">
        <v>521</v>
      </c>
      <c r="AD85" s="67" t="s">
        <v>521</v>
      </c>
      <c r="AE85" s="67" t="s">
        <v>521</v>
      </c>
      <c r="AF85" s="67" t="s">
        <v>521</v>
      </c>
      <c r="AG85" s="67" t="s">
        <v>520</v>
      </c>
      <c r="AH85" s="67" t="s">
        <v>520</v>
      </c>
      <c r="AI85" s="67" t="s">
        <v>520</v>
      </c>
      <c r="AJ85" s="67" t="s">
        <v>520</v>
      </c>
      <c r="AK85" s="67" t="s">
        <v>521</v>
      </c>
      <c r="AL85" s="68" t="s">
        <v>521</v>
      </c>
      <c r="AM85" s="69" t="s">
        <v>521</v>
      </c>
      <c r="AN85" s="67" t="s">
        <v>521</v>
      </c>
      <c r="AO85" s="67" t="s">
        <v>521</v>
      </c>
      <c r="AP85" s="67" t="s">
        <v>521</v>
      </c>
      <c r="AQ85" s="67" t="s">
        <v>521</v>
      </c>
      <c r="AR85" s="67" t="s">
        <v>521</v>
      </c>
      <c r="AS85" s="67" t="s">
        <v>521</v>
      </c>
      <c r="AT85" s="67" t="s">
        <v>521</v>
      </c>
      <c r="AU85" s="67" t="s">
        <v>521</v>
      </c>
      <c r="AV85" s="68" t="s">
        <v>521</v>
      </c>
      <c r="AW85" s="69" t="s">
        <v>521</v>
      </c>
      <c r="AX85" s="67" t="s">
        <v>521</v>
      </c>
      <c r="AY85" s="67" t="s">
        <v>521</v>
      </c>
      <c r="AZ85" s="67" t="s">
        <v>521</v>
      </c>
      <c r="BA85" s="67" t="s">
        <v>521</v>
      </c>
      <c r="BB85" s="67" t="s">
        <v>521</v>
      </c>
      <c r="BC85" s="67" t="s">
        <v>521</v>
      </c>
      <c r="BD85" s="67" t="s">
        <v>521</v>
      </c>
      <c r="BE85" s="67" t="s">
        <v>521</v>
      </c>
      <c r="BF85" s="68" t="s">
        <v>521</v>
      </c>
      <c r="BG85" s="69" t="s">
        <v>521</v>
      </c>
      <c r="BH85" s="67" t="s">
        <v>521</v>
      </c>
      <c r="BI85" s="67" t="s">
        <v>521</v>
      </c>
      <c r="BJ85" s="67" t="s">
        <v>521</v>
      </c>
      <c r="BK85" s="67" t="s">
        <v>521</v>
      </c>
      <c r="BL85" s="67" t="s">
        <v>521</v>
      </c>
      <c r="BM85" s="67" t="s">
        <v>521</v>
      </c>
      <c r="BN85" s="67" t="s">
        <v>521</v>
      </c>
      <c r="BO85" s="67" t="s">
        <v>521</v>
      </c>
      <c r="BP85" s="68" t="s">
        <v>521</v>
      </c>
      <c r="BQ85" s="70" t="s">
        <v>521</v>
      </c>
      <c r="BR85" s="67" t="s">
        <v>521</v>
      </c>
      <c r="BS85" s="67" t="s">
        <v>521</v>
      </c>
      <c r="BT85" s="67" t="s">
        <v>521</v>
      </c>
      <c r="BU85" s="67" t="s">
        <v>521</v>
      </c>
      <c r="BV85" s="67" t="s">
        <v>521</v>
      </c>
      <c r="BW85" s="67" t="s">
        <v>521</v>
      </c>
      <c r="BX85" s="67" t="s">
        <v>521</v>
      </c>
      <c r="BY85" s="67" t="s">
        <v>521</v>
      </c>
      <c r="BZ85" s="68" t="s">
        <v>521</v>
      </c>
      <c r="CA85" s="69" t="s">
        <v>521</v>
      </c>
      <c r="CB85" s="67" t="s">
        <v>521</v>
      </c>
      <c r="CC85" s="67" t="s">
        <v>521</v>
      </c>
      <c r="CD85" s="67" t="s">
        <v>521</v>
      </c>
      <c r="CE85" s="67" t="s">
        <v>521</v>
      </c>
      <c r="CF85" s="67" t="s">
        <v>521</v>
      </c>
      <c r="CG85" s="67" t="s">
        <v>521</v>
      </c>
      <c r="CH85" s="67" t="s">
        <v>521</v>
      </c>
      <c r="CI85" s="67" t="s">
        <v>521</v>
      </c>
      <c r="CJ85" s="68" t="s">
        <v>521</v>
      </c>
      <c r="CK85" s="69" t="s">
        <v>521</v>
      </c>
      <c r="CL85" s="67" t="s">
        <v>521</v>
      </c>
      <c r="CM85" s="67" t="s">
        <v>521</v>
      </c>
      <c r="CN85" s="67" t="s">
        <v>521</v>
      </c>
      <c r="CO85" s="67" t="s">
        <v>521</v>
      </c>
      <c r="CP85" s="67" t="s">
        <v>521</v>
      </c>
      <c r="CQ85" s="67" t="s">
        <v>521</v>
      </c>
      <c r="CR85" s="67" t="s">
        <v>521</v>
      </c>
      <c r="CS85" s="67" t="s">
        <v>521</v>
      </c>
      <c r="CT85" s="68" t="s">
        <v>521</v>
      </c>
      <c r="CU85" s="69" t="s">
        <v>521</v>
      </c>
      <c r="CV85" s="67" t="s">
        <v>521</v>
      </c>
      <c r="CW85" s="67" t="s">
        <v>521</v>
      </c>
      <c r="CX85" s="67" t="s">
        <v>521</v>
      </c>
      <c r="CY85" s="67" t="s">
        <v>521</v>
      </c>
      <c r="CZ85" s="67" t="s">
        <v>521</v>
      </c>
      <c r="DA85" s="67" t="s">
        <v>521</v>
      </c>
      <c r="DB85" s="67" t="s">
        <v>521</v>
      </c>
      <c r="DC85" s="67" t="s">
        <v>521</v>
      </c>
      <c r="DD85" s="68" t="s">
        <v>521</v>
      </c>
      <c r="DE85" s="69" t="s">
        <v>521</v>
      </c>
      <c r="DF85" s="71" t="s">
        <v>521</v>
      </c>
      <c r="DG85" s="67" t="s">
        <v>521</v>
      </c>
      <c r="DH85" s="67" t="s">
        <v>521</v>
      </c>
      <c r="DI85" s="67" t="s">
        <v>521</v>
      </c>
      <c r="DJ85" s="67" t="s">
        <v>521</v>
      </c>
      <c r="DK85" s="67" t="s">
        <v>521</v>
      </c>
      <c r="DL85" s="67" t="s">
        <v>521</v>
      </c>
      <c r="DM85" s="67" t="s">
        <v>521</v>
      </c>
      <c r="DN85" s="68" t="s">
        <v>521</v>
      </c>
      <c r="DO85" s="70" t="s">
        <v>521</v>
      </c>
      <c r="DP85" s="71" t="s">
        <v>521</v>
      </c>
      <c r="DQ85" s="67" t="s">
        <v>521</v>
      </c>
      <c r="DR85" s="67" t="s">
        <v>521</v>
      </c>
      <c r="DS85" s="67" t="s">
        <v>521</v>
      </c>
      <c r="DT85" s="67" t="s">
        <v>521</v>
      </c>
      <c r="DU85" s="67" t="s">
        <v>521</v>
      </c>
      <c r="DV85" s="67" t="s">
        <v>521</v>
      </c>
      <c r="DW85" s="67" t="s">
        <v>521</v>
      </c>
      <c r="DX85" s="72" t="s">
        <v>521</v>
      </c>
      <c r="DY85" s="73" t="s">
        <v>522</v>
      </c>
      <c r="DZ85" s="74">
        <v>2</v>
      </c>
      <c r="EA85" s="74">
        <v>3</v>
      </c>
      <c r="EB85" s="74">
        <v>3</v>
      </c>
      <c r="EC85" s="75">
        <v>4</v>
      </c>
      <c r="ED85" s="76" t="s">
        <v>522</v>
      </c>
      <c r="EE85" s="74">
        <f t="shared" si="132"/>
        <v>2</v>
      </c>
      <c r="EF85" s="74">
        <f t="shared" si="133"/>
        <v>6</v>
      </c>
      <c r="EG85" s="74">
        <f t="shared" si="134"/>
        <v>18</v>
      </c>
      <c r="EH85" s="77">
        <f t="shared" si="135"/>
        <v>72</v>
      </c>
      <c r="EI85" s="73">
        <v>100</v>
      </c>
      <c r="EJ85" s="74">
        <v>150</v>
      </c>
      <c r="EK85" s="74">
        <v>300</v>
      </c>
      <c r="EL85" s="74">
        <v>500</v>
      </c>
      <c r="EM85" s="75">
        <v>1500</v>
      </c>
      <c r="EN85" s="78">
        <v>1</v>
      </c>
      <c r="EO85" s="79">
        <f t="shared" si="136"/>
        <v>0.75</v>
      </c>
      <c r="EP85" s="79">
        <f t="shared" si="137"/>
        <v>0.5</v>
      </c>
      <c r="EQ85" s="79">
        <f t="shared" si="138"/>
        <v>0.27777777777777779</v>
      </c>
      <c r="ER85" s="80">
        <f t="shared" si="139"/>
        <v>0.20833333333333331</v>
      </c>
      <c r="ES85" s="128" t="s">
        <v>543</v>
      </c>
      <c r="ET85" s="82" t="s">
        <v>121</v>
      </c>
      <c r="EU85" s="83">
        <v>4</v>
      </c>
      <c r="EV85" s="73">
        <v>26</v>
      </c>
      <c r="EW85" s="74">
        <v>46</v>
      </c>
      <c r="EX85" s="74">
        <v>14</v>
      </c>
      <c r="EY85" s="74">
        <v>10</v>
      </c>
      <c r="EZ85" s="74">
        <v>52</v>
      </c>
      <c r="FA85" s="74">
        <v>11</v>
      </c>
      <c r="FB85" s="74">
        <v>34</v>
      </c>
      <c r="FC85" s="74">
        <v>35</v>
      </c>
      <c r="FD85" s="74">
        <f t="shared" si="140"/>
        <v>66</v>
      </c>
      <c r="FE85" s="84">
        <f t="shared" si="141"/>
        <v>49</v>
      </c>
      <c r="FF85" s="73">
        <f>RANK(EV85,$EV$9:$EV$497,0)</f>
        <v>381</v>
      </c>
      <c r="FG85" s="74">
        <f>RANK(EW85,$EW$9:$EW$497,0)</f>
        <v>196</v>
      </c>
      <c r="FH85" s="74">
        <f>RANK(EX85,$EX$9:$EX$497,0)</f>
        <v>359</v>
      </c>
      <c r="FI85" s="74">
        <f>RANK(EY85,$EY$9:$EY$497,0)</f>
        <v>390</v>
      </c>
      <c r="FJ85" s="74">
        <f>RANK(EZ85,$EZ$9:$EZ$497,0)</f>
        <v>57</v>
      </c>
      <c r="FK85" s="74">
        <f>RANK(FA85,$FA$9:$FA$497,0)</f>
        <v>295</v>
      </c>
      <c r="FL85" s="74">
        <f>RANK(FB85,$FB$9:$FB$497,0)</f>
        <v>240</v>
      </c>
      <c r="FM85" s="74">
        <f>RANK(FC85,$FC$9:$FC$497,0)</f>
        <v>245</v>
      </c>
      <c r="FN85" s="74">
        <f>RANK(FD85,$FD$9:$FD$497,0)</f>
        <v>225</v>
      </c>
      <c r="FO85" s="84">
        <f>RANK(FE85,$FE$9:$FE$497,0)</f>
        <v>306</v>
      </c>
      <c r="FP85" s="73">
        <f>COUNTIFS($EV$9:$EV$497,"&gt;"&amp;EV85,$ES$9:$ES$497,ES85)+1</f>
        <v>73</v>
      </c>
      <c r="FQ85" s="74">
        <f>COUNTIFS($EW$9:$EW$497,"&gt;"&amp;EW85,$ES$9:$ES$497,ES85)+1</f>
        <v>68</v>
      </c>
      <c r="FR85" s="74">
        <f>COUNTIFS($EX$9:$EX$497,"&gt;"&amp;EX85,$ES$9:$ES$497,ES85)+1</f>
        <v>49</v>
      </c>
      <c r="FS85" s="74">
        <f>COUNTIFS($EY$9:$EY$497,"&gt;"&amp;EY85,$ES$9:$ES$497,ES85)+1</f>
        <v>75</v>
      </c>
      <c r="FT85" s="74">
        <f>COUNTIFS($EZ$9:$EZ$497,"&gt;"&amp;EZ85,$ES$9:$ES$497,ES85)+1</f>
        <v>50</v>
      </c>
      <c r="FU85" s="74">
        <f>COUNTIFS($FA$9:$FA$497,"&gt;"&amp;FA85,$ES$9:$ES$497,ES85)+1</f>
        <v>60</v>
      </c>
      <c r="FV85" s="74">
        <f>COUNTIFS($FB$9:$FB$497,"&gt;"&amp;FB85,$ES$9:$ES$497,ES85)+1</f>
        <v>55</v>
      </c>
      <c r="FW85" s="74">
        <f>COUNTIFS($FC$9:$FC$497,"&gt;"&amp;FC85,$ES$9:$ES$497,ES85)+1</f>
        <v>59</v>
      </c>
      <c r="FX85" s="74">
        <f>COUNTIFS($FD$9:$FD$497,"&gt;"&amp;FD85,$ES$9:$ES$497,ES85)+1</f>
        <v>55</v>
      </c>
      <c r="FY85" s="84">
        <f>COUNTIFS($FE$9:$FE$497,"&gt;"&amp;FE85,$ES$9:$ES$497,ES85)+1</f>
        <v>61</v>
      </c>
      <c r="FZ85" s="85">
        <f t="shared" si="142"/>
        <v>0.67</v>
      </c>
      <c r="GA85" s="86">
        <f t="shared" si="143"/>
        <v>1.18</v>
      </c>
      <c r="GB85" s="86">
        <f t="shared" si="144"/>
        <v>0.36</v>
      </c>
      <c r="GC85" s="86">
        <f t="shared" si="145"/>
        <v>0.26</v>
      </c>
      <c r="GD85" s="86">
        <f t="shared" si="146"/>
        <v>1.33</v>
      </c>
      <c r="GE85" s="86">
        <f t="shared" si="147"/>
        <v>0.28000000000000003</v>
      </c>
      <c r="GF85" s="86">
        <f t="shared" si="148"/>
        <v>0.87</v>
      </c>
      <c r="GG85" s="86">
        <f t="shared" si="149"/>
        <v>0.9</v>
      </c>
      <c r="GH85" s="86">
        <f t="shared" si="150"/>
        <v>1.69</v>
      </c>
      <c r="GI85" s="87">
        <f t="shared" si="151"/>
        <v>1.26</v>
      </c>
      <c r="GJ85" s="85">
        <f>ROUND(((FZ85-AVERAGE(FZ$9:FZ$497))/STDEVP(FZ$9:FZ$497)*10+50),2)</f>
        <v>38.450000000000003</v>
      </c>
      <c r="GK85" s="86">
        <f>ROUND(((GA85-AVERAGE(GA$9:GA$497))/STDEVP(GA$9:GA$497)*10+50),2)</f>
        <v>64.63</v>
      </c>
      <c r="GL85" s="86">
        <f>ROUND(((GB85-AVERAGE(GB$9:GB$497))/STDEVP(GB$9:GB$497)*10+50),2)</f>
        <v>41.63</v>
      </c>
      <c r="GM85" s="86">
        <f>ROUND(((GC85-AVERAGE(GC$9:GC$497))/STDEVP(GC$9:GC$497)*10+50),2)</f>
        <v>36.659999999999997</v>
      </c>
      <c r="GN85" s="86">
        <f>ROUND(((GD85-AVERAGE(GD$9:GD$497))/STDEVP(GD$9:GD$497)*10+50),2)</f>
        <v>82.11</v>
      </c>
      <c r="GO85" s="86">
        <f>ROUND(((GE85-AVERAGE(GE$9:GE$497))/STDEVP(GE$9:GE$497)*10+50),2)</f>
        <v>47.52</v>
      </c>
      <c r="GP85" s="86">
        <f>ROUND(((GF85-AVERAGE(GF$9:GF$497))/STDEVP(GF$9:GF$497)*10+50),2)</f>
        <v>57.4</v>
      </c>
      <c r="GQ85" s="86">
        <f>ROUND(((GG85-AVERAGE(GG$9:GG$497))/STDEVP(GG$9:GG$497)*10+50),2)</f>
        <v>58.41</v>
      </c>
      <c r="GR85" s="86">
        <f>ROUND(((GH85-AVERAGE(GH$9:GH$497))/STDEVP(GH$9:GH$497)*10+50),2)</f>
        <v>76.09</v>
      </c>
      <c r="GS85" s="87">
        <f>ROUND(((GI85-AVERAGE(GI$9:GI$497))/STDEVP(GI$9:GI$497)*10+50),2)</f>
        <v>50.97</v>
      </c>
      <c r="GT85" s="73">
        <f>RANK(GJ85,$GJ$9:$GJ$497,0)</f>
        <v>381</v>
      </c>
      <c r="GU85" s="74">
        <f>RANK(GK85,$GK$9:$GK$497,0)</f>
        <v>43</v>
      </c>
      <c r="GV85" s="74">
        <f>RANK(GL85,$GL$9:$GL$497,0)</f>
        <v>355</v>
      </c>
      <c r="GW85" s="74">
        <f>RANK(GM85,$GM$9:$GM$497,0)</f>
        <v>412</v>
      </c>
      <c r="GX85" s="74">
        <f>RANK(GN85,$GN$9:$GN$497,0)</f>
        <v>7</v>
      </c>
      <c r="GY85" s="74">
        <f>RANK(GO85,$GO$9:$GO$497,0)</f>
        <v>203</v>
      </c>
      <c r="GZ85" s="74">
        <f>RANK(GP85,$GP$9:$GP$497,0)</f>
        <v>100</v>
      </c>
      <c r="HA85" s="74">
        <f>RANK(GQ85,$GQ$9:$GQ$497,0)</f>
        <v>92</v>
      </c>
      <c r="HB85" s="74">
        <f>RANK(GR85,$GR$9:$GR$497,0)</f>
        <v>13</v>
      </c>
      <c r="HC85" s="84">
        <f>RANK(GS85,$GS$9:$GS$497,0)</f>
        <v>160</v>
      </c>
      <c r="HD85" s="85">
        <f>ROUND(AVERAGEIF($ES$9:$ES$497,$ES85,$FZ$9:$FZ$497),2)</f>
        <v>0.86</v>
      </c>
      <c r="HE85" s="86">
        <f>ROUND(AVERAGEIF($ES$9:$ES$497,$ES85,$GA$9:$GA$497),2)</f>
        <v>1.0900000000000001</v>
      </c>
      <c r="HF85" s="86">
        <f>ROUND(AVERAGEIF($ES$9:$ES$497,$ES85,$GB$9:$GB$497),2)</f>
        <v>0.28999999999999998</v>
      </c>
      <c r="HG85" s="86">
        <f>ROUND(AVERAGEIF($ES$9:$ES$497,$ES85,$GC$9:$GC$497),2)</f>
        <v>0.42</v>
      </c>
      <c r="HH85" s="86">
        <f>ROUND(AVERAGEIF($ES$9:$ES$497,$ES85,$GD$9:$GD$497),2)</f>
        <v>0.86</v>
      </c>
      <c r="HI85" s="86">
        <f>ROUND(AVERAGEIF($ES$9:$ES$497,$ES85,$GE$9:$GE$497),2)</f>
        <v>0.3</v>
      </c>
      <c r="HJ85" s="86">
        <f>ROUND(AVERAGEIF($ES$9:$ES$497,$ES85,$GF$9:$GF$497),2)</f>
        <v>0.67</v>
      </c>
      <c r="HK85" s="86">
        <f>ROUND(AVERAGEIF($ES$9:$ES$497,$ES85,$GG$9:$GG$497),2)</f>
        <v>0.73</v>
      </c>
      <c r="HL85" s="86">
        <f>ROUND(AVERAGEIF($ES$9:$ES$497,$ES85,$GH$9:$GH$497),2)</f>
        <v>1.1399999999999999</v>
      </c>
      <c r="HM85" s="87">
        <f>ROUND(AVERAGEIF($ES$9:$ES$497,$ES85,$GI$9:$GI$497),2)</f>
        <v>1.01</v>
      </c>
      <c r="HN85" s="88">
        <f t="shared" si="152"/>
        <v>-0.18999999999999995</v>
      </c>
      <c r="HO85" s="89">
        <f t="shared" si="153"/>
        <v>8.9999999999999858E-2</v>
      </c>
      <c r="HP85" s="89">
        <f t="shared" si="154"/>
        <v>7.0000000000000007E-2</v>
      </c>
      <c r="HQ85" s="89">
        <f t="shared" si="155"/>
        <v>-0.15999999999999998</v>
      </c>
      <c r="HR85" s="89">
        <f t="shared" si="156"/>
        <v>0.47000000000000008</v>
      </c>
      <c r="HS85" s="89">
        <f t="shared" si="157"/>
        <v>-1.9999999999999962E-2</v>
      </c>
      <c r="HT85" s="89">
        <f t="shared" si="158"/>
        <v>0.19999999999999996</v>
      </c>
      <c r="HU85" s="89">
        <f t="shared" si="159"/>
        <v>0.17000000000000004</v>
      </c>
      <c r="HV85" s="89">
        <f t="shared" si="160"/>
        <v>0.55000000000000004</v>
      </c>
      <c r="HW85" s="90">
        <f t="shared" si="161"/>
        <v>0.25</v>
      </c>
      <c r="HX85" s="73">
        <f>COUNTIFS($FZ$9:$FZ$497,"&gt;"&amp;FZ85,$ES$9:$ES$497,$ES85)+1</f>
        <v>71</v>
      </c>
      <c r="HY85" s="74">
        <f>COUNTIFS($GA$9:$GA$497,"&gt;"&amp;GA85,$ES$9:$ES$497,$ES85)+1</f>
        <v>29</v>
      </c>
      <c r="HZ85" s="74">
        <f>COUNTIFS($GB$9:$GB$497,"&gt;"&amp;GB85,$ES$9:$ES$497,$ES85)+1</f>
        <v>31</v>
      </c>
      <c r="IA85" s="74">
        <f>COUNTIFS($GC$9:$GC$497,"&gt;"&amp;GC85,$ES$9:$ES$497,$ES85)+1</f>
        <v>75</v>
      </c>
      <c r="IB85" s="74">
        <f>COUNTIFS($GD$9:$GD$497,"&gt;"&amp;GD85,$ES$9:$ES$497,$ES85)+1</f>
        <v>7</v>
      </c>
      <c r="IC85" s="74">
        <f>COUNTIFS($GE$9:$GE$497,"&gt;"&amp;GE85,$ES$9:$ES$497,$ES85)+1</f>
        <v>49</v>
      </c>
      <c r="ID85" s="74">
        <f>COUNTIFS($GF$9:$GF$497,"&gt;"&amp;GF85,$ES$9:$ES$497,$ES85)+1</f>
        <v>13</v>
      </c>
      <c r="IE85" s="74">
        <f>COUNTIFS($GG$9:$GG$497,"&gt;"&amp;GG85,$ES$9:$ES$497,$ES85)+1</f>
        <v>14</v>
      </c>
      <c r="IF85" s="74">
        <f>COUNTIFS($GH$9:$GH$497,"&gt;"&amp;GH85,$ES$9:$ES$497,$ES85)+1</f>
        <v>6</v>
      </c>
      <c r="IG85" s="84">
        <f>COUNTIFS($GI$9:$GI$497,"&gt;"&amp;GI85,$ES$9:$ES$497,$ES85)+1</f>
        <v>10</v>
      </c>
      <c r="IH85" s="91"/>
      <c r="II85" s="79"/>
      <c r="IJ85" s="79"/>
      <c r="IK85" s="79"/>
      <c r="IL85" s="79"/>
      <c r="IM85" s="92"/>
      <c r="IN85" s="93"/>
      <c r="IO85" s="94"/>
      <c r="IP85" s="95"/>
      <c r="IQ85" s="79"/>
      <c r="IR85" s="79"/>
      <c r="IS85" s="79"/>
      <c r="IT85" s="79"/>
      <c r="IU85" s="79"/>
      <c r="IV85" s="79"/>
      <c r="IW85" s="96"/>
      <c r="IX85" s="93"/>
      <c r="IY85" s="79"/>
      <c r="IZ85" s="79"/>
      <c r="JA85" s="79"/>
      <c r="JB85" s="79"/>
      <c r="JC85" s="79"/>
      <c r="JD85" s="79"/>
      <c r="JE85" s="97"/>
      <c r="JF85" s="95"/>
      <c r="JG85" s="79"/>
      <c r="JH85" s="79"/>
      <c r="JI85" s="79"/>
      <c r="JJ85" s="79"/>
      <c r="JK85" s="79"/>
      <c r="JL85" s="79"/>
      <c r="JM85" s="96"/>
      <c r="JN85" s="93"/>
      <c r="JO85" s="79"/>
      <c r="JP85" s="79"/>
      <c r="JQ85" s="79"/>
      <c r="JR85" s="79"/>
      <c r="JS85" s="79"/>
      <c r="JT85" s="79"/>
      <c r="JU85" s="79"/>
      <c r="JV85" s="79"/>
      <c r="JW85" s="79"/>
      <c r="JX85" s="79"/>
      <c r="JY85" s="79"/>
      <c r="JZ85" s="97"/>
      <c r="KA85" s="93"/>
      <c r="KB85" s="79"/>
      <c r="KC85" s="79"/>
      <c r="KD85" s="79"/>
      <c r="KE85" s="97"/>
      <c r="KF85" s="95"/>
      <c r="KG85" s="79"/>
      <c r="KH85" s="79"/>
      <c r="KI85" s="79"/>
      <c r="KJ85" s="79"/>
      <c r="KK85" s="98"/>
      <c r="KL85" s="79"/>
      <c r="KM85" s="79"/>
      <c r="KN85" s="79"/>
      <c r="KO85" s="79"/>
      <c r="KP85" s="79"/>
      <c r="KQ85" s="79"/>
      <c r="KR85" s="79"/>
      <c r="KS85" s="96"/>
      <c r="KT85" s="96"/>
      <c r="KU85" s="96"/>
      <c r="KV85" s="96"/>
      <c r="KW85" s="93"/>
      <c r="KX85" s="79"/>
      <c r="KY85" s="79"/>
      <c r="KZ85" s="79"/>
      <c r="LA85" s="79"/>
      <c r="LB85" s="79"/>
      <c r="LC85" s="96"/>
      <c r="LD85" s="93"/>
      <c r="LE85" s="94"/>
      <c r="LF85" s="99"/>
      <c r="LG85" s="75"/>
      <c r="LH85" s="93"/>
      <c r="LI85" s="79"/>
      <c r="LJ85" s="74"/>
      <c r="LK85" s="74"/>
      <c r="LL85" s="74"/>
      <c r="LM85" s="100"/>
      <c r="LN85" s="95"/>
      <c r="LO85" s="79"/>
      <c r="LP85" s="79"/>
      <c r="LQ85" s="79"/>
      <c r="LR85" s="96"/>
      <c r="LS85" s="93"/>
      <c r="LT85" s="79">
        <v>0.03</v>
      </c>
      <c r="LU85" s="79"/>
      <c r="LV85" s="79"/>
      <c r="LW85" s="79"/>
      <c r="LX85" s="79"/>
      <c r="LY85" s="79"/>
      <c r="LZ85" s="79"/>
      <c r="MA85" s="97"/>
      <c r="MB85" s="95"/>
      <c r="MC85" s="79"/>
      <c r="MD85" s="79"/>
      <c r="ME85" s="79"/>
      <c r="MF85" s="79"/>
      <c r="MG85" s="79"/>
      <c r="MH85" s="79"/>
      <c r="MI85" s="79"/>
      <c r="MJ85" s="79"/>
      <c r="MK85" s="79"/>
      <c r="ML85" s="79"/>
      <c r="MM85" s="79"/>
      <c r="MN85" s="98"/>
      <c r="MO85" s="98"/>
      <c r="MP85" s="96"/>
      <c r="MQ85" s="93"/>
      <c r="MR85" s="79"/>
      <c r="MS85" s="79"/>
      <c r="MT85" s="79"/>
      <c r="MU85" s="79"/>
      <c r="MV85" s="98"/>
      <c r="MW85" s="79"/>
      <c r="MX85" s="79"/>
      <c r="MY85" s="79"/>
      <c r="MZ85" s="79"/>
      <c r="NA85" s="79"/>
      <c r="NB85" s="79"/>
      <c r="NC85" s="79"/>
      <c r="ND85" s="96"/>
      <c r="NE85" s="96"/>
      <c r="NF85" s="96"/>
      <c r="NG85" s="96"/>
      <c r="NH85" s="93"/>
      <c r="NI85" s="79"/>
      <c r="NJ85" s="79"/>
      <c r="NK85" s="79"/>
      <c r="NL85" s="79"/>
      <c r="NM85" s="79"/>
      <c r="NN85" s="94"/>
      <c r="NO85" s="93"/>
      <c r="NP85" s="80"/>
      <c r="NQ85" s="124" t="s">
        <v>744</v>
      </c>
      <c r="NR85" s="102" t="s">
        <v>748</v>
      </c>
      <c r="NS85" s="102"/>
      <c r="NT85" s="102"/>
      <c r="NU85" s="102"/>
      <c r="NV85" s="104">
        <v>43720</v>
      </c>
      <c r="NW85" s="102" t="s">
        <v>525</v>
      </c>
      <c r="NX85" s="133" t="s">
        <v>749</v>
      </c>
      <c r="NY85" s="129" t="s">
        <v>750</v>
      </c>
      <c r="NZ85" s="133" t="s">
        <v>749</v>
      </c>
      <c r="OA85" s="134"/>
      <c r="OB85" s="134"/>
      <c r="OC85" s="134"/>
      <c r="OD85" s="108">
        <f t="shared" si="162"/>
        <v>72</v>
      </c>
      <c r="OE85" s="109">
        <v>6</v>
      </c>
      <c r="OF85" s="110">
        <f t="shared" si="163"/>
        <v>100</v>
      </c>
      <c r="OG85" s="109">
        <v>5</v>
      </c>
      <c r="OH85" s="111">
        <f>ROUND(AVERAGEIF($ES$9:$ES$497,$ES85,EV$9:EV$497),0)</f>
        <v>57</v>
      </c>
      <c r="OI85" s="112">
        <f>ROUND(AVERAGEIF($ES$9:$ES$497,$ES85,EW$9:EW$497),0)</f>
        <v>69</v>
      </c>
      <c r="OJ85" s="112">
        <f>ROUND(AVERAGEIF($ES$9:$ES$497,$ES85,EX$9:EX$497),0)</f>
        <v>17</v>
      </c>
      <c r="OK85" s="112">
        <f>ROUND(AVERAGEIF($ES$9:$ES$497,$ES85,EY$9:EY$497),0)</f>
        <v>30</v>
      </c>
      <c r="OL85" s="112">
        <f>ROUND(AVERAGEIF($ES$9:$ES$497,$ES85,EZ$9:EZ$497),0)</f>
        <v>58</v>
      </c>
      <c r="OM85" s="112">
        <f>ROUND(AVERAGEIF($ES$9:$ES$497,$ES85,FA$9:FA$497),0)</f>
        <v>21</v>
      </c>
      <c r="ON85" s="112">
        <f>ROUND(AVERAGEIF($ES$9:$ES$497,$ES85,FB$9:FB$497),0)</f>
        <v>45</v>
      </c>
      <c r="OO85" s="112">
        <f>ROUND(AVERAGEIF($ES$9:$ES$497,$ES85,FC$9:FC$497),0)</f>
        <v>49</v>
      </c>
      <c r="OP85" s="112">
        <f>ROUND(AVERAGEIF($ES$9:$ES$497,$ES85,FD$9:FD$497),0)</f>
        <v>75</v>
      </c>
      <c r="OQ85" s="113">
        <f>ROUND(AVERAGEIF($ES$9:$ES$497,$ES85,FE$9:FE$497),0)</f>
        <v>66</v>
      </c>
      <c r="OR85" s="114">
        <f>ROUND(EV85/MAX(EV$9:EV$497)*100,0)</f>
        <v>15</v>
      </c>
      <c r="OS85" s="115">
        <f>ROUND(EW85/MAX(EW$9:EW$497)*100,0)</f>
        <v>36</v>
      </c>
      <c r="OT85" s="115">
        <f>ROUND(EX85/MAX(EX$9:EX$497)*100,0)</f>
        <v>12</v>
      </c>
      <c r="OU85" s="115">
        <f>ROUND(EY85/MAX(EY$9:EY$497)*100,0)</f>
        <v>7</v>
      </c>
      <c r="OV85" s="115">
        <f>ROUND(EZ85/MAX(EZ$9:EZ$497)*100,0)</f>
        <v>42</v>
      </c>
      <c r="OW85" s="115">
        <f>ROUND(FA85/MAX(FA$9:FA$497)*100,0)</f>
        <v>10</v>
      </c>
      <c r="OX85" s="115">
        <f>ROUND(FB85/MAX(FB$9:FB$497)*100,0)</f>
        <v>25</v>
      </c>
      <c r="OY85" s="116">
        <f>ROUND(FC85/MAX(FC$9:FC$497)*100,0)</f>
        <v>24</v>
      </c>
      <c r="OZ85" s="115">
        <f>ROUND(FD85/MAX(FD$9:FD$497)*100,0)</f>
        <v>45</v>
      </c>
      <c r="PA85" s="117">
        <f>ROUND(FE85/MAX(FE$9:FE$497)*100,0)</f>
        <v>20</v>
      </c>
      <c r="PB85" s="118">
        <f t="shared" si="164"/>
        <v>219</v>
      </c>
      <c r="PC85" s="115">
        <f t="shared" si="165"/>
        <v>309</v>
      </c>
      <c r="PD85" s="115">
        <f t="shared" si="166"/>
        <v>345</v>
      </c>
      <c r="PE85" s="115">
        <f t="shared" si="167"/>
        <v>267</v>
      </c>
      <c r="PF85" s="115">
        <f t="shared" si="168"/>
        <v>183</v>
      </c>
      <c r="PG85" s="119">
        <f t="shared" si="169"/>
        <v>171</v>
      </c>
      <c r="PH85" s="118">
        <f>ROUND(PB85/MAX(PB$9:PB$497)*100,0)</f>
        <v>26</v>
      </c>
      <c r="PI85" s="115">
        <f>ROUND(PC85/MAX(PC$9:PC$497)*100,0)</f>
        <v>37</v>
      </c>
      <c r="PJ85" s="115">
        <f>ROUND(PD85/MAX(PD$9:PD$497)*100,0)</f>
        <v>37</v>
      </c>
      <c r="PK85" s="115">
        <f>ROUND(PE85/MAX(PE$9:PE$497)*100,0)</f>
        <v>27</v>
      </c>
      <c r="PL85" s="115">
        <f>ROUND(PF85/MAX(PF$9:PF$497)*100,0)</f>
        <v>26</v>
      </c>
      <c r="PM85" s="119">
        <f>ROUND(PG85/MAX(PG$9:PG$497)*100,0)</f>
        <v>25</v>
      </c>
      <c r="PN85" s="118">
        <f>RANK(PH85,PH$9:PH$497,0)</f>
        <v>327</v>
      </c>
      <c r="PO85" s="115">
        <f>RANK(PI85,PI$9:PI$497,0)</f>
        <v>239</v>
      </c>
      <c r="PP85" s="115">
        <f>RANK(PJ85,PJ$9:PJ$497,0)</f>
        <v>278</v>
      </c>
      <c r="PQ85" s="115">
        <f>RANK(PK85,PK$9:PK$497,0)</f>
        <v>315</v>
      </c>
      <c r="PR85" s="115">
        <f>RANK(PL85,PL$9:PL$497,0)</f>
        <v>342</v>
      </c>
      <c r="PS85" s="119">
        <f>RANK(PM85,PM$9:PM$497,0)</f>
        <v>326</v>
      </c>
      <c r="PT85" s="120">
        <f>ROUND(FZ85/MAX(FZ$9:FZ$497)*100,0)</f>
        <v>37</v>
      </c>
      <c r="PU85" s="115">
        <f>ROUND(GA85/MAX(GA$9:GA$497)*100,0)</f>
        <v>66</v>
      </c>
      <c r="PV85" s="115">
        <f>ROUND(GB85/MAX(GB$9:GB$497)*100,0)</f>
        <v>26</v>
      </c>
      <c r="PW85" s="115">
        <f>ROUND(GC85/MAX(GC$9:GC$497)*100,0)</f>
        <v>21</v>
      </c>
      <c r="PX85" s="115">
        <f>ROUND(GD85/MAX(GD$9:GD$497)*100,0)</f>
        <v>74</v>
      </c>
      <c r="PY85" s="115">
        <f>ROUND(GE85/MAX(GE$9:GE$497)*100,0)</f>
        <v>17</v>
      </c>
      <c r="PZ85" s="115">
        <f>ROUND(GF85/MAX(GF$9:GF$497)*100,0)</f>
        <v>41</v>
      </c>
      <c r="QA85" s="116">
        <f>ROUND(GG85/MAX(GG$9:GG$497)*100,0)</f>
        <v>49</v>
      </c>
      <c r="QB85" s="115">
        <f>ROUND(GH85/MAX(GH$9:GH$497)*100,0)</f>
        <v>75</v>
      </c>
      <c r="QC85" s="121">
        <f>ROUND(GI85/MAX(GI$9:GI$497)*100,0)</f>
        <v>40</v>
      </c>
      <c r="QD85" s="120">
        <f>ROUND(AVERAGEIF($ES$9:$ES$497,$ES85,PT$9:PT$497),0)</f>
        <v>47</v>
      </c>
      <c r="QE85" s="120">
        <f>ROUND(AVERAGEIF($ES$9:$ES$497,$ES85,PU$9:PU$497),0)</f>
        <v>61</v>
      </c>
      <c r="QF85" s="120">
        <f>ROUND(AVERAGEIF($ES$9:$ES$497,$ES85,PV$9:PV$497),0)</f>
        <v>21</v>
      </c>
      <c r="QG85" s="120">
        <f>ROUND(AVERAGEIF($ES$9:$ES$497,$ES85,PW$9:PW$497),0)</f>
        <v>34</v>
      </c>
      <c r="QH85" s="120">
        <f>ROUND(AVERAGEIF($ES$9:$ES$497,$ES85,PX$9:PX$497),0)</f>
        <v>48</v>
      </c>
      <c r="QI85" s="120">
        <f>ROUND(AVERAGEIF($ES$9:$ES$497,$ES85,PY$9:PY$497),0)</f>
        <v>18</v>
      </c>
      <c r="QJ85" s="120">
        <f>ROUND(AVERAGEIF($ES$9:$ES$497,$ES85,PZ$9:PZ$497),0)</f>
        <v>31</v>
      </c>
      <c r="QK85" s="120">
        <f>ROUND(AVERAGEIF($ES$9:$ES$497,$ES85,QA$9:QA$497),0)</f>
        <v>40</v>
      </c>
      <c r="QL85" s="120">
        <f>ROUND(AVERAGEIF($ES$9:$ES$497,$ES85,QB$9:QB$497),0)</f>
        <v>51</v>
      </c>
      <c r="QM85" s="120">
        <f>ROUND(AVERAGEIF($ES$9:$ES$497,$ES85,QC$9:QC$497),0)</f>
        <v>32</v>
      </c>
      <c r="QN85" s="114">
        <f t="shared" ref="QN85:QN116" si="183">PV85*4 + (PT85+PU85+PZ85)*2 + (PW85+QA85)</f>
        <v>462</v>
      </c>
      <c r="QO85" s="115">
        <f t="shared" ref="QO85:QO116" si="184">PX85*4 + (PT85+PU85+PZ85)*2 + (PW85+QA85)</f>
        <v>654</v>
      </c>
      <c r="QP85" s="115">
        <f t="shared" ref="QP85:QP116" si="185">(PV85+PX85)*4 + (PT85+PU85+PZ85)*2 + (PW85+QA85)</f>
        <v>758</v>
      </c>
      <c r="QQ85" s="115">
        <f t="shared" ref="QQ85:QQ116" si="186">(PV85+QA85)*4 + (PT85+PU85+PZ85)*2 + (PW85)</f>
        <v>609</v>
      </c>
      <c r="QR85" s="115">
        <f t="shared" ref="QR85:QR116" si="187">(PT85+PW85)*4 + (PU85+PY85)*2 + PZ85</f>
        <v>439</v>
      </c>
      <c r="QS85" s="119">
        <f t="shared" ref="QS85:QS116" si="188">PY85*4 + (PT85+PU85+PW85)*2 + PZ85</f>
        <v>357</v>
      </c>
      <c r="QT85" s="114">
        <f>ROUND((QN85-MIN(QN$9:QN$497))/(MAX(QN$9:QN$497)-MIN(QN$9:QN$497))*100,0)</f>
        <v>36</v>
      </c>
      <c r="QU85" s="115">
        <f>ROUND((QO85-MIN(QO$9:QO$497))/(MAX(QO$9:QO$497)-MIN(QO$9:QO$497))*100,0)</f>
        <v>64</v>
      </c>
      <c r="QV85" s="115">
        <f>ROUND((QP85-MIN(QP$9:QP$497))/(MAX(QP$9:QP$497)-MIN(QP$9:QP$497))*100,0)</f>
        <v>59</v>
      </c>
      <c r="QW85" s="115">
        <f>ROUND((QQ85-MIN(QQ$9:QQ$497))/(MAX(QQ$9:QQ$497)-MIN(QQ$9:QQ$497))*100,0)</f>
        <v>41</v>
      </c>
      <c r="QX85" s="115">
        <f>ROUND((QR85-MIN(QR$9:QR$497))/(MAX(QR$9:QR$497)-MIN(QR$9:QR$497))*100,0)</f>
        <v>34</v>
      </c>
      <c r="QY85" s="115">
        <f>ROUND((QS85-MIN(QS$9:QS$497))/(MAX(QS$9:QS$497)-MIN(QS$9:QS$497))*100,0)</f>
        <v>37</v>
      </c>
      <c r="QZ85" s="114">
        <f>RANK(QN85,QN$9:QN$497,0)</f>
        <v>243</v>
      </c>
      <c r="RA85" s="115">
        <f>RANK(QO85,QO$9:QO$497,0)</f>
        <v>17</v>
      </c>
      <c r="RB85" s="115">
        <f>RANK(QP85,QP$9:QP$497,0)</f>
        <v>22</v>
      </c>
      <c r="RC85" s="115">
        <f>RANK(QQ85,QQ$9:QQ$497,0)</f>
        <v>162</v>
      </c>
      <c r="RD85" s="115">
        <f>RANK(QR85,QR$9:QR$497,0)</f>
        <v>331</v>
      </c>
      <c r="RE85" s="115">
        <f>RANK(QS85,QS$9:QS$497,0)</f>
        <v>236</v>
      </c>
      <c r="RF85" s="122"/>
      <c r="RG85" s="115">
        <f>($RH$3*(IH85+IJ85)*100*100/MAX(EX$9:EX$497)*$RO$3) +($RH$3*(II85+IJ85)*100*100/MAX(EX$9:EX$497)*$RO$4) + ($RH$3*IK85*100*100/MAX(EX$9:EX$497)*0.098)</f>
        <v>0</v>
      </c>
      <c r="RH85" s="115">
        <f>($RH$4*IL85*100*100/MAX(EZ$9:EZ$497))*$RQ$3</f>
        <v>0</v>
      </c>
      <c r="RI85" s="115">
        <f>($RH$3*IM85*100*100/MAX(EY$9:EY$497))*$RQ$4</f>
        <v>0</v>
      </c>
      <c r="RJ85" s="115">
        <f>($RH$3*IN85*100*100/MAX(EX$9:EX$497))</f>
        <v>0</v>
      </c>
      <c r="RK85" s="115">
        <f>($RH$4*IO85*100*100/MAX(EZ$9:EZ$497))*$RQ$3</f>
        <v>0</v>
      </c>
      <c r="RL85" s="115">
        <f>(($RL$4*IP85*100*((100/MAX(EX$9:EX$497)+100/MAX(EZ$9:EZ$497))/2))+($RL$4*IQ85*100*((100/MAX(EX$9:EX$497)+100/MAX(EZ$9:EZ$497))/2))+($RL$4*IR85*100*((100/MAX(EX$9:EX$497)+100/MAX(EZ$9:EZ$497))/2))+($RL$4*IS85*100*((100/MAX(EX$9:EX$497)+100/MAX(EZ$9:EZ$497))/2))+($RL$4*IT85*100*((100/MAX(EX$9:EX$497)+100/MAX(EZ$9:EZ$497))/2))+($RL$4*IU85*100*((100/MAX(EX$9:EX$497)+100/MAX(EZ$9:EZ$497))/2))+($RL$4*IV85*100*((100/MAX(EX$9:EX$497)+100/MAX(EZ$9:EZ$497))/2))+($RL$4*IW85*100*((100/MAX(EX$9:EX$497)+100/MAX(EZ$9:EZ$497))/2)))*$RS$3</f>
        <v>0</v>
      </c>
      <c r="RM85" s="115">
        <f>(($RH$3*IX85*100*100/MAX(EX$9:EX$497))+($RH$3*IY85*100*100/MAX(EX$9:EX$497))+($RH$3*IZ85*100*100/MAX(EX$9:EX$497))+($RH$3*JA85*100*100/MAX(EX$9:EX$497))+($RH$3*JB85*100*100/MAX(EX$9:EX$497))+($RH$3*JC85*100*100/MAX(EX$9:EX$497))+($RH$3*JD85*100*100/MAX(EX$9:EX$497))+($RH$3*JE85*100*100/MAX(EX$9:EX$497)))*$RS$4</f>
        <v>0</v>
      </c>
      <c r="RN85" s="115">
        <f>(($RH$4*JF85*100*100/MAX(EZ$9:EZ$497)) + ($RH$4*JG85*100*100/MAX(EZ$9:EZ$497)) + ($RH$4*JH85*100*100/MAX(EZ$9:EZ$497)) + ($RH$4*JI85*100*100/MAX(EZ$9:EZ$497)) + ($RH$4*JJ85*100*100/MAX(EZ$9:EZ$497)) + ($RH$4*JK85*100*100/MAX(EZ$9:EZ$497)) + ($RH$4*JL85*100*100/MAX(EZ$9:EZ$497)) + ($RH$4*JM85*100*100/MAX(EZ$9:EZ$497)))*$RU$3</f>
        <v>0</v>
      </c>
      <c r="RO85" s="115">
        <f>(($RL$4*JN85*100*((100/MAX(EX$9:EX$497)+100/MAX(EZ$9:EZ$497))/2))+($RL$4*JO85*100*((100/MAX(EX$9:EX$497)+100/MAX(EZ$9:EZ$497))/2))+($RL$4*JP85*100*((100/MAX(EX$9:EX$497)+100/MAX(EZ$9:EZ$497))/2))+($RL$4*JQ85*100*((100/MAX(EX$9:EX$497)+100/MAX(EZ$9:EZ$497))/2))+($RL$4*JR85*100*((100/MAX(EX$9:EX$497)+100/MAX(EZ$9:EZ$497))/2))+($RL$4*JS85*100*((100/MAX(EX$9:EX$497)+100/MAX(EZ$9:EZ$497))/2))+($RL$4*JT85*100*((100/MAX(EX$9:EX$497)+100/MAX(EZ$9:EZ$497))/2))+($RL$4*JU85*100*((100/MAX(EX$9:EX$497)+100/MAX(EZ$9:EZ$497))/2))+($RL$4*JV85*100*((100/MAX(EX$9:EX$497)+100/MAX(EZ$9:EZ$497))/2))+($RL$4*JW85*100*((100/MAX(EX$9:EX$497)+100/MAX(EZ$9:EZ$497))/2))+($RL$4*JX85*100*((100/MAX(EX$9:EX$497)+100/MAX(EZ$9:EZ$497))/2))+($RL$4*JY85*100*((100/MAX(EX$9:EX$497)+100/MAX(EZ$9:EZ$497))/2))+($RL$4*JZ85*100*((100/MAX(EX$9:EX$497)+100/MAX(EZ$9:EZ$497))/2)))*$RW$3/2</f>
        <v>0</v>
      </c>
      <c r="RP85" s="119">
        <f>($RJ$3*KA85*100*100/MAX(FA$9:FA$497)) + ($RJ$3*KB85*100*100/MAX(FA$9:FA$497)/2) + ($RJ$3*KC85*100*100/MAX(FA$9:FA$497)/2) + ($RJ$3*KD85*100*100/MAX(FA$9:FA$497)/4) + ($RJ$3*KE85*100*100/MAX(FA$9:FA$497)/4)</f>
        <v>0</v>
      </c>
      <c r="RQ85" s="118">
        <f>($RL$4*KF85*100*((100/MAX(EX$9:EX$497)+100/MAX(EZ$9:EZ$497)))) * ($RO$3/2) + (($RL$4*KG85*100*((100/MAX(EX$9:EX$497)+100/MAX(EZ$9:EZ$497))))+($RL$4*KH85*100*((100/MAX(EX$9:EX$497)+100/MAX(EZ$9:EZ$497))))+($RL$4*KI85*100*((100/MAX(EX$9:EX$497)+100/MAX(EZ$9:EZ$497))))+($RL$4*KJ85*100*((100/MAX(EX$9:EX$497)+100/MAX(EZ$9:EZ$497))))+($RL$4*KK85*100*((100/MAX(EX$9:EX$497)+100/MAX(EZ$9:EZ$497))))+($RL$4*KL85*100*((100/MAX(EX$9:EX$497)+100/MAX(EZ$9:EZ$497))))+($RL$4*KM85*100*((100/MAX(EX$9:EX$497)+100/MAX(EZ$9:EZ$497))))+($RL$4*KN85*100*((100/MAX(EX$9:EX$497)+100/MAX(EZ$9:EZ$497))))+($RL$4*KO85*100*((100/MAX(EX$9:EX$497)+100/MAX(EZ$9:EZ$497))))+($RL$4*KP85*100*((100/MAX(EX$9:EX$497)+100/MAX(EZ$9:EZ$497))))+($RL$4*KQ85*100*((100/MAX(EX$9:EX$497)+100/MAX(EZ$9:EZ$497))))+($RL$4*KR85*100*((100/MAX(EX$9:EX$497)+100/MAX(EZ$9:EZ$497))))+($RL$4*KS85*100*((100/MAX(EX$9:EX$497)+100/MAX(EZ$9:EZ$497))))+($RL$4*KV85*100*((100/MAX(EX$9:EX$497)+100/MAX(EZ$9:EZ$497))))) * (($RO$3+$RO$4)/6)</f>
        <v>0</v>
      </c>
      <c r="RR85" s="115">
        <f>(($RL$4*KW85*100*((100/MAX(EX$9:EX$497)+100/MAX(EZ$9:EZ$497))))) * ($RO$3/2) + (($RL$4*KX85*100*((100/MAX(EX$9:EX$497)+100/MAX(EZ$9:EZ$497))))+($RL$4*KY85*100*((100/MAX(EX$9:EX$497)+100/MAX(EZ$9:EZ$497))))+($RL$4*KZ85*100*((100/MAX(EX$9:EX$497)+100/MAX(EZ$9:EZ$497))))+($RL$4*LA85*100*((100/MAX(EX$9:EX$497)+100/MAX(EZ$9:EZ$497))))+($RL$4*LB85*100*((100/MAX(EX$9:EX$497)+100/MAX(EZ$9:EZ$497))))+($RL$4*LC85*100*((100/MAX(EX$9:EX$497)+100/MAX(EZ$9:EZ$497))))) * (($RO$3+$RO$4)/6)</f>
        <v>0</v>
      </c>
      <c r="RS85" s="119">
        <f>(($RL$4*LD85*100*((100/MAX(EX$9:EX$497)+100/MAX(EZ$9:EZ$497))))+($RL$4*LE85*100*((100/MAX(EX$9:EX$497)+100/MAX(EZ$9:EZ$497))))) * (($RO$3+$RO$4)/6)</f>
        <v>0</v>
      </c>
      <c r="RT85" s="118">
        <f>($RJ$4*LH85*100*(100/MAX(EV$9:EV$497)))+($RJ$4*LI85*100*(100/MAX(EV$9:EV$497)))</f>
        <v>0</v>
      </c>
      <c r="RU85" s="119">
        <f>($RJ$4*LJ85*(100/MAX(EV$9:EV$497)))/2 + ($RL$3*LK85*(100/MAX(EW$9:EW$497))) + ($RJ$4*LL85*(100/MAX(EV$9:EV$497)))/4 + ($RL$3*LM85*(100/MAX(EW$9:EW$497)))</f>
        <v>0</v>
      </c>
      <c r="RV85" s="118">
        <f>($RJ$4*LN85*100*100/MAX(EV$9:EV$497)/2)+($RJ$4*LO85*100*100/MAX(EV$9:EV$497)/2)+($RJ$4*LP85*100*100/MAX(EV$9:EV$497))+($RJ$4*LQ85*100*100/MAX(EV$9:EV$497))+($RJ$4*LR85*100*100/MAX(EV$9:EV$497))</f>
        <v>0</v>
      </c>
      <c r="RW85" s="115">
        <f>($RJ$4*LS85*100*100/MAX(EV$9:EV$497)) + (($RJ$4*LT85*100*100/MAX(EV$9:EV$497))+($RJ$4*LU85*100*100/MAX(EV$9:EV$497))+($RJ$4*LV85*100*100/MAX(EV$9:EV$497))+($RJ$4*LW85*100*100/MAX(EV$9:EV$497))+($RJ$4*LX85*100*100/MAX(EV$9:EV$497))+($RJ$4*LY85*100*100/MAX(EV$9:EV$497))+($RJ$4*LZ85*100*100/MAX(EV$9:EV$497))+($RJ$4*MA85*100*100/MAX(EV$9:EV$497)))/2</f>
        <v>2.5280898876404496</v>
      </c>
      <c r="RX85" s="119">
        <f>($RJ$4*MB85*100*100/MAX(EV$9:EV$497))+($RJ$4*MC85*100*100/MAX(EV$9:EV$497))+($RJ$4*MD85*100*100/MAX(EV$9:EV$497))+($RJ$4*ME85*100*100/MAX(EV$9:EV$497))+($RJ$4*MF85*100*100/MAX(EV$9:EV$497))+($RJ$4*MG85*100*100/MAX(EV$9:EV$497))+($RJ$4*MH85*100*100/MAX(EV$9:EV$497))+($RJ$4*MI85*100*100/MAX(EV$9:EV$497))+($RJ$4*MJ85*100*100/MAX(EV$9:EV$497))+($RJ$4*MK85*100*100/MAX(EV$9:EV$497))+($RJ$4*ML85*100*100/MAX(EV$9:EV$497))+($RJ$4*MM85*100*100/MAX(EV$9:EV$497))+($RJ$4*MN85*100*100/MAX(EV$9:EV$497))</f>
        <v>0</v>
      </c>
      <c r="RY85" s="118">
        <f>($RJ$4*MQ85*100*100/MAX(EV$9:EV$497))/2 + (($RJ$4*MR85*100*100/MAX(EV$9:EV$497))+($RJ$4*MS85*100*100/MAX(EV$9:EV$497))+($RJ$4*MT85*100*100/MAX(EV$9:EV$497))+($RJ$4*MU85*100*100/MAX(EV$9:EV$497))+($RJ$4*MV85*100*100/MAX(EV$9:EV$497))+($RJ$4*MW85*100*100/MAX(EV$9:EV$497))+($RJ$4*MX85*100*100/MAX(EV$9:EV$497))+($RJ$4*MY85*100*100/MAX(EV$9:EV$497))+($RJ$4*MZ85*100*100/MAX(EV$9:EV$497))+($RJ$4*NA85*100*100/MAX(EV$9:EV$497))+($RJ$4*NB85*100*100/MAX(EV$9:EV$497))+($RJ$4*NC85*100*100/MAX(EV$9:EV$497))+($RJ$4*ND85*100*100/MAX(EV$9:EV$497))+($RJ$4*NG85*100*100/MAX(EV$9:EV$497)))/4</f>
        <v>0</v>
      </c>
      <c r="RZ85" s="115">
        <f>($RJ$4*NH85*100*100/MAX(EV$9:EV$497))/2 + (($RJ$4*NI85*100*100/MAX(EV$9:EV$497))+($RJ$4*NJ85*100*100/MAX(EV$9:EV$497))+($RJ$4*NK85*100*100/MAX(EV$9:EV$497))+($RJ$4*NL85*100*100/MAX(EV$9:EV$497))+($RJ$4*NM85*100*100/MAX(EV$9:EV$497))+($RJ$4*NN85*100*100/MAX(EV$9:EV$497)))/4</f>
        <v>0</v>
      </c>
      <c r="SA85" s="117">
        <f>(($RJ$4*NO85*100*100/MAX(EV$9:EV$497))+($RJ$4*NP85*100*100/MAX(EV$9:EV$497)))/4</f>
        <v>0</v>
      </c>
      <c r="SB85" s="118">
        <f t="shared" si="170"/>
        <v>2.5280898876404496</v>
      </c>
      <c r="SC85" s="115">
        <f t="shared" si="171"/>
        <v>0.5056179775280899</v>
      </c>
      <c r="SD85" s="115">
        <f t="shared" si="172"/>
        <v>0.6320224719101124</v>
      </c>
      <c r="SE85" s="115">
        <f t="shared" si="173"/>
        <v>0.5056179775280899</v>
      </c>
      <c r="SF85" s="115">
        <f t="shared" si="174"/>
        <v>0.6320224719101124</v>
      </c>
      <c r="SG85" s="115">
        <f t="shared" si="175"/>
        <v>2.5280898876404496</v>
      </c>
      <c r="SH85" s="115">
        <f>ROUND(SB85/MAX(SB$9:SB$497)*100,0)</f>
        <v>3</v>
      </c>
      <c r="SI85" s="115">
        <f>ROUND(SC85/MAX(SC$9:SC$497)*100,0)</f>
        <v>1</v>
      </c>
      <c r="SJ85" s="115">
        <f>ROUND(SD85/MAX(SD$9:SD$497)*100,0)</f>
        <v>1</v>
      </c>
      <c r="SK85" s="115">
        <f>ROUND(SE85/MAX(SE$9:SE$497)*100,0)</f>
        <v>0</v>
      </c>
      <c r="SL85" s="115">
        <f>ROUND(SF85/MAX(SF$9:SF$497)*100,0)</f>
        <v>2</v>
      </c>
      <c r="SM85" s="121">
        <f>ROUND(SG85/MAX(SG$9:SG$497)*100,0)</f>
        <v>2</v>
      </c>
      <c r="SN85" s="115">
        <f>ROUND(AVERAGEIF($ES$9:$ES$497,$ES85,SH$9:SH$497),0)</f>
        <v>12</v>
      </c>
      <c r="SO85" s="115">
        <f>ROUND(AVERAGEIF($ES$9:$ES$497,$ES85,SI$9:SI$497),0)</f>
        <v>5</v>
      </c>
      <c r="SP85" s="115">
        <f>ROUND(AVERAGEIF($ES$9:$ES$497,$ES85,SJ$9:SJ$497),0)</f>
        <v>26</v>
      </c>
      <c r="SQ85" s="115">
        <f>ROUND(AVERAGEIF($ES$9:$ES$497,$ES85,SK$9:SK$497),0)</f>
        <v>6</v>
      </c>
      <c r="SR85" s="115">
        <f>ROUND(AVERAGEIF($ES$9:$ES$497,$ES85,SL$9:SL$497),0)</f>
        <v>8</v>
      </c>
      <c r="SS85" s="121">
        <f>ROUND(AVERAGEIF($ES$9:$ES$497,$ES85,SM$9:SM$497),0)</f>
        <v>4</v>
      </c>
      <c r="ST85" s="114">
        <f>RANK(SB85,SB$9:SB$497,0)</f>
        <v>273</v>
      </c>
      <c r="SU85" s="115">
        <f>RANK(SC85,SC$9:SC$497,0)</f>
        <v>256</v>
      </c>
      <c r="SV85" s="115">
        <f>RANK(SD85,SD$9:SD$497,0)</f>
        <v>252</v>
      </c>
      <c r="SW85" s="115">
        <f>RANK(SE85,SE$9:SE$497,0)</f>
        <v>256</v>
      </c>
      <c r="SX85" s="115">
        <f>RANK(SF85,SF$9:SF$497,0)</f>
        <v>240</v>
      </c>
      <c r="SY85" s="115">
        <f>RANK(SG85,SG$9:SG$497,0)</f>
        <v>223</v>
      </c>
      <c r="SZ85" s="115">
        <f>COUNTIFS(SB$9:SB$497,"&gt;"&amp;SB85,$ES$9:$ES$497,$ES85)+1</f>
        <v>57</v>
      </c>
      <c r="TA85" s="115">
        <f>COUNTIFS(SC$9:SC$497,"&gt;"&amp;SC85,$ES$9:$ES$497,$ES85)+1</f>
        <v>48</v>
      </c>
      <c r="TB85" s="115">
        <f>COUNTIFS(SD$9:SD$497,"&gt;"&amp;SD85,$ES$9:$ES$497,$ES85)+1</f>
        <v>57</v>
      </c>
      <c r="TC85" s="115">
        <f>COUNTIFS(SE$9:SE$497,"&gt;"&amp;SE85,$ES$9:$ES$497,$ES85)+1</f>
        <v>48</v>
      </c>
      <c r="TD85" s="115">
        <f>COUNTIFS(SF$9:SF$497,"&gt;"&amp;SF85,$ES$9:$ES$497,$ES85)+1</f>
        <v>48</v>
      </c>
      <c r="TE85" s="117">
        <f>COUNTIFS(SG$9:SG$497,"&gt;"&amp;SG85,$ES$9:$ES$497,$ES85)+1</f>
        <v>41</v>
      </c>
      <c r="TF85" s="118">
        <f t="shared" si="176"/>
        <v>40</v>
      </c>
      <c r="TG85" s="115">
        <f t="shared" si="177"/>
        <v>27</v>
      </c>
      <c r="TH85" s="115">
        <f t="shared" si="178"/>
        <v>38</v>
      </c>
      <c r="TI85" s="115">
        <f t="shared" si="179"/>
        <v>37</v>
      </c>
      <c r="TJ85" s="115">
        <f t="shared" si="180"/>
        <v>29</v>
      </c>
      <c r="TK85" s="115">
        <f t="shared" si="181"/>
        <v>28</v>
      </c>
      <c r="TL85" s="117">
        <f t="shared" si="182"/>
        <v>27</v>
      </c>
      <c r="TM85" s="118">
        <f>ROUND(TF85/MAX(TF$9:TF$497)*100,0)</f>
        <v>22</v>
      </c>
      <c r="TN85" s="115">
        <f>ROUND(TG85/MAX(TG$9:TG$497)*100,0)</f>
        <v>15</v>
      </c>
      <c r="TO85" s="115">
        <f>ROUND(TH85/MAX(TH$9:TH$497)*100,0)</f>
        <v>21</v>
      </c>
      <c r="TP85" s="115">
        <f>ROUND(TI85/MAX(TI$9:TI$497)*100,0)</f>
        <v>20</v>
      </c>
      <c r="TQ85" s="115">
        <f>ROUND(TJ85/MAX(TJ$9:TJ$497)*100,0)</f>
        <v>15</v>
      </c>
      <c r="TR85" s="115">
        <f>ROUND(TK85/MAX(TK$9:TK$497)*100,0)</f>
        <v>14</v>
      </c>
      <c r="TS85" s="119">
        <f>ROUND(TL85/MAX(TL$9:TL$497)*100,0)</f>
        <v>14</v>
      </c>
      <c r="TT85" s="120">
        <f>RANK(TM85,TM$9:TM$497,0)</f>
        <v>329</v>
      </c>
      <c r="TU85" s="115">
        <f>RANK(TN85,TN$9:TN$497,0)</f>
        <v>340</v>
      </c>
      <c r="TV85" s="115">
        <f>RANK(TO85,TO$9:TO$497,0)</f>
        <v>252</v>
      </c>
      <c r="TW85" s="115">
        <f>RANK(TP85,TP$9:TP$497,0)</f>
        <v>303</v>
      </c>
      <c r="TX85" s="115">
        <f>RANK(TQ85,TQ$9:TQ$497,0)</f>
        <v>318</v>
      </c>
      <c r="TY85" s="115">
        <f>RANK(TR85,TR$9:TR$497,0)</f>
        <v>351</v>
      </c>
      <c r="TZ85" s="121">
        <f>RANK(TS85,TS$9:TS$497,0)</f>
        <v>330</v>
      </c>
      <c r="UA85" s="132"/>
      <c r="UB85" s="7" t="s">
        <v>1</v>
      </c>
    </row>
    <row r="86" spans="1:548" x14ac:dyDescent="0.15">
      <c r="A86" s="183">
        <v>78</v>
      </c>
      <c r="B86" s="203" t="s">
        <v>748</v>
      </c>
      <c r="C86" s="63"/>
      <c r="D86" s="63"/>
      <c r="E86" s="64" t="s">
        <v>518</v>
      </c>
      <c r="F86" s="65">
        <v>39</v>
      </c>
      <c r="G86" s="65" t="s">
        <v>558</v>
      </c>
      <c r="H86" s="65"/>
      <c r="I86" s="66" t="s">
        <v>521</v>
      </c>
      <c r="J86" s="67" t="s">
        <v>521</v>
      </c>
      <c r="K86" s="67" t="s">
        <v>521</v>
      </c>
      <c r="L86" s="67" t="s">
        <v>521</v>
      </c>
      <c r="M86" s="67" t="s">
        <v>521</v>
      </c>
      <c r="N86" s="67" t="s">
        <v>521</v>
      </c>
      <c r="O86" s="67" t="s">
        <v>521</v>
      </c>
      <c r="P86" s="67" t="s">
        <v>521</v>
      </c>
      <c r="Q86" s="67" t="s">
        <v>521</v>
      </c>
      <c r="R86" s="68" t="s">
        <v>521</v>
      </c>
      <c r="S86" s="69" t="s">
        <v>521</v>
      </c>
      <c r="T86" s="67" t="s">
        <v>521</v>
      </c>
      <c r="U86" s="67" t="s">
        <v>521</v>
      </c>
      <c r="V86" s="67" t="s">
        <v>521</v>
      </c>
      <c r="W86" s="67" t="s">
        <v>521</v>
      </c>
      <c r="X86" s="67" t="s">
        <v>521</v>
      </c>
      <c r="Y86" s="67" t="s">
        <v>521</v>
      </c>
      <c r="Z86" s="67" t="s">
        <v>521</v>
      </c>
      <c r="AA86" s="67" t="s">
        <v>521</v>
      </c>
      <c r="AB86" s="68" t="s">
        <v>521</v>
      </c>
      <c r="AC86" s="69" t="s">
        <v>521</v>
      </c>
      <c r="AD86" s="67" t="s">
        <v>521</v>
      </c>
      <c r="AE86" s="67" t="s">
        <v>521</v>
      </c>
      <c r="AF86" s="67" t="s">
        <v>521</v>
      </c>
      <c r="AG86" s="67" t="s">
        <v>520</v>
      </c>
      <c r="AH86" s="67" t="s">
        <v>520</v>
      </c>
      <c r="AI86" s="67" t="s">
        <v>520</v>
      </c>
      <c r="AJ86" s="67" t="s">
        <v>520</v>
      </c>
      <c r="AK86" s="67" t="s">
        <v>521</v>
      </c>
      <c r="AL86" s="68" t="s">
        <v>521</v>
      </c>
      <c r="AM86" s="69" t="s">
        <v>521</v>
      </c>
      <c r="AN86" s="67" t="s">
        <v>521</v>
      </c>
      <c r="AO86" s="67" t="s">
        <v>521</v>
      </c>
      <c r="AP86" s="67" t="s">
        <v>521</v>
      </c>
      <c r="AQ86" s="67" t="s">
        <v>521</v>
      </c>
      <c r="AR86" s="67" t="s">
        <v>521</v>
      </c>
      <c r="AS86" s="67" t="s">
        <v>521</v>
      </c>
      <c r="AT86" s="67" t="s">
        <v>521</v>
      </c>
      <c r="AU86" s="67" t="s">
        <v>521</v>
      </c>
      <c r="AV86" s="68" t="s">
        <v>521</v>
      </c>
      <c r="AW86" s="69" t="s">
        <v>521</v>
      </c>
      <c r="AX86" s="67" t="s">
        <v>521</v>
      </c>
      <c r="AY86" s="67" t="s">
        <v>521</v>
      </c>
      <c r="AZ86" s="67" t="s">
        <v>521</v>
      </c>
      <c r="BA86" s="67" t="s">
        <v>521</v>
      </c>
      <c r="BB86" s="67" t="s">
        <v>521</v>
      </c>
      <c r="BC86" s="67" t="s">
        <v>521</v>
      </c>
      <c r="BD86" s="67" t="s">
        <v>521</v>
      </c>
      <c r="BE86" s="67" t="s">
        <v>521</v>
      </c>
      <c r="BF86" s="68" t="s">
        <v>521</v>
      </c>
      <c r="BG86" s="69" t="s">
        <v>521</v>
      </c>
      <c r="BH86" s="67" t="s">
        <v>521</v>
      </c>
      <c r="BI86" s="67" t="s">
        <v>521</v>
      </c>
      <c r="BJ86" s="67" t="s">
        <v>521</v>
      </c>
      <c r="BK86" s="67" t="s">
        <v>521</v>
      </c>
      <c r="BL86" s="67" t="s">
        <v>521</v>
      </c>
      <c r="BM86" s="67" t="s">
        <v>521</v>
      </c>
      <c r="BN86" s="67" t="s">
        <v>521</v>
      </c>
      <c r="BO86" s="67" t="s">
        <v>521</v>
      </c>
      <c r="BP86" s="68" t="s">
        <v>521</v>
      </c>
      <c r="BQ86" s="70" t="s">
        <v>521</v>
      </c>
      <c r="BR86" s="67" t="s">
        <v>521</v>
      </c>
      <c r="BS86" s="67" t="s">
        <v>521</v>
      </c>
      <c r="BT86" s="67" t="s">
        <v>521</v>
      </c>
      <c r="BU86" s="67" t="s">
        <v>521</v>
      </c>
      <c r="BV86" s="67" t="s">
        <v>521</v>
      </c>
      <c r="BW86" s="67" t="s">
        <v>521</v>
      </c>
      <c r="BX86" s="67" t="s">
        <v>521</v>
      </c>
      <c r="BY86" s="67" t="s">
        <v>521</v>
      </c>
      <c r="BZ86" s="68" t="s">
        <v>521</v>
      </c>
      <c r="CA86" s="69" t="s">
        <v>521</v>
      </c>
      <c r="CB86" s="67" t="s">
        <v>521</v>
      </c>
      <c r="CC86" s="67" t="s">
        <v>521</v>
      </c>
      <c r="CD86" s="67" t="s">
        <v>521</v>
      </c>
      <c r="CE86" s="67" t="s">
        <v>521</v>
      </c>
      <c r="CF86" s="67" t="s">
        <v>521</v>
      </c>
      <c r="CG86" s="67" t="s">
        <v>521</v>
      </c>
      <c r="CH86" s="67" t="s">
        <v>521</v>
      </c>
      <c r="CI86" s="67" t="s">
        <v>521</v>
      </c>
      <c r="CJ86" s="68" t="s">
        <v>521</v>
      </c>
      <c r="CK86" s="69" t="s">
        <v>521</v>
      </c>
      <c r="CL86" s="67" t="s">
        <v>521</v>
      </c>
      <c r="CM86" s="67" t="s">
        <v>521</v>
      </c>
      <c r="CN86" s="67" t="s">
        <v>521</v>
      </c>
      <c r="CO86" s="67" t="s">
        <v>521</v>
      </c>
      <c r="CP86" s="67" t="s">
        <v>521</v>
      </c>
      <c r="CQ86" s="67" t="s">
        <v>521</v>
      </c>
      <c r="CR86" s="67" t="s">
        <v>521</v>
      </c>
      <c r="CS86" s="67" t="s">
        <v>521</v>
      </c>
      <c r="CT86" s="68" t="s">
        <v>521</v>
      </c>
      <c r="CU86" s="69" t="s">
        <v>521</v>
      </c>
      <c r="CV86" s="67" t="s">
        <v>521</v>
      </c>
      <c r="CW86" s="67" t="s">
        <v>521</v>
      </c>
      <c r="CX86" s="67" t="s">
        <v>521</v>
      </c>
      <c r="CY86" s="67" t="s">
        <v>521</v>
      </c>
      <c r="CZ86" s="67" t="s">
        <v>521</v>
      </c>
      <c r="DA86" s="67" t="s">
        <v>521</v>
      </c>
      <c r="DB86" s="67" t="s">
        <v>521</v>
      </c>
      <c r="DC86" s="67" t="s">
        <v>521</v>
      </c>
      <c r="DD86" s="68" t="s">
        <v>521</v>
      </c>
      <c r="DE86" s="69" t="s">
        <v>521</v>
      </c>
      <c r="DF86" s="71" t="s">
        <v>521</v>
      </c>
      <c r="DG86" s="67" t="s">
        <v>521</v>
      </c>
      <c r="DH86" s="67" t="s">
        <v>521</v>
      </c>
      <c r="DI86" s="67" t="s">
        <v>521</v>
      </c>
      <c r="DJ86" s="67" t="s">
        <v>521</v>
      </c>
      <c r="DK86" s="67" t="s">
        <v>521</v>
      </c>
      <c r="DL86" s="67" t="s">
        <v>521</v>
      </c>
      <c r="DM86" s="67" t="s">
        <v>521</v>
      </c>
      <c r="DN86" s="68" t="s">
        <v>521</v>
      </c>
      <c r="DO86" s="70" t="s">
        <v>521</v>
      </c>
      <c r="DP86" s="71" t="s">
        <v>521</v>
      </c>
      <c r="DQ86" s="67" t="s">
        <v>521</v>
      </c>
      <c r="DR86" s="67" t="s">
        <v>521</v>
      </c>
      <c r="DS86" s="67" t="s">
        <v>521</v>
      </c>
      <c r="DT86" s="67" t="s">
        <v>521</v>
      </c>
      <c r="DU86" s="67" t="s">
        <v>521</v>
      </c>
      <c r="DV86" s="67" t="s">
        <v>521</v>
      </c>
      <c r="DW86" s="67" t="s">
        <v>521</v>
      </c>
      <c r="DX86" s="72" t="s">
        <v>521</v>
      </c>
      <c r="DY86" s="73" t="s">
        <v>522</v>
      </c>
      <c r="DZ86" s="74">
        <v>2</v>
      </c>
      <c r="EA86" s="74">
        <v>3</v>
      </c>
      <c r="EB86" s="74">
        <v>3</v>
      </c>
      <c r="EC86" s="75">
        <v>4</v>
      </c>
      <c r="ED86" s="76" t="s">
        <v>522</v>
      </c>
      <c r="EE86" s="74">
        <f t="shared" si="132"/>
        <v>2</v>
      </c>
      <c r="EF86" s="74">
        <f t="shared" si="133"/>
        <v>6</v>
      </c>
      <c r="EG86" s="74">
        <f t="shared" si="134"/>
        <v>18</v>
      </c>
      <c r="EH86" s="77">
        <f t="shared" si="135"/>
        <v>72</v>
      </c>
      <c r="EI86" s="73">
        <v>300</v>
      </c>
      <c r="EJ86" s="74">
        <v>450</v>
      </c>
      <c r="EK86" s="74">
        <v>900</v>
      </c>
      <c r="EL86" s="74">
        <v>1500</v>
      </c>
      <c r="EM86" s="75">
        <v>4500</v>
      </c>
      <c r="EN86" s="78">
        <v>1</v>
      </c>
      <c r="EO86" s="79">
        <f t="shared" si="136"/>
        <v>0.75</v>
      </c>
      <c r="EP86" s="79">
        <f t="shared" si="137"/>
        <v>0.5</v>
      </c>
      <c r="EQ86" s="79">
        <f t="shared" si="138"/>
        <v>0.27777777777777773</v>
      </c>
      <c r="ER86" s="80">
        <f t="shared" si="139"/>
        <v>0.20833333333333334</v>
      </c>
      <c r="ES86" s="128" t="s">
        <v>523</v>
      </c>
      <c r="ET86" s="82" t="s">
        <v>609</v>
      </c>
      <c r="EU86" s="83">
        <v>4</v>
      </c>
      <c r="EV86" s="73">
        <v>55</v>
      </c>
      <c r="EW86" s="74">
        <v>21</v>
      </c>
      <c r="EX86" s="74">
        <v>26</v>
      </c>
      <c r="EY86" s="74">
        <v>27</v>
      </c>
      <c r="EZ86" s="74">
        <v>10</v>
      </c>
      <c r="FA86" s="74">
        <v>7</v>
      </c>
      <c r="FB86" s="74">
        <v>10</v>
      </c>
      <c r="FC86" s="74">
        <v>6</v>
      </c>
      <c r="FD86" s="74">
        <f t="shared" si="140"/>
        <v>36</v>
      </c>
      <c r="FE86" s="84">
        <f t="shared" si="141"/>
        <v>32</v>
      </c>
      <c r="FF86" s="73">
        <f>RANK(EV86,$EV$9:$EV$497,0)</f>
        <v>258</v>
      </c>
      <c r="FG86" s="74">
        <f>RANK(EW86,$EW$9:$EW$497,0)</f>
        <v>341</v>
      </c>
      <c r="FH86" s="74">
        <f>RANK(EX86,$EX$9:$EX$497,0)</f>
        <v>263</v>
      </c>
      <c r="FI86" s="74">
        <f>RANK(EY86,$EY$9:$EY$497,0)</f>
        <v>255</v>
      </c>
      <c r="FJ86" s="74">
        <f>RANK(EZ86,$EZ$9:$EZ$497,0)</f>
        <v>327</v>
      </c>
      <c r="FK86" s="74">
        <f>RANK(FA86,$FA$9:$FA$497,0)</f>
        <v>361</v>
      </c>
      <c r="FL86" s="74">
        <f>RANK(FB86,$FB$9:$FB$497,0)</f>
        <v>388</v>
      </c>
      <c r="FM86" s="74">
        <f>RANK(FC86,$FC$9:$FC$497,0)</f>
        <v>401</v>
      </c>
      <c r="FN86" s="74">
        <f>RANK(FD86,$FD$9:$FD$497,0)</f>
        <v>340</v>
      </c>
      <c r="FO86" s="84">
        <f>RANK(FE86,$FE$9:$FE$497,0)</f>
        <v>369</v>
      </c>
      <c r="FP86" s="73">
        <f>COUNTIFS($EV$9:$EV$497,"&gt;"&amp;EV86,$ES$9:$ES$497,ES86)+1</f>
        <v>66</v>
      </c>
      <c r="FQ86" s="74">
        <f>COUNTIFS($EW$9:$EW$497,"&gt;"&amp;EW86,$ES$9:$ES$497,ES86)+1</f>
        <v>60</v>
      </c>
      <c r="FR86" s="74">
        <f>COUNTIFS($EX$9:$EX$497,"&gt;"&amp;EX86,$ES$9:$ES$497,ES86)+1</f>
        <v>75</v>
      </c>
      <c r="FS86" s="74">
        <f>COUNTIFS($EY$9:$EY$497,"&gt;"&amp;EY86,$ES$9:$ES$497,ES86)+1</f>
        <v>74</v>
      </c>
      <c r="FT86" s="74">
        <f>COUNTIFS($EZ$9:$EZ$497,"&gt;"&amp;EZ86,$ES$9:$ES$497,ES86)+1</f>
        <v>71</v>
      </c>
      <c r="FU86" s="74">
        <f>COUNTIFS($FA$9:$FA$497,"&gt;"&amp;FA86,$ES$9:$ES$497,ES86)+1</f>
        <v>72</v>
      </c>
      <c r="FV86" s="74">
        <f>COUNTIFS($FB$9:$FB$497,"&gt;"&amp;FB86,$ES$9:$ES$497,ES86)+1</f>
        <v>67</v>
      </c>
      <c r="FW86" s="74">
        <f>COUNTIFS($FC$9:$FC$497,"&gt;"&amp;FC86,$ES$9:$ES$497,ES86)+1</f>
        <v>67</v>
      </c>
      <c r="FX86" s="74">
        <f>COUNTIFS($FD$9:$FD$497,"&gt;"&amp;FD86,$ES$9:$ES$497,ES86)+1</f>
        <v>75</v>
      </c>
      <c r="FY86" s="84">
        <f>COUNTIFS($FE$9:$FE$497,"&gt;"&amp;FE86,$ES$9:$ES$497,ES86)+1</f>
        <v>75</v>
      </c>
      <c r="FZ86" s="85">
        <f t="shared" si="142"/>
        <v>1.41</v>
      </c>
      <c r="GA86" s="86">
        <f t="shared" si="143"/>
        <v>0.54</v>
      </c>
      <c r="GB86" s="86">
        <f t="shared" si="144"/>
        <v>0.67</v>
      </c>
      <c r="GC86" s="86">
        <f t="shared" si="145"/>
        <v>0.69</v>
      </c>
      <c r="GD86" s="86">
        <f t="shared" si="146"/>
        <v>0.26</v>
      </c>
      <c r="GE86" s="86">
        <f t="shared" si="147"/>
        <v>0.18</v>
      </c>
      <c r="GF86" s="86">
        <f t="shared" si="148"/>
        <v>0.26</v>
      </c>
      <c r="GG86" s="86">
        <f t="shared" si="149"/>
        <v>0.15</v>
      </c>
      <c r="GH86" s="86">
        <f t="shared" si="150"/>
        <v>0.92</v>
      </c>
      <c r="GI86" s="87">
        <f t="shared" si="151"/>
        <v>0.82</v>
      </c>
      <c r="GJ86" s="85">
        <f>ROUND(((FZ86-AVERAGE(FZ$9:FZ$497))/STDEVP(FZ$9:FZ$497)*10+50),2)</f>
        <v>67.260000000000005</v>
      </c>
      <c r="GK86" s="86">
        <f>ROUND(((GA86-AVERAGE(GA$9:GA$497))/STDEVP(GA$9:GA$497)*10+50),2)</f>
        <v>45.51</v>
      </c>
      <c r="GL86" s="86">
        <f>ROUND(((GB86-AVERAGE(GB$9:GB$497))/STDEVP(GB$9:GB$497)*10+50),2)</f>
        <v>53.27</v>
      </c>
      <c r="GM86" s="86">
        <f>ROUND(((GC86-AVERAGE(GC$9:GC$497))/STDEVP(GC$9:GC$497)*10+50),2)</f>
        <v>58.22</v>
      </c>
      <c r="GN86" s="86">
        <f>ROUND(((GD86-AVERAGE(GD$9:GD$497))/STDEVP(GD$9:GD$497)*10+50),2)</f>
        <v>45.47</v>
      </c>
      <c r="GO86" s="86">
        <f>ROUND(((GE86-AVERAGE(GE$9:GE$497))/STDEVP(GE$9:GE$497)*10+50),2)</f>
        <v>43.89</v>
      </c>
      <c r="GP86" s="86">
        <f>ROUND(((GF86-AVERAGE(GF$9:GF$497))/STDEVP(GF$9:GF$497)*10+50),2)</f>
        <v>38.200000000000003</v>
      </c>
      <c r="GQ86" s="86">
        <f>ROUND(((GG86-AVERAGE(GG$9:GG$497))/STDEVP(GG$9:GG$497)*10+50),2)</f>
        <v>34.950000000000003</v>
      </c>
      <c r="GR86" s="86">
        <f>ROUND(((GH86-AVERAGE(GH$9:GH$497))/STDEVP(GH$9:GH$497)*10+50),2)</f>
        <v>48</v>
      </c>
      <c r="GS86" s="87">
        <f>ROUND(((GI86-AVERAGE(GI$9:GI$497))/STDEVP(GI$9:GI$497)*10+50),2)</f>
        <v>41.73</v>
      </c>
      <c r="GT86" s="73">
        <f>RANK(GJ86,$GJ$9:$GJ$497,0)</f>
        <v>19</v>
      </c>
      <c r="GU86" s="74">
        <f>RANK(GK86,$GK$9:$GK$497,0)</f>
        <v>257</v>
      </c>
      <c r="GV86" s="74">
        <f>RANK(GL86,$GL$9:$GL$497,0)</f>
        <v>144</v>
      </c>
      <c r="GW86" s="74">
        <f>RANK(GM86,$GM$9:$GM$497,0)</f>
        <v>62</v>
      </c>
      <c r="GX86" s="74">
        <f>RANK(GN86,$GN$9:$GN$497,0)</f>
        <v>257</v>
      </c>
      <c r="GY86" s="74">
        <f>RANK(GO86,$GO$9:$GO$497,0)</f>
        <v>296</v>
      </c>
      <c r="GZ86" s="74">
        <f>RANK(GP86,$GP$9:$GP$497,0)</f>
        <v>382</v>
      </c>
      <c r="HA86" s="74">
        <f>RANK(GQ86,$GQ$9:$GQ$497,0)</f>
        <v>411</v>
      </c>
      <c r="HB86" s="74">
        <f>RANK(GR86,$GR$9:$GR$497,0)</f>
        <v>217</v>
      </c>
      <c r="HC86" s="84">
        <f>RANK(GS86,$GS$9:$GS$497,0)</f>
        <v>347</v>
      </c>
      <c r="HD86" s="85">
        <f>ROUND(AVERAGEIF($ES$9:$ES$497,$ES86,$FZ$9:$FZ$497),2)</f>
        <v>1.1399999999999999</v>
      </c>
      <c r="HE86" s="86">
        <f>ROUND(AVERAGEIF($ES$9:$ES$497,$ES86,$GA$9:$GA$497),2)</f>
        <v>0.46</v>
      </c>
      <c r="HF86" s="86">
        <f>ROUND(AVERAGEIF($ES$9:$ES$497,$ES86,$GB$9:$GB$497),2)</f>
        <v>0.65</v>
      </c>
      <c r="HG86" s="86">
        <f>ROUND(AVERAGEIF($ES$9:$ES$497,$ES86,$GC$9:$GC$497),2)</f>
        <v>0.74</v>
      </c>
      <c r="HH86" s="86">
        <f>ROUND(AVERAGEIF($ES$9:$ES$497,$ES86,$GD$9:$GD$497),2)</f>
        <v>0.27</v>
      </c>
      <c r="HI86" s="86">
        <f>ROUND(AVERAGEIF($ES$9:$ES$497,$ES86,$GE$9:$GE$497),2)</f>
        <v>0.23</v>
      </c>
      <c r="HJ86" s="86">
        <f>ROUND(AVERAGEIF($ES$9:$ES$497,$ES86,$GF$9:$GF$497),2)</f>
        <v>0.3</v>
      </c>
      <c r="HK86" s="86">
        <f>ROUND(AVERAGEIF($ES$9:$ES$497,$ES86,$GG$9:$GG$497),2)</f>
        <v>0.28000000000000003</v>
      </c>
      <c r="HL86" s="86">
        <f>ROUND(AVERAGEIF($ES$9:$ES$497,$ES86,$GH$9:$GH$497),2)</f>
        <v>0.92</v>
      </c>
      <c r="HM86" s="87">
        <f>ROUND(AVERAGEIF($ES$9:$ES$497,$ES86,$GI$9:$GI$497),2)</f>
        <v>0.93</v>
      </c>
      <c r="HN86" s="88">
        <f t="shared" si="152"/>
        <v>0.27</v>
      </c>
      <c r="HO86" s="89">
        <f t="shared" si="153"/>
        <v>8.0000000000000016E-2</v>
      </c>
      <c r="HP86" s="89">
        <f t="shared" si="154"/>
        <v>2.0000000000000018E-2</v>
      </c>
      <c r="HQ86" s="89">
        <f t="shared" si="155"/>
        <v>-5.0000000000000044E-2</v>
      </c>
      <c r="HR86" s="89">
        <f t="shared" si="156"/>
        <v>-1.0000000000000009E-2</v>
      </c>
      <c r="HS86" s="89">
        <f t="shared" si="157"/>
        <v>-5.0000000000000017E-2</v>
      </c>
      <c r="HT86" s="89">
        <f t="shared" si="158"/>
        <v>-3.999999999999998E-2</v>
      </c>
      <c r="HU86" s="89">
        <f t="shared" si="159"/>
        <v>-0.13000000000000003</v>
      </c>
      <c r="HV86" s="89">
        <f t="shared" si="160"/>
        <v>0</v>
      </c>
      <c r="HW86" s="90">
        <f t="shared" si="161"/>
        <v>-0.1100000000000001</v>
      </c>
      <c r="HX86" s="73">
        <f>COUNTIFS($FZ$9:$FZ$497,"&gt;"&amp;FZ86,$ES$9:$ES$497,$ES86)+1</f>
        <v>11</v>
      </c>
      <c r="HY86" s="74">
        <f>COUNTIFS($GA$9:$GA$497,"&gt;"&amp;GA86,$ES$9:$ES$497,$ES86)+1</f>
        <v>21</v>
      </c>
      <c r="HZ86" s="74">
        <f>COUNTIFS($GB$9:$GB$497,"&gt;"&amp;GB86,$ES$9:$ES$497,$ES86)+1</f>
        <v>36</v>
      </c>
      <c r="IA86" s="74">
        <f>COUNTIFS($GC$9:$GC$497,"&gt;"&amp;GC86,$ES$9:$ES$497,$ES86)+1</f>
        <v>44</v>
      </c>
      <c r="IB86" s="74">
        <f>COUNTIFS($GD$9:$GD$497,"&gt;"&amp;GD86,$ES$9:$ES$497,$ES86)+1</f>
        <v>40</v>
      </c>
      <c r="IC86" s="74">
        <f>COUNTIFS($GE$9:$GE$497,"&gt;"&amp;GE86,$ES$9:$ES$497,$ES86)+1</f>
        <v>54</v>
      </c>
      <c r="ID86" s="74">
        <f>COUNTIFS($GF$9:$GF$497,"&gt;"&amp;GF86,$ES$9:$ES$497,$ES86)+1</f>
        <v>47</v>
      </c>
      <c r="IE86" s="74">
        <f>COUNTIFS($GG$9:$GG$497,"&gt;"&amp;GG86,$ES$9:$ES$497,$ES86)+1</f>
        <v>68</v>
      </c>
      <c r="IF86" s="74">
        <f>COUNTIFS($GH$9:$GH$497,"&gt;"&amp;GH86,$ES$9:$ES$497,$ES86)+1</f>
        <v>43</v>
      </c>
      <c r="IG86" s="84">
        <f>COUNTIFS($GI$9:$GI$497,"&gt;"&amp;GI86,$ES$9:$ES$497,$ES86)+1</f>
        <v>58</v>
      </c>
      <c r="IH86" s="91">
        <v>7.0000000000000007E-2</v>
      </c>
      <c r="II86" s="79"/>
      <c r="IJ86" s="79"/>
      <c r="IK86" s="79"/>
      <c r="IL86" s="79"/>
      <c r="IM86" s="92"/>
      <c r="IN86" s="93"/>
      <c r="IO86" s="94"/>
      <c r="IP86" s="95"/>
      <c r="IQ86" s="79"/>
      <c r="IR86" s="79"/>
      <c r="IS86" s="79"/>
      <c r="IT86" s="79"/>
      <c r="IU86" s="79"/>
      <c r="IV86" s="79"/>
      <c r="IW86" s="96"/>
      <c r="IX86" s="93"/>
      <c r="IY86" s="79"/>
      <c r="IZ86" s="79"/>
      <c r="JA86" s="79"/>
      <c r="JB86" s="79"/>
      <c r="JC86" s="79"/>
      <c r="JD86" s="79"/>
      <c r="JE86" s="97"/>
      <c r="JF86" s="95"/>
      <c r="JG86" s="79"/>
      <c r="JH86" s="79"/>
      <c r="JI86" s="79"/>
      <c r="JJ86" s="79"/>
      <c r="JK86" s="79"/>
      <c r="JL86" s="79"/>
      <c r="JM86" s="96"/>
      <c r="JN86" s="93"/>
      <c r="JO86" s="79"/>
      <c r="JP86" s="79"/>
      <c r="JQ86" s="79"/>
      <c r="JR86" s="79"/>
      <c r="JS86" s="79"/>
      <c r="JT86" s="79"/>
      <c r="JU86" s="79"/>
      <c r="JV86" s="79"/>
      <c r="JW86" s="79"/>
      <c r="JX86" s="79"/>
      <c r="JY86" s="79"/>
      <c r="JZ86" s="97"/>
      <c r="KA86" s="93"/>
      <c r="KB86" s="79"/>
      <c r="KC86" s="79"/>
      <c r="KD86" s="79"/>
      <c r="KE86" s="97"/>
      <c r="KF86" s="95"/>
      <c r="KG86" s="79"/>
      <c r="KH86" s="79"/>
      <c r="KI86" s="79"/>
      <c r="KJ86" s="79"/>
      <c r="KK86" s="98"/>
      <c r="KL86" s="79"/>
      <c r="KM86" s="79"/>
      <c r="KN86" s="79"/>
      <c r="KO86" s="79"/>
      <c r="KP86" s="79"/>
      <c r="KQ86" s="79"/>
      <c r="KR86" s="79"/>
      <c r="KS86" s="96"/>
      <c r="KT86" s="96"/>
      <c r="KU86" s="96"/>
      <c r="KV86" s="96"/>
      <c r="KW86" s="93"/>
      <c r="KX86" s="79"/>
      <c r="KY86" s="79"/>
      <c r="KZ86" s="79"/>
      <c r="LA86" s="79"/>
      <c r="LB86" s="79"/>
      <c r="LC86" s="96"/>
      <c r="LD86" s="93"/>
      <c r="LE86" s="94"/>
      <c r="LF86" s="99"/>
      <c r="LG86" s="75"/>
      <c r="LH86" s="93"/>
      <c r="LI86" s="79"/>
      <c r="LJ86" s="74"/>
      <c r="LK86" s="74"/>
      <c r="LL86" s="74"/>
      <c r="LM86" s="100"/>
      <c r="LN86" s="95"/>
      <c r="LO86" s="79"/>
      <c r="LP86" s="79"/>
      <c r="LQ86" s="79"/>
      <c r="LR86" s="96"/>
      <c r="LS86" s="93"/>
      <c r="LT86" s="79"/>
      <c r="LU86" s="79"/>
      <c r="LV86" s="79"/>
      <c r="LW86" s="79"/>
      <c r="LX86" s="79"/>
      <c r="LY86" s="79"/>
      <c r="LZ86" s="79"/>
      <c r="MA86" s="97"/>
      <c r="MB86" s="95"/>
      <c r="MC86" s="79"/>
      <c r="MD86" s="79"/>
      <c r="ME86" s="79"/>
      <c r="MF86" s="79"/>
      <c r="MG86" s="79"/>
      <c r="MH86" s="79"/>
      <c r="MI86" s="79"/>
      <c r="MJ86" s="79"/>
      <c r="MK86" s="79"/>
      <c r="ML86" s="79"/>
      <c r="MM86" s="79"/>
      <c r="MN86" s="98"/>
      <c r="MO86" s="98"/>
      <c r="MP86" s="96"/>
      <c r="MQ86" s="93"/>
      <c r="MR86" s="79"/>
      <c r="MS86" s="79"/>
      <c r="MT86" s="79"/>
      <c r="MU86" s="79"/>
      <c r="MV86" s="98"/>
      <c r="MW86" s="79"/>
      <c r="MX86" s="79"/>
      <c r="MY86" s="79"/>
      <c r="MZ86" s="79"/>
      <c r="NA86" s="79"/>
      <c r="NB86" s="79"/>
      <c r="NC86" s="79"/>
      <c r="ND86" s="96"/>
      <c r="NE86" s="96"/>
      <c r="NF86" s="96"/>
      <c r="NG86" s="96"/>
      <c r="NH86" s="93"/>
      <c r="NI86" s="79"/>
      <c r="NJ86" s="79"/>
      <c r="NK86" s="79"/>
      <c r="NL86" s="79"/>
      <c r="NM86" s="79">
        <v>0.05</v>
      </c>
      <c r="NN86" s="94"/>
      <c r="NO86" s="93"/>
      <c r="NP86" s="80"/>
      <c r="NQ86" s="124" t="s">
        <v>747</v>
      </c>
      <c r="NR86" s="102" t="s">
        <v>751</v>
      </c>
      <c r="NS86" s="102"/>
      <c r="NT86" s="102"/>
      <c r="NU86" s="102"/>
      <c r="NV86" s="104">
        <v>43720</v>
      </c>
      <c r="NW86" s="102" t="s">
        <v>525</v>
      </c>
      <c r="NX86" s="133" t="s">
        <v>752</v>
      </c>
      <c r="NY86" s="129" t="s">
        <v>753</v>
      </c>
      <c r="NZ86" s="133" t="s">
        <v>752</v>
      </c>
      <c r="OA86" s="134"/>
      <c r="OB86" s="134"/>
      <c r="OC86" s="134"/>
      <c r="OD86" s="108">
        <f t="shared" si="162"/>
        <v>72</v>
      </c>
      <c r="OE86" s="109">
        <v>5</v>
      </c>
      <c r="OF86" s="110">
        <f t="shared" si="163"/>
        <v>300</v>
      </c>
      <c r="OG86" s="109">
        <v>3</v>
      </c>
      <c r="OH86" s="111">
        <f>ROUND(AVERAGEIF($ES$9:$ES$497,$ES86,EV$9:EV$497),0)</f>
        <v>79</v>
      </c>
      <c r="OI86" s="112">
        <f>ROUND(AVERAGEIF($ES$9:$ES$497,$ES86,EW$9:EW$497),0)</f>
        <v>32</v>
      </c>
      <c r="OJ86" s="112">
        <f>ROUND(AVERAGEIF($ES$9:$ES$497,$ES86,EX$9:EX$497),0)</f>
        <v>45</v>
      </c>
      <c r="OK86" s="112">
        <f>ROUND(AVERAGEIF($ES$9:$ES$497,$ES86,EY$9:EY$497),0)</f>
        <v>53</v>
      </c>
      <c r="OL86" s="112">
        <f>ROUND(AVERAGEIF($ES$9:$ES$497,$ES86,EZ$9:EZ$497),0)</f>
        <v>20</v>
      </c>
      <c r="OM86" s="112">
        <f>ROUND(AVERAGEIF($ES$9:$ES$497,$ES86,FA$9:FA$497),0)</f>
        <v>18</v>
      </c>
      <c r="ON86" s="112">
        <f>ROUND(AVERAGEIF($ES$9:$ES$497,$ES86,FB$9:FB$497),0)</f>
        <v>23</v>
      </c>
      <c r="OO86" s="112">
        <f>ROUND(AVERAGEIF($ES$9:$ES$497,$ES86,FC$9:FC$497),0)</f>
        <v>23</v>
      </c>
      <c r="OP86" s="112">
        <f>ROUND(AVERAGEIF($ES$9:$ES$497,$ES86,FD$9:FD$497),0)</f>
        <v>64</v>
      </c>
      <c r="OQ86" s="113">
        <f>ROUND(AVERAGEIF($ES$9:$ES$497,$ES86,FE$9:FE$497),0)</f>
        <v>68</v>
      </c>
      <c r="OR86" s="114">
        <f>ROUND(EV86/MAX(EV$9:EV$497)*100,0)</f>
        <v>31</v>
      </c>
      <c r="OS86" s="115">
        <f>ROUND(EW86/MAX(EW$9:EW$497)*100,0)</f>
        <v>17</v>
      </c>
      <c r="OT86" s="115">
        <f>ROUND(EX86/MAX(EX$9:EX$497)*100,0)</f>
        <v>22</v>
      </c>
      <c r="OU86" s="115">
        <f>ROUND(EY86/MAX(EY$9:EY$497)*100,0)</f>
        <v>18</v>
      </c>
      <c r="OV86" s="115">
        <f>ROUND(EZ86/MAX(EZ$9:EZ$497)*100,0)</f>
        <v>8</v>
      </c>
      <c r="OW86" s="115">
        <f>ROUND(FA86/MAX(FA$9:FA$497)*100,0)</f>
        <v>6</v>
      </c>
      <c r="OX86" s="115">
        <f>ROUND(FB86/MAX(FB$9:FB$497)*100,0)</f>
        <v>7</v>
      </c>
      <c r="OY86" s="116">
        <f>ROUND(FC86/MAX(FC$9:FC$497)*100,0)</f>
        <v>4</v>
      </c>
      <c r="OZ86" s="115">
        <f>ROUND(FD86/MAX(FD$9:FD$497)*100,0)</f>
        <v>24</v>
      </c>
      <c r="PA86" s="117">
        <f>ROUND(FE86/MAX(FE$9:FE$497)*100,0)</f>
        <v>13</v>
      </c>
      <c r="PB86" s="118">
        <f t="shared" si="164"/>
        <v>198</v>
      </c>
      <c r="PC86" s="115">
        <f t="shared" si="165"/>
        <v>156</v>
      </c>
      <c r="PD86" s="115">
        <f t="shared" si="166"/>
        <v>222</v>
      </c>
      <c r="PE86" s="115">
        <f t="shared" si="167"/>
        <v>206</v>
      </c>
      <c r="PF86" s="115">
        <f t="shared" si="168"/>
        <v>200</v>
      </c>
      <c r="PG86" s="119">
        <f t="shared" si="169"/>
        <v>157</v>
      </c>
      <c r="PH86" s="118">
        <f>ROUND(PB86/MAX(PB$9:PB$497)*100,0)</f>
        <v>24</v>
      </c>
      <c r="PI86" s="115">
        <f>ROUND(PC86/MAX(PC$9:PC$497)*100,0)</f>
        <v>19</v>
      </c>
      <c r="PJ86" s="115">
        <f>ROUND(PD86/MAX(PD$9:PD$497)*100,0)</f>
        <v>24</v>
      </c>
      <c r="PK86" s="115">
        <f>ROUND(PE86/MAX(PE$9:PE$497)*100,0)</f>
        <v>20</v>
      </c>
      <c r="PL86" s="115">
        <f>ROUND(PF86/MAX(PF$9:PF$497)*100,0)</f>
        <v>28</v>
      </c>
      <c r="PM86" s="119">
        <f>ROUND(PG86/MAX(PG$9:PG$497)*100,0)</f>
        <v>23</v>
      </c>
      <c r="PN86" s="118">
        <f>RANK(PH86,PH$9:PH$497,0)</f>
        <v>345</v>
      </c>
      <c r="PO86" s="115">
        <f>RANK(PI86,PI$9:PI$497,0)</f>
        <v>358</v>
      </c>
      <c r="PP86" s="115">
        <f>RANK(PJ86,PJ$9:PJ$497,0)</f>
        <v>349</v>
      </c>
      <c r="PQ86" s="115">
        <f>RANK(PK86,PK$9:PK$497,0)</f>
        <v>360</v>
      </c>
      <c r="PR86" s="115">
        <f>RANK(PL86,PL$9:PL$497,0)</f>
        <v>328</v>
      </c>
      <c r="PS86" s="119">
        <f>RANK(PM86,PM$9:PM$497,0)</f>
        <v>344</v>
      </c>
      <c r="PT86" s="120">
        <f>ROUND(FZ86/MAX(FZ$9:FZ$497)*100,0)</f>
        <v>77</v>
      </c>
      <c r="PU86" s="115">
        <f>ROUND(GA86/MAX(GA$9:GA$497)*100,0)</f>
        <v>30</v>
      </c>
      <c r="PV86" s="115">
        <f>ROUND(GB86/MAX(GB$9:GB$497)*100,0)</f>
        <v>49</v>
      </c>
      <c r="PW86" s="115">
        <f>ROUND(GC86/MAX(GC$9:GC$497)*100,0)</f>
        <v>55</v>
      </c>
      <c r="PX86" s="115">
        <f>ROUND(GD86/MAX(GD$9:GD$497)*100,0)</f>
        <v>15</v>
      </c>
      <c r="PY86" s="115">
        <f>ROUND(GE86/MAX(GE$9:GE$497)*100,0)</f>
        <v>11</v>
      </c>
      <c r="PZ86" s="115">
        <f>ROUND(GF86/MAX(GF$9:GF$497)*100,0)</f>
        <v>12</v>
      </c>
      <c r="QA86" s="116">
        <f>ROUND(GG86/MAX(GG$9:GG$497)*100,0)</f>
        <v>8</v>
      </c>
      <c r="QB86" s="115">
        <f>ROUND(GH86/MAX(GH$9:GH$497)*100,0)</f>
        <v>41</v>
      </c>
      <c r="QC86" s="121">
        <f>ROUND(GI86/MAX(GI$9:GI$497)*100,0)</f>
        <v>26</v>
      </c>
      <c r="QD86" s="120">
        <f>ROUND(AVERAGEIF($ES$9:$ES$497,$ES86,PT$9:PT$497),0)</f>
        <v>62</v>
      </c>
      <c r="QE86" s="120">
        <f>ROUND(AVERAGEIF($ES$9:$ES$497,$ES86,PU$9:PU$497),0)</f>
        <v>26</v>
      </c>
      <c r="QF86" s="120">
        <f>ROUND(AVERAGEIF($ES$9:$ES$497,$ES86,PV$9:PV$497),0)</f>
        <v>48</v>
      </c>
      <c r="QG86" s="120">
        <f>ROUND(AVERAGEIF($ES$9:$ES$497,$ES86,PW$9:PW$497),0)</f>
        <v>58</v>
      </c>
      <c r="QH86" s="120">
        <f>ROUND(AVERAGEIF($ES$9:$ES$497,$ES86,PX$9:PX$497),0)</f>
        <v>15</v>
      </c>
      <c r="QI86" s="120">
        <f>ROUND(AVERAGEIF($ES$9:$ES$497,$ES86,PY$9:PY$497),0)</f>
        <v>14</v>
      </c>
      <c r="QJ86" s="120">
        <f>ROUND(AVERAGEIF($ES$9:$ES$497,$ES86,PZ$9:PZ$497),0)</f>
        <v>14</v>
      </c>
      <c r="QK86" s="120">
        <f>ROUND(AVERAGEIF($ES$9:$ES$497,$ES86,QA$9:QA$497),0)</f>
        <v>15</v>
      </c>
      <c r="QL86" s="120">
        <f>ROUND(AVERAGEIF($ES$9:$ES$497,$ES86,QB$9:QB$497),0)</f>
        <v>41</v>
      </c>
      <c r="QM86" s="120">
        <f>ROUND(AVERAGEIF($ES$9:$ES$497,$ES86,QC$9:QC$497),0)</f>
        <v>30</v>
      </c>
      <c r="QN86" s="114">
        <f t="shared" si="183"/>
        <v>497</v>
      </c>
      <c r="QO86" s="115">
        <f t="shared" si="184"/>
        <v>361</v>
      </c>
      <c r="QP86" s="115">
        <f t="shared" si="185"/>
        <v>557</v>
      </c>
      <c r="QQ86" s="115">
        <f t="shared" si="186"/>
        <v>521</v>
      </c>
      <c r="QR86" s="115">
        <f t="shared" si="187"/>
        <v>622</v>
      </c>
      <c r="QS86" s="119">
        <f t="shared" si="188"/>
        <v>380</v>
      </c>
      <c r="QT86" s="114">
        <f>ROUND((QN86-MIN(QN$9:QN$497))/(MAX(QN$9:QN$497)-MIN(QN$9:QN$497))*100,0)</f>
        <v>42</v>
      </c>
      <c r="QU86" s="115">
        <f>ROUND((QO86-MIN(QO$9:QO$497))/(MAX(QO$9:QO$497)-MIN(QO$9:QO$497))*100,0)</f>
        <v>22</v>
      </c>
      <c r="QV86" s="115">
        <f>ROUND((QP86-MIN(QP$9:QP$497))/(MAX(QP$9:QP$497)-MIN(QP$9:QP$497))*100,0)</f>
        <v>30</v>
      </c>
      <c r="QW86" s="115">
        <f>ROUND((QQ86-MIN(QQ$9:QQ$497))/(MAX(QQ$9:QQ$497)-MIN(QQ$9:QQ$497))*100,0)</f>
        <v>29</v>
      </c>
      <c r="QX86" s="115">
        <f>ROUND((QR86-MIN(QR$9:QR$497))/(MAX(QR$9:QR$497)-MIN(QR$9:QR$497))*100,0)</f>
        <v>66</v>
      </c>
      <c r="QY86" s="115">
        <f>ROUND((QS86-MIN(QS$9:QS$497))/(MAX(QS$9:QS$497)-MIN(QS$9:QS$497))*100,0)</f>
        <v>41</v>
      </c>
      <c r="QZ86" s="114">
        <f>RANK(QN86,QN$9:QN$497,0)</f>
        <v>175</v>
      </c>
      <c r="RA86" s="115">
        <f>RANK(QO86,QO$9:QO$497,0)</f>
        <v>251</v>
      </c>
      <c r="RB86" s="115">
        <f>RANK(QP86,QP$9:QP$497,0)</f>
        <v>217</v>
      </c>
      <c r="RC86" s="115">
        <f>RANK(QQ86,QQ$9:QQ$497,0)</f>
        <v>286</v>
      </c>
      <c r="RD86" s="115">
        <f>RANK(QR86,QR$9:QR$497,0)</f>
        <v>85</v>
      </c>
      <c r="RE86" s="115">
        <f>RANK(QS86,QS$9:QS$497,0)</f>
        <v>184</v>
      </c>
      <c r="RF86" s="122"/>
      <c r="RG86" s="115">
        <f>($RH$3*(IH86+IJ86)*100*100/MAX(EX$9:EX$497)*$RO$3) +($RH$3*(II86+IJ86)*100*100/MAX(EX$9:EX$497)*$RO$4) + ($RH$3*IK86*100*100/MAX(EX$9:EX$497)*0.098)</f>
        <v>18.754166666666666</v>
      </c>
      <c r="RH86" s="115">
        <f>($RH$4*IL86*100*100/MAX(EZ$9:EZ$497))*$RQ$3</f>
        <v>0</v>
      </c>
      <c r="RI86" s="115">
        <f>($RH$3*IM86*100*100/MAX(EY$9:EY$497))*$RQ$4</f>
        <v>0</v>
      </c>
      <c r="RJ86" s="115">
        <f>($RH$3*IN86*100*100/MAX(EX$9:EX$497))</f>
        <v>0</v>
      </c>
      <c r="RK86" s="115">
        <f>($RH$4*IO86*100*100/MAX(EZ$9:EZ$497))*$RQ$3</f>
        <v>0</v>
      </c>
      <c r="RL86" s="115">
        <f>(($RL$4*IP86*100*((100/MAX(EX$9:EX$497)+100/MAX(EZ$9:EZ$497))/2))+($RL$4*IQ86*100*((100/MAX(EX$9:EX$497)+100/MAX(EZ$9:EZ$497))/2))+($RL$4*IR86*100*((100/MAX(EX$9:EX$497)+100/MAX(EZ$9:EZ$497))/2))+($RL$4*IS86*100*((100/MAX(EX$9:EX$497)+100/MAX(EZ$9:EZ$497))/2))+($RL$4*IT86*100*((100/MAX(EX$9:EX$497)+100/MAX(EZ$9:EZ$497))/2))+($RL$4*IU86*100*((100/MAX(EX$9:EX$497)+100/MAX(EZ$9:EZ$497))/2))+($RL$4*IV86*100*((100/MAX(EX$9:EX$497)+100/MAX(EZ$9:EZ$497))/2))+($RL$4*IW86*100*((100/MAX(EX$9:EX$497)+100/MAX(EZ$9:EZ$497))/2)))*$RS$3</f>
        <v>0</v>
      </c>
      <c r="RM86" s="115">
        <f>(($RH$3*IX86*100*100/MAX(EX$9:EX$497))+($RH$3*IY86*100*100/MAX(EX$9:EX$497))+($RH$3*IZ86*100*100/MAX(EX$9:EX$497))+($RH$3*JA86*100*100/MAX(EX$9:EX$497))+($RH$3*JB86*100*100/MAX(EX$9:EX$497))+($RH$3*JC86*100*100/MAX(EX$9:EX$497))+($RH$3*JD86*100*100/MAX(EX$9:EX$497))+($RH$3*JE86*100*100/MAX(EX$9:EX$497)))*$RS$4</f>
        <v>0</v>
      </c>
      <c r="RN86" s="115">
        <f>(($RH$4*JF86*100*100/MAX(EZ$9:EZ$497)) + ($RH$4*JG86*100*100/MAX(EZ$9:EZ$497)) + ($RH$4*JH86*100*100/MAX(EZ$9:EZ$497)) + ($RH$4*JI86*100*100/MAX(EZ$9:EZ$497)) + ($RH$4*JJ86*100*100/MAX(EZ$9:EZ$497)) + ($RH$4*JK86*100*100/MAX(EZ$9:EZ$497)) + ($RH$4*JL86*100*100/MAX(EZ$9:EZ$497)) + ($RH$4*JM86*100*100/MAX(EZ$9:EZ$497)))*$RU$3</f>
        <v>0</v>
      </c>
      <c r="RO86" s="115">
        <f>(($RL$4*JN86*100*((100/MAX(EX$9:EX$497)+100/MAX(EZ$9:EZ$497))/2))+($RL$4*JO86*100*((100/MAX(EX$9:EX$497)+100/MAX(EZ$9:EZ$497))/2))+($RL$4*JP86*100*((100/MAX(EX$9:EX$497)+100/MAX(EZ$9:EZ$497))/2))+($RL$4*JQ86*100*((100/MAX(EX$9:EX$497)+100/MAX(EZ$9:EZ$497))/2))+($RL$4*JR86*100*((100/MAX(EX$9:EX$497)+100/MAX(EZ$9:EZ$497))/2))+($RL$4*JS86*100*((100/MAX(EX$9:EX$497)+100/MAX(EZ$9:EZ$497))/2))+($RL$4*JT86*100*((100/MAX(EX$9:EX$497)+100/MAX(EZ$9:EZ$497))/2))+($RL$4*JU86*100*((100/MAX(EX$9:EX$497)+100/MAX(EZ$9:EZ$497))/2))+($RL$4*JV86*100*((100/MAX(EX$9:EX$497)+100/MAX(EZ$9:EZ$497))/2))+($RL$4*JW86*100*((100/MAX(EX$9:EX$497)+100/MAX(EZ$9:EZ$497))/2))+($RL$4*JX86*100*((100/MAX(EX$9:EX$497)+100/MAX(EZ$9:EZ$497))/2))+($RL$4*JY86*100*((100/MAX(EX$9:EX$497)+100/MAX(EZ$9:EZ$497))/2))+($RL$4*JZ86*100*((100/MAX(EX$9:EX$497)+100/MAX(EZ$9:EZ$497))/2)))*$RW$3/2</f>
        <v>0</v>
      </c>
      <c r="RP86" s="119">
        <f>($RJ$3*KA86*100*100/MAX(FA$9:FA$497)) + ($RJ$3*KB86*100*100/MAX(FA$9:FA$497)/2) + ($RJ$3*KC86*100*100/MAX(FA$9:FA$497)/2) + ($RJ$3*KD86*100*100/MAX(FA$9:FA$497)/4) + ($RJ$3*KE86*100*100/MAX(FA$9:FA$497)/4)</f>
        <v>0</v>
      </c>
      <c r="RQ86" s="118">
        <f>($RL$4*KF86*100*((100/MAX(EX$9:EX$497)+100/MAX(EZ$9:EZ$497)))) * ($RO$3/2) + (($RL$4*KG86*100*((100/MAX(EX$9:EX$497)+100/MAX(EZ$9:EZ$497))))+($RL$4*KH86*100*((100/MAX(EX$9:EX$497)+100/MAX(EZ$9:EZ$497))))+($RL$4*KI86*100*((100/MAX(EX$9:EX$497)+100/MAX(EZ$9:EZ$497))))+($RL$4*KJ86*100*((100/MAX(EX$9:EX$497)+100/MAX(EZ$9:EZ$497))))+($RL$4*KK86*100*((100/MAX(EX$9:EX$497)+100/MAX(EZ$9:EZ$497))))+($RL$4*KL86*100*((100/MAX(EX$9:EX$497)+100/MAX(EZ$9:EZ$497))))+($RL$4*KM86*100*((100/MAX(EX$9:EX$497)+100/MAX(EZ$9:EZ$497))))+($RL$4*KN86*100*((100/MAX(EX$9:EX$497)+100/MAX(EZ$9:EZ$497))))+($RL$4*KO86*100*((100/MAX(EX$9:EX$497)+100/MAX(EZ$9:EZ$497))))+($RL$4*KP86*100*((100/MAX(EX$9:EX$497)+100/MAX(EZ$9:EZ$497))))+($RL$4*KQ86*100*((100/MAX(EX$9:EX$497)+100/MAX(EZ$9:EZ$497))))+($RL$4*KR86*100*((100/MAX(EX$9:EX$497)+100/MAX(EZ$9:EZ$497))))+($RL$4*KS86*100*((100/MAX(EX$9:EX$497)+100/MAX(EZ$9:EZ$497))))+($RL$4*KV86*100*((100/MAX(EX$9:EX$497)+100/MAX(EZ$9:EZ$497))))) * (($RO$3+$RO$4)/6)</f>
        <v>0</v>
      </c>
      <c r="RR86" s="115">
        <f>(($RL$4*KW86*100*((100/MAX(EX$9:EX$497)+100/MAX(EZ$9:EZ$497))))) * ($RO$3/2) + (($RL$4*KX86*100*((100/MAX(EX$9:EX$497)+100/MAX(EZ$9:EZ$497))))+($RL$4*KY86*100*((100/MAX(EX$9:EX$497)+100/MAX(EZ$9:EZ$497))))+($RL$4*KZ86*100*((100/MAX(EX$9:EX$497)+100/MAX(EZ$9:EZ$497))))+($RL$4*LA86*100*((100/MAX(EX$9:EX$497)+100/MAX(EZ$9:EZ$497))))+($RL$4*LB86*100*((100/MAX(EX$9:EX$497)+100/MAX(EZ$9:EZ$497))))+($RL$4*LC86*100*((100/MAX(EX$9:EX$497)+100/MAX(EZ$9:EZ$497))))) * (($RO$3+$RO$4)/6)</f>
        <v>0</v>
      </c>
      <c r="RS86" s="119">
        <f>(($RL$4*LD86*100*((100/MAX(EX$9:EX$497)+100/MAX(EZ$9:EZ$497))))+($RL$4*LE86*100*((100/MAX(EX$9:EX$497)+100/MAX(EZ$9:EZ$497))))) * (($RO$3+$RO$4)/6)</f>
        <v>0</v>
      </c>
      <c r="RT86" s="118">
        <f>($RJ$4*LH86*100*(100/MAX(EV$9:EV$497)))+($RJ$4*LI86*100*(100/MAX(EV$9:EV$497)))</f>
        <v>0</v>
      </c>
      <c r="RU86" s="119">
        <f>($RJ$4*LJ86*(100/MAX(EV$9:EV$497)))/2 + ($RL$3*LK86*(100/MAX(EW$9:EW$497))) + ($RJ$4*LL86*(100/MAX(EV$9:EV$497)))/4 + ($RL$3*LM86*(100/MAX(EW$9:EW$497)))</f>
        <v>0</v>
      </c>
      <c r="RV86" s="118">
        <f>($RJ$4*LN86*100*100/MAX(EV$9:EV$497)/2)+($RJ$4*LO86*100*100/MAX(EV$9:EV$497)/2)+($RJ$4*LP86*100*100/MAX(EV$9:EV$497))+($RJ$4*LQ86*100*100/MAX(EV$9:EV$497))+($RJ$4*LR86*100*100/MAX(EV$9:EV$497))</f>
        <v>0</v>
      </c>
      <c r="RW86" s="115">
        <f>($RJ$4*LS86*100*100/MAX(EV$9:EV$497)) + (($RJ$4*LT86*100*100/MAX(EV$9:EV$497))+($RJ$4*LU86*100*100/MAX(EV$9:EV$497))+($RJ$4*LV86*100*100/MAX(EV$9:EV$497))+($RJ$4*LW86*100*100/MAX(EV$9:EV$497))+($RJ$4*LX86*100*100/MAX(EV$9:EV$497))+($RJ$4*LY86*100*100/MAX(EV$9:EV$497))+($RJ$4*LZ86*100*100/MAX(EV$9:EV$497))+($RJ$4*MA86*100*100/MAX(EV$9:EV$497)))/2</f>
        <v>0</v>
      </c>
      <c r="RX86" s="119">
        <f>($RJ$4*MB86*100*100/MAX(EV$9:EV$497))+($RJ$4*MC86*100*100/MAX(EV$9:EV$497))+($RJ$4*MD86*100*100/MAX(EV$9:EV$497))+($RJ$4*ME86*100*100/MAX(EV$9:EV$497))+($RJ$4*MF86*100*100/MAX(EV$9:EV$497))+($RJ$4*MG86*100*100/MAX(EV$9:EV$497))+($RJ$4*MH86*100*100/MAX(EV$9:EV$497))+($RJ$4*MI86*100*100/MAX(EV$9:EV$497))+($RJ$4*MJ86*100*100/MAX(EV$9:EV$497))+($RJ$4*MK86*100*100/MAX(EV$9:EV$497))+($RJ$4*ML86*100*100/MAX(EV$9:EV$497))+($RJ$4*MM86*100*100/MAX(EV$9:EV$497))+($RJ$4*MN86*100*100/MAX(EV$9:EV$497))</f>
        <v>0</v>
      </c>
      <c r="RY86" s="118">
        <f>($RJ$4*MQ86*100*100/MAX(EV$9:EV$497))/2 + (($RJ$4*MR86*100*100/MAX(EV$9:EV$497))+($RJ$4*MS86*100*100/MAX(EV$9:EV$497))+($RJ$4*MT86*100*100/MAX(EV$9:EV$497))+($RJ$4*MU86*100*100/MAX(EV$9:EV$497))+($RJ$4*MV86*100*100/MAX(EV$9:EV$497))+($RJ$4*MW86*100*100/MAX(EV$9:EV$497))+($RJ$4*MX86*100*100/MAX(EV$9:EV$497))+($RJ$4*MY86*100*100/MAX(EV$9:EV$497))+($RJ$4*MZ86*100*100/MAX(EV$9:EV$497))+($RJ$4*NA86*100*100/MAX(EV$9:EV$497))+($RJ$4*NB86*100*100/MAX(EV$9:EV$497))+($RJ$4*NC86*100*100/MAX(EV$9:EV$497))+($RJ$4*ND86*100*100/MAX(EV$9:EV$497))+($RJ$4*NG86*100*100/MAX(EV$9:EV$497)))/4</f>
        <v>0</v>
      </c>
      <c r="RZ86" s="115">
        <f>($RJ$4*NH86*100*100/MAX(EV$9:EV$497))/2 + (($RJ$4*NI86*100*100/MAX(EV$9:EV$497))+($RJ$4*NJ86*100*100/MAX(EV$9:EV$497))+($RJ$4*NK86*100*100/MAX(EV$9:EV$497))+($RJ$4*NL86*100*100/MAX(EV$9:EV$497))+($RJ$4*NM86*100*100/MAX(EV$9:EV$497))+($RJ$4*NN86*100*100/MAX(EV$9:EV$497)))/4</f>
        <v>2.106741573033708</v>
      </c>
      <c r="SA86" s="117">
        <f>(($RJ$4*NO86*100*100/MAX(EV$9:EV$497))+($RJ$4*NP86*100*100/MAX(EV$9:EV$497)))/4</f>
        <v>0</v>
      </c>
      <c r="SB86" s="118">
        <f t="shared" si="170"/>
        <v>20.860908239700375</v>
      </c>
      <c r="SC86" s="115">
        <f t="shared" si="171"/>
        <v>19.175514981273409</v>
      </c>
      <c r="SD86" s="115">
        <f t="shared" si="172"/>
        <v>0.526685393258427</v>
      </c>
      <c r="SE86" s="115">
        <f t="shared" si="173"/>
        <v>19.175514981273409</v>
      </c>
      <c r="SF86" s="115">
        <f t="shared" si="174"/>
        <v>0.526685393258427</v>
      </c>
      <c r="SG86" s="115">
        <f t="shared" si="175"/>
        <v>2.106741573033708</v>
      </c>
      <c r="SH86" s="115">
        <f>ROUND(SB86/MAX(SB$9:SB$497)*100,0)</f>
        <v>26</v>
      </c>
      <c r="SI86" s="115">
        <f>ROUND(SC86/MAX(SC$9:SC$497)*100,0)</f>
        <v>29</v>
      </c>
      <c r="SJ86" s="115">
        <f>ROUND(SD86/MAX(SD$9:SD$497)*100,0)</f>
        <v>1</v>
      </c>
      <c r="SK86" s="115">
        <f>ROUND(SE86/MAX(SE$9:SE$497)*100,0)</f>
        <v>15</v>
      </c>
      <c r="SL86" s="115">
        <f>ROUND(SF86/MAX(SF$9:SF$497)*100,0)</f>
        <v>1</v>
      </c>
      <c r="SM86" s="121">
        <f>ROUND(SG86/MAX(SG$9:SG$497)*100,0)</f>
        <v>2</v>
      </c>
      <c r="SN86" s="115">
        <f>ROUND(AVERAGEIF($ES$9:$ES$497,$ES86,SH$9:SH$497),0)</f>
        <v>26</v>
      </c>
      <c r="SO86" s="115">
        <f>ROUND(AVERAGEIF($ES$9:$ES$497,$ES86,SI$9:SI$497),0)</f>
        <v>23</v>
      </c>
      <c r="SP86" s="115">
        <f>ROUND(AVERAGEIF($ES$9:$ES$497,$ES86,SJ$9:SJ$497),0)</f>
        <v>4</v>
      </c>
      <c r="SQ86" s="115">
        <f>ROUND(AVERAGEIF($ES$9:$ES$497,$ES86,SK$9:SK$497),0)</f>
        <v>20</v>
      </c>
      <c r="SR86" s="115">
        <f>ROUND(AVERAGEIF($ES$9:$ES$497,$ES86,SL$9:SL$497),0)</f>
        <v>7</v>
      </c>
      <c r="SS86" s="121">
        <f>ROUND(AVERAGEIF($ES$9:$ES$497,$ES86,SM$9:SM$497),0)</f>
        <v>6</v>
      </c>
      <c r="ST86" s="114">
        <f>RANK(SB86,SB$9:SB$497,0)</f>
        <v>158</v>
      </c>
      <c r="SU86" s="115">
        <f>RANK(SC86,SC$9:SC$497,0)</f>
        <v>102</v>
      </c>
      <c r="SV86" s="115">
        <f>RANK(SD86,SD$9:SD$497,0)</f>
        <v>265</v>
      </c>
      <c r="SW86" s="115">
        <f>RANK(SE86,SE$9:SE$497,0)</f>
        <v>134</v>
      </c>
      <c r="SX86" s="115">
        <f>RANK(SF86,SF$9:SF$497,0)</f>
        <v>253</v>
      </c>
      <c r="SY86" s="115">
        <f>RANK(SG86,SG$9:SG$497,0)</f>
        <v>237</v>
      </c>
      <c r="SZ86" s="115">
        <f>COUNTIFS(SB$9:SB$497,"&gt;"&amp;SB86,$ES$9:$ES$497,$ES86)+1</f>
        <v>38</v>
      </c>
      <c r="TA86" s="115">
        <f>COUNTIFS(SC$9:SC$497,"&gt;"&amp;SC86,$ES$9:$ES$497,$ES86)+1</f>
        <v>35</v>
      </c>
      <c r="TB86" s="115">
        <f>COUNTIFS(SD$9:SD$497,"&gt;"&amp;SD86,$ES$9:$ES$497,$ES86)+1</f>
        <v>59</v>
      </c>
      <c r="TC86" s="115">
        <f>COUNTIFS(SE$9:SE$497,"&gt;"&amp;SE86,$ES$9:$ES$497,$ES86)+1</f>
        <v>43</v>
      </c>
      <c r="TD86" s="115">
        <f>COUNTIFS(SF$9:SF$497,"&gt;"&amp;SF86,$ES$9:$ES$497,$ES86)+1</f>
        <v>59</v>
      </c>
      <c r="TE86" s="117">
        <f>COUNTIFS(SG$9:SG$497,"&gt;"&amp;SG86,$ES$9:$ES$497,$ES86)+1</f>
        <v>57</v>
      </c>
      <c r="TF86" s="118">
        <f t="shared" si="176"/>
        <v>54</v>
      </c>
      <c r="TG86" s="115">
        <f t="shared" si="177"/>
        <v>53</v>
      </c>
      <c r="TH86" s="115">
        <f t="shared" si="178"/>
        <v>20</v>
      </c>
      <c r="TI86" s="115">
        <f t="shared" si="179"/>
        <v>39</v>
      </c>
      <c r="TJ86" s="115">
        <f t="shared" si="180"/>
        <v>21</v>
      </c>
      <c r="TK86" s="115">
        <f t="shared" si="181"/>
        <v>30</v>
      </c>
      <c r="TL86" s="117">
        <f t="shared" si="182"/>
        <v>25</v>
      </c>
      <c r="TM86" s="118">
        <f>ROUND(TF86/MAX(TF$9:TF$497)*100,0)</f>
        <v>30</v>
      </c>
      <c r="TN86" s="115">
        <f>ROUND(TG86/MAX(TG$9:TG$497)*100,0)</f>
        <v>29</v>
      </c>
      <c r="TO86" s="115">
        <f>ROUND(TH86/MAX(TH$9:TH$497)*100,0)</f>
        <v>11</v>
      </c>
      <c r="TP86" s="115">
        <f>ROUND(TI86/MAX(TI$9:TI$497)*100,0)</f>
        <v>22</v>
      </c>
      <c r="TQ86" s="115">
        <f>ROUND(TJ86/MAX(TJ$9:TJ$497)*100,0)</f>
        <v>11</v>
      </c>
      <c r="TR86" s="115">
        <f>ROUND(TK86/MAX(TK$9:TK$497)*100,0)</f>
        <v>15</v>
      </c>
      <c r="TS86" s="119">
        <f>ROUND(TL86/MAX(TL$9:TL$497)*100,0)</f>
        <v>13</v>
      </c>
      <c r="TT86" s="120">
        <f>RANK(TM86,TM$9:TM$497,0)</f>
        <v>281</v>
      </c>
      <c r="TU86" s="115">
        <f>RANK(TN86,TN$9:TN$497,0)</f>
        <v>218</v>
      </c>
      <c r="TV86" s="115">
        <f>RANK(TO86,TO$9:TO$497,0)</f>
        <v>367</v>
      </c>
      <c r="TW86" s="115">
        <f>RANK(TP86,TP$9:TP$497,0)</f>
        <v>289</v>
      </c>
      <c r="TX86" s="115">
        <f>RANK(TQ86,TQ$9:TQ$497,0)</f>
        <v>365</v>
      </c>
      <c r="TY86" s="115">
        <f>RANK(TR86,TR$9:TR$497,0)</f>
        <v>337</v>
      </c>
      <c r="TZ86" s="121">
        <f>RANK(TS86,TS$9:TS$497,0)</f>
        <v>348</v>
      </c>
      <c r="UA86" s="132"/>
      <c r="UB86" s="7" t="s">
        <v>1</v>
      </c>
    </row>
    <row r="87" spans="1:548" x14ac:dyDescent="0.15">
      <c r="A87" s="62">
        <v>79</v>
      </c>
      <c r="B87" s="203" t="s">
        <v>751</v>
      </c>
      <c r="C87" s="63"/>
      <c r="D87" s="63"/>
      <c r="E87" s="64" t="s">
        <v>518</v>
      </c>
      <c r="F87" s="65">
        <v>39</v>
      </c>
      <c r="G87" s="65" t="s">
        <v>571</v>
      </c>
      <c r="H87" s="65"/>
      <c r="I87" s="66" t="s">
        <v>521</v>
      </c>
      <c r="J87" s="67" t="s">
        <v>521</v>
      </c>
      <c r="K87" s="67" t="s">
        <v>521</v>
      </c>
      <c r="L87" s="67" t="s">
        <v>521</v>
      </c>
      <c r="M87" s="67" t="s">
        <v>521</v>
      </c>
      <c r="N87" s="67" t="s">
        <v>521</v>
      </c>
      <c r="O87" s="67" t="s">
        <v>521</v>
      </c>
      <c r="P87" s="67" t="s">
        <v>521</v>
      </c>
      <c r="Q87" s="67" t="s">
        <v>521</v>
      </c>
      <c r="R87" s="68" t="s">
        <v>521</v>
      </c>
      <c r="S87" s="69" t="s">
        <v>521</v>
      </c>
      <c r="T87" s="67" t="s">
        <v>521</v>
      </c>
      <c r="U87" s="67" t="s">
        <v>521</v>
      </c>
      <c r="V87" s="67" t="s">
        <v>521</v>
      </c>
      <c r="W87" s="67" t="s">
        <v>521</v>
      </c>
      <c r="X87" s="67" t="s">
        <v>521</v>
      </c>
      <c r="Y87" s="67" t="s">
        <v>521</v>
      </c>
      <c r="Z87" s="67" t="s">
        <v>521</v>
      </c>
      <c r="AA87" s="67" t="s">
        <v>521</v>
      </c>
      <c r="AB87" s="68" t="s">
        <v>521</v>
      </c>
      <c r="AC87" s="69" t="s">
        <v>521</v>
      </c>
      <c r="AD87" s="67" t="s">
        <v>521</v>
      </c>
      <c r="AE87" s="67" t="s">
        <v>521</v>
      </c>
      <c r="AF87" s="67" t="s">
        <v>521</v>
      </c>
      <c r="AG87" s="67" t="s">
        <v>520</v>
      </c>
      <c r="AH87" s="67" t="s">
        <v>520</v>
      </c>
      <c r="AI87" s="67" t="s">
        <v>520</v>
      </c>
      <c r="AJ87" s="67" t="s">
        <v>520</v>
      </c>
      <c r="AK87" s="67" t="s">
        <v>521</v>
      </c>
      <c r="AL87" s="68" t="s">
        <v>521</v>
      </c>
      <c r="AM87" s="69" t="s">
        <v>521</v>
      </c>
      <c r="AN87" s="67" t="s">
        <v>521</v>
      </c>
      <c r="AO87" s="67" t="s">
        <v>521</v>
      </c>
      <c r="AP87" s="67" t="s">
        <v>521</v>
      </c>
      <c r="AQ87" s="67" t="s">
        <v>521</v>
      </c>
      <c r="AR87" s="67" t="s">
        <v>521</v>
      </c>
      <c r="AS87" s="67" t="s">
        <v>521</v>
      </c>
      <c r="AT87" s="67" t="s">
        <v>521</v>
      </c>
      <c r="AU87" s="67" t="s">
        <v>521</v>
      </c>
      <c r="AV87" s="68" t="s">
        <v>521</v>
      </c>
      <c r="AW87" s="69" t="s">
        <v>521</v>
      </c>
      <c r="AX87" s="67" t="s">
        <v>521</v>
      </c>
      <c r="AY87" s="67" t="s">
        <v>521</v>
      </c>
      <c r="AZ87" s="67" t="s">
        <v>521</v>
      </c>
      <c r="BA87" s="67" t="s">
        <v>521</v>
      </c>
      <c r="BB87" s="67" t="s">
        <v>521</v>
      </c>
      <c r="BC87" s="67" t="s">
        <v>521</v>
      </c>
      <c r="BD87" s="67" t="s">
        <v>521</v>
      </c>
      <c r="BE87" s="67" t="s">
        <v>521</v>
      </c>
      <c r="BF87" s="68" t="s">
        <v>521</v>
      </c>
      <c r="BG87" s="69" t="s">
        <v>521</v>
      </c>
      <c r="BH87" s="67" t="s">
        <v>521</v>
      </c>
      <c r="BI87" s="67" t="s">
        <v>521</v>
      </c>
      <c r="BJ87" s="67" t="s">
        <v>521</v>
      </c>
      <c r="BK87" s="67" t="s">
        <v>521</v>
      </c>
      <c r="BL87" s="67" t="s">
        <v>521</v>
      </c>
      <c r="BM87" s="67" t="s">
        <v>521</v>
      </c>
      <c r="BN87" s="67" t="s">
        <v>521</v>
      </c>
      <c r="BO87" s="67" t="s">
        <v>521</v>
      </c>
      <c r="BP87" s="68" t="s">
        <v>521</v>
      </c>
      <c r="BQ87" s="70" t="s">
        <v>521</v>
      </c>
      <c r="BR87" s="67" t="s">
        <v>521</v>
      </c>
      <c r="BS87" s="67" t="s">
        <v>521</v>
      </c>
      <c r="BT87" s="67" t="s">
        <v>521</v>
      </c>
      <c r="BU87" s="67" t="s">
        <v>521</v>
      </c>
      <c r="BV87" s="67" t="s">
        <v>521</v>
      </c>
      <c r="BW87" s="67" t="s">
        <v>521</v>
      </c>
      <c r="BX87" s="67" t="s">
        <v>521</v>
      </c>
      <c r="BY87" s="67" t="s">
        <v>521</v>
      </c>
      <c r="BZ87" s="68" t="s">
        <v>521</v>
      </c>
      <c r="CA87" s="69" t="s">
        <v>521</v>
      </c>
      <c r="CB87" s="67" t="s">
        <v>521</v>
      </c>
      <c r="CC87" s="67" t="s">
        <v>521</v>
      </c>
      <c r="CD87" s="67" t="s">
        <v>521</v>
      </c>
      <c r="CE87" s="67" t="s">
        <v>521</v>
      </c>
      <c r="CF87" s="67" t="s">
        <v>521</v>
      </c>
      <c r="CG87" s="67" t="s">
        <v>521</v>
      </c>
      <c r="CH87" s="67" t="s">
        <v>521</v>
      </c>
      <c r="CI87" s="67" t="s">
        <v>521</v>
      </c>
      <c r="CJ87" s="68" t="s">
        <v>521</v>
      </c>
      <c r="CK87" s="69" t="s">
        <v>521</v>
      </c>
      <c r="CL87" s="67" t="s">
        <v>521</v>
      </c>
      <c r="CM87" s="67" t="s">
        <v>521</v>
      </c>
      <c r="CN87" s="67" t="s">
        <v>521</v>
      </c>
      <c r="CO87" s="67" t="s">
        <v>521</v>
      </c>
      <c r="CP87" s="67" t="s">
        <v>521</v>
      </c>
      <c r="CQ87" s="67" t="s">
        <v>521</v>
      </c>
      <c r="CR87" s="67" t="s">
        <v>521</v>
      </c>
      <c r="CS87" s="67" t="s">
        <v>521</v>
      </c>
      <c r="CT87" s="68" t="s">
        <v>521</v>
      </c>
      <c r="CU87" s="69" t="s">
        <v>521</v>
      </c>
      <c r="CV87" s="67" t="s">
        <v>521</v>
      </c>
      <c r="CW87" s="67" t="s">
        <v>521</v>
      </c>
      <c r="CX87" s="67" t="s">
        <v>521</v>
      </c>
      <c r="CY87" s="67" t="s">
        <v>521</v>
      </c>
      <c r="CZ87" s="67" t="s">
        <v>521</v>
      </c>
      <c r="DA87" s="67" t="s">
        <v>521</v>
      </c>
      <c r="DB87" s="67" t="s">
        <v>521</v>
      </c>
      <c r="DC87" s="67" t="s">
        <v>521</v>
      </c>
      <c r="DD87" s="68" t="s">
        <v>521</v>
      </c>
      <c r="DE87" s="69" t="s">
        <v>521</v>
      </c>
      <c r="DF87" s="71" t="s">
        <v>521</v>
      </c>
      <c r="DG87" s="67" t="s">
        <v>521</v>
      </c>
      <c r="DH87" s="67" t="s">
        <v>521</v>
      </c>
      <c r="DI87" s="67" t="s">
        <v>521</v>
      </c>
      <c r="DJ87" s="67" t="s">
        <v>521</v>
      </c>
      <c r="DK87" s="67" t="s">
        <v>521</v>
      </c>
      <c r="DL87" s="67" t="s">
        <v>521</v>
      </c>
      <c r="DM87" s="67" t="s">
        <v>521</v>
      </c>
      <c r="DN87" s="68" t="s">
        <v>521</v>
      </c>
      <c r="DO87" s="70" t="s">
        <v>521</v>
      </c>
      <c r="DP87" s="71" t="s">
        <v>521</v>
      </c>
      <c r="DQ87" s="67" t="s">
        <v>521</v>
      </c>
      <c r="DR87" s="67" t="s">
        <v>521</v>
      </c>
      <c r="DS87" s="67" t="s">
        <v>521</v>
      </c>
      <c r="DT87" s="67" t="s">
        <v>521</v>
      </c>
      <c r="DU87" s="67" t="s">
        <v>521</v>
      </c>
      <c r="DV87" s="67" t="s">
        <v>521</v>
      </c>
      <c r="DW87" s="67" t="s">
        <v>521</v>
      </c>
      <c r="DX87" s="72" t="s">
        <v>521</v>
      </c>
      <c r="DY87" s="73" t="s">
        <v>522</v>
      </c>
      <c r="DZ87" s="74">
        <v>2</v>
      </c>
      <c r="EA87" s="74">
        <v>3</v>
      </c>
      <c r="EB87" s="74">
        <v>3</v>
      </c>
      <c r="EC87" s="75">
        <v>4</v>
      </c>
      <c r="ED87" s="76" t="s">
        <v>522</v>
      </c>
      <c r="EE87" s="74">
        <f t="shared" si="132"/>
        <v>2</v>
      </c>
      <c r="EF87" s="74">
        <f t="shared" si="133"/>
        <v>6</v>
      </c>
      <c r="EG87" s="74">
        <f t="shared" si="134"/>
        <v>18</v>
      </c>
      <c r="EH87" s="77">
        <f t="shared" si="135"/>
        <v>72</v>
      </c>
      <c r="EI87" s="73">
        <v>600</v>
      </c>
      <c r="EJ87" s="74">
        <v>900</v>
      </c>
      <c r="EK87" s="74">
        <v>1800</v>
      </c>
      <c r="EL87" s="74">
        <v>3000</v>
      </c>
      <c r="EM87" s="75">
        <v>9000</v>
      </c>
      <c r="EN87" s="78">
        <v>1</v>
      </c>
      <c r="EO87" s="79">
        <f t="shared" si="136"/>
        <v>0.75</v>
      </c>
      <c r="EP87" s="79">
        <f t="shared" si="137"/>
        <v>0.5</v>
      </c>
      <c r="EQ87" s="79">
        <f t="shared" si="138"/>
        <v>0.27777777777777773</v>
      </c>
      <c r="ER87" s="80">
        <f t="shared" si="139"/>
        <v>0.20833333333333334</v>
      </c>
      <c r="ES87" s="128" t="s">
        <v>543</v>
      </c>
      <c r="ET87" s="82" t="s">
        <v>117</v>
      </c>
      <c r="EU87" s="83">
        <v>4</v>
      </c>
      <c r="EV87" s="73">
        <v>45</v>
      </c>
      <c r="EW87" s="74">
        <v>56</v>
      </c>
      <c r="EX87" s="74">
        <v>16</v>
      </c>
      <c r="EY87" s="74">
        <v>23</v>
      </c>
      <c r="EZ87" s="74">
        <v>35</v>
      </c>
      <c r="FA87" s="74">
        <v>12</v>
      </c>
      <c r="FB87" s="74">
        <v>34</v>
      </c>
      <c r="FC87" s="74">
        <v>33</v>
      </c>
      <c r="FD87" s="74">
        <f t="shared" si="140"/>
        <v>51</v>
      </c>
      <c r="FE87" s="84">
        <f t="shared" si="141"/>
        <v>49</v>
      </c>
      <c r="FF87" s="73">
        <f>RANK(EV87,$EV$9:$EV$497,0)</f>
        <v>300</v>
      </c>
      <c r="FG87" s="74">
        <f>RANK(EW87,$EW$9:$EW$497,0)</f>
        <v>137</v>
      </c>
      <c r="FH87" s="74">
        <f>RANK(EX87,$EX$9:$EX$497,0)</f>
        <v>336</v>
      </c>
      <c r="FI87" s="74">
        <f>RANK(EY87,$EY$9:$EY$497,0)</f>
        <v>285</v>
      </c>
      <c r="FJ87" s="74">
        <f>RANK(EZ87,$EZ$9:$EZ$497,0)</f>
        <v>107</v>
      </c>
      <c r="FK87" s="74">
        <f>RANK(FA87,$FA$9:$FA$497,0)</f>
        <v>279</v>
      </c>
      <c r="FL87" s="74">
        <f>RANK(FB87,$FB$9:$FB$497,0)</f>
        <v>240</v>
      </c>
      <c r="FM87" s="74">
        <f>RANK(FC87,$FC$9:$FC$497,0)</f>
        <v>259</v>
      </c>
      <c r="FN87" s="74">
        <f>RANK(FD87,$FD$9:$FD$497,0)</f>
        <v>284</v>
      </c>
      <c r="FO87" s="84">
        <f>RANK(FE87,$FE$9:$FE$497,0)</f>
        <v>306</v>
      </c>
      <c r="FP87" s="73">
        <f>COUNTIFS($EV$9:$EV$497,"&gt;"&amp;EV87,$ES$9:$ES$497,ES87)+1</f>
        <v>53</v>
      </c>
      <c r="FQ87" s="74">
        <f>COUNTIFS($EW$9:$EW$497,"&gt;"&amp;EW87,$ES$9:$ES$497,ES87)+1</f>
        <v>60</v>
      </c>
      <c r="FR87" s="74">
        <f>COUNTIFS($EX$9:$EX$497,"&gt;"&amp;EX87,$ES$9:$ES$497,ES87)+1</f>
        <v>40</v>
      </c>
      <c r="FS87" s="74">
        <f>COUNTIFS($EY$9:$EY$497,"&gt;"&amp;EY87,$ES$9:$ES$497,ES87)+1</f>
        <v>49</v>
      </c>
      <c r="FT87" s="74">
        <f>COUNTIFS($EZ$9:$EZ$497,"&gt;"&amp;EZ87,$ES$9:$ES$497,ES87)+1</f>
        <v>65</v>
      </c>
      <c r="FU87" s="74">
        <f>COUNTIFS($FA$9:$FA$497,"&gt;"&amp;FA87,$ES$9:$ES$497,ES87)+1</f>
        <v>57</v>
      </c>
      <c r="FV87" s="74">
        <f>COUNTIFS($FB$9:$FB$497,"&gt;"&amp;FB87,$ES$9:$ES$497,ES87)+1</f>
        <v>55</v>
      </c>
      <c r="FW87" s="74">
        <f>COUNTIFS($FC$9:$FC$497,"&gt;"&amp;FC87,$ES$9:$ES$497,ES87)+1</f>
        <v>62</v>
      </c>
      <c r="FX87" s="74">
        <f>COUNTIFS($FD$9:$FD$497,"&gt;"&amp;FD87,$ES$9:$ES$497,ES87)+1</f>
        <v>64</v>
      </c>
      <c r="FY87" s="84">
        <f>COUNTIFS($FE$9:$FE$497,"&gt;"&amp;FE87,$ES$9:$ES$497,ES87)+1</f>
        <v>61</v>
      </c>
      <c r="FZ87" s="85">
        <f t="shared" si="142"/>
        <v>1.1499999999999999</v>
      </c>
      <c r="GA87" s="86">
        <f t="shared" si="143"/>
        <v>1.44</v>
      </c>
      <c r="GB87" s="86">
        <f t="shared" si="144"/>
        <v>0.41</v>
      </c>
      <c r="GC87" s="86">
        <f t="shared" si="145"/>
        <v>0.59</v>
      </c>
      <c r="GD87" s="86">
        <f t="shared" si="146"/>
        <v>0.9</v>
      </c>
      <c r="GE87" s="86">
        <f t="shared" si="147"/>
        <v>0.31</v>
      </c>
      <c r="GF87" s="86">
        <f t="shared" si="148"/>
        <v>0.87</v>
      </c>
      <c r="GG87" s="86">
        <f t="shared" si="149"/>
        <v>0.85</v>
      </c>
      <c r="GH87" s="86">
        <f t="shared" si="150"/>
        <v>1.31</v>
      </c>
      <c r="GI87" s="87">
        <f t="shared" si="151"/>
        <v>1.26</v>
      </c>
      <c r="GJ87" s="85">
        <f>ROUND(((FZ87-AVERAGE(FZ$9:FZ$497))/STDEVP(FZ$9:FZ$497)*10+50),2)</f>
        <v>57.14</v>
      </c>
      <c r="GK87" s="86">
        <f>ROUND(((GA87-AVERAGE(GA$9:GA$497))/STDEVP(GA$9:GA$497)*10+50),2)</f>
        <v>72.400000000000006</v>
      </c>
      <c r="GL87" s="86">
        <f>ROUND(((GB87-AVERAGE(GB$9:GB$497))/STDEVP(GB$9:GB$497)*10+50),2)</f>
        <v>43.51</v>
      </c>
      <c r="GM87" s="86">
        <f>ROUND(((GC87-AVERAGE(GC$9:GC$497))/STDEVP(GC$9:GC$497)*10+50),2)</f>
        <v>53.2</v>
      </c>
      <c r="GN87" s="86">
        <f>ROUND(((GD87-AVERAGE(GD$9:GD$497))/STDEVP(GD$9:GD$497)*10+50),2)</f>
        <v>67.39</v>
      </c>
      <c r="GO87" s="86">
        <f>ROUND(((GE87-AVERAGE(GE$9:GE$497))/STDEVP(GE$9:GE$497)*10+50),2)</f>
        <v>48.61</v>
      </c>
      <c r="GP87" s="86">
        <f>ROUND(((GF87-AVERAGE(GF$9:GF$497))/STDEVP(GF$9:GF$497)*10+50),2)</f>
        <v>57.4</v>
      </c>
      <c r="GQ87" s="86">
        <f>ROUND(((GG87-AVERAGE(GG$9:GG$497))/STDEVP(GG$9:GG$497)*10+50),2)</f>
        <v>56.85</v>
      </c>
      <c r="GR87" s="86">
        <f>ROUND(((GH87-AVERAGE(GH$9:GH$497))/STDEVP(GH$9:GH$497)*10+50),2)</f>
        <v>62.23</v>
      </c>
      <c r="GS87" s="87">
        <f>ROUND(((GI87-AVERAGE(GI$9:GI$497))/STDEVP(GI$9:GI$497)*10+50),2)</f>
        <v>50.97</v>
      </c>
      <c r="GT87" s="73">
        <f>RANK(GJ87,$GJ$9:$GJ$497,0)</f>
        <v>107</v>
      </c>
      <c r="GU87" s="74">
        <f>RANK(GK87,$GK$9:$GK$497,0)</f>
        <v>12</v>
      </c>
      <c r="GV87" s="74">
        <f>RANK(GL87,$GL$9:$GL$497,0)</f>
        <v>315</v>
      </c>
      <c r="GW87" s="74">
        <f>RANK(GM87,$GM$9:$GM$497,0)</f>
        <v>121</v>
      </c>
      <c r="GX87" s="74">
        <f>RANK(GN87,$GN$9:$GN$497,0)</f>
        <v>35</v>
      </c>
      <c r="GY87" s="74">
        <f>RANK(GO87,$GO$9:$GO$497,0)</f>
        <v>173</v>
      </c>
      <c r="GZ87" s="74">
        <f>RANK(GP87,$GP$9:$GP$497,0)</f>
        <v>100</v>
      </c>
      <c r="HA87" s="74">
        <f>RANK(GQ87,$GQ$9:$GQ$497,0)</f>
        <v>103</v>
      </c>
      <c r="HB87" s="74">
        <f>RANK(GR87,$GR$9:$GR$497,0)</f>
        <v>45</v>
      </c>
      <c r="HC87" s="84">
        <f>RANK(GS87,$GS$9:$GS$497,0)</f>
        <v>160</v>
      </c>
      <c r="HD87" s="85">
        <f>ROUND(AVERAGEIF($ES$9:$ES$497,$ES87,$FZ$9:$FZ$497),2)</f>
        <v>0.86</v>
      </c>
      <c r="HE87" s="86">
        <f>ROUND(AVERAGEIF($ES$9:$ES$497,$ES87,$GA$9:$GA$497),2)</f>
        <v>1.0900000000000001</v>
      </c>
      <c r="HF87" s="86">
        <f>ROUND(AVERAGEIF($ES$9:$ES$497,$ES87,$GB$9:$GB$497),2)</f>
        <v>0.28999999999999998</v>
      </c>
      <c r="HG87" s="86">
        <f>ROUND(AVERAGEIF($ES$9:$ES$497,$ES87,$GC$9:$GC$497),2)</f>
        <v>0.42</v>
      </c>
      <c r="HH87" s="86">
        <f>ROUND(AVERAGEIF($ES$9:$ES$497,$ES87,$GD$9:$GD$497),2)</f>
        <v>0.86</v>
      </c>
      <c r="HI87" s="86">
        <f>ROUND(AVERAGEIF($ES$9:$ES$497,$ES87,$GE$9:$GE$497),2)</f>
        <v>0.3</v>
      </c>
      <c r="HJ87" s="86">
        <f>ROUND(AVERAGEIF($ES$9:$ES$497,$ES87,$GF$9:$GF$497),2)</f>
        <v>0.67</v>
      </c>
      <c r="HK87" s="86">
        <f>ROUND(AVERAGEIF($ES$9:$ES$497,$ES87,$GG$9:$GG$497),2)</f>
        <v>0.73</v>
      </c>
      <c r="HL87" s="86">
        <f>ROUND(AVERAGEIF($ES$9:$ES$497,$ES87,$GH$9:$GH$497),2)</f>
        <v>1.1399999999999999</v>
      </c>
      <c r="HM87" s="87">
        <f>ROUND(AVERAGEIF($ES$9:$ES$497,$ES87,$GI$9:$GI$497),2)</f>
        <v>1.01</v>
      </c>
      <c r="HN87" s="88">
        <f t="shared" si="152"/>
        <v>0.28999999999999992</v>
      </c>
      <c r="HO87" s="89">
        <f t="shared" si="153"/>
        <v>0.34999999999999987</v>
      </c>
      <c r="HP87" s="89">
        <f t="shared" si="154"/>
        <v>0.12</v>
      </c>
      <c r="HQ87" s="89">
        <f t="shared" si="155"/>
        <v>0.16999999999999998</v>
      </c>
      <c r="HR87" s="89">
        <f t="shared" si="156"/>
        <v>4.0000000000000036E-2</v>
      </c>
      <c r="HS87" s="89">
        <f t="shared" si="157"/>
        <v>1.0000000000000009E-2</v>
      </c>
      <c r="HT87" s="89">
        <f t="shared" si="158"/>
        <v>0.19999999999999996</v>
      </c>
      <c r="HU87" s="89">
        <f t="shared" si="159"/>
        <v>0.12</v>
      </c>
      <c r="HV87" s="89">
        <f t="shared" si="160"/>
        <v>0.17000000000000015</v>
      </c>
      <c r="HW87" s="90">
        <f t="shared" si="161"/>
        <v>0.25</v>
      </c>
      <c r="HX87" s="73">
        <f>COUNTIFS($FZ$9:$FZ$497,"&gt;"&amp;FZ87,$ES$9:$ES$497,$ES87)+1</f>
        <v>12</v>
      </c>
      <c r="HY87" s="74">
        <f>COUNTIFS($GA$9:$GA$497,"&gt;"&amp;GA87,$ES$9:$ES$497,$ES87)+1</f>
        <v>11</v>
      </c>
      <c r="HZ87" s="74">
        <f>COUNTIFS($GB$9:$GB$497,"&gt;"&amp;GB87,$ES$9:$ES$497,$ES87)+1</f>
        <v>17</v>
      </c>
      <c r="IA87" s="74">
        <f>COUNTIFS($GC$9:$GC$497,"&gt;"&amp;GC87,$ES$9:$ES$497,$ES87)+1</f>
        <v>6</v>
      </c>
      <c r="IB87" s="74">
        <f>COUNTIFS($GD$9:$GD$497,"&gt;"&amp;GD87,$ES$9:$ES$497,$ES87)+1</f>
        <v>28</v>
      </c>
      <c r="IC87" s="74">
        <f>COUNTIFS($GE$9:$GE$497,"&gt;"&amp;GE87,$ES$9:$ES$497,$ES87)+1</f>
        <v>40</v>
      </c>
      <c r="ID87" s="74">
        <f>COUNTIFS($GF$9:$GF$497,"&gt;"&amp;GF87,$ES$9:$ES$497,$ES87)+1</f>
        <v>13</v>
      </c>
      <c r="IE87" s="74">
        <f>COUNTIFS($GG$9:$GG$497,"&gt;"&amp;GG87,$ES$9:$ES$497,$ES87)+1</f>
        <v>17</v>
      </c>
      <c r="IF87" s="74">
        <f>COUNTIFS($GH$9:$GH$497,"&gt;"&amp;GH87,$ES$9:$ES$497,$ES87)+1</f>
        <v>18</v>
      </c>
      <c r="IG87" s="84">
        <f>COUNTIFS($GI$9:$GI$497,"&gt;"&amp;GI87,$ES$9:$ES$497,$ES87)+1</f>
        <v>10</v>
      </c>
      <c r="IH87" s="91"/>
      <c r="II87" s="79"/>
      <c r="IJ87" s="79"/>
      <c r="IK87" s="79"/>
      <c r="IL87" s="79"/>
      <c r="IM87" s="92"/>
      <c r="IN87" s="93"/>
      <c r="IO87" s="94"/>
      <c r="IP87" s="95"/>
      <c r="IQ87" s="79"/>
      <c r="IR87" s="79"/>
      <c r="IS87" s="79"/>
      <c r="IT87" s="79"/>
      <c r="IU87" s="79"/>
      <c r="IV87" s="79"/>
      <c r="IW87" s="96"/>
      <c r="IX87" s="93"/>
      <c r="IY87" s="79"/>
      <c r="IZ87" s="79"/>
      <c r="JA87" s="79"/>
      <c r="JB87" s="79"/>
      <c r="JC87" s="79"/>
      <c r="JD87" s="79"/>
      <c r="JE87" s="97"/>
      <c r="JF87" s="95">
        <v>0.1</v>
      </c>
      <c r="JG87" s="79"/>
      <c r="JH87" s="79">
        <v>0.1</v>
      </c>
      <c r="JI87" s="79"/>
      <c r="JJ87" s="79"/>
      <c r="JK87" s="79"/>
      <c r="JL87" s="79"/>
      <c r="JM87" s="96"/>
      <c r="JN87" s="93"/>
      <c r="JO87" s="79"/>
      <c r="JP87" s="79"/>
      <c r="JQ87" s="79"/>
      <c r="JR87" s="79"/>
      <c r="JS87" s="79"/>
      <c r="JT87" s="79"/>
      <c r="JU87" s="79"/>
      <c r="JV87" s="79"/>
      <c r="JW87" s="79"/>
      <c r="JX87" s="79"/>
      <c r="JY87" s="79"/>
      <c r="JZ87" s="97"/>
      <c r="KA87" s="93"/>
      <c r="KB87" s="79"/>
      <c r="KC87" s="79"/>
      <c r="KD87" s="79"/>
      <c r="KE87" s="97"/>
      <c r="KF87" s="95"/>
      <c r="KG87" s="79"/>
      <c r="KH87" s="79"/>
      <c r="KI87" s="79"/>
      <c r="KJ87" s="79"/>
      <c r="KK87" s="98"/>
      <c r="KL87" s="79"/>
      <c r="KM87" s="79"/>
      <c r="KN87" s="79"/>
      <c r="KO87" s="79"/>
      <c r="KP87" s="79"/>
      <c r="KQ87" s="79"/>
      <c r="KR87" s="79"/>
      <c r="KS87" s="96"/>
      <c r="KT87" s="96"/>
      <c r="KU87" s="96"/>
      <c r="KV87" s="96"/>
      <c r="KW87" s="93"/>
      <c r="KX87" s="79"/>
      <c r="KY87" s="79"/>
      <c r="KZ87" s="79"/>
      <c r="LA87" s="79"/>
      <c r="LB87" s="79"/>
      <c r="LC87" s="96"/>
      <c r="LD87" s="93"/>
      <c r="LE87" s="94"/>
      <c r="LF87" s="99"/>
      <c r="LG87" s="75"/>
      <c r="LH87" s="93"/>
      <c r="LI87" s="79"/>
      <c r="LJ87" s="74"/>
      <c r="LK87" s="74"/>
      <c r="LL87" s="74"/>
      <c r="LM87" s="100"/>
      <c r="LN87" s="95"/>
      <c r="LO87" s="79"/>
      <c r="LP87" s="79"/>
      <c r="LQ87" s="79"/>
      <c r="LR87" s="96"/>
      <c r="LS87" s="93"/>
      <c r="LT87" s="79"/>
      <c r="LU87" s="79"/>
      <c r="LV87" s="79"/>
      <c r="LW87" s="79"/>
      <c r="LX87" s="79"/>
      <c r="LY87" s="79"/>
      <c r="LZ87" s="79"/>
      <c r="MA87" s="97"/>
      <c r="MB87" s="95"/>
      <c r="MC87" s="79"/>
      <c r="MD87" s="79"/>
      <c r="ME87" s="79"/>
      <c r="MF87" s="79"/>
      <c r="MG87" s="79"/>
      <c r="MH87" s="79"/>
      <c r="MI87" s="79"/>
      <c r="MJ87" s="79"/>
      <c r="MK87" s="79"/>
      <c r="ML87" s="79"/>
      <c r="MM87" s="79"/>
      <c r="MN87" s="98"/>
      <c r="MO87" s="98"/>
      <c r="MP87" s="96"/>
      <c r="MQ87" s="93"/>
      <c r="MR87" s="79"/>
      <c r="MS87" s="79"/>
      <c r="MT87" s="79"/>
      <c r="MU87" s="79"/>
      <c r="MV87" s="98"/>
      <c r="MW87" s="79"/>
      <c r="MX87" s="79">
        <v>7.0000000000000007E-2</v>
      </c>
      <c r="MY87" s="79"/>
      <c r="MZ87" s="79"/>
      <c r="NA87" s="79"/>
      <c r="NB87" s="79"/>
      <c r="NC87" s="79">
        <v>7.0000000000000007E-2</v>
      </c>
      <c r="ND87" s="96"/>
      <c r="NE87" s="96"/>
      <c r="NF87" s="96"/>
      <c r="NG87" s="96"/>
      <c r="NH87" s="93"/>
      <c r="NI87" s="79"/>
      <c r="NJ87" s="79"/>
      <c r="NK87" s="79"/>
      <c r="NL87" s="79"/>
      <c r="NM87" s="79"/>
      <c r="NN87" s="94"/>
      <c r="NO87" s="93"/>
      <c r="NP87" s="80"/>
      <c r="NQ87" s="124" t="s">
        <v>748</v>
      </c>
      <c r="NR87" s="102" t="s">
        <v>754</v>
      </c>
      <c r="NS87" s="102"/>
      <c r="NT87" s="102"/>
      <c r="NU87" s="102"/>
      <c r="NV87" s="104">
        <v>43720</v>
      </c>
      <c r="NW87" s="102" t="s">
        <v>525</v>
      </c>
      <c r="NX87" s="133" t="s">
        <v>755</v>
      </c>
      <c r="NY87" s="129" t="s">
        <v>620</v>
      </c>
      <c r="NZ87" s="133" t="s">
        <v>755</v>
      </c>
      <c r="OA87" s="134"/>
      <c r="OB87" s="134"/>
      <c r="OC87" s="134"/>
      <c r="OD87" s="108">
        <f t="shared" si="162"/>
        <v>72</v>
      </c>
      <c r="OE87" s="109">
        <v>4</v>
      </c>
      <c r="OF87" s="110">
        <f t="shared" si="163"/>
        <v>600</v>
      </c>
      <c r="OG87" s="109">
        <v>2</v>
      </c>
      <c r="OH87" s="111">
        <f>ROUND(AVERAGEIF($ES$9:$ES$497,$ES87,EV$9:EV$497),0)</f>
        <v>57</v>
      </c>
      <c r="OI87" s="112">
        <f>ROUND(AVERAGEIF($ES$9:$ES$497,$ES87,EW$9:EW$497),0)</f>
        <v>69</v>
      </c>
      <c r="OJ87" s="112">
        <f>ROUND(AVERAGEIF($ES$9:$ES$497,$ES87,EX$9:EX$497),0)</f>
        <v>17</v>
      </c>
      <c r="OK87" s="112">
        <f>ROUND(AVERAGEIF($ES$9:$ES$497,$ES87,EY$9:EY$497),0)</f>
        <v>30</v>
      </c>
      <c r="OL87" s="112">
        <f>ROUND(AVERAGEIF($ES$9:$ES$497,$ES87,EZ$9:EZ$497),0)</f>
        <v>58</v>
      </c>
      <c r="OM87" s="112">
        <f>ROUND(AVERAGEIF($ES$9:$ES$497,$ES87,FA$9:FA$497),0)</f>
        <v>21</v>
      </c>
      <c r="ON87" s="112">
        <f>ROUND(AVERAGEIF($ES$9:$ES$497,$ES87,FB$9:FB$497),0)</f>
        <v>45</v>
      </c>
      <c r="OO87" s="112">
        <f>ROUND(AVERAGEIF($ES$9:$ES$497,$ES87,FC$9:FC$497),0)</f>
        <v>49</v>
      </c>
      <c r="OP87" s="112">
        <f>ROUND(AVERAGEIF($ES$9:$ES$497,$ES87,FD$9:FD$497),0)</f>
        <v>75</v>
      </c>
      <c r="OQ87" s="113">
        <f>ROUND(AVERAGEIF($ES$9:$ES$497,$ES87,FE$9:FE$497),0)</f>
        <v>66</v>
      </c>
      <c r="OR87" s="114">
        <f>ROUND(EV87/MAX(EV$9:EV$497)*100,0)</f>
        <v>25</v>
      </c>
      <c r="OS87" s="115">
        <f>ROUND(EW87/MAX(EW$9:EW$497)*100,0)</f>
        <v>44</v>
      </c>
      <c r="OT87" s="115">
        <f>ROUND(EX87/MAX(EX$9:EX$497)*100,0)</f>
        <v>13</v>
      </c>
      <c r="OU87" s="115">
        <f>ROUND(EY87/MAX(EY$9:EY$497)*100,0)</f>
        <v>15</v>
      </c>
      <c r="OV87" s="115">
        <f>ROUND(EZ87/MAX(EZ$9:EZ$497)*100,0)</f>
        <v>28</v>
      </c>
      <c r="OW87" s="115">
        <f>ROUND(FA87/MAX(FA$9:FA$497)*100,0)</f>
        <v>11</v>
      </c>
      <c r="OX87" s="115">
        <f>ROUND(FB87/MAX(FB$9:FB$497)*100,0)</f>
        <v>25</v>
      </c>
      <c r="OY87" s="116">
        <f>ROUND(FC87/MAX(FC$9:FC$497)*100,0)</f>
        <v>23</v>
      </c>
      <c r="OZ87" s="115">
        <f>ROUND(FD87/MAX(FD$9:FD$497)*100,0)</f>
        <v>34</v>
      </c>
      <c r="PA87" s="117">
        <f>ROUND(FE87/MAX(FE$9:FE$497)*100,0)</f>
        <v>20</v>
      </c>
      <c r="PB87" s="118">
        <f t="shared" si="164"/>
        <v>265</v>
      </c>
      <c r="PC87" s="115">
        <f t="shared" si="165"/>
        <v>310</v>
      </c>
      <c r="PD87" s="115">
        <f t="shared" si="166"/>
        <v>349</v>
      </c>
      <c r="PE87" s="115">
        <f t="shared" si="167"/>
        <v>311</v>
      </c>
      <c r="PF87" s="115">
        <f t="shared" si="168"/>
        <v>255</v>
      </c>
      <c r="PG87" s="119">
        <f t="shared" si="169"/>
        <v>226</v>
      </c>
      <c r="PH87" s="118">
        <f>ROUND(PB87/MAX(PB$9:PB$497)*100,0)</f>
        <v>32</v>
      </c>
      <c r="PI87" s="115">
        <f>ROUND(PC87/MAX(PC$9:PC$497)*100,0)</f>
        <v>37</v>
      </c>
      <c r="PJ87" s="115">
        <f>ROUND(PD87/MAX(PD$9:PD$497)*100,0)</f>
        <v>37</v>
      </c>
      <c r="PK87" s="115">
        <f>ROUND(PE87/MAX(PE$9:PE$497)*100,0)</f>
        <v>31</v>
      </c>
      <c r="PL87" s="115">
        <f>ROUND(PF87/MAX(PF$9:PF$497)*100,0)</f>
        <v>36</v>
      </c>
      <c r="PM87" s="119">
        <f>ROUND(PG87/MAX(PG$9:PG$497)*100,0)</f>
        <v>33</v>
      </c>
      <c r="PN87" s="118">
        <f>RANK(PH87,PH$9:PH$497,0)</f>
        <v>299</v>
      </c>
      <c r="PO87" s="115">
        <f>RANK(PI87,PI$9:PI$497,0)</f>
        <v>239</v>
      </c>
      <c r="PP87" s="115">
        <f>RANK(PJ87,PJ$9:PJ$497,0)</f>
        <v>278</v>
      </c>
      <c r="PQ87" s="115">
        <f>RANK(PK87,PK$9:PK$497,0)</f>
        <v>294</v>
      </c>
      <c r="PR87" s="115">
        <f>RANK(PL87,PL$9:PL$497,0)</f>
        <v>282</v>
      </c>
      <c r="PS87" s="119">
        <f>RANK(PM87,PM$9:PM$497,0)</f>
        <v>282</v>
      </c>
      <c r="PT87" s="120">
        <f>ROUND(FZ87/MAX(FZ$9:FZ$497)*100,0)</f>
        <v>63</v>
      </c>
      <c r="PU87" s="115">
        <f>ROUND(GA87/MAX(GA$9:GA$497)*100,0)</f>
        <v>81</v>
      </c>
      <c r="PV87" s="115">
        <f>ROUND(GB87/MAX(GB$9:GB$497)*100,0)</f>
        <v>30</v>
      </c>
      <c r="PW87" s="115">
        <f>ROUND(GC87/MAX(GC$9:GC$497)*100,0)</f>
        <v>47</v>
      </c>
      <c r="PX87" s="115">
        <f>ROUND(GD87/MAX(GD$9:GD$497)*100,0)</f>
        <v>50</v>
      </c>
      <c r="PY87" s="115">
        <f>ROUND(GE87/MAX(GE$9:GE$497)*100,0)</f>
        <v>19</v>
      </c>
      <c r="PZ87" s="115">
        <f>ROUND(GF87/MAX(GF$9:GF$497)*100,0)</f>
        <v>41</v>
      </c>
      <c r="QA87" s="116">
        <f>ROUND(GG87/MAX(GG$9:GG$497)*100,0)</f>
        <v>46</v>
      </c>
      <c r="QB87" s="115">
        <f>ROUND(GH87/MAX(GH$9:GH$497)*100,0)</f>
        <v>58</v>
      </c>
      <c r="QC87" s="121">
        <f>ROUND(GI87/MAX(GI$9:GI$497)*100,0)</f>
        <v>40</v>
      </c>
      <c r="QD87" s="120">
        <f>ROUND(AVERAGEIF($ES$9:$ES$497,$ES87,PT$9:PT$497),0)</f>
        <v>47</v>
      </c>
      <c r="QE87" s="120">
        <f>ROUND(AVERAGEIF($ES$9:$ES$497,$ES87,PU$9:PU$497),0)</f>
        <v>61</v>
      </c>
      <c r="QF87" s="120">
        <f>ROUND(AVERAGEIF($ES$9:$ES$497,$ES87,PV$9:PV$497),0)</f>
        <v>21</v>
      </c>
      <c r="QG87" s="120">
        <f>ROUND(AVERAGEIF($ES$9:$ES$497,$ES87,PW$9:PW$497),0)</f>
        <v>34</v>
      </c>
      <c r="QH87" s="120">
        <f>ROUND(AVERAGEIF($ES$9:$ES$497,$ES87,PX$9:PX$497),0)</f>
        <v>48</v>
      </c>
      <c r="QI87" s="120">
        <f>ROUND(AVERAGEIF($ES$9:$ES$497,$ES87,PY$9:PY$497),0)</f>
        <v>18</v>
      </c>
      <c r="QJ87" s="120">
        <f>ROUND(AVERAGEIF($ES$9:$ES$497,$ES87,PZ$9:PZ$497),0)</f>
        <v>31</v>
      </c>
      <c r="QK87" s="120">
        <f>ROUND(AVERAGEIF($ES$9:$ES$497,$ES87,QA$9:QA$497),0)</f>
        <v>40</v>
      </c>
      <c r="QL87" s="120">
        <f>ROUND(AVERAGEIF($ES$9:$ES$497,$ES87,QB$9:QB$497),0)</f>
        <v>51</v>
      </c>
      <c r="QM87" s="120">
        <f>ROUND(AVERAGEIF($ES$9:$ES$497,$ES87,QC$9:QC$497),0)</f>
        <v>32</v>
      </c>
      <c r="QN87" s="114">
        <f t="shared" si="183"/>
        <v>583</v>
      </c>
      <c r="QO87" s="115">
        <f t="shared" si="184"/>
        <v>663</v>
      </c>
      <c r="QP87" s="115">
        <f t="shared" si="185"/>
        <v>783</v>
      </c>
      <c r="QQ87" s="115">
        <f t="shared" si="186"/>
        <v>721</v>
      </c>
      <c r="QR87" s="115">
        <f t="shared" si="187"/>
        <v>681</v>
      </c>
      <c r="QS87" s="119">
        <f t="shared" si="188"/>
        <v>499</v>
      </c>
      <c r="QT87" s="114">
        <f>ROUND((QN87-MIN(QN$9:QN$497))/(MAX(QN$9:QN$497)-MIN(QN$9:QN$497))*100,0)</f>
        <v>55</v>
      </c>
      <c r="QU87" s="115">
        <f>ROUND((QO87-MIN(QO$9:QO$497))/(MAX(QO$9:QO$497)-MIN(QO$9:QO$497))*100,0)</f>
        <v>66</v>
      </c>
      <c r="QV87" s="115">
        <f>ROUND((QP87-MIN(QP$9:QP$497))/(MAX(QP$9:QP$497)-MIN(QP$9:QP$497))*100,0)</f>
        <v>63</v>
      </c>
      <c r="QW87" s="115">
        <f>ROUND((QQ87-MIN(QQ$9:QQ$497))/(MAX(QQ$9:QQ$497)-MIN(QQ$9:QQ$497))*100,0)</f>
        <v>55</v>
      </c>
      <c r="QX87" s="115">
        <f>ROUND((QR87-MIN(QR$9:QR$497))/(MAX(QR$9:QR$497)-MIN(QR$9:QR$497))*100,0)</f>
        <v>76</v>
      </c>
      <c r="QY87" s="115">
        <f>ROUND((QS87-MIN(QS$9:QS$497))/(MAX(QS$9:QS$497)-MIN(QS$9:QS$497))*100,0)</f>
        <v>65</v>
      </c>
      <c r="QZ87" s="114">
        <f>RANK(QN87,QN$9:QN$497,0)</f>
        <v>65</v>
      </c>
      <c r="RA87" s="115">
        <f>RANK(QO87,QO$9:QO$497,0)</f>
        <v>13</v>
      </c>
      <c r="RB87" s="115">
        <f>RANK(QP87,QP$9:QP$497,0)</f>
        <v>13</v>
      </c>
      <c r="RC87" s="115">
        <f>RANK(QQ87,QQ$9:QQ$497,0)</f>
        <v>71</v>
      </c>
      <c r="RD87" s="115">
        <f>RANK(QR87,QR$9:QR$497,0)</f>
        <v>45</v>
      </c>
      <c r="RE87" s="115">
        <f>RANK(QS87,QS$9:QS$497,0)</f>
        <v>41</v>
      </c>
      <c r="RF87" s="122"/>
      <c r="RG87" s="115">
        <f>($RH$3*(IH87+IJ87)*100*100/MAX(EX$9:EX$497)*$RO$3) +($RH$3*(II87+IJ87)*100*100/MAX(EX$9:EX$497)*$RO$4) + ($RH$3*IK87*100*100/MAX(EX$9:EX$497)*0.098)</f>
        <v>0</v>
      </c>
      <c r="RH87" s="115">
        <f>($RH$4*IL87*100*100/MAX(EZ$9:EZ$497))*$RQ$3</f>
        <v>0</v>
      </c>
      <c r="RI87" s="115">
        <f>($RH$3*IM87*100*100/MAX(EY$9:EY$497))*$RQ$4</f>
        <v>0</v>
      </c>
      <c r="RJ87" s="115">
        <f>($RH$3*IN87*100*100/MAX(EX$9:EX$497))</f>
        <v>0</v>
      </c>
      <c r="RK87" s="115">
        <f>($RH$4*IO87*100*100/MAX(EZ$9:EZ$497))*$RQ$3</f>
        <v>0</v>
      </c>
      <c r="RL87" s="115">
        <f>(($RL$4*IP87*100*((100/MAX(EX$9:EX$497)+100/MAX(EZ$9:EZ$497))/2))+($RL$4*IQ87*100*((100/MAX(EX$9:EX$497)+100/MAX(EZ$9:EZ$497))/2))+($RL$4*IR87*100*((100/MAX(EX$9:EX$497)+100/MAX(EZ$9:EZ$497))/2))+($RL$4*IS87*100*((100/MAX(EX$9:EX$497)+100/MAX(EZ$9:EZ$497))/2))+($RL$4*IT87*100*((100/MAX(EX$9:EX$497)+100/MAX(EZ$9:EZ$497))/2))+($RL$4*IU87*100*((100/MAX(EX$9:EX$497)+100/MAX(EZ$9:EZ$497))/2))+($RL$4*IV87*100*((100/MAX(EX$9:EX$497)+100/MAX(EZ$9:EZ$497))/2))+($RL$4*IW87*100*((100/MAX(EX$9:EX$497)+100/MAX(EZ$9:EZ$497))/2)))*$RS$3</f>
        <v>0</v>
      </c>
      <c r="RM87" s="115">
        <f>(($RH$3*IX87*100*100/MAX(EX$9:EX$497))+($RH$3*IY87*100*100/MAX(EX$9:EX$497))+($RH$3*IZ87*100*100/MAX(EX$9:EX$497))+($RH$3*JA87*100*100/MAX(EX$9:EX$497))+($RH$3*JB87*100*100/MAX(EX$9:EX$497))+($RH$3*JC87*100*100/MAX(EX$9:EX$497))+($RH$3*JD87*100*100/MAX(EX$9:EX$497))+($RH$3*JE87*100*100/MAX(EX$9:EX$497)))*$RS$4</f>
        <v>0</v>
      </c>
      <c r="RN87" s="115">
        <f>(($RH$4*JF87*100*100/MAX(EZ$9:EZ$497)) + ($RH$4*JG87*100*100/MAX(EZ$9:EZ$497)) + ($RH$4*JH87*100*100/MAX(EZ$9:EZ$497)) + ($RH$4*JI87*100*100/MAX(EZ$9:EZ$497)) + ($RH$4*JJ87*100*100/MAX(EZ$9:EZ$497)) + ($RH$4*JK87*100*100/MAX(EZ$9:EZ$497)) + ($RH$4*JL87*100*100/MAX(EZ$9:EZ$497)) + ($RH$4*JM87*100*100/MAX(EZ$9:EZ$497)))*$RU$3</f>
        <v>3.6800000000000006</v>
      </c>
      <c r="RO87" s="115">
        <f>(($RL$4*JN87*100*((100/MAX(EX$9:EX$497)+100/MAX(EZ$9:EZ$497))/2))+($RL$4*JO87*100*((100/MAX(EX$9:EX$497)+100/MAX(EZ$9:EZ$497))/2))+($RL$4*JP87*100*((100/MAX(EX$9:EX$497)+100/MAX(EZ$9:EZ$497))/2))+($RL$4*JQ87*100*((100/MAX(EX$9:EX$497)+100/MAX(EZ$9:EZ$497))/2))+($RL$4*JR87*100*((100/MAX(EX$9:EX$497)+100/MAX(EZ$9:EZ$497))/2))+($RL$4*JS87*100*((100/MAX(EX$9:EX$497)+100/MAX(EZ$9:EZ$497))/2))+($RL$4*JT87*100*((100/MAX(EX$9:EX$497)+100/MAX(EZ$9:EZ$497))/2))+($RL$4*JU87*100*((100/MAX(EX$9:EX$497)+100/MAX(EZ$9:EZ$497))/2))+($RL$4*JV87*100*((100/MAX(EX$9:EX$497)+100/MAX(EZ$9:EZ$497))/2))+($RL$4*JW87*100*((100/MAX(EX$9:EX$497)+100/MAX(EZ$9:EZ$497))/2))+($RL$4*JX87*100*((100/MAX(EX$9:EX$497)+100/MAX(EZ$9:EZ$497))/2))+($RL$4*JY87*100*((100/MAX(EX$9:EX$497)+100/MAX(EZ$9:EZ$497))/2))+($RL$4*JZ87*100*((100/MAX(EX$9:EX$497)+100/MAX(EZ$9:EZ$497))/2)))*$RW$3/2</f>
        <v>0</v>
      </c>
      <c r="RP87" s="119">
        <f>($RJ$3*KA87*100*100/MAX(FA$9:FA$497)) + ($RJ$3*KB87*100*100/MAX(FA$9:FA$497)/2) + ($RJ$3*KC87*100*100/MAX(FA$9:FA$497)/2) + ($RJ$3*KD87*100*100/MAX(FA$9:FA$497)/4) + ($RJ$3*KE87*100*100/MAX(FA$9:FA$497)/4)</f>
        <v>0</v>
      </c>
      <c r="RQ87" s="118">
        <f>($RL$4*KF87*100*((100/MAX(EX$9:EX$497)+100/MAX(EZ$9:EZ$497)))) * ($RO$3/2) + (($RL$4*KG87*100*((100/MAX(EX$9:EX$497)+100/MAX(EZ$9:EZ$497))))+($RL$4*KH87*100*((100/MAX(EX$9:EX$497)+100/MAX(EZ$9:EZ$497))))+($RL$4*KI87*100*((100/MAX(EX$9:EX$497)+100/MAX(EZ$9:EZ$497))))+($RL$4*KJ87*100*((100/MAX(EX$9:EX$497)+100/MAX(EZ$9:EZ$497))))+($RL$4*KK87*100*((100/MAX(EX$9:EX$497)+100/MAX(EZ$9:EZ$497))))+($RL$4*KL87*100*((100/MAX(EX$9:EX$497)+100/MAX(EZ$9:EZ$497))))+($RL$4*KM87*100*((100/MAX(EX$9:EX$497)+100/MAX(EZ$9:EZ$497))))+($RL$4*KN87*100*((100/MAX(EX$9:EX$497)+100/MAX(EZ$9:EZ$497))))+($RL$4*KO87*100*((100/MAX(EX$9:EX$497)+100/MAX(EZ$9:EZ$497))))+($RL$4*KP87*100*((100/MAX(EX$9:EX$497)+100/MAX(EZ$9:EZ$497))))+($RL$4*KQ87*100*((100/MAX(EX$9:EX$497)+100/MAX(EZ$9:EZ$497))))+($RL$4*KR87*100*((100/MAX(EX$9:EX$497)+100/MAX(EZ$9:EZ$497))))+($RL$4*KS87*100*((100/MAX(EX$9:EX$497)+100/MAX(EZ$9:EZ$497))))+($RL$4*KV87*100*((100/MAX(EX$9:EX$497)+100/MAX(EZ$9:EZ$497))))) * (($RO$3+$RO$4)/6)</f>
        <v>0</v>
      </c>
      <c r="RR87" s="115">
        <f>(($RL$4*KW87*100*((100/MAX(EX$9:EX$497)+100/MAX(EZ$9:EZ$497))))) * ($RO$3/2) + (($RL$4*KX87*100*((100/MAX(EX$9:EX$497)+100/MAX(EZ$9:EZ$497))))+($RL$4*KY87*100*((100/MAX(EX$9:EX$497)+100/MAX(EZ$9:EZ$497))))+($RL$4*KZ87*100*((100/MAX(EX$9:EX$497)+100/MAX(EZ$9:EZ$497))))+($RL$4*LA87*100*((100/MAX(EX$9:EX$497)+100/MAX(EZ$9:EZ$497))))+($RL$4*LB87*100*((100/MAX(EX$9:EX$497)+100/MAX(EZ$9:EZ$497))))+($RL$4*LC87*100*((100/MAX(EX$9:EX$497)+100/MAX(EZ$9:EZ$497))))) * (($RO$3+$RO$4)/6)</f>
        <v>0</v>
      </c>
      <c r="RS87" s="119">
        <f>(($RL$4*LD87*100*((100/MAX(EX$9:EX$497)+100/MAX(EZ$9:EZ$497))))+($RL$4*LE87*100*((100/MAX(EX$9:EX$497)+100/MAX(EZ$9:EZ$497))))) * (($RO$3+$RO$4)/6)</f>
        <v>0</v>
      </c>
      <c r="RT87" s="118">
        <f>($RJ$4*LH87*100*(100/MAX(EV$9:EV$497)))+($RJ$4*LI87*100*(100/MAX(EV$9:EV$497)))</f>
        <v>0</v>
      </c>
      <c r="RU87" s="119">
        <f>($RJ$4*LJ87*(100/MAX(EV$9:EV$497)))/2 + ($RL$3*LK87*(100/MAX(EW$9:EW$497))) + ($RJ$4*LL87*(100/MAX(EV$9:EV$497)))/4 + ($RL$3*LM87*(100/MAX(EW$9:EW$497)))</f>
        <v>0</v>
      </c>
      <c r="RV87" s="118">
        <f>($RJ$4*LN87*100*100/MAX(EV$9:EV$497)/2)+($RJ$4*LO87*100*100/MAX(EV$9:EV$497)/2)+($RJ$4*LP87*100*100/MAX(EV$9:EV$497))+($RJ$4*LQ87*100*100/MAX(EV$9:EV$497))+($RJ$4*LR87*100*100/MAX(EV$9:EV$497))</f>
        <v>0</v>
      </c>
      <c r="RW87" s="115">
        <f>($RJ$4*LS87*100*100/MAX(EV$9:EV$497)) + (($RJ$4*LT87*100*100/MAX(EV$9:EV$497))+($RJ$4*LU87*100*100/MAX(EV$9:EV$497))+($RJ$4*LV87*100*100/MAX(EV$9:EV$497))+($RJ$4*LW87*100*100/MAX(EV$9:EV$497))+($RJ$4*LX87*100*100/MAX(EV$9:EV$497))+($RJ$4*LY87*100*100/MAX(EV$9:EV$497))+($RJ$4*LZ87*100*100/MAX(EV$9:EV$497))+($RJ$4*MA87*100*100/MAX(EV$9:EV$497)))/2</f>
        <v>0</v>
      </c>
      <c r="RX87" s="119">
        <f>($RJ$4*MB87*100*100/MAX(EV$9:EV$497))+($RJ$4*MC87*100*100/MAX(EV$9:EV$497))+($RJ$4*MD87*100*100/MAX(EV$9:EV$497))+($RJ$4*ME87*100*100/MAX(EV$9:EV$497))+($RJ$4*MF87*100*100/MAX(EV$9:EV$497))+($RJ$4*MG87*100*100/MAX(EV$9:EV$497))+($RJ$4*MH87*100*100/MAX(EV$9:EV$497))+($RJ$4*MI87*100*100/MAX(EV$9:EV$497))+($RJ$4*MJ87*100*100/MAX(EV$9:EV$497))+($RJ$4*MK87*100*100/MAX(EV$9:EV$497))+($RJ$4*ML87*100*100/MAX(EV$9:EV$497))+($RJ$4*MM87*100*100/MAX(EV$9:EV$497))+($RJ$4*MN87*100*100/MAX(EV$9:EV$497))</f>
        <v>0</v>
      </c>
      <c r="RY87" s="118">
        <f>($RJ$4*MQ87*100*100/MAX(EV$9:EV$497))/2 + (($RJ$4*MR87*100*100/MAX(EV$9:EV$497))+($RJ$4*MS87*100*100/MAX(EV$9:EV$497))+($RJ$4*MT87*100*100/MAX(EV$9:EV$497))+($RJ$4*MU87*100*100/MAX(EV$9:EV$497))+($RJ$4*MV87*100*100/MAX(EV$9:EV$497))+($RJ$4*MW87*100*100/MAX(EV$9:EV$497))+($RJ$4*MX87*100*100/MAX(EV$9:EV$497))+($RJ$4*MY87*100*100/MAX(EV$9:EV$497))+($RJ$4*MZ87*100*100/MAX(EV$9:EV$497))+($RJ$4*NA87*100*100/MAX(EV$9:EV$497))+($RJ$4*NB87*100*100/MAX(EV$9:EV$497))+($RJ$4*NC87*100*100/MAX(EV$9:EV$497))+($RJ$4*ND87*100*100/MAX(EV$9:EV$497))+($RJ$4*NG87*100*100/MAX(EV$9:EV$497)))/4</f>
        <v>5.8988764044943833</v>
      </c>
      <c r="RZ87" s="115">
        <f>($RJ$4*NH87*100*100/MAX(EV$9:EV$497))/2 + (($RJ$4*NI87*100*100/MAX(EV$9:EV$497))+($RJ$4*NJ87*100*100/MAX(EV$9:EV$497))+($RJ$4*NK87*100*100/MAX(EV$9:EV$497))+($RJ$4*NL87*100*100/MAX(EV$9:EV$497))+($RJ$4*NM87*100*100/MAX(EV$9:EV$497))+($RJ$4*NN87*100*100/MAX(EV$9:EV$497)))/4</f>
        <v>0</v>
      </c>
      <c r="SA87" s="117">
        <f>(($RJ$4*NO87*100*100/MAX(EV$9:EV$497))+($RJ$4*NP87*100*100/MAX(EV$9:EV$497)))/4</f>
        <v>0</v>
      </c>
      <c r="SB87" s="118">
        <f t="shared" si="170"/>
        <v>9.5788764044943839</v>
      </c>
      <c r="SC87" s="115">
        <f t="shared" si="171"/>
        <v>1.1797752808988766</v>
      </c>
      <c r="SD87" s="115">
        <f t="shared" si="172"/>
        <v>17.506719101123601</v>
      </c>
      <c r="SE87" s="115">
        <f t="shared" si="173"/>
        <v>1.1797752808988766</v>
      </c>
      <c r="SF87" s="115">
        <f t="shared" si="174"/>
        <v>1.4747191011235958</v>
      </c>
      <c r="SG87" s="115">
        <f t="shared" si="175"/>
        <v>5.8988764044943833</v>
      </c>
      <c r="SH87" s="115">
        <f>ROUND(SB87/MAX(SB$9:SB$497)*100,0)</f>
        <v>12</v>
      </c>
      <c r="SI87" s="115">
        <f>ROUND(SC87/MAX(SC$9:SC$497)*100,0)</f>
        <v>2</v>
      </c>
      <c r="SJ87" s="115">
        <f>ROUND(SD87/MAX(SD$9:SD$497)*100,0)</f>
        <v>28</v>
      </c>
      <c r="SK87" s="115">
        <f>ROUND(SE87/MAX(SE$9:SE$497)*100,0)</f>
        <v>1</v>
      </c>
      <c r="SL87" s="115">
        <f>ROUND(SF87/MAX(SF$9:SF$497)*100,0)</f>
        <v>4</v>
      </c>
      <c r="SM87" s="121">
        <f>ROUND(SG87/MAX(SG$9:SG$497)*100,0)</f>
        <v>6</v>
      </c>
      <c r="SN87" s="115">
        <f>ROUND(AVERAGEIF($ES$9:$ES$497,$ES87,SH$9:SH$497),0)</f>
        <v>12</v>
      </c>
      <c r="SO87" s="115">
        <f>ROUND(AVERAGEIF($ES$9:$ES$497,$ES87,SI$9:SI$497),0)</f>
        <v>5</v>
      </c>
      <c r="SP87" s="115">
        <f>ROUND(AVERAGEIF($ES$9:$ES$497,$ES87,SJ$9:SJ$497),0)</f>
        <v>26</v>
      </c>
      <c r="SQ87" s="115">
        <f>ROUND(AVERAGEIF($ES$9:$ES$497,$ES87,SK$9:SK$497),0)</f>
        <v>6</v>
      </c>
      <c r="SR87" s="115">
        <f>ROUND(AVERAGEIF($ES$9:$ES$497,$ES87,SL$9:SL$497),0)</f>
        <v>8</v>
      </c>
      <c r="SS87" s="121">
        <f>ROUND(AVERAGEIF($ES$9:$ES$497,$ES87,SM$9:SM$497),0)</f>
        <v>4</v>
      </c>
      <c r="ST87" s="114">
        <f>RANK(SB87,SB$9:SB$497,0)</f>
        <v>240</v>
      </c>
      <c r="SU87" s="115">
        <f>RANK(SC87,SC$9:SC$497,0)</f>
        <v>231</v>
      </c>
      <c r="SV87" s="115">
        <f>RANK(SD87,SD$9:SD$497,0)</f>
        <v>55</v>
      </c>
      <c r="SW87" s="115">
        <f>RANK(SE87,SE$9:SE$497,0)</f>
        <v>231</v>
      </c>
      <c r="SX87" s="115">
        <f>RANK(SF87,SF$9:SF$497,0)</f>
        <v>185</v>
      </c>
      <c r="SY87" s="115">
        <f>RANK(SG87,SG$9:SG$497,0)</f>
        <v>154</v>
      </c>
      <c r="SZ87" s="115">
        <f>COUNTIFS(SB$9:SB$497,"&gt;"&amp;SB87,$ES$9:$ES$497,$ES87)+1</f>
        <v>37</v>
      </c>
      <c r="TA87" s="115">
        <f>COUNTIFS(SC$9:SC$497,"&gt;"&amp;SC87,$ES$9:$ES$497,$ES87)+1</f>
        <v>34</v>
      </c>
      <c r="TB87" s="115">
        <f>COUNTIFS(SD$9:SD$497,"&gt;"&amp;SD87,$ES$9:$ES$497,$ES87)+1</f>
        <v>45</v>
      </c>
      <c r="TC87" s="115">
        <f>COUNTIFS(SE$9:SE$497,"&gt;"&amp;SE87,$ES$9:$ES$497,$ES87)+1</f>
        <v>34</v>
      </c>
      <c r="TD87" s="115">
        <f>COUNTIFS(SF$9:SF$497,"&gt;"&amp;SF87,$ES$9:$ES$497,$ES87)+1</f>
        <v>34</v>
      </c>
      <c r="TE87" s="117">
        <f>COUNTIFS(SG$9:SG$497,"&gt;"&amp;SG87,$ES$9:$ES$497,$ES87)+1</f>
        <v>24</v>
      </c>
      <c r="TF87" s="118">
        <f t="shared" si="176"/>
        <v>49</v>
      </c>
      <c r="TG87" s="115">
        <f t="shared" si="177"/>
        <v>34</v>
      </c>
      <c r="TH87" s="115">
        <f t="shared" si="178"/>
        <v>65</v>
      </c>
      <c r="TI87" s="115">
        <f t="shared" si="179"/>
        <v>38</v>
      </c>
      <c r="TJ87" s="115">
        <f t="shared" si="180"/>
        <v>35</v>
      </c>
      <c r="TK87" s="115">
        <f t="shared" si="181"/>
        <v>42</v>
      </c>
      <c r="TL87" s="117">
        <f t="shared" si="182"/>
        <v>39</v>
      </c>
      <c r="TM87" s="118">
        <f>ROUND(TF87/MAX(TF$9:TF$497)*100,0)</f>
        <v>27</v>
      </c>
      <c r="TN87" s="115">
        <f>ROUND(TG87/MAX(TG$9:TG$497)*100,0)</f>
        <v>19</v>
      </c>
      <c r="TO87" s="115">
        <f>ROUND(TH87/MAX(TH$9:TH$497)*100,0)</f>
        <v>36</v>
      </c>
      <c r="TP87" s="115">
        <f>ROUND(TI87/MAX(TI$9:TI$497)*100,0)</f>
        <v>21</v>
      </c>
      <c r="TQ87" s="115">
        <f>ROUND(TJ87/MAX(TJ$9:TJ$497)*100,0)</f>
        <v>18</v>
      </c>
      <c r="TR87" s="115">
        <f>ROUND(TK87/MAX(TK$9:TK$497)*100,0)</f>
        <v>21</v>
      </c>
      <c r="TS87" s="119">
        <f>ROUND(TL87/MAX(TL$9:TL$497)*100,0)</f>
        <v>20</v>
      </c>
      <c r="TT87" s="120">
        <f>RANK(TM87,TM$9:TM$497,0)</f>
        <v>298</v>
      </c>
      <c r="TU87" s="115">
        <f>RANK(TN87,TN$9:TN$497,0)</f>
        <v>306</v>
      </c>
      <c r="TV87" s="115">
        <f>RANK(TO87,TO$9:TO$497,0)</f>
        <v>88</v>
      </c>
      <c r="TW87" s="115">
        <f>RANK(TP87,TP$9:TP$497,0)</f>
        <v>301</v>
      </c>
      <c r="TX87" s="115">
        <f>RANK(TQ87,TQ$9:TQ$497,0)</f>
        <v>282</v>
      </c>
      <c r="TY87" s="115">
        <f>RANK(TR87,TR$9:TR$497,0)</f>
        <v>278</v>
      </c>
      <c r="TZ87" s="121">
        <f>RANK(TS87,TS$9:TS$497,0)</f>
        <v>269</v>
      </c>
      <c r="UA87" s="132"/>
      <c r="UB87" s="7" t="s">
        <v>1</v>
      </c>
    </row>
    <row r="88" spans="1:548" x14ac:dyDescent="0.15">
      <c r="A88" s="183">
        <v>80</v>
      </c>
      <c r="B88" s="203" t="s">
        <v>754</v>
      </c>
      <c r="C88" s="63"/>
      <c r="D88" s="63"/>
      <c r="E88" s="64" t="s">
        <v>518</v>
      </c>
      <c r="F88" s="65">
        <v>48</v>
      </c>
      <c r="G88" s="65" t="s">
        <v>519</v>
      </c>
      <c r="H88" s="65" t="s">
        <v>539</v>
      </c>
      <c r="I88" s="66" t="s">
        <v>521</v>
      </c>
      <c r="J88" s="67" t="s">
        <v>521</v>
      </c>
      <c r="K88" s="67" t="s">
        <v>521</v>
      </c>
      <c r="L88" s="67" t="s">
        <v>521</v>
      </c>
      <c r="M88" s="67" t="s">
        <v>521</v>
      </c>
      <c r="N88" s="67" t="s">
        <v>521</v>
      </c>
      <c r="O88" s="67" t="s">
        <v>521</v>
      </c>
      <c r="P88" s="67" t="s">
        <v>521</v>
      </c>
      <c r="Q88" s="67" t="s">
        <v>521</v>
      </c>
      <c r="R88" s="68" t="s">
        <v>521</v>
      </c>
      <c r="S88" s="69" t="s">
        <v>521</v>
      </c>
      <c r="T88" s="67" t="s">
        <v>521</v>
      </c>
      <c r="U88" s="67" t="s">
        <v>521</v>
      </c>
      <c r="V88" s="67" t="s">
        <v>521</v>
      </c>
      <c r="W88" s="67" t="s">
        <v>521</v>
      </c>
      <c r="X88" s="67" t="s">
        <v>521</v>
      </c>
      <c r="Y88" s="67" t="s">
        <v>521</v>
      </c>
      <c r="Z88" s="67" t="s">
        <v>521</v>
      </c>
      <c r="AA88" s="67" t="s">
        <v>521</v>
      </c>
      <c r="AB88" s="68" t="s">
        <v>521</v>
      </c>
      <c r="AC88" s="69" t="s">
        <v>521</v>
      </c>
      <c r="AD88" s="67" t="s">
        <v>521</v>
      </c>
      <c r="AE88" s="67" t="s">
        <v>521</v>
      </c>
      <c r="AF88" s="67" t="s">
        <v>521</v>
      </c>
      <c r="AG88" s="67" t="s">
        <v>521</v>
      </c>
      <c r="AH88" s="67" t="s">
        <v>521</v>
      </c>
      <c r="AI88" s="67" t="s">
        <v>521</v>
      </c>
      <c r="AJ88" s="67" t="s">
        <v>521</v>
      </c>
      <c r="AK88" s="67" t="s">
        <v>521</v>
      </c>
      <c r="AL88" s="68" t="s">
        <v>520</v>
      </c>
      <c r="AM88" s="69" t="s">
        <v>520</v>
      </c>
      <c r="AN88" s="67" t="s">
        <v>520</v>
      </c>
      <c r="AO88" s="67" t="s">
        <v>520</v>
      </c>
      <c r="AP88" s="67" t="s">
        <v>520</v>
      </c>
      <c r="AQ88" s="67" t="s">
        <v>520</v>
      </c>
      <c r="AR88" s="67" t="s">
        <v>521</v>
      </c>
      <c r="AS88" s="67" t="s">
        <v>521</v>
      </c>
      <c r="AT88" s="67" t="s">
        <v>521</v>
      </c>
      <c r="AU88" s="67" t="s">
        <v>521</v>
      </c>
      <c r="AV88" s="68" t="s">
        <v>521</v>
      </c>
      <c r="AW88" s="69" t="s">
        <v>521</v>
      </c>
      <c r="AX88" s="67" t="s">
        <v>521</v>
      </c>
      <c r="AY88" s="67" t="s">
        <v>521</v>
      </c>
      <c r="AZ88" s="67" t="s">
        <v>521</v>
      </c>
      <c r="BA88" s="67" t="s">
        <v>521</v>
      </c>
      <c r="BB88" s="67" t="s">
        <v>521</v>
      </c>
      <c r="BC88" s="67" t="s">
        <v>521</v>
      </c>
      <c r="BD88" s="67" t="s">
        <v>521</v>
      </c>
      <c r="BE88" s="67" t="s">
        <v>521</v>
      </c>
      <c r="BF88" s="68" t="s">
        <v>521</v>
      </c>
      <c r="BG88" s="69" t="s">
        <v>521</v>
      </c>
      <c r="BH88" s="67" t="s">
        <v>521</v>
      </c>
      <c r="BI88" s="67" t="s">
        <v>521</v>
      </c>
      <c r="BJ88" s="67" t="s">
        <v>521</v>
      </c>
      <c r="BK88" s="67" t="s">
        <v>521</v>
      </c>
      <c r="BL88" s="67" t="s">
        <v>521</v>
      </c>
      <c r="BM88" s="67" t="s">
        <v>521</v>
      </c>
      <c r="BN88" s="67" t="s">
        <v>521</v>
      </c>
      <c r="BO88" s="67" t="s">
        <v>521</v>
      </c>
      <c r="BP88" s="68" t="s">
        <v>521</v>
      </c>
      <c r="BQ88" s="70" t="s">
        <v>521</v>
      </c>
      <c r="BR88" s="67" t="s">
        <v>521</v>
      </c>
      <c r="BS88" s="67" t="s">
        <v>521</v>
      </c>
      <c r="BT88" s="67" t="s">
        <v>521</v>
      </c>
      <c r="BU88" s="67" t="s">
        <v>521</v>
      </c>
      <c r="BV88" s="67" t="s">
        <v>521</v>
      </c>
      <c r="BW88" s="67" t="s">
        <v>521</v>
      </c>
      <c r="BX88" s="67" t="s">
        <v>521</v>
      </c>
      <c r="BY88" s="67" t="s">
        <v>521</v>
      </c>
      <c r="BZ88" s="68" t="s">
        <v>521</v>
      </c>
      <c r="CA88" s="69" t="s">
        <v>521</v>
      </c>
      <c r="CB88" s="67" t="s">
        <v>521</v>
      </c>
      <c r="CC88" s="67" t="s">
        <v>521</v>
      </c>
      <c r="CD88" s="67" t="s">
        <v>521</v>
      </c>
      <c r="CE88" s="67" t="s">
        <v>521</v>
      </c>
      <c r="CF88" s="67" t="s">
        <v>521</v>
      </c>
      <c r="CG88" s="67" t="s">
        <v>521</v>
      </c>
      <c r="CH88" s="67" t="s">
        <v>521</v>
      </c>
      <c r="CI88" s="67" t="s">
        <v>521</v>
      </c>
      <c r="CJ88" s="68" t="s">
        <v>521</v>
      </c>
      <c r="CK88" s="69" t="s">
        <v>521</v>
      </c>
      <c r="CL88" s="67" t="s">
        <v>521</v>
      </c>
      <c r="CM88" s="67" t="s">
        <v>521</v>
      </c>
      <c r="CN88" s="67" t="s">
        <v>521</v>
      </c>
      <c r="CO88" s="67" t="s">
        <v>521</v>
      </c>
      <c r="CP88" s="67" t="s">
        <v>521</v>
      </c>
      <c r="CQ88" s="67" t="s">
        <v>521</v>
      </c>
      <c r="CR88" s="67" t="s">
        <v>521</v>
      </c>
      <c r="CS88" s="67" t="s">
        <v>521</v>
      </c>
      <c r="CT88" s="68" t="s">
        <v>521</v>
      </c>
      <c r="CU88" s="69" t="s">
        <v>521</v>
      </c>
      <c r="CV88" s="67" t="s">
        <v>521</v>
      </c>
      <c r="CW88" s="67" t="s">
        <v>521</v>
      </c>
      <c r="CX88" s="67" t="s">
        <v>521</v>
      </c>
      <c r="CY88" s="67" t="s">
        <v>521</v>
      </c>
      <c r="CZ88" s="67" t="s">
        <v>521</v>
      </c>
      <c r="DA88" s="67" t="s">
        <v>521</v>
      </c>
      <c r="DB88" s="67" t="s">
        <v>521</v>
      </c>
      <c r="DC88" s="67" t="s">
        <v>521</v>
      </c>
      <c r="DD88" s="68" t="s">
        <v>521</v>
      </c>
      <c r="DE88" s="69" t="s">
        <v>521</v>
      </c>
      <c r="DF88" s="71" t="s">
        <v>521</v>
      </c>
      <c r="DG88" s="67" t="s">
        <v>521</v>
      </c>
      <c r="DH88" s="67" t="s">
        <v>521</v>
      </c>
      <c r="DI88" s="67" t="s">
        <v>521</v>
      </c>
      <c r="DJ88" s="67" t="s">
        <v>521</v>
      </c>
      <c r="DK88" s="67" t="s">
        <v>521</v>
      </c>
      <c r="DL88" s="67" t="s">
        <v>521</v>
      </c>
      <c r="DM88" s="67" t="s">
        <v>521</v>
      </c>
      <c r="DN88" s="68" t="s">
        <v>521</v>
      </c>
      <c r="DO88" s="70" t="s">
        <v>521</v>
      </c>
      <c r="DP88" s="71" t="s">
        <v>521</v>
      </c>
      <c r="DQ88" s="67" t="s">
        <v>521</v>
      </c>
      <c r="DR88" s="67" t="s">
        <v>521</v>
      </c>
      <c r="DS88" s="67" t="s">
        <v>521</v>
      </c>
      <c r="DT88" s="67" t="s">
        <v>521</v>
      </c>
      <c r="DU88" s="67" t="s">
        <v>521</v>
      </c>
      <c r="DV88" s="67" t="s">
        <v>521</v>
      </c>
      <c r="DW88" s="67" t="s">
        <v>521</v>
      </c>
      <c r="DX88" s="72" t="s">
        <v>521</v>
      </c>
      <c r="DY88" s="73" t="s">
        <v>522</v>
      </c>
      <c r="DZ88" s="74">
        <v>2</v>
      </c>
      <c r="EA88" s="74">
        <v>3</v>
      </c>
      <c r="EB88" s="74">
        <v>3</v>
      </c>
      <c r="EC88" s="75">
        <v>4</v>
      </c>
      <c r="ED88" s="76" t="s">
        <v>522</v>
      </c>
      <c r="EE88" s="74">
        <f t="shared" si="132"/>
        <v>2</v>
      </c>
      <c r="EF88" s="74">
        <f t="shared" si="133"/>
        <v>6</v>
      </c>
      <c r="EG88" s="74">
        <f t="shared" si="134"/>
        <v>18</v>
      </c>
      <c r="EH88" s="77">
        <f t="shared" si="135"/>
        <v>72</v>
      </c>
      <c r="EI88" s="73">
        <v>30</v>
      </c>
      <c r="EJ88" s="74">
        <v>50</v>
      </c>
      <c r="EK88" s="74">
        <v>90</v>
      </c>
      <c r="EL88" s="74">
        <v>150</v>
      </c>
      <c r="EM88" s="75">
        <v>450</v>
      </c>
      <c r="EN88" s="78">
        <v>1</v>
      </c>
      <c r="EO88" s="79">
        <f t="shared" si="136"/>
        <v>0.83333333333333337</v>
      </c>
      <c r="EP88" s="79">
        <f t="shared" si="137"/>
        <v>0.5</v>
      </c>
      <c r="EQ88" s="79">
        <f t="shared" si="138"/>
        <v>0.27777777777777779</v>
      </c>
      <c r="ER88" s="80">
        <f t="shared" si="139"/>
        <v>0.20833333333333334</v>
      </c>
      <c r="ES88" s="128" t="s">
        <v>534</v>
      </c>
      <c r="ET88" s="82" t="s">
        <v>632</v>
      </c>
      <c r="EU88" s="83">
        <v>4</v>
      </c>
      <c r="EV88" s="73">
        <v>45</v>
      </c>
      <c r="EW88" s="74">
        <v>15</v>
      </c>
      <c r="EX88" s="74">
        <v>32</v>
      </c>
      <c r="EY88" s="74">
        <v>20</v>
      </c>
      <c r="EZ88" s="74">
        <v>6</v>
      </c>
      <c r="FA88" s="74">
        <v>6</v>
      </c>
      <c r="FB88" s="74">
        <v>36</v>
      </c>
      <c r="FC88" s="74">
        <v>44</v>
      </c>
      <c r="FD88" s="74">
        <f t="shared" si="140"/>
        <v>38</v>
      </c>
      <c r="FE88" s="84">
        <f t="shared" si="141"/>
        <v>76</v>
      </c>
      <c r="FF88" s="73">
        <f>RANK(EV88,$EV$9:$EV$497,0)</f>
        <v>300</v>
      </c>
      <c r="FG88" s="74">
        <f>RANK(EW88,$EW$9:$EW$497,0)</f>
        <v>379</v>
      </c>
      <c r="FH88" s="74">
        <f>RANK(EX88,$EX$9:$EX$497,0)</f>
        <v>218</v>
      </c>
      <c r="FI88" s="74">
        <f>RANK(EY88,$EY$9:$EY$497,0)</f>
        <v>307</v>
      </c>
      <c r="FJ88" s="74">
        <f>RANK(EZ88,$EZ$9:$EZ$497,0)</f>
        <v>391</v>
      </c>
      <c r="FK88" s="74">
        <f>RANK(FA88,$FA$9:$FA$497,0)</f>
        <v>374</v>
      </c>
      <c r="FL88" s="74">
        <f>RANK(FB88,$FB$9:$FB$497,0)</f>
        <v>227</v>
      </c>
      <c r="FM88" s="74">
        <f>RANK(FC88,$FC$9:$FC$497,0)</f>
        <v>194</v>
      </c>
      <c r="FN88" s="74">
        <f>RANK(FD88,$FD$9:$FD$497,0)</f>
        <v>332</v>
      </c>
      <c r="FO88" s="84">
        <f>RANK(FE88,$FE$9:$FE$497,0)</f>
        <v>220</v>
      </c>
      <c r="FP88" s="73">
        <f>COUNTIFS($EV$9:$EV$497,"&gt;"&amp;EV88,$ES$9:$ES$497,ES88)+1</f>
        <v>63</v>
      </c>
      <c r="FQ88" s="74">
        <f>COUNTIFS($EW$9:$EW$497,"&gt;"&amp;EW88,$ES$9:$ES$497,ES88)+1</f>
        <v>64</v>
      </c>
      <c r="FR88" s="74">
        <f>COUNTIFS($EX$9:$EX$497,"&gt;"&amp;EX88,$ES$9:$ES$497,ES88)+1</f>
        <v>69</v>
      </c>
      <c r="FS88" s="74">
        <f>COUNTIFS($EY$9:$EY$497,"&gt;"&amp;EY88,$ES$9:$ES$497,ES88)+1</f>
        <v>60</v>
      </c>
      <c r="FT88" s="74">
        <f>COUNTIFS($EZ$9:$EZ$497,"&gt;"&amp;EZ88,$ES$9:$ES$497,ES88)+1</f>
        <v>67</v>
      </c>
      <c r="FU88" s="74">
        <f>COUNTIFS($FA$9:$FA$497,"&gt;"&amp;FA88,$ES$9:$ES$497,ES88)+1</f>
        <v>66</v>
      </c>
      <c r="FV88" s="74">
        <f>COUNTIFS($FB$9:$FB$497,"&gt;"&amp;FB88,$ES$9:$ES$497,ES88)+1</f>
        <v>65</v>
      </c>
      <c r="FW88" s="74">
        <f>COUNTIFS($FC$9:$FC$497,"&gt;"&amp;FC88,$ES$9:$ES$497,ES88)+1</f>
        <v>62</v>
      </c>
      <c r="FX88" s="74">
        <f>COUNTIFS($FD$9:$FD$497,"&gt;"&amp;FD88,$ES$9:$ES$497,ES88)+1</f>
        <v>69</v>
      </c>
      <c r="FY88" s="84">
        <f>COUNTIFS($FE$9:$FE$497,"&gt;"&amp;FE88,$ES$9:$ES$497,ES88)+1</f>
        <v>68</v>
      </c>
      <c r="FZ88" s="85">
        <f t="shared" si="142"/>
        <v>0.94</v>
      </c>
      <c r="GA88" s="86">
        <f t="shared" si="143"/>
        <v>0.31</v>
      </c>
      <c r="GB88" s="86">
        <f t="shared" si="144"/>
        <v>0.67</v>
      </c>
      <c r="GC88" s="86">
        <f t="shared" si="145"/>
        <v>0.42</v>
      </c>
      <c r="GD88" s="86">
        <f t="shared" si="146"/>
        <v>0.13</v>
      </c>
      <c r="GE88" s="86">
        <f t="shared" si="147"/>
        <v>0.13</v>
      </c>
      <c r="GF88" s="86">
        <f t="shared" si="148"/>
        <v>0.75</v>
      </c>
      <c r="GG88" s="86">
        <f t="shared" si="149"/>
        <v>0.92</v>
      </c>
      <c r="GH88" s="86">
        <f t="shared" si="150"/>
        <v>0.79</v>
      </c>
      <c r="GI88" s="87">
        <f t="shared" si="151"/>
        <v>1.58</v>
      </c>
      <c r="GJ88" s="85">
        <f>ROUND(((FZ88-AVERAGE(FZ$9:FZ$497))/STDEVP(FZ$9:FZ$497)*10+50),2)</f>
        <v>48.96</v>
      </c>
      <c r="GK88" s="86">
        <f>ROUND(((GA88-AVERAGE(GA$9:GA$497))/STDEVP(GA$9:GA$497)*10+50),2)</f>
        <v>38.630000000000003</v>
      </c>
      <c r="GL88" s="86">
        <f>ROUND(((GB88-AVERAGE(GB$9:GB$497))/STDEVP(GB$9:GB$497)*10+50),2)</f>
        <v>53.27</v>
      </c>
      <c r="GM88" s="86">
        <f>ROUND(((GC88-AVERAGE(GC$9:GC$497))/STDEVP(GC$9:GC$497)*10+50),2)</f>
        <v>44.68</v>
      </c>
      <c r="GN88" s="86">
        <f>ROUND(((GD88-AVERAGE(GD$9:GD$497))/STDEVP(GD$9:GD$497)*10+50),2)</f>
        <v>41.02</v>
      </c>
      <c r="GO88" s="86">
        <f>ROUND(((GE88-AVERAGE(GE$9:GE$497))/STDEVP(GE$9:GE$497)*10+50),2)</f>
        <v>42.07</v>
      </c>
      <c r="GP88" s="86">
        <f>ROUND(((GF88-AVERAGE(GF$9:GF$497))/STDEVP(GF$9:GF$497)*10+50),2)</f>
        <v>53.62</v>
      </c>
      <c r="GQ88" s="86">
        <f>ROUND(((GG88-AVERAGE(GG$9:GG$497))/STDEVP(GG$9:GG$497)*10+50),2)</f>
        <v>59.04</v>
      </c>
      <c r="GR88" s="86">
        <f>ROUND(((GH88-AVERAGE(GH$9:GH$497))/STDEVP(GH$9:GH$497)*10+50),2)</f>
        <v>43.26</v>
      </c>
      <c r="GS88" s="87">
        <f>ROUND(((GI88-AVERAGE(GI$9:GI$497))/STDEVP(GI$9:GI$497)*10+50),2)</f>
        <v>57.69</v>
      </c>
      <c r="GT88" s="73">
        <f>RANK(GJ88,$GJ$9:$GJ$497,0)</f>
        <v>221</v>
      </c>
      <c r="GU88" s="74">
        <f>RANK(GK88,$GK$9:$GK$497,0)</f>
        <v>396</v>
      </c>
      <c r="GV88" s="74">
        <f>RANK(GL88,$GL$9:$GL$497,0)</f>
        <v>144</v>
      </c>
      <c r="GW88" s="74">
        <f>RANK(GM88,$GM$9:$GM$497,0)</f>
        <v>309</v>
      </c>
      <c r="GX88" s="74">
        <f>RANK(GN88,$GN$9:$GN$497,0)</f>
        <v>402</v>
      </c>
      <c r="GY88" s="74">
        <f>RANK(GO88,$GO$9:$GO$497,0)</f>
        <v>390</v>
      </c>
      <c r="GZ88" s="74">
        <f>RANK(GP88,$GP$9:$GP$497,0)</f>
        <v>152</v>
      </c>
      <c r="HA88" s="74">
        <f>RANK(GQ88,$GQ$9:$GQ$497,0)</f>
        <v>81</v>
      </c>
      <c r="HB88" s="74">
        <f>RANK(GR88,$GR$9:$GR$497,0)</f>
        <v>316</v>
      </c>
      <c r="HC88" s="84">
        <f>RANK(GS88,$GS$9:$GS$497,0)</f>
        <v>94</v>
      </c>
      <c r="HD88" s="85">
        <f>ROUND(AVERAGEIF($ES$9:$ES$497,$ES88,$FZ$9:$FZ$497),2)</f>
        <v>0.95</v>
      </c>
      <c r="HE88" s="86">
        <f>ROUND(AVERAGEIF($ES$9:$ES$497,$ES88,$GA$9:$GA$497),2)</f>
        <v>0.38</v>
      </c>
      <c r="HF88" s="86">
        <f>ROUND(AVERAGEIF($ES$9:$ES$497,$ES88,$GB$9:$GB$497),2)</f>
        <v>0.82</v>
      </c>
      <c r="HG88" s="86">
        <f>ROUND(AVERAGEIF($ES$9:$ES$497,$ES88,$GC$9:$GC$497),2)</f>
        <v>0.44</v>
      </c>
      <c r="HH88" s="86">
        <f>ROUND(AVERAGEIF($ES$9:$ES$497,$ES88,$GD$9:$GD$497),2)</f>
        <v>0.15</v>
      </c>
      <c r="HI88" s="86">
        <f>ROUND(AVERAGEIF($ES$9:$ES$497,$ES88,$GE$9:$GE$497),2)</f>
        <v>0.14000000000000001</v>
      </c>
      <c r="HJ88" s="86">
        <f>ROUND(AVERAGEIF($ES$9:$ES$497,$ES88,$GF$9:$GF$497),2)</f>
        <v>0.74</v>
      </c>
      <c r="HK88" s="86">
        <f>ROUND(AVERAGEIF($ES$9:$ES$497,$ES88,$GG$9:$GG$497),2)</f>
        <v>0.85</v>
      </c>
      <c r="HL88" s="86">
        <f>ROUND(AVERAGEIF($ES$9:$ES$497,$ES88,$GH$9:$GH$497),2)</f>
        <v>0.97</v>
      </c>
      <c r="HM88" s="87">
        <f>ROUND(AVERAGEIF($ES$9:$ES$497,$ES88,$GI$9:$GI$497),2)</f>
        <v>1.67</v>
      </c>
      <c r="HN88" s="88">
        <f t="shared" si="152"/>
        <v>-1.0000000000000009E-2</v>
      </c>
      <c r="HO88" s="89">
        <f t="shared" si="153"/>
        <v>-7.0000000000000007E-2</v>
      </c>
      <c r="HP88" s="89">
        <f t="shared" si="154"/>
        <v>-0.14999999999999991</v>
      </c>
      <c r="HQ88" s="89">
        <f t="shared" si="155"/>
        <v>-2.0000000000000018E-2</v>
      </c>
      <c r="HR88" s="89">
        <f t="shared" si="156"/>
        <v>-1.999999999999999E-2</v>
      </c>
      <c r="HS88" s="89">
        <f t="shared" si="157"/>
        <v>-1.0000000000000009E-2</v>
      </c>
      <c r="HT88" s="89">
        <f t="shared" si="158"/>
        <v>1.0000000000000009E-2</v>
      </c>
      <c r="HU88" s="89">
        <f t="shared" si="159"/>
        <v>7.0000000000000062E-2</v>
      </c>
      <c r="HV88" s="89">
        <f t="shared" si="160"/>
        <v>-0.17999999999999994</v>
      </c>
      <c r="HW88" s="90">
        <f t="shared" si="161"/>
        <v>-8.9999999999999858E-2</v>
      </c>
      <c r="HX88" s="73">
        <f>COUNTIFS($FZ$9:$FZ$497,"&gt;"&amp;FZ88,$ES$9:$ES$497,$ES88)+1</f>
        <v>45</v>
      </c>
      <c r="HY88" s="74">
        <f>COUNTIFS($GA$9:$GA$497,"&gt;"&amp;GA88,$ES$9:$ES$497,$ES88)+1</f>
        <v>62</v>
      </c>
      <c r="HZ88" s="74">
        <f>COUNTIFS($GB$9:$GB$497,"&gt;"&amp;GB88,$ES$9:$ES$497,$ES88)+1</f>
        <v>61</v>
      </c>
      <c r="IA88" s="74">
        <f>COUNTIFS($GC$9:$GC$497,"&gt;"&amp;GC88,$ES$9:$ES$497,$ES88)+1</f>
        <v>45</v>
      </c>
      <c r="IB88" s="74">
        <f>COUNTIFS($GD$9:$GD$497,"&gt;"&amp;GD88,$ES$9:$ES$497,$ES88)+1</f>
        <v>51</v>
      </c>
      <c r="IC88" s="74">
        <f>COUNTIFS($GE$9:$GE$497,"&gt;"&amp;GE88,$ES$9:$ES$497,$ES88)+1</f>
        <v>51</v>
      </c>
      <c r="ID88" s="74">
        <f>COUNTIFS($GF$9:$GF$497,"&gt;"&amp;GF88,$ES$9:$ES$497,$ES88)+1</f>
        <v>42</v>
      </c>
      <c r="IE88" s="74">
        <f>COUNTIFS($GG$9:$GG$497,"&gt;"&amp;GG88,$ES$9:$ES$497,$ES88)+1</f>
        <v>34</v>
      </c>
      <c r="IF88" s="74">
        <f>COUNTIFS($GH$9:$GH$497,"&gt;"&amp;GH88,$ES$9:$ES$497,$ES88)+1</f>
        <v>70</v>
      </c>
      <c r="IG88" s="84">
        <f>COUNTIFS($GI$9:$GI$497,"&gt;"&amp;GI88,$ES$9:$ES$497,$ES88)+1</f>
        <v>44</v>
      </c>
      <c r="IH88" s="91"/>
      <c r="II88" s="79"/>
      <c r="IJ88" s="79"/>
      <c r="IK88" s="79"/>
      <c r="IL88" s="79"/>
      <c r="IM88" s="92"/>
      <c r="IN88" s="93"/>
      <c r="IO88" s="94"/>
      <c r="IP88" s="95"/>
      <c r="IQ88" s="79"/>
      <c r="IR88" s="79"/>
      <c r="IS88" s="79"/>
      <c r="IT88" s="79"/>
      <c r="IU88" s="79"/>
      <c r="IV88" s="79"/>
      <c r="IW88" s="96"/>
      <c r="IX88" s="93"/>
      <c r="IY88" s="79"/>
      <c r="IZ88" s="79"/>
      <c r="JA88" s="79"/>
      <c r="JB88" s="79"/>
      <c r="JC88" s="79"/>
      <c r="JD88" s="79"/>
      <c r="JE88" s="97"/>
      <c r="JF88" s="95"/>
      <c r="JG88" s="79"/>
      <c r="JH88" s="79"/>
      <c r="JI88" s="79"/>
      <c r="JJ88" s="79"/>
      <c r="JK88" s="79"/>
      <c r="JL88" s="79"/>
      <c r="JM88" s="96"/>
      <c r="JN88" s="93"/>
      <c r="JO88" s="79"/>
      <c r="JP88" s="79"/>
      <c r="JQ88" s="79"/>
      <c r="JR88" s="79"/>
      <c r="JS88" s="79"/>
      <c r="JT88" s="79"/>
      <c r="JU88" s="79"/>
      <c r="JV88" s="79"/>
      <c r="JW88" s="79"/>
      <c r="JX88" s="79"/>
      <c r="JY88" s="79"/>
      <c r="JZ88" s="97"/>
      <c r="KA88" s="93"/>
      <c r="KB88" s="79"/>
      <c r="KC88" s="79"/>
      <c r="KD88" s="79"/>
      <c r="KE88" s="97"/>
      <c r="KF88" s="95"/>
      <c r="KG88" s="79"/>
      <c r="KH88" s="79"/>
      <c r="KI88" s="79"/>
      <c r="KJ88" s="79"/>
      <c r="KK88" s="98"/>
      <c r="KL88" s="79"/>
      <c r="KM88" s="79"/>
      <c r="KN88" s="79"/>
      <c r="KO88" s="79"/>
      <c r="KP88" s="79"/>
      <c r="KQ88" s="79"/>
      <c r="KR88" s="79"/>
      <c r="KS88" s="96"/>
      <c r="KT88" s="96"/>
      <c r="KU88" s="96"/>
      <c r="KV88" s="96"/>
      <c r="KW88" s="93"/>
      <c r="KX88" s="79"/>
      <c r="KY88" s="79"/>
      <c r="KZ88" s="79"/>
      <c r="LA88" s="79"/>
      <c r="LB88" s="79"/>
      <c r="LC88" s="96"/>
      <c r="LD88" s="93"/>
      <c r="LE88" s="94"/>
      <c r="LF88" s="99"/>
      <c r="LG88" s="75"/>
      <c r="LH88" s="93"/>
      <c r="LI88" s="79"/>
      <c r="LJ88" s="74"/>
      <c r="LK88" s="74"/>
      <c r="LL88" s="74"/>
      <c r="LM88" s="100"/>
      <c r="LN88" s="95"/>
      <c r="LO88" s="79"/>
      <c r="LP88" s="79"/>
      <c r="LQ88" s="79"/>
      <c r="LR88" s="96"/>
      <c r="LS88" s="93"/>
      <c r="LT88" s="79"/>
      <c r="LU88" s="79"/>
      <c r="LV88" s="79"/>
      <c r="LW88" s="79"/>
      <c r="LX88" s="79"/>
      <c r="LY88" s="79"/>
      <c r="LZ88" s="79"/>
      <c r="MA88" s="97"/>
      <c r="MB88" s="95"/>
      <c r="MC88" s="79"/>
      <c r="MD88" s="79"/>
      <c r="ME88" s="79"/>
      <c r="MF88" s="79"/>
      <c r="MG88" s="79"/>
      <c r="MH88" s="79"/>
      <c r="MI88" s="79"/>
      <c r="MJ88" s="79"/>
      <c r="MK88" s="79"/>
      <c r="ML88" s="79"/>
      <c r="MM88" s="79"/>
      <c r="MN88" s="98"/>
      <c r="MO88" s="98"/>
      <c r="MP88" s="96"/>
      <c r="MQ88" s="93"/>
      <c r="MR88" s="79"/>
      <c r="MS88" s="79"/>
      <c r="MT88" s="79"/>
      <c r="MU88" s="79"/>
      <c r="MV88" s="98"/>
      <c r="MW88" s="79"/>
      <c r="MX88" s="79"/>
      <c r="MY88" s="79"/>
      <c r="MZ88" s="79"/>
      <c r="NA88" s="79"/>
      <c r="NB88" s="79"/>
      <c r="NC88" s="79"/>
      <c r="ND88" s="96"/>
      <c r="NE88" s="96"/>
      <c r="NF88" s="96"/>
      <c r="NG88" s="96"/>
      <c r="NH88" s="93"/>
      <c r="NI88" s="79"/>
      <c r="NJ88" s="79"/>
      <c r="NK88" s="79"/>
      <c r="NL88" s="79"/>
      <c r="NM88" s="79"/>
      <c r="NN88" s="94"/>
      <c r="NO88" s="93"/>
      <c r="NP88" s="80"/>
      <c r="NQ88" s="124" t="s">
        <v>751</v>
      </c>
      <c r="NR88" s="102" t="s">
        <v>756</v>
      </c>
      <c r="NS88" s="102"/>
      <c r="NT88" s="102" t="s">
        <v>582</v>
      </c>
      <c r="NU88" s="102"/>
      <c r="NV88" s="104">
        <v>43720</v>
      </c>
      <c r="NW88" s="102" t="s">
        <v>525</v>
      </c>
      <c r="NX88" s="133" t="s">
        <v>757</v>
      </c>
      <c r="NY88" s="129" t="s">
        <v>601</v>
      </c>
      <c r="NZ88" s="133" t="s">
        <v>757</v>
      </c>
      <c r="OA88" s="134"/>
      <c r="OB88" s="134"/>
      <c r="OC88" s="134"/>
      <c r="OD88" s="108">
        <f t="shared" si="162"/>
        <v>72</v>
      </c>
      <c r="OE88" s="109">
        <v>7</v>
      </c>
      <c r="OF88" s="110">
        <f t="shared" si="163"/>
        <v>30</v>
      </c>
      <c r="OG88" s="109">
        <v>7</v>
      </c>
      <c r="OH88" s="111">
        <f>ROUND(AVERAGEIF($ES$9:$ES$497,$ES88,EV$9:EV$497),0)</f>
        <v>70</v>
      </c>
      <c r="OI88" s="112">
        <f>ROUND(AVERAGEIF($ES$9:$ES$497,$ES88,EW$9:EW$497),0)</f>
        <v>29</v>
      </c>
      <c r="OJ88" s="112">
        <f>ROUND(AVERAGEIF($ES$9:$ES$497,$ES88,EX$9:EX$497),0)</f>
        <v>62</v>
      </c>
      <c r="OK88" s="112">
        <f>ROUND(AVERAGEIF($ES$9:$ES$497,$ES88,EY$9:EY$497),0)</f>
        <v>34</v>
      </c>
      <c r="OL88" s="112">
        <f>ROUND(AVERAGEIF($ES$9:$ES$497,$ES88,EZ$9:EZ$497),0)</f>
        <v>10</v>
      </c>
      <c r="OM88" s="112">
        <f>ROUND(AVERAGEIF($ES$9:$ES$497,$ES88,FA$9:FA$497),0)</f>
        <v>10</v>
      </c>
      <c r="ON88" s="112">
        <f>ROUND(AVERAGEIF($ES$9:$ES$497,$ES88,FB$9:FB$497),0)</f>
        <v>53</v>
      </c>
      <c r="OO88" s="112">
        <f>ROUND(AVERAGEIF($ES$9:$ES$497,$ES88,FC$9:FC$497),0)</f>
        <v>56</v>
      </c>
      <c r="OP88" s="112">
        <f>ROUND(AVERAGEIF($ES$9:$ES$497,$ES88,FD$9:FD$497),0)</f>
        <v>72</v>
      </c>
      <c r="OQ88" s="113">
        <f>ROUND(AVERAGEIF($ES$9:$ES$497,$ES88,FE$9:FE$497),0)</f>
        <v>118</v>
      </c>
      <c r="OR88" s="114">
        <f>ROUND(EV88/MAX(EV$9:EV$497)*100,0)</f>
        <v>25</v>
      </c>
      <c r="OS88" s="115">
        <f>ROUND(EW88/MAX(EW$9:EW$497)*100,0)</f>
        <v>12</v>
      </c>
      <c r="OT88" s="115">
        <f>ROUND(EX88/MAX(EX$9:EX$497)*100,0)</f>
        <v>27</v>
      </c>
      <c r="OU88" s="115">
        <f>ROUND(EY88/MAX(EY$9:EY$497)*100,0)</f>
        <v>13</v>
      </c>
      <c r="OV88" s="115">
        <f>ROUND(EZ88/MAX(EZ$9:EZ$497)*100,0)</f>
        <v>5</v>
      </c>
      <c r="OW88" s="115">
        <f>ROUND(FA88/MAX(FA$9:FA$497)*100,0)</f>
        <v>5</v>
      </c>
      <c r="OX88" s="115">
        <f>ROUND(FB88/MAX(FB$9:FB$497)*100,0)</f>
        <v>27</v>
      </c>
      <c r="OY88" s="116">
        <f>ROUND(FC88/MAX(FC$9:FC$497)*100,0)</f>
        <v>30</v>
      </c>
      <c r="OZ88" s="115">
        <f>ROUND(FD88/MAX(FD$9:FD$497)*100,0)</f>
        <v>26</v>
      </c>
      <c r="PA88" s="117">
        <f>ROUND(FE88/MAX(FE$9:FE$497)*100,0)</f>
        <v>31</v>
      </c>
      <c r="PB88" s="118">
        <f t="shared" si="164"/>
        <v>252</v>
      </c>
      <c r="PC88" s="115">
        <f t="shared" si="165"/>
        <v>186</v>
      </c>
      <c r="PD88" s="115">
        <f t="shared" si="166"/>
        <v>267</v>
      </c>
      <c r="PE88" s="115">
        <f t="shared" si="167"/>
        <v>312</v>
      </c>
      <c r="PF88" s="115">
        <f t="shared" si="168"/>
        <v>175</v>
      </c>
      <c r="PG88" s="119">
        <f t="shared" si="169"/>
        <v>142</v>
      </c>
      <c r="PH88" s="118">
        <f>ROUND(PB88/MAX(PB$9:PB$497)*100,0)</f>
        <v>30</v>
      </c>
      <c r="PI88" s="115">
        <f>ROUND(PC88/MAX(PC$9:PC$497)*100,0)</f>
        <v>22</v>
      </c>
      <c r="PJ88" s="115">
        <f>ROUND(PD88/MAX(PD$9:PD$497)*100,0)</f>
        <v>28</v>
      </c>
      <c r="PK88" s="115">
        <f>ROUND(PE88/MAX(PE$9:PE$497)*100,0)</f>
        <v>31</v>
      </c>
      <c r="PL88" s="115">
        <f>ROUND(PF88/MAX(PF$9:PF$497)*100,0)</f>
        <v>25</v>
      </c>
      <c r="PM88" s="119">
        <f>ROUND(PG88/MAX(PG$9:PG$497)*100,0)</f>
        <v>21</v>
      </c>
      <c r="PN88" s="118">
        <f>RANK(PH88,PH$9:PH$497,0)</f>
        <v>305</v>
      </c>
      <c r="PO88" s="115">
        <f>RANK(PI88,PI$9:PI$497,0)</f>
        <v>338</v>
      </c>
      <c r="PP88" s="115">
        <f>RANK(PJ88,PJ$9:PJ$497,0)</f>
        <v>323</v>
      </c>
      <c r="PQ88" s="115">
        <f>RANK(PK88,PK$9:PK$497,0)</f>
        <v>294</v>
      </c>
      <c r="PR88" s="115">
        <f>RANK(PL88,PL$9:PL$497,0)</f>
        <v>348</v>
      </c>
      <c r="PS88" s="119">
        <f>RANK(PM88,PM$9:PM$497,0)</f>
        <v>355</v>
      </c>
      <c r="PT88" s="120">
        <f>ROUND(FZ88/MAX(FZ$9:FZ$497)*100,0)</f>
        <v>51</v>
      </c>
      <c r="PU88" s="115">
        <f>ROUND(GA88/MAX(GA$9:GA$497)*100,0)</f>
        <v>17</v>
      </c>
      <c r="PV88" s="115">
        <f>ROUND(GB88/MAX(GB$9:GB$497)*100,0)</f>
        <v>49</v>
      </c>
      <c r="PW88" s="115">
        <f>ROUND(GC88/MAX(GC$9:GC$497)*100,0)</f>
        <v>33</v>
      </c>
      <c r="PX88" s="115">
        <f>ROUND(GD88/MAX(GD$9:GD$497)*100,0)</f>
        <v>7</v>
      </c>
      <c r="PY88" s="115">
        <f>ROUND(GE88/MAX(GE$9:GE$497)*100,0)</f>
        <v>8</v>
      </c>
      <c r="PZ88" s="115">
        <f>ROUND(GF88/MAX(GF$9:GF$497)*100,0)</f>
        <v>35</v>
      </c>
      <c r="QA88" s="116">
        <f>ROUND(GG88/MAX(GG$9:GG$497)*100,0)</f>
        <v>50</v>
      </c>
      <c r="QB88" s="115">
        <f>ROUND(GH88/MAX(GH$9:GH$497)*100,0)</f>
        <v>35</v>
      </c>
      <c r="QC88" s="121">
        <f>ROUND(GI88/MAX(GI$9:GI$497)*100,0)</f>
        <v>50</v>
      </c>
      <c r="QD88" s="120">
        <f>ROUND(AVERAGEIF($ES$9:$ES$497,$ES88,PT$9:PT$497),0)</f>
        <v>52</v>
      </c>
      <c r="QE88" s="120">
        <f>ROUND(AVERAGEIF($ES$9:$ES$497,$ES88,PU$9:PU$497),0)</f>
        <v>21</v>
      </c>
      <c r="QF88" s="120">
        <f>ROUND(AVERAGEIF($ES$9:$ES$497,$ES88,PV$9:PV$497),0)</f>
        <v>60</v>
      </c>
      <c r="QG88" s="120">
        <f>ROUND(AVERAGEIF($ES$9:$ES$497,$ES88,PW$9:PW$497),0)</f>
        <v>35</v>
      </c>
      <c r="QH88" s="120">
        <f>ROUND(AVERAGEIF($ES$9:$ES$497,$ES88,PX$9:PX$497),0)</f>
        <v>8</v>
      </c>
      <c r="QI88" s="120">
        <f>ROUND(AVERAGEIF($ES$9:$ES$497,$ES88,PY$9:PY$497),0)</f>
        <v>9</v>
      </c>
      <c r="QJ88" s="120">
        <f>ROUND(AVERAGEIF($ES$9:$ES$497,$ES88,PZ$9:PZ$497),0)</f>
        <v>35</v>
      </c>
      <c r="QK88" s="120">
        <f>ROUND(AVERAGEIF($ES$9:$ES$497,$ES88,QA$9:QA$497),0)</f>
        <v>46</v>
      </c>
      <c r="QL88" s="120">
        <f>ROUND(AVERAGEIF($ES$9:$ES$497,$ES88,QB$9:QB$497),0)</f>
        <v>43</v>
      </c>
      <c r="QM88" s="120">
        <f>ROUND(AVERAGEIF($ES$9:$ES$497,$ES88,QC$9:QC$497),0)</f>
        <v>53</v>
      </c>
      <c r="QN88" s="114">
        <f t="shared" si="183"/>
        <v>485</v>
      </c>
      <c r="QO88" s="115">
        <f t="shared" si="184"/>
        <v>317</v>
      </c>
      <c r="QP88" s="115">
        <f t="shared" si="185"/>
        <v>513</v>
      </c>
      <c r="QQ88" s="115">
        <f t="shared" si="186"/>
        <v>635</v>
      </c>
      <c r="QR88" s="115">
        <f t="shared" si="187"/>
        <v>421</v>
      </c>
      <c r="QS88" s="119">
        <f t="shared" si="188"/>
        <v>269</v>
      </c>
      <c r="QT88" s="114">
        <f>ROUND((QN88-MIN(QN$9:QN$497))/(MAX(QN$9:QN$497)-MIN(QN$9:QN$497))*100,0)</f>
        <v>40</v>
      </c>
      <c r="QU88" s="115">
        <f>ROUND((QO88-MIN(QO$9:QO$497))/(MAX(QO$9:QO$497)-MIN(QO$9:QO$497))*100,0)</f>
        <v>15</v>
      </c>
      <c r="QV88" s="115">
        <f>ROUND((QP88-MIN(QP$9:QP$497))/(MAX(QP$9:QP$497)-MIN(QP$9:QP$497))*100,0)</f>
        <v>23</v>
      </c>
      <c r="QW88" s="115">
        <f>ROUND((QQ88-MIN(QQ$9:QQ$497))/(MAX(QQ$9:QQ$497)-MIN(QQ$9:QQ$497))*100,0)</f>
        <v>44</v>
      </c>
      <c r="QX88" s="115">
        <f>ROUND((QR88-MIN(QR$9:QR$497))/(MAX(QR$9:QR$497)-MIN(QR$9:QR$497))*100,0)</f>
        <v>31</v>
      </c>
      <c r="QY88" s="115">
        <f>ROUND((QS88-MIN(QS$9:QS$497))/(MAX(QS$9:QS$497)-MIN(QS$9:QS$497))*100,0)</f>
        <v>20</v>
      </c>
      <c r="QZ88" s="114">
        <f>RANK(QN88,QN$9:QN$497,0)</f>
        <v>204</v>
      </c>
      <c r="RA88" s="115">
        <f>RANK(QO88,QO$9:QO$497,0)</f>
        <v>346</v>
      </c>
      <c r="RB88" s="115">
        <f>RANK(QP88,QP$9:QP$497,0)</f>
        <v>299</v>
      </c>
      <c r="RC88" s="115">
        <f>RANK(QQ88,QQ$9:QQ$497,0)</f>
        <v>137</v>
      </c>
      <c r="RD88" s="115">
        <f>RANK(QR88,QR$9:QR$497,0)</f>
        <v>359</v>
      </c>
      <c r="RE88" s="115">
        <f>RANK(QS88,QS$9:QS$497,0)</f>
        <v>376</v>
      </c>
      <c r="RF88" s="122"/>
      <c r="RG88" s="115">
        <f>($RH$3*(IH88+IJ88)*100*100/MAX(EX$9:EX$497)*$RO$3) +($RH$3*(II88+IJ88)*100*100/MAX(EX$9:EX$497)*$RO$4) + ($RH$3*IK88*100*100/MAX(EX$9:EX$497)*0.098)</f>
        <v>0</v>
      </c>
      <c r="RH88" s="115">
        <f>($RH$4*IL88*100*100/MAX(EZ$9:EZ$497))*$RQ$3</f>
        <v>0</v>
      </c>
      <c r="RI88" s="115">
        <f>($RH$3*IM88*100*100/MAX(EY$9:EY$497))*$RQ$4</f>
        <v>0</v>
      </c>
      <c r="RJ88" s="115">
        <f>($RH$3*IN88*100*100/MAX(EX$9:EX$497))</f>
        <v>0</v>
      </c>
      <c r="RK88" s="115">
        <f>($RH$4*IO88*100*100/MAX(EZ$9:EZ$497))*$RQ$3</f>
        <v>0</v>
      </c>
      <c r="RL88" s="115">
        <f>(($RL$4*IP88*100*((100/MAX(EX$9:EX$497)+100/MAX(EZ$9:EZ$497))/2))+($RL$4*IQ88*100*((100/MAX(EX$9:EX$497)+100/MAX(EZ$9:EZ$497))/2))+($RL$4*IR88*100*((100/MAX(EX$9:EX$497)+100/MAX(EZ$9:EZ$497))/2))+($RL$4*IS88*100*((100/MAX(EX$9:EX$497)+100/MAX(EZ$9:EZ$497))/2))+($RL$4*IT88*100*((100/MAX(EX$9:EX$497)+100/MAX(EZ$9:EZ$497))/2))+($RL$4*IU88*100*((100/MAX(EX$9:EX$497)+100/MAX(EZ$9:EZ$497))/2))+($RL$4*IV88*100*((100/MAX(EX$9:EX$497)+100/MAX(EZ$9:EZ$497))/2))+($RL$4*IW88*100*((100/MAX(EX$9:EX$497)+100/MAX(EZ$9:EZ$497))/2)))*$RS$3</f>
        <v>0</v>
      </c>
      <c r="RM88" s="115">
        <f>(($RH$3*IX88*100*100/MAX(EX$9:EX$497))+($RH$3*IY88*100*100/MAX(EX$9:EX$497))+($RH$3*IZ88*100*100/MAX(EX$9:EX$497))+($RH$3*JA88*100*100/MAX(EX$9:EX$497))+($RH$3*JB88*100*100/MAX(EX$9:EX$497))+($RH$3*JC88*100*100/MAX(EX$9:EX$497))+($RH$3*JD88*100*100/MAX(EX$9:EX$497))+($RH$3*JE88*100*100/MAX(EX$9:EX$497)))*$RS$4</f>
        <v>0</v>
      </c>
      <c r="RN88" s="115">
        <f>(($RH$4*JF88*100*100/MAX(EZ$9:EZ$497)) + ($RH$4*JG88*100*100/MAX(EZ$9:EZ$497)) + ($RH$4*JH88*100*100/MAX(EZ$9:EZ$497)) + ($RH$4*JI88*100*100/MAX(EZ$9:EZ$497)) + ($RH$4*JJ88*100*100/MAX(EZ$9:EZ$497)) + ($RH$4*JK88*100*100/MAX(EZ$9:EZ$497)) + ($RH$4*JL88*100*100/MAX(EZ$9:EZ$497)) + ($RH$4*JM88*100*100/MAX(EZ$9:EZ$497)))*$RU$3</f>
        <v>0</v>
      </c>
      <c r="RO88" s="115">
        <f>(($RL$4*JN88*100*((100/MAX(EX$9:EX$497)+100/MAX(EZ$9:EZ$497))/2))+($RL$4*JO88*100*((100/MAX(EX$9:EX$497)+100/MAX(EZ$9:EZ$497))/2))+($RL$4*JP88*100*((100/MAX(EX$9:EX$497)+100/MAX(EZ$9:EZ$497))/2))+($RL$4*JQ88*100*((100/MAX(EX$9:EX$497)+100/MAX(EZ$9:EZ$497))/2))+($RL$4*JR88*100*((100/MAX(EX$9:EX$497)+100/MAX(EZ$9:EZ$497))/2))+($RL$4*JS88*100*((100/MAX(EX$9:EX$497)+100/MAX(EZ$9:EZ$497))/2))+($RL$4*JT88*100*((100/MAX(EX$9:EX$497)+100/MAX(EZ$9:EZ$497))/2))+($RL$4*JU88*100*((100/MAX(EX$9:EX$497)+100/MAX(EZ$9:EZ$497))/2))+($RL$4*JV88*100*((100/MAX(EX$9:EX$497)+100/MAX(EZ$9:EZ$497))/2))+($RL$4*JW88*100*((100/MAX(EX$9:EX$497)+100/MAX(EZ$9:EZ$497))/2))+($RL$4*JX88*100*((100/MAX(EX$9:EX$497)+100/MAX(EZ$9:EZ$497))/2))+($RL$4*JY88*100*((100/MAX(EX$9:EX$497)+100/MAX(EZ$9:EZ$497))/2))+($RL$4*JZ88*100*((100/MAX(EX$9:EX$497)+100/MAX(EZ$9:EZ$497))/2)))*$RW$3/2</f>
        <v>0</v>
      </c>
      <c r="RP88" s="119">
        <f>($RJ$3*KA88*100*100/MAX(FA$9:FA$497)) + ($RJ$3*KB88*100*100/MAX(FA$9:FA$497)/2) + ($RJ$3*KC88*100*100/MAX(FA$9:FA$497)/2) + ($RJ$3*KD88*100*100/MAX(FA$9:FA$497)/4) + ($RJ$3*KE88*100*100/MAX(FA$9:FA$497)/4)</f>
        <v>0</v>
      </c>
      <c r="RQ88" s="118">
        <f>($RL$4*KF88*100*((100/MAX(EX$9:EX$497)+100/MAX(EZ$9:EZ$497)))) * ($RO$3/2) + (($RL$4*KG88*100*((100/MAX(EX$9:EX$497)+100/MAX(EZ$9:EZ$497))))+($RL$4*KH88*100*((100/MAX(EX$9:EX$497)+100/MAX(EZ$9:EZ$497))))+($RL$4*KI88*100*((100/MAX(EX$9:EX$497)+100/MAX(EZ$9:EZ$497))))+($RL$4*KJ88*100*((100/MAX(EX$9:EX$497)+100/MAX(EZ$9:EZ$497))))+($RL$4*KK88*100*((100/MAX(EX$9:EX$497)+100/MAX(EZ$9:EZ$497))))+($RL$4*KL88*100*((100/MAX(EX$9:EX$497)+100/MAX(EZ$9:EZ$497))))+($RL$4*KM88*100*((100/MAX(EX$9:EX$497)+100/MAX(EZ$9:EZ$497))))+($RL$4*KN88*100*((100/MAX(EX$9:EX$497)+100/MAX(EZ$9:EZ$497))))+($RL$4*KO88*100*((100/MAX(EX$9:EX$497)+100/MAX(EZ$9:EZ$497))))+($RL$4*KP88*100*((100/MAX(EX$9:EX$497)+100/MAX(EZ$9:EZ$497))))+($RL$4*KQ88*100*((100/MAX(EX$9:EX$497)+100/MAX(EZ$9:EZ$497))))+($RL$4*KR88*100*((100/MAX(EX$9:EX$497)+100/MAX(EZ$9:EZ$497))))+($RL$4*KS88*100*((100/MAX(EX$9:EX$497)+100/MAX(EZ$9:EZ$497))))+($RL$4*KV88*100*((100/MAX(EX$9:EX$497)+100/MAX(EZ$9:EZ$497))))) * (($RO$3+$RO$4)/6)</f>
        <v>0</v>
      </c>
      <c r="RR88" s="115">
        <f>(($RL$4*KW88*100*((100/MAX(EX$9:EX$497)+100/MAX(EZ$9:EZ$497))))) * ($RO$3/2) + (($RL$4*KX88*100*((100/MAX(EX$9:EX$497)+100/MAX(EZ$9:EZ$497))))+($RL$4*KY88*100*((100/MAX(EX$9:EX$497)+100/MAX(EZ$9:EZ$497))))+($RL$4*KZ88*100*((100/MAX(EX$9:EX$497)+100/MAX(EZ$9:EZ$497))))+($RL$4*LA88*100*((100/MAX(EX$9:EX$497)+100/MAX(EZ$9:EZ$497))))+($RL$4*LB88*100*((100/MAX(EX$9:EX$497)+100/MAX(EZ$9:EZ$497))))+($RL$4*LC88*100*((100/MAX(EX$9:EX$497)+100/MAX(EZ$9:EZ$497))))) * (($RO$3+$RO$4)/6)</f>
        <v>0</v>
      </c>
      <c r="RS88" s="119">
        <f>(($RL$4*LD88*100*((100/MAX(EX$9:EX$497)+100/MAX(EZ$9:EZ$497))))+($RL$4*LE88*100*((100/MAX(EX$9:EX$497)+100/MAX(EZ$9:EZ$497))))) * (($RO$3+$RO$4)/6)</f>
        <v>0</v>
      </c>
      <c r="RT88" s="118">
        <f>($RJ$4*LH88*100*(100/MAX(EV$9:EV$497)))+($RJ$4*LI88*100*(100/MAX(EV$9:EV$497)))</f>
        <v>0</v>
      </c>
      <c r="RU88" s="119">
        <f>($RJ$4*LJ88*(100/MAX(EV$9:EV$497)))/2 + ($RL$3*LK88*(100/MAX(EW$9:EW$497))) + ($RJ$4*LL88*(100/MAX(EV$9:EV$497)))/4 + ($RL$3*LM88*(100/MAX(EW$9:EW$497)))</f>
        <v>0</v>
      </c>
      <c r="RV88" s="118">
        <f>($RJ$4*LN88*100*100/MAX(EV$9:EV$497)/2)+($RJ$4*LO88*100*100/MAX(EV$9:EV$497)/2)+($RJ$4*LP88*100*100/MAX(EV$9:EV$497))+($RJ$4*LQ88*100*100/MAX(EV$9:EV$497))+($RJ$4*LR88*100*100/MAX(EV$9:EV$497))</f>
        <v>0</v>
      </c>
      <c r="RW88" s="115">
        <f>($RJ$4*LS88*100*100/MAX(EV$9:EV$497)) + (($RJ$4*LT88*100*100/MAX(EV$9:EV$497))+($RJ$4*LU88*100*100/MAX(EV$9:EV$497))+($RJ$4*LV88*100*100/MAX(EV$9:EV$497))+($RJ$4*LW88*100*100/MAX(EV$9:EV$497))+($RJ$4*LX88*100*100/MAX(EV$9:EV$497))+($RJ$4*LY88*100*100/MAX(EV$9:EV$497))+($RJ$4*LZ88*100*100/MAX(EV$9:EV$497))+($RJ$4*MA88*100*100/MAX(EV$9:EV$497)))/2</f>
        <v>0</v>
      </c>
      <c r="RX88" s="119">
        <f>($RJ$4*MB88*100*100/MAX(EV$9:EV$497))+($RJ$4*MC88*100*100/MAX(EV$9:EV$497))+($RJ$4*MD88*100*100/MAX(EV$9:EV$497))+($RJ$4*ME88*100*100/MAX(EV$9:EV$497))+($RJ$4*MF88*100*100/MAX(EV$9:EV$497))+($RJ$4*MG88*100*100/MAX(EV$9:EV$497))+($RJ$4*MH88*100*100/MAX(EV$9:EV$497))+($RJ$4*MI88*100*100/MAX(EV$9:EV$497))+($RJ$4*MJ88*100*100/MAX(EV$9:EV$497))+($RJ$4*MK88*100*100/MAX(EV$9:EV$497))+($RJ$4*ML88*100*100/MAX(EV$9:EV$497))+($RJ$4*MM88*100*100/MAX(EV$9:EV$497))+($RJ$4*MN88*100*100/MAX(EV$9:EV$497))</f>
        <v>0</v>
      </c>
      <c r="RY88" s="118">
        <f>($RJ$4*MQ88*100*100/MAX(EV$9:EV$497))/2 + (($RJ$4*MR88*100*100/MAX(EV$9:EV$497))+($RJ$4*MS88*100*100/MAX(EV$9:EV$497))+($RJ$4*MT88*100*100/MAX(EV$9:EV$497))+($RJ$4*MU88*100*100/MAX(EV$9:EV$497))+($RJ$4*MV88*100*100/MAX(EV$9:EV$497))+($RJ$4*MW88*100*100/MAX(EV$9:EV$497))+($RJ$4*MX88*100*100/MAX(EV$9:EV$497))+($RJ$4*MY88*100*100/MAX(EV$9:EV$497))+($RJ$4*MZ88*100*100/MAX(EV$9:EV$497))+($RJ$4*NA88*100*100/MAX(EV$9:EV$497))+($RJ$4*NB88*100*100/MAX(EV$9:EV$497))+($RJ$4*NC88*100*100/MAX(EV$9:EV$497))+($RJ$4*ND88*100*100/MAX(EV$9:EV$497))+($RJ$4*NG88*100*100/MAX(EV$9:EV$497)))/4</f>
        <v>0</v>
      </c>
      <c r="RZ88" s="115">
        <f>($RJ$4*NH88*100*100/MAX(EV$9:EV$497))/2 + (($RJ$4*NI88*100*100/MAX(EV$9:EV$497))+($RJ$4*NJ88*100*100/MAX(EV$9:EV$497))+($RJ$4*NK88*100*100/MAX(EV$9:EV$497))+($RJ$4*NL88*100*100/MAX(EV$9:EV$497))+($RJ$4*NM88*100*100/MAX(EV$9:EV$497))+($RJ$4*NN88*100*100/MAX(EV$9:EV$497)))/4</f>
        <v>0</v>
      </c>
      <c r="SA88" s="117">
        <f>(($RJ$4*NO88*100*100/MAX(EV$9:EV$497))+($RJ$4*NP88*100*100/MAX(EV$9:EV$497)))/4</f>
        <v>0</v>
      </c>
      <c r="SB88" s="118">
        <f t="shared" si="170"/>
        <v>0</v>
      </c>
      <c r="SC88" s="115">
        <f t="shared" si="171"/>
        <v>0</v>
      </c>
      <c r="SD88" s="115">
        <f t="shared" si="172"/>
        <v>0</v>
      </c>
      <c r="SE88" s="115">
        <f t="shared" si="173"/>
        <v>0</v>
      </c>
      <c r="SF88" s="115">
        <f t="shared" si="174"/>
        <v>0</v>
      </c>
      <c r="SG88" s="115">
        <f t="shared" si="175"/>
        <v>0</v>
      </c>
      <c r="SH88" s="115">
        <f>ROUND(SB88/MAX(SB$9:SB$497)*100,0)</f>
        <v>0</v>
      </c>
      <c r="SI88" s="115">
        <f>ROUND(SC88/MAX(SC$9:SC$497)*100,0)</f>
        <v>0</v>
      </c>
      <c r="SJ88" s="115">
        <f>ROUND(SD88/MAX(SD$9:SD$497)*100,0)</f>
        <v>0</v>
      </c>
      <c r="SK88" s="115">
        <f>ROUND(SE88/MAX(SE$9:SE$497)*100,0)</f>
        <v>0</v>
      </c>
      <c r="SL88" s="115">
        <f>ROUND(SF88/MAX(SF$9:SF$497)*100,0)</f>
        <v>0</v>
      </c>
      <c r="SM88" s="121">
        <f>ROUND(SG88/MAX(SG$9:SG$497)*100,0)</f>
        <v>0</v>
      </c>
      <c r="SN88" s="115">
        <f>ROUND(AVERAGEIF($ES$9:$ES$497,$ES88,SH$9:SH$497),0)</f>
        <v>26</v>
      </c>
      <c r="SO88" s="115">
        <f>ROUND(AVERAGEIF($ES$9:$ES$497,$ES88,SI$9:SI$497),0)</f>
        <v>26</v>
      </c>
      <c r="SP88" s="115">
        <f>ROUND(AVERAGEIF($ES$9:$ES$497,$ES88,SJ$9:SJ$497),0)</f>
        <v>3</v>
      </c>
      <c r="SQ88" s="115">
        <f>ROUND(AVERAGEIF($ES$9:$ES$497,$ES88,SK$9:SK$497),0)</f>
        <v>21</v>
      </c>
      <c r="SR88" s="115">
        <f>ROUND(AVERAGEIF($ES$9:$ES$497,$ES88,SL$9:SL$497),0)</f>
        <v>5</v>
      </c>
      <c r="SS88" s="121">
        <f>ROUND(AVERAGEIF($ES$9:$ES$497,$ES88,SM$9:SM$497),0)</f>
        <v>5</v>
      </c>
      <c r="ST88" s="114">
        <f>RANK(SB88,SB$9:SB$497,0)</f>
        <v>323</v>
      </c>
      <c r="SU88" s="115">
        <f>RANK(SC88,SC$9:SC$497,0)</f>
        <v>320</v>
      </c>
      <c r="SV88" s="115">
        <f>RANK(SD88,SD$9:SD$497,0)</f>
        <v>320</v>
      </c>
      <c r="SW88" s="115">
        <f>RANK(SE88,SE$9:SE$497,0)</f>
        <v>320</v>
      </c>
      <c r="SX88" s="115">
        <f>RANK(SF88,SF$9:SF$497,0)</f>
        <v>317</v>
      </c>
      <c r="SY88" s="115">
        <f>RANK(SG88,SG$9:SG$497,0)</f>
        <v>308</v>
      </c>
      <c r="SZ88" s="115">
        <f>COUNTIFS(SB$9:SB$497,"&gt;"&amp;SB88,$ES$9:$ES$497,$ES88)+1</f>
        <v>67</v>
      </c>
      <c r="TA88" s="115">
        <f>COUNTIFS(SC$9:SC$497,"&gt;"&amp;SC88,$ES$9:$ES$497,$ES88)+1</f>
        <v>67</v>
      </c>
      <c r="TB88" s="115">
        <f>COUNTIFS(SD$9:SD$497,"&gt;"&amp;SD88,$ES$9:$ES$497,$ES88)+1</f>
        <v>66</v>
      </c>
      <c r="TC88" s="115">
        <f>COUNTIFS(SE$9:SE$497,"&gt;"&amp;SE88,$ES$9:$ES$497,$ES88)+1</f>
        <v>67</v>
      </c>
      <c r="TD88" s="115">
        <f>COUNTIFS(SF$9:SF$497,"&gt;"&amp;SF88,$ES$9:$ES$497,$ES88)+1</f>
        <v>66</v>
      </c>
      <c r="TE88" s="117">
        <f>COUNTIFS(SG$9:SG$497,"&gt;"&amp;SG88,$ES$9:$ES$497,$ES88)+1</f>
        <v>64</v>
      </c>
      <c r="TF88" s="118">
        <f t="shared" si="176"/>
        <v>31</v>
      </c>
      <c r="TG88" s="115">
        <f t="shared" si="177"/>
        <v>30</v>
      </c>
      <c r="TH88" s="115">
        <f t="shared" si="178"/>
        <v>22</v>
      </c>
      <c r="TI88" s="115">
        <f t="shared" si="179"/>
        <v>28</v>
      </c>
      <c r="TJ88" s="115">
        <f t="shared" si="180"/>
        <v>31</v>
      </c>
      <c r="TK88" s="115">
        <f t="shared" si="181"/>
        <v>25</v>
      </c>
      <c r="TL88" s="117">
        <f t="shared" si="182"/>
        <v>21</v>
      </c>
      <c r="TM88" s="118">
        <f>ROUND(TF88/MAX(TF$9:TF$497)*100,0)</f>
        <v>17</v>
      </c>
      <c r="TN88" s="115">
        <f>ROUND(TG88/MAX(TG$9:TG$497)*100,0)</f>
        <v>16</v>
      </c>
      <c r="TO88" s="115">
        <f>ROUND(TH88/MAX(TH$9:TH$497)*100,0)</f>
        <v>12</v>
      </c>
      <c r="TP88" s="115">
        <f>ROUND(TI88/MAX(TI$9:TI$497)*100,0)</f>
        <v>15</v>
      </c>
      <c r="TQ88" s="115">
        <f>ROUND(TJ88/MAX(TJ$9:TJ$497)*100,0)</f>
        <v>16</v>
      </c>
      <c r="TR88" s="115">
        <f>ROUND(TK88/MAX(TK$9:TK$497)*100,0)</f>
        <v>13</v>
      </c>
      <c r="TS88" s="119">
        <f>ROUND(TL88/MAX(TL$9:TL$497)*100,0)</f>
        <v>11</v>
      </c>
      <c r="TT88" s="120">
        <f>RANK(TM88,TM$9:TM$497,0)</f>
        <v>360</v>
      </c>
      <c r="TU88" s="115">
        <f>RANK(TN88,TN$9:TN$497,0)</f>
        <v>329</v>
      </c>
      <c r="TV88" s="115">
        <f>RANK(TO88,TO$9:TO$497,0)</f>
        <v>352</v>
      </c>
      <c r="TW88" s="115">
        <f>RANK(TP88,TP$9:TP$497,0)</f>
        <v>343</v>
      </c>
      <c r="TX88" s="115">
        <f>RANK(TQ88,TQ$9:TQ$497,0)</f>
        <v>309</v>
      </c>
      <c r="TY88" s="115">
        <f>RANK(TR88,TR$9:TR$497,0)</f>
        <v>360</v>
      </c>
      <c r="TZ88" s="121">
        <f>RANK(TS88,TS$9:TS$497,0)</f>
        <v>366</v>
      </c>
      <c r="UA88" s="132"/>
      <c r="UB88" s="7" t="s">
        <v>1</v>
      </c>
    </row>
    <row r="89" spans="1:548" x14ac:dyDescent="0.15">
      <c r="A89" s="183">
        <v>81</v>
      </c>
      <c r="B89" s="203" t="s">
        <v>756</v>
      </c>
      <c r="C89" s="63"/>
      <c r="D89" s="63"/>
      <c r="E89" s="64" t="s">
        <v>518</v>
      </c>
      <c r="F89" s="65">
        <v>60</v>
      </c>
      <c r="G89" s="65" t="s">
        <v>519</v>
      </c>
      <c r="H89" s="65"/>
      <c r="I89" s="66" t="s">
        <v>521</v>
      </c>
      <c r="J89" s="67" t="s">
        <v>521</v>
      </c>
      <c r="K89" s="67" t="s">
        <v>521</v>
      </c>
      <c r="L89" s="67" t="s">
        <v>521</v>
      </c>
      <c r="M89" s="67" t="s">
        <v>521</v>
      </c>
      <c r="N89" s="67" t="s">
        <v>521</v>
      </c>
      <c r="O89" s="67" t="s">
        <v>521</v>
      </c>
      <c r="P89" s="67" t="s">
        <v>521</v>
      </c>
      <c r="Q89" s="67" t="s">
        <v>521</v>
      </c>
      <c r="R89" s="68" t="s">
        <v>521</v>
      </c>
      <c r="S89" s="69" t="s">
        <v>521</v>
      </c>
      <c r="T89" s="67" t="s">
        <v>521</v>
      </c>
      <c r="U89" s="67" t="s">
        <v>521</v>
      </c>
      <c r="V89" s="67" t="s">
        <v>521</v>
      </c>
      <c r="W89" s="67" t="s">
        <v>521</v>
      </c>
      <c r="X89" s="67" t="s">
        <v>521</v>
      </c>
      <c r="Y89" s="67" t="s">
        <v>521</v>
      </c>
      <c r="Z89" s="67" t="s">
        <v>521</v>
      </c>
      <c r="AA89" s="67" t="s">
        <v>521</v>
      </c>
      <c r="AB89" s="68" t="s">
        <v>521</v>
      </c>
      <c r="AC89" s="69" t="s">
        <v>521</v>
      </c>
      <c r="AD89" s="67" t="s">
        <v>521</v>
      </c>
      <c r="AE89" s="67" t="s">
        <v>521</v>
      </c>
      <c r="AF89" s="67" t="s">
        <v>521</v>
      </c>
      <c r="AG89" s="67" t="s">
        <v>521</v>
      </c>
      <c r="AH89" s="67" t="s">
        <v>521</v>
      </c>
      <c r="AI89" s="67" t="s">
        <v>521</v>
      </c>
      <c r="AJ89" s="67" t="s">
        <v>521</v>
      </c>
      <c r="AK89" s="67" t="s">
        <v>521</v>
      </c>
      <c r="AL89" s="68" t="s">
        <v>521</v>
      </c>
      <c r="AM89" s="69" t="s">
        <v>521</v>
      </c>
      <c r="AN89" s="67" t="s">
        <v>521</v>
      </c>
      <c r="AO89" s="67" t="s">
        <v>521</v>
      </c>
      <c r="AP89" s="67" t="s">
        <v>521</v>
      </c>
      <c r="AQ89" s="67" t="s">
        <v>521</v>
      </c>
      <c r="AR89" s="67" t="s">
        <v>521</v>
      </c>
      <c r="AS89" s="67" t="s">
        <v>521</v>
      </c>
      <c r="AT89" s="67" t="s">
        <v>521</v>
      </c>
      <c r="AU89" s="67" t="s">
        <v>520</v>
      </c>
      <c r="AV89" s="68" t="s">
        <v>520</v>
      </c>
      <c r="AW89" s="69" t="s">
        <v>520</v>
      </c>
      <c r="AX89" s="67" t="s">
        <v>520</v>
      </c>
      <c r="AY89" s="67" t="s">
        <v>520</v>
      </c>
      <c r="AZ89" s="67" t="s">
        <v>521</v>
      </c>
      <c r="BA89" s="67" t="s">
        <v>521</v>
      </c>
      <c r="BB89" s="67" t="s">
        <v>521</v>
      </c>
      <c r="BC89" s="67" t="s">
        <v>521</v>
      </c>
      <c r="BD89" s="67" t="s">
        <v>521</v>
      </c>
      <c r="BE89" s="67" t="s">
        <v>521</v>
      </c>
      <c r="BF89" s="68" t="s">
        <v>521</v>
      </c>
      <c r="BG89" s="69" t="s">
        <v>521</v>
      </c>
      <c r="BH89" s="67" t="s">
        <v>521</v>
      </c>
      <c r="BI89" s="67" t="s">
        <v>521</v>
      </c>
      <c r="BJ89" s="67" t="s">
        <v>521</v>
      </c>
      <c r="BK89" s="67" t="s">
        <v>521</v>
      </c>
      <c r="BL89" s="67" t="s">
        <v>521</v>
      </c>
      <c r="BM89" s="67" t="s">
        <v>521</v>
      </c>
      <c r="BN89" s="67" t="s">
        <v>521</v>
      </c>
      <c r="BO89" s="67" t="s">
        <v>521</v>
      </c>
      <c r="BP89" s="68" t="s">
        <v>521</v>
      </c>
      <c r="BQ89" s="70" t="s">
        <v>521</v>
      </c>
      <c r="BR89" s="67" t="s">
        <v>521</v>
      </c>
      <c r="BS89" s="67" t="s">
        <v>521</v>
      </c>
      <c r="BT89" s="67" t="s">
        <v>521</v>
      </c>
      <c r="BU89" s="67" t="s">
        <v>521</v>
      </c>
      <c r="BV89" s="67" t="s">
        <v>521</v>
      </c>
      <c r="BW89" s="67" t="s">
        <v>521</v>
      </c>
      <c r="BX89" s="67" t="s">
        <v>521</v>
      </c>
      <c r="BY89" s="67" t="s">
        <v>521</v>
      </c>
      <c r="BZ89" s="68" t="s">
        <v>521</v>
      </c>
      <c r="CA89" s="69" t="s">
        <v>521</v>
      </c>
      <c r="CB89" s="67" t="s">
        <v>521</v>
      </c>
      <c r="CC89" s="67" t="s">
        <v>521</v>
      </c>
      <c r="CD89" s="67" t="s">
        <v>521</v>
      </c>
      <c r="CE89" s="67" t="s">
        <v>521</v>
      </c>
      <c r="CF89" s="67" t="s">
        <v>521</v>
      </c>
      <c r="CG89" s="67" t="s">
        <v>521</v>
      </c>
      <c r="CH89" s="67" t="s">
        <v>521</v>
      </c>
      <c r="CI89" s="67" t="s">
        <v>521</v>
      </c>
      <c r="CJ89" s="68" t="s">
        <v>521</v>
      </c>
      <c r="CK89" s="69" t="s">
        <v>521</v>
      </c>
      <c r="CL89" s="67" t="s">
        <v>521</v>
      </c>
      <c r="CM89" s="67" t="s">
        <v>521</v>
      </c>
      <c r="CN89" s="67" t="s">
        <v>521</v>
      </c>
      <c r="CO89" s="67" t="s">
        <v>521</v>
      </c>
      <c r="CP89" s="67" t="s">
        <v>521</v>
      </c>
      <c r="CQ89" s="67" t="s">
        <v>521</v>
      </c>
      <c r="CR89" s="67" t="s">
        <v>521</v>
      </c>
      <c r="CS89" s="67" t="s">
        <v>521</v>
      </c>
      <c r="CT89" s="68" t="s">
        <v>521</v>
      </c>
      <c r="CU89" s="69" t="s">
        <v>521</v>
      </c>
      <c r="CV89" s="67" t="s">
        <v>521</v>
      </c>
      <c r="CW89" s="67" t="s">
        <v>521</v>
      </c>
      <c r="CX89" s="67" t="s">
        <v>521</v>
      </c>
      <c r="CY89" s="67" t="s">
        <v>521</v>
      </c>
      <c r="CZ89" s="67" t="s">
        <v>521</v>
      </c>
      <c r="DA89" s="67" t="s">
        <v>521</v>
      </c>
      <c r="DB89" s="67" t="s">
        <v>521</v>
      </c>
      <c r="DC89" s="67" t="s">
        <v>521</v>
      </c>
      <c r="DD89" s="68" t="s">
        <v>521</v>
      </c>
      <c r="DE89" s="69" t="s">
        <v>521</v>
      </c>
      <c r="DF89" s="71" t="s">
        <v>521</v>
      </c>
      <c r="DG89" s="67" t="s">
        <v>521</v>
      </c>
      <c r="DH89" s="67" t="s">
        <v>521</v>
      </c>
      <c r="DI89" s="67" t="s">
        <v>521</v>
      </c>
      <c r="DJ89" s="67" t="s">
        <v>521</v>
      </c>
      <c r="DK89" s="67" t="s">
        <v>521</v>
      </c>
      <c r="DL89" s="67" t="s">
        <v>521</v>
      </c>
      <c r="DM89" s="67" t="s">
        <v>521</v>
      </c>
      <c r="DN89" s="68" t="s">
        <v>521</v>
      </c>
      <c r="DO89" s="70" t="s">
        <v>521</v>
      </c>
      <c r="DP89" s="71" t="s">
        <v>521</v>
      </c>
      <c r="DQ89" s="67" t="s">
        <v>521</v>
      </c>
      <c r="DR89" s="67" t="s">
        <v>521</v>
      </c>
      <c r="DS89" s="67" t="s">
        <v>521</v>
      </c>
      <c r="DT89" s="67" t="s">
        <v>521</v>
      </c>
      <c r="DU89" s="67" t="s">
        <v>521</v>
      </c>
      <c r="DV89" s="67" t="s">
        <v>521</v>
      </c>
      <c r="DW89" s="67" t="s">
        <v>521</v>
      </c>
      <c r="DX89" s="72" t="s">
        <v>521</v>
      </c>
      <c r="DY89" s="73" t="s">
        <v>522</v>
      </c>
      <c r="DZ89" s="74">
        <v>2</v>
      </c>
      <c r="EA89" s="74">
        <v>3</v>
      </c>
      <c r="EB89" s="74">
        <v>3</v>
      </c>
      <c r="EC89" s="75">
        <v>4</v>
      </c>
      <c r="ED89" s="76" t="s">
        <v>522</v>
      </c>
      <c r="EE89" s="74">
        <f t="shared" si="132"/>
        <v>2</v>
      </c>
      <c r="EF89" s="74">
        <f t="shared" si="133"/>
        <v>6</v>
      </c>
      <c r="EG89" s="74">
        <f t="shared" si="134"/>
        <v>18</v>
      </c>
      <c r="EH89" s="77">
        <f t="shared" si="135"/>
        <v>72</v>
      </c>
      <c r="EI89" s="73">
        <v>30</v>
      </c>
      <c r="EJ89" s="74">
        <v>50</v>
      </c>
      <c r="EK89" s="74">
        <v>90</v>
      </c>
      <c r="EL89" s="74">
        <v>150</v>
      </c>
      <c r="EM89" s="75">
        <v>450</v>
      </c>
      <c r="EN89" s="78">
        <v>1</v>
      </c>
      <c r="EO89" s="79">
        <f t="shared" si="136"/>
        <v>0.83333333333333337</v>
      </c>
      <c r="EP89" s="79">
        <f t="shared" si="137"/>
        <v>0.5</v>
      </c>
      <c r="EQ89" s="79">
        <f t="shared" si="138"/>
        <v>0.27777777777777779</v>
      </c>
      <c r="ER89" s="80">
        <f t="shared" si="139"/>
        <v>0.20833333333333334</v>
      </c>
      <c r="ES89" s="128" t="s">
        <v>532</v>
      </c>
      <c r="ET89" s="82"/>
      <c r="EU89" s="83">
        <v>4</v>
      </c>
      <c r="EV89" s="73">
        <v>51</v>
      </c>
      <c r="EW89" s="74">
        <v>51</v>
      </c>
      <c r="EX89" s="74">
        <v>24</v>
      </c>
      <c r="EY89" s="74">
        <v>27</v>
      </c>
      <c r="EZ89" s="74">
        <v>17</v>
      </c>
      <c r="FA89" s="74">
        <v>39</v>
      </c>
      <c r="FB89" s="74">
        <v>26</v>
      </c>
      <c r="FC89" s="74">
        <v>23</v>
      </c>
      <c r="FD89" s="74">
        <f t="shared" si="140"/>
        <v>41</v>
      </c>
      <c r="FE89" s="84">
        <f t="shared" si="141"/>
        <v>47</v>
      </c>
      <c r="FF89" s="73">
        <f>RANK(EV89,$EV$9:$EV$497,0)</f>
        <v>276</v>
      </c>
      <c r="FG89" s="74">
        <f>RANK(EW89,$EW$9:$EW$497,0)</f>
        <v>172</v>
      </c>
      <c r="FH89" s="74">
        <f>RANK(EX89,$EX$9:$EX$497,0)</f>
        <v>273</v>
      </c>
      <c r="FI89" s="74">
        <f>RANK(EY89,$EY$9:$EY$497,0)</f>
        <v>255</v>
      </c>
      <c r="FJ89" s="74">
        <f>RANK(EZ89,$EZ$9:$EZ$497,0)</f>
        <v>228</v>
      </c>
      <c r="FK89" s="74">
        <f>RANK(FA89,$FA$9:$FA$497,0)</f>
        <v>61</v>
      </c>
      <c r="FL89" s="74">
        <f>RANK(FB89,$FB$9:$FB$497,0)</f>
        <v>291</v>
      </c>
      <c r="FM89" s="74">
        <f>RANK(FC89,$FC$9:$FC$497,0)</f>
        <v>317</v>
      </c>
      <c r="FN89" s="74">
        <f>RANK(FD89,$FD$9:$FD$497,0)</f>
        <v>321</v>
      </c>
      <c r="FO89" s="84">
        <f>RANK(FE89,$FE$9:$FE$497,0)</f>
        <v>316</v>
      </c>
      <c r="FP89" s="73">
        <f>COUNTIFS($EV$9:$EV$497,"&gt;"&amp;EV89,$ES$9:$ES$497,ES89)+1</f>
        <v>37</v>
      </c>
      <c r="FQ89" s="74">
        <f>COUNTIFS($EW$9:$EW$497,"&gt;"&amp;EW89,$ES$9:$ES$497,ES89)+1</f>
        <v>42</v>
      </c>
      <c r="FR89" s="74">
        <f>COUNTIFS($EX$9:$EX$497,"&gt;"&amp;EX89,$ES$9:$ES$497,ES89)+1</f>
        <v>34</v>
      </c>
      <c r="FS89" s="74">
        <f>COUNTIFS($EY$9:$EY$497,"&gt;"&amp;EY89,$ES$9:$ES$497,ES89)+1</f>
        <v>31</v>
      </c>
      <c r="FT89" s="74">
        <f>COUNTIFS($EZ$9:$EZ$497,"&gt;"&amp;EZ89,$ES$9:$ES$497,ES89)+1</f>
        <v>40</v>
      </c>
      <c r="FU89" s="74">
        <f>COUNTIFS($FA$9:$FA$497,"&gt;"&amp;FA89,$ES$9:$ES$497,ES89)+1</f>
        <v>45</v>
      </c>
      <c r="FV89" s="74">
        <f>COUNTIFS($FB$9:$FB$497,"&gt;"&amp;FB89,$ES$9:$ES$497,ES89)+1</f>
        <v>31</v>
      </c>
      <c r="FW89" s="74">
        <f>COUNTIFS($FC$9:$FC$497,"&gt;"&amp;FC89,$ES$9:$ES$497,ES89)+1</f>
        <v>42</v>
      </c>
      <c r="FX89" s="74">
        <f>COUNTIFS($FD$9:$FD$497,"&gt;"&amp;FD89,$ES$9:$ES$497,ES89)+1</f>
        <v>43</v>
      </c>
      <c r="FY89" s="84">
        <f>COUNTIFS($FE$9:$FE$497,"&gt;"&amp;FE89,$ES$9:$ES$497,ES89)+1</f>
        <v>39</v>
      </c>
      <c r="FZ89" s="85">
        <f t="shared" si="142"/>
        <v>0.85</v>
      </c>
      <c r="GA89" s="86">
        <f t="shared" si="143"/>
        <v>0.85</v>
      </c>
      <c r="GB89" s="86">
        <f t="shared" si="144"/>
        <v>0.4</v>
      </c>
      <c r="GC89" s="86">
        <f t="shared" si="145"/>
        <v>0.45</v>
      </c>
      <c r="GD89" s="86">
        <f t="shared" si="146"/>
        <v>0.28000000000000003</v>
      </c>
      <c r="GE89" s="86">
        <f t="shared" si="147"/>
        <v>0.65</v>
      </c>
      <c r="GF89" s="86">
        <f t="shared" si="148"/>
        <v>0.43</v>
      </c>
      <c r="GG89" s="86">
        <f t="shared" si="149"/>
        <v>0.38</v>
      </c>
      <c r="GH89" s="86">
        <f t="shared" si="150"/>
        <v>0.68</v>
      </c>
      <c r="GI89" s="87">
        <f t="shared" si="151"/>
        <v>0.78</v>
      </c>
      <c r="GJ89" s="85">
        <f>ROUND(((FZ89-AVERAGE(FZ$9:FZ$497))/STDEVP(FZ$9:FZ$497)*10+50),2)</f>
        <v>45.46</v>
      </c>
      <c r="GK89" s="86">
        <f>ROUND(((GA89-AVERAGE(GA$9:GA$497))/STDEVP(GA$9:GA$497)*10+50),2)</f>
        <v>54.77</v>
      </c>
      <c r="GL89" s="86">
        <f>ROUND(((GB89-AVERAGE(GB$9:GB$497))/STDEVP(GB$9:GB$497)*10+50),2)</f>
        <v>43.13</v>
      </c>
      <c r="GM89" s="86">
        <f>ROUND(((GC89-AVERAGE(GC$9:GC$497))/STDEVP(GC$9:GC$497)*10+50),2)</f>
        <v>46.19</v>
      </c>
      <c r="GN89" s="86">
        <f>ROUND(((GD89-AVERAGE(GD$9:GD$497))/STDEVP(GD$9:GD$497)*10+50),2)</f>
        <v>46.16</v>
      </c>
      <c r="GO89" s="86">
        <f>ROUND(((GE89-AVERAGE(GE$9:GE$497))/STDEVP(GE$9:GE$497)*10+50),2)</f>
        <v>60.95</v>
      </c>
      <c r="GP89" s="86">
        <f>ROUND(((GF89-AVERAGE(GF$9:GF$497))/STDEVP(GF$9:GF$497)*10+50),2)</f>
        <v>43.55</v>
      </c>
      <c r="GQ89" s="86">
        <f>ROUND(((GG89-AVERAGE(GG$9:GG$497))/STDEVP(GG$9:GG$497)*10+50),2)</f>
        <v>42.15</v>
      </c>
      <c r="GR89" s="86">
        <f>ROUND(((GH89-AVERAGE(GH$9:GH$497))/STDEVP(GH$9:GH$497)*10+50),2)</f>
        <v>39.25</v>
      </c>
      <c r="GS89" s="87">
        <f>ROUND(((GI89-AVERAGE(GI$9:GI$497))/STDEVP(GI$9:GI$497)*10+50),2)</f>
        <v>40.89</v>
      </c>
      <c r="GT89" s="73">
        <f>RANK(GJ89,$GJ$9:$GJ$497,0)</f>
        <v>297</v>
      </c>
      <c r="GU89" s="74">
        <f>RANK(GK89,$GK$9:$GK$497,0)</f>
        <v>134</v>
      </c>
      <c r="GV89" s="74">
        <f>RANK(GL89,$GL$9:$GL$497,0)</f>
        <v>325</v>
      </c>
      <c r="GW89" s="74">
        <f>RANK(GM89,$GM$9:$GM$497,0)</f>
        <v>278</v>
      </c>
      <c r="GX89" s="74">
        <f>RANK(GN89,$GN$9:$GN$497,0)</f>
        <v>234</v>
      </c>
      <c r="GY89" s="74">
        <f>RANK(GO89,$GO$9:$GO$497,0)</f>
        <v>67</v>
      </c>
      <c r="GZ89" s="74">
        <f>RANK(GP89,$GP$9:$GP$497,0)</f>
        <v>306</v>
      </c>
      <c r="HA89" s="74">
        <f>RANK(GQ89,$GQ$9:$GQ$497,0)</f>
        <v>343</v>
      </c>
      <c r="HB89" s="74">
        <f>RANK(GR89,$GR$9:$GR$497,0)</f>
        <v>406</v>
      </c>
      <c r="HC89" s="84">
        <f>RANK(GS89,$GS$9:$GS$497,0)</f>
        <v>372</v>
      </c>
      <c r="HD89" s="85">
        <f>ROUND(AVERAGEIF($ES$9:$ES$497,$ES89,$FZ$9:$FZ$497),2)</f>
        <v>0.93</v>
      </c>
      <c r="HE89" s="86">
        <f>ROUND(AVERAGEIF($ES$9:$ES$497,$ES89,$GA$9:$GA$497),2)</f>
        <v>0.96</v>
      </c>
      <c r="HF89" s="86">
        <f>ROUND(AVERAGEIF($ES$9:$ES$497,$ES89,$GB$9:$GB$497),2)</f>
        <v>0.41</v>
      </c>
      <c r="HG89" s="86">
        <f>ROUND(AVERAGEIF($ES$9:$ES$497,$ES89,$GC$9:$GC$497),2)</f>
        <v>0.46</v>
      </c>
      <c r="HH89" s="86">
        <f>ROUND(AVERAGEIF($ES$9:$ES$497,$ES89,$GD$9:$GD$497),2)</f>
        <v>0.38</v>
      </c>
      <c r="HI89" s="86">
        <f>ROUND(AVERAGEIF($ES$9:$ES$497,$ES89,$GE$9:$GE$497),2)</f>
        <v>0.85</v>
      </c>
      <c r="HJ89" s="86">
        <f>ROUND(AVERAGEIF($ES$9:$ES$497,$ES89,$GF$9:$GF$497),2)</f>
        <v>0.44</v>
      </c>
      <c r="HK89" s="86">
        <f>ROUND(AVERAGEIF($ES$9:$ES$497,$ES89,$GG$9:$GG$497),2)</f>
        <v>0.42</v>
      </c>
      <c r="HL89" s="86">
        <f>ROUND(AVERAGEIF($ES$9:$ES$497,$ES89,$GH$9:$GH$497),2)</f>
        <v>0.8</v>
      </c>
      <c r="HM89" s="87">
        <f>ROUND(AVERAGEIF($ES$9:$ES$497,$ES89,$GI$9:$GI$497),2)</f>
        <v>0.84</v>
      </c>
      <c r="HN89" s="88">
        <f t="shared" si="152"/>
        <v>-8.0000000000000071E-2</v>
      </c>
      <c r="HO89" s="89">
        <f t="shared" si="153"/>
        <v>-0.10999999999999999</v>
      </c>
      <c r="HP89" s="89">
        <f t="shared" si="154"/>
        <v>-9.9999999999999534E-3</v>
      </c>
      <c r="HQ89" s="89">
        <f t="shared" si="155"/>
        <v>-1.0000000000000009E-2</v>
      </c>
      <c r="HR89" s="89">
        <f t="shared" si="156"/>
        <v>-9.9999999999999978E-2</v>
      </c>
      <c r="HS89" s="89">
        <f t="shared" si="157"/>
        <v>-0.19999999999999996</v>
      </c>
      <c r="HT89" s="89">
        <f t="shared" si="158"/>
        <v>-1.0000000000000009E-2</v>
      </c>
      <c r="HU89" s="89">
        <f t="shared" si="159"/>
        <v>-3.999999999999998E-2</v>
      </c>
      <c r="HV89" s="89">
        <f t="shared" si="160"/>
        <v>-0.12</v>
      </c>
      <c r="HW89" s="90">
        <f t="shared" si="161"/>
        <v>-5.9999999999999942E-2</v>
      </c>
      <c r="HX89" s="73">
        <f>COUNTIFS($FZ$9:$FZ$497,"&gt;"&amp;FZ89,$ES$9:$ES$497,$ES89)+1</f>
        <v>42</v>
      </c>
      <c r="HY89" s="74">
        <f>COUNTIFS($GA$9:$GA$497,"&gt;"&amp;GA89,$ES$9:$ES$497,$ES89)+1</f>
        <v>49</v>
      </c>
      <c r="HZ89" s="74">
        <f>COUNTIFS($GB$9:$GB$497,"&gt;"&amp;GB89,$ES$9:$ES$497,$ES89)+1</f>
        <v>35</v>
      </c>
      <c r="IA89" s="74">
        <f>COUNTIFS($GC$9:$GC$497,"&gt;"&amp;GC89,$ES$9:$ES$497,$ES89)+1</f>
        <v>36</v>
      </c>
      <c r="IB89" s="74">
        <f>COUNTIFS($GD$9:$GD$497,"&gt;"&amp;GD89,$ES$9:$ES$497,$ES89)+1</f>
        <v>56</v>
      </c>
      <c r="IC89" s="74">
        <f>COUNTIFS($GE$9:$GE$497,"&gt;"&amp;GE89,$ES$9:$ES$497,$ES89)+1</f>
        <v>58</v>
      </c>
      <c r="ID89" s="74">
        <f>COUNTIFS($GF$9:$GF$497,"&gt;"&amp;GF89,$ES$9:$ES$497,$ES89)+1</f>
        <v>31</v>
      </c>
      <c r="IE89" s="74">
        <f>COUNTIFS($GG$9:$GG$497,"&gt;"&amp;GG89,$ES$9:$ES$497,$ES89)+1</f>
        <v>43</v>
      </c>
      <c r="IF89" s="74">
        <f>COUNTIFS($GH$9:$GH$497,"&gt;"&amp;GH89,$ES$9:$ES$497,$ES89)+1</f>
        <v>54</v>
      </c>
      <c r="IG89" s="84">
        <f>COUNTIFS($GI$9:$GI$497,"&gt;"&amp;GI89,$ES$9:$ES$497,$ES89)+1</f>
        <v>43</v>
      </c>
      <c r="IH89" s="91"/>
      <c r="II89" s="79"/>
      <c r="IJ89" s="79"/>
      <c r="IK89" s="79"/>
      <c r="IL89" s="79"/>
      <c r="IM89" s="92"/>
      <c r="IN89" s="93"/>
      <c r="IO89" s="94"/>
      <c r="IP89" s="95"/>
      <c r="IQ89" s="79"/>
      <c r="IR89" s="79"/>
      <c r="IS89" s="79"/>
      <c r="IT89" s="79"/>
      <c r="IU89" s="79"/>
      <c r="IV89" s="79"/>
      <c r="IW89" s="96"/>
      <c r="IX89" s="93"/>
      <c r="IY89" s="79"/>
      <c r="IZ89" s="79"/>
      <c r="JA89" s="79"/>
      <c r="JB89" s="79"/>
      <c r="JC89" s="79"/>
      <c r="JD89" s="79"/>
      <c r="JE89" s="97"/>
      <c r="JF89" s="95"/>
      <c r="JG89" s="79"/>
      <c r="JH89" s="79"/>
      <c r="JI89" s="79"/>
      <c r="JJ89" s="79"/>
      <c r="JK89" s="79"/>
      <c r="JL89" s="79"/>
      <c r="JM89" s="96"/>
      <c r="JN89" s="93"/>
      <c r="JO89" s="79"/>
      <c r="JP89" s="79"/>
      <c r="JQ89" s="79"/>
      <c r="JR89" s="79"/>
      <c r="JS89" s="79"/>
      <c r="JT89" s="79"/>
      <c r="JU89" s="79"/>
      <c r="JV89" s="79"/>
      <c r="JW89" s="79"/>
      <c r="JX89" s="79"/>
      <c r="JY89" s="79"/>
      <c r="JZ89" s="97"/>
      <c r="KA89" s="93"/>
      <c r="KB89" s="79"/>
      <c r="KC89" s="79"/>
      <c r="KD89" s="79"/>
      <c r="KE89" s="97"/>
      <c r="KF89" s="95"/>
      <c r="KG89" s="79"/>
      <c r="KH89" s="79"/>
      <c r="KI89" s="79"/>
      <c r="KJ89" s="79"/>
      <c r="KK89" s="98"/>
      <c r="KL89" s="79"/>
      <c r="KM89" s="79"/>
      <c r="KN89" s="79"/>
      <c r="KO89" s="79"/>
      <c r="KP89" s="79"/>
      <c r="KQ89" s="79"/>
      <c r="KR89" s="79"/>
      <c r="KS89" s="96"/>
      <c r="KT89" s="96"/>
      <c r="KU89" s="96"/>
      <c r="KV89" s="96"/>
      <c r="KW89" s="93"/>
      <c r="KX89" s="79"/>
      <c r="KY89" s="79"/>
      <c r="KZ89" s="79"/>
      <c r="LA89" s="79"/>
      <c r="LB89" s="79"/>
      <c r="LC89" s="96"/>
      <c r="LD89" s="93"/>
      <c r="LE89" s="94"/>
      <c r="LF89" s="99"/>
      <c r="LG89" s="75"/>
      <c r="LH89" s="93"/>
      <c r="LI89" s="79"/>
      <c r="LJ89" s="74"/>
      <c r="LK89" s="74"/>
      <c r="LL89" s="74"/>
      <c r="LM89" s="100"/>
      <c r="LN89" s="95"/>
      <c r="LO89" s="79"/>
      <c r="LP89" s="79"/>
      <c r="LQ89" s="79"/>
      <c r="LR89" s="96"/>
      <c r="LS89" s="93"/>
      <c r="LT89" s="79"/>
      <c r="LU89" s="79"/>
      <c r="LV89" s="79"/>
      <c r="LW89" s="79"/>
      <c r="LX89" s="79"/>
      <c r="LY89" s="79"/>
      <c r="LZ89" s="79"/>
      <c r="MA89" s="97"/>
      <c r="MB89" s="95"/>
      <c r="MC89" s="79"/>
      <c r="MD89" s="79"/>
      <c r="ME89" s="79"/>
      <c r="MF89" s="79"/>
      <c r="MG89" s="79"/>
      <c r="MH89" s="79"/>
      <c r="MI89" s="79"/>
      <c r="MJ89" s="79"/>
      <c r="MK89" s="79"/>
      <c r="ML89" s="79"/>
      <c r="MM89" s="79"/>
      <c r="MN89" s="98"/>
      <c r="MO89" s="98"/>
      <c r="MP89" s="96"/>
      <c r="MQ89" s="93"/>
      <c r="MR89" s="79"/>
      <c r="MS89" s="79"/>
      <c r="MT89" s="79"/>
      <c r="MU89" s="79"/>
      <c r="MV89" s="98"/>
      <c r="MW89" s="79"/>
      <c r="MX89" s="79"/>
      <c r="MY89" s="79"/>
      <c r="MZ89" s="79"/>
      <c r="NA89" s="79"/>
      <c r="NB89" s="79"/>
      <c r="NC89" s="79"/>
      <c r="ND89" s="96"/>
      <c r="NE89" s="96"/>
      <c r="NF89" s="96"/>
      <c r="NG89" s="96"/>
      <c r="NH89" s="93"/>
      <c r="NI89" s="79"/>
      <c r="NJ89" s="79"/>
      <c r="NK89" s="79"/>
      <c r="NL89" s="79"/>
      <c r="NM89" s="79"/>
      <c r="NN89" s="94"/>
      <c r="NO89" s="93"/>
      <c r="NP89" s="80"/>
      <c r="NQ89" s="124" t="s">
        <v>754</v>
      </c>
      <c r="NR89" s="102" t="s">
        <v>758</v>
      </c>
      <c r="NS89" s="102"/>
      <c r="NT89" s="102"/>
      <c r="NU89" s="102"/>
      <c r="NV89" s="104">
        <v>43720</v>
      </c>
      <c r="NW89" s="102" t="s">
        <v>525</v>
      </c>
      <c r="NX89" s="133" t="s">
        <v>759</v>
      </c>
      <c r="NY89" s="129" t="s">
        <v>601</v>
      </c>
      <c r="NZ89" s="133" t="s">
        <v>2063</v>
      </c>
      <c r="OA89" s="134"/>
      <c r="OB89" s="134"/>
      <c r="OC89" s="134"/>
      <c r="OD89" s="108">
        <f t="shared" si="162"/>
        <v>72</v>
      </c>
      <c r="OE89" s="109">
        <v>7</v>
      </c>
      <c r="OF89" s="110">
        <f t="shared" si="163"/>
        <v>30</v>
      </c>
      <c r="OG89" s="109">
        <v>7</v>
      </c>
      <c r="OH89" s="111">
        <f>ROUND(AVERAGEIF($ES$9:$ES$497,$ES89,EV$9:EV$497),0)</f>
        <v>58</v>
      </c>
      <c r="OI89" s="112">
        <f>ROUND(AVERAGEIF($ES$9:$ES$497,$ES89,EW$9:EW$497),0)</f>
        <v>57</v>
      </c>
      <c r="OJ89" s="112">
        <f>ROUND(AVERAGEIF($ES$9:$ES$497,$ES89,EX$9:EX$497),0)</f>
        <v>24</v>
      </c>
      <c r="OK89" s="112">
        <f>ROUND(AVERAGEIF($ES$9:$ES$497,$ES89,EY$9:EY$497),0)</f>
        <v>29</v>
      </c>
      <c r="OL89" s="112">
        <f>ROUND(AVERAGEIF($ES$9:$ES$497,$ES89,EZ$9:EZ$497),0)</f>
        <v>25</v>
      </c>
      <c r="OM89" s="112">
        <f>ROUND(AVERAGEIF($ES$9:$ES$497,$ES89,FA$9:FA$497),0)</f>
        <v>51</v>
      </c>
      <c r="ON89" s="112">
        <f>ROUND(AVERAGEIF($ES$9:$ES$497,$ES89,FB$9:FB$497),0)</f>
        <v>27</v>
      </c>
      <c r="OO89" s="112">
        <f>ROUND(AVERAGEIF($ES$9:$ES$497,$ES89,FC$9:FC$497),0)</f>
        <v>25</v>
      </c>
      <c r="OP89" s="112">
        <f>ROUND(AVERAGEIF($ES$9:$ES$497,$ES89,FD$9:FD$497),0)</f>
        <v>49</v>
      </c>
      <c r="OQ89" s="113">
        <f>ROUND(AVERAGEIF($ES$9:$ES$497,$ES89,FE$9:FE$497),0)</f>
        <v>49</v>
      </c>
      <c r="OR89" s="114">
        <f>ROUND(EV89/MAX(EV$9:EV$497)*100,0)</f>
        <v>29</v>
      </c>
      <c r="OS89" s="115">
        <f>ROUND(EW89/MAX(EW$9:EW$497)*100,0)</f>
        <v>40</v>
      </c>
      <c r="OT89" s="115">
        <f>ROUND(EX89/MAX(EX$9:EX$497)*100,0)</f>
        <v>20</v>
      </c>
      <c r="OU89" s="115">
        <f>ROUND(EY89/MAX(EY$9:EY$497)*100,0)</f>
        <v>18</v>
      </c>
      <c r="OV89" s="115">
        <f>ROUND(EZ89/MAX(EZ$9:EZ$497)*100,0)</f>
        <v>14</v>
      </c>
      <c r="OW89" s="115">
        <f>ROUND(FA89/MAX(FA$9:FA$497)*100,0)</f>
        <v>35</v>
      </c>
      <c r="OX89" s="115">
        <f>ROUND(FB89/MAX(FB$9:FB$497)*100,0)</f>
        <v>19</v>
      </c>
      <c r="OY89" s="116">
        <f>ROUND(FC89/MAX(FC$9:FC$497)*100,0)</f>
        <v>16</v>
      </c>
      <c r="OZ89" s="115">
        <f>ROUND(FD89/MAX(FD$9:FD$497)*100,0)</f>
        <v>28</v>
      </c>
      <c r="PA89" s="117">
        <f>ROUND(FE89/MAX(FE$9:FE$497)*100,0)</f>
        <v>19</v>
      </c>
      <c r="PB89" s="118">
        <f t="shared" si="164"/>
        <v>270</v>
      </c>
      <c r="PC89" s="115">
        <f t="shared" si="165"/>
        <v>252</v>
      </c>
      <c r="PD89" s="115">
        <f t="shared" si="166"/>
        <v>312</v>
      </c>
      <c r="PE89" s="115">
        <f t="shared" si="167"/>
        <v>302</v>
      </c>
      <c r="PF89" s="115">
        <f t="shared" si="168"/>
        <v>310</v>
      </c>
      <c r="PG89" s="119">
        <f t="shared" si="169"/>
        <v>298</v>
      </c>
      <c r="PH89" s="118">
        <f>ROUND(PB89/MAX(PB$9:PB$497)*100,0)</f>
        <v>32</v>
      </c>
      <c r="PI89" s="115">
        <f>ROUND(PC89/MAX(PC$9:PC$497)*100,0)</f>
        <v>30</v>
      </c>
      <c r="PJ89" s="115">
        <f>ROUND(PD89/MAX(PD$9:PD$497)*100,0)</f>
        <v>33</v>
      </c>
      <c r="PK89" s="115">
        <f>ROUND(PE89/MAX(PE$9:PE$497)*100,0)</f>
        <v>30</v>
      </c>
      <c r="PL89" s="115">
        <f>ROUND(PF89/MAX(PF$9:PF$497)*100,0)</f>
        <v>44</v>
      </c>
      <c r="PM89" s="119">
        <f>ROUND(PG89/MAX(PG$9:PG$497)*100,0)</f>
        <v>44</v>
      </c>
      <c r="PN89" s="118">
        <f>RANK(PH89,PH$9:PH$497,0)</f>
        <v>299</v>
      </c>
      <c r="PO89" s="115">
        <f>RANK(PI89,PI$9:PI$497,0)</f>
        <v>289</v>
      </c>
      <c r="PP89" s="115">
        <f>RANK(PJ89,PJ$9:PJ$497,0)</f>
        <v>300</v>
      </c>
      <c r="PQ89" s="115">
        <f>RANK(PK89,PK$9:PK$497,0)</f>
        <v>299</v>
      </c>
      <c r="PR89" s="115">
        <f>RANK(PL89,PL$9:PL$497,0)</f>
        <v>235</v>
      </c>
      <c r="PS89" s="119">
        <f>RANK(PM89,PM$9:PM$497,0)</f>
        <v>205</v>
      </c>
      <c r="PT89" s="120">
        <f>ROUND(FZ89/MAX(FZ$9:FZ$497)*100,0)</f>
        <v>46</v>
      </c>
      <c r="PU89" s="115">
        <f>ROUND(GA89/MAX(GA$9:GA$497)*100,0)</f>
        <v>48</v>
      </c>
      <c r="PV89" s="115">
        <f>ROUND(GB89/MAX(GB$9:GB$497)*100,0)</f>
        <v>29</v>
      </c>
      <c r="PW89" s="115">
        <f>ROUND(GC89/MAX(GC$9:GC$497)*100,0)</f>
        <v>36</v>
      </c>
      <c r="PX89" s="115">
        <f>ROUND(GD89/MAX(GD$9:GD$497)*100,0)</f>
        <v>16</v>
      </c>
      <c r="PY89" s="115">
        <f>ROUND(GE89/MAX(GE$9:GE$497)*100,0)</f>
        <v>39</v>
      </c>
      <c r="PZ89" s="115">
        <f>ROUND(GF89/MAX(GF$9:GF$497)*100,0)</f>
        <v>20</v>
      </c>
      <c r="QA89" s="116">
        <f>ROUND(GG89/MAX(GG$9:GG$497)*100,0)</f>
        <v>21</v>
      </c>
      <c r="QB89" s="115">
        <f>ROUND(GH89/MAX(GH$9:GH$497)*100,0)</f>
        <v>30</v>
      </c>
      <c r="QC89" s="121">
        <f>ROUND(GI89/MAX(GI$9:GI$497)*100,0)</f>
        <v>25</v>
      </c>
      <c r="QD89" s="120">
        <f>ROUND(AVERAGEIF($ES$9:$ES$497,$ES89,PT$9:PT$497),0)</f>
        <v>51</v>
      </c>
      <c r="QE89" s="120">
        <f>ROUND(AVERAGEIF($ES$9:$ES$497,$ES89,PU$9:PU$497),0)</f>
        <v>54</v>
      </c>
      <c r="QF89" s="120">
        <f>ROUND(AVERAGEIF($ES$9:$ES$497,$ES89,PV$9:PV$497),0)</f>
        <v>30</v>
      </c>
      <c r="QG89" s="120">
        <f>ROUND(AVERAGEIF($ES$9:$ES$497,$ES89,PW$9:PW$497),0)</f>
        <v>36</v>
      </c>
      <c r="QH89" s="120">
        <f>ROUND(AVERAGEIF($ES$9:$ES$497,$ES89,PX$9:PX$497),0)</f>
        <v>21</v>
      </c>
      <c r="QI89" s="120">
        <f>ROUND(AVERAGEIF($ES$9:$ES$497,$ES89,PY$9:PY$497),0)</f>
        <v>51</v>
      </c>
      <c r="QJ89" s="120">
        <f>ROUND(AVERAGEIF($ES$9:$ES$497,$ES89,PZ$9:PZ$497),0)</f>
        <v>21</v>
      </c>
      <c r="QK89" s="120">
        <f>ROUND(AVERAGEIF($ES$9:$ES$497,$ES89,QA$9:QA$497),0)</f>
        <v>23</v>
      </c>
      <c r="QL89" s="120">
        <f>ROUND(AVERAGEIF($ES$9:$ES$497,$ES89,QB$9:QB$497),0)</f>
        <v>35</v>
      </c>
      <c r="QM89" s="120">
        <f>ROUND(AVERAGEIF($ES$9:$ES$497,$ES89,QC$9:QC$497),0)</f>
        <v>27</v>
      </c>
      <c r="QN89" s="114">
        <f t="shared" si="183"/>
        <v>401</v>
      </c>
      <c r="QO89" s="115">
        <f t="shared" si="184"/>
        <v>349</v>
      </c>
      <c r="QP89" s="115">
        <f t="shared" si="185"/>
        <v>465</v>
      </c>
      <c r="QQ89" s="115">
        <f t="shared" si="186"/>
        <v>464</v>
      </c>
      <c r="QR89" s="115">
        <f t="shared" si="187"/>
        <v>522</v>
      </c>
      <c r="QS89" s="119">
        <f t="shared" si="188"/>
        <v>436</v>
      </c>
      <c r="QT89" s="114">
        <f>ROUND((QN89-MIN(QN$9:QN$497))/(MAX(QN$9:QN$497)-MIN(QN$9:QN$497))*100,0)</f>
        <v>27</v>
      </c>
      <c r="QU89" s="115">
        <f>ROUND((QO89-MIN(QO$9:QO$497))/(MAX(QO$9:QO$497)-MIN(QO$9:QO$497))*100,0)</f>
        <v>20</v>
      </c>
      <c r="QV89" s="115">
        <f>ROUND((QP89-MIN(QP$9:QP$497))/(MAX(QP$9:QP$497)-MIN(QP$9:QP$497))*100,0)</f>
        <v>16</v>
      </c>
      <c r="QW89" s="115">
        <f>ROUND((QQ89-MIN(QQ$9:QQ$497))/(MAX(QQ$9:QQ$497)-MIN(QQ$9:QQ$497))*100,0)</f>
        <v>22</v>
      </c>
      <c r="QX89" s="115">
        <f>ROUND((QR89-MIN(QR$9:QR$497))/(MAX(QR$9:QR$497)-MIN(QR$9:QR$497))*100,0)</f>
        <v>48</v>
      </c>
      <c r="QY89" s="115">
        <f>ROUND((QS89-MIN(QS$9:QS$497))/(MAX(QS$9:QS$497)-MIN(QS$9:QS$497))*100,0)</f>
        <v>52</v>
      </c>
      <c r="QZ89" s="114">
        <f>RANK(QN89,QN$9:QN$497,0)</f>
        <v>357</v>
      </c>
      <c r="RA89" s="115">
        <f>RANK(QO89,QO$9:QO$497,0)</f>
        <v>267</v>
      </c>
      <c r="RB89" s="115">
        <f>RANK(QP89,QP$9:QP$497,0)</f>
        <v>370</v>
      </c>
      <c r="RC89" s="115">
        <f>RANK(QQ89,QQ$9:QQ$497,0)</f>
        <v>355</v>
      </c>
      <c r="RD89" s="115">
        <f>RANK(QR89,QR$9:QR$497,0)</f>
        <v>194</v>
      </c>
      <c r="RE89" s="115">
        <f>RANK(QS89,QS$9:QS$497,0)</f>
        <v>102</v>
      </c>
      <c r="RF89" s="122"/>
      <c r="RG89" s="115">
        <f>($RH$3*(IH89+IJ89)*100*100/MAX(EX$9:EX$497)*$RO$3) +($RH$3*(II89+IJ89)*100*100/MAX(EX$9:EX$497)*$RO$4) + ($RH$3*IK89*100*100/MAX(EX$9:EX$497)*0.098)</f>
        <v>0</v>
      </c>
      <c r="RH89" s="115">
        <f>($RH$4*IL89*100*100/MAX(EZ$9:EZ$497))*$RQ$3</f>
        <v>0</v>
      </c>
      <c r="RI89" s="115">
        <f>($RH$3*IM89*100*100/MAX(EY$9:EY$497))*$RQ$4</f>
        <v>0</v>
      </c>
      <c r="RJ89" s="115">
        <f>($RH$3*IN89*100*100/MAX(EX$9:EX$497))</f>
        <v>0</v>
      </c>
      <c r="RK89" s="115">
        <f>($RH$4*IO89*100*100/MAX(EZ$9:EZ$497))*$RQ$3</f>
        <v>0</v>
      </c>
      <c r="RL89" s="115">
        <f>(($RL$4*IP89*100*((100/MAX(EX$9:EX$497)+100/MAX(EZ$9:EZ$497))/2))+($RL$4*IQ89*100*((100/MAX(EX$9:EX$497)+100/MAX(EZ$9:EZ$497))/2))+($RL$4*IR89*100*((100/MAX(EX$9:EX$497)+100/MAX(EZ$9:EZ$497))/2))+($RL$4*IS89*100*((100/MAX(EX$9:EX$497)+100/MAX(EZ$9:EZ$497))/2))+($RL$4*IT89*100*((100/MAX(EX$9:EX$497)+100/MAX(EZ$9:EZ$497))/2))+($RL$4*IU89*100*((100/MAX(EX$9:EX$497)+100/MAX(EZ$9:EZ$497))/2))+($RL$4*IV89*100*((100/MAX(EX$9:EX$497)+100/MAX(EZ$9:EZ$497))/2))+($RL$4*IW89*100*((100/MAX(EX$9:EX$497)+100/MAX(EZ$9:EZ$497))/2)))*$RS$3</f>
        <v>0</v>
      </c>
      <c r="RM89" s="115">
        <f>(($RH$3*IX89*100*100/MAX(EX$9:EX$497))+($RH$3*IY89*100*100/MAX(EX$9:EX$497))+($RH$3*IZ89*100*100/MAX(EX$9:EX$497))+($RH$3*JA89*100*100/MAX(EX$9:EX$497))+($RH$3*JB89*100*100/MAX(EX$9:EX$497))+($RH$3*JC89*100*100/MAX(EX$9:EX$497))+($RH$3*JD89*100*100/MAX(EX$9:EX$497))+($RH$3*JE89*100*100/MAX(EX$9:EX$497)))*$RS$4</f>
        <v>0</v>
      </c>
      <c r="RN89" s="115">
        <f>(($RH$4*JF89*100*100/MAX(EZ$9:EZ$497)) + ($RH$4*JG89*100*100/MAX(EZ$9:EZ$497)) + ($RH$4*JH89*100*100/MAX(EZ$9:EZ$497)) + ($RH$4*JI89*100*100/MAX(EZ$9:EZ$497)) + ($RH$4*JJ89*100*100/MAX(EZ$9:EZ$497)) + ($RH$4*JK89*100*100/MAX(EZ$9:EZ$497)) + ($RH$4*JL89*100*100/MAX(EZ$9:EZ$497)) + ($RH$4*JM89*100*100/MAX(EZ$9:EZ$497)))*$RU$3</f>
        <v>0</v>
      </c>
      <c r="RO89" s="115">
        <f>(($RL$4*JN89*100*((100/MAX(EX$9:EX$497)+100/MAX(EZ$9:EZ$497))/2))+($RL$4*JO89*100*((100/MAX(EX$9:EX$497)+100/MAX(EZ$9:EZ$497))/2))+($RL$4*JP89*100*((100/MAX(EX$9:EX$497)+100/MAX(EZ$9:EZ$497))/2))+($RL$4*JQ89*100*((100/MAX(EX$9:EX$497)+100/MAX(EZ$9:EZ$497))/2))+($RL$4*JR89*100*((100/MAX(EX$9:EX$497)+100/MAX(EZ$9:EZ$497))/2))+($RL$4*JS89*100*((100/MAX(EX$9:EX$497)+100/MAX(EZ$9:EZ$497))/2))+($RL$4*JT89*100*((100/MAX(EX$9:EX$497)+100/MAX(EZ$9:EZ$497))/2))+($RL$4*JU89*100*((100/MAX(EX$9:EX$497)+100/MAX(EZ$9:EZ$497))/2))+($RL$4*JV89*100*((100/MAX(EX$9:EX$497)+100/MAX(EZ$9:EZ$497))/2))+($RL$4*JW89*100*((100/MAX(EX$9:EX$497)+100/MAX(EZ$9:EZ$497))/2))+($RL$4*JX89*100*((100/MAX(EX$9:EX$497)+100/MAX(EZ$9:EZ$497))/2))+($RL$4*JY89*100*((100/MAX(EX$9:EX$497)+100/MAX(EZ$9:EZ$497))/2))+($RL$4*JZ89*100*((100/MAX(EX$9:EX$497)+100/MAX(EZ$9:EZ$497))/2)))*$RW$3/2</f>
        <v>0</v>
      </c>
      <c r="RP89" s="119">
        <f>($RJ$3*KA89*100*100/MAX(FA$9:FA$497)) + ($RJ$3*KB89*100*100/MAX(FA$9:FA$497)/2) + ($RJ$3*KC89*100*100/MAX(FA$9:FA$497)/2) + ($RJ$3*KD89*100*100/MAX(FA$9:FA$497)/4) + ($RJ$3*KE89*100*100/MAX(FA$9:FA$497)/4)</f>
        <v>0</v>
      </c>
      <c r="RQ89" s="118">
        <f>($RL$4*KF89*100*((100/MAX(EX$9:EX$497)+100/MAX(EZ$9:EZ$497)))) * ($RO$3/2) + (($RL$4*KG89*100*((100/MAX(EX$9:EX$497)+100/MAX(EZ$9:EZ$497))))+($RL$4*KH89*100*((100/MAX(EX$9:EX$497)+100/MAX(EZ$9:EZ$497))))+($RL$4*KI89*100*((100/MAX(EX$9:EX$497)+100/MAX(EZ$9:EZ$497))))+($RL$4*KJ89*100*((100/MAX(EX$9:EX$497)+100/MAX(EZ$9:EZ$497))))+($RL$4*KK89*100*((100/MAX(EX$9:EX$497)+100/MAX(EZ$9:EZ$497))))+($RL$4*KL89*100*((100/MAX(EX$9:EX$497)+100/MAX(EZ$9:EZ$497))))+($RL$4*KM89*100*((100/MAX(EX$9:EX$497)+100/MAX(EZ$9:EZ$497))))+($RL$4*KN89*100*((100/MAX(EX$9:EX$497)+100/MAX(EZ$9:EZ$497))))+($RL$4*KO89*100*((100/MAX(EX$9:EX$497)+100/MAX(EZ$9:EZ$497))))+($RL$4*KP89*100*((100/MAX(EX$9:EX$497)+100/MAX(EZ$9:EZ$497))))+($RL$4*KQ89*100*((100/MAX(EX$9:EX$497)+100/MAX(EZ$9:EZ$497))))+($RL$4*KR89*100*((100/MAX(EX$9:EX$497)+100/MAX(EZ$9:EZ$497))))+($RL$4*KS89*100*((100/MAX(EX$9:EX$497)+100/MAX(EZ$9:EZ$497))))+($RL$4*KV89*100*((100/MAX(EX$9:EX$497)+100/MAX(EZ$9:EZ$497))))) * (($RO$3+$RO$4)/6)</f>
        <v>0</v>
      </c>
      <c r="RR89" s="115">
        <f>(($RL$4*KW89*100*((100/MAX(EX$9:EX$497)+100/MAX(EZ$9:EZ$497))))) * ($RO$3/2) + (($RL$4*KX89*100*((100/MAX(EX$9:EX$497)+100/MAX(EZ$9:EZ$497))))+($RL$4*KY89*100*((100/MAX(EX$9:EX$497)+100/MAX(EZ$9:EZ$497))))+($RL$4*KZ89*100*((100/MAX(EX$9:EX$497)+100/MAX(EZ$9:EZ$497))))+($RL$4*LA89*100*((100/MAX(EX$9:EX$497)+100/MAX(EZ$9:EZ$497))))+($RL$4*LB89*100*((100/MAX(EX$9:EX$497)+100/MAX(EZ$9:EZ$497))))+($RL$4*LC89*100*((100/MAX(EX$9:EX$497)+100/MAX(EZ$9:EZ$497))))) * (($RO$3+$RO$4)/6)</f>
        <v>0</v>
      </c>
      <c r="RS89" s="119">
        <f>(($RL$4*LD89*100*((100/MAX(EX$9:EX$497)+100/MAX(EZ$9:EZ$497))))+($RL$4*LE89*100*((100/MAX(EX$9:EX$497)+100/MAX(EZ$9:EZ$497))))) * (($RO$3+$RO$4)/6)</f>
        <v>0</v>
      </c>
      <c r="RT89" s="118">
        <f>($RJ$4*LH89*100*(100/MAX(EV$9:EV$497)))+($RJ$4*LI89*100*(100/MAX(EV$9:EV$497)))</f>
        <v>0</v>
      </c>
      <c r="RU89" s="119">
        <f>($RJ$4*LJ89*(100/MAX(EV$9:EV$497)))/2 + ($RL$3*LK89*(100/MAX(EW$9:EW$497))) + ($RJ$4*LL89*(100/MAX(EV$9:EV$497)))/4 + ($RL$3*LM89*(100/MAX(EW$9:EW$497)))</f>
        <v>0</v>
      </c>
      <c r="RV89" s="118">
        <f>($RJ$4*LN89*100*100/MAX(EV$9:EV$497)/2)+($RJ$4*LO89*100*100/MAX(EV$9:EV$497)/2)+($RJ$4*LP89*100*100/MAX(EV$9:EV$497))+($RJ$4*LQ89*100*100/MAX(EV$9:EV$497))+($RJ$4*LR89*100*100/MAX(EV$9:EV$497))</f>
        <v>0</v>
      </c>
      <c r="RW89" s="115">
        <f>($RJ$4*LS89*100*100/MAX(EV$9:EV$497)) + (($RJ$4*LT89*100*100/MAX(EV$9:EV$497))+($RJ$4*LU89*100*100/MAX(EV$9:EV$497))+($RJ$4*LV89*100*100/MAX(EV$9:EV$497))+($RJ$4*LW89*100*100/MAX(EV$9:EV$497))+($RJ$4*LX89*100*100/MAX(EV$9:EV$497))+($RJ$4*LY89*100*100/MAX(EV$9:EV$497))+($RJ$4*LZ89*100*100/MAX(EV$9:EV$497))+($RJ$4*MA89*100*100/MAX(EV$9:EV$497)))/2</f>
        <v>0</v>
      </c>
      <c r="RX89" s="119">
        <f>($RJ$4*MB89*100*100/MAX(EV$9:EV$497))+($RJ$4*MC89*100*100/MAX(EV$9:EV$497))+($RJ$4*MD89*100*100/MAX(EV$9:EV$497))+($RJ$4*ME89*100*100/MAX(EV$9:EV$497))+($RJ$4*MF89*100*100/MAX(EV$9:EV$497))+($RJ$4*MG89*100*100/MAX(EV$9:EV$497))+($RJ$4*MH89*100*100/MAX(EV$9:EV$497))+($RJ$4*MI89*100*100/MAX(EV$9:EV$497))+($RJ$4*MJ89*100*100/MAX(EV$9:EV$497))+($RJ$4*MK89*100*100/MAX(EV$9:EV$497))+($RJ$4*ML89*100*100/MAX(EV$9:EV$497))+($RJ$4*MM89*100*100/MAX(EV$9:EV$497))+($RJ$4*MN89*100*100/MAX(EV$9:EV$497))</f>
        <v>0</v>
      </c>
      <c r="RY89" s="118">
        <f>($RJ$4*MQ89*100*100/MAX(EV$9:EV$497))/2 + (($RJ$4*MR89*100*100/MAX(EV$9:EV$497))+($RJ$4*MS89*100*100/MAX(EV$9:EV$497))+($RJ$4*MT89*100*100/MAX(EV$9:EV$497))+($RJ$4*MU89*100*100/MAX(EV$9:EV$497))+($RJ$4*MV89*100*100/MAX(EV$9:EV$497))+($RJ$4*MW89*100*100/MAX(EV$9:EV$497))+($RJ$4*MX89*100*100/MAX(EV$9:EV$497))+($RJ$4*MY89*100*100/MAX(EV$9:EV$497))+($RJ$4*MZ89*100*100/MAX(EV$9:EV$497))+($RJ$4*NA89*100*100/MAX(EV$9:EV$497))+($RJ$4*NB89*100*100/MAX(EV$9:EV$497))+($RJ$4*NC89*100*100/MAX(EV$9:EV$497))+($RJ$4*ND89*100*100/MAX(EV$9:EV$497))+($RJ$4*NG89*100*100/MAX(EV$9:EV$497)))/4</f>
        <v>0</v>
      </c>
      <c r="RZ89" s="115">
        <f>($RJ$4*NH89*100*100/MAX(EV$9:EV$497))/2 + (($RJ$4*NI89*100*100/MAX(EV$9:EV$497))+($RJ$4*NJ89*100*100/MAX(EV$9:EV$497))+($RJ$4*NK89*100*100/MAX(EV$9:EV$497))+($RJ$4*NL89*100*100/MAX(EV$9:EV$497))+($RJ$4*NM89*100*100/MAX(EV$9:EV$497))+($RJ$4*NN89*100*100/MAX(EV$9:EV$497)))/4</f>
        <v>0</v>
      </c>
      <c r="SA89" s="117">
        <f>(($RJ$4*NO89*100*100/MAX(EV$9:EV$497))+($RJ$4*NP89*100*100/MAX(EV$9:EV$497)))/4</f>
        <v>0</v>
      </c>
      <c r="SB89" s="118">
        <f t="shared" si="170"/>
        <v>0</v>
      </c>
      <c r="SC89" s="115">
        <f t="shared" si="171"/>
        <v>0</v>
      </c>
      <c r="SD89" s="115">
        <f t="shared" si="172"/>
        <v>0</v>
      </c>
      <c r="SE89" s="115">
        <f t="shared" si="173"/>
        <v>0</v>
      </c>
      <c r="SF89" s="115">
        <f t="shared" si="174"/>
        <v>0</v>
      </c>
      <c r="SG89" s="115">
        <f t="shared" si="175"/>
        <v>0</v>
      </c>
      <c r="SH89" s="115">
        <f>ROUND(SB89/MAX(SB$9:SB$497)*100,0)</f>
        <v>0</v>
      </c>
      <c r="SI89" s="115">
        <f>ROUND(SC89/MAX(SC$9:SC$497)*100,0)</f>
        <v>0</v>
      </c>
      <c r="SJ89" s="115">
        <f>ROUND(SD89/MAX(SD$9:SD$497)*100,0)</f>
        <v>0</v>
      </c>
      <c r="SK89" s="115">
        <f>ROUND(SE89/MAX(SE$9:SE$497)*100,0)</f>
        <v>0</v>
      </c>
      <c r="SL89" s="115">
        <f>ROUND(SF89/MAX(SF$9:SF$497)*100,0)</f>
        <v>0</v>
      </c>
      <c r="SM89" s="121">
        <f>ROUND(SG89/MAX(SG$9:SG$497)*100,0)</f>
        <v>0</v>
      </c>
      <c r="SN89" s="115">
        <f>ROUND(AVERAGEIF($ES$9:$ES$497,$ES89,SH$9:SH$497),0)</f>
        <v>29</v>
      </c>
      <c r="SO89" s="115">
        <f>ROUND(AVERAGEIF($ES$9:$ES$497,$ES89,SI$9:SI$497),0)</f>
        <v>3</v>
      </c>
      <c r="SP89" s="115">
        <f>ROUND(AVERAGEIF($ES$9:$ES$497,$ES89,SJ$9:SJ$497),0)</f>
        <v>5</v>
      </c>
      <c r="SQ89" s="115">
        <f>ROUND(AVERAGEIF($ES$9:$ES$497,$ES89,SK$9:SK$497),0)</f>
        <v>2</v>
      </c>
      <c r="SR89" s="115">
        <f>ROUND(AVERAGEIF($ES$9:$ES$497,$ES89,SL$9:SL$497),0)</f>
        <v>4</v>
      </c>
      <c r="SS89" s="121">
        <f>ROUND(AVERAGEIF($ES$9:$ES$497,$ES89,SM$9:SM$497),0)</f>
        <v>36</v>
      </c>
      <c r="ST89" s="114">
        <f>RANK(SB89,SB$9:SB$497,0)</f>
        <v>323</v>
      </c>
      <c r="SU89" s="115">
        <f>RANK(SC89,SC$9:SC$497,0)</f>
        <v>320</v>
      </c>
      <c r="SV89" s="115">
        <f>RANK(SD89,SD$9:SD$497,0)</f>
        <v>320</v>
      </c>
      <c r="SW89" s="115">
        <f>RANK(SE89,SE$9:SE$497,0)</f>
        <v>320</v>
      </c>
      <c r="SX89" s="115">
        <f>RANK(SF89,SF$9:SF$497,0)</f>
        <v>317</v>
      </c>
      <c r="SY89" s="115">
        <f>RANK(SG89,SG$9:SG$497,0)</f>
        <v>308</v>
      </c>
      <c r="SZ89" s="115">
        <f>COUNTIFS(SB$9:SB$497,"&gt;"&amp;SB89,$ES$9:$ES$497,$ES89)+1</f>
        <v>48</v>
      </c>
      <c r="TA89" s="115">
        <f>COUNTIFS(SC$9:SC$497,"&gt;"&amp;SC89,$ES$9:$ES$497,$ES89)+1</f>
        <v>48</v>
      </c>
      <c r="TB89" s="115">
        <f>COUNTIFS(SD$9:SD$497,"&gt;"&amp;SD89,$ES$9:$ES$497,$ES89)+1</f>
        <v>48</v>
      </c>
      <c r="TC89" s="115">
        <f>COUNTIFS(SE$9:SE$497,"&gt;"&amp;SE89,$ES$9:$ES$497,$ES89)+1</f>
        <v>48</v>
      </c>
      <c r="TD89" s="115">
        <f>COUNTIFS(SF$9:SF$497,"&gt;"&amp;SF89,$ES$9:$ES$497,$ES89)+1</f>
        <v>48</v>
      </c>
      <c r="TE89" s="117">
        <f>COUNTIFS(SG$9:SG$497,"&gt;"&amp;SG89,$ES$9:$ES$497,$ES89)+1</f>
        <v>48</v>
      </c>
      <c r="TF89" s="118">
        <f t="shared" si="176"/>
        <v>44</v>
      </c>
      <c r="TG89" s="115">
        <f t="shared" si="177"/>
        <v>32</v>
      </c>
      <c r="TH89" s="115">
        <f t="shared" si="178"/>
        <v>30</v>
      </c>
      <c r="TI89" s="115">
        <f t="shared" si="179"/>
        <v>33</v>
      </c>
      <c r="TJ89" s="115">
        <f t="shared" si="180"/>
        <v>30</v>
      </c>
      <c r="TK89" s="115">
        <f t="shared" si="181"/>
        <v>44</v>
      </c>
      <c r="TL89" s="117">
        <f t="shared" si="182"/>
        <v>44</v>
      </c>
      <c r="TM89" s="118">
        <f>ROUND(TF89/MAX(TF$9:TF$497)*100,0)</f>
        <v>24</v>
      </c>
      <c r="TN89" s="115">
        <f>ROUND(TG89/MAX(TG$9:TG$497)*100,0)</f>
        <v>18</v>
      </c>
      <c r="TO89" s="115">
        <f>ROUND(TH89/MAX(TH$9:TH$497)*100,0)</f>
        <v>16</v>
      </c>
      <c r="TP89" s="115">
        <f>ROUND(TI89/MAX(TI$9:TI$497)*100,0)</f>
        <v>18</v>
      </c>
      <c r="TQ89" s="115">
        <f>ROUND(TJ89/MAX(TJ$9:TJ$497)*100,0)</f>
        <v>15</v>
      </c>
      <c r="TR89" s="115">
        <f>ROUND(TK89/MAX(TK$9:TK$497)*100,0)</f>
        <v>22</v>
      </c>
      <c r="TS89" s="119">
        <f>ROUND(TL89/MAX(TL$9:TL$497)*100,0)</f>
        <v>22</v>
      </c>
      <c r="TT89" s="120">
        <f>RANK(TM89,TM$9:TM$497,0)</f>
        <v>319</v>
      </c>
      <c r="TU89" s="115">
        <f>RANK(TN89,TN$9:TN$497,0)</f>
        <v>317</v>
      </c>
      <c r="TV89" s="115">
        <f>RANK(TO89,TO$9:TO$497,0)</f>
        <v>304</v>
      </c>
      <c r="TW89" s="115">
        <f>RANK(TP89,TP$9:TP$497,0)</f>
        <v>320</v>
      </c>
      <c r="TX89" s="115">
        <f>RANK(TQ89,TQ$9:TQ$497,0)</f>
        <v>318</v>
      </c>
      <c r="TY89" s="115">
        <f>RANK(TR89,TR$9:TR$497,0)</f>
        <v>269</v>
      </c>
      <c r="TZ89" s="121">
        <f>RANK(TS89,TS$9:TS$497,0)</f>
        <v>244</v>
      </c>
      <c r="UA89" s="132"/>
      <c r="UB89" s="7" t="s">
        <v>1</v>
      </c>
    </row>
    <row r="90" spans="1:548" x14ac:dyDescent="0.15">
      <c r="A90" s="183">
        <v>82</v>
      </c>
      <c r="B90" s="203" t="s">
        <v>758</v>
      </c>
      <c r="C90" s="63"/>
      <c r="D90" s="63"/>
      <c r="E90" s="64" t="s">
        <v>518</v>
      </c>
      <c r="F90" s="65">
        <v>51</v>
      </c>
      <c r="G90" s="65" t="s">
        <v>571</v>
      </c>
      <c r="H90" s="65"/>
      <c r="I90" s="66" t="s">
        <v>521</v>
      </c>
      <c r="J90" s="67" t="s">
        <v>521</v>
      </c>
      <c r="K90" s="67" t="s">
        <v>521</v>
      </c>
      <c r="L90" s="67" t="s">
        <v>521</v>
      </c>
      <c r="M90" s="67" t="s">
        <v>521</v>
      </c>
      <c r="N90" s="67" t="s">
        <v>521</v>
      </c>
      <c r="O90" s="67" t="s">
        <v>521</v>
      </c>
      <c r="P90" s="67" t="s">
        <v>521</v>
      </c>
      <c r="Q90" s="67" t="s">
        <v>521</v>
      </c>
      <c r="R90" s="68" t="s">
        <v>521</v>
      </c>
      <c r="S90" s="69" t="s">
        <v>521</v>
      </c>
      <c r="T90" s="67" t="s">
        <v>521</v>
      </c>
      <c r="U90" s="67" t="s">
        <v>521</v>
      </c>
      <c r="V90" s="67" t="s">
        <v>521</v>
      </c>
      <c r="W90" s="67" t="s">
        <v>521</v>
      </c>
      <c r="X90" s="67" t="s">
        <v>521</v>
      </c>
      <c r="Y90" s="67" t="s">
        <v>521</v>
      </c>
      <c r="Z90" s="67" t="s">
        <v>521</v>
      </c>
      <c r="AA90" s="67" t="s">
        <v>521</v>
      </c>
      <c r="AB90" s="68" t="s">
        <v>521</v>
      </c>
      <c r="AC90" s="69" t="s">
        <v>521</v>
      </c>
      <c r="AD90" s="67" t="s">
        <v>521</v>
      </c>
      <c r="AE90" s="67" t="s">
        <v>521</v>
      </c>
      <c r="AF90" s="67" t="s">
        <v>521</v>
      </c>
      <c r="AG90" s="67" t="s">
        <v>521</v>
      </c>
      <c r="AH90" s="67" t="s">
        <v>521</v>
      </c>
      <c r="AI90" s="67" t="s">
        <v>521</v>
      </c>
      <c r="AJ90" s="67" t="s">
        <v>521</v>
      </c>
      <c r="AK90" s="67" t="s">
        <v>521</v>
      </c>
      <c r="AL90" s="68" t="s">
        <v>521</v>
      </c>
      <c r="AM90" s="69" t="s">
        <v>521</v>
      </c>
      <c r="AN90" s="67" t="s">
        <v>520</v>
      </c>
      <c r="AO90" s="67" t="s">
        <v>520</v>
      </c>
      <c r="AP90" s="67" t="s">
        <v>520</v>
      </c>
      <c r="AQ90" s="67" t="s">
        <v>520</v>
      </c>
      <c r="AR90" s="67" t="s">
        <v>520</v>
      </c>
      <c r="AS90" s="67" t="s">
        <v>520</v>
      </c>
      <c r="AT90" s="67" t="s">
        <v>521</v>
      </c>
      <c r="AU90" s="67" t="s">
        <v>521</v>
      </c>
      <c r="AV90" s="68" t="s">
        <v>521</v>
      </c>
      <c r="AW90" s="69" t="s">
        <v>521</v>
      </c>
      <c r="AX90" s="67" t="s">
        <v>521</v>
      </c>
      <c r="AY90" s="67" t="s">
        <v>521</v>
      </c>
      <c r="AZ90" s="67" t="s">
        <v>521</v>
      </c>
      <c r="BA90" s="67" t="s">
        <v>521</v>
      </c>
      <c r="BB90" s="67" t="s">
        <v>521</v>
      </c>
      <c r="BC90" s="67" t="s">
        <v>521</v>
      </c>
      <c r="BD90" s="67" t="s">
        <v>521</v>
      </c>
      <c r="BE90" s="67" t="s">
        <v>521</v>
      </c>
      <c r="BF90" s="68" t="s">
        <v>521</v>
      </c>
      <c r="BG90" s="69" t="s">
        <v>521</v>
      </c>
      <c r="BH90" s="67" t="s">
        <v>521</v>
      </c>
      <c r="BI90" s="67" t="s">
        <v>521</v>
      </c>
      <c r="BJ90" s="67" t="s">
        <v>521</v>
      </c>
      <c r="BK90" s="67" t="s">
        <v>521</v>
      </c>
      <c r="BL90" s="67" t="s">
        <v>521</v>
      </c>
      <c r="BM90" s="67" t="s">
        <v>521</v>
      </c>
      <c r="BN90" s="67" t="s">
        <v>521</v>
      </c>
      <c r="BO90" s="67" t="s">
        <v>521</v>
      </c>
      <c r="BP90" s="68" t="s">
        <v>521</v>
      </c>
      <c r="BQ90" s="70" t="s">
        <v>521</v>
      </c>
      <c r="BR90" s="67" t="s">
        <v>521</v>
      </c>
      <c r="BS90" s="67" t="s">
        <v>521</v>
      </c>
      <c r="BT90" s="67" t="s">
        <v>521</v>
      </c>
      <c r="BU90" s="67" t="s">
        <v>521</v>
      </c>
      <c r="BV90" s="67" t="s">
        <v>521</v>
      </c>
      <c r="BW90" s="67" t="s">
        <v>521</v>
      </c>
      <c r="BX90" s="67" t="s">
        <v>521</v>
      </c>
      <c r="BY90" s="67" t="s">
        <v>521</v>
      </c>
      <c r="BZ90" s="68" t="s">
        <v>521</v>
      </c>
      <c r="CA90" s="69" t="s">
        <v>521</v>
      </c>
      <c r="CB90" s="67" t="s">
        <v>521</v>
      </c>
      <c r="CC90" s="67" t="s">
        <v>521</v>
      </c>
      <c r="CD90" s="67" t="s">
        <v>521</v>
      </c>
      <c r="CE90" s="67" t="s">
        <v>521</v>
      </c>
      <c r="CF90" s="67" t="s">
        <v>521</v>
      </c>
      <c r="CG90" s="67" t="s">
        <v>521</v>
      </c>
      <c r="CH90" s="67" t="s">
        <v>521</v>
      </c>
      <c r="CI90" s="67" t="s">
        <v>521</v>
      </c>
      <c r="CJ90" s="68" t="s">
        <v>521</v>
      </c>
      <c r="CK90" s="69" t="s">
        <v>521</v>
      </c>
      <c r="CL90" s="67" t="s">
        <v>521</v>
      </c>
      <c r="CM90" s="67" t="s">
        <v>521</v>
      </c>
      <c r="CN90" s="67" t="s">
        <v>521</v>
      </c>
      <c r="CO90" s="67" t="s">
        <v>521</v>
      </c>
      <c r="CP90" s="67" t="s">
        <v>521</v>
      </c>
      <c r="CQ90" s="67" t="s">
        <v>521</v>
      </c>
      <c r="CR90" s="67" t="s">
        <v>521</v>
      </c>
      <c r="CS90" s="67" t="s">
        <v>521</v>
      </c>
      <c r="CT90" s="68" t="s">
        <v>521</v>
      </c>
      <c r="CU90" s="69" t="s">
        <v>521</v>
      </c>
      <c r="CV90" s="67" t="s">
        <v>521</v>
      </c>
      <c r="CW90" s="67" t="s">
        <v>521</v>
      </c>
      <c r="CX90" s="67" t="s">
        <v>521</v>
      </c>
      <c r="CY90" s="67" t="s">
        <v>521</v>
      </c>
      <c r="CZ90" s="67" t="s">
        <v>521</v>
      </c>
      <c r="DA90" s="67" t="s">
        <v>521</v>
      </c>
      <c r="DB90" s="67" t="s">
        <v>521</v>
      </c>
      <c r="DC90" s="67" t="s">
        <v>521</v>
      </c>
      <c r="DD90" s="68" t="s">
        <v>521</v>
      </c>
      <c r="DE90" s="69" t="s">
        <v>521</v>
      </c>
      <c r="DF90" s="71" t="s">
        <v>521</v>
      </c>
      <c r="DG90" s="67" t="s">
        <v>521</v>
      </c>
      <c r="DH90" s="67" t="s">
        <v>521</v>
      </c>
      <c r="DI90" s="67" t="s">
        <v>521</v>
      </c>
      <c r="DJ90" s="67" t="s">
        <v>521</v>
      </c>
      <c r="DK90" s="67" t="s">
        <v>521</v>
      </c>
      <c r="DL90" s="67" t="s">
        <v>521</v>
      </c>
      <c r="DM90" s="67" t="s">
        <v>521</v>
      </c>
      <c r="DN90" s="68" t="s">
        <v>521</v>
      </c>
      <c r="DO90" s="70" t="s">
        <v>521</v>
      </c>
      <c r="DP90" s="71" t="s">
        <v>521</v>
      </c>
      <c r="DQ90" s="67" t="s">
        <v>521</v>
      </c>
      <c r="DR90" s="67" t="s">
        <v>521</v>
      </c>
      <c r="DS90" s="67" t="s">
        <v>521</v>
      </c>
      <c r="DT90" s="67" t="s">
        <v>521</v>
      </c>
      <c r="DU90" s="67" t="s">
        <v>521</v>
      </c>
      <c r="DV90" s="67" t="s">
        <v>521</v>
      </c>
      <c r="DW90" s="67" t="s">
        <v>521</v>
      </c>
      <c r="DX90" s="72" t="s">
        <v>521</v>
      </c>
      <c r="DY90" s="73" t="s">
        <v>522</v>
      </c>
      <c r="DZ90" s="74">
        <v>2</v>
      </c>
      <c r="EA90" s="74">
        <v>3</v>
      </c>
      <c r="EB90" s="74">
        <v>3</v>
      </c>
      <c r="EC90" s="75">
        <v>4</v>
      </c>
      <c r="ED90" s="76" t="s">
        <v>522</v>
      </c>
      <c r="EE90" s="74">
        <f t="shared" si="132"/>
        <v>2</v>
      </c>
      <c r="EF90" s="74">
        <f t="shared" si="133"/>
        <v>6</v>
      </c>
      <c r="EG90" s="74">
        <f t="shared" si="134"/>
        <v>18</v>
      </c>
      <c r="EH90" s="77">
        <f t="shared" si="135"/>
        <v>72</v>
      </c>
      <c r="EI90" s="73">
        <v>600</v>
      </c>
      <c r="EJ90" s="74">
        <v>900</v>
      </c>
      <c r="EK90" s="74">
        <v>1800</v>
      </c>
      <c r="EL90" s="74">
        <v>3000</v>
      </c>
      <c r="EM90" s="75">
        <v>9000</v>
      </c>
      <c r="EN90" s="78">
        <v>1</v>
      </c>
      <c r="EO90" s="79">
        <f t="shared" si="136"/>
        <v>0.75</v>
      </c>
      <c r="EP90" s="79">
        <f t="shared" si="137"/>
        <v>0.5</v>
      </c>
      <c r="EQ90" s="79">
        <f t="shared" si="138"/>
        <v>0.27777777777777773</v>
      </c>
      <c r="ER90" s="80">
        <f t="shared" si="139"/>
        <v>0.20833333333333334</v>
      </c>
      <c r="ES90" s="128" t="s">
        <v>523</v>
      </c>
      <c r="ET90" s="82" t="s">
        <v>632</v>
      </c>
      <c r="EU90" s="83">
        <v>4</v>
      </c>
      <c r="EV90" s="73">
        <v>50</v>
      </c>
      <c r="EW90" s="74">
        <v>15</v>
      </c>
      <c r="EX90" s="74">
        <v>63</v>
      </c>
      <c r="EY90" s="74">
        <v>32</v>
      </c>
      <c r="EZ90" s="74">
        <v>15</v>
      </c>
      <c r="FA90" s="74">
        <v>10</v>
      </c>
      <c r="FB90" s="74">
        <v>8</v>
      </c>
      <c r="FC90" s="74">
        <v>5</v>
      </c>
      <c r="FD90" s="74">
        <f t="shared" si="140"/>
        <v>78</v>
      </c>
      <c r="FE90" s="84">
        <f t="shared" si="141"/>
        <v>68</v>
      </c>
      <c r="FF90" s="73">
        <f>RANK(EV90,$EV$9:$EV$497,0)</f>
        <v>284</v>
      </c>
      <c r="FG90" s="74">
        <f>RANK(EW90,$EW$9:$EW$497,0)</f>
        <v>379</v>
      </c>
      <c r="FH90" s="74">
        <f>RANK(EX90,$EX$9:$EX$497,0)</f>
        <v>105</v>
      </c>
      <c r="FI90" s="74">
        <f>RANK(EY90,$EY$9:$EY$497,0)</f>
        <v>222</v>
      </c>
      <c r="FJ90" s="74">
        <f>RANK(EZ90,$EZ$9:$EZ$497,0)</f>
        <v>260</v>
      </c>
      <c r="FK90" s="74">
        <f>RANK(FA90,$FA$9:$FA$497,0)</f>
        <v>307</v>
      </c>
      <c r="FL90" s="74">
        <f>RANK(FB90,$FB$9:$FB$497,0)</f>
        <v>403</v>
      </c>
      <c r="FM90" s="74">
        <f>RANK(FC90,$FC$9:$FC$497,0)</f>
        <v>410</v>
      </c>
      <c r="FN90" s="74">
        <f>RANK(FD90,$FD$9:$FD$497,0)</f>
        <v>173</v>
      </c>
      <c r="FO90" s="84">
        <f>RANK(FE90,$FE$9:$FE$497,0)</f>
        <v>250</v>
      </c>
      <c r="FP90" s="73">
        <f>COUNTIFS($EV$9:$EV$497,"&gt;"&amp;EV90,$ES$9:$ES$497,ES90)+1</f>
        <v>72</v>
      </c>
      <c r="FQ90" s="74">
        <f>COUNTIFS($EW$9:$EW$497,"&gt;"&amp;EW90,$ES$9:$ES$497,ES90)+1</f>
        <v>76</v>
      </c>
      <c r="FR90" s="74">
        <f>COUNTIFS($EX$9:$EX$497,"&gt;"&amp;EX90,$ES$9:$ES$497,ES90)+1</f>
        <v>28</v>
      </c>
      <c r="FS90" s="74">
        <f>COUNTIFS($EY$9:$EY$497,"&gt;"&amp;EY90,$ES$9:$ES$497,ES90)+1</f>
        <v>66</v>
      </c>
      <c r="FT90" s="74">
        <f>COUNTIFS($EZ$9:$EZ$497,"&gt;"&amp;EZ90,$ES$9:$ES$497,ES90)+1</f>
        <v>52</v>
      </c>
      <c r="FU90" s="74">
        <f>COUNTIFS($FA$9:$FA$497,"&gt;"&amp;FA90,$ES$9:$ES$497,ES90)+1</f>
        <v>59</v>
      </c>
      <c r="FV90" s="74">
        <f>COUNTIFS($FB$9:$FB$497,"&gt;"&amp;FB90,$ES$9:$ES$497,ES90)+1</f>
        <v>74</v>
      </c>
      <c r="FW90" s="74">
        <f>COUNTIFS($FC$9:$FC$497,"&gt;"&amp;FC90,$ES$9:$ES$497,ES90)+1</f>
        <v>74</v>
      </c>
      <c r="FX90" s="74">
        <f>COUNTIFS($FD$9:$FD$497,"&gt;"&amp;FD90,$ES$9:$ES$497,ES90)+1</f>
        <v>35</v>
      </c>
      <c r="FY90" s="84">
        <f>COUNTIFS($FE$9:$FE$497,"&gt;"&amp;FE90,$ES$9:$ES$497,ES90)+1</f>
        <v>46</v>
      </c>
      <c r="FZ90" s="85">
        <f t="shared" si="142"/>
        <v>0.98</v>
      </c>
      <c r="GA90" s="86">
        <f t="shared" si="143"/>
        <v>0.28999999999999998</v>
      </c>
      <c r="GB90" s="86">
        <f t="shared" si="144"/>
        <v>1.24</v>
      </c>
      <c r="GC90" s="86">
        <f t="shared" si="145"/>
        <v>0.63</v>
      </c>
      <c r="GD90" s="86">
        <f t="shared" si="146"/>
        <v>0.28999999999999998</v>
      </c>
      <c r="GE90" s="86">
        <f t="shared" si="147"/>
        <v>0.2</v>
      </c>
      <c r="GF90" s="86">
        <f t="shared" si="148"/>
        <v>0.16</v>
      </c>
      <c r="GG90" s="86">
        <f t="shared" si="149"/>
        <v>0.1</v>
      </c>
      <c r="GH90" s="86">
        <f t="shared" si="150"/>
        <v>1.53</v>
      </c>
      <c r="GI90" s="87">
        <f t="shared" si="151"/>
        <v>1.33</v>
      </c>
      <c r="GJ90" s="85">
        <f>ROUND(((FZ90-AVERAGE(FZ$9:FZ$497))/STDEVP(FZ$9:FZ$497)*10+50),2)</f>
        <v>50.52</v>
      </c>
      <c r="GK90" s="86">
        <f>ROUND(((GA90-AVERAGE(GA$9:GA$497))/STDEVP(GA$9:GA$497)*10+50),2)</f>
        <v>38.04</v>
      </c>
      <c r="GL90" s="86">
        <f>ROUND(((GB90-AVERAGE(GB$9:GB$497))/STDEVP(GB$9:GB$497)*10+50),2)</f>
        <v>74.69</v>
      </c>
      <c r="GM90" s="86">
        <f>ROUND(((GC90-AVERAGE(GC$9:GC$497))/STDEVP(GC$9:GC$497)*10+50),2)</f>
        <v>55.21</v>
      </c>
      <c r="GN90" s="86">
        <f>ROUND(((GD90-AVERAGE(GD$9:GD$497))/STDEVP(GD$9:GD$497)*10+50),2)</f>
        <v>46.5</v>
      </c>
      <c r="GO90" s="86">
        <f>ROUND(((GE90-AVERAGE(GE$9:GE$497))/STDEVP(GE$9:GE$497)*10+50),2)</f>
        <v>44.61</v>
      </c>
      <c r="GP90" s="86">
        <f>ROUND(((GF90-AVERAGE(GF$9:GF$497))/STDEVP(GF$9:GF$497)*10+50),2)</f>
        <v>35.049999999999997</v>
      </c>
      <c r="GQ90" s="86">
        <f>ROUND(((GG90-AVERAGE(GG$9:GG$497))/STDEVP(GG$9:GG$497)*10+50),2)</f>
        <v>33.39</v>
      </c>
      <c r="GR90" s="86">
        <f>ROUND(((GH90-AVERAGE(GH$9:GH$497))/STDEVP(GH$9:GH$497)*10+50),2)</f>
        <v>70.25</v>
      </c>
      <c r="GS90" s="87">
        <f>ROUND(((GI90-AVERAGE(GI$9:GI$497))/STDEVP(GI$9:GI$497)*10+50),2)</f>
        <v>52.44</v>
      </c>
      <c r="GT90" s="73">
        <f>RANK(GJ90,$GJ$9:$GJ$497,0)</f>
        <v>188</v>
      </c>
      <c r="GU90" s="74">
        <f>RANK(GK90,$GK$9:$GK$497,0)</f>
        <v>413</v>
      </c>
      <c r="GV90" s="74">
        <f>RANK(GL90,$GL$9:$GL$497,0)</f>
        <v>8</v>
      </c>
      <c r="GW90" s="74">
        <f>RANK(GM90,$GM$9:$GM$497,0)</f>
        <v>96</v>
      </c>
      <c r="GX90" s="74">
        <f>RANK(GN90,$GN$9:$GN$497,0)</f>
        <v>213</v>
      </c>
      <c r="GY90" s="74">
        <f>RANK(GO90,$GO$9:$GO$497,0)</f>
        <v>281</v>
      </c>
      <c r="GZ90" s="74">
        <f>RANK(GP90,$GP$9:$GP$497,0)</f>
        <v>420</v>
      </c>
      <c r="HA90" s="74">
        <f>RANK(GQ90,$GQ$9:$GQ$497,0)</f>
        <v>431</v>
      </c>
      <c r="HB90" s="74">
        <f>RANK(GR90,$GR$9:$GR$497,0)</f>
        <v>18</v>
      </c>
      <c r="HC90" s="84">
        <f>RANK(GS90,$GS$9:$GS$497,0)</f>
        <v>136</v>
      </c>
      <c r="HD90" s="85">
        <f>ROUND(AVERAGEIF($ES$9:$ES$497,$ES90,$FZ$9:$FZ$497),2)</f>
        <v>1.1399999999999999</v>
      </c>
      <c r="HE90" s="86">
        <f>ROUND(AVERAGEIF($ES$9:$ES$497,$ES90,$GA$9:$GA$497),2)</f>
        <v>0.46</v>
      </c>
      <c r="HF90" s="86">
        <f>ROUND(AVERAGEIF($ES$9:$ES$497,$ES90,$GB$9:$GB$497),2)</f>
        <v>0.65</v>
      </c>
      <c r="HG90" s="86">
        <f>ROUND(AVERAGEIF($ES$9:$ES$497,$ES90,$GC$9:$GC$497),2)</f>
        <v>0.74</v>
      </c>
      <c r="HH90" s="86">
        <f>ROUND(AVERAGEIF($ES$9:$ES$497,$ES90,$GD$9:$GD$497),2)</f>
        <v>0.27</v>
      </c>
      <c r="HI90" s="86">
        <f>ROUND(AVERAGEIF($ES$9:$ES$497,$ES90,$GE$9:$GE$497),2)</f>
        <v>0.23</v>
      </c>
      <c r="HJ90" s="86">
        <f>ROUND(AVERAGEIF($ES$9:$ES$497,$ES90,$GF$9:$GF$497),2)</f>
        <v>0.3</v>
      </c>
      <c r="HK90" s="86">
        <f>ROUND(AVERAGEIF($ES$9:$ES$497,$ES90,$GG$9:$GG$497),2)</f>
        <v>0.28000000000000003</v>
      </c>
      <c r="HL90" s="86">
        <f>ROUND(AVERAGEIF($ES$9:$ES$497,$ES90,$GH$9:$GH$497),2)</f>
        <v>0.92</v>
      </c>
      <c r="HM90" s="87">
        <f>ROUND(AVERAGEIF($ES$9:$ES$497,$ES90,$GI$9:$GI$497),2)</f>
        <v>0.93</v>
      </c>
      <c r="HN90" s="88">
        <f t="shared" si="152"/>
        <v>-0.15999999999999992</v>
      </c>
      <c r="HO90" s="89">
        <f t="shared" si="153"/>
        <v>-0.17000000000000004</v>
      </c>
      <c r="HP90" s="89">
        <f t="shared" si="154"/>
        <v>0.59</v>
      </c>
      <c r="HQ90" s="89">
        <f t="shared" si="155"/>
        <v>-0.10999999999999999</v>
      </c>
      <c r="HR90" s="89">
        <f t="shared" si="156"/>
        <v>1.9999999999999962E-2</v>
      </c>
      <c r="HS90" s="89">
        <f t="shared" si="157"/>
        <v>-0.03</v>
      </c>
      <c r="HT90" s="89">
        <f t="shared" si="158"/>
        <v>-0.13999999999999999</v>
      </c>
      <c r="HU90" s="89">
        <f t="shared" si="159"/>
        <v>-0.18000000000000002</v>
      </c>
      <c r="HV90" s="89">
        <f t="shared" si="160"/>
        <v>0.61</v>
      </c>
      <c r="HW90" s="90">
        <f t="shared" si="161"/>
        <v>0.4</v>
      </c>
      <c r="HX90" s="73">
        <f>COUNTIFS($FZ$9:$FZ$497,"&gt;"&amp;FZ90,$ES$9:$ES$497,$ES90)+1</f>
        <v>68</v>
      </c>
      <c r="HY90" s="74">
        <f>COUNTIFS($GA$9:$GA$497,"&gt;"&amp;GA90,$ES$9:$ES$497,$ES90)+1</f>
        <v>81</v>
      </c>
      <c r="HZ90" s="74">
        <f>COUNTIFS($GB$9:$GB$497,"&gt;"&amp;GB90,$ES$9:$ES$497,$ES90)+1</f>
        <v>1</v>
      </c>
      <c r="IA90" s="74">
        <f>COUNTIFS($GC$9:$GC$497,"&gt;"&amp;GC90,$ES$9:$ES$497,$ES90)+1</f>
        <v>59</v>
      </c>
      <c r="IB90" s="74">
        <f>COUNTIFS($GD$9:$GD$497,"&gt;"&amp;GD90,$ES$9:$ES$497,$ES90)+1</f>
        <v>27</v>
      </c>
      <c r="IC90" s="74">
        <f>COUNTIFS($GE$9:$GE$497,"&gt;"&amp;GE90,$ES$9:$ES$497,$ES90)+1</f>
        <v>46</v>
      </c>
      <c r="ID90" s="74">
        <f>COUNTIFS($GF$9:$GF$497,"&gt;"&amp;GF90,$ES$9:$ES$497,$ES90)+1</f>
        <v>79</v>
      </c>
      <c r="IE90" s="74">
        <f>COUNTIFS($GG$9:$GG$497,"&gt;"&amp;GG90,$ES$9:$ES$497,$ES90)+1</f>
        <v>89</v>
      </c>
      <c r="IF90" s="74">
        <f>COUNTIFS($GH$9:$GH$497,"&gt;"&amp;GH90,$ES$9:$ES$497,$ES90)+1</f>
        <v>1</v>
      </c>
      <c r="IG90" s="84">
        <f>COUNTIFS($GI$9:$GI$497,"&gt;"&amp;GI90,$ES$9:$ES$497,$ES90)+1</f>
        <v>5</v>
      </c>
      <c r="IH90" s="91"/>
      <c r="II90" s="79">
        <v>7.0000000000000007E-2</v>
      </c>
      <c r="IJ90" s="79"/>
      <c r="IK90" s="79"/>
      <c r="IL90" s="79"/>
      <c r="IM90" s="92"/>
      <c r="IN90" s="93"/>
      <c r="IO90" s="94"/>
      <c r="IP90" s="95"/>
      <c r="IQ90" s="79"/>
      <c r="IR90" s="79"/>
      <c r="IS90" s="79"/>
      <c r="IT90" s="79"/>
      <c r="IU90" s="79"/>
      <c r="IV90" s="79"/>
      <c r="IW90" s="96"/>
      <c r="IX90" s="93"/>
      <c r="IY90" s="79"/>
      <c r="IZ90" s="79"/>
      <c r="JA90" s="79"/>
      <c r="JB90" s="79"/>
      <c r="JC90" s="79"/>
      <c r="JD90" s="79"/>
      <c r="JE90" s="97"/>
      <c r="JF90" s="95"/>
      <c r="JG90" s="79"/>
      <c r="JH90" s="79"/>
      <c r="JI90" s="79"/>
      <c r="JJ90" s="79"/>
      <c r="JK90" s="79"/>
      <c r="JL90" s="79"/>
      <c r="JM90" s="96"/>
      <c r="JN90" s="93"/>
      <c r="JO90" s="79"/>
      <c r="JP90" s="79"/>
      <c r="JQ90" s="79"/>
      <c r="JR90" s="79"/>
      <c r="JS90" s="79"/>
      <c r="JT90" s="79"/>
      <c r="JU90" s="79">
        <v>7.0000000000000007E-2</v>
      </c>
      <c r="JV90" s="79"/>
      <c r="JW90" s="79"/>
      <c r="JX90" s="79"/>
      <c r="JY90" s="79"/>
      <c r="JZ90" s="97"/>
      <c r="KA90" s="93"/>
      <c r="KB90" s="79"/>
      <c r="KC90" s="79"/>
      <c r="KD90" s="79"/>
      <c r="KE90" s="97"/>
      <c r="KF90" s="95"/>
      <c r="KG90" s="79"/>
      <c r="KH90" s="79"/>
      <c r="KI90" s="79"/>
      <c r="KJ90" s="79"/>
      <c r="KK90" s="98"/>
      <c r="KL90" s="79"/>
      <c r="KM90" s="79"/>
      <c r="KN90" s="79"/>
      <c r="KO90" s="79"/>
      <c r="KP90" s="79"/>
      <c r="KQ90" s="79"/>
      <c r="KR90" s="79"/>
      <c r="KS90" s="96"/>
      <c r="KT90" s="96"/>
      <c r="KU90" s="96"/>
      <c r="KV90" s="96"/>
      <c r="KW90" s="93"/>
      <c r="KX90" s="79"/>
      <c r="KY90" s="79"/>
      <c r="KZ90" s="79"/>
      <c r="LA90" s="79"/>
      <c r="LB90" s="79"/>
      <c r="LC90" s="96"/>
      <c r="LD90" s="93"/>
      <c r="LE90" s="94"/>
      <c r="LF90" s="99"/>
      <c r="LG90" s="75"/>
      <c r="LH90" s="93"/>
      <c r="LI90" s="79"/>
      <c r="LJ90" s="74"/>
      <c r="LK90" s="74"/>
      <c r="LL90" s="74"/>
      <c r="LM90" s="100"/>
      <c r="LN90" s="95"/>
      <c r="LO90" s="79"/>
      <c r="LP90" s="79"/>
      <c r="LQ90" s="79"/>
      <c r="LR90" s="96"/>
      <c r="LS90" s="93"/>
      <c r="LT90" s="79"/>
      <c r="LU90" s="79"/>
      <c r="LV90" s="79"/>
      <c r="LW90" s="79"/>
      <c r="LX90" s="79"/>
      <c r="LY90" s="79"/>
      <c r="LZ90" s="79"/>
      <c r="MA90" s="97"/>
      <c r="MB90" s="95"/>
      <c r="MC90" s="79"/>
      <c r="MD90" s="79"/>
      <c r="ME90" s="79"/>
      <c r="MF90" s="79"/>
      <c r="MG90" s="79"/>
      <c r="MH90" s="79"/>
      <c r="MI90" s="79"/>
      <c r="MJ90" s="79"/>
      <c r="MK90" s="79"/>
      <c r="ML90" s="79"/>
      <c r="MM90" s="79"/>
      <c r="MN90" s="98"/>
      <c r="MO90" s="98"/>
      <c r="MP90" s="96"/>
      <c r="MQ90" s="93"/>
      <c r="MR90" s="79"/>
      <c r="MS90" s="79"/>
      <c r="MT90" s="79"/>
      <c r="MU90" s="79"/>
      <c r="MV90" s="98"/>
      <c r="MW90" s="79"/>
      <c r="MX90" s="79"/>
      <c r="MY90" s="79">
        <v>7.0000000000000007E-2</v>
      </c>
      <c r="MZ90" s="79"/>
      <c r="NA90" s="79"/>
      <c r="NB90" s="79"/>
      <c r="NC90" s="79"/>
      <c r="ND90" s="96"/>
      <c r="NE90" s="96"/>
      <c r="NF90" s="96"/>
      <c r="NG90" s="96"/>
      <c r="NH90" s="93"/>
      <c r="NI90" s="79"/>
      <c r="NJ90" s="79"/>
      <c r="NK90" s="79"/>
      <c r="NL90" s="79"/>
      <c r="NM90" s="79"/>
      <c r="NN90" s="94"/>
      <c r="NO90" s="93"/>
      <c r="NP90" s="80">
        <v>7.0000000000000007E-2</v>
      </c>
      <c r="NQ90" s="124" t="s">
        <v>756</v>
      </c>
      <c r="NR90" s="102" t="s">
        <v>760</v>
      </c>
      <c r="NS90" s="102"/>
      <c r="NT90" s="102"/>
      <c r="NU90" s="102"/>
      <c r="NV90" s="104">
        <v>43720</v>
      </c>
      <c r="NW90" s="102" t="s">
        <v>525</v>
      </c>
      <c r="NX90" s="133" t="s">
        <v>761</v>
      </c>
      <c r="NY90" s="129" t="s">
        <v>620</v>
      </c>
      <c r="NZ90" s="133" t="s">
        <v>761</v>
      </c>
      <c r="OA90" s="134"/>
      <c r="OB90" s="134"/>
      <c r="OC90" s="134"/>
      <c r="OD90" s="108">
        <f t="shared" si="162"/>
        <v>72</v>
      </c>
      <c r="OE90" s="109">
        <v>4</v>
      </c>
      <c r="OF90" s="110">
        <f t="shared" si="163"/>
        <v>600</v>
      </c>
      <c r="OG90" s="109">
        <v>2</v>
      </c>
      <c r="OH90" s="111">
        <f>ROUND(AVERAGEIF($ES$9:$ES$497,$ES90,EV$9:EV$497),0)</f>
        <v>79</v>
      </c>
      <c r="OI90" s="112">
        <f>ROUND(AVERAGEIF($ES$9:$ES$497,$ES90,EW$9:EW$497),0)</f>
        <v>32</v>
      </c>
      <c r="OJ90" s="112">
        <f>ROUND(AVERAGEIF($ES$9:$ES$497,$ES90,EX$9:EX$497),0)</f>
        <v>45</v>
      </c>
      <c r="OK90" s="112">
        <f>ROUND(AVERAGEIF($ES$9:$ES$497,$ES90,EY$9:EY$497),0)</f>
        <v>53</v>
      </c>
      <c r="OL90" s="112">
        <f>ROUND(AVERAGEIF($ES$9:$ES$497,$ES90,EZ$9:EZ$497),0)</f>
        <v>20</v>
      </c>
      <c r="OM90" s="112">
        <f>ROUND(AVERAGEIF($ES$9:$ES$497,$ES90,FA$9:FA$497),0)</f>
        <v>18</v>
      </c>
      <c r="ON90" s="112">
        <f>ROUND(AVERAGEIF($ES$9:$ES$497,$ES90,FB$9:FB$497),0)</f>
        <v>23</v>
      </c>
      <c r="OO90" s="112">
        <f>ROUND(AVERAGEIF($ES$9:$ES$497,$ES90,FC$9:FC$497),0)</f>
        <v>23</v>
      </c>
      <c r="OP90" s="112">
        <f>ROUND(AVERAGEIF($ES$9:$ES$497,$ES90,FD$9:FD$497),0)</f>
        <v>64</v>
      </c>
      <c r="OQ90" s="113">
        <f>ROUND(AVERAGEIF($ES$9:$ES$497,$ES90,FE$9:FE$497),0)</f>
        <v>68</v>
      </c>
      <c r="OR90" s="114">
        <f>ROUND(EV90/MAX(EV$9:EV$497)*100,0)</f>
        <v>28</v>
      </c>
      <c r="OS90" s="115">
        <f>ROUND(EW90/MAX(EW$9:EW$497)*100,0)</f>
        <v>12</v>
      </c>
      <c r="OT90" s="115">
        <f>ROUND(EX90/MAX(EX$9:EX$497)*100,0)</f>
        <v>53</v>
      </c>
      <c r="OU90" s="115">
        <f>ROUND(EY90/MAX(EY$9:EY$497)*100,0)</f>
        <v>21</v>
      </c>
      <c r="OV90" s="115">
        <f>ROUND(EZ90/MAX(EZ$9:EZ$497)*100,0)</f>
        <v>12</v>
      </c>
      <c r="OW90" s="115">
        <f>ROUND(FA90/MAX(FA$9:FA$497)*100,0)</f>
        <v>9</v>
      </c>
      <c r="OX90" s="115">
        <f>ROUND(FB90/MAX(FB$9:FB$497)*100,0)</f>
        <v>6</v>
      </c>
      <c r="OY90" s="116">
        <f>ROUND(FC90/MAX(FC$9:FC$497)*100,0)</f>
        <v>3</v>
      </c>
      <c r="OZ90" s="115">
        <f>ROUND(FD90/MAX(FD$9:FD$497)*100,0)</f>
        <v>53</v>
      </c>
      <c r="PA90" s="117">
        <f>ROUND(FE90/MAX(FE$9:FE$497)*100,0)</f>
        <v>28</v>
      </c>
      <c r="PB90" s="118">
        <f t="shared" si="164"/>
        <v>275</v>
      </c>
      <c r="PC90" s="115">
        <f t="shared" si="165"/>
        <v>152</v>
      </c>
      <c r="PD90" s="115">
        <f t="shared" si="166"/>
        <v>311</v>
      </c>
      <c r="PE90" s="115">
        <f t="shared" si="167"/>
        <v>281</v>
      </c>
      <c r="PF90" s="115">
        <f t="shared" si="168"/>
        <v>195</v>
      </c>
      <c r="PG90" s="119">
        <f t="shared" si="169"/>
        <v>155</v>
      </c>
      <c r="PH90" s="118">
        <f>ROUND(PB90/MAX(PB$9:PB$497)*100,0)</f>
        <v>33</v>
      </c>
      <c r="PI90" s="115">
        <f>ROUND(PC90/MAX(PC$9:PC$497)*100,0)</f>
        <v>18</v>
      </c>
      <c r="PJ90" s="115">
        <f>ROUND(PD90/MAX(PD$9:PD$497)*100,0)</f>
        <v>33</v>
      </c>
      <c r="PK90" s="115">
        <f>ROUND(PE90/MAX(PE$9:PE$497)*100,0)</f>
        <v>28</v>
      </c>
      <c r="PL90" s="115">
        <f>ROUND(PF90/MAX(PF$9:PF$497)*100,0)</f>
        <v>27</v>
      </c>
      <c r="PM90" s="119">
        <f>ROUND(PG90/MAX(PG$9:PG$497)*100,0)</f>
        <v>23</v>
      </c>
      <c r="PN90" s="118">
        <f>RANK(PH90,PH$9:PH$497,0)</f>
        <v>293</v>
      </c>
      <c r="PO90" s="115">
        <f>RANK(PI90,PI$9:PI$497,0)</f>
        <v>365</v>
      </c>
      <c r="PP90" s="115">
        <f>RANK(PJ90,PJ$9:PJ$497,0)</f>
        <v>300</v>
      </c>
      <c r="PQ90" s="115">
        <f>RANK(PK90,PK$9:PK$497,0)</f>
        <v>311</v>
      </c>
      <c r="PR90" s="115">
        <f>RANK(PL90,PL$9:PL$497,0)</f>
        <v>334</v>
      </c>
      <c r="PS90" s="119">
        <f>RANK(PM90,PM$9:PM$497,0)</f>
        <v>344</v>
      </c>
      <c r="PT90" s="120">
        <f>ROUND(FZ90/MAX(FZ$9:FZ$497)*100,0)</f>
        <v>54</v>
      </c>
      <c r="PU90" s="115">
        <f>ROUND(GA90/MAX(GA$9:GA$497)*100,0)</f>
        <v>16</v>
      </c>
      <c r="PV90" s="115">
        <f>ROUND(GB90/MAX(GB$9:GB$497)*100,0)</f>
        <v>91</v>
      </c>
      <c r="PW90" s="115">
        <f>ROUND(GC90/MAX(GC$9:GC$497)*100,0)</f>
        <v>50</v>
      </c>
      <c r="PX90" s="115">
        <f>ROUND(GD90/MAX(GD$9:GD$497)*100,0)</f>
        <v>16</v>
      </c>
      <c r="PY90" s="115">
        <f>ROUND(GE90/MAX(GE$9:GE$497)*100,0)</f>
        <v>12</v>
      </c>
      <c r="PZ90" s="115">
        <f>ROUND(GF90/MAX(GF$9:GF$497)*100,0)</f>
        <v>8</v>
      </c>
      <c r="QA90" s="116">
        <f>ROUND(GG90/MAX(GG$9:GG$497)*100,0)</f>
        <v>5</v>
      </c>
      <c r="QB90" s="115">
        <f>ROUND(GH90/MAX(GH$9:GH$497)*100,0)</f>
        <v>68</v>
      </c>
      <c r="QC90" s="121">
        <f>ROUND(GI90/MAX(GI$9:GI$497)*100,0)</f>
        <v>42</v>
      </c>
      <c r="QD90" s="120">
        <f>ROUND(AVERAGEIF($ES$9:$ES$497,$ES90,PT$9:PT$497),0)</f>
        <v>62</v>
      </c>
      <c r="QE90" s="120">
        <f>ROUND(AVERAGEIF($ES$9:$ES$497,$ES90,PU$9:PU$497),0)</f>
        <v>26</v>
      </c>
      <c r="QF90" s="120">
        <f>ROUND(AVERAGEIF($ES$9:$ES$497,$ES90,PV$9:PV$497),0)</f>
        <v>48</v>
      </c>
      <c r="QG90" s="120">
        <f>ROUND(AVERAGEIF($ES$9:$ES$497,$ES90,PW$9:PW$497),0)</f>
        <v>58</v>
      </c>
      <c r="QH90" s="120">
        <f>ROUND(AVERAGEIF($ES$9:$ES$497,$ES90,PX$9:PX$497),0)</f>
        <v>15</v>
      </c>
      <c r="QI90" s="120">
        <f>ROUND(AVERAGEIF($ES$9:$ES$497,$ES90,PY$9:PY$497),0)</f>
        <v>14</v>
      </c>
      <c r="QJ90" s="120">
        <f>ROUND(AVERAGEIF($ES$9:$ES$497,$ES90,PZ$9:PZ$497),0)</f>
        <v>14</v>
      </c>
      <c r="QK90" s="120">
        <f>ROUND(AVERAGEIF($ES$9:$ES$497,$ES90,QA$9:QA$497),0)</f>
        <v>15</v>
      </c>
      <c r="QL90" s="120">
        <f>ROUND(AVERAGEIF($ES$9:$ES$497,$ES90,QB$9:QB$497),0)</f>
        <v>41</v>
      </c>
      <c r="QM90" s="120">
        <f>ROUND(AVERAGEIF($ES$9:$ES$497,$ES90,QC$9:QC$497),0)</f>
        <v>30</v>
      </c>
      <c r="QN90" s="114">
        <f t="shared" si="183"/>
        <v>575</v>
      </c>
      <c r="QO90" s="115">
        <f t="shared" si="184"/>
        <v>275</v>
      </c>
      <c r="QP90" s="115">
        <f t="shared" si="185"/>
        <v>639</v>
      </c>
      <c r="QQ90" s="115">
        <f t="shared" si="186"/>
        <v>590</v>
      </c>
      <c r="QR90" s="115">
        <f t="shared" si="187"/>
        <v>480</v>
      </c>
      <c r="QS90" s="119">
        <f t="shared" si="188"/>
        <v>296</v>
      </c>
      <c r="QT90" s="114">
        <f>ROUND((QN90-MIN(QN$9:QN$497))/(MAX(QN$9:QN$497)-MIN(QN$9:QN$497))*100,0)</f>
        <v>54</v>
      </c>
      <c r="QU90" s="115">
        <f>ROUND((QO90-MIN(QO$9:QO$497))/(MAX(QO$9:QO$497)-MIN(QO$9:QO$497))*100,0)</f>
        <v>9</v>
      </c>
      <c r="QV90" s="115">
        <f>ROUND((QP90-MIN(QP$9:QP$497))/(MAX(QP$9:QP$497)-MIN(QP$9:QP$497))*100,0)</f>
        <v>42</v>
      </c>
      <c r="QW90" s="115">
        <f>ROUND((QQ90-MIN(QQ$9:QQ$497))/(MAX(QQ$9:QQ$497)-MIN(QQ$9:QQ$497))*100,0)</f>
        <v>38</v>
      </c>
      <c r="QX90" s="115">
        <f>ROUND((QR90-MIN(QR$9:QR$497))/(MAX(QR$9:QR$497)-MIN(QR$9:QR$497))*100,0)</f>
        <v>41</v>
      </c>
      <c r="QY90" s="115">
        <f>ROUND((QS90-MIN(QS$9:QS$497))/(MAX(QS$9:QS$497)-MIN(QS$9:QS$497))*100,0)</f>
        <v>25</v>
      </c>
      <c r="QZ90" s="114">
        <f>RANK(QN90,QN$9:QN$497,0)</f>
        <v>78</v>
      </c>
      <c r="RA90" s="115">
        <f>RANK(QO90,QO$9:QO$497,0)</f>
        <v>405</v>
      </c>
      <c r="RB90" s="115">
        <f>RANK(QP90,QP$9:QP$497,0)</f>
        <v>92</v>
      </c>
      <c r="RC90" s="115">
        <f>RANK(QQ90,QQ$9:QQ$497,0)</f>
        <v>191</v>
      </c>
      <c r="RD90" s="115">
        <f>RANK(QR90,QR$9:QR$497,0)</f>
        <v>277</v>
      </c>
      <c r="RE90" s="115">
        <f>RANK(QS90,QS$9:QS$497,0)</f>
        <v>349</v>
      </c>
      <c r="RF90" s="122"/>
      <c r="RG90" s="115">
        <f>($RH$3*(IH90+IJ90)*100*100/MAX(EX$9:EX$497)*$RO$3) +($RH$3*(II90+IJ90)*100*100/MAX(EX$9:EX$497)*$RO$4) + ($RH$3*IK90*100*100/MAX(EX$9:EX$497)*0.098)</f>
        <v>10.470833333333333</v>
      </c>
      <c r="RH90" s="115">
        <f>($RH$4*IL90*100*100/MAX(EZ$9:EZ$497))*$RQ$3</f>
        <v>0</v>
      </c>
      <c r="RI90" s="115">
        <f>($RH$3*IM90*100*100/MAX(EY$9:EY$497))*$RQ$4</f>
        <v>0</v>
      </c>
      <c r="RJ90" s="115">
        <f>($RH$3*IN90*100*100/MAX(EX$9:EX$497))</f>
        <v>0</v>
      </c>
      <c r="RK90" s="115">
        <f>($RH$4*IO90*100*100/MAX(EZ$9:EZ$497))*$RQ$3</f>
        <v>0</v>
      </c>
      <c r="RL90" s="115">
        <f>(($RL$4*IP90*100*((100/MAX(EX$9:EX$497)+100/MAX(EZ$9:EZ$497))/2))+($RL$4*IQ90*100*((100/MAX(EX$9:EX$497)+100/MAX(EZ$9:EZ$497))/2))+($RL$4*IR90*100*((100/MAX(EX$9:EX$497)+100/MAX(EZ$9:EZ$497))/2))+($RL$4*IS90*100*((100/MAX(EX$9:EX$497)+100/MAX(EZ$9:EZ$497))/2))+($RL$4*IT90*100*((100/MAX(EX$9:EX$497)+100/MAX(EZ$9:EZ$497))/2))+($RL$4*IU90*100*((100/MAX(EX$9:EX$497)+100/MAX(EZ$9:EZ$497))/2))+($RL$4*IV90*100*((100/MAX(EX$9:EX$497)+100/MAX(EZ$9:EZ$497))/2))+($RL$4*IW90*100*((100/MAX(EX$9:EX$497)+100/MAX(EZ$9:EZ$497))/2)))*$RS$3</f>
        <v>0</v>
      </c>
      <c r="RM90" s="115">
        <f>(($RH$3*IX90*100*100/MAX(EX$9:EX$497))+($RH$3*IY90*100*100/MAX(EX$9:EX$497))+($RH$3*IZ90*100*100/MAX(EX$9:EX$497))+($RH$3*JA90*100*100/MAX(EX$9:EX$497))+($RH$3*JB90*100*100/MAX(EX$9:EX$497))+($RH$3*JC90*100*100/MAX(EX$9:EX$497))+($RH$3*JD90*100*100/MAX(EX$9:EX$497))+($RH$3*JE90*100*100/MAX(EX$9:EX$497)))*$RS$4</f>
        <v>0</v>
      </c>
      <c r="RN90" s="115">
        <f>(($RH$4*JF90*100*100/MAX(EZ$9:EZ$497)) + ($RH$4*JG90*100*100/MAX(EZ$9:EZ$497)) + ($RH$4*JH90*100*100/MAX(EZ$9:EZ$497)) + ($RH$4*JI90*100*100/MAX(EZ$9:EZ$497)) + ($RH$4*JJ90*100*100/MAX(EZ$9:EZ$497)) + ($RH$4*JK90*100*100/MAX(EZ$9:EZ$497)) + ($RH$4*JL90*100*100/MAX(EZ$9:EZ$497)) + ($RH$4*JM90*100*100/MAX(EZ$9:EZ$497)))*$RU$3</f>
        <v>0</v>
      </c>
      <c r="RO90" s="115">
        <f>(($RL$4*JN90*100*((100/MAX(EX$9:EX$497)+100/MAX(EZ$9:EZ$497))/2))+($RL$4*JO90*100*((100/MAX(EX$9:EX$497)+100/MAX(EZ$9:EZ$497))/2))+($RL$4*JP90*100*((100/MAX(EX$9:EX$497)+100/MAX(EZ$9:EZ$497))/2))+($RL$4*JQ90*100*((100/MAX(EX$9:EX$497)+100/MAX(EZ$9:EZ$497))/2))+($RL$4*JR90*100*((100/MAX(EX$9:EX$497)+100/MAX(EZ$9:EZ$497))/2))+($RL$4*JS90*100*((100/MAX(EX$9:EX$497)+100/MAX(EZ$9:EZ$497))/2))+($RL$4*JT90*100*((100/MAX(EX$9:EX$497)+100/MAX(EZ$9:EZ$497))/2))+($RL$4*JU90*100*((100/MAX(EX$9:EX$497)+100/MAX(EZ$9:EZ$497))/2))+($RL$4*JV90*100*((100/MAX(EX$9:EX$497)+100/MAX(EZ$9:EZ$497))/2))+($RL$4*JW90*100*((100/MAX(EX$9:EX$497)+100/MAX(EZ$9:EZ$497))/2))+($RL$4*JX90*100*((100/MAX(EX$9:EX$497)+100/MAX(EZ$9:EZ$497))/2))+($RL$4*JY90*100*((100/MAX(EX$9:EX$497)+100/MAX(EZ$9:EZ$497))/2))+($RL$4*JZ90*100*((100/MAX(EX$9:EX$497)+100/MAX(EZ$9:EZ$497))/2)))*$RW$3/2</f>
        <v>3.6586666666666665</v>
      </c>
      <c r="RP90" s="119">
        <f>($RJ$3*KA90*100*100/MAX(FA$9:FA$497)) + ($RJ$3*KB90*100*100/MAX(FA$9:FA$497)/2) + ($RJ$3*KC90*100*100/MAX(FA$9:FA$497)/2) + ($RJ$3*KD90*100*100/MAX(FA$9:FA$497)/4) + ($RJ$3*KE90*100*100/MAX(FA$9:FA$497)/4)</f>
        <v>0</v>
      </c>
      <c r="RQ90" s="118">
        <f>($RL$4*KF90*100*((100/MAX(EX$9:EX$497)+100/MAX(EZ$9:EZ$497)))) * ($RO$3/2) + (($RL$4*KG90*100*((100/MAX(EX$9:EX$497)+100/MAX(EZ$9:EZ$497))))+($RL$4*KH90*100*((100/MAX(EX$9:EX$497)+100/MAX(EZ$9:EZ$497))))+($RL$4*KI90*100*((100/MAX(EX$9:EX$497)+100/MAX(EZ$9:EZ$497))))+($RL$4*KJ90*100*((100/MAX(EX$9:EX$497)+100/MAX(EZ$9:EZ$497))))+($RL$4*KK90*100*((100/MAX(EX$9:EX$497)+100/MAX(EZ$9:EZ$497))))+($RL$4*KL90*100*((100/MAX(EX$9:EX$497)+100/MAX(EZ$9:EZ$497))))+($RL$4*KM90*100*((100/MAX(EX$9:EX$497)+100/MAX(EZ$9:EZ$497))))+($RL$4*KN90*100*((100/MAX(EX$9:EX$497)+100/MAX(EZ$9:EZ$497))))+($RL$4*KO90*100*((100/MAX(EX$9:EX$497)+100/MAX(EZ$9:EZ$497))))+($RL$4*KP90*100*((100/MAX(EX$9:EX$497)+100/MAX(EZ$9:EZ$497))))+($RL$4*KQ90*100*((100/MAX(EX$9:EX$497)+100/MAX(EZ$9:EZ$497))))+($RL$4*KR90*100*((100/MAX(EX$9:EX$497)+100/MAX(EZ$9:EZ$497))))+($RL$4*KS90*100*((100/MAX(EX$9:EX$497)+100/MAX(EZ$9:EZ$497))))+($RL$4*KV90*100*((100/MAX(EX$9:EX$497)+100/MAX(EZ$9:EZ$497))))) * (($RO$3+$RO$4)/6)</f>
        <v>0</v>
      </c>
      <c r="RR90" s="115">
        <f>(($RL$4*KW90*100*((100/MAX(EX$9:EX$497)+100/MAX(EZ$9:EZ$497))))) * ($RO$3/2) + (($RL$4*KX90*100*((100/MAX(EX$9:EX$497)+100/MAX(EZ$9:EZ$497))))+($RL$4*KY90*100*((100/MAX(EX$9:EX$497)+100/MAX(EZ$9:EZ$497))))+($RL$4*KZ90*100*((100/MAX(EX$9:EX$497)+100/MAX(EZ$9:EZ$497))))+($RL$4*LA90*100*((100/MAX(EX$9:EX$497)+100/MAX(EZ$9:EZ$497))))+($RL$4*LB90*100*((100/MAX(EX$9:EX$497)+100/MAX(EZ$9:EZ$497))))+($RL$4*LC90*100*((100/MAX(EX$9:EX$497)+100/MAX(EZ$9:EZ$497))))) * (($RO$3+$RO$4)/6)</f>
        <v>0</v>
      </c>
      <c r="RS90" s="119">
        <f>(($RL$4*LD90*100*((100/MAX(EX$9:EX$497)+100/MAX(EZ$9:EZ$497))))+($RL$4*LE90*100*((100/MAX(EX$9:EX$497)+100/MAX(EZ$9:EZ$497))))) * (($RO$3+$RO$4)/6)</f>
        <v>0</v>
      </c>
      <c r="RT90" s="118">
        <f>($RJ$4*LH90*100*(100/MAX(EV$9:EV$497)))+($RJ$4*LI90*100*(100/MAX(EV$9:EV$497)))</f>
        <v>0</v>
      </c>
      <c r="RU90" s="119">
        <f>($RJ$4*LJ90*(100/MAX(EV$9:EV$497)))/2 + ($RL$3*LK90*(100/MAX(EW$9:EW$497))) + ($RJ$4*LL90*(100/MAX(EV$9:EV$497)))/4 + ($RL$3*LM90*(100/MAX(EW$9:EW$497)))</f>
        <v>0</v>
      </c>
      <c r="RV90" s="118">
        <f>($RJ$4*LN90*100*100/MAX(EV$9:EV$497)/2)+($RJ$4*LO90*100*100/MAX(EV$9:EV$497)/2)+($RJ$4*LP90*100*100/MAX(EV$9:EV$497))+($RJ$4*LQ90*100*100/MAX(EV$9:EV$497))+($RJ$4*LR90*100*100/MAX(EV$9:EV$497))</f>
        <v>0</v>
      </c>
      <c r="RW90" s="115">
        <f>($RJ$4*LS90*100*100/MAX(EV$9:EV$497)) + (($RJ$4*LT90*100*100/MAX(EV$9:EV$497))+($RJ$4*LU90*100*100/MAX(EV$9:EV$497))+($RJ$4*LV90*100*100/MAX(EV$9:EV$497))+($RJ$4*LW90*100*100/MAX(EV$9:EV$497))+($RJ$4*LX90*100*100/MAX(EV$9:EV$497))+($RJ$4*LY90*100*100/MAX(EV$9:EV$497))+($RJ$4*LZ90*100*100/MAX(EV$9:EV$497))+($RJ$4*MA90*100*100/MAX(EV$9:EV$497)))/2</f>
        <v>0</v>
      </c>
      <c r="RX90" s="119">
        <f>($RJ$4*MB90*100*100/MAX(EV$9:EV$497))+($RJ$4*MC90*100*100/MAX(EV$9:EV$497))+($RJ$4*MD90*100*100/MAX(EV$9:EV$497))+($RJ$4*ME90*100*100/MAX(EV$9:EV$497))+($RJ$4*MF90*100*100/MAX(EV$9:EV$497))+($RJ$4*MG90*100*100/MAX(EV$9:EV$497))+($RJ$4*MH90*100*100/MAX(EV$9:EV$497))+($RJ$4*MI90*100*100/MAX(EV$9:EV$497))+($RJ$4*MJ90*100*100/MAX(EV$9:EV$497))+($RJ$4*MK90*100*100/MAX(EV$9:EV$497))+($RJ$4*ML90*100*100/MAX(EV$9:EV$497))+($RJ$4*MM90*100*100/MAX(EV$9:EV$497))+($RJ$4*MN90*100*100/MAX(EV$9:EV$497))</f>
        <v>0</v>
      </c>
      <c r="RY90" s="118">
        <f>($RJ$4*MQ90*100*100/MAX(EV$9:EV$497))/2 + (($RJ$4*MR90*100*100/MAX(EV$9:EV$497))+($RJ$4*MS90*100*100/MAX(EV$9:EV$497))+($RJ$4*MT90*100*100/MAX(EV$9:EV$497))+($RJ$4*MU90*100*100/MAX(EV$9:EV$497))+($RJ$4*MV90*100*100/MAX(EV$9:EV$497))+($RJ$4*MW90*100*100/MAX(EV$9:EV$497))+($RJ$4*MX90*100*100/MAX(EV$9:EV$497))+($RJ$4*MY90*100*100/MAX(EV$9:EV$497))+($RJ$4*MZ90*100*100/MAX(EV$9:EV$497))+($RJ$4*NA90*100*100/MAX(EV$9:EV$497))+($RJ$4*NB90*100*100/MAX(EV$9:EV$497))+($RJ$4*NC90*100*100/MAX(EV$9:EV$497))+($RJ$4*ND90*100*100/MAX(EV$9:EV$497))+($RJ$4*NG90*100*100/MAX(EV$9:EV$497)))/4</f>
        <v>2.9494382022471917</v>
      </c>
      <c r="RZ90" s="115">
        <f>($RJ$4*NH90*100*100/MAX(EV$9:EV$497))/2 + (($RJ$4*NI90*100*100/MAX(EV$9:EV$497))+($RJ$4*NJ90*100*100/MAX(EV$9:EV$497))+($RJ$4*NK90*100*100/MAX(EV$9:EV$497))+($RJ$4*NL90*100*100/MAX(EV$9:EV$497))+($RJ$4*NM90*100*100/MAX(EV$9:EV$497))+($RJ$4*NN90*100*100/MAX(EV$9:EV$497)))/4</f>
        <v>0</v>
      </c>
      <c r="SA90" s="117">
        <f>(($RJ$4*NO90*100*100/MAX(EV$9:EV$497))+($RJ$4*NP90*100*100/MAX(EV$9:EV$497)))/4</f>
        <v>2.9494382022471917</v>
      </c>
      <c r="SB90" s="118">
        <f t="shared" si="170"/>
        <v>20.028376404494381</v>
      </c>
      <c r="SC90" s="115">
        <f t="shared" si="171"/>
        <v>15.309275280898877</v>
      </c>
      <c r="SD90" s="115">
        <f t="shared" si="172"/>
        <v>5.1333857677902621</v>
      </c>
      <c r="SE90" s="115">
        <f t="shared" si="173"/>
        <v>15.309275280898877</v>
      </c>
      <c r="SF90" s="115">
        <f t="shared" si="174"/>
        <v>5.1333857677902621</v>
      </c>
      <c r="SG90" s="115">
        <f t="shared" si="175"/>
        <v>5.8988764044943833</v>
      </c>
      <c r="SH90" s="115">
        <f>ROUND(SB90/MAX(SB$9:SB$497)*100,0)</f>
        <v>25</v>
      </c>
      <c r="SI90" s="115">
        <f>ROUND(SC90/MAX(SC$9:SC$497)*100,0)</f>
        <v>23</v>
      </c>
      <c r="SJ90" s="115">
        <f>ROUND(SD90/MAX(SD$9:SD$497)*100,0)</f>
        <v>8</v>
      </c>
      <c r="SK90" s="115">
        <f>ROUND(SE90/MAX(SE$9:SE$497)*100,0)</f>
        <v>12</v>
      </c>
      <c r="SL90" s="115">
        <f>ROUND(SF90/MAX(SF$9:SF$497)*100,0)</f>
        <v>13</v>
      </c>
      <c r="SM90" s="121">
        <f>ROUND(SG90/MAX(SG$9:SG$497)*100,0)</f>
        <v>6</v>
      </c>
      <c r="SN90" s="115">
        <f>ROUND(AVERAGEIF($ES$9:$ES$497,$ES90,SH$9:SH$497),0)</f>
        <v>26</v>
      </c>
      <c r="SO90" s="115">
        <f>ROUND(AVERAGEIF($ES$9:$ES$497,$ES90,SI$9:SI$497),0)</f>
        <v>23</v>
      </c>
      <c r="SP90" s="115">
        <f>ROUND(AVERAGEIF($ES$9:$ES$497,$ES90,SJ$9:SJ$497),0)</f>
        <v>4</v>
      </c>
      <c r="SQ90" s="115">
        <f>ROUND(AVERAGEIF($ES$9:$ES$497,$ES90,SK$9:SK$497),0)</f>
        <v>20</v>
      </c>
      <c r="SR90" s="115">
        <f>ROUND(AVERAGEIF($ES$9:$ES$497,$ES90,SL$9:SL$497),0)</f>
        <v>7</v>
      </c>
      <c r="SS90" s="121">
        <f>ROUND(AVERAGEIF($ES$9:$ES$497,$ES90,SM$9:SM$497),0)</f>
        <v>6</v>
      </c>
      <c r="ST90" s="114">
        <f>RANK(SB90,SB$9:SB$497,0)</f>
        <v>170</v>
      </c>
      <c r="SU90" s="115">
        <f>RANK(SC90,SC$9:SC$497,0)</f>
        <v>129</v>
      </c>
      <c r="SV90" s="115">
        <f>RANK(SD90,SD$9:SD$497,0)</f>
        <v>100</v>
      </c>
      <c r="SW90" s="115">
        <f>RANK(SE90,SE$9:SE$497,0)</f>
        <v>146</v>
      </c>
      <c r="SX90" s="115">
        <f>RANK(SF90,SF$9:SF$497,0)</f>
        <v>54</v>
      </c>
      <c r="SY90" s="115">
        <f>RANK(SG90,SG$9:SG$497,0)</f>
        <v>154</v>
      </c>
      <c r="SZ90" s="115">
        <f>COUNTIFS(SB$9:SB$497,"&gt;"&amp;SB90,$ES$9:$ES$497,$ES90)+1</f>
        <v>41</v>
      </c>
      <c r="TA90" s="115">
        <f>COUNTIFS(SC$9:SC$497,"&gt;"&amp;SC90,$ES$9:$ES$497,$ES90)+1</f>
        <v>40</v>
      </c>
      <c r="TB90" s="115">
        <f>COUNTIFS(SD$9:SD$497,"&gt;"&amp;SD90,$ES$9:$ES$497,$ES90)+1</f>
        <v>13</v>
      </c>
      <c r="TC90" s="115">
        <f>COUNTIFS(SE$9:SE$497,"&gt;"&amp;SE90,$ES$9:$ES$497,$ES90)+1</f>
        <v>45</v>
      </c>
      <c r="TD90" s="115">
        <f>COUNTIFS(SF$9:SF$497,"&gt;"&amp;SF90,$ES$9:$ES$497,$ES90)+1</f>
        <v>13</v>
      </c>
      <c r="TE90" s="117">
        <f>COUNTIFS(SG$9:SG$497,"&gt;"&amp;SG90,$ES$9:$ES$497,$ES90)+1</f>
        <v>36</v>
      </c>
      <c r="TF90" s="118">
        <f t="shared" si="176"/>
        <v>58</v>
      </c>
      <c r="TG90" s="115">
        <f t="shared" si="177"/>
        <v>56</v>
      </c>
      <c r="TH90" s="115">
        <f t="shared" si="178"/>
        <v>26</v>
      </c>
      <c r="TI90" s="115">
        <f t="shared" si="179"/>
        <v>45</v>
      </c>
      <c r="TJ90" s="115">
        <f t="shared" si="180"/>
        <v>41</v>
      </c>
      <c r="TK90" s="115">
        <f t="shared" si="181"/>
        <v>33</v>
      </c>
      <c r="TL90" s="117">
        <f t="shared" si="182"/>
        <v>29</v>
      </c>
      <c r="TM90" s="118">
        <f>ROUND(TF90/MAX(TF$9:TF$497)*100,0)</f>
        <v>32</v>
      </c>
      <c r="TN90" s="115">
        <f>ROUND(TG90/MAX(TG$9:TG$497)*100,0)</f>
        <v>31</v>
      </c>
      <c r="TO90" s="115">
        <f>ROUND(TH90/MAX(TH$9:TH$497)*100,0)</f>
        <v>14</v>
      </c>
      <c r="TP90" s="115">
        <f>ROUND(TI90/MAX(TI$9:TI$497)*100,0)</f>
        <v>25</v>
      </c>
      <c r="TQ90" s="115">
        <f>ROUND(TJ90/MAX(TJ$9:TJ$497)*100,0)</f>
        <v>21</v>
      </c>
      <c r="TR90" s="115">
        <f>ROUND(TK90/MAX(TK$9:TK$497)*100,0)</f>
        <v>17</v>
      </c>
      <c r="TS90" s="119">
        <f>ROUND(TL90/MAX(TL$9:TL$497)*100,0)</f>
        <v>15</v>
      </c>
      <c r="TT90" s="120">
        <f>RANK(TM90,TM$9:TM$497,0)</f>
        <v>274</v>
      </c>
      <c r="TU90" s="115">
        <f>RANK(TN90,TN$9:TN$497,0)</f>
        <v>203</v>
      </c>
      <c r="TV90" s="115">
        <f>RANK(TO90,TO$9:TO$497,0)</f>
        <v>325</v>
      </c>
      <c r="TW90" s="115">
        <f>RANK(TP90,TP$9:TP$497,0)</f>
        <v>264</v>
      </c>
      <c r="TX90" s="115">
        <f>RANK(TQ90,TQ$9:TQ$497,0)</f>
        <v>249</v>
      </c>
      <c r="TY90" s="115">
        <f>RANK(TR90,TR$9:TR$497,0)</f>
        <v>316</v>
      </c>
      <c r="TZ90" s="121">
        <f>RANK(TS90,TS$9:TS$497,0)</f>
        <v>322</v>
      </c>
      <c r="UA90" s="132"/>
      <c r="UB90" s="7" t="s">
        <v>1</v>
      </c>
    </row>
    <row r="91" spans="1:548" x14ac:dyDescent="0.15">
      <c r="A91" s="183">
        <v>83</v>
      </c>
      <c r="B91" s="203" t="s">
        <v>760</v>
      </c>
      <c r="C91" s="63"/>
      <c r="D91" s="63"/>
      <c r="E91" s="64" t="s">
        <v>518</v>
      </c>
      <c r="F91" s="65">
        <v>41</v>
      </c>
      <c r="G91" s="65" t="s">
        <v>519</v>
      </c>
      <c r="H91" s="65"/>
      <c r="I91" s="66" t="s">
        <v>521</v>
      </c>
      <c r="J91" s="67" t="s">
        <v>521</v>
      </c>
      <c r="K91" s="67" t="s">
        <v>521</v>
      </c>
      <c r="L91" s="67" t="s">
        <v>521</v>
      </c>
      <c r="M91" s="67" t="s">
        <v>521</v>
      </c>
      <c r="N91" s="67" t="s">
        <v>521</v>
      </c>
      <c r="O91" s="67" t="s">
        <v>521</v>
      </c>
      <c r="P91" s="67" t="s">
        <v>521</v>
      </c>
      <c r="Q91" s="67" t="s">
        <v>521</v>
      </c>
      <c r="R91" s="68" t="s">
        <v>521</v>
      </c>
      <c r="S91" s="69" t="s">
        <v>521</v>
      </c>
      <c r="T91" s="67" t="s">
        <v>521</v>
      </c>
      <c r="U91" s="67" t="s">
        <v>521</v>
      </c>
      <c r="V91" s="67" t="s">
        <v>521</v>
      </c>
      <c r="W91" s="67" t="s">
        <v>521</v>
      </c>
      <c r="X91" s="67" t="s">
        <v>521</v>
      </c>
      <c r="Y91" s="67" t="s">
        <v>521</v>
      </c>
      <c r="Z91" s="67" t="s">
        <v>521</v>
      </c>
      <c r="AA91" s="67" t="s">
        <v>521</v>
      </c>
      <c r="AB91" s="68" t="s">
        <v>521</v>
      </c>
      <c r="AC91" s="69" t="s">
        <v>521</v>
      </c>
      <c r="AD91" s="67" t="s">
        <v>521</v>
      </c>
      <c r="AE91" s="67" t="s">
        <v>521</v>
      </c>
      <c r="AF91" s="67" t="s">
        <v>521</v>
      </c>
      <c r="AG91" s="67" t="s">
        <v>521</v>
      </c>
      <c r="AH91" s="67" t="s">
        <v>520</v>
      </c>
      <c r="AI91" s="67" t="s">
        <v>520</v>
      </c>
      <c r="AJ91" s="67" t="s">
        <v>520</v>
      </c>
      <c r="AK91" s="67" t="s">
        <v>520</v>
      </c>
      <c r="AL91" s="68" t="s">
        <v>521</v>
      </c>
      <c r="AM91" s="69" t="s">
        <v>521</v>
      </c>
      <c r="AN91" s="67" t="s">
        <v>521</v>
      </c>
      <c r="AO91" s="67" t="s">
        <v>521</v>
      </c>
      <c r="AP91" s="67" t="s">
        <v>521</v>
      </c>
      <c r="AQ91" s="67" t="s">
        <v>521</v>
      </c>
      <c r="AR91" s="67" t="s">
        <v>521</v>
      </c>
      <c r="AS91" s="67" t="s">
        <v>521</v>
      </c>
      <c r="AT91" s="67" t="s">
        <v>521</v>
      </c>
      <c r="AU91" s="67" t="s">
        <v>521</v>
      </c>
      <c r="AV91" s="68" t="s">
        <v>521</v>
      </c>
      <c r="AW91" s="69" t="s">
        <v>521</v>
      </c>
      <c r="AX91" s="67" t="s">
        <v>521</v>
      </c>
      <c r="AY91" s="67" t="s">
        <v>521</v>
      </c>
      <c r="AZ91" s="67" t="s">
        <v>521</v>
      </c>
      <c r="BA91" s="67" t="s">
        <v>521</v>
      </c>
      <c r="BB91" s="67" t="s">
        <v>521</v>
      </c>
      <c r="BC91" s="67" t="s">
        <v>521</v>
      </c>
      <c r="BD91" s="67" t="s">
        <v>521</v>
      </c>
      <c r="BE91" s="67" t="s">
        <v>521</v>
      </c>
      <c r="BF91" s="68" t="s">
        <v>521</v>
      </c>
      <c r="BG91" s="69" t="s">
        <v>521</v>
      </c>
      <c r="BH91" s="67" t="s">
        <v>521</v>
      </c>
      <c r="BI91" s="67" t="s">
        <v>521</v>
      </c>
      <c r="BJ91" s="67" t="s">
        <v>521</v>
      </c>
      <c r="BK91" s="67" t="s">
        <v>521</v>
      </c>
      <c r="BL91" s="67" t="s">
        <v>521</v>
      </c>
      <c r="BM91" s="67" t="s">
        <v>521</v>
      </c>
      <c r="BN91" s="67" t="s">
        <v>521</v>
      </c>
      <c r="BO91" s="67" t="s">
        <v>521</v>
      </c>
      <c r="BP91" s="68" t="s">
        <v>521</v>
      </c>
      <c r="BQ91" s="70" t="s">
        <v>521</v>
      </c>
      <c r="BR91" s="67" t="s">
        <v>521</v>
      </c>
      <c r="BS91" s="67" t="s">
        <v>521</v>
      </c>
      <c r="BT91" s="67" t="s">
        <v>521</v>
      </c>
      <c r="BU91" s="67" t="s">
        <v>521</v>
      </c>
      <c r="BV91" s="67" t="s">
        <v>521</v>
      </c>
      <c r="BW91" s="67" t="s">
        <v>521</v>
      </c>
      <c r="BX91" s="67" t="s">
        <v>521</v>
      </c>
      <c r="BY91" s="67" t="s">
        <v>521</v>
      </c>
      <c r="BZ91" s="68" t="s">
        <v>521</v>
      </c>
      <c r="CA91" s="69" t="s">
        <v>521</v>
      </c>
      <c r="CB91" s="67" t="s">
        <v>521</v>
      </c>
      <c r="CC91" s="67" t="s">
        <v>521</v>
      </c>
      <c r="CD91" s="67" t="s">
        <v>521</v>
      </c>
      <c r="CE91" s="67" t="s">
        <v>521</v>
      </c>
      <c r="CF91" s="67" t="s">
        <v>521</v>
      </c>
      <c r="CG91" s="67" t="s">
        <v>521</v>
      </c>
      <c r="CH91" s="67" t="s">
        <v>521</v>
      </c>
      <c r="CI91" s="67" t="s">
        <v>521</v>
      </c>
      <c r="CJ91" s="68" t="s">
        <v>521</v>
      </c>
      <c r="CK91" s="69" t="s">
        <v>521</v>
      </c>
      <c r="CL91" s="67" t="s">
        <v>521</v>
      </c>
      <c r="CM91" s="67" t="s">
        <v>521</v>
      </c>
      <c r="CN91" s="67" t="s">
        <v>521</v>
      </c>
      <c r="CO91" s="67" t="s">
        <v>521</v>
      </c>
      <c r="CP91" s="67" t="s">
        <v>521</v>
      </c>
      <c r="CQ91" s="67" t="s">
        <v>521</v>
      </c>
      <c r="CR91" s="67" t="s">
        <v>521</v>
      </c>
      <c r="CS91" s="67" t="s">
        <v>521</v>
      </c>
      <c r="CT91" s="68" t="s">
        <v>521</v>
      </c>
      <c r="CU91" s="69" t="s">
        <v>521</v>
      </c>
      <c r="CV91" s="67" t="s">
        <v>521</v>
      </c>
      <c r="CW91" s="67" t="s">
        <v>521</v>
      </c>
      <c r="CX91" s="67" t="s">
        <v>521</v>
      </c>
      <c r="CY91" s="67" t="s">
        <v>521</v>
      </c>
      <c r="CZ91" s="67" t="s">
        <v>521</v>
      </c>
      <c r="DA91" s="67" t="s">
        <v>521</v>
      </c>
      <c r="DB91" s="67" t="s">
        <v>521</v>
      </c>
      <c r="DC91" s="67" t="s">
        <v>521</v>
      </c>
      <c r="DD91" s="68" t="s">
        <v>521</v>
      </c>
      <c r="DE91" s="69" t="s">
        <v>521</v>
      </c>
      <c r="DF91" s="71" t="s">
        <v>521</v>
      </c>
      <c r="DG91" s="67" t="s">
        <v>521</v>
      </c>
      <c r="DH91" s="67" t="s">
        <v>521</v>
      </c>
      <c r="DI91" s="67" t="s">
        <v>521</v>
      </c>
      <c r="DJ91" s="67" t="s">
        <v>521</v>
      </c>
      <c r="DK91" s="67" t="s">
        <v>521</v>
      </c>
      <c r="DL91" s="67" t="s">
        <v>521</v>
      </c>
      <c r="DM91" s="67" t="s">
        <v>521</v>
      </c>
      <c r="DN91" s="68" t="s">
        <v>521</v>
      </c>
      <c r="DO91" s="70" t="s">
        <v>521</v>
      </c>
      <c r="DP91" s="71" t="s">
        <v>521</v>
      </c>
      <c r="DQ91" s="67" t="s">
        <v>521</v>
      </c>
      <c r="DR91" s="67" t="s">
        <v>521</v>
      </c>
      <c r="DS91" s="67" t="s">
        <v>521</v>
      </c>
      <c r="DT91" s="67" t="s">
        <v>521</v>
      </c>
      <c r="DU91" s="67" t="s">
        <v>521</v>
      </c>
      <c r="DV91" s="67" t="s">
        <v>521</v>
      </c>
      <c r="DW91" s="67" t="s">
        <v>521</v>
      </c>
      <c r="DX91" s="72" t="s">
        <v>521</v>
      </c>
      <c r="DY91" s="73" t="s">
        <v>522</v>
      </c>
      <c r="DZ91" s="74">
        <v>2</v>
      </c>
      <c r="EA91" s="74">
        <v>3</v>
      </c>
      <c r="EB91" s="74">
        <v>3</v>
      </c>
      <c r="EC91" s="75">
        <v>4</v>
      </c>
      <c r="ED91" s="76" t="s">
        <v>522</v>
      </c>
      <c r="EE91" s="74">
        <f t="shared" si="132"/>
        <v>2</v>
      </c>
      <c r="EF91" s="74">
        <f t="shared" si="133"/>
        <v>6</v>
      </c>
      <c r="EG91" s="74">
        <f t="shared" si="134"/>
        <v>18</v>
      </c>
      <c r="EH91" s="77">
        <f t="shared" si="135"/>
        <v>72</v>
      </c>
      <c r="EI91" s="73">
        <v>30</v>
      </c>
      <c r="EJ91" s="74">
        <v>50</v>
      </c>
      <c r="EK91" s="74">
        <v>90</v>
      </c>
      <c r="EL91" s="74">
        <v>150</v>
      </c>
      <c r="EM91" s="75">
        <v>450</v>
      </c>
      <c r="EN91" s="78">
        <v>1</v>
      </c>
      <c r="EO91" s="79">
        <f t="shared" si="136"/>
        <v>0.83333333333333337</v>
      </c>
      <c r="EP91" s="79">
        <f t="shared" si="137"/>
        <v>0.5</v>
      </c>
      <c r="EQ91" s="79">
        <f t="shared" si="138"/>
        <v>0.27777777777777779</v>
      </c>
      <c r="ER91" s="80">
        <f t="shared" si="139"/>
        <v>0.20833333333333334</v>
      </c>
      <c r="ES91" s="128" t="s">
        <v>564</v>
      </c>
      <c r="ET91" s="82"/>
      <c r="EU91" s="83">
        <v>4</v>
      </c>
      <c r="EV91" s="73">
        <v>37</v>
      </c>
      <c r="EW91" s="74">
        <v>26</v>
      </c>
      <c r="EX91" s="74">
        <v>21</v>
      </c>
      <c r="EY91" s="74">
        <v>20</v>
      </c>
      <c r="EZ91" s="74">
        <v>12</v>
      </c>
      <c r="FA91" s="74">
        <v>13</v>
      </c>
      <c r="FB91" s="74">
        <v>38</v>
      </c>
      <c r="FC91" s="74">
        <v>29</v>
      </c>
      <c r="FD91" s="74">
        <f t="shared" si="140"/>
        <v>33</v>
      </c>
      <c r="FE91" s="84">
        <f t="shared" si="141"/>
        <v>50</v>
      </c>
      <c r="FF91" s="73">
        <f>RANK(EV91,$EV$9:$EV$497,0)</f>
        <v>334</v>
      </c>
      <c r="FG91" s="74">
        <f>RANK(EW91,$EW$9:$EW$497,0)</f>
        <v>314</v>
      </c>
      <c r="FH91" s="74">
        <f>RANK(EX91,$EX$9:$EX$497,0)</f>
        <v>297</v>
      </c>
      <c r="FI91" s="74">
        <f>RANK(EY91,$EY$9:$EY$497,0)</f>
        <v>307</v>
      </c>
      <c r="FJ91" s="74">
        <f>RANK(EZ91,$EZ$9:$EZ$497,0)</f>
        <v>297</v>
      </c>
      <c r="FK91" s="74">
        <f>RANK(FA91,$FA$9:$FA$497,0)</f>
        <v>267</v>
      </c>
      <c r="FL91" s="74">
        <f>RANK(FB91,$FB$9:$FB$497,0)</f>
        <v>218</v>
      </c>
      <c r="FM91" s="74">
        <f>RANK(FC91,$FC$9:$FC$497,0)</f>
        <v>280</v>
      </c>
      <c r="FN91" s="74">
        <f>RANK(FD91,$FD$9:$FD$497,0)</f>
        <v>351</v>
      </c>
      <c r="FO91" s="84">
        <f>RANK(FE91,$FE$9:$FE$497,0)</f>
        <v>303</v>
      </c>
      <c r="FP91" s="73">
        <f>COUNTIFS($EV$9:$EV$497,"&gt;"&amp;EV91,$ES$9:$ES$497,ES91)+1</f>
        <v>73</v>
      </c>
      <c r="FQ91" s="74">
        <f>COUNTIFS($EW$9:$EW$497,"&gt;"&amp;EW91,$ES$9:$ES$497,ES91)+1</f>
        <v>79</v>
      </c>
      <c r="FR91" s="74">
        <f>COUNTIFS($EX$9:$EX$497,"&gt;"&amp;EX91,$ES$9:$ES$497,ES91)+1</f>
        <v>78</v>
      </c>
      <c r="FS91" s="74">
        <f>COUNTIFS($EY$9:$EY$497,"&gt;"&amp;EY91,$ES$9:$ES$497,ES91)+1</f>
        <v>71</v>
      </c>
      <c r="FT91" s="74">
        <f>COUNTIFS($EZ$9:$EZ$497,"&gt;"&amp;EZ91,$ES$9:$ES$497,ES91)+1</f>
        <v>81</v>
      </c>
      <c r="FU91" s="74">
        <f>COUNTIFS($FA$9:$FA$497,"&gt;"&amp;FA91,$ES$9:$ES$497,ES91)+1</f>
        <v>77</v>
      </c>
      <c r="FV91" s="74">
        <f>COUNTIFS($FB$9:$FB$497,"&gt;"&amp;FB91,$ES$9:$ES$497,ES91)+1</f>
        <v>77</v>
      </c>
      <c r="FW91" s="74">
        <f>COUNTIFS($FC$9:$FC$497,"&gt;"&amp;FC91,$ES$9:$ES$497,ES91)+1</f>
        <v>78</v>
      </c>
      <c r="FX91" s="74">
        <f>COUNTIFS($FD$9:$FD$497,"&gt;"&amp;FD91,$ES$9:$ES$497,ES91)+1</f>
        <v>81</v>
      </c>
      <c r="FY91" s="84">
        <f>COUNTIFS($FE$9:$FE$497,"&gt;"&amp;FE91,$ES$9:$ES$497,ES91)+1</f>
        <v>77</v>
      </c>
      <c r="FZ91" s="85">
        <f t="shared" si="142"/>
        <v>0.9</v>
      </c>
      <c r="GA91" s="86">
        <f t="shared" si="143"/>
        <v>0.63</v>
      </c>
      <c r="GB91" s="86">
        <f t="shared" si="144"/>
        <v>0.51</v>
      </c>
      <c r="GC91" s="86">
        <f t="shared" si="145"/>
        <v>0.49</v>
      </c>
      <c r="GD91" s="86">
        <f t="shared" si="146"/>
        <v>0.28999999999999998</v>
      </c>
      <c r="GE91" s="86">
        <f t="shared" si="147"/>
        <v>0.32</v>
      </c>
      <c r="GF91" s="86">
        <f t="shared" si="148"/>
        <v>0.93</v>
      </c>
      <c r="GG91" s="86">
        <f t="shared" si="149"/>
        <v>0.71</v>
      </c>
      <c r="GH91" s="86">
        <f t="shared" si="150"/>
        <v>0.8</v>
      </c>
      <c r="GI91" s="87">
        <f t="shared" si="151"/>
        <v>1.22</v>
      </c>
      <c r="GJ91" s="85">
        <f>ROUND(((FZ91-AVERAGE(FZ$9:FZ$497))/STDEVP(FZ$9:FZ$497)*10+50),2)</f>
        <v>47.41</v>
      </c>
      <c r="GK91" s="86">
        <f>ROUND(((GA91-AVERAGE(GA$9:GA$497))/STDEVP(GA$9:GA$497)*10+50),2)</f>
        <v>48.19</v>
      </c>
      <c r="GL91" s="86">
        <f>ROUND(((GB91-AVERAGE(GB$9:GB$497))/STDEVP(GB$9:GB$497)*10+50),2)</f>
        <v>47.26</v>
      </c>
      <c r="GM91" s="86">
        <f>ROUND(((GC91-AVERAGE(GC$9:GC$497))/STDEVP(GC$9:GC$497)*10+50),2)</f>
        <v>48.19</v>
      </c>
      <c r="GN91" s="86">
        <f>ROUND(((GD91-AVERAGE(GD$9:GD$497))/STDEVP(GD$9:GD$497)*10+50),2)</f>
        <v>46.5</v>
      </c>
      <c r="GO91" s="86">
        <f>ROUND(((GE91-AVERAGE(GE$9:GE$497))/STDEVP(GE$9:GE$497)*10+50),2)</f>
        <v>48.97</v>
      </c>
      <c r="GP91" s="86">
        <f>ROUND(((GF91-AVERAGE(GF$9:GF$497))/STDEVP(GF$9:GF$497)*10+50),2)</f>
        <v>59.29</v>
      </c>
      <c r="GQ91" s="86">
        <f>ROUND(((GG91-AVERAGE(GG$9:GG$497))/STDEVP(GG$9:GG$497)*10+50),2)</f>
        <v>52.47</v>
      </c>
      <c r="GR91" s="86">
        <f>ROUND(((GH91-AVERAGE(GH$9:GH$497))/STDEVP(GH$9:GH$497)*10+50),2)</f>
        <v>43.63</v>
      </c>
      <c r="GS91" s="87">
        <f>ROUND(((GI91-AVERAGE(GI$9:GI$497))/STDEVP(GI$9:GI$497)*10+50),2)</f>
        <v>50.13</v>
      </c>
      <c r="GT91" s="73">
        <f>RANK(GJ91,$GJ$9:$GJ$497,0)</f>
        <v>264</v>
      </c>
      <c r="GU91" s="74">
        <f>RANK(GK91,$GK$9:$GK$497,0)</f>
        <v>210</v>
      </c>
      <c r="GV91" s="74">
        <f>RANK(GL91,$GL$9:$GL$497,0)</f>
        <v>250</v>
      </c>
      <c r="GW91" s="74">
        <f>RANK(GM91,$GM$9:$GM$497,0)</f>
        <v>228</v>
      </c>
      <c r="GX91" s="74">
        <f>RANK(GN91,$GN$9:$GN$497,0)</f>
        <v>213</v>
      </c>
      <c r="GY91" s="74">
        <f>RANK(GO91,$GO$9:$GO$497,0)</f>
        <v>159</v>
      </c>
      <c r="GZ91" s="74">
        <f>RANK(GP91,$GP$9:$GP$497,0)</f>
        <v>79</v>
      </c>
      <c r="HA91" s="74">
        <f>RANK(GQ91,$GQ$9:$GQ$497,0)</f>
        <v>168</v>
      </c>
      <c r="HB91" s="74">
        <f>RANK(GR91,$GR$9:$GR$497,0)</f>
        <v>304</v>
      </c>
      <c r="HC91" s="84">
        <f>RANK(GS91,$GS$9:$GS$497,0)</f>
        <v>177</v>
      </c>
      <c r="HD91" s="85">
        <f>ROUND(AVERAGEIF($ES$9:$ES$497,$ES91,$FZ$9:$FZ$497),2)</f>
        <v>0.92</v>
      </c>
      <c r="HE91" s="86">
        <f>ROUND(AVERAGEIF($ES$9:$ES$497,$ES91,$GA$9:$GA$497),2)</f>
        <v>0.65</v>
      </c>
      <c r="HF91" s="86">
        <f>ROUND(AVERAGEIF($ES$9:$ES$497,$ES91,$GB$9:$GB$497),2)</f>
        <v>0.69</v>
      </c>
      <c r="HG91" s="86">
        <f>ROUND(AVERAGEIF($ES$9:$ES$497,$ES91,$GC$9:$GC$497),2)</f>
        <v>0.54</v>
      </c>
      <c r="HH91" s="86">
        <f>ROUND(AVERAGEIF($ES$9:$ES$497,$ES91,$GD$9:$GD$497),2)</f>
        <v>0.32</v>
      </c>
      <c r="HI91" s="86">
        <f>ROUND(AVERAGEIF($ES$9:$ES$497,$ES91,$GE$9:$GE$497),2)</f>
        <v>0.33</v>
      </c>
      <c r="HJ91" s="86">
        <f>ROUND(AVERAGEIF($ES$9:$ES$497,$ES91,$GF$9:$GF$497),2)</f>
        <v>0.98</v>
      </c>
      <c r="HK91" s="86">
        <f>ROUND(AVERAGEIF($ES$9:$ES$497,$ES91,$GG$9:$GG$497),2)</f>
        <v>0.86</v>
      </c>
      <c r="HL91" s="86">
        <f>ROUND(AVERAGEIF($ES$9:$ES$497,$ES91,$GH$9:$GH$497),2)</f>
        <v>1.01</v>
      </c>
      <c r="HM91" s="87">
        <f>ROUND(AVERAGEIF($ES$9:$ES$497,$ES91,$GI$9:$GI$497),2)</f>
        <v>1.55</v>
      </c>
      <c r="HN91" s="88">
        <f t="shared" si="152"/>
        <v>-2.0000000000000018E-2</v>
      </c>
      <c r="HO91" s="89">
        <f t="shared" si="153"/>
        <v>-2.0000000000000018E-2</v>
      </c>
      <c r="HP91" s="89">
        <f t="shared" si="154"/>
        <v>-0.17999999999999994</v>
      </c>
      <c r="HQ91" s="89">
        <f t="shared" si="155"/>
        <v>-5.0000000000000044E-2</v>
      </c>
      <c r="HR91" s="89">
        <f t="shared" si="156"/>
        <v>-3.0000000000000027E-2</v>
      </c>
      <c r="HS91" s="89">
        <f t="shared" si="157"/>
        <v>-1.0000000000000009E-2</v>
      </c>
      <c r="HT91" s="89">
        <f t="shared" si="158"/>
        <v>-4.9999999999999933E-2</v>
      </c>
      <c r="HU91" s="89">
        <f t="shared" si="159"/>
        <v>-0.15000000000000002</v>
      </c>
      <c r="HV91" s="89">
        <f t="shared" si="160"/>
        <v>-0.20999999999999996</v>
      </c>
      <c r="HW91" s="90">
        <f t="shared" si="161"/>
        <v>-0.33000000000000007</v>
      </c>
      <c r="HX91" s="73">
        <f>COUNTIFS($FZ$9:$FZ$497,"&gt;"&amp;FZ91,$ES$9:$ES$497,$ES91)+1</f>
        <v>55</v>
      </c>
      <c r="HY91" s="74">
        <f>COUNTIFS($GA$9:$GA$497,"&gt;"&amp;GA91,$ES$9:$ES$497,$ES91)+1</f>
        <v>51</v>
      </c>
      <c r="HZ91" s="74">
        <f>COUNTIFS($GB$9:$GB$497,"&gt;"&amp;GB91,$ES$9:$ES$497,$ES91)+1</f>
        <v>79</v>
      </c>
      <c r="IA91" s="74">
        <f>COUNTIFS($GC$9:$GC$497,"&gt;"&amp;GC91,$ES$9:$ES$497,$ES91)+1</f>
        <v>59</v>
      </c>
      <c r="IB91" s="74">
        <f>COUNTIFS($GD$9:$GD$497,"&gt;"&amp;GD91,$ES$9:$ES$497,$ES91)+1</f>
        <v>49</v>
      </c>
      <c r="IC91" s="74">
        <f>COUNTIFS($GE$9:$GE$497,"&gt;"&amp;GE91,$ES$9:$ES$497,$ES91)+1</f>
        <v>39</v>
      </c>
      <c r="ID91" s="74">
        <f>COUNTIFS($GF$9:$GF$497,"&gt;"&amp;GF91,$ES$9:$ES$497,$ES91)+1</f>
        <v>54</v>
      </c>
      <c r="IE91" s="74">
        <f>COUNTIFS($GG$9:$GG$497,"&gt;"&amp;GG91,$ES$9:$ES$497,$ES91)+1</f>
        <v>69</v>
      </c>
      <c r="IF91" s="74">
        <f>COUNTIFS($GH$9:$GH$497,"&gt;"&amp;GH91,$ES$9:$ES$497,$ES91)+1</f>
        <v>71</v>
      </c>
      <c r="IG91" s="84">
        <f>COUNTIFS($GI$9:$GI$497,"&gt;"&amp;GI91,$ES$9:$ES$497,$ES91)+1</f>
        <v>77</v>
      </c>
      <c r="IH91" s="91"/>
      <c r="II91" s="79"/>
      <c r="IJ91" s="79"/>
      <c r="IK91" s="79"/>
      <c r="IL91" s="79"/>
      <c r="IM91" s="92"/>
      <c r="IN91" s="93"/>
      <c r="IO91" s="94"/>
      <c r="IP91" s="95"/>
      <c r="IQ91" s="79"/>
      <c r="IR91" s="79"/>
      <c r="IS91" s="79"/>
      <c r="IT91" s="79"/>
      <c r="IU91" s="79"/>
      <c r="IV91" s="79"/>
      <c r="IW91" s="96"/>
      <c r="IX91" s="93"/>
      <c r="IY91" s="79"/>
      <c r="IZ91" s="79"/>
      <c r="JA91" s="79"/>
      <c r="JB91" s="79"/>
      <c r="JC91" s="79"/>
      <c r="JD91" s="79"/>
      <c r="JE91" s="97"/>
      <c r="JF91" s="95"/>
      <c r="JG91" s="79"/>
      <c r="JH91" s="79"/>
      <c r="JI91" s="79"/>
      <c r="JJ91" s="79"/>
      <c r="JK91" s="79"/>
      <c r="JL91" s="79"/>
      <c r="JM91" s="96"/>
      <c r="JN91" s="93"/>
      <c r="JO91" s="79"/>
      <c r="JP91" s="79"/>
      <c r="JQ91" s="79"/>
      <c r="JR91" s="79"/>
      <c r="JS91" s="79"/>
      <c r="JT91" s="79"/>
      <c r="JU91" s="79"/>
      <c r="JV91" s="79"/>
      <c r="JW91" s="79"/>
      <c r="JX91" s="79"/>
      <c r="JY91" s="79"/>
      <c r="JZ91" s="97"/>
      <c r="KA91" s="93"/>
      <c r="KB91" s="79"/>
      <c r="KC91" s="79"/>
      <c r="KD91" s="79"/>
      <c r="KE91" s="97"/>
      <c r="KF91" s="95"/>
      <c r="KG91" s="79"/>
      <c r="KH91" s="79"/>
      <c r="KI91" s="79"/>
      <c r="KJ91" s="79"/>
      <c r="KK91" s="98"/>
      <c r="KL91" s="79"/>
      <c r="KM91" s="79"/>
      <c r="KN91" s="79"/>
      <c r="KO91" s="79"/>
      <c r="KP91" s="79"/>
      <c r="KQ91" s="79"/>
      <c r="KR91" s="79"/>
      <c r="KS91" s="96"/>
      <c r="KT91" s="96"/>
      <c r="KU91" s="96"/>
      <c r="KV91" s="96"/>
      <c r="KW91" s="93"/>
      <c r="KX91" s="79"/>
      <c r="KY91" s="79"/>
      <c r="KZ91" s="79"/>
      <c r="LA91" s="79"/>
      <c r="LB91" s="79"/>
      <c r="LC91" s="96"/>
      <c r="LD91" s="93"/>
      <c r="LE91" s="94"/>
      <c r="LF91" s="99"/>
      <c r="LG91" s="75"/>
      <c r="LH91" s="93"/>
      <c r="LI91" s="79"/>
      <c r="LJ91" s="74"/>
      <c r="LK91" s="74"/>
      <c r="LL91" s="74"/>
      <c r="LM91" s="100"/>
      <c r="LN91" s="95"/>
      <c r="LO91" s="79"/>
      <c r="LP91" s="79"/>
      <c r="LQ91" s="79"/>
      <c r="LR91" s="96"/>
      <c r="LS91" s="93"/>
      <c r="LT91" s="79"/>
      <c r="LU91" s="79"/>
      <c r="LV91" s="79"/>
      <c r="LW91" s="79"/>
      <c r="LX91" s="79"/>
      <c r="LY91" s="79"/>
      <c r="LZ91" s="79"/>
      <c r="MA91" s="97"/>
      <c r="MB91" s="95"/>
      <c r="MC91" s="79"/>
      <c r="MD91" s="79"/>
      <c r="ME91" s="79"/>
      <c r="MF91" s="79"/>
      <c r="MG91" s="79"/>
      <c r="MH91" s="79"/>
      <c r="MI91" s="79"/>
      <c r="MJ91" s="79"/>
      <c r="MK91" s="79"/>
      <c r="ML91" s="79"/>
      <c r="MM91" s="79"/>
      <c r="MN91" s="98"/>
      <c r="MO91" s="98"/>
      <c r="MP91" s="96"/>
      <c r="MQ91" s="93"/>
      <c r="MR91" s="79"/>
      <c r="MS91" s="79"/>
      <c r="MT91" s="79"/>
      <c r="MU91" s="79"/>
      <c r="MV91" s="98"/>
      <c r="MW91" s="79"/>
      <c r="MX91" s="79"/>
      <c r="MY91" s="79"/>
      <c r="MZ91" s="79"/>
      <c r="NA91" s="79"/>
      <c r="NB91" s="79"/>
      <c r="NC91" s="79"/>
      <c r="ND91" s="96"/>
      <c r="NE91" s="96"/>
      <c r="NF91" s="96"/>
      <c r="NG91" s="96"/>
      <c r="NH91" s="93"/>
      <c r="NI91" s="79"/>
      <c r="NJ91" s="79"/>
      <c r="NK91" s="79"/>
      <c r="NL91" s="79"/>
      <c r="NM91" s="79"/>
      <c r="NN91" s="94"/>
      <c r="NO91" s="93"/>
      <c r="NP91" s="80"/>
      <c r="NQ91" s="124" t="s">
        <v>758</v>
      </c>
      <c r="NR91" s="102" t="s">
        <v>762</v>
      </c>
      <c r="NS91" s="102"/>
      <c r="NT91" s="102"/>
      <c r="NU91" s="102"/>
      <c r="NV91" s="104">
        <v>43720</v>
      </c>
      <c r="NW91" s="102" t="s">
        <v>525</v>
      </c>
      <c r="NX91" s="133" t="s">
        <v>763</v>
      </c>
      <c r="NY91" s="129" t="s">
        <v>601</v>
      </c>
      <c r="NZ91" s="133" t="s">
        <v>2064</v>
      </c>
      <c r="OA91" s="134"/>
      <c r="OB91" s="134"/>
      <c r="OC91" s="134"/>
      <c r="OD91" s="108">
        <f t="shared" si="162"/>
        <v>72</v>
      </c>
      <c r="OE91" s="109">
        <v>7</v>
      </c>
      <c r="OF91" s="110">
        <f t="shared" si="163"/>
        <v>30</v>
      </c>
      <c r="OG91" s="109">
        <v>7</v>
      </c>
      <c r="OH91" s="111">
        <f>ROUND(AVERAGEIF($ES$9:$ES$497,$ES91,EV$9:EV$497),0)</f>
        <v>67</v>
      </c>
      <c r="OI91" s="112">
        <f>ROUND(AVERAGEIF($ES$9:$ES$497,$ES91,EW$9:EW$497),0)</f>
        <v>45</v>
      </c>
      <c r="OJ91" s="112">
        <f>ROUND(AVERAGEIF($ES$9:$ES$497,$ES91,EX$9:EX$497),0)</f>
        <v>51</v>
      </c>
      <c r="OK91" s="112">
        <f>ROUND(AVERAGEIF($ES$9:$ES$497,$ES91,EY$9:EY$497),0)</f>
        <v>39</v>
      </c>
      <c r="OL91" s="112">
        <f>ROUND(AVERAGEIF($ES$9:$ES$497,$ES91,EZ$9:EZ$497),0)</f>
        <v>21</v>
      </c>
      <c r="OM91" s="112">
        <f>ROUND(AVERAGEIF($ES$9:$ES$497,$ES91,FA$9:FA$497),0)</f>
        <v>21</v>
      </c>
      <c r="ON91" s="112">
        <f>ROUND(AVERAGEIF($ES$9:$ES$497,$ES91,FB$9:FB$497),0)</f>
        <v>68</v>
      </c>
      <c r="OO91" s="112">
        <f>ROUND(AVERAGEIF($ES$9:$ES$497,$ES91,FC$9:FC$497),0)</f>
        <v>64</v>
      </c>
      <c r="OP91" s="112">
        <f>ROUND(AVERAGEIF($ES$9:$ES$497,$ES91,FD$9:FD$497),0)</f>
        <v>72</v>
      </c>
      <c r="OQ91" s="113">
        <f>ROUND(AVERAGEIF($ES$9:$ES$497,$ES91,FE$9:FE$497),0)</f>
        <v>115</v>
      </c>
      <c r="OR91" s="114">
        <f>ROUND(EV91/MAX(EV$9:EV$497)*100,0)</f>
        <v>21</v>
      </c>
      <c r="OS91" s="115">
        <f>ROUND(EW91/MAX(EW$9:EW$497)*100,0)</f>
        <v>20</v>
      </c>
      <c r="OT91" s="115">
        <f>ROUND(EX91/MAX(EX$9:EX$497)*100,0)</f>
        <v>18</v>
      </c>
      <c r="OU91" s="115">
        <f>ROUND(EY91/MAX(EY$9:EY$497)*100,0)</f>
        <v>13</v>
      </c>
      <c r="OV91" s="115">
        <f>ROUND(EZ91/MAX(EZ$9:EZ$497)*100,0)</f>
        <v>10</v>
      </c>
      <c r="OW91" s="115">
        <f>ROUND(FA91/MAX(FA$9:FA$497)*100,0)</f>
        <v>12</v>
      </c>
      <c r="OX91" s="115">
        <f>ROUND(FB91/MAX(FB$9:FB$497)*100,0)</f>
        <v>28</v>
      </c>
      <c r="OY91" s="116">
        <f>ROUND(FC91/MAX(FC$9:FC$497)*100,0)</f>
        <v>20</v>
      </c>
      <c r="OZ91" s="115">
        <f>ROUND(FD91/MAX(FD$9:FD$497)*100,0)</f>
        <v>22</v>
      </c>
      <c r="PA91" s="117">
        <f>ROUND(FE91/MAX(FE$9:FE$497)*100,0)</f>
        <v>20</v>
      </c>
      <c r="PB91" s="118">
        <f t="shared" si="164"/>
        <v>225</v>
      </c>
      <c r="PC91" s="115">
        <f t="shared" si="165"/>
        <v>201</v>
      </c>
      <c r="PD91" s="115">
        <f t="shared" si="166"/>
        <v>255</v>
      </c>
      <c r="PE91" s="115">
        <f t="shared" si="167"/>
        <v>265</v>
      </c>
      <c r="PF91" s="115">
        <f t="shared" si="168"/>
        <v>194</v>
      </c>
      <c r="PG91" s="119">
        <f t="shared" si="169"/>
        <v>172</v>
      </c>
      <c r="PH91" s="118">
        <f>ROUND(PB91/MAX(PB$9:PB$497)*100,0)</f>
        <v>27</v>
      </c>
      <c r="PI91" s="115">
        <f>ROUND(PC91/MAX(PC$9:PC$497)*100,0)</f>
        <v>24</v>
      </c>
      <c r="PJ91" s="115">
        <f>ROUND(PD91/MAX(PD$9:PD$497)*100,0)</f>
        <v>27</v>
      </c>
      <c r="PK91" s="115">
        <f>ROUND(PE91/MAX(PE$9:PE$497)*100,0)</f>
        <v>26</v>
      </c>
      <c r="PL91" s="115">
        <f>ROUND(PF91/MAX(PF$9:PF$497)*100,0)</f>
        <v>27</v>
      </c>
      <c r="PM91" s="119">
        <f>ROUND(PG91/MAX(PG$9:PG$497)*100,0)</f>
        <v>25</v>
      </c>
      <c r="PN91" s="118">
        <f>RANK(PH91,PH$9:PH$497,0)</f>
        <v>320</v>
      </c>
      <c r="PO91" s="115">
        <f>RANK(PI91,PI$9:PI$497,0)</f>
        <v>324</v>
      </c>
      <c r="PP91" s="115">
        <f>RANK(PJ91,PJ$9:PJ$497,0)</f>
        <v>331</v>
      </c>
      <c r="PQ91" s="115">
        <f>RANK(PK91,PK$9:PK$497,0)</f>
        <v>320</v>
      </c>
      <c r="PR91" s="115">
        <f>RANK(PL91,PL$9:PL$497,0)</f>
        <v>334</v>
      </c>
      <c r="PS91" s="119">
        <f>RANK(PM91,PM$9:PM$497,0)</f>
        <v>326</v>
      </c>
      <c r="PT91" s="120">
        <f>ROUND(FZ91/MAX(FZ$9:FZ$497)*100,0)</f>
        <v>49</v>
      </c>
      <c r="PU91" s="115">
        <f>ROUND(GA91/MAX(GA$9:GA$497)*100,0)</f>
        <v>35</v>
      </c>
      <c r="PV91" s="115">
        <f>ROUND(GB91/MAX(GB$9:GB$497)*100,0)</f>
        <v>37</v>
      </c>
      <c r="PW91" s="115">
        <f>ROUND(GC91/MAX(GC$9:GC$497)*100,0)</f>
        <v>39</v>
      </c>
      <c r="PX91" s="115">
        <f>ROUND(GD91/MAX(GD$9:GD$497)*100,0)</f>
        <v>16</v>
      </c>
      <c r="PY91" s="115">
        <f>ROUND(GE91/MAX(GE$9:GE$497)*100,0)</f>
        <v>19</v>
      </c>
      <c r="PZ91" s="115">
        <f>ROUND(GF91/MAX(GF$9:GF$497)*100,0)</f>
        <v>44</v>
      </c>
      <c r="QA91" s="116">
        <f>ROUND(GG91/MAX(GG$9:GG$497)*100,0)</f>
        <v>39</v>
      </c>
      <c r="QB91" s="115">
        <f>ROUND(GH91/MAX(GH$9:GH$497)*100,0)</f>
        <v>36</v>
      </c>
      <c r="QC91" s="121">
        <f>ROUND(GI91/MAX(GI$9:GI$497)*100,0)</f>
        <v>39</v>
      </c>
      <c r="QD91" s="120">
        <f>ROUND(AVERAGEIF($ES$9:$ES$497,$ES91,PT$9:PT$497),0)</f>
        <v>50</v>
      </c>
      <c r="QE91" s="120">
        <f>ROUND(AVERAGEIF($ES$9:$ES$497,$ES91,PU$9:PU$497),0)</f>
        <v>37</v>
      </c>
      <c r="QF91" s="120">
        <f>ROUND(AVERAGEIF($ES$9:$ES$497,$ES91,PV$9:PV$497),0)</f>
        <v>50</v>
      </c>
      <c r="QG91" s="120">
        <f>ROUND(AVERAGEIF($ES$9:$ES$497,$ES91,PW$9:PW$497),0)</f>
        <v>43</v>
      </c>
      <c r="QH91" s="120">
        <f>ROUND(AVERAGEIF($ES$9:$ES$497,$ES91,PX$9:PX$497),0)</f>
        <v>18</v>
      </c>
      <c r="QI91" s="120">
        <f>ROUND(AVERAGEIF($ES$9:$ES$497,$ES91,PY$9:PY$497),0)</f>
        <v>20</v>
      </c>
      <c r="QJ91" s="120">
        <f>ROUND(AVERAGEIF($ES$9:$ES$497,$ES91,PZ$9:PZ$497),0)</f>
        <v>46</v>
      </c>
      <c r="QK91" s="120">
        <f>ROUND(AVERAGEIF($ES$9:$ES$497,$ES91,QA$9:QA$497),0)</f>
        <v>47</v>
      </c>
      <c r="QL91" s="120">
        <f>ROUND(AVERAGEIF($ES$9:$ES$497,$ES91,QB$9:QB$497),0)</f>
        <v>45</v>
      </c>
      <c r="QM91" s="120">
        <f>ROUND(AVERAGEIF($ES$9:$ES$497,$ES91,QC$9:QC$497),0)</f>
        <v>49</v>
      </c>
      <c r="QN91" s="114">
        <f t="shared" si="183"/>
        <v>482</v>
      </c>
      <c r="QO91" s="115">
        <f t="shared" si="184"/>
        <v>398</v>
      </c>
      <c r="QP91" s="115">
        <f t="shared" si="185"/>
        <v>546</v>
      </c>
      <c r="QQ91" s="115">
        <f t="shared" si="186"/>
        <v>599</v>
      </c>
      <c r="QR91" s="115">
        <f t="shared" si="187"/>
        <v>504</v>
      </c>
      <c r="QS91" s="119">
        <f t="shared" si="188"/>
        <v>366</v>
      </c>
      <c r="QT91" s="114">
        <f>ROUND((QN91-MIN(QN$9:QN$497))/(MAX(QN$9:QN$497)-MIN(QN$9:QN$497))*100,0)</f>
        <v>40</v>
      </c>
      <c r="QU91" s="115">
        <f>ROUND((QO91-MIN(QO$9:QO$497))/(MAX(QO$9:QO$497)-MIN(QO$9:QO$497))*100,0)</f>
        <v>27</v>
      </c>
      <c r="QV91" s="115">
        <f>ROUND((QP91-MIN(QP$9:QP$497))/(MAX(QP$9:QP$497)-MIN(QP$9:QP$497))*100,0)</f>
        <v>28</v>
      </c>
      <c r="QW91" s="115">
        <f>ROUND((QQ91-MIN(QQ$9:QQ$497))/(MAX(QQ$9:QQ$497)-MIN(QQ$9:QQ$497))*100,0)</f>
        <v>39</v>
      </c>
      <c r="QX91" s="115">
        <f>ROUND((QR91-MIN(QR$9:QR$497))/(MAX(QR$9:QR$497)-MIN(QR$9:QR$497))*100,0)</f>
        <v>45</v>
      </c>
      <c r="QY91" s="115">
        <f>ROUND((QS91-MIN(QS$9:QS$497))/(MAX(QS$9:QS$497)-MIN(QS$9:QS$497))*100,0)</f>
        <v>39</v>
      </c>
      <c r="QZ91" s="114">
        <f>RANK(QN91,QN$9:QN$497,0)</f>
        <v>208</v>
      </c>
      <c r="RA91" s="115">
        <f>RANK(QO91,QO$9:QO$497,0)</f>
        <v>187</v>
      </c>
      <c r="RB91" s="115">
        <f>RANK(QP91,QP$9:QP$497,0)</f>
        <v>236</v>
      </c>
      <c r="RC91" s="115">
        <f>RANK(QQ91,QQ$9:QQ$497,0)</f>
        <v>173</v>
      </c>
      <c r="RD91" s="115">
        <f>RANK(QR91,QR$9:QR$497,0)</f>
        <v>235</v>
      </c>
      <c r="RE91" s="115">
        <f>RANK(QS91,QS$9:QS$497,0)</f>
        <v>216</v>
      </c>
      <c r="RF91" s="122"/>
      <c r="RG91" s="115">
        <f>($RH$3*(IH91+IJ91)*100*100/MAX(EX$9:EX$497)*$RO$3) +($RH$3*(II91+IJ91)*100*100/MAX(EX$9:EX$497)*$RO$4) + ($RH$3*IK91*100*100/MAX(EX$9:EX$497)*0.098)</f>
        <v>0</v>
      </c>
      <c r="RH91" s="115">
        <f>($RH$4*IL91*100*100/MAX(EZ$9:EZ$497))*$RQ$3</f>
        <v>0</v>
      </c>
      <c r="RI91" s="115">
        <f>($RH$3*IM91*100*100/MAX(EY$9:EY$497))*$RQ$4</f>
        <v>0</v>
      </c>
      <c r="RJ91" s="115">
        <f>($RH$3*IN91*100*100/MAX(EX$9:EX$497))</f>
        <v>0</v>
      </c>
      <c r="RK91" s="115">
        <f>($RH$4*IO91*100*100/MAX(EZ$9:EZ$497))*$RQ$3</f>
        <v>0</v>
      </c>
      <c r="RL91" s="115">
        <f>(($RL$4*IP91*100*((100/MAX(EX$9:EX$497)+100/MAX(EZ$9:EZ$497))/2))+($RL$4*IQ91*100*((100/MAX(EX$9:EX$497)+100/MAX(EZ$9:EZ$497))/2))+($RL$4*IR91*100*((100/MAX(EX$9:EX$497)+100/MAX(EZ$9:EZ$497))/2))+($RL$4*IS91*100*((100/MAX(EX$9:EX$497)+100/MAX(EZ$9:EZ$497))/2))+($RL$4*IT91*100*((100/MAX(EX$9:EX$497)+100/MAX(EZ$9:EZ$497))/2))+($RL$4*IU91*100*((100/MAX(EX$9:EX$497)+100/MAX(EZ$9:EZ$497))/2))+($RL$4*IV91*100*((100/MAX(EX$9:EX$497)+100/MAX(EZ$9:EZ$497))/2))+($RL$4*IW91*100*((100/MAX(EX$9:EX$497)+100/MAX(EZ$9:EZ$497))/2)))*$RS$3</f>
        <v>0</v>
      </c>
      <c r="RM91" s="115">
        <f>(($RH$3*IX91*100*100/MAX(EX$9:EX$497))+($RH$3*IY91*100*100/MAX(EX$9:EX$497))+($RH$3*IZ91*100*100/MAX(EX$9:EX$497))+($RH$3*JA91*100*100/MAX(EX$9:EX$497))+($RH$3*JB91*100*100/MAX(EX$9:EX$497))+($RH$3*JC91*100*100/MAX(EX$9:EX$497))+($RH$3*JD91*100*100/MAX(EX$9:EX$497))+($RH$3*JE91*100*100/MAX(EX$9:EX$497)))*$RS$4</f>
        <v>0</v>
      </c>
      <c r="RN91" s="115">
        <f>(($RH$4*JF91*100*100/MAX(EZ$9:EZ$497)) + ($RH$4*JG91*100*100/MAX(EZ$9:EZ$497)) + ($RH$4*JH91*100*100/MAX(EZ$9:EZ$497)) + ($RH$4*JI91*100*100/MAX(EZ$9:EZ$497)) + ($RH$4*JJ91*100*100/MAX(EZ$9:EZ$497)) + ($RH$4*JK91*100*100/MAX(EZ$9:EZ$497)) + ($RH$4*JL91*100*100/MAX(EZ$9:EZ$497)) + ($RH$4*JM91*100*100/MAX(EZ$9:EZ$497)))*$RU$3</f>
        <v>0</v>
      </c>
      <c r="RO91" s="115">
        <f>(($RL$4*JN91*100*((100/MAX(EX$9:EX$497)+100/MAX(EZ$9:EZ$497))/2))+($RL$4*JO91*100*((100/MAX(EX$9:EX$497)+100/MAX(EZ$9:EZ$497))/2))+($RL$4*JP91*100*((100/MAX(EX$9:EX$497)+100/MAX(EZ$9:EZ$497))/2))+($RL$4*JQ91*100*((100/MAX(EX$9:EX$497)+100/MAX(EZ$9:EZ$497))/2))+($RL$4*JR91*100*((100/MAX(EX$9:EX$497)+100/MAX(EZ$9:EZ$497))/2))+($RL$4*JS91*100*((100/MAX(EX$9:EX$497)+100/MAX(EZ$9:EZ$497))/2))+($RL$4*JT91*100*((100/MAX(EX$9:EX$497)+100/MAX(EZ$9:EZ$497))/2))+($RL$4*JU91*100*((100/MAX(EX$9:EX$497)+100/MAX(EZ$9:EZ$497))/2))+($RL$4*JV91*100*((100/MAX(EX$9:EX$497)+100/MAX(EZ$9:EZ$497))/2))+($RL$4*JW91*100*((100/MAX(EX$9:EX$497)+100/MAX(EZ$9:EZ$497))/2))+($RL$4*JX91*100*((100/MAX(EX$9:EX$497)+100/MAX(EZ$9:EZ$497))/2))+($RL$4*JY91*100*((100/MAX(EX$9:EX$497)+100/MAX(EZ$9:EZ$497))/2))+($RL$4*JZ91*100*((100/MAX(EX$9:EX$497)+100/MAX(EZ$9:EZ$497))/2)))*$RW$3/2</f>
        <v>0</v>
      </c>
      <c r="RP91" s="119">
        <f>($RJ$3*KA91*100*100/MAX(FA$9:FA$497)) + ($RJ$3*KB91*100*100/MAX(FA$9:FA$497)/2) + ($RJ$3*KC91*100*100/MAX(FA$9:FA$497)/2) + ($RJ$3*KD91*100*100/MAX(FA$9:FA$497)/4) + ($RJ$3*KE91*100*100/MAX(FA$9:FA$497)/4)</f>
        <v>0</v>
      </c>
      <c r="RQ91" s="118">
        <f>($RL$4*KF91*100*((100/MAX(EX$9:EX$497)+100/MAX(EZ$9:EZ$497)))) * ($RO$3/2) + (($RL$4*KG91*100*((100/MAX(EX$9:EX$497)+100/MAX(EZ$9:EZ$497))))+($RL$4*KH91*100*((100/MAX(EX$9:EX$497)+100/MAX(EZ$9:EZ$497))))+($RL$4*KI91*100*((100/MAX(EX$9:EX$497)+100/MAX(EZ$9:EZ$497))))+($RL$4*KJ91*100*((100/MAX(EX$9:EX$497)+100/MAX(EZ$9:EZ$497))))+($RL$4*KK91*100*((100/MAX(EX$9:EX$497)+100/MAX(EZ$9:EZ$497))))+($RL$4*KL91*100*((100/MAX(EX$9:EX$497)+100/MAX(EZ$9:EZ$497))))+($RL$4*KM91*100*((100/MAX(EX$9:EX$497)+100/MAX(EZ$9:EZ$497))))+($RL$4*KN91*100*((100/MAX(EX$9:EX$497)+100/MAX(EZ$9:EZ$497))))+($RL$4*KO91*100*((100/MAX(EX$9:EX$497)+100/MAX(EZ$9:EZ$497))))+($RL$4*KP91*100*((100/MAX(EX$9:EX$497)+100/MAX(EZ$9:EZ$497))))+($RL$4*KQ91*100*((100/MAX(EX$9:EX$497)+100/MAX(EZ$9:EZ$497))))+($RL$4*KR91*100*((100/MAX(EX$9:EX$497)+100/MAX(EZ$9:EZ$497))))+($RL$4*KS91*100*((100/MAX(EX$9:EX$497)+100/MAX(EZ$9:EZ$497))))+($RL$4*KV91*100*((100/MAX(EX$9:EX$497)+100/MAX(EZ$9:EZ$497))))) * (($RO$3+$RO$4)/6)</f>
        <v>0</v>
      </c>
      <c r="RR91" s="115">
        <f>(($RL$4*KW91*100*((100/MAX(EX$9:EX$497)+100/MAX(EZ$9:EZ$497))))) * ($RO$3/2) + (($RL$4*KX91*100*((100/MAX(EX$9:EX$497)+100/MAX(EZ$9:EZ$497))))+($RL$4*KY91*100*((100/MAX(EX$9:EX$497)+100/MAX(EZ$9:EZ$497))))+($RL$4*KZ91*100*((100/MAX(EX$9:EX$497)+100/MAX(EZ$9:EZ$497))))+($RL$4*LA91*100*((100/MAX(EX$9:EX$497)+100/MAX(EZ$9:EZ$497))))+($RL$4*LB91*100*((100/MAX(EX$9:EX$497)+100/MAX(EZ$9:EZ$497))))+($RL$4*LC91*100*((100/MAX(EX$9:EX$497)+100/MAX(EZ$9:EZ$497))))) * (($RO$3+$RO$4)/6)</f>
        <v>0</v>
      </c>
      <c r="RS91" s="119">
        <f>(($RL$4*LD91*100*((100/MAX(EX$9:EX$497)+100/MAX(EZ$9:EZ$497))))+($RL$4*LE91*100*((100/MAX(EX$9:EX$497)+100/MAX(EZ$9:EZ$497))))) * (($RO$3+$RO$4)/6)</f>
        <v>0</v>
      </c>
      <c r="RT91" s="118">
        <f>($RJ$4*LH91*100*(100/MAX(EV$9:EV$497)))+($RJ$4*LI91*100*(100/MAX(EV$9:EV$497)))</f>
        <v>0</v>
      </c>
      <c r="RU91" s="119">
        <f>($RJ$4*LJ91*(100/MAX(EV$9:EV$497)))/2 + ($RL$3*LK91*(100/MAX(EW$9:EW$497))) + ($RJ$4*LL91*(100/MAX(EV$9:EV$497)))/4 + ($RL$3*LM91*(100/MAX(EW$9:EW$497)))</f>
        <v>0</v>
      </c>
      <c r="RV91" s="118">
        <f>($RJ$4*LN91*100*100/MAX(EV$9:EV$497)/2)+($RJ$4*LO91*100*100/MAX(EV$9:EV$497)/2)+($RJ$4*LP91*100*100/MAX(EV$9:EV$497))+($RJ$4*LQ91*100*100/MAX(EV$9:EV$497))+($RJ$4*LR91*100*100/MAX(EV$9:EV$497))</f>
        <v>0</v>
      </c>
      <c r="RW91" s="115">
        <f>($RJ$4*LS91*100*100/MAX(EV$9:EV$497)) + (($RJ$4*LT91*100*100/MAX(EV$9:EV$497))+($RJ$4*LU91*100*100/MAX(EV$9:EV$497))+($RJ$4*LV91*100*100/MAX(EV$9:EV$497))+($RJ$4*LW91*100*100/MAX(EV$9:EV$497))+($RJ$4*LX91*100*100/MAX(EV$9:EV$497))+($RJ$4*LY91*100*100/MAX(EV$9:EV$497))+($RJ$4*LZ91*100*100/MAX(EV$9:EV$497))+($RJ$4*MA91*100*100/MAX(EV$9:EV$497)))/2</f>
        <v>0</v>
      </c>
      <c r="RX91" s="119">
        <f>($RJ$4*MB91*100*100/MAX(EV$9:EV$497))+($RJ$4*MC91*100*100/MAX(EV$9:EV$497))+($RJ$4*MD91*100*100/MAX(EV$9:EV$497))+($RJ$4*ME91*100*100/MAX(EV$9:EV$497))+($RJ$4*MF91*100*100/MAX(EV$9:EV$497))+($RJ$4*MG91*100*100/MAX(EV$9:EV$497))+($RJ$4*MH91*100*100/MAX(EV$9:EV$497))+($RJ$4*MI91*100*100/MAX(EV$9:EV$497))+($RJ$4*MJ91*100*100/MAX(EV$9:EV$497))+($RJ$4*MK91*100*100/MAX(EV$9:EV$497))+($RJ$4*ML91*100*100/MAX(EV$9:EV$497))+($RJ$4*MM91*100*100/MAX(EV$9:EV$497))+($RJ$4*MN91*100*100/MAX(EV$9:EV$497))</f>
        <v>0</v>
      </c>
      <c r="RY91" s="118">
        <f>($RJ$4*MQ91*100*100/MAX(EV$9:EV$497))/2 + (($RJ$4*MR91*100*100/MAX(EV$9:EV$497))+($RJ$4*MS91*100*100/MAX(EV$9:EV$497))+($RJ$4*MT91*100*100/MAX(EV$9:EV$497))+($RJ$4*MU91*100*100/MAX(EV$9:EV$497))+($RJ$4*MV91*100*100/MAX(EV$9:EV$497))+($RJ$4*MW91*100*100/MAX(EV$9:EV$497))+($RJ$4*MX91*100*100/MAX(EV$9:EV$497))+($RJ$4*MY91*100*100/MAX(EV$9:EV$497))+($RJ$4*MZ91*100*100/MAX(EV$9:EV$497))+($RJ$4*NA91*100*100/MAX(EV$9:EV$497))+($RJ$4*NB91*100*100/MAX(EV$9:EV$497))+($RJ$4*NC91*100*100/MAX(EV$9:EV$497))+($RJ$4*ND91*100*100/MAX(EV$9:EV$497))+($RJ$4*NG91*100*100/MAX(EV$9:EV$497)))/4</f>
        <v>0</v>
      </c>
      <c r="RZ91" s="115">
        <f>($RJ$4*NH91*100*100/MAX(EV$9:EV$497))/2 + (($RJ$4*NI91*100*100/MAX(EV$9:EV$497))+($RJ$4*NJ91*100*100/MAX(EV$9:EV$497))+($RJ$4*NK91*100*100/MAX(EV$9:EV$497))+($RJ$4*NL91*100*100/MAX(EV$9:EV$497))+($RJ$4*NM91*100*100/MAX(EV$9:EV$497))+($RJ$4*NN91*100*100/MAX(EV$9:EV$497)))/4</f>
        <v>0</v>
      </c>
      <c r="SA91" s="117">
        <f>(($RJ$4*NO91*100*100/MAX(EV$9:EV$497))+($RJ$4*NP91*100*100/MAX(EV$9:EV$497)))/4</f>
        <v>0</v>
      </c>
      <c r="SB91" s="118">
        <f t="shared" si="170"/>
        <v>0</v>
      </c>
      <c r="SC91" s="115">
        <f t="shared" si="171"/>
        <v>0</v>
      </c>
      <c r="SD91" s="115">
        <f t="shared" si="172"/>
        <v>0</v>
      </c>
      <c r="SE91" s="115">
        <f t="shared" si="173"/>
        <v>0</v>
      </c>
      <c r="SF91" s="115">
        <f t="shared" si="174"/>
        <v>0</v>
      </c>
      <c r="SG91" s="115">
        <f t="shared" si="175"/>
        <v>0</v>
      </c>
      <c r="SH91" s="115">
        <f>ROUND(SB91/MAX(SB$9:SB$497)*100,0)</f>
        <v>0</v>
      </c>
      <c r="SI91" s="115">
        <f>ROUND(SC91/MAX(SC$9:SC$497)*100,0)</f>
        <v>0</v>
      </c>
      <c r="SJ91" s="115">
        <f>ROUND(SD91/MAX(SD$9:SD$497)*100,0)</f>
        <v>0</v>
      </c>
      <c r="SK91" s="115">
        <f>ROUND(SE91/MAX(SE$9:SE$497)*100,0)</f>
        <v>0</v>
      </c>
      <c r="SL91" s="115">
        <f>ROUND(SF91/MAX(SF$9:SF$497)*100,0)</f>
        <v>0</v>
      </c>
      <c r="SM91" s="121">
        <f>ROUND(SG91/MAX(SG$9:SG$497)*100,0)</f>
        <v>0</v>
      </c>
      <c r="SN91" s="115">
        <f>ROUND(AVERAGEIF($ES$9:$ES$497,$ES91,SH$9:SH$497),0)</f>
        <v>24</v>
      </c>
      <c r="SO91" s="115">
        <f>ROUND(AVERAGEIF($ES$9:$ES$497,$ES91,SI$9:SI$497),0)</f>
        <v>22</v>
      </c>
      <c r="SP91" s="115">
        <f>ROUND(AVERAGEIF($ES$9:$ES$497,$ES91,SJ$9:SJ$497),0)</f>
        <v>5</v>
      </c>
      <c r="SQ91" s="115">
        <f>ROUND(AVERAGEIF($ES$9:$ES$497,$ES91,SK$9:SK$497),0)</f>
        <v>19</v>
      </c>
      <c r="SR91" s="115">
        <f>ROUND(AVERAGEIF($ES$9:$ES$497,$ES91,SL$9:SL$497),0)</f>
        <v>8</v>
      </c>
      <c r="SS91" s="121">
        <f>ROUND(AVERAGEIF($ES$9:$ES$497,$ES91,SM$9:SM$497),0)</f>
        <v>6</v>
      </c>
      <c r="ST91" s="114">
        <f>RANK(SB91,SB$9:SB$497,0)</f>
        <v>323</v>
      </c>
      <c r="SU91" s="115">
        <f>RANK(SC91,SC$9:SC$497,0)</f>
        <v>320</v>
      </c>
      <c r="SV91" s="115">
        <f>RANK(SD91,SD$9:SD$497,0)</f>
        <v>320</v>
      </c>
      <c r="SW91" s="115">
        <f>RANK(SE91,SE$9:SE$497,0)</f>
        <v>320</v>
      </c>
      <c r="SX91" s="115">
        <f>RANK(SF91,SF$9:SF$497,0)</f>
        <v>317</v>
      </c>
      <c r="SY91" s="115">
        <f>RANK(SG91,SG$9:SG$497,0)</f>
        <v>308</v>
      </c>
      <c r="SZ91" s="115">
        <f>COUNTIFS(SB$9:SB$497,"&gt;"&amp;SB91,$ES$9:$ES$497,$ES91)+1</f>
        <v>72</v>
      </c>
      <c r="TA91" s="115">
        <f>COUNTIFS(SC$9:SC$497,"&gt;"&amp;SC91,$ES$9:$ES$497,$ES91)+1</f>
        <v>72</v>
      </c>
      <c r="TB91" s="115">
        <f>COUNTIFS(SD$9:SD$497,"&gt;"&amp;SD91,$ES$9:$ES$497,$ES91)+1</f>
        <v>72</v>
      </c>
      <c r="TC91" s="115">
        <f>COUNTIFS(SE$9:SE$497,"&gt;"&amp;SE91,$ES$9:$ES$497,$ES91)+1</f>
        <v>72</v>
      </c>
      <c r="TD91" s="115">
        <f>COUNTIFS(SF$9:SF$497,"&gt;"&amp;SF91,$ES$9:$ES$497,$ES91)+1</f>
        <v>72</v>
      </c>
      <c r="TE91" s="117">
        <f>COUNTIFS(SG$9:SG$497,"&gt;"&amp;SG91,$ES$9:$ES$497,$ES91)+1</f>
        <v>70</v>
      </c>
      <c r="TF91" s="118">
        <f t="shared" si="176"/>
        <v>27</v>
      </c>
      <c r="TG91" s="115">
        <f t="shared" si="177"/>
        <v>27</v>
      </c>
      <c r="TH91" s="115">
        <f t="shared" si="178"/>
        <v>24</v>
      </c>
      <c r="TI91" s="115">
        <f t="shared" si="179"/>
        <v>27</v>
      </c>
      <c r="TJ91" s="115">
        <f t="shared" si="180"/>
        <v>26</v>
      </c>
      <c r="TK91" s="115">
        <f t="shared" si="181"/>
        <v>27</v>
      </c>
      <c r="TL91" s="117">
        <f t="shared" si="182"/>
        <v>25</v>
      </c>
      <c r="TM91" s="118">
        <f>ROUND(TF91/MAX(TF$9:TF$497)*100,0)</f>
        <v>15</v>
      </c>
      <c r="TN91" s="115">
        <f>ROUND(TG91/MAX(TG$9:TG$497)*100,0)</f>
        <v>15</v>
      </c>
      <c r="TO91" s="115">
        <f>ROUND(TH91/MAX(TH$9:TH$497)*100,0)</f>
        <v>13</v>
      </c>
      <c r="TP91" s="115">
        <f>ROUND(TI91/MAX(TI$9:TI$497)*100,0)</f>
        <v>15</v>
      </c>
      <c r="TQ91" s="115">
        <f>ROUND(TJ91/MAX(TJ$9:TJ$497)*100,0)</f>
        <v>13</v>
      </c>
      <c r="TR91" s="115">
        <f>ROUND(TK91/MAX(TK$9:TK$497)*100,0)</f>
        <v>14</v>
      </c>
      <c r="TS91" s="119">
        <f>ROUND(TL91/MAX(TL$9:TL$497)*100,0)</f>
        <v>13</v>
      </c>
      <c r="TT91" s="120">
        <f>RANK(TM91,TM$9:TM$497,0)</f>
        <v>376</v>
      </c>
      <c r="TU91" s="115">
        <f>RANK(TN91,TN$9:TN$497,0)</f>
        <v>340</v>
      </c>
      <c r="TV91" s="115">
        <f>RANK(TO91,TO$9:TO$497,0)</f>
        <v>337</v>
      </c>
      <c r="TW91" s="115">
        <f>RANK(TP91,TP$9:TP$497,0)</f>
        <v>343</v>
      </c>
      <c r="TX91" s="115">
        <f>RANK(TQ91,TQ$9:TQ$497,0)</f>
        <v>340</v>
      </c>
      <c r="TY91" s="115">
        <f>RANK(TR91,TR$9:TR$497,0)</f>
        <v>351</v>
      </c>
      <c r="TZ91" s="121">
        <f>RANK(TS91,TS$9:TS$497,0)</f>
        <v>348</v>
      </c>
      <c r="UA91" s="132"/>
      <c r="UB91" s="7" t="s">
        <v>1</v>
      </c>
    </row>
    <row r="92" spans="1:548" x14ac:dyDescent="0.15">
      <c r="A92" s="183">
        <v>84</v>
      </c>
      <c r="B92" s="203" t="s">
        <v>762</v>
      </c>
      <c r="C92" s="63"/>
      <c r="D92" s="63"/>
      <c r="E92" s="64" t="s">
        <v>518</v>
      </c>
      <c r="F92" s="65">
        <v>41</v>
      </c>
      <c r="G92" s="65" t="s">
        <v>519</v>
      </c>
      <c r="H92" s="65"/>
      <c r="I92" s="66" t="s">
        <v>521</v>
      </c>
      <c r="J92" s="67" t="s">
        <v>521</v>
      </c>
      <c r="K92" s="67" t="s">
        <v>521</v>
      </c>
      <c r="L92" s="67" t="s">
        <v>521</v>
      </c>
      <c r="M92" s="67" t="s">
        <v>521</v>
      </c>
      <c r="N92" s="67" t="s">
        <v>521</v>
      </c>
      <c r="O92" s="67" t="s">
        <v>521</v>
      </c>
      <c r="P92" s="67" t="s">
        <v>521</v>
      </c>
      <c r="Q92" s="67" t="s">
        <v>521</v>
      </c>
      <c r="R92" s="68" t="s">
        <v>521</v>
      </c>
      <c r="S92" s="69" t="s">
        <v>521</v>
      </c>
      <c r="T92" s="67" t="s">
        <v>521</v>
      </c>
      <c r="U92" s="67" t="s">
        <v>521</v>
      </c>
      <c r="V92" s="67" t="s">
        <v>521</v>
      </c>
      <c r="W92" s="67" t="s">
        <v>521</v>
      </c>
      <c r="X92" s="67" t="s">
        <v>521</v>
      </c>
      <c r="Y92" s="67" t="s">
        <v>521</v>
      </c>
      <c r="Z92" s="67" t="s">
        <v>521</v>
      </c>
      <c r="AA92" s="67" t="s">
        <v>521</v>
      </c>
      <c r="AB92" s="68" t="s">
        <v>521</v>
      </c>
      <c r="AC92" s="69" t="s">
        <v>521</v>
      </c>
      <c r="AD92" s="67" t="s">
        <v>521</v>
      </c>
      <c r="AE92" s="67" t="s">
        <v>521</v>
      </c>
      <c r="AF92" s="67" t="s">
        <v>521</v>
      </c>
      <c r="AG92" s="67" t="s">
        <v>521</v>
      </c>
      <c r="AH92" s="67" t="s">
        <v>520</v>
      </c>
      <c r="AI92" s="67" t="s">
        <v>520</v>
      </c>
      <c r="AJ92" s="67" t="s">
        <v>520</v>
      </c>
      <c r="AK92" s="67" t="s">
        <v>520</v>
      </c>
      <c r="AL92" s="68" t="s">
        <v>521</v>
      </c>
      <c r="AM92" s="69" t="s">
        <v>521</v>
      </c>
      <c r="AN92" s="67" t="s">
        <v>521</v>
      </c>
      <c r="AO92" s="67" t="s">
        <v>521</v>
      </c>
      <c r="AP92" s="67" t="s">
        <v>521</v>
      </c>
      <c r="AQ92" s="67" t="s">
        <v>521</v>
      </c>
      <c r="AR92" s="67" t="s">
        <v>521</v>
      </c>
      <c r="AS92" s="67" t="s">
        <v>521</v>
      </c>
      <c r="AT92" s="67" t="s">
        <v>521</v>
      </c>
      <c r="AU92" s="67" t="s">
        <v>521</v>
      </c>
      <c r="AV92" s="68" t="s">
        <v>521</v>
      </c>
      <c r="AW92" s="69" t="s">
        <v>521</v>
      </c>
      <c r="AX92" s="67" t="s">
        <v>521</v>
      </c>
      <c r="AY92" s="67" t="s">
        <v>521</v>
      </c>
      <c r="AZ92" s="67" t="s">
        <v>521</v>
      </c>
      <c r="BA92" s="67" t="s">
        <v>521</v>
      </c>
      <c r="BB92" s="67" t="s">
        <v>521</v>
      </c>
      <c r="BC92" s="67" t="s">
        <v>521</v>
      </c>
      <c r="BD92" s="67" t="s">
        <v>521</v>
      </c>
      <c r="BE92" s="67" t="s">
        <v>521</v>
      </c>
      <c r="BF92" s="68" t="s">
        <v>521</v>
      </c>
      <c r="BG92" s="69" t="s">
        <v>521</v>
      </c>
      <c r="BH92" s="67" t="s">
        <v>521</v>
      </c>
      <c r="BI92" s="67" t="s">
        <v>521</v>
      </c>
      <c r="BJ92" s="67" t="s">
        <v>521</v>
      </c>
      <c r="BK92" s="67" t="s">
        <v>521</v>
      </c>
      <c r="BL92" s="67" t="s">
        <v>521</v>
      </c>
      <c r="BM92" s="67" t="s">
        <v>521</v>
      </c>
      <c r="BN92" s="67" t="s">
        <v>521</v>
      </c>
      <c r="BO92" s="67" t="s">
        <v>521</v>
      </c>
      <c r="BP92" s="68" t="s">
        <v>521</v>
      </c>
      <c r="BQ92" s="70" t="s">
        <v>521</v>
      </c>
      <c r="BR92" s="67" t="s">
        <v>521</v>
      </c>
      <c r="BS92" s="67" t="s">
        <v>521</v>
      </c>
      <c r="BT92" s="67" t="s">
        <v>521</v>
      </c>
      <c r="BU92" s="67" t="s">
        <v>521</v>
      </c>
      <c r="BV92" s="67" t="s">
        <v>521</v>
      </c>
      <c r="BW92" s="67" t="s">
        <v>521</v>
      </c>
      <c r="BX92" s="67" t="s">
        <v>521</v>
      </c>
      <c r="BY92" s="67" t="s">
        <v>521</v>
      </c>
      <c r="BZ92" s="68" t="s">
        <v>521</v>
      </c>
      <c r="CA92" s="69" t="s">
        <v>521</v>
      </c>
      <c r="CB92" s="67" t="s">
        <v>521</v>
      </c>
      <c r="CC92" s="67" t="s">
        <v>521</v>
      </c>
      <c r="CD92" s="67" t="s">
        <v>521</v>
      </c>
      <c r="CE92" s="67" t="s">
        <v>521</v>
      </c>
      <c r="CF92" s="67" t="s">
        <v>521</v>
      </c>
      <c r="CG92" s="67" t="s">
        <v>521</v>
      </c>
      <c r="CH92" s="67" t="s">
        <v>521</v>
      </c>
      <c r="CI92" s="67" t="s">
        <v>521</v>
      </c>
      <c r="CJ92" s="68" t="s">
        <v>521</v>
      </c>
      <c r="CK92" s="69" t="s">
        <v>521</v>
      </c>
      <c r="CL92" s="67" t="s">
        <v>521</v>
      </c>
      <c r="CM92" s="67" t="s">
        <v>521</v>
      </c>
      <c r="CN92" s="67" t="s">
        <v>521</v>
      </c>
      <c r="CO92" s="67" t="s">
        <v>521</v>
      </c>
      <c r="CP92" s="67" t="s">
        <v>521</v>
      </c>
      <c r="CQ92" s="67" t="s">
        <v>521</v>
      </c>
      <c r="CR92" s="67" t="s">
        <v>521</v>
      </c>
      <c r="CS92" s="67" t="s">
        <v>521</v>
      </c>
      <c r="CT92" s="68" t="s">
        <v>521</v>
      </c>
      <c r="CU92" s="69" t="s">
        <v>521</v>
      </c>
      <c r="CV92" s="67" t="s">
        <v>521</v>
      </c>
      <c r="CW92" s="67" t="s">
        <v>521</v>
      </c>
      <c r="CX92" s="67" t="s">
        <v>521</v>
      </c>
      <c r="CY92" s="67" t="s">
        <v>521</v>
      </c>
      <c r="CZ92" s="67" t="s">
        <v>521</v>
      </c>
      <c r="DA92" s="67" t="s">
        <v>521</v>
      </c>
      <c r="DB92" s="67" t="s">
        <v>521</v>
      </c>
      <c r="DC92" s="67" t="s">
        <v>521</v>
      </c>
      <c r="DD92" s="68" t="s">
        <v>521</v>
      </c>
      <c r="DE92" s="69" t="s">
        <v>521</v>
      </c>
      <c r="DF92" s="71" t="s">
        <v>521</v>
      </c>
      <c r="DG92" s="67" t="s">
        <v>521</v>
      </c>
      <c r="DH92" s="67" t="s">
        <v>521</v>
      </c>
      <c r="DI92" s="67" t="s">
        <v>521</v>
      </c>
      <c r="DJ92" s="67" t="s">
        <v>521</v>
      </c>
      <c r="DK92" s="67" t="s">
        <v>521</v>
      </c>
      <c r="DL92" s="67" t="s">
        <v>521</v>
      </c>
      <c r="DM92" s="67" t="s">
        <v>521</v>
      </c>
      <c r="DN92" s="68" t="s">
        <v>521</v>
      </c>
      <c r="DO92" s="70" t="s">
        <v>521</v>
      </c>
      <c r="DP92" s="71" t="s">
        <v>521</v>
      </c>
      <c r="DQ92" s="67" t="s">
        <v>521</v>
      </c>
      <c r="DR92" s="67" t="s">
        <v>521</v>
      </c>
      <c r="DS92" s="67" t="s">
        <v>521</v>
      </c>
      <c r="DT92" s="67" t="s">
        <v>521</v>
      </c>
      <c r="DU92" s="67" t="s">
        <v>521</v>
      </c>
      <c r="DV92" s="67" t="s">
        <v>521</v>
      </c>
      <c r="DW92" s="67" t="s">
        <v>521</v>
      </c>
      <c r="DX92" s="72" t="s">
        <v>521</v>
      </c>
      <c r="DY92" s="73" t="s">
        <v>522</v>
      </c>
      <c r="DZ92" s="74">
        <v>2</v>
      </c>
      <c r="EA92" s="74">
        <v>3</v>
      </c>
      <c r="EB92" s="74">
        <v>3</v>
      </c>
      <c r="EC92" s="75">
        <v>4</v>
      </c>
      <c r="ED92" s="76" t="s">
        <v>522</v>
      </c>
      <c r="EE92" s="74">
        <f t="shared" si="132"/>
        <v>2</v>
      </c>
      <c r="EF92" s="74">
        <f t="shared" si="133"/>
        <v>6</v>
      </c>
      <c r="EG92" s="74">
        <f t="shared" si="134"/>
        <v>18</v>
      </c>
      <c r="EH92" s="77">
        <f t="shared" si="135"/>
        <v>72</v>
      </c>
      <c r="EI92" s="73">
        <v>30</v>
      </c>
      <c r="EJ92" s="74">
        <v>50</v>
      </c>
      <c r="EK92" s="74">
        <v>90</v>
      </c>
      <c r="EL92" s="74">
        <v>150</v>
      </c>
      <c r="EM92" s="75">
        <v>450</v>
      </c>
      <c r="EN92" s="78">
        <v>1</v>
      </c>
      <c r="EO92" s="79">
        <f t="shared" si="136"/>
        <v>0.83333333333333337</v>
      </c>
      <c r="EP92" s="79">
        <f t="shared" si="137"/>
        <v>0.5</v>
      </c>
      <c r="EQ92" s="79">
        <f t="shared" si="138"/>
        <v>0.27777777777777779</v>
      </c>
      <c r="ER92" s="80">
        <f t="shared" si="139"/>
        <v>0.20833333333333334</v>
      </c>
      <c r="ES92" s="128" t="s">
        <v>543</v>
      </c>
      <c r="ET92" s="82"/>
      <c r="EU92" s="83">
        <v>4</v>
      </c>
      <c r="EV92" s="73">
        <v>42</v>
      </c>
      <c r="EW92" s="74">
        <v>54</v>
      </c>
      <c r="EX92" s="74">
        <v>13</v>
      </c>
      <c r="EY92" s="74">
        <v>13</v>
      </c>
      <c r="EZ92" s="74">
        <v>27</v>
      </c>
      <c r="FA92" s="74">
        <v>6</v>
      </c>
      <c r="FB92" s="74">
        <v>19</v>
      </c>
      <c r="FC92" s="74">
        <v>25</v>
      </c>
      <c r="FD92" s="74">
        <f t="shared" si="140"/>
        <v>40</v>
      </c>
      <c r="FE92" s="84">
        <f t="shared" si="141"/>
        <v>38</v>
      </c>
      <c r="FF92" s="73">
        <f>RANK(EV92,$EV$9:$EV$497,0)</f>
        <v>310</v>
      </c>
      <c r="FG92" s="74">
        <f>RANK(EW92,$EW$9:$EW$497,0)</f>
        <v>150</v>
      </c>
      <c r="FH92" s="74">
        <f>RANK(EX92,$EX$9:$EX$497,0)</f>
        <v>371</v>
      </c>
      <c r="FI92" s="74">
        <f>RANK(EY92,$EY$9:$EY$497,0)</f>
        <v>369</v>
      </c>
      <c r="FJ92" s="74">
        <f>RANK(EZ92,$EZ$9:$EZ$497,0)</f>
        <v>146</v>
      </c>
      <c r="FK92" s="74">
        <f>RANK(FA92,$FA$9:$FA$497,0)</f>
        <v>374</v>
      </c>
      <c r="FL92" s="74">
        <f>RANK(FB92,$FB$9:$FB$497,0)</f>
        <v>332</v>
      </c>
      <c r="FM92" s="74">
        <f>RANK(FC92,$FC$9:$FC$497,0)</f>
        <v>304</v>
      </c>
      <c r="FN92" s="74">
        <f>RANK(FD92,$FD$9:$FD$497,0)</f>
        <v>325</v>
      </c>
      <c r="FO92" s="84">
        <f>RANK(FE92,$FE$9:$FE$497,0)</f>
        <v>346</v>
      </c>
      <c r="FP92" s="73">
        <f>COUNTIFS($EV$9:$EV$497,"&gt;"&amp;EV92,$ES$9:$ES$497,ES92)+1</f>
        <v>56</v>
      </c>
      <c r="FQ92" s="74">
        <f>COUNTIFS($EW$9:$EW$497,"&gt;"&amp;EW92,$ES$9:$ES$497,ES92)+1</f>
        <v>63</v>
      </c>
      <c r="FR92" s="74">
        <f>COUNTIFS($EX$9:$EX$497,"&gt;"&amp;EX92,$ES$9:$ES$497,ES92)+1</f>
        <v>55</v>
      </c>
      <c r="FS92" s="74">
        <f>COUNTIFS($EY$9:$EY$497,"&gt;"&amp;EY92,$ES$9:$ES$497,ES92)+1</f>
        <v>68</v>
      </c>
      <c r="FT92" s="74">
        <f>COUNTIFS($EZ$9:$EZ$497,"&gt;"&amp;EZ92,$ES$9:$ES$497,ES92)+1</f>
        <v>69</v>
      </c>
      <c r="FU92" s="74">
        <f>COUNTIFS($FA$9:$FA$497,"&gt;"&amp;FA92,$ES$9:$ES$497,ES92)+1</f>
        <v>76</v>
      </c>
      <c r="FV92" s="74">
        <f>COUNTIFS($FB$9:$FB$497,"&gt;"&amp;FB92,$ES$9:$ES$497,ES92)+1</f>
        <v>74</v>
      </c>
      <c r="FW92" s="74">
        <f>COUNTIFS($FC$9:$FC$497,"&gt;"&amp;FC92,$ES$9:$ES$497,ES92)+1</f>
        <v>70</v>
      </c>
      <c r="FX92" s="74">
        <f>COUNTIFS($FD$9:$FD$497,"&gt;"&amp;FD92,$ES$9:$ES$497,ES92)+1</f>
        <v>70</v>
      </c>
      <c r="FY92" s="84">
        <f>COUNTIFS($FE$9:$FE$497,"&gt;"&amp;FE92,$ES$9:$ES$497,ES92)+1</f>
        <v>70</v>
      </c>
      <c r="FZ92" s="85">
        <f t="shared" si="142"/>
        <v>1.02</v>
      </c>
      <c r="GA92" s="86">
        <f t="shared" si="143"/>
        <v>1.32</v>
      </c>
      <c r="GB92" s="86">
        <f t="shared" si="144"/>
        <v>0.32</v>
      </c>
      <c r="GC92" s="86">
        <f t="shared" si="145"/>
        <v>0.32</v>
      </c>
      <c r="GD92" s="86">
        <f t="shared" si="146"/>
        <v>0.66</v>
      </c>
      <c r="GE92" s="86">
        <f t="shared" si="147"/>
        <v>0.15</v>
      </c>
      <c r="GF92" s="86">
        <f t="shared" si="148"/>
        <v>0.46</v>
      </c>
      <c r="GG92" s="86">
        <f t="shared" si="149"/>
        <v>0.61</v>
      </c>
      <c r="GH92" s="86">
        <f t="shared" si="150"/>
        <v>0.98</v>
      </c>
      <c r="GI92" s="87">
        <f t="shared" si="151"/>
        <v>0.93</v>
      </c>
      <c r="GJ92" s="85">
        <f>ROUND(((FZ92-AVERAGE(FZ$9:FZ$497))/STDEVP(FZ$9:FZ$497)*10+50),2)</f>
        <v>52.08</v>
      </c>
      <c r="GK92" s="86">
        <f>ROUND(((GA92-AVERAGE(GA$9:GA$497))/STDEVP(GA$9:GA$497)*10+50),2)</f>
        <v>68.81</v>
      </c>
      <c r="GL92" s="86">
        <f>ROUND(((GB92-AVERAGE(GB$9:GB$497))/STDEVP(GB$9:GB$497)*10+50),2)</f>
        <v>40.130000000000003</v>
      </c>
      <c r="GM92" s="86">
        <f>ROUND(((GC92-AVERAGE(GC$9:GC$497))/STDEVP(GC$9:GC$497)*10+50),2)</f>
        <v>39.67</v>
      </c>
      <c r="GN92" s="86">
        <f>ROUND(((GD92-AVERAGE(GD$9:GD$497))/STDEVP(GD$9:GD$497)*10+50),2)</f>
        <v>59.17</v>
      </c>
      <c r="GO92" s="86">
        <f>ROUND(((GE92-AVERAGE(GE$9:GE$497))/STDEVP(GE$9:GE$497)*10+50),2)</f>
        <v>42.8</v>
      </c>
      <c r="GP92" s="86">
        <f>ROUND(((GF92-AVERAGE(GF$9:GF$497))/STDEVP(GF$9:GF$497)*10+50),2)</f>
        <v>44.49</v>
      </c>
      <c r="GQ92" s="86">
        <f>ROUND(((GG92-AVERAGE(GG$9:GG$497))/STDEVP(GG$9:GG$497)*10+50),2)</f>
        <v>49.34</v>
      </c>
      <c r="GR92" s="86">
        <f>ROUND(((GH92-AVERAGE(GH$9:GH$497))/STDEVP(GH$9:GH$497)*10+50),2)</f>
        <v>50.19</v>
      </c>
      <c r="GS92" s="87">
        <f>ROUND(((GI92-AVERAGE(GI$9:GI$497))/STDEVP(GI$9:GI$497)*10+50),2)</f>
        <v>44.04</v>
      </c>
      <c r="GT92" s="73">
        <f>RANK(GJ92,$GJ$9:$GJ$497,0)</f>
        <v>163</v>
      </c>
      <c r="GU92" s="74">
        <f>RANK(GK92,$GK$9:$GK$497,0)</f>
        <v>22</v>
      </c>
      <c r="GV92" s="74">
        <f>RANK(GL92,$GL$9:$GL$497,0)</f>
        <v>372</v>
      </c>
      <c r="GW92" s="74">
        <f>RANK(GM92,$GM$9:$GM$497,0)</f>
        <v>371</v>
      </c>
      <c r="GX92" s="74">
        <f>RANK(GN92,$GN$9:$GN$497,0)</f>
        <v>78</v>
      </c>
      <c r="GY92" s="74">
        <f>RANK(GO92,$GO$9:$GO$497,0)</f>
        <v>340</v>
      </c>
      <c r="GZ92" s="74">
        <f>RANK(GP92,$GP$9:$GP$497,0)</f>
        <v>289</v>
      </c>
      <c r="HA92" s="74">
        <f>RANK(GQ92,$GQ$9:$GQ$497,0)</f>
        <v>224</v>
      </c>
      <c r="HB92" s="74">
        <f>RANK(GR92,$GR$9:$GR$497,0)</f>
        <v>180</v>
      </c>
      <c r="HC92" s="84">
        <f>RANK(GS92,$GS$9:$GS$497,0)</f>
        <v>297</v>
      </c>
      <c r="HD92" s="85">
        <f>ROUND(AVERAGEIF($ES$9:$ES$497,$ES92,$FZ$9:$FZ$497),2)</f>
        <v>0.86</v>
      </c>
      <c r="HE92" s="86">
        <f>ROUND(AVERAGEIF($ES$9:$ES$497,$ES92,$GA$9:$GA$497),2)</f>
        <v>1.0900000000000001</v>
      </c>
      <c r="HF92" s="86">
        <f>ROUND(AVERAGEIF($ES$9:$ES$497,$ES92,$GB$9:$GB$497),2)</f>
        <v>0.28999999999999998</v>
      </c>
      <c r="HG92" s="86">
        <f>ROUND(AVERAGEIF($ES$9:$ES$497,$ES92,$GC$9:$GC$497),2)</f>
        <v>0.42</v>
      </c>
      <c r="HH92" s="86">
        <f>ROUND(AVERAGEIF($ES$9:$ES$497,$ES92,$GD$9:$GD$497),2)</f>
        <v>0.86</v>
      </c>
      <c r="HI92" s="86">
        <f>ROUND(AVERAGEIF($ES$9:$ES$497,$ES92,$GE$9:$GE$497),2)</f>
        <v>0.3</v>
      </c>
      <c r="HJ92" s="86">
        <f>ROUND(AVERAGEIF($ES$9:$ES$497,$ES92,$GF$9:$GF$497),2)</f>
        <v>0.67</v>
      </c>
      <c r="HK92" s="86">
        <f>ROUND(AVERAGEIF($ES$9:$ES$497,$ES92,$GG$9:$GG$497),2)</f>
        <v>0.73</v>
      </c>
      <c r="HL92" s="86">
        <f>ROUND(AVERAGEIF($ES$9:$ES$497,$ES92,$GH$9:$GH$497),2)</f>
        <v>1.1399999999999999</v>
      </c>
      <c r="HM92" s="87">
        <f>ROUND(AVERAGEIF($ES$9:$ES$497,$ES92,$GI$9:$GI$497),2)</f>
        <v>1.01</v>
      </c>
      <c r="HN92" s="88">
        <f t="shared" si="152"/>
        <v>0.16000000000000003</v>
      </c>
      <c r="HO92" s="89">
        <f t="shared" si="153"/>
        <v>0.22999999999999998</v>
      </c>
      <c r="HP92" s="89">
        <f t="shared" si="154"/>
        <v>3.0000000000000027E-2</v>
      </c>
      <c r="HQ92" s="89">
        <f t="shared" si="155"/>
        <v>-9.9999999999999978E-2</v>
      </c>
      <c r="HR92" s="89">
        <f t="shared" si="156"/>
        <v>-0.19999999999999996</v>
      </c>
      <c r="HS92" s="89">
        <f t="shared" si="157"/>
        <v>-0.15</v>
      </c>
      <c r="HT92" s="89">
        <f t="shared" si="158"/>
        <v>-0.21000000000000002</v>
      </c>
      <c r="HU92" s="89">
        <f t="shared" si="159"/>
        <v>-0.12</v>
      </c>
      <c r="HV92" s="89">
        <f t="shared" si="160"/>
        <v>-0.15999999999999992</v>
      </c>
      <c r="HW92" s="90">
        <f t="shared" si="161"/>
        <v>-7.999999999999996E-2</v>
      </c>
      <c r="HX92" s="73">
        <f>COUNTIFS($FZ$9:$FZ$497,"&gt;"&amp;FZ92,$ES$9:$ES$497,$ES92)+1</f>
        <v>19</v>
      </c>
      <c r="HY92" s="74">
        <f>COUNTIFS($GA$9:$GA$497,"&gt;"&amp;GA92,$ES$9:$ES$497,$ES92)+1</f>
        <v>15</v>
      </c>
      <c r="HZ92" s="74">
        <f>COUNTIFS($GB$9:$GB$497,"&gt;"&amp;GB92,$ES$9:$ES$497,$ES92)+1</f>
        <v>40</v>
      </c>
      <c r="IA92" s="74">
        <f>COUNTIFS($GC$9:$GC$497,"&gt;"&amp;GC92,$ES$9:$ES$497,$ES92)+1</f>
        <v>66</v>
      </c>
      <c r="IB92" s="74">
        <f>COUNTIFS($GD$9:$GD$497,"&gt;"&amp;GD92,$ES$9:$ES$497,$ES92)+1</f>
        <v>70</v>
      </c>
      <c r="IC92" s="74">
        <f>COUNTIFS($GE$9:$GE$497,"&gt;"&amp;GE92,$ES$9:$ES$497,$ES92)+1</f>
        <v>82</v>
      </c>
      <c r="ID92" s="74">
        <f>COUNTIFS($GF$9:$GF$497,"&gt;"&amp;GF92,$ES$9:$ES$497,$ES92)+1</f>
        <v>75</v>
      </c>
      <c r="IE92" s="74">
        <f>COUNTIFS($GG$9:$GG$497,"&gt;"&amp;GG92,$ES$9:$ES$497,$ES92)+1</f>
        <v>67</v>
      </c>
      <c r="IF92" s="74">
        <f>COUNTIFS($GH$9:$GH$497,"&gt;"&amp;GH92,$ES$9:$ES$497,$ES92)+1</f>
        <v>60</v>
      </c>
      <c r="IG92" s="84">
        <f>COUNTIFS($GI$9:$GI$497,"&gt;"&amp;GI92,$ES$9:$ES$497,$ES92)+1</f>
        <v>50</v>
      </c>
      <c r="IH92" s="91"/>
      <c r="II92" s="79"/>
      <c r="IJ92" s="79"/>
      <c r="IK92" s="79"/>
      <c r="IL92" s="79"/>
      <c r="IM92" s="92"/>
      <c r="IN92" s="93"/>
      <c r="IO92" s="94"/>
      <c r="IP92" s="95"/>
      <c r="IQ92" s="79"/>
      <c r="IR92" s="79"/>
      <c r="IS92" s="79"/>
      <c r="IT92" s="79"/>
      <c r="IU92" s="79"/>
      <c r="IV92" s="79"/>
      <c r="IW92" s="96"/>
      <c r="IX92" s="93"/>
      <c r="IY92" s="79"/>
      <c r="IZ92" s="79"/>
      <c r="JA92" s="79"/>
      <c r="JB92" s="79"/>
      <c r="JC92" s="79"/>
      <c r="JD92" s="79"/>
      <c r="JE92" s="97"/>
      <c r="JF92" s="95"/>
      <c r="JG92" s="79"/>
      <c r="JH92" s="79"/>
      <c r="JI92" s="79"/>
      <c r="JJ92" s="79"/>
      <c r="JK92" s="79"/>
      <c r="JL92" s="79"/>
      <c r="JM92" s="96"/>
      <c r="JN92" s="93"/>
      <c r="JO92" s="79"/>
      <c r="JP92" s="79"/>
      <c r="JQ92" s="79"/>
      <c r="JR92" s="79"/>
      <c r="JS92" s="79"/>
      <c r="JT92" s="79"/>
      <c r="JU92" s="79"/>
      <c r="JV92" s="79"/>
      <c r="JW92" s="79"/>
      <c r="JX92" s="79"/>
      <c r="JY92" s="79"/>
      <c r="JZ92" s="97"/>
      <c r="KA92" s="93"/>
      <c r="KB92" s="79"/>
      <c r="KC92" s="79"/>
      <c r="KD92" s="79"/>
      <c r="KE92" s="97"/>
      <c r="KF92" s="95"/>
      <c r="KG92" s="79"/>
      <c r="KH92" s="79"/>
      <c r="KI92" s="79"/>
      <c r="KJ92" s="79"/>
      <c r="KK92" s="98"/>
      <c r="KL92" s="79"/>
      <c r="KM92" s="79"/>
      <c r="KN92" s="79"/>
      <c r="KO92" s="79"/>
      <c r="KP92" s="79"/>
      <c r="KQ92" s="79"/>
      <c r="KR92" s="79"/>
      <c r="KS92" s="96"/>
      <c r="KT92" s="96"/>
      <c r="KU92" s="96"/>
      <c r="KV92" s="96"/>
      <c r="KW92" s="93"/>
      <c r="KX92" s="79"/>
      <c r="KY92" s="79"/>
      <c r="KZ92" s="79"/>
      <c r="LA92" s="79"/>
      <c r="LB92" s="79"/>
      <c r="LC92" s="96"/>
      <c r="LD92" s="93"/>
      <c r="LE92" s="94"/>
      <c r="LF92" s="99"/>
      <c r="LG92" s="75"/>
      <c r="LH92" s="93"/>
      <c r="LI92" s="79"/>
      <c r="LJ92" s="74"/>
      <c r="LK92" s="74"/>
      <c r="LL92" s="74"/>
      <c r="LM92" s="100"/>
      <c r="LN92" s="95"/>
      <c r="LO92" s="79"/>
      <c r="LP92" s="79"/>
      <c r="LQ92" s="79"/>
      <c r="LR92" s="96"/>
      <c r="LS92" s="93"/>
      <c r="LT92" s="79"/>
      <c r="LU92" s="79"/>
      <c r="LV92" s="79"/>
      <c r="LW92" s="79"/>
      <c r="LX92" s="79"/>
      <c r="LY92" s="79"/>
      <c r="LZ92" s="79"/>
      <c r="MA92" s="97">
        <v>0.03</v>
      </c>
      <c r="MB92" s="95"/>
      <c r="MC92" s="79"/>
      <c r="MD92" s="79"/>
      <c r="ME92" s="79"/>
      <c r="MF92" s="79"/>
      <c r="MG92" s="79"/>
      <c r="MH92" s="79"/>
      <c r="MI92" s="79"/>
      <c r="MJ92" s="79"/>
      <c r="MK92" s="79"/>
      <c r="ML92" s="79"/>
      <c r="MM92" s="79"/>
      <c r="MN92" s="98"/>
      <c r="MO92" s="98"/>
      <c r="MP92" s="96"/>
      <c r="MQ92" s="93"/>
      <c r="MR92" s="79"/>
      <c r="MS92" s="79"/>
      <c r="MT92" s="79"/>
      <c r="MU92" s="79"/>
      <c r="MV92" s="98"/>
      <c r="MW92" s="79"/>
      <c r="MX92" s="79"/>
      <c r="MY92" s="79"/>
      <c r="MZ92" s="79"/>
      <c r="NA92" s="79"/>
      <c r="NB92" s="79"/>
      <c r="NC92" s="79"/>
      <c r="ND92" s="96"/>
      <c r="NE92" s="96"/>
      <c r="NF92" s="96"/>
      <c r="NG92" s="96"/>
      <c r="NH92" s="93"/>
      <c r="NI92" s="79"/>
      <c r="NJ92" s="79"/>
      <c r="NK92" s="79"/>
      <c r="NL92" s="79"/>
      <c r="NM92" s="79"/>
      <c r="NN92" s="94"/>
      <c r="NO92" s="93"/>
      <c r="NP92" s="80"/>
      <c r="NQ92" s="124" t="s">
        <v>760</v>
      </c>
      <c r="NR92" s="102" t="s">
        <v>764</v>
      </c>
      <c r="NS92" s="102"/>
      <c r="NT92" s="102"/>
      <c r="NU92" s="102"/>
      <c r="NV92" s="104">
        <v>43720</v>
      </c>
      <c r="NW92" s="102" t="s">
        <v>525</v>
      </c>
      <c r="NX92" s="133" t="s">
        <v>765</v>
      </c>
      <c r="NY92" s="129" t="s">
        <v>601</v>
      </c>
      <c r="NZ92" s="133" t="s">
        <v>2065</v>
      </c>
      <c r="OA92" s="134"/>
      <c r="OB92" s="134"/>
      <c r="OC92" s="134"/>
      <c r="OD92" s="108">
        <f t="shared" si="162"/>
        <v>72</v>
      </c>
      <c r="OE92" s="109">
        <v>7</v>
      </c>
      <c r="OF92" s="110">
        <f t="shared" si="163"/>
        <v>30</v>
      </c>
      <c r="OG92" s="109">
        <v>7</v>
      </c>
      <c r="OH92" s="111">
        <f>ROUND(AVERAGEIF($ES$9:$ES$497,$ES92,EV$9:EV$497),0)</f>
        <v>57</v>
      </c>
      <c r="OI92" s="112">
        <f>ROUND(AVERAGEIF($ES$9:$ES$497,$ES92,EW$9:EW$497),0)</f>
        <v>69</v>
      </c>
      <c r="OJ92" s="112">
        <f>ROUND(AVERAGEIF($ES$9:$ES$497,$ES92,EX$9:EX$497),0)</f>
        <v>17</v>
      </c>
      <c r="OK92" s="112">
        <f>ROUND(AVERAGEIF($ES$9:$ES$497,$ES92,EY$9:EY$497),0)</f>
        <v>30</v>
      </c>
      <c r="OL92" s="112">
        <f>ROUND(AVERAGEIF($ES$9:$ES$497,$ES92,EZ$9:EZ$497),0)</f>
        <v>58</v>
      </c>
      <c r="OM92" s="112">
        <f>ROUND(AVERAGEIF($ES$9:$ES$497,$ES92,FA$9:FA$497),0)</f>
        <v>21</v>
      </c>
      <c r="ON92" s="112">
        <f>ROUND(AVERAGEIF($ES$9:$ES$497,$ES92,FB$9:FB$497),0)</f>
        <v>45</v>
      </c>
      <c r="OO92" s="112">
        <f>ROUND(AVERAGEIF($ES$9:$ES$497,$ES92,FC$9:FC$497),0)</f>
        <v>49</v>
      </c>
      <c r="OP92" s="112">
        <f>ROUND(AVERAGEIF($ES$9:$ES$497,$ES92,FD$9:FD$497),0)</f>
        <v>75</v>
      </c>
      <c r="OQ92" s="113">
        <f>ROUND(AVERAGEIF($ES$9:$ES$497,$ES92,FE$9:FE$497),0)</f>
        <v>66</v>
      </c>
      <c r="OR92" s="114">
        <f>ROUND(EV92/MAX(EV$9:EV$497)*100,0)</f>
        <v>24</v>
      </c>
      <c r="OS92" s="115">
        <f>ROUND(EW92/MAX(EW$9:EW$497)*100,0)</f>
        <v>43</v>
      </c>
      <c r="OT92" s="115">
        <f>ROUND(EX92/MAX(EX$9:EX$497)*100,0)</f>
        <v>11</v>
      </c>
      <c r="OU92" s="115">
        <f>ROUND(EY92/MAX(EY$9:EY$497)*100,0)</f>
        <v>9</v>
      </c>
      <c r="OV92" s="115">
        <f>ROUND(EZ92/MAX(EZ$9:EZ$497)*100,0)</f>
        <v>22</v>
      </c>
      <c r="OW92" s="115">
        <f>ROUND(FA92/MAX(FA$9:FA$497)*100,0)</f>
        <v>5</v>
      </c>
      <c r="OX92" s="115">
        <f>ROUND(FB92/MAX(FB$9:FB$497)*100,0)</f>
        <v>14</v>
      </c>
      <c r="OY92" s="116">
        <f>ROUND(FC92/MAX(FC$9:FC$497)*100,0)</f>
        <v>17</v>
      </c>
      <c r="OZ92" s="115">
        <f>ROUND(FD92/MAX(FD$9:FD$497)*100,0)</f>
        <v>27</v>
      </c>
      <c r="PA92" s="117">
        <f>ROUND(FE92/MAX(FE$9:FE$497)*100,0)</f>
        <v>16</v>
      </c>
      <c r="PB92" s="118">
        <f t="shared" si="164"/>
        <v>221</v>
      </c>
      <c r="PC92" s="115">
        <f t="shared" si="165"/>
        <v>254</v>
      </c>
      <c r="PD92" s="115">
        <f t="shared" si="166"/>
        <v>287</v>
      </c>
      <c r="PE92" s="115">
        <f t="shared" si="167"/>
        <v>255</v>
      </c>
      <c r="PF92" s="115">
        <f t="shared" si="168"/>
        <v>209</v>
      </c>
      <c r="PG92" s="119">
        <f t="shared" si="169"/>
        <v>181</v>
      </c>
      <c r="PH92" s="118">
        <f>ROUND(PB92/MAX(PB$9:PB$497)*100,0)</f>
        <v>26</v>
      </c>
      <c r="PI92" s="115">
        <f>ROUND(PC92/MAX(PC$9:PC$497)*100,0)</f>
        <v>30</v>
      </c>
      <c r="PJ92" s="115">
        <f>ROUND(PD92/MAX(PD$9:PD$497)*100,0)</f>
        <v>30</v>
      </c>
      <c r="PK92" s="115">
        <f>ROUND(PE92/MAX(PE$9:PE$497)*100,0)</f>
        <v>25</v>
      </c>
      <c r="PL92" s="115">
        <f>ROUND(PF92/MAX(PF$9:PF$497)*100,0)</f>
        <v>29</v>
      </c>
      <c r="PM92" s="119">
        <f>ROUND(PG92/MAX(PG$9:PG$497)*100,0)</f>
        <v>26</v>
      </c>
      <c r="PN92" s="118">
        <f>RANK(PH92,PH$9:PH$497,0)</f>
        <v>327</v>
      </c>
      <c r="PO92" s="115">
        <f>RANK(PI92,PI$9:PI$497,0)</f>
        <v>289</v>
      </c>
      <c r="PP92" s="115">
        <f>RANK(PJ92,PJ$9:PJ$497,0)</f>
        <v>314</v>
      </c>
      <c r="PQ92" s="115">
        <f>RANK(PK92,PK$9:PK$497,0)</f>
        <v>328</v>
      </c>
      <c r="PR92" s="115">
        <f>RANK(PL92,PL$9:PL$497,0)</f>
        <v>323</v>
      </c>
      <c r="PS92" s="119">
        <f>RANK(PM92,PM$9:PM$497,0)</f>
        <v>317</v>
      </c>
      <c r="PT92" s="120">
        <f>ROUND(FZ92/MAX(FZ$9:FZ$497)*100,0)</f>
        <v>56</v>
      </c>
      <c r="PU92" s="115">
        <f>ROUND(GA92/MAX(GA$9:GA$497)*100,0)</f>
        <v>74</v>
      </c>
      <c r="PV92" s="115">
        <f>ROUND(GB92/MAX(GB$9:GB$497)*100,0)</f>
        <v>23</v>
      </c>
      <c r="PW92" s="115">
        <f>ROUND(GC92/MAX(GC$9:GC$497)*100,0)</f>
        <v>25</v>
      </c>
      <c r="PX92" s="115">
        <f>ROUND(GD92/MAX(GD$9:GD$497)*100,0)</f>
        <v>37</v>
      </c>
      <c r="PY92" s="115">
        <f>ROUND(GE92/MAX(GE$9:GE$497)*100,0)</f>
        <v>9</v>
      </c>
      <c r="PZ92" s="115">
        <f>ROUND(GF92/MAX(GF$9:GF$497)*100,0)</f>
        <v>22</v>
      </c>
      <c r="QA92" s="116">
        <f>ROUND(GG92/MAX(GG$9:GG$497)*100,0)</f>
        <v>33</v>
      </c>
      <c r="QB92" s="115">
        <f>ROUND(GH92/MAX(GH$9:GH$497)*100,0)</f>
        <v>44</v>
      </c>
      <c r="QC92" s="121">
        <f>ROUND(GI92/MAX(GI$9:GI$497)*100,0)</f>
        <v>30</v>
      </c>
      <c r="QD92" s="120">
        <f>ROUND(AVERAGEIF($ES$9:$ES$497,$ES92,PT$9:PT$497),0)</f>
        <v>47</v>
      </c>
      <c r="QE92" s="120">
        <f>ROUND(AVERAGEIF($ES$9:$ES$497,$ES92,PU$9:PU$497),0)</f>
        <v>61</v>
      </c>
      <c r="QF92" s="120">
        <f>ROUND(AVERAGEIF($ES$9:$ES$497,$ES92,PV$9:PV$497),0)</f>
        <v>21</v>
      </c>
      <c r="QG92" s="120">
        <f>ROUND(AVERAGEIF($ES$9:$ES$497,$ES92,PW$9:PW$497),0)</f>
        <v>34</v>
      </c>
      <c r="QH92" s="120">
        <f>ROUND(AVERAGEIF($ES$9:$ES$497,$ES92,PX$9:PX$497),0)</f>
        <v>48</v>
      </c>
      <c r="QI92" s="120">
        <f>ROUND(AVERAGEIF($ES$9:$ES$497,$ES92,PY$9:PY$497),0)</f>
        <v>18</v>
      </c>
      <c r="QJ92" s="120">
        <f>ROUND(AVERAGEIF($ES$9:$ES$497,$ES92,PZ$9:PZ$497),0)</f>
        <v>31</v>
      </c>
      <c r="QK92" s="120">
        <f>ROUND(AVERAGEIF($ES$9:$ES$497,$ES92,QA$9:QA$497),0)</f>
        <v>40</v>
      </c>
      <c r="QL92" s="120">
        <f>ROUND(AVERAGEIF($ES$9:$ES$497,$ES92,QB$9:QB$497),0)</f>
        <v>51</v>
      </c>
      <c r="QM92" s="120">
        <f>ROUND(AVERAGEIF($ES$9:$ES$497,$ES92,QC$9:QC$497),0)</f>
        <v>32</v>
      </c>
      <c r="QN92" s="114">
        <f t="shared" si="183"/>
        <v>454</v>
      </c>
      <c r="QO92" s="115">
        <f t="shared" si="184"/>
        <v>510</v>
      </c>
      <c r="QP92" s="115">
        <f t="shared" si="185"/>
        <v>602</v>
      </c>
      <c r="QQ92" s="115">
        <f t="shared" si="186"/>
        <v>553</v>
      </c>
      <c r="QR92" s="115">
        <f t="shared" si="187"/>
        <v>512</v>
      </c>
      <c r="QS92" s="119">
        <f t="shared" si="188"/>
        <v>368</v>
      </c>
      <c r="QT92" s="114">
        <f>ROUND((QN92-MIN(QN$9:QN$497))/(MAX(QN$9:QN$497)-MIN(QN$9:QN$497))*100,0)</f>
        <v>35</v>
      </c>
      <c r="QU92" s="115">
        <f>ROUND((QO92-MIN(QO$9:QO$497))/(MAX(QO$9:QO$497)-MIN(QO$9:QO$497))*100,0)</f>
        <v>43</v>
      </c>
      <c r="QV92" s="115">
        <f>ROUND((QP92-MIN(QP$9:QP$497))/(MAX(QP$9:QP$497)-MIN(QP$9:QP$497))*100,0)</f>
        <v>36</v>
      </c>
      <c r="QW92" s="115">
        <f>ROUND((QQ92-MIN(QQ$9:QQ$497))/(MAX(QQ$9:QQ$497)-MIN(QQ$9:QQ$497))*100,0)</f>
        <v>33</v>
      </c>
      <c r="QX92" s="115">
        <f>ROUND((QR92-MIN(QR$9:QR$497))/(MAX(QR$9:QR$497)-MIN(QR$9:QR$497))*100,0)</f>
        <v>47</v>
      </c>
      <c r="QY92" s="115">
        <f>ROUND((QS92-MIN(QS$9:QS$497))/(MAX(QS$9:QS$497)-MIN(QS$9:QS$497))*100,0)</f>
        <v>39</v>
      </c>
      <c r="QZ92" s="114">
        <f>RANK(QN92,QN$9:QN$497,0)</f>
        <v>254</v>
      </c>
      <c r="RA92" s="115">
        <f>RANK(QO92,QO$9:QO$497,0)</f>
        <v>72</v>
      </c>
      <c r="RB92" s="115">
        <f>RANK(QP92,QP$9:QP$497,0)</f>
        <v>137</v>
      </c>
      <c r="RC92" s="115">
        <f>RANK(QQ92,QQ$9:QQ$497,0)</f>
        <v>237</v>
      </c>
      <c r="RD92" s="115">
        <f>RANK(QR92,QR$9:QR$497,0)</f>
        <v>211</v>
      </c>
      <c r="RE92" s="115">
        <f>RANK(QS92,QS$9:QS$497,0)</f>
        <v>212</v>
      </c>
      <c r="RF92" s="122"/>
      <c r="RG92" s="115">
        <f>($RH$3*(IH92+IJ92)*100*100/MAX(EX$9:EX$497)*$RO$3) +($RH$3*(II92+IJ92)*100*100/MAX(EX$9:EX$497)*$RO$4) + ($RH$3*IK92*100*100/MAX(EX$9:EX$497)*0.098)</f>
        <v>0</v>
      </c>
      <c r="RH92" s="115">
        <f>($RH$4*IL92*100*100/MAX(EZ$9:EZ$497))*$RQ$3</f>
        <v>0</v>
      </c>
      <c r="RI92" s="115">
        <f>($RH$3*IM92*100*100/MAX(EY$9:EY$497))*$RQ$4</f>
        <v>0</v>
      </c>
      <c r="RJ92" s="115">
        <f>($RH$3*IN92*100*100/MAX(EX$9:EX$497))</f>
        <v>0</v>
      </c>
      <c r="RK92" s="115">
        <f>($RH$4*IO92*100*100/MAX(EZ$9:EZ$497))*$RQ$3</f>
        <v>0</v>
      </c>
      <c r="RL92" s="115">
        <f>(($RL$4*IP92*100*((100/MAX(EX$9:EX$497)+100/MAX(EZ$9:EZ$497))/2))+($RL$4*IQ92*100*((100/MAX(EX$9:EX$497)+100/MAX(EZ$9:EZ$497))/2))+($RL$4*IR92*100*((100/MAX(EX$9:EX$497)+100/MAX(EZ$9:EZ$497))/2))+($RL$4*IS92*100*((100/MAX(EX$9:EX$497)+100/MAX(EZ$9:EZ$497))/2))+($RL$4*IT92*100*((100/MAX(EX$9:EX$497)+100/MAX(EZ$9:EZ$497))/2))+($RL$4*IU92*100*((100/MAX(EX$9:EX$497)+100/MAX(EZ$9:EZ$497))/2))+($RL$4*IV92*100*((100/MAX(EX$9:EX$497)+100/MAX(EZ$9:EZ$497))/2))+($RL$4*IW92*100*((100/MAX(EX$9:EX$497)+100/MAX(EZ$9:EZ$497))/2)))*$RS$3</f>
        <v>0</v>
      </c>
      <c r="RM92" s="115">
        <f>(($RH$3*IX92*100*100/MAX(EX$9:EX$497))+($RH$3*IY92*100*100/MAX(EX$9:EX$497))+($RH$3*IZ92*100*100/MAX(EX$9:EX$497))+($RH$3*JA92*100*100/MAX(EX$9:EX$497))+($RH$3*JB92*100*100/MAX(EX$9:EX$497))+($RH$3*JC92*100*100/MAX(EX$9:EX$497))+($RH$3*JD92*100*100/MAX(EX$9:EX$497))+($RH$3*JE92*100*100/MAX(EX$9:EX$497)))*$RS$4</f>
        <v>0</v>
      </c>
      <c r="RN92" s="115">
        <f>(($RH$4*JF92*100*100/MAX(EZ$9:EZ$497)) + ($RH$4*JG92*100*100/MAX(EZ$9:EZ$497)) + ($RH$4*JH92*100*100/MAX(EZ$9:EZ$497)) + ($RH$4*JI92*100*100/MAX(EZ$9:EZ$497)) + ($RH$4*JJ92*100*100/MAX(EZ$9:EZ$497)) + ($RH$4*JK92*100*100/MAX(EZ$9:EZ$497)) + ($RH$4*JL92*100*100/MAX(EZ$9:EZ$497)) + ($RH$4*JM92*100*100/MAX(EZ$9:EZ$497)))*$RU$3</f>
        <v>0</v>
      </c>
      <c r="RO92" s="115">
        <f>(($RL$4*JN92*100*((100/MAX(EX$9:EX$497)+100/MAX(EZ$9:EZ$497))/2))+($RL$4*JO92*100*((100/MAX(EX$9:EX$497)+100/MAX(EZ$9:EZ$497))/2))+($RL$4*JP92*100*((100/MAX(EX$9:EX$497)+100/MAX(EZ$9:EZ$497))/2))+($RL$4*JQ92*100*((100/MAX(EX$9:EX$497)+100/MAX(EZ$9:EZ$497))/2))+($RL$4*JR92*100*((100/MAX(EX$9:EX$497)+100/MAX(EZ$9:EZ$497))/2))+($RL$4*JS92*100*((100/MAX(EX$9:EX$497)+100/MAX(EZ$9:EZ$497))/2))+($RL$4*JT92*100*((100/MAX(EX$9:EX$497)+100/MAX(EZ$9:EZ$497))/2))+($RL$4*JU92*100*((100/MAX(EX$9:EX$497)+100/MAX(EZ$9:EZ$497))/2))+($RL$4*JV92*100*((100/MAX(EX$9:EX$497)+100/MAX(EZ$9:EZ$497))/2))+($RL$4*JW92*100*((100/MAX(EX$9:EX$497)+100/MAX(EZ$9:EZ$497))/2))+($RL$4*JX92*100*((100/MAX(EX$9:EX$497)+100/MAX(EZ$9:EZ$497))/2))+($RL$4*JY92*100*((100/MAX(EX$9:EX$497)+100/MAX(EZ$9:EZ$497))/2))+($RL$4*JZ92*100*((100/MAX(EX$9:EX$497)+100/MAX(EZ$9:EZ$497))/2)))*$RW$3/2</f>
        <v>0</v>
      </c>
      <c r="RP92" s="119">
        <f>($RJ$3*KA92*100*100/MAX(FA$9:FA$497)) + ($RJ$3*KB92*100*100/MAX(FA$9:FA$497)/2) + ($RJ$3*KC92*100*100/MAX(FA$9:FA$497)/2) + ($RJ$3*KD92*100*100/MAX(FA$9:FA$497)/4) + ($RJ$3*KE92*100*100/MAX(FA$9:FA$497)/4)</f>
        <v>0</v>
      </c>
      <c r="RQ92" s="118">
        <f>($RL$4*KF92*100*((100/MAX(EX$9:EX$497)+100/MAX(EZ$9:EZ$497)))) * ($RO$3/2) + (($RL$4*KG92*100*((100/MAX(EX$9:EX$497)+100/MAX(EZ$9:EZ$497))))+($RL$4*KH92*100*((100/MAX(EX$9:EX$497)+100/MAX(EZ$9:EZ$497))))+($RL$4*KI92*100*((100/MAX(EX$9:EX$497)+100/MAX(EZ$9:EZ$497))))+($RL$4*KJ92*100*((100/MAX(EX$9:EX$497)+100/MAX(EZ$9:EZ$497))))+($RL$4*KK92*100*((100/MAX(EX$9:EX$497)+100/MAX(EZ$9:EZ$497))))+($RL$4*KL92*100*((100/MAX(EX$9:EX$497)+100/MAX(EZ$9:EZ$497))))+($RL$4*KM92*100*((100/MAX(EX$9:EX$497)+100/MAX(EZ$9:EZ$497))))+($RL$4*KN92*100*((100/MAX(EX$9:EX$497)+100/MAX(EZ$9:EZ$497))))+($RL$4*KO92*100*((100/MAX(EX$9:EX$497)+100/MAX(EZ$9:EZ$497))))+($RL$4*KP92*100*((100/MAX(EX$9:EX$497)+100/MAX(EZ$9:EZ$497))))+($RL$4*KQ92*100*((100/MAX(EX$9:EX$497)+100/MAX(EZ$9:EZ$497))))+($RL$4*KR92*100*((100/MAX(EX$9:EX$497)+100/MAX(EZ$9:EZ$497))))+($RL$4*KS92*100*((100/MAX(EX$9:EX$497)+100/MAX(EZ$9:EZ$497))))+($RL$4*KV92*100*((100/MAX(EX$9:EX$497)+100/MAX(EZ$9:EZ$497))))) * (($RO$3+$RO$4)/6)</f>
        <v>0</v>
      </c>
      <c r="RR92" s="115">
        <f>(($RL$4*KW92*100*((100/MAX(EX$9:EX$497)+100/MAX(EZ$9:EZ$497))))) * ($RO$3/2) + (($RL$4*KX92*100*((100/MAX(EX$9:EX$497)+100/MAX(EZ$9:EZ$497))))+($RL$4*KY92*100*((100/MAX(EX$9:EX$497)+100/MAX(EZ$9:EZ$497))))+($RL$4*KZ92*100*((100/MAX(EX$9:EX$497)+100/MAX(EZ$9:EZ$497))))+($RL$4*LA92*100*((100/MAX(EX$9:EX$497)+100/MAX(EZ$9:EZ$497))))+($RL$4*LB92*100*((100/MAX(EX$9:EX$497)+100/MAX(EZ$9:EZ$497))))+($RL$4*LC92*100*((100/MAX(EX$9:EX$497)+100/MAX(EZ$9:EZ$497))))) * (($RO$3+$RO$4)/6)</f>
        <v>0</v>
      </c>
      <c r="RS92" s="119">
        <f>(($RL$4*LD92*100*((100/MAX(EX$9:EX$497)+100/MAX(EZ$9:EZ$497))))+($RL$4*LE92*100*((100/MAX(EX$9:EX$497)+100/MAX(EZ$9:EZ$497))))) * (($RO$3+$RO$4)/6)</f>
        <v>0</v>
      </c>
      <c r="RT92" s="118">
        <f>($RJ$4*LH92*100*(100/MAX(EV$9:EV$497)))+($RJ$4*LI92*100*(100/MAX(EV$9:EV$497)))</f>
        <v>0</v>
      </c>
      <c r="RU92" s="119">
        <f>($RJ$4*LJ92*(100/MAX(EV$9:EV$497)))/2 + ($RL$3*LK92*(100/MAX(EW$9:EW$497))) + ($RJ$4*LL92*(100/MAX(EV$9:EV$497)))/4 + ($RL$3*LM92*(100/MAX(EW$9:EW$497)))</f>
        <v>0</v>
      </c>
      <c r="RV92" s="118">
        <f>($RJ$4*LN92*100*100/MAX(EV$9:EV$497)/2)+($RJ$4*LO92*100*100/MAX(EV$9:EV$497)/2)+($RJ$4*LP92*100*100/MAX(EV$9:EV$497))+($RJ$4*LQ92*100*100/MAX(EV$9:EV$497))+($RJ$4*LR92*100*100/MAX(EV$9:EV$497))</f>
        <v>0</v>
      </c>
      <c r="RW92" s="115">
        <f>($RJ$4*LS92*100*100/MAX(EV$9:EV$497)) + (($RJ$4*LT92*100*100/MAX(EV$9:EV$497))+($RJ$4*LU92*100*100/MAX(EV$9:EV$497))+($RJ$4*LV92*100*100/MAX(EV$9:EV$497))+($RJ$4*LW92*100*100/MAX(EV$9:EV$497))+($RJ$4*LX92*100*100/MAX(EV$9:EV$497))+($RJ$4*LY92*100*100/MAX(EV$9:EV$497))+($RJ$4*LZ92*100*100/MAX(EV$9:EV$497))+($RJ$4*MA92*100*100/MAX(EV$9:EV$497)))/2</f>
        <v>2.5280898876404496</v>
      </c>
      <c r="RX92" s="119">
        <f>($RJ$4*MB92*100*100/MAX(EV$9:EV$497))+($RJ$4*MC92*100*100/MAX(EV$9:EV$497))+($RJ$4*MD92*100*100/MAX(EV$9:EV$497))+($RJ$4*ME92*100*100/MAX(EV$9:EV$497))+($RJ$4*MF92*100*100/MAX(EV$9:EV$497))+($RJ$4*MG92*100*100/MAX(EV$9:EV$497))+($RJ$4*MH92*100*100/MAX(EV$9:EV$497))+($RJ$4*MI92*100*100/MAX(EV$9:EV$497))+($RJ$4*MJ92*100*100/MAX(EV$9:EV$497))+($RJ$4*MK92*100*100/MAX(EV$9:EV$497))+($RJ$4*ML92*100*100/MAX(EV$9:EV$497))+($RJ$4*MM92*100*100/MAX(EV$9:EV$497))+($RJ$4*MN92*100*100/MAX(EV$9:EV$497))</f>
        <v>0</v>
      </c>
      <c r="RY92" s="118">
        <f>($RJ$4*MQ92*100*100/MAX(EV$9:EV$497))/2 + (($RJ$4*MR92*100*100/MAX(EV$9:EV$497))+($RJ$4*MS92*100*100/MAX(EV$9:EV$497))+($RJ$4*MT92*100*100/MAX(EV$9:EV$497))+($RJ$4*MU92*100*100/MAX(EV$9:EV$497))+($RJ$4*MV92*100*100/MAX(EV$9:EV$497))+($RJ$4*MW92*100*100/MAX(EV$9:EV$497))+($RJ$4*MX92*100*100/MAX(EV$9:EV$497))+($RJ$4*MY92*100*100/MAX(EV$9:EV$497))+($RJ$4*MZ92*100*100/MAX(EV$9:EV$497))+($RJ$4*NA92*100*100/MAX(EV$9:EV$497))+($RJ$4*NB92*100*100/MAX(EV$9:EV$497))+($RJ$4*NC92*100*100/MAX(EV$9:EV$497))+($RJ$4*ND92*100*100/MAX(EV$9:EV$497))+($RJ$4*NG92*100*100/MAX(EV$9:EV$497)))/4</f>
        <v>0</v>
      </c>
      <c r="RZ92" s="115">
        <f>($RJ$4*NH92*100*100/MAX(EV$9:EV$497))/2 + (($RJ$4*NI92*100*100/MAX(EV$9:EV$497))+($RJ$4*NJ92*100*100/MAX(EV$9:EV$497))+($RJ$4*NK92*100*100/MAX(EV$9:EV$497))+($RJ$4*NL92*100*100/MAX(EV$9:EV$497))+($RJ$4*NM92*100*100/MAX(EV$9:EV$497))+($RJ$4*NN92*100*100/MAX(EV$9:EV$497)))/4</f>
        <v>0</v>
      </c>
      <c r="SA92" s="117">
        <f>(($RJ$4*NO92*100*100/MAX(EV$9:EV$497))+($RJ$4*NP92*100*100/MAX(EV$9:EV$497)))/4</f>
        <v>0</v>
      </c>
      <c r="SB92" s="118">
        <f t="shared" si="170"/>
        <v>2.5280898876404496</v>
      </c>
      <c r="SC92" s="115">
        <f t="shared" si="171"/>
        <v>0.5056179775280899</v>
      </c>
      <c r="SD92" s="115">
        <f t="shared" si="172"/>
        <v>0.6320224719101124</v>
      </c>
      <c r="SE92" s="115">
        <f t="shared" si="173"/>
        <v>0.5056179775280899</v>
      </c>
      <c r="SF92" s="115">
        <f t="shared" si="174"/>
        <v>0.6320224719101124</v>
      </c>
      <c r="SG92" s="115">
        <f t="shared" si="175"/>
        <v>2.5280898876404496</v>
      </c>
      <c r="SH92" s="115">
        <f>ROUND(SB92/MAX(SB$9:SB$497)*100,0)</f>
        <v>3</v>
      </c>
      <c r="SI92" s="115">
        <f>ROUND(SC92/MAX(SC$9:SC$497)*100,0)</f>
        <v>1</v>
      </c>
      <c r="SJ92" s="115">
        <f>ROUND(SD92/MAX(SD$9:SD$497)*100,0)</f>
        <v>1</v>
      </c>
      <c r="SK92" s="115">
        <f>ROUND(SE92/MAX(SE$9:SE$497)*100,0)</f>
        <v>0</v>
      </c>
      <c r="SL92" s="115">
        <f>ROUND(SF92/MAX(SF$9:SF$497)*100,0)</f>
        <v>2</v>
      </c>
      <c r="SM92" s="121">
        <f>ROUND(SG92/MAX(SG$9:SG$497)*100,0)</f>
        <v>2</v>
      </c>
      <c r="SN92" s="115">
        <f>ROUND(AVERAGEIF($ES$9:$ES$497,$ES92,SH$9:SH$497),0)</f>
        <v>12</v>
      </c>
      <c r="SO92" s="115">
        <f>ROUND(AVERAGEIF($ES$9:$ES$497,$ES92,SI$9:SI$497),0)</f>
        <v>5</v>
      </c>
      <c r="SP92" s="115">
        <f>ROUND(AVERAGEIF($ES$9:$ES$497,$ES92,SJ$9:SJ$497),0)</f>
        <v>26</v>
      </c>
      <c r="SQ92" s="115">
        <f>ROUND(AVERAGEIF($ES$9:$ES$497,$ES92,SK$9:SK$497),0)</f>
        <v>6</v>
      </c>
      <c r="SR92" s="115">
        <f>ROUND(AVERAGEIF($ES$9:$ES$497,$ES92,SL$9:SL$497),0)</f>
        <v>8</v>
      </c>
      <c r="SS92" s="121">
        <f>ROUND(AVERAGEIF($ES$9:$ES$497,$ES92,SM$9:SM$497),0)</f>
        <v>4</v>
      </c>
      <c r="ST92" s="114">
        <f>RANK(SB92,SB$9:SB$497,0)</f>
        <v>273</v>
      </c>
      <c r="SU92" s="115">
        <f>RANK(SC92,SC$9:SC$497,0)</f>
        <v>256</v>
      </c>
      <c r="SV92" s="115">
        <f>RANK(SD92,SD$9:SD$497,0)</f>
        <v>252</v>
      </c>
      <c r="SW92" s="115">
        <f>RANK(SE92,SE$9:SE$497,0)</f>
        <v>256</v>
      </c>
      <c r="SX92" s="115">
        <f>RANK(SF92,SF$9:SF$497,0)</f>
        <v>240</v>
      </c>
      <c r="SY92" s="115">
        <f>RANK(SG92,SG$9:SG$497,0)</f>
        <v>223</v>
      </c>
      <c r="SZ92" s="115">
        <f>COUNTIFS(SB$9:SB$497,"&gt;"&amp;SB92,$ES$9:$ES$497,$ES92)+1</f>
        <v>57</v>
      </c>
      <c r="TA92" s="115">
        <f>COUNTIFS(SC$9:SC$497,"&gt;"&amp;SC92,$ES$9:$ES$497,$ES92)+1</f>
        <v>48</v>
      </c>
      <c r="TB92" s="115">
        <f>COUNTIFS(SD$9:SD$497,"&gt;"&amp;SD92,$ES$9:$ES$497,$ES92)+1</f>
        <v>57</v>
      </c>
      <c r="TC92" s="115">
        <f>COUNTIFS(SE$9:SE$497,"&gt;"&amp;SE92,$ES$9:$ES$497,$ES92)+1</f>
        <v>48</v>
      </c>
      <c r="TD92" s="115">
        <f>COUNTIFS(SF$9:SF$497,"&gt;"&amp;SF92,$ES$9:$ES$497,$ES92)+1</f>
        <v>48</v>
      </c>
      <c r="TE92" s="117">
        <f>COUNTIFS(SG$9:SG$497,"&gt;"&amp;SG92,$ES$9:$ES$497,$ES92)+1</f>
        <v>41</v>
      </c>
      <c r="TF92" s="118">
        <f t="shared" si="176"/>
        <v>33</v>
      </c>
      <c r="TG92" s="115">
        <f t="shared" si="177"/>
        <v>27</v>
      </c>
      <c r="TH92" s="115">
        <f t="shared" si="178"/>
        <v>31</v>
      </c>
      <c r="TI92" s="115">
        <f t="shared" si="179"/>
        <v>30</v>
      </c>
      <c r="TJ92" s="115">
        <f t="shared" si="180"/>
        <v>27</v>
      </c>
      <c r="TK92" s="115">
        <f t="shared" si="181"/>
        <v>31</v>
      </c>
      <c r="TL92" s="117">
        <f t="shared" si="182"/>
        <v>28</v>
      </c>
      <c r="TM92" s="118">
        <f>ROUND(TF92/MAX(TF$9:TF$497)*100,0)</f>
        <v>18</v>
      </c>
      <c r="TN92" s="115">
        <f>ROUND(TG92/MAX(TG$9:TG$497)*100,0)</f>
        <v>15</v>
      </c>
      <c r="TO92" s="115">
        <f>ROUND(TH92/MAX(TH$9:TH$497)*100,0)</f>
        <v>17</v>
      </c>
      <c r="TP92" s="115">
        <f>ROUND(TI92/MAX(TI$9:TI$497)*100,0)</f>
        <v>17</v>
      </c>
      <c r="TQ92" s="115">
        <f>ROUND(TJ92/MAX(TJ$9:TJ$497)*100,0)</f>
        <v>14</v>
      </c>
      <c r="TR92" s="115">
        <f>ROUND(TK92/MAX(TK$9:TK$497)*100,0)</f>
        <v>16</v>
      </c>
      <c r="TS92" s="119">
        <f>ROUND(TL92/MAX(TL$9:TL$497)*100,0)</f>
        <v>14</v>
      </c>
      <c r="TT92" s="120">
        <f>RANK(TM92,TM$9:TM$497,0)</f>
        <v>356</v>
      </c>
      <c r="TU92" s="115">
        <f>RANK(TN92,TN$9:TN$497,0)</f>
        <v>340</v>
      </c>
      <c r="TV92" s="115">
        <f>RANK(TO92,TO$9:TO$497,0)</f>
        <v>296</v>
      </c>
      <c r="TW92" s="115">
        <f>RANK(TP92,TP$9:TP$497,0)</f>
        <v>328</v>
      </c>
      <c r="TX92" s="115">
        <f>RANK(TQ92,TQ$9:TQ$497,0)</f>
        <v>328</v>
      </c>
      <c r="TY92" s="115">
        <f>RANK(TR92,TR$9:TR$497,0)</f>
        <v>329</v>
      </c>
      <c r="TZ92" s="121">
        <f>RANK(TS92,TS$9:TS$497,0)</f>
        <v>330</v>
      </c>
      <c r="UA92" s="132"/>
      <c r="UB92" s="7" t="s">
        <v>1</v>
      </c>
    </row>
    <row r="93" spans="1:548" x14ac:dyDescent="0.15">
      <c r="A93" s="183">
        <v>85</v>
      </c>
      <c r="B93" s="203" t="s">
        <v>764</v>
      </c>
      <c r="C93" s="63"/>
      <c r="D93" s="63"/>
      <c r="E93" s="64" t="s">
        <v>518</v>
      </c>
      <c r="F93" s="65">
        <v>42</v>
      </c>
      <c r="G93" s="65" t="s">
        <v>547</v>
      </c>
      <c r="H93" s="65"/>
      <c r="I93" s="66" t="s">
        <v>521</v>
      </c>
      <c r="J93" s="67" t="s">
        <v>521</v>
      </c>
      <c r="K93" s="67" t="s">
        <v>521</v>
      </c>
      <c r="L93" s="67" t="s">
        <v>521</v>
      </c>
      <c r="M93" s="67" t="s">
        <v>521</v>
      </c>
      <c r="N93" s="67" t="s">
        <v>521</v>
      </c>
      <c r="O93" s="67" t="s">
        <v>521</v>
      </c>
      <c r="P93" s="67" t="s">
        <v>521</v>
      </c>
      <c r="Q93" s="67" t="s">
        <v>521</v>
      </c>
      <c r="R93" s="68" t="s">
        <v>521</v>
      </c>
      <c r="S93" s="69" t="s">
        <v>521</v>
      </c>
      <c r="T93" s="67" t="s">
        <v>521</v>
      </c>
      <c r="U93" s="67" t="s">
        <v>521</v>
      </c>
      <c r="V93" s="67" t="s">
        <v>521</v>
      </c>
      <c r="W93" s="67" t="s">
        <v>521</v>
      </c>
      <c r="X93" s="67" t="s">
        <v>521</v>
      </c>
      <c r="Y93" s="67" t="s">
        <v>521</v>
      </c>
      <c r="Z93" s="67" t="s">
        <v>521</v>
      </c>
      <c r="AA93" s="67" t="s">
        <v>521</v>
      </c>
      <c r="AB93" s="68" t="s">
        <v>521</v>
      </c>
      <c r="AC93" s="69" t="s">
        <v>521</v>
      </c>
      <c r="AD93" s="67" t="s">
        <v>521</v>
      </c>
      <c r="AE93" s="67" t="s">
        <v>521</v>
      </c>
      <c r="AF93" s="67" t="s">
        <v>521</v>
      </c>
      <c r="AG93" s="67" t="s">
        <v>521</v>
      </c>
      <c r="AH93" s="67" t="s">
        <v>521</v>
      </c>
      <c r="AI93" s="67" t="s">
        <v>520</v>
      </c>
      <c r="AJ93" s="67" t="s">
        <v>520</v>
      </c>
      <c r="AK93" s="67" t="s">
        <v>520</v>
      </c>
      <c r="AL93" s="68" t="s">
        <v>521</v>
      </c>
      <c r="AM93" s="69" t="s">
        <v>521</v>
      </c>
      <c r="AN93" s="67" t="s">
        <v>521</v>
      </c>
      <c r="AO93" s="67" t="s">
        <v>521</v>
      </c>
      <c r="AP93" s="67" t="s">
        <v>521</v>
      </c>
      <c r="AQ93" s="67" t="s">
        <v>521</v>
      </c>
      <c r="AR93" s="67" t="s">
        <v>521</v>
      </c>
      <c r="AS93" s="67" t="s">
        <v>521</v>
      </c>
      <c r="AT93" s="67" t="s">
        <v>521</v>
      </c>
      <c r="AU93" s="67" t="s">
        <v>521</v>
      </c>
      <c r="AV93" s="68" t="s">
        <v>521</v>
      </c>
      <c r="AW93" s="69" t="s">
        <v>521</v>
      </c>
      <c r="AX93" s="67" t="s">
        <v>521</v>
      </c>
      <c r="AY93" s="67" t="s">
        <v>521</v>
      </c>
      <c r="AZ93" s="67" t="s">
        <v>521</v>
      </c>
      <c r="BA93" s="67" t="s">
        <v>521</v>
      </c>
      <c r="BB93" s="67" t="s">
        <v>521</v>
      </c>
      <c r="BC93" s="67" t="s">
        <v>521</v>
      </c>
      <c r="BD93" s="67" t="s">
        <v>521</v>
      </c>
      <c r="BE93" s="67" t="s">
        <v>521</v>
      </c>
      <c r="BF93" s="68" t="s">
        <v>521</v>
      </c>
      <c r="BG93" s="69" t="s">
        <v>521</v>
      </c>
      <c r="BH93" s="67" t="s">
        <v>521</v>
      </c>
      <c r="BI93" s="67" t="s">
        <v>521</v>
      </c>
      <c r="BJ93" s="67" t="s">
        <v>521</v>
      </c>
      <c r="BK93" s="67" t="s">
        <v>521</v>
      </c>
      <c r="BL93" s="67" t="s">
        <v>521</v>
      </c>
      <c r="BM93" s="67" t="s">
        <v>521</v>
      </c>
      <c r="BN93" s="67" t="s">
        <v>521</v>
      </c>
      <c r="BO93" s="67" t="s">
        <v>521</v>
      </c>
      <c r="BP93" s="68" t="s">
        <v>521</v>
      </c>
      <c r="BQ93" s="70" t="s">
        <v>521</v>
      </c>
      <c r="BR93" s="67" t="s">
        <v>521</v>
      </c>
      <c r="BS93" s="67" t="s">
        <v>521</v>
      </c>
      <c r="BT93" s="67" t="s">
        <v>521</v>
      </c>
      <c r="BU93" s="67" t="s">
        <v>521</v>
      </c>
      <c r="BV93" s="67" t="s">
        <v>521</v>
      </c>
      <c r="BW93" s="67" t="s">
        <v>521</v>
      </c>
      <c r="BX93" s="67" t="s">
        <v>521</v>
      </c>
      <c r="BY93" s="67" t="s">
        <v>521</v>
      </c>
      <c r="BZ93" s="68" t="s">
        <v>521</v>
      </c>
      <c r="CA93" s="69" t="s">
        <v>521</v>
      </c>
      <c r="CB93" s="67" t="s">
        <v>521</v>
      </c>
      <c r="CC93" s="67" t="s">
        <v>521</v>
      </c>
      <c r="CD93" s="67" t="s">
        <v>521</v>
      </c>
      <c r="CE93" s="67" t="s">
        <v>521</v>
      </c>
      <c r="CF93" s="67" t="s">
        <v>521</v>
      </c>
      <c r="CG93" s="67" t="s">
        <v>521</v>
      </c>
      <c r="CH93" s="67" t="s">
        <v>521</v>
      </c>
      <c r="CI93" s="67" t="s">
        <v>521</v>
      </c>
      <c r="CJ93" s="68" t="s">
        <v>521</v>
      </c>
      <c r="CK93" s="69" t="s">
        <v>521</v>
      </c>
      <c r="CL93" s="67" t="s">
        <v>521</v>
      </c>
      <c r="CM93" s="67" t="s">
        <v>521</v>
      </c>
      <c r="CN93" s="67" t="s">
        <v>521</v>
      </c>
      <c r="CO93" s="67" t="s">
        <v>521</v>
      </c>
      <c r="CP93" s="67" t="s">
        <v>521</v>
      </c>
      <c r="CQ93" s="67" t="s">
        <v>521</v>
      </c>
      <c r="CR93" s="67" t="s">
        <v>521</v>
      </c>
      <c r="CS93" s="67" t="s">
        <v>521</v>
      </c>
      <c r="CT93" s="68" t="s">
        <v>521</v>
      </c>
      <c r="CU93" s="69" t="s">
        <v>521</v>
      </c>
      <c r="CV93" s="67" t="s">
        <v>521</v>
      </c>
      <c r="CW93" s="67" t="s">
        <v>521</v>
      </c>
      <c r="CX93" s="67" t="s">
        <v>521</v>
      </c>
      <c r="CY93" s="67" t="s">
        <v>521</v>
      </c>
      <c r="CZ93" s="67" t="s">
        <v>521</v>
      </c>
      <c r="DA93" s="67" t="s">
        <v>521</v>
      </c>
      <c r="DB93" s="67" t="s">
        <v>521</v>
      </c>
      <c r="DC93" s="67" t="s">
        <v>521</v>
      </c>
      <c r="DD93" s="68" t="s">
        <v>521</v>
      </c>
      <c r="DE93" s="69" t="s">
        <v>521</v>
      </c>
      <c r="DF93" s="71" t="s">
        <v>521</v>
      </c>
      <c r="DG93" s="67" t="s">
        <v>521</v>
      </c>
      <c r="DH93" s="67" t="s">
        <v>521</v>
      </c>
      <c r="DI93" s="67" t="s">
        <v>521</v>
      </c>
      <c r="DJ93" s="67" t="s">
        <v>521</v>
      </c>
      <c r="DK93" s="67" t="s">
        <v>521</v>
      </c>
      <c r="DL93" s="67" t="s">
        <v>521</v>
      </c>
      <c r="DM93" s="67" t="s">
        <v>521</v>
      </c>
      <c r="DN93" s="68" t="s">
        <v>521</v>
      </c>
      <c r="DO93" s="70" t="s">
        <v>521</v>
      </c>
      <c r="DP93" s="71" t="s">
        <v>521</v>
      </c>
      <c r="DQ93" s="67" t="s">
        <v>521</v>
      </c>
      <c r="DR93" s="67" t="s">
        <v>521</v>
      </c>
      <c r="DS93" s="67" t="s">
        <v>521</v>
      </c>
      <c r="DT93" s="67" t="s">
        <v>521</v>
      </c>
      <c r="DU93" s="67" t="s">
        <v>521</v>
      </c>
      <c r="DV93" s="67" t="s">
        <v>521</v>
      </c>
      <c r="DW93" s="67" t="s">
        <v>521</v>
      </c>
      <c r="DX93" s="72" t="s">
        <v>521</v>
      </c>
      <c r="DY93" s="73" t="s">
        <v>522</v>
      </c>
      <c r="DZ93" s="74">
        <v>2</v>
      </c>
      <c r="EA93" s="74">
        <v>3</v>
      </c>
      <c r="EB93" s="74">
        <v>3</v>
      </c>
      <c r="EC93" s="75">
        <v>4</v>
      </c>
      <c r="ED93" s="76" t="s">
        <v>522</v>
      </c>
      <c r="EE93" s="74">
        <f t="shared" si="132"/>
        <v>2</v>
      </c>
      <c r="EF93" s="74">
        <f t="shared" si="133"/>
        <v>6</v>
      </c>
      <c r="EG93" s="74">
        <f t="shared" si="134"/>
        <v>18</v>
      </c>
      <c r="EH93" s="77">
        <f t="shared" si="135"/>
        <v>72</v>
      </c>
      <c r="EI93" s="73">
        <v>100</v>
      </c>
      <c r="EJ93" s="74">
        <v>150</v>
      </c>
      <c r="EK93" s="74">
        <v>300</v>
      </c>
      <c r="EL93" s="74">
        <v>500</v>
      </c>
      <c r="EM93" s="75">
        <v>1500</v>
      </c>
      <c r="EN93" s="78">
        <v>1</v>
      </c>
      <c r="EO93" s="79">
        <f t="shared" si="136"/>
        <v>0.75</v>
      </c>
      <c r="EP93" s="79">
        <f t="shared" si="137"/>
        <v>0.5</v>
      </c>
      <c r="EQ93" s="79">
        <f t="shared" si="138"/>
        <v>0.27777777777777779</v>
      </c>
      <c r="ER93" s="80">
        <f t="shared" si="139"/>
        <v>0.20833333333333331</v>
      </c>
      <c r="ES93" s="128" t="s">
        <v>534</v>
      </c>
      <c r="ET93" s="82"/>
      <c r="EU93" s="83">
        <v>4</v>
      </c>
      <c r="EV93" s="73">
        <v>65</v>
      </c>
      <c r="EW93" s="74">
        <v>10</v>
      </c>
      <c r="EX93" s="74">
        <v>31</v>
      </c>
      <c r="EY93" s="74">
        <v>12</v>
      </c>
      <c r="EZ93" s="74">
        <v>7</v>
      </c>
      <c r="FA93" s="74">
        <v>7</v>
      </c>
      <c r="FB93" s="74">
        <v>35</v>
      </c>
      <c r="FC93" s="74">
        <v>44</v>
      </c>
      <c r="FD93" s="74">
        <f t="shared" si="140"/>
        <v>38</v>
      </c>
      <c r="FE93" s="84">
        <f t="shared" si="141"/>
        <v>75</v>
      </c>
      <c r="FF93" s="73">
        <f>RANK(EV93,$EV$9:$EV$497,0)</f>
        <v>218</v>
      </c>
      <c r="FG93" s="74">
        <f>RANK(EW93,$EW$9:$EW$497,0)</f>
        <v>404</v>
      </c>
      <c r="FH93" s="74">
        <f>RANK(EX93,$EX$9:$EX$497,0)</f>
        <v>226</v>
      </c>
      <c r="FI93" s="74">
        <f>RANK(EY93,$EY$9:$EY$497,0)</f>
        <v>378</v>
      </c>
      <c r="FJ93" s="74">
        <f>RANK(EZ93,$EZ$9:$EZ$497,0)</f>
        <v>379</v>
      </c>
      <c r="FK93" s="74">
        <f>RANK(FA93,$FA$9:$FA$497,0)</f>
        <v>361</v>
      </c>
      <c r="FL93" s="74">
        <f>RANK(FB93,$FB$9:$FB$497,0)</f>
        <v>232</v>
      </c>
      <c r="FM93" s="74">
        <f>RANK(FC93,$FC$9:$FC$497,0)</f>
        <v>194</v>
      </c>
      <c r="FN93" s="74">
        <f>RANK(FD93,$FD$9:$FD$497,0)</f>
        <v>332</v>
      </c>
      <c r="FO93" s="84">
        <f>RANK(FE93,$FE$9:$FE$497,0)</f>
        <v>226</v>
      </c>
      <c r="FP93" s="73">
        <f>COUNTIFS($EV$9:$EV$497,"&gt;"&amp;EV93,$ES$9:$ES$497,ES93)+1</f>
        <v>49</v>
      </c>
      <c r="FQ93" s="74">
        <f>COUNTIFS($EW$9:$EW$497,"&gt;"&amp;EW93,$ES$9:$ES$497,ES93)+1</f>
        <v>74</v>
      </c>
      <c r="FR93" s="74">
        <f>COUNTIFS($EX$9:$EX$497,"&gt;"&amp;EX93,$ES$9:$ES$497,ES93)+1</f>
        <v>70</v>
      </c>
      <c r="FS93" s="74">
        <f>COUNTIFS($EY$9:$EY$497,"&gt;"&amp;EY93,$ES$9:$ES$497,ES93)+1</f>
        <v>74</v>
      </c>
      <c r="FT93" s="74">
        <f>COUNTIFS($EZ$9:$EZ$497,"&gt;"&amp;EZ93,$ES$9:$ES$497,ES93)+1</f>
        <v>61</v>
      </c>
      <c r="FU93" s="74">
        <f>COUNTIFS($FA$9:$FA$497,"&gt;"&amp;FA93,$ES$9:$ES$497,ES93)+1</f>
        <v>60</v>
      </c>
      <c r="FV93" s="74">
        <f>COUNTIFS($FB$9:$FB$497,"&gt;"&amp;FB93,$ES$9:$ES$497,ES93)+1</f>
        <v>66</v>
      </c>
      <c r="FW93" s="74">
        <f>COUNTIFS($FC$9:$FC$497,"&gt;"&amp;FC93,$ES$9:$ES$497,ES93)+1</f>
        <v>62</v>
      </c>
      <c r="FX93" s="74">
        <f>COUNTIFS($FD$9:$FD$497,"&gt;"&amp;FD93,$ES$9:$ES$497,ES93)+1</f>
        <v>69</v>
      </c>
      <c r="FY93" s="84">
        <f>COUNTIFS($FE$9:$FE$497,"&gt;"&amp;FE93,$ES$9:$ES$497,ES93)+1</f>
        <v>69</v>
      </c>
      <c r="FZ93" s="85">
        <f t="shared" si="142"/>
        <v>1.55</v>
      </c>
      <c r="GA93" s="86">
        <f t="shared" si="143"/>
        <v>0.24</v>
      </c>
      <c r="GB93" s="86">
        <f t="shared" si="144"/>
        <v>0.74</v>
      </c>
      <c r="GC93" s="86">
        <f t="shared" si="145"/>
        <v>0.28999999999999998</v>
      </c>
      <c r="GD93" s="86">
        <f t="shared" si="146"/>
        <v>0.17</v>
      </c>
      <c r="GE93" s="86">
        <f t="shared" si="147"/>
        <v>0.17</v>
      </c>
      <c r="GF93" s="86">
        <f t="shared" si="148"/>
        <v>0.83</v>
      </c>
      <c r="GG93" s="86">
        <f t="shared" si="149"/>
        <v>1.05</v>
      </c>
      <c r="GH93" s="86">
        <f t="shared" si="150"/>
        <v>0.9</v>
      </c>
      <c r="GI93" s="87">
        <f t="shared" si="151"/>
        <v>1.79</v>
      </c>
      <c r="GJ93" s="85">
        <f>ROUND(((FZ93-AVERAGE(FZ$9:FZ$497))/STDEVP(FZ$9:FZ$497)*10+50),2)</f>
        <v>72.709999999999994</v>
      </c>
      <c r="GK93" s="86">
        <f>ROUND(((GA93-AVERAGE(GA$9:GA$497))/STDEVP(GA$9:GA$497)*10+50),2)</f>
        <v>36.54</v>
      </c>
      <c r="GL93" s="86">
        <f>ROUND(((GB93-AVERAGE(GB$9:GB$497))/STDEVP(GB$9:GB$497)*10+50),2)</f>
        <v>55.9</v>
      </c>
      <c r="GM93" s="86">
        <f>ROUND(((GC93-AVERAGE(GC$9:GC$497))/STDEVP(GC$9:GC$497)*10+50),2)</f>
        <v>38.17</v>
      </c>
      <c r="GN93" s="86">
        <f>ROUND(((GD93-AVERAGE(GD$9:GD$497))/STDEVP(GD$9:GD$497)*10+50),2)</f>
        <v>42.39</v>
      </c>
      <c r="GO93" s="86">
        <f>ROUND(((GE93-AVERAGE(GE$9:GE$497))/STDEVP(GE$9:GE$497)*10+50),2)</f>
        <v>43.52</v>
      </c>
      <c r="GP93" s="86">
        <f>ROUND(((GF93-AVERAGE(GF$9:GF$497))/STDEVP(GF$9:GF$497)*10+50),2)</f>
        <v>56.14</v>
      </c>
      <c r="GQ93" s="86">
        <f>ROUND(((GG93-AVERAGE(GG$9:GG$497))/STDEVP(GG$9:GG$497)*10+50),2)</f>
        <v>63.11</v>
      </c>
      <c r="GR93" s="86">
        <f>ROUND(((GH93-AVERAGE(GH$9:GH$497))/STDEVP(GH$9:GH$497)*10+50),2)</f>
        <v>47.27</v>
      </c>
      <c r="GS93" s="87">
        <f>ROUND(((GI93-AVERAGE(GI$9:GI$497))/STDEVP(GI$9:GI$497)*10+50),2)</f>
        <v>62.1</v>
      </c>
      <c r="GT93" s="73">
        <f>RANK(GJ93,$GJ$9:$GJ$497,0)</f>
        <v>8</v>
      </c>
      <c r="GU93" s="74">
        <f>RANK(GK93,$GK$9:$GK$497,0)</f>
        <v>428</v>
      </c>
      <c r="GV93" s="74">
        <f>RANK(GL93,$GL$9:$GL$497,0)</f>
        <v>117</v>
      </c>
      <c r="GW93" s="74">
        <f>RANK(GM93,$GM$9:$GM$497,0)</f>
        <v>387</v>
      </c>
      <c r="GX93" s="74">
        <f>RANK(GN93,$GN$9:$GN$497,0)</f>
        <v>348</v>
      </c>
      <c r="GY93" s="74">
        <f>RANK(GO93,$GO$9:$GO$497,0)</f>
        <v>308</v>
      </c>
      <c r="GZ93" s="74">
        <f>RANK(GP93,$GP$9:$GP$497,0)</f>
        <v>115</v>
      </c>
      <c r="HA93" s="74">
        <f>RANK(GQ93,$GQ$9:$GQ$497,0)</f>
        <v>37</v>
      </c>
      <c r="HB93" s="74">
        <f>RANK(GR93,$GR$9:$GR$497,0)</f>
        <v>235</v>
      </c>
      <c r="HC93" s="84">
        <f>RANK(GS93,$GS$9:$GS$497,0)</f>
        <v>53</v>
      </c>
      <c r="HD93" s="85">
        <f>ROUND(AVERAGEIF($ES$9:$ES$497,$ES93,$FZ$9:$FZ$497),2)</f>
        <v>0.95</v>
      </c>
      <c r="HE93" s="86">
        <f>ROUND(AVERAGEIF($ES$9:$ES$497,$ES93,$GA$9:$GA$497),2)</f>
        <v>0.38</v>
      </c>
      <c r="HF93" s="86">
        <f>ROUND(AVERAGEIF($ES$9:$ES$497,$ES93,$GB$9:$GB$497),2)</f>
        <v>0.82</v>
      </c>
      <c r="HG93" s="86">
        <f>ROUND(AVERAGEIF($ES$9:$ES$497,$ES93,$GC$9:$GC$497),2)</f>
        <v>0.44</v>
      </c>
      <c r="HH93" s="86">
        <f>ROUND(AVERAGEIF($ES$9:$ES$497,$ES93,$GD$9:$GD$497),2)</f>
        <v>0.15</v>
      </c>
      <c r="HI93" s="86">
        <f>ROUND(AVERAGEIF($ES$9:$ES$497,$ES93,$GE$9:$GE$497),2)</f>
        <v>0.14000000000000001</v>
      </c>
      <c r="HJ93" s="86">
        <f>ROUND(AVERAGEIF($ES$9:$ES$497,$ES93,$GF$9:$GF$497),2)</f>
        <v>0.74</v>
      </c>
      <c r="HK93" s="86">
        <f>ROUND(AVERAGEIF($ES$9:$ES$497,$ES93,$GG$9:$GG$497),2)</f>
        <v>0.85</v>
      </c>
      <c r="HL93" s="86">
        <f>ROUND(AVERAGEIF($ES$9:$ES$497,$ES93,$GH$9:$GH$497),2)</f>
        <v>0.97</v>
      </c>
      <c r="HM93" s="87">
        <f>ROUND(AVERAGEIF($ES$9:$ES$497,$ES93,$GI$9:$GI$497),2)</f>
        <v>1.67</v>
      </c>
      <c r="HN93" s="88">
        <f t="shared" si="152"/>
        <v>0.60000000000000009</v>
      </c>
      <c r="HO93" s="89">
        <f t="shared" si="153"/>
        <v>-0.14000000000000001</v>
      </c>
      <c r="HP93" s="89">
        <f t="shared" si="154"/>
        <v>-7.999999999999996E-2</v>
      </c>
      <c r="HQ93" s="89">
        <f t="shared" si="155"/>
        <v>-0.15000000000000002</v>
      </c>
      <c r="HR93" s="89">
        <f t="shared" si="156"/>
        <v>2.0000000000000018E-2</v>
      </c>
      <c r="HS93" s="89">
        <f t="shared" si="157"/>
        <v>0.03</v>
      </c>
      <c r="HT93" s="89">
        <f t="shared" si="158"/>
        <v>8.9999999999999969E-2</v>
      </c>
      <c r="HU93" s="89">
        <f t="shared" si="159"/>
        <v>0.20000000000000007</v>
      </c>
      <c r="HV93" s="89">
        <f t="shared" si="160"/>
        <v>-6.9999999999999951E-2</v>
      </c>
      <c r="HW93" s="90">
        <f t="shared" si="161"/>
        <v>0.12000000000000011</v>
      </c>
      <c r="HX93" s="73">
        <f>COUNTIFS($FZ$9:$FZ$497,"&gt;"&amp;FZ93,$ES$9:$ES$497,$ES93)+1</f>
        <v>4</v>
      </c>
      <c r="HY93" s="74">
        <f>COUNTIFS($GA$9:$GA$497,"&gt;"&amp;GA93,$ES$9:$ES$497,$ES93)+1</f>
        <v>84</v>
      </c>
      <c r="HZ93" s="74">
        <f>COUNTIFS($GB$9:$GB$497,"&gt;"&amp;GB93,$ES$9:$ES$497,$ES93)+1</f>
        <v>54</v>
      </c>
      <c r="IA93" s="74">
        <f>COUNTIFS($GC$9:$GC$497,"&gt;"&amp;GC93,$ES$9:$ES$497,$ES93)+1</f>
        <v>72</v>
      </c>
      <c r="IB93" s="74">
        <f>COUNTIFS($GD$9:$GD$497,"&gt;"&amp;GD93,$ES$9:$ES$497,$ES93)+1</f>
        <v>16</v>
      </c>
      <c r="IC93" s="74">
        <f>COUNTIFS($GE$9:$GE$497,"&gt;"&amp;GE93,$ES$9:$ES$497,$ES93)+1</f>
        <v>16</v>
      </c>
      <c r="ID93" s="74">
        <f>COUNTIFS($GF$9:$GF$497,"&gt;"&amp;GF93,$ES$9:$ES$497,$ES93)+1</f>
        <v>24</v>
      </c>
      <c r="IE93" s="74">
        <f>COUNTIFS($GG$9:$GG$497,"&gt;"&amp;GG93,$ES$9:$ES$497,$ES93)+1</f>
        <v>19</v>
      </c>
      <c r="IF93" s="74">
        <f>COUNTIFS($GH$9:$GH$497,"&gt;"&amp;GH93,$ES$9:$ES$497,$ES93)+1</f>
        <v>54</v>
      </c>
      <c r="IG93" s="84">
        <f>COUNTIFS($GI$9:$GI$497,"&gt;"&amp;GI93,$ES$9:$ES$497,$ES93)+1</f>
        <v>26</v>
      </c>
      <c r="IH93" s="91"/>
      <c r="II93" s="79"/>
      <c r="IJ93" s="79"/>
      <c r="IK93" s="79"/>
      <c r="IL93" s="79"/>
      <c r="IM93" s="92"/>
      <c r="IN93" s="93"/>
      <c r="IO93" s="94"/>
      <c r="IP93" s="95"/>
      <c r="IQ93" s="79"/>
      <c r="IR93" s="79"/>
      <c r="IS93" s="79"/>
      <c r="IT93" s="79"/>
      <c r="IU93" s="79"/>
      <c r="IV93" s="79"/>
      <c r="IW93" s="96"/>
      <c r="IX93" s="93"/>
      <c r="IY93" s="79"/>
      <c r="IZ93" s="79"/>
      <c r="JA93" s="79"/>
      <c r="JB93" s="79"/>
      <c r="JC93" s="79"/>
      <c r="JD93" s="79"/>
      <c r="JE93" s="97"/>
      <c r="JF93" s="95"/>
      <c r="JG93" s="79"/>
      <c r="JH93" s="79"/>
      <c r="JI93" s="79"/>
      <c r="JJ93" s="79"/>
      <c r="JK93" s="79"/>
      <c r="JL93" s="79"/>
      <c r="JM93" s="96"/>
      <c r="JN93" s="93"/>
      <c r="JO93" s="79"/>
      <c r="JP93" s="79"/>
      <c r="JQ93" s="79"/>
      <c r="JR93" s="79"/>
      <c r="JS93" s="79"/>
      <c r="JT93" s="79"/>
      <c r="JU93" s="79"/>
      <c r="JV93" s="79"/>
      <c r="JW93" s="79"/>
      <c r="JX93" s="79"/>
      <c r="JY93" s="79"/>
      <c r="JZ93" s="97"/>
      <c r="KA93" s="93"/>
      <c r="KB93" s="79"/>
      <c r="KC93" s="79"/>
      <c r="KD93" s="79"/>
      <c r="KE93" s="97"/>
      <c r="KF93" s="95"/>
      <c r="KG93" s="79"/>
      <c r="KH93" s="79"/>
      <c r="KI93" s="79"/>
      <c r="KJ93" s="79"/>
      <c r="KK93" s="98"/>
      <c r="KL93" s="79"/>
      <c r="KM93" s="79"/>
      <c r="KN93" s="79"/>
      <c r="KO93" s="79"/>
      <c r="KP93" s="79"/>
      <c r="KQ93" s="79"/>
      <c r="KR93" s="79"/>
      <c r="KS93" s="96"/>
      <c r="KT93" s="96"/>
      <c r="KU93" s="96"/>
      <c r="KV93" s="96"/>
      <c r="KW93" s="93"/>
      <c r="KX93" s="79"/>
      <c r="KY93" s="79"/>
      <c r="KZ93" s="79"/>
      <c r="LA93" s="79"/>
      <c r="LB93" s="79"/>
      <c r="LC93" s="96"/>
      <c r="LD93" s="93"/>
      <c r="LE93" s="94"/>
      <c r="LF93" s="99"/>
      <c r="LG93" s="75"/>
      <c r="LH93" s="93"/>
      <c r="LI93" s="79"/>
      <c r="LJ93" s="74"/>
      <c r="LK93" s="74"/>
      <c r="LL93" s="74"/>
      <c r="LM93" s="100"/>
      <c r="LN93" s="95"/>
      <c r="LO93" s="79"/>
      <c r="LP93" s="79"/>
      <c r="LQ93" s="79"/>
      <c r="LR93" s="96"/>
      <c r="LS93" s="93"/>
      <c r="LT93" s="79"/>
      <c r="LU93" s="79"/>
      <c r="LV93" s="79"/>
      <c r="LW93" s="79"/>
      <c r="LX93" s="79"/>
      <c r="LY93" s="79"/>
      <c r="LZ93" s="79"/>
      <c r="MA93" s="97"/>
      <c r="MB93" s="95"/>
      <c r="MC93" s="79"/>
      <c r="MD93" s="79"/>
      <c r="ME93" s="79"/>
      <c r="MF93" s="79"/>
      <c r="MG93" s="79"/>
      <c r="MH93" s="79"/>
      <c r="MI93" s="79"/>
      <c r="MJ93" s="79"/>
      <c r="MK93" s="79"/>
      <c r="ML93" s="79"/>
      <c r="MM93" s="79"/>
      <c r="MN93" s="98"/>
      <c r="MO93" s="98"/>
      <c r="MP93" s="96"/>
      <c r="MQ93" s="93"/>
      <c r="MR93" s="79"/>
      <c r="MS93" s="79"/>
      <c r="MT93" s="79"/>
      <c r="MU93" s="79"/>
      <c r="MV93" s="98"/>
      <c r="MW93" s="79">
        <v>0.03</v>
      </c>
      <c r="MX93" s="79"/>
      <c r="MY93" s="79"/>
      <c r="MZ93" s="79"/>
      <c r="NA93" s="79"/>
      <c r="NB93" s="79"/>
      <c r="NC93" s="79"/>
      <c r="ND93" s="96"/>
      <c r="NE93" s="96"/>
      <c r="NF93" s="96"/>
      <c r="NG93" s="96"/>
      <c r="NH93" s="93"/>
      <c r="NI93" s="79"/>
      <c r="NJ93" s="79"/>
      <c r="NK93" s="79"/>
      <c r="NL93" s="79"/>
      <c r="NM93" s="79"/>
      <c r="NN93" s="94"/>
      <c r="NO93" s="93"/>
      <c r="NP93" s="80"/>
      <c r="NQ93" s="124" t="s">
        <v>762</v>
      </c>
      <c r="NR93" s="102" t="s">
        <v>766</v>
      </c>
      <c r="NS93" s="102"/>
      <c r="NT93" s="102" t="s">
        <v>561</v>
      </c>
      <c r="NU93" s="102"/>
      <c r="NV93" s="104">
        <v>43720</v>
      </c>
      <c r="NW93" s="102" t="s">
        <v>525</v>
      </c>
      <c r="NX93" s="133" t="s">
        <v>767</v>
      </c>
      <c r="NY93" s="126" t="s">
        <v>768</v>
      </c>
      <c r="NZ93" s="133" t="s">
        <v>767</v>
      </c>
      <c r="OA93" s="134"/>
      <c r="OB93" s="134"/>
      <c r="OC93" s="134"/>
      <c r="OD93" s="108">
        <f t="shared" si="162"/>
        <v>72</v>
      </c>
      <c r="OE93" s="109">
        <v>6</v>
      </c>
      <c r="OF93" s="110">
        <f t="shared" si="163"/>
        <v>100</v>
      </c>
      <c r="OG93" s="109">
        <v>5</v>
      </c>
      <c r="OH93" s="111">
        <f>ROUND(AVERAGEIF($ES$9:$ES$497,$ES93,EV$9:EV$497),0)</f>
        <v>70</v>
      </c>
      <c r="OI93" s="112">
        <f>ROUND(AVERAGEIF($ES$9:$ES$497,$ES93,EW$9:EW$497),0)</f>
        <v>29</v>
      </c>
      <c r="OJ93" s="112">
        <f>ROUND(AVERAGEIF($ES$9:$ES$497,$ES93,EX$9:EX$497),0)</f>
        <v>62</v>
      </c>
      <c r="OK93" s="112">
        <f>ROUND(AVERAGEIF($ES$9:$ES$497,$ES93,EY$9:EY$497),0)</f>
        <v>34</v>
      </c>
      <c r="OL93" s="112">
        <f>ROUND(AVERAGEIF($ES$9:$ES$497,$ES93,EZ$9:EZ$497),0)</f>
        <v>10</v>
      </c>
      <c r="OM93" s="112">
        <f>ROUND(AVERAGEIF($ES$9:$ES$497,$ES93,FA$9:FA$497),0)</f>
        <v>10</v>
      </c>
      <c r="ON93" s="112">
        <f>ROUND(AVERAGEIF($ES$9:$ES$497,$ES93,FB$9:FB$497),0)</f>
        <v>53</v>
      </c>
      <c r="OO93" s="112">
        <f>ROUND(AVERAGEIF($ES$9:$ES$497,$ES93,FC$9:FC$497),0)</f>
        <v>56</v>
      </c>
      <c r="OP93" s="112">
        <f>ROUND(AVERAGEIF($ES$9:$ES$497,$ES93,FD$9:FD$497),0)</f>
        <v>72</v>
      </c>
      <c r="OQ93" s="113">
        <f>ROUND(AVERAGEIF($ES$9:$ES$497,$ES93,FE$9:FE$497),0)</f>
        <v>118</v>
      </c>
      <c r="OR93" s="114">
        <f>ROUND(EV93/MAX(EV$9:EV$497)*100,0)</f>
        <v>37</v>
      </c>
      <c r="OS93" s="115">
        <f>ROUND(EW93/MAX(EW$9:EW$497)*100,0)</f>
        <v>8</v>
      </c>
      <c r="OT93" s="115">
        <f>ROUND(EX93/MAX(EX$9:EX$497)*100,0)</f>
        <v>26</v>
      </c>
      <c r="OU93" s="115">
        <f>ROUND(EY93/MAX(EY$9:EY$497)*100,0)</f>
        <v>8</v>
      </c>
      <c r="OV93" s="115">
        <f>ROUND(EZ93/MAX(EZ$9:EZ$497)*100,0)</f>
        <v>6</v>
      </c>
      <c r="OW93" s="115">
        <f>ROUND(FA93/MAX(FA$9:FA$497)*100,0)</f>
        <v>6</v>
      </c>
      <c r="OX93" s="115">
        <f>ROUND(FB93/MAX(FB$9:FB$497)*100,0)</f>
        <v>26</v>
      </c>
      <c r="OY93" s="116">
        <f>ROUND(FC93/MAX(FC$9:FC$497)*100,0)</f>
        <v>30</v>
      </c>
      <c r="OZ93" s="115">
        <f>ROUND(FD93/MAX(FD$9:FD$497)*100,0)</f>
        <v>26</v>
      </c>
      <c r="PA93" s="117">
        <f>ROUND(FE93/MAX(FE$9:FE$497)*100,0)</f>
        <v>31</v>
      </c>
      <c r="PB93" s="118">
        <f t="shared" si="164"/>
        <v>258</v>
      </c>
      <c r="PC93" s="115">
        <f t="shared" si="165"/>
        <v>198</v>
      </c>
      <c r="PD93" s="115">
        <f t="shared" si="166"/>
        <v>276</v>
      </c>
      <c r="PE93" s="115">
        <f t="shared" si="167"/>
        <v>318</v>
      </c>
      <c r="PF93" s="115">
        <f t="shared" si="168"/>
        <v>189</v>
      </c>
      <c r="PG93" s="119">
        <f t="shared" si="169"/>
        <v>150</v>
      </c>
      <c r="PH93" s="118">
        <f>ROUND(PB93/MAX(PB$9:PB$497)*100,0)</f>
        <v>31</v>
      </c>
      <c r="PI93" s="115">
        <f>ROUND(PC93/MAX(PC$9:PC$497)*100,0)</f>
        <v>24</v>
      </c>
      <c r="PJ93" s="115">
        <f>ROUND(PD93/MAX(PD$9:PD$497)*100,0)</f>
        <v>29</v>
      </c>
      <c r="PK93" s="115">
        <f>ROUND(PE93/MAX(PE$9:PE$497)*100,0)</f>
        <v>32</v>
      </c>
      <c r="PL93" s="115">
        <f>ROUND(PF93/MAX(PF$9:PF$497)*100,0)</f>
        <v>27</v>
      </c>
      <c r="PM93" s="119">
        <f>ROUND(PG93/MAX(PG$9:PG$497)*100,0)</f>
        <v>22</v>
      </c>
      <c r="PN93" s="118">
        <f>RANK(PH93,PH$9:PH$497,0)</f>
        <v>303</v>
      </c>
      <c r="PO93" s="115">
        <f>RANK(PI93,PI$9:PI$497,0)</f>
        <v>324</v>
      </c>
      <c r="PP93" s="115">
        <f>RANK(PJ93,PJ$9:PJ$497,0)</f>
        <v>318</v>
      </c>
      <c r="PQ93" s="115">
        <f>RANK(PK93,PK$9:PK$497,0)</f>
        <v>290</v>
      </c>
      <c r="PR93" s="115">
        <f>RANK(PL93,PL$9:PL$497,0)</f>
        <v>334</v>
      </c>
      <c r="PS93" s="119">
        <f>RANK(PM93,PM$9:PM$497,0)</f>
        <v>351</v>
      </c>
      <c r="PT93" s="120">
        <f>ROUND(FZ93/MAX(FZ$9:FZ$497)*100,0)</f>
        <v>85</v>
      </c>
      <c r="PU93" s="115">
        <f>ROUND(GA93/MAX(GA$9:GA$497)*100,0)</f>
        <v>13</v>
      </c>
      <c r="PV93" s="115">
        <f>ROUND(GB93/MAX(GB$9:GB$497)*100,0)</f>
        <v>54</v>
      </c>
      <c r="PW93" s="115">
        <f>ROUND(GC93/MAX(GC$9:GC$497)*100,0)</f>
        <v>23</v>
      </c>
      <c r="PX93" s="115">
        <f>ROUND(GD93/MAX(GD$9:GD$497)*100,0)</f>
        <v>9</v>
      </c>
      <c r="PY93" s="115">
        <f>ROUND(GE93/MAX(GE$9:GE$497)*100,0)</f>
        <v>10</v>
      </c>
      <c r="PZ93" s="115">
        <f>ROUND(GF93/MAX(GF$9:GF$497)*100,0)</f>
        <v>39</v>
      </c>
      <c r="QA93" s="116">
        <f>ROUND(GG93/MAX(GG$9:GG$497)*100,0)</f>
        <v>57</v>
      </c>
      <c r="QB93" s="115">
        <f>ROUND(GH93/MAX(GH$9:GH$497)*100,0)</f>
        <v>40</v>
      </c>
      <c r="QC93" s="121">
        <f>ROUND(GI93/MAX(GI$9:GI$497)*100,0)</f>
        <v>57</v>
      </c>
      <c r="QD93" s="120">
        <f>ROUND(AVERAGEIF($ES$9:$ES$497,$ES93,PT$9:PT$497),0)</f>
        <v>52</v>
      </c>
      <c r="QE93" s="120">
        <f>ROUND(AVERAGEIF($ES$9:$ES$497,$ES93,PU$9:PU$497),0)</f>
        <v>21</v>
      </c>
      <c r="QF93" s="120">
        <f>ROUND(AVERAGEIF($ES$9:$ES$497,$ES93,PV$9:PV$497),0)</f>
        <v>60</v>
      </c>
      <c r="QG93" s="120">
        <f>ROUND(AVERAGEIF($ES$9:$ES$497,$ES93,PW$9:PW$497),0)</f>
        <v>35</v>
      </c>
      <c r="QH93" s="120">
        <f>ROUND(AVERAGEIF($ES$9:$ES$497,$ES93,PX$9:PX$497),0)</f>
        <v>8</v>
      </c>
      <c r="QI93" s="120">
        <f>ROUND(AVERAGEIF($ES$9:$ES$497,$ES93,PY$9:PY$497),0)</f>
        <v>9</v>
      </c>
      <c r="QJ93" s="120">
        <f>ROUND(AVERAGEIF($ES$9:$ES$497,$ES93,PZ$9:PZ$497),0)</f>
        <v>35</v>
      </c>
      <c r="QK93" s="120">
        <f>ROUND(AVERAGEIF($ES$9:$ES$497,$ES93,QA$9:QA$497),0)</f>
        <v>46</v>
      </c>
      <c r="QL93" s="120">
        <f>ROUND(AVERAGEIF($ES$9:$ES$497,$ES93,QB$9:QB$497),0)</f>
        <v>43</v>
      </c>
      <c r="QM93" s="120">
        <f>ROUND(AVERAGEIF($ES$9:$ES$497,$ES93,QC$9:QC$497),0)</f>
        <v>53</v>
      </c>
      <c r="QN93" s="114">
        <f t="shared" si="183"/>
        <v>570</v>
      </c>
      <c r="QO93" s="115">
        <f t="shared" si="184"/>
        <v>390</v>
      </c>
      <c r="QP93" s="115">
        <f t="shared" si="185"/>
        <v>606</v>
      </c>
      <c r="QQ93" s="115">
        <f t="shared" si="186"/>
        <v>741</v>
      </c>
      <c r="QR93" s="115">
        <f t="shared" si="187"/>
        <v>517</v>
      </c>
      <c r="QS93" s="119">
        <f t="shared" si="188"/>
        <v>321</v>
      </c>
      <c r="QT93" s="114">
        <f>ROUND((QN93-MIN(QN$9:QN$497))/(MAX(QN$9:QN$497)-MIN(QN$9:QN$497))*100,0)</f>
        <v>53</v>
      </c>
      <c r="QU93" s="115">
        <f>ROUND((QO93-MIN(QO$9:QO$497))/(MAX(QO$9:QO$497)-MIN(QO$9:QO$497))*100,0)</f>
        <v>26</v>
      </c>
      <c r="QV93" s="115">
        <f>ROUND((QP93-MIN(QP$9:QP$497))/(MAX(QP$9:QP$497)-MIN(QP$9:QP$497))*100,0)</f>
        <v>37</v>
      </c>
      <c r="QW93" s="115">
        <f>ROUND((QQ93-MIN(QQ$9:QQ$497))/(MAX(QQ$9:QQ$497)-MIN(QQ$9:QQ$497))*100,0)</f>
        <v>57</v>
      </c>
      <c r="QX93" s="115">
        <f>ROUND((QR93-MIN(QR$9:QR$497))/(MAX(QR$9:QR$497)-MIN(QR$9:QR$497))*100,0)</f>
        <v>47</v>
      </c>
      <c r="QY93" s="115">
        <f>ROUND((QS93-MIN(QS$9:QS$497))/(MAX(QS$9:QS$497)-MIN(QS$9:QS$497))*100,0)</f>
        <v>30</v>
      </c>
      <c r="QZ93" s="114">
        <f>RANK(QN93,QN$9:QN$497,0)</f>
        <v>82</v>
      </c>
      <c r="RA93" s="115">
        <f>RANK(QO93,QO$9:QO$497,0)</f>
        <v>201</v>
      </c>
      <c r="RB93" s="115">
        <f>RANK(QP93,QP$9:QP$497,0)</f>
        <v>133</v>
      </c>
      <c r="RC93" s="115">
        <f>RANK(QQ93,QQ$9:QQ$497,0)</f>
        <v>62</v>
      </c>
      <c r="RD93" s="115">
        <f>RANK(QR93,QR$9:QR$497,0)</f>
        <v>203</v>
      </c>
      <c r="RE93" s="115">
        <f>RANK(QS93,QS$9:QS$497,0)</f>
        <v>295</v>
      </c>
      <c r="RF93" s="122"/>
      <c r="RG93" s="115">
        <f>($RH$3*(IH93+IJ93)*100*100/MAX(EX$9:EX$497)*$RO$3) +($RH$3*(II93+IJ93)*100*100/MAX(EX$9:EX$497)*$RO$4) + ($RH$3*IK93*100*100/MAX(EX$9:EX$497)*0.098)</f>
        <v>0</v>
      </c>
      <c r="RH93" s="115">
        <f>($RH$4*IL93*100*100/MAX(EZ$9:EZ$497))*$RQ$3</f>
        <v>0</v>
      </c>
      <c r="RI93" s="115">
        <f>($RH$3*IM93*100*100/MAX(EY$9:EY$497))*$RQ$4</f>
        <v>0</v>
      </c>
      <c r="RJ93" s="115">
        <f>($RH$3*IN93*100*100/MAX(EX$9:EX$497))</f>
        <v>0</v>
      </c>
      <c r="RK93" s="115">
        <f>($RH$4*IO93*100*100/MAX(EZ$9:EZ$497))*$RQ$3</f>
        <v>0</v>
      </c>
      <c r="RL93" s="115">
        <f>(($RL$4*IP93*100*((100/MAX(EX$9:EX$497)+100/MAX(EZ$9:EZ$497))/2))+($RL$4*IQ93*100*((100/MAX(EX$9:EX$497)+100/MAX(EZ$9:EZ$497))/2))+($RL$4*IR93*100*((100/MAX(EX$9:EX$497)+100/MAX(EZ$9:EZ$497))/2))+($RL$4*IS93*100*((100/MAX(EX$9:EX$497)+100/MAX(EZ$9:EZ$497))/2))+($RL$4*IT93*100*((100/MAX(EX$9:EX$497)+100/MAX(EZ$9:EZ$497))/2))+($RL$4*IU93*100*((100/MAX(EX$9:EX$497)+100/MAX(EZ$9:EZ$497))/2))+($RL$4*IV93*100*((100/MAX(EX$9:EX$497)+100/MAX(EZ$9:EZ$497))/2))+($RL$4*IW93*100*((100/MAX(EX$9:EX$497)+100/MAX(EZ$9:EZ$497))/2)))*$RS$3</f>
        <v>0</v>
      </c>
      <c r="RM93" s="115">
        <f>(($RH$3*IX93*100*100/MAX(EX$9:EX$497))+($RH$3*IY93*100*100/MAX(EX$9:EX$497))+($RH$3*IZ93*100*100/MAX(EX$9:EX$497))+($RH$3*JA93*100*100/MAX(EX$9:EX$497))+($RH$3*JB93*100*100/MAX(EX$9:EX$497))+($RH$3*JC93*100*100/MAX(EX$9:EX$497))+($RH$3*JD93*100*100/MAX(EX$9:EX$497))+($RH$3*JE93*100*100/MAX(EX$9:EX$497)))*$RS$4</f>
        <v>0</v>
      </c>
      <c r="RN93" s="115">
        <f>(($RH$4*JF93*100*100/MAX(EZ$9:EZ$497)) + ($RH$4*JG93*100*100/MAX(EZ$9:EZ$497)) + ($RH$4*JH93*100*100/MAX(EZ$9:EZ$497)) + ($RH$4*JI93*100*100/MAX(EZ$9:EZ$497)) + ($RH$4*JJ93*100*100/MAX(EZ$9:EZ$497)) + ($RH$4*JK93*100*100/MAX(EZ$9:EZ$497)) + ($RH$4*JL93*100*100/MAX(EZ$9:EZ$497)) + ($RH$4*JM93*100*100/MAX(EZ$9:EZ$497)))*$RU$3</f>
        <v>0</v>
      </c>
      <c r="RO93" s="115">
        <f>(($RL$4*JN93*100*((100/MAX(EX$9:EX$497)+100/MAX(EZ$9:EZ$497))/2))+($RL$4*JO93*100*((100/MAX(EX$9:EX$497)+100/MAX(EZ$9:EZ$497))/2))+($RL$4*JP93*100*((100/MAX(EX$9:EX$497)+100/MAX(EZ$9:EZ$497))/2))+($RL$4*JQ93*100*((100/MAX(EX$9:EX$497)+100/MAX(EZ$9:EZ$497))/2))+($RL$4*JR93*100*((100/MAX(EX$9:EX$497)+100/MAX(EZ$9:EZ$497))/2))+($RL$4*JS93*100*((100/MAX(EX$9:EX$497)+100/MAX(EZ$9:EZ$497))/2))+($RL$4*JT93*100*((100/MAX(EX$9:EX$497)+100/MAX(EZ$9:EZ$497))/2))+($RL$4*JU93*100*((100/MAX(EX$9:EX$497)+100/MAX(EZ$9:EZ$497))/2))+($RL$4*JV93*100*((100/MAX(EX$9:EX$497)+100/MAX(EZ$9:EZ$497))/2))+($RL$4*JW93*100*((100/MAX(EX$9:EX$497)+100/MAX(EZ$9:EZ$497))/2))+($RL$4*JX93*100*((100/MAX(EX$9:EX$497)+100/MAX(EZ$9:EZ$497))/2))+($RL$4*JY93*100*((100/MAX(EX$9:EX$497)+100/MAX(EZ$9:EZ$497))/2))+($RL$4*JZ93*100*((100/MAX(EX$9:EX$497)+100/MAX(EZ$9:EZ$497))/2)))*$RW$3/2</f>
        <v>0</v>
      </c>
      <c r="RP93" s="119">
        <f>($RJ$3*KA93*100*100/MAX(FA$9:FA$497)) + ($RJ$3*KB93*100*100/MAX(FA$9:FA$497)/2) + ($RJ$3*KC93*100*100/MAX(FA$9:FA$497)/2) + ($RJ$3*KD93*100*100/MAX(FA$9:FA$497)/4) + ($RJ$3*KE93*100*100/MAX(FA$9:FA$497)/4)</f>
        <v>0</v>
      </c>
      <c r="RQ93" s="118">
        <f>($RL$4*KF93*100*((100/MAX(EX$9:EX$497)+100/MAX(EZ$9:EZ$497)))) * ($RO$3/2) + (($RL$4*KG93*100*((100/MAX(EX$9:EX$497)+100/MAX(EZ$9:EZ$497))))+($RL$4*KH93*100*((100/MAX(EX$9:EX$497)+100/MAX(EZ$9:EZ$497))))+($RL$4*KI93*100*((100/MAX(EX$9:EX$497)+100/MAX(EZ$9:EZ$497))))+($RL$4*KJ93*100*((100/MAX(EX$9:EX$497)+100/MAX(EZ$9:EZ$497))))+($RL$4*KK93*100*((100/MAX(EX$9:EX$497)+100/MAX(EZ$9:EZ$497))))+($RL$4*KL93*100*((100/MAX(EX$9:EX$497)+100/MAX(EZ$9:EZ$497))))+($RL$4*KM93*100*((100/MAX(EX$9:EX$497)+100/MAX(EZ$9:EZ$497))))+($RL$4*KN93*100*((100/MAX(EX$9:EX$497)+100/MAX(EZ$9:EZ$497))))+($RL$4*KO93*100*((100/MAX(EX$9:EX$497)+100/MAX(EZ$9:EZ$497))))+($RL$4*KP93*100*((100/MAX(EX$9:EX$497)+100/MAX(EZ$9:EZ$497))))+($RL$4*KQ93*100*((100/MAX(EX$9:EX$497)+100/MAX(EZ$9:EZ$497))))+($RL$4*KR93*100*((100/MAX(EX$9:EX$497)+100/MAX(EZ$9:EZ$497))))+($RL$4*KS93*100*((100/MAX(EX$9:EX$497)+100/MAX(EZ$9:EZ$497))))+($RL$4*KV93*100*((100/MAX(EX$9:EX$497)+100/MAX(EZ$9:EZ$497))))) * (($RO$3+$RO$4)/6)</f>
        <v>0</v>
      </c>
      <c r="RR93" s="115">
        <f>(($RL$4*KW93*100*((100/MAX(EX$9:EX$497)+100/MAX(EZ$9:EZ$497))))) * ($RO$3/2) + (($RL$4*KX93*100*((100/MAX(EX$9:EX$497)+100/MAX(EZ$9:EZ$497))))+($RL$4*KY93*100*((100/MAX(EX$9:EX$497)+100/MAX(EZ$9:EZ$497))))+($RL$4*KZ93*100*((100/MAX(EX$9:EX$497)+100/MAX(EZ$9:EZ$497))))+($RL$4*LA93*100*((100/MAX(EX$9:EX$497)+100/MAX(EZ$9:EZ$497))))+($RL$4*LB93*100*((100/MAX(EX$9:EX$497)+100/MAX(EZ$9:EZ$497))))+($RL$4*LC93*100*((100/MAX(EX$9:EX$497)+100/MAX(EZ$9:EZ$497))))) * (($RO$3+$RO$4)/6)</f>
        <v>0</v>
      </c>
      <c r="RS93" s="119">
        <f>(($RL$4*LD93*100*((100/MAX(EX$9:EX$497)+100/MAX(EZ$9:EZ$497))))+($RL$4*LE93*100*((100/MAX(EX$9:EX$497)+100/MAX(EZ$9:EZ$497))))) * (($RO$3+$RO$4)/6)</f>
        <v>0</v>
      </c>
      <c r="RT93" s="118">
        <f>($RJ$4*LH93*100*(100/MAX(EV$9:EV$497)))+($RJ$4*LI93*100*(100/MAX(EV$9:EV$497)))</f>
        <v>0</v>
      </c>
      <c r="RU93" s="119">
        <f>($RJ$4*LJ93*(100/MAX(EV$9:EV$497)))/2 + ($RL$3*LK93*(100/MAX(EW$9:EW$497))) + ($RJ$4*LL93*(100/MAX(EV$9:EV$497)))/4 + ($RL$3*LM93*(100/MAX(EW$9:EW$497)))</f>
        <v>0</v>
      </c>
      <c r="RV93" s="118">
        <f>($RJ$4*LN93*100*100/MAX(EV$9:EV$497)/2)+($RJ$4*LO93*100*100/MAX(EV$9:EV$497)/2)+($RJ$4*LP93*100*100/MAX(EV$9:EV$497))+($RJ$4*LQ93*100*100/MAX(EV$9:EV$497))+($RJ$4*LR93*100*100/MAX(EV$9:EV$497))</f>
        <v>0</v>
      </c>
      <c r="RW93" s="115">
        <f>($RJ$4*LS93*100*100/MAX(EV$9:EV$497)) + (($RJ$4*LT93*100*100/MAX(EV$9:EV$497))+($RJ$4*LU93*100*100/MAX(EV$9:EV$497))+($RJ$4*LV93*100*100/MAX(EV$9:EV$497))+($RJ$4*LW93*100*100/MAX(EV$9:EV$497))+($RJ$4*LX93*100*100/MAX(EV$9:EV$497))+($RJ$4*LY93*100*100/MAX(EV$9:EV$497))+($RJ$4*LZ93*100*100/MAX(EV$9:EV$497))+($RJ$4*MA93*100*100/MAX(EV$9:EV$497)))/2</f>
        <v>0</v>
      </c>
      <c r="RX93" s="119">
        <f>($RJ$4*MB93*100*100/MAX(EV$9:EV$497))+($RJ$4*MC93*100*100/MAX(EV$9:EV$497))+($RJ$4*MD93*100*100/MAX(EV$9:EV$497))+($RJ$4*ME93*100*100/MAX(EV$9:EV$497))+($RJ$4*MF93*100*100/MAX(EV$9:EV$497))+($RJ$4*MG93*100*100/MAX(EV$9:EV$497))+($RJ$4*MH93*100*100/MAX(EV$9:EV$497))+($RJ$4*MI93*100*100/MAX(EV$9:EV$497))+($RJ$4*MJ93*100*100/MAX(EV$9:EV$497))+($RJ$4*MK93*100*100/MAX(EV$9:EV$497))+($RJ$4*ML93*100*100/MAX(EV$9:EV$497))+($RJ$4*MM93*100*100/MAX(EV$9:EV$497))+($RJ$4*MN93*100*100/MAX(EV$9:EV$497))</f>
        <v>0</v>
      </c>
      <c r="RY93" s="118">
        <f>($RJ$4*MQ93*100*100/MAX(EV$9:EV$497))/2 + (($RJ$4*MR93*100*100/MAX(EV$9:EV$497))+($RJ$4*MS93*100*100/MAX(EV$9:EV$497))+($RJ$4*MT93*100*100/MAX(EV$9:EV$497))+($RJ$4*MU93*100*100/MAX(EV$9:EV$497))+($RJ$4*MV93*100*100/MAX(EV$9:EV$497))+($RJ$4*MW93*100*100/MAX(EV$9:EV$497))+($RJ$4*MX93*100*100/MAX(EV$9:EV$497))+($RJ$4*MY93*100*100/MAX(EV$9:EV$497))+($RJ$4*MZ93*100*100/MAX(EV$9:EV$497))+($RJ$4*NA93*100*100/MAX(EV$9:EV$497))+($RJ$4*NB93*100*100/MAX(EV$9:EV$497))+($RJ$4*NC93*100*100/MAX(EV$9:EV$497))+($RJ$4*ND93*100*100/MAX(EV$9:EV$497))+($RJ$4*NG93*100*100/MAX(EV$9:EV$497)))/4</f>
        <v>1.2640449438202248</v>
      </c>
      <c r="RZ93" s="115">
        <f>($RJ$4*NH93*100*100/MAX(EV$9:EV$497))/2 + (($RJ$4*NI93*100*100/MAX(EV$9:EV$497))+($RJ$4*NJ93*100*100/MAX(EV$9:EV$497))+($RJ$4*NK93*100*100/MAX(EV$9:EV$497))+($RJ$4*NL93*100*100/MAX(EV$9:EV$497))+($RJ$4*NM93*100*100/MAX(EV$9:EV$497))+($RJ$4*NN93*100*100/MAX(EV$9:EV$497)))/4</f>
        <v>0</v>
      </c>
      <c r="SA93" s="117">
        <f>(($RJ$4*NO93*100*100/MAX(EV$9:EV$497))+($RJ$4*NP93*100*100/MAX(EV$9:EV$497)))/4</f>
        <v>0</v>
      </c>
      <c r="SB93" s="118">
        <f t="shared" si="170"/>
        <v>1.2640449438202248</v>
      </c>
      <c r="SC93" s="115">
        <f t="shared" si="171"/>
        <v>0.25280898876404495</v>
      </c>
      <c r="SD93" s="115">
        <f t="shared" si="172"/>
        <v>0.3160112359550562</v>
      </c>
      <c r="SE93" s="115">
        <f t="shared" si="173"/>
        <v>0.25280898876404495</v>
      </c>
      <c r="SF93" s="115">
        <f t="shared" si="174"/>
        <v>0.3160112359550562</v>
      </c>
      <c r="SG93" s="115">
        <f t="shared" si="175"/>
        <v>1.2640449438202248</v>
      </c>
      <c r="SH93" s="115">
        <f>ROUND(SB93/MAX(SB$9:SB$497)*100,0)</f>
        <v>2</v>
      </c>
      <c r="SI93" s="115">
        <f>ROUND(SC93/MAX(SC$9:SC$497)*100,0)</f>
        <v>0</v>
      </c>
      <c r="SJ93" s="115">
        <f>ROUND(SD93/MAX(SD$9:SD$497)*100,0)</f>
        <v>1</v>
      </c>
      <c r="SK93" s="115">
        <f>ROUND(SE93/MAX(SE$9:SE$497)*100,0)</f>
        <v>0</v>
      </c>
      <c r="SL93" s="115">
        <f>ROUND(SF93/MAX(SF$9:SF$497)*100,0)</f>
        <v>1</v>
      </c>
      <c r="SM93" s="121">
        <f>ROUND(SG93/MAX(SG$9:SG$497)*100,0)</f>
        <v>1</v>
      </c>
      <c r="SN93" s="115">
        <f>ROUND(AVERAGEIF($ES$9:$ES$497,$ES93,SH$9:SH$497),0)</f>
        <v>26</v>
      </c>
      <c r="SO93" s="115">
        <f>ROUND(AVERAGEIF($ES$9:$ES$497,$ES93,SI$9:SI$497),0)</f>
        <v>26</v>
      </c>
      <c r="SP93" s="115">
        <f>ROUND(AVERAGEIF($ES$9:$ES$497,$ES93,SJ$9:SJ$497),0)</f>
        <v>3</v>
      </c>
      <c r="SQ93" s="115">
        <f>ROUND(AVERAGEIF($ES$9:$ES$497,$ES93,SK$9:SK$497),0)</f>
        <v>21</v>
      </c>
      <c r="SR93" s="115">
        <f>ROUND(AVERAGEIF($ES$9:$ES$497,$ES93,SL$9:SL$497),0)</f>
        <v>5</v>
      </c>
      <c r="SS93" s="121">
        <f>ROUND(AVERAGEIF($ES$9:$ES$497,$ES93,SM$9:SM$497),0)</f>
        <v>5</v>
      </c>
      <c r="ST93" s="114">
        <f>RANK(SB93,SB$9:SB$497,0)</f>
        <v>310</v>
      </c>
      <c r="SU93" s="115">
        <f>RANK(SC93,SC$9:SC$497,0)</f>
        <v>307</v>
      </c>
      <c r="SV93" s="115">
        <f>RANK(SD93,SD$9:SD$497,0)</f>
        <v>307</v>
      </c>
      <c r="SW93" s="115">
        <f>RANK(SE93,SE$9:SE$497,0)</f>
        <v>307</v>
      </c>
      <c r="SX93" s="115">
        <f>RANK(SF93,SF$9:SF$497,0)</f>
        <v>304</v>
      </c>
      <c r="SY93" s="115">
        <f>RANK(SG93,SG$9:SG$497,0)</f>
        <v>295</v>
      </c>
      <c r="SZ93" s="115">
        <f>COUNTIFS(SB$9:SB$497,"&gt;"&amp;SB93,$ES$9:$ES$497,$ES93)+1</f>
        <v>63</v>
      </c>
      <c r="TA93" s="115">
        <f>COUNTIFS(SC$9:SC$497,"&gt;"&amp;SC93,$ES$9:$ES$497,$ES93)+1</f>
        <v>63</v>
      </c>
      <c r="TB93" s="115">
        <f>COUNTIFS(SD$9:SD$497,"&gt;"&amp;SD93,$ES$9:$ES$497,$ES93)+1</f>
        <v>62</v>
      </c>
      <c r="TC93" s="115">
        <f>COUNTIFS(SE$9:SE$497,"&gt;"&amp;SE93,$ES$9:$ES$497,$ES93)+1</f>
        <v>63</v>
      </c>
      <c r="TD93" s="115">
        <f>COUNTIFS(SF$9:SF$497,"&gt;"&amp;SF93,$ES$9:$ES$497,$ES93)+1</f>
        <v>62</v>
      </c>
      <c r="TE93" s="117">
        <f>COUNTIFS(SG$9:SG$497,"&gt;"&amp;SG93,$ES$9:$ES$497,$ES93)+1</f>
        <v>60</v>
      </c>
      <c r="TF93" s="118">
        <f t="shared" si="176"/>
        <v>34</v>
      </c>
      <c r="TG93" s="115">
        <f t="shared" si="177"/>
        <v>31</v>
      </c>
      <c r="TH93" s="115">
        <f t="shared" si="178"/>
        <v>25</v>
      </c>
      <c r="TI93" s="115">
        <f t="shared" si="179"/>
        <v>29</v>
      </c>
      <c r="TJ93" s="115">
        <f t="shared" si="180"/>
        <v>33</v>
      </c>
      <c r="TK93" s="115">
        <f t="shared" si="181"/>
        <v>28</v>
      </c>
      <c r="TL93" s="117">
        <f t="shared" si="182"/>
        <v>23</v>
      </c>
      <c r="TM93" s="118">
        <f>ROUND(TF93/MAX(TF$9:TF$497)*100,0)</f>
        <v>19</v>
      </c>
      <c r="TN93" s="115">
        <f>ROUND(TG93/MAX(TG$9:TG$497)*100,0)</f>
        <v>17</v>
      </c>
      <c r="TO93" s="115">
        <f>ROUND(TH93/MAX(TH$9:TH$497)*100,0)</f>
        <v>14</v>
      </c>
      <c r="TP93" s="115">
        <f>ROUND(TI93/MAX(TI$9:TI$497)*100,0)</f>
        <v>16</v>
      </c>
      <c r="TQ93" s="115">
        <f>ROUND(TJ93/MAX(TJ$9:TJ$497)*100,0)</f>
        <v>17</v>
      </c>
      <c r="TR93" s="115">
        <f>ROUND(TK93/MAX(TK$9:TK$497)*100,0)</f>
        <v>14</v>
      </c>
      <c r="TS93" s="119">
        <f>ROUND(TL93/MAX(TL$9:TL$497)*100,0)</f>
        <v>12</v>
      </c>
      <c r="TT93" s="120">
        <f>RANK(TM93,TM$9:TM$497,0)</f>
        <v>348</v>
      </c>
      <c r="TU93" s="115">
        <f>RANK(TN93,TN$9:TN$497,0)</f>
        <v>321</v>
      </c>
      <c r="TV93" s="115">
        <f>RANK(TO93,TO$9:TO$497,0)</f>
        <v>325</v>
      </c>
      <c r="TW93" s="115">
        <f>RANK(TP93,TP$9:TP$497,0)</f>
        <v>336</v>
      </c>
      <c r="TX93" s="115">
        <f>RANK(TQ93,TQ$9:TQ$497,0)</f>
        <v>296</v>
      </c>
      <c r="TY93" s="115">
        <f>RANK(TR93,TR$9:TR$497,0)</f>
        <v>351</v>
      </c>
      <c r="TZ93" s="121">
        <f>RANK(TS93,TS$9:TS$497,0)</f>
        <v>356</v>
      </c>
      <c r="UA93" s="132"/>
      <c r="UB93" s="7" t="s">
        <v>1</v>
      </c>
    </row>
    <row r="94" spans="1:548" x14ac:dyDescent="0.15">
      <c r="A94" s="62">
        <v>86</v>
      </c>
      <c r="B94" s="203" t="s">
        <v>766</v>
      </c>
      <c r="C94" s="63"/>
      <c r="D94" s="63"/>
      <c r="E94" s="64" t="s">
        <v>518</v>
      </c>
      <c r="F94" s="65">
        <v>45</v>
      </c>
      <c r="G94" s="65" t="s">
        <v>519</v>
      </c>
      <c r="H94" s="65"/>
      <c r="I94" s="66" t="s">
        <v>521</v>
      </c>
      <c r="J94" s="67" t="s">
        <v>521</v>
      </c>
      <c r="K94" s="67" t="s">
        <v>521</v>
      </c>
      <c r="L94" s="67" t="s">
        <v>521</v>
      </c>
      <c r="M94" s="67" t="s">
        <v>521</v>
      </c>
      <c r="N94" s="67" t="s">
        <v>521</v>
      </c>
      <c r="O94" s="67" t="s">
        <v>521</v>
      </c>
      <c r="P94" s="67" t="s">
        <v>521</v>
      </c>
      <c r="Q94" s="67" t="s">
        <v>521</v>
      </c>
      <c r="R94" s="68" t="s">
        <v>521</v>
      </c>
      <c r="S94" s="69" t="s">
        <v>521</v>
      </c>
      <c r="T94" s="67" t="s">
        <v>521</v>
      </c>
      <c r="U94" s="67" t="s">
        <v>521</v>
      </c>
      <c r="V94" s="67" t="s">
        <v>521</v>
      </c>
      <c r="W94" s="67" t="s">
        <v>521</v>
      </c>
      <c r="X94" s="67" t="s">
        <v>521</v>
      </c>
      <c r="Y94" s="67" t="s">
        <v>521</v>
      </c>
      <c r="Z94" s="67" t="s">
        <v>521</v>
      </c>
      <c r="AA94" s="67" t="s">
        <v>521</v>
      </c>
      <c r="AB94" s="68" t="s">
        <v>521</v>
      </c>
      <c r="AC94" s="69" t="s">
        <v>521</v>
      </c>
      <c r="AD94" s="67" t="s">
        <v>521</v>
      </c>
      <c r="AE94" s="67" t="s">
        <v>521</v>
      </c>
      <c r="AF94" s="67" t="s">
        <v>521</v>
      </c>
      <c r="AG94" s="67" t="s">
        <v>521</v>
      </c>
      <c r="AH94" s="67" t="s">
        <v>521</v>
      </c>
      <c r="AI94" s="67" t="s">
        <v>521</v>
      </c>
      <c r="AJ94" s="67" t="s">
        <v>521</v>
      </c>
      <c r="AK94" s="67" t="s">
        <v>520</v>
      </c>
      <c r="AL94" s="68" t="s">
        <v>520</v>
      </c>
      <c r="AM94" s="69" t="s">
        <v>520</v>
      </c>
      <c r="AN94" s="67" t="s">
        <v>521</v>
      </c>
      <c r="AO94" s="67" t="s">
        <v>521</v>
      </c>
      <c r="AP94" s="67" t="s">
        <v>521</v>
      </c>
      <c r="AQ94" s="67" t="s">
        <v>521</v>
      </c>
      <c r="AR94" s="67" t="s">
        <v>521</v>
      </c>
      <c r="AS94" s="67" t="s">
        <v>521</v>
      </c>
      <c r="AT94" s="67" t="s">
        <v>521</v>
      </c>
      <c r="AU94" s="67" t="s">
        <v>521</v>
      </c>
      <c r="AV94" s="68" t="s">
        <v>521</v>
      </c>
      <c r="AW94" s="69" t="s">
        <v>521</v>
      </c>
      <c r="AX94" s="67" t="s">
        <v>521</v>
      </c>
      <c r="AY94" s="67" t="s">
        <v>521</v>
      </c>
      <c r="AZ94" s="67" t="s">
        <v>521</v>
      </c>
      <c r="BA94" s="67" t="s">
        <v>521</v>
      </c>
      <c r="BB94" s="67" t="s">
        <v>521</v>
      </c>
      <c r="BC94" s="67" t="s">
        <v>521</v>
      </c>
      <c r="BD94" s="67" t="s">
        <v>521</v>
      </c>
      <c r="BE94" s="67" t="s">
        <v>521</v>
      </c>
      <c r="BF94" s="68" t="s">
        <v>521</v>
      </c>
      <c r="BG94" s="69" t="s">
        <v>521</v>
      </c>
      <c r="BH94" s="67" t="s">
        <v>521</v>
      </c>
      <c r="BI94" s="67" t="s">
        <v>521</v>
      </c>
      <c r="BJ94" s="67" t="s">
        <v>521</v>
      </c>
      <c r="BK94" s="67" t="s">
        <v>521</v>
      </c>
      <c r="BL94" s="67" t="s">
        <v>521</v>
      </c>
      <c r="BM94" s="67" t="s">
        <v>521</v>
      </c>
      <c r="BN94" s="67" t="s">
        <v>521</v>
      </c>
      <c r="BO94" s="67" t="s">
        <v>521</v>
      </c>
      <c r="BP94" s="68" t="s">
        <v>521</v>
      </c>
      <c r="BQ94" s="70" t="s">
        <v>521</v>
      </c>
      <c r="BR94" s="67" t="s">
        <v>521</v>
      </c>
      <c r="BS94" s="67" t="s">
        <v>521</v>
      </c>
      <c r="BT94" s="67" t="s">
        <v>521</v>
      </c>
      <c r="BU94" s="67" t="s">
        <v>521</v>
      </c>
      <c r="BV94" s="67" t="s">
        <v>521</v>
      </c>
      <c r="BW94" s="67" t="s">
        <v>521</v>
      </c>
      <c r="BX94" s="67" t="s">
        <v>521</v>
      </c>
      <c r="BY94" s="67" t="s">
        <v>521</v>
      </c>
      <c r="BZ94" s="68" t="s">
        <v>521</v>
      </c>
      <c r="CA94" s="69" t="s">
        <v>521</v>
      </c>
      <c r="CB94" s="67" t="s">
        <v>521</v>
      </c>
      <c r="CC94" s="67" t="s">
        <v>521</v>
      </c>
      <c r="CD94" s="67" t="s">
        <v>521</v>
      </c>
      <c r="CE94" s="67" t="s">
        <v>521</v>
      </c>
      <c r="CF94" s="67" t="s">
        <v>521</v>
      </c>
      <c r="CG94" s="67" t="s">
        <v>521</v>
      </c>
      <c r="CH94" s="67" t="s">
        <v>521</v>
      </c>
      <c r="CI94" s="67" t="s">
        <v>521</v>
      </c>
      <c r="CJ94" s="68" t="s">
        <v>521</v>
      </c>
      <c r="CK94" s="69" t="s">
        <v>521</v>
      </c>
      <c r="CL94" s="67" t="s">
        <v>521</v>
      </c>
      <c r="CM94" s="67" t="s">
        <v>521</v>
      </c>
      <c r="CN94" s="67" t="s">
        <v>521</v>
      </c>
      <c r="CO94" s="67" t="s">
        <v>521</v>
      </c>
      <c r="CP94" s="67" t="s">
        <v>521</v>
      </c>
      <c r="CQ94" s="67" t="s">
        <v>521</v>
      </c>
      <c r="CR94" s="67" t="s">
        <v>521</v>
      </c>
      <c r="CS94" s="67" t="s">
        <v>521</v>
      </c>
      <c r="CT94" s="68" t="s">
        <v>521</v>
      </c>
      <c r="CU94" s="69" t="s">
        <v>521</v>
      </c>
      <c r="CV94" s="67" t="s">
        <v>521</v>
      </c>
      <c r="CW94" s="67" t="s">
        <v>521</v>
      </c>
      <c r="CX94" s="67" t="s">
        <v>521</v>
      </c>
      <c r="CY94" s="67" t="s">
        <v>521</v>
      </c>
      <c r="CZ94" s="67" t="s">
        <v>521</v>
      </c>
      <c r="DA94" s="67" t="s">
        <v>521</v>
      </c>
      <c r="DB94" s="67" t="s">
        <v>521</v>
      </c>
      <c r="DC94" s="67" t="s">
        <v>521</v>
      </c>
      <c r="DD94" s="68" t="s">
        <v>521</v>
      </c>
      <c r="DE94" s="69" t="s">
        <v>521</v>
      </c>
      <c r="DF94" s="71" t="s">
        <v>521</v>
      </c>
      <c r="DG94" s="67" t="s">
        <v>521</v>
      </c>
      <c r="DH94" s="67" t="s">
        <v>521</v>
      </c>
      <c r="DI94" s="67" t="s">
        <v>521</v>
      </c>
      <c r="DJ94" s="67" t="s">
        <v>521</v>
      </c>
      <c r="DK94" s="67" t="s">
        <v>521</v>
      </c>
      <c r="DL94" s="67" t="s">
        <v>521</v>
      </c>
      <c r="DM94" s="67" t="s">
        <v>521</v>
      </c>
      <c r="DN94" s="68" t="s">
        <v>521</v>
      </c>
      <c r="DO94" s="70" t="s">
        <v>521</v>
      </c>
      <c r="DP94" s="71" t="s">
        <v>521</v>
      </c>
      <c r="DQ94" s="67" t="s">
        <v>521</v>
      </c>
      <c r="DR94" s="67" t="s">
        <v>521</v>
      </c>
      <c r="DS94" s="67" t="s">
        <v>521</v>
      </c>
      <c r="DT94" s="67" t="s">
        <v>521</v>
      </c>
      <c r="DU94" s="67" t="s">
        <v>521</v>
      </c>
      <c r="DV94" s="67" t="s">
        <v>521</v>
      </c>
      <c r="DW94" s="67" t="s">
        <v>521</v>
      </c>
      <c r="DX94" s="72" t="s">
        <v>521</v>
      </c>
      <c r="DY94" s="73" t="s">
        <v>522</v>
      </c>
      <c r="DZ94" s="74">
        <v>2</v>
      </c>
      <c r="EA94" s="74">
        <v>3</v>
      </c>
      <c r="EB94" s="74">
        <v>3</v>
      </c>
      <c r="EC94" s="75">
        <v>4</v>
      </c>
      <c r="ED94" s="76" t="s">
        <v>522</v>
      </c>
      <c r="EE94" s="74">
        <f t="shared" si="132"/>
        <v>2</v>
      </c>
      <c r="EF94" s="74">
        <f t="shared" si="133"/>
        <v>6</v>
      </c>
      <c r="EG94" s="74">
        <f t="shared" si="134"/>
        <v>18</v>
      </c>
      <c r="EH94" s="77">
        <f t="shared" si="135"/>
        <v>72</v>
      </c>
      <c r="EI94" s="73">
        <v>30</v>
      </c>
      <c r="EJ94" s="74">
        <v>50</v>
      </c>
      <c r="EK94" s="74">
        <v>90</v>
      </c>
      <c r="EL94" s="74">
        <v>150</v>
      </c>
      <c r="EM94" s="75">
        <v>450</v>
      </c>
      <c r="EN94" s="78">
        <v>1</v>
      </c>
      <c r="EO94" s="79">
        <f t="shared" si="136"/>
        <v>0.83333333333333337</v>
      </c>
      <c r="EP94" s="79">
        <f t="shared" si="137"/>
        <v>0.5</v>
      </c>
      <c r="EQ94" s="79">
        <f t="shared" si="138"/>
        <v>0.27777777777777779</v>
      </c>
      <c r="ER94" s="80">
        <f t="shared" si="139"/>
        <v>0.20833333333333334</v>
      </c>
      <c r="ES94" s="128" t="s">
        <v>532</v>
      </c>
      <c r="ET94" s="82" t="s">
        <v>117</v>
      </c>
      <c r="EU94" s="83">
        <v>4</v>
      </c>
      <c r="EV94" s="73">
        <v>41</v>
      </c>
      <c r="EW94" s="74">
        <v>40</v>
      </c>
      <c r="EX94" s="74">
        <v>18</v>
      </c>
      <c r="EY94" s="74">
        <v>20</v>
      </c>
      <c r="EZ94" s="74">
        <v>13</v>
      </c>
      <c r="FA94" s="74">
        <v>30</v>
      </c>
      <c r="FB94" s="74">
        <v>20</v>
      </c>
      <c r="FC94" s="74">
        <v>18</v>
      </c>
      <c r="FD94" s="74">
        <f t="shared" si="140"/>
        <v>31</v>
      </c>
      <c r="FE94" s="84">
        <f t="shared" si="141"/>
        <v>36</v>
      </c>
      <c r="FF94" s="73">
        <f>RANK(EV94,$EV$9:$EV$497,0)</f>
        <v>318</v>
      </c>
      <c r="FG94" s="74">
        <f>RANK(EW94,$EW$9:$EW$497,0)</f>
        <v>233</v>
      </c>
      <c r="FH94" s="74">
        <f>RANK(EX94,$EX$9:$EX$497,0)</f>
        <v>318</v>
      </c>
      <c r="FI94" s="74">
        <f>RANK(EY94,$EY$9:$EY$497,0)</f>
        <v>307</v>
      </c>
      <c r="FJ94" s="74">
        <f>RANK(EZ94,$EZ$9:$EZ$497,0)</f>
        <v>281</v>
      </c>
      <c r="FK94" s="74">
        <f>RANK(FA94,$FA$9:$FA$497,0)</f>
        <v>111</v>
      </c>
      <c r="FL94" s="74">
        <f>RANK(FB94,$FB$9:$FB$497,0)</f>
        <v>325</v>
      </c>
      <c r="FM94" s="74">
        <f>RANK(FC94,$FC$9:$FC$497,0)</f>
        <v>344</v>
      </c>
      <c r="FN94" s="74">
        <f>RANK(FD94,$FD$9:$FD$497,0)</f>
        <v>360</v>
      </c>
      <c r="FO94" s="84">
        <f>RANK(FE94,$FE$9:$FE$497,0)</f>
        <v>354</v>
      </c>
      <c r="FP94" s="73">
        <f>COUNTIFS($EV$9:$EV$497,"&gt;"&amp;EV94,$ES$9:$ES$497,ES94)+1</f>
        <v>47</v>
      </c>
      <c r="FQ94" s="74">
        <f>COUNTIFS($EW$9:$EW$497,"&gt;"&amp;EW94,$ES$9:$ES$497,ES94)+1</f>
        <v>51</v>
      </c>
      <c r="FR94" s="74">
        <f>COUNTIFS($EX$9:$EX$497,"&gt;"&amp;EX94,$ES$9:$ES$497,ES94)+1</f>
        <v>47</v>
      </c>
      <c r="FS94" s="74">
        <f>COUNTIFS($EY$9:$EY$497,"&gt;"&amp;EY94,$ES$9:$ES$497,ES94)+1</f>
        <v>45</v>
      </c>
      <c r="FT94" s="74">
        <f>COUNTIFS($EZ$9:$EZ$497,"&gt;"&amp;EZ94,$ES$9:$ES$497,ES94)+1</f>
        <v>44</v>
      </c>
      <c r="FU94" s="74">
        <f>COUNTIFS($FA$9:$FA$497,"&gt;"&amp;FA94,$ES$9:$ES$497,ES94)+1</f>
        <v>54</v>
      </c>
      <c r="FV94" s="74">
        <f>COUNTIFS($FB$9:$FB$497,"&gt;"&amp;FB94,$ES$9:$ES$497,ES94)+1</f>
        <v>43</v>
      </c>
      <c r="FW94" s="74">
        <f>COUNTIFS($FC$9:$FC$497,"&gt;"&amp;FC94,$ES$9:$ES$497,ES94)+1</f>
        <v>50</v>
      </c>
      <c r="FX94" s="74">
        <f>COUNTIFS($FD$9:$FD$497,"&gt;"&amp;FD94,$ES$9:$ES$497,ES94)+1</f>
        <v>49</v>
      </c>
      <c r="FY94" s="84">
        <f>COUNTIFS($FE$9:$FE$497,"&gt;"&amp;FE94,$ES$9:$ES$497,ES94)+1</f>
        <v>51</v>
      </c>
      <c r="FZ94" s="85">
        <f t="shared" si="142"/>
        <v>0.91</v>
      </c>
      <c r="GA94" s="86">
        <f t="shared" si="143"/>
        <v>0.89</v>
      </c>
      <c r="GB94" s="86">
        <f t="shared" si="144"/>
        <v>0.4</v>
      </c>
      <c r="GC94" s="86">
        <f t="shared" si="145"/>
        <v>0.44</v>
      </c>
      <c r="GD94" s="86">
        <f t="shared" si="146"/>
        <v>0.28999999999999998</v>
      </c>
      <c r="GE94" s="86">
        <f t="shared" si="147"/>
        <v>0.67</v>
      </c>
      <c r="GF94" s="86">
        <f t="shared" si="148"/>
        <v>0.44</v>
      </c>
      <c r="GG94" s="86">
        <f t="shared" si="149"/>
        <v>0.4</v>
      </c>
      <c r="GH94" s="86">
        <f t="shared" si="150"/>
        <v>0.69</v>
      </c>
      <c r="GI94" s="87">
        <f t="shared" si="151"/>
        <v>0.8</v>
      </c>
      <c r="GJ94" s="85">
        <f>ROUND(((FZ94-AVERAGE(FZ$9:FZ$497))/STDEVP(FZ$9:FZ$497)*10+50),2)</f>
        <v>47.8</v>
      </c>
      <c r="GK94" s="86">
        <f>ROUND(((GA94-AVERAGE(GA$9:GA$497))/STDEVP(GA$9:GA$497)*10+50),2)</f>
        <v>55.96</v>
      </c>
      <c r="GL94" s="86">
        <f>ROUND(((GB94-AVERAGE(GB$9:GB$497))/STDEVP(GB$9:GB$497)*10+50),2)</f>
        <v>43.13</v>
      </c>
      <c r="GM94" s="86">
        <f>ROUND(((GC94-AVERAGE(GC$9:GC$497))/STDEVP(GC$9:GC$497)*10+50),2)</f>
        <v>45.68</v>
      </c>
      <c r="GN94" s="86">
        <f>ROUND(((GD94-AVERAGE(GD$9:GD$497))/STDEVP(GD$9:GD$497)*10+50),2)</f>
        <v>46.5</v>
      </c>
      <c r="GO94" s="86">
        <f>ROUND(((GE94-AVERAGE(GE$9:GE$497))/STDEVP(GE$9:GE$497)*10+50),2)</f>
        <v>61.67</v>
      </c>
      <c r="GP94" s="86">
        <f>ROUND(((GF94-AVERAGE(GF$9:GF$497))/STDEVP(GF$9:GF$497)*10+50),2)</f>
        <v>43.86</v>
      </c>
      <c r="GQ94" s="86">
        <f>ROUND(((GG94-AVERAGE(GG$9:GG$497))/STDEVP(GG$9:GG$497)*10+50),2)</f>
        <v>42.77</v>
      </c>
      <c r="GR94" s="86">
        <f>ROUND(((GH94-AVERAGE(GH$9:GH$497))/STDEVP(GH$9:GH$497)*10+50),2)</f>
        <v>39.61</v>
      </c>
      <c r="GS94" s="87">
        <f>ROUND(((GI94-AVERAGE(GI$9:GI$497))/STDEVP(GI$9:GI$497)*10+50),2)</f>
        <v>41.31</v>
      </c>
      <c r="GT94" s="73">
        <f>RANK(GJ94,$GJ$9:$GJ$497,0)</f>
        <v>247</v>
      </c>
      <c r="GU94" s="74">
        <f>RANK(GK94,$GK$9:$GK$497,0)</f>
        <v>121</v>
      </c>
      <c r="GV94" s="74">
        <f>RANK(GL94,$GL$9:$GL$497,0)</f>
        <v>325</v>
      </c>
      <c r="GW94" s="74">
        <f>RANK(GM94,$GM$9:$GM$497,0)</f>
        <v>289</v>
      </c>
      <c r="GX94" s="74">
        <f>RANK(GN94,$GN$9:$GN$497,0)</f>
        <v>213</v>
      </c>
      <c r="GY94" s="74">
        <f>RANK(GO94,$GO$9:$GO$497,0)</f>
        <v>55</v>
      </c>
      <c r="GZ94" s="74">
        <f>RANK(GP94,$GP$9:$GP$497,0)</f>
        <v>300</v>
      </c>
      <c r="HA94" s="74">
        <f>RANK(GQ94,$GQ$9:$GQ$497,0)</f>
        <v>332</v>
      </c>
      <c r="HB94" s="74">
        <f>RANK(GR94,$GR$9:$GR$497,0)</f>
        <v>390</v>
      </c>
      <c r="HC94" s="84">
        <f>RANK(GS94,$GS$9:$GS$497,0)</f>
        <v>357</v>
      </c>
      <c r="HD94" s="85">
        <f>ROUND(AVERAGEIF($ES$9:$ES$497,$ES94,$FZ$9:$FZ$497),2)</f>
        <v>0.93</v>
      </c>
      <c r="HE94" s="86">
        <f>ROUND(AVERAGEIF($ES$9:$ES$497,$ES94,$GA$9:$GA$497),2)</f>
        <v>0.96</v>
      </c>
      <c r="HF94" s="86">
        <f>ROUND(AVERAGEIF($ES$9:$ES$497,$ES94,$GB$9:$GB$497),2)</f>
        <v>0.41</v>
      </c>
      <c r="HG94" s="86">
        <f>ROUND(AVERAGEIF($ES$9:$ES$497,$ES94,$GC$9:$GC$497),2)</f>
        <v>0.46</v>
      </c>
      <c r="HH94" s="86">
        <f>ROUND(AVERAGEIF($ES$9:$ES$497,$ES94,$GD$9:$GD$497),2)</f>
        <v>0.38</v>
      </c>
      <c r="HI94" s="86">
        <f>ROUND(AVERAGEIF($ES$9:$ES$497,$ES94,$GE$9:$GE$497),2)</f>
        <v>0.85</v>
      </c>
      <c r="HJ94" s="86">
        <f>ROUND(AVERAGEIF($ES$9:$ES$497,$ES94,$GF$9:$GF$497),2)</f>
        <v>0.44</v>
      </c>
      <c r="HK94" s="86">
        <f>ROUND(AVERAGEIF($ES$9:$ES$497,$ES94,$GG$9:$GG$497),2)</f>
        <v>0.42</v>
      </c>
      <c r="HL94" s="86">
        <f>ROUND(AVERAGEIF($ES$9:$ES$497,$ES94,$GH$9:$GH$497),2)</f>
        <v>0.8</v>
      </c>
      <c r="HM94" s="87">
        <f>ROUND(AVERAGEIF($ES$9:$ES$497,$ES94,$GI$9:$GI$497),2)</f>
        <v>0.84</v>
      </c>
      <c r="HN94" s="88">
        <f t="shared" si="152"/>
        <v>-2.0000000000000018E-2</v>
      </c>
      <c r="HO94" s="89">
        <f t="shared" si="153"/>
        <v>-6.9999999999999951E-2</v>
      </c>
      <c r="HP94" s="89">
        <f t="shared" si="154"/>
        <v>-9.9999999999999534E-3</v>
      </c>
      <c r="HQ94" s="89">
        <f t="shared" si="155"/>
        <v>-2.0000000000000018E-2</v>
      </c>
      <c r="HR94" s="89">
        <f t="shared" si="156"/>
        <v>-9.0000000000000024E-2</v>
      </c>
      <c r="HS94" s="89">
        <f t="shared" si="157"/>
        <v>-0.17999999999999994</v>
      </c>
      <c r="HT94" s="89">
        <f t="shared" si="158"/>
        <v>0</v>
      </c>
      <c r="HU94" s="89">
        <f t="shared" si="159"/>
        <v>-1.9999999999999962E-2</v>
      </c>
      <c r="HV94" s="89">
        <f t="shared" si="160"/>
        <v>-0.1100000000000001</v>
      </c>
      <c r="HW94" s="90">
        <f t="shared" si="161"/>
        <v>-3.9999999999999925E-2</v>
      </c>
      <c r="HX94" s="73">
        <f>COUNTIFS($FZ$9:$FZ$497,"&gt;"&amp;FZ94,$ES$9:$ES$497,$ES94)+1</f>
        <v>36</v>
      </c>
      <c r="HY94" s="74">
        <f>COUNTIFS($GA$9:$GA$497,"&gt;"&amp;GA94,$ES$9:$ES$497,$ES94)+1</f>
        <v>44</v>
      </c>
      <c r="HZ94" s="74">
        <f>COUNTIFS($GB$9:$GB$497,"&gt;"&amp;GB94,$ES$9:$ES$497,$ES94)+1</f>
        <v>35</v>
      </c>
      <c r="IA94" s="74">
        <f>COUNTIFS($GC$9:$GC$497,"&gt;"&amp;GC94,$ES$9:$ES$497,$ES94)+1</f>
        <v>40</v>
      </c>
      <c r="IB94" s="74">
        <f>COUNTIFS($GD$9:$GD$497,"&gt;"&amp;GD94,$ES$9:$ES$497,$ES94)+1</f>
        <v>49</v>
      </c>
      <c r="IC94" s="74">
        <f>COUNTIFS($GE$9:$GE$497,"&gt;"&amp;GE94,$ES$9:$ES$497,$ES94)+1</f>
        <v>47</v>
      </c>
      <c r="ID94" s="74">
        <f>COUNTIFS($GF$9:$GF$497,"&gt;"&amp;GF94,$ES$9:$ES$497,$ES94)+1</f>
        <v>27</v>
      </c>
      <c r="IE94" s="74">
        <f>COUNTIFS($GG$9:$GG$497,"&gt;"&amp;GG94,$ES$9:$ES$497,$ES94)+1</f>
        <v>37</v>
      </c>
      <c r="IF94" s="74">
        <f>COUNTIFS($GH$9:$GH$497,"&gt;"&amp;GH94,$ES$9:$ES$497,$ES94)+1</f>
        <v>44</v>
      </c>
      <c r="IG94" s="84">
        <f>COUNTIFS($GI$9:$GI$497,"&gt;"&amp;GI94,$ES$9:$ES$497,$ES94)+1</f>
        <v>36</v>
      </c>
      <c r="IH94" s="91"/>
      <c r="II94" s="79"/>
      <c r="IJ94" s="79"/>
      <c r="IK94" s="79"/>
      <c r="IL94" s="79"/>
      <c r="IM94" s="92"/>
      <c r="IN94" s="93"/>
      <c r="IO94" s="94"/>
      <c r="IP94" s="95"/>
      <c r="IQ94" s="79"/>
      <c r="IR94" s="79"/>
      <c r="IS94" s="79"/>
      <c r="IT94" s="79"/>
      <c r="IU94" s="79"/>
      <c r="IV94" s="79"/>
      <c r="IW94" s="96"/>
      <c r="IX94" s="93"/>
      <c r="IY94" s="79"/>
      <c r="IZ94" s="79"/>
      <c r="JA94" s="79"/>
      <c r="JB94" s="79"/>
      <c r="JC94" s="79"/>
      <c r="JD94" s="79"/>
      <c r="JE94" s="97"/>
      <c r="JF94" s="95"/>
      <c r="JG94" s="79"/>
      <c r="JH94" s="79"/>
      <c r="JI94" s="79"/>
      <c r="JJ94" s="79"/>
      <c r="JK94" s="79"/>
      <c r="JL94" s="79"/>
      <c r="JM94" s="96"/>
      <c r="JN94" s="93"/>
      <c r="JO94" s="79"/>
      <c r="JP94" s="79"/>
      <c r="JQ94" s="79"/>
      <c r="JR94" s="79"/>
      <c r="JS94" s="79"/>
      <c r="JT94" s="79"/>
      <c r="JU94" s="79"/>
      <c r="JV94" s="79"/>
      <c r="JW94" s="79"/>
      <c r="JX94" s="79"/>
      <c r="JY94" s="79"/>
      <c r="JZ94" s="97"/>
      <c r="KA94" s="93"/>
      <c r="KB94" s="79"/>
      <c r="KC94" s="79"/>
      <c r="KD94" s="79"/>
      <c r="KE94" s="97"/>
      <c r="KF94" s="95"/>
      <c r="KG94" s="79"/>
      <c r="KH94" s="79"/>
      <c r="KI94" s="79"/>
      <c r="KJ94" s="79"/>
      <c r="KK94" s="98"/>
      <c r="KL94" s="79"/>
      <c r="KM94" s="79"/>
      <c r="KN94" s="79"/>
      <c r="KO94" s="79"/>
      <c r="KP94" s="79"/>
      <c r="KQ94" s="79"/>
      <c r="KR94" s="79"/>
      <c r="KS94" s="96"/>
      <c r="KT94" s="96"/>
      <c r="KU94" s="96"/>
      <c r="KV94" s="96"/>
      <c r="KW94" s="93"/>
      <c r="KX94" s="79"/>
      <c r="KY94" s="79"/>
      <c r="KZ94" s="79"/>
      <c r="LA94" s="79"/>
      <c r="LB94" s="79"/>
      <c r="LC94" s="96"/>
      <c r="LD94" s="93"/>
      <c r="LE94" s="94"/>
      <c r="LF94" s="99"/>
      <c r="LG94" s="75"/>
      <c r="LH94" s="93"/>
      <c r="LI94" s="79"/>
      <c r="LJ94" s="74"/>
      <c r="LK94" s="74"/>
      <c r="LL94" s="74"/>
      <c r="LM94" s="100"/>
      <c r="LN94" s="95"/>
      <c r="LO94" s="79"/>
      <c r="LP94" s="79"/>
      <c r="LQ94" s="79"/>
      <c r="LR94" s="96"/>
      <c r="LS94" s="93"/>
      <c r="LT94" s="79"/>
      <c r="LU94" s="79"/>
      <c r="LV94" s="79"/>
      <c r="LW94" s="79"/>
      <c r="LX94" s="79"/>
      <c r="LY94" s="79"/>
      <c r="LZ94" s="79"/>
      <c r="MA94" s="97"/>
      <c r="MB94" s="95"/>
      <c r="MC94" s="79"/>
      <c r="MD94" s="79"/>
      <c r="ME94" s="79"/>
      <c r="MF94" s="79"/>
      <c r="MG94" s="79"/>
      <c r="MH94" s="79"/>
      <c r="MI94" s="79"/>
      <c r="MJ94" s="79"/>
      <c r="MK94" s="79"/>
      <c r="ML94" s="79"/>
      <c r="MM94" s="79"/>
      <c r="MN94" s="98"/>
      <c r="MO94" s="98"/>
      <c r="MP94" s="96"/>
      <c r="MQ94" s="93"/>
      <c r="MR94" s="79"/>
      <c r="MS94" s="79"/>
      <c r="MT94" s="79"/>
      <c r="MU94" s="79"/>
      <c r="MV94" s="98"/>
      <c r="MW94" s="79"/>
      <c r="MX94" s="79"/>
      <c r="MY94" s="79"/>
      <c r="MZ94" s="79"/>
      <c r="NA94" s="79"/>
      <c r="NB94" s="79"/>
      <c r="NC94" s="79"/>
      <c r="ND94" s="96"/>
      <c r="NE94" s="96"/>
      <c r="NF94" s="96"/>
      <c r="NG94" s="96"/>
      <c r="NH94" s="93"/>
      <c r="NI94" s="79"/>
      <c r="NJ94" s="79"/>
      <c r="NK94" s="79"/>
      <c r="NL94" s="79"/>
      <c r="NM94" s="79"/>
      <c r="NN94" s="94"/>
      <c r="NO94" s="93"/>
      <c r="NP94" s="80"/>
      <c r="NQ94" s="124" t="s">
        <v>764</v>
      </c>
      <c r="NR94" s="102" t="s">
        <v>769</v>
      </c>
      <c r="NS94" s="102"/>
      <c r="NT94" s="102"/>
      <c r="NU94" s="102"/>
      <c r="NV94" s="104">
        <v>43720</v>
      </c>
      <c r="NW94" s="102" t="s">
        <v>525</v>
      </c>
      <c r="NX94" s="133" t="s">
        <v>770</v>
      </c>
      <c r="NY94" s="129" t="s">
        <v>601</v>
      </c>
      <c r="NZ94" s="133" t="s">
        <v>770</v>
      </c>
      <c r="OA94" s="134"/>
      <c r="OB94" s="134"/>
      <c r="OC94" s="134"/>
      <c r="OD94" s="108">
        <f t="shared" si="162"/>
        <v>72</v>
      </c>
      <c r="OE94" s="109">
        <v>7</v>
      </c>
      <c r="OF94" s="110">
        <f t="shared" si="163"/>
        <v>30</v>
      </c>
      <c r="OG94" s="109">
        <v>7</v>
      </c>
      <c r="OH94" s="111">
        <f>ROUND(AVERAGEIF($ES$9:$ES$497,$ES94,EV$9:EV$497),0)</f>
        <v>58</v>
      </c>
      <c r="OI94" s="112">
        <f>ROUND(AVERAGEIF($ES$9:$ES$497,$ES94,EW$9:EW$497),0)</f>
        <v>57</v>
      </c>
      <c r="OJ94" s="112">
        <f>ROUND(AVERAGEIF($ES$9:$ES$497,$ES94,EX$9:EX$497),0)</f>
        <v>24</v>
      </c>
      <c r="OK94" s="112">
        <f>ROUND(AVERAGEIF($ES$9:$ES$497,$ES94,EY$9:EY$497),0)</f>
        <v>29</v>
      </c>
      <c r="OL94" s="112">
        <f>ROUND(AVERAGEIF($ES$9:$ES$497,$ES94,EZ$9:EZ$497),0)</f>
        <v>25</v>
      </c>
      <c r="OM94" s="112">
        <f>ROUND(AVERAGEIF($ES$9:$ES$497,$ES94,FA$9:FA$497),0)</f>
        <v>51</v>
      </c>
      <c r="ON94" s="112">
        <f>ROUND(AVERAGEIF($ES$9:$ES$497,$ES94,FB$9:FB$497),0)</f>
        <v>27</v>
      </c>
      <c r="OO94" s="112">
        <f>ROUND(AVERAGEIF($ES$9:$ES$497,$ES94,FC$9:FC$497),0)</f>
        <v>25</v>
      </c>
      <c r="OP94" s="112">
        <f>ROUND(AVERAGEIF($ES$9:$ES$497,$ES94,FD$9:FD$497),0)</f>
        <v>49</v>
      </c>
      <c r="OQ94" s="113">
        <f>ROUND(AVERAGEIF($ES$9:$ES$497,$ES94,FE$9:FE$497),0)</f>
        <v>49</v>
      </c>
      <c r="OR94" s="114">
        <f>ROUND(EV94/MAX(EV$9:EV$497)*100,0)</f>
        <v>23</v>
      </c>
      <c r="OS94" s="115">
        <f>ROUND(EW94/MAX(EW$9:EW$497)*100,0)</f>
        <v>31</v>
      </c>
      <c r="OT94" s="115">
        <f>ROUND(EX94/MAX(EX$9:EX$497)*100,0)</f>
        <v>15</v>
      </c>
      <c r="OU94" s="115">
        <f>ROUND(EY94/MAX(EY$9:EY$497)*100,0)</f>
        <v>13</v>
      </c>
      <c r="OV94" s="115">
        <f>ROUND(EZ94/MAX(EZ$9:EZ$497)*100,0)</f>
        <v>10</v>
      </c>
      <c r="OW94" s="115">
        <f>ROUND(FA94/MAX(FA$9:FA$497)*100,0)</f>
        <v>27</v>
      </c>
      <c r="OX94" s="115">
        <f>ROUND(FB94/MAX(FB$9:FB$497)*100,0)</f>
        <v>15</v>
      </c>
      <c r="OY94" s="116">
        <f>ROUND(FC94/MAX(FC$9:FC$497)*100,0)</f>
        <v>12</v>
      </c>
      <c r="OZ94" s="115">
        <f>ROUND(FD94/MAX(FD$9:FD$497)*100,0)</f>
        <v>21</v>
      </c>
      <c r="PA94" s="117">
        <f>ROUND(FE94/MAX(FE$9:FE$497)*100,0)</f>
        <v>15</v>
      </c>
      <c r="PB94" s="118">
        <f t="shared" si="164"/>
        <v>208</v>
      </c>
      <c r="PC94" s="115">
        <f t="shared" si="165"/>
        <v>193</v>
      </c>
      <c r="PD94" s="115">
        <f t="shared" si="166"/>
        <v>238</v>
      </c>
      <c r="PE94" s="115">
        <f t="shared" si="167"/>
        <v>232</v>
      </c>
      <c r="PF94" s="115">
        <f t="shared" si="168"/>
        <v>239</v>
      </c>
      <c r="PG94" s="119">
        <f t="shared" si="169"/>
        <v>230</v>
      </c>
      <c r="PH94" s="118">
        <f>ROUND(PB94/MAX(PB$9:PB$497)*100,0)</f>
        <v>25</v>
      </c>
      <c r="PI94" s="115">
        <f>ROUND(PC94/MAX(PC$9:PC$497)*100,0)</f>
        <v>23</v>
      </c>
      <c r="PJ94" s="115">
        <f>ROUND(PD94/MAX(PD$9:PD$497)*100,0)</f>
        <v>25</v>
      </c>
      <c r="PK94" s="115">
        <f>ROUND(PE94/MAX(PE$9:PE$497)*100,0)</f>
        <v>23</v>
      </c>
      <c r="PL94" s="115">
        <f>ROUND(PF94/MAX(PF$9:PF$497)*100,0)</f>
        <v>34</v>
      </c>
      <c r="PM94" s="119">
        <f>ROUND(PG94/MAX(PG$9:PG$497)*100,0)</f>
        <v>34</v>
      </c>
      <c r="PN94" s="118">
        <f>RANK(PH94,PH$9:PH$497,0)</f>
        <v>337</v>
      </c>
      <c r="PO94" s="115">
        <f>RANK(PI94,PI$9:PI$497,0)</f>
        <v>330</v>
      </c>
      <c r="PP94" s="115">
        <f>RANK(PJ94,PJ$9:PJ$497,0)</f>
        <v>345</v>
      </c>
      <c r="PQ94" s="115">
        <f>RANK(PK94,PK$9:PK$497,0)</f>
        <v>340</v>
      </c>
      <c r="PR94" s="115">
        <f>RANK(PL94,PL$9:PL$497,0)</f>
        <v>294</v>
      </c>
      <c r="PS94" s="119">
        <f>RANK(PM94,PM$9:PM$497,0)</f>
        <v>276</v>
      </c>
      <c r="PT94" s="120">
        <f>ROUND(FZ94/MAX(FZ$9:FZ$497)*100,0)</f>
        <v>50</v>
      </c>
      <c r="PU94" s="115">
        <f>ROUND(GA94/MAX(GA$9:GA$497)*100,0)</f>
        <v>50</v>
      </c>
      <c r="PV94" s="115">
        <f>ROUND(GB94/MAX(GB$9:GB$497)*100,0)</f>
        <v>29</v>
      </c>
      <c r="PW94" s="115">
        <f>ROUND(GC94/MAX(GC$9:GC$497)*100,0)</f>
        <v>35</v>
      </c>
      <c r="PX94" s="115">
        <f>ROUND(GD94/MAX(GD$9:GD$497)*100,0)</f>
        <v>16</v>
      </c>
      <c r="PY94" s="115">
        <f>ROUND(GE94/MAX(GE$9:GE$497)*100,0)</f>
        <v>40</v>
      </c>
      <c r="PZ94" s="115">
        <f>ROUND(GF94/MAX(GF$9:GF$497)*100,0)</f>
        <v>21</v>
      </c>
      <c r="QA94" s="116">
        <f>ROUND(GG94/MAX(GG$9:GG$497)*100,0)</f>
        <v>22</v>
      </c>
      <c r="QB94" s="115">
        <f>ROUND(GH94/MAX(GH$9:GH$497)*100,0)</f>
        <v>31</v>
      </c>
      <c r="QC94" s="121">
        <f>ROUND(GI94/MAX(GI$9:GI$497)*100,0)</f>
        <v>26</v>
      </c>
      <c r="QD94" s="120">
        <f>ROUND(AVERAGEIF($ES$9:$ES$497,$ES94,PT$9:PT$497),0)</f>
        <v>51</v>
      </c>
      <c r="QE94" s="120">
        <f>ROUND(AVERAGEIF($ES$9:$ES$497,$ES94,PU$9:PU$497),0)</f>
        <v>54</v>
      </c>
      <c r="QF94" s="120">
        <f>ROUND(AVERAGEIF($ES$9:$ES$497,$ES94,PV$9:PV$497),0)</f>
        <v>30</v>
      </c>
      <c r="QG94" s="120">
        <f>ROUND(AVERAGEIF($ES$9:$ES$497,$ES94,PW$9:PW$497),0)</f>
        <v>36</v>
      </c>
      <c r="QH94" s="120">
        <f>ROUND(AVERAGEIF($ES$9:$ES$497,$ES94,PX$9:PX$497),0)</f>
        <v>21</v>
      </c>
      <c r="QI94" s="120">
        <f>ROUND(AVERAGEIF($ES$9:$ES$497,$ES94,PY$9:PY$497),0)</f>
        <v>51</v>
      </c>
      <c r="QJ94" s="120">
        <f>ROUND(AVERAGEIF($ES$9:$ES$497,$ES94,PZ$9:PZ$497),0)</f>
        <v>21</v>
      </c>
      <c r="QK94" s="120">
        <f>ROUND(AVERAGEIF($ES$9:$ES$497,$ES94,QA$9:QA$497),0)</f>
        <v>23</v>
      </c>
      <c r="QL94" s="120">
        <f>ROUND(AVERAGEIF($ES$9:$ES$497,$ES94,QB$9:QB$497),0)</f>
        <v>35</v>
      </c>
      <c r="QM94" s="120">
        <f>ROUND(AVERAGEIF($ES$9:$ES$497,$ES94,QC$9:QC$497),0)</f>
        <v>27</v>
      </c>
      <c r="QN94" s="114">
        <f t="shared" si="183"/>
        <v>415</v>
      </c>
      <c r="QO94" s="115">
        <f t="shared" si="184"/>
        <v>363</v>
      </c>
      <c r="QP94" s="115">
        <f t="shared" si="185"/>
        <v>479</v>
      </c>
      <c r="QQ94" s="115">
        <f t="shared" si="186"/>
        <v>481</v>
      </c>
      <c r="QR94" s="115">
        <f t="shared" si="187"/>
        <v>541</v>
      </c>
      <c r="QS94" s="119">
        <f t="shared" si="188"/>
        <v>451</v>
      </c>
      <c r="QT94" s="114">
        <f>ROUND((QN94-MIN(QN$9:QN$497))/(MAX(QN$9:QN$497)-MIN(QN$9:QN$497))*100,0)</f>
        <v>29</v>
      </c>
      <c r="QU94" s="115">
        <f>ROUND((QO94-MIN(QO$9:QO$497))/(MAX(QO$9:QO$497)-MIN(QO$9:QO$497))*100,0)</f>
        <v>22</v>
      </c>
      <c r="QV94" s="115">
        <f>ROUND((QP94-MIN(QP$9:QP$497))/(MAX(QP$9:QP$497)-MIN(QP$9:QP$497))*100,0)</f>
        <v>18</v>
      </c>
      <c r="QW94" s="115">
        <f>ROUND((QQ94-MIN(QQ$9:QQ$497))/(MAX(QQ$9:QQ$497)-MIN(QQ$9:QQ$497))*100,0)</f>
        <v>24</v>
      </c>
      <c r="QX94" s="115">
        <f>ROUND((QR94-MIN(QR$9:QR$497))/(MAX(QR$9:QR$497)-MIN(QR$9:QR$497))*100,0)</f>
        <v>52</v>
      </c>
      <c r="QY94" s="115">
        <f>ROUND((QS94-MIN(QS$9:QS$497))/(MAX(QS$9:QS$497)-MIN(QS$9:QS$497))*100,0)</f>
        <v>55</v>
      </c>
      <c r="QZ94" s="114">
        <f>RANK(QN94,QN$9:QN$497,0)</f>
        <v>331</v>
      </c>
      <c r="RA94" s="115">
        <f>RANK(QO94,QO$9:QO$497,0)</f>
        <v>243</v>
      </c>
      <c r="RB94" s="115">
        <f>RANK(QP94,QP$9:QP$497,0)</f>
        <v>353</v>
      </c>
      <c r="RC94" s="115">
        <f>RANK(QQ94,QQ$9:QQ$497,0)</f>
        <v>336</v>
      </c>
      <c r="RD94" s="115">
        <f>RANK(QR94,QR$9:QR$497,0)</f>
        <v>164</v>
      </c>
      <c r="RE94" s="115">
        <f>RANK(QS94,QS$9:QS$497,0)</f>
        <v>87</v>
      </c>
      <c r="RF94" s="122"/>
      <c r="RG94" s="115">
        <f>($RH$3*(IH94+IJ94)*100*100/MAX(EX$9:EX$497)*$RO$3) +($RH$3*(II94+IJ94)*100*100/MAX(EX$9:EX$497)*$RO$4) + ($RH$3*IK94*100*100/MAX(EX$9:EX$497)*0.098)</f>
        <v>0</v>
      </c>
      <c r="RH94" s="115">
        <f>($RH$4*IL94*100*100/MAX(EZ$9:EZ$497))*$RQ$3</f>
        <v>0</v>
      </c>
      <c r="RI94" s="115">
        <f>($RH$3*IM94*100*100/MAX(EY$9:EY$497))*$RQ$4</f>
        <v>0</v>
      </c>
      <c r="RJ94" s="115">
        <f>($RH$3*IN94*100*100/MAX(EX$9:EX$497))</f>
        <v>0</v>
      </c>
      <c r="RK94" s="115">
        <f>($RH$4*IO94*100*100/MAX(EZ$9:EZ$497))*$RQ$3</f>
        <v>0</v>
      </c>
      <c r="RL94" s="115">
        <f>(($RL$4*IP94*100*((100/MAX(EX$9:EX$497)+100/MAX(EZ$9:EZ$497))/2))+($RL$4*IQ94*100*((100/MAX(EX$9:EX$497)+100/MAX(EZ$9:EZ$497))/2))+($RL$4*IR94*100*((100/MAX(EX$9:EX$497)+100/MAX(EZ$9:EZ$497))/2))+($RL$4*IS94*100*((100/MAX(EX$9:EX$497)+100/MAX(EZ$9:EZ$497))/2))+($RL$4*IT94*100*((100/MAX(EX$9:EX$497)+100/MAX(EZ$9:EZ$497))/2))+($RL$4*IU94*100*((100/MAX(EX$9:EX$497)+100/MAX(EZ$9:EZ$497))/2))+($RL$4*IV94*100*((100/MAX(EX$9:EX$497)+100/MAX(EZ$9:EZ$497))/2))+($RL$4*IW94*100*((100/MAX(EX$9:EX$497)+100/MAX(EZ$9:EZ$497))/2)))*$RS$3</f>
        <v>0</v>
      </c>
      <c r="RM94" s="115">
        <f>(($RH$3*IX94*100*100/MAX(EX$9:EX$497))+($RH$3*IY94*100*100/MAX(EX$9:EX$497))+($RH$3*IZ94*100*100/MAX(EX$9:EX$497))+($RH$3*JA94*100*100/MAX(EX$9:EX$497))+($RH$3*JB94*100*100/MAX(EX$9:EX$497))+($RH$3*JC94*100*100/MAX(EX$9:EX$497))+($RH$3*JD94*100*100/MAX(EX$9:EX$497))+($RH$3*JE94*100*100/MAX(EX$9:EX$497)))*$RS$4</f>
        <v>0</v>
      </c>
      <c r="RN94" s="115">
        <f>(($RH$4*JF94*100*100/MAX(EZ$9:EZ$497)) + ($RH$4*JG94*100*100/MAX(EZ$9:EZ$497)) + ($RH$4*JH94*100*100/MAX(EZ$9:EZ$497)) + ($RH$4*JI94*100*100/MAX(EZ$9:EZ$497)) + ($RH$4*JJ94*100*100/MAX(EZ$9:EZ$497)) + ($RH$4*JK94*100*100/MAX(EZ$9:EZ$497)) + ($RH$4*JL94*100*100/MAX(EZ$9:EZ$497)) + ($RH$4*JM94*100*100/MAX(EZ$9:EZ$497)))*$RU$3</f>
        <v>0</v>
      </c>
      <c r="RO94" s="115">
        <f>(($RL$4*JN94*100*((100/MAX(EX$9:EX$497)+100/MAX(EZ$9:EZ$497))/2))+($RL$4*JO94*100*((100/MAX(EX$9:EX$497)+100/MAX(EZ$9:EZ$497))/2))+($RL$4*JP94*100*((100/MAX(EX$9:EX$497)+100/MAX(EZ$9:EZ$497))/2))+($RL$4*JQ94*100*((100/MAX(EX$9:EX$497)+100/MAX(EZ$9:EZ$497))/2))+($RL$4*JR94*100*((100/MAX(EX$9:EX$497)+100/MAX(EZ$9:EZ$497))/2))+($RL$4*JS94*100*((100/MAX(EX$9:EX$497)+100/MAX(EZ$9:EZ$497))/2))+($RL$4*JT94*100*((100/MAX(EX$9:EX$497)+100/MAX(EZ$9:EZ$497))/2))+($RL$4*JU94*100*((100/MAX(EX$9:EX$497)+100/MAX(EZ$9:EZ$497))/2))+($RL$4*JV94*100*((100/MAX(EX$9:EX$497)+100/MAX(EZ$9:EZ$497))/2))+($RL$4*JW94*100*((100/MAX(EX$9:EX$497)+100/MAX(EZ$9:EZ$497))/2))+($RL$4*JX94*100*((100/MAX(EX$9:EX$497)+100/MAX(EZ$9:EZ$497))/2))+($RL$4*JY94*100*((100/MAX(EX$9:EX$497)+100/MAX(EZ$9:EZ$497))/2))+($RL$4*JZ94*100*((100/MAX(EX$9:EX$497)+100/MAX(EZ$9:EZ$497))/2)))*$RW$3/2</f>
        <v>0</v>
      </c>
      <c r="RP94" s="119">
        <f>($RJ$3*KA94*100*100/MAX(FA$9:FA$497)) + ($RJ$3*KB94*100*100/MAX(FA$9:FA$497)/2) + ($RJ$3*KC94*100*100/MAX(FA$9:FA$497)/2) + ($RJ$3*KD94*100*100/MAX(FA$9:FA$497)/4) + ($RJ$3*KE94*100*100/MAX(FA$9:FA$497)/4)</f>
        <v>0</v>
      </c>
      <c r="RQ94" s="118">
        <f>($RL$4*KF94*100*((100/MAX(EX$9:EX$497)+100/MAX(EZ$9:EZ$497)))) * ($RO$3/2) + (($RL$4*KG94*100*((100/MAX(EX$9:EX$497)+100/MAX(EZ$9:EZ$497))))+($RL$4*KH94*100*((100/MAX(EX$9:EX$497)+100/MAX(EZ$9:EZ$497))))+($RL$4*KI94*100*((100/MAX(EX$9:EX$497)+100/MAX(EZ$9:EZ$497))))+($RL$4*KJ94*100*((100/MAX(EX$9:EX$497)+100/MAX(EZ$9:EZ$497))))+($RL$4*KK94*100*((100/MAX(EX$9:EX$497)+100/MAX(EZ$9:EZ$497))))+($RL$4*KL94*100*((100/MAX(EX$9:EX$497)+100/MAX(EZ$9:EZ$497))))+($RL$4*KM94*100*((100/MAX(EX$9:EX$497)+100/MAX(EZ$9:EZ$497))))+($RL$4*KN94*100*((100/MAX(EX$9:EX$497)+100/MAX(EZ$9:EZ$497))))+($RL$4*KO94*100*((100/MAX(EX$9:EX$497)+100/MAX(EZ$9:EZ$497))))+($RL$4*KP94*100*((100/MAX(EX$9:EX$497)+100/MAX(EZ$9:EZ$497))))+($RL$4*KQ94*100*((100/MAX(EX$9:EX$497)+100/MAX(EZ$9:EZ$497))))+($RL$4*KR94*100*((100/MAX(EX$9:EX$497)+100/MAX(EZ$9:EZ$497))))+($RL$4*KS94*100*((100/MAX(EX$9:EX$497)+100/MAX(EZ$9:EZ$497))))+($RL$4*KV94*100*((100/MAX(EX$9:EX$497)+100/MAX(EZ$9:EZ$497))))) * (($RO$3+$RO$4)/6)</f>
        <v>0</v>
      </c>
      <c r="RR94" s="115">
        <f>(($RL$4*KW94*100*((100/MAX(EX$9:EX$497)+100/MAX(EZ$9:EZ$497))))) * ($RO$3/2) + (($RL$4*KX94*100*((100/MAX(EX$9:EX$497)+100/MAX(EZ$9:EZ$497))))+($RL$4*KY94*100*((100/MAX(EX$9:EX$497)+100/MAX(EZ$9:EZ$497))))+($RL$4*KZ94*100*((100/MAX(EX$9:EX$497)+100/MAX(EZ$9:EZ$497))))+($RL$4*LA94*100*((100/MAX(EX$9:EX$497)+100/MAX(EZ$9:EZ$497))))+($RL$4*LB94*100*((100/MAX(EX$9:EX$497)+100/MAX(EZ$9:EZ$497))))+($RL$4*LC94*100*((100/MAX(EX$9:EX$497)+100/MAX(EZ$9:EZ$497))))) * (($RO$3+$RO$4)/6)</f>
        <v>0</v>
      </c>
      <c r="RS94" s="119">
        <f>(($RL$4*LD94*100*((100/MAX(EX$9:EX$497)+100/MAX(EZ$9:EZ$497))))+($RL$4*LE94*100*((100/MAX(EX$9:EX$497)+100/MAX(EZ$9:EZ$497))))) * (($RO$3+$RO$4)/6)</f>
        <v>0</v>
      </c>
      <c r="RT94" s="118">
        <f>($RJ$4*LH94*100*(100/MAX(EV$9:EV$497)))+($RJ$4*LI94*100*(100/MAX(EV$9:EV$497)))</f>
        <v>0</v>
      </c>
      <c r="RU94" s="119">
        <f>($RJ$4*LJ94*(100/MAX(EV$9:EV$497)))/2 + ($RL$3*LK94*(100/MAX(EW$9:EW$497))) + ($RJ$4*LL94*(100/MAX(EV$9:EV$497)))/4 + ($RL$3*LM94*(100/MAX(EW$9:EW$497)))</f>
        <v>0</v>
      </c>
      <c r="RV94" s="118">
        <f>($RJ$4*LN94*100*100/MAX(EV$9:EV$497)/2)+($RJ$4*LO94*100*100/MAX(EV$9:EV$497)/2)+($RJ$4*LP94*100*100/MAX(EV$9:EV$497))+($RJ$4*LQ94*100*100/MAX(EV$9:EV$497))+($RJ$4*LR94*100*100/MAX(EV$9:EV$497))</f>
        <v>0</v>
      </c>
      <c r="RW94" s="115">
        <f>($RJ$4*LS94*100*100/MAX(EV$9:EV$497)) + (($RJ$4*LT94*100*100/MAX(EV$9:EV$497))+($RJ$4*LU94*100*100/MAX(EV$9:EV$497))+($RJ$4*LV94*100*100/MAX(EV$9:EV$497))+($RJ$4*LW94*100*100/MAX(EV$9:EV$497))+($RJ$4*LX94*100*100/MAX(EV$9:EV$497))+($RJ$4*LY94*100*100/MAX(EV$9:EV$497))+($RJ$4*LZ94*100*100/MAX(EV$9:EV$497))+($RJ$4*MA94*100*100/MAX(EV$9:EV$497)))/2</f>
        <v>0</v>
      </c>
      <c r="RX94" s="119">
        <f>($RJ$4*MB94*100*100/MAX(EV$9:EV$497))+($RJ$4*MC94*100*100/MAX(EV$9:EV$497))+($RJ$4*MD94*100*100/MAX(EV$9:EV$497))+($RJ$4*ME94*100*100/MAX(EV$9:EV$497))+($RJ$4*MF94*100*100/MAX(EV$9:EV$497))+($RJ$4*MG94*100*100/MAX(EV$9:EV$497))+($RJ$4*MH94*100*100/MAX(EV$9:EV$497))+($RJ$4*MI94*100*100/MAX(EV$9:EV$497))+($RJ$4*MJ94*100*100/MAX(EV$9:EV$497))+($RJ$4*MK94*100*100/MAX(EV$9:EV$497))+($RJ$4*ML94*100*100/MAX(EV$9:EV$497))+($RJ$4*MM94*100*100/MAX(EV$9:EV$497))+($RJ$4*MN94*100*100/MAX(EV$9:EV$497))</f>
        <v>0</v>
      </c>
      <c r="RY94" s="118">
        <f>($RJ$4*MQ94*100*100/MAX(EV$9:EV$497))/2 + (($RJ$4*MR94*100*100/MAX(EV$9:EV$497))+($RJ$4*MS94*100*100/MAX(EV$9:EV$497))+($RJ$4*MT94*100*100/MAX(EV$9:EV$497))+($RJ$4*MU94*100*100/MAX(EV$9:EV$497))+($RJ$4*MV94*100*100/MAX(EV$9:EV$497))+($RJ$4*MW94*100*100/MAX(EV$9:EV$497))+($RJ$4*MX94*100*100/MAX(EV$9:EV$497))+($RJ$4*MY94*100*100/MAX(EV$9:EV$497))+($RJ$4*MZ94*100*100/MAX(EV$9:EV$497))+($RJ$4*NA94*100*100/MAX(EV$9:EV$497))+($RJ$4*NB94*100*100/MAX(EV$9:EV$497))+($RJ$4*NC94*100*100/MAX(EV$9:EV$497))+($RJ$4*ND94*100*100/MAX(EV$9:EV$497))+($RJ$4*NG94*100*100/MAX(EV$9:EV$497)))/4</f>
        <v>0</v>
      </c>
      <c r="RZ94" s="115">
        <f>($RJ$4*NH94*100*100/MAX(EV$9:EV$497))/2 + (($RJ$4*NI94*100*100/MAX(EV$9:EV$497))+($RJ$4*NJ94*100*100/MAX(EV$9:EV$497))+($RJ$4*NK94*100*100/MAX(EV$9:EV$497))+($RJ$4*NL94*100*100/MAX(EV$9:EV$497))+($RJ$4*NM94*100*100/MAX(EV$9:EV$497))+($RJ$4*NN94*100*100/MAX(EV$9:EV$497)))/4</f>
        <v>0</v>
      </c>
      <c r="SA94" s="117">
        <f>(($RJ$4*NO94*100*100/MAX(EV$9:EV$497))+($RJ$4*NP94*100*100/MAX(EV$9:EV$497)))/4</f>
        <v>0</v>
      </c>
      <c r="SB94" s="118">
        <f t="shared" si="170"/>
        <v>0</v>
      </c>
      <c r="SC94" s="115">
        <f t="shared" si="171"/>
        <v>0</v>
      </c>
      <c r="SD94" s="115">
        <f t="shared" si="172"/>
        <v>0</v>
      </c>
      <c r="SE94" s="115">
        <f t="shared" si="173"/>
        <v>0</v>
      </c>
      <c r="SF94" s="115">
        <f t="shared" si="174"/>
        <v>0</v>
      </c>
      <c r="SG94" s="115">
        <f t="shared" si="175"/>
        <v>0</v>
      </c>
      <c r="SH94" s="115">
        <f>ROUND(SB94/MAX(SB$9:SB$497)*100,0)</f>
        <v>0</v>
      </c>
      <c r="SI94" s="115">
        <f>ROUND(SC94/MAX(SC$9:SC$497)*100,0)</f>
        <v>0</v>
      </c>
      <c r="SJ94" s="115">
        <f>ROUND(SD94/MAX(SD$9:SD$497)*100,0)</f>
        <v>0</v>
      </c>
      <c r="SK94" s="115">
        <f>ROUND(SE94/MAX(SE$9:SE$497)*100,0)</f>
        <v>0</v>
      </c>
      <c r="SL94" s="115">
        <f>ROUND(SF94/MAX(SF$9:SF$497)*100,0)</f>
        <v>0</v>
      </c>
      <c r="SM94" s="121">
        <f>ROUND(SG94/MAX(SG$9:SG$497)*100,0)</f>
        <v>0</v>
      </c>
      <c r="SN94" s="115">
        <f>ROUND(AVERAGEIF($ES$9:$ES$497,$ES94,SH$9:SH$497),0)</f>
        <v>29</v>
      </c>
      <c r="SO94" s="115">
        <f>ROUND(AVERAGEIF($ES$9:$ES$497,$ES94,SI$9:SI$497),0)</f>
        <v>3</v>
      </c>
      <c r="SP94" s="115">
        <f>ROUND(AVERAGEIF($ES$9:$ES$497,$ES94,SJ$9:SJ$497),0)</f>
        <v>5</v>
      </c>
      <c r="SQ94" s="115">
        <f>ROUND(AVERAGEIF($ES$9:$ES$497,$ES94,SK$9:SK$497),0)</f>
        <v>2</v>
      </c>
      <c r="SR94" s="115">
        <f>ROUND(AVERAGEIF($ES$9:$ES$497,$ES94,SL$9:SL$497),0)</f>
        <v>4</v>
      </c>
      <c r="SS94" s="121">
        <f>ROUND(AVERAGEIF($ES$9:$ES$497,$ES94,SM$9:SM$497),0)</f>
        <v>36</v>
      </c>
      <c r="ST94" s="114">
        <f>RANK(SB94,SB$9:SB$497,0)</f>
        <v>323</v>
      </c>
      <c r="SU94" s="115">
        <f>RANK(SC94,SC$9:SC$497,0)</f>
        <v>320</v>
      </c>
      <c r="SV94" s="115">
        <f>RANK(SD94,SD$9:SD$497,0)</f>
        <v>320</v>
      </c>
      <c r="SW94" s="115">
        <f>RANK(SE94,SE$9:SE$497,0)</f>
        <v>320</v>
      </c>
      <c r="SX94" s="115">
        <f>RANK(SF94,SF$9:SF$497,0)</f>
        <v>317</v>
      </c>
      <c r="SY94" s="115">
        <f>RANK(SG94,SG$9:SG$497,0)</f>
        <v>308</v>
      </c>
      <c r="SZ94" s="115">
        <f>COUNTIFS(SB$9:SB$497,"&gt;"&amp;SB94,$ES$9:$ES$497,$ES94)+1</f>
        <v>48</v>
      </c>
      <c r="TA94" s="115">
        <f>COUNTIFS(SC$9:SC$497,"&gt;"&amp;SC94,$ES$9:$ES$497,$ES94)+1</f>
        <v>48</v>
      </c>
      <c r="TB94" s="115">
        <f>COUNTIFS(SD$9:SD$497,"&gt;"&amp;SD94,$ES$9:$ES$497,$ES94)+1</f>
        <v>48</v>
      </c>
      <c r="TC94" s="115">
        <f>COUNTIFS(SE$9:SE$497,"&gt;"&amp;SE94,$ES$9:$ES$497,$ES94)+1</f>
        <v>48</v>
      </c>
      <c r="TD94" s="115">
        <f>COUNTIFS(SF$9:SF$497,"&gt;"&amp;SF94,$ES$9:$ES$497,$ES94)+1</f>
        <v>48</v>
      </c>
      <c r="TE94" s="117">
        <f>COUNTIFS(SG$9:SG$497,"&gt;"&amp;SG94,$ES$9:$ES$497,$ES94)+1</f>
        <v>48</v>
      </c>
      <c r="TF94" s="118">
        <f t="shared" si="176"/>
        <v>34</v>
      </c>
      <c r="TG94" s="115">
        <f t="shared" si="177"/>
        <v>25</v>
      </c>
      <c r="TH94" s="115">
        <f t="shared" si="178"/>
        <v>23</v>
      </c>
      <c r="TI94" s="115">
        <f t="shared" si="179"/>
        <v>25</v>
      </c>
      <c r="TJ94" s="115">
        <f t="shared" si="180"/>
        <v>23</v>
      </c>
      <c r="TK94" s="115">
        <f t="shared" si="181"/>
        <v>34</v>
      </c>
      <c r="TL94" s="117">
        <f t="shared" si="182"/>
        <v>34</v>
      </c>
      <c r="TM94" s="118">
        <f>ROUND(TF94/MAX(TF$9:TF$497)*100,0)</f>
        <v>19</v>
      </c>
      <c r="TN94" s="115">
        <f>ROUND(TG94/MAX(TG$9:TG$497)*100,0)</f>
        <v>14</v>
      </c>
      <c r="TO94" s="115">
        <f>ROUND(TH94/MAX(TH$9:TH$497)*100,0)</f>
        <v>13</v>
      </c>
      <c r="TP94" s="115">
        <f>ROUND(TI94/MAX(TI$9:TI$497)*100,0)</f>
        <v>14</v>
      </c>
      <c r="TQ94" s="115">
        <f>ROUND(TJ94/MAX(TJ$9:TJ$497)*100,0)</f>
        <v>12</v>
      </c>
      <c r="TR94" s="115">
        <f>ROUND(TK94/MAX(TK$9:TK$497)*100,0)</f>
        <v>17</v>
      </c>
      <c r="TS94" s="119">
        <f>ROUND(TL94/MAX(TL$9:TL$497)*100,0)</f>
        <v>17</v>
      </c>
      <c r="TT94" s="120">
        <f>RANK(TM94,TM$9:TM$497,0)</f>
        <v>348</v>
      </c>
      <c r="TU94" s="115">
        <f>RANK(TN94,TN$9:TN$497,0)</f>
        <v>354</v>
      </c>
      <c r="TV94" s="115">
        <f>RANK(TO94,TO$9:TO$497,0)</f>
        <v>337</v>
      </c>
      <c r="TW94" s="115">
        <f>RANK(TP94,TP$9:TP$497,0)</f>
        <v>354</v>
      </c>
      <c r="TX94" s="115">
        <f>RANK(TQ94,TQ$9:TQ$497,0)</f>
        <v>352</v>
      </c>
      <c r="TY94" s="115">
        <f>RANK(TR94,TR$9:TR$497,0)</f>
        <v>316</v>
      </c>
      <c r="TZ94" s="121">
        <f>RANK(TS94,TS$9:TS$497,0)</f>
        <v>299</v>
      </c>
      <c r="UA94" s="132"/>
      <c r="UB94" s="7" t="s">
        <v>1</v>
      </c>
    </row>
    <row r="95" spans="1:548" x14ac:dyDescent="0.15">
      <c r="A95" s="62">
        <v>87</v>
      </c>
      <c r="B95" s="203" t="s">
        <v>769</v>
      </c>
      <c r="C95" s="63"/>
      <c r="D95" s="63"/>
      <c r="E95" s="64" t="s">
        <v>518</v>
      </c>
      <c r="F95" s="65">
        <v>48</v>
      </c>
      <c r="G95" s="65" t="s">
        <v>547</v>
      </c>
      <c r="H95" s="65"/>
      <c r="I95" s="66" t="s">
        <v>521</v>
      </c>
      <c r="J95" s="67" t="s">
        <v>521</v>
      </c>
      <c r="K95" s="67" t="s">
        <v>521</v>
      </c>
      <c r="L95" s="67" t="s">
        <v>521</v>
      </c>
      <c r="M95" s="67" t="s">
        <v>521</v>
      </c>
      <c r="N95" s="67" t="s">
        <v>521</v>
      </c>
      <c r="O95" s="67" t="s">
        <v>521</v>
      </c>
      <c r="P95" s="67" t="s">
        <v>521</v>
      </c>
      <c r="Q95" s="67" t="s">
        <v>521</v>
      </c>
      <c r="R95" s="68" t="s">
        <v>521</v>
      </c>
      <c r="S95" s="69" t="s">
        <v>521</v>
      </c>
      <c r="T95" s="67" t="s">
        <v>521</v>
      </c>
      <c r="U95" s="67" t="s">
        <v>521</v>
      </c>
      <c r="V95" s="67" t="s">
        <v>521</v>
      </c>
      <c r="W95" s="67" t="s">
        <v>521</v>
      </c>
      <c r="X95" s="67" t="s">
        <v>521</v>
      </c>
      <c r="Y95" s="67" t="s">
        <v>521</v>
      </c>
      <c r="Z95" s="67" t="s">
        <v>521</v>
      </c>
      <c r="AA95" s="67" t="s">
        <v>521</v>
      </c>
      <c r="AB95" s="68" t="s">
        <v>521</v>
      </c>
      <c r="AC95" s="69" t="s">
        <v>521</v>
      </c>
      <c r="AD95" s="67" t="s">
        <v>521</v>
      </c>
      <c r="AE95" s="67" t="s">
        <v>521</v>
      </c>
      <c r="AF95" s="67" t="s">
        <v>521</v>
      </c>
      <c r="AG95" s="67" t="s">
        <v>521</v>
      </c>
      <c r="AH95" s="67" t="s">
        <v>521</v>
      </c>
      <c r="AI95" s="67" t="s">
        <v>521</v>
      </c>
      <c r="AJ95" s="67" t="s">
        <v>521</v>
      </c>
      <c r="AK95" s="67" t="s">
        <v>521</v>
      </c>
      <c r="AL95" s="68" t="s">
        <v>520</v>
      </c>
      <c r="AM95" s="69" t="s">
        <v>520</v>
      </c>
      <c r="AN95" s="67" t="s">
        <v>520</v>
      </c>
      <c r="AO95" s="67" t="s">
        <v>520</v>
      </c>
      <c r="AP95" s="67" t="s">
        <v>520</v>
      </c>
      <c r="AQ95" s="67" t="s">
        <v>520</v>
      </c>
      <c r="AR95" s="67" t="s">
        <v>521</v>
      </c>
      <c r="AS95" s="67" t="s">
        <v>521</v>
      </c>
      <c r="AT95" s="67" t="s">
        <v>521</v>
      </c>
      <c r="AU95" s="67" t="s">
        <v>521</v>
      </c>
      <c r="AV95" s="68" t="s">
        <v>521</v>
      </c>
      <c r="AW95" s="69" t="s">
        <v>521</v>
      </c>
      <c r="AX95" s="67" t="s">
        <v>521</v>
      </c>
      <c r="AY95" s="67" t="s">
        <v>521</v>
      </c>
      <c r="AZ95" s="67" t="s">
        <v>521</v>
      </c>
      <c r="BA95" s="67" t="s">
        <v>521</v>
      </c>
      <c r="BB95" s="67" t="s">
        <v>521</v>
      </c>
      <c r="BC95" s="67" t="s">
        <v>521</v>
      </c>
      <c r="BD95" s="67" t="s">
        <v>521</v>
      </c>
      <c r="BE95" s="67" t="s">
        <v>521</v>
      </c>
      <c r="BF95" s="68" t="s">
        <v>521</v>
      </c>
      <c r="BG95" s="69" t="s">
        <v>521</v>
      </c>
      <c r="BH95" s="67" t="s">
        <v>521</v>
      </c>
      <c r="BI95" s="67" t="s">
        <v>521</v>
      </c>
      <c r="BJ95" s="67" t="s">
        <v>521</v>
      </c>
      <c r="BK95" s="67" t="s">
        <v>521</v>
      </c>
      <c r="BL95" s="67" t="s">
        <v>521</v>
      </c>
      <c r="BM95" s="67" t="s">
        <v>521</v>
      </c>
      <c r="BN95" s="67" t="s">
        <v>521</v>
      </c>
      <c r="BO95" s="67" t="s">
        <v>521</v>
      </c>
      <c r="BP95" s="68" t="s">
        <v>521</v>
      </c>
      <c r="BQ95" s="70" t="s">
        <v>521</v>
      </c>
      <c r="BR95" s="67" t="s">
        <v>521</v>
      </c>
      <c r="BS95" s="67" t="s">
        <v>521</v>
      </c>
      <c r="BT95" s="67" t="s">
        <v>521</v>
      </c>
      <c r="BU95" s="67" t="s">
        <v>521</v>
      </c>
      <c r="BV95" s="67" t="s">
        <v>521</v>
      </c>
      <c r="BW95" s="67" t="s">
        <v>521</v>
      </c>
      <c r="BX95" s="67" t="s">
        <v>521</v>
      </c>
      <c r="BY95" s="67" t="s">
        <v>521</v>
      </c>
      <c r="BZ95" s="68" t="s">
        <v>521</v>
      </c>
      <c r="CA95" s="69" t="s">
        <v>521</v>
      </c>
      <c r="CB95" s="67" t="s">
        <v>521</v>
      </c>
      <c r="CC95" s="67" t="s">
        <v>521</v>
      </c>
      <c r="CD95" s="67" t="s">
        <v>521</v>
      </c>
      <c r="CE95" s="67" t="s">
        <v>521</v>
      </c>
      <c r="CF95" s="67" t="s">
        <v>521</v>
      </c>
      <c r="CG95" s="67" t="s">
        <v>521</v>
      </c>
      <c r="CH95" s="67" t="s">
        <v>521</v>
      </c>
      <c r="CI95" s="67" t="s">
        <v>521</v>
      </c>
      <c r="CJ95" s="68" t="s">
        <v>521</v>
      </c>
      <c r="CK95" s="69" t="s">
        <v>521</v>
      </c>
      <c r="CL95" s="67" t="s">
        <v>521</v>
      </c>
      <c r="CM95" s="67" t="s">
        <v>521</v>
      </c>
      <c r="CN95" s="67" t="s">
        <v>521</v>
      </c>
      <c r="CO95" s="67" t="s">
        <v>521</v>
      </c>
      <c r="CP95" s="67" t="s">
        <v>521</v>
      </c>
      <c r="CQ95" s="67" t="s">
        <v>521</v>
      </c>
      <c r="CR95" s="67" t="s">
        <v>521</v>
      </c>
      <c r="CS95" s="67" t="s">
        <v>521</v>
      </c>
      <c r="CT95" s="68" t="s">
        <v>521</v>
      </c>
      <c r="CU95" s="69" t="s">
        <v>521</v>
      </c>
      <c r="CV95" s="67" t="s">
        <v>521</v>
      </c>
      <c r="CW95" s="67" t="s">
        <v>521</v>
      </c>
      <c r="CX95" s="67" t="s">
        <v>521</v>
      </c>
      <c r="CY95" s="67" t="s">
        <v>521</v>
      </c>
      <c r="CZ95" s="67" t="s">
        <v>521</v>
      </c>
      <c r="DA95" s="67" t="s">
        <v>521</v>
      </c>
      <c r="DB95" s="67" t="s">
        <v>521</v>
      </c>
      <c r="DC95" s="67" t="s">
        <v>521</v>
      </c>
      <c r="DD95" s="68" t="s">
        <v>521</v>
      </c>
      <c r="DE95" s="69" t="s">
        <v>521</v>
      </c>
      <c r="DF95" s="71" t="s">
        <v>521</v>
      </c>
      <c r="DG95" s="67" t="s">
        <v>521</v>
      </c>
      <c r="DH95" s="67" t="s">
        <v>521</v>
      </c>
      <c r="DI95" s="67" t="s">
        <v>521</v>
      </c>
      <c r="DJ95" s="67" t="s">
        <v>521</v>
      </c>
      <c r="DK95" s="67" t="s">
        <v>521</v>
      </c>
      <c r="DL95" s="67" t="s">
        <v>521</v>
      </c>
      <c r="DM95" s="67" t="s">
        <v>521</v>
      </c>
      <c r="DN95" s="68" t="s">
        <v>521</v>
      </c>
      <c r="DO95" s="70" t="s">
        <v>521</v>
      </c>
      <c r="DP95" s="71" t="s">
        <v>521</v>
      </c>
      <c r="DQ95" s="67" t="s">
        <v>521</v>
      </c>
      <c r="DR95" s="67" t="s">
        <v>521</v>
      </c>
      <c r="DS95" s="67" t="s">
        <v>521</v>
      </c>
      <c r="DT95" s="67" t="s">
        <v>521</v>
      </c>
      <c r="DU95" s="67" t="s">
        <v>521</v>
      </c>
      <c r="DV95" s="67" t="s">
        <v>521</v>
      </c>
      <c r="DW95" s="67" t="s">
        <v>521</v>
      </c>
      <c r="DX95" s="72" t="s">
        <v>521</v>
      </c>
      <c r="DY95" s="73" t="s">
        <v>522</v>
      </c>
      <c r="DZ95" s="74">
        <v>2</v>
      </c>
      <c r="EA95" s="74">
        <v>3</v>
      </c>
      <c r="EB95" s="74">
        <v>3</v>
      </c>
      <c r="EC95" s="75">
        <v>4</v>
      </c>
      <c r="ED95" s="76" t="s">
        <v>522</v>
      </c>
      <c r="EE95" s="74">
        <f t="shared" si="132"/>
        <v>2</v>
      </c>
      <c r="EF95" s="74">
        <f t="shared" si="133"/>
        <v>6</v>
      </c>
      <c r="EG95" s="74">
        <f t="shared" si="134"/>
        <v>18</v>
      </c>
      <c r="EH95" s="77">
        <f t="shared" si="135"/>
        <v>72</v>
      </c>
      <c r="EI95" s="73">
        <v>100</v>
      </c>
      <c r="EJ95" s="74">
        <v>150</v>
      </c>
      <c r="EK95" s="74">
        <v>300</v>
      </c>
      <c r="EL95" s="74">
        <v>500</v>
      </c>
      <c r="EM95" s="75">
        <v>1500</v>
      </c>
      <c r="EN95" s="78">
        <v>1</v>
      </c>
      <c r="EO95" s="79">
        <f t="shared" si="136"/>
        <v>0.75</v>
      </c>
      <c r="EP95" s="79">
        <f t="shared" si="137"/>
        <v>0.5</v>
      </c>
      <c r="EQ95" s="79">
        <f t="shared" si="138"/>
        <v>0.27777777777777779</v>
      </c>
      <c r="ER95" s="80">
        <f t="shared" si="139"/>
        <v>0.20833333333333331</v>
      </c>
      <c r="ES95" s="128" t="s">
        <v>564</v>
      </c>
      <c r="ET95" s="82" t="s">
        <v>771</v>
      </c>
      <c r="EU95" s="83">
        <v>4</v>
      </c>
      <c r="EV95" s="73">
        <v>57</v>
      </c>
      <c r="EW95" s="74">
        <v>42</v>
      </c>
      <c r="EX95" s="74">
        <v>19</v>
      </c>
      <c r="EY95" s="74">
        <v>19</v>
      </c>
      <c r="EZ95" s="74">
        <v>16</v>
      </c>
      <c r="FA95" s="74">
        <v>17</v>
      </c>
      <c r="FB95" s="74">
        <v>59</v>
      </c>
      <c r="FC95" s="74">
        <v>30</v>
      </c>
      <c r="FD95" s="74">
        <f t="shared" si="140"/>
        <v>35</v>
      </c>
      <c r="FE95" s="84">
        <f t="shared" si="141"/>
        <v>49</v>
      </c>
      <c r="FF95" s="73">
        <f>RANK(EV95,$EV$9:$EV$497,0)</f>
        <v>247</v>
      </c>
      <c r="FG95" s="74">
        <f>RANK(EW95,$EW$9:$EW$497,0)</f>
        <v>220</v>
      </c>
      <c r="FH95" s="74">
        <f>RANK(EX95,$EX$9:$EX$497,0)</f>
        <v>311</v>
      </c>
      <c r="FI95" s="74">
        <f>RANK(EY95,$EY$9:$EY$497,0)</f>
        <v>319</v>
      </c>
      <c r="FJ95" s="74">
        <f>RANK(EZ95,$EZ$9:$EZ$497,0)</f>
        <v>242</v>
      </c>
      <c r="FK95" s="74">
        <f>RANK(FA95,$FA$9:$FA$497,0)</f>
        <v>217</v>
      </c>
      <c r="FL95" s="74">
        <f>RANK(FB95,$FB$9:$FB$497,0)</f>
        <v>129</v>
      </c>
      <c r="FM95" s="74">
        <f>RANK(FC95,$FC$9:$FC$497,0)</f>
        <v>272</v>
      </c>
      <c r="FN95" s="74">
        <f>RANK(FD95,$FD$9:$FD$497,0)</f>
        <v>346</v>
      </c>
      <c r="FO95" s="84">
        <f>RANK(FE95,$FE$9:$FE$497,0)</f>
        <v>306</v>
      </c>
      <c r="FP95" s="73">
        <f>COUNTIFS($EV$9:$EV$497,"&gt;"&amp;EV95,$ES$9:$ES$497,ES95)+1</f>
        <v>55</v>
      </c>
      <c r="FQ95" s="74">
        <f>COUNTIFS($EW$9:$EW$497,"&gt;"&amp;EW95,$ES$9:$ES$497,ES95)+1</f>
        <v>50</v>
      </c>
      <c r="FR95" s="74">
        <f>COUNTIFS($EX$9:$EX$497,"&gt;"&amp;EX95,$ES$9:$ES$497,ES95)+1</f>
        <v>82</v>
      </c>
      <c r="FS95" s="74">
        <f>COUNTIFS($EY$9:$EY$497,"&gt;"&amp;EY95,$ES$9:$ES$497,ES95)+1</f>
        <v>77</v>
      </c>
      <c r="FT95" s="74">
        <f>COUNTIFS($EZ$9:$EZ$497,"&gt;"&amp;EZ95,$ES$9:$ES$497,ES95)+1</f>
        <v>66</v>
      </c>
      <c r="FU95" s="74">
        <f>COUNTIFS($FA$9:$FA$497,"&gt;"&amp;FA95,$ES$9:$ES$497,ES95)+1</f>
        <v>62</v>
      </c>
      <c r="FV95" s="74">
        <f>COUNTIFS($FB$9:$FB$497,"&gt;"&amp;FB95,$ES$9:$ES$497,ES95)+1</f>
        <v>58</v>
      </c>
      <c r="FW95" s="74">
        <f>COUNTIFS($FC$9:$FC$497,"&gt;"&amp;FC95,$ES$9:$ES$497,ES95)+1</f>
        <v>77</v>
      </c>
      <c r="FX95" s="74">
        <f>COUNTIFS($FD$9:$FD$497,"&gt;"&amp;FD95,$ES$9:$ES$497,ES95)+1</f>
        <v>80</v>
      </c>
      <c r="FY95" s="84">
        <f>COUNTIFS($FE$9:$FE$497,"&gt;"&amp;FE95,$ES$9:$ES$497,ES95)+1</f>
        <v>79</v>
      </c>
      <c r="FZ95" s="85">
        <f t="shared" si="142"/>
        <v>1.19</v>
      </c>
      <c r="GA95" s="86">
        <f t="shared" si="143"/>
        <v>0.88</v>
      </c>
      <c r="GB95" s="86">
        <f t="shared" si="144"/>
        <v>0.4</v>
      </c>
      <c r="GC95" s="86">
        <f t="shared" si="145"/>
        <v>0.4</v>
      </c>
      <c r="GD95" s="86">
        <f t="shared" si="146"/>
        <v>0.33</v>
      </c>
      <c r="GE95" s="86">
        <f t="shared" si="147"/>
        <v>0.35</v>
      </c>
      <c r="GF95" s="86">
        <f t="shared" si="148"/>
        <v>1.23</v>
      </c>
      <c r="GG95" s="86">
        <f t="shared" si="149"/>
        <v>0.63</v>
      </c>
      <c r="GH95" s="86">
        <f t="shared" si="150"/>
        <v>0.73</v>
      </c>
      <c r="GI95" s="87">
        <f t="shared" si="151"/>
        <v>1.02</v>
      </c>
      <c r="GJ95" s="85">
        <f>ROUND(((FZ95-AVERAGE(FZ$9:FZ$497))/STDEVP(FZ$9:FZ$497)*10+50),2)</f>
        <v>58.69</v>
      </c>
      <c r="GK95" s="86">
        <f>ROUND(((GA95-AVERAGE(GA$9:GA$497))/STDEVP(GA$9:GA$497)*10+50),2)</f>
        <v>55.66</v>
      </c>
      <c r="GL95" s="86">
        <f>ROUND(((GB95-AVERAGE(GB$9:GB$497))/STDEVP(GB$9:GB$497)*10+50),2)</f>
        <v>43.13</v>
      </c>
      <c r="GM95" s="86">
        <f>ROUND(((GC95-AVERAGE(GC$9:GC$497))/STDEVP(GC$9:GC$497)*10+50),2)</f>
        <v>43.68</v>
      </c>
      <c r="GN95" s="86">
        <f>ROUND(((GD95-AVERAGE(GD$9:GD$497))/STDEVP(GD$9:GD$497)*10+50),2)</f>
        <v>47.87</v>
      </c>
      <c r="GO95" s="86">
        <f>ROUND(((GE95-AVERAGE(GE$9:GE$497))/STDEVP(GE$9:GE$497)*10+50),2)</f>
        <v>50.06</v>
      </c>
      <c r="GP95" s="86">
        <f>ROUND(((GF95-AVERAGE(GF$9:GF$497))/STDEVP(GF$9:GF$497)*10+50),2)</f>
        <v>68.739999999999995</v>
      </c>
      <c r="GQ95" s="86">
        <f>ROUND(((GG95-AVERAGE(GG$9:GG$497))/STDEVP(GG$9:GG$497)*10+50),2)</f>
        <v>49.97</v>
      </c>
      <c r="GR95" s="86">
        <f>ROUND(((GH95-AVERAGE(GH$9:GH$497))/STDEVP(GH$9:GH$497)*10+50),2)</f>
        <v>41.07</v>
      </c>
      <c r="GS95" s="87">
        <f>ROUND(((GI95-AVERAGE(GI$9:GI$497))/STDEVP(GI$9:GI$497)*10+50),2)</f>
        <v>45.93</v>
      </c>
      <c r="GT95" s="73">
        <f>RANK(GJ95,$GJ$9:$GJ$497,0)</f>
        <v>88</v>
      </c>
      <c r="GU95" s="74">
        <f>RANK(GK95,$GK$9:$GK$497,0)</f>
        <v>124</v>
      </c>
      <c r="GV95" s="74">
        <f>RANK(GL95,$GL$9:$GL$497,0)</f>
        <v>325</v>
      </c>
      <c r="GW95" s="74">
        <f>RANK(GM95,$GM$9:$GM$497,0)</f>
        <v>333</v>
      </c>
      <c r="GX95" s="74">
        <f>RANK(GN95,$GN$9:$GN$497,0)</f>
        <v>167</v>
      </c>
      <c r="GY95" s="74">
        <f>RANK(GO95,$GO$9:$GO$497,0)</f>
        <v>120</v>
      </c>
      <c r="GZ95" s="74">
        <f>RANK(GP95,$GP$9:$GP$497,0)</f>
        <v>16</v>
      </c>
      <c r="HA95" s="74">
        <f>RANK(GQ95,$GQ$9:$GQ$497,0)</f>
        <v>213</v>
      </c>
      <c r="HB95" s="74">
        <f>RANK(GR95,$GR$9:$GR$497,0)</f>
        <v>369</v>
      </c>
      <c r="HC95" s="84">
        <f>RANK(GS95,$GS$9:$GS$497,0)</f>
        <v>259</v>
      </c>
      <c r="HD95" s="85">
        <f>ROUND(AVERAGEIF($ES$9:$ES$497,$ES95,$FZ$9:$FZ$497),2)</f>
        <v>0.92</v>
      </c>
      <c r="HE95" s="86">
        <f>ROUND(AVERAGEIF($ES$9:$ES$497,$ES95,$GA$9:$GA$497),2)</f>
        <v>0.65</v>
      </c>
      <c r="HF95" s="86">
        <f>ROUND(AVERAGEIF($ES$9:$ES$497,$ES95,$GB$9:$GB$497),2)</f>
        <v>0.69</v>
      </c>
      <c r="HG95" s="86">
        <f>ROUND(AVERAGEIF($ES$9:$ES$497,$ES95,$GC$9:$GC$497),2)</f>
        <v>0.54</v>
      </c>
      <c r="HH95" s="86">
        <f>ROUND(AVERAGEIF($ES$9:$ES$497,$ES95,$GD$9:$GD$497),2)</f>
        <v>0.32</v>
      </c>
      <c r="HI95" s="86">
        <f>ROUND(AVERAGEIF($ES$9:$ES$497,$ES95,$GE$9:$GE$497),2)</f>
        <v>0.33</v>
      </c>
      <c r="HJ95" s="86">
        <f>ROUND(AVERAGEIF($ES$9:$ES$497,$ES95,$GF$9:$GF$497),2)</f>
        <v>0.98</v>
      </c>
      <c r="HK95" s="86">
        <f>ROUND(AVERAGEIF($ES$9:$ES$497,$ES95,$GG$9:$GG$497),2)</f>
        <v>0.86</v>
      </c>
      <c r="HL95" s="86">
        <f>ROUND(AVERAGEIF($ES$9:$ES$497,$ES95,$GH$9:$GH$497),2)</f>
        <v>1.01</v>
      </c>
      <c r="HM95" s="87">
        <f>ROUND(AVERAGEIF($ES$9:$ES$497,$ES95,$GI$9:$GI$497),2)</f>
        <v>1.55</v>
      </c>
      <c r="HN95" s="88">
        <f t="shared" si="152"/>
        <v>0.26999999999999991</v>
      </c>
      <c r="HO95" s="89">
        <f t="shared" si="153"/>
        <v>0.22999999999999998</v>
      </c>
      <c r="HP95" s="89">
        <f t="shared" si="154"/>
        <v>-0.28999999999999992</v>
      </c>
      <c r="HQ95" s="89">
        <f t="shared" si="155"/>
        <v>-0.14000000000000001</v>
      </c>
      <c r="HR95" s="89">
        <f t="shared" si="156"/>
        <v>1.0000000000000009E-2</v>
      </c>
      <c r="HS95" s="89">
        <f t="shared" si="157"/>
        <v>1.9999999999999962E-2</v>
      </c>
      <c r="HT95" s="89">
        <f t="shared" si="158"/>
        <v>0.25</v>
      </c>
      <c r="HU95" s="89">
        <f t="shared" si="159"/>
        <v>-0.22999999999999998</v>
      </c>
      <c r="HV95" s="89">
        <f t="shared" si="160"/>
        <v>-0.28000000000000003</v>
      </c>
      <c r="HW95" s="90">
        <f t="shared" si="161"/>
        <v>-0.53</v>
      </c>
      <c r="HX95" s="73">
        <f>COUNTIFS($FZ$9:$FZ$497,"&gt;"&amp;FZ95,$ES$9:$ES$497,$ES95)+1</f>
        <v>12</v>
      </c>
      <c r="HY95" s="74">
        <f>COUNTIFS($GA$9:$GA$497,"&gt;"&amp;GA95,$ES$9:$ES$497,$ES95)+1</f>
        <v>11</v>
      </c>
      <c r="HZ95" s="74">
        <f>COUNTIFS($GB$9:$GB$497,"&gt;"&amp;GB95,$ES$9:$ES$497,$ES95)+1</f>
        <v>94</v>
      </c>
      <c r="IA95" s="74">
        <f>COUNTIFS($GC$9:$GC$497,"&gt;"&amp;GC95,$ES$9:$ES$497,$ES95)+1</f>
        <v>75</v>
      </c>
      <c r="IB95" s="74">
        <f>COUNTIFS($GD$9:$GD$497,"&gt;"&amp;GD95,$ES$9:$ES$497,$ES95)+1</f>
        <v>24</v>
      </c>
      <c r="IC95" s="74">
        <f>COUNTIFS($GE$9:$GE$497,"&gt;"&amp;GE95,$ES$9:$ES$497,$ES95)+1</f>
        <v>25</v>
      </c>
      <c r="ID95" s="74">
        <f>COUNTIFS($GF$9:$GF$497,"&gt;"&amp;GF95,$ES$9:$ES$497,$ES95)+1</f>
        <v>15</v>
      </c>
      <c r="IE95" s="74">
        <f>COUNTIFS($GG$9:$GG$497,"&gt;"&amp;GG95,$ES$9:$ES$497,$ES95)+1</f>
        <v>90</v>
      </c>
      <c r="IF95" s="74">
        <f>COUNTIFS($GH$9:$GH$497,"&gt;"&amp;GH95,$ES$9:$ES$497,$ES95)+1</f>
        <v>90</v>
      </c>
      <c r="IG95" s="84">
        <f>COUNTIFS($GI$9:$GI$497,"&gt;"&amp;GI95,$ES$9:$ES$497,$ES95)+1</f>
        <v>92</v>
      </c>
      <c r="IH95" s="91"/>
      <c r="II95" s="79"/>
      <c r="IJ95" s="79"/>
      <c r="IK95" s="79"/>
      <c r="IL95" s="79"/>
      <c r="IM95" s="92"/>
      <c r="IN95" s="93"/>
      <c r="IO95" s="94"/>
      <c r="IP95" s="95"/>
      <c r="IQ95" s="79"/>
      <c r="IR95" s="79"/>
      <c r="IS95" s="79"/>
      <c r="IT95" s="79"/>
      <c r="IU95" s="79"/>
      <c r="IV95" s="79"/>
      <c r="IW95" s="96"/>
      <c r="IX95" s="93"/>
      <c r="IY95" s="79"/>
      <c r="IZ95" s="79"/>
      <c r="JA95" s="79"/>
      <c r="JB95" s="79"/>
      <c r="JC95" s="79"/>
      <c r="JD95" s="79"/>
      <c r="JE95" s="97"/>
      <c r="JF95" s="95"/>
      <c r="JG95" s="79"/>
      <c r="JH95" s="79"/>
      <c r="JI95" s="79"/>
      <c r="JJ95" s="79"/>
      <c r="JK95" s="79"/>
      <c r="JL95" s="79"/>
      <c r="JM95" s="96"/>
      <c r="JN95" s="93"/>
      <c r="JO95" s="79"/>
      <c r="JP95" s="79"/>
      <c r="JQ95" s="79"/>
      <c r="JR95" s="79"/>
      <c r="JS95" s="79"/>
      <c r="JT95" s="79"/>
      <c r="JU95" s="79"/>
      <c r="JV95" s="79"/>
      <c r="JW95" s="79"/>
      <c r="JX95" s="79"/>
      <c r="JY95" s="79"/>
      <c r="JZ95" s="97"/>
      <c r="KA95" s="93"/>
      <c r="KB95" s="79"/>
      <c r="KC95" s="79"/>
      <c r="KD95" s="79"/>
      <c r="KE95" s="97"/>
      <c r="KF95" s="95"/>
      <c r="KG95" s="79"/>
      <c r="KH95" s="79"/>
      <c r="KI95" s="79"/>
      <c r="KJ95" s="79"/>
      <c r="KK95" s="98"/>
      <c r="KL95" s="79"/>
      <c r="KM95" s="79"/>
      <c r="KN95" s="79"/>
      <c r="KO95" s="79"/>
      <c r="KP95" s="79"/>
      <c r="KQ95" s="79"/>
      <c r="KR95" s="79"/>
      <c r="KS95" s="96"/>
      <c r="KT95" s="96"/>
      <c r="KU95" s="96"/>
      <c r="KV95" s="96"/>
      <c r="KW95" s="93"/>
      <c r="KX95" s="79"/>
      <c r="KY95" s="79"/>
      <c r="KZ95" s="79"/>
      <c r="LA95" s="79"/>
      <c r="LB95" s="79"/>
      <c r="LC95" s="96"/>
      <c r="LD95" s="93"/>
      <c r="LE95" s="94"/>
      <c r="LF95" s="99"/>
      <c r="LG95" s="75"/>
      <c r="LH95" s="93"/>
      <c r="LI95" s="79"/>
      <c r="LJ95" s="74"/>
      <c r="LK95" s="74"/>
      <c r="LL95" s="74"/>
      <c r="LM95" s="100"/>
      <c r="LN95" s="95"/>
      <c r="LO95" s="79"/>
      <c r="LP95" s="79"/>
      <c r="LQ95" s="79"/>
      <c r="LR95" s="96"/>
      <c r="LS95" s="93"/>
      <c r="LT95" s="79"/>
      <c r="LU95" s="79"/>
      <c r="LV95" s="79"/>
      <c r="LW95" s="79"/>
      <c r="LX95" s="79"/>
      <c r="LY95" s="79"/>
      <c r="LZ95" s="79"/>
      <c r="MA95" s="97"/>
      <c r="MB95" s="95"/>
      <c r="MC95" s="79"/>
      <c r="MD95" s="79"/>
      <c r="ME95" s="79"/>
      <c r="MF95" s="79"/>
      <c r="MG95" s="79"/>
      <c r="MH95" s="79"/>
      <c r="MI95" s="79"/>
      <c r="MJ95" s="79"/>
      <c r="MK95" s="79"/>
      <c r="ML95" s="79"/>
      <c r="MM95" s="79"/>
      <c r="MN95" s="98"/>
      <c r="MO95" s="98"/>
      <c r="MP95" s="96"/>
      <c r="MQ95" s="93">
        <v>0.03</v>
      </c>
      <c r="MR95" s="79"/>
      <c r="MS95" s="79"/>
      <c r="MT95" s="79"/>
      <c r="MU95" s="79"/>
      <c r="MV95" s="98"/>
      <c r="MW95" s="79"/>
      <c r="MX95" s="79"/>
      <c r="MY95" s="79"/>
      <c r="MZ95" s="79"/>
      <c r="NA95" s="79"/>
      <c r="NB95" s="79"/>
      <c r="NC95" s="79"/>
      <c r="ND95" s="96"/>
      <c r="NE95" s="96"/>
      <c r="NF95" s="96"/>
      <c r="NG95" s="96"/>
      <c r="NH95" s="93">
        <v>0.03</v>
      </c>
      <c r="NI95" s="79"/>
      <c r="NJ95" s="79"/>
      <c r="NK95" s="79"/>
      <c r="NL95" s="79"/>
      <c r="NM95" s="79"/>
      <c r="NN95" s="94"/>
      <c r="NO95" s="93"/>
      <c r="NP95" s="80"/>
      <c r="NQ95" s="124" t="s">
        <v>766</v>
      </c>
      <c r="NR95" s="102" t="s">
        <v>772</v>
      </c>
      <c r="NS95" s="102"/>
      <c r="NT95" s="102"/>
      <c r="NU95" s="102"/>
      <c r="NV95" s="104">
        <v>43720</v>
      </c>
      <c r="NW95" s="102" t="s">
        <v>525</v>
      </c>
      <c r="NX95" s="133" t="s">
        <v>773</v>
      </c>
      <c r="NY95" s="126" t="s">
        <v>774</v>
      </c>
      <c r="NZ95" s="133" t="s">
        <v>773</v>
      </c>
      <c r="OA95" s="134"/>
      <c r="OB95" s="134"/>
      <c r="OC95" s="134"/>
      <c r="OD95" s="108">
        <f t="shared" si="162"/>
        <v>72</v>
      </c>
      <c r="OE95" s="109">
        <v>6</v>
      </c>
      <c r="OF95" s="110">
        <f t="shared" si="163"/>
        <v>100</v>
      </c>
      <c r="OG95" s="109">
        <v>5</v>
      </c>
      <c r="OH95" s="111">
        <f>ROUND(AVERAGEIF($ES$9:$ES$497,$ES95,EV$9:EV$497),0)</f>
        <v>67</v>
      </c>
      <c r="OI95" s="112">
        <f>ROUND(AVERAGEIF($ES$9:$ES$497,$ES95,EW$9:EW$497),0)</f>
        <v>45</v>
      </c>
      <c r="OJ95" s="112">
        <f>ROUND(AVERAGEIF($ES$9:$ES$497,$ES95,EX$9:EX$497),0)</f>
        <v>51</v>
      </c>
      <c r="OK95" s="112">
        <f>ROUND(AVERAGEIF($ES$9:$ES$497,$ES95,EY$9:EY$497),0)</f>
        <v>39</v>
      </c>
      <c r="OL95" s="112">
        <f>ROUND(AVERAGEIF($ES$9:$ES$497,$ES95,EZ$9:EZ$497),0)</f>
        <v>21</v>
      </c>
      <c r="OM95" s="112">
        <f>ROUND(AVERAGEIF($ES$9:$ES$497,$ES95,FA$9:FA$497),0)</f>
        <v>21</v>
      </c>
      <c r="ON95" s="112">
        <f>ROUND(AVERAGEIF($ES$9:$ES$497,$ES95,FB$9:FB$497),0)</f>
        <v>68</v>
      </c>
      <c r="OO95" s="112">
        <f>ROUND(AVERAGEIF($ES$9:$ES$497,$ES95,FC$9:FC$497),0)</f>
        <v>64</v>
      </c>
      <c r="OP95" s="112">
        <f>ROUND(AVERAGEIF($ES$9:$ES$497,$ES95,FD$9:FD$497),0)</f>
        <v>72</v>
      </c>
      <c r="OQ95" s="113">
        <f>ROUND(AVERAGEIF($ES$9:$ES$497,$ES95,FE$9:FE$497),0)</f>
        <v>115</v>
      </c>
      <c r="OR95" s="114">
        <f>ROUND(EV95/MAX(EV$9:EV$497)*100,0)</f>
        <v>32</v>
      </c>
      <c r="OS95" s="115">
        <f>ROUND(EW95/MAX(EW$9:EW$497)*100,0)</f>
        <v>33</v>
      </c>
      <c r="OT95" s="115">
        <f>ROUND(EX95/MAX(EX$9:EX$497)*100,0)</f>
        <v>16</v>
      </c>
      <c r="OU95" s="115">
        <f>ROUND(EY95/MAX(EY$9:EY$497)*100,0)</f>
        <v>13</v>
      </c>
      <c r="OV95" s="115">
        <f>ROUND(EZ95/MAX(EZ$9:EZ$497)*100,0)</f>
        <v>13</v>
      </c>
      <c r="OW95" s="115">
        <f>ROUND(FA95/MAX(FA$9:FA$497)*100,0)</f>
        <v>15</v>
      </c>
      <c r="OX95" s="115">
        <f>ROUND(FB95/MAX(FB$9:FB$497)*100,0)</f>
        <v>44</v>
      </c>
      <c r="OY95" s="116">
        <f>ROUND(FC95/MAX(FC$9:FC$497)*100,0)</f>
        <v>21</v>
      </c>
      <c r="OZ95" s="115">
        <f>ROUND(FD95/MAX(FD$9:FD$497)*100,0)</f>
        <v>24</v>
      </c>
      <c r="PA95" s="117">
        <f>ROUND(FE95/MAX(FE$9:FE$497)*100,0)</f>
        <v>20</v>
      </c>
      <c r="PB95" s="118">
        <f t="shared" si="164"/>
        <v>300</v>
      </c>
      <c r="PC95" s="115">
        <f t="shared" si="165"/>
        <v>291</v>
      </c>
      <c r="PD95" s="115">
        <f t="shared" si="166"/>
        <v>339</v>
      </c>
      <c r="PE95" s="115">
        <f t="shared" si="167"/>
        <v>342</v>
      </c>
      <c r="PF95" s="115">
        <f t="shared" si="168"/>
        <v>275</v>
      </c>
      <c r="PG95" s="119">
        <f t="shared" si="169"/>
        <v>245</v>
      </c>
      <c r="PH95" s="118">
        <f>ROUND(PB95/MAX(PB$9:PB$497)*100,0)</f>
        <v>36</v>
      </c>
      <c r="PI95" s="115">
        <f>ROUND(PC95/MAX(PC$9:PC$497)*100,0)</f>
        <v>35</v>
      </c>
      <c r="PJ95" s="115">
        <f>ROUND(PD95/MAX(PD$9:PD$497)*100,0)</f>
        <v>36</v>
      </c>
      <c r="PK95" s="115">
        <f>ROUND(PE95/MAX(PE$9:PE$497)*100,0)</f>
        <v>34</v>
      </c>
      <c r="PL95" s="115">
        <f>ROUND(PF95/MAX(PF$9:PF$497)*100,0)</f>
        <v>39</v>
      </c>
      <c r="PM95" s="119">
        <f>ROUND(PG95/MAX(PG$9:PG$497)*100,0)</f>
        <v>36</v>
      </c>
      <c r="PN95" s="118">
        <f>RANK(PH95,PH$9:PH$497,0)</f>
        <v>280</v>
      </c>
      <c r="PO95" s="115">
        <f>RANK(PI95,PI$9:PI$497,0)</f>
        <v>257</v>
      </c>
      <c r="PP95" s="115">
        <f>RANK(PJ95,PJ$9:PJ$497,0)</f>
        <v>288</v>
      </c>
      <c r="PQ95" s="115">
        <f>RANK(PK95,PK$9:PK$497,0)</f>
        <v>280</v>
      </c>
      <c r="PR95" s="115">
        <f>RANK(PL95,PL$9:PL$497,0)</f>
        <v>266</v>
      </c>
      <c r="PS95" s="119">
        <f>RANK(PM95,PM$9:PM$497,0)</f>
        <v>258</v>
      </c>
      <c r="PT95" s="120">
        <f>ROUND(FZ95/MAX(FZ$9:FZ$497)*100,0)</f>
        <v>65</v>
      </c>
      <c r="PU95" s="115">
        <f>ROUND(GA95/MAX(GA$9:GA$497)*100,0)</f>
        <v>49</v>
      </c>
      <c r="PV95" s="115">
        <f>ROUND(GB95/MAX(GB$9:GB$497)*100,0)</f>
        <v>29</v>
      </c>
      <c r="PW95" s="115">
        <f>ROUND(GC95/MAX(GC$9:GC$497)*100,0)</f>
        <v>32</v>
      </c>
      <c r="PX95" s="115">
        <f>ROUND(GD95/MAX(GD$9:GD$497)*100,0)</f>
        <v>18</v>
      </c>
      <c r="PY95" s="115">
        <f>ROUND(GE95/MAX(GE$9:GE$497)*100,0)</f>
        <v>21</v>
      </c>
      <c r="PZ95" s="115">
        <f>ROUND(GF95/MAX(GF$9:GF$497)*100,0)</f>
        <v>58</v>
      </c>
      <c r="QA95" s="116">
        <f>ROUND(GG95/MAX(GG$9:GG$497)*100,0)</f>
        <v>34</v>
      </c>
      <c r="QB95" s="115">
        <f>ROUND(GH95/MAX(GH$9:GH$497)*100,0)</f>
        <v>32</v>
      </c>
      <c r="QC95" s="121">
        <f>ROUND(GI95/MAX(GI$9:GI$497)*100,0)</f>
        <v>33</v>
      </c>
      <c r="QD95" s="120">
        <f>ROUND(AVERAGEIF($ES$9:$ES$497,$ES95,PT$9:PT$497),0)</f>
        <v>50</v>
      </c>
      <c r="QE95" s="120">
        <f>ROUND(AVERAGEIF($ES$9:$ES$497,$ES95,PU$9:PU$497),0)</f>
        <v>37</v>
      </c>
      <c r="QF95" s="120">
        <f>ROUND(AVERAGEIF($ES$9:$ES$497,$ES95,PV$9:PV$497),0)</f>
        <v>50</v>
      </c>
      <c r="QG95" s="120">
        <f>ROUND(AVERAGEIF($ES$9:$ES$497,$ES95,PW$9:PW$497),0)</f>
        <v>43</v>
      </c>
      <c r="QH95" s="120">
        <f>ROUND(AVERAGEIF($ES$9:$ES$497,$ES95,PX$9:PX$497),0)</f>
        <v>18</v>
      </c>
      <c r="QI95" s="120">
        <f>ROUND(AVERAGEIF($ES$9:$ES$497,$ES95,PY$9:PY$497),0)</f>
        <v>20</v>
      </c>
      <c r="QJ95" s="120">
        <f>ROUND(AVERAGEIF($ES$9:$ES$497,$ES95,PZ$9:PZ$497),0)</f>
        <v>46</v>
      </c>
      <c r="QK95" s="120">
        <f>ROUND(AVERAGEIF($ES$9:$ES$497,$ES95,QA$9:QA$497),0)</f>
        <v>47</v>
      </c>
      <c r="QL95" s="120">
        <f>ROUND(AVERAGEIF($ES$9:$ES$497,$ES95,QB$9:QB$497),0)</f>
        <v>45</v>
      </c>
      <c r="QM95" s="120">
        <f>ROUND(AVERAGEIF($ES$9:$ES$497,$ES95,QC$9:QC$497),0)</f>
        <v>49</v>
      </c>
      <c r="QN95" s="114">
        <f t="shared" si="183"/>
        <v>526</v>
      </c>
      <c r="QO95" s="115">
        <f t="shared" si="184"/>
        <v>482</v>
      </c>
      <c r="QP95" s="115">
        <f t="shared" si="185"/>
        <v>598</v>
      </c>
      <c r="QQ95" s="115">
        <f t="shared" si="186"/>
        <v>628</v>
      </c>
      <c r="QR95" s="115">
        <f t="shared" si="187"/>
        <v>586</v>
      </c>
      <c r="QS95" s="119">
        <f t="shared" si="188"/>
        <v>434</v>
      </c>
      <c r="QT95" s="114">
        <f>ROUND((QN95-MIN(QN$9:QN$497))/(MAX(QN$9:QN$497)-MIN(QN$9:QN$497))*100,0)</f>
        <v>46</v>
      </c>
      <c r="QU95" s="115">
        <f>ROUND((QO95-MIN(QO$9:QO$497))/(MAX(QO$9:QO$497)-MIN(QO$9:QO$497))*100,0)</f>
        <v>39</v>
      </c>
      <c r="QV95" s="115">
        <f>ROUND((QP95-MIN(QP$9:QP$497))/(MAX(QP$9:QP$497)-MIN(QP$9:QP$497))*100,0)</f>
        <v>36</v>
      </c>
      <c r="QW95" s="115">
        <f>ROUND((QQ95-MIN(QQ$9:QQ$497))/(MAX(QQ$9:QQ$497)-MIN(QQ$9:QQ$497))*100,0)</f>
        <v>43</v>
      </c>
      <c r="QX95" s="115">
        <f>ROUND((QR95-MIN(QR$9:QR$497))/(MAX(QR$9:QR$497)-MIN(QR$9:QR$497))*100,0)</f>
        <v>60</v>
      </c>
      <c r="QY95" s="115">
        <f>ROUND((QS95-MIN(QS$9:QS$497))/(MAX(QS$9:QS$497)-MIN(QS$9:QS$497))*100,0)</f>
        <v>52</v>
      </c>
      <c r="QZ95" s="114">
        <f>RANK(QN95,QN$9:QN$497,0)</f>
        <v>131</v>
      </c>
      <c r="RA95" s="115">
        <f>RANK(QO95,QO$9:QO$497,0)</f>
        <v>92</v>
      </c>
      <c r="RB95" s="115">
        <f>RANK(QP95,QP$9:QP$497,0)</f>
        <v>143</v>
      </c>
      <c r="RC95" s="115">
        <f>RANK(QQ95,QQ$9:QQ$497,0)</f>
        <v>144</v>
      </c>
      <c r="RD95" s="115">
        <f>RANK(QR95,QR$9:QR$497,0)</f>
        <v>112</v>
      </c>
      <c r="RE95" s="115">
        <f>RANK(QS95,QS$9:QS$497,0)</f>
        <v>103</v>
      </c>
      <c r="RF95" s="122"/>
      <c r="RG95" s="115">
        <f>($RH$3*(IH95+IJ95)*100*100/MAX(EX$9:EX$497)*$RO$3) +($RH$3*(II95+IJ95)*100*100/MAX(EX$9:EX$497)*$RO$4) + ($RH$3*IK95*100*100/MAX(EX$9:EX$497)*0.098)</f>
        <v>0</v>
      </c>
      <c r="RH95" s="115">
        <f>($RH$4*IL95*100*100/MAX(EZ$9:EZ$497))*$RQ$3</f>
        <v>0</v>
      </c>
      <c r="RI95" s="115">
        <f>($RH$3*IM95*100*100/MAX(EY$9:EY$497))*$RQ$4</f>
        <v>0</v>
      </c>
      <c r="RJ95" s="115">
        <f>($RH$3*IN95*100*100/MAX(EX$9:EX$497))</f>
        <v>0</v>
      </c>
      <c r="RK95" s="115">
        <f>($RH$4*IO95*100*100/MAX(EZ$9:EZ$497))*$RQ$3</f>
        <v>0</v>
      </c>
      <c r="RL95" s="115">
        <f>(($RL$4*IP95*100*((100/MAX(EX$9:EX$497)+100/MAX(EZ$9:EZ$497))/2))+($RL$4*IQ95*100*((100/MAX(EX$9:EX$497)+100/MAX(EZ$9:EZ$497))/2))+($RL$4*IR95*100*((100/MAX(EX$9:EX$497)+100/MAX(EZ$9:EZ$497))/2))+($RL$4*IS95*100*((100/MAX(EX$9:EX$497)+100/MAX(EZ$9:EZ$497))/2))+($RL$4*IT95*100*((100/MAX(EX$9:EX$497)+100/MAX(EZ$9:EZ$497))/2))+($RL$4*IU95*100*((100/MAX(EX$9:EX$497)+100/MAX(EZ$9:EZ$497))/2))+($RL$4*IV95*100*((100/MAX(EX$9:EX$497)+100/MAX(EZ$9:EZ$497))/2))+($RL$4*IW95*100*((100/MAX(EX$9:EX$497)+100/MAX(EZ$9:EZ$497))/2)))*$RS$3</f>
        <v>0</v>
      </c>
      <c r="RM95" s="115">
        <f>(($RH$3*IX95*100*100/MAX(EX$9:EX$497))+($RH$3*IY95*100*100/MAX(EX$9:EX$497))+($RH$3*IZ95*100*100/MAX(EX$9:EX$497))+($RH$3*JA95*100*100/MAX(EX$9:EX$497))+($RH$3*JB95*100*100/MAX(EX$9:EX$497))+($RH$3*JC95*100*100/MAX(EX$9:EX$497))+($RH$3*JD95*100*100/MAX(EX$9:EX$497))+($RH$3*JE95*100*100/MAX(EX$9:EX$497)))*$RS$4</f>
        <v>0</v>
      </c>
      <c r="RN95" s="115">
        <f>(($RH$4*JF95*100*100/MAX(EZ$9:EZ$497)) + ($RH$4*JG95*100*100/MAX(EZ$9:EZ$497)) + ($RH$4*JH95*100*100/MAX(EZ$9:EZ$497)) + ($RH$4*JI95*100*100/MAX(EZ$9:EZ$497)) + ($RH$4*JJ95*100*100/MAX(EZ$9:EZ$497)) + ($RH$4*JK95*100*100/MAX(EZ$9:EZ$497)) + ($RH$4*JL95*100*100/MAX(EZ$9:EZ$497)) + ($RH$4*JM95*100*100/MAX(EZ$9:EZ$497)))*$RU$3</f>
        <v>0</v>
      </c>
      <c r="RO95" s="115">
        <f>(($RL$4*JN95*100*((100/MAX(EX$9:EX$497)+100/MAX(EZ$9:EZ$497))/2))+($RL$4*JO95*100*((100/MAX(EX$9:EX$497)+100/MAX(EZ$9:EZ$497))/2))+($RL$4*JP95*100*((100/MAX(EX$9:EX$497)+100/MAX(EZ$9:EZ$497))/2))+($RL$4*JQ95*100*((100/MAX(EX$9:EX$497)+100/MAX(EZ$9:EZ$497))/2))+($RL$4*JR95*100*((100/MAX(EX$9:EX$497)+100/MAX(EZ$9:EZ$497))/2))+($RL$4*JS95*100*((100/MAX(EX$9:EX$497)+100/MAX(EZ$9:EZ$497))/2))+($RL$4*JT95*100*((100/MAX(EX$9:EX$497)+100/MAX(EZ$9:EZ$497))/2))+($RL$4*JU95*100*((100/MAX(EX$9:EX$497)+100/MAX(EZ$9:EZ$497))/2))+($RL$4*JV95*100*((100/MAX(EX$9:EX$497)+100/MAX(EZ$9:EZ$497))/2))+($RL$4*JW95*100*((100/MAX(EX$9:EX$497)+100/MAX(EZ$9:EZ$497))/2))+($RL$4*JX95*100*((100/MAX(EX$9:EX$497)+100/MAX(EZ$9:EZ$497))/2))+($RL$4*JY95*100*((100/MAX(EX$9:EX$497)+100/MAX(EZ$9:EZ$497))/2))+($RL$4*JZ95*100*((100/MAX(EX$9:EX$497)+100/MAX(EZ$9:EZ$497))/2)))*$RW$3/2</f>
        <v>0</v>
      </c>
      <c r="RP95" s="119">
        <f>($RJ$3*KA95*100*100/MAX(FA$9:FA$497)) + ($RJ$3*KB95*100*100/MAX(FA$9:FA$497)/2) + ($RJ$3*KC95*100*100/MAX(FA$9:FA$497)/2) + ($RJ$3*KD95*100*100/MAX(FA$9:FA$497)/4) + ($RJ$3*KE95*100*100/MAX(FA$9:FA$497)/4)</f>
        <v>0</v>
      </c>
      <c r="RQ95" s="118">
        <f>($RL$4*KF95*100*((100/MAX(EX$9:EX$497)+100/MAX(EZ$9:EZ$497)))) * ($RO$3/2) + (($RL$4*KG95*100*((100/MAX(EX$9:EX$497)+100/MAX(EZ$9:EZ$497))))+($RL$4*KH95*100*((100/MAX(EX$9:EX$497)+100/MAX(EZ$9:EZ$497))))+($RL$4*KI95*100*((100/MAX(EX$9:EX$497)+100/MAX(EZ$9:EZ$497))))+($RL$4*KJ95*100*((100/MAX(EX$9:EX$497)+100/MAX(EZ$9:EZ$497))))+($RL$4*KK95*100*((100/MAX(EX$9:EX$497)+100/MAX(EZ$9:EZ$497))))+($RL$4*KL95*100*((100/MAX(EX$9:EX$497)+100/MAX(EZ$9:EZ$497))))+($RL$4*KM95*100*((100/MAX(EX$9:EX$497)+100/MAX(EZ$9:EZ$497))))+($RL$4*KN95*100*((100/MAX(EX$9:EX$497)+100/MAX(EZ$9:EZ$497))))+($RL$4*KO95*100*((100/MAX(EX$9:EX$497)+100/MAX(EZ$9:EZ$497))))+($RL$4*KP95*100*((100/MAX(EX$9:EX$497)+100/MAX(EZ$9:EZ$497))))+($RL$4*KQ95*100*((100/MAX(EX$9:EX$497)+100/MAX(EZ$9:EZ$497))))+($RL$4*KR95*100*((100/MAX(EX$9:EX$497)+100/MAX(EZ$9:EZ$497))))+($RL$4*KS95*100*((100/MAX(EX$9:EX$497)+100/MAX(EZ$9:EZ$497))))+($RL$4*KV95*100*((100/MAX(EX$9:EX$497)+100/MAX(EZ$9:EZ$497))))) * (($RO$3+$RO$4)/6)</f>
        <v>0</v>
      </c>
      <c r="RR95" s="115">
        <f>(($RL$4*KW95*100*((100/MAX(EX$9:EX$497)+100/MAX(EZ$9:EZ$497))))) * ($RO$3/2) + (($RL$4*KX95*100*((100/MAX(EX$9:EX$497)+100/MAX(EZ$9:EZ$497))))+($RL$4*KY95*100*((100/MAX(EX$9:EX$497)+100/MAX(EZ$9:EZ$497))))+($RL$4*KZ95*100*((100/MAX(EX$9:EX$497)+100/MAX(EZ$9:EZ$497))))+($RL$4*LA95*100*((100/MAX(EX$9:EX$497)+100/MAX(EZ$9:EZ$497))))+($RL$4*LB95*100*((100/MAX(EX$9:EX$497)+100/MAX(EZ$9:EZ$497))))+($RL$4*LC95*100*((100/MAX(EX$9:EX$497)+100/MAX(EZ$9:EZ$497))))) * (($RO$3+$RO$4)/6)</f>
        <v>0</v>
      </c>
      <c r="RS95" s="119">
        <f>(($RL$4*LD95*100*((100/MAX(EX$9:EX$497)+100/MAX(EZ$9:EZ$497))))+($RL$4*LE95*100*((100/MAX(EX$9:EX$497)+100/MAX(EZ$9:EZ$497))))) * (($RO$3+$RO$4)/6)</f>
        <v>0</v>
      </c>
      <c r="RT95" s="118">
        <f>($RJ$4*LH95*100*(100/MAX(EV$9:EV$497)))+($RJ$4*LI95*100*(100/MAX(EV$9:EV$497)))</f>
        <v>0</v>
      </c>
      <c r="RU95" s="119">
        <f>($RJ$4*LJ95*(100/MAX(EV$9:EV$497)))/2 + ($RL$3*LK95*(100/MAX(EW$9:EW$497))) + ($RJ$4*LL95*(100/MAX(EV$9:EV$497)))/4 + ($RL$3*LM95*(100/MAX(EW$9:EW$497)))</f>
        <v>0</v>
      </c>
      <c r="RV95" s="118">
        <f>($RJ$4*LN95*100*100/MAX(EV$9:EV$497)/2)+($RJ$4*LO95*100*100/MAX(EV$9:EV$497)/2)+($RJ$4*LP95*100*100/MAX(EV$9:EV$497))+($RJ$4*LQ95*100*100/MAX(EV$9:EV$497))+($RJ$4*LR95*100*100/MAX(EV$9:EV$497))</f>
        <v>0</v>
      </c>
      <c r="RW95" s="115">
        <f>($RJ$4*LS95*100*100/MAX(EV$9:EV$497)) + (($RJ$4*LT95*100*100/MAX(EV$9:EV$497))+($RJ$4*LU95*100*100/MAX(EV$9:EV$497))+($RJ$4*LV95*100*100/MAX(EV$9:EV$497))+($RJ$4*LW95*100*100/MAX(EV$9:EV$497))+($RJ$4*LX95*100*100/MAX(EV$9:EV$497))+($RJ$4*LY95*100*100/MAX(EV$9:EV$497))+($RJ$4*LZ95*100*100/MAX(EV$9:EV$497))+($RJ$4*MA95*100*100/MAX(EV$9:EV$497)))/2</f>
        <v>0</v>
      </c>
      <c r="RX95" s="119">
        <f>($RJ$4*MB95*100*100/MAX(EV$9:EV$497))+($RJ$4*MC95*100*100/MAX(EV$9:EV$497))+($RJ$4*MD95*100*100/MAX(EV$9:EV$497))+($RJ$4*ME95*100*100/MAX(EV$9:EV$497))+($RJ$4*MF95*100*100/MAX(EV$9:EV$497))+($RJ$4*MG95*100*100/MAX(EV$9:EV$497))+($RJ$4*MH95*100*100/MAX(EV$9:EV$497))+($RJ$4*MI95*100*100/MAX(EV$9:EV$497))+($RJ$4*MJ95*100*100/MAX(EV$9:EV$497))+($RJ$4*MK95*100*100/MAX(EV$9:EV$497))+($RJ$4*ML95*100*100/MAX(EV$9:EV$497))+($RJ$4*MM95*100*100/MAX(EV$9:EV$497))+($RJ$4*MN95*100*100/MAX(EV$9:EV$497))</f>
        <v>0</v>
      </c>
      <c r="RY95" s="118">
        <f>($RJ$4*MQ95*100*100/MAX(EV$9:EV$497))/2 + (($RJ$4*MR95*100*100/MAX(EV$9:EV$497))+($RJ$4*MS95*100*100/MAX(EV$9:EV$497))+($RJ$4*MT95*100*100/MAX(EV$9:EV$497))+($RJ$4*MU95*100*100/MAX(EV$9:EV$497))+($RJ$4*MV95*100*100/MAX(EV$9:EV$497))+($RJ$4*MW95*100*100/MAX(EV$9:EV$497))+($RJ$4*MX95*100*100/MAX(EV$9:EV$497))+($RJ$4*MY95*100*100/MAX(EV$9:EV$497))+($RJ$4*MZ95*100*100/MAX(EV$9:EV$497))+($RJ$4*NA95*100*100/MAX(EV$9:EV$497))+($RJ$4*NB95*100*100/MAX(EV$9:EV$497))+($RJ$4*NC95*100*100/MAX(EV$9:EV$497))+($RJ$4*ND95*100*100/MAX(EV$9:EV$497))+($RJ$4*NG95*100*100/MAX(EV$9:EV$497)))/4</f>
        <v>2.5280898876404496</v>
      </c>
      <c r="RZ95" s="115">
        <f>($RJ$4*NH95*100*100/MAX(EV$9:EV$497))/2 + (($RJ$4*NI95*100*100/MAX(EV$9:EV$497))+($RJ$4*NJ95*100*100/MAX(EV$9:EV$497))+($RJ$4*NK95*100*100/MAX(EV$9:EV$497))+($RJ$4*NL95*100*100/MAX(EV$9:EV$497))+($RJ$4*NM95*100*100/MAX(EV$9:EV$497))+($RJ$4*NN95*100*100/MAX(EV$9:EV$497)))/4</f>
        <v>2.5280898876404496</v>
      </c>
      <c r="SA95" s="117">
        <f>(($RJ$4*NO95*100*100/MAX(EV$9:EV$497))+($RJ$4*NP95*100*100/MAX(EV$9:EV$497)))/4</f>
        <v>0</v>
      </c>
      <c r="SB95" s="118">
        <f t="shared" si="170"/>
        <v>5.0561797752808992</v>
      </c>
      <c r="SC95" s="115">
        <f t="shared" si="171"/>
        <v>1.0112359550561798</v>
      </c>
      <c r="SD95" s="115">
        <f t="shared" si="172"/>
        <v>1.2640449438202248</v>
      </c>
      <c r="SE95" s="115">
        <f t="shared" si="173"/>
        <v>1.0112359550561798</v>
      </c>
      <c r="SF95" s="115">
        <f t="shared" si="174"/>
        <v>1.2640449438202248</v>
      </c>
      <c r="SG95" s="115">
        <f t="shared" si="175"/>
        <v>5.0561797752808992</v>
      </c>
      <c r="SH95" s="115">
        <f>ROUND(SB95/MAX(SB$9:SB$497)*100,0)</f>
        <v>6</v>
      </c>
      <c r="SI95" s="115">
        <f>ROUND(SC95/MAX(SC$9:SC$497)*100,0)</f>
        <v>2</v>
      </c>
      <c r="SJ95" s="115">
        <f>ROUND(SD95/MAX(SD$9:SD$497)*100,0)</f>
        <v>2</v>
      </c>
      <c r="SK95" s="115">
        <f>ROUND(SE95/MAX(SE$9:SE$497)*100,0)</f>
        <v>1</v>
      </c>
      <c r="SL95" s="115">
        <f>ROUND(SF95/MAX(SF$9:SF$497)*100,0)</f>
        <v>3</v>
      </c>
      <c r="SM95" s="121">
        <f>ROUND(SG95/MAX(SG$9:SG$497)*100,0)</f>
        <v>5</v>
      </c>
      <c r="SN95" s="115">
        <f>ROUND(AVERAGEIF($ES$9:$ES$497,$ES95,SH$9:SH$497),0)</f>
        <v>24</v>
      </c>
      <c r="SO95" s="115">
        <f>ROUND(AVERAGEIF($ES$9:$ES$497,$ES95,SI$9:SI$497),0)</f>
        <v>22</v>
      </c>
      <c r="SP95" s="115">
        <f>ROUND(AVERAGEIF($ES$9:$ES$497,$ES95,SJ$9:SJ$497),0)</f>
        <v>5</v>
      </c>
      <c r="SQ95" s="115">
        <f>ROUND(AVERAGEIF($ES$9:$ES$497,$ES95,SK$9:SK$497),0)</f>
        <v>19</v>
      </c>
      <c r="SR95" s="115">
        <f>ROUND(AVERAGEIF($ES$9:$ES$497,$ES95,SL$9:SL$497),0)</f>
        <v>8</v>
      </c>
      <c r="SS95" s="121">
        <f>ROUND(AVERAGEIF($ES$9:$ES$497,$ES95,SM$9:SM$497),0)</f>
        <v>6</v>
      </c>
      <c r="ST95" s="114">
        <f>RANK(SB95,SB$9:SB$497,0)</f>
        <v>259</v>
      </c>
      <c r="SU95" s="115">
        <f>RANK(SC95,SC$9:SC$497,0)</f>
        <v>236</v>
      </c>
      <c r="SV95" s="115">
        <f>RANK(SD95,SD$9:SD$497,0)</f>
        <v>212</v>
      </c>
      <c r="SW95" s="115">
        <f>RANK(SE95,SE$9:SE$497,0)</f>
        <v>236</v>
      </c>
      <c r="SX95" s="115">
        <f>RANK(SF95,SF$9:SF$497,0)</f>
        <v>195</v>
      </c>
      <c r="SY95" s="115">
        <f>RANK(SG95,SG$9:SG$497,0)</f>
        <v>168</v>
      </c>
      <c r="SZ95" s="115">
        <f>COUNTIFS(SB$9:SB$497,"&gt;"&amp;SB95,$ES$9:$ES$497,$ES95)+1</f>
        <v>59</v>
      </c>
      <c r="TA95" s="115">
        <f>COUNTIFS(SC$9:SC$497,"&gt;"&amp;SC95,$ES$9:$ES$497,$ES95)+1</f>
        <v>57</v>
      </c>
      <c r="TB95" s="115">
        <f>COUNTIFS(SD$9:SD$497,"&gt;"&amp;SD95,$ES$9:$ES$497,$ES95)+1</f>
        <v>48</v>
      </c>
      <c r="TC95" s="115">
        <f>COUNTIFS(SE$9:SE$497,"&gt;"&amp;SE95,$ES$9:$ES$497,$ES95)+1</f>
        <v>57</v>
      </c>
      <c r="TD95" s="115">
        <f>COUNTIFS(SF$9:SF$497,"&gt;"&amp;SF95,$ES$9:$ES$497,$ES95)+1</f>
        <v>48</v>
      </c>
      <c r="TE95" s="117">
        <f>COUNTIFS(SG$9:SG$497,"&gt;"&amp;SG95,$ES$9:$ES$497,$ES95)+1</f>
        <v>39</v>
      </c>
      <c r="TF95" s="118">
        <f t="shared" si="176"/>
        <v>45</v>
      </c>
      <c r="TG95" s="115">
        <f t="shared" si="177"/>
        <v>38</v>
      </c>
      <c r="TH95" s="115">
        <f t="shared" si="178"/>
        <v>37</v>
      </c>
      <c r="TI95" s="115">
        <f t="shared" si="179"/>
        <v>37</v>
      </c>
      <c r="TJ95" s="115">
        <f t="shared" si="180"/>
        <v>37</v>
      </c>
      <c r="TK95" s="115">
        <f t="shared" si="181"/>
        <v>44</v>
      </c>
      <c r="TL95" s="117">
        <f t="shared" si="182"/>
        <v>41</v>
      </c>
      <c r="TM95" s="118">
        <f>ROUND(TF95/MAX(TF$9:TF$497)*100,0)</f>
        <v>25</v>
      </c>
      <c r="TN95" s="115">
        <f>ROUND(TG95/MAX(TG$9:TG$497)*100,0)</f>
        <v>21</v>
      </c>
      <c r="TO95" s="115">
        <f>ROUND(TH95/MAX(TH$9:TH$497)*100,0)</f>
        <v>20</v>
      </c>
      <c r="TP95" s="115">
        <f>ROUND(TI95/MAX(TI$9:TI$497)*100,0)</f>
        <v>20</v>
      </c>
      <c r="TQ95" s="115">
        <f>ROUND(TJ95/MAX(TJ$9:TJ$497)*100,0)</f>
        <v>19</v>
      </c>
      <c r="TR95" s="115">
        <f>ROUND(TK95/MAX(TK$9:TK$497)*100,0)</f>
        <v>22</v>
      </c>
      <c r="TS95" s="119">
        <f>ROUND(TL95/MAX(TL$9:TL$497)*100,0)</f>
        <v>21</v>
      </c>
      <c r="TT95" s="120">
        <f>RANK(TM95,TM$9:TM$497,0)</f>
        <v>316</v>
      </c>
      <c r="TU95" s="115">
        <f>RANK(TN95,TN$9:TN$497,0)</f>
        <v>289</v>
      </c>
      <c r="TV95" s="115">
        <f>RANK(TO95,TO$9:TO$497,0)</f>
        <v>267</v>
      </c>
      <c r="TW95" s="115">
        <f>RANK(TP95,TP$9:TP$497,0)</f>
        <v>303</v>
      </c>
      <c r="TX95" s="115">
        <f>RANK(TQ95,TQ$9:TQ$497,0)</f>
        <v>274</v>
      </c>
      <c r="TY95" s="115">
        <f>RANK(TR95,TR$9:TR$497,0)</f>
        <v>269</v>
      </c>
      <c r="TZ95" s="121">
        <f>RANK(TS95,TS$9:TS$497,0)</f>
        <v>256</v>
      </c>
      <c r="UA95" s="132"/>
      <c r="UB95" s="7" t="s">
        <v>1</v>
      </c>
    </row>
    <row r="96" spans="1:548" x14ac:dyDescent="0.15">
      <c r="A96" s="183">
        <v>88</v>
      </c>
      <c r="B96" s="203" t="s">
        <v>772</v>
      </c>
      <c r="C96" s="63"/>
      <c r="D96" s="63"/>
      <c r="E96" s="64" t="s">
        <v>518</v>
      </c>
      <c r="F96" s="65">
        <v>44</v>
      </c>
      <c r="G96" s="65" t="s">
        <v>558</v>
      </c>
      <c r="H96" s="65" t="s">
        <v>539</v>
      </c>
      <c r="I96" s="66" t="s">
        <v>521</v>
      </c>
      <c r="J96" s="67" t="s">
        <v>521</v>
      </c>
      <c r="K96" s="67" t="s">
        <v>521</v>
      </c>
      <c r="L96" s="67" t="s">
        <v>521</v>
      </c>
      <c r="M96" s="67" t="s">
        <v>521</v>
      </c>
      <c r="N96" s="67" t="s">
        <v>521</v>
      </c>
      <c r="O96" s="67" t="s">
        <v>521</v>
      </c>
      <c r="P96" s="67" t="s">
        <v>521</v>
      </c>
      <c r="Q96" s="67" t="s">
        <v>521</v>
      </c>
      <c r="R96" s="68" t="s">
        <v>521</v>
      </c>
      <c r="S96" s="69" t="s">
        <v>521</v>
      </c>
      <c r="T96" s="67" t="s">
        <v>521</v>
      </c>
      <c r="U96" s="67" t="s">
        <v>521</v>
      </c>
      <c r="V96" s="67" t="s">
        <v>521</v>
      </c>
      <c r="W96" s="67" t="s">
        <v>521</v>
      </c>
      <c r="X96" s="67" t="s">
        <v>521</v>
      </c>
      <c r="Y96" s="67" t="s">
        <v>521</v>
      </c>
      <c r="Z96" s="67" t="s">
        <v>521</v>
      </c>
      <c r="AA96" s="67" t="s">
        <v>521</v>
      </c>
      <c r="AB96" s="68" t="s">
        <v>521</v>
      </c>
      <c r="AC96" s="69" t="s">
        <v>521</v>
      </c>
      <c r="AD96" s="67" t="s">
        <v>521</v>
      </c>
      <c r="AE96" s="67" t="s">
        <v>521</v>
      </c>
      <c r="AF96" s="67" t="s">
        <v>521</v>
      </c>
      <c r="AG96" s="67" t="s">
        <v>521</v>
      </c>
      <c r="AH96" s="67" t="s">
        <v>521</v>
      </c>
      <c r="AI96" s="67" t="s">
        <v>521</v>
      </c>
      <c r="AJ96" s="67" t="s">
        <v>520</v>
      </c>
      <c r="AK96" s="67" t="s">
        <v>520</v>
      </c>
      <c r="AL96" s="68" t="s">
        <v>520</v>
      </c>
      <c r="AM96" s="69" t="s">
        <v>520</v>
      </c>
      <c r="AN96" s="67" t="s">
        <v>521</v>
      </c>
      <c r="AO96" s="67" t="s">
        <v>521</v>
      </c>
      <c r="AP96" s="67" t="s">
        <v>521</v>
      </c>
      <c r="AQ96" s="67" t="s">
        <v>521</v>
      </c>
      <c r="AR96" s="67" t="s">
        <v>521</v>
      </c>
      <c r="AS96" s="67" t="s">
        <v>521</v>
      </c>
      <c r="AT96" s="67" t="s">
        <v>521</v>
      </c>
      <c r="AU96" s="67" t="s">
        <v>521</v>
      </c>
      <c r="AV96" s="68" t="s">
        <v>521</v>
      </c>
      <c r="AW96" s="69" t="s">
        <v>521</v>
      </c>
      <c r="AX96" s="67" t="s">
        <v>521</v>
      </c>
      <c r="AY96" s="67" t="s">
        <v>521</v>
      </c>
      <c r="AZ96" s="67" t="s">
        <v>521</v>
      </c>
      <c r="BA96" s="67" t="s">
        <v>521</v>
      </c>
      <c r="BB96" s="67" t="s">
        <v>521</v>
      </c>
      <c r="BC96" s="67" t="s">
        <v>521</v>
      </c>
      <c r="BD96" s="67" t="s">
        <v>521</v>
      </c>
      <c r="BE96" s="67" t="s">
        <v>521</v>
      </c>
      <c r="BF96" s="68" t="s">
        <v>521</v>
      </c>
      <c r="BG96" s="69" t="s">
        <v>521</v>
      </c>
      <c r="BH96" s="67" t="s">
        <v>521</v>
      </c>
      <c r="BI96" s="67" t="s">
        <v>521</v>
      </c>
      <c r="BJ96" s="67" t="s">
        <v>521</v>
      </c>
      <c r="BK96" s="67" t="s">
        <v>521</v>
      </c>
      <c r="BL96" s="67" t="s">
        <v>521</v>
      </c>
      <c r="BM96" s="67" t="s">
        <v>521</v>
      </c>
      <c r="BN96" s="67" t="s">
        <v>521</v>
      </c>
      <c r="BO96" s="67" t="s">
        <v>521</v>
      </c>
      <c r="BP96" s="68" t="s">
        <v>521</v>
      </c>
      <c r="BQ96" s="70" t="s">
        <v>521</v>
      </c>
      <c r="BR96" s="67" t="s">
        <v>521</v>
      </c>
      <c r="BS96" s="67" t="s">
        <v>521</v>
      </c>
      <c r="BT96" s="67" t="s">
        <v>521</v>
      </c>
      <c r="BU96" s="67" t="s">
        <v>521</v>
      </c>
      <c r="BV96" s="67" t="s">
        <v>521</v>
      </c>
      <c r="BW96" s="67" t="s">
        <v>521</v>
      </c>
      <c r="BX96" s="67" t="s">
        <v>521</v>
      </c>
      <c r="BY96" s="67" t="s">
        <v>521</v>
      </c>
      <c r="BZ96" s="68" t="s">
        <v>521</v>
      </c>
      <c r="CA96" s="69" t="s">
        <v>521</v>
      </c>
      <c r="CB96" s="67" t="s">
        <v>521</v>
      </c>
      <c r="CC96" s="67" t="s">
        <v>521</v>
      </c>
      <c r="CD96" s="67" t="s">
        <v>521</v>
      </c>
      <c r="CE96" s="67" t="s">
        <v>521</v>
      </c>
      <c r="CF96" s="67" t="s">
        <v>521</v>
      </c>
      <c r="CG96" s="67" t="s">
        <v>521</v>
      </c>
      <c r="CH96" s="67" t="s">
        <v>521</v>
      </c>
      <c r="CI96" s="67" t="s">
        <v>521</v>
      </c>
      <c r="CJ96" s="68" t="s">
        <v>521</v>
      </c>
      <c r="CK96" s="69" t="s">
        <v>521</v>
      </c>
      <c r="CL96" s="67" t="s">
        <v>521</v>
      </c>
      <c r="CM96" s="67" t="s">
        <v>521</v>
      </c>
      <c r="CN96" s="67" t="s">
        <v>521</v>
      </c>
      <c r="CO96" s="67" t="s">
        <v>521</v>
      </c>
      <c r="CP96" s="67" t="s">
        <v>521</v>
      </c>
      <c r="CQ96" s="67" t="s">
        <v>521</v>
      </c>
      <c r="CR96" s="67" t="s">
        <v>521</v>
      </c>
      <c r="CS96" s="67" t="s">
        <v>521</v>
      </c>
      <c r="CT96" s="68" t="s">
        <v>521</v>
      </c>
      <c r="CU96" s="69" t="s">
        <v>521</v>
      </c>
      <c r="CV96" s="67" t="s">
        <v>521</v>
      </c>
      <c r="CW96" s="67" t="s">
        <v>521</v>
      </c>
      <c r="CX96" s="67" t="s">
        <v>521</v>
      </c>
      <c r="CY96" s="67" t="s">
        <v>521</v>
      </c>
      <c r="CZ96" s="67" t="s">
        <v>521</v>
      </c>
      <c r="DA96" s="67" t="s">
        <v>521</v>
      </c>
      <c r="DB96" s="67" t="s">
        <v>521</v>
      </c>
      <c r="DC96" s="67" t="s">
        <v>521</v>
      </c>
      <c r="DD96" s="68" t="s">
        <v>521</v>
      </c>
      <c r="DE96" s="69" t="s">
        <v>521</v>
      </c>
      <c r="DF96" s="71" t="s">
        <v>521</v>
      </c>
      <c r="DG96" s="67" t="s">
        <v>521</v>
      </c>
      <c r="DH96" s="67" t="s">
        <v>521</v>
      </c>
      <c r="DI96" s="67" t="s">
        <v>521</v>
      </c>
      <c r="DJ96" s="67" t="s">
        <v>521</v>
      </c>
      <c r="DK96" s="67" t="s">
        <v>521</v>
      </c>
      <c r="DL96" s="67" t="s">
        <v>521</v>
      </c>
      <c r="DM96" s="67" t="s">
        <v>521</v>
      </c>
      <c r="DN96" s="68" t="s">
        <v>521</v>
      </c>
      <c r="DO96" s="70" t="s">
        <v>521</v>
      </c>
      <c r="DP96" s="71" t="s">
        <v>521</v>
      </c>
      <c r="DQ96" s="67" t="s">
        <v>521</v>
      </c>
      <c r="DR96" s="67" t="s">
        <v>521</v>
      </c>
      <c r="DS96" s="67" t="s">
        <v>521</v>
      </c>
      <c r="DT96" s="67" t="s">
        <v>521</v>
      </c>
      <c r="DU96" s="67" t="s">
        <v>521</v>
      </c>
      <c r="DV96" s="67" t="s">
        <v>521</v>
      </c>
      <c r="DW96" s="67" t="s">
        <v>521</v>
      </c>
      <c r="DX96" s="72" t="s">
        <v>521</v>
      </c>
      <c r="DY96" s="73" t="s">
        <v>522</v>
      </c>
      <c r="DZ96" s="74">
        <v>2</v>
      </c>
      <c r="EA96" s="74">
        <v>3</v>
      </c>
      <c r="EB96" s="74">
        <v>3</v>
      </c>
      <c r="EC96" s="75">
        <v>4</v>
      </c>
      <c r="ED96" s="76" t="s">
        <v>522</v>
      </c>
      <c r="EE96" s="74">
        <f t="shared" si="132"/>
        <v>2</v>
      </c>
      <c r="EF96" s="74">
        <f t="shared" si="133"/>
        <v>6</v>
      </c>
      <c r="EG96" s="74">
        <f t="shared" si="134"/>
        <v>18</v>
      </c>
      <c r="EH96" s="77">
        <f t="shared" si="135"/>
        <v>72</v>
      </c>
      <c r="EI96" s="73">
        <v>300</v>
      </c>
      <c r="EJ96" s="74">
        <v>450</v>
      </c>
      <c r="EK96" s="74">
        <v>900</v>
      </c>
      <c r="EL96" s="74">
        <v>1500</v>
      </c>
      <c r="EM96" s="75">
        <v>4500</v>
      </c>
      <c r="EN96" s="78">
        <v>1</v>
      </c>
      <c r="EO96" s="79">
        <f t="shared" si="136"/>
        <v>0.75</v>
      </c>
      <c r="EP96" s="79">
        <f t="shared" si="137"/>
        <v>0.5</v>
      </c>
      <c r="EQ96" s="79">
        <f t="shared" si="138"/>
        <v>0.27777777777777773</v>
      </c>
      <c r="ER96" s="80">
        <f t="shared" si="139"/>
        <v>0.20833333333333334</v>
      </c>
      <c r="ES96" s="128" t="s">
        <v>523</v>
      </c>
      <c r="ET96" s="82"/>
      <c r="EU96" s="83">
        <v>4</v>
      </c>
      <c r="EV96" s="73">
        <v>40</v>
      </c>
      <c r="EW96" s="74">
        <v>12</v>
      </c>
      <c r="EX96" s="74">
        <v>49</v>
      </c>
      <c r="EY96" s="74">
        <v>24</v>
      </c>
      <c r="EZ96" s="74">
        <v>11</v>
      </c>
      <c r="FA96" s="74">
        <v>8</v>
      </c>
      <c r="FB96" s="74">
        <v>6</v>
      </c>
      <c r="FC96" s="74">
        <v>4</v>
      </c>
      <c r="FD96" s="74">
        <f t="shared" si="140"/>
        <v>60</v>
      </c>
      <c r="FE96" s="84">
        <f t="shared" si="141"/>
        <v>53</v>
      </c>
      <c r="FF96" s="73">
        <f>RANK(EV96,$EV$9:$EV$497,0)</f>
        <v>321</v>
      </c>
      <c r="FG96" s="74">
        <f>RANK(EW96,$EW$9:$EW$497,0)</f>
        <v>394</v>
      </c>
      <c r="FH96" s="74">
        <f>RANK(EX96,$EX$9:$EX$497,0)</f>
        <v>147</v>
      </c>
      <c r="FI96" s="74">
        <f>RANK(EY96,$EY$9:$EY$497,0)</f>
        <v>277</v>
      </c>
      <c r="FJ96" s="74">
        <f>RANK(EZ96,$EZ$9:$EZ$497,0)</f>
        <v>312</v>
      </c>
      <c r="FK96" s="74">
        <f>RANK(FA96,$FA$9:$FA$497,0)</f>
        <v>340</v>
      </c>
      <c r="FL96" s="74">
        <f>RANK(FB96,$FB$9:$FB$497,0)</f>
        <v>414</v>
      </c>
      <c r="FM96" s="74">
        <f>RANK(FC96,$FC$9:$FC$497,0)</f>
        <v>417</v>
      </c>
      <c r="FN96" s="74">
        <f>RANK(FD96,$FD$9:$FD$497,0)</f>
        <v>247</v>
      </c>
      <c r="FO96" s="84">
        <f>RANK(FE96,$FE$9:$FE$497,0)</f>
        <v>294</v>
      </c>
      <c r="FP96" s="73">
        <f>COUNTIFS($EV$9:$EV$497,"&gt;"&amp;EV96,$ES$9:$ES$497,ES96)+1</f>
        <v>81</v>
      </c>
      <c r="FQ96" s="74">
        <f>COUNTIFS($EW$9:$EW$497,"&gt;"&amp;EW96,$ES$9:$ES$497,ES96)+1</f>
        <v>82</v>
      </c>
      <c r="FR96" s="74">
        <f>COUNTIFS($EX$9:$EX$497,"&gt;"&amp;EX96,$ES$9:$ES$497,ES96)+1</f>
        <v>38</v>
      </c>
      <c r="FS96" s="74">
        <f>COUNTIFS($EY$9:$EY$497,"&gt;"&amp;EY96,$ES$9:$ES$497,ES96)+1</f>
        <v>77</v>
      </c>
      <c r="FT96" s="74">
        <f>COUNTIFS($EZ$9:$EZ$497,"&gt;"&amp;EZ96,$ES$9:$ES$497,ES96)+1</f>
        <v>64</v>
      </c>
      <c r="FU96" s="74">
        <f>COUNTIFS($FA$9:$FA$497,"&gt;"&amp;FA96,$ES$9:$ES$497,ES96)+1</f>
        <v>64</v>
      </c>
      <c r="FV96" s="74">
        <f>COUNTIFS($FB$9:$FB$497,"&gt;"&amp;FB96,$ES$9:$ES$497,ES96)+1</f>
        <v>81</v>
      </c>
      <c r="FW96" s="74">
        <f>COUNTIFS($FC$9:$FC$497,"&gt;"&amp;FC96,$ES$9:$ES$497,ES96)+1</f>
        <v>79</v>
      </c>
      <c r="FX96" s="74">
        <f>COUNTIFS($FD$9:$FD$497,"&gt;"&amp;FD96,$ES$9:$ES$497,ES96)+1</f>
        <v>50</v>
      </c>
      <c r="FY96" s="84">
        <f>COUNTIFS($FE$9:$FE$497,"&gt;"&amp;FE96,$ES$9:$ES$497,ES96)+1</f>
        <v>54</v>
      </c>
      <c r="FZ96" s="85">
        <f t="shared" si="142"/>
        <v>0.91</v>
      </c>
      <c r="GA96" s="86">
        <f t="shared" si="143"/>
        <v>0.27</v>
      </c>
      <c r="GB96" s="86">
        <f t="shared" si="144"/>
        <v>1.1100000000000001</v>
      </c>
      <c r="GC96" s="86">
        <f t="shared" si="145"/>
        <v>0.55000000000000004</v>
      </c>
      <c r="GD96" s="86">
        <f t="shared" si="146"/>
        <v>0.25</v>
      </c>
      <c r="GE96" s="86">
        <f t="shared" si="147"/>
        <v>0.18</v>
      </c>
      <c r="GF96" s="86">
        <f t="shared" si="148"/>
        <v>0.14000000000000001</v>
      </c>
      <c r="GG96" s="86">
        <f t="shared" si="149"/>
        <v>0.09</v>
      </c>
      <c r="GH96" s="86">
        <f t="shared" si="150"/>
        <v>1.36</v>
      </c>
      <c r="GI96" s="87">
        <f t="shared" si="151"/>
        <v>1.2</v>
      </c>
      <c r="GJ96" s="85">
        <f>ROUND(((FZ96-AVERAGE(FZ$9:FZ$497))/STDEVP(FZ$9:FZ$497)*10+50),2)</f>
        <v>47.8</v>
      </c>
      <c r="GK96" s="86">
        <f>ROUND(((GA96-AVERAGE(GA$9:GA$497))/STDEVP(GA$9:GA$497)*10+50),2)</f>
        <v>37.44</v>
      </c>
      <c r="GL96" s="86">
        <f>ROUND(((GB96-AVERAGE(GB$9:GB$497))/STDEVP(GB$9:GB$497)*10+50),2)</f>
        <v>69.8</v>
      </c>
      <c r="GM96" s="86">
        <f>ROUND(((GC96-AVERAGE(GC$9:GC$497))/STDEVP(GC$9:GC$497)*10+50),2)</f>
        <v>51.2</v>
      </c>
      <c r="GN96" s="86">
        <f>ROUND(((GD96-AVERAGE(GD$9:GD$497))/STDEVP(GD$9:GD$497)*10+50),2)</f>
        <v>45.13</v>
      </c>
      <c r="GO96" s="86">
        <f>ROUND(((GE96-AVERAGE(GE$9:GE$497))/STDEVP(GE$9:GE$497)*10+50),2)</f>
        <v>43.89</v>
      </c>
      <c r="GP96" s="86">
        <f>ROUND(((GF96-AVERAGE(GF$9:GF$497))/STDEVP(GF$9:GF$497)*10+50),2)</f>
        <v>34.42</v>
      </c>
      <c r="GQ96" s="86">
        <f>ROUND(((GG96-AVERAGE(GG$9:GG$497))/STDEVP(GG$9:GG$497)*10+50),2)</f>
        <v>33.07</v>
      </c>
      <c r="GR96" s="86">
        <f>ROUND(((GH96-AVERAGE(GH$9:GH$497))/STDEVP(GH$9:GH$497)*10+50),2)</f>
        <v>64.05</v>
      </c>
      <c r="GS96" s="87">
        <f>ROUND(((GI96-AVERAGE(GI$9:GI$497))/STDEVP(GI$9:GI$497)*10+50),2)</f>
        <v>49.71</v>
      </c>
      <c r="GT96" s="73">
        <f>RANK(GJ96,$GJ$9:$GJ$497,0)</f>
        <v>247</v>
      </c>
      <c r="GU96" s="74">
        <f>RANK(GK96,$GK$9:$GK$497,0)</f>
        <v>422</v>
      </c>
      <c r="GV96" s="74">
        <f>RANK(GL96,$GL$9:$GL$497,0)</f>
        <v>13</v>
      </c>
      <c r="GW96" s="74">
        <f>RANK(GM96,$GM$9:$GM$497,0)</f>
        <v>158</v>
      </c>
      <c r="GX96" s="74">
        <f>RANK(GN96,$GN$9:$GN$497,0)</f>
        <v>266</v>
      </c>
      <c r="GY96" s="74">
        <f>RANK(GO96,$GO$9:$GO$497,0)</f>
        <v>296</v>
      </c>
      <c r="GZ96" s="74">
        <f>RANK(GP96,$GP$9:$GP$497,0)</f>
        <v>428</v>
      </c>
      <c r="HA96" s="74">
        <f>RANK(GQ96,$GQ$9:$GQ$497,0)</f>
        <v>433</v>
      </c>
      <c r="HB96" s="74">
        <f>RANK(GR96,$GR$9:$GR$497,0)</f>
        <v>32</v>
      </c>
      <c r="HC96" s="84">
        <f>RANK(GS96,$GS$9:$GS$497,0)</f>
        <v>185</v>
      </c>
      <c r="HD96" s="85">
        <f>ROUND(AVERAGEIF($ES$9:$ES$497,$ES96,$FZ$9:$FZ$497),2)</f>
        <v>1.1399999999999999</v>
      </c>
      <c r="HE96" s="86">
        <f>ROUND(AVERAGEIF($ES$9:$ES$497,$ES96,$GA$9:$GA$497),2)</f>
        <v>0.46</v>
      </c>
      <c r="HF96" s="86">
        <f>ROUND(AVERAGEIF($ES$9:$ES$497,$ES96,$GB$9:$GB$497),2)</f>
        <v>0.65</v>
      </c>
      <c r="HG96" s="86">
        <f>ROUND(AVERAGEIF($ES$9:$ES$497,$ES96,$GC$9:$GC$497),2)</f>
        <v>0.74</v>
      </c>
      <c r="HH96" s="86">
        <f>ROUND(AVERAGEIF($ES$9:$ES$497,$ES96,$GD$9:$GD$497),2)</f>
        <v>0.27</v>
      </c>
      <c r="HI96" s="86">
        <f>ROUND(AVERAGEIF($ES$9:$ES$497,$ES96,$GE$9:$GE$497),2)</f>
        <v>0.23</v>
      </c>
      <c r="HJ96" s="86">
        <f>ROUND(AVERAGEIF($ES$9:$ES$497,$ES96,$GF$9:$GF$497),2)</f>
        <v>0.3</v>
      </c>
      <c r="HK96" s="86">
        <f>ROUND(AVERAGEIF($ES$9:$ES$497,$ES96,$GG$9:$GG$497),2)</f>
        <v>0.28000000000000003</v>
      </c>
      <c r="HL96" s="86">
        <f>ROUND(AVERAGEIF($ES$9:$ES$497,$ES96,$GH$9:$GH$497),2)</f>
        <v>0.92</v>
      </c>
      <c r="HM96" s="87">
        <f>ROUND(AVERAGEIF($ES$9:$ES$497,$ES96,$GI$9:$GI$497),2)</f>
        <v>0.93</v>
      </c>
      <c r="HN96" s="88">
        <f t="shared" si="152"/>
        <v>-0.22999999999999987</v>
      </c>
      <c r="HO96" s="89">
        <f t="shared" si="153"/>
        <v>-0.19</v>
      </c>
      <c r="HP96" s="89">
        <f t="shared" si="154"/>
        <v>0.46000000000000008</v>
      </c>
      <c r="HQ96" s="89">
        <f t="shared" si="155"/>
        <v>-0.18999999999999995</v>
      </c>
      <c r="HR96" s="89">
        <f t="shared" si="156"/>
        <v>-2.0000000000000018E-2</v>
      </c>
      <c r="HS96" s="89">
        <f t="shared" si="157"/>
        <v>-5.0000000000000017E-2</v>
      </c>
      <c r="HT96" s="89">
        <f t="shared" si="158"/>
        <v>-0.15999999999999998</v>
      </c>
      <c r="HU96" s="89">
        <f t="shared" si="159"/>
        <v>-0.19000000000000003</v>
      </c>
      <c r="HV96" s="89">
        <f t="shared" si="160"/>
        <v>0.44000000000000006</v>
      </c>
      <c r="HW96" s="90">
        <f t="shared" si="161"/>
        <v>0.26999999999999991</v>
      </c>
      <c r="HX96" s="73">
        <f>COUNTIFS($FZ$9:$FZ$497,"&gt;"&amp;FZ96,$ES$9:$ES$497,$ES96)+1</f>
        <v>81</v>
      </c>
      <c r="HY96" s="74">
        <f>COUNTIFS($GA$9:$GA$497,"&gt;"&amp;GA96,$ES$9:$ES$497,$ES96)+1</f>
        <v>87</v>
      </c>
      <c r="HZ96" s="74">
        <f>COUNTIFS($GB$9:$GB$497,"&gt;"&amp;GB96,$ES$9:$ES$497,$ES96)+1</f>
        <v>2</v>
      </c>
      <c r="IA96" s="74">
        <f>COUNTIFS($GC$9:$GC$497,"&gt;"&amp;GC96,$ES$9:$ES$497,$ES96)+1</f>
        <v>82</v>
      </c>
      <c r="IB96" s="74">
        <f>COUNTIFS($GD$9:$GD$497,"&gt;"&amp;GD96,$ES$9:$ES$497,$ES96)+1</f>
        <v>45</v>
      </c>
      <c r="IC96" s="74">
        <f>COUNTIFS($GE$9:$GE$497,"&gt;"&amp;GE96,$ES$9:$ES$497,$ES96)+1</f>
        <v>54</v>
      </c>
      <c r="ID96" s="74">
        <f>COUNTIFS($GF$9:$GF$497,"&gt;"&amp;GF96,$ES$9:$ES$497,$ES96)+1</f>
        <v>87</v>
      </c>
      <c r="IE96" s="74">
        <f>COUNTIFS($GG$9:$GG$497,"&gt;"&amp;GG96,$ES$9:$ES$497,$ES96)+1</f>
        <v>91</v>
      </c>
      <c r="IF96" s="74">
        <f>COUNTIFS($GH$9:$GH$497,"&gt;"&amp;GH96,$ES$9:$ES$497,$ES96)+1</f>
        <v>3</v>
      </c>
      <c r="IG96" s="84">
        <f>COUNTIFS($GI$9:$GI$497,"&gt;"&amp;GI96,$ES$9:$ES$497,$ES96)+1</f>
        <v>14</v>
      </c>
      <c r="IH96" s="91"/>
      <c r="II96" s="79"/>
      <c r="IJ96" s="79"/>
      <c r="IK96" s="79"/>
      <c r="IL96" s="79"/>
      <c r="IM96" s="92"/>
      <c r="IN96" s="93"/>
      <c r="IO96" s="94"/>
      <c r="IP96" s="95"/>
      <c r="IQ96" s="79"/>
      <c r="IR96" s="79"/>
      <c r="IS96" s="79"/>
      <c r="IT96" s="79"/>
      <c r="IU96" s="79"/>
      <c r="IV96" s="79"/>
      <c r="IW96" s="96"/>
      <c r="IX96" s="93"/>
      <c r="IY96" s="79"/>
      <c r="IZ96" s="79"/>
      <c r="JA96" s="79"/>
      <c r="JB96" s="79"/>
      <c r="JC96" s="79"/>
      <c r="JD96" s="79"/>
      <c r="JE96" s="97"/>
      <c r="JF96" s="95"/>
      <c r="JG96" s="79"/>
      <c r="JH96" s="79"/>
      <c r="JI96" s="79"/>
      <c r="JJ96" s="79"/>
      <c r="JK96" s="79"/>
      <c r="JL96" s="79"/>
      <c r="JM96" s="96"/>
      <c r="JN96" s="93"/>
      <c r="JO96" s="79"/>
      <c r="JP96" s="79"/>
      <c r="JQ96" s="79"/>
      <c r="JR96" s="79"/>
      <c r="JS96" s="79"/>
      <c r="JT96" s="79"/>
      <c r="JU96" s="79"/>
      <c r="JV96" s="79"/>
      <c r="JW96" s="79"/>
      <c r="JX96" s="79"/>
      <c r="JY96" s="79"/>
      <c r="JZ96" s="97"/>
      <c r="KA96" s="93"/>
      <c r="KB96" s="79"/>
      <c r="KC96" s="79"/>
      <c r="KD96" s="79"/>
      <c r="KE96" s="97"/>
      <c r="KF96" s="95"/>
      <c r="KG96" s="79"/>
      <c r="KH96" s="79"/>
      <c r="KI96" s="79"/>
      <c r="KJ96" s="79"/>
      <c r="KK96" s="98"/>
      <c r="KL96" s="79"/>
      <c r="KM96" s="79"/>
      <c r="KN96" s="79"/>
      <c r="KO96" s="79"/>
      <c r="KP96" s="79"/>
      <c r="KQ96" s="79"/>
      <c r="KR96" s="79"/>
      <c r="KS96" s="96"/>
      <c r="KT96" s="96"/>
      <c r="KU96" s="96"/>
      <c r="KV96" s="96"/>
      <c r="KW96" s="93"/>
      <c r="KX96" s="79"/>
      <c r="KY96" s="79"/>
      <c r="KZ96" s="79"/>
      <c r="LA96" s="79"/>
      <c r="LB96" s="79"/>
      <c r="LC96" s="96"/>
      <c r="LD96" s="93"/>
      <c r="LE96" s="94"/>
      <c r="LF96" s="99"/>
      <c r="LG96" s="75"/>
      <c r="LH96" s="93"/>
      <c r="LI96" s="79"/>
      <c r="LJ96" s="74"/>
      <c r="LK96" s="74"/>
      <c r="LL96" s="74"/>
      <c r="LM96" s="100"/>
      <c r="LN96" s="95"/>
      <c r="LO96" s="79"/>
      <c r="LP96" s="79"/>
      <c r="LQ96" s="79"/>
      <c r="LR96" s="96"/>
      <c r="LS96" s="93"/>
      <c r="LT96" s="79"/>
      <c r="LU96" s="79"/>
      <c r="LV96" s="79"/>
      <c r="LW96" s="79"/>
      <c r="LX96" s="79"/>
      <c r="LY96" s="79"/>
      <c r="LZ96" s="79"/>
      <c r="MA96" s="97"/>
      <c r="MB96" s="95"/>
      <c r="MC96" s="79"/>
      <c r="MD96" s="79"/>
      <c r="ME96" s="79"/>
      <c r="MF96" s="79"/>
      <c r="MG96" s="79"/>
      <c r="MH96" s="79"/>
      <c r="MI96" s="79"/>
      <c r="MJ96" s="79"/>
      <c r="MK96" s="79"/>
      <c r="ML96" s="79"/>
      <c r="MM96" s="79"/>
      <c r="MN96" s="98"/>
      <c r="MO96" s="98"/>
      <c r="MP96" s="96"/>
      <c r="MQ96" s="93"/>
      <c r="MR96" s="79"/>
      <c r="MS96" s="79"/>
      <c r="MT96" s="79"/>
      <c r="MU96" s="79"/>
      <c r="MV96" s="98"/>
      <c r="MW96" s="79"/>
      <c r="MX96" s="79"/>
      <c r="MY96" s="79"/>
      <c r="MZ96" s="79"/>
      <c r="NA96" s="79"/>
      <c r="NB96" s="79"/>
      <c r="NC96" s="79"/>
      <c r="ND96" s="96"/>
      <c r="NE96" s="96"/>
      <c r="NF96" s="96"/>
      <c r="NG96" s="96"/>
      <c r="NH96" s="93"/>
      <c r="NI96" s="79"/>
      <c r="NJ96" s="79"/>
      <c r="NK96" s="79"/>
      <c r="NL96" s="79"/>
      <c r="NM96" s="79"/>
      <c r="NN96" s="94"/>
      <c r="NO96" s="93"/>
      <c r="NP96" s="80"/>
      <c r="NQ96" s="124" t="s">
        <v>769</v>
      </c>
      <c r="NR96" s="102" t="s">
        <v>775</v>
      </c>
      <c r="NS96" s="102"/>
      <c r="NT96" s="102"/>
      <c r="NU96" s="102"/>
      <c r="NV96" s="104">
        <v>43720</v>
      </c>
      <c r="NW96" s="102" t="s">
        <v>525</v>
      </c>
      <c r="NX96" s="133" t="s">
        <v>776</v>
      </c>
      <c r="NY96" s="129" t="s">
        <v>777</v>
      </c>
      <c r="NZ96" s="133" t="s">
        <v>776</v>
      </c>
      <c r="OA96" s="134"/>
      <c r="OB96" s="134"/>
      <c r="OC96" s="134"/>
      <c r="OD96" s="108">
        <f t="shared" si="162"/>
        <v>72</v>
      </c>
      <c r="OE96" s="109">
        <v>5</v>
      </c>
      <c r="OF96" s="110">
        <f t="shared" si="163"/>
        <v>300</v>
      </c>
      <c r="OG96" s="109">
        <v>3</v>
      </c>
      <c r="OH96" s="111">
        <f>ROUND(AVERAGEIF($ES$9:$ES$497,$ES96,EV$9:EV$497),0)</f>
        <v>79</v>
      </c>
      <c r="OI96" s="112">
        <f>ROUND(AVERAGEIF($ES$9:$ES$497,$ES96,EW$9:EW$497),0)</f>
        <v>32</v>
      </c>
      <c r="OJ96" s="112">
        <f>ROUND(AVERAGEIF($ES$9:$ES$497,$ES96,EX$9:EX$497),0)</f>
        <v>45</v>
      </c>
      <c r="OK96" s="112">
        <f>ROUND(AVERAGEIF($ES$9:$ES$497,$ES96,EY$9:EY$497),0)</f>
        <v>53</v>
      </c>
      <c r="OL96" s="112">
        <f>ROUND(AVERAGEIF($ES$9:$ES$497,$ES96,EZ$9:EZ$497),0)</f>
        <v>20</v>
      </c>
      <c r="OM96" s="112">
        <f>ROUND(AVERAGEIF($ES$9:$ES$497,$ES96,FA$9:FA$497),0)</f>
        <v>18</v>
      </c>
      <c r="ON96" s="112">
        <f>ROUND(AVERAGEIF($ES$9:$ES$497,$ES96,FB$9:FB$497),0)</f>
        <v>23</v>
      </c>
      <c r="OO96" s="112">
        <f>ROUND(AVERAGEIF($ES$9:$ES$497,$ES96,FC$9:FC$497),0)</f>
        <v>23</v>
      </c>
      <c r="OP96" s="112">
        <f>ROUND(AVERAGEIF($ES$9:$ES$497,$ES96,FD$9:FD$497),0)</f>
        <v>64</v>
      </c>
      <c r="OQ96" s="113">
        <f>ROUND(AVERAGEIF($ES$9:$ES$497,$ES96,FE$9:FE$497),0)</f>
        <v>68</v>
      </c>
      <c r="OR96" s="114">
        <f>ROUND(EV96/MAX(EV$9:EV$497)*100,0)</f>
        <v>22</v>
      </c>
      <c r="OS96" s="115">
        <f>ROUND(EW96/MAX(EW$9:EW$497)*100,0)</f>
        <v>9</v>
      </c>
      <c r="OT96" s="115">
        <f>ROUND(EX96/MAX(EX$9:EX$497)*100,0)</f>
        <v>41</v>
      </c>
      <c r="OU96" s="115">
        <f>ROUND(EY96/MAX(EY$9:EY$497)*100,0)</f>
        <v>16</v>
      </c>
      <c r="OV96" s="115">
        <f>ROUND(EZ96/MAX(EZ$9:EZ$497)*100,0)</f>
        <v>9</v>
      </c>
      <c r="OW96" s="115">
        <f>ROUND(FA96/MAX(FA$9:FA$497)*100,0)</f>
        <v>7</v>
      </c>
      <c r="OX96" s="115">
        <f>ROUND(FB96/MAX(FB$9:FB$497)*100,0)</f>
        <v>4</v>
      </c>
      <c r="OY96" s="116">
        <f>ROUND(FC96/MAX(FC$9:FC$497)*100,0)</f>
        <v>3</v>
      </c>
      <c r="OZ96" s="115">
        <f>ROUND(FD96/MAX(FD$9:FD$497)*100,0)</f>
        <v>41</v>
      </c>
      <c r="PA96" s="117">
        <f>ROUND(FE96/MAX(FE$9:FE$497)*100,0)</f>
        <v>22</v>
      </c>
      <c r="PB96" s="118">
        <f t="shared" si="164"/>
        <v>212</v>
      </c>
      <c r="PC96" s="115">
        <f t="shared" si="165"/>
        <v>116</v>
      </c>
      <c r="PD96" s="115">
        <f t="shared" si="166"/>
        <v>239</v>
      </c>
      <c r="PE96" s="115">
        <f t="shared" si="167"/>
        <v>218</v>
      </c>
      <c r="PF96" s="115">
        <f t="shared" si="168"/>
        <v>150</v>
      </c>
      <c r="PG96" s="119">
        <f t="shared" si="169"/>
        <v>119</v>
      </c>
      <c r="PH96" s="118">
        <f>ROUND(PB96/MAX(PB$9:PB$497)*100,0)</f>
        <v>25</v>
      </c>
      <c r="PI96" s="115">
        <f>ROUND(PC96/MAX(PC$9:PC$497)*100,0)</f>
        <v>14</v>
      </c>
      <c r="PJ96" s="115">
        <f>ROUND(PD96/MAX(PD$9:PD$497)*100,0)</f>
        <v>25</v>
      </c>
      <c r="PK96" s="115">
        <f>ROUND(PE96/MAX(PE$9:PE$497)*100,0)</f>
        <v>22</v>
      </c>
      <c r="PL96" s="115">
        <f>ROUND(PF96/MAX(PF$9:PF$497)*100,0)</f>
        <v>21</v>
      </c>
      <c r="PM96" s="119">
        <f>ROUND(PG96/MAX(PG$9:PG$497)*100,0)</f>
        <v>17</v>
      </c>
      <c r="PN96" s="118">
        <f>RANK(PH96,PH$9:PH$497,0)</f>
        <v>337</v>
      </c>
      <c r="PO96" s="115">
        <f>RANK(PI96,PI$9:PI$497,0)</f>
        <v>385</v>
      </c>
      <c r="PP96" s="115">
        <f>RANK(PJ96,PJ$9:PJ$497,0)</f>
        <v>345</v>
      </c>
      <c r="PQ96" s="115">
        <f>RANK(PK96,PK$9:PK$497,0)</f>
        <v>347</v>
      </c>
      <c r="PR96" s="115">
        <f>RANK(PL96,PL$9:PL$497,0)</f>
        <v>371</v>
      </c>
      <c r="PS96" s="119">
        <f>RANK(PM96,PM$9:PM$497,0)</f>
        <v>378</v>
      </c>
      <c r="PT96" s="120">
        <f>ROUND(FZ96/MAX(FZ$9:FZ$497)*100,0)</f>
        <v>50</v>
      </c>
      <c r="PU96" s="115">
        <f>ROUND(GA96/MAX(GA$9:GA$497)*100,0)</f>
        <v>15</v>
      </c>
      <c r="PV96" s="115">
        <f>ROUND(GB96/MAX(GB$9:GB$497)*100,0)</f>
        <v>81</v>
      </c>
      <c r="PW96" s="115">
        <f>ROUND(GC96/MAX(GC$9:GC$497)*100,0)</f>
        <v>44</v>
      </c>
      <c r="PX96" s="115">
        <f>ROUND(GD96/MAX(GD$9:GD$497)*100,0)</f>
        <v>14</v>
      </c>
      <c r="PY96" s="115">
        <f>ROUND(GE96/MAX(GE$9:GE$497)*100,0)</f>
        <v>11</v>
      </c>
      <c r="PZ96" s="115">
        <f>ROUND(GF96/MAX(GF$9:GF$497)*100,0)</f>
        <v>7</v>
      </c>
      <c r="QA96" s="116">
        <f>ROUND(GG96/MAX(GG$9:GG$497)*100,0)</f>
        <v>5</v>
      </c>
      <c r="QB96" s="115">
        <f>ROUND(GH96/MAX(GH$9:GH$497)*100,0)</f>
        <v>60</v>
      </c>
      <c r="QC96" s="121">
        <f>ROUND(GI96/MAX(GI$9:GI$497)*100,0)</f>
        <v>38</v>
      </c>
      <c r="QD96" s="120">
        <f>ROUND(AVERAGEIF($ES$9:$ES$497,$ES96,PT$9:PT$497),0)</f>
        <v>62</v>
      </c>
      <c r="QE96" s="120">
        <f>ROUND(AVERAGEIF($ES$9:$ES$497,$ES96,PU$9:PU$497),0)</f>
        <v>26</v>
      </c>
      <c r="QF96" s="120">
        <f>ROUND(AVERAGEIF($ES$9:$ES$497,$ES96,PV$9:PV$497),0)</f>
        <v>48</v>
      </c>
      <c r="QG96" s="120">
        <f>ROUND(AVERAGEIF($ES$9:$ES$497,$ES96,PW$9:PW$497),0)</f>
        <v>58</v>
      </c>
      <c r="QH96" s="120">
        <f>ROUND(AVERAGEIF($ES$9:$ES$497,$ES96,PX$9:PX$497),0)</f>
        <v>15</v>
      </c>
      <c r="QI96" s="120">
        <f>ROUND(AVERAGEIF($ES$9:$ES$497,$ES96,PY$9:PY$497),0)</f>
        <v>14</v>
      </c>
      <c r="QJ96" s="120">
        <f>ROUND(AVERAGEIF($ES$9:$ES$497,$ES96,PZ$9:PZ$497),0)</f>
        <v>14</v>
      </c>
      <c r="QK96" s="120">
        <f>ROUND(AVERAGEIF($ES$9:$ES$497,$ES96,QA$9:QA$497),0)</f>
        <v>15</v>
      </c>
      <c r="QL96" s="120">
        <f>ROUND(AVERAGEIF($ES$9:$ES$497,$ES96,QB$9:QB$497),0)</f>
        <v>41</v>
      </c>
      <c r="QM96" s="120">
        <f>ROUND(AVERAGEIF($ES$9:$ES$497,$ES96,QC$9:QC$497),0)</f>
        <v>30</v>
      </c>
      <c r="QN96" s="114">
        <f t="shared" si="183"/>
        <v>517</v>
      </c>
      <c r="QO96" s="115">
        <f t="shared" si="184"/>
        <v>249</v>
      </c>
      <c r="QP96" s="115">
        <f t="shared" si="185"/>
        <v>573</v>
      </c>
      <c r="QQ96" s="115">
        <f t="shared" si="186"/>
        <v>532</v>
      </c>
      <c r="QR96" s="115">
        <f t="shared" si="187"/>
        <v>435</v>
      </c>
      <c r="QS96" s="119">
        <f t="shared" si="188"/>
        <v>269</v>
      </c>
      <c r="QT96" s="114">
        <f>ROUND((QN96-MIN(QN$9:QN$497))/(MAX(QN$9:QN$497)-MIN(QN$9:QN$497))*100,0)</f>
        <v>45</v>
      </c>
      <c r="QU96" s="115">
        <f>ROUND((QO96-MIN(QO$9:QO$497))/(MAX(QO$9:QO$497)-MIN(QO$9:QO$497))*100,0)</f>
        <v>6</v>
      </c>
      <c r="QV96" s="115">
        <f>ROUND((QP96-MIN(QP$9:QP$497))/(MAX(QP$9:QP$497)-MIN(QP$9:QP$497))*100,0)</f>
        <v>32</v>
      </c>
      <c r="QW96" s="115">
        <f>ROUND((QQ96-MIN(QQ$9:QQ$497))/(MAX(QQ$9:QQ$497)-MIN(QQ$9:QQ$497))*100,0)</f>
        <v>31</v>
      </c>
      <c r="QX96" s="115">
        <f>ROUND((QR96-MIN(QR$9:QR$497))/(MAX(QR$9:QR$497)-MIN(QR$9:QR$497))*100,0)</f>
        <v>33</v>
      </c>
      <c r="QY96" s="115">
        <f>ROUND((QS96-MIN(QS$9:QS$497))/(MAX(QS$9:QS$497)-MIN(QS$9:QS$497))*100,0)</f>
        <v>20</v>
      </c>
      <c r="QZ96" s="114">
        <f>RANK(QN96,QN$9:QN$497,0)</f>
        <v>144</v>
      </c>
      <c r="RA96" s="115">
        <f>RANK(QO96,QO$9:QO$497,0)</f>
        <v>420</v>
      </c>
      <c r="RB96" s="115">
        <f>RANK(QP96,QP$9:QP$497,0)</f>
        <v>184</v>
      </c>
      <c r="RC96" s="115">
        <f>RANK(QQ96,QQ$9:QQ$497,0)</f>
        <v>268</v>
      </c>
      <c r="RD96" s="115">
        <f>RANK(QR96,QR$9:QR$497,0)</f>
        <v>338</v>
      </c>
      <c r="RE96" s="115">
        <f>RANK(QS96,QS$9:QS$497,0)</f>
        <v>376</v>
      </c>
      <c r="RF96" s="122"/>
      <c r="RG96" s="115">
        <f>($RH$3*(IH96+IJ96)*100*100/MAX(EX$9:EX$497)*$RO$3) +($RH$3*(II96+IJ96)*100*100/MAX(EX$9:EX$497)*$RO$4) + ($RH$3*IK96*100*100/MAX(EX$9:EX$497)*0.098)</f>
        <v>0</v>
      </c>
      <c r="RH96" s="115">
        <f>($RH$4*IL96*100*100/MAX(EZ$9:EZ$497))*$RQ$3</f>
        <v>0</v>
      </c>
      <c r="RI96" s="115">
        <f>($RH$3*IM96*100*100/MAX(EY$9:EY$497))*$RQ$4</f>
        <v>0</v>
      </c>
      <c r="RJ96" s="115">
        <f>($RH$3*IN96*100*100/MAX(EX$9:EX$497))</f>
        <v>0</v>
      </c>
      <c r="RK96" s="115">
        <f>($RH$4*IO96*100*100/MAX(EZ$9:EZ$497))*$RQ$3</f>
        <v>0</v>
      </c>
      <c r="RL96" s="115">
        <f>(($RL$4*IP96*100*((100/MAX(EX$9:EX$497)+100/MAX(EZ$9:EZ$497))/2))+($RL$4*IQ96*100*((100/MAX(EX$9:EX$497)+100/MAX(EZ$9:EZ$497))/2))+($RL$4*IR96*100*((100/MAX(EX$9:EX$497)+100/MAX(EZ$9:EZ$497))/2))+($RL$4*IS96*100*((100/MAX(EX$9:EX$497)+100/MAX(EZ$9:EZ$497))/2))+($RL$4*IT96*100*((100/MAX(EX$9:EX$497)+100/MAX(EZ$9:EZ$497))/2))+($RL$4*IU96*100*((100/MAX(EX$9:EX$497)+100/MAX(EZ$9:EZ$497))/2))+($RL$4*IV96*100*((100/MAX(EX$9:EX$497)+100/MAX(EZ$9:EZ$497))/2))+($RL$4*IW96*100*((100/MAX(EX$9:EX$497)+100/MAX(EZ$9:EZ$497))/2)))*$RS$3</f>
        <v>0</v>
      </c>
      <c r="RM96" s="115">
        <f>(($RH$3*IX96*100*100/MAX(EX$9:EX$497))+($RH$3*IY96*100*100/MAX(EX$9:EX$497))+($RH$3*IZ96*100*100/MAX(EX$9:EX$497))+($RH$3*JA96*100*100/MAX(EX$9:EX$497))+($RH$3*JB96*100*100/MAX(EX$9:EX$497))+($RH$3*JC96*100*100/MAX(EX$9:EX$497))+($RH$3*JD96*100*100/MAX(EX$9:EX$497))+($RH$3*JE96*100*100/MAX(EX$9:EX$497)))*$RS$4</f>
        <v>0</v>
      </c>
      <c r="RN96" s="115">
        <f>(($RH$4*JF96*100*100/MAX(EZ$9:EZ$497)) + ($RH$4*JG96*100*100/MAX(EZ$9:EZ$497)) + ($RH$4*JH96*100*100/MAX(EZ$9:EZ$497)) + ($RH$4*JI96*100*100/MAX(EZ$9:EZ$497)) + ($RH$4*JJ96*100*100/MAX(EZ$9:EZ$497)) + ($RH$4*JK96*100*100/MAX(EZ$9:EZ$497)) + ($RH$4*JL96*100*100/MAX(EZ$9:EZ$497)) + ($RH$4*JM96*100*100/MAX(EZ$9:EZ$497)))*$RU$3</f>
        <v>0</v>
      </c>
      <c r="RO96" s="115">
        <f>(($RL$4*JN96*100*((100/MAX(EX$9:EX$497)+100/MAX(EZ$9:EZ$497))/2))+($RL$4*JO96*100*((100/MAX(EX$9:EX$497)+100/MAX(EZ$9:EZ$497))/2))+($RL$4*JP96*100*((100/MAX(EX$9:EX$497)+100/MAX(EZ$9:EZ$497))/2))+($RL$4*JQ96*100*((100/MAX(EX$9:EX$497)+100/MAX(EZ$9:EZ$497))/2))+($RL$4*JR96*100*((100/MAX(EX$9:EX$497)+100/MAX(EZ$9:EZ$497))/2))+($RL$4*JS96*100*((100/MAX(EX$9:EX$497)+100/MAX(EZ$9:EZ$497))/2))+($RL$4*JT96*100*((100/MAX(EX$9:EX$497)+100/MAX(EZ$9:EZ$497))/2))+($RL$4*JU96*100*((100/MAX(EX$9:EX$497)+100/MAX(EZ$9:EZ$497))/2))+($RL$4*JV96*100*((100/MAX(EX$9:EX$497)+100/MAX(EZ$9:EZ$497))/2))+($RL$4*JW96*100*((100/MAX(EX$9:EX$497)+100/MAX(EZ$9:EZ$497))/2))+($RL$4*JX96*100*((100/MAX(EX$9:EX$497)+100/MAX(EZ$9:EZ$497))/2))+($RL$4*JY96*100*((100/MAX(EX$9:EX$497)+100/MAX(EZ$9:EZ$497))/2))+($RL$4*JZ96*100*((100/MAX(EX$9:EX$497)+100/MAX(EZ$9:EZ$497))/2)))*$RW$3/2</f>
        <v>0</v>
      </c>
      <c r="RP96" s="119">
        <f>($RJ$3*KA96*100*100/MAX(FA$9:FA$497)) + ($RJ$3*KB96*100*100/MAX(FA$9:FA$497)/2) + ($RJ$3*KC96*100*100/MAX(FA$9:FA$497)/2) + ($RJ$3*KD96*100*100/MAX(FA$9:FA$497)/4) + ($RJ$3*KE96*100*100/MAX(FA$9:FA$497)/4)</f>
        <v>0</v>
      </c>
      <c r="RQ96" s="118">
        <f>($RL$4*KF96*100*((100/MAX(EX$9:EX$497)+100/MAX(EZ$9:EZ$497)))) * ($RO$3/2) + (($RL$4*KG96*100*((100/MAX(EX$9:EX$497)+100/MAX(EZ$9:EZ$497))))+($RL$4*KH96*100*((100/MAX(EX$9:EX$497)+100/MAX(EZ$9:EZ$497))))+($RL$4*KI96*100*((100/MAX(EX$9:EX$497)+100/MAX(EZ$9:EZ$497))))+($RL$4*KJ96*100*((100/MAX(EX$9:EX$497)+100/MAX(EZ$9:EZ$497))))+($RL$4*KK96*100*((100/MAX(EX$9:EX$497)+100/MAX(EZ$9:EZ$497))))+($RL$4*KL96*100*((100/MAX(EX$9:EX$497)+100/MAX(EZ$9:EZ$497))))+($RL$4*KM96*100*((100/MAX(EX$9:EX$497)+100/MAX(EZ$9:EZ$497))))+($RL$4*KN96*100*((100/MAX(EX$9:EX$497)+100/MAX(EZ$9:EZ$497))))+($RL$4*KO96*100*((100/MAX(EX$9:EX$497)+100/MAX(EZ$9:EZ$497))))+($RL$4*KP96*100*((100/MAX(EX$9:EX$497)+100/MAX(EZ$9:EZ$497))))+($RL$4*KQ96*100*((100/MAX(EX$9:EX$497)+100/MAX(EZ$9:EZ$497))))+($RL$4*KR96*100*((100/MAX(EX$9:EX$497)+100/MAX(EZ$9:EZ$497))))+($RL$4*KS96*100*((100/MAX(EX$9:EX$497)+100/MAX(EZ$9:EZ$497))))+($RL$4*KV96*100*((100/MAX(EX$9:EX$497)+100/MAX(EZ$9:EZ$497))))) * (($RO$3+$RO$4)/6)</f>
        <v>0</v>
      </c>
      <c r="RR96" s="115">
        <f>(($RL$4*KW96*100*((100/MAX(EX$9:EX$497)+100/MAX(EZ$9:EZ$497))))) * ($RO$3/2) + (($RL$4*KX96*100*((100/MAX(EX$9:EX$497)+100/MAX(EZ$9:EZ$497))))+($RL$4*KY96*100*((100/MAX(EX$9:EX$497)+100/MAX(EZ$9:EZ$497))))+($RL$4*KZ96*100*((100/MAX(EX$9:EX$497)+100/MAX(EZ$9:EZ$497))))+($RL$4*LA96*100*((100/MAX(EX$9:EX$497)+100/MAX(EZ$9:EZ$497))))+($RL$4*LB96*100*((100/MAX(EX$9:EX$497)+100/MAX(EZ$9:EZ$497))))+($RL$4*LC96*100*((100/MAX(EX$9:EX$497)+100/MAX(EZ$9:EZ$497))))) * (($RO$3+$RO$4)/6)</f>
        <v>0</v>
      </c>
      <c r="RS96" s="119">
        <f>(($RL$4*LD96*100*((100/MAX(EX$9:EX$497)+100/MAX(EZ$9:EZ$497))))+($RL$4*LE96*100*((100/MAX(EX$9:EX$497)+100/MAX(EZ$9:EZ$497))))) * (($RO$3+$RO$4)/6)</f>
        <v>0</v>
      </c>
      <c r="RT96" s="118">
        <f>($RJ$4*LH96*100*(100/MAX(EV$9:EV$497)))+($RJ$4*LI96*100*(100/MAX(EV$9:EV$497)))</f>
        <v>0</v>
      </c>
      <c r="RU96" s="119">
        <f>($RJ$4*LJ96*(100/MAX(EV$9:EV$497)))/2 + ($RL$3*LK96*(100/MAX(EW$9:EW$497))) + ($RJ$4*LL96*(100/MAX(EV$9:EV$497)))/4 + ($RL$3*LM96*(100/MAX(EW$9:EW$497)))</f>
        <v>0</v>
      </c>
      <c r="RV96" s="118">
        <f>($RJ$4*LN96*100*100/MAX(EV$9:EV$497)/2)+($RJ$4*LO96*100*100/MAX(EV$9:EV$497)/2)+($RJ$4*LP96*100*100/MAX(EV$9:EV$497))+($RJ$4*LQ96*100*100/MAX(EV$9:EV$497))+($RJ$4*LR96*100*100/MAX(EV$9:EV$497))</f>
        <v>0</v>
      </c>
      <c r="RW96" s="115">
        <f>($RJ$4*LS96*100*100/MAX(EV$9:EV$497)) + (($RJ$4*LT96*100*100/MAX(EV$9:EV$497))+($RJ$4*LU96*100*100/MAX(EV$9:EV$497))+($RJ$4*LV96*100*100/MAX(EV$9:EV$497))+($RJ$4*LW96*100*100/MAX(EV$9:EV$497))+($RJ$4*LX96*100*100/MAX(EV$9:EV$497))+($RJ$4*LY96*100*100/MAX(EV$9:EV$497))+($RJ$4*LZ96*100*100/MAX(EV$9:EV$497))+($RJ$4*MA96*100*100/MAX(EV$9:EV$497)))/2</f>
        <v>0</v>
      </c>
      <c r="RX96" s="119">
        <f>($RJ$4*MB96*100*100/MAX(EV$9:EV$497))+($RJ$4*MC96*100*100/MAX(EV$9:EV$497))+($RJ$4*MD96*100*100/MAX(EV$9:EV$497))+($RJ$4*ME96*100*100/MAX(EV$9:EV$497))+($RJ$4*MF96*100*100/MAX(EV$9:EV$497))+($RJ$4*MG96*100*100/MAX(EV$9:EV$497))+($RJ$4*MH96*100*100/MAX(EV$9:EV$497))+($RJ$4*MI96*100*100/MAX(EV$9:EV$497))+($RJ$4*MJ96*100*100/MAX(EV$9:EV$497))+($RJ$4*MK96*100*100/MAX(EV$9:EV$497))+($RJ$4*ML96*100*100/MAX(EV$9:EV$497))+($RJ$4*MM96*100*100/MAX(EV$9:EV$497))+($RJ$4*MN96*100*100/MAX(EV$9:EV$497))</f>
        <v>0</v>
      </c>
      <c r="RY96" s="118">
        <f>($RJ$4*MQ96*100*100/MAX(EV$9:EV$497))/2 + (($RJ$4*MR96*100*100/MAX(EV$9:EV$497))+($RJ$4*MS96*100*100/MAX(EV$9:EV$497))+($RJ$4*MT96*100*100/MAX(EV$9:EV$497))+($RJ$4*MU96*100*100/MAX(EV$9:EV$497))+($RJ$4*MV96*100*100/MAX(EV$9:EV$497))+($RJ$4*MW96*100*100/MAX(EV$9:EV$497))+($RJ$4*MX96*100*100/MAX(EV$9:EV$497))+($RJ$4*MY96*100*100/MAX(EV$9:EV$497))+($RJ$4*MZ96*100*100/MAX(EV$9:EV$497))+($RJ$4*NA96*100*100/MAX(EV$9:EV$497))+($RJ$4*NB96*100*100/MAX(EV$9:EV$497))+($RJ$4*NC96*100*100/MAX(EV$9:EV$497))+($RJ$4*ND96*100*100/MAX(EV$9:EV$497))+($RJ$4*NG96*100*100/MAX(EV$9:EV$497)))/4</f>
        <v>0</v>
      </c>
      <c r="RZ96" s="115">
        <f>($RJ$4*NH96*100*100/MAX(EV$9:EV$497))/2 + (($RJ$4*NI96*100*100/MAX(EV$9:EV$497))+($RJ$4*NJ96*100*100/MAX(EV$9:EV$497))+($RJ$4*NK96*100*100/MAX(EV$9:EV$497))+($RJ$4*NL96*100*100/MAX(EV$9:EV$497))+($RJ$4*NM96*100*100/MAX(EV$9:EV$497))+($RJ$4*NN96*100*100/MAX(EV$9:EV$497)))/4</f>
        <v>0</v>
      </c>
      <c r="SA96" s="117">
        <f>(($RJ$4*NO96*100*100/MAX(EV$9:EV$497))+($RJ$4*NP96*100*100/MAX(EV$9:EV$497)))/4</f>
        <v>0</v>
      </c>
      <c r="SB96" s="118">
        <f t="shared" si="170"/>
        <v>0</v>
      </c>
      <c r="SC96" s="115">
        <f t="shared" si="171"/>
        <v>0</v>
      </c>
      <c r="SD96" s="115">
        <f t="shared" si="172"/>
        <v>0</v>
      </c>
      <c r="SE96" s="115">
        <f t="shared" si="173"/>
        <v>0</v>
      </c>
      <c r="SF96" s="115">
        <f t="shared" si="174"/>
        <v>0</v>
      </c>
      <c r="SG96" s="115">
        <f t="shared" si="175"/>
        <v>0</v>
      </c>
      <c r="SH96" s="115">
        <f>ROUND(SB96/MAX(SB$9:SB$497)*100,0)</f>
        <v>0</v>
      </c>
      <c r="SI96" s="115">
        <f>ROUND(SC96/MAX(SC$9:SC$497)*100,0)</f>
        <v>0</v>
      </c>
      <c r="SJ96" s="115">
        <f>ROUND(SD96/MAX(SD$9:SD$497)*100,0)</f>
        <v>0</v>
      </c>
      <c r="SK96" s="115">
        <f>ROUND(SE96/MAX(SE$9:SE$497)*100,0)</f>
        <v>0</v>
      </c>
      <c r="SL96" s="115">
        <f>ROUND(SF96/MAX(SF$9:SF$497)*100,0)</f>
        <v>0</v>
      </c>
      <c r="SM96" s="121">
        <f>ROUND(SG96/MAX(SG$9:SG$497)*100,0)</f>
        <v>0</v>
      </c>
      <c r="SN96" s="115">
        <f>ROUND(AVERAGEIF($ES$9:$ES$497,$ES96,SH$9:SH$497),0)</f>
        <v>26</v>
      </c>
      <c r="SO96" s="115">
        <f>ROUND(AVERAGEIF($ES$9:$ES$497,$ES96,SI$9:SI$497),0)</f>
        <v>23</v>
      </c>
      <c r="SP96" s="115">
        <f>ROUND(AVERAGEIF($ES$9:$ES$497,$ES96,SJ$9:SJ$497),0)</f>
        <v>4</v>
      </c>
      <c r="SQ96" s="115">
        <f>ROUND(AVERAGEIF($ES$9:$ES$497,$ES96,SK$9:SK$497),0)</f>
        <v>20</v>
      </c>
      <c r="SR96" s="115">
        <f>ROUND(AVERAGEIF($ES$9:$ES$497,$ES96,SL$9:SL$497),0)</f>
        <v>7</v>
      </c>
      <c r="SS96" s="121">
        <f>ROUND(AVERAGEIF($ES$9:$ES$497,$ES96,SM$9:SM$497),0)</f>
        <v>6</v>
      </c>
      <c r="ST96" s="114">
        <f>RANK(SB96,SB$9:SB$497,0)</f>
        <v>323</v>
      </c>
      <c r="SU96" s="115">
        <f>RANK(SC96,SC$9:SC$497,0)</f>
        <v>320</v>
      </c>
      <c r="SV96" s="115">
        <f>RANK(SD96,SD$9:SD$497,0)</f>
        <v>320</v>
      </c>
      <c r="SW96" s="115">
        <f>RANK(SE96,SE$9:SE$497,0)</f>
        <v>320</v>
      </c>
      <c r="SX96" s="115">
        <f>RANK(SF96,SF$9:SF$497,0)</f>
        <v>317</v>
      </c>
      <c r="SY96" s="115">
        <f>RANK(SG96,SG$9:SG$497,0)</f>
        <v>308</v>
      </c>
      <c r="SZ96" s="115">
        <f>COUNTIFS(SB$9:SB$497,"&gt;"&amp;SB96,$ES$9:$ES$497,$ES96)+1</f>
        <v>73</v>
      </c>
      <c r="TA96" s="115">
        <f>COUNTIFS(SC$9:SC$497,"&gt;"&amp;SC96,$ES$9:$ES$497,$ES96)+1</f>
        <v>73</v>
      </c>
      <c r="TB96" s="115">
        <f>COUNTIFS(SD$9:SD$497,"&gt;"&amp;SD96,$ES$9:$ES$497,$ES96)+1</f>
        <v>71</v>
      </c>
      <c r="TC96" s="115">
        <f>COUNTIFS(SE$9:SE$497,"&gt;"&amp;SE96,$ES$9:$ES$497,$ES96)+1</f>
        <v>73</v>
      </c>
      <c r="TD96" s="115">
        <f>COUNTIFS(SF$9:SF$497,"&gt;"&amp;SF96,$ES$9:$ES$497,$ES96)+1</f>
        <v>71</v>
      </c>
      <c r="TE96" s="117">
        <f>COUNTIFS(SG$9:SG$497,"&gt;"&amp;SG96,$ES$9:$ES$497,$ES96)+1</f>
        <v>70</v>
      </c>
      <c r="TF96" s="118">
        <f t="shared" si="176"/>
        <v>25</v>
      </c>
      <c r="TG96" s="115">
        <f t="shared" si="177"/>
        <v>25</v>
      </c>
      <c r="TH96" s="115">
        <f t="shared" si="178"/>
        <v>14</v>
      </c>
      <c r="TI96" s="115">
        <f t="shared" si="179"/>
        <v>25</v>
      </c>
      <c r="TJ96" s="115">
        <f t="shared" si="180"/>
        <v>22</v>
      </c>
      <c r="TK96" s="115">
        <f t="shared" si="181"/>
        <v>21</v>
      </c>
      <c r="TL96" s="117">
        <f t="shared" si="182"/>
        <v>17</v>
      </c>
      <c r="TM96" s="118">
        <f>ROUND(TF96/MAX(TF$9:TF$497)*100,0)</f>
        <v>14</v>
      </c>
      <c r="TN96" s="115">
        <f>ROUND(TG96/MAX(TG$9:TG$497)*100,0)</f>
        <v>14</v>
      </c>
      <c r="TO96" s="115">
        <f>ROUND(TH96/MAX(TH$9:TH$497)*100,0)</f>
        <v>8</v>
      </c>
      <c r="TP96" s="115">
        <f>ROUND(TI96/MAX(TI$9:TI$497)*100,0)</f>
        <v>14</v>
      </c>
      <c r="TQ96" s="115">
        <f>ROUND(TJ96/MAX(TJ$9:TJ$497)*100,0)</f>
        <v>11</v>
      </c>
      <c r="TR96" s="115">
        <f>ROUND(TK96/MAX(TK$9:TK$497)*100,0)</f>
        <v>11</v>
      </c>
      <c r="TS96" s="119">
        <f>ROUND(TL96/MAX(TL$9:TL$497)*100,0)</f>
        <v>9</v>
      </c>
      <c r="TT96" s="120">
        <f>RANK(TM96,TM$9:TM$497,0)</f>
        <v>380</v>
      </c>
      <c r="TU96" s="115">
        <f>RANK(TN96,TN$9:TN$497,0)</f>
        <v>354</v>
      </c>
      <c r="TV96" s="115">
        <f>RANK(TO96,TO$9:TO$497,0)</f>
        <v>394</v>
      </c>
      <c r="TW96" s="115">
        <f>RANK(TP96,TP$9:TP$497,0)</f>
        <v>354</v>
      </c>
      <c r="TX96" s="115">
        <f>RANK(TQ96,TQ$9:TQ$497,0)</f>
        <v>365</v>
      </c>
      <c r="TY96" s="115">
        <f>RANK(TR96,TR$9:TR$497,0)</f>
        <v>380</v>
      </c>
      <c r="TZ96" s="121">
        <f>RANK(TS96,TS$9:TS$497,0)</f>
        <v>388</v>
      </c>
      <c r="UA96" s="132"/>
      <c r="UB96" s="7" t="s">
        <v>1</v>
      </c>
    </row>
    <row r="97" spans="1:548" x14ac:dyDescent="0.15">
      <c r="A97" s="183">
        <v>89</v>
      </c>
      <c r="B97" s="203" t="s">
        <v>775</v>
      </c>
      <c r="C97" s="63"/>
      <c r="D97" s="63"/>
      <c r="E97" s="64" t="s">
        <v>518</v>
      </c>
      <c r="F97" s="65">
        <v>45</v>
      </c>
      <c r="G97" s="65" t="s">
        <v>547</v>
      </c>
      <c r="H97" s="65" t="s">
        <v>588</v>
      </c>
      <c r="I97" s="66" t="s">
        <v>521</v>
      </c>
      <c r="J97" s="67" t="s">
        <v>521</v>
      </c>
      <c r="K97" s="67" t="s">
        <v>521</v>
      </c>
      <c r="L97" s="67" t="s">
        <v>521</v>
      </c>
      <c r="M97" s="67" t="s">
        <v>521</v>
      </c>
      <c r="N97" s="67" t="s">
        <v>521</v>
      </c>
      <c r="O97" s="67" t="s">
        <v>521</v>
      </c>
      <c r="P97" s="67" t="s">
        <v>521</v>
      </c>
      <c r="Q97" s="67" t="s">
        <v>521</v>
      </c>
      <c r="R97" s="68" t="s">
        <v>521</v>
      </c>
      <c r="S97" s="69" t="s">
        <v>521</v>
      </c>
      <c r="T97" s="67" t="s">
        <v>521</v>
      </c>
      <c r="U97" s="67" t="s">
        <v>521</v>
      </c>
      <c r="V97" s="67" t="s">
        <v>521</v>
      </c>
      <c r="W97" s="67" t="s">
        <v>521</v>
      </c>
      <c r="X97" s="67" t="s">
        <v>521</v>
      </c>
      <c r="Y97" s="67" t="s">
        <v>521</v>
      </c>
      <c r="Z97" s="67" t="s">
        <v>521</v>
      </c>
      <c r="AA97" s="67" t="s">
        <v>521</v>
      </c>
      <c r="AB97" s="68" t="s">
        <v>521</v>
      </c>
      <c r="AC97" s="69" t="s">
        <v>521</v>
      </c>
      <c r="AD97" s="67" t="s">
        <v>521</v>
      </c>
      <c r="AE97" s="67" t="s">
        <v>521</v>
      </c>
      <c r="AF97" s="67" t="s">
        <v>521</v>
      </c>
      <c r="AG97" s="67" t="s">
        <v>521</v>
      </c>
      <c r="AH97" s="67" t="s">
        <v>521</v>
      </c>
      <c r="AI97" s="67" t="s">
        <v>521</v>
      </c>
      <c r="AJ97" s="67" t="s">
        <v>521</v>
      </c>
      <c r="AK97" s="67" t="s">
        <v>520</v>
      </c>
      <c r="AL97" s="68" t="s">
        <v>520</v>
      </c>
      <c r="AM97" s="69" t="s">
        <v>520</v>
      </c>
      <c r="AN97" s="67" t="s">
        <v>520</v>
      </c>
      <c r="AO97" s="67" t="s">
        <v>520</v>
      </c>
      <c r="AP97" s="67" t="s">
        <v>520</v>
      </c>
      <c r="AQ97" s="67" t="s">
        <v>520</v>
      </c>
      <c r="AR97" s="67" t="s">
        <v>520</v>
      </c>
      <c r="AS97" s="67" t="s">
        <v>520</v>
      </c>
      <c r="AT97" s="67" t="s">
        <v>520</v>
      </c>
      <c r="AU97" s="67" t="s">
        <v>521</v>
      </c>
      <c r="AV97" s="68" t="s">
        <v>521</v>
      </c>
      <c r="AW97" s="69" t="s">
        <v>521</v>
      </c>
      <c r="AX97" s="67" t="s">
        <v>521</v>
      </c>
      <c r="AY97" s="67" t="s">
        <v>521</v>
      </c>
      <c r="AZ97" s="67" t="s">
        <v>521</v>
      </c>
      <c r="BA97" s="67" t="s">
        <v>521</v>
      </c>
      <c r="BB97" s="67" t="s">
        <v>521</v>
      </c>
      <c r="BC97" s="67" t="s">
        <v>521</v>
      </c>
      <c r="BD97" s="67" t="s">
        <v>521</v>
      </c>
      <c r="BE97" s="67" t="s">
        <v>521</v>
      </c>
      <c r="BF97" s="68" t="s">
        <v>521</v>
      </c>
      <c r="BG97" s="69" t="s">
        <v>521</v>
      </c>
      <c r="BH97" s="67" t="s">
        <v>521</v>
      </c>
      <c r="BI97" s="67" t="s">
        <v>521</v>
      </c>
      <c r="BJ97" s="67" t="s">
        <v>521</v>
      </c>
      <c r="BK97" s="67" t="s">
        <v>521</v>
      </c>
      <c r="BL97" s="67" t="s">
        <v>521</v>
      </c>
      <c r="BM97" s="67" t="s">
        <v>521</v>
      </c>
      <c r="BN97" s="67" t="s">
        <v>521</v>
      </c>
      <c r="BO97" s="67" t="s">
        <v>521</v>
      </c>
      <c r="BP97" s="68" t="s">
        <v>521</v>
      </c>
      <c r="BQ97" s="70" t="s">
        <v>521</v>
      </c>
      <c r="BR97" s="67" t="s">
        <v>521</v>
      </c>
      <c r="BS97" s="67" t="s">
        <v>521</v>
      </c>
      <c r="BT97" s="67" t="s">
        <v>521</v>
      </c>
      <c r="BU97" s="67" t="s">
        <v>521</v>
      </c>
      <c r="BV97" s="67" t="s">
        <v>521</v>
      </c>
      <c r="BW97" s="67" t="s">
        <v>521</v>
      </c>
      <c r="BX97" s="67" t="s">
        <v>521</v>
      </c>
      <c r="BY97" s="67" t="s">
        <v>521</v>
      </c>
      <c r="BZ97" s="68" t="s">
        <v>521</v>
      </c>
      <c r="CA97" s="69" t="s">
        <v>521</v>
      </c>
      <c r="CB97" s="67" t="s">
        <v>521</v>
      </c>
      <c r="CC97" s="67" t="s">
        <v>521</v>
      </c>
      <c r="CD97" s="67" t="s">
        <v>521</v>
      </c>
      <c r="CE97" s="67" t="s">
        <v>521</v>
      </c>
      <c r="CF97" s="67" t="s">
        <v>521</v>
      </c>
      <c r="CG97" s="67" t="s">
        <v>521</v>
      </c>
      <c r="CH97" s="67" t="s">
        <v>521</v>
      </c>
      <c r="CI97" s="67" t="s">
        <v>521</v>
      </c>
      <c r="CJ97" s="68" t="s">
        <v>521</v>
      </c>
      <c r="CK97" s="69" t="s">
        <v>521</v>
      </c>
      <c r="CL97" s="67" t="s">
        <v>521</v>
      </c>
      <c r="CM97" s="67" t="s">
        <v>521</v>
      </c>
      <c r="CN97" s="67" t="s">
        <v>521</v>
      </c>
      <c r="CO97" s="67" t="s">
        <v>521</v>
      </c>
      <c r="CP97" s="67" t="s">
        <v>521</v>
      </c>
      <c r="CQ97" s="67" t="s">
        <v>521</v>
      </c>
      <c r="CR97" s="67" t="s">
        <v>521</v>
      </c>
      <c r="CS97" s="67" t="s">
        <v>521</v>
      </c>
      <c r="CT97" s="68" t="s">
        <v>521</v>
      </c>
      <c r="CU97" s="69" t="s">
        <v>521</v>
      </c>
      <c r="CV97" s="67" t="s">
        <v>521</v>
      </c>
      <c r="CW97" s="67" t="s">
        <v>521</v>
      </c>
      <c r="CX97" s="67" t="s">
        <v>521</v>
      </c>
      <c r="CY97" s="67" t="s">
        <v>521</v>
      </c>
      <c r="CZ97" s="67" t="s">
        <v>521</v>
      </c>
      <c r="DA97" s="67" t="s">
        <v>521</v>
      </c>
      <c r="DB97" s="67" t="s">
        <v>521</v>
      </c>
      <c r="DC97" s="67" t="s">
        <v>521</v>
      </c>
      <c r="DD97" s="68" t="s">
        <v>521</v>
      </c>
      <c r="DE97" s="69" t="s">
        <v>521</v>
      </c>
      <c r="DF97" s="71" t="s">
        <v>521</v>
      </c>
      <c r="DG97" s="67" t="s">
        <v>521</v>
      </c>
      <c r="DH97" s="67" t="s">
        <v>521</v>
      </c>
      <c r="DI97" s="67" t="s">
        <v>521</v>
      </c>
      <c r="DJ97" s="67" t="s">
        <v>521</v>
      </c>
      <c r="DK97" s="67" t="s">
        <v>521</v>
      </c>
      <c r="DL97" s="67" t="s">
        <v>521</v>
      </c>
      <c r="DM97" s="67" t="s">
        <v>521</v>
      </c>
      <c r="DN97" s="68" t="s">
        <v>521</v>
      </c>
      <c r="DO97" s="70" t="s">
        <v>521</v>
      </c>
      <c r="DP97" s="71" t="s">
        <v>521</v>
      </c>
      <c r="DQ97" s="67" t="s">
        <v>521</v>
      </c>
      <c r="DR97" s="67" t="s">
        <v>521</v>
      </c>
      <c r="DS97" s="67" t="s">
        <v>521</v>
      </c>
      <c r="DT97" s="67" t="s">
        <v>521</v>
      </c>
      <c r="DU97" s="67" t="s">
        <v>521</v>
      </c>
      <c r="DV97" s="67" t="s">
        <v>521</v>
      </c>
      <c r="DW97" s="67" t="s">
        <v>521</v>
      </c>
      <c r="DX97" s="72" t="s">
        <v>521</v>
      </c>
      <c r="DY97" s="73" t="s">
        <v>522</v>
      </c>
      <c r="DZ97" s="74">
        <v>2</v>
      </c>
      <c r="EA97" s="74">
        <v>3</v>
      </c>
      <c r="EB97" s="74">
        <v>3</v>
      </c>
      <c r="EC97" s="75">
        <v>4</v>
      </c>
      <c r="ED97" s="76" t="s">
        <v>522</v>
      </c>
      <c r="EE97" s="74">
        <f t="shared" si="132"/>
        <v>2</v>
      </c>
      <c r="EF97" s="74">
        <f t="shared" si="133"/>
        <v>6</v>
      </c>
      <c r="EG97" s="74">
        <f t="shared" si="134"/>
        <v>18</v>
      </c>
      <c r="EH97" s="77">
        <f t="shared" si="135"/>
        <v>72</v>
      </c>
      <c r="EI97" s="73">
        <v>100</v>
      </c>
      <c r="EJ97" s="74">
        <v>150</v>
      </c>
      <c r="EK97" s="74">
        <v>300</v>
      </c>
      <c r="EL97" s="74">
        <v>500</v>
      </c>
      <c r="EM97" s="75">
        <v>1500</v>
      </c>
      <c r="EN97" s="78">
        <v>1</v>
      </c>
      <c r="EO97" s="79">
        <f t="shared" si="136"/>
        <v>0.75</v>
      </c>
      <c r="EP97" s="79">
        <f t="shared" si="137"/>
        <v>0.5</v>
      </c>
      <c r="EQ97" s="79">
        <f t="shared" si="138"/>
        <v>0.27777777777777779</v>
      </c>
      <c r="ER97" s="80">
        <f t="shared" si="139"/>
        <v>0.20833333333333331</v>
      </c>
      <c r="ES97" s="128" t="s">
        <v>523</v>
      </c>
      <c r="ET97" s="82"/>
      <c r="EU97" s="83">
        <v>4</v>
      </c>
      <c r="EV97" s="73">
        <v>57</v>
      </c>
      <c r="EW97" s="74">
        <v>18</v>
      </c>
      <c r="EX97" s="74">
        <v>21</v>
      </c>
      <c r="EY97" s="74">
        <v>49</v>
      </c>
      <c r="EZ97" s="74">
        <v>11</v>
      </c>
      <c r="FA97" s="74">
        <v>7</v>
      </c>
      <c r="FB97" s="74">
        <v>6</v>
      </c>
      <c r="FC97" s="74">
        <v>6</v>
      </c>
      <c r="FD97" s="74">
        <f t="shared" si="140"/>
        <v>32</v>
      </c>
      <c r="FE97" s="84">
        <f t="shared" si="141"/>
        <v>27</v>
      </c>
      <c r="FF97" s="73">
        <f>RANK(EV97,$EV$9:$EV$497,0)</f>
        <v>247</v>
      </c>
      <c r="FG97" s="74">
        <f>RANK(EW97,$EW$9:$EW$497,0)</f>
        <v>366</v>
      </c>
      <c r="FH97" s="74">
        <f>RANK(EX97,$EX$9:$EX$497,0)</f>
        <v>297</v>
      </c>
      <c r="FI97" s="74">
        <f>RANK(EY97,$EY$9:$EY$497,0)</f>
        <v>133</v>
      </c>
      <c r="FJ97" s="74">
        <f>RANK(EZ97,$EZ$9:$EZ$497,0)</f>
        <v>312</v>
      </c>
      <c r="FK97" s="74">
        <f>RANK(FA97,$FA$9:$FA$497,0)</f>
        <v>361</v>
      </c>
      <c r="FL97" s="74">
        <f>RANK(FB97,$FB$9:$FB$497,0)</f>
        <v>414</v>
      </c>
      <c r="FM97" s="74">
        <f>RANK(FC97,$FC$9:$FC$497,0)</f>
        <v>401</v>
      </c>
      <c r="FN97" s="74">
        <f>RANK(FD97,$FD$9:$FD$497,0)</f>
        <v>354</v>
      </c>
      <c r="FO97" s="84">
        <f>RANK(FE97,$FE$9:$FE$497,0)</f>
        <v>388</v>
      </c>
      <c r="FP97" s="73">
        <f>COUNTIFS($EV$9:$EV$497,"&gt;"&amp;EV97,$ES$9:$ES$497,ES97)+1</f>
        <v>63</v>
      </c>
      <c r="FQ97" s="74">
        <f>COUNTIFS($EW$9:$EW$497,"&gt;"&amp;EW97,$ES$9:$ES$497,ES97)+1</f>
        <v>70</v>
      </c>
      <c r="FR97" s="74">
        <f>COUNTIFS($EX$9:$EX$497,"&gt;"&amp;EX97,$ES$9:$ES$497,ES97)+1</f>
        <v>81</v>
      </c>
      <c r="FS97" s="74">
        <f>COUNTIFS($EY$9:$EY$497,"&gt;"&amp;EY97,$ES$9:$ES$497,ES97)+1</f>
        <v>49</v>
      </c>
      <c r="FT97" s="74">
        <f>COUNTIFS($EZ$9:$EZ$497,"&gt;"&amp;EZ97,$ES$9:$ES$497,ES97)+1</f>
        <v>64</v>
      </c>
      <c r="FU97" s="74">
        <f>COUNTIFS($FA$9:$FA$497,"&gt;"&amp;FA97,$ES$9:$ES$497,ES97)+1</f>
        <v>72</v>
      </c>
      <c r="FV97" s="74">
        <f>COUNTIFS($FB$9:$FB$497,"&gt;"&amp;FB97,$ES$9:$ES$497,ES97)+1</f>
        <v>81</v>
      </c>
      <c r="FW97" s="74">
        <f>COUNTIFS($FC$9:$FC$497,"&gt;"&amp;FC97,$ES$9:$ES$497,ES97)+1</f>
        <v>67</v>
      </c>
      <c r="FX97" s="74">
        <f>COUNTIFS($FD$9:$FD$497,"&gt;"&amp;FD97,$ES$9:$ES$497,ES97)+1</f>
        <v>78</v>
      </c>
      <c r="FY97" s="84">
        <f>COUNTIFS($FE$9:$FE$497,"&gt;"&amp;FE97,$ES$9:$ES$497,ES97)+1</f>
        <v>80</v>
      </c>
      <c r="FZ97" s="85">
        <f t="shared" si="142"/>
        <v>1.27</v>
      </c>
      <c r="GA97" s="86">
        <f t="shared" si="143"/>
        <v>0.4</v>
      </c>
      <c r="GB97" s="86">
        <f t="shared" si="144"/>
        <v>0.47</v>
      </c>
      <c r="GC97" s="86">
        <f t="shared" si="145"/>
        <v>1.0900000000000001</v>
      </c>
      <c r="GD97" s="86">
        <f t="shared" si="146"/>
        <v>0.24</v>
      </c>
      <c r="GE97" s="86">
        <f t="shared" si="147"/>
        <v>0.16</v>
      </c>
      <c r="GF97" s="86">
        <f t="shared" si="148"/>
        <v>0.13</v>
      </c>
      <c r="GG97" s="86">
        <f t="shared" si="149"/>
        <v>0.13</v>
      </c>
      <c r="GH97" s="86">
        <f t="shared" si="150"/>
        <v>0.71</v>
      </c>
      <c r="GI97" s="87">
        <f t="shared" si="151"/>
        <v>0.6</v>
      </c>
      <c r="GJ97" s="85">
        <f>ROUND(((FZ97-AVERAGE(FZ$9:FZ$497))/STDEVP(FZ$9:FZ$497)*10+50),2)</f>
        <v>61.81</v>
      </c>
      <c r="GK97" s="86">
        <f>ROUND(((GA97-AVERAGE(GA$9:GA$497))/STDEVP(GA$9:GA$497)*10+50),2)</f>
        <v>41.32</v>
      </c>
      <c r="GL97" s="86">
        <f>ROUND(((GB97-AVERAGE(GB$9:GB$497))/STDEVP(GB$9:GB$497)*10+50),2)</f>
        <v>45.76</v>
      </c>
      <c r="GM97" s="86">
        <f>ROUND(((GC97-AVERAGE(GC$9:GC$497))/STDEVP(GC$9:GC$497)*10+50),2)</f>
        <v>78.260000000000005</v>
      </c>
      <c r="GN97" s="86">
        <f>ROUND(((GD97-AVERAGE(GD$9:GD$497))/STDEVP(GD$9:GD$497)*10+50),2)</f>
        <v>44.79</v>
      </c>
      <c r="GO97" s="86">
        <f>ROUND(((GE97-AVERAGE(GE$9:GE$497))/STDEVP(GE$9:GE$497)*10+50),2)</f>
        <v>43.16</v>
      </c>
      <c r="GP97" s="86">
        <f>ROUND(((GF97-AVERAGE(GF$9:GF$497))/STDEVP(GF$9:GF$497)*10+50),2)</f>
        <v>34.1</v>
      </c>
      <c r="GQ97" s="86">
        <f>ROUND(((GG97-AVERAGE(GG$9:GG$497))/STDEVP(GG$9:GG$497)*10+50),2)</f>
        <v>34.33</v>
      </c>
      <c r="GR97" s="86">
        <f>ROUND(((GH97-AVERAGE(GH$9:GH$497))/STDEVP(GH$9:GH$497)*10+50),2)</f>
        <v>40.340000000000003</v>
      </c>
      <c r="GS97" s="87">
        <f>ROUND(((GI97-AVERAGE(GI$9:GI$497))/STDEVP(GI$9:GI$497)*10+50),2)</f>
        <v>37.11</v>
      </c>
      <c r="GT97" s="73">
        <f>RANK(GJ97,$GJ$9:$GJ$497,0)</f>
        <v>53</v>
      </c>
      <c r="GU97" s="74">
        <f>RANK(GK97,$GK$9:$GK$497,0)</f>
        <v>342</v>
      </c>
      <c r="GV97" s="74">
        <f>RANK(GL97,$GL$9:$GL$497,0)</f>
        <v>274</v>
      </c>
      <c r="GW97" s="74">
        <f>RANK(GM97,$GM$9:$GM$497,0)</f>
        <v>10</v>
      </c>
      <c r="GX97" s="74">
        <f>RANK(GN97,$GN$9:$GN$497,0)</f>
        <v>286</v>
      </c>
      <c r="GY97" s="74">
        <f>RANK(GO97,$GO$9:$GO$497,0)</f>
        <v>332</v>
      </c>
      <c r="GZ97" s="74">
        <f>RANK(GP97,$GP$9:$GP$497,0)</f>
        <v>432</v>
      </c>
      <c r="HA97" s="74">
        <f>RANK(GQ97,$GQ$9:$GQ$497,0)</f>
        <v>421</v>
      </c>
      <c r="HB97" s="74">
        <f>RANK(GR97,$GR$9:$GR$497,0)</f>
        <v>374</v>
      </c>
      <c r="HC97" s="84">
        <f>RANK(GS97,$GS$9:$GS$497,0)</f>
        <v>418</v>
      </c>
      <c r="HD97" s="85">
        <f>ROUND(AVERAGEIF($ES$9:$ES$497,$ES97,$FZ$9:$FZ$497),2)</f>
        <v>1.1399999999999999</v>
      </c>
      <c r="HE97" s="86">
        <f>ROUND(AVERAGEIF($ES$9:$ES$497,$ES97,$GA$9:$GA$497),2)</f>
        <v>0.46</v>
      </c>
      <c r="HF97" s="86">
        <f>ROUND(AVERAGEIF($ES$9:$ES$497,$ES97,$GB$9:$GB$497),2)</f>
        <v>0.65</v>
      </c>
      <c r="HG97" s="86">
        <f>ROUND(AVERAGEIF($ES$9:$ES$497,$ES97,$GC$9:$GC$497),2)</f>
        <v>0.74</v>
      </c>
      <c r="HH97" s="86">
        <f>ROUND(AVERAGEIF($ES$9:$ES$497,$ES97,$GD$9:$GD$497),2)</f>
        <v>0.27</v>
      </c>
      <c r="HI97" s="86">
        <f>ROUND(AVERAGEIF($ES$9:$ES$497,$ES97,$GE$9:$GE$497),2)</f>
        <v>0.23</v>
      </c>
      <c r="HJ97" s="86">
        <f>ROUND(AVERAGEIF($ES$9:$ES$497,$ES97,$GF$9:$GF$497),2)</f>
        <v>0.3</v>
      </c>
      <c r="HK97" s="86">
        <f>ROUND(AVERAGEIF($ES$9:$ES$497,$ES97,$GG$9:$GG$497),2)</f>
        <v>0.28000000000000003</v>
      </c>
      <c r="HL97" s="86">
        <f>ROUND(AVERAGEIF($ES$9:$ES$497,$ES97,$GH$9:$GH$497),2)</f>
        <v>0.92</v>
      </c>
      <c r="HM97" s="87">
        <f>ROUND(AVERAGEIF($ES$9:$ES$497,$ES97,$GI$9:$GI$497),2)</f>
        <v>0.93</v>
      </c>
      <c r="HN97" s="88">
        <f t="shared" si="152"/>
        <v>0.13000000000000012</v>
      </c>
      <c r="HO97" s="89">
        <f t="shared" si="153"/>
        <v>-0.06</v>
      </c>
      <c r="HP97" s="89">
        <f t="shared" si="154"/>
        <v>-0.18000000000000005</v>
      </c>
      <c r="HQ97" s="89">
        <f t="shared" si="155"/>
        <v>0.35000000000000009</v>
      </c>
      <c r="HR97" s="89">
        <f t="shared" si="156"/>
        <v>-3.0000000000000027E-2</v>
      </c>
      <c r="HS97" s="89">
        <f t="shared" si="157"/>
        <v>-7.0000000000000007E-2</v>
      </c>
      <c r="HT97" s="89">
        <f t="shared" si="158"/>
        <v>-0.16999999999999998</v>
      </c>
      <c r="HU97" s="89">
        <f t="shared" si="159"/>
        <v>-0.15000000000000002</v>
      </c>
      <c r="HV97" s="89">
        <f t="shared" si="160"/>
        <v>-0.21000000000000008</v>
      </c>
      <c r="HW97" s="90">
        <f t="shared" si="161"/>
        <v>-0.33000000000000007</v>
      </c>
      <c r="HX97" s="73">
        <f>COUNTIFS($FZ$9:$FZ$497,"&gt;"&amp;FZ97,$ES$9:$ES$497,$ES97)+1</f>
        <v>27</v>
      </c>
      <c r="HY97" s="74">
        <f>COUNTIFS($GA$9:$GA$497,"&gt;"&amp;GA97,$ES$9:$ES$497,$ES97)+1</f>
        <v>70</v>
      </c>
      <c r="HZ97" s="74">
        <f>COUNTIFS($GB$9:$GB$497,"&gt;"&amp;GB97,$ES$9:$ES$497,$ES97)+1</f>
        <v>79</v>
      </c>
      <c r="IA97" s="74">
        <f>COUNTIFS($GC$9:$GC$497,"&gt;"&amp;GC97,$ES$9:$ES$497,$ES97)+1</f>
        <v>10</v>
      </c>
      <c r="IB97" s="74">
        <f>COUNTIFS($GD$9:$GD$497,"&gt;"&amp;GD97,$ES$9:$ES$497,$ES97)+1</f>
        <v>57</v>
      </c>
      <c r="IC97" s="74">
        <f>COUNTIFS($GE$9:$GE$497,"&gt;"&amp;GE97,$ES$9:$ES$497,$ES97)+1</f>
        <v>75</v>
      </c>
      <c r="ID97" s="74">
        <f>COUNTIFS($GF$9:$GF$497,"&gt;"&amp;GF97,$ES$9:$ES$497,$ES97)+1</f>
        <v>91</v>
      </c>
      <c r="IE97" s="74">
        <f>COUNTIFS($GG$9:$GG$497,"&gt;"&amp;GG97,$ES$9:$ES$497,$ES97)+1</f>
        <v>79</v>
      </c>
      <c r="IF97" s="74">
        <f>COUNTIFS($GH$9:$GH$497,"&gt;"&amp;GH97,$ES$9:$ES$497,$ES97)+1</f>
        <v>80</v>
      </c>
      <c r="IG97" s="84">
        <f>COUNTIFS($GI$9:$GI$497,"&gt;"&amp;GI97,$ES$9:$ES$497,$ES97)+1</f>
        <v>90</v>
      </c>
      <c r="IH97" s="91"/>
      <c r="II97" s="79"/>
      <c r="IJ97" s="79"/>
      <c r="IK97" s="79"/>
      <c r="IL97" s="79"/>
      <c r="IM97" s="92"/>
      <c r="IN97" s="93"/>
      <c r="IO97" s="94"/>
      <c r="IP97" s="95"/>
      <c r="IQ97" s="79"/>
      <c r="IR97" s="79"/>
      <c r="IS97" s="79"/>
      <c r="IT97" s="79"/>
      <c r="IU97" s="79"/>
      <c r="IV97" s="79"/>
      <c r="IW97" s="96"/>
      <c r="IX97" s="93"/>
      <c r="IY97" s="79"/>
      <c r="IZ97" s="79"/>
      <c r="JA97" s="79"/>
      <c r="JB97" s="79"/>
      <c r="JC97" s="79"/>
      <c r="JD97" s="79"/>
      <c r="JE97" s="97"/>
      <c r="JF97" s="95"/>
      <c r="JG97" s="79"/>
      <c r="JH97" s="79"/>
      <c r="JI97" s="79"/>
      <c r="JJ97" s="79"/>
      <c r="JK97" s="79"/>
      <c r="JL97" s="79"/>
      <c r="JM97" s="96"/>
      <c r="JN97" s="93"/>
      <c r="JO97" s="79"/>
      <c r="JP97" s="79"/>
      <c r="JQ97" s="79"/>
      <c r="JR97" s="79"/>
      <c r="JS97" s="79"/>
      <c r="JT97" s="79"/>
      <c r="JU97" s="79"/>
      <c r="JV97" s="79"/>
      <c r="JW97" s="79"/>
      <c r="JX97" s="79"/>
      <c r="JY97" s="79"/>
      <c r="JZ97" s="97"/>
      <c r="KA97" s="93"/>
      <c r="KB97" s="79"/>
      <c r="KC97" s="79"/>
      <c r="KD97" s="79"/>
      <c r="KE97" s="97"/>
      <c r="KF97" s="95"/>
      <c r="KG97" s="79"/>
      <c r="KH97" s="79"/>
      <c r="KI97" s="79"/>
      <c r="KJ97" s="79"/>
      <c r="KK97" s="98"/>
      <c r="KL97" s="79"/>
      <c r="KM97" s="79"/>
      <c r="KN97" s="79"/>
      <c r="KO97" s="79"/>
      <c r="KP97" s="79"/>
      <c r="KQ97" s="79"/>
      <c r="KR97" s="79"/>
      <c r="KS97" s="96"/>
      <c r="KT97" s="96"/>
      <c r="KU97" s="96"/>
      <c r="KV97" s="96"/>
      <c r="KW97" s="93"/>
      <c r="KX97" s="79"/>
      <c r="KY97" s="79"/>
      <c r="KZ97" s="79"/>
      <c r="LA97" s="79"/>
      <c r="LB97" s="79"/>
      <c r="LC97" s="96"/>
      <c r="LD97" s="93"/>
      <c r="LE97" s="94"/>
      <c r="LF97" s="99"/>
      <c r="LG97" s="75"/>
      <c r="LH97" s="93"/>
      <c r="LI97" s="79"/>
      <c r="LJ97" s="74"/>
      <c r="LK97" s="74"/>
      <c r="LL97" s="74"/>
      <c r="LM97" s="100"/>
      <c r="LN97" s="95"/>
      <c r="LO97" s="79"/>
      <c r="LP97" s="79"/>
      <c r="LQ97" s="79"/>
      <c r="LR97" s="96"/>
      <c r="LS97" s="93"/>
      <c r="LT97" s="79"/>
      <c r="LU97" s="79"/>
      <c r="LV97" s="79"/>
      <c r="LW97" s="79"/>
      <c r="LX97" s="79"/>
      <c r="LY97" s="79"/>
      <c r="LZ97" s="79"/>
      <c r="MA97" s="97"/>
      <c r="MB97" s="95"/>
      <c r="MC97" s="79"/>
      <c r="MD97" s="79"/>
      <c r="ME97" s="79"/>
      <c r="MF97" s="79"/>
      <c r="MG97" s="79"/>
      <c r="MH97" s="79"/>
      <c r="MI97" s="79"/>
      <c r="MJ97" s="79"/>
      <c r="MK97" s="79"/>
      <c r="ML97" s="79"/>
      <c r="MM97" s="79"/>
      <c r="MN97" s="98"/>
      <c r="MO97" s="98"/>
      <c r="MP97" s="96"/>
      <c r="MQ97" s="93"/>
      <c r="MR97" s="79"/>
      <c r="MS97" s="79"/>
      <c r="MT97" s="79"/>
      <c r="MU97" s="79"/>
      <c r="MV97" s="98"/>
      <c r="MW97" s="79"/>
      <c r="MX97" s="79"/>
      <c r="MY97" s="79"/>
      <c r="MZ97" s="79"/>
      <c r="NA97" s="79"/>
      <c r="NB97" s="79"/>
      <c r="NC97" s="79"/>
      <c r="ND97" s="96"/>
      <c r="NE97" s="96"/>
      <c r="NF97" s="96"/>
      <c r="NG97" s="96"/>
      <c r="NH97" s="93"/>
      <c r="NI97" s="79"/>
      <c r="NJ97" s="79">
        <v>0.03</v>
      </c>
      <c r="NK97" s="79"/>
      <c r="NL97" s="79"/>
      <c r="NM97" s="79"/>
      <c r="NN97" s="94"/>
      <c r="NO97" s="93"/>
      <c r="NP97" s="80"/>
      <c r="NQ97" s="124" t="s">
        <v>772</v>
      </c>
      <c r="NR97" s="102" t="s">
        <v>778</v>
      </c>
      <c r="NS97" s="102"/>
      <c r="NT97" s="102"/>
      <c r="NU97" s="102"/>
      <c r="NV97" s="104">
        <v>43720</v>
      </c>
      <c r="NW97" s="102" t="s">
        <v>525</v>
      </c>
      <c r="NX97" s="133" t="s">
        <v>779</v>
      </c>
      <c r="NY97" s="126" t="s">
        <v>780</v>
      </c>
      <c r="NZ97" s="133" t="s">
        <v>779</v>
      </c>
      <c r="OA97" s="134"/>
      <c r="OB97" s="134"/>
      <c r="OC97" s="134"/>
      <c r="OD97" s="108">
        <f t="shared" si="162"/>
        <v>72</v>
      </c>
      <c r="OE97" s="109">
        <v>6</v>
      </c>
      <c r="OF97" s="110">
        <f t="shared" si="163"/>
        <v>100</v>
      </c>
      <c r="OG97" s="109">
        <v>5</v>
      </c>
      <c r="OH97" s="111">
        <f>ROUND(AVERAGEIF($ES$9:$ES$497,$ES97,EV$9:EV$497),0)</f>
        <v>79</v>
      </c>
      <c r="OI97" s="112">
        <f>ROUND(AVERAGEIF($ES$9:$ES$497,$ES97,EW$9:EW$497),0)</f>
        <v>32</v>
      </c>
      <c r="OJ97" s="112">
        <f>ROUND(AVERAGEIF($ES$9:$ES$497,$ES97,EX$9:EX$497),0)</f>
        <v>45</v>
      </c>
      <c r="OK97" s="112">
        <f>ROUND(AVERAGEIF($ES$9:$ES$497,$ES97,EY$9:EY$497),0)</f>
        <v>53</v>
      </c>
      <c r="OL97" s="112">
        <f>ROUND(AVERAGEIF($ES$9:$ES$497,$ES97,EZ$9:EZ$497),0)</f>
        <v>20</v>
      </c>
      <c r="OM97" s="112">
        <f>ROUND(AVERAGEIF($ES$9:$ES$497,$ES97,FA$9:FA$497),0)</f>
        <v>18</v>
      </c>
      <c r="ON97" s="112">
        <f>ROUND(AVERAGEIF($ES$9:$ES$497,$ES97,FB$9:FB$497),0)</f>
        <v>23</v>
      </c>
      <c r="OO97" s="112">
        <f>ROUND(AVERAGEIF($ES$9:$ES$497,$ES97,FC$9:FC$497),0)</f>
        <v>23</v>
      </c>
      <c r="OP97" s="112">
        <f>ROUND(AVERAGEIF($ES$9:$ES$497,$ES97,FD$9:FD$497),0)</f>
        <v>64</v>
      </c>
      <c r="OQ97" s="113">
        <f>ROUND(AVERAGEIF($ES$9:$ES$497,$ES97,FE$9:FE$497),0)</f>
        <v>68</v>
      </c>
      <c r="OR97" s="114">
        <f>ROUND(EV97/MAX(EV$9:EV$497)*100,0)</f>
        <v>32</v>
      </c>
      <c r="OS97" s="115">
        <f>ROUND(EW97/MAX(EW$9:EW$497)*100,0)</f>
        <v>14</v>
      </c>
      <c r="OT97" s="115">
        <f>ROUND(EX97/MAX(EX$9:EX$497)*100,0)</f>
        <v>18</v>
      </c>
      <c r="OU97" s="115">
        <f>ROUND(EY97/MAX(EY$9:EY$497)*100,0)</f>
        <v>33</v>
      </c>
      <c r="OV97" s="115">
        <f>ROUND(EZ97/MAX(EZ$9:EZ$497)*100,0)</f>
        <v>9</v>
      </c>
      <c r="OW97" s="115">
        <f>ROUND(FA97/MAX(FA$9:FA$497)*100,0)</f>
        <v>6</v>
      </c>
      <c r="OX97" s="115">
        <f>ROUND(FB97/MAX(FB$9:FB$497)*100,0)</f>
        <v>4</v>
      </c>
      <c r="OY97" s="116">
        <f>ROUND(FC97/MAX(FC$9:FC$497)*100,0)</f>
        <v>4</v>
      </c>
      <c r="OZ97" s="115">
        <f>ROUND(FD97/MAX(FD$9:FD$497)*100,0)</f>
        <v>22</v>
      </c>
      <c r="PA97" s="117">
        <f>ROUND(FE97/MAX(FE$9:FE$497)*100,0)</f>
        <v>11</v>
      </c>
      <c r="PB97" s="118">
        <f t="shared" si="164"/>
        <v>191</v>
      </c>
      <c r="PC97" s="115">
        <f t="shared" si="165"/>
        <v>164</v>
      </c>
      <c r="PD97" s="115">
        <f t="shared" si="166"/>
        <v>218</v>
      </c>
      <c r="PE97" s="115">
        <f t="shared" si="167"/>
        <v>199</v>
      </c>
      <c r="PF97" s="115">
        <f t="shared" si="168"/>
        <v>239</v>
      </c>
      <c r="PG97" s="119">
        <f t="shared" si="169"/>
        <v>180</v>
      </c>
      <c r="PH97" s="118">
        <f>ROUND(PB97/MAX(PB$9:PB$497)*100,0)</f>
        <v>23</v>
      </c>
      <c r="PI97" s="115">
        <f>ROUND(PC97/MAX(PC$9:PC$497)*100,0)</f>
        <v>20</v>
      </c>
      <c r="PJ97" s="115">
        <f>ROUND(PD97/MAX(PD$9:PD$497)*100,0)</f>
        <v>23</v>
      </c>
      <c r="PK97" s="115">
        <f>ROUND(PE97/MAX(PE$9:PE$497)*100,0)</f>
        <v>20</v>
      </c>
      <c r="PL97" s="115">
        <f>ROUND(PF97/MAX(PF$9:PF$497)*100,0)</f>
        <v>34</v>
      </c>
      <c r="PM97" s="119">
        <f>ROUND(PG97/MAX(PG$9:PG$497)*100,0)</f>
        <v>26</v>
      </c>
      <c r="PN97" s="118">
        <f>RANK(PH97,PH$9:PH$497,0)</f>
        <v>352</v>
      </c>
      <c r="PO97" s="115">
        <f>RANK(PI97,PI$9:PI$497,0)</f>
        <v>351</v>
      </c>
      <c r="PP97" s="115">
        <f>RANK(PJ97,PJ$9:PJ$497,0)</f>
        <v>356</v>
      </c>
      <c r="PQ97" s="115">
        <f>RANK(PK97,PK$9:PK$497,0)</f>
        <v>360</v>
      </c>
      <c r="PR97" s="115">
        <f>RANK(PL97,PL$9:PL$497,0)</f>
        <v>294</v>
      </c>
      <c r="PS97" s="119">
        <f>RANK(PM97,PM$9:PM$497,0)</f>
        <v>317</v>
      </c>
      <c r="PT97" s="120">
        <f>ROUND(FZ97/MAX(FZ$9:FZ$497)*100,0)</f>
        <v>69</v>
      </c>
      <c r="PU97" s="115">
        <f>ROUND(GA97/MAX(GA$9:GA$497)*100,0)</f>
        <v>22</v>
      </c>
      <c r="PV97" s="115">
        <f>ROUND(GB97/MAX(GB$9:GB$497)*100,0)</f>
        <v>34</v>
      </c>
      <c r="PW97" s="115">
        <f>ROUND(GC97/MAX(GC$9:GC$497)*100,0)</f>
        <v>87</v>
      </c>
      <c r="PX97" s="115">
        <f>ROUND(GD97/MAX(GD$9:GD$497)*100,0)</f>
        <v>13</v>
      </c>
      <c r="PY97" s="115">
        <f>ROUND(GE97/MAX(GE$9:GE$497)*100,0)</f>
        <v>10</v>
      </c>
      <c r="PZ97" s="115">
        <f>ROUND(GF97/MAX(GF$9:GF$497)*100,0)</f>
        <v>6</v>
      </c>
      <c r="QA97" s="116">
        <f>ROUND(GG97/MAX(GG$9:GG$497)*100,0)</f>
        <v>7</v>
      </c>
      <c r="QB97" s="115">
        <f>ROUND(GH97/MAX(GH$9:GH$497)*100,0)</f>
        <v>32</v>
      </c>
      <c r="QC97" s="121">
        <f>ROUND(GI97/MAX(GI$9:GI$497)*100,0)</f>
        <v>19</v>
      </c>
      <c r="QD97" s="120">
        <f>ROUND(AVERAGEIF($ES$9:$ES$497,$ES97,PT$9:PT$497),0)</f>
        <v>62</v>
      </c>
      <c r="QE97" s="120">
        <f>ROUND(AVERAGEIF($ES$9:$ES$497,$ES97,PU$9:PU$497),0)</f>
        <v>26</v>
      </c>
      <c r="QF97" s="120">
        <f>ROUND(AVERAGEIF($ES$9:$ES$497,$ES97,PV$9:PV$497),0)</f>
        <v>48</v>
      </c>
      <c r="QG97" s="120">
        <f>ROUND(AVERAGEIF($ES$9:$ES$497,$ES97,PW$9:PW$497),0)</f>
        <v>58</v>
      </c>
      <c r="QH97" s="120">
        <f>ROUND(AVERAGEIF($ES$9:$ES$497,$ES97,PX$9:PX$497),0)</f>
        <v>15</v>
      </c>
      <c r="QI97" s="120">
        <f>ROUND(AVERAGEIF($ES$9:$ES$497,$ES97,PY$9:PY$497),0)</f>
        <v>14</v>
      </c>
      <c r="QJ97" s="120">
        <f>ROUND(AVERAGEIF($ES$9:$ES$497,$ES97,PZ$9:PZ$497),0)</f>
        <v>14</v>
      </c>
      <c r="QK97" s="120">
        <f>ROUND(AVERAGEIF($ES$9:$ES$497,$ES97,QA$9:QA$497),0)</f>
        <v>15</v>
      </c>
      <c r="QL97" s="120">
        <f>ROUND(AVERAGEIF($ES$9:$ES$497,$ES97,QB$9:QB$497),0)</f>
        <v>41</v>
      </c>
      <c r="QM97" s="120">
        <f>ROUND(AVERAGEIF($ES$9:$ES$497,$ES97,QC$9:QC$497),0)</f>
        <v>30</v>
      </c>
      <c r="QN97" s="114">
        <f t="shared" si="183"/>
        <v>424</v>
      </c>
      <c r="QO97" s="115">
        <f t="shared" si="184"/>
        <v>340</v>
      </c>
      <c r="QP97" s="115">
        <f t="shared" si="185"/>
        <v>476</v>
      </c>
      <c r="QQ97" s="115">
        <f t="shared" si="186"/>
        <v>445</v>
      </c>
      <c r="QR97" s="115">
        <f t="shared" si="187"/>
        <v>694</v>
      </c>
      <c r="QS97" s="119">
        <f t="shared" si="188"/>
        <v>402</v>
      </c>
      <c r="QT97" s="114">
        <f>ROUND((QN97-MIN(QN$9:QN$497))/(MAX(QN$9:QN$497)-MIN(QN$9:QN$497))*100,0)</f>
        <v>31</v>
      </c>
      <c r="QU97" s="115">
        <f>ROUND((QO97-MIN(QO$9:QO$497))/(MAX(QO$9:QO$497)-MIN(QO$9:QO$497))*100,0)</f>
        <v>19</v>
      </c>
      <c r="QV97" s="115">
        <f>ROUND((QP97-MIN(QP$9:QP$497))/(MAX(QP$9:QP$497)-MIN(QP$9:QP$497))*100,0)</f>
        <v>18</v>
      </c>
      <c r="QW97" s="115">
        <f>ROUND((QQ97-MIN(QQ$9:QQ$497))/(MAX(QQ$9:QQ$497)-MIN(QQ$9:QQ$497))*100,0)</f>
        <v>20</v>
      </c>
      <c r="QX97" s="115">
        <f>ROUND((QR97-MIN(QR$9:QR$497))/(MAX(QR$9:QR$497)-MIN(QR$9:QR$497))*100,0)</f>
        <v>79</v>
      </c>
      <c r="QY97" s="115">
        <f>ROUND((QS97-MIN(QS$9:QS$497))/(MAX(QS$9:QS$497)-MIN(QS$9:QS$497))*100,0)</f>
        <v>46</v>
      </c>
      <c r="QZ97" s="114">
        <f>RANK(QN97,QN$9:QN$497,0)</f>
        <v>307</v>
      </c>
      <c r="RA97" s="115">
        <f>RANK(QO97,QO$9:QO$497,0)</f>
        <v>288</v>
      </c>
      <c r="RB97" s="115">
        <f>RANK(QP97,QP$9:QP$497,0)</f>
        <v>359</v>
      </c>
      <c r="RC97" s="115">
        <f>RANK(QQ97,QQ$9:QQ$497,0)</f>
        <v>375</v>
      </c>
      <c r="RD97" s="115">
        <f>RANK(QR97,QR$9:QR$497,0)</f>
        <v>35</v>
      </c>
      <c r="RE97" s="115">
        <f>RANK(QS97,QS$9:QS$497,0)</f>
        <v>151</v>
      </c>
      <c r="RF97" s="122"/>
      <c r="RG97" s="115">
        <f>($RH$3*(IH97+IJ97)*100*100/MAX(EX$9:EX$497)*$RO$3) +($RH$3*(II97+IJ97)*100*100/MAX(EX$9:EX$497)*$RO$4) + ($RH$3*IK97*100*100/MAX(EX$9:EX$497)*0.098)</f>
        <v>0</v>
      </c>
      <c r="RH97" s="115">
        <f>($RH$4*IL97*100*100/MAX(EZ$9:EZ$497))*$RQ$3</f>
        <v>0</v>
      </c>
      <c r="RI97" s="115">
        <f>($RH$3*IM97*100*100/MAX(EY$9:EY$497))*$RQ$4</f>
        <v>0</v>
      </c>
      <c r="RJ97" s="115">
        <f>($RH$3*IN97*100*100/MAX(EX$9:EX$497))</f>
        <v>0</v>
      </c>
      <c r="RK97" s="115">
        <f>($RH$4*IO97*100*100/MAX(EZ$9:EZ$497))*$RQ$3</f>
        <v>0</v>
      </c>
      <c r="RL97" s="115">
        <f>(($RL$4*IP97*100*((100/MAX(EX$9:EX$497)+100/MAX(EZ$9:EZ$497))/2))+($RL$4*IQ97*100*((100/MAX(EX$9:EX$497)+100/MAX(EZ$9:EZ$497))/2))+($RL$4*IR97*100*((100/MAX(EX$9:EX$497)+100/MAX(EZ$9:EZ$497))/2))+($RL$4*IS97*100*((100/MAX(EX$9:EX$497)+100/MAX(EZ$9:EZ$497))/2))+($RL$4*IT97*100*((100/MAX(EX$9:EX$497)+100/MAX(EZ$9:EZ$497))/2))+($RL$4*IU97*100*((100/MAX(EX$9:EX$497)+100/MAX(EZ$9:EZ$497))/2))+($RL$4*IV97*100*((100/MAX(EX$9:EX$497)+100/MAX(EZ$9:EZ$497))/2))+($RL$4*IW97*100*((100/MAX(EX$9:EX$497)+100/MAX(EZ$9:EZ$497))/2)))*$RS$3</f>
        <v>0</v>
      </c>
      <c r="RM97" s="115">
        <f>(($RH$3*IX97*100*100/MAX(EX$9:EX$497))+($RH$3*IY97*100*100/MAX(EX$9:EX$497))+($RH$3*IZ97*100*100/MAX(EX$9:EX$497))+($RH$3*JA97*100*100/MAX(EX$9:EX$497))+($RH$3*JB97*100*100/MAX(EX$9:EX$497))+($RH$3*JC97*100*100/MAX(EX$9:EX$497))+($RH$3*JD97*100*100/MAX(EX$9:EX$497))+($RH$3*JE97*100*100/MAX(EX$9:EX$497)))*$RS$4</f>
        <v>0</v>
      </c>
      <c r="RN97" s="115">
        <f>(($RH$4*JF97*100*100/MAX(EZ$9:EZ$497)) + ($RH$4*JG97*100*100/MAX(EZ$9:EZ$497)) + ($RH$4*JH97*100*100/MAX(EZ$9:EZ$497)) + ($RH$4*JI97*100*100/MAX(EZ$9:EZ$497)) + ($RH$4*JJ97*100*100/MAX(EZ$9:EZ$497)) + ($RH$4*JK97*100*100/MAX(EZ$9:EZ$497)) + ($RH$4*JL97*100*100/MAX(EZ$9:EZ$497)) + ($RH$4*JM97*100*100/MAX(EZ$9:EZ$497)))*$RU$3</f>
        <v>0</v>
      </c>
      <c r="RO97" s="115">
        <f>(($RL$4*JN97*100*((100/MAX(EX$9:EX$497)+100/MAX(EZ$9:EZ$497))/2))+($RL$4*JO97*100*((100/MAX(EX$9:EX$497)+100/MAX(EZ$9:EZ$497))/2))+($RL$4*JP97*100*((100/MAX(EX$9:EX$497)+100/MAX(EZ$9:EZ$497))/2))+($RL$4*JQ97*100*((100/MAX(EX$9:EX$497)+100/MAX(EZ$9:EZ$497))/2))+($RL$4*JR97*100*((100/MAX(EX$9:EX$497)+100/MAX(EZ$9:EZ$497))/2))+($RL$4*JS97*100*((100/MAX(EX$9:EX$497)+100/MAX(EZ$9:EZ$497))/2))+($RL$4*JT97*100*((100/MAX(EX$9:EX$497)+100/MAX(EZ$9:EZ$497))/2))+($RL$4*JU97*100*((100/MAX(EX$9:EX$497)+100/MAX(EZ$9:EZ$497))/2))+($RL$4*JV97*100*((100/MAX(EX$9:EX$497)+100/MAX(EZ$9:EZ$497))/2))+($RL$4*JW97*100*((100/MAX(EX$9:EX$497)+100/MAX(EZ$9:EZ$497))/2))+($RL$4*JX97*100*((100/MAX(EX$9:EX$497)+100/MAX(EZ$9:EZ$497))/2))+($RL$4*JY97*100*((100/MAX(EX$9:EX$497)+100/MAX(EZ$9:EZ$497))/2))+($RL$4*JZ97*100*((100/MAX(EX$9:EX$497)+100/MAX(EZ$9:EZ$497))/2)))*$RW$3/2</f>
        <v>0</v>
      </c>
      <c r="RP97" s="119">
        <f>($RJ$3*KA97*100*100/MAX(FA$9:FA$497)) + ($RJ$3*KB97*100*100/MAX(FA$9:FA$497)/2) + ($RJ$3*KC97*100*100/MAX(FA$9:FA$497)/2) + ($RJ$3*KD97*100*100/MAX(FA$9:FA$497)/4) + ($RJ$3*KE97*100*100/MAX(FA$9:FA$497)/4)</f>
        <v>0</v>
      </c>
      <c r="RQ97" s="118">
        <f>($RL$4*KF97*100*((100/MAX(EX$9:EX$497)+100/MAX(EZ$9:EZ$497)))) * ($RO$3/2) + (($RL$4*KG97*100*((100/MAX(EX$9:EX$497)+100/MAX(EZ$9:EZ$497))))+($RL$4*KH97*100*((100/MAX(EX$9:EX$497)+100/MAX(EZ$9:EZ$497))))+($RL$4*KI97*100*((100/MAX(EX$9:EX$497)+100/MAX(EZ$9:EZ$497))))+($RL$4*KJ97*100*((100/MAX(EX$9:EX$497)+100/MAX(EZ$9:EZ$497))))+($RL$4*KK97*100*((100/MAX(EX$9:EX$497)+100/MAX(EZ$9:EZ$497))))+($RL$4*KL97*100*((100/MAX(EX$9:EX$497)+100/MAX(EZ$9:EZ$497))))+($RL$4*KM97*100*((100/MAX(EX$9:EX$497)+100/MAX(EZ$9:EZ$497))))+($RL$4*KN97*100*((100/MAX(EX$9:EX$497)+100/MAX(EZ$9:EZ$497))))+($RL$4*KO97*100*((100/MAX(EX$9:EX$497)+100/MAX(EZ$9:EZ$497))))+($RL$4*KP97*100*((100/MAX(EX$9:EX$497)+100/MAX(EZ$9:EZ$497))))+($RL$4*KQ97*100*((100/MAX(EX$9:EX$497)+100/MAX(EZ$9:EZ$497))))+($RL$4*KR97*100*((100/MAX(EX$9:EX$497)+100/MAX(EZ$9:EZ$497))))+($RL$4*KS97*100*((100/MAX(EX$9:EX$497)+100/MAX(EZ$9:EZ$497))))+($RL$4*KV97*100*((100/MAX(EX$9:EX$497)+100/MAX(EZ$9:EZ$497))))) * (($RO$3+$RO$4)/6)</f>
        <v>0</v>
      </c>
      <c r="RR97" s="115">
        <f>(($RL$4*KW97*100*((100/MAX(EX$9:EX$497)+100/MAX(EZ$9:EZ$497))))) * ($RO$3/2) + (($RL$4*KX97*100*((100/MAX(EX$9:EX$497)+100/MAX(EZ$9:EZ$497))))+($RL$4*KY97*100*((100/MAX(EX$9:EX$497)+100/MAX(EZ$9:EZ$497))))+($RL$4*KZ97*100*((100/MAX(EX$9:EX$497)+100/MAX(EZ$9:EZ$497))))+($RL$4*LA97*100*((100/MAX(EX$9:EX$497)+100/MAX(EZ$9:EZ$497))))+($RL$4*LB97*100*((100/MAX(EX$9:EX$497)+100/MAX(EZ$9:EZ$497))))+($RL$4*LC97*100*((100/MAX(EX$9:EX$497)+100/MAX(EZ$9:EZ$497))))) * (($RO$3+$RO$4)/6)</f>
        <v>0</v>
      </c>
      <c r="RS97" s="119">
        <f>(($RL$4*LD97*100*((100/MAX(EX$9:EX$497)+100/MAX(EZ$9:EZ$497))))+($RL$4*LE97*100*((100/MAX(EX$9:EX$497)+100/MAX(EZ$9:EZ$497))))) * (($RO$3+$RO$4)/6)</f>
        <v>0</v>
      </c>
      <c r="RT97" s="118">
        <f>($RJ$4*LH97*100*(100/MAX(EV$9:EV$497)))+($RJ$4*LI97*100*(100/MAX(EV$9:EV$497)))</f>
        <v>0</v>
      </c>
      <c r="RU97" s="119">
        <f>($RJ$4*LJ97*(100/MAX(EV$9:EV$497)))/2 + ($RL$3*LK97*(100/MAX(EW$9:EW$497))) + ($RJ$4*LL97*(100/MAX(EV$9:EV$497)))/4 + ($RL$3*LM97*(100/MAX(EW$9:EW$497)))</f>
        <v>0</v>
      </c>
      <c r="RV97" s="118">
        <f>($RJ$4*LN97*100*100/MAX(EV$9:EV$497)/2)+($RJ$4*LO97*100*100/MAX(EV$9:EV$497)/2)+($RJ$4*LP97*100*100/MAX(EV$9:EV$497))+($RJ$4*LQ97*100*100/MAX(EV$9:EV$497))+($RJ$4*LR97*100*100/MAX(EV$9:EV$497))</f>
        <v>0</v>
      </c>
      <c r="RW97" s="115">
        <f>($RJ$4*LS97*100*100/MAX(EV$9:EV$497)) + (($RJ$4*LT97*100*100/MAX(EV$9:EV$497))+($RJ$4*LU97*100*100/MAX(EV$9:EV$497))+($RJ$4*LV97*100*100/MAX(EV$9:EV$497))+($RJ$4*LW97*100*100/MAX(EV$9:EV$497))+($RJ$4*LX97*100*100/MAX(EV$9:EV$497))+($RJ$4*LY97*100*100/MAX(EV$9:EV$497))+($RJ$4*LZ97*100*100/MAX(EV$9:EV$497))+($RJ$4*MA97*100*100/MAX(EV$9:EV$497)))/2</f>
        <v>0</v>
      </c>
      <c r="RX97" s="119">
        <f>($RJ$4*MB97*100*100/MAX(EV$9:EV$497))+($RJ$4*MC97*100*100/MAX(EV$9:EV$497))+($RJ$4*MD97*100*100/MAX(EV$9:EV$497))+($RJ$4*ME97*100*100/MAX(EV$9:EV$497))+($RJ$4*MF97*100*100/MAX(EV$9:EV$497))+($RJ$4*MG97*100*100/MAX(EV$9:EV$497))+($RJ$4*MH97*100*100/MAX(EV$9:EV$497))+($RJ$4*MI97*100*100/MAX(EV$9:EV$497))+($RJ$4*MJ97*100*100/MAX(EV$9:EV$497))+($RJ$4*MK97*100*100/MAX(EV$9:EV$497))+($RJ$4*ML97*100*100/MAX(EV$9:EV$497))+($RJ$4*MM97*100*100/MAX(EV$9:EV$497))+($RJ$4*MN97*100*100/MAX(EV$9:EV$497))</f>
        <v>0</v>
      </c>
      <c r="RY97" s="118">
        <f>($RJ$4*MQ97*100*100/MAX(EV$9:EV$497))/2 + (($RJ$4*MR97*100*100/MAX(EV$9:EV$497))+($RJ$4*MS97*100*100/MAX(EV$9:EV$497))+($RJ$4*MT97*100*100/MAX(EV$9:EV$497))+($RJ$4*MU97*100*100/MAX(EV$9:EV$497))+($RJ$4*MV97*100*100/MAX(EV$9:EV$497))+($RJ$4*MW97*100*100/MAX(EV$9:EV$497))+($RJ$4*MX97*100*100/MAX(EV$9:EV$497))+($RJ$4*MY97*100*100/MAX(EV$9:EV$497))+($RJ$4*MZ97*100*100/MAX(EV$9:EV$497))+($RJ$4*NA97*100*100/MAX(EV$9:EV$497))+($RJ$4*NB97*100*100/MAX(EV$9:EV$497))+($RJ$4*NC97*100*100/MAX(EV$9:EV$497))+($RJ$4*ND97*100*100/MAX(EV$9:EV$497))+($RJ$4*NG97*100*100/MAX(EV$9:EV$497)))/4</f>
        <v>0</v>
      </c>
      <c r="RZ97" s="115">
        <f>($RJ$4*NH97*100*100/MAX(EV$9:EV$497))/2 + (($RJ$4*NI97*100*100/MAX(EV$9:EV$497))+($RJ$4*NJ97*100*100/MAX(EV$9:EV$497))+($RJ$4*NK97*100*100/MAX(EV$9:EV$497))+($RJ$4*NL97*100*100/MAX(EV$9:EV$497))+($RJ$4*NM97*100*100/MAX(EV$9:EV$497))+($RJ$4*NN97*100*100/MAX(EV$9:EV$497)))/4</f>
        <v>1.2640449438202248</v>
      </c>
      <c r="SA97" s="117">
        <f>(($RJ$4*NO97*100*100/MAX(EV$9:EV$497))+($RJ$4*NP97*100*100/MAX(EV$9:EV$497)))/4</f>
        <v>0</v>
      </c>
      <c r="SB97" s="118">
        <f t="shared" si="170"/>
        <v>1.2640449438202248</v>
      </c>
      <c r="SC97" s="115">
        <f t="shared" si="171"/>
        <v>0.25280898876404495</v>
      </c>
      <c r="SD97" s="115">
        <f t="shared" si="172"/>
        <v>0.3160112359550562</v>
      </c>
      <c r="SE97" s="115">
        <f t="shared" si="173"/>
        <v>0.25280898876404495</v>
      </c>
      <c r="SF97" s="115">
        <f t="shared" si="174"/>
        <v>0.3160112359550562</v>
      </c>
      <c r="SG97" s="115">
        <f t="shared" si="175"/>
        <v>1.2640449438202248</v>
      </c>
      <c r="SH97" s="115">
        <f>ROUND(SB97/MAX(SB$9:SB$497)*100,0)</f>
        <v>2</v>
      </c>
      <c r="SI97" s="115">
        <f>ROUND(SC97/MAX(SC$9:SC$497)*100,0)</f>
        <v>0</v>
      </c>
      <c r="SJ97" s="115">
        <f>ROUND(SD97/MAX(SD$9:SD$497)*100,0)</f>
        <v>1</v>
      </c>
      <c r="SK97" s="115">
        <f>ROUND(SE97/MAX(SE$9:SE$497)*100,0)</f>
        <v>0</v>
      </c>
      <c r="SL97" s="115">
        <f>ROUND(SF97/MAX(SF$9:SF$497)*100,0)</f>
        <v>1</v>
      </c>
      <c r="SM97" s="121">
        <f>ROUND(SG97/MAX(SG$9:SG$497)*100,0)</f>
        <v>1</v>
      </c>
      <c r="SN97" s="115">
        <f>ROUND(AVERAGEIF($ES$9:$ES$497,$ES97,SH$9:SH$497),0)</f>
        <v>26</v>
      </c>
      <c r="SO97" s="115">
        <f>ROUND(AVERAGEIF($ES$9:$ES$497,$ES97,SI$9:SI$497),0)</f>
        <v>23</v>
      </c>
      <c r="SP97" s="115">
        <f>ROUND(AVERAGEIF($ES$9:$ES$497,$ES97,SJ$9:SJ$497),0)</f>
        <v>4</v>
      </c>
      <c r="SQ97" s="115">
        <f>ROUND(AVERAGEIF($ES$9:$ES$497,$ES97,SK$9:SK$497),0)</f>
        <v>20</v>
      </c>
      <c r="SR97" s="115">
        <f>ROUND(AVERAGEIF($ES$9:$ES$497,$ES97,SL$9:SL$497),0)</f>
        <v>7</v>
      </c>
      <c r="SS97" s="121">
        <f>ROUND(AVERAGEIF($ES$9:$ES$497,$ES97,SM$9:SM$497),0)</f>
        <v>6</v>
      </c>
      <c r="ST97" s="114">
        <f>RANK(SB97,SB$9:SB$497,0)</f>
        <v>310</v>
      </c>
      <c r="SU97" s="115">
        <f>RANK(SC97,SC$9:SC$497,0)</f>
        <v>307</v>
      </c>
      <c r="SV97" s="115">
        <f>RANK(SD97,SD$9:SD$497,0)</f>
        <v>307</v>
      </c>
      <c r="SW97" s="115">
        <f>RANK(SE97,SE$9:SE$497,0)</f>
        <v>307</v>
      </c>
      <c r="SX97" s="115">
        <f>RANK(SF97,SF$9:SF$497,0)</f>
        <v>304</v>
      </c>
      <c r="SY97" s="115">
        <f>RANK(SG97,SG$9:SG$497,0)</f>
        <v>295</v>
      </c>
      <c r="SZ97" s="115">
        <f>COUNTIFS(SB$9:SB$497,"&gt;"&amp;SB97,$ES$9:$ES$497,$ES97)+1</f>
        <v>70</v>
      </c>
      <c r="TA97" s="115">
        <f>COUNTIFS(SC$9:SC$497,"&gt;"&amp;SC97,$ES$9:$ES$497,$ES97)+1</f>
        <v>70</v>
      </c>
      <c r="TB97" s="115">
        <f>COUNTIFS(SD$9:SD$497,"&gt;"&amp;SD97,$ES$9:$ES$497,$ES97)+1</f>
        <v>68</v>
      </c>
      <c r="TC97" s="115">
        <f>COUNTIFS(SE$9:SE$497,"&gt;"&amp;SE97,$ES$9:$ES$497,$ES97)+1</f>
        <v>70</v>
      </c>
      <c r="TD97" s="115">
        <f>COUNTIFS(SF$9:SF$497,"&gt;"&amp;SF97,$ES$9:$ES$497,$ES97)+1</f>
        <v>68</v>
      </c>
      <c r="TE97" s="117">
        <f>COUNTIFS(SG$9:SG$497,"&gt;"&amp;SG97,$ES$9:$ES$497,$ES97)+1</f>
        <v>67</v>
      </c>
      <c r="TF97" s="118">
        <f t="shared" si="176"/>
        <v>36</v>
      </c>
      <c r="TG97" s="115">
        <f t="shared" si="177"/>
        <v>23</v>
      </c>
      <c r="TH97" s="115">
        <f t="shared" si="178"/>
        <v>21</v>
      </c>
      <c r="TI97" s="115">
        <f t="shared" si="179"/>
        <v>23</v>
      </c>
      <c r="TJ97" s="115">
        <f t="shared" si="180"/>
        <v>21</v>
      </c>
      <c r="TK97" s="115">
        <f t="shared" si="181"/>
        <v>35</v>
      </c>
      <c r="TL97" s="117">
        <f t="shared" si="182"/>
        <v>27</v>
      </c>
      <c r="TM97" s="118">
        <f>ROUND(TF97/MAX(TF$9:TF$497)*100,0)</f>
        <v>20</v>
      </c>
      <c r="TN97" s="115">
        <f>ROUND(TG97/MAX(TG$9:TG$497)*100,0)</f>
        <v>13</v>
      </c>
      <c r="TO97" s="115">
        <f>ROUND(TH97/MAX(TH$9:TH$497)*100,0)</f>
        <v>12</v>
      </c>
      <c r="TP97" s="115">
        <f>ROUND(TI97/MAX(TI$9:TI$497)*100,0)</f>
        <v>13</v>
      </c>
      <c r="TQ97" s="115">
        <f>ROUND(TJ97/MAX(TJ$9:TJ$497)*100,0)</f>
        <v>11</v>
      </c>
      <c r="TR97" s="115">
        <f>ROUND(TK97/MAX(TK$9:TK$497)*100,0)</f>
        <v>18</v>
      </c>
      <c r="TS97" s="119">
        <f>ROUND(TL97/MAX(TL$9:TL$497)*100,0)</f>
        <v>14</v>
      </c>
      <c r="TT97" s="120">
        <f>RANK(TM97,TM$9:TM$497,0)</f>
        <v>346</v>
      </c>
      <c r="TU97" s="115">
        <f>RANK(TN97,TN$9:TN$497,0)</f>
        <v>365</v>
      </c>
      <c r="TV97" s="115">
        <f>RANK(TO97,TO$9:TO$497,0)</f>
        <v>352</v>
      </c>
      <c r="TW97" s="115">
        <f>RANK(TP97,TP$9:TP$497,0)</f>
        <v>364</v>
      </c>
      <c r="TX97" s="115">
        <f>RANK(TQ97,TQ$9:TQ$497,0)</f>
        <v>365</v>
      </c>
      <c r="TY97" s="115">
        <f>RANK(TR97,TR$9:TR$497,0)</f>
        <v>309</v>
      </c>
      <c r="TZ97" s="121">
        <f>RANK(TS97,TS$9:TS$497,0)</f>
        <v>330</v>
      </c>
      <c r="UA97" s="132"/>
      <c r="UB97" s="7" t="s">
        <v>1</v>
      </c>
    </row>
    <row r="98" spans="1:548" x14ac:dyDescent="0.15">
      <c r="A98" s="62">
        <v>90</v>
      </c>
      <c r="B98" s="203" t="s">
        <v>778</v>
      </c>
      <c r="C98" s="63"/>
      <c r="D98" s="63"/>
      <c r="E98" s="64" t="s">
        <v>518</v>
      </c>
      <c r="F98" s="65">
        <v>45</v>
      </c>
      <c r="G98" s="65" t="s">
        <v>571</v>
      </c>
      <c r="H98" s="65"/>
      <c r="I98" s="66" t="s">
        <v>521</v>
      </c>
      <c r="J98" s="67" t="s">
        <v>521</v>
      </c>
      <c r="K98" s="67" t="s">
        <v>521</v>
      </c>
      <c r="L98" s="67" t="s">
        <v>521</v>
      </c>
      <c r="M98" s="67" t="s">
        <v>521</v>
      </c>
      <c r="N98" s="67" t="s">
        <v>521</v>
      </c>
      <c r="O98" s="67" t="s">
        <v>521</v>
      </c>
      <c r="P98" s="67" t="s">
        <v>521</v>
      </c>
      <c r="Q98" s="67" t="s">
        <v>521</v>
      </c>
      <c r="R98" s="68" t="s">
        <v>521</v>
      </c>
      <c r="S98" s="69" t="s">
        <v>521</v>
      </c>
      <c r="T98" s="67" t="s">
        <v>521</v>
      </c>
      <c r="U98" s="67" t="s">
        <v>521</v>
      </c>
      <c r="V98" s="67" t="s">
        <v>521</v>
      </c>
      <c r="W98" s="67" t="s">
        <v>521</v>
      </c>
      <c r="X98" s="67" t="s">
        <v>521</v>
      </c>
      <c r="Y98" s="67" t="s">
        <v>521</v>
      </c>
      <c r="Z98" s="67" t="s">
        <v>521</v>
      </c>
      <c r="AA98" s="67" t="s">
        <v>521</v>
      </c>
      <c r="AB98" s="68" t="s">
        <v>521</v>
      </c>
      <c r="AC98" s="69" t="s">
        <v>521</v>
      </c>
      <c r="AD98" s="67" t="s">
        <v>521</v>
      </c>
      <c r="AE98" s="67" t="s">
        <v>521</v>
      </c>
      <c r="AF98" s="67" t="s">
        <v>521</v>
      </c>
      <c r="AG98" s="67" t="s">
        <v>521</v>
      </c>
      <c r="AH98" s="67" t="s">
        <v>521</v>
      </c>
      <c r="AI98" s="67" t="s">
        <v>521</v>
      </c>
      <c r="AJ98" s="67" t="s">
        <v>521</v>
      </c>
      <c r="AK98" s="67" t="s">
        <v>520</v>
      </c>
      <c r="AL98" s="68" t="s">
        <v>520</v>
      </c>
      <c r="AM98" s="69" t="s">
        <v>520</v>
      </c>
      <c r="AN98" s="67" t="s">
        <v>521</v>
      </c>
      <c r="AO98" s="67" t="s">
        <v>521</v>
      </c>
      <c r="AP98" s="67" t="s">
        <v>521</v>
      </c>
      <c r="AQ98" s="67" t="s">
        <v>521</v>
      </c>
      <c r="AR98" s="67" t="s">
        <v>521</v>
      </c>
      <c r="AS98" s="67" t="s">
        <v>521</v>
      </c>
      <c r="AT98" s="67" t="s">
        <v>521</v>
      </c>
      <c r="AU98" s="67" t="s">
        <v>521</v>
      </c>
      <c r="AV98" s="68" t="s">
        <v>521</v>
      </c>
      <c r="AW98" s="69" t="s">
        <v>521</v>
      </c>
      <c r="AX98" s="67" t="s">
        <v>521</v>
      </c>
      <c r="AY98" s="67" t="s">
        <v>521</v>
      </c>
      <c r="AZ98" s="67" t="s">
        <v>521</v>
      </c>
      <c r="BA98" s="67" t="s">
        <v>521</v>
      </c>
      <c r="BB98" s="67" t="s">
        <v>521</v>
      </c>
      <c r="BC98" s="67" t="s">
        <v>521</v>
      </c>
      <c r="BD98" s="67" t="s">
        <v>521</v>
      </c>
      <c r="BE98" s="67" t="s">
        <v>521</v>
      </c>
      <c r="BF98" s="68" t="s">
        <v>521</v>
      </c>
      <c r="BG98" s="69" t="s">
        <v>521</v>
      </c>
      <c r="BH98" s="67" t="s">
        <v>521</v>
      </c>
      <c r="BI98" s="67" t="s">
        <v>521</v>
      </c>
      <c r="BJ98" s="67" t="s">
        <v>521</v>
      </c>
      <c r="BK98" s="67" t="s">
        <v>521</v>
      </c>
      <c r="BL98" s="67" t="s">
        <v>521</v>
      </c>
      <c r="BM98" s="67" t="s">
        <v>521</v>
      </c>
      <c r="BN98" s="67" t="s">
        <v>521</v>
      </c>
      <c r="BO98" s="67" t="s">
        <v>521</v>
      </c>
      <c r="BP98" s="68" t="s">
        <v>521</v>
      </c>
      <c r="BQ98" s="70" t="s">
        <v>521</v>
      </c>
      <c r="BR98" s="67" t="s">
        <v>521</v>
      </c>
      <c r="BS98" s="67" t="s">
        <v>521</v>
      </c>
      <c r="BT98" s="67" t="s">
        <v>521</v>
      </c>
      <c r="BU98" s="67" t="s">
        <v>521</v>
      </c>
      <c r="BV98" s="67" t="s">
        <v>521</v>
      </c>
      <c r="BW98" s="67" t="s">
        <v>521</v>
      </c>
      <c r="BX98" s="67" t="s">
        <v>521</v>
      </c>
      <c r="BY98" s="67" t="s">
        <v>521</v>
      </c>
      <c r="BZ98" s="68" t="s">
        <v>521</v>
      </c>
      <c r="CA98" s="69" t="s">
        <v>521</v>
      </c>
      <c r="CB98" s="67" t="s">
        <v>521</v>
      </c>
      <c r="CC98" s="67" t="s">
        <v>521</v>
      </c>
      <c r="CD98" s="67" t="s">
        <v>521</v>
      </c>
      <c r="CE98" s="67" t="s">
        <v>521</v>
      </c>
      <c r="CF98" s="67" t="s">
        <v>521</v>
      </c>
      <c r="CG98" s="67" t="s">
        <v>521</v>
      </c>
      <c r="CH98" s="67" t="s">
        <v>521</v>
      </c>
      <c r="CI98" s="67" t="s">
        <v>521</v>
      </c>
      <c r="CJ98" s="68" t="s">
        <v>521</v>
      </c>
      <c r="CK98" s="69" t="s">
        <v>521</v>
      </c>
      <c r="CL98" s="67" t="s">
        <v>521</v>
      </c>
      <c r="CM98" s="67" t="s">
        <v>521</v>
      </c>
      <c r="CN98" s="67" t="s">
        <v>521</v>
      </c>
      <c r="CO98" s="67" t="s">
        <v>521</v>
      </c>
      <c r="CP98" s="67" t="s">
        <v>521</v>
      </c>
      <c r="CQ98" s="67" t="s">
        <v>521</v>
      </c>
      <c r="CR98" s="67" t="s">
        <v>521</v>
      </c>
      <c r="CS98" s="67" t="s">
        <v>521</v>
      </c>
      <c r="CT98" s="68" t="s">
        <v>521</v>
      </c>
      <c r="CU98" s="69" t="s">
        <v>521</v>
      </c>
      <c r="CV98" s="67" t="s">
        <v>521</v>
      </c>
      <c r="CW98" s="67" t="s">
        <v>521</v>
      </c>
      <c r="CX98" s="67" t="s">
        <v>521</v>
      </c>
      <c r="CY98" s="67" t="s">
        <v>521</v>
      </c>
      <c r="CZ98" s="67" t="s">
        <v>521</v>
      </c>
      <c r="DA98" s="67" t="s">
        <v>521</v>
      </c>
      <c r="DB98" s="67" t="s">
        <v>521</v>
      </c>
      <c r="DC98" s="67" t="s">
        <v>521</v>
      </c>
      <c r="DD98" s="68" t="s">
        <v>521</v>
      </c>
      <c r="DE98" s="69" t="s">
        <v>521</v>
      </c>
      <c r="DF98" s="71" t="s">
        <v>521</v>
      </c>
      <c r="DG98" s="67" t="s">
        <v>521</v>
      </c>
      <c r="DH98" s="67" t="s">
        <v>521</v>
      </c>
      <c r="DI98" s="67" t="s">
        <v>521</v>
      </c>
      <c r="DJ98" s="67" t="s">
        <v>521</v>
      </c>
      <c r="DK98" s="67" t="s">
        <v>521</v>
      </c>
      <c r="DL98" s="67" t="s">
        <v>521</v>
      </c>
      <c r="DM98" s="67" t="s">
        <v>521</v>
      </c>
      <c r="DN98" s="68" t="s">
        <v>521</v>
      </c>
      <c r="DO98" s="70" t="s">
        <v>521</v>
      </c>
      <c r="DP98" s="71" t="s">
        <v>521</v>
      </c>
      <c r="DQ98" s="67" t="s">
        <v>521</v>
      </c>
      <c r="DR98" s="67" t="s">
        <v>521</v>
      </c>
      <c r="DS98" s="67" t="s">
        <v>521</v>
      </c>
      <c r="DT98" s="67" t="s">
        <v>521</v>
      </c>
      <c r="DU98" s="67" t="s">
        <v>521</v>
      </c>
      <c r="DV98" s="67" t="s">
        <v>521</v>
      </c>
      <c r="DW98" s="67" t="s">
        <v>521</v>
      </c>
      <c r="DX98" s="72" t="s">
        <v>521</v>
      </c>
      <c r="DY98" s="73" t="s">
        <v>522</v>
      </c>
      <c r="DZ98" s="74">
        <v>2</v>
      </c>
      <c r="EA98" s="74">
        <v>3</v>
      </c>
      <c r="EB98" s="74">
        <v>3</v>
      </c>
      <c r="EC98" s="75">
        <v>4</v>
      </c>
      <c r="ED98" s="76" t="s">
        <v>522</v>
      </c>
      <c r="EE98" s="74">
        <f t="shared" si="132"/>
        <v>2</v>
      </c>
      <c r="EF98" s="74">
        <f t="shared" si="133"/>
        <v>6</v>
      </c>
      <c r="EG98" s="74">
        <f t="shared" si="134"/>
        <v>18</v>
      </c>
      <c r="EH98" s="77">
        <f t="shared" si="135"/>
        <v>72</v>
      </c>
      <c r="EI98" s="73">
        <v>600</v>
      </c>
      <c r="EJ98" s="74">
        <v>900</v>
      </c>
      <c r="EK98" s="74">
        <v>1800</v>
      </c>
      <c r="EL98" s="74">
        <v>3000</v>
      </c>
      <c r="EM98" s="75">
        <v>9000</v>
      </c>
      <c r="EN98" s="78">
        <v>1</v>
      </c>
      <c r="EO98" s="79">
        <f t="shared" si="136"/>
        <v>0.75</v>
      </c>
      <c r="EP98" s="79">
        <f t="shared" si="137"/>
        <v>0.5</v>
      </c>
      <c r="EQ98" s="79">
        <f t="shared" si="138"/>
        <v>0.27777777777777773</v>
      </c>
      <c r="ER98" s="80">
        <f t="shared" si="139"/>
        <v>0.20833333333333334</v>
      </c>
      <c r="ES98" s="128" t="s">
        <v>564</v>
      </c>
      <c r="ET98" s="82"/>
      <c r="EU98" s="83">
        <v>4</v>
      </c>
      <c r="EV98" s="73">
        <v>55</v>
      </c>
      <c r="EW98" s="74">
        <v>38</v>
      </c>
      <c r="EX98" s="74">
        <v>31</v>
      </c>
      <c r="EY98" s="74">
        <v>30</v>
      </c>
      <c r="EZ98" s="74">
        <v>17</v>
      </c>
      <c r="FA98" s="74">
        <v>19</v>
      </c>
      <c r="FB98" s="74">
        <v>56</v>
      </c>
      <c r="FC98" s="74">
        <v>43</v>
      </c>
      <c r="FD98" s="74">
        <f t="shared" si="140"/>
        <v>48</v>
      </c>
      <c r="FE98" s="84">
        <f t="shared" si="141"/>
        <v>74</v>
      </c>
      <c r="FF98" s="73">
        <f>RANK(EV98,$EV$9:$EV$497,0)</f>
        <v>258</v>
      </c>
      <c r="FG98" s="74">
        <f>RANK(EW98,$EW$9:$EW$497,0)</f>
        <v>244</v>
      </c>
      <c r="FH98" s="74">
        <f>RANK(EX98,$EX$9:$EX$497,0)</f>
        <v>226</v>
      </c>
      <c r="FI98" s="74">
        <f>RANK(EY98,$EY$9:$EY$497,0)</f>
        <v>235</v>
      </c>
      <c r="FJ98" s="74">
        <f>RANK(EZ98,$EZ$9:$EZ$497,0)</f>
        <v>228</v>
      </c>
      <c r="FK98" s="74">
        <f>RANK(FA98,$FA$9:$FA$497,0)</f>
        <v>200</v>
      </c>
      <c r="FL98" s="74">
        <f>RANK(FB98,$FB$9:$FB$497,0)</f>
        <v>142</v>
      </c>
      <c r="FM98" s="74">
        <f>RANK(FC98,$FC$9:$FC$497,0)</f>
        <v>201</v>
      </c>
      <c r="FN98" s="74">
        <f>RANK(FD98,$FD$9:$FD$497,0)</f>
        <v>296</v>
      </c>
      <c r="FO98" s="84">
        <f>RANK(FE98,$FE$9:$FE$497,0)</f>
        <v>230</v>
      </c>
      <c r="FP98" s="73">
        <f>COUNTIFS($EV$9:$EV$497,"&gt;"&amp;EV98,$ES$9:$ES$497,ES98)+1</f>
        <v>59</v>
      </c>
      <c r="FQ98" s="74">
        <f>COUNTIFS($EW$9:$EW$497,"&gt;"&amp;EW98,$ES$9:$ES$497,ES98)+1</f>
        <v>60</v>
      </c>
      <c r="FR98" s="74">
        <f>COUNTIFS($EX$9:$EX$497,"&gt;"&amp;EX98,$ES$9:$ES$497,ES98)+1</f>
        <v>69</v>
      </c>
      <c r="FS98" s="74">
        <f>COUNTIFS($EY$9:$EY$497,"&gt;"&amp;EY98,$ES$9:$ES$497,ES98)+1</f>
        <v>57</v>
      </c>
      <c r="FT98" s="74">
        <f>COUNTIFS($EZ$9:$EZ$497,"&gt;"&amp;EZ98,$ES$9:$ES$497,ES98)+1</f>
        <v>62</v>
      </c>
      <c r="FU98" s="74">
        <f>COUNTIFS($FA$9:$FA$497,"&gt;"&amp;FA98,$ES$9:$ES$497,ES98)+1</f>
        <v>55</v>
      </c>
      <c r="FV98" s="74">
        <f>COUNTIFS($FB$9:$FB$497,"&gt;"&amp;FB98,$ES$9:$ES$497,ES98)+1</f>
        <v>64</v>
      </c>
      <c r="FW98" s="74">
        <f>COUNTIFS($FC$9:$FC$497,"&gt;"&amp;FC98,$ES$9:$ES$497,ES98)+1</f>
        <v>67</v>
      </c>
      <c r="FX98" s="74">
        <f>COUNTIFS($FD$9:$FD$497,"&gt;"&amp;FD98,$ES$9:$ES$497,ES98)+1</f>
        <v>69</v>
      </c>
      <c r="FY98" s="84">
        <f>COUNTIFS($FE$9:$FE$497,"&gt;"&amp;FE98,$ES$9:$ES$497,ES98)+1</f>
        <v>68</v>
      </c>
      <c r="FZ98" s="85">
        <f t="shared" si="142"/>
        <v>1.22</v>
      </c>
      <c r="GA98" s="86">
        <f t="shared" si="143"/>
        <v>0.84</v>
      </c>
      <c r="GB98" s="86">
        <f t="shared" si="144"/>
        <v>0.69</v>
      </c>
      <c r="GC98" s="86">
        <f t="shared" si="145"/>
        <v>0.67</v>
      </c>
      <c r="GD98" s="86">
        <f t="shared" si="146"/>
        <v>0.38</v>
      </c>
      <c r="GE98" s="86">
        <f t="shared" si="147"/>
        <v>0.42</v>
      </c>
      <c r="GF98" s="86">
        <f t="shared" si="148"/>
        <v>1.24</v>
      </c>
      <c r="GG98" s="86">
        <f t="shared" si="149"/>
        <v>0.96</v>
      </c>
      <c r="GH98" s="86">
        <f t="shared" si="150"/>
        <v>1.07</v>
      </c>
      <c r="GI98" s="87">
        <f t="shared" si="151"/>
        <v>1.64</v>
      </c>
      <c r="GJ98" s="85">
        <f>ROUND(((FZ98-AVERAGE(FZ$9:FZ$497))/STDEVP(FZ$9:FZ$497)*10+50),2)</f>
        <v>59.86</v>
      </c>
      <c r="GK98" s="86">
        <f>ROUND(((GA98-AVERAGE(GA$9:GA$497))/STDEVP(GA$9:GA$497)*10+50),2)</f>
        <v>54.47</v>
      </c>
      <c r="GL98" s="86">
        <f>ROUND(((GB98-AVERAGE(GB$9:GB$497))/STDEVP(GB$9:GB$497)*10+50),2)</f>
        <v>54.03</v>
      </c>
      <c r="GM98" s="86">
        <f>ROUND(((GC98-AVERAGE(GC$9:GC$497))/STDEVP(GC$9:GC$497)*10+50),2)</f>
        <v>57.21</v>
      </c>
      <c r="GN98" s="86">
        <f>ROUND(((GD98-AVERAGE(GD$9:GD$497))/STDEVP(GD$9:GD$497)*10+50),2)</f>
        <v>49.58</v>
      </c>
      <c r="GO98" s="86">
        <f>ROUND(((GE98-AVERAGE(GE$9:GE$497))/STDEVP(GE$9:GE$497)*10+50),2)</f>
        <v>52.6</v>
      </c>
      <c r="GP98" s="86">
        <f>ROUND(((GF98-AVERAGE(GF$9:GF$497))/STDEVP(GF$9:GF$497)*10+50),2)</f>
        <v>69.05</v>
      </c>
      <c r="GQ98" s="86">
        <f>ROUND(((GG98-AVERAGE(GG$9:GG$497))/STDEVP(GG$9:GG$497)*10+50),2)</f>
        <v>60.29</v>
      </c>
      <c r="GR98" s="86">
        <f>ROUND(((GH98-AVERAGE(GH$9:GH$497))/STDEVP(GH$9:GH$497)*10+50),2)</f>
        <v>53.47</v>
      </c>
      <c r="GS98" s="87">
        <f>ROUND(((GI98-AVERAGE(GI$9:GI$497))/STDEVP(GI$9:GI$497)*10+50),2)</f>
        <v>58.95</v>
      </c>
      <c r="GT98" s="73">
        <f>RANK(GJ98,$GJ$9:$GJ$497,0)</f>
        <v>76</v>
      </c>
      <c r="GU98" s="74">
        <f>RANK(GK98,$GK$9:$GK$497,0)</f>
        <v>138</v>
      </c>
      <c r="GV98" s="74">
        <f>RANK(GL98,$GL$9:$GL$497,0)</f>
        <v>136</v>
      </c>
      <c r="GW98" s="74">
        <f>RANK(GM98,$GM$9:$GM$497,0)</f>
        <v>72</v>
      </c>
      <c r="GX98" s="74">
        <f>RANK(GN98,$GN$9:$GN$497,0)</f>
        <v>135</v>
      </c>
      <c r="GY98" s="74">
        <f>RANK(GO98,$GO$9:$GO$497,0)</f>
        <v>97</v>
      </c>
      <c r="GZ98" s="74">
        <f>RANK(GP98,$GP$9:$GP$497,0)</f>
        <v>15</v>
      </c>
      <c r="HA98" s="74">
        <f>RANK(GQ98,$GQ$9:$GQ$497,0)</f>
        <v>65</v>
      </c>
      <c r="HB98" s="74">
        <f>RANK(GR98,$GR$9:$GR$497,0)</f>
        <v>124</v>
      </c>
      <c r="HC98" s="84">
        <f>RANK(GS98,$GS$9:$GS$497,0)</f>
        <v>77</v>
      </c>
      <c r="HD98" s="85">
        <f>ROUND(AVERAGEIF($ES$9:$ES$497,$ES98,$FZ$9:$FZ$497),2)</f>
        <v>0.92</v>
      </c>
      <c r="HE98" s="86">
        <f>ROUND(AVERAGEIF($ES$9:$ES$497,$ES98,$GA$9:$GA$497),2)</f>
        <v>0.65</v>
      </c>
      <c r="HF98" s="86">
        <f>ROUND(AVERAGEIF($ES$9:$ES$497,$ES98,$GB$9:$GB$497),2)</f>
        <v>0.69</v>
      </c>
      <c r="HG98" s="86">
        <f>ROUND(AVERAGEIF($ES$9:$ES$497,$ES98,$GC$9:$GC$497),2)</f>
        <v>0.54</v>
      </c>
      <c r="HH98" s="86">
        <f>ROUND(AVERAGEIF($ES$9:$ES$497,$ES98,$GD$9:$GD$497),2)</f>
        <v>0.32</v>
      </c>
      <c r="HI98" s="86">
        <f>ROUND(AVERAGEIF($ES$9:$ES$497,$ES98,$GE$9:$GE$497),2)</f>
        <v>0.33</v>
      </c>
      <c r="HJ98" s="86">
        <f>ROUND(AVERAGEIF($ES$9:$ES$497,$ES98,$GF$9:$GF$497),2)</f>
        <v>0.98</v>
      </c>
      <c r="HK98" s="86">
        <f>ROUND(AVERAGEIF($ES$9:$ES$497,$ES98,$GG$9:$GG$497),2)</f>
        <v>0.86</v>
      </c>
      <c r="HL98" s="86">
        <f>ROUND(AVERAGEIF($ES$9:$ES$497,$ES98,$GH$9:$GH$497),2)</f>
        <v>1.01</v>
      </c>
      <c r="HM98" s="87">
        <f>ROUND(AVERAGEIF($ES$9:$ES$497,$ES98,$GI$9:$GI$497),2)</f>
        <v>1.55</v>
      </c>
      <c r="HN98" s="88">
        <f t="shared" si="152"/>
        <v>0.29999999999999993</v>
      </c>
      <c r="HO98" s="89">
        <f t="shared" si="153"/>
        <v>0.18999999999999995</v>
      </c>
      <c r="HP98" s="89">
        <f t="shared" si="154"/>
        <v>0</v>
      </c>
      <c r="HQ98" s="89">
        <f t="shared" si="155"/>
        <v>0.13</v>
      </c>
      <c r="HR98" s="89">
        <f t="shared" si="156"/>
        <v>0.06</v>
      </c>
      <c r="HS98" s="89">
        <f t="shared" si="157"/>
        <v>8.9999999999999969E-2</v>
      </c>
      <c r="HT98" s="89">
        <f t="shared" si="158"/>
        <v>0.26</v>
      </c>
      <c r="HU98" s="89">
        <f t="shared" si="159"/>
        <v>9.9999999999999978E-2</v>
      </c>
      <c r="HV98" s="89">
        <f t="shared" si="160"/>
        <v>6.0000000000000053E-2</v>
      </c>
      <c r="HW98" s="90">
        <f t="shared" si="161"/>
        <v>8.9999999999999858E-2</v>
      </c>
      <c r="HX98" s="73">
        <f>COUNTIFS($FZ$9:$FZ$497,"&gt;"&amp;FZ98,$ES$9:$ES$497,$ES98)+1</f>
        <v>8</v>
      </c>
      <c r="HY98" s="74">
        <f>COUNTIFS($GA$9:$GA$497,"&gt;"&amp;GA98,$ES$9:$ES$497,$ES98)+1</f>
        <v>17</v>
      </c>
      <c r="HZ98" s="74">
        <f>COUNTIFS($GB$9:$GB$497,"&gt;"&amp;GB98,$ES$9:$ES$497,$ES98)+1</f>
        <v>43</v>
      </c>
      <c r="IA98" s="74">
        <f>COUNTIFS($GC$9:$GC$497,"&gt;"&amp;GC98,$ES$9:$ES$497,$ES98)+1</f>
        <v>19</v>
      </c>
      <c r="IB98" s="74">
        <f>COUNTIFS($GD$9:$GD$497,"&gt;"&amp;GD98,$ES$9:$ES$497,$ES98)+1</f>
        <v>10</v>
      </c>
      <c r="IC98" s="74">
        <f>COUNTIFS($GE$9:$GE$497,"&gt;"&amp;GE98,$ES$9:$ES$497,$ES98)+1</f>
        <v>13</v>
      </c>
      <c r="ID98" s="74">
        <f>COUNTIFS($GF$9:$GF$497,"&gt;"&amp;GF98,$ES$9:$ES$497,$ES98)+1</f>
        <v>14</v>
      </c>
      <c r="IE98" s="74">
        <f>COUNTIFS($GG$9:$GG$497,"&gt;"&amp;GG98,$ES$9:$ES$497,$ES98)+1</f>
        <v>32</v>
      </c>
      <c r="IF98" s="74">
        <f>COUNTIFS($GH$9:$GH$497,"&gt;"&amp;GH98,$ES$9:$ES$497,$ES98)+1</f>
        <v>30</v>
      </c>
      <c r="IG98" s="84">
        <f>COUNTIFS($GI$9:$GI$497,"&gt;"&amp;GI98,$ES$9:$ES$497,$ES98)+1</f>
        <v>37</v>
      </c>
      <c r="IH98" s="91">
        <v>7.0000000000000007E-2</v>
      </c>
      <c r="II98" s="79"/>
      <c r="IJ98" s="79"/>
      <c r="IK98" s="79"/>
      <c r="IL98" s="79"/>
      <c r="IM98" s="92"/>
      <c r="IN98" s="93"/>
      <c r="IO98" s="94"/>
      <c r="IP98" s="95"/>
      <c r="IQ98" s="79"/>
      <c r="IR98" s="79"/>
      <c r="IS98" s="79"/>
      <c r="IT98" s="79"/>
      <c r="IU98" s="79"/>
      <c r="IV98" s="79"/>
      <c r="IW98" s="96"/>
      <c r="IX98" s="93"/>
      <c r="IY98" s="79"/>
      <c r="IZ98" s="79"/>
      <c r="JA98" s="79"/>
      <c r="JB98" s="79"/>
      <c r="JC98" s="79"/>
      <c r="JD98" s="79"/>
      <c r="JE98" s="97"/>
      <c r="JF98" s="95"/>
      <c r="JG98" s="79"/>
      <c r="JH98" s="79"/>
      <c r="JI98" s="79"/>
      <c r="JJ98" s="79"/>
      <c r="JK98" s="79"/>
      <c r="JL98" s="79"/>
      <c r="JM98" s="96"/>
      <c r="JN98" s="93"/>
      <c r="JO98" s="79"/>
      <c r="JP98" s="79"/>
      <c r="JQ98" s="79"/>
      <c r="JR98" s="79"/>
      <c r="JS98" s="79"/>
      <c r="JT98" s="79"/>
      <c r="JU98" s="79"/>
      <c r="JV98" s="79"/>
      <c r="JW98" s="79"/>
      <c r="JX98" s="79"/>
      <c r="JY98" s="79"/>
      <c r="JZ98" s="97"/>
      <c r="KA98" s="93"/>
      <c r="KB98" s="79"/>
      <c r="KC98" s="79"/>
      <c r="KD98" s="79"/>
      <c r="KE98" s="97"/>
      <c r="KF98" s="95"/>
      <c r="KG98" s="79"/>
      <c r="KH98" s="79"/>
      <c r="KI98" s="79"/>
      <c r="KJ98" s="79"/>
      <c r="KK98" s="98"/>
      <c r="KL98" s="79"/>
      <c r="KM98" s="79"/>
      <c r="KN98" s="79"/>
      <c r="KO98" s="79"/>
      <c r="KP98" s="79"/>
      <c r="KQ98" s="79"/>
      <c r="KR98" s="79"/>
      <c r="KS98" s="96"/>
      <c r="KT98" s="96"/>
      <c r="KU98" s="96"/>
      <c r="KV98" s="96"/>
      <c r="KW98" s="93"/>
      <c r="KX98" s="79"/>
      <c r="KY98" s="79"/>
      <c r="KZ98" s="79"/>
      <c r="LA98" s="79"/>
      <c r="LB98" s="79"/>
      <c r="LC98" s="96"/>
      <c r="LD98" s="93"/>
      <c r="LE98" s="94"/>
      <c r="LF98" s="99"/>
      <c r="LG98" s="75"/>
      <c r="LH98" s="93"/>
      <c r="LI98" s="79"/>
      <c r="LJ98" s="74"/>
      <c r="LK98" s="74"/>
      <c r="LL98" s="74"/>
      <c r="LM98" s="100"/>
      <c r="LN98" s="95"/>
      <c r="LO98" s="79"/>
      <c r="LP98" s="79"/>
      <c r="LQ98" s="79"/>
      <c r="LR98" s="96"/>
      <c r="LS98" s="93"/>
      <c r="LT98" s="79"/>
      <c r="LU98" s="79">
        <v>7.0000000000000007E-2</v>
      </c>
      <c r="LV98" s="79"/>
      <c r="LW98" s="79"/>
      <c r="LX98" s="79"/>
      <c r="LY98" s="79"/>
      <c r="LZ98" s="79"/>
      <c r="MA98" s="97"/>
      <c r="MB98" s="95"/>
      <c r="MC98" s="79"/>
      <c r="MD98" s="79"/>
      <c r="ME98" s="79"/>
      <c r="MF98" s="79"/>
      <c r="MG98" s="79"/>
      <c r="MH98" s="79"/>
      <c r="MI98" s="79"/>
      <c r="MJ98" s="79"/>
      <c r="MK98" s="79"/>
      <c r="ML98" s="79"/>
      <c r="MM98" s="79"/>
      <c r="MN98" s="98"/>
      <c r="MO98" s="98"/>
      <c r="MP98" s="96"/>
      <c r="MQ98" s="93"/>
      <c r="MR98" s="79"/>
      <c r="MS98" s="79"/>
      <c r="MT98" s="79"/>
      <c r="MU98" s="79"/>
      <c r="MV98" s="98"/>
      <c r="MW98" s="79"/>
      <c r="MX98" s="79"/>
      <c r="MY98" s="79"/>
      <c r="MZ98" s="79"/>
      <c r="NA98" s="79"/>
      <c r="NB98" s="79"/>
      <c r="NC98" s="79"/>
      <c r="ND98" s="96"/>
      <c r="NE98" s="96"/>
      <c r="NF98" s="96"/>
      <c r="NG98" s="96"/>
      <c r="NH98" s="93"/>
      <c r="NI98" s="79">
        <v>7.0000000000000007E-2</v>
      </c>
      <c r="NJ98" s="79"/>
      <c r="NK98" s="79"/>
      <c r="NL98" s="79"/>
      <c r="NM98" s="79"/>
      <c r="NN98" s="94"/>
      <c r="NO98" s="93"/>
      <c r="NP98" s="80"/>
      <c r="NQ98" s="124" t="s">
        <v>775</v>
      </c>
      <c r="NR98" s="102" t="s">
        <v>781</v>
      </c>
      <c r="NS98" s="102"/>
      <c r="NT98" s="102"/>
      <c r="NU98" s="102"/>
      <c r="NV98" s="104">
        <v>43720</v>
      </c>
      <c r="NW98" s="102" t="s">
        <v>525</v>
      </c>
      <c r="NX98" s="133" t="s">
        <v>782</v>
      </c>
      <c r="NY98" s="129" t="s">
        <v>620</v>
      </c>
      <c r="NZ98" s="133" t="s">
        <v>782</v>
      </c>
      <c r="OA98" s="134"/>
      <c r="OB98" s="134"/>
      <c r="OC98" s="134"/>
      <c r="OD98" s="108">
        <f t="shared" si="162"/>
        <v>72</v>
      </c>
      <c r="OE98" s="109">
        <v>4</v>
      </c>
      <c r="OF98" s="110">
        <f t="shared" si="163"/>
        <v>600</v>
      </c>
      <c r="OG98" s="109">
        <v>2</v>
      </c>
      <c r="OH98" s="111">
        <f>ROUND(AVERAGEIF($ES$9:$ES$497,$ES98,EV$9:EV$497),0)</f>
        <v>67</v>
      </c>
      <c r="OI98" s="112">
        <f>ROUND(AVERAGEIF($ES$9:$ES$497,$ES98,EW$9:EW$497),0)</f>
        <v>45</v>
      </c>
      <c r="OJ98" s="112">
        <f>ROUND(AVERAGEIF($ES$9:$ES$497,$ES98,EX$9:EX$497),0)</f>
        <v>51</v>
      </c>
      <c r="OK98" s="112">
        <f>ROUND(AVERAGEIF($ES$9:$ES$497,$ES98,EY$9:EY$497),0)</f>
        <v>39</v>
      </c>
      <c r="OL98" s="112">
        <f>ROUND(AVERAGEIF($ES$9:$ES$497,$ES98,EZ$9:EZ$497),0)</f>
        <v>21</v>
      </c>
      <c r="OM98" s="112">
        <f>ROUND(AVERAGEIF($ES$9:$ES$497,$ES98,FA$9:FA$497),0)</f>
        <v>21</v>
      </c>
      <c r="ON98" s="112">
        <f>ROUND(AVERAGEIF($ES$9:$ES$497,$ES98,FB$9:FB$497),0)</f>
        <v>68</v>
      </c>
      <c r="OO98" s="112">
        <f>ROUND(AVERAGEIF($ES$9:$ES$497,$ES98,FC$9:FC$497),0)</f>
        <v>64</v>
      </c>
      <c r="OP98" s="112">
        <f>ROUND(AVERAGEIF($ES$9:$ES$497,$ES98,FD$9:FD$497),0)</f>
        <v>72</v>
      </c>
      <c r="OQ98" s="113">
        <f>ROUND(AVERAGEIF($ES$9:$ES$497,$ES98,FE$9:FE$497),0)</f>
        <v>115</v>
      </c>
      <c r="OR98" s="114">
        <f>ROUND(EV98/MAX(EV$9:EV$497)*100,0)</f>
        <v>31</v>
      </c>
      <c r="OS98" s="115">
        <f>ROUND(EW98/MAX(EW$9:EW$497)*100,0)</f>
        <v>30</v>
      </c>
      <c r="OT98" s="115">
        <f>ROUND(EX98/MAX(EX$9:EX$497)*100,0)</f>
        <v>26</v>
      </c>
      <c r="OU98" s="115">
        <f>ROUND(EY98/MAX(EY$9:EY$497)*100,0)</f>
        <v>20</v>
      </c>
      <c r="OV98" s="115">
        <f>ROUND(EZ98/MAX(EZ$9:EZ$497)*100,0)</f>
        <v>14</v>
      </c>
      <c r="OW98" s="115">
        <f>ROUND(FA98/MAX(FA$9:FA$497)*100,0)</f>
        <v>17</v>
      </c>
      <c r="OX98" s="115">
        <f>ROUND(FB98/MAX(FB$9:FB$497)*100,0)</f>
        <v>42</v>
      </c>
      <c r="OY98" s="116">
        <f>ROUND(FC98/MAX(FC$9:FC$497)*100,0)</f>
        <v>30</v>
      </c>
      <c r="OZ98" s="115">
        <f>ROUND(FD98/MAX(FD$9:FD$497)*100,0)</f>
        <v>32</v>
      </c>
      <c r="PA98" s="117">
        <f>ROUND(FE98/MAX(FE$9:FE$497)*100,0)</f>
        <v>30</v>
      </c>
      <c r="PB98" s="118">
        <f t="shared" si="164"/>
        <v>334</v>
      </c>
      <c r="PC98" s="115">
        <f t="shared" si="165"/>
        <v>298</v>
      </c>
      <c r="PD98" s="115">
        <f t="shared" si="166"/>
        <v>376</v>
      </c>
      <c r="PE98" s="115">
        <f t="shared" si="167"/>
        <v>394</v>
      </c>
      <c r="PF98" s="115">
        <f t="shared" si="168"/>
        <v>289</v>
      </c>
      <c r="PG98" s="119">
        <f t="shared" si="169"/>
        <v>255</v>
      </c>
      <c r="PH98" s="118">
        <f>ROUND(PB98/MAX(PB$9:PB$497)*100,0)</f>
        <v>40</v>
      </c>
      <c r="PI98" s="115">
        <f>ROUND(PC98/MAX(PC$9:PC$497)*100,0)</f>
        <v>36</v>
      </c>
      <c r="PJ98" s="115">
        <f>ROUND(PD98/MAX(PD$9:PD$497)*100,0)</f>
        <v>40</v>
      </c>
      <c r="PK98" s="115">
        <f>ROUND(PE98/MAX(PE$9:PE$497)*100,0)</f>
        <v>39</v>
      </c>
      <c r="PL98" s="115">
        <f>ROUND(PF98/MAX(PF$9:PF$497)*100,0)</f>
        <v>41</v>
      </c>
      <c r="PM98" s="119">
        <f>ROUND(PG98/MAX(PG$9:PG$497)*100,0)</f>
        <v>37</v>
      </c>
      <c r="PN98" s="118">
        <f>RANK(PH98,PH$9:PH$497,0)</f>
        <v>252</v>
      </c>
      <c r="PO98" s="115">
        <f>RANK(PI98,PI$9:PI$497,0)</f>
        <v>248</v>
      </c>
      <c r="PP98" s="115">
        <f>RANK(PJ98,PJ$9:PJ$497,0)</f>
        <v>265</v>
      </c>
      <c r="PQ98" s="115">
        <f>RANK(PK98,PK$9:PK$497,0)</f>
        <v>249</v>
      </c>
      <c r="PR98" s="115">
        <f>RANK(PL98,PL$9:PL$497,0)</f>
        <v>256</v>
      </c>
      <c r="PS98" s="119">
        <f>RANK(PM98,PM$9:PM$497,0)</f>
        <v>251</v>
      </c>
      <c r="PT98" s="120">
        <f>ROUND(FZ98/MAX(FZ$9:FZ$497)*100,0)</f>
        <v>67</v>
      </c>
      <c r="PU98" s="115">
        <f>ROUND(GA98/MAX(GA$9:GA$497)*100,0)</f>
        <v>47</v>
      </c>
      <c r="PV98" s="115">
        <f>ROUND(GB98/MAX(GB$9:GB$497)*100,0)</f>
        <v>50</v>
      </c>
      <c r="PW98" s="115">
        <f>ROUND(GC98/MAX(GC$9:GC$497)*100,0)</f>
        <v>53</v>
      </c>
      <c r="PX98" s="115">
        <f>ROUND(GD98/MAX(GD$9:GD$497)*100,0)</f>
        <v>21</v>
      </c>
      <c r="PY98" s="115">
        <f>ROUND(GE98/MAX(GE$9:GE$497)*100,0)</f>
        <v>25</v>
      </c>
      <c r="PZ98" s="115">
        <f>ROUND(GF98/MAX(GF$9:GF$497)*100,0)</f>
        <v>58</v>
      </c>
      <c r="QA98" s="116">
        <f>ROUND(GG98/MAX(GG$9:GG$497)*100,0)</f>
        <v>52</v>
      </c>
      <c r="QB98" s="115">
        <f>ROUND(GH98/MAX(GH$9:GH$497)*100,0)</f>
        <v>48</v>
      </c>
      <c r="QC98" s="121">
        <f>ROUND(GI98/MAX(GI$9:GI$497)*100,0)</f>
        <v>52</v>
      </c>
      <c r="QD98" s="120">
        <f>ROUND(AVERAGEIF($ES$9:$ES$497,$ES98,PT$9:PT$497),0)</f>
        <v>50</v>
      </c>
      <c r="QE98" s="120">
        <f>ROUND(AVERAGEIF($ES$9:$ES$497,$ES98,PU$9:PU$497),0)</f>
        <v>37</v>
      </c>
      <c r="QF98" s="120">
        <f>ROUND(AVERAGEIF($ES$9:$ES$497,$ES98,PV$9:PV$497),0)</f>
        <v>50</v>
      </c>
      <c r="QG98" s="120">
        <f>ROUND(AVERAGEIF($ES$9:$ES$497,$ES98,PW$9:PW$497),0)</f>
        <v>43</v>
      </c>
      <c r="QH98" s="120">
        <f>ROUND(AVERAGEIF($ES$9:$ES$497,$ES98,PX$9:PX$497),0)</f>
        <v>18</v>
      </c>
      <c r="QI98" s="120">
        <f>ROUND(AVERAGEIF($ES$9:$ES$497,$ES98,PY$9:PY$497),0)</f>
        <v>20</v>
      </c>
      <c r="QJ98" s="120">
        <f>ROUND(AVERAGEIF($ES$9:$ES$497,$ES98,PZ$9:PZ$497),0)</f>
        <v>46</v>
      </c>
      <c r="QK98" s="120">
        <f>ROUND(AVERAGEIF($ES$9:$ES$497,$ES98,QA$9:QA$497),0)</f>
        <v>47</v>
      </c>
      <c r="QL98" s="120">
        <f>ROUND(AVERAGEIF($ES$9:$ES$497,$ES98,QB$9:QB$497),0)</f>
        <v>45</v>
      </c>
      <c r="QM98" s="120">
        <f>ROUND(AVERAGEIF($ES$9:$ES$497,$ES98,QC$9:QC$497),0)</f>
        <v>49</v>
      </c>
      <c r="QN98" s="114">
        <f t="shared" si="183"/>
        <v>649</v>
      </c>
      <c r="QO98" s="115">
        <f t="shared" si="184"/>
        <v>533</v>
      </c>
      <c r="QP98" s="115">
        <f t="shared" si="185"/>
        <v>733</v>
      </c>
      <c r="QQ98" s="115">
        <f t="shared" si="186"/>
        <v>805</v>
      </c>
      <c r="QR98" s="115">
        <f t="shared" si="187"/>
        <v>682</v>
      </c>
      <c r="QS98" s="119">
        <f t="shared" si="188"/>
        <v>492</v>
      </c>
      <c r="QT98" s="114">
        <f>ROUND((QN98-MIN(QN$9:QN$497))/(MAX(QN$9:QN$497)-MIN(QN$9:QN$497))*100,0)</f>
        <v>65</v>
      </c>
      <c r="QU98" s="115">
        <f>ROUND((QO98-MIN(QO$9:QO$497))/(MAX(QO$9:QO$497)-MIN(QO$9:QO$497))*100,0)</f>
        <v>47</v>
      </c>
      <c r="QV98" s="115">
        <f>ROUND((QP98-MIN(QP$9:QP$497))/(MAX(QP$9:QP$497)-MIN(QP$9:QP$497))*100,0)</f>
        <v>56</v>
      </c>
      <c r="QW98" s="115">
        <f>ROUND((QQ98-MIN(QQ$9:QQ$497))/(MAX(QQ$9:QQ$497)-MIN(QQ$9:QQ$497))*100,0)</f>
        <v>65</v>
      </c>
      <c r="QX98" s="115">
        <f>ROUND((QR98-MIN(QR$9:QR$497))/(MAX(QR$9:QR$497)-MIN(QR$9:QR$497))*100,0)</f>
        <v>77</v>
      </c>
      <c r="QY98" s="115">
        <f>ROUND((QS98-MIN(QS$9:QS$497))/(MAX(QS$9:QS$497)-MIN(QS$9:QS$497))*100,0)</f>
        <v>63</v>
      </c>
      <c r="QZ98" s="114">
        <f>RANK(QN98,QN$9:QN$497,0)</f>
        <v>28</v>
      </c>
      <c r="RA98" s="115">
        <f>RANK(QO98,QO$9:QO$497,0)</f>
        <v>57</v>
      </c>
      <c r="RB98" s="115">
        <f>RANK(QP98,QP$9:QP$497,0)</f>
        <v>35</v>
      </c>
      <c r="RC98" s="115">
        <f>RANK(QQ98,QQ$9:QQ$497,0)</f>
        <v>34</v>
      </c>
      <c r="RD98" s="115">
        <f>RANK(QR98,QR$9:QR$497,0)</f>
        <v>44</v>
      </c>
      <c r="RE98" s="115">
        <f>RANK(QS98,QS$9:QS$497,0)</f>
        <v>46</v>
      </c>
      <c r="RF98" s="122"/>
      <c r="RG98" s="115">
        <f>($RH$3*(IH98+IJ98)*100*100/MAX(EX$9:EX$497)*$RO$3) +($RH$3*(II98+IJ98)*100*100/MAX(EX$9:EX$497)*$RO$4) + ($RH$3*IK98*100*100/MAX(EX$9:EX$497)*0.098)</f>
        <v>18.754166666666666</v>
      </c>
      <c r="RH98" s="115">
        <f>($RH$4*IL98*100*100/MAX(EZ$9:EZ$497))*$RQ$3</f>
        <v>0</v>
      </c>
      <c r="RI98" s="115">
        <f>($RH$3*IM98*100*100/MAX(EY$9:EY$497))*$RQ$4</f>
        <v>0</v>
      </c>
      <c r="RJ98" s="115">
        <f>($RH$3*IN98*100*100/MAX(EX$9:EX$497))</f>
        <v>0</v>
      </c>
      <c r="RK98" s="115">
        <f>($RH$4*IO98*100*100/MAX(EZ$9:EZ$497))*$RQ$3</f>
        <v>0</v>
      </c>
      <c r="RL98" s="115">
        <f>(($RL$4*IP98*100*((100/MAX(EX$9:EX$497)+100/MAX(EZ$9:EZ$497))/2))+($RL$4*IQ98*100*((100/MAX(EX$9:EX$497)+100/MAX(EZ$9:EZ$497))/2))+($RL$4*IR98*100*((100/MAX(EX$9:EX$497)+100/MAX(EZ$9:EZ$497))/2))+($RL$4*IS98*100*((100/MAX(EX$9:EX$497)+100/MAX(EZ$9:EZ$497))/2))+($RL$4*IT98*100*((100/MAX(EX$9:EX$497)+100/MAX(EZ$9:EZ$497))/2))+($RL$4*IU98*100*((100/MAX(EX$9:EX$497)+100/MAX(EZ$9:EZ$497))/2))+($RL$4*IV98*100*((100/MAX(EX$9:EX$497)+100/MAX(EZ$9:EZ$497))/2))+($RL$4*IW98*100*((100/MAX(EX$9:EX$497)+100/MAX(EZ$9:EZ$497))/2)))*$RS$3</f>
        <v>0</v>
      </c>
      <c r="RM98" s="115">
        <f>(($RH$3*IX98*100*100/MAX(EX$9:EX$497))+($RH$3*IY98*100*100/MAX(EX$9:EX$497))+($RH$3*IZ98*100*100/MAX(EX$9:EX$497))+($RH$3*JA98*100*100/MAX(EX$9:EX$497))+($RH$3*JB98*100*100/MAX(EX$9:EX$497))+($RH$3*JC98*100*100/MAX(EX$9:EX$497))+($RH$3*JD98*100*100/MAX(EX$9:EX$497))+($RH$3*JE98*100*100/MAX(EX$9:EX$497)))*$RS$4</f>
        <v>0</v>
      </c>
      <c r="RN98" s="115">
        <f>(($RH$4*JF98*100*100/MAX(EZ$9:EZ$497)) + ($RH$4*JG98*100*100/MAX(EZ$9:EZ$497)) + ($RH$4*JH98*100*100/MAX(EZ$9:EZ$497)) + ($RH$4*JI98*100*100/MAX(EZ$9:EZ$497)) + ($RH$4*JJ98*100*100/MAX(EZ$9:EZ$497)) + ($RH$4*JK98*100*100/MAX(EZ$9:EZ$497)) + ($RH$4*JL98*100*100/MAX(EZ$9:EZ$497)) + ($RH$4*JM98*100*100/MAX(EZ$9:EZ$497)))*$RU$3</f>
        <v>0</v>
      </c>
      <c r="RO98" s="115">
        <f>(($RL$4*JN98*100*((100/MAX(EX$9:EX$497)+100/MAX(EZ$9:EZ$497))/2))+($RL$4*JO98*100*((100/MAX(EX$9:EX$497)+100/MAX(EZ$9:EZ$497))/2))+($RL$4*JP98*100*((100/MAX(EX$9:EX$497)+100/MAX(EZ$9:EZ$497))/2))+($RL$4*JQ98*100*((100/MAX(EX$9:EX$497)+100/MAX(EZ$9:EZ$497))/2))+($RL$4*JR98*100*((100/MAX(EX$9:EX$497)+100/MAX(EZ$9:EZ$497))/2))+($RL$4*JS98*100*((100/MAX(EX$9:EX$497)+100/MAX(EZ$9:EZ$497))/2))+($RL$4*JT98*100*((100/MAX(EX$9:EX$497)+100/MAX(EZ$9:EZ$497))/2))+($RL$4*JU98*100*((100/MAX(EX$9:EX$497)+100/MAX(EZ$9:EZ$497))/2))+($RL$4*JV98*100*((100/MAX(EX$9:EX$497)+100/MAX(EZ$9:EZ$497))/2))+($RL$4*JW98*100*((100/MAX(EX$9:EX$497)+100/MAX(EZ$9:EZ$497))/2))+($RL$4*JX98*100*((100/MAX(EX$9:EX$497)+100/MAX(EZ$9:EZ$497))/2))+($RL$4*JY98*100*((100/MAX(EX$9:EX$497)+100/MAX(EZ$9:EZ$497))/2))+($RL$4*JZ98*100*((100/MAX(EX$9:EX$497)+100/MAX(EZ$9:EZ$497))/2)))*$RW$3/2</f>
        <v>0</v>
      </c>
      <c r="RP98" s="119">
        <f>($RJ$3*KA98*100*100/MAX(FA$9:FA$497)) + ($RJ$3*KB98*100*100/MAX(FA$9:FA$497)/2) + ($RJ$3*KC98*100*100/MAX(FA$9:FA$497)/2) + ($RJ$3*KD98*100*100/MAX(FA$9:FA$497)/4) + ($RJ$3*KE98*100*100/MAX(FA$9:FA$497)/4)</f>
        <v>0</v>
      </c>
      <c r="RQ98" s="118">
        <f>($RL$4*KF98*100*((100/MAX(EX$9:EX$497)+100/MAX(EZ$9:EZ$497)))) * ($RO$3/2) + (($RL$4*KG98*100*((100/MAX(EX$9:EX$497)+100/MAX(EZ$9:EZ$497))))+($RL$4*KH98*100*((100/MAX(EX$9:EX$497)+100/MAX(EZ$9:EZ$497))))+($RL$4*KI98*100*((100/MAX(EX$9:EX$497)+100/MAX(EZ$9:EZ$497))))+($RL$4*KJ98*100*((100/MAX(EX$9:EX$497)+100/MAX(EZ$9:EZ$497))))+($RL$4*KK98*100*((100/MAX(EX$9:EX$497)+100/MAX(EZ$9:EZ$497))))+($RL$4*KL98*100*((100/MAX(EX$9:EX$497)+100/MAX(EZ$9:EZ$497))))+($RL$4*KM98*100*((100/MAX(EX$9:EX$497)+100/MAX(EZ$9:EZ$497))))+($RL$4*KN98*100*((100/MAX(EX$9:EX$497)+100/MAX(EZ$9:EZ$497))))+($RL$4*KO98*100*((100/MAX(EX$9:EX$497)+100/MAX(EZ$9:EZ$497))))+($RL$4*KP98*100*((100/MAX(EX$9:EX$497)+100/MAX(EZ$9:EZ$497))))+($RL$4*KQ98*100*((100/MAX(EX$9:EX$497)+100/MAX(EZ$9:EZ$497))))+($RL$4*KR98*100*((100/MAX(EX$9:EX$497)+100/MAX(EZ$9:EZ$497))))+($RL$4*KS98*100*((100/MAX(EX$9:EX$497)+100/MAX(EZ$9:EZ$497))))+($RL$4*KV98*100*((100/MAX(EX$9:EX$497)+100/MAX(EZ$9:EZ$497))))) * (($RO$3+$RO$4)/6)</f>
        <v>0</v>
      </c>
      <c r="RR98" s="115">
        <f>(($RL$4*KW98*100*((100/MAX(EX$9:EX$497)+100/MAX(EZ$9:EZ$497))))) * ($RO$3/2) + (($RL$4*KX98*100*((100/MAX(EX$9:EX$497)+100/MAX(EZ$9:EZ$497))))+($RL$4*KY98*100*((100/MAX(EX$9:EX$497)+100/MAX(EZ$9:EZ$497))))+($RL$4*KZ98*100*((100/MAX(EX$9:EX$497)+100/MAX(EZ$9:EZ$497))))+($RL$4*LA98*100*((100/MAX(EX$9:EX$497)+100/MAX(EZ$9:EZ$497))))+($RL$4*LB98*100*((100/MAX(EX$9:EX$497)+100/MAX(EZ$9:EZ$497))))+($RL$4*LC98*100*((100/MAX(EX$9:EX$497)+100/MAX(EZ$9:EZ$497))))) * (($RO$3+$RO$4)/6)</f>
        <v>0</v>
      </c>
      <c r="RS98" s="119">
        <f>(($RL$4*LD98*100*((100/MAX(EX$9:EX$497)+100/MAX(EZ$9:EZ$497))))+($RL$4*LE98*100*((100/MAX(EX$9:EX$497)+100/MAX(EZ$9:EZ$497))))) * (($RO$3+$RO$4)/6)</f>
        <v>0</v>
      </c>
      <c r="RT98" s="118">
        <f>($RJ$4*LH98*100*(100/MAX(EV$9:EV$497)))+($RJ$4*LI98*100*(100/MAX(EV$9:EV$497)))</f>
        <v>0</v>
      </c>
      <c r="RU98" s="119">
        <f>($RJ$4*LJ98*(100/MAX(EV$9:EV$497)))/2 + ($RL$3*LK98*(100/MAX(EW$9:EW$497))) + ($RJ$4*LL98*(100/MAX(EV$9:EV$497)))/4 + ($RL$3*LM98*(100/MAX(EW$9:EW$497)))</f>
        <v>0</v>
      </c>
      <c r="RV98" s="118">
        <f>($RJ$4*LN98*100*100/MAX(EV$9:EV$497)/2)+($RJ$4*LO98*100*100/MAX(EV$9:EV$497)/2)+($RJ$4*LP98*100*100/MAX(EV$9:EV$497))+($RJ$4*LQ98*100*100/MAX(EV$9:EV$497))+($RJ$4*LR98*100*100/MAX(EV$9:EV$497))</f>
        <v>0</v>
      </c>
      <c r="RW98" s="115">
        <f>($RJ$4*LS98*100*100/MAX(EV$9:EV$497)) + (($RJ$4*LT98*100*100/MAX(EV$9:EV$497))+($RJ$4*LU98*100*100/MAX(EV$9:EV$497))+($RJ$4*LV98*100*100/MAX(EV$9:EV$497))+($RJ$4*LW98*100*100/MAX(EV$9:EV$497))+($RJ$4*LX98*100*100/MAX(EV$9:EV$497))+($RJ$4*LY98*100*100/MAX(EV$9:EV$497))+($RJ$4*LZ98*100*100/MAX(EV$9:EV$497))+($RJ$4*MA98*100*100/MAX(EV$9:EV$497)))/2</f>
        <v>5.8988764044943833</v>
      </c>
      <c r="RX98" s="119">
        <f>($RJ$4*MB98*100*100/MAX(EV$9:EV$497))+($RJ$4*MC98*100*100/MAX(EV$9:EV$497))+($RJ$4*MD98*100*100/MAX(EV$9:EV$497))+($RJ$4*ME98*100*100/MAX(EV$9:EV$497))+($RJ$4*MF98*100*100/MAX(EV$9:EV$497))+($RJ$4*MG98*100*100/MAX(EV$9:EV$497))+($RJ$4*MH98*100*100/MAX(EV$9:EV$497))+($RJ$4*MI98*100*100/MAX(EV$9:EV$497))+($RJ$4*MJ98*100*100/MAX(EV$9:EV$497))+($RJ$4*MK98*100*100/MAX(EV$9:EV$497))+($RJ$4*ML98*100*100/MAX(EV$9:EV$497))+($RJ$4*MM98*100*100/MAX(EV$9:EV$497))+($RJ$4*MN98*100*100/MAX(EV$9:EV$497))</f>
        <v>0</v>
      </c>
      <c r="RY98" s="118">
        <f>($RJ$4*MQ98*100*100/MAX(EV$9:EV$497))/2 + (($RJ$4*MR98*100*100/MAX(EV$9:EV$497))+($RJ$4*MS98*100*100/MAX(EV$9:EV$497))+($RJ$4*MT98*100*100/MAX(EV$9:EV$497))+($RJ$4*MU98*100*100/MAX(EV$9:EV$497))+($RJ$4*MV98*100*100/MAX(EV$9:EV$497))+($RJ$4*MW98*100*100/MAX(EV$9:EV$497))+($RJ$4*MX98*100*100/MAX(EV$9:EV$497))+($RJ$4*MY98*100*100/MAX(EV$9:EV$497))+($RJ$4*MZ98*100*100/MAX(EV$9:EV$497))+($RJ$4*NA98*100*100/MAX(EV$9:EV$497))+($RJ$4*NB98*100*100/MAX(EV$9:EV$497))+($RJ$4*NC98*100*100/MAX(EV$9:EV$497))+($RJ$4*ND98*100*100/MAX(EV$9:EV$497))+($RJ$4*NG98*100*100/MAX(EV$9:EV$497)))/4</f>
        <v>0</v>
      </c>
      <c r="RZ98" s="115">
        <f>($RJ$4*NH98*100*100/MAX(EV$9:EV$497))/2 + (($RJ$4*NI98*100*100/MAX(EV$9:EV$497))+($RJ$4*NJ98*100*100/MAX(EV$9:EV$497))+($RJ$4*NK98*100*100/MAX(EV$9:EV$497))+($RJ$4*NL98*100*100/MAX(EV$9:EV$497))+($RJ$4*NM98*100*100/MAX(EV$9:EV$497))+($RJ$4*NN98*100*100/MAX(EV$9:EV$497)))/4</f>
        <v>2.9494382022471917</v>
      </c>
      <c r="SA98" s="117">
        <f>(($RJ$4*NO98*100*100/MAX(EV$9:EV$497))+($RJ$4*NP98*100*100/MAX(EV$9:EV$497)))/4</f>
        <v>0</v>
      </c>
      <c r="SB98" s="118">
        <f t="shared" si="170"/>
        <v>27.602481273408241</v>
      </c>
      <c r="SC98" s="115">
        <f t="shared" si="171"/>
        <v>20.52382958801498</v>
      </c>
      <c r="SD98" s="115">
        <f t="shared" si="172"/>
        <v>2.2120786516853936</v>
      </c>
      <c r="SE98" s="115">
        <f t="shared" si="173"/>
        <v>20.52382958801498</v>
      </c>
      <c r="SF98" s="115">
        <f t="shared" si="174"/>
        <v>2.2120786516853936</v>
      </c>
      <c r="SG98" s="115">
        <f t="shared" si="175"/>
        <v>8.8483146067415746</v>
      </c>
      <c r="SH98" s="115">
        <f>ROUND(SB98/MAX(SB$9:SB$497)*100,0)</f>
        <v>35</v>
      </c>
      <c r="SI98" s="115">
        <f>ROUND(SC98/MAX(SC$9:SC$497)*100,0)</f>
        <v>31</v>
      </c>
      <c r="SJ98" s="115">
        <f>ROUND(SD98/MAX(SD$9:SD$497)*100,0)</f>
        <v>4</v>
      </c>
      <c r="SK98" s="115">
        <f>ROUND(SE98/MAX(SE$9:SE$497)*100,0)</f>
        <v>16</v>
      </c>
      <c r="SL98" s="115">
        <f>ROUND(SF98/MAX(SF$9:SF$497)*100,0)</f>
        <v>5</v>
      </c>
      <c r="SM98" s="121">
        <f>ROUND(SG98/MAX(SG$9:SG$497)*100,0)</f>
        <v>8</v>
      </c>
      <c r="SN98" s="115">
        <f>ROUND(AVERAGEIF($ES$9:$ES$497,$ES98,SH$9:SH$497),0)</f>
        <v>24</v>
      </c>
      <c r="SO98" s="115">
        <f>ROUND(AVERAGEIF($ES$9:$ES$497,$ES98,SI$9:SI$497),0)</f>
        <v>22</v>
      </c>
      <c r="SP98" s="115">
        <f>ROUND(AVERAGEIF($ES$9:$ES$497,$ES98,SJ$9:SJ$497),0)</f>
        <v>5</v>
      </c>
      <c r="SQ98" s="115">
        <f>ROUND(AVERAGEIF($ES$9:$ES$497,$ES98,SK$9:SK$497),0)</f>
        <v>19</v>
      </c>
      <c r="SR98" s="115">
        <f>ROUND(AVERAGEIF($ES$9:$ES$497,$ES98,SL$9:SL$497),0)</f>
        <v>8</v>
      </c>
      <c r="SS98" s="121">
        <f>ROUND(AVERAGEIF($ES$9:$ES$497,$ES98,SM$9:SM$497),0)</f>
        <v>6</v>
      </c>
      <c r="ST98" s="114">
        <f>RANK(SB98,SB$9:SB$497,0)</f>
        <v>124</v>
      </c>
      <c r="SU98" s="115">
        <f>RANK(SC98,SC$9:SC$497,0)</f>
        <v>94</v>
      </c>
      <c r="SV98" s="115">
        <f>RANK(SD98,SD$9:SD$497,0)</f>
        <v>172</v>
      </c>
      <c r="SW98" s="115">
        <f>RANK(SE98,SE$9:SE$497,0)</f>
        <v>126</v>
      </c>
      <c r="SX98" s="115">
        <f>RANK(SF98,SF$9:SF$497,0)</f>
        <v>134</v>
      </c>
      <c r="SY98" s="115">
        <f>RANK(SG98,SG$9:SG$497,0)</f>
        <v>94</v>
      </c>
      <c r="SZ98" s="115">
        <f>COUNTIFS(SB$9:SB$497,"&gt;"&amp;SB98,$ES$9:$ES$497,$ES98)+1</f>
        <v>26</v>
      </c>
      <c r="TA98" s="115">
        <f>COUNTIFS(SC$9:SC$497,"&gt;"&amp;SC98,$ES$9:$ES$497,$ES98)+1</f>
        <v>27</v>
      </c>
      <c r="TB98" s="115">
        <f>COUNTIFS(SD$9:SD$497,"&gt;"&amp;SD98,$ES$9:$ES$497,$ES98)+1</f>
        <v>39</v>
      </c>
      <c r="TC98" s="115">
        <f>COUNTIFS(SE$9:SE$497,"&gt;"&amp;SE98,$ES$9:$ES$497,$ES98)+1</f>
        <v>39</v>
      </c>
      <c r="TD98" s="115">
        <f>COUNTIFS(SF$9:SF$497,"&gt;"&amp;SF98,$ES$9:$ES$497,$ES98)+1</f>
        <v>38</v>
      </c>
      <c r="TE98" s="117">
        <f>COUNTIFS(SG$9:SG$497,"&gt;"&amp;SG98,$ES$9:$ES$497,$ES98)+1</f>
        <v>20</v>
      </c>
      <c r="TF98" s="118">
        <f t="shared" si="176"/>
        <v>76</v>
      </c>
      <c r="TG98" s="115">
        <f t="shared" si="177"/>
        <v>71</v>
      </c>
      <c r="TH98" s="115">
        <f t="shared" si="178"/>
        <v>40</v>
      </c>
      <c r="TI98" s="115">
        <f t="shared" si="179"/>
        <v>56</v>
      </c>
      <c r="TJ98" s="115">
        <f t="shared" si="180"/>
        <v>44</v>
      </c>
      <c r="TK98" s="115">
        <f t="shared" si="181"/>
        <v>49</v>
      </c>
      <c r="TL98" s="117">
        <f t="shared" si="182"/>
        <v>45</v>
      </c>
      <c r="TM98" s="118">
        <f>ROUND(TF98/MAX(TF$9:TF$497)*100,0)</f>
        <v>42</v>
      </c>
      <c r="TN98" s="115">
        <f>ROUND(TG98/MAX(TG$9:TG$497)*100,0)</f>
        <v>39</v>
      </c>
      <c r="TO98" s="115">
        <f>ROUND(TH98/MAX(TH$9:TH$497)*100,0)</f>
        <v>22</v>
      </c>
      <c r="TP98" s="115">
        <f>ROUND(TI98/MAX(TI$9:TI$497)*100,0)</f>
        <v>31</v>
      </c>
      <c r="TQ98" s="115">
        <f>ROUND(TJ98/MAX(TJ$9:TJ$497)*100,0)</f>
        <v>22</v>
      </c>
      <c r="TR98" s="115">
        <f>ROUND(TK98/MAX(TK$9:TK$497)*100,0)</f>
        <v>25</v>
      </c>
      <c r="TS98" s="119">
        <f>ROUND(TL98/MAX(TL$9:TL$497)*100,0)</f>
        <v>23</v>
      </c>
      <c r="TT98" s="120">
        <f>RANK(TM98,TM$9:TM$497,0)</f>
        <v>208</v>
      </c>
      <c r="TU98" s="115">
        <f>RANK(TN98,TN$9:TN$497,0)</f>
        <v>140</v>
      </c>
      <c r="TV98" s="115">
        <f>RANK(TO98,TO$9:TO$497,0)</f>
        <v>246</v>
      </c>
      <c r="TW98" s="115">
        <f>RANK(TP98,TP$9:TP$497,0)</f>
        <v>212</v>
      </c>
      <c r="TX98" s="115">
        <f>RANK(TQ98,TQ$9:TQ$497,0)</f>
        <v>240</v>
      </c>
      <c r="TY98" s="115">
        <f>RANK(TR98,TR$9:TR$497,0)</f>
        <v>237</v>
      </c>
      <c r="TZ98" s="121">
        <f>RANK(TS98,TS$9:TS$497,0)</f>
        <v>231</v>
      </c>
      <c r="UA98" s="132"/>
      <c r="UB98" s="7" t="s">
        <v>1</v>
      </c>
    </row>
    <row r="99" spans="1:548" x14ac:dyDescent="0.15">
      <c r="A99" s="183">
        <v>91</v>
      </c>
      <c r="B99" s="203" t="s">
        <v>781</v>
      </c>
      <c r="C99" s="63"/>
      <c r="D99" s="63"/>
      <c r="E99" s="64" t="s">
        <v>518</v>
      </c>
      <c r="F99" s="65">
        <v>51</v>
      </c>
      <c r="G99" s="65" t="s">
        <v>519</v>
      </c>
      <c r="H99" s="65"/>
      <c r="I99" s="66" t="s">
        <v>521</v>
      </c>
      <c r="J99" s="67" t="s">
        <v>521</v>
      </c>
      <c r="K99" s="67" t="s">
        <v>521</v>
      </c>
      <c r="L99" s="67" t="s">
        <v>521</v>
      </c>
      <c r="M99" s="67" t="s">
        <v>521</v>
      </c>
      <c r="N99" s="67" t="s">
        <v>521</v>
      </c>
      <c r="O99" s="67" t="s">
        <v>521</v>
      </c>
      <c r="P99" s="67" t="s">
        <v>521</v>
      </c>
      <c r="Q99" s="67" t="s">
        <v>521</v>
      </c>
      <c r="R99" s="68" t="s">
        <v>521</v>
      </c>
      <c r="S99" s="69" t="s">
        <v>521</v>
      </c>
      <c r="T99" s="67" t="s">
        <v>521</v>
      </c>
      <c r="U99" s="67" t="s">
        <v>521</v>
      </c>
      <c r="V99" s="67" t="s">
        <v>521</v>
      </c>
      <c r="W99" s="67" t="s">
        <v>521</v>
      </c>
      <c r="X99" s="67" t="s">
        <v>521</v>
      </c>
      <c r="Y99" s="67" t="s">
        <v>521</v>
      </c>
      <c r="Z99" s="67" t="s">
        <v>521</v>
      </c>
      <c r="AA99" s="67" t="s">
        <v>521</v>
      </c>
      <c r="AB99" s="68" t="s">
        <v>521</v>
      </c>
      <c r="AC99" s="69" t="s">
        <v>521</v>
      </c>
      <c r="AD99" s="67" t="s">
        <v>521</v>
      </c>
      <c r="AE99" s="67" t="s">
        <v>521</v>
      </c>
      <c r="AF99" s="67" t="s">
        <v>521</v>
      </c>
      <c r="AG99" s="67" t="s">
        <v>521</v>
      </c>
      <c r="AH99" s="67" t="s">
        <v>521</v>
      </c>
      <c r="AI99" s="67" t="s">
        <v>521</v>
      </c>
      <c r="AJ99" s="67" t="s">
        <v>521</v>
      </c>
      <c r="AK99" s="67" t="s">
        <v>521</v>
      </c>
      <c r="AL99" s="68" t="s">
        <v>521</v>
      </c>
      <c r="AM99" s="69" t="s">
        <v>521</v>
      </c>
      <c r="AN99" s="67" t="s">
        <v>520</v>
      </c>
      <c r="AO99" s="67" t="s">
        <v>520</v>
      </c>
      <c r="AP99" s="67" t="s">
        <v>520</v>
      </c>
      <c r="AQ99" s="67" t="s">
        <v>520</v>
      </c>
      <c r="AR99" s="67" t="s">
        <v>520</v>
      </c>
      <c r="AS99" s="67" t="s">
        <v>520</v>
      </c>
      <c r="AT99" s="67" t="s">
        <v>521</v>
      </c>
      <c r="AU99" s="67" t="s">
        <v>521</v>
      </c>
      <c r="AV99" s="68" t="s">
        <v>521</v>
      </c>
      <c r="AW99" s="69" t="s">
        <v>521</v>
      </c>
      <c r="AX99" s="67" t="s">
        <v>521</v>
      </c>
      <c r="AY99" s="67" t="s">
        <v>521</v>
      </c>
      <c r="AZ99" s="67" t="s">
        <v>521</v>
      </c>
      <c r="BA99" s="67" t="s">
        <v>521</v>
      </c>
      <c r="BB99" s="67" t="s">
        <v>521</v>
      </c>
      <c r="BC99" s="67" t="s">
        <v>521</v>
      </c>
      <c r="BD99" s="67" t="s">
        <v>521</v>
      </c>
      <c r="BE99" s="67" t="s">
        <v>521</v>
      </c>
      <c r="BF99" s="68" t="s">
        <v>521</v>
      </c>
      <c r="BG99" s="69" t="s">
        <v>521</v>
      </c>
      <c r="BH99" s="67" t="s">
        <v>521</v>
      </c>
      <c r="BI99" s="67" t="s">
        <v>521</v>
      </c>
      <c r="BJ99" s="67" t="s">
        <v>521</v>
      </c>
      <c r="BK99" s="67" t="s">
        <v>521</v>
      </c>
      <c r="BL99" s="67" t="s">
        <v>521</v>
      </c>
      <c r="BM99" s="67" t="s">
        <v>521</v>
      </c>
      <c r="BN99" s="67" t="s">
        <v>521</v>
      </c>
      <c r="BO99" s="67" t="s">
        <v>521</v>
      </c>
      <c r="BP99" s="68" t="s">
        <v>521</v>
      </c>
      <c r="BQ99" s="70" t="s">
        <v>521</v>
      </c>
      <c r="BR99" s="67" t="s">
        <v>521</v>
      </c>
      <c r="BS99" s="67" t="s">
        <v>521</v>
      </c>
      <c r="BT99" s="67" t="s">
        <v>521</v>
      </c>
      <c r="BU99" s="67" t="s">
        <v>521</v>
      </c>
      <c r="BV99" s="67" t="s">
        <v>521</v>
      </c>
      <c r="BW99" s="67" t="s">
        <v>521</v>
      </c>
      <c r="BX99" s="67" t="s">
        <v>521</v>
      </c>
      <c r="BY99" s="67" t="s">
        <v>521</v>
      </c>
      <c r="BZ99" s="68" t="s">
        <v>521</v>
      </c>
      <c r="CA99" s="69" t="s">
        <v>521</v>
      </c>
      <c r="CB99" s="67" t="s">
        <v>521</v>
      </c>
      <c r="CC99" s="67" t="s">
        <v>521</v>
      </c>
      <c r="CD99" s="67" t="s">
        <v>521</v>
      </c>
      <c r="CE99" s="67" t="s">
        <v>521</v>
      </c>
      <c r="CF99" s="67" t="s">
        <v>521</v>
      </c>
      <c r="CG99" s="67" t="s">
        <v>521</v>
      </c>
      <c r="CH99" s="67" t="s">
        <v>521</v>
      </c>
      <c r="CI99" s="67" t="s">
        <v>521</v>
      </c>
      <c r="CJ99" s="68" t="s">
        <v>521</v>
      </c>
      <c r="CK99" s="69" t="s">
        <v>521</v>
      </c>
      <c r="CL99" s="67" t="s">
        <v>521</v>
      </c>
      <c r="CM99" s="67" t="s">
        <v>521</v>
      </c>
      <c r="CN99" s="67" t="s">
        <v>521</v>
      </c>
      <c r="CO99" s="67" t="s">
        <v>521</v>
      </c>
      <c r="CP99" s="67" t="s">
        <v>521</v>
      </c>
      <c r="CQ99" s="67" t="s">
        <v>521</v>
      </c>
      <c r="CR99" s="67" t="s">
        <v>521</v>
      </c>
      <c r="CS99" s="67" t="s">
        <v>521</v>
      </c>
      <c r="CT99" s="68" t="s">
        <v>521</v>
      </c>
      <c r="CU99" s="69" t="s">
        <v>521</v>
      </c>
      <c r="CV99" s="67" t="s">
        <v>521</v>
      </c>
      <c r="CW99" s="67" t="s">
        <v>521</v>
      </c>
      <c r="CX99" s="67" t="s">
        <v>521</v>
      </c>
      <c r="CY99" s="67" t="s">
        <v>521</v>
      </c>
      <c r="CZ99" s="67" t="s">
        <v>521</v>
      </c>
      <c r="DA99" s="67" t="s">
        <v>521</v>
      </c>
      <c r="DB99" s="67" t="s">
        <v>521</v>
      </c>
      <c r="DC99" s="67" t="s">
        <v>521</v>
      </c>
      <c r="DD99" s="68" t="s">
        <v>521</v>
      </c>
      <c r="DE99" s="69" t="s">
        <v>521</v>
      </c>
      <c r="DF99" s="71" t="s">
        <v>521</v>
      </c>
      <c r="DG99" s="67" t="s">
        <v>521</v>
      </c>
      <c r="DH99" s="67" t="s">
        <v>521</v>
      </c>
      <c r="DI99" s="67" t="s">
        <v>521</v>
      </c>
      <c r="DJ99" s="67" t="s">
        <v>521</v>
      </c>
      <c r="DK99" s="67" t="s">
        <v>521</v>
      </c>
      <c r="DL99" s="67" t="s">
        <v>521</v>
      </c>
      <c r="DM99" s="67" t="s">
        <v>521</v>
      </c>
      <c r="DN99" s="68" t="s">
        <v>521</v>
      </c>
      <c r="DO99" s="70" t="s">
        <v>521</v>
      </c>
      <c r="DP99" s="71" t="s">
        <v>521</v>
      </c>
      <c r="DQ99" s="67" t="s">
        <v>521</v>
      </c>
      <c r="DR99" s="67" t="s">
        <v>521</v>
      </c>
      <c r="DS99" s="67" t="s">
        <v>521</v>
      </c>
      <c r="DT99" s="67" t="s">
        <v>521</v>
      </c>
      <c r="DU99" s="67" t="s">
        <v>521</v>
      </c>
      <c r="DV99" s="67" t="s">
        <v>521</v>
      </c>
      <c r="DW99" s="67" t="s">
        <v>521</v>
      </c>
      <c r="DX99" s="72" t="s">
        <v>521</v>
      </c>
      <c r="DY99" s="73" t="s">
        <v>522</v>
      </c>
      <c r="DZ99" s="74">
        <v>2</v>
      </c>
      <c r="EA99" s="74">
        <v>3</v>
      </c>
      <c r="EB99" s="74">
        <v>3</v>
      </c>
      <c r="EC99" s="75">
        <v>4</v>
      </c>
      <c r="ED99" s="76" t="s">
        <v>522</v>
      </c>
      <c r="EE99" s="74">
        <f t="shared" si="132"/>
        <v>2</v>
      </c>
      <c r="EF99" s="74">
        <f t="shared" si="133"/>
        <v>6</v>
      </c>
      <c r="EG99" s="74">
        <f t="shared" si="134"/>
        <v>18</v>
      </c>
      <c r="EH99" s="77">
        <f t="shared" si="135"/>
        <v>72</v>
      </c>
      <c r="EI99" s="73">
        <v>30</v>
      </c>
      <c r="EJ99" s="74">
        <v>50</v>
      </c>
      <c r="EK99" s="74">
        <v>90</v>
      </c>
      <c r="EL99" s="74">
        <v>150</v>
      </c>
      <c r="EM99" s="75">
        <v>450</v>
      </c>
      <c r="EN99" s="78">
        <v>1</v>
      </c>
      <c r="EO99" s="79">
        <f t="shared" si="136"/>
        <v>0.83333333333333337</v>
      </c>
      <c r="EP99" s="79">
        <f t="shared" si="137"/>
        <v>0.5</v>
      </c>
      <c r="EQ99" s="79">
        <f t="shared" si="138"/>
        <v>0.27777777777777779</v>
      </c>
      <c r="ER99" s="80">
        <f t="shared" si="139"/>
        <v>0.20833333333333334</v>
      </c>
      <c r="ES99" s="128" t="s">
        <v>564</v>
      </c>
      <c r="ET99" s="82"/>
      <c r="EU99" s="83">
        <v>4</v>
      </c>
      <c r="EV99" s="73">
        <v>46</v>
      </c>
      <c r="EW99" s="74">
        <v>32</v>
      </c>
      <c r="EX99" s="74">
        <v>26</v>
      </c>
      <c r="EY99" s="74">
        <v>25</v>
      </c>
      <c r="EZ99" s="74">
        <v>15</v>
      </c>
      <c r="FA99" s="74">
        <v>17</v>
      </c>
      <c r="FB99" s="74">
        <v>47</v>
      </c>
      <c r="FC99" s="74">
        <v>35</v>
      </c>
      <c r="FD99" s="74">
        <f t="shared" si="140"/>
        <v>41</v>
      </c>
      <c r="FE99" s="84">
        <f t="shared" si="141"/>
        <v>61</v>
      </c>
      <c r="FF99" s="73">
        <f>RANK(EV99,$EV$9:$EV$497,0)</f>
        <v>294</v>
      </c>
      <c r="FG99" s="74">
        <f>RANK(EW99,$EW$9:$EW$497,0)</f>
        <v>283</v>
      </c>
      <c r="FH99" s="74">
        <f>RANK(EX99,$EX$9:$EX$497,0)</f>
        <v>263</v>
      </c>
      <c r="FI99" s="74">
        <f>RANK(EY99,$EY$9:$EY$497,0)</f>
        <v>270</v>
      </c>
      <c r="FJ99" s="74">
        <f>RANK(EZ99,$EZ$9:$EZ$497,0)</f>
        <v>260</v>
      </c>
      <c r="FK99" s="74">
        <f>RANK(FA99,$FA$9:$FA$497,0)</f>
        <v>217</v>
      </c>
      <c r="FL99" s="74">
        <f>RANK(FB99,$FB$9:$FB$497,0)</f>
        <v>183</v>
      </c>
      <c r="FM99" s="74">
        <f>RANK(FC99,$FC$9:$FC$497,0)</f>
        <v>245</v>
      </c>
      <c r="FN99" s="74">
        <f>RANK(FD99,$FD$9:$FD$497,0)</f>
        <v>321</v>
      </c>
      <c r="FO99" s="84">
        <f>RANK(FE99,$FE$9:$FE$497,0)</f>
        <v>271</v>
      </c>
      <c r="FP99" s="73">
        <f>COUNTIFS($EV$9:$EV$497,"&gt;"&amp;EV99,$ES$9:$ES$497,ES99)+1</f>
        <v>67</v>
      </c>
      <c r="FQ99" s="74">
        <f>COUNTIFS($EW$9:$EW$497,"&gt;"&amp;EW99,$ES$9:$ES$497,ES99)+1</f>
        <v>69</v>
      </c>
      <c r="FR99" s="74">
        <f>COUNTIFS($EX$9:$EX$497,"&gt;"&amp;EX99,$ES$9:$ES$497,ES99)+1</f>
        <v>74</v>
      </c>
      <c r="FS99" s="74">
        <f>COUNTIFS($EY$9:$EY$497,"&gt;"&amp;EY99,$ES$9:$ES$497,ES99)+1</f>
        <v>66</v>
      </c>
      <c r="FT99" s="74">
        <f>COUNTIFS($EZ$9:$EZ$497,"&gt;"&amp;EZ99,$ES$9:$ES$497,ES99)+1</f>
        <v>71</v>
      </c>
      <c r="FU99" s="74">
        <f>COUNTIFS($FA$9:$FA$497,"&gt;"&amp;FA99,$ES$9:$ES$497,ES99)+1</f>
        <v>62</v>
      </c>
      <c r="FV99" s="74">
        <f>COUNTIFS($FB$9:$FB$497,"&gt;"&amp;FB99,$ES$9:$ES$497,ES99)+1</f>
        <v>72</v>
      </c>
      <c r="FW99" s="74">
        <f>COUNTIFS($FC$9:$FC$497,"&gt;"&amp;FC99,$ES$9:$ES$497,ES99)+1</f>
        <v>73</v>
      </c>
      <c r="FX99" s="74">
        <f>COUNTIFS($FD$9:$FD$497,"&gt;"&amp;FD99,$ES$9:$ES$497,ES99)+1</f>
        <v>75</v>
      </c>
      <c r="FY99" s="84">
        <f>COUNTIFS($FE$9:$FE$497,"&gt;"&amp;FE99,$ES$9:$ES$497,ES99)+1</f>
        <v>74</v>
      </c>
      <c r="FZ99" s="85">
        <f t="shared" si="142"/>
        <v>0.9</v>
      </c>
      <c r="GA99" s="86">
        <f t="shared" si="143"/>
        <v>0.63</v>
      </c>
      <c r="GB99" s="86">
        <f t="shared" si="144"/>
        <v>0.51</v>
      </c>
      <c r="GC99" s="86">
        <f t="shared" si="145"/>
        <v>0.49</v>
      </c>
      <c r="GD99" s="86">
        <f t="shared" si="146"/>
        <v>0.28999999999999998</v>
      </c>
      <c r="GE99" s="86">
        <f t="shared" si="147"/>
        <v>0.33</v>
      </c>
      <c r="GF99" s="86">
        <f t="shared" si="148"/>
        <v>0.92</v>
      </c>
      <c r="GG99" s="86">
        <f t="shared" si="149"/>
        <v>0.69</v>
      </c>
      <c r="GH99" s="86">
        <f t="shared" si="150"/>
        <v>0.8</v>
      </c>
      <c r="GI99" s="87">
        <f t="shared" si="151"/>
        <v>1.2</v>
      </c>
      <c r="GJ99" s="85">
        <f>ROUND(((FZ99-AVERAGE(FZ$9:FZ$497))/STDEVP(FZ$9:FZ$497)*10+50),2)</f>
        <v>47.41</v>
      </c>
      <c r="GK99" s="86">
        <f>ROUND(((GA99-AVERAGE(GA$9:GA$497))/STDEVP(GA$9:GA$497)*10+50),2)</f>
        <v>48.19</v>
      </c>
      <c r="GL99" s="86">
        <f>ROUND(((GB99-AVERAGE(GB$9:GB$497))/STDEVP(GB$9:GB$497)*10+50),2)</f>
        <v>47.26</v>
      </c>
      <c r="GM99" s="86">
        <f>ROUND(((GC99-AVERAGE(GC$9:GC$497))/STDEVP(GC$9:GC$497)*10+50),2)</f>
        <v>48.19</v>
      </c>
      <c r="GN99" s="86">
        <f>ROUND(((GD99-AVERAGE(GD$9:GD$497))/STDEVP(GD$9:GD$497)*10+50),2)</f>
        <v>46.5</v>
      </c>
      <c r="GO99" s="86">
        <f>ROUND(((GE99-AVERAGE(GE$9:GE$497))/STDEVP(GE$9:GE$497)*10+50),2)</f>
        <v>49.33</v>
      </c>
      <c r="GP99" s="86">
        <f>ROUND(((GF99-AVERAGE(GF$9:GF$497))/STDEVP(GF$9:GF$497)*10+50),2)</f>
        <v>58.98</v>
      </c>
      <c r="GQ99" s="86">
        <f>ROUND(((GG99-AVERAGE(GG$9:GG$497))/STDEVP(GG$9:GG$497)*10+50),2)</f>
        <v>51.85</v>
      </c>
      <c r="GR99" s="86">
        <f>ROUND(((GH99-AVERAGE(GH$9:GH$497))/STDEVP(GH$9:GH$497)*10+50),2)</f>
        <v>43.63</v>
      </c>
      <c r="GS99" s="87">
        <f>ROUND(((GI99-AVERAGE(GI$9:GI$497))/STDEVP(GI$9:GI$497)*10+50),2)</f>
        <v>49.71</v>
      </c>
      <c r="GT99" s="73">
        <f>RANK(GJ99,$GJ$9:$GJ$497,0)</f>
        <v>264</v>
      </c>
      <c r="GU99" s="74">
        <f>RANK(GK99,$GK$9:$GK$497,0)</f>
        <v>210</v>
      </c>
      <c r="GV99" s="74">
        <f>RANK(GL99,$GL$9:$GL$497,0)</f>
        <v>250</v>
      </c>
      <c r="GW99" s="74">
        <f>RANK(GM99,$GM$9:$GM$497,0)</f>
        <v>228</v>
      </c>
      <c r="GX99" s="74">
        <f>RANK(GN99,$GN$9:$GN$497,0)</f>
        <v>213</v>
      </c>
      <c r="GY99" s="74">
        <f>RANK(GO99,$GO$9:$GO$497,0)</f>
        <v>138</v>
      </c>
      <c r="GZ99" s="74">
        <f>RANK(GP99,$GP$9:$GP$497,0)</f>
        <v>82</v>
      </c>
      <c r="HA99" s="74">
        <f>RANK(GQ99,$GQ$9:$GQ$497,0)</f>
        <v>183</v>
      </c>
      <c r="HB99" s="74">
        <f>RANK(GR99,$GR$9:$GR$497,0)</f>
        <v>304</v>
      </c>
      <c r="HC99" s="84">
        <f>RANK(GS99,$GS$9:$GS$497,0)</f>
        <v>185</v>
      </c>
      <c r="HD99" s="85">
        <f>ROUND(AVERAGEIF($ES$9:$ES$497,$ES99,$FZ$9:$FZ$497),2)</f>
        <v>0.92</v>
      </c>
      <c r="HE99" s="86">
        <f>ROUND(AVERAGEIF($ES$9:$ES$497,$ES99,$GA$9:$GA$497),2)</f>
        <v>0.65</v>
      </c>
      <c r="HF99" s="86">
        <f>ROUND(AVERAGEIF($ES$9:$ES$497,$ES99,$GB$9:$GB$497),2)</f>
        <v>0.69</v>
      </c>
      <c r="HG99" s="86">
        <f>ROUND(AVERAGEIF($ES$9:$ES$497,$ES99,$GC$9:$GC$497),2)</f>
        <v>0.54</v>
      </c>
      <c r="HH99" s="86">
        <f>ROUND(AVERAGEIF($ES$9:$ES$497,$ES99,$GD$9:$GD$497),2)</f>
        <v>0.32</v>
      </c>
      <c r="HI99" s="86">
        <f>ROUND(AVERAGEIF($ES$9:$ES$497,$ES99,$GE$9:$GE$497),2)</f>
        <v>0.33</v>
      </c>
      <c r="HJ99" s="86">
        <f>ROUND(AVERAGEIF($ES$9:$ES$497,$ES99,$GF$9:$GF$497),2)</f>
        <v>0.98</v>
      </c>
      <c r="HK99" s="86">
        <f>ROUND(AVERAGEIF($ES$9:$ES$497,$ES99,$GG$9:$GG$497),2)</f>
        <v>0.86</v>
      </c>
      <c r="HL99" s="86">
        <f>ROUND(AVERAGEIF($ES$9:$ES$497,$ES99,$GH$9:$GH$497),2)</f>
        <v>1.01</v>
      </c>
      <c r="HM99" s="87">
        <f>ROUND(AVERAGEIF($ES$9:$ES$497,$ES99,$GI$9:$GI$497),2)</f>
        <v>1.55</v>
      </c>
      <c r="HN99" s="88">
        <f t="shared" si="152"/>
        <v>-2.0000000000000018E-2</v>
      </c>
      <c r="HO99" s="89">
        <f t="shared" si="153"/>
        <v>-2.0000000000000018E-2</v>
      </c>
      <c r="HP99" s="89">
        <f t="shared" si="154"/>
        <v>-0.17999999999999994</v>
      </c>
      <c r="HQ99" s="89">
        <f t="shared" si="155"/>
        <v>-5.0000000000000044E-2</v>
      </c>
      <c r="HR99" s="89">
        <f t="shared" si="156"/>
        <v>-3.0000000000000027E-2</v>
      </c>
      <c r="HS99" s="89">
        <f t="shared" si="157"/>
        <v>0</v>
      </c>
      <c r="HT99" s="89">
        <f t="shared" si="158"/>
        <v>-5.9999999999999942E-2</v>
      </c>
      <c r="HU99" s="89">
        <f t="shared" si="159"/>
        <v>-0.17000000000000004</v>
      </c>
      <c r="HV99" s="89">
        <f t="shared" si="160"/>
        <v>-0.20999999999999996</v>
      </c>
      <c r="HW99" s="90">
        <f t="shared" si="161"/>
        <v>-0.35000000000000009</v>
      </c>
      <c r="HX99" s="73">
        <f>COUNTIFS($FZ$9:$FZ$497,"&gt;"&amp;FZ99,$ES$9:$ES$497,$ES99)+1</f>
        <v>55</v>
      </c>
      <c r="HY99" s="74">
        <f>COUNTIFS($GA$9:$GA$497,"&gt;"&amp;GA99,$ES$9:$ES$497,$ES99)+1</f>
        <v>51</v>
      </c>
      <c r="HZ99" s="74">
        <f>COUNTIFS($GB$9:$GB$497,"&gt;"&amp;GB99,$ES$9:$ES$497,$ES99)+1</f>
        <v>79</v>
      </c>
      <c r="IA99" s="74">
        <f>COUNTIFS($GC$9:$GC$497,"&gt;"&amp;GC99,$ES$9:$ES$497,$ES99)+1</f>
        <v>59</v>
      </c>
      <c r="IB99" s="74">
        <f>COUNTIFS($GD$9:$GD$497,"&gt;"&amp;GD99,$ES$9:$ES$497,$ES99)+1</f>
        <v>49</v>
      </c>
      <c r="IC99" s="74">
        <f>COUNTIFS($GE$9:$GE$497,"&gt;"&amp;GE99,$ES$9:$ES$497,$ES99)+1</f>
        <v>32</v>
      </c>
      <c r="ID99" s="74">
        <f>COUNTIFS($GF$9:$GF$497,"&gt;"&amp;GF99,$ES$9:$ES$497,$ES99)+1</f>
        <v>57</v>
      </c>
      <c r="IE99" s="74">
        <f>COUNTIFS($GG$9:$GG$497,"&gt;"&amp;GG99,$ES$9:$ES$497,$ES99)+1</f>
        <v>76</v>
      </c>
      <c r="IF99" s="74">
        <f>COUNTIFS($GH$9:$GH$497,"&gt;"&amp;GH99,$ES$9:$ES$497,$ES99)+1</f>
        <v>71</v>
      </c>
      <c r="IG99" s="84">
        <f>COUNTIFS($GI$9:$GI$497,"&gt;"&amp;GI99,$ES$9:$ES$497,$ES99)+1</f>
        <v>81</v>
      </c>
      <c r="IH99" s="91"/>
      <c r="II99" s="79"/>
      <c r="IJ99" s="79"/>
      <c r="IK99" s="79"/>
      <c r="IL99" s="79"/>
      <c r="IM99" s="92"/>
      <c r="IN99" s="93"/>
      <c r="IO99" s="94"/>
      <c r="IP99" s="95"/>
      <c r="IQ99" s="79"/>
      <c r="IR99" s="79"/>
      <c r="IS99" s="79"/>
      <c r="IT99" s="79"/>
      <c r="IU99" s="79"/>
      <c r="IV99" s="79"/>
      <c r="IW99" s="96"/>
      <c r="IX99" s="93"/>
      <c r="IY99" s="79"/>
      <c r="IZ99" s="79"/>
      <c r="JA99" s="79"/>
      <c r="JB99" s="79"/>
      <c r="JC99" s="79"/>
      <c r="JD99" s="79"/>
      <c r="JE99" s="97"/>
      <c r="JF99" s="95"/>
      <c r="JG99" s="79"/>
      <c r="JH99" s="79"/>
      <c r="JI99" s="79"/>
      <c r="JJ99" s="79"/>
      <c r="JK99" s="79"/>
      <c r="JL99" s="79"/>
      <c r="JM99" s="96"/>
      <c r="JN99" s="93"/>
      <c r="JO99" s="79"/>
      <c r="JP99" s="79"/>
      <c r="JQ99" s="79"/>
      <c r="JR99" s="79"/>
      <c r="JS99" s="79"/>
      <c r="JT99" s="79"/>
      <c r="JU99" s="79"/>
      <c r="JV99" s="79"/>
      <c r="JW99" s="79"/>
      <c r="JX99" s="79"/>
      <c r="JY99" s="79"/>
      <c r="JZ99" s="97"/>
      <c r="KA99" s="93"/>
      <c r="KB99" s="79"/>
      <c r="KC99" s="79"/>
      <c r="KD99" s="79"/>
      <c r="KE99" s="97"/>
      <c r="KF99" s="95"/>
      <c r="KG99" s="79"/>
      <c r="KH99" s="79"/>
      <c r="KI99" s="79"/>
      <c r="KJ99" s="79"/>
      <c r="KK99" s="98"/>
      <c r="KL99" s="79"/>
      <c r="KM99" s="79"/>
      <c r="KN99" s="79"/>
      <c r="KO99" s="79"/>
      <c r="KP99" s="79"/>
      <c r="KQ99" s="79"/>
      <c r="KR99" s="79"/>
      <c r="KS99" s="96"/>
      <c r="KT99" s="96"/>
      <c r="KU99" s="96"/>
      <c r="KV99" s="96"/>
      <c r="KW99" s="93"/>
      <c r="KX99" s="79"/>
      <c r="KY99" s="79"/>
      <c r="KZ99" s="79"/>
      <c r="LA99" s="79"/>
      <c r="LB99" s="79"/>
      <c r="LC99" s="96"/>
      <c r="LD99" s="93"/>
      <c r="LE99" s="94"/>
      <c r="LF99" s="99"/>
      <c r="LG99" s="75"/>
      <c r="LH99" s="93"/>
      <c r="LI99" s="79"/>
      <c r="LJ99" s="74"/>
      <c r="LK99" s="74"/>
      <c r="LL99" s="74"/>
      <c r="LM99" s="100"/>
      <c r="LN99" s="95"/>
      <c r="LO99" s="79"/>
      <c r="LP99" s="79"/>
      <c r="LQ99" s="79"/>
      <c r="LR99" s="96"/>
      <c r="LS99" s="93"/>
      <c r="LT99" s="79"/>
      <c r="LU99" s="79"/>
      <c r="LV99" s="79"/>
      <c r="LW99" s="79"/>
      <c r="LX99" s="79"/>
      <c r="LY99" s="79"/>
      <c r="LZ99" s="79"/>
      <c r="MA99" s="97"/>
      <c r="MB99" s="95"/>
      <c r="MC99" s="79"/>
      <c r="MD99" s="79"/>
      <c r="ME99" s="79"/>
      <c r="MF99" s="79"/>
      <c r="MG99" s="79"/>
      <c r="MH99" s="79"/>
      <c r="MI99" s="79"/>
      <c r="MJ99" s="79"/>
      <c r="MK99" s="79"/>
      <c r="ML99" s="79"/>
      <c r="MM99" s="79"/>
      <c r="MN99" s="98"/>
      <c r="MO99" s="98"/>
      <c r="MP99" s="96"/>
      <c r="MQ99" s="93"/>
      <c r="MR99" s="79"/>
      <c r="MS99" s="79"/>
      <c r="MT99" s="79"/>
      <c r="MU99" s="79"/>
      <c r="MV99" s="98"/>
      <c r="MW99" s="79"/>
      <c r="MX99" s="79"/>
      <c r="MY99" s="79"/>
      <c r="MZ99" s="79"/>
      <c r="NA99" s="79"/>
      <c r="NB99" s="79"/>
      <c r="NC99" s="79"/>
      <c r="ND99" s="96"/>
      <c r="NE99" s="96"/>
      <c r="NF99" s="96"/>
      <c r="NG99" s="96"/>
      <c r="NH99" s="93"/>
      <c r="NI99" s="79"/>
      <c r="NJ99" s="79"/>
      <c r="NK99" s="79"/>
      <c r="NL99" s="79"/>
      <c r="NM99" s="79"/>
      <c r="NN99" s="94"/>
      <c r="NO99" s="93"/>
      <c r="NP99" s="80"/>
      <c r="NQ99" s="124" t="s">
        <v>778</v>
      </c>
      <c r="NR99" s="102" t="s">
        <v>783</v>
      </c>
      <c r="NS99" s="102"/>
      <c r="NT99" s="102"/>
      <c r="NU99" s="102"/>
      <c r="NV99" s="104">
        <v>43720</v>
      </c>
      <c r="NW99" s="102" t="s">
        <v>525</v>
      </c>
      <c r="NX99" s="133" t="s">
        <v>784</v>
      </c>
      <c r="NY99" s="129" t="s">
        <v>601</v>
      </c>
      <c r="NZ99" s="133" t="s">
        <v>2066</v>
      </c>
      <c r="OA99" s="134"/>
      <c r="OB99" s="134"/>
      <c r="OC99" s="134"/>
      <c r="OD99" s="108">
        <f t="shared" si="162"/>
        <v>72</v>
      </c>
      <c r="OE99" s="109">
        <v>7</v>
      </c>
      <c r="OF99" s="110">
        <f t="shared" si="163"/>
        <v>30</v>
      </c>
      <c r="OG99" s="109">
        <v>7</v>
      </c>
      <c r="OH99" s="111">
        <f>ROUND(AVERAGEIF($ES$9:$ES$497,$ES99,EV$9:EV$497),0)</f>
        <v>67</v>
      </c>
      <c r="OI99" s="112">
        <f>ROUND(AVERAGEIF($ES$9:$ES$497,$ES99,EW$9:EW$497),0)</f>
        <v>45</v>
      </c>
      <c r="OJ99" s="112">
        <f>ROUND(AVERAGEIF($ES$9:$ES$497,$ES99,EX$9:EX$497),0)</f>
        <v>51</v>
      </c>
      <c r="OK99" s="112">
        <f>ROUND(AVERAGEIF($ES$9:$ES$497,$ES99,EY$9:EY$497),0)</f>
        <v>39</v>
      </c>
      <c r="OL99" s="112">
        <f>ROUND(AVERAGEIF($ES$9:$ES$497,$ES99,EZ$9:EZ$497),0)</f>
        <v>21</v>
      </c>
      <c r="OM99" s="112">
        <f>ROUND(AVERAGEIF($ES$9:$ES$497,$ES99,FA$9:FA$497),0)</f>
        <v>21</v>
      </c>
      <c r="ON99" s="112">
        <f>ROUND(AVERAGEIF($ES$9:$ES$497,$ES99,FB$9:FB$497),0)</f>
        <v>68</v>
      </c>
      <c r="OO99" s="112">
        <f>ROUND(AVERAGEIF($ES$9:$ES$497,$ES99,FC$9:FC$497),0)</f>
        <v>64</v>
      </c>
      <c r="OP99" s="112">
        <f>ROUND(AVERAGEIF($ES$9:$ES$497,$ES99,FD$9:FD$497),0)</f>
        <v>72</v>
      </c>
      <c r="OQ99" s="113">
        <f>ROUND(AVERAGEIF($ES$9:$ES$497,$ES99,FE$9:FE$497),0)</f>
        <v>115</v>
      </c>
      <c r="OR99" s="114">
        <f>ROUND(EV99/MAX(EV$9:EV$497)*100,0)</f>
        <v>26</v>
      </c>
      <c r="OS99" s="115">
        <f>ROUND(EW99/MAX(EW$9:EW$497)*100,0)</f>
        <v>25</v>
      </c>
      <c r="OT99" s="115">
        <f>ROUND(EX99/MAX(EX$9:EX$497)*100,0)</f>
        <v>22</v>
      </c>
      <c r="OU99" s="115">
        <f>ROUND(EY99/MAX(EY$9:EY$497)*100,0)</f>
        <v>17</v>
      </c>
      <c r="OV99" s="115">
        <f>ROUND(EZ99/MAX(EZ$9:EZ$497)*100,0)</f>
        <v>12</v>
      </c>
      <c r="OW99" s="115">
        <f>ROUND(FA99/MAX(FA$9:FA$497)*100,0)</f>
        <v>15</v>
      </c>
      <c r="OX99" s="115">
        <f>ROUND(FB99/MAX(FB$9:FB$497)*100,0)</f>
        <v>35</v>
      </c>
      <c r="OY99" s="116">
        <f>ROUND(FC99/MAX(FC$9:FC$497)*100,0)</f>
        <v>24</v>
      </c>
      <c r="OZ99" s="115">
        <f>ROUND(FD99/MAX(FD$9:FD$497)*100,0)</f>
        <v>28</v>
      </c>
      <c r="PA99" s="117">
        <f>ROUND(FE99/MAX(FE$9:FE$497)*100,0)</f>
        <v>25</v>
      </c>
      <c r="PB99" s="118">
        <f t="shared" si="164"/>
        <v>279</v>
      </c>
      <c r="PC99" s="115">
        <f t="shared" si="165"/>
        <v>249</v>
      </c>
      <c r="PD99" s="115">
        <f t="shared" si="166"/>
        <v>315</v>
      </c>
      <c r="PE99" s="115">
        <f t="shared" si="167"/>
        <v>327</v>
      </c>
      <c r="PF99" s="115">
        <f t="shared" si="168"/>
        <v>244</v>
      </c>
      <c r="PG99" s="119">
        <f t="shared" si="169"/>
        <v>216</v>
      </c>
      <c r="PH99" s="118">
        <f>ROUND(PB99/MAX(PB$9:PB$497)*100,0)</f>
        <v>33</v>
      </c>
      <c r="PI99" s="115">
        <f>ROUND(PC99/MAX(PC$9:PC$497)*100,0)</f>
        <v>30</v>
      </c>
      <c r="PJ99" s="115">
        <f>ROUND(PD99/MAX(PD$9:PD$497)*100,0)</f>
        <v>33</v>
      </c>
      <c r="PK99" s="115">
        <f>ROUND(PE99/MAX(PE$9:PE$497)*100,0)</f>
        <v>33</v>
      </c>
      <c r="PL99" s="115">
        <f>ROUND(PF99/MAX(PF$9:PF$497)*100,0)</f>
        <v>34</v>
      </c>
      <c r="PM99" s="119">
        <f>ROUND(PG99/MAX(PG$9:PG$497)*100,0)</f>
        <v>32</v>
      </c>
      <c r="PN99" s="118">
        <f>RANK(PH99,PH$9:PH$497,0)</f>
        <v>293</v>
      </c>
      <c r="PO99" s="115">
        <f>RANK(PI99,PI$9:PI$497,0)</f>
        <v>289</v>
      </c>
      <c r="PP99" s="115">
        <f>RANK(PJ99,PJ$9:PJ$497,0)</f>
        <v>300</v>
      </c>
      <c r="PQ99" s="115">
        <f>RANK(PK99,PK$9:PK$497,0)</f>
        <v>286</v>
      </c>
      <c r="PR99" s="115">
        <f>RANK(PL99,PL$9:PL$497,0)</f>
        <v>294</v>
      </c>
      <c r="PS99" s="119">
        <f>RANK(PM99,PM$9:PM$497,0)</f>
        <v>289</v>
      </c>
      <c r="PT99" s="120">
        <f>ROUND(FZ99/MAX(FZ$9:FZ$497)*100,0)</f>
        <v>49</v>
      </c>
      <c r="PU99" s="115">
        <f>ROUND(GA99/MAX(GA$9:GA$497)*100,0)</f>
        <v>35</v>
      </c>
      <c r="PV99" s="115">
        <f>ROUND(GB99/MAX(GB$9:GB$497)*100,0)</f>
        <v>37</v>
      </c>
      <c r="PW99" s="115">
        <f>ROUND(GC99/MAX(GC$9:GC$497)*100,0)</f>
        <v>39</v>
      </c>
      <c r="PX99" s="115">
        <f>ROUND(GD99/MAX(GD$9:GD$497)*100,0)</f>
        <v>16</v>
      </c>
      <c r="PY99" s="115">
        <f>ROUND(GE99/MAX(GE$9:GE$497)*100,0)</f>
        <v>20</v>
      </c>
      <c r="PZ99" s="115">
        <f>ROUND(GF99/MAX(GF$9:GF$497)*100,0)</f>
        <v>43</v>
      </c>
      <c r="QA99" s="116">
        <f>ROUND(GG99/MAX(GG$9:GG$497)*100,0)</f>
        <v>38</v>
      </c>
      <c r="QB99" s="115">
        <f>ROUND(GH99/MAX(GH$9:GH$497)*100,0)</f>
        <v>36</v>
      </c>
      <c r="QC99" s="121">
        <f>ROUND(GI99/MAX(GI$9:GI$497)*100,0)</f>
        <v>38</v>
      </c>
      <c r="QD99" s="120">
        <f>ROUND(AVERAGEIF($ES$9:$ES$497,$ES99,PT$9:PT$497),0)</f>
        <v>50</v>
      </c>
      <c r="QE99" s="120">
        <f>ROUND(AVERAGEIF($ES$9:$ES$497,$ES99,PU$9:PU$497),0)</f>
        <v>37</v>
      </c>
      <c r="QF99" s="120">
        <f>ROUND(AVERAGEIF($ES$9:$ES$497,$ES99,PV$9:PV$497),0)</f>
        <v>50</v>
      </c>
      <c r="QG99" s="120">
        <f>ROUND(AVERAGEIF($ES$9:$ES$497,$ES99,PW$9:PW$497),0)</f>
        <v>43</v>
      </c>
      <c r="QH99" s="120">
        <f>ROUND(AVERAGEIF($ES$9:$ES$497,$ES99,PX$9:PX$497),0)</f>
        <v>18</v>
      </c>
      <c r="QI99" s="120">
        <f>ROUND(AVERAGEIF($ES$9:$ES$497,$ES99,PY$9:PY$497),0)</f>
        <v>20</v>
      </c>
      <c r="QJ99" s="120">
        <f>ROUND(AVERAGEIF($ES$9:$ES$497,$ES99,PZ$9:PZ$497),0)</f>
        <v>46</v>
      </c>
      <c r="QK99" s="120">
        <f>ROUND(AVERAGEIF($ES$9:$ES$497,$ES99,QA$9:QA$497),0)</f>
        <v>47</v>
      </c>
      <c r="QL99" s="120">
        <f>ROUND(AVERAGEIF($ES$9:$ES$497,$ES99,QB$9:QB$497),0)</f>
        <v>45</v>
      </c>
      <c r="QM99" s="120">
        <f>ROUND(AVERAGEIF($ES$9:$ES$497,$ES99,QC$9:QC$497),0)</f>
        <v>49</v>
      </c>
      <c r="QN99" s="114">
        <f t="shared" si="183"/>
        <v>479</v>
      </c>
      <c r="QO99" s="115">
        <f t="shared" si="184"/>
        <v>395</v>
      </c>
      <c r="QP99" s="115">
        <f t="shared" si="185"/>
        <v>543</v>
      </c>
      <c r="QQ99" s="115">
        <f t="shared" si="186"/>
        <v>593</v>
      </c>
      <c r="QR99" s="115">
        <f t="shared" si="187"/>
        <v>505</v>
      </c>
      <c r="QS99" s="119">
        <f t="shared" si="188"/>
        <v>369</v>
      </c>
      <c r="QT99" s="114">
        <f>ROUND((QN99-MIN(QN$9:QN$497))/(MAX(QN$9:QN$497)-MIN(QN$9:QN$497))*100,0)</f>
        <v>39</v>
      </c>
      <c r="QU99" s="115">
        <f>ROUND((QO99-MIN(QO$9:QO$497))/(MAX(QO$9:QO$497)-MIN(QO$9:QO$497))*100,0)</f>
        <v>27</v>
      </c>
      <c r="QV99" s="115">
        <f>ROUND((QP99-MIN(QP$9:QP$497))/(MAX(QP$9:QP$497)-MIN(QP$9:QP$497))*100,0)</f>
        <v>28</v>
      </c>
      <c r="QW99" s="115">
        <f>ROUND((QQ99-MIN(QQ$9:QQ$497))/(MAX(QQ$9:QQ$497)-MIN(QQ$9:QQ$497))*100,0)</f>
        <v>38</v>
      </c>
      <c r="QX99" s="115">
        <f>ROUND((QR99-MIN(QR$9:QR$497))/(MAX(QR$9:QR$497)-MIN(QR$9:QR$497))*100,0)</f>
        <v>45</v>
      </c>
      <c r="QY99" s="115">
        <f>ROUND((QS99-MIN(QS$9:QS$497))/(MAX(QS$9:QS$497)-MIN(QS$9:QS$497))*100,0)</f>
        <v>39</v>
      </c>
      <c r="QZ99" s="114">
        <f>RANK(QN99,QN$9:QN$497,0)</f>
        <v>218</v>
      </c>
      <c r="RA99" s="115">
        <f>RANK(QO99,QO$9:QO$497,0)</f>
        <v>189</v>
      </c>
      <c r="RB99" s="115">
        <f>RANK(QP99,QP$9:QP$497,0)</f>
        <v>243</v>
      </c>
      <c r="RC99" s="115">
        <f>RANK(QQ99,QQ$9:QQ$497,0)</f>
        <v>187</v>
      </c>
      <c r="RD99" s="115">
        <f>RANK(QR99,QR$9:QR$497,0)</f>
        <v>232</v>
      </c>
      <c r="RE99" s="115">
        <f>RANK(QS99,QS$9:QS$497,0)</f>
        <v>209</v>
      </c>
      <c r="RF99" s="122"/>
      <c r="RG99" s="115">
        <f>($RH$3*(IH99+IJ99)*100*100/MAX(EX$9:EX$497)*$RO$3) +($RH$3*(II99+IJ99)*100*100/MAX(EX$9:EX$497)*$RO$4) + ($RH$3*IK99*100*100/MAX(EX$9:EX$497)*0.098)</f>
        <v>0</v>
      </c>
      <c r="RH99" s="115">
        <f>($RH$4*IL99*100*100/MAX(EZ$9:EZ$497))*$RQ$3</f>
        <v>0</v>
      </c>
      <c r="RI99" s="115">
        <f>($RH$3*IM99*100*100/MAX(EY$9:EY$497))*$RQ$4</f>
        <v>0</v>
      </c>
      <c r="RJ99" s="115">
        <f>($RH$3*IN99*100*100/MAX(EX$9:EX$497))</f>
        <v>0</v>
      </c>
      <c r="RK99" s="115">
        <f>($RH$4*IO99*100*100/MAX(EZ$9:EZ$497))*$RQ$3</f>
        <v>0</v>
      </c>
      <c r="RL99" s="115">
        <f>(($RL$4*IP99*100*((100/MAX(EX$9:EX$497)+100/MAX(EZ$9:EZ$497))/2))+($RL$4*IQ99*100*((100/MAX(EX$9:EX$497)+100/MAX(EZ$9:EZ$497))/2))+($RL$4*IR99*100*((100/MAX(EX$9:EX$497)+100/MAX(EZ$9:EZ$497))/2))+($RL$4*IS99*100*((100/MAX(EX$9:EX$497)+100/MAX(EZ$9:EZ$497))/2))+($RL$4*IT99*100*((100/MAX(EX$9:EX$497)+100/MAX(EZ$9:EZ$497))/2))+($RL$4*IU99*100*((100/MAX(EX$9:EX$497)+100/MAX(EZ$9:EZ$497))/2))+($RL$4*IV99*100*((100/MAX(EX$9:EX$497)+100/MAX(EZ$9:EZ$497))/2))+($RL$4*IW99*100*((100/MAX(EX$9:EX$497)+100/MAX(EZ$9:EZ$497))/2)))*$RS$3</f>
        <v>0</v>
      </c>
      <c r="RM99" s="115">
        <f>(($RH$3*IX99*100*100/MAX(EX$9:EX$497))+($RH$3*IY99*100*100/MAX(EX$9:EX$497))+($RH$3*IZ99*100*100/MAX(EX$9:EX$497))+($RH$3*JA99*100*100/MAX(EX$9:EX$497))+($RH$3*JB99*100*100/MAX(EX$9:EX$497))+($RH$3*JC99*100*100/MAX(EX$9:EX$497))+($RH$3*JD99*100*100/MAX(EX$9:EX$497))+($RH$3*JE99*100*100/MAX(EX$9:EX$497)))*$RS$4</f>
        <v>0</v>
      </c>
      <c r="RN99" s="115">
        <f>(($RH$4*JF99*100*100/MAX(EZ$9:EZ$497)) + ($RH$4*JG99*100*100/MAX(EZ$9:EZ$497)) + ($RH$4*JH99*100*100/MAX(EZ$9:EZ$497)) + ($RH$4*JI99*100*100/MAX(EZ$9:EZ$497)) + ($RH$4*JJ99*100*100/MAX(EZ$9:EZ$497)) + ($RH$4*JK99*100*100/MAX(EZ$9:EZ$497)) + ($RH$4*JL99*100*100/MAX(EZ$9:EZ$497)) + ($RH$4*JM99*100*100/MAX(EZ$9:EZ$497)))*$RU$3</f>
        <v>0</v>
      </c>
      <c r="RO99" s="115">
        <f>(($RL$4*JN99*100*((100/MAX(EX$9:EX$497)+100/MAX(EZ$9:EZ$497))/2))+($RL$4*JO99*100*((100/MAX(EX$9:EX$497)+100/MAX(EZ$9:EZ$497))/2))+($RL$4*JP99*100*((100/MAX(EX$9:EX$497)+100/MAX(EZ$9:EZ$497))/2))+($RL$4*JQ99*100*((100/MAX(EX$9:EX$497)+100/MAX(EZ$9:EZ$497))/2))+($RL$4*JR99*100*((100/MAX(EX$9:EX$497)+100/MAX(EZ$9:EZ$497))/2))+($RL$4*JS99*100*((100/MAX(EX$9:EX$497)+100/MAX(EZ$9:EZ$497))/2))+($RL$4*JT99*100*((100/MAX(EX$9:EX$497)+100/MAX(EZ$9:EZ$497))/2))+($RL$4*JU99*100*((100/MAX(EX$9:EX$497)+100/MAX(EZ$9:EZ$497))/2))+($RL$4*JV99*100*((100/MAX(EX$9:EX$497)+100/MAX(EZ$9:EZ$497))/2))+($RL$4*JW99*100*((100/MAX(EX$9:EX$497)+100/MAX(EZ$9:EZ$497))/2))+($RL$4*JX99*100*((100/MAX(EX$9:EX$497)+100/MAX(EZ$9:EZ$497))/2))+($RL$4*JY99*100*((100/MAX(EX$9:EX$497)+100/MAX(EZ$9:EZ$497))/2))+($RL$4*JZ99*100*((100/MAX(EX$9:EX$497)+100/MAX(EZ$9:EZ$497))/2)))*$RW$3/2</f>
        <v>0</v>
      </c>
      <c r="RP99" s="119">
        <f>($RJ$3*KA99*100*100/MAX(FA$9:FA$497)) + ($RJ$3*KB99*100*100/MAX(FA$9:FA$497)/2) + ($RJ$3*KC99*100*100/MAX(FA$9:FA$497)/2) + ($RJ$3*KD99*100*100/MAX(FA$9:FA$497)/4) + ($RJ$3*KE99*100*100/MAX(FA$9:FA$497)/4)</f>
        <v>0</v>
      </c>
      <c r="RQ99" s="118">
        <f>($RL$4*KF99*100*((100/MAX(EX$9:EX$497)+100/MAX(EZ$9:EZ$497)))) * ($RO$3/2) + (($RL$4*KG99*100*((100/MAX(EX$9:EX$497)+100/MAX(EZ$9:EZ$497))))+($RL$4*KH99*100*((100/MAX(EX$9:EX$497)+100/MAX(EZ$9:EZ$497))))+($RL$4*KI99*100*((100/MAX(EX$9:EX$497)+100/MAX(EZ$9:EZ$497))))+($RL$4*KJ99*100*((100/MAX(EX$9:EX$497)+100/MAX(EZ$9:EZ$497))))+($RL$4*KK99*100*((100/MAX(EX$9:EX$497)+100/MAX(EZ$9:EZ$497))))+($RL$4*KL99*100*((100/MAX(EX$9:EX$497)+100/MAX(EZ$9:EZ$497))))+($RL$4*KM99*100*((100/MAX(EX$9:EX$497)+100/MAX(EZ$9:EZ$497))))+($RL$4*KN99*100*((100/MAX(EX$9:EX$497)+100/MAX(EZ$9:EZ$497))))+($RL$4*KO99*100*((100/MAX(EX$9:EX$497)+100/MAX(EZ$9:EZ$497))))+($RL$4*KP99*100*((100/MAX(EX$9:EX$497)+100/MAX(EZ$9:EZ$497))))+($RL$4*KQ99*100*((100/MAX(EX$9:EX$497)+100/MAX(EZ$9:EZ$497))))+($RL$4*KR99*100*((100/MAX(EX$9:EX$497)+100/MAX(EZ$9:EZ$497))))+($RL$4*KS99*100*((100/MAX(EX$9:EX$497)+100/MAX(EZ$9:EZ$497))))+($RL$4*KV99*100*((100/MAX(EX$9:EX$497)+100/MAX(EZ$9:EZ$497))))) * (($RO$3+$RO$4)/6)</f>
        <v>0</v>
      </c>
      <c r="RR99" s="115">
        <f>(($RL$4*KW99*100*((100/MAX(EX$9:EX$497)+100/MAX(EZ$9:EZ$497))))) * ($RO$3/2) + (($RL$4*KX99*100*((100/MAX(EX$9:EX$497)+100/MAX(EZ$9:EZ$497))))+($RL$4*KY99*100*((100/MAX(EX$9:EX$497)+100/MAX(EZ$9:EZ$497))))+($RL$4*KZ99*100*((100/MAX(EX$9:EX$497)+100/MAX(EZ$9:EZ$497))))+($RL$4*LA99*100*((100/MAX(EX$9:EX$497)+100/MAX(EZ$9:EZ$497))))+($RL$4*LB99*100*((100/MAX(EX$9:EX$497)+100/MAX(EZ$9:EZ$497))))+($RL$4*LC99*100*((100/MAX(EX$9:EX$497)+100/MAX(EZ$9:EZ$497))))) * (($RO$3+$RO$4)/6)</f>
        <v>0</v>
      </c>
      <c r="RS99" s="119">
        <f>(($RL$4*LD99*100*((100/MAX(EX$9:EX$497)+100/MAX(EZ$9:EZ$497))))+($RL$4*LE99*100*((100/MAX(EX$9:EX$497)+100/MAX(EZ$9:EZ$497))))) * (($RO$3+$RO$4)/6)</f>
        <v>0</v>
      </c>
      <c r="RT99" s="118">
        <f>($RJ$4*LH99*100*(100/MAX(EV$9:EV$497)))+($RJ$4*LI99*100*(100/MAX(EV$9:EV$497)))</f>
        <v>0</v>
      </c>
      <c r="RU99" s="119">
        <f>($RJ$4*LJ99*(100/MAX(EV$9:EV$497)))/2 + ($RL$3*LK99*(100/MAX(EW$9:EW$497))) + ($RJ$4*LL99*(100/MAX(EV$9:EV$497)))/4 + ($RL$3*LM99*(100/MAX(EW$9:EW$497)))</f>
        <v>0</v>
      </c>
      <c r="RV99" s="118">
        <f>($RJ$4*LN99*100*100/MAX(EV$9:EV$497)/2)+($RJ$4*LO99*100*100/MAX(EV$9:EV$497)/2)+($RJ$4*LP99*100*100/MAX(EV$9:EV$497))+($RJ$4*LQ99*100*100/MAX(EV$9:EV$497))+($RJ$4*LR99*100*100/MAX(EV$9:EV$497))</f>
        <v>0</v>
      </c>
      <c r="RW99" s="115">
        <f>($RJ$4*LS99*100*100/MAX(EV$9:EV$497)) + (($RJ$4*LT99*100*100/MAX(EV$9:EV$497))+($RJ$4*LU99*100*100/MAX(EV$9:EV$497))+($RJ$4*LV99*100*100/MAX(EV$9:EV$497))+($RJ$4*LW99*100*100/MAX(EV$9:EV$497))+($RJ$4*LX99*100*100/MAX(EV$9:EV$497))+($RJ$4*LY99*100*100/MAX(EV$9:EV$497))+($RJ$4*LZ99*100*100/MAX(EV$9:EV$497))+($RJ$4*MA99*100*100/MAX(EV$9:EV$497)))/2</f>
        <v>0</v>
      </c>
      <c r="RX99" s="119">
        <f>($RJ$4*MB99*100*100/MAX(EV$9:EV$497))+($RJ$4*MC99*100*100/MAX(EV$9:EV$497))+($RJ$4*MD99*100*100/MAX(EV$9:EV$497))+($RJ$4*ME99*100*100/MAX(EV$9:EV$497))+($RJ$4*MF99*100*100/MAX(EV$9:EV$497))+($RJ$4*MG99*100*100/MAX(EV$9:EV$497))+($RJ$4*MH99*100*100/MAX(EV$9:EV$497))+($RJ$4*MI99*100*100/MAX(EV$9:EV$497))+($RJ$4*MJ99*100*100/MAX(EV$9:EV$497))+($RJ$4*MK99*100*100/MAX(EV$9:EV$497))+($RJ$4*ML99*100*100/MAX(EV$9:EV$497))+($RJ$4*MM99*100*100/MAX(EV$9:EV$497))+($RJ$4*MN99*100*100/MAX(EV$9:EV$497))</f>
        <v>0</v>
      </c>
      <c r="RY99" s="118">
        <f>($RJ$4*MQ99*100*100/MAX(EV$9:EV$497))/2 + (($RJ$4*MR99*100*100/MAX(EV$9:EV$497))+($RJ$4*MS99*100*100/MAX(EV$9:EV$497))+($RJ$4*MT99*100*100/MAX(EV$9:EV$497))+($RJ$4*MU99*100*100/MAX(EV$9:EV$497))+($RJ$4*MV99*100*100/MAX(EV$9:EV$497))+($RJ$4*MW99*100*100/MAX(EV$9:EV$497))+($RJ$4*MX99*100*100/MAX(EV$9:EV$497))+($RJ$4*MY99*100*100/MAX(EV$9:EV$497))+($RJ$4*MZ99*100*100/MAX(EV$9:EV$497))+($RJ$4*NA99*100*100/MAX(EV$9:EV$497))+($RJ$4*NB99*100*100/MAX(EV$9:EV$497))+($RJ$4*NC99*100*100/MAX(EV$9:EV$497))+($RJ$4*ND99*100*100/MAX(EV$9:EV$497))+($RJ$4*NG99*100*100/MAX(EV$9:EV$497)))/4</f>
        <v>0</v>
      </c>
      <c r="RZ99" s="115">
        <f>($RJ$4*NH99*100*100/MAX(EV$9:EV$497))/2 + (($RJ$4*NI99*100*100/MAX(EV$9:EV$497))+($RJ$4*NJ99*100*100/MAX(EV$9:EV$497))+($RJ$4*NK99*100*100/MAX(EV$9:EV$497))+($RJ$4*NL99*100*100/MAX(EV$9:EV$497))+($RJ$4*NM99*100*100/MAX(EV$9:EV$497))+($RJ$4*NN99*100*100/MAX(EV$9:EV$497)))/4</f>
        <v>0</v>
      </c>
      <c r="SA99" s="117">
        <f>(($RJ$4*NO99*100*100/MAX(EV$9:EV$497))+($RJ$4*NP99*100*100/MAX(EV$9:EV$497)))/4</f>
        <v>0</v>
      </c>
      <c r="SB99" s="118">
        <f t="shared" si="170"/>
        <v>0</v>
      </c>
      <c r="SC99" s="115">
        <f t="shared" si="171"/>
        <v>0</v>
      </c>
      <c r="SD99" s="115">
        <f t="shared" si="172"/>
        <v>0</v>
      </c>
      <c r="SE99" s="115">
        <f t="shared" si="173"/>
        <v>0</v>
      </c>
      <c r="SF99" s="115">
        <f t="shared" si="174"/>
        <v>0</v>
      </c>
      <c r="SG99" s="115">
        <f t="shared" si="175"/>
        <v>0</v>
      </c>
      <c r="SH99" s="115">
        <f>ROUND(SB99/MAX(SB$9:SB$497)*100,0)</f>
        <v>0</v>
      </c>
      <c r="SI99" s="115">
        <f>ROUND(SC99/MAX(SC$9:SC$497)*100,0)</f>
        <v>0</v>
      </c>
      <c r="SJ99" s="115">
        <f>ROUND(SD99/MAX(SD$9:SD$497)*100,0)</f>
        <v>0</v>
      </c>
      <c r="SK99" s="115">
        <f>ROUND(SE99/MAX(SE$9:SE$497)*100,0)</f>
        <v>0</v>
      </c>
      <c r="SL99" s="115">
        <f>ROUND(SF99/MAX(SF$9:SF$497)*100,0)</f>
        <v>0</v>
      </c>
      <c r="SM99" s="121">
        <f>ROUND(SG99/MAX(SG$9:SG$497)*100,0)</f>
        <v>0</v>
      </c>
      <c r="SN99" s="115">
        <f>ROUND(AVERAGEIF($ES$9:$ES$497,$ES99,SH$9:SH$497),0)</f>
        <v>24</v>
      </c>
      <c r="SO99" s="115">
        <f>ROUND(AVERAGEIF($ES$9:$ES$497,$ES99,SI$9:SI$497),0)</f>
        <v>22</v>
      </c>
      <c r="SP99" s="115">
        <f>ROUND(AVERAGEIF($ES$9:$ES$497,$ES99,SJ$9:SJ$497),0)</f>
        <v>5</v>
      </c>
      <c r="SQ99" s="115">
        <f>ROUND(AVERAGEIF($ES$9:$ES$497,$ES99,SK$9:SK$497),0)</f>
        <v>19</v>
      </c>
      <c r="SR99" s="115">
        <f>ROUND(AVERAGEIF($ES$9:$ES$497,$ES99,SL$9:SL$497),0)</f>
        <v>8</v>
      </c>
      <c r="SS99" s="121">
        <f>ROUND(AVERAGEIF($ES$9:$ES$497,$ES99,SM$9:SM$497),0)</f>
        <v>6</v>
      </c>
      <c r="ST99" s="114">
        <f>RANK(SB99,SB$9:SB$497,0)</f>
        <v>323</v>
      </c>
      <c r="SU99" s="115">
        <f>RANK(SC99,SC$9:SC$497,0)</f>
        <v>320</v>
      </c>
      <c r="SV99" s="115">
        <f>RANK(SD99,SD$9:SD$497,0)</f>
        <v>320</v>
      </c>
      <c r="SW99" s="115">
        <f>RANK(SE99,SE$9:SE$497,0)</f>
        <v>320</v>
      </c>
      <c r="SX99" s="115">
        <f>RANK(SF99,SF$9:SF$497,0)</f>
        <v>317</v>
      </c>
      <c r="SY99" s="115">
        <f>RANK(SG99,SG$9:SG$497,0)</f>
        <v>308</v>
      </c>
      <c r="SZ99" s="115">
        <f>COUNTIFS(SB$9:SB$497,"&gt;"&amp;SB99,$ES$9:$ES$497,$ES99)+1</f>
        <v>72</v>
      </c>
      <c r="TA99" s="115">
        <f>COUNTIFS(SC$9:SC$497,"&gt;"&amp;SC99,$ES$9:$ES$497,$ES99)+1</f>
        <v>72</v>
      </c>
      <c r="TB99" s="115">
        <f>COUNTIFS(SD$9:SD$497,"&gt;"&amp;SD99,$ES$9:$ES$497,$ES99)+1</f>
        <v>72</v>
      </c>
      <c r="TC99" s="115">
        <f>COUNTIFS(SE$9:SE$497,"&gt;"&amp;SE99,$ES$9:$ES$497,$ES99)+1</f>
        <v>72</v>
      </c>
      <c r="TD99" s="115">
        <f>COUNTIFS(SF$9:SF$497,"&gt;"&amp;SF99,$ES$9:$ES$497,$ES99)+1</f>
        <v>72</v>
      </c>
      <c r="TE99" s="117">
        <f>COUNTIFS(SG$9:SG$497,"&gt;"&amp;SG99,$ES$9:$ES$497,$ES99)+1</f>
        <v>70</v>
      </c>
      <c r="TF99" s="118">
        <f t="shared" si="176"/>
        <v>34</v>
      </c>
      <c r="TG99" s="115">
        <f t="shared" si="177"/>
        <v>33</v>
      </c>
      <c r="TH99" s="115">
        <f t="shared" si="178"/>
        <v>30</v>
      </c>
      <c r="TI99" s="115">
        <f t="shared" si="179"/>
        <v>33</v>
      </c>
      <c r="TJ99" s="115">
        <f t="shared" si="180"/>
        <v>33</v>
      </c>
      <c r="TK99" s="115">
        <f t="shared" si="181"/>
        <v>34</v>
      </c>
      <c r="TL99" s="117">
        <f t="shared" si="182"/>
        <v>32</v>
      </c>
      <c r="TM99" s="118">
        <f>ROUND(TF99/MAX(TF$9:TF$497)*100,0)</f>
        <v>19</v>
      </c>
      <c r="TN99" s="115">
        <f>ROUND(TG99/MAX(TG$9:TG$497)*100,0)</f>
        <v>18</v>
      </c>
      <c r="TO99" s="115">
        <f>ROUND(TH99/MAX(TH$9:TH$497)*100,0)</f>
        <v>16</v>
      </c>
      <c r="TP99" s="115">
        <f>ROUND(TI99/MAX(TI$9:TI$497)*100,0)</f>
        <v>18</v>
      </c>
      <c r="TQ99" s="115">
        <f>ROUND(TJ99/MAX(TJ$9:TJ$497)*100,0)</f>
        <v>17</v>
      </c>
      <c r="TR99" s="115">
        <f>ROUND(TK99/MAX(TK$9:TK$497)*100,0)</f>
        <v>17</v>
      </c>
      <c r="TS99" s="119">
        <f>ROUND(TL99/MAX(TL$9:TL$497)*100,0)</f>
        <v>16</v>
      </c>
      <c r="TT99" s="120">
        <f>RANK(TM99,TM$9:TM$497,0)</f>
        <v>348</v>
      </c>
      <c r="TU99" s="115">
        <f>RANK(TN99,TN$9:TN$497,0)</f>
        <v>317</v>
      </c>
      <c r="TV99" s="115">
        <f>RANK(TO99,TO$9:TO$497,0)</f>
        <v>304</v>
      </c>
      <c r="TW99" s="115">
        <f>RANK(TP99,TP$9:TP$497,0)</f>
        <v>320</v>
      </c>
      <c r="TX99" s="115">
        <f>RANK(TQ99,TQ$9:TQ$497,0)</f>
        <v>296</v>
      </c>
      <c r="TY99" s="115">
        <f>RANK(TR99,TR$9:TR$497,0)</f>
        <v>316</v>
      </c>
      <c r="TZ99" s="121">
        <f>RANK(TS99,TS$9:TS$497,0)</f>
        <v>313</v>
      </c>
      <c r="UA99" s="132"/>
      <c r="UB99" s="7" t="s">
        <v>1</v>
      </c>
    </row>
    <row r="100" spans="1:548" x14ac:dyDescent="0.15">
      <c r="A100" s="62">
        <v>92</v>
      </c>
      <c r="B100" s="203" t="s">
        <v>783</v>
      </c>
      <c r="C100" s="63"/>
      <c r="D100" s="63"/>
      <c r="E100" s="64" t="s">
        <v>518</v>
      </c>
      <c r="F100" s="65">
        <v>54</v>
      </c>
      <c r="G100" s="65" t="s">
        <v>605</v>
      </c>
      <c r="H100" s="65"/>
      <c r="I100" s="66" t="s">
        <v>521</v>
      </c>
      <c r="J100" s="67" t="s">
        <v>521</v>
      </c>
      <c r="K100" s="67" t="s">
        <v>521</v>
      </c>
      <c r="L100" s="67" t="s">
        <v>521</v>
      </c>
      <c r="M100" s="67" t="s">
        <v>521</v>
      </c>
      <c r="N100" s="67" t="s">
        <v>521</v>
      </c>
      <c r="O100" s="67" t="s">
        <v>521</v>
      </c>
      <c r="P100" s="67" t="s">
        <v>521</v>
      </c>
      <c r="Q100" s="67" t="s">
        <v>521</v>
      </c>
      <c r="R100" s="68" t="s">
        <v>521</v>
      </c>
      <c r="S100" s="69" t="s">
        <v>521</v>
      </c>
      <c r="T100" s="67" t="s">
        <v>521</v>
      </c>
      <c r="U100" s="67" t="s">
        <v>521</v>
      </c>
      <c r="V100" s="67" t="s">
        <v>521</v>
      </c>
      <c r="W100" s="67" t="s">
        <v>521</v>
      </c>
      <c r="X100" s="67" t="s">
        <v>521</v>
      </c>
      <c r="Y100" s="67" t="s">
        <v>521</v>
      </c>
      <c r="Z100" s="67" t="s">
        <v>521</v>
      </c>
      <c r="AA100" s="67" t="s">
        <v>521</v>
      </c>
      <c r="AB100" s="68" t="s">
        <v>521</v>
      </c>
      <c r="AC100" s="69" t="s">
        <v>521</v>
      </c>
      <c r="AD100" s="67" t="s">
        <v>521</v>
      </c>
      <c r="AE100" s="67" t="s">
        <v>521</v>
      </c>
      <c r="AF100" s="67" t="s">
        <v>521</v>
      </c>
      <c r="AG100" s="67" t="s">
        <v>521</v>
      </c>
      <c r="AH100" s="67" t="s">
        <v>521</v>
      </c>
      <c r="AI100" s="67" t="s">
        <v>521</v>
      </c>
      <c r="AJ100" s="67" t="s">
        <v>521</v>
      </c>
      <c r="AK100" s="67" t="s">
        <v>520</v>
      </c>
      <c r="AL100" s="68" t="s">
        <v>520</v>
      </c>
      <c r="AM100" s="69" t="s">
        <v>520</v>
      </c>
      <c r="AN100" s="67" t="s">
        <v>520</v>
      </c>
      <c r="AO100" s="67" t="s">
        <v>520</v>
      </c>
      <c r="AP100" s="67" t="s">
        <v>520</v>
      </c>
      <c r="AQ100" s="67" t="s">
        <v>520</v>
      </c>
      <c r="AR100" s="67" t="s">
        <v>520</v>
      </c>
      <c r="AS100" s="67" t="s">
        <v>520</v>
      </c>
      <c r="AT100" s="67" t="s">
        <v>520</v>
      </c>
      <c r="AU100" s="67" t="s">
        <v>520</v>
      </c>
      <c r="AV100" s="68" t="s">
        <v>520</v>
      </c>
      <c r="AW100" s="69" t="s">
        <v>520</v>
      </c>
      <c r="AX100" s="67" t="s">
        <v>520</v>
      </c>
      <c r="AY100" s="67" t="s">
        <v>520</v>
      </c>
      <c r="AZ100" s="67" t="s">
        <v>520</v>
      </c>
      <c r="BA100" s="67" t="s">
        <v>520</v>
      </c>
      <c r="BB100" s="67" t="s">
        <v>520</v>
      </c>
      <c r="BC100" s="67" t="s">
        <v>520</v>
      </c>
      <c r="BD100" s="67" t="s">
        <v>520</v>
      </c>
      <c r="BE100" s="67" t="s">
        <v>520</v>
      </c>
      <c r="BF100" s="68" t="s">
        <v>521</v>
      </c>
      <c r="BG100" s="69" t="s">
        <v>521</v>
      </c>
      <c r="BH100" s="67" t="s">
        <v>521</v>
      </c>
      <c r="BI100" s="67" t="s">
        <v>521</v>
      </c>
      <c r="BJ100" s="67" t="s">
        <v>521</v>
      </c>
      <c r="BK100" s="67" t="s">
        <v>521</v>
      </c>
      <c r="BL100" s="67" t="s">
        <v>521</v>
      </c>
      <c r="BM100" s="67" t="s">
        <v>521</v>
      </c>
      <c r="BN100" s="67" t="s">
        <v>521</v>
      </c>
      <c r="BO100" s="67" t="s">
        <v>521</v>
      </c>
      <c r="BP100" s="68" t="s">
        <v>521</v>
      </c>
      <c r="BQ100" s="70" t="s">
        <v>521</v>
      </c>
      <c r="BR100" s="67" t="s">
        <v>521</v>
      </c>
      <c r="BS100" s="67" t="s">
        <v>521</v>
      </c>
      <c r="BT100" s="67" t="s">
        <v>521</v>
      </c>
      <c r="BU100" s="67" t="s">
        <v>521</v>
      </c>
      <c r="BV100" s="67" t="s">
        <v>521</v>
      </c>
      <c r="BW100" s="67" t="s">
        <v>521</v>
      </c>
      <c r="BX100" s="67" t="s">
        <v>521</v>
      </c>
      <c r="BY100" s="67" t="s">
        <v>521</v>
      </c>
      <c r="BZ100" s="68" t="s">
        <v>521</v>
      </c>
      <c r="CA100" s="69" t="s">
        <v>521</v>
      </c>
      <c r="CB100" s="67" t="s">
        <v>521</v>
      </c>
      <c r="CC100" s="67" t="s">
        <v>521</v>
      </c>
      <c r="CD100" s="67" t="s">
        <v>521</v>
      </c>
      <c r="CE100" s="67" t="s">
        <v>521</v>
      </c>
      <c r="CF100" s="67" t="s">
        <v>521</v>
      </c>
      <c r="CG100" s="67" t="s">
        <v>521</v>
      </c>
      <c r="CH100" s="67" t="s">
        <v>521</v>
      </c>
      <c r="CI100" s="67" t="s">
        <v>521</v>
      </c>
      <c r="CJ100" s="68" t="s">
        <v>521</v>
      </c>
      <c r="CK100" s="69" t="s">
        <v>521</v>
      </c>
      <c r="CL100" s="67" t="s">
        <v>521</v>
      </c>
      <c r="CM100" s="67" t="s">
        <v>521</v>
      </c>
      <c r="CN100" s="67" t="s">
        <v>521</v>
      </c>
      <c r="CO100" s="67" t="s">
        <v>521</v>
      </c>
      <c r="CP100" s="67" t="s">
        <v>521</v>
      </c>
      <c r="CQ100" s="67" t="s">
        <v>521</v>
      </c>
      <c r="CR100" s="67" t="s">
        <v>521</v>
      </c>
      <c r="CS100" s="67" t="s">
        <v>521</v>
      </c>
      <c r="CT100" s="68" t="s">
        <v>521</v>
      </c>
      <c r="CU100" s="69" t="s">
        <v>521</v>
      </c>
      <c r="CV100" s="67" t="s">
        <v>521</v>
      </c>
      <c r="CW100" s="67" t="s">
        <v>521</v>
      </c>
      <c r="CX100" s="67" t="s">
        <v>521</v>
      </c>
      <c r="CY100" s="67" t="s">
        <v>521</v>
      </c>
      <c r="CZ100" s="67" t="s">
        <v>521</v>
      </c>
      <c r="DA100" s="67" t="s">
        <v>521</v>
      </c>
      <c r="DB100" s="67" t="s">
        <v>521</v>
      </c>
      <c r="DC100" s="67" t="s">
        <v>521</v>
      </c>
      <c r="DD100" s="68" t="s">
        <v>521</v>
      </c>
      <c r="DE100" s="69" t="s">
        <v>521</v>
      </c>
      <c r="DF100" s="71" t="s">
        <v>521</v>
      </c>
      <c r="DG100" s="67" t="s">
        <v>521</v>
      </c>
      <c r="DH100" s="67" t="s">
        <v>521</v>
      </c>
      <c r="DI100" s="67" t="s">
        <v>521</v>
      </c>
      <c r="DJ100" s="67" t="s">
        <v>521</v>
      </c>
      <c r="DK100" s="67" t="s">
        <v>521</v>
      </c>
      <c r="DL100" s="67" t="s">
        <v>521</v>
      </c>
      <c r="DM100" s="67" t="s">
        <v>521</v>
      </c>
      <c r="DN100" s="68" t="s">
        <v>521</v>
      </c>
      <c r="DO100" s="70" t="s">
        <v>521</v>
      </c>
      <c r="DP100" s="71" t="s">
        <v>521</v>
      </c>
      <c r="DQ100" s="67" t="s">
        <v>521</v>
      </c>
      <c r="DR100" s="67" t="s">
        <v>521</v>
      </c>
      <c r="DS100" s="67" t="s">
        <v>521</v>
      </c>
      <c r="DT100" s="67" t="s">
        <v>521</v>
      </c>
      <c r="DU100" s="67" t="s">
        <v>521</v>
      </c>
      <c r="DV100" s="67" t="s">
        <v>521</v>
      </c>
      <c r="DW100" s="67" t="s">
        <v>521</v>
      </c>
      <c r="DX100" s="72" t="s">
        <v>521</v>
      </c>
      <c r="DY100" s="73" t="s">
        <v>522</v>
      </c>
      <c r="DZ100" s="74">
        <v>2</v>
      </c>
      <c r="EA100" s="74">
        <v>3</v>
      </c>
      <c r="EB100" s="74">
        <v>3</v>
      </c>
      <c r="EC100" s="75">
        <v>4</v>
      </c>
      <c r="ED100" s="76" t="s">
        <v>522</v>
      </c>
      <c r="EE100" s="74">
        <f t="shared" si="132"/>
        <v>2</v>
      </c>
      <c r="EF100" s="74">
        <f t="shared" si="133"/>
        <v>6</v>
      </c>
      <c r="EG100" s="74">
        <f t="shared" si="134"/>
        <v>18</v>
      </c>
      <c r="EH100" s="77">
        <f t="shared" si="135"/>
        <v>72</v>
      </c>
      <c r="EI100" s="73">
        <v>300</v>
      </c>
      <c r="EJ100" s="74">
        <v>450</v>
      </c>
      <c r="EK100" s="74">
        <v>900</v>
      </c>
      <c r="EL100" s="74">
        <v>1500</v>
      </c>
      <c r="EM100" s="75">
        <v>4500</v>
      </c>
      <c r="EN100" s="78">
        <v>1</v>
      </c>
      <c r="EO100" s="79">
        <f t="shared" si="136"/>
        <v>0.75</v>
      </c>
      <c r="EP100" s="79">
        <f t="shared" si="137"/>
        <v>0.5</v>
      </c>
      <c r="EQ100" s="79">
        <f t="shared" si="138"/>
        <v>0.27777777777777773</v>
      </c>
      <c r="ER100" s="80">
        <f t="shared" si="139"/>
        <v>0.20833333333333334</v>
      </c>
      <c r="ES100" s="128" t="s">
        <v>543</v>
      </c>
      <c r="ET100" s="82" t="s">
        <v>785</v>
      </c>
      <c r="EU100" s="83">
        <v>4</v>
      </c>
      <c r="EV100" s="73">
        <v>65</v>
      </c>
      <c r="EW100" s="74">
        <v>83</v>
      </c>
      <c r="EX100" s="74">
        <v>22</v>
      </c>
      <c r="EY100" s="74">
        <v>20</v>
      </c>
      <c r="EZ100" s="74">
        <v>43</v>
      </c>
      <c r="FA100" s="74">
        <v>9</v>
      </c>
      <c r="FB100" s="74">
        <v>29</v>
      </c>
      <c r="FC100" s="74">
        <v>39</v>
      </c>
      <c r="FD100" s="74">
        <f t="shared" si="140"/>
        <v>65</v>
      </c>
      <c r="FE100" s="84">
        <f t="shared" si="141"/>
        <v>61</v>
      </c>
      <c r="FF100" s="73">
        <f>RANK(EV100,$EV$9:$EV$497,0)</f>
        <v>218</v>
      </c>
      <c r="FG100" s="74">
        <f>RANK(EW100,$EW$9:$EW$497,0)</f>
        <v>45</v>
      </c>
      <c r="FH100" s="74">
        <f>RANK(EX100,$EX$9:$EX$497,0)</f>
        <v>291</v>
      </c>
      <c r="FI100" s="74">
        <f>RANK(EY100,$EY$9:$EY$497,0)</f>
        <v>307</v>
      </c>
      <c r="FJ100" s="74">
        <f>RANK(EZ100,$EZ$9:$EZ$497,0)</f>
        <v>76</v>
      </c>
      <c r="FK100" s="74">
        <f>RANK(FA100,$FA$9:$FA$497,0)</f>
        <v>325</v>
      </c>
      <c r="FL100" s="74">
        <f>RANK(FB100,$FB$9:$FB$497,0)</f>
        <v>275</v>
      </c>
      <c r="FM100" s="74">
        <f>RANK(FC100,$FC$9:$FC$497,0)</f>
        <v>223</v>
      </c>
      <c r="FN100" s="74">
        <f>RANK(FD100,$FD$9:$FD$497,0)</f>
        <v>231</v>
      </c>
      <c r="FO100" s="84">
        <f>RANK(FE100,$FE$9:$FE$497,0)</f>
        <v>271</v>
      </c>
      <c r="FP100" s="73">
        <f>COUNTIFS($EV$9:$EV$497,"&gt;"&amp;EV100,$ES$9:$ES$497,ES100)+1</f>
        <v>38</v>
      </c>
      <c r="FQ100" s="74">
        <f>COUNTIFS($EW$9:$EW$497,"&gt;"&amp;EW100,$ES$9:$ES$497,ES100)+1</f>
        <v>31</v>
      </c>
      <c r="FR100" s="74">
        <f>COUNTIFS($EX$9:$EX$497,"&gt;"&amp;EX100,$ES$9:$ES$497,ES100)+1</f>
        <v>20</v>
      </c>
      <c r="FS100" s="74">
        <f>COUNTIFS($EY$9:$EY$497,"&gt;"&amp;EY100,$ES$9:$ES$497,ES100)+1</f>
        <v>53</v>
      </c>
      <c r="FT100" s="74">
        <f>COUNTIFS($EZ$9:$EZ$497,"&gt;"&amp;EZ100,$ES$9:$ES$497,ES100)+1</f>
        <v>58</v>
      </c>
      <c r="FU100" s="74">
        <f>COUNTIFS($FA$9:$FA$497,"&gt;"&amp;FA100,$ES$9:$ES$497,ES100)+1</f>
        <v>65</v>
      </c>
      <c r="FV100" s="74">
        <f>COUNTIFS($FB$9:$FB$497,"&gt;"&amp;FB100,$ES$9:$ES$497,ES100)+1</f>
        <v>64</v>
      </c>
      <c r="FW100" s="74">
        <f>COUNTIFS($FC$9:$FC$497,"&gt;"&amp;FC100,$ES$9:$ES$497,ES100)+1</f>
        <v>52</v>
      </c>
      <c r="FX100" s="74">
        <f>COUNTIFS($FD$9:$FD$497,"&gt;"&amp;FD100,$ES$9:$ES$497,ES100)+1</f>
        <v>56</v>
      </c>
      <c r="FY100" s="84">
        <f>COUNTIFS($FE$9:$FE$497,"&gt;"&amp;FE100,$ES$9:$ES$497,ES100)+1</f>
        <v>55</v>
      </c>
      <c r="FZ100" s="85">
        <f t="shared" si="142"/>
        <v>1.2</v>
      </c>
      <c r="GA100" s="86">
        <f t="shared" si="143"/>
        <v>1.54</v>
      </c>
      <c r="GB100" s="86">
        <f t="shared" si="144"/>
        <v>0.41</v>
      </c>
      <c r="GC100" s="86">
        <f t="shared" si="145"/>
        <v>0.37</v>
      </c>
      <c r="GD100" s="86">
        <f t="shared" si="146"/>
        <v>0.8</v>
      </c>
      <c r="GE100" s="86">
        <f t="shared" si="147"/>
        <v>0.17</v>
      </c>
      <c r="GF100" s="86">
        <f t="shared" si="148"/>
        <v>0.54</v>
      </c>
      <c r="GG100" s="86">
        <f t="shared" si="149"/>
        <v>0.72</v>
      </c>
      <c r="GH100" s="86">
        <f t="shared" si="150"/>
        <v>1.2</v>
      </c>
      <c r="GI100" s="87">
        <f t="shared" si="151"/>
        <v>1.1299999999999999</v>
      </c>
      <c r="GJ100" s="85">
        <f>ROUND(((FZ100-AVERAGE(FZ$9:FZ$497))/STDEVP(FZ$9:FZ$497)*10+50),2)</f>
        <v>59.08</v>
      </c>
      <c r="GK100" s="86">
        <f>ROUND(((GA100-AVERAGE(GA$9:GA$497))/STDEVP(GA$9:GA$497)*10+50),2)</f>
        <v>75.38</v>
      </c>
      <c r="GL100" s="86">
        <f>ROUND(((GB100-AVERAGE(GB$9:GB$497))/STDEVP(GB$9:GB$497)*10+50),2)</f>
        <v>43.51</v>
      </c>
      <c r="GM100" s="86">
        <f>ROUND(((GC100-AVERAGE(GC$9:GC$497))/STDEVP(GC$9:GC$497)*10+50),2)</f>
        <v>42.18</v>
      </c>
      <c r="GN100" s="86">
        <f>ROUND(((GD100-AVERAGE(GD$9:GD$497))/STDEVP(GD$9:GD$497)*10+50),2)</f>
        <v>63.96</v>
      </c>
      <c r="GO100" s="86">
        <f>ROUND(((GE100-AVERAGE(GE$9:GE$497))/STDEVP(GE$9:GE$497)*10+50),2)</f>
        <v>43.52</v>
      </c>
      <c r="GP100" s="86">
        <f>ROUND(((GF100-AVERAGE(GF$9:GF$497))/STDEVP(GF$9:GF$497)*10+50),2)</f>
        <v>47.01</v>
      </c>
      <c r="GQ100" s="86">
        <f>ROUND(((GG100-AVERAGE(GG$9:GG$497))/STDEVP(GG$9:GG$497)*10+50),2)</f>
        <v>52.78</v>
      </c>
      <c r="GR100" s="86">
        <f>ROUND(((GH100-AVERAGE(GH$9:GH$497))/STDEVP(GH$9:GH$497)*10+50),2)</f>
        <v>58.22</v>
      </c>
      <c r="GS100" s="87">
        <f>ROUND(((GI100-AVERAGE(GI$9:GI$497))/STDEVP(GI$9:GI$497)*10+50),2)</f>
        <v>48.24</v>
      </c>
      <c r="GT100" s="73">
        <f>RANK(GJ100,$GJ$9:$GJ$497,0)</f>
        <v>85</v>
      </c>
      <c r="GU100" s="74">
        <f>RANK(GK100,$GK$9:$GK$497,0)</f>
        <v>9</v>
      </c>
      <c r="GV100" s="74">
        <f>RANK(GL100,$GL$9:$GL$497,0)</f>
        <v>315</v>
      </c>
      <c r="GW100" s="74">
        <f>RANK(GM100,$GM$9:$GM$497,0)</f>
        <v>352</v>
      </c>
      <c r="GX100" s="74">
        <f>RANK(GN100,$GN$9:$GN$497,0)</f>
        <v>49</v>
      </c>
      <c r="GY100" s="74">
        <f>RANK(GO100,$GO$9:$GO$497,0)</f>
        <v>308</v>
      </c>
      <c r="GZ100" s="74">
        <f>RANK(GP100,$GP$9:$GP$497,0)</f>
        <v>252</v>
      </c>
      <c r="HA100" s="74">
        <f>RANK(GQ100,$GQ$9:$GQ$497,0)</f>
        <v>164</v>
      </c>
      <c r="HB100" s="74">
        <f>RANK(GR100,$GR$9:$GR$497,0)</f>
        <v>72</v>
      </c>
      <c r="HC100" s="84">
        <f>RANK(GS100,$GS$9:$GS$497,0)</f>
        <v>223</v>
      </c>
      <c r="HD100" s="85">
        <f>ROUND(AVERAGEIF($ES$9:$ES$497,$ES100,$FZ$9:$FZ$497),2)</f>
        <v>0.86</v>
      </c>
      <c r="HE100" s="86">
        <f>ROUND(AVERAGEIF($ES$9:$ES$497,$ES100,$GA$9:$GA$497),2)</f>
        <v>1.0900000000000001</v>
      </c>
      <c r="HF100" s="86">
        <f>ROUND(AVERAGEIF($ES$9:$ES$497,$ES100,$GB$9:$GB$497),2)</f>
        <v>0.28999999999999998</v>
      </c>
      <c r="HG100" s="86">
        <f>ROUND(AVERAGEIF($ES$9:$ES$497,$ES100,$GC$9:$GC$497),2)</f>
        <v>0.42</v>
      </c>
      <c r="HH100" s="86">
        <f>ROUND(AVERAGEIF($ES$9:$ES$497,$ES100,$GD$9:$GD$497),2)</f>
        <v>0.86</v>
      </c>
      <c r="HI100" s="86">
        <f>ROUND(AVERAGEIF($ES$9:$ES$497,$ES100,$GE$9:$GE$497),2)</f>
        <v>0.3</v>
      </c>
      <c r="HJ100" s="86">
        <f>ROUND(AVERAGEIF($ES$9:$ES$497,$ES100,$GF$9:$GF$497),2)</f>
        <v>0.67</v>
      </c>
      <c r="HK100" s="86">
        <f>ROUND(AVERAGEIF($ES$9:$ES$497,$ES100,$GG$9:$GG$497),2)</f>
        <v>0.73</v>
      </c>
      <c r="HL100" s="86">
        <f>ROUND(AVERAGEIF($ES$9:$ES$497,$ES100,$GH$9:$GH$497),2)</f>
        <v>1.1399999999999999</v>
      </c>
      <c r="HM100" s="87">
        <f>ROUND(AVERAGEIF($ES$9:$ES$497,$ES100,$GI$9:$GI$497),2)</f>
        <v>1.01</v>
      </c>
      <c r="HN100" s="88">
        <f t="shared" si="152"/>
        <v>0.33999999999999997</v>
      </c>
      <c r="HO100" s="89">
        <f t="shared" si="153"/>
        <v>0.44999999999999996</v>
      </c>
      <c r="HP100" s="89">
        <f t="shared" si="154"/>
        <v>0.12</v>
      </c>
      <c r="HQ100" s="89">
        <f t="shared" si="155"/>
        <v>-4.9999999999999989E-2</v>
      </c>
      <c r="HR100" s="89">
        <f t="shared" si="156"/>
        <v>-5.9999999999999942E-2</v>
      </c>
      <c r="HS100" s="89">
        <f t="shared" si="157"/>
        <v>-0.12999999999999998</v>
      </c>
      <c r="HT100" s="89">
        <f t="shared" si="158"/>
        <v>-0.13</v>
      </c>
      <c r="HU100" s="89">
        <f t="shared" si="159"/>
        <v>-1.0000000000000009E-2</v>
      </c>
      <c r="HV100" s="89">
        <f t="shared" si="160"/>
        <v>6.0000000000000053E-2</v>
      </c>
      <c r="HW100" s="90">
        <f t="shared" si="161"/>
        <v>0.11999999999999988</v>
      </c>
      <c r="HX100" s="73">
        <f>COUNTIFS($FZ$9:$FZ$497,"&gt;"&amp;FZ100,$ES$9:$ES$497,$ES100)+1</f>
        <v>9</v>
      </c>
      <c r="HY100" s="74">
        <f>COUNTIFS($GA$9:$GA$497,"&gt;"&amp;GA100,$ES$9:$ES$497,$ES100)+1</f>
        <v>8</v>
      </c>
      <c r="HZ100" s="74">
        <f>COUNTIFS($GB$9:$GB$497,"&gt;"&amp;GB100,$ES$9:$ES$497,$ES100)+1</f>
        <v>17</v>
      </c>
      <c r="IA100" s="74">
        <f>COUNTIFS($GC$9:$GC$497,"&gt;"&amp;GC100,$ES$9:$ES$497,$ES100)+1</f>
        <v>62</v>
      </c>
      <c r="IB100" s="74">
        <f>COUNTIFS($GD$9:$GD$497,"&gt;"&amp;GD100,$ES$9:$ES$497,$ES100)+1</f>
        <v>42</v>
      </c>
      <c r="IC100" s="74">
        <f>COUNTIFS($GE$9:$GE$497,"&gt;"&amp;GE100,$ES$9:$ES$497,$ES100)+1</f>
        <v>80</v>
      </c>
      <c r="ID100" s="74">
        <f>COUNTIFS($GF$9:$GF$497,"&gt;"&amp;GF100,$ES$9:$ES$497,$ES100)+1</f>
        <v>60</v>
      </c>
      <c r="IE100" s="74">
        <f>COUNTIFS($GG$9:$GG$497,"&gt;"&amp;GG100,$ES$9:$ES$497,$ES100)+1</f>
        <v>46</v>
      </c>
      <c r="IF100" s="74">
        <f>COUNTIFS($GH$9:$GH$497,"&gt;"&amp;GH100,$ES$9:$ES$497,$ES100)+1</f>
        <v>29</v>
      </c>
      <c r="IG100" s="84">
        <f>COUNTIFS($GI$9:$GI$497,"&gt;"&amp;GI100,$ES$9:$ES$497,$ES100)+1</f>
        <v>26</v>
      </c>
      <c r="IH100" s="91"/>
      <c r="II100" s="79"/>
      <c r="IJ100" s="79"/>
      <c r="IK100" s="79"/>
      <c r="IL100" s="79"/>
      <c r="IM100" s="92"/>
      <c r="IN100" s="93"/>
      <c r="IO100" s="94"/>
      <c r="IP100" s="95"/>
      <c r="IQ100" s="79"/>
      <c r="IR100" s="79"/>
      <c r="IS100" s="79"/>
      <c r="IT100" s="79"/>
      <c r="IU100" s="79"/>
      <c r="IV100" s="79"/>
      <c r="IW100" s="96"/>
      <c r="IX100" s="93"/>
      <c r="IY100" s="79"/>
      <c r="IZ100" s="79"/>
      <c r="JA100" s="79"/>
      <c r="JB100" s="79"/>
      <c r="JC100" s="79"/>
      <c r="JD100" s="79"/>
      <c r="JE100" s="97"/>
      <c r="JF100" s="95"/>
      <c r="JG100" s="79"/>
      <c r="JH100" s="79"/>
      <c r="JI100" s="79"/>
      <c r="JJ100" s="79">
        <v>7.0000000000000007E-2</v>
      </c>
      <c r="JK100" s="79"/>
      <c r="JL100" s="79"/>
      <c r="JM100" s="96"/>
      <c r="JN100" s="93"/>
      <c r="JO100" s="79"/>
      <c r="JP100" s="79"/>
      <c r="JQ100" s="79"/>
      <c r="JR100" s="79"/>
      <c r="JS100" s="79"/>
      <c r="JT100" s="79"/>
      <c r="JU100" s="79"/>
      <c r="JV100" s="79"/>
      <c r="JW100" s="79"/>
      <c r="JX100" s="79"/>
      <c r="JY100" s="79"/>
      <c r="JZ100" s="97"/>
      <c r="KA100" s="93"/>
      <c r="KB100" s="79"/>
      <c r="KC100" s="79"/>
      <c r="KD100" s="79"/>
      <c r="KE100" s="97"/>
      <c r="KF100" s="95"/>
      <c r="KG100" s="79"/>
      <c r="KH100" s="79"/>
      <c r="KI100" s="79"/>
      <c r="KJ100" s="79"/>
      <c r="KK100" s="98"/>
      <c r="KL100" s="79"/>
      <c r="KM100" s="79"/>
      <c r="KN100" s="79"/>
      <c r="KO100" s="79"/>
      <c r="KP100" s="79"/>
      <c r="KQ100" s="79"/>
      <c r="KR100" s="79"/>
      <c r="KS100" s="96"/>
      <c r="KT100" s="96"/>
      <c r="KU100" s="96"/>
      <c r="KV100" s="96"/>
      <c r="KW100" s="93"/>
      <c r="KX100" s="79"/>
      <c r="KY100" s="79"/>
      <c r="KZ100" s="79"/>
      <c r="LA100" s="79"/>
      <c r="LB100" s="79"/>
      <c r="LC100" s="96"/>
      <c r="LD100" s="93"/>
      <c r="LE100" s="94"/>
      <c r="LF100" s="99"/>
      <c r="LG100" s="75"/>
      <c r="LH100" s="93"/>
      <c r="LI100" s="79"/>
      <c r="LJ100" s="74"/>
      <c r="LK100" s="74"/>
      <c r="LL100" s="74"/>
      <c r="LM100" s="100"/>
      <c r="LN100" s="95"/>
      <c r="LO100" s="79"/>
      <c r="LP100" s="79"/>
      <c r="LQ100" s="79"/>
      <c r="LR100" s="96"/>
      <c r="LS100" s="93">
        <v>0.1</v>
      </c>
      <c r="LT100" s="79"/>
      <c r="LU100" s="79"/>
      <c r="LV100" s="79"/>
      <c r="LW100" s="79"/>
      <c r="LX100" s="79"/>
      <c r="LY100" s="79"/>
      <c r="LZ100" s="79"/>
      <c r="MA100" s="97"/>
      <c r="MB100" s="95"/>
      <c r="MC100" s="79"/>
      <c r="MD100" s="79"/>
      <c r="ME100" s="79"/>
      <c r="MF100" s="79"/>
      <c r="MG100" s="79"/>
      <c r="MH100" s="79"/>
      <c r="MI100" s="79"/>
      <c r="MJ100" s="79"/>
      <c r="MK100" s="79"/>
      <c r="ML100" s="79"/>
      <c r="MM100" s="79"/>
      <c r="MN100" s="98"/>
      <c r="MO100" s="98"/>
      <c r="MP100" s="96"/>
      <c r="MQ100" s="93">
        <v>0.1</v>
      </c>
      <c r="MR100" s="79"/>
      <c r="MS100" s="79"/>
      <c r="MT100" s="79"/>
      <c r="MU100" s="79"/>
      <c r="MV100" s="98"/>
      <c r="MW100" s="79"/>
      <c r="MX100" s="79"/>
      <c r="MY100" s="79"/>
      <c r="MZ100" s="79"/>
      <c r="NA100" s="79"/>
      <c r="NB100" s="79"/>
      <c r="NC100" s="79"/>
      <c r="ND100" s="96"/>
      <c r="NE100" s="96"/>
      <c r="NF100" s="96"/>
      <c r="NG100" s="96"/>
      <c r="NH100" s="93">
        <v>0.1</v>
      </c>
      <c r="NI100" s="79"/>
      <c r="NJ100" s="79"/>
      <c r="NK100" s="79"/>
      <c r="NL100" s="79"/>
      <c r="NM100" s="79"/>
      <c r="NN100" s="94"/>
      <c r="NO100" s="93"/>
      <c r="NP100" s="80"/>
      <c r="NQ100" s="124" t="s">
        <v>781</v>
      </c>
      <c r="NR100" s="102" t="s">
        <v>786</v>
      </c>
      <c r="NS100" s="102"/>
      <c r="NT100" s="102"/>
      <c r="NU100" s="102"/>
      <c r="NV100" s="104">
        <v>43720</v>
      </c>
      <c r="NW100" s="102" t="s">
        <v>525</v>
      </c>
      <c r="NX100" s="133" t="s">
        <v>787</v>
      </c>
      <c r="NY100" s="129" t="s">
        <v>788</v>
      </c>
      <c r="NZ100" s="133" t="s">
        <v>787</v>
      </c>
      <c r="OA100" s="134"/>
      <c r="OB100" s="134"/>
      <c r="OC100" s="134"/>
      <c r="OD100" s="108">
        <f t="shared" si="162"/>
        <v>72</v>
      </c>
      <c r="OE100" s="109">
        <v>4</v>
      </c>
      <c r="OF100" s="110">
        <f t="shared" si="163"/>
        <v>300</v>
      </c>
      <c r="OG100" s="109">
        <v>3</v>
      </c>
      <c r="OH100" s="111">
        <f>ROUND(AVERAGEIF($ES$9:$ES$497,$ES100,EV$9:EV$497),0)</f>
        <v>57</v>
      </c>
      <c r="OI100" s="112">
        <f>ROUND(AVERAGEIF($ES$9:$ES$497,$ES100,EW$9:EW$497),0)</f>
        <v>69</v>
      </c>
      <c r="OJ100" s="112">
        <f>ROUND(AVERAGEIF($ES$9:$ES$497,$ES100,EX$9:EX$497),0)</f>
        <v>17</v>
      </c>
      <c r="OK100" s="112">
        <f>ROUND(AVERAGEIF($ES$9:$ES$497,$ES100,EY$9:EY$497),0)</f>
        <v>30</v>
      </c>
      <c r="OL100" s="112">
        <f>ROUND(AVERAGEIF($ES$9:$ES$497,$ES100,EZ$9:EZ$497),0)</f>
        <v>58</v>
      </c>
      <c r="OM100" s="112">
        <f>ROUND(AVERAGEIF($ES$9:$ES$497,$ES100,FA$9:FA$497),0)</f>
        <v>21</v>
      </c>
      <c r="ON100" s="112">
        <f>ROUND(AVERAGEIF($ES$9:$ES$497,$ES100,FB$9:FB$497),0)</f>
        <v>45</v>
      </c>
      <c r="OO100" s="112">
        <f>ROUND(AVERAGEIF($ES$9:$ES$497,$ES100,FC$9:FC$497),0)</f>
        <v>49</v>
      </c>
      <c r="OP100" s="112">
        <f>ROUND(AVERAGEIF($ES$9:$ES$497,$ES100,FD$9:FD$497),0)</f>
        <v>75</v>
      </c>
      <c r="OQ100" s="113">
        <f>ROUND(AVERAGEIF($ES$9:$ES$497,$ES100,FE$9:FE$497),0)</f>
        <v>66</v>
      </c>
      <c r="OR100" s="114">
        <f>ROUND(EV100/MAX(EV$9:EV$497)*100,0)</f>
        <v>37</v>
      </c>
      <c r="OS100" s="115">
        <f>ROUND(EW100/MAX(EW$9:EW$497)*100,0)</f>
        <v>65</v>
      </c>
      <c r="OT100" s="115">
        <f>ROUND(EX100/MAX(EX$9:EX$497)*100,0)</f>
        <v>18</v>
      </c>
      <c r="OU100" s="115">
        <f>ROUND(EY100/MAX(EY$9:EY$497)*100,0)</f>
        <v>13</v>
      </c>
      <c r="OV100" s="115">
        <f>ROUND(EZ100/MAX(EZ$9:EZ$497)*100,0)</f>
        <v>34</v>
      </c>
      <c r="OW100" s="115">
        <f>ROUND(FA100/MAX(FA$9:FA$497)*100,0)</f>
        <v>8</v>
      </c>
      <c r="OX100" s="115">
        <f>ROUND(FB100/MAX(FB$9:FB$497)*100,0)</f>
        <v>22</v>
      </c>
      <c r="OY100" s="116">
        <f>ROUND(FC100/MAX(FC$9:FC$497)*100,0)</f>
        <v>27</v>
      </c>
      <c r="OZ100" s="115">
        <f>ROUND(FD100/MAX(FD$9:FD$497)*100,0)</f>
        <v>44</v>
      </c>
      <c r="PA100" s="117">
        <f>ROUND(FE100/MAX(FE$9:FE$497)*100,0)</f>
        <v>25</v>
      </c>
      <c r="PB100" s="118">
        <f t="shared" si="164"/>
        <v>342</v>
      </c>
      <c r="PC100" s="115">
        <f t="shared" si="165"/>
        <v>390</v>
      </c>
      <c r="PD100" s="115">
        <f t="shared" si="166"/>
        <v>444</v>
      </c>
      <c r="PE100" s="115">
        <f t="shared" si="167"/>
        <v>396</v>
      </c>
      <c r="PF100" s="115">
        <f t="shared" si="168"/>
        <v>318</v>
      </c>
      <c r="PG100" s="119">
        <f t="shared" si="169"/>
        <v>276</v>
      </c>
      <c r="PH100" s="118">
        <f>ROUND(PB100/MAX(PB$9:PB$497)*100,0)</f>
        <v>41</v>
      </c>
      <c r="PI100" s="115">
        <f>ROUND(PC100/MAX(PC$9:PC$497)*100,0)</f>
        <v>47</v>
      </c>
      <c r="PJ100" s="115">
        <f>ROUND(PD100/MAX(PD$9:PD$497)*100,0)</f>
        <v>47</v>
      </c>
      <c r="PK100" s="115">
        <f>ROUND(PE100/MAX(PE$9:PE$497)*100,0)</f>
        <v>39</v>
      </c>
      <c r="PL100" s="115">
        <f>ROUND(PF100/MAX(PF$9:PF$497)*100,0)</f>
        <v>45</v>
      </c>
      <c r="PM100" s="119">
        <f>ROUND(PG100/MAX(PG$9:PG$497)*100,0)</f>
        <v>40</v>
      </c>
      <c r="PN100" s="118">
        <f>RANK(PH100,PH$9:PH$497,0)</f>
        <v>243</v>
      </c>
      <c r="PO100" s="115">
        <f>RANK(PI100,PI$9:PI$497,0)</f>
        <v>150</v>
      </c>
      <c r="PP100" s="115">
        <f>RANK(PJ100,PJ$9:PJ$497,0)</f>
        <v>220</v>
      </c>
      <c r="PQ100" s="115">
        <f>RANK(PK100,PK$9:PK$497,0)</f>
        <v>249</v>
      </c>
      <c r="PR100" s="115">
        <f>RANK(PL100,PL$9:PL$497,0)</f>
        <v>224</v>
      </c>
      <c r="PS100" s="119">
        <f>RANK(PM100,PM$9:PM$497,0)</f>
        <v>232</v>
      </c>
      <c r="PT100" s="120">
        <f>ROUND(FZ100/MAX(FZ$9:FZ$497)*100,0)</f>
        <v>66</v>
      </c>
      <c r="PU100" s="115">
        <f>ROUND(GA100/MAX(GA$9:GA$497)*100,0)</f>
        <v>87</v>
      </c>
      <c r="PV100" s="115">
        <f>ROUND(GB100/MAX(GB$9:GB$497)*100,0)</f>
        <v>30</v>
      </c>
      <c r="PW100" s="115">
        <f>ROUND(GC100/MAX(GC$9:GC$497)*100,0)</f>
        <v>29</v>
      </c>
      <c r="PX100" s="115">
        <f>ROUND(GD100/MAX(GD$9:GD$497)*100,0)</f>
        <v>45</v>
      </c>
      <c r="PY100" s="115">
        <f>ROUND(GE100/MAX(GE$9:GE$497)*100,0)</f>
        <v>10</v>
      </c>
      <c r="PZ100" s="115">
        <f>ROUND(GF100/MAX(GF$9:GF$497)*100,0)</f>
        <v>25</v>
      </c>
      <c r="QA100" s="116">
        <f>ROUND(GG100/MAX(GG$9:GG$497)*100,0)</f>
        <v>39</v>
      </c>
      <c r="QB100" s="115">
        <f>ROUND(GH100/MAX(GH$9:GH$497)*100,0)</f>
        <v>53</v>
      </c>
      <c r="QC100" s="121">
        <f>ROUND(GI100/MAX(GI$9:GI$497)*100,0)</f>
        <v>36</v>
      </c>
      <c r="QD100" s="120">
        <f>ROUND(AVERAGEIF($ES$9:$ES$497,$ES100,PT$9:PT$497),0)</f>
        <v>47</v>
      </c>
      <c r="QE100" s="120">
        <f>ROUND(AVERAGEIF($ES$9:$ES$497,$ES100,PU$9:PU$497),0)</f>
        <v>61</v>
      </c>
      <c r="QF100" s="120">
        <f>ROUND(AVERAGEIF($ES$9:$ES$497,$ES100,PV$9:PV$497),0)</f>
        <v>21</v>
      </c>
      <c r="QG100" s="120">
        <f>ROUND(AVERAGEIF($ES$9:$ES$497,$ES100,PW$9:PW$497),0)</f>
        <v>34</v>
      </c>
      <c r="QH100" s="120">
        <f>ROUND(AVERAGEIF($ES$9:$ES$497,$ES100,PX$9:PX$497),0)</f>
        <v>48</v>
      </c>
      <c r="QI100" s="120">
        <f>ROUND(AVERAGEIF($ES$9:$ES$497,$ES100,PY$9:PY$497),0)</f>
        <v>18</v>
      </c>
      <c r="QJ100" s="120">
        <f>ROUND(AVERAGEIF($ES$9:$ES$497,$ES100,PZ$9:PZ$497),0)</f>
        <v>31</v>
      </c>
      <c r="QK100" s="120">
        <f>ROUND(AVERAGEIF($ES$9:$ES$497,$ES100,QA$9:QA$497),0)</f>
        <v>40</v>
      </c>
      <c r="QL100" s="120">
        <f>ROUND(AVERAGEIF($ES$9:$ES$497,$ES100,QB$9:QB$497),0)</f>
        <v>51</v>
      </c>
      <c r="QM100" s="120">
        <f>ROUND(AVERAGEIF($ES$9:$ES$497,$ES100,QC$9:QC$497),0)</f>
        <v>32</v>
      </c>
      <c r="QN100" s="114">
        <f t="shared" si="183"/>
        <v>544</v>
      </c>
      <c r="QO100" s="115">
        <f t="shared" si="184"/>
        <v>604</v>
      </c>
      <c r="QP100" s="115">
        <f t="shared" si="185"/>
        <v>724</v>
      </c>
      <c r="QQ100" s="115">
        <f t="shared" si="186"/>
        <v>661</v>
      </c>
      <c r="QR100" s="115">
        <f t="shared" si="187"/>
        <v>599</v>
      </c>
      <c r="QS100" s="119">
        <f t="shared" si="188"/>
        <v>429</v>
      </c>
      <c r="QT100" s="114">
        <f>ROUND((QN100-MIN(QN$9:QN$497))/(MAX(QN$9:QN$497)-MIN(QN$9:QN$497))*100,0)</f>
        <v>49</v>
      </c>
      <c r="QU100" s="115">
        <f>ROUND((QO100-MIN(QO$9:QO$497))/(MAX(QO$9:QO$497)-MIN(QO$9:QO$497))*100,0)</f>
        <v>57</v>
      </c>
      <c r="QV100" s="115">
        <f>ROUND((QP100-MIN(QP$9:QP$497))/(MAX(QP$9:QP$497)-MIN(QP$9:QP$497))*100,0)</f>
        <v>54</v>
      </c>
      <c r="QW100" s="115">
        <f>ROUND((QQ100-MIN(QQ$9:QQ$497))/(MAX(QQ$9:QQ$497)-MIN(QQ$9:QQ$497))*100,0)</f>
        <v>47</v>
      </c>
      <c r="QX100" s="115">
        <f>ROUND((QR100-MIN(QR$9:QR$497))/(MAX(QR$9:QR$497)-MIN(QR$9:QR$497))*100,0)</f>
        <v>62</v>
      </c>
      <c r="QY100" s="115">
        <f>ROUND((QS100-MIN(QS$9:QS$497))/(MAX(QS$9:QS$497)-MIN(QS$9:QS$497))*100,0)</f>
        <v>51</v>
      </c>
      <c r="QZ100" s="114">
        <f>RANK(QN100,QN$9:QN$497,0)</f>
        <v>118</v>
      </c>
      <c r="RA100" s="115">
        <f>RANK(QO100,QO$9:QO$497,0)</f>
        <v>27</v>
      </c>
      <c r="RB100" s="115">
        <f>RANK(QP100,QP$9:QP$497,0)</f>
        <v>45</v>
      </c>
      <c r="RC100" s="115">
        <f>RANK(QQ100,QQ$9:QQ$497,0)</f>
        <v>110</v>
      </c>
      <c r="RD100" s="115">
        <f>RANK(QR100,QR$9:QR$497,0)</f>
        <v>101</v>
      </c>
      <c r="RE100" s="115">
        <f>RANK(QS100,QS$9:QS$497,0)</f>
        <v>108</v>
      </c>
      <c r="RF100" s="122"/>
      <c r="RG100" s="115">
        <f>($RH$3*(IH100+IJ100)*100*100/MAX(EX$9:EX$497)*$RO$3) +($RH$3*(II100+IJ100)*100*100/MAX(EX$9:EX$497)*$RO$4) + ($RH$3*IK100*100*100/MAX(EX$9:EX$497)*0.098)</f>
        <v>0</v>
      </c>
      <c r="RH100" s="115">
        <f>($RH$4*IL100*100*100/MAX(EZ$9:EZ$497))*$RQ$3</f>
        <v>0</v>
      </c>
      <c r="RI100" s="115">
        <f>($RH$3*IM100*100*100/MAX(EY$9:EY$497))*$RQ$4</f>
        <v>0</v>
      </c>
      <c r="RJ100" s="115">
        <f>($RH$3*IN100*100*100/MAX(EX$9:EX$497))</f>
        <v>0</v>
      </c>
      <c r="RK100" s="115">
        <f>($RH$4*IO100*100*100/MAX(EZ$9:EZ$497))*$RQ$3</f>
        <v>0</v>
      </c>
      <c r="RL100" s="115">
        <f>(($RL$4*IP100*100*((100/MAX(EX$9:EX$497)+100/MAX(EZ$9:EZ$497))/2))+($RL$4*IQ100*100*((100/MAX(EX$9:EX$497)+100/MAX(EZ$9:EZ$497))/2))+($RL$4*IR100*100*((100/MAX(EX$9:EX$497)+100/MAX(EZ$9:EZ$497))/2))+($RL$4*IS100*100*((100/MAX(EX$9:EX$497)+100/MAX(EZ$9:EZ$497))/2))+($RL$4*IT100*100*((100/MAX(EX$9:EX$497)+100/MAX(EZ$9:EZ$497))/2))+($RL$4*IU100*100*((100/MAX(EX$9:EX$497)+100/MAX(EZ$9:EZ$497))/2))+($RL$4*IV100*100*((100/MAX(EX$9:EX$497)+100/MAX(EZ$9:EZ$497))/2))+($RL$4*IW100*100*((100/MAX(EX$9:EX$497)+100/MAX(EZ$9:EZ$497))/2)))*$RS$3</f>
        <v>0</v>
      </c>
      <c r="RM100" s="115">
        <f>(($RH$3*IX100*100*100/MAX(EX$9:EX$497))+($RH$3*IY100*100*100/MAX(EX$9:EX$497))+($RH$3*IZ100*100*100/MAX(EX$9:EX$497))+($RH$3*JA100*100*100/MAX(EX$9:EX$497))+($RH$3*JB100*100*100/MAX(EX$9:EX$497))+($RH$3*JC100*100*100/MAX(EX$9:EX$497))+($RH$3*JD100*100*100/MAX(EX$9:EX$497))+($RH$3*JE100*100*100/MAX(EX$9:EX$497)))*$RS$4</f>
        <v>0</v>
      </c>
      <c r="RN100" s="115">
        <f>(($RH$4*JF100*100*100/MAX(EZ$9:EZ$497)) + ($RH$4*JG100*100*100/MAX(EZ$9:EZ$497)) + ($RH$4*JH100*100*100/MAX(EZ$9:EZ$497)) + ($RH$4*JI100*100*100/MAX(EZ$9:EZ$497)) + ($RH$4*JJ100*100*100/MAX(EZ$9:EZ$497)) + ($RH$4*JK100*100*100/MAX(EZ$9:EZ$497)) + ($RH$4*JL100*100*100/MAX(EZ$9:EZ$497)) + ($RH$4*JM100*100*100/MAX(EZ$9:EZ$497)))*$RU$3</f>
        <v>1.2880000000000003</v>
      </c>
      <c r="RO100" s="115">
        <f>(($RL$4*JN100*100*((100/MAX(EX$9:EX$497)+100/MAX(EZ$9:EZ$497))/2))+($RL$4*JO100*100*((100/MAX(EX$9:EX$497)+100/MAX(EZ$9:EZ$497))/2))+($RL$4*JP100*100*((100/MAX(EX$9:EX$497)+100/MAX(EZ$9:EZ$497))/2))+($RL$4*JQ100*100*((100/MAX(EX$9:EX$497)+100/MAX(EZ$9:EZ$497))/2))+($RL$4*JR100*100*((100/MAX(EX$9:EX$497)+100/MAX(EZ$9:EZ$497))/2))+($RL$4*JS100*100*((100/MAX(EX$9:EX$497)+100/MAX(EZ$9:EZ$497))/2))+($RL$4*JT100*100*((100/MAX(EX$9:EX$497)+100/MAX(EZ$9:EZ$497))/2))+($RL$4*JU100*100*((100/MAX(EX$9:EX$497)+100/MAX(EZ$9:EZ$497))/2))+($RL$4*JV100*100*((100/MAX(EX$9:EX$497)+100/MAX(EZ$9:EZ$497))/2))+($RL$4*JW100*100*((100/MAX(EX$9:EX$497)+100/MAX(EZ$9:EZ$497))/2))+($RL$4*JX100*100*((100/MAX(EX$9:EX$497)+100/MAX(EZ$9:EZ$497))/2))+($RL$4*JY100*100*((100/MAX(EX$9:EX$497)+100/MAX(EZ$9:EZ$497))/2))+($RL$4*JZ100*100*((100/MAX(EX$9:EX$497)+100/MAX(EZ$9:EZ$497))/2)))*$RW$3/2</f>
        <v>0</v>
      </c>
      <c r="RP100" s="119">
        <f>($RJ$3*KA100*100*100/MAX(FA$9:FA$497)) + ($RJ$3*KB100*100*100/MAX(FA$9:FA$497)/2) + ($RJ$3*KC100*100*100/MAX(FA$9:FA$497)/2) + ($RJ$3*KD100*100*100/MAX(FA$9:FA$497)/4) + ($RJ$3*KE100*100*100/MAX(FA$9:FA$497)/4)</f>
        <v>0</v>
      </c>
      <c r="RQ100" s="118">
        <f>($RL$4*KF100*100*((100/MAX(EX$9:EX$497)+100/MAX(EZ$9:EZ$497)))) * ($RO$3/2) + (($RL$4*KG100*100*((100/MAX(EX$9:EX$497)+100/MAX(EZ$9:EZ$497))))+($RL$4*KH100*100*((100/MAX(EX$9:EX$497)+100/MAX(EZ$9:EZ$497))))+($RL$4*KI100*100*((100/MAX(EX$9:EX$497)+100/MAX(EZ$9:EZ$497))))+($RL$4*KJ100*100*((100/MAX(EX$9:EX$497)+100/MAX(EZ$9:EZ$497))))+($RL$4*KK100*100*((100/MAX(EX$9:EX$497)+100/MAX(EZ$9:EZ$497))))+($RL$4*KL100*100*((100/MAX(EX$9:EX$497)+100/MAX(EZ$9:EZ$497))))+($RL$4*KM100*100*((100/MAX(EX$9:EX$497)+100/MAX(EZ$9:EZ$497))))+($RL$4*KN100*100*((100/MAX(EX$9:EX$497)+100/MAX(EZ$9:EZ$497))))+($RL$4*KO100*100*((100/MAX(EX$9:EX$497)+100/MAX(EZ$9:EZ$497))))+($RL$4*KP100*100*((100/MAX(EX$9:EX$497)+100/MAX(EZ$9:EZ$497))))+($RL$4*KQ100*100*((100/MAX(EX$9:EX$497)+100/MAX(EZ$9:EZ$497))))+($RL$4*KR100*100*((100/MAX(EX$9:EX$497)+100/MAX(EZ$9:EZ$497))))+($RL$4*KS100*100*((100/MAX(EX$9:EX$497)+100/MAX(EZ$9:EZ$497))))+($RL$4*KV100*100*((100/MAX(EX$9:EX$497)+100/MAX(EZ$9:EZ$497))))) * (($RO$3+$RO$4)/6)</f>
        <v>0</v>
      </c>
      <c r="RR100" s="115">
        <f>(($RL$4*KW100*100*((100/MAX(EX$9:EX$497)+100/MAX(EZ$9:EZ$497))))) * ($RO$3/2) + (($RL$4*KX100*100*((100/MAX(EX$9:EX$497)+100/MAX(EZ$9:EZ$497))))+($RL$4*KY100*100*((100/MAX(EX$9:EX$497)+100/MAX(EZ$9:EZ$497))))+($RL$4*KZ100*100*((100/MAX(EX$9:EX$497)+100/MAX(EZ$9:EZ$497))))+($RL$4*LA100*100*((100/MAX(EX$9:EX$497)+100/MAX(EZ$9:EZ$497))))+($RL$4*LB100*100*((100/MAX(EX$9:EX$497)+100/MAX(EZ$9:EZ$497))))+($RL$4*LC100*100*((100/MAX(EX$9:EX$497)+100/MAX(EZ$9:EZ$497))))) * (($RO$3+$RO$4)/6)</f>
        <v>0</v>
      </c>
      <c r="RS100" s="119">
        <f>(($RL$4*LD100*100*((100/MAX(EX$9:EX$497)+100/MAX(EZ$9:EZ$497))))+($RL$4*LE100*100*((100/MAX(EX$9:EX$497)+100/MAX(EZ$9:EZ$497))))) * (($RO$3+$RO$4)/6)</f>
        <v>0</v>
      </c>
      <c r="RT100" s="118">
        <f>($RJ$4*LH100*100*(100/MAX(EV$9:EV$497)))+($RJ$4*LI100*100*(100/MAX(EV$9:EV$497)))</f>
        <v>0</v>
      </c>
      <c r="RU100" s="119">
        <f>($RJ$4*LJ100*(100/MAX(EV$9:EV$497)))/2 + ($RL$3*LK100*(100/MAX(EW$9:EW$497))) + ($RJ$4*LL100*(100/MAX(EV$9:EV$497)))/4 + ($RL$3*LM100*(100/MAX(EW$9:EW$497)))</f>
        <v>0</v>
      </c>
      <c r="RV100" s="118">
        <f>($RJ$4*LN100*100*100/MAX(EV$9:EV$497)/2)+($RJ$4*LO100*100*100/MAX(EV$9:EV$497)/2)+($RJ$4*LP100*100*100/MAX(EV$9:EV$497))+($RJ$4*LQ100*100*100/MAX(EV$9:EV$497))+($RJ$4*LR100*100*100/MAX(EV$9:EV$497))</f>
        <v>0</v>
      </c>
      <c r="RW100" s="115">
        <f>($RJ$4*LS100*100*100/MAX(EV$9:EV$497)) + (($RJ$4*LT100*100*100/MAX(EV$9:EV$497))+($RJ$4*LU100*100*100/MAX(EV$9:EV$497))+($RJ$4*LV100*100*100/MAX(EV$9:EV$497))+($RJ$4*LW100*100*100/MAX(EV$9:EV$497))+($RJ$4*LX100*100*100/MAX(EV$9:EV$497))+($RJ$4*LY100*100*100/MAX(EV$9:EV$497))+($RJ$4*LZ100*100*100/MAX(EV$9:EV$497))+($RJ$4*MA100*100*100/MAX(EV$9:EV$497)))/2</f>
        <v>16.853932584269664</v>
      </c>
      <c r="RX100" s="119">
        <f>($RJ$4*MB100*100*100/MAX(EV$9:EV$497))+($RJ$4*MC100*100*100/MAX(EV$9:EV$497))+($RJ$4*MD100*100*100/MAX(EV$9:EV$497))+($RJ$4*ME100*100*100/MAX(EV$9:EV$497))+($RJ$4*MF100*100*100/MAX(EV$9:EV$497))+($RJ$4*MG100*100*100/MAX(EV$9:EV$497))+($RJ$4*MH100*100*100/MAX(EV$9:EV$497))+($RJ$4*MI100*100*100/MAX(EV$9:EV$497))+($RJ$4*MJ100*100*100/MAX(EV$9:EV$497))+($RJ$4*MK100*100*100/MAX(EV$9:EV$497))+($RJ$4*ML100*100*100/MAX(EV$9:EV$497))+($RJ$4*MM100*100*100/MAX(EV$9:EV$497))+($RJ$4*MN100*100*100/MAX(EV$9:EV$497))</f>
        <v>0</v>
      </c>
      <c r="RY100" s="118">
        <f>($RJ$4*MQ100*100*100/MAX(EV$9:EV$497))/2 + (($RJ$4*MR100*100*100/MAX(EV$9:EV$497))+($RJ$4*MS100*100*100/MAX(EV$9:EV$497))+($RJ$4*MT100*100*100/MAX(EV$9:EV$497))+($RJ$4*MU100*100*100/MAX(EV$9:EV$497))+($RJ$4*MV100*100*100/MAX(EV$9:EV$497))+($RJ$4*MW100*100*100/MAX(EV$9:EV$497))+($RJ$4*MX100*100*100/MAX(EV$9:EV$497))+($RJ$4*MY100*100*100/MAX(EV$9:EV$497))+($RJ$4*MZ100*100*100/MAX(EV$9:EV$497))+($RJ$4*NA100*100*100/MAX(EV$9:EV$497))+($RJ$4*NB100*100*100/MAX(EV$9:EV$497))+($RJ$4*NC100*100*100/MAX(EV$9:EV$497))+($RJ$4*ND100*100*100/MAX(EV$9:EV$497))+($RJ$4*NG100*100*100/MAX(EV$9:EV$497)))/4</f>
        <v>8.4269662921348321</v>
      </c>
      <c r="RZ100" s="115">
        <f>($RJ$4*NH100*100*100/MAX(EV$9:EV$497))/2 + (($RJ$4*NI100*100*100/MAX(EV$9:EV$497))+($RJ$4*NJ100*100*100/MAX(EV$9:EV$497))+($RJ$4*NK100*100*100/MAX(EV$9:EV$497))+($RJ$4*NL100*100*100/MAX(EV$9:EV$497))+($RJ$4*NM100*100*100/MAX(EV$9:EV$497))+($RJ$4*NN100*100*100/MAX(EV$9:EV$497)))/4</f>
        <v>8.4269662921348321</v>
      </c>
      <c r="SA100" s="117">
        <f>(($RJ$4*NO100*100*100/MAX(EV$9:EV$497))+($RJ$4*NP100*100*100/MAX(EV$9:EV$497)))/4</f>
        <v>0</v>
      </c>
      <c r="SB100" s="118">
        <f t="shared" si="170"/>
        <v>34.995865168539325</v>
      </c>
      <c r="SC100" s="115">
        <f t="shared" si="171"/>
        <v>6.7415730337078656</v>
      </c>
      <c r="SD100" s="115">
        <f t="shared" si="172"/>
        <v>14.038166292134832</v>
      </c>
      <c r="SE100" s="115">
        <f t="shared" si="173"/>
        <v>6.7415730337078656</v>
      </c>
      <c r="SF100" s="115">
        <f t="shared" si="174"/>
        <v>8.4269662921348321</v>
      </c>
      <c r="SG100" s="115">
        <f t="shared" si="175"/>
        <v>33.707865168539328</v>
      </c>
      <c r="SH100" s="115">
        <f>ROUND(SB100/MAX(SB$9:SB$497)*100,0)</f>
        <v>44</v>
      </c>
      <c r="SI100" s="115">
        <f>ROUND(SC100/MAX(SC$9:SC$497)*100,0)</f>
        <v>10</v>
      </c>
      <c r="SJ100" s="115">
        <f>ROUND(SD100/MAX(SD$9:SD$497)*100,0)</f>
        <v>22</v>
      </c>
      <c r="SK100" s="115">
        <f>ROUND(SE100/MAX(SE$9:SE$497)*100,0)</f>
        <v>5</v>
      </c>
      <c r="SL100" s="115">
        <f>ROUND(SF100/MAX(SF$9:SF$497)*100,0)</f>
        <v>21</v>
      </c>
      <c r="SM100" s="121">
        <f>ROUND(SG100/MAX(SG$9:SG$497)*100,0)</f>
        <v>32</v>
      </c>
      <c r="SN100" s="115">
        <f>ROUND(AVERAGEIF($ES$9:$ES$497,$ES100,SH$9:SH$497),0)</f>
        <v>12</v>
      </c>
      <c r="SO100" s="115">
        <f>ROUND(AVERAGEIF($ES$9:$ES$497,$ES100,SI$9:SI$497),0)</f>
        <v>5</v>
      </c>
      <c r="SP100" s="115">
        <f>ROUND(AVERAGEIF($ES$9:$ES$497,$ES100,SJ$9:SJ$497),0)</f>
        <v>26</v>
      </c>
      <c r="SQ100" s="115">
        <f>ROUND(AVERAGEIF($ES$9:$ES$497,$ES100,SK$9:SK$497),0)</f>
        <v>6</v>
      </c>
      <c r="SR100" s="115">
        <f>ROUND(AVERAGEIF($ES$9:$ES$497,$ES100,SL$9:SL$497),0)</f>
        <v>8</v>
      </c>
      <c r="SS100" s="121">
        <f>ROUND(AVERAGEIF($ES$9:$ES$497,$ES100,SM$9:SM$497),0)</f>
        <v>4</v>
      </c>
      <c r="ST100" s="114">
        <f>RANK(SB100,SB$9:SB$497,0)</f>
        <v>94</v>
      </c>
      <c r="SU100" s="115">
        <f>RANK(SC100,SC$9:SC$497,0)</f>
        <v>172</v>
      </c>
      <c r="SV100" s="115">
        <f>RANK(SD100,SD$9:SD$497,0)</f>
        <v>57</v>
      </c>
      <c r="SW100" s="115">
        <f>RANK(SE100,SE$9:SE$497,0)</f>
        <v>173</v>
      </c>
      <c r="SX100" s="115">
        <f>RANK(SF100,SF$9:SF$497,0)</f>
        <v>27</v>
      </c>
      <c r="SY100" s="115">
        <f>RANK(SG100,SG$9:SG$497,0)</f>
        <v>43</v>
      </c>
      <c r="SZ100" s="115">
        <f>COUNTIFS(SB$9:SB$497,"&gt;"&amp;SB100,$ES$9:$ES$497,$ES100)+1</f>
        <v>5</v>
      </c>
      <c r="TA100" s="115">
        <f>COUNTIFS(SC$9:SC$497,"&gt;"&amp;SC100,$ES$9:$ES$497,$ES100)+1</f>
        <v>11</v>
      </c>
      <c r="TB100" s="115">
        <f>COUNTIFS(SD$9:SD$497,"&gt;"&amp;SD100,$ES$9:$ES$497,$ES100)+1</f>
        <v>47</v>
      </c>
      <c r="TC100" s="115">
        <f>COUNTIFS(SE$9:SE$497,"&gt;"&amp;SE100,$ES$9:$ES$497,$ES100)+1</f>
        <v>11</v>
      </c>
      <c r="TD100" s="115">
        <f>COUNTIFS(SF$9:SF$497,"&gt;"&amp;SF100,$ES$9:$ES$497,$ES100)+1</f>
        <v>9</v>
      </c>
      <c r="TE100" s="117">
        <f>COUNTIFS(SG$9:SG$497,"&gt;"&amp;SG100,$ES$9:$ES$497,$ES100)+1</f>
        <v>1</v>
      </c>
      <c r="TF100" s="118">
        <f t="shared" si="176"/>
        <v>91</v>
      </c>
      <c r="TG100" s="115">
        <f t="shared" si="177"/>
        <v>51</v>
      </c>
      <c r="TH100" s="115">
        <f t="shared" si="178"/>
        <v>69</v>
      </c>
      <c r="TI100" s="115">
        <f t="shared" si="179"/>
        <v>52</v>
      </c>
      <c r="TJ100" s="115">
        <f t="shared" si="180"/>
        <v>60</v>
      </c>
      <c r="TK100" s="115">
        <f t="shared" si="181"/>
        <v>77</v>
      </c>
      <c r="TL100" s="117">
        <f t="shared" si="182"/>
        <v>72</v>
      </c>
      <c r="TM100" s="118">
        <f>ROUND(TF100/MAX(TF$9:TF$497)*100,0)</f>
        <v>51</v>
      </c>
      <c r="TN100" s="115">
        <f>ROUND(TG100/MAX(TG$9:TG$497)*100,0)</f>
        <v>28</v>
      </c>
      <c r="TO100" s="115">
        <f>ROUND(TH100/MAX(TH$9:TH$497)*100,0)</f>
        <v>38</v>
      </c>
      <c r="TP100" s="115">
        <f>ROUND(TI100/MAX(TI$9:TI$497)*100,0)</f>
        <v>29</v>
      </c>
      <c r="TQ100" s="115">
        <f>ROUND(TJ100/MAX(TJ$9:TJ$497)*100,0)</f>
        <v>30</v>
      </c>
      <c r="TR100" s="115">
        <f>ROUND(TK100/MAX(TK$9:TK$497)*100,0)</f>
        <v>39</v>
      </c>
      <c r="TS100" s="119">
        <f>ROUND(TL100/MAX(TL$9:TL$497)*100,0)</f>
        <v>37</v>
      </c>
      <c r="TT100" s="120">
        <f>RANK(TM100,TM$9:TM$497,0)</f>
        <v>151</v>
      </c>
      <c r="TU100" s="115">
        <f>RANK(TN100,TN$9:TN$497,0)</f>
        <v>234</v>
      </c>
      <c r="TV100" s="115">
        <f>RANK(TO100,TO$9:TO$497,0)</f>
        <v>73</v>
      </c>
      <c r="TW100" s="115">
        <f>RANK(TP100,TP$9:TP$497,0)</f>
        <v>227</v>
      </c>
      <c r="TX100" s="115">
        <f>RANK(TQ100,TQ$9:TQ$497,0)</f>
        <v>149</v>
      </c>
      <c r="TY100" s="115">
        <f>RANK(TR100,TR$9:TR$497,0)</f>
        <v>99</v>
      </c>
      <c r="TZ100" s="121">
        <f>RANK(TS100,TS$9:TS$497,0)</f>
        <v>87</v>
      </c>
      <c r="UA100" s="132"/>
      <c r="UB100" s="7" t="s">
        <v>1</v>
      </c>
    </row>
    <row r="101" spans="1:548" x14ac:dyDescent="0.15">
      <c r="A101" s="62">
        <v>93</v>
      </c>
      <c r="B101" s="203" t="s">
        <v>786</v>
      </c>
      <c r="C101" s="63"/>
      <c r="D101" s="63"/>
      <c r="E101" s="64" t="s">
        <v>518</v>
      </c>
      <c r="F101" s="65">
        <v>47</v>
      </c>
      <c r="G101" s="65" t="s">
        <v>576</v>
      </c>
      <c r="H101" s="65"/>
      <c r="I101" s="66" t="s">
        <v>521</v>
      </c>
      <c r="J101" s="67" t="s">
        <v>521</v>
      </c>
      <c r="K101" s="67" t="s">
        <v>521</v>
      </c>
      <c r="L101" s="67" t="s">
        <v>521</v>
      </c>
      <c r="M101" s="67" t="s">
        <v>521</v>
      </c>
      <c r="N101" s="67" t="s">
        <v>521</v>
      </c>
      <c r="O101" s="67" t="s">
        <v>521</v>
      </c>
      <c r="P101" s="67" t="s">
        <v>521</v>
      </c>
      <c r="Q101" s="67" t="s">
        <v>521</v>
      </c>
      <c r="R101" s="68" t="s">
        <v>521</v>
      </c>
      <c r="S101" s="69" t="s">
        <v>521</v>
      </c>
      <c r="T101" s="67" t="s">
        <v>521</v>
      </c>
      <c r="U101" s="67" t="s">
        <v>521</v>
      </c>
      <c r="V101" s="67" t="s">
        <v>521</v>
      </c>
      <c r="W101" s="67" t="s">
        <v>521</v>
      </c>
      <c r="X101" s="67" t="s">
        <v>521</v>
      </c>
      <c r="Y101" s="67" t="s">
        <v>521</v>
      </c>
      <c r="Z101" s="67" t="s">
        <v>521</v>
      </c>
      <c r="AA101" s="67" t="s">
        <v>521</v>
      </c>
      <c r="AB101" s="68" t="s">
        <v>521</v>
      </c>
      <c r="AC101" s="69" t="s">
        <v>521</v>
      </c>
      <c r="AD101" s="67" t="s">
        <v>521</v>
      </c>
      <c r="AE101" s="67" t="s">
        <v>521</v>
      </c>
      <c r="AF101" s="67" t="s">
        <v>521</v>
      </c>
      <c r="AG101" s="67" t="s">
        <v>521</v>
      </c>
      <c r="AH101" s="67" t="s">
        <v>521</v>
      </c>
      <c r="AI101" s="67" t="s">
        <v>521</v>
      </c>
      <c r="AJ101" s="67" t="s">
        <v>521</v>
      </c>
      <c r="AK101" s="67" t="s">
        <v>520</v>
      </c>
      <c r="AL101" s="68" t="s">
        <v>520</v>
      </c>
      <c r="AM101" s="69" t="s">
        <v>520</v>
      </c>
      <c r="AN101" s="67" t="s">
        <v>520</v>
      </c>
      <c r="AO101" s="67" t="s">
        <v>520</v>
      </c>
      <c r="AP101" s="67" t="s">
        <v>521</v>
      </c>
      <c r="AQ101" s="67" t="s">
        <v>521</v>
      </c>
      <c r="AR101" s="67" t="s">
        <v>521</v>
      </c>
      <c r="AS101" s="67" t="s">
        <v>521</v>
      </c>
      <c r="AT101" s="67" t="s">
        <v>521</v>
      </c>
      <c r="AU101" s="67" t="s">
        <v>521</v>
      </c>
      <c r="AV101" s="68" t="s">
        <v>521</v>
      </c>
      <c r="AW101" s="69" t="s">
        <v>521</v>
      </c>
      <c r="AX101" s="67" t="s">
        <v>521</v>
      </c>
      <c r="AY101" s="67" t="s">
        <v>521</v>
      </c>
      <c r="AZ101" s="67" t="s">
        <v>521</v>
      </c>
      <c r="BA101" s="67" t="s">
        <v>521</v>
      </c>
      <c r="BB101" s="67" t="s">
        <v>521</v>
      </c>
      <c r="BC101" s="67" t="s">
        <v>521</v>
      </c>
      <c r="BD101" s="67" t="s">
        <v>521</v>
      </c>
      <c r="BE101" s="67" t="s">
        <v>521</v>
      </c>
      <c r="BF101" s="68" t="s">
        <v>521</v>
      </c>
      <c r="BG101" s="69" t="s">
        <v>521</v>
      </c>
      <c r="BH101" s="67" t="s">
        <v>521</v>
      </c>
      <c r="BI101" s="67" t="s">
        <v>521</v>
      </c>
      <c r="BJ101" s="67" t="s">
        <v>521</v>
      </c>
      <c r="BK101" s="67" t="s">
        <v>521</v>
      </c>
      <c r="BL101" s="67" t="s">
        <v>521</v>
      </c>
      <c r="BM101" s="67" t="s">
        <v>521</v>
      </c>
      <c r="BN101" s="67" t="s">
        <v>521</v>
      </c>
      <c r="BO101" s="67" t="s">
        <v>521</v>
      </c>
      <c r="BP101" s="68" t="s">
        <v>521</v>
      </c>
      <c r="BQ101" s="70" t="s">
        <v>521</v>
      </c>
      <c r="BR101" s="67" t="s">
        <v>521</v>
      </c>
      <c r="BS101" s="67" t="s">
        <v>521</v>
      </c>
      <c r="BT101" s="67" t="s">
        <v>521</v>
      </c>
      <c r="BU101" s="67" t="s">
        <v>521</v>
      </c>
      <c r="BV101" s="67" t="s">
        <v>521</v>
      </c>
      <c r="BW101" s="67" t="s">
        <v>521</v>
      </c>
      <c r="BX101" s="67" t="s">
        <v>521</v>
      </c>
      <c r="BY101" s="67" t="s">
        <v>521</v>
      </c>
      <c r="BZ101" s="68" t="s">
        <v>521</v>
      </c>
      <c r="CA101" s="69" t="s">
        <v>521</v>
      </c>
      <c r="CB101" s="67" t="s">
        <v>521</v>
      </c>
      <c r="CC101" s="67" t="s">
        <v>521</v>
      </c>
      <c r="CD101" s="67" t="s">
        <v>521</v>
      </c>
      <c r="CE101" s="67" t="s">
        <v>521</v>
      </c>
      <c r="CF101" s="67" t="s">
        <v>521</v>
      </c>
      <c r="CG101" s="67" t="s">
        <v>521</v>
      </c>
      <c r="CH101" s="67" t="s">
        <v>521</v>
      </c>
      <c r="CI101" s="67" t="s">
        <v>521</v>
      </c>
      <c r="CJ101" s="68" t="s">
        <v>521</v>
      </c>
      <c r="CK101" s="69" t="s">
        <v>521</v>
      </c>
      <c r="CL101" s="67" t="s">
        <v>521</v>
      </c>
      <c r="CM101" s="67" t="s">
        <v>521</v>
      </c>
      <c r="CN101" s="67" t="s">
        <v>521</v>
      </c>
      <c r="CO101" s="67" t="s">
        <v>521</v>
      </c>
      <c r="CP101" s="67" t="s">
        <v>521</v>
      </c>
      <c r="CQ101" s="67" t="s">
        <v>521</v>
      </c>
      <c r="CR101" s="67" t="s">
        <v>521</v>
      </c>
      <c r="CS101" s="67" t="s">
        <v>521</v>
      </c>
      <c r="CT101" s="68" t="s">
        <v>521</v>
      </c>
      <c r="CU101" s="69" t="s">
        <v>521</v>
      </c>
      <c r="CV101" s="67" t="s">
        <v>521</v>
      </c>
      <c r="CW101" s="67" t="s">
        <v>521</v>
      </c>
      <c r="CX101" s="67" t="s">
        <v>521</v>
      </c>
      <c r="CY101" s="67" t="s">
        <v>521</v>
      </c>
      <c r="CZ101" s="67" t="s">
        <v>521</v>
      </c>
      <c r="DA101" s="67" t="s">
        <v>521</v>
      </c>
      <c r="DB101" s="67" t="s">
        <v>521</v>
      </c>
      <c r="DC101" s="67" t="s">
        <v>521</v>
      </c>
      <c r="DD101" s="68" t="s">
        <v>521</v>
      </c>
      <c r="DE101" s="69" t="s">
        <v>521</v>
      </c>
      <c r="DF101" s="71" t="s">
        <v>521</v>
      </c>
      <c r="DG101" s="67" t="s">
        <v>521</v>
      </c>
      <c r="DH101" s="67" t="s">
        <v>521</v>
      </c>
      <c r="DI101" s="67" t="s">
        <v>521</v>
      </c>
      <c r="DJ101" s="67" t="s">
        <v>521</v>
      </c>
      <c r="DK101" s="67" t="s">
        <v>521</v>
      </c>
      <c r="DL101" s="67" t="s">
        <v>521</v>
      </c>
      <c r="DM101" s="67" t="s">
        <v>521</v>
      </c>
      <c r="DN101" s="68" t="s">
        <v>521</v>
      </c>
      <c r="DO101" s="70" t="s">
        <v>521</v>
      </c>
      <c r="DP101" s="71" t="s">
        <v>521</v>
      </c>
      <c r="DQ101" s="67" t="s">
        <v>521</v>
      </c>
      <c r="DR101" s="67" t="s">
        <v>521</v>
      </c>
      <c r="DS101" s="67" t="s">
        <v>521</v>
      </c>
      <c r="DT101" s="67" t="s">
        <v>521</v>
      </c>
      <c r="DU101" s="67" t="s">
        <v>521</v>
      </c>
      <c r="DV101" s="67" t="s">
        <v>521</v>
      </c>
      <c r="DW101" s="67" t="s">
        <v>521</v>
      </c>
      <c r="DX101" s="72" t="s">
        <v>521</v>
      </c>
      <c r="DY101" s="73" t="s">
        <v>522</v>
      </c>
      <c r="DZ101" s="74">
        <v>2</v>
      </c>
      <c r="EA101" s="74">
        <v>3</v>
      </c>
      <c r="EB101" s="74">
        <v>3</v>
      </c>
      <c r="EC101" s="75">
        <v>4</v>
      </c>
      <c r="ED101" s="76" t="s">
        <v>522</v>
      </c>
      <c r="EE101" s="74">
        <f t="shared" si="132"/>
        <v>2</v>
      </c>
      <c r="EF101" s="74">
        <f t="shared" si="133"/>
        <v>6</v>
      </c>
      <c r="EG101" s="74">
        <f t="shared" si="134"/>
        <v>18</v>
      </c>
      <c r="EH101" s="77">
        <f t="shared" si="135"/>
        <v>72</v>
      </c>
      <c r="EI101" s="73">
        <v>1000</v>
      </c>
      <c r="EJ101" s="74">
        <v>1500</v>
      </c>
      <c r="EK101" s="74">
        <v>3000</v>
      </c>
      <c r="EL101" s="74">
        <v>5000</v>
      </c>
      <c r="EM101" s="75">
        <v>15000</v>
      </c>
      <c r="EN101" s="78">
        <v>1</v>
      </c>
      <c r="EO101" s="79">
        <f t="shared" si="136"/>
        <v>0.75</v>
      </c>
      <c r="EP101" s="79">
        <f t="shared" si="137"/>
        <v>0.5</v>
      </c>
      <c r="EQ101" s="79">
        <f t="shared" si="138"/>
        <v>0.27777777777777779</v>
      </c>
      <c r="ER101" s="80">
        <f t="shared" si="139"/>
        <v>0.20833333333333334</v>
      </c>
      <c r="ES101" s="128" t="s">
        <v>543</v>
      </c>
      <c r="ET101" s="82" t="s">
        <v>117</v>
      </c>
      <c r="EU101" s="83">
        <v>4</v>
      </c>
      <c r="EV101" s="73">
        <v>60</v>
      </c>
      <c r="EW101" s="74">
        <v>73</v>
      </c>
      <c r="EX101" s="74">
        <v>23</v>
      </c>
      <c r="EY101" s="74">
        <v>31</v>
      </c>
      <c r="EZ101" s="74">
        <v>47</v>
      </c>
      <c r="FA101" s="74">
        <v>16</v>
      </c>
      <c r="FB101" s="74">
        <v>45</v>
      </c>
      <c r="FC101" s="74">
        <v>43</v>
      </c>
      <c r="FD101" s="74">
        <f t="shared" si="140"/>
        <v>70</v>
      </c>
      <c r="FE101" s="84">
        <f t="shared" si="141"/>
        <v>66</v>
      </c>
      <c r="FF101" s="73">
        <f>RANK(EV101,$EV$9:$EV$497,0)</f>
        <v>234</v>
      </c>
      <c r="FG101" s="74">
        <f>RANK(EW101,$EW$9:$EW$497,0)</f>
        <v>74</v>
      </c>
      <c r="FH101" s="74">
        <f>RANK(EX101,$EX$9:$EX$497,0)</f>
        <v>281</v>
      </c>
      <c r="FI101" s="74">
        <f>RANK(EY101,$EY$9:$EY$497,0)</f>
        <v>228</v>
      </c>
      <c r="FJ101" s="74">
        <f>RANK(EZ101,$EZ$9:$EZ$497,0)</f>
        <v>62</v>
      </c>
      <c r="FK101" s="74">
        <f>RANK(FA101,$FA$9:$FA$497,0)</f>
        <v>229</v>
      </c>
      <c r="FL101" s="74">
        <f>RANK(FB101,$FB$9:$FB$497,0)</f>
        <v>190</v>
      </c>
      <c r="FM101" s="74">
        <f>RANK(FC101,$FC$9:$FC$497,0)</f>
        <v>201</v>
      </c>
      <c r="FN101" s="74">
        <f>RANK(FD101,$FD$9:$FD$497,0)</f>
        <v>211</v>
      </c>
      <c r="FO101" s="84">
        <f>RANK(FE101,$FE$9:$FE$497,0)</f>
        <v>254</v>
      </c>
      <c r="FP101" s="73">
        <f>COUNTIFS($EV$9:$EV$497,"&gt;"&amp;EV101,$ES$9:$ES$497,ES101)+1</f>
        <v>41</v>
      </c>
      <c r="FQ101" s="74">
        <f>COUNTIFS($EW$9:$EW$497,"&gt;"&amp;EW101,$ES$9:$ES$497,ES101)+1</f>
        <v>42</v>
      </c>
      <c r="FR101" s="74">
        <f>COUNTIFS($EX$9:$EX$497,"&gt;"&amp;EX101,$ES$9:$ES$497,ES101)+1</f>
        <v>18</v>
      </c>
      <c r="FS101" s="74">
        <f>COUNTIFS($EY$9:$EY$497,"&gt;"&amp;EY101,$ES$9:$ES$497,ES101)+1</f>
        <v>37</v>
      </c>
      <c r="FT101" s="74">
        <f>COUNTIFS($EZ$9:$EZ$497,"&gt;"&amp;EZ101,$ES$9:$ES$497,ES101)+1</f>
        <v>52</v>
      </c>
      <c r="FU101" s="74">
        <f>COUNTIFS($FA$9:$FA$497,"&gt;"&amp;FA101,$ES$9:$ES$497,ES101)+1</f>
        <v>50</v>
      </c>
      <c r="FV101" s="74">
        <f>COUNTIFS($FB$9:$FB$497,"&gt;"&amp;FB101,$ES$9:$ES$497,ES101)+1</f>
        <v>42</v>
      </c>
      <c r="FW101" s="74">
        <f>COUNTIFS($FC$9:$FC$497,"&gt;"&amp;FC101,$ES$9:$ES$497,ES101)+1</f>
        <v>49</v>
      </c>
      <c r="FX101" s="74">
        <f>COUNTIFS($FD$9:$FD$497,"&gt;"&amp;FD101,$ES$9:$ES$497,ES101)+1</f>
        <v>50</v>
      </c>
      <c r="FY101" s="84">
        <f>COUNTIFS($FE$9:$FE$497,"&gt;"&amp;FE101,$ES$9:$ES$497,ES101)+1</f>
        <v>50</v>
      </c>
      <c r="FZ101" s="85">
        <f t="shared" si="142"/>
        <v>1.28</v>
      </c>
      <c r="GA101" s="86">
        <f t="shared" si="143"/>
        <v>1.55</v>
      </c>
      <c r="GB101" s="86">
        <f t="shared" si="144"/>
        <v>0.49</v>
      </c>
      <c r="GC101" s="86">
        <f t="shared" si="145"/>
        <v>0.66</v>
      </c>
      <c r="GD101" s="86">
        <f t="shared" si="146"/>
        <v>1</v>
      </c>
      <c r="GE101" s="86">
        <f t="shared" si="147"/>
        <v>0.34</v>
      </c>
      <c r="GF101" s="86">
        <f t="shared" si="148"/>
        <v>0.96</v>
      </c>
      <c r="GG101" s="86">
        <f t="shared" si="149"/>
        <v>0.91</v>
      </c>
      <c r="GH101" s="86">
        <f t="shared" si="150"/>
        <v>1.49</v>
      </c>
      <c r="GI101" s="87">
        <f t="shared" si="151"/>
        <v>1.4</v>
      </c>
      <c r="GJ101" s="85">
        <f>ROUND(((FZ101-AVERAGE(FZ$9:FZ$497))/STDEVP(FZ$9:FZ$497)*10+50),2)</f>
        <v>62.2</v>
      </c>
      <c r="GK101" s="86">
        <f>ROUND(((GA101-AVERAGE(GA$9:GA$497))/STDEVP(GA$9:GA$497)*10+50),2)</f>
        <v>75.680000000000007</v>
      </c>
      <c r="GL101" s="86">
        <f>ROUND(((GB101-AVERAGE(GB$9:GB$497))/STDEVP(GB$9:GB$497)*10+50),2)</f>
        <v>46.51</v>
      </c>
      <c r="GM101" s="86">
        <f>ROUND(((GC101-AVERAGE(GC$9:GC$497))/STDEVP(GC$9:GC$497)*10+50),2)</f>
        <v>56.71</v>
      </c>
      <c r="GN101" s="86">
        <f>ROUND(((GD101-AVERAGE(GD$9:GD$497))/STDEVP(GD$9:GD$497)*10+50),2)</f>
        <v>70.81</v>
      </c>
      <c r="GO101" s="86">
        <f>ROUND(((GE101-AVERAGE(GE$9:GE$497))/STDEVP(GE$9:GE$497)*10+50),2)</f>
        <v>49.7</v>
      </c>
      <c r="GP101" s="86">
        <f>ROUND(((GF101-AVERAGE(GF$9:GF$497))/STDEVP(GF$9:GF$497)*10+50),2)</f>
        <v>60.24</v>
      </c>
      <c r="GQ101" s="86">
        <f>ROUND(((GG101-AVERAGE(GG$9:GG$497))/STDEVP(GG$9:GG$497)*10+50),2)</f>
        <v>58.73</v>
      </c>
      <c r="GR101" s="86">
        <f>ROUND(((GH101-AVERAGE(GH$9:GH$497))/STDEVP(GH$9:GH$497)*10+50),2)</f>
        <v>68.790000000000006</v>
      </c>
      <c r="GS101" s="87">
        <f>ROUND(((GI101-AVERAGE(GI$9:GI$497))/STDEVP(GI$9:GI$497)*10+50),2)</f>
        <v>53.91</v>
      </c>
      <c r="GT101" s="73">
        <f>RANK(GJ101,$GJ$9:$GJ$497,0)</f>
        <v>50</v>
      </c>
      <c r="GU101" s="74">
        <f>RANK(GK101,$GK$9:$GK$497,0)</f>
        <v>8</v>
      </c>
      <c r="GV101" s="74">
        <f>RANK(GL101,$GL$9:$GL$497,0)</f>
        <v>263</v>
      </c>
      <c r="GW101" s="74">
        <f>RANK(GM101,$GM$9:$GM$497,0)</f>
        <v>82</v>
      </c>
      <c r="GX101" s="74">
        <f>RANK(GN101,$GN$9:$GN$497,0)</f>
        <v>18</v>
      </c>
      <c r="GY101" s="74">
        <f>RANK(GO101,$GO$9:$GO$497,0)</f>
        <v>128</v>
      </c>
      <c r="GZ101" s="74">
        <f>RANK(GP101,$GP$9:$GP$497,0)</f>
        <v>71</v>
      </c>
      <c r="HA101" s="74">
        <f>RANK(GQ101,$GQ$9:$GQ$497,0)</f>
        <v>86</v>
      </c>
      <c r="HB101" s="74">
        <f>RANK(GR101,$GR$9:$GR$497,0)</f>
        <v>20</v>
      </c>
      <c r="HC101" s="84">
        <f>RANK(GS101,$GS$9:$GS$497,0)</f>
        <v>121</v>
      </c>
      <c r="HD101" s="85">
        <f>ROUND(AVERAGEIF($ES$9:$ES$497,$ES101,$FZ$9:$FZ$497),2)</f>
        <v>0.86</v>
      </c>
      <c r="HE101" s="86">
        <f>ROUND(AVERAGEIF($ES$9:$ES$497,$ES101,$GA$9:$GA$497),2)</f>
        <v>1.0900000000000001</v>
      </c>
      <c r="HF101" s="86">
        <f>ROUND(AVERAGEIF($ES$9:$ES$497,$ES101,$GB$9:$GB$497),2)</f>
        <v>0.28999999999999998</v>
      </c>
      <c r="HG101" s="86">
        <f>ROUND(AVERAGEIF($ES$9:$ES$497,$ES101,$GC$9:$GC$497),2)</f>
        <v>0.42</v>
      </c>
      <c r="HH101" s="86">
        <f>ROUND(AVERAGEIF($ES$9:$ES$497,$ES101,$GD$9:$GD$497),2)</f>
        <v>0.86</v>
      </c>
      <c r="HI101" s="86">
        <f>ROUND(AVERAGEIF($ES$9:$ES$497,$ES101,$GE$9:$GE$497),2)</f>
        <v>0.3</v>
      </c>
      <c r="HJ101" s="86">
        <f>ROUND(AVERAGEIF($ES$9:$ES$497,$ES101,$GF$9:$GF$497),2)</f>
        <v>0.67</v>
      </c>
      <c r="HK101" s="86">
        <f>ROUND(AVERAGEIF($ES$9:$ES$497,$ES101,$GG$9:$GG$497),2)</f>
        <v>0.73</v>
      </c>
      <c r="HL101" s="86">
        <f>ROUND(AVERAGEIF($ES$9:$ES$497,$ES101,$GH$9:$GH$497),2)</f>
        <v>1.1399999999999999</v>
      </c>
      <c r="HM101" s="87">
        <f>ROUND(AVERAGEIF($ES$9:$ES$497,$ES101,$GI$9:$GI$497),2)</f>
        <v>1.01</v>
      </c>
      <c r="HN101" s="88">
        <f t="shared" si="152"/>
        <v>0.42000000000000004</v>
      </c>
      <c r="HO101" s="89">
        <f t="shared" si="153"/>
        <v>0.45999999999999996</v>
      </c>
      <c r="HP101" s="89">
        <f t="shared" si="154"/>
        <v>0.2</v>
      </c>
      <c r="HQ101" s="89">
        <f t="shared" si="155"/>
        <v>0.24000000000000005</v>
      </c>
      <c r="HR101" s="89">
        <f t="shared" si="156"/>
        <v>0.14000000000000001</v>
      </c>
      <c r="HS101" s="89">
        <f t="shared" si="157"/>
        <v>4.0000000000000036E-2</v>
      </c>
      <c r="HT101" s="89">
        <f t="shared" si="158"/>
        <v>0.28999999999999992</v>
      </c>
      <c r="HU101" s="89">
        <f t="shared" si="159"/>
        <v>0.18000000000000005</v>
      </c>
      <c r="HV101" s="89">
        <f t="shared" si="160"/>
        <v>0.35000000000000009</v>
      </c>
      <c r="HW101" s="90">
        <f t="shared" si="161"/>
        <v>0.3899999999999999</v>
      </c>
      <c r="HX101" s="73">
        <f>COUNTIFS($FZ$9:$FZ$497,"&gt;"&amp;FZ101,$ES$9:$ES$497,$ES101)+1</f>
        <v>2</v>
      </c>
      <c r="HY101" s="74">
        <f>COUNTIFS($GA$9:$GA$497,"&gt;"&amp;GA101,$ES$9:$ES$497,$ES101)+1</f>
        <v>7</v>
      </c>
      <c r="HZ101" s="74">
        <f>COUNTIFS($GB$9:$GB$497,"&gt;"&amp;GB101,$ES$9:$ES$497,$ES101)+1</f>
        <v>3</v>
      </c>
      <c r="IA101" s="74">
        <f>COUNTIFS($GC$9:$GC$497,"&gt;"&amp;GC101,$ES$9:$ES$497,$ES101)+1</f>
        <v>2</v>
      </c>
      <c r="IB101" s="74">
        <f>COUNTIFS($GD$9:$GD$497,"&gt;"&amp;GD101,$ES$9:$ES$497,$ES101)+1</f>
        <v>18</v>
      </c>
      <c r="IC101" s="74">
        <f>COUNTIFS($GE$9:$GE$497,"&gt;"&amp;GE101,$ES$9:$ES$497,$ES101)+1</f>
        <v>23</v>
      </c>
      <c r="ID101" s="74">
        <f>COUNTIFS($GF$9:$GF$497,"&gt;"&amp;GF101,$ES$9:$ES$497,$ES101)+1</f>
        <v>8</v>
      </c>
      <c r="IE101" s="74">
        <f>COUNTIFS($GG$9:$GG$497,"&gt;"&amp;GG101,$ES$9:$ES$497,$ES101)+1</f>
        <v>12</v>
      </c>
      <c r="IF101" s="74">
        <f>COUNTIFS($GH$9:$GH$497,"&gt;"&amp;GH101,$ES$9:$ES$497,$ES101)+1</f>
        <v>11</v>
      </c>
      <c r="IG101" s="84">
        <f>COUNTIFS($GI$9:$GI$497,"&gt;"&amp;GI101,$ES$9:$ES$497,$ES101)+1</f>
        <v>5</v>
      </c>
      <c r="IH101" s="91"/>
      <c r="II101" s="79"/>
      <c r="IJ101" s="79"/>
      <c r="IK101" s="79"/>
      <c r="IL101" s="79">
        <v>0.1</v>
      </c>
      <c r="IM101" s="92"/>
      <c r="IN101" s="93"/>
      <c r="IO101" s="94"/>
      <c r="IP101" s="95"/>
      <c r="IQ101" s="79"/>
      <c r="IR101" s="79"/>
      <c r="IS101" s="79"/>
      <c r="IT101" s="79"/>
      <c r="IU101" s="79"/>
      <c r="IV101" s="79"/>
      <c r="IW101" s="96"/>
      <c r="IX101" s="93"/>
      <c r="IY101" s="79"/>
      <c r="IZ101" s="79"/>
      <c r="JA101" s="79"/>
      <c r="JB101" s="79"/>
      <c r="JC101" s="79"/>
      <c r="JD101" s="79"/>
      <c r="JE101" s="97"/>
      <c r="JF101" s="95">
        <v>0.1</v>
      </c>
      <c r="JG101" s="79"/>
      <c r="JH101" s="79"/>
      <c r="JI101" s="79"/>
      <c r="JJ101" s="79"/>
      <c r="JK101" s="79"/>
      <c r="JL101" s="79"/>
      <c r="JM101" s="96"/>
      <c r="JN101" s="93"/>
      <c r="JO101" s="79"/>
      <c r="JP101" s="79"/>
      <c r="JQ101" s="79"/>
      <c r="JR101" s="79"/>
      <c r="JS101" s="79"/>
      <c r="JT101" s="79"/>
      <c r="JU101" s="79"/>
      <c r="JV101" s="79"/>
      <c r="JW101" s="79"/>
      <c r="JX101" s="79"/>
      <c r="JY101" s="79"/>
      <c r="JZ101" s="97"/>
      <c r="KA101" s="93"/>
      <c r="KB101" s="79"/>
      <c r="KC101" s="79"/>
      <c r="KD101" s="79"/>
      <c r="KE101" s="97"/>
      <c r="KF101" s="95"/>
      <c r="KG101" s="79"/>
      <c r="KH101" s="79"/>
      <c r="KI101" s="79"/>
      <c r="KJ101" s="79"/>
      <c r="KK101" s="98"/>
      <c r="KL101" s="79"/>
      <c r="KM101" s="79"/>
      <c r="KN101" s="79"/>
      <c r="KO101" s="79"/>
      <c r="KP101" s="79"/>
      <c r="KQ101" s="79"/>
      <c r="KR101" s="79"/>
      <c r="KS101" s="96"/>
      <c r="KT101" s="96"/>
      <c r="KU101" s="96"/>
      <c r="KV101" s="96"/>
      <c r="KW101" s="93"/>
      <c r="KX101" s="79"/>
      <c r="KY101" s="79"/>
      <c r="KZ101" s="79"/>
      <c r="LA101" s="79"/>
      <c r="LB101" s="79"/>
      <c r="LC101" s="96"/>
      <c r="LD101" s="93"/>
      <c r="LE101" s="94"/>
      <c r="LF101" s="99"/>
      <c r="LG101" s="75"/>
      <c r="LH101" s="93"/>
      <c r="LI101" s="79"/>
      <c r="LJ101" s="74"/>
      <c r="LK101" s="74"/>
      <c r="LL101" s="74"/>
      <c r="LM101" s="100"/>
      <c r="LN101" s="95"/>
      <c r="LO101" s="79"/>
      <c r="LP101" s="79"/>
      <c r="LQ101" s="79"/>
      <c r="LR101" s="96"/>
      <c r="LS101" s="93"/>
      <c r="LT101" s="79">
        <v>0.1</v>
      </c>
      <c r="LU101" s="79"/>
      <c r="LV101" s="79"/>
      <c r="LW101" s="79"/>
      <c r="LX101" s="79"/>
      <c r="LY101" s="79"/>
      <c r="LZ101" s="79"/>
      <c r="MA101" s="97"/>
      <c r="MB101" s="95"/>
      <c r="MC101" s="79"/>
      <c r="MD101" s="79"/>
      <c r="ME101" s="79"/>
      <c r="MF101" s="79"/>
      <c r="MG101" s="79"/>
      <c r="MH101" s="79"/>
      <c r="MI101" s="79"/>
      <c r="MJ101" s="79"/>
      <c r="MK101" s="79"/>
      <c r="ML101" s="79"/>
      <c r="MM101" s="79"/>
      <c r="MN101" s="98"/>
      <c r="MO101" s="98"/>
      <c r="MP101" s="96"/>
      <c r="MQ101" s="93"/>
      <c r="MR101" s="79"/>
      <c r="MS101" s="79"/>
      <c r="MT101" s="79"/>
      <c r="MU101" s="79"/>
      <c r="MV101" s="98"/>
      <c r="MW101" s="79"/>
      <c r="MX101" s="79"/>
      <c r="MY101" s="79"/>
      <c r="MZ101" s="79"/>
      <c r="NA101" s="79"/>
      <c r="NB101" s="79"/>
      <c r="NC101" s="79"/>
      <c r="ND101" s="96"/>
      <c r="NE101" s="96"/>
      <c r="NF101" s="96"/>
      <c r="NG101" s="96"/>
      <c r="NH101" s="93"/>
      <c r="NI101" s="79"/>
      <c r="NJ101" s="79"/>
      <c r="NK101" s="79"/>
      <c r="NL101" s="79"/>
      <c r="NM101" s="79"/>
      <c r="NN101" s="94"/>
      <c r="NO101" s="93"/>
      <c r="NP101" s="80">
        <v>0.1</v>
      </c>
      <c r="NQ101" s="124" t="s">
        <v>783</v>
      </c>
      <c r="NR101" s="102" t="s">
        <v>789</v>
      </c>
      <c r="NS101" s="102"/>
      <c r="NT101" s="102"/>
      <c r="NU101" s="102"/>
      <c r="NV101" s="104">
        <v>43720</v>
      </c>
      <c r="NW101" s="102" t="s">
        <v>525</v>
      </c>
      <c r="NX101" s="133" t="s">
        <v>790</v>
      </c>
      <c r="NY101" s="129" t="s">
        <v>791</v>
      </c>
      <c r="NZ101" s="133" t="s">
        <v>790</v>
      </c>
      <c r="OA101" s="134"/>
      <c r="OB101" s="134"/>
      <c r="OC101" s="134"/>
      <c r="OD101" s="108">
        <f t="shared" si="162"/>
        <v>72</v>
      </c>
      <c r="OE101" s="109">
        <v>3</v>
      </c>
      <c r="OF101" s="110">
        <f t="shared" si="163"/>
        <v>1000</v>
      </c>
      <c r="OG101" s="109">
        <v>1</v>
      </c>
      <c r="OH101" s="111">
        <f>ROUND(AVERAGEIF($ES$9:$ES$497,$ES101,EV$9:EV$497),0)</f>
        <v>57</v>
      </c>
      <c r="OI101" s="112">
        <f>ROUND(AVERAGEIF($ES$9:$ES$497,$ES101,EW$9:EW$497),0)</f>
        <v>69</v>
      </c>
      <c r="OJ101" s="112">
        <f>ROUND(AVERAGEIF($ES$9:$ES$497,$ES101,EX$9:EX$497),0)</f>
        <v>17</v>
      </c>
      <c r="OK101" s="112">
        <f>ROUND(AVERAGEIF($ES$9:$ES$497,$ES101,EY$9:EY$497),0)</f>
        <v>30</v>
      </c>
      <c r="OL101" s="112">
        <f>ROUND(AVERAGEIF($ES$9:$ES$497,$ES101,EZ$9:EZ$497),0)</f>
        <v>58</v>
      </c>
      <c r="OM101" s="112">
        <f>ROUND(AVERAGEIF($ES$9:$ES$497,$ES101,FA$9:FA$497),0)</f>
        <v>21</v>
      </c>
      <c r="ON101" s="112">
        <f>ROUND(AVERAGEIF($ES$9:$ES$497,$ES101,FB$9:FB$497),0)</f>
        <v>45</v>
      </c>
      <c r="OO101" s="112">
        <f>ROUND(AVERAGEIF($ES$9:$ES$497,$ES101,FC$9:FC$497),0)</f>
        <v>49</v>
      </c>
      <c r="OP101" s="112">
        <f>ROUND(AVERAGEIF($ES$9:$ES$497,$ES101,FD$9:FD$497),0)</f>
        <v>75</v>
      </c>
      <c r="OQ101" s="113">
        <f>ROUND(AVERAGEIF($ES$9:$ES$497,$ES101,FE$9:FE$497),0)</f>
        <v>66</v>
      </c>
      <c r="OR101" s="114">
        <f>ROUND(EV101/MAX(EV$9:EV$497)*100,0)</f>
        <v>34</v>
      </c>
      <c r="OS101" s="115">
        <f>ROUND(EW101/MAX(EW$9:EW$497)*100,0)</f>
        <v>57</v>
      </c>
      <c r="OT101" s="115">
        <f>ROUND(EX101/MAX(EX$9:EX$497)*100,0)</f>
        <v>19</v>
      </c>
      <c r="OU101" s="115">
        <f>ROUND(EY101/MAX(EY$9:EY$497)*100,0)</f>
        <v>21</v>
      </c>
      <c r="OV101" s="115">
        <f>ROUND(EZ101/MAX(EZ$9:EZ$497)*100,0)</f>
        <v>38</v>
      </c>
      <c r="OW101" s="115">
        <f>ROUND(FA101/MAX(FA$9:FA$497)*100,0)</f>
        <v>14</v>
      </c>
      <c r="OX101" s="115">
        <f>ROUND(FB101/MAX(FB$9:FB$497)*100,0)</f>
        <v>34</v>
      </c>
      <c r="OY101" s="116">
        <f>ROUND(FC101/MAX(FC$9:FC$497)*100,0)</f>
        <v>30</v>
      </c>
      <c r="OZ101" s="115">
        <f>ROUND(FD101/MAX(FD$9:FD$497)*100,0)</f>
        <v>47</v>
      </c>
      <c r="PA101" s="117">
        <f>ROUND(FE101/MAX(FE$9:FE$497)*100,0)</f>
        <v>27</v>
      </c>
      <c r="PB101" s="118">
        <f t="shared" si="164"/>
        <v>358</v>
      </c>
      <c r="PC101" s="115">
        <f t="shared" si="165"/>
        <v>415</v>
      </c>
      <c r="PD101" s="115">
        <f t="shared" si="166"/>
        <v>472</v>
      </c>
      <c r="PE101" s="115">
        <f t="shared" si="167"/>
        <v>418</v>
      </c>
      <c r="PF101" s="115">
        <f t="shared" si="168"/>
        <v>341</v>
      </c>
      <c r="PG101" s="119">
        <f t="shared" si="169"/>
        <v>300</v>
      </c>
      <c r="PH101" s="118">
        <f>ROUND(PB101/MAX(PB$9:PB$497)*100,0)</f>
        <v>43</v>
      </c>
      <c r="PI101" s="115">
        <f>ROUND(PC101/MAX(PC$9:PC$497)*100,0)</f>
        <v>50</v>
      </c>
      <c r="PJ101" s="115">
        <f>ROUND(PD101/MAX(PD$9:PD$497)*100,0)</f>
        <v>50</v>
      </c>
      <c r="PK101" s="115">
        <f>ROUND(PE101/MAX(PE$9:PE$497)*100,0)</f>
        <v>42</v>
      </c>
      <c r="PL101" s="115">
        <f>ROUND(PF101/MAX(PF$9:PF$497)*100,0)</f>
        <v>48</v>
      </c>
      <c r="PM101" s="119">
        <f>ROUND(PG101/MAX(PG$9:PG$497)*100,0)</f>
        <v>44</v>
      </c>
      <c r="PN101" s="118">
        <f>RANK(PH101,PH$9:PH$497,0)</f>
        <v>224</v>
      </c>
      <c r="PO101" s="115">
        <f>RANK(PI101,PI$9:PI$497,0)</f>
        <v>134</v>
      </c>
      <c r="PP101" s="115">
        <f>RANK(PJ101,PJ$9:PJ$497,0)</f>
        <v>198</v>
      </c>
      <c r="PQ101" s="115">
        <f>RANK(PK101,PK$9:PK$497,0)</f>
        <v>227</v>
      </c>
      <c r="PR101" s="115">
        <f>RANK(PL101,PL$9:PL$497,0)</f>
        <v>207</v>
      </c>
      <c r="PS101" s="119">
        <f>RANK(PM101,PM$9:PM$497,0)</f>
        <v>205</v>
      </c>
      <c r="PT101" s="120">
        <f>ROUND(FZ101/MAX(FZ$9:FZ$497)*100,0)</f>
        <v>70</v>
      </c>
      <c r="PU101" s="115">
        <f>ROUND(GA101/MAX(GA$9:GA$497)*100,0)</f>
        <v>87</v>
      </c>
      <c r="PV101" s="115">
        <f>ROUND(GB101/MAX(GB$9:GB$497)*100,0)</f>
        <v>36</v>
      </c>
      <c r="PW101" s="115">
        <f>ROUND(GC101/MAX(GC$9:GC$497)*100,0)</f>
        <v>52</v>
      </c>
      <c r="PX101" s="115">
        <f>ROUND(GD101/MAX(GD$9:GD$497)*100,0)</f>
        <v>56</v>
      </c>
      <c r="PY101" s="115">
        <f>ROUND(GE101/MAX(GE$9:GE$497)*100,0)</f>
        <v>20</v>
      </c>
      <c r="PZ101" s="115">
        <f>ROUND(GF101/MAX(GF$9:GF$497)*100,0)</f>
        <v>45</v>
      </c>
      <c r="QA101" s="116">
        <f>ROUND(GG101/MAX(GG$9:GG$497)*100,0)</f>
        <v>50</v>
      </c>
      <c r="QB101" s="115">
        <f>ROUND(GH101/MAX(GH$9:GH$497)*100,0)</f>
        <v>66</v>
      </c>
      <c r="QC101" s="121">
        <f>ROUND(GI101/MAX(GI$9:GI$497)*100,0)</f>
        <v>45</v>
      </c>
      <c r="QD101" s="120">
        <f>ROUND(AVERAGEIF($ES$9:$ES$497,$ES101,PT$9:PT$497),0)</f>
        <v>47</v>
      </c>
      <c r="QE101" s="120">
        <f>ROUND(AVERAGEIF($ES$9:$ES$497,$ES101,PU$9:PU$497),0)</f>
        <v>61</v>
      </c>
      <c r="QF101" s="120">
        <f>ROUND(AVERAGEIF($ES$9:$ES$497,$ES101,PV$9:PV$497),0)</f>
        <v>21</v>
      </c>
      <c r="QG101" s="120">
        <f>ROUND(AVERAGEIF($ES$9:$ES$497,$ES101,PW$9:PW$497),0)</f>
        <v>34</v>
      </c>
      <c r="QH101" s="120">
        <f>ROUND(AVERAGEIF($ES$9:$ES$497,$ES101,PX$9:PX$497),0)</f>
        <v>48</v>
      </c>
      <c r="QI101" s="120">
        <f>ROUND(AVERAGEIF($ES$9:$ES$497,$ES101,PY$9:PY$497),0)</f>
        <v>18</v>
      </c>
      <c r="QJ101" s="120">
        <f>ROUND(AVERAGEIF($ES$9:$ES$497,$ES101,PZ$9:PZ$497),0)</f>
        <v>31</v>
      </c>
      <c r="QK101" s="120">
        <f>ROUND(AVERAGEIF($ES$9:$ES$497,$ES101,QA$9:QA$497),0)</f>
        <v>40</v>
      </c>
      <c r="QL101" s="120">
        <f>ROUND(AVERAGEIF($ES$9:$ES$497,$ES101,QB$9:QB$497),0)</f>
        <v>51</v>
      </c>
      <c r="QM101" s="120">
        <f>ROUND(AVERAGEIF($ES$9:$ES$497,$ES101,QC$9:QC$497),0)</f>
        <v>32</v>
      </c>
      <c r="QN101" s="114">
        <f t="shared" si="183"/>
        <v>650</v>
      </c>
      <c r="QO101" s="115">
        <f t="shared" si="184"/>
        <v>730</v>
      </c>
      <c r="QP101" s="115">
        <f t="shared" si="185"/>
        <v>874</v>
      </c>
      <c r="QQ101" s="115">
        <f t="shared" si="186"/>
        <v>800</v>
      </c>
      <c r="QR101" s="115">
        <f t="shared" si="187"/>
        <v>747</v>
      </c>
      <c r="QS101" s="119">
        <f t="shared" si="188"/>
        <v>543</v>
      </c>
      <c r="QT101" s="114">
        <f>ROUND((QN101-MIN(QN$9:QN$497))/(MAX(QN$9:QN$497)-MIN(QN$9:QN$497))*100,0)</f>
        <v>66</v>
      </c>
      <c r="QU101" s="115">
        <f>ROUND((QO101-MIN(QO$9:QO$497))/(MAX(QO$9:QO$497)-MIN(QO$9:QO$497))*100,0)</f>
        <v>75</v>
      </c>
      <c r="QV101" s="115">
        <f>ROUND((QP101-MIN(QP$9:QP$497))/(MAX(QP$9:QP$497)-MIN(QP$9:QP$497))*100,0)</f>
        <v>76</v>
      </c>
      <c r="QW101" s="115">
        <f>ROUND((QQ101-MIN(QQ$9:QQ$497))/(MAX(QQ$9:QQ$497)-MIN(QQ$9:QQ$497))*100,0)</f>
        <v>65</v>
      </c>
      <c r="QX101" s="115">
        <f>ROUND((QR101-MIN(QR$9:QR$497))/(MAX(QR$9:QR$497)-MIN(QR$9:QR$497))*100,0)</f>
        <v>88</v>
      </c>
      <c r="QY101" s="115">
        <f>ROUND((QS101-MIN(QS$9:QS$497))/(MAX(QS$9:QS$497)-MIN(QS$9:QS$497))*100,0)</f>
        <v>73</v>
      </c>
      <c r="QZ101" s="114">
        <f>RANK(QN101,QN$9:QN$497,0)</f>
        <v>27</v>
      </c>
      <c r="RA101" s="115">
        <f>RANK(QO101,QO$9:QO$497,0)</f>
        <v>3</v>
      </c>
      <c r="RB101" s="115">
        <f>RANK(QP101,QP$9:QP$497,0)</f>
        <v>8</v>
      </c>
      <c r="RC101" s="115">
        <f>RANK(QQ101,QQ$9:QQ$497,0)</f>
        <v>35</v>
      </c>
      <c r="RD101" s="115">
        <f>RANK(QR101,QR$9:QR$497,0)</f>
        <v>18</v>
      </c>
      <c r="RE101" s="115">
        <f>RANK(QS101,QS$9:QS$497,0)</f>
        <v>27</v>
      </c>
      <c r="RF101" s="122"/>
      <c r="RG101" s="115">
        <f>($RH$3*(IH101+IJ101)*100*100/MAX(EX$9:EX$497)*$RO$3) +($RH$3*(II101+IJ101)*100*100/MAX(EX$9:EX$497)*$RO$4) + ($RH$3*IK101*100*100/MAX(EX$9:EX$497)*0.098)</f>
        <v>0</v>
      </c>
      <c r="RH101" s="115">
        <f>($RH$4*IL101*100*100/MAX(EZ$9:EZ$497))*$RQ$3</f>
        <v>9.2000000000000011</v>
      </c>
      <c r="RI101" s="115">
        <f>($RH$3*IM101*100*100/MAX(EY$9:EY$497))*$RQ$4</f>
        <v>0</v>
      </c>
      <c r="RJ101" s="115">
        <f>($RH$3*IN101*100*100/MAX(EX$9:EX$497))</f>
        <v>0</v>
      </c>
      <c r="RK101" s="115">
        <f>($RH$4*IO101*100*100/MAX(EZ$9:EZ$497))*$RQ$3</f>
        <v>0</v>
      </c>
      <c r="RL101" s="115">
        <f>(($RL$4*IP101*100*((100/MAX(EX$9:EX$497)+100/MAX(EZ$9:EZ$497))/2))+($RL$4*IQ101*100*((100/MAX(EX$9:EX$497)+100/MAX(EZ$9:EZ$497))/2))+($RL$4*IR101*100*((100/MAX(EX$9:EX$497)+100/MAX(EZ$9:EZ$497))/2))+($RL$4*IS101*100*((100/MAX(EX$9:EX$497)+100/MAX(EZ$9:EZ$497))/2))+($RL$4*IT101*100*((100/MAX(EX$9:EX$497)+100/MAX(EZ$9:EZ$497))/2))+($RL$4*IU101*100*((100/MAX(EX$9:EX$497)+100/MAX(EZ$9:EZ$497))/2))+($RL$4*IV101*100*((100/MAX(EX$9:EX$497)+100/MAX(EZ$9:EZ$497))/2))+($RL$4*IW101*100*((100/MAX(EX$9:EX$497)+100/MAX(EZ$9:EZ$497))/2)))*$RS$3</f>
        <v>0</v>
      </c>
      <c r="RM101" s="115">
        <f>(($RH$3*IX101*100*100/MAX(EX$9:EX$497))+($RH$3*IY101*100*100/MAX(EX$9:EX$497))+($RH$3*IZ101*100*100/MAX(EX$9:EX$497))+($RH$3*JA101*100*100/MAX(EX$9:EX$497))+($RH$3*JB101*100*100/MAX(EX$9:EX$497))+($RH$3*JC101*100*100/MAX(EX$9:EX$497))+($RH$3*JD101*100*100/MAX(EX$9:EX$497))+($RH$3*JE101*100*100/MAX(EX$9:EX$497)))*$RS$4</f>
        <v>0</v>
      </c>
      <c r="RN101" s="115">
        <f>(($RH$4*JF101*100*100/MAX(EZ$9:EZ$497)) + ($RH$4*JG101*100*100/MAX(EZ$9:EZ$497)) + ($RH$4*JH101*100*100/MAX(EZ$9:EZ$497)) + ($RH$4*JI101*100*100/MAX(EZ$9:EZ$497)) + ($RH$4*JJ101*100*100/MAX(EZ$9:EZ$497)) + ($RH$4*JK101*100*100/MAX(EZ$9:EZ$497)) + ($RH$4*JL101*100*100/MAX(EZ$9:EZ$497)) + ($RH$4*JM101*100*100/MAX(EZ$9:EZ$497)))*$RU$3</f>
        <v>1.8400000000000003</v>
      </c>
      <c r="RO101" s="115">
        <f>(($RL$4*JN101*100*((100/MAX(EX$9:EX$497)+100/MAX(EZ$9:EZ$497))/2))+($RL$4*JO101*100*((100/MAX(EX$9:EX$497)+100/MAX(EZ$9:EZ$497))/2))+($RL$4*JP101*100*((100/MAX(EX$9:EX$497)+100/MAX(EZ$9:EZ$497))/2))+($RL$4*JQ101*100*((100/MAX(EX$9:EX$497)+100/MAX(EZ$9:EZ$497))/2))+($RL$4*JR101*100*((100/MAX(EX$9:EX$497)+100/MAX(EZ$9:EZ$497))/2))+($RL$4*JS101*100*((100/MAX(EX$9:EX$497)+100/MAX(EZ$9:EZ$497))/2))+($RL$4*JT101*100*((100/MAX(EX$9:EX$497)+100/MAX(EZ$9:EZ$497))/2))+($RL$4*JU101*100*((100/MAX(EX$9:EX$497)+100/MAX(EZ$9:EZ$497))/2))+($RL$4*JV101*100*((100/MAX(EX$9:EX$497)+100/MAX(EZ$9:EZ$497))/2))+($RL$4*JW101*100*((100/MAX(EX$9:EX$497)+100/MAX(EZ$9:EZ$497))/2))+($RL$4*JX101*100*((100/MAX(EX$9:EX$497)+100/MAX(EZ$9:EZ$497))/2))+($RL$4*JY101*100*((100/MAX(EX$9:EX$497)+100/MAX(EZ$9:EZ$497))/2))+($RL$4*JZ101*100*((100/MAX(EX$9:EX$497)+100/MAX(EZ$9:EZ$497))/2)))*$RW$3/2</f>
        <v>0</v>
      </c>
      <c r="RP101" s="119">
        <f>($RJ$3*KA101*100*100/MAX(FA$9:FA$497)) + ($RJ$3*KB101*100*100/MAX(FA$9:FA$497)/2) + ($RJ$3*KC101*100*100/MAX(FA$9:FA$497)/2) + ($RJ$3*KD101*100*100/MAX(FA$9:FA$497)/4) + ($RJ$3*KE101*100*100/MAX(FA$9:FA$497)/4)</f>
        <v>0</v>
      </c>
      <c r="RQ101" s="118">
        <f>($RL$4*KF101*100*((100/MAX(EX$9:EX$497)+100/MAX(EZ$9:EZ$497)))) * ($RO$3/2) + (($RL$4*KG101*100*((100/MAX(EX$9:EX$497)+100/MAX(EZ$9:EZ$497))))+($RL$4*KH101*100*((100/MAX(EX$9:EX$497)+100/MAX(EZ$9:EZ$497))))+($RL$4*KI101*100*((100/MAX(EX$9:EX$497)+100/MAX(EZ$9:EZ$497))))+($RL$4*KJ101*100*((100/MAX(EX$9:EX$497)+100/MAX(EZ$9:EZ$497))))+($RL$4*KK101*100*((100/MAX(EX$9:EX$497)+100/MAX(EZ$9:EZ$497))))+($RL$4*KL101*100*((100/MAX(EX$9:EX$497)+100/MAX(EZ$9:EZ$497))))+($RL$4*KM101*100*((100/MAX(EX$9:EX$497)+100/MAX(EZ$9:EZ$497))))+($RL$4*KN101*100*((100/MAX(EX$9:EX$497)+100/MAX(EZ$9:EZ$497))))+($RL$4*KO101*100*((100/MAX(EX$9:EX$497)+100/MAX(EZ$9:EZ$497))))+($RL$4*KP101*100*((100/MAX(EX$9:EX$497)+100/MAX(EZ$9:EZ$497))))+($RL$4*KQ101*100*((100/MAX(EX$9:EX$497)+100/MAX(EZ$9:EZ$497))))+($RL$4*KR101*100*((100/MAX(EX$9:EX$497)+100/MAX(EZ$9:EZ$497))))+($RL$4*KS101*100*((100/MAX(EX$9:EX$497)+100/MAX(EZ$9:EZ$497))))+($RL$4*KV101*100*((100/MAX(EX$9:EX$497)+100/MAX(EZ$9:EZ$497))))) * (($RO$3+$RO$4)/6)</f>
        <v>0</v>
      </c>
      <c r="RR101" s="115">
        <f>(($RL$4*KW101*100*((100/MAX(EX$9:EX$497)+100/MAX(EZ$9:EZ$497))))) * ($RO$3/2) + (($RL$4*KX101*100*((100/MAX(EX$9:EX$497)+100/MAX(EZ$9:EZ$497))))+($RL$4*KY101*100*((100/MAX(EX$9:EX$497)+100/MAX(EZ$9:EZ$497))))+($RL$4*KZ101*100*((100/MAX(EX$9:EX$497)+100/MAX(EZ$9:EZ$497))))+($RL$4*LA101*100*((100/MAX(EX$9:EX$497)+100/MAX(EZ$9:EZ$497))))+($RL$4*LB101*100*((100/MAX(EX$9:EX$497)+100/MAX(EZ$9:EZ$497))))+($RL$4*LC101*100*((100/MAX(EX$9:EX$497)+100/MAX(EZ$9:EZ$497))))) * (($RO$3+$RO$4)/6)</f>
        <v>0</v>
      </c>
      <c r="RS101" s="119">
        <f>(($RL$4*LD101*100*((100/MAX(EX$9:EX$497)+100/MAX(EZ$9:EZ$497))))+($RL$4*LE101*100*((100/MAX(EX$9:EX$497)+100/MAX(EZ$9:EZ$497))))) * (($RO$3+$RO$4)/6)</f>
        <v>0</v>
      </c>
      <c r="RT101" s="118">
        <f>($RJ$4*LH101*100*(100/MAX(EV$9:EV$497)))+($RJ$4*LI101*100*(100/MAX(EV$9:EV$497)))</f>
        <v>0</v>
      </c>
      <c r="RU101" s="119">
        <f>($RJ$4*LJ101*(100/MAX(EV$9:EV$497)))/2 + ($RL$3*LK101*(100/MAX(EW$9:EW$497))) + ($RJ$4*LL101*(100/MAX(EV$9:EV$497)))/4 + ($RL$3*LM101*(100/MAX(EW$9:EW$497)))</f>
        <v>0</v>
      </c>
      <c r="RV101" s="118">
        <f>($RJ$4*LN101*100*100/MAX(EV$9:EV$497)/2)+($RJ$4*LO101*100*100/MAX(EV$9:EV$497)/2)+($RJ$4*LP101*100*100/MAX(EV$9:EV$497))+($RJ$4*LQ101*100*100/MAX(EV$9:EV$497))+($RJ$4*LR101*100*100/MAX(EV$9:EV$497))</f>
        <v>0</v>
      </c>
      <c r="RW101" s="115">
        <f>($RJ$4*LS101*100*100/MAX(EV$9:EV$497)) + (($RJ$4*LT101*100*100/MAX(EV$9:EV$497))+($RJ$4*LU101*100*100/MAX(EV$9:EV$497))+($RJ$4*LV101*100*100/MAX(EV$9:EV$497))+($RJ$4*LW101*100*100/MAX(EV$9:EV$497))+($RJ$4*LX101*100*100/MAX(EV$9:EV$497))+($RJ$4*LY101*100*100/MAX(EV$9:EV$497))+($RJ$4*LZ101*100*100/MAX(EV$9:EV$497))+($RJ$4*MA101*100*100/MAX(EV$9:EV$497)))/2</f>
        <v>8.4269662921348321</v>
      </c>
      <c r="RX101" s="119">
        <f>($RJ$4*MB101*100*100/MAX(EV$9:EV$497))+($RJ$4*MC101*100*100/MAX(EV$9:EV$497))+($RJ$4*MD101*100*100/MAX(EV$9:EV$497))+($RJ$4*ME101*100*100/MAX(EV$9:EV$497))+($RJ$4*MF101*100*100/MAX(EV$9:EV$497))+($RJ$4*MG101*100*100/MAX(EV$9:EV$497))+($RJ$4*MH101*100*100/MAX(EV$9:EV$497))+($RJ$4*MI101*100*100/MAX(EV$9:EV$497))+($RJ$4*MJ101*100*100/MAX(EV$9:EV$497))+($RJ$4*MK101*100*100/MAX(EV$9:EV$497))+($RJ$4*ML101*100*100/MAX(EV$9:EV$497))+($RJ$4*MM101*100*100/MAX(EV$9:EV$497))+($RJ$4*MN101*100*100/MAX(EV$9:EV$497))</f>
        <v>0</v>
      </c>
      <c r="RY101" s="118">
        <f>($RJ$4*MQ101*100*100/MAX(EV$9:EV$497))/2 + (($RJ$4*MR101*100*100/MAX(EV$9:EV$497))+($RJ$4*MS101*100*100/MAX(EV$9:EV$497))+($RJ$4*MT101*100*100/MAX(EV$9:EV$497))+($RJ$4*MU101*100*100/MAX(EV$9:EV$497))+($RJ$4*MV101*100*100/MAX(EV$9:EV$497))+($RJ$4*MW101*100*100/MAX(EV$9:EV$497))+($RJ$4*MX101*100*100/MAX(EV$9:EV$497))+($RJ$4*MY101*100*100/MAX(EV$9:EV$497))+($RJ$4*MZ101*100*100/MAX(EV$9:EV$497))+($RJ$4*NA101*100*100/MAX(EV$9:EV$497))+($RJ$4*NB101*100*100/MAX(EV$9:EV$497))+($RJ$4*NC101*100*100/MAX(EV$9:EV$497))+($RJ$4*ND101*100*100/MAX(EV$9:EV$497))+($RJ$4*NG101*100*100/MAX(EV$9:EV$497)))/4</f>
        <v>0</v>
      </c>
      <c r="RZ101" s="115">
        <f>($RJ$4*NH101*100*100/MAX(EV$9:EV$497))/2 + (($RJ$4*NI101*100*100/MAX(EV$9:EV$497))+($RJ$4*NJ101*100*100/MAX(EV$9:EV$497))+($RJ$4*NK101*100*100/MAX(EV$9:EV$497))+($RJ$4*NL101*100*100/MAX(EV$9:EV$497))+($RJ$4*NM101*100*100/MAX(EV$9:EV$497))+($RJ$4*NN101*100*100/MAX(EV$9:EV$497)))/4</f>
        <v>0</v>
      </c>
      <c r="SA101" s="117">
        <f>(($RJ$4*NO101*100*100/MAX(EV$9:EV$497))+($RJ$4*NP101*100*100/MAX(EV$9:EV$497)))/4</f>
        <v>4.213483146067416</v>
      </c>
      <c r="SB101" s="118">
        <f t="shared" si="170"/>
        <v>23.680449438202253</v>
      </c>
      <c r="SC101" s="115">
        <f t="shared" si="171"/>
        <v>2.5280898876404496</v>
      </c>
      <c r="SD101" s="115">
        <f t="shared" si="172"/>
        <v>51.256112359550563</v>
      </c>
      <c r="SE101" s="115">
        <f t="shared" si="173"/>
        <v>2.5280898876404496</v>
      </c>
      <c r="SF101" s="115">
        <f t="shared" si="174"/>
        <v>3.160112359550562</v>
      </c>
      <c r="SG101" s="115">
        <f t="shared" si="175"/>
        <v>12.640449438202248</v>
      </c>
      <c r="SH101" s="115">
        <f>ROUND(SB101/MAX(SB$9:SB$497)*100,0)</f>
        <v>30</v>
      </c>
      <c r="SI101" s="115">
        <f>ROUND(SC101/MAX(SC$9:SC$497)*100,0)</f>
        <v>4</v>
      </c>
      <c r="SJ101" s="115">
        <f>ROUND(SD101/MAX(SD$9:SD$497)*100,0)</f>
        <v>82</v>
      </c>
      <c r="SK101" s="115">
        <f>ROUND(SE101/MAX(SE$9:SE$497)*100,0)</f>
        <v>2</v>
      </c>
      <c r="SL101" s="115">
        <f>ROUND(SF101/MAX(SF$9:SF$497)*100,0)</f>
        <v>8</v>
      </c>
      <c r="SM101" s="121">
        <f>ROUND(SG101/MAX(SG$9:SG$497)*100,0)</f>
        <v>12</v>
      </c>
      <c r="SN101" s="115">
        <f>ROUND(AVERAGEIF($ES$9:$ES$497,$ES101,SH$9:SH$497),0)</f>
        <v>12</v>
      </c>
      <c r="SO101" s="115">
        <f>ROUND(AVERAGEIF($ES$9:$ES$497,$ES101,SI$9:SI$497),0)</f>
        <v>5</v>
      </c>
      <c r="SP101" s="115">
        <f>ROUND(AVERAGEIF($ES$9:$ES$497,$ES101,SJ$9:SJ$497),0)</f>
        <v>26</v>
      </c>
      <c r="SQ101" s="115">
        <f>ROUND(AVERAGEIF($ES$9:$ES$497,$ES101,SK$9:SK$497),0)</f>
        <v>6</v>
      </c>
      <c r="SR101" s="115">
        <f>ROUND(AVERAGEIF($ES$9:$ES$497,$ES101,SL$9:SL$497),0)</f>
        <v>8</v>
      </c>
      <c r="SS101" s="121">
        <f>ROUND(AVERAGEIF($ES$9:$ES$497,$ES101,SM$9:SM$497),0)</f>
        <v>4</v>
      </c>
      <c r="ST101" s="114">
        <f>RANK(SB101,SB$9:SB$497,0)</f>
        <v>146</v>
      </c>
      <c r="SU101" s="115">
        <f>RANK(SC101,SC$9:SC$497,0)</f>
        <v>197</v>
      </c>
      <c r="SV101" s="115">
        <f>RANK(SD101,SD$9:SD$497,0)</f>
        <v>3</v>
      </c>
      <c r="SW101" s="115">
        <f>RANK(SE101,SE$9:SE$497,0)</f>
        <v>197</v>
      </c>
      <c r="SX101" s="115">
        <f>RANK(SF101,SF$9:SF$497,0)</f>
        <v>92</v>
      </c>
      <c r="SY101" s="115">
        <f>RANK(SG101,SG$9:SG$497,0)</f>
        <v>61</v>
      </c>
      <c r="SZ101" s="115">
        <f>COUNTIFS(SB$9:SB$497,"&gt;"&amp;SB101,$ES$9:$ES$497,$ES101)+1</f>
        <v>10</v>
      </c>
      <c r="TA101" s="115">
        <f>COUNTIFS(SC$9:SC$497,"&gt;"&amp;SC101,$ES$9:$ES$497,$ES101)+1</f>
        <v>16</v>
      </c>
      <c r="TB101" s="115">
        <f>COUNTIFS(SD$9:SD$497,"&gt;"&amp;SD101,$ES$9:$ES$497,$ES101)+1</f>
        <v>3</v>
      </c>
      <c r="TC101" s="115">
        <f>COUNTIFS(SE$9:SE$497,"&gt;"&amp;SE101,$ES$9:$ES$497,$ES101)+1</f>
        <v>16</v>
      </c>
      <c r="TD101" s="115">
        <f>COUNTIFS(SF$9:SF$497,"&gt;"&amp;SF101,$ES$9:$ES$497,$ES101)+1</f>
        <v>16</v>
      </c>
      <c r="TE101" s="117">
        <f>COUNTIFS(SG$9:SG$497,"&gt;"&amp;SG101,$ES$9:$ES$497,$ES101)+1</f>
        <v>3</v>
      </c>
      <c r="TF101" s="118">
        <f t="shared" si="176"/>
        <v>80</v>
      </c>
      <c r="TG101" s="115">
        <f t="shared" si="177"/>
        <v>47</v>
      </c>
      <c r="TH101" s="115">
        <f t="shared" si="178"/>
        <v>132</v>
      </c>
      <c r="TI101" s="115">
        <f t="shared" si="179"/>
        <v>52</v>
      </c>
      <c r="TJ101" s="115">
        <f t="shared" si="180"/>
        <v>50</v>
      </c>
      <c r="TK101" s="115">
        <f t="shared" si="181"/>
        <v>60</v>
      </c>
      <c r="TL101" s="117">
        <f t="shared" si="182"/>
        <v>56</v>
      </c>
      <c r="TM101" s="118">
        <f>ROUND(TF101/MAX(TF$9:TF$497)*100,0)</f>
        <v>44</v>
      </c>
      <c r="TN101" s="115">
        <f>ROUND(TG101/MAX(TG$9:TG$497)*100,0)</f>
        <v>26</v>
      </c>
      <c r="TO101" s="115">
        <f>ROUND(TH101/MAX(TH$9:TH$497)*100,0)</f>
        <v>73</v>
      </c>
      <c r="TP101" s="115">
        <f>ROUND(TI101/MAX(TI$9:TI$497)*100,0)</f>
        <v>29</v>
      </c>
      <c r="TQ101" s="115">
        <f>ROUND(TJ101/MAX(TJ$9:TJ$497)*100,0)</f>
        <v>25</v>
      </c>
      <c r="TR101" s="115">
        <f>ROUND(TK101/MAX(TK$9:TK$497)*100,0)</f>
        <v>31</v>
      </c>
      <c r="TS101" s="119">
        <f>ROUND(TL101/MAX(TL$9:TL$497)*100,0)</f>
        <v>29</v>
      </c>
      <c r="TT101" s="120">
        <f>RANK(TM101,TM$9:TM$497,0)</f>
        <v>193</v>
      </c>
      <c r="TU101" s="115">
        <f>RANK(TN101,TN$9:TN$497,0)</f>
        <v>244</v>
      </c>
      <c r="TV101" s="115">
        <f>RANK(TO101,TO$9:TO$497,0)</f>
        <v>10</v>
      </c>
      <c r="TW101" s="115">
        <f>RANK(TP101,TP$9:TP$497,0)</f>
        <v>227</v>
      </c>
      <c r="TX101" s="115">
        <f>RANK(TQ101,TQ$9:TQ$497,0)</f>
        <v>204</v>
      </c>
      <c r="TY101" s="115">
        <f>RANK(TR101,TR$9:TR$497,0)</f>
        <v>181</v>
      </c>
      <c r="TZ101" s="121">
        <f>RANK(TS101,TS$9:TS$497,0)</f>
        <v>162</v>
      </c>
      <c r="UA101" s="132"/>
      <c r="UB101" s="7" t="s">
        <v>1</v>
      </c>
    </row>
    <row r="102" spans="1:548" x14ac:dyDescent="0.15">
      <c r="A102" s="183">
        <v>94</v>
      </c>
      <c r="B102" s="203" t="s">
        <v>789</v>
      </c>
      <c r="C102" s="63"/>
      <c r="D102" s="63"/>
      <c r="E102" s="64" t="s">
        <v>518</v>
      </c>
      <c r="F102" s="65">
        <v>50</v>
      </c>
      <c r="G102" s="65" t="s">
        <v>519</v>
      </c>
      <c r="H102" s="65"/>
      <c r="I102" s="66" t="s">
        <v>521</v>
      </c>
      <c r="J102" s="67" t="s">
        <v>521</v>
      </c>
      <c r="K102" s="67" t="s">
        <v>521</v>
      </c>
      <c r="L102" s="67" t="s">
        <v>521</v>
      </c>
      <c r="M102" s="67" t="s">
        <v>521</v>
      </c>
      <c r="N102" s="67" t="s">
        <v>521</v>
      </c>
      <c r="O102" s="67" t="s">
        <v>521</v>
      </c>
      <c r="P102" s="67" t="s">
        <v>521</v>
      </c>
      <c r="Q102" s="67" t="s">
        <v>521</v>
      </c>
      <c r="R102" s="68" t="s">
        <v>521</v>
      </c>
      <c r="S102" s="69" t="s">
        <v>521</v>
      </c>
      <c r="T102" s="67" t="s">
        <v>521</v>
      </c>
      <c r="U102" s="67" t="s">
        <v>521</v>
      </c>
      <c r="V102" s="67" t="s">
        <v>521</v>
      </c>
      <c r="W102" s="67" t="s">
        <v>521</v>
      </c>
      <c r="X102" s="67" t="s">
        <v>521</v>
      </c>
      <c r="Y102" s="67" t="s">
        <v>521</v>
      </c>
      <c r="Z102" s="67" t="s">
        <v>521</v>
      </c>
      <c r="AA102" s="67" t="s">
        <v>521</v>
      </c>
      <c r="AB102" s="68" t="s">
        <v>521</v>
      </c>
      <c r="AC102" s="69" t="s">
        <v>521</v>
      </c>
      <c r="AD102" s="67" t="s">
        <v>521</v>
      </c>
      <c r="AE102" s="67" t="s">
        <v>521</v>
      </c>
      <c r="AF102" s="67" t="s">
        <v>521</v>
      </c>
      <c r="AG102" s="67" t="s">
        <v>521</v>
      </c>
      <c r="AH102" s="67" t="s">
        <v>521</v>
      </c>
      <c r="AI102" s="67" t="s">
        <v>521</v>
      </c>
      <c r="AJ102" s="67" t="s">
        <v>521</v>
      </c>
      <c r="AK102" s="67" t="s">
        <v>521</v>
      </c>
      <c r="AL102" s="68" t="s">
        <v>520</v>
      </c>
      <c r="AM102" s="69" t="s">
        <v>520</v>
      </c>
      <c r="AN102" s="67" t="s">
        <v>520</v>
      </c>
      <c r="AO102" s="67" t="s">
        <v>520</v>
      </c>
      <c r="AP102" s="67" t="s">
        <v>520</v>
      </c>
      <c r="AQ102" s="67" t="s">
        <v>520</v>
      </c>
      <c r="AR102" s="67" t="s">
        <v>521</v>
      </c>
      <c r="AS102" s="67" t="s">
        <v>521</v>
      </c>
      <c r="AT102" s="67" t="s">
        <v>521</v>
      </c>
      <c r="AU102" s="67" t="s">
        <v>521</v>
      </c>
      <c r="AV102" s="68" t="s">
        <v>521</v>
      </c>
      <c r="AW102" s="69" t="s">
        <v>521</v>
      </c>
      <c r="AX102" s="67" t="s">
        <v>521</v>
      </c>
      <c r="AY102" s="67" t="s">
        <v>521</v>
      </c>
      <c r="AZ102" s="67" t="s">
        <v>521</v>
      </c>
      <c r="BA102" s="67" t="s">
        <v>521</v>
      </c>
      <c r="BB102" s="67" t="s">
        <v>521</v>
      </c>
      <c r="BC102" s="67" t="s">
        <v>521</v>
      </c>
      <c r="BD102" s="67" t="s">
        <v>521</v>
      </c>
      <c r="BE102" s="67" t="s">
        <v>521</v>
      </c>
      <c r="BF102" s="68" t="s">
        <v>521</v>
      </c>
      <c r="BG102" s="69" t="s">
        <v>521</v>
      </c>
      <c r="BH102" s="67" t="s">
        <v>521</v>
      </c>
      <c r="BI102" s="67" t="s">
        <v>521</v>
      </c>
      <c r="BJ102" s="67" t="s">
        <v>521</v>
      </c>
      <c r="BK102" s="67" t="s">
        <v>521</v>
      </c>
      <c r="BL102" s="67" t="s">
        <v>521</v>
      </c>
      <c r="BM102" s="67" t="s">
        <v>521</v>
      </c>
      <c r="BN102" s="67" t="s">
        <v>521</v>
      </c>
      <c r="BO102" s="67" t="s">
        <v>521</v>
      </c>
      <c r="BP102" s="68" t="s">
        <v>521</v>
      </c>
      <c r="BQ102" s="70" t="s">
        <v>521</v>
      </c>
      <c r="BR102" s="67" t="s">
        <v>521</v>
      </c>
      <c r="BS102" s="67" t="s">
        <v>521</v>
      </c>
      <c r="BT102" s="67" t="s">
        <v>521</v>
      </c>
      <c r="BU102" s="67" t="s">
        <v>521</v>
      </c>
      <c r="BV102" s="67" t="s">
        <v>521</v>
      </c>
      <c r="BW102" s="67" t="s">
        <v>521</v>
      </c>
      <c r="BX102" s="67" t="s">
        <v>521</v>
      </c>
      <c r="BY102" s="67" t="s">
        <v>521</v>
      </c>
      <c r="BZ102" s="68" t="s">
        <v>521</v>
      </c>
      <c r="CA102" s="69" t="s">
        <v>521</v>
      </c>
      <c r="CB102" s="67" t="s">
        <v>521</v>
      </c>
      <c r="CC102" s="67" t="s">
        <v>521</v>
      </c>
      <c r="CD102" s="67" t="s">
        <v>521</v>
      </c>
      <c r="CE102" s="67" t="s">
        <v>521</v>
      </c>
      <c r="CF102" s="67" t="s">
        <v>521</v>
      </c>
      <c r="CG102" s="67" t="s">
        <v>521</v>
      </c>
      <c r="CH102" s="67" t="s">
        <v>521</v>
      </c>
      <c r="CI102" s="67" t="s">
        <v>521</v>
      </c>
      <c r="CJ102" s="68" t="s">
        <v>521</v>
      </c>
      <c r="CK102" s="69" t="s">
        <v>521</v>
      </c>
      <c r="CL102" s="67" t="s">
        <v>521</v>
      </c>
      <c r="CM102" s="67" t="s">
        <v>521</v>
      </c>
      <c r="CN102" s="67" t="s">
        <v>521</v>
      </c>
      <c r="CO102" s="67" t="s">
        <v>521</v>
      </c>
      <c r="CP102" s="67" t="s">
        <v>521</v>
      </c>
      <c r="CQ102" s="67" t="s">
        <v>521</v>
      </c>
      <c r="CR102" s="67" t="s">
        <v>521</v>
      </c>
      <c r="CS102" s="67" t="s">
        <v>521</v>
      </c>
      <c r="CT102" s="68" t="s">
        <v>521</v>
      </c>
      <c r="CU102" s="69" t="s">
        <v>521</v>
      </c>
      <c r="CV102" s="67" t="s">
        <v>521</v>
      </c>
      <c r="CW102" s="67" t="s">
        <v>521</v>
      </c>
      <c r="CX102" s="67" t="s">
        <v>521</v>
      </c>
      <c r="CY102" s="67" t="s">
        <v>521</v>
      </c>
      <c r="CZ102" s="67" t="s">
        <v>521</v>
      </c>
      <c r="DA102" s="67" t="s">
        <v>521</v>
      </c>
      <c r="DB102" s="67" t="s">
        <v>521</v>
      </c>
      <c r="DC102" s="67" t="s">
        <v>521</v>
      </c>
      <c r="DD102" s="68" t="s">
        <v>521</v>
      </c>
      <c r="DE102" s="69" t="s">
        <v>521</v>
      </c>
      <c r="DF102" s="71" t="s">
        <v>521</v>
      </c>
      <c r="DG102" s="67" t="s">
        <v>521</v>
      </c>
      <c r="DH102" s="67" t="s">
        <v>521</v>
      </c>
      <c r="DI102" s="67" t="s">
        <v>521</v>
      </c>
      <c r="DJ102" s="67" t="s">
        <v>521</v>
      </c>
      <c r="DK102" s="67" t="s">
        <v>521</v>
      </c>
      <c r="DL102" s="67" t="s">
        <v>521</v>
      </c>
      <c r="DM102" s="67" t="s">
        <v>521</v>
      </c>
      <c r="DN102" s="68" t="s">
        <v>521</v>
      </c>
      <c r="DO102" s="70" t="s">
        <v>521</v>
      </c>
      <c r="DP102" s="71" t="s">
        <v>521</v>
      </c>
      <c r="DQ102" s="67" t="s">
        <v>521</v>
      </c>
      <c r="DR102" s="67" t="s">
        <v>521</v>
      </c>
      <c r="DS102" s="67" t="s">
        <v>521</v>
      </c>
      <c r="DT102" s="67" t="s">
        <v>521</v>
      </c>
      <c r="DU102" s="67" t="s">
        <v>521</v>
      </c>
      <c r="DV102" s="67" t="s">
        <v>521</v>
      </c>
      <c r="DW102" s="67" t="s">
        <v>521</v>
      </c>
      <c r="DX102" s="72" t="s">
        <v>521</v>
      </c>
      <c r="DY102" s="73" t="s">
        <v>522</v>
      </c>
      <c r="DZ102" s="74">
        <v>2</v>
      </c>
      <c r="EA102" s="74">
        <v>3</v>
      </c>
      <c r="EB102" s="74">
        <v>3</v>
      </c>
      <c r="EC102" s="75">
        <v>4</v>
      </c>
      <c r="ED102" s="76" t="s">
        <v>522</v>
      </c>
      <c r="EE102" s="74">
        <f t="shared" si="132"/>
        <v>2</v>
      </c>
      <c r="EF102" s="74">
        <f t="shared" si="133"/>
        <v>6</v>
      </c>
      <c r="EG102" s="74">
        <f t="shared" si="134"/>
        <v>18</v>
      </c>
      <c r="EH102" s="77">
        <f t="shared" si="135"/>
        <v>72</v>
      </c>
      <c r="EI102" s="73">
        <v>30</v>
      </c>
      <c r="EJ102" s="74">
        <v>50</v>
      </c>
      <c r="EK102" s="74">
        <v>90</v>
      </c>
      <c r="EL102" s="74">
        <v>150</v>
      </c>
      <c r="EM102" s="75">
        <v>450</v>
      </c>
      <c r="EN102" s="78">
        <v>1</v>
      </c>
      <c r="EO102" s="79">
        <f t="shared" si="136"/>
        <v>0.83333333333333337</v>
      </c>
      <c r="EP102" s="79">
        <f t="shared" si="137"/>
        <v>0.5</v>
      </c>
      <c r="EQ102" s="79">
        <f t="shared" si="138"/>
        <v>0.27777777777777779</v>
      </c>
      <c r="ER102" s="80">
        <f t="shared" si="139"/>
        <v>0.20833333333333334</v>
      </c>
      <c r="ES102" s="128" t="s">
        <v>543</v>
      </c>
      <c r="ET102" s="82" t="s">
        <v>702</v>
      </c>
      <c r="EU102" s="83">
        <v>4</v>
      </c>
      <c r="EV102" s="73">
        <v>42</v>
      </c>
      <c r="EW102" s="74">
        <v>52</v>
      </c>
      <c r="EX102" s="74">
        <v>16</v>
      </c>
      <c r="EY102" s="74">
        <v>22</v>
      </c>
      <c r="EZ102" s="74">
        <v>33</v>
      </c>
      <c r="FA102" s="74">
        <v>12</v>
      </c>
      <c r="FB102" s="74">
        <v>32</v>
      </c>
      <c r="FC102" s="74">
        <v>30</v>
      </c>
      <c r="FD102" s="74">
        <f t="shared" si="140"/>
        <v>49</v>
      </c>
      <c r="FE102" s="84">
        <f t="shared" si="141"/>
        <v>46</v>
      </c>
      <c r="FF102" s="73">
        <f>RANK(EV102,$EV$9:$EV$497,0)</f>
        <v>310</v>
      </c>
      <c r="FG102" s="74">
        <f>RANK(EW102,$EW$9:$EW$497,0)</f>
        <v>163</v>
      </c>
      <c r="FH102" s="74">
        <f>RANK(EX102,$EX$9:$EX$497,0)</f>
        <v>336</v>
      </c>
      <c r="FI102" s="74">
        <f>RANK(EY102,$EY$9:$EY$497,0)</f>
        <v>293</v>
      </c>
      <c r="FJ102" s="74">
        <f>RANK(EZ102,$EZ$9:$EZ$497,0)</f>
        <v>113</v>
      </c>
      <c r="FK102" s="74">
        <f>RANK(FA102,$FA$9:$FA$497,0)</f>
        <v>279</v>
      </c>
      <c r="FL102" s="74">
        <f>RANK(FB102,$FB$9:$FB$497,0)</f>
        <v>252</v>
      </c>
      <c r="FM102" s="74">
        <f>RANK(FC102,$FC$9:$FC$497,0)</f>
        <v>272</v>
      </c>
      <c r="FN102" s="74">
        <f>RANK(FD102,$FD$9:$FD$497,0)</f>
        <v>293</v>
      </c>
      <c r="FO102" s="84">
        <f>RANK(FE102,$FE$9:$FE$497,0)</f>
        <v>323</v>
      </c>
      <c r="FP102" s="73">
        <f>COUNTIFS($EV$9:$EV$497,"&gt;"&amp;EV102,$ES$9:$ES$497,ES102)+1</f>
        <v>56</v>
      </c>
      <c r="FQ102" s="74">
        <f>COUNTIFS($EW$9:$EW$497,"&gt;"&amp;EW102,$ES$9:$ES$497,ES102)+1</f>
        <v>64</v>
      </c>
      <c r="FR102" s="74">
        <f>COUNTIFS($EX$9:$EX$497,"&gt;"&amp;EX102,$ES$9:$ES$497,ES102)+1</f>
        <v>40</v>
      </c>
      <c r="FS102" s="74">
        <f>COUNTIFS($EY$9:$EY$497,"&gt;"&amp;EY102,$ES$9:$ES$497,ES102)+1</f>
        <v>50</v>
      </c>
      <c r="FT102" s="74">
        <f>COUNTIFS($EZ$9:$EZ$497,"&gt;"&amp;EZ102,$ES$9:$ES$497,ES102)+1</f>
        <v>66</v>
      </c>
      <c r="FU102" s="74">
        <f>COUNTIFS($FA$9:$FA$497,"&gt;"&amp;FA102,$ES$9:$ES$497,ES102)+1</f>
        <v>57</v>
      </c>
      <c r="FV102" s="74">
        <f>COUNTIFS($FB$9:$FB$497,"&gt;"&amp;FB102,$ES$9:$ES$497,ES102)+1</f>
        <v>58</v>
      </c>
      <c r="FW102" s="74">
        <f>COUNTIFS($FC$9:$FC$497,"&gt;"&amp;FC102,$ES$9:$ES$497,ES102)+1</f>
        <v>63</v>
      </c>
      <c r="FX102" s="74">
        <f>COUNTIFS($FD$9:$FD$497,"&gt;"&amp;FD102,$ES$9:$ES$497,ES102)+1</f>
        <v>67</v>
      </c>
      <c r="FY102" s="84">
        <f>COUNTIFS($FE$9:$FE$497,"&gt;"&amp;FE102,$ES$9:$ES$497,ES102)+1</f>
        <v>65</v>
      </c>
      <c r="FZ102" s="85">
        <f t="shared" si="142"/>
        <v>0.84</v>
      </c>
      <c r="GA102" s="86">
        <f t="shared" si="143"/>
        <v>1.04</v>
      </c>
      <c r="GB102" s="86">
        <f t="shared" si="144"/>
        <v>0.32</v>
      </c>
      <c r="GC102" s="86">
        <f t="shared" si="145"/>
        <v>0.44</v>
      </c>
      <c r="GD102" s="86">
        <f t="shared" si="146"/>
        <v>0.66</v>
      </c>
      <c r="GE102" s="86">
        <f t="shared" si="147"/>
        <v>0.24</v>
      </c>
      <c r="GF102" s="86">
        <f t="shared" si="148"/>
        <v>0.64</v>
      </c>
      <c r="GG102" s="86">
        <f t="shared" si="149"/>
        <v>0.6</v>
      </c>
      <c r="GH102" s="86">
        <f t="shared" si="150"/>
        <v>0.98</v>
      </c>
      <c r="GI102" s="87">
        <f t="shared" si="151"/>
        <v>0.92</v>
      </c>
      <c r="GJ102" s="85">
        <f>ROUND(((FZ102-AVERAGE(FZ$9:FZ$497))/STDEVP(FZ$9:FZ$497)*10+50),2)</f>
        <v>45.07</v>
      </c>
      <c r="GK102" s="86">
        <f>ROUND(((GA102-AVERAGE(GA$9:GA$497))/STDEVP(GA$9:GA$497)*10+50),2)</f>
        <v>60.45</v>
      </c>
      <c r="GL102" s="86">
        <f>ROUND(((GB102-AVERAGE(GB$9:GB$497))/STDEVP(GB$9:GB$497)*10+50),2)</f>
        <v>40.130000000000003</v>
      </c>
      <c r="GM102" s="86">
        <f>ROUND(((GC102-AVERAGE(GC$9:GC$497))/STDEVP(GC$9:GC$497)*10+50),2)</f>
        <v>45.68</v>
      </c>
      <c r="GN102" s="86">
        <f>ROUND(((GD102-AVERAGE(GD$9:GD$497))/STDEVP(GD$9:GD$497)*10+50),2)</f>
        <v>59.17</v>
      </c>
      <c r="GO102" s="86">
        <f>ROUND(((GE102-AVERAGE(GE$9:GE$497))/STDEVP(GE$9:GE$497)*10+50),2)</f>
        <v>46.07</v>
      </c>
      <c r="GP102" s="86">
        <f>ROUND(((GF102-AVERAGE(GF$9:GF$497))/STDEVP(GF$9:GF$497)*10+50),2)</f>
        <v>50.16</v>
      </c>
      <c r="GQ102" s="86">
        <f>ROUND(((GG102-AVERAGE(GG$9:GG$497))/STDEVP(GG$9:GG$497)*10+50),2)</f>
        <v>49.03</v>
      </c>
      <c r="GR102" s="86">
        <f>ROUND(((GH102-AVERAGE(GH$9:GH$497))/STDEVP(GH$9:GH$497)*10+50),2)</f>
        <v>50.19</v>
      </c>
      <c r="GS102" s="87">
        <f>ROUND(((GI102-AVERAGE(GI$9:GI$497))/STDEVP(GI$9:GI$497)*10+50),2)</f>
        <v>43.83</v>
      </c>
      <c r="GT102" s="73">
        <f>RANK(GJ102,$GJ$9:$GJ$497,0)</f>
        <v>304</v>
      </c>
      <c r="GU102" s="74">
        <f>RANK(GK102,$GK$9:$GK$497,0)</f>
        <v>72</v>
      </c>
      <c r="GV102" s="74">
        <f>RANK(GL102,$GL$9:$GL$497,0)</f>
        <v>372</v>
      </c>
      <c r="GW102" s="74">
        <f>RANK(GM102,$GM$9:$GM$497,0)</f>
        <v>289</v>
      </c>
      <c r="GX102" s="74">
        <f>RANK(GN102,$GN$9:$GN$497,0)</f>
        <v>78</v>
      </c>
      <c r="GY102" s="74">
        <f>RANK(GO102,$GO$9:$GO$497,0)</f>
        <v>240</v>
      </c>
      <c r="GZ102" s="74">
        <f>RANK(GP102,$GP$9:$GP$497,0)</f>
        <v>211</v>
      </c>
      <c r="HA102" s="74">
        <f>RANK(GQ102,$GQ$9:$GQ$497,0)</f>
        <v>230</v>
      </c>
      <c r="HB102" s="74">
        <f>RANK(GR102,$GR$9:$GR$497,0)</f>
        <v>180</v>
      </c>
      <c r="HC102" s="84">
        <f>RANK(GS102,$GS$9:$GS$497,0)</f>
        <v>300</v>
      </c>
      <c r="HD102" s="85">
        <f>ROUND(AVERAGEIF($ES$9:$ES$497,$ES102,$FZ$9:$FZ$497),2)</f>
        <v>0.86</v>
      </c>
      <c r="HE102" s="86">
        <f>ROUND(AVERAGEIF($ES$9:$ES$497,$ES102,$GA$9:$GA$497),2)</f>
        <v>1.0900000000000001</v>
      </c>
      <c r="HF102" s="86">
        <f>ROUND(AVERAGEIF($ES$9:$ES$497,$ES102,$GB$9:$GB$497),2)</f>
        <v>0.28999999999999998</v>
      </c>
      <c r="HG102" s="86">
        <f>ROUND(AVERAGEIF($ES$9:$ES$497,$ES102,$GC$9:$GC$497),2)</f>
        <v>0.42</v>
      </c>
      <c r="HH102" s="86">
        <f>ROUND(AVERAGEIF($ES$9:$ES$497,$ES102,$GD$9:$GD$497),2)</f>
        <v>0.86</v>
      </c>
      <c r="HI102" s="86">
        <f>ROUND(AVERAGEIF($ES$9:$ES$497,$ES102,$GE$9:$GE$497),2)</f>
        <v>0.3</v>
      </c>
      <c r="HJ102" s="86">
        <f>ROUND(AVERAGEIF($ES$9:$ES$497,$ES102,$GF$9:$GF$497),2)</f>
        <v>0.67</v>
      </c>
      <c r="HK102" s="86">
        <f>ROUND(AVERAGEIF($ES$9:$ES$497,$ES102,$GG$9:$GG$497),2)</f>
        <v>0.73</v>
      </c>
      <c r="HL102" s="86">
        <f>ROUND(AVERAGEIF($ES$9:$ES$497,$ES102,$GH$9:$GH$497),2)</f>
        <v>1.1399999999999999</v>
      </c>
      <c r="HM102" s="87">
        <f>ROUND(AVERAGEIF($ES$9:$ES$497,$ES102,$GI$9:$GI$497),2)</f>
        <v>1.01</v>
      </c>
      <c r="HN102" s="88">
        <f t="shared" si="152"/>
        <v>-2.0000000000000018E-2</v>
      </c>
      <c r="HO102" s="89">
        <f t="shared" si="153"/>
        <v>-5.0000000000000044E-2</v>
      </c>
      <c r="HP102" s="89">
        <f t="shared" si="154"/>
        <v>3.0000000000000027E-2</v>
      </c>
      <c r="HQ102" s="89">
        <f t="shared" si="155"/>
        <v>2.0000000000000018E-2</v>
      </c>
      <c r="HR102" s="89">
        <f t="shared" si="156"/>
        <v>-0.19999999999999996</v>
      </c>
      <c r="HS102" s="89">
        <f t="shared" si="157"/>
        <v>-0.06</v>
      </c>
      <c r="HT102" s="89">
        <f t="shared" si="158"/>
        <v>-3.0000000000000027E-2</v>
      </c>
      <c r="HU102" s="89">
        <f t="shared" si="159"/>
        <v>-0.13</v>
      </c>
      <c r="HV102" s="89">
        <f t="shared" si="160"/>
        <v>-0.15999999999999992</v>
      </c>
      <c r="HW102" s="90">
        <f t="shared" si="161"/>
        <v>-8.9999999999999969E-2</v>
      </c>
      <c r="HX102" s="73">
        <f>COUNTIFS($FZ$9:$FZ$497,"&gt;"&amp;FZ102,$ES$9:$ES$497,$ES102)+1</f>
        <v>48</v>
      </c>
      <c r="HY102" s="74">
        <f>COUNTIFS($GA$9:$GA$497,"&gt;"&amp;GA102,$ES$9:$ES$497,$ES102)+1</f>
        <v>51</v>
      </c>
      <c r="HZ102" s="74">
        <f>COUNTIFS($GB$9:$GB$497,"&gt;"&amp;GB102,$ES$9:$ES$497,$ES102)+1</f>
        <v>40</v>
      </c>
      <c r="IA102" s="74">
        <f>COUNTIFS($GC$9:$GC$497,"&gt;"&amp;GC102,$ES$9:$ES$497,$ES102)+1</f>
        <v>41</v>
      </c>
      <c r="IB102" s="74">
        <f>COUNTIFS($GD$9:$GD$497,"&gt;"&amp;GD102,$ES$9:$ES$497,$ES102)+1</f>
        <v>70</v>
      </c>
      <c r="IC102" s="74">
        <f>COUNTIFS($GE$9:$GE$497,"&gt;"&amp;GE102,$ES$9:$ES$497,$ES102)+1</f>
        <v>65</v>
      </c>
      <c r="ID102" s="74">
        <f>COUNTIFS($GF$9:$GF$497,"&gt;"&amp;GF102,$ES$9:$ES$497,$ES102)+1</f>
        <v>44</v>
      </c>
      <c r="IE102" s="74">
        <f>COUNTIFS($GG$9:$GG$497,"&gt;"&amp;GG102,$ES$9:$ES$497,$ES102)+1</f>
        <v>69</v>
      </c>
      <c r="IF102" s="74">
        <f>COUNTIFS($GH$9:$GH$497,"&gt;"&amp;GH102,$ES$9:$ES$497,$ES102)+1</f>
        <v>60</v>
      </c>
      <c r="IG102" s="84">
        <f>COUNTIFS($GI$9:$GI$497,"&gt;"&amp;GI102,$ES$9:$ES$497,$ES102)+1</f>
        <v>52</v>
      </c>
      <c r="IH102" s="91"/>
      <c r="II102" s="79"/>
      <c r="IJ102" s="79"/>
      <c r="IK102" s="79"/>
      <c r="IL102" s="79"/>
      <c r="IM102" s="92"/>
      <c r="IN102" s="93"/>
      <c r="IO102" s="94"/>
      <c r="IP102" s="95"/>
      <c r="IQ102" s="79"/>
      <c r="IR102" s="79"/>
      <c r="IS102" s="79"/>
      <c r="IT102" s="79"/>
      <c r="IU102" s="79"/>
      <c r="IV102" s="79"/>
      <c r="IW102" s="96"/>
      <c r="IX102" s="93"/>
      <c r="IY102" s="79"/>
      <c r="IZ102" s="79"/>
      <c r="JA102" s="79"/>
      <c r="JB102" s="79"/>
      <c r="JC102" s="79"/>
      <c r="JD102" s="79"/>
      <c r="JE102" s="97"/>
      <c r="JF102" s="95"/>
      <c r="JG102" s="79"/>
      <c r="JH102" s="79"/>
      <c r="JI102" s="79"/>
      <c r="JJ102" s="79"/>
      <c r="JK102" s="79"/>
      <c r="JL102" s="79"/>
      <c r="JM102" s="96"/>
      <c r="JN102" s="93"/>
      <c r="JO102" s="79"/>
      <c r="JP102" s="79"/>
      <c r="JQ102" s="79"/>
      <c r="JR102" s="79"/>
      <c r="JS102" s="79"/>
      <c r="JT102" s="79"/>
      <c r="JU102" s="79"/>
      <c r="JV102" s="79"/>
      <c r="JW102" s="79"/>
      <c r="JX102" s="79"/>
      <c r="JY102" s="79"/>
      <c r="JZ102" s="97"/>
      <c r="KA102" s="93"/>
      <c r="KB102" s="79"/>
      <c r="KC102" s="79"/>
      <c r="KD102" s="79"/>
      <c r="KE102" s="97"/>
      <c r="KF102" s="95"/>
      <c r="KG102" s="79"/>
      <c r="KH102" s="79"/>
      <c r="KI102" s="79"/>
      <c r="KJ102" s="79"/>
      <c r="KK102" s="98"/>
      <c r="KL102" s="79"/>
      <c r="KM102" s="79"/>
      <c r="KN102" s="79"/>
      <c r="KO102" s="79"/>
      <c r="KP102" s="79"/>
      <c r="KQ102" s="79"/>
      <c r="KR102" s="79"/>
      <c r="KS102" s="96"/>
      <c r="KT102" s="96"/>
      <c r="KU102" s="96"/>
      <c r="KV102" s="96"/>
      <c r="KW102" s="93"/>
      <c r="KX102" s="79"/>
      <c r="KY102" s="79"/>
      <c r="KZ102" s="79"/>
      <c r="LA102" s="79"/>
      <c r="LB102" s="79"/>
      <c r="LC102" s="96"/>
      <c r="LD102" s="93"/>
      <c r="LE102" s="94"/>
      <c r="LF102" s="99"/>
      <c r="LG102" s="75"/>
      <c r="LH102" s="93"/>
      <c r="LI102" s="79"/>
      <c r="LJ102" s="74"/>
      <c r="LK102" s="74"/>
      <c r="LL102" s="74"/>
      <c r="LM102" s="100"/>
      <c r="LN102" s="95"/>
      <c r="LO102" s="79"/>
      <c r="LP102" s="79"/>
      <c r="LQ102" s="79"/>
      <c r="LR102" s="96"/>
      <c r="LS102" s="93"/>
      <c r="LT102" s="79"/>
      <c r="LU102" s="79"/>
      <c r="LV102" s="79"/>
      <c r="LW102" s="79"/>
      <c r="LX102" s="79"/>
      <c r="LY102" s="79"/>
      <c r="LZ102" s="79"/>
      <c r="MA102" s="97"/>
      <c r="MB102" s="95"/>
      <c r="MC102" s="79"/>
      <c r="MD102" s="79"/>
      <c r="ME102" s="79"/>
      <c r="MF102" s="79"/>
      <c r="MG102" s="79"/>
      <c r="MH102" s="79"/>
      <c r="MI102" s="79"/>
      <c r="MJ102" s="79"/>
      <c r="MK102" s="79"/>
      <c r="ML102" s="79"/>
      <c r="MM102" s="79"/>
      <c r="MN102" s="98"/>
      <c r="MO102" s="98"/>
      <c r="MP102" s="96"/>
      <c r="MQ102" s="93"/>
      <c r="MR102" s="79"/>
      <c r="MS102" s="79"/>
      <c r="MT102" s="79"/>
      <c r="MU102" s="79"/>
      <c r="MV102" s="98"/>
      <c r="MW102" s="79"/>
      <c r="MX102" s="79"/>
      <c r="MY102" s="79"/>
      <c r="MZ102" s="79"/>
      <c r="NA102" s="79"/>
      <c r="NB102" s="79"/>
      <c r="NC102" s="79"/>
      <c r="ND102" s="96"/>
      <c r="NE102" s="96"/>
      <c r="NF102" s="96"/>
      <c r="NG102" s="96"/>
      <c r="NH102" s="93"/>
      <c r="NI102" s="79"/>
      <c r="NJ102" s="79"/>
      <c r="NK102" s="79"/>
      <c r="NL102" s="79"/>
      <c r="NM102" s="79"/>
      <c r="NN102" s="94"/>
      <c r="NO102" s="93"/>
      <c r="NP102" s="80"/>
      <c r="NQ102" s="124" t="s">
        <v>786</v>
      </c>
      <c r="NR102" s="102" t="s">
        <v>792</v>
      </c>
      <c r="NS102" s="102"/>
      <c r="NT102" s="102"/>
      <c r="NU102" s="102"/>
      <c r="NV102" s="104">
        <v>43720</v>
      </c>
      <c r="NW102" s="102" t="s">
        <v>525</v>
      </c>
      <c r="NX102" s="133" t="s">
        <v>765</v>
      </c>
      <c r="NY102" s="129" t="s">
        <v>601</v>
      </c>
      <c r="NZ102" s="133" t="s">
        <v>2065</v>
      </c>
      <c r="OA102" s="134"/>
      <c r="OB102" s="134"/>
      <c r="OC102" s="134"/>
      <c r="OD102" s="108">
        <f t="shared" si="162"/>
        <v>72</v>
      </c>
      <c r="OE102" s="109">
        <v>7</v>
      </c>
      <c r="OF102" s="110">
        <f t="shared" si="163"/>
        <v>30</v>
      </c>
      <c r="OG102" s="109">
        <v>7</v>
      </c>
      <c r="OH102" s="111">
        <f>ROUND(AVERAGEIF($ES$9:$ES$497,$ES102,EV$9:EV$497),0)</f>
        <v>57</v>
      </c>
      <c r="OI102" s="112">
        <f>ROUND(AVERAGEIF($ES$9:$ES$497,$ES102,EW$9:EW$497),0)</f>
        <v>69</v>
      </c>
      <c r="OJ102" s="112">
        <f>ROUND(AVERAGEIF($ES$9:$ES$497,$ES102,EX$9:EX$497),0)</f>
        <v>17</v>
      </c>
      <c r="OK102" s="112">
        <f>ROUND(AVERAGEIF($ES$9:$ES$497,$ES102,EY$9:EY$497),0)</f>
        <v>30</v>
      </c>
      <c r="OL102" s="112">
        <f>ROUND(AVERAGEIF($ES$9:$ES$497,$ES102,EZ$9:EZ$497),0)</f>
        <v>58</v>
      </c>
      <c r="OM102" s="112">
        <f>ROUND(AVERAGEIF($ES$9:$ES$497,$ES102,FA$9:FA$497),0)</f>
        <v>21</v>
      </c>
      <c r="ON102" s="112">
        <f>ROUND(AVERAGEIF($ES$9:$ES$497,$ES102,FB$9:FB$497),0)</f>
        <v>45</v>
      </c>
      <c r="OO102" s="112">
        <f>ROUND(AVERAGEIF($ES$9:$ES$497,$ES102,FC$9:FC$497),0)</f>
        <v>49</v>
      </c>
      <c r="OP102" s="112">
        <f>ROUND(AVERAGEIF($ES$9:$ES$497,$ES102,FD$9:FD$497),0)</f>
        <v>75</v>
      </c>
      <c r="OQ102" s="113">
        <f>ROUND(AVERAGEIF($ES$9:$ES$497,$ES102,FE$9:FE$497),0)</f>
        <v>66</v>
      </c>
      <c r="OR102" s="114">
        <f>ROUND(EV102/MAX(EV$9:EV$497)*100,0)</f>
        <v>24</v>
      </c>
      <c r="OS102" s="115">
        <f>ROUND(EW102/MAX(EW$9:EW$497)*100,0)</f>
        <v>41</v>
      </c>
      <c r="OT102" s="115">
        <f>ROUND(EX102/MAX(EX$9:EX$497)*100,0)</f>
        <v>13</v>
      </c>
      <c r="OU102" s="115">
        <f>ROUND(EY102/MAX(EY$9:EY$497)*100,0)</f>
        <v>15</v>
      </c>
      <c r="OV102" s="115">
        <f>ROUND(EZ102/MAX(EZ$9:EZ$497)*100,0)</f>
        <v>26</v>
      </c>
      <c r="OW102" s="115">
        <f>ROUND(FA102/MAX(FA$9:FA$497)*100,0)</f>
        <v>11</v>
      </c>
      <c r="OX102" s="115">
        <f>ROUND(FB102/MAX(FB$9:FB$497)*100,0)</f>
        <v>24</v>
      </c>
      <c r="OY102" s="116">
        <f>ROUND(FC102/MAX(FC$9:FC$497)*100,0)</f>
        <v>21</v>
      </c>
      <c r="OZ102" s="115">
        <f>ROUND(FD102/MAX(FD$9:FD$497)*100,0)</f>
        <v>33</v>
      </c>
      <c r="PA102" s="117">
        <f>ROUND(FE102/MAX(FE$9:FE$497)*100,0)</f>
        <v>19</v>
      </c>
      <c r="PB102" s="118">
        <f t="shared" si="164"/>
        <v>253</v>
      </c>
      <c r="PC102" s="115">
        <f t="shared" si="165"/>
        <v>292</v>
      </c>
      <c r="PD102" s="115">
        <f t="shared" si="166"/>
        <v>331</v>
      </c>
      <c r="PE102" s="115">
        <f t="shared" si="167"/>
        <v>295</v>
      </c>
      <c r="PF102" s="115">
        <f t="shared" si="168"/>
        <v>245</v>
      </c>
      <c r="PG102" s="119">
        <f t="shared" si="169"/>
        <v>217</v>
      </c>
      <c r="PH102" s="118">
        <f>ROUND(PB102/MAX(PB$9:PB$497)*100,0)</f>
        <v>30</v>
      </c>
      <c r="PI102" s="115">
        <f>ROUND(PC102/MAX(PC$9:PC$497)*100,0)</f>
        <v>35</v>
      </c>
      <c r="PJ102" s="115">
        <f>ROUND(PD102/MAX(PD$9:PD$497)*100,0)</f>
        <v>35</v>
      </c>
      <c r="PK102" s="115">
        <f>ROUND(PE102/MAX(PE$9:PE$497)*100,0)</f>
        <v>29</v>
      </c>
      <c r="PL102" s="115">
        <f>ROUND(PF102/MAX(PF$9:PF$497)*100,0)</f>
        <v>35</v>
      </c>
      <c r="PM102" s="119">
        <f>ROUND(PG102/MAX(PG$9:PG$497)*100,0)</f>
        <v>32</v>
      </c>
      <c r="PN102" s="118">
        <f>RANK(PH102,PH$9:PH$497,0)</f>
        <v>305</v>
      </c>
      <c r="PO102" s="115">
        <f>RANK(PI102,PI$9:PI$497,0)</f>
        <v>257</v>
      </c>
      <c r="PP102" s="115">
        <f>RANK(PJ102,PJ$9:PJ$497,0)</f>
        <v>292</v>
      </c>
      <c r="PQ102" s="115">
        <f>RANK(PK102,PK$9:PK$497,0)</f>
        <v>305</v>
      </c>
      <c r="PR102" s="115">
        <f>RANK(PL102,PL$9:PL$497,0)</f>
        <v>288</v>
      </c>
      <c r="PS102" s="119">
        <f>RANK(PM102,PM$9:PM$497,0)</f>
        <v>289</v>
      </c>
      <c r="PT102" s="120">
        <f>ROUND(FZ102/MAX(FZ$9:FZ$497)*100,0)</f>
        <v>46</v>
      </c>
      <c r="PU102" s="115">
        <f>ROUND(GA102/MAX(GA$9:GA$497)*100,0)</f>
        <v>58</v>
      </c>
      <c r="PV102" s="115">
        <f>ROUND(GB102/MAX(GB$9:GB$497)*100,0)</f>
        <v>23</v>
      </c>
      <c r="PW102" s="115">
        <f>ROUND(GC102/MAX(GC$9:GC$497)*100,0)</f>
        <v>35</v>
      </c>
      <c r="PX102" s="115">
        <f>ROUND(GD102/MAX(GD$9:GD$497)*100,0)</f>
        <v>37</v>
      </c>
      <c r="PY102" s="115">
        <f>ROUND(GE102/MAX(GE$9:GE$497)*100,0)</f>
        <v>14</v>
      </c>
      <c r="PZ102" s="115">
        <f>ROUND(GF102/MAX(GF$9:GF$497)*100,0)</f>
        <v>30</v>
      </c>
      <c r="QA102" s="116">
        <f>ROUND(GG102/MAX(GG$9:GG$497)*100,0)</f>
        <v>33</v>
      </c>
      <c r="QB102" s="115">
        <f>ROUND(GH102/MAX(GH$9:GH$497)*100,0)</f>
        <v>44</v>
      </c>
      <c r="QC102" s="121">
        <f>ROUND(GI102/MAX(GI$9:GI$497)*100,0)</f>
        <v>29</v>
      </c>
      <c r="QD102" s="120">
        <f>ROUND(AVERAGEIF($ES$9:$ES$497,$ES102,PT$9:PT$497),0)</f>
        <v>47</v>
      </c>
      <c r="QE102" s="120">
        <f>ROUND(AVERAGEIF($ES$9:$ES$497,$ES102,PU$9:PU$497),0)</f>
        <v>61</v>
      </c>
      <c r="QF102" s="120">
        <f>ROUND(AVERAGEIF($ES$9:$ES$497,$ES102,PV$9:PV$497),0)</f>
        <v>21</v>
      </c>
      <c r="QG102" s="120">
        <f>ROUND(AVERAGEIF($ES$9:$ES$497,$ES102,PW$9:PW$497),0)</f>
        <v>34</v>
      </c>
      <c r="QH102" s="120">
        <f>ROUND(AVERAGEIF($ES$9:$ES$497,$ES102,PX$9:PX$497),0)</f>
        <v>48</v>
      </c>
      <c r="QI102" s="120">
        <f>ROUND(AVERAGEIF($ES$9:$ES$497,$ES102,PY$9:PY$497),0)</f>
        <v>18</v>
      </c>
      <c r="QJ102" s="120">
        <f>ROUND(AVERAGEIF($ES$9:$ES$497,$ES102,PZ$9:PZ$497),0)</f>
        <v>31</v>
      </c>
      <c r="QK102" s="120">
        <f>ROUND(AVERAGEIF($ES$9:$ES$497,$ES102,QA$9:QA$497),0)</f>
        <v>40</v>
      </c>
      <c r="QL102" s="120">
        <f>ROUND(AVERAGEIF($ES$9:$ES$497,$ES102,QB$9:QB$497),0)</f>
        <v>51</v>
      </c>
      <c r="QM102" s="120">
        <f>ROUND(AVERAGEIF($ES$9:$ES$497,$ES102,QC$9:QC$497),0)</f>
        <v>32</v>
      </c>
      <c r="QN102" s="114">
        <f t="shared" si="183"/>
        <v>428</v>
      </c>
      <c r="QO102" s="115">
        <f t="shared" si="184"/>
        <v>484</v>
      </c>
      <c r="QP102" s="115">
        <f t="shared" si="185"/>
        <v>576</v>
      </c>
      <c r="QQ102" s="115">
        <f t="shared" si="186"/>
        <v>527</v>
      </c>
      <c r="QR102" s="115">
        <f t="shared" si="187"/>
        <v>498</v>
      </c>
      <c r="QS102" s="119">
        <f t="shared" si="188"/>
        <v>364</v>
      </c>
      <c r="QT102" s="114">
        <f>ROUND((QN102-MIN(QN$9:QN$497))/(MAX(QN$9:QN$497)-MIN(QN$9:QN$497))*100,0)</f>
        <v>31</v>
      </c>
      <c r="QU102" s="115">
        <f>ROUND((QO102-MIN(QO$9:QO$497))/(MAX(QO$9:QO$497)-MIN(QO$9:QO$497))*100,0)</f>
        <v>40</v>
      </c>
      <c r="QV102" s="115">
        <f>ROUND((QP102-MIN(QP$9:QP$497))/(MAX(QP$9:QP$497)-MIN(QP$9:QP$497))*100,0)</f>
        <v>33</v>
      </c>
      <c r="QW102" s="115">
        <f>ROUND((QQ102-MIN(QQ$9:QQ$497))/(MAX(QQ$9:QQ$497)-MIN(QQ$9:QQ$497))*100,0)</f>
        <v>30</v>
      </c>
      <c r="QX102" s="115">
        <f>ROUND((QR102-MIN(QR$9:QR$497))/(MAX(QR$9:QR$497)-MIN(QR$9:QR$497))*100,0)</f>
        <v>44</v>
      </c>
      <c r="QY102" s="115">
        <f>ROUND((QS102-MIN(QS$9:QS$497))/(MAX(QS$9:QS$497)-MIN(QS$9:QS$497))*100,0)</f>
        <v>38</v>
      </c>
      <c r="QZ102" s="114">
        <f>RANK(QN102,QN$9:QN$497,0)</f>
        <v>301</v>
      </c>
      <c r="RA102" s="115">
        <f>RANK(QO102,QO$9:QO$497,0)</f>
        <v>90</v>
      </c>
      <c r="RB102" s="115">
        <f>RANK(QP102,QP$9:QP$497,0)</f>
        <v>177</v>
      </c>
      <c r="RC102" s="115">
        <f>RANK(QQ102,QQ$9:QQ$497,0)</f>
        <v>279</v>
      </c>
      <c r="RD102" s="115">
        <f>RANK(QR102,QR$9:QR$497,0)</f>
        <v>249</v>
      </c>
      <c r="RE102" s="115">
        <f>RANK(QS102,QS$9:QS$497,0)</f>
        <v>221</v>
      </c>
      <c r="RF102" s="122"/>
      <c r="RG102" s="115">
        <f>($RH$3*(IH102+IJ102)*100*100/MAX(EX$9:EX$497)*$RO$3) +($RH$3*(II102+IJ102)*100*100/MAX(EX$9:EX$497)*$RO$4) + ($RH$3*IK102*100*100/MAX(EX$9:EX$497)*0.098)</f>
        <v>0</v>
      </c>
      <c r="RH102" s="115">
        <f>($RH$4*IL102*100*100/MAX(EZ$9:EZ$497))*$RQ$3</f>
        <v>0</v>
      </c>
      <c r="RI102" s="115">
        <f>($RH$3*IM102*100*100/MAX(EY$9:EY$497))*$RQ$4</f>
        <v>0</v>
      </c>
      <c r="RJ102" s="115">
        <f>($RH$3*IN102*100*100/MAX(EX$9:EX$497))</f>
        <v>0</v>
      </c>
      <c r="RK102" s="115">
        <f>($RH$4*IO102*100*100/MAX(EZ$9:EZ$497))*$RQ$3</f>
        <v>0</v>
      </c>
      <c r="RL102" s="115">
        <f>(($RL$4*IP102*100*((100/MAX(EX$9:EX$497)+100/MAX(EZ$9:EZ$497))/2))+($RL$4*IQ102*100*((100/MAX(EX$9:EX$497)+100/MAX(EZ$9:EZ$497))/2))+($RL$4*IR102*100*((100/MAX(EX$9:EX$497)+100/MAX(EZ$9:EZ$497))/2))+($RL$4*IS102*100*((100/MAX(EX$9:EX$497)+100/MAX(EZ$9:EZ$497))/2))+($RL$4*IT102*100*((100/MAX(EX$9:EX$497)+100/MAX(EZ$9:EZ$497))/2))+($RL$4*IU102*100*((100/MAX(EX$9:EX$497)+100/MAX(EZ$9:EZ$497))/2))+($RL$4*IV102*100*((100/MAX(EX$9:EX$497)+100/MAX(EZ$9:EZ$497))/2))+($RL$4*IW102*100*((100/MAX(EX$9:EX$497)+100/MAX(EZ$9:EZ$497))/2)))*$RS$3</f>
        <v>0</v>
      </c>
      <c r="RM102" s="115">
        <f>(($RH$3*IX102*100*100/MAX(EX$9:EX$497))+($RH$3*IY102*100*100/MAX(EX$9:EX$497))+($RH$3*IZ102*100*100/MAX(EX$9:EX$497))+($RH$3*JA102*100*100/MAX(EX$9:EX$497))+($RH$3*JB102*100*100/MAX(EX$9:EX$497))+($RH$3*JC102*100*100/MAX(EX$9:EX$497))+($RH$3*JD102*100*100/MAX(EX$9:EX$497))+($RH$3*JE102*100*100/MAX(EX$9:EX$497)))*$RS$4</f>
        <v>0</v>
      </c>
      <c r="RN102" s="115">
        <f>(($RH$4*JF102*100*100/MAX(EZ$9:EZ$497)) + ($RH$4*JG102*100*100/MAX(EZ$9:EZ$497)) + ($RH$4*JH102*100*100/MAX(EZ$9:EZ$497)) + ($RH$4*JI102*100*100/MAX(EZ$9:EZ$497)) + ($RH$4*JJ102*100*100/MAX(EZ$9:EZ$497)) + ($RH$4*JK102*100*100/MAX(EZ$9:EZ$497)) + ($RH$4*JL102*100*100/MAX(EZ$9:EZ$497)) + ($RH$4*JM102*100*100/MAX(EZ$9:EZ$497)))*$RU$3</f>
        <v>0</v>
      </c>
      <c r="RO102" s="115">
        <f>(($RL$4*JN102*100*((100/MAX(EX$9:EX$497)+100/MAX(EZ$9:EZ$497))/2))+($RL$4*JO102*100*((100/MAX(EX$9:EX$497)+100/MAX(EZ$9:EZ$497))/2))+($RL$4*JP102*100*((100/MAX(EX$9:EX$497)+100/MAX(EZ$9:EZ$497))/2))+($RL$4*JQ102*100*((100/MAX(EX$9:EX$497)+100/MAX(EZ$9:EZ$497))/2))+($RL$4*JR102*100*((100/MAX(EX$9:EX$497)+100/MAX(EZ$9:EZ$497))/2))+($RL$4*JS102*100*((100/MAX(EX$9:EX$497)+100/MAX(EZ$9:EZ$497))/2))+($RL$4*JT102*100*((100/MAX(EX$9:EX$497)+100/MAX(EZ$9:EZ$497))/2))+($RL$4*JU102*100*((100/MAX(EX$9:EX$497)+100/MAX(EZ$9:EZ$497))/2))+($RL$4*JV102*100*((100/MAX(EX$9:EX$497)+100/MAX(EZ$9:EZ$497))/2))+($RL$4*JW102*100*((100/MAX(EX$9:EX$497)+100/MAX(EZ$9:EZ$497))/2))+($RL$4*JX102*100*((100/MAX(EX$9:EX$497)+100/MAX(EZ$9:EZ$497))/2))+($RL$4*JY102*100*((100/MAX(EX$9:EX$497)+100/MAX(EZ$9:EZ$497))/2))+($RL$4*JZ102*100*((100/MAX(EX$9:EX$497)+100/MAX(EZ$9:EZ$497))/2)))*$RW$3/2</f>
        <v>0</v>
      </c>
      <c r="RP102" s="119">
        <f>($RJ$3*KA102*100*100/MAX(FA$9:FA$497)) + ($RJ$3*KB102*100*100/MAX(FA$9:FA$497)/2) + ($RJ$3*KC102*100*100/MAX(FA$9:FA$497)/2) + ($RJ$3*KD102*100*100/MAX(FA$9:FA$497)/4) + ($RJ$3*KE102*100*100/MAX(FA$9:FA$497)/4)</f>
        <v>0</v>
      </c>
      <c r="RQ102" s="118">
        <f>($RL$4*KF102*100*((100/MAX(EX$9:EX$497)+100/MAX(EZ$9:EZ$497)))) * ($RO$3/2) + (($RL$4*KG102*100*((100/MAX(EX$9:EX$497)+100/MAX(EZ$9:EZ$497))))+($RL$4*KH102*100*((100/MAX(EX$9:EX$497)+100/MAX(EZ$9:EZ$497))))+($RL$4*KI102*100*((100/MAX(EX$9:EX$497)+100/MAX(EZ$9:EZ$497))))+($RL$4*KJ102*100*((100/MAX(EX$9:EX$497)+100/MAX(EZ$9:EZ$497))))+($RL$4*KK102*100*((100/MAX(EX$9:EX$497)+100/MAX(EZ$9:EZ$497))))+($RL$4*KL102*100*((100/MAX(EX$9:EX$497)+100/MAX(EZ$9:EZ$497))))+($RL$4*KM102*100*((100/MAX(EX$9:EX$497)+100/MAX(EZ$9:EZ$497))))+($RL$4*KN102*100*((100/MAX(EX$9:EX$497)+100/MAX(EZ$9:EZ$497))))+($RL$4*KO102*100*((100/MAX(EX$9:EX$497)+100/MAX(EZ$9:EZ$497))))+($RL$4*KP102*100*((100/MAX(EX$9:EX$497)+100/MAX(EZ$9:EZ$497))))+($RL$4*KQ102*100*((100/MAX(EX$9:EX$497)+100/MAX(EZ$9:EZ$497))))+($RL$4*KR102*100*((100/MAX(EX$9:EX$497)+100/MAX(EZ$9:EZ$497))))+($RL$4*KS102*100*((100/MAX(EX$9:EX$497)+100/MAX(EZ$9:EZ$497))))+($RL$4*KV102*100*((100/MAX(EX$9:EX$497)+100/MAX(EZ$9:EZ$497))))) * (($RO$3+$RO$4)/6)</f>
        <v>0</v>
      </c>
      <c r="RR102" s="115">
        <f>(($RL$4*KW102*100*((100/MAX(EX$9:EX$497)+100/MAX(EZ$9:EZ$497))))) * ($RO$3/2) + (($RL$4*KX102*100*((100/MAX(EX$9:EX$497)+100/MAX(EZ$9:EZ$497))))+($RL$4*KY102*100*((100/MAX(EX$9:EX$497)+100/MAX(EZ$9:EZ$497))))+($RL$4*KZ102*100*((100/MAX(EX$9:EX$497)+100/MAX(EZ$9:EZ$497))))+($RL$4*LA102*100*((100/MAX(EX$9:EX$497)+100/MAX(EZ$9:EZ$497))))+($RL$4*LB102*100*((100/MAX(EX$9:EX$497)+100/MAX(EZ$9:EZ$497))))+($RL$4*LC102*100*((100/MAX(EX$9:EX$497)+100/MAX(EZ$9:EZ$497))))) * (($RO$3+$RO$4)/6)</f>
        <v>0</v>
      </c>
      <c r="RS102" s="119">
        <f>(($RL$4*LD102*100*((100/MAX(EX$9:EX$497)+100/MAX(EZ$9:EZ$497))))+($RL$4*LE102*100*((100/MAX(EX$9:EX$497)+100/MAX(EZ$9:EZ$497))))) * (($RO$3+$RO$4)/6)</f>
        <v>0</v>
      </c>
      <c r="RT102" s="118">
        <f>($RJ$4*LH102*100*(100/MAX(EV$9:EV$497)))+($RJ$4*LI102*100*(100/MAX(EV$9:EV$497)))</f>
        <v>0</v>
      </c>
      <c r="RU102" s="119">
        <f>($RJ$4*LJ102*(100/MAX(EV$9:EV$497)))/2 + ($RL$3*LK102*(100/MAX(EW$9:EW$497))) + ($RJ$4*LL102*(100/MAX(EV$9:EV$497)))/4 + ($RL$3*LM102*(100/MAX(EW$9:EW$497)))</f>
        <v>0</v>
      </c>
      <c r="RV102" s="118">
        <f>($RJ$4*LN102*100*100/MAX(EV$9:EV$497)/2)+($RJ$4*LO102*100*100/MAX(EV$9:EV$497)/2)+($RJ$4*LP102*100*100/MAX(EV$9:EV$497))+($RJ$4*LQ102*100*100/MAX(EV$9:EV$497))+($RJ$4*LR102*100*100/MAX(EV$9:EV$497))</f>
        <v>0</v>
      </c>
      <c r="RW102" s="115">
        <f>($RJ$4*LS102*100*100/MAX(EV$9:EV$497)) + (($RJ$4*LT102*100*100/MAX(EV$9:EV$497))+($RJ$4*LU102*100*100/MAX(EV$9:EV$497))+($RJ$4*LV102*100*100/MAX(EV$9:EV$497))+($RJ$4*LW102*100*100/MAX(EV$9:EV$497))+($RJ$4*LX102*100*100/MAX(EV$9:EV$497))+($RJ$4*LY102*100*100/MAX(EV$9:EV$497))+($RJ$4*LZ102*100*100/MAX(EV$9:EV$497))+($RJ$4*MA102*100*100/MAX(EV$9:EV$497)))/2</f>
        <v>0</v>
      </c>
      <c r="RX102" s="119">
        <f>($RJ$4*MB102*100*100/MAX(EV$9:EV$497))+($RJ$4*MC102*100*100/MAX(EV$9:EV$497))+($RJ$4*MD102*100*100/MAX(EV$9:EV$497))+($RJ$4*ME102*100*100/MAX(EV$9:EV$497))+($RJ$4*MF102*100*100/MAX(EV$9:EV$497))+($RJ$4*MG102*100*100/MAX(EV$9:EV$497))+($RJ$4*MH102*100*100/MAX(EV$9:EV$497))+($RJ$4*MI102*100*100/MAX(EV$9:EV$497))+($RJ$4*MJ102*100*100/MAX(EV$9:EV$497))+($RJ$4*MK102*100*100/MAX(EV$9:EV$497))+($RJ$4*ML102*100*100/MAX(EV$9:EV$497))+($RJ$4*MM102*100*100/MAX(EV$9:EV$497))+($RJ$4*MN102*100*100/MAX(EV$9:EV$497))</f>
        <v>0</v>
      </c>
      <c r="RY102" s="118">
        <f>($RJ$4*MQ102*100*100/MAX(EV$9:EV$497))/2 + (($RJ$4*MR102*100*100/MAX(EV$9:EV$497))+($RJ$4*MS102*100*100/MAX(EV$9:EV$497))+($RJ$4*MT102*100*100/MAX(EV$9:EV$497))+($RJ$4*MU102*100*100/MAX(EV$9:EV$497))+($RJ$4*MV102*100*100/MAX(EV$9:EV$497))+($RJ$4*MW102*100*100/MAX(EV$9:EV$497))+($RJ$4*MX102*100*100/MAX(EV$9:EV$497))+($RJ$4*MY102*100*100/MAX(EV$9:EV$497))+($RJ$4*MZ102*100*100/MAX(EV$9:EV$497))+($RJ$4*NA102*100*100/MAX(EV$9:EV$497))+($RJ$4*NB102*100*100/MAX(EV$9:EV$497))+($RJ$4*NC102*100*100/MAX(EV$9:EV$497))+($RJ$4*ND102*100*100/MAX(EV$9:EV$497))+($RJ$4*NG102*100*100/MAX(EV$9:EV$497)))/4</f>
        <v>0</v>
      </c>
      <c r="RZ102" s="115">
        <f>($RJ$4*NH102*100*100/MAX(EV$9:EV$497))/2 + (($RJ$4*NI102*100*100/MAX(EV$9:EV$497))+($RJ$4*NJ102*100*100/MAX(EV$9:EV$497))+($RJ$4*NK102*100*100/MAX(EV$9:EV$497))+($RJ$4*NL102*100*100/MAX(EV$9:EV$497))+($RJ$4*NM102*100*100/MAX(EV$9:EV$497))+($RJ$4*NN102*100*100/MAX(EV$9:EV$497)))/4</f>
        <v>0</v>
      </c>
      <c r="SA102" s="117">
        <f>(($RJ$4*NO102*100*100/MAX(EV$9:EV$497))+($RJ$4*NP102*100*100/MAX(EV$9:EV$497)))/4</f>
        <v>0</v>
      </c>
      <c r="SB102" s="118">
        <f t="shared" si="170"/>
        <v>0</v>
      </c>
      <c r="SC102" s="115">
        <f t="shared" si="171"/>
        <v>0</v>
      </c>
      <c r="SD102" s="115">
        <f t="shared" si="172"/>
        <v>0</v>
      </c>
      <c r="SE102" s="115">
        <f t="shared" si="173"/>
        <v>0</v>
      </c>
      <c r="SF102" s="115">
        <f t="shared" si="174"/>
        <v>0</v>
      </c>
      <c r="SG102" s="115">
        <f t="shared" si="175"/>
        <v>0</v>
      </c>
      <c r="SH102" s="115">
        <f>ROUND(SB102/MAX(SB$9:SB$497)*100,0)</f>
        <v>0</v>
      </c>
      <c r="SI102" s="115">
        <f>ROUND(SC102/MAX(SC$9:SC$497)*100,0)</f>
        <v>0</v>
      </c>
      <c r="SJ102" s="115">
        <f>ROUND(SD102/MAX(SD$9:SD$497)*100,0)</f>
        <v>0</v>
      </c>
      <c r="SK102" s="115">
        <f>ROUND(SE102/MAX(SE$9:SE$497)*100,0)</f>
        <v>0</v>
      </c>
      <c r="SL102" s="115">
        <f>ROUND(SF102/MAX(SF$9:SF$497)*100,0)</f>
        <v>0</v>
      </c>
      <c r="SM102" s="121">
        <f>ROUND(SG102/MAX(SG$9:SG$497)*100,0)</f>
        <v>0</v>
      </c>
      <c r="SN102" s="115">
        <f>ROUND(AVERAGEIF($ES$9:$ES$497,$ES102,SH$9:SH$497),0)</f>
        <v>12</v>
      </c>
      <c r="SO102" s="115">
        <f>ROUND(AVERAGEIF($ES$9:$ES$497,$ES102,SI$9:SI$497),0)</f>
        <v>5</v>
      </c>
      <c r="SP102" s="115">
        <f>ROUND(AVERAGEIF($ES$9:$ES$497,$ES102,SJ$9:SJ$497),0)</f>
        <v>26</v>
      </c>
      <c r="SQ102" s="115">
        <f>ROUND(AVERAGEIF($ES$9:$ES$497,$ES102,SK$9:SK$497),0)</f>
        <v>6</v>
      </c>
      <c r="SR102" s="115">
        <f>ROUND(AVERAGEIF($ES$9:$ES$497,$ES102,SL$9:SL$497),0)</f>
        <v>8</v>
      </c>
      <c r="SS102" s="121">
        <f>ROUND(AVERAGEIF($ES$9:$ES$497,$ES102,SM$9:SM$497),0)</f>
        <v>4</v>
      </c>
      <c r="ST102" s="114">
        <f>RANK(SB102,SB$9:SB$497,0)</f>
        <v>323</v>
      </c>
      <c r="SU102" s="115">
        <f>RANK(SC102,SC$9:SC$497,0)</f>
        <v>320</v>
      </c>
      <c r="SV102" s="115">
        <f>RANK(SD102,SD$9:SD$497,0)</f>
        <v>320</v>
      </c>
      <c r="SW102" s="115">
        <f>RANK(SE102,SE$9:SE$497,0)</f>
        <v>320</v>
      </c>
      <c r="SX102" s="115">
        <f>RANK(SF102,SF$9:SF$497,0)</f>
        <v>317</v>
      </c>
      <c r="SY102" s="115">
        <f>RANK(SG102,SG$9:SG$497,0)</f>
        <v>308</v>
      </c>
      <c r="SZ102" s="115">
        <f>COUNTIFS(SB$9:SB$497,"&gt;"&amp;SB102,$ES$9:$ES$497,$ES102)+1</f>
        <v>67</v>
      </c>
      <c r="TA102" s="115">
        <f>COUNTIFS(SC$9:SC$497,"&gt;"&amp;SC102,$ES$9:$ES$497,$ES102)+1</f>
        <v>64</v>
      </c>
      <c r="TB102" s="115">
        <f>COUNTIFS(SD$9:SD$497,"&gt;"&amp;SD102,$ES$9:$ES$497,$ES102)+1</f>
        <v>67</v>
      </c>
      <c r="TC102" s="115">
        <f>COUNTIFS(SE$9:SE$497,"&gt;"&amp;SE102,$ES$9:$ES$497,$ES102)+1</f>
        <v>64</v>
      </c>
      <c r="TD102" s="115">
        <f>COUNTIFS(SF$9:SF$497,"&gt;"&amp;SF102,$ES$9:$ES$497,$ES102)+1</f>
        <v>64</v>
      </c>
      <c r="TE102" s="117">
        <f>COUNTIFS(SG$9:SG$497,"&gt;"&amp;SG102,$ES$9:$ES$497,$ES102)+1</f>
        <v>60</v>
      </c>
      <c r="TF102" s="118">
        <f t="shared" si="176"/>
        <v>35</v>
      </c>
      <c r="TG102" s="115">
        <f t="shared" si="177"/>
        <v>30</v>
      </c>
      <c r="TH102" s="115">
        <f t="shared" si="178"/>
        <v>35</v>
      </c>
      <c r="TI102" s="115">
        <f t="shared" si="179"/>
        <v>35</v>
      </c>
      <c r="TJ102" s="115">
        <f t="shared" si="180"/>
        <v>29</v>
      </c>
      <c r="TK102" s="115">
        <f t="shared" si="181"/>
        <v>35</v>
      </c>
      <c r="TL102" s="117">
        <f t="shared" si="182"/>
        <v>32</v>
      </c>
      <c r="TM102" s="118">
        <f>ROUND(TF102/MAX(TF$9:TF$497)*100,0)</f>
        <v>19</v>
      </c>
      <c r="TN102" s="115">
        <f>ROUND(TG102/MAX(TG$9:TG$497)*100,0)</f>
        <v>16</v>
      </c>
      <c r="TO102" s="115">
        <f>ROUND(TH102/MAX(TH$9:TH$497)*100,0)</f>
        <v>19</v>
      </c>
      <c r="TP102" s="115">
        <f>ROUND(TI102/MAX(TI$9:TI$497)*100,0)</f>
        <v>19</v>
      </c>
      <c r="TQ102" s="115">
        <f>ROUND(TJ102/MAX(TJ$9:TJ$497)*100,0)</f>
        <v>15</v>
      </c>
      <c r="TR102" s="115">
        <f>ROUND(TK102/MAX(TK$9:TK$497)*100,0)</f>
        <v>18</v>
      </c>
      <c r="TS102" s="119">
        <f>ROUND(TL102/MAX(TL$9:TL$497)*100,0)</f>
        <v>16</v>
      </c>
      <c r="TT102" s="120">
        <f>RANK(TM102,TM$9:TM$497,0)</f>
        <v>348</v>
      </c>
      <c r="TU102" s="115">
        <f>RANK(TN102,TN$9:TN$497,0)</f>
        <v>329</v>
      </c>
      <c r="TV102" s="115">
        <f>RANK(TO102,TO$9:TO$497,0)</f>
        <v>273</v>
      </c>
      <c r="TW102" s="115">
        <f>RANK(TP102,TP$9:TP$497,0)</f>
        <v>312</v>
      </c>
      <c r="TX102" s="115">
        <f>RANK(TQ102,TQ$9:TQ$497,0)</f>
        <v>318</v>
      </c>
      <c r="TY102" s="115">
        <f>RANK(TR102,TR$9:TR$497,0)</f>
        <v>309</v>
      </c>
      <c r="TZ102" s="121">
        <f>RANK(TS102,TS$9:TS$497,0)</f>
        <v>313</v>
      </c>
      <c r="UA102" s="132"/>
      <c r="UB102" s="7" t="s">
        <v>1</v>
      </c>
    </row>
    <row r="103" spans="1:548" x14ac:dyDescent="0.15">
      <c r="A103" s="183">
        <v>95</v>
      </c>
      <c r="B103" s="203" t="s">
        <v>792</v>
      </c>
      <c r="C103" s="63"/>
      <c r="D103" s="63"/>
      <c r="E103" s="64" t="s">
        <v>518</v>
      </c>
      <c r="F103" s="65">
        <v>54</v>
      </c>
      <c r="G103" s="65" t="s">
        <v>576</v>
      </c>
      <c r="H103" s="65"/>
      <c r="I103" s="66" t="s">
        <v>521</v>
      </c>
      <c r="J103" s="67" t="s">
        <v>521</v>
      </c>
      <c r="K103" s="67" t="s">
        <v>521</v>
      </c>
      <c r="L103" s="67" t="s">
        <v>521</v>
      </c>
      <c r="M103" s="67" t="s">
        <v>521</v>
      </c>
      <c r="N103" s="67" t="s">
        <v>521</v>
      </c>
      <c r="O103" s="67" t="s">
        <v>521</v>
      </c>
      <c r="P103" s="67" t="s">
        <v>521</v>
      </c>
      <c r="Q103" s="67" t="s">
        <v>521</v>
      </c>
      <c r="R103" s="68" t="s">
        <v>521</v>
      </c>
      <c r="S103" s="69" t="s">
        <v>521</v>
      </c>
      <c r="T103" s="67" t="s">
        <v>521</v>
      </c>
      <c r="U103" s="67" t="s">
        <v>521</v>
      </c>
      <c r="V103" s="67" t="s">
        <v>521</v>
      </c>
      <c r="W103" s="67" t="s">
        <v>521</v>
      </c>
      <c r="X103" s="67" t="s">
        <v>521</v>
      </c>
      <c r="Y103" s="67" t="s">
        <v>521</v>
      </c>
      <c r="Z103" s="67" t="s">
        <v>521</v>
      </c>
      <c r="AA103" s="67" t="s">
        <v>521</v>
      </c>
      <c r="AB103" s="68" t="s">
        <v>521</v>
      </c>
      <c r="AC103" s="69" t="s">
        <v>521</v>
      </c>
      <c r="AD103" s="67" t="s">
        <v>521</v>
      </c>
      <c r="AE103" s="67" t="s">
        <v>521</v>
      </c>
      <c r="AF103" s="67" t="s">
        <v>521</v>
      </c>
      <c r="AG103" s="67" t="s">
        <v>521</v>
      </c>
      <c r="AH103" s="67" t="s">
        <v>521</v>
      </c>
      <c r="AI103" s="67" t="s">
        <v>521</v>
      </c>
      <c r="AJ103" s="67" t="s">
        <v>521</v>
      </c>
      <c r="AK103" s="67" t="s">
        <v>521</v>
      </c>
      <c r="AL103" s="68" t="s">
        <v>521</v>
      </c>
      <c r="AM103" s="69" t="s">
        <v>521</v>
      </c>
      <c r="AN103" s="67" t="s">
        <v>521</v>
      </c>
      <c r="AO103" s="67" t="s">
        <v>521</v>
      </c>
      <c r="AP103" s="67" t="s">
        <v>520</v>
      </c>
      <c r="AQ103" s="67" t="s">
        <v>520</v>
      </c>
      <c r="AR103" s="67" t="s">
        <v>520</v>
      </c>
      <c r="AS103" s="67" t="s">
        <v>520</v>
      </c>
      <c r="AT103" s="67" t="s">
        <v>520</v>
      </c>
      <c r="AU103" s="67" t="s">
        <v>521</v>
      </c>
      <c r="AV103" s="68" t="s">
        <v>521</v>
      </c>
      <c r="AW103" s="69" t="s">
        <v>521</v>
      </c>
      <c r="AX103" s="67" t="s">
        <v>521</v>
      </c>
      <c r="AY103" s="67" t="s">
        <v>521</v>
      </c>
      <c r="AZ103" s="67" t="s">
        <v>521</v>
      </c>
      <c r="BA103" s="67" t="s">
        <v>521</v>
      </c>
      <c r="BB103" s="67" t="s">
        <v>521</v>
      </c>
      <c r="BC103" s="67" t="s">
        <v>521</v>
      </c>
      <c r="BD103" s="67" t="s">
        <v>521</v>
      </c>
      <c r="BE103" s="67" t="s">
        <v>521</v>
      </c>
      <c r="BF103" s="68" t="s">
        <v>521</v>
      </c>
      <c r="BG103" s="69" t="s">
        <v>521</v>
      </c>
      <c r="BH103" s="67" t="s">
        <v>521</v>
      </c>
      <c r="BI103" s="67" t="s">
        <v>521</v>
      </c>
      <c r="BJ103" s="67" t="s">
        <v>521</v>
      </c>
      <c r="BK103" s="67" t="s">
        <v>521</v>
      </c>
      <c r="BL103" s="67" t="s">
        <v>521</v>
      </c>
      <c r="BM103" s="67" t="s">
        <v>521</v>
      </c>
      <c r="BN103" s="67" t="s">
        <v>521</v>
      </c>
      <c r="BO103" s="67" t="s">
        <v>521</v>
      </c>
      <c r="BP103" s="68" t="s">
        <v>521</v>
      </c>
      <c r="BQ103" s="70" t="s">
        <v>521</v>
      </c>
      <c r="BR103" s="67" t="s">
        <v>521</v>
      </c>
      <c r="BS103" s="67" t="s">
        <v>521</v>
      </c>
      <c r="BT103" s="67" t="s">
        <v>521</v>
      </c>
      <c r="BU103" s="67" t="s">
        <v>521</v>
      </c>
      <c r="BV103" s="67" t="s">
        <v>521</v>
      </c>
      <c r="BW103" s="67" t="s">
        <v>521</v>
      </c>
      <c r="BX103" s="67" t="s">
        <v>521</v>
      </c>
      <c r="BY103" s="67" t="s">
        <v>521</v>
      </c>
      <c r="BZ103" s="68" t="s">
        <v>521</v>
      </c>
      <c r="CA103" s="69" t="s">
        <v>521</v>
      </c>
      <c r="CB103" s="67" t="s">
        <v>521</v>
      </c>
      <c r="CC103" s="67" t="s">
        <v>521</v>
      </c>
      <c r="CD103" s="67" t="s">
        <v>521</v>
      </c>
      <c r="CE103" s="67" t="s">
        <v>521</v>
      </c>
      <c r="CF103" s="67" t="s">
        <v>521</v>
      </c>
      <c r="CG103" s="67" t="s">
        <v>521</v>
      </c>
      <c r="CH103" s="67" t="s">
        <v>521</v>
      </c>
      <c r="CI103" s="67" t="s">
        <v>521</v>
      </c>
      <c r="CJ103" s="68" t="s">
        <v>521</v>
      </c>
      <c r="CK103" s="69" t="s">
        <v>521</v>
      </c>
      <c r="CL103" s="67" t="s">
        <v>521</v>
      </c>
      <c r="CM103" s="67" t="s">
        <v>521</v>
      </c>
      <c r="CN103" s="67" t="s">
        <v>521</v>
      </c>
      <c r="CO103" s="67" t="s">
        <v>521</v>
      </c>
      <c r="CP103" s="67" t="s">
        <v>521</v>
      </c>
      <c r="CQ103" s="67" t="s">
        <v>521</v>
      </c>
      <c r="CR103" s="67" t="s">
        <v>521</v>
      </c>
      <c r="CS103" s="67" t="s">
        <v>521</v>
      </c>
      <c r="CT103" s="68" t="s">
        <v>521</v>
      </c>
      <c r="CU103" s="69" t="s">
        <v>521</v>
      </c>
      <c r="CV103" s="67" t="s">
        <v>521</v>
      </c>
      <c r="CW103" s="67" t="s">
        <v>521</v>
      </c>
      <c r="CX103" s="67" t="s">
        <v>521</v>
      </c>
      <c r="CY103" s="67" t="s">
        <v>521</v>
      </c>
      <c r="CZ103" s="67" t="s">
        <v>521</v>
      </c>
      <c r="DA103" s="67" t="s">
        <v>521</v>
      </c>
      <c r="DB103" s="67" t="s">
        <v>521</v>
      </c>
      <c r="DC103" s="67" t="s">
        <v>521</v>
      </c>
      <c r="DD103" s="68" t="s">
        <v>521</v>
      </c>
      <c r="DE103" s="69" t="s">
        <v>521</v>
      </c>
      <c r="DF103" s="71" t="s">
        <v>521</v>
      </c>
      <c r="DG103" s="67" t="s">
        <v>521</v>
      </c>
      <c r="DH103" s="67" t="s">
        <v>521</v>
      </c>
      <c r="DI103" s="67" t="s">
        <v>521</v>
      </c>
      <c r="DJ103" s="67" t="s">
        <v>521</v>
      </c>
      <c r="DK103" s="67" t="s">
        <v>521</v>
      </c>
      <c r="DL103" s="67" t="s">
        <v>521</v>
      </c>
      <c r="DM103" s="67" t="s">
        <v>521</v>
      </c>
      <c r="DN103" s="68" t="s">
        <v>521</v>
      </c>
      <c r="DO103" s="70" t="s">
        <v>521</v>
      </c>
      <c r="DP103" s="71" t="s">
        <v>521</v>
      </c>
      <c r="DQ103" s="67" t="s">
        <v>521</v>
      </c>
      <c r="DR103" s="67" t="s">
        <v>521</v>
      </c>
      <c r="DS103" s="67" t="s">
        <v>521</v>
      </c>
      <c r="DT103" s="67" t="s">
        <v>521</v>
      </c>
      <c r="DU103" s="67" t="s">
        <v>521</v>
      </c>
      <c r="DV103" s="67" t="s">
        <v>521</v>
      </c>
      <c r="DW103" s="67" t="s">
        <v>521</v>
      </c>
      <c r="DX103" s="72" t="s">
        <v>521</v>
      </c>
      <c r="DY103" s="73" t="s">
        <v>522</v>
      </c>
      <c r="DZ103" s="74">
        <v>2</v>
      </c>
      <c r="EA103" s="74">
        <v>3</v>
      </c>
      <c r="EB103" s="74">
        <v>3</v>
      </c>
      <c r="EC103" s="75">
        <v>4</v>
      </c>
      <c r="ED103" s="76" t="s">
        <v>522</v>
      </c>
      <c r="EE103" s="74">
        <f t="shared" si="132"/>
        <v>2</v>
      </c>
      <c r="EF103" s="74">
        <f t="shared" si="133"/>
        <v>6</v>
      </c>
      <c r="EG103" s="74">
        <f t="shared" si="134"/>
        <v>18</v>
      </c>
      <c r="EH103" s="77">
        <f t="shared" si="135"/>
        <v>72</v>
      </c>
      <c r="EI103" s="73">
        <v>1000</v>
      </c>
      <c r="EJ103" s="74">
        <v>1500</v>
      </c>
      <c r="EK103" s="74">
        <v>3000</v>
      </c>
      <c r="EL103" s="74">
        <v>5000</v>
      </c>
      <c r="EM103" s="75">
        <v>15000</v>
      </c>
      <c r="EN103" s="78">
        <v>1</v>
      </c>
      <c r="EO103" s="79">
        <f t="shared" si="136"/>
        <v>0.75</v>
      </c>
      <c r="EP103" s="79">
        <f t="shared" si="137"/>
        <v>0.5</v>
      </c>
      <c r="EQ103" s="79">
        <f t="shared" si="138"/>
        <v>0.27777777777777779</v>
      </c>
      <c r="ER103" s="80">
        <f t="shared" si="139"/>
        <v>0.20833333333333334</v>
      </c>
      <c r="ES103" s="128" t="s">
        <v>534</v>
      </c>
      <c r="ET103" s="82" t="s">
        <v>793</v>
      </c>
      <c r="EU103" s="83">
        <v>4</v>
      </c>
      <c r="EV103" s="73">
        <v>73</v>
      </c>
      <c r="EW103" s="74">
        <v>25</v>
      </c>
      <c r="EX103" s="74">
        <v>53</v>
      </c>
      <c r="EY103" s="74">
        <v>34</v>
      </c>
      <c r="EZ103" s="74">
        <v>10</v>
      </c>
      <c r="FA103" s="74">
        <v>10</v>
      </c>
      <c r="FB103" s="74">
        <v>58</v>
      </c>
      <c r="FC103" s="74">
        <v>73</v>
      </c>
      <c r="FD103" s="74">
        <f t="shared" si="140"/>
        <v>63</v>
      </c>
      <c r="FE103" s="84">
        <f t="shared" si="141"/>
        <v>126</v>
      </c>
      <c r="FF103" s="73">
        <f>RANK(EV103,$EV$9:$EV$497,0)</f>
        <v>190</v>
      </c>
      <c r="FG103" s="74">
        <f>RANK(EW103,$EW$9:$EW$497,0)</f>
        <v>318</v>
      </c>
      <c r="FH103" s="74">
        <f>RANK(EX103,$EX$9:$EX$497,0)</f>
        <v>136</v>
      </c>
      <c r="FI103" s="74">
        <f>RANK(EY103,$EY$9:$EY$497,0)</f>
        <v>211</v>
      </c>
      <c r="FJ103" s="74">
        <f>RANK(EZ103,$EZ$9:$EZ$497,0)</f>
        <v>327</v>
      </c>
      <c r="FK103" s="74">
        <f>RANK(FA103,$FA$9:$FA$497,0)</f>
        <v>307</v>
      </c>
      <c r="FL103" s="74">
        <f>RANK(FB103,$FB$9:$FB$497,0)</f>
        <v>134</v>
      </c>
      <c r="FM103" s="74">
        <f>RANK(FC103,$FC$9:$FC$497,0)</f>
        <v>81</v>
      </c>
      <c r="FN103" s="74">
        <f>RANK(FD103,$FD$9:$FD$497,0)</f>
        <v>236</v>
      </c>
      <c r="FO103" s="84">
        <f>RANK(FE103,$FE$9:$FE$497,0)</f>
        <v>95</v>
      </c>
      <c r="FP103" s="73">
        <f>COUNTIFS($EV$9:$EV$497,"&gt;"&amp;EV103,$ES$9:$ES$497,ES103)+1</f>
        <v>41</v>
      </c>
      <c r="FQ103" s="74">
        <f>COUNTIFS($EW$9:$EW$497,"&gt;"&amp;EW103,$ES$9:$ES$497,ES103)+1</f>
        <v>50</v>
      </c>
      <c r="FR103" s="74">
        <f>COUNTIFS($EX$9:$EX$497,"&gt;"&amp;EX103,$ES$9:$ES$497,ES103)+1</f>
        <v>53</v>
      </c>
      <c r="FS103" s="74">
        <f>COUNTIFS($EY$9:$EY$497,"&gt;"&amp;EY103,$ES$9:$ES$497,ES103)+1</f>
        <v>45</v>
      </c>
      <c r="FT103" s="74">
        <f>COUNTIFS($EZ$9:$EZ$497,"&gt;"&amp;EZ103,$ES$9:$ES$497,ES103)+1</f>
        <v>38</v>
      </c>
      <c r="FU103" s="74">
        <f>COUNTIFS($FA$9:$FA$497,"&gt;"&amp;FA103,$ES$9:$ES$497,ES103)+1</f>
        <v>37</v>
      </c>
      <c r="FV103" s="74">
        <f>COUNTIFS($FB$9:$FB$497,"&gt;"&amp;FB103,$ES$9:$ES$497,ES103)+1</f>
        <v>40</v>
      </c>
      <c r="FW103" s="74">
        <f>COUNTIFS($FC$9:$FC$497,"&gt;"&amp;FC103,$ES$9:$ES$497,ES103)+1</f>
        <v>20</v>
      </c>
      <c r="FX103" s="74">
        <f>COUNTIFS($FD$9:$FD$497,"&gt;"&amp;FD103,$ES$9:$ES$497,ES103)+1</f>
        <v>52</v>
      </c>
      <c r="FY103" s="84">
        <f>COUNTIFS($FE$9:$FE$497,"&gt;"&amp;FE103,$ES$9:$ES$497,ES103)+1</f>
        <v>41</v>
      </c>
      <c r="FZ103" s="85">
        <f t="shared" si="142"/>
        <v>1.35</v>
      </c>
      <c r="GA103" s="86">
        <f t="shared" si="143"/>
        <v>0.46</v>
      </c>
      <c r="GB103" s="86">
        <f t="shared" si="144"/>
        <v>0.98</v>
      </c>
      <c r="GC103" s="86">
        <f t="shared" si="145"/>
        <v>0.63</v>
      </c>
      <c r="GD103" s="86">
        <f t="shared" si="146"/>
        <v>0.19</v>
      </c>
      <c r="GE103" s="86">
        <f t="shared" si="147"/>
        <v>0.19</v>
      </c>
      <c r="GF103" s="86">
        <f t="shared" si="148"/>
        <v>1.07</v>
      </c>
      <c r="GG103" s="86">
        <f t="shared" si="149"/>
        <v>1.35</v>
      </c>
      <c r="GH103" s="86">
        <f t="shared" si="150"/>
        <v>1.17</v>
      </c>
      <c r="GI103" s="87">
        <f t="shared" si="151"/>
        <v>2.33</v>
      </c>
      <c r="GJ103" s="85">
        <f>ROUND(((FZ103-AVERAGE(FZ$9:FZ$497))/STDEVP(FZ$9:FZ$497)*10+50),2)</f>
        <v>64.92</v>
      </c>
      <c r="GK103" s="86">
        <f>ROUND(((GA103-AVERAGE(GA$9:GA$497))/STDEVP(GA$9:GA$497)*10+50),2)</f>
        <v>43.11</v>
      </c>
      <c r="GL103" s="86">
        <f>ROUND(((GB103-AVERAGE(GB$9:GB$497))/STDEVP(GB$9:GB$497)*10+50),2)</f>
        <v>64.92</v>
      </c>
      <c r="GM103" s="86">
        <f>ROUND(((GC103-AVERAGE(GC$9:GC$497))/STDEVP(GC$9:GC$497)*10+50),2)</f>
        <v>55.21</v>
      </c>
      <c r="GN103" s="86">
        <f>ROUND(((GD103-AVERAGE(GD$9:GD$497))/STDEVP(GD$9:GD$497)*10+50),2)</f>
        <v>43.07</v>
      </c>
      <c r="GO103" s="86">
        <f>ROUND(((GE103-AVERAGE(GE$9:GE$497))/STDEVP(GE$9:GE$497)*10+50),2)</f>
        <v>44.25</v>
      </c>
      <c r="GP103" s="86">
        <f>ROUND(((GF103-AVERAGE(GF$9:GF$497))/STDEVP(GF$9:GF$497)*10+50),2)</f>
        <v>63.7</v>
      </c>
      <c r="GQ103" s="86">
        <f>ROUND(((GG103-AVERAGE(GG$9:GG$497))/STDEVP(GG$9:GG$497)*10+50),2)</f>
        <v>72.489999999999995</v>
      </c>
      <c r="GR103" s="86">
        <f>ROUND(((GH103-AVERAGE(GH$9:GH$497))/STDEVP(GH$9:GH$497)*10+50),2)</f>
        <v>57.12</v>
      </c>
      <c r="GS103" s="87">
        <f>ROUND(((GI103-AVERAGE(GI$9:GI$497))/STDEVP(GI$9:GI$497)*10+50),2)</f>
        <v>73.430000000000007</v>
      </c>
      <c r="GT103" s="73">
        <f>RANK(GJ103,$GJ$9:$GJ$497,0)</f>
        <v>35</v>
      </c>
      <c r="GU103" s="74">
        <f>RANK(GK103,$GK$9:$GK$497,0)</f>
        <v>304</v>
      </c>
      <c r="GV103" s="74">
        <f>RANK(GL103,$GL$9:$GL$497,0)</f>
        <v>38</v>
      </c>
      <c r="GW103" s="74">
        <f>RANK(GM103,$GM$9:$GM$497,0)</f>
        <v>96</v>
      </c>
      <c r="GX103" s="74">
        <f>RANK(GN103,$GN$9:$GN$497,0)</f>
        <v>336</v>
      </c>
      <c r="GY103" s="74">
        <f>RANK(GO103,$GO$9:$GO$497,0)</f>
        <v>289</v>
      </c>
      <c r="GZ103" s="74">
        <f>RANK(GP103,$GP$9:$GP$497,0)</f>
        <v>33</v>
      </c>
      <c r="HA103" s="74">
        <f>RANK(GQ103,$GQ$9:$GQ$497,0)</f>
        <v>10</v>
      </c>
      <c r="HB103" s="74">
        <f>RANK(GR103,$GR$9:$GR$497,0)</f>
        <v>84</v>
      </c>
      <c r="HC103" s="84">
        <f>RANK(GS103,$GS$9:$GS$497,0)</f>
        <v>11</v>
      </c>
      <c r="HD103" s="85">
        <f>ROUND(AVERAGEIF($ES$9:$ES$497,$ES103,$FZ$9:$FZ$497),2)</f>
        <v>0.95</v>
      </c>
      <c r="HE103" s="86">
        <f>ROUND(AVERAGEIF($ES$9:$ES$497,$ES103,$GA$9:$GA$497),2)</f>
        <v>0.38</v>
      </c>
      <c r="HF103" s="86">
        <f>ROUND(AVERAGEIF($ES$9:$ES$497,$ES103,$GB$9:$GB$497),2)</f>
        <v>0.82</v>
      </c>
      <c r="HG103" s="86">
        <f>ROUND(AVERAGEIF($ES$9:$ES$497,$ES103,$GC$9:$GC$497),2)</f>
        <v>0.44</v>
      </c>
      <c r="HH103" s="86">
        <f>ROUND(AVERAGEIF($ES$9:$ES$497,$ES103,$GD$9:$GD$497),2)</f>
        <v>0.15</v>
      </c>
      <c r="HI103" s="86">
        <f>ROUND(AVERAGEIF($ES$9:$ES$497,$ES103,$GE$9:$GE$497),2)</f>
        <v>0.14000000000000001</v>
      </c>
      <c r="HJ103" s="86">
        <f>ROUND(AVERAGEIF($ES$9:$ES$497,$ES103,$GF$9:$GF$497),2)</f>
        <v>0.74</v>
      </c>
      <c r="HK103" s="86">
        <f>ROUND(AVERAGEIF($ES$9:$ES$497,$ES103,$GG$9:$GG$497),2)</f>
        <v>0.85</v>
      </c>
      <c r="HL103" s="86">
        <f>ROUND(AVERAGEIF($ES$9:$ES$497,$ES103,$GH$9:$GH$497),2)</f>
        <v>0.97</v>
      </c>
      <c r="HM103" s="87">
        <f>ROUND(AVERAGEIF($ES$9:$ES$497,$ES103,$GI$9:$GI$497),2)</f>
        <v>1.67</v>
      </c>
      <c r="HN103" s="88">
        <f t="shared" si="152"/>
        <v>0.40000000000000013</v>
      </c>
      <c r="HO103" s="89">
        <f t="shared" si="153"/>
        <v>8.0000000000000016E-2</v>
      </c>
      <c r="HP103" s="89">
        <f t="shared" si="154"/>
        <v>0.16000000000000003</v>
      </c>
      <c r="HQ103" s="89">
        <f t="shared" si="155"/>
        <v>0.19</v>
      </c>
      <c r="HR103" s="89">
        <f t="shared" si="156"/>
        <v>4.0000000000000008E-2</v>
      </c>
      <c r="HS103" s="89">
        <f t="shared" si="157"/>
        <v>4.9999999999999989E-2</v>
      </c>
      <c r="HT103" s="89">
        <f t="shared" si="158"/>
        <v>0.33000000000000007</v>
      </c>
      <c r="HU103" s="89">
        <f t="shared" si="159"/>
        <v>0.50000000000000011</v>
      </c>
      <c r="HV103" s="89">
        <f t="shared" si="160"/>
        <v>0.19999999999999996</v>
      </c>
      <c r="HW103" s="90">
        <f t="shared" si="161"/>
        <v>0.66000000000000014</v>
      </c>
      <c r="HX103" s="73">
        <f>COUNTIFS($FZ$9:$FZ$497,"&gt;"&amp;FZ103,$ES$9:$ES$497,$ES103)+1</f>
        <v>8</v>
      </c>
      <c r="HY103" s="74">
        <f>COUNTIFS($GA$9:$GA$497,"&gt;"&amp;GA103,$ES$9:$ES$497,$ES103)+1</f>
        <v>17</v>
      </c>
      <c r="HZ103" s="74">
        <f>COUNTIFS($GB$9:$GB$497,"&gt;"&amp;GB103,$ES$9:$ES$497,$ES103)+1</f>
        <v>15</v>
      </c>
      <c r="IA103" s="74">
        <f>COUNTIFS($GC$9:$GC$497,"&gt;"&amp;GC103,$ES$9:$ES$497,$ES103)+1</f>
        <v>2</v>
      </c>
      <c r="IB103" s="74">
        <f>COUNTIFS($GD$9:$GD$497,"&gt;"&amp;GD103,$ES$9:$ES$497,$ES103)+1</f>
        <v>11</v>
      </c>
      <c r="IC103" s="74">
        <f>COUNTIFS($GE$9:$GE$497,"&gt;"&amp;GE103,$ES$9:$ES$497,$ES103)+1</f>
        <v>11</v>
      </c>
      <c r="ID103" s="74">
        <f>COUNTIFS($GF$9:$GF$497,"&gt;"&amp;GF103,$ES$9:$ES$497,$ES103)+1</f>
        <v>3</v>
      </c>
      <c r="IE103" s="74">
        <f>COUNTIFS($GG$9:$GG$497,"&gt;"&amp;GG103,$ES$9:$ES$497,$ES103)+1</f>
        <v>9</v>
      </c>
      <c r="IF103" s="74">
        <f>COUNTIFS($GH$9:$GH$497,"&gt;"&amp;GH103,$ES$9:$ES$497,$ES103)+1</f>
        <v>16</v>
      </c>
      <c r="IG103" s="84">
        <f>COUNTIFS($GI$9:$GI$497,"&gt;"&amp;GI103,$ES$9:$ES$497,$ES103)+1</f>
        <v>10</v>
      </c>
      <c r="IH103" s="91"/>
      <c r="II103" s="79">
        <v>0.1</v>
      </c>
      <c r="IJ103" s="79"/>
      <c r="IK103" s="79"/>
      <c r="IL103" s="79"/>
      <c r="IM103" s="92"/>
      <c r="IN103" s="93"/>
      <c r="IO103" s="94"/>
      <c r="IP103" s="95"/>
      <c r="IQ103" s="79"/>
      <c r="IR103" s="79"/>
      <c r="IS103" s="79"/>
      <c r="IT103" s="79"/>
      <c r="IU103" s="79"/>
      <c r="IV103" s="79"/>
      <c r="IW103" s="96"/>
      <c r="IX103" s="93"/>
      <c r="IY103" s="79"/>
      <c r="IZ103" s="79"/>
      <c r="JA103" s="79"/>
      <c r="JB103" s="79"/>
      <c r="JC103" s="79"/>
      <c r="JD103" s="79"/>
      <c r="JE103" s="97"/>
      <c r="JF103" s="95"/>
      <c r="JG103" s="79"/>
      <c r="JH103" s="79"/>
      <c r="JI103" s="79"/>
      <c r="JJ103" s="79"/>
      <c r="JK103" s="79"/>
      <c r="JL103" s="79"/>
      <c r="JM103" s="96"/>
      <c r="JN103" s="93"/>
      <c r="JO103" s="79"/>
      <c r="JP103" s="79"/>
      <c r="JQ103" s="79"/>
      <c r="JR103" s="79"/>
      <c r="JS103" s="79"/>
      <c r="JT103" s="79"/>
      <c r="JU103" s="79"/>
      <c r="JV103" s="79"/>
      <c r="JW103" s="79"/>
      <c r="JX103" s="79"/>
      <c r="JY103" s="79"/>
      <c r="JZ103" s="97"/>
      <c r="KA103" s="93"/>
      <c r="KB103" s="79"/>
      <c r="KC103" s="79"/>
      <c r="KD103" s="79">
        <v>0.15</v>
      </c>
      <c r="KE103" s="97"/>
      <c r="KF103" s="95"/>
      <c r="KG103" s="79"/>
      <c r="KH103" s="79"/>
      <c r="KI103" s="79"/>
      <c r="KJ103" s="79"/>
      <c r="KK103" s="98"/>
      <c r="KL103" s="79"/>
      <c r="KM103" s="79"/>
      <c r="KN103" s="79"/>
      <c r="KO103" s="79"/>
      <c r="KP103" s="79"/>
      <c r="KQ103" s="79"/>
      <c r="KR103" s="79"/>
      <c r="KS103" s="96"/>
      <c r="KT103" s="96"/>
      <c r="KU103" s="96"/>
      <c r="KV103" s="96"/>
      <c r="KW103" s="93"/>
      <c r="KX103" s="79"/>
      <c r="KY103" s="79"/>
      <c r="KZ103" s="79"/>
      <c r="LA103" s="79"/>
      <c r="LB103" s="79"/>
      <c r="LC103" s="96"/>
      <c r="LD103" s="93"/>
      <c r="LE103" s="94"/>
      <c r="LF103" s="99"/>
      <c r="LG103" s="75"/>
      <c r="LH103" s="93"/>
      <c r="LI103" s="79"/>
      <c r="LJ103" s="74"/>
      <c r="LK103" s="74"/>
      <c r="LL103" s="74"/>
      <c r="LM103" s="100"/>
      <c r="LN103" s="95"/>
      <c r="LO103" s="79"/>
      <c r="LP103" s="79"/>
      <c r="LQ103" s="79"/>
      <c r="LR103" s="96"/>
      <c r="LS103" s="93"/>
      <c r="LT103" s="79"/>
      <c r="LU103" s="79"/>
      <c r="LV103" s="79"/>
      <c r="LW103" s="79"/>
      <c r="LX103" s="79">
        <v>0.1</v>
      </c>
      <c r="LY103" s="79"/>
      <c r="LZ103" s="79"/>
      <c r="MA103" s="97"/>
      <c r="MB103" s="95"/>
      <c r="MC103" s="79"/>
      <c r="MD103" s="79"/>
      <c r="ME103" s="79"/>
      <c r="MF103" s="79"/>
      <c r="MG103" s="79"/>
      <c r="MH103" s="79"/>
      <c r="MI103" s="79"/>
      <c r="MJ103" s="79"/>
      <c r="MK103" s="79"/>
      <c r="ML103" s="79"/>
      <c r="MM103" s="79"/>
      <c r="MN103" s="98"/>
      <c r="MO103" s="98"/>
      <c r="MP103" s="96"/>
      <c r="MQ103" s="93"/>
      <c r="MR103" s="79"/>
      <c r="MS103" s="79">
        <v>0.1</v>
      </c>
      <c r="MT103" s="79"/>
      <c r="MU103" s="79"/>
      <c r="MV103" s="98"/>
      <c r="MW103" s="79"/>
      <c r="MX103" s="79"/>
      <c r="MY103" s="79"/>
      <c r="MZ103" s="79"/>
      <c r="NA103" s="79"/>
      <c r="NB103" s="79"/>
      <c r="NC103" s="79"/>
      <c r="ND103" s="96"/>
      <c r="NE103" s="96"/>
      <c r="NF103" s="96"/>
      <c r="NG103" s="96"/>
      <c r="NH103" s="93"/>
      <c r="NI103" s="79"/>
      <c r="NJ103" s="79"/>
      <c r="NK103" s="79"/>
      <c r="NL103" s="79"/>
      <c r="NM103" s="79"/>
      <c r="NN103" s="94"/>
      <c r="NO103" s="93"/>
      <c r="NP103" s="80"/>
      <c r="NQ103" s="124" t="s">
        <v>789</v>
      </c>
      <c r="NR103" s="102" t="s">
        <v>794</v>
      </c>
      <c r="NS103" s="102"/>
      <c r="NT103" s="102" t="s">
        <v>582</v>
      </c>
      <c r="NU103" s="102"/>
      <c r="NV103" s="104">
        <v>43720</v>
      </c>
      <c r="NW103" s="102" t="s">
        <v>525</v>
      </c>
      <c r="NX103" s="133" t="s">
        <v>795</v>
      </c>
      <c r="NY103" s="129" t="s">
        <v>791</v>
      </c>
      <c r="NZ103" s="133" t="s">
        <v>795</v>
      </c>
      <c r="OA103" s="134"/>
      <c r="OB103" s="134"/>
      <c r="OC103" s="134"/>
      <c r="OD103" s="108">
        <f t="shared" si="162"/>
        <v>72</v>
      </c>
      <c r="OE103" s="109">
        <v>3</v>
      </c>
      <c r="OF103" s="110">
        <f t="shared" si="163"/>
        <v>1000</v>
      </c>
      <c r="OG103" s="109">
        <v>1</v>
      </c>
      <c r="OH103" s="111">
        <f>ROUND(AVERAGEIF($ES$9:$ES$497,$ES103,EV$9:EV$497),0)</f>
        <v>70</v>
      </c>
      <c r="OI103" s="112">
        <f>ROUND(AVERAGEIF($ES$9:$ES$497,$ES103,EW$9:EW$497),0)</f>
        <v>29</v>
      </c>
      <c r="OJ103" s="112">
        <f>ROUND(AVERAGEIF($ES$9:$ES$497,$ES103,EX$9:EX$497),0)</f>
        <v>62</v>
      </c>
      <c r="OK103" s="112">
        <f>ROUND(AVERAGEIF($ES$9:$ES$497,$ES103,EY$9:EY$497),0)</f>
        <v>34</v>
      </c>
      <c r="OL103" s="112">
        <f>ROUND(AVERAGEIF($ES$9:$ES$497,$ES103,EZ$9:EZ$497),0)</f>
        <v>10</v>
      </c>
      <c r="OM103" s="112">
        <f>ROUND(AVERAGEIF($ES$9:$ES$497,$ES103,FA$9:FA$497),0)</f>
        <v>10</v>
      </c>
      <c r="ON103" s="112">
        <f>ROUND(AVERAGEIF($ES$9:$ES$497,$ES103,FB$9:FB$497),0)</f>
        <v>53</v>
      </c>
      <c r="OO103" s="112">
        <f>ROUND(AVERAGEIF($ES$9:$ES$497,$ES103,FC$9:FC$497),0)</f>
        <v>56</v>
      </c>
      <c r="OP103" s="112">
        <f>ROUND(AVERAGEIF($ES$9:$ES$497,$ES103,FD$9:FD$497),0)</f>
        <v>72</v>
      </c>
      <c r="OQ103" s="113">
        <f>ROUND(AVERAGEIF($ES$9:$ES$497,$ES103,FE$9:FE$497),0)</f>
        <v>118</v>
      </c>
      <c r="OR103" s="114">
        <f>ROUND(EV103/MAX(EV$9:EV$497)*100,0)</f>
        <v>41</v>
      </c>
      <c r="OS103" s="115">
        <f>ROUND(EW103/MAX(EW$9:EW$497)*100,0)</f>
        <v>20</v>
      </c>
      <c r="OT103" s="115">
        <f>ROUND(EX103/MAX(EX$9:EX$497)*100,0)</f>
        <v>44</v>
      </c>
      <c r="OU103" s="115">
        <f>ROUND(EY103/MAX(EY$9:EY$497)*100,0)</f>
        <v>23</v>
      </c>
      <c r="OV103" s="115">
        <f>ROUND(EZ103/MAX(EZ$9:EZ$497)*100,0)</f>
        <v>8</v>
      </c>
      <c r="OW103" s="115">
        <f>ROUND(FA103/MAX(FA$9:FA$497)*100,0)</f>
        <v>9</v>
      </c>
      <c r="OX103" s="115">
        <f>ROUND(FB103/MAX(FB$9:FB$497)*100,0)</f>
        <v>43</v>
      </c>
      <c r="OY103" s="116">
        <f>ROUND(FC103/MAX(FC$9:FC$497)*100,0)</f>
        <v>50</v>
      </c>
      <c r="OZ103" s="115">
        <f>ROUND(FD103/MAX(FD$9:FD$497)*100,0)</f>
        <v>43</v>
      </c>
      <c r="PA103" s="117">
        <f>ROUND(FE103/MAX(FE$9:FE$497)*100,0)</f>
        <v>51</v>
      </c>
      <c r="PB103" s="118">
        <f t="shared" si="164"/>
        <v>413</v>
      </c>
      <c r="PC103" s="115">
        <f t="shared" si="165"/>
        <v>305</v>
      </c>
      <c r="PD103" s="115">
        <f t="shared" si="166"/>
        <v>437</v>
      </c>
      <c r="PE103" s="115">
        <f t="shared" si="167"/>
        <v>513</v>
      </c>
      <c r="PF103" s="115">
        <f t="shared" si="168"/>
        <v>293</v>
      </c>
      <c r="PG103" s="119">
        <f t="shared" si="169"/>
        <v>238</v>
      </c>
      <c r="PH103" s="118">
        <f>ROUND(PB103/MAX(PB$9:PB$497)*100,0)</f>
        <v>49</v>
      </c>
      <c r="PI103" s="115">
        <f>ROUND(PC103/MAX(PC$9:PC$497)*100,0)</f>
        <v>37</v>
      </c>
      <c r="PJ103" s="115">
        <f>ROUND(PD103/MAX(PD$9:PD$497)*100,0)</f>
        <v>46</v>
      </c>
      <c r="PK103" s="115">
        <f>ROUND(PE103/MAX(PE$9:PE$497)*100,0)</f>
        <v>51</v>
      </c>
      <c r="PL103" s="115">
        <f>ROUND(PF103/MAX(PF$9:PF$497)*100,0)</f>
        <v>41</v>
      </c>
      <c r="PM103" s="119">
        <f>ROUND(PG103/MAX(PG$9:PG$497)*100,0)</f>
        <v>35</v>
      </c>
      <c r="PN103" s="118">
        <f>RANK(PH103,PH$9:PH$497,0)</f>
        <v>190</v>
      </c>
      <c r="PO103" s="115">
        <f>RANK(PI103,PI$9:PI$497,0)</f>
        <v>239</v>
      </c>
      <c r="PP103" s="115">
        <f>RANK(PJ103,PJ$9:PJ$497,0)</f>
        <v>229</v>
      </c>
      <c r="PQ103" s="115">
        <f>RANK(PK103,PK$9:PK$497,0)</f>
        <v>161</v>
      </c>
      <c r="PR103" s="115">
        <f>RANK(PL103,PL$9:PL$497,0)</f>
        <v>256</v>
      </c>
      <c r="PS103" s="119">
        <f>RANK(PM103,PM$9:PM$497,0)</f>
        <v>267</v>
      </c>
      <c r="PT103" s="120">
        <f>ROUND(FZ103/MAX(FZ$9:FZ$497)*100,0)</f>
        <v>74</v>
      </c>
      <c r="PU103" s="115">
        <f>ROUND(GA103/MAX(GA$9:GA$497)*100,0)</f>
        <v>26</v>
      </c>
      <c r="PV103" s="115">
        <f>ROUND(GB103/MAX(GB$9:GB$497)*100,0)</f>
        <v>72</v>
      </c>
      <c r="PW103" s="115">
        <f>ROUND(GC103/MAX(GC$9:GC$497)*100,0)</f>
        <v>50</v>
      </c>
      <c r="PX103" s="115">
        <f>ROUND(GD103/MAX(GD$9:GD$497)*100,0)</f>
        <v>11</v>
      </c>
      <c r="PY103" s="115">
        <f>ROUND(GE103/MAX(GE$9:GE$497)*100,0)</f>
        <v>11</v>
      </c>
      <c r="PZ103" s="115">
        <f>ROUND(GF103/MAX(GF$9:GF$497)*100,0)</f>
        <v>50</v>
      </c>
      <c r="QA103" s="116">
        <f>ROUND(GG103/MAX(GG$9:GG$497)*100,0)</f>
        <v>74</v>
      </c>
      <c r="QB103" s="115">
        <f>ROUND(GH103/MAX(GH$9:GH$497)*100,0)</f>
        <v>52</v>
      </c>
      <c r="QC103" s="121">
        <f>ROUND(GI103/MAX(GI$9:GI$497)*100,0)</f>
        <v>74</v>
      </c>
      <c r="QD103" s="120">
        <f>ROUND(AVERAGEIF($ES$9:$ES$497,$ES103,PT$9:PT$497),0)</f>
        <v>52</v>
      </c>
      <c r="QE103" s="120">
        <f>ROUND(AVERAGEIF($ES$9:$ES$497,$ES103,PU$9:PU$497),0)</f>
        <v>21</v>
      </c>
      <c r="QF103" s="120">
        <f>ROUND(AVERAGEIF($ES$9:$ES$497,$ES103,PV$9:PV$497),0)</f>
        <v>60</v>
      </c>
      <c r="QG103" s="120">
        <f>ROUND(AVERAGEIF($ES$9:$ES$497,$ES103,PW$9:PW$497),0)</f>
        <v>35</v>
      </c>
      <c r="QH103" s="120">
        <f>ROUND(AVERAGEIF($ES$9:$ES$497,$ES103,PX$9:PX$497),0)</f>
        <v>8</v>
      </c>
      <c r="QI103" s="120">
        <f>ROUND(AVERAGEIF($ES$9:$ES$497,$ES103,PY$9:PY$497),0)</f>
        <v>9</v>
      </c>
      <c r="QJ103" s="120">
        <f>ROUND(AVERAGEIF($ES$9:$ES$497,$ES103,PZ$9:PZ$497),0)</f>
        <v>35</v>
      </c>
      <c r="QK103" s="120">
        <f>ROUND(AVERAGEIF($ES$9:$ES$497,$ES103,QA$9:QA$497),0)</f>
        <v>46</v>
      </c>
      <c r="QL103" s="120">
        <f>ROUND(AVERAGEIF($ES$9:$ES$497,$ES103,QB$9:QB$497),0)</f>
        <v>43</v>
      </c>
      <c r="QM103" s="120">
        <f>ROUND(AVERAGEIF($ES$9:$ES$497,$ES103,QC$9:QC$497),0)</f>
        <v>53</v>
      </c>
      <c r="QN103" s="114">
        <f t="shared" si="183"/>
        <v>712</v>
      </c>
      <c r="QO103" s="115">
        <f t="shared" si="184"/>
        <v>468</v>
      </c>
      <c r="QP103" s="115">
        <f t="shared" si="185"/>
        <v>756</v>
      </c>
      <c r="QQ103" s="115">
        <f t="shared" si="186"/>
        <v>934</v>
      </c>
      <c r="QR103" s="115">
        <f t="shared" si="187"/>
        <v>620</v>
      </c>
      <c r="QS103" s="119">
        <f t="shared" si="188"/>
        <v>394</v>
      </c>
      <c r="QT103" s="114">
        <f>ROUND((QN103-MIN(QN$9:QN$497))/(MAX(QN$9:QN$497)-MIN(QN$9:QN$497))*100,0)</f>
        <v>75</v>
      </c>
      <c r="QU103" s="115">
        <f>ROUND((QO103-MIN(QO$9:QO$497))/(MAX(QO$9:QO$497)-MIN(QO$9:QO$497))*100,0)</f>
        <v>37</v>
      </c>
      <c r="QV103" s="115">
        <f>ROUND((QP103-MIN(QP$9:QP$497))/(MAX(QP$9:QP$497)-MIN(QP$9:QP$497))*100,0)</f>
        <v>59</v>
      </c>
      <c r="QW103" s="115">
        <f>ROUND((QQ103-MIN(QQ$9:QQ$497))/(MAX(QQ$9:QQ$497)-MIN(QQ$9:QQ$497))*100,0)</f>
        <v>81</v>
      </c>
      <c r="QX103" s="115">
        <f>ROUND((QR103-MIN(QR$9:QR$497))/(MAX(QR$9:QR$497)-MIN(QR$9:QR$497))*100,0)</f>
        <v>66</v>
      </c>
      <c r="QY103" s="115">
        <f>ROUND((QS103-MIN(QS$9:QS$497))/(MAX(QS$9:QS$497)-MIN(QS$9:QS$497))*100,0)</f>
        <v>44</v>
      </c>
      <c r="QZ103" s="114">
        <f>RANK(QN103,QN$9:QN$497,0)</f>
        <v>8</v>
      </c>
      <c r="RA103" s="115">
        <f>RANK(QO103,QO$9:QO$497,0)</f>
        <v>99</v>
      </c>
      <c r="RB103" s="115">
        <f>RANK(QP103,QP$9:QP$497,0)</f>
        <v>24</v>
      </c>
      <c r="RC103" s="115">
        <f>RANK(QQ103,QQ$9:QQ$497,0)</f>
        <v>7</v>
      </c>
      <c r="RD103" s="115">
        <f>RANK(QR103,QR$9:QR$497,0)</f>
        <v>87</v>
      </c>
      <c r="RE103" s="115">
        <f>RANK(QS103,QS$9:QS$497,0)</f>
        <v>161</v>
      </c>
      <c r="RF103" s="122"/>
      <c r="RG103" s="115">
        <f>($RH$3*(IH103+IJ103)*100*100/MAX(EX$9:EX$497)*$RO$3) +($RH$3*(II103+IJ103)*100*100/MAX(EX$9:EX$497)*$RO$4) + ($RH$3*IK103*100*100/MAX(EX$9:EX$497)*0.098)</f>
        <v>14.958333333333332</v>
      </c>
      <c r="RH103" s="115">
        <f>($RH$4*IL103*100*100/MAX(EZ$9:EZ$497))*$RQ$3</f>
        <v>0</v>
      </c>
      <c r="RI103" s="115">
        <f>($RH$3*IM103*100*100/MAX(EY$9:EY$497))*$RQ$4</f>
        <v>0</v>
      </c>
      <c r="RJ103" s="115">
        <f>($RH$3*IN103*100*100/MAX(EX$9:EX$497))</f>
        <v>0</v>
      </c>
      <c r="RK103" s="115">
        <f>($RH$4*IO103*100*100/MAX(EZ$9:EZ$497))*$RQ$3</f>
        <v>0</v>
      </c>
      <c r="RL103" s="115">
        <f>(($RL$4*IP103*100*((100/MAX(EX$9:EX$497)+100/MAX(EZ$9:EZ$497))/2))+($RL$4*IQ103*100*((100/MAX(EX$9:EX$497)+100/MAX(EZ$9:EZ$497))/2))+($RL$4*IR103*100*((100/MAX(EX$9:EX$497)+100/MAX(EZ$9:EZ$497))/2))+($RL$4*IS103*100*((100/MAX(EX$9:EX$497)+100/MAX(EZ$9:EZ$497))/2))+($RL$4*IT103*100*((100/MAX(EX$9:EX$497)+100/MAX(EZ$9:EZ$497))/2))+($RL$4*IU103*100*((100/MAX(EX$9:EX$497)+100/MAX(EZ$9:EZ$497))/2))+($RL$4*IV103*100*((100/MAX(EX$9:EX$497)+100/MAX(EZ$9:EZ$497))/2))+($RL$4*IW103*100*((100/MAX(EX$9:EX$497)+100/MAX(EZ$9:EZ$497))/2)))*$RS$3</f>
        <v>0</v>
      </c>
      <c r="RM103" s="115">
        <f>(($RH$3*IX103*100*100/MAX(EX$9:EX$497))+($RH$3*IY103*100*100/MAX(EX$9:EX$497))+($RH$3*IZ103*100*100/MAX(EX$9:EX$497))+($RH$3*JA103*100*100/MAX(EX$9:EX$497))+($RH$3*JB103*100*100/MAX(EX$9:EX$497))+($RH$3*JC103*100*100/MAX(EX$9:EX$497))+($RH$3*JD103*100*100/MAX(EX$9:EX$497))+($RH$3*JE103*100*100/MAX(EX$9:EX$497)))*$RS$4</f>
        <v>0</v>
      </c>
      <c r="RN103" s="115">
        <f>(($RH$4*JF103*100*100/MAX(EZ$9:EZ$497)) + ($RH$4*JG103*100*100/MAX(EZ$9:EZ$497)) + ($RH$4*JH103*100*100/MAX(EZ$9:EZ$497)) + ($RH$4*JI103*100*100/MAX(EZ$9:EZ$497)) + ($RH$4*JJ103*100*100/MAX(EZ$9:EZ$497)) + ($RH$4*JK103*100*100/MAX(EZ$9:EZ$497)) + ($RH$4*JL103*100*100/MAX(EZ$9:EZ$497)) + ($RH$4*JM103*100*100/MAX(EZ$9:EZ$497)))*$RU$3</f>
        <v>0</v>
      </c>
      <c r="RO103" s="115">
        <f>(($RL$4*JN103*100*((100/MAX(EX$9:EX$497)+100/MAX(EZ$9:EZ$497))/2))+($RL$4*JO103*100*((100/MAX(EX$9:EX$497)+100/MAX(EZ$9:EZ$497))/2))+($RL$4*JP103*100*((100/MAX(EX$9:EX$497)+100/MAX(EZ$9:EZ$497))/2))+($RL$4*JQ103*100*((100/MAX(EX$9:EX$497)+100/MAX(EZ$9:EZ$497))/2))+($RL$4*JR103*100*((100/MAX(EX$9:EX$497)+100/MAX(EZ$9:EZ$497))/2))+($RL$4*JS103*100*((100/MAX(EX$9:EX$497)+100/MAX(EZ$9:EZ$497))/2))+($RL$4*JT103*100*((100/MAX(EX$9:EX$497)+100/MAX(EZ$9:EZ$497))/2))+($RL$4*JU103*100*((100/MAX(EX$9:EX$497)+100/MAX(EZ$9:EZ$497))/2))+($RL$4*JV103*100*((100/MAX(EX$9:EX$497)+100/MAX(EZ$9:EZ$497))/2))+($RL$4*JW103*100*((100/MAX(EX$9:EX$497)+100/MAX(EZ$9:EZ$497))/2))+($RL$4*JX103*100*((100/MAX(EX$9:EX$497)+100/MAX(EZ$9:EZ$497))/2))+($RL$4*JY103*100*((100/MAX(EX$9:EX$497)+100/MAX(EZ$9:EZ$497))/2))+($RL$4*JZ103*100*((100/MAX(EX$9:EX$497)+100/MAX(EZ$9:EZ$497))/2)))*$RW$3/2</f>
        <v>0</v>
      </c>
      <c r="RP103" s="119">
        <f>($RJ$3*KA103*100*100/MAX(FA$9:FA$497)) + ($RJ$3*KB103*100*100/MAX(FA$9:FA$497)/2) + ($RJ$3*KC103*100*100/MAX(FA$9:FA$497)/2) + ($RJ$3*KD103*100*100/MAX(FA$9:FA$497)/4) + ($RJ$3*KE103*100*100/MAX(FA$9:FA$497)/4)</f>
        <v>16.592920353982301</v>
      </c>
      <c r="RQ103" s="118">
        <f>($RL$4*KF103*100*((100/MAX(EX$9:EX$497)+100/MAX(EZ$9:EZ$497)))) * ($RO$3/2) + (($RL$4*KG103*100*((100/MAX(EX$9:EX$497)+100/MAX(EZ$9:EZ$497))))+($RL$4*KH103*100*((100/MAX(EX$9:EX$497)+100/MAX(EZ$9:EZ$497))))+($RL$4*KI103*100*((100/MAX(EX$9:EX$497)+100/MAX(EZ$9:EZ$497))))+($RL$4*KJ103*100*((100/MAX(EX$9:EX$497)+100/MAX(EZ$9:EZ$497))))+($RL$4*KK103*100*((100/MAX(EX$9:EX$497)+100/MAX(EZ$9:EZ$497))))+($RL$4*KL103*100*((100/MAX(EX$9:EX$497)+100/MAX(EZ$9:EZ$497))))+($RL$4*KM103*100*((100/MAX(EX$9:EX$497)+100/MAX(EZ$9:EZ$497))))+($RL$4*KN103*100*((100/MAX(EX$9:EX$497)+100/MAX(EZ$9:EZ$497))))+($RL$4*KO103*100*((100/MAX(EX$9:EX$497)+100/MAX(EZ$9:EZ$497))))+($RL$4*KP103*100*((100/MAX(EX$9:EX$497)+100/MAX(EZ$9:EZ$497))))+($RL$4*KQ103*100*((100/MAX(EX$9:EX$497)+100/MAX(EZ$9:EZ$497))))+($RL$4*KR103*100*((100/MAX(EX$9:EX$497)+100/MAX(EZ$9:EZ$497))))+($RL$4*KS103*100*((100/MAX(EX$9:EX$497)+100/MAX(EZ$9:EZ$497))))+($RL$4*KV103*100*((100/MAX(EX$9:EX$497)+100/MAX(EZ$9:EZ$497))))) * (($RO$3+$RO$4)/6)</f>
        <v>0</v>
      </c>
      <c r="RR103" s="115">
        <f>(($RL$4*KW103*100*((100/MAX(EX$9:EX$497)+100/MAX(EZ$9:EZ$497))))) * ($RO$3/2) + (($RL$4*KX103*100*((100/MAX(EX$9:EX$497)+100/MAX(EZ$9:EZ$497))))+($RL$4*KY103*100*((100/MAX(EX$9:EX$497)+100/MAX(EZ$9:EZ$497))))+($RL$4*KZ103*100*((100/MAX(EX$9:EX$497)+100/MAX(EZ$9:EZ$497))))+($RL$4*LA103*100*((100/MAX(EX$9:EX$497)+100/MAX(EZ$9:EZ$497))))+($RL$4*LB103*100*((100/MAX(EX$9:EX$497)+100/MAX(EZ$9:EZ$497))))+($RL$4*LC103*100*((100/MAX(EX$9:EX$497)+100/MAX(EZ$9:EZ$497))))) * (($RO$3+$RO$4)/6)</f>
        <v>0</v>
      </c>
      <c r="RS103" s="119">
        <f>(($RL$4*LD103*100*((100/MAX(EX$9:EX$497)+100/MAX(EZ$9:EZ$497))))+($RL$4*LE103*100*((100/MAX(EX$9:EX$497)+100/MAX(EZ$9:EZ$497))))) * (($RO$3+$RO$4)/6)</f>
        <v>0</v>
      </c>
      <c r="RT103" s="118">
        <f>($RJ$4*LH103*100*(100/MAX(EV$9:EV$497)))+($RJ$4*LI103*100*(100/MAX(EV$9:EV$497)))</f>
        <v>0</v>
      </c>
      <c r="RU103" s="119">
        <f>($RJ$4*LJ103*(100/MAX(EV$9:EV$497)))/2 + ($RL$3*LK103*(100/MAX(EW$9:EW$497))) + ($RJ$4*LL103*(100/MAX(EV$9:EV$497)))/4 + ($RL$3*LM103*(100/MAX(EW$9:EW$497)))</f>
        <v>0</v>
      </c>
      <c r="RV103" s="118">
        <f>($RJ$4*LN103*100*100/MAX(EV$9:EV$497)/2)+($RJ$4*LO103*100*100/MAX(EV$9:EV$497)/2)+($RJ$4*LP103*100*100/MAX(EV$9:EV$497))+($RJ$4*LQ103*100*100/MAX(EV$9:EV$497))+($RJ$4*LR103*100*100/MAX(EV$9:EV$497))</f>
        <v>0</v>
      </c>
      <c r="RW103" s="115">
        <f>($RJ$4*LS103*100*100/MAX(EV$9:EV$497)) + (($RJ$4*LT103*100*100/MAX(EV$9:EV$497))+($RJ$4*LU103*100*100/MAX(EV$9:EV$497))+($RJ$4*LV103*100*100/MAX(EV$9:EV$497))+($RJ$4*LW103*100*100/MAX(EV$9:EV$497))+($RJ$4*LX103*100*100/MAX(EV$9:EV$497))+($RJ$4*LY103*100*100/MAX(EV$9:EV$497))+($RJ$4*LZ103*100*100/MAX(EV$9:EV$497))+($RJ$4*MA103*100*100/MAX(EV$9:EV$497)))/2</f>
        <v>8.4269662921348321</v>
      </c>
      <c r="RX103" s="119">
        <f>($RJ$4*MB103*100*100/MAX(EV$9:EV$497))+($RJ$4*MC103*100*100/MAX(EV$9:EV$497))+($RJ$4*MD103*100*100/MAX(EV$9:EV$497))+($RJ$4*ME103*100*100/MAX(EV$9:EV$497))+($RJ$4*MF103*100*100/MAX(EV$9:EV$497))+($RJ$4*MG103*100*100/MAX(EV$9:EV$497))+($RJ$4*MH103*100*100/MAX(EV$9:EV$497))+($RJ$4*MI103*100*100/MAX(EV$9:EV$497))+($RJ$4*MJ103*100*100/MAX(EV$9:EV$497))+($RJ$4*MK103*100*100/MAX(EV$9:EV$497))+($RJ$4*ML103*100*100/MAX(EV$9:EV$497))+($RJ$4*MM103*100*100/MAX(EV$9:EV$497))+($RJ$4*MN103*100*100/MAX(EV$9:EV$497))</f>
        <v>0</v>
      </c>
      <c r="RY103" s="118">
        <f>($RJ$4*MQ103*100*100/MAX(EV$9:EV$497))/2 + (($RJ$4*MR103*100*100/MAX(EV$9:EV$497))+($RJ$4*MS103*100*100/MAX(EV$9:EV$497))+($RJ$4*MT103*100*100/MAX(EV$9:EV$497))+($RJ$4*MU103*100*100/MAX(EV$9:EV$497))+($RJ$4*MV103*100*100/MAX(EV$9:EV$497))+($RJ$4*MW103*100*100/MAX(EV$9:EV$497))+($RJ$4*MX103*100*100/MAX(EV$9:EV$497))+($RJ$4*MY103*100*100/MAX(EV$9:EV$497))+($RJ$4*MZ103*100*100/MAX(EV$9:EV$497))+($RJ$4*NA103*100*100/MAX(EV$9:EV$497))+($RJ$4*NB103*100*100/MAX(EV$9:EV$497))+($RJ$4*NC103*100*100/MAX(EV$9:EV$497))+($RJ$4*ND103*100*100/MAX(EV$9:EV$497))+($RJ$4*NG103*100*100/MAX(EV$9:EV$497)))/4</f>
        <v>4.213483146067416</v>
      </c>
      <c r="RZ103" s="115">
        <f>($RJ$4*NH103*100*100/MAX(EV$9:EV$497))/2 + (($RJ$4*NI103*100*100/MAX(EV$9:EV$497))+($RJ$4*NJ103*100*100/MAX(EV$9:EV$497))+($RJ$4*NK103*100*100/MAX(EV$9:EV$497))+($RJ$4*NL103*100*100/MAX(EV$9:EV$497))+($RJ$4*NM103*100*100/MAX(EV$9:EV$497))+($RJ$4*NN103*100*100/MAX(EV$9:EV$497)))/4</f>
        <v>0</v>
      </c>
      <c r="SA103" s="117">
        <f>(($RJ$4*NO103*100*100/MAX(EV$9:EV$497))+($RJ$4*NP103*100*100/MAX(EV$9:EV$497)))/4</f>
        <v>0</v>
      </c>
      <c r="SB103" s="118">
        <f t="shared" si="170"/>
        <v>44.191703125517883</v>
      </c>
      <c r="SC103" s="115">
        <f t="shared" si="171"/>
        <v>17.486423220973784</v>
      </c>
      <c r="SD103" s="115">
        <f t="shared" si="172"/>
        <v>3.160112359550562</v>
      </c>
      <c r="SE103" s="115">
        <f t="shared" si="173"/>
        <v>17.486423220973784</v>
      </c>
      <c r="SF103" s="115">
        <f t="shared" si="174"/>
        <v>3.160112359550562</v>
      </c>
      <c r="SG103" s="115">
        <f t="shared" si="175"/>
        <v>45.826290146166848</v>
      </c>
      <c r="SH103" s="115">
        <f>ROUND(SB103/MAX(SB$9:SB$497)*100,0)</f>
        <v>56</v>
      </c>
      <c r="SI103" s="115">
        <f>ROUND(SC103/MAX(SC$9:SC$497)*100,0)</f>
        <v>27</v>
      </c>
      <c r="SJ103" s="115">
        <f>ROUND(SD103/MAX(SD$9:SD$497)*100,0)</f>
        <v>5</v>
      </c>
      <c r="SK103" s="115">
        <f>ROUND(SE103/MAX(SE$9:SE$497)*100,0)</f>
        <v>14</v>
      </c>
      <c r="SL103" s="115">
        <f>ROUND(SF103/MAX(SF$9:SF$497)*100,0)</f>
        <v>8</v>
      </c>
      <c r="SM103" s="121">
        <f>ROUND(SG103/MAX(SG$9:SG$497)*100,0)</f>
        <v>43</v>
      </c>
      <c r="SN103" s="115">
        <f>ROUND(AVERAGEIF($ES$9:$ES$497,$ES103,SH$9:SH$497),0)</f>
        <v>26</v>
      </c>
      <c r="SO103" s="115">
        <f>ROUND(AVERAGEIF($ES$9:$ES$497,$ES103,SI$9:SI$497),0)</f>
        <v>26</v>
      </c>
      <c r="SP103" s="115">
        <f>ROUND(AVERAGEIF($ES$9:$ES$497,$ES103,SJ$9:SJ$497),0)</f>
        <v>3</v>
      </c>
      <c r="SQ103" s="115">
        <f>ROUND(AVERAGEIF($ES$9:$ES$497,$ES103,SK$9:SK$497),0)</f>
        <v>21</v>
      </c>
      <c r="SR103" s="115">
        <f>ROUND(AVERAGEIF($ES$9:$ES$497,$ES103,SL$9:SL$497),0)</f>
        <v>5</v>
      </c>
      <c r="SS103" s="121">
        <f>ROUND(AVERAGEIF($ES$9:$ES$497,$ES103,SM$9:SM$497),0)</f>
        <v>5</v>
      </c>
      <c r="ST103" s="114">
        <f>RANK(SB103,SB$9:SB$497,0)</f>
        <v>58</v>
      </c>
      <c r="SU103" s="115">
        <f>RANK(SC103,SC$9:SC$497,0)</f>
        <v>112</v>
      </c>
      <c r="SV103" s="115">
        <f>RANK(SD103,SD$9:SD$497,0)</f>
        <v>139</v>
      </c>
      <c r="SW103" s="115">
        <f>RANK(SE103,SE$9:SE$497,0)</f>
        <v>141</v>
      </c>
      <c r="SX103" s="115">
        <f>RANK(SF103,SF$9:SF$497,0)</f>
        <v>92</v>
      </c>
      <c r="SY103" s="115">
        <f>RANK(SG103,SG$9:SG$497,0)</f>
        <v>38</v>
      </c>
      <c r="SZ103" s="115">
        <f>COUNTIFS(SB$9:SB$497,"&gt;"&amp;SB103,$ES$9:$ES$497,$ES103)+1</f>
        <v>12</v>
      </c>
      <c r="TA103" s="115">
        <f>COUNTIFS(SC$9:SC$497,"&gt;"&amp;SC103,$ES$9:$ES$497,$ES103)+1</f>
        <v>40</v>
      </c>
      <c r="TB103" s="115">
        <f>COUNTIFS(SD$9:SD$497,"&gt;"&amp;SD103,$ES$9:$ES$497,$ES103)+1</f>
        <v>18</v>
      </c>
      <c r="TC103" s="115">
        <f>COUNTIFS(SE$9:SE$497,"&gt;"&amp;SE103,$ES$9:$ES$497,$ES103)+1</f>
        <v>44</v>
      </c>
      <c r="TD103" s="115">
        <f>COUNTIFS(SF$9:SF$497,"&gt;"&amp;SF103,$ES$9:$ES$497,$ES103)+1</f>
        <v>18</v>
      </c>
      <c r="TE103" s="117">
        <f>COUNTIFS(SG$9:SG$497,"&gt;"&amp;SG103,$ES$9:$ES$497,$ES103)+1</f>
        <v>1</v>
      </c>
      <c r="TF103" s="118">
        <f t="shared" si="176"/>
        <v>107</v>
      </c>
      <c r="TG103" s="115">
        <f t="shared" si="177"/>
        <v>76</v>
      </c>
      <c r="TH103" s="115">
        <f t="shared" si="178"/>
        <v>42</v>
      </c>
      <c r="TI103" s="115">
        <f t="shared" si="179"/>
        <v>60</v>
      </c>
      <c r="TJ103" s="115">
        <f t="shared" si="180"/>
        <v>59</v>
      </c>
      <c r="TK103" s="115">
        <f t="shared" si="181"/>
        <v>84</v>
      </c>
      <c r="TL103" s="117">
        <f t="shared" si="182"/>
        <v>78</v>
      </c>
      <c r="TM103" s="118">
        <f>ROUND(TF103/MAX(TF$9:TF$497)*100,0)</f>
        <v>59</v>
      </c>
      <c r="TN103" s="115">
        <f>ROUND(TG103/MAX(TG$9:TG$497)*100,0)</f>
        <v>42</v>
      </c>
      <c r="TO103" s="115">
        <f>ROUND(TH103/MAX(TH$9:TH$497)*100,0)</f>
        <v>23</v>
      </c>
      <c r="TP103" s="115">
        <f>ROUND(TI103/MAX(TI$9:TI$497)*100,0)</f>
        <v>33</v>
      </c>
      <c r="TQ103" s="115">
        <f>ROUND(TJ103/MAX(TJ$9:TJ$497)*100,0)</f>
        <v>30</v>
      </c>
      <c r="TR103" s="115">
        <f>ROUND(TK103/MAX(TK$9:TK$497)*100,0)</f>
        <v>43</v>
      </c>
      <c r="TS103" s="119">
        <f>ROUND(TL103/MAX(TL$9:TL$497)*100,0)</f>
        <v>40</v>
      </c>
      <c r="TT103" s="120">
        <f>RANK(TM103,TM$9:TM$497,0)</f>
        <v>106</v>
      </c>
      <c r="TU103" s="115">
        <f>RANK(TN103,TN$9:TN$497,0)</f>
        <v>119</v>
      </c>
      <c r="TV103" s="115">
        <f>RANK(TO103,TO$9:TO$497,0)</f>
        <v>230</v>
      </c>
      <c r="TW103" s="115">
        <f>RANK(TP103,TP$9:TP$497,0)</f>
        <v>191</v>
      </c>
      <c r="TX103" s="115">
        <f>RANK(TQ103,TQ$9:TQ$497,0)</f>
        <v>149</v>
      </c>
      <c r="TY103" s="115">
        <f>RANK(TR103,TR$9:TR$497,0)</f>
        <v>68</v>
      </c>
      <c r="TZ103" s="121">
        <f>RANK(TS103,TS$9:TS$497,0)</f>
        <v>63</v>
      </c>
      <c r="UA103" s="132"/>
      <c r="UB103" s="7" t="s">
        <v>1</v>
      </c>
    </row>
    <row r="104" spans="1:548" x14ac:dyDescent="0.15">
      <c r="A104" s="183">
        <v>96</v>
      </c>
      <c r="B104" s="203" t="s">
        <v>794</v>
      </c>
      <c r="C104" s="63"/>
      <c r="D104" s="63"/>
      <c r="E104" s="64" t="s">
        <v>518</v>
      </c>
      <c r="F104" s="65">
        <v>47</v>
      </c>
      <c r="G104" s="65" t="s">
        <v>519</v>
      </c>
      <c r="H104" s="65"/>
      <c r="I104" s="66" t="s">
        <v>521</v>
      </c>
      <c r="J104" s="67" t="s">
        <v>521</v>
      </c>
      <c r="K104" s="67" t="s">
        <v>521</v>
      </c>
      <c r="L104" s="67" t="s">
        <v>521</v>
      </c>
      <c r="M104" s="67" t="s">
        <v>521</v>
      </c>
      <c r="N104" s="67" t="s">
        <v>521</v>
      </c>
      <c r="O104" s="67" t="s">
        <v>521</v>
      </c>
      <c r="P104" s="67" t="s">
        <v>521</v>
      </c>
      <c r="Q104" s="67" t="s">
        <v>521</v>
      </c>
      <c r="R104" s="68" t="s">
        <v>521</v>
      </c>
      <c r="S104" s="69" t="s">
        <v>521</v>
      </c>
      <c r="T104" s="67" t="s">
        <v>521</v>
      </c>
      <c r="U104" s="67" t="s">
        <v>521</v>
      </c>
      <c r="V104" s="67" t="s">
        <v>521</v>
      </c>
      <c r="W104" s="67" t="s">
        <v>521</v>
      </c>
      <c r="X104" s="67" t="s">
        <v>521</v>
      </c>
      <c r="Y104" s="67" t="s">
        <v>521</v>
      </c>
      <c r="Z104" s="67" t="s">
        <v>521</v>
      </c>
      <c r="AA104" s="67" t="s">
        <v>521</v>
      </c>
      <c r="AB104" s="68" t="s">
        <v>521</v>
      </c>
      <c r="AC104" s="69" t="s">
        <v>521</v>
      </c>
      <c r="AD104" s="67" t="s">
        <v>521</v>
      </c>
      <c r="AE104" s="67" t="s">
        <v>521</v>
      </c>
      <c r="AF104" s="67" t="s">
        <v>521</v>
      </c>
      <c r="AG104" s="67" t="s">
        <v>521</v>
      </c>
      <c r="AH104" s="67" t="s">
        <v>521</v>
      </c>
      <c r="AI104" s="67" t="s">
        <v>521</v>
      </c>
      <c r="AJ104" s="67" t="s">
        <v>521</v>
      </c>
      <c r="AK104" s="67" t="s">
        <v>520</v>
      </c>
      <c r="AL104" s="68" t="s">
        <v>520</v>
      </c>
      <c r="AM104" s="69" t="s">
        <v>520</v>
      </c>
      <c r="AN104" s="67" t="s">
        <v>520</v>
      </c>
      <c r="AO104" s="67" t="s">
        <v>520</v>
      </c>
      <c r="AP104" s="67" t="s">
        <v>521</v>
      </c>
      <c r="AQ104" s="67" t="s">
        <v>521</v>
      </c>
      <c r="AR104" s="67" t="s">
        <v>521</v>
      </c>
      <c r="AS104" s="67" t="s">
        <v>521</v>
      </c>
      <c r="AT104" s="67" t="s">
        <v>521</v>
      </c>
      <c r="AU104" s="67" t="s">
        <v>521</v>
      </c>
      <c r="AV104" s="68" t="s">
        <v>521</v>
      </c>
      <c r="AW104" s="69" t="s">
        <v>521</v>
      </c>
      <c r="AX104" s="67" t="s">
        <v>521</v>
      </c>
      <c r="AY104" s="67" t="s">
        <v>521</v>
      </c>
      <c r="AZ104" s="67" t="s">
        <v>521</v>
      </c>
      <c r="BA104" s="67" t="s">
        <v>521</v>
      </c>
      <c r="BB104" s="67" t="s">
        <v>521</v>
      </c>
      <c r="BC104" s="67" t="s">
        <v>521</v>
      </c>
      <c r="BD104" s="67" t="s">
        <v>521</v>
      </c>
      <c r="BE104" s="67" t="s">
        <v>521</v>
      </c>
      <c r="BF104" s="68" t="s">
        <v>521</v>
      </c>
      <c r="BG104" s="69" t="s">
        <v>521</v>
      </c>
      <c r="BH104" s="67" t="s">
        <v>521</v>
      </c>
      <c r="BI104" s="67" t="s">
        <v>521</v>
      </c>
      <c r="BJ104" s="67" t="s">
        <v>521</v>
      </c>
      <c r="BK104" s="67" t="s">
        <v>521</v>
      </c>
      <c r="BL104" s="67" t="s">
        <v>521</v>
      </c>
      <c r="BM104" s="67" t="s">
        <v>521</v>
      </c>
      <c r="BN104" s="67" t="s">
        <v>521</v>
      </c>
      <c r="BO104" s="67" t="s">
        <v>521</v>
      </c>
      <c r="BP104" s="68" t="s">
        <v>521</v>
      </c>
      <c r="BQ104" s="70" t="s">
        <v>521</v>
      </c>
      <c r="BR104" s="67" t="s">
        <v>521</v>
      </c>
      <c r="BS104" s="67" t="s">
        <v>521</v>
      </c>
      <c r="BT104" s="67" t="s">
        <v>521</v>
      </c>
      <c r="BU104" s="67" t="s">
        <v>521</v>
      </c>
      <c r="BV104" s="67" t="s">
        <v>521</v>
      </c>
      <c r="BW104" s="67" t="s">
        <v>521</v>
      </c>
      <c r="BX104" s="67" t="s">
        <v>521</v>
      </c>
      <c r="BY104" s="67" t="s">
        <v>521</v>
      </c>
      <c r="BZ104" s="68" t="s">
        <v>521</v>
      </c>
      <c r="CA104" s="69" t="s">
        <v>521</v>
      </c>
      <c r="CB104" s="67" t="s">
        <v>521</v>
      </c>
      <c r="CC104" s="67" t="s">
        <v>521</v>
      </c>
      <c r="CD104" s="67" t="s">
        <v>521</v>
      </c>
      <c r="CE104" s="67" t="s">
        <v>521</v>
      </c>
      <c r="CF104" s="67" t="s">
        <v>521</v>
      </c>
      <c r="CG104" s="67" t="s">
        <v>521</v>
      </c>
      <c r="CH104" s="67" t="s">
        <v>521</v>
      </c>
      <c r="CI104" s="67" t="s">
        <v>521</v>
      </c>
      <c r="CJ104" s="68" t="s">
        <v>521</v>
      </c>
      <c r="CK104" s="69" t="s">
        <v>521</v>
      </c>
      <c r="CL104" s="67" t="s">
        <v>521</v>
      </c>
      <c r="CM104" s="67" t="s">
        <v>521</v>
      </c>
      <c r="CN104" s="67" t="s">
        <v>521</v>
      </c>
      <c r="CO104" s="67" t="s">
        <v>521</v>
      </c>
      <c r="CP104" s="67" t="s">
        <v>521</v>
      </c>
      <c r="CQ104" s="67" t="s">
        <v>521</v>
      </c>
      <c r="CR104" s="67" t="s">
        <v>521</v>
      </c>
      <c r="CS104" s="67" t="s">
        <v>521</v>
      </c>
      <c r="CT104" s="68" t="s">
        <v>521</v>
      </c>
      <c r="CU104" s="69" t="s">
        <v>521</v>
      </c>
      <c r="CV104" s="67" t="s">
        <v>521</v>
      </c>
      <c r="CW104" s="67" t="s">
        <v>521</v>
      </c>
      <c r="CX104" s="67" t="s">
        <v>521</v>
      </c>
      <c r="CY104" s="67" t="s">
        <v>521</v>
      </c>
      <c r="CZ104" s="67" t="s">
        <v>521</v>
      </c>
      <c r="DA104" s="67" t="s">
        <v>521</v>
      </c>
      <c r="DB104" s="67" t="s">
        <v>521</v>
      </c>
      <c r="DC104" s="67" t="s">
        <v>521</v>
      </c>
      <c r="DD104" s="68" t="s">
        <v>521</v>
      </c>
      <c r="DE104" s="69" t="s">
        <v>521</v>
      </c>
      <c r="DF104" s="71" t="s">
        <v>521</v>
      </c>
      <c r="DG104" s="67" t="s">
        <v>521</v>
      </c>
      <c r="DH104" s="67" t="s">
        <v>521</v>
      </c>
      <c r="DI104" s="67" t="s">
        <v>521</v>
      </c>
      <c r="DJ104" s="67" t="s">
        <v>521</v>
      </c>
      <c r="DK104" s="67" t="s">
        <v>521</v>
      </c>
      <c r="DL104" s="67" t="s">
        <v>521</v>
      </c>
      <c r="DM104" s="67" t="s">
        <v>521</v>
      </c>
      <c r="DN104" s="68" t="s">
        <v>521</v>
      </c>
      <c r="DO104" s="70" t="s">
        <v>521</v>
      </c>
      <c r="DP104" s="71" t="s">
        <v>521</v>
      </c>
      <c r="DQ104" s="67" t="s">
        <v>521</v>
      </c>
      <c r="DR104" s="67" t="s">
        <v>521</v>
      </c>
      <c r="DS104" s="67" t="s">
        <v>521</v>
      </c>
      <c r="DT104" s="67" t="s">
        <v>521</v>
      </c>
      <c r="DU104" s="67" t="s">
        <v>521</v>
      </c>
      <c r="DV104" s="67" t="s">
        <v>521</v>
      </c>
      <c r="DW104" s="67" t="s">
        <v>521</v>
      </c>
      <c r="DX104" s="72" t="s">
        <v>521</v>
      </c>
      <c r="DY104" s="73" t="s">
        <v>522</v>
      </c>
      <c r="DZ104" s="74">
        <v>2</v>
      </c>
      <c r="EA104" s="74">
        <v>3</v>
      </c>
      <c r="EB104" s="74">
        <v>3</v>
      </c>
      <c r="EC104" s="75">
        <v>4</v>
      </c>
      <c r="ED104" s="76" t="s">
        <v>522</v>
      </c>
      <c r="EE104" s="74">
        <f t="shared" si="132"/>
        <v>2</v>
      </c>
      <c r="EF104" s="74">
        <f t="shared" si="133"/>
        <v>6</v>
      </c>
      <c r="EG104" s="74">
        <f t="shared" si="134"/>
        <v>18</v>
      </c>
      <c r="EH104" s="77">
        <f t="shared" si="135"/>
        <v>72</v>
      </c>
      <c r="EI104" s="73">
        <v>30</v>
      </c>
      <c r="EJ104" s="74">
        <v>50</v>
      </c>
      <c r="EK104" s="74">
        <v>90</v>
      </c>
      <c r="EL104" s="74">
        <v>150</v>
      </c>
      <c r="EM104" s="75">
        <v>450</v>
      </c>
      <c r="EN104" s="78">
        <v>1</v>
      </c>
      <c r="EO104" s="79">
        <f t="shared" si="136"/>
        <v>0.83333333333333337</v>
      </c>
      <c r="EP104" s="79">
        <f t="shared" si="137"/>
        <v>0.5</v>
      </c>
      <c r="EQ104" s="79">
        <f t="shared" si="138"/>
        <v>0.27777777777777779</v>
      </c>
      <c r="ER104" s="80">
        <f t="shared" si="139"/>
        <v>0.20833333333333334</v>
      </c>
      <c r="ES104" s="128" t="s">
        <v>564</v>
      </c>
      <c r="ET104" s="82"/>
      <c r="EU104" s="83">
        <v>4</v>
      </c>
      <c r="EV104" s="73">
        <v>43</v>
      </c>
      <c r="EW104" s="74">
        <v>29</v>
      </c>
      <c r="EX104" s="74">
        <v>24</v>
      </c>
      <c r="EY104" s="74">
        <v>23</v>
      </c>
      <c r="EZ104" s="74">
        <v>13</v>
      </c>
      <c r="FA104" s="74">
        <v>15</v>
      </c>
      <c r="FB104" s="74">
        <v>43</v>
      </c>
      <c r="FC104" s="74">
        <v>33</v>
      </c>
      <c r="FD104" s="74">
        <f t="shared" si="140"/>
        <v>37</v>
      </c>
      <c r="FE104" s="84">
        <f t="shared" si="141"/>
        <v>57</v>
      </c>
      <c r="FF104" s="73">
        <f>RANK(EV104,$EV$9:$EV$497,0)</f>
        <v>309</v>
      </c>
      <c r="FG104" s="74">
        <f>RANK(EW104,$EW$9:$EW$497,0)</f>
        <v>300</v>
      </c>
      <c r="FH104" s="74">
        <f>RANK(EX104,$EX$9:$EX$497,0)</f>
        <v>273</v>
      </c>
      <c r="FI104" s="74">
        <f>RANK(EY104,$EY$9:$EY$497,0)</f>
        <v>285</v>
      </c>
      <c r="FJ104" s="74">
        <f>RANK(EZ104,$EZ$9:$EZ$497,0)</f>
        <v>281</v>
      </c>
      <c r="FK104" s="74">
        <f>RANK(FA104,$FA$9:$FA$497,0)</f>
        <v>245</v>
      </c>
      <c r="FL104" s="74">
        <f>RANK(FB104,$FB$9:$FB$497,0)</f>
        <v>197</v>
      </c>
      <c r="FM104" s="74">
        <f>RANK(FC104,$FC$9:$FC$497,0)</f>
        <v>259</v>
      </c>
      <c r="FN104" s="74">
        <f>RANK(FD104,$FD$9:$FD$497,0)</f>
        <v>335</v>
      </c>
      <c r="FO104" s="84">
        <f>RANK(FE104,$FE$9:$FE$497,0)</f>
        <v>283</v>
      </c>
      <c r="FP104" s="73">
        <f>COUNTIFS($EV$9:$EV$497,"&gt;"&amp;EV104,$ES$9:$ES$497,ES104)+1</f>
        <v>68</v>
      </c>
      <c r="FQ104" s="74">
        <f>COUNTIFS($EW$9:$EW$497,"&gt;"&amp;EW104,$ES$9:$ES$497,ES104)+1</f>
        <v>73</v>
      </c>
      <c r="FR104" s="74">
        <f>COUNTIFS($EX$9:$EX$497,"&gt;"&amp;EX104,$ES$9:$ES$497,ES104)+1</f>
        <v>76</v>
      </c>
      <c r="FS104" s="74">
        <f>COUNTIFS($EY$9:$EY$497,"&gt;"&amp;EY104,$ES$9:$ES$497,ES104)+1</f>
        <v>68</v>
      </c>
      <c r="FT104" s="74">
        <f>COUNTIFS($EZ$9:$EZ$497,"&gt;"&amp;EZ104,$ES$9:$ES$497,ES104)+1</f>
        <v>76</v>
      </c>
      <c r="FU104" s="74">
        <f>COUNTIFS($FA$9:$FA$497,"&gt;"&amp;FA104,$ES$9:$ES$497,ES104)+1</f>
        <v>69</v>
      </c>
      <c r="FV104" s="74">
        <f>COUNTIFS($FB$9:$FB$497,"&gt;"&amp;FB104,$ES$9:$ES$497,ES104)+1</f>
        <v>74</v>
      </c>
      <c r="FW104" s="74">
        <f>COUNTIFS($FC$9:$FC$497,"&gt;"&amp;FC104,$ES$9:$ES$497,ES104)+1</f>
        <v>74</v>
      </c>
      <c r="FX104" s="74">
        <f>COUNTIFS($FD$9:$FD$497,"&gt;"&amp;FD104,$ES$9:$ES$497,ES104)+1</f>
        <v>78</v>
      </c>
      <c r="FY104" s="84">
        <f>COUNTIFS($FE$9:$FE$497,"&gt;"&amp;FE104,$ES$9:$ES$497,ES104)+1</f>
        <v>75</v>
      </c>
      <c r="FZ104" s="85">
        <f t="shared" si="142"/>
        <v>0.91</v>
      </c>
      <c r="GA104" s="86">
        <f t="shared" si="143"/>
        <v>0.62</v>
      </c>
      <c r="GB104" s="86">
        <f t="shared" si="144"/>
        <v>0.51</v>
      </c>
      <c r="GC104" s="86">
        <f t="shared" si="145"/>
        <v>0.49</v>
      </c>
      <c r="GD104" s="86">
        <f t="shared" si="146"/>
        <v>0.28000000000000003</v>
      </c>
      <c r="GE104" s="86">
        <f t="shared" si="147"/>
        <v>0.32</v>
      </c>
      <c r="GF104" s="86">
        <f t="shared" si="148"/>
        <v>0.91</v>
      </c>
      <c r="GG104" s="86">
        <f t="shared" si="149"/>
        <v>0.7</v>
      </c>
      <c r="GH104" s="86">
        <f t="shared" si="150"/>
        <v>0.79</v>
      </c>
      <c r="GI104" s="87">
        <f t="shared" si="151"/>
        <v>1.21</v>
      </c>
      <c r="GJ104" s="85">
        <f>ROUND(((FZ104-AVERAGE(FZ$9:FZ$497))/STDEVP(FZ$9:FZ$497)*10+50),2)</f>
        <v>47.8</v>
      </c>
      <c r="GK104" s="86">
        <f>ROUND(((GA104-AVERAGE(GA$9:GA$497))/STDEVP(GA$9:GA$497)*10+50),2)</f>
        <v>47.9</v>
      </c>
      <c r="GL104" s="86">
        <f>ROUND(((GB104-AVERAGE(GB$9:GB$497))/STDEVP(GB$9:GB$497)*10+50),2)</f>
        <v>47.26</v>
      </c>
      <c r="GM104" s="86">
        <f>ROUND(((GC104-AVERAGE(GC$9:GC$497))/STDEVP(GC$9:GC$497)*10+50),2)</f>
        <v>48.19</v>
      </c>
      <c r="GN104" s="86">
        <f>ROUND(((GD104-AVERAGE(GD$9:GD$497))/STDEVP(GD$9:GD$497)*10+50),2)</f>
        <v>46.16</v>
      </c>
      <c r="GO104" s="86">
        <f>ROUND(((GE104-AVERAGE(GE$9:GE$497))/STDEVP(GE$9:GE$497)*10+50),2)</f>
        <v>48.97</v>
      </c>
      <c r="GP104" s="86">
        <f>ROUND(((GF104-AVERAGE(GF$9:GF$497))/STDEVP(GF$9:GF$497)*10+50),2)</f>
        <v>58.66</v>
      </c>
      <c r="GQ104" s="86">
        <f>ROUND(((GG104-AVERAGE(GG$9:GG$497))/STDEVP(GG$9:GG$497)*10+50),2)</f>
        <v>52.16</v>
      </c>
      <c r="GR104" s="86">
        <f>ROUND(((GH104-AVERAGE(GH$9:GH$497))/STDEVP(GH$9:GH$497)*10+50),2)</f>
        <v>43.26</v>
      </c>
      <c r="GS104" s="87">
        <f>ROUND(((GI104-AVERAGE(GI$9:GI$497))/STDEVP(GI$9:GI$497)*10+50),2)</f>
        <v>49.92</v>
      </c>
      <c r="GT104" s="73">
        <f>RANK(GJ104,$GJ$9:$GJ$497,0)</f>
        <v>247</v>
      </c>
      <c r="GU104" s="74">
        <f>RANK(GK104,$GK$9:$GK$497,0)</f>
        <v>218</v>
      </c>
      <c r="GV104" s="74">
        <f>RANK(GL104,$GL$9:$GL$497,0)</f>
        <v>250</v>
      </c>
      <c r="GW104" s="74">
        <f>RANK(GM104,$GM$9:$GM$497,0)</f>
        <v>228</v>
      </c>
      <c r="GX104" s="74">
        <f>RANK(GN104,$GN$9:$GN$497,0)</f>
        <v>234</v>
      </c>
      <c r="GY104" s="74">
        <f>RANK(GO104,$GO$9:$GO$497,0)</f>
        <v>159</v>
      </c>
      <c r="GZ104" s="74">
        <f>RANK(GP104,$GP$9:$GP$497,0)</f>
        <v>86</v>
      </c>
      <c r="HA104" s="74">
        <f>RANK(GQ104,$GQ$9:$GQ$497,0)</f>
        <v>176</v>
      </c>
      <c r="HB104" s="74">
        <f>RANK(GR104,$GR$9:$GR$497,0)</f>
        <v>316</v>
      </c>
      <c r="HC104" s="84">
        <f>RANK(GS104,$GS$9:$GS$497,0)</f>
        <v>182</v>
      </c>
      <c r="HD104" s="85">
        <f>ROUND(AVERAGEIF($ES$9:$ES$497,$ES104,$FZ$9:$FZ$497),2)</f>
        <v>0.92</v>
      </c>
      <c r="HE104" s="86">
        <f>ROUND(AVERAGEIF($ES$9:$ES$497,$ES104,$GA$9:$GA$497),2)</f>
        <v>0.65</v>
      </c>
      <c r="HF104" s="86">
        <f>ROUND(AVERAGEIF($ES$9:$ES$497,$ES104,$GB$9:$GB$497),2)</f>
        <v>0.69</v>
      </c>
      <c r="HG104" s="86">
        <f>ROUND(AVERAGEIF($ES$9:$ES$497,$ES104,$GC$9:$GC$497),2)</f>
        <v>0.54</v>
      </c>
      <c r="HH104" s="86">
        <f>ROUND(AVERAGEIF($ES$9:$ES$497,$ES104,$GD$9:$GD$497),2)</f>
        <v>0.32</v>
      </c>
      <c r="HI104" s="86">
        <f>ROUND(AVERAGEIF($ES$9:$ES$497,$ES104,$GE$9:$GE$497),2)</f>
        <v>0.33</v>
      </c>
      <c r="HJ104" s="86">
        <f>ROUND(AVERAGEIF($ES$9:$ES$497,$ES104,$GF$9:$GF$497),2)</f>
        <v>0.98</v>
      </c>
      <c r="HK104" s="86">
        <f>ROUND(AVERAGEIF($ES$9:$ES$497,$ES104,$GG$9:$GG$497),2)</f>
        <v>0.86</v>
      </c>
      <c r="HL104" s="86">
        <f>ROUND(AVERAGEIF($ES$9:$ES$497,$ES104,$GH$9:$GH$497),2)</f>
        <v>1.01</v>
      </c>
      <c r="HM104" s="87">
        <f>ROUND(AVERAGEIF($ES$9:$ES$497,$ES104,$GI$9:$GI$497),2)</f>
        <v>1.55</v>
      </c>
      <c r="HN104" s="88">
        <f t="shared" si="152"/>
        <v>-1.0000000000000009E-2</v>
      </c>
      <c r="HO104" s="89">
        <f t="shared" si="153"/>
        <v>-3.0000000000000027E-2</v>
      </c>
      <c r="HP104" s="89">
        <f t="shared" si="154"/>
        <v>-0.17999999999999994</v>
      </c>
      <c r="HQ104" s="89">
        <f t="shared" si="155"/>
        <v>-5.0000000000000044E-2</v>
      </c>
      <c r="HR104" s="89">
        <f t="shared" si="156"/>
        <v>-3.999999999999998E-2</v>
      </c>
      <c r="HS104" s="89">
        <f t="shared" si="157"/>
        <v>-1.0000000000000009E-2</v>
      </c>
      <c r="HT104" s="89">
        <f t="shared" si="158"/>
        <v>-6.9999999999999951E-2</v>
      </c>
      <c r="HU104" s="89">
        <f t="shared" si="159"/>
        <v>-0.16000000000000003</v>
      </c>
      <c r="HV104" s="89">
        <f t="shared" si="160"/>
        <v>-0.21999999999999997</v>
      </c>
      <c r="HW104" s="90">
        <f t="shared" si="161"/>
        <v>-0.34000000000000008</v>
      </c>
      <c r="HX104" s="73">
        <f>COUNTIFS($FZ$9:$FZ$497,"&gt;"&amp;FZ104,$ES$9:$ES$497,$ES104)+1</f>
        <v>52</v>
      </c>
      <c r="HY104" s="74">
        <f>COUNTIFS($GA$9:$GA$497,"&gt;"&amp;GA104,$ES$9:$ES$497,$ES104)+1</f>
        <v>57</v>
      </c>
      <c r="HZ104" s="74">
        <f>COUNTIFS($GB$9:$GB$497,"&gt;"&amp;GB104,$ES$9:$ES$497,$ES104)+1</f>
        <v>79</v>
      </c>
      <c r="IA104" s="74">
        <f>COUNTIFS($GC$9:$GC$497,"&gt;"&amp;GC104,$ES$9:$ES$497,$ES104)+1</f>
        <v>59</v>
      </c>
      <c r="IB104" s="74">
        <f>COUNTIFS($GD$9:$GD$497,"&gt;"&amp;GD104,$ES$9:$ES$497,$ES104)+1</f>
        <v>57</v>
      </c>
      <c r="IC104" s="74">
        <f>COUNTIFS($GE$9:$GE$497,"&gt;"&amp;GE104,$ES$9:$ES$497,$ES104)+1</f>
        <v>39</v>
      </c>
      <c r="ID104" s="74">
        <f>COUNTIFS($GF$9:$GF$497,"&gt;"&amp;GF104,$ES$9:$ES$497,$ES104)+1</f>
        <v>59</v>
      </c>
      <c r="IE104" s="74">
        <f>COUNTIFS($GG$9:$GG$497,"&gt;"&amp;GG104,$ES$9:$ES$497,$ES104)+1</f>
        <v>73</v>
      </c>
      <c r="IF104" s="74">
        <f>COUNTIFS($GH$9:$GH$497,"&gt;"&amp;GH104,$ES$9:$ES$497,$ES104)+1</f>
        <v>78</v>
      </c>
      <c r="IG104" s="84">
        <f>COUNTIFS($GI$9:$GI$497,"&gt;"&amp;GI104,$ES$9:$ES$497,$ES104)+1</f>
        <v>80</v>
      </c>
      <c r="IH104" s="91"/>
      <c r="II104" s="79"/>
      <c r="IJ104" s="79"/>
      <c r="IK104" s="79"/>
      <c r="IL104" s="79"/>
      <c r="IM104" s="92"/>
      <c r="IN104" s="93"/>
      <c r="IO104" s="94"/>
      <c r="IP104" s="95"/>
      <c r="IQ104" s="79"/>
      <c r="IR104" s="79"/>
      <c r="IS104" s="79"/>
      <c r="IT104" s="79"/>
      <c r="IU104" s="79"/>
      <c r="IV104" s="79"/>
      <c r="IW104" s="96"/>
      <c r="IX104" s="93"/>
      <c r="IY104" s="79"/>
      <c r="IZ104" s="79"/>
      <c r="JA104" s="79"/>
      <c r="JB104" s="79"/>
      <c r="JC104" s="79"/>
      <c r="JD104" s="79"/>
      <c r="JE104" s="97"/>
      <c r="JF104" s="95"/>
      <c r="JG104" s="79"/>
      <c r="JH104" s="79"/>
      <c r="JI104" s="79"/>
      <c r="JJ104" s="79"/>
      <c r="JK104" s="79"/>
      <c r="JL104" s="79"/>
      <c r="JM104" s="96"/>
      <c r="JN104" s="93"/>
      <c r="JO104" s="79"/>
      <c r="JP104" s="79"/>
      <c r="JQ104" s="79"/>
      <c r="JR104" s="79"/>
      <c r="JS104" s="79"/>
      <c r="JT104" s="79"/>
      <c r="JU104" s="79"/>
      <c r="JV104" s="79"/>
      <c r="JW104" s="79"/>
      <c r="JX104" s="79"/>
      <c r="JY104" s="79"/>
      <c r="JZ104" s="97"/>
      <c r="KA104" s="93"/>
      <c r="KB104" s="79"/>
      <c r="KC104" s="79"/>
      <c r="KD104" s="79"/>
      <c r="KE104" s="97"/>
      <c r="KF104" s="95"/>
      <c r="KG104" s="79"/>
      <c r="KH104" s="79"/>
      <c r="KI104" s="79"/>
      <c r="KJ104" s="79"/>
      <c r="KK104" s="98"/>
      <c r="KL104" s="79"/>
      <c r="KM104" s="79"/>
      <c r="KN104" s="79"/>
      <c r="KO104" s="79"/>
      <c r="KP104" s="79"/>
      <c r="KQ104" s="79"/>
      <c r="KR104" s="79"/>
      <c r="KS104" s="96"/>
      <c r="KT104" s="96"/>
      <c r="KU104" s="96"/>
      <c r="KV104" s="96"/>
      <c r="KW104" s="93"/>
      <c r="KX104" s="79"/>
      <c r="KY104" s="79"/>
      <c r="KZ104" s="79"/>
      <c r="LA104" s="79"/>
      <c r="LB104" s="79"/>
      <c r="LC104" s="96"/>
      <c r="LD104" s="93"/>
      <c r="LE104" s="94"/>
      <c r="LF104" s="99"/>
      <c r="LG104" s="75"/>
      <c r="LH104" s="93"/>
      <c r="LI104" s="79"/>
      <c r="LJ104" s="74"/>
      <c r="LK104" s="74"/>
      <c r="LL104" s="74"/>
      <c r="LM104" s="100"/>
      <c r="LN104" s="95"/>
      <c r="LO104" s="79"/>
      <c r="LP104" s="79"/>
      <c r="LQ104" s="79"/>
      <c r="LR104" s="96"/>
      <c r="LS104" s="93"/>
      <c r="LT104" s="79"/>
      <c r="LU104" s="79"/>
      <c r="LV104" s="79"/>
      <c r="LW104" s="79"/>
      <c r="LX104" s="79"/>
      <c r="LY104" s="79"/>
      <c r="LZ104" s="79"/>
      <c r="MA104" s="97"/>
      <c r="MB104" s="95"/>
      <c r="MC104" s="79"/>
      <c r="MD104" s="79"/>
      <c r="ME104" s="79"/>
      <c r="MF104" s="79"/>
      <c r="MG104" s="79"/>
      <c r="MH104" s="79"/>
      <c r="MI104" s="79"/>
      <c r="MJ104" s="79"/>
      <c r="MK104" s="79"/>
      <c r="ML104" s="79"/>
      <c r="MM104" s="79"/>
      <c r="MN104" s="98"/>
      <c r="MO104" s="98"/>
      <c r="MP104" s="96"/>
      <c r="MQ104" s="93"/>
      <c r="MR104" s="79"/>
      <c r="MS104" s="79"/>
      <c r="MT104" s="79"/>
      <c r="MU104" s="79"/>
      <c r="MV104" s="98"/>
      <c r="MW104" s="79"/>
      <c r="MX104" s="79"/>
      <c r="MY104" s="79"/>
      <c r="MZ104" s="79"/>
      <c r="NA104" s="79"/>
      <c r="NB104" s="79"/>
      <c r="NC104" s="79"/>
      <c r="ND104" s="96"/>
      <c r="NE104" s="96"/>
      <c r="NF104" s="96"/>
      <c r="NG104" s="96"/>
      <c r="NH104" s="93"/>
      <c r="NI104" s="79"/>
      <c r="NJ104" s="79"/>
      <c r="NK104" s="79"/>
      <c r="NL104" s="79"/>
      <c r="NM104" s="79"/>
      <c r="NN104" s="94"/>
      <c r="NO104" s="93"/>
      <c r="NP104" s="80"/>
      <c r="NQ104" s="124" t="s">
        <v>792</v>
      </c>
      <c r="NR104" s="102" t="s">
        <v>796</v>
      </c>
      <c r="NS104" s="102"/>
      <c r="NT104" s="102"/>
      <c r="NU104" s="102"/>
      <c r="NV104" s="104">
        <v>43720</v>
      </c>
      <c r="NW104" s="102" t="s">
        <v>525</v>
      </c>
      <c r="NX104" s="133" t="s">
        <v>763</v>
      </c>
      <c r="NY104" s="129" t="s">
        <v>601</v>
      </c>
      <c r="NZ104" s="133" t="s">
        <v>2064</v>
      </c>
      <c r="OA104" s="134"/>
      <c r="OB104" s="134"/>
      <c r="OC104" s="134"/>
      <c r="OD104" s="108">
        <f t="shared" si="162"/>
        <v>72</v>
      </c>
      <c r="OE104" s="109">
        <v>7</v>
      </c>
      <c r="OF104" s="110">
        <f t="shared" si="163"/>
        <v>30</v>
      </c>
      <c r="OG104" s="109">
        <v>7</v>
      </c>
      <c r="OH104" s="111">
        <f>ROUND(AVERAGEIF($ES$9:$ES$497,$ES104,EV$9:EV$497),0)</f>
        <v>67</v>
      </c>
      <c r="OI104" s="112">
        <f>ROUND(AVERAGEIF($ES$9:$ES$497,$ES104,EW$9:EW$497),0)</f>
        <v>45</v>
      </c>
      <c r="OJ104" s="112">
        <f>ROUND(AVERAGEIF($ES$9:$ES$497,$ES104,EX$9:EX$497),0)</f>
        <v>51</v>
      </c>
      <c r="OK104" s="112">
        <f>ROUND(AVERAGEIF($ES$9:$ES$497,$ES104,EY$9:EY$497),0)</f>
        <v>39</v>
      </c>
      <c r="OL104" s="112">
        <f>ROUND(AVERAGEIF($ES$9:$ES$497,$ES104,EZ$9:EZ$497),0)</f>
        <v>21</v>
      </c>
      <c r="OM104" s="112">
        <f>ROUND(AVERAGEIF($ES$9:$ES$497,$ES104,FA$9:FA$497),0)</f>
        <v>21</v>
      </c>
      <c r="ON104" s="112">
        <f>ROUND(AVERAGEIF($ES$9:$ES$497,$ES104,FB$9:FB$497),0)</f>
        <v>68</v>
      </c>
      <c r="OO104" s="112">
        <f>ROUND(AVERAGEIF($ES$9:$ES$497,$ES104,FC$9:FC$497),0)</f>
        <v>64</v>
      </c>
      <c r="OP104" s="112">
        <f>ROUND(AVERAGEIF($ES$9:$ES$497,$ES104,FD$9:FD$497),0)</f>
        <v>72</v>
      </c>
      <c r="OQ104" s="113">
        <f>ROUND(AVERAGEIF($ES$9:$ES$497,$ES104,FE$9:FE$497),0)</f>
        <v>115</v>
      </c>
      <c r="OR104" s="114">
        <f>ROUND(EV104/MAX(EV$9:EV$497)*100,0)</f>
        <v>24</v>
      </c>
      <c r="OS104" s="115">
        <f>ROUND(EW104/MAX(EW$9:EW$497)*100,0)</f>
        <v>23</v>
      </c>
      <c r="OT104" s="115">
        <f>ROUND(EX104/MAX(EX$9:EX$497)*100,0)</f>
        <v>20</v>
      </c>
      <c r="OU104" s="115">
        <f>ROUND(EY104/MAX(EY$9:EY$497)*100,0)</f>
        <v>15</v>
      </c>
      <c r="OV104" s="115">
        <f>ROUND(EZ104/MAX(EZ$9:EZ$497)*100,0)</f>
        <v>10</v>
      </c>
      <c r="OW104" s="115">
        <f>ROUND(FA104/MAX(FA$9:FA$497)*100,0)</f>
        <v>13</v>
      </c>
      <c r="OX104" s="115">
        <f>ROUND(FB104/MAX(FB$9:FB$497)*100,0)</f>
        <v>32</v>
      </c>
      <c r="OY104" s="116">
        <f>ROUND(FC104/MAX(FC$9:FC$497)*100,0)</f>
        <v>23</v>
      </c>
      <c r="OZ104" s="115">
        <f>ROUND(FD104/MAX(FD$9:FD$497)*100,0)</f>
        <v>25</v>
      </c>
      <c r="PA104" s="117">
        <f>ROUND(FE104/MAX(FE$9:FE$497)*100,0)</f>
        <v>23</v>
      </c>
      <c r="PB104" s="118">
        <f t="shared" si="164"/>
        <v>256</v>
      </c>
      <c r="PC104" s="115">
        <f t="shared" si="165"/>
        <v>226</v>
      </c>
      <c r="PD104" s="115">
        <f t="shared" si="166"/>
        <v>286</v>
      </c>
      <c r="PE104" s="115">
        <f t="shared" si="167"/>
        <v>302</v>
      </c>
      <c r="PF104" s="115">
        <f t="shared" si="168"/>
        <v>221</v>
      </c>
      <c r="PG104" s="119">
        <f t="shared" si="169"/>
        <v>195</v>
      </c>
      <c r="PH104" s="118">
        <f>ROUND(PB104/MAX(PB$9:PB$497)*100,0)</f>
        <v>31</v>
      </c>
      <c r="PI104" s="115">
        <f>ROUND(PC104/MAX(PC$9:PC$497)*100,0)</f>
        <v>27</v>
      </c>
      <c r="PJ104" s="115">
        <f>ROUND(PD104/MAX(PD$9:PD$497)*100,0)</f>
        <v>30</v>
      </c>
      <c r="PK104" s="115">
        <f>ROUND(PE104/MAX(PE$9:PE$497)*100,0)</f>
        <v>30</v>
      </c>
      <c r="PL104" s="115">
        <f>ROUND(PF104/MAX(PF$9:PF$497)*100,0)</f>
        <v>31</v>
      </c>
      <c r="PM104" s="119">
        <f>ROUND(PG104/MAX(PG$9:PG$497)*100,0)</f>
        <v>28</v>
      </c>
      <c r="PN104" s="118">
        <f>RANK(PH104,PH$9:PH$497,0)</f>
        <v>303</v>
      </c>
      <c r="PO104" s="115">
        <f>RANK(PI104,PI$9:PI$497,0)</f>
        <v>306</v>
      </c>
      <c r="PP104" s="115">
        <f>RANK(PJ104,PJ$9:PJ$497,0)</f>
        <v>314</v>
      </c>
      <c r="PQ104" s="115">
        <f>RANK(PK104,PK$9:PK$497,0)</f>
        <v>299</v>
      </c>
      <c r="PR104" s="115">
        <f>RANK(PL104,PL$9:PL$497,0)</f>
        <v>305</v>
      </c>
      <c r="PS104" s="119">
        <f>RANK(PM104,PM$9:PM$497,0)</f>
        <v>309</v>
      </c>
      <c r="PT104" s="120">
        <f>ROUND(FZ104/MAX(FZ$9:FZ$497)*100,0)</f>
        <v>50</v>
      </c>
      <c r="PU104" s="115">
        <f>ROUND(GA104/MAX(GA$9:GA$497)*100,0)</f>
        <v>35</v>
      </c>
      <c r="PV104" s="115">
        <f>ROUND(GB104/MAX(GB$9:GB$497)*100,0)</f>
        <v>37</v>
      </c>
      <c r="PW104" s="115">
        <f>ROUND(GC104/MAX(GC$9:GC$497)*100,0)</f>
        <v>39</v>
      </c>
      <c r="PX104" s="115">
        <f>ROUND(GD104/MAX(GD$9:GD$497)*100,0)</f>
        <v>16</v>
      </c>
      <c r="PY104" s="115">
        <f>ROUND(GE104/MAX(GE$9:GE$497)*100,0)</f>
        <v>19</v>
      </c>
      <c r="PZ104" s="115">
        <f>ROUND(GF104/MAX(GF$9:GF$497)*100,0)</f>
        <v>43</v>
      </c>
      <c r="QA104" s="116">
        <f>ROUND(GG104/MAX(GG$9:GG$497)*100,0)</f>
        <v>38</v>
      </c>
      <c r="QB104" s="115">
        <f>ROUND(GH104/MAX(GH$9:GH$497)*100,0)</f>
        <v>35</v>
      </c>
      <c r="QC104" s="121">
        <f>ROUND(GI104/MAX(GI$9:GI$497)*100,0)</f>
        <v>39</v>
      </c>
      <c r="QD104" s="120">
        <f>ROUND(AVERAGEIF($ES$9:$ES$497,$ES104,PT$9:PT$497),0)</f>
        <v>50</v>
      </c>
      <c r="QE104" s="120">
        <f>ROUND(AVERAGEIF($ES$9:$ES$497,$ES104,PU$9:PU$497),0)</f>
        <v>37</v>
      </c>
      <c r="QF104" s="120">
        <f>ROUND(AVERAGEIF($ES$9:$ES$497,$ES104,PV$9:PV$497),0)</f>
        <v>50</v>
      </c>
      <c r="QG104" s="120">
        <f>ROUND(AVERAGEIF($ES$9:$ES$497,$ES104,PW$9:PW$497),0)</f>
        <v>43</v>
      </c>
      <c r="QH104" s="120">
        <f>ROUND(AVERAGEIF($ES$9:$ES$497,$ES104,PX$9:PX$497),0)</f>
        <v>18</v>
      </c>
      <c r="QI104" s="120">
        <f>ROUND(AVERAGEIF($ES$9:$ES$497,$ES104,PY$9:PY$497),0)</f>
        <v>20</v>
      </c>
      <c r="QJ104" s="120">
        <f>ROUND(AVERAGEIF($ES$9:$ES$497,$ES104,PZ$9:PZ$497),0)</f>
        <v>46</v>
      </c>
      <c r="QK104" s="120">
        <f>ROUND(AVERAGEIF($ES$9:$ES$497,$ES104,QA$9:QA$497),0)</f>
        <v>47</v>
      </c>
      <c r="QL104" s="120">
        <f>ROUND(AVERAGEIF($ES$9:$ES$497,$ES104,QB$9:QB$497),0)</f>
        <v>45</v>
      </c>
      <c r="QM104" s="120">
        <f>ROUND(AVERAGEIF($ES$9:$ES$497,$ES104,QC$9:QC$497),0)</f>
        <v>49</v>
      </c>
      <c r="QN104" s="114">
        <f t="shared" si="183"/>
        <v>481</v>
      </c>
      <c r="QO104" s="115">
        <f t="shared" si="184"/>
        <v>397</v>
      </c>
      <c r="QP104" s="115">
        <f t="shared" si="185"/>
        <v>545</v>
      </c>
      <c r="QQ104" s="115">
        <f t="shared" si="186"/>
        <v>595</v>
      </c>
      <c r="QR104" s="115">
        <f t="shared" si="187"/>
        <v>507</v>
      </c>
      <c r="QS104" s="119">
        <f t="shared" si="188"/>
        <v>367</v>
      </c>
      <c r="QT104" s="114">
        <f>ROUND((QN104-MIN(QN$9:QN$497))/(MAX(QN$9:QN$497)-MIN(QN$9:QN$497))*100,0)</f>
        <v>39</v>
      </c>
      <c r="QU104" s="115">
        <f>ROUND((QO104-MIN(QO$9:QO$497))/(MAX(QO$9:QO$497)-MIN(QO$9:QO$497))*100,0)</f>
        <v>27</v>
      </c>
      <c r="QV104" s="115">
        <f>ROUND((QP104-MIN(QP$9:QP$497))/(MAX(QP$9:QP$497)-MIN(QP$9:QP$497))*100,0)</f>
        <v>28</v>
      </c>
      <c r="QW104" s="115">
        <f>ROUND((QQ104-MIN(QQ$9:QQ$497))/(MAX(QQ$9:QQ$497)-MIN(QQ$9:QQ$497))*100,0)</f>
        <v>39</v>
      </c>
      <c r="QX104" s="115">
        <f>ROUND((QR104-MIN(QR$9:QR$497))/(MAX(QR$9:QR$497)-MIN(QR$9:QR$497))*100,0)</f>
        <v>46</v>
      </c>
      <c r="QY104" s="115">
        <f>ROUND((QS104-MIN(QS$9:QS$497))/(MAX(QS$9:QS$497)-MIN(QS$9:QS$497))*100,0)</f>
        <v>39</v>
      </c>
      <c r="QZ104" s="114">
        <f>RANK(QN104,QN$9:QN$497,0)</f>
        <v>211</v>
      </c>
      <c r="RA104" s="115">
        <f>RANK(QO104,QO$9:QO$497,0)</f>
        <v>188</v>
      </c>
      <c r="RB104" s="115">
        <f>RANK(QP104,QP$9:QP$497,0)</f>
        <v>240</v>
      </c>
      <c r="RC104" s="115">
        <f>RANK(QQ104,QQ$9:QQ$497,0)</f>
        <v>184</v>
      </c>
      <c r="RD104" s="115">
        <f>RANK(QR104,QR$9:QR$497,0)</f>
        <v>223</v>
      </c>
      <c r="RE104" s="115">
        <f>RANK(QS104,QS$9:QS$497,0)</f>
        <v>214</v>
      </c>
      <c r="RF104" s="122"/>
      <c r="RG104" s="115">
        <f>($RH$3*(IH104+IJ104)*100*100/MAX(EX$9:EX$497)*$RO$3) +($RH$3*(II104+IJ104)*100*100/MAX(EX$9:EX$497)*$RO$4) + ($RH$3*IK104*100*100/MAX(EX$9:EX$497)*0.098)</f>
        <v>0</v>
      </c>
      <c r="RH104" s="115">
        <f>($RH$4*IL104*100*100/MAX(EZ$9:EZ$497))*$RQ$3</f>
        <v>0</v>
      </c>
      <c r="RI104" s="115">
        <f>($RH$3*IM104*100*100/MAX(EY$9:EY$497))*$RQ$4</f>
        <v>0</v>
      </c>
      <c r="RJ104" s="115">
        <f>($RH$3*IN104*100*100/MAX(EX$9:EX$497))</f>
        <v>0</v>
      </c>
      <c r="RK104" s="115">
        <f>($RH$4*IO104*100*100/MAX(EZ$9:EZ$497))*$RQ$3</f>
        <v>0</v>
      </c>
      <c r="RL104" s="115">
        <f>(($RL$4*IP104*100*((100/MAX(EX$9:EX$497)+100/MAX(EZ$9:EZ$497))/2))+($RL$4*IQ104*100*((100/MAX(EX$9:EX$497)+100/MAX(EZ$9:EZ$497))/2))+($RL$4*IR104*100*((100/MAX(EX$9:EX$497)+100/MAX(EZ$9:EZ$497))/2))+($RL$4*IS104*100*((100/MAX(EX$9:EX$497)+100/MAX(EZ$9:EZ$497))/2))+($RL$4*IT104*100*((100/MAX(EX$9:EX$497)+100/MAX(EZ$9:EZ$497))/2))+($RL$4*IU104*100*((100/MAX(EX$9:EX$497)+100/MAX(EZ$9:EZ$497))/2))+($RL$4*IV104*100*((100/MAX(EX$9:EX$497)+100/MAX(EZ$9:EZ$497))/2))+($RL$4*IW104*100*((100/MAX(EX$9:EX$497)+100/MAX(EZ$9:EZ$497))/2)))*$RS$3</f>
        <v>0</v>
      </c>
      <c r="RM104" s="115">
        <f>(($RH$3*IX104*100*100/MAX(EX$9:EX$497))+($RH$3*IY104*100*100/MAX(EX$9:EX$497))+($RH$3*IZ104*100*100/MAX(EX$9:EX$497))+($RH$3*JA104*100*100/MAX(EX$9:EX$497))+($RH$3*JB104*100*100/MAX(EX$9:EX$497))+($RH$3*JC104*100*100/MAX(EX$9:EX$497))+($RH$3*JD104*100*100/MAX(EX$9:EX$497))+($RH$3*JE104*100*100/MAX(EX$9:EX$497)))*$RS$4</f>
        <v>0</v>
      </c>
      <c r="RN104" s="115">
        <f>(($RH$4*JF104*100*100/MAX(EZ$9:EZ$497)) + ($RH$4*JG104*100*100/MAX(EZ$9:EZ$497)) + ($RH$4*JH104*100*100/MAX(EZ$9:EZ$497)) + ($RH$4*JI104*100*100/MAX(EZ$9:EZ$497)) + ($RH$4*JJ104*100*100/MAX(EZ$9:EZ$497)) + ($RH$4*JK104*100*100/MAX(EZ$9:EZ$497)) + ($RH$4*JL104*100*100/MAX(EZ$9:EZ$497)) + ($RH$4*JM104*100*100/MAX(EZ$9:EZ$497)))*$RU$3</f>
        <v>0</v>
      </c>
      <c r="RO104" s="115">
        <f>(($RL$4*JN104*100*((100/MAX(EX$9:EX$497)+100/MAX(EZ$9:EZ$497))/2))+($RL$4*JO104*100*((100/MAX(EX$9:EX$497)+100/MAX(EZ$9:EZ$497))/2))+($RL$4*JP104*100*((100/MAX(EX$9:EX$497)+100/MAX(EZ$9:EZ$497))/2))+($RL$4*JQ104*100*((100/MAX(EX$9:EX$497)+100/MAX(EZ$9:EZ$497))/2))+($RL$4*JR104*100*((100/MAX(EX$9:EX$497)+100/MAX(EZ$9:EZ$497))/2))+($RL$4*JS104*100*((100/MAX(EX$9:EX$497)+100/MAX(EZ$9:EZ$497))/2))+($RL$4*JT104*100*((100/MAX(EX$9:EX$497)+100/MAX(EZ$9:EZ$497))/2))+($RL$4*JU104*100*((100/MAX(EX$9:EX$497)+100/MAX(EZ$9:EZ$497))/2))+($RL$4*JV104*100*((100/MAX(EX$9:EX$497)+100/MAX(EZ$9:EZ$497))/2))+($RL$4*JW104*100*((100/MAX(EX$9:EX$497)+100/MAX(EZ$9:EZ$497))/2))+($RL$4*JX104*100*((100/MAX(EX$9:EX$497)+100/MAX(EZ$9:EZ$497))/2))+($RL$4*JY104*100*((100/MAX(EX$9:EX$497)+100/MAX(EZ$9:EZ$497))/2))+($RL$4*JZ104*100*((100/MAX(EX$9:EX$497)+100/MAX(EZ$9:EZ$497))/2)))*$RW$3/2</f>
        <v>0</v>
      </c>
      <c r="RP104" s="119">
        <f>($RJ$3*KA104*100*100/MAX(FA$9:FA$497)) + ($RJ$3*KB104*100*100/MAX(FA$9:FA$497)/2) + ($RJ$3*KC104*100*100/MAX(FA$9:FA$497)/2) + ($RJ$3*KD104*100*100/MAX(FA$9:FA$497)/4) + ($RJ$3*KE104*100*100/MAX(FA$9:FA$497)/4)</f>
        <v>0</v>
      </c>
      <c r="RQ104" s="118">
        <f>($RL$4*KF104*100*((100/MAX(EX$9:EX$497)+100/MAX(EZ$9:EZ$497)))) * ($RO$3/2) + (($RL$4*KG104*100*((100/MAX(EX$9:EX$497)+100/MAX(EZ$9:EZ$497))))+($RL$4*KH104*100*((100/MAX(EX$9:EX$497)+100/MAX(EZ$9:EZ$497))))+($RL$4*KI104*100*((100/MAX(EX$9:EX$497)+100/MAX(EZ$9:EZ$497))))+($RL$4*KJ104*100*((100/MAX(EX$9:EX$497)+100/MAX(EZ$9:EZ$497))))+($RL$4*KK104*100*((100/MAX(EX$9:EX$497)+100/MAX(EZ$9:EZ$497))))+($RL$4*KL104*100*((100/MAX(EX$9:EX$497)+100/MAX(EZ$9:EZ$497))))+($RL$4*KM104*100*((100/MAX(EX$9:EX$497)+100/MAX(EZ$9:EZ$497))))+($RL$4*KN104*100*((100/MAX(EX$9:EX$497)+100/MAX(EZ$9:EZ$497))))+($RL$4*KO104*100*((100/MAX(EX$9:EX$497)+100/MAX(EZ$9:EZ$497))))+($RL$4*KP104*100*((100/MAX(EX$9:EX$497)+100/MAX(EZ$9:EZ$497))))+($RL$4*KQ104*100*((100/MAX(EX$9:EX$497)+100/MAX(EZ$9:EZ$497))))+($RL$4*KR104*100*((100/MAX(EX$9:EX$497)+100/MAX(EZ$9:EZ$497))))+($RL$4*KS104*100*((100/MAX(EX$9:EX$497)+100/MAX(EZ$9:EZ$497))))+($RL$4*KV104*100*((100/MAX(EX$9:EX$497)+100/MAX(EZ$9:EZ$497))))) * (($RO$3+$RO$4)/6)</f>
        <v>0</v>
      </c>
      <c r="RR104" s="115">
        <f>(($RL$4*KW104*100*((100/MAX(EX$9:EX$497)+100/MAX(EZ$9:EZ$497))))) * ($RO$3/2) + (($RL$4*KX104*100*((100/MAX(EX$9:EX$497)+100/MAX(EZ$9:EZ$497))))+($RL$4*KY104*100*((100/MAX(EX$9:EX$497)+100/MAX(EZ$9:EZ$497))))+($RL$4*KZ104*100*((100/MAX(EX$9:EX$497)+100/MAX(EZ$9:EZ$497))))+($RL$4*LA104*100*((100/MAX(EX$9:EX$497)+100/MAX(EZ$9:EZ$497))))+($RL$4*LB104*100*((100/MAX(EX$9:EX$497)+100/MAX(EZ$9:EZ$497))))+($RL$4*LC104*100*((100/MAX(EX$9:EX$497)+100/MAX(EZ$9:EZ$497))))) * (($RO$3+$RO$4)/6)</f>
        <v>0</v>
      </c>
      <c r="RS104" s="119">
        <f>(($RL$4*LD104*100*((100/MAX(EX$9:EX$497)+100/MAX(EZ$9:EZ$497))))+($RL$4*LE104*100*((100/MAX(EX$9:EX$497)+100/MAX(EZ$9:EZ$497))))) * (($RO$3+$RO$4)/6)</f>
        <v>0</v>
      </c>
      <c r="RT104" s="118">
        <f>($RJ$4*LH104*100*(100/MAX(EV$9:EV$497)))+($RJ$4*LI104*100*(100/MAX(EV$9:EV$497)))</f>
        <v>0</v>
      </c>
      <c r="RU104" s="119">
        <f>($RJ$4*LJ104*(100/MAX(EV$9:EV$497)))/2 + ($RL$3*LK104*(100/MAX(EW$9:EW$497))) + ($RJ$4*LL104*(100/MAX(EV$9:EV$497)))/4 + ($RL$3*LM104*(100/MAX(EW$9:EW$497)))</f>
        <v>0</v>
      </c>
      <c r="RV104" s="118">
        <f>($RJ$4*LN104*100*100/MAX(EV$9:EV$497)/2)+($RJ$4*LO104*100*100/MAX(EV$9:EV$497)/2)+($RJ$4*LP104*100*100/MAX(EV$9:EV$497))+($RJ$4*LQ104*100*100/MAX(EV$9:EV$497))+($RJ$4*LR104*100*100/MAX(EV$9:EV$497))</f>
        <v>0</v>
      </c>
      <c r="RW104" s="115">
        <f>($RJ$4*LS104*100*100/MAX(EV$9:EV$497)) + (($RJ$4*LT104*100*100/MAX(EV$9:EV$497))+($RJ$4*LU104*100*100/MAX(EV$9:EV$497))+($RJ$4*LV104*100*100/MAX(EV$9:EV$497))+($RJ$4*LW104*100*100/MAX(EV$9:EV$497))+($RJ$4*LX104*100*100/MAX(EV$9:EV$497))+($RJ$4*LY104*100*100/MAX(EV$9:EV$497))+($RJ$4*LZ104*100*100/MAX(EV$9:EV$497))+($RJ$4*MA104*100*100/MAX(EV$9:EV$497)))/2</f>
        <v>0</v>
      </c>
      <c r="RX104" s="119">
        <f>($RJ$4*MB104*100*100/MAX(EV$9:EV$497))+($RJ$4*MC104*100*100/MAX(EV$9:EV$497))+($RJ$4*MD104*100*100/MAX(EV$9:EV$497))+($RJ$4*ME104*100*100/MAX(EV$9:EV$497))+($RJ$4*MF104*100*100/MAX(EV$9:EV$497))+($RJ$4*MG104*100*100/MAX(EV$9:EV$497))+($RJ$4*MH104*100*100/MAX(EV$9:EV$497))+($RJ$4*MI104*100*100/MAX(EV$9:EV$497))+($RJ$4*MJ104*100*100/MAX(EV$9:EV$497))+($RJ$4*MK104*100*100/MAX(EV$9:EV$497))+($RJ$4*ML104*100*100/MAX(EV$9:EV$497))+($RJ$4*MM104*100*100/MAX(EV$9:EV$497))+($RJ$4*MN104*100*100/MAX(EV$9:EV$497))</f>
        <v>0</v>
      </c>
      <c r="RY104" s="118">
        <f>($RJ$4*MQ104*100*100/MAX(EV$9:EV$497))/2 + (($RJ$4*MR104*100*100/MAX(EV$9:EV$497))+($RJ$4*MS104*100*100/MAX(EV$9:EV$497))+($RJ$4*MT104*100*100/MAX(EV$9:EV$497))+($RJ$4*MU104*100*100/MAX(EV$9:EV$497))+($RJ$4*MV104*100*100/MAX(EV$9:EV$497))+($RJ$4*MW104*100*100/MAX(EV$9:EV$497))+($RJ$4*MX104*100*100/MAX(EV$9:EV$497))+($RJ$4*MY104*100*100/MAX(EV$9:EV$497))+($RJ$4*MZ104*100*100/MAX(EV$9:EV$497))+($RJ$4*NA104*100*100/MAX(EV$9:EV$497))+($RJ$4*NB104*100*100/MAX(EV$9:EV$497))+($RJ$4*NC104*100*100/MAX(EV$9:EV$497))+($RJ$4*ND104*100*100/MAX(EV$9:EV$497))+($RJ$4*NG104*100*100/MAX(EV$9:EV$497)))/4</f>
        <v>0</v>
      </c>
      <c r="RZ104" s="115">
        <f>($RJ$4*NH104*100*100/MAX(EV$9:EV$497))/2 + (($RJ$4*NI104*100*100/MAX(EV$9:EV$497))+($RJ$4*NJ104*100*100/MAX(EV$9:EV$497))+($RJ$4*NK104*100*100/MAX(EV$9:EV$497))+($RJ$4*NL104*100*100/MAX(EV$9:EV$497))+($RJ$4*NM104*100*100/MAX(EV$9:EV$497))+($RJ$4*NN104*100*100/MAX(EV$9:EV$497)))/4</f>
        <v>0</v>
      </c>
      <c r="SA104" s="117">
        <f>(($RJ$4*NO104*100*100/MAX(EV$9:EV$497))+($RJ$4*NP104*100*100/MAX(EV$9:EV$497)))/4</f>
        <v>0</v>
      </c>
      <c r="SB104" s="118">
        <f t="shared" si="170"/>
        <v>0</v>
      </c>
      <c r="SC104" s="115">
        <f t="shared" si="171"/>
        <v>0</v>
      </c>
      <c r="SD104" s="115">
        <f t="shared" si="172"/>
        <v>0</v>
      </c>
      <c r="SE104" s="115">
        <f t="shared" si="173"/>
        <v>0</v>
      </c>
      <c r="SF104" s="115">
        <f t="shared" si="174"/>
        <v>0</v>
      </c>
      <c r="SG104" s="115">
        <f t="shared" si="175"/>
        <v>0</v>
      </c>
      <c r="SH104" s="115">
        <f>ROUND(SB104/MAX(SB$9:SB$497)*100,0)</f>
        <v>0</v>
      </c>
      <c r="SI104" s="115">
        <f>ROUND(SC104/MAX(SC$9:SC$497)*100,0)</f>
        <v>0</v>
      </c>
      <c r="SJ104" s="115">
        <f>ROUND(SD104/MAX(SD$9:SD$497)*100,0)</f>
        <v>0</v>
      </c>
      <c r="SK104" s="115">
        <f>ROUND(SE104/MAX(SE$9:SE$497)*100,0)</f>
        <v>0</v>
      </c>
      <c r="SL104" s="115">
        <f>ROUND(SF104/MAX(SF$9:SF$497)*100,0)</f>
        <v>0</v>
      </c>
      <c r="SM104" s="121">
        <f>ROUND(SG104/MAX(SG$9:SG$497)*100,0)</f>
        <v>0</v>
      </c>
      <c r="SN104" s="115">
        <f>ROUND(AVERAGEIF($ES$9:$ES$497,$ES104,SH$9:SH$497),0)</f>
        <v>24</v>
      </c>
      <c r="SO104" s="115">
        <f>ROUND(AVERAGEIF($ES$9:$ES$497,$ES104,SI$9:SI$497),0)</f>
        <v>22</v>
      </c>
      <c r="SP104" s="115">
        <f>ROUND(AVERAGEIF($ES$9:$ES$497,$ES104,SJ$9:SJ$497),0)</f>
        <v>5</v>
      </c>
      <c r="SQ104" s="115">
        <f>ROUND(AVERAGEIF($ES$9:$ES$497,$ES104,SK$9:SK$497),0)</f>
        <v>19</v>
      </c>
      <c r="SR104" s="115">
        <f>ROUND(AVERAGEIF($ES$9:$ES$497,$ES104,SL$9:SL$497),0)</f>
        <v>8</v>
      </c>
      <c r="SS104" s="121">
        <f>ROUND(AVERAGEIF($ES$9:$ES$497,$ES104,SM$9:SM$497),0)</f>
        <v>6</v>
      </c>
      <c r="ST104" s="114">
        <f>RANK(SB104,SB$9:SB$497,0)</f>
        <v>323</v>
      </c>
      <c r="SU104" s="115">
        <f>RANK(SC104,SC$9:SC$497,0)</f>
        <v>320</v>
      </c>
      <c r="SV104" s="115">
        <f>RANK(SD104,SD$9:SD$497,0)</f>
        <v>320</v>
      </c>
      <c r="SW104" s="115">
        <f>RANK(SE104,SE$9:SE$497,0)</f>
        <v>320</v>
      </c>
      <c r="SX104" s="115">
        <f>RANK(SF104,SF$9:SF$497,0)</f>
        <v>317</v>
      </c>
      <c r="SY104" s="115">
        <f>RANK(SG104,SG$9:SG$497,0)</f>
        <v>308</v>
      </c>
      <c r="SZ104" s="115">
        <f>COUNTIFS(SB$9:SB$497,"&gt;"&amp;SB104,$ES$9:$ES$497,$ES104)+1</f>
        <v>72</v>
      </c>
      <c r="TA104" s="115">
        <f>COUNTIFS(SC$9:SC$497,"&gt;"&amp;SC104,$ES$9:$ES$497,$ES104)+1</f>
        <v>72</v>
      </c>
      <c r="TB104" s="115">
        <f>COUNTIFS(SD$9:SD$497,"&gt;"&amp;SD104,$ES$9:$ES$497,$ES104)+1</f>
        <v>72</v>
      </c>
      <c r="TC104" s="115">
        <f>COUNTIFS(SE$9:SE$497,"&gt;"&amp;SE104,$ES$9:$ES$497,$ES104)+1</f>
        <v>72</v>
      </c>
      <c r="TD104" s="115">
        <f>COUNTIFS(SF$9:SF$497,"&gt;"&amp;SF104,$ES$9:$ES$497,$ES104)+1</f>
        <v>72</v>
      </c>
      <c r="TE104" s="117">
        <f>COUNTIFS(SG$9:SG$497,"&gt;"&amp;SG104,$ES$9:$ES$497,$ES104)+1</f>
        <v>70</v>
      </c>
      <c r="TF104" s="118">
        <f t="shared" si="176"/>
        <v>31</v>
      </c>
      <c r="TG104" s="115">
        <f t="shared" si="177"/>
        <v>31</v>
      </c>
      <c r="TH104" s="115">
        <f t="shared" si="178"/>
        <v>27</v>
      </c>
      <c r="TI104" s="115">
        <f t="shared" si="179"/>
        <v>30</v>
      </c>
      <c r="TJ104" s="115">
        <f t="shared" si="180"/>
        <v>30</v>
      </c>
      <c r="TK104" s="115">
        <f t="shared" si="181"/>
        <v>31</v>
      </c>
      <c r="TL104" s="117">
        <f t="shared" si="182"/>
        <v>28</v>
      </c>
      <c r="TM104" s="118">
        <f>ROUND(TF104/MAX(TF$9:TF$497)*100,0)</f>
        <v>17</v>
      </c>
      <c r="TN104" s="115">
        <f>ROUND(TG104/MAX(TG$9:TG$497)*100,0)</f>
        <v>17</v>
      </c>
      <c r="TO104" s="115">
        <f>ROUND(TH104/MAX(TH$9:TH$497)*100,0)</f>
        <v>15</v>
      </c>
      <c r="TP104" s="115">
        <f>ROUND(TI104/MAX(TI$9:TI$497)*100,0)</f>
        <v>17</v>
      </c>
      <c r="TQ104" s="115">
        <f>ROUND(TJ104/MAX(TJ$9:TJ$497)*100,0)</f>
        <v>15</v>
      </c>
      <c r="TR104" s="115">
        <f>ROUND(TK104/MAX(TK$9:TK$497)*100,0)</f>
        <v>16</v>
      </c>
      <c r="TS104" s="119">
        <f>ROUND(TL104/MAX(TL$9:TL$497)*100,0)</f>
        <v>14</v>
      </c>
      <c r="TT104" s="120">
        <f>RANK(TM104,TM$9:TM$497,0)</f>
        <v>360</v>
      </c>
      <c r="TU104" s="115">
        <f>RANK(TN104,TN$9:TN$497,0)</f>
        <v>321</v>
      </c>
      <c r="TV104" s="115">
        <f>RANK(TO104,TO$9:TO$497,0)</f>
        <v>313</v>
      </c>
      <c r="TW104" s="115">
        <f>RANK(TP104,TP$9:TP$497,0)</f>
        <v>328</v>
      </c>
      <c r="TX104" s="115">
        <f>RANK(TQ104,TQ$9:TQ$497,0)</f>
        <v>318</v>
      </c>
      <c r="TY104" s="115">
        <f>RANK(TR104,TR$9:TR$497,0)</f>
        <v>329</v>
      </c>
      <c r="TZ104" s="121">
        <f>RANK(TS104,TS$9:TS$497,0)</f>
        <v>330</v>
      </c>
      <c r="UA104" s="132"/>
      <c r="UB104" s="7" t="s">
        <v>1</v>
      </c>
    </row>
    <row r="105" spans="1:548" x14ac:dyDescent="0.15">
      <c r="A105" s="183">
        <v>97</v>
      </c>
      <c r="B105" s="203" t="s">
        <v>796</v>
      </c>
      <c r="C105" s="63"/>
      <c r="D105" s="63"/>
      <c r="E105" s="64" t="s">
        <v>518</v>
      </c>
      <c r="F105" s="65">
        <v>48</v>
      </c>
      <c r="G105" s="65" t="s">
        <v>519</v>
      </c>
      <c r="H105" s="65"/>
      <c r="I105" s="66" t="s">
        <v>521</v>
      </c>
      <c r="J105" s="67" t="s">
        <v>521</v>
      </c>
      <c r="K105" s="67" t="s">
        <v>521</v>
      </c>
      <c r="L105" s="67" t="s">
        <v>521</v>
      </c>
      <c r="M105" s="67" t="s">
        <v>521</v>
      </c>
      <c r="N105" s="67" t="s">
        <v>521</v>
      </c>
      <c r="O105" s="67" t="s">
        <v>521</v>
      </c>
      <c r="P105" s="67" t="s">
        <v>521</v>
      </c>
      <c r="Q105" s="67" t="s">
        <v>521</v>
      </c>
      <c r="R105" s="68" t="s">
        <v>521</v>
      </c>
      <c r="S105" s="69" t="s">
        <v>521</v>
      </c>
      <c r="T105" s="67" t="s">
        <v>521</v>
      </c>
      <c r="U105" s="67" t="s">
        <v>521</v>
      </c>
      <c r="V105" s="67" t="s">
        <v>521</v>
      </c>
      <c r="W105" s="67" t="s">
        <v>521</v>
      </c>
      <c r="X105" s="67" t="s">
        <v>521</v>
      </c>
      <c r="Y105" s="67" t="s">
        <v>521</v>
      </c>
      <c r="Z105" s="67" t="s">
        <v>521</v>
      </c>
      <c r="AA105" s="67" t="s">
        <v>521</v>
      </c>
      <c r="AB105" s="68" t="s">
        <v>521</v>
      </c>
      <c r="AC105" s="69" t="s">
        <v>521</v>
      </c>
      <c r="AD105" s="67" t="s">
        <v>521</v>
      </c>
      <c r="AE105" s="67" t="s">
        <v>521</v>
      </c>
      <c r="AF105" s="67" t="s">
        <v>521</v>
      </c>
      <c r="AG105" s="67" t="s">
        <v>521</v>
      </c>
      <c r="AH105" s="67" t="s">
        <v>521</v>
      </c>
      <c r="AI105" s="67" t="s">
        <v>521</v>
      </c>
      <c r="AJ105" s="67" t="s">
        <v>521</v>
      </c>
      <c r="AK105" s="67" t="s">
        <v>521</v>
      </c>
      <c r="AL105" s="68" t="s">
        <v>520</v>
      </c>
      <c r="AM105" s="69" t="s">
        <v>520</v>
      </c>
      <c r="AN105" s="67" t="s">
        <v>520</v>
      </c>
      <c r="AO105" s="67" t="s">
        <v>520</v>
      </c>
      <c r="AP105" s="67" t="s">
        <v>520</v>
      </c>
      <c r="AQ105" s="67" t="s">
        <v>520</v>
      </c>
      <c r="AR105" s="67" t="s">
        <v>521</v>
      </c>
      <c r="AS105" s="67" t="s">
        <v>521</v>
      </c>
      <c r="AT105" s="67" t="s">
        <v>521</v>
      </c>
      <c r="AU105" s="67" t="s">
        <v>521</v>
      </c>
      <c r="AV105" s="68" t="s">
        <v>521</v>
      </c>
      <c r="AW105" s="69" t="s">
        <v>521</v>
      </c>
      <c r="AX105" s="67" t="s">
        <v>521</v>
      </c>
      <c r="AY105" s="67" t="s">
        <v>521</v>
      </c>
      <c r="AZ105" s="67" t="s">
        <v>521</v>
      </c>
      <c r="BA105" s="67" t="s">
        <v>521</v>
      </c>
      <c r="BB105" s="67" t="s">
        <v>521</v>
      </c>
      <c r="BC105" s="67" t="s">
        <v>521</v>
      </c>
      <c r="BD105" s="67" t="s">
        <v>521</v>
      </c>
      <c r="BE105" s="67" t="s">
        <v>521</v>
      </c>
      <c r="BF105" s="68" t="s">
        <v>521</v>
      </c>
      <c r="BG105" s="69" t="s">
        <v>521</v>
      </c>
      <c r="BH105" s="67" t="s">
        <v>521</v>
      </c>
      <c r="BI105" s="67" t="s">
        <v>521</v>
      </c>
      <c r="BJ105" s="67" t="s">
        <v>521</v>
      </c>
      <c r="BK105" s="67" t="s">
        <v>521</v>
      </c>
      <c r="BL105" s="67" t="s">
        <v>521</v>
      </c>
      <c r="BM105" s="67" t="s">
        <v>521</v>
      </c>
      <c r="BN105" s="67" t="s">
        <v>521</v>
      </c>
      <c r="BO105" s="67" t="s">
        <v>521</v>
      </c>
      <c r="BP105" s="68" t="s">
        <v>521</v>
      </c>
      <c r="BQ105" s="70" t="s">
        <v>521</v>
      </c>
      <c r="BR105" s="67" t="s">
        <v>521</v>
      </c>
      <c r="BS105" s="67" t="s">
        <v>521</v>
      </c>
      <c r="BT105" s="67" t="s">
        <v>521</v>
      </c>
      <c r="BU105" s="67" t="s">
        <v>521</v>
      </c>
      <c r="BV105" s="67" t="s">
        <v>521</v>
      </c>
      <c r="BW105" s="67" t="s">
        <v>521</v>
      </c>
      <c r="BX105" s="67" t="s">
        <v>521</v>
      </c>
      <c r="BY105" s="67" t="s">
        <v>521</v>
      </c>
      <c r="BZ105" s="68" t="s">
        <v>521</v>
      </c>
      <c r="CA105" s="69" t="s">
        <v>521</v>
      </c>
      <c r="CB105" s="67" t="s">
        <v>521</v>
      </c>
      <c r="CC105" s="67" t="s">
        <v>521</v>
      </c>
      <c r="CD105" s="67" t="s">
        <v>521</v>
      </c>
      <c r="CE105" s="67" t="s">
        <v>521</v>
      </c>
      <c r="CF105" s="67" t="s">
        <v>521</v>
      </c>
      <c r="CG105" s="67" t="s">
        <v>521</v>
      </c>
      <c r="CH105" s="67" t="s">
        <v>521</v>
      </c>
      <c r="CI105" s="67" t="s">
        <v>521</v>
      </c>
      <c r="CJ105" s="68" t="s">
        <v>521</v>
      </c>
      <c r="CK105" s="69" t="s">
        <v>521</v>
      </c>
      <c r="CL105" s="67" t="s">
        <v>521</v>
      </c>
      <c r="CM105" s="67" t="s">
        <v>521</v>
      </c>
      <c r="CN105" s="67" t="s">
        <v>521</v>
      </c>
      <c r="CO105" s="67" t="s">
        <v>521</v>
      </c>
      <c r="CP105" s="67" t="s">
        <v>521</v>
      </c>
      <c r="CQ105" s="67" t="s">
        <v>521</v>
      </c>
      <c r="CR105" s="67" t="s">
        <v>521</v>
      </c>
      <c r="CS105" s="67" t="s">
        <v>521</v>
      </c>
      <c r="CT105" s="68" t="s">
        <v>521</v>
      </c>
      <c r="CU105" s="69" t="s">
        <v>521</v>
      </c>
      <c r="CV105" s="67" t="s">
        <v>521</v>
      </c>
      <c r="CW105" s="67" t="s">
        <v>521</v>
      </c>
      <c r="CX105" s="67" t="s">
        <v>521</v>
      </c>
      <c r="CY105" s="67" t="s">
        <v>521</v>
      </c>
      <c r="CZ105" s="67" t="s">
        <v>521</v>
      </c>
      <c r="DA105" s="67" t="s">
        <v>521</v>
      </c>
      <c r="DB105" s="67" t="s">
        <v>521</v>
      </c>
      <c r="DC105" s="67" t="s">
        <v>521</v>
      </c>
      <c r="DD105" s="68" t="s">
        <v>521</v>
      </c>
      <c r="DE105" s="69" t="s">
        <v>521</v>
      </c>
      <c r="DF105" s="71" t="s">
        <v>521</v>
      </c>
      <c r="DG105" s="67" t="s">
        <v>521</v>
      </c>
      <c r="DH105" s="67" t="s">
        <v>521</v>
      </c>
      <c r="DI105" s="67" t="s">
        <v>521</v>
      </c>
      <c r="DJ105" s="67" t="s">
        <v>521</v>
      </c>
      <c r="DK105" s="67" t="s">
        <v>521</v>
      </c>
      <c r="DL105" s="67" t="s">
        <v>521</v>
      </c>
      <c r="DM105" s="67" t="s">
        <v>521</v>
      </c>
      <c r="DN105" s="68" t="s">
        <v>521</v>
      </c>
      <c r="DO105" s="70" t="s">
        <v>521</v>
      </c>
      <c r="DP105" s="71" t="s">
        <v>521</v>
      </c>
      <c r="DQ105" s="67" t="s">
        <v>521</v>
      </c>
      <c r="DR105" s="67" t="s">
        <v>521</v>
      </c>
      <c r="DS105" s="67" t="s">
        <v>521</v>
      </c>
      <c r="DT105" s="67" t="s">
        <v>521</v>
      </c>
      <c r="DU105" s="67" t="s">
        <v>521</v>
      </c>
      <c r="DV105" s="67" t="s">
        <v>521</v>
      </c>
      <c r="DW105" s="67" t="s">
        <v>521</v>
      </c>
      <c r="DX105" s="72" t="s">
        <v>521</v>
      </c>
      <c r="DY105" s="73" t="s">
        <v>522</v>
      </c>
      <c r="DZ105" s="74">
        <v>2</v>
      </c>
      <c r="EA105" s="74">
        <v>3</v>
      </c>
      <c r="EB105" s="74">
        <v>3</v>
      </c>
      <c r="EC105" s="75">
        <v>4</v>
      </c>
      <c r="ED105" s="76" t="s">
        <v>522</v>
      </c>
      <c r="EE105" s="74">
        <f t="shared" ref="EE105:EE136" si="189">DZ105</f>
        <v>2</v>
      </c>
      <c r="EF105" s="74">
        <f t="shared" ref="EF105:EF136" si="190">DZ105*EA105</f>
        <v>6</v>
      </c>
      <c r="EG105" s="74">
        <f t="shared" ref="EG105:EG136" si="191">DZ105*EA105*EB105</f>
        <v>18</v>
      </c>
      <c r="EH105" s="77">
        <f t="shared" ref="EH105:EH136" si="192">DZ105*EA105*EB105*EC105</f>
        <v>72</v>
      </c>
      <c r="EI105" s="73">
        <v>30</v>
      </c>
      <c r="EJ105" s="74">
        <v>50</v>
      </c>
      <c r="EK105" s="74">
        <v>90</v>
      </c>
      <c r="EL105" s="74">
        <v>150</v>
      </c>
      <c r="EM105" s="75">
        <v>450</v>
      </c>
      <c r="EN105" s="78">
        <v>1</v>
      </c>
      <c r="EO105" s="79">
        <f t="shared" ref="EO105:EO136" si="193">(EJ105/EE105)/EI105</f>
        <v>0.83333333333333337</v>
      </c>
      <c r="EP105" s="79">
        <f t="shared" ref="EP105:EP136" si="194">(EK105/EF105)/EI105</f>
        <v>0.5</v>
      </c>
      <c r="EQ105" s="79">
        <f t="shared" ref="EQ105:EQ136" si="195">(EL105/EG105)/EI105</f>
        <v>0.27777777777777779</v>
      </c>
      <c r="ER105" s="80">
        <f t="shared" ref="ER105:ER136" si="196">(EM105/EH105)/EI105</f>
        <v>0.20833333333333334</v>
      </c>
      <c r="ES105" s="128" t="s">
        <v>523</v>
      </c>
      <c r="ET105" s="82" t="s">
        <v>554</v>
      </c>
      <c r="EU105" s="83">
        <v>4</v>
      </c>
      <c r="EV105" s="73">
        <v>55</v>
      </c>
      <c r="EW105" s="74">
        <v>22</v>
      </c>
      <c r="EX105" s="74">
        <v>27</v>
      </c>
      <c r="EY105" s="74">
        <v>28</v>
      </c>
      <c r="EZ105" s="74">
        <v>10</v>
      </c>
      <c r="FA105" s="74">
        <v>7</v>
      </c>
      <c r="FB105" s="74">
        <v>11</v>
      </c>
      <c r="FC105" s="74">
        <v>6</v>
      </c>
      <c r="FD105" s="74">
        <f t="shared" ref="FD105:FD136" si="197">EX105+EZ105</f>
        <v>37</v>
      </c>
      <c r="FE105" s="84">
        <f t="shared" ref="FE105:FE136" si="198">EX105+FC105</f>
        <v>33</v>
      </c>
      <c r="FF105" s="73">
        <f>RANK(EV105,$EV$9:$EV$497,0)</f>
        <v>258</v>
      </c>
      <c r="FG105" s="74">
        <f>RANK(EW105,$EW$9:$EW$497,0)</f>
        <v>335</v>
      </c>
      <c r="FH105" s="74">
        <f>RANK(EX105,$EX$9:$EX$497,0)</f>
        <v>257</v>
      </c>
      <c r="FI105" s="74">
        <f>RANK(EY105,$EY$9:$EY$497,0)</f>
        <v>249</v>
      </c>
      <c r="FJ105" s="74">
        <f>RANK(EZ105,$EZ$9:$EZ$497,0)</f>
        <v>327</v>
      </c>
      <c r="FK105" s="74">
        <f>RANK(FA105,$FA$9:$FA$497,0)</f>
        <v>361</v>
      </c>
      <c r="FL105" s="74">
        <f>RANK(FB105,$FB$9:$FB$497,0)</f>
        <v>381</v>
      </c>
      <c r="FM105" s="74">
        <f>RANK(FC105,$FC$9:$FC$497,0)</f>
        <v>401</v>
      </c>
      <c r="FN105" s="74">
        <f>RANK(FD105,$FD$9:$FD$497,0)</f>
        <v>335</v>
      </c>
      <c r="FO105" s="84">
        <f>RANK(FE105,$FE$9:$FE$497,0)</f>
        <v>366</v>
      </c>
      <c r="FP105" s="73">
        <f>COUNTIFS($EV$9:$EV$497,"&gt;"&amp;EV105,$ES$9:$ES$497,ES105)+1</f>
        <v>66</v>
      </c>
      <c r="FQ105" s="74">
        <f>COUNTIFS($EW$9:$EW$497,"&gt;"&amp;EW105,$ES$9:$ES$497,ES105)+1</f>
        <v>58</v>
      </c>
      <c r="FR105" s="74">
        <f>COUNTIFS($EX$9:$EX$497,"&gt;"&amp;EX105,$ES$9:$ES$497,ES105)+1</f>
        <v>73</v>
      </c>
      <c r="FS105" s="74">
        <f>COUNTIFS($EY$9:$EY$497,"&gt;"&amp;EY105,$ES$9:$ES$497,ES105)+1</f>
        <v>72</v>
      </c>
      <c r="FT105" s="74">
        <f>COUNTIFS($EZ$9:$EZ$497,"&gt;"&amp;EZ105,$ES$9:$ES$497,ES105)+1</f>
        <v>71</v>
      </c>
      <c r="FU105" s="74">
        <f>COUNTIFS($FA$9:$FA$497,"&gt;"&amp;FA105,$ES$9:$ES$497,ES105)+1</f>
        <v>72</v>
      </c>
      <c r="FV105" s="74">
        <f>COUNTIFS($FB$9:$FB$497,"&gt;"&amp;FB105,$ES$9:$ES$497,ES105)+1</f>
        <v>65</v>
      </c>
      <c r="FW105" s="74">
        <f>COUNTIFS($FC$9:$FC$497,"&gt;"&amp;FC105,$ES$9:$ES$497,ES105)+1</f>
        <v>67</v>
      </c>
      <c r="FX105" s="74">
        <f>COUNTIFS($FD$9:$FD$497,"&gt;"&amp;FD105,$ES$9:$ES$497,ES105)+1</f>
        <v>73</v>
      </c>
      <c r="FY105" s="84">
        <f>COUNTIFS($FE$9:$FE$497,"&gt;"&amp;FE105,$ES$9:$ES$497,ES105)+1</f>
        <v>73</v>
      </c>
      <c r="FZ105" s="85">
        <f t="shared" ref="FZ105:FZ136" si="199">ROUND(EV105/$F105,2)</f>
        <v>1.1499999999999999</v>
      </c>
      <c r="GA105" s="86">
        <f t="shared" ref="GA105:GA136" si="200">ROUND(EW105/$F105,2)</f>
        <v>0.46</v>
      </c>
      <c r="GB105" s="86">
        <f t="shared" ref="GB105:GB136" si="201">ROUND(EX105/$F105,2)</f>
        <v>0.56000000000000005</v>
      </c>
      <c r="GC105" s="86">
        <f t="shared" ref="GC105:GC136" si="202">ROUND(EY105/$F105,2)</f>
        <v>0.57999999999999996</v>
      </c>
      <c r="GD105" s="86">
        <f t="shared" ref="GD105:GD136" si="203">ROUND(EZ105/$F105,2)</f>
        <v>0.21</v>
      </c>
      <c r="GE105" s="86">
        <f t="shared" ref="GE105:GE136" si="204">ROUND(FA105/$F105,2)</f>
        <v>0.15</v>
      </c>
      <c r="GF105" s="86">
        <f t="shared" ref="GF105:GF136" si="205">ROUND(FB105/$F105,2)</f>
        <v>0.23</v>
      </c>
      <c r="GG105" s="86">
        <f t="shared" ref="GG105:GG136" si="206">ROUND(FC105/$F105,2)</f>
        <v>0.13</v>
      </c>
      <c r="GH105" s="86">
        <f t="shared" ref="GH105:GH136" si="207">ROUND(FD105/$F105,2)</f>
        <v>0.77</v>
      </c>
      <c r="GI105" s="87">
        <f t="shared" ref="GI105:GI136" si="208">ROUND(FE105/$F105,2)</f>
        <v>0.69</v>
      </c>
      <c r="GJ105" s="85">
        <f>ROUND(((FZ105-AVERAGE(FZ$9:FZ$497))/STDEVP(FZ$9:FZ$497)*10+50),2)</f>
        <v>57.14</v>
      </c>
      <c r="GK105" s="86">
        <f>ROUND(((GA105-AVERAGE(GA$9:GA$497))/STDEVP(GA$9:GA$497)*10+50),2)</f>
        <v>43.11</v>
      </c>
      <c r="GL105" s="86">
        <f>ROUND(((GB105-AVERAGE(GB$9:GB$497))/STDEVP(GB$9:GB$497)*10+50),2)</f>
        <v>49.14</v>
      </c>
      <c r="GM105" s="86">
        <f>ROUND(((GC105-AVERAGE(GC$9:GC$497))/STDEVP(GC$9:GC$497)*10+50),2)</f>
        <v>52.7</v>
      </c>
      <c r="GN105" s="86">
        <f>ROUND(((GD105-AVERAGE(GD$9:GD$497))/STDEVP(GD$9:GD$497)*10+50),2)</f>
        <v>43.76</v>
      </c>
      <c r="GO105" s="86">
        <f>ROUND(((GE105-AVERAGE(GE$9:GE$497))/STDEVP(GE$9:GE$497)*10+50),2)</f>
        <v>42.8</v>
      </c>
      <c r="GP105" s="86">
        <f>ROUND(((GF105-AVERAGE(GF$9:GF$497))/STDEVP(GF$9:GF$497)*10+50),2)</f>
        <v>37.25</v>
      </c>
      <c r="GQ105" s="86">
        <f>ROUND(((GG105-AVERAGE(GG$9:GG$497))/STDEVP(GG$9:GG$497)*10+50),2)</f>
        <v>34.33</v>
      </c>
      <c r="GR105" s="86">
        <f>ROUND(((GH105-AVERAGE(GH$9:GH$497))/STDEVP(GH$9:GH$497)*10+50),2)</f>
        <v>42.53</v>
      </c>
      <c r="GS105" s="87">
        <f>ROUND(((GI105-AVERAGE(GI$9:GI$497))/STDEVP(GI$9:GI$497)*10+50),2)</f>
        <v>39</v>
      </c>
      <c r="GT105" s="73">
        <f>RANK(GJ105,$GJ$9:$GJ$497,0)</f>
        <v>107</v>
      </c>
      <c r="GU105" s="74">
        <f>RANK(GK105,$GK$9:$GK$497,0)</f>
        <v>304</v>
      </c>
      <c r="GV105" s="74">
        <f>RANK(GL105,$GL$9:$GL$497,0)</f>
        <v>211</v>
      </c>
      <c r="GW105" s="74">
        <f>RANK(GM105,$GM$9:$GM$497,0)</f>
        <v>130</v>
      </c>
      <c r="GX105" s="74">
        <f>RANK(GN105,$GN$9:$GN$497,0)</f>
        <v>310</v>
      </c>
      <c r="GY105" s="74">
        <f>RANK(GO105,$GO$9:$GO$497,0)</f>
        <v>340</v>
      </c>
      <c r="GZ105" s="74">
        <f>RANK(GP105,$GP$9:$GP$497,0)</f>
        <v>405</v>
      </c>
      <c r="HA105" s="74">
        <f>RANK(GQ105,$GQ$9:$GQ$497,0)</f>
        <v>421</v>
      </c>
      <c r="HB105" s="74">
        <f>RANK(GR105,$GR$9:$GR$497,0)</f>
        <v>330</v>
      </c>
      <c r="HC105" s="84">
        <f>RANK(GS105,$GS$9:$GS$497,0)</f>
        <v>397</v>
      </c>
      <c r="HD105" s="85">
        <f>ROUND(AVERAGEIF($ES$9:$ES$497,$ES105,$FZ$9:$FZ$497),2)</f>
        <v>1.1399999999999999</v>
      </c>
      <c r="HE105" s="86">
        <f>ROUND(AVERAGEIF($ES$9:$ES$497,$ES105,$GA$9:$GA$497),2)</f>
        <v>0.46</v>
      </c>
      <c r="HF105" s="86">
        <f>ROUND(AVERAGEIF($ES$9:$ES$497,$ES105,$GB$9:$GB$497),2)</f>
        <v>0.65</v>
      </c>
      <c r="HG105" s="86">
        <f>ROUND(AVERAGEIF($ES$9:$ES$497,$ES105,$GC$9:$GC$497),2)</f>
        <v>0.74</v>
      </c>
      <c r="HH105" s="86">
        <f>ROUND(AVERAGEIF($ES$9:$ES$497,$ES105,$GD$9:$GD$497),2)</f>
        <v>0.27</v>
      </c>
      <c r="HI105" s="86">
        <f>ROUND(AVERAGEIF($ES$9:$ES$497,$ES105,$GE$9:$GE$497),2)</f>
        <v>0.23</v>
      </c>
      <c r="HJ105" s="86">
        <f>ROUND(AVERAGEIF($ES$9:$ES$497,$ES105,$GF$9:$GF$497),2)</f>
        <v>0.3</v>
      </c>
      <c r="HK105" s="86">
        <f>ROUND(AVERAGEIF($ES$9:$ES$497,$ES105,$GG$9:$GG$497),2)</f>
        <v>0.28000000000000003</v>
      </c>
      <c r="HL105" s="86">
        <f>ROUND(AVERAGEIF($ES$9:$ES$497,$ES105,$GH$9:$GH$497),2)</f>
        <v>0.92</v>
      </c>
      <c r="HM105" s="87">
        <f>ROUND(AVERAGEIF($ES$9:$ES$497,$ES105,$GI$9:$GI$497),2)</f>
        <v>0.93</v>
      </c>
      <c r="HN105" s="88">
        <f t="shared" ref="HN105:HN136" si="209">FZ105-HD105</f>
        <v>1.0000000000000009E-2</v>
      </c>
      <c r="HO105" s="89">
        <f t="shared" ref="HO105:HO136" si="210">GA105-HE105</f>
        <v>0</v>
      </c>
      <c r="HP105" s="89">
        <f t="shared" ref="HP105:HP136" si="211">GB105-HF105</f>
        <v>-8.9999999999999969E-2</v>
      </c>
      <c r="HQ105" s="89">
        <f t="shared" ref="HQ105:HQ136" si="212">GC105-HG105</f>
        <v>-0.16000000000000003</v>
      </c>
      <c r="HR105" s="89">
        <f t="shared" ref="HR105:HR136" si="213">GD105-HH105</f>
        <v>-6.0000000000000026E-2</v>
      </c>
      <c r="HS105" s="89">
        <f t="shared" ref="HS105:HS136" si="214">GE105-HI105</f>
        <v>-8.0000000000000016E-2</v>
      </c>
      <c r="HT105" s="89">
        <f t="shared" ref="HT105:HT136" si="215">GF105-HJ105</f>
        <v>-6.9999999999999979E-2</v>
      </c>
      <c r="HU105" s="89">
        <f t="shared" ref="HU105:HU136" si="216">GG105-HK105</f>
        <v>-0.15000000000000002</v>
      </c>
      <c r="HV105" s="89">
        <f t="shared" ref="HV105:HV136" si="217">GH105-HL105</f>
        <v>-0.15000000000000002</v>
      </c>
      <c r="HW105" s="90">
        <f t="shared" ref="HW105:HW136" si="218">GI105-HM105</f>
        <v>-0.2400000000000001</v>
      </c>
      <c r="HX105" s="73">
        <f>COUNTIFS($FZ$9:$FZ$497,"&gt;"&amp;FZ105,$ES$9:$ES$497,$ES105)+1</f>
        <v>52</v>
      </c>
      <c r="HY105" s="74">
        <f>COUNTIFS($GA$9:$GA$497,"&gt;"&amp;GA105,$ES$9:$ES$497,$ES105)+1</f>
        <v>45</v>
      </c>
      <c r="HZ105" s="74">
        <f>COUNTIFS($GB$9:$GB$497,"&gt;"&amp;GB105,$ES$9:$ES$497,$ES105)+1</f>
        <v>61</v>
      </c>
      <c r="IA105" s="74">
        <f>COUNTIFS($GC$9:$GC$497,"&gt;"&amp;GC105,$ES$9:$ES$497,$ES105)+1</f>
        <v>69</v>
      </c>
      <c r="IB105" s="74">
        <f>COUNTIFS($GD$9:$GD$497,"&gt;"&amp;GD105,$ES$9:$ES$497,$ES105)+1</f>
        <v>73</v>
      </c>
      <c r="IC105" s="74">
        <f>COUNTIFS($GE$9:$GE$497,"&gt;"&amp;GE105,$ES$9:$ES$497,$ES105)+1</f>
        <v>81</v>
      </c>
      <c r="ID105" s="74">
        <f>COUNTIFS($GF$9:$GF$497,"&gt;"&amp;GF105,$ES$9:$ES$497,$ES105)+1</f>
        <v>65</v>
      </c>
      <c r="IE105" s="74">
        <f>COUNTIFS($GG$9:$GG$497,"&gt;"&amp;GG105,$ES$9:$ES$497,$ES105)+1</f>
        <v>79</v>
      </c>
      <c r="IF105" s="74">
        <f>COUNTIFS($GH$9:$GH$497,"&gt;"&amp;GH105,$ES$9:$ES$497,$ES105)+1</f>
        <v>65</v>
      </c>
      <c r="IG105" s="84">
        <f>COUNTIFS($GI$9:$GI$497,"&gt;"&amp;GI105,$ES$9:$ES$497,$ES105)+1</f>
        <v>76</v>
      </c>
      <c r="IH105" s="91"/>
      <c r="II105" s="79"/>
      <c r="IJ105" s="79"/>
      <c r="IK105" s="79"/>
      <c r="IL105" s="79"/>
      <c r="IM105" s="92"/>
      <c r="IN105" s="93"/>
      <c r="IO105" s="94"/>
      <c r="IP105" s="95"/>
      <c r="IQ105" s="79"/>
      <c r="IR105" s="79"/>
      <c r="IS105" s="79"/>
      <c r="IT105" s="79"/>
      <c r="IU105" s="79"/>
      <c r="IV105" s="79"/>
      <c r="IW105" s="96"/>
      <c r="IX105" s="93"/>
      <c r="IY105" s="79"/>
      <c r="IZ105" s="79"/>
      <c r="JA105" s="79"/>
      <c r="JB105" s="79"/>
      <c r="JC105" s="79"/>
      <c r="JD105" s="79"/>
      <c r="JE105" s="97"/>
      <c r="JF105" s="95"/>
      <c r="JG105" s="79"/>
      <c r="JH105" s="79"/>
      <c r="JI105" s="79"/>
      <c r="JJ105" s="79"/>
      <c r="JK105" s="79"/>
      <c r="JL105" s="79"/>
      <c r="JM105" s="96"/>
      <c r="JN105" s="93"/>
      <c r="JO105" s="79"/>
      <c r="JP105" s="79"/>
      <c r="JQ105" s="79"/>
      <c r="JR105" s="79"/>
      <c r="JS105" s="79"/>
      <c r="JT105" s="79"/>
      <c r="JU105" s="79"/>
      <c r="JV105" s="79"/>
      <c r="JW105" s="79"/>
      <c r="JX105" s="79"/>
      <c r="JY105" s="79"/>
      <c r="JZ105" s="97"/>
      <c r="KA105" s="93"/>
      <c r="KB105" s="79"/>
      <c r="KC105" s="79"/>
      <c r="KD105" s="79"/>
      <c r="KE105" s="97"/>
      <c r="KF105" s="95"/>
      <c r="KG105" s="79"/>
      <c r="KH105" s="79"/>
      <c r="KI105" s="79"/>
      <c r="KJ105" s="79"/>
      <c r="KK105" s="98"/>
      <c r="KL105" s="79"/>
      <c r="KM105" s="79"/>
      <c r="KN105" s="79"/>
      <c r="KO105" s="79"/>
      <c r="KP105" s="79"/>
      <c r="KQ105" s="79"/>
      <c r="KR105" s="79"/>
      <c r="KS105" s="96"/>
      <c r="KT105" s="96"/>
      <c r="KU105" s="96"/>
      <c r="KV105" s="96"/>
      <c r="KW105" s="93"/>
      <c r="KX105" s="79"/>
      <c r="KY105" s="79"/>
      <c r="KZ105" s="79"/>
      <c r="LA105" s="79"/>
      <c r="LB105" s="79"/>
      <c r="LC105" s="96"/>
      <c r="LD105" s="93"/>
      <c r="LE105" s="94"/>
      <c r="LF105" s="99"/>
      <c r="LG105" s="75"/>
      <c r="LH105" s="93"/>
      <c r="LI105" s="79"/>
      <c r="LJ105" s="74"/>
      <c r="LK105" s="74"/>
      <c r="LL105" s="74"/>
      <c r="LM105" s="100"/>
      <c r="LN105" s="95"/>
      <c r="LO105" s="79"/>
      <c r="LP105" s="79"/>
      <c r="LQ105" s="79"/>
      <c r="LR105" s="96"/>
      <c r="LS105" s="93"/>
      <c r="LT105" s="79"/>
      <c r="LU105" s="79"/>
      <c r="LV105" s="79"/>
      <c r="LW105" s="79"/>
      <c r="LX105" s="79"/>
      <c r="LY105" s="79"/>
      <c r="LZ105" s="79"/>
      <c r="MA105" s="97"/>
      <c r="MB105" s="95"/>
      <c r="MC105" s="79"/>
      <c r="MD105" s="79"/>
      <c r="ME105" s="79"/>
      <c r="MF105" s="79"/>
      <c r="MG105" s="79"/>
      <c r="MH105" s="79"/>
      <c r="MI105" s="79"/>
      <c r="MJ105" s="79"/>
      <c r="MK105" s="79"/>
      <c r="ML105" s="79"/>
      <c r="MM105" s="79"/>
      <c r="MN105" s="98"/>
      <c r="MO105" s="98"/>
      <c r="MP105" s="96"/>
      <c r="MQ105" s="93"/>
      <c r="MR105" s="79"/>
      <c r="MS105" s="79"/>
      <c r="MT105" s="79"/>
      <c r="MU105" s="79"/>
      <c r="MV105" s="98"/>
      <c r="MW105" s="79"/>
      <c r="MX105" s="79"/>
      <c r="MY105" s="79"/>
      <c r="MZ105" s="79"/>
      <c r="NA105" s="79"/>
      <c r="NB105" s="79"/>
      <c r="NC105" s="79"/>
      <c r="ND105" s="96"/>
      <c r="NE105" s="96"/>
      <c r="NF105" s="96"/>
      <c r="NG105" s="96"/>
      <c r="NH105" s="93"/>
      <c r="NI105" s="79"/>
      <c r="NJ105" s="79"/>
      <c r="NK105" s="79"/>
      <c r="NL105" s="79"/>
      <c r="NM105" s="79"/>
      <c r="NN105" s="94"/>
      <c r="NO105" s="93"/>
      <c r="NP105" s="80"/>
      <c r="NQ105" s="124" t="s">
        <v>794</v>
      </c>
      <c r="NR105" s="102" t="s">
        <v>797</v>
      </c>
      <c r="NS105" s="102"/>
      <c r="NT105" s="102"/>
      <c r="NU105" s="102"/>
      <c r="NV105" s="104">
        <v>43720</v>
      </c>
      <c r="NW105" s="102" t="s">
        <v>525</v>
      </c>
      <c r="NX105" s="133" t="s">
        <v>798</v>
      </c>
      <c r="NY105" s="129" t="s">
        <v>601</v>
      </c>
      <c r="NZ105" s="133" t="s">
        <v>798</v>
      </c>
      <c r="OA105" s="134"/>
      <c r="OB105" s="134"/>
      <c r="OC105" s="134"/>
      <c r="OD105" s="108">
        <f t="shared" ref="OD105:OD136" si="219">EH105</f>
        <v>72</v>
      </c>
      <c r="OE105" s="109">
        <v>7</v>
      </c>
      <c r="OF105" s="110">
        <f t="shared" ref="OF105:OF136" si="220">IF(ISERROR(ROUND(MAX(EI105/1,EJ105/EE105,EK105/EF105,EL105/EG105,EM105/EH105),0)),"0",ROUND(MAX(EI105/1,EJ105/EE105,EK105/EF105,EL105/EG105,EM105/EH105),0))</f>
        <v>30</v>
      </c>
      <c r="OG105" s="109">
        <v>7</v>
      </c>
      <c r="OH105" s="111">
        <f>ROUND(AVERAGEIF($ES$9:$ES$497,$ES105,EV$9:EV$497),0)</f>
        <v>79</v>
      </c>
      <c r="OI105" s="112">
        <f>ROUND(AVERAGEIF($ES$9:$ES$497,$ES105,EW$9:EW$497),0)</f>
        <v>32</v>
      </c>
      <c r="OJ105" s="112">
        <f>ROUND(AVERAGEIF($ES$9:$ES$497,$ES105,EX$9:EX$497),0)</f>
        <v>45</v>
      </c>
      <c r="OK105" s="112">
        <f>ROUND(AVERAGEIF($ES$9:$ES$497,$ES105,EY$9:EY$497),0)</f>
        <v>53</v>
      </c>
      <c r="OL105" s="112">
        <f>ROUND(AVERAGEIF($ES$9:$ES$497,$ES105,EZ$9:EZ$497),0)</f>
        <v>20</v>
      </c>
      <c r="OM105" s="112">
        <f>ROUND(AVERAGEIF($ES$9:$ES$497,$ES105,FA$9:FA$497),0)</f>
        <v>18</v>
      </c>
      <c r="ON105" s="112">
        <f>ROUND(AVERAGEIF($ES$9:$ES$497,$ES105,FB$9:FB$497),0)</f>
        <v>23</v>
      </c>
      <c r="OO105" s="112">
        <f>ROUND(AVERAGEIF($ES$9:$ES$497,$ES105,FC$9:FC$497),0)</f>
        <v>23</v>
      </c>
      <c r="OP105" s="112">
        <f>ROUND(AVERAGEIF($ES$9:$ES$497,$ES105,FD$9:FD$497),0)</f>
        <v>64</v>
      </c>
      <c r="OQ105" s="113">
        <f>ROUND(AVERAGEIF($ES$9:$ES$497,$ES105,FE$9:FE$497),0)</f>
        <v>68</v>
      </c>
      <c r="OR105" s="114">
        <f>ROUND(EV105/MAX(EV$9:EV$497)*100,0)</f>
        <v>31</v>
      </c>
      <c r="OS105" s="115">
        <f>ROUND(EW105/MAX(EW$9:EW$497)*100,0)</f>
        <v>17</v>
      </c>
      <c r="OT105" s="115">
        <f>ROUND(EX105/MAX(EX$9:EX$497)*100,0)</f>
        <v>23</v>
      </c>
      <c r="OU105" s="115">
        <f>ROUND(EY105/MAX(EY$9:EY$497)*100,0)</f>
        <v>19</v>
      </c>
      <c r="OV105" s="115">
        <f>ROUND(EZ105/MAX(EZ$9:EZ$497)*100,0)</f>
        <v>8</v>
      </c>
      <c r="OW105" s="115">
        <f>ROUND(FA105/MAX(FA$9:FA$497)*100,0)</f>
        <v>6</v>
      </c>
      <c r="OX105" s="115">
        <f>ROUND(FB105/MAX(FB$9:FB$497)*100,0)</f>
        <v>8</v>
      </c>
      <c r="OY105" s="116">
        <f>ROUND(FC105/MAX(FC$9:FC$497)*100,0)</f>
        <v>4</v>
      </c>
      <c r="OZ105" s="115">
        <f>ROUND(FD105/MAX(FD$9:FD$497)*100,0)</f>
        <v>25</v>
      </c>
      <c r="PA105" s="117">
        <f>ROUND(FE105/MAX(FE$9:FE$497)*100,0)</f>
        <v>13</v>
      </c>
      <c r="PB105" s="118">
        <f t="shared" ref="PB105:PB136" si="221">OT105*3 + (OR105+OS105+OX105)*2 + (OU105+OY105)</f>
        <v>204</v>
      </c>
      <c r="PC105" s="115">
        <f t="shared" ref="PC105:PC136" si="222">OV105*3 + (OR105+OS105+OX105)*2 + (OU105+OY105)</f>
        <v>159</v>
      </c>
      <c r="PD105" s="115">
        <f t="shared" ref="PD105:PD136" si="223">(OT105+OV105)*3 + (OR105+OS105+OX105)*2 + (OU105+OY105)</f>
        <v>228</v>
      </c>
      <c r="PE105" s="115">
        <f t="shared" ref="PE105:PE136" si="224">(OT105+OY105)*3 + (OR105+OS105+OX105)*2 + (OU105)</f>
        <v>212</v>
      </c>
      <c r="PF105" s="115">
        <f t="shared" ref="PF105:PF136" si="225">(OR105+OU105)*3 + (OS105+OW105)*2 + OX105</f>
        <v>204</v>
      </c>
      <c r="PG105" s="119">
        <f t="shared" ref="PG105:PG136" si="226">OW105*3 + (OR105+OS105+OU105)*2 + OX105</f>
        <v>160</v>
      </c>
      <c r="PH105" s="118">
        <f>ROUND(PB105/MAX(PB$9:PB$497)*100,0)</f>
        <v>24</v>
      </c>
      <c r="PI105" s="115">
        <f>ROUND(PC105/MAX(PC$9:PC$497)*100,0)</f>
        <v>19</v>
      </c>
      <c r="PJ105" s="115">
        <f>ROUND(PD105/MAX(PD$9:PD$497)*100,0)</f>
        <v>24</v>
      </c>
      <c r="PK105" s="115">
        <f>ROUND(PE105/MAX(PE$9:PE$497)*100,0)</f>
        <v>21</v>
      </c>
      <c r="PL105" s="115">
        <f>ROUND(PF105/MAX(PF$9:PF$497)*100,0)</f>
        <v>29</v>
      </c>
      <c r="PM105" s="119">
        <f>ROUND(PG105/MAX(PG$9:PG$497)*100,0)</f>
        <v>23</v>
      </c>
      <c r="PN105" s="118">
        <f>RANK(PH105,PH$9:PH$497,0)</f>
        <v>345</v>
      </c>
      <c r="PO105" s="115">
        <f>RANK(PI105,PI$9:PI$497,0)</f>
        <v>358</v>
      </c>
      <c r="PP105" s="115">
        <f>RANK(PJ105,PJ$9:PJ$497,0)</f>
        <v>349</v>
      </c>
      <c r="PQ105" s="115">
        <f>RANK(PK105,PK$9:PK$497,0)</f>
        <v>355</v>
      </c>
      <c r="PR105" s="115">
        <f>RANK(PL105,PL$9:PL$497,0)</f>
        <v>323</v>
      </c>
      <c r="PS105" s="119">
        <f>RANK(PM105,PM$9:PM$497,0)</f>
        <v>344</v>
      </c>
      <c r="PT105" s="120">
        <f>ROUND(FZ105/MAX(FZ$9:FZ$497)*100,0)</f>
        <v>63</v>
      </c>
      <c r="PU105" s="115">
        <f>ROUND(GA105/MAX(GA$9:GA$497)*100,0)</f>
        <v>26</v>
      </c>
      <c r="PV105" s="115">
        <f>ROUND(GB105/MAX(GB$9:GB$497)*100,0)</f>
        <v>41</v>
      </c>
      <c r="PW105" s="115">
        <f>ROUND(GC105/MAX(GC$9:GC$497)*100,0)</f>
        <v>46</v>
      </c>
      <c r="PX105" s="115">
        <f>ROUND(GD105/MAX(GD$9:GD$497)*100,0)</f>
        <v>12</v>
      </c>
      <c r="PY105" s="115">
        <f>ROUND(GE105/MAX(GE$9:GE$497)*100,0)</f>
        <v>9</v>
      </c>
      <c r="PZ105" s="115">
        <f>ROUND(GF105/MAX(GF$9:GF$497)*100,0)</f>
        <v>11</v>
      </c>
      <c r="QA105" s="116">
        <f>ROUND(GG105/MAX(GG$9:GG$497)*100,0)</f>
        <v>7</v>
      </c>
      <c r="QB105" s="115">
        <f>ROUND(GH105/MAX(GH$9:GH$497)*100,0)</f>
        <v>34</v>
      </c>
      <c r="QC105" s="121">
        <f>ROUND(GI105/MAX(GI$9:GI$497)*100,0)</f>
        <v>22</v>
      </c>
      <c r="QD105" s="120">
        <f>ROUND(AVERAGEIF($ES$9:$ES$497,$ES105,PT$9:PT$497),0)</f>
        <v>62</v>
      </c>
      <c r="QE105" s="120">
        <f>ROUND(AVERAGEIF($ES$9:$ES$497,$ES105,PU$9:PU$497),0)</f>
        <v>26</v>
      </c>
      <c r="QF105" s="120">
        <f>ROUND(AVERAGEIF($ES$9:$ES$497,$ES105,PV$9:PV$497),0)</f>
        <v>48</v>
      </c>
      <c r="QG105" s="120">
        <f>ROUND(AVERAGEIF($ES$9:$ES$497,$ES105,PW$9:PW$497),0)</f>
        <v>58</v>
      </c>
      <c r="QH105" s="120">
        <f>ROUND(AVERAGEIF($ES$9:$ES$497,$ES105,PX$9:PX$497),0)</f>
        <v>15</v>
      </c>
      <c r="QI105" s="120">
        <f>ROUND(AVERAGEIF($ES$9:$ES$497,$ES105,PY$9:PY$497),0)</f>
        <v>14</v>
      </c>
      <c r="QJ105" s="120">
        <f>ROUND(AVERAGEIF($ES$9:$ES$497,$ES105,PZ$9:PZ$497),0)</f>
        <v>14</v>
      </c>
      <c r="QK105" s="120">
        <f>ROUND(AVERAGEIF($ES$9:$ES$497,$ES105,QA$9:QA$497),0)</f>
        <v>15</v>
      </c>
      <c r="QL105" s="120">
        <f>ROUND(AVERAGEIF($ES$9:$ES$497,$ES105,QB$9:QB$497),0)</f>
        <v>41</v>
      </c>
      <c r="QM105" s="120">
        <f>ROUND(AVERAGEIF($ES$9:$ES$497,$ES105,QC$9:QC$497),0)</f>
        <v>30</v>
      </c>
      <c r="QN105" s="114">
        <f t="shared" si="183"/>
        <v>417</v>
      </c>
      <c r="QO105" s="115">
        <f t="shared" si="184"/>
        <v>301</v>
      </c>
      <c r="QP105" s="115">
        <f t="shared" si="185"/>
        <v>465</v>
      </c>
      <c r="QQ105" s="115">
        <f t="shared" si="186"/>
        <v>438</v>
      </c>
      <c r="QR105" s="115">
        <f t="shared" si="187"/>
        <v>517</v>
      </c>
      <c r="QS105" s="119">
        <f t="shared" si="188"/>
        <v>317</v>
      </c>
      <c r="QT105" s="114">
        <f>ROUND((QN105-MIN(QN$9:QN$497))/(MAX(QN$9:QN$497)-MIN(QN$9:QN$497))*100,0)</f>
        <v>29</v>
      </c>
      <c r="QU105" s="115">
        <f>ROUND((QO105-MIN(QO$9:QO$497))/(MAX(QO$9:QO$497)-MIN(QO$9:QO$497))*100,0)</f>
        <v>13</v>
      </c>
      <c r="QV105" s="115">
        <f>ROUND((QP105-MIN(QP$9:QP$497))/(MAX(QP$9:QP$497)-MIN(QP$9:QP$497))*100,0)</f>
        <v>16</v>
      </c>
      <c r="QW105" s="115">
        <f>ROUND((QQ105-MIN(QQ$9:QQ$497))/(MAX(QQ$9:QQ$497)-MIN(QQ$9:QQ$497))*100,0)</f>
        <v>19</v>
      </c>
      <c r="QX105" s="115">
        <f>ROUND((QR105-MIN(QR$9:QR$497))/(MAX(QR$9:QR$497)-MIN(QR$9:QR$497))*100,0)</f>
        <v>47</v>
      </c>
      <c r="QY105" s="115">
        <f>ROUND((QS105-MIN(QS$9:QS$497))/(MAX(QS$9:QS$497)-MIN(QS$9:QS$497))*100,0)</f>
        <v>29</v>
      </c>
      <c r="QZ105" s="114">
        <f>RANK(QN105,QN$9:QN$497,0)</f>
        <v>321</v>
      </c>
      <c r="RA105" s="115">
        <f>RANK(QO105,QO$9:QO$497,0)</f>
        <v>373</v>
      </c>
      <c r="RB105" s="115">
        <f>RANK(QP105,QP$9:QP$497,0)</f>
        <v>370</v>
      </c>
      <c r="RC105" s="115">
        <f>RANK(QQ105,QQ$9:QQ$497,0)</f>
        <v>385</v>
      </c>
      <c r="RD105" s="115">
        <f>RANK(QR105,QR$9:QR$497,0)</f>
        <v>203</v>
      </c>
      <c r="RE105" s="115">
        <f>RANK(QS105,QS$9:QS$497,0)</f>
        <v>307</v>
      </c>
      <c r="RF105" s="122"/>
      <c r="RG105" s="115">
        <f>($RH$3*(IH105+IJ105)*100*100/MAX(EX$9:EX$497)*$RO$3) +($RH$3*(II105+IJ105)*100*100/MAX(EX$9:EX$497)*$RO$4) + ($RH$3*IK105*100*100/MAX(EX$9:EX$497)*0.098)</f>
        <v>0</v>
      </c>
      <c r="RH105" s="115">
        <f>($RH$4*IL105*100*100/MAX(EZ$9:EZ$497))*$RQ$3</f>
        <v>0</v>
      </c>
      <c r="RI105" s="115">
        <f>($RH$3*IM105*100*100/MAX(EY$9:EY$497))*$RQ$4</f>
        <v>0</v>
      </c>
      <c r="RJ105" s="115">
        <f>($RH$3*IN105*100*100/MAX(EX$9:EX$497))</f>
        <v>0</v>
      </c>
      <c r="RK105" s="115">
        <f>($RH$4*IO105*100*100/MAX(EZ$9:EZ$497))*$RQ$3</f>
        <v>0</v>
      </c>
      <c r="RL105" s="115">
        <f>(($RL$4*IP105*100*((100/MAX(EX$9:EX$497)+100/MAX(EZ$9:EZ$497))/2))+($RL$4*IQ105*100*((100/MAX(EX$9:EX$497)+100/MAX(EZ$9:EZ$497))/2))+($RL$4*IR105*100*((100/MAX(EX$9:EX$497)+100/MAX(EZ$9:EZ$497))/2))+($RL$4*IS105*100*((100/MAX(EX$9:EX$497)+100/MAX(EZ$9:EZ$497))/2))+($RL$4*IT105*100*((100/MAX(EX$9:EX$497)+100/MAX(EZ$9:EZ$497))/2))+($RL$4*IU105*100*((100/MAX(EX$9:EX$497)+100/MAX(EZ$9:EZ$497))/2))+($RL$4*IV105*100*((100/MAX(EX$9:EX$497)+100/MAX(EZ$9:EZ$497))/2))+($RL$4*IW105*100*((100/MAX(EX$9:EX$497)+100/MAX(EZ$9:EZ$497))/2)))*$RS$3</f>
        <v>0</v>
      </c>
      <c r="RM105" s="115">
        <f>(($RH$3*IX105*100*100/MAX(EX$9:EX$497))+($RH$3*IY105*100*100/MAX(EX$9:EX$497))+($RH$3*IZ105*100*100/MAX(EX$9:EX$497))+($RH$3*JA105*100*100/MAX(EX$9:EX$497))+($RH$3*JB105*100*100/MAX(EX$9:EX$497))+($RH$3*JC105*100*100/MAX(EX$9:EX$497))+($RH$3*JD105*100*100/MAX(EX$9:EX$497))+($RH$3*JE105*100*100/MAX(EX$9:EX$497)))*$RS$4</f>
        <v>0</v>
      </c>
      <c r="RN105" s="115">
        <f>(($RH$4*JF105*100*100/MAX(EZ$9:EZ$497)) + ($RH$4*JG105*100*100/MAX(EZ$9:EZ$497)) + ($RH$4*JH105*100*100/MAX(EZ$9:EZ$497)) + ($RH$4*JI105*100*100/MAX(EZ$9:EZ$497)) + ($RH$4*JJ105*100*100/MAX(EZ$9:EZ$497)) + ($RH$4*JK105*100*100/MAX(EZ$9:EZ$497)) + ($RH$4*JL105*100*100/MAX(EZ$9:EZ$497)) + ($RH$4*JM105*100*100/MAX(EZ$9:EZ$497)))*$RU$3</f>
        <v>0</v>
      </c>
      <c r="RO105" s="115">
        <f>(($RL$4*JN105*100*((100/MAX(EX$9:EX$497)+100/MAX(EZ$9:EZ$497))/2))+($RL$4*JO105*100*((100/MAX(EX$9:EX$497)+100/MAX(EZ$9:EZ$497))/2))+($RL$4*JP105*100*((100/MAX(EX$9:EX$497)+100/MAX(EZ$9:EZ$497))/2))+($RL$4*JQ105*100*((100/MAX(EX$9:EX$497)+100/MAX(EZ$9:EZ$497))/2))+($RL$4*JR105*100*((100/MAX(EX$9:EX$497)+100/MAX(EZ$9:EZ$497))/2))+($RL$4*JS105*100*((100/MAX(EX$9:EX$497)+100/MAX(EZ$9:EZ$497))/2))+($RL$4*JT105*100*((100/MAX(EX$9:EX$497)+100/MAX(EZ$9:EZ$497))/2))+($RL$4*JU105*100*((100/MAX(EX$9:EX$497)+100/MAX(EZ$9:EZ$497))/2))+($RL$4*JV105*100*((100/MAX(EX$9:EX$497)+100/MAX(EZ$9:EZ$497))/2))+($RL$4*JW105*100*((100/MAX(EX$9:EX$497)+100/MAX(EZ$9:EZ$497))/2))+($RL$4*JX105*100*((100/MAX(EX$9:EX$497)+100/MAX(EZ$9:EZ$497))/2))+($RL$4*JY105*100*((100/MAX(EX$9:EX$497)+100/MAX(EZ$9:EZ$497))/2))+($RL$4*JZ105*100*((100/MAX(EX$9:EX$497)+100/MAX(EZ$9:EZ$497))/2)))*$RW$3/2</f>
        <v>0</v>
      </c>
      <c r="RP105" s="119">
        <f>($RJ$3*KA105*100*100/MAX(FA$9:FA$497)) + ($RJ$3*KB105*100*100/MAX(FA$9:FA$497)/2) + ($RJ$3*KC105*100*100/MAX(FA$9:FA$497)/2) + ($RJ$3*KD105*100*100/MAX(FA$9:FA$497)/4) + ($RJ$3*KE105*100*100/MAX(FA$9:FA$497)/4)</f>
        <v>0</v>
      </c>
      <c r="RQ105" s="118">
        <f>($RL$4*KF105*100*((100/MAX(EX$9:EX$497)+100/MAX(EZ$9:EZ$497)))) * ($RO$3/2) + (($RL$4*KG105*100*((100/MAX(EX$9:EX$497)+100/MAX(EZ$9:EZ$497))))+($RL$4*KH105*100*((100/MAX(EX$9:EX$497)+100/MAX(EZ$9:EZ$497))))+($RL$4*KI105*100*((100/MAX(EX$9:EX$497)+100/MAX(EZ$9:EZ$497))))+($RL$4*KJ105*100*((100/MAX(EX$9:EX$497)+100/MAX(EZ$9:EZ$497))))+($RL$4*KK105*100*((100/MAX(EX$9:EX$497)+100/MAX(EZ$9:EZ$497))))+($RL$4*KL105*100*((100/MAX(EX$9:EX$497)+100/MAX(EZ$9:EZ$497))))+($RL$4*KM105*100*((100/MAX(EX$9:EX$497)+100/MAX(EZ$9:EZ$497))))+($RL$4*KN105*100*((100/MAX(EX$9:EX$497)+100/MAX(EZ$9:EZ$497))))+($RL$4*KO105*100*((100/MAX(EX$9:EX$497)+100/MAX(EZ$9:EZ$497))))+($RL$4*KP105*100*((100/MAX(EX$9:EX$497)+100/MAX(EZ$9:EZ$497))))+($RL$4*KQ105*100*((100/MAX(EX$9:EX$497)+100/MAX(EZ$9:EZ$497))))+($RL$4*KR105*100*((100/MAX(EX$9:EX$497)+100/MAX(EZ$9:EZ$497))))+($RL$4*KS105*100*((100/MAX(EX$9:EX$497)+100/MAX(EZ$9:EZ$497))))+($RL$4*KV105*100*((100/MAX(EX$9:EX$497)+100/MAX(EZ$9:EZ$497))))) * (($RO$3+$RO$4)/6)</f>
        <v>0</v>
      </c>
      <c r="RR105" s="115">
        <f>(($RL$4*KW105*100*((100/MAX(EX$9:EX$497)+100/MAX(EZ$9:EZ$497))))) * ($RO$3/2) + (($RL$4*KX105*100*((100/MAX(EX$9:EX$497)+100/MAX(EZ$9:EZ$497))))+($RL$4*KY105*100*((100/MAX(EX$9:EX$497)+100/MAX(EZ$9:EZ$497))))+($RL$4*KZ105*100*((100/MAX(EX$9:EX$497)+100/MAX(EZ$9:EZ$497))))+($RL$4*LA105*100*((100/MAX(EX$9:EX$497)+100/MAX(EZ$9:EZ$497))))+($RL$4*LB105*100*((100/MAX(EX$9:EX$497)+100/MAX(EZ$9:EZ$497))))+($RL$4*LC105*100*((100/MAX(EX$9:EX$497)+100/MAX(EZ$9:EZ$497))))) * (($RO$3+$RO$4)/6)</f>
        <v>0</v>
      </c>
      <c r="RS105" s="119">
        <f>(($RL$4*LD105*100*((100/MAX(EX$9:EX$497)+100/MAX(EZ$9:EZ$497))))+($RL$4*LE105*100*((100/MAX(EX$9:EX$497)+100/MAX(EZ$9:EZ$497))))) * (($RO$3+$RO$4)/6)</f>
        <v>0</v>
      </c>
      <c r="RT105" s="118">
        <f>($RJ$4*LH105*100*(100/MAX(EV$9:EV$497)))+($RJ$4*LI105*100*(100/MAX(EV$9:EV$497)))</f>
        <v>0</v>
      </c>
      <c r="RU105" s="119">
        <f>($RJ$4*LJ105*(100/MAX(EV$9:EV$497)))/2 + ($RL$3*LK105*(100/MAX(EW$9:EW$497))) + ($RJ$4*LL105*(100/MAX(EV$9:EV$497)))/4 + ($RL$3*LM105*(100/MAX(EW$9:EW$497)))</f>
        <v>0</v>
      </c>
      <c r="RV105" s="118">
        <f>($RJ$4*LN105*100*100/MAX(EV$9:EV$497)/2)+($RJ$4*LO105*100*100/MAX(EV$9:EV$497)/2)+($RJ$4*LP105*100*100/MAX(EV$9:EV$497))+($RJ$4*LQ105*100*100/MAX(EV$9:EV$497))+($RJ$4*LR105*100*100/MAX(EV$9:EV$497))</f>
        <v>0</v>
      </c>
      <c r="RW105" s="115">
        <f>($RJ$4*LS105*100*100/MAX(EV$9:EV$497)) + (($RJ$4*LT105*100*100/MAX(EV$9:EV$497))+($RJ$4*LU105*100*100/MAX(EV$9:EV$497))+($RJ$4*LV105*100*100/MAX(EV$9:EV$497))+($RJ$4*LW105*100*100/MAX(EV$9:EV$497))+($RJ$4*LX105*100*100/MAX(EV$9:EV$497))+($RJ$4*LY105*100*100/MAX(EV$9:EV$497))+($RJ$4*LZ105*100*100/MAX(EV$9:EV$497))+($RJ$4*MA105*100*100/MAX(EV$9:EV$497)))/2</f>
        <v>0</v>
      </c>
      <c r="RX105" s="119">
        <f>($RJ$4*MB105*100*100/MAX(EV$9:EV$497))+($RJ$4*MC105*100*100/MAX(EV$9:EV$497))+($RJ$4*MD105*100*100/MAX(EV$9:EV$497))+($RJ$4*ME105*100*100/MAX(EV$9:EV$497))+($RJ$4*MF105*100*100/MAX(EV$9:EV$497))+($RJ$4*MG105*100*100/MAX(EV$9:EV$497))+($RJ$4*MH105*100*100/MAX(EV$9:EV$497))+($RJ$4*MI105*100*100/MAX(EV$9:EV$497))+($RJ$4*MJ105*100*100/MAX(EV$9:EV$497))+($RJ$4*MK105*100*100/MAX(EV$9:EV$497))+($RJ$4*ML105*100*100/MAX(EV$9:EV$497))+($RJ$4*MM105*100*100/MAX(EV$9:EV$497))+($RJ$4*MN105*100*100/MAX(EV$9:EV$497))</f>
        <v>0</v>
      </c>
      <c r="RY105" s="118">
        <f>($RJ$4*MQ105*100*100/MAX(EV$9:EV$497))/2 + (($RJ$4*MR105*100*100/MAX(EV$9:EV$497))+($RJ$4*MS105*100*100/MAX(EV$9:EV$497))+($RJ$4*MT105*100*100/MAX(EV$9:EV$497))+($RJ$4*MU105*100*100/MAX(EV$9:EV$497))+($RJ$4*MV105*100*100/MAX(EV$9:EV$497))+($RJ$4*MW105*100*100/MAX(EV$9:EV$497))+($RJ$4*MX105*100*100/MAX(EV$9:EV$497))+($RJ$4*MY105*100*100/MAX(EV$9:EV$497))+($RJ$4*MZ105*100*100/MAX(EV$9:EV$497))+($RJ$4*NA105*100*100/MAX(EV$9:EV$497))+($RJ$4*NB105*100*100/MAX(EV$9:EV$497))+($RJ$4*NC105*100*100/MAX(EV$9:EV$497))+($RJ$4*ND105*100*100/MAX(EV$9:EV$497))+($RJ$4*NG105*100*100/MAX(EV$9:EV$497)))/4</f>
        <v>0</v>
      </c>
      <c r="RZ105" s="115">
        <f>($RJ$4*NH105*100*100/MAX(EV$9:EV$497))/2 + (($RJ$4*NI105*100*100/MAX(EV$9:EV$497))+($RJ$4*NJ105*100*100/MAX(EV$9:EV$497))+($RJ$4*NK105*100*100/MAX(EV$9:EV$497))+($RJ$4*NL105*100*100/MAX(EV$9:EV$497))+($RJ$4*NM105*100*100/MAX(EV$9:EV$497))+($RJ$4*NN105*100*100/MAX(EV$9:EV$497)))/4</f>
        <v>0</v>
      </c>
      <c r="SA105" s="117">
        <f>(($RJ$4*NO105*100*100/MAX(EV$9:EV$497))+($RJ$4*NP105*100*100/MAX(EV$9:EV$497)))/4</f>
        <v>0</v>
      </c>
      <c r="SB105" s="118">
        <f t="shared" ref="SB105:SB136" si="227">SUM(RG105:SA105)</f>
        <v>0</v>
      </c>
      <c r="SC105" s="115">
        <f t="shared" ref="SC105:SC136" si="228">RG105 + RJ105 + RL105 + RM105 + RO105 + SUM(RQ105:RS105)/2 +  SUM(RT105:SA105)/5</f>
        <v>0</v>
      </c>
      <c r="SD105" s="115">
        <f t="shared" ref="SD105:SD136" si="229">(RH105+RK105+RL105/$RS$3*$RU$3+RN105)*$RY$3+RO105+SUM(RQ105:RS105)/5 + SUM(RT105:SA105)/4</f>
        <v>0</v>
      </c>
      <c r="SE105" s="115">
        <f t="shared" ref="SE105:SE136" si="230">RG105+RJ105+RL105/$RS$3+RM105/$RS$4+RO105 + SUM(RQ105:RS105)/2 +  SUM(RT105:SA105)/5</f>
        <v>0</v>
      </c>
      <c r="SF105" s="115">
        <f t="shared" ref="SF105:SF136" si="231">RI105*$RY$4+RL105+RO105 + SUM(RQ105:RS105)/5 +  SUM(RT105:SA105)/4</f>
        <v>0</v>
      </c>
      <c r="SG105" s="115">
        <f t="shared" ref="SG105:SG136" si="232">RP105*2 + SUM(RT105:SA105)</f>
        <v>0</v>
      </c>
      <c r="SH105" s="115">
        <f>ROUND(SB105/MAX(SB$9:SB$497)*100,0)</f>
        <v>0</v>
      </c>
      <c r="SI105" s="115">
        <f>ROUND(SC105/MAX(SC$9:SC$497)*100,0)</f>
        <v>0</v>
      </c>
      <c r="SJ105" s="115">
        <f>ROUND(SD105/MAX(SD$9:SD$497)*100,0)</f>
        <v>0</v>
      </c>
      <c r="SK105" s="115">
        <f>ROUND(SE105/MAX(SE$9:SE$497)*100,0)</f>
        <v>0</v>
      </c>
      <c r="SL105" s="115">
        <f>ROUND(SF105/MAX(SF$9:SF$497)*100,0)</f>
        <v>0</v>
      </c>
      <c r="SM105" s="121">
        <f>ROUND(SG105/MAX(SG$9:SG$497)*100,0)</f>
        <v>0</v>
      </c>
      <c r="SN105" s="115">
        <f>ROUND(AVERAGEIF($ES$9:$ES$497,$ES105,SH$9:SH$497),0)</f>
        <v>26</v>
      </c>
      <c r="SO105" s="115">
        <f>ROUND(AVERAGEIF($ES$9:$ES$497,$ES105,SI$9:SI$497),0)</f>
        <v>23</v>
      </c>
      <c r="SP105" s="115">
        <f>ROUND(AVERAGEIF($ES$9:$ES$497,$ES105,SJ$9:SJ$497),0)</f>
        <v>4</v>
      </c>
      <c r="SQ105" s="115">
        <f>ROUND(AVERAGEIF($ES$9:$ES$497,$ES105,SK$9:SK$497),0)</f>
        <v>20</v>
      </c>
      <c r="SR105" s="115">
        <f>ROUND(AVERAGEIF($ES$9:$ES$497,$ES105,SL$9:SL$497),0)</f>
        <v>7</v>
      </c>
      <c r="SS105" s="121">
        <f>ROUND(AVERAGEIF($ES$9:$ES$497,$ES105,SM$9:SM$497),0)</f>
        <v>6</v>
      </c>
      <c r="ST105" s="114">
        <f>RANK(SB105,SB$9:SB$497,0)</f>
        <v>323</v>
      </c>
      <c r="SU105" s="115">
        <f>RANK(SC105,SC$9:SC$497,0)</f>
        <v>320</v>
      </c>
      <c r="SV105" s="115">
        <f>RANK(SD105,SD$9:SD$497,0)</f>
        <v>320</v>
      </c>
      <c r="SW105" s="115">
        <f>RANK(SE105,SE$9:SE$497,0)</f>
        <v>320</v>
      </c>
      <c r="SX105" s="115">
        <f>RANK(SF105,SF$9:SF$497,0)</f>
        <v>317</v>
      </c>
      <c r="SY105" s="115">
        <f>RANK(SG105,SG$9:SG$497,0)</f>
        <v>308</v>
      </c>
      <c r="SZ105" s="115">
        <f>COUNTIFS(SB$9:SB$497,"&gt;"&amp;SB105,$ES$9:$ES$497,$ES105)+1</f>
        <v>73</v>
      </c>
      <c r="TA105" s="115">
        <f>COUNTIFS(SC$9:SC$497,"&gt;"&amp;SC105,$ES$9:$ES$497,$ES105)+1</f>
        <v>73</v>
      </c>
      <c r="TB105" s="115">
        <f>COUNTIFS(SD$9:SD$497,"&gt;"&amp;SD105,$ES$9:$ES$497,$ES105)+1</f>
        <v>71</v>
      </c>
      <c r="TC105" s="115">
        <f>COUNTIFS(SE$9:SE$497,"&gt;"&amp;SE105,$ES$9:$ES$497,$ES105)+1</f>
        <v>73</v>
      </c>
      <c r="TD105" s="115">
        <f>COUNTIFS(SF$9:SF$497,"&gt;"&amp;SF105,$ES$9:$ES$497,$ES105)+1</f>
        <v>71</v>
      </c>
      <c r="TE105" s="117">
        <f>COUNTIFS(SG$9:SG$497,"&gt;"&amp;SG105,$ES$9:$ES$497,$ES105)+1</f>
        <v>70</v>
      </c>
      <c r="TF105" s="118">
        <f t="shared" ref="TF105:TF136" si="233">MAX(PH105:PM105)+SH105</f>
        <v>29</v>
      </c>
      <c r="TG105" s="115">
        <f t="shared" ref="TG105:TG136" si="234">PH105+SI105</f>
        <v>24</v>
      </c>
      <c r="TH105" s="115">
        <f t="shared" ref="TH105:TH136" si="235">PI105+SJ105</f>
        <v>19</v>
      </c>
      <c r="TI105" s="115">
        <f t="shared" ref="TI105:TI136" si="236">PJ105+SK105</f>
        <v>24</v>
      </c>
      <c r="TJ105" s="115">
        <f t="shared" ref="TJ105:TJ136" si="237">PK105+SL105</f>
        <v>21</v>
      </c>
      <c r="TK105" s="115">
        <f t="shared" ref="TK105:TK136" si="238">PL105+SM105</f>
        <v>29</v>
      </c>
      <c r="TL105" s="117">
        <f t="shared" ref="TL105:TL136" si="239">PM105+SM105</f>
        <v>23</v>
      </c>
      <c r="TM105" s="118">
        <f>ROUND(TF105/MAX(TF$9:TF$497)*100,0)</f>
        <v>16</v>
      </c>
      <c r="TN105" s="115">
        <f>ROUND(TG105/MAX(TG$9:TG$497)*100,0)</f>
        <v>13</v>
      </c>
      <c r="TO105" s="115">
        <f>ROUND(TH105/MAX(TH$9:TH$497)*100,0)</f>
        <v>10</v>
      </c>
      <c r="TP105" s="115">
        <f>ROUND(TI105/MAX(TI$9:TI$497)*100,0)</f>
        <v>13</v>
      </c>
      <c r="TQ105" s="115">
        <f>ROUND(TJ105/MAX(TJ$9:TJ$497)*100,0)</f>
        <v>11</v>
      </c>
      <c r="TR105" s="115">
        <f>ROUND(TK105/MAX(TK$9:TK$497)*100,0)</f>
        <v>15</v>
      </c>
      <c r="TS105" s="119">
        <f>ROUND(TL105/MAX(TL$9:TL$497)*100,0)</f>
        <v>12</v>
      </c>
      <c r="TT105" s="120">
        <f>RANK(TM105,TM$9:TM$497,0)</f>
        <v>370</v>
      </c>
      <c r="TU105" s="115">
        <f>RANK(TN105,TN$9:TN$497,0)</f>
        <v>365</v>
      </c>
      <c r="TV105" s="115">
        <f>RANK(TO105,TO$9:TO$497,0)</f>
        <v>373</v>
      </c>
      <c r="TW105" s="115">
        <f>RANK(TP105,TP$9:TP$497,0)</f>
        <v>364</v>
      </c>
      <c r="TX105" s="115">
        <f>RANK(TQ105,TQ$9:TQ$497,0)</f>
        <v>365</v>
      </c>
      <c r="TY105" s="115">
        <f>RANK(TR105,TR$9:TR$497,0)</f>
        <v>337</v>
      </c>
      <c r="TZ105" s="121">
        <f>RANK(TS105,TS$9:TS$497,0)</f>
        <v>356</v>
      </c>
      <c r="UA105" s="132"/>
      <c r="UB105" s="7" t="s">
        <v>1</v>
      </c>
    </row>
    <row r="106" spans="1:548" x14ac:dyDescent="0.15">
      <c r="A106" s="183">
        <v>98</v>
      </c>
      <c r="B106" s="203" t="s">
        <v>797</v>
      </c>
      <c r="C106" s="63"/>
      <c r="D106" s="63"/>
      <c r="E106" s="64" t="s">
        <v>518</v>
      </c>
      <c r="F106" s="65">
        <v>51</v>
      </c>
      <c r="G106" s="65" t="s">
        <v>547</v>
      </c>
      <c r="H106" s="65"/>
      <c r="I106" s="66" t="s">
        <v>521</v>
      </c>
      <c r="J106" s="67" t="s">
        <v>521</v>
      </c>
      <c r="K106" s="67" t="s">
        <v>521</v>
      </c>
      <c r="L106" s="67" t="s">
        <v>521</v>
      </c>
      <c r="M106" s="67" t="s">
        <v>521</v>
      </c>
      <c r="N106" s="67" t="s">
        <v>521</v>
      </c>
      <c r="O106" s="67" t="s">
        <v>521</v>
      </c>
      <c r="P106" s="67" t="s">
        <v>521</v>
      </c>
      <c r="Q106" s="67" t="s">
        <v>521</v>
      </c>
      <c r="R106" s="68" t="s">
        <v>521</v>
      </c>
      <c r="S106" s="69" t="s">
        <v>521</v>
      </c>
      <c r="T106" s="67" t="s">
        <v>521</v>
      </c>
      <c r="U106" s="67" t="s">
        <v>521</v>
      </c>
      <c r="V106" s="67" t="s">
        <v>521</v>
      </c>
      <c r="W106" s="67" t="s">
        <v>521</v>
      </c>
      <c r="X106" s="67" t="s">
        <v>521</v>
      </c>
      <c r="Y106" s="67" t="s">
        <v>521</v>
      </c>
      <c r="Z106" s="67" t="s">
        <v>521</v>
      </c>
      <c r="AA106" s="67" t="s">
        <v>521</v>
      </c>
      <c r="AB106" s="68" t="s">
        <v>521</v>
      </c>
      <c r="AC106" s="69" t="s">
        <v>521</v>
      </c>
      <c r="AD106" s="67" t="s">
        <v>521</v>
      </c>
      <c r="AE106" s="67" t="s">
        <v>521</v>
      </c>
      <c r="AF106" s="67" t="s">
        <v>521</v>
      </c>
      <c r="AG106" s="67" t="s">
        <v>521</v>
      </c>
      <c r="AH106" s="67" t="s">
        <v>521</v>
      </c>
      <c r="AI106" s="67" t="s">
        <v>521</v>
      </c>
      <c r="AJ106" s="67" t="s">
        <v>521</v>
      </c>
      <c r="AK106" s="67" t="s">
        <v>521</v>
      </c>
      <c r="AL106" s="68" t="s">
        <v>521</v>
      </c>
      <c r="AM106" s="69" t="s">
        <v>521</v>
      </c>
      <c r="AN106" s="67" t="s">
        <v>520</v>
      </c>
      <c r="AO106" s="67" t="s">
        <v>520</v>
      </c>
      <c r="AP106" s="67" t="s">
        <v>520</v>
      </c>
      <c r="AQ106" s="67" t="s">
        <v>520</v>
      </c>
      <c r="AR106" s="67" t="s">
        <v>520</v>
      </c>
      <c r="AS106" s="67" t="s">
        <v>520</v>
      </c>
      <c r="AT106" s="67" t="s">
        <v>521</v>
      </c>
      <c r="AU106" s="67" t="s">
        <v>521</v>
      </c>
      <c r="AV106" s="68" t="s">
        <v>521</v>
      </c>
      <c r="AW106" s="69" t="s">
        <v>521</v>
      </c>
      <c r="AX106" s="67" t="s">
        <v>521</v>
      </c>
      <c r="AY106" s="67" t="s">
        <v>521</v>
      </c>
      <c r="AZ106" s="67" t="s">
        <v>521</v>
      </c>
      <c r="BA106" s="67" t="s">
        <v>521</v>
      </c>
      <c r="BB106" s="67" t="s">
        <v>521</v>
      </c>
      <c r="BC106" s="67" t="s">
        <v>521</v>
      </c>
      <c r="BD106" s="67" t="s">
        <v>521</v>
      </c>
      <c r="BE106" s="67" t="s">
        <v>521</v>
      </c>
      <c r="BF106" s="68" t="s">
        <v>521</v>
      </c>
      <c r="BG106" s="69" t="s">
        <v>521</v>
      </c>
      <c r="BH106" s="67" t="s">
        <v>521</v>
      </c>
      <c r="BI106" s="67" t="s">
        <v>521</v>
      </c>
      <c r="BJ106" s="67" t="s">
        <v>521</v>
      </c>
      <c r="BK106" s="67" t="s">
        <v>521</v>
      </c>
      <c r="BL106" s="67" t="s">
        <v>521</v>
      </c>
      <c r="BM106" s="67" t="s">
        <v>521</v>
      </c>
      <c r="BN106" s="67" t="s">
        <v>521</v>
      </c>
      <c r="BO106" s="67" t="s">
        <v>521</v>
      </c>
      <c r="BP106" s="68" t="s">
        <v>521</v>
      </c>
      <c r="BQ106" s="70" t="s">
        <v>521</v>
      </c>
      <c r="BR106" s="67" t="s">
        <v>521</v>
      </c>
      <c r="BS106" s="67" t="s">
        <v>521</v>
      </c>
      <c r="BT106" s="67" t="s">
        <v>521</v>
      </c>
      <c r="BU106" s="67" t="s">
        <v>521</v>
      </c>
      <c r="BV106" s="67" t="s">
        <v>521</v>
      </c>
      <c r="BW106" s="67" t="s">
        <v>521</v>
      </c>
      <c r="BX106" s="67" t="s">
        <v>521</v>
      </c>
      <c r="BY106" s="67" t="s">
        <v>521</v>
      </c>
      <c r="BZ106" s="68" t="s">
        <v>521</v>
      </c>
      <c r="CA106" s="69" t="s">
        <v>521</v>
      </c>
      <c r="CB106" s="67" t="s">
        <v>521</v>
      </c>
      <c r="CC106" s="67" t="s">
        <v>521</v>
      </c>
      <c r="CD106" s="67" t="s">
        <v>521</v>
      </c>
      <c r="CE106" s="67" t="s">
        <v>521</v>
      </c>
      <c r="CF106" s="67" t="s">
        <v>521</v>
      </c>
      <c r="CG106" s="67" t="s">
        <v>521</v>
      </c>
      <c r="CH106" s="67" t="s">
        <v>521</v>
      </c>
      <c r="CI106" s="67" t="s">
        <v>521</v>
      </c>
      <c r="CJ106" s="68" t="s">
        <v>521</v>
      </c>
      <c r="CK106" s="69" t="s">
        <v>521</v>
      </c>
      <c r="CL106" s="67" t="s">
        <v>521</v>
      </c>
      <c r="CM106" s="67" t="s">
        <v>521</v>
      </c>
      <c r="CN106" s="67" t="s">
        <v>521</v>
      </c>
      <c r="CO106" s="67" t="s">
        <v>521</v>
      </c>
      <c r="CP106" s="67" t="s">
        <v>521</v>
      </c>
      <c r="CQ106" s="67" t="s">
        <v>521</v>
      </c>
      <c r="CR106" s="67" t="s">
        <v>521</v>
      </c>
      <c r="CS106" s="67" t="s">
        <v>521</v>
      </c>
      <c r="CT106" s="68" t="s">
        <v>521</v>
      </c>
      <c r="CU106" s="69" t="s">
        <v>521</v>
      </c>
      <c r="CV106" s="67" t="s">
        <v>521</v>
      </c>
      <c r="CW106" s="67" t="s">
        <v>521</v>
      </c>
      <c r="CX106" s="67" t="s">
        <v>521</v>
      </c>
      <c r="CY106" s="67" t="s">
        <v>521</v>
      </c>
      <c r="CZ106" s="67" t="s">
        <v>521</v>
      </c>
      <c r="DA106" s="67" t="s">
        <v>521</v>
      </c>
      <c r="DB106" s="67" t="s">
        <v>521</v>
      </c>
      <c r="DC106" s="67" t="s">
        <v>521</v>
      </c>
      <c r="DD106" s="68" t="s">
        <v>521</v>
      </c>
      <c r="DE106" s="69" t="s">
        <v>521</v>
      </c>
      <c r="DF106" s="71" t="s">
        <v>521</v>
      </c>
      <c r="DG106" s="67" t="s">
        <v>521</v>
      </c>
      <c r="DH106" s="67" t="s">
        <v>521</v>
      </c>
      <c r="DI106" s="67" t="s">
        <v>521</v>
      </c>
      <c r="DJ106" s="67" t="s">
        <v>521</v>
      </c>
      <c r="DK106" s="67" t="s">
        <v>521</v>
      </c>
      <c r="DL106" s="67" t="s">
        <v>521</v>
      </c>
      <c r="DM106" s="67" t="s">
        <v>521</v>
      </c>
      <c r="DN106" s="68" t="s">
        <v>521</v>
      </c>
      <c r="DO106" s="70" t="s">
        <v>521</v>
      </c>
      <c r="DP106" s="71" t="s">
        <v>521</v>
      </c>
      <c r="DQ106" s="67" t="s">
        <v>521</v>
      </c>
      <c r="DR106" s="67" t="s">
        <v>521</v>
      </c>
      <c r="DS106" s="67" t="s">
        <v>521</v>
      </c>
      <c r="DT106" s="67" t="s">
        <v>521</v>
      </c>
      <c r="DU106" s="67" t="s">
        <v>521</v>
      </c>
      <c r="DV106" s="67" t="s">
        <v>521</v>
      </c>
      <c r="DW106" s="67" t="s">
        <v>521</v>
      </c>
      <c r="DX106" s="72" t="s">
        <v>521</v>
      </c>
      <c r="DY106" s="73" t="s">
        <v>522</v>
      </c>
      <c r="DZ106" s="74">
        <v>2</v>
      </c>
      <c r="EA106" s="74">
        <v>3</v>
      </c>
      <c r="EB106" s="74">
        <v>3</v>
      </c>
      <c r="EC106" s="75">
        <v>4</v>
      </c>
      <c r="ED106" s="76" t="s">
        <v>522</v>
      </c>
      <c r="EE106" s="74">
        <f t="shared" si="189"/>
        <v>2</v>
      </c>
      <c r="EF106" s="74">
        <f t="shared" si="190"/>
        <v>6</v>
      </c>
      <c r="EG106" s="74">
        <f t="shared" si="191"/>
        <v>18</v>
      </c>
      <c r="EH106" s="77">
        <f t="shared" si="192"/>
        <v>72</v>
      </c>
      <c r="EI106" s="73">
        <v>100</v>
      </c>
      <c r="EJ106" s="74">
        <v>150</v>
      </c>
      <c r="EK106" s="74">
        <v>300</v>
      </c>
      <c r="EL106" s="74">
        <v>500</v>
      </c>
      <c r="EM106" s="75">
        <v>1500</v>
      </c>
      <c r="EN106" s="78">
        <v>1</v>
      </c>
      <c r="EO106" s="79">
        <f t="shared" si="193"/>
        <v>0.75</v>
      </c>
      <c r="EP106" s="79">
        <f t="shared" si="194"/>
        <v>0.5</v>
      </c>
      <c r="EQ106" s="79">
        <f t="shared" si="195"/>
        <v>0.27777777777777779</v>
      </c>
      <c r="ER106" s="80">
        <f t="shared" si="196"/>
        <v>0.20833333333333331</v>
      </c>
      <c r="ES106" s="128" t="s">
        <v>532</v>
      </c>
      <c r="ET106" s="82" t="s">
        <v>626</v>
      </c>
      <c r="EU106" s="83">
        <v>4</v>
      </c>
      <c r="EV106" s="73">
        <v>30</v>
      </c>
      <c r="EW106" s="74">
        <v>50</v>
      </c>
      <c r="EX106" s="74">
        <v>23</v>
      </c>
      <c r="EY106" s="74">
        <v>13</v>
      </c>
      <c r="EZ106" s="74">
        <v>19</v>
      </c>
      <c r="FA106" s="74">
        <v>66</v>
      </c>
      <c r="FB106" s="74">
        <v>17</v>
      </c>
      <c r="FC106" s="74">
        <v>22</v>
      </c>
      <c r="FD106" s="74">
        <f t="shared" si="197"/>
        <v>42</v>
      </c>
      <c r="FE106" s="84">
        <f t="shared" si="198"/>
        <v>45</v>
      </c>
      <c r="FF106" s="73">
        <f>RANK(EV106,$EV$9:$EV$497,0)</f>
        <v>363</v>
      </c>
      <c r="FG106" s="74">
        <f>RANK(EW106,$EW$9:$EW$497,0)</f>
        <v>179</v>
      </c>
      <c r="FH106" s="74">
        <f>RANK(EX106,$EX$9:$EX$497,0)</f>
        <v>281</v>
      </c>
      <c r="FI106" s="74">
        <f>RANK(EY106,$EY$9:$EY$497,0)</f>
        <v>369</v>
      </c>
      <c r="FJ106" s="74">
        <f>RANK(EZ106,$EZ$9:$EZ$497,0)</f>
        <v>209</v>
      </c>
      <c r="FK106" s="74">
        <f>RANK(FA106,$FA$9:$FA$497,0)</f>
        <v>22</v>
      </c>
      <c r="FL106" s="74">
        <f>RANK(FB106,$FB$9:$FB$497,0)</f>
        <v>339</v>
      </c>
      <c r="FM106" s="74">
        <f>RANK(FC106,$FC$9:$FC$497,0)</f>
        <v>320</v>
      </c>
      <c r="FN106" s="74">
        <f>RANK(FD106,$FD$9:$FD$497,0)</f>
        <v>320</v>
      </c>
      <c r="FO106" s="84">
        <f>RANK(FE106,$FE$9:$FE$497,0)</f>
        <v>325</v>
      </c>
      <c r="FP106" s="73">
        <f>COUNTIFS($EV$9:$EV$497,"&gt;"&amp;EV106,$ES$9:$ES$497,ES106)+1</f>
        <v>56</v>
      </c>
      <c r="FQ106" s="74">
        <f>COUNTIFS($EW$9:$EW$497,"&gt;"&amp;EW106,$ES$9:$ES$497,ES106)+1</f>
        <v>44</v>
      </c>
      <c r="FR106" s="74">
        <f>COUNTIFS($EX$9:$EX$497,"&gt;"&amp;EX106,$ES$9:$ES$497,ES106)+1</f>
        <v>37</v>
      </c>
      <c r="FS106" s="74">
        <f>COUNTIFS($EY$9:$EY$497,"&gt;"&amp;EY106,$ES$9:$ES$497,ES106)+1</f>
        <v>55</v>
      </c>
      <c r="FT106" s="74">
        <f>COUNTIFS($EZ$9:$EZ$497,"&gt;"&amp;EZ106,$ES$9:$ES$497,ES106)+1</f>
        <v>36</v>
      </c>
      <c r="FU106" s="74">
        <f>COUNTIFS($FA$9:$FA$497,"&gt;"&amp;FA106,$ES$9:$ES$497,ES106)+1</f>
        <v>19</v>
      </c>
      <c r="FV106" s="74">
        <f>COUNTIFS($FB$9:$FB$497,"&gt;"&amp;FB106,$ES$9:$ES$497,ES106)+1</f>
        <v>47</v>
      </c>
      <c r="FW106" s="74">
        <f>COUNTIFS($FC$9:$FC$497,"&gt;"&amp;FC106,$ES$9:$ES$497,ES106)+1</f>
        <v>43</v>
      </c>
      <c r="FX106" s="74">
        <f>COUNTIFS($FD$9:$FD$497,"&gt;"&amp;FD106,$ES$9:$ES$497,ES106)+1</f>
        <v>42</v>
      </c>
      <c r="FY106" s="84">
        <f>COUNTIFS($FE$9:$FE$497,"&gt;"&amp;FE106,$ES$9:$ES$497,ES106)+1</f>
        <v>41</v>
      </c>
      <c r="FZ106" s="85">
        <f t="shared" si="199"/>
        <v>0.59</v>
      </c>
      <c r="GA106" s="86">
        <f t="shared" si="200"/>
        <v>0.98</v>
      </c>
      <c r="GB106" s="86">
        <f t="shared" si="201"/>
        <v>0.45</v>
      </c>
      <c r="GC106" s="86">
        <f t="shared" si="202"/>
        <v>0.25</v>
      </c>
      <c r="GD106" s="86">
        <f t="shared" si="203"/>
        <v>0.37</v>
      </c>
      <c r="GE106" s="86">
        <f t="shared" si="204"/>
        <v>1.29</v>
      </c>
      <c r="GF106" s="86">
        <f t="shared" si="205"/>
        <v>0.33</v>
      </c>
      <c r="GG106" s="86">
        <f t="shared" si="206"/>
        <v>0.43</v>
      </c>
      <c r="GH106" s="86">
        <f t="shared" si="207"/>
        <v>0.82</v>
      </c>
      <c r="GI106" s="87">
        <f t="shared" si="208"/>
        <v>0.88</v>
      </c>
      <c r="GJ106" s="85">
        <f>ROUND(((FZ106-AVERAGE(FZ$9:FZ$497))/STDEVP(FZ$9:FZ$497)*10+50),2)</f>
        <v>35.340000000000003</v>
      </c>
      <c r="GK106" s="86">
        <f>ROUND(((GA106-AVERAGE(GA$9:GA$497))/STDEVP(GA$9:GA$497)*10+50),2)</f>
        <v>58.65</v>
      </c>
      <c r="GL106" s="86">
        <f>ROUND(((GB106-AVERAGE(GB$9:GB$497))/STDEVP(GB$9:GB$497)*10+50),2)</f>
        <v>45.01</v>
      </c>
      <c r="GM106" s="86">
        <f>ROUND(((GC106-AVERAGE(GC$9:GC$497))/STDEVP(GC$9:GC$497)*10+50),2)</f>
        <v>36.159999999999997</v>
      </c>
      <c r="GN106" s="86">
        <f>ROUND(((GD106-AVERAGE(GD$9:GD$497))/STDEVP(GD$9:GD$497)*10+50),2)</f>
        <v>49.24</v>
      </c>
      <c r="GO106" s="86">
        <f>ROUND(((GE106-AVERAGE(GE$9:GE$497))/STDEVP(GE$9:GE$497)*10+50),2)</f>
        <v>84.18</v>
      </c>
      <c r="GP106" s="86">
        <f>ROUND(((GF106-AVERAGE(GF$9:GF$497))/STDEVP(GF$9:GF$497)*10+50),2)</f>
        <v>40.4</v>
      </c>
      <c r="GQ106" s="86">
        <f>ROUND(((GG106-AVERAGE(GG$9:GG$497))/STDEVP(GG$9:GG$497)*10+50),2)</f>
        <v>43.71</v>
      </c>
      <c r="GR106" s="86">
        <f>ROUND(((GH106-AVERAGE(GH$9:GH$497))/STDEVP(GH$9:GH$497)*10+50),2)</f>
        <v>44.36</v>
      </c>
      <c r="GS106" s="87">
        <f>ROUND(((GI106-AVERAGE(GI$9:GI$497))/STDEVP(GI$9:GI$497)*10+50),2)</f>
        <v>42.99</v>
      </c>
      <c r="GT106" s="73">
        <f>RANK(GJ106,$GJ$9:$GJ$497,0)</f>
        <v>408</v>
      </c>
      <c r="GU106" s="74">
        <f>RANK(GK106,$GK$9:$GK$497,0)</f>
        <v>92</v>
      </c>
      <c r="GV106" s="74">
        <f>RANK(GL106,$GL$9:$GL$497,0)</f>
        <v>287</v>
      </c>
      <c r="GW106" s="74">
        <f>RANK(GM106,$GM$9:$GM$497,0)</f>
        <v>421</v>
      </c>
      <c r="GX106" s="74">
        <f>RANK(GN106,$GN$9:$GN$497,0)</f>
        <v>148</v>
      </c>
      <c r="GY106" s="74">
        <f>RANK(GO106,$GO$9:$GO$497,0)</f>
        <v>8</v>
      </c>
      <c r="GZ106" s="74">
        <f>RANK(GP106,$GP$9:$GP$497,0)</f>
        <v>348</v>
      </c>
      <c r="HA106" s="74">
        <f>RANK(GQ106,$GQ$9:$GQ$497,0)</f>
        <v>311</v>
      </c>
      <c r="HB106" s="74">
        <f>RANK(GR106,$GR$9:$GR$497,0)</f>
        <v>287</v>
      </c>
      <c r="HC106" s="84">
        <f>RANK(GS106,$GS$9:$GS$497,0)</f>
        <v>318</v>
      </c>
      <c r="HD106" s="85">
        <f>ROUND(AVERAGEIF($ES$9:$ES$497,$ES106,$FZ$9:$FZ$497),2)</f>
        <v>0.93</v>
      </c>
      <c r="HE106" s="86">
        <f>ROUND(AVERAGEIF($ES$9:$ES$497,$ES106,$GA$9:$GA$497),2)</f>
        <v>0.96</v>
      </c>
      <c r="HF106" s="86">
        <f>ROUND(AVERAGEIF($ES$9:$ES$497,$ES106,$GB$9:$GB$497),2)</f>
        <v>0.41</v>
      </c>
      <c r="HG106" s="86">
        <f>ROUND(AVERAGEIF($ES$9:$ES$497,$ES106,$GC$9:$GC$497),2)</f>
        <v>0.46</v>
      </c>
      <c r="HH106" s="86">
        <f>ROUND(AVERAGEIF($ES$9:$ES$497,$ES106,$GD$9:$GD$497),2)</f>
        <v>0.38</v>
      </c>
      <c r="HI106" s="86">
        <f>ROUND(AVERAGEIF($ES$9:$ES$497,$ES106,$GE$9:$GE$497),2)</f>
        <v>0.85</v>
      </c>
      <c r="HJ106" s="86">
        <f>ROUND(AVERAGEIF($ES$9:$ES$497,$ES106,$GF$9:$GF$497),2)</f>
        <v>0.44</v>
      </c>
      <c r="HK106" s="86">
        <f>ROUND(AVERAGEIF($ES$9:$ES$497,$ES106,$GG$9:$GG$497),2)</f>
        <v>0.42</v>
      </c>
      <c r="HL106" s="86">
        <f>ROUND(AVERAGEIF($ES$9:$ES$497,$ES106,$GH$9:$GH$497),2)</f>
        <v>0.8</v>
      </c>
      <c r="HM106" s="87">
        <f>ROUND(AVERAGEIF($ES$9:$ES$497,$ES106,$GI$9:$GI$497),2)</f>
        <v>0.84</v>
      </c>
      <c r="HN106" s="88">
        <f t="shared" si="209"/>
        <v>-0.34000000000000008</v>
      </c>
      <c r="HO106" s="89">
        <f t="shared" si="210"/>
        <v>2.0000000000000018E-2</v>
      </c>
      <c r="HP106" s="89">
        <f t="shared" si="211"/>
        <v>4.0000000000000036E-2</v>
      </c>
      <c r="HQ106" s="89">
        <f t="shared" si="212"/>
        <v>-0.21000000000000002</v>
      </c>
      <c r="HR106" s="89">
        <f t="shared" si="213"/>
        <v>-1.0000000000000009E-2</v>
      </c>
      <c r="HS106" s="89">
        <f t="shared" si="214"/>
        <v>0.44000000000000006</v>
      </c>
      <c r="HT106" s="89">
        <f t="shared" si="215"/>
        <v>-0.10999999999999999</v>
      </c>
      <c r="HU106" s="89">
        <f t="shared" si="216"/>
        <v>1.0000000000000009E-2</v>
      </c>
      <c r="HV106" s="89">
        <f t="shared" si="217"/>
        <v>1.9999999999999907E-2</v>
      </c>
      <c r="HW106" s="90">
        <f t="shared" si="218"/>
        <v>4.0000000000000036E-2</v>
      </c>
      <c r="HX106" s="73">
        <f>COUNTIFS($FZ$9:$FZ$497,"&gt;"&amp;FZ106,$ES$9:$ES$497,$ES106)+1</f>
        <v>66</v>
      </c>
      <c r="HY106" s="74">
        <f>COUNTIFS($GA$9:$GA$497,"&gt;"&amp;GA106,$ES$9:$ES$497,$ES106)+1</f>
        <v>29</v>
      </c>
      <c r="HZ106" s="74">
        <f>COUNTIFS($GB$9:$GB$497,"&gt;"&amp;GB106,$ES$9:$ES$497,$ES106)+1</f>
        <v>24</v>
      </c>
      <c r="IA106" s="74">
        <f>COUNTIFS($GC$9:$GC$497,"&gt;"&amp;GC106,$ES$9:$ES$497,$ES106)+1</f>
        <v>67</v>
      </c>
      <c r="IB106" s="74">
        <f>COUNTIFS($GD$9:$GD$497,"&gt;"&amp;GD106,$ES$9:$ES$497,$ES106)+1</f>
        <v>38</v>
      </c>
      <c r="IC106" s="74">
        <f>COUNTIFS($GE$9:$GE$497,"&gt;"&amp;GE106,$ES$9:$ES$497,$ES106)+1</f>
        <v>8</v>
      </c>
      <c r="ID106" s="74">
        <f>COUNTIFS($GF$9:$GF$497,"&gt;"&amp;GF106,$ES$9:$ES$497,$ES106)+1</f>
        <v>55</v>
      </c>
      <c r="IE106" s="74">
        <f>COUNTIFS($GG$9:$GG$497,"&gt;"&amp;GG106,$ES$9:$ES$497,$ES106)+1</f>
        <v>27</v>
      </c>
      <c r="IF106" s="74">
        <f>COUNTIFS($GH$9:$GH$497,"&gt;"&amp;GH106,$ES$9:$ES$497,$ES106)+1</f>
        <v>24</v>
      </c>
      <c r="IG106" s="84">
        <f>COUNTIFS($GI$9:$GI$497,"&gt;"&amp;GI106,$ES$9:$ES$497,$ES106)+1</f>
        <v>26</v>
      </c>
      <c r="IH106" s="91"/>
      <c r="II106" s="79"/>
      <c r="IJ106" s="79"/>
      <c r="IK106" s="79"/>
      <c r="IL106" s="79"/>
      <c r="IM106" s="92"/>
      <c r="IN106" s="93"/>
      <c r="IO106" s="94"/>
      <c r="IP106" s="95"/>
      <c r="IQ106" s="79"/>
      <c r="IR106" s="79"/>
      <c r="IS106" s="79"/>
      <c r="IT106" s="79"/>
      <c r="IU106" s="79"/>
      <c r="IV106" s="79"/>
      <c r="IW106" s="96"/>
      <c r="IX106" s="93"/>
      <c r="IY106" s="79"/>
      <c r="IZ106" s="79"/>
      <c r="JA106" s="79"/>
      <c r="JB106" s="79"/>
      <c r="JC106" s="79"/>
      <c r="JD106" s="79"/>
      <c r="JE106" s="97"/>
      <c r="JF106" s="95"/>
      <c r="JG106" s="79"/>
      <c r="JH106" s="79"/>
      <c r="JI106" s="79"/>
      <c r="JJ106" s="79"/>
      <c r="JK106" s="79"/>
      <c r="JL106" s="79"/>
      <c r="JM106" s="96"/>
      <c r="JN106" s="93"/>
      <c r="JO106" s="79"/>
      <c r="JP106" s="79"/>
      <c r="JQ106" s="79"/>
      <c r="JR106" s="79"/>
      <c r="JS106" s="79"/>
      <c r="JT106" s="79"/>
      <c r="JU106" s="79"/>
      <c r="JV106" s="79"/>
      <c r="JW106" s="79"/>
      <c r="JX106" s="79"/>
      <c r="JY106" s="79"/>
      <c r="JZ106" s="97"/>
      <c r="KA106" s="93"/>
      <c r="KB106" s="79"/>
      <c r="KC106" s="79"/>
      <c r="KD106" s="79"/>
      <c r="KE106" s="97"/>
      <c r="KF106" s="95"/>
      <c r="KG106" s="79"/>
      <c r="KH106" s="79"/>
      <c r="KI106" s="79"/>
      <c r="KJ106" s="79"/>
      <c r="KK106" s="98"/>
      <c r="KL106" s="79"/>
      <c r="KM106" s="79"/>
      <c r="KN106" s="79"/>
      <c r="KO106" s="79"/>
      <c r="KP106" s="79"/>
      <c r="KQ106" s="79"/>
      <c r="KR106" s="79"/>
      <c r="KS106" s="96"/>
      <c r="KT106" s="96"/>
      <c r="KU106" s="96"/>
      <c r="KV106" s="96"/>
      <c r="KW106" s="93"/>
      <c r="KX106" s="79"/>
      <c r="KY106" s="79"/>
      <c r="KZ106" s="79"/>
      <c r="LA106" s="79"/>
      <c r="LB106" s="79"/>
      <c r="LC106" s="96"/>
      <c r="LD106" s="93"/>
      <c r="LE106" s="94"/>
      <c r="LF106" s="99"/>
      <c r="LG106" s="75"/>
      <c r="LH106" s="93"/>
      <c r="LI106" s="79"/>
      <c r="LJ106" s="74"/>
      <c r="LK106" s="74"/>
      <c r="LL106" s="74"/>
      <c r="LM106" s="100"/>
      <c r="LN106" s="95"/>
      <c r="LO106" s="79"/>
      <c r="LP106" s="79"/>
      <c r="LQ106" s="79"/>
      <c r="LR106" s="96"/>
      <c r="LS106" s="93"/>
      <c r="LT106" s="79"/>
      <c r="LU106" s="79"/>
      <c r="LV106" s="79"/>
      <c r="LW106" s="79"/>
      <c r="LX106" s="79"/>
      <c r="LY106" s="79"/>
      <c r="LZ106" s="79"/>
      <c r="MA106" s="97"/>
      <c r="MB106" s="95"/>
      <c r="MC106" s="79"/>
      <c r="MD106" s="79"/>
      <c r="ME106" s="79"/>
      <c r="MF106" s="79"/>
      <c r="MG106" s="79"/>
      <c r="MH106" s="79"/>
      <c r="MI106" s="79"/>
      <c r="MJ106" s="79"/>
      <c r="MK106" s="79"/>
      <c r="ML106" s="79"/>
      <c r="MM106" s="79"/>
      <c r="MN106" s="98"/>
      <c r="MO106" s="98"/>
      <c r="MP106" s="96"/>
      <c r="MQ106" s="93"/>
      <c r="MR106" s="79"/>
      <c r="MS106" s="79"/>
      <c r="MT106" s="79"/>
      <c r="MU106" s="79"/>
      <c r="MV106" s="98"/>
      <c r="MW106" s="79"/>
      <c r="MX106" s="79"/>
      <c r="MY106" s="79"/>
      <c r="MZ106" s="79"/>
      <c r="NA106" s="79"/>
      <c r="NB106" s="79"/>
      <c r="NC106" s="79">
        <v>0.03</v>
      </c>
      <c r="ND106" s="96"/>
      <c r="NE106" s="96"/>
      <c r="NF106" s="96"/>
      <c r="NG106" s="96"/>
      <c r="NH106" s="93"/>
      <c r="NI106" s="79"/>
      <c r="NJ106" s="79"/>
      <c r="NK106" s="79"/>
      <c r="NL106" s="79"/>
      <c r="NM106" s="79"/>
      <c r="NN106" s="94"/>
      <c r="NO106" s="93"/>
      <c r="NP106" s="80"/>
      <c r="NQ106" s="124" t="s">
        <v>796</v>
      </c>
      <c r="NR106" s="102" t="s">
        <v>799</v>
      </c>
      <c r="NS106" s="102"/>
      <c r="NT106" s="102"/>
      <c r="NU106" s="102"/>
      <c r="NV106" s="104">
        <v>43720</v>
      </c>
      <c r="NW106" s="102" t="s">
        <v>525</v>
      </c>
      <c r="NX106" s="133"/>
      <c r="NY106" s="126" t="s">
        <v>800</v>
      </c>
      <c r="NZ106" s="133"/>
      <c r="OA106" s="134"/>
      <c r="OB106" s="134"/>
      <c r="OC106" s="134"/>
      <c r="OD106" s="108">
        <f t="shared" si="219"/>
        <v>72</v>
      </c>
      <c r="OE106" s="109">
        <v>6</v>
      </c>
      <c r="OF106" s="110">
        <f t="shared" si="220"/>
        <v>100</v>
      </c>
      <c r="OG106" s="109">
        <v>5</v>
      </c>
      <c r="OH106" s="111">
        <f>ROUND(AVERAGEIF($ES$9:$ES$497,$ES106,EV$9:EV$497),0)</f>
        <v>58</v>
      </c>
      <c r="OI106" s="112">
        <f>ROUND(AVERAGEIF($ES$9:$ES$497,$ES106,EW$9:EW$497),0)</f>
        <v>57</v>
      </c>
      <c r="OJ106" s="112">
        <f>ROUND(AVERAGEIF($ES$9:$ES$497,$ES106,EX$9:EX$497),0)</f>
        <v>24</v>
      </c>
      <c r="OK106" s="112">
        <f>ROUND(AVERAGEIF($ES$9:$ES$497,$ES106,EY$9:EY$497),0)</f>
        <v>29</v>
      </c>
      <c r="OL106" s="112">
        <f>ROUND(AVERAGEIF($ES$9:$ES$497,$ES106,EZ$9:EZ$497),0)</f>
        <v>25</v>
      </c>
      <c r="OM106" s="112">
        <f>ROUND(AVERAGEIF($ES$9:$ES$497,$ES106,FA$9:FA$497),0)</f>
        <v>51</v>
      </c>
      <c r="ON106" s="112">
        <f>ROUND(AVERAGEIF($ES$9:$ES$497,$ES106,FB$9:FB$497),0)</f>
        <v>27</v>
      </c>
      <c r="OO106" s="112">
        <f>ROUND(AVERAGEIF($ES$9:$ES$497,$ES106,FC$9:FC$497),0)</f>
        <v>25</v>
      </c>
      <c r="OP106" s="112">
        <f>ROUND(AVERAGEIF($ES$9:$ES$497,$ES106,FD$9:FD$497),0)</f>
        <v>49</v>
      </c>
      <c r="OQ106" s="113">
        <f>ROUND(AVERAGEIF($ES$9:$ES$497,$ES106,FE$9:FE$497),0)</f>
        <v>49</v>
      </c>
      <c r="OR106" s="114">
        <f>ROUND(EV106/MAX(EV$9:EV$497)*100,0)</f>
        <v>17</v>
      </c>
      <c r="OS106" s="115">
        <f>ROUND(EW106/MAX(EW$9:EW$497)*100,0)</f>
        <v>39</v>
      </c>
      <c r="OT106" s="115">
        <f>ROUND(EX106/MAX(EX$9:EX$497)*100,0)</f>
        <v>19</v>
      </c>
      <c r="OU106" s="115">
        <f>ROUND(EY106/MAX(EY$9:EY$497)*100,0)</f>
        <v>9</v>
      </c>
      <c r="OV106" s="115">
        <f>ROUND(EZ106/MAX(EZ$9:EZ$497)*100,0)</f>
        <v>15</v>
      </c>
      <c r="OW106" s="115">
        <f>ROUND(FA106/MAX(FA$9:FA$497)*100,0)</f>
        <v>58</v>
      </c>
      <c r="OX106" s="115">
        <f>ROUND(FB106/MAX(FB$9:FB$497)*100,0)</f>
        <v>13</v>
      </c>
      <c r="OY106" s="116">
        <f>ROUND(FC106/MAX(FC$9:FC$497)*100,0)</f>
        <v>15</v>
      </c>
      <c r="OZ106" s="115">
        <f>ROUND(FD106/MAX(FD$9:FD$497)*100,0)</f>
        <v>28</v>
      </c>
      <c r="PA106" s="117">
        <f>ROUND(FE106/MAX(FE$9:FE$497)*100,0)</f>
        <v>18</v>
      </c>
      <c r="PB106" s="118">
        <f t="shared" si="221"/>
        <v>219</v>
      </c>
      <c r="PC106" s="115">
        <f t="shared" si="222"/>
        <v>207</v>
      </c>
      <c r="PD106" s="115">
        <f t="shared" si="223"/>
        <v>264</v>
      </c>
      <c r="PE106" s="115">
        <f t="shared" si="224"/>
        <v>249</v>
      </c>
      <c r="PF106" s="115">
        <f t="shared" si="225"/>
        <v>285</v>
      </c>
      <c r="PG106" s="119">
        <f t="shared" si="226"/>
        <v>317</v>
      </c>
      <c r="PH106" s="118">
        <f>ROUND(PB106/MAX(PB$9:PB$497)*100,0)</f>
        <v>26</v>
      </c>
      <c r="PI106" s="115">
        <f>ROUND(PC106/MAX(PC$9:PC$497)*100,0)</f>
        <v>25</v>
      </c>
      <c r="PJ106" s="115">
        <f>ROUND(PD106/MAX(PD$9:PD$497)*100,0)</f>
        <v>28</v>
      </c>
      <c r="PK106" s="115">
        <f>ROUND(PE106/MAX(PE$9:PE$497)*100,0)</f>
        <v>25</v>
      </c>
      <c r="PL106" s="115">
        <f>ROUND(PF106/MAX(PF$9:PF$497)*100,0)</f>
        <v>40</v>
      </c>
      <c r="PM106" s="119">
        <f>ROUND(PG106/MAX(PG$9:PG$497)*100,0)</f>
        <v>46</v>
      </c>
      <c r="PN106" s="118">
        <f>RANK(PH106,PH$9:PH$497,0)</f>
        <v>327</v>
      </c>
      <c r="PO106" s="115">
        <f>RANK(PI106,PI$9:PI$497,0)</f>
        <v>317</v>
      </c>
      <c r="PP106" s="115">
        <f>RANK(PJ106,PJ$9:PJ$497,0)</f>
        <v>323</v>
      </c>
      <c r="PQ106" s="115">
        <f>RANK(PK106,PK$9:PK$497,0)</f>
        <v>328</v>
      </c>
      <c r="PR106" s="115">
        <f>RANK(PL106,PL$9:PL$497,0)</f>
        <v>261</v>
      </c>
      <c r="PS106" s="119">
        <f>RANK(PM106,PM$9:PM$497,0)</f>
        <v>186</v>
      </c>
      <c r="PT106" s="120">
        <f>ROUND(FZ106/MAX(FZ$9:FZ$497)*100,0)</f>
        <v>32</v>
      </c>
      <c r="PU106" s="115">
        <f>ROUND(GA106/MAX(GA$9:GA$497)*100,0)</f>
        <v>55</v>
      </c>
      <c r="PV106" s="115">
        <f>ROUND(GB106/MAX(GB$9:GB$497)*100,0)</f>
        <v>33</v>
      </c>
      <c r="PW106" s="115">
        <f>ROUND(GC106/MAX(GC$9:GC$497)*100,0)</f>
        <v>20</v>
      </c>
      <c r="PX106" s="115">
        <f>ROUND(GD106/MAX(GD$9:GD$497)*100,0)</f>
        <v>21</v>
      </c>
      <c r="PY106" s="115">
        <f>ROUND(GE106/MAX(GE$9:GE$497)*100,0)</f>
        <v>77</v>
      </c>
      <c r="PZ106" s="115">
        <f>ROUND(GF106/MAX(GF$9:GF$497)*100,0)</f>
        <v>15</v>
      </c>
      <c r="QA106" s="116">
        <f>ROUND(GG106/MAX(GG$9:GG$497)*100,0)</f>
        <v>23</v>
      </c>
      <c r="QB106" s="115">
        <f>ROUND(GH106/MAX(GH$9:GH$497)*100,0)</f>
        <v>36</v>
      </c>
      <c r="QC106" s="121">
        <f>ROUND(GI106/MAX(GI$9:GI$497)*100,0)</f>
        <v>28</v>
      </c>
      <c r="QD106" s="120">
        <f>ROUND(AVERAGEIF($ES$9:$ES$497,$ES106,PT$9:PT$497),0)</f>
        <v>51</v>
      </c>
      <c r="QE106" s="120">
        <f>ROUND(AVERAGEIF($ES$9:$ES$497,$ES106,PU$9:PU$497),0)</f>
        <v>54</v>
      </c>
      <c r="QF106" s="120">
        <f>ROUND(AVERAGEIF($ES$9:$ES$497,$ES106,PV$9:PV$497),0)</f>
        <v>30</v>
      </c>
      <c r="QG106" s="120">
        <f>ROUND(AVERAGEIF($ES$9:$ES$497,$ES106,PW$9:PW$497),0)</f>
        <v>36</v>
      </c>
      <c r="QH106" s="120">
        <f>ROUND(AVERAGEIF($ES$9:$ES$497,$ES106,PX$9:PX$497),0)</f>
        <v>21</v>
      </c>
      <c r="QI106" s="120">
        <f>ROUND(AVERAGEIF($ES$9:$ES$497,$ES106,PY$9:PY$497),0)</f>
        <v>51</v>
      </c>
      <c r="QJ106" s="120">
        <f>ROUND(AVERAGEIF($ES$9:$ES$497,$ES106,PZ$9:PZ$497),0)</f>
        <v>21</v>
      </c>
      <c r="QK106" s="120">
        <f>ROUND(AVERAGEIF($ES$9:$ES$497,$ES106,QA$9:QA$497),0)</f>
        <v>23</v>
      </c>
      <c r="QL106" s="120">
        <f>ROUND(AVERAGEIF($ES$9:$ES$497,$ES106,QB$9:QB$497),0)</f>
        <v>35</v>
      </c>
      <c r="QM106" s="120">
        <f>ROUND(AVERAGEIF($ES$9:$ES$497,$ES106,QC$9:QC$497),0)</f>
        <v>27</v>
      </c>
      <c r="QN106" s="114">
        <f t="shared" si="183"/>
        <v>379</v>
      </c>
      <c r="QO106" s="115">
        <f t="shared" si="184"/>
        <v>331</v>
      </c>
      <c r="QP106" s="115">
        <f t="shared" si="185"/>
        <v>463</v>
      </c>
      <c r="QQ106" s="115">
        <f t="shared" si="186"/>
        <v>448</v>
      </c>
      <c r="QR106" s="115">
        <f t="shared" si="187"/>
        <v>487</v>
      </c>
      <c r="QS106" s="119">
        <f t="shared" si="188"/>
        <v>537</v>
      </c>
      <c r="QT106" s="114">
        <f>ROUND((QN106-MIN(QN$9:QN$497))/(MAX(QN$9:QN$497)-MIN(QN$9:QN$497))*100,0)</f>
        <v>24</v>
      </c>
      <c r="QU106" s="115">
        <f>ROUND((QO106-MIN(QO$9:QO$497))/(MAX(QO$9:QO$497)-MIN(QO$9:QO$497))*100,0)</f>
        <v>17</v>
      </c>
      <c r="QV106" s="115">
        <f>ROUND((QP106-MIN(QP$9:QP$497))/(MAX(QP$9:QP$497)-MIN(QP$9:QP$497))*100,0)</f>
        <v>16</v>
      </c>
      <c r="QW106" s="115">
        <f>ROUND((QQ106-MIN(QQ$9:QQ$497))/(MAX(QQ$9:QQ$497)-MIN(QQ$9:QQ$497))*100,0)</f>
        <v>20</v>
      </c>
      <c r="QX106" s="115">
        <f>ROUND((QR106-MIN(QR$9:QR$497))/(MAX(QR$9:QR$497)-MIN(QR$9:QR$497))*100,0)</f>
        <v>42</v>
      </c>
      <c r="QY106" s="115">
        <f>ROUND((QS106-MIN(QS$9:QS$497))/(MAX(QS$9:QS$497)-MIN(QS$9:QS$497))*100,0)</f>
        <v>72</v>
      </c>
      <c r="QZ106" s="114">
        <f>RANK(QN106,QN$9:QN$497,0)</f>
        <v>378</v>
      </c>
      <c r="RA106" s="115">
        <f>RANK(QO106,QO$9:QO$497,0)</f>
        <v>313</v>
      </c>
      <c r="RB106" s="115">
        <f>RANK(QP106,QP$9:QP$497,0)</f>
        <v>374</v>
      </c>
      <c r="RC106" s="115">
        <f>RANK(QQ106,QQ$9:QQ$497,0)</f>
        <v>373</v>
      </c>
      <c r="RD106" s="115">
        <f>RANK(QR106,QR$9:QR$497,0)</f>
        <v>263</v>
      </c>
      <c r="RE106" s="115">
        <f>RANK(QS106,QS$9:QS$497,0)</f>
        <v>29</v>
      </c>
      <c r="RF106" s="122"/>
      <c r="RG106" s="115">
        <f>($RH$3*(IH106+IJ106)*100*100/MAX(EX$9:EX$497)*$RO$3) +($RH$3*(II106+IJ106)*100*100/MAX(EX$9:EX$497)*$RO$4) + ($RH$3*IK106*100*100/MAX(EX$9:EX$497)*0.098)</f>
        <v>0</v>
      </c>
      <c r="RH106" s="115">
        <f>($RH$4*IL106*100*100/MAX(EZ$9:EZ$497))*$RQ$3</f>
        <v>0</v>
      </c>
      <c r="RI106" s="115">
        <f>($RH$3*IM106*100*100/MAX(EY$9:EY$497))*$RQ$4</f>
        <v>0</v>
      </c>
      <c r="RJ106" s="115">
        <f>($RH$3*IN106*100*100/MAX(EX$9:EX$497))</f>
        <v>0</v>
      </c>
      <c r="RK106" s="115">
        <f>($RH$4*IO106*100*100/MAX(EZ$9:EZ$497))*$RQ$3</f>
        <v>0</v>
      </c>
      <c r="RL106" s="115">
        <f>(($RL$4*IP106*100*((100/MAX(EX$9:EX$497)+100/MAX(EZ$9:EZ$497))/2))+($RL$4*IQ106*100*((100/MAX(EX$9:EX$497)+100/MAX(EZ$9:EZ$497))/2))+($RL$4*IR106*100*((100/MAX(EX$9:EX$497)+100/MAX(EZ$9:EZ$497))/2))+($RL$4*IS106*100*((100/MAX(EX$9:EX$497)+100/MAX(EZ$9:EZ$497))/2))+($RL$4*IT106*100*((100/MAX(EX$9:EX$497)+100/MAX(EZ$9:EZ$497))/2))+($RL$4*IU106*100*((100/MAX(EX$9:EX$497)+100/MAX(EZ$9:EZ$497))/2))+($RL$4*IV106*100*((100/MAX(EX$9:EX$497)+100/MAX(EZ$9:EZ$497))/2))+($RL$4*IW106*100*((100/MAX(EX$9:EX$497)+100/MAX(EZ$9:EZ$497))/2)))*$RS$3</f>
        <v>0</v>
      </c>
      <c r="RM106" s="115">
        <f>(($RH$3*IX106*100*100/MAX(EX$9:EX$497))+($RH$3*IY106*100*100/MAX(EX$9:EX$497))+($RH$3*IZ106*100*100/MAX(EX$9:EX$497))+($RH$3*JA106*100*100/MAX(EX$9:EX$497))+($RH$3*JB106*100*100/MAX(EX$9:EX$497))+($RH$3*JC106*100*100/MAX(EX$9:EX$497))+($RH$3*JD106*100*100/MAX(EX$9:EX$497))+($RH$3*JE106*100*100/MAX(EX$9:EX$497)))*$RS$4</f>
        <v>0</v>
      </c>
      <c r="RN106" s="115">
        <f>(($RH$4*JF106*100*100/MAX(EZ$9:EZ$497)) + ($RH$4*JG106*100*100/MAX(EZ$9:EZ$497)) + ($RH$4*JH106*100*100/MAX(EZ$9:EZ$497)) + ($RH$4*JI106*100*100/MAX(EZ$9:EZ$497)) + ($RH$4*JJ106*100*100/MAX(EZ$9:EZ$497)) + ($RH$4*JK106*100*100/MAX(EZ$9:EZ$497)) + ($RH$4*JL106*100*100/MAX(EZ$9:EZ$497)) + ($RH$4*JM106*100*100/MAX(EZ$9:EZ$497)))*$RU$3</f>
        <v>0</v>
      </c>
      <c r="RO106" s="115">
        <f>(($RL$4*JN106*100*((100/MAX(EX$9:EX$497)+100/MAX(EZ$9:EZ$497))/2))+($RL$4*JO106*100*((100/MAX(EX$9:EX$497)+100/MAX(EZ$9:EZ$497))/2))+($RL$4*JP106*100*((100/MAX(EX$9:EX$497)+100/MAX(EZ$9:EZ$497))/2))+($RL$4*JQ106*100*((100/MAX(EX$9:EX$497)+100/MAX(EZ$9:EZ$497))/2))+($RL$4*JR106*100*((100/MAX(EX$9:EX$497)+100/MAX(EZ$9:EZ$497))/2))+($RL$4*JS106*100*((100/MAX(EX$9:EX$497)+100/MAX(EZ$9:EZ$497))/2))+($RL$4*JT106*100*((100/MAX(EX$9:EX$497)+100/MAX(EZ$9:EZ$497))/2))+($RL$4*JU106*100*((100/MAX(EX$9:EX$497)+100/MAX(EZ$9:EZ$497))/2))+($RL$4*JV106*100*((100/MAX(EX$9:EX$497)+100/MAX(EZ$9:EZ$497))/2))+($RL$4*JW106*100*((100/MAX(EX$9:EX$497)+100/MAX(EZ$9:EZ$497))/2))+($RL$4*JX106*100*((100/MAX(EX$9:EX$497)+100/MAX(EZ$9:EZ$497))/2))+($RL$4*JY106*100*((100/MAX(EX$9:EX$497)+100/MAX(EZ$9:EZ$497))/2))+($RL$4*JZ106*100*((100/MAX(EX$9:EX$497)+100/MAX(EZ$9:EZ$497))/2)))*$RW$3/2</f>
        <v>0</v>
      </c>
      <c r="RP106" s="119">
        <f>($RJ$3*KA106*100*100/MAX(FA$9:FA$497)) + ($RJ$3*KB106*100*100/MAX(FA$9:FA$497)/2) + ($RJ$3*KC106*100*100/MAX(FA$9:FA$497)/2) + ($RJ$3*KD106*100*100/MAX(FA$9:FA$497)/4) + ($RJ$3*KE106*100*100/MAX(FA$9:FA$497)/4)</f>
        <v>0</v>
      </c>
      <c r="RQ106" s="118">
        <f>($RL$4*KF106*100*((100/MAX(EX$9:EX$497)+100/MAX(EZ$9:EZ$497)))) * ($RO$3/2) + (($RL$4*KG106*100*((100/MAX(EX$9:EX$497)+100/MAX(EZ$9:EZ$497))))+($RL$4*KH106*100*((100/MAX(EX$9:EX$497)+100/MAX(EZ$9:EZ$497))))+($RL$4*KI106*100*((100/MAX(EX$9:EX$497)+100/MAX(EZ$9:EZ$497))))+($RL$4*KJ106*100*((100/MAX(EX$9:EX$497)+100/MAX(EZ$9:EZ$497))))+($RL$4*KK106*100*((100/MAX(EX$9:EX$497)+100/MAX(EZ$9:EZ$497))))+($RL$4*KL106*100*((100/MAX(EX$9:EX$497)+100/MAX(EZ$9:EZ$497))))+($RL$4*KM106*100*((100/MAX(EX$9:EX$497)+100/MAX(EZ$9:EZ$497))))+($RL$4*KN106*100*((100/MAX(EX$9:EX$497)+100/MAX(EZ$9:EZ$497))))+($RL$4*KO106*100*((100/MAX(EX$9:EX$497)+100/MAX(EZ$9:EZ$497))))+($RL$4*KP106*100*((100/MAX(EX$9:EX$497)+100/MAX(EZ$9:EZ$497))))+($RL$4*KQ106*100*((100/MAX(EX$9:EX$497)+100/MAX(EZ$9:EZ$497))))+($RL$4*KR106*100*((100/MAX(EX$9:EX$497)+100/MAX(EZ$9:EZ$497))))+($RL$4*KS106*100*((100/MAX(EX$9:EX$497)+100/MAX(EZ$9:EZ$497))))+($RL$4*KV106*100*((100/MAX(EX$9:EX$497)+100/MAX(EZ$9:EZ$497))))) * (($RO$3+$RO$4)/6)</f>
        <v>0</v>
      </c>
      <c r="RR106" s="115">
        <f>(($RL$4*KW106*100*((100/MAX(EX$9:EX$497)+100/MAX(EZ$9:EZ$497))))) * ($RO$3/2) + (($RL$4*KX106*100*((100/MAX(EX$9:EX$497)+100/MAX(EZ$9:EZ$497))))+($RL$4*KY106*100*((100/MAX(EX$9:EX$497)+100/MAX(EZ$9:EZ$497))))+($RL$4*KZ106*100*((100/MAX(EX$9:EX$497)+100/MAX(EZ$9:EZ$497))))+($RL$4*LA106*100*((100/MAX(EX$9:EX$497)+100/MAX(EZ$9:EZ$497))))+($RL$4*LB106*100*((100/MAX(EX$9:EX$497)+100/MAX(EZ$9:EZ$497))))+($RL$4*LC106*100*((100/MAX(EX$9:EX$497)+100/MAX(EZ$9:EZ$497))))) * (($RO$3+$RO$4)/6)</f>
        <v>0</v>
      </c>
      <c r="RS106" s="119">
        <f>(($RL$4*LD106*100*((100/MAX(EX$9:EX$497)+100/MAX(EZ$9:EZ$497))))+($RL$4*LE106*100*((100/MAX(EX$9:EX$497)+100/MAX(EZ$9:EZ$497))))) * (($RO$3+$RO$4)/6)</f>
        <v>0</v>
      </c>
      <c r="RT106" s="118">
        <f>($RJ$4*LH106*100*(100/MAX(EV$9:EV$497)))+($RJ$4*LI106*100*(100/MAX(EV$9:EV$497)))</f>
        <v>0</v>
      </c>
      <c r="RU106" s="119">
        <f>($RJ$4*LJ106*(100/MAX(EV$9:EV$497)))/2 + ($RL$3*LK106*(100/MAX(EW$9:EW$497))) + ($RJ$4*LL106*(100/MAX(EV$9:EV$497)))/4 + ($RL$3*LM106*(100/MAX(EW$9:EW$497)))</f>
        <v>0</v>
      </c>
      <c r="RV106" s="118">
        <f>($RJ$4*LN106*100*100/MAX(EV$9:EV$497)/2)+($RJ$4*LO106*100*100/MAX(EV$9:EV$497)/2)+($RJ$4*LP106*100*100/MAX(EV$9:EV$497))+($RJ$4*LQ106*100*100/MAX(EV$9:EV$497))+($RJ$4*LR106*100*100/MAX(EV$9:EV$497))</f>
        <v>0</v>
      </c>
      <c r="RW106" s="115">
        <f>($RJ$4*LS106*100*100/MAX(EV$9:EV$497)) + (($RJ$4*LT106*100*100/MAX(EV$9:EV$497))+($RJ$4*LU106*100*100/MAX(EV$9:EV$497))+($RJ$4*LV106*100*100/MAX(EV$9:EV$497))+($RJ$4*LW106*100*100/MAX(EV$9:EV$497))+($RJ$4*LX106*100*100/MAX(EV$9:EV$497))+($RJ$4*LY106*100*100/MAX(EV$9:EV$497))+($RJ$4*LZ106*100*100/MAX(EV$9:EV$497))+($RJ$4*MA106*100*100/MAX(EV$9:EV$497)))/2</f>
        <v>0</v>
      </c>
      <c r="RX106" s="119">
        <f>($RJ$4*MB106*100*100/MAX(EV$9:EV$497))+($RJ$4*MC106*100*100/MAX(EV$9:EV$497))+($RJ$4*MD106*100*100/MAX(EV$9:EV$497))+($RJ$4*ME106*100*100/MAX(EV$9:EV$497))+($RJ$4*MF106*100*100/MAX(EV$9:EV$497))+($RJ$4*MG106*100*100/MAX(EV$9:EV$497))+($RJ$4*MH106*100*100/MAX(EV$9:EV$497))+($RJ$4*MI106*100*100/MAX(EV$9:EV$497))+($RJ$4*MJ106*100*100/MAX(EV$9:EV$497))+($RJ$4*MK106*100*100/MAX(EV$9:EV$497))+($RJ$4*ML106*100*100/MAX(EV$9:EV$497))+($RJ$4*MM106*100*100/MAX(EV$9:EV$497))+($RJ$4*MN106*100*100/MAX(EV$9:EV$497))</f>
        <v>0</v>
      </c>
      <c r="RY106" s="118">
        <f>($RJ$4*MQ106*100*100/MAX(EV$9:EV$497))/2 + (($RJ$4*MR106*100*100/MAX(EV$9:EV$497))+($RJ$4*MS106*100*100/MAX(EV$9:EV$497))+($RJ$4*MT106*100*100/MAX(EV$9:EV$497))+($RJ$4*MU106*100*100/MAX(EV$9:EV$497))+($RJ$4*MV106*100*100/MAX(EV$9:EV$497))+($RJ$4*MW106*100*100/MAX(EV$9:EV$497))+($RJ$4*MX106*100*100/MAX(EV$9:EV$497))+($RJ$4*MY106*100*100/MAX(EV$9:EV$497))+($RJ$4*MZ106*100*100/MAX(EV$9:EV$497))+($RJ$4*NA106*100*100/MAX(EV$9:EV$497))+($RJ$4*NB106*100*100/MAX(EV$9:EV$497))+($RJ$4*NC106*100*100/MAX(EV$9:EV$497))+($RJ$4*ND106*100*100/MAX(EV$9:EV$497))+($RJ$4*NG106*100*100/MAX(EV$9:EV$497)))/4</f>
        <v>1.2640449438202248</v>
      </c>
      <c r="RZ106" s="115">
        <f>($RJ$4*NH106*100*100/MAX(EV$9:EV$497))/2 + (($RJ$4*NI106*100*100/MAX(EV$9:EV$497))+($RJ$4*NJ106*100*100/MAX(EV$9:EV$497))+($RJ$4*NK106*100*100/MAX(EV$9:EV$497))+($RJ$4*NL106*100*100/MAX(EV$9:EV$497))+($RJ$4*NM106*100*100/MAX(EV$9:EV$497))+($RJ$4*NN106*100*100/MAX(EV$9:EV$497)))/4</f>
        <v>0</v>
      </c>
      <c r="SA106" s="117">
        <f>(($RJ$4*NO106*100*100/MAX(EV$9:EV$497))+($RJ$4*NP106*100*100/MAX(EV$9:EV$497)))/4</f>
        <v>0</v>
      </c>
      <c r="SB106" s="118">
        <f t="shared" si="227"/>
        <v>1.2640449438202248</v>
      </c>
      <c r="SC106" s="115">
        <f t="shared" si="228"/>
        <v>0.25280898876404495</v>
      </c>
      <c r="SD106" s="115">
        <f t="shared" si="229"/>
        <v>0.3160112359550562</v>
      </c>
      <c r="SE106" s="115">
        <f t="shared" si="230"/>
        <v>0.25280898876404495</v>
      </c>
      <c r="SF106" s="115">
        <f t="shared" si="231"/>
        <v>0.3160112359550562</v>
      </c>
      <c r="SG106" s="115">
        <f t="shared" si="232"/>
        <v>1.2640449438202248</v>
      </c>
      <c r="SH106" s="115">
        <f>ROUND(SB106/MAX(SB$9:SB$497)*100,0)</f>
        <v>2</v>
      </c>
      <c r="SI106" s="115">
        <f>ROUND(SC106/MAX(SC$9:SC$497)*100,0)</f>
        <v>0</v>
      </c>
      <c r="SJ106" s="115">
        <f>ROUND(SD106/MAX(SD$9:SD$497)*100,0)</f>
        <v>1</v>
      </c>
      <c r="SK106" s="115">
        <f>ROUND(SE106/MAX(SE$9:SE$497)*100,0)</f>
        <v>0</v>
      </c>
      <c r="SL106" s="115">
        <f>ROUND(SF106/MAX(SF$9:SF$497)*100,0)</f>
        <v>1</v>
      </c>
      <c r="SM106" s="121">
        <f>ROUND(SG106/MAX(SG$9:SG$497)*100,0)</f>
        <v>1</v>
      </c>
      <c r="SN106" s="115">
        <f>ROUND(AVERAGEIF($ES$9:$ES$497,$ES106,SH$9:SH$497),0)</f>
        <v>29</v>
      </c>
      <c r="SO106" s="115">
        <f>ROUND(AVERAGEIF($ES$9:$ES$497,$ES106,SI$9:SI$497),0)</f>
        <v>3</v>
      </c>
      <c r="SP106" s="115">
        <f>ROUND(AVERAGEIF($ES$9:$ES$497,$ES106,SJ$9:SJ$497),0)</f>
        <v>5</v>
      </c>
      <c r="SQ106" s="115">
        <f>ROUND(AVERAGEIF($ES$9:$ES$497,$ES106,SK$9:SK$497),0)</f>
        <v>2</v>
      </c>
      <c r="SR106" s="115">
        <f>ROUND(AVERAGEIF($ES$9:$ES$497,$ES106,SL$9:SL$497),0)</f>
        <v>4</v>
      </c>
      <c r="SS106" s="121">
        <f>ROUND(AVERAGEIF($ES$9:$ES$497,$ES106,SM$9:SM$497),0)</f>
        <v>36</v>
      </c>
      <c r="ST106" s="114">
        <f>RANK(SB106,SB$9:SB$497,0)</f>
        <v>310</v>
      </c>
      <c r="SU106" s="115">
        <f>RANK(SC106,SC$9:SC$497,0)</f>
        <v>307</v>
      </c>
      <c r="SV106" s="115">
        <f>RANK(SD106,SD$9:SD$497,0)</f>
        <v>307</v>
      </c>
      <c r="SW106" s="115">
        <f>RANK(SE106,SE$9:SE$497,0)</f>
        <v>307</v>
      </c>
      <c r="SX106" s="115">
        <f>RANK(SF106,SF$9:SF$497,0)</f>
        <v>304</v>
      </c>
      <c r="SY106" s="115">
        <f>RANK(SG106,SG$9:SG$497,0)</f>
        <v>295</v>
      </c>
      <c r="SZ106" s="115">
        <f>COUNTIFS(SB$9:SB$497,"&gt;"&amp;SB106,$ES$9:$ES$497,$ES106)+1</f>
        <v>44</v>
      </c>
      <c r="TA106" s="115">
        <f>COUNTIFS(SC$9:SC$497,"&gt;"&amp;SC106,$ES$9:$ES$497,$ES106)+1</f>
        <v>44</v>
      </c>
      <c r="TB106" s="115">
        <f>COUNTIFS(SD$9:SD$497,"&gt;"&amp;SD106,$ES$9:$ES$497,$ES106)+1</f>
        <v>44</v>
      </c>
      <c r="TC106" s="115">
        <f>COUNTIFS(SE$9:SE$497,"&gt;"&amp;SE106,$ES$9:$ES$497,$ES106)+1</f>
        <v>44</v>
      </c>
      <c r="TD106" s="115">
        <f>COUNTIFS(SF$9:SF$497,"&gt;"&amp;SF106,$ES$9:$ES$497,$ES106)+1</f>
        <v>44</v>
      </c>
      <c r="TE106" s="117">
        <f>COUNTIFS(SG$9:SG$497,"&gt;"&amp;SG106,$ES$9:$ES$497,$ES106)+1</f>
        <v>44</v>
      </c>
      <c r="TF106" s="118">
        <f t="shared" si="233"/>
        <v>48</v>
      </c>
      <c r="TG106" s="115">
        <f t="shared" si="234"/>
        <v>26</v>
      </c>
      <c r="TH106" s="115">
        <f t="shared" si="235"/>
        <v>26</v>
      </c>
      <c r="TI106" s="115">
        <f t="shared" si="236"/>
        <v>28</v>
      </c>
      <c r="TJ106" s="115">
        <f t="shared" si="237"/>
        <v>26</v>
      </c>
      <c r="TK106" s="115">
        <f t="shared" si="238"/>
        <v>41</v>
      </c>
      <c r="TL106" s="117">
        <f t="shared" si="239"/>
        <v>47</v>
      </c>
      <c r="TM106" s="118">
        <f>ROUND(TF106/MAX(TF$9:TF$497)*100,0)</f>
        <v>27</v>
      </c>
      <c r="TN106" s="115">
        <f>ROUND(TG106/MAX(TG$9:TG$497)*100,0)</f>
        <v>14</v>
      </c>
      <c r="TO106" s="115">
        <f>ROUND(TH106/MAX(TH$9:TH$497)*100,0)</f>
        <v>14</v>
      </c>
      <c r="TP106" s="115">
        <f>ROUND(TI106/MAX(TI$9:TI$497)*100,0)</f>
        <v>15</v>
      </c>
      <c r="TQ106" s="115">
        <f>ROUND(TJ106/MAX(TJ$9:TJ$497)*100,0)</f>
        <v>13</v>
      </c>
      <c r="TR106" s="115">
        <f>ROUND(TK106/MAX(TK$9:TK$497)*100,0)</f>
        <v>21</v>
      </c>
      <c r="TS106" s="119">
        <f>ROUND(TL106/MAX(TL$9:TL$497)*100,0)</f>
        <v>24</v>
      </c>
      <c r="TT106" s="120">
        <f>RANK(TM106,TM$9:TM$497,0)</f>
        <v>298</v>
      </c>
      <c r="TU106" s="115">
        <f>RANK(TN106,TN$9:TN$497,0)</f>
        <v>354</v>
      </c>
      <c r="TV106" s="115">
        <f>RANK(TO106,TO$9:TO$497,0)</f>
        <v>325</v>
      </c>
      <c r="TW106" s="115">
        <f>RANK(TP106,TP$9:TP$497,0)</f>
        <v>343</v>
      </c>
      <c r="TX106" s="115">
        <f>RANK(TQ106,TQ$9:TQ$497,0)</f>
        <v>340</v>
      </c>
      <c r="TY106" s="115">
        <f>RANK(TR106,TR$9:TR$497,0)</f>
        <v>278</v>
      </c>
      <c r="TZ106" s="121">
        <f>RANK(TS106,TS$9:TS$497,0)</f>
        <v>215</v>
      </c>
      <c r="UA106" s="132"/>
      <c r="UB106" s="7" t="s">
        <v>1</v>
      </c>
    </row>
    <row r="107" spans="1:548" x14ac:dyDescent="0.15">
      <c r="A107" s="183">
        <v>99</v>
      </c>
      <c r="B107" s="203" t="s">
        <v>799</v>
      </c>
      <c r="C107" s="63"/>
      <c r="D107" s="63"/>
      <c r="E107" s="64" t="s">
        <v>518</v>
      </c>
      <c r="F107" s="65">
        <v>59</v>
      </c>
      <c r="G107" s="65" t="s">
        <v>519</v>
      </c>
      <c r="H107" s="65"/>
      <c r="I107" s="66" t="s">
        <v>521</v>
      </c>
      <c r="J107" s="67" t="s">
        <v>521</v>
      </c>
      <c r="K107" s="67" t="s">
        <v>521</v>
      </c>
      <c r="L107" s="67" t="s">
        <v>521</v>
      </c>
      <c r="M107" s="67" t="s">
        <v>521</v>
      </c>
      <c r="N107" s="67" t="s">
        <v>521</v>
      </c>
      <c r="O107" s="67" t="s">
        <v>521</v>
      </c>
      <c r="P107" s="67" t="s">
        <v>521</v>
      </c>
      <c r="Q107" s="67" t="s">
        <v>521</v>
      </c>
      <c r="R107" s="68" t="s">
        <v>521</v>
      </c>
      <c r="S107" s="69" t="s">
        <v>521</v>
      </c>
      <c r="T107" s="67" t="s">
        <v>521</v>
      </c>
      <c r="U107" s="67" t="s">
        <v>521</v>
      </c>
      <c r="V107" s="67" t="s">
        <v>521</v>
      </c>
      <c r="W107" s="67" t="s">
        <v>521</v>
      </c>
      <c r="X107" s="67" t="s">
        <v>521</v>
      </c>
      <c r="Y107" s="67" t="s">
        <v>521</v>
      </c>
      <c r="Z107" s="67" t="s">
        <v>521</v>
      </c>
      <c r="AA107" s="67" t="s">
        <v>521</v>
      </c>
      <c r="AB107" s="68" t="s">
        <v>521</v>
      </c>
      <c r="AC107" s="69" t="s">
        <v>521</v>
      </c>
      <c r="AD107" s="67" t="s">
        <v>521</v>
      </c>
      <c r="AE107" s="67" t="s">
        <v>521</v>
      </c>
      <c r="AF107" s="67" t="s">
        <v>521</v>
      </c>
      <c r="AG107" s="67" t="s">
        <v>521</v>
      </c>
      <c r="AH107" s="67" t="s">
        <v>521</v>
      </c>
      <c r="AI107" s="67" t="s">
        <v>521</v>
      </c>
      <c r="AJ107" s="67" t="s">
        <v>521</v>
      </c>
      <c r="AK107" s="67" t="s">
        <v>521</v>
      </c>
      <c r="AL107" s="68" t="s">
        <v>521</v>
      </c>
      <c r="AM107" s="69" t="s">
        <v>521</v>
      </c>
      <c r="AN107" s="67" t="s">
        <v>521</v>
      </c>
      <c r="AO107" s="67" t="s">
        <v>521</v>
      </c>
      <c r="AP107" s="67" t="s">
        <v>521</v>
      </c>
      <c r="AQ107" s="67" t="s">
        <v>521</v>
      </c>
      <c r="AR107" s="67" t="s">
        <v>521</v>
      </c>
      <c r="AS107" s="67" t="s">
        <v>521</v>
      </c>
      <c r="AT107" s="67" t="s">
        <v>520</v>
      </c>
      <c r="AU107" s="67" t="s">
        <v>520</v>
      </c>
      <c r="AV107" s="68" t="s">
        <v>520</v>
      </c>
      <c r="AW107" s="69" t="s">
        <v>520</v>
      </c>
      <c r="AX107" s="67" t="s">
        <v>521</v>
      </c>
      <c r="AY107" s="67" t="s">
        <v>521</v>
      </c>
      <c r="AZ107" s="67" t="s">
        <v>521</v>
      </c>
      <c r="BA107" s="67" t="s">
        <v>521</v>
      </c>
      <c r="BB107" s="67" t="s">
        <v>521</v>
      </c>
      <c r="BC107" s="67" t="s">
        <v>521</v>
      </c>
      <c r="BD107" s="67" t="s">
        <v>521</v>
      </c>
      <c r="BE107" s="67" t="s">
        <v>521</v>
      </c>
      <c r="BF107" s="68" t="s">
        <v>521</v>
      </c>
      <c r="BG107" s="69" t="s">
        <v>521</v>
      </c>
      <c r="BH107" s="67" t="s">
        <v>521</v>
      </c>
      <c r="BI107" s="67" t="s">
        <v>521</v>
      </c>
      <c r="BJ107" s="67" t="s">
        <v>521</v>
      </c>
      <c r="BK107" s="67" t="s">
        <v>521</v>
      </c>
      <c r="BL107" s="67" t="s">
        <v>521</v>
      </c>
      <c r="BM107" s="67" t="s">
        <v>521</v>
      </c>
      <c r="BN107" s="67" t="s">
        <v>521</v>
      </c>
      <c r="BO107" s="67" t="s">
        <v>521</v>
      </c>
      <c r="BP107" s="68" t="s">
        <v>521</v>
      </c>
      <c r="BQ107" s="70" t="s">
        <v>521</v>
      </c>
      <c r="BR107" s="67" t="s">
        <v>521</v>
      </c>
      <c r="BS107" s="67" t="s">
        <v>521</v>
      </c>
      <c r="BT107" s="67" t="s">
        <v>521</v>
      </c>
      <c r="BU107" s="67" t="s">
        <v>521</v>
      </c>
      <c r="BV107" s="67" t="s">
        <v>521</v>
      </c>
      <c r="BW107" s="67" t="s">
        <v>521</v>
      </c>
      <c r="BX107" s="67" t="s">
        <v>521</v>
      </c>
      <c r="BY107" s="67" t="s">
        <v>521</v>
      </c>
      <c r="BZ107" s="68" t="s">
        <v>521</v>
      </c>
      <c r="CA107" s="69" t="s">
        <v>521</v>
      </c>
      <c r="CB107" s="67" t="s">
        <v>521</v>
      </c>
      <c r="CC107" s="67" t="s">
        <v>521</v>
      </c>
      <c r="CD107" s="67" t="s">
        <v>521</v>
      </c>
      <c r="CE107" s="67" t="s">
        <v>521</v>
      </c>
      <c r="CF107" s="67" t="s">
        <v>521</v>
      </c>
      <c r="CG107" s="67" t="s">
        <v>521</v>
      </c>
      <c r="CH107" s="67" t="s">
        <v>521</v>
      </c>
      <c r="CI107" s="67" t="s">
        <v>521</v>
      </c>
      <c r="CJ107" s="68" t="s">
        <v>521</v>
      </c>
      <c r="CK107" s="69" t="s">
        <v>521</v>
      </c>
      <c r="CL107" s="67" t="s">
        <v>521</v>
      </c>
      <c r="CM107" s="67" t="s">
        <v>521</v>
      </c>
      <c r="CN107" s="67" t="s">
        <v>521</v>
      </c>
      <c r="CO107" s="67" t="s">
        <v>521</v>
      </c>
      <c r="CP107" s="67" t="s">
        <v>521</v>
      </c>
      <c r="CQ107" s="67" t="s">
        <v>521</v>
      </c>
      <c r="CR107" s="67" t="s">
        <v>521</v>
      </c>
      <c r="CS107" s="67" t="s">
        <v>521</v>
      </c>
      <c r="CT107" s="68" t="s">
        <v>521</v>
      </c>
      <c r="CU107" s="69" t="s">
        <v>521</v>
      </c>
      <c r="CV107" s="67" t="s">
        <v>521</v>
      </c>
      <c r="CW107" s="67" t="s">
        <v>521</v>
      </c>
      <c r="CX107" s="67" t="s">
        <v>521</v>
      </c>
      <c r="CY107" s="67" t="s">
        <v>521</v>
      </c>
      <c r="CZ107" s="67" t="s">
        <v>521</v>
      </c>
      <c r="DA107" s="67" t="s">
        <v>521</v>
      </c>
      <c r="DB107" s="67" t="s">
        <v>521</v>
      </c>
      <c r="DC107" s="67" t="s">
        <v>521</v>
      </c>
      <c r="DD107" s="68" t="s">
        <v>521</v>
      </c>
      <c r="DE107" s="69" t="s">
        <v>521</v>
      </c>
      <c r="DF107" s="71" t="s">
        <v>521</v>
      </c>
      <c r="DG107" s="67" t="s">
        <v>521</v>
      </c>
      <c r="DH107" s="67" t="s">
        <v>521</v>
      </c>
      <c r="DI107" s="67" t="s">
        <v>521</v>
      </c>
      <c r="DJ107" s="67" t="s">
        <v>521</v>
      </c>
      <c r="DK107" s="67" t="s">
        <v>521</v>
      </c>
      <c r="DL107" s="67" t="s">
        <v>521</v>
      </c>
      <c r="DM107" s="67" t="s">
        <v>521</v>
      </c>
      <c r="DN107" s="68" t="s">
        <v>521</v>
      </c>
      <c r="DO107" s="70" t="s">
        <v>521</v>
      </c>
      <c r="DP107" s="71" t="s">
        <v>521</v>
      </c>
      <c r="DQ107" s="67" t="s">
        <v>521</v>
      </c>
      <c r="DR107" s="67" t="s">
        <v>521</v>
      </c>
      <c r="DS107" s="67" t="s">
        <v>521</v>
      </c>
      <c r="DT107" s="67" t="s">
        <v>521</v>
      </c>
      <c r="DU107" s="67" t="s">
        <v>521</v>
      </c>
      <c r="DV107" s="67" t="s">
        <v>521</v>
      </c>
      <c r="DW107" s="67" t="s">
        <v>521</v>
      </c>
      <c r="DX107" s="72" t="s">
        <v>521</v>
      </c>
      <c r="DY107" s="73" t="s">
        <v>522</v>
      </c>
      <c r="DZ107" s="74">
        <v>2</v>
      </c>
      <c r="EA107" s="74">
        <v>3</v>
      </c>
      <c r="EB107" s="74">
        <v>3</v>
      </c>
      <c r="EC107" s="75">
        <v>4</v>
      </c>
      <c r="ED107" s="76" t="s">
        <v>522</v>
      </c>
      <c r="EE107" s="74">
        <f t="shared" si="189"/>
        <v>2</v>
      </c>
      <c r="EF107" s="74">
        <f t="shared" si="190"/>
        <v>6</v>
      </c>
      <c r="EG107" s="74">
        <f t="shared" si="191"/>
        <v>18</v>
      </c>
      <c r="EH107" s="77">
        <f t="shared" si="192"/>
        <v>72</v>
      </c>
      <c r="EI107" s="73">
        <v>30</v>
      </c>
      <c r="EJ107" s="74">
        <v>50</v>
      </c>
      <c r="EK107" s="74">
        <v>90</v>
      </c>
      <c r="EL107" s="74">
        <v>150</v>
      </c>
      <c r="EM107" s="75">
        <v>450</v>
      </c>
      <c r="EN107" s="78">
        <v>1</v>
      </c>
      <c r="EO107" s="79">
        <f t="shared" si="193"/>
        <v>0.83333333333333337</v>
      </c>
      <c r="EP107" s="79">
        <f t="shared" si="194"/>
        <v>0.5</v>
      </c>
      <c r="EQ107" s="79">
        <f t="shared" si="195"/>
        <v>0.27777777777777779</v>
      </c>
      <c r="ER107" s="80">
        <f t="shared" si="196"/>
        <v>0.20833333333333334</v>
      </c>
      <c r="ES107" s="128" t="s">
        <v>543</v>
      </c>
      <c r="ET107" s="82" t="s">
        <v>801</v>
      </c>
      <c r="EU107" s="83">
        <v>4</v>
      </c>
      <c r="EV107" s="73">
        <v>49</v>
      </c>
      <c r="EW107" s="74">
        <v>59</v>
      </c>
      <c r="EX107" s="74">
        <v>19</v>
      </c>
      <c r="EY107" s="74">
        <v>25</v>
      </c>
      <c r="EZ107" s="74">
        <v>38</v>
      </c>
      <c r="FA107" s="74">
        <v>14</v>
      </c>
      <c r="FB107" s="74">
        <v>36</v>
      </c>
      <c r="FC107" s="74">
        <v>35</v>
      </c>
      <c r="FD107" s="74">
        <f t="shared" si="197"/>
        <v>57</v>
      </c>
      <c r="FE107" s="84">
        <f t="shared" si="198"/>
        <v>54</v>
      </c>
      <c r="FF107" s="73">
        <f>RANK(EV107,$EV$9:$EV$497,0)</f>
        <v>288</v>
      </c>
      <c r="FG107" s="74">
        <f>RANK(EW107,$EW$9:$EW$497,0)</f>
        <v>118</v>
      </c>
      <c r="FH107" s="74">
        <f>RANK(EX107,$EX$9:$EX$497,0)</f>
        <v>311</v>
      </c>
      <c r="FI107" s="74">
        <f>RANK(EY107,$EY$9:$EY$497,0)</f>
        <v>270</v>
      </c>
      <c r="FJ107" s="74">
        <f>RANK(EZ107,$EZ$9:$EZ$497,0)</f>
        <v>93</v>
      </c>
      <c r="FK107" s="74">
        <f>RANK(FA107,$FA$9:$FA$497,0)</f>
        <v>253</v>
      </c>
      <c r="FL107" s="74">
        <f>RANK(FB107,$FB$9:$FB$497,0)</f>
        <v>227</v>
      </c>
      <c r="FM107" s="74">
        <f>RANK(FC107,$FC$9:$FC$497,0)</f>
        <v>245</v>
      </c>
      <c r="FN107" s="74">
        <f>RANK(FD107,$FD$9:$FD$497,0)</f>
        <v>258</v>
      </c>
      <c r="FO107" s="84">
        <f>RANK(FE107,$FE$9:$FE$497,0)</f>
        <v>291</v>
      </c>
      <c r="FP107" s="73">
        <f>COUNTIFS($EV$9:$EV$497,"&gt;"&amp;EV107,$ES$9:$ES$497,ES107)+1</f>
        <v>51</v>
      </c>
      <c r="FQ107" s="74">
        <f>COUNTIFS($EW$9:$EW$497,"&gt;"&amp;EW107,$ES$9:$ES$497,ES107)+1</f>
        <v>56</v>
      </c>
      <c r="FR107" s="74">
        <f>COUNTIFS($EX$9:$EX$497,"&gt;"&amp;EX107,$ES$9:$ES$497,ES107)+1</f>
        <v>26</v>
      </c>
      <c r="FS107" s="74">
        <f>COUNTIFS($EY$9:$EY$497,"&gt;"&amp;EY107,$ES$9:$ES$497,ES107)+1</f>
        <v>45</v>
      </c>
      <c r="FT107" s="74">
        <f>COUNTIFS($EZ$9:$EZ$497,"&gt;"&amp;EZ107,$ES$9:$ES$497,ES107)+1</f>
        <v>63</v>
      </c>
      <c r="FU107" s="74">
        <f>COUNTIFS($FA$9:$FA$497,"&gt;"&amp;FA107,$ES$9:$ES$497,ES107)+1</f>
        <v>54</v>
      </c>
      <c r="FV107" s="74">
        <f>COUNTIFS($FB$9:$FB$497,"&gt;"&amp;FB107,$ES$9:$ES$497,ES107)+1</f>
        <v>52</v>
      </c>
      <c r="FW107" s="74">
        <f>COUNTIFS($FC$9:$FC$497,"&gt;"&amp;FC107,$ES$9:$ES$497,ES107)+1</f>
        <v>59</v>
      </c>
      <c r="FX107" s="74">
        <f>COUNTIFS($FD$9:$FD$497,"&gt;"&amp;FD107,$ES$9:$ES$497,ES107)+1</f>
        <v>61</v>
      </c>
      <c r="FY107" s="84">
        <f>COUNTIFS($FE$9:$FE$497,"&gt;"&amp;FE107,$ES$9:$ES$497,ES107)+1</f>
        <v>59</v>
      </c>
      <c r="FZ107" s="85">
        <f t="shared" si="199"/>
        <v>0.83</v>
      </c>
      <c r="GA107" s="86">
        <f t="shared" si="200"/>
        <v>1</v>
      </c>
      <c r="GB107" s="86">
        <f t="shared" si="201"/>
        <v>0.32</v>
      </c>
      <c r="GC107" s="86">
        <f t="shared" si="202"/>
        <v>0.42</v>
      </c>
      <c r="GD107" s="86">
        <f t="shared" si="203"/>
        <v>0.64</v>
      </c>
      <c r="GE107" s="86">
        <f t="shared" si="204"/>
        <v>0.24</v>
      </c>
      <c r="GF107" s="86">
        <f t="shared" si="205"/>
        <v>0.61</v>
      </c>
      <c r="GG107" s="86">
        <f t="shared" si="206"/>
        <v>0.59</v>
      </c>
      <c r="GH107" s="86">
        <f t="shared" si="207"/>
        <v>0.97</v>
      </c>
      <c r="GI107" s="87">
        <f t="shared" si="208"/>
        <v>0.92</v>
      </c>
      <c r="GJ107" s="85">
        <f>ROUND(((FZ107-AVERAGE(FZ$9:FZ$497))/STDEVP(FZ$9:FZ$497)*10+50),2)</f>
        <v>44.68</v>
      </c>
      <c r="GK107" s="86">
        <f>ROUND(((GA107-AVERAGE(GA$9:GA$497))/STDEVP(GA$9:GA$497)*10+50),2)</f>
        <v>59.25</v>
      </c>
      <c r="GL107" s="86">
        <f>ROUND(((GB107-AVERAGE(GB$9:GB$497))/STDEVP(GB$9:GB$497)*10+50),2)</f>
        <v>40.130000000000003</v>
      </c>
      <c r="GM107" s="86">
        <f>ROUND(((GC107-AVERAGE(GC$9:GC$497))/STDEVP(GC$9:GC$497)*10+50),2)</f>
        <v>44.68</v>
      </c>
      <c r="GN107" s="86">
        <f>ROUND(((GD107-AVERAGE(GD$9:GD$497))/STDEVP(GD$9:GD$497)*10+50),2)</f>
        <v>58.48</v>
      </c>
      <c r="GO107" s="86">
        <f>ROUND(((GE107-AVERAGE(GE$9:GE$497))/STDEVP(GE$9:GE$497)*10+50),2)</f>
        <v>46.07</v>
      </c>
      <c r="GP107" s="86">
        <f>ROUND(((GF107-AVERAGE(GF$9:GF$497))/STDEVP(GF$9:GF$497)*10+50),2)</f>
        <v>49.22</v>
      </c>
      <c r="GQ107" s="86">
        <f>ROUND(((GG107-AVERAGE(GG$9:GG$497))/STDEVP(GG$9:GG$497)*10+50),2)</f>
        <v>48.72</v>
      </c>
      <c r="GR107" s="86">
        <f>ROUND(((GH107-AVERAGE(GH$9:GH$497))/STDEVP(GH$9:GH$497)*10+50),2)</f>
        <v>49.83</v>
      </c>
      <c r="GS107" s="87">
        <f>ROUND(((GI107-AVERAGE(GI$9:GI$497))/STDEVP(GI$9:GI$497)*10+50),2)</f>
        <v>43.83</v>
      </c>
      <c r="GT107" s="73">
        <f>RANK(GJ107,$GJ$9:$GJ$497,0)</f>
        <v>308</v>
      </c>
      <c r="GU107" s="74">
        <f>RANK(GK107,$GK$9:$GK$497,0)</f>
        <v>78</v>
      </c>
      <c r="GV107" s="74">
        <f>RANK(GL107,$GL$9:$GL$497,0)</f>
        <v>372</v>
      </c>
      <c r="GW107" s="74">
        <f>RANK(GM107,$GM$9:$GM$497,0)</f>
        <v>309</v>
      </c>
      <c r="GX107" s="74">
        <f>RANK(GN107,$GN$9:$GN$497,0)</f>
        <v>88</v>
      </c>
      <c r="GY107" s="74">
        <f>RANK(GO107,$GO$9:$GO$497,0)</f>
        <v>240</v>
      </c>
      <c r="GZ107" s="74">
        <f>RANK(GP107,$GP$9:$GP$497,0)</f>
        <v>222</v>
      </c>
      <c r="HA107" s="74">
        <f>RANK(GQ107,$GQ$9:$GQ$497,0)</f>
        <v>235</v>
      </c>
      <c r="HB107" s="74">
        <f>RANK(GR107,$GR$9:$GR$497,0)</f>
        <v>187</v>
      </c>
      <c r="HC107" s="84">
        <f>RANK(GS107,$GS$9:$GS$497,0)</f>
        <v>300</v>
      </c>
      <c r="HD107" s="85">
        <f>ROUND(AVERAGEIF($ES$9:$ES$497,$ES107,$FZ$9:$FZ$497),2)</f>
        <v>0.86</v>
      </c>
      <c r="HE107" s="86">
        <f>ROUND(AVERAGEIF($ES$9:$ES$497,$ES107,$GA$9:$GA$497),2)</f>
        <v>1.0900000000000001</v>
      </c>
      <c r="HF107" s="86">
        <f>ROUND(AVERAGEIF($ES$9:$ES$497,$ES107,$GB$9:$GB$497),2)</f>
        <v>0.28999999999999998</v>
      </c>
      <c r="HG107" s="86">
        <f>ROUND(AVERAGEIF($ES$9:$ES$497,$ES107,$GC$9:$GC$497),2)</f>
        <v>0.42</v>
      </c>
      <c r="HH107" s="86">
        <f>ROUND(AVERAGEIF($ES$9:$ES$497,$ES107,$GD$9:$GD$497),2)</f>
        <v>0.86</v>
      </c>
      <c r="HI107" s="86">
        <f>ROUND(AVERAGEIF($ES$9:$ES$497,$ES107,$GE$9:$GE$497),2)</f>
        <v>0.3</v>
      </c>
      <c r="HJ107" s="86">
        <f>ROUND(AVERAGEIF($ES$9:$ES$497,$ES107,$GF$9:$GF$497),2)</f>
        <v>0.67</v>
      </c>
      <c r="HK107" s="86">
        <f>ROUND(AVERAGEIF($ES$9:$ES$497,$ES107,$GG$9:$GG$497),2)</f>
        <v>0.73</v>
      </c>
      <c r="HL107" s="86">
        <f>ROUND(AVERAGEIF($ES$9:$ES$497,$ES107,$GH$9:$GH$497),2)</f>
        <v>1.1399999999999999</v>
      </c>
      <c r="HM107" s="87">
        <f>ROUND(AVERAGEIF($ES$9:$ES$497,$ES107,$GI$9:$GI$497),2)</f>
        <v>1.01</v>
      </c>
      <c r="HN107" s="88">
        <f t="shared" si="209"/>
        <v>-3.0000000000000027E-2</v>
      </c>
      <c r="HO107" s="89">
        <f t="shared" si="210"/>
        <v>-9.000000000000008E-2</v>
      </c>
      <c r="HP107" s="89">
        <f t="shared" si="211"/>
        <v>3.0000000000000027E-2</v>
      </c>
      <c r="HQ107" s="89">
        <f t="shared" si="212"/>
        <v>0</v>
      </c>
      <c r="HR107" s="89">
        <f t="shared" si="213"/>
        <v>-0.21999999999999997</v>
      </c>
      <c r="HS107" s="89">
        <f t="shared" si="214"/>
        <v>-0.06</v>
      </c>
      <c r="HT107" s="89">
        <f t="shared" si="215"/>
        <v>-6.0000000000000053E-2</v>
      </c>
      <c r="HU107" s="89">
        <f t="shared" si="216"/>
        <v>-0.14000000000000001</v>
      </c>
      <c r="HV107" s="89">
        <f t="shared" si="217"/>
        <v>-0.16999999999999993</v>
      </c>
      <c r="HW107" s="90">
        <f t="shared" si="218"/>
        <v>-8.9999999999999969E-2</v>
      </c>
      <c r="HX107" s="73">
        <f>COUNTIFS($FZ$9:$FZ$497,"&gt;"&amp;FZ107,$ES$9:$ES$497,$ES107)+1</f>
        <v>49</v>
      </c>
      <c r="HY107" s="74">
        <f>COUNTIFS($GA$9:$GA$497,"&gt;"&amp;GA107,$ES$9:$ES$497,$ES107)+1</f>
        <v>55</v>
      </c>
      <c r="HZ107" s="74">
        <f>COUNTIFS($GB$9:$GB$497,"&gt;"&amp;GB107,$ES$9:$ES$497,$ES107)+1</f>
        <v>40</v>
      </c>
      <c r="IA107" s="74">
        <f>COUNTIFS($GC$9:$GC$497,"&gt;"&amp;GC107,$ES$9:$ES$497,$ES107)+1</f>
        <v>50</v>
      </c>
      <c r="IB107" s="74">
        <f>COUNTIFS($GD$9:$GD$497,"&gt;"&amp;GD107,$ES$9:$ES$497,$ES107)+1</f>
        <v>79</v>
      </c>
      <c r="IC107" s="74">
        <f>COUNTIFS($GE$9:$GE$497,"&gt;"&amp;GE107,$ES$9:$ES$497,$ES107)+1</f>
        <v>65</v>
      </c>
      <c r="ID107" s="74">
        <f>COUNTIFS($GF$9:$GF$497,"&gt;"&amp;GF107,$ES$9:$ES$497,$ES107)+1</f>
        <v>48</v>
      </c>
      <c r="IE107" s="74">
        <f>COUNTIFS($GG$9:$GG$497,"&gt;"&amp;GG107,$ES$9:$ES$497,$ES107)+1</f>
        <v>72</v>
      </c>
      <c r="IF107" s="74">
        <f>COUNTIFS($GH$9:$GH$497,"&gt;"&amp;GH107,$ES$9:$ES$497,$ES107)+1</f>
        <v>63</v>
      </c>
      <c r="IG107" s="84">
        <f>COUNTIFS($GI$9:$GI$497,"&gt;"&amp;GI107,$ES$9:$ES$497,$ES107)+1</f>
        <v>52</v>
      </c>
      <c r="IH107" s="91"/>
      <c r="II107" s="79"/>
      <c r="IJ107" s="79"/>
      <c r="IK107" s="79"/>
      <c r="IL107" s="79"/>
      <c r="IM107" s="92"/>
      <c r="IN107" s="93"/>
      <c r="IO107" s="94"/>
      <c r="IP107" s="95"/>
      <c r="IQ107" s="79"/>
      <c r="IR107" s="79"/>
      <c r="IS107" s="79"/>
      <c r="IT107" s="79"/>
      <c r="IU107" s="79"/>
      <c r="IV107" s="79"/>
      <c r="IW107" s="96"/>
      <c r="IX107" s="93"/>
      <c r="IY107" s="79"/>
      <c r="IZ107" s="79"/>
      <c r="JA107" s="79"/>
      <c r="JB107" s="79"/>
      <c r="JC107" s="79"/>
      <c r="JD107" s="79"/>
      <c r="JE107" s="97"/>
      <c r="JF107" s="95"/>
      <c r="JG107" s="79"/>
      <c r="JH107" s="79"/>
      <c r="JI107" s="79"/>
      <c r="JJ107" s="79"/>
      <c r="JK107" s="79"/>
      <c r="JL107" s="79"/>
      <c r="JM107" s="96"/>
      <c r="JN107" s="93"/>
      <c r="JO107" s="79"/>
      <c r="JP107" s="79"/>
      <c r="JQ107" s="79"/>
      <c r="JR107" s="79"/>
      <c r="JS107" s="79"/>
      <c r="JT107" s="79"/>
      <c r="JU107" s="79"/>
      <c r="JV107" s="79"/>
      <c r="JW107" s="79"/>
      <c r="JX107" s="79"/>
      <c r="JY107" s="79"/>
      <c r="JZ107" s="97"/>
      <c r="KA107" s="93"/>
      <c r="KB107" s="79"/>
      <c r="KC107" s="79"/>
      <c r="KD107" s="79"/>
      <c r="KE107" s="97"/>
      <c r="KF107" s="95"/>
      <c r="KG107" s="79"/>
      <c r="KH107" s="79"/>
      <c r="KI107" s="79"/>
      <c r="KJ107" s="79"/>
      <c r="KK107" s="98"/>
      <c r="KL107" s="79"/>
      <c r="KM107" s="79"/>
      <c r="KN107" s="79"/>
      <c r="KO107" s="79"/>
      <c r="KP107" s="79"/>
      <c r="KQ107" s="79"/>
      <c r="KR107" s="79"/>
      <c r="KS107" s="96"/>
      <c r="KT107" s="96"/>
      <c r="KU107" s="96"/>
      <c r="KV107" s="96"/>
      <c r="KW107" s="93"/>
      <c r="KX107" s="79"/>
      <c r="KY107" s="79"/>
      <c r="KZ107" s="79"/>
      <c r="LA107" s="79"/>
      <c r="LB107" s="79"/>
      <c r="LC107" s="96"/>
      <c r="LD107" s="93"/>
      <c r="LE107" s="94"/>
      <c r="LF107" s="99"/>
      <c r="LG107" s="75"/>
      <c r="LH107" s="93"/>
      <c r="LI107" s="79"/>
      <c r="LJ107" s="74"/>
      <c r="LK107" s="74"/>
      <c r="LL107" s="74"/>
      <c r="LM107" s="100"/>
      <c r="LN107" s="95"/>
      <c r="LO107" s="79"/>
      <c r="LP107" s="79"/>
      <c r="LQ107" s="79"/>
      <c r="LR107" s="96"/>
      <c r="LS107" s="93"/>
      <c r="LT107" s="79"/>
      <c r="LU107" s="79"/>
      <c r="LV107" s="79"/>
      <c r="LW107" s="79"/>
      <c r="LX107" s="79"/>
      <c r="LY107" s="79"/>
      <c r="LZ107" s="79"/>
      <c r="MA107" s="97"/>
      <c r="MB107" s="95"/>
      <c r="MC107" s="79"/>
      <c r="MD107" s="79"/>
      <c r="ME107" s="79"/>
      <c r="MF107" s="79"/>
      <c r="MG107" s="79"/>
      <c r="MH107" s="79"/>
      <c r="MI107" s="79"/>
      <c r="MJ107" s="79"/>
      <c r="MK107" s="79"/>
      <c r="ML107" s="79"/>
      <c r="MM107" s="79"/>
      <c r="MN107" s="98"/>
      <c r="MO107" s="98"/>
      <c r="MP107" s="96"/>
      <c r="MQ107" s="93"/>
      <c r="MR107" s="79"/>
      <c r="MS107" s="79"/>
      <c r="MT107" s="79"/>
      <c r="MU107" s="79"/>
      <c r="MV107" s="98"/>
      <c r="MW107" s="79"/>
      <c r="MX107" s="79"/>
      <c r="MY107" s="79"/>
      <c r="MZ107" s="79"/>
      <c r="NA107" s="79"/>
      <c r="NB107" s="79"/>
      <c r="NC107" s="79"/>
      <c r="ND107" s="96"/>
      <c r="NE107" s="96"/>
      <c r="NF107" s="96"/>
      <c r="NG107" s="96"/>
      <c r="NH107" s="93"/>
      <c r="NI107" s="79"/>
      <c r="NJ107" s="79"/>
      <c r="NK107" s="79"/>
      <c r="NL107" s="79"/>
      <c r="NM107" s="79"/>
      <c r="NN107" s="94"/>
      <c r="NO107" s="93"/>
      <c r="NP107" s="80"/>
      <c r="NQ107" s="124" t="s">
        <v>797</v>
      </c>
      <c r="NR107" s="102" t="s">
        <v>802</v>
      </c>
      <c r="NS107" s="102"/>
      <c r="NT107" s="102"/>
      <c r="NU107" s="102"/>
      <c r="NV107" s="104">
        <v>43720</v>
      </c>
      <c r="NW107" s="102" t="s">
        <v>525</v>
      </c>
      <c r="NX107" s="133" t="s">
        <v>803</v>
      </c>
      <c r="NY107" s="129" t="s">
        <v>601</v>
      </c>
      <c r="NZ107" s="133" t="s">
        <v>803</v>
      </c>
      <c r="OA107" s="134"/>
      <c r="OB107" s="134"/>
      <c r="OC107" s="134"/>
      <c r="OD107" s="108">
        <f t="shared" si="219"/>
        <v>72</v>
      </c>
      <c r="OE107" s="109">
        <v>7</v>
      </c>
      <c r="OF107" s="110">
        <f t="shared" si="220"/>
        <v>30</v>
      </c>
      <c r="OG107" s="109">
        <v>7</v>
      </c>
      <c r="OH107" s="111">
        <f>ROUND(AVERAGEIF($ES$9:$ES$497,$ES107,EV$9:EV$497),0)</f>
        <v>57</v>
      </c>
      <c r="OI107" s="112">
        <f>ROUND(AVERAGEIF($ES$9:$ES$497,$ES107,EW$9:EW$497),0)</f>
        <v>69</v>
      </c>
      <c r="OJ107" s="112">
        <f>ROUND(AVERAGEIF($ES$9:$ES$497,$ES107,EX$9:EX$497),0)</f>
        <v>17</v>
      </c>
      <c r="OK107" s="112">
        <f>ROUND(AVERAGEIF($ES$9:$ES$497,$ES107,EY$9:EY$497),0)</f>
        <v>30</v>
      </c>
      <c r="OL107" s="112">
        <f>ROUND(AVERAGEIF($ES$9:$ES$497,$ES107,EZ$9:EZ$497),0)</f>
        <v>58</v>
      </c>
      <c r="OM107" s="112">
        <f>ROUND(AVERAGEIF($ES$9:$ES$497,$ES107,FA$9:FA$497),0)</f>
        <v>21</v>
      </c>
      <c r="ON107" s="112">
        <f>ROUND(AVERAGEIF($ES$9:$ES$497,$ES107,FB$9:FB$497),0)</f>
        <v>45</v>
      </c>
      <c r="OO107" s="112">
        <f>ROUND(AVERAGEIF($ES$9:$ES$497,$ES107,FC$9:FC$497),0)</f>
        <v>49</v>
      </c>
      <c r="OP107" s="112">
        <f>ROUND(AVERAGEIF($ES$9:$ES$497,$ES107,FD$9:FD$497),0)</f>
        <v>75</v>
      </c>
      <c r="OQ107" s="113">
        <f>ROUND(AVERAGEIF($ES$9:$ES$497,$ES107,FE$9:FE$497),0)</f>
        <v>66</v>
      </c>
      <c r="OR107" s="114">
        <f>ROUND(EV107/MAX(EV$9:EV$497)*100,0)</f>
        <v>28</v>
      </c>
      <c r="OS107" s="115">
        <f>ROUND(EW107/MAX(EW$9:EW$497)*100,0)</f>
        <v>46</v>
      </c>
      <c r="OT107" s="115">
        <f>ROUND(EX107/MAX(EX$9:EX$497)*100,0)</f>
        <v>16</v>
      </c>
      <c r="OU107" s="115">
        <f>ROUND(EY107/MAX(EY$9:EY$497)*100,0)</f>
        <v>17</v>
      </c>
      <c r="OV107" s="115">
        <f>ROUND(EZ107/MAX(EZ$9:EZ$497)*100,0)</f>
        <v>30</v>
      </c>
      <c r="OW107" s="115">
        <f>ROUND(FA107/MAX(FA$9:FA$497)*100,0)</f>
        <v>12</v>
      </c>
      <c r="OX107" s="115">
        <f>ROUND(FB107/MAX(FB$9:FB$497)*100,0)</f>
        <v>27</v>
      </c>
      <c r="OY107" s="116">
        <f>ROUND(FC107/MAX(FC$9:FC$497)*100,0)</f>
        <v>24</v>
      </c>
      <c r="OZ107" s="115">
        <f>ROUND(FD107/MAX(FD$9:FD$497)*100,0)</f>
        <v>39</v>
      </c>
      <c r="PA107" s="117">
        <f>ROUND(FE107/MAX(FE$9:FE$497)*100,0)</f>
        <v>22</v>
      </c>
      <c r="PB107" s="118">
        <f t="shared" si="221"/>
        <v>291</v>
      </c>
      <c r="PC107" s="115">
        <f t="shared" si="222"/>
        <v>333</v>
      </c>
      <c r="PD107" s="115">
        <f t="shared" si="223"/>
        <v>381</v>
      </c>
      <c r="PE107" s="115">
        <f t="shared" si="224"/>
        <v>339</v>
      </c>
      <c r="PF107" s="115">
        <f t="shared" si="225"/>
        <v>278</v>
      </c>
      <c r="PG107" s="119">
        <f t="shared" si="226"/>
        <v>245</v>
      </c>
      <c r="PH107" s="118">
        <f>ROUND(PB107/MAX(PB$9:PB$497)*100,0)</f>
        <v>35</v>
      </c>
      <c r="PI107" s="115">
        <f>ROUND(PC107/MAX(PC$9:PC$497)*100,0)</f>
        <v>40</v>
      </c>
      <c r="PJ107" s="115">
        <f>ROUND(PD107/MAX(PD$9:PD$497)*100,0)</f>
        <v>40</v>
      </c>
      <c r="PK107" s="115">
        <f>ROUND(PE107/MAX(PE$9:PE$497)*100,0)</f>
        <v>34</v>
      </c>
      <c r="PL107" s="115">
        <f>ROUND(PF107/MAX(PF$9:PF$497)*100,0)</f>
        <v>39</v>
      </c>
      <c r="PM107" s="119">
        <f>ROUND(PG107/MAX(PG$9:PG$497)*100,0)</f>
        <v>36</v>
      </c>
      <c r="PN107" s="118">
        <f>RANK(PH107,PH$9:PH$497,0)</f>
        <v>284</v>
      </c>
      <c r="PO107" s="115">
        <f>RANK(PI107,PI$9:PI$497,0)</f>
        <v>218</v>
      </c>
      <c r="PP107" s="115">
        <f>RANK(PJ107,PJ$9:PJ$497,0)</f>
        <v>265</v>
      </c>
      <c r="PQ107" s="115">
        <f>RANK(PK107,PK$9:PK$497,0)</f>
        <v>280</v>
      </c>
      <c r="PR107" s="115">
        <f>RANK(PL107,PL$9:PL$497,0)</f>
        <v>266</v>
      </c>
      <c r="PS107" s="119">
        <f>RANK(PM107,PM$9:PM$497,0)</f>
        <v>258</v>
      </c>
      <c r="PT107" s="120">
        <f>ROUND(FZ107/MAX(FZ$9:FZ$497)*100,0)</f>
        <v>45</v>
      </c>
      <c r="PU107" s="115">
        <f>ROUND(GA107/MAX(GA$9:GA$497)*100,0)</f>
        <v>56</v>
      </c>
      <c r="PV107" s="115">
        <f>ROUND(GB107/MAX(GB$9:GB$497)*100,0)</f>
        <v>23</v>
      </c>
      <c r="PW107" s="115">
        <f>ROUND(GC107/MAX(GC$9:GC$497)*100,0)</f>
        <v>33</v>
      </c>
      <c r="PX107" s="115">
        <f>ROUND(GD107/MAX(GD$9:GD$497)*100,0)</f>
        <v>36</v>
      </c>
      <c r="PY107" s="115">
        <f>ROUND(GE107/MAX(GE$9:GE$497)*100,0)</f>
        <v>14</v>
      </c>
      <c r="PZ107" s="115">
        <f>ROUND(GF107/MAX(GF$9:GF$497)*100,0)</f>
        <v>29</v>
      </c>
      <c r="QA107" s="116">
        <f>ROUND(GG107/MAX(GG$9:GG$497)*100,0)</f>
        <v>32</v>
      </c>
      <c r="QB107" s="115">
        <f>ROUND(GH107/MAX(GH$9:GH$497)*100,0)</f>
        <v>43</v>
      </c>
      <c r="QC107" s="121">
        <f>ROUND(GI107/MAX(GI$9:GI$497)*100,0)</f>
        <v>29</v>
      </c>
      <c r="QD107" s="120">
        <f>ROUND(AVERAGEIF($ES$9:$ES$497,$ES107,PT$9:PT$497),0)</f>
        <v>47</v>
      </c>
      <c r="QE107" s="120">
        <f>ROUND(AVERAGEIF($ES$9:$ES$497,$ES107,PU$9:PU$497),0)</f>
        <v>61</v>
      </c>
      <c r="QF107" s="120">
        <f>ROUND(AVERAGEIF($ES$9:$ES$497,$ES107,PV$9:PV$497),0)</f>
        <v>21</v>
      </c>
      <c r="QG107" s="120">
        <f>ROUND(AVERAGEIF($ES$9:$ES$497,$ES107,PW$9:PW$497),0)</f>
        <v>34</v>
      </c>
      <c r="QH107" s="120">
        <f>ROUND(AVERAGEIF($ES$9:$ES$497,$ES107,PX$9:PX$497),0)</f>
        <v>48</v>
      </c>
      <c r="QI107" s="120">
        <f>ROUND(AVERAGEIF($ES$9:$ES$497,$ES107,PY$9:PY$497),0)</f>
        <v>18</v>
      </c>
      <c r="QJ107" s="120">
        <f>ROUND(AVERAGEIF($ES$9:$ES$497,$ES107,PZ$9:PZ$497),0)</f>
        <v>31</v>
      </c>
      <c r="QK107" s="120">
        <f>ROUND(AVERAGEIF($ES$9:$ES$497,$ES107,QA$9:QA$497),0)</f>
        <v>40</v>
      </c>
      <c r="QL107" s="120">
        <f>ROUND(AVERAGEIF($ES$9:$ES$497,$ES107,QB$9:QB$497),0)</f>
        <v>51</v>
      </c>
      <c r="QM107" s="120">
        <f>ROUND(AVERAGEIF($ES$9:$ES$497,$ES107,QC$9:QC$497),0)</f>
        <v>32</v>
      </c>
      <c r="QN107" s="114">
        <f t="shared" si="183"/>
        <v>417</v>
      </c>
      <c r="QO107" s="115">
        <f t="shared" si="184"/>
        <v>469</v>
      </c>
      <c r="QP107" s="115">
        <f t="shared" si="185"/>
        <v>561</v>
      </c>
      <c r="QQ107" s="115">
        <f t="shared" si="186"/>
        <v>513</v>
      </c>
      <c r="QR107" s="115">
        <f t="shared" si="187"/>
        <v>481</v>
      </c>
      <c r="QS107" s="119">
        <f t="shared" si="188"/>
        <v>353</v>
      </c>
      <c r="QT107" s="114">
        <f>ROUND((QN107-MIN(QN$9:QN$497))/(MAX(QN$9:QN$497)-MIN(QN$9:QN$497))*100,0)</f>
        <v>29</v>
      </c>
      <c r="QU107" s="115">
        <f>ROUND((QO107-MIN(QO$9:QO$497))/(MAX(QO$9:QO$497)-MIN(QO$9:QO$497))*100,0)</f>
        <v>37</v>
      </c>
      <c r="QV107" s="115">
        <f>ROUND((QP107-MIN(QP$9:QP$497))/(MAX(QP$9:QP$497)-MIN(QP$9:QP$497))*100,0)</f>
        <v>30</v>
      </c>
      <c r="QW107" s="115">
        <f>ROUND((QQ107-MIN(QQ$9:QQ$497))/(MAX(QQ$9:QQ$497)-MIN(QQ$9:QQ$497))*100,0)</f>
        <v>28</v>
      </c>
      <c r="QX107" s="115">
        <f>ROUND((QR107-MIN(QR$9:QR$497))/(MAX(QR$9:QR$497)-MIN(QR$9:QR$497))*100,0)</f>
        <v>41</v>
      </c>
      <c r="QY107" s="115">
        <f>ROUND((QS107-MIN(QS$9:QS$497))/(MAX(QS$9:QS$497)-MIN(QS$9:QS$497))*100,0)</f>
        <v>36</v>
      </c>
      <c r="QZ107" s="114">
        <f>RANK(QN107,QN$9:QN$497,0)</f>
        <v>321</v>
      </c>
      <c r="RA107" s="115">
        <f>RANK(QO107,QO$9:QO$497,0)</f>
        <v>98</v>
      </c>
      <c r="RB107" s="115">
        <f>RANK(QP107,QP$9:QP$497,0)</f>
        <v>207</v>
      </c>
      <c r="RC107" s="115">
        <f>RANK(QQ107,QQ$9:QQ$497,0)</f>
        <v>291</v>
      </c>
      <c r="RD107" s="115">
        <f>RANK(QR107,QR$9:QR$497,0)</f>
        <v>275</v>
      </c>
      <c r="RE107" s="115">
        <f>RANK(QS107,QS$9:QS$497,0)</f>
        <v>239</v>
      </c>
      <c r="RF107" s="122"/>
      <c r="RG107" s="115">
        <f>($RH$3*(IH107+IJ107)*100*100/MAX(EX$9:EX$497)*$RO$3) +($RH$3*(II107+IJ107)*100*100/MAX(EX$9:EX$497)*$RO$4) + ($RH$3*IK107*100*100/MAX(EX$9:EX$497)*0.098)</f>
        <v>0</v>
      </c>
      <c r="RH107" s="115">
        <f>($RH$4*IL107*100*100/MAX(EZ$9:EZ$497))*$RQ$3</f>
        <v>0</v>
      </c>
      <c r="RI107" s="115">
        <f>($RH$3*IM107*100*100/MAX(EY$9:EY$497))*$RQ$4</f>
        <v>0</v>
      </c>
      <c r="RJ107" s="115">
        <f>($RH$3*IN107*100*100/MAX(EX$9:EX$497))</f>
        <v>0</v>
      </c>
      <c r="RK107" s="115">
        <f>($RH$4*IO107*100*100/MAX(EZ$9:EZ$497))*$RQ$3</f>
        <v>0</v>
      </c>
      <c r="RL107" s="115">
        <f>(($RL$4*IP107*100*((100/MAX(EX$9:EX$497)+100/MAX(EZ$9:EZ$497))/2))+($RL$4*IQ107*100*((100/MAX(EX$9:EX$497)+100/MAX(EZ$9:EZ$497))/2))+($RL$4*IR107*100*((100/MAX(EX$9:EX$497)+100/MAX(EZ$9:EZ$497))/2))+($RL$4*IS107*100*((100/MAX(EX$9:EX$497)+100/MAX(EZ$9:EZ$497))/2))+($RL$4*IT107*100*((100/MAX(EX$9:EX$497)+100/MAX(EZ$9:EZ$497))/2))+($RL$4*IU107*100*((100/MAX(EX$9:EX$497)+100/MAX(EZ$9:EZ$497))/2))+($RL$4*IV107*100*((100/MAX(EX$9:EX$497)+100/MAX(EZ$9:EZ$497))/2))+($RL$4*IW107*100*((100/MAX(EX$9:EX$497)+100/MAX(EZ$9:EZ$497))/2)))*$RS$3</f>
        <v>0</v>
      </c>
      <c r="RM107" s="115">
        <f>(($RH$3*IX107*100*100/MAX(EX$9:EX$497))+($RH$3*IY107*100*100/MAX(EX$9:EX$497))+($RH$3*IZ107*100*100/MAX(EX$9:EX$497))+($RH$3*JA107*100*100/MAX(EX$9:EX$497))+($RH$3*JB107*100*100/MAX(EX$9:EX$497))+($RH$3*JC107*100*100/MAX(EX$9:EX$497))+($RH$3*JD107*100*100/MAX(EX$9:EX$497))+($RH$3*JE107*100*100/MAX(EX$9:EX$497)))*$RS$4</f>
        <v>0</v>
      </c>
      <c r="RN107" s="115">
        <f>(($RH$4*JF107*100*100/MAX(EZ$9:EZ$497)) + ($RH$4*JG107*100*100/MAX(EZ$9:EZ$497)) + ($RH$4*JH107*100*100/MAX(EZ$9:EZ$497)) + ($RH$4*JI107*100*100/MAX(EZ$9:EZ$497)) + ($RH$4*JJ107*100*100/MAX(EZ$9:EZ$497)) + ($RH$4*JK107*100*100/MAX(EZ$9:EZ$497)) + ($RH$4*JL107*100*100/MAX(EZ$9:EZ$497)) + ($RH$4*JM107*100*100/MAX(EZ$9:EZ$497)))*$RU$3</f>
        <v>0</v>
      </c>
      <c r="RO107" s="115">
        <f>(($RL$4*JN107*100*((100/MAX(EX$9:EX$497)+100/MAX(EZ$9:EZ$497))/2))+($RL$4*JO107*100*((100/MAX(EX$9:EX$497)+100/MAX(EZ$9:EZ$497))/2))+($RL$4*JP107*100*((100/MAX(EX$9:EX$497)+100/MAX(EZ$9:EZ$497))/2))+($RL$4*JQ107*100*((100/MAX(EX$9:EX$497)+100/MAX(EZ$9:EZ$497))/2))+($RL$4*JR107*100*((100/MAX(EX$9:EX$497)+100/MAX(EZ$9:EZ$497))/2))+($RL$4*JS107*100*((100/MAX(EX$9:EX$497)+100/MAX(EZ$9:EZ$497))/2))+($RL$4*JT107*100*((100/MAX(EX$9:EX$497)+100/MAX(EZ$9:EZ$497))/2))+($RL$4*JU107*100*((100/MAX(EX$9:EX$497)+100/MAX(EZ$9:EZ$497))/2))+($RL$4*JV107*100*((100/MAX(EX$9:EX$497)+100/MAX(EZ$9:EZ$497))/2))+($RL$4*JW107*100*((100/MAX(EX$9:EX$497)+100/MAX(EZ$9:EZ$497))/2))+($RL$4*JX107*100*((100/MAX(EX$9:EX$497)+100/MAX(EZ$9:EZ$497))/2))+($RL$4*JY107*100*((100/MAX(EX$9:EX$497)+100/MAX(EZ$9:EZ$497))/2))+($RL$4*JZ107*100*((100/MAX(EX$9:EX$497)+100/MAX(EZ$9:EZ$497))/2)))*$RW$3/2</f>
        <v>0</v>
      </c>
      <c r="RP107" s="119">
        <f>($RJ$3*KA107*100*100/MAX(FA$9:FA$497)) + ($RJ$3*KB107*100*100/MAX(FA$9:FA$497)/2) + ($RJ$3*KC107*100*100/MAX(FA$9:FA$497)/2) + ($RJ$3*KD107*100*100/MAX(FA$9:FA$497)/4) + ($RJ$3*KE107*100*100/MAX(FA$9:FA$497)/4)</f>
        <v>0</v>
      </c>
      <c r="RQ107" s="118">
        <f>($RL$4*KF107*100*((100/MAX(EX$9:EX$497)+100/MAX(EZ$9:EZ$497)))) * ($RO$3/2) + (($RL$4*KG107*100*((100/MAX(EX$9:EX$497)+100/MAX(EZ$9:EZ$497))))+($RL$4*KH107*100*((100/MAX(EX$9:EX$497)+100/MAX(EZ$9:EZ$497))))+($RL$4*KI107*100*((100/MAX(EX$9:EX$497)+100/MAX(EZ$9:EZ$497))))+($RL$4*KJ107*100*((100/MAX(EX$9:EX$497)+100/MAX(EZ$9:EZ$497))))+($RL$4*KK107*100*((100/MAX(EX$9:EX$497)+100/MAX(EZ$9:EZ$497))))+($RL$4*KL107*100*((100/MAX(EX$9:EX$497)+100/MAX(EZ$9:EZ$497))))+($RL$4*KM107*100*((100/MAX(EX$9:EX$497)+100/MAX(EZ$9:EZ$497))))+($RL$4*KN107*100*((100/MAX(EX$9:EX$497)+100/MAX(EZ$9:EZ$497))))+($RL$4*KO107*100*((100/MAX(EX$9:EX$497)+100/MAX(EZ$9:EZ$497))))+($RL$4*KP107*100*((100/MAX(EX$9:EX$497)+100/MAX(EZ$9:EZ$497))))+($RL$4*KQ107*100*((100/MAX(EX$9:EX$497)+100/MAX(EZ$9:EZ$497))))+($RL$4*KR107*100*((100/MAX(EX$9:EX$497)+100/MAX(EZ$9:EZ$497))))+($RL$4*KS107*100*((100/MAX(EX$9:EX$497)+100/MAX(EZ$9:EZ$497))))+($RL$4*KV107*100*((100/MAX(EX$9:EX$497)+100/MAX(EZ$9:EZ$497))))) * (($RO$3+$RO$4)/6)</f>
        <v>0</v>
      </c>
      <c r="RR107" s="115">
        <f>(($RL$4*KW107*100*((100/MAX(EX$9:EX$497)+100/MAX(EZ$9:EZ$497))))) * ($RO$3/2) + (($RL$4*KX107*100*((100/MAX(EX$9:EX$497)+100/MAX(EZ$9:EZ$497))))+($RL$4*KY107*100*((100/MAX(EX$9:EX$497)+100/MAX(EZ$9:EZ$497))))+($RL$4*KZ107*100*((100/MAX(EX$9:EX$497)+100/MAX(EZ$9:EZ$497))))+($RL$4*LA107*100*((100/MAX(EX$9:EX$497)+100/MAX(EZ$9:EZ$497))))+($RL$4*LB107*100*((100/MAX(EX$9:EX$497)+100/MAX(EZ$9:EZ$497))))+($RL$4*LC107*100*((100/MAX(EX$9:EX$497)+100/MAX(EZ$9:EZ$497))))) * (($RO$3+$RO$4)/6)</f>
        <v>0</v>
      </c>
      <c r="RS107" s="119">
        <f>(($RL$4*LD107*100*((100/MAX(EX$9:EX$497)+100/MAX(EZ$9:EZ$497))))+($RL$4*LE107*100*((100/MAX(EX$9:EX$497)+100/MAX(EZ$9:EZ$497))))) * (($RO$3+$RO$4)/6)</f>
        <v>0</v>
      </c>
      <c r="RT107" s="118">
        <f>($RJ$4*LH107*100*(100/MAX(EV$9:EV$497)))+($RJ$4*LI107*100*(100/MAX(EV$9:EV$497)))</f>
        <v>0</v>
      </c>
      <c r="RU107" s="119">
        <f>($RJ$4*LJ107*(100/MAX(EV$9:EV$497)))/2 + ($RL$3*LK107*(100/MAX(EW$9:EW$497))) + ($RJ$4*LL107*(100/MAX(EV$9:EV$497)))/4 + ($RL$3*LM107*(100/MAX(EW$9:EW$497)))</f>
        <v>0</v>
      </c>
      <c r="RV107" s="118">
        <f>($RJ$4*LN107*100*100/MAX(EV$9:EV$497)/2)+($RJ$4*LO107*100*100/MAX(EV$9:EV$497)/2)+($RJ$4*LP107*100*100/MAX(EV$9:EV$497))+($RJ$4*LQ107*100*100/MAX(EV$9:EV$497))+($RJ$4*LR107*100*100/MAX(EV$9:EV$497))</f>
        <v>0</v>
      </c>
      <c r="RW107" s="115">
        <f>($RJ$4*LS107*100*100/MAX(EV$9:EV$497)) + (($RJ$4*LT107*100*100/MAX(EV$9:EV$497))+($RJ$4*LU107*100*100/MAX(EV$9:EV$497))+($RJ$4*LV107*100*100/MAX(EV$9:EV$497))+($RJ$4*LW107*100*100/MAX(EV$9:EV$497))+($RJ$4*LX107*100*100/MAX(EV$9:EV$497))+($RJ$4*LY107*100*100/MAX(EV$9:EV$497))+($RJ$4*LZ107*100*100/MAX(EV$9:EV$497))+($RJ$4*MA107*100*100/MAX(EV$9:EV$497)))/2</f>
        <v>0</v>
      </c>
      <c r="RX107" s="119">
        <f>($RJ$4*MB107*100*100/MAX(EV$9:EV$497))+($RJ$4*MC107*100*100/MAX(EV$9:EV$497))+($RJ$4*MD107*100*100/MAX(EV$9:EV$497))+($RJ$4*ME107*100*100/MAX(EV$9:EV$497))+($RJ$4*MF107*100*100/MAX(EV$9:EV$497))+($RJ$4*MG107*100*100/MAX(EV$9:EV$497))+($RJ$4*MH107*100*100/MAX(EV$9:EV$497))+($RJ$4*MI107*100*100/MAX(EV$9:EV$497))+($RJ$4*MJ107*100*100/MAX(EV$9:EV$497))+($RJ$4*MK107*100*100/MAX(EV$9:EV$497))+($RJ$4*ML107*100*100/MAX(EV$9:EV$497))+($RJ$4*MM107*100*100/MAX(EV$9:EV$497))+($RJ$4*MN107*100*100/MAX(EV$9:EV$497))</f>
        <v>0</v>
      </c>
      <c r="RY107" s="118">
        <f>($RJ$4*MQ107*100*100/MAX(EV$9:EV$497))/2 + (($RJ$4*MR107*100*100/MAX(EV$9:EV$497))+($RJ$4*MS107*100*100/MAX(EV$9:EV$497))+($RJ$4*MT107*100*100/MAX(EV$9:EV$497))+($RJ$4*MU107*100*100/MAX(EV$9:EV$497))+($RJ$4*MV107*100*100/MAX(EV$9:EV$497))+($RJ$4*MW107*100*100/MAX(EV$9:EV$497))+($RJ$4*MX107*100*100/MAX(EV$9:EV$497))+($RJ$4*MY107*100*100/MAX(EV$9:EV$497))+($RJ$4*MZ107*100*100/MAX(EV$9:EV$497))+($RJ$4*NA107*100*100/MAX(EV$9:EV$497))+($RJ$4*NB107*100*100/MAX(EV$9:EV$497))+($RJ$4*NC107*100*100/MAX(EV$9:EV$497))+($RJ$4*ND107*100*100/MAX(EV$9:EV$497))+($RJ$4*NG107*100*100/MAX(EV$9:EV$497)))/4</f>
        <v>0</v>
      </c>
      <c r="RZ107" s="115">
        <f>($RJ$4*NH107*100*100/MAX(EV$9:EV$497))/2 + (($RJ$4*NI107*100*100/MAX(EV$9:EV$497))+($RJ$4*NJ107*100*100/MAX(EV$9:EV$497))+($RJ$4*NK107*100*100/MAX(EV$9:EV$497))+($RJ$4*NL107*100*100/MAX(EV$9:EV$497))+($RJ$4*NM107*100*100/MAX(EV$9:EV$497))+($RJ$4*NN107*100*100/MAX(EV$9:EV$497)))/4</f>
        <v>0</v>
      </c>
      <c r="SA107" s="117">
        <f>(($RJ$4*NO107*100*100/MAX(EV$9:EV$497))+($RJ$4*NP107*100*100/MAX(EV$9:EV$497)))/4</f>
        <v>0</v>
      </c>
      <c r="SB107" s="118">
        <f t="shared" si="227"/>
        <v>0</v>
      </c>
      <c r="SC107" s="115">
        <f t="shared" si="228"/>
        <v>0</v>
      </c>
      <c r="SD107" s="115">
        <f t="shared" si="229"/>
        <v>0</v>
      </c>
      <c r="SE107" s="115">
        <f t="shared" si="230"/>
        <v>0</v>
      </c>
      <c r="SF107" s="115">
        <f t="shared" si="231"/>
        <v>0</v>
      </c>
      <c r="SG107" s="115">
        <f t="shared" si="232"/>
        <v>0</v>
      </c>
      <c r="SH107" s="115">
        <f>ROUND(SB107/MAX(SB$9:SB$497)*100,0)</f>
        <v>0</v>
      </c>
      <c r="SI107" s="115">
        <f>ROUND(SC107/MAX(SC$9:SC$497)*100,0)</f>
        <v>0</v>
      </c>
      <c r="SJ107" s="115">
        <f>ROUND(SD107/MAX(SD$9:SD$497)*100,0)</f>
        <v>0</v>
      </c>
      <c r="SK107" s="115">
        <f>ROUND(SE107/MAX(SE$9:SE$497)*100,0)</f>
        <v>0</v>
      </c>
      <c r="SL107" s="115">
        <f>ROUND(SF107/MAX(SF$9:SF$497)*100,0)</f>
        <v>0</v>
      </c>
      <c r="SM107" s="121">
        <f>ROUND(SG107/MAX(SG$9:SG$497)*100,0)</f>
        <v>0</v>
      </c>
      <c r="SN107" s="115">
        <f>ROUND(AVERAGEIF($ES$9:$ES$497,$ES107,SH$9:SH$497),0)</f>
        <v>12</v>
      </c>
      <c r="SO107" s="115">
        <f>ROUND(AVERAGEIF($ES$9:$ES$497,$ES107,SI$9:SI$497),0)</f>
        <v>5</v>
      </c>
      <c r="SP107" s="115">
        <f>ROUND(AVERAGEIF($ES$9:$ES$497,$ES107,SJ$9:SJ$497),0)</f>
        <v>26</v>
      </c>
      <c r="SQ107" s="115">
        <f>ROUND(AVERAGEIF($ES$9:$ES$497,$ES107,SK$9:SK$497),0)</f>
        <v>6</v>
      </c>
      <c r="SR107" s="115">
        <f>ROUND(AVERAGEIF($ES$9:$ES$497,$ES107,SL$9:SL$497),0)</f>
        <v>8</v>
      </c>
      <c r="SS107" s="121">
        <f>ROUND(AVERAGEIF($ES$9:$ES$497,$ES107,SM$9:SM$497),0)</f>
        <v>4</v>
      </c>
      <c r="ST107" s="114">
        <f>RANK(SB107,SB$9:SB$497,0)</f>
        <v>323</v>
      </c>
      <c r="SU107" s="115">
        <f>RANK(SC107,SC$9:SC$497,0)</f>
        <v>320</v>
      </c>
      <c r="SV107" s="115">
        <f>RANK(SD107,SD$9:SD$497,0)</f>
        <v>320</v>
      </c>
      <c r="SW107" s="115">
        <f>RANK(SE107,SE$9:SE$497,0)</f>
        <v>320</v>
      </c>
      <c r="SX107" s="115">
        <f>RANK(SF107,SF$9:SF$497,0)</f>
        <v>317</v>
      </c>
      <c r="SY107" s="115">
        <f>RANK(SG107,SG$9:SG$497,0)</f>
        <v>308</v>
      </c>
      <c r="SZ107" s="115">
        <f>COUNTIFS(SB$9:SB$497,"&gt;"&amp;SB107,$ES$9:$ES$497,$ES107)+1</f>
        <v>67</v>
      </c>
      <c r="TA107" s="115">
        <f>COUNTIFS(SC$9:SC$497,"&gt;"&amp;SC107,$ES$9:$ES$497,$ES107)+1</f>
        <v>64</v>
      </c>
      <c r="TB107" s="115">
        <f>COUNTIFS(SD$9:SD$497,"&gt;"&amp;SD107,$ES$9:$ES$497,$ES107)+1</f>
        <v>67</v>
      </c>
      <c r="TC107" s="115">
        <f>COUNTIFS(SE$9:SE$497,"&gt;"&amp;SE107,$ES$9:$ES$497,$ES107)+1</f>
        <v>64</v>
      </c>
      <c r="TD107" s="115">
        <f>COUNTIFS(SF$9:SF$497,"&gt;"&amp;SF107,$ES$9:$ES$497,$ES107)+1</f>
        <v>64</v>
      </c>
      <c r="TE107" s="117">
        <f>COUNTIFS(SG$9:SG$497,"&gt;"&amp;SG107,$ES$9:$ES$497,$ES107)+1</f>
        <v>60</v>
      </c>
      <c r="TF107" s="118">
        <f t="shared" si="233"/>
        <v>40</v>
      </c>
      <c r="TG107" s="115">
        <f t="shared" si="234"/>
        <v>35</v>
      </c>
      <c r="TH107" s="115">
        <f t="shared" si="235"/>
        <v>40</v>
      </c>
      <c r="TI107" s="115">
        <f t="shared" si="236"/>
        <v>40</v>
      </c>
      <c r="TJ107" s="115">
        <f t="shared" si="237"/>
        <v>34</v>
      </c>
      <c r="TK107" s="115">
        <f t="shared" si="238"/>
        <v>39</v>
      </c>
      <c r="TL107" s="117">
        <f t="shared" si="239"/>
        <v>36</v>
      </c>
      <c r="TM107" s="118">
        <f>ROUND(TF107/MAX(TF$9:TF$497)*100,0)</f>
        <v>22</v>
      </c>
      <c r="TN107" s="115">
        <f>ROUND(TG107/MAX(TG$9:TG$497)*100,0)</f>
        <v>19</v>
      </c>
      <c r="TO107" s="115">
        <f>ROUND(TH107/MAX(TH$9:TH$497)*100,0)</f>
        <v>22</v>
      </c>
      <c r="TP107" s="115">
        <f>ROUND(TI107/MAX(TI$9:TI$497)*100,0)</f>
        <v>22</v>
      </c>
      <c r="TQ107" s="115">
        <f>ROUND(TJ107/MAX(TJ$9:TJ$497)*100,0)</f>
        <v>17</v>
      </c>
      <c r="TR107" s="115">
        <f>ROUND(TK107/MAX(TK$9:TK$497)*100,0)</f>
        <v>20</v>
      </c>
      <c r="TS107" s="119">
        <f>ROUND(TL107/MAX(TL$9:TL$497)*100,0)</f>
        <v>18</v>
      </c>
      <c r="TT107" s="120">
        <f>RANK(TM107,TM$9:TM$497,0)</f>
        <v>329</v>
      </c>
      <c r="TU107" s="115">
        <f>RANK(TN107,TN$9:TN$497,0)</f>
        <v>306</v>
      </c>
      <c r="TV107" s="115">
        <f>RANK(TO107,TO$9:TO$497,0)</f>
        <v>246</v>
      </c>
      <c r="TW107" s="115">
        <f>RANK(TP107,TP$9:TP$497,0)</f>
        <v>289</v>
      </c>
      <c r="TX107" s="115">
        <f>RANK(TQ107,TQ$9:TQ$497,0)</f>
        <v>296</v>
      </c>
      <c r="TY107" s="115">
        <f>RANK(TR107,TR$9:TR$497,0)</f>
        <v>290</v>
      </c>
      <c r="TZ107" s="121">
        <f>RANK(TS107,TS$9:TS$497,0)</f>
        <v>291</v>
      </c>
      <c r="UA107" s="132"/>
      <c r="UB107" s="7" t="s">
        <v>1</v>
      </c>
    </row>
    <row r="108" spans="1:548" x14ac:dyDescent="0.15">
      <c r="A108" s="183">
        <v>100</v>
      </c>
      <c r="B108" s="203" t="s">
        <v>802</v>
      </c>
      <c r="C108" s="63"/>
      <c r="D108" s="63"/>
      <c r="E108" s="64" t="s">
        <v>518</v>
      </c>
      <c r="F108" s="65">
        <v>56</v>
      </c>
      <c r="G108" s="65" t="s">
        <v>519</v>
      </c>
      <c r="H108" s="65"/>
      <c r="I108" s="66" t="s">
        <v>521</v>
      </c>
      <c r="J108" s="67" t="s">
        <v>521</v>
      </c>
      <c r="K108" s="67" t="s">
        <v>521</v>
      </c>
      <c r="L108" s="67" t="s">
        <v>521</v>
      </c>
      <c r="M108" s="67" t="s">
        <v>521</v>
      </c>
      <c r="N108" s="67" t="s">
        <v>521</v>
      </c>
      <c r="O108" s="67" t="s">
        <v>521</v>
      </c>
      <c r="P108" s="67" t="s">
        <v>521</v>
      </c>
      <c r="Q108" s="67" t="s">
        <v>521</v>
      </c>
      <c r="R108" s="68" t="s">
        <v>521</v>
      </c>
      <c r="S108" s="69" t="s">
        <v>521</v>
      </c>
      <c r="T108" s="67" t="s">
        <v>521</v>
      </c>
      <c r="U108" s="67" t="s">
        <v>521</v>
      </c>
      <c r="V108" s="67" t="s">
        <v>521</v>
      </c>
      <c r="W108" s="67" t="s">
        <v>521</v>
      </c>
      <c r="X108" s="67" t="s">
        <v>521</v>
      </c>
      <c r="Y108" s="67" t="s">
        <v>521</v>
      </c>
      <c r="Z108" s="67" t="s">
        <v>521</v>
      </c>
      <c r="AA108" s="67" t="s">
        <v>521</v>
      </c>
      <c r="AB108" s="68" t="s">
        <v>521</v>
      </c>
      <c r="AC108" s="69" t="s">
        <v>521</v>
      </c>
      <c r="AD108" s="67" t="s">
        <v>521</v>
      </c>
      <c r="AE108" s="67" t="s">
        <v>521</v>
      </c>
      <c r="AF108" s="67" t="s">
        <v>521</v>
      </c>
      <c r="AG108" s="67" t="s">
        <v>521</v>
      </c>
      <c r="AH108" s="67" t="s">
        <v>521</v>
      </c>
      <c r="AI108" s="67" t="s">
        <v>521</v>
      </c>
      <c r="AJ108" s="67" t="s">
        <v>521</v>
      </c>
      <c r="AK108" s="67" t="s">
        <v>521</v>
      </c>
      <c r="AL108" s="68" t="s">
        <v>521</v>
      </c>
      <c r="AM108" s="69" t="s">
        <v>521</v>
      </c>
      <c r="AN108" s="67" t="s">
        <v>521</v>
      </c>
      <c r="AO108" s="67" t="s">
        <v>521</v>
      </c>
      <c r="AP108" s="67" t="s">
        <v>521</v>
      </c>
      <c r="AQ108" s="67" t="s">
        <v>521</v>
      </c>
      <c r="AR108" s="67" t="s">
        <v>520</v>
      </c>
      <c r="AS108" s="67" t="s">
        <v>520</v>
      </c>
      <c r="AT108" s="67" t="s">
        <v>520</v>
      </c>
      <c r="AU108" s="67" t="s">
        <v>520</v>
      </c>
      <c r="AV108" s="68" t="s">
        <v>521</v>
      </c>
      <c r="AW108" s="69" t="s">
        <v>521</v>
      </c>
      <c r="AX108" s="67" t="s">
        <v>521</v>
      </c>
      <c r="AY108" s="67" t="s">
        <v>521</v>
      </c>
      <c r="AZ108" s="67" t="s">
        <v>521</v>
      </c>
      <c r="BA108" s="67" t="s">
        <v>521</v>
      </c>
      <c r="BB108" s="67" t="s">
        <v>521</v>
      </c>
      <c r="BC108" s="67" t="s">
        <v>521</v>
      </c>
      <c r="BD108" s="67" t="s">
        <v>521</v>
      </c>
      <c r="BE108" s="67" t="s">
        <v>521</v>
      </c>
      <c r="BF108" s="68" t="s">
        <v>521</v>
      </c>
      <c r="BG108" s="69" t="s">
        <v>521</v>
      </c>
      <c r="BH108" s="67" t="s">
        <v>521</v>
      </c>
      <c r="BI108" s="67" t="s">
        <v>521</v>
      </c>
      <c r="BJ108" s="67" t="s">
        <v>521</v>
      </c>
      <c r="BK108" s="67" t="s">
        <v>521</v>
      </c>
      <c r="BL108" s="67" t="s">
        <v>521</v>
      </c>
      <c r="BM108" s="67" t="s">
        <v>521</v>
      </c>
      <c r="BN108" s="67" t="s">
        <v>521</v>
      </c>
      <c r="BO108" s="67" t="s">
        <v>521</v>
      </c>
      <c r="BP108" s="68" t="s">
        <v>521</v>
      </c>
      <c r="BQ108" s="70" t="s">
        <v>521</v>
      </c>
      <c r="BR108" s="67" t="s">
        <v>521</v>
      </c>
      <c r="BS108" s="67" t="s">
        <v>521</v>
      </c>
      <c r="BT108" s="67" t="s">
        <v>521</v>
      </c>
      <c r="BU108" s="67" t="s">
        <v>521</v>
      </c>
      <c r="BV108" s="67" t="s">
        <v>521</v>
      </c>
      <c r="BW108" s="67" t="s">
        <v>521</v>
      </c>
      <c r="BX108" s="67" t="s">
        <v>521</v>
      </c>
      <c r="BY108" s="67" t="s">
        <v>521</v>
      </c>
      <c r="BZ108" s="68" t="s">
        <v>521</v>
      </c>
      <c r="CA108" s="69" t="s">
        <v>521</v>
      </c>
      <c r="CB108" s="67" t="s">
        <v>521</v>
      </c>
      <c r="CC108" s="67" t="s">
        <v>521</v>
      </c>
      <c r="CD108" s="67" t="s">
        <v>521</v>
      </c>
      <c r="CE108" s="67" t="s">
        <v>521</v>
      </c>
      <c r="CF108" s="67" t="s">
        <v>521</v>
      </c>
      <c r="CG108" s="67" t="s">
        <v>521</v>
      </c>
      <c r="CH108" s="67" t="s">
        <v>521</v>
      </c>
      <c r="CI108" s="67" t="s">
        <v>521</v>
      </c>
      <c r="CJ108" s="68" t="s">
        <v>521</v>
      </c>
      <c r="CK108" s="69" t="s">
        <v>521</v>
      </c>
      <c r="CL108" s="67" t="s">
        <v>521</v>
      </c>
      <c r="CM108" s="67" t="s">
        <v>521</v>
      </c>
      <c r="CN108" s="67" t="s">
        <v>521</v>
      </c>
      <c r="CO108" s="67" t="s">
        <v>521</v>
      </c>
      <c r="CP108" s="67" t="s">
        <v>521</v>
      </c>
      <c r="CQ108" s="67" t="s">
        <v>521</v>
      </c>
      <c r="CR108" s="67" t="s">
        <v>521</v>
      </c>
      <c r="CS108" s="67" t="s">
        <v>521</v>
      </c>
      <c r="CT108" s="68" t="s">
        <v>521</v>
      </c>
      <c r="CU108" s="69" t="s">
        <v>521</v>
      </c>
      <c r="CV108" s="67" t="s">
        <v>521</v>
      </c>
      <c r="CW108" s="67" t="s">
        <v>521</v>
      </c>
      <c r="CX108" s="67" t="s">
        <v>521</v>
      </c>
      <c r="CY108" s="67" t="s">
        <v>521</v>
      </c>
      <c r="CZ108" s="67" t="s">
        <v>521</v>
      </c>
      <c r="DA108" s="67" t="s">
        <v>521</v>
      </c>
      <c r="DB108" s="67" t="s">
        <v>521</v>
      </c>
      <c r="DC108" s="67" t="s">
        <v>521</v>
      </c>
      <c r="DD108" s="68" t="s">
        <v>521</v>
      </c>
      <c r="DE108" s="69" t="s">
        <v>521</v>
      </c>
      <c r="DF108" s="71" t="s">
        <v>521</v>
      </c>
      <c r="DG108" s="67" t="s">
        <v>521</v>
      </c>
      <c r="DH108" s="67" t="s">
        <v>521</v>
      </c>
      <c r="DI108" s="67" t="s">
        <v>521</v>
      </c>
      <c r="DJ108" s="67" t="s">
        <v>521</v>
      </c>
      <c r="DK108" s="67" t="s">
        <v>521</v>
      </c>
      <c r="DL108" s="67" t="s">
        <v>521</v>
      </c>
      <c r="DM108" s="67" t="s">
        <v>521</v>
      </c>
      <c r="DN108" s="68" t="s">
        <v>521</v>
      </c>
      <c r="DO108" s="70" t="s">
        <v>521</v>
      </c>
      <c r="DP108" s="71" t="s">
        <v>521</v>
      </c>
      <c r="DQ108" s="67" t="s">
        <v>521</v>
      </c>
      <c r="DR108" s="67" t="s">
        <v>521</v>
      </c>
      <c r="DS108" s="67" t="s">
        <v>521</v>
      </c>
      <c r="DT108" s="67" t="s">
        <v>521</v>
      </c>
      <c r="DU108" s="67" t="s">
        <v>521</v>
      </c>
      <c r="DV108" s="67" t="s">
        <v>521</v>
      </c>
      <c r="DW108" s="67" t="s">
        <v>521</v>
      </c>
      <c r="DX108" s="72" t="s">
        <v>521</v>
      </c>
      <c r="DY108" s="73" t="s">
        <v>522</v>
      </c>
      <c r="DZ108" s="74">
        <v>2</v>
      </c>
      <c r="EA108" s="74">
        <v>3</v>
      </c>
      <c r="EB108" s="74">
        <v>3</v>
      </c>
      <c r="EC108" s="75">
        <v>4</v>
      </c>
      <c r="ED108" s="76" t="s">
        <v>522</v>
      </c>
      <c r="EE108" s="74">
        <f t="shared" si="189"/>
        <v>2</v>
      </c>
      <c r="EF108" s="74">
        <f t="shared" si="190"/>
        <v>6</v>
      </c>
      <c r="EG108" s="74">
        <f t="shared" si="191"/>
        <v>18</v>
      </c>
      <c r="EH108" s="77">
        <f t="shared" si="192"/>
        <v>72</v>
      </c>
      <c r="EI108" s="73">
        <v>30</v>
      </c>
      <c r="EJ108" s="74">
        <v>50</v>
      </c>
      <c r="EK108" s="74">
        <v>90</v>
      </c>
      <c r="EL108" s="74">
        <v>150</v>
      </c>
      <c r="EM108" s="75">
        <v>450</v>
      </c>
      <c r="EN108" s="78">
        <v>1</v>
      </c>
      <c r="EO108" s="79">
        <f t="shared" si="193"/>
        <v>0.83333333333333337</v>
      </c>
      <c r="EP108" s="79">
        <f t="shared" si="194"/>
        <v>0.5</v>
      </c>
      <c r="EQ108" s="79">
        <f t="shared" si="195"/>
        <v>0.27777777777777779</v>
      </c>
      <c r="ER108" s="80">
        <f t="shared" si="196"/>
        <v>0.20833333333333334</v>
      </c>
      <c r="ES108" s="128" t="s">
        <v>534</v>
      </c>
      <c r="ET108" s="82" t="s">
        <v>626</v>
      </c>
      <c r="EU108" s="83">
        <v>4</v>
      </c>
      <c r="EV108" s="73">
        <v>50</v>
      </c>
      <c r="EW108" s="74">
        <v>18</v>
      </c>
      <c r="EX108" s="74">
        <v>36</v>
      </c>
      <c r="EY108" s="74">
        <v>23</v>
      </c>
      <c r="EZ108" s="74">
        <v>7</v>
      </c>
      <c r="FA108" s="74">
        <v>7</v>
      </c>
      <c r="FB108" s="74">
        <v>40</v>
      </c>
      <c r="FC108" s="74">
        <v>49</v>
      </c>
      <c r="FD108" s="74">
        <f t="shared" si="197"/>
        <v>43</v>
      </c>
      <c r="FE108" s="84">
        <f t="shared" si="198"/>
        <v>85</v>
      </c>
      <c r="FF108" s="73">
        <f>RANK(EV108,$EV$9:$EV$497,0)</f>
        <v>284</v>
      </c>
      <c r="FG108" s="74">
        <f>RANK(EW108,$EW$9:$EW$497,0)</f>
        <v>366</v>
      </c>
      <c r="FH108" s="74">
        <f>RANK(EX108,$EX$9:$EX$497,0)</f>
        <v>196</v>
      </c>
      <c r="FI108" s="74">
        <f>RANK(EY108,$EY$9:$EY$497,0)</f>
        <v>285</v>
      </c>
      <c r="FJ108" s="74">
        <f>RANK(EZ108,$EZ$9:$EZ$497,0)</f>
        <v>379</v>
      </c>
      <c r="FK108" s="74">
        <f>RANK(FA108,$FA$9:$FA$497,0)</f>
        <v>361</v>
      </c>
      <c r="FL108" s="74">
        <f>RANK(FB108,$FB$9:$FB$497,0)</f>
        <v>207</v>
      </c>
      <c r="FM108" s="74">
        <f>RANK(FC108,$FC$9:$FC$497,0)</f>
        <v>170</v>
      </c>
      <c r="FN108" s="74">
        <f>RANK(FD108,$FD$9:$FD$497,0)</f>
        <v>311</v>
      </c>
      <c r="FO108" s="84">
        <f>RANK(FE108,$FE$9:$FE$497,0)</f>
        <v>189</v>
      </c>
      <c r="FP108" s="73">
        <f>COUNTIFS($EV$9:$EV$497,"&gt;"&amp;EV108,$ES$9:$ES$497,ES108)+1</f>
        <v>61</v>
      </c>
      <c r="FQ108" s="74">
        <f>COUNTIFS($EW$9:$EW$497,"&gt;"&amp;EW108,$ES$9:$ES$497,ES108)+1</f>
        <v>60</v>
      </c>
      <c r="FR108" s="74">
        <f>COUNTIFS($EX$9:$EX$497,"&gt;"&amp;EX108,$ES$9:$ES$497,ES108)+1</f>
        <v>66</v>
      </c>
      <c r="FS108" s="74">
        <f>COUNTIFS($EY$9:$EY$497,"&gt;"&amp;EY108,$ES$9:$ES$497,ES108)+1</f>
        <v>55</v>
      </c>
      <c r="FT108" s="74">
        <f>COUNTIFS($EZ$9:$EZ$497,"&gt;"&amp;EZ108,$ES$9:$ES$497,ES108)+1</f>
        <v>61</v>
      </c>
      <c r="FU108" s="74">
        <f>COUNTIFS($FA$9:$FA$497,"&gt;"&amp;FA108,$ES$9:$ES$497,ES108)+1</f>
        <v>60</v>
      </c>
      <c r="FV108" s="74">
        <f>COUNTIFS($FB$9:$FB$497,"&gt;"&amp;FB108,$ES$9:$ES$497,ES108)+1</f>
        <v>61</v>
      </c>
      <c r="FW108" s="74">
        <f>COUNTIFS($FC$9:$FC$497,"&gt;"&amp;FC108,$ES$9:$ES$497,ES108)+1</f>
        <v>56</v>
      </c>
      <c r="FX108" s="74">
        <f>COUNTIFS($FD$9:$FD$497,"&gt;"&amp;FD108,$ES$9:$ES$497,ES108)+1</f>
        <v>67</v>
      </c>
      <c r="FY108" s="84">
        <f>COUNTIFS($FE$9:$FE$497,"&gt;"&amp;FE108,$ES$9:$ES$497,ES108)+1</f>
        <v>64</v>
      </c>
      <c r="FZ108" s="85">
        <f t="shared" si="199"/>
        <v>0.89</v>
      </c>
      <c r="GA108" s="86">
        <f t="shared" si="200"/>
        <v>0.32</v>
      </c>
      <c r="GB108" s="86">
        <f t="shared" si="201"/>
        <v>0.64</v>
      </c>
      <c r="GC108" s="86">
        <f t="shared" si="202"/>
        <v>0.41</v>
      </c>
      <c r="GD108" s="86">
        <f t="shared" si="203"/>
        <v>0.13</v>
      </c>
      <c r="GE108" s="86">
        <f t="shared" si="204"/>
        <v>0.13</v>
      </c>
      <c r="GF108" s="86">
        <f t="shared" si="205"/>
        <v>0.71</v>
      </c>
      <c r="GG108" s="86">
        <f t="shared" si="206"/>
        <v>0.88</v>
      </c>
      <c r="GH108" s="86">
        <f t="shared" si="207"/>
        <v>0.77</v>
      </c>
      <c r="GI108" s="87">
        <f t="shared" si="208"/>
        <v>1.52</v>
      </c>
      <c r="GJ108" s="85">
        <f>ROUND(((FZ108-AVERAGE(FZ$9:FZ$497))/STDEVP(FZ$9:FZ$497)*10+50),2)</f>
        <v>47.02</v>
      </c>
      <c r="GK108" s="86">
        <f>ROUND(((GA108-AVERAGE(GA$9:GA$497))/STDEVP(GA$9:GA$497)*10+50),2)</f>
        <v>38.93</v>
      </c>
      <c r="GL108" s="86">
        <f>ROUND(((GB108-AVERAGE(GB$9:GB$497))/STDEVP(GB$9:GB$497)*10+50),2)</f>
        <v>52.15</v>
      </c>
      <c r="GM108" s="86">
        <f>ROUND(((GC108-AVERAGE(GC$9:GC$497))/STDEVP(GC$9:GC$497)*10+50),2)</f>
        <v>44.18</v>
      </c>
      <c r="GN108" s="86">
        <f>ROUND(((GD108-AVERAGE(GD$9:GD$497))/STDEVP(GD$9:GD$497)*10+50),2)</f>
        <v>41.02</v>
      </c>
      <c r="GO108" s="86">
        <f>ROUND(((GE108-AVERAGE(GE$9:GE$497))/STDEVP(GE$9:GE$497)*10+50),2)</f>
        <v>42.07</v>
      </c>
      <c r="GP108" s="86">
        <f>ROUND(((GF108-AVERAGE(GF$9:GF$497))/STDEVP(GF$9:GF$497)*10+50),2)</f>
        <v>52.36</v>
      </c>
      <c r="GQ108" s="86">
        <f>ROUND(((GG108-AVERAGE(GG$9:GG$497))/STDEVP(GG$9:GG$497)*10+50),2)</f>
        <v>57.79</v>
      </c>
      <c r="GR108" s="86">
        <f>ROUND(((GH108-AVERAGE(GH$9:GH$497))/STDEVP(GH$9:GH$497)*10+50),2)</f>
        <v>42.53</v>
      </c>
      <c r="GS108" s="87">
        <f>ROUND(((GI108-AVERAGE(GI$9:GI$497))/STDEVP(GI$9:GI$497)*10+50),2)</f>
        <v>56.43</v>
      </c>
      <c r="GT108" s="73">
        <f>RANK(GJ108,$GJ$9:$GJ$497,0)</f>
        <v>272</v>
      </c>
      <c r="GU108" s="74">
        <f>RANK(GK108,$GK$9:$GK$497,0)</f>
        <v>390</v>
      </c>
      <c r="GV108" s="74">
        <f>RANK(GL108,$GL$9:$GL$497,0)</f>
        <v>169</v>
      </c>
      <c r="GW108" s="74">
        <f>RANK(GM108,$GM$9:$GM$497,0)</f>
        <v>320</v>
      </c>
      <c r="GX108" s="74">
        <f>RANK(GN108,$GN$9:$GN$497,0)</f>
        <v>402</v>
      </c>
      <c r="GY108" s="74">
        <f>RANK(GO108,$GO$9:$GO$497,0)</f>
        <v>390</v>
      </c>
      <c r="GZ108" s="74">
        <f>RANK(GP108,$GP$9:$GP$497,0)</f>
        <v>172</v>
      </c>
      <c r="HA108" s="74">
        <f>RANK(GQ108,$GQ$9:$GQ$497,0)</f>
        <v>97</v>
      </c>
      <c r="HB108" s="74">
        <f>RANK(GR108,$GR$9:$GR$497,0)</f>
        <v>330</v>
      </c>
      <c r="HC108" s="84">
        <f>RANK(GS108,$GS$9:$GS$497,0)</f>
        <v>104</v>
      </c>
      <c r="HD108" s="85">
        <f>ROUND(AVERAGEIF($ES$9:$ES$497,$ES108,$FZ$9:$FZ$497),2)</f>
        <v>0.95</v>
      </c>
      <c r="HE108" s="86">
        <f>ROUND(AVERAGEIF($ES$9:$ES$497,$ES108,$GA$9:$GA$497),2)</f>
        <v>0.38</v>
      </c>
      <c r="HF108" s="86">
        <f>ROUND(AVERAGEIF($ES$9:$ES$497,$ES108,$GB$9:$GB$497),2)</f>
        <v>0.82</v>
      </c>
      <c r="HG108" s="86">
        <f>ROUND(AVERAGEIF($ES$9:$ES$497,$ES108,$GC$9:$GC$497),2)</f>
        <v>0.44</v>
      </c>
      <c r="HH108" s="86">
        <f>ROUND(AVERAGEIF($ES$9:$ES$497,$ES108,$GD$9:$GD$497),2)</f>
        <v>0.15</v>
      </c>
      <c r="HI108" s="86">
        <f>ROUND(AVERAGEIF($ES$9:$ES$497,$ES108,$GE$9:$GE$497),2)</f>
        <v>0.14000000000000001</v>
      </c>
      <c r="HJ108" s="86">
        <f>ROUND(AVERAGEIF($ES$9:$ES$497,$ES108,$GF$9:$GF$497),2)</f>
        <v>0.74</v>
      </c>
      <c r="HK108" s="86">
        <f>ROUND(AVERAGEIF($ES$9:$ES$497,$ES108,$GG$9:$GG$497),2)</f>
        <v>0.85</v>
      </c>
      <c r="HL108" s="86">
        <f>ROUND(AVERAGEIF($ES$9:$ES$497,$ES108,$GH$9:$GH$497),2)</f>
        <v>0.97</v>
      </c>
      <c r="HM108" s="87">
        <f>ROUND(AVERAGEIF($ES$9:$ES$497,$ES108,$GI$9:$GI$497),2)</f>
        <v>1.67</v>
      </c>
      <c r="HN108" s="88">
        <f t="shared" si="209"/>
        <v>-5.9999999999999942E-2</v>
      </c>
      <c r="HO108" s="89">
        <f t="shared" si="210"/>
        <v>-0.06</v>
      </c>
      <c r="HP108" s="89">
        <f t="shared" si="211"/>
        <v>-0.17999999999999994</v>
      </c>
      <c r="HQ108" s="89">
        <f t="shared" si="212"/>
        <v>-3.0000000000000027E-2</v>
      </c>
      <c r="HR108" s="89">
        <f t="shared" si="213"/>
        <v>-1.999999999999999E-2</v>
      </c>
      <c r="HS108" s="89">
        <f t="shared" si="214"/>
        <v>-1.0000000000000009E-2</v>
      </c>
      <c r="HT108" s="89">
        <f t="shared" si="215"/>
        <v>-3.0000000000000027E-2</v>
      </c>
      <c r="HU108" s="89">
        <f t="shared" si="216"/>
        <v>3.0000000000000027E-2</v>
      </c>
      <c r="HV108" s="89">
        <f t="shared" si="217"/>
        <v>-0.19999999999999996</v>
      </c>
      <c r="HW108" s="90">
        <f t="shared" si="218"/>
        <v>-0.14999999999999991</v>
      </c>
      <c r="HX108" s="73">
        <f>COUNTIFS($FZ$9:$FZ$497,"&gt;"&amp;FZ108,$ES$9:$ES$497,$ES108)+1</f>
        <v>54</v>
      </c>
      <c r="HY108" s="74">
        <f>COUNTIFS($GA$9:$GA$497,"&gt;"&amp;GA108,$ES$9:$ES$497,$ES108)+1</f>
        <v>56</v>
      </c>
      <c r="HZ108" s="74">
        <f>COUNTIFS($GB$9:$GB$497,"&gt;"&amp;GB108,$ES$9:$ES$497,$ES108)+1</f>
        <v>74</v>
      </c>
      <c r="IA108" s="74">
        <f>COUNTIFS($GC$9:$GC$497,"&gt;"&amp;GC108,$ES$9:$ES$497,$ES108)+1</f>
        <v>49</v>
      </c>
      <c r="IB108" s="74">
        <f>COUNTIFS($GD$9:$GD$497,"&gt;"&amp;GD108,$ES$9:$ES$497,$ES108)+1</f>
        <v>51</v>
      </c>
      <c r="IC108" s="74">
        <f>COUNTIFS($GE$9:$GE$497,"&gt;"&amp;GE108,$ES$9:$ES$497,$ES108)+1</f>
        <v>51</v>
      </c>
      <c r="ID108" s="74">
        <f>COUNTIFS($GF$9:$GF$497,"&gt;"&amp;GF108,$ES$9:$ES$497,$ES108)+1</f>
        <v>52</v>
      </c>
      <c r="IE108" s="74">
        <f>COUNTIFS($GG$9:$GG$497,"&gt;"&amp;GG108,$ES$9:$ES$497,$ES108)+1</f>
        <v>38</v>
      </c>
      <c r="IF108" s="74">
        <f>COUNTIFS($GH$9:$GH$497,"&gt;"&amp;GH108,$ES$9:$ES$497,$ES108)+1</f>
        <v>72</v>
      </c>
      <c r="IG108" s="84">
        <f>COUNTIFS($GI$9:$GI$497,"&gt;"&amp;GI108,$ES$9:$ES$497,$ES108)+1</f>
        <v>50</v>
      </c>
      <c r="IH108" s="91"/>
      <c r="II108" s="79"/>
      <c r="IJ108" s="79"/>
      <c r="IK108" s="79"/>
      <c r="IL108" s="79"/>
      <c r="IM108" s="92"/>
      <c r="IN108" s="93"/>
      <c r="IO108" s="94"/>
      <c r="IP108" s="95"/>
      <c r="IQ108" s="79"/>
      <c r="IR108" s="79"/>
      <c r="IS108" s="79"/>
      <c r="IT108" s="79"/>
      <c r="IU108" s="79"/>
      <c r="IV108" s="79"/>
      <c r="IW108" s="96"/>
      <c r="IX108" s="93"/>
      <c r="IY108" s="79"/>
      <c r="IZ108" s="79"/>
      <c r="JA108" s="79"/>
      <c r="JB108" s="79"/>
      <c r="JC108" s="79"/>
      <c r="JD108" s="79"/>
      <c r="JE108" s="97"/>
      <c r="JF108" s="95"/>
      <c r="JG108" s="79"/>
      <c r="JH108" s="79"/>
      <c r="JI108" s="79"/>
      <c r="JJ108" s="79"/>
      <c r="JK108" s="79"/>
      <c r="JL108" s="79"/>
      <c r="JM108" s="96"/>
      <c r="JN108" s="93"/>
      <c r="JO108" s="79"/>
      <c r="JP108" s="79"/>
      <c r="JQ108" s="79"/>
      <c r="JR108" s="79"/>
      <c r="JS108" s="79"/>
      <c r="JT108" s="79"/>
      <c r="JU108" s="79"/>
      <c r="JV108" s="79"/>
      <c r="JW108" s="79"/>
      <c r="JX108" s="79"/>
      <c r="JY108" s="79"/>
      <c r="JZ108" s="97"/>
      <c r="KA108" s="93"/>
      <c r="KB108" s="79"/>
      <c r="KC108" s="79"/>
      <c r="KD108" s="79"/>
      <c r="KE108" s="97"/>
      <c r="KF108" s="95"/>
      <c r="KG108" s="79"/>
      <c r="KH108" s="79"/>
      <c r="KI108" s="79"/>
      <c r="KJ108" s="79"/>
      <c r="KK108" s="98"/>
      <c r="KL108" s="79"/>
      <c r="KM108" s="79"/>
      <c r="KN108" s="79"/>
      <c r="KO108" s="79"/>
      <c r="KP108" s="79"/>
      <c r="KQ108" s="79"/>
      <c r="KR108" s="79"/>
      <c r="KS108" s="96"/>
      <c r="KT108" s="96"/>
      <c r="KU108" s="96"/>
      <c r="KV108" s="96"/>
      <c r="KW108" s="93"/>
      <c r="KX108" s="79"/>
      <c r="KY108" s="79"/>
      <c r="KZ108" s="79"/>
      <c r="LA108" s="79"/>
      <c r="LB108" s="79"/>
      <c r="LC108" s="96"/>
      <c r="LD108" s="93"/>
      <c r="LE108" s="94"/>
      <c r="LF108" s="99"/>
      <c r="LG108" s="75"/>
      <c r="LH108" s="93"/>
      <c r="LI108" s="79"/>
      <c r="LJ108" s="74"/>
      <c r="LK108" s="74"/>
      <c r="LL108" s="74"/>
      <c r="LM108" s="100"/>
      <c r="LN108" s="95"/>
      <c r="LO108" s="79"/>
      <c r="LP108" s="79"/>
      <c r="LQ108" s="79"/>
      <c r="LR108" s="96"/>
      <c r="LS108" s="93"/>
      <c r="LT108" s="79"/>
      <c r="LU108" s="79"/>
      <c r="LV108" s="79"/>
      <c r="LW108" s="79"/>
      <c r="LX108" s="79"/>
      <c r="LY108" s="79"/>
      <c r="LZ108" s="79"/>
      <c r="MA108" s="97"/>
      <c r="MB108" s="95"/>
      <c r="MC108" s="79"/>
      <c r="MD108" s="79"/>
      <c r="ME108" s="79"/>
      <c r="MF108" s="79"/>
      <c r="MG108" s="79"/>
      <c r="MH108" s="79"/>
      <c r="MI108" s="79"/>
      <c r="MJ108" s="79"/>
      <c r="MK108" s="79"/>
      <c r="ML108" s="79"/>
      <c r="MM108" s="79"/>
      <c r="MN108" s="98"/>
      <c r="MO108" s="98"/>
      <c r="MP108" s="96"/>
      <c r="MQ108" s="93"/>
      <c r="MR108" s="79"/>
      <c r="MS108" s="79"/>
      <c r="MT108" s="79"/>
      <c r="MU108" s="79"/>
      <c r="MV108" s="98"/>
      <c r="MW108" s="79"/>
      <c r="MX108" s="79"/>
      <c r="MY108" s="79"/>
      <c r="MZ108" s="79"/>
      <c r="NA108" s="79"/>
      <c r="NB108" s="79"/>
      <c r="NC108" s="79"/>
      <c r="ND108" s="96"/>
      <c r="NE108" s="96"/>
      <c r="NF108" s="96"/>
      <c r="NG108" s="96"/>
      <c r="NH108" s="93"/>
      <c r="NI108" s="79"/>
      <c r="NJ108" s="79"/>
      <c r="NK108" s="79"/>
      <c r="NL108" s="79"/>
      <c r="NM108" s="79"/>
      <c r="NN108" s="94"/>
      <c r="NO108" s="93"/>
      <c r="NP108" s="80"/>
      <c r="NQ108" s="124" t="s">
        <v>799</v>
      </c>
      <c r="NR108" s="102" t="s">
        <v>804</v>
      </c>
      <c r="NS108" s="102"/>
      <c r="NT108" s="102" t="s">
        <v>582</v>
      </c>
      <c r="NU108" s="102"/>
      <c r="NV108" s="104">
        <v>43720</v>
      </c>
      <c r="NW108" s="102" t="s">
        <v>525</v>
      </c>
      <c r="NX108" s="133" t="s">
        <v>805</v>
      </c>
      <c r="NY108" s="129" t="s">
        <v>601</v>
      </c>
      <c r="NZ108" s="133" t="s">
        <v>805</v>
      </c>
      <c r="OA108" s="134"/>
      <c r="OB108" s="134"/>
      <c r="OC108" s="134"/>
      <c r="OD108" s="108">
        <f t="shared" si="219"/>
        <v>72</v>
      </c>
      <c r="OE108" s="109">
        <v>7</v>
      </c>
      <c r="OF108" s="110">
        <f t="shared" si="220"/>
        <v>30</v>
      </c>
      <c r="OG108" s="109">
        <v>7</v>
      </c>
      <c r="OH108" s="111">
        <f>ROUND(AVERAGEIF($ES$9:$ES$497,$ES108,EV$9:EV$497),0)</f>
        <v>70</v>
      </c>
      <c r="OI108" s="112">
        <f>ROUND(AVERAGEIF($ES$9:$ES$497,$ES108,EW$9:EW$497),0)</f>
        <v>29</v>
      </c>
      <c r="OJ108" s="112">
        <f>ROUND(AVERAGEIF($ES$9:$ES$497,$ES108,EX$9:EX$497),0)</f>
        <v>62</v>
      </c>
      <c r="OK108" s="112">
        <f>ROUND(AVERAGEIF($ES$9:$ES$497,$ES108,EY$9:EY$497),0)</f>
        <v>34</v>
      </c>
      <c r="OL108" s="112">
        <f>ROUND(AVERAGEIF($ES$9:$ES$497,$ES108,EZ$9:EZ$497),0)</f>
        <v>10</v>
      </c>
      <c r="OM108" s="112">
        <f>ROUND(AVERAGEIF($ES$9:$ES$497,$ES108,FA$9:FA$497),0)</f>
        <v>10</v>
      </c>
      <c r="ON108" s="112">
        <f>ROUND(AVERAGEIF($ES$9:$ES$497,$ES108,FB$9:FB$497),0)</f>
        <v>53</v>
      </c>
      <c r="OO108" s="112">
        <f>ROUND(AVERAGEIF($ES$9:$ES$497,$ES108,FC$9:FC$497),0)</f>
        <v>56</v>
      </c>
      <c r="OP108" s="112">
        <f>ROUND(AVERAGEIF($ES$9:$ES$497,$ES108,FD$9:FD$497),0)</f>
        <v>72</v>
      </c>
      <c r="OQ108" s="113">
        <f>ROUND(AVERAGEIF($ES$9:$ES$497,$ES108,FE$9:FE$497),0)</f>
        <v>118</v>
      </c>
      <c r="OR108" s="114">
        <f>ROUND(EV108/MAX(EV$9:EV$497)*100,0)</f>
        <v>28</v>
      </c>
      <c r="OS108" s="115">
        <f>ROUND(EW108/MAX(EW$9:EW$497)*100,0)</f>
        <v>14</v>
      </c>
      <c r="OT108" s="115">
        <f>ROUND(EX108/MAX(EX$9:EX$497)*100,0)</f>
        <v>30</v>
      </c>
      <c r="OU108" s="115">
        <f>ROUND(EY108/MAX(EY$9:EY$497)*100,0)</f>
        <v>15</v>
      </c>
      <c r="OV108" s="115">
        <f>ROUND(EZ108/MAX(EZ$9:EZ$497)*100,0)</f>
        <v>6</v>
      </c>
      <c r="OW108" s="115">
        <f>ROUND(FA108/MAX(FA$9:FA$497)*100,0)</f>
        <v>6</v>
      </c>
      <c r="OX108" s="115">
        <f>ROUND(FB108/MAX(FB$9:FB$497)*100,0)</f>
        <v>30</v>
      </c>
      <c r="OY108" s="116">
        <f>ROUND(FC108/MAX(FC$9:FC$497)*100,0)</f>
        <v>34</v>
      </c>
      <c r="OZ108" s="115">
        <f>ROUND(FD108/MAX(FD$9:FD$497)*100,0)</f>
        <v>29</v>
      </c>
      <c r="PA108" s="117">
        <f>ROUND(FE108/MAX(FE$9:FE$497)*100,0)</f>
        <v>35</v>
      </c>
      <c r="PB108" s="118">
        <f t="shared" si="221"/>
        <v>283</v>
      </c>
      <c r="PC108" s="115">
        <f t="shared" si="222"/>
        <v>211</v>
      </c>
      <c r="PD108" s="115">
        <f t="shared" si="223"/>
        <v>301</v>
      </c>
      <c r="PE108" s="115">
        <f t="shared" si="224"/>
        <v>351</v>
      </c>
      <c r="PF108" s="115">
        <f t="shared" si="225"/>
        <v>199</v>
      </c>
      <c r="PG108" s="119">
        <f t="shared" si="226"/>
        <v>162</v>
      </c>
      <c r="PH108" s="118">
        <f>ROUND(PB108/MAX(PB$9:PB$497)*100,0)</f>
        <v>34</v>
      </c>
      <c r="PI108" s="115">
        <f>ROUND(PC108/MAX(PC$9:PC$497)*100,0)</f>
        <v>25</v>
      </c>
      <c r="PJ108" s="115">
        <f>ROUND(PD108/MAX(PD$9:PD$497)*100,0)</f>
        <v>32</v>
      </c>
      <c r="PK108" s="115">
        <f>ROUND(PE108/MAX(PE$9:PE$497)*100,0)</f>
        <v>35</v>
      </c>
      <c r="PL108" s="115">
        <f>ROUND(PF108/MAX(PF$9:PF$497)*100,0)</f>
        <v>28</v>
      </c>
      <c r="PM108" s="119">
        <f>ROUND(PG108/MAX(PG$9:PG$497)*100,0)</f>
        <v>24</v>
      </c>
      <c r="PN108" s="118">
        <f>RANK(PH108,PH$9:PH$497,0)</f>
        <v>288</v>
      </c>
      <c r="PO108" s="115">
        <f>RANK(PI108,PI$9:PI$497,0)</f>
        <v>317</v>
      </c>
      <c r="PP108" s="115">
        <f>RANK(PJ108,PJ$9:PJ$497,0)</f>
        <v>304</v>
      </c>
      <c r="PQ108" s="115">
        <f>RANK(PK108,PK$9:PK$497,0)</f>
        <v>275</v>
      </c>
      <c r="PR108" s="115">
        <f>RANK(PL108,PL$9:PL$497,0)</f>
        <v>328</v>
      </c>
      <c r="PS108" s="119">
        <f>RANK(PM108,PM$9:PM$497,0)</f>
        <v>337</v>
      </c>
      <c r="PT108" s="120">
        <f>ROUND(FZ108/MAX(FZ$9:FZ$497)*100,0)</f>
        <v>49</v>
      </c>
      <c r="PU108" s="115">
        <f>ROUND(GA108/MAX(GA$9:GA$497)*100,0)</f>
        <v>18</v>
      </c>
      <c r="PV108" s="115">
        <f>ROUND(GB108/MAX(GB$9:GB$497)*100,0)</f>
        <v>47</v>
      </c>
      <c r="PW108" s="115">
        <f>ROUND(GC108/MAX(GC$9:GC$497)*100,0)</f>
        <v>33</v>
      </c>
      <c r="PX108" s="115">
        <f>ROUND(GD108/MAX(GD$9:GD$497)*100,0)</f>
        <v>7</v>
      </c>
      <c r="PY108" s="115">
        <f>ROUND(GE108/MAX(GE$9:GE$497)*100,0)</f>
        <v>8</v>
      </c>
      <c r="PZ108" s="115">
        <f>ROUND(GF108/MAX(GF$9:GF$497)*100,0)</f>
        <v>33</v>
      </c>
      <c r="QA108" s="116">
        <f>ROUND(GG108/MAX(GG$9:GG$497)*100,0)</f>
        <v>48</v>
      </c>
      <c r="QB108" s="115">
        <f>ROUND(GH108/MAX(GH$9:GH$497)*100,0)</f>
        <v>34</v>
      </c>
      <c r="QC108" s="121">
        <f>ROUND(GI108/MAX(GI$9:GI$497)*100,0)</f>
        <v>49</v>
      </c>
      <c r="QD108" s="120">
        <f>ROUND(AVERAGEIF($ES$9:$ES$497,$ES108,PT$9:PT$497),0)</f>
        <v>52</v>
      </c>
      <c r="QE108" s="120">
        <f>ROUND(AVERAGEIF($ES$9:$ES$497,$ES108,PU$9:PU$497),0)</f>
        <v>21</v>
      </c>
      <c r="QF108" s="120">
        <f>ROUND(AVERAGEIF($ES$9:$ES$497,$ES108,PV$9:PV$497),0)</f>
        <v>60</v>
      </c>
      <c r="QG108" s="120">
        <f>ROUND(AVERAGEIF($ES$9:$ES$497,$ES108,PW$9:PW$497),0)</f>
        <v>35</v>
      </c>
      <c r="QH108" s="120">
        <f>ROUND(AVERAGEIF($ES$9:$ES$497,$ES108,PX$9:PX$497),0)</f>
        <v>8</v>
      </c>
      <c r="QI108" s="120">
        <f>ROUND(AVERAGEIF($ES$9:$ES$497,$ES108,PY$9:PY$497),0)</f>
        <v>9</v>
      </c>
      <c r="QJ108" s="120">
        <f>ROUND(AVERAGEIF($ES$9:$ES$497,$ES108,PZ$9:PZ$497),0)</f>
        <v>35</v>
      </c>
      <c r="QK108" s="120">
        <f>ROUND(AVERAGEIF($ES$9:$ES$497,$ES108,QA$9:QA$497),0)</f>
        <v>46</v>
      </c>
      <c r="QL108" s="120">
        <f>ROUND(AVERAGEIF($ES$9:$ES$497,$ES108,QB$9:QB$497),0)</f>
        <v>43</v>
      </c>
      <c r="QM108" s="120">
        <f>ROUND(AVERAGEIF($ES$9:$ES$497,$ES108,QC$9:QC$497),0)</f>
        <v>53</v>
      </c>
      <c r="QN108" s="114">
        <f t="shared" si="183"/>
        <v>469</v>
      </c>
      <c r="QO108" s="115">
        <f t="shared" si="184"/>
        <v>309</v>
      </c>
      <c r="QP108" s="115">
        <f t="shared" si="185"/>
        <v>497</v>
      </c>
      <c r="QQ108" s="115">
        <f t="shared" si="186"/>
        <v>613</v>
      </c>
      <c r="QR108" s="115">
        <f t="shared" si="187"/>
        <v>413</v>
      </c>
      <c r="QS108" s="119">
        <f t="shared" si="188"/>
        <v>265</v>
      </c>
      <c r="QT108" s="114">
        <f>ROUND((QN108-MIN(QN$9:QN$497))/(MAX(QN$9:QN$497)-MIN(QN$9:QN$497))*100,0)</f>
        <v>38</v>
      </c>
      <c r="QU108" s="115">
        <f>ROUND((QO108-MIN(QO$9:QO$497))/(MAX(QO$9:QO$497)-MIN(QO$9:QO$497))*100,0)</f>
        <v>14</v>
      </c>
      <c r="QV108" s="115">
        <f>ROUND((QP108-MIN(QP$9:QP$497))/(MAX(QP$9:QP$497)-MIN(QP$9:QP$497))*100,0)</f>
        <v>21</v>
      </c>
      <c r="QW108" s="115">
        <f>ROUND((QQ108-MIN(QQ$9:QQ$497))/(MAX(QQ$9:QQ$497)-MIN(QQ$9:QQ$497))*100,0)</f>
        <v>41</v>
      </c>
      <c r="QX108" s="115">
        <f>ROUND((QR108-MIN(QR$9:QR$497))/(MAX(QR$9:QR$497)-MIN(QR$9:QR$497))*100,0)</f>
        <v>29</v>
      </c>
      <c r="QY108" s="115">
        <f>ROUND((QS108-MIN(QS$9:QS$497))/(MAX(QS$9:QS$497)-MIN(QS$9:QS$497))*100,0)</f>
        <v>19</v>
      </c>
      <c r="QZ108" s="114">
        <f>RANK(QN108,QN$9:QN$497,0)</f>
        <v>229</v>
      </c>
      <c r="RA108" s="115">
        <f>RANK(QO108,QO$9:QO$497,0)</f>
        <v>361</v>
      </c>
      <c r="RB108" s="115">
        <f>RANK(QP108,QP$9:QP$497,0)</f>
        <v>322</v>
      </c>
      <c r="RC108" s="115">
        <f>RANK(QQ108,QQ$9:QQ$497,0)</f>
        <v>156</v>
      </c>
      <c r="RD108" s="115">
        <f>RANK(QR108,QR$9:QR$497,0)</f>
        <v>368</v>
      </c>
      <c r="RE108" s="115">
        <f>RANK(QS108,QS$9:QS$497,0)</f>
        <v>385</v>
      </c>
      <c r="RF108" s="122"/>
      <c r="RG108" s="115">
        <f>($RH$3*(IH108+IJ108)*100*100/MAX(EX$9:EX$497)*$RO$3) +($RH$3*(II108+IJ108)*100*100/MAX(EX$9:EX$497)*$RO$4) + ($RH$3*IK108*100*100/MAX(EX$9:EX$497)*0.098)</f>
        <v>0</v>
      </c>
      <c r="RH108" s="115">
        <f>($RH$4*IL108*100*100/MAX(EZ$9:EZ$497))*$RQ$3</f>
        <v>0</v>
      </c>
      <c r="RI108" s="115">
        <f>($RH$3*IM108*100*100/MAX(EY$9:EY$497))*$RQ$4</f>
        <v>0</v>
      </c>
      <c r="RJ108" s="115">
        <f>($RH$3*IN108*100*100/MAX(EX$9:EX$497))</f>
        <v>0</v>
      </c>
      <c r="RK108" s="115">
        <f>($RH$4*IO108*100*100/MAX(EZ$9:EZ$497))*$RQ$3</f>
        <v>0</v>
      </c>
      <c r="RL108" s="115">
        <f>(($RL$4*IP108*100*((100/MAX(EX$9:EX$497)+100/MAX(EZ$9:EZ$497))/2))+($RL$4*IQ108*100*((100/MAX(EX$9:EX$497)+100/MAX(EZ$9:EZ$497))/2))+($RL$4*IR108*100*((100/MAX(EX$9:EX$497)+100/MAX(EZ$9:EZ$497))/2))+($RL$4*IS108*100*((100/MAX(EX$9:EX$497)+100/MAX(EZ$9:EZ$497))/2))+($RL$4*IT108*100*((100/MAX(EX$9:EX$497)+100/MAX(EZ$9:EZ$497))/2))+($RL$4*IU108*100*((100/MAX(EX$9:EX$497)+100/MAX(EZ$9:EZ$497))/2))+($RL$4*IV108*100*((100/MAX(EX$9:EX$497)+100/MAX(EZ$9:EZ$497))/2))+($RL$4*IW108*100*((100/MAX(EX$9:EX$497)+100/MAX(EZ$9:EZ$497))/2)))*$RS$3</f>
        <v>0</v>
      </c>
      <c r="RM108" s="115">
        <f>(($RH$3*IX108*100*100/MAX(EX$9:EX$497))+($RH$3*IY108*100*100/MAX(EX$9:EX$497))+($RH$3*IZ108*100*100/MAX(EX$9:EX$497))+($RH$3*JA108*100*100/MAX(EX$9:EX$497))+($RH$3*JB108*100*100/MAX(EX$9:EX$497))+($RH$3*JC108*100*100/MAX(EX$9:EX$497))+($RH$3*JD108*100*100/MAX(EX$9:EX$497))+($RH$3*JE108*100*100/MAX(EX$9:EX$497)))*$RS$4</f>
        <v>0</v>
      </c>
      <c r="RN108" s="115">
        <f>(($RH$4*JF108*100*100/MAX(EZ$9:EZ$497)) + ($RH$4*JG108*100*100/MAX(EZ$9:EZ$497)) + ($RH$4*JH108*100*100/MAX(EZ$9:EZ$497)) + ($RH$4*JI108*100*100/MAX(EZ$9:EZ$497)) + ($RH$4*JJ108*100*100/MAX(EZ$9:EZ$497)) + ($RH$4*JK108*100*100/MAX(EZ$9:EZ$497)) + ($RH$4*JL108*100*100/MAX(EZ$9:EZ$497)) + ($RH$4*JM108*100*100/MAX(EZ$9:EZ$497)))*$RU$3</f>
        <v>0</v>
      </c>
      <c r="RO108" s="115">
        <f>(($RL$4*JN108*100*((100/MAX(EX$9:EX$497)+100/MAX(EZ$9:EZ$497))/2))+($RL$4*JO108*100*((100/MAX(EX$9:EX$497)+100/MAX(EZ$9:EZ$497))/2))+($RL$4*JP108*100*((100/MAX(EX$9:EX$497)+100/MAX(EZ$9:EZ$497))/2))+($RL$4*JQ108*100*((100/MAX(EX$9:EX$497)+100/MAX(EZ$9:EZ$497))/2))+($RL$4*JR108*100*((100/MAX(EX$9:EX$497)+100/MAX(EZ$9:EZ$497))/2))+($RL$4*JS108*100*((100/MAX(EX$9:EX$497)+100/MAX(EZ$9:EZ$497))/2))+($RL$4*JT108*100*((100/MAX(EX$9:EX$497)+100/MAX(EZ$9:EZ$497))/2))+($RL$4*JU108*100*((100/MAX(EX$9:EX$497)+100/MAX(EZ$9:EZ$497))/2))+($RL$4*JV108*100*((100/MAX(EX$9:EX$497)+100/MAX(EZ$9:EZ$497))/2))+($RL$4*JW108*100*((100/MAX(EX$9:EX$497)+100/MAX(EZ$9:EZ$497))/2))+($RL$4*JX108*100*((100/MAX(EX$9:EX$497)+100/MAX(EZ$9:EZ$497))/2))+($RL$4*JY108*100*((100/MAX(EX$9:EX$497)+100/MAX(EZ$9:EZ$497))/2))+($RL$4*JZ108*100*((100/MAX(EX$9:EX$497)+100/MAX(EZ$9:EZ$497))/2)))*$RW$3/2</f>
        <v>0</v>
      </c>
      <c r="RP108" s="119">
        <f>($RJ$3*KA108*100*100/MAX(FA$9:FA$497)) + ($RJ$3*KB108*100*100/MAX(FA$9:FA$497)/2) + ($RJ$3*KC108*100*100/MAX(FA$9:FA$497)/2) + ($RJ$3*KD108*100*100/MAX(FA$9:FA$497)/4) + ($RJ$3*KE108*100*100/MAX(FA$9:FA$497)/4)</f>
        <v>0</v>
      </c>
      <c r="RQ108" s="118">
        <f>($RL$4*KF108*100*((100/MAX(EX$9:EX$497)+100/MAX(EZ$9:EZ$497)))) * ($RO$3/2) + (($RL$4*KG108*100*((100/MAX(EX$9:EX$497)+100/MAX(EZ$9:EZ$497))))+($RL$4*KH108*100*((100/MAX(EX$9:EX$497)+100/MAX(EZ$9:EZ$497))))+($RL$4*KI108*100*((100/MAX(EX$9:EX$497)+100/MAX(EZ$9:EZ$497))))+($RL$4*KJ108*100*((100/MAX(EX$9:EX$497)+100/MAX(EZ$9:EZ$497))))+($RL$4*KK108*100*((100/MAX(EX$9:EX$497)+100/MAX(EZ$9:EZ$497))))+($RL$4*KL108*100*((100/MAX(EX$9:EX$497)+100/MAX(EZ$9:EZ$497))))+($RL$4*KM108*100*((100/MAX(EX$9:EX$497)+100/MAX(EZ$9:EZ$497))))+($RL$4*KN108*100*((100/MAX(EX$9:EX$497)+100/MAX(EZ$9:EZ$497))))+($RL$4*KO108*100*((100/MAX(EX$9:EX$497)+100/MAX(EZ$9:EZ$497))))+($RL$4*KP108*100*((100/MAX(EX$9:EX$497)+100/MAX(EZ$9:EZ$497))))+($RL$4*KQ108*100*((100/MAX(EX$9:EX$497)+100/MAX(EZ$9:EZ$497))))+($RL$4*KR108*100*((100/MAX(EX$9:EX$497)+100/MAX(EZ$9:EZ$497))))+($RL$4*KS108*100*((100/MAX(EX$9:EX$497)+100/MAX(EZ$9:EZ$497))))+($RL$4*KV108*100*((100/MAX(EX$9:EX$497)+100/MAX(EZ$9:EZ$497))))) * (($RO$3+$RO$4)/6)</f>
        <v>0</v>
      </c>
      <c r="RR108" s="115">
        <f>(($RL$4*KW108*100*((100/MAX(EX$9:EX$497)+100/MAX(EZ$9:EZ$497))))) * ($RO$3/2) + (($RL$4*KX108*100*((100/MAX(EX$9:EX$497)+100/MAX(EZ$9:EZ$497))))+($RL$4*KY108*100*((100/MAX(EX$9:EX$497)+100/MAX(EZ$9:EZ$497))))+($RL$4*KZ108*100*((100/MAX(EX$9:EX$497)+100/MAX(EZ$9:EZ$497))))+($RL$4*LA108*100*((100/MAX(EX$9:EX$497)+100/MAX(EZ$9:EZ$497))))+($RL$4*LB108*100*((100/MAX(EX$9:EX$497)+100/MAX(EZ$9:EZ$497))))+($RL$4*LC108*100*((100/MAX(EX$9:EX$497)+100/MAX(EZ$9:EZ$497))))) * (($RO$3+$RO$4)/6)</f>
        <v>0</v>
      </c>
      <c r="RS108" s="119">
        <f>(($RL$4*LD108*100*((100/MAX(EX$9:EX$497)+100/MAX(EZ$9:EZ$497))))+($RL$4*LE108*100*((100/MAX(EX$9:EX$497)+100/MAX(EZ$9:EZ$497))))) * (($RO$3+$RO$4)/6)</f>
        <v>0</v>
      </c>
      <c r="RT108" s="118">
        <f>($RJ$4*LH108*100*(100/MAX(EV$9:EV$497)))+($RJ$4*LI108*100*(100/MAX(EV$9:EV$497)))</f>
        <v>0</v>
      </c>
      <c r="RU108" s="119">
        <f>($RJ$4*LJ108*(100/MAX(EV$9:EV$497)))/2 + ($RL$3*LK108*(100/MAX(EW$9:EW$497))) + ($RJ$4*LL108*(100/MAX(EV$9:EV$497)))/4 + ($RL$3*LM108*(100/MAX(EW$9:EW$497)))</f>
        <v>0</v>
      </c>
      <c r="RV108" s="118">
        <f>($RJ$4*LN108*100*100/MAX(EV$9:EV$497)/2)+($RJ$4*LO108*100*100/MAX(EV$9:EV$497)/2)+($RJ$4*LP108*100*100/MAX(EV$9:EV$497))+($RJ$4*LQ108*100*100/MAX(EV$9:EV$497))+($RJ$4*LR108*100*100/MAX(EV$9:EV$497))</f>
        <v>0</v>
      </c>
      <c r="RW108" s="115">
        <f>($RJ$4*LS108*100*100/MAX(EV$9:EV$497)) + (($RJ$4*LT108*100*100/MAX(EV$9:EV$497))+($RJ$4*LU108*100*100/MAX(EV$9:EV$497))+($RJ$4*LV108*100*100/MAX(EV$9:EV$497))+($RJ$4*LW108*100*100/MAX(EV$9:EV$497))+($RJ$4*LX108*100*100/MAX(EV$9:EV$497))+($RJ$4*LY108*100*100/MAX(EV$9:EV$497))+($RJ$4*LZ108*100*100/MAX(EV$9:EV$497))+($RJ$4*MA108*100*100/MAX(EV$9:EV$497)))/2</f>
        <v>0</v>
      </c>
      <c r="RX108" s="119">
        <f>($RJ$4*MB108*100*100/MAX(EV$9:EV$497))+($RJ$4*MC108*100*100/MAX(EV$9:EV$497))+($RJ$4*MD108*100*100/MAX(EV$9:EV$497))+($RJ$4*ME108*100*100/MAX(EV$9:EV$497))+($RJ$4*MF108*100*100/MAX(EV$9:EV$497))+($RJ$4*MG108*100*100/MAX(EV$9:EV$497))+($RJ$4*MH108*100*100/MAX(EV$9:EV$497))+($RJ$4*MI108*100*100/MAX(EV$9:EV$497))+($RJ$4*MJ108*100*100/MAX(EV$9:EV$497))+($RJ$4*MK108*100*100/MAX(EV$9:EV$497))+($RJ$4*ML108*100*100/MAX(EV$9:EV$497))+($RJ$4*MM108*100*100/MAX(EV$9:EV$497))+($RJ$4*MN108*100*100/MAX(EV$9:EV$497))</f>
        <v>0</v>
      </c>
      <c r="RY108" s="118">
        <f>($RJ$4*MQ108*100*100/MAX(EV$9:EV$497))/2 + (($RJ$4*MR108*100*100/MAX(EV$9:EV$497))+($RJ$4*MS108*100*100/MAX(EV$9:EV$497))+($RJ$4*MT108*100*100/MAX(EV$9:EV$497))+($RJ$4*MU108*100*100/MAX(EV$9:EV$497))+($RJ$4*MV108*100*100/MAX(EV$9:EV$497))+($RJ$4*MW108*100*100/MAX(EV$9:EV$497))+($RJ$4*MX108*100*100/MAX(EV$9:EV$497))+($RJ$4*MY108*100*100/MAX(EV$9:EV$497))+($RJ$4*MZ108*100*100/MAX(EV$9:EV$497))+($RJ$4*NA108*100*100/MAX(EV$9:EV$497))+($RJ$4*NB108*100*100/MAX(EV$9:EV$497))+($RJ$4*NC108*100*100/MAX(EV$9:EV$497))+($RJ$4*ND108*100*100/MAX(EV$9:EV$497))+($RJ$4*NG108*100*100/MAX(EV$9:EV$497)))/4</f>
        <v>0</v>
      </c>
      <c r="RZ108" s="115">
        <f>($RJ$4*NH108*100*100/MAX(EV$9:EV$497))/2 + (($RJ$4*NI108*100*100/MAX(EV$9:EV$497))+($RJ$4*NJ108*100*100/MAX(EV$9:EV$497))+($RJ$4*NK108*100*100/MAX(EV$9:EV$497))+($RJ$4*NL108*100*100/MAX(EV$9:EV$497))+($RJ$4*NM108*100*100/MAX(EV$9:EV$497))+($RJ$4*NN108*100*100/MAX(EV$9:EV$497)))/4</f>
        <v>0</v>
      </c>
      <c r="SA108" s="117">
        <f>(($RJ$4*NO108*100*100/MAX(EV$9:EV$497))+($RJ$4*NP108*100*100/MAX(EV$9:EV$497)))/4</f>
        <v>0</v>
      </c>
      <c r="SB108" s="118">
        <f t="shared" si="227"/>
        <v>0</v>
      </c>
      <c r="SC108" s="115">
        <f t="shared" si="228"/>
        <v>0</v>
      </c>
      <c r="SD108" s="115">
        <f t="shared" si="229"/>
        <v>0</v>
      </c>
      <c r="SE108" s="115">
        <f t="shared" si="230"/>
        <v>0</v>
      </c>
      <c r="SF108" s="115">
        <f t="shared" si="231"/>
        <v>0</v>
      </c>
      <c r="SG108" s="115">
        <f t="shared" si="232"/>
        <v>0</v>
      </c>
      <c r="SH108" s="115">
        <f>ROUND(SB108/MAX(SB$9:SB$497)*100,0)</f>
        <v>0</v>
      </c>
      <c r="SI108" s="115">
        <f>ROUND(SC108/MAX(SC$9:SC$497)*100,0)</f>
        <v>0</v>
      </c>
      <c r="SJ108" s="115">
        <f>ROUND(SD108/MAX(SD$9:SD$497)*100,0)</f>
        <v>0</v>
      </c>
      <c r="SK108" s="115">
        <f>ROUND(SE108/MAX(SE$9:SE$497)*100,0)</f>
        <v>0</v>
      </c>
      <c r="SL108" s="115">
        <f>ROUND(SF108/MAX(SF$9:SF$497)*100,0)</f>
        <v>0</v>
      </c>
      <c r="SM108" s="121">
        <f>ROUND(SG108/MAX(SG$9:SG$497)*100,0)</f>
        <v>0</v>
      </c>
      <c r="SN108" s="115">
        <f>ROUND(AVERAGEIF($ES$9:$ES$497,$ES108,SH$9:SH$497),0)</f>
        <v>26</v>
      </c>
      <c r="SO108" s="115">
        <f>ROUND(AVERAGEIF($ES$9:$ES$497,$ES108,SI$9:SI$497),0)</f>
        <v>26</v>
      </c>
      <c r="SP108" s="115">
        <f>ROUND(AVERAGEIF($ES$9:$ES$497,$ES108,SJ$9:SJ$497),0)</f>
        <v>3</v>
      </c>
      <c r="SQ108" s="115">
        <f>ROUND(AVERAGEIF($ES$9:$ES$497,$ES108,SK$9:SK$497),0)</f>
        <v>21</v>
      </c>
      <c r="SR108" s="115">
        <f>ROUND(AVERAGEIF($ES$9:$ES$497,$ES108,SL$9:SL$497),0)</f>
        <v>5</v>
      </c>
      <c r="SS108" s="121">
        <f>ROUND(AVERAGEIF($ES$9:$ES$497,$ES108,SM$9:SM$497),0)</f>
        <v>5</v>
      </c>
      <c r="ST108" s="114">
        <f>RANK(SB108,SB$9:SB$497,0)</f>
        <v>323</v>
      </c>
      <c r="SU108" s="115">
        <f>RANK(SC108,SC$9:SC$497,0)</f>
        <v>320</v>
      </c>
      <c r="SV108" s="115">
        <f>RANK(SD108,SD$9:SD$497,0)</f>
        <v>320</v>
      </c>
      <c r="SW108" s="115">
        <f>RANK(SE108,SE$9:SE$497,0)</f>
        <v>320</v>
      </c>
      <c r="SX108" s="115">
        <f>RANK(SF108,SF$9:SF$497,0)</f>
        <v>317</v>
      </c>
      <c r="SY108" s="115">
        <f>RANK(SG108,SG$9:SG$497,0)</f>
        <v>308</v>
      </c>
      <c r="SZ108" s="115">
        <f>COUNTIFS(SB$9:SB$497,"&gt;"&amp;SB108,$ES$9:$ES$497,$ES108)+1</f>
        <v>67</v>
      </c>
      <c r="TA108" s="115">
        <f>COUNTIFS(SC$9:SC$497,"&gt;"&amp;SC108,$ES$9:$ES$497,$ES108)+1</f>
        <v>67</v>
      </c>
      <c r="TB108" s="115">
        <f>COUNTIFS(SD$9:SD$497,"&gt;"&amp;SD108,$ES$9:$ES$497,$ES108)+1</f>
        <v>66</v>
      </c>
      <c r="TC108" s="115">
        <f>COUNTIFS(SE$9:SE$497,"&gt;"&amp;SE108,$ES$9:$ES$497,$ES108)+1</f>
        <v>67</v>
      </c>
      <c r="TD108" s="115">
        <f>COUNTIFS(SF$9:SF$497,"&gt;"&amp;SF108,$ES$9:$ES$497,$ES108)+1</f>
        <v>66</v>
      </c>
      <c r="TE108" s="117">
        <f>COUNTIFS(SG$9:SG$497,"&gt;"&amp;SG108,$ES$9:$ES$497,$ES108)+1</f>
        <v>64</v>
      </c>
      <c r="TF108" s="118">
        <f t="shared" si="233"/>
        <v>35</v>
      </c>
      <c r="TG108" s="115">
        <f t="shared" si="234"/>
        <v>34</v>
      </c>
      <c r="TH108" s="115">
        <f t="shared" si="235"/>
        <v>25</v>
      </c>
      <c r="TI108" s="115">
        <f t="shared" si="236"/>
        <v>32</v>
      </c>
      <c r="TJ108" s="115">
        <f t="shared" si="237"/>
        <v>35</v>
      </c>
      <c r="TK108" s="115">
        <f t="shared" si="238"/>
        <v>28</v>
      </c>
      <c r="TL108" s="117">
        <f t="shared" si="239"/>
        <v>24</v>
      </c>
      <c r="TM108" s="118">
        <f>ROUND(TF108/MAX(TF$9:TF$497)*100,0)</f>
        <v>19</v>
      </c>
      <c r="TN108" s="115">
        <f>ROUND(TG108/MAX(TG$9:TG$497)*100,0)</f>
        <v>19</v>
      </c>
      <c r="TO108" s="115">
        <f>ROUND(TH108/MAX(TH$9:TH$497)*100,0)</f>
        <v>14</v>
      </c>
      <c r="TP108" s="115">
        <f>ROUND(TI108/MAX(TI$9:TI$497)*100,0)</f>
        <v>18</v>
      </c>
      <c r="TQ108" s="115">
        <f>ROUND(TJ108/MAX(TJ$9:TJ$497)*100,0)</f>
        <v>18</v>
      </c>
      <c r="TR108" s="115">
        <f>ROUND(TK108/MAX(TK$9:TK$497)*100,0)</f>
        <v>14</v>
      </c>
      <c r="TS108" s="119">
        <f>ROUND(TL108/MAX(TL$9:TL$497)*100,0)</f>
        <v>12</v>
      </c>
      <c r="TT108" s="120">
        <f>RANK(TM108,TM$9:TM$497,0)</f>
        <v>348</v>
      </c>
      <c r="TU108" s="115">
        <f>RANK(TN108,TN$9:TN$497,0)</f>
        <v>306</v>
      </c>
      <c r="TV108" s="115">
        <f>RANK(TO108,TO$9:TO$497,0)</f>
        <v>325</v>
      </c>
      <c r="TW108" s="115">
        <f>RANK(TP108,TP$9:TP$497,0)</f>
        <v>320</v>
      </c>
      <c r="TX108" s="115">
        <f>RANK(TQ108,TQ$9:TQ$497,0)</f>
        <v>282</v>
      </c>
      <c r="TY108" s="115">
        <f>RANK(TR108,TR$9:TR$497,0)</f>
        <v>351</v>
      </c>
      <c r="TZ108" s="121">
        <f>RANK(TS108,TS$9:TS$497,0)</f>
        <v>356</v>
      </c>
      <c r="UA108" s="132"/>
      <c r="UB108" s="7" t="s">
        <v>1</v>
      </c>
    </row>
    <row r="109" spans="1:548" x14ac:dyDescent="0.15">
      <c r="A109" s="183">
        <v>101</v>
      </c>
      <c r="B109" s="203" t="s">
        <v>804</v>
      </c>
      <c r="C109" s="63"/>
      <c r="D109" s="63"/>
      <c r="E109" s="64" t="s">
        <v>518</v>
      </c>
      <c r="F109" s="65">
        <v>53</v>
      </c>
      <c r="G109" s="65" t="s">
        <v>519</v>
      </c>
      <c r="H109" s="65"/>
      <c r="I109" s="66" t="s">
        <v>521</v>
      </c>
      <c r="J109" s="67" t="s">
        <v>521</v>
      </c>
      <c r="K109" s="67" t="s">
        <v>521</v>
      </c>
      <c r="L109" s="67" t="s">
        <v>521</v>
      </c>
      <c r="M109" s="67" t="s">
        <v>521</v>
      </c>
      <c r="N109" s="67" t="s">
        <v>521</v>
      </c>
      <c r="O109" s="67" t="s">
        <v>521</v>
      </c>
      <c r="P109" s="67" t="s">
        <v>521</v>
      </c>
      <c r="Q109" s="67" t="s">
        <v>521</v>
      </c>
      <c r="R109" s="68" t="s">
        <v>521</v>
      </c>
      <c r="S109" s="69" t="s">
        <v>521</v>
      </c>
      <c r="T109" s="67" t="s">
        <v>521</v>
      </c>
      <c r="U109" s="67" t="s">
        <v>521</v>
      </c>
      <c r="V109" s="67" t="s">
        <v>521</v>
      </c>
      <c r="W109" s="67" t="s">
        <v>521</v>
      </c>
      <c r="X109" s="67" t="s">
        <v>521</v>
      </c>
      <c r="Y109" s="67" t="s">
        <v>521</v>
      </c>
      <c r="Z109" s="67" t="s">
        <v>521</v>
      </c>
      <c r="AA109" s="67" t="s">
        <v>521</v>
      </c>
      <c r="AB109" s="68" t="s">
        <v>521</v>
      </c>
      <c r="AC109" s="69" t="s">
        <v>521</v>
      </c>
      <c r="AD109" s="67" t="s">
        <v>521</v>
      </c>
      <c r="AE109" s="67" t="s">
        <v>521</v>
      </c>
      <c r="AF109" s="67" t="s">
        <v>521</v>
      </c>
      <c r="AG109" s="67" t="s">
        <v>521</v>
      </c>
      <c r="AH109" s="67" t="s">
        <v>521</v>
      </c>
      <c r="AI109" s="67" t="s">
        <v>521</v>
      </c>
      <c r="AJ109" s="67" t="s">
        <v>521</v>
      </c>
      <c r="AK109" s="67" t="s">
        <v>521</v>
      </c>
      <c r="AL109" s="68" t="s">
        <v>521</v>
      </c>
      <c r="AM109" s="69" t="s">
        <v>521</v>
      </c>
      <c r="AN109" s="67" t="s">
        <v>520</v>
      </c>
      <c r="AO109" s="67" t="s">
        <v>520</v>
      </c>
      <c r="AP109" s="67" t="s">
        <v>520</v>
      </c>
      <c r="AQ109" s="67" t="s">
        <v>520</v>
      </c>
      <c r="AR109" s="67" t="s">
        <v>520</v>
      </c>
      <c r="AS109" s="67" t="s">
        <v>520</v>
      </c>
      <c r="AT109" s="67" t="s">
        <v>520</v>
      </c>
      <c r="AU109" s="67" t="s">
        <v>521</v>
      </c>
      <c r="AV109" s="68" t="s">
        <v>521</v>
      </c>
      <c r="AW109" s="69" t="s">
        <v>521</v>
      </c>
      <c r="AX109" s="67" t="s">
        <v>521</v>
      </c>
      <c r="AY109" s="67" t="s">
        <v>521</v>
      </c>
      <c r="AZ109" s="67" t="s">
        <v>521</v>
      </c>
      <c r="BA109" s="67" t="s">
        <v>521</v>
      </c>
      <c r="BB109" s="67" t="s">
        <v>521</v>
      </c>
      <c r="BC109" s="67" t="s">
        <v>521</v>
      </c>
      <c r="BD109" s="67" t="s">
        <v>521</v>
      </c>
      <c r="BE109" s="67" t="s">
        <v>521</v>
      </c>
      <c r="BF109" s="68" t="s">
        <v>521</v>
      </c>
      <c r="BG109" s="69" t="s">
        <v>521</v>
      </c>
      <c r="BH109" s="67" t="s">
        <v>521</v>
      </c>
      <c r="BI109" s="67" t="s">
        <v>521</v>
      </c>
      <c r="BJ109" s="67" t="s">
        <v>521</v>
      </c>
      <c r="BK109" s="67" t="s">
        <v>521</v>
      </c>
      <c r="BL109" s="67" t="s">
        <v>521</v>
      </c>
      <c r="BM109" s="67" t="s">
        <v>521</v>
      </c>
      <c r="BN109" s="67" t="s">
        <v>521</v>
      </c>
      <c r="BO109" s="67" t="s">
        <v>521</v>
      </c>
      <c r="BP109" s="68" t="s">
        <v>521</v>
      </c>
      <c r="BQ109" s="70" t="s">
        <v>521</v>
      </c>
      <c r="BR109" s="67" t="s">
        <v>521</v>
      </c>
      <c r="BS109" s="67" t="s">
        <v>521</v>
      </c>
      <c r="BT109" s="67" t="s">
        <v>521</v>
      </c>
      <c r="BU109" s="67" t="s">
        <v>521</v>
      </c>
      <c r="BV109" s="67" t="s">
        <v>521</v>
      </c>
      <c r="BW109" s="67" t="s">
        <v>521</v>
      </c>
      <c r="BX109" s="67" t="s">
        <v>521</v>
      </c>
      <c r="BY109" s="67" t="s">
        <v>521</v>
      </c>
      <c r="BZ109" s="68" t="s">
        <v>521</v>
      </c>
      <c r="CA109" s="69" t="s">
        <v>521</v>
      </c>
      <c r="CB109" s="67" t="s">
        <v>521</v>
      </c>
      <c r="CC109" s="67" t="s">
        <v>521</v>
      </c>
      <c r="CD109" s="67" t="s">
        <v>521</v>
      </c>
      <c r="CE109" s="67" t="s">
        <v>521</v>
      </c>
      <c r="CF109" s="67" t="s">
        <v>521</v>
      </c>
      <c r="CG109" s="67" t="s">
        <v>521</v>
      </c>
      <c r="CH109" s="67" t="s">
        <v>521</v>
      </c>
      <c r="CI109" s="67" t="s">
        <v>521</v>
      </c>
      <c r="CJ109" s="68" t="s">
        <v>521</v>
      </c>
      <c r="CK109" s="69" t="s">
        <v>521</v>
      </c>
      <c r="CL109" s="67" t="s">
        <v>521</v>
      </c>
      <c r="CM109" s="67" t="s">
        <v>521</v>
      </c>
      <c r="CN109" s="67" t="s">
        <v>521</v>
      </c>
      <c r="CO109" s="67" t="s">
        <v>521</v>
      </c>
      <c r="CP109" s="67" t="s">
        <v>521</v>
      </c>
      <c r="CQ109" s="67" t="s">
        <v>521</v>
      </c>
      <c r="CR109" s="67" t="s">
        <v>521</v>
      </c>
      <c r="CS109" s="67" t="s">
        <v>521</v>
      </c>
      <c r="CT109" s="68" t="s">
        <v>521</v>
      </c>
      <c r="CU109" s="69" t="s">
        <v>521</v>
      </c>
      <c r="CV109" s="67" t="s">
        <v>521</v>
      </c>
      <c r="CW109" s="67" t="s">
        <v>521</v>
      </c>
      <c r="CX109" s="67" t="s">
        <v>521</v>
      </c>
      <c r="CY109" s="67" t="s">
        <v>521</v>
      </c>
      <c r="CZ109" s="67" t="s">
        <v>521</v>
      </c>
      <c r="DA109" s="67" t="s">
        <v>521</v>
      </c>
      <c r="DB109" s="67" t="s">
        <v>521</v>
      </c>
      <c r="DC109" s="67" t="s">
        <v>521</v>
      </c>
      <c r="DD109" s="68" t="s">
        <v>521</v>
      </c>
      <c r="DE109" s="69" t="s">
        <v>521</v>
      </c>
      <c r="DF109" s="71" t="s">
        <v>521</v>
      </c>
      <c r="DG109" s="67" t="s">
        <v>521</v>
      </c>
      <c r="DH109" s="67" t="s">
        <v>521</v>
      </c>
      <c r="DI109" s="67" t="s">
        <v>521</v>
      </c>
      <c r="DJ109" s="67" t="s">
        <v>521</v>
      </c>
      <c r="DK109" s="67" t="s">
        <v>521</v>
      </c>
      <c r="DL109" s="67" t="s">
        <v>521</v>
      </c>
      <c r="DM109" s="67" t="s">
        <v>521</v>
      </c>
      <c r="DN109" s="68" t="s">
        <v>521</v>
      </c>
      <c r="DO109" s="70" t="s">
        <v>521</v>
      </c>
      <c r="DP109" s="71" t="s">
        <v>521</v>
      </c>
      <c r="DQ109" s="67" t="s">
        <v>521</v>
      </c>
      <c r="DR109" s="67" t="s">
        <v>521</v>
      </c>
      <c r="DS109" s="67" t="s">
        <v>521</v>
      </c>
      <c r="DT109" s="67" t="s">
        <v>521</v>
      </c>
      <c r="DU109" s="67" t="s">
        <v>521</v>
      </c>
      <c r="DV109" s="67" t="s">
        <v>521</v>
      </c>
      <c r="DW109" s="67" t="s">
        <v>521</v>
      </c>
      <c r="DX109" s="72" t="s">
        <v>521</v>
      </c>
      <c r="DY109" s="73" t="s">
        <v>522</v>
      </c>
      <c r="DZ109" s="74">
        <v>2</v>
      </c>
      <c r="EA109" s="74">
        <v>3</v>
      </c>
      <c r="EB109" s="74">
        <v>3</v>
      </c>
      <c r="EC109" s="75">
        <v>4</v>
      </c>
      <c r="ED109" s="76" t="s">
        <v>522</v>
      </c>
      <c r="EE109" s="74">
        <f t="shared" si="189"/>
        <v>2</v>
      </c>
      <c r="EF109" s="74">
        <f t="shared" si="190"/>
        <v>6</v>
      </c>
      <c r="EG109" s="74">
        <f t="shared" si="191"/>
        <v>18</v>
      </c>
      <c r="EH109" s="77">
        <f t="shared" si="192"/>
        <v>72</v>
      </c>
      <c r="EI109" s="73">
        <v>30</v>
      </c>
      <c r="EJ109" s="74">
        <v>50</v>
      </c>
      <c r="EK109" s="74">
        <v>90</v>
      </c>
      <c r="EL109" s="74">
        <v>150</v>
      </c>
      <c r="EM109" s="75">
        <v>450</v>
      </c>
      <c r="EN109" s="78">
        <v>1</v>
      </c>
      <c r="EO109" s="79">
        <f t="shared" si="193"/>
        <v>0.83333333333333337</v>
      </c>
      <c r="EP109" s="79">
        <f t="shared" si="194"/>
        <v>0.5</v>
      </c>
      <c r="EQ109" s="79">
        <f t="shared" si="195"/>
        <v>0.27777777777777779</v>
      </c>
      <c r="ER109" s="80">
        <f t="shared" si="196"/>
        <v>0.20833333333333334</v>
      </c>
      <c r="ES109" s="128" t="s">
        <v>532</v>
      </c>
      <c r="ET109" s="82"/>
      <c r="EU109" s="83">
        <v>4</v>
      </c>
      <c r="EV109" s="73">
        <v>46</v>
      </c>
      <c r="EW109" s="74">
        <v>46</v>
      </c>
      <c r="EX109" s="74">
        <v>21</v>
      </c>
      <c r="EY109" s="74">
        <v>24</v>
      </c>
      <c r="EZ109" s="74">
        <v>15</v>
      </c>
      <c r="FA109" s="74">
        <v>34</v>
      </c>
      <c r="FB109" s="74">
        <v>23</v>
      </c>
      <c r="FC109" s="74">
        <v>20</v>
      </c>
      <c r="FD109" s="74">
        <f t="shared" si="197"/>
        <v>36</v>
      </c>
      <c r="FE109" s="84">
        <f t="shared" si="198"/>
        <v>41</v>
      </c>
      <c r="FF109" s="73">
        <f>RANK(EV109,$EV$9:$EV$497,0)</f>
        <v>294</v>
      </c>
      <c r="FG109" s="74">
        <f>RANK(EW109,$EW$9:$EW$497,0)</f>
        <v>196</v>
      </c>
      <c r="FH109" s="74">
        <f>RANK(EX109,$EX$9:$EX$497,0)</f>
        <v>297</v>
      </c>
      <c r="FI109" s="74">
        <f>RANK(EY109,$EY$9:$EY$497,0)</f>
        <v>277</v>
      </c>
      <c r="FJ109" s="74">
        <f>RANK(EZ109,$EZ$9:$EZ$497,0)</f>
        <v>260</v>
      </c>
      <c r="FK109" s="74">
        <f>RANK(FA109,$FA$9:$FA$497,0)</f>
        <v>84</v>
      </c>
      <c r="FL109" s="74">
        <f>RANK(FB109,$FB$9:$FB$497,0)</f>
        <v>306</v>
      </c>
      <c r="FM109" s="74">
        <f>RANK(FC109,$FC$9:$FC$497,0)</f>
        <v>330</v>
      </c>
      <c r="FN109" s="74">
        <f>RANK(FD109,$FD$9:$FD$497,0)</f>
        <v>340</v>
      </c>
      <c r="FO109" s="84">
        <f>RANK(FE109,$FE$9:$FE$497,0)</f>
        <v>332</v>
      </c>
      <c r="FP109" s="73">
        <f>COUNTIFS($EV$9:$EV$497,"&gt;"&amp;EV109,$ES$9:$ES$497,ES109)+1</f>
        <v>40</v>
      </c>
      <c r="FQ109" s="74">
        <f>COUNTIFS($EW$9:$EW$497,"&gt;"&amp;EW109,$ES$9:$ES$497,ES109)+1</f>
        <v>45</v>
      </c>
      <c r="FR109" s="74">
        <f>COUNTIFS($EX$9:$EX$497,"&gt;"&amp;EX109,$ES$9:$ES$497,ES109)+1</f>
        <v>42</v>
      </c>
      <c r="FS109" s="74">
        <f>COUNTIFS($EY$9:$EY$497,"&gt;"&amp;EY109,$ES$9:$ES$497,ES109)+1</f>
        <v>37</v>
      </c>
      <c r="FT109" s="74">
        <f>COUNTIFS($EZ$9:$EZ$497,"&gt;"&amp;EZ109,$ES$9:$ES$497,ES109)+1</f>
        <v>42</v>
      </c>
      <c r="FU109" s="74">
        <f>COUNTIFS($FA$9:$FA$497,"&gt;"&amp;FA109,$ES$9:$ES$497,ES109)+1</f>
        <v>49</v>
      </c>
      <c r="FV109" s="74">
        <f>COUNTIFS($FB$9:$FB$497,"&gt;"&amp;FB109,$ES$9:$ES$497,ES109)+1</f>
        <v>35</v>
      </c>
      <c r="FW109" s="74">
        <f>COUNTIFS($FC$9:$FC$497,"&gt;"&amp;FC109,$ES$9:$ES$497,ES109)+1</f>
        <v>46</v>
      </c>
      <c r="FX109" s="74">
        <f>COUNTIFS($FD$9:$FD$497,"&gt;"&amp;FD109,$ES$9:$ES$497,ES109)+1</f>
        <v>45</v>
      </c>
      <c r="FY109" s="84">
        <f>COUNTIFS($FE$9:$FE$497,"&gt;"&amp;FE109,$ES$9:$ES$497,ES109)+1</f>
        <v>44</v>
      </c>
      <c r="FZ109" s="85">
        <f t="shared" si="199"/>
        <v>0.87</v>
      </c>
      <c r="GA109" s="86">
        <f t="shared" si="200"/>
        <v>0.87</v>
      </c>
      <c r="GB109" s="86">
        <f t="shared" si="201"/>
        <v>0.4</v>
      </c>
      <c r="GC109" s="86">
        <f t="shared" si="202"/>
        <v>0.45</v>
      </c>
      <c r="GD109" s="86">
        <f t="shared" si="203"/>
        <v>0.28000000000000003</v>
      </c>
      <c r="GE109" s="86">
        <f t="shared" si="204"/>
        <v>0.64</v>
      </c>
      <c r="GF109" s="86">
        <f t="shared" si="205"/>
        <v>0.43</v>
      </c>
      <c r="GG109" s="86">
        <f t="shared" si="206"/>
        <v>0.38</v>
      </c>
      <c r="GH109" s="86">
        <f t="shared" si="207"/>
        <v>0.68</v>
      </c>
      <c r="GI109" s="87">
        <f t="shared" si="208"/>
        <v>0.77</v>
      </c>
      <c r="GJ109" s="85">
        <f>ROUND(((FZ109-AVERAGE(FZ$9:FZ$497))/STDEVP(FZ$9:FZ$497)*10+50),2)</f>
        <v>46.24</v>
      </c>
      <c r="GK109" s="86">
        <f>ROUND(((GA109-AVERAGE(GA$9:GA$497))/STDEVP(GA$9:GA$497)*10+50),2)</f>
        <v>55.37</v>
      </c>
      <c r="GL109" s="86">
        <f>ROUND(((GB109-AVERAGE(GB$9:GB$497))/STDEVP(GB$9:GB$497)*10+50),2)</f>
        <v>43.13</v>
      </c>
      <c r="GM109" s="86">
        <f>ROUND(((GC109-AVERAGE(GC$9:GC$497))/STDEVP(GC$9:GC$497)*10+50),2)</f>
        <v>46.19</v>
      </c>
      <c r="GN109" s="86">
        <f>ROUND(((GD109-AVERAGE(GD$9:GD$497))/STDEVP(GD$9:GD$497)*10+50),2)</f>
        <v>46.16</v>
      </c>
      <c r="GO109" s="86">
        <f>ROUND(((GE109-AVERAGE(GE$9:GE$497))/STDEVP(GE$9:GE$497)*10+50),2)</f>
        <v>60.59</v>
      </c>
      <c r="GP109" s="86">
        <f>ROUND(((GF109-AVERAGE(GF$9:GF$497))/STDEVP(GF$9:GF$497)*10+50),2)</f>
        <v>43.55</v>
      </c>
      <c r="GQ109" s="86">
        <f>ROUND(((GG109-AVERAGE(GG$9:GG$497))/STDEVP(GG$9:GG$497)*10+50),2)</f>
        <v>42.15</v>
      </c>
      <c r="GR109" s="86">
        <f>ROUND(((GH109-AVERAGE(GH$9:GH$497))/STDEVP(GH$9:GH$497)*10+50),2)</f>
        <v>39.25</v>
      </c>
      <c r="GS109" s="87">
        <f>ROUND(((GI109-AVERAGE(GI$9:GI$497))/STDEVP(GI$9:GI$497)*10+50),2)</f>
        <v>40.68</v>
      </c>
      <c r="GT109" s="73">
        <f>RANK(GJ109,$GJ$9:$GJ$497,0)</f>
        <v>287</v>
      </c>
      <c r="GU109" s="74">
        <f>RANK(GK109,$GK$9:$GK$497,0)</f>
        <v>127</v>
      </c>
      <c r="GV109" s="74">
        <f>RANK(GL109,$GL$9:$GL$497,0)</f>
        <v>325</v>
      </c>
      <c r="GW109" s="74">
        <f>RANK(GM109,$GM$9:$GM$497,0)</f>
        <v>278</v>
      </c>
      <c r="GX109" s="74">
        <f>RANK(GN109,$GN$9:$GN$497,0)</f>
        <v>234</v>
      </c>
      <c r="GY109" s="74">
        <f>RANK(GO109,$GO$9:$GO$497,0)</f>
        <v>70</v>
      </c>
      <c r="GZ109" s="74">
        <f>RANK(GP109,$GP$9:$GP$497,0)</f>
        <v>306</v>
      </c>
      <c r="HA109" s="74">
        <f>RANK(GQ109,$GQ$9:$GQ$497,0)</f>
        <v>343</v>
      </c>
      <c r="HB109" s="74">
        <f>RANK(GR109,$GR$9:$GR$497,0)</f>
        <v>406</v>
      </c>
      <c r="HC109" s="84">
        <f>RANK(GS109,$GS$9:$GS$497,0)</f>
        <v>375</v>
      </c>
      <c r="HD109" s="85">
        <f>ROUND(AVERAGEIF($ES$9:$ES$497,$ES109,$FZ$9:$FZ$497),2)</f>
        <v>0.93</v>
      </c>
      <c r="HE109" s="86">
        <f>ROUND(AVERAGEIF($ES$9:$ES$497,$ES109,$GA$9:$GA$497),2)</f>
        <v>0.96</v>
      </c>
      <c r="HF109" s="86">
        <f>ROUND(AVERAGEIF($ES$9:$ES$497,$ES109,$GB$9:$GB$497),2)</f>
        <v>0.41</v>
      </c>
      <c r="HG109" s="86">
        <f>ROUND(AVERAGEIF($ES$9:$ES$497,$ES109,$GC$9:$GC$497),2)</f>
        <v>0.46</v>
      </c>
      <c r="HH109" s="86">
        <f>ROUND(AVERAGEIF($ES$9:$ES$497,$ES109,$GD$9:$GD$497),2)</f>
        <v>0.38</v>
      </c>
      <c r="HI109" s="86">
        <f>ROUND(AVERAGEIF($ES$9:$ES$497,$ES109,$GE$9:$GE$497),2)</f>
        <v>0.85</v>
      </c>
      <c r="HJ109" s="86">
        <f>ROUND(AVERAGEIF($ES$9:$ES$497,$ES109,$GF$9:$GF$497),2)</f>
        <v>0.44</v>
      </c>
      <c r="HK109" s="86">
        <f>ROUND(AVERAGEIF($ES$9:$ES$497,$ES109,$GG$9:$GG$497),2)</f>
        <v>0.42</v>
      </c>
      <c r="HL109" s="86">
        <f>ROUND(AVERAGEIF($ES$9:$ES$497,$ES109,$GH$9:$GH$497),2)</f>
        <v>0.8</v>
      </c>
      <c r="HM109" s="87">
        <f>ROUND(AVERAGEIF($ES$9:$ES$497,$ES109,$GI$9:$GI$497),2)</f>
        <v>0.84</v>
      </c>
      <c r="HN109" s="88">
        <f t="shared" si="209"/>
        <v>-6.0000000000000053E-2</v>
      </c>
      <c r="HO109" s="89">
        <f t="shared" si="210"/>
        <v>-8.9999999999999969E-2</v>
      </c>
      <c r="HP109" s="89">
        <f t="shared" si="211"/>
        <v>-9.9999999999999534E-3</v>
      </c>
      <c r="HQ109" s="89">
        <f t="shared" si="212"/>
        <v>-1.0000000000000009E-2</v>
      </c>
      <c r="HR109" s="89">
        <f t="shared" si="213"/>
        <v>-9.9999999999999978E-2</v>
      </c>
      <c r="HS109" s="89">
        <f t="shared" si="214"/>
        <v>-0.20999999999999996</v>
      </c>
      <c r="HT109" s="89">
        <f t="shared" si="215"/>
        <v>-1.0000000000000009E-2</v>
      </c>
      <c r="HU109" s="89">
        <f t="shared" si="216"/>
        <v>-3.999999999999998E-2</v>
      </c>
      <c r="HV109" s="89">
        <f t="shared" si="217"/>
        <v>-0.12</v>
      </c>
      <c r="HW109" s="90">
        <f t="shared" si="218"/>
        <v>-6.9999999999999951E-2</v>
      </c>
      <c r="HX109" s="73">
        <f>COUNTIFS($FZ$9:$FZ$497,"&gt;"&amp;FZ109,$ES$9:$ES$497,$ES109)+1</f>
        <v>41</v>
      </c>
      <c r="HY109" s="74">
        <f>COUNTIFS($GA$9:$GA$497,"&gt;"&amp;GA109,$ES$9:$ES$497,$ES109)+1</f>
        <v>46</v>
      </c>
      <c r="HZ109" s="74">
        <f>COUNTIFS($GB$9:$GB$497,"&gt;"&amp;GB109,$ES$9:$ES$497,$ES109)+1</f>
        <v>35</v>
      </c>
      <c r="IA109" s="74">
        <f>COUNTIFS($GC$9:$GC$497,"&gt;"&amp;GC109,$ES$9:$ES$497,$ES109)+1</f>
        <v>36</v>
      </c>
      <c r="IB109" s="74">
        <f>COUNTIFS($GD$9:$GD$497,"&gt;"&amp;GD109,$ES$9:$ES$497,$ES109)+1</f>
        <v>56</v>
      </c>
      <c r="IC109" s="74">
        <f>COUNTIFS($GE$9:$GE$497,"&gt;"&amp;GE109,$ES$9:$ES$497,$ES109)+1</f>
        <v>60</v>
      </c>
      <c r="ID109" s="74">
        <f>COUNTIFS($GF$9:$GF$497,"&gt;"&amp;GF109,$ES$9:$ES$497,$ES109)+1</f>
        <v>31</v>
      </c>
      <c r="IE109" s="74">
        <f>COUNTIFS($GG$9:$GG$497,"&gt;"&amp;GG109,$ES$9:$ES$497,$ES109)+1</f>
        <v>43</v>
      </c>
      <c r="IF109" s="74">
        <f>COUNTIFS($GH$9:$GH$497,"&gt;"&amp;GH109,$ES$9:$ES$497,$ES109)+1</f>
        <v>54</v>
      </c>
      <c r="IG109" s="84">
        <f>COUNTIFS($GI$9:$GI$497,"&gt;"&amp;GI109,$ES$9:$ES$497,$ES109)+1</f>
        <v>44</v>
      </c>
      <c r="IH109" s="91"/>
      <c r="II109" s="79"/>
      <c r="IJ109" s="79"/>
      <c r="IK109" s="79"/>
      <c r="IL109" s="79"/>
      <c r="IM109" s="92"/>
      <c r="IN109" s="93"/>
      <c r="IO109" s="94"/>
      <c r="IP109" s="95"/>
      <c r="IQ109" s="79"/>
      <c r="IR109" s="79"/>
      <c r="IS109" s="79"/>
      <c r="IT109" s="79"/>
      <c r="IU109" s="79"/>
      <c r="IV109" s="79"/>
      <c r="IW109" s="96"/>
      <c r="IX109" s="93"/>
      <c r="IY109" s="79"/>
      <c r="IZ109" s="79"/>
      <c r="JA109" s="79"/>
      <c r="JB109" s="79"/>
      <c r="JC109" s="79"/>
      <c r="JD109" s="79"/>
      <c r="JE109" s="97"/>
      <c r="JF109" s="95"/>
      <c r="JG109" s="79"/>
      <c r="JH109" s="79"/>
      <c r="JI109" s="79"/>
      <c r="JJ109" s="79"/>
      <c r="JK109" s="79"/>
      <c r="JL109" s="79"/>
      <c r="JM109" s="96"/>
      <c r="JN109" s="93"/>
      <c r="JO109" s="79"/>
      <c r="JP109" s="79"/>
      <c r="JQ109" s="79"/>
      <c r="JR109" s="79"/>
      <c r="JS109" s="79"/>
      <c r="JT109" s="79"/>
      <c r="JU109" s="79"/>
      <c r="JV109" s="79"/>
      <c r="JW109" s="79"/>
      <c r="JX109" s="79"/>
      <c r="JY109" s="79"/>
      <c r="JZ109" s="97"/>
      <c r="KA109" s="93"/>
      <c r="KB109" s="79"/>
      <c r="KC109" s="79"/>
      <c r="KD109" s="79"/>
      <c r="KE109" s="97"/>
      <c r="KF109" s="95"/>
      <c r="KG109" s="79"/>
      <c r="KH109" s="79"/>
      <c r="KI109" s="79"/>
      <c r="KJ109" s="79"/>
      <c r="KK109" s="98"/>
      <c r="KL109" s="79"/>
      <c r="KM109" s="79"/>
      <c r="KN109" s="79"/>
      <c r="KO109" s="79"/>
      <c r="KP109" s="79"/>
      <c r="KQ109" s="79"/>
      <c r="KR109" s="79"/>
      <c r="KS109" s="96"/>
      <c r="KT109" s="96"/>
      <c r="KU109" s="96"/>
      <c r="KV109" s="96"/>
      <c r="KW109" s="93"/>
      <c r="KX109" s="79"/>
      <c r="KY109" s="79"/>
      <c r="KZ109" s="79"/>
      <c r="LA109" s="79"/>
      <c r="LB109" s="79"/>
      <c r="LC109" s="96"/>
      <c r="LD109" s="93"/>
      <c r="LE109" s="94"/>
      <c r="LF109" s="99"/>
      <c r="LG109" s="75"/>
      <c r="LH109" s="93"/>
      <c r="LI109" s="79"/>
      <c r="LJ109" s="74"/>
      <c r="LK109" s="74"/>
      <c r="LL109" s="74"/>
      <c r="LM109" s="100"/>
      <c r="LN109" s="95"/>
      <c r="LO109" s="79"/>
      <c r="LP109" s="79"/>
      <c r="LQ109" s="79"/>
      <c r="LR109" s="96"/>
      <c r="LS109" s="93"/>
      <c r="LT109" s="79"/>
      <c r="LU109" s="79"/>
      <c r="LV109" s="79"/>
      <c r="LW109" s="79"/>
      <c r="LX109" s="79"/>
      <c r="LY109" s="79"/>
      <c r="LZ109" s="79"/>
      <c r="MA109" s="97"/>
      <c r="MB109" s="95"/>
      <c r="MC109" s="79"/>
      <c r="MD109" s="79"/>
      <c r="ME109" s="79"/>
      <c r="MF109" s="79"/>
      <c r="MG109" s="79"/>
      <c r="MH109" s="79"/>
      <c r="MI109" s="79"/>
      <c r="MJ109" s="79"/>
      <c r="MK109" s="79"/>
      <c r="ML109" s="79"/>
      <c r="MM109" s="79"/>
      <c r="MN109" s="98"/>
      <c r="MO109" s="98"/>
      <c r="MP109" s="96"/>
      <c r="MQ109" s="93"/>
      <c r="MR109" s="79"/>
      <c r="MS109" s="79"/>
      <c r="MT109" s="79"/>
      <c r="MU109" s="79"/>
      <c r="MV109" s="98"/>
      <c r="MW109" s="79"/>
      <c r="MX109" s="79"/>
      <c r="MY109" s="79"/>
      <c r="MZ109" s="79"/>
      <c r="NA109" s="79"/>
      <c r="NB109" s="79"/>
      <c r="NC109" s="79"/>
      <c r="ND109" s="96"/>
      <c r="NE109" s="96"/>
      <c r="NF109" s="96"/>
      <c r="NG109" s="96"/>
      <c r="NH109" s="93"/>
      <c r="NI109" s="79"/>
      <c r="NJ109" s="79"/>
      <c r="NK109" s="79"/>
      <c r="NL109" s="79"/>
      <c r="NM109" s="79"/>
      <c r="NN109" s="94"/>
      <c r="NO109" s="93"/>
      <c r="NP109" s="80"/>
      <c r="NQ109" s="124" t="s">
        <v>802</v>
      </c>
      <c r="NR109" s="102" t="s">
        <v>806</v>
      </c>
      <c r="NS109" s="102"/>
      <c r="NT109" s="102"/>
      <c r="NU109" s="102"/>
      <c r="NV109" s="104">
        <v>43720</v>
      </c>
      <c r="NW109" s="102" t="s">
        <v>525</v>
      </c>
      <c r="NX109" s="133" t="s">
        <v>807</v>
      </c>
      <c r="NY109" s="129" t="s">
        <v>601</v>
      </c>
      <c r="NZ109" s="133" t="s">
        <v>2067</v>
      </c>
      <c r="OA109" s="134"/>
      <c r="OB109" s="134"/>
      <c r="OC109" s="134"/>
      <c r="OD109" s="108">
        <f t="shared" si="219"/>
        <v>72</v>
      </c>
      <c r="OE109" s="109">
        <v>7</v>
      </c>
      <c r="OF109" s="110">
        <f t="shared" si="220"/>
        <v>30</v>
      </c>
      <c r="OG109" s="109">
        <v>7</v>
      </c>
      <c r="OH109" s="111">
        <f>ROUND(AVERAGEIF($ES$9:$ES$497,$ES109,EV$9:EV$497),0)</f>
        <v>58</v>
      </c>
      <c r="OI109" s="112">
        <f>ROUND(AVERAGEIF($ES$9:$ES$497,$ES109,EW$9:EW$497),0)</f>
        <v>57</v>
      </c>
      <c r="OJ109" s="112">
        <f>ROUND(AVERAGEIF($ES$9:$ES$497,$ES109,EX$9:EX$497),0)</f>
        <v>24</v>
      </c>
      <c r="OK109" s="112">
        <f>ROUND(AVERAGEIF($ES$9:$ES$497,$ES109,EY$9:EY$497),0)</f>
        <v>29</v>
      </c>
      <c r="OL109" s="112">
        <f>ROUND(AVERAGEIF($ES$9:$ES$497,$ES109,EZ$9:EZ$497),0)</f>
        <v>25</v>
      </c>
      <c r="OM109" s="112">
        <f>ROUND(AVERAGEIF($ES$9:$ES$497,$ES109,FA$9:FA$497),0)</f>
        <v>51</v>
      </c>
      <c r="ON109" s="112">
        <f>ROUND(AVERAGEIF($ES$9:$ES$497,$ES109,FB$9:FB$497),0)</f>
        <v>27</v>
      </c>
      <c r="OO109" s="112">
        <f>ROUND(AVERAGEIF($ES$9:$ES$497,$ES109,FC$9:FC$497),0)</f>
        <v>25</v>
      </c>
      <c r="OP109" s="112">
        <f>ROUND(AVERAGEIF($ES$9:$ES$497,$ES109,FD$9:FD$497),0)</f>
        <v>49</v>
      </c>
      <c r="OQ109" s="113">
        <f>ROUND(AVERAGEIF($ES$9:$ES$497,$ES109,FE$9:FE$497),0)</f>
        <v>49</v>
      </c>
      <c r="OR109" s="114">
        <f>ROUND(EV109/MAX(EV$9:EV$497)*100,0)</f>
        <v>26</v>
      </c>
      <c r="OS109" s="115">
        <f>ROUND(EW109/MAX(EW$9:EW$497)*100,0)</f>
        <v>36</v>
      </c>
      <c r="OT109" s="115">
        <f>ROUND(EX109/MAX(EX$9:EX$497)*100,0)</f>
        <v>18</v>
      </c>
      <c r="OU109" s="115">
        <f>ROUND(EY109/MAX(EY$9:EY$497)*100,0)</f>
        <v>16</v>
      </c>
      <c r="OV109" s="115">
        <f>ROUND(EZ109/MAX(EZ$9:EZ$497)*100,0)</f>
        <v>12</v>
      </c>
      <c r="OW109" s="115">
        <f>ROUND(FA109/MAX(FA$9:FA$497)*100,0)</f>
        <v>30</v>
      </c>
      <c r="OX109" s="115">
        <f>ROUND(FB109/MAX(FB$9:FB$497)*100,0)</f>
        <v>17</v>
      </c>
      <c r="OY109" s="116">
        <f>ROUND(FC109/MAX(FC$9:FC$497)*100,0)</f>
        <v>14</v>
      </c>
      <c r="OZ109" s="115">
        <f>ROUND(FD109/MAX(FD$9:FD$497)*100,0)</f>
        <v>24</v>
      </c>
      <c r="PA109" s="117">
        <f>ROUND(FE109/MAX(FE$9:FE$497)*100,0)</f>
        <v>17</v>
      </c>
      <c r="PB109" s="118">
        <f t="shared" si="221"/>
        <v>242</v>
      </c>
      <c r="PC109" s="115">
        <f t="shared" si="222"/>
        <v>224</v>
      </c>
      <c r="PD109" s="115">
        <f t="shared" si="223"/>
        <v>278</v>
      </c>
      <c r="PE109" s="115">
        <f t="shared" si="224"/>
        <v>270</v>
      </c>
      <c r="PF109" s="115">
        <f t="shared" si="225"/>
        <v>275</v>
      </c>
      <c r="PG109" s="119">
        <f t="shared" si="226"/>
        <v>263</v>
      </c>
      <c r="PH109" s="118">
        <f>ROUND(PB109/MAX(PB$9:PB$497)*100,0)</f>
        <v>29</v>
      </c>
      <c r="PI109" s="115">
        <f>ROUND(PC109/MAX(PC$9:PC$497)*100,0)</f>
        <v>27</v>
      </c>
      <c r="PJ109" s="115">
        <f>ROUND(PD109/MAX(PD$9:PD$497)*100,0)</f>
        <v>30</v>
      </c>
      <c r="PK109" s="115">
        <f>ROUND(PE109/MAX(PE$9:PE$497)*100,0)</f>
        <v>27</v>
      </c>
      <c r="PL109" s="115">
        <f>ROUND(PF109/MAX(PF$9:PF$497)*100,0)</f>
        <v>39</v>
      </c>
      <c r="PM109" s="119">
        <f>ROUND(PG109/MAX(PG$9:PG$497)*100,0)</f>
        <v>38</v>
      </c>
      <c r="PN109" s="118">
        <f>RANK(PH109,PH$9:PH$497,0)</f>
        <v>310</v>
      </c>
      <c r="PO109" s="115">
        <f>RANK(PI109,PI$9:PI$497,0)</f>
        <v>306</v>
      </c>
      <c r="PP109" s="115">
        <f>RANK(PJ109,PJ$9:PJ$497,0)</f>
        <v>314</v>
      </c>
      <c r="PQ109" s="115">
        <f>RANK(PK109,PK$9:PK$497,0)</f>
        <v>315</v>
      </c>
      <c r="PR109" s="115">
        <f>RANK(PL109,PL$9:PL$497,0)</f>
        <v>266</v>
      </c>
      <c r="PS109" s="119">
        <f>RANK(PM109,PM$9:PM$497,0)</f>
        <v>244</v>
      </c>
      <c r="PT109" s="120">
        <f>ROUND(FZ109/MAX(FZ$9:FZ$497)*100,0)</f>
        <v>48</v>
      </c>
      <c r="PU109" s="115">
        <f>ROUND(GA109/MAX(GA$9:GA$497)*100,0)</f>
        <v>49</v>
      </c>
      <c r="PV109" s="115">
        <f>ROUND(GB109/MAX(GB$9:GB$497)*100,0)</f>
        <v>29</v>
      </c>
      <c r="PW109" s="115">
        <f>ROUND(GC109/MAX(GC$9:GC$497)*100,0)</f>
        <v>36</v>
      </c>
      <c r="PX109" s="115">
        <f>ROUND(GD109/MAX(GD$9:GD$497)*100,0)</f>
        <v>16</v>
      </c>
      <c r="PY109" s="115">
        <f>ROUND(GE109/MAX(GE$9:GE$497)*100,0)</f>
        <v>38</v>
      </c>
      <c r="PZ109" s="115">
        <f>ROUND(GF109/MAX(GF$9:GF$497)*100,0)</f>
        <v>20</v>
      </c>
      <c r="QA109" s="116">
        <f>ROUND(GG109/MAX(GG$9:GG$497)*100,0)</f>
        <v>21</v>
      </c>
      <c r="QB109" s="115">
        <f>ROUND(GH109/MAX(GH$9:GH$497)*100,0)</f>
        <v>30</v>
      </c>
      <c r="QC109" s="121">
        <f>ROUND(GI109/MAX(GI$9:GI$497)*100,0)</f>
        <v>25</v>
      </c>
      <c r="QD109" s="120">
        <f>ROUND(AVERAGEIF($ES$9:$ES$497,$ES109,PT$9:PT$497),0)</f>
        <v>51</v>
      </c>
      <c r="QE109" s="120">
        <f>ROUND(AVERAGEIF($ES$9:$ES$497,$ES109,PU$9:PU$497),0)</f>
        <v>54</v>
      </c>
      <c r="QF109" s="120">
        <f>ROUND(AVERAGEIF($ES$9:$ES$497,$ES109,PV$9:PV$497),0)</f>
        <v>30</v>
      </c>
      <c r="QG109" s="120">
        <f>ROUND(AVERAGEIF($ES$9:$ES$497,$ES109,PW$9:PW$497),0)</f>
        <v>36</v>
      </c>
      <c r="QH109" s="120">
        <f>ROUND(AVERAGEIF($ES$9:$ES$497,$ES109,PX$9:PX$497),0)</f>
        <v>21</v>
      </c>
      <c r="QI109" s="120">
        <f>ROUND(AVERAGEIF($ES$9:$ES$497,$ES109,PY$9:PY$497),0)</f>
        <v>51</v>
      </c>
      <c r="QJ109" s="120">
        <f>ROUND(AVERAGEIF($ES$9:$ES$497,$ES109,PZ$9:PZ$497),0)</f>
        <v>21</v>
      </c>
      <c r="QK109" s="120">
        <f>ROUND(AVERAGEIF($ES$9:$ES$497,$ES109,QA$9:QA$497),0)</f>
        <v>23</v>
      </c>
      <c r="QL109" s="120">
        <f>ROUND(AVERAGEIF($ES$9:$ES$497,$ES109,QB$9:QB$497),0)</f>
        <v>35</v>
      </c>
      <c r="QM109" s="120">
        <f>ROUND(AVERAGEIF($ES$9:$ES$497,$ES109,QC$9:QC$497),0)</f>
        <v>27</v>
      </c>
      <c r="QN109" s="114">
        <f t="shared" si="183"/>
        <v>407</v>
      </c>
      <c r="QO109" s="115">
        <f t="shared" si="184"/>
        <v>355</v>
      </c>
      <c r="QP109" s="115">
        <f t="shared" si="185"/>
        <v>471</v>
      </c>
      <c r="QQ109" s="115">
        <f t="shared" si="186"/>
        <v>470</v>
      </c>
      <c r="QR109" s="115">
        <f t="shared" si="187"/>
        <v>530</v>
      </c>
      <c r="QS109" s="119">
        <f t="shared" si="188"/>
        <v>438</v>
      </c>
      <c r="QT109" s="114">
        <f>ROUND((QN109-MIN(QN$9:QN$497))/(MAX(QN$9:QN$497)-MIN(QN$9:QN$497))*100,0)</f>
        <v>28</v>
      </c>
      <c r="QU109" s="115">
        <f>ROUND((QO109-MIN(QO$9:QO$497))/(MAX(QO$9:QO$497)-MIN(QO$9:QO$497))*100,0)</f>
        <v>21</v>
      </c>
      <c r="QV109" s="115">
        <f>ROUND((QP109-MIN(QP$9:QP$497))/(MAX(QP$9:QP$497)-MIN(QP$9:QP$497))*100,0)</f>
        <v>17</v>
      </c>
      <c r="QW109" s="115">
        <f>ROUND((QQ109-MIN(QQ$9:QQ$497))/(MAX(QQ$9:QQ$497)-MIN(QQ$9:QQ$497))*100,0)</f>
        <v>23</v>
      </c>
      <c r="QX109" s="115">
        <f>ROUND((QR109-MIN(QR$9:QR$497))/(MAX(QR$9:QR$497)-MIN(QR$9:QR$497))*100,0)</f>
        <v>50</v>
      </c>
      <c r="QY109" s="115">
        <f>ROUND((QS109-MIN(QS$9:QS$497))/(MAX(QS$9:QS$497)-MIN(QS$9:QS$497))*100,0)</f>
        <v>53</v>
      </c>
      <c r="QZ109" s="114">
        <f>RANK(QN109,QN$9:QN$497,0)</f>
        <v>349</v>
      </c>
      <c r="RA109" s="115">
        <f>RANK(QO109,QO$9:QO$497,0)</f>
        <v>257</v>
      </c>
      <c r="RB109" s="115">
        <f>RANK(QP109,QP$9:QP$497,0)</f>
        <v>364</v>
      </c>
      <c r="RC109" s="115">
        <f>RANK(QQ109,QQ$9:QQ$497,0)</f>
        <v>349</v>
      </c>
      <c r="RD109" s="115">
        <f>RANK(QR109,QR$9:QR$497,0)</f>
        <v>182</v>
      </c>
      <c r="RE109" s="115">
        <f>RANK(QS109,QS$9:QS$497,0)</f>
        <v>99</v>
      </c>
      <c r="RF109" s="122"/>
      <c r="RG109" s="115">
        <f>($RH$3*(IH109+IJ109)*100*100/MAX(EX$9:EX$497)*$RO$3) +($RH$3*(II109+IJ109)*100*100/MAX(EX$9:EX$497)*$RO$4) + ($RH$3*IK109*100*100/MAX(EX$9:EX$497)*0.098)</f>
        <v>0</v>
      </c>
      <c r="RH109" s="115">
        <f>($RH$4*IL109*100*100/MAX(EZ$9:EZ$497))*$RQ$3</f>
        <v>0</v>
      </c>
      <c r="RI109" s="115">
        <f>($RH$3*IM109*100*100/MAX(EY$9:EY$497))*$RQ$4</f>
        <v>0</v>
      </c>
      <c r="RJ109" s="115">
        <f>($RH$3*IN109*100*100/MAX(EX$9:EX$497))</f>
        <v>0</v>
      </c>
      <c r="RK109" s="115">
        <f>($RH$4*IO109*100*100/MAX(EZ$9:EZ$497))*$RQ$3</f>
        <v>0</v>
      </c>
      <c r="RL109" s="115">
        <f>(($RL$4*IP109*100*((100/MAX(EX$9:EX$497)+100/MAX(EZ$9:EZ$497))/2))+($RL$4*IQ109*100*((100/MAX(EX$9:EX$497)+100/MAX(EZ$9:EZ$497))/2))+($RL$4*IR109*100*((100/MAX(EX$9:EX$497)+100/MAX(EZ$9:EZ$497))/2))+($RL$4*IS109*100*((100/MAX(EX$9:EX$497)+100/MAX(EZ$9:EZ$497))/2))+($RL$4*IT109*100*((100/MAX(EX$9:EX$497)+100/MAX(EZ$9:EZ$497))/2))+($RL$4*IU109*100*((100/MAX(EX$9:EX$497)+100/MAX(EZ$9:EZ$497))/2))+($RL$4*IV109*100*((100/MAX(EX$9:EX$497)+100/MAX(EZ$9:EZ$497))/2))+($RL$4*IW109*100*((100/MAX(EX$9:EX$497)+100/MAX(EZ$9:EZ$497))/2)))*$RS$3</f>
        <v>0</v>
      </c>
      <c r="RM109" s="115">
        <f>(($RH$3*IX109*100*100/MAX(EX$9:EX$497))+($RH$3*IY109*100*100/MAX(EX$9:EX$497))+($RH$3*IZ109*100*100/MAX(EX$9:EX$497))+($RH$3*JA109*100*100/MAX(EX$9:EX$497))+($RH$3*JB109*100*100/MAX(EX$9:EX$497))+($RH$3*JC109*100*100/MAX(EX$9:EX$497))+($RH$3*JD109*100*100/MAX(EX$9:EX$497))+($RH$3*JE109*100*100/MAX(EX$9:EX$497)))*$RS$4</f>
        <v>0</v>
      </c>
      <c r="RN109" s="115">
        <f>(($RH$4*JF109*100*100/MAX(EZ$9:EZ$497)) + ($RH$4*JG109*100*100/MAX(EZ$9:EZ$497)) + ($RH$4*JH109*100*100/MAX(EZ$9:EZ$497)) + ($RH$4*JI109*100*100/MAX(EZ$9:EZ$497)) + ($RH$4*JJ109*100*100/MAX(EZ$9:EZ$497)) + ($RH$4*JK109*100*100/MAX(EZ$9:EZ$497)) + ($RH$4*JL109*100*100/MAX(EZ$9:EZ$497)) + ($RH$4*JM109*100*100/MAX(EZ$9:EZ$497)))*$RU$3</f>
        <v>0</v>
      </c>
      <c r="RO109" s="115">
        <f>(($RL$4*JN109*100*((100/MAX(EX$9:EX$497)+100/MAX(EZ$9:EZ$497))/2))+($RL$4*JO109*100*((100/MAX(EX$9:EX$497)+100/MAX(EZ$9:EZ$497))/2))+($RL$4*JP109*100*((100/MAX(EX$9:EX$497)+100/MAX(EZ$9:EZ$497))/2))+($RL$4*JQ109*100*((100/MAX(EX$9:EX$497)+100/MAX(EZ$9:EZ$497))/2))+($RL$4*JR109*100*((100/MAX(EX$9:EX$497)+100/MAX(EZ$9:EZ$497))/2))+($RL$4*JS109*100*((100/MAX(EX$9:EX$497)+100/MAX(EZ$9:EZ$497))/2))+($RL$4*JT109*100*((100/MAX(EX$9:EX$497)+100/MAX(EZ$9:EZ$497))/2))+($RL$4*JU109*100*((100/MAX(EX$9:EX$497)+100/MAX(EZ$9:EZ$497))/2))+($RL$4*JV109*100*((100/MAX(EX$9:EX$497)+100/MAX(EZ$9:EZ$497))/2))+($RL$4*JW109*100*((100/MAX(EX$9:EX$497)+100/MAX(EZ$9:EZ$497))/2))+($RL$4*JX109*100*((100/MAX(EX$9:EX$497)+100/MAX(EZ$9:EZ$497))/2))+($RL$4*JY109*100*((100/MAX(EX$9:EX$497)+100/MAX(EZ$9:EZ$497))/2))+($RL$4*JZ109*100*((100/MAX(EX$9:EX$497)+100/MAX(EZ$9:EZ$497))/2)))*$RW$3/2</f>
        <v>0</v>
      </c>
      <c r="RP109" s="119">
        <f>($RJ$3*KA109*100*100/MAX(FA$9:FA$497)) + ($RJ$3*KB109*100*100/MAX(FA$9:FA$497)/2) + ($RJ$3*KC109*100*100/MAX(FA$9:FA$497)/2) + ($RJ$3*KD109*100*100/MAX(FA$9:FA$497)/4) + ($RJ$3*KE109*100*100/MAX(FA$9:FA$497)/4)</f>
        <v>0</v>
      </c>
      <c r="RQ109" s="118">
        <f>($RL$4*KF109*100*((100/MAX(EX$9:EX$497)+100/MAX(EZ$9:EZ$497)))) * ($RO$3/2) + (($RL$4*KG109*100*((100/MAX(EX$9:EX$497)+100/MAX(EZ$9:EZ$497))))+($RL$4*KH109*100*((100/MAX(EX$9:EX$497)+100/MAX(EZ$9:EZ$497))))+($RL$4*KI109*100*((100/MAX(EX$9:EX$497)+100/MAX(EZ$9:EZ$497))))+($RL$4*KJ109*100*((100/MAX(EX$9:EX$497)+100/MAX(EZ$9:EZ$497))))+($RL$4*KK109*100*((100/MAX(EX$9:EX$497)+100/MAX(EZ$9:EZ$497))))+($RL$4*KL109*100*((100/MAX(EX$9:EX$497)+100/MAX(EZ$9:EZ$497))))+($RL$4*KM109*100*((100/MAX(EX$9:EX$497)+100/MAX(EZ$9:EZ$497))))+($RL$4*KN109*100*((100/MAX(EX$9:EX$497)+100/MAX(EZ$9:EZ$497))))+($RL$4*KO109*100*((100/MAX(EX$9:EX$497)+100/MAX(EZ$9:EZ$497))))+($RL$4*KP109*100*((100/MAX(EX$9:EX$497)+100/MAX(EZ$9:EZ$497))))+($RL$4*KQ109*100*((100/MAX(EX$9:EX$497)+100/MAX(EZ$9:EZ$497))))+($RL$4*KR109*100*((100/MAX(EX$9:EX$497)+100/MAX(EZ$9:EZ$497))))+($RL$4*KS109*100*((100/MAX(EX$9:EX$497)+100/MAX(EZ$9:EZ$497))))+($RL$4*KV109*100*((100/MAX(EX$9:EX$497)+100/MAX(EZ$9:EZ$497))))) * (($RO$3+$RO$4)/6)</f>
        <v>0</v>
      </c>
      <c r="RR109" s="115">
        <f>(($RL$4*KW109*100*((100/MAX(EX$9:EX$497)+100/MAX(EZ$9:EZ$497))))) * ($RO$3/2) + (($RL$4*KX109*100*((100/MAX(EX$9:EX$497)+100/MAX(EZ$9:EZ$497))))+($RL$4*KY109*100*((100/MAX(EX$9:EX$497)+100/MAX(EZ$9:EZ$497))))+($RL$4*KZ109*100*((100/MAX(EX$9:EX$497)+100/MAX(EZ$9:EZ$497))))+($RL$4*LA109*100*((100/MAX(EX$9:EX$497)+100/MAX(EZ$9:EZ$497))))+($RL$4*LB109*100*((100/MAX(EX$9:EX$497)+100/MAX(EZ$9:EZ$497))))+($RL$4*LC109*100*((100/MAX(EX$9:EX$497)+100/MAX(EZ$9:EZ$497))))) * (($RO$3+$RO$4)/6)</f>
        <v>0</v>
      </c>
      <c r="RS109" s="119">
        <f>(($RL$4*LD109*100*((100/MAX(EX$9:EX$497)+100/MAX(EZ$9:EZ$497))))+($RL$4*LE109*100*((100/MAX(EX$9:EX$497)+100/MAX(EZ$9:EZ$497))))) * (($RO$3+$RO$4)/6)</f>
        <v>0</v>
      </c>
      <c r="RT109" s="118">
        <f>($RJ$4*LH109*100*(100/MAX(EV$9:EV$497)))+($RJ$4*LI109*100*(100/MAX(EV$9:EV$497)))</f>
        <v>0</v>
      </c>
      <c r="RU109" s="119">
        <f>($RJ$4*LJ109*(100/MAX(EV$9:EV$497)))/2 + ($RL$3*LK109*(100/MAX(EW$9:EW$497))) + ($RJ$4*LL109*(100/MAX(EV$9:EV$497)))/4 + ($RL$3*LM109*(100/MAX(EW$9:EW$497)))</f>
        <v>0</v>
      </c>
      <c r="RV109" s="118">
        <f>($RJ$4*LN109*100*100/MAX(EV$9:EV$497)/2)+($RJ$4*LO109*100*100/MAX(EV$9:EV$497)/2)+($RJ$4*LP109*100*100/MAX(EV$9:EV$497))+($RJ$4*LQ109*100*100/MAX(EV$9:EV$497))+($RJ$4*LR109*100*100/MAX(EV$9:EV$497))</f>
        <v>0</v>
      </c>
      <c r="RW109" s="115">
        <f>($RJ$4*LS109*100*100/MAX(EV$9:EV$497)) + (($RJ$4*LT109*100*100/MAX(EV$9:EV$497))+($RJ$4*LU109*100*100/MAX(EV$9:EV$497))+($RJ$4*LV109*100*100/MAX(EV$9:EV$497))+($RJ$4*LW109*100*100/MAX(EV$9:EV$497))+($RJ$4*LX109*100*100/MAX(EV$9:EV$497))+($RJ$4*LY109*100*100/MAX(EV$9:EV$497))+($RJ$4*LZ109*100*100/MAX(EV$9:EV$497))+($RJ$4*MA109*100*100/MAX(EV$9:EV$497)))/2</f>
        <v>0</v>
      </c>
      <c r="RX109" s="119">
        <f>($RJ$4*MB109*100*100/MAX(EV$9:EV$497))+($RJ$4*MC109*100*100/MAX(EV$9:EV$497))+($RJ$4*MD109*100*100/MAX(EV$9:EV$497))+($RJ$4*ME109*100*100/MAX(EV$9:EV$497))+($RJ$4*MF109*100*100/MAX(EV$9:EV$497))+($RJ$4*MG109*100*100/MAX(EV$9:EV$497))+($RJ$4*MH109*100*100/MAX(EV$9:EV$497))+($RJ$4*MI109*100*100/MAX(EV$9:EV$497))+($RJ$4*MJ109*100*100/MAX(EV$9:EV$497))+($RJ$4*MK109*100*100/MAX(EV$9:EV$497))+($RJ$4*ML109*100*100/MAX(EV$9:EV$497))+($RJ$4*MM109*100*100/MAX(EV$9:EV$497))+($RJ$4*MN109*100*100/MAX(EV$9:EV$497))</f>
        <v>0</v>
      </c>
      <c r="RY109" s="118">
        <f>($RJ$4*MQ109*100*100/MAX(EV$9:EV$497))/2 + (($RJ$4*MR109*100*100/MAX(EV$9:EV$497))+($RJ$4*MS109*100*100/MAX(EV$9:EV$497))+($RJ$4*MT109*100*100/MAX(EV$9:EV$497))+($RJ$4*MU109*100*100/MAX(EV$9:EV$497))+($RJ$4*MV109*100*100/MAX(EV$9:EV$497))+($RJ$4*MW109*100*100/MAX(EV$9:EV$497))+($RJ$4*MX109*100*100/MAX(EV$9:EV$497))+($RJ$4*MY109*100*100/MAX(EV$9:EV$497))+($RJ$4*MZ109*100*100/MAX(EV$9:EV$497))+($RJ$4*NA109*100*100/MAX(EV$9:EV$497))+($RJ$4*NB109*100*100/MAX(EV$9:EV$497))+($RJ$4*NC109*100*100/MAX(EV$9:EV$497))+($RJ$4*ND109*100*100/MAX(EV$9:EV$497))+($RJ$4*NG109*100*100/MAX(EV$9:EV$497)))/4</f>
        <v>0</v>
      </c>
      <c r="RZ109" s="115">
        <f>($RJ$4*NH109*100*100/MAX(EV$9:EV$497))/2 + (($RJ$4*NI109*100*100/MAX(EV$9:EV$497))+($RJ$4*NJ109*100*100/MAX(EV$9:EV$497))+($RJ$4*NK109*100*100/MAX(EV$9:EV$497))+($RJ$4*NL109*100*100/MAX(EV$9:EV$497))+($RJ$4*NM109*100*100/MAX(EV$9:EV$497))+($RJ$4*NN109*100*100/MAX(EV$9:EV$497)))/4</f>
        <v>0</v>
      </c>
      <c r="SA109" s="117">
        <f>(($RJ$4*NO109*100*100/MAX(EV$9:EV$497))+($RJ$4*NP109*100*100/MAX(EV$9:EV$497)))/4</f>
        <v>0</v>
      </c>
      <c r="SB109" s="118">
        <f t="shared" si="227"/>
        <v>0</v>
      </c>
      <c r="SC109" s="115">
        <f t="shared" si="228"/>
        <v>0</v>
      </c>
      <c r="SD109" s="115">
        <f t="shared" si="229"/>
        <v>0</v>
      </c>
      <c r="SE109" s="115">
        <f t="shared" si="230"/>
        <v>0</v>
      </c>
      <c r="SF109" s="115">
        <f t="shared" si="231"/>
        <v>0</v>
      </c>
      <c r="SG109" s="115">
        <f t="shared" si="232"/>
        <v>0</v>
      </c>
      <c r="SH109" s="115">
        <f>ROUND(SB109/MAX(SB$9:SB$497)*100,0)</f>
        <v>0</v>
      </c>
      <c r="SI109" s="115">
        <f>ROUND(SC109/MAX(SC$9:SC$497)*100,0)</f>
        <v>0</v>
      </c>
      <c r="SJ109" s="115">
        <f>ROUND(SD109/MAX(SD$9:SD$497)*100,0)</f>
        <v>0</v>
      </c>
      <c r="SK109" s="115">
        <f>ROUND(SE109/MAX(SE$9:SE$497)*100,0)</f>
        <v>0</v>
      </c>
      <c r="SL109" s="115">
        <f>ROUND(SF109/MAX(SF$9:SF$497)*100,0)</f>
        <v>0</v>
      </c>
      <c r="SM109" s="121">
        <f>ROUND(SG109/MAX(SG$9:SG$497)*100,0)</f>
        <v>0</v>
      </c>
      <c r="SN109" s="115">
        <f>ROUND(AVERAGEIF($ES$9:$ES$497,$ES109,SH$9:SH$497),0)</f>
        <v>29</v>
      </c>
      <c r="SO109" s="115">
        <f>ROUND(AVERAGEIF($ES$9:$ES$497,$ES109,SI$9:SI$497),0)</f>
        <v>3</v>
      </c>
      <c r="SP109" s="115">
        <f>ROUND(AVERAGEIF($ES$9:$ES$497,$ES109,SJ$9:SJ$497),0)</f>
        <v>5</v>
      </c>
      <c r="SQ109" s="115">
        <f>ROUND(AVERAGEIF($ES$9:$ES$497,$ES109,SK$9:SK$497),0)</f>
        <v>2</v>
      </c>
      <c r="SR109" s="115">
        <f>ROUND(AVERAGEIF($ES$9:$ES$497,$ES109,SL$9:SL$497),0)</f>
        <v>4</v>
      </c>
      <c r="SS109" s="121">
        <f>ROUND(AVERAGEIF($ES$9:$ES$497,$ES109,SM$9:SM$497),0)</f>
        <v>36</v>
      </c>
      <c r="ST109" s="114">
        <f>RANK(SB109,SB$9:SB$497,0)</f>
        <v>323</v>
      </c>
      <c r="SU109" s="115">
        <f>RANK(SC109,SC$9:SC$497,0)</f>
        <v>320</v>
      </c>
      <c r="SV109" s="115">
        <f>RANK(SD109,SD$9:SD$497,0)</f>
        <v>320</v>
      </c>
      <c r="SW109" s="115">
        <f>RANK(SE109,SE$9:SE$497,0)</f>
        <v>320</v>
      </c>
      <c r="SX109" s="115">
        <f>RANK(SF109,SF$9:SF$497,0)</f>
        <v>317</v>
      </c>
      <c r="SY109" s="115">
        <f>RANK(SG109,SG$9:SG$497,0)</f>
        <v>308</v>
      </c>
      <c r="SZ109" s="115">
        <f>COUNTIFS(SB$9:SB$497,"&gt;"&amp;SB109,$ES$9:$ES$497,$ES109)+1</f>
        <v>48</v>
      </c>
      <c r="TA109" s="115">
        <f>COUNTIFS(SC$9:SC$497,"&gt;"&amp;SC109,$ES$9:$ES$497,$ES109)+1</f>
        <v>48</v>
      </c>
      <c r="TB109" s="115">
        <f>COUNTIFS(SD$9:SD$497,"&gt;"&amp;SD109,$ES$9:$ES$497,$ES109)+1</f>
        <v>48</v>
      </c>
      <c r="TC109" s="115">
        <f>COUNTIFS(SE$9:SE$497,"&gt;"&amp;SE109,$ES$9:$ES$497,$ES109)+1</f>
        <v>48</v>
      </c>
      <c r="TD109" s="115">
        <f>COUNTIFS(SF$9:SF$497,"&gt;"&amp;SF109,$ES$9:$ES$497,$ES109)+1</f>
        <v>48</v>
      </c>
      <c r="TE109" s="117">
        <f>COUNTIFS(SG$9:SG$497,"&gt;"&amp;SG109,$ES$9:$ES$497,$ES109)+1</f>
        <v>48</v>
      </c>
      <c r="TF109" s="118">
        <f t="shared" si="233"/>
        <v>39</v>
      </c>
      <c r="TG109" s="115">
        <f t="shared" si="234"/>
        <v>29</v>
      </c>
      <c r="TH109" s="115">
        <f t="shared" si="235"/>
        <v>27</v>
      </c>
      <c r="TI109" s="115">
        <f t="shared" si="236"/>
        <v>30</v>
      </c>
      <c r="TJ109" s="115">
        <f t="shared" si="237"/>
        <v>27</v>
      </c>
      <c r="TK109" s="115">
        <f t="shared" si="238"/>
        <v>39</v>
      </c>
      <c r="TL109" s="117">
        <f t="shared" si="239"/>
        <v>38</v>
      </c>
      <c r="TM109" s="118">
        <f>ROUND(TF109/MAX(TF$9:TF$497)*100,0)</f>
        <v>22</v>
      </c>
      <c r="TN109" s="115">
        <f>ROUND(TG109/MAX(TG$9:TG$497)*100,0)</f>
        <v>16</v>
      </c>
      <c r="TO109" s="115">
        <f>ROUND(TH109/MAX(TH$9:TH$497)*100,0)</f>
        <v>15</v>
      </c>
      <c r="TP109" s="115">
        <f>ROUND(TI109/MAX(TI$9:TI$497)*100,0)</f>
        <v>17</v>
      </c>
      <c r="TQ109" s="115">
        <f>ROUND(TJ109/MAX(TJ$9:TJ$497)*100,0)</f>
        <v>14</v>
      </c>
      <c r="TR109" s="115">
        <f>ROUND(TK109/MAX(TK$9:TK$497)*100,0)</f>
        <v>20</v>
      </c>
      <c r="TS109" s="119">
        <f>ROUND(TL109/MAX(TL$9:TL$497)*100,0)</f>
        <v>19</v>
      </c>
      <c r="TT109" s="120">
        <f>RANK(TM109,TM$9:TM$497,0)</f>
        <v>329</v>
      </c>
      <c r="TU109" s="115">
        <f>RANK(TN109,TN$9:TN$497,0)</f>
        <v>329</v>
      </c>
      <c r="TV109" s="115">
        <f>RANK(TO109,TO$9:TO$497,0)</f>
        <v>313</v>
      </c>
      <c r="TW109" s="115">
        <f>RANK(TP109,TP$9:TP$497,0)</f>
        <v>328</v>
      </c>
      <c r="TX109" s="115">
        <f>RANK(TQ109,TQ$9:TQ$497,0)</f>
        <v>328</v>
      </c>
      <c r="TY109" s="115">
        <f>RANK(TR109,TR$9:TR$497,0)</f>
        <v>290</v>
      </c>
      <c r="TZ109" s="121">
        <f>RANK(TS109,TS$9:TS$497,0)</f>
        <v>278</v>
      </c>
      <c r="UA109" s="132"/>
      <c r="UB109" s="7" t="s">
        <v>1</v>
      </c>
    </row>
    <row r="110" spans="1:548" x14ac:dyDescent="0.15">
      <c r="A110" s="183">
        <v>102</v>
      </c>
      <c r="B110" s="203" t="s">
        <v>806</v>
      </c>
      <c r="C110" s="63"/>
      <c r="D110" s="63"/>
      <c r="E110" s="64" t="s">
        <v>518</v>
      </c>
      <c r="F110" s="65">
        <v>53</v>
      </c>
      <c r="G110" s="65" t="s">
        <v>519</v>
      </c>
      <c r="H110" s="65"/>
      <c r="I110" s="66" t="s">
        <v>521</v>
      </c>
      <c r="J110" s="67" t="s">
        <v>521</v>
      </c>
      <c r="K110" s="67" t="s">
        <v>521</v>
      </c>
      <c r="L110" s="67" t="s">
        <v>521</v>
      </c>
      <c r="M110" s="67" t="s">
        <v>521</v>
      </c>
      <c r="N110" s="67" t="s">
        <v>521</v>
      </c>
      <c r="O110" s="67" t="s">
        <v>521</v>
      </c>
      <c r="P110" s="67" t="s">
        <v>521</v>
      </c>
      <c r="Q110" s="67" t="s">
        <v>521</v>
      </c>
      <c r="R110" s="68" t="s">
        <v>521</v>
      </c>
      <c r="S110" s="69" t="s">
        <v>521</v>
      </c>
      <c r="T110" s="67" t="s">
        <v>521</v>
      </c>
      <c r="U110" s="67" t="s">
        <v>521</v>
      </c>
      <c r="V110" s="67" t="s">
        <v>521</v>
      </c>
      <c r="W110" s="67" t="s">
        <v>521</v>
      </c>
      <c r="X110" s="67" t="s">
        <v>521</v>
      </c>
      <c r="Y110" s="67" t="s">
        <v>521</v>
      </c>
      <c r="Z110" s="67" t="s">
        <v>521</v>
      </c>
      <c r="AA110" s="67" t="s">
        <v>521</v>
      </c>
      <c r="AB110" s="68" t="s">
        <v>521</v>
      </c>
      <c r="AC110" s="69" t="s">
        <v>521</v>
      </c>
      <c r="AD110" s="67" t="s">
        <v>521</v>
      </c>
      <c r="AE110" s="67" t="s">
        <v>521</v>
      </c>
      <c r="AF110" s="67" t="s">
        <v>521</v>
      </c>
      <c r="AG110" s="67" t="s">
        <v>521</v>
      </c>
      <c r="AH110" s="67" t="s">
        <v>521</v>
      </c>
      <c r="AI110" s="67" t="s">
        <v>521</v>
      </c>
      <c r="AJ110" s="67" t="s">
        <v>521</v>
      </c>
      <c r="AK110" s="67" t="s">
        <v>521</v>
      </c>
      <c r="AL110" s="68" t="s">
        <v>521</v>
      </c>
      <c r="AM110" s="69" t="s">
        <v>521</v>
      </c>
      <c r="AN110" s="67" t="s">
        <v>520</v>
      </c>
      <c r="AO110" s="67" t="s">
        <v>520</v>
      </c>
      <c r="AP110" s="67" t="s">
        <v>520</v>
      </c>
      <c r="AQ110" s="67" t="s">
        <v>520</v>
      </c>
      <c r="AR110" s="67" t="s">
        <v>520</v>
      </c>
      <c r="AS110" s="67" t="s">
        <v>520</v>
      </c>
      <c r="AT110" s="67" t="s">
        <v>520</v>
      </c>
      <c r="AU110" s="67" t="s">
        <v>521</v>
      </c>
      <c r="AV110" s="68" t="s">
        <v>521</v>
      </c>
      <c r="AW110" s="69" t="s">
        <v>521</v>
      </c>
      <c r="AX110" s="67" t="s">
        <v>521</v>
      </c>
      <c r="AY110" s="67" t="s">
        <v>521</v>
      </c>
      <c r="AZ110" s="67" t="s">
        <v>521</v>
      </c>
      <c r="BA110" s="67" t="s">
        <v>521</v>
      </c>
      <c r="BB110" s="67" t="s">
        <v>521</v>
      </c>
      <c r="BC110" s="67" t="s">
        <v>521</v>
      </c>
      <c r="BD110" s="67" t="s">
        <v>521</v>
      </c>
      <c r="BE110" s="67" t="s">
        <v>521</v>
      </c>
      <c r="BF110" s="68" t="s">
        <v>521</v>
      </c>
      <c r="BG110" s="69" t="s">
        <v>521</v>
      </c>
      <c r="BH110" s="67" t="s">
        <v>521</v>
      </c>
      <c r="BI110" s="67" t="s">
        <v>521</v>
      </c>
      <c r="BJ110" s="67" t="s">
        <v>521</v>
      </c>
      <c r="BK110" s="67" t="s">
        <v>521</v>
      </c>
      <c r="BL110" s="67" t="s">
        <v>521</v>
      </c>
      <c r="BM110" s="67" t="s">
        <v>521</v>
      </c>
      <c r="BN110" s="67" t="s">
        <v>521</v>
      </c>
      <c r="BO110" s="67" t="s">
        <v>521</v>
      </c>
      <c r="BP110" s="68" t="s">
        <v>521</v>
      </c>
      <c r="BQ110" s="70" t="s">
        <v>521</v>
      </c>
      <c r="BR110" s="67" t="s">
        <v>521</v>
      </c>
      <c r="BS110" s="67" t="s">
        <v>521</v>
      </c>
      <c r="BT110" s="67" t="s">
        <v>521</v>
      </c>
      <c r="BU110" s="67" t="s">
        <v>521</v>
      </c>
      <c r="BV110" s="67" t="s">
        <v>521</v>
      </c>
      <c r="BW110" s="67" t="s">
        <v>521</v>
      </c>
      <c r="BX110" s="67" t="s">
        <v>521</v>
      </c>
      <c r="BY110" s="67" t="s">
        <v>521</v>
      </c>
      <c r="BZ110" s="68" t="s">
        <v>521</v>
      </c>
      <c r="CA110" s="69" t="s">
        <v>521</v>
      </c>
      <c r="CB110" s="67" t="s">
        <v>521</v>
      </c>
      <c r="CC110" s="67" t="s">
        <v>521</v>
      </c>
      <c r="CD110" s="67" t="s">
        <v>521</v>
      </c>
      <c r="CE110" s="67" t="s">
        <v>521</v>
      </c>
      <c r="CF110" s="67" t="s">
        <v>521</v>
      </c>
      <c r="CG110" s="67" t="s">
        <v>521</v>
      </c>
      <c r="CH110" s="67" t="s">
        <v>521</v>
      </c>
      <c r="CI110" s="67" t="s">
        <v>521</v>
      </c>
      <c r="CJ110" s="68" t="s">
        <v>521</v>
      </c>
      <c r="CK110" s="69" t="s">
        <v>521</v>
      </c>
      <c r="CL110" s="67" t="s">
        <v>521</v>
      </c>
      <c r="CM110" s="67" t="s">
        <v>521</v>
      </c>
      <c r="CN110" s="67" t="s">
        <v>521</v>
      </c>
      <c r="CO110" s="67" t="s">
        <v>521</v>
      </c>
      <c r="CP110" s="67" t="s">
        <v>521</v>
      </c>
      <c r="CQ110" s="67" t="s">
        <v>521</v>
      </c>
      <c r="CR110" s="67" t="s">
        <v>521</v>
      </c>
      <c r="CS110" s="67" t="s">
        <v>521</v>
      </c>
      <c r="CT110" s="68" t="s">
        <v>521</v>
      </c>
      <c r="CU110" s="69" t="s">
        <v>521</v>
      </c>
      <c r="CV110" s="67" t="s">
        <v>521</v>
      </c>
      <c r="CW110" s="67" t="s">
        <v>521</v>
      </c>
      <c r="CX110" s="67" t="s">
        <v>521</v>
      </c>
      <c r="CY110" s="67" t="s">
        <v>521</v>
      </c>
      <c r="CZ110" s="67" t="s">
        <v>521</v>
      </c>
      <c r="DA110" s="67" t="s">
        <v>521</v>
      </c>
      <c r="DB110" s="67" t="s">
        <v>521</v>
      </c>
      <c r="DC110" s="67" t="s">
        <v>521</v>
      </c>
      <c r="DD110" s="68" t="s">
        <v>521</v>
      </c>
      <c r="DE110" s="69" t="s">
        <v>521</v>
      </c>
      <c r="DF110" s="71" t="s">
        <v>521</v>
      </c>
      <c r="DG110" s="67" t="s">
        <v>521</v>
      </c>
      <c r="DH110" s="67" t="s">
        <v>521</v>
      </c>
      <c r="DI110" s="67" t="s">
        <v>521</v>
      </c>
      <c r="DJ110" s="67" t="s">
        <v>521</v>
      </c>
      <c r="DK110" s="67" t="s">
        <v>521</v>
      </c>
      <c r="DL110" s="67" t="s">
        <v>521</v>
      </c>
      <c r="DM110" s="67" t="s">
        <v>521</v>
      </c>
      <c r="DN110" s="68" t="s">
        <v>521</v>
      </c>
      <c r="DO110" s="70" t="s">
        <v>521</v>
      </c>
      <c r="DP110" s="71" t="s">
        <v>521</v>
      </c>
      <c r="DQ110" s="67" t="s">
        <v>521</v>
      </c>
      <c r="DR110" s="67" t="s">
        <v>521</v>
      </c>
      <c r="DS110" s="67" t="s">
        <v>521</v>
      </c>
      <c r="DT110" s="67" t="s">
        <v>521</v>
      </c>
      <c r="DU110" s="67" t="s">
        <v>521</v>
      </c>
      <c r="DV110" s="67" t="s">
        <v>521</v>
      </c>
      <c r="DW110" s="67" t="s">
        <v>521</v>
      </c>
      <c r="DX110" s="72" t="s">
        <v>521</v>
      </c>
      <c r="DY110" s="73" t="s">
        <v>522</v>
      </c>
      <c r="DZ110" s="74">
        <v>2</v>
      </c>
      <c r="EA110" s="74">
        <v>3</v>
      </c>
      <c r="EB110" s="74">
        <v>3</v>
      </c>
      <c r="EC110" s="75">
        <v>4</v>
      </c>
      <c r="ED110" s="76" t="s">
        <v>522</v>
      </c>
      <c r="EE110" s="74">
        <f t="shared" si="189"/>
        <v>2</v>
      </c>
      <c r="EF110" s="74">
        <f t="shared" si="190"/>
        <v>6</v>
      </c>
      <c r="EG110" s="74">
        <f t="shared" si="191"/>
        <v>18</v>
      </c>
      <c r="EH110" s="77">
        <f t="shared" si="192"/>
        <v>72</v>
      </c>
      <c r="EI110" s="73">
        <v>30</v>
      </c>
      <c r="EJ110" s="74">
        <v>50</v>
      </c>
      <c r="EK110" s="74">
        <v>90</v>
      </c>
      <c r="EL110" s="74">
        <v>150</v>
      </c>
      <c r="EM110" s="75">
        <v>450</v>
      </c>
      <c r="EN110" s="78">
        <v>1</v>
      </c>
      <c r="EO110" s="79">
        <f t="shared" si="193"/>
        <v>0.83333333333333337</v>
      </c>
      <c r="EP110" s="79">
        <f t="shared" si="194"/>
        <v>0.5</v>
      </c>
      <c r="EQ110" s="79">
        <f t="shared" si="195"/>
        <v>0.27777777777777779</v>
      </c>
      <c r="ER110" s="80">
        <f t="shared" si="196"/>
        <v>0.20833333333333334</v>
      </c>
      <c r="ES110" s="128" t="s">
        <v>523</v>
      </c>
      <c r="ET110" s="82" t="s">
        <v>808</v>
      </c>
      <c r="EU110" s="83">
        <v>4</v>
      </c>
      <c r="EV110" s="73">
        <v>59</v>
      </c>
      <c r="EW110" s="74">
        <v>24</v>
      </c>
      <c r="EX110" s="74">
        <v>29</v>
      </c>
      <c r="EY110" s="74">
        <v>31</v>
      </c>
      <c r="EZ110" s="74">
        <v>11</v>
      </c>
      <c r="FA110" s="74">
        <v>8</v>
      </c>
      <c r="FB110" s="74">
        <v>12</v>
      </c>
      <c r="FC110" s="74">
        <v>7</v>
      </c>
      <c r="FD110" s="74">
        <f t="shared" si="197"/>
        <v>40</v>
      </c>
      <c r="FE110" s="84">
        <f t="shared" si="198"/>
        <v>36</v>
      </c>
      <c r="FF110" s="73">
        <f>RANK(EV110,$EV$9:$EV$497,0)</f>
        <v>239</v>
      </c>
      <c r="FG110" s="74">
        <f>RANK(EW110,$EW$9:$EW$497,0)</f>
        <v>323</v>
      </c>
      <c r="FH110" s="74">
        <f>RANK(EX110,$EX$9:$EX$497,0)</f>
        <v>241</v>
      </c>
      <c r="FI110" s="74">
        <f>RANK(EY110,$EY$9:$EY$497,0)</f>
        <v>228</v>
      </c>
      <c r="FJ110" s="74">
        <f>RANK(EZ110,$EZ$9:$EZ$497,0)</f>
        <v>312</v>
      </c>
      <c r="FK110" s="74">
        <f>RANK(FA110,$FA$9:$FA$497,0)</f>
        <v>340</v>
      </c>
      <c r="FL110" s="74">
        <f>RANK(FB110,$FB$9:$FB$497,0)</f>
        <v>369</v>
      </c>
      <c r="FM110" s="74">
        <f>RANK(FC110,$FC$9:$FC$497,0)</f>
        <v>392</v>
      </c>
      <c r="FN110" s="74">
        <f>RANK(FD110,$FD$9:$FD$497,0)</f>
        <v>325</v>
      </c>
      <c r="FO110" s="84">
        <f>RANK(FE110,$FE$9:$FE$497,0)</f>
        <v>354</v>
      </c>
      <c r="FP110" s="73">
        <f>COUNTIFS($EV$9:$EV$497,"&gt;"&amp;EV110,$ES$9:$ES$497,ES110)+1</f>
        <v>59</v>
      </c>
      <c r="FQ110" s="74">
        <f>COUNTIFS($EW$9:$EW$497,"&gt;"&amp;EW110,$ES$9:$ES$497,ES110)+1</f>
        <v>53</v>
      </c>
      <c r="FR110" s="74">
        <f>COUNTIFS($EX$9:$EX$497,"&gt;"&amp;EX110,$ES$9:$ES$497,ES110)+1</f>
        <v>67</v>
      </c>
      <c r="FS110" s="74">
        <f>COUNTIFS($EY$9:$EY$497,"&gt;"&amp;EY110,$ES$9:$ES$497,ES110)+1</f>
        <v>67</v>
      </c>
      <c r="FT110" s="74">
        <f>COUNTIFS($EZ$9:$EZ$497,"&gt;"&amp;EZ110,$ES$9:$ES$497,ES110)+1</f>
        <v>64</v>
      </c>
      <c r="FU110" s="74">
        <f>COUNTIFS($FA$9:$FA$497,"&gt;"&amp;FA110,$ES$9:$ES$497,ES110)+1</f>
        <v>64</v>
      </c>
      <c r="FV110" s="74">
        <f>COUNTIFS($FB$9:$FB$497,"&gt;"&amp;FB110,$ES$9:$ES$497,ES110)+1</f>
        <v>60</v>
      </c>
      <c r="FW110" s="74">
        <f>COUNTIFS($FC$9:$FC$497,"&gt;"&amp;FC110,$ES$9:$ES$497,ES110)+1</f>
        <v>60</v>
      </c>
      <c r="FX110" s="74">
        <f>COUNTIFS($FD$9:$FD$497,"&gt;"&amp;FD110,$ES$9:$ES$497,ES110)+1</f>
        <v>69</v>
      </c>
      <c r="FY110" s="84">
        <f>COUNTIFS($FE$9:$FE$497,"&gt;"&amp;FE110,$ES$9:$ES$497,ES110)+1</f>
        <v>69</v>
      </c>
      <c r="FZ110" s="85">
        <f t="shared" si="199"/>
        <v>1.1100000000000001</v>
      </c>
      <c r="GA110" s="86">
        <f t="shared" si="200"/>
        <v>0.45</v>
      </c>
      <c r="GB110" s="86">
        <f t="shared" si="201"/>
        <v>0.55000000000000004</v>
      </c>
      <c r="GC110" s="86">
        <f t="shared" si="202"/>
        <v>0.57999999999999996</v>
      </c>
      <c r="GD110" s="86">
        <f t="shared" si="203"/>
        <v>0.21</v>
      </c>
      <c r="GE110" s="86">
        <f t="shared" si="204"/>
        <v>0.15</v>
      </c>
      <c r="GF110" s="86">
        <f t="shared" si="205"/>
        <v>0.23</v>
      </c>
      <c r="GG110" s="86">
        <f t="shared" si="206"/>
        <v>0.13</v>
      </c>
      <c r="GH110" s="86">
        <f t="shared" si="207"/>
        <v>0.75</v>
      </c>
      <c r="GI110" s="87">
        <f t="shared" si="208"/>
        <v>0.68</v>
      </c>
      <c r="GJ110" s="85">
        <f>ROUND(((FZ110-AVERAGE(FZ$9:FZ$497))/STDEVP(FZ$9:FZ$497)*10+50),2)</f>
        <v>55.58</v>
      </c>
      <c r="GK110" s="86">
        <f>ROUND(((GA110-AVERAGE(GA$9:GA$497))/STDEVP(GA$9:GA$497)*10+50),2)</f>
        <v>42.82</v>
      </c>
      <c r="GL110" s="86">
        <f>ROUND(((GB110-AVERAGE(GB$9:GB$497))/STDEVP(GB$9:GB$497)*10+50),2)</f>
        <v>48.77</v>
      </c>
      <c r="GM110" s="86">
        <f>ROUND(((GC110-AVERAGE(GC$9:GC$497))/STDEVP(GC$9:GC$497)*10+50),2)</f>
        <v>52.7</v>
      </c>
      <c r="GN110" s="86">
        <f>ROUND(((GD110-AVERAGE(GD$9:GD$497))/STDEVP(GD$9:GD$497)*10+50),2)</f>
        <v>43.76</v>
      </c>
      <c r="GO110" s="86">
        <f>ROUND(((GE110-AVERAGE(GE$9:GE$497))/STDEVP(GE$9:GE$497)*10+50),2)</f>
        <v>42.8</v>
      </c>
      <c r="GP110" s="86">
        <f>ROUND(((GF110-AVERAGE(GF$9:GF$497))/STDEVP(GF$9:GF$497)*10+50),2)</f>
        <v>37.25</v>
      </c>
      <c r="GQ110" s="86">
        <f>ROUND(((GG110-AVERAGE(GG$9:GG$497))/STDEVP(GG$9:GG$497)*10+50),2)</f>
        <v>34.33</v>
      </c>
      <c r="GR110" s="86">
        <f>ROUND(((GH110-AVERAGE(GH$9:GH$497))/STDEVP(GH$9:GH$497)*10+50),2)</f>
        <v>41.8</v>
      </c>
      <c r="GS110" s="87">
        <f>ROUND(((GI110-AVERAGE(GI$9:GI$497))/STDEVP(GI$9:GI$497)*10+50),2)</f>
        <v>38.79</v>
      </c>
      <c r="GT110" s="73">
        <f>RANK(GJ110,$GJ$9:$GJ$497,0)</f>
        <v>123</v>
      </c>
      <c r="GU110" s="74">
        <f>RANK(GK110,$GK$9:$GK$497,0)</f>
        <v>310</v>
      </c>
      <c r="GV110" s="74">
        <f>RANK(GL110,$GL$9:$GL$497,0)</f>
        <v>221</v>
      </c>
      <c r="GW110" s="74">
        <f>RANK(GM110,$GM$9:$GM$497,0)</f>
        <v>130</v>
      </c>
      <c r="GX110" s="74">
        <f>RANK(GN110,$GN$9:$GN$497,0)</f>
        <v>310</v>
      </c>
      <c r="GY110" s="74">
        <f>RANK(GO110,$GO$9:$GO$497,0)</f>
        <v>340</v>
      </c>
      <c r="GZ110" s="74">
        <f>RANK(GP110,$GP$9:$GP$497,0)</f>
        <v>405</v>
      </c>
      <c r="HA110" s="74">
        <f>RANK(GQ110,$GQ$9:$GQ$497,0)</f>
        <v>421</v>
      </c>
      <c r="HB110" s="74">
        <f>RANK(GR110,$GR$9:$GR$497,0)</f>
        <v>356</v>
      </c>
      <c r="HC110" s="84">
        <f>RANK(GS110,$GS$9:$GS$497,0)</f>
        <v>401</v>
      </c>
      <c r="HD110" s="85">
        <f>ROUND(AVERAGEIF($ES$9:$ES$497,$ES110,$FZ$9:$FZ$497),2)</f>
        <v>1.1399999999999999</v>
      </c>
      <c r="HE110" s="86">
        <f>ROUND(AVERAGEIF($ES$9:$ES$497,$ES110,$GA$9:$GA$497),2)</f>
        <v>0.46</v>
      </c>
      <c r="HF110" s="86">
        <f>ROUND(AVERAGEIF($ES$9:$ES$497,$ES110,$GB$9:$GB$497),2)</f>
        <v>0.65</v>
      </c>
      <c r="HG110" s="86">
        <f>ROUND(AVERAGEIF($ES$9:$ES$497,$ES110,$GC$9:$GC$497),2)</f>
        <v>0.74</v>
      </c>
      <c r="HH110" s="86">
        <f>ROUND(AVERAGEIF($ES$9:$ES$497,$ES110,$GD$9:$GD$497),2)</f>
        <v>0.27</v>
      </c>
      <c r="HI110" s="86">
        <f>ROUND(AVERAGEIF($ES$9:$ES$497,$ES110,$GE$9:$GE$497),2)</f>
        <v>0.23</v>
      </c>
      <c r="HJ110" s="86">
        <f>ROUND(AVERAGEIF($ES$9:$ES$497,$ES110,$GF$9:$GF$497),2)</f>
        <v>0.3</v>
      </c>
      <c r="HK110" s="86">
        <f>ROUND(AVERAGEIF($ES$9:$ES$497,$ES110,$GG$9:$GG$497),2)</f>
        <v>0.28000000000000003</v>
      </c>
      <c r="HL110" s="86">
        <f>ROUND(AVERAGEIF($ES$9:$ES$497,$ES110,$GH$9:$GH$497),2)</f>
        <v>0.92</v>
      </c>
      <c r="HM110" s="87">
        <f>ROUND(AVERAGEIF($ES$9:$ES$497,$ES110,$GI$9:$GI$497),2)</f>
        <v>0.93</v>
      </c>
      <c r="HN110" s="88">
        <f t="shared" si="209"/>
        <v>-2.9999999999999805E-2</v>
      </c>
      <c r="HO110" s="89">
        <f t="shared" si="210"/>
        <v>-1.0000000000000009E-2</v>
      </c>
      <c r="HP110" s="89">
        <f t="shared" si="211"/>
        <v>-9.9999999999999978E-2</v>
      </c>
      <c r="HQ110" s="89">
        <f t="shared" si="212"/>
        <v>-0.16000000000000003</v>
      </c>
      <c r="HR110" s="89">
        <f t="shared" si="213"/>
        <v>-6.0000000000000026E-2</v>
      </c>
      <c r="HS110" s="89">
        <f t="shared" si="214"/>
        <v>-8.0000000000000016E-2</v>
      </c>
      <c r="HT110" s="89">
        <f t="shared" si="215"/>
        <v>-6.9999999999999979E-2</v>
      </c>
      <c r="HU110" s="89">
        <f t="shared" si="216"/>
        <v>-0.15000000000000002</v>
      </c>
      <c r="HV110" s="89">
        <f t="shared" si="217"/>
        <v>-0.17000000000000004</v>
      </c>
      <c r="HW110" s="90">
        <f t="shared" si="218"/>
        <v>-0.25</v>
      </c>
      <c r="HX110" s="73">
        <f>COUNTIFS($FZ$9:$FZ$497,"&gt;"&amp;FZ110,$ES$9:$ES$497,$ES110)+1</f>
        <v>57</v>
      </c>
      <c r="HY110" s="74">
        <f>COUNTIFS($GA$9:$GA$497,"&gt;"&amp;GA110,$ES$9:$ES$497,$ES110)+1</f>
        <v>49</v>
      </c>
      <c r="HZ110" s="74">
        <f>COUNTIFS($GB$9:$GB$497,"&gt;"&amp;GB110,$ES$9:$ES$497,$ES110)+1</f>
        <v>65</v>
      </c>
      <c r="IA110" s="74">
        <f>COUNTIFS($GC$9:$GC$497,"&gt;"&amp;GC110,$ES$9:$ES$497,$ES110)+1</f>
        <v>69</v>
      </c>
      <c r="IB110" s="74">
        <f>COUNTIFS($GD$9:$GD$497,"&gt;"&amp;GD110,$ES$9:$ES$497,$ES110)+1</f>
        <v>73</v>
      </c>
      <c r="IC110" s="74">
        <f>COUNTIFS($GE$9:$GE$497,"&gt;"&amp;GE110,$ES$9:$ES$497,$ES110)+1</f>
        <v>81</v>
      </c>
      <c r="ID110" s="74">
        <f>COUNTIFS($GF$9:$GF$497,"&gt;"&amp;GF110,$ES$9:$ES$497,$ES110)+1</f>
        <v>65</v>
      </c>
      <c r="IE110" s="74">
        <f>COUNTIFS($GG$9:$GG$497,"&gt;"&amp;GG110,$ES$9:$ES$497,$ES110)+1</f>
        <v>79</v>
      </c>
      <c r="IF110" s="74">
        <f>COUNTIFS($GH$9:$GH$497,"&gt;"&amp;GH110,$ES$9:$ES$497,$ES110)+1</f>
        <v>72</v>
      </c>
      <c r="IG110" s="84">
        <f>COUNTIFS($GI$9:$GI$497,"&gt;"&amp;GI110,$ES$9:$ES$497,$ES110)+1</f>
        <v>79</v>
      </c>
      <c r="IH110" s="91"/>
      <c r="II110" s="79"/>
      <c r="IJ110" s="79"/>
      <c r="IK110" s="79"/>
      <c r="IL110" s="79"/>
      <c r="IM110" s="92"/>
      <c r="IN110" s="93"/>
      <c r="IO110" s="94"/>
      <c r="IP110" s="95"/>
      <c r="IQ110" s="79"/>
      <c r="IR110" s="79"/>
      <c r="IS110" s="79"/>
      <c r="IT110" s="79"/>
      <c r="IU110" s="79"/>
      <c r="IV110" s="79"/>
      <c r="IW110" s="96"/>
      <c r="IX110" s="93"/>
      <c r="IY110" s="79"/>
      <c r="IZ110" s="79"/>
      <c r="JA110" s="79"/>
      <c r="JB110" s="79"/>
      <c r="JC110" s="79"/>
      <c r="JD110" s="79"/>
      <c r="JE110" s="97"/>
      <c r="JF110" s="95"/>
      <c r="JG110" s="79"/>
      <c r="JH110" s="79"/>
      <c r="JI110" s="79"/>
      <c r="JJ110" s="79"/>
      <c r="JK110" s="79"/>
      <c r="JL110" s="79"/>
      <c r="JM110" s="96"/>
      <c r="JN110" s="93"/>
      <c r="JO110" s="79"/>
      <c r="JP110" s="79"/>
      <c r="JQ110" s="79"/>
      <c r="JR110" s="79"/>
      <c r="JS110" s="79"/>
      <c r="JT110" s="79"/>
      <c r="JU110" s="79"/>
      <c r="JV110" s="79"/>
      <c r="JW110" s="79"/>
      <c r="JX110" s="79"/>
      <c r="JY110" s="79"/>
      <c r="JZ110" s="97"/>
      <c r="KA110" s="93"/>
      <c r="KB110" s="79"/>
      <c r="KC110" s="79"/>
      <c r="KD110" s="79"/>
      <c r="KE110" s="97"/>
      <c r="KF110" s="95"/>
      <c r="KG110" s="79"/>
      <c r="KH110" s="79"/>
      <c r="KI110" s="79"/>
      <c r="KJ110" s="79"/>
      <c r="KK110" s="98"/>
      <c r="KL110" s="79"/>
      <c r="KM110" s="79"/>
      <c r="KN110" s="79"/>
      <c r="KO110" s="79"/>
      <c r="KP110" s="79"/>
      <c r="KQ110" s="79"/>
      <c r="KR110" s="79"/>
      <c r="KS110" s="96"/>
      <c r="KT110" s="96"/>
      <c r="KU110" s="96"/>
      <c r="KV110" s="96"/>
      <c r="KW110" s="93"/>
      <c r="KX110" s="79"/>
      <c r="KY110" s="79"/>
      <c r="KZ110" s="79"/>
      <c r="LA110" s="79"/>
      <c r="LB110" s="79"/>
      <c r="LC110" s="96"/>
      <c r="LD110" s="93"/>
      <c r="LE110" s="94"/>
      <c r="LF110" s="99"/>
      <c r="LG110" s="75"/>
      <c r="LH110" s="93"/>
      <c r="LI110" s="79"/>
      <c r="LJ110" s="74"/>
      <c r="LK110" s="74"/>
      <c r="LL110" s="74"/>
      <c r="LM110" s="100"/>
      <c r="LN110" s="95"/>
      <c r="LO110" s="79"/>
      <c r="LP110" s="79"/>
      <c r="LQ110" s="79"/>
      <c r="LR110" s="96"/>
      <c r="LS110" s="93"/>
      <c r="LT110" s="79"/>
      <c r="LU110" s="79"/>
      <c r="LV110" s="79"/>
      <c r="LW110" s="79"/>
      <c r="LX110" s="79"/>
      <c r="LY110" s="79"/>
      <c r="LZ110" s="79"/>
      <c r="MA110" s="97"/>
      <c r="MB110" s="95"/>
      <c r="MC110" s="79"/>
      <c r="MD110" s="79"/>
      <c r="ME110" s="79"/>
      <c r="MF110" s="79"/>
      <c r="MG110" s="79"/>
      <c r="MH110" s="79"/>
      <c r="MI110" s="79"/>
      <c r="MJ110" s="79"/>
      <c r="MK110" s="79"/>
      <c r="ML110" s="79"/>
      <c r="MM110" s="79"/>
      <c r="MN110" s="98"/>
      <c r="MO110" s="98"/>
      <c r="MP110" s="96"/>
      <c r="MQ110" s="93"/>
      <c r="MR110" s="79"/>
      <c r="MS110" s="79"/>
      <c r="MT110" s="79"/>
      <c r="MU110" s="79"/>
      <c r="MV110" s="98"/>
      <c r="MW110" s="79"/>
      <c r="MX110" s="79"/>
      <c r="MY110" s="79"/>
      <c r="MZ110" s="79"/>
      <c r="NA110" s="79"/>
      <c r="NB110" s="79"/>
      <c r="NC110" s="79"/>
      <c r="ND110" s="96"/>
      <c r="NE110" s="96"/>
      <c r="NF110" s="96"/>
      <c r="NG110" s="96"/>
      <c r="NH110" s="93"/>
      <c r="NI110" s="79"/>
      <c r="NJ110" s="79"/>
      <c r="NK110" s="79"/>
      <c r="NL110" s="79"/>
      <c r="NM110" s="79"/>
      <c r="NN110" s="94"/>
      <c r="NO110" s="93"/>
      <c r="NP110" s="80"/>
      <c r="NQ110" s="124" t="s">
        <v>804</v>
      </c>
      <c r="NR110" s="102" t="s">
        <v>809</v>
      </c>
      <c r="NS110" s="102"/>
      <c r="NT110" s="102"/>
      <c r="NU110" s="102"/>
      <c r="NV110" s="104">
        <v>43720</v>
      </c>
      <c r="NW110" s="102" t="s">
        <v>525</v>
      </c>
      <c r="NX110" s="133" t="s">
        <v>810</v>
      </c>
      <c r="NY110" s="129" t="s">
        <v>601</v>
      </c>
      <c r="NZ110" s="133" t="s">
        <v>810</v>
      </c>
      <c r="OA110" s="134"/>
      <c r="OB110" s="134"/>
      <c r="OC110" s="134"/>
      <c r="OD110" s="108">
        <f t="shared" si="219"/>
        <v>72</v>
      </c>
      <c r="OE110" s="109">
        <v>7</v>
      </c>
      <c r="OF110" s="110">
        <f t="shared" si="220"/>
        <v>30</v>
      </c>
      <c r="OG110" s="109">
        <v>7</v>
      </c>
      <c r="OH110" s="111">
        <f>ROUND(AVERAGEIF($ES$9:$ES$497,$ES110,EV$9:EV$497),0)</f>
        <v>79</v>
      </c>
      <c r="OI110" s="112">
        <f>ROUND(AVERAGEIF($ES$9:$ES$497,$ES110,EW$9:EW$497),0)</f>
        <v>32</v>
      </c>
      <c r="OJ110" s="112">
        <f>ROUND(AVERAGEIF($ES$9:$ES$497,$ES110,EX$9:EX$497),0)</f>
        <v>45</v>
      </c>
      <c r="OK110" s="112">
        <f>ROUND(AVERAGEIF($ES$9:$ES$497,$ES110,EY$9:EY$497),0)</f>
        <v>53</v>
      </c>
      <c r="OL110" s="112">
        <f>ROUND(AVERAGEIF($ES$9:$ES$497,$ES110,EZ$9:EZ$497),0)</f>
        <v>20</v>
      </c>
      <c r="OM110" s="112">
        <f>ROUND(AVERAGEIF($ES$9:$ES$497,$ES110,FA$9:FA$497),0)</f>
        <v>18</v>
      </c>
      <c r="ON110" s="112">
        <f>ROUND(AVERAGEIF($ES$9:$ES$497,$ES110,FB$9:FB$497),0)</f>
        <v>23</v>
      </c>
      <c r="OO110" s="112">
        <f>ROUND(AVERAGEIF($ES$9:$ES$497,$ES110,FC$9:FC$497),0)</f>
        <v>23</v>
      </c>
      <c r="OP110" s="112">
        <f>ROUND(AVERAGEIF($ES$9:$ES$497,$ES110,FD$9:FD$497),0)</f>
        <v>64</v>
      </c>
      <c r="OQ110" s="113">
        <f>ROUND(AVERAGEIF($ES$9:$ES$497,$ES110,FE$9:FE$497),0)</f>
        <v>68</v>
      </c>
      <c r="OR110" s="114">
        <f>ROUND(EV110/MAX(EV$9:EV$497)*100,0)</f>
        <v>33</v>
      </c>
      <c r="OS110" s="115">
        <f>ROUND(EW110/MAX(EW$9:EW$497)*100,0)</f>
        <v>19</v>
      </c>
      <c r="OT110" s="115">
        <f>ROUND(EX110/MAX(EX$9:EX$497)*100,0)</f>
        <v>24</v>
      </c>
      <c r="OU110" s="115">
        <f>ROUND(EY110/MAX(EY$9:EY$497)*100,0)</f>
        <v>21</v>
      </c>
      <c r="OV110" s="115">
        <f>ROUND(EZ110/MAX(EZ$9:EZ$497)*100,0)</f>
        <v>9</v>
      </c>
      <c r="OW110" s="115">
        <f>ROUND(FA110/MAX(FA$9:FA$497)*100,0)</f>
        <v>7</v>
      </c>
      <c r="OX110" s="115">
        <f>ROUND(FB110/MAX(FB$9:FB$497)*100,0)</f>
        <v>9</v>
      </c>
      <c r="OY110" s="116">
        <f>ROUND(FC110/MAX(FC$9:FC$497)*100,0)</f>
        <v>5</v>
      </c>
      <c r="OZ110" s="115">
        <f>ROUND(FD110/MAX(FD$9:FD$497)*100,0)</f>
        <v>27</v>
      </c>
      <c r="PA110" s="117">
        <f>ROUND(FE110/MAX(FE$9:FE$497)*100,0)</f>
        <v>15</v>
      </c>
      <c r="PB110" s="118">
        <f t="shared" si="221"/>
        <v>220</v>
      </c>
      <c r="PC110" s="115">
        <f t="shared" si="222"/>
        <v>175</v>
      </c>
      <c r="PD110" s="115">
        <f t="shared" si="223"/>
        <v>247</v>
      </c>
      <c r="PE110" s="115">
        <f t="shared" si="224"/>
        <v>230</v>
      </c>
      <c r="PF110" s="115">
        <f t="shared" si="225"/>
        <v>223</v>
      </c>
      <c r="PG110" s="119">
        <f t="shared" si="226"/>
        <v>176</v>
      </c>
      <c r="PH110" s="118">
        <f>ROUND(PB110/MAX(PB$9:PB$497)*100,0)</f>
        <v>26</v>
      </c>
      <c r="PI110" s="115">
        <f>ROUND(PC110/MAX(PC$9:PC$497)*100,0)</f>
        <v>21</v>
      </c>
      <c r="PJ110" s="115">
        <f>ROUND(PD110/MAX(PD$9:PD$497)*100,0)</f>
        <v>26</v>
      </c>
      <c r="PK110" s="115">
        <f>ROUND(PE110/MAX(PE$9:PE$497)*100,0)</f>
        <v>23</v>
      </c>
      <c r="PL110" s="115">
        <f>ROUND(PF110/MAX(PF$9:PF$497)*100,0)</f>
        <v>31</v>
      </c>
      <c r="PM110" s="119">
        <f>ROUND(PG110/MAX(PG$9:PG$497)*100,0)</f>
        <v>26</v>
      </c>
      <c r="PN110" s="118">
        <f>RANK(PH110,PH$9:PH$497,0)</f>
        <v>327</v>
      </c>
      <c r="PO110" s="115">
        <f>RANK(PI110,PI$9:PI$497,0)</f>
        <v>341</v>
      </c>
      <c r="PP110" s="115">
        <f>RANK(PJ110,PJ$9:PJ$497,0)</f>
        <v>336</v>
      </c>
      <c r="PQ110" s="115">
        <f>RANK(PK110,PK$9:PK$497,0)</f>
        <v>340</v>
      </c>
      <c r="PR110" s="115">
        <f>RANK(PL110,PL$9:PL$497,0)</f>
        <v>305</v>
      </c>
      <c r="PS110" s="119">
        <f>RANK(PM110,PM$9:PM$497,0)</f>
        <v>317</v>
      </c>
      <c r="PT110" s="120">
        <f>ROUND(FZ110/MAX(FZ$9:FZ$497)*100,0)</f>
        <v>61</v>
      </c>
      <c r="PU110" s="115">
        <f>ROUND(GA110/MAX(GA$9:GA$497)*100,0)</f>
        <v>25</v>
      </c>
      <c r="PV110" s="115">
        <f>ROUND(GB110/MAX(GB$9:GB$497)*100,0)</f>
        <v>40</v>
      </c>
      <c r="PW110" s="115">
        <f>ROUND(GC110/MAX(GC$9:GC$497)*100,0)</f>
        <v>46</v>
      </c>
      <c r="PX110" s="115">
        <f>ROUND(GD110/MAX(GD$9:GD$497)*100,0)</f>
        <v>12</v>
      </c>
      <c r="PY110" s="115">
        <f>ROUND(GE110/MAX(GE$9:GE$497)*100,0)</f>
        <v>9</v>
      </c>
      <c r="PZ110" s="115">
        <f>ROUND(GF110/MAX(GF$9:GF$497)*100,0)</f>
        <v>11</v>
      </c>
      <c r="QA110" s="116">
        <f>ROUND(GG110/MAX(GG$9:GG$497)*100,0)</f>
        <v>7</v>
      </c>
      <c r="QB110" s="115">
        <f>ROUND(GH110/MAX(GH$9:GH$497)*100,0)</f>
        <v>33</v>
      </c>
      <c r="QC110" s="121">
        <f>ROUND(GI110/MAX(GI$9:GI$497)*100,0)</f>
        <v>22</v>
      </c>
      <c r="QD110" s="120">
        <f>ROUND(AVERAGEIF($ES$9:$ES$497,$ES110,PT$9:PT$497),0)</f>
        <v>62</v>
      </c>
      <c r="QE110" s="120">
        <f>ROUND(AVERAGEIF($ES$9:$ES$497,$ES110,PU$9:PU$497),0)</f>
        <v>26</v>
      </c>
      <c r="QF110" s="120">
        <f>ROUND(AVERAGEIF($ES$9:$ES$497,$ES110,PV$9:PV$497),0)</f>
        <v>48</v>
      </c>
      <c r="QG110" s="120">
        <f>ROUND(AVERAGEIF($ES$9:$ES$497,$ES110,PW$9:PW$497),0)</f>
        <v>58</v>
      </c>
      <c r="QH110" s="120">
        <f>ROUND(AVERAGEIF($ES$9:$ES$497,$ES110,PX$9:PX$497),0)</f>
        <v>15</v>
      </c>
      <c r="QI110" s="120">
        <f>ROUND(AVERAGEIF($ES$9:$ES$497,$ES110,PY$9:PY$497),0)</f>
        <v>14</v>
      </c>
      <c r="QJ110" s="120">
        <f>ROUND(AVERAGEIF($ES$9:$ES$497,$ES110,PZ$9:PZ$497),0)</f>
        <v>14</v>
      </c>
      <c r="QK110" s="120">
        <f>ROUND(AVERAGEIF($ES$9:$ES$497,$ES110,QA$9:QA$497),0)</f>
        <v>15</v>
      </c>
      <c r="QL110" s="120">
        <f>ROUND(AVERAGEIF($ES$9:$ES$497,$ES110,QB$9:QB$497),0)</f>
        <v>41</v>
      </c>
      <c r="QM110" s="120">
        <f>ROUND(AVERAGEIF($ES$9:$ES$497,$ES110,QC$9:QC$497),0)</f>
        <v>30</v>
      </c>
      <c r="QN110" s="114">
        <f t="shared" si="183"/>
        <v>407</v>
      </c>
      <c r="QO110" s="115">
        <f t="shared" si="184"/>
        <v>295</v>
      </c>
      <c r="QP110" s="115">
        <f t="shared" si="185"/>
        <v>455</v>
      </c>
      <c r="QQ110" s="115">
        <f t="shared" si="186"/>
        <v>428</v>
      </c>
      <c r="QR110" s="115">
        <f t="shared" si="187"/>
        <v>507</v>
      </c>
      <c r="QS110" s="119">
        <f t="shared" si="188"/>
        <v>311</v>
      </c>
      <c r="QT110" s="114">
        <f>ROUND((QN110-MIN(QN$9:QN$497))/(MAX(QN$9:QN$497)-MIN(QN$9:QN$497))*100,0)</f>
        <v>28</v>
      </c>
      <c r="QU110" s="115">
        <f>ROUND((QO110-MIN(QO$9:QO$497))/(MAX(QO$9:QO$497)-MIN(QO$9:QO$497))*100,0)</f>
        <v>12</v>
      </c>
      <c r="QV110" s="115">
        <f>ROUND((QP110-MIN(QP$9:QP$497))/(MAX(QP$9:QP$497)-MIN(QP$9:QP$497))*100,0)</f>
        <v>15</v>
      </c>
      <c r="QW110" s="115">
        <f>ROUND((QQ110-MIN(QQ$9:QQ$497))/(MAX(QQ$9:QQ$497)-MIN(QQ$9:QQ$497))*100,0)</f>
        <v>18</v>
      </c>
      <c r="QX110" s="115">
        <f>ROUND((QR110-MIN(QR$9:QR$497))/(MAX(QR$9:QR$497)-MIN(QR$9:QR$497))*100,0)</f>
        <v>46</v>
      </c>
      <c r="QY110" s="115">
        <f>ROUND((QS110-MIN(QS$9:QS$497))/(MAX(QS$9:QS$497)-MIN(QS$9:QS$497))*100,0)</f>
        <v>28</v>
      </c>
      <c r="QZ110" s="114">
        <f>RANK(QN110,QN$9:QN$497,0)</f>
        <v>349</v>
      </c>
      <c r="RA110" s="115">
        <f>RANK(QO110,QO$9:QO$497,0)</f>
        <v>384</v>
      </c>
      <c r="RB110" s="115">
        <f>RANK(QP110,QP$9:QP$497,0)</f>
        <v>387</v>
      </c>
      <c r="RC110" s="115">
        <f>RANK(QQ110,QQ$9:QQ$497,0)</f>
        <v>396</v>
      </c>
      <c r="RD110" s="115">
        <f>RANK(QR110,QR$9:QR$497,0)</f>
        <v>223</v>
      </c>
      <c r="RE110" s="115">
        <f>RANK(QS110,QS$9:QS$497,0)</f>
        <v>318</v>
      </c>
      <c r="RF110" s="122"/>
      <c r="RG110" s="115">
        <f>($RH$3*(IH110+IJ110)*100*100/MAX(EX$9:EX$497)*$RO$3) +($RH$3*(II110+IJ110)*100*100/MAX(EX$9:EX$497)*$RO$4) + ($RH$3*IK110*100*100/MAX(EX$9:EX$497)*0.098)</f>
        <v>0</v>
      </c>
      <c r="RH110" s="115">
        <f>($RH$4*IL110*100*100/MAX(EZ$9:EZ$497))*$RQ$3</f>
        <v>0</v>
      </c>
      <c r="RI110" s="115">
        <f>($RH$3*IM110*100*100/MAX(EY$9:EY$497))*$RQ$4</f>
        <v>0</v>
      </c>
      <c r="RJ110" s="115">
        <f>($RH$3*IN110*100*100/MAX(EX$9:EX$497))</f>
        <v>0</v>
      </c>
      <c r="RK110" s="115">
        <f>($RH$4*IO110*100*100/MAX(EZ$9:EZ$497))*$RQ$3</f>
        <v>0</v>
      </c>
      <c r="RL110" s="115">
        <f>(($RL$4*IP110*100*((100/MAX(EX$9:EX$497)+100/MAX(EZ$9:EZ$497))/2))+($RL$4*IQ110*100*((100/MAX(EX$9:EX$497)+100/MAX(EZ$9:EZ$497))/2))+($RL$4*IR110*100*((100/MAX(EX$9:EX$497)+100/MAX(EZ$9:EZ$497))/2))+($RL$4*IS110*100*((100/MAX(EX$9:EX$497)+100/MAX(EZ$9:EZ$497))/2))+($RL$4*IT110*100*((100/MAX(EX$9:EX$497)+100/MAX(EZ$9:EZ$497))/2))+($RL$4*IU110*100*((100/MAX(EX$9:EX$497)+100/MAX(EZ$9:EZ$497))/2))+($RL$4*IV110*100*((100/MAX(EX$9:EX$497)+100/MAX(EZ$9:EZ$497))/2))+($RL$4*IW110*100*((100/MAX(EX$9:EX$497)+100/MAX(EZ$9:EZ$497))/2)))*$RS$3</f>
        <v>0</v>
      </c>
      <c r="RM110" s="115">
        <f>(($RH$3*IX110*100*100/MAX(EX$9:EX$497))+($RH$3*IY110*100*100/MAX(EX$9:EX$497))+($RH$3*IZ110*100*100/MAX(EX$9:EX$497))+($RH$3*JA110*100*100/MAX(EX$9:EX$497))+($RH$3*JB110*100*100/MAX(EX$9:EX$497))+($RH$3*JC110*100*100/MAX(EX$9:EX$497))+($RH$3*JD110*100*100/MAX(EX$9:EX$497))+($RH$3*JE110*100*100/MAX(EX$9:EX$497)))*$RS$4</f>
        <v>0</v>
      </c>
      <c r="RN110" s="115">
        <f>(($RH$4*JF110*100*100/MAX(EZ$9:EZ$497)) + ($RH$4*JG110*100*100/MAX(EZ$9:EZ$497)) + ($RH$4*JH110*100*100/MAX(EZ$9:EZ$497)) + ($RH$4*JI110*100*100/MAX(EZ$9:EZ$497)) + ($RH$4*JJ110*100*100/MAX(EZ$9:EZ$497)) + ($RH$4*JK110*100*100/MAX(EZ$9:EZ$497)) + ($RH$4*JL110*100*100/MAX(EZ$9:EZ$497)) + ($RH$4*JM110*100*100/MAX(EZ$9:EZ$497)))*$RU$3</f>
        <v>0</v>
      </c>
      <c r="RO110" s="115">
        <f>(($RL$4*JN110*100*((100/MAX(EX$9:EX$497)+100/MAX(EZ$9:EZ$497))/2))+($RL$4*JO110*100*((100/MAX(EX$9:EX$497)+100/MAX(EZ$9:EZ$497))/2))+($RL$4*JP110*100*((100/MAX(EX$9:EX$497)+100/MAX(EZ$9:EZ$497))/2))+($RL$4*JQ110*100*((100/MAX(EX$9:EX$497)+100/MAX(EZ$9:EZ$497))/2))+($RL$4*JR110*100*((100/MAX(EX$9:EX$497)+100/MAX(EZ$9:EZ$497))/2))+($RL$4*JS110*100*((100/MAX(EX$9:EX$497)+100/MAX(EZ$9:EZ$497))/2))+($RL$4*JT110*100*((100/MAX(EX$9:EX$497)+100/MAX(EZ$9:EZ$497))/2))+($RL$4*JU110*100*((100/MAX(EX$9:EX$497)+100/MAX(EZ$9:EZ$497))/2))+($RL$4*JV110*100*((100/MAX(EX$9:EX$497)+100/MAX(EZ$9:EZ$497))/2))+($RL$4*JW110*100*((100/MAX(EX$9:EX$497)+100/MAX(EZ$9:EZ$497))/2))+($RL$4*JX110*100*((100/MAX(EX$9:EX$497)+100/MAX(EZ$9:EZ$497))/2))+($RL$4*JY110*100*((100/MAX(EX$9:EX$497)+100/MAX(EZ$9:EZ$497))/2))+($RL$4*JZ110*100*((100/MAX(EX$9:EX$497)+100/MAX(EZ$9:EZ$497))/2)))*$RW$3/2</f>
        <v>0</v>
      </c>
      <c r="RP110" s="119">
        <f>($RJ$3*KA110*100*100/MAX(FA$9:FA$497)) + ($RJ$3*KB110*100*100/MAX(FA$9:FA$497)/2) + ($RJ$3*KC110*100*100/MAX(FA$9:FA$497)/2) + ($RJ$3*KD110*100*100/MAX(FA$9:FA$497)/4) + ($RJ$3*KE110*100*100/MAX(FA$9:FA$497)/4)</f>
        <v>0</v>
      </c>
      <c r="RQ110" s="118">
        <f>($RL$4*KF110*100*((100/MAX(EX$9:EX$497)+100/MAX(EZ$9:EZ$497)))) * ($RO$3/2) + (($RL$4*KG110*100*((100/MAX(EX$9:EX$497)+100/MAX(EZ$9:EZ$497))))+($RL$4*KH110*100*((100/MAX(EX$9:EX$497)+100/MAX(EZ$9:EZ$497))))+($RL$4*KI110*100*((100/MAX(EX$9:EX$497)+100/MAX(EZ$9:EZ$497))))+($RL$4*KJ110*100*((100/MAX(EX$9:EX$497)+100/MAX(EZ$9:EZ$497))))+($RL$4*KK110*100*((100/MAX(EX$9:EX$497)+100/MAX(EZ$9:EZ$497))))+($RL$4*KL110*100*((100/MAX(EX$9:EX$497)+100/MAX(EZ$9:EZ$497))))+($RL$4*KM110*100*((100/MAX(EX$9:EX$497)+100/MAX(EZ$9:EZ$497))))+($RL$4*KN110*100*((100/MAX(EX$9:EX$497)+100/MAX(EZ$9:EZ$497))))+($RL$4*KO110*100*((100/MAX(EX$9:EX$497)+100/MAX(EZ$9:EZ$497))))+($RL$4*KP110*100*((100/MAX(EX$9:EX$497)+100/MAX(EZ$9:EZ$497))))+($RL$4*KQ110*100*((100/MAX(EX$9:EX$497)+100/MAX(EZ$9:EZ$497))))+($RL$4*KR110*100*((100/MAX(EX$9:EX$497)+100/MAX(EZ$9:EZ$497))))+($RL$4*KS110*100*((100/MAX(EX$9:EX$497)+100/MAX(EZ$9:EZ$497))))+($RL$4*KV110*100*((100/MAX(EX$9:EX$497)+100/MAX(EZ$9:EZ$497))))) * (($RO$3+$RO$4)/6)</f>
        <v>0</v>
      </c>
      <c r="RR110" s="115">
        <f>(($RL$4*KW110*100*((100/MAX(EX$9:EX$497)+100/MAX(EZ$9:EZ$497))))) * ($RO$3/2) + (($RL$4*KX110*100*((100/MAX(EX$9:EX$497)+100/MAX(EZ$9:EZ$497))))+($RL$4*KY110*100*((100/MAX(EX$9:EX$497)+100/MAX(EZ$9:EZ$497))))+($RL$4*KZ110*100*((100/MAX(EX$9:EX$497)+100/MAX(EZ$9:EZ$497))))+($RL$4*LA110*100*((100/MAX(EX$9:EX$497)+100/MAX(EZ$9:EZ$497))))+($RL$4*LB110*100*((100/MAX(EX$9:EX$497)+100/MAX(EZ$9:EZ$497))))+($RL$4*LC110*100*((100/MAX(EX$9:EX$497)+100/MAX(EZ$9:EZ$497))))) * (($RO$3+$RO$4)/6)</f>
        <v>0</v>
      </c>
      <c r="RS110" s="119">
        <f>(($RL$4*LD110*100*((100/MAX(EX$9:EX$497)+100/MAX(EZ$9:EZ$497))))+($RL$4*LE110*100*((100/MAX(EX$9:EX$497)+100/MAX(EZ$9:EZ$497))))) * (($RO$3+$RO$4)/6)</f>
        <v>0</v>
      </c>
      <c r="RT110" s="118">
        <f>($RJ$4*LH110*100*(100/MAX(EV$9:EV$497)))+($RJ$4*LI110*100*(100/MAX(EV$9:EV$497)))</f>
        <v>0</v>
      </c>
      <c r="RU110" s="119">
        <f>($RJ$4*LJ110*(100/MAX(EV$9:EV$497)))/2 + ($RL$3*LK110*(100/MAX(EW$9:EW$497))) + ($RJ$4*LL110*(100/MAX(EV$9:EV$497)))/4 + ($RL$3*LM110*(100/MAX(EW$9:EW$497)))</f>
        <v>0</v>
      </c>
      <c r="RV110" s="118">
        <f>($RJ$4*LN110*100*100/MAX(EV$9:EV$497)/2)+($RJ$4*LO110*100*100/MAX(EV$9:EV$497)/2)+($RJ$4*LP110*100*100/MAX(EV$9:EV$497))+($RJ$4*LQ110*100*100/MAX(EV$9:EV$497))+($RJ$4*LR110*100*100/MAX(EV$9:EV$497))</f>
        <v>0</v>
      </c>
      <c r="RW110" s="115">
        <f>($RJ$4*LS110*100*100/MAX(EV$9:EV$497)) + (($RJ$4*LT110*100*100/MAX(EV$9:EV$497))+($RJ$4*LU110*100*100/MAX(EV$9:EV$497))+($RJ$4*LV110*100*100/MAX(EV$9:EV$497))+($RJ$4*LW110*100*100/MAX(EV$9:EV$497))+($RJ$4*LX110*100*100/MAX(EV$9:EV$497))+($RJ$4*LY110*100*100/MAX(EV$9:EV$497))+($RJ$4*LZ110*100*100/MAX(EV$9:EV$497))+($RJ$4*MA110*100*100/MAX(EV$9:EV$497)))/2</f>
        <v>0</v>
      </c>
      <c r="RX110" s="119">
        <f>($RJ$4*MB110*100*100/MAX(EV$9:EV$497))+($RJ$4*MC110*100*100/MAX(EV$9:EV$497))+($RJ$4*MD110*100*100/MAX(EV$9:EV$497))+($RJ$4*ME110*100*100/MAX(EV$9:EV$497))+($RJ$4*MF110*100*100/MAX(EV$9:EV$497))+($RJ$4*MG110*100*100/MAX(EV$9:EV$497))+($RJ$4*MH110*100*100/MAX(EV$9:EV$497))+($RJ$4*MI110*100*100/MAX(EV$9:EV$497))+($RJ$4*MJ110*100*100/MAX(EV$9:EV$497))+($RJ$4*MK110*100*100/MAX(EV$9:EV$497))+($RJ$4*ML110*100*100/MAX(EV$9:EV$497))+($RJ$4*MM110*100*100/MAX(EV$9:EV$497))+($RJ$4*MN110*100*100/MAX(EV$9:EV$497))</f>
        <v>0</v>
      </c>
      <c r="RY110" s="118">
        <f>($RJ$4*MQ110*100*100/MAX(EV$9:EV$497))/2 + (($RJ$4*MR110*100*100/MAX(EV$9:EV$497))+($RJ$4*MS110*100*100/MAX(EV$9:EV$497))+($RJ$4*MT110*100*100/MAX(EV$9:EV$497))+($RJ$4*MU110*100*100/MAX(EV$9:EV$497))+($RJ$4*MV110*100*100/MAX(EV$9:EV$497))+($RJ$4*MW110*100*100/MAX(EV$9:EV$497))+($RJ$4*MX110*100*100/MAX(EV$9:EV$497))+($RJ$4*MY110*100*100/MAX(EV$9:EV$497))+($RJ$4*MZ110*100*100/MAX(EV$9:EV$497))+($RJ$4*NA110*100*100/MAX(EV$9:EV$497))+($RJ$4*NB110*100*100/MAX(EV$9:EV$497))+($RJ$4*NC110*100*100/MAX(EV$9:EV$497))+($RJ$4*ND110*100*100/MAX(EV$9:EV$497))+($RJ$4*NG110*100*100/MAX(EV$9:EV$497)))/4</f>
        <v>0</v>
      </c>
      <c r="RZ110" s="115">
        <f>($RJ$4*NH110*100*100/MAX(EV$9:EV$497))/2 + (($RJ$4*NI110*100*100/MAX(EV$9:EV$497))+($RJ$4*NJ110*100*100/MAX(EV$9:EV$497))+($RJ$4*NK110*100*100/MAX(EV$9:EV$497))+($RJ$4*NL110*100*100/MAX(EV$9:EV$497))+($RJ$4*NM110*100*100/MAX(EV$9:EV$497))+($RJ$4*NN110*100*100/MAX(EV$9:EV$497)))/4</f>
        <v>0</v>
      </c>
      <c r="SA110" s="117">
        <f>(($RJ$4*NO110*100*100/MAX(EV$9:EV$497))+($RJ$4*NP110*100*100/MAX(EV$9:EV$497)))/4</f>
        <v>0</v>
      </c>
      <c r="SB110" s="118">
        <f t="shared" si="227"/>
        <v>0</v>
      </c>
      <c r="SC110" s="115">
        <f t="shared" si="228"/>
        <v>0</v>
      </c>
      <c r="SD110" s="115">
        <f t="shared" si="229"/>
        <v>0</v>
      </c>
      <c r="SE110" s="115">
        <f t="shared" si="230"/>
        <v>0</v>
      </c>
      <c r="SF110" s="115">
        <f t="shared" si="231"/>
        <v>0</v>
      </c>
      <c r="SG110" s="115">
        <f t="shared" si="232"/>
        <v>0</v>
      </c>
      <c r="SH110" s="115">
        <f>ROUND(SB110/MAX(SB$9:SB$497)*100,0)</f>
        <v>0</v>
      </c>
      <c r="SI110" s="115">
        <f>ROUND(SC110/MAX(SC$9:SC$497)*100,0)</f>
        <v>0</v>
      </c>
      <c r="SJ110" s="115">
        <f>ROUND(SD110/MAX(SD$9:SD$497)*100,0)</f>
        <v>0</v>
      </c>
      <c r="SK110" s="115">
        <f>ROUND(SE110/MAX(SE$9:SE$497)*100,0)</f>
        <v>0</v>
      </c>
      <c r="SL110" s="115">
        <f>ROUND(SF110/MAX(SF$9:SF$497)*100,0)</f>
        <v>0</v>
      </c>
      <c r="SM110" s="121">
        <f>ROUND(SG110/MAX(SG$9:SG$497)*100,0)</f>
        <v>0</v>
      </c>
      <c r="SN110" s="115">
        <f>ROUND(AVERAGEIF($ES$9:$ES$497,$ES110,SH$9:SH$497),0)</f>
        <v>26</v>
      </c>
      <c r="SO110" s="115">
        <f>ROUND(AVERAGEIF($ES$9:$ES$497,$ES110,SI$9:SI$497),0)</f>
        <v>23</v>
      </c>
      <c r="SP110" s="115">
        <f>ROUND(AVERAGEIF($ES$9:$ES$497,$ES110,SJ$9:SJ$497),0)</f>
        <v>4</v>
      </c>
      <c r="SQ110" s="115">
        <f>ROUND(AVERAGEIF($ES$9:$ES$497,$ES110,SK$9:SK$497),0)</f>
        <v>20</v>
      </c>
      <c r="SR110" s="115">
        <f>ROUND(AVERAGEIF($ES$9:$ES$497,$ES110,SL$9:SL$497),0)</f>
        <v>7</v>
      </c>
      <c r="SS110" s="121">
        <f>ROUND(AVERAGEIF($ES$9:$ES$497,$ES110,SM$9:SM$497),0)</f>
        <v>6</v>
      </c>
      <c r="ST110" s="114">
        <f>RANK(SB110,SB$9:SB$497,0)</f>
        <v>323</v>
      </c>
      <c r="SU110" s="115">
        <f>RANK(SC110,SC$9:SC$497,0)</f>
        <v>320</v>
      </c>
      <c r="SV110" s="115">
        <f>RANK(SD110,SD$9:SD$497,0)</f>
        <v>320</v>
      </c>
      <c r="SW110" s="115">
        <f>RANK(SE110,SE$9:SE$497,0)</f>
        <v>320</v>
      </c>
      <c r="SX110" s="115">
        <f>RANK(SF110,SF$9:SF$497,0)</f>
        <v>317</v>
      </c>
      <c r="SY110" s="115">
        <f>RANK(SG110,SG$9:SG$497,0)</f>
        <v>308</v>
      </c>
      <c r="SZ110" s="115">
        <f>COUNTIFS(SB$9:SB$497,"&gt;"&amp;SB110,$ES$9:$ES$497,$ES110)+1</f>
        <v>73</v>
      </c>
      <c r="TA110" s="115">
        <f>COUNTIFS(SC$9:SC$497,"&gt;"&amp;SC110,$ES$9:$ES$497,$ES110)+1</f>
        <v>73</v>
      </c>
      <c r="TB110" s="115">
        <f>COUNTIFS(SD$9:SD$497,"&gt;"&amp;SD110,$ES$9:$ES$497,$ES110)+1</f>
        <v>71</v>
      </c>
      <c r="TC110" s="115">
        <f>COUNTIFS(SE$9:SE$497,"&gt;"&amp;SE110,$ES$9:$ES$497,$ES110)+1</f>
        <v>73</v>
      </c>
      <c r="TD110" s="115">
        <f>COUNTIFS(SF$9:SF$497,"&gt;"&amp;SF110,$ES$9:$ES$497,$ES110)+1</f>
        <v>71</v>
      </c>
      <c r="TE110" s="117">
        <f>COUNTIFS(SG$9:SG$497,"&gt;"&amp;SG110,$ES$9:$ES$497,$ES110)+1</f>
        <v>70</v>
      </c>
      <c r="TF110" s="118">
        <f t="shared" si="233"/>
        <v>31</v>
      </c>
      <c r="TG110" s="115">
        <f t="shared" si="234"/>
        <v>26</v>
      </c>
      <c r="TH110" s="115">
        <f t="shared" si="235"/>
        <v>21</v>
      </c>
      <c r="TI110" s="115">
        <f t="shared" si="236"/>
        <v>26</v>
      </c>
      <c r="TJ110" s="115">
        <f t="shared" si="237"/>
        <v>23</v>
      </c>
      <c r="TK110" s="115">
        <f t="shared" si="238"/>
        <v>31</v>
      </c>
      <c r="TL110" s="117">
        <f t="shared" si="239"/>
        <v>26</v>
      </c>
      <c r="TM110" s="118">
        <f>ROUND(TF110/MAX(TF$9:TF$497)*100,0)</f>
        <v>17</v>
      </c>
      <c r="TN110" s="115">
        <f>ROUND(TG110/MAX(TG$9:TG$497)*100,0)</f>
        <v>14</v>
      </c>
      <c r="TO110" s="115">
        <f>ROUND(TH110/MAX(TH$9:TH$497)*100,0)</f>
        <v>12</v>
      </c>
      <c r="TP110" s="115">
        <f>ROUND(TI110/MAX(TI$9:TI$497)*100,0)</f>
        <v>14</v>
      </c>
      <c r="TQ110" s="115">
        <f>ROUND(TJ110/MAX(TJ$9:TJ$497)*100,0)</f>
        <v>12</v>
      </c>
      <c r="TR110" s="115">
        <f>ROUND(TK110/MAX(TK$9:TK$497)*100,0)</f>
        <v>16</v>
      </c>
      <c r="TS110" s="119">
        <f>ROUND(TL110/MAX(TL$9:TL$497)*100,0)</f>
        <v>13</v>
      </c>
      <c r="TT110" s="120">
        <f>RANK(TM110,TM$9:TM$497,0)</f>
        <v>360</v>
      </c>
      <c r="TU110" s="115">
        <f>RANK(TN110,TN$9:TN$497,0)</f>
        <v>354</v>
      </c>
      <c r="TV110" s="115">
        <f>RANK(TO110,TO$9:TO$497,0)</f>
        <v>352</v>
      </c>
      <c r="TW110" s="115">
        <f>RANK(TP110,TP$9:TP$497,0)</f>
        <v>354</v>
      </c>
      <c r="TX110" s="115">
        <f>RANK(TQ110,TQ$9:TQ$497,0)</f>
        <v>352</v>
      </c>
      <c r="TY110" s="115">
        <f>RANK(TR110,TR$9:TR$497,0)</f>
        <v>329</v>
      </c>
      <c r="TZ110" s="121">
        <f>RANK(TS110,TS$9:TS$497,0)</f>
        <v>348</v>
      </c>
      <c r="UA110" s="132"/>
      <c r="UB110" s="7" t="s">
        <v>1</v>
      </c>
    </row>
    <row r="111" spans="1:548" x14ac:dyDescent="0.15">
      <c r="A111" s="183">
        <v>103</v>
      </c>
      <c r="B111" s="203" t="s">
        <v>809</v>
      </c>
      <c r="C111" s="63"/>
      <c r="D111" s="63"/>
      <c r="E111" s="64" t="s">
        <v>518</v>
      </c>
      <c r="F111" s="65">
        <v>53</v>
      </c>
      <c r="G111" s="65" t="s">
        <v>558</v>
      </c>
      <c r="H111" s="65"/>
      <c r="I111" s="66" t="s">
        <v>521</v>
      </c>
      <c r="J111" s="67" t="s">
        <v>521</v>
      </c>
      <c r="K111" s="67" t="s">
        <v>521</v>
      </c>
      <c r="L111" s="67" t="s">
        <v>521</v>
      </c>
      <c r="M111" s="67" t="s">
        <v>521</v>
      </c>
      <c r="N111" s="67" t="s">
        <v>521</v>
      </c>
      <c r="O111" s="67" t="s">
        <v>521</v>
      </c>
      <c r="P111" s="67" t="s">
        <v>521</v>
      </c>
      <c r="Q111" s="67" t="s">
        <v>521</v>
      </c>
      <c r="R111" s="68" t="s">
        <v>521</v>
      </c>
      <c r="S111" s="69" t="s">
        <v>521</v>
      </c>
      <c r="T111" s="67" t="s">
        <v>521</v>
      </c>
      <c r="U111" s="67" t="s">
        <v>521</v>
      </c>
      <c r="V111" s="67" t="s">
        <v>521</v>
      </c>
      <c r="W111" s="67" t="s">
        <v>521</v>
      </c>
      <c r="X111" s="67" t="s">
        <v>521</v>
      </c>
      <c r="Y111" s="67" t="s">
        <v>521</v>
      </c>
      <c r="Z111" s="67" t="s">
        <v>521</v>
      </c>
      <c r="AA111" s="67" t="s">
        <v>521</v>
      </c>
      <c r="AB111" s="68" t="s">
        <v>521</v>
      </c>
      <c r="AC111" s="69" t="s">
        <v>521</v>
      </c>
      <c r="AD111" s="67" t="s">
        <v>521</v>
      </c>
      <c r="AE111" s="67" t="s">
        <v>521</v>
      </c>
      <c r="AF111" s="67" t="s">
        <v>521</v>
      </c>
      <c r="AG111" s="67" t="s">
        <v>521</v>
      </c>
      <c r="AH111" s="67" t="s">
        <v>521</v>
      </c>
      <c r="AI111" s="67" t="s">
        <v>521</v>
      </c>
      <c r="AJ111" s="67" t="s">
        <v>521</v>
      </c>
      <c r="AK111" s="67" t="s">
        <v>521</v>
      </c>
      <c r="AL111" s="68" t="s">
        <v>521</v>
      </c>
      <c r="AM111" s="69" t="s">
        <v>521</v>
      </c>
      <c r="AN111" s="67" t="s">
        <v>520</v>
      </c>
      <c r="AO111" s="67" t="s">
        <v>520</v>
      </c>
      <c r="AP111" s="67" t="s">
        <v>520</v>
      </c>
      <c r="AQ111" s="67" t="s">
        <v>520</v>
      </c>
      <c r="AR111" s="67" t="s">
        <v>520</v>
      </c>
      <c r="AS111" s="67" t="s">
        <v>520</v>
      </c>
      <c r="AT111" s="67" t="s">
        <v>520</v>
      </c>
      <c r="AU111" s="67" t="s">
        <v>521</v>
      </c>
      <c r="AV111" s="68" t="s">
        <v>521</v>
      </c>
      <c r="AW111" s="69" t="s">
        <v>521</v>
      </c>
      <c r="AX111" s="67" t="s">
        <v>521</v>
      </c>
      <c r="AY111" s="67" t="s">
        <v>521</v>
      </c>
      <c r="AZ111" s="67" t="s">
        <v>521</v>
      </c>
      <c r="BA111" s="67" t="s">
        <v>521</v>
      </c>
      <c r="BB111" s="67" t="s">
        <v>521</v>
      </c>
      <c r="BC111" s="67" t="s">
        <v>521</v>
      </c>
      <c r="BD111" s="67" t="s">
        <v>521</v>
      </c>
      <c r="BE111" s="67" t="s">
        <v>521</v>
      </c>
      <c r="BF111" s="68" t="s">
        <v>521</v>
      </c>
      <c r="BG111" s="69" t="s">
        <v>521</v>
      </c>
      <c r="BH111" s="67" t="s">
        <v>521</v>
      </c>
      <c r="BI111" s="67" t="s">
        <v>521</v>
      </c>
      <c r="BJ111" s="67" t="s">
        <v>521</v>
      </c>
      <c r="BK111" s="67" t="s">
        <v>521</v>
      </c>
      <c r="BL111" s="67" t="s">
        <v>521</v>
      </c>
      <c r="BM111" s="67" t="s">
        <v>521</v>
      </c>
      <c r="BN111" s="67" t="s">
        <v>521</v>
      </c>
      <c r="BO111" s="67" t="s">
        <v>521</v>
      </c>
      <c r="BP111" s="68" t="s">
        <v>521</v>
      </c>
      <c r="BQ111" s="70" t="s">
        <v>521</v>
      </c>
      <c r="BR111" s="67" t="s">
        <v>521</v>
      </c>
      <c r="BS111" s="67" t="s">
        <v>521</v>
      </c>
      <c r="BT111" s="67" t="s">
        <v>521</v>
      </c>
      <c r="BU111" s="67" t="s">
        <v>521</v>
      </c>
      <c r="BV111" s="67" t="s">
        <v>521</v>
      </c>
      <c r="BW111" s="67" t="s">
        <v>521</v>
      </c>
      <c r="BX111" s="67" t="s">
        <v>521</v>
      </c>
      <c r="BY111" s="67" t="s">
        <v>521</v>
      </c>
      <c r="BZ111" s="68" t="s">
        <v>521</v>
      </c>
      <c r="CA111" s="69" t="s">
        <v>521</v>
      </c>
      <c r="CB111" s="67" t="s">
        <v>521</v>
      </c>
      <c r="CC111" s="67" t="s">
        <v>521</v>
      </c>
      <c r="CD111" s="67" t="s">
        <v>521</v>
      </c>
      <c r="CE111" s="67" t="s">
        <v>521</v>
      </c>
      <c r="CF111" s="67" t="s">
        <v>521</v>
      </c>
      <c r="CG111" s="67" t="s">
        <v>521</v>
      </c>
      <c r="CH111" s="67" t="s">
        <v>521</v>
      </c>
      <c r="CI111" s="67" t="s">
        <v>521</v>
      </c>
      <c r="CJ111" s="68" t="s">
        <v>521</v>
      </c>
      <c r="CK111" s="69" t="s">
        <v>521</v>
      </c>
      <c r="CL111" s="67" t="s">
        <v>521</v>
      </c>
      <c r="CM111" s="67" t="s">
        <v>521</v>
      </c>
      <c r="CN111" s="67" t="s">
        <v>521</v>
      </c>
      <c r="CO111" s="67" t="s">
        <v>521</v>
      </c>
      <c r="CP111" s="67" t="s">
        <v>521</v>
      </c>
      <c r="CQ111" s="67" t="s">
        <v>521</v>
      </c>
      <c r="CR111" s="67" t="s">
        <v>521</v>
      </c>
      <c r="CS111" s="67" t="s">
        <v>521</v>
      </c>
      <c r="CT111" s="68" t="s">
        <v>521</v>
      </c>
      <c r="CU111" s="69" t="s">
        <v>521</v>
      </c>
      <c r="CV111" s="67" t="s">
        <v>521</v>
      </c>
      <c r="CW111" s="67" t="s">
        <v>521</v>
      </c>
      <c r="CX111" s="67" t="s">
        <v>521</v>
      </c>
      <c r="CY111" s="67" t="s">
        <v>521</v>
      </c>
      <c r="CZ111" s="67" t="s">
        <v>521</v>
      </c>
      <c r="DA111" s="67" t="s">
        <v>521</v>
      </c>
      <c r="DB111" s="67" t="s">
        <v>521</v>
      </c>
      <c r="DC111" s="67" t="s">
        <v>521</v>
      </c>
      <c r="DD111" s="68" t="s">
        <v>521</v>
      </c>
      <c r="DE111" s="69" t="s">
        <v>521</v>
      </c>
      <c r="DF111" s="71" t="s">
        <v>521</v>
      </c>
      <c r="DG111" s="67" t="s">
        <v>521</v>
      </c>
      <c r="DH111" s="67" t="s">
        <v>521</v>
      </c>
      <c r="DI111" s="67" t="s">
        <v>521</v>
      </c>
      <c r="DJ111" s="67" t="s">
        <v>521</v>
      </c>
      <c r="DK111" s="67" t="s">
        <v>521</v>
      </c>
      <c r="DL111" s="67" t="s">
        <v>521</v>
      </c>
      <c r="DM111" s="67" t="s">
        <v>521</v>
      </c>
      <c r="DN111" s="68" t="s">
        <v>521</v>
      </c>
      <c r="DO111" s="70" t="s">
        <v>521</v>
      </c>
      <c r="DP111" s="71" t="s">
        <v>521</v>
      </c>
      <c r="DQ111" s="67" t="s">
        <v>521</v>
      </c>
      <c r="DR111" s="67" t="s">
        <v>521</v>
      </c>
      <c r="DS111" s="67" t="s">
        <v>521</v>
      </c>
      <c r="DT111" s="67" t="s">
        <v>521</v>
      </c>
      <c r="DU111" s="67" t="s">
        <v>521</v>
      </c>
      <c r="DV111" s="67" t="s">
        <v>521</v>
      </c>
      <c r="DW111" s="67" t="s">
        <v>521</v>
      </c>
      <c r="DX111" s="72" t="s">
        <v>521</v>
      </c>
      <c r="DY111" s="73" t="s">
        <v>522</v>
      </c>
      <c r="DZ111" s="74">
        <v>2</v>
      </c>
      <c r="EA111" s="74">
        <v>3</v>
      </c>
      <c r="EB111" s="74">
        <v>3</v>
      </c>
      <c r="EC111" s="75">
        <v>4</v>
      </c>
      <c r="ED111" s="76" t="s">
        <v>522</v>
      </c>
      <c r="EE111" s="74">
        <f t="shared" si="189"/>
        <v>2</v>
      </c>
      <c r="EF111" s="74">
        <f t="shared" si="190"/>
        <v>6</v>
      </c>
      <c r="EG111" s="74">
        <f t="shared" si="191"/>
        <v>18</v>
      </c>
      <c r="EH111" s="77">
        <f t="shared" si="192"/>
        <v>72</v>
      </c>
      <c r="EI111" s="73">
        <v>300</v>
      </c>
      <c r="EJ111" s="74">
        <v>450</v>
      </c>
      <c r="EK111" s="74">
        <v>900</v>
      </c>
      <c r="EL111" s="74">
        <v>1500</v>
      </c>
      <c r="EM111" s="75">
        <v>4500</v>
      </c>
      <c r="EN111" s="78">
        <v>1</v>
      </c>
      <c r="EO111" s="79">
        <f t="shared" si="193"/>
        <v>0.75</v>
      </c>
      <c r="EP111" s="79">
        <f t="shared" si="194"/>
        <v>0.5</v>
      </c>
      <c r="EQ111" s="79">
        <f t="shared" si="195"/>
        <v>0.27777777777777773</v>
      </c>
      <c r="ER111" s="80">
        <f t="shared" si="196"/>
        <v>0.20833333333333334</v>
      </c>
      <c r="ES111" s="128" t="s">
        <v>534</v>
      </c>
      <c r="ET111" s="82" t="s">
        <v>808</v>
      </c>
      <c r="EU111" s="83">
        <v>4</v>
      </c>
      <c r="EV111" s="73">
        <v>29</v>
      </c>
      <c r="EW111" s="74">
        <v>20</v>
      </c>
      <c r="EX111" s="74">
        <v>70</v>
      </c>
      <c r="EY111" s="74">
        <v>13</v>
      </c>
      <c r="EZ111" s="74">
        <v>8</v>
      </c>
      <c r="FA111" s="74">
        <v>8</v>
      </c>
      <c r="FB111" s="74">
        <v>55</v>
      </c>
      <c r="FC111" s="74">
        <v>85</v>
      </c>
      <c r="FD111" s="74">
        <f t="shared" si="197"/>
        <v>78</v>
      </c>
      <c r="FE111" s="84">
        <f t="shared" si="198"/>
        <v>155</v>
      </c>
      <c r="FF111" s="73">
        <f>RANK(EV111,$EV$9:$EV$497,0)</f>
        <v>365</v>
      </c>
      <c r="FG111" s="74">
        <f>RANK(EW111,$EW$9:$EW$497,0)</f>
        <v>350</v>
      </c>
      <c r="FH111" s="74">
        <f>RANK(EX111,$EX$9:$EX$497,0)</f>
        <v>83</v>
      </c>
      <c r="FI111" s="74">
        <f>RANK(EY111,$EY$9:$EY$497,0)</f>
        <v>369</v>
      </c>
      <c r="FJ111" s="74">
        <f>RANK(EZ111,$EZ$9:$EZ$497,0)</f>
        <v>362</v>
      </c>
      <c r="FK111" s="74">
        <f>RANK(FA111,$FA$9:$FA$497,0)</f>
        <v>340</v>
      </c>
      <c r="FL111" s="74">
        <f>RANK(FB111,$FB$9:$FB$497,0)</f>
        <v>147</v>
      </c>
      <c r="FM111" s="74">
        <f>RANK(FC111,$FC$9:$FC$497,0)</f>
        <v>36</v>
      </c>
      <c r="FN111" s="74">
        <f>RANK(FD111,$FD$9:$FD$497,0)</f>
        <v>173</v>
      </c>
      <c r="FO111" s="84">
        <f>RANK(FE111,$FE$9:$FE$497,0)</f>
        <v>51</v>
      </c>
      <c r="FP111" s="73">
        <f>COUNTIFS($EV$9:$EV$497,"&gt;"&amp;EV111,$ES$9:$ES$497,ES111)+1</f>
        <v>74</v>
      </c>
      <c r="FQ111" s="74">
        <f>COUNTIFS($EW$9:$EW$497,"&gt;"&amp;EW111,$ES$9:$ES$497,ES111)+1</f>
        <v>57</v>
      </c>
      <c r="FR111" s="74">
        <f>COUNTIFS($EX$9:$EX$497,"&gt;"&amp;EX111,$ES$9:$ES$497,ES111)+1</f>
        <v>39</v>
      </c>
      <c r="FS111" s="74">
        <f>COUNTIFS($EY$9:$EY$497,"&gt;"&amp;EY111,$ES$9:$ES$497,ES111)+1</f>
        <v>72</v>
      </c>
      <c r="FT111" s="74">
        <f>COUNTIFS($EZ$9:$EZ$497,"&gt;"&amp;EZ111,$ES$9:$ES$497,ES111)+1</f>
        <v>53</v>
      </c>
      <c r="FU111" s="74">
        <f>COUNTIFS($FA$9:$FA$497,"&gt;"&amp;FA111,$ES$9:$ES$497,ES111)+1</f>
        <v>52</v>
      </c>
      <c r="FV111" s="74">
        <f>COUNTIFS($FB$9:$FB$497,"&gt;"&amp;FB111,$ES$9:$ES$497,ES111)+1</f>
        <v>45</v>
      </c>
      <c r="FW111" s="74">
        <f>COUNTIFS($FC$9:$FC$497,"&gt;"&amp;FC111,$ES$9:$ES$497,ES111)+1</f>
        <v>9</v>
      </c>
      <c r="FX111" s="74">
        <f>COUNTIFS($FD$9:$FD$497,"&gt;"&amp;FD111,$ES$9:$ES$497,ES111)+1</f>
        <v>42</v>
      </c>
      <c r="FY111" s="84">
        <f>COUNTIFS($FE$9:$FE$497,"&gt;"&amp;FE111,$ES$9:$ES$497,ES111)+1</f>
        <v>22</v>
      </c>
      <c r="FZ111" s="85">
        <f t="shared" si="199"/>
        <v>0.55000000000000004</v>
      </c>
      <c r="GA111" s="86">
        <f t="shared" si="200"/>
        <v>0.38</v>
      </c>
      <c r="GB111" s="86">
        <f t="shared" si="201"/>
        <v>1.32</v>
      </c>
      <c r="GC111" s="86">
        <f t="shared" si="202"/>
        <v>0.25</v>
      </c>
      <c r="GD111" s="86">
        <f t="shared" si="203"/>
        <v>0.15</v>
      </c>
      <c r="GE111" s="86">
        <f t="shared" si="204"/>
        <v>0.15</v>
      </c>
      <c r="GF111" s="86">
        <f t="shared" si="205"/>
        <v>1.04</v>
      </c>
      <c r="GG111" s="86">
        <f t="shared" si="206"/>
        <v>1.6</v>
      </c>
      <c r="GH111" s="86">
        <f t="shared" si="207"/>
        <v>1.47</v>
      </c>
      <c r="GI111" s="87">
        <f t="shared" si="208"/>
        <v>2.92</v>
      </c>
      <c r="GJ111" s="85">
        <f>ROUND(((FZ111-AVERAGE(FZ$9:FZ$497))/STDEVP(FZ$9:FZ$497)*10+50),2)</f>
        <v>33.78</v>
      </c>
      <c r="GK111" s="86">
        <f>ROUND(((GA111-AVERAGE(GA$9:GA$497))/STDEVP(GA$9:GA$497)*10+50),2)</f>
        <v>40.72</v>
      </c>
      <c r="GL111" s="86">
        <f>ROUND(((GB111-AVERAGE(GB$9:GB$497))/STDEVP(GB$9:GB$497)*10+50),2)</f>
        <v>77.69</v>
      </c>
      <c r="GM111" s="86">
        <f>ROUND(((GC111-AVERAGE(GC$9:GC$497))/STDEVP(GC$9:GC$497)*10+50),2)</f>
        <v>36.159999999999997</v>
      </c>
      <c r="GN111" s="86">
        <f>ROUND(((GD111-AVERAGE(GD$9:GD$497))/STDEVP(GD$9:GD$497)*10+50),2)</f>
        <v>41.7</v>
      </c>
      <c r="GO111" s="86">
        <f>ROUND(((GE111-AVERAGE(GE$9:GE$497))/STDEVP(GE$9:GE$497)*10+50),2)</f>
        <v>42.8</v>
      </c>
      <c r="GP111" s="86">
        <f>ROUND(((GF111-AVERAGE(GF$9:GF$497))/STDEVP(GF$9:GF$497)*10+50),2)</f>
        <v>62.76</v>
      </c>
      <c r="GQ111" s="86">
        <f>ROUND(((GG111-AVERAGE(GG$9:GG$497))/STDEVP(GG$9:GG$497)*10+50),2)</f>
        <v>80.31</v>
      </c>
      <c r="GR111" s="86">
        <f>ROUND(((GH111-AVERAGE(GH$9:GH$497))/STDEVP(GH$9:GH$497)*10+50),2)</f>
        <v>68.06</v>
      </c>
      <c r="GS111" s="87">
        <f>ROUND(((GI111-AVERAGE(GI$9:GI$497))/STDEVP(GI$9:GI$497)*10+50),2)</f>
        <v>85.82</v>
      </c>
      <c r="GT111" s="73">
        <f>RANK(GJ111,$GJ$9:$GJ$497,0)</f>
        <v>416</v>
      </c>
      <c r="GU111" s="74">
        <f>RANK(GK111,$GK$9:$GK$497,0)</f>
        <v>354</v>
      </c>
      <c r="GV111" s="74">
        <f>RANK(GL111,$GL$9:$GL$497,0)</f>
        <v>3</v>
      </c>
      <c r="GW111" s="74">
        <f>RANK(GM111,$GM$9:$GM$497,0)</f>
        <v>421</v>
      </c>
      <c r="GX111" s="74">
        <f>RANK(GN111,$GN$9:$GN$497,0)</f>
        <v>367</v>
      </c>
      <c r="GY111" s="74">
        <f>RANK(GO111,$GO$9:$GO$497,0)</f>
        <v>340</v>
      </c>
      <c r="GZ111" s="74">
        <f>RANK(GP111,$GP$9:$GP$497,0)</f>
        <v>38</v>
      </c>
      <c r="HA111" s="74">
        <f>RANK(GQ111,$GQ$9:$GQ$497,0)</f>
        <v>3</v>
      </c>
      <c r="HB111" s="74">
        <f>RANK(GR111,$GR$9:$GR$497,0)</f>
        <v>23</v>
      </c>
      <c r="HC111" s="84">
        <f>RANK(GS111,$GS$9:$GS$497,0)</f>
        <v>3</v>
      </c>
      <c r="HD111" s="85">
        <f>ROUND(AVERAGEIF($ES$9:$ES$497,$ES111,$FZ$9:$FZ$497),2)</f>
        <v>0.95</v>
      </c>
      <c r="HE111" s="86">
        <f>ROUND(AVERAGEIF($ES$9:$ES$497,$ES111,$GA$9:$GA$497),2)</f>
        <v>0.38</v>
      </c>
      <c r="HF111" s="86">
        <f>ROUND(AVERAGEIF($ES$9:$ES$497,$ES111,$GB$9:$GB$497),2)</f>
        <v>0.82</v>
      </c>
      <c r="HG111" s="86">
        <f>ROUND(AVERAGEIF($ES$9:$ES$497,$ES111,$GC$9:$GC$497),2)</f>
        <v>0.44</v>
      </c>
      <c r="HH111" s="86">
        <f>ROUND(AVERAGEIF($ES$9:$ES$497,$ES111,$GD$9:$GD$497),2)</f>
        <v>0.15</v>
      </c>
      <c r="HI111" s="86">
        <f>ROUND(AVERAGEIF($ES$9:$ES$497,$ES111,$GE$9:$GE$497),2)</f>
        <v>0.14000000000000001</v>
      </c>
      <c r="HJ111" s="86">
        <f>ROUND(AVERAGEIF($ES$9:$ES$497,$ES111,$GF$9:$GF$497),2)</f>
        <v>0.74</v>
      </c>
      <c r="HK111" s="86">
        <f>ROUND(AVERAGEIF($ES$9:$ES$497,$ES111,$GG$9:$GG$497),2)</f>
        <v>0.85</v>
      </c>
      <c r="HL111" s="86">
        <f>ROUND(AVERAGEIF($ES$9:$ES$497,$ES111,$GH$9:$GH$497),2)</f>
        <v>0.97</v>
      </c>
      <c r="HM111" s="87">
        <f>ROUND(AVERAGEIF($ES$9:$ES$497,$ES111,$GI$9:$GI$497),2)</f>
        <v>1.67</v>
      </c>
      <c r="HN111" s="88">
        <f t="shared" si="209"/>
        <v>-0.39999999999999991</v>
      </c>
      <c r="HO111" s="89">
        <f t="shared" si="210"/>
        <v>0</v>
      </c>
      <c r="HP111" s="89">
        <f t="shared" si="211"/>
        <v>0.50000000000000011</v>
      </c>
      <c r="HQ111" s="89">
        <f t="shared" si="212"/>
        <v>-0.19</v>
      </c>
      <c r="HR111" s="89">
        <f t="shared" si="213"/>
        <v>0</v>
      </c>
      <c r="HS111" s="89">
        <f t="shared" si="214"/>
        <v>9.9999999999999811E-3</v>
      </c>
      <c r="HT111" s="89">
        <f t="shared" si="215"/>
        <v>0.30000000000000004</v>
      </c>
      <c r="HU111" s="89">
        <f t="shared" si="216"/>
        <v>0.75000000000000011</v>
      </c>
      <c r="HV111" s="89">
        <f t="shared" si="217"/>
        <v>0.5</v>
      </c>
      <c r="HW111" s="90">
        <f t="shared" si="218"/>
        <v>1.25</v>
      </c>
      <c r="HX111" s="73">
        <f>COUNTIFS($FZ$9:$FZ$497,"&gt;"&amp;FZ111,$ES$9:$ES$497,$ES111)+1</f>
        <v>80</v>
      </c>
      <c r="HY111" s="74">
        <f>COUNTIFS($GA$9:$GA$497,"&gt;"&amp;GA111,$ES$9:$ES$497,$ES111)+1</f>
        <v>37</v>
      </c>
      <c r="HZ111" s="74">
        <f>COUNTIFS($GB$9:$GB$497,"&gt;"&amp;GB111,$ES$9:$ES$497,$ES111)+1</f>
        <v>2</v>
      </c>
      <c r="IA111" s="74">
        <f>COUNTIFS($GC$9:$GC$497,"&gt;"&amp;GC111,$ES$9:$ES$497,$ES111)+1</f>
        <v>82</v>
      </c>
      <c r="IB111" s="74">
        <f>COUNTIFS($GD$9:$GD$497,"&gt;"&amp;GD111,$ES$9:$ES$497,$ES111)+1</f>
        <v>24</v>
      </c>
      <c r="IC111" s="74">
        <f>COUNTIFS($GE$9:$GE$497,"&gt;"&amp;GE111,$ES$9:$ES$497,$ES111)+1</f>
        <v>24</v>
      </c>
      <c r="ID111" s="74">
        <f>COUNTIFS($GF$9:$GF$497,"&gt;"&amp;GF111,$ES$9:$ES$497,$ES111)+1</f>
        <v>4</v>
      </c>
      <c r="IE111" s="74">
        <f>COUNTIFS($GG$9:$GG$497,"&gt;"&amp;GG111,$ES$9:$ES$497,$ES111)+1</f>
        <v>3</v>
      </c>
      <c r="IF111" s="74">
        <f>COUNTIFS($GH$9:$GH$497,"&gt;"&amp;GH111,$ES$9:$ES$497,$ES111)+1</f>
        <v>2</v>
      </c>
      <c r="IG111" s="84">
        <f>COUNTIFS($GI$9:$GI$497,"&gt;"&amp;GI111,$ES$9:$ES$497,$ES111)+1</f>
        <v>3</v>
      </c>
      <c r="IH111" s="91">
        <v>7.0000000000000007E-2</v>
      </c>
      <c r="II111" s="79"/>
      <c r="IJ111" s="79"/>
      <c r="IK111" s="79"/>
      <c r="IL111" s="79"/>
      <c r="IM111" s="92"/>
      <c r="IN111" s="93"/>
      <c r="IO111" s="94"/>
      <c r="IP111" s="95"/>
      <c r="IQ111" s="79"/>
      <c r="IR111" s="79"/>
      <c r="IS111" s="79"/>
      <c r="IT111" s="79"/>
      <c r="IU111" s="79"/>
      <c r="IV111" s="79"/>
      <c r="IW111" s="96"/>
      <c r="IX111" s="93"/>
      <c r="IY111" s="79"/>
      <c r="IZ111" s="79"/>
      <c r="JA111" s="79"/>
      <c r="JB111" s="79"/>
      <c r="JC111" s="79"/>
      <c r="JD111" s="79"/>
      <c r="JE111" s="97"/>
      <c r="JF111" s="95"/>
      <c r="JG111" s="79"/>
      <c r="JH111" s="79"/>
      <c r="JI111" s="79"/>
      <c r="JJ111" s="79"/>
      <c r="JK111" s="79"/>
      <c r="JL111" s="79"/>
      <c r="JM111" s="96"/>
      <c r="JN111" s="93"/>
      <c r="JO111" s="79"/>
      <c r="JP111" s="79"/>
      <c r="JQ111" s="79"/>
      <c r="JR111" s="79"/>
      <c r="JS111" s="79"/>
      <c r="JT111" s="79"/>
      <c r="JU111" s="79"/>
      <c r="JV111" s="79"/>
      <c r="JW111" s="79"/>
      <c r="JX111" s="79"/>
      <c r="JY111" s="79"/>
      <c r="JZ111" s="97"/>
      <c r="KA111" s="93"/>
      <c r="KB111" s="79"/>
      <c r="KC111" s="79"/>
      <c r="KD111" s="79"/>
      <c r="KE111" s="97"/>
      <c r="KF111" s="95"/>
      <c r="KG111" s="79"/>
      <c r="KH111" s="79"/>
      <c r="KI111" s="79"/>
      <c r="KJ111" s="79"/>
      <c r="KK111" s="98"/>
      <c r="KL111" s="79"/>
      <c r="KM111" s="79"/>
      <c r="KN111" s="79"/>
      <c r="KO111" s="79"/>
      <c r="KP111" s="79"/>
      <c r="KQ111" s="79"/>
      <c r="KR111" s="79"/>
      <c r="KS111" s="96"/>
      <c r="KT111" s="96"/>
      <c r="KU111" s="96"/>
      <c r="KV111" s="96"/>
      <c r="KW111" s="93"/>
      <c r="KX111" s="79"/>
      <c r="KY111" s="79"/>
      <c r="KZ111" s="79"/>
      <c r="LA111" s="79"/>
      <c r="LB111" s="79"/>
      <c r="LC111" s="96"/>
      <c r="LD111" s="93"/>
      <c r="LE111" s="94"/>
      <c r="LF111" s="99"/>
      <c r="LG111" s="75"/>
      <c r="LH111" s="93"/>
      <c r="LI111" s="79"/>
      <c r="LJ111" s="74"/>
      <c r="LK111" s="74"/>
      <c r="LL111" s="74"/>
      <c r="LM111" s="100"/>
      <c r="LN111" s="95"/>
      <c r="LO111" s="79"/>
      <c r="LP111" s="79"/>
      <c r="LQ111" s="79"/>
      <c r="LR111" s="96"/>
      <c r="LS111" s="93"/>
      <c r="LT111" s="79">
        <v>0.05</v>
      </c>
      <c r="LU111" s="79"/>
      <c r="LV111" s="79"/>
      <c r="LW111" s="79"/>
      <c r="LX111" s="79"/>
      <c r="LY111" s="79"/>
      <c r="LZ111" s="79"/>
      <c r="MA111" s="97"/>
      <c r="MB111" s="95"/>
      <c r="MC111" s="79"/>
      <c r="MD111" s="79"/>
      <c r="ME111" s="79"/>
      <c r="MF111" s="79"/>
      <c r="MG111" s="79"/>
      <c r="MH111" s="79"/>
      <c r="MI111" s="79"/>
      <c r="MJ111" s="79"/>
      <c r="MK111" s="79"/>
      <c r="ML111" s="79"/>
      <c r="MM111" s="79"/>
      <c r="MN111" s="98"/>
      <c r="MO111" s="98"/>
      <c r="MP111" s="96"/>
      <c r="MQ111" s="93"/>
      <c r="MR111" s="79"/>
      <c r="MS111" s="79"/>
      <c r="MT111" s="79"/>
      <c r="MU111" s="79"/>
      <c r="MV111" s="98"/>
      <c r="MW111" s="79"/>
      <c r="MX111" s="79"/>
      <c r="MY111" s="79"/>
      <c r="MZ111" s="79"/>
      <c r="NA111" s="79"/>
      <c r="NB111" s="79"/>
      <c r="NC111" s="79"/>
      <c r="ND111" s="96"/>
      <c r="NE111" s="96"/>
      <c r="NF111" s="96"/>
      <c r="NG111" s="96"/>
      <c r="NH111" s="93"/>
      <c r="NI111" s="79"/>
      <c r="NJ111" s="79"/>
      <c r="NK111" s="79"/>
      <c r="NL111" s="79"/>
      <c r="NM111" s="79"/>
      <c r="NN111" s="94"/>
      <c r="NO111" s="93"/>
      <c r="NP111" s="80"/>
      <c r="NQ111" s="124" t="s">
        <v>806</v>
      </c>
      <c r="NR111" s="102" t="s">
        <v>811</v>
      </c>
      <c r="NS111" s="102"/>
      <c r="NT111" s="102" t="s">
        <v>593</v>
      </c>
      <c r="NU111" s="102"/>
      <c r="NV111" s="104">
        <v>43720</v>
      </c>
      <c r="NW111" s="102" t="s">
        <v>525</v>
      </c>
      <c r="NX111" s="133" t="s">
        <v>812</v>
      </c>
      <c r="NY111" s="129" t="s">
        <v>813</v>
      </c>
      <c r="NZ111" s="133" t="s">
        <v>812</v>
      </c>
      <c r="OA111" s="134"/>
      <c r="OB111" s="134"/>
      <c r="OC111" s="134"/>
      <c r="OD111" s="108">
        <f t="shared" si="219"/>
        <v>72</v>
      </c>
      <c r="OE111" s="109">
        <v>5</v>
      </c>
      <c r="OF111" s="110">
        <f t="shared" si="220"/>
        <v>300</v>
      </c>
      <c r="OG111" s="109">
        <v>3</v>
      </c>
      <c r="OH111" s="111">
        <f>ROUND(AVERAGEIF($ES$9:$ES$497,$ES111,EV$9:EV$497),0)</f>
        <v>70</v>
      </c>
      <c r="OI111" s="112">
        <f>ROUND(AVERAGEIF($ES$9:$ES$497,$ES111,EW$9:EW$497),0)</f>
        <v>29</v>
      </c>
      <c r="OJ111" s="112">
        <f>ROUND(AVERAGEIF($ES$9:$ES$497,$ES111,EX$9:EX$497),0)</f>
        <v>62</v>
      </c>
      <c r="OK111" s="112">
        <f>ROUND(AVERAGEIF($ES$9:$ES$497,$ES111,EY$9:EY$497),0)</f>
        <v>34</v>
      </c>
      <c r="OL111" s="112">
        <f>ROUND(AVERAGEIF($ES$9:$ES$497,$ES111,EZ$9:EZ$497),0)</f>
        <v>10</v>
      </c>
      <c r="OM111" s="112">
        <f>ROUND(AVERAGEIF($ES$9:$ES$497,$ES111,FA$9:FA$497),0)</f>
        <v>10</v>
      </c>
      <c r="ON111" s="112">
        <f>ROUND(AVERAGEIF($ES$9:$ES$497,$ES111,FB$9:FB$497),0)</f>
        <v>53</v>
      </c>
      <c r="OO111" s="112">
        <f>ROUND(AVERAGEIF($ES$9:$ES$497,$ES111,FC$9:FC$497),0)</f>
        <v>56</v>
      </c>
      <c r="OP111" s="112">
        <f>ROUND(AVERAGEIF($ES$9:$ES$497,$ES111,FD$9:FD$497),0)</f>
        <v>72</v>
      </c>
      <c r="OQ111" s="113">
        <f>ROUND(AVERAGEIF($ES$9:$ES$497,$ES111,FE$9:FE$497),0)</f>
        <v>118</v>
      </c>
      <c r="OR111" s="114">
        <f>ROUND(EV111/MAX(EV$9:EV$497)*100,0)</f>
        <v>16</v>
      </c>
      <c r="OS111" s="115">
        <f>ROUND(EW111/MAX(EW$9:EW$497)*100,0)</f>
        <v>16</v>
      </c>
      <c r="OT111" s="115">
        <f>ROUND(EX111/MAX(EX$9:EX$497)*100,0)</f>
        <v>58</v>
      </c>
      <c r="OU111" s="115">
        <f>ROUND(EY111/MAX(EY$9:EY$497)*100,0)</f>
        <v>9</v>
      </c>
      <c r="OV111" s="115">
        <f>ROUND(EZ111/MAX(EZ$9:EZ$497)*100,0)</f>
        <v>6</v>
      </c>
      <c r="OW111" s="115">
        <f>ROUND(FA111/MAX(FA$9:FA$497)*100,0)</f>
        <v>7</v>
      </c>
      <c r="OX111" s="115">
        <f>ROUND(FB111/MAX(FB$9:FB$497)*100,0)</f>
        <v>41</v>
      </c>
      <c r="OY111" s="116">
        <f>ROUND(FC111/MAX(FC$9:FC$497)*100,0)</f>
        <v>59</v>
      </c>
      <c r="OZ111" s="115">
        <f>ROUND(FD111/MAX(FD$9:FD$497)*100,0)</f>
        <v>53</v>
      </c>
      <c r="PA111" s="117">
        <f>ROUND(FE111/MAX(FE$9:FE$497)*100,0)</f>
        <v>63</v>
      </c>
      <c r="PB111" s="118">
        <f t="shared" si="221"/>
        <v>388</v>
      </c>
      <c r="PC111" s="115">
        <f t="shared" si="222"/>
        <v>232</v>
      </c>
      <c r="PD111" s="115">
        <f t="shared" si="223"/>
        <v>406</v>
      </c>
      <c r="PE111" s="115">
        <f t="shared" si="224"/>
        <v>506</v>
      </c>
      <c r="PF111" s="115">
        <f t="shared" si="225"/>
        <v>162</v>
      </c>
      <c r="PG111" s="119">
        <f t="shared" si="226"/>
        <v>144</v>
      </c>
      <c r="PH111" s="118">
        <f>ROUND(PB111/MAX(PB$9:PB$497)*100,0)</f>
        <v>46</v>
      </c>
      <c r="PI111" s="115">
        <f>ROUND(PC111/MAX(PC$9:PC$497)*100,0)</f>
        <v>28</v>
      </c>
      <c r="PJ111" s="115">
        <f>ROUND(PD111/MAX(PD$9:PD$497)*100,0)</f>
        <v>43</v>
      </c>
      <c r="PK111" s="115">
        <f>ROUND(PE111/MAX(PE$9:PE$497)*100,0)</f>
        <v>50</v>
      </c>
      <c r="PL111" s="115">
        <f>ROUND(PF111/MAX(PF$9:PF$497)*100,0)</f>
        <v>23</v>
      </c>
      <c r="PM111" s="119">
        <f>ROUND(PG111/MAX(PG$9:PG$497)*100,0)</f>
        <v>21</v>
      </c>
      <c r="PN111" s="118">
        <f>RANK(PH111,PH$9:PH$497,0)</f>
        <v>206</v>
      </c>
      <c r="PO111" s="115">
        <f>RANK(PI111,PI$9:PI$497,0)</f>
        <v>299</v>
      </c>
      <c r="PP111" s="115">
        <f>RANK(PJ111,PJ$9:PJ$497,0)</f>
        <v>246</v>
      </c>
      <c r="PQ111" s="115">
        <f>RANK(PK111,PK$9:PK$497,0)</f>
        <v>168</v>
      </c>
      <c r="PR111" s="115">
        <f>RANK(PL111,PL$9:PL$497,0)</f>
        <v>358</v>
      </c>
      <c r="PS111" s="119">
        <f>RANK(PM111,PM$9:PM$497,0)</f>
        <v>355</v>
      </c>
      <c r="PT111" s="120">
        <f>ROUND(FZ111/MAX(FZ$9:FZ$497)*100,0)</f>
        <v>30</v>
      </c>
      <c r="PU111" s="115">
        <f>ROUND(GA111/MAX(GA$9:GA$497)*100,0)</f>
        <v>21</v>
      </c>
      <c r="PV111" s="115">
        <f>ROUND(GB111/MAX(GB$9:GB$497)*100,0)</f>
        <v>96</v>
      </c>
      <c r="PW111" s="115">
        <f>ROUND(GC111/MAX(GC$9:GC$497)*100,0)</f>
        <v>20</v>
      </c>
      <c r="PX111" s="115">
        <f>ROUND(GD111/MAX(GD$9:GD$497)*100,0)</f>
        <v>8</v>
      </c>
      <c r="PY111" s="115">
        <f>ROUND(GE111/MAX(GE$9:GE$497)*100,0)</f>
        <v>9</v>
      </c>
      <c r="PZ111" s="115">
        <f>ROUND(GF111/MAX(GF$9:GF$497)*100,0)</f>
        <v>49</v>
      </c>
      <c r="QA111" s="116">
        <f>ROUND(GG111/MAX(GG$9:GG$497)*100,0)</f>
        <v>87</v>
      </c>
      <c r="QB111" s="115">
        <f>ROUND(GH111/MAX(GH$9:GH$497)*100,0)</f>
        <v>65</v>
      </c>
      <c r="QC111" s="121">
        <f>ROUND(GI111/MAX(GI$9:GI$497)*100,0)</f>
        <v>93</v>
      </c>
      <c r="QD111" s="120">
        <f>ROUND(AVERAGEIF($ES$9:$ES$497,$ES111,PT$9:PT$497),0)</f>
        <v>52</v>
      </c>
      <c r="QE111" s="120">
        <f>ROUND(AVERAGEIF($ES$9:$ES$497,$ES111,PU$9:PU$497),0)</f>
        <v>21</v>
      </c>
      <c r="QF111" s="120">
        <f>ROUND(AVERAGEIF($ES$9:$ES$497,$ES111,PV$9:PV$497),0)</f>
        <v>60</v>
      </c>
      <c r="QG111" s="120">
        <f>ROUND(AVERAGEIF($ES$9:$ES$497,$ES111,PW$9:PW$497),0)</f>
        <v>35</v>
      </c>
      <c r="QH111" s="120">
        <f>ROUND(AVERAGEIF($ES$9:$ES$497,$ES111,PX$9:PX$497),0)</f>
        <v>8</v>
      </c>
      <c r="QI111" s="120">
        <f>ROUND(AVERAGEIF($ES$9:$ES$497,$ES111,PY$9:PY$497),0)</f>
        <v>9</v>
      </c>
      <c r="QJ111" s="120">
        <f>ROUND(AVERAGEIF($ES$9:$ES$497,$ES111,PZ$9:PZ$497),0)</f>
        <v>35</v>
      </c>
      <c r="QK111" s="120">
        <f>ROUND(AVERAGEIF($ES$9:$ES$497,$ES111,QA$9:QA$497),0)</f>
        <v>46</v>
      </c>
      <c r="QL111" s="120">
        <f>ROUND(AVERAGEIF($ES$9:$ES$497,$ES111,QB$9:QB$497),0)</f>
        <v>43</v>
      </c>
      <c r="QM111" s="120">
        <f>ROUND(AVERAGEIF($ES$9:$ES$497,$ES111,QC$9:QC$497),0)</f>
        <v>53</v>
      </c>
      <c r="QN111" s="114">
        <f t="shared" si="183"/>
        <v>691</v>
      </c>
      <c r="QO111" s="115">
        <f t="shared" si="184"/>
        <v>339</v>
      </c>
      <c r="QP111" s="115">
        <f t="shared" si="185"/>
        <v>723</v>
      </c>
      <c r="QQ111" s="115">
        <f t="shared" si="186"/>
        <v>952</v>
      </c>
      <c r="QR111" s="115">
        <f t="shared" si="187"/>
        <v>309</v>
      </c>
      <c r="QS111" s="119">
        <f t="shared" si="188"/>
        <v>227</v>
      </c>
      <c r="QT111" s="114">
        <f>ROUND((QN111-MIN(QN$9:QN$497))/(MAX(QN$9:QN$497)-MIN(QN$9:QN$497))*100,0)</f>
        <v>72</v>
      </c>
      <c r="QU111" s="115">
        <f>ROUND((QO111-MIN(QO$9:QO$497))/(MAX(QO$9:QO$497)-MIN(QO$9:QO$497))*100,0)</f>
        <v>19</v>
      </c>
      <c r="QV111" s="115">
        <f>ROUND((QP111-MIN(QP$9:QP$497))/(MAX(QP$9:QP$497)-MIN(QP$9:QP$497))*100,0)</f>
        <v>54</v>
      </c>
      <c r="QW111" s="115">
        <f>ROUND((QQ111-MIN(QQ$9:QQ$497))/(MAX(QQ$9:QQ$497)-MIN(QQ$9:QQ$497))*100,0)</f>
        <v>84</v>
      </c>
      <c r="QX111" s="115">
        <f>ROUND((QR111-MIN(QR$9:QR$497))/(MAX(QR$9:QR$497)-MIN(QR$9:QR$497))*100,0)</f>
        <v>11</v>
      </c>
      <c r="QY111" s="115">
        <f>ROUND((QS111-MIN(QS$9:QS$497))/(MAX(QS$9:QS$497)-MIN(QS$9:QS$497))*100,0)</f>
        <v>12</v>
      </c>
      <c r="QZ111" s="114">
        <f>RANK(QN111,QN$9:QN$497,0)</f>
        <v>11</v>
      </c>
      <c r="RA111" s="115">
        <f>RANK(QO111,QO$9:QO$497,0)</f>
        <v>292</v>
      </c>
      <c r="RB111" s="115">
        <f>RANK(QP111,QP$9:QP$497,0)</f>
        <v>46</v>
      </c>
      <c r="RC111" s="115">
        <f>RANK(QQ111,QQ$9:QQ$497,0)</f>
        <v>6</v>
      </c>
      <c r="RD111" s="115">
        <f>RANK(QR111,QR$9:QR$497,0)</f>
        <v>424</v>
      </c>
      <c r="RE111" s="115">
        <f>RANK(QS111,QS$9:QS$497,0)</f>
        <v>413</v>
      </c>
      <c r="RF111" s="122"/>
      <c r="RG111" s="115">
        <f>($RH$3*(IH111+IJ111)*100*100/MAX(EX$9:EX$497)*$RO$3) +($RH$3*(II111+IJ111)*100*100/MAX(EX$9:EX$497)*$RO$4) + ($RH$3*IK111*100*100/MAX(EX$9:EX$497)*0.098)</f>
        <v>18.754166666666666</v>
      </c>
      <c r="RH111" s="115">
        <f>($RH$4*IL111*100*100/MAX(EZ$9:EZ$497))*$RQ$3</f>
        <v>0</v>
      </c>
      <c r="RI111" s="115">
        <f>($RH$3*IM111*100*100/MAX(EY$9:EY$497))*$RQ$4</f>
        <v>0</v>
      </c>
      <c r="RJ111" s="115">
        <f>($RH$3*IN111*100*100/MAX(EX$9:EX$497))</f>
        <v>0</v>
      </c>
      <c r="RK111" s="115">
        <f>($RH$4*IO111*100*100/MAX(EZ$9:EZ$497))*$RQ$3</f>
        <v>0</v>
      </c>
      <c r="RL111" s="115">
        <f>(($RL$4*IP111*100*((100/MAX(EX$9:EX$497)+100/MAX(EZ$9:EZ$497))/2))+($RL$4*IQ111*100*((100/MAX(EX$9:EX$497)+100/MAX(EZ$9:EZ$497))/2))+($RL$4*IR111*100*((100/MAX(EX$9:EX$497)+100/MAX(EZ$9:EZ$497))/2))+($RL$4*IS111*100*((100/MAX(EX$9:EX$497)+100/MAX(EZ$9:EZ$497))/2))+($RL$4*IT111*100*((100/MAX(EX$9:EX$497)+100/MAX(EZ$9:EZ$497))/2))+($RL$4*IU111*100*((100/MAX(EX$9:EX$497)+100/MAX(EZ$9:EZ$497))/2))+($RL$4*IV111*100*((100/MAX(EX$9:EX$497)+100/MAX(EZ$9:EZ$497))/2))+($RL$4*IW111*100*((100/MAX(EX$9:EX$497)+100/MAX(EZ$9:EZ$497))/2)))*$RS$3</f>
        <v>0</v>
      </c>
      <c r="RM111" s="115">
        <f>(($RH$3*IX111*100*100/MAX(EX$9:EX$497))+($RH$3*IY111*100*100/MAX(EX$9:EX$497))+($RH$3*IZ111*100*100/MAX(EX$9:EX$497))+($RH$3*JA111*100*100/MAX(EX$9:EX$497))+($RH$3*JB111*100*100/MAX(EX$9:EX$497))+($RH$3*JC111*100*100/MAX(EX$9:EX$497))+($RH$3*JD111*100*100/MAX(EX$9:EX$497))+($RH$3*JE111*100*100/MAX(EX$9:EX$497)))*$RS$4</f>
        <v>0</v>
      </c>
      <c r="RN111" s="115">
        <f>(($RH$4*JF111*100*100/MAX(EZ$9:EZ$497)) + ($RH$4*JG111*100*100/MAX(EZ$9:EZ$497)) + ($RH$4*JH111*100*100/MAX(EZ$9:EZ$497)) + ($RH$4*JI111*100*100/MAX(EZ$9:EZ$497)) + ($RH$4*JJ111*100*100/MAX(EZ$9:EZ$497)) + ($RH$4*JK111*100*100/MAX(EZ$9:EZ$497)) + ($RH$4*JL111*100*100/MAX(EZ$9:EZ$497)) + ($RH$4*JM111*100*100/MAX(EZ$9:EZ$497)))*$RU$3</f>
        <v>0</v>
      </c>
      <c r="RO111" s="115">
        <f>(($RL$4*JN111*100*((100/MAX(EX$9:EX$497)+100/MAX(EZ$9:EZ$497))/2))+($RL$4*JO111*100*((100/MAX(EX$9:EX$497)+100/MAX(EZ$9:EZ$497))/2))+($RL$4*JP111*100*((100/MAX(EX$9:EX$497)+100/MAX(EZ$9:EZ$497))/2))+($RL$4*JQ111*100*((100/MAX(EX$9:EX$497)+100/MAX(EZ$9:EZ$497))/2))+($RL$4*JR111*100*((100/MAX(EX$9:EX$497)+100/MAX(EZ$9:EZ$497))/2))+($RL$4*JS111*100*((100/MAX(EX$9:EX$497)+100/MAX(EZ$9:EZ$497))/2))+($RL$4*JT111*100*((100/MAX(EX$9:EX$497)+100/MAX(EZ$9:EZ$497))/2))+($RL$4*JU111*100*((100/MAX(EX$9:EX$497)+100/MAX(EZ$9:EZ$497))/2))+($RL$4*JV111*100*((100/MAX(EX$9:EX$497)+100/MAX(EZ$9:EZ$497))/2))+($RL$4*JW111*100*((100/MAX(EX$9:EX$497)+100/MAX(EZ$9:EZ$497))/2))+($RL$4*JX111*100*((100/MAX(EX$9:EX$497)+100/MAX(EZ$9:EZ$497))/2))+($RL$4*JY111*100*((100/MAX(EX$9:EX$497)+100/MAX(EZ$9:EZ$497))/2))+($RL$4*JZ111*100*((100/MAX(EX$9:EX$497)+100/MAX(EZ$9:EZ$497))/2)))*$RW$3/2</f>
        <v>0</v>
      </c>
      <c r="RP111" s="119">
        <f>($RJ$3*KA111*100*100/MAX(FA$9:FA$497)) + ($RJ$3*KB111*100*100/MAX(FA$9:FA$497)/2) + ($RJ$3*KC111*100*100/MAX(FA$9:FA$497)/2) + ($RJ$3*KD111*100*100/MAX(FA$9:FA$497)/4) + ($RJ$3*KE111*100*100/MAX(FA$9:FA$497)/4)</f>
        <v>0</v>
      </c>
      <c r="RQ111" s="118">
        <f>($RL$4*KF111*100*((100/MAX(EX$9:EX$497)+100/MAX(EZ$9:EZ$497)))) * ($RO$3/2) + (($RL$4*KG111*100*((100/MAX(EX$9:EX$497)+100/MAX(EZ$9:EZ$497))))+($RL$4*KH111*100*((100/MAX(EX$9:EX$497)+100/MAX(EZ$9:EZ$497))))+($RL$4*KI111*100*((100/MAX(EX$9:EX$497)+100/MAX(EZ$9:EZ$497))))+($RL$4*KJ111*100*((100/MAX(EX$9:EX$497)+100/MAX(EZ$9:EZ$497))))+($RL$4*KK111*100*((100/MAX(EX$9:EX$497)+100/MAX(EZ$9:EZ$497))))+($RL$4*KL111*100*((100/MAX(EX$9:EX$497)+100/MAX(EZ$9:EZ$497))))+($RL$4*KM111*100*((100/MAX(EX$9:EX$497)+100/MAX(EZ$9:EZ$497))))+($RL$4*KN111*100*((100/MAX(EX$9:EX$497)+100/MAX(EZ$9:EZ$497))))+($RL$4*KO111*100*((100/MAX(EX$9:EX$497)+100/MAX(EZ$9:EZ$497))))+($RL$4*KP111*100*((100/MAX(EX$9:EX$497)+100/MAX(EZ$9:EZ$497))))+($RL$4*KQ111*100*((100/MAX(EX$9:EX$497)+100/MAX(EZ$9:EZ$497))))+($RL$4*KR111*100*((100/MAX(EX$9:EX$497)+100/MAX(EZ$9:EZ$497))))+($RL$4*KS111*100*((100/MAX(EX$9:EX$497)+100/MAX(EZ$9:EZ$497))))+($RL$4*KV111*100*((100/MAX(EX$9:EX$497)+100/MAX(EZ$9:EZ$497))))) * (($RO$3+$RO$4)/6)</f>
        <v>0</v>
      </c>
      <c r="RR111" s="115">
        <f>(($RL$4*KW111*100*((100/MAX(EX$9:EX$497)+100/MAX(EZ$9:EZ$497))))) * ($RO$3/2) + (($RL$4*KX111*100*((100/MAX(EX$9:EX$497)+100/MAX(EZ$9:EZ$497))))+($RL$4*KY111*100*((100/MAX(EX$9:EX$497)+100/MAX(EZ$9:EZ$497))))+($RL$4*KZ111*100*((100/MAX(EX$9:EX$497)+100/MAX(EZ$9:EZ$497))))+($RL$4*LA111*100*((100/MAX(EX$9:EX$497)+100/MAX(EZ$9:EZ$497))))+($RL$4*LB111*100*((100/MAX(EX$9:EX$497)+100/MAX(EZ$9:EZ$497))))+($RL$4*LC111*100*((100/MAX(EX$9:EX$497)+100/MAX(EZ$9:EZ$497))))) * (($RO$3+$RO$4)/6)</f>
        <v>0</v>
      </c>
      <c r="RS111" s="119">
        <f>(($RL$4*LD111*100*((100/MAX(EX$9:EX$497)+100/MAX(EZ$9:EZ$497))))+($RL$4*LE111*100*((100/MAX(EX$9:EX$497)+100/MAX(EZ$9:EZ$497))))) * (($RO$3+$RO$4)/6)</f>
        <v>0</v>
      </c>
      <c r="RT111" s="118">
        <f>($RJ$4*LH111*100*(100/MAX(EV$9:EV$497)))+($RJ$4*LI111*100*(100/MAX(EV$9:EV$497)))</f>
        <v>0</v>
      </c>
      <c r="RU111" s="119">
        <f>($RJ$4*LJ111*(100/MAX(EV$9:EV$497)))/2 + ($RL$3*LK111*(100/MAX(EW$9:EW$497))) + ($RJ$4*LL111*(100/MAX(EV$9:EV$497)))/4 + ($RL$3*LM111*(100/MAX(EW$9:EW$497)))</f>
        <v>0</v>
      </c>
      <c r="RV111" s="118">
        <f>($RJ$4*LN111*100*100/MAX(EV$9:EV$497)/2)+($RJ$4*LO111*100*100/MAX(EV$9:EV$497)/2)+($RJ$4*LP111*100*100/MAX(EV$9:EV$497))+($RJ$4*LQ111*100*100/MAX(EV$9:EV$497))+($RJ$4*LR111*100*100/MAX(EV$9:EV$497))</f>
        <v>0</v>
      </c>
      <c r="RW111" s="115">
        <f>($RJ$4*LS111*100*100/MAX(EV$9:EV$497)) + (($RJ$4*LT111*100*100/MAX(EV$9:EV$497))+($RJ$4*LU111*100*100/MAX(EV$9:EV$497))+($RJ$4*LV111*100*100/MAX(EV$9:EV$497))+($RJ$4*LW111*100*100/MAX(EV$9:EV$497))+($RJ$4*LX111*100*100/MAX(EV$9:EV$497))+($RJ$4*LY111*100*100/MAX(EV$9:EV$497))+($RJ$4*LZ111*100*100/MAX(EV$9:EV$497))+($RJ$4*MA111*100*100/MAX(EV$9:EV$497)))/2</f>
        <v>4.213483146067416</v>
      </c>
      <c r="RX111" s="119">
        <f>($RJ$4*MB111*100*100/MAX(EV$9:EV$497))+($RJ$4*MC111*100*100/MAX(EV$9:EV$497))+($RJ$4*MD111*100*100/MAX(EV$9:EV$497))+($RJ$4*ME111*100*100/MAX(EV$9:EV$497))+($RJ$4*MF111*100*100/MAX(EV$9:EV$497))+($RJ$4*MG111*100*100/MAX(EV$9:EV$497))+($RJ$4*MH111*100*100/MAX(EV$9:EV$497))+($RJ$4*MI111*100*100/MAX(EV$9:EV$497))+($RJ$4*MJ111*100*100/MAX(EV$9:EV$497))+($RJ$4*MK111*100*100/MAX(EV$9:EV$497))+($RJ$4*ML111*100*100/MAX(EV$9:EV$497))+($RJ$4*MM111*100*100/MAX(EV$9:EV$497))+($RJ$4*MN111*100*100/MAX(EV$9:EV$497))</f>
        <v>0</v>
      </c>
      <c r="RY111" s="118">
        <f>($RJ$4*MQ111*100*100/MAX(EV$9:EV$497))/2 + (($RJ$4*MR111*100*100/MAX(EV$9:EV$497))+($RJ$4*MS111*100*100/MAX(EV$9:EV$497))+($RJ$4*MT111*100*100/MAX(EV$9:EV$497))+($RJ$4*MU111*100*100/MAX(EV$9:EV$497))+($RJ$4*MV111*100*100/MAX(EV$9:EV$497))+($RJ$4*MW111*100*100/MAX(EV$9:EV$497))+($RJ$4*MX111*100*100/MAX(EV$9:EV$497))+($RJ$4*MY111*100*100/MAX(EV$9:EV$497))+($RJ$4*MZ111*100*100/MAX(EV$9:EV$497))+($RJ$4*NA111*100*100/MAX(EV$9:EV$497))+($RJ$4*NB111*100*100/MAX(EV$9:EV$497))+($RJ$4*NC111*100*100/MAX(EV$9:EV$497))+($RJ$4*ND111*100*100/MAX(EV$9:EV$497))+($RJ$4*NG111*100*100/MAX(EV$9:EV$497)))/4</f>
        <v>0</v>
      </c>
      <c r="RZ111" s="115">
        <f>($RJ$4*NH111*100*100/MAX(EV$9:EV$497))/2 + (($RJ$4*NI111*100*100/MAX(EV$9:EV$497))+($RJ$4*NJ111*100*100/MAX(EV$9:EV$497))+($RJ$4*NK111*100*100/MAX(EV$9:EV$497))+($RJ$4*NL111*100*100/MAX(EV$9:EV$497))+($RJ$4*NM111*100*100/MAX(EV$9:EV$497))+($RJ$4*NN111*100*100/MAX(EV$9:EV$497)))/4</f>
        <v>0</v>
      </c>
      <c r="SA111" s="117">
        <f>(($RJ$4*NO111*100*100/MAX(EV$9:EV$497))+($RJ$4*NP111*100*100/MAX(EV$9:EV$497)))/4</f>
        <v>0</v>
      </c>
      <c r="SB111" s="118">
        <f t="shared" si="227"/>
        <v>22.967649812734081</v>
      </c>
      <c r="SC111" s="115">
        <f t="shared" si="228"/>
        <v>19.596863295880148</v>
      </c>
      <c r="SD111" s="115">
        <f t="shared" si="229"/>
        <v>1.053370786516854</v>
      </c>
      <c r="SE111" s="115">
        <f t="shared" si="230"/>
        <v>19.596863295880148</v>
      </c>
      <c r="SF111" s="115">
        <f t="shared" si="231"/>
        <v>1.053370786516854</v>
      </c>
      <c r="SG111" s="115">
        <f t="shared" si="232"/>
        <v>4.213483146067416</v>
      </c>
      <c r="SH111" s="115">
        <f>ROUND(SB111/MAX(SB$9:SB$497)*100,0)</f>
        <v>29</v>
      </c>
      <c r="SI111" s="115">
        <f>ROUND(SC111/MAX(SC$9:SC$497)*100,0)</f>
        <v>30</v>
      </c>
      <c r="SJ111" s="115">
        <f>ROUND(SD111/MAX(SD$9:SD$497)*100,0)</f>
        <v>2</v>
      </c>
      <c r="SK111" s="115">
        <f>ROUND(SE111/MAX(SE$9:SE$497)*100,0)</f>
        <v>15</v>
      </c>
      <c r="SL111" s="115">
        <f>ROUND(SF111/MAX(SF$9:SF$497)*100,0)</f>
        <v>3</v>
      </c>
      <c r="SM111" s="121">
        <f>ROUND(SG111/MAX(SG$9:SG$497)*100,0)</f>
        <v>4</v>
      </c>
      <c r="SN111" s="115">
        <f>ROUND(AVERAGEIF($ES$9:$ES$497,$ES111,SH$9:SH$497),0)</f>
        <v>26</v>
      </c>
      <c r="SO111" s="115">
        <f>ROUND(AVERAGEIF($ES$9:$ES$497,$ES111,SI$9:SI$497),0)</f>
        <v>26</v>
      </c>
      <c r="SP111" s="115">
        <f>ROUND(AVERAGEIF($ES$9:$ES$497,$ES111,SJ$9:SJ$497),0)</f>
        <v>3</v>
      </c>
      <c r="SQ111" s="115">
        <f>ROUND(AVERAGEIF($ES$9:$ES$497,$ES111,SK$9:SK$497),0)</f>
        <v>21</v>
      </c>
      <c r="SR111" s="115">
        <f>ROUND(AVERAGEIF($ES$9:$ES$497,$ES111,SL$9:SL$497),0)</f>
        <v>5</v>
      </c>
      <c r="SS111" s="121">
        <f>ROUND(AVERAGEIF($ES$9:$ES$497,$ES111,SM$9:SM$497),0)</f>
        <v>5</v>
      </c>
      <c r="ST111" s="114">
        <f>RANK(SB111,SB$9:SB$497,0)</f>
        <v>151</v>
      </c>
      <c r="SU111" s="115">
        <f>RANK(SC111,SC$9:SC$497,0)</f>
        <v>98</v>
      </c>
      <c r="SV111" s="115">
        <f>RANK(SD111,SD$9:SD$497,0)</f>
        <v>216</v>
      </c>
      <c r="SW111" s="115">
        <f>RANK(SE111,SE$9:SE$497,0)</f>
        <v>130</v>
      </c>
      <c r="SX111" s="115">
        <f>RANK(SF111,SF$9:SF$497,0)</f>
        <v>199</v>
      </c>
      <c r="SY111" s="115">
        <f>RANK(SG111,SG$9:SG$497,0)</f>
        <v>173</v>
      </c>
      <c r="SZ111" s="115">
        <f>COUNTIFS(SB$9:SB$497,"&gt;"&amp;SB111,$ES$9:$ES$497,$ES111)+1</f>
        <v>36</v>
      </c>
      <c r="TA111" s="115">
        <f>COUNTIFS(SC$9:SC$497,"&gt;"&amp;SC111,$ES$9:$ES$497,$ES111)+1</f>
        <v>34</v>
      </c>
      <c r="TB111" s="115">
        <f>COUNTIFS(SD$9:SD$497,"&gt;"&amp;SD111,$ES$9:$ES$497,$ES111)+1</f>
        <v>43</v>
      </c>
      <c r="TC111" s="115">
        <f>COUNTIFS(SE$9:SE$497,"&gt;"&amp;SE111,$ES$9:$ES$497,$ES111)+1</f>
        <v>39</v>
      </c>
      <c r="TD111" s="115">
        <f>COUNTIFS(SF$9:SF$497,"&gt;"&amp;SF111,$ES$9:$ES$497,$ES111)+1</f>
        <v>43</v>
      </c>
      <c r="TE111" s="117">
        <f>COUNTIFS(SG$9:SG$497,"&gt;"&amp;SG111,$ES$9:$ES$497,$ES111)+1</f>
        <v>30</v>
      </c>
      <c r="TF111" s="118">
        <f t="shared" si="233"/>
        <v>79</v>
      </c>
      <c r="TG111" s="115">
        <f t="shared" si="234"/>
        <v>76</v>
      </c>
      <c r="TH111" s="115">
        <f t="shared" si="235"/>
        <v>30</v>
      </c>
      <c r="TI111" s="115">
        <f t="shared" si="236"/>
        <v>58</v>
      </c>
      <c r="TJ111" s="115">
        <f t="shared" si="237"/>
        <v>53</v>
      </c>
      <c r="TK111" s="115">
        <f t="shared" si="238"/>
        <v>27</v>
      </c>
      <c r="TL111" s="117">
        <f t="shared" si="239"/>
        <v>25</v>
      </c>
      <c r="TM111" s="118">
        <f>ROUND(TF111/MAX(TF$9:TF$497)*100,0)</f>
        <v>44</v>
      </c>
      <c r="TN111" s="115">
        <f>ROUND(TG111/MAX(TG$9:TG$497)*100,0)</f>
        <v>42</v>
      </c>
      <c r="TO111" s="115">
        <f>ROUND(TH111/MAX(TH$9:TH$497)*100,0)</f>
        <v>16</v>
      </c>
      <c r="TP111" s="115">
        <f>ROUND(TI111/MAX(TI$9:TI$497)*100,0)</f>
        <v>32</v>
      </c>
      <c r="TQ111" s="115">
        <f>ROUND(TJ111/MAX(TJ$9:TJ$497)*100,0)</f>
        <v>27</v>
      </c>
      <c r="TR111" s="115">
        <f>ROUND(TK111/MAX(TK$9:TK$497)*100,0)</f>
        <v>14</v>
      </c>
      <c r="TS111" s="119">
        <f>ROUND(TL111/MAX(TL$9:TL$497)*100,0)</f>
        <v>13</v>
      </c>
      <c r="TT111" s="120">
        <f>RANK(TM111,TM$9:TM$497,0)</f>
        <v>193</v>
      </c>
      <c r="TU111" s="115">
        <f>RANK(TN111,TN$9:TN$497,0)</f>
        <v>119</v>
      </c>
      <c r="TV111" s="115">
        <f>RANK(TO111,TO$9:TO$497,0)</f>
        <v>304</v>
      </c>
      <c r="TW111" s="115">
        <f>RANK(TP111,TP$9:TP$497,0)</f>
        <v>207</v>
      </c>
      <c r="TX111" s="115">
        <f>RANK(TQ111,TQ$9:TQ$497,0)</f>
        <v>178</v>
      </c>
      <c r="TY111" s="115">
        <f>RANK(TR111,TR$9:TR$497,0)</f>
        <v>351</v>
      </c>
      <c r="TZ111" s="121">
        <f>RANK(TS111,TS$9:TS$497,0)</f>
        <v>348</v>
      </c>
      <c r="UA111" s="132"/>
      <c r="UB111" s="7" t="s">
        <v>1</v>
      </c>
    </row>
    <row r="112" spans="1:548" x14ac:dyDescent="0.15">
      <c r="A112" s="183">
        <v>104</v>
      </c>
      <c r="B112" s="203" t="s">
        <v>811</v>
      </c>
      <c r="C112" s="63"/>
      <c r="D112" s="63"/>
      <c r="E112" s="64" t="s">
        <v>518</v>
      </c>
      <c r="F112" s="65">
        <v>57</v>
      </c>
      <c r="G112" s="65" t="s">
        <v>547</v>
      </c>
      <c r="H112" s="65"/>
      <c r="I112" s="66" t="s">
        <v>521</v>
      </c>
      <c r="J112" s="67" t="s">
        <v>521</v>
      </c>
      <c r="K112" s="67" t="s">
        <v>521</v>
      </c>
      <c r="L112" s="67" t="s">
        <v>521</v>
      </c>
      <c r="M112" s="67" t="s">
        <v>521</v>
      </c>
      <c r="N112" s="67" t="s">
        <v>521</v>
      </c>
      <c r="O112" s="67" t="s">
        <v>521</v>
      </c>
      <c r="P112" s="67" t="s">
        <v>521</v>
      </c>
      <c r="Q112" s="67" t="s">
        <v>521</v>
      </c>
      <c r="R112" s="68" t="s">
        <v>521</v>
      </c>
      <c r="S112" s="69" t="s">
        <v>521</v>
      </c>
      <c r="T112" s="67" t="s">
        <v>521</v>
      </c>
      <c r="U112" s="67" t="s">
        <v>521</v>
      </c>
      <c r="V112" s="67" t="s">
        <v>521</v>
      </c>
      <c r="W112" s="67" t="s">
        <v>521</v>
      </c>
      <c r="X112" s="67" t="s">
        <v>521</v>
      </c>
      <c r="Y112" s="67" t="s">
        <v>521</v>
      </c>
      <c r="Z112" s="67" t="s">
        <v>521</v>
      </c>
      <c r="AA112" s="67" t="s">
        <v>521</v>
      </c>
      <c r="AB112" s="68" t="s">
        <v>521</v>
      </c>
      <c r="AC112" s="69" t="s">
        <v>521</v>
      </c>
      <c r="AD112" s="67" t="s">
        <v>521</v>
      </c>
      <c r="AE112" s="67" t="s">
        <v>521</v>
      </c>
      <c r="AF112" s="67" t="s">
        <v>521</v>
      </c>
      <c r="AG112" s="67" t="s">
        <v>521</v>
      </c>
      <c r="AH112" s="67" t="s">
        <v>521</v>
      </c>
      <c r="AI112" s="67" t="s">
        <v>521</v>
      </c>
      <c r="AJ112" s="67" t="s">
        <v>521</v>
      </c>
      <c r="AK112" s="67" t="s">
        <v>521</v>
      </c>
      <c r="AL112" s="68" t="s">
        <v>521</v>
      </c>
      <c r="AM112" s="69" t="s">
        <v>521</v>
      </c>
      <c r="AN112" s="67" t="s">
        <v>521</v>
      </c>
      <c r="AO112" s="67" t="s">
        <v>521</v>
      </c>
      <c r="AP112" s="67" t="s">
        <v>521</v>
      </c>
      <c r="AQ112" s="67" t="s">
        <v>521</v>
      </c>
      <c r="AR112" s="67" t="s">
        <v>521</v>
      </c>
      <c r="AS112" s="67" t="s">
        <v>520</v>
      </c>
      <c r="AT112" s="67" t="s">
        <v>520</v>
      </c>
      <c r="AU112" s="67" t="s">
        <v>520</v>
      </c>
      <c r="AV112" s="68" t="s">
        <v>521</v>
      </c>
      <c r="AW112" s="69" t="s">
        <v>521</v>
      </c>
      <c r="AX112" s="67" t="s">
        <v>521</v>
      </c>
      <c r="AY112" s="67" t="s">
        <v>521</v>
      </c>
      <c r="AZ112" s="67" t="s">
        <v>521</v>
      </c>
      <c r="BA112" s="67" t="s">
        <v>521</v>
      </c>
      <c r="BB112" s="67" t="s">
        <v>521</v>
      </c>
      <c r="BC112" s="67" t="s">
        <v>521</v>
      </c>
      <c r="BD112" s="67" t="s">
        <v>521</v>
      </c>
      <c r="BE112" s="67" t="s">
        <v>521</v>
      </c>
      <c r="BF112" s="68" t="s">
        <v>521</v>
      </c>
      <c r="BG112" s="69" t="s">
        <v>521</v>
      </c>
      <c r="BH112" s="67" t="s">
        <v>521</v>
      </c>
      <c r="BI112" s="67" t="s">
        <v>521</v>
      </c>
      <c r="BJ112" s="67" t="s">
        <v>521</v>
      </c>
      <c r="BK112" s="67" t="s">
        <v>521</v>
      </c>
      <c r="BL112" s="67" t="s">
        <v>521</v>
      </c>
      <c r="BM112" s="67" t="s">
        <v>521</v>
      </c>
      <c r="BN112" s="67" t="s">
        <v>521</v>
      </c>
      <c r="BO112" s="67" t="s">
        <v>521</v>
      </c>
      <c r="BP112" s="68" t="s">
        <v>521</v>
      </c>
      <c r="BQ112" s="70" t="s">
        <v>521</v>
      </c>
      <c r="BR112" s="67" t="s">
        <v>521</v>
      </c>
      <c r="BS112" s="67" t="s">
        <v>521</v>
      </c>
      <c r="BT112" s="67" t="s">
        <v>521</v>
      </c>
      <c r="BU112" s="67" t="s">
        <v>521</v>
      </c>
      <c r="BV112" s="67" t="s">
        <v>521</v>
      </c>
      <c r="BW112" s="67" t="s">
        <v>521</v>
      </c>
      <c r="BX112" s="67" t="s">
        <v>521</v>
      </c>
      <c r="BY112" s="67" t="s">
        <v>521</v>
      </c>
      <c r="BZ112" s="68" t="s">
        <v>521</v>
      </c>
      <c r="CA112" s="69" t="s">
        <v>521</v>
      </c>
      <c r="CB112" s="67" t="s">
        <v>521</v>
      </c>
      <c r="CC112" s="67" t="s">
        <v>521</v>
      </c>
      <c r="CD112" s="67" t="s">
        <v>521</v>
      </c>
      <c r="CE112" s="67" t="s">
        <v>521</v>
      </c>
      <c r="CF112" s="67" t="s">
        <v>521</v>
      </c>
      <c r="CG112" s="67" t="s">
        <v>521</v>
      </c>
      <c r="CH112" s="67" t="s">
        <v>521</v>
      </c>
      <c r="CI112" s="67" t="s">
        <v>521</v>
      </c>
      <c r="CJ112" s="68" t="s">
        <v>521</v>
      </c>
      <c r="CK112" s="69" t="s">
        <v>521</v>
      </c>
      <c r="CL112" s="67" t="s">
        <v>521</v>
      </c>
      <c r="CM112" s="67" t="s">
        <v>521</v>
      </c>
      <c r="CN112" s="67" t="s">
        <v>521</v>
      </c>
      <c r="CO112" s="67" t="s">
        <v>521</v>
      </c>
      <c r="CP112" s="67" t="s">
        <v>521</v>
      </c>
      <c r="CQ112" s="67" t="s">
        <v>521</v>
      </c>
      <c r="CR112" s="67" t="s">
        <v>521</v>
      </c>
      <c r="CS112" s="67" t="s">
        <v>521</v>
      </c>
      <c r="CT112" s="68" t="s">
        <v>521</v>
      </c>
      <c r="CU112" s="69" t="s">
        <v>521</v>
      </c>
      <c r="CV112" s="67" t="s">
        <v>521</v>
      </c>
      <c r="CW112" s="67" t="s">
        <v>521</v>
      </c>
      <c r="CX112" s="67" t="s">
        <v>521</v>
      </c>
      <c r="CY112" s="67" t="s">
        <v>521</v>
      </c>
      <c r="CZ112" s="67" t="s">
        <v>521</v>
      </c>
      <c r="DA112" s="67" t="s">
        <v>521</v>
      </c>
      <c r="DB112" s="67" t="s">
        <v>521</v>
      </c>
      <c r="DC112" s="67" t="s">
        <v>521</v>
      </c>
      <c r="DD112" s="68" t="s">
        <v>521</v>
      </c>
      <c r="DE112" s="69" t="s">
        <v>521</v>
      </c>
      <c r="DF112" s="71" t="s">
        <v>521</v>
      </c>
      <c r="DG112" s="67" t="s">
        <v>521</v>
      </c>
      <c r="DH112" s="67" t="s">
        <v>521</v>
      </c>
      <c r="DI112" s="67" t="s">
        <v>521</v>
      </c>
      <c r="DJ112" s="67" t="s">
        <v>521</v>
      </c>
      <c r="DK112" s="67" t="s">
        <v>521</v>
      </c>
      <c r="DL112" s="67" t="s">
        <v>521</v>
      </c>
      <c r="DM112" s="67" t="s">
        <v>521</v>
      </c>
      <c r="DN112" s="68" t="s">
        <v>521</v>
      </c>
      <c r="DO112" s="70" t="s">
        <v>521</v>
      </c>
      <c r="DP112" s="71" t="s">
        <v>521</v>
      </c>
      <c r="DQ112" s="67" t="s">
        <v>521</v>
      </c>
      <c r="DR112" s="67" t="s">
        <v>521</v>
      </c>
      <c r="DS112" s="67" t="s">
        <v>521</v>
      </c>
      <c r="DT112" s="67" t="s">
        <v>521</v>
      </c>
      <c r="DU112" s="67" t="s">
        <v>521</v>
      </c>
      <c r="DV112" s="67" t="s">
        <v>521</v>
      </c>
      <c r="DW112" s="67" t="s">
        <v>521</v>
      </c>
      <c r="DX112" s="72" t="s">
        <v>521</v>
      </c>
      <c r="DY112" s="73" t="s">
        <v>522</v>
      </c>
      <c r="DZ112" s="74">
        <v>2</v>
      </c>
      <c r="EA112" s="74">
        <v>3</v>
      </c>
      <c r="EB112" s="74">
        <v>3</v>
      </c>
      <c r="EC112" s="75">
        <v>4</v>
      </c>
      <c r="ED112" s="76" t="s">
        <v>522</v>
      </c>
      <c r="EE112" s="74">
        <f t="shared" si="189"/>
        <v>2</v>
      </c>
      <c r="EF112" s="74">
        <f t="shared" si="190"/>
        <v>6</v>
      </c>
      <c r="EG112" s="74">
        <f t="shared" si="191"/>
        <v>18</v>
      </c>
      <c r="EH112" s="77">
        <f t="shared" si="192"/>
        <v>72</v>
      </c>
      <c r="EI112" s="73">
        <v>100</v>
      </c>
      <c r="EJ112" s="74">
        <v>150</v>
      </c>
      <c r="EK112" s="74">
        <v>300</v>
      </c>
      <c r="EL112" s="74">
        <v>500</v>
      </c>
      <c r="EM112" s="75">
        <v>1500</v>
      </c>
      <c r="EN112" s="78">
        <v>1</v>
      </c>
      <c r="EO112" s="79">
        <f t="shared" si="193"/>
        <v>0.75</v>
      </c>
      <c r="EP112" s="79">
        <f t="shared" si="194"/>
        <v>0.5</v>
      </c>
      <c r="EQ112" s="79">
        <f t="shared" si="195"/>
        <v>0.27777777777777779</v>
      </c>
      <c r="ER112" s="80">
        <f t="shared" si="196"/>
        <v>0.20833333333333331</v>
      </c>
      <c r="ES112" s="128" t="s">
        <v>543</v>
      </c>
      <c r="ET112" s="82" t="s">
        <v>632</v>
      </c>
      <c r="EU112" s="83">
        <v>4</v>
      </c>
      <c r="EV112" s="73">
        <v>52</v>
      </c>
      <c r="EW112" s="74">
        <v>63</v>
      </c>
      <c r="EX112" s="74">
        <v>21</v>
      </c>
      <c r="EY112" s="74">
        <v>27</v>
      </c>
      <c r="EZ112" s="74">
        <v>41</v>
      </c>
      <c r="FA112" s="74">
        <v>15</v>
      </c>
      <c r="FB112" s="74">
        <v>39</v>
      </c>
      <c r="FC112" s="74">
        <v>37</v>
      </c>
      <c r="FD112" s="74">
        <f t="shared" si="197"/>
        <v>62</v>
      </c>
      <c r="FE112" s="84">
        <f t="shared" si="198"/>
        <v>58</v>
      </c>
      <c r="FF112" s="73">
        <f>RANK(EV112,$EV$9:$EV$497,0)</f>
        <v>275</v>
      </c>
      <c r="FG112" s="74">
        <f>RANK(EW112,$EW$9:$EW$497,0)</f>
        <v>103</v>
      </c>
      <c r="FH112" s="74">
        <f>RANK(EX112,$EX$9:$EX$497,0)</f>
        <v>297</v>
      </c>
      <c r="FI112" s="74">
        <f>RANK(EY112,$EY$9:$EY$497,0)</f>
        <v>255</v>
      </c>
      <c r="FJ112" s="74">
        <f>RANK(EZ112,$EZ$9:$EZ$497,0)</f>
        <v>82</v>
      </c>
      <c r="FK112" s="74">
        <f>RANK(FA112,$FA$9:$FA$497,0)</f>
        <v>245</v>
      </c>
      <c r="FL112" s="74">
        <f>RANK(FB112,$FB$9:$FB$497,0)</f>
        <v>214</v>
      </c>
      <c r="FM112" s="74">
        <f>RANK(FC112,$FC$9:$FC$497,0)</f>
        <v>232</v>
      </c>
      <c r="FN112" s="74">
        <f>RANK(FD112,$FD$9:$FD$497,0)</f>
        <v>241</v>
      </c>
      <c r="FO112" s="84">
        <f>RANK(FE112,$FE$9:$FE$497,0)</f>
        <v>278</v>
      </c>
      <c r="FP112" s="73">
        <f>COUNTIFS($EV$9:$EV$497,"&gt;"&amp;EV112,$ES$9:$ES$497,ES112)+1</f>
        <v>48</v>
      </c>
      <c r="FQ112" s="74">
        <f>COUNTIFS($EW$9:$EW$497,"&gt;"&amp;EW112,$ES$9:$ES$497,ES112)+1</f>
        <v>50</v>
      </c>
      <c r="FR112" s="74">
        <f>COUNTIFS($EX$9:$EX$497,"&gt;"&amp;EX112,$ES$9:$ES$497,ES112)+1</f>
        <v>23</v>
      </c>
      <c r="FS112" s="74">
        <f>COUNTIFS($EY$9:$EY$497,"&gt;"&amp;EY112,$ES$9:$ES$497,ES112)+1</f>
        <v>42</v>
      </c>
      <c r="FT112" s="74">
        <f>COUNTIFS($EZ$9:$EZ$497,"&gt;"&amp;EZ112,$ES$9:$ES$497,ES112)+1</f>
        <v>60</v>
      </c>
      <c r="FU112" s="74">
        <f>COUNTIFS($FA$9:$FA$497,"&gt;"&amp;FA112,$ES$9:$ES$497,ES112)+1</f>
        <v>51</v>
      </c>
      <c r="FV112" s="74">
        <f>COUNTIFS($FB$9:$FB$497,"&gt;"&amp;FB112,$ES$9:$ES$497,ES112)+1</f>
        <v>48</v>
      </c>
      <c r="FW112" s="74">
        <f>COUNTIFS($FC$9:$FC$497,"&gt;"&amp;FC112,$ES$9:$ES$497,ES112)+1</f>
        <v>55</v>
      </c>
      <c r="FX112" s="74">
        <f>COUNTIFS($FD$9:$FD$497,"&gt;"&amp;FD112,$ES$9:$ES$497,ES112)+1</f>
        <v>57</v>
      </c>
      <c r="FY112" s="84">
        <f>COUNTIFS($FE$9:$FE$497,"&gt;"&amp;FE112,$ES$9:$ES$497,ES112)+1</f>
        <v>56</v>
      </c>
      <c r="FZ112" s="85">
        <f t="shared" si="199"/>
        <v>0.91</v>
      </c>
      <c r="GA112" s="86">
        <f t="shared" si="200"/>
        <v>1.1100000000000001</v>
      </c>
      <c r="GB112" s="86">
        <f t="shared" si="201"/>
        <v>0.37</v>
      </c>
      <c r="GC112" s="86">
        <f t="shared" si="202"/>
        <v>0.47</v>
      </c>
      <c r="GD112" s="86">
        <f t="shared" si="203"/>
        <v>0.72</v>
      </c>
      <c r="GE112" s="86">
        <f t="shared" si="204"/>
        <v>0.26</v>
      </c>
      <c r="GF112" s="86">
        <f t="shared" si="205"/>
        <v>0.68</v>
      </c>
      <c r="GG112" s="86">
        <f t="shared" si="206"/>
        <v>0.65</v>
      </c>
      <c r="GH112" s="86">
        <f t="shared" si="207"/>
        <v>1.0900000000000001</v>
      </c>
      <c r="GI112" s="87">
        <f t="shared" si="208"/>
        <v>1.02</v>
      </c>
      <c r="GJ112" s="85">
        <f>ROUND(((FZ112-AVERAGE(FZ$9:FZ$497))/STDEVP(FZ$9:FZ$497)*10+50),2)</f>
        <v>47.8</v>
      </c>
      <c r="GK112" s="86">
        <f>ROUND(((GA112-AVERAGE(GA$9:GA$497))/STDEVP(GA$9:GA$497)*10+50),2)</f>
        <v>62.54</v>
      </c>
      <c r="GL112" s="86">
        <f>ROUND(((GB112-AVERAGE(GB$9:GB$497))/STDEVP(GB$9:GB$497)*10+50),2)</f>
        <v>42</v>
      </c>
      <c r="GM112" s="86">
        <f>ROUND(((GC112-AVERAGE(GC$9:GC$497))/STDEVP(GC$9:GC$497)*10+50),2)</f>
        <v>47.19</v>
      </c>
      <c r="GN112" s="86">
        <f>ROUND(((GD112-AVERAGE(GD$9:GD$497))/STDEVP(GD$9:GD$497)*10+50),2)</f>
        <v>61.22</v>
      </c>
      <c r="GO112" s="86">
        <f>ROUND(((GE112-AVERAGE(GE$9:GE$497))/STDEVP(GE$9:GE$497)*10+50),2)</f>
        <v>46.79</v>
      </c>
      <c r="GP112" s="86">
        <f>ROUND(((GF112-AVERAGE(GF$9:GF$497))/STDEVP(GF$9:GF$497)*10+50),2)</f>
        <v>51.42</v>
      </c>
      <c r="GQ112" s="86">
        <f>ROUND(((GG112-AVERAGE(GG$9:GG$497))/STDEVP(GG$9:GG$497)*10+50),2)</f>
        <v>50.59</v>
      </c>
      <c r="GR112" s="86">
        <f>ROUND(((GH112-AVERAGE(GH$9:GH$497))/STDEVP(GH$9:GH$497)*10+50),2)</f>
        <v>54.2</v>
      </c>
      <c r="GS112" s="87">
        <f>ROUND(((GI112-AVERAGE(GI$9:GI$497))/STDEVP(GI$9:GI$497)*10+50),2)</f>
        <v>45.93</v>
      </c>
      <c r="GT112" s="73">
        <f>RANK(GJ112,$GJ$9:$GJ$497,0)</f>
        <v>247</v>
      </c>
      <c r="GU112" s="74">
        <f>RANK(GK112,$GK$9:$GK$497,0)</f>
        <v>53</v>
      </c>
      <c r="GV112" s="74">
        <f>RANK(GL112,$GL$9:$GL$497,0)</f>
        <v>348</v>
      </c>
      <c r="GW112" s="74">
        <f>RANK(GM112,$GM$9:$GM$497,0)</f>
        <v>260</v>
      </c>
      <c r="GX112" s="74">
        <f>RANK(GN112,$GN$9:$GN$497,0)</f>
        <v>64</v>
      </c>
      <c r="GY112" s="74">
        <f>RANK(GO112,$GO$9:$GO$497,0)</f>
        <v>219</v>
      </c>
      <c r="GZ112" s="74">
        <f>RANK(GP112,$GP$9:$GP$497,0)</f>
        <v>187</v>
      </c>
      <c r="HA112" s="74">
        <f>RANK(GQ112,$GQ$9:$GQ$497,0)</f>
        <v>203</v>
      </c>
      <c r="HB112" s="74">
        <f>RANK(GR112,$GR$9:$GR$497,0)</f>
        <v>114</v>
      </c>
      <c r="HC112" s="84">
        <f>RANK(GS112,$GS$9:$GS$497,0)</f>
        <v>259</v>
      </c>
      <c r="HD112" s="85">
        <f>ROUND(AVERAGEIF($ES$9:$ES$497,$ES112,$FZ$9:$FZ$497),2)</f>
        <v>0.86</v>
      </c>
      <c r="HE112" s="86">
        <f>ROUND(AVERAGEIF($ES$9:$ES$497,$ES112,$GA$9:$GA$497),2)</f>
        <v>1.0900000000000001</v>
      </c>
      <c r="HF112" s="86">
        <f>ROUND(AVERAGEIF($ES$9:$ES$497,$ES112,$GB$9:$GB$497),2)</f>
        <v>0.28999999999999998</v>
      </c>
      <c r="HG112" s="86">
        <f>ROUND(AVERAGEIF($ES$9:$ES$497,$ES112,$GC$9:$GC$497),2)</f>
        <v>0.42</v>
      </c>
      <c r="HH112" s="86">
        <f>ROUND(AVERAGEIF($ES$9:$ES$497,$ES112,$GD$9:$GD$497),2)</f>
        <v>0.86</v>
      </c>
      <c r="HI112" s="86">
        <f>ROUND(AVERAGEIF($ES$9:$ES$497,$ES112,$GE$9:$GE$497),2)</f>
        <v>0.3</v>
      </c>
      <c r="HJ112" s="86">
        <f>ROUND(AVERAGEIF($ES$9:$ES$497,$ES112,$GF$9:$GF$497),2)</f>
        <v>0.67</v>
      </c>
      <c r="HK112" s="86">
        <f>ROUND(AVERAGEIF($ES$9:$ES$497,$ES112,$GG$9:$GG$497),2)</f>
        <v>0.73</v>
      </c>
      <c r="HL112" s="86">
        <f>ROUND(AVERAGEIF($ES$9:$ES$497,$ES112,$GH$9:$GH$497),2)</f>
        <v>1.1399999999999999</v>
      </c>
      <c r="HM112" s="87">
        <f>ROUND(AVERAGEIF($ES$9:$ES$497,$ES112,$GI$9:$GI$497),2)</f>
        <v>1.01</v>
      </c>
      <c r="HN112" s="88">
        <f t="shared" si="209"/>
        <v>5.0000000000000044E-2</v>
      </c>
      <c r="HO112" s="89">
        <f t="shared" si="210"/>
        <v>2.0000000000000018E-2</v>
      </c>
      <c r="HP112" s="89">
        <f t="shared" si="211"/>
        <v>8.0000000000000016E-2</v>
      </c>
      <c r="HQ112" s="89">
        <f t="shared" si="212"/>
        <v>4.9999999999999989E-2</v>
      </c>
      <c r="HR112" s="89">
        <f t="shared" si="213"/>
        <v>-0.14000000000000001</v>
      </c>
      <c r="HS112" s="89">
        <f t="shared" si="214"/>
        <v>-3.999999999999998E-2</v>
      </c>
      <c r="HT112" s="89">
        <f t="shared" si="215"/>
        <v>1.0000000000000009E-2</v>
      </c>
      <c r="HU112" s="89">
        <f t="shared" si="216"/>
        <v>-7.999999999999996E-2</v>
      </c>
      <c r="HV112" s="89">
        <f t="shared" si="217"/>
        <v>-4.9999999999999822E-2</v>
      </c>
      <c r="HW112" s="90">
        <f t="shared" si="218"/>
        <v>1.0000000000000009E-2</v>
      </c>
      <c r="HX112" s="73">
        <f>COUNTIFS($FZ$9:$FZ$497,"&gt;"&amp;FZ112,$ES$9:$ES$497,$ES112)+1</f>
        <v>32</v>
      </c>
      <c r="HY112" s="74">
        <f>COUNTIFS($GA$9:$GA$497,"&gt;"&amp;GA112,$ES$9:$ES$497,$ES112)+1</f>
        <v>37</v>
      </c>
      <c r="HZ112" s="74">
        <f>COUNTIFS($GB$9:$GB$497,"&gt;"&amp;GB112,$ES$9:$ES$497,$ES112)+1</f>
        <v>28</v>
      </c>
      <c r="IA112" s="74">
        <f>COUNTIFS($GC$9:$GC$497,"&gt;"&amp;GC112,$ES$9:$ES$497,$ES112)+1</f>
        <v>32</v>
      </c>
      <c r="IB112" s="74">
        <f>COUNTIFS($GD$9:$GD$497,"&gt;"&amp;GD112,$ES$9:$ES$497,$ES112)+1</f>
        <v>57</v>
      </c>
      <c r="IC112" s="74">
        <f>COUNTIFS($GE$9:$GE$497,"&gt;"&amp;GE112,$ES$9:$ES$497,$ES112)+1</f>
        <v>55</v>
      </c>
      <c r="ID112" s="74">
        <f>COUNTIFS($GF$9:$GF$497,"&gt;"&amp;GF112,$ES$9:$ES$497,$ES112)+1</f>
        <v>34</v>
      </c>
      <c r="IE112" s="74">
        <f>COUNTIFS($GG$9:$GG$497,"&gt;"&amp;GG112,$ES$9:$ES$497,$ES112)+1</f>
        <v>57</v>
      </c>
      <c r="IF112" s="74">
        <f>COUNTIFS($GH$9:$GH$497,"&gt;"&amp;GH112,$ES$9:$ES$497,$ES112)+1</f>
        <v>43</v>
      </c>
      <c r="IG112" s="84">
        <f>COUNTIFS($GI$9:$GI$497,"&gt;"&amp;GI112,$ES$9:$ES$497,$ES112)+1</f>
        <v>36</v>
      </c>
      <c r="IH112" s="91"/>
      <c r="II112" s="79"/>
      <c r="IJ112" s="79"/>
      <c r="IK112" s="79"/>
      <c r="IL112" s="79"/>
      <c r="IM112" s="92"/>
      <c r="IN112" s="93"/>
      <c r="IO112" s="94"/>
      <c r="IP112" s="95"/>
      <c r="IQ112" s="79"/>
      <c r="IR112" s="79"/>
      <c r="IS112" s="79"/>
      <c r="IT112" s="79"/>
      <c r="IU112" s="79"/>
      <c r="IV112" s="79"/>
      <c r="IW112" s="96"/>
      <c r="IX112" s="93"/>
      <c r="IY112" s="79"/>
      <c r="IZ112" s="79"/>
      <c r="JA112" s="79"/>
      <c r="JB112" s="79"/>
      <c r="JC112" s="79"/>
      <c r="JD112" s="79"/>
      <c r="JE112" s="97"/>
      <c r="JF112" s="95"/>
      <c r="JG112" s="79"/>
      <c r="JH112" s="79"/>
      <c r="JI112" s="79"/>
      <c r="JJ112" s="79"/>
      <c r="JK112" s="79"/>
      <c r="JL112" s="79"/>
      <c r="JM112" s="96"/>
      <c r="JN112" s="93"/>
      <c r="JO112" s="79"/>
      <c r="JP112" s="79"/>
      <c r="JQ112" s="79"/>
      <c r="JR112" s="79"/>
      <c r="JS112" s="79"/>
      <c r="JT112" s="79"/>
      <c r="JU112" s="79"/>
      <c r="JV112" s="79"/>
      <c r="JW112" s="79"/>
      <c r="JX112" s="79"/>
      <c r="JY112" s="79"/>
      <c r="JZ112" s="97"/>
      <c r="KA112" s="93"/>
      <c r="KB112" s="79"/>
      <c r="KC112" s="79"/>
      <c r="KD112" s="79"/>
      <c r="KE112" s="97"/>
      <c r="KF112" s="95"/>
      <c r="KG112" s="79"/>
      <c r="KH112" s="79"/>
      <c r="KI112" s="79"/>
      <c r="KJ112" s="79"/>
      <c r="KK112" s="98"/>
      <c r="KL112" s="79"/>
      <c r="KM112" s="79"/>
      <c r="KN112" s="79"/>
      <c r="KO112" s="79"/>
      <c r="KP112" s="79"/>
      <c r="KQ112" s="79"/>
      <c r="KR112" s="79"/>
      <c r="KS112" s="96"/>
      <c r="KT112" s="96"/>
      <c r="KU112" s="96"/>
      <c r="KV112" s="96"/>
      <c r="KW112" s="93"/>
      <c r="KX112" s="79"/>
      <c r="KY112" s="79"/>
      <c r="KZ112" s="79"/>
      <c r="LA112" s="79"/>
      <c r="LB112" s="79"/>
      <c r="LC112" s="96"/>
      <c r="LD112" s="93"/>
      <c r="LE112" s="94"/>
      <c r="LF112" s="99"/>
      <c r="LG112" s="75"/>
      <c r="LH112" s="93"/>
      <c r="LI112" s="79"/>
      <c r="LJ112" s="74"/>
      <c r="LK112" s="74"/>
      <c r="LL112" s="74"/>
      <c r="LM112" s="100"/>
      <c r="LN112" s="95"/>
      <c r="LO112" s="79"/>
      <c r="LP112" s="79"/>
      <c r="LQ112" s="79"/>
      <c r="LR112" s="96"/>
      <c r="LS112" s="93"/>
      <c r="LT112" s="79"/>
      <c r="LU112" s="79"/>
      <c r="LV112" s="79"/>
      <c r="LW112" s="79"/>
      <c r="LX112" s="79"/>
      <c r="LY112" s="79"/>
      <c r="LZ112" s="79"/>
      <c r="MA112" s="97"/>
      <c r="MB112" s="95"/>
      <c r="MC112" s="79"/>
      <c r="MD112" s="79"/>
      <c r="ME112" s="79"/>
      <c r="MF112" s="79"/>
      <c r="MG112" s="79"/>
      <c r="MH112" s="79"/>
      <c r="MI112" s="79"/>
      <c r="MJ112" s="79"/>
      <c r="MK112" s="79"/>
      <c r="ML112" s="79"/>
      <c r="MM112" s="79"/>
      <c r="MN112" s="98"/>
      <c r="MO112" s="98"/>
      <c r="MP112" s="96"/>
      <c r="MQ112" s="93"/>
      <c r="MR112" s="79"/>
      <c r="MS112" s="79"/>
      <c r="MT112" s="79"/>
      <c r="MU112" s="79"/>
      <c r="MV112" s="98"/>
      <c r="MW112" s="79"/>
      <c r="MX112" s="79"/>
      <c r="MY112" s="79"/>
      <c r="MZ112" s="79"/>
      <c r="NA112" s="79"/>
      <c r="NB112" s="79"/>
      <c r="NC112" s="79"/>
      <c r="ND112" s="96"/>
      <c r="NE112" s="96"/>
      <c r="NF112" s="96"/>
      <c r="NG112" s="96"/>
      <c r="NH112" s="93"/>
      <c r="NI112" s="79"/>
      <c r="NJ112" s="79"/>
      <c r="NK112" s="79"/>
      <c r="NL112" s="79"/>
      <c r="NM112" s="79"/>
      <c r="NN112" s="94"/>
      <c r="NO112" s="93"/>
      <c r="NP112" s="80"/>
      <c r="NQ112" s="124" t="s">
        <v>809</v>
      </c>
      <c r="NR112" s="102" t="s">
        <v>814</v>
      </c>
      <c r="NS112" s="102"/>
      <c r="NT112" s="102"/>
      <c r="NU112" s="102"/>
      <c r="NV112" s="104">
        <v>43720</v>
      </c>
      <c r="NW112" s="102" t="s">
        <v>525</v>
      </c>
      <c r="NX112" s="133"/>
      <c r="NY112" s="126" t="s">
        <v>815</v>
      </c>
      <c r="NZ112" s="133"/>
      <c r="OA112" s="134"/>
      <c r="OB112" s="134"/>
      <c r="OC112" s="134"/>
      <c r="OD112" s="108">
        <f t="shared" si="219"/>
        <v>72</v>
      </c>
      <c r="OE112" s="109">
        <v>6</v>
      </c>
      <c r="OF112" s="110">
        <f t="shared" si="220"/>
        <v>100</v>
      </c>
      <c r="OG112" s="109">
        <v>5</v>
      </c>
      <c r="OH112" s="111">
        <f>ROUND(AVERAGEIF($ES$9:$ES$497,$ES112,EV$9:EV$497),0)</f>
        <v>57</v>
      </c>
      <c r="OI112" s="112">
        <f>ROUND(AVERAGEIF($ES$9:$ES$497,$ES112,EW$9:EW$497),0)</f>
        <v>69</v>
      </c>
      <c r="OJ112" s="112">
        <f>ROUND(AVERAGEIF($ES$9:$ES$497,$ES112,EX$9:EX$497),0)</f>
        <v>17</v>
      </c>
      <c r="OK112" s="112">
        <f>ROUND(AVERAGEIF($ES$9:$ES$497,$ES112,EY$9:EY$497),0)</f>
        <v>30</v>
      </c>
      <c r="OL112" s="112">
        <f>ROUND(AVERAGEIF($ES$9:$ES$497,$ES112,EZ$9:EZ$497),0)</f>
        <v>58</v>
      </c>
      <c r="OM112" s="112">
        <f>ROUND(AVERAGEIF($ES$9:$ES$497,$ES112,FA$9:FA$497),0)</f>
        <v>21</v>
      </c>
      <c r="ON112" s="112">
        <f>ROUND(AVERAGEIF($ES$9:$ES$497,$ES112,FB$9:FB$497),0)</f>
        <v>45</v>
      </c>
      <c r="OO112" s="112">
        <f>ROUND(AVERAGEIF($ES$9:$ES$497,$ES112,FC$9:FC$497),0)</f>
        <v>49</v>
      </c>
      <c r="OP112" s="112">
        <f>ROUND(AVERAGEIF($ES$9:$ES$497,$ES112,FD$9:FD$497),0)</f>
        <v>75</v>
      </c>
      <c r="OQ112" s="113">
        <f>ROUND(AVERAGEIF($ES$9:$ES$497,$ES112,FE$9:FE$497),0)</f>
        <v>66</v>
      </c>
      <c r="OR112" s="114">
        <f>ROUND(EV112/MAX(EV$9:EV$497)*100,0)</f>
        <v>29</v>
      </c>
      <c r="OS112" s="115">
        <f>ROUND(EW112/MAX(EW$9:EW$497)*100,0)</f>
        <v>50</v>
      </c>
      <c r="OT112" s="115">
        <f>ROUND(EX112/MAX(EX$9:EX$497)*100,0)</f>
        <v>18</v>
      </c>
      <c r="OU112" s="115">
        <f>ROUND(EY112/MAX(EY$9:EY$497)*100,0)</f>
        <v>18</v>
      </c>
      <c r="OV112" s="115">
        <f>ROUND(EZ112/MAX(EZ$9:EZ$497)*100,0)</f>
        <v>33</v>
      </c>
      <c r="OW112" s="115">
        <f>ROUND(FA112/MAX(FA$9:FA$497)*100,0)</f>
        <v>13</v>
      </c>
      <c r="OX112" s="115">
        <f>ROUND(FB112/MAX(FB$9:FB$497)*100,0)</f>
        <v>29</v>
      </c>
      <c r="OY112" s="116">
        <f>ROUND(FC112/MAX(FC$9:FC$497)*100,0)</f>
        <v>26</v>
      </c>
      <c r="OZ112" s="115">
        <f>ROUND(FD112/MAX(FD$9:FD$497)*100,0)</f>
        <v>42</v>
      </c>
      <c r="PA112" s="117">
        <f>ROUND(FE112/MAX(FE$9:FE$497)*100,0)</f>
        <v>24</v>
      </c>
      <c r="PB112" s="118">
        <f t="shared" si="221"/>
        <v>314</v>
      </c>
      <c r="PC112" s="115">
        <f t="shared" si="222"/>
        <v>359</v>
      </c>
      <c r="PD112" s="115">
        <f t="shared" si="223"/>
        <v>413</v>
      </c>
      <c r="PE112" s="115">
        <f t="shared" si="224"/>
        <v>366</v>
      </c>
      <c r="PF112" s="115">
        <f t="shared" si="225"/>
        <v>296</v>
      </c>
      <c r="PG112" s="119">
        <f t="shared" si="226"/>
        <v>262</v>
      </c>
      <c r="PH112" s="118">
        <f>ROUND(PB112/MAX(PB$9:PB$497)*100,0)</f>
        <v>37</v>
      </c>
      <c r="PI112" s="115">
        <f>ROUND(PC112/MAX(PC$9:PC$497)*100,0)</f>
        <v>43</v>
      </c>
      <c r="PJ112" s="115">
        <f>ROUND(PD112/MAX(PD$9:PD$497)*100,0)</f>
        <v>44</v>
      </c>
      <c r="PK112" s="115">
        <f>ROUND(PE112/MAX(PE$9:PE$497)*100,0)</f>
        <v>36</v>
      </c>
      <c r="PL112" s="115">
        <f>ROUND(PF112/MAX(PF$9:PF$497)*100,0)</f>
        <v>42</v>
      </c>
      <c r="PM112" s="119">
        <f>ROUND(PG112/MAX(PG$9:PG$497)*100,0)</f>
        <v>38</v>
      </c>
      <c r="PN112" s="118">
        <f>RANK(PH112,PH$9:PH$497,0)</f>
        <v>271</v>
      </c>
      <c r="PO112" s="115">
        <f>RANK(PI112,PI$9:PI$497,0)</f>
        <v>187</v>
      </c>
      <c r="PP112" s="115">
        <f>RANK(PJ112,PJ$9:PJ$497,0)</f>
        <v>238</v>
      </c>
      <c r="PQ112" s="115">
        <f>RANK(PK112,PK$9:PK$497,0)</f>
        <v>270</v>
      </c>
      <c r="PR112" s="115">
        <f>RANK(PL112,PL$9:PL$497,0)</f>
        <v>247</v>
      </c>
      <c r="PS112" s="119">
        <f>RANK(PM112,PM$9:PM$497,0)</f>
        <v>244</v>
      </c>
      <c r="PT112" s="120">
        <f>ROUND(FZ112/MAX(FZ$9:FZ$497)*100,0)</f>
        <v>50</v>
      </c>
      <c r="PU112" s="115">
        <f>ROUND(GA112/MAX(GA$9:GA$497)*100,0)</f>
        <v>62</v>
      </c>
      <c r="PV112" s="115">
        <f>ROUND(GB112/MAX(GB$9:GB$497)*100,0)</f>
        <v>27</v>
      </c>
      <c r="PW112" s="115">
        <f>ROUND(GC112/MAX(GC$9:GC$497)*100,0)</f>
        <v>37</v>
      </c>
      <c r="PX112" s="115">
        <f>ROUND(GD112/MAX(GD$9:GD$497)*100,0)</f>
        <v>40</v>
      </c>
      <c r="PY112" s="115">
        <f>ROUND(GE112/MAX(GE$9:GE$497)*100,0)</f>
        <v>16</v>
      </c>
      <c r="PZ112" s="115">
        <f>ROUND(GF112/MAX(GF$9:GF$497)*100,0)</f>
        <v>32</v>
      </c>
      <c r="QA112" s="116">
        <f>ROUND(GG112/MAX(GG$9:GG$497)*100,0)</f>
        <v>36</v>
      </c>
      <c r="QB112" s="115">
        <f>ROUND(GH112/MAX(GH$9:GH$497)*100,0)</f>
        <v>48</v>
      </c>
      <c r="QC112" s="121">
        <f>ROUND(GI112/MAX(GI$9:GI$497)*100,0)</f>
        <v>33</v>
      </c>
      <c r="QD112" s="120">
        <f>ROUND(AVERAGEIF($ES$9:$ES$497,$ES112,PT$9:PT$497),0)</f>
        <v>47</v>
      </c>
      <c r="QE112" s="120">
        <f>ROUND(AVERAGEIF($ES$9:$ES$497,$ES112,PU$9:PU$497),0)</f>
        <v>61</v>
      </c>
      <c r="QF112" s="120">
        <f>ROUND(AVERAGEIF($ES$9:$ES$497,$ES112,PV$9:PV$497),0)</f>
        <v>21</v>
      </c>
      <c r="QG112" s="120">
        <f>ROUND(AVERAGEIF($ES$9:$ES$497,$ES112,PW$9:PW$497),0)</f>
        <v>34</v>
      </c>
      <c r="QH112" s="120">
        <f>ROUND(AVERAGEIF($ES$9:$ES$497,$ES112,PX$9:PX$497),0)</f>
        <v>48</v>
      </c>
      <c r="QI112" s="120">
        <f>ROUND(AVERAGEIF($ES$9:$ES$497,$ES112,PY$9:PY$497),0)</f>
        <v>18</v>
      </c>
      <c r="QJ112" s="120">
        <f>ROUND(AVERAGEIF($ES$9:$ES$497,$ES112,PZ$9:PZ$497),0)</f>
        <v>31</v>
      </c>
      <c r="QK112" s="120">
        <f>ROUND(AVERAGEIF($ES$9:$ES$497,$ES112,QA$9:QA$497),0)</f>
        <v>40</v>
      </c>
      <c r="QL112" s="120">
        <f>ROUND(AVERAGEIF($ES$9:$ES$497,$ES112,QB$9:QB$497),0)</f>
        <v>51</v>
      </c>
      <c r="QM112" s="120">
        <f>ROUND(AVERAGEIF($ES$9:$ES$497,$ES112,QC$9:QC$497),0)</f>
        <v>32</v>
      </c>
      <c r="QN112" s="114">
        <f t="shared" si="183"/>
        <v>469</v>
      </c>
      <c r="QO112" s="115">
        <f t="shared" si="184"/>
        <v>521</v>
      </c>
      <c r="QP112" s="115">
        <f t="shared" si="185"/>
        <v>629</v>
      </c>
      <c r="QQ112" s="115">
        <f t="shared" si="186"/>
        <v>577</v>
      </c>
      <c r="QR112" s="115">
        <f t="shared" si="187"/>
        <v>536</v>
      </c>
      <c r="QS112" s="119">
        <f t="shared" si="188"/>
        <v>394</v>
      </c>
      <c r="QT112" s="114">
        <f>ROUND((QN112-MIN(QN$9:QN$497))/(MAX(QN$9:QN$497)-MIN(QN$9:QN$497))*100,0)</f>
        <v>38</v>
      </c>
      <c r="QU112" s="115">
        <f>ROUND((QO112-MIN(QO$9:QO$497))/(MAX(QO$9:QO$497)-MIN(QO$9:QO$497))*100,0)</f>
        <v>45</v>
      </c>
      <c r="QV112" s="115">
        <f>ROUND((QP112-MIN(QP$9:QP$497))/(MAX(QP$9:QP$497)-MIN(QP$9:QP$497))*100,0)</f>
        <v>40</v>
      </c>
      <c r="QW112" s="115">
        <f>ROUND((QQ112-MIN(QQ$9:QQ$497))/(MAX(QQ$9:QQ$497)-MIN(QQ$9:QQ$497))*100,0)</f>
        <v>36</v>
      </c>
      <c r="QX112" s="115">
        <f>ROUND((QR112-MIN(QR$9:QR$497))/(MAX(QR$9:QR$497)-MIN(QR$9:QR$497))*100,0)</f>
        <v>51</v>
      </c>
      <c r="QY112" s="115">
        <f>ROUND((QS112-MIN(QS$9:QS$497))/(MAX(QS$9:QS$497)-MIN(QS$9:QS$497))*100,0)</f>
        <v>44</v>
      </c>
      <c r="QZ112" s="114">
        <f>RANK(QN112,QN$9:QN$497,0)</f>
        <v>229</v>
      </c>
      <c r="RA112" s="115">
        <f>RANK(QO112,QO$9:QO$497,0)</f>
        <v>65</v>
      </c>
      <c r="RB112" s="115">
        <f>RANK(QP112,QP$9:QP$497,0)</f>
        <v>101</v>
      </c>
      <c r="RC112" s="115">
        <f>RANK(QQ112,QQ$9:QQ$497,0)</f>
        <v>203</v>
      </c>
      <c r="RD112" s="115">
        <f>RANK(QR112,QR$9:QR$497,0)</f>
        <v>170</v>
      </c>
      <c r="RE112" s="115">
        <f>RANK(QS112,QS$9:QS$497,0)</f>
        <v>161</v>
      </c>
      <c r="RF112" s="122"/>
      <c r="RG112" s="115">
        <f>($RH$3*(IH112+IJ112)*100*100/MAX(EX$9:EX$497)*$RO$3) +($RH$3*(II112+IJ112)*100*100/MAX(EX$9:EX$497)*$RO$4) + ($RH$3*IK112*100*100/MAX(EX$9:EX$497)*0.098)</f>
        <v>0</v>
      </c>
      <c r="RH112" s="115">
        <f>($RH$4*IL112*100*100/MAX(EZ$9:EZ$497))*$RQ$3</f>
        <v>0</v>
      </c>
      <c r="RI112" s="115">
        <f>($RH$3*IM112*100*100/MAX(EY$9:EY$497))*$RQ$4</f>
        <v>0</v>
      </c>
      <c r="RJ112" s="115">
        <f>($RH$3*IN112*100*100/MAX(EX$9:EX$497))</f>
        <v>0</v>
      </c>
      <c r="RK112" s="115">
        <f>($RH$4*IO112*100*100/MAX(EZ$9:EZ$497))*$RQ$3</f>
        <v>0</v>
      </c>
      <c r="RL112" s="115">
        <f>(($RL$4*IP112*100*((100/MAX(EX$9:EX$497)+100/MAX(EZ$9:EZ$497))/2))+($RL$4*IQ112*100*((100/MAX(EX$9:EX$497)+100/MAX(EZ$9:EZ$497))/2))+($RL$4*IR112*100*((100/MAX(EX$9:EX$497)+100/MAX(EZ$9:EZ$497))/2))+($RL$4*IS112*100*((100/MAX(EX$9:EX$497)+100/MAX(EZ$9:EZ$497))/2))+($RL$4*IT112*100*((100/MAX(EX$9:EX$497)+100/MAX(EZ$9:EZ$497))/2))+($RL$4*IU112*100*((100/MAX(EX$9:EX$497)+100/MAX(EZ$9:EZ$497))/2))+($RL$4*IV112*100*((100/MAX(EX$9:EX$497)+100/MAX(EZ$9:EZ$497))/2))+($RL$4*IW112*100*((100/MAX(EX$9:EX$497)+100/MAX(EZ$9:EZ$497))/2)))*$RS$3</f>
        <v>0</v>
      </c>
      <c r="RM112" s="115">
        <f>(($RH$3*IX112*100*100/MAX(EX$9:EX$497))+($RH$3*IY112*100*100/MAX(EX$9:EX$497))+($RH$3*IZ112*100*100/MAX(EX$9:EX$497))+($RH$3*JA112*100*100/MAX(EX$9:EX$497))+($RH$3*JB112*100*100/MAX(EX$9:EX$497))+($RH$3*JC112*100*100/MAX(EX$9:EX$497))+($RH$3*JD112*100*100/MAX(EX$9:EX$497))+($RH$3*JE112*100*100/MAX(EX$9:EX$497)))*$RS$4</f>
        <v>0</v>
      </c>
      <c r="RN112" s="115">
        <f>(($RH$4*JF112*100*100/MAX(EZ$9:EZ$497)) + ($RH$4*JG112*100*100/MAX(EZ$9:EZ$497)) + ($RH$4*JH112*100*100/MAX(EZ$9:EZ$497)) + ($RH$4*JI112*100*100/MAX(EZ$9:EZ$497)) + ($RH$4*JJ112*100*100/MAX(EZ$9:EZ$497)) + ($RH$4*JK112*100*100/MAX(EZ$9:EZ$497)) + ($RH$4*JL112*100*100/MAX(EZ$9:EZ$497)) + ($RH$4*JM112*100*100/MAX(EZ$9:EZ$497)))*$RU$3</f>
        <v>0</v>
      </c>
      <c r="RO112" s="115">
        <f>(($RL$4*JN112*100*((100/MAX(EX$9:EX$497)+100/MAX(EZ$9:EZ$497))/2))+($RL$4*JO112*100*((100/MAX(EX$9:EX$497)+100/MAX(EZ$9:EZ$497))/2))+($RL$4*JP112*100*((100/MAX(EX$9:EX$497)+100/MAX(EZ$9:EZ$497))/2))+($RL$4*JQ112*100*((100/MAX(EX$9:EX$497)+100/MAX(EZ$9:EZ$497))/2))+($RL$4*JR112*100*((100/MAX(EX$9:EX$497)+100/MAX(EZ$9:EZ$497))/2))+($RL$4*JS112*100*((100/MAX(EX$9:EX$497)+100/MAX(EZ$9:EZ$497))/2))+($RL$4*JT112*100*((100/MAX(EX$9:EX$497)+100/MAX(EZ$9:EZ$497))/2))+($RL$4*JU112*100*((100/MAX(EX$9:EX$497)+100/MAX(EZ$9:EZ$497))/2))+($RL$4*JV112*100*((100/MAX(EX$9:EX$497)+100/MAX(EZ$9:EZ$497))/2))+($RL$4*JW112*100*((100/MAX(EX$9:EX$497)+100/MAX(EZ$9:EZ$497))/2))+($RL$4*JX112*100*((100/MAX(EX$9:EX$497)+100/MAX(EZ$9:EZ$497))/2))+($RL$4*JY112*100*((100/MAX(EX$9:EX$497)+100/MAX(EZ$9:EZ$497))/2))+($RL$4*JZ112*100*((100/MAX(EX$9:EX$497)+100/MAX(EZ$9:EZ$497))/2)))*$RW$3/2</f>
        <v>0</v>
      </c>
      <c r="RP112" s="119">
        <f>($RJ$3*KA112*100*100/MAX(FA$9:FA$497)) + ($RJ$3*KB112*100*100/MAX(FA$9:FA$497)/2) + ($RJ$3*KC112*100*100/MAX(FA$9:FA$497)/2) + ($RJ$3*KD112*100*100/MAX(FA$9:FA$497)/4) + ($RJ$3*KE112*100*100/MAX(FA$9:FA$497)/4)</f>
        <v>0</v>
      </c>
      <c r="RQ112" s="118">
        <f>($RL$4*KF112*100*((100/MAX(EX$9:EX$497)+100/MAX(EZ$9:EZ$497)))) * ($RO$3/2) + (($RL$4*KG112*100*((100/MAX(EX$9:EX$497)+100/MAX(EZ$9:EZ$497))))+($RL$4*KH112*100*((100/MAX(EX$9:EX$497)+100/MAX(EZ$9:EZ$497))))+($RL$4*KI112*100*((100/MAX(EX$9:EX$497)+100/MAX(EZ$9:EZ$497))))+($RL$4*KJ112*100*((100/MAX(EX$9:EX$497)+100/MAX(EZ$9:EZ$497))))+($RL$4*KK112*100*((100/MAX(EX$9:EX$497)+100/MAX(EZ$9:EZ$497))))+($RL$4*KL112*100*((100/MAX(EX$9:EX$497)+100/MAX(EZ$9:EZ$497))))+($RL$4*KM112*100*((100/MAX(EX$9:EX$497)+100/MAX(EZ$9:EZ$497))))+($RL$4*KN112*100*((100/MAX(EX$9:EX$497)+100/MAX(EZ$9:EZ$497))))+($RL$4*KO112*100*((100/MAX(EX$9:EX$497)+100/MAX(EZ$9:EZ$497))))+($RL$4*KP112*100*((100/MAX(EX$9:EX$497)+100/MAX(EZ$9:EZ$497))))+($RL$4*KQ112*100*((100/MAX(EX$9:EX$497)+100/MAX(EZ$9:EZ$497))))+($RL$4*KR112*100*((100/MAX(EX$9:EX$497)+100/MAX(EZ$9:EZ$497))))+($RL$4*KS112*100*((100/MAX(EX$9:EX$497)+100/MAX(EZ$9:EZ$497))))+($RL$4*KV112*100*((100/MAX(EX$9:EX$497)+100/MAX(EZ$9:EZ$497))))) * (($RO$3+$RO$4)/6)</f>
        <v>0</v>
      </c>
      <c r="RR112" s="115">
        <f>(($RL$4*KW112*100*((100/MAX(EX$9:EX$497)+100/MAX(EZ$9:EZ$497))))) * ($RO$3/2) + (($RL$4*KX112*100*((100/MAX(EX$9:EX$497)+100/MAX(EZ$9:EZ$497))))+($RL$4*KY112*100*((100/MAX(EX$9:EX$497)+100/MAX(EZ$9:EZ$497))))+($RL$4*KZ112*100*((100/MAX(EX$9:EX$497)+100/MAX(EZ$9:EZ$497))))+($RL$4*LA112*100*((100/MAX(EX$9:EX$497)+100/MAX(EZ$9:EZ$497))))+($RL$4*LB112*100*((100/MAX(EX$9:EX$497)+100/MAX(EZ$9:EZ$497))))+($RL$4*LC112*100*((100/MAX(EX$9:EX$497)+100/MAX(EZ$9:EZ$497))))) * (($RO$3+$RO$4)/6)</f>
        <v>0</v>
      </c>
      <c r="RS112" s="119">
        <f>(($RL$4*LD112*100*((100/MAX(EX$9:EX$497)+100/MAX(EZ$9:EZ$497))))+($RL$4*LE112*100*((100/MAX(EX$9:EX$497)+100/MAX(EZ$9:EZ$497))))) * (($RO$3+$RO$4)/6)</f>
        <v>0</v>
      </c>
      <c r="RT112" s="118">
        <f>($RJ$4*LH112*100*(100/MAX(EV$9:EV$497)))+($RJ$4*LI112*100*(100/MAX(EV$9:EV$497)))</f>
        <v>0</v>
      </c>
      <c r="RU112" s="119">
        <f>($RJ$4*LJ112*(100/MAX(EV$9:EV$497)))/2 + ($RL$3*LK112*(100/MAX(EW$9:EW$497))) + ($RJ$4*LL112*(100/MAX(EV$9:EV$497)))/4 + ($RL$3*LM112*(100/MAX(EW$9:EW$497)))</f>
        <v>0</v>
      </c>
      <c r="RV112" s="118">
        <f>($RJ$4*LN112*100*100/MAX(EV$9:EV$497)/2)+($RJ$4*LO112*100*100/MAX(EV$9:EV$497)/2)+($RJ$4*LP112*100*100/MAX(EV$9:EV$497))+($RJ$4*LQ112*100*100/MAX(EV$9:EV$497))+($RJ$4*LR112*100*100/MAX(EV$9:EV$497))</f>
        <v>0</v>
      </c>
      <c r="RW112" s="115">
        <f>($RJ$4*LS112*100*100/MAX(EV$9:EV$497)) + (($RJ$4*LT112*100*100/MAX(EV$9:EV$497))+($RJ$4*LU112*100*100/MAX(EV$9:EV$497))+($RJ$4*LV112*100*100/MAX(EV$9:EV$497))+($RJ$4*LW112*100*100/MAX(EV$9:EV$497))+($RJ$4*LX112*100*100/MAX(EV$9:EV$497))+($RJ$4*LY112*100*100/MAX(EV$9:EV$497))+($RJ$4*LZ112*100*100/MAX(EV$9:EV$497))+($RJ$4*MA112*100*100/MAX(EV$9:EV$497)))/2</f>
        <v>0</v>
      </c>
      <c r="RX112" s="119">
        <f>($RJ$4*MB112*100*100/MAX(EV$9:EV$497))+($RJ$4*MC112*100*100/MAX(EV$9:EV$497))+($RJ$4*MD112*100*100/MAX(EV$9:EV$497))+($RJ$4*ME112*100*100/MAX(EV$9:EV$497))+($RJ$4*MF112*100*100/MAX(EV$9:EV$497))+($RJ$4*MG112*100*100/MAX(EV$9:EV$497))+($RJ$4*MH112*100*100/MAX(EV$9:EV$497))+($RJ$4*MI112*100*100/MAX(EV$9:EV$497))+($RJ$4*MJ112*100*100/MAX(EV$9:EV$497))+($RJ$4*MK112*100*100/MAX(EV$9:EV$497))+($RJ$4*ML112*100*100/MAX(EV$9:EV$497))+($RJ$4*MM112*100*100/MAX(EV$9:EV$497))+($RJ$4*MN112*100*100/MAX(EV$9:EV$497))</f>
        <v>0</v>
      </c>
      <c r="RY112" s="118">
        <f>($RJ$4*MQ112*100*100/MAX(EV$9:EV$497))/2 + (($RJ$4*MR112*100*100/MAX(EV$9:EV$497))+($RJ$4*MS112*100*100/MAX(EV$9:EV$497))+($RJ$4*MT112*100*100/MAX(EV$9:EV$497))+($RJ$4*MU112*100*100/MAX(EV$9:EV$497))+($RJ$4*MV112*100*100/MAX(EV$9:EV$497))+($RJ$4*MW112*100*100/MAX(EV$9:EV$497))+($RJ$4*MX112*100*100/MAX(EV$9:EV$497))+($RJ$4*MY112*100*100/MAX(EV$9:EV$497))+($RJ$4*MZ112*100*100/MAX(EV$9:EV$497))+($RJ$4*NA112*100*100/MAX(EV$9:EV$497))+($RJ$4*NB112*100*100/MAX(EV$9:EV$497))+($RJ$4*NC112*100*100/MAX(EV$9:EV$497))+($RJ$4*ND112*100*100/MAX(EV$9:EV$497))+($RJ$4*NG112*100*100/MAX(EV$9:EV$497)))/4</f>
        <v>0</v>
      </c>
      <c r="RZ112" s="115">
        <f>($RJ$4*NH112*100*100/MAX(EV$9:EV$497))/2 + (($RJ$4*NI112*100*100/MAX(EV$9:EV$497))+($RJ$4*NJ112*100*100/MAX(EV$9:EV$497))+($RJ$4*NK112*100*100/MAX(EV$9:EV$497))+($RJ$4*NL112*100*100/MAX(EV$9:EV$497))+($RJ$4*NM112*100*100/MAX(EV$9:EV$497))+($RJ$4*NN112*100*100/MAX(EV$9:EV$497)))/4</f>
        <v>0</v>
      </c>
      <c r="SA112" s="117">
        <f>(($RJ$4*NO112*100*100/MAX(EV$9:EV$497))+($RJ$4*NP112*100*100/MAX(EV$9:EV$497)))/4</f>
        <v>0</v>
      </c>
      <c r="SB112" s="118">
        <f t="shared" si="227"/>
        <v>0</v>
      </c>
      <c r="SC112" s="115">
        <f t="shared" si="228"/>
        <v>0</v>
      </c>
      <c r="SD112" s="115">
        <f t="shared" si="229"/>
        <v>0</v>
      </c>
      <c r="SE112" s="115">
        <f t="shared" si="230"/>
        <v>0</v>
      </c>
      <c r="SF112" s="115">
        <f t="shared" si="231"/>
        <v>0</v>
      </c>
      <c r="SG112" s="115">
        <f t="shared" si="232"/>
        <v>0</v>
      </c>
      <c r="SH112" s="115">
        <f>ROUND(SB112/MAX(SB$9:SB$497)*100,0)</f>
        <v>0</v>
      </c>
      <c r="SI112" s="115">
        <f>ROUND(SC112/MAX(SC$9:SC$497)*100,0)</f>
        <v>0</v>
      </c>
      <c r="SJ112" s="115">
        <f>ROUND(SD112/MAX(SD$9:SD$497)*100,0)</f>
        <v>0</v>
      </c>
      <c r="SK112" s="115">
        <f>ROUND(SE112/MAX(SE$9:SE$497)*100,0)</f>
        <v>0</v>
      </c>
      <c r="SL112" s="115">
        <f>ROUND(SF112/MAX(SF$9:SF$497)*100,0)</f>
        <v>0</v>
      </c>
      <c r="SM112" s="121">
        <f>ROUND(SG112/MAX(SG$9:SG$497)*100,0)</f>
        <v>0</v>
      </c>
      <c r="SN112" s="115">
        <f>ROUND(AVERAGEIF($ES$9:$ES$497,$ES112,SH$9:SH$497),0)</f>
        <v>12</v>
      </c>
      <c r="SO112" s="115">
        <f>ROUND(AVERAGEIF($ES$9:$ES$497,$ES112,SI$9:SI$497),0)</f>
        <v>5</v>
      </c>
      <c r="SP112" s="115">
        <f>ROUND(AVERAGEIF($ES$9:$ES$497,$ES112,SJ$9:SJ$497),0)</f>
        <v>26</v>
      </c>
      <c r="SQ112" s="115">
        <f>ROUND(AVERAGEIF($ES$9:$ES$497,$ES112,SK$9:SK$497),0)</f>
        <v>6</v>
      </c>
      <c r="SR112" s="115">
        <f>ROUND(AVERAGEIF($ES$9:$ES$497,$ES112,SL$9:SL$497),0)</f>
        <v>8</v>
      </c>
      <c r="SS112" s="121">
        <f>ROUND(AVERAGEIF($ES$9:$ES$497,$ES112,SM$9:SM$497),0)</f>
        <v>4</v>
      </c>
      <c r="ST112" s="114">
        <f>RANK(SB112,SB$9:SB$497,0)</f>
        <v>323</v>
      </c>
      <c r="SU112" s="115">
        <f>RANK(SC112,SC$9:SC$497,0)</f>
        <v>320</v>
      </c>
      <c r="SV112" s="115">
        <f>RANK(SD112,SD$9:SD$497,0)</f>
        <v>320</v>
      </c>
      <c r="SW112" s="115">
        <f>RANK(SE112,SE$9:SE$497,0)</f>
        <v>320</v>
      </c>
      <c r="SX112" s="115">
        <f>RANK(SF112,SF$9:SF$497,0)</f>
        <v>317</v>
      </c>
      <c r="SY112" s="115">
        <f>RANK(SG112,SG$9:SG$497,0)</f>
        <v>308</v>
      </c>
      <c r="SZ112" s="115">
        <f>COUNTIFS(SB$9:SB$497,"&gt;"&amp;SB112,$ES$9:$ES$497,$ES112)+1</f>
        <v>67</v>
      </c>
      <c r="TA112" s="115">
        <f>COUNTIFS(SC$9:SC$497,"&gt;"&amp;SC112,$ES$9:$ES$497,$ES112)+1</f>
        <v>64</v>
      </c>
      <c r="TB112" s="115">
        <f>COUNTIFS(SD$9:SD$497,"&gt;"&amp;SD112,$ES$9:$ES$497,$ES112)+1</f>
        <v>67</v>
      </c>
      <c r="TC112" s="115">
        <f>COUNTIFS(SE$9:SE$497,"&gt;"&amp;SE112,$ES$9:$ES$497,$ES112)+1</f>
        <v>64</v>
      </c>
      <c r="TD112" s="115">
        <f>COUNTIFS(SF$9:SF$497,"&gt;"&amp;SF112,$ES$9:$ES$497,$ES112)+1</f>
        <v>64</v>
      </c>
      <c r="TE112" s="117">
        <f>COUNTIFS(SG$9:SG$497,"&gt;"&amp;SG112,$ES$9:$ES$497,$ES112)+1</f>
        <v>60</v>
      </c>
      <c r="TF112" s="118">
        <f t="shared" si="233"/>
        <v>44</v>
      </c>
      <c r="TG112" s="115">
        <f t="shared" si="234"/>
        <v>37</v>
      </c>
      <c r="TH112" s="115">
        <f t="shared" si="235"/>
        <v>43</v>
      </c>
      <c r="TI112" s="115">
        <f t="shared" si="236"/>
        <v>44</v>
      </c>
      <c r="TJ112" s="115">
        <f t="shared" si="237"/>
        <v>36</v>
      </c>
      <c r="TK112" s="115">
        <f t="shared" si="238"/>
        <v>42</v>
      </c>
      <c r="TL112" s="117">
        <f t="shared" si="239"/>
        <v>38</v>
      </c>
      <c r="TM112" s="118">
        <f>ROUND(TF112/MAX(TF$9:TF$497)*100,0)</f>
        <v>24</v>
      </c>
      <c r="TN112" s="115">
        <f>ROUND(TG112/MAX(TG$9:TG$497)*100,0)</f>
        <v>20</v>
      </c>
      <c r="TO112" s="115">
        <f>ROUND(TH112/MAX(TH$9:TH$497)*100,0)</f>
        <v>24</v>
      </c>
      <c r="TP112" s="115">
        <f>ROUND(TI112/MAX(TI$9:TI$497)*100,0)</f>
        <v>24</v>
      </c>
      <c r="TQ112" s="115">
        <f>ROUND(TJ112/MAX(TJ$9:TJ$497)*100,0)</f>
        <v>18</v>
      </c>
      <c r="TR112" s="115">
        <f>ROUND(TK112/MAX(TK$9:TK$497)*100,0)</f>
        <v>21</v>
      </c>
      <c r="TS112" s="119">
        <f>ROUND(TL112/MAX(TL$9:TL$497)*100,0)</f>
        <v>19</v>
      </c>
      <c r="TT112" s="120">
        <f>RANK(TM112,TM$9:TM$497,0)</f>
        <v>319</v>
      </c>
      <c r="TU112" s="115">
        <f>RANK(TN112,TN$9:TN$497,0)</f>
        <v>299</v>
      </c>
      <c r="TV112" s="115">
        <f>RANK(TO112,TO$9:TO$497,0)</f>
        <v>216</v>
      </c>
      <c r="TW112" s="115">
        <f>RANK(TP112,TP$9:TP$497,0)</f>
        <v>272</v>
      </c>
      <c r="TX112" s="115">
        <f>RANK(TQ112,TQ$9:TQ$497,0)</f>
        <v>282</v>
      </c>
      <c r="TY112" s="115">
        <f>RANK(TR112,TR$9:TR$497,0)</f>
        <v>278</v>
      </c>
      <c r="TZ112" s="121">
        <f>RANK(TS112,TS$9:TS$497,0)</f>
        <v>278</v>
      </c>
      <c r="UA112" s="132"/>
      <c r="UB112" s="7" t="s">
        <v>1</v>
      </c>
    </row>
    <row r="113" spans="1:548" x14ac:dyDescent="0.15">
      <c r="A113" s="183">
        <v>105</v>
      </c>
      <c r="B113" s="203" t="s">
        <v>814</v>
      </c>
      <c r="C113" s="63"/>
      <c r="D113" s="63"/>
      <c r="E113" s="64" t="s">
        <v>518</v>
      </c>
      <c r="F113" s="65">
        <v>77</v>
      </c>
      <c r="G113" s="65" t="s">
        <v>576</v>
      </c>
      <c r="H113" s="65"/>
      <c r="I113" s="66" t="s">
        <v>521</v>
      </c>
      <c r="J113" s="67" t="s">
        <v>521</v>
      </c>
      <c r="K113" s="67" t="s">
        <v>521</v>
      </c>
      <c r="L113" s="67" t="s">
        <v>521</v>
      </c>
      <c r="M113" s="67" t="s">
        <v>521</v>
      </c>
      <c r="N113" s="67" t="s">
        <v>521</v>
      </c>
      <c r="O113" s="67" t="s">
        <v>521</v>
      </c>
      <c r="P113" s="67" t="s">
        <v>521</v>
      </c>
      <c r="Q113" s="67" t="s">
        <v>521</v>
      </c>
      <c r="R113" s="68" t="s">
        <v>521</v>
      </c>
      <c r="S113" s="69" t="s">
        <v>521</v>
      </c>
      <c r="T113" s="67" t="s">
        <v>521</v>
      </c>
      <c r="U113" s="67" t="s">
        <v>521</v>
      </c>
      <c r="V113" s="67" t="s">
        <v>521</v>
      </c>
      <c r="W113" s="67" t="s">
        <v>521</v>
      </c>
      <c r="X113" s="67" t="s">
        <v>521</v>
      </c>
      <c r="Y113" s="67" t="s">
        <v>521</v>
      </c>
      <c r="Z113" s="67" t="s">
        <v>521</v>
      </c>
      <c r="AA113" s="67" t="s">
        <v>521</v>
      </c>
      <c r="AB113" s="68" t="s">
        <v>521</v>
      </c>
      <c r="AC113" s="69" t="s">
        <v>521</v>
      </c>
      <c r="AD113" s="67" t="s">
        <v>521</v>
      </c>
      <c r="AE113" s="67" t="s">
        <v>521</v>
      </c>
      <c r="AF113" s="67" t="s">
        <v>521</v>
      </c>
      <c r="AG113" s="67" t="s">
        <v>521</v>
      </c>
      <c r="AH113" s="67" t="s">
        <v>521</v>
      </c>
      <c r="AI113" s="67" t="s">
        <v>521</v>
      </c>
      <c r="AJ113" s="67" t="s">
        <v>521</v>
      </c>
      <c r="AK113" s="67" t="s">
        <v>521</v>
      </c>
      <c r="AL113" s="68" t="s">
        <v>521</v>
      </c>
      <c r="AM113" s="69" t="s">
        <v>521</v>
      </c>
      <c r="AN113" s="67" t="s">
        <v>521</v>
      </c>
      <c r="AO113" s="67" t="s">
        <v>521</v>
      </c>
      <c r="AP113" s="67" t="s">
        <v>521</v>
      </c>
      <c r="AQ113" s="67" t="s">
        <v>521</v>
      </c>
      <c r="AR113" s="67" t="s">
        <v>521</v>
      </c>
      <c r="AS113" s="67" t="s">
        <v>521</v>
      </c>
      <c r="AT113" s="67" t="s">
        <v>521</v>
      </c>
      <c r="AU113" s="67" t="s">
        <v>521</v>
      </c>
      <c r="AV113" s="68" t="s">
        <v>521</v>
      </c>
      <c r="AW113" s="69" t="s">
        <v>521</v>
      </c>
      <c r="AX113" s="67" t="s">
        <v>521</v>
      </c>
      <c r="AY113" s="67" t="s">
        <v>521</v>
      </c>
      <c r="AZ113" s="67" t="s">
        <v>521</v>
      </c>
      <c r="BA113" s="67" t="s">
        <v>521</v>
      </c>
      <c r="BB113" s="67" t="s">
        <v>521</v>
      </c>
      <c r="BC113" s="67" t="s">
        <v>521</v>
      </c>
      <c r="BD113" s="67" t="s">
        <v>521</v>
      </c>
      <c r="BE113" s="67" t="s">
        <v>520</v>
      </c>
      <c r="BF113" s="68" t="s">
        <v>520</v>
      </c>
      <c r="BG113" s="69" t="s">
        <v>520</v>
      </c>
      <c r="BH113" s="67" t="s">
        <v>520</v>
      </c>
      <c r="BI113" s="67" t="s">
        <v>520</v>
      </c>
      <c r="BJ113" s="67" t="s">
        <v>520</v>
      </c>
      <c r="BK113" s="67" t="s">
        <v>520</v>
      </c>
      <c r="BL113" s="67" t="s">
        <v>520</v>
      </c>
      <c r="BM113" s="67" t="s">
        <v>520</v>
      </c>
      <c r="BN113" s="67" t="s">
        <v>520</v>
      </c>
      <c r="BO113" s="67" t="s">
        <v>521</v>
      </c>
      <c r="BP113" s="68" t="s">
        <v>521</v>
      </c>
      <c r="BQ113" s="70" t="s">
        <v>521</v>
      </c>
      <c r="BR113" s="67" t="s">
        <v>521</v>
      </c>
      <c r="BS113" s="67" t="s">
        <v>521</v>
      </c>
      <c r="BT113" s="67" t="s">
        <v>521</v>
      </c>
      <c r="BU113" s="67" t="s">
        <v>521</v>
      </c>
      <c r="BV113" s="67" t="s">
        <v>521</v>
      </c>
      <c r="BW113" s="67" t="s">
        <v>521</v>
      </c>
      <c r="BX113" s="67" t="s">
        <v>521</v>
      </c>
      <c r="BY113" s="67" t="s">
        <v>521</v>
      </c>
      <c r="BZ113" s="68" t="s">
        <v>521</v>
      </c>
      <c r="CA113" s="69" t="s">
        <v>521</v>
      </c>
      <c r="CB113" s="67" t="s">
        <v>521</v>
      </c>
      <c r="CC113" s="67" t="s">
        <v>521</v>
      </c>
      <c r="CD113" s="67" t="s">
        <v>521</v>
      </c>
      <c r="CE113" s="67" t="s">
        <v>521</v>
      </c>
      <c r="CF113" s="67" t="s">
        <v>521</v>
      </c>
      <c r="CG113" s="67" t="s">
        <v>521</v>
      </c>
      <c r="CH113" s="67" t="s">
        <v>521</v>
      </c>
      <c r="CI113" s="67" t="s">
        <v>521</v>
      </c>
      <c r="CJ113" s="68" t="s">
        <v>521</v>
      </c>
      <c r="CK113" s="69" t="s">
        <v>521</v>
      </c>
      <c r="CL113" s="67" t="s">
        <v>521</v>
      </c>
      <c r="CM113" s="67" t="s">
        <v>521</v>
      </c>
      <c r="CN113" s="67" t="s">
        <v>521</v>
      </c>
      <c r="CO113" s="67" t="s">
        <v>521</v>
      </c>
      <c r="CP113" s="67" t="s">
        <v>521</v>
      </c>
      <c r="CQ113" s="67" t="s">
        <v>521</v>
      </c>
      <c r="CR113" s="67" t="s">
        <v>521</v>
      </c>
      <c r="CS113" s="67" t="s">
        <v>521</v>
      </c>
      <c r="CT113" s="68" t="s">
        <v>521</v>
      </c>
      <c r="CU113" s="69" t="s">
        <v>521</v>
      </c>
      <c r="CV113" s="67" t="s">
        <v>521</v>
      </c>
      <c r="CW113" s="67" t="s">
        <v>521</v>
      </c>
      <c r="CX113" s="67" t="s">
        <v>521</v>
      </c>
      <c r="CY113" s="67" t="s">
        <v>521</v>
      </c>
      <c r="CZ113" s="67" t="s">
        <v>521</v>
      </c>
      <c r="DA113" s="67" t="s">
        <v>521</v>
      </c>
      <c r="DB113" s="67" t="s">
        <v>521</v>
      </c>
      <c r="DC113" s="67" t="s">
        <v>521</v>
      </c>
      <c r="DD113" s="68" t="s">
        <v>521</v>
      </c>
      <c r="DE113" s="69" t="s">
        <v>521</v>
      </c>
      <c r="DF113" s="71" t="s">
        <v>521</v>
      </c>
      <c r="DG113" s="67" t="s">
        <v>521</v>
      </c>
      <c r="DH113" s="67" t="s">
        <v>521</v>
      </c>
      <c r="DI113" s="67" t="s">
        <v>521</v>
      </c>
      <c r="DJ113" s="67" t="s">
        <v>521</v>
      </c>
      <c r="DK113" s="67" t="s">
        <v>521</v>
      </c>
      <c r="DL113" s="67" t="s">
        <v>521</v>
      </c>
      <c r="DM113" s="67" t="s">
        <v>521</v>
      </c>
      <c r="DN113" s="68" t="s">
        <v>521</v>
      </c>
      <c r="DO113" s="70" t="s">
        <v>521</v>
      </c>
      <c r="DP113" s="71" t="s">
        <v>521</v>
      </c>
      <c r="DQ113" s="67" t="s">
        <v>521</v>
      </c>
      <c r="DR113" s="67" t="s">
        <v>521</v>
      </c>
      <c r="DS113" s="67" t="s">
        <v>521</v>
      </c>
      <c r="DT113" s="67" t="s">
        <v>521</v>
      </c>
      <c r="DU113" s="67" t="s">
        <v>521</v>
      </c>
      <c r="DV113" s="67" t="s">
        <v>521</v>
      </c>
      <c r="DW113" s="67" t="s">
        <v>521</v>
      </c>
      <c r="DX113" s="72" t="s">
        <v>521</v>
      </c>
      <c r="DY113" s="73" t="s">
        <v>522</v>
      </c>
      <c r="DZ113" s="74">
        <v>2</v>
      </c>
      <c r="EA113" s="74">
        <v>3</v>
      </c>
      <c r="EB113" s="74">
        <v>3</v>
      </c>
      <c r="EC113" s="75">
        <v>4</v>
      </c>
      <c r="ED113" s="76" t="s">
        <v>522</v>
      </c>
      <c r="EE113" s="74">
        <f t="shared" si="189"/>
        <v>2</v>
      </c>
      <c r="EF113" s="74">
        <f t="shared" si="190"/>
        <v>6</v>
      </c>
      <c r="EG113" s="74">
        <f t="shared" si="191"/>
        <v>18</v>
      </c>
      <c r="EH113" s="77">
        <f t="shared" si="192"/>
        <v>72</v>
      </c>
      <c r="EI113" s="73">
        <v>1000</v>
      </c>
      <c r="EJ113" s="74">
        <v>1500</v>
      </c>
      <c r="EK113" s="74">
        <v>3000</v>
      </c>
      <c r="EL113" s="74">
        <v>5000</v>
      </c>
      <c r="EM113" s="75">
        <v>15000</v>
      </c>
      <c r="EN113" s="78">
        <v>1</v>
      </c>
      <c r="EO113" s="79">
        <f t="shared" si="193"/>
        <v>0.75</v>
      </c>
      <c r="EP113" s="79">
        <f t="shared" si="194"/>
        <v>0.5</v>
      </c>
      <c r="EQ113" s="79">
        <f t="shared" si="195"/>
        <v>0.27777777777777779</v>
      </c>
      <c r="ER113" s="80">
        <f t="shared" si="196"/>
        <v>0.20833333333333334</v>
      </c>
      <c r="ES113" s="128" t="s">
        <v>523</v>
      </c>
      <c r="ET113" s="82"/>
      <c r="EU113" s="83">
        <v>4</v>
      </c>
      <c r="EV113" s="73">
        <v>114</v>
      </c>
      <c r="EW113" s="74">
        <v>48</v>
      </c>
      <c r="EX113" s="74">
        <v>58</v>
      </c>
      <c r="EY113" s="74">
        <v>61</v>
      </c>
      <c r="EZ113" s="74">
        <v>24</v>
      </c>
      <c r="FA113" s="74">
        <v>17</v>
      </c>
      <c r="FB113" s="74">
        <v>25</v>
      </c>
      <c r="FC113" s="74">
        <v>16</v>
      </c>
      <c r="FD113" s="74">
        <f t="shared" si="197"/>
        <v>82</v>
      </c>
      <c r="FE113" s="84">
        <f t="shared" si="198"/>
        <v>74</v>
      </c>
      <c r="FF113" s="73">
        <f>RANK(EV113,$EV$9:$EV$497,0)</f>
        <v>46</v>
      </c>
      <c r="FG113" s="74">
        <f>RANK(EW113,$EW$9:$EW$497,0)</f>
        <v>184</v>
      </c>
      <c r="FH113" s="74">
        <f>RANK(EX113,$EX$9:$EX$497,0)</f>
        <v>123</v>
      </c>
      <c r="FI113" s="74">
        <f>RANK(EY113,$EY$9:$EY$497,0)</f>
        <v>73</v>
      </c>
      <c r="FJ113" s="74">
        <f>RANK(EZ113,$EZ$9:$EZ$497,0)</f>
        <v>168</v>
      </c>
      <c r="FK113" s="74">
        <f>RANK(FA113,$FA$9:$FA$497,0)</f>
        <v>217</v>
      </c>
      <c r="FL113" s="74">
        <f>RANK(FB113,$FB$9:$FB$497,0)</f>
        <v>296</v>
      </c>
      <c r="FM113" s="74">
        <f>RANK(FC113,$FC$9:$FC$497,0)</f>
        <v>348</v>
      </c>
      <c r="FN113" s="74">
        <f>RANK(FD113,$FD$9:$FD$497,0)</f>
        <v>160</v>
      </c>
      <c r="FO113" s="84">
        <f>RANK(FE113,$FE$9:$FE$497,0)</f>
        <v>230</v>
      </c>
      <c r="FP113" s="73">
        <f>COUNTIFS($EV$9:$EV$497,"&gt;"&amp;EV113,$ES$9:$ES$497,ES113)+1</f>
        <v>19</v>
      </c>
      <c r="FQ113" s="74">
        <f>COUNTIFS($EW$9:$EW$497,"&gt;"&amp;EW113,$ES$9:$ES$497,ES113)+1</f>
        <v>23</v>
      </c>
      <c r="FR113" s="74">
        <f>COUNTIFS($EX$9:$EX$497,"&gt;"&amp;EX113,$ES$9:$ES$497,ES113)+1</f>
        <v>31</v>
      </c>
      <c r="FS113" s="74">
        <f>COUNTIFS($EY$9:$EY$497,"&gt;"&amp;EY113,$ES$9:$ES$497,ES113)+1</f>
        <v>39</v>
      </c>
      <c r="FT113" s="74">
        <f>COUNTIFS($EZ$9:$EZ$497,"&gt;"&amp;EZ113,$ES$9:$ES$497,ES113)+1</f>
        <v>31</v>
      </c>
      <c r="FU113" s="74">
        <f>COUNTIFS($FA$9:$FA$497,"&gt;"&amp;FA113,$ES$9:$ES$497,ES113)+1</f>
        <v>41</v>
      </c>
      <c r="FV113" s="74">
        <f>COUNTIFS($FB$9:$FB$497,"&gt;"&amp;FB113,$ES$9:$ES$497,ES113)+1</f>
        <v>36</v>
      </c>
      <c r="FW113" s="74">
        <f>COUNTIFS($FC$9:$FC$497,"&gt;"&amp;FC113,$ES$9:$ES$497,ES113)+1</f>
        <v>49</v>
      </c>
      <c r="FX113" s="74">
        <f>COUNTIFS($FD$9:$FD$497,"&gt;"&amp;FD113,$ES$9:$ES$497,ES113)+1</f>
        <v>32</v>
      </c>
      <c r="FY113" s="84">
        <f>COUNTIFS($FE$9:$FE$497,"&gt;"&amp;FE113,$ES$9:$ES$497,ES113)+1</f>
        <v>45</v>
      </c>
      <c r="FZ113" s="85">
        <f t="shared" si="199"/>
        <v>1.48</v>
      </c>
      <c r="GA113" s="86">
        <f t="shared" si="200"/>
        <v>0.62</v>
      </c>
      <c r="GB113" s="86">
        <f t="shared" si="201"/>
        <v>0.75</v>
      </c>
      <c r="GC113" s="86">
        <f t="shared" si="202"/>
        <v>0.79</v>
      </c>
      <c r="GD113" s="86">
        <f t="shared" si="203"/>
        <v>0.31</v>
      </c>
      <c r="GE113" s="86">
        <f t="shared" si="204"/>
        <v>0.22</v>
      </c>
      <c r="GF113" s="86">
        <f t="shared" si="205"/>
        <v>0.32</v>
      </c>
      <c r="GG113" s="86">
        <f t="shared" si="206"/>
        <v>0.21</v>
      </c>
      <c r="GH113" s="86">
        <f t="shared" si="207"/>
        <v>1.06</v>
      </c>
      <c r="GI113" s="87">
        <f t="shared" si="208"/>
        <v>0.96</v>
      </c>
      <c r="GJ113" s="85">
        <f>ROUND(((FZ113-AVERAGE(FZ$9:FZ$497))/STDEVP(FZ$9:FZ$497)*10+50),2)</f>
        <v>69.98</v>
      </c>
      <c r="GK113" s="86">
        <f>ROUND(((GA113-AVERAGE(GA$9:GA$497))/STDEVP(GA$9:GA$497)*10+50),2)</f>
        <v>47.9</v>
      </c>
      <c r="GL113" s="86">
        <f>ROUND(((GB113-AVERAGE(GB$9:GB$497))/STDEVP(GB$9:GB$497)*10+50),2)</f>
        <v>56.28</v>
      </c>
      <c r="GM113" s="86">
        <f>ROUND(((GC113-AVERAGE(GC$9:GC$497))/STDEVP(GC$9:GC$497)*10+50),2)</f>
        <v>63.23</v>
      </c>
      <c r="GN113" s="86">
        <f>ROUND(((GD113-AVERAGE(GD$9:GD$497))/STDEVP(GD$9:GD$497)*10+50),2)</f>
        <v>47.18</v>
      </c>
      <c r="GO113" s="86">
        <f>ROUND(((GE113-AVERAGE(GE$9:GE$497))/STDEVP(GE$9:GE$497)*10+50),2)</f>
        <v>45.34</v>
      </c>
      <c r="GP113" s="86">
        <f>ROUND(((GF113-AVERAGE(GF$9:GF$497))/STDEVP(GF$9:GF$497)*10+50),2)</f>
        <v>40.08</v>
      </c>
      <c r="GQ113" s="86">
        <f>ROUND(((GG113-AVERAGE(GG$9:GG$497))/STDEVP(GG$9:GG$497)*10+50),2)</f>
        <v>36.83</v>
      </c>
      <c r="GR113" s="86">
        <f>ROUND(((GH113-AVERAGE(GH$9:GH$497))/STDEVP(GH$9:GH$497)*10+50),2)</f>
        <v>53.11</v>
      </c>
      <c r="GS113" s="87">
        <f>ROUND(((GI113-AVERAGE(GI$9:GI$497))/STDEVP(GI$9:GI$497)*10+50),2)</f>
        <v>44.67</v>
      </c>
      <c r="GT113" s="73">
        <f>RANK(GJ113,$GJ$9:$GJ$497,0)</f>
        <v>12</v>
      </c>
      <c r="GU113" s="74">
        <f>RANK(GK113,$GK$9:$GK$497,0)</f>
        <v>218</v>
      </c>
      <c r="GV113" s="74">
        <f>RANK(GL113,$GL$9:$GL$497,0)</f>
        <v>111</v>
      </c>
      <c r="GW113" s="74">
        <f>RANK(GM113,$GM$9:$GM$497,0)</f>
        <v>40</v>
      </c>
      <c r="GX113" s="74">
        <f>RANK(GN113,$GN$9:$GN$497,0)</f>
        <v>189</v>
      </c>
      <c r="GY113" s="74">
        <f>RANK(GO113,$GO$9:$GO$497,0)</f>
        <v>263</v>
      </c>
      <c r="GZ113" s="74">
        <f>RANK(GP113,$GP$9:$GP$497,0)</f>
        <v>359</v>
      </c>
      <c r="HA113" s="74">
        <f>RANK(GQ113,$GQ$9:$GQ$497,0)</f>
        <v>390</v>
      </c>
      <c r="HB113" s="74">
        <f>RANK(GR113,$GR$9:$GR$497,0)</f>
        <v>135</v>
      </c>
      <c r="HC113" s="84">
        <f>RANK(GS113,$GS$9:$GS$497,0)</f>
        <v>279</v>
      </c>
      <c r="HD113" s="85">
        <f>ROUND(AVERAGEIF($ES$9:$ES$497,$ES113,$FZ$9:$FZ$497),2)</f>
        <v>1.1399999999999999</v>
      </c>
      <c r="HE113" s="86">
        <f>ROUND(AVERAGEIF($ES$9:$ES$497,$ES113,$GA$9:$GA$497),2)</f>
        <v>0.46</v>
      </c>
      <c r="HF113" s="86">
        <f>ROUND(AVERAGEIF($ES$9:$ES$497,$ES113,$GB$9:$GB$497),2)</f>
        <v>0.65</v>
      </c>
      <c r="HG113" s="86">
        <f>ROUND(AVERAGEIF($ES$9:$ES$497,$ES113,$GC$9:$GC$497),2)</f>
        <v>0.74</v>
      </c>
      <c r="HH113" s="86">
        <f>ROUND(AVERAGEIF($ES$9:$ES$497,$ES113,$GD$9:$GD$497),2)</f>
        <v>0.27</v>
      </c>
      <c r="HI113" s="86">
        <f>ROUND(AVERAGEIF($ES$9:$ES$497,$ES113,$GE$9:$GE$497),2)</f>
        <v>0.23</v>
      </c>
      <c r="HJ113" s="86">
        <f>ROUND(AVERAGEIF($ES$9:$ES$497,$ES113,$GF$9:$GF$497),2)</f>
        <v>0.3</v>
      </c>
      <c r="HK113" s="86">
        <f>ROUND(AVERAGEIF($ES$9:$ES$497,$ES113,$GG$9:$GG$497),2)</f>
        <v>0.28000000000000003</v>
      </c>
      <c r="HL113" s="86">
        <f>ROUND(AVERAGEIF($ES$9:$ES$497,$ES113,$GH$9:$GH$497),2)</f>
        <v>0.92</v>
      </c>
      <c r="HM113" s="87">
        <f>ROUND(AVERAGEIF($ES$9:$ES$497,$ES113,$GI$9:$GI$497),2)</f>
        <v>0.93</v>
      </c>
      <c r="HN113" s="88">
        <f t="shared" si="209"/>
        <v>0.34000000000000008</v>
      </c>
      <c r="HO113" s="89">
        <f t="shared" si="210"/>
        <v>0.15999999999999998</v>
      </c>
      <c r="HP113" s="89">
        <f t="shared" si="211"/>
        <v>9.9999999999999978E-2</v>
      </c>
      <c r="HQ113" s="89">
        <f t="shared" si="212"/>
        <v>5.0000000000000044E-2</v>
      </c>
      <c r="HR113" s="89">
        <f t="shared" si="213"/>
        <v>3.999999999999998E-2</v>
      </c>
      <c r="HS113" s="89">
        <f t="shared" si="214"/>
        <v>-1.0000000000000009E-2</v>
      </c>
      <c r="HT113" s="89">
        <f t="shared" si="215"/>
        <v>2.0000000000000018E-2</v>
      </c>
      <c r="HU113" s="89">
        <f t="shared" si="216"/>
        <v>-7.0000000000000034E-2</v>
      </c>
      <c r="HV113" s="89">
        <f t="shared" si="217"/>
        <v>0.14000000000000001</v>
      </c>
      <c r="HW113" s="90">
        <f t="shared" si="218"/>
        <v>2.9999999999999916E-2</v>
      </c>
      <c r="HX113" s="73">
        <f>COUNTIFS($FZ$9:$FZ$497,"&gt;"&amp;FZ113,$ES$9:$ES$497,$ES113)+1</f>
        <v>6</v>
      </c>
      <c r="HY113" s="74">
        <f>COUNTIFS($GA$9:$GA$497,"&gt;"&amp;GA113,$ES$9:$ES$497,$ES113)+1</f>
        <v>7</v>
      </c>
      <c r="HZ113" s="74">
        <f>COUNTIFS($GB$9:$GB$497,"&gt;"&amp;GB113,$ES$9:$ES$497,$ES113)+1</f>
        <v>25</v>
      </c>
      <c r="IA113" s="74">
        <f>COUNTIFS($GC$9:$GC$497,"&gt;"&amp;GC113,$ES$9:$ES$497,$ES113)+1</f>
        <v>31</v>
      </c>
      <c r="IB113" s="74">
        <f>COUNTIFS($GD$9:$GD$497,"&gt;"&amp;GD113,$ES$9:$ES$497,$ES113)+1</f>
        <v>20</v>
      </c>
      <c r="IC113" s="74">
        <f>COUNTIFS($GE$9:$GE$497,"&gt;"&amp;GE113,$ES$9:$ES$497,$ES113)+1</f>
        <v>37</v>
      </c>
      <c r="ID113" s="74">
        <f>COUNTIFS($GF$9:$GF$497,"&gt;"&amp;GF113,$ES$9:$ES$497,$ES113)+1</f>
        <v>31</v>
      </c>
      <c r="IE113" s="74">
        <f>COUNTIFS($GG$9:$GG$497,"&gt;"&amp;GG113,$ES$9:$ES$497,$ES113)+1</f>
        <v>48</v>
      </c>
      <c r="IF113" s="74">
        <f>COUNTIFS($GH$9:$GH$497,"&gt;"&amp;GH113,$ES$9:$ES$497,$ES113)+1</f>
        <v>29</v>
      </c>
      <c r="IG113" s="84">
        <f>COUNTIFS($GI$9:$GI$497,"&gt;"&amp;GI113,$ES$9:$ES$497,$ES113)+1</f>
        <v>43</v>
      </c>
      <c r="IH113" s="91"/>
      <c r="II113" s="79"/>
      <c r="IJ113" s="79">
        <v>0.12</v>
      </c>
      <c r="IK113" s="79"/>
      <c r="IL113" s="79"/>
      <c r="IM113" s="92"/>
      <c r="IN113" s="93"/>
      <c r="IO113" s="94"/>
      <c r="IP113" s="95"/>
      <c r="IQ113" s="79"/>
      <c r="IR113" s="79"/>
      <c r="IS113" s="79"/>
      <c r="IT113" s="79"/>
      <c r="IU113" s="79"/>
      <c r="IV113" s="79"/>
      <c r="IW113" s="96"/>
      <c r="IX113" s="93"/>
      <c r="IY113" s="79"/>
      <c r="IZ113" s="79"/>
      <c r="JA113" s="79"/>
      <c r="JB113" s="79"/>
      <c r="JC113" s="79"/>
      <c r="JD113" s="79"/>
      <c r="JE113" s="97"/>
      <c r="JF113" s="95"/>
      <c r="JG113" s="79"/>
      <c r="JH113" s="79"/>
      <c r="JI113" s="79"/>
      <c r="JJ113" s="79"/>
      <c r="JK113" s="79"/>
      <c r="JL113" s="79"/>
      <c r="JM113" s="96"/>
      <c r="JN113" s="93"/>
      <c r="JO113" s="79"/>
      <c r="JP113" s="79"/>
      <c r="JQ113" s="79"/>
      <c r="JR113" s="79"/>
      <c r="JS113" s="79"/>
      <c r="JT113" s="79"/>
      <c r="JU113" s="79"/>
      <c r="JV113" s="79"/>
      <c r="JW113" s="79"/>
      <c r="JX113" s="79"/>
      <c r="JY113" s="79"/>
      <c r="JZ113" s="97"/>
      <c r="KA113" s="93"/>
      <c r="KB113" s="79"/>
      <c r="KC113" s="79"/>
      <c r="KD113" s="79"/>
      <c r="KE113" s="97"/>
      <c r="KF113" s="95"/>
      <c r="KG113" s="79"/>
      <c r="KH113" s="79"/>
      <c r="KI113" s="79"/>
      <c r="KJ113" s="79"/>
      <c r="KK113" s="98"/>
      <c r="KL113" s="79"/>
      <c r="KM113" s="79"/>
      <c r="KN113" s="79"/>
      <c r="KO113" s="79"/>
      <c r="KP113" s="79"/>
      <c r="KQ113" s="79"/>
      <c r="KR113" s="79"/>
      <c r="KS113" s="96"/>
      <c r="KT113" s="96"/>
      <c r="KU113" s="96"/>
      <c r="KV113" s="96"/>
      <c r="KW113" s="93"/>
      <c r="KX113" s="79"/>
      <c r="KY113" s="79"/>
      <c r="KZ113" s="79"/>
      <c r="LA113" s="79"/>
      <c r="LB113" s="79"/>
      <c r="LC113" s="96"/>
      <c r="LD113" s="93"/>
      <c r="LE113" s="94"/>
      <c r="LF113" s="99"/>
      <c r="LG113" s="75"/>
      <c r="LH113" s="93"/>
      <c r="LI113" s="79"/>
      <c r="LJ113" s="74"/>
      <c r="LK113" s="74"/>
      <c r="LL113" s="74"/>
      <c r="LM113" s="100"/>
      <c r="LN113" s="95"/>
      <c r="LO113" s="79"/>
      <c r="LP113" s="79"/>
      <c r="LQ113" s="79"/>
      <c r="LR113" s="96"/>
      <c r="LS113" s="93"/>
      <c r="LT113" s="79">
        <v>0.1</v>
      </c>
      <c r="LU113" s="79"/>
      <c r="LV113" s="79"/>
      <c r="LW113" s="79"/>
      <c r="LX113" s="79"/>
      <c r="LY113" s="79"/>
      <c r="LZ113" s="79"/>
      <c r="MA113" s="97"/>
      <c r="MB113" s="95"/>
      <c r="MC113" s="79"/>
      <c r="MD113" s="79"/>
      <c r="ME113" s="79"/>
      <c r="MF113" s="79"/>
      <c r="MG113" s="79"/>
      <c r="MH113" s="79"/>
      <c r="MI113" s="79"/>
      <c r="MJ113" s="79"/>
      <c r="MK113" s="79"/>
      <c r="ML113" s="79"/>
      <c r="MM113" s="79"/>
      <c r="MN113" s="98"/>
      <c r="MO113" s="98"/>
      <c r="MP113" s="96"/>
      <c r="MQ113" s="93"/>
      <c r="MR113" s="79"/>
      <c r="MS113" s="79"/>
      <c r="MT113" s="79"/>
      <c r="MU113" s="79"/>
      <c r="MV113" s="98"/>
      <c r="MW113" s="79"/>
      <c r="MX113" s="79"/>
      <c r="MY113" s="79"/>
      <c r="MZ113" s="79"/>
      <c r="NA113" s="79">
        <v>0.1</v>
      </c>
      <c r="NB113" s="79"/>
      <c r="NC113" s="79"/>
      <c r="ND113" s="96"/>
      <c r="NE113" s="96"/>
      <c r="NF113" s="96"/>
      <c r="NG113" s="96"/>
      <c r="NH113" s="93"/>
      <c r="NI113" s="79"/>
      <c r="NJ113" s="79"/>
      <c r="NK113" s="79"/>
      <c r="NL113" s="79"/>
      <c r="NM113" s="79"/>
      <c r="NN113" s="94"/>
      <c r="NO113" s="93"/>
      <c r="NP113" s="80"/>
      <c r="NQ113" s="124" t="s">
        <v>811</v>
      </c>
      <c r="NR113" s="102" t="s">
        <v>816</v>
      </c>
      <c r="NS113" s="102"/>
      <c r="NT113" s="102"/>
      <c r="NU113" s="102"/>
      <c r="NV113" s="104">
        <v>43720</v>
      </c>
      <c r="NW113" s="102" t="s">
        <v>525</v>
      </c>
      <c r="NX113" s="133" t="s">
        <v>817</v>
      </c>
      <c r="NY113" s="129" t="s">
        <v>818</v>
      </c>
      <c r="NZ113" s="133" t="s">
        <v>817</v>
      </c>
      <c r="OA113" s="134"/>
      <c r="OB113" s="134"/>
      <c r="OC113" s="134"/>
      <c r="OD113" s="108">
        <f t="shared" si="219"/>
        <v>72</v>
      </c>
      <c r="OE113" s="109">
        <v>3</v>
      </c>
      <c r="OF113" s="110">
        <f t="shared" si="220"/>
        <v>1000</v>
      </c>
      <c r="OG113" s="109">
        <v>1</v>
      </c>
      <c r="OH113" s="111">
        <f>ROUND(AVERAGEIF($ES$9:$ES$497,$ES113,EV$9:EV$497),0)</f>
        <v>79</v>
      </c>
      <c r="OI113" s="112">
        <f>ROUND(AVERAGEIF($ES$9:$ES$497,$ES113,EW$9:EW$497),0)</f>
        <v>32</v>
      </c>
      <c r="OJ113" s="112">
        <f>ROUND(AVERAGEIF($ES$9:$ES$497,$ES113,EX$9:EX$497),0)</f>
        <v>45</v>
      </c>
      <c r="OK113" s="112">
        <f>ROUND(AVERAGEIF($ES$9:$ES$497,$ES113,EY$9:EY$497),0)</f>
        <v>53</v>
      </c>
      <c r="OL113" s="112">
        <f>ROUND(AVERAGEIF($ES$9:$ES$497,$ES113,EZ$9:EZ$497),0)</f>
        <v>20</v>
      </c>
      <c r="OM113" s="112">
        <f>ROUND(AVERAGEIF($ES$9:$ES$497,$ES113,FA$9:FA$497),0)</f>
        <v>18</v>
      </c>
      <c r="ON113" s="112">
        <f>ROUND(AVERAGEIF($ES$9:$ES$497,$ES113,FB$9:FB$497),0)</f>
        <v>23</v>
      </c>
      <c r="OO113" s="112">
        <f>ROUND(AVERAGEIF($ES$9:$ES$497,$ES113,FC$9:FC$497),0)</f>
        <v>23</v>
      </c>
      <c r="OP113" s="112">
        <f>ROUND(AVERAGEIF($ES$9:$ES$497,$ES113,FD$9:FD$497),0)</f>
        <v>64</v>
      </c>
      <c r="OQ113" s="113">
        <f>ROUND(AVERAGEIF($ES$9:$ES$497,$ES113,FE$9:FE$497),0)</f>
        <v>68</v>
      </c>
      <c r="OR113" s="114">
        <f>ROUND(EV113/MAX(EV$9:EV$497)*100,0)</f>
        <v>64</v>
      </c>
      <c r="OS113" s="115">
        <f>ROUND(EW113/MAX(EW$9:EW$497)*100,0)</f>
        <v>38</v>
      </c>
      <c r="OT113" s="115">
        <f>ROUND(EX113/MAX(EX$9:EX$497)*100,0)</f>
        <v>48</v>
      </c>
      <c r="OU113" s="115">
        <f>ROUND(EY113/MAX(EY$9:EY$497)*100,0)</f>
        <v>41</v>
      </c>
      <c r="OV113" s="115">
        <f>ROUND(EZ113/MAX(EZ$9:EZ$497)*100,0)</f>
        <v>19</v>
      </c>
      <c r="OW113" s="115">
        <f>ROUND(FA113/MAX(FA$9:FA$497)*100,0)</f>
        <v>15</v>
      </c>
      <c r="OX113" s="115">
        <f>ROUND(FB113/MAX(FB$9:FB$497)*100,0)</f>
        <v>19</v>
      </c>
      <c r="OY113" s="116">
        <f>ROUND(FC113/MAX(FC$9:FC$497)*100,0)</f>
        <v>11</v>
      </c>
      <c r="OZ113" s="115">
        <f>ROUND(FD113/MAX(FD$9:FD$497)*100,0)</f>
        <v>55</v>
      </c>
      <c r="PA113" s="117">
        <f>ROUND(FE113/MAX(FE$9:FE$497)*100,0)</f>
        <v>30</v>
      </c>
      <c r="PB113" s="118">
        <f t="shared" si="221"/>
        <v>438</v>
      </c>
      <c r="PC113" s="115">
        <f t="shared" si="222"/>
        <v>351</v>
      </c>
      <c r="PD113" s="115">
        <f t="shared" si="223"/>
        <v>495</v>
      </c>
      <c r="PE113" s="115">
        <f t="shared" si="224"/>
        <v>460</v>
      </c>
      <c r="PF113" s="115">
        <f t="shared" si="225"/>
        <v>440</v>
      </c>
      <c r="PG113" s="119">
        <f t="shared" si="226"/>
        <v>350</v>
      </c>
      <c r="PH113" s="118">
        <f>ROUND(PB113/MAX(PB$9:PB$497)*100,0)</f>
        <v>52</v>
      </c>
      <c r="PI113" s="115">
        <f>ROUND(PC113/MAX(PC$9:PC$497)*100,0)</f>
        <v>42</v>
      </c>
      <c r="PJ113" s="115">
        <f>ROUND(PD113/MAX(PD$9:PD$497)*100,0)</f>
        <v>53</v>
      </c>
      <c r="PK113" s="115">
        <f>ROUND(PE113/MAX(PE$9:PE$497)*100,0)</f>
        <v>46</v>
      </c>
      <c r="PL113" s="115">
        <f>ROUND(PF113/MAX(PF$9:PF$497)*100,0)</f>
        <v>62</v>
      </c>
      <c r="PM113" s="119">
        <f>ROUND(PG113/MAX(PG$9:PG$497)*100,0)</f>
        <v>51</v>
      </c>
      <c r="PN113" s="118">
        <f>RANK(PH113,PH$9:PH$497,0)</f>
        <v>163</v>
      </c>
      <c r="PO113" s="115">
        <f>RANK(PI113,PI$9:PI$497,0)</f>
        <v>199</v>
      </c>
      <c r="PP113" s="115">
        <f>RANK(PJ113,PJ$9:PJ$497,0)</f>
        <v>183</v>
      </c>
      <c r="PQ113" s="115">
        <f>RANK(PK113,PK$9:PK$497,0)</f>
        <v>196</v>
      </c>
      <c r="PR113" s="115">
        <f>RANK(PL113,PL$9:PL$497,0)</f>
        <v>131</v>
      </c>
      <c r="PS113" s="119">
        <f>RANK(PM113,PM$9:PM$497,0)</f>
        <v>159</v>
      </c>
      <c r="PT113" s="120">
        <f>ROUND(FZ113/MAX(FZ$9:FZ$497)*100,0)</f>
        <v>81</v>
      </c>
      <c r="PU113" s="115">
        <f>ROUND(GA113/MAX(GA$9:GA$497)*100,0)</f>
        <v>35</v>
      </c>
      <c r="PV113" s="115">
        <f>ROUND(GB113/MAX(GB$9:GB$497)*100,0)</f>
        <v>55</v>
      </c>
      <c r="PW113" s="115">
        <f>ROUND(GC113/MAX(GC$9:GC$497)*100,0)</f>
        <v>63</v>
      </c>
      <c r="PX113" s="115">
        <f>ROUND(GD113/MAX(GD$9:GD$497)*100,0)</f>
        <v>17</v>
      </c>
      <c r="PY113" s="115">
        <f>ROUND(GE113/MAX(GE$9:GE$497)*100,0)</f>
        <v>13</v>
      </c>
      <c r="PZ113" s="115">
        <f>ROUND(GF113/MAX(GF$9:GF$497)*100,0)</f>
        <v>15</v>
      </c>
      <c r="QA113" s="116">
        <f>ROUND(GG113/MAX(GG$9:GG$497)*100,0)</f>
        <v>11</v>
      </c>
      <c r="QB113" s="115">
        <f>ROUND(GH113/MAX(GH$9:GH$497)*100,0)</f>
        <v>47</v>
      </c>
      <c r="QC113" s="121">
        <f>ROUND(GI113/MAX(GI$9:GI$497)*100,0)</f>
        <v>31</v>
      </c>
      <c r="QD113" s="120">
        <f>ROUND(AVERAGEIF($ES$9:$ES$497,$ES113,PT$9:PT$497),0)</f>
        <v>62</v>
      </c>
      <c r="QE113" s="120">
        <f>ROUND(AVERAGEIF($ES$9:$ES$497,$ES113,PU$9:PU$497),0)</f>
        <v>26</v>
      </c>
      <c r="QF113" s="120">
        <f>ROUND(AVERAGEIF($ES$9:$ES$497,$ES113,PV$9:PV$497),0)</f>
        <v>48</v>
      </c>
      <c r="QG113" s="120">
        <f>ROUND(AVERAGEIF($ES$9:$ES$497,$ES113,PW$9:PW$497),0)</f>
        <v>58</v>
      </c>
      <c r="QH113" s="120">
        <f>ROUND(AVERAGEIF($ES$9:$ES$497,$ES113,PX$9:PX$497),0)</f>
        <v>15</v>
      </c>
      <c r="QI113" s="120">
        <f>ROUND(AVERAGEIF($ES$9:$ES$497,$ES113,PY$9:PY$497),0)</f>
        <v>14</v>
      </c>
      <c r="QJ113" s="120">
        <f>ROUND(AVERAGEIF($ES$9:$ES$497,$ES113,PZ$9:PZ$497),0)</f>
        <v>14</v>
      </c>
      <c r="QK113" s="120">
        <f>ROUND(AVERAGEIF($ES$9:$ES$497,$ES113,QA$9:QA$497),0)</f>
        <v>15</v>
      </c>
      <c r="QL113" s="120">
        <f>ROUND(AVERAGEIF($ES$9:$ES$497,$ES113,QB$9:QB$497),0)</f>
        <v>41</v>
      </c>
      <c r="QM113" s="120">
        <f>ROUND(AVERAGEIF($ES$9:$ES$497,$ES113,QC$9:QC$497),0)</f>
        <v>30</v>
      </c>
      <c r="QN113" s="114">
        <f t="shared" si="183"/>
        <v>556</v>
      </c>
      <c r="QO113" s="115">
        <f t="shared" si="184"/>
        <v>404</v>
      </c>
      <c r="QP113" s="115">
        <f t="shared" si="185"/>
        <v>624</v>
      </c>
      <c r="QQ113" s="115">
        <f t="shared" si="186"/>
        <v>589</v>
      </c>
      <c r="QR113" s="115">
        <f t="shared" si="187"/>
        <v>687</v>
      </c>
      <c r="QS113" s="119">
        <f t="shared" si="188"/>
        <v>425</v>
      </c>
      <c r="QT113" s="114">
        <f>ROUND((QN113-MIN(QN$9:QN$497))/(MAX(QN$9:QN$497)-MIN(QN$9:QN$497))*100,0)</f>
        <v>51</v>
      </c>
      <c r="QU113" s="115">
        <f>ROUND((QO113-MIN(QO$9:QO$497))/(MAX(QO$9:QO$497)-MIN(QO$9:QO$497))*100,0)</f>
        <v>28</v>
      </c>
      <c r="QV113" s="115">
        <f>ROUND((QP113-MIN(QP$9:QP$497))/(MAX(QP$9:QP$497)-MIN(QP$9:QP$497))*100,0)</f>
        <v>40</v>
      </c>
      <c r="QW113" s="115">
        <f>ROUND((QQ113-MIN(QQ$9:QQ$497))/(MAX(QQ$9:QQ$497)-MIN(QQ$9:QQ$497))*100,0)</f>
        <v>38</v>
      </c>
      <c r="QX113" s="115">
        <f>ROUND((QR113-MIN(QR$9:QR$497))/(MAX(QR$9:QR$497)-MIN(QR$9:QR$497))*100,0)</f>
        <v>77</v>
      </c>
      <c r="QY113" s="115">
        <f>ROUND((QS113-MIN(QS$9:QS$497))/(MAX(QS$9:QS$497)-MIN(QS$9:QS$497))*100,0)</f>
        <v>50</v>
      </c>
      <c r="QZ113" s="114">
        <f>RANK(QN113,QN$9:QN$497,0)</f>
        <v>99</v>
      </c>
      <c r="RA113" s="115">
        <f>RANK(QO113,QO$9:QO$497,0)</f>
        <v>177</v>
      </c>
      <c r="RB113" s="115">
        <f>RANK(QP113,QP$9:QP$497,0)</f>
        <v>107</v>
      </c>
      <c r="RC113" s="115">
        <f>RANK(QQ113,QQ$9:QQ$497,0)</f>
        <v>195</v>
      </c>
      <c r="RD113" s="115">
        <f>RANK(QR113,QR$9:QR$497,0)</f>
        <v>38</v>
      </c>
      <c r="RE113" s="115">
        <f>RANK(QS113,QS$9:QS$497,0)</f>
        <v>112</v>
      </c>
      <c r="RF113" s="122"/>
      <c r="RG113" s="115">
        <f>($RH$3*(IH113+IJ113)*100*100/MAX(EX$9:EX$497)*$RO$3) +($RH$3*(II113+IJ113)*100*100/MAX(EX$9:EX$497)*$RO$4) + ($RH$3*IK113*100*100/MAX(EX$9:EX$497)*0.098)</f>
        <v>50.099999999999994</v>
      </c>
      <c r="RH113" s="115">
        <f>($RH$4*IL113*100*100/MAX(EZ$9:EZ$497))*$RQ$3</f>
        <v>0</v>
      </c>
      <c r="RI113" s="115">
        <f>($RH$3*IM113*100*100/MAX(EY$9:EY$497))*$RQ$4</f>
        <v>0</v>
      </c>
      <c r="RJ113" s="115">
        <f>($RH$3*IN113*100*100/MAX(EX$9:EX$497))</f>
        <v>0</v>
      </c>
      <c r="RK113" s="115">
        <f>($RH$4*IO113*100*100/MAX(EZ$9:EZ$497))*$RQ$3</f>
        <v>0</v>
      </c>
      <c r="RL113" s="115">
        <f>(($RL$4*IP113*100*((100/MAX(EX$9:EX$497)+100/MAX(EZ$9:EZ$497))/2))+($RL$4*IQ113*100*((100/MAX(EX$9:EX$497)+100/MAX(EZ$9:EZ$497))/2))+($RL$4*IR113*100*((100/MAX(EX$9:EX$497)+100/MAX(EZ$9:EZ$497))/2))+($RL$4*IS113*100*((100/MAX(EX$9:EX$497)+100/MAX(EZ$9:EZ$497))/2))+($RL$4*IT113*100*((100/MAX(EX$9:EX$497)+100/MAX(EZ$9:EZ$497))/2))+($RL$4*IU113*100*((100/MAX(EX$9:EX$497)+100/MAX(EZ$9:EZ$497))/2))+($RL$4*IV113*100*((100/MAX(EX$9:EX$497)+100/MAX(EZ$9:EZ$497))/2))+($RL$4*IW113*100*((100/MAX(EX$9:EX$497)+100/MAX(EZ$9:EZ$497))/2)))*$RS$3</f>
        <v>0</v>
      </c>
      <c r="RM113" s="115">
        <f>(($RH$3*IX113*100*100/MAX(EX$9:EX$497))+($RH$3*IY113*100*100/MAX(EX$9:EX$497))+($RH$3*IZ113*100*100/MAX(EX$9:EX$497))+($RH$3*JA113*100*100/MAX(EX$9:EX$497))+($RH$3*JB113*100*100/MAX(EX$9:EX$497))+($RH$3*JC113*100*100/MAX(EX$9:EX$497))+($RH$3*JD113*100*100/MAX(EX$9:EX$497))+($RH$3*JE113*100*100/MAX(EX$9:EX$497)))*$RS$4</f>
        <v>0</v>
      </c>
      <c r="RN113" s="115">
        <f>(($RH$4*JF113*100*100/MAX(EZ$9:EZ$497)) + ($RH$4*JG113*100*100/MAX(EZ$9:EZ$497)) + ($RH$4*JH113*100*100/MAX(EZ$9:EZ$497)) + ($RH$4*JI113*100*100/MAX(EZ$9:EZ$497)) + ($RH$4*JJ113*100*100/MAX(EZ$9:EZ$497)) + ($RH$4*JK113*100*100/MAX(EZ$9:EZ$497)) + ($RH$4*JL113*100*100/MAX(EZ$9:EZ$497)) + ($RH$4*JM113*100*100/MAX(EZ$9:EZ$497)))*$RU$3</f>
        <v>0</v>
      </c>
      <c r="RO113" s="115">
        <f>(($RL$4*JN113*100*((100/MAX(EX$9:EX$497)+100/MAX(EZ$9:EZ$497))/2))+($RL$4*JO113*100*((100/MAX(EX$9:EX$497)+100/MAX(EZ$9:EZ$497))/2))+($RL$4*JP113*100*((100/MAX(EX$9:EX$497)+100/MAX(EZ$9:EZ$497))/2))+($RL$4*JQ113*100*((100/MAX(EX$9:EX$497)+100/MAX(EZ$9:EZ$497))/2))+($RL$4*JR113*100*((100/MAX(EX$9:EX$497)+100/MAX(EZ$9:EZ$497))/2))+($RL$4*JS113*100*((100/MAX(EX$9:EX$497)+100/MAX(EZ$9:EZ$497))/2))+($RL$4*JT113*100*((100/MAX(EX$9:EX$497)+100/MAX(EZ$9:EZ$497))/2))+($RL$4*JU113*100*((100/MAX(EX$9:EX$497)+100/MAX(EZ$9:EZ$497))/2))+($RL$4*JV113*100*((100/MAX(EX$9:EX$497)+100/MAX(EZ$9:EZ$497))/2))+($RL$4*JW113*100*((100/MAX(EX$9:EX$497)+100/MAX(EZ$9:EZ$497))/2))+($RL$4*JX113*100*((100/MAX(EX$9:EX$497)+100/MAX(EZ$9:EZ$497))/2))+($RL$4*JY113*100*((100/MAX(EX$9:EX$497)+100/MAX(EZ$9:EZ$497))/2))+($RL$4*JZ113*100*((100/MAX(EX$9:EX$497)+100/MAX(EZ$9:EZ$497))/2)))*$RW$3/2</f>
        <v>0</v>
      </c>
      <c r="RP113" s="119">
        <f>($RJ$3*KA113*100*100/MAX(FA$9:FA$497)) + ($RJ$3*KB113*100*100/MAX(FA$9:FA$497)/2) + ($RJ$3*KC113*100*100/MAX(FA$9:FA$497)/2) + ($RJ$3*KD113*100*100/MAX(FA$9:FA$497)/4) + ($RJ$3*KE113*100*100/MAX(FA$9:FA$497)/4)</f>
        <v>0</v>
      </c>
      <c r="RQ113" s="118">
        <f>($RL$4*KF113*100*((100/MAX(EX$9:EX$497)+100/MAX(EZ$9:EZ$497)))) * ($RO$3/2) + (($RL$4*KG113*100*((100/MAX(EX$9:EX$497)+100/MAX(EZ$9:EZ$497))))+($RL$4*KH113*100*((100/MAX(EX$9:EX$497)+100/MAX(EZ$9:EZ$497))))+($RL$4*KI113*100*((100/MAX(EX$9:EX$497)+100/MAX(EZ$9:EZ$497))))+($RL$4*KJ113*100*((100/MAX(EX$9:EX$497)+100/MAX(EZ$9:EZ$497))))+($RL$4*KK113*100*((100/MAX(EX$9:EX$497)+100/MAX(EZ$9:EZ$497))))+($RL$4*KL113*100*((100/MAX(EX$9:EX$497)+100/MAX(EZ$9:EZ$497))))+($RL$4*KM113*100*((100/MAX(EX$9:EX$497)+100/MAX(EZ$9:EZ$497))))+($RL$4*KN113*100*((100/MAX(EX$9:EX$497)+100/MAX(EZ$9:EZ$497))))+($RL$4*KO113*100*((100/MAX(EX$9:EX$497)+100/MAX(EZ$9:EZ$497))))+($RL$4*KP113*100*((100/MAX(EX$9:EX$497)+100/MAX(EZ$9:EZ$497))))+($RL$4*KQ113*100*((100/MAX(EX$9:EX$497)+100/MAX(EZ$9:EZ$497))))+($RL$4*KR113*100*((100/MAX(EX$9:EX$497)+100/MAX(EZ$9:EZ$497))))+($RL$4*KS113*100*((100/MAX(EX$9:EX$497)+100/MAX(EZ$9:EZ$497))))+($RL$4*KV113*100*((100/MAX(EX$9:EX$497)+100/MAX(EZ$9:EZ$497))))) * (($RO$3+$RO$4)/6)</f>
        <v>0</v>
      </c>
      <c r="RR113" s="115">
        <f>(($RL$4*KW113*100*((100/MAX(EX$9:EX$497)+100/MAX(EZ$9:EZ$497))))) * ($RO$3/2) + (($RL$4*KX113*100*((100/MAX(EX$9:EX$497)+100/MAX(EZ$9:EZ$497))))+($RL$4*KY113*100*((100/MAX(EX$9:EX$497)+100/MAX(EZ$9:EZ$497))))+($RL$4*KZ113*100*((100/MAX(EX$9:EX$497)+100/MAX(EZ$9:EZ$497))))+($RL$4*LA113*100*((100/MAX(EX$9:EX$497)+100/MAX(EZ$9:EZ$497))))+($RL$4*LB113*100*((100/MAX(EX$9:EX$497)+100/MAX(EZ$9:EZ$497))))+($RL$4*LC113*100*((100/MAX(EX$9:EX$497)+100/MAX(EZ$9:EZ$497))))) * (($RO$3+$RO$4)/6)</f>
        <v>0</v>
      </c>
      <c r="RS113" s="119">
        <f>(($RL$4*LD113*100*((100/MAX(EX$9:EX$497)+100/MAX(EZ$9:EZ$497))))+($RL$4*LE113*100*((100/MAX(EX$9:EX$497)+100/MAX(EZ$9:EZ$497))))) * (($RO$3+$RO$4)/6)</f>
        <v>0</v>
      </c>
      <c r="RT113" s="118">
        <f>($RJ$4*LH113*100*(100/MAX(EV$9:EV$497)))+($RJ$4*LI113*100*(100/MAX(EV$9:EV$497)))</f>
        <v>0</v>
      </c>
      <c r="RU113" s="119">
        <f>($RJ$4*LJ113*(100/MAX(EV$9:EV$497)))/2 + ($RL$3*LK113*(100/MAX(EW$9:EW$497))) + ($RJ$4*LL113*(100/MAX(EV$9:EV$497)))/4 + ($RL$3*LM113*(100/MAX(EW$9:EW$497)))</f>
        <v>0</v>
      </c>
      <c r="RV113" s="118">
        <f>($RJ$4*LN113*100*100/MAX(EV$9:EV$497)/2)+($RJ$4*LO113*100*100/MAX(EV$9:EV$497)/2)+($RJ$4*LP113*100*100/MAX(EV$9:EV$497))+($RJ$4*LQ113*100*100/MAX(EV$9:EV$497))+($RJ$4*LR113*100*100/MAX(EV$9:EV$497))</f>
        <v>0</v>
      </c>
      <c r="RW113" s="115">
        <f>($RJ$4*LS113*100*100/MAX(EV$9:EV$497)) + (($RJ$4*LT113*100*100/MAX(EV$9:EV$497))+($RJ$4*LU113*100*100/MAX(EV$9:EV$497))+($RJ$4*LV113*100*100/MAX(EV$9:EV$497))+($RJ$4*LW113*100*100/MAX(EV$9:EV$497))+($RJ$4*LX113*100*100/MAX(EV$9:EV$497))+($RJ$4*LY113*100*100/MAX(EV$9:EV$497))+($RJ$4*LZ113*100*100/MAX(EV$9:EV$497))+($RJ$4*MA113*100*100/MAX(EV$9:EV$497)))/2</f>
        <v>8.4269662921348321</v>
      </c>
      <c r="RX113" s="119">
        <f>($RJ$4*MB113*100*100/MAX(EV$9:EV$497))+($RJ$4*MC113*100*100/MAX(EV$9:EV$497))+($RJ$4*MD113*100*100/MAX(EV$9:EV$497))+($RJ$4*ME113*100*100/MAX(EV$9:EV$497))+($RJ$4*MF113*100*100/MAX(EV$9:EV$497))+($RJ$4*MG113*100*100/MAX(EV$9:EV$497))+($RJ$4*MH113*100*100/MAX(EV$9:EV$497))+($RJ$4*MI113*100*100/MAX(EV$9:EV$497))+($RJ$4*MJ113*100*100/MAX(EV$9:EV$497))+($RJ$4*MK113*100*100/MAX(EV$9:EV$497))+($RJ$4*ML113*100*100/MAX(EV$9:EV$497))+($RJ$4*MM113*100*100/MAX(EV$9:EV$497))+($RJ$4*MN113*100*100/MAX(EV$9:EV$497))</f>
        <v>0</v>
      </c>
      <c r="RY113" s="118">
        <f>($RJ$4*MQ113*100*100/MAX(EV$9:EV$497))/2 + (($RJ$4*MR113*100*100/MAX(EV$9:EV$497))+($RJ$4*MS113*100*100/MAX(EV$9:EV$497))+($RJ$4*MT113*100*100/MAX(EV$9:EV$497))+($RJ$4*MU113*100*100/MAX(EV$9:EV$497))+($RJ$4*MV113*100*100/MAX(EV$9:EV$497))+($RJ$4*MW113*100*100/MAX(EV$9:EV$497))+($RJ$4*MX113*100*100/MAX(EV$9:EV$497))+($RJ$4*MY113*100*100/MAX(EV$9:EV$497))+($RJ$4*MZ113*100*100/MAX(EV$9:EV$497))+($RJ$4*NA113*100*100/MAX(EV$9:EV$497))+($RJ$4*NB113*100*100/MAX(EV$9:EV$497))+($RJ$4*NC113*100*100/MAX(EV$9:EV$497))+($RJ$4*ND113*100*100/MAX(EV$9:EV$497))+($RJ$4*NG113*100*100/MAX(EV$9:EV$497)))/4</f>
        <v>4.213483146067416</v>
      </c>
      <c r="RZ113" s="115">
        <f>($RJ$4*NH113*100*100/MAX(EV$9:EV$497))/2 + (($RJ$4*NI113*100*100/MAX(EV$9:EV$497))+($RJ$4*NJ113*100*100/MAX(EV$9:EV$497))+($RJ$4*NK113*100*100/MAX(EV$9:EV$497))+($RJ$4*NL113*100*100/MAX(EV$9:EV$497))+($RJ$4*NM113*100*100/MAX(EV$9:EV$497))+($RJ$4*NN113*100*100/MAX(EV$9:EV$497)))/4</f>
        <v>0</v>
      </c>
      <c r="SA113" s="117">
        <f>(($RJ$4*NO113*100*100/MAX(EV$9:EV$497))+($RJ$4*NP113*100*100/MAX(EV$9:EV$497)))/4</f>
        <v>0</v>
      </c>
      <c r="SB113" s="118">
        <f t="shared" si="227"/>
        <v>62.740449438202248</v>
      </c>
      <c r="SC113" s="115">
        <f t="shared" si="228"/>
        <v>52.628089887640442</v>
      </c>
      <c r="SD113" s="115">
        <f t="shared" si="229"/>
        <v>3.160112359550562</v>
      </c>
      <c r="SE113" s="115">
        <f t="shared" si="230"/>
        <v>52.628089887640442</v>
      </c>
      <c r="SF113" s="115">
        <f t="shared" si="231"/>
        <v>3.160112359550562</v>
      </c>
      <c r="SG113" s="115">
        <f t="shared" si="232"/>
        <v>12.640449438202248</v>
      </c>
      <c r="SH113" s="115">
        <f>ROUND(SB113/MAX(SB$9:SB$497)*100,0)</f>
        <v>79</v>
      </c>
      <c r="SI113" s="115">
        <f>ROUND(SC113/MAX(SC$9:SC$497)*100,0)</f>
        <v>80</v>
      </c>
      <c r="SJ113" s="115">
        <f>ROUND(SD113/MAX(SD$9:SD$497)*100,0)</f>
        <v>5</v>
      </c>
      <c r="SK113" s="115">
        <f>ROUND(SE113/MAX(SE$9:SE$497)*100,0)</f>
        <v>41</v>
      </c>
      <c r="SL113" s="115">
        <f>ROUND(SF113/MAX(SF$9:SF$497)*100,0)</f>
        <v>8</v>
      </c>
      <c r="SM113" s="121">
        <f>ROUND(SG113/MAX(SG$9:SG$497)*100,0)</f>
        <v>12</v>
      </c>
      <c r="SN113" s="115">
        <f>ROUND(AVERAGEIF($ES$9:$ES$497,$ES113,SH$9:SH$497),0)</f>
        <v>26</v>
      </c>
      <c r="SO113" s="115">
        <f>ROUND(AVERAGEIF($ES$9:$ES$497,$ES113,SI$9:SI$497),0)</f>
        <v>23</v>
      </c>
      <c r="SP113" s="115">
        <f>ROUND(AVERAGEIF($ES$9:$ES$497,$ES113,SJ$9:SJ$497),0)</f>
        <v>4</v>
      </c>
      <c r="SQ113" s="115">
        <f>ROUND(AVERAGEIF($ES$9:$ES$497,$ES113,SK$9:SK$497),0)</f>
        <v>20</v>
      </c>
      <c r="SR113" s="115">
        <f>ROUND(AVERAGEIF($ES$9:$ES$497,$ES113,SL$9:SL$497),0)</f>
        <v>7</v>
      </c>
      <c r="SS113" s="121">
        <f>ROUND(AVERAGEIF($ES$9:$ES$497,$ES113,SM$9:SM$497),0)</f>
        <v>6</v>
      </c>
      <c r="ST113" s="114">
        <f>RANK(SB113,SB$9:SB$497,0)</f>
        <v>12</v>
      </c>
      <c r="SU113" s="115">
        <f>RANK(SC113,SC$9:SC$497,0)</f>
        <v>17</v>
      </c>
      <c r="SV113" s="115">
        <f>RANK(SD113,SD$9:SD$497,0)</f>
        <v>139</v>
      </c>
      <c r="SW113" s="115">
        <f>RANK(SE113,SE$9:SE$497,0)</f>
        <v>68</v>
      </c>
      <c r="SX113" s="115">
        <f>RANK(SF113,SF$9:SF$497,0)</f>
        <v>92</v>
      </c>
      <c r="SY113" s="115">
        <f>RANK(SG113,SG$9:SG$497,0)</f>
        <v>61</v>
      </c>
      <c r="SZ113" s="115">
        <f>COUNTIFS(SB$9:SB$497,"&gt;"&amp;SB113,$ES$9:$ES$497,$ES113)+1</f>
        <v>5</v>
      </c>
      <c r="TA113" s="115">
        <f>COUNTIFS(SC$9:SC$497,"&gt;"&amp;SC113,$ES$9:$ES$497,$ES113)+1</f>
        <v>6</v>
      </c>
      <c r="TB113" s="115">
        <f>COUNTIFS(SD$9:SD$497,"&gt;"&amp;SD113,$ES$9:$ES$497,$ES113)+1</f>
        <v>22</v>
      </c>
      <c r="TC113" s="115">
        <f>COUNTIFS(SE$9:SE$497,"&gt;"&amp;SE113,$ES$9:$ES$497,$ES113)+1</f>
        <v>25</v>
      </c>
      <c r="TD113" s="115">
        <f>COUNTIFS(SF$9:SF$497,"&gt;"&amp;SF113,$ES$9:$ES$497,$ES113)+1</f>
        <v>22</v>
      </c>
      <c r="TE113" s="117">
        <f>COUNTIFS(SG$9:SG$497,"&gt;"&amp;SG113,$ES$9:$ES$497,$ES113)+1</f>
        <v>11</v>
      </c>
      <c r="TF113" s="118">
        <f t="shared" si="233"/>
        <v>141</v>
      </c>
      <c r="TG113" s="115">
        <f t="shared" si="234"/>
        <v>132</v>
      </c>
      <c r="TH113" s="115">
        <f t="shared" si="235"/>
        <v>47</v>
      </c>
      <c r="TI113" s="115">
        <f t="shared" si="236"/>
        <v>94</v>
      </c>
      <c r="TJ113" s="115">
        <f t="shared" si="237"/>
        <v>54</v>
      </c>
      <c r="TK113" s="115">
        <f t="shared" si="238"/>
        <v>74</v>
      </c>
      <c r="TL113" s="117">
        <f t="shared" si="239"/>
        <v>63</v>
      </c>
      <c r="TM113" s="118">
        <f>ROUND(TF113/MAX(TF$9:TF$497)*100,0)</f>
        <v>78</v>
      </c>
      <c r="TN113" s="115">
        <f>ROUND(TG113/MAX(TG$9:TG$497)*100,0)</f>
        <v>73</v>
      </c>
      <c r="TO113" s="115">
        <f>ROUND(TH113/MAX(TH$9:TH$497)*100,0)</f>
        <v>26</v>
      </c>
      <c r="TP113" s="115">
        <f>ROUND(TI113/MAX(TI$9:TI$497)*100,0)</f>
        <v>52</v>
      </c>
      <c r="TQ113" s="115">
        <f>ROUND(TJ113/MAX(TJ$9:TJ$497)*100,0)</f>
        <v>27</v>
      </c>
      <c r="TR113" s="115">
        <f>ROUND(TK113/MAX(TK$9:TK$497)*100,0)</f>
        <v>38</v>
      </c>
      <c r="TS113" s="119">
        <f>ROUND(TL113/MAX(TL$9:TL$497)*100,0)</f>
        <v>32</v>
      </c>
      <c r="TT113" s="120">
        <f>RANK(TM113,TM$9:TM$497,0)</f>
        <v>30</v>
      </c>
      <c r="TU113" s="115">
        <f>RANK(TN113,TN$9:TN$497,0)</f>
        <v>30</v>
      </c>
      <c r="TV113" s="115">
        <f>RANK(TO113,TO$9:TO$497,0)</f>
        <v>190</v>
      </c>
      <c r="TW113" s="115">
        <f>RANK(TP113,TP$9:TP$497,0)</f>
        <v>75</v>
      </c>
      <c r="TX113" s="115">
        <f>RANK(TQ113,TQ$9:TQ$497,0)</f>
        <v>178</v>
      </c>
      <c r="TY113" s="115">
        <f>RANK(TR113,TR$9:TR$497,0)</f>
        <v>111</v>
      </c>
      <c r="TZ113" s="121">
        <f>RANK(TS113,TS$9:TS$497,0)</f>
        <v>134</v>
      </c>
      <c r="UA113" s="132"/>
      <c r="UB113" s="7" t="s">
        <v>1</v>
      </c>
    </row>
    <row r="114" spans="1:548" x14ac:dyDescent="0.15">
      <c r="A114" s="183">
        <v>106</v>
      </c>
      <c r="B114" s="203" t="s">
        <v>816</v>
      </c>
      <c r="C114" s="63"/>
      <c r="D114" s="63"/>
      <c r="E114" s="64" t="s">
        <v>518</v>
      </c>
      <c r="F114" s="65">
        <v>60</v>
      </c>
      <c r="G114" s="65" t="s">
        <v>547</v>
      </c>
      <c r="H114" s="65"/>
      <c r="I114" s="66" t="s">
        <v>521</v>
      </c>
      <c r="J114" s="67" t="s">
        <v>521</v>
      </c>
      <c r="K114" s="67" t="s">
        <v>521</v>
      </c>
      <c r="L114" s="67" t="s">
        <v>521</v>
      </c>
      <c r="M114" s="67" t="s">
        <v>521</v>
      </c>
      <c r="N114" s="67" t="s">
        <v>521</v>
      </c>
      <c r="O114" s="67" t="s">
        <v>521</v>
      </c>
      <c r="P114" s="67" t="s">
        <v>521</v>
      </c>
      <c r="Q114" s="67" t="s">
        <v>521</v>
      </c>
      <c r="R114" s="68" t="s">
        <v>521</v>
      </c>
      <c r="S114" s="69" t="s">
        <v>521</v>
      </c>
      <c r="T114" s="67" t="s">
        <v>521</v>
      </c>
      <c r="U114" s="67" t="s">
        <v>521</v>
      </c>
      <c r="V114" s="67" t="s">
        <v>521</v>
      </c>
      <c r="W114" s="67" t="s">
        <v>521</v>
      </c>
      <c r="X114" s="67" t="s">
        <v>521</v>
      </c>
      <c r="Y114" s="67" t="s">
        <v>521</v>
      </c>
      <c r="Z114" s="67" t="s">
        <v>521</v>
      </c>
      <c r="AA114" s="67" t="s">
        <v>521</v>
      </c>
      <c r="AB114" s="68" t="s">
        <v>521</v>
      </c>
      <c r="AC114" s="69" t="s">
        <v>521</v>
      </c>
      <c r="AD114" s="67" t="s">
        <v>521</v>
      </c>
      <c r="AE114" s="67" t="s">
        <v>521</v>
      </c>
      <c r="AF114" s="67" t="s">
        <v>521</v>
      </c>
      <c r="AG114" s="67" t="s">
        <v>521</v>
      </c>
      <c r="AH114" s="67" t="s">
        <v>521</v>
      </c>
      <c r="AI114" s="67" t="s">
        <v>521</v>
      </c>
      <c r="AJ114" s="67" t="s">
        <v>521</v>
      </c>
      <c r="AK114" s="67" t="s">
        <v>521</v>
      </c>
      <c r="AL114" s="68" t="s">
        <v>521</v>
      </c>
      <c r="AM114" s="69" t="s">
        <v>521</v>
      </c>
      <c r="AN114" s="67" t="s">
        <v>521</v>
      </c>
      <c r="AO114" s="67" t="s">
        <v>521</v>
      </c>
      <c r="AP114" s="67" t="s">
        <v>521</v>
      </c>
      <c r="AQ114" s="67" t="s">
        <v>521</v>
      </c>
      <c r="AR114" s="67" t="s">
        <v>521</v>
      </c>
      <c r="AS114" s="67" t="s">
        <v>521</v>
      </c>
      <c r="AT114" s="67" t="s">
        <v>521</v>
      </c>
      <c r="AU114" s="67" t="s">
        <v>520</v>
      </c>
      <c r="AV114" s="68" t="s">
        <v>520</v>
      </c>
      <c r="AW114" s="69" t="s">
        <v>520</v>
      </c>
      <c r="AX114" s="67" t="s">
        <v>520</v>
      </c>
      <c r="AY114" s="67" t="s">
        <v>520</v>
      </c>
      <c r="AZ114" s="67" t="s">
        <v>521</v>
      </c>
      <c r="BA114" s="67" t="s">
        <v>521</v>
      </c>
      <c r="BB114" s="67" t="s">
        <v>521</v>
      </c>
      <c r="BC114" s="67" t="s">
        <v>521</v>
      </c>
      <c r="BD114" s="67" t="s">
        <v>521</v>
      </c>
      <c r="BE114" s="67" t="s">
        <v>521</v>
      </c>
      <c r="BF114" s="68" t="s">
        <v>521</v>
      </c>
      <c r="BG114" s="69" t="s">
        <v>521</v>
      </c>
      <c r="BH114" s="67" t="s">
        <v>521</v>
      </c>
      <c r="BI114" s="67" t="s">
        <v>521</v>
      </c>
      <c r="BJ114" s="67" t="s">
        <v>521</v>
      </c>
      <c r="BK114" s="67" t="s">
        <v>521</v>
      </c>
      <c r="BL114" s="67" t="s">
        <v>521</v>
      </c>
      <c r="BM114" s="67" t="s">
        <v>521</v>
      </c>
      <c r="BN114" s="67" t="s">
        <v>521</v>
      </c>
      <c r="BO114" s="67" t="s">
        <v>521</v>
      </c>
      <c r="BP114" s="68" t="s">
        <v>521</v>
      </c>
      <c r="BQ114" s="70" t="s">
        <v>521</v>
      </c>
      <c r="BR114" s="67" t="s">
        <v>521</v>
      </c>
      <c r="BS114" s="67" t="s">
        <v>521</v>
      </c>
      <c r="BT114" s="67" t="s">
        <v>521</v>
      </c>
      <c r="BU114" s="67" t="s">
        <v>521</v>
      </c>
      <c r="BV114" s="67" t="s">
        <v>521</v>
      </c>
      <c r="BW114" s="67" t="s">
        <v>521</v>
      </c>
      <c r="BX114" s="67" t="s">
        <v>521</v>
      </c>
      <c r="BY114" s="67" t="s">
        <v>521</v>
      </c>
      <c r="BZ114" s="68" t="s">
        <v>521</v>
      </c>
      <c r="CA114" s="69" t="s">
        <v>521</v>
      </c>
      <c r="CB114" s="67" t="s">
        <v>521</v>
      </c>
      <c r="CC114" s="67" t="s">
        <v>521</v>
      </c>
      <c r="CD114" s="67" t="s">
        <v>521</v>
      </c>
      <c r="CE114" s="67" t="s">
        <v>521</v>
      </c>
      <c r="CF114" s="67" t="s">
        <v>521</v>
      </c>
      <c r="CG114" s="67" t="s">
        <v>521</v>
      </c>
      <c r="CH114" s="67" t="s">
        <v>521</v>
      </c>
      <c r="CI114" s="67" t="s">
        <v>521</v>
      </c>
      <c r="CJ114" s="68" t="s">
        <v>521</v>
      </c>
      <c r="CK114" s="69" t="s">
        <v>521</v>
      </c>
      <c r="CL114" s="67" t="s">
        <v>521</v>
      </c>
      <c r="CM114" s="67" t="s">
        <v>521</v>
      </c>
      <c r="CN114" s="67" t="s">
        <v>521</v>
      </c>
      <c r="CO114" s="67" t="s">
        <v>521</v>
      </c>
      <c r="CP114" s="67" t="s">
        <v>521</v>
      </c>
      <c r="CQ114" s="67" t="s">
        <v>521</v>
      </c>
      <c r="CR114" s="67" t="s">
        <v>521</v>
      </c>
      <c r="CS114" s="67" t="s">
        <v>521</v>
      </c>
      <c r="CT114" s="68" t="s">
        <v>521</v>
      </c>
      <c r="CU114" s="69" t="s">
        <v>521</v>
      </c>
      <c r="CV114" s="67" t="s">
        <v>521</v>
      </c>
      <c r="CW114" s="67" t="s">
        <v>521</v>
      </c>
      <c r="CX114" s="67" t="s">
        <v>521</v>
      </c>
      <c r="CY114" s="67" t="s">
        <v>521</v>
      </c>
      <c r="CZ114" s="67" t="s">
        <v>521</v>
      </c>
      <c r="DA114" s="67" t="s">
        <v>521</v>
      </c>
      <c r="DB114" s="67" t="s">
        <v>521</v>
      </c>
      <c r="DC114" s="67" t="s">
        <v>521</v>
      </c>
      <c r="DD114" s="68" t="s">
        <v>521</v>
      </c>
      <c r="DE114" s="69" t="s">
        <v>521</v>
      </c>
      <c r="DF114" s="71" t="s">
        <v>521</v>
      </c>
      <c r="DG114" s="67" t="s">
        <v>521</v>
      </c>
      <c r="DH114" s="67" t="s">
        <v>521</v>
      </c>
      <c r="DI114" s="67" t="s">
        <v>521</v>
      </c>
      <c r="DJ114" s="67" t="s">
        <v>521</v>
      </c>
      <c r="DK114" s="67" t="s">
        <v>521</v>
      </c>
      <c r="DL114" s="67" t="s">
        <v>521</v>
      </c>
      <c r="DM114" s="67" t="s">
        <v>521</v>
      </c>
      <c r="DN114" s="68" t="s">
        <v>521</v>
      </c>
      <c r="DO114" s="70" t="s">
        <v>521</v>
      </c>
      <c r="DP114" s="71" t="s">
        <v>521</v>
      </c>
      <c r="DQ114" s="67" t="s">
        <v>521</v>
      </c>
      <c r="DR114" s="67" t="s">
        <v>521</v>
      </c>
      <c r="DS114" s="67" t="s">
        <v>521</v>
      </c>
      <c r="DT114" s="67" t="s">
        <v>521</v>
      </c>
      <c r="DU114" s="67" t="s">
        <v>521</v>
      </c>
      <c r="DV114" s="67" t="s">
        <v>521</v>
      </c>
      <c r="DW114" s="67" t="s">
        <v>521</v>
      </c>
      <c r="DX114" s="72" t="s">
        <v>521</v>
      </c>
      <c r="DY114" s="73" t="s">
        <v>522</v>
      </c>
      <c r="DZ114" s="74">
        <v>2</v>
      </c>
      <c r="EA114" s="74">
        <v>3</v>
      </c>
      <c r="EB114" s="74">
        <v>3</v>
      </c>
      <c r="EC114" s="75">
        <v>4</v>
      </c>
      <c r="ED114" s="76" t="s">
        <v>522</v>
      </c>
      <c r="EE114" s="74">
        <f t="shared" si="189"/>
        <v>2</v>
      </c>
      <c r="EF114" s="74">
        <f t="shared" si="190"/>
        <v>6</v>
      </c>
      <c r="EG114" s="74">
        <f t="shared" si="191"/>
        <v>18</v>
      </c>
      <c r="EH114" s="77">
        <f t="shared" si="192"/>
        <v>72</v>
      </c>
      <c r="EI114" s="73">
        <v>100</v>
      </c>
      <c r="EJ114" s="74">
        <v>150</v>
      </c>
      <c r="EK114" s="74">
        <v>300</v>
      </c>
      <c r="EL114" s="74">
        <v>500</v>
      </c>
      <c r="EM114" s="75">
        <v>1500</v>
      </c>
      <c r="EN114" s="78">
        <v>1</v>
      </c>
      <c r="EO114" s="79">
        <f t="shared" si="193"/>
        <v>0.75</v>
      </c>
      <c r="EP114" s="79">
        <f t="shared" si="194"/>
        <v>0.5</v>
      </c>
      <c r="EQ114" s="79">
        <f t="shared" si="195"/>
        <v>0.27777777777777779</v>
      </c>
      <c r="ER114" s="80">
        <f t="shared" si="196"/>
        <v>0.20833333333333331</v>
      </c>
      <c r="ES114" s="128" t="s">
        <v>564</v>
      </c>
      <c r="ET114" s="82"/>
      <c r="EU114" s="83">
        <v>4</v>
      </c>
      <c r="EV114" s="73">
        <v>29</v>
      </c>
      <c r="EW114" s="74">
        <v>41</v>
      </c>
      <c r="EX114" s="74">
        <v>57</v>
      </c>
      <c r="EY114" s="74">
        <v>16</v>
      </c>
      <c r="EZ114" s="74">
        <v>19</v>
      </c>
      <c r="FA114" s="74">
        <v>21</v>
      </c>
      <c r="FB114" s="74">
        <v>87</v>
      </c>
      <c r="FC114" s="74">
        <v>53</v>
      </c>
      <c r="FD114" s="74">
        <f t="shared" si="197"/>
        <v>76</v>
      </c>
      <c r="FE114" s="84">
        <f t="shared" si="198"/>
        <v>110</v>
      </c>
      <c r="FF114" s="73">
        <f>RANK(EV114,$EV$9:$EV$497,0)</f>
        <v>365</v>
      </c>
      <c r="FG114" s="74">
        <f>RANK(EW114,$EW$9:$EW$497,0)</f>
        <v>226</v>
      </c>
      <c r="FH114" s="74">
        <f>RANK(EX114,$EX$9:$EX$497,0)</f>
        <v>124</v>
      </c>
      <c r="FI114" s="74">
        <f>RANK(EY114,$EY$9:$EY$497,0)</f>
        <v>341</v>
      </c>
      <c r="FJ114" s="74">
        <f>RANK(EZ114,$EZ$9:$EZ$497,0)</f>
        <v>209</v>
      </c>
      <c r="FK114" s="74">
        <f>RANK(FA114,$FA$9:$FA$497,0)</f>
        <v>183</v>
      </c>
      <c r="FL114" s="74">
        <f>RANK(FB114,$FB$9:$FB$497,0)</f>
        <v>39</v>
      </c>
      <c r="FM114" s="74">
        <f>RANK(FC114,$FC$9:$FC$497,0)</f>
        <v>156</v>
      </c>
      <c r="FN114" s="74">
        <f>RANK(FD114,$FD$9:$FD$497,0)</f>
        <v>187</v>
      </c>
      <c r="FO114" s="84">
        <f>RANK(FE114,$FE$9:$FE$497,0)</f>
        <v>129</v>
      </c>
      <c r="FP114" s="73">
        <f>COUNTIFS($EV$9:$EV$497,"&gt;"&amp;EV114,$ES$9:$ES$497,ES114)+1</f>
        <v>82</v>
      </c>
      <c r="FQ114" s="74">
        <f>COUNTIFS($EW$9:$EW$497,"&gt;"&amp;EW114,$ES$9:$ES$497,ES114)+1</f>
        <v>52</v>
      </c>
      <c r="FR114" s="74">
        <f>COUNTIFS($EX$9:$EX$497,"&gt;"&amp;EX114,$ES$9:$ES$497,ES114)+1</f>
        <v>42</v>
      </c>
      <c r="FS114" s="74">
        <f>COUNTIFS($EY$9:$EY$497,"&gt;"&amp;EY114,$ES$9:$ES$497,ES114)+1</f>
        <v>81</v>
      </c>
      <c r="FT114" s="74">
        <f>COUNTIFS($EZ$9:$EZ$497,"&gt;"&amp;EZ114,$ES$9:$ES$497,ES114)+1</f>
        <v>55</v>
      </c>
      <c r="FU114" s="74">
        <f>COUNTIFS($FA$9:$FA$497,"&gt;"&amp;FA114,$ES$9:$ES$497,ES114)+1</f>
        <v>46</v>
      </c>
      <c r="FV114" s="74">
        <f>COUNTIFS($FB$9:$FB$497,"&gt;"&amp;FB114,$ES$9:$ES$497,ES114)+1</f>
        <v>28</v>
      </c>
      <c r="FW114" s="74">
        <f>COUNTIFS($FC$9:$FC$497,"&gt;"&amp;FC114,$ES$9:$ES$497,ES114)+1</f>
        <v>58</v>
      </c>
      <c r="FX114" s="74">
        <f>COUNTIFS($FD$9:$FD$497,"&gt;"&amp;FD114,$ES$9:$ES$497,ES114)+1</f>
        <v>47</v>
      </c>
      <c r="FY114" s="84">
        <f>COUNTIFS($FE$9:$FE$497,"&gt;"&amp;FE114,$ES$9:$ES$497,ES114)+1</f>
        <v>53</v>
      </c>
      <c r="FZ114" s="85">
        <f t="shared" si="199"/>
        <v>0.48</v>
      </c>
      <c r="GA114" s="86">
        <f t="shared" si="200"/>
        <v>0.68</v>
      </c>
      <c r="GB114" s="86">
        <f t="shared" si="201"/>
        <v>0.95</v>
      </c>
      <c r="GC114" s="86">
        <f t="shared" si="202"/>
        <v>0.27</v>
      </c>
      <c r="GD114" s="86">
        <f t="shared" si="203"/>
        <v>0.32</v>
      </c>
      <c r="GE114" s="86">
        <f t="shared" si="204"/>
        <v>0.35</v>
      </c>
      <c r="GF114" s="86">
        <f t="shared" si="205"/>
        <v>1.45</v>
      </c>
      <c r="GG114" s="86">
        <f t="shared" si="206"/>
        <v>0.88</v>
      </c>
      <c r="GH114" s="86">
        <f t="shared" si="207"/>
        <v>1.27</v>
      </c>
      <c r="GI114" s="87">
        <f t="shared" si="208"/>
        <v>1.83</v>
      </c>
      <c r="GJ114" s="85">
        <f>ROUND(((FZ114-AVERAGE(FZ$9:FZ$497))/STDEVP(FZ$9:FZ$497)*10+50),2)</f>
        <v>31.06</v>
      </c>
      <c r="GK114" s="86">
        <f>ROUND(((GA114-AVERAGE(GA$9:GA$497))/STDEVP(GA$9:GA$497)*10+50),2)</f>
        <v>49.69</v>
      </c>
      <c r="GL114" s="86">
        <f>ROUND(((GB114-AVERAGE(GB$9:GB$497))/STDEVP(GB$9:GB$497)*10+50),2)</f>
        <v>63.79</v>
      </c>
      <c r="GM114" s="86">
        <f>ROUND(((GC114-AVERAGE(GC$9:GC$497))/STDEVP(GC$9:GC$497)*10+50),2)</f>
        <v>37.159999999999997</v>
      </c>
      <c r="GN114" s="86">
        <f>ROUND(((GD114-AVERAGE(GD$9:GD$497))/STDEVP(GD$9:GD$497)*10+50),2)</f>
        <v>47.53</v>
      </c>
      <c r="GO114" s="86">
        <f>ROUND(((GE114-AVERAGE(GE$9:GE$497))/STDEVP(GE$9:GE$497)*10+50),2)</f>
        <v>50.06</v>
      </c>
      <c r="GP114" s="86">
        <f>ROUND(((GF114-AVERAGE(GF$9:GF$497))/STDEVP(GF$9:GF$497)*10+50),2)</f>
        <v>75.66</v>
      </c>
      <c r="GQ114" s="86">
        <f>ROUND(((GG114-AVERAGE(GG$9:GG$497))/STDEVP(GG$9:GG$497)*10+50),2)</f>
        <v>57.79</v>
      </c>
      <c r="GR114" s="86">
        <f>ROUND(((GH114-AVERAGE(GH$9:GH$497))/STDEVP(GH$9:GH$497)*10+50),2)</f>
        <v>60.77</v>
      </c>
      <c r="GS114" s="87">
        <f>ROUND(((GI114-AVERAGE(GI$9:GI$497))/STDEVP(GI$9:GI$497)*10+50),2)</f>
        <v>62.94</v>
      </c>
      <c r="GT114" s="73">
        <f>RANK(GJ114,$GJ$9:$GJ$497,0)</f>
        <v>433</v>
      </c>
      <c r="GU114" s="74">
        <f>RANK(GK114,$GK$9:$GK$497,0)</f>
        <v>183</v>
      </c>
      <c r="GV114" s="74">
        <f>RANK(GL114,$GL$9:$GL$497,0)</f>
        <v>42</v>
      </c>
      <c r="GW114" s="74">
        <f>RANK(GM114,$GM$9:$GM$497,0)</f>
        <v>404</v>
      </c>
      <c r="GX114" s="74">
        <f>RANK(GN114,$GN$9:$GN$497,0)</f>
        <v>179</v>
      </c>
      <c r="GY114" s="74">
        <f>RANK(GO114,$GO$9:$GO$497,0)</f>
        <v>120</v>
      </c>
      <c r="GZ114" s="74">
        <f>RANK(GP114,$GP$9:$GP$497,0)</f>
        <v>7</v>
      </c>
      <c r="HA114" s="74">
        <f>RANK(GQ114,$GQ$9:$GQ$497,0)</f>
        <v>97</v>
      </c>
      <c r="HB114" s="74">
        <f>RANK(GR114,$GR$9:$GR$497,0)</f>
        <v>55</v>
      </c>
      <c r="HC114" s="84">
        <f>RANK(GS114,$GS$9:$GS$497,0)</f>
        <v>49</v>
      </c>
      <c r="HD114" s="85">
        <f>ROUND(AVERAGEIF($ES$9:$ES$497,$ES114,$FZ$9:$FZ$497),2)</f>
        <v>0.92</v>
      </c>
      <c r="HE114" s="86">
        <f>ROUND(AVERAGEIF($ES$9:$ES$497,$ES114,$GA$9:$GA$497),2)</f>
        <v>0.65</v>
      </c>
      <c r="HF114" s="86">
        <f>ROUND(AVERAGEIF($ES$9:$ES$497,$ES114,$GB$9:$GB$497),2)</f>
        <v>0.69</v>
      </c>
      <c r="HG114" s="86">
        <f>ROUND(AVERAGEIF($ES$9:$ES$497,$ES114,$GC$9:$GC$497),2)</f>
        <v>0.54</v>
      </c>
      <c r="HH114" s="86">
        <f>ROUND(AVERAGEIF($ES$9:$ES$497,$ES114,$GD$9:$GD$497),2)</f>
        <v>0.32</v>
      </c>
      <c r="HI114" s="86">
        <f>ROUND(AVERAGEIF($ES$9:$ES$497,$ES114,$GE$9:$GE$497),2)</f>
        <v>0.33</v>
      </c>
      <c r="HJ114" s="86">
        <f>ROUND(AVERAGEIF($ES$9:$ES$497,$ES114,$GF$9:$GF$497),2)</f>
        <v>0.98</v>
      </c>
      <c r="HK114" s="86">
        <f>ROUND(AVERAGEIF($ES$9:$ES$497,$ES114,$GG$9:$GG$497),2)</f>
        <v>0.86</v>
      </c>
      <c r="HL114" s="86">
        <f>ROUND(AVERAGEIF($ES$9:$ES$497,$ES114,$GH$9:$GH$497),2)</f>
        <v>1.01</v>
      </c>
      <c r="HM114" s="87">
        <f>ROUND(AVERAGEIF($ES$9:$ES$497,$ES114,$GI$9:$GI$497),2)</f>
        <v>1.55</v>
      </c>
      <c r="HN114" s="88">
        <f t="shared" si="209"/>
        <v>-0.44000000000000006</v>
      </c>
      <c r="HO114" s="89">
        <f t="shared" si="210"/>
        <v>3.0000000000000027E-2</v>
      </c>
      <c r="HP114" s="89">
        <f t="shared" si="211"/>
        <v>0.26</v>
      </c>
      <c r="HQ114" s="89">
        <f t="shared" si="212"/>
        <v>-0.27</v>
      </c>
      <c r="HR114" s="89">
        <f t="shared" si="213"/>
        <v>0</v>
      </c>
      <c r="HS114" s="89">
        <f t="shared" si="214"/>
        <v>1.9999999999999962E-2</v>
      </c>
      <c r="HT114" s="89">
        <f t="shared" si="215"/>
        <v>0.47</v>
      </c>
      <c r="HU114" s="89">
        <f t="shared" si="216"/>
        <v>2.0000000000000018E-2</v>
      </c>
      <c r="HV114" s="89">
        <f t="shared" si="217"/>
        <v>0.26</v>
      </c>
      <c r="HW114" s="90">
        <f t="shared" si="218"/>
        <v>0.28000000000000003</v>
      </c>
      <c r="HX114" s="73">
        <f>COUNTIFS($FZ$9:$FZ$497,"&gt;"&amp;FZ114,$ES$9:$ES$497,$ES114)+1</f>
        <v>95</v>
      </c>
      <c r="HY114" s="74">
        <f>COUNTIFS($GA$9:$GA$497,"&gt;"&amp;GA114,$ES$9:$ES$497,$ES114)+1</f>
        <v>34</v>
      </c>
      <c r="HZ114" s="74">
        <f>COUNTIFS($GB$9:$GB$497,"&gt;"&amp;GB114,$ES$9:$ES$497,$ES114)+1</f>
        <v>13</v>
      </c>
      <c r="IA114" s="74">
        <f>COUNTIFS($GC$9:$GC$497,"&gt;"&amp;GC114,$ES$9:$ES$497,$ES114)+1</f>
        <v>95</v>
      </c>
      <c r="IB114" s="74">
        <f>COUNTIFS($GD$9:$GD$497,"&gt;"&amp;GD114,$ES$9:$ES$497,$ES114)+1</f>
        <v>31</v>
      </c>
      <c r="IC114" s="74">
        <f>COUNTIFS($GE$9:$GE$497,"&gt;"&amp;GE114,$ES$9:$ES$497,$ES114)+1</f>
        <v>25</v>
      </c>
      <c r="ID114" s="74">
        <f>COUNTIFS($GF$9:$GF$497,"&gt;"&amp;GF114,$ES$9:$ES$497,$ES114)+1</f>
        <v>6</v>
      </c>
      <c r="IE114" s="74">
        <f>COUNTIFS($GG$9:$GG$497,"&gt;"&amp;GG114,$ES$9:$ES$497,$ES114)+1</f>
        <v>44</v>
      </c>
      <c r="IF114" s="74">
        <f>COUNTIFS($GH$9:$GH$497,"&gt;"&amp;GH114,$ES$9:$ES$497,$ES114)+1</f>
        <v>12</v>
      </c>
      <c r="IG114" s="84">
        <f>COUNTIFS($GI$9:$GI$497,"&gt;"&amp;GI114,$ES$9:$ES$497,$ES114)+1</f>
        <v>27</v>
      </c>
      <c r="IH114" s="91"/>
      <c r="II114" s="79"/>
      <c r="IJ114" s="79"/>
      <c r="IK114" s="79"/>
      <c r="IL114" s="79"/>
      <c r="IM114" s="92"/>
      <c r="IN114" s="93"/>
      <c r="IO114" s="94"/>
      <c r="IP114" s="95"/>
      <c r="IQ114" s="79"/>
      <c r="IR114" s="79"/>
      <c r="IS114" s="79"/>
      <c r="IT114" s="79"/>
      <c r="IU114" s="79"/>
      <c r="IV114" s="79"/>
      <c r="IW114" s="96"/>
      <c r="IX114" s="93"/>
      <c r="IY114" s="79"/>
      <c r="IZ114" s="79"/>
      <c r="JA114" s="79"/>
      <c r="JB114" s="79"/>
      <c r="JC114" s="79"/>
      <c r="JD114" s="79"/>
      <c r="JE114" s="97"/>
      <c r="JF114" s="95"/>
      <c r="JG114" s="79"/>
      <c r="JH114" s="79"/>
      <c r="JI114" s="79"/>
      <c r="JJ114" s="79"/>
      <c r="JK114" s="79"/>
      <c r="JL114" s="79"/>
      <c r="JM114" s="96"/>
      <c r="JN114" s="93"/>
      <c r="JO114" s="79"/>
      <c r="JP114" s="79"/>
      <c r="JQ114" s="79"/>
      <c r="JR114" s="79"/>
      <c r="JS114" s="79"/>
      <c r="JT114" s="79"/>
      <c r="JU114" s="79"/>
      <c r="JV114" s="79"/>
      <c r="JW114" s="79"/>
      <c r="JX114" s="79"/>
      <c r="JY114" s="79"/>
      <c r="JZ114" s="97"/>
      <c r="KA114" s="93"/>
      <c r="KB114" s="79"/>
      <c r="KC114" s="79"/>
      <c r="KD114" s="79"/>
      <c r="KE114" s="97"/>
      <c r="KF114" s="95"/>
      <c r="KG114" s="79"/>
      <c r="KH114" s="79"/>
      <c r="KI114" s="79"/>
      <c r="KJ114" s="79"/>
      <c r="KK114" s="98"/>
      <c r="KL114" s="79"/>
      <c r="KM114" s="79"/>
      <c r="KN114" s="79"/>
      <c r="KO114" s="79"/>
      <c r="KP114" s="79"/>
      <c r="KQ114" s="79"/>
      <c r="KR114" s="79"/>
      <c r="KS114" s="96"/>
      <c r="KT114" s="96"/>
      <c r="KU114" s="96"/>
      <c r="KV114" s="96"/>
      <c r="KW114" s="93"/>
      <c r="KX114" s="79"/>
      <c r="KY114" s="79"/>
      <c r="KZ114" s="79"/>
      <c r="LA114" s="79"/>
      <c r="LB114" s="79"/>
      <c r="LC114" s="96"/>
      <c r="LD114" s="93"/>
      <c r="LE114" s="94"/>
      <c r="LF114" s="99"/>
      <c r="LG114" s="75"/>
      <c r="LH114" s="93"/>
      <c r="LI114" s="79"/>
      <c r="LJ114" s="74"/>
      <c r="LK114" s="74"/>
      <c r="LL114" s="74"/>
      <c r="LM114" s="100"/>
      <c r="LN114" s="95"/>
      <c r="LO114" s="79"/>
      <c r="LP114" s="79"/>
      <c r="LQ114" s="79"/>
      <c r="LR114" s="96"/>
      <c r="LS114" s="93"/>
      <c r="LT114" s="79"/>
      <c r="LU114" s="79"/>
      <c r="LV114" s="79">
        <v>0.03</v>
      </c>
      <c r="LW114" s="79"/>
      <c r="LX114" s="79"/>
      <c r="LY114" s="79"/>
      <c r="LZ114" s="79"/>
      <c r="MA114" s="97"/>
      <c r="MB114" s="95"/>
      <c r="MC114" s="79"/>
      <c r="MD114" s="79"/>
      <c r="ME114" s="79"/>
      <c r="MF114" s="79"/>
      <c r="MG114" s="79"/>
      <c r="MH114" s="79"/>
      <c r="MI114" s="79"/>
      <c r="MJ114" s="79"/>
      <c r="MK114" s="79"/>
      <c r="ML114" s="79"/>
      <c r="MM114" s="79"/>
      <c r="MN114" s="98"/>
      <c r="MO114" s="98"/>
      <c r="MP114" s="96"/>
      <c r="MQ114" s="93"/>
      <c r="MR114" s="79"/>
      <c r="MS114" s="79"/>
      <c r="MT114" s="79"/>
      <c r="MU114" s="79"/>
      <c r="MV114" s="98"/>
      <c r="MW114" s="79"/>
      <c r="MX114" s="79"/>
      <c r="MY114" s="79"/>
      <c r="MZ114" s="79"/>
      <c r="NA114" s="79"/>
      <c r="NB114" s="79"/>
      <c r="NC114" s="79"/>
      <c r="ND114" s="96"/>
      <c r="NE114" s="96"/>
      <c r="NF114" s="96"/>
      <c r="NG114" s="96"/>
      <c r="NH114" s="93"/>
      <c r="NI114" s="79"/>
      <c r="NJ114" s="79"/>
      <c r="NK114" s="79"/>
      <c r="NL114" s="79"/>
      <c r="NM114" s="79"/>
      <c r="NN114" s="94"/>
      <c r="NO114" s="93"/>
      <c r="NP114" s="80"/>
      <c r="NQ114" s="124" t="s">
        <v>814</v>
      </c>
      <c r="NR114" s="102" t="s">
        <v>819</v>
      </c>
      <c r="NS114" s="102"/>
      <c r="NT114" s="102"/>
      <c r="NU114" s="102"/>
      <c r="NV114" s="104">
        <v>43720</v>
      </c>
      <c r="NW114" s="102" t="s">
        <v>525</v>
      </c>
      <c r="NX114" s="133"/>
      <c r="NY114" s="126" t="s">
        <v>820</v>
      </c>
      <c r="NZ114" s="133"/>
      <c r="OA114" s="134"/>
      <c r="OB114" s="134"/>
      <c r="OC114" s="134"/>
      <c r="OD114" s="108">
        <f t="shared" si="219"/>
        <v>72</v>
      </c>
      <c r="OE114" s="109">
        <v>6</v>
      </c>
      <c r="OF114" s="110">
        <f t="shared" si="220"/>
        <v>100</v>
      </c>
      <c r="OG114" s="109">
        <v>5</v>
      </c>
      <c r="OH114" s="111">
        <f>ROUND(AVERAGEIF($ES$9:$ES$497,$ES114,EV$9:EV$497),0)</f>
        <v>67</v>
      </c>
      <c r="OI114" s="112">
        <f>ROUND(AVERAGEIF($ES$9:$ES$497,$ES114,EW$9:EW$497),0)</f>
        <v>45</v>
      </c>
      <c r="OJ114" s="112">
        <f>ROUND(AVERAGEIF($ES$9:$ES$497,$ES114,EX$9:EX$497),0)</f>
        <v>51</v>
      </c>
      <c r="OK114" s="112">
        <f>ROUND(AVERAGEIF($ES$9:$ES$497,$ES114,EY$9:EY$497),0)</f>
        <v>39</v>
      </c>
      <c r="OL114" s="112">
        <f>ROUND(AVERAGEIF($ES$9:$ES$497,$ES114,EZ$9:EZ$497),0)</f>
        <v>21</v>
      </c>
      <c r="OM114" s="112">
        <f>ROUND(AVERAGEIF($ES$9:$ES$497,$ES114,FA$9:FA$497),0)</f>
        <v>21</v>
      </c>
      <c r="ON114" s="112">
        <f>ROUND(AVERAGEIF($ES$9:$ES$497,$ES114,FB$9:FB$497),0)</f>
        <v>68</v>
      </c>
      <c r="OO114" s="112">
        <f>ROUND(AVERAGEIF($ES$9:$ES$497,$ES114,FC$9:FC$497),0)</f>
        <v>64</v>
      </c>
      <c r="OP114" s="112">
        <f>ROUND(AVERAGEIF($ES$9:$ES$497,$ES114,FD$9:FD$497),0)</f>
        <v>72</v>
      </c>
      <c r="OQ114" s="113">
        <f>ROUND(AVERAGEIF($ES$9:$ES$497,$ES114,FE$9:FE$497),0)</f>
        <v>115</v>
      </c>
      <c r="OR114" s="114">
        <f>ROUND(EV114/MAX(EV$9:EV$497)*100,0)</f>
        <v>16</v>
      </c>
      <c r="OS114" s="115">
        <f>ROUND(EW114/MAX(EW$9:EW$497)*100,0)</f>
        <v>32</v>
      </c>
      <c r="OT114" s="115">
        <f>ROUND(EX114/MAX(EX$9:EX$497)*100,0)</f>
        <v>48</v>
      </c>
      <c r="OU114" s="115">
        <f>ROUND(EY114/MAX(EY$9:EY$497)*100,0)</f>
        <v>11</v>
      </c>
      <c r="OV114" s="115">
        <f>ROUND(EZ114/MAX(EZ$9:EZ$497)*100,0)</f>
        <v>15</v>
      </c>
      <c r="OW114" s="115">
        <f>ROUND(FA114/MAX(FA$9:FA$497)*100,0)</f>
        <v>19</v>
      </c>
      <c r="OX114" s="115">
        <f>ROUND(FB114/MAX(FB$9:FB$497)*100,0)</f>
        <v>65</v>
      </c>
      <c r="OY114" s="116">
        <f>ROUND(FC114/MAX(FC$9:FC$497)*100,0)</f>
        <v>37</v>
      </c>
      <c r="OZ114" s="115">
        <f>ROUND(FD114/MAX(FD$9:FD$497)*100,0)</f>
        <v>51</v>
      </c>
      <c r="PA114" s="117">
        <f>ROUND(FE114/MAX(FE$9:FE$497)*100,0)</f>
        <v>45</v>
      </c>
      <c r="PB114" s="118">
        <f t="shared" si="221"/>
        <v>418</v>
      </c>
      <c r="PC114" s="115">
        <f t="shared" si="222"/>
        <v>319</v>
      </c>
      <c r="PD114" s="115">
        <f t="shared" si="223"/>
        <v>463</v>
      </c>
      <c r="PE114" s="115">
        <f t="shared" si="224"/>
        <v>492</v>
      </c>
      <c r="PF114" s="115">
        <f t="shared" si="225"/>
        <v>248</v>
      </c>
      <c r="PG114" s="119">
        <f t="shared" si="226"/>
        <v>240</v>
      </c>
      <c r="PH114" s="118">
        <f>ROUND(PB114/MAX(PB$9:PB$497)*100,0)</f>
        <v>50</v>
      </c>
      <c r="PI114" s="115">
        <f>ROUND(PC114/MAX(PC$9:PC$497)*100,0)</f>
        <v>38</v>
      </c>
      <c r="PJ114" s="115">
        <f>ROUND(PD114/MAX(PD$9:PD$497)*100,0)</f>
        <v>49</v>
      </c>
      <c r="PK114" s="115">
        <f>ROUND(PE114/MAX(PE$9:PE$497)*100,0)</f>
        <v>49</v>
      </c>
      <c r="PL114" s="115">
        <f>ROUND(PF114/MAX(PF$9:PF$497)*100,0)</f>
        <v>35</v>
      </c>
      <c r="PM114" s="119">
        <f>ROUND(PG114/MAX(PG$9:PG$497)*100,0)</f>
        <v>35</v>
      </c>
      <c r="PN114" s="118">
        <f>RANK(PH114,PH$9:PH$497,0)</f>
        <v>179</v>
      </c>
      <c r="PO114" s="115">
        <f>RANK(PI114,PI$9:PI$497,0)</f>
        <v>231</v>
      </c>
      <c r="PP114" s="115">
        <f>RANK(PJ114,PJ$9:PJ$497,0)</f>
        <v>204</v>
      </c>
      <c r="PQ114" s="115">
        <f>RANK(PK114,PK$9:PK$497,0)</f>
        <v>174</v>
      </c>
      <c r="PR114" s="115">
        <f>RANK(PL114,PL$9:PL$497,0)</f>
        <v>288</v>
      </c>
      <c r="PS114" s="119">
        <f>RANK(PM114,PM$9:PM$497,0)</f>
        <v>267</v>
      </c>
      <c r="PT114" s="120">
        <f>ROUND(FZ114/MAX(FZ$9:FZ$497)*100,0)</f>
        <v>26</v>
      </c>
      <c r="PU114" s="115">
        <f>ROUND(GA114/MAX(GA$9:GA$497)*100,0)</f>
        <v>38</v>
      </c>
      <c r="PV114" s="115">
        <f>ROUND(GB114/MAX(GB$9:GB$497)*100,0)</f>
        <v>69</v>
      </c>
      <c r="PW114" s="115">
        <f>ROUND(GC114/MAX(GC$9:GC$497)*100,0)</f>
        <v>21</v>
      </c>
      <c r="PX114" s="115">
        <f>ROUND(GD114/MAX(GD$9:GD$497)*100,0)</f>
        <v>18</v>
      </c>
      <c r="PY114" s="115">
        <f>ROUND(GE114/MAX(GE$9:GE$497)*100,0)</f>
        <v>21</v>
      </c>
      <c r="PZ114" s="115">
        <f>ROUND(GF114/MAX(GF$9:GF$497)*100,0)</f>
        <v>68</v>
      </c>
      <c r="QA114" s="116">
        <f>ROUND(GG114/MAX(GG$9:GG$497)*100,0)</f>
        <v>48</v>
      </c>
      <c r="QB114" s="115">
        <f>ROUND(GH114/MAX(GH$9:GH$497)*100,0)</f>
        <v>56</v>
      </c>
      <c r="QC114" s="121">
        <f>ROUND(GI114/MAX(GI$9:GI$497)*100,0)</f>
        <v>58</v>
      </c>
      <c r="QD114" s="120">
        <f>ROUND(AVERAGEIF($ES$9:$ES$497,$ES114,PT$9:PT$497),0)</f>
        <v>50</v>
      </c>
      <c r="QE114" s="120">
        <f>ROUND(AVERAGEIF($ES$9:$ES$497,$ES114,PU$9:PU$497),0)</f>
        <v>37</v>
      </c>
      <c r="QF114" s="120">
        <f>ROUND(AVERAGEIF($ES$9:$ES$497,$ES114,PV$9:PV$497),0)</f>
        <v>50</v>
      </c>
      <c r="QG114" s="120">
        <f>ROUND(AVERAGEIF($ES$9:$ES$497,$ES114,PW$9:PW$497),0)</f>
        <v>43</v>
      </c>
      <c r="QH114" s="120">
        <f>ROUND(AVERAGEIF($ES$9:$ES$497,$ES114,PX$9:PX$497),0)</f>
        <v>18</v>
      </c>
      <c r="QI114" s="120">
        <f>ROUND(AVERAGEIF($ES$9:$ES$497,$ES114,PY$9:PY$497),0)</f>
        <v>20</v>
      </c>
      <c r="QJ114" s="120">
        <f>ROUND(AVERAGEIF($ES$9:$ES$497,$ES114,PZ$9:PZ$497),0)</f>
        <v>46</v>
      </c>
      <c r="QK114" s="120">
        <f>ROUND(AVERAGEIF($ES$9:$ES$497,$ES114,QA$9:QA$497),0)</f>
        <v>47</v>
      </c>
      <c r="QL114" s="120">
        <f>ROUND(AVERAGEIF($ES$9:$ES$497,$ES114,QB$9:QB$497),0)</f>
        <v>45</v>
      </c>
      <c r="QM114" s="120">
        <f>ROUND(AVERAGEIF($ES$9:$ES$497,$ES114,QC$9:QC$497),0)</f>
        <v>49</v>
      </c>
      <c r="QN114" s="114">
        <f t="shared" si="183"/>
        <v>609</v>
      </c>
      <c r="QO114" s="115">
        <f t="shared" si="184"/>
        <v>405</v>
      </c>
      <c r="QP114" s="115">
        <f t="shared" si="185"/>
        <v>681</v>
      </c>
      <c r="QQ114" s="115">
        <f t="shared" si="186"/>
        <v>753</v>
      </c>
      <c r="QR114" s="115">
        <f t="shared" si="187"/>
        <v>374</v>
      </c>
      <c r="QS114" s="119">
        <f t="shared" si="188"/>
        <v>322</v>
      </c>
      <c r="QT114" s="114">
        <f>ROUND((QN114-MIN(QN$9:QN$497))/(MAX(QN$9:QN$497)-MIN(QN$9:QN$497))*100,0)</f>
        <v>59</v>
      </c>
      <c r="QU114" s="115">
        <f>ROUND((QO114-MIN(QO$9:QO$497))/(MAX(QO$9:QO$497)-MIN(QO$9:QO$497))*100,0)</f>
        <v>28</v>
      </c>
      <c r="QV114" s="115">
        <f>ROUND((QP114-MIN(QP$9:QP$497))/(MAX(QP$9:QP$497)-MIN(QP$9:QP$497))*100,0)</f>
        <v>48</v>
      </c>
      <c r="QW114" s="115">
        <f>ROUND((QQ114-MIN(QQ$9:QQ$497))/(MAX(QQ$9:QQ$497)-MIN(QQ$9:QQ$497))*100,0)</f>
        <v>59</v>
      </c>
      <c r="QX114" s="115">
        <f>ROUND((QR114-MIN(QR$9:QR$497))/(MAX(QR$9:QR$497)-MIN(QR$9:QR$497))*100,0)</f>
        <v>22</v>
      </c>
      <c r="QY114" s="115">
        <f>ROUND((QS114-MIN(QS$9:QS$497))/(MAX(QS$9:QS$497)-MIN(QS$9:QS$497))*100,0)</f>
        <v>30</v>
      </c>
      <c r="QZ114" s="114">
        <f>RANK(QN114,QN$9:QN$497,0)</f>
        <v>48</v>
      </c>
      <c r="RA114" s="115">
        <f>RANK(QO114,QO$9:QO$497,0)</f>
        <v>174</v>
      </c>
      <c r="RB114" s="115">
        <f>RANK(QP114,QP$9:QP$497,0)</f>
        <v>67</v>
      </c>
      <c r="RC114" s="115">
        <f>RANK(QQ114,QQ$9:QQ$497,0)</f>
        <v>58</v>
      </c>
      <c r="RD114" s="115">
        <f>RANK(QR114,QR$9:QR$497,0)</f>
        <v>392</v>
      </c>
      <c r="RE114" s="115">
        <f>RANK(QS114,QS$9:QS$497,0)</f>
        <v>294</v>
      </c>
      <c r="RF114" s="122"/>
      <c r="RG114" s="115">
        <f>($RH$3*(IH114+IJ114)*100*100/MAX(EX$9:EX$497)*$RO$3) +($RH$3*(II114+IJ114)*100*100/MAX(EX$9:EX$497)*$RO$4) + ($RH$3*IK114*100*100/MAX(EX$9:EX$497)*0.098)</f>
        <v>0</v>
      </c>
      <c r="RH114" s="115">
        <f>($RH$4*IL114*100*100/MAX(EZ$9:EZ$497))*$RQ$3</f>
        <v>0</v>
      </c>
      <c r="RI114" s="115">
        <f>($RH$3*IM114*100*100/MAX(EY$9:EY$497))*$RQ$4</f>
        <v>0</v>
      </c>
      <c r="RJ114" s="115">
        <f>($RH$3*IN114*100*100/MAX(EX$9:EX$497))</f>
        <v>0</v>
      </c>
      <c r="RK114" s="115">
        <f>($RH$4*IO114*100*100/MAX(EZ$9:EZ$497))*$RQ$3</f>
        <v>0</v>
      </c>
      <c r="RL114" s="115">
        <f>(($RL$4*IP114*100*((100/MAX(EX$9:EX$497)+100/MAX(EZ$9:EZ$497))/2))+($RL$4*IQ114*100*((100/MAX(EX$9:EX$497)+100/MAX(EZ$9:EZ$497))/2))+($RL$4*IR114*100*((100/MAX(EX$9:EX$497)+100/MAX(EZ$9:EZ$497))/2))+($RL$4*IS114*100*((100/MAX(EX$9:EX$497)+100/MAX(EZ$9:EZ$497))/2))+($RL$4*IT114*100*((100/MAX(EX$9:EX$497)+100/MAX(EZ$9:EZ$497))/2))+($RL$4*IU114*100*((100/MAX(EX$9:EX$497)+100/MAX(EZ$9:EZ$497))/2))+($RL$4*IV114*100*((100/MAX(EX$9:EX$497)+100/MAX(EZ$9:EZ$497))/2))+($RL$4*IW114*100*((100/MAX(EX$9:EX$497)+100/MAX(EZ$9:EZ$497))/2)))*$RS$3</f>
        <v>0</v>
      </c>
      <c r="RM114" s="115">
        <f>(($RH$3*IX114*100*100/MAX(EX$9:EX$497))+($RH$3*IY114*100*100/MAX(EX$9:EX$497))+($RH$3*IZ114*100*100/MAX(EX$9:EX$497))+($RH$3*JA114*100*100/MAX(EX$9:EX$497))+($RH$3*JB114*100*100/MAX(EX$9:EX$497))+($RH$3*JC114*100*100/MAX(EX$9:EX$497))+($RH$3*JD114*100*100/MAX(EX$9:EX$497))+($RH$3*JE114*100*100/MAX(EX$9:EX$497)))*$RS$4</f>
        <v>0</v>
      </c>
      <c r="RN114" s="115">
        <f>(($RH$4*JF114*100*100/MAX(EZ$9:EZ$497)) + ($RH$4*JG114*100*100/MAX(EZ$9:EZ$497)) + ($RH$4*JH114*100*100/MAX(EZ$9:EZ$497)) + ($RH$4*JI114*100*100/MAX(EZ$9:EZ$497)) + ($RH$4*JJ114*100*100/MAX(EZ$9:EZ$497)) + ($RH$4*JK114*100*100/MAX(EZ$9:EZ$497)) + ($RH$4*JL114*100*100/MAX(EZ$9:EZ$497)) + ($RH$4*JM114*100*100/MAX(EZ$9:EZ$497)))*$RU$3</f>
        <v>0</v>
      </c>
      <c r="RO114" s="115">
        <f>(($RL$4*JN114*100*((100/MAX(EX$9:EX$497)+100/MAX(EZ$9:EZ$497))/2))+($RL$4*JO114*100*((100/MAX(EX$9:EX$497)+100/MAX(EZ$9:EZ$497))/2))+($RL$4*JP114*100*((100/MAX(EX$9:EX$497)+100/MAX(EZ$9:EZ$497))/2))+($RL$4*JQ114*100*((100/MAX(EX$9:EX$497)+100/MAX(EZ$9:EZ$497))/2))+($RL$4*JR114*100*((100/MAX(EX$9:EX$497)+100/MAX(EZ$9:EZ$497))/2))+($RL$4*JS114*100*((100/MAX(EX$9:EX$497)+100/MAX(EZ$9:EZ$497))/2))+($RL$4*JT114*100*((100/MAX(EX$9:EX$497)+100/MAX(EZ$9:EZ$497))/2))+($RL$4*JU114*100*((100/MAX(EX$9:EX$497)+100/MAX(EZ$9:EZ$497))/2))+($RL$4*JV114*100*((100/MAX(EX$9:EX$497)+100/MAX(EZ$9:EZ$497))/2))+($RL$4*JW114*100*((100/MAX(EX$9:EX$497)+100/MAX(EZ$9:EZ$497))/2))+($RL$4*JX114*100*((100/MAX(EX$9:EX$497)+100/MAX(EZ$9:EZ$497))/2))+($RL$4*JY114*100*((100/MAX(EX$9:EX$497)+100/MAX(EZ$9:EZ$497))/2))+($RL$4*JZ114*100*((100/MAX(EX$9:EX$497)+100/MAX(EZ$9:EZ$497))/2)))*$RW$3/2</f>
        <v>0</v>
      </c>
      <c r="RP114" s="119">
        <f>($RJ$3*KA114*100*100/MAX(FA$9:FA$497)) + ($RJ$3*KB114*100*100/MAX(FA$9:FA$497)/2) + ($RJ$3*KC114*100*100/MAX(FA$9:FA$497)/2) + ($RJ$3*KD114*100*100/MAX(FA$9:FA$497)/4) + ($RJ$3*KE114*100*100/MAX(FA$9:FA$497)/4)</f>
        <v>0</v>
      </c>
      <c r="RQ114" s="118">
        <f>($RL$4*KF114*100*((100/MAX(EX$9:EX$497)+100/MAX(EZ$9:EZ$497)))) * ($RO$3/2) + (($RL$4*KG114*100*((100/MAX(EX$9:EX$497)+100/MAX(EZ$9:EZ$497))))+($RL$4*KH114*100*((100/MAX(EX$9:EX$497)+100/MAX(EZ$9:EZ$497))))+($RL$4*KI114*100*((100/MAX(EX$9:EX$497)+100/MAX(EZ$9:EZ$497))))+($RL$4*KJ114*100*((100/MAX(EX$9:EX$497)+100/MAX(EZ$9:EZ$497))))+($RL$4*KK114*100*((100/MAX(EX$9:EX$497)+100/MAX(EZ$9:EZ$497))))+($RL$4*KL114*100*((100/MAX(EX$9:EX$497)+100/MAX(EZ$9:EZ$497))))+($RL$4*KM114*100*((100/MAX(EX$9:EX$497)+100/MAX(EZ$9:EZ$497))))+($RL$4*KN114*100*((100/MAX(EX$9:EX$497)+100/MAX(EZ$9:EZ$497))))+($RL$4*KO114*100*((100/MAX(EX$9:EX$497)+100/MAX(EZ$9:EZ$497))))+($RL$4*KP114*100*((100/MAX(EX$9:EX$497)+100/MAX(EZ$9:EZ$497))))+($RL$4*KQ114*100*((100/MAX(EX$9:EX$497)+100/MAX(EZ$9:EZ$497))))+($RL$4*KR114*100*((100/MAX(EX$9:EX$497)+100/MAX(EZ$9:EZ$497))))+($RL$4*KS114*100*((100/MAX(EX$9:EX$497)+100/MAX(EZ$9:EZ$497))))+($RL$4*KV114*100*((100/MAX(EX$9:EX$497)+100/MAX(EZ$9:EZ$497))))) * (($RO$3+$RO$4)/6)</f>
        <v>0</v>
      </c>
      <c r="RR114" s="115">
        <f>(($RL$4*KW114*100*((100/MAX(EX$9:EX$497)+100/MAX(EZ$9:EZ$497))))) * ($RO$3/2) + (($RL$4*KX114*100*((100/MAX(EX$9:EX$497)+100/MAX(EZ$9:EZ$497))))+($RL$4*KY114*100*((100/MAX(EX$9:EX$497)+100/MAX(EZ$9:EZ$497))))+($RL$4*KZ114*100*((100/MAX(EX$9:EX$497)+100/MAX(EZ$9:EZ$497))))+($RL$4*LA114*100*((100/MAX(EX$9:EX$497)+100/MAX(EZ$9:EZ$497))))+($RL$4*LB114*100*((100/MAX(EX$9:EX$497)+100/MAX(EZ$9:EZ$497))))+($RL$4*LC114*100*((100/MAX(EX$9:EX$497)+100/MAX(EZ$9:EZ$497))))) * (($RO$3+$RO$4)/6)</f>
        <v>0</v>
      </c>
      <c r="RS114" s="119">
        <f>(($RL$4*LD114*100*((100/MAX(EX$9:EX$497)+100/MAX(EZ$9:EZ$497))))+($RL$4*LE114*100*((100/MAX(EX$9:EX$497)+100/MAX(EZ$9:EZ$497))))) * (($RO$3+$RO$4)/6)</f>
        <v>0</v>
      </c>
      <c r="RT114" s="118">
        <f>($RJ$4*LH114*100*(100/MAX(EV$9:EV$497)))+($RJ$4*LI114*100*(100/MAX(EV$9:EV$497)))</f>
        <v>0</v>
      </c>
      <c r="RU114" s="119">
        <f>($RJ$4*LJ114*(100/MAX(EV$9:EV$497)))/2 + ($RL$3*LK114*(100/MAX(EW$9:EW$497))) + ($RJ$4*LL114*(100/MAX(EV$9:EV$497)))/4 + ($RL$3*LM114*(100/MAX(EW$9:EW$497)))</f>
        <v>0</v>
      </c>
      <c r="RV114" s="118">
        <f>($RJ$4*LN114*100*100/MAX(EV$9:EV$497)/2)+($RJ$4*LO114*100*100/MAX(EV$9:EV$497)/2)+($RJ$4*LP114*100*100/MAX(EV$9:EV$497))+($RJ$4*LQ114*100*100/MAX(EV$9:EV$497))+($RJ$4*LR114*100*100/MAX(EV$9:EV$497))</f>
        <v>0</v>
      </c>
      <c r="RW114" s="115">
        <f>($RJ$4*LS114*100*100/MAX(EV$9:EV$497)) + (($RJ$4*LT114*100*100/MAX(EV$9:EV$497))+($RJ$4*LU114*100*100/MAX(EV$9:EV$497))+($RJ$4*LV114*100*100/MAX(EV$9:EV$497))+($RJ$4*LW114*100*100/MAX(EV$9:EV$497))+($RJ$4*LX114*100*100/MAX(EV$9:EV$497))+($RJ$4*LY114*100*100/MAX(EV$9:EV$497))+($RJ$4*LZ114*100*100/MAX(EV$9:EV$497))+($RJ$4*MA114*100*100/MAX(EV$9:EV$497)))/2</f>
        <v>2.5280898876404496</v>
      </c>
      <c r="RX114" s="119">
        <f>($RJ$4*MB114*100*100/MAX(EV$9:EV$497))+($RJ$4*MC114*100*100/MAX(EV$9:EV$497))+($RJ$4*MD114*100*100/MAX(EV$9:EV$497))+($RJ$4*ME114*100*100/MAX(EV$9:EV$497))+($RJ$4*MF114*100*100/MAX(EV$9:EV$497))+($RJ$4*MG114*100*100/MAX(EV$9:EV$497))+($RJ$4*MH114*100*100/MAX(EV$9:EV$497))+($RJ$4*MI114*100*100/MAX(EV$9:EV$497))+($RJ$4*MJ114*100*100/MAX(EV$9:EV$497))+($RJ$4*MK114*100*100/MAX(EV$9:EV$497))+($RJ$4*ML114*100*100/MAX(EV$9:EV$497))+($RJ$4*MM114*100*100/MAX(EV$9:EV$497))+($RJ$4*MN114*100*100/MAX(EV$9:EV$497))</f>
        <v>0</v>
      </c>
      <c r="RY114" s="118">
        <f>($RJ$4*MQ114*100*100/MAX(EV$9:EV$497))/2 + (($RJ$4*MR114*100*100/MAX(EV$9:EV$497))+($RJ$4*MS114*100*100/MAX(EV$9:EV$497))+($RJ$4*MT114*100*100/MAX(EV$9:EV$497))+($RJ$4*MU114*100*100/MAX(EV$9:EV$497))+($RJ$4*MV114*100*100/MAX(EV$9:EV$497))+($RJ$4*MW114*100*100/MAX(EV$9:EV$497))+($RJ$4*MX114*100*100/MAX(EV$9:EV$497))+($RJ$4*MY114*100*100/MAX(EV$9:EV$497))+($RJ$4*MZ114*100*100/MAX(EV$9:EV$497))+($RJ$4*NA114*100*100/MAX(EV$9:EV$497))+($RJ$4*NB114*100*100/MAX(EV$9:EV$497))+($RJ$4*NC114*100*100/MAX(EV$9:EV$497))+($RJ$4*ND114*100*100/MAX(EV$9:EV$497))+($RJ$4*NG114*100*100/MAX(EV$9:EV$497)))/4</f>
        <v>0</v>
      </c>
      <c r="RZ114" s="115">
        <f>($RJ$4*NH114*100*100/MAX(EV$9:EV$497))/2 + (($RJ$4*NI114*100*100/MAX(EV$9:EV$497))+($RJ$4*NJ114*100*100/MAX(EV$9:EV$497))+($RJ$4*NK114*100*100/MAX(EV$9:EV$497))+($RJ$4*NL114*100*100/MAX(EV$9:EV$497))+($RJ$4*NM114*100*100/MAX(EV$9:EV$497))+($RJ$4*NN114*100*100/MAX(EV$9:EV$497)))/4</f>
        <v>0</v>
      </c>
      <c r="SA114" s="117">
        <f>(($RJ$4*NO114*100*100/MAX(EV$9:EV$497))+($RJ$4*NP114*100*100/MAX(EV$9:EV$497)))/4</f>
        <v>0</v>
      </c>
      <c r="SB114" s="118">
        <f t="shared" si="227"/>
        <v>2.5280898876404496</v>
      </c>
      <c r="SC114" s="115">
        <f t="shared" si="228"/>
        <v>0.5056179775280899</v>
      </c>
      <c r="SD114" s="115">
        <f t="shared" si="229"/>
        <v>0.6320224719101124</v>
      </c>
      <c r="SE114" s="115">
        <f t="shared" si="230"/>
        <v>0.5056179775280899</v>
      </c>
      <c r="SF114" s="115">
        <f t="shared" si="231"/>
        <v>0.6320224719101124</v>
      </c>
      <c r="SG114" s="115">
        <f t="shared" si="232"/>
        <v>2.5280898876404496</v>
      </c>
      <c r="SH114" s="115">
        <f>ROUND(SB114/MAX(SB$9:SB$497)*100,0)</f>
        <v>3</v>
      </c>
      <c r="SI114" s="115">
        <f>ROUND(SC114/MAX(SC$9:SC$497)*100,0)</f>
        <v>1</v>
      </c>
      <c r="SJ114" s="115">
        <f>ROUND(SD114/MAX(SD$9:SD$497)*100,0)</f>
        <v>1</v>
      </c>
      <c r="SK114" s="115">
        <f>ROUND(SE114/MAX(SE$9:SE$497)*100,0)</f>
        <v>0</v>
      </c>
      <c r="SL114" s="115">
        <f>ROUND(SF114/MAX(SF$9:SF$497)*100,0)</f>
        <v>2</v>
      </c>
      <c r="SM114" s="121">
        <f>ROUND(SG114/MAX(SG$9:SG$497)*100,0)</f>
        <v>2</v>
      </c>
      <c r="SN114" s="115">
        <f>ROUND(AVERAGEIF($ES$9:$ES$497,$ES114,SH$9:SH$497),0)</f>
        <v>24</v>
      </c>
      <c r="SO114" s="115">
        <f>ROUND(AVERAGEIF($ES$9:$ES$497,$ES114,SI$9:SI$497),0)</f>
        <v>22</v>
      </c>
      <c r="SP114" s="115">
        <f>ROUND(AVERAGEIF($ES$9:$ES$497,$ES114,SJ$9:SJ$497),0)</f>
        <v>5</v>
      </c>
      <c r="SQ114" s="115">
        <f>ROUND(AVERAGEIF($ES$9:$ES$497,$ES114,SK$9:SK$497),0)</f>
        <v>19</v>
      </c>
      <c r="SR114" s="115">
        <f>ROUND(AVERAGEIF($ES$9:$ES$497,$ES114,SL$9:SL$497),0)</f>
        <v>8</v>
      </c>
      <c r="SS114" s="121">
        <f>ROUND(AVERAGEIF($ES$9:$ES$497,$ES114,SM$9:SM$497),0)</f>
        <v>6</v>
      </c>
      <c r="ST114" s="114">
        <f>RANK(SB114,SB$9:SB$497,0)</f>
        <v>273</v>
      </c>
      <c r="SU114" s="115">
        <f>RANK(SC114,SC$9:SC$497,0)</f>
        <v>256</v>
      </c>
      <c r="SV114" s="115">
        <f>RANK(SD114,SD$9:SD$497,0)</f>
        <v>252</v>
      </c>
      <c r="SW114" s="115">
        <f>RANK(SE114,SE$9:SE$497,0)</f>
        <v>256</v>
      </c>
      <c r="SX114" s="115">
        <f>RANK(SF114,SF$9:SF$497,0)</f>
        <v>240</v>
      </c>
      <c r="SY114" s="115">
        <f>RANK(SG114,SG$9:SG$497,0)</f>
        <v>223</v>
      </c>
      <c r="SZ114" s="115">
        <f>COUNTIFS(SB$9:SB$497,"&gt;"&amp;SB114,$ES$9:$ES$497,$ES114)+1</f>
        <v>63</v>
      </c>
      <c r="TA114" s="115">
        <f>COUNTIFS(SC$9:SC$497,"&gt;"&amp;SC114,$ES$9:$ES$497,$ES114)+1</f>
        <v>63</v>
      </c>
      <c r="TB114" s="115">
        <f>COUNTIFS(SD$9:SD$497,"&gt;"&amp;SD114,$ES$9:$ES$497,$ES114)+1</f>
        <v>60</v>
      </c>
      <c r="TC114" s="115">
        <f>COUNTIFS(SE$9:SE$497,"&gt;"&amp;SE114,$ES$9:$ES$497,$ES114)+1</f>
        <v>63</v>
      </c>
      <c r="TD114" s="115">
        <f>COUNTIFS(SF$9:SF$497,"&gt;"&amp;SF114,$ES$9:$ES$497,$ES114)+1</f>
        <v>60</v>
      </c>
      <c r="TE114" s="117">
        <f>COUNTIFS(SG$9:SG$497,"&gt;"&amp;SG114,$ES$9:$ES$497,$ES114)+1</f>
        <v>55</v>
      </c>
      <c r="TF114" s="118">
        <f t="shared" si="233"/>
        <v>53</v>
      </c>
      <c r="TG114" s="115">
        <f t="shared" si="234"/>
        <v>51</v>
      </c>
      <c r="TH114" s="115">
        <f t="shared" si="235"/>
        <v>39</v>
      </c>
      <c r="TI114" s="115">
        <f t="shared" si="236"/>
        <v>49</v>
      </c>
      <c r="TJ114" s="115">
        <f t="shared" si="237"/>
        <v>51</v>
      </c>
      <c r="TK114" s="115">
        <f t="shared" si="238"/>
        <v>37</v>
      </c>
      <c r="TL114" s="117">
        <f t="shared" si="239"/>
        <v>37</v>
      </c>
      <c r="TM114" s="118">
        <f>ROUND(TF114/MAX(TF$9:TF$497)*100,0)</f>
        <v>29</v>
      </c>
      <c r="TN114" s="115">
        <f>ROUND(TG114/MAX(TG$9:TG$497)*100,0)</f>
        <v>28</v>
      </c>
      <c r="TO114" s="115">
        <f>ROUND(TH114/MAX(TH$9:TH$497)*100,0)</f>
        <v>21</v>
      </c>
      <c r="TP114" s="115">
        <f>ROUND(TI114/MAX(TI$9:TI$497)*100,0)</f>
        <v>27</v>
      </c>
      <c r="TQ114" s="115">
        <f>ROUND(TJ114/MAX(TJ$9:TJ$497)*100,0)</f>
        <v>26</v>
      </c>
      <c r="TR114" s="115">
        <f>ROUND(TK114/MAX(TK$9:TK$497)*100,0)</f>
        <v>19</v>
      </c>
      <c r="TS114" s="119">
        <f>ROUND(TL114/MAX(TL$9:TL$497)*100,0)</f>
        <v>19</v>
      </c>
      <c r="TT114" s="120">
        <f>RANK(TM114,TM$9:TM$497,0)</f>
        <v>285</v>
      </c>
      <c r="TU114" s="115">
        <f>RANK(TN114,TN$9:TN$497,0)</f>
        <v>234</v>
      </c>
      <c r="TV114" s="115">
        <f>RANK(TO114,TO$9:TO$497,0)</f>
        <v>252</v>
      </c>
      <c r="TW114" s="115">
        <f>RANK(TP114,TP$9:TP$497,0)</f>
        <v>246</v>
      </c>
      <c r="TX114" s="115">
        <f>RANK(TQ114,TQ$9:TQ$497,0)</f>
        <v>190</v>
      </c>
      <c r="TY114" s="115">
        <f>RANK(TR114,TR$9:TR$497,0)</f>
        <v>299</v>
      </c>
      <c r="TZ114" s="121">
        <f>RANK(TS114,TS$9:TS$497,0)</f>
        <v>278</v>
      </c>
      <c r="UA114" s="132"/>
      <c r="UB114" s="7" t="s">
        <v>1</v>
      </c>
    </row>
    <row r="115" spans="1:548" x14ac:dyDescent="0.15">
      <c r="A115" s="183">
        <v>107</v>
      </c>
      <c r="B115" s="203" t="s">
        <v>819</v>
      </c>
      <c r="C115" s="63"/>
      <c r="D115" s="63"/>
      <c r="E115" s="64" t="s">
        <v>518</v>
      </c>
      <c r="F115" s="65">
        <v>54</v>
      </c>
      <c r="G115" s="65" t="s">
        <v>519</v>
      </c>
      <c r="H115" s="65"/>
      <c r="I115" s="66" t="s">
        <v>521</v>
      </c>
      <c r="J115" s="67" t="s">
        <v>521</v>
      </c>
      <c r="K115" s="67" t="s">
        <v>521</v>
      </c>
      <c r="L115" s="67" t="s">
        <v>521</v>
      </c>
      <c r="M115" s="67" t="s">
        <v>521</v>
      </c>
      <c r="N115" s="67" t="s">
        <v>521</v>
      </c>
      <c r="O115" s="67" t="s">
        <v>521</v>
      </c>
      <c r="P115" s="67" t="s">
        <v>521</v>
      </c>
      <c r="Q115" s="67" t="s">
        <v>521</v>
      </c>
      <c r="R115" s="68" t="s">
        <v>521</v>
      </c>
      <c r="S115" s="69" t="s">
        <v>521</v>
      </c>
      <c r="T115" s="67" t="s">
        <v>521</v>
      </c>
      <c r="U115" s="67" t="s">
        <v>521</v>
      </c>
      <c r="V115" s="67" t="s">
        <v>521</v>
      </c>
      <c r="W115" s="67" t="s">
        <v>521</v>
      </c>
      <c r="X115" s="67" t="s">
        <v>521</v>
      </c>
      <c r="Y115" s="67" t="s">
        <v>521</v>
      </c>
      <c r="Z115" s="67" t="s">
        <v>521</v>
      </c>
      <c r="AA115" s="67" t="s">
        <v>521</v>
      </c>
      <c r="AB115" s="68" t="s">
        <v>521</v>
      </c>
      <c r="AC115" s="69" t="s">
        <v>521</v>
      </c>
      <c r="AD115" s="67" t="s">
        <v>521</v>
      </c>
      <c r="AE115" s="67" t="s">
        <v>521</v>
      </c>
      <c r="AF115" s="67" t="s">
        <v>521</v>
      </c>
      <c r="AG115" s="67" t="s">
        <v>521</v>
      </c>
      <c r="AH115" s="67" t="s">
        <v>521</v>
      </c>
      <c r="AI115" s="67" t="s">
        <v>521</v>
      </c>
      <c r="AJ115" s="67" t="s">
        <v>521</v>
      </c>
      <c r="AK115" s="67" t="s">
        <v>521</v>
      </c>
      <c r="AL115" s="68" t="s">
        <v>521</v>
      </c>
      <c r="AM115" s="69" t="s">
        <v>521</v>
      </c>
      <c r="AN115" s="67" t="s">
        <v>521</v>
      </c>
      <c r="AO115" s="67" t="s">
        <v>521</v>
      </c>
      <c r="AP115" s="67" t="s">
        <v>520</v>
      </c>
      <c r="AQ115" s="67" t="s">
        <v>520</v>
      </c>
      <c r="AR115" s="67" t="s">
        <v>520</v>
      </c>
      <c r="AS115" s="67" t="s">
        <v>520</v>
      </c>
      <c r="AT115" s="67" t="s">
        <v>520</v>
      </c>
      <c r="AU115" s="67" t="s">
        <v>521</v>
      </c>
      <c r="AV115" s="68" t="s">
        <v>521</v>
      </c>
      <c r="AW115" s="69" t="s">
        <v>521</v>
      </c>
      <c r="AX115" s="67" t="s">
        <v>521</v>
      </c>
      <c r="AY115" s="67" t="s">
        <v>521</v>
      </c>
      <c r="AZ115" s="67" t="s">
        <v>521</v>
      </c>
      <c r="BA115" s="67" t="s">
        <v>521</v>
      </c>
      <c r="BB115" s="67" t="s">
        <v>521</v>
      </c>
      <c r="BC115" s="67" t="s">
        <v>521</v>
      </c>
      <c r="BD115" s="67" t="s">
        <v>521</v>
      </c>
      <c r="BE115" s="67" t="s">
        <v>521</v>
      </c>
      <c r="BF115" s="68" t="s">
        <v>521</v>
      </c>
      <c r="BG115" s="69" t="s">
        <v>521</v>
      </c>
      <c r="BH115" s="67" t="s">
        <v>521</v>
      </c>
      <c r="BI115" s="67" t="s">
        <v>521</v>
      </c>
      <c r="BJ115" s="67" t="s">
        <v>521</v>
      </c>
      <c r="BK115" s="67" t="s">
        <v>521</v>
      </c>
      <c r="BL115" s="67" t="s">
        <v>521</v>
      </c>
      <c r="BM115" s="67" t="s">
        <v>521</v>
      </c>
      <c r="BN115" s="67" t="s">
        <v>521</v>
      </c>
      <c r="BO115" s="67" t="s">
        <v>521</v>
      </c>
      <c r="BP115" s="68" t="s">
        <v>521</v>
      </c>
      <c r="BQ115" s="70" t="s">
        <v>521</v>
      </c>
      <c r="BR115" s="67" t="s">
        <v>521</v>
      </c>
      <c r="BS115" s="67" t="s">
        <v>521</v>
      </c>
      <c r="BT115" s="67" t="s">
        <v>521</v>
      </c>
      <c r="BU115" s="67" t="s">
        <v>521</v>
      </c>
      <c r="BV115" s="67" t="s">
        <v>521</v>
      </c>
      <c r="BW115" s="67" t="s">
        <v>521</v>
      </c>
      <c r="BX115" s="67" t="s">
        <v>521</v>
      </c>
      <c r="BY115" s="67" t="s">
        <v>521</v>
      </c>
      <c r="BZ115" s="68" t="s">
        <v>521</v>
      </c>
      <c r="CA115" s="69" t="s">
        <v>521</v>
      </c>
      <c r="CB115" s="67" t="s">
        <v>521</v>
      </c>
      <c r="CC115" s="67" t="s">
        <v>521</v>
      </c>
      <c r="CD115" s="67" t="s">
        <v>521</v>
      </c>
      <c r="CE115" s="67" t="s">
        <v>521</v>
      </c>
      <c r="CF115" s="67" t="s">
        <v>521</v>
      </c>
      <c r="CG115" s="67" t="s">
        <v>521</v>
      </c>
      <c r="CH115" s="67" t="s">
        <v>521</v>
      </c>
      <c r="CI115" s="67" t="s">
        <v>521</v>
      </c>
      <c r="CJ115" s="68" t="s">
        <v>521</v>
      </c>
      <c r="CK115" s="69" t="s">
        <v>521</v>
      </c>
      <c r="CL115" s="67" t="s">
        <v>521</v>
      </c>
      <c r="CM115" s="67" t="s">
        <v>521</v>
      </c>
      <c r="CN115" s="67" t="s">
        <v>521</v>
      </c>
      <c r="CO115" s="67" t="s">
        <v>521</v>
      </c>
      <c r="CP115" s="67" t="s">
        <v>521</v>
      </c>
      <c r="CQ115" s="67" t="s">
        <v>521</v>
      </c>
      <c r="CR115" s="67" t="s">
        <v>521</v>
      </c>
      <c r="CS115" s="67" t="s">
        <v>521</v>
      </c>
      <c r="CT115" s="68" t="s">
        <v>521</v>
      </c>
      <c r="CU115" s="69" t="s">
        <v>521</v>
      </c>
      <c r="CV115" s="67" t="s">
        <v>521</v>
      </c>
      <c r="CW115" s="67" t="s">
        <v>521</v>
      </c>
      <c r="CX115" s="67" t="s">
        <v>521</v>
      </c>
      <c r="CY115" s="67" t="s">
        <v>521</v>
      </c>
      <c r="CZ115" s="67" t="s">
        <v>521</v>
      </c>
      <c r="DA115" s="67" t="s">
        <v>521</v>
      </c>
      <c r="DB115" s="67" t="s">
        <v>521</v>
      </c>
      <c r="DC115" s="67" t="s">
        <v>521</v>
      </c>
      <c r="DD115" s="68" t="s">
        <v>521</v>
      </c>
      <c r="DE115" s="69" t="s">
        <v>521</v>
      </c>
      <c r="DF115" s="71" t="s">
        <v>521</v>
      </c>
      <c r="DG115" s="67" t="s">
        <v>521</v>
      </c>
      <c r="DH115" s="67" t="s">
        <v>521</v>
      </c>
      <c r="DI115" s="67" t="s">
        <v>521</v>
      </c>
      <c r="DJ115" s="67" t="s">
        <v>521</v>
      </c>
      <c r="DK115" s="67" t="s">
        <v>521</v>
      </c>
      <c r="DL115" s="67" t="s">
        <v>521</v>
      </c>
      <c r="DM115" s="67" t="s">
        <v>521</v>
      </c>
      <c r="DN115" s="68" t="s">
        <v>521</v>
      </c>
      <c r="DO115" s="70" t="s">
        <v>521</v>
      </c>
      <c r="DP115" s="71" t="s">
        <v>521</v>
      </c>
      <c r="DQ115" s="67" t="s">
        <v>521</v>
      </c>
      <c r="DR115" s="67" t="s">
        <v>521</v>
      </c>
      <c r="DS115" s="67" t="s">
        <v>521</v>
      </c>
      <c r="DT115" s="67" t="s">
        <v>521</v>
      </c>
      <c r="DU115" s="67" t="s">
        <v>521</v>
      </c>
      <c r="DV115" s="67" t="s">
        <v>521</v>
      </c>
      <c r="DW115" s="67" t="s">
        <v>521</v>
      </c>
      <c r="DX115" s="72" t="s">
        <v>521</v>
      </c>
      <c r="DY115" s="73" t="s">
        <v>522</v>
      </c>
      <c r="DZ115" s="74">
        <v>2</v>
      </c>
      <c r="EA115" s="74">
        <v>3</v>
      </c>
      <c r="EB115" s="74">
        <v>3</v>
      </c>
      <c r="EC115" s="75">
        <v>4</v>
      </c>
      <c r="ED115" s="76" t="s">
        <v>522</v>
      </c>
      <c r="EE115" s="74">
        <f t="shared" si="189"/>
        <v>2</v>
      </c>
      <c r="EF115" s="74">
        <f t="shared" si="190"/>
        <v>6</v>
      </c>
      <c r="EG115" s="74">
        <f t="shared" si="191"/>
        <v>18</v>
      </c>
      <c r="EH115" s="77">
        <f t="shared" si="192"/>
        <v>72</v>
      </c>
      <c r="EI115" s="73">
        <v>30</v>
      </c>
      <c r="EJ115" s="74">
        <v>50</v>
      </c>
      <c r="EK115" s="74">
        <v>90</v>
      </c>
      <c r="EL115" s="74">
        <v>150</v>
      </c>
      <c r="EM115" s="75">
        <v>450</v>
      </c>
      <c r="EN115" s="78">
        <v>1</v>
      </c>
      <c r="EO115" s="79">
        <f t="shared" si="193"/>
        <v>0.83333333333333337</v>
      </c>
      <c r="EP115" s="79">
        <f t="shared" si="194"/>
        <v>0.5</v>
      </c>
      <c r="EQ115" s="79">
        <f t="shared" si="195"/>
        <v>0.27777777777777779</v>
      </c>
      <c r="ER115" s="80">
        <f t="shared" si="196"/>
        <v>0.20833333333333334</v>
      </c>
      <c r="ES115" s="128" t="s">
        <v>564</v>
      </c>
      <c r="ET115" s="82"/>
      <c r="EU115" s="83">
        <v>4</v>
      </c>
      <c r="EV115" s="73">
        <v>48</v>
      </c>
      <c r="EW115" s="74">
        <v>34</v>
      </c>
      <c r="EX115" s="74">
        <v>28</v>
      </c>
      <c r="EY115" s="74">
        <v>27</v>
      </c>
      <c r="EZ115" s="74">
        <v>16</v>
      </c>
      <c r="FA115" s="74">
        <v>17</v>
      </c>
      <c r="FB115" s="74">
        <v>49</v>
      </c>
      <c r="FC115" s="74">
        <v>37</v>
      </c>
      <c r="FD115" s="74">
        <f t="shared" si="197"/>
        <v>44</v>
      </c>
      <c r="FE115" s="84">
        <f t="shared" si="198"/>
        <v>65</v>
      </c>
      <c r="FF115" s="73">
        <f>RANK(EV115,$EV$9:$EV$497,0)</f>
        <v>291</v>
      </c>
      <c r="FG115" s="74">
        <f>RANK(EW115,$EW$9:$EW$497,0)</f>
        <v>275</v>
      </c>
      <c r="FH115" s="74">
        <f>RANK(EX115,$EX$9:$EX$497,0)</f>
        <v>248</v>
      </c>
      <c r="FI115" s="74">
        <f>RANK(EY115,$EY$9:$EY$497,0)</f>
        <v>255</v>
      </c>
      <c r="FJ115" s="74">
        <f>RANK(EZ115,$EZ$9:$EZ$497,0)</f>
        <v>242</v>
      </c>
      <c r="FK115" s="74">
        <f>RANK(FA115,$FA$9:$FA$497,0)</f>
        <v>217</v>
      </c>
      <c r="FL115" s="74">
        <f>RANK(FB115,$FB$9:$FB$497,0)</f>
        <v>175</v>
      </c>
      <c r="FM115" s="74">
        <f>RANK(FC115,$FC$9:$FC$497,0)</f>
        <v>232</v>
      </c>
      <c r="FN115" s="74">
        <f>RANK(FD115,$FD$9:$FD$497,0)</f>
        <v>308</v>
      </c>
      <c r="FO115" s="84">
        <f>RANK(FE115,$FE$9:$FE$497,0)</f>
        <v>258</v>
      </c>
      <c r="FP115" s="73">
        <f>COUNTIFS($EV$9:$EV$497,"&gt;"&amp;EV115,$ES$9:$ES$497,ES115)+1</f>
        <v>66</v>
      </c>
      <c r="FQ115" s="74">
        <f>COUNTIFS($EW$9:$EW$497,"&gt;"&amp;EW115,$ES$9:$ES$497,ES115)+1</f>
        <v>67</v>
      </c>
      <c r="FR115" s="74">
        <f>COUNTIFS($EX$9:$EX$497,"&gt;"&amp;EX115,$ES$9:$ES$497,ES115)+1</f>
        <v>73</v>
      </c>
      <c r="FS115" s="74">
        <f>COUNTIFS($EY$9:$EY$497,"&gt;"&amp;EY115,$ES$9:$ES$497,ES115)+1</f>
        <v>62</v>
      </c>
      <c r="FT115" s="74">
        <f>COUNTIFS($EZ$9:$EZ$497,"&gt;"&amp;EZ115,$ES$9:$ES$497,ES115)+1</f>
        <v>66</v>
      </c>
      <c r="FU115" s="74">
        <f>COUNTIFS($FA$9:$FA$497,"&gt;"&amp;FA115,$ES$9:$ES$497,ES115)+1</f>
        <v>62</v>
      </c>
      <c r="FV115" s="74">
        <f>COUNTIFS($FB$9:$FB$497,"&gt;"&amp;FB115,$ES$9:$ES$497,ES115)+1</f>
        <v>70</v>
      </c>
      <c r="FW115" s="74">
        <f>COUNTIFS($FC$9:$FC$497,"&gt;"&amp;FC115,$ES$9:$ES$497,ES115)+1</f>
        <v>72</v>
      </c>
      <c r="FX115" s="74">
        <f>COUNTIFS($FD$9:$FD$497,"&gt;"&amp;FD115,$ES$9:$ES$497,ES115)+1</f>
        <v>73</v>
      </c>
      <c r="FY115" s="84">
        <f>COUNTIFS($FE$9:$FE$497,"&gt;"&amp;FE115,$ES$9:$ES$497,ES115)+1</f>
        <v>73</v>
      </c>
      <c r="FZ115" s="85">
        <f t="shared" si="199"/>
        <v>0.89</v>
      </c>
      <c r="GA115" s="86">
        <f t="shared" si="200"/>
        <v>0.63</v>
      </c>
      <c r="GB115" s="86">
        <f t="shared" si="201"/>
        <v>0.52</v>
      </c>
      <c r="GC115" s="86">
        <f t="shared" si="202"/>
        <v>0.5</v>
      </c>
      <c r="GD115" s="86">
        <f t="shared" si="203"/>
        <v>0.3</v>
      </c>
      <c r="GE115" s="86">
        <f t="shared" si="204"/>
        <v>0.31</v>
      </c>
      <c r="GF115" s="86">
        <f t="shared" si="205"/>
        <v>0.91</v>
      </c>
      <c r="GG115" s="86">
        <f t="shared" si="206"/>
        <v>0.69</v>
      </c>
      <c r="GH115" s="86">
        <f t="shared" si="207"/>
        <v>0.81</v>
      </c>
      <c r="GI115" s="87">
        <f t="shared" si="208"/>
        <v>1.2</v>
      </c>
      <c r="GJ115" s="85">
        <f>ROUND(((FZ115-AVERAGE(FZ$9:FZ$497))/STDEVP(FZ$9:FZ$497)*10+50),2)</f>
        <v>47.02</v>
      </c>
      <c r="GK115" s="86">
        <f>ROUND(((GA115-AVERAGE(GA$9:GA$497))/STDEVP(GA$9:GA$497)*10+50),2)</f>
        <v>48.19</v>
      </c>
      <c r="GL115" s="86">
        <f>ROUND(((GB115-AVERAGE(GB$9:GB$497))/STDEVP(GB$9:GB$497)*10+50),2)</f>
        <v>47.64</v>
      </c>
      <c r="GM115" s="86">
        <f>ROUND(((GC115-AVERAGE(GC$9:GC$497))/STDEVP(GC$9:GC$497)*10+50),2)</f>
        <v>48.69</v>
      </c>
      <c r="GN115" s="86">
        <f>ROUND(((GD115-AVERAGE(GD$9:GD$497))/STDEVP(GD$9:GD$497)*10+50),2)</f>
        <v>46.84</v>
      </c>
      <c r="GO115" s="86">
        <f>ROUND(((GE115-AVERAGE(GE$9:GE$497))/STDEVP(GE$9:GE$497)*10+50),2)</f>
        <v>48.61</v>
      </c>
      <c r="GP115" s="86">
        <f>ROUND(((GF115-AVERAGE(GF$9:GF$497))/STDEVP(GF$9:GF$497)*10+50),2)</f>
        <v>58.66</v>
      </c>
      <c r="GQ115" s="86">
        <f>ROUND(((GG115-AVERAGE(GG$9:GG$497))/STDEVP(GG$9:GG$497)*10+50),2)</f>
        <v>51.85</v>
      </c>
      <c r="GR115" s="86">
        <f>ROUND(((GH115-AVERAGE(GH$9:GH$497))/STDEVP(GH$9:GH$497)*10+50),2)</f>
        <v>43.99</v>
      </c>
      <c r="GS115" s="87">
        <f>ROUND(((GI115-AVERAGE(GI$9:GI$497))/STDEVP(GI$9:GI$497)*10+50),2)</f>
        <v>49.71</v>
      </c>
      <c r="GT115" s="73">
        <f>RANK(GJ115,$GJ$9:$GJ$497,0)</f>
        <v>272</v>
      </c>
      <c r="GU115" s="74">
        <f>RANK(GK115,$GK$9:$GK$497,0)</f>
        <v>210</v>
      </c>
      <c r="GV115" s="74">
        <f>RANK(GL115,$GL$9:$GL$497,0)</f>
        <v>244</v>
      </c>
      <c r="GW115" s="74">
        <f>RANK(GM115,$GM$9:$GM$497,0)</f>
        <v>211</v>
      </c>
      <c r="GX115" s="74">
        <f>RANK(GN115,$GN$9:$GN$497,0)</f>
        <v>198</v>
      </c>
      <c r="GY115" s="74">
        <f>RANK(GO115,$GO$9:$GO$497,0)</f>
        <v>173</v>
      </c>
      <c r="GZ115" s="74">
        <f>RANK(GP115,$GP$9:$GP$497,0)</f>
        <v>86</v>
      </c>
      <c r="HA115" s="74">
        <f>RANK(GQ115,$GQ$9:$GQ$497,0)</f>
        <v>183</v>
      </c>
      <c r="HB115" s="74">
        <f>RANK(GR115,$GR$9:$GR$497,0)</f>
        <v>293</v>
      </c>
      <c r="HC115" s="84">
        <f>RANK(GS115,$GS$9:$GS$497,0)</f>
        <v>185</v>
      </c>
      <c r="HD115" s="85">
        <f>ROUND(AVERAGEIF($ES$9:$ES$497,$ES115,$FZ$9:$FZ$497),2)</f>
        <v>0.92</v>
      </c>
      <c r="HE115" s="86">
        <f>ROUND(AVERAGEIF($ES$9:$ES$497,$ES115,$GA$9:$GA$497),2)</f>
        <v>0.65</v>
      </c>
      <c r="HF115" s="86">
        <f>ROUND(AVERAGEIF($ES$9:$ES$497,$ES115,$GB$9:$GB$497),2)</f>
        <v>0.69</v>
      </c>
      <c r="HG115" s="86">
        <f>ROUND(AVERAGEIF($ES$9:$ES$497,$ES115,$GC$9:$GC$497),2)</f>
        <v>0.54</v>
      </c>
      <c r="HH115" s="86">
        <f>ROUND(AVERAGEIF($ES$9:$ES$497,$ES115,$GD$9:$GD$497),2)</f>
        <v>0.32</v>
      </c>
      <c r="HI115" s="86">
        <f>ROUND(AVERAGEIF($ES$9:$ES$497,$ES115,$GE$9:$GE$497),2)</f>
        <v>0.33</v>
      </c>
      <c r="HJ115" s="86">
        <f>ROUND(AVERAGEIF($ES$9:$ES$497,$ES115,$GF$9:$GF$497),2)</f>
        <v>0.98</v>
      </c>
      <c r="HK115" s="86">
        <f>ROUND(AVERAGEIF($ES$9:$ES$497,$ES115,$GG$9:$GG$497),2)</f>
        <v>0.86</v>
      </c>
      <c r="HL115" s="86">
        <f>ROUND(AVERAGEIF($ES$9:$ES$497,$ES115,$GH$9:$GH$497),2)</f>
        <v>1.01</v>
      </c>
      <c r="HM115" s="87">
        <f>ROUND(AVERAGEIF($ES$9:$ES$497,$ES115,$GI$9:$GI$497),2)</f>
        <v>1.55</v>
      </c>
      <c r="HN115" s="88">
        <f t="shared" si="209"/>
        <v>-3.0000000000000027E-2</v>
      </c>
      <c r="HO115" s="89">
        <f t="shared" si="210"/>
        <v>-2.0000000000000018E-2</v>
      </c>
      <c r="HP115" s="89">
        <f t="shared" si="211"/>
        <v>-0.16999999999999993</v>
      </c>
      <c r="HQ115" s="89">
        <f t="shared" si="212"/>
        <v>-4.0000000000000036E-2</v>
      </c>
      <c r="HR115" s="89">
        <f t="shared" si="213"/>
        <v>-2.0000000000000018E-2</v>
      </c>
      <c r="HS115" s="89">
        <f t="shared" si="214"/>
        <v>-2.0000000000000018E-2</v>
      </c>
      <c r="HT115" s="89">
        <f t="shared" si="215"/>
        <v>-6.9999999999999951E-2</v>
      </c>
      <c r="HU115" s="89">
        <f t="shared" si="216"/>
        <v>-0.17000000000000004</v>
      </c>
      <c r="HV115" s="89">
        <f t="shared" si="217"/>
        <v>-0.19999999999999996</v>
      </c>
      <c r="HW115" s="90">
        <f t="shared" si="218"/>
        <v>-0.35000000000000009</v>
      </c>
      <c r="HX115" s="73">
        <f>COUNTIFS($FZ$9:$FZ$497,"&gt;"&amp;FZ115,$ES$9:$ES$497,$ES115)+1</f>
        <v>59</v>
      </c>
      <c r="HY115" s="74">
        <f>COUNTIFS($GA$9:$GA$497,"&gt;"&amp;GA115,$ES$9:$ES$497,$ES115)+1</f>
        <v>51</v>
      </c>
      <c r="HZ115" s="74">
        <f>COUNTIFS($GB$9:$GB$497,"&gt;"&amp;GB115,$ES$9:$ES$497,$ES115)+1</f>
        <v>75</v>
      </c>
      <c r="IA115" s="74">
        <f>COUNTIFS($GC$9:$GC$497,"&gt;"&amp;GC115,$ES$9:$ES$497,$ES115)+1</f>
        <v>55</v>
      </c>
      <c r="IB115" s="74">
        <f>COUNTIFS($GD$9:$GD$497,"&gt;"&amp;GD115,$ES$9:$ES$497,$ES115)+1</f>
        <v>41</v>
      </c>
      <c r="IC115" s="74">
        <f>COUNTIFS($GE$9:$GE$497,"&gt;"&amp;GE115,$ES$9:$ES$497,$ES115)+1</f>
        <v>47</v>
      </c>
      <c r="ID115" s="74">
        <f>COUNTIFS($GF$9:$GF$497,"&gt;"&amp;GF115,$ES$9:$ES$497,$ES115)+1</f>
        <v>59</v>
      </c>
      <c r="IE115" s="74">
        <f>COUNTIFS($GG$9:$GG$497,"&gt;"&amp;GG115,$ES$9:$ES$497,$ES115)+1</f>
        <v>76</v>
      </c>
      <c r="IF115" s="74">
        <f>COUNTIFS($GH$9:$GH$497,"&gt;"&amp;GH115,$ES$9:$ES$497,$ES115)+1</f>
        <v>65</v>
      </c>
      <c r="IG115" s="84">
        <f>COUNTIFS($GI$9:$GI$497,"&gt;"&amp;GI115,$ES$9:$ES$497,$ES115)+1</f>
        <v>81</v>
      </c>
      <c r="IH115" s="91"/>
      <c r="II115" s="79"/>
      <c r="IJ115" s="79"/>
      <c r="IK115" s="79"/>
      <c r="IL115" s="79"/>
      <c r="IM115" s="92"/>
      <c r="IN115" s="93"/>
      <c r="IO115" s="94"/>
      <c r="IP115" s="95"/>
      <c r="IQ115" s="79"/>
      <c r="IR115" s="79"/>
      <c r="IS115" s="79"/>
      <c r="IT115" s="79"/>
      <c r="IU115" s="79"/>
      <c r="IV115" s="79"/>
      <c r="IW115" s="96"/>
      <c r="IX115" s="93"/>
      <c r="IY115" s="79"/>
      <c r="IZ115" s="79"/>
      <c r="JA115" s="79"/>
      <c r="JB115" s="79"/>
      <c r="JC115" s="79"/>
      <c r="JD115" s="79"/>
      <c r="JE115" s="97"/>
      <c r="JF115" s="95"/>
      <c r="JG115" s="79"/>
      <c r="JH115" s="79"/>
      <c r="JI115" s="79"/>
      <c r="JJ115" s="79"/>
      <c r="JK115" s="79"/>
      <c r="JL115" s="79"/>
      <c r="JM115" s="96"/>
      <c r="JN115" s="93"/>
      <c r="JO115" s="79"/>
      <c r="JP115" s="79"/>
      <c r="JQ115" s="79"/>
      <c r="JR115" s="79"/>
      <c r="JS115" s="79"/>
      <c r="JT115" s="79"/>
      <c r="JU115" s="79"/>
      <c r="JV115" s="79"/>
      <c r="JW115" s="79"/>
      <c r="JX115" s="79"/>
      <c r="JY115" s="79"/>
      <c r="JZ115" s="97"/>
      <c r="KA115" s="93"/>
      <c r="KB115" s="79"/>
      <c r="KC115" s="79"/>
      <c r="KD115" s="79"/>
      <c r="KE115" s="97"/>
      <c r="KF115" s="95"/>
      <c r="KG115" s="79"/>
      <c r="KH115" s="79"/>
      <c r="KI115" s="79"/>
      <c r="KJ115" s="79"/>
      <c r="KK115" s="98"/>
      <c r="KL115" s="79"/>
      <c r="KM115" s="79"/>
      <c r="KN115" s="79"/>
      <c r="KO115" s="79"/>
      <c r="KP115" s="79"/>
      <c r="KQ115" s="79"/>
      <c r="KR115" s="79"/>
      <c r="KS115" s="96"/>
      <c r="KT115" s="96"/>
      <c r="KU115" s="96"/>
      <c r="KV115" s="96"/>
      <c r="KW115" s="93"/>
      <c r="KX115" s="79"/>
      <c r="KY115" s="79"/>
      <c r="KZ115" s="79"/>
      <c r="LA115" s="79"/>
      <c r="LB115" s="79"/>
      <c r="LC115" s="96"/>
      <c r="LD115" s="93"/>
      <c r="LE115" s="94"/>
      <c r="LF115" s="99"/>
      <c r="LG115" s="75"/>
      <c r="LH115" s="93"/>
      <c r="LI115" s="79"/>
      <c r="LJ115" s="74"/>
      <c r="LK115" s="74"/>
      <c r="LL115" s="74"/>
      <c r="LM115" s="100"/>
      <c r="LN115" s="95"/>
      <c r="LO115" s="79"/>
      <c r="LP115" s="79"/>
      <c r="LQ115" s="79"/>
      <c r="LR115" s="96"/>
      <c r="LS115" s="93"/>
      <c r="LT115" s="79"/>
      <c r="LU115" s="79"/>
      <c r="LV115" s="79"/>
      <c r="LW115" s="79"/>
      <c r="LX115" s="79"/>
      <c r="LY115" s="79"/>
      <c r="LZ115" s="79"/>
      <c r="MA115" s="97"/>
      <c r="MB115" s="95"/>
      <c r="MC115" s="79"/>
      <c r="MD115" s="79"/>
      <c r="ME115" s="79"/>
      <c r="MF115" s="79"/>
      <c r="MG115" s="79"/>
      <c r="MH115" s="79"/>
      <c r="MI115" s="79"/>
      <c r="MJ115" s="79"/>
      <c r="MK115" s="79"/>
      <c r="ML115" s="79"/>
      <c r="MM115" s="79"/>
      <c r="MN115" s="98"/>
      <c r="MO115" s="98"/>
      <c r="MP115" s="96"/>
      <c r="MQ115" s="93"/>
      <c r="MR115" s="79"/>
      <c r="MS115" s="79"/>
      <c r="MT115" s="79"/>
      <c r="MU115" s="79"/>
      <c r="MV115" s="98"/>
      <c r="MW115" s="79"/>
      <c r="MX115" s="79"/>
      <c r="MY115" s="79"/>
      <c r="MZ115" s="79"/>
      <c r="NA115" s="79"/>
      <c r="NB115" s="79"/>
      <c r="NC115" s="79"/>
      <c r="ND115" s="96"/>
      <c r="NE115" s="96"/>
      <c r="NF115" s="96"/>
      <c r="NG115" s="96"/>
      <c r="NH115" s="93"/>
      <c r="NI115" s="79"/>
      <c r="NJ115" s="79"/>
      <c r="NK115" s="79"/>
      <c r="NL115" s="79"/>
      <c r="NM115" s="79"/>
      <c r="NN115" s="94"/>
      <c r="NO115" s="93"/>
      <c r="NP115" s="80"/>
      <c r="NQ115" s="124" t="s">
        <v>816</v>
      </c>
      <c r="NR115" s="102" t="s">
        <v>821</v>
      </c>
      <c r="NS115" s="102"/>
      <c r="NT115" s="102"/>
      <c r="NU115" s="102"/>
      <c r="NV115" s="104">
        <v>43720</v>
      </c>
      <c r="NW115" s="102" t="s">
        <v>525</v>
      </c>
      <c r="NX115" s="133" t="s">
        <v>822</v>
      </c>
      <c r="NY115" s="129" t="s">
        <v>601</v>
      </c>
      <c r="NZ115" s="133" t="s">
        <v>2068</v>
      </c>
      <c r="OA115" s="134"/>
      <c r="OB115" s="134"/>
      <c r="OC115" s="134"/>
      <c r="OD115" s="108">
        <f t="shared" si="219"/>
        <v>72</v>
      </c>
      <c r="OE115" s="109">
        <v>7</v>
      </c>
      <c r="OF115" s="110">
        <f t="shared" si="220"/>
        <v>30</v>
      </c>
      <c r="OG115" s="109">
        <v>7</v>
      </c>
      <c r="OH115" s="111">
        <f>ROUND(AVERAGEIF($ES$9:$ES$497,$ES115,EV$9:EV$497),0)</f>
        <v>67</v>
      </c>
      <c r="OI115" s="112">
        <f>ROUND(AVERAGEIF($ES$9:$ES$497,$ES115,EW$9:EW$497),0)</f>
        <v>45</v>
      </c>
      <c r="OJ115" s="112">
        <f>ROUND(AVERAGEIF($ES$9:$ES$497,$ES115,EX$9:EX$497),0)</f>
        <v>51</v>
      </c>
      <c r="OK115" s="112">
        <f>ROUND(AVERAGEIF($ES$9:$ES$497,$ES115,EY$9:EY$497),0)</f>
        <v>39</v>
      </c>
      <c r="OL115" s="112">
        <f>ROUND(AVERAGEIF($ES$9:$ES$497,$ES115,EZ$9:EZ$497),0)</f>
        <v>21</v>
      </c>
      <c r="OM115" s="112">
        <f>ROUND(AVERAGEIF($ES$9:$ES$497,$ES115,FA$9:FA$497),0)</f>
        <v>21</v>
      </c>
      <c r="ON115" s="112">
        <f>ROUND(AVERAGEIF($ES$9:$ES$497,$ES115,FB$9:FB$497),0)</f>
        <v>68</v>
      </c>
      <c r="OO115" s="112">
        <f>ROUND(AVERAGEIF($ES$9:$ES$497,$ES115,FC$9:FC$497),0)</f>
        <v>64</v>
      </c>
      <c r="OP115" s="112">
        <f>ROUND(AVERAGEIF($ES$9:$ES$497,$ES115,FD$9:FD$497),0)</f>
        <v>72</v>
      </c>
      <c r="OQ115" s="113">
        <f>ROUND(AVERAGEIF($ES$9:$ES$497,$ES115,FE$9:FE$497),0)</f>
        <v>115</v>
      </c>
      <c r="OR115" s="114">
        <f>ROUND(EV115/MAX(EV$9:EV$497)*100,0)</f>
        <v>27</v>
      </c>
      <c r="OS115" s="115">
        <f>ROUND(EW115/MAX(EW$9:EW$497)*100,0)</f>
        <v>27</v>
      </c>
      <c r="OT115" s="115">
        <f>ROUND(EX115/MAX(EX$9:EX$497)*100,0)</f>
        <v>23</v>
      </c>
      <c r="OU115" s="115">
        <f>ROUND(EY115/MAX(EY$9:EY$497)*100,0)</f>
        <v>18</v>
      </c>
      <c r="OV115" s="115">
        <f>ROUND(EZ115/MAX(EZ$9:EZ$497)*100,0)</f>
        <v>13</v>
      </c>
      <c r="OW115" s="115">
        <f>ROUND(FA115/MAX(FA$9:FA$497)*100,0)</f>
        <v>15</v>
      </c>
      <c r="OX115" s="115">
        <f>ROUND(FB115/MAX(FB$9:FB$497)*100,0)</f>
        <v>37</v>
      </c>
      <c r="OY115" s="116">
        <f>ROUND(FC115/MAX(FC$9:FC$497)*100,0)</f>
        <v>26</v>
      </c>
      <c r="OZ115" s="115">
        <f>ROUND(FD115/MAX(FD$9:FD$497)*100,0)</f>
        <v>30</v>
      </c>
      <c r="PA115" s="117">
        <f>ROUND(FE115/MAX(FE$9:FE$497)*100,0)</f>
        <v>27</v>
      </c>
      <c r="PB115" s="118">
        <f t="shared" si="221"/>
        <v>295</v>
      </c>
      <c r="PC115" s="115">
        <f t="shared" si="222"/>
        <v>265</v>
      </c>
      <c r="PD115" s="115">
        <f t="shared" si="223"/>
        <v>334</v>
      </c>
      <c r="PE115" s="115">
        <f t="shared" si="224"/>
        <v>347</v>
      </c>
      <c r="PF115" s="115">
        <f t="shared" si="225"/>
        <v>256</v>
      </c>
      <c r="PG115" s="119">
        <f t="shared" si="226"/>
        <v>226</v>
      </c>
      <c r="PH115" s="118">
        <f>ROUND(PB115/MAX(PB$9:PB$497)*100,0)</f>
        <v>35</v>
      </c>
      <c r="PI115" s="115">
        <f>ROUND(PC115/MAX(PC$9:PC$497)*100,0)</f>
        <v>32</v>
      </c>
      <c r="PJ115" s="115">
        <f>ROUND(PD115/MAX(PD$9:PD$497)*100,0)</f>
        <v>35</v>
      </c>
      <c r="PK115" s="115">
        <f>ROUND(PE115/MAX(PE$9:PE$497)*100,0)</f>
        <v>35</v>
      </c>
      <c r="PL115" s="115">
        <f>ROUND(PF115/MAX(PF$9:PF$497)*100,0)</f>
        <v>36</v>
      </c>
      <c r="PM115" s="119">
        <f>ROUND(PG115/MAX(PG$9:PG$497)*100,0)</f>
        <v>33</v>
      </c>
      <c r="PN115" s="118">
        <f>RANK(PH115,PH$9:PH$497,0)</f>
        <v>284</v>
      </c>
      <c r="PO115" s="115">
        <f>RANK(PI115,PI$9:PI$497,0)</f>
        <v>277</v>
      </c>
      <c r="PP115" s="115">
        <f>RANK(PJ115,PJ$9:PJ$497,0)</f>
        <v>292</v>
      </c>
      <c r="PQ115" s="115">
        <f>RANK(PK115,PK$9:PK$497,0)</f>
        <v>275</v>
      </c>
      <c r="PR115" s="115">
        <f>RANK(PL115,PL$9:PL$497,0)</f>
        <v>282</v>
      </c>
      <c r="PS115" s="119">
        <f>RANK(PM115,PM$9:PM$497,0)</f>
        <v>282</v>
      </c>
      <c r="PT115" s="120">
        <f>ROUND(FZ115/MAX(FZ$9:FZ$497)*100,0)</f>
        <v>49</v>
      </c>
      <c r="PU115" s="115">
        <f>ROUND(GA115/MAX(GA$9:GA$497)*100,0)</f>
        <v>35</v>
      </c>
      <c r="PV115" s="115">
        <f>ROUND(GB115/MAX(GB$9:GB$497)*100,0)</f>
        <v>38</v>
      </c>
      <c r="PW115" s="115">
        <f>ROUND(GC115/MAX(GC$9:GC$497)*100,0)</f>
        <v>40</v>
      </c>
      <c r="PX115" s="115">
        <f>ROUND(GD115/MAX(GD$9:GD$497)*100,0)</f>
        <v>17</v>
      </c>
      <c r="PY115" s="115">
        <f>ROUND(GE115/MAX(GE$9:GE$497)*100,0)</f>
        <v>19</v>
      </c>
      <c r="PZ115" s="115">
        <f>ROUND(GF115/MAX(GF$9:GF$497)*100,0)</f>
        <v>43</v>
      </c>
      <c r="QA115" s="116">
        <f>ROUND(GG115/MAX(GG$9:GG$497)*100,0)</f>
        <v>38</v>
      </c>
      <c r="QB115" s="115">
        <f>ROUND(GH115/MAX(GH$9:GH$497)*100,0)</f>
        <v>36</v>
      </c>
      <c r="QC115" s="121">
        <f>ROUND(GI115/MAX(GI$9:GI$497)*100,0)</f>
        <v>38</v>
      </c>
      <c r="QD115" s="120">
        <f>ROUND(AVERAGEIF($ES$9:$ES$497,$ES115,PT$9:PT$497),0)</f>
        <v>50</v>
      </c>
      <c r="QE115" s="120">
        <f>ROUND(AVERAGEIF($ES$9:$ES$497,$ES115,PU$9:PU$497),0)</f>
        <v>37</v>
      </c>
      <c r="QF115" s="120">
        <f>ROUND(AVERAGEIF($ES$9:$ES$497,$ES115,PV$9:PV$497),0)</f>
        <v>50</v>
      </c>
      <c r="QG115" s="120">
        <f>ROUND(AVERAGEIF($ES$9:$ES$497,$ES115,PW$9:PW$497),0)</f>
        <v>43</v>
      </c>
      <c r="QH115" s="120">
        <f>ROUND(AVERAGEIF($ES$9:$ES$497,$ES115,PX$9:PX$497),0)</f>
        <v>18</v>
      </c>
      <c r="QI115" s="120">
        <f>ROUND(AVERAGEIF($ES$9:$ES$497,$ES115,PY$9:PY$497),0)</f>
        <v>20</v>
      </c>
      <c r="QJ115" s="120">
        <f>ROUND(AVERAGEIF($ES$9:$ES$497,$ES115,PZ$9:PZ$497),0)</f>
        <v>46</v>
      </c>
      <c r="QK115" s="120">
        <f>ROUND(AVERAGEIF($ES$9:$ES$497,$ES115,QA$9:QA$497),0)</f>
        <v>47</v>
      </c>
      <c r="QL115" s="120">
        <f>ROUND(AVERAGEIF($ES$9:$ES$497,$ES115,QB$9:QB$497),0)</f>
        <v>45</v>
      </c>
      <c r="QM115" s="120">
        <f>ROUND(AVERAGEIF($ES$9:$ES$497,$ES115,QC$9:QC$497),0)</f>
        <v>49</v>
      </c>
      <c r="QN115" s="114">
        <f t="shared" si="183"/>
        <v>484</v>
      </c>
      <c r="QO115" s="115">
        <f t="shared" si="184"/>
        <v>400</v>
      </c>
      <c r="QP115" s="115">
        <f t="shared" si="185"/>
        <v>552</v>
      </c>
      <c r="QQ115" s="115">
        <f t="shared" si="186"/>
        <v>598</v>
      </c>
      <c r="QR115" s="115">
        <f t="shared" si="187"/>
        <v>507</v>
      </c>
      <c r="QS115" s="119">
        <f t="shared" si="188"/>
        <v>367</v>
      </c>
      <c r="QT115" s="114">
        <f>ROUND((QN115-MIN(QN$9:QN$497))/(MAX(QN$9:QN$497)-MIN(QN$9:QN$497))*100,0)</f>
        <v>40</v>
      </c>
      <c r="QU115" s="115">
        <f>ROUND((QO115-MIN(QO$9:QO$497))/(MAX(QO$9:QO$497)-MIN(QO$9:QO$497))*100,0)</f>
        <v>27</v>
      </c>
      <c r="QV115" s="115">
        <f>ROUND((QP115-MIN(QP$9:QP$497))/(MAX(QP$9:QP$497)-MIN(QP$9:QP$497))*100,0)</f>
        <v>29</v>
      </c>
      <c r="QW115" s="115">
        <f>ROUND((QQ115-MIN(QQ$9:QQ$497))/(MAX(QQ$9:QQ$497)-MIN(QQ$9:QQ$497))*100,0)</f>
        <v>39</v>
      </c>
      <c r="QX115" s="115">
        <f>ROUND((QR115-MIN(QR$9:QR$497))/(MAX(QR$9:QR$497)-MIN(QR$9:QR$497))*100,0)</f>
        <v>46</v>
      </c>
      <c r="QY115" s="115">
        <f>ROUND((QS115-MIN(QS$9:QS$497))/(MAX(QS$9:QS$497)-MIN(QS$9:QS$497))*100,0)</f>
        <v>39</v>
      </c>
      <c r="QZ115" s="114">
        <f>RANK(QN115,QN$9:QN$497,0)</f>
        <v>205</v>
      </c>
      <c r="RA115" s="115">
        <f>RANK(QO115,QO$9:QO$497,0)</f>
        <v>183</v>
      </c>
      <c r="RB115" s="115">
        <f>RANK(QP115,QP$9:QP$497,0)</f>
        <v>228</v>
      </c>
      <c r="RC115" s="115">
        <f>RANK(QQ115,QQ$9:QQ$497,0)</f>
        <v>178</v>
      </c>
      <c r="RD115" s="115">
        <f>RANK(QR115,QR$9:QR$497,0)</f>
        <v>223</v>
      </c>
      <c r="RE115" s="115">
        <f>RANK(QS115,QS$9:QS$497,0)</f>
        <v>214</v>
      </c>
      <c r="RF115" s="122"/>
      <c r="RG115" s="115">
        <f>($RH$3*(IH115+IJ115)*100*100/MAX(EX$9:EX$497)*$RO$3) +($RH$3*(II115+IJ115)*100*100/MAX(EX$9:EX$497)*$RO$4) + ($RH$3*IK115*100*100/MAX(EX$9:EX$497)*0.098)</f>
        <v>0</v>
      </c>
      <c r="RH115" s="115">
        <f>($RH$4*IL115*100*100/MAX(EZ$9:EZ$497))*$RQ$3</f>
        <v>0</v>
      </c>
      <c r="RI115" s="115">
        <f>($RH$3*IM115*100*100/MAX(EY$9:EY$497))*$RQ$4</f>
        <v>0</v>
      </c>
      <c r="RJ115" s="115">
        <f>($RH$3*IN115*100*100/MAX(EX$9:EX$497))</f>
        <v>0</v>
      </c>
      <c r="RK115" s="115">
        <f>($RH$4*IO115*100*100/MAX(EZ$9:EZ$497))*$RQ$3</f>
        <v>0</v>
      </c>
      <c r="RL115" s="115">
        <f>(($RL$4*IP115*100*((100/MAX(EX$9:EX$497)+100/MAX(EZ$9:EZ$497))/2))+($RL$4*IQ115*100*((100/MAX(EX$9:EX$497)+100/MAX(EZ$9:EZ$497))/2))+($RL$4*IR115*100*((100/MAX(EX$9:EX$497)+100/MAX(EZ$9:EZ$497))/2))+($RL$4*IS115*100*((100/MAX(EX$9:EX$497)+100/MAX(EZ$9:EZ$497))/2))+($RL$4*IT115*100*((100/MAX(EX$9:EX$497)+100/MAX(EZ$9:EZ$497))/2))+($RL$4*IU115*100*((100/MAX(EX$9:EX$497)+100/MAX(EZ$9:EZ$497))/2))+($RL$4*IV115*100*((100/MAX(EX$9:EX$497)+100/MAX(EZ$9:EZ$497))/2))+($RL$4*IW115*100*((100/MAX(EX$9:EX$497)+100/MAX(EZ$9:EZ$497))/2)))*$RS$3</f>
        <v>0</v>
      </c>
      <c r="RM115" s="115">
        <f>(($RH$3*IX115*100*100/MAX(EX$9:EX$497))+($RH$3*IY115*100*100/MAX(EX$9:EX$497))+($RH$3*IZ115*100*100/MAX(EX$9:EX$497))+($RH$3*JA115*100*100/MAX(EX$9:EX$497))+($RH$3*JB115*100*100/MAX(EX$9:EX$497))+($RH$3*JC115*100*100/MAX(EX$9:EX$497))+($RH$3*JD115*100*100/MAX(EX$9:EX$497))+($RH$3*JE115*100*100/MAX(EX$9:EX$497)))*$RS$4</f>
        <v>0</v>
      </c>
      <c r="RN115" s="115">
        <f>(($RH$4*JF115*100*100/MAX(EZ$9:EZ$497)) + ($RH$4*JG115*100*100/MAX(EZ$9:EZ$497)) + ($RH$4*JH115*100*100/MAX(EZ$9:EZ$497)) + ($RH$4*JI115*100*100/MAX(EZ$9:EZ$497)) + ($RH$4*JJ115*100*100/MAX(EZ$9:EZ$497)) + ($RH$4*JK115*100*100/MAX(EZ$9:EZ$497)) + ($RH$4*JL115*100*100/MAX(EZ$9:EZ$497)) + ($RH$4*JM115*100*100/MAX(EZ$9:EZ$497)))*$RU$3</f>
        <v>0</v>
      </c>
      <c r="RO115" s="115">
        <f>(($RL$4*JN115*100*((100/MAX(EX$9:EX$497)+100/MAX(EZ$9:EZ$497))/2))+($RL$4*JO115*100*((100/MAX(EX$9:EX$497)+100/MAX(EZ$9:EZ$497))/2))+($RL$4*JP115*100*((100/MAX(EX$9:EX$497)+100/MAX(EZ$9:EZ$497))/2))+($RL$4*JQ115*100*((100/MAX(EX$9:EX$497)+100/MAX(EZ$9:EZ$497))/2))+($RL$4*JR115*100*((100/MAX(EX$9:EX$497)+100/MAX(EZ$9:EZ$497))/2))+($RL$4*JS115*100*((100/MAX(EX$9:EX$497)+100/MAX(EZ$9:EZ$497))/2))+($RL$4*JT115*100*((100/MAX(EX$9:EX$497)+100/MAX(EZ$9:EZ$497))/2))+($RL$4*JU115*100*((100/MAX(EX$9:EX$497)+100/MAX(EZ$9:EZ$497))/2))+($RL$4*JV115*100*((100/MAX(EX$9:EX$497)+100/MAX(EZ$9:EZ$497))/2))+($RL$4*JW115*100*((100/MAX(EX$9:EX$497)+100/MAX(EZ$9:EZ$497))/2))+($RL$4*JX115*100*((100/MAX(EX$9:EX$497)+100/MAX(EZ$9:EZ$497))/2))+($RL$4*JY115*100*((100/MAX(EX$9:EX$497)+100/MAX(EZ$9:EZ$497))/2))+($RL$4*JZ115*100*((100/MAX(EX$9:EX$497)+100/MAX(EZ$9:EZ$497))/2)))*$RW$3/2</f>
        <v>0</v>
      </c>
      <c r="RP115" s="119">
        <f>($RJ$3*KA115*100*100/MAX(FA$9:FA$497)) + ($RJ$3*KB115*100*100/MAX(FA$9:FA$497)/2) + ($RJ$3*KC115*100*100/MAX(FA$9:FA$497)/2) + ($RJ$3*KD115*100*100/MAX(FA$9:FA$497)/4) + ($RJ$3*KE115*100*100/MAX(FA$9:FA$497)/4)</f>
        <v>0</v>
      </c>
      <c r="RQ115" s="118">
        <f>($RL$4*KF115*100*((100/MAX(EX$9:EX$497)+100/MAX(EZ$9:EZ$497)))) * ($RO$3/2) + (($RL$4*KG115*100*((100/MAX(EX$9:EX$497)+100/MAX(EZ$9:EZ$497))))+($RL$4*KH115*100*((100/MAX(EX$9:EX$497)+100/MAX(EZ$9:EZ$497))))+($RL$4*KI115*100*((100/MAX(EX$9:EX$497)+100/MAX(EZ$9:EZ$497))))+($RL$4*KJ115*100*((100/MAX(EX$9:EX$497)+100/MAX(EZ$9:EZ$497))))+($RL$4*KK115*100*((100/MAX(EX$9:EX$497)+100/MAX(EZ$9:EZ$497))))+($RL$4*KL115*100*((100/MAX(EX$9:EX$497)+100/MAX(EZ$9:EZ$497))))+($RL$4*KM115*100*((100/MAX(EX$9:EX$497)+100/MAX(EZ$9:EZ$497))))+($RL$4*KN115*100*((100/MAX(EX$9:EX$497)+100/MAX(EZ$9:EZ$497))))+($RL$4*KO115*100*((100/MAX(EX$9:EX$497)+100/MAX(EZ$9:EZ$497))))+($RL$4*KP115*100*((100/MAX(EX$9:EX$497)+100/MAX(EZ$9:EZ$497))))+($RL$4*KQ115*100*((100/MAX(EX$9:EX$497)+100/MAX(EZ$9:EZ$497))))+($RL$4*KR115*100*((100/MAX(EX$9:EX$497)+100/MAX(EZ$9:EZ$497))))+($RL$4*KS115*100*((100/MAX(EX$9:EX$497)+100/MAX(EZ$9:EZ$497))))+($RL$4*KV115*100*((100/MAX(EX$9:EX$497)+100/MAX(EZ$9:EZ$497))))) * (($RO$3+$RO$4)/6)</f>
        <v>0</v>
      </c>
      <c r="RR115" s="115">
        <f>(($RL$4*KW115*100*((100/MAX(EX$9:EX$497)+100/MAX(EZ$9:EZ$497))))) * ($RO$3/2) + (($RL$4*KX115*100*((100/MAX(EX$9:EX$497)+100/MAX(EZ$9:EZ$497))))+($RL$4*KY115*100*((100/MAX(EX$9:EX$497)+100/MAX(EZ$9:EZ$497))))+($RL$4*KZ115*100*((100/MAX(EX$9:EX$497)+100/MAX(EZ$9:EZ$497))))+($RL$4*LA115*100*((100/MAX(EX$9:EX$497)+100/MAX(EZ$9:EZ$497))))+($RL$4*LB115*100*((100/MAX(EX$9:EX$497)+100/MAX(EZ$9:EZ$497))))+($RL$4*LC115*100*((100/MAX(EX$9:EX$497)+100/MAX(EZ$9:EZ$497))))) * (($RO$3+$RO$4)/6)</f>
        <v>0</v>
      </c>
      <c r="RS115" s="119">
        <f>(($RL$4*LD115*100*((100/MAX(EX$9:EX$497)+100/MAX(EZ$9:EZ$497))))+($RL$4*LE115*100*((100/MAX(EX$9:EX$497)+100/MAX(EZ$9:EZ$497))))) * (($RO$3+$RO$4)/6)</f>
        <v>0</v>
      </c>
      <c r="RT115" s="118">
        <f>($RJ$4*LH115*100*(100/MAX(EV$9:EV$497)))+($RJ$4*LI115*100*(100/MAX(EV$9:EV$497)))</f>
        <v>0</v>
      </c>
      <c r="RU115" s="119">
        <f>($RJ$4*LJ115*(100/MAX(EV$9:EV$497)))/2 + ($RL$3*LK115*(100/MAX(EW$9:EW$497))) + ($RJ$4*LL115*(100/MAX(EV$9:EV$497)))/4 + ($RL$3*LM115*(100/MAX(EW$9:EW$497)))</f>
        <v>0</v>
      </c>
      <c r="RV115" s="118">
        <f>($RJ$4*LN115*100*100/MAX(EV$9:EV$497)/2)+($RJ$4*LO115*100*100/MAX(EV$9:EV$497)/2)+($RJ$4*LP115*100*100/MAX(EV$9:EV$497))+($RJ$4*LQ115*100*100/MAX(EV$9:EV$497))+($RJ$4*LR115*100*100/MAX(EV$9:EV$497))</f>
        <v>0</v>
      </c>
      <c r="RW115" s="115">
        <f>($RJ$4*LS115*100*100/MAX(EV$9:EV$497)) + (($RJ$4*LT115*100*100/MAX(EV$9:EV$497))+($RJ$4*LU115*100*100/MAX(EV$9:EV$497))+($RJ$4*LV115*100*100/MAX(EV$9:EV$497))+($RJ$4*LW115*100*100/MAX(EV$9:EV$497))+($RJ$4*LX115*100*100/MAX(EV$9:EV$497))+($RJ$4*LY115*100*100/MAX(EV$9:EV$497))+($RJ$4*LZ115*100*100/MAX(EV$9:EV$497))+($RJ$4*MA115*100*100/MAX(EV$9:EV$497)))/2</f>
        <v>0</v>
      </c>
      <c r="RX115" s="119">
        <f>($RJ$4*MB115*100*100/MAX(EV$9:EV$497))+($RJ$4*MC115*100*100/MAX(EV$9:EV$497))+($RJ$4*MD115*100*100/MAX(EV$9:EV$497))+($RJ$4*ME115*100*100/MAX(EV$9:EV$497))+($RJ$4*MF115*100*100/MAX(EV$9:EV$497))+($RJ$4*MG115*100*100/MAX(EV$9:EV$497))+($RJ$4*MH115*100*100/MAX(EV$9:EV$497))+($RJ$4*MI115*100*100/MAX(EV$9:EV$497))+($RJ$4*MJ115*100*100/MAX(EV$9:EV$497))+($RJ$4*MK115*100*100/MAX(EV$9:EV$497))+($RJ$4*ML115*100*100/MAX(EV$9:EV$497))+($RJ$4*MM115*100*100/MAX(EV$9:EV$497))+($RJ$4*MN115*100*100/MAX(EV$9:EV$497))</f>
        <v>0</v>
      </c>
      <c r="RY115" s="118">
        <f>($RJ$4*MQ115*100*100/MAX(EV$9:EV$497))/2 + (($RJ$4*MR115*100*100/MAX(EV$9:EV$497))+($RJ$4*MS115*100*100/MAX(EV$9:EV$497))+($RJ$4*MT115*100*100/MAX(EV$9:EV$497))+($RJ$4*MU115*100*100/MAX(EV$9:EV$497))+($RJ$4*MV115*100*100/MAX(EV$9:EV$497))+($RJ$4*MW115*100*100/MAX(EV$9:EV$497))+($RJ$4*MX115*100*100/MAX(EV$9:EV$497))+($RJ$4*MY115*100*100/MAX(EV$9:EV$497))+($RJ$4*MZ115*100*100/MAX(EV$9:EV$497))+($RJ$4*NA115*100*100/MAX(EV$9:EV$497))+($RJ$4*NB115*100*100/MAX(EV$9:EV$497))+($RJ$4*NC115*100*100/MAX(EV$9:EV$497))+($RJ$4*ND115*100*100/MAX(EV$9:EV$497))+($RJ$4*NG115*100*100/MAX(EV$9:EV$497)))/4</f>
        <v>0</v>
      </c>
      <c r="RZ115" s="115">
        <f>($RJ$4*NH115*100*100/MAX(EV$9:EV$497))/2 + (($RJ$4*NI115*100*100/MAX(EV$9:EV$497))+($RJ$4*NJ115*100*100/MAX(EV$9:EV$497))+($RJ$4*NK115*100*100/MAX(EV$9:EV$497))+($RJ$4*NL115*100*100/MAX(EV$9:EV$497))+($RJ$4*NM115*100*100/MAX(EV$9:EV$497))+($RJ$4*NN115*100*100/MAX(EV$9:EV$497)))/4</f>
        <v>0</v>
      </c>
      <c r="SA115" s="117">
        <f>(($RJ$4*NO115*100*100/MAX(EV$9:EV$497))+($RJ$4*NP115*100*100/MAX(EV$9:EV$497)))/4</f>
        <v>0</v>
      </c>
      <c r="SB115" s="118">
        <f t="shared" si="227"/>
        <v>0</v>
      </c>
      <c r="SC115" s="115">
        <f t="shared" si="228"/>
        <v>0</v>
      </c>
      <c r="SD115" s="115">
        <f t="shared" si="229"/>
        <v>0</v>
      </c>
      <c r="SE115" s="115">
        <f t="shared" si="230"/>
        <v>0</v>
      </c>
      <c r="SF115" s="115">
        <f t="shared" si="231"/>
        <v>0</v>
      </c>
      <c r="SG115" s="115">
        <f t="shared" si="232"/>
        <v>0</v>
      </c>
      <c r="SH115" s="115">
        <f>ROUND(SB115/MAX(SB$9:SB$497)*100,0)</f>
        <v>0</v>
      </c>
      <c r="SI115" s="115">
        <f>ROUND(SC115/MAX(SC$9:SC$497)*100,0)</f>
        <v>0</v>
      </c>
      <c r="SJ115" s="115">
        <f>ROUND(SD115/MAX(SD$9:SD$497)*100,0)</f>
        <v>0</v>
      </c>
      <c r="SK115" s="115">
        <f>ROUND(SE115/MAX(SE$9:SE$497)*100,0)</f>
        <v>0</v>
      </c>
      <c r="SL115" s="115">
        <f>ROUND(SF115/MAX(SF$9:SF$497)*100,0)</f>
        <v>0</v>
      </c>
      <c r="SM115" s="121">
        <f>ROUND(SG115/MAX(SG$9:SG$497)*100,0)</f>
        <v>0</v>
      </c>
      <c r="SN115" s="115">
        <f>ROUND(AVERAGEIF($ES$9:$ES$497,$ES115,SH$9:SH$497),0)</f>
        <v>24</v>
      </c>
      <c r="SO115" s="115">
        <f>ROUND(AVERAGEIF($ES$9:$ES$497,$ES115,SI$9:SI$497),0)</f>
        <v>22</v>
      </c>
      <c r="SP115" s="115">
        <f>ROUND(AVERAGEIF($ES$9:$ES$497,$ES115,SJ$9:SJ$497),0)</f>
        <v>5</v>
      </c>
      <c r="SQ115" s="115">
        <f>ROUND(AVERAGEIF($ES$9:$ES$497,$ES115,SK$9:SK$497),0)</f>
        <v>19</v>
      </c>
      <c r="SR115" s="115">
        <f>ROUND(AVERAGEIF($ES$9:$ES$497,$ES115,SL$9:SL$497),0)</f>
        <v>8</v>
      </c>
      <c r="SS115" s="121">
        <f>ROUND(AVERAGEIF($ES$9:$ES$497,$ES115,SM$9:SM$497),0)</f>
        <v>6</v>
      </c>
      <c r="ST115" s="114">
        <f>RANK(SB115,SB$9:SB$497,0)</f>
        <v>323</v>
      </c>
      <c r="SU115" s="115">
        <f>RANK(SC115,SC$9:SC$497,0)</f>
        <v>320</v>
      </c>
      <c r="SV115" s="115">
        <f>RANK(SD115,SD$9:SD$497,0)</f>
        <v>320</v>
      </c>
      <c r="SW115" s="115">
        <f>RANK(SE115,SE$9:SE$497,0)</f>
        <v>320</v>
      </c>
      <c r="SX115" s="115">
        <f>RANK(SF115,SF$9:SF$497,0)</f>
        <v>317</v>
      </c>
      <c r="SY115" s="115">
        <f>RANK(SG115,SG$9:SG$497,0)</f>
        <v>308</v>
      </c>
      <c r="SZ115" s="115">
        <f>COUNTIFS(SB$9:SB$497,"&gt;"&amp;SB115,$ES$9:$ES$497,$ES115)+1</f>
        <v>72</v>
      </c>
      <c r="TA115" s="115">
        <f>COUNTIFS(SC$9:SC$497,"&gt;"&amp;SC115,$ES$9:$ES$497,$ES115)+1</f>
        <v>72</v>
      </c>
      <c r="TB115" s="115">
        <f>COUNTIFS(SD$9:SD$497,"&gt;"&amp;SD115,$ES$9:$ES$497,$ES115)+1</f>
        <v>72</v>
      </c>
      <c r="TC115" s="115">
        <f>COUNTIFS(SE$9:SE$497,"&gt;"&amp;SE115,$ES$9:$ES$497,$ES115)+1</f>
        <v>72</v>
      </c>
      <c r="TD115" s="115">
        <f>COUNTIFS(SF$9:SF$497,"&gt;"&amp;SF115,$ES$9:$ES$497,$ES115)+1</f>
        <v>72</v>
      </c>
      <c r="TE115" s="117">
        <f>COUNTIFS(SG$9:SG$497,"&gt;"&amp;SG115,$ES$9:$ES$497,$ES115)+1</f>
        <v>70</v>
      </c>
      <c r="TF115" s="118">
        <f t="shared" si="233"/>
        <v>36</v>
      </c>
      <c r="TG115" s="115">
        <f t="shared" si="234"/>
        <v>35</v>
      </c>
      <c r="TH115" s="115">
        <f t="shared" si="235"/>
        <v>32</v>
      </c>
      <c r="TI115" s="115">
        <f t="shared" si="236"/>
        <v>35</v>
      </c>
      <c r="TJ115" s="115">
        <f t="shared" si="237"/>
        <v>35</v>
      </c>
      <c r="TK115" s="115">
        <f t="shared" si="238"/>
        <v>36</v>
      </c>
      <c r="TL115" s="117">
        <f t="shared" si="239"/>
        <v>33</v>
      </c>
      <c r="TM115" s="118">
        <f>ROUND(TF115/MAX(TF$9:TF$497)*100,0)</f>
        <v>20</v>
      </c>
      <c r="TN115" s="115">
        <f>ROUND(TG115/MAX(TG$9:TG$497)*100,0)</f>
        <v>19</v>
      </c>
      <c r="TO115" s="115">
        <f>ROUND(TH115/MAX(TH$9:TH$497)*100,0)</f>
        <v>18</v>
      </c>
      <c r="TP115" s="115">
        <f>ROUND(TI115/MAX(TI$9:TI$497)*100,0)</f>
        <v>19</v>
      </c>
      <c r="TQ115" s="115">
        <f>ROUND(TJ115/MAX(TJ$9:TJ$497)*100,0)</f>
        <v>18</v>
      </c>
      <c r="TR115" s="115">
        <f>ROUND(TK115/MAX(TK$9:TK$497)*100,0)</f>
        <v>18</v>
      </c>
      <c r="TS115" s="119">
        <f>ROUND(TL115/MAX(TL$9:TL$497)*100,0)</f>
        <v>17</v>
      </c>
      <c r="TT115" s="120">
        <f>RANK(TM115,TM$9:TM$497,0)</f>
        <v>346</v>
      </c>
      <c r="TU115" s="115">
        <f>RANK(TN115,TN$9:TN$497,0)</f>
        <v>306</v>
      </c>
      <c r="TV115" s="115">
        <f>RANK(TO115,TO$9:TO$497,0)</f>
        <v>286</v>
      </c>
      <c r="TW115" s="115">
        <f>RANK(TP115,TP$9:TP$497,0)</f>
        <v>312</v>
      </c>
      <c r="TX115" s="115">
        <f>RANK(TQ115,TQ$9:TQ$497,0)</f>
        <v>282</v>
      </c>
      <c r="TY115" s="115">
        <f>RANK(TR115,TR$9:TR$497,0)</f>
        <v>309</v>
      </c>
      <c r="TZ115" s="121">
        <f>RANK(TS115,TS$9:TS$497,0)</f>
        <v>299</v>
      </c>
      <c r="UA115" s="132"/>
      <c r="UB115" s="7" t="s">
        <v>1</v>
      </c>
    </row>
    <row r="116" spans="1:548" x14ac:dyDescent="0.15">
      <c r="A116" s="183">
        <v>108</v>
      </c>
      <c r="B116" s="203" t="s">
        <v>821</v>
      </c>
      <c r="C116" s="63"/>
      <c r="D116" s="63"/>
      <c r="E116" s="64" t="s">
        <v>518</v>
      </c>
      <c r="F116" s="65">
        <v>54</v>
      </c>
      <c r="G116" s="65" t="s">
        <v>547</v>
      </c>
      <c r="H116" s="65" t="s">
        <v>539</v>
      </c>
      <c r="I116" s="66" t="s">
        <v>521</v>
      </c>
      <c r="J116" s="67" t="s">
        <v>521</v>
      </c>
      <c r="K116" s="67" t="s">
        <v>521</v>
      </c>
      <c r="L116" s="67" t="s">
        <v>521</v>
      </c>
      <c r="M116" s="67" t="s">
        <v>521</v>
      </c>
      <c r="N116" s="67" t="s">
        <v>521</v>
      </c>
      <c r="O116" s="67" t="s">
        <v>521</v>
      </c>
      <c r="P116" s="67" t="s">
        <v>521</v>
      </c>
      <c r="Q116" s="67" t="s">
        <v>521</v>
      </c>
      <c r="R116" s="68" t="s">
        <v>521</v>
      </c>
      <c r="S116" s="69" t="s">
        <v>521</v>
      </c>
      <c r="T116" s="67" t="s">
        <v>521</v>
      </c>
      <c r="U116" s="67" t="s">
        <v>521</v>
      </c>
      <c r="V116" s="67" t="s">
        <v>521</v>
      </c>
      <c r="W116" s="67" t="s">
        <v>521</v>
      </c>
      <c r="X116" s="67" t="s">
        <v>521</v>
      </c>
      <c r="Y116" s="67" t="s">
        <v>521</v>
      </c>
      <c r="Z116" s="67" t="s">
        <v>521</v>
      </c>
      <c r="AA116" s="67" t="s">
        <v>521</v>
      </c>
      <c r="AB116" s="68" t="s">
        <v>521</v>
      </c>
      <c r="AC116" s="69" t="s">
        <v>521</v>
      </c>
      <c r="AD116" s="67" t="s">
        <v>521</v>
      </c>
      <c r="AE116" s="67" t="s">
        <v>521</v>
      </c>
      <c r="AF116" s="67" t="s">
        <v>521</v>
      </c>
      <c r="AG116" s="67" t="s">
        <v>521</v>
      </c>
      <c r="AH116" s="67" t="s">
        <v>521</v>
      </c>
      <c r="AI116" s="67" t="s">
        <v>521</v>
      </c>
      <c r="AJ116" s="67" t="s">
        <v>521</v>
      </c>
      <c r="AK116" s="67" t="s">
        <v>521</v>
      </c>
      <c r="AL116" s="68" t="s">
        <v>521</v>
      </c>
      <c r="AM116" s="69" t="s">
        <v>521</v>
      </c>
      <c r="AN116" s="67" t="s">
        <v>521</v>
      </c>
      <c r="AO116" s="67" t="s">
        <v>521</v>
      </c>
      <c r="AP116" s="67" t="s">
        <v>520</v>
      </c>
      <c r="AQ116" s="67" t="s">
        <v>520</v>
      </c>
      <c r="AR116" s="67" t="s">
        <v>520</v>
      </c>
      <c r="AS116" s="67" t="s">
        <v>520</v>
      </c>
      <c r="AT116" s="67" t="s">
        <v>520</v>
      </c>
      <c r="AU116" s="67" t="s">
        <v>521</v>
      </c>
      <c r="AV116" s="68" t="s">
        <v>521</v>
      </c>
      <c r="AW116" s="69" t="s">
        <v>521</v>
      </c>
      <c r="AX116" s="67" t="s">
        <v>521</v>
      </c>
      <c r="AY116" s="67" t="s">
        <v>521</v>
      </c>
      <c r="AZ116" s="67" t="s">
        <v>521</v>
      </c>
      <c r="BA116" s="67" t="s">
        <v>521</v>
      </c>
      <c r="BB116" s="67" t="s">
        <v>521</v>
      </c>
      <c r="BC116" s="67" t="s">
        <v>521</v>
      </c>
      <c r="BD116" s="67" t="s">
        <v>521</v>
      </c>
      <c r="BE116" s="67" t="s">
        <v>521</v>
      </c>
      <c r="BF116" s="68" t="s">
        <v>521</v>
      </c>
      <c r="BG116" s="69" t="s">
        <v>521</v>
      </c>
      <c r="BH116" s="67" t="s">
        <v>521</v>
      </c>
      <c r="BI116" s="67" t="s">
        <v>521</v>
      </c>
      <c r="BJ116" s="67" t="s">
        <v>521</v>
      </c>
      <c r="BK116" s="67" t="s">
        <v>521</v>
      </c>
      <c r="BL116" s="67" t="s">
        <v>521</v>
      </c>
      <c r="BM116" s="67" t="s">
        <v>521</v>
      </c>
      <c r="BN116" s="67" t="s">
        <v>521</v>
      </c>
      <c r="BO116" s="67" t="s">
        <v>521</v>
      </c>
      <c r="BP116" s="68" t="s">
        <v>521</v>
      </c>
      <c r="BQ116" s="70" t="s">
        <v>521</v>
      </c>
      <c r="BR116" s="67" t="s">
        <v>521</v>
      </c>
      <c r="BS116" s="67" t="s">
        <v>521</v>
      </c>
      <c r="BT116" s="67" t="s">
        <v>521</v>
      </c>
      <c r="BU116" s="67" t="s">
        <v>521</v>
      </c>
      <c r="BV116" s="67" t="s">
        <v>521</v>
      </c>
      <c r="BW116" s="67" t="s">
        <v>521</v>
      </c>
      <c r="BX116" s="67" t="s">
        <v>521</v>
      </c>
      <c r="BY116" s="67" t="s">
        <v>521</v>
      </c>
      <c r="BZ116" s="68" t="s">
        <v>521</v>
      </c>
      <c r="CA116" s="69" t="s">
        <v>521</v>
      </c>
      <c r="CB116" s="67" t="s">
        <v>521</v>
      </c>
      <c r="CC116" s="67" t="s">
        <v>521</v>
      </c>
      <c r="CD116" s="67" t="s">
        <v>521</v>
      </c>
      <c r="CE116" s="67" t="s">
        <v>521</v>
      </c>
      <c r="CF116" s="67" t="s">
        <v>521</v>
      </c>
      <c r="CG116" s="67" t="s">
        <v>521</v>
      </c>
      <c r="CH116" s="67" t="s">
        <v>521</v>
      </c>
      <c r="CI116" s="67" t="s">
        <v>521</v>
      </c>
      <c r="CJ116" s="68" t="s">
        <v>521</v>
      </c>
      <c r="CK116" s="69" t="s">
        <v>521</v>
      </c>
      <c r="CL116" s="67" t="s">
        <v>521</v>
      </c>
      <c r="CM116" s="67" t="s">
        <v>521</v>
      </c>
      <c r="CN116" s="67" t="s">
        <v>521</v>
      </c>
      <c r="CO116" s="67" t="s">
        <v>521</v>
      </c>
      <c r="CP116" s="67" t="s">
        <v>521</v>
      </c>
      <c r="CQ116" s="67" t="s">
        <v>521</v>
      </c>
      <c r="CR116" s="67" t="s">
        <v>521</v>
      </c>
      <c r="CS116" s="67" t="s">
        <v>521</v>
      </c>
      <c r="CT116" s="68" t="s">
        <v>521</v>
      </c>
      <c r="CU116" s="69" t="s">
        <v>521</v>
      </c>
      <c r="CV116" s="67" t="s">
        <v>521</v>
      </c>
      <c r="CW116" s="67" t="s">
        <v>521</v>
      </c>
      <c r="CX116" s="67" t="s">
        <v>521</v>
      </c>
      <c r="CY116" s="67" t="s">
        <v>521</v>
      </c>
      <c r="CZ116" s="67" t="s">
        <v>521</v>
      </c>
      <c r="DA116" s="67" t="s">
        <v>521</v>
      </c>
      <c r="DB116" s="67" t="s">
        <v>521</v>
      </c>
      <c r="DC116" s="67" t="s">
        <v>521</v>
      </c>
      <c r="DD116" s="68" t="s">
        <v>521</v>
      </c>
      <c r="DE116" s="69" t="s">
        <v>521</v>
      </c>
      <c r="DF116" s="71" t="s">
        <v>521</v>
      </c>
      <c r="DG116" s="67" t="s">
        <v>521</v>
      </c>
      <c r="DH116" s="67" t="s">
        <v>521</v>
      </c>
      <c r="DI116" s="67" t="s">
        <v>521</v>
      </c>
      <c r="DJ116" s="67" t="s">
        <v>521</v>
      </c>
      <c r="DK116" s="67" t="s">
        <v>521</v>
      </c>
      <c r="DL116" s="67" t="s">
        <v>521</v>
      </c>
      <c r="DM116" s="67" t="s">
        <v>521</v>
      </c>
      <c r="DN116" s="68" t="s">
        <v>521</v>
      </c>
      <c r="DO116" s="70" t="s">
        <v>521</v>
      </c>
      <c r="DP116" s="71" t="s">
        <v>521</v>
      </c>
      <c r="DQ116" s="67" t="s">
        <v>521</v>
      </c>
      <c r="DR116" s="67" t="s">
        <v>521</v>
      </c>
      <c r="DS116" s="67" t="s">
        <v>521</v>
      </c>
      <c r="DT116" s="67" t="s">
        <v>521</v>
      </c>
      <c r="DU116" s="67" t="s">
        <v>521</v>
      </c>
      <c r="DV116" s="67" t="s">
        <v>521</v>
      </c>
      <c r="DW116" s="67" t="s">
        <v>521</v>
      </c>
      <c r="DX116" s="72" t="s">
        <v>521</v>
      </c>
      <c r="DY116" s="73" t="s">
        <v>522</v>
      </c>
      <c r="DZ116" s="74">
        <v>2</v>
      </c>
      <c r="EA116" s="74">
        <v>3</v>
      </c>
      <c r="EB116" s="74">
        <v>3</v>
      </c>
      <c r="EC116" s="75">
        <v>4</v>
      </c>
      <c r="ED116" s="76" t="s">
        <v>522</v>
      </c>
      <c r="EE116" s="74">
        <f t="shared" si="189"/>
        <v>2</v>
      </c>
      <c r="EF116" s="74">
        <f t="shared" si="190"/>
        <v>6</v>
      </c>
      <c r="EG116" s="74">
        <f t="shared" si="191"/>
        <v>18</v>
      </c>
      <c r="EH116" s="77">
        <f t="shared" si="192"/>
        <v>72</v>
      </c>
      <c r="EI116" s="73">
        <v>100</v>
      </c>
      <c r="EJ116" s="74">
        <v>150</v>
      </c>
      <c r="EK116" s="74">
        <v>300</v>
      </c>
      <c r="EL116" s="74">
        <v>500</v>
      </c>
      <c r="EM116" s="75">
        <v>1500</v>
      </c>
      <c r="EN116" s="78">
        <v>1</v>
      </c>
      <c r="EO116" s="79">
        <f t="shared" si="193"/>
        <v>0.75</v>
      </c>
      <c r="EP116" s="79">
        <f t="shared" si="194"/>
        <v>0.5</v>
      </c>
      <c r="EQ116" s="79">
        <f t="shared" si="195"/>
        <v>0.27777777777777779</v>
      </c>
      <c r="ER116" s="80">
        <f t="shared" si="196"/>
        <v>0.20833333333333331</v>
      </c>
      <c r="ES116" s="128" t="s">
        <v>523</v>
      </c>
      <c r="ET116" s="82"/>
      <c r="EU116" s="83">
        <v>4</v>
      </c>
      <c r="EV116" s="73">
        <v>67</v>
      </c>
      <c r="EW116" s="74">
        <v>26</v>
      </c>
      <c r="EX116" s="74">
        <v>32</v>
      </c>
      <c r="EY116" s="74">
        <v>34</v>
      </c>
      <c r="EZ116" s="74">
        <v>13</v>
      </c>
      <c r="FA116" s="74">
        <v>9</v>
      </c>
      <c r="FB116" s="74">
        <v>14</v>
      </c>
      <c r="FC116" s="74">
        <v>8</v>
      </c>
      <c r="FD116" s="74">
        <f t="shared" si="197"/>
        <v>45</v>
      </c>
      <c r="FE116" s="84">
        <f t="shared" si="198"/>
        <v>40</v>
      </c>
      <c r="FF116" s="73">
        <f>RANK(EV116,$EV$9:$EV$497,0)</f>
        <v>211</v>
      </c>
      <c r="FG116" s="74">
        <f>RANK(EW116,$EW$9:$EW$497,0)</f>
        <v>314</v>
      </c>
      <c r="FH116" s="74">
        <f>RANK(EX116,$EX$9:$EX$497,0)</f>
        <v>218</v>
      </c>
      <c r="FI116" s="74">
        <f>RANK(EY116,$EY$9:$EY$497,0)</f>
        <v>211</v>
      </c>
      <c r="FJ116" s="74">
        <f>RANK(EZ116,$EZ$9:$EZ$497,0)</f>
        <v>281</v>
      </c>
      <c r="FK116" s="74">
        <f>RANK(FA116,$FA$9:$FA$497,0)</f>
        <v>325</v>
      </c>
      <c r="FL116" s="74">
        <f>RANK(FB116,$FB$9:$FB$497,0)</f>
        <v>360</v>
      </c>
      <c r="FM116" s="74">
        <f>RANK(FC116,$FC$9:$FC$497,0)</f>
        <v>386</v>
      </c>
      <c r="FN116" s="74">
        <f>RANK(FD116,$FD$9:$FD$497,0)</f>
        <v>303</v>
      </c>
      <c r="FO116" s="84">
        <f>RANK(FE116,$FE$9:$FE$497,0)</f>
        <v>339</v>
      </c>
      <c r="FP116" s="73">
        <f>COUNTIFS($EV$9:$EV$497,"&gt;"&amp;EV116,$ES$9:$ES$497,ES116)+1</f>
        <v>56</v>
      </c>
      <c r="FQ116" s="74">
        <f>COUNTIFS($EW$9:$EW$497,"&gt;"&amp;EW116,$ES$9:$ES$497,ES116)+1</f>
        <v>50</v>
      </c>
      <c r="FR116" s="74">
        <f>COUNTIFS($EX$9:$EX$497,"&gt;"&amp;EX116,$ES$9:$ES$497,ES116)+1</f>
        <v>64</v>
      </c>
      <c r="FS116" s="74">
        <f>COUNTIFS($EY$9:$EY$497,"&gt;"&amp;EY116,$ES$9:$ES$497,ES116)+1</f>
        <v>63</v>
      </c>
      <c r="FT116" s="74">
        <f>COUNTIFS($EZ$9:$EZ$497,"&gt;"&amp;EZ116,$ES$9:$ES$497,ES116)+1</f>
        <v>59</v>
      </c>
      <c r="FU116" s="74">
        <f>COUNTIFS($FA$9:$FA$497,"&gt;"&amp;FA116,$ES$9:$ES$497,ES116)+1</f>
        <v>62</v>
      </c>
      <c r="FV116" s="74">
        <f>COUNTIFS($FB$9:$FB$497,"&gt;"&amp;FB116,$ES$9:$ES$497,ES116)+1</f>
        <v>54</v>
      </c>
      <c r="FW116" s="74">
        <f>COUNTIFS($FC$9:$FC$497,"&gt;"&amp;FC116,$ES$9:$ES$497,ES116)+1</f>
        <v>57</v>
      </c>
      <c r="FX116" s="74">
        <f>COUNTIFS($FD$9:$FD$497,"&gt;"&amp;FD116,$ES$9:$ES$497,ES116)+1</f>
        <v>62</v>
      </c>
      <c r="FY116" s="84">
        <f>COUNTIFS($FE$9:$FE$497,"&gt;"&amp;FE116,$ES$9:$ES$497,ES116)+1</f>
        <v>63</v>
      </c>
      <c r="FZ116" s="85">
        <f t="shared" si="199"/>
        <v>1.24</v>
      </c>
      <c r="GA116" s="86">
        <f t="shared" si="200"/>
        <v>0.48</v>
      </c>
      <c r="GB116" s="86">
        <f t="shared" si="201"/>
        <v>0.59</v>
      </c>
      <c r="GC116" s="86">
        <f t="shared" si="202"/>
        <v>0.63</v>
      </c>
      <c r="GD116" s="86">
        <f t="shared" si="203"/>
        <v>0.24</v>
      </c>
      <c r="GE116" s="86">
        <f t="shared" si="204"/>
        <v>0.17</v>
      </c>
      <c r="GF116" s="86">
        <f t="shared" si="205"/>
        <v>0.26</v>
      </c>
      <c r="GG116" s="86">
        <f t="shared" si="206"/>
        <v>0.15</v>
      </c>
      <c r="GH116" s="86">
        <f t="shared" si="207"/>
        <v>0.83</v>
      </c>
      <c r="GI116" s="87">
        <f t="shared" si="208"/>
        <v>0.74</v>
      </c>
      <c r="GJ116" s="85">
        <f>ROUND(((FZ116-AVERAGE(FZ$9:FZ$497))/STDEVP(FZ$9:FZ$497)*10+50),2)</f>
        <v>60.64</v>
      </c>
      <c r="GK116" s="86">
        <f>ROUND(((GA116-AVERAGE(GA$9:GA$497))/STDEVP(GA$9:GA$497)*10+50),2)</f>
        <v>43.71</v>
      </c>
      <c r="GL116" s="86">
        <f>ROUND(((GB116-AVERAGE(GB$9:GB$497))/STDEVP(GB$9:GB$497)*10+50),2)</f>
        <v>50.27</v>
      </c>
      <c r="GM116" s="86">
        <f>ROUND(((GC116-AVERAGE(GC$9:GC$497))/STDEVP(GC$9:GC$497)*10+50),2)</f>
        <v>55.21</v>
      </c>
      <c r="GN116" s="86">
        <f>ROUND(((GD116-AVERAGE(GD$9:GD$497))/STDEVP(GD$9:GD$497)*10+50),2)</f>
        <v>44.79</v>
      </c>
      <c r="GO116" s="86">
        <f>ROUND(((GE116-AVERAGE(GE$9:GE$497))/STDEVP(GE$9:GE$497)*10+50),2)</f>
        <v>43.52</v>
      </c>
      <c r="GP116" s="86">
        <f>ROUND(((GF116-AVERAGE(GF$9:GF$497))/STDEVP(GF$9:GF$497)*10+50),2)</f>
        <v>38.200000000000003</v>
      </c>
      <c r="GQ116" s="86">
        <f>ROUND(((GG116-AVERAGE(GG$9:GG$497))/STDEVP(GG$9:GG$497)*10+50),2)</f>
        <v>34.950000000000003</v>
      </c>
      <c r="GR116" s="86">
        <f>ROUND(((GH116-AVERAGE(GH$9:GH$497))/STDEVP(GH$9:GH$497)*10+50),2)</f>
        <v>44.72</v>
      </c>
      <c r="GS116" s="87">
        <f>ROUND(((GI116-AVERAGE(GI$9:GI$497))/STDEVP(GI$9:GI$497)*10+50),2)</f>
        <v>40.049999999999997</v>
      </c>
      <c r="GT116" s="73">
        <f>RANK(GJ116,$GJ$9:$GJ$497,0)</f>
        <v>72</v>
      </c>
      <c r="GU116" s="74">
        <f>RANK(GK116,$GK$9:$GK$497,0)</f>
        <v>286</v>
      </c>
      <c r="GV116" s="74">
        <f>RANK(GL116,$GL$9:$GL$497,0)</f>
        <v>194</v>
      </c>
      <c r="GW116" s="74">
        <f>RANK(GM116,$GM$9:$GM$497,0)</f>
        <v>96</v>
      </c>
      <c r="GX116" s="74">
        <f>RANK(GN116,$GN$9:$GN$497,0)</f>
        <v>286</v>
      </c>
      <c r="GY116" s="74">
        <f>RANK(GO116,$GO$9:$GO$497,0)</f>
        <v>308</v>
      </c>
      <c r="GZ116" s="74">
        <f>RANK(GP116,$GP$9:$GP$497,0)</f>
        <v>382</v>
      </c>
      <c r="HA116" s="74">
        <f>RANK(GQ116,$GQ$9:$GQ$497,0)</f>
        <v>411</v>
      </c>
      <c r="HB116" s="74">
        <f>RANK(GR116,$GR$9:$GR$497,0)</f>
        <v>276</v>
      </c>
      <c r="HC116" s="84">
        <f>RANK(GS116,$GS$9:$GS$497,0)</f>
        <v>383</v>
      </c>
      <c r="HD116" s="85">
        <f>ROUND(AVERAGEIF($ES$9:$ES$497,$ES116,$FZ$9:$FZ$497),2)</f>
        <v>1.1399999999999999</v>
      </c>
      <c r="HE116" s="86">
        <f>ROUND(AVERAGEIF($ES$9:$ES$497,$ES116,$GA$9:$GA$497),2)</f>
        <v>0.46</v>
      </c>
      <c r="HF116" s="86">
        <f>ROUND(AVERAGEIF($ES$9:$ES$497,$ES116,$GB$9:$GB$497),2)</f>
        <v>0.65</v>
      </c>
      <c r="HG116" s="86">
        <f>ROUND(AVERAGEIF($ES$9:$ES$497,$ES116,$GC$9:$GC$497),2)</f>
        <v>0.74</v>
      </c>
      <c r="HH116" s="86">
        <f>ROUND(AVERAGEIF($ES$9:$ES$497,$ES116,$GD$9:$GD$497),2)</f>
        <v>0.27</v>
      </c>
      <c r="HI116" s="86">
        <f>ROUND(AVERAGEIF($ES$9:$ES$497,$ES116,$GE$9:$GE$497),2)</f>
        <v>0.23</v>
      </c>
      <c r="HJ116" s="86">
        <f>ROUND(AVERAGEIF($ES$9:$ES$497,$ES116,$GF$9:$GF$497),2)</f>
        <v>0.3</v>
      </c>
      <c r="HK116" s="86">
        <f>ROUND(AVERAGEIF($ES$9:$ES$497,$ES116,$GG$9:$GG$497),2)</f>
        <v>0.28000000000000003</v>
      </c>
      <c r="HL116" s="86">
        <f>ROUND(AVERAGEIF($ES$9:$ES$497,$ES116,$GH$9:$GH$497),2)</f>
        <v>0.92</v>
      </c>
      <c r="HM116" s="87">
        <f>ROUND(AVERAGEIF($ES$9:$ES$497,$ES116,$GI$9:$GI$497),2)</f>
        <v>0.93</v>
      </c>
      <c r="HN116" s="88">
        <f t="shared" si="209"/>
        <v>0.10000000000000009</v>
      </c>
      <c r="HO116" s="89">
        <f t="shared" si="210"/>
        <v>1.9999999999999962E-2</v>
      </c>
      <c r="HP116" s="89">
        <f t="shared" si="211"/>
        <v>-6.0000000000000053E-2</v>
      </c>
      <c r="HQ116" s="89">
        <f t="shared" si="212"/>
        <v>-0.10999999999999999</v>
      </c>
      <c r="HR116" s="89">
        <f t="shared" si="213"/>
        <v>-3.0000000000000027E-2</v>
      </c>
      <c r="HS116" s="89">
        <f t="shared" si="214"/>
        <v>-0.06</v>
      </c>
      <c r="HT116" s="89">
        <f t="shared" si="215"/>
        <v>-3.999999999999998E-2</v>
      </c>
      <c r="HU116" s="89">
        <f t="shared" si="216"/>
        <v>-0.13000000000000003</v>
      </c>
      <c r="HV116" s="89">
        <f t="shared" si="217"/>
        <v>-9.000000000000008E-2</v>
      </c>
      <c r="HW116" s="90">
        <f t="shared" si="218"/>
        <v>-0.19000000000000006</v>
      </c>
      <c r="HX116" s="73">
        <f>COUNTIFS($FZ$9:$FZ$497,"&gt;"&amp;FZ116,$ES$9:$ES$497,$ES116)+1</f>
        <v>35</v>
      </c>
      <c r="HY116" s="74">
        <f>COUNTIFS($GA$9:$GA$497,"&gt;"&amp;GA116,$ES$9:$ES$497,$ES116)+1</f>
        <v>41</v>
      </c>
      <c r="HZ116" s="74">
        <f>COUNTIFS($GB$9:$GB$497,"&gt;"&amp;GB116,$ES$9:$ES$497,$ES116)+1</f>
        <v>53</v>
      </c>
      <c r="IA116" s="74">
        <f>COUNTIFS($GC$9:$GC$497,"&gt;"&amp;GC116,$ES$9:$ES$497,$ES116)+1</f>
        <v>59</v>
      </c>
      <c r="IB116" s="74">
        <f>COUNTIFS($GD$9:$GD$497,"&gt;"&amp;GD116,$ES$9:$ES$497,$ES116)+1</f>
        <v>57</v>
      </c>
      <c r="IC116" s="74">
        <f>COUNTIFS($GE$9:$GE$497,"&gt;"&amp;GE116,$ES$9:$ES$497,$ES116)+1</f>
        <v>60</v>
      </c>
      <c r="ID116" s="74">
        <f>COUNTIFS($GF$9:$GF$497,"&gt;"&amp;GF116,$ES$9:$ES$497,$ES116)+1</f>
        <v>47</v>
      </c>
      <c r="IE116" s="74">
        <f>COUNTIFS($GG$9:$GG$497,"&gt;"&amp;GG116,$ES$9:$ES$497,$ES116)+1</f>
        <v>68</v>
      </c>
      <c r="IF116" s="74">
        <f>COUNTIFS($GH$9:$GH$497,"&gt;"&amp;GH116,$ES$9:$ES$497,$ES116)+1</f>
        <v>52</v>
      </c>
      <c r="IG116" s="84">
        <f>COUNTIFS($GI$9:$GI$497,"&gt;"&amp;GI116,$ES$9:$ES$497,$ES116)+1</f>
        <v>69</v>
      </c>
      <c r="IH116" s="91"/>
      <c r="II116" s="79"/>
      <c r="IJ116" s="79"/>
      <c r="IK116" s="79"/>
      <c r="IL116" s="79"/>
      <c r="IM116" s="92"/>
      <c r="IN116" s="93"/>
      <c r="IO116" s="94"/>
      <c r="IP116" s="95"/>
      <c r="IQ116" s="79"/>
      <c r="IR116" s="79"/>
      <c r="IS116" s="79"/>
      <c r="IT116" s="79"/>
      <c r="IU116" s="79"/>
      <c r="IV116" s="79"/>
      <c r="IW116" s="96"/>
      <c r="IX116" s="93"/>
      <c r="IY116" s="79"/>
      <c r="IZ116" s="79"/>
      <c r="JA116" s="79"/>
      <c r="JB116" s="79"/>
      <c r="JC116" s="79"/>
      <c r="JD116" s="79"/>
      <c r="JE116" s="97"/>
      <c r="JF116" s="95"/>
      <c r="JG116" s="79"/>
      <c r="JH116" s="79"/>
      <c r="JI116" s="79"/>
      <c r="JJ116" s="79"/>
      <c r="JK116" s="79"/>
      <c r="JL116" s="79"/>
      <c r="JM116" s="96"/>
      <c r="JN116" s="93"/>
      <c r="JO116" s="79"/>
      <c r="JP116" s="79"/>
      <c r="JQ116" s="79"/>
      <c r="JR116" s="79"/>
      <c r="JS116" s="79"/>
      <c r="JT116" s="79"/>
      <c r="JU116" s="79"/>
      <c r="JV116" s="79"/>
      <c r="JW116" s="79"/>
      <c r="JX116" s="79"/>
      <c r="JY116" s="79"/>
      <c r="JZ116" s="97"/>
      <c r="KA116" s="93"/>
      <c r="KB116" s="79"/>
      <c r="KC116" s="79"/>
      <c r="KD116" s="79"/>
      <c r="KE116" s="97"/>
      <c r="KF116" s="95"/>
      <c r="KG116" s="79"/>
      <c r="KH116" s="79"/>
      <c r="KI116" s="79"/>
      <c r="KJ116" s="79"/>
      <c r="KK116" s="98"/>
      <c r="KL116" s="79"/>
      <c r="KM116" s="79"/>
      <c r="KN116" s="79"/>
      <c r="KO116" s="79"/>
      <c r="KP116" s="79"/>
      <c r="KQ116" s="79"/>
      <c r="KR116" s="79"/>
      <c r="KS116" s="96"/>
      <c r="KT116" s="96"/>
      <c r="KU116" s="96"/>
      <c r="KV116" s="96"/>
      <c r="KW116" s="93"/>
      <c r="KX116" s="79"/>
      <c r="KY116" s="79"/>
      <c r="KZ116" s="79"/>
      <c r="LA116" s="79"/>
      <c r="LB116" s="79"/>
      <c r="LC116" s="96"/>
      <c r="LD116" s="93"/>
      <c r="LE116" s="94"/>
      <c r="LF116" s="99"/>
      <c r="LG116" s="75"/>
      <c r="LH116" s="93"/>
      <c r="LI116" s="79"/>
      <c r="LJ116" s="74"/>
      <c r="LK116" s="74"/>
      <c r="LL116" s="74"/>
      <c r="LM116" s="100"/>
      <c r="LN116" s="95"/>
      <c r="LO116" s="79"/>
      <c r="LP116" s="79"/>
      <c r="LQ116" s="79"/>
      <c r="LR116" s="96"/>
      <c r="LS116" s="93"/>
      <c r="LT116" s="79"/>
      <c r="LU116" s="79"/>
      <c r="LV116" s="79"/>
      <c r="LW116" s="79"/>
      <c r="LX116" s="79"/>
      <c r="LY116" s="79">
        <v>0.03</v>
      </c>
      <c r="LZ116" s="79"/>
      <c r="MA116" s="97"/>
      <c r="MB116" s="95"/>
      <c r="MC116" s="79"/>
      <c r="MD116" s="79"/>
      <c r="ME116" s="79"/>
      <c r="MF116" s="79"/>
      <c r="MG116" s="79"/>
      <c r="MH116" s="79"/>
      <c r="MI116" s="79"/>
      <c r="MJ116" s="79"/>
      <c r="MK116" s="79"/>
      <c r="ML116" s="79"/>
      <c r="MM116" s="79"/>
      <c r="MN116" s="98"/>
      <c r="MO116" s="98"/>
      <c r="MP116" s="96"/>
      <c r="MQ116" s="93"/>
      <c r="MR116" s="79"/>
      <c r="MS116" s="79"/>
      <c r="MT116" s="79"/>
      <c r="MU116" s="79"/>
      <c r="MV116" s="98"/>
      <c r="MW116" s="79"/>
      <c r="MX116" s="79"/>
      <c r="MY116" s="79"/>
      <c r="MZ116" s="79"/>
      <c r="NA116" s="79"/>
      <c r="NB116" s="79"/>
      <c r="NC116" s="79"/>
      <c r="ND116" s="96"/>
      <c r="NE116" s="96"/>
      <c r="NF116" s="96"/>
      <c r="NG116" s="96"/>
      <c r="NH116" s="93"/>
      <c r="NI116" s="79"/>
      <c r="NJ116" s="79"/>
      <c r="NK116" s="79"/>
      <c r="NL116" s="79"/>
      <c r="NM116" s="79"/>
      <c r="NN116" s="94"/>
      <c r="NO116" s="93"/>
      <c r="NP116" s="80"/>
      <c r="NQ116" s="124" t="s">
        <v>819</v>
      </c>
      <c r="NR116" s="102" t="s">
        <v>823</v>
      </c>
      <c r="NS116" s="102"/>
      <c r="NT116" s="102"/>
      <c r="NU116" s="102"/>
      <c r="NV116" s="104">
        <v>43720</v>
      </c>
      <c r="NW116" s="102" t="s">
        <v>525</v>
      </c>
      <c r="NX116" s="133"/>
      <c r="NY116" s="126" t="s">
        <v>824</v>
      </c>
      <c r="NZ116" s="133"/>
      <c r="OA116" s="134"/>
      <c r="OB116" s="134"/>
      <c r="OC116" s="134"/>
      <c r="OD116" s="108">
        <f t="shared" si="219"/>
        <v>72</v>
      </c>
      <c r="OE116" s="109">
        <v>6</v>
      </c>
      <c r="OF116" s="110">
        <f t="shared" si="220"/>
        <v>100</v>
      </c>
      <c r="OG116" s="109">
        <v>5</v>
      </c>
      <c r="OH116" s="111">
        <f>ROUND(AVERAGEIF($ES$9:$ES$497,$ES116,EV$9:EV$497),0)</f>
        <v>79</v>
      </c>
      <c r="OI116" s="112">
        <f>ROUND(AVERAGEIF($ES$9:$ES$497,$ES116,EW$9:EW$497),0)</f>
        <v>32</v>
      </c>
      <c r="OJ116" s="112">
        <f>ROUND(AVERAGEIF($ES$9:$ES$497,$ES116,EX$9:EX$497),0)</f>
        <v>45</v>
      </c>
      <c r="OK116" s="112">
        <f>ROUND(AVERAGEIF($ES$9:$ES$497,$ES116,EY$9:EY$497),0)</f>
        <v>53</v>
      </c>
      <c r="OL116" s="112">
        <f>ROUND(AVERAGEIF($ES$9:$ES$497,$ES116,EZ$9:EZ$497),0)</f>
        <v>20</v>
      </c>
      <c r="OM116" s="112">
        <f>ROUND(AVERAGEIF($ES$9:$ES$497,$ES116,FA$9:FA$497),0)</f>
        <v>18</v>
      </c>
      <c r="ON116" s="112">
        <f>ROUND(AVERAGEIF($ES$9:$ES$497,$ES116,FB$9:FB$497),0)</f>
        <v>23</v>
      </c>
      <c r="OO116" s="112">
        <f>ROUND(AVERAGEIF($ES$9:$ES$497,$ES116,FC$9:FC$497),0)</f>
        <v>23</v>
      </c>
      <c r="OP116" s="112">
        <f>ROUND(AVERAGEIF($ES$9:$ES$497,$ES116,FD$9:FD$497),0)</f>
        <v>64</v>
      </c>
      <c r="OQ116" s="113">
        <f>ROUND(AVERAGEIF($ES$9:$ES$497,$ES116,FE$9:FE$497),0)</f>
        <v>68</v>
      </c>
      <c r="OR116" s="114">
        <f>ROUND(EV116/MAX(EV$9:EV$497)*100,0)</f>
        <v>38</v>
      </c>
      <c r="OS116" s="115">
        <f>ROUND(EW116/MAX(EW$9:EW$497)*100,0)</f>
        <v>20</v>
      </c>
      <c r="OT116" s="115">
        <f>ROUND(EX116/MAX(EX$9:EX$497)*100,0)</f>
        <v>27</v>
      </c>
      <c r="OU116" s="115">
        <f>ROUND(EY116/MAX(EY$9:EY$497)*100,0)</f>
        <v>23</v>
      </c>
      <c r="OV116" s="115">
        <f>ROUND(EZ116/MAX(EZ$9:EZ$497)*100,0)</f>
        <v>10</v>
      </c>
      <c r="OW116" s="115">
        <f>ROUND(FA116/MAX(FA$9:FA$497)*100,0)</f>
        <v>8</v>
      </c>
      <c r="OX116" s="115">
        <f>ROUND(FB116/MAX(FB$9:FB$497)*100,0)</f>
        <v>10</v>
      </c>
      <c r="OY116" s="116">
        <f>ROUND(FC116/MAX(FC$9:FC$497)*100,0)</f>
        <v>6</v>
      </c>
      <c r="OZ116" s="115">
        <f>ROUND(FD116/MAX(FD$9:FD$497)*100,0)</f>
        <v>30</v>
      </c>
      <c r="PA116" s="117">
        <f>ROUND(FE116/MAX(FE$9:FE$497)*100,0)</f>
        <v>16</v>
      </c>
      <c r="PB116" s="118">
        <f t="shared" si="221"/>
        <v>246</v>
      </c>
      <c r="PC116" s="115">
        <f t="shared" si="222"/>
        <v>195</v>
      </c>
      <c r="PD116" s="115">
        <f t="shared" si="223"/>
        <v>276</v>
      </c>
      <c r="PE116" s="115">
        <f t="shared" si="224"/>
        <v>258</v>
      </c>
      <c r="PF116" s="115">
        <f t="shared" si="225"/>
        <v>249</v>
      </c>
      <c r="PG116" s="119">
        <f t="shared" si="226"/>
        <v>196</v>
      </c>
      <c r="PH116" s="118">
        <f>ROUND(PB116/MAX(PB$9:PB$497)*100,0)</f>
        <v>29</v>
      </c>
      <c r="PI116" s="115">
        <f>ROUND(PC116/MAX(PC$9:PC$497)*100,0)</f>
        <v>23</v>
      </c>
      <c r="PJ116" s="115">
        <f>ROUND(PD116/MAX(PD$9:PD$497)*100,0)</f>
        <v>29</v>
      </c>
      <c r="PK116" s="115">
        <f>ROUND(PE116/MAX(PE$9:PE$497)*100,0)</f>
        <v>26</v>
      </c>
      <c r="PL116" s="115">
        <f>ROUND(PF116/MAX(PF$9:PF$497)*100,0)</f>
        <v>35</v>
      </c>
      <c r="PM116" s="119">
        <f>ROUND(PG116/MAX(PG$9:PG$497)*100,0)</f>
        <v>29</v>
      </c>
      <c r="PN116" s="118">
        <f>RANK(PH116,PH$9:PH$497,0)</f>
        <v>310</v>
      </c>
      <c r="PO116" s="115">
        <f>RANK(PI116,PI$9:PI$497,0)</f>
        <v>330</v>
      </c>
      <c r="PP116" s="115">
        <f>RANK(PJ116,PJ$9:PJ$497,0)</f>
        <v>318</v>
      </c>
      <c r="PQ116" s="115">
        <f>RANK(PK116,PK$9:PK$497,0)</f>
        <v>320</v>
      </c>
      <c r="PR116" s="115">
        <f>RANK(PL116,PL$9:PL$497,0)</f>
        <v>288</v>
      </c>
      <c r="PS116" s="119">
        <f>RANK(PM116,PM$9:PM$497,0)</f>
        <v>304</v>
      </c>
      <c r="PT116" s="120">
        <f>ROUND(FZ116/MAX(FZ$9:FZ$497)*100,0)</f>
        <v>68</v>
      </c>
      <c r="PU116" s="115">
        <f>ROUND(GA116/MAX(GA$9:GA$497)*100,0)</f>
        <v>27</v>
      </c>
      <c r="PV116" s="115">
        <f>ROUND(GB116/MAX(GB$9:GB$497)*100,0)</f>
        <v>43</v>
      </c>
      <c r="PW116" s="115">
        <f>ROUND(GC116/MAX(GC$9:GC$497)*100,0)</f>
        <v>50</v>
      </c>
      <c r="PX116" s="115">
        <f>ROUND(GD116/MAX(GD$9:GD$497)*100,0)</f>
        <v>13</v>
      </c>
      <c r="PY116" s="115">
        <f>ROUND(GE116/MAX(GE$9:GE$497)*100,0)</f>
        <v>10</v>
      </c>
      <c r="PZ116" s="115">
        <f>ROUND(GF116/MAX(GF$9:GF$497)*100,0)</f>
        <v>12</v>
      </c>
      <c r="QA116" s="116">
        <f>ROUND(GG116/MAX(GG$9:GG$497)*100,0)</f>
        <v>8</v>
      </c>
      <c r="QB116" s="115">
        <f>ROUND(GH116/MAX(GH$9:GH$497)*100,0)</f>
        <v>37</v>
      </c>
      <c r="QC116" s="121">
        <f>ROUND(GI116/MAX(GI$9:GI$497)*100,0)</f>
        <v>24</v>
      </c>
      <c r="QD116" s="120">
        <f>ROUND(AVERAGEIF($ES$9:$ES$497,$ES116,PT$9:PT$497),0)</f>
        <v>62</v>
      </c>
      <c r="QE116" s="120">
        <f>ROUND(AVERAGEIF($ES$9:$ES$497,$ES116,PU$9:PU$497),0)</f>
        <v>26</v>
      </c>
      <c r="QF116" s="120">
        <f>ROUND(AVERAGEIF($ES$9:$ES$497,$ES116,PV$9:PV$497),0)</f>
        <v>48</v>
      </c>
      <c r="QG116" s="120">
        <f>ROUND(AVERAGEIF($ES$9:$ES$497,$ES116,PW$9:PW$497),0)</f>
        <v>58</v>
      </c>
      <c r="QH116" s="120">
        <f>ROUND(AVERAGEIF($ES$9:$ES$497,$ES116,PX$9:PX$497),0)</f>
        <v>15</v>
      </c>
      <c r="QI116" s="120">
        <f>ROUND(AVERAGEIF($ES$9:$ES$497,$ES116,PY$9:PY$497),0)</f>
        <v>14</v>
      </c>
      <c r="QJ116" s="120">
        <f>ROUND(AVERAGEIF($ES$9:$ES$497,$ES116,PZ$9:PZ$497),0)</f>
        <v>14</v>
      </c>
      <c r="QK116" s="120">
        <f>ROUND(AVERAGEIF($ES$9:$ES$497,$ES116,QA$9:QA$497),0)</f>
        <v>15</v>
      </c>
      <c r="QL116" s="120">
        <f>ROUND(AVERAGEIF($ES$9:$ES$497,$ES116,QB$9:QB$497),0)</f>
        <v>41</v>
      </c>
      <c r="QM116" s="120">
        <f>ROUND(AVERAGEIF($ES$9:$ES$497,$ES116,QC$9:QC$497),0)</f>
        <v>30</v>
      </c>
      <c r="QN116" s="114">
        <f t="shared" si="183"/>
        <v>444</v>
      </c>
      <c r="QO116" s="115">
        <f t="shared" si="184"/>
        <v>324</v>
      </c>
      <c r="QP116" s="115">
        <f t="shared" si="185"/>
        <v>496</v>
      </c>
      <c r="QQ116" s="115">
        <f t="shared" si="186"/>
        <v>468</v>
      </c>
      <c r="QR116" s="115">
        <f t="shared" si="187"/>
        <v>558</v>
      </c>
      <c r="QS116" s="119">
        <f t="shared" si="188"/>
        <v>342</v>
      </c>
      <c r="QT116" s="114">
        <f>ROUND((QN116-MIN(QN$9:QN$497))/(MAX(QN$9:QN$497)-MIN(QN$9:QN$497))*100,0)</f>
        <v>34</v>
      </c>
      <c r="QU116" s="115">
        <f>ROUND((QO116-MIN(QO$9:QO$497))/(MAX(QO$9:QO$497)-MIN(QO$9:QO$497))*100,0)</f>
        <v>16</v>
      </c>
      <c r="QV116" s="115">
        <f>ROUND((QP116-MIN(QP$9:QP$497))/(MAX(QP$9:QP$497)-MIN(QP$9:QP$497))*100,0)</f>
        <v>21</v>
      </c>
      <c r="QW116" s="115">
        <f>ROUND((QQ116-MIN(QQ$9:QQ$497))/(MAX(QQ$9:QQ$497)-MIN(QQ$9:QQ$497))*100,0)</f>
        <v>23</v>
      </c>
      <c r="QX116" s="115">
        <f>ROUND((QR116-MIN(QR$9:QR$497))/(MAX(QR$9:QR$497)-MIN(QR$9:QR$497))*100,0)</f>
        <v>55</v>
      </c>
      <c r="QY116" s="115">
        <f>ROUND((QS116-MIN(QS$9:QS$497))/(MAX(QS$9:QS$497)-MIN(QS$9:QS$497))*100,0)</f>
        <v>34</v>
      </c>
      <c r="QZ116" s="114">
        <f>RANK(QN116,QN$9:QN$497,0)</f>
        <v>270</v>
      </c>
      <c r="RA116" s="115">
        <f>RANK(QO116,QO$9:QO$497,0)</f>
        <v>328</v>
      </c>
      <c r="RB116" s="115">
        <f>RANK(QP116,QP$9:QP$497,0)</f>
        <v>326</v>
      </c>
      <c r="RC116" s="115">
        <f>RANK(QQ116,QQ$9:QQ$497,0)</f>
        <v>352</v>
      </c>
      <c r="RD116" s="115">
        <f>RANK(QR116,QR$9:QR$497,0)</f>
        <v>139</v>
      </c>
      <c r="RE116" s="115">
        <f>RANK(QS116,QS$9:QS$497,0)</f>
        <v>264</v>
      </c>
      <c r="RF116" s="122"/>
      <c r="RG116" s="115">
        <f>($RH$3*(IH116+IJ116)*100*100/MAX(EX$9:EX$497)*$RO$3) +($RH$3*(II116+IJ116)*100*100/MAX(EX$9:EX$497)*$RO$4) + ($RH$3*IK116*100*100/MAX(EX$9:EX$497)*0.098)</f>
        <v>0</v>
      </c>
      <c r="RH116" s="115">
        <f>($RH$4*IL116*100*100/MAX(EZ$9:EZ$497))*$RQ$3</f>
        <v>0</v>
      </c>
      <c r="RI116" s="115">
        <f>($RH$3*IM116*100*100/MAX(EY$9:EY$497))*$RQ$4</f>
        <v>0</v>
      </c>
      <c r="RJ116" s="115">
        <f>($RH$3*IN116*100*100/MAX(EX$9:EX$497))</f>
        <v>0</v>
      </c>
      <c r="RK116" s="115">
        <f>($RH$4*IO116*100*100/MAX(EZ$9:EZ$497))*$RQ$3</f>
        <v>0</v>
      </c>
      <c r="RL116" s="115">
        <f>(($RL$4*IP116*100*((100/MAX(EX$9:EX$497)+100/MAX(EZ$9:EZ$497))/2))+($RL$4*IQ116*100*((100/MAX(EX$9:EX$497)+100/MAX(EZ$9:EZ$497))/2))+($RL$4*IR116*100*((100/MAX(EX$9:EX$497)+100/MAX(EZ$9:EZ$497))/2))+($RL$4*IS116*100*((100/MAX(EX$9:EX$497)+100/MAX(EZ$9:EZ$497))/2))+($RL$4*IT116*100*((100/MAX(EX$9:EX$497)+100/MAX(EZ$9:EZ$497))/2))+($RL$4*IU116*100*((100/MAX(EX$9:EX$497)+100/MAX(EZ$9:EZ$497))/2))+($RL$4*IV116*100*((100/MAX(EX$9:EX$497)+100/MAX(EZ$9:EZ$497))/2))+($RL$4*IW116*100*((100/MAX(EX$9:EX$497)+100/MAX(EZ$9:EZ$497))/2)))*$RS$3</f>
        <v>0</v>
      </c>
      <c r="RM116" s="115">
        <f>(($RH$3*IX116*100*100/MAX(EX$9:EX$497))+($RH$3*IY116*100*100/MAX(EX$9:EX$497))+($RH$3*IZ116*100*100/MAX(EX$9:EX$497))+($RH$3*JA116*100*100/MAX(EX$9:EX$497))+($RH$3*JB116*100*100/MAX(EX$9:EX$497))+($RH$3*JC116*100*100/MAX(EX$9:EX$497))+($RH$3*JD116*100*100/MAX(EX$9:EX$497))+($RH$3*JE116*100*100/MAX(EX$9:EX$497)))*$RS$4</f>
        <v>0</v>
      </c>
      <c r="RN116" s="115">
        <f>(($RH$4*JF116*100*100/MAX(EZ$9:EZ$497)) + ($RH$4*JG116*100*100/MAX(EZ$9:EZ$497)) + ($RH$4*JH116*100*100/MAX(EZ$9:EZ$497)) + ($RH$4*JI116*100*100/MAX(EZ$9:EZ$497)) + ($RH$4*JJ116*100*100/MAX(EZ$9:EZ$497)) + ($RH$4*JK116*100*100/MAX(EZ$9:EZ$497)) + ($RH$4*JL116*100*100/MAX(EZ$9:EZ$497)) + ($RH$4*JM116*100*100/MAX(EZ$9:EZ$497)))*$RU$3</f>
        <v>0</v>
      </c>
      <c r="RO116" s="115">
        <f>(($RL$4*JN116*100*((100/MAX(EX$9:EX$497)+100/MAX(EZ$9:EZ$497))/2))+($RL$4*JO116*100*((100/MAX(EX$9:EX$497)+100/MAX(EZ$9:EZ$497))/2))+($RL$4*JP116*100*((100/MAX(EX$9:EX$497)+100/MAX(EZ$9:EZ$497))/2))+($RL$4*JQ116*100*((100/MAX(EX$9:EX$497)+100/MAX(EZ$9:EZ$497))/2))+($RL$4*JR116*100*((100/MAX(EX$9:EX$497)+100/MAX(EZ$9:EZ$497))/2))+($RL$4*JS116*100*((100/MAX(EX$9:EX$497)+100/MAX(EZ$9:EZ$497))/2))+($RL$4*JT116*100*((100/MAX(EX$9:EX$497)+100/MAX(EZ$9:EZ$497))/2))+($RL$4*JU116*100*((100/MAX(EX$9:EX$497)+100/MAX(EZ$9:EZ$497))/2))+($RL$4*JV116*100*((100/MAX(EX$9:EX$497)+100/MAX(EZ$9:EZ$497))/2))+($RL$4*JW116*100*((100/MAX(EX$9:EX$497)+100/MAX(EZ$9:EZ$497))/2))+($RL$4*JX116*100*((100/MAX(EX$9:EX$497)+100/MAX(EZ$9:EZ$497))/2))+($RL$4*JY116*100*((100/MAX(EX$9:EX$497)+100/MAX(EZ$9:EZ$497))/2))+($RL$4*JZ116*100*((100/MAX(EX$9:EX$497)+100/MAX(EZ$9:EZ$497))/2)))*$RW$3/2</f>
        <v>0</v>
      </c>
      <c r="RP116" s="119">
        <f>($RJ$3*KA116*100*100/MAX(FA$9:FA$497)) + ($RJ$3*KB116*100*100/MAX(FA$9:FA$497)/2) + ($RJ$3*KC116*100*100/MAX(FA$9:FA$497)/2) + ($RJ$3*KD116*100*100/MAX(FA$9:FA$497)/4) + ($RJ$3*KE116*100*100/MAX(FA$9:FA$497)/4)</f>
        <v>0</v>
      </c>
      <c r="RQ116" s="118">
        <f>($RL$4*KF116*100*((100/MAX(EX$9:EX$497)+100/MAX(EZ$9:EZ$497)))) * ($RO$3/2) + (($RL$4*KG116*100*((100/MAX(EX$9:EX$497)+100/MAX(EZ$9:EZ$497))))+($RL$4*KH116*100*((100/MAX(EX$9:EX$497)+100/MAX(EZ$9:EZ$497))))+($RL$4*KI116*100*((100/MAX(EX$9:EX$497)+100/MAX(EZ$9:EZ$497))))+($RL$4*KJ116*100*((100/MAX(EX$9:EX$497)+100/MAX(EZ$9:EZ$497))))+($RL$4*KK116*100*((100/MAX(EX$9:EX$497)+100/MAX(EZ$9:EZ$497))))+($RL$4*KL116*100*((100/MAX(EX$9:EX$497)+100/MAX(EZ$9:EZ$497))))+($RL$4*KM116*100*((100/MAX(EX$9:EX$497)+100/MAX(EZ$9:EZ$497))))+($RL$4*KN116*100*((100/MAX(EX$9:EX$497)+100/MAX(EZ$9:EZ$497))))+($RL$4*KO116*100*((100/MAX(EX$9:EX$497)+100/MAX(EZ$9:EZ$497))))+($RL$4*KP116*100*((100/MAX(EX$9:EX$497)+100/MAX(EZ$9:EZ$497))))+($RL$4*KQ116*100*((100/MAX(EX$9:EX$497)+100/MAX(EZ$9:EZ$497))))+($RL$4*KR116*100*((100/MAX(EX$9:EX$497)+100/MAX(EZ$9:EZ$497))))+($RL$4*KS116*100*((100/MAX(EX$9:EX$497)+100/MAX(EZ$9:EZ$497))))+($RL$4*KV116*100*((100/MAX(EX$9:EX$497)+100/MAX(EZ$9:EZ$497))))) * (($RO$3+$RO$4)/6)</f>
        <v>0</v>
      </c>
      <c r="RR116" s="115">
        <f>(($RL$4*KW116*100*((100/MAX(EX$9:EX$497)+100/MAX(EZ$9:EZ$497))))) * ($RO$3/2) + (($RL$4*KX116*100*((100/MAX(EX$9:EX$497)+100/MAX(EZ$9:EZ$497))))+($RL$4*KY116*100*((100/MAX(EX$9:EX$497)+100/MAX(EZ$9:EZ$497))))+($RL$4*KZ116*100*((100/MAX(EX$9:EX$497)+100/MAX(EZ$9:EZ$497))))+($RL$4*LA116*100*((100/MAX(EX$9:EX$497)+100/MAX(EZ$9:EZ$497))))+($RL$4*LB116*100*((100/MAX(EX$9:EX$497)+100/MAX(EZ$9:EZ$497))))+($RL$4*LC116*100*((100/MAX(EX$9:EX$497)+100/MAX(EZ$9:EZ$497))))) * (($RO$3+$RO$4)/6)</f>
        <v>0</v>
      </c>
      <c r="RS116" s="119">
        <f>(($RL$4*LD116*100*((100/MAX(EX$9:EX$497)+100/MAX(EZ$9:EZ$497))))+($RL$4*LE116*100*((100/MAX(EX$9:EX$497)+100/MAX(EZ$9:EZ$497))))) * (($RO$3+$RO$4)/6)</f>
        <v>0</v>
      </c>
      <c r="RT116" s="118">
        <f>($RJ$4*LH116*100*(100/MAX(EV$9:EV$497)))+($RJ$4*LI116*100*(100/MAX(EV$9:EV$497)))</f>
        <v>0</v>
      </c>
      <c r="RU116" s="119">
        <f>($RJ$4*LJ116*(100/MAX(EV$9:EV$497)))/2 + ($RL$3*LK116*(100/MAX(EW$9:EW$497))) + ($RJ$4*LL116*(100/MAX(EV$9:EV$497)))/4 + ($RL$3*LM116*(100/MAX(EW$9:EW$497)))</f>
        <v>0</v>
      </c>
      <c r="RV116" s="118">
        <f>($RJ$4*LN116*100*100/MAX(EV$9:EV$497)/2)+($RJ$4*LO116*100*100/MAX(EV$9:EV$497)/2)+($RJ$4*LP116*100*100/MAX(EV$9:EV$497))+($RJ$4*LQ116*100*100/MAX(EV$9:EV$497))+($RJ$4*LR116*100*100/MAX(EV$9:EV$497))</f>
        <v>0</v>
      </c>
      <c r="RW116" s="115">
        <f>($RJ$4*LS116*100*100/MAX(EV$9:EV$497)) + (($RJ$4*LT116*100*100/MAX(EV$9:EV$497))+($RJ$4*LU116*100*100/MAX(EV$9:EV$497))+($RJ$4*LV116*100*100/MAX(EV$9:EV$497))+($RJ$4*LW116*100*100/MAX(EV$9:EV$497))+($RJ$4*LX116*100*100/MAX(EV$9:EV$497))+($RJ$4*LY116*100*100/MAX(EV$9:EV$497))+($RJ$4*LZ116*100*100/MAX(EV$9:EV$497))+($RJ$4*MA116*100*100/MAX(EV$9:EV$497)))/2</f>
        <v>2.5280898876404496</v>
      </c>
      <c r="RX116" s="119">
        <f>($RJ$4*MB116*100*100/MAX(EV$9:EV$497))+($RJ$4*MC116*100*100/MAX(EV$9:EV$497))+($RJ$4*MD116*100*100/MAX(EV$9:EV$497))+($RJ$4*ME116*100*100/MAX(EV$9:EV$497))+($RJ$4*MF116*100*100/MAX(EV$9:EV$497))+($RJ$4*MG116*100*100/MAX(EV$9:EV$497))+($RJ$4*MH116*100*100/MAX(EV$9:EV$497))+($RJ$4*MI116*100*100/MAX(EV$9:EV$497))+($RJ$4*MJ116*100*100/MAX(EV$9:EV$497))+($RJ$4*MK116*100*100/MAX(EV$9:EV$497))+($RJ$4*ML116*100*100/MAX(EV$9:EV$497))+($RJ$4*MM116*100*100/MAX(EV$9:EV$497))+($RJ$4*MN116*100*100/MAX(EV$9:EV$497))</f>
        <v>0</v>
      </c>
      <c r="RY116" s="118">
        <f>($RJ$4*MQ116*100*100/MAX(EV$9:EV$497))/2 + (($RJ$4*MR116*100*100/MAX(EV$9:EV$497))+($RJ$4*MS116*100*100/MAX(EV$9:EV$497))+($RJ$4*MT116*100*100/MAX(EV$9:EV$497))+($RJ$4*MU116*100*100/MAX(EV$9:EV$497))+($RJ$4*MV116*100*100/MAX(EV$9:EV$497))+($RJ$4*MW116*100*100/MAX(EV$9:EV$497))+($RJ$4*MX116*100*100/MAX(EV$9:EV$497))+($RJ$4*MY116*100*100/MAX(EV$9:EV$497))+($RJ$4*MZ116*100*100/MAX(EV$9:EV$497))+($RJ$4*NA116*100*100/MAX(EV$9:EV$497))+($RJ$4*NB116*100*100/MAX(EV$9:EV$497))+($RJ$4*NC116*100*100/MAX(EV$9:EV$497))+($RJ$4*ND116*100*100/MAX(EV$9:EV$497))+($RJ$4*NG116*100*100/MAX(EV$9:EV$497)))/4</f>
        <v>0</v>
      </c>
      <c r="RZ116" s="115">
        <f>($RJ$4*NH116*100*100/MAX(EV$9:EV$497))/2 + (($RJ$4*NI116*100*100/MAX(EV$9:EV$497))+($RJ$4*NJ116*100*100/MAX(EV$9:EV$497))+($RJ$4*NK116*100*100/MAX(EV$9:EV$497))+($RJ$4*NL116*100*100/MAX(EV$9:EV$497))+($RJ$4*NM116*100*100/MAX(EV$9:EV$497))+($RJ$4*NN116*100*100/MAX(EV$9:EV$497)))/4</f>
        <v>0</v>
      </c>
      <c r="SA116" s="117">
        <f>(($RJ$4*NO116*100*100/MAX(EV$9:EV$497))+($RJ$4*NP116*100*100/MAX(EV$9:EV$497)))/4</f>
        <v>0</v>
      </c>
      <c r="SB116" s="118">
        <f t="shared" si="227"/>
        <v>2.5280898876404496</v>
      </c>
      <c r="SC116" s="115">
        <f t="shared" si="228"/>
        <v>0.5056179775280899</v>
      </c>
      <c r="SD116" s="115">
        <f t="shared" si="229"/>
        <v>0.6320224719101124</v>
      </c>
      <c r="SE116" s="115">
        <f t="shared" si="230"/>
        <v>0.5056179775280899</v>
      </c>
      <c r="SF116" s="115">
        <f t="shared" si="231"/>
        <v>0.6320224719101124</v>
      </c>
      <c r="SG116" s="115">
        <f t="shared" si="232"/>
        <v>2.5280898876404496</v>
      </c>
      <c r="SH116" s="115">
        <f>ROUND(SB116/MAX(SB$9:SB$497)*100,0)</f>
        <v>3</v>
      </c>
      <c r="SI116" s="115">
        <f>ROUND(SC116/MAX(SC$9:SC$497)*100,0)</f>
        <v>1</v>
      </c>
      <c r="SJ116" s="115">
        <f>ROUND(SD116/MAX(SD$9:SD$497)*100,0)</f>
        <v>1</v>
      </c>
      <c r="SK116" s="115">
        <f>ROUND(SE116/MAX(SE$9:SE$497)*100,0)</f>
        <v>0</v>
      </c>
      <c r="SL116" s="115">
        <f>ROUND(SF116/MAX(SF$9:SF$497)*100,0)</f>
        <v>2</v>
      </c>
      <c r="SM116" s="121">
        <f>ROUND(SG116/MAX(SG$9:SG$497)*100,0)</f>
        <v>2</v>
      </c>
      <c r="SN116" s="115">
        <f>ROUND(AVERAGEIF($ES$9:$ES$497,$ES116,SH$9:SH$497),0)</f>
        <v>26</v>
      </c>
      <c r="SO116" s="115">
        <f>ROUND(AVERAGEIF($ES$9:$ES$497,$ES116,SI$9:SI$497),0)</f>
        <v>23</v>
      </c>
      <c r="SP116" s="115">
        <f>ROUND(AVERAGEIF($ES$9:$ES$497,$ES116,SJ$9:SJ$497),0)</f>
        <v>4</v>
      </c>
      <c r="SQ116" s="115">
        <f>ROUND(AVERAGEIF($ES$9:$ES$497,$ES116,SK$9:SK$497),0)</f>
        <v>20</v>
      </c>
      <c r="SR116" s="115">
        <f>ROUND(AVERAGEIF($ES$9:$ES$497,$ES116,SL$9:SL$497),0)</f>
        <v>7</v>
      </c>
      <c r="SS116" s="121">
        <f>ROUND(AVERAGEIF($ES$9:$ES$497,$ES116,SM$9:SM$497),0)</f>
        <v>6</v>
      </c>
      <c r="ST116" s="114">
        <f>RANK(SB116,SB$9:SB$497,0)</f>
        <v>273</v>
      </c>
      <c r="SU116" s="115">
        <f>RANK(SC116,SC$9:SC$497,0)</f>
        <v>256</v>
      </c>
      <c r="SV116" s="115">
        <f>RANK(SD116,SD$9:SD$497,0)</f>
        <v>252</v>
      </c>
      <c r="SW116" s="115">
        <f>RANK(SE116,SE$9:SE$497,0)</f>
        <v>256</v>
      </c>
      <c r="SX116" s="115">
        <f>RANK(SF116,SF$9:SF$497,0)</f>
        <v>240</v>
      </c>
      <c r="SY116" s="115">
        <f>RANK(SG116,SG$9:SG$497,0)</f>
        <v>223</v>
      </c>
      <c r="SZ116" s="115">
        <f>COUNTIFS(SB$9:SB$497,"&gt;"&amp;SB116,$ES$9:$ES$497,$ES116)+1</f>
        <v>61</v>
      </c>
      <c r="TA116" s="115">
        <f>COUNTIFS(SC$9:SC$497,"&gt;"&amp;SC116,$ES$9:$ES$497,$ES116)+1</f>
        <v>61</v>
      </c>
      <c r="TB116" s="115">
        <f>COUNTIFS(SD$9:SD$497,"&gt;"&amp;SD116,$ES$9:$ES$497,$ES116)+1</f>
        <v>55</v>
      </c>
      <c r="TC116" s="115">
        <f>COUNTIFS(SE$9:SE$497,"&gt;"&amp;SE116,$ES$9:$ES$497,$ES116)+1</f>
        <v>61</v>
      </c>
      <c r="TD116" s="115">
        <f>COUNTIFS(SF$9:SF$497,"&gt;"&amp;SF116,$ES$9:$ES$497,$ES116)+1</f>
        <v>55</v>
      </c>
      <c r="TE116" s="117">
        <f>COUNTIFS(SG$9:SG$497,"&gt;"&amp;SG116,$ES$9:$ES$497,$ES116)+1</f>
        <v>53</v>
      </c>
      <c r="TF116" s="118">
        <f t="shared" si="233"/>
        <v>38</v>
      </c>
      <c r="TG116" s="115">
        <f t="shared" si="234"/>
        <v>30</v>
      </c>
      <c r="TH116" s="115">
        <f t="shared" si="235"/>
        <v>24</v>
      </c>
      <c r="TI116" s="115">
        <f t="shared" si="236"/>
        <v>29</v>
      </c>
      <c r="TJ116" s="115">
        <f t="shared" si="237"/>
        <v>28</v>
      </c>
      <c r="TK116" s="115">
        <f t="shared" si="238"/>
        <v>37</v>
      </c>
      <c r="TL116" s="117">
        <f t="shared" si="239"/>
        <v>31</v>
      </c>
      <c r="TM116" s="118">
        <f>ROUND(TF116/MAX(TF$9:TF$497)*100,0)</f>
        <v>21</v>
      </c>
      <c r="TN116" s="115">
        <f>ROUND(TG116/MAX(TG$9:TG$497)*100,0)</f>
        <v>16</v>
      </c>
      <c r="TO116" s="115">
        <f>ROUND(TH116/MAX(TH$9:TH$497)*100,0)</f>
        <v>13</v>
      </c>
      <c r="TP116" s="115">
        <f>ROUND(TI116/MAX(TI$9:TI$497)*100,0)</f>
        <v>16</v>
      </c>
      <c r="TQ116" s="115">
        <f>ROUND(TJ116/MAX(TJ$9:TJ$497)*100,0)</f>
        <v>14</v>
      </c>
      <c r="TR116" s="115">
        <f>ROUND(TK116/MAX(TK$9:TK$497)*100,0)</f>
        <v>19</v>
      </c>
      <c r="TS116" s="119">
        <f>ROUND(TL116/MAX(TL$9:TL$497)*100,0)</f>
        <v>16</v>
      </c>
      <c r="TT116" s="120">
        <f>RANK(TM116,TM$9:TM$497,0)</f>
        <v>339</v>
      </c>
      <c r="TU116" s="115">
        <f>RANK(TN116,TN$9:TN$497,0)</f>
        <v>329</v>
      </c>
      <c r="TV116" s="115">
        <f>RANK(TO116,TO$9:TO$497,0)</f>
        <v>337</v>
      </c>
      <c r="TW116" s="115">
        <f>RANK(TP116,TP$9:TP$497,0)</f>
        <v>336</v>
      </c>
      <c r="TX116" s="115">
        <f>RANK(TQ116,TQ$9:TQ$497,0)</f>
        <v>328</v>
      </c>
      <c r="TY116" s="115">
        <f>RANK(TR116,TR$9:TR$497,0)</f>
        <v>299</v>
      </c>
      <c r="TZ116" s="121">
        <f>RANK(TS116,TS$9:TS$497,0)</f>
        <v>313</v>
      </c>
      <c r="UA116" s="132"/>
      <c r="UB116" s="7" t="s">
        <v>1</v>
      </c>
    </row>
    <row r="117" spans="1:548" x14ac:dyDescent="0.15">
      <c r="A117" s="183">
        <v>109</v>
      </c>
      <c r="B117" s="203" t="s">
        <v>823</v>
      </c>
      <c r="C117" s="63"/>
      <c r="D117" s="63"/>
      <c r="E117" s="64" t="s">
        <v>518</v>
      </c>
      <c r="F117" s="65">
        <v>62</v>
      </c>
      <c r="G117" s="65" t="s">
        <v>519</v>
      </c>
      <c r="H117" s="65" t="s">
        <v>539</v>
      </c>
      <c r="I117" s="66" t="s">
        <v>521</v>
      </c>
      <c r="J117" s="67" t="s">
        <v>521</v>
      </c>
      <c r="K117" s="67" t="s">
        <v>521</v>
      </c>
      <c r="L117" s="67" t="s">
        <v>521</v>
      </c>
      <c r="M117" s="67" t="s">
        <v>521</v>
      </c>
      <c r="N117" s="67" t="s">
        <v>521</v>
      </c>
      <c r="O117" s="67" t="s">
        <v>521</v>
      </c>
      <c r="P117" s="67" t="s">
        <v>521</v>
      </c>
      <c r="Q117" s="67" t="s">
        <v>521</v>
      </c>
      <c r="R117" s="68" t="s">
        <v>521</v>
      </c>
      <c r="S117" s="69" t="s">
        <v>521</v>
      </c>
      <c r="T117" s="67" t="s">
        <v>521</v>
      </c>
      <c r="U117" s="67" t="s">
        <v>521</v>
      </c>
      <c r="V117" s="67" t="s">
        <v>521</v>
      </c>
      <c r="W117" s="67" t="s">
        <v>521</v>
      </c>
      <c r="X117" s="67" t="s">
        <v>521</v>
      </c>
      <c r="Y117" s="67" t="s">
        <v>521</v>
      </c>
      <c r="Z117" s="67" t="s">
        <v>521</v>
      </c>
      <c r="AA117" s="67" t="s">
        <v>521</v>
      </c>
      <c r="AB117" s="68" t="s">
        <v>521</v>
      </c>
      <c r="AC117" s="69" t="s">
        <v>521</v>
      </c>
      <c r="AD117" s="67" t="s">
        <v>521</v>
      </c>
      <c r="AE117" s="67" t="s">
        <v>521</v>
      </c>
      <c r="AF117" s="67" t="s">
        <v>521</v>
      </c>
      <c r="AG117" s="67" t="s">
        <v>521</v>
      </c>
      <c r="AH117" s="67" t="s">
        <v>521</v>
      </c>
      <c r="AI117" s="67" t="s">
        <v>521</v>
      </c>
      <c r="AJ117" s="67" t="s">
        <v>521</v>
      </c>
      <c r="AK117" s="67" t="s">
        <v>521</v>
      </c>
      <c r="AL117" s="68" t="s">
        <v>521</v>
      </c>
      <c r="AM117" s="69" t="s">
        <v>521</v>
      </c>
      <c r="AN117" s="67" t="s">
        <v>521</v>
      </c>
      <c r="AO117" s="67" t="s">
        <v>521</v>
      </c>
      <c r="AP117" s="67" t="s">
        <v>521</v>
      </c>
      <c r="AQ117" s="67" t="s">
        <v>521</v>
      </c>
      <c r="AR117" s="67" t="s">
        <v>521</v>
      </c>
      <c r="AS117" s="67" t="s">
        <v>521</v>
      </c>
      <c r="AT117" s="67" t="s">
        <v>521</v>
      </c>
      <c r="AU117" s="67" t="s">
        <v>520</v>
      </c>
      <c r="AV117" s="68" t="s">
        <v>520</v>
      </c>
      <c r="AW117" s="69" t="s">
        <v>520</v>
      </c>
      <c r="AX117" s="67" t="s">
        <v>520</v>
      </c>
      <c r="AY117" s="67" t="s">
        <v>520</v>
      </c>
      <c r="AZ117" s="67" t="s">
        <v>520</v>
      </c>
      <c r="BA117" s="67" t="s">
        <v>521</v>
      </c>
      <c r="BB117" s="67" t="s">
        <v>521</v>
      </c>
      <c r="BC117" s="67" t="s">
        <v>521</v>
      </c>
      <c r="BD117" s="67" t="s">
        <v>521</v>
      </c>
      <c r="BE117" s="67" t="s">
        <v>521</v>
      </c>
      <c r="BF117" s="68" t="s">
        <v>521</v>
      </c>
      <c r="BG117" s="69" t="s">
        <v>521</v>
      </c>
      <c r="BH117" s="67" t="s">
        <v>521</v>
      </c>
      <c r="BI117" s="67" t="s">
        <v>521</v>
      </c>
      <c r="BJ117" s="67" t="s">
        <v>521</v>
      </c>
      <c r="BK117" s="67" t="s">
        <v>521</v>
      </c>
      <c r="BL117" s="67" t="s">
        <v>521</v>
      </c>
      <c r="BM117" s="67" t="s">
        <v>521</v>
      </c>
      <c r="BN117" s="67" t="s">
        <v>521</v>
      </c>
      <c r="BO117" s="67" t="s">
        <v>521</v>
      </c>
      <c r="BP117" s="68" t="s">
        <v>521</v>
      </c>
      <c r="BQ117" s="70" t="s">
        <v>521</v>
      </c>
      <c r="BR117" s="67" t="s">
        <v>521</v>
      </c>
      <c r="BS117" s="67" t="s">
        <v>521</v>
      </c>
      <c r="BT117" s="67" t="s">
        <v>521</v>
      </c>
      <c r="BU117" s="67" t="s">
        <v>521</v>
      </c>
      <c r="BV117" s="67" t="s">
        <v>521</v>
      </c>
      <c r="BW117" s="67" t="s">
        <v>521</v>
      </c>
      <c r="BX117" s="67" t="s">
        <v>521</v>
      </c>
      <c r="BY117" s="67" t="s">
        <v>521</v>
      </c>
      <c r="BZ117" s="68" t="s">
        <v>521</v>
      </c>
      <c r="CA117" s="69" t="s">
        <v>521</v>
      </c>
      <c r="CB117" s="67" t="s">
        <v>521</v>
      </c>
      <c r="CC117" s="67" t="s">
        <v>521</v>
      </c>
      <c r="CD117" s="67" t="s">
        <v>521</v>
      </c>
      <c r="CE117" s="67" t="s">
        <v>521</v>
      </c>
      <c r="CF117" s="67" t="s">
        <v>521</v>
      </c>
      <c r="CG117" s="67" t="s">
        <v>521</v>
      </c>
      <c r="CH117" s="67" t="s">
        <v>521</v>
      </c>
      <c r="CI117" s="67" t="s">
        <v>521</v>
      </c>
      <c r="CJ117" s="68" t="s">
        <v>521</v>
      </c>
      <c r="CK117" s="69" t="s">
        <v>521</v>
      </c>
      <c r="CL117" s="67" t="s">
        <v>521</v>
      </c>
      <c r="CM117" s="67" t="s">
        <v>521</v>
      </c>
      <c r="CN117" s="67" t="s">
        <v>521</v>
      </c>
      <c r="CO117" s="67" t="s">
        <v>521</v>
      </c>
      <c r="CP117" s="67" t="s">
        <v>521</v>
      </c>
      <c r="CQ117" s="67" t="s">
        <v>521</v>
      </c>
      <c r="CR117" s="67" t="s">
        <v>521</v>
      </c>
      <c r="CS117" s="67" t="s">
        <v>521</v>
      </c>
      <c r="CT117" s="68" t="s">
        <v>521</v>
      </c>
      <c r="CU117" s="69" t="s">
        <v>521</v>
      </c>
      <c r="CV117" s="67" t="s">
        <v>521</v>
      </c>
      <c r="CW117" s="67" t="s">
        <v>521</v>
      </c>
      <c r="CX117" s="67" t="s">
        <v>521</v>
      </c>
      <c r="CY117" s="67" t="s">
        <v>521</v>
      </c>
      <c r="CZ117" s="67" t="s">
        <v>521</v>
      </c>
      <c r="DA117" s="67" t="s">
        <v>521</v>
      </c>
      <c r="DB117" s="67" t="s">
        <v>521</v>
      </c>
      <c r="DC117" s="67" t="s">
        <v>521</v>
      </c>
      <c r="DD117" s="68" t="s">
        <v>521</v>
      </c>
      <c r="DE117" s="69" t="s">
        <v>521</v>
      </c>
      <c r="DF117" s="71" t="s">
        <v>521</v>
      </c>
      <c r="DG117" s="67" t="s">
        <v>521</v>
      </c>
      <c r="DH117" s="67" t="s">
        <v>521</v>
      </c>
      <c r="DI117" s="67" t="s">
        <v>521</v>
      </c>
      <c r="DJ117" s="67" t="s">
        <v>521</v>
      </c>
      <c r="DK117" s="67" t="s">
        <v>521</v>
      </c>
      <c r="DL117" s="67" t="s">
        <v>521</v>
      </c>
      <c r="DM117" s="67" t="s">
        <v>521</v>
      </c>
      <c r="DN117" s="68" t="s">
        <v>521</v>
      </c>
      <c r="DO117" s="70" t="s">
        <v>521</v>
      </c>
      <c r="DP117" s="71" t="s">
        <v>521</v>
      </c>
      <c r="DQ117" s="67" t="s">
        <v>521</v>
      </c>
      <c r="DR117" s="67" t="s">
        <v>521</v>
      </c>
      <c r="DS117" s="67" t="s">
        <v>521</v>
      </c>
      <c r="DT117" s="67" t="s">
        <v>521</v>
      </c>
      <c r="DU117" s="67" t="s">
        <v>521</v>
      </c>
      <c r="DV117" s="67" t="s">
        <v>521</v>
      </c>
      <c r="DW117" s="67" t="s">
        <v>521</v>
      </c>
      <c r="DX117" s="72" t="s">
        <v>521</v>
      </c>
      <c r="DY117" s="73" t="s">
        <v>522</v>
      </c>
      <c r="DZ117" s="74">
        <v>2</v>
      </c>
      <c r="EA117" s="74">
        <v>3</v>
      </c>
      <c r="EB117" s="74">
        <v>3</v>
      </c>
      <c r="EC117" s="75">
        <v>4</v>
      </c>
      <c r="ED117" s="76" t="s">
        <v>522</v>
      </c>
      <c r="EE117" s="74">
        <f t="shared" si="189"/>
        <v>2</v>
      </c>
      <c r="EF117" s="74">
        <f t="shared" si="190"/>
        <v>6</v>
      </c>
      <c r="EG117" s="74">
        <f t="shared" si="191"/>
        <v>18</v>
      </c>
      <c r="EH117" s="77">
        <f t="shared" si="192"/>
        <v>72</v>
      </c>
      <c r="EI117" s="73">
        <v>30</v>
      </c>
      <c r="EJ117" s="74">
        <v>50</v>
      </c>
      <c r="EK117" s="74">
        <v>90</v>
      </c>
      <c r="EL117" s="74">
        <v>150</v>
      </c>
      <c r="EM117" s="75">
        <v>450</v>
      </c>
      <c r="EN117" s="78">
        <v>1</v>
      </c>
      <c r="EO117" s="79">
        <f t="shared" si="193"/>
        <v>0.83333333333333337</v>
      </c>
      <c r="EP117" s="79">
        <f t="shared" si="194"/>
        <v>0.5</v>
      </c>
      <c r="EQ117" s="79">
        <f t="shared" si="195"/>
        <v>0.27777777777777779</v>
      </c>
      <c r="ER117" s="80">
        <f t="shared" si="196"/>
        <v>0.20833333333333334</v>
      </c>
      <c r="ES117" s="128" t="s">
        <v>564</v>
      </c>
      <c r="ET117" s="82"/>
      <c r="EU117" s="83">
        <v>4</v>
      </c>
      <c r="EV117" s="73">
        <v>53</v>
      </c>
      <c r="EW117" s="74">
        <v>38</v>
      </c>
      <c r="EX117" s="74">
        <v>31</v>
      </c>
      <c r="EY117" s="74">
        <v>30</v>
      </c>
      <c r="EZ117" s="74">
        <v>18</v>
      </c>
      <c r="FA117" s="74">
        <v>20</v>
      </c>
      <c r="FB117" s="74">
        <v>54</v>
      </c>
      <c r="FC117" s="74">
        <v>41</v>
      </c>
      <c r="FD117" s="74">
        <f t="shared" si="197"/>
        <v>49</v>
      </c>
      <c r="FE117" s="84">
        <f t="shared" si="198"/>
        <v>72</v>
      </c>
      <c r="FF117" s="73">
        <f>RANK(EV117,$EV$9:$EV$497,0)</f>
        <v>274</v>
      </c>
      <c r="FG117" s="74">
        <f>RANK(EW117,$EW$9:$EW$497,0)</f>
        <v>244</v>
      </c>
      <c r="FH117" s="74">
        <f>RANK(EX117,$EX$9:$EX$497,0)</f>
        <v>226</v>
      </c>
      <c r="FI117" s="74">
        <f>RANK(EY117,$EY$9:$EY$497,0)</f>
        <v>235</v>
      </c>
      <c r="FJ117" s="74">
        <f>RANK(EZ117,$EZ$9:$EZ$497,0)</f>
        <v>219</v>
      </c>
      <c r="FK117" s="74">
        <f>RANK(FA117,$FA$9:$FA$497,0)</f>
        <v>192</v>
      </c>
      <c r="FL117" s="74">
        <f>RANK(FB117,$FB$9:$FB$497,0)</f>
        <v>153</v>
      </c>
      <c r="FM117" s="74">
        <f>RANK(FC117,$FC$9:$FC$497,0)</f>
        <v>210</v>
      </c>
      <c r="FN117" s="74">
        <f>RANK(FD117,$FD$9:$FD$497,0)</f>
        <v>293</v>
      </c>
      <c r="FO117" s="84">
        <f>RANK(FE117,$FE$9:$FE$497,0)</f>
        <v>238</v>
      </c>
      <c r="FP117" s="73">
        <f>COUNTIFS($EV$9:$EV$497,"&gt;"&amp;EV117,$ES$9:$ES$497,ES117)+1</f>
        <v>62</v>
      </c>
      <c r="FQ117" s="74">
        <f>COUNTIFS($EW$9:$EW$497,"&gt;"&amp;EW117,$ES$9:$ES$497,ES117)+1</f>
        <v>60</v>
      </c>
      <c r="FR117" s="74">
        <f>COUNTIFS($EX$9:$EX$497,"&gt;"&amp;EX117,$ES$9:$ES$497,ES117)+1</f>
        <v>69</v>
      </c>
      <c r="FS117" s="74">
        <f>COUNTIFS($EY$9:$EY$497,"&gt;"&amp;EY117,$ES$9:$ES$497,ES117)+1</f>
        <v>57</v>
      </c>
      <c r="FT117" s="74">
        <f>COUNTIFS($EZ$9:$EZ$497,"&gt;"&amp;EZ117,$ES$9:$ES$497,ES117)+1</f>
        <v>58</v>
      </c>
      <c r="FU117" s="74">
        <f>COUNTIFS($FA$9:$FA$497,"&gt;"&amp;FA117,$ES$9:$ES$497,ES117)+1</f>
        <v>50</v>
      </c>
      <c r="FV117" s="74">
        <f>COUNTIFS($FB$9:$FB$497,"&gt;"&amp;FB117,$ES$9:$ES$497,ES117)+1</f>
        <v>67</v>
      </c>
      <c r="FW117" s="74">
        <f>COUNTIFS($FC$9:$FC$497,"&gt;"&amp;FC117,$ES$9:$ES$497,ES117)+1</f>
        <v>69</v>
      </c>
      <c r="FX117" s="74">
        <f>COUNTIFS($FD$9:$FD$497,"&gt;"&amp;FD117,$ES$9:$ES$497,ES117)+1</f>
        <v>68</v>
      </c>
      <c r="FY117" s="84">
        <f>COUNTIFS($FE$9:$FE$497,"&gt;"&amp;FE117,$ES$9:$ES$497,ES117)+1</f>
        <v>69</v>
      </c>
      <c r="FZ117" s="85">
        <f t="shared" si="199"/>
        <v>0.85</v>
      </c>
      <c r="GA117" s="86">
        <f t="shared" si="200"/>
        <v>0.61</v>
      </c>
      <c r="GB117" s="86">
        <f t="shared" si="201"/>
        <v>0.5</v>
      </c>
      <c r="GC117" s="86">
        <f t="shared" si="202"/>
        <v>0.48</v>
      </c>
      <c r="GD117" s="86">
        <f t="shared" si="203"/>
        <v>0.28999999999999998</v>
      </c>
      <c r="GE117" s="86">
        <f t="shared" si="204"/>
        <v>0.32</v>
      </c>
      <c r="GF117" s="86">
        <f t="shared" si="205"/>
        <v>0.87</v>
      </c>
      <c r="GG117" s="86">
        <f t="shared" si="206"/>
        <v>0.66</v>
      </c>
      <c r="GH117" s="86">
        <f t="shared" si="207"/>
        <v>0.79</v>
      </c>
      <c r="GI117" s="87">
        <f t="shared" si="208"/>
        <v>1.1599999999999999</v>
      </c>
      <c r="GJ117" s="85">
        <f>ROUND(((FZ117-AVERAGE(FZ$9:FZ$497))/STDEVP(FZ$9:FZ$497)*10+50),2)</f>
        <v>45.46</v>
      </c>
      <c r="GK117" s="86">
        <f>ROUND(((GA117-AVERAGE(GA$9:GA$497))/STDEVP(GA$9:GA$497)*10+50),2)</f>
        <v>47.6</v>
      </c>
      <c r="GL117" s="86">
        <f>ROUND(((GB117-AVERAGE(GB$9:GB$497))/STDEVP(GB$9:GB$497)*10+50),2)</f>
        <v>46.89</v>
      </c>
      <c r="GM117" s="86">
        <f>ROUND(((GC117-AVERAGE(GC$9:GC$497))/STDEVP(GC$9:GC$497)*10+50),2)</f>
        <v>47.69</v>
      </c>
      <c r="GN117" s="86">
        <f>ROUND(((GD117-AVERAGE(GD$9:GD$497))/STDEVP(GD$9:GD$497)*10+50),2)</f>
        <v>46.5</v>
      </c>
      <c r="GO117" s="86">
        <f>ROUND(((GE117-AVERAGE(GE$9:GE$497))/STDEVP(GE$9:GE$497)*10+50),2)</f>
        <v>48.97</v>
      </c>
      <c r="GP117" s="86">
        <f>ROUND(((GF117-AVERAGE(GF$9:GF$497))/STDEVP(GF$9:GF$497)*10+50),2)</f>
        <v>57.4</v>
      </c>
      <c r="GQ117" s="86">
        <f>ROUND(((GG117-AVERAGE(GG$9:GG$497))/STDEVP(GG$9:GG$497)*10+50),2)</f>
        <v>50.91</v>
      </c>
      <c r="GR117" s="86">
        <f>ROUND(((GH117-AVERAGE(GH$9:GH$497))/STDEVP(GH$9:GH$497)*10+50),2)</f>
        <v>43.26</v>
      </c>
      <c r="GS117" s="87">
        <f>ROUND(((GI117-AVERAGE(GI$9:GI$497))/STDEVP(GI$9:GI$497)*10+50),2)</f>
        <v>48.87</v>
      </c>
      <c r="GT117" s="73">
        <f>RANK(GJ117,$GJ$9:$GJ$497,0)</f>
        <v>297</v>
      </c>
      <c r="GU117" s="74">
        <f>RANK(GK117,$GK$9:$GK$497,0)</f>
        <v>223</v>
      </c>
      <c r="GV117" s="74">
        <f>RANK(GL117,$GL$9:$GL$497,0)</f>
        <v>257</v>
      </c>
      <c r="GW117" s="74">
        <f>RANK(GM117,$GM$9:$GM$497,0)</f>
        <v>238</v>
      </c>
      <c r="GX117" s="74">
        <f>RANK(GN117,$GN$9:$GN$497,0)</f>
        <v>213</v>
      </c>
      <c r="GY117" s="74">
        <f>RANK(GO117,$GO$9:$GO$497,0)</f>
        <v>159</v>
      </c>
      <c r="GZ117" s="74">
        <f>RANK(GP117,$GP$9:$GP$497,0)</f>
        <v>100</v>
      </c>
      <c r="HA117" s="74">
        <f>RANK(GQ117,$GQ$9:$GQ$497,0)</f>
        <v>201</v>
      </c>
      <c r="HB117" s="74">
        <f>RANK(GR117,$GR$9:$GR$497,0)</f>
        <v>316</v>
      </c>
      <c r="HC117" s="84">
        <f>RANK(GS117,$GS$9:$GS$497,0)</f>
        <v>209</v>
      </c>
      <c r="HD117" s="85">
        <f>ROUND(AVERAGEIF($ES$9:$ES$497,$ES117,$FZ$9:$FZ$497),2)</f>
        <v>0.92</v>
      </c>
      <c r="HE117" s="86">
        <f>ROUND(AVERAGEIF($ES$9:$ES$497,$ES117,$GA$9:$GA$497),2)</f>
        <v>0.65</v>
      </c>
      <c r="HF117" s="86">
        <f>ROUND(AVERAGEIF($ES$9:$ES$497,$ES117,$GB$9:$GB$497),2)</f>
        <v>0.69</v>
      </c>
      <c r="HG117" s="86">
        <f>ROUND(AVERAGEIF($ES$9:$ES$497,$ES117,$GC$9:$GC$497),2)</f>
        <v>0.54</v>
      </c>
      <c r="HH117" s="86">
        <f>ROUND(AVERAGEIF($ES$9:$ES$497,$ES117,$GD$9:$GD$497),2)</f>
        <v>0.32</v>
      </c>
      <c r="HI117" s="86">
        <f>ROUND(AVERAGEIF($ES$9:$ES$497,$ES117,$GE$9:$GE$497),2)</f>
        <v>0.33</v>
      </c>
      <c r="HJ117" s="86">
        <f>ROUND(AVERAGEIF($ES$9:$ES$497,$ES117,$GF$9:$GF$497),2)</f>
        <v>0.98</v>
      </c>
      <c r="HK117" s="86">
        <f>ROUND(AVERAGEIF($ES$9:$ES$497,$ES117,$GG$9:$GG$497),2)</f>
        <v>0.86</v>
      </c>
      <c r="HL117" s="86">
        <f>ROUND(AVERAGEIF($ES$9:$ES$497,$ES117,$GH$9:$GH$497),2)</f>
        <v>1.01</v>
      </c>
      <c r="HM117" s="87">
        <f>ROUND(AVERAGEIF($ES$9:$ES$497,$ES117,$GI$9:$GI$497),2)</f>
        <v>1.55</v>
      </c>
      <c r="HN117" s="88">
        <f t="shared" si="209"/>
        <v>-7.0000000000000062E-2</v>
      </c>
      <c r="HO117" s="89">
        <f t="shared" si="210"/>
        <v>-4.0000000000000036E-2</v>
      </c>
      <c r="HP117" s="89">
        <f t="shared" si="211"/>
        <v>-0.18999999999999995</v>
      </c>
      <c r="HQ117" s="89">
        <f t="shared" si="212"/>
        <v>-6.0000000000000053E-2</v>
      </c>
      <c r="HR117" s="89">
        <f t="shared" si="213"/>
        <v>-3.0000000000000027E-2</v>
      </c>
      <c r="HS117" s="89">
        <f t="shared" si="214"/>
        <v>-1.0000000000000009E-2</v>
      </c>
      <c r="HT117" s="89">
        <f t="shared" si="215"/>
        <v>-0.10999999999999999</v>
      </c>
      <c r="HU117" s="89">
        <f t="shared" si="216"/>
        <v>-0.19999999999999996</v>
      </c>
      <c r="HV117" s="89">
        <f t="shared" si="217"/>
        <v>-0.21999999999999997</v>
      </c>
      <c r="HW117" s="90">
        <f t="shared" si="218"/>
        <v>-0.39000000000000012</v>
      </c>
      <c r="HX117" s="73">
        <f>COUNTIFS($FZ$9:$FZ$497,"&gt;"&amp;FZ117,$ES$9:$ES$497,$ES117)+1</f>
        <v>63</v>
      </c>
      <c r="HY117" s="74">
        <f>COUNTIFS($GA$9:$GA$497,"&gt;"&amp;GA117,$ES$9:$ES$497,$ES117)+1</f>
        <v>61</v>
      </c>
      <c r="HZ117" s="74">
        <f>COUNTIFS($GB$9:$GB$497,"&gt;"&amp;GB117,$ES$9:$ES$497,$ES117)+1</f>
        <v>84</v>
      </c>
      <c r="IA117" s="74">
        <f>COUNTIFS($GC$9:$GC$497,"&gt;"&amp;GC117,$ES$9:$ES$497,$ES117)+1</f>
        <v>64</v>
      </c>
      <c r="IB117" s="74">
        <f>COUNTIFS($GD$9:$GD$497,"&gt;"&amp;GD117,$ES$9:$ES$497,$ES117)+1</f>
        <v>49</v>
      </c>
      <c r="IC117" s="74">
        <f>COUNTIFS($GE$9:$GE$497,"&gt;"&amp;GE117,$ES$9:$ES$497,$ES117)+1</f>
        <v>39</v>
      </c>
      <c r="ID117" s="74">
        <f>COUNTIFS($GF$9:$GF$497,"&gt;"&amp;GF117,$ES$9:$ES$497,$ES117)+1</f>
        <v>65</v>
      </c>
      <c r="IE117" s="74">
        <f>COUNTIFS($GG$9:$GG$497,"&gt;"&amp;GG117,$ES$9:$ES$497,$ES117)+1</f>
        <v>86</v>
      </c>
      <c r="IF117" s="74">
        <f>COUNTIFS($GH$9:$GH$497,"&gt;"&amp;GH117,$ES$9:$ES$497,$ES117)+1</f>
        <v>78</v>
      </c>
      <c r="IG117" s="84">
        <f>COUNTIFS($GI$9:$GI$497,"&gt;"&amp;GI117,$ES$9:$ES$497,$ES117)+1</f>
        <v>85</v>
      </c>
      <c r="IH117" s="91"/>
      <c r="II117" s="79"/>
      <c r="IJ117" s="79"/>
      <c r="IK117" s="79"/>
      <c r="IL117" s="79"/>
      <c r="IM117" s="92"/>
      <c r="IN117" s="93"/>
      <c r="IO117" s="94"/>
      <c r="IP117" s="95"/>
      <c r="IQ117" s="79"/>
      <c r="IR117" s="79"/>
      <c r="IS117" s="79"/>
      <c r="IT117" s="79"/>
      <c r="IU117" s="79"/>
      <c r="IV117" s="79"/>
      <c r="IW117" s="96"/>
      <c r="IX117" s="93"/>
      <c r="IY117" s="79"/>
      <c r="IZ117" s="79"/>
      <c r="JA117" s="79"/>
      <c r="JB117" s="79"/>
      <c r="JC117" s="79"/>
      <c r="JD117" s="79"/>
      <c r="JE117" s="97"/>
      <c r="JF117" s="95"/>
      <c r="JG117" s="79"/>
      <c r="JH117" s="79"/>
      <c r="JI117" s="79"/>
      <c r="JJ117" s="79"/>
      <c r="JK117" s="79"/>
      <c r="JL117" s="79"/>
      <c r="JM117" s="96"/>
      <c r="JN117" s="93"/>
      <c r="JO117" s="79"/>
      <c r="JP117" s="79"/>
      <c r="JQ117" s="79"/>
      <c r="JR117" s="79"/>
      <c r="JS117" s="79"/>
      <c r="JT117" s="79"/>
      <c r="JU117" s="79"/>
      <c r="JV117" s="79"/>
      <c r="JW117" s="79"/>
      <c r="JX117" s="79"/>
      <c r="JY117" s="79"/>
      <c r="JZ117" s="97"/>
      <c r="KA117" s="93"/>
      <c r="KB117" s="79"/>
      <c r="KC117" s="79"/>
      <c r="KD117" s="79"/>
      <c r="KE117" s="97"/>
      <c r="KF117" s="95"/>
      <c r="KG117" s="79"/>
      <c r="KH117" s="79"/>
      <c r="KI117" s="79"/>
      <c r="KJ117" s="79"/>
      <c r="KK117" s="98"/>
      <c r="KL117" s="79"/>
      <c r="KM117" s="79"/>
      <c r="KN117" s="79"/>
      <c r="KO117" s="79"/>
      <c r="KP117" s="79"/>
      <c r="KQ117" s="79"/>
      <c r="KR117" s="79"/>
      <c r="KS117" s="96"/>
      <c r="KT117" s="96"/>
      <c r="KU117" s="96"/>
      <c r="KV117" s="96"/>
      <c r="KW117" s="93"/>
      <c r="KX117" s="79"/>
      <c r="KY117" s="79"/>
      <c r="KZ117" s="79"/>
      <c r="LA117" s="79"/>
      <c r="LB117" s="79"/>
      <c r="LC117" s="96"/>
      <c r="LD117" s="93"/>
      <c r="LE117" s="94"/>
      <c r="LF117" s="99"/>
      <c r="LG117" s="75"/>
      <c r="LH117" s="93"/>
      <c r="LI117" s="79"/>
      <c r="LJ117" s="74"/>
      <c r="LK117" s="74"/>
      <c r="LL117" s="74"/>
      <c r="LM117" s="100"/>
      <c r="LN117" s="95"/>
      <c r="LO117" s="79"/>
      <c r="LP117" s="79"/>
      <c r="LQ117" s="79"/>
      <c r="LR117" s="96"/>
      <c r="LS117" s="93"/>
      <c r="LT117" s="79"/>
      <c r="LU117" s="79"/>
      <c r="LV117" s="79"/>
      <c r="LW117" s="79"/>
      <c r="LX117" s="79"/>
      <c r="LY117" s="79"/>
      <c r="LZ117" s="79"/>
      <c r="MA117" s="97"/>
      <c r="MB117" s="95"/>
      <c r="MC117" s="79"/>
      <c r="MD117" s="79"/>
      <c r="ME117" s="79"/>
      <c r="MF117" s="79"/>
      <c r="MG117" s="79"/>
      <c r="MH117" s="79"/>
      <c r="MI117" s="79"/>
      <c r="MJ117" s="79"/>
      <c r="MK117" s="79"/>
      <c r="ML117" s="79"/>
      <c r="MM117" s="79"/>
      <c r="MN117" s="98"/>
      <c r="MO117" s="98"/>
      <c r="MP117" s="96"/>
      <c r="MQ117" s="93"/>
      <c r="MR117" s="79"/>
      <c r="MS117" s="79"/>
      <c r="MT117" s="79"/>
      <c r="MU117" s="79"/>
      <c r="MV117" s="98"/>
      <c r="MW117" s="79"/>
      <c r="MX117" s="79"/>
      <c r="MY117" s="79"/>
      <c r="MZ117" s="79"/>
      <c r="NA117" s="79"/>
      <c r="NB117" s="79"/>
      <c r="NC117" s="79"/>
      <c r="ND117" s="96"/>
      <c r="NE117" s="96"/>
      <c r="NF117" s="96"/>
      <c r="NG117" s="96"/>
      <c r="NH117" s="93"/>
      <c r="NI117" s="79"/>
      <c r="NJ117" s="79"/>
      <c r="NK117" s="79"/>
      <c r="NL117" s="79"/>
      <c r="NM117" s="79"/>
      <c r="NN117" s="94"/>
      <c r="NO117" s="93"/>
      <c r="NP117" s="80"/>
      <c r="NQ117" s="124" t="s">
        <v>821</v>
      </c>
      <c r="NR117" s="102" t="s">
        <v>825</v>
      </c>
      <c r="NS117" s="102"/>
      <c r="NT117" s="102"/>
      <c r="NU117" s="102"/>
      <c r="NV117" s="104">
        <v>43720</v>
      </c>
      <c r="NW117" s="102" t="s">
        <v>525</v>
      </c>
      <c r="NX117" s="133" t="s">
        <v>826</v>
      </c>
      <c r="NY117" s="129" t="s">
        <v>827</v>
      </c>
      <c r="NZ117" s="133" t="s">
        <v>2069</v>
      </c>
      <c r="OA117" s="134"/>
      <c r="OB117" s="134"/>
      <c r="OC117" s="134"/>
      <c r="OD117" s="108">
        <f t="shared" si="219"/>
        <v>72</v>
      </c>
      <c r="OE117" s="109">
        <v>7</v>
      </c>
      <c r="OF117" s="110">
        <f t="shared" si="220"/>
        <v>30</v>
      </c>
      <c r="OG117" s="109">
        <v>7</v>
      </c>
      <c r="OH117" s="111">
        <f>ROUND(AVERAGEIF($ES$9:$ES$497,$ES117,EV$9:EV$497),0)</f>
        <v>67</v>
      </c>
      <c r="OI117" s="112">
        <f>ROUND(AVERAGEIF($ES$9:$ES$497,$ES117,EW$9:EW$497),0)</f>
        <v>45</v>
      </c>
      <c r="OJ117" s="112">
        <f>ROUND(AVERAGEIF($ES$9:$ES$497,$ES117,EX$9:EX$497),0)</f>
        <v>51</v>
      </c>
      <c r="OK117" s="112">
        <f>ROUND(AVERAGEIF($ES$9:$ES$497,$ES117,EY$9:EY$497),0)</f>
        <v>39</v>
      </c>
      <c r="OL117" s="112">
        <f>ROUND(AVERAGEIF($ES$9:$ES$497,$ES117,EZ$9:EZ$497),0)</f>
        <v>21</v>
      </c>
      <c r="OM117" s="112">
        <f>ROUND(AVERAGEIF($ES$9:$ES$497,$ES117,FA$9:FA$497),0)</f>
        <v>21</v>
      </c>
      <c r="ON117" s="112">
        <f>ROUND(AVERAGEIF($ES$9:$ES$497,$ES117,FB$9:FB$497),0)</f>
        <v>68</v>
      </c>
      <c r="OO117" s="112">
        <f>ROUND(AVERAGEIF($ES$9:$ES$497,$ES117,FC$9:FC$497),0)</f>
        <v>64</v>
      </c>
      <c r="OP117" s="112">
        <f>ROUND(AVERAGEIF($ES$9:$ES$497,$ES117,FD$9:FD$497),0)</f>
        <v>72</v>
      </c>
      <c r="OQ117" s="113">
        <f>ROUND(AVERAGEIF($ES$9:$ES$497,$ES117,FE$9:FE$497),0)</f>
        <v>115</v>
      </c>
      <c r="OR117" s="114">
        <f>ROUND(EV117/MAX(EV$9:EV$497)*100,0)</f>
        <v>30</v>
      </c>
      <c r="OS117" s="115">
        <f>ROUND(EW117/MAX(EW$9:EW$497)*100,0)</f>
        <v>30</v>
      </c>
      <c r="OT117" s="115">
        <f>ROUND(EX117/MAX(EX$9:EX$497)*100,0)</f>
        <v>26</v>
      </c>
      <c r="OU117" s="115">
        <f>ROUND(EY117/MAX(EY$9:EY$497)*100,0)</f>
        <v>20</v>
      </c>
      <c r="OV117" s="115">
        <f>ROUND(EZ117/MAX(EZ$9:EZ$497)*100,0)</f>
        <v>14</v>
      </c>
      <c r="OW117" s="115">
        <f>ROUND(FA117/MAX(FA$9:FA$497)*100,0)</f>
        <v>18</v>
      </c>
      <c r="OX117" s="115">
        <f>ROUND(FB117/MAX(FB$9:FB$497)*100,0)</f>
        <v>40</v>
      </c>
      <c r="OY117" s="116">
        <f>ROUND(FC117/MAX(FC$9:FC$497)*100,0)</f>
        <v>28</v>
      </c>
      <c r="OZ117" s="115">
        <f>ROUND(FD117/MAX(FD$9:FD$497)*100,0)</f>
        <v>33</v>
      </c>
      <c r="PA117" s="117">
        <f>ROUND(FE117/MAX(FE$9:FE$497)*100,0)</f>
        <v>29</v>
      </c>
      <c r="PB117" s="118">
        <f t="shared" si="221"/>
        <v>326</v>
      </c>
      <c r="PC117" s="115">
        <f t="shared" si="222"/>
        <v>290</v>
      </c>
      <c r="PD117" s="115">
        <f t="shared" si="223"/>
        <v>368</v>
      </c>
      <c r="PE117" s="115">
        <f t="shared" si="224"/>
        <v>382</v>
      </c>
      <c r="PF117" s="115">
        <f t="shared" si="225"/>
        <v>286</v>
      </c>
      <c r="PG117" s="119">
        <f t="shared" si="226"/>
        <v>254</v>
      </c>
      <c r="PH117" s="118">
        <f>ROUND(PB117/MAX(PB$9:PB$497)*100,0)</f>
        <v>39</v>
      </c>
      <c r="PI117" s="115">
        <f>ROUND(PC117/MAX(PC$9:PC$497)*100,0)</f>
        <v>35</v>
      </c>
      <c r="PJ117" s="115">
        <f>ROUND(PD117/MAX(PD$9:PD$497)*100,0)</f>
        <v>39</v>
      </c>
      <c r="PK117" s="115">
        <f>ROUND(PE117/MAX(PE$9:PE$497)*100,0)</f>
        <v>38</v>
      </c>
      <c r="PL117" s="115">
        <f>ROUND(PF117/MAX(PF$9:PF$497)*100,0)</f>
        <v>40</v>
      </c>
      <c r="PM117" s="119">
        <f>ROUND(PG117/MAX(PG$9:PG$497)*100,0)</f>
        <v>37</v>
      </c>
      <c r="PN117" s="118">
        <f>RANK(PH117,PH$9:PH$497,0)</f>
        <v>262</v>
      </c>
      <c r="PO117" s="115">
        <f>RANK(PI117,PI$9:PI$497,0)</f>
        <v>257</v>
      </c>
      <c r="PP117" s="115">
        <f>RANK(PJ117,PJ$9:PJ$497,0)</f>
        <v>270</v>
      </c>
      <c r="PQ117" s="115">
        <f>RANK(PK117,PK$9:PK$497,0)</f>
        <v>258</v>
      </c>
      <c r="PR117" s="115">
        <f>RANK(PL117,PL$9:PL$497,0)</f>
        <v>261</v>
      </c>
      <c r="PS117" s="119">
        <f>RANK(PM117,PM$9:PM$497,0)</f>
        <v>251</v>
      </c>
      <c r="PT117" s="120">
        <f>ROUND(FZ117/MAX(FZ$9:FZ$497)*100,0)</f>
        <v>46</v>
      </c>
      <c r="PU117" s="115">
        <f>ROUND(GA117/MAX(GA$9:GA$497)*100,0)</f>
        <v>34</v>
      </c>
      <c r="PV117" s="115">
        <f>ROUND(GB117/MAX(GB$9:GB$497)*100,0)</f>
        <v>36</v>
      </c>
      <c r="PW117" s="115">
        <f>ROUND(GC117/MAX(GC$9:GC$497)*100,0)</f>
        <v>38</v>
      </c>
      <c r="PX117" s="115">
        <f>ROUND(GD117/MAX(GD$9:GD$497)*100,0)</f>
        <v>16</v>
      </c>
      <c r="PY117" s="115">
        <f>ROUND(GE117/MAX(GE$9:GE$497)*100,0)</f>
        <v>19</v>
      </c>
      <c r="PZ117" s="115">
        <f>ROUND(GF117/MAX(GF$9:GF$497)*100,0)</f>
        <v>41</v>
      </c>
      <c r="QA117" s="116">
        <f>ROUND(GG117/MAX(GG$9:GG$497)*100,0)</f>
        <v>36</v>
      </c>
      <c r="QB117" s="115">
        <f>ROUND(GH117/MAX(GH$9:GH$497)*100,0)</f>
        <v>35</v>
      </c>
      <c r="QC117" s="121">
        <f>ROUND(GI117/MAX(GI$9:GI$497)*100,0)</f>
        <v>37</v>
      </c>
      <c r="QD117" s="120">
        <f>ROUND(AVERAGEIF($ES$9:$ES$497,$ES117,PT$9:PT$497),0)</f>
        <v>50</v>
      </c>
      <c r="QE117" s="120">
        <f>ROUND(AVERAGEIF($ES$9:$ES$497,$ES117,PU$9:PU$497),0)</f>
        <v>37</v>
      </c>
      <c r="QF117" s="120">
        <f>ROUND(AVERAGEIF($ES$9:$ES$497,$ES117,PV$9:PV$497),0)</f>
        <v>50</v>
      </c>
      <c r="QG117" s="120">
        <f>ROUND(AVERAGEIF($ES$9:$ES$497,$ES117,PW$9:PW$497),0)</f>
        <v>43</v>
      </c>
      <c r="QH117" s="120">
        <f>ROUND(AVERAGEIF($ES$9:$ES$497,$ES117,PX$9:PX$497),0)</f>
        <v>18</v>
      </c>
      <c r="QI117" s="120">
        <f>ROUND(AVERAGEIF($ES$9:$ES$497,$ES117,PY$9:PY$497),0)</f>
        <v>20</v>
      </c>
      <c r="QJ117" s="120">
        <f>ROUND(AVERAGEIF($ES$9:$ES$497,$ES117,PZ$9:PZ$497),0)</f>
        <v>46</v>
      </c>
      <c r="QK117" s="120">
        <f>ROUND(AVERAGEIF($ES$9:$ES$497,$ES117,QA$9:QA$497),0)</f>
        <v>47</v>
      </c>
      <c r="QL117" s="120">
        <f>ROUND(AVERAGEIF($ES$9:$ES$497,$ES117,QB$9:QB$497),0)</f>
        <v>45</v>
      </c>
      <c r="QM117" s="120">
        <f>ROUND(AVERAGEIF($ES$9:$ES$497,$ES117,QC$9:QC$497),0)</f>
        <v>49</v>
      </c>
      <c r="QN117" s="114">
        <f t="shared" ref="QN117:QN148" si="240">PV117*4 + (PT117+PU117+PZ117)*2 + (PW117+QA117)</f>
        <v>460</v>
      </c>
      <c r="QO117" s="115">
        <f t="shared" ref="QO117:QO148" si="241">PX117*4 + (PT117+PU117+PZ117)*2 + (PW117+QA117)</f>
        <v>380</v>
      </c>
      <c r="QP117" s="115">
        <f t="shared" ref="QP117:QP148" si="242">(PV117+PX117)*4 + (PT117+PU117+PZ117)*2 + (PW117+QA117)</f>
        <v>524</v>
      </c>
      <c r="QQ117" s="115">
        <f t="shared" ref="QQ117:QQ148" si="243">(PV117+QA117)*4 + (PT117+PU117+PZ117)*2 + (PW117)</f>
        <v>568</v>
      </c>
      <c r="QR117" s="115">
        <f t="shared" ref="QR117:QR148" si="244">(PT117+PW117)*4 + (PU117+PY117)*2 + PZ117</f>
        <v>483</v>
      </c>
      <c r="QS117" s="119">
        <f t="shared" ref="QS117:QS148" si="245">PY117*4 + (PT117+PU117+PW117)*2 + PZ117</f>
        <v>353</v>
      </c>
      <c r="QT117" s="114">
        <f>ROUND((QN117-MIN(QN$9:QN$497))/(MAX(QN$9:QN$497)-MIN(QN$9:QN$497))*100,0)</f>
        <v>36</v>
      </c>
      <c r="QU117" s="115">
        <f>ROUND((QO117-MIN(QO$9:QO$497))/(MAX(QO$9:QO$497)-MIN(QO$9:QO$497))*100,0)</f>
        <v>25</v>
      </c>
      <c r="QV117" s="115">
        <f>ROUND((QP117-MIN(QP$9:QP$497))/(MAX(QP$9:QP$497)-MIN(QP$9:QP$497))*100,0)</f>
        <v>25</v>
      </c>
      <c r="QW117" s="115">
        <f>ROUND((QQ117-MIN(QQ$9:QQ$497))/(MAX(QQ$9:QQ$497)-MIN(QQ$9:QQ$497))*100,0)</f>
        <v>35</v>
      </c>
      <c r="QX117" s="115">
        <f>ROUND((QR117-MIN(QR$9:QR$497))/(MAX(QR$9:QR$497)-MIN(QR$9:QR$497))*100,0)</f>
        <v>41</v>
      </c>
      <c r="QY117" s="115">
        <f>ROUND((QS117-MIN(QS$9:QS$497))/(MAX(QS$9:QS$497)-MIN(QS$9:QS$497))*100,0)</f>
        <v>36</v>
      </c>
      <c r="QZ117" s="114">
        <f>RANK(QN117,QN$9:QN$497,0)</f>
        <v>246</v>
      </c>
      <c r="RA117" s="115">
        <f>RANK(QO117,QO$9:QO$497,0)</f>
        <v>211</v>
      </c>
      <c r="RB117" s="115">
        <f>RANK(QP117,QP$9:QP$497,0)</f>
        <v>274</v>
      </c>
      <c r="RC117" s="115">
        <f>RANK(QQ117,QQ$9:QQ$497,0)</f>
        <v>219</v>
      </c>
      <c r="RD117" s="115">
        <f>RANK(QR117,QR$9:QR$497,0)</f>
        <v>271</v>
      </c>
      <c r="RE117" s="115">
        <f>RANK(QS117,QS$9:QS$497,0)</f>
        <v>239</v>
      </c>
      <c r="RF117" s="122"/>
      <c r="RG117" s="115">
        <f>($RH$3*(IH117+IJ117)*100*100/MAX(EX$9:EX$497)*$RO$3) +($RH$3*(II117+IJ117)*100*100/MAX(EX$9:EX$497)*$RO$4) + ($RH$3*IK117*100*100/MAX(EX$9:EX$497)*0.098)</f>
        <v>0</v>
      </c>
      <c r="RH117" s="115">
        <f>($RH$4*IL117*100*100/MAX(EZ$9:EZ$497))*$RQ$3</f>
        <v>0</v>
      </c>
      <c r="RI117" s="115">
        <f>($RH$3*IM117*100*100/MAX(EY$9:EY$497))*$RQ$4</f>
        <v>0</v>
      </c>
      <c r="RJ117" s="115">
        <f>($RH$3*IN117*100*100/MAX(EX$9:EX$497))</f>
        <v>0</v>
      </c>
      <c r="RK117" s="115">
        <f>($RH$4*IO117*100*100/MAX(EZ$9:EZ$497))*$RQ$3</f>
        <v>0</v>
      </c>
      <c r="RL117" s="115">
        <f>(($RL$4*IP117*100*((100/MAX(EX$9:EX$497)+100/MAX(EZ$9:EZ$497))/2))+($RL$4*IQ117*100*((100/MAX(EX$9:EX$497)+100/MAX(EZ$9:EZ$497))/2))+($RL$4*IR117*100*((100/MAX(EX$9:EX$497)+100/MAX(EZ$9:EZ$497))/2))+($RL$4*IS117*100*((100/MAX(EX$9:EX$497)+100/MAX(EZ$9:EZ$497))/2))+($RL$4*IT117*100*((100/MAX(EX$9:EX$497)+100/MAX(EZ$9:EZ$497))/2))+($RL$4*IU117*100*((100/MAX(EX$9:EX$497)+100/MAX(EZ$9:EZ$497))/2))+($RL$4*IV117*100*((100/MAX(EX$9:EX$497)+100/MAX(EZ$9:EZ$497))/2))+($RL$4*IW117*100*((100/MAX(EX$9:EX$497)+100/MAX(EZ$9:EZ$497))/2)))*$RS$3</f>
        <v>0</v>
      </c>
      <c r="RM117" s="115">
        <f>(($RH$3*IX117*100*100/MAX(EX$9:EX$497))+($RH$3*IY117*100*100/MAX(EX$9:EX$497))+($RH$3*IZ117*100*100/MAX(EX$9:EX$497))+($RH$3*JA117*100*100/MAX(EX$9:EX$497))+($RH$3*JB117*100*100/MAX(EX$9:EX$497))+($RH$3*JC117*100*100/MAX(EX$9:EX$497))+($RH$3*JD117*100*100/MAX(EX$9:EX$497))+($RH$3*JE117*100*100/MAX(EX$9:EX$497)))*$RS$4</f>
        <v>0</v>
      </c>
      <c r="RN117" s="115">
        <f>(($RH$4*JF117*100*100/MAX(EZ$9:EZ$497)) + ($RH$4*JG117*100*100/MAX(EZ$9:EZ$497)) + ($RH$4*JH117*100*100/MAX(EZ$9:EZ$497)) + ($RH$4*JI117*100*100/MAX(EZ$9:EZ$497)) + ($RH$4*JJ117*100*100/MAX(EZ$9:EZ$497)) + ($RH$4*JK117*100*100/MAX(EZ$9:EZ$497)) + ($RH$4*JL117*100*100/MAX(EZ$9:EZ$497)) + ($RH$4*JM117*100*100/MAX(EZ$9:EZ$497)))*$RU$3</f>
        <v>0</v>
      </c>
      <c r="RO117" s="115">
        <f>(($RL$4*JN117*100*((100/MAX(EX$9:EX$497)+100/MAX(EZ$9:EZ$497))/2))+($RL$4*JO117*100*((100/MAX(EX$9:EX$497)+100/MAX(EZ$9:EZ$497))/2))+($RL$4*JP117*100*((100/MAX(EX$9:EX$497)+100/MAX(EZ$9:EZ$497))/2))+($RL$4*JQ117*100*((100/MAX(EX$9:EX$497)+100/MAX(EZ$9:EZ$497))/2))+($RL$4*JR117*100*((100/MAX(EX$9:EX$497)+100/MAX(EZ$9:EZ$497))/2))+($RL$4*JS117*100*((100/MAX(EX$9:EX$497)+100/MAX(EZ$9:EZ$497))/2))+($RL$4*JT117*100*((100/MAX(EX$9:EX$497)+100/MAX(EZ$9:EZ$497))/2))+($RL$4*JU117*100*((100/MAX(EX$9:EX$497)+100/MAX(EZ$9:EZ$497))/2))+($RL$4*JV117*100*((100/MAX(EX$9:EX$497)+100/MAX(EZ$9:EZ$497))/2))+($RL$4*JW117*100*((100/MAX(EX$9:EX$497)+100/MAX(EZ$9:EZ$497))/2))+($RL$4*JX117*100*((100/MAX(EX$9:EX$497)+100/MAX(EZ$9:EZ$497))/2))+($RL$4*JY117*100*((100/MAX(EX$9:EX$497)+100/MAX(EZ$9:EZ$497))/2))+($RL$4*JZ117*100*((100/MAX(EX$9:EX$497)+100/MAX(EZ$9:EZ$497))/2)))*$RW$3/2</f>
        <v>0</v>
      </c>
      <c r="RP117" s="119">
        <f>($RJ$3*KA117*100*100/MAX(FA$9:FA$497)) + ($RJ$3*KB117*100*100/MAX(FA$9:FA$497)/2) + ($RJ$3*KC117*100*100/MAX(FA$9:FA$497)/2) + ($RJ$3*KD117*100*100/MAX(FA$9:FA$497)/4) + ($RJ$3*KE117*100*100/MAX(FA$9:FA$497)/4)</f>
        <v>0</v>
      </c>
      <c r="RQ117" s="118">
        <f>($RL$4*KF117*100*((100/MAX(EX$9:EX$497)+100/MAX(EZ$9:EZ$497)))) * ($RO$3/2) + (($RL$4*KG117*100*((100/MAX(EX$9:EX$497)+100/MAX(EZ$9:EZ$497))))+($RL$4*KH117*100*((100/MAX(EX$9:EX$497)+100/MAX(EZ$9:EZ$497))))+($RL$4*KI117*100*((100/MAX(EX$9:EX$497)+100/MAX(EZ$9:EZ$497))))+($RL$4*KJ117*100*((100/MAX(EX$9:EX$497)+100/MAX(EZ$9:EZ$497))))+($RL$4*KK117*100*((100/MAX(EX$9:EX$497)+100/MAX(EZ$9:EZ$497))))+($RL$4*KL117*100*((100/MAX(EX$9:EX$497)+100/MAX(EZ$9:EZ$497))))+($RL$4*KM117*100*((100/MAX(EX$9:EX$497)+100/MAX(EZ$9:EZ$497))))+($RL$4*KN117*100*((100/MAX(EX$9:EX$497)+100/MAX(EZ$9:EZ$497))))+($RL$4*KO117*100*((100/MAX(EX$9:EX$497)+100/MAX(EZ$9:EZ$497))))+($RL$4*KP117*100*((100/MAX(EX$9:EX$497)+100/MAX(EZ$9:EZ$497))))+($RL$4*KQ117*100*((100/MAX(EX$9:EX$497)+100/MAX(EZ$9:EZ$497))))+($RL$4*KR117*100*((100/MAX(EX$9:EX$497)+100/MAX(EZ$9:EZ$497))))+($RL$4*KS117*100*((100/MAX(EX$9:EX$497)+100/MAX(EZ$9:EZ$497))))+($RL$4*KV117*100*((100/MAX(EX$9:EX$497)+100/MAX(EZ$9:EZ$497))))) * (($RO$3+$RO$4)/6)</f>
        <v>0</v>
      </c>
      <c r="RR117" s="115">
        <f>(($RL$4*KW117*100*((100/MAX(EX$9:EX$497)+100/MAX(EZ$9:EZ$497))))) * ($RO$3/2) + (($RL$4*KX117*100*((100/MAX(EX$9:EX$497)+100/MAX(EZ$9:EZ$497))))+($RL$4*KY117*100*((100/MAX(EX$9:EX$497)+100/MAX(EZ$9:EZ$497))))+($RL$4*KZ117*100*((100/MAX(EX$9:EX$497)+100/MAX(EZ$9:EZ$497))))+($RL$4*LA117*100*((100/MAX(EX$9:EX$497)+100/MAX(EZ$9:EZ$497))))+($RL$4*LB117*100*((100/MAX(EX$9:EX$497)+100/MAX(EZ$9:EZ$497))))+($RL$4*LC117*100*((100/MAX(EX$9:EX$497)+100/MAX(EZ$9:EZ$497))))) * (($RO$3+$RO$4)/6)</f>
        <v>0</v>
      </c>
      <c r="RS117" s="119">
        <f>(($RL$4*LD117*100*((100/MAX(EX$9:EX$497)+100/MAX(EZ$9:EZ$497))))+($RL$4*LE117*100*((100/MAX(EX$9:EX$497)+100/MAX(EZ$9:EZ$497))))) * (($RO$3+$RO$4)/6)</f>
        <v>0</v>
      </c>
      <c r="RT117" s="118">
        <f>($RJ$4*LH117*100*(100/MAX(EV$9:EV$497)))+($RJ$4*LI117*100*(100/MAX(EV$9:EV$497)))</f>
        <v>0</v>
      </c>
      <c r="RU117" s="119">
        <f>($RJ$4*LJ117*(100/MAX(EV$9:EV$497)))/2 + ($RL$3*LK117*(100/MAX(EW$9:EW$497))) + ($RJ$4*LL117*(100/MAX(EV$9:EV$497)))/4 + ($RL$3*LM117*(100/MAX(EW$9:EW$497)))</f>
        <v>0</v>
      </c>
      <c r="RV117" s="118">
        <f>($RJ$4*LN117*100*100/MAX(EV$9:EV$497)/2)+($RJ$4*LO117*100*100/MAX(EV$9:EV$497)/2)+($RJ$4*LP117*100*100/MAX(EV$9:EV$497))+($RJ$4*LQ117*100*100/MAX(EV$9:EV$497))+($RJ$4*LR117*100*100/MAX(EV$9:EV$497))</f>
        <v>0</v>
      </c>
      <c r="RW117" s="115">
        <f>($RJ$4*LS117*100*100/MAX(EV$9:EV$497)) + (($RJ$4*LT117*100*100/MAX(EV$9:EV$497))+($RJ$4*LU117*100*100/MAX(EV$9:EV$497))+($RJ$4*LV117*100*100/MAX(EV$9:EV$497))+($RJ$4*LW117*100*100/MAX(EV$9:EV$497))+($RJ$4*LX117*100*100/MAX(EV$9:EV$497))+($RJ$4*LY117*100*100/MAX(EV$9:EV$497))+($RJ$4*LZ117*100*100/MAX(EV$9:EV$497))+($RJ$4*MA117*100*100/MAX(EV$9:EV$497)))/2</f>
        <v>0</v>
      </c>
      <c r="RX117" s="119">
        <f>($RJ$4*MB117*100*100/MAX(EV$9:EV$497))+($RJ$4*MC117*100*100/MAX(EV$9:EV$497))+($RJ$4*MD117*100*100/MAX(EV$9:EV$497))+($RJ$4*ME117*100*100/MAX(EV$9:EV$497))+($RJ$4*MF117*100*100/MAX(EV$9:EV$497))+($RJ$4*MG117*100*100/MAX(EV$9:EV$497))+($RJ$4*MH117*100*100/MAX(EV$9:EV$497))+($RJ$4*MI117*100*100/MAX(EV$9:EV$497))+($RJ$4*MJ117*100*100/MAX(EV$9:EV$497))+($RJ$4*MK117*100*100/MAX(EV$9:EV$497))+($RJ$4*ML117*100*100/MAX(EV$9:EV$497))+($RJ$4*MM117*100*100/MAX(EV$9:EV$497))+($RJ$4*MN117*100*100/MAX(EV$9:EV$497))</f>
        <v>0</v>
      </c>
      <c r="RY117" s="118">
        <f>($RJ$4*MQ117*100*100/MAX(EV$9:EV$497))/2 + (($RJ$4*MR117*100*100/MAX(EV$9:EV$497))+($RJ$4*MS117*100*100/MAX(EV$9:EV$497))+($RJ$4*MT117*100*100/MAX(EV$9:EV$497))+($RJ$4*MU117*100*100/MAX(EV$9:EV$497))+($RJ$4*MV117*100*100/MAX(EV$9:EV$497))+($RJ$4*MW117*100*100/MAX(EV$9:EV$497))+($RJ$4*MX117*100*100/MAX(EV$9:EV$497))+($RJ$4*MY117*100*100/MAX(EV$9:EV$497))+($RJ$4*MZ117*100*100/MAX(EV$9:EV$497))+($RJ$4*NA117*100*100/MAX(EV$9:EV$497))+($RJ$4*NB117*100*100/MAX(EV$9:EV$497))+($RJ$4*NC117*100*100/MAX(EV$9:EV$497))+($RJ$4*ND117*100*100/MAX(EV$9:EV$497))+($RJ$4*NG117*100*100/MAX(EV$9:EV$497)))/4</f>
        <v>0</v>
      </c>
      <c r="RZ117" s="115">
        <f>($RJ$4*NH117*100*100/MAX(EV$9:EV$497))/2 + (($RJ$4*NI117*100*100/MAX(EV$9:EV$497))+($RJ$4*NJ117*100*100/MAX(EV$9:EV$497))+($RJ$4*NK117*100*100/MAX(EV$9:EV$497))+($RJ$4*NL117*100*100/MAX(EV$9:EV$497))+($RJ$4*NM117*100*100/MAX(EV$9:EV$497))+($RJ$4*NN117*100*100/MAX(EV$9:EV$497)))/4</f>
        <v>0</v>
      </c>
      <c r="SA117" s="117">
        <f>(($RJ$4*NO117*100*100/MAX(EV$9:EV$497))+($RJ$4*NP117*100*100/MAX(EV$9:EV$497)))/4</f>
        <v>0</v>
      </c>
      <c r="SB117" s="118">
        <f t="shared" si="227"/>
        <v>0</v>
      </c>
      <c r="SC117" s="115">
        <f t="shared" si="228"/>
        <v>0</v>
      </c>
      <c r="SD117" s="115">
        <f t="shared" si="229"/>
        <v>0</v>
      </c>
      <c r="SE117" s="115">
        <f t="shared" si="230"/>
        <v>0</v>
      </c>
      <c r="SF117" s="115">
        <f t="shared" si="231"/>
        <v>0</v>
      </c>
      <c r="SG117" s="115">
        <f t="shared" si="232"/>
        <v>0</v>
      </c>
      <c r="SH117" s="115">
        <f>ROUND(SB117/MAX(SB$9:SB$497)*100,0)</f>
        <v>0</v>
      </c>
      <c r="SI117" s="115">
        <f>ROUND(SC117/MAX(SC$9:SC$497)*100,0)</f>
        <v>0</v>
      </c>
      <c r="SJ117" s="115">
        <f>ROUND(SD117/MAX(SD$9:SD$497)*100,0)</f>
        <v>0</v>
      </c>
      <c r="SK117" s="115">
        <f>ROUND(SE117/MAX(SE$9:SE$497)*100,0)</f>
        <v>0</v>
      </c>
      <c r="SL117" s="115">
        <f>ROUND(SF117/MAX(SF$9:SF$497)*100,0)</f>
        <v>0</v>
      </c>
      <c r="SM117" s="121">
        <f>ROUND(SG117/MAX(SG$9:SG$497)*100,0)</f>
        <v>0</v>
      </c>
      <c r="SN117" s="115">
        <f>ROUND(AVERAGEIF($ES$9:$ES$497,$ES117,SH$9:SH$497),0)</f>
        <v>24</v>
      </c>
      <c r="SO117" s="115">
        <f>ROUND(AVERAGEIF($ES$9:$ES$497,$ES117,SI$9:SI$497),0)</f>
        <v>22</v>
      </c>
      <c r="SP117" s="115">
        <f>ROUND(AVERAGEIF($ES$9:$ES$497,$ES117,SJ$9:SJ$497),0)</f>
        <v>5</v>
      </c>
      <c r="SQ117" s="115">
        <f>ROUND(AVERAGEIF($ES$9:$ES$497,$ES117,SK$9:SK$497),0)</f>
        <v>19</v>
      </c>
      <c r="SR117" s="115">
        <f>ROUND(AVERAGEIF($ES$9:$ES$497,$ES117,SL$9:SL$497),0)</f>
        <v>8</v>
      </c>
      <c r="SS117" s="121">
        <f>ROUND(AVERAGEIF($ES$9:$ES$497,$ES117,SM$9:SM$497),0)</f>
        <v>6</v>
      </c>
      <c r="ST117" s="114">
        <f>RANK(SB117,SB$9:SB$497,0)</f>
        <v>323</v>
      </c>
      <c r="SU117" s="115">
        <f>RANK(SC117,SC$9:SC$497,0)</f>
        <v>320</v>
      </c>
      <c r="SV117" s="115">
        <f>RANK(SD117,SD$9:SD$497,0)</f>
        <v>320</v>
      </c>
      <c r="SW117" s="115">
        <f>RANK(SE117,SE$9:SE$497,0)</f>
        <v>320</v>
      </c>
      <c r="SX117" s="115">
        <f>RANK(SF117,SF$9:SF$497,0)</f>
        <v>317</v>
      </c>
      <c r="SY117" s="115">
        <f>RANK(SG117,SG$9:SG$497,0)</f>
        <v>308</v>
      </c>
      <c r="SZ117" s="115">
        <f>COUNTIFS(SB$9:SB$497,"&gt;"&amp;SB117,$ES$9:$ES$497,$ES117)+1</f>
        <v>72</v>
      </c>
      <c r="TA117" s="115">
        <f>COUNTIFS(SC$9:SC$497,"&gt;"&amp;SC117,$ES$9:$ES$497,$ES117)+1</f>
        <v>72</v>
      </c>
      <c r="TB117" s="115">
        <f>COUNTIFS(SD$9:SD$497,"&gt;"&amp;SD117,$ES$9:$ES$497,$ES117)+1</f>
        <v>72</v>
      </c>
      <c r="TC117" s="115">
        <f>COUNTIFS(SE$9:SE$497,"&gt;"&amp;SE117,$ES$9:$ES$497,$ES117)+1</f>
        <v>72</v>
      </c>
      <c r="TD117" s="115">
        <f>COUNTIFS(SF$9:SF$497,"&gt;"&amp;SF117,$ES$9:$ES$497,$ES117)+1</f>
        <v>72</v>
      </c>
      <c r="TE117" s="117">
        <f>COUNTIFS(SG$9:SG$497,"&gt;"&amp;SG117,$ES$9:$ES$497,$ES117)+1</f>
        <v>70</v>
      </c>
      <c r="TF117" s="118">
        <f t="shared" si="233"/>
        <v>40</v>
      </c>
      <c r="TG117" s="115">
        <f t="shared" si="234"/>
        <v>39</v>
      </c>
      <c r="TH117" s="115">
        <f t="shared" si="235"/>
        <v>35</v>
      </c>
      <c r="TI117" s="115">
        <f t="shared" si="236"/>
        <v>39</v>
      </c>
      <c r="TJ117" s="115">
        <f t="shared" si="237"/>
        <v>38</v>
      </c>
      <c r="TK117" s="115">
        <f t="shared" si="238"/>
        <v>40</v>
      </c>
      <c r="TL117" s="117">
        <f t="shared" si="239"/>
        <v>37</v>
      </c>
      <c r="TM117" s="118">
        <f>ROUND(TF117/MAX(TF$9:TF$497)*100,0)</f>
        <v>22</v>
      </c>
      <c r="TN117" s="115">
        <f>ROUND(TG117/MAX(TG$9:TG$497)*100,0)</f>
        <v>21</v>
      </c>
      <c r="TO117" s="115">
        <f>ROUND(TH117/MAX(TH$9:TH$497)*100,0)</f>
        <v>19</v>
      </c>
      <c r="TP117" s="115">
        <f>ROUND(TI117/MAX(TI$9:TI$497)*100,0)</f>
        <v>22</v>
      </c>
      <c r="TQ117" s="115">
        <f>ROUND(TJ117/MAX(TJ$9:TJ$497)*100,0)</f>
        <v>19</v>
      </c>
      <c r="TR117" s="115">
        <f>ROUND(TK117/MAX(TK$9:TK$497)*100,0)</f>
        <v>20</v>
      </c>
      <c r="TS117" s="119">
        <f>ROUND(TL117/MAX(TL$9:TL$497)*100,0)</f>
        <v>19</v>
      </c>
      <c r="TT117" s="120">
        <f>RANK(TM117,TM$9:TM$497,0)</f>
        <v>329</v>
      </c>
      <c r="TU117" s="115">
        <f>RANK(TN117,TN$9:TN$497,0)</f>
        <v>289</v>
      </c>
      <c r="TV117" s="115">
        <f>RANK(TO117,TO$9:TO$497,0)</f>
        <v>273</v>
      </c>
      <c r="TW117" s="115">
        <f>RANK(TP117,TP$9:TP$497,0)</f>
        <v>289</v>
      </c>
      <c r="TX117" s="115">
        <f>RANK(TQ117,TQ$9:TQ$497,0)</f>
        <v>274</v>
      </c>
      <c r="TY117" s="115">
        <f>RANK(TR117,TR$9:TR$497,0)</f>
        <v>290</v>
      </c>
      <c r="TZ117" s="121">
        <f>RANK(TS117,TS$9:TS$497,0)</f>
        <v>278</v>
      </c>
      <c r="UA117" s="132"/>
      <c r="UB117" s="7" t="s">
        <v>1</v>
      </c>
    </row>
    <row r="118" spans="1:548" x14ac:dyDescent="0.15">
      <c r="A118" s="183">
        <v>110</v>
      </c>
      <c r="B118" s="203" t="s">
        <v>825</v>
      </c>
      <c r="C118" s="63"/>
      <c r="D118" s="63"/>
      <c r="E118" s="64" t="s">
        <v>518</v>
      </c>
      <c r="F118" s="65">
        <v>63</v>
      </c>
      <c r="G118" s="65" t="s">
        <v>547</v>
      </c>
      <c r="H118" s="65"/>
      <c r="I118" s="66" t="s">
        <v>521</v>
      </c>
      <c r="J118" s="67" t="s">
        <v>521</v>
      </c>
      <c r="K118" s="67" t="s">
        <v>521</v>
      </c>
      <c r="L118" s="67" t="s">
        <v>521</v>
      </c>
      <c r="M118" s="67" t="s">
        <v>521</v>
      </c>
      <c r="N118" s="67" t="s">
        <v>521</v>
      </c>
      <c r="O118" s="67" t="s">
        <v>521</v>
      </c>
      <c r="P118" s="67" t="s">
        <v>521</v>
      </c>
      <c r="Q118" s="67" t="s">
        <v>521</v>
      </c>
      <c r="R118" s="68" t="s">
        <v>521</v>
      </c>
      <c r="S118" s="69" t="s">
        <v>521</v>
      </c>
      <c r="T118" s="67" t="s">
        <v>521</v>
      </c>
      <c r="U118" s="67" t="s">
        <v>521</v>
      </c>
      <c r="V118" s="67" t="s">
        <v>521</v>
      </c>
      <c r="W118" s="67" t="s">
        <v>521</v>
      </c>
      <c r="X118" s="67" t="s">
        <v>521</v>
      </c>
      <c r="Y118" s="67" t="s">
        <v>521</v>
      </c>
      <c r="Z118" s="67" t="s">
        <v>521</v>
      </c>
      <c r="AA118" s="67" t="s">
        <v>521</v>
      </c>
      <c r="AB118" s="68" t="s">
        <v>521</v>
      </c>
      <c r="AC118" s="69" t="s">
        <v>521</v>
      </c>
      <c r="AD118" s="67" t="s">
        <v>521</v>
      </c>
      <c r="AE118" s="67" t="s">
        <v>521</v>
      </c>
      <c r="AF118" s="67" t="s">
        <v>521</v>
      </c>
      <c r="AG118" s="67" t="s">
        <v>521</v>
      </c>
      <c r="AH118" s="67" t="s">
        <v>521</v>
      </c>
      <c r="AI118" s="67" t="s">
        <v>521</v>
      </c>
      <c r="AJ118" s="67" t="s">
        <v>521</v>
      </c>
      <c r="AK118" s="67" t="s">
        <v>521</v>
      </c>
      <c r="AL118" s="68" t="s">
        <v>521</v>
      </c>
      <c r="AM118" s="69" t="s">
        <v>521</v>
      </c>
      <c r="AN118" s="67" t="s">
        <v>521</v>
      </c>
      <c r="AO118" s="67" t="s">
        <v>521</v>
      </c>
      <c r="AP118" s="67" t="s">
        <v>521</v>
      </c>
      <c r="AQ118" s="67" t="s">
        <v>521</v>
      </c>
      <c r="AR118" s="67" t="s">
        <v>521</v>
      </c>
      <c r="AS118" s="67" t="s">
        <v>521</v>
      </c>
      <c r="AT118" s="67" t="s">
        <v>521</v>
      </c>
      <c r="AU118" s="67" t="s">
        <v>521</v>
      </c>
      <c r="AV118" s="68" t="s">
        <v>520</v>
      </c>
      <c r="AW118" s="69" t="s">
        <v>520</v>
      </c>
      <c r="AX118" s="67" t="s">
        <v>520</v>
      </c>
      <c r="AY118" s="67" t="s">
        <v>520</v>
      </c>
      <c r="AZ118" s="67" t="s">
        <v>520</v>
      </c>
      <c r="BA118" s="67" t="s">
        <v>520</v>
      </c>
      <c r="BB118" s="67" t="s">
        <v>521</v>
      </c>
      <c r="BC118" s="67" t="s">
        <v>521</v>
      </c>
      <c r="BD118" s="67" t="s">
        <v>521</v>
      </c>
      <c r="BE118" s="67" t="s">
        <v>521</v>
      </c>
      <c r="BF118" s="68" t="s">
        <v>521</v>
      </c>
      <c r="BG118" s="69" t="s">
        <v>521</v>
      </c>
      <c r="BH118" s="67" t="s">
        <v>521</v>
      </c>
      <c r="BI118" s="67" t="s">
        <v>521</v>
      </c>
      <c r="BJ118" s="67" t="s">
        <v>521</v>
      </c>
      <c r="BK118" s="67" t="s">
        <v>521</v>
      </c>
      <c r="BL118" s="67" t="s">
        <v>521</v>
      </c>
      <c r="BM118" s="67" t="s">
        <v>521</v>
      </c>
      <c r="BN118" s="67" t="s">
        <v>521</v>
      </c>
      <c r="BO118" s="67" t="s">
        <v>521</v>
      </c>
      <c r="BP118" s="68" t="s">
        <v>521</v>
      </c>
      <c r="BQ118" s="70" t="s">
        <v>521</v>
      </c>
      <c r="BR118" s="67" t="s">
        <v>521</v>
      </c>
      <c r="BS118" s="67" t="s">
        <v>521</v>
      </c>
      <c r="BT118" s="67" t="s">
        <v>521</v>
      </c>
      <c r="BU118" s="67" t="s">
        <v>521</v>
      </c>
      <c r="BV118" s="67" t="s">
        <v>521</v>
      </c>
      <c r="BW118" s="67" t="s">
        <v>521</v>
      </c>
      <c r="BX118" s="67" t="s">
        <v>521</v>
      </c>
      <c r="BY118" s="67" t="s">
        <v>521</v>
      </c>
      <c r="BZ118" s="68" t="s">
        <v>521</v>
      </c>
      <c r="CA118" s="69" t="s">
        <v>521</v>
      </c>
      <c r="CB118" s="67" t="s">
        <v>521</v>
      </c>
      <c r="CC118" s="67" t="s">
        <v>521</v>
      </c>
      <c r="CD118" s="67" t="s">
        <v>521</v>
      </c>
      <c r="CE118" s="67" t="s">
        <v>521</v>
      </c>
      <c r="CF118" s="67" t="s">
        <v>521</v>
      </c>
      <c r="CG118" s="67" t="s">
        <v>521</v>
      </c>
      <c r="CH118" s="67" t="s">
        <v>521</v>
      </c>
      <c r="CI118" s="67" t="s">
        <v>521</v>
      </c>
      <c r="CJ118" s="68" t="s">
        <v>521</v>
      </c>
      <c r="CK118" s="69" t="s">
        <v>521</v>
      </c>
      <c r="CL118" s="67" t="s">
        <v>521</v>
      </c>
      <c r="CM118" s="67" t="s">
        <v>521</v>
      </c>
      <c r="CN118" s="67" t="s">
        <v>521</v>
      </c>
      <c r="CO118" s="67" t="s">
        <v>521</v>
      </c>
      <c r="CP118" s="67" t="s">
        <v>521</v>
      </c>
      <c r="CQ118" s="67" t="s">
        <v>521</v>
      </c>
      <c r="CR118" s="67" t="s">
        <v>521</v>
      </c>
      <c r="CS118" s="67" t="s">
        <v>521</v>
      </c>
      <c r="CT118" s="68" t="s">
        <v>521</v>
      </c>
      <c r="CU118" s="69" t="s">
        <v>521</v>
      </c>
      <c r="CV118" s="67" t="s">
        <v>521</v>
      </c>
      <c r="CW118" s="67" t="s">
        <v>521</v>
      </c>
      <c r="CX118" s="67" t="s">
        <v>521</v>
      </c>
      <c r="CY118" s="67" t="s">
        <v>521</v>
      </c>
      <c r="CZ118" s="67" t="s">
        <v>521</v>
      </c>
      <c r="DA118" s="67" t="s">
        <v>521</v>
      </c>
      <c r="DB118" s="67" t="s">
        <v>521</v>
      </c>
      <c r="DC118" s="67" t="s">
        <v>521</v>
      </c>
      <c r="DD118" s="68" t="s">
        <v>521</v>
      </c>
      <c r="DE118" s="69" t="s">
        <v>521</v>
      </c>
      <c r="DF118" s="71" t="s">
        <v>521</v>
      </c>
      <c r="DG118" s="67" t="s">
        <v>521</v>
      </c>
      <c r="DH118" s="67" t="s">
        <v>521</v>
      </c>
      <c r="DI118" s="67" t="s">
        <v>521</v>
      </c>
      <c r="DJ118" s="67" t="s">
        <v>521</v>
      </c>
      <c r="DK118" s="67" t="s">
        <v>521</v>
      </c>
      <c r="DL118" s="67" t="s">
        <v>521</v>
      </c>
      <c r="DM118" s="67" t="s">
        <v>521</v>
      </c>
      <c r="DN118" s="68" t="s">
        <v>521</v>
      </c>
      <c r="DO118" s="70" t="s">
        <v>521</v>
      </c>
      <c r="DP118" s="71" t="s">
        <v>521</v>
      </c>
      <c r="DQ118" s="67" t="s">
        <v>521</v>
      </c>
      <c r="DR118" s="67" t="s">
        <v>521</v>
      </c>
      <c r="DS118" s="67" t="s">
        <v>521</v>
      </c>
      <c r="DT118" s="67" t="s">
        <v>521</v>
      </c>
      <c r="DU118" s="67" t="s">
        <v>521</v>
      </c>
      <c r="DV118" s="67" t="s">
        <v>521</v>
      </c>
      <c r="DW118" s="67" t="s">
        <v>521</v>
      </c>
      <c r="DX118" s="72" t="s">
        <v>521</v>
      </c>
      <c r="DY118" s="73" t="s">
        <v>522</v>
      </c>
      <c r="DZ118" s="74">
        <v>2</v>
      </c>
      <c r="EA118" s="74">
        <v>3</v>
      </c>
      <c r="EB118" s="74">
        <v>3</v>
      </c>
      <c r="EC118" s="75">
        <v>4</v>
      </c>
      <c r="ED118" s="76" t="s">
        <v>522</v>
      </c>
      <c r="EE118" s="74">
        <f t="shared" si="189"/>
        <v>2</v>
      </c>
      <c r="EF118" s="74">
        <f t="shared" si="190"/>
        <v>6</v>
      </c>
      <c r="EG118" s="74">
        <f t="shared" si="191"/>
        <v>18</v>
      </c>
      <c r="EH118" s="77">
        <f t="shared" si="192"/>
        <v>72</v>
      </c>
      <c r="EI118" s="73">
        <v>100</v>
      </c>
      <c r="EJ118" s="74">
        <v>150</v>
      </c>
      <c r="EK118" s="74">
        <v>300</v>
      </c>
      <c r="EL118" s="74">
        <v>500</v>
      </c>
      <c r="EM118" s="75">
        <v>1500</v>
      </c>
      <c r="EN118" s="78">
        <v>1</v>
      </c>
      <c r="EO118" s="79">
        <f t="shared" si="193"/>
        <v>0.75</v>
      </c>
      <c r="EP118" s="79">
        <f t="shared" si="194"/>
        <v>0.5</v>
      </c>
      <c r="EQ118" s="79">
        <f t="shared" si="195"/>
        <v>0.27777777777777779</v>
      </c>
      <c r="ER118" s="80">
        <f t="shared" si="196"/>
        <v>0.20833333333333331</v>
      </c>
      <c r="ES118" s="128" t="s">
        <v>523</v>
      </c>
      <c r="ET118" s="82"/>
      <c r="EU118" s="83">
        <v>4</v>
      </c>
      <c r="EV118" s="73">
        <v>75</v>
      </c>
      <c r="EW118" s="74">
        <v>24</v>
      </c>
      <c r="EX118" s="74">
        <v>28</v>
      </c>
      <c r="EY118" s="74">
        <v>66</v>
      </c>
      <c r="EZ118" s="74">
        <v>15</v>
      </c>
      <c r="FA118" s="74">
        <v>11</v>
      </c>
      <c r="FB118" s="74">
        <v>8</v>
      </c>
      <c r="FC118" s="74">
        <v>10</v>
      </c>
      <c r="FD118" s="74">
        <f t="shared" si="197"/>
        <v>43</v>
      </c>
      <c r="FE118" s="84">
        <f t="shared" si="198"/>
        <v>38</v>
      </c>
      <c r="FF118" s="73">
        <f>RANK(EV118,$EV$9:$EV$497,0)</f>
        <v>177</v>
      </c>
      <c r="FG118" s="74">
        <f>RANK(EW118,$EW$9:$EW$497,0)</f>
        <v>323</v>
      </c>
      <c r="FH118" s="74">
        <f>RANK(EX118,$EX$9:$EX$497,0)</f>
        <v>248</v>
      </c>
      <c r="FI118" s="74">
        <f>RANK(EY118,$EY$9:$EY$497,0)</f>
        <v>54</v>
      </c>
      <c r="FJ118" s="74">
        <f>RANK(EZ118,$EZ$9:$EZ$497,0)</f>
        <v>260</v>
      </c>
      <c r="FK118" s="74">
        <f>RANK(FA118,$FA$9:$FA$497,0)</f>
        <v>295</v>
      </c>
      <c r="FL118" s="74">
        <f>RANK(FB118,$FB$9:$FB$497,0)</f>
        <v>403</v>
      </c>
      <c r="FM118" s="74">
        <f>RANK(FC118,$FC$9:$FC$497,0)</f>
        <v>373</v>
      </c>
      <c r="FN118" s="74">
        <f>RANK(FD118,$FD$9:$FD$497,0)</f>
        <v>311</v>
      </c>
      <c r="FO118" s="84">
        <f>RANK(FE118,$FE$9:$FE$497,0)</f>
        <v>346</v>
      </c>
      <c r="FP118" s="73">
        <f>COUNTIFS($EV$9:$EV$497,"&gt;"&amp;EV118,$ES$9:$ES$497,ES118)+1</f>
        <v>51</v>
      </c>
      <c r="FQ118" s="74">
        <f>COUNTIFS($EW$9:$EW$497,"&gt;"&amp;EW118,$ES$9:$ES$497,ES118)+1</f>
        <v>53</v>
      </c>
      <c r="FR118" s="74">
        <f>COUNTIFS($EX$9:$EX$497,"&gt;"&amp;EX118,$ES$9:$ES$497,ES118)+1</f>
        <v>69</v>
      </c>
      <c r="FS118" s="74">
        <f>COUNTIFS($EY$9:$EY$497,"&gt;"&amp;EY118,$ES$9:$ES$497,ES118)+1</f>
        <v>33</v>
      </c>
      <c r="FT118" s="74">
        <f>COUNTIFS($EZ$9:$EZ$497,"&gt;"&amp;EZ118,$ES$9:$ES$497,ES118)+1</f>
        <v>52</v>
      </c>
      <c r="FU118" s="74">
        <f>COUNTIFS($FA$9:$FA$497,"&gt;"&amp;FA118,$ES$9:$ES$497,ES118)+1</f>
        <v>56</v>
      </c>
      <c r="FV118" s="74">
        <f>COUNTIFS($FB$9:$FB$497,"&gt;"&amp;FB118,$ES$9:$ES$497,ES118)+1</f>
        <v>74</v>
      </c>
      <c r="FW118" s="74">
        <f>COUNTIFS($FC$9:$FC$497,"&gt;"&amp;FC118,$ES$9:$ES$497,ES118)+1</f>
        <v>52</v>
      </c>
      <c r="FX118" s="74">
        <f>COUNTIFS($FD$9:$FD$497,"&gt;"&amp;FD118,$ES$9:$ES$497,ES118)+1</f>
        <v>65</v>
      </c>
      <c r="FY118" s="84">
        <f>COUNTIFS($FE$9:$FE$497,"&gt;"&amp;FE118,$ES$9:$ES$497,ES118)+1</f>
        <v>67</v>
      </c>
      <c r="FZ118" s="85">
        <f t="shared" si="199"/>
        <v>1.19</v>
      </c>
      <c r="GA118" s="86">
        <f t="shared" si="200"/>
        <v>0.38</v>
      </c>
      <c r="GB118" s="86">
        <f t="shared" si="201"/>
        <v>0.44</v>
      </c>
      <c r="GC118" s="86">
        <f t="shared" si="202"/>
        <v>1.05</v>
      </c>
      <c r="GD118" s="86">
        <f t="shared" si="203"/>
        <v>0.24</v>
      </c>
      <c r="GE118" s="86">
        <f t="shared" si="204"/>
        <v>0.17</v>
      </c>
      <c r="GF118" s="86">
        <f t="shared" si="205"/>
        <v>0.13</v>
      </c>
      <c r="GG118" s="86">
        <f t="shared" si="206"/>
        <v>0.16</v>
      </c>
      <c r="GH118" s="86">
        <f t="shared" si="207"/>
        <v>0.68</v>
      </c>
      <c r="GI118" s="87">
        <f t="shared" si="208"/>
        <v>0.6</v>
      </c>
      <c r="GJ118" s="85">
        <f>ROUND(((FZ118-AVERAGE(FZ$9:FZ$497))/STDEVP(FZ$9:FZ$497)*10+50),2)</f>
        <v>58.69</v>
      </c>
      <c r="GK118" s="86">
        <f>ROUND(((GA118-AVERAGE(GA$9:GA$497))/STDEVP(GA$9:GA$497)*10+50),2)</f>
        <v>40.72</v>
      </c>
      <c r="GL118" s="86">
        <f>ROUND(((GB118-AVERAGE(GB$9:GB$497))/STDEVP(GB$9:GB$497)*10+50),2)</f>
        <v>44.63</v>
      </c>
      <c r="GM118" s="86">
        <f>ROUND(((GC118-AVERAGE(GC$9:GC$497))/STDEVP(GC$9:GC$497)*10+50),2)</f>
        <v>76.260000000000005</v>
      </c>
      <c r="GN118" s="86">
        <f>ROUND(((GD118-AVERAGE(GD$9:GD$497))/STDEVP(GD$9:GD$497)*10+50),2)</f>
        <v>44.79</v>
      </c>
      <c r="GO118" s="86">
        <f>ROUND(((GE118-AVERAGE(GE$9:GE$497))/STDEVP(GE$9:GE$497)*10+50),2)</f>
        <v>43.52</v>
      </c>
      <c r="GP118" s="86">
        <f>ROUND(((GF118-AVERAGE(GF$9:GF$497))/STDEVP(GF$9:GF$497)*10+50),2)</f>
        <v>34.1</v>
      </c>
      <c r="GQ118" s="86">
        <f>ROUND(((GG118-AVERAGE(GG$9:GG$497))/STDEVP(GG$9:GG$497)*10+50),2)</f>
        <v>35.26</v>
      </c>
      <c r="GR118" s="86">
        <f>ROUND(((GH118-AVERAGE(GH$9:GH$497))/STDEVP(GH$9:GH$497)*10+50),2)</f>
        <v>39.25</v>
      </c>
      <c r="GS118" s="87">
        <f>ROUND(((GI118-AVERAGE(GI$9:GI$497))/STDEVP(GI$9:GI$497)*10+50),2)</f>
        <v>37.11</v>
      </c>
      <c r="GT118" s="73">
        <f>RANK(GJ118,$GJ$9:$GJ$497,0)</f>
        <v>88</v>
      </c>
      <c r="GU118" s="74">
        <f>RANK(GK118,$GK$9:$GK$497,0)</f>
        <v>354</v>
      </c>
      <c r="GV118" s="74">
        <f>RANK(GL118,$GL$9:$GL$497,0)</f>
        <v>291</v>
      </c>
      <c r="GW118" s="74">
        <f>RANK(GM118,$GM$9:$GM$497,0)</f>
        <v>14</v>
      </c>
      <c r="GX118" s="74">
        <f>RANK(GN118,$GN$9:$GN$497,0)</f>
        <v>286</v>
      </c>
      <c r="GY118" s="74">
        <f>RANK(GO118,$GO$9:$GO$497,0)</f>
        <v>308</v>
      </c>
      <c r="GZ118" s="74">
        <f>RANK(GP118,$GP$9:$GP$497,0)</f>
        <v>432</v>
      </c>
      <c r="HA118" s="74">
        <f>RANK(GQ118,$GQ$9:$GQ$497,0)</f>
        <v>407</v>
      </c>
      <c r="HB118" s="74">
        <f>RANK(GR118,$GR$9:$GR$497,0)</f>
        <v>406</v>
      </c>
      <c r="HC118" s="84">
        <f>RANK(GS118,$GS$9:$GS$497,0)</f>
        <v>418</v>
      </c>
      <c r="HD118" s="85">
        <f>ROUND(AVERAGEIF($ES$9:$ES$497,$ES118,$FZ$9:$FZ$497),2)</f>
        <v>1.1399999999999999</v>
      </c>
      <c r="HE118" s="86">
        <f>ROUND(AVERAGEIF($ES$9:$ES$497,$ES118,$GA$9:$GA$497),2)</f>
        <v>0.46</v>
      </c>
      <c r="HF118" s="86">
        <f>ROUND(AVERAGEIF($ES$9:$ES$497,$ES118,$GB$9:$GB$497),2)</f>
        <v>0.65</v>
      </c>
      <c r="HG118" s="86">
        <f>ROUND(AVERAGEIF($ES$9:$ES$497,$ES118,$GC$9:$GC$497),2)</f>
        <v>0.74</v>
      </c>
      <c r="HH118" s="86">
        <f>ROUND(AVERAGEIF($ES$9:$ES$497,$ES118,$GD$9:$GD$497),2)</f>
        <v>0.27</v>
      </c>
      <c r="HI118" s="86">
        <f>ROUND(AVERAGEIF($ES$9:$ES$497,$ES118,$GE$9:$GE$497),2)</f>
        <v>0.23</v>
      </c>
      <c r="HJ118" s="86">
        <f>ROUND(AVERAGEIF($ES$9:$ES$497,$ES118,$GF$9:$GF$497),2)</f>
        <v>0.3</v>
      </c>
      <c r="HK118" s="86">
        <f>ROUND(AVERAGEIF($ES$9:$ES$497,$ES118,$GG$9:$GG$497),2)</f>
        <v>0.28000000000000003</v>
      </c>
      <c r="HL118" s="86">
        <f>ROUND(AVERAGEIF($ES$9:$ES$497,$ES118,$GH$9:$GH$497),2)</f>
        <v>0.92</v>
      </c>
      <c r="HM118" s="87">
        <f>ROUND(AVERAGEIF($ES$9:$ES$497,$ES118,$GI$9:$GI$497),2)</f>
        <v>0.93</v>
      </c>
      <c r="HN118" s="88">
        <f t="shared" si="209"/>
        <v>5.0000000000000044E-2</v>
      </c>
      <c r="HO118" s="89">
        <f t="shared" si="210"/>
        <v>-8.0000000000000016E-2</v>
      </c>
      <c r="HP118" s="89">
        <f t="shared" si="211"/>
        <v>-0.21000000000000002</v>
      </c>
      <c r="HQ118" s="89">
        <f t="shared" si="212"/>
        <v>0.31000000000000005</v>
      </c>
      <c r="HR118" s="89">
        <f t="shared" si="213"/>
        <v>-3.0000000000000027E-2</v>
      </c>
      <c r="HS118" s="89">
        <f t="shared" si="214"/>
        <v>-0.06</v>
      </c>
      <c r="HT118" s="89">
        <f t="shared" si="215"/>
        <v>-0.16999999999999998</v>
      </c>
      <c r="HU118" s="89">
        <f t="shared" si="216"/>
        <v>-0.12000000000000002</v>
      </c>
      <c r="HV118" s="89">
        <f t="shared" si="217"/>
        <v>-0.24</v>
      </c>
      <c r="HW118" s="90">
        <f t="shared" si="218"/>
        <v>-0.33000000000000007</v>
      </c>
      <c r="HX118" s="73">
        <f>COUNTIFS($FZ$9:$FZ$497,"&gt;"&amp;FZ118,$ES$9:$ES$497,$ES118)+1</f>
        <v>42</v>
      </c>
      <c r="HY118" s="74">
        <f>COUNTIFS($GA$9:$GA$497,"&gt;"&amp;GA118,$ES$9:$ES$497,$ES118)+1</f>
        <v>72</v>
      </c>
      <c r="HZ118" s="74">
        <f>COUNTIFS($GB$9:$GB$497,"&gt;"&amp;GB118,$ES$9:$ES$497,$ES118)+1</f>
        <v>84</v>
      </c>
      <c r="IA118" s="74">
        <f>COUNTIFS($GC$9:$GC$497,"&gt;"&amp;GC118,$ES$9:$ES$497,$ES118)+1</f>
        <v>14</v>
      </c>
      <c r="IB118" s="74">
        <f>COUNTIFS($GD$9:$GD$497,"&gt;"&amp;GD118,$ES$9:$ES$497,$ES118)+1</f>
        <v>57</v>
      </c>
      <c r="IC118" s="74">
        <f>COUNTIFS($GE$9:$GE$497,"&gt;"&amp;GE118,$ES$9:$ES$497,$ES118)+1</f>
        <v>60</v>
      </c>
      <c r="ID118" s="74">
        <f>COUNTIFS($GF$9:$GF$497,"&gt;"&amp;GF118,$ES$9:$ES$497,$ES118)+1</f>
        <v>91</v>
      </c>
      <c r="IE118" s="74">
        <f>COUNTIFS($GG$9:$GG$497,"&gt;"&amp;GG118,$ES$9:$ES$497,$ES118)+1</f>
        <v>65</v>
      </c>
      <c r="IF118" s="74">
        <f>COUNTIFS($GH$9:$GH$497,"&gt;"&amp;GH118,$ES$9:$ES$497,$ES118)+1</f>
        <v>90</v>
      </c>
      <c r="IG118" s="84">
        <f>COUNTIFS($GI$9:$GI$497,"&gt;"&amp;GI118,$ES$9:$ES$497,$ES118)+1</f>
        <v>90</v>
      </c>
      <c r="IH118" s="91"/>
      <c r="II118" s="79"/>
      <c r="IJ118" s="79"/>
      <c r="IK118" s="79"/>
      <c r="IL118" s="79"/>
      <c r="IM118" s="92"/>
      <c r="IN118" s="93"/>
      <c r="IO118" s="94"/>
      <c r="IP118" s="95"/>
      <c r="IQ118" s="79"/>
      <c r="IR118" s="79"/>
      <c r="IS118" s="79"/>
      <c r="IT118" s="79"/>
      <c r="IU118" s="79"/>
      <c r="IV118" s="79"/>
      <c r="IW118" s="96"/>
      <c r="IX118" s="93"/>
      <c r="IY118" s="79"/>
      <c r="IZ118" s="79"/>
      <c r="JA118" s="79"/>
      <c r="JB118" s="79"/>
      <c r="JC118" s="79"/>
      <c r="JD118" s="79"/>
      <c r="JE118" s="97"/>
      <c r="JF118" s="95"/>
      <c r="JG118" s="79"/>
      <c r="JH118" s="79"/>
      <c r="JI118" s="79"/>
      <c r="JJ118" s="79"/>
      <c r="JK118" s="79"/>
      <c r="JL118" s="79"/>
      <c r="JM118" s="96"/>
      <c r="JN118" s="93"/>
      <c r="JO118" s="79"/>
      <c r="JP118" s="79"/>
      <c r="JQ118" s="79"/>
      <c r="JR118" s="79"/>
      <c r="JS118" s="79"/>
      <c r="JT118" s="79"/>
      <c r="JU118" s="79"/>
      <c r="JV118" s="79"/>
      <c r="JW118" s="79"/>
      <c r="JX118" s="79"/>
      <c r="JY118" s="79"/>
      <c r="JZ118" s="97"/>
      <c r="KA118" s="93"/>
      <c r="KB118" s="79"/>
      <c r="KC118" s="79"/>
      <c r="KD118" s="79"/>
      <c r="KE118" s="97"/>
      <c r="KF118" s="95"/>
      <c r="KG118" s="79"/>
      <c r="KH118" s="79"/>
      <c r="KI118" s="79"/>
      <c r="KJ118" s="79"/>
      <c r="KK118" s="98"/>
      <c r="KL118" s="79"/>
      <c r="KM118" s="79"/>
      <c r="KN118" s="79"/>
      <c r="KO118" s="79"/>
      <c r="KP118" s="79"/>
      <c r="KQ118" s="79"/>
      <c r="KR118" s="79"/>
      <c r="KS118" s="96"/>
      <c r="KT118" s="96"/>
      <c r="KU118" s="96"/>
      <c r="KV118" s="96"/>
      <c r="KW118" s="93"/>
      <c r="KX118" s="79"/>
      <c r="KY118" s="79"/>
      <c r="KZ118" s="79"/>
      <c r="LA118" s="79"/>
      <c r="LB118" s="79"/>
      <c r="LC118" s="96"/>
      <c r="LD118" s="93"/>
      <c r="LE118" s="94"/>
      <c r="LF118" s="99"/>
      <c r="LG118" s="75"/>
      <c r="LH118" s="93"/>
      <c r="LI118" s="79"/>
      <c r="LJ118" s="74"/>
      <c r="LK118" s="74"/>
      <c r="LL118" s="74"/>
      <c r="LM118" s="100"/>
      <c r="LN118" s="95"/>
      <c r="LO118" s="79"/>
      <c r="LP118" s="79"/>
      <c r="LQ118" s="79"/>
      <c r="LR118" s="96"/>
      <c r="LS118" s="93"/>
      <c r="LT118" s="79"/>
      <c r="LU118" s="79">
        <v>0.03</v>
      </c>
      <c r="LV118" s="79"/>
      <c r="LW118" s="79"/>
      <c r="LX118" s="79"/>
      <c r="LY118" s="79"/>
      <c r="LZ118" s="79"/>
      <c r="MA118" s="97"/>
      <c r="MB118" s="95"/>
      <c r="MC118" s="79"/>
      <c r="MD118" s="79"/>
      <c r="ME118" s="79"/>
      <c r="MF118" s="79"/>
      <c r="MG118" s="79"/>
      <c r="MH118" s="79"/>
      <c r="MI118" s="79"/>
      <c r="MJ118" s="79"/>
      <c r="MK118" s="79"/>
      <c r="ML118" s="79"/>
      <c r="MM118" s="79"/>
      <c r="MN118" s="98"/>
      <c r="MO118" s="98"/>
      <c r="MP118" s="96"/>
      <c r="MQ118" s="93"/>
      <c r="MR118" s="79"/>
      <c r="MS118" s="79"/>
      <c r="MT118" s="79"/>
      <c r="MU118" s="79"/>
      <c r="MV118" s="98"/>
      <c r="MW118" s="79"/>
      <c r="MX118" s="79"/>
      <c r="MY118" s="79"/>
      <c r="MZ118" s="79"/>
      <c r="NA118" s="79"/>
      <c r="NB118" s="79"/>
      <c r="NC118" s="79"/>
      <c r="ND118" s="96"/>
      <c r="NE118" s="96"/>
      <c r="NF118" s="96"/>
      <c r="NG118" s="96"/>
      <c r="NH118" s="93"/>
      <c r="NI118" s="79"/>
      <c r="NJ118" s="79"/>
      <c r="NK118" s="79"/>
      <c r="NL118" s="79"/>
      <c r="NM118" s="79"/>
      <c r="NN118" s="94"/>
      <c r="NO118" s="93"/>
      <c r="NP118" s="80"/>
      <c r="NQ118" s="124" t="s">
        <v>823</v>
      </c>
      <c r="NR118" s="102" t="s">
        <v>828</v>
      </c>
      <c r="NS118" s="102"/>
      <c r="NT118" s="102"/>
      <c r="NU118" s="102"/>
      <c r="NV118" s="104">
        <v>43720</v>
      </c>
      <c r="NW118" s="102" t="s">
        <v>525</v>
      </c>
      <c r="NX118" s="133"/>
      <c r="NY118" s="126" t="s">
        <v>800</v>
      </c>
      <c r="NZ118" s="133"/>
      <c r="OA118" s="134"/>
      <c r="OB118" s="134"/>
      <c r="OC118" s="134"/>
      <c r="OD118" s="108">
        <f t="shared" si="219"/>
        <v>72</v>
      </c>
      <c r="OE118" s="109">
        <v>6</v>
      </c>
      <c r="OF118" s="110">
        <f t="shared" si="220"/>
        <v>100</v>
      </c>
      <c r="OG118" s="109">
        <v>5</v>
      </c>
      <c r="OH118" s="111">
        <f>ROUND(AVERAGEIF($ES$9:$ES$497,$ES118,EV$9:EV$497),0)</f>
        <v>79</v>
      </c>
      <c r="OI118" s="112">
        <f>ROUND(AVERAGEIF($ES$9:$ES$497,$ES118,EW$9:EW$497),0)</f>
        <v>32</v>
      </c>
      <c r="OJ118" s="112">
        <f>ROUND(AVERAGEIF($ES$9:$ES$497,$ES118,EX$9:EX$497),0)</f>
        <v>45</v>
      </c>
      <c r="OK118" s="112">
        <f>ROUND(AVERAGEIF($ES$9:$ES$497,$ES118,EY$9:EY$497),0)</f>
        <v>53</v>
      </c>
      <c r="OL118" s="112">
        <f>ROUND(AVERAGEIF($ES$9:$ES$497,$ES118,EZ$9:EZ$497),0)</f>
        <v>20</v>
      </c>
      <c r="OM118" s="112">
        <f>ROUND(AVERAGEIF($ES$9:$ES$497,$ES118,FA$9:FA$497),0)</f>
        <v>18</v>
      </c>
      <c r="ON118" s="112">
        <f>ROUND(AVERAGEIF($ES$9:$ES$497,$ES118,FB$9:FB$497),0)</f>
        <v>23</v>
      </c>
      <c r="OO118" s="112">
        <f>ROUND(AVERAGEIF($ES$9:$ES$497,$ES118,FC$9:FC$497),0)</f>
        <v>23</v>
      </c>
      <c r="OP118" s="112">
        <f>ROUND(AVERAGEIF($ES$9:$ES$497,$ES118,FD$9:FD$497),0)</f>
        <v>64</v>
      </c>
      <c r="OQ118" s="113">
        <f>ROUND(AVERAGEIF($ES$9:$ES$497,$ES118,FE$9:FE$497),0)</f>
        <v>68</v>
      </c>
      <c r="OR118" s="114">
        <f>ROUND(EV118/MAX(EV$9:EV$497)*100,0)</f>
        <v>42</v>
      </c>
      <c r="OS118" s="115">
        <f>ROUND(EW118/MAX(EW$9:EW$497)*100,0)</f>
        <v>19</v>
      </c>
      <c r="OT118" s="115">
        <f>ROUND(EX118/MAX(EX$9:EX$497)*100,0)</f>
        <v>23</v>
      </c>
      <c r="OU118" s="115">
        <f>ROUND(EY118/MAX(EY$9:EY$497)*100,0)</f>
        <v>44</v>
      </c>
      <c r="OV118" s="115">
        <f>ROUND(EZ118/MAX(EZ$9:EZ$497)*100,0)</f>
        <v>12</v>
      </c>
      <c r="OW118" s="115">
        <f>ROUND(FA118/MAX(FA$9:FA$497)*100,0)</f>
        <v>10</v>
      </c>
      <c r="OX118" s="115">
        <f>ROUND(FB118/MAX(FB$9:FB$497)*100,0)</f>
        <v>6</v>
      </c>
      <c r="OY118" s="116">
        <f>ROUND(FC118/MAX(FC$9:FC$497)*100,0)</f>
        <v>7</v>
      </c>
      <c r="OZ118" s="115">
        <f>ROUND(FD118/MAX(FD$9:FD$497)*100,0)</f>
        <v>29</v>
      </c>
      <c r="PA118" s="117">
        <f>ROUND(FE118/MAX(FE$9:FE$497)*100,0)</f>
        <v>16</v>
      </c>
      <c r="PB118" s="118">
        <f t="shared" si="221"/>
        <v>254</v>
      </c>
      <c r="PC118" s="115">
        <f t="shared" si="222"/>
        <v>221</v>
      </c>
      <c r="PD118" s="115">
        <f t="shared" si="223"/>
        <v>290</v>
      </c>
      <c r="PE118" s="115">
        <f t="shared" si="224"/>
        <v>268</v>
      </c>
      <c r="PF118" s="115">
        <f t="shared" si="225"/>
        <v>322</v>
      </c>
      <c r="PG118" s="119">
        <f t="shared" si="226"/>
        <v>246</v>
      </c>
      <c r="PH118" s="118">
        <f>ROUND(PB118/MAX(PB$9:PB$497)*100,0)</f>
        <v>30</v>
      </c>
      <c r="PI118" s="115">
        <f>ROUND(PC118/MAX(PC$9:PC$497)*100,0)</f>
        <v>26</v>
      </c>
      <c r="PJ118" s="115">
        <f>ROUND(PD118/MAX(PD$9:PD$497)*100,0)</f>
        <v>31</v>
      </c>
      <c r="PK118" s="115">
        <f>ROUND(PE118/MAX(PE$9:PE$497)*100,0)</f>
        <v>27</v>
      </c>
      <c r="PL118" s="115">
        <f>ROUND(PF118/MAX(PF$9:PF$497)*100,0)</f>
        <v>45</v>
      </c>
      <c r="PM118" s="119">
        <f>ROUND(PG118/MAX(PG$9:PG$497)*100,0)</f>
        <v>36</v>
      </c>
      <c r="PN118" s="118">
        <f>RANK(PH118,PH$9:PH$497,0)</f>
        <v>305</v>
      </c>
      <c r="PO118" s="115">
        <f>RANK(PI118,PI$9:PI$497,0)</f>
        <v>312</v>
      </c>
      <c r="PP118" s="115">
        <f>RANK(PJ118,PJ$9:PJ$497,0)</f>
        <v>310</v>
      </c>
      <c r="PQ118" s="115">
        <f>RANK(PK118,PK$9:PK$497,0)</f>
        <v>315</v>
      </c>
      <c r="PR118" s="115">
        <f>RANK(PL118,PL$9:PL$497,0)</f>
        <v>224</v>
      </c>
      <c r="PS118" s="119">
        <f>RANK(PM118,PM$9:PM$497,0)</f>
        <v>258</v>
      </c>
      <c r="PT118" s="120">
        <f>ROUND(FZ118/MAX(FZ$9:FZ$497)*100,0)</f>
        <v>65</v>
      </c>
      <c r="PU118" s="115">
        <f>ROUND(GA118/MAX(GA$9:GA$497)*100,0)</f>
        <v>21</v>
      </c>
      <c r="PV118" s="115">
        <f>ROUND(GB118/MAX(GB$9:GB$497)*100,0)</f>
        <v>32</v>
      </c>
      <c r="PW118" s="115">
        <f>ROUND(GC118/MAX(GC$9:GC$497)*100,0)</f>
        <v>83</v>
      </c>
      <c r="PX118" s="115">
        <f>ROUND(GD118/MAX(GD$9:GD$497)*100,0)</f>
        <v>13</v>
      </c>
      <c r="PY118" s="115">
        <f>ROUND(GE118/MAX(GE$9:GE$497)*100,0)</f>
        <v>10</v>
      </c>
      <c r="PZ118" s="115">
        <f>ROUND(GF118/MAX(GF$9:GF$497)*100,0)</f>
        <v>6</v>
      </c>
      <c r="QA118" s="116">
        <f>ROUND(GG118/MAX(GG$9:GG$497)*100,0)</f>
        <v>9</v>
      </c>
      <c r="QB118" s="115">
        <f>ROUND(GH118/MAX(GH$9:GH$497)*100,0)</f>
        <v>30</v>
      </c>
      <c r="QC118" s="121">
        <f>ROUND(GI118/MAX(GI$9:GI$497)*100,0)</f>
        <v>19</v>
      </c>
      <c r="QD118" s="120">
        <f>ROUND(AVERAGEIF($ES$9:$ES$497,$ES118,PT$9:PT$497),0)</f>
        <v>62</v>
      </c>
      <c r="QE118" s="120">
        <f>ROUND(AVERAGEIF($ES$9:$ES$497,$ES118,PU$9:PU$497),0)</f>
        <v>26</v>
      </c>
      <c r="QF118" s="120">
        <f>ROUND(AVERAGEIF($ES$9:$ES$497,$ES118,PV$9:PV$497),0)</f>
        <v>48</v>
      </c>
      <c r="QG118" s="120">
        <f>ROUND(AVERAGEIF($ES$9:$ES$497,$ES118,PW$9:PW$497),0)</f>
        <v>58</v>
      </c>
      <c r="QH118" s="120">
        <f>ROUND(AVERAGEIF($ES$9:$ES$497,$ES118,PX$9:PX$497),0)</f>
        <v>15</v>
      </c>
      <c r="QI118" s="120">
        <f>ROUND(AVERAGEIF($ES$9:$ES$497,$ES118,PY$9:PY$497),0)</f>
        <v>14</v>
      </c>
      <c r="QJ118" s="120">
        <f>ROUND(AVERAGEIF($ES$9:$ES$497,$ES118,PZ$9:PZ$497),0)</f>
        <v>14</v>
      </c>
      <c r="QK118" s="120">
        <f>ROUND(AVERAGEIF($ES$9:$ES$497,$ES118,QA$9:QA$497),0)</f>
        <v>15</v>
      </c>
      <c r="QL118" s="120">
        <f>ROUND(AVERAGEIF($ES$9:$ES$497,$ES118,QB$9:QB$497),0)</f>
        <v>41</v>
      </c>
      <c r="QM118" s="120">
        <f>ROUND(AVERAGEIF($ES$9:$ES$497,$ES118,QC$9:QC$497),0)</f>
        <v>30</v>
      </c>
      <c r="QN118" s="114">
        <f t="shared" si="240"/>
        <v>404</v>
      </c>
      <c r="QO118" s="115">
        <f t="shared" si="241"/>
        <v>328</v>
      </c>
      <c r="QP118" s="115">
        <f t="shared" si="242"/>
        <v>456</v>
      </c>
      <c r="QQ118" s="115">
        <f t="shared" si="243"/>
        <v>431</v>
      </c>
      <c r="QR118" s="115">
        <f t="shared" si="244"/>
        <v>660</v>
      </c>
      <c r="QS118" s="119">
        <f t="shared" si="245"/>
        <v>384</v>
      </c>
      <c r="QT118" s="114">
        <f>ROUND((QN118-MIN(QN$9:QN$497))/(MAX(QN$9:QN$497)-MIN(QN$9:QN$497))*100,0)</f>
        <v>27</v>
      </c>
      <c r="QU118" s="115">
        <f>ROUND((QO118-MIN(QO$9:QO$497))/(MAX(QO$9:QO$497)-MIN(QO$9:QO$497))*100,0)</f>
        <v>17</v>
      </c>
      <c r="QV118" s="115">
        <f>ROUND((QP118-MIN(QP$9:QP$497))/(MAX(QP$9:QP$497)-MIN(QP$9:QP$497))*100,0)</f>
        <v>15</v>
      </c>
      <c r="QW118" s="115">
        <f>ROUND((QQ118-MIN(QQ$9:QQ$497))/(MAX(QQ$9:QQ$497)-MIN(QQ$9:QQ$497))*100,0)</f>
        <v>18</v>
      </c>
      <c r="QX118" s="115">
        <f>ROUND((QR118-MIN(QR$9:QR$497))/(MAX(QR$9:QR$497)-MIN(QR$9:QR$497))*100,0)</f>
        <v>73</v>
      </c>
      <c r="QY118" s="115">
        <f>ROUND((QS118-MIN(QS$9:QS$497))/(MAX(QS$9:QS$497)-MIN(QS$9:QS$497))*100,0)</f>
        <v>42</v>
      </c>
      <c r="QZ118" s="114">
        <f>RANK(QN118,QN$9:QN$497,0)</f>
        <v>353</v>
      </c>
      <c r="RA118" s="115">
        <f>RANK(QO118,QO$9:QO$497,0)</f>
        <v>321</v>
      </c>
      <c r="RB118" s="115">
        <f>RANK(QP118,QP$9:QP$497,0)</f>
        <v>386</v>
      </c>
      <c r="RC118" s="115">
        <f>RANK(QQ118,QQ$9:QQ$497,0)</f>
        <v>394</v>
      </c>
      <c r="RD118" s="115">
        <f>RANK(QR118,QR$9:QR$497,0)</f>
        <v>59</v>
      </c>
      <c r="RE118" s="115">
        <f>RANK(QS118,QS$9:QS$497,0)</f>
        <v>180</v>
      </c>
      <c r="RF118" s="122"/>
      <c r="RG118" s="115">
        <f>($RH$3*(IH118+IJ118)*100*100/MAX(EX$9:EX$497)*$RO$3) +($RH$3*(II118+IJ118)*100*100/MAX(EX$9:EX$497)*$RO$4) + ($RH$3*IK118*100*100/MAX(EX$9:EX$497)*0.098)</f>
        <v>0</v>
      </c>
      <c r="RH118" s="115">
        <f>($RH$4*IL118*100*100/MAX(EZ$9:EZ$497))*$RQ$3</f>
        <v>0</v>
      </c>
      <c r="RI118" s="115">
        <f>($RH$3*IM118*100*100/MAX(EY$9:EY$497))*$RQ$4</f>
        <v>0</v>
      </c>
      <c r="RJ118" s="115">
        <f>($RH$3*IN118*100*100/MAX(EX$9:EX$497))</f>
        <v>0</v>
      </c>
      <c r="RK118" s="115">
        <f>($RH$4*IO118*100*100/MAX(EZ$9:EZ$497))*$RQ$3</f>
        <v>0</v>
      </c>
      <c r="RL118" s="115">
        <f>(($RL$4*IP118*100*((100/MAX(EX$9:EX$497)+100/MAX(EZ$9:EZ$497))/2))+($RL$4*IQ118*100*((100/MAX(EX$9:EX$497)+100/MAX(EZ$9:EZ$497))/2))+($RL$4*IR118*100*((100/MAX(EX$9:EX$497)+100/MAX(EZ$9:EZ$497))/2))+($RL$4*IS118*100*((100/MAX(EX$9:EX$497)+100/MAX(EZ$9:EZ$497))/2))+($RL$4*IT118*100*((100/MAX(EX$9:EX$497)+100/MAX(EZ$9:EZ$497))/2))+($RL$4*IU118*100*((100/MAX(EX$9:EX$497)+100/MAX(EZ$9:EZ$497))/2))+($RL$4*IV118*100*((100/MAX(EX$9:EX$497)+100/MAX(EZ$9:EZ$497))/2))+($RL$4*IW118*100*((100/MAX(EX$9:EX$497)+100/MAX(EZ$9:EZ$497))/2)))*$RS$3</f>
        <v>0</v>
      </c>
      <c r="RM118" s="115">
        <f>(($RH$3*IX118*100*100/MAX(EX$9:EX$497))+($RH$3*IY118*100*100/MAX(EX$9:EX$497))+($RH$3*IZ118*100*100/MAX(EX$9:EX$497))+($RH$3*JA118*100*100/MAX(EX$9:EX$497))+($RH$3*JB118*100*100/MAX(EX$9:EX$497))+($RH$3*JC118*100*100/MAX(EX$9:EX$497))+($RH$3*JD118*100*100/MAX(EX$9:EX$497))+($RH$3*JE118*100*100/MAX(EX$9:EX$497)))*$RS$4</f>
        <v>0</v>
      </c>
      <c r="RN118" s="115">
        <f>(($RH$4*JF118*100*100/MAX(EZ$9:EZ$497)) + ($RH$4*JG118*100*100/MAX(EZ$9:EZ$497)) + ($RH$4*JH118*100*100/MAX(EZ$9:EZ$497)) + ($RH$4*JI118*100*100/MAX(EZ$9:EZ$497)) + ($RH$4*JJ118*100*100/MAX(EZ$9:EZ$497)) + ($RH$4*JK118*100*100/MAX(EZ$9:EZ$497)) + ($RH$4*JL118*100*100/MAX(EZ$9:EZ$497)) + ($RH$4*JM118*100*100/MAX(EZ$9:EZ$497)))*$RU$3</f>
        <v>0</v>
      </c>
      <c r="RO118" s="115">
        <f>(($RL$4*JN118*100*((100/MAX(EX$9:EX$497)+100/MAX(EZ$9:EZ$497))/2))+($RL$4*JO118*100*((100/MAX(EX$9:EX$497)+100/MAX(EZ$9:EZ$497))/2))+($RL$4*JP118*100*((100/MAX(EX$9:EX$497)+100/MAX(EZ$9:EZ$497))/2))+($RL$4*JQ118*100*((100/MAX(EX$9:EX$497)+100/MAX(EZ$9:EZ$497))/2))+($RL$4*JR118*100*((100/MAX(EX$9:EX$497)+100/MAX(EZ$9:EZ$497))/2))+($RL$4*JS118*100*((100/MAX(EX$9:EX$497)+100/MAX(EZ$9:EZ$497))/2))+($RL$4*JT118*100*((100/MAX(EX$9:EX$497)+100/MAX(EZ$9:EZ$497))/2))+($RL$4*JU118*100*((100/MAX(EX$9:EX$497)+100/MAX(EZ$9:EZ$497))/2))+($RL$4*JV118*100*((100/MAX(EX$9:EX$497)+100/MAX(EZ$9:EZ$497))/2))+($RL$4*JW118*100*((100/MAX(EX$9:EX$497)+100/MAX(EZ$9:EZ$497))/2))+($RL$4*JX118*100*((100/MAX(EX$9:EX$497)+100/MAX(EZ$9:EZ$497))/2))+($RL$4*JY118*100*((100/MAX(EX$9:EX$497)+100/MAX(EZ$9:EZ$497))/2))+($RL$4*JZ118*100*((100/MAX(EX$9:EX$497)+100/MAX(EZ$9:EZ$497))/2)))*$RW$3/2</f>
        <v>0</v>
      </c>
      <c r="RP118" s="119">
        <f>($RJ$3*KA118*100*100/MAX(FA$9:FA$497)) + ($RJ$3*KB118*100*100/MAX(FA$9:FA$497)/2) + ($RJ$3*KC118*100*100/MAX(FA$9:FA$497)/2) + ($RJ$3*KD118*100*100/MAX(FA$9:FA$497)/4) + ($RJ$3*KE118*100*100/MAX(FA$9:FA$497)/4)</f>
        <v>0</v>
      </c>
      <c r="RQ118" s="118">
        <f>($RL$4*KF118*100*((100/MAX(EX$9:EX$497)+100/MAX(EZ$9:EZ$497)))) * ($RO$3/2) + (($RL$4*KG118*100*((100/MAX(EX$9:EX$497)+100/MAX(EZ$9:EZ$497))))+($RL$4*KH118*100*((100/MAX(EX$9:EX$497)+100/MAX(EZ$9:EZ$497))))+($RL$4*KI118*100*((100/MAX(EX$9:EX$497)+100/MAX(EZ$9:EZ$497))))+($RL$4*KJ118*100*((100/MAX(EX$9:EX$497)+100/MAX(EZ$9:EZ$497))))+($RL$4*KK118*100*((100/MAX(EX$9:EX$497)+100/MAX(EZ$9:EZ$497))))+($RL$4*KL118*100*((100/MAX(EX$9:EX$497)+100/MAX(EZ$9:EZ$497))))+($RL$4*KM118*100*((100/MAX(EX$9:EX$497)+100/MAX(EZ$9:EZ$497))))+($RL$4*KN118*100*((100/MAX(EX$9:EX$497)+100/MAX(EZ$9:EZ$497))))+($RL$4*KO118*100*((100/MAX(EX$9:EX$497)+100/MAX(EZ$9:EZ$497))))+($RL$4*KP118*100*((100/MAX(EX$9:EX$497)+100/MAX(EZ$9:EZ$497))))+($RL$4*KQ118*100*((100/MAX(EX$9:EX$497)+100/MAX(EZ$9:EZ$497))))+($RL$4*KR118*100*((100/MAX(EX$9:EX$497)+100/MAX(EZ$9:EZ$497))))+($RL$4*KS118*100*((100/MAX(EX$9:EX$497)+100/MAX(EZ$9:EZ$497))))+($RL$4*KV118*100*((100/MAX(EX$9:EX$497)+100/MAX(EZ$9:EZ$497))))) * (($RO$3+$RO$4)/6)</f>
        <v>0</v>
      </c>
      <c r="RR118" s="115">
        <f>(($RL$4*KW118*100*((100/MAX(EX$9:EX$497)+100/MAX(EZ$9:EZ$497))))) * ($RO$3/2) + (($RL$4*KX118*100*((100/MAX(EX$9:EX$497)+100/MAX(EZ$9:EZ$497))))+($RL$4*KY118*100*((100/MAX(EX$9:EX$497)+100/MAX(EZ$9:EZ$497))))+($RL$4*KZ118*100*((100/MAX(EX$9:EX$497)+100/MAX(EZ$9:EZ$497))))+($RL$4*LA118*100*((100/MAX(EX$9:EX$497)+100/MAX(EZ$9:EZ$497))))+($RL$4*LB118*100*((100/MAX(EX$9:EX$497)+100/MAX(EZ$9:EZ$497))))+($RL$4*LC118*100*((100/MAX(EX$9:EX$497)+100/MAX(EZ$9:EZ$497))))) * (($RO$3+$RO$4)/6)</f>
        <v>0</v>
      </c>
      <c r="RS118" s="119">
        <f>(($RL$4*LD118*100*((100/MAX(EX$9:EX$497)+100/MAX(EZ$9:EZ$497))))+($RL$4*LE118*100*((100/MAX(EX$9:EX$497)+100/MAX(EZ$9:EZ$497))))) * (($RO$3+$RO$4)/6)</f>
        <v>0</v>
      </c>
      <c r="RT118" s="118">
        <f>($RJ$4*LH118*100*(100/MAX(EV$9:EV$497)))+($RJ$4*LI118*100*(100/MAX(EV$9:EV$497)))</f>
        <v>0</v>
      </c>
      <c r="RU118" s="119">
        <f>($RJ$4*LJ118*(100/MAX(EV$9:EV$497)))/2 + ($RL$3*LK118*(100/MAX(EW$9:EW$497))) + ($RJ$4*LL118*(100/MAX(EV$9:EV$497)))/4 + ($RL$3*LM118*(100/MAX(EW$9:EW$497)))</f>
        <v>0</v>
      </c>
      <c r="RV118" s="118">
        <f>($RJ$4*LN118*100*100/MAX(EV$9:EV$497)/2)+($RJ$4*LO118*100*100/MAX(EV$9:EV$497)/2)+($RJ$4*LP118*100*100/MAX(EV$9:EV$497))+($RJ$4*LQ118*100*100/MAX(EV$9:EV$497))+($RJ$4*LR118*100*100/MAX(EV$9:EV$497))</f>
        <v>0</v>
      </c>
      <c r="RW118" s="115">
        <f>($RJ$4*LS118*100*100/MAX(EV$9:EV$497)) + (($RJ$4*LT118*100*100/MAX(EV$9:EV$497))+($RJ$4*LU118*100*100/MAX(EV$9:EV$497))+($RJ$4*LV118*100*100/MAX(EV$9:EV$497))+($RJ$4*LW118*100*100/MAX(EV$9:EV$497))+($RJ$4*LX118*100*100/MAX(EV$9:EV$497))+($RJ$4*LY118*100*100/MAX(EV$9:EV$497))+($RJ$4*LZ118*100*100/MAX(EV$9:EV$497))+($RJ$4*MA118*100*100/MAX(EV$9:EV$497)))/2</f>
        <v>2.5280898876404496</v>
      </c>
      <c r="RX118" s="119">
        <f>($RJ$4*MB118*100*100/MAX(EV$9:EV$497))+($RJ$4*MC118*100*100/MAX(EV$9:EV$497))+($RJ$4*MD118*100*100/MAX(EV$9:EV$497))+($RJ$4*ME118*100*100/MAX(EV$9:EV$497))+($RJ$4*MF118*100*100/MAX(EV$9:EV$497))+($RJ$4*MG118*100*100/MAX(EV$9:EV$497))+($RJ$4*MH118*100*100/MAX(EV$9:EV$497))+($RJ$4*MI118*100*100/MAX(EV$9:EV$497))+($RJ$4*MJ118*100*100/MAX(EV$9:EV$497))+($RJ$4*MK118*100*100/MAX(EV$9:EV$497))+($RJ$4*ML118*100*100/MAX(EV$9:EV$497))+($RJ$4*MM118*100*100/MAX(EV$9:EV$497))+($RJ$4*MN118*100*100/MAX(EV$9:EV$497))</f>
        <v>0</v>
      </c>
      <c r="RY118" s="118">
        <f>($RJ$4*MQ118*100*100/MAX(EV$9:EV$497))/2 + (($RJ$4*MR118*100*100/MAX(EV$9:EV$497))+($RJ$4*MS118*100*100/MAX(EV$9:EV$497))+($RJ$4*MT118*100*100/MAX(EV$9:EV$497))+($RJ$4*MU118*100*100/MAX(EV$9:EV$497))+($RJ$4*MV118*100*100/MAX(EV$9:EV$497))+($RJ$4*MW118*100*100/MAX(EV$9:EV$497))+($RJ$4*MX118*100*100/MAX(EV$9:EV$497))+($RJ$4*MY118*100*100/MAX(EV$9:EV$497))+($RJ$4*MZ118*100*100/MAX(EV$9:EV$497))+($RJ$4*NA118*100*100/MAX(EV$9:EV$497))+($RJ$4*NB118*100*100/MAX(EV$9:EV$497))+($RJ$4*NC118*100*100/MAX(EV$9:EV$497))+($RJ$4*ND118*100*100/MAX(EV$9:EV$497))+($RJ$4*NG118*100*100/MAX(EV$9:EV$497)))/4</f>
        <v>0</v>
      </c>
      <c r="RZ118" s="115">
        <f>($RJ$4*NH118*100*100/MAX(EV$9:EV$497))/2 + (($RJ$4*NI118*100*100/MAX(EV$9:EV$497))+($RJ$4*NJ118*100*100/MAX(EV$9:EV$497))+($RJ$4*NK118*100*100/MAX(EV$9:EV$497))+($RJ$4*NL118*100*100/MAX(EV$9:EV$497))+($RJ$4*NM118*100*100/MAX(EV$9:EV$497))+($RJ$4*NN118*100*100/MAX(EV$9:EV$497)))/4</f>
        <v>0</v>
      </c>
      <c r="SA118" s="117">
        <f>(($RJ$4*NO118*100*100/MAX(EV$9:EV$497))+($RJ$4*NP118*100*100/MAX(EV$9:EV$497)))/4</f>
        <v>0</v>
      </c>
      <c r="SB118" s="118">
        <f t="shared" si="227"/>
        <v>2.5280898876404496</v>
      </c>
      <c r="SC118" s="115">
        <f t="shared" si="228"/>
        <v>0.5056179775280899</v>
      </c>
      <c r="SD118" s="115">
        <f t="shared" si="229"/>
        <v>0.6320224719101124</v>
      </c>
      <c r="SE118" s="115">
        <f t="shared" si="230"/>
        <v>0.5056179775280899</v>
      </c>
      <c r="SF118" s="115">
        <f t="shared" si="231"/>
        <v>0.6320224719101124</v>
      </c>
      <c r="SG118" s="115">
        <f t="shared" si="232"/>
        <v>2.5280898876404496</v>
      </c>
      <c r="SH118" s="115">
        <f>ROUND(SB118/MAX(SB$9:SB$497)*100,0)</f>
        <v>3</v>
      </c>
      <c r="SI118" s="115">
        <f>ROUND(SC118/MAX(SC$9:SC$497)*100,0)</f>
        <v>1</v>
      </c>
      <c r="SJ118" s="115">
        <f>ROUND(SD118/MAX(SD$9:SD$497)*100,0)</f>
        <v>1</v>
      </c>
      <c r="SK118" s="115">
        <f>ROUND(SE118/MAX(SE$9:SE$497)*100,0)</f>
        <v>0</v>
      </c>
      <c r="SL118" s="115">
        <f>ROUND(SF118/MAX(SF$9:SF$497)*100,0)</f>
        <v>2</v>
      </c>
      <c r="SM118" s="121">
        <f>ROUND(SG118/MAX(SG$9:SG$497)*100,0)</f>
        <v>2</v>
      </c>
      <c r="SN118" s="115">
        <f>ROUND(AVERAGEIF($ES$9:$ES$497,$ES118,SH$9:SH$497),0)</f>
        <v>26</v>
      </c>
      <c r="SO118" s="115">
        <f>ROUND(AVERAGEIF($ES$9:$ES$497,$ES118,SI$9:SI$497),0)</f>
        <v>23</v>
      </c>
      <c r="SP118" s="115">
        <f>ROUND(AVERAGEIF($ES$9:$ES$497,$ES118,SJ$9:SJ$497),0)</f>
        <v>4</v>
      </c>
      <c r="SQ118" s="115">
        <f>ROUND(AVERAGEIF($ES$9:$ES$497,$ES118,SK$9:SK$497),0)</f>
        <v>20</v>
      </c>
      <c r="SR118" s="115">
        <f>ROUND(AVERAGEIF($ES$9:$ES$497,$ES118,SL$9:SL$497),0)</f>
        <v>7</v>
      </c>
      <c r="SS118" s="121">
        <f>ROUND(AVERAGEIF($ES$9:$ES$497,$ES118,SM$9:SM$497),0)</f>
        <v>6</v>
      </c>
      <c r="ST118" s="114">
        <f>RANK(SB118,SB$9:SB$497,0)</f>
        <v>273</v>
      </c>
      <c r="SU118" s="115">
        <f>RANK(SC118,SC$9:SC$497,0)</f>
        <v>256</v>
      </c>
      <c r="SV118" s="115">
        <f>RANK(SD118,SD$9:SD$497,0)</f>
        <v>252</v>
      </c>
      <c r="SW118" s="115">
        <f>RANK(SE118,SE$9:SE$497,0)</f>
        <v>256</v>
      </c>
      <c r="SX118" s="115">
        <f>RANK(SF118,SF$9:SF$497,0)</f>
        <v>240</v>
      </c>
      <c r="SY118" s="115">
        <f>RANK(SG118,SG$9:SG$497,0)</f>
        <v>223</v>
      </c>
      <c r="SZ118" s="115">
        <f>COUNTIFS(SB$9:SB$497,"&gt;"&amp;SB118,$ES$9:$ES$497,$ES118)+1</f>
        <v>61</v>
      </c>
      <c r="TA118" s="115">
        <f>COUNTIFS(SC$9:SC$497,"&gt;"&amp;SC118,$ES$9:$ES$497,$ES118)+1</f>
        <v>61</v>
      </c>
      <c r="TB118" s="115">
        <f>COUNTIFS(SD$9:SD$497,"&gt;"&amp;SD118,$ES$9:$ES$497,$ES118)+1</f>
        <v>55</v>
      </c>
      <c r="TC118" s="115">
        <f>COUNTIFS(SE$9:SE$497,"&gt;"&amp;SE118,$ES$9:$ES$497,$ES118)+1</f>
        <v>61</v>
      </c>
      <c r="TD118" s="115">
        <f>COUNTIFS(SF$9:SF$497,"&gt;"&amp;SF118,$ES$9:$ES$497,$ES118)+1</f>
        <v>55</v>
      </c>
      <c r="TE118" s="117">
        <f>COUNTIFS(SG$9:SG$497,"&gt;"&amp;SG118,$ES$9:$ES$497,$ES118)+1</f>
        <v>53</v>
      </c>
      <c r="TF118" s="118">
        <f t="shared" si="233"/>
        <v>48</v>
      </c>
      <c r="TG118" s="115">
        <f t="shared" si="234"/>
        <v>31</v>
      </c>
      <c r="TH118" s="115">
        <f t="shared" si="235"/>
        <v>27</v>
      </c>
      <c r="TI118" s="115">
        <f t="shared" si="236"/>
        <v>31</v>
      </c>
      <c r="TJ118" s="115">
        <f t="shared" si="237"/>
        <v>29</v>
      </c>
      <c r="TK118" s="115">
        <f t="shared" si="238"/>
        <v>47</v>
      </c>
      <c r="TL118" s="117">
        <f t="shared" si="239"/>
        <v>38</v>
      </c>
      <c r="TM118" s="118">
        <f>ROUND(TF118/MAX(TF$9:TF$497)*100,0)</f>
        <v>27</v>
      </c>
      <c r="TN118" s="115">
        <f>ROUND(TG118/MAX(TG$9:TG$497)*100,0)</f>
        <v>17</v>
      </c>
      <c r="TO118" s="115">
        <f>ROUND(TH118/MAX(TH$9:TH$497)*100,0)</f>
        <v>15</v>
      </c>
      <c r="TP118" s="115">
        <f>ROUND(TI118/MAX(TI$9:TI$497)*100,0)</f>
        <v>17</v>
      </c>
      <c r="TQ118" s="115">
        <f>ROUND(TJ118/MAX(TJ$9:TJ$497)*100,0)</f>
        <v>15</v>
      </c>
      <c r="TR118" s="115">
        <f>ROUND(TK118/MAX(TK$9:TK$497)*100,0)</f>
        <v>24</v>
      </c>
      <c r="TS118" s="119">
        <f>ROUND(TL118/MAX(TL$9:TL$497)*100,0)</f>
        <v>19</v>
      </c>
      <c r="TT118" s="120">
        <f>RANK(TM118,TM$9:TM$497,0)</f>
        <v>298</v>
      </c>
      <c r="TU118" s="115">
        <f>RANK(TN118,TN$9:TN$497,0)</f>
        <v>321</v>
      </c>
      <c r="TV118" s="115">
        <f>RANK(TO118,TO$9:TO$497,0)</f>
        <v>313</v>
      </c>
      <c r="TW118" s="115">
        <f>RANK(TP118,TP$9:TP$497,0)</f>
        <v>328</v>
      </c>
      <c r="TX118" s="115">
        <f>RANK(TQ118,TQ$9:TQ$497,0)</f>
        <v>318</v>
      </c>
      <c r="TY118" s="115">
        <f>RANK(TR118,TR$9:TR$497,0)</f>
        <v>243</v>
      </c>
      <c r="TZ118" s="121">
        <f>RANK(TS118,TS$9:TS$497,0)</f>
        <v>278</v>
      </c>
      <c r="UA118" s="132"/>
      <c r="UB118" s="7" t="s">
        <v>1</v>
      </c>
    </row>
    <row r="119" spans="1:548" x14ac:dyDescent="0.15">
      <c r="A119" s="183">
        <v>111</v>
      </c>
      <c r="B119" s="203" t="s">
        <v>828</v>
      </c>
      <c r="C119" s="63"/>
      <c r="D119" s="63"/>
      <c r="E119" s="64" t="s">
        <v>518</v>
      </c>
      <c r="F119" s="65">
        <v>75</v>
      </c>
      <c r="G119" s="65" t="s">
        <v>519</v>
      </c>
      <c r="H119" s="65"/>
      <c r="I119" s="66" t="s">
        <v>521</v>
      </c>
      <c r="J119" s="67" t="s">
        <v>521</v>
      </c>
      <c r="K119" s="67" t="s">
        <v>521</v>
      </c>
      <c r="L119" s="67" t="s">
        <v>521</v>
      </c>
      <c r="M119" s="67" t="s">
        <v>521</v>
      </c>
      <c r="N119" s="67" t="s">
        <v>521</v>
      </c>
      <c r="O119" s="67" t="s">
        <v>521</v>
      </c>
      <c r="P119" s="67" t="s">
        <v>521</v>
      </c>
      <c r="Q119" s="67" t="s">
        <v>521</v>
      </c>
      <c r="R119" s="68" t="s">
        <v>521</v>
      </c>
      <c r="S119" s="69" t="s">
        <v>521</v>
      </c>
      <c r="T119" s="67" t="s">
        <v>521</v>
      </c>
      <c r="U119" s="67" t="s">
        <v>521</v>
      </c>
      <c r="V119" s="67" t="s">
        <v>521</v>
      </c>
      <c r="W119" s="67" t="s">
        <v>521</v>
      </c>
      <c r="X119" s="67" t="s">
        <v>521</v>
      </c>
      <c r="Y119" s="67" t="s">
        <v>521</v>
      </c>
      <c r="Z119" s="67" t="s">
        <v>521</v>
      </c>
      <c r="AA119" s="67" t="s">
        <v>521</v>
      </c>
      <c r="AB119" s="68" t="s">
        <v>521</v>
      </c>
      <c r="AC119" s="69" t="s">
        <v>521</v>
      </c>
      <c r="AD119" s="67" t="s">
        <v>521</v>
      </c>
      <c r="AE119" s="67" t="s">
        <v>521</v>
      </c>
      <c r="AF119" s="67" t="s">
        <v>521</v>
      </c>
      <c r="AG119" s="67" t="s">
        <v>521</v>
      </c>
      <c r="AH119" s="67" t="s">
        <v>521</v>
      </c>
      <c r="AI119" s="67" t="s">
        <v>521</v>
      </c>
      <c r="AJ119" s="67" t="s">
        <v>521</v>
      </c>
      <c r="AK119" s="67" t="s">
        <v>521</v>
      </c>
      <c r="AL119" s="68" t="s">
        <v>521</v>
      </c>
      <c r="AM119" s="69" t="s">
        <v>521</v>
      </c>
      <c r="AN119" s="67" t="s">
        <v>521</v>
      </c>
      <c r="AO119" s="67" t="s">
        <v>521</v>
      </c>
      <c r="AP119" s="67" t="s">
        <v>521</v>
      </c>
      <c r="AQ119" s="67" t="s">
        <v>521</v>
      </c>
      <c r="AR119" s="67" t="s">
        <v>521</v>
      </c>
      <c r="AS119" s="67" t="s">
        <v>521</v>
      </c>
      <c r="AT119" s="67" t="s">
        <v>521</v>
      </c>
      <c r="AU119" s="67" t="s">
        <v>521</v>
      </c>
      <c r="AV119" s="68" t="s">
        <v>521</v>
      </c>
      <c r="AW119" s="69" t="s">
        <v>521</v>
      </c>
      <c r="AX119" s="67" t="s">
        <v>521</v>
      </c>
      <c r="AY119" s="67" t="s">
        <v>521</v>
      </c>
      <c r="AZ119" s="67" t="s">
        <v>521</v>
      </c>
      <c r="BA119" s="67" t="s">
        <v>521</v>
      </c>
      <c r="BB119" s="67" t="s">
        <v>521</v>
      </c>
      <c r="BC119" s="67" t="s">
        <v>521</v>
      </c>
      <c r="BD119" s="67" t="s">
        <v>521</v>
      </c>
      <c r="BE119" s="67" t="s">
        <v>520</v>
      </c>
      <c r="BF119" s="68" t="s">
        <v>520</v>
      </c>
      <c r="BG119" s="69" t="s">
        <v>520</v>
      </c>
      <c r="BH119" s="67" t="s">
        <v>520</v>
      </c>
      <c r="BI119" s="67" t="s">
        <v>520</v>
      </c>
      <c r="BJ119" s="67" t="s">
        <v>520</v>
      </c>
      <c r="BK119" s="67" t="s">
        <v>520</v>
      </c>
      <c r="BL119" s="67" t="s">
        <v>520</v>
      </c>
      <c r="BM119" s="67" t="s">
        <v>521</v>
      </c>
      <c r="BN119" s="67" t="s">
        <v>521</v>
      </c>
      <c r="BO119" s="67" t="s">
        <v>521</v>
      </c>
      <c r="BP119" s="68" t="s">
        <v>521</v>
      </c>
      <c r="BQ119" s="70" t="s">
        <v>521</v>
      </c>
      <c r="BR119" s="67" t="s">
        <v>521</v>
      </c>
      <c r="BS119" s="67" t="s">
        <v>521</v>
      </c>
      <c r="BT119" s="67" t="s">
        <v>521</v>
      </c>
      <c r="BU119" s="67" t="s">
        <v>521</v>
      </c>
      <c r="BV119" s="67" t="s">
        <v>521</v>
      </c>
      <c r="BW119" s="67" t="s">
        <v>521</v>
      </c>
      <c r="BX119" s="67" t="s">
        <v>521</v>
      </c>
      <c r="BY119" s="67" t="s">
        <v>521</v>
      </c>
      <c r="BZ119" s="68" t="s">
        <v>521</v>
      </c>
      <c r="CA119" s="69" t="s">
        <v>521</v>
      </c>
      <c r="CB119" s="67" t="s">
        <v>521</v>
      </c>
      <c r="CC119" s="67" t="s">
        <v>521</v>
      </c>
      <c r="CD119" s="67" t="s">
        <v>521</v>
      </c>
      <c r="CE119" s="67" t="s">
        <v>521</v>
      </c>
      <c r="CF119" s="67" t="s">
        <v>521</v>
      </c>
      <c r="CG119" s="67" t="s">
        <v>521</v>
      </c>
      <c r="CH119" s="67" t="s">
        <v>521</v>
      </c>
      <c r="CI119" s="67" t="s">
        <v>521</v>
      </c>
      <c r="CJ119" s="68" t="s">
        <v>521</v>
      </c>
      <c r="CK119" s="69" t="s">
        <v>521</v>
      </c>
      <c r="CL119" s="67" t="s">
        <v>521</v>
      </c>
      <c r="CM119" s="67" t="s">
        <v>521</v>
      </c>
      <c r="CN119" s="67" t="s">
        <v>521</v>
      </c>
      <c r="CO119" s="67" t="s">
        <v>521</v>
      </c>
      <c r="CP119" s="67" t="s">
        <v>521</v>
      </c>
      <c r="CQ119" s="67" t="s">
        <v>521</v>
      </c>
      <c r="CR119" s="67" t="s">
        <v>521</v>
      </c>
      <c r="CS119" s="67" t="s">
        <v>521</v>
      </c>
      <c r="CT119" s="68" t="s">
        <v>521</v>
      </c>
      <c r="CU119" s="69" t="s">
        <v>521</v>
      </c>
      <c r="CV119" s="67" t="s">
        <v>521</v>
      </c>
      <c r="CW119" s="67" t="s">
        <v>521</v>
      </c>
      <c r="CX119" s="67" t="s">
        <v>521</v>
      </c>
      <c r="CY119" s="67" t="s">
        <v>521</v>
      </c>
      <c r="CZ119" s="67" t="s">
        <v>521</v>
      </c>
      <c r="DA119" s="67" t="s">
        <v>521</v>
      </c>
      <c r="DB119" s="67" t="s">
        <v>521</v>
      </c>
      <c r="DC119" s="67" t="s">
        <v>521</v>
      </c>
      <c r="DD119" s="68" t="s">
        <v>521</v>
      </c>
      <c r="DE119" s="69" t="s">
        <v>521</v>
      </c>
      <c r="DF119" s="71" t="s">
        <v>521</v>
      </c>
      <c r="DG119" s="67" t="s">
        <v>521</v>
      </c>
      <c r="DH119" s="67" t="s">
        <v>521</v>
      </c>
      <c r="DI119" s="67" t="s">
        <v>521</v>
      </c>
      <c r="DJ119" s="67" t="s">
        <v>521</v>
      </c>
      <c r="DK119" s="67" t="s">
        <v>521</v>
      </c>
      <c r="DL119" s="67" t="s">
        <v>521</v>
      </c>
      <c r="DM119" s="67" t="s">
        <v>521</v>
      </c>
      <c r="DN119" s="68" t="s">
        <v>521</v>
      </c>
      <c r="DO119" s="70" t="s">
        <v>521</v>
      </c>
      <c r="DP119" s="71" t="s">
        <v>521</v>
      </c>
      <c r="DQ119" s="67" t="s">
        <v>521</v>
      </c>
      <c r="DR119" s="67" t="s">
        <v>521</v>
      </c>
      <c r="DS119" s="67" t="s">
        <v>521</v>
      </c>
      <c r="DT119" s="67" t="s">
        <v>521</v>
      </c>
      <c r="DU119" s="67" t="s">
        <v>521</v>
      </c>
      <c r="DV119" s="67" t="s">
        <v>521</v>
      </c>
      <c r="DW119" s="67" t="s">
        <v>521</v>
      </c>
      <c r="DX119" s="72" t="s">
        <v>521</v>
      </c>
      <c r="DY119" s="73" t="s">
        <v>522</v>
      </c>
      <c r="DZ119" s="74">
        <v>2</v>
      </c>
      <c r="EA119" s="74">
        <v>3</v>
      </c>
      <c r="EB119" s="74">
        <v>3</v>
      </c>
      <c r="EC119" s="75">
        <v>4</v>
      </c>
      <c r="ED119" s="76" t="s">
        <v>522</v>
      </c>
      <c r="EE119" s="74">
        <f t="shared" si="189"/>
        <v>2</v>
      </c>
      <c r="EF119" s="74">
        <f t="shared" si="190"/>
        <v>6</v>
      </c>
      <c r="EG119" s="74">
        <f t="shared" si="191"/>
        <v>18</v>
      </c>
      <c r="EH119" s="77">
        <f t="shared" si="192"/>
        <v>72</v>
      </c>
      <c r="EI119" s="73">
        <v>30</v>
      </c>
      <c r="EJ119" s="74">
        <v>50</v>
      </c>
      <c r="EK119" s="74">
        <v>90</v>
      </c>
      <c r="EL119" s="74">
        <v>150</v>
      </c>
      <c r="EM119" s="75">
        <v>450</v>
      </c>
      <c r="EN119" s="78">
        <v>1</v>
      </c>
      <c r="EO119" s="79">
        <f t="shared" si="193"/>
        <v>0.83333333333333337</v>
      </c>
      <c r="EP119" s="79">
        <f t="shared" si="194"/>
        <v>0.5</v>
      </c>
      <c r="EQ119" s="79">
        <f t="shared" si="195"/>
        <v>0.27777777777777779</v>
      </c>
      <c r="ER119" s="80">
        <f t="shared" si="196"/>
        <v>0.20833333333333334</v>
      </c>
      <c r="ES119" s="128" t="s">
        <v>543</v>
      </c>
      <c r="ET119" s="82"/>
      <c r="EU119" s="83">
        <v>4</v>
      </c>
      <c r="EV119" s="73">
        <v>57</v>
      </c>
      <c r="EW119" s="74">
        <v>69</v>
      </c>
      <c r="EX119" s="74">
        <v>24</v>
      </c>
      <c r="EY119" s="74">
        <v>31</v>
      </c>
      <c r="EZ119" s="74">
        <v>45</v>
      </c>
      <c r="FA119" s="74">
        <v>18</v>
      </c>
      <c r="FB119" s="74">
        <v>43</v>
      </c>
      <c r="FC119" s="74">
        <v>41</v>
      </c>
      <c r="FD119" s="74">
        <f t="shared" si="197"/>
        <v>69</v>
      </c>
      <c r="FE119" s="84">
        <f t="shared" si="198"/>
        <v>65</v>
      </c>
      <c r="FF119" s="73">
        <f>RANK(EV119,$EV$9:$EV$497,0)</f>
        <v>247</v>
      </c>
      <c r="FG119" s="74">
        <f>RANK(EW119,$EW$9:$EW$497,0)</f>
        <v>86</v>
      </c>
      <c r="FH119" s="74">
        <f>RANK(EX119,$EX$9:$EX$497,0)</f>
        <v>273</v>
      </c>
      <c r="FI119" s="74">
        <f>RANK(EY119,$EY$9:$EY$497,0)</f>
        <v>228</v>
      </c>
      <c r="FJ119" s="74">
        <f>RANK(EZ119,$EZ$9:$EZ$497,0)</f>
        <v>71</v>
      </c>
      <c r="FK119" s="74">
        <f>RANK(FA119,$FA$9:$FA$497,0)</f>
        <v>207</v>
      </c>
      <c r="FL119" s="74">
        <f>RANK(FB119,$FB$9:$FB$497,0)</f>
        <v>197</v>
      </c>
      <c r="FM119" s="74">
        <f>RANK(FC119,$FC$9:$FC$497,0)</f>
        <v>210</v>
      </c>
      <c r="FN119" s="74">
        <f>RANK(FD119,$FD$9:$FD$497,0)</f>
        <v>215</v>
      </c>
      <c r="FO119" s="84">
        <f>RANK(FE119,$FE$9:$FE$497,0)</f>
        <v>258</v>
      </c>
      <c r="FP119" s="73">
        <f>COUNTIFS($EV$9:$EV$497,"&gt;"&amp;EV119,$ES$9:$ES$497,ES119)+1</f>
        <v>44</v>
      </c>
      <c r="FQ119" s="74">
        <f>COUNTIFS($EW$9:$EW$497,"&gt;"&amp;EW119,$ES$9:$ES$497,ES119)+1</f>
        <v>47</v>
      </c>
      <c r="FR119" s="74">
        <f>COUNTIFS($EX$9:$EX$497,"&gt;"&amp;EX119,$ES$9:$ES$497,ES119)+1</f>
        <v>15</v>
      </c>
      <c r="FS119" s="74">
        <f>COUNTIFS($EY$9:$EY$497,"&gt;"&amp;EY119,$ES$9:$ES$497,ES119)+1</f>
        <v>37</v>
      </c>
      <c r="FT119" s="74">
        <f>COUNTIFS($EZ$9:$EZ$497,"&gt;"&amp;EZ119,$ES$9:$ES$497,ES119)+1</f>
        <v>56</v>
      </c>
      <c r="FU119" s="74">
        <f>COUNTIFS($FA$9:$FA$497,"&gt;"&amp;FA119,$ES$9:$ES$497,ES119)+1</f>
        <v>47</v>
      </c>
      <c r="FV119" s="74">
        <f>COUNTIFS($FB$9:$FB$497,"&gt;"&amp;FB119,$ES$9:$ES$497,ES119)+1</f>
        <v>44</v>
      </c>
      <c r="FW119" s="74">
        <f>COUNTIFS($FC$9:$FC$497,"&gt;"&amp;FC119,$ES$9:$ES$497,ES119)+1</f>
        <v>50</v>
      </c>
      <c r="FX119" s="74">
        <f>COUNTIFS($FD$9:$FD$497,"&gt;"&amp;FD119,$ES$9:$ES$497,ES119)+1</f>
        <v>52</v>
      </c>
      <c r="FY119" s="84">
        <f>COUNTIFS($FE$9:$FE$497,"&gt;"&amp;FE119,$ES$9:$ES$497,ES119)+1</f>
        <v>51</v>
      </c>
      <c r="FZ119" s="85">
        <f t="shared" si="199"/>
        <v>0.76</v>
      </c>
      <c r="GA119" s="86">
        <f t="shared" si="200"/>
        <v>0.92</v>
      </c>
      <c r="GB119" s="86">
        <f t="shared" si="201"/>
        <v>0.32</v>
      </c>
      <c r="GC119" s="86">
        <f t="shared" si="202"/>
        <v>0.41</v>
      </c>
      <c r="GD119" s="86">
        <f t="shared" si="203"/>
        <v>0.6</v>
      </c>
      <c r="GE119" s="86">
        <f t="shared" si="204"/>
        <v>0.24</v>
      </c>
      <c r="GF119" s="86">
        <f t="shared" si="205"/>
        <v>0.56999999999999995</v>
      </c>
      <c r="GG119" s="86">
        <f t="shared" si="206"/>
        <v>0.55000000000000004</v>
      </c>
      <c r="GH119" s="86">
        <f t="shared" si="207"/>
        <v>0.92</v>
      </c>
      <c r="GI119" s="87">
        <f t="shared" si="208"/>
        <v>0.87</v>
      </c>
      <c r="GJ119" s="85">
        <f>ROUND(((FZ119-AVERAGE(FZ$9:FZ$497))/STDEVP(FZ$9:FZ$497)*10+50),2)</f>
        <v>41.96</v>
      </c>
      <c r="GK119" s="86">
        <f>ROUND(((GA119-AVERAGE(GA$9:GA$497))/STDEVP(GA$9:GA$497)*10+50),2)</f>
        <v>56.86</v>
      </c>
      <c r="GL119" s="86">
        <f>ROUND(((GB119-AVERAGE(GB$9:GB$497))/STDEVP(GB$9:GB$497)*10+50),2)</f>
        <v>40.130000000000003</v>
      </c>
      <c r="GM119" s="86">
        <f>ROUND(((GC119-AVERAGE(GC$9:GC$497))/STDEVP(GC$9:GC$497)*10+50),2)</f>
        <v>44.18</v>
      </c>
      <c r="GN119" s="86">
        <f>ROUND(((GD119-AVERAGE(GD$9:GD$497))/STDEVP(GD$9:GD$497)*10+50),2)</f>
        <v>57.11</v>
      </c>
      <c r="GO119" s="86">
        <f>ROUND(((GE119-AVERAGE(GE$9:GE$497))/STDEVP(GE$9:GE$497)*10+50),2)</f>
        <v>46.07</v>
      </c>
      <c r="GP119" s="86">
        <f>ROUND(((GF119-AVERAGE(GF$9:GF$497))/STDEVP(GF$9:GF$497)*10+50),2)</f>
        <v>47.96</v>
      </c>
      <c r="GQ119" s="86">
        <f>ROUND(((GG119-AVERAGE(GG$9:GG$497))/STDEVP(GG$9:GG$497)*10+50),2)</f>
        <v>47.47</v>
      </c>
      <c r="GR119" s="86">
        <f>ROUND(((GH119-AVERAGE(GH$9:GH$497))/STDEVP(GH$9:GH$497)*10+50),2)</f>
        <v>48</v>
      </c>
      <c r="GS119" s="87">
        <f>ROUND(((GI119-AVERAGE(GI$9:GI$497))/STDEVP(GI$9:GI$497)*10+50),2)</f>
        <v>42.78</v>
      </c>
      <c r="GT119" s="73">
        <f>RANK(GJ119,$GJ$9:$GJ$497,0)</f>
        <v>346</v>
      </c>
      <c r="GU119" s="74">
        <f>RANK(GK119,$GK$9:$GK$497,0)</f>
        <v>108</v>
      </c>
      <c r="GV119" s="74">
        <f>RANK(GL119,$GL$9:$GL$497,0)</f>
        <v>372</v>
      </c>
      <c r="GW119" s="74">
        <f>RANK(GM119,$GM$9:$GM$497,0)</f>
        <v>320</v>
      </c>
      <c r="GX119" s="74">
        <f>RANK(GN119,$GN$9:$GN$497,0)</f>
        <v>95</v>
      </c>
      <c r="GY119" s="74">
        <f>RANK(GO119,$GO$9:$GO$497,0)</f>
        <v>240</v>
      </c>
      <c r="GZ119" s="74">
        <f>RANK(GP119,$GP$9:$GP$497,0)</f>
        <v>239</v>
      </c>
      <c r="HA119" s="74">
        <f>RANK(GQ119,$GQ$9:$GQ$497,0)</f>
        <v>255</v>
      </c>
      <c r="HB119" s="74">
        <f>RANK(GR119,$GR$9:$GR$497,0)</f>
        <v>217</v>
      </c>
      <c r="HC119" s="84">
        <f>RANK(GS119,$GS$9:$GS$497,0)</f>
        <v>326</v>
      </c>
      <c r="HD119" s="85">
        <f>ROUND(AVERAGEIF($ES$9:$ES$497,$ES119,$FZ$9:$FZ$497),2)</f>
        <v>0.86</v>
      </c>
      <c r="HE119" s="86">
        <f>ROUND(AVERAGEIF($ES$9:$ES$497,$ES119,$GA$9:$GA$497),2)</f>
        <v>1.0900000000000001</v>
      </c>
      <c r="HF119" s="86">
        <f>ROUND(AVERAGEIF($ES$9:$ES$497,$ES119,$GB$9:$GB$497),2)</f>
        <v>0.28999999999999998</v>
      </c>
      <c r="HG119" s="86">
        <f>ROUND(AVERAGEIF($ES$9:$ES$497,$ES119,$GC$9:$GC$497),2)</f>
        <v>0.42</v>
      </c>
      <c r="HH119" s="86">
        <f>ROUND(AVERAGEIF($ES$9:$ES$497,$ES119,$GD$9:$GD$497),2)</f>
        <v>0.86</v>
      </c>
      <c r="HI119" s="86">
        <f>ROUND(AVERAGEIF($ES$9:$ES$497,$ES119,$GE$9:$GE$497),2)</f>
        <v>0.3</v>
      </c>
      <c r="HJ119" s="86">
        <f>ROUND(AVERAGEIF($ES$9:$ES$497,$ES119,$GF$9:$GF$497),2)</f>
        <v>0.67</v>
      </c>
      <c r="HK119" s="86">
        <f>ROUND(AVERAGEIF($ES$9:$ES$497,$ES119,$GG$9:$GG$497),2)</f>
        <v>0.73</v>
      </c>
      <c r="HL119" s="86">
        <f>ROUND(AVERAGEIF($ES$9:$ES$497,$ES119,$GH$9:$GH$497),2)</f>
        <v>1.1399999999999999</v>
      </c>
      <c r="HM119" s="87">
        <f>ROUND(AVERAGEIF($ES$9:$ES$497,$ES119,$GI$9:$GI$497),2)</f>
        <v>1.01</v>
      </c>
      <c r="HN119" s="88">
        <f t="shared" si="209"/>
        <v>-9.9999999999999978E-2</v>
      </c>
      <c r="HO119" s="89">
        <f t="shared" si="210"/>
        <v>-0.17000000000000004</v>
      </c>
      <c r="HP119" s="89">
        <f t="shared" si="211"/>
        <v>3.0000000000000027E-2</v>
      </c>
      <c r="HQ119" s="89">
        <f t="shared" si="212"/>
        <v>-1.0000000000000009E-2</v>
      </c>
      <c r="HR119" s="89">
        <f t="shared" si="213"/>
        <v>-0.26</v>
      </c>
      <c r="HS119" s="89">
        <f t="shared" si="214"/>
        <v>-0.06</v>
      </c>
      <c r="HT119" s="89">
        <f t="shared" si="215"/>
        <v>-0.10000000000000009</v>
      </c>
      <c r="HU119" s="89">
        <f t="shared" si="216"/>
        <v>-0.17999999999999994</v>
      </c>
      <c r="HV119" s="89">
        <f t="shared" si="217"/>
        <v>-0.21999999999999986</v>
      </c>
      <c r="HW119" s="90">
        <f t="shared" si="218"/>
        <v>-0.14000000000000001</v>
      </c>
      <c r="HX119" s="73">
        <f>COUNTIFS($FZ$9:$FZ$497,"&gt;"&amp;FZ119,$ES$9:$ES$497,$ES119)+1</f>
        <v>59</v>
      </c>
      <c r="HY119" s="74">
        <f>COUNTIFS($GA$9:$GA$497,"&gt;"&amp;GA119,$ES$9:$ES$497,$ES119)+1</f>
        <v>62</v>
      </c>
      <c r="HZ119" s="74">
        <f>COUNTIFS($GB$9:$GB$497,"&gt;"&amp;GB119,$ES$9:$ES$497,$ES119)+1</f>
        <v>40</v>
      </c>
      <c r="IA119" s="74">
        <f>COUNTIFS($GC$9:$GC$497,"&gt;"&amp;GC119,$ES$9:$ES$497,$ES119)+1</f>
        <v>55</v>
      </c>
      <c r="IB119" s="74">
        <f>COUNTIFS($GD$9:$GD$497,"&gt;"&amp;GD119,$ES$9:$ES$497,$ES119)+1</f>
        <v>83</v>
      </c>
      <c r="IC119" s="74">
        <f>COUNTIFS($GE$9:$GE$497,"&gt;"&amp;GE119,$ES$9:$ES$497,$ES119)+1</f>
        <v>65</v>
      </c>
      <c r="ID119" s="74">
        <f>COUNTIFS($GF$9:$GF$497,"&gt;"&amp;GF119,$ES$9:$ES$497,$ES119)+1</f>
        <v>54</v>
      </c>
      <c r="IE119" s="74">
        <f>COUNTIFS($GG$9:$GG$497,"&gt;"&amp;GG119,$ES$9:$ES$497,$ES119)+1</f>
        <v>77</v>
      </c>
      <c r="IF119" s="74">
        <f>COUNTIFS($GH$9:$GH$497,"&gt;"&amp;GH119,$ES$9:$ES$497,$ES119)+1</f>
        <v>71</v>
      </c>
      <c r="IG119" s="84">
        <f>COUNTIFS($GI$9:$GI$497,"&gt;"&amp;GI119,$ES$9:$ES$497,$ES119)+1</f>
        <v>64</v>
      </c>
      <c r="IH119" s="91"/>
      <c r="II119" s="79"/>
      <c r="IJ119" s="79"/>
      <c r="IK119" s="79"/>
      <c r="IL119" s="79"/>
      <c r="IM119" s="92"/>
      <c r="IN119" s="93"/>
      <c r="IO119" s="94"/>
      <c r="IP119" s="95"/>
      <c r="IQ119" s="79"/>
      <c r="IR119" s="79"/>
      <c r="IS119" s="79"/>
      <c r="IT119" s="79"/>
      <c r="IU119" s="79"/>
      <c r="IV119" s="79"/>
      <c r="IW119" s="96"/>
      <c r="IX119" s="93"/>
      <c r="IY119" s="79"/>
      <c r="IZ119" s="79"/>
      <c r="JA119" s="79"/>
      <c r="JB119" s="79"/>
      <c r="JC119" s="79"/>
      <c r="JD119" s="79"/>
      <c r="JE119" s="97"/>
      <c r="JF119" s="95"/>
      <c r="JG119" s="79"/>
      <c r="JH119" s="79"/>
      <c r="JI119" s="79"/>
      <c r="JJ119" s="79"/>
      <c r="JK119" s="79"/>
      <c r="JL119" s="79"/>
      <c r="JM119" s="96"/>
      <c r="JN119" s="93"/>
      <c r="JO119" s="79"/>
      <c r="JP119" s="79"/>
      <c r="JQ119" s="79"/>
      <c r="JR119" s="79"/>
      <c r="JS119" s="79"/>
      <c r="JT119" s="79"/>
      <c r="JU119" s="79"/>
      <c r="JV119" s="79"/>
      <c r="JW119" s="79"/>
      <c r="JX119" s="79"/>
      <c r="JY119" s="79"/>
      <c r="JZ119" s="97"/>
      <c r="KA119" s="93"/>
      <c r="KB119" s="79"/>
      <c r="KC119" s="79"/>
      <c r="KD119" s="79"/>
      <c r="KE119" s="97"/>
      <c r="KF119" s="95"/>
      <c r="KG119" s="79"/>
      <c r="KH119" s="79"/>
      <c r="KI119" s="79"/>
      <c r="KJ119" s="79"/>
      <c r="KK119" s="98"/>
      <c r="KL119" s="79"/>
      <c r="KM119" s="79"/>
      <c r="KN119" s="79"/>
      <c r="KO119" s="79"/>
      <c r="KP119" s="79"/>
      <c r="KQ119" s="79"/>
      <c r="KR119" s="79"/>
      <c r="KS119" s="96"/>
      <c r="KT119" s="96"/>
      <c r="KU119" s="96"/>
      <c r="KV119" s="96"/>
      <c r="KW119" s="93"/>
      <c r="KX119" s="79"/>
      <c r="KY119" s="79"/>
      <c r="KZ119" s="79"/>
      <c r="LA119" s="79"/>
      <c r="LB119" s="79"/>
      <c r="LC119" s="96"/>
      <c r="LD119" s="93"/>
      <c r="LE119" s="94"/>
      <c r="LF119" s="99"/>
      <c r="LG119" s="75"/>
      <c r="LH119" s="93"/>
      <c r="LI119" s="79"/>
      <c r="LJ119" s="74"/>
      <c r="LK119" s="74"/>
      <c r="LL119" s="74"/>
      <c r="LM119" s="100"/>
      <c r="LN119" s="95"/>
      <c r="LO119" s="79"/>
      <c r="LP119" s="79"/>
      <c r="LQ119" s="79"/>
      <c r="LR119" s="96"/>
      <c r="LS119" s="93"/>
      <c r="LT119" s="79"/>
      <c r="LU119" s="79"/>
      <c r="LV119" s="79"/>
      <c r="LW119" s="79"/>
      <c r="LX119" s="79"/>
      <c r="LY119" s="79"/>
      <c r="LZ119" s="79"/>
      <c r="MA119" s="97"/>
      <c r="MB119" s="95"/>
      <c r="MC119" s="79"/>
      <c r="MD119" s="79"/>
      <c r="ME119" s="79"/>
      <c r="MF119" s="79"/>
      <c r="MG119" s="79"/>
      <c r="MH119" s="79"/>
      <c r="MI119" s="79"/>
      <c r="MJ119" s="79"/>
      <c r="MK119" s="79"/>
      <c r="ML119" s="79"/>
      <c r="MM119" s="79"/>
      <c r="MN119" s="98"/>
      <c r="MO119" s="98"/>
      <c r="MP119" s="96"/>
      <c r="MQ119" s="93"/>
      <c r="MR119" s="79"/>
      <c r="MS119" s="79"/>
      <c r="MT119" s="79"/>
      <c r="MU119" s="79"/>
      <c r="MV119" s="98"/>
      <c r="MW119" s="79"/>
      <c r="MX119" s="79"/>
      <c r="MY119" s="79"/>
      <c r="MZ119" s="79"/>
      <c r="NA119" s="79"/>
      <c r="NB119" s="79"/>
      <c r="NC119" s="79"/>
      <c r="ND119" s="96"/>
      <c r="NE119" s="96"/>
      <c r="NF119" s="96"/>
      <c r="NG119" s="96"/>
      <c r="NH119" s="93"/>
      <c r="NI119" s="79"/>
      <c r="NJ119" s="79"/>
      <c r="NK119" s="79"/>
      <c r="NL119" s="79"/>
      <c r="NM119" s="79"/>
      <c r="NN119" s="94"/>
      <c r="NO119" s="93"/>
      <c r="NP119" s="80"/>
      <c r="NQ119" s="124" t="s">
        <v>825</v>
      </c>
      <c r="NR119" s="102" t="s">
        <v>829</v>
      </c>
      <c r="NS119" s="102"/>
      <c r="NT119" s="102"/>
      <c r="NU119" s="102"/>
      <c r="NV119" s="104">
        <v>43720</v>
      </c>
      <c r="NW119" s="102" t="s">
        <v>525</v>
      </c>
      <c r="NX119" s="133" t="s">
        <v>830</v>
      </c>
      <c r="NY119" s="129" t="s">
        <v>2116</v>
      </c>
      <c r="NZ119" s="133" t="s">
        <v>2070</v>
      </c>
      <c r="OA119" s="134"/>
      <c r="OB119" s="134"/>
      <c r="OC119" s="134"/>
      <c r="OD119" s="108">
        <f t="shared" si="219"/>
        <v>72</v>
      </c>
      <c r="OE119" s="109">
        <v>7</v>
      </c>
      <c r="OF119" s="110">
        <f t="shared" si="220"/>
        <v>30</v>
      </c>
      <c r="OG119" s="109">
        <v>7</v>
      </c>
      <c r="OH119" s="111">
        <f>ROUND(AVERAGEIF($ES$9:$ES$497,$ES119,EV$9:EV$497),0)</f>
        <v>57</v>
      </c>
      <c r="OI119" s="112">
        <f>ROUND(AVERAGEIF($ES$9:$ES$497,$ES119,EW$9:EW$497),0)</f>
        <v>69</v>
      </c>
      <c r="OJ119" s="112">
        <f>ROUND(AVERAGEIF($ES$9:$ES$497,$ES119,EX$9:EX$497),0)</f>
        <v>17</v>
      </c>
      <c r="OK119" s="112">
        <f>ROUND(AVERAGEIF($ES$9:$ES$497,$ES119,EY$9:EY$497),0)</f>
        <v>30</v>
      </c>
      <c r="OL119" s="112">
        <f>ROUND(AVERAGEIF($ES$9:$ES$497,$ES119,EZ$9:EZ$497),0)</f>
        <v>58</v>
      </c>
      <c r="OM119" s="112">
        <f>ROUND(AVERAGEIF($ES$9:$ES$497,$ES119,FA$9:FA$497),0)</f>
        <v>21</v>
      </c>
      <c r="ON119" s="112">
        <f>ROUND(AVERAGEIF($ES$9:$ES$497,$ES119,FB$9:FB$497),0)</f>
        <v>45</v>
      </c>
      <c r="OO119" s="112">
        <f>ROUND(AVERAGEIF($ES$9:$ES$497,$ES119,FC$9:FC$497),0)</f>
        <v>49</v>
      </c>
      <c r="OP119" s="112">
        <f>ROUND(AVERAGEIF($ES$9:$ES$497,$ES119,FD$9:FD$497),0)</f>
        <v>75</v>
      </c>
      <c r="OQ119" s="113">
        <f>ROUND(AVERAGEIF($ES$9:$ES$497,$ES119,FE$9:FE$497),0)</f>
        <v>66</v>
      </c>
      <c r="OR119" s="114">
        <f>ROUND(EV119/MAX(EV$9:EV$497)*100,0)</f>
        <v>32</v>
      </c>
      <c r="OS119" s="115">
        <f>ROUND(EW119/MAX(EW$9:EW$497)*100,0)</f>
        <v>54</v>
      </c>
      <c r="OT119" s="115">
        <f>ROUND(EX119/MAX(EX$9:EX$497)*100,0)</f>
        <v>20</v>
      </c>
      <c r="OU119" s="115">
        <f>ROUND(EY119/MAX(EY$9:EY$497)*100,0)</f>
        <v>21</v>
      </c>
      <c r="OV119" s="115">
        <f>ROUND(EZ119/MAX(EZ$9:EZ$497)*100,0)</f>
        <v>36</v>
      </c>
      <c r="OW119" s="115">
        <f>ROUND(FA119/MAX(FA$9:FA$497)*100,0)</f>
        <v>16</v>
      </c>
      <c r="OX119" s="115">
        <f>ROUND(FB119/MAX(FB$9:FB$497)*100,0)</f>
        <v>32</v>
      </c>
      <c r="OY119" s="116">
        <f>ROUND(FC119/MAX(FC$9:FC$497)*100,0)</f>
        <v>28</v>
      </c>
      <c r="OZ119" s="115">
        <f>ROUND(FD119/MAX(FD$9:FD$497)*100,0)</f>
        <v>47</v>
      </c>
      <c r="PA119" s="117">
        <f>ROUND(FE119/MAX(FE$9:FE$497)*100,0)</f>
        <v>27</v>
      </c>
      <c r="PB119" s="118">
        <f t="shared" si="221"/>
        <v>345</v>
      </c>
      <c r="PC119" s="115">
        <f t="shared" si="222"/>
        <v>393</v>
      </c>
      <c r="PD119" s="115">
        <f t="shared" si="223"/>
        <v>453</v>
      </c>
      <c r="PE119" s="115">
        <f t="shared" si="224"/>
        <v>401</v>
      </c>
      <c r="PF119" s="115">
        <f t="shared" si="225"/>
        <v>331</v>
      </c>
      <c r="PG119" s="119">
        <f t="shared" si="226"/>
        <v>294</v>
      </c>
      <c r="PH119" s="118">
        <f>ROUND(PB119/MAX(PB$9:PB$497)*100,0)</f>
        <v>41</v>
      </c>
      <c r="PI119" s="115">
        <f>ROUND(PC119/MAX(PC$9:PC$497)*100,0)</f>
        <v>47</v>
      </c>
      <c r="PJ119" s="115">
        <f>ROUND(PD119/MAX(PD$9:PD$497)*100,0)</f>
        <v>48</v>
      </c>
      <c r="PK119" s="115">
        <f>ROUND(PE119/MAX(PE$9:PE$497)*100,0)</f>
        <v>40</v>
      </c>
      <c r="PL119" s="115">
        <f>ROUND(PF119/MAX(PF$9:PF$497)*100,0)</f>
        <v>47</v>
      </c>
      <c r="PM119" s="119">
        <f>ROUND(PG119/MAX(PG$9:PG$497)*100,0)</f>
        <v>43</v>
      </c>
      <c r="PN119" s="118">
        <f>RANK(PH119,PH$9:PH$497,0)</f>
        <v>243</v>
      </c>
      <c r="PO119" s="115">
        <f>RANK(PI119,PI$9:PI$497,0)</f>
        <v>150</v>
      </c>
      <c r="PP119" s="115">
        <f>RANK(PJ119,PJ$9:PJ$497,0)</f>
        <v>212</v>
      </c>
      <c r="PQ119" s="115">
        <f>RANK(PK119,PK$9:PK$497,0)</f>
        <v>238</v>
      </c>
      <c r="PR119" s="115">
        <f>RANK(PL119,PL$9:PL$497,0)</f>
        <v>213</v>
      </c>
      <c r="PS119" s="119">
        <f>RANK(PM119,PM$9:PM$497,0)</f>
        <v>213</v>
      </c>
      <c r="PT119" s="120">
        <f>ROUND(FZ119/MAX(FZ$9:FZ$497)*100,0)</f>
        <v>42</v>
      </c>
      <c r="PU119" s="115">
        <f>ROUND(GA119/MAX(GA$9:GA$497)*100,0)</f>
        <v>52</v>
      </c>
      <c r="PV119" s="115">
        <f>ROUND(GB119/MAX(GB$9:GB$497)*100,0)</f>
        <v>23</v>
      </c>
      <c r="PW119" s="115">
        <f>ROUND(GC119/MAX(GC$9:GC$497)*100,0)</f>
        <v>33</v>
      </c>
      <c r="PX119" s="115">
        <f>ROUND(GD119/MAX(GD$9:GD$497)*100,0)</f>
        <v>34</v>
      </c>
      <c r="PY119" s="115">
        <f>ROUND(GE119/MAX(GE$9:GE$497)*100,0)</f>
        <v>14</v>
      </c>
      <c r="PZ119" s="115">
        <f>ROUND(GF119/MAX(GF$9:GF$497)*100,0)</f>
        <v>27</v>
      </c>
      <c r="QA119" s="116">
        <f>ROUND(GG119/MAX(GG$9:GG$497)*100,0)</f>
        <v>30</v>
      </c>
      <c r="QB119" s="115">
        <f>ROUND(GH119/MAX(GH$9:GH$497)*100,0)</f>
        <v>41</v>
      </c>
      <c r="QC119" s="121">
        <f>ROUND(GI119/MAX(GI$9:GI$497)*100,0)</f>
        <v>28</v>
      </c>
      <c r="QD119" s="120">
        <f>ROUND(AVERAGEIF($ES$9:$ES$497,$ES119,PT$9:PT$497),0)</f>
        <v>47</v>
      </c>
      <c r="QE119" s="120">
        <f>ROUND(AVERAGEIF($ES$9:$ES$497,$ES119,PU$9:PU$497),0)</f>
        <v>61</v>
      </c>
      <c r="QF119" s="120">
        <f>ROUND(AVERAGEIF($ES$9:$ES$497,$ES119,PV$9:PV$497),0)</f>
        <v>21</v>
      </c>
      <c r="QG119" s="120">
        <f>ROUND(AVERAGEIF($ES$9:$ES$497,$ES119,PW$9:PW$497),0)</f>
        <v>34</v>
      </c>
      <c r="QH119" s="120">
        <f>ROUND(AVERAGEIF($ES$9:$ES$497,$ES119,PX$9:PX$497),0)</f>
        <v>48</v>
      </c>
      <c r="QI119" s="120">
        <f>ROUND(AVERAGEIF($ES$9:$ES$497,$ES119,PY$9:PY$497),0)</f>
        <v>18</v>
      </c>
      <c r="QJ119" s="120">
        <f>ROUND(AVERAGEIF($ES$9:$ES$497,$ES119,PZ$9:PZ$497),0)</f>
        <v>31</v>
      </c>
      <c r="QK119" s="120">
        <f>ROUND(AVERAGEIF($ES$9:$ES$497,$ES119,QA$9:QA$497),0)</f>
        <v>40</v>
      </c>
      <c r="QL119" s="120">
        <f>ROUND(AVERAGEIF($ES$9:$ES$497,$ES119,QB$9:QB$497),0)</f>
        <v>51</v>
      </c>
      <c r="QM119" s="120">
        <f>ROUND(AVERAGEIF($ES$9:$ES$497,$ES119,QC$9:QC$497),0)</f>
        <v>32</v>
      </c>
      <c r="QN119" s="114">
        <f t="shared" si="240"/>
        <v>397</v>
      </c>
      <c r="QO119" s="115">
        <f t="shared" si="241"/>
        <v>441</v>
      </c>
      <c r="QP119" s="115">
        <f t="shared" si="242"/>
        <v>533</v>
      </c>
      <c r="QQ119" s="115">
        <f t="shared" si="243"/>
        <v>487</v>
      </c>
      <c r="QR119" s="115">
        <f t="shared" si="244"/>
        <v>459</v>
      </c>
      <c r="QS119" s="119">
        <f t="shared" si="245"/>
        <v>337</v>
      </c>
      <c r="QT119" s="114">
        <f>ROUND((QN119-MIN(QN$9:QN$497))/(MAX(QN$9:QN$497)-MIN(QN$9:QN$497))*100,0)</f>
        <v>26</v>
      </c>
      <c r="QU119" s="115">
        <f>ROUND((QO119-MIN(QO$9:QO$497))/(MAX(QO$9:QO$497)-MIN(QO$9:QO$497))*100,0)</f>
        <v>33</v>
      </c>
      <c r="QV119" s="115">
        <f>ROUND((QP119-MIN(QP$9:QP$497))/(MAX(QP$9:QP$497)-MIN(QP$9:QP$497))*100,0)</f>
        <v>26</v>
      </c>
      <c r="QW119" s="115">
        <f>ROUND((QQ119-MIN(QQ$9:QQ$497))/(MAX(QQ$9:QQ$497)-MIN(QQ$9:QQ$497))*100,0)</f>
        <v>25</v>
      </c>
      <c r="QX119" s="115">
        <f>ROUND((QR119-MIN(QR$9:QR$497))/(MAX(QR$9:QR$497)-MIN(QR$9:QR$497))*100,0)</f>
        <v>37</v>
      </c>
      <c r="QY119" s="115">
        <f>ROUND((QS119-MIN(QS$9:QS$497))/(MAX(QS$9:QS$497)-MIN(QS$9:QS$497))*100,0)</f>
        <v>33</v>
      </c>
      <c r="QZ119" s="114">
        <f>RANK(QN119,QN$9:QN$497,0)</f>
        <v>361</v>
      </c>
      <c r="RA119" s="115">
        <f>RANK(QO119,QO$9:QO$497,0)</f>
        <v>121</v>
      </c>
      <c r="RB119" s="115">
        <f>RANK(QP119,QP$9:QP$497,0)</f>
        <v>261</v>
      </c>
      <c r="RC119" s="115">
        <f>RANK(QQ119,QQ$9:QQ$497,0)</f>
        <v>326</v>
      </c>
      <c r="RD119" s="115">
        <f>RANK(QR119,QR$9:QR$497,0)</f>
        <v>306</v>
      </c>
      <c r="RE119" s="115">
        <f>RANK(QS119,QS$9:QS$497,0)</f>
        <v>267</v>
      </c>
      <c r="RF119" s="122"/>
      <c r="RG119" s="115">
        <f>($RH$3*(IH119+IJ119)*100*100/MAX(EX$9:EX$497)*$RO$3) +($RH$3*(II119+IJ119)*100*100/MAX(EX$9:EX$497)*$RO$4) + ($RH$3*IK119*100*100/MAX(EX$9:EX$497)*0.098)</f>
        <v>0</v>
      </c>
      <c r="RH119" s="115">
        <f>($RH$4*IL119*100*100/MAX(EZ$9:EZ$497))*$RQ$3</f>
        <v>0</v>
      </c>
      <c r="RI119" s="115">
        <f>($RH$3*IM119*100*100/MAX(EY$9:EY$497))*$RQ$4</f>
        <v>0</v>
      </c>
      <c r="RJ119" s="115">
        <f>($RH$3*IN119*100*100/MAX(EX$9:EX$497))</f>
        <v>0</v>
      </c>
      <c r="RK119" s="115">
        <f>($RH$4*IO119*100*100/MAX(EZ$9:EZ$497))*$RQ$3</f>
        <v>0</v>
      </c>
      <c r="RL119" s="115">
        <f>(($RL$4*IP119*100*((100/MAX(EX$9:EX$497)+100/MAX(EZ$9:EZ$497))/2))+($RL$4*IQ119*100*((100/MAX(EX$9:EX$497)+100/MAX(EZ$9:EZ$497))/2))+($RL$4*IR119*100*((100/MAX(EX$9:EX$497)+100/MAX(EZ$9:EZ$497))/2))+($RL$4*IS119*100*((100/MAX(EX$9:EX$497)+100/MAX(EZ$9:EZ$497))/2))+($RL$4*IT119*100*((100/MAX(EX$9:EX$497)+100/MAX(EZ$9:EZ$497))/2))+($RL$4*IU119*100*((100/MAX(EX$9:EX$497)+100/MAX(EZ$9:EZ$497))/2))+($RL$4*IV119*100*((100/MAX(EX$9:EX$497)+100/MAX(EZ$9:EZ$497))/2))+($RL$4*IW119*100*((100/MAX(EX$9:EX$497)+100/MAX(EZ$9:EZ$497))/2)))*$RS$3</f>
        <v>0</v>
      </c>
      <c r="RM119" s="115">
        <f>(($RH$3*IX119*100*100/MAX(EX$9:EX$497))+($RH$3*IY119*100*100/MAX(EX$9:EX$497))+($RH$3*IZ119*100*100/MAX(EX$9:EX$497))+($RH$3*JA119*100*100/MAX(EX$9:EX$497))+($RH$3*JB119*100*100/MAX(EX$9:EX$497))+($RH$3*JC119*100*100/MAX(EX$9:EX$497))+($RH$3*JD119*100*100/MAX(EX$9:EX$497))+($RH$3*JE119*100*100/MAX(EX$9:EX$497)))*$RS$4</f>
        <v>0</v>
      </c>
      <c r="RN119" s="115">
        <f>(($RH$4*JF119*100*100/MAX(EZ$9:EZ$497)) + ($RH$4*JG119*100*100/MAX(EZ$9:EZ$497)) + ($RH$4*JH119*100*100/MAX(EZ$9:EZ$497)) + ($RH$4*JI119*100*100/MAX(EZ$9:EZ$497)) + ($RH$4*JJ119*100*100/MAX(EZ$9:EZ$497)) + ($RH$4*JK119*100*100/MAX(EZ$9:EZ$497)) + ($RH$4*JL119*100*100/MAX(EZ$9:EZ$497)) + ($RH$4*JM119*100*100/MAX(EZ$9:EZ$497)))*$RU$3</f>
        <v>0</v>
      </c>
      <c r="RO119" s="115">
        <f>(($RL$4*JN119*100*((100/MAX(EX$9:EX$497)+100/MAX(EZ$9:EZ$497))/2))+($RL$4*JO119*100*((100/MAX(EX$9:EX$497)+100/MAX(EZ$9:EZ$497))/2))+($RL$4*JP119*100*((100/MAX(EX$9:EX$497)+100/MAX(EZ$9:EZ$497))/2))+($RL$4*JQ119*100*((100/MAX(EX$9:EX$497)+100/MAX(EZ$9:EZ$497))/2))+($RL$4*JR119*100*((100/MAX(EX$9:EX$497)+100/MAX(EZ$9:EZ$497))/2))+($RL$4*JS119*100*((100/MAX(EX$9:EX$497)+100/MAX(EZ$9:EZ$497))/2))+($RL$4*JT119*100*((100/MAX(EX$9:EX$497)+100/MAX(EZ$9:EZ$497))/2))+($RL$4*JU119*100*((100/MAX(EX$9:EX$497)+100/MAX(EZ$9:EZ$497))/2))+($RL$4*JV119*100*((100/MAX(EX$9:EX$497)+100/MAX(EZ$9:EZ$497))/2))+($RL$4*JW119*100*((100/MAX(EX$9:EX$497)+100/MAX(EZ$9:EZ$497))/2))+($RL$4*JX119*100*((100/MAX(EX$9:EX$497)+100/MAX(EZ$9:EZ$497))/2))+($RL$4*JY119*100*((100/MAX(EX$9:EX$497)+100/MAX(EZ$9:EZ$497))/2))+($RL$4*JZ119*100*((100/MAX(EX$9:EX$497)+100/MAX(EZ$9:EZ$497))/2)))*$RW$3/2</f>
        <v>0</v>
      </c>
      <c r="RP119" s="119">
        <f>($RJ$3*KA119*100*100/MAX(FA$9:FA$497)) + ($RJ$3*KB119*100*100/MAX(FA$9:FA$497)/2) + ($RJ$3*KC119*100*100/MAX(FA$9:FA$497)/2) + ($RJ$3*KD119*100*100/MAX(FA$9:FA$497)/4) + ($RJ$3*KE119*100*100/MAX(FA$9:FA$497)/4)</f>
        <v>0</v>
      </c>
      <c r="RQ119" s="118">
        <f>($RL$4*KF119*100*((100/MAX(EX$9:EX$497)+100/MAX(EZ$9:EZ$497)))) * ($RO$3/2) + (($RL$4*KG119*100*((100/MAX(EX$9:EX$497)+100/MAX(EZ$9:EZ$497))))+($RL$4*KH119*100*((100/MAX(EX$9:EX$497)+100/MAX(EZ$9:EZ$497))))+($RL$4*KI119*100*((100/MAX(EX$9:EX$497)+100/MAX(EZ$9:EZ$497))))+($RL$4*KJ119*100*((100/MAX(EX$9:EX$497)+100/MAX(EZ$9:EZ$497))))+($RL$4*KK119*100*((100/MAX(EX$9:EX$497)+100/MAX(EZ$9:EZ$497))))+($RL$4*KL119*100*((100/MAX(EX$9:EX$497)+100/MAX(EZ$9:EZ$497))))+($RL$4*KM119*100*((100/MAX(EX$9:EX$497)+100/MAX(EZ$9:EZ$497))))+($RL$4*KN119*100*((100/MAX(EX$9:EX$497)+100/MAX(EZ$9:EZ$497))))+($RL$4*KO119*100*((100/MAX(EX$9:EX$497)+100/MAX(EZ$9:EZ$497))))+($RL$4*KP119*100*((100/MAX(EX$9:EX$497)+100/MAX(EZ$9:EZ$497))))+($RL$4*KQ119*100*((100/MAX(EX$9:EX$497)+100/MAX(EZ$9:EZ$497))))+($RL$4*KR119*100*((100/MAX(EX$9:EX$497)+100/MAX(EZ$9:EZ$497))))+($RL$4*KS119*100*((100/MAX(EX$9:EX$497)+100/MAX(EZ$9:EZ$497))))+($RL$4*KV119*100*((100/MAX(EX$9:EX$497)+100/MAX(EZ$9:EZ$497))))) * (($RO$3+$RO$4)/6)</f>
        <v>0</v>
      </c>
      <c r="RR119" s="115">
        <f>(($RL$4*KW119*100*((100/MAX(EX$9:EX$497)+100/MAX(EZ$9:EZ$497))))) * ($RO$3/2) + (($RL$4*KX119*100*((100/MAX(EX$9:EX$497)+100/MAX(EZ$9:EZ$497))))+($RL$4*KY119*100*((100/MAX(EX$9:EX$497)+100/MAX(EZ$9:EZ$497))))+($RL$4*KZ119*100*((100/MAX(EX$9:EX$497)+100/MAX(EZ$9:EZ$497))))+($RL$4*LA119*100*((100/MAX(EX$9:EX$497)+100/MAX(EZ$9:EZ$497))))+($RL$4*LB119*100*((100/MAX(EX$9:EX$497)+100/MAX(EZ$9:EZ$497))))+($RL$4*LC119*100*((100/MAX(EX$9:EX$497)+100/MAX(EZ$9:EZ$497))))) * (($RO$3+$RO$4)/6)</f>
        <v>0</v>
      </c>
      <c r="RS119" s="119">
        <f>(($RL$4*LD119*100*((100/MAX(EX$9:EX$497)+100/MAX(EZ$9:EZ$497))))+($RL$4*LE119*100*((100/MAX(EX$9:EX$497)+100/MAX(EZ$9:EZ$497))))) * (($RO$3+$RO$4)/6)</f>
        <v>0</v>
      </c>
      <c r="RT119" s="118">
        <f>($RJ$4*LH119*100*(100/MAX(EV$9:EV$497)))+($RJ$4*LI119*100*(100/MAX(EV$9:EV$497)))</f>
        <v>0</v>
      </c>
      <c r="RU119" s="119">
        <f>($RJ$4*LJ119*(100/MAX(EV$9:EV$497)))/2 + ($RL$3*LK119*(100/MAX(EW$9:EW$497))) + ($RJ$4*LL119*(100/MAX(EV$9:EV$497)))/4 + ($RL$3*LM119*(100/MAX(EW$9:EW$497)))</f>
        <v>0</v>
      </c>
      <c r="RV119" s="118">
        <f>($RJ$4*LN119*100*100/MAX(EV$9:EV$497)/2)+($RJ$4*LO119*100*100/MAX(EV$9:EV$497)/2)+($RJ$4*LP119*100*100/MAX(EV$9:EV$497))+($RJ$4*LQ119*100*100/MAX(EV$9:EV$497))+($RJ$4*LR119*100*100/MAX(EV$9:EV$497))</f>
        <v>0</v>
      </c>
      <c r="RW119" s="115">
        <f>($RJ$4*LS119*100*100/MAX(EV$9:EV$497)) + (($RJ$4*LT119*100*100/MAX(EV$9:EV$497))+($RJ$4*LU119*100*100/MAX(EV$9:EV$497))+($RJ$4*LV119*100*100/MAX(EV$9:EV$497))+($RJ$4*LW119*100*100/MAX(EV$9:EV$497))+($RJ$4*LX119*100*100/MAX(EV$9:EV$497))+($RJ$4*LY119*100*100/MAX(EV$9:EV$497))+($RJ$4*LZ119*100*100/MAX(EV$9:EV$497))+($RJ$4*MA119*100*100/MAX(EV$9:EV$497)))/2</f>
        <v>0</v>
      </c>
      <c r="RX119" s="119">
        <f>($RJ$4*MB119*100*100/MAX(EV$9:EV$497))+($RJ$4*MC119*100*100/MAX(EV$9:EV$497))+($RJ$4*MD119*100*100/MAX(EV$9:EV$497))+($RJ$4*ME119*100*100/MAX(EV$9:EV$497))+($RJ$4*MF119*100*100/MAX(EV$9:EV$497))+($RJ$4*MG119*100*100/MAX(EV$9:EV$497))+($RJ$4*MH119*100*100/MAX(EV$9:EV$497))+($RJ$4*MI119*100*100/MAX(EV$9:EV$497))+($RJ$4*MJ119*100*100/MAX(EV$9:EV$497))+($RJ$4*MK119*100*100/MAX(EV$9:EV$497))+($RJ$4*ML119*100*100/MAX(EV$9:EV$497))+($RJ$4*MM119*100*100/MAX(EV$9:EV$497))+($RJ$4*MN119*100*100/MAX(EV$9:EV$497))</f>
        <v>0</v>
      </c>
      <c r="RY119" s="118">
        <f>($RJ$4*MQ119*100*100/MAX(EV$9:EV$497))/2 + (($RJ$4*MR119*100*100/MAX(EV$9:EV$497))+($RJ$4*MS119*100*100/MAX(EV$9:EV$497))+($RJ$4*MT119*100*100/MAX(EV$9:EV$497))+($RJ$4*MU119*100*100/MAX(EV$9:EV$497))+($RJ$4*MV119*100*100/MAX(EV$9:EV$497))+($RJ$4*MW119*100*100/MAX(EV$9:EV$497))+($RJ$4*MX119*100*100/MAX(EV$9:EV$497))+($RJ$4*MY119*100*100/MAX(EV$9:EV$497))+($RJ$4*MZ119*100*100/MAX(EV$9:EV$497))+($RJ$4*NA119*100*100/MAX(EV$9:EV$497))+($RJ$4*NB119*100*100/MAX(EV$9:EV$497))+($RJ$4*NC119*100*100/MAX(EV$9:EV$497))+($RJ$4*ND119*100*100/MAX(EV$9:EV$497))+($RJ$4*NG119*100*100/MAX(EV$9:EV$497)))/4</f>
        <v>0</v>
      </c>
      <c r="RZ119" s="115">
        <f>($RJ$4*NH119*100*100/MAX(EV$9:EV$497))/2 + (($RJ$4*NI119*100*100/MAX(EV$9:EV$497))+($RJ$4*NJ119*100*100/MAX(EV$9:EV$497))+($RJ$4*NK119*100*100/MAX(EV$9:EV$497))+($RJ$4*NL119*100*100/MAX(EV$9:EV$497))+($RJ$4*NM119*100*100/MAX(EV$9:EV$497))+($RJ$4*NN119*100*100/MAX(EV$9:EV$497)))/4</f>
        <v>0</v>
      </c>
      <c r="SA119" s="117">
        <f>(($RJ$4*NO119*100*100/MAX(EV$9:EV$497))+($RJ$4*NP119*100*100/MAX(EV$9:EV$497)))/4</f>
        <v>0</v>
      </c>
      <c r="SB119" s="118">
        <f t="shared" si="227"/>
        <v>0</v>
      </c>
      <c r="SC119" s="115">
        <f t="shared" si="228"/>
        <v>0</v>
      </c>
      <c r="SD119" s="115">
        <f t="shared" si="229"/>
        <v>0</v>
      </c>
      <c r="SE119" s="115">
        <f t="shared" si="230"/>
        <v>0</v>
      </c>
      <c r="SF119" s="115">
        <f t="shared" si="231"/>
        <v>0</v>
      </c>
      <c r="SG119" s="115">
        <f t="shared" si="232"/>
        <v>0</v>
      </c>
      <c r="SH119" s="115">
        <f>ROUND(SB119/MAX(SB$9:SB$497)*100,0)</f>
        <v>0</v>
      </c>
      <c r="SI119" s="115">
        <f>ROUND(SC119/MAX(SC$9:SC$497)*100,0)</f>
        <v>0</v>
      </c>
      <c r="SJ119" s="115">
        <f>ROUND(SD119/MAX(SD$9:SD$497)*100,0)</f>
        <v>0</v>
      </c>
      <c r="SK119" s="115">
        <f>ROUND(SE119/MAX(SE$9:SE$497)*100,0)</f>
        <v>0</v>
      </c>
      <c r="SL119" s="115">
        <f>ROUND(SF119/MAX(SF$9:SF$497)*100,0)</f>
        <v>0</v>
      </c>
      <c r="SM119" s="121">
        <f>ROUND(SG119/MAX(SG$9:SG$497)*100,0)</f>
        <v>0</v>
      </c>
      <c r="SN119" s="115">
        <f>ROUND(AVERAGEIF($ES$9:$ES$497,$ES119,SH$9:SH$497),0)</f>
        <v>12</v>
      </c>
      <c r="SO119" s="115">
        <f>ROUND(AVERAGEIF($ES$9:$ES$497,$ES119,SI$9:SI$497),0)</f>
        <v>5</v>
      </c>
      <c r="SP119" s="115">
        <f>ROUND(AVERAGEIF($ES$9:$ES$497,$ES119,SJ$9:SJ$497),0)</f>
        <v>26</v>
      </c>
      <c r="SQ119" s="115">
        <f>ROUND(AVERAGEIF($ES$9:$ES$497,$ES119,SK$9:SK$497),0)</f>
        <v>6</v>
      </c>
      <c r="SR119" s="115">
        <f>ROUND(AVERAGEIF($ES$9:$ES$497,$ES119,SL$9:SL$497),0)</f>
        <v>8</v>
      </c>
      <c r="SS119" s="121">
        <f>ROUND(AVERAGEIF($ES$9:$ES$497,$ES119,SM$9:SM$497),0)</f>
        <v>4</v>
      </c>
      <c r="ST119" s="114">
        <f>RANK(SB119,SB$9:SB$497,0)</f>
        <v>323</v>
      </c>
      <c r="SU119" s="115">
        <f>RANK(SC119,SC$9:SC$497,0)</f>
        <v>320</v>
      </c>
      <c r="SV119" s="115">
        <f>RANK(SD119,SD$9:SD$497,0)</f>
        <v>320</v>
      </c>
      <c r="SW119" s="115">
        <f>RANK(SE119,SE$9:SE$497,0)</f>
        <v>320</v>
      </c>
      <c r="SX119" s="115">
        <f>RANK(SF119,SF$9:SF$497,0)</f>
        <v>317</v>
      </c>
      <c r="SY119" s="115">
        <f>RANK(SG119,SG$9:SG$497,0)</f>
        <v>308</v>
      </c>
      <c r="SZ119" s="115">
        <f>COUNTIFS(SB$9:SB$497,"&gt;"&amp;SB119,$ES$9:$ES$497,$ES119)+1</f>
        <v>67</v>
      </c>
      <c r="TA119" s="115">
        <f>COUNTIFS(SC$9:SC$497,"&gt;"&amp;SC119,$ES$9:$ES$497,$ES119)+1</f>
        <v>64</v>
      </c>
      <c r="TB119" s="115">
        <f>COUNTIFS(SD$9:SD$497,"&gt;"&amp;SD119,$ES$9:$ES$497,$ES119)+1</f>
        <v>67</v>
      </c>
      <c r="TC119" s="115">
        <f>COUNTIFS(SE$9:SE$497,"&gt;"&amp;SE119,$ES$9:$ES$497,$ES119)+1</f>
        <v>64</v>
      </c>
      <c r="TD119" s="115">
        <f>COUNTIFS(SF$9:SF$497,"&gt;"&amp;SF119,$ES$9:$ES$497,$ES119)+1</f>
        <v>64</v>
      </c>
      <c r="TE119" s="117">
        <f>COUNTIFS(SG$9:SG$497,"&gt;"&amp;SG119,$ES$9:$ES$497,$ES119)+1</f>
        <v>60</v>
      </c>
      <c r="TF119" s="118">
        <f t="shared" si="233"/>
        <v>48</v>
      </c>
      <c r="TG119" s="115">
        <f t="shared" si="234"/>
        <v>41</v>
      </c>
      <c r="TH119" s="115">
        <f t="shared" si="235"/>
        <v>47</v>
      </c>
      <c r="TI119" s="115">
        <f t="shared" si="236"/>
        <v>48</v>
      </c>
      <c r="TJ119" s="115">
        <f t="shared" si="237"/>
        <v>40</v>
      </c>
      <c r="TK119" s="115">
        <f t="shared" si="238"/>
        <v>47</v>
      </c>
      <c r="TL119" s="117">
        <f t="shared" si="239"/>
        <v>43</v>
      </c>
      <c r="TM119" s="118">
        <f>ROUND(TF119/MAX(TF$9:TF$497)*100,0)</f>
        <v>27</v>
      </c>
      <c r="TN119" s="115">
        <f>ROUND(TG119/MAX(TG$9:TG$497)*100,0)</f>
        <v>23</v>
      </c>
      <c r="TO119" s="115">
        <f>ROUND(TH119/MAX(TH$9:TH$497)*100,0)</f>
        <v>26</v>
      </c>
      <c r="TP119" s="115">
        <f>ROUND(TI119/MAX(TI$9:TI$497)*100,0)</f>
        <v>27</v>
      </c>
      <c r="TQ119" s="115">
        <f>ROUND(TJ119/MAX(TJ$9:TJ$497)*100,0)</f>
        <v>20</v>
      </c>
      <c r="TR119" s="115">
        <f>ROUND(TK119/MAX(TK$9:TK$497)*100,0)</f>
        <v>24</v>
      </c>
      <c r="TS119" s="119">
        <f>ROUND(TL119/MAX(TL$9:TL$497)*100,0)</f>
        <v>22</v>
      </c>
      <c r="TT119" s="120">
        <f>RANK(TM119,TM$9:TM$497,0)</f>
        <v>298</v>
      </c>
      <c r="TU119" s="115">
        <f>RANK(TN119,TN$9:TN$497,0)</f>
        <v>272</v>
      </c>
      <c r="TV119" s="115">
        <f>RANK(TO119,TO$9:TO$497,0)</f>
        <v>190</v>
      </c>
      <c r="TW119" s="115">
        <f>RANK(TP119,TP$9:TP$497,0)</f>
        <v>246</v>
      </c>
      <c r="TX119" s="115">
        <f>RANK(TQ119,TQ$9:TQ$497,0)</f>
        <v>260</v>
      </c>
      <c r="TY119" s="115">
        <f>RANK(TR119,TR$9:TR$497,0)</f>
        <v>243</v>
      </c>
      <c r="TZ119" s="121">
        <f>RANK(TS119,TS$9:TS$497,0)</f>
        <v>244</v>
      </c>
      <c r="UA119" s="132"/>
      <c r="UB119" s="7" t="s">
        <v>1</v>
      </c>
    </row>
    <row r="120" spans="1:548" x14ac:dyDescent="0.15">
      <c r="A120" s="183">
        <v>112</v>
      </c>
      <c r="B120" s="203" t="s">
        <v>829</v>
      </c>
      <c r="C120" s="63"/>
      <c r="D120" s="63"/>
      <c r="E120" s="64" t="s">
        <v>518</v>
      </c>
      <c r="F120" s="65">
        <v>62</v>
      </c>
      <c r="G120" s="65" t="s">
        <v>519</v>
      </c>
      <c r="H120" s="65"/>
      <c r="I120" s="66" t="s">
        <v>521</v>
      </c>
      <c r="J120" s="67" t="s">
        <v>521</v>
      </c>
      <c r="K120" s="67" t="s">
        <v>521</v>
      </c>
      <c r="L120" s="67" t="s">
        <v>521</v>
      </c>
      <c r="M120" s="67" t="s">
        <v>521</v>
      </c>
      <c r="N120" s="67" t="s">
        <v>521</v>
      </c>
      <c r="O120" s="67" t="s">
        <v>521</v>
      </c>
      <c r="P120" s="67" t="s">
        <v>521</v>
      </c>
      <c r="Q120" s="67" t="s">
        <v>521</v>
      </c>
      <c r="R120" s="68" t="s">
        <v>521</v>
      </c>
      <c r="S120" s="69" t="s">
        <v>521</v>
      </c>
      <c r="T120" s="67" t="s">
        <v>521</v>
      </c>
      <c r="U120" s="67" t="s">
        <v>521</v>
      </c>
      <c r="V120" s="67" t="s">
        <v>521</v>
      </c>
      <c r="W120" s="67" t="s">
        <v>521</v>
      </c>
      <c r="X120" s="67" t="s">
        <v>521</v>
      </c>
      <c r="Y120" s="67" t="s">
        <v>521</v>
      </c>
      <c r="Z120" s="67" t="s">
        <v>521</v>
      </c>
      <c r="AA120" s="67" t="s">
        <v>521</v>
      </c>
      <c r="AB120" s="68" t="s">
        <v>521</v>
      </c>
      <c r="AC120" s="69" t="s">
        <v>521</v>
      </c>
      <c r="AD120" s="67" t="s">
        <v>521</v>
      </c>
      <c r="AE120" s="67" t="s">
        <v>521</v>
      </c>
      <c r="AF120" s="67" t="s">
        <v>521</v>
      </c>
      <c r="AG120" s="67" t="s">
        <v>521</v>
      </c>
      <c r="AH120" s="67" t="s">
        <v>521</v>
      </c>
      <c r="AI120" s="67" t="s">
        <v>521</v>
      </c>
      <c r="AJ120" s="67" t="s">
        <v>521</v>
      </c>
      <c r="AK120" s="67" t="s">
        <v>521</v>
      </c>
      <c r="AL120" s="68" t="s">
        <v>521</v>
      </c>
      <c r="AM120" s="69" t="s">
        <v>521</v>
      </c>
      <c r="AN120" s="67" t="s">
        <v>521</v>
      </c>
      <c r="AO120" s="67" t="s">
        <v>521</v>
      </c>
      <c r="AP120" s="67" t="s">
        <v>521</v>
      </c>
      <c r="AQ120" s="67" t="s">
        <v>521</v>
      </c>
      <c r="AR120" s="67" t="s">
        <v>521</v>
      </c>
      <c r="AS120" s="67" t="s">
        <v>521</v>
      </c>
      <c r="AT120" s="67" t="s">
        <v>521</v>
      </c>
      <c r="AU120" s="67" t="s">
        <v>520</v>
      </c>
      <c r="AV120" s="68" t="s">
        <v>520</v>
      </c>
      <c r="AW120" s="69" t="s">
        <v>520</v>
      </c>
      <c r="AX120" s="67" t="s">
        <v>520</v>
      </c>
      <c r="AY120" s="67" t="s">
        <v>520</v>
      </c>
      <c r="AZ120" s="67" t="s">
        <v>520</v>
      </c>
      <c r="BA120" s="67" t="s">
        <v>521</v>
      </c>
      <c r="BB120" s="67" t="s">
        <v>521</v>
      </c>
      <c r="BC120" s="67" t="s">
        <v>521</v>
      </c>
      <c r="BD120" s="67" t="s">
        <v>521</v>
      </c>
      <c r="BE120" s="67" t="s">
        <v>521</v>
      </c>
      <c r="BF120" s="68" t="s">
        <v>521</v>
      </c>
      <c r="BG120" s="69" t="s">
        <v>521</v>
      </c>
      <c r="BH120" s="67" t="s">
        <v>521</v>
      </c>
      <c r="BI120" s="67" t="s">
        <v>521</v>
      </c>
      <c r="BJ120" s="67" t="s">
        <v>521</v>
      </c>
      <c r="BK120" s="67" t="s">
        <v>521</v>
      </c>
      <c r="BL120" s="67" t="s">
        <v>521</v>
      </c>
      <c r="BM120" s="67" t="s">
        <v>521</v>
      </c>
      <c r="BN120" s="67" t="s">
        <v>521</v>
      </c>
      <c r="BO120" s="67" t="s">
        <v>521</v>
      </c>
      <c r="BP120" s="68" t="s">
        <v>521</v>
      </c>
      <c r="BQ120" s="70" t="s">
        <v>521</v>
      </c>
      <c r="BR120" s="67" t="s">
        <v>521</v>
      </c>
      <c r="BS120" s="67" t="s">
        <v>521</v>
      </c>
      <c r="BT120" s="67" t="s">
        <v>521</v>
      </c>
      <c r="BU120" s="67" t="s">
        <v>521</v>
      </c>
      <c r="BV120" s="67" t="s">
        <v>521</v>
      </c>
      <c r="BW120" s="67" t="s">
        <v>521</v>
      </c>
      <c r="BX120" s="67" t="s">
        <v>521</v>
      </c>
      <c r="BY120" s="67" t="s">
        <v>521</v>
      </c>
      <c r="BZ120" s="68" t="s">
        <v>521</v>
      </c>
      <c r="CA120" s="69" t="s">
        <v>521</v>
      </c>
      <c r="CB120" s="67" t="s">
        <v>521</v>
      </c>
      <c r="CC120" s="67" t="s">
        <v>521</v>
      </c>
      <c r="CD120" s="67" t="s">
        <v>521</v>
      </c>
      <c r="CE120" s="67" t="s">
        <v>521</v>
      </c>
      <c r="CF120" s="67" t="s">
        <v>521</v>
      </c>
      <c r="CG120" s="67" t="s">
        <v>521</v>
      </c>
      <c r="CH120" s="67" t="s">
        <v>521</v>
      </c>
      <c r="CI120" s="67" t="s">
        <v>521</v>
      </c>
      <c r="CJ120" s="68" t="s">
        <v>521</v>
      </c>
      <c r="CK120" s="69" t="s">
        <v>521</v>
      </c>
      <c r="CL120" s="67" t="s">
        <v>521</v>
      </c>
      <c r="CM120" s="67" t="s">
        <v>521</v>
      </c>
      <c r="CN120" s="67" t="s">
        <v>521</v>
      </c>
      <c r="CO120" s="67" t="s">
        <v>521</v>
      </c>
      <c r="CP120" s="67" t="s">
        <v>521</v>
      </c>
      <c r="CQ120" s="67" t="s">
        <v>521</v>
      </c>
      <c r="CR120" s="67" t="s">
        <v>521</v>
      </c>
      <c r="CS120" s="67" t="s">
        <v>521</v>
      </c>
      <c r="CT120" s="68" t="s">
        <v>521</v>
      </c>
      <c r="CU120" s="69" t="s">
        <v>521</v>
      </c>
      <c r="CV120" s="67" t="s">
        <v>521</v>
      </c>
      <c r="CW120" s="67" t="s">
        <v>521</v>
      </c>
      <c r="CX120" s="67" t="s">
        <v>521</v>
      </c>
      <c r="CY120" s="67" t="s">
        <v>521</v>
      </c>
      <c r="CZ120" s="67" t="s">
        <v>521</v>
      </c>
      <c r="DA120" s="67" t="s">
        <v>521</v>
      </c>
      <c r="DB120" s="67" t="s">
        <v>521</v>
      </c>
      <c r="DC120" s="67" t="s">
        <v>521</v>
      </c>
      <c r="DD120" s="68" t="s">
        <v>521</v>
      </c>
      <c r="DE120" s="69" t="s">
        <v>521</v>
      </c>
      <c r="DF120" s="71" t="s">
        <v>521</v>
      </c>
      <c r="DG120" s="67" t="s">
        <v>521</v>
      </c>
      <c r="DH120" s="67" t="s">
        <v>521</v>
      </c>
      <c r="DI120" s="67" t="s">
        <v>521</v>
      </c>
      <c r="DJ120" s="67" t="s">
        <v>521</v>
      </c>
      <c r="DK120" s="67" t="s">
        <v>521</v>
      </c>
      <c r="DL120" s="67" t="s">
        <v>521</v>
      </c>
      <c r="DM120" s="67" t="s">
        <v>521</v>
      </c>
      <c r="DN120" s="68" t="s">
        <v>521</v>
      </c>
      <c r="DO120" s="70" t="s">
        <v>521</v>
      </c>
      <c r="DP120" s="71" t="s">
        <v>521</v>
      </c>
      <c r="DQ120" s="67" t="s">
        <v>521</v>
      </c>
      <c r="DR120" s="67" t="s">
        <v>521</v>
      </c>
      <c r="DS120" s="67" t="s">
        <v>521</v>
      </c>
      <c r="DT120" s="67" t="s">
        <v>521</v>
      </c>
      <c r="DU120" s="67" t="s">
        <v>521</v>
      </c>
      <c r="DV120" s="67" t="s">
        <v>521</v>
      </c>
      <c r="DW120" s="67" t="s">
        <v>521</v>
      </c>
      <c r="DX120" s="72" t="s">
        <v>521</v>
      </c>
      <c r="DY120" s="73" t="s">
        <v>522</v>
      </c>
      <c r="DZ120" s="74">
        <v>2</v>
      </c>
      <c r="EA120" s="74">
        <v>3</v>
      </c>
      <c r="EB120" s="74">
        <v>3</v>
      </c>
      <c r="EC120" s="75">
        <v>4</v>
      </c>
      <c r="ED120" s="76" t="s">
        <v>522</v>
      </c>
      <c r="EE120" s="74">
        <f t="shared" si="189"/>
        <v>2</v>
      </c>
      <c r="EF120" s="74">
        <f t="shared" si="190"/>
        <v>6</v>
      </c>
      <c r="EG120" s="74">
        <f t="shared" si="191"/>
        <v>18</v>
      </c>
      <c r="EH120" s="77">
        <f t="shared" si="192"/>
        <v>72</v>
      </c>
      <c r="EI120" s="73">
        <v>30</v>
      </c>
      <c r="EJ120" s="74">
        <v>50</v>
      </c>
      <c r="EK120" s="74">
        <v>90</v>
      </c>
      <c r="EL120" s="74">
        <v>150</v>
      </c>
      <c r="EM120" s="75">
        <v>450</v>
      </c>
      <c r="EN120" s="78">
        <v>1</v>
      </c>
      <c r="EO120" s="79">
        <f t="shared" si="193"/>
        <v>0.83333333333333337</v>
      </c>
      <c r="EP120" s="79">
        <f t="shared" si="194"/>
        <v>0.5</v>
      </c>
      <c r="EQ120" s="79">
        <f t="shared" si="195"/>
        <v>0.27777777777777779</v>
      </c>
      <c r="ER120" s="80">
        <f t="shared" si="196"/>
        <v>0.20833333333333334</v>
      </c>
      <c r="ES120" s="128" t="s">
        <v>534</v>
      </c>
      <c r="ET120" s="82"/>
      <c r="EU120" s="83">
        <v>4</v>
      </c>
      <c r="EV120" s="73">
        <v>54</v>
      </c>
      <c r="EW120" s="74">
        <v>19</v>
      </c>
      <c r="EX120" s="74">
        <v>40</v>
      </c>
      <c r="EY120" s="74">
        <v>26</v>
      </c>
      <c r="EZ120" s="74">
        <v>7</v>
      </c>
      <c r="FA120" s="74">
        <v>7</v>
      </c>
      <c r="FB120" s="74">
        <v>43</v>
      </c>
      <c r="FC120" s="74">
        <v>54</v>
      </c>
      <c r="FD120" s="74">
        <f t="shared" si="197"/>
        <v>47</v>
      </c>
      <c r="FE120" s="84">
        <f t="shared" si="198"/>
        <v>94</v>
      </c>
      <c r="FF120" s="73">
        <f>RANK(EV120,$EV$9:$EV$497,0)</f>
        <v>268</v>
      </c>
      <c r="FG120" s="74">
        <f>RANK(EW120,$EW$9:$EW$497,0)</f>
        <v>356</v>
      </c>
      <c r="FH120" s="74">
        <f>RANK(EX120,$EX$9:$EX$497,0)</f>
        <v>179</v>
      </c>
      <c r="FI120" s="74">
        <f>RANK(EY120,$EY$9:$EY$497,0)</f>
        <v>265</v>
      </c>
      <c r="FJ120" s="74">
        <f>RANK(EZ120,$EZ$9:$EZ$497,0)</f>
        <v>379</v>
      </c>
      <c r="FK120" s="74">
        <f>RANK(FA120,$FA$9:$FA$497,0)</f>
        <v>361</v>
      </c>
      <c r="FL120" s="74">
        <f>RANK(FB120,$FB$9:$FB$497,0)</f>
        <v>197</v>
      </c>
      <c r="FM120" s="74">
        <f>RANK(FC120,$FC$9:$FC$497,0)</f>
        <v>154</v>
      </c>
      <c r="FN120" s="74">
        <f>RANK(FD120,$FD$9:$FD$497,0)</f>
        <v>298</v>
      </c>
      <c r="FO120" s="84">
        <f>RANK(FE120,$FE$9:$FE$497,0)</f>
        <v>160</v>
      </c>
      <c r="FP120" s="73">
        <f>COUNTIFS($EV$9:$EV$497,"&gt;"&amp;EV120,$ES$9:$ES$497,ES120)+1</f>
        <v>58</v>
      </c>
      <c r="FQ120" s="74">
        <f>COUNTIFS($EW$9:$EW$497,"&gt;"&amp;EW120,$ES$9:$ES$497,ES120)+1</f>
        <v>58</v>
      </c>
      <c r="FR120" s="74">
        <f>COUNTIFS($EX$9:$EX$497,"&gt;"&amp;EX120,$ES$9:$ES$497,ES120)+1</f>
        <v>64</v>
      </c>
      <c r="FS120" s="74">
        <f>COUNTIFS($EY$9:$EY$497,"&gt;"&amp;EY120,$ES$9:$ES$497,ES120)+1</f>
        <v>51</v>
      </c>
      <c r="FT120" s="74">
        <f>COUNTIFS($EZ$9:$EZ$497,"&gt;"&amp;EZ120,$ES$9:$ES$497,ES120)+1</f>
        <v>61</v>
      </c>
      <c r="FU120" s="74">
        <f>COUNTIFS($FA$9:$FA$497,"&gt;"&amp;FA120,$ES$9:$ES$497,ES120)+1</f>
        <v>60</v>
      </c>
      <c r="FV120" s="74">
        <f>COUNTIFS($FB$9:$FB$497,"&gt;"&amp;FB120,$ES$9:$ES$497,ES120)+1</f>
        <v>60</v>
      </c>
      <c r="FW120" s="74">
        <f>COUNTIFS($FC$9:$FC$497,"&gt;"&amp;FC120,$ES$9:$ES$497,ES120)+1</f>
        <v>49</v>
      </c>
      <c r="FX120" s="74">
        <f>COUNTIFS($FD$9:$FD$497,"&gt;"&amp;FD120,$ES$9:$ES$497,ES120)+1</f>
        <v>63</v>
      </c>
      <c r="FY120" s="84">
        <f>COUNTIFS($FE$9:$FE$497,"&gt;"&amp;FE120,$ES$9:$ES$497,ES120)+1</f>
        <v>61</v>
      </c>
      <c r="FZ120" s="85">
        <f t="shared" si="199"/>
        <v>0.87</v>
      </c>
      <c r="GA120" s="86">
        <f t="shared" si="200"/>
        <v>0.31</v>
      </c>
      <c r="GB120" s="86">
        <f t="shared" si="201"/>
        <v>0.65</v>
      </c>
      <c r="GC120" s="86">
        <f t="shared" si="202"/>
        <v>0.42</v>
      </c>
      <c r="GD120" s="86">
        <f t="shared" si="203"/>
        <v>0.11</v>
      </c>
      <c r="GE120" s="86">
        <f t="shared" si="204"/>
        <v>0.11</v>
      </c>
      <c r="GF120" s="86">
        <f t="shared" si="205"/>
        <v>0.69</v>
      </c>
      <c r="GG120" s="86">
        <f t="shared" si="206"/>
        <v>0.87</v>
      </c>
      <c r="GH120" s="86">
        <f t="shared" si="207"/>
        <v>0.76</v>
      </c>
      <c r="GI120" s="87">
        <f t="shared" si="208"/>
        <v>1.52</v>
      </c>
      <c r="GJ120" s="85">
        <f>ROUND(((FZ120-AVERAGE(FZ$9:FZ$497))/STDEVP(FZ$9:FZ$497)*10+50),2)</f>
        <v>46.24</v>
      </c>
      <c r="GK120" s="86">
        <f>ROUND(((GA120-AVERAGE(GA$9:GA$497))/STDEVP(GA$9:GA$497)*10+50),2)</f>
        <v>38.630000000000003</v>
      </c>
      <c r="GL120" s="86">
        <f>ROUND(((GB120-AVERAGE(GB$9:GB$497))/STDEVP(GB$9:GB$497)*10+50),2)</f>
        <v>52.52</v>
      </c>
      <c r="GM120" s="86">
        <f>ROUND(((GC120-AVERAGE(GC$9:GC$497))/STDEVP(GC$9:GC$497)*10+50),2)</f>
        <v>44.68</v>
      </c>
      <c r="GN120" s="86">
        <f>ROUND(((GD120-AVERAGE(GD$9:GD$497))/STDEVP(GD$9:GD$497)*10+50),2)</f>
        <v>40.33</v>
      </c>
      <c r="GO120" s="86">
        <f>ROUND(((GE120-AVERAGE(GE$9:GE$497))/STDEVP(GE$9:GE$497)*10+50),2)</f>
        <v>41.35</v>
      </c>
      <c r="GP120" s="86">
        <f>ROUND(((GF120-AVERAGE(GF$9:GF$497))/STDEVP(GF$9:GF$497)*10+50),2)</f>
        <v>51.73</v>
      </c>
      <c r="GQ120" s="86">
        <f>ROUND(((GG120-AVERAGE(GG$9:GG$497))/STDEVP(GG$9:GG$497)*10+50),2)</f>
        <v>57.48</v>
      </c>
      <c r="GR120" s="86">
        <f>ROUND(((GH120-AVERAGE(GH$9:GH$497))/STDEVP(GH$9:GH$497)*10+50),2)</f>
        <v>42.17</v>
      </c>
      <c r="GS120" s="87">
        <f>ROUND(((GI120-AVERAGE(GI$9:GI$497))/STDEVP(GI$9:GI$497)*10+50),2)</f>
        <v>56.43</v>
      </c>
      <c r="GT120" s="73">
        <f>RANK(GJ120,$GJ$9:$GJ$497,0)</f>
        <v>287</v>
      </c>
      <c r="GU120" s="74">
        <f>RANK(GK120,$GK$9:$GK$497,0)</f>
        <v>396</v>
      </c>
      <c r="GV120" s="74">
        <f>RANK(GL120,$GL$9:$GL$497,0)</f>
        <v>166</v>
      </c>
      <c r="GW120" s="74">
        <f>RANK(GM120,$GM$9:$GM$497,0)</f>
        <v>309</v>
      </c>
      <c r="GX120" s="74">
        <f>RANK(GN120,$GN$9:$GN$497,0)</f>
        <v>424</v>
      </c>
      <c r="GY120" s="74">
        <f>RANK(GO120,$GO$9:$GO$497,0)</f>
        <v>419</v>
      </c>
      <c r="GZ120" s="74">
        <f>RANK(GP120,$GP$9:$GP$497,0)</f>
        <v>182</v>
      </c>
      <c r="HA120" s="74">
        <f>RANK(GQ120,$GQ$9:$GQ$497,0)</f>
        <v>101</v>
      </c>
      <c r="HB120" s="74">
        <f>RANK(GR120,$GR$9:$GR$497,0)</f>
        <v>340</v>
      </c>
      <c r="HC120" s="84">
        <f>RANK(GS120,$GS$9:$GS$497,0)</f>
        <v>104</v>
      </c>
      <c r="HD120" s="85">
        <f>ROUND(AVERAGEIF($ES$9:$ES$497,$ES120,$FZ$9:$FZ$497),2)</f>
        <v>0.95</v>
      </c>
      <c r="HE120" s="86">
        <f>ROUND(AVERAGEIF($ES$9:$ES$497,$ES120,$GA$9:$GA$497),2)</f>
        <v>0.38</v>
      </c>
      <c r="HF120" s="86">
        <f>ROUND(AVERAGEIF($ES$9:$ES$497,$ES120,$GB$9:$GB$497),2)</f>
        <v>0.82</v>
      </c>
      <c r="HG120" s="86">
        <f>ROUND(AVERAGEIF($ES$9:$ES$497,$ES120,$GC$9:$GC$497),2)</f>
        <v>0.44</v>
      </c>
      <c r="HH120" s="86">
        <f>ROUND(AVERAGEIF($ES$9:$ES$497,$ES120,$GD$9:$GD$497),2)</f>
        <v>0.15</v>
      </c>
      <c r="HI120" s="86">
        <f>ROUND(AVERAGEIF($ES$9:$ES$497,$ES120,$GE$9:$GE$497),2)</f>
        <v>0.14000000000000001</v>
      </c>
      <c r="HJ120" s="86">
        <f>ROUND(AVERAGEIF($ES$9:$ES$497,$ES120,$GF$9:$GF$497),2)</f>
        <v>0.74</v>
      </c>
      <c r="HK120" s="86">
        <f>ROUND(AVERAGEIF($ES$9:$ES$497,$ES120,$GG$9:$GG$497),2)</f>
        <v>0.85</v>
      </c>
      <c r="HL120" s="86">
        <f>ROUND(AVERAGEIF($ES$9:$ES$497,$ES120,$GH$9:$GH$497),2)</f>
        <v>0.97</v>
      </c>
      <c r="HM120" s="87">
        <f>ROUND(AVERAGEIF($ES$9:$ES$497,$ES120,$GI$9:$GI$497),2)</f>
        <v>1.67</v>
      </c>
      <c r="HN120" s="88">
        <f t="shared" si="209"/>
        <v>-7.999999999999996E-2</v>
      </c>
      <c r="HO120" s="89">
        <f t="shared" si="210"/>
        <v>-7.0000000000000007E-2</v>
      </c>
      <c r="HP120" s="89">
        <f t="shared" si="211"/>
        <v>-0.16999999999999993</v>
      </c>
      <c r="HQ120" s="89">
        <f t="shared" si="212"/>
        <v>-2.0000000000000018E-2</v>
      </c>
      <c r="HR120" s="89">
        <f t="shared" si="213"/>
        <v>-3.9999999999999994E-2</v>
      </c>
      <c r="HS120" s="89">
        <f t="shared" si="214"/>
        <v>-3.0000000000000013E-2</v>
      </c>
      <c r="HT120" s="89">
        <f t="shared" si="215"/>
        <v>-5.0000000000000044E-2</v>
      </c>
      <c r="HU120" s="89">
        <f t="shared" si="216"/>
        <v>2.0000000000000018E-2</v>
      </c>
      <c r="HV120" s="89">
        <f t="shared" si="217"/>
        <v>-0.20999999999999996</v>
      </c>
      <c r="HW120" s="90">
        <f t="shared" si="218"/>
        <v>-0.14999999999999991</v>
      </c>
      <c r="HX120" s="73">
        <f>COUNTIFS($FZ$9:$FZ$497,"&gt;"&amp;FZ120,$ES$9:$ES$497,$ES120)+1</f>
        <v>55</v>
      </c>
      <c r="HY120" s="74">
        <f>COUNTIFS($GA$9:$GA$497,"&gt;"&amp;GA120,$ES$9:$ES$497,$ES120)+1</f>
        <v>62</v>
      </c>
      <c r="HZ120" s="74">
        <f>COUNTIFS($GB$9:$GB$497,"&gt;"&amp;GB120,$ES$9:$ES$497,$ES120)+1</f>
        <v>73</v>
      </c>
      <c r="IA120" s="74">
        <f>COUNTIFS($GC$9:$GC$497,"&gt;"&amp;GC120,$ES$9:$ES$497,$ES120)+1</f>
        <v>45</v>
      </c>
      <c r="IB120" s="74">
        <f>COUNTIFS($GD$9:$GD$497,"&gt;"&amp;GD120,$ES$9:$ES$497,$ES120)+1</f>
        <v>72</v>
      </c>
      <c r="IC120" s="74">
        <f>COUNTIFS($GE$9:$GE$497,"&gt;"&amp;GE120,$ES$9:$ES$497,$ES120)+1</f>
        <v>72</v>
      </c>
      <c r="ID120" s="74">
        <f>COUNTIFS($GF$9:$GF$497,"&gt;"&amp;GF120,$ES$9:$ES$497,$ES120)+1</f>
        <v>57</v>
      </c>
      <c r="IE120" s="74">
        <f>COUNTIFS($GG$9:$GG$497,"&gt;"&amp;GG120,$ES$9:$ES$497,$ES120)+1</f>
        <v>39</v>
      </c>
      <c r="IF120" s="74">
        <f>COUNTIFS($GH$9:$GH$497,"&gt;"&amp;GH120,$ES$9:$ES$497,$ES120)+1</f>
        <v>76</v>
      </c>
      <c r="IG120" s="84">
        <f>COUNTIFS($GI$9:$GI$497,"&gt;"&amp;GI120,$ES$9:$ES$497,$ES120)+1</f>
        <v>50</v>
      </c>
      <c r="IH120" s="91"/>
      <c r="II120" s="79"/>
      <c r="IJ120" s="79"/>
      <c r="IK120" s="79"/>
      <c r="IL120" s="79"/>
      <c r="IM120" s="92"/>
      <c r="IN120" s="93"/>
      <c r="IO120" s="94"/>
      <c r="IP120" s="95"/>
      <c r="IQ120" s="79"/>
      <c r="IR120" s="79"/>
      <c r="IS120" s="79"/>
      <c r="IT120" s="79"/>
      <c r="IU120" s="79"/>
      <c r="IV120" s="79"/>
      <c r="IW120" s="96"/>
      <c r="IX120" s="93"/>
      <c r="IY120" s="79"/>
      <c r="IZ120" s="79"/>
      <c r="JA120" s="79"/>
      <c r="JB120" s="79"/>
      <c r="JC120" s="79"/>
      <c r="JD120" s="79"/>
      <c r="JE120" s="97"/>
      <c r="JF120" s="95"/>
      <c r="JG120" s="79"/>
      <c r="JH120" s="79"/>
      <c r="JI120" s="79"/>
      <c r="JJ120" s="79"/>
      <c r="JK120" s="79"/>
      <c r="JL120" s="79"/>
      <c r="JM120" s="96"/>
      <c r="JN120" s="93"/>
      <c r="JO120" s="79"/>
      <c r="JP120" s="79"/>
      <c r="JQ120" s="79"/>
      <c r="JR120" s="79"/>
      <c r="JS120" s="79"/>
      <c r="JT120" s="79"/>
      <c r="JU120" s="79"/>
      <c r="JV120" s="79"/>
      <c r="JW120" s="79"/>
      <c r="JX120" s="79"/>
      <c r="JY120" s="79"/>
      <c r="JZ120" s="97"/>
      <c r="KA120" s="93"/>
      <c r="KB120" s="79"/>
      <c r="KC120" s="79"/>
      <c r="KD120" s="79"/>
      <c r="KE120" s="97"/>
      <c r="KF120" s="95"/>
      <c r="KG120" s="79"/>
      <c r="KH120" s="79"/>
      <c r="KI120" s="79"/>
      <c r="KJ120" s="79"/>
      <c r="KK120" s="98"/>
      <c r="KL120" s="79"/>
      <c r="KM120" s="79"/>
      <c r="KN120" s="79"/>
      <c r="KO120" s="79"/>
      <c r="KP120" s="79"/>
      <c r="KQ120" s="79"/>
      <c r="KR120" s="79"/>
      <c r="KS120" s="96"/>
      <c r="KT120" s="96"/>
      <c r="KU120" s="96"/>
      <c r="KV120" s="96"/>
      <c r="KW120" s="93"/>
      <c r="KX120" s="79"/>
      <c r="KY120" s="79"/>
      <c r="KZ120" s="79"/>
      <c r="LA120" s="79"/>
      <c r="LB120" s="79"/>
      <c r="LC120" s="96"/>
      <c r="LD120" s="93"/>
      <c r="LE120" s="94"/>
      <c r="LF120" s="99"/>
      <c r="LG120" s="75"/>
      <c r="LH120" s="93"/>
      <c r="LI120" s="79"/>
      <c r="LJ120" s="74"/>
      <c r="LK120" s="74"/>
      <c r="LL120" s="74"/>
      <c r="LM120" s="100"/>
      <c r="LN120" s="95"/>
      <c r="LO120" s="79"/>
      <c r="LP120" s="79"/>
      <c r="LQ120" s="79"/>
      <c r="LR120" s="96"/>
      <c r="LS120" s="93"/>
      <c r="LT120" s="79"/>
      <c r="LU120" s="79"/>
      <c r="LV120" s="79"/>
      <c r="LW120" s="79"/>
      <c r="LX120" s="79"/>
      <c r="LY120" s="79"/>
      <c r="LZ120" s="79"/>
      <c r="MA120" s="97"/>
      <c r="MB120" s="95"/>
      <c r="MC120" s="79"/>
      <c r="MD120" s="79"/>
      <c r="ME120" s="79"/>
      <c r="MF120" s="79"/>
      <c r="MG120" s="79"/>
      <c r="MH120" s="79"/>
      <c r="MI120" s="79"/>
      <c r="MJ120" s="79"/>
      <c r="MK120" s="79"/>
      <c r="ML120" s="79"/>
      <c r="MM120" s="79"/>
      <c r="MN120" s="98"/>
      <c r="MO120" s="98"/>
      <c r="MP120" s="96"/>
      <c r="MQ120" s="93"/>
      <c r="MR120" s="79"/>
      <c r="MS120" s="79"/>
      <c r="MT120" s="79"/>
      <c r="MU120" s="79"/>
      <c r="MV120" s="98"/>
      <c r="MW120" s="79"/>
      <c r="MX120" s="79"/>
      <c r="MY120" s="79"/>
      <c r="MZ120" s="79"/>
      <c r="NA120" s="79"/>
      <c r="NB120" s="79"/>
      <c r="NC120" s="79"/>
      <c r="ND120" s="96"/>
      <c r="NE120" s="96"/>
      <c r="NF120" s="96"/>
      <c r="NG120" s="96"/>
      <c r="NH120" s="93"/>
      <c r="NI120" s="79"/>
      <c r="NJ120" s="79"/>
      <c r="NK120" s="79"/>
      <c r="NL120" s="79"/>
      <c r="NM120" s="79"/>
      <c r="NN120" s="94"/>
      <c r="NO120" s="93"/>
      <c r="NP120" s="80"/>
      <c r="NQ120" s="124" t="s">
        <v>828</v>
      </c>
      <c r="NR120" s="102" t="s">
        <v>831</v>
      </c>
      <c r="NS120" s="102"/>
      <c r="NT120" s="102" t="s">
        <v>582</v>
      </c>
      <c r="NU120" s="102"/>
      <c r="NV120" s="104">
        <v>43720</v>
      </c>
      <c r="NW120" s="102" t="s">
        <v>525</v>
      </c>
      <c r="NX120" s="133" t="s">
        <v>832</v>
      </c>
      <c r="NY120" s="129" t="s">
        <v>601</v>
      </c>
      <c r="NZ120" s="133" t="s">
        <v>2071</v>
      </c>
      <c r="OA120" s="134"/>
      <c r="OB120" s="134"/>
      <c r="OC120" s="134"/>
      <c r="OD120" s="108">
        <f t="shared" si="219"/>
        <v>72</v>
      </c>
      <c r="OE120" s="109">
        <v>7</v>
      </c>
      <c r="OF120" s="110">
        <f t="shared" si="220"/>
        <v>30</v>
      </c>
      <c r="OG120" s="109">
        <v>7</v>
      </c>
      <c r="OH120" s="111">
        <f>ROUND(AVERAGEIF($ES$9:$ES$497,$ES120,EV$9:EV$497),0)</f>
        <v>70</v>
      </c>
      <c r="OI120" s="112">
        <f>ROUND(AVERAGEIF($ES$9:$ES$497,$ES120,EW$9:EW$497),0)</f>
        <v>29</v>
      </c>
      <c r="OJ120" s="112">
        <f>ROUND(AVERAGEIF($ES$9:$ES$497,$ES120,EX$9:EX$497),0)</f>
        <v>62</v>
      </c>
      <c r="OK120" s="112">
        <f>ROUND(AVERAGEIF($ES$9:$ES$497,$ES120,EY$9:EY$497),0)</f>
        <v>34</v>
      </c>
      <c r="OL120" s="112">
        <f>ROUND(AVERAGEIF($ES$9:$ES$497,$ES120,EZ$9:EZ$497),0)</f>
        <v>10</v>
      </c>
      <c r="OM120" s="112">
        <f>ROUND(AVERAGEIF($ES$9:$ES$497,$ES120,FA$9:FA$497),0)</f>
        <v>10</v>
      </c>
      <c r="ON120" s="112">
        <f>ROUND(AVERAGEIF($ES$9:$ES$497,$ES120,FB$9:FB$497),0)</f>
        <v>53</v>
      </c>
      <c r="OO120" s="112">
        <f>ROUND(AVERAGEIF($ES$9:$ES$497,$ES120,FC$9:FC$497),0)</f>
        <v>56</v>
      </c>
      <c r="OP120" s="112">
        <f>ROUND(AVERAGEIF($ES$9:$ES$497,$ES120,FD$9:FD$497),0)</f>
        <v>72</v>
      </c>
      <c r="OQ120" s="113">
        <f>ROUND(AVERAGEIF($ES$9:$ES$497,$ES120,FE$9:FE$497),0)</f>
        <v>118</v>
      </c>
      <c r="OR120" s="114">
        <f>ROUND(EV120/MAX(EV$9:EV$497)*100,0)</f>
        <v>30</v>
      </c>
      <c r="OS120" s="115">
        <f>ROUND(EW120/MAX(EW$9:EW$497)*100,0)</f>
        <v>15</v>
      </c>
      <c r="OT120" s="115">
        <f>ROUND(EX120/MAX(EX$9:EX$497)*100,0)</f>
        <v>33</v>
      </c>
      <c r="OU120" s="115">
        <f>ROUND(EY120/MAX(EY$9:EY$497)*100,0)</f>
        <v>17</v>
      </c>
      <c r="OV120" s="115">
        <f>ROUND(EZ120/MAX(EZ$9:EZ$497)*100,0)</f>
        <v>6</v>
      </c>
      <c r="OW120" s="115">
        <f>ROUND(FA120/MAX(FA$9:FA$497)*100,0)</f>
        <v>6</v>
      </c>
      <c r="OX120" s="115">
        <f>ROUND(FB120/MAX(FB$9:FB$497)*100,0)</f>
        <v>32</v>
      </c>
      <c r="OY120" s="116">
        <f>ROUND(FC120/MAX(FC$9:FC$497)*100,0)</f>
        <v>37</v>
      </c>
      <c r="OZ120" s="115">
        <f>ROUND(FD120/MAX(FD$9:FD$497)*100,0)</f>
        <v>32</v>
      </c>
      <c r="PA120" s="117">
        <f>ROUND(FE120/MAX(FE$9:FE$497)*100,0)</f>
        <v>38</v>
      </c>
      <c r="PB120" s="118">
        <f t="shared" si="221"/>
        <v>307</v>
      </c>
      <c r="PC120" s="115">
        <f t="shared" si="222"/>
        <v>226</v>
      </c>
      <c r="PD120" s="115">
        <f t="shared" si="223"/>
        <v>325</v>
      </c>
      <c r="PE120" s="115">
        <f t="shared" si="224"/>
        <v>381</v>
      </c>
      <c r="PF120" s="115">
        <f t="shared" si="225"/>
        <v>215</v>
      </c>
      <c r="PG120" s="119">
        <f t="shared" si="226"/>
        <v>174</v>
      </c>
      <c r="PH120" s="118">
        <f>ROUND(PB120/MAX(PB$9:PB$497)*100,0)</f>
        <v>37</v>
      </c>
      <c r="PI120" s="115">
        <f>ROUND(PC120/MAX(PC$9:PC$497)*100,0)</f>
        <v>27</v>
      </c>
      <c r="PJ120" s="115">
        <f>ROUND(PD120/MAX(PD$9:PD$497)*100,0)</f>
        <v>35</v>
      </c>
      <c r="PK120" s="115">
        <f>ROUND(PE120/MAX(PE$9:PE$497)*100,0)</f>
        <v>38</v>
      </c>
      <c r="PL120" s="115">
        <f>ROUND(PF120/MAX(PF$9:PF$497)*100,0)</f>
        <v>30</v>
      </c>
      <c r="PM120" s="119">
        <f>ROUND(PG120/MAX(PG$9:PG$497)*100,0)</f>
        <v>25</v>
      </c>
      <c r="PN120" s="118">
        <f>RANK(PH120,PH$9:PH$497,0)</f>
        <v>271</v>
      </c>
      <c r="PO120" s="115">
        <f>RANK(PI120,PI$9:PI$497,0)</f>
        <v>306</v>
      </c>
      <c r="PP120" s="115">
        <f>RANK(PJ120,PJ$9:PJ$497,0)</f>
        <v>292</v>
      </c>
      <c r="PQ120" s="115">
        <f>RANK(PK120,PK$9:PK$497,0)</f>
        <v>258</v>
      </c>
      <c r="PR120" s="115">
        <f>RANK(PL120,PL$9:PL$497,0)</f>
        <v>313</v>
      </c>
      <c r="PS120" s="119">
        <f>RANK(PM120,PM$9:PM$497,0)</f>
        <v>326</v>
      </c>
      <c r="PT120" s="120">
        <f>ROUND(FZ120/MAX(FZ$9:FZ$497)*100,0)</f>
        <v>48</v>
      </c>
      <c r="PU120" s="115">
        <f>ROUND(GA120/MAX(GA$9:GA$497)*100,0)</f>
        <v>17</v>
      </c>
      <c r="PV120" s="115">
        <f>ROUND(GB120/MAX(GB$9:GB$497)*100,0)</f>
        <v>47</v>
      </c>
      <c r="PW120" s="115">
        <f>ROUND(GC120/MAX(GC$9:GC$497)*100,0)</f>
        <v>33</v>
      </c>
      <c r="PX120" s="115">
        <f>ROUND(GD120/MAX(GD$9:GD$497)*100,0)</f>
        <v>6</v>
      </c>
      <c r="PY120" s="115">
        <f>ROUND(GE120/MAX(GE$9:GE$497)*100,0)</f>
        <v>7</v>
      </c>
      <c r="PZ120" s="115">
        <f>ROUND(GF120/MAX(GF$9:GF$497)*100,0)</f>
        <v>32</v>
      </c>
      <c r="QA120" s="116">
        <f>ROUND(GG120/MAX(GG$9:GG$497)*100,0)</f>
        <v>48</v>
      </c>
      <c r="QB120" s="115">
        <f>ROUND(GH120/MAX(GH$9:GH$497)*100,0)</f>
        <v>34</v>
      </c>
      <c r="QC120" s="121">
        <f>ROUND(GI120/MAX(GI$9:GI$497)*100,0)</f>
        <v>49</v>
      </c>
      <c r="QD120" s="120">
        <f>ROUND(AVERAGEIF($ES$9:$ES$497,$ES120,PT$9:PT$497),0)</f>
        <v>52</v>
      </c>
      <c r="QE120" s="120">
        <f>ROUND(AVERAGEIF($ES$9:$ES$497,$ES120,PU$9:PU$497),0)</f>
        <v>21</v>
      </c>
      <c r="QF120" s="120">
        <f>ROUND(AVERAGEIF($ES$9:$ES$497,$ES120,PV$9:PV$497),0)</f>
        <v>60</v>
      </c>
      <c r="QG120" s="120">
        <f>ROUND(AVERAGEIF($ES$9:$ES$497,$ES120,PW$9:PW$497),0)</f>
        <v>35</v>
      </c>
      <c r="QH120" s="120">
        <f>ROUND(AVERAGEIF($ES$9:$ES$497,$ES120,PX$9:PX$497),0)</f>
        <v>8</v>
      </c>
      <c r="QI120" s="120">
        <f>ROUND(AVERAGEIF($ES$9:$ES$497,$ES120,PY$9:PY$497),0)</f>
        <v>9</v>
      </c>
      <c r="QJ120" s="120">
        <f>ROUND(AVERAGEIF($ES$9:$ES$497,$ES120,PZ$9:PZ$497),0)</f>
        <v>35</v>
      </c>
      <c r="QK120" s="120">
        <f>ROUND(AVERAGEIF($ES$9:$ES$497,$ES120,QA$9:QA$497),0)</f>
        <v>46</v>
      </c>
      <c r="QL120" s="120">
        <f>ROUND(AVERAGEIF($ES$9:$ES$497,$ES120,QB$9:QB$497),0)</f>
        <v>43</v>
      </c>
      <c r="QM120" s="120">
        <f>ROUND(AVERAGEIF($ES$9:$ES$497,$ES120,QC$9:QC$497),0)</f>
        <v>53</v>
      </c>
      <c r="QN120" s="114">
        <f t="shared" si="240"/>
        <v>463</v>
      </c>
      <c r="QO120" s="115">
        <f t="shared" si="241"/>
        <v>299</v>
      </c>
      <c r="QP120" s="115">
        <f t="shared" si="242"/>
        <v>487</v>
      </c>
      <c r="QQ120" s="115">
        <f t="shared" si="243"/>
        <v>607</v>
      </c>
      <c r="QR120" s="115">
        <f t="shared" si="244"/>
        <v>404</v>
      </c>
      <c r="QS120" s="119">
        <f t="shared" si="245"/>
        <v>256</v>
      </c>
      <c r="QT120" s="114">
        <f>ROUND((QN120-MIN(QN$9:QN$497))/(MAX(QN$9:QN$497)-MIN(QN$9:QN$497))*100,0)</f>
        <v>37</v>
      </c>
      <c r="QU120" s="115">
        <f>ROUND((QO120-MIN(QO$9:QO$497))/(MAX(QO$9:QO$497)-MIN(QO$9:QO$497))*100,0)</f>
        <v>13</v>
      </c>
      <c r="QV120" s="115">
        <f>ROUND((QP120-MIN(QP$9:QP$497))/(MAX(QP$9:QP$497)-MIN(QP$9:QP$497))*100,0)</f>
        <v>20</v>
      </c>
      <c r="QW120" s="115">
        <f>ROUND((QQ120-MIN(QQ$9:QQ$497))/(MAX(QQ$9:QQ$497)-MIN(QQ$9:QQ$497))*100,0)</f>
        <v>40</v>
      </c>
      <c r="QX120" s="115">
        <f>ROUND((QR120-MIN(QR$9:QR$497))/(MAX(QR$9:QR$497)-MIN(QR$9:QR$497))*100,0)</f>
        <v>28</v>
      </c>
      <c r="QY120" s="115">
        <f>ROUND((QS120-MIN(QS$9:QS$497))/(MAX(QS$9:QS$497)-MIN(QS$9:QS$497))*100,0)</f>
        <v>17</v>
      </c>
      <c r="QZ120" s="114">
        <f>RANK(QN120,QN$9:QN$497,0)</f>
        <v>240</v>
      </c>
      <c r="RA120" s="115">
        <f>RANK(QO120,QO$9:QO$497,0)</f>
        <v>378</v>
      </c>
      <c r="RB120" s="115">
        <f>RANK(QP120,QP$9:QP$497,0)</f>
        <v>340</v>
      </c>
      <c r="RC120" s="115">
        <f>RANK(QQ120,QQ$9:QQ$497,0)</f>
        <v>164</v>
      </c>
      <c r="RD120" s="115">
        <f>RANK(QR120,QR$9:QR$497,0)</f>
        <v>377</v>
      </c>
      <c r="RE120" s="115">
        <f>RANK(QS120,QS$9:QS$497,0)</f>
        <v>391</v>
      </c>
      <c r="RF120" s="122"/>
      <c r="RG120" s="115">
        <f>($RH$3*(IH120+IJ120)*100*100/MAX(EX$9:EX$497)*$RO$3) +($RH$3*(II120+IJ120)*100*100/MAX(EX$9:EX$497)*$RO$4) + ($RH$3*IK120*100*100/MAX(EX$9:EX$497)*0.098)</f>
        <v>0</v>
      </c>
      <c r="RH120" s="115">
        <f>($RH$4*IL120*100*100/MAX(EZ$9:EZ$497))*$RQ$3</f>
        <v>0</v>
      </c>
      <c r="RI120" s="115">
        <f>($RH$3*IM120*100*100/MAX(EY$9:EY$497))*$RQ$4</f>
        <v>0</v>
      </c>
      <c r="RJ120" s="115">
        <f>($RH$3*IN120*100*100/MAX(EX$9:EX$497))</f>
        <v>0</v>
      </c>
      <c r="RK120" s="115">
        <f>($RH$4*IO120*100*100/MAX(EZ$9:EZ$497))*$RQ$3</f>
        <v>0</v>
      </c>
      <c r="RL120" s="115">
        <f>(($RL$4*IP120*100*((100/MAX(EX$9:EX$497)+100/MAX(EZ$9:EZ$497))/2))+($RL$4*IQ120*100*((100/MAX(EX$9:EX$497)+100/MAX(EZ$9:EZ$497))/2))+($RL$4*IR120*100*((100/MAX(EX$9:EX$497)+100/MAX(EZ$9:EZ$497))/2))+($RL$4*IS120*100*((100/MAX(EX$9:EX$497)+100/MAX(EZ$9:EZ$497))/2))+($RL$4*IT120*100*((100/MAX(EX$9:EX$497)+100/MAX(EZ$9:EZ$497))/2))+($RL$4*IU120*100*((100/MAX(EX$9:EX$497)+100/MAX(EZ$9:EZ$497))/2))+($RL$4*IV120*100*((100/MAX(EX$9:EX$497)+100/MAX(EZ$9:EZ$497))/2))+($RL$4*IW120*100*((100/MAX(EX$9:EX$497)+100/MAX(EZ$9:EZ$497))/2)))*$RS$3</f>
        <v>0</v>
      </c>
      <c r="RM120" s="115">
        <f>(($RH$3*IX120*100*100/MAX(EX$9:EX$497))+($RH$3*IY120*100*100/MAX(EX$9:EX$497))+($RH$3*IZ120*100*100/MAX(EX$9:EX$497))+($RH$3*JA120*100*100/MAX(EX$9:EX$497))+($RH$3*JB120*100*100/MAX(EX$9:EX$497))+($RH$3*JC120*100*100/MAX(EX$9:EX$497))+($RH$3*JD120*100*100/MAX(EX$9:EX$497))+($RH$3*JE120*100*100/MAX(EX$9:EX$497)))*$RS$4</f>
        <v>0</v>
      </c>
      <c r="RN120" s="115">
        <f>(($RH$4*JF120*100*100/MAX(EZ$9:EZ$497)) + ($RH$4*JG120*100*100/MAX(EZ$9:EZ$497)) + ($RH$4*JH120*100*100/MAX(EZ$9:EZ$497)) + ($RH$4*JI120*100*100/MAX(EZ$9:EZ$497)) + ($RH$4*JJ120*100*100/MAX(EZ$9:EZ$497)) + ($RH$4*JK120*100*100/MAX(EZ$9:EZ$497)) + ($RH$4*JL120*100*100/MAX(EZ$9:EZ$497)) + ($RH$4*JM120*100*100/MAX(EZ$9:EZ$497)))*$RU$3</f>
        <v>0</v>
      </c>
      <c r="RO120" s="115">
        <f>(($RL$4*JN120*100*((100/MAX(EX$9:EX$497)+100/MAX(EZ$9:EZ$497))/2))+($RL$4*JO120*100*((100/MAX(EX$9:EX$497)+100/MAX(EZ$9:EZ$497))/2))+($RL$4*JP120*100*((100/MAX(EX$9:EX$497)+100/MAX(EZ$9:EZ$497))/2))+($RL$4*JQ120*100*((100/MAX(EX$9:EX$497)+100/MAX(EZ$9:EZ$497))/2))+($RL$4*JR120*100*((100/MAX(EX$9:EX$497)+100/MAX(EZ$9:EZ$497))/2))+($RL$4*JS120*100*((100/MAX(EX$9:EX$497)+100/MAX(EZ$9:EZ$497))/2))+($RL$4*JT120*100*((100/MAX(EX$9:EX$497)+100/MAX(EZ$9:EZ$497))/2))+($RL$4*JU120*100*((100/MAX(EX$9:EX$497)+100/MAX(EZ$9:EZ$497))/2))+($RL$4*JV120*100*((100/MAX(EX$9:EX$497)+100/MAX(EZ$9:EZ$497))/2))+($RL$4*JW120*100*((100/MAX(EX$9:EX$497)+100/MAX(EZ$9:EZ$497))/2))+($RL$4*JX120*100*((100/MAX(EX$9:EX$497)+100/MAX(EZ$9:EZ$497))/2))+($RL$4*JY120*100*((100/MAX(EX$9:EX$497)+100/MAX(EZ$9:EZ$497))/2))+($RL$4*JZ120*100*((100/MAX(EX$9:EX$497)+100/MAX(EZ$9:EZ$497))/2)))*$RW$3/2</f>
        <v>0</v>
      </c>
      <c r="RP120" s="119">
        <f>($RJ$3*KA120*100*100/MAX(FA$9:FA$497)) + ($RJ$3*KB120*100*100/MAX(FA$9:FA$497)/2) + ($RJ$3*KC120*100*100/MAX(FA$9:FA$497)/2) + ($RJ$3*KD120*100*100/MAX(FA$9:FA$497)/4) + ($RJ$3*KE120*100*100/MAX(FA$9:FA$497)/4)</f>
        <v>0</v>
      </c>
      <c r="RQ120" s="118">
        <f>($RL$4*KF120*100*((100/MAX(EX$9:EX$497)+100/MAX(EZ$9:EZ$497)))) * ($RO$3/2) + (($RL$4*KG120*100*((100/MAX(EX$9:EX$497)+100/MAX(EZ$9:EZ$497))))+($RL$4*KH120*100*((100/MAX(EX$9:EX$497)+100/MAX(EZ$9:EZ$497))))+($RL$4*KI120*100*((100/MAX(EX$9:EX$497)+100/MAX(EZ$9:EZ$497))))+($RL$4*KJ120*100*((100/MAX(EX$9:EX$497)+100/MAX(EZ$9:EZ$497))))+($RL$4*KK120*100*((100/MAX(EX$9:EX$497)+100/MAX(EZ$9:EZ$497))))+($RL$4*KL120*100*((100/MAX(EX$9:EX$497)+100/MAX(EZ$9:EZ$497))))+($RL$4*KM120*100*((100/MAX(EX$9:EX$497)+100/MAX(EZ$9:EZ$497))))+($RL$4*KN120*100*((100/MAX(EX$9:EX$497)+100/MAX(EZ$9:EZ$497))))+($RL$4*KO120*100*((100/MAX(EX$9:EX$497)+100/MAX(EZ$9:EZ$497))))+($RL$4*KP120*100*((100/MAX(EX$9:EX$497)+100/MAX(EZ$9:EZ$497))))+($RL$4*KQ120*100*((100/MAX(EX$9:EX$497)+100/MAX(EZ$9:EZ$497))))+($RL$4*KR120*100*((100/MAX(EX$9:EX$497)+100/MAX(EZ$9:EZ$497))))+($RL$4*KS120*100*((100/MAX(EX$9:EX$497)+100/MAX(EZ$9:EZ$497))))+($RL$4*KV120*100*((100/MAX(EX$9:EX$497)+100/MAX(EZ$9:EZ$497))))) * (($RO$3+$RO$4)/6)</f>
        <v>0</v>
      </c>
      <c r="RR120" s="115">
        <f>(($RL$4*KW120*100*((100/MAX(EX$9:EX$497)+100/MAX(EZ$9:EZ$497))))) * ($RO$3/2) + (($RL$4*KX120*100*((100/MAX(EX$9:EX$497)+100/MAX(EZ$9:EZ$497))))+($RL$4*KY120*100*((100/MAX(EX$9:EX$497)+100/MAX(EZ$9:EZ$497))))+($RL$4*KZ120*100*((100/MAX(EX$9:EX$497)+100/MAX(EZ$9:EZ$497))))+($RL$4*LA120*100*((100/MAX(EX$9:EX$497)+100/MAX(EZ$9:EZ$497))))+($RL$4*LB120*100*((100/MAX(EX$9:EX$497)+100/MAX(EZ$9:EZ$497))))+($RL$4*LC120*100*((100/MAX(EX$9:EX$497)+100/MAX(EZ$9:EZ$497))))) * (($RO$3+$RO$4)/6)</f>
        <v>0</v>
      </c>
      <c r="RS120" s="119">
        <f>(($RL$4*LD120*100*((100/MAX(EX$9:EX$497)+100/MAX(EZ$9:EZ$497))))+($RL$4*LE120*100*((100/MAX(EX$9:EX$497)+100/MAX(EZ$9:EZ$497))))) * (($RO$3+$RO$4)/6)</f>
        <v>0</v>
      </c>
      <c r="RT120" s="118">
        <f>($RJ$4*LH120*100*(100/MAX(EV$9:EV$497)))+($RJ$4*LI120*100*(100/MAX(EV$9:EV$497)))</f>
        <v>0</v>
      </c>
      <c r="RU120" s="119">
        <f>($RJ$4*LJ120*(100/MAX(EV$9:EV$497)))/2 + ($RL$3*LK120*(100/MAX(EW$9:EW$497))) + ($RJ$4*LL120*(100/MAX(EV$9:EV$497)))/4 + ($RL$3*LM120*(100/MAX(EW$9:EW$497)))</f>
        <v>0</v>
      </c>
      <c r="RV120" s="118">
        <f>($RJ$4*LN120*100*100/MAX(EV$9:EV$497)/2)+($RJ$4*LO120*100*100/MAX(EV$9:EV$497)/2)+($RJ$4*LP120*100*100/MAX(EV$9:EV$497))+($RJ$4*LQ120*100*100/MAX(EV$9:EV$497))+($RJ$4*LR120*100*100/MAX(EV$9:EV$497))</f>
        <v>0</v>
      </c>
      <c r="RW120" s="115">
        <f>($RJ$4*LS120*100*100/MAX(EV$9:EV$497)) + (($RJ$4*LT120*100*100/MAX(EV$9:EV$497))+($RJ$4*LU120*100*100/MAX(EV$9:EV$497))+($RJ$4*LV120*100*100/MAX(EV$9:EV$497))+($RJ$4*LW120*100*100/MAX(EV$9:EV$497))+($RJ$4*LX120*100*100/MAX(EV$9:EV$497))+($RJ$4*LY120*100*100/MAX(EV$9:EV$497))+($RJ$4*LZ120*100*100/MAX(EV$9:EV$497))+($RJ$4*MA120*100*100/MAX(EV$9:EV$497)))/2</f>
        <v>0</v>
      </c>
      <c r="RX120" s="119">
        <f>($RJ$4*MB120*100*100/MAX(EV$9:EV$497))+($RJ$4*MC120*100*100/MAX(EV$9:EV$497))+($RJ$4*MD120*100*100/MAX(EV$9:EV$497))+($RJ$4*ME120*100*100/MAX(EV$9:EV$497))+($RJ$4*MF120*100*100/MAX(EV$9:EV$497))+($RJ$4*MG120*100*100/MAX(EV$9:EV$497))+($RJ$4*MH120*100*100/MAX(EV$9:EV$497))+($RJ$4*MI120*100*100/MAX(EV$9:EV$497))+($RJ$4*MJ120*100*100/MAX(EV$9:EV$497))+($RJ$4*MK120*100*100/MAX(EV$9:EV$497))+($RJ$4*ML120*100*100/MAX(EV$9:EV$497))+($RJ$4*MM120*100*100/MAX(EV$9:EV$497))+($RJ$4*MN120*100*100/MAX(EV$9:EV$497))</f>
        <v>0</v>
      </c>
      <c r="RY120" s="118">
        <f>($RJ$4*MQ120*100*100/MAX(EV$9:EV$497))/2 + (($RJ$4*MR120*100*100/MAX(EV$9:EV$497))+($RJ$4*MS120*100*100/MAX(EV$9:EV$497))+($RJ$4*MT120*100*100/MAX(EV$9:EV$497))+($RJ$4*MU120*100*100/MAX(EV$9:EV$497))+($RJ$4*MV120*100*100/MAX(EV$9:EV$497))+($RJ$4*MW120*100*100/MAX(EV$9:EV$497))+($RJ$4*MX120*100*100/MAX(EV$9:EV$497))+($RJ$4*MY120*100*100/MAX(EV$9:EV$497))+($RJ$4*MZ120*100*100/MAX(EV$9:EV$497))+($RJ$4*NA120*100*100/MAX(EV$9:EV$497))+($RJ$4*NB120*100*100/MAX(EV$9:EV$497))+($RJ$4*NC120*100*100/MAX(EV$9:EV$497))+($RJ$4*ND120*100*100/MAX(EV$9:EV$497))+($RJ$4*NG120*100*100/MAX(EV$9:EV$497)))/4</f>
        <v>0</v>
      </c>
      <c r="RZ120" s="115">
        <f>($RJ$4*NH120*100*100/MAX(EV$9:EV$497))/2 + (($RJ$4*NI120*100*100/MAX(EV$9:EV$497))+($RJ$4*NJ120*100*100/MAX(EV$9:EV$497))+($RJ$4*NK120*100*100/MAX(EV$9:EV$497))+($RJ$4*NL120*100*100/MAX(EV$9:EV$497))+($RJ$4*NM120*100*100/MAX(EV$9:EV$497))+($RJ$4*NN120*100*100/MAX(EV$9:EV$497)))/4</f>
        <v>0</v>
      </c>
      <c r="SA120" s="117">
        <f>(($RJ$4*NO120*100*100/MAX(EV$9:EV$497))+($RJ$4*NP120*100*100/MAX(EV$9:EV$497)))/4</f>
        <v>0</v>
      </c>
      <c r="SB120" s="118">
        <f t="shared" si="227"/>
        <v>0</v>
      </c>
      <c r="SC120" s="115">
        <f t="shared" si="228"/>
        <v>0</v>
      </c>
      <c r="SD120" s="115">
        <f t="shared" si="229"/>
        <v>0</v>
      </c>
      <c r="SE120" s="115">
        <f t="shared" si="230"/>
        <v>0</v>
      </c>
      <c r="SF120" s="115">
        <f t="shared" si="231"/>
        <v>0</v>
      </c>
      <c r="SG120" s="115">
        <f t="shared" si="232"/>
        <v>0</v>
      </c>
      <c r="SH120" s="115">
        <f>ROUND(SB120/MAX(SB$9:SB$497)*100,0)</f>
        <v>0</v>
      </c>
      <c r="SI120" s="115">
        <f>ROUND(SC120/MAX(SC$9:SC$497)*100,0)</f>
        <v>0</v>
      </c>
      <c r="SJ120" s="115">
        <f>ROUND(SD120/MAX(SD$9:SD$497)*100,0)</f>
        <v>0</v>
      </c>
      <c r="SK120" s="115">
        <f>ROUND(SE120/MAX(SE$9:SE$497)*100,0)</f>
        <v>0</v>
      </c>
      <c r="SL120" s="115">
        <f>ROUND(SF120/MAX(SF$9:SF$497)*100,0)</f>
        <v>0</v>
      </c>
      <c r="SM120" s="121">
        <f>ROUND(SG120/MAX(SG$9:SG$497)*100,0)</f>
        <v>0</v>
      </c>
      <c r="SN120" s="115">
        <f>ROUND(AVERAGEIF($ES$9:$ES$497,$ES120,SH$9:SH$497),0)</f>
        <v>26</v>
      </c>
      <c r="SO120" s="115">
        <f>ROUND(AVERAGEIF($ES$9:$ES$497,$ES120,SI$9:SI$497),0)</f>
        <v>26</v>
      </c>
      <c r="SP120" s="115">
        <f>ROUND(AVERAGEIF($ES$9:$ES$497,$ES120,SJ$9:SJ$497),0)</f>
        <v>3</v>
      </c>
      <c r="SQ120" s="115">
        <f>ROUND(AVERAGEIF($ES$9:$ES$497,$ES120,SK$9:SK$497),0)</f>
        <v>21</v>
      </c>
      <c r="SR120" s="115">
        <f>ROUND(AVERAGEIF($ES$9:$ES$497,$ES120,SL$9:SL$497),0)</f>
        <v>5</v>
      </c>
      <c r="SS120" s="121">
        <f>ROUND(AVERAGEIF($ES$9:$ES$497,$ES120,SM$9:SM$497),0)</f>
        <v>5</v>
      </c>
      <c r="ST120" s="114">
        <f>RANK(SB120,SB$9:SB$497,0)</f>
        <v>323</v>
      </c>
      <c r="SU120" s="115">
        <f>RANK(SC120,SC$9:SC$497,0)</f>
        <v>320</v>
      </c>
      <c r="SV120" s="115">
        <f>RANK(SD120,SD$9:SD$497,0)</f>
        <v>320</v>
      </c>
      <c r="SW120" s="115">
        <f>RANK(SE120,SE$9:SE$497,0)</f>
        <v>320</v>
      </c>
      <c r="SX120" s="115">
        <f>RANK(SF120,SF$9:SF$497,0)</f>
        <v>317</v>
      </c>
      <c r="SY120" s="115">
        <f>RANK(SG120,SG$9:SG$497,0)</f>
        <v>308</v>
      </c>
      <c r="SZ120" s="115">
        <f>COUNTIFS(SB$9:SB$497,"&gt;"&amp;SB120,$ES$9:$ES$497,$ES120)+1</f>
        <v>67</v>
      </c>
      <c r="TA120" s="115">
        <f>COUNTIFS(SC$9:SC$497,"&gt;"&amp;SC120,$ES$9:$ES$497,$ES120)+1</f>
        <v>67</v>
      </c>
      <c r="TB120" s="115">
        <f>COUNTIFS(SD$9:SD$497,"&gt;"&amp;SD120,$ES$9:$ES$497,$ES120)+1</f>
        <v>66</v>
      </c>
      <c r="TC120" s="115">
        <f>COUNTIFS(SE$9:SE$497,"&gt;"&amp;SE120,$ES$9:$ES$497,$ES120)+1</f>
        <v>67</v>
      </c>
      <c r="TD120" s="115">
        <f>COUNTIFS(SF$9:SF$497,"&gt;"&amp;SF120,$ES$9:$ES$497,$ES120)+1</f>
        <v>66</v>
      </c>
      <c r="TE120" s="117">
        <f>COUNTIFS(SG$9:SG$497,"&gt;"&amp;SG120,$ES$9:$ES$497,$ES120)+1</f>
        <v>64</v>
      </c>
      <c r="TF120" s="118">
        <f t="shared" si="233"/>
        <v>38</v>
      </c>
      <c r="TG120" s="115">
        <f t="shared" si="234"/>
        <v>37</v>
      </c>
      <c r="TH120" s="115">
        <f t="shared" si="235"/>
        <v>27</v>
      </c>
      <c r="TI120" s="115">
        <f t="shared" si="236"/>
        <v>35</v>
      </c>
      <c r="TJ120" s="115">
        <f t="shared" si="237"/>
        <v>38</v>
      </c>
      <c r="TK120" s="115">
        <f t="shared" si="238"/>
        <v>30</v>
      </c>
      <c r="TL120" s="117">
        <f t="shared" si="239"/>
        <v>25</v>
      </c>
      <c r="TM120" s="118">
        <f>ROUND(TF120/MAX(TF$9:TF$497)*100,0)</f>
        <v>21</v>
      </c>
      <c r="TN120" s="115">
        <f>ROUND(TG120/MAX(TG$9:TG$497)*100,0)</f>
        <v>20</v>
      </c>
      <c r="TO120" s="115">
        <f>ROUND(TH120/MAX(TH$9:TH$497)*100,0)</f>
        <v>15</v>
      </c>
      <c r="TP120" s="115">
        <f>ROUND(TI120/MAX(TI$9:TI$497)*100,0)</f>
        <v>19</v>
      </c>
      <c r="TQ120" s="115">
        <f>ROUND(TJ120/MAX(TJ$9:TJ$497)*100,0)</f>
        <v>19</v>
      </c>
      <c r="TR120" s="115">
        <f>ROUND(TK120/MAX(TK$9:TK$497)*100,0)</f>
        <v>15</v>
      </c>
      <c r="TS120" s="119">
        <f>ROUND(TL120/MAX(TL$9:TL$497)*100,0)</f>
        <v>13</v>
      </c>
      <c r="TT120" s="120">
        <f>RANK(TM120,TM$9:TM$497,0)</f>
        <v>339</v>
      </c>
      <c r="TU120" s="115">
        <f>RANK(TN120,TN$9:TN$497,0)</f>
        <v>299</v>
      </c>
      <c r="TV120" s="115">
        <f>RANK(TO120,TO$9:TO$497,0)</f>
        <v>313</v>
      </c>
      <c r="TW120" s="115">
        <f>RANK(TP120,TP$9:TP$497,0)</f>
        <v>312</v>
      </c>
      <c r="TX120" s="115">
        <f>RANK(TQ120,TQ$9:TQ$497,0)</f>
        <v>274</v>
      </c>
      <c r="TY120" s="115">
        <f>RANK(TR120,TR$9:TR$497,0)</f>
        <v>337</v>
      </c>
      <c r="TZ120" s="121">
        <f>RANK(TS120,TS$9:TS$497,0)</f>
        <v>348</v>
      </c>
      <c r="UA120" s="132"/>
      <c r="UB120" s="7" t="s">
        <v>1</v>
      </c>
    </row>
    <row r="121" spans="1:548" x14ac:dyDescent="0.15">
      <c r="A121" s="183">
        <v>113</v>
      </c>
      <c r="B121" s="203" t="s">
        <v>831</v>
      </c>
      <c r="C121" s="63"/>
      <c r="D121" s="63"/>
      <c r="E121" s="64" t="s">
        <v>518</v>
      </c>
      <c r="F121" s="65">
        <v>57</v>
      </c>
      <c r="G121" s="65" t="s">
        <v>519</v>
      </c>
      <c r="H121" s="65"/>
      <c r="I121" s="66" t="s">
        <v>521</v>
      </c>
      <c r="J121" s="67" t="s">
        <v>521</v>
      </c>
      <c r="K121" s="67" t="s">
        <v>521</v>
      </c>
      <c r="L121" s="67" t="s">
        <v>521</v>
      </c>
      <c r="M121" s="67" t="s">
        <v>521</v>
      </c>
      <c r="N121" s="67" t="s">
        <v>521</v>
      </c>
      <c r="O121" s="67" t="s">
        <v>521</v>
      </c>
      <c r="P121" s="67" t="s">
        <v>521</v>
      </c>
      <c r="Q121" s="67" t="s">
        <v>521</v>
      </c>
      <c r="R121" s="68" t="s">
        <v>521</v>
      </c>
      <c r="S121" s="69" t="s">
        <v>521</v>
      </c>
      <c r="T121" s="67" t="s">
        <v>521</v>
      </c>
      <c r="U121" s="67" t="s">
        <v>521</v>
      </c>
      <c r="V121" s="67" t="s">
        <v>521</v>
      </c>
      <c r="W121" s="67" t="s">
        <v>521</v>
      </c>
      <c r="X121" s="67" t="s">
        <v>521</v>
      </c>
      <c r="Y121" s="67" t="s">
        <v>521</v>
      </c>
      <c r="Z121" s="67" t="s">
        <v>521</v>
      </c>
      <c r="AA121" s="67" t="s">
        <v>521</v>
      </c>
      <c r="AB121" s="68" t="s">
        <v>521</v>
      </c>
      <c r="AC121" s="69" t="s">
        <v>521</v>
      </c>
      <c r="AD121" s="67" t="s">
        <v>521</v>
      </c>
      <c r="AE121" s="67" t="s">
        <v>521</v>
      </c>
      <c r="AF121" s="67" t="s">
        <v>521</v>
      </c>
      <c r="AG121" s="67" t="s">
        <v>521</v>
      </c>
      <c r="AH121" s="67" t="s">
        <v>521</v>
      </c>
      <c r="AI121" s="67" t="s">
        <v>521</v>
      </c>
      <c r="AJ121" s="67" t="s">
        <v>521</v>
      </c>
      <c r="AK121" s="67" t="s">
        <v>521</v>
      </c>
      <c r="AL121" s="68" t="s">
        <v>521</v>
      </c>
      <c r="AM121" s="69" t="s">
        <v>521</v>
      </c>
      <c r="AN121" s="67" t="s">
        <v>521</v>
      </c>
      <c r="AO121" s="67" t="s">
        <v>521</v>
      </c>
      <c r="AP121" s="67" t="s">
        <v>521</v>
      </c>
      <c r="AQ121" s="67" t="s">
        <v>521</v>
      </c>
      <c r="AR121" s="67" t="s">
        <v>521</v>
      </c>
      <c r="AS121" s="67" t="s">
        <v>520</v>
      </c>
      <c r="AT121" s="67" t="s">
        <v>520</v>
      </c>
      <c r="AU121" s="67" t="s">
        <v>520</v>
      </c>
      <c r="AV121" s="68" t="s">
        <v>520</v>
      </c>
      <c r="AW121" s="69" t="s">
        <v>520</v>
      </c>
      <c r="AX121" s="67" t="s">
        <v>520</v>
      </c>
      <c r="AY121" s="67" t="s">
        <v>520</v>
      </c>
      <c r="AZ121" s="67" t="s">
        <v>520</v>
      </c>
      <c r="BA121" s="67" t="s">
        <v>520</v>
      </c>
      <c r="BB121" s="67" t="s">
        <v>520</v>
      </c>
      <c r="BC121" s="67" t="s">
        <v>521</v>
      </c>
      <c r="BD121" s="67" t="s">
        <v>521</v>
      </c>
      <c r="BE121" s="67" t="s">
        <v>521</v>
      </c>
      <c r="BF121" s="68" t="s">
        <v>521</v>
      </c>
      <c r="BG121" s="69" t="s">
        <v>521</v>
      </c>
      <c r="BH121" s="67" t="s">
        <v>521</v>
      </c>
      <c r="BI121" s="67" t="s">
        <v>521</v>
      </c>
      <c r="BJ121" s="67" t="s">
        <v>521</v>
      </c>
      <c r="BK121" s="67" t="s">
        <v>521</v>
      </c>
      <c r="BL121" s="67" t="s">
        <v>521</v>
      </c>
      <c r="BM121" s="67" t="s">
        <v>521</v>
      </c>
      <c r="BN121" s="67" t="s">
        <v>521</v>
      </c>
      <c r="BO121" s="67" t="s">
        <v>521</v>
      </c>
      <c r="BP121" s="68" t="s">
        <v>521</v>
      </c>
      <c r="BQ121" s="70" t="s">
        <v>521</v>
      </c>
      <c r="BR121" s="67" t="s">
        <v>521</v>
      </c>
      <c r="BS121" s="67" t="s">
        <v>521</v>
      </c>
      <c r="BT121" s="67" t="s">
        <v>521</v>
      </c>
      <c r="BU121" s="67" t="s">
        <v>521</v>
      </c>
      <c r="BV121" s="67" t="s">
        <v>521</v>
      </c>
      <c r="BW121" s="67" t="s">
        <v>521</v>
      </c>
      <c r="BX121" s="67" t="s">
        <v>521</v>
      </c>
      <c r="BY121" s="67" t="s">
        <v>521</v>
      </c>
      <c r="BZ121" s="68" t="s">
        <v>521</v>
      </c>
      <c r="CA121" s="69" t="s">
        <v>521</v>
      </c>
      <c r="CB121" s="67" t="s">
        <v>521</v>
      </c>
      <c r="CC121" s="67" t="s">
        <v>521</v>
      </c>
      <c r="CD121" s="67" t="s">
        <v>521</v>
      </c>
      <c r="CE121" s="67" t="s">
        <v>521</v>
      </c>
      <c r="CF121" s="67" t="s">
        <v>521</v>
      </c>
      <c r="CG121" s="67" t="s">
        <v>521</v>
      </c>
      <c r="CH121" s="67" t="s">
        <v>521</v>
      </c>
      <c r="CI121" s="67" t="s">
        <v>521</v>
      </c>
      <c r="CJ121" s="68" t="s">
        <v>521</v>
      </c>
      <c r="CK121" s="69" t="s">
        <v>521</v>
      </c>
      <c r="CL121" s="67" t="s">
        <v>521</v>
      </c>
      <c r="CM121" s="67" t="s">
        <v>521</v>
      </c>
      <c r="CN121" s="67" t="s">
        <v>521</v>
      </c>
      <c r="CO121" s="67" t="s">
        <v>521</v>
      </c>
      <c r="CP121" s="67" t="s">
        <v>521</v>
      </c>
      <c r="CQ121" s="67" t="s">
        <v>521</v>
      </c>
      <c r="CR121" s="67" t="s">
        <v>521</v>
      </c>
      <c r="CS121" s="67" t="s">
        <v>521</v>
      </c>
      <c r="CT121" s="68" t="s">
        <v>521</v>
      </c>
      <c r="CU121" s="69" t="s">
        <v>521</v>
      </c>
      <c r="CV121" s="67" t="s">
        <v>521</v>
      </c>
      <c r="CW121" s="67" t="s">
        <v>521</v>
      </c>
      <c r="CX121" s="67" t="s">
        <v>521</v>
      </c>
      <c r="CY121" s="67" t="s">
        <v>521</v>
      </c>
      <c r="CZ121" s="67" t="s">
        <v>521</v>
      </c>
      <c r="DA121" s="67" t="s">
        <v>521</v>
      </c>
      <c r="DB121" s="67" t="s">
        <v>521</v>
      </c>
      <c r="DC121" s="67" t="s">
        <v>521</v>
      </c>
      <c r="DD121" s="68" t="s">
        <v>521</v>
      </c>
      <c r="DE121" s="69" t="s">
        <v>521</v>
      </c>
      <c r="DF121" s="71" t="s">
        <v>521</v>
      </c>
      <c r="DG121" s="67" t="s">
        <v>521</v>
      </c>
      <c r="DH121" s="67" t="s">
        <v>521</v>
      </c>
      <c r="DI121" s="67" t="s">
        <v>521</v>
      </c>
      <c r="DJ121" s="67" t="s">
        <v>521</v>
      </c>
      <c r="DK121" s="67" t="s">
        <v>521</v>
      </c>
      <c r="DL121" s="67" t="s">
        <v>521</v>
      </c>
      <c r="DM121" s="67" t="s">
        <v>521</v>
      </c>
      <c r="DN121" s="68" t="s">
        <v>521</v>
      </c>
      <c r="DO121" s="70" t="s">
        <v>521</v>
      </c>
      <c r="DP121" s="71" t="s">
        <v>521</v>
      </c>
      <c r="DQ121" s="67" t="s">
        <v>521</v>
      </c>
      <c r="DR121" s="67" t="s">
        <v>521</v>
      </c>
      <c r="DS121" s="67" t="s">
        <v>521</v>
      </c>
      <c r="DT121" s="67" t="s">
        <v>521</v>
      </c>
      <c r="DU121" s="67" t="s">
        <v>521</v>
      </c>
      <c r="DV121" s="67" t="s">
        <v>521</v>
      </c>
      <c r="DW121" s="67" t="s">
        <v>521</v>
      </c>
      <c r="DX121" s="72" t="s">
        <v>521</v>
      </c>
      <c r="DY121" s="73" t="s">
        <v>522</v>
      </c>
      <c r="DZ121" s="74">
        <v>2</v>
      </c>
      <c r="EA121" s="74">
        <v>3</v>
      </c>
      <c r="EB121" s="74">
        <v>3</v>
      </c>
      <c r="EC121" s="75">
        <v>4</v>
      </c>
      <c r="ED121" s="76" t="s">
        <v>522</v>
      </c>
      <c r="EE121" s="74">
        <f t="shared" si="189"/>
        <v>2</v>
      </c>
      <c r="EF121" s="74">
        <f t="shared" si="190"/>
        <v>6</v>
      </c>
      <c r="EG121" s="74">
        <f t="shared" si="191"/>
        <v>18</v>
      </c>
      <c r="EH121" s="77">
        <f t="shared" si="192"/>
        <v>72</v>
      </c>
      <c r="EI121" s="73">
        <v>30</v>
      </c>
      <c r="EJ121" s="74">
        <v>50</v>
      </c>
      <c r="EK121" s="74">
        <v>90</v>
      </c>
      <c r="EL121" s="74">
        <v>150</v>
      </c>
      <c r="EM121" s="75">
        <v>450</v>
      </c>
      <c r="EN121" s="78">
        <v>1</v>
      </c>
      <c r="EO121" s="79">
        <f t="shared" si="193"/>
        <v>0.83333333333333337</v>
      </c>
      <c r="EP121" s="79">
        <f t="shared" si="194"/>
        <v>0.5</v>
      </c>
      <c r="EQ121" s="79">
        <f t="shared" si="195"/>
        <v>0.27777777777777779</v>
      </c>
      <c r="ER121" s="80">
        <f t="shared" si="196"/>
        <v>0.20833333333333334</v>
      </c>
      <c r="ES121" s="128" t="s">
        <v>564</v>
      </c>
      <c r="ET121" s="82"/>
      <c r="EU121" s="83">
        <v>4</v>
      </c>
      <c r="EV121" s="73">
        <v>50</v>
      </c>
      <c r="EW121" s="74">
        <v>35</v>
      </c>
      <c r="EX121" s="74">
        <v>29</v>
      </c>
      <c r="EY121" s="74">
        <v>28</v>
      </c>
      <c r="EZ121" s="74">
        <v>17</v>
      </c>
      <c r="FA121" s="74">
        <v>18</v>
      </c>
      <c r="FB121" s="74">
        <v>51</v>
      </c>
      <c r="FC121" s="74">
        <v>39</v>
      </c>
      <c r="FD121" s="74">
        <f t="shared" si="197"/>
        <v>46</v>
      </c>
      <c r="FE121" s="84">
        <f t="shared" si="198"/>
        <v>68</v>
      </c>
      <c r="FF121" s="73">
        <f>RANK(EV121,$EV$9:$EV$497,0)</f>
        <v>284</v>
      </c>
      <c r="FG121" s="74">
        <f>RANK(EW121,$EW$9:$EW$497,0)</f>
        <v>267</v>
      </c>
      <c r="FH121" s="74">
        <f>RANK(EX121,$EX$9:$EX$497,0)</f>
        <v>241</v>
      </c>
      <c r="FI121" s="74">
        <f>RANK(EY121,$EY$9:$EY$497,0)</f>
        <v>249</v>
      </c>
      <c r="FJ121" s="74">
        <f>RANK(EZ121,$EZ$9:$EZ$497,0)</f>
        <v>228</v>
      </c>
      <c r="FK121" s="74">
        <f>RANK(FA121,$FA$9:$FA$497,0)</f>
        <v>207</v>
      </c>
      <c r="FL121" s="74">
        <f>RANK(FB121,$FB$9:$FB$497,0)</f>
        <v>167</v>
      </c>
      <c r="FM121" s="74">
        <f>RANK(FC121,$FC$9:$FC$497,0)</f>
        <v>223</v>
      </c>
      <c r="FN121" s="74">
        <f>RANK(FD121,$FD$9:$FD$497,0)</f>
        <v>302</v>
      </c>
      <c r="FO121" s="84">
        <f>RANK(FE121,$FE$9:$FE$497,0)</f>
        <v>250</v>
      </c>
      <c r="FP121" s="73">
        <f>COUNTIFS($EV$9:$EV$497,"&gt;"&amp;EV121,$ES$9:$ES$497,ES121)+1</f>
        <v>65</v>
      </c>
      <c r="FQ121" s="74">
        <f>COUNTIFS($EW$9:$EW$497,"&gt;"&amp;EW121,$ES$9:$ES$497,ES121)+1</f>
        <v>66</v>
      </c>
      <c r="FR121" s="74">
        <f>COUNTIFS($EX$9:$EX$497,"&gt;"&amp;EX121,$ES$9:$ES$497,ES121)+1</f>
        <v>71</v>
      </c>
      <c r="FS121" s="74">
        <f>COUNTIFS($EY$9:$EY$497,"&gt;"&amp;EY121,$ES$9:$ES$497,ES121)+1</f>
        <v>60</v>
      </c>
      <c r="FT121" s="74">
        <f>COUNTIFS($EZ$9:$EZ$497,"&gt;"&amp;EZ121,$ES$9:$ES$497,ES121)+1</f>
        <v>62</v>
      </c>
      <c r="FU121" s="74">
        <f>COUNTIFS($FA$9:$FA$497,"&gt;"&amp;FA121,$ES$9:$ES$497,ES121)+1</f>
        <v>58</v>
      </c>
      <c r="FV121" s="74">
        <f>COUNTIFS($FB$9:$FB$497,"&gt;"&amp;FB121,$ES$9:$ES$497,ES121)+1</f>
        <v>69</v>
      </c>
      <c r="FW121" s="74">
        <f>COUNTIFS($FC$9:$FC$497,"&gt;"&amp;FC121,$ES$9:$ES$497,ES121)+1</f>
        <v>71</v>
      </c>
      <c r="FX121" s="74">
        <f>COUNTIFS($FD$9:$FD$497,"&gt;"&amp;FD121,$ES$9:$ES$497,ES121)+1</f>
        <v>71</v>
      </c>
      <c r="FY121" s="84">
        <f>COUNTIFS($FE$9:$FE$497,"&gt;"&amp;FE121,$ES$9:$ES$497,ES121)+1</f>
        <v>71</v>
      </c>
      <c r="FZ121" s="85">
        <f t="shared" si="199"/>
        <v>0.88</v>
      </c>
      <c r="GA121" s="86">
        <f t="shared" si="200"/>
        <v>0.61</v>
      </c>
      <c r="GB121" s="86">
        <f t="shared" si="201"/>
        <v>0.51</v>
      </c>
      <c r="GC121" s="86">
        <f t="shared" si="202"/>
        <v>0.49</v>
      </c>
      <c r="GD121" s="86">
        <f t="shared" si="203"/>
        <v>0.3</v>
      </c>
      <c r="GE121" s="86">
        <f t="shared" si="204"/>
        <v>0.32</v>
      </c>
      <c r="GF121" s="86">
        <f t="shared" si="205"/>
        <v>0.89</v>
      </c>
      <c r="GG121" s="86">
        <f t="shared" si="206"/>
        <v>0.68</v>
      </c>
      <c r="GH121" s="86">
        <f t="shared" si="207"/>
        <v>0.81</v>
      </c>
      <c r="GI121" s="87">
        <f t="shared" si="208"/>
        <v>1.19</v>
      </c>
      <c r="GJ121" s="85">
        <f>ROUND(((FZ121-AVERAGE(FZ$9:FZ$497))/STDEVP(FZ$9:FZ$497)*10+50),2)</f>
        <v>46.63</v>
      </c>
      <c r="GK121" s="86">
        <f>ROUND(((GA121-AVERAGE(GA$9:GA$497))/STDEVP(GA$9:GA$497)*10+50),2)</f>
        <v>47.6</v>
      </c>
      <c r="GL121" s="86">
        <f>ROUND(((GB121-AVERAGE(GB$9:GB$497))/STDEVP(GB$9:GB$497)*10+50),2)</f>
        <v>47.26</v>
      </c>
      <c r="GM121" s="86">
        <f>ROUND(((GC121-AVERAGE(GC$9:GC$497))/STDEVP(GC$9:GC$497)*10+50),2)</f>
        <v>48.19</v>
      </c>
      <c r="GN121" s="86">
        <f>ROUND(((GD121-AVERAGE(GD$9:GD$497))/STDEVP(GD$9:GD$497)*10+50),2)</f>
        <v>46.84</v>
      </c>
      <c r="GO121" s="86">
        <f>ROUND(((GE121-AVERAGE(GE$9:GE$497))/STDEVP(GE$9:GE$497)*10+50),2)</f>
        <v>48.97</v>
      </c>
      <c r="GP121" s="86">
        <f>ROUND(((GF121-AVERAGE(GF$9:GF$497))/STDEVP(GF$9:GF$497)*10+50),2)</f>
        <v>58.03</v>
      </c>
      <c r="GQ121" s="86">
        <f>ROUND(((GG121-AVERAGE(GG$9:GG$497))/STDEVP(GG$9:GG$497)*10+50),2)</f>
        <v>51.53</v>
      </c>
      <c r="GR121" s="86">
        <f>ROUND(((GH121-AVERAGE(GH$9:GH$497))/STDEVP(GH$9:GH$497)*10+50),2)</f>
        <v>43.99</v>
      </c>
      <c r="GS121" s="87">
        <f>ROUND(((GI121-AVERAGE(GI$9:GI$497))/STDEVP(GI$9:GI$497)*10+50),2)</f>
        <v>49.5</v>
      </c>
      <c r="GT121" s="73">
        <f>RANK(GJ121,$GJ$9:$GJ$497,0)</f>
        <v>278</v>
      </c>
      <c r="GU121" s="74">
        <f>RANK(GK121,$GK$9:$GK$497,0)</f>
        <v>223</v>
      </c>
      <c r="GV121" s="74">
        <f>RANK(GL121,$GL$9:$GL$497,0)</f>
        <v>250</v>
      </c>
      <c r="GW121" s="74">
        <f>RANK(GM121,$GM$9:$GM$497,0)</f>
        <v>228</v>
      </c>
      <c r="GX121" s="74">
        <f>RANK(GN121,$GN$9:$GN$497,0)</f>
        <v>198</v>
      </c>
      <c r="GY121" s="74">
        <f>RANK(GO121,$GO$9:$GO$497,0)</f>
        <v>159</v>
      </c>
      <c r="GZ121" s="74">
        <f>RANK(GP121,$GP$9:$GP$497,0)</f>
        <v>91</v>
      </c>
      <c r="HA121" s="74">
        <f>RANK(GQ121,$GQ$9:$GQ$497,0)</f>
        <v>189</v>
      </c>
      <c r="HB121" s="74">
        <f>RANK(GR121,$GR$9:$GR$497,0)</f>
        <v>293</v>
      </c>
      <c r="HC121" s="84">
        <f>RANK(GS121,$GS$9:$GS$497,0)</f>
        <v>192</v>
      </c>
      <c r="HD121" s="85">
        <f>ROUND(AVERAGEIF($ES$9:$ES$497,$ES121,$FZ$9:$FZ$497),2)</f>
        <v>0.92</v>
      </c>
      <c r="HE121" s="86">
        <f>ROUND(AVERAGEIF($ES$9:$ES$497,$ES121,$GA$9:$GA$497),2)</f>
        <v>0.65</v>
      </c>
      <c r="HF121" s="86">
        <f>ROUND(AVERAGEIF($ES$9:$ES$497,$ES121,$GB$9:$GB$497),2)</f>
        <v>0.69</v>
      </c>
      <c r="HG121" s="86">
        <f>ROUND(AVERAGEIF($ES$9:$ES$497,$ES121,$GC$9:$GC$497),2)</f>
        <v>0.54</v>
      </c>
      <c r="HH121" s="86">
        <f>ROUND(AVERAGEIF($ES$9:$ES$497,$ES121,$GD$9:$GD$497),2)</f>
        <v>0.32</v>
      </c>
      <c r="HI121" s="86">
        <f>ROUND(AVERAGEIF($ES$9:$ES$497,$ES121,$GE$9:$GE$497),2)</f>
        <v>0.33</v>
      </c>
      <c r="HJ121" s="86">
        <f>ROUND(AVERAGEIF($ES$9:$ES$497,$ES121,$GF$9:$GF$497),2)</f>
        <v>0.98</v>
      </c>
      <c r="HK121" s="86">
        <f>ROUND(AVERAGEIF($ES$9:$ES$497,$ES121,$GG$9:$GG$497),2)</f>
        <v>0.86</v>
      </c>
      <c r="HL121" s="86">
        <f>ROUND(AVERAGEIF($ES$9:$ES$497,$ES121,$GH$9:$GH$497),2)</f>
        <v>1.01</v>
      </c>
      <c r="HM121" s="87">
        <f>ROUND(AVERAGEIF($ES$9:$ES$497,$ES121,$GI$9:$GI$497),2)</f>
        <v>1.55</v>
      </c>
      <c r="HN121" s="88">
        <f t="shared" si="209"/>
        <v>-4.0000000000000036E-2</v>
      </c>
      <c r="HO121" s="89">
        <f t="shared" si="210"/>
        <v>-4.0000000000000036E-2</v>
      </c>
      <c r="HP121" s="89">
        <f t="shared" si="211"/>
        <v>-0.17999999999999994</v>
      </c>
      <c r="HQ121" s="89">
        <f t="shared" si="212"/>
        <v>-5.0000000000000044E-2</v>
      </c>
      <c r="HR121" s="89">
        <f t="shared" si="213"/>
        <v>-2.0000000000000018E-2</v>
      </c>
      <c r="HS121" s="89">
        <f t="shared" si="214"/>
        <v>-1.0000000000000009E-2</v>
      </c>
      <c r="HT121" s="89">
        <f t="shared" si="215"/>
        <v>-8.9999999999999969E-2</v>
      </c>
      <c r="HU121" s="89">
        <f t="shared" si="216"/>
        <v>-0.17999999999999994</v>
      </c>
      <c r="HV121" s="89">
        <f t="shared" si="217"/>
        <v>-0.19999999999999996</v>
      </c>
      <c r="HW121" s="90">
        <f t="shared" si="218"/>
        <v>-0.3600000000000001</v>
      </c>
      <c r="HX121" s="73">
        <f>COUNTIFS($FZ$9:$FZ$497,"&gt;"&amp;FZ121,$ES$9:$ES$497,$ES121)+1</f>
        <v>60</v>
      </c>
      <c r="HY121" s="74">
        <f>COUNTIFS($GA$9:$GA$497,"&gt;"&amp;GA121,$ES$9:$ES$497,$ES121)+1</f>
        <v>61</v>
      </c>
      <c r="HZ121" s="74">
        <f>COUNTIFS($GB$9:$GB$497,"&gt;"&amp;GB121,$ES$9:$ES$497,$ES121)+1</f>
        <v>79</v>
      </c>
      <c r="IA121" s="74">
        <f>COUNTIFS($GC$9:$GC$497,"&gt;"&amp;GC121,$ES$9:$ES$497,$ES121)+1</f>
        <v>59</v>
      </c>
      <c r="IB121" s="74">
        <f>COUNTIFS($GD$9:$GD$497,"&gt;"&amp;GD121,$ES$9:$ES$497,$ES121)+1</f>
        <v>41</v>
      </c>
      <c r="IC121" s="74">
        <f>COUNTIFS($GE$9:$GE$497,"&gt;"&amp;GE121,$ES$9:$ES$497,$ES121)+1</f>
        <v>39</v>
      </c>
      <c r="ID121" s="74">
        <f>COUNTIFS($GF$9:$GF$497,"&gt;"&amp;GF121,$ES$9:$ES$497,$ES121)+1</f>
        <v>62</v>
      </c>
      <c r="IE121" s="74">
        <f>COUNTIFS($GG$9:$GG$497,"&gt;"&amp;GG121,$ES$9:$ES$497,$ES121)+1</f>
        <v>80</v>
      </c>
      <c r="IF121" s="74">
        <f>COUNTIFS($GH$9:$GH$497,"&gt;"&amp;GH121,$ES$9:$ES$497,$ES121)+1</f>
        <v>65</v>
      </c>
      <c r="IG121" s="84">
        <f>COUNTIFS($GI$9:$GI$497,"&gt;"&amp;GI121,$ES$9:$ES$497,$ES121)+1</f>
        <v>83</v>
      </c>
      <c r="IH121" s="91"/>
      <c r="II121" s="79"/>
      <c r="IJ121" s="79"/>
      <c r="IK121" s="79"/>
      <c r="IL121" s="79"/>
      <c r="IM121" s="92"/>
      <c r="IN121" s="93"/>
      <c r="IO121" s="94"/>
      <c r="IP121" s="95"/>
      <c r="IQ121" s="79"/>
      <c r="IR121" s="79"/>
      <c r="IS121" s="79"/>
      <c r="IT121" s="79"/>
      <c r="IU121" s="79"/>
      <c r="IV121" s="79"/>
      <c r="IW121" s="96"/>
      <c r="IX121" s="93"/>
      <c r="IY121" s="79"/>
      <c r="IZ121" s="79"/>
      <c r="JA121" s="79"/>
      <c r="JB121" s="79"/>
      <c r="JC121" s="79"/>
      <c r="JD121" s="79"/>
      <c r="JE121" s="97"/>
      <c r="JF121" s="95"/>
      <c r="JG121" s="79"/>
      <c r="JH121" s="79"/>
      <c r="JI121" s="79"/>
      <c r="JJ121" s="79"/>
      <c r="JK121" s="79"/>
      <c r="JL121" s="79"/>
      <c r="JM121" s="96"/>
      <c r="JN121" s="93"/>
      <c r="JO121" s="79"/>
      <c r="JP121" s="79"/>
      <c r="JQ121" s="79"/>
      <c r="JR121" s="79"/>
      <c r="JS121" s="79"/>
      <c r="JT121" s="79"/>
      <c r="JU121" s="79"/>
      <c r="JV121" s="79"/>
      <c r="JW121" s="79"/>
      <c r="JX121" s="79"/>
      <c r="JY121" s="79"/>
      <c r="JZ121" s="97"/>
      <c r="KA121" s="93"/>
      <c r="KB121" s="79"/>
      <c r="KC121" s="79"/>
      <c r="KD121" s="79"/>
      <c r="KE121" s="97"/>
      <c r="KF121" s="95"/>
      <c r="KG121" s="79"/>
      <c r="KH121" s="79"/>
      <c r="KI121" s="79"/>
      <c r="KJ121" s="79"/>
      <c r="KK121" s="98"/>
      <c r="KL121" s="79"/>
      <c r="KM121" s="79"/>
      <c r="KN121" s="79"/>
      <c r="KO121" s="79"/>
      <c r="KP121" s="79"/>
      <c r="KQ121" s="79"/>
      <c r="KR121" s="79"/>
      <c r="KS121" s="96"/>
      <c r="KT121" s="96"/>
      <c r="KU121" s="96"/>
      <c r="KV121" s="96"/>
      <c r="KW121" s="93"/>
      <c r="KX121" s="79"/>
      <c r="KY121" s="79"/>
      <c r="KZ121" s="79"/>
      <c r="LA121" s="79"/>
      <c r="LB121" s="79"/>
      <c r="LC121" s="96"/>
      <c r="LD121" s="93"/>
      <c r="LE121" s="94"/>
      <c r="LF121" s="99"/>
      <c r="LG121" s="75"/>
      <c r="LH121" s="93"/>
      <c r="LI121" s="79"/>
      <c r="LJ121" s="74"/>
      <c r="LK121" s="74"/>
      <c r="LL121" s="74"/>
      <c r="LM121" s="100"/>
      <c r="LN121" s="95"/>
      <c r="LO121" s="79"/>
      <c r="LP121" s="79"/>
      <c r="LQ121" s="79"/>
      <c r="LR121" s="96"/>
      <c r="LS121" s="93"/>
      <c r="LT121" s="79"/>
      <c r="LU121" s="79"/>
      <c r="LV121" s="79"/>
      <c r="LW121" s="79"/>
      <c r="LX121" s="79"/>
      <c r="LY121" s="79"/>
      <c r="LZ121" s="79"/>
      <c r="MA121" s="97"/>
      <c r="MB121" s="95"/>
      <c r="MC121" s="79"/>
      <c r="MD121" s="79"/>
      <c r="ME121" s="79"/>
      <c r="MF121" s="79"/>
      <c r="MG121" s="79"/>
      <c r="MH121" s="79"/>
      <c r="MI121" s="79"/>
      <c r="MJ121" s="79"/>
      <c r="MK121" s="79"/>
      <c r="ML121" s="79"/>
      <c r="MM121" s="79"/>
      <c r="MN121" s="98"/>
      <c r="MO121" s="98"/>
      <c r="MP121" s="96"/>
      <c r="MQ121" s="93"/>
      <c r="MR121" s="79"/>
      <c r="MS121" s="79"/>
      <c r="MT121" s="79"/>
      <c r="MU121" s="79"/>
      <c r="MV121" s="98"/>
      <c r="MW121" s="79"/>
      <c r="MX121" s="79"/>
      <c r="MY121" s="79"/>
      <c r="MZ121" s="79"/>
      <c r="NA121" s="79"/>
      <c r="NB121" s="79"/>
      <c r="NC121" s="79"/>
      <c r="ND121" s="96"/>
      <c r="NE121" s="96"/>
      <c r="NF121" s="96"/>
      <c r="NG121" s="96"/>
      <c r="NH121" s="93"/>
      <c r="NI121" s="79"/>
      <c r="NJ121" s="79"/>
      <c r="NK121" s="79"/>
      <c r="NL121" s="79"/>
      <c r="NM121" s="79"/>
      <c r="NN121" s="94"/>
      <c r="NO121" s="93"/>
      <c r="NP121" s="80"/>
      <c r="NQ121" s="124" t="s">
        <v>829</v>
      </c>
      <c r="NR121" s="102" t="s">
        <v>833</v>
      </c>
      <c r="NS121" s="102"/>
      <c r="NT121" s="102"/>
      <c r="NU121" s="102"/>
      <c r="NV121" s="104">
        <v>43720</v>
      </c>
      <c r="NW121" s="102" t="s">
        <v>525</v>
      </c>
      <c r="NX121" s="133" t="s">
        <v>822</v>
      </c>
      <c r="NY121" s="129" t="s">
        <v>601</v>
      </c>
      <c r="NZ121" s="133" t="s">
        <v>2068</v>
      </c>
      <c r="OA121" s="134"/>
      <c r="OB121" s="134"/>
      <c r="OC121" s="134"/>
      <c r="OD121" s="108">
        <f t="shared" si="219"/>
        <v>72</v>
      </c>
      <c r="OE121" s="109">
        <v>7</v>
      </c>
      <c r="OF121" s="110">
        <f t="shared" si="220"/>
        <v>30</v>
      </c>
      <c r="OG121" s="109">
        <v>7</v>
      </c>
      <c r="OH121" s="111">
        <f>ROUND(AVERAGEIF($ES$9:$ES$497,$ES121,EV$9:EV$497),0)</f>
        <v>67</v>
      </c>
      <c r="OI121" s="112">
        <f>ROUND(AVERAGEIF($ES$9:$ES$497,$ES121,EW$9:EW$497),0)</f>
        <v>45</v>
      </c>
      <c r="OJ121" s="112">
        <f>ROUND(AVERAGEIF($ES$9:$ES$497,$ES121,EX$9:EX$497),0)</f>
        <v>51</v>
      </c>
      <c r="OK121" s="112">
        <f>ROUND(AVERAGEIF($ES$9:$ES$497,$ES121,EY$9:EY$497),0)</f>
        <v>39</v>
      </c>
      <c r="OL121" s="112">
        <f>ROUND(AVERAGEIF($ES$9:$ES$497,$ES121,EZ$9:EZ$497),0)</f>
        <v>21</v>
      </c>
      <c r="OM121" s="112">
        <f>ROUND(AVERAGEIF($ES$9:$ES$497,$ES121,FA$9:FA$497),0)</f>
        <v>21</v>
      </c>
      <c r="ON121" s="112">
        <f>ROUND(AVERAGEIF($ES$9:$ES$497,$ES121,FB$9:FB$497),0)</f>
        <v>68</v>
      </c>
      <c r="OO121" s="112">
        <f>ROUND(AVERAGEIF($ES$9:$ES$497,$ES121,FC$9:FC$497),0)</f>
        <v>64</v>
      </c>
      <c r="OP121" s="112">
        <f>ROUND(AVERAGEIF($ES$9:$ES$497,$ES121,FD$9:FD$497),0)</f>
        <v>72</v>
      </c>
      <c r="OQ121" s="113">
        <f>ROUND(AVERAGEIF($ES$9:$ES$497,$ES121,FE$9:FE$497),0)</f>
        <v>115</v>
      </c>
      <c r="OR121" s="114">
        <f>ROUND(EV121/MAX(EV$9:EV$497)*100,0)</f>
        <v>28</v>
      </c>
      <c r="OS121" s="115">
        <f>ROUND(EW121/MAX(EW$9:EW$497)*100,0)</f>
        <v>28</v>
      </c>
      <c r="OT121" s="115">
        <f>ROUND(EX121/MAX(EX$9:EX$497)*100,0)</f>
        <v>24</v>
      </c>
      <c r="OU121" s="115">
        <f>ROUND(EY121/MAX(EY$9:EY$497)*100,0)</f>
        <v>19</v>
      </c>
      <c r="OV121" s="115">
        <f>ROUND(EZ121/MAX(EZ$9:EZ$497)*100,0)</f>
        <v>14</v>
      </c>
      <c r="OW121" s="115">
        <f>ROUND(FA121/MAX(FA$9:FA$497)*100,0)</f>
        <v>16</v>
      </c>
      <c r="OX121" s="115">
        <f>ROUND(FB121/MAX(FB$9:FB$497)*100,0)</f>
        <v>38</v>
      </c>
      <c r="OY121" s="116">
        <f>ROUND(FC121/MAX(FC$9:FC$497)*100,0)</f>
        <v>27</v>
      </c>
      <c r="OZ121" s="115">
        <f>ROUND(FD121/MAX(FD$9:FD$497)*100,0)</f>
        <v>31</v>
      </c>
      <c r="PA121" s="117">
        <f>ROUND(FE121/MAX(FE$9:FE$497)*100,0)</f>
        <v>28</v>
      </c>
      <c r="PB121" s="118">
        <f t="shared" si="221"/>
        <v>306</v>
      </c>
      <c r="PC121" s="115">
        <f t="shared" si="222"/>
        <v>276</v>
      </c>
      <c r="PD121" s="115">
        <f t="shared" si="223"/>
        <v>348</v>
      </c>
      <c r="PE121" s="115">
        <f t="shared" si="224"/>
        <v>360</v>
      </c>
      <c r="PF121" s="115">
        <f t="shared" si="225"/>
        <v>267</v>
      </c>
      <c r="PG121" s="119">
        <f t="shared" si="226"/>
        <v>236</v>
      </c>
      <c r="PH121" s="118">
        <f>ROUND(PB121/MAX(PB$9:PB$497)*100,0)</f>
        <v>36</v>
      </c>
      <c r="PI121" s="115">
        <f>ROUND(PC121/MAX(PC$9:PC$497)*100,0)</f>
        <v>33</v>
      </c>
      <c r="PJ121" s="115">
        <f>ROUND(PD121/MAX(PD$9:PD$497)*100,0)</f>
        <v>37</v>
      </c>
      <c r="PK121" s="115">
        <f>ROUND(PE121/MAX(PE$9:PE$497)*100,0)</f>
        <v>36</v>
      </c>
      <c r="PL121" s="115">
        <f>ROUND(PF121/MAX(PF$9:PF$497)*100,0)</f>
        <v>38</v>
      </c>
      <c r="PM121" s="119">
        <f>ROUND(PG121/MAX(PG$9:PG$497)*100,0)</f>
        <v>34</v>
      </c>
      <c r="PN121" s="118">
        <f>RANK(PH121,PH$9:PH$497,0)</f>
        <v>280</v>
      </c>
      <c r="PO121" s="115">
        <f>RANK(PI121,PI$9:PI$497,0)</f>
        <v>271</v>
      </c>
      <c r="PP121" s="115">
        <f>RANK(PJ121,PJ$9:PJ$497,0)</f>
        <v>278</v>
      </c>
      <c r="PQ121" s="115">
        <f>RANK(PK121,PK$9:PK$497,0)</f>
        <v>270</v>
      </c>
      <c r="PR121" s="115">
        <f>RANK(PL121,PL$9:PL$497,0)</f>
        <v>272</v>
      </c>
      <c r="PS121" s="119">
        <f>RANK(PM121,PM$9:PM$497,0)</f>
        <v>276</v>
      </c>
      <c r="PT121" s="120">
        <f>ROUND(FZ121/MAX(FZ$9:FZ$497)*100,0)</f>
        <v>48</v>
      </c>
      <c r="PU121" s="115">
        <f>ROUND(GA121/MAX(GA$9:GA$497)*100,0)</f>
        <v>34</v>
      </c>
      <c r="PV121" s="115">
        <f>ROUND(GB121/MAX(GB$9:GB$497)*100,0)</f>
        <v>37</v>
      </c>
      <c r="PW121" s="115">
        <f>ROUND(GC121/MAX(GC$9:GC$497)*100,0)</f>
        <v>39</v>
      </c>
      <c r="PX121" s="115">
        <f>ROUND(GD121/MAX(GD$9:GD$497)*100,0)</f>
        <v>17</v>
      </c>
      <c r="PY121" s="115">
        <f>ROUND(GE121/MAX(GE$9:GE$497)*100,0)</f>
        <v>19</v>
      </c>
      <c r="PZ121" s="115">
        <f>ROUND(GF121/MAX(GF$9:GF$497)*100,0)</f>
        <v>42</v>
      </c>
      <c r="QA121" s="116">
        <f>ROUND(GG121/MAX(GG$9:GG$497)*100,0)</f>
        <v>37</v>
      </c>
      <c r="QB121" s="115">
        <f>ROUND(GH121/MAX(GH$9:GH$497)*100,0)</f>
        <v>36</v>
      </c>
      <c r="QC121" s="121">
        <f>ROUND(GI121/MAX(GI$9:GI$497)*100,0)</f>
        <v>38</v>
      </c>
      <c r="QD121" s="120">
        <f>ROUND(AVERAGEIF($ES$9:$ES$497,$ES121,PT$9:PT$497),0)</f>
        <v>50</v>
      </c>
      <c r="QE121" s="120">
        <f>ROUND(AVERAGEIF($ES$9:$ES$497,$ES121,PU$9:PU$497),0)</f>
        <v>37</v>
      </c>
      <c r="QF121" s="120">
        <f>ROUND(AVERAGEIF($ES$9:$ES$497,$ES121,PV$9:PV$497),0)</f>
        <v>50</v>
      </c>
      <c r="QG121" s="120">
        <f>ROUND(AVERAGEIF($ES$9:$ES$497,$ES121,PW$9:PW$497),0)</f>
        <v>43</v>
      </c>
      <c r="QH121" s="120">
        <f>ROUND(AVERAGEIF($ES$9:$ES$497,$ES121,PX$9:PX$497),0)</f>
        <v>18</v>
      </c>
      <c r="QI121" s="120">
        <f>ROUND(AVERAGEIF($ES$9:$ES$497,$ES121,PY$9:PY$497),0)</f>
        <v>20</v>
      </c>
      <c r="QJ121" s="120">
        <f>ROUND(AVERAGEIF($ES$9:$ES$497,$ES121,PZ$9:PZ$497),0)</f>
        <v>46</v>
      </c>
      <c r="QK121" s="120">
        <f>ROUND(AVERAGEIF($ES$9:$ES$497,$ES121,QA$9:QA$497),0)</f>
        <v>47</v>
      </c>
      <c r="QL121" s="120">
        <f>ROUND(AVERAGEIF($ES$9:$ES$497,$ES121,QB$9:QB$497),0)</f>
        <v>45</v>
      </c>
      <c r="QM121" s="120">
        <f>ROUND(AVERAGEIF($ES$9:$ES$497,$ES121,QC$9:QC$497),0)</f>
        <v>49</v>
      </c>
      <c r="QN121" s="114">
        <f t="shared" si="240"/>
        <v>472</v>
      </c>
      <c r="QO121" s="115">
        <f t="shared" si="241"/>
        <v>392</v>
      </c>
      <c r="QP121" s="115">
        <f t="shared" si="242"/>
        <v>540</v>
      </c>
      <c r="QQ121" s="115">
        <f t="shared" si="243"/>
        <v>583</v>
      </c>
      <c r="QR121" s="115">
        <f t="shared" si="244"/>
        <v>496</v>
      </c>
      <c r="QS121" s="119">
        <f t="shared" si="245"/>
        <v>360</v>
      </c>
      <c r="QT121" s="114">
        <f>ROUND((QN121-MIN(QN$9:QN$497))/(MAX(QN$9:QN$497)-MIN(QN$9:QN$497))*100,0)</f>
        <v>38</v>
      </c>
      <c r="QU121" s="115">
        <f>ROUND((QO121-MIN(QO$9:QO$497))/(MAX(QO$9:QO$497)-MIN(QO$9:QO$497))*100,0)</f>
        <v>26</v>
      </c>
      <c r="QV121" s="115">
        <f>ROUND((QP121-MIN(QP$9:QP$497))/(MAX(QP$9:QP$497)-MIN(QP$9:QP$497))*100,0)</f>
        <v>27</v>
      </c>
      <c r="QW121" s="115">
        <f>ROUND((QQ121-MIN(QQ$9:QQ$497))/(MAX(QQ$9:QQ$497)-MIN(QQ$9:QQ$497))*100,0)</f>
        <v>37</v>
      </c>
      <c r="QX121" s="115">
        <f>ROUND((QR121-MIN(QR$9:QR$497))/(MAX(QR$9:QR$497)-MIN(QR$9:QR$497))*100,0)</f>
        <v>44</v>
      </c>
      <c r="QY121" s="115">
        <f>ROUND((QS121-MIN(QS$9:QS$497))/(MAX(QS$9:QS$497)-MIN(QS$9:QS$497))*100,0)</f>
        <v>37</v>
      </c>
      <c r="QZ121" s="114">
        <f>RANK(QN121,QN$9:QN$497,0)</f>
        <v>224</v>
      </c>
      <c r="RA121" s="115">
        <f>RANK(QO121,QO$9:QO$497,0)</f>
        <v>194</v>
      </c>
      <c r="RB121" s="115">
        <f>RANK(QP121,QP$9:QP$497,0)</f>
        <v>251</v>
      </c>
      <c r="RC121" s="115">
        <f>RANK(QQ121,QQ$9:QQ$497,0)</f>
        <v>199</v>
      </c>
      <c r="RD121" s="115">
        <f>RANK(QR121,QR$9:QR$497,0)</f>
        <v>252</v>
      </c>
      <c r="RE121" s="115">
        <f>RANK(QS121,QS$9:QS$497,0)</f>
        <v>232</v>
      </c>
      <c r="RF121" s="122"/>
      <c r="RG121" s="115">
        <f>($RH$3*(IH121+IJ121)*100*100/MAX(EX$9:EX$497)*$RO$3) +($RH$3*(II121+IJ121)*100*100/MAX(EX$9:EX$497)*$RO$4) + ($RH$3*IK121*100*100/MAX(EX$9:EX$497)*0.098)</f>
        <v>0</v>
      </c>
      <c r="RH121" s="115">
        <f>($RH$4*IL121*100*100/MAX(EZ$9:EZ$497))*$RQ$3</f>
        <v>0</v>
      </c>
      <c r="RI121" s="115">
        <f>($RH$3*IM121*100*100/MAX(EY$9:EY$497))*$RQ$4</f>
        <v>0</v>
      </c>
      <c r="RJ121" s="115">
        <f>($RH$3*IN121*100*100/MAX(EX$9:EX$497))</f>
        <v>0</v>
      </c>
      <c r="RK121" s="115">
        <f>($RH$4*IO121*100*100/MAX(EZ$9:EZ$497))*$RQ$3</f>
        <v>0</v>
      </c>
      <c r="RL121" s="115">
        <f>(($RL$4*IP121*100*((100/MAX(EX$9:EX$497)+100/MAX(EZ$9:EZ$497))/2))+($RL$4*IQ121*100*((100/MAX(EX$9:EX$497)+100/MAX(EZ$9:EZ$497))/2))+($RL$4*IR121*100*((100/MAX(EX$9:EX$497)+100/MAX(EZ$9:EZ$497))/2))+($RL$4*IS121*100*((100/MAX(EX$9:EX$497)+100/MAX(EZ$9:EZ$497))/2))+($RL$4*IT121*100*((100/MAX(EX$9:EX$497)+100/MAX(EZ$9:EZ$497))/2))+($RL$4*IU121*100*((100/MAX(EX$9:EX$497)+100/MAX(EZ$9:EZ$497))/2))+($RL$4*IV121*100*((100/MAX(EX$9:EX$497)+100/MAX(EZ$9:EZ$497))/2))+($RL$4*IW121*100*((100/MAX(EX$9:EX$497)+100/MAX(EZ$9:EZ$497))/2)))*$RS$3</f>
        <v>0</v>
      </c>
      <c r="RM121" s="115">
        <f>(($RH$3*IX121*100*100/MAX(EX$9:EX$497))+($RH$3*IY121*100*100/MAX(EX$9:EX$497))+($RH$3*IZ121*100*100/MAX(EX$9:EX$497))+($RH$3*JA121*100*100/MAX(EX$9:EX$497))+($RH$3*JB121*100*100/MAX(EX$9:EX$497))+($RH$3*JC121*100*100/MAX(EX$9:EX$497))+($RH$3*JD121*100*100/MAX(EX$9:EX$497))+($RH$3*JE121*100*100/MAX(EX$9:EX$497)))*$RS$4</f>
        <v>0</v>
      </c>
      <c r="RN121" s="115">
        <f>(($RH$4*JF121*100*100/MAX(EZ$9:EZ$497)) + ($RH$4*JG121*100*100/MAX(EZ$9:EZ$497)) + ($RH$4*JH121*100*100/MAX(EZ$9:EZ$497)) + ($RH$4*JI121*100*100/MAX(EZ$9:EZ$497)) + ($RH$4*JJ121*100*100/MAX(EZ$9:EZ$497)) + ($RH$4*JK121*100*100/MAX(EZ$9:EZ$497)) + ($RH$4*JL121*100*100/MAX(EZ$9:EZ$497)) + ($RH$4*JM121*100*100/MAX(EZ$9:EZ$497)))*$RU$3</f>
        <v>0</v>
      </c>
      <c r="RO121" s="115">
        <f>(($RL$4*JN121*100*((100/MAX(EX$9:EX$497)+100/MAX(EZ$9:EZ$497))/2))+($RL$4*JO121*100*((100/MAX(EX$9:EX$497)+100/MAX(EZ$9:EZ$497))/2))+($RL$4*JP121*100*((100/MAX(EX$9:EX$497)+100/MAX(EZ$9:EZ$497))/2))+($RL$4*JQ121*100*((100/MAX(EX$9:EX$497)+100/MAX(EZ$9:EZ$497))/2))+($RL$4*JR121*100*((100/MAX(EX$9:EX$497)+100/MAX(EZ$9:EZ$497))/2))+($RL$4*JS121*100*((100/MAX(EX$9:EX$497)+100/MAX(EZ$9:EZ$497))/2))+($RL$4*JT121*100*((100/MAX(EX$9:EX$497)+100/MAX(EZ$9:EZ$497))/2))+($RL$4*JU121*100*((100/MAX(EX$9:EX$497)+100/MAX(EZ$9:EZ$497))/2))+($RL$4*JV121*100*((100/MAX(EX$9:EX$497)+100/MAX(EZ$9:EZ$497))/2))+($RL$4*JW121*100*((100/MAX(EX$9:EX$497)+100/MAX(EZ$9:EZ$497))/2))+($RL$4*JX121*100*((100/MAX(EX$9:EX$497)+100/MAX(EZ$9:EZ$497))/2))+($RL$4*JY121*100*((100/MAX(EX$9:EX$497)+100/MAX(EZ$9:EZ$497))/2))+($RL$4*JZ121*100*((100/MAX(EX$9:EX$497)+100/MAX(EZ$9:EZ$497))/2)))*$RW$3/2</f>
        <v>0</v>
      </c>
      <c r="RP121" s="119">
        <f>($RJ$3*KA121*100*100/MAX(FA$9:FA$497)) + ($RJ$3*KB121*100*100/MAX(FA$9:FA$497)/2) + ($RJ$3*KC121*100*100/MAX(FA$9:FA$497)/2) + ($RJ$3*KD121*100*100/MAX(FA$9:FA$497)/4) + ($RJ$3*KE121*100*100/MAX(FA$9:FA$497)/4)</f>
        <v>0</v>
      </c>
      <c r="RQ121" s="118">
        <f>($RL$4*KF121*100*((100/MAX(EX$9:EX$497)+100/MAX(EZ$9:EZ$497)))) * ($RO$3/2) + (($RL$4*KG121*100*((100/MAX(EX$9:EX$497)+100/MAX(EZ$9:EZ$497))))+($RL$4*KH121*100*((100/MAX(EX$9:EX$497)+100/MAX(EZ$9:EZ$497))))+($RL$4*KI121*100*((100/MAX(EX$9:EX$497)+100/MAX(EZ$9:EZ$497))))+($RL$4*KJ121*100*((100/MAX(EX$9:EX$497)+100/MAX(EZ$9:EZ$497))))+($RL$4*KK121*100*((100/MAX(EX$9:EX$497)+100/MAX(EZ$9:EZ$497))))+($RL$4*KL121*100*((100/MAX(EX$9:EX$497)+100/MAX(EZ$9:EZ$497))))+($RL$4*KM121*100*((100/MAX(EX$9:EX$497)+100/MAX(EZ$9:EZ$497))))+($RL$4*KN121*100*((100/MAX(EX$9:EX$497)+100/MAX(EZ$9:EZ$497))))+($RL$4*KO121*100*((100/MAX(EX$9:EX$497)+100/MAX(EZ$9:EZ$497))))+($RL$4*KP121*100*((100/MAX(EX$9:EX$497)+100/MAX(EZ$9:EZ$497))))+($RL$4*KQ121*100*((100/MAX(EX$9:EX$497)+100/MAX(EZ$9:EZ$497))))+($RL$4*KR121*100*((100/MAX(EX$9:EX$497)+100/MAX(EZ$9:EZ$497))))+($RL$4*KS121*100*((100/MAX(EX$9:EX$497)+100/MAX(EZ$9:EZ$497))))+($RL$4*KV121*100*((100/MAX(EX$9:EX$497)+100/MAX(EZ$9:EZ$497))))) * (($RO$3+$RO$4)/6)</f>
        <v>0</v>
      </c>
      <c r="RR121" s="115">
        <f>(($RL$4*KW121*100*((100/MAX(EX$9:EX$497)+100/MAX(EZ$9:EZ$497))))) * ($RO$3/2) + (($RL$4*KX121*100*((100/MAX(EX$9:EX$497)+100/MAX(EZ$9:EZ$497))))+($RL$4*KY121*100*((100/MAX(EX$9:EX$497)+100/MAX(EZ$9:EZ$497))))+($RL$4*KZ121*100*((100/MAX(EX$9:EX$497)+100/MAX(EZ$9:EZ$497))))+($RL$4*LA121*100*((100/MAX(EX$9:EX$497)+100/MAX(EZ$9:EZ$497))))+($RL$4*LB121*100*((100/MAX(EX$9:EX$497)+100/MAX(EZ$9:EZ$497))))+($RL$4*LC121*100*((100/MAX(EX$9:EX$497)+100/MAX(EZ$9:EZ$497))))) * (($RO$3+$RO$4)/6)</f>
        <v>0</v>
      </c>
      <c r="RS121" s="119">
        <f>(($RL$4*LD121*100*((100/MAX(EX$9:EX$497)+100/MAX(EZ$9:EZ$497))))+($RL$4*LE121*100*((100/MAX(EX$9:EX$497)+100/MAX(EZ$9:EZ$497))))) * (($RO$3+$RO$4)/6)</f>
        <v>0</v>
      </c>
      <c r="RT121" s="118">
        <f>($RJ$4*LH121*100*(100/MAX(EV$9:EV$497)))+($RJ$4*LI121*100*(100/MAX(EV$9:EV$497)))</f>
        <v>0</v>
      </c>
      <c r="RU121" s="119">
        <f>($RJ$4*LJ121*(100/MAX(EV$9:EV$497)))/2 + ($RL$3*LK121*(100/MAX(EW$9:EW$497))) + ($RJ$4*LL121*(100/MAX(EV$9:EV$497)))/4 + ($RL$3*LM121*(100/MAX(EW$9:EW$497)))</f>
        <v>0</v>
      </c>
      <c r="RV121" s="118">
        <f>($RJ$4*LN121*100*100/MAX(EV$9:EV$497)/2)+($RJ$4*LO121*100*100/MAX(EV$9:EV$497)/2)+($RJ$4*LP121*100*100/MAX(EV$9:EV$497))+($RJ$4*LQ121*100*100/MAX(EV$9:EV$497))+($RJ$4*LR121*100*100/MAX(EV$9:EV$497))</f>
        <v>0</v>
      </c>
      <c r="RW121" s="115">
        <f>($RJ$4*LS121*100*100/MAX(EV$9:EV$497)) + (($RJ$4*LT121*100*100/MAX(EV$9:EV$497))+($RJ$4*LU121*100*100/MAX(EV$9:EV$497))+($RJ$4*LV121*100*100/MAX(EV$9:EV$497))+($RJ$4*LW121*100*100/MAX(EV$9:EV$497))+($RJ$4*LX121*100*100/MAX(EV$9:EV$497))+($RJ$4*LY121*100*100/MAX(EV$9:EV$497))+($RJ$4*LZ121*100*100/MAX(EV$9:EV$497))+($RJ$4*MA121*100*100/MAX(EV$9:EV$497)))/2</f>
        <v>0</v>
      </c>
      <c r="RX121" s="119">
        <f>($RJ$4*MB121*100*100/MAX(EV$9:EV$497))+($RJ$4*MC121*100*100/MAX(EV$9:EV$497))+($RJ$4*MD121*100*100/MAX(EV$9:EV$497))+($RJ$4*ME121*100*100/MAX(EV$9:EV$497))+($RJ$4*MF121*100*100/MAX(EV$9:EV$497))+($RJ$4*MG121*100*100/MAX(EV$9:EV$497))+($RJ$4*MH121*100*100/MAX(EV$9:EV$497))+($RJ$4*MI121*100*100/MAX(EV$9:EV$497))+($RJ$4*MJ121*100*100/MAX(EV$9:EV$497))+($RJ$4*MK121*100*100/MAX(EV$9:EV$497))+($RJ$4*ML121*100*100/MAX(EV$9:EV$497))+($RJ$4*MM121*100*100/MAX(EV$9:EV$497))+($RJ$4*MN121*100*100/MAX(EV$9:EV$497))</f>
        <v>0</v>
      </c>
      <c r="RY121" s="118">
        <f>($RJ$4*MQ121*100*100/MAX(EV$9:EV$497))/2 + (($RJ$4*MR121*100*100/MAX(EV$9:EV$497))+($RJ$4*MS121*100*100/MAX(EV$9:EV$497))+($RJ$4*MT121*100*100/MAX(EV$9:EV$497))+($RJ$4*MU121*100*100/MAX(EV$9:EV$497))+($RJ$4*MV121*100*100/MAX(EV$9:EV$497))+($RJ$4*MW121*100*100/MAX(EV$9:EV$497))+($RJ$4*MX121*100*100/MAX(EV$9:EV$497))+($RJ$4*MY121*100*100/MAX(EV$9:EV$497))+($RJ$4*MZ121*100*100/MAX(EV$9:EV$497))+($RJ$4*NA121*100*100/MAX(EV$9:EV$497))+($RJ$4*NB121*100*100/MAX(EV$9:EV$497))+($RJ$4*NC121*100*100/MAX(EV$9:EV$497))+($RJ$4*ND121*100*100/MAX(EV$9:EV$497))+($RJ$4*NG121*100*100/MAX(EV$9:EV$497)))/4</f>
        <v>0</v>
      </c>
      <c r="RZ121" s="115">
        <f>($RJ$4*NH121*100*100/MAX(EV$9:EV$497))/2 + (($RJ$4*NI121*100*100/MAX(EV$9:EV$497))+($RJ$4*NJ121*100*100/MAX(EV$9:EV$497))+($RJ$4*NK121*100*100/MAX(EV$9:EV$497))+($RJ$4*NL121*100*100/MAX(EV$9:EV$497))+($RJ$4*NM121*100*100/MAX(EV$9:EV$497))+($RJ$4*NN121*100*100/MAX(EV$9:EV$497)))/4</f>
        <v>0</v>
      </c>
      <c r="SA121" s="117">
        <f>(($RJ$4*NO121*100*100/MAX(EV$9:EV$497))+($RJ$4*NP121*100*100/MAX(EV$9:EV$497)))/4</f>
        <v>0</v>
      </c>
      <c r="SB121" s="118">
        <f t="shared" si="227"/>
        <v>0</v>
      </c>
      <c r="SC121" s="115">
        <f t="shared" si="228"/>
        <v>0</v>
      </c>
      <c r="SD121" s="115">
        <f t="shared" si="229"/>
        <v>0</v>
      </c>
      <c r="SE121" s="115">
        <f t="shared" si="230"/>
        <v>0</v>
      </c>
      <c r="SF121" s="115">
        <f t="shared" si="231"/>
        <v>0</v>
      </c>
      <c r="SG121" s="115">
        <f t="shared" si="232"/>
        <v>0</v>
      </c>
      <c r="SH121" s="115">
        <f>ROUND(SB121/MAX(SB$9:SB$497)*100,0)</f>
        <v>0</v>
      </c>
      <c r="SI121" s="115">
        <f>ROUND(SC121/MAX(SC$9:SC$497)*100,0)</f>
        <v>0</v>
      </c>
      <c r="SJ121" s="115">
        <f>ROUND(SD121/MAX(SD$9:SD$497)*100,0)</f>
        <v>0</v>
      </c>
      <c r="SK121" s="115">
        <f>ROUND(SE121/MAX(SE$9:SE$497)*100,0)</f>
        <v>0</v>
      </c>
      <c r="SL121" s="115">
        <f>ROUND(SF121/MAX(SF$9:SF$497)*100,0)</f>
        <v>0</v>
      </c>
      <c r="SM121" s="121">
        <f>ROUND(SG121/MAX(SG$9:SG$497)*100,0)</f>
        <v>0</v>
      </c>
      <c r="SN121" s="115">
        <f>ROUND(AVERAGEIF($ES$9:$ES$497,$ES121,SH$9:SH$497),0)</f>
        <v>24</v>
      </c>
      <c r="SO121" s="115">
        <f>ROUND(AVERAGEIF($ES$9:$ES$497,$ES121,SI$9:SI$497),0)</f>
        <v>22</v>
      </c>
      <c r="SP121" s="115">
        <f>ROUND(AVERAGEIF($ES$9:$ES$497,$ES121,SJ$9:SJ$497),0)</f>
        <v>5</v>
      </c>
      <c r="SQ121" s="115">
        <f>ROUND(AVERAGEIF($ES$9:$ES$497,$ES121,SK$9:SK$497),0)</f>
        <v>19</v>
      </c>
      <c r="SR121" s="115">
        <f>ROUND(AVERAGEIF($ES$9:$ES$497,$ES121,SL$9:SL$497),0)</f>
        <v>8</v>
      </c>
      <c r="SS121" s="121">
        <f>ROUND(AVERAGEIF($ES$9:$ES$497,$ES121,SM$9:SM$497),0)</f>
        <v>6</v>
      </c>
      <c r="ST121" s="114">
        <f>RANK(SB121,SB$9:SB$497,0)</f>
        <v>323</v>
      </c>
      <c r="SU121" s="115">
        <f>RANK(SC121,SC$9:SC$497,0)</f>
        <v>320</v>
      </c>
      <c r="SV121" s="115">
        <f>RANK(SD121,SD$9:SD$497,0)</f>
        <v>320</v>
      </c>
      <c r="SW121" s="115">
        <f>RANK(SE121,SE$9:SE$497,0)</f>
        <v>320</v>
      </c>
      <c r="SX121" s="115">
        <f>RANK(SF121,SF$9:SF$497,0)</f>
        <v>317</v>
      </c>
      <c r="SY121" s="115">
        <f>RANK(SG121,SG$9:SG$497,0)</f>
        <v>308</v>
      </c>
      <c r="SZ121" s="115">
        <f>COUNTIFS(SB$9:SB$497,"&gt;"&amp;SB121,$ES$9:$ES$497,$ES121)+1</f>
        <v>72</v>
      </c>
      <c r="TA121" s="115">
        <f>COUNTIFS(SC$9:SC$497,"&gt;"&amp;SC121,$ES$9:$ES$497,$ES121)+1</f>
        <v>72</v>
      </c>
      <c r="TB121" s="115">
        <f>COUNTIFS(SD$9:SD$497,"&gt;"&amp;SD121,$ES$9:$ES$497,$ES121)+1</f>
        <v>72</v>
      </c>
      <c r="TC121" s="115">
        <f>COUNTIFS(SE$9:SE$497,"&gt;"&amp;SE121,$ES$9:$ES$497,$ES121)+1</f>
        <v>72</v>
      </c>
      <c r="TD121" s="115">
        <f>COUNTIFS(SF$9:SF$497,"&gt;"&amp;SF121,$ES$9:$ES$497,$ES121)+1</f>
        <v>72</v>
      </c>
      <c r="TE121" s="117">
        <f>COUNTIFS(SG$9:SG$497,"&gt;"&amp;SG121,$ES$9:$ES$497,$ES121)+1</f>
        <v>70</v>
      </c>
      <c r="TF121" s="118">
        <f t="shared" si="233"/>
        <v>38</v>
      </c>
      <c r="TG121" s="115">
        <f t="shared" si="234"/>
        <v>36</v>
      </c>
      <c r="TH121" s="115">
        <f t="shared" si="235"/>
        <v>33</v>
      </c>
      <c r="TI121" s="115">
        <f t="shared" si="236"/>
        <v>37</v>
      </c>
      <c r="TJ121" s="115">
        <f t="shared" si="237"/>
        <v>36</v>
      </c>
      <c r="TK121" s="115">
        <f t="shared" si="238"/>
        <v>38</v>
      </c>
      <c r="TL121" s="117">
        <f t="shared" si="239"/>
        <v>34</v>
      </c>
      <c r="TM121" s="118">
        <f>ROUND(TF121/MAX(TF$9:TF$497)*100,0)</f>
        <v>21</v>
      </c>
      <c r="TN121" s="115">
        <f>ROUND(TG121/MAX(TG$9:TG$497)*100,0)</f>
        <v>20</v>
      </c>
      <c r="TO121" s="115">
        <f>ROUND(TH121/MAX(TH$9:TH$497)*100,0)</f>
        <v>18</v>
      </c>
      <c r="TP121" s="115">
        <f>ROUND(TI121/MAX(TI$9:TI$497)*100,0)</f>
        <v>20</v>
      </c>
      <c r="TQ121" s="115">
        <f>ROUND(TJ121/MAX(TJ$9:TJ$497)*100,0)</f>
        <v>18</v>
      </c>
      <c r="TR121" s="115">
        <f>ROUND(TK121/MAX(TK$9:TK$497)*100,0)</f>
        <v>19</v>
      </c>
      <c r="TS121" s="119">
        <f>ROUND(TL121/MAX(TL$9:TL$497)*100,0)</f>
        <v>17</v>
      </c>
      <c r="TT121" s="120">
        <f>RANK(TM121,TM$9:TM$497,0)</f>
        <v>339</v>
      </c>
      <c r="TU121" s="115">
        <f>RANK(TN121,TN$9:TN$497,0)</f>
        <v>299</v>
      </c>
      <c r="TV121" s="115">
        <f>RANK(TO121,TO$9:TO$497,0)</f>
        <v>286</v>
      </c>
      <c r="TW121" s="115">
        <f>RANK(TP121,TP$9:TP$497,0)</f>
        <v>303</v>
      </c>
      <c r="TX121" s="115">
        <f>RANK(TQ121,TQ$9:TQ$497,0)</f>
        <v>282</v>
      </c>
      <c r="TY121" s="115">
        <f>RANK(TR121,TR$9:TR$497,0)</f>
        <v>299</v>
      </c>
      <c r="TZ121" s="121">
        <f>RANK(TS121,TS$9:TS$497,0)</f>
        <v>299</v>
      </c>
      <c r="UA121" s="132"/>
      <c r="UB121" s="7" t="s">
        <v>1</v>
      </c>
    </row>
    <row r="122" spans="1:548" x14ac:dyDescent="0.15">
      <c r="A122" s="183">
        <v>114</v>
      </c>
      <c r="B122" s="203" t="s">
        <v>833</v>
      </c>
      <c r="C122" s="63"/>
      <c r="D122" s="63"/>
      <c r="E122" s="64" t="s">
        <v>518</v>
      </c>
      <c r="F122" s="65">
        <v>57</v>
      </c>
      <c r="G122" s="65" t="s">
        <v>519</v>
      </c>
      <c r="H122" s="65"/>
      <c r="I122" s="66" t="s">
        <v>521</v>
      </c>
      <c r="J122" s="67" t="s">
        <v>521</v>
      </c>
      <c r="K122" s="67" t="s">
        <v>521</v>
      </c>
      <c r="L122" s="67" t="s">
        <v>521</v>
      </c>
      <c r="M122" s="67" t="s">
        <v>521</v>
      </c>
      <c r="N122" s="67" t="s">
        <v>521</v>
      </c>
      <c r="O122" s="67" t="s">
        <v>521</v>
      </c>
      <c r="P122" s="67" t="s">
        <v>521</v>
      </c>
      <c r="Q122" s="67" t="s">
        <v>521</v>
      </c>
      <c r="R122" s="68" t="s">
        <v>521</v>
      </c>
      <c r="S122" s="69" t="s">
        <v>521</v>
      </c>
      <c r="T122" s="67" t="s">
        <v>521</v>
      </c>
      <c r="U122" s="67" t="s">
        <v>521</v>
      </c>
      <c r="V122" s="67" t="s">
        <v>521</v>
      </c>
      <c r="W122" s="67" t="s">
        <v>521</v>
      </c>
      <c r="X122" s="67" t="s">
        <v>521</v>
      </c>
      <c r="Y122" s="67" t="s">
        <v>521</v>
      </c>
      <c r="Z122" s="67" t="s">
        <v>521</v>
      </c>
      <c r="AA122" s="67" t="s">
        <v>521</v>
      </c>
      <c r="AB122" s="68" t="s">
        <v>521</v>
      </c>
      <c r="AC122" s="69" t="s">
        <v>521</v>
      </c>
      <c r="AD122" s="67" t="s">
        <v>521</v>
      </c>
      <c r="AE122" s="67" t="s">
        <v>521</v>
      </c>
      <c r="AF122" s="67" t="s">
        <v>521</v>
      </c>
      <c r="AG122" s="67" t="s">
        <v>521</v>
      </c>
      <c r="AH122" s="67" t="s">
        <v>521</v>
      </c>
      <c r="AI122" s="67" t="s">
        <v>521</v>
      </c>
      <c r="AJ122" s="67" t="s">
        <v>521</v>
      </c>
      <c r="AK122" s="67" t="s">
        <v>521</v>
      </c>
      <c r="AL122" s="68" t="s">
        <v>521</v>
      </c>
      <c r="AM122" s="69" t="s">
        <v>521</v>
      </c>
      <c r="AN122" s="67" t="s">
        <v>521</v>
      </c>
      <c r="AO122" s="67" t="s">
        <v>521</v>
      </c>
      <c r="AP122" s="67" t="s">
        <v>521</v>
      </c>
      <c r="AQ122" s="67" t="s">
        <v>521</v>
      </c>
      <c r="AR122" s="67" t="s">
        <v>521</v>
      </c>
      <c r="AS122" s="67" t="s">
        <v>520</v>
      </c>
      <c r="AT122" s="67" t="s">
        <v>520</v>
      </c>
      <c r="AU122" s="67" t="s">
        <v>520</v>
      </c>
      <c r="AV122" s="68" t="s">
        <v>521</v>
      </c>
      <c r="AW122" s="69" t="s">
        <v>521</v>
      </c>
      <c r="AX122" s="67" t="s">
        <v>521</v>
      </c>
      <c r="AY122" s="67" t="s">
        <v>521</v>
      </c>
      <c r="AZ122" s="67" t="s">
        <v>521</v>
      </c>
      <c r="BA122" s="67" t="s">
        <v>521</v>
      </c>
      <c r="BB122" s="67" t="s">
        <v>521</v>
      </c>
      <c r="BC122" s="67" t="s">
        <v>521</v>
      </c>
      <c r="BD122" s="67" t="s">
        <v>521</v>
      </c>
      <c r="BE122" s="67" t="s">
        <v>521</v>
      </c>
      <c r="BF122" s="68" t="s">
        <v>521</v>
      </c>
      <c r="BG122" s="69" t="s">
        <v>521</v>
      </c>
      <c r="BH122" s="67" t="s">
        <v>521</v>
      </c>
      <c r="BI122" s="67" t="s">
        <v>521</v>
      </c>
      <c r="BJ122" s="67" t="s">
        <v>521</v>
      </c>
      <c r="BK122" s="67" t="s">
        <v>521</v>
      </c>
      <c r="BL122" s="67" t="s">
        <v>521</v>
      </c>
      <c r="BM122" s="67" t="s">
        <v>521</v>
      </c>
      <c r="BN122" s="67" t="s">
        <v>521</v>
      </c>
      <c r="BO122" s="67" t="s">
        <v>521</v>
      </c>
      <c r="BP122" s="68" t="s">
        <v>521</v>
      </c>
      <c r="BQ122" s="70" t="s">
        <v>521</v>
      </c>
      <c r="BR122" s="67" t="s">
        <v>521</v>
      </c>
      <c r="BS122" s="67" t="s">
        <v>521</v>
      </c>
      <c r="BT122" s="67" t="s">
        <v>521</v>
      </c>
      <c r="BU122" s="67" t="s">
        <v>521</v>
      </c>
      <c r="BV122" s="67" t="s">
        <v>521</v>
      </c>
      <c r="BW122" s="67" t="s">
        <v>521</v>
      </c>
      <c r="BX122" s="67" t="s">
        <v>521</v>
      </c>
      <c r="BY122" s="67" t="s">
        <v>521</v>
      </c>
      <c r="BZ122" s="68" t="s">
        <v>521</v>
      </c>
      <c r="CA122" s="69" t="s">
        <v>521</v>
      </c>
      <c r="CB122" s="67" t="s">
        <v>521</v>
      </c>
      <c r="CC122" s="67" t="s">
        <v>521</v>
      </c>
      <c r="CD122" s="67" t="s">
        <v>521</v>
      </c>
      <c r="CE122" s="67" t="s">
        <v>521</v>
      </c>
      <c r="CF122" s="67" t="s">
        <v>521</v>
      </c>
      <c r="CG122" s="67" t="s">
        <v>521</v>
      </c>
      <c r="CH122" s="67" t="s">
        <v>521</v>
      </c>
      <c r="CI122" s="67" t="s">
        <v>521</v>
      </c>
      <c r="CJ122" s="68" t="s">
        <v>521</v>
      </c>
      <c r="CK122" s="69" t="s">
        <v>521</v>
      </c>
      <c r="CL122" s="67" t="s">
        <v>521</v>
      </c>
      <c r="CM122" s="67" t="s">
        <v>521</v>
      </c>
      <c r="CN122" s="67" t="s">
        <v>521</v>
      </c>
      <c r="CO122" s="67" t="s">
        <v>521</v>
      </c>
      <c r="CP122" s="67" t="s">
        <v>521</v>
      </c>
      <c r="CQ122" s="67" t="s">
        <v>521</v>
      </c>
      <c r="CR122" s="67" t="s">
        <v>521</v>
      </c>
      <c r="CS122" s="67" t="s">
        <v>521</v>
      </c>
      <c r="CT122" s="68" t="s">
        <v>521</v>
      </c>
      <c r="CU122" s="69" t="s">
        <v>521</v>
      </c>
      <c r="CV122" s="67" t="s">
        <v>521</v>
      </c>
      <c r="CW122" s="67" t="s">
        <v>521</v>
      </c>
      <c r="CX122" s="67" t="s">
        <v>521</v>
      </c>
      <c r="CY122" s="67" t="s">
        <v>521</v>
      </c>
      <c r="CZ122" s="67" t="s">
        <v>521</v>
      </c>
      <c r="DA122" s="67" t="s">
        <v>521</v>
      </c>
      <c r="DB122" s="67" t="s">
        <v>521</v>
      </c>
      <c r="DC122" s="67" t="s">
        <v>521</v>
      </c>
      <c r="DD122" s="68" t="s">
        <v>521</v>
      </c>
      <c r="DE122" s="69" t="s">
        <v>521</v>
      </c>
      <c r="DF122" s="71" t="s">
        <v>521</v>
      </c>
      <c r="DG122" s="67" t="s">
        <v>521</v>
      </c>
      <c r="DH122" s="67" t="s">
        <v>521</v>
      </c>
      <c r="DI122" s="67" t="s">
        <v>521</v>
      </c>
      <c r="DJ122" s="67" t="s">
        <v>521</v>
      </c>
      <c r="DK122" s="67" t="s">
        <v>521</v>
      </c>
      <c r="DL122" s="67" t="s">
        <v>521</v>
      </c>
      <c r="DM122" s="67" t="s">
        <v>521</v>
      </c>
      <c r="DN122" s="68" t="s">
        <v>521</v>
      </c>
      <c r="DO122" s="70" t="s">
        <v>521</v>
      </c>
      <c r="DP122" s="71" t="s">
        <v>521</v>
      </c>
      <c r="DQ122" s="67" t="s">
        <v>521</v>
      </c>
      <c r="DR122" s="67" t="s">
        <v>521</v>
      </c>
      <c r="DS122" s="67" t="s">
        <v>521</v>
      </c>
      <c r="DT122" s="67" t="s">
        <v>521</v>
      </c>
      <c r="DU122" s="67" t="s">
        <v>521</v>
      </c>
      <c r="DV122" s="67" t="s">
        <v>521</v>
      </c>
      <c r="DW122" s="67" t="s">
        <v>521</v>
      </c>
      <c r="DX122" s="72" t="s">
        <v>521</v>
      </c>
      <c r="DY122" s="73" t="s">
        <v>522</v>
      </c>
      <c r="DZ122" s="74">
        <v>2</v>
      </c>
      <c r="EA122" s="74">
        <v>3</v>
      </c>
      <c r="EB122" s="74">
        <v>3</v>
      </c>
      <c r="EC122" s="75">
        <v>4</v>
      </c>
      <c r="ED122" s="76" t="s">
        <v>522</v>
      </c>
      <c r="EE122" s="74">
        <f t="shared" si="189"/>
        <v>2</v>
      </c>
      <c r="EF122" s="74">
        <f t="shared" si="190"/>
        <v>6</v>
      </c>
      <c r="EG122" s="74">
        <f t="shared" si="191"/>
        <v>18</v>
      </c>
      <c r="EH122" s="77">
        <f t="shared" si="192"/>
        <v>72</v>
      </c>
      <c r="EI122" s="73">
        <v>30</v>
      </c>
      <c r="EJ122" s="74">
        <v>50</v>
      </c>
      <c r="EK122" s="74">
        <v>90</v>
      </c>
      <c r="EL122" s="74">
        <v>150</v>
      </c>
      <c r="EM122" s="75">
        <v>450</v>
      </c>
      <c r="EN122" s="78">
        <v>1</v>
      </c>
      <c r="EO122" s="79">
        <f t="shared" si="193"/>
        <v>0.83333333333333337</v>
      </c>
      <c r="EP122" s="79">
        <f t="shared" si="194"/>
        <v>0.5</v>
      </c>
      <c r="EQ122" s="79">
        <f t="shared" si="195"/>
        <v>0.27777777777777779</v>
      </c>
      <c r="ER122" s="80">
        <f t="shared" si="196"/>
        <v>0.20833333333333334</v>
      </c>
      <c r="ES122" s="128" t="s">
        <v>523</v>
      </c>
      <c r="ET122" s="82"/>
      <c r="EU122" s="83">
        <v>4</v>
      </c>
      <c r="EV122" s="73">
        <v>63</v>
      </c>
      <c r="EW122" s="74">
        <v>25</v>
      </c>
      <c r="EX122" s="74">
        <v>31</v>
      </c>
      <c r="EY122" s="74">
        <v>33</v>
      </c>
      <c r="EZ122" s="74">
        <v>12</v>
      </c>
      <c r="FA122" s="74">
        <v>9</v>
      </c>
      <c r="FB122" s="74">
        <v>13</v>
      </c>
      <c r="FC122" s="74">
        <v>8</v>
      </c>
      <c r="FD122" s="74">
        <f t="shared" si="197"/>
        <v>43</v>
      </c>
      <c r="FE122" s="84">
        <f t="shared" si="198"/>
        <v>39</v>
      </c>
      <c r="FF122" s="73">
        <f>RANK(EV122,$EV$9:$EV$497,0)</f>
        <v>225</v>
      </c>
      <c r="FG122" s="74">
        <f>RANK(EW122,$EW$9:$EW$497,0)</f>
        <v>318</v>
      </c>
      <c r="FH122" s="74">
        <f>RANK(EX122,$EX$9:$EX$497,0)</f>
        <v>226</v>
      </c>
      <c r="FI122" s="74">
        <f>RANK(EY122,$EY$9:$EY$497,0)</f>
        <v>217</v>
      </c>
      <c r="FJ122" s="74">
        <f>RANK(EZ122,$EZ$9:$EZ$497,0)</f>
        <v>297</v>
      </c>
      <c r="FK122" s="74">
        <f>RANK(FA122,$FA$9:$FA$497,0)</f>
        <v>325</v>
      </c>
      <c r="FL122" s="74">
        <f>RANK(FB122,$FB$9:$FB$497,0)</f>
        <v>364</v>
      </c>
      <c r="FM122" s="74">
        <f>RANK(FC122,$FC$9:$FC$497,0)</f>
        <v>386</v>
      </c>
      <c r="FN122" s="74">
        <f>RANK(FD122,$FD$9:$FD$497,0)</f>
        <v>311</v>
      </c>
      <c r="FO122" s="84">
        <f>RANK(FE122,$FE$9:$FE$497,0)</f>
        <v>342</v>
      </c>
      <c r="FP122" s="73">
        <f>COUNTIFS($EV$9:$EV$497,"&gt;"&amp;EV122,$ES$9:$ES$497,ES122)+1</f>
        <v>57</v>
      </c>
      <c r="FQ122" s="74">
        <f>COUNTIFS($EW$9:$EW$497,"&gt;"&amp;EW122,$ES$9:$ES$497,ES122)+1</f>
        <v>51</v>
      </c>
      <c r="FR122" s="74">
        <f>COUNTIFS($EX$9:$EX$497,"&gt;"&amp;EX122,$ES$9:$ES$497,ES122)+1</f>
        <v>66</v>
      </c>
      <c r="FS122" s="74">
        <f>COUNTIFS($EY$9:$EY$497,"&gt;"&amp;EY122,$ES$9:$ES$497,ES122)+1</f>
        <v>64</v>
      </c>
      <c r="FT122" s="74">
        <f>COUNTIFS($EZ$9:$EZ$497,"&gt;"&amp;EZ122,$ES$9:$ES$497,ES122)+1</f>
        <v>61</v>
      </c>
      <c r="FU122" s="74">
        <f>COUNTIFS($FA$9:$FA$497,"&gt;"&amp;FA122,$ES$9:$ES$497,ES122)+1</f>
        <v>62</v>
      </c>
      <c r="FV122" s="74">
        <f>COUNTIFS($FB$9:$FB$497,"&gt;"&amp;FB122,$ES$9:$ES$497,ES122)+1</f>
        <v>57</v>
      </c>
      <c r="FW122" s="74">
        <f>COUNTIFS($FC$9:$FC$497,"&gt;"&amp;FC122,$ES$9:$ES$497,ES122)+1</f>
        <v>57</v>
      </c>
      <c r="FX122" s="74">
        <f>COUNTIFS($FD$9:$FD$497,"&gt;"&amp;FD122,$ES$9:$ES$497,ES122)+1</f>
        <v>65</v>
      </c>
      <c r="FY122" s="84">
        <f>COUNTIFS($FE$9:$FE$497,"&gt;"&amp;FE122,$ES$9:$ES$497,ES122)+1</f>
        <v>64</v>
      </c>
      <c r="FZ122" s="85">
        <f t="shared" si="199"/>
        <v>1.1100000000000001</v>
      </c>
      <c r="GA122" s="86">
        <f t="shared" si="200"/>
        <v>0.44</v>
      </c>
      <c r="GB122" s="86">
        <f t="shared" si="201"/>
        <v>0.54</v>
      </c>
      <c r="GC122" s="86">
        <f t="shared" si="202"/>
        <v>0.57999999999999996</v>
      </c>
      <c r="GD122" s="86">
        <f t="shared" si="203"/>
        <v>0.21</v>
      </c>
      <c r="GE122" s="86">
        <f t="shared" si="204"/>
        <v>0.16</v>
      </c>
      <c r="GF122" s="86">
        <f t="shared" si="205"/>
        <v>0.23</v>
      </c>
      <c r="GG122" s="86">
        <f t="shared" si="206"/>
        <v>0.14000000000000001</v>
      </c>
      <c r="GH122" s="86">
        <f t="shared" si="207"/>
        <v>0.75</v>
      </c>
      <c r="GI122" s="87">
        <f t="shared" si="208"/>
        <v>0.68</v>
      </c>
      <c r="GJ122" s="85">
        <f>ROUND(((FZ122-AVERAGE(FZ$9:FZ$497))/STDEVP(FZ$9:FZ$497)*10+50),2)</f>
        <v>55.58</v>
      </c>
      <c r="GK122" s="86">
        <f>ROUND(((GA122-AVERAGE(GA$9:GA$497))/STDEVP(GA$9:GA$497)*10+50),2)</f>
        <v>42.52</v>
      </c>
      <c r="GL122" s="86">
        <f>ROUND(((GB122-AVERAGE(GB$9:GB$497))/STDEVP(GB$9:GB$497)*10+50),2)</f>
        <v>48.39</v>
      </c>
      <c r="GM122" s="86">
        <f>ROUND(((GC122-AVERAGE(GC$9:GC$497))/STDEVP(GC$9:GC$497)*10+50),2)</f>
        <v>52.7</v>
      </c>
      <c r="GN122" s="86">
        <f>ROUND(((GD122-AVERAGE(GD$9:GD$497))/STDEVP(GD$9:GD$497)*10+50),2)</f>
        <v>43.76</v>
      </c>
      <c r="GO122" s="86">
        <f>ROUND(((GE122-AVERAGE(GE$9:GE$497))/STDEVP(GE$9:GE$497)*10+50),2)</f>
        <v>43.16</v>
      </c>
      <c r="GP122" s="86">
        <f>ROUND(((GF122-AVERAGE(GF$9:GF$497))/STDEVP(GF$9:GF$497)*10+50),2)</f>
        <v>37.25</v>
      </c>
      <c r="GQ122" s="86">
        <f>ROUND(((GG122-AVERAGE(GG$9:GG$497))/STDEVP(GG$9:GG$497)*10+50),2)</f>
        <v>34.64</v>
      </c>
      <c r="GR122" s="86">
        <f>ROUND(((GH122-AVERAGE(GH$9:GH$497))/STDEVP(GH$9:GH$497)*10+50),2)</f>
        <v>41.8</v>
      </c>
      <c r="GS122" s="87">
        <f>ROUND(((GI122-AVERAGE(GI$9:GI$497))/STDEVP(GI$9:GI$497)*10+50),2)</f>
        <v>38.79</v>
      </c>
      <c r="GT122" s="73">
        <f>RANK(GJ122,$GJ$9:$GJ$497,0)</f>
        <v>123</v>
      </c>
      <c r="GU122" s="74">
        <f>RANK(GK122,$GK$9:$GK$497,0)</f>
        <v>313</v>
      </c>
      <c r="GV122" s="74">
        <f>RANK(GL122,$GL$9:$GL$497,0)</f>
        <v>231</v>
      </c>
      <c r="GW122" s="74">
        <f>RANK(GM122,$GM$9:$GM$497,0)</f>
        <v>130</v>
      </c>
      <c r="GX122" s="74">
        <f>RANK(GN122,$GN$9:$GN$497,0)</f>
        <v>310</v>
      </c>
      <c r="GY122" s="74">
        <f>RANK(GO122,$GO$9:$GO$497,0)</f>
        <v>332</v>
      </c>
      <c r="GZ122" s="74">
        <f>RANK(GP122,$GP$9:$GP$497,0)</f>
        <v>405</v>
      </c>
      <c r="HA122" s="74">
        <f>RANK(GQ122,$GQ$9:$GQ$497,0)</f>
        <v>417</v>
      </c>
      <c r="HB122" s="74">
        <f>RANK(GR122,$GR$9:$GR$497,0)</f>
        <v>356</v>
      </c>
      <c r="HC122" s="84">
        <f>RANK(GS122,$GS$9:$GS$497,0)</f>
        <v>401</v>
      </c>
      <c r="HD122" s="85">
        <f>ROUND(AVERAGEIF($ES$9:$ES$497,$ES122,$FZ$9:$FZ$497),2)</f>
        <v>1.1399999999999999</v>
      </c>
      <c r="HE122" s="86">
        <f>ROUND(AVERAGEIF($ES$9:$ES$497,$ES122,$GA$9:$GA$497),2)</f>
        <v>0.46</v>
      </c>
      <c r="HF122" s="86">
        <f>ROUND(AVERAGEIF($ES$9:$ES$497,$ES122,$GB$9:$GB$497),2)</f>
        <v>0.65</v>
      </c>
      <c r="HG122" s="86">
        <f>ROUND(AVERAGEIF($ES$9:$ES$497,$ES122,$GC$9:$GC$497),2)</f>
        <v>0.74</v>
      </c>
      <c r="HH122" s="86">
        <f>ROUND(AVERAGEIF($ES$9:$ES$497,$ES122,$GD$9:$GD$497),2)</f>
        <v>0.27</v>
      </c>
      <c r="HI122" s="86">
        <f>ROUND(AVERAGEIF($ES$9:$ES$497,$ES122,$GE$9:$GE$497),2)</f>
        <v>0.23</v>
      </c>
      <c r="HJ122" s="86">
        <f>ROUND(AVERAGEIF($ES$9:$ES$497,$ES122,$GF$9:$GF$497),2)</f>
        <v>0.3</v>
      </c>
      <c r="HK122" s="86">
        <f>ROUND(AVERAGEIF($ES$9:$ES$497,$ES122,$GG$9:$GG$497),2)</f>
        <v>0.28000000000000003</v>
      </c>
      <c r="HL122" s="86">
        <f>ROUND(AVERAGEIF($ES$9:$ES$497,$ES122,$GH$9:$GH$497),2)</f>
        <v>0.92</v>
      </c>
      <c r="HM122" s="87">
        <f>ROUND(AVERAGEIF($ES$9:$ES$497,$ES122,$GI$9:$GI$497),2)</f>
        <v>0.93</v>
      </c>
      <c r="HN122" s="88">
        <f t="shared" si="209"/>
        <v>-2.9999999999999805E-2</v>
      </c>
      <c r="HO122" s="89">
        <f t="shared" si="210"/>
        <v>-2.0000000000000018E-2</v>
      </c>
      <c r="HP122" s="89">
        <f t="shared" si="211"/>
        <v>-0.10999999999999999</v>
      </c>
      <c r="HQ122" s="89">
        <f t="shared" si="212"/>
        <v>-0.16000000000000003</v>
      </c>
      <c r="HR122" s="89">
        <f t="shared" si="213"/>
        <v>-6.0000000000000026E-2</v>
      </c>
      <c r="HS122" s="89">
        <f t="shared" si="214"/>
        <v>-7.0000000000000007E-2</v>
      </c>
      <c r="HT122" s="89">
        <f t="shared" si="215"/>
        <v>-6.9999999999999979E-2</v>
      </c>
      <c r="HU122" s="89">
        <f t="shared" si="216"/>
        <v>-0.14000000000000001</v>
      </c>
      <c r="HV122" s="89">
        <f t="shared" si="217"/>
        <v>-0.17000000000000004</v>
      </c>
      <c r="HW122" s="90">
        <f t="shared" si="218"/>
        <v>-0.25</v>
      </c>
      <c r="HX122" s="73">
        <f>COUNTIFS($FZ$9:$FZ$497,"&gt;"&amp;FZ122,$ES$9:$ES$497,$ES122)+1</f>
        <v>57</v>
      </c>
      <c r="HY122" s="74">
        <f>COUNTIFS($GA$9:$GA$497,"&gt;"&amp;GA122,$ES$9:$ES$497,$ES122)+1</f>
        <v>52</v>
      </c>
      <c r="HZ122" s="74">
        <f>COUNTIFS($GB$9:$GB$497,"&gt;"&amp;GB122,$ES$9:$ES$497,$ES122)+1</f>
        <v>68</v>
      </c>
      <c r="IA122" s="74">
        <f>COUNTIFS($GC$9:$GC$497,"&gt;"&amp;GC122,$ES$9:$ES$497,$ES122)+1</f>
        <v>69</v>
      </c>
      <c r="IB122" s="74">
        <f>COUNTIFS($GD$9:$GD$497,"&gt;"&amp;GD122,$ES$9:$ES$497,$ES122)+1</f>
        <v>73</v>
      </c>
      <c r="IC122" s="74">
        <f>COUNTIFS($GE$9:$GE$497,"&gt;"&amp;GE122,$ES$9:$ES$497,$ES122)+1</f>
        <v>75</v>
      </c>
      <c r="ID122" s="74">
        <f>COUNTIFS($GF$9:$GF$497,"&gt;"&amp;GF122,$ES$9:$ES$497,$ES122)+1</f>
        <v>65</v>
      </c>
      <c r="IE122" s="74">
        <f>COUNTIFS($GG$9:$GG$497,"&gt;"&amp;GG122,$ES$9:$ES$497,$ES122)+1</f>
        <v>75</v>
      </c>
      <c r="IF122" s="74">
        <f>COUNTIFS($GH$9:$GH$497,"&gt;"&amp;GH122,$ES$9:$ES$497,$ES122)+1</f>
        <v>72</v>
      </c>
      <c r="IG122" s="84">
        <f>COUNTIFS($GI$9:$GI$497,"&gt;"&amp;GI122,$ES$9:$ES$497,$ES122)+1</f>
        <v>79</v>
      </c>
      <c r="IH122" s="91"/>
      <c r="II122" s="79"/>
      <c r="IJ122" s="79"/>
      <c r="IK122" s="79"/>
      <c r="IL122" s="79"/>
      <c r="IM122" s="92"/>
      <c r="IN122" s="93"/>
      <c r="IO122" s="94"/>
      <c r="IP122" s="95"/>
      <c r="IQ122" s="79"/>
      <c r="IR122" s="79"/>
      <c r="IS122" s="79"/>
      <c r="IT122" s="79"/>
      <c r="IU122" s="79"/>
      <c r="IV122" s="79"/>
      <c r="IW122" s="96"/>
      <c r="IX122" s="93"/>
      <c r="IY122" s="79"/>
      <c r="IZ122" s="79"/>
      <c r="JA122" s="79"/>
      <c r="JB122" s="79"/>
      <c r="JC122" s="79"/>
      <c r="JD122" s="79"/>
      <c r="JE122" s="97"/>
      <c r="JF122" s="95"/>
      <c r="JG122" s="79"/>
      <c r="JH122" s="79"/>
      <c r="JI122" s="79"/>
      <c r="JJ122" s="79"/>
      <c r="JK122" s="79"/>
      <c r="JL122" s="79"/>
      <c r="JM122" s="96"/>
      <c r="JN122" s="93"/>
      <c r="JO122" s="79"/>
      <c r="JP122" s="79"/>
      <c r="JQ122" s="79"/>
      <c r="JR122" s="79"/>
      <c r="JS122" s="79"/>
      <c r="JT122" s="79"/>
      <c r="JU122" s="79"/>
      <c r="JV122" s="79"/>
      <c r="JW122" s="79"/>
      <c r="JX122" s="79"/>
      <c r="JY122" s="79"/>
      <c r="JZ122" s="97"/>
      <c r="KA122" s="93"/>
      <c r="KB122" s="79"/>
      <c r="KC122" s="79"/>
      <c r="KD122" s="79"/>
      <c r="KE122" s="97"/>
      <c r="KF122" s="95"/>
      <c r="KG122" s="79"/>
      <c r="KH122" s="79"/>
      <c r="KI122" s="79"/>
      <c r="KJ122" s="79"/>
      <c r="KK122" s="98"/>
      <c r="KL122" s="79"/>
      <c r="KM122" s="79"/>
      <c r="KN122" s="79"/>
      <c r="KO122" s="79"/>
      <c r="KP122" s="79"/>
      <c r="KQ122" s="79"/>
      <c r="KR122" s="79"/>
      <c r="KS122" s="96"/>
      <c r="KT122" s="96"/>
      <c r="KU122" s="96"/>
      <c r="KV122" s="96"/>
      <c r="KW122" s="93"/>
      <c r="KX122" s="79"/>
      <c r="KY122" s="79"/>
      <c r="KZ122" s="79"/>
      <c r="LA122" s="79"/>
      <c r="LB122" s="79"/>
      <c r="LC122" s="96"/>
      <c r="LD122" s="93"/>
      <c r="LE122" s="94"/>
      <c r="LF122" s="99"/>
      <c r="LG122" s="75"/>
      <c r="LH122" s="93"/>
      <c r="LI122" s="79"/>
      <c r="LJ122" s="74"/>
      <c r="LK122" s="74"/>
      <c r="LL122" s="74"/>
      <c r="LM122" s="100"/>
      <c r="LN122" s="95"/>
      <c r="LO122" s="79"/>
      <c r="LP122" s="79"/>
      <c r="LQ122" s="79"/>
      <c r="LR122" s="96"/>
      <c r="LS122" s="93"/>
      <c r="LT122" s="79"/>
      <c r="LU122" s="79"/>
      <c r="LV122" s="79"/>
      <c r="LW122" s="79"/>
      <c r="LX122" s="79"/>
      <c r="LY122" s="79"/>
      <c r="LZ122" s="79"/>
      <c r="MA122" s="97"/>
      <c r="MB122" s="95"/>
      <c r="MC122" s="79"/>
      <c r="MD122" s="79"/>
      <c r="ME122" s="79"/>
      <c r="MF122" s="79"/>
      <c r="MG122" s="79"/>
      <c r="MH122" s="79"/>
      <c r="MI122" s="79"/>
      <c r="MJ122" s="79"/>
      <c r="MK122" s="79"/>
      <c r="ML122" s="79"/>
      <c r="MM122" s="79"/>
      <c r="MN122" s="98"/>
      <c r="MO122" s="98"/>
      <c r="MP122" s="96"/>
      <c r="MQ122" s="93"/>
      <c r="MR122" s="79"/>
      <c r="MS122" s="79"/>
      <c r="MT122" s="79"/>
      <c r="MU122" s="79"/>
      <c r="MV122" s="98"/>
      <c r="MW122" s="79"/>
      <c r="MX122" s="79"/>
      <c r="MY122" s="79"/>
      <c r="MZ122" s="79"/>
      <c r="NA122" s="79"/>
      <c r="NB122" s="79"/>
      <c r="NC122" s="79"/>
      <c r="ND122" s="96"/>
      <c r="NE122" s="96"/>
      <c r="NF122" s="96"/>
      <c r="NG122" s="96"/>
      <c r="NH122" s="93"/>
      <c r="NI122" s="79"/>
      <c r="NJ122" s="79"/>
      <c r="NK122" s="79"/>
      <c r="NL122" s="79"/>
      <c r="NM122" s="79"/>
      <c r="NN122" s="94"/>
      <c r="NO122" s="93"/>
      <c r="NP122" s="80"/>
      <c r="NQ122" s="124" t="s">
        <v>831</v>
      </c>
      <c r="NR122" s="102" t="s">
        <v>834</v>
      </c>
      <c r="NS122" s="102"/>
      <c r="NT122" s="102"/>
      <c r="NU122" s="102"/>
      <c r="NV122" s="104">
        <v>43720</v>
      </c>
      <c r="NW122" s="102" t="s">
        <v>525</v>
      </c>
      <c r="NX122" s="133" t="s">
        <v>835</v>
      </c>
      <c r="NY122" s="129" t="s">
        <v>601</v>
      </c>
      <c r="NZ122" s="133" t="s">
        <v>2072</v>
      </c>
      <c r="OA122" s="134"/>
      <c r="OB122" s="134"/>
      <c r="OC122" s="134"/>
      <c r="OD122" s="108">
        <f t="shared" si="219"/>
        <v>72</v>
      </c>
      <c r="OE122" s="109">
        <v>7</v>
      </c>
      <c r="OF122" s="110">
        <f t="shared" si="220"/>
        <v>30</v>
      </c>
      <c r="OG122" s="109">
        <v>7</v>
      </c>
      <c r="OH122" s="111">
        <f>ROUND(AVERAGEIF($ES$9:$ES$497,$ES122,EV$9:EV$497),0)</f>
        <v>79</v>
      </c>
      <c r="OI122" s="112">
        <f>ROUND(AVERAGEIF($ES$9:$ES$497,$ES122,EW$9:EW$497),0)</f>
        <v>32</v>
      </c>
      <c r="OJ122" s="112">
        <f>ROUND(AVERAGEIF($ES$9:$ES$497,$ES122,EX$9:EX$497),0)</f>
        <v>45</v>
      </c>
      <c r="OK122" s="112">
        <f>ROUND(AVERAGEIF($ES$9:$ES$497,$ES122,EY$9:EY$497),0)</f>
        <v>53</v>
      </c>
      <c r="OL122" s="112">
        <f>ROUND(AVERAGEIF($ES$9:$ES$497,$ES122,EZ$9:EZ$497),0)</f>
        <v>20</v>
      </c>
      <c r="OM122" s="112">
        <f>ROUND(AVERAGEIF($ES$9:$ES$497,$ES122,FA$9:FA$497),0)</f>
        <v>18</v>
      </c>
      <c r="ON122" s="112">
        <f>ROUND(AVERAGEIF($ES$9:$ES$497,$ES122,FB$9:FB$497),0)</f>
        <v>23</v>
      </c>
      <c r="OO122" s="112">
        <f>ROUND(AVERAGEIF($ES$9:$ES$497,$ES122,FC$9:FC$497),0)</f>
        <v>23</v>
      </c>
      <c r="OP122" s="112">
        <f>ROUND(AVERAGEIF($ES$9:$ES$497,$ES122,FD$9:FD$497),0)</f>
        <v>64</v>
      </c>
      <c r="OQ122" s="113">
        <f>ROUND(AVERAGEIF($ES$9:$ES$497,$ES122,FE$9:FE$497),0)</f>
        <v>68</v>
      </c>
      <c r="OR122" s="114">
        <f>ROUND(EV122/MAX(EV$9:EV$497)*100,0)</f>
        <v>35</v>
      </c>
      <c r="OS122" s="115">
        <f>ROUND(EW122/MAX(EW$9:EW$497)*100,0)</f>
        <v>20</v>
      </c>
      <c r="OT122" s="115">
        <f>ROUND(EX122/MAX(EX$9:EX$497)*100,0)</f>
        <v>26</v>
      </c>
      <c r="OU122" s="115">
        <f>ROUND(EY122/MAX(EY$9:EY$497)*100,0)</f>
        <v>22</v>
      </c>
      <c r="OV122" s="115">
        <f>ROUND(EZ122/MAX(EZ$9:EZ$497)*100,0)</f>
        <v>10</v>
      </c>
      <c r="OW122" s="115">
        <f>ROUND(FA122/MAX(FA$9:FA$497)*100,0)</f>
        <v>8</v>
      </c>
      <c r="OX122" s="115">
        <f>ROUND(FB122/MAX(FB$9:FB$497)*100,0)</f>
        <v>10</v>
      </c>
      <c r="OY122" s="116">
        <f>ROUND(FC122/MAX(FC$9:FC$497)*100,0)</f>
        <v>6</v>
      </c>
      <c r="OZ122" s="115">
        <f>ROUND(FD122/MAX(FD$9:FD$497)*100,0)</f>
        <v>29</v>
      </c>
      <c r="PA122" s="117">
        <f>ROUND(FE122/MAX(FE$9:FE$497)*100,0)</f>
        <v>16</v>
      </c>
      <c r="PB122" s="118">
        <f t="shared" si="221"/>
        <v>236</v>
      </c>
      <c r="PC122" s="115">
        <f t="shared" si="222"/>
        <v>188</v>
      </c>
      <c r="PD122" s="115">
        <f t="shared" si="223"/>
        <v>266</v>
      </c>
      <c r="PE122" s="115">
        <f t="shared" si="224"/>
        <v>248</v>
      </c>
      <c r="PF122" s="115">
        <f t="shared" si="225"/>
        <v>237</v>
      </c>
      <c r="PG122" s="119">
        <f t="shared" si="226"/>
        <v>188</v>
      </c>
      <c r="PH122" s="118">
        <f>ROUND(PB122/MAX(PB$9:PB$497)*100,0)</f>
        <v>28</v>
      </c>
      <c r="PI122" s="115">
        <f>ROUND(PC122/MAX(PC$9:PC$497)*100,0)</f>
        <v>23</v>
      </c>
      <c r="PJ122" s="115">
        <f>ROUND(PD122/MAX(PD$9:PD$497)*100,0)</f>
        <v>28</v>
      </c>
      <c r="PK122" s="115">
        <f>ROUND(PE122/MAX(PE$9:PE$497)*100,0)</f>
        <v>25</v>
      </c>
      <c r="PL122" s="115">
        <f>ROUND(PF122/MAX(PF$9:PF$497)*100,0)</f>
        <v>33</v>
      </c>
      <c r="PM122" s="119">
        <f>ROUND(PG122/MAX(PG$9:PG$497)*100,0)</f>
        <v>27</v>
      </c>
      <c r="PN122" s="118">
        <f>RANK(PH122,PH$9:PH$497,0)</f>
        <v>315</v>
      </c>
      <c r="PO122" s="115">
        <f>RANK(PI122,PI$9:PI$497,0)</f>
        <v>330</v>
      </c>
      <c r="PP122" s="115">
        <f>RANK(PJ122,PJ$9:PJ$497,0)</f>
        <v>323</v>
      </c>
      <c r="PQ122" s="115">
        <f>RANK(PK122,PK$9:PK$497,0)</f>
        <v>328</v>
      </c>
      <c r="PR122" s="115">
        <f>RANK(PL122,PL$9:PL$497,0)</f>
        <v>301</v>
      </c>
      <c r="PS122" s="119">
        <f>RANK(PM122,PM$9:PM$497,0)</f>
        <v>312</v>
      </c>
      <c r="PT122" s="120">
        <f>ROUND(FZ122/MAX(FZ$9:FZ$497)*100,0)</f>
        <v>61</v>
      </c>
      <c r="PU122" s="115">
        <f>ROUND(GA122/MAX(GA$9:GA$497)*100,0)</f>
        <v>25</v>
      </c>
      <c r="PV122" s="115">
        <f>ROUND(GB122/MAX(GB$9:GB$497)*100,0)</f>
        <v>39</v>
      </c>
      <c r="PW122" s="115">
        <f>ROUND(GC122/MAX(GC$9:GC$497)*100,0)</f>
        <v>46</v>
      </c>
      <c r="PX122" s="115">
        <f>ROUND(GD122/MAX(GD$9:GD$497)*100,0)</f>
        <v>12</v>
      </c>
      <c r="PY122" s="115">
        <f>ROUND(GE122/MAX(GE$9:GE$497)*100,0)</f>
        <v>10</v>
      </c>
      <c r="PZ122" s="115">
        <f>ROUND(GF122/MAX(GF$9:GF$497)*100,0)</f>
        <v>11</v>
      </c>
      <c r="QA122" s="116">
        <f>ROUND(GG122/MAX(GG$9:GG$497)*100,0)</f>
        <v>8</v>
      </c>
      <c r="QB122" s="115">
        <f>ROUND(GH122/MAX(GH$9:GH$497)*100,0)</f>
        <v>33</v>
      </c>
      <c r="QC122" s="121">
        <f>ROUND(GI122/MAX(GI$9:GI$497)*100,0)</f>
        <v>22</v>
      </c>
      <c r="QD122" s="120">
        <f>ROUND(AVERAGEIF($ES$9:$ES$497,$ES122,PT$9:PT$497),0)</f>
        <v>62</v>
      </c>
      <c r="QE122" s="120">
        <f>ROUND(AVERAGEIF($ES$9:$ES$497,$ES122,PU$9:PU$497),0)</f>
        <v>26</v>
      </c>
      <c r="QF122" s="120">
        <f>ROUND(AVERAGEIF($ES$9:$ES$497,$ES122,PV$9:PV$497),0)</f>
        <v>48</v>
      </c>
      <c r="QG122" s="120">
        <f>ROUND(AVERAGEIF($ES$9:$ES$497,$ES122,PW$9:PW$497),0)</f>
        <v>58</v>
      </c>
      <c r="QH122" s="120">
        <f>ROUND(AVERAGEIF($ES$9:$ES$497,$ES122,PX$9:PX$497),0)</f>
        <v>15</v>
      </c>
      <c r="QI122" s="120">
        <f>ROUND(AVERAGEIF($ES$9:$ES$497,$ES122,PY$9:PY$497),0)</f>
        <v>14</v>
      </c>
      <c r="QJ122" s="120">
        <f>ROUND(AVERAGEIF($ES$9:$ES$497,$ES122,PZ$9:PZ$497),0)</f>
        <v>14</v>
      </c>
      <c r="QK122" s="120">
        <f>ROUND(AVERAGEIF($ES$9:$ES$497,$ES122,QA$9:QA$497),0)</f>
        <v>15</v>
      </c>
      <c r="QL122" s="120">
        <f>ROUND(AVERAGEIF($ES$9:$ES$497,$ES122,QB$9:QB$497),0)</f>
        <v>41</v>
      </c>
      <c r="QM122" s="120">
        <f>ROUND(AVERAGEIF($ES$9:$ES$497,$ES122,QC$9:QC$497),0)</f>
        <v>30</v>
      </c>
      <c r="QN122" s="114">
        <f t="shared" si="240"/>
        <v>404</v>
      </c>
      <c r="QO122" s="115">
        <f t="shared" si="241"/>
        <v>296</v>
      </c>
      <c r="QP122" s="115">
        <f t="shared" si="242"/>
        <v>452</v>
      </c>
      <c r="QQ122" s="115">
        <f t="shared" si="243"/>
        <v>428</v>
      </c>
      <c r="QR122" s="115">
        <f t="shared" si="244"/>
        <v>509</v>
      </c>
      <c r="QS122" s="119">
        <f t="shared" si="245"/>
        <v>315</v>
      </c>
      <c r="QT122" s="114">
        <f>ROUND((QN122-MIN(QN$9:QN$497))/(MAX(QN$9:QN$497)-MIN(QN$9:QN$497))*100,0)</f>
        <v>27</v>
      </c>
      <c r="QU122" s="115">
        <f>ROUND((QO122-MIN(QO$9:QO$497))/(MAX(QO$9:QO$497)-MIN(QO$9:QO$497))*100,0)</f>
        <v>12</v>
      </c>
      <c r="QV122" s="115">
        <f>ROUND((QP122-MIN(QP$9:QP$497))/(MAX(QP$9:QP$497)-MIN(QP$9:QP$497))*100,0)</f>
        <v>14</v>
      </c>
      <c r="QW122" s="115">
        <f>ROUND((QQ122-MIN(QQ$9:QQ$497))/(MAX(QQ$9:QQ$497)-MIN(QQ$9:QQ$497))*100,0)</f>
        <v>18</v>
      </c>
      <c r="QX122" s="115">
        <f>ROUND((QR122-MIN(QR$9:QR$497))/(MAX(QR$9:QR$497)-MIN(QR$9:QR$497))*100,0)</f>
        <v>46</v>
      </c>
      <c r="QY122" s="115">
        <f>ROUND((QS122-MIN(QS$9:QS$497))/(MAX(QS$9:QS$497)-MIN(QS$9:QS$497))*100,0)</f>
        <v>29</v>
      </c>
      <c r="QZ122" s="114">
        <f>RANK(QN122,QN$9:QN$497,0)</f>
        <v>353</v>
      </c>
      <c r="RA122" s="115">
        <f>RANK(QO122,QO$9:QO$497,0)</f>
        <v>381</v>
      </c>
      <c r="RB122" s="115">
        <f>RANK(QP122,QP$9:QP$497,0)</f>
        <v>393</v>
      </c>
      <c r="RC122" s="115">
        <f>RANK(QQ122,QQ$9:QQ$497,0)</f>
        <v>396</v>
      </c>
      <c r="RD122" s="115">
        <f>RANK(QR122,QR$9:QR$497,0)</f>
        <v>216</v>
      </c>
      <c r="RE122" s="115">
        <f>RANK(QS122,QS$9:QS$497,0)</f>
        <v>311</v>
      </c>
      <c r="RF122" s="122"/>
      <c r="RG122" s="115">
        <f>($RH$3*(IH122+IJ122)*100*100/MAX(EX$9:EX$497)*$RO$3) +($RH$3*(II122+IJ122)*100*100/MAX(EX$9:EX$497)*$RO$4) + ($RH$3*IK122*100*100/MAX(EX$9:EX$497)*0.098)</f>
        <v>0</v>
      </c>
      <c r="RH122" s="115">
        <f>($RH$4*IL122*100*100/MAX(EZ$9:EZ$497))*$RQ$3</f>
        <v>0</v>
      </c>
      <c r="RI122" s="115">
        <f>($RH$3*IM122*100*100/MAX(EY$9:EY$497))*$RQ$4</f>
        <v>0</v>
      </c>
      <c r="RJ122" s="115">
        <f>($RH$3*IN122*100*100/MAX(EX$9:EX$497))</f>
        <v>0</v>
      </c>
      <c r="RK122" s="115">
        <f>($RH$4*IO122*100*100/MAX(EZ$9:EZ$497))*$RQ$3</f>
        <v>0</v>
      </c>
      <c r="RL122" s="115">
        <f>(($RL$4*IP122*100*((100/MAX(EX$9:EX$497)+100/MAX(EZ$9:EZ$497))/2))+($RL$4*IQ122*100*((100/MAX(EX$9:EX$497)+100/MAX(EZ$9:EZ$497))/2))+($RL$4*IR122*100*((100/MAX(EX$9:EX$497)+100/MAX(EZ$9:EZ$497))/2))+($RL$4*IS122*100*((100/MAX(EX$9:EX$497)+100/MAX(EZ$9:EZ$497))/2))+($RL$4*IT122*100*((100/MAX(EX$9:EX$497)+100/MAX(EZ$9:EZ$497))/2))+($RL$4*IU122*100*((100/MAX(EX$9:EX$497)+100/MAX(EZ$9:EZ$497))/2))+($RL$4*IV122*100*((100/MAX(EX$9:EX$497)+100/MAX(EZ$9:EZ$497))/2))+($RL$4*IW122*100*((100/MAX(EX$9:EX$497)+100/MAX(EZ$9:EZ$497))/2)))*$RS$3</f>
        <v>0</v>
      </c>
      <c r="RM122" s="115">
        <f>(($RH$3*IX122*100*100/MAX(EX$9:EX$497))+($RH$3*IY122*100*100/MAX(EX$9:EX$497))+($RH$3*IZ122*100*100/MAX(EX$9:EX$497))+($RH$3*JA122*100*100/MAX(EX$9:EX$497))+($RH$3*JB122*100*100/MAX(EX$9:EX$497))+($RH$3*JC122*100*100/MAX(EX$9:EX$497))+($RH$3*JD122*100*100/MAX(EX$9:EX$497))+($RH$3*JE122*100*100/MAX(EX$9:EX$497)))*$RS$4</f>
        <v>0</v>
      </c>
      <c r="RN122" s="115">
        <f>(($RH$4*JF122*100*100/MAX(EZ$9:EZ$497)) + ($RH$4*JG122*100*100/MAX(EZ$9:EZ$497)) + ($RH$4*JH122*100*100/MAX(EZ$9:EZ$497)) + ($RH$4*JI122*100*100/MAX(EZ$9:EZ$497)) + ($RH$4*JJ122*100*100/MAX(EZ$9:EZ$497)) + ($RH$4*JK122*100*100/MAX(EZ$9:EZ$497)) + ($RH$4*JL122*100*100/MAX(EZ$9:EZ$497)) + ($RH$4*JM122*100*100/MAX(EZ$9:EZ$497)))*$RU$3</f>
        <v>0</v>
      </c>
      <c r="RO122" s="115">
        <f>(($RL$4*JN122*100*((100/MAX(EX$9:EX$497)+100/MAX(EZ$9:EZ$497))/2))+($RL$4*JO122*100*((100/MAX(EX$9:EX$497)+100/MAX(EZ$9:EZ$497))/2))+($RL$4*JP122*100*((100/MAX(EX$9:EX$497)+100/MAX(EZ$9:EZ$497))/2))+($RL$4*JQ122*100*((100/MAX(EX$9:EX$497)+100/MAX(EZ$9:EZ$497))/2))+($RL$4*JR122*100*((100/MAX(EX$9:EX$497)+100/MAX(EZ$9:EZ$497))/2))+($RL$4*JS122*100*((100/MAX(EX$9:EX$497)+100/MAX(EZ$9:EZ$497))/2))+($RL$4*JT122*100*((100/MAX(EX$9:EX$497)+100/MAX(EZ$9:EZ$497))/2))+($RL$4*JU122*100*((100/MAX(EX$9:EX$497)+100/MAX(EZ$9:EZ$497))/2))+($RL$4*JV122*100*((100/MAX(EX$9:EX$497)+100/MAX(EZ$9:EZ$497))/2))+($RL$4*JW122*100*((100/MAX(EX$9:EX$497)+100/MAX(EZ$9:EZ$497))/2))+($RL$4*JX122*100*((100/MAX(EX$9:EX$497)+100/MAX(EZ$9:EZ$497))/2))+($RL$4*JY122*100*((100/MAX(EX$9:EX$497)+100/MAX(EZ$9:EZ$497))/2))+($RL$4*JZ122*100*((100/MAX(EX$9:EX$497)+100/MAX(EZ$9:EZ$497))/2)))*$RW$3/2</f>
        <v>0</v>
      </c>
      <c r="RP122" s="119">
        <f>($RJ$3*KA122*100*100/MAX(FA$9:FA$497)) + ($RJ$3*KB122*100*100/MAX(FA$9:FA$497)/2) + ($RJ$3*KC122*100*100/MAX(FA$9:FA$497)/2) + ($RJ$3*KD122*100*100/MAX(FA$9:FA$497)/4) + ($RJ$3*KE122*100*100/MAX(FA$9:FA$497)/4)</f>
        <v>0</v>
      </c>
      <c r="RQ122" s="118">
        <f>($RL$4*KF122*100*((100/MAX(EX$9:EX$497)+100/MAX(EZ$9:EZ$497)))) * ($RO$3/2) + (($RL$4*KG122*100*((100/MAX(EX$9:EX$497)+100/MAX(EZ$9:EZ$497))))+($RL$4*KH122*100*((100/MAX(EX$9:EX$497)+100/MAX(EZ$9:EZ$497))))+($RL$4*KI122*100*((100/MAX(EX$9:EX$497)+100/MAX(EZ$9:EZ$497))))+($RL$4*KJ122*100*((100/MAX(EX$9:EX$497)+100/MAX(EZ$9:EZ$497))))+($RL$4*KK122*100*((100/MAX(EX$9:EX$497)+100/MAX(EZ$9:EZ$497))))+($RL$4*KL122*100*((100/MAX(EX$9:EX$497)+100/MAX(EZ$9:EZ$497))))+($RL$4*KM122*100*((100/MAX(EX$9:EX$497)+100/MAX(EZ$9:EZ$497))))+($RL$4*KN122*100*((100/MAX(EX$9:EX$497)+100/MAX(EZ$9:EZ$497))))+($RL$4*KO122*100*((100/MAX(EX$9:EX$497)+100/MAX(EZ$9:EZ$497))))+($RL$4*KP122*100*((100/MAX(EX$9:EX$497)+100/MAX(EZ$9:EZ$497))))+($RL$4*KQ122*100*((100/MAX(EX$9:EX$497)+100/MAX(EZ$9:EZ$497))))+($RL$4*KR122*100*((100/MAX(EX$9:EX$497)+100/MAX(EZ$9:EZ$497))))+($RL$4*KS122*100*((100/MAX(EX$9:EX$497)+100/MAX(EZ$9:EZ$497))))+($RL$4*KV122*100*((100/MAX(EX$9:EX$497)+100/MAX(EZ$9:EZ$497))))) * (($RO$3+$RO$4)/6)</f>
        <v>0</v>
      </c>
      <c r="RR122" s="115">
        <f>(($RL$4*KW122*100*((100/MAX(EX$9:EX$497)+100/MAX(EZ$9:EZ$497))))) * ($RO$3/2) + (($RL$4*KX122*100*((100/MAX(EX$9:EX$497)+100/MAX(EZ$9:EZ$497))))+($RL$4*KY122*100*((100/MAX(EX$9:EX$497)+100/MAX(EZ$9:EZ$497))))+($RL$4*KZ122*100*((100/MAX(EX$9:EX$497)+100/MAX(EZ$9:EZ$497))))+($RL$4*LA122*100*((100/MAX(EX$9:EX$497)+100/MAX(EZ$9:EZ$497))))+($RL$4*LB122*100*((100/MAX(EX$9:EX$497)+100/MAX(EZ$9:EZ$497))))+($RL$4*LC122*100*((100/MAX(EX$9:EX$497)+100/MAX(EZ$9:EZ$497))))) * (($RO$3+$RO$4)/6)</f>
        <v>0</v>
      </c>
      <c r="RS122" s="119">
        <f>(($RL$4*LD122*100*((100/MAX(EX$9:EX$497)+100/MAX(EZ$9:EZ$497))))+($RL$4*LE122*100*((100/MAX(EX$9:EX$497)+100/MAX(EZ$9:EZ$497))))) * (($RO$3+$RO$4)/6)</f>
        <v>0</v>
      </c>
      <c r="RT122" s="118">
        <f>($RJ$4*LH122*100*(100/MAX(EV$9:EV$497)))+($RJ$4*LI122*100*(100/MAX(EV$9:EV$497)))</f>
        <v>0</v>
      </c>
      <c r="RU122" s="119">
        <f>($RJ$4*LJ122*(100/MAX(EV$9:EV$497)))/2 + ($RL$3*LK122*(100/MAX(EW$9:EW$497))) + ($RJ$4*LL122*(100/MAX(EV$9:EV$497)))/4 + ($RL$3*LM122*(100/MAX(EW$9:EW$497)))</f>
        <v>0</v>
      </c>
      <c r="RV122" s="118">
        <f>($RJ$4*LN122*100*100/MAX(EV$9:EV$497)/2)+($RJ$4*LO122*100*100/MAX(EV$9:EV$497)/2)+($RJ$4*LP122*100*100/MAX(EV$9:EV$497))+($RJ$4*LQ122*100*100/MAX(EV$9:EV$497))+($RJ$4*LR122*100*100/MAX(EV$9:EV$497))</f>
        <v>0</v>
      </c>
      <c r="RW122" s="115">
        <f>($RJ$4*LS122*100*100/MAX(EV$9:EV$497)) + (($RJ$4*LT122*100*100/MAX(EV$9:EV$497))+($RJ$4*LU122*100*100/MAX(EV$9:EV$497))+($RJ$4*LV122*100*100/MAX(EV$9:EV$497))+($RJ$4*LW122*100*100/MAX(EV$9:EV$497))+($RJ$4*LX122*100*100/MAX(EV$9:EV$497))+($RJ$4*LY122*100*100/MAX(EV$9:EV$497))+($RJ$4*LZ122*100*100/MAX(EV$9:EV$497))+($RJ$4*MA122*100*100/MAX(EV$9:EV$497)))/2</f>
        <v>0</v>
      </c>
      <c r="RX122" s="119">
        <f>($RJ$4*MB122*100*100/MAX(EV$9:EV$497))+($RJ$4*MC122*100*100/MAX(EV$9:EV$497))+($RJ$4*MD122*100*100/MAX(EV$9:EV$497))+($RJ$4*ME122*100*100/MAX(EV$9:EV$497))+($RJ$4*MF122*100*100/MAX(EV$9:EV$497))+($RJ$4*MG122*100*100/MAX(EV$9:EV$497))+($RJ$4*MH122*100*100/MAX(EV$9:EV$497))+($RJ$4*MI122*100*100/MAX(EV$9:EV$497))+($RJ$4*MJ122*100*100/MAX(EV$9:EV$497))+($RJ$4*MK122*100*100/MAX(EV$9:EV$497))+($RJ$4*ML122*100*100/MAX(EV$9:EV$497))+($RJ$4*MM122*100*100/MAX(EV$9:EV$497))+($RJ$4*MN122*100*100/MAX(EV$9:EV$497))</f>
        <v>0</v>
      </c>
      <c r="RY122" s="118">
        <f>($RJ$4*MQ122*100*100/MAX(EV$9:EV$497))/2 + (($RJ$4*MR122*100*100/MAX(EV$9:EV$497))+($RJ$4*MS122*100*100/MAX(EV$9:EV$497))+($RJ$4*MT122*100*100/MAX(EV$9:EV$497))+($RJ$4*MU122*100*100/MAX(EV$9:EV$497))+($RJ$4*MV122*100*100/MAX(EV$9:EV$497))+($RJ$4*MW122*100*100/MAX(EV$9:EV$497))+($RJ$4*MX122*100*100/MAX(EV$9:EV$497))+($RJ$4*MY122*100*100/MAX(EV$9:EV$497))+($RJ$4*MZ122*100*100/MAX(EV$9:EV$497))+($RJ$4*NA122*100*100/MAX(EV$9:EV$497))+($RJ$4*NB122*100*100/MAX(EV$9:EV$497))+($RJ$4*NC122*100*100/MAX(EV$9:EV$497))+($RJ$4*ND122*100*100/MAX(EV$9:EV$497))+($RJ$4*NG122*100*100/MAX(EV$9:EV$497)))/4</f>
        <v>0</v>
      </c>
      <c r="RZ122" s="115">
        <f>($RJ$4*NH122*100*100/MAX(EV$9:EV$497))/2 + (($RJ$4*NI122*100*100/MAX(EV$9:EV$497))+($RJ$4*NJ122*100*100/MAX(EV$9:EV$497))+($RJ$4*NK122*100*100/MAX(EV$9:EV$497))+($RJ$4*NL122*100*100/MAX(EV$9:EV$497))+($RJ$4*NM122*100*100/MAX(EV$9:EV$497))+($RJ$4*NN122*100*100/MAX(EV$9:EV$497)))/4</f>
        <v>0</v>
      </c>
      <c r="SA122" s="117">
        <f>(($RJ$4*NO122*100*100/MAX(EV$9:EV$497))+($RJ$4*NP122*100*100/MAX(EV$9:EV$497)))/4</f>
        <v>0</v>
      </c>
      <c r="SB122" s="118">
        <f t="shared" si="227"/>
        <v>0</v>
      </c>
      <c r="SC122" s="115">
        <f t="shared" si="228"/>
        <v>0</v>
      </c>
      <c r="SD122" s="115">
        <f t="shared" si="229"/>
        <v>0</v>
      </c>
      <c r="SE122" s="115">
        <f t="shared" si="230"/>
        <v>0</v>
      </c>
      <c r="SF122" s="115">
        <f t="shared" si="231"/>
        <v>0</v>
      </c>
      <c r="SG122" s="115">
        <f t="shared" si="232"/>
        <v>0</v>
      </c>
      <c r="SH122" s="115">
        <f>ROUND(SB122/MAX(SB$9:SB$497)*100,0)</f>
        <v>0</v>
      </c>
      <c r="SI122" s="115">
        <f>ROUND(SC122/MAX(SC$9:SC$497)*100,0)</f>
        <v>0</v>
      </c>
      <c r="SJ122" s="115">
        <f>ROUND(SD122/MAX(SD$9:SD$497)*100,0)</f>
        <v>0</v>
      </c>
      <c r="SK122" s="115">
        <f>ROUND(SE122/MAX(SE$9:SE$497)*100,0)</f>
        <v>0</v>
      </c>
      <c r="SL122" s="115">
        <f>ROUND(SF122/MAX(SF$9:SF$497)*100,0)</f>
        <v>0</v>
      </c>
      <c r="SM122" s="121">
        <f>ROUND(SG122/MAX(SG$9:SG$497)*100,0)</f>
        <v>0</v>
      </c>
      <c r="SN122" s="115">
        <f>ROUND(AVERAGEIF($ES$9:$ES$497,$ES122,SH$9:SH$497),0)</f>
        <v>26</v>
      </c>
      <c r="SO122" s="115">
        <f>ROUND(AVERAGEIF($ES$9:$ES$497,$ES122,SI$9:SI$497),0)</f>
        <v>23</v>
      </c>
      <c r="SP122" s="115">
        <f>ROUND(AVERAGEIF($ES$9:$ES$497,$ES122,SJ$9:SJ$497),0)</f>
        <v>4</v>
      </c>
      <c r="SQ122" s="115">
        <f>ROUND(AVERAGEIF($ES$9:$ES$497,$ES122,SK$9:SK$497),0)</f>
        <v>20</v>
      </c>
      <c r="SR122" s="115">
        <f>ROUND(AVERAGEIF($ES$9:$ES$497,$ES122,SL$9:SL$497),0)</f>
        <v>7</v>
      </c>
      <c r="SS122" s="121">
        <f>ROUND(AVERAGEIF($ES$9:$ES$497,$ES122,SM$9:SM$497),0)</f>
        <v>6</v>
      </c>
      <c r="ST122" s="114">
        <f>RANK(SB122,SB$9:SB$497,0)</f>
        <v>323</v>
      </c>
      <c r="SU122" s="115">
        <f>RANK(SC122,SC$9:SC$497,0)</f>
        <v>320</v>
      </c>
      <c r="SV122" s="115">
        <f>RANK(SD122,SD$9:SD$497,0)</f>
        <v>320</v>
      </c>
      <c r="SW122" s="115">
        <f>RANK(SE122,SE$9:SE$497,0)</f>
        <v>320</v>
      </c>
      <c r="SX122" s="115">
        <f>RANK(SF122,SF$9:SF$497,0)</f>
        <v>317</v>
      </c>
      <c r="SY122" s="115">
        <f>RANK(SG122,SG$9:SG$497,0)</f>
        <v>308</v>
      </c>
      <c r="SZ122" s="115">
        <f>COUNTIFS(SB$9:SB$497,"&gt;"&amp;SB122,$ES$9:$ES$497,$ES122)+1</f>
        <v>73</v>
      </c>
      <c r="TA122" s="115">
        <f>COUNTIFS(SC$9:SC$497,"&gt;"&amp;SC122,$ES$9:$ES$497,$ES122)+1</f>
        <v>73</v>
      </c>
      <c r="TB122" s="115">
        <f>COUNTIFS(SD$9:SD$497,"&gt;"&amp;SD122,$ES$9:$ES$497,$ES122)+1</f>
        <v>71</v>
      </c>
      <c r="TC122" s="115">
        <f>COUNTIFS(SE$9:SE$497,"&gt;"&amp;SE122,$ES$9:$ES$497,$ES122)+1</f>
        <v>73</v>
      </c>
      <c r="TD122" s="115">
        <f>COUNTIFS(SF$9:SF$497,"&gt;"&amp;SF122,$ES$9:$ES$497,$ES122)+1</f>
        <v>71</v>
      </c>
      <c r="TE122" s="117">
        <f>COUNTIFS(SG$9:SG$497,"&gt;"&amp;SG122,$ES$9:$ES$497,$ES122)+1</f>
        <v>70</v>
      </c>
      <c r="TF122" s="118">
        <f t="shared" si="233"/>
        <v>33</v>
      </c>
      <c r="TG122" s="115">
        <f t="shared" si="234"/>
        <v>28</v>
      </c>
      <c r="TH122" s="115">
        <f t="shared" si="235"/>
        <v>23</v>
      </c>
      <c r="TI122" s="115">
        <f t="shared" si="236"/>
        <v>28</v>
      </c>
      <c r="TJ122" s="115">
        <f t="shared" si="237"/>
        <v>25</v>
      </c>
      <c r="TK122" s="115">
        <f t="shared" si="238"/>
        <v>33</v>
      </c>
      <c r="TL122" s="117">
        <f t="shared" si="239"/>
        <v>27</v>
      </c>
      <c r="TM122" s="118">
        <f>ROUND(TF122/MAX(TF$9:TF$497)*100,0)</f>
        <v>18</v>
      </c>
      <c r="TN122" s="115">
        <f>ROUND(TG122/MAX(TG$9:TG$497)*100,0)</f>
        <v>15</v>
      </c>
      <c r="TO122" s="115">
        <f>ROUND(TH122/MAX(TH$9:TH$497)*100,0)</f>
        <v>13</v>
      </c>
      <c r="TP122" s="115">
        <f>ROUND(TI122/MAX(TI$9:TI$497)*100,0)</f>
        <v>15</v>
      </c>
      <c r="TQ122" s="115">
        <f>ROUND(TJ122/MAX(TJ$9:TJ$497)*100,0)</f>
        <v>13</v>
      </c>
      <c r="TR122" s="115">
        <f>ROUND(TK122/MAX(TK$9:TK$497)*100,0)</f>
        <v>17</v>
      </c>
      <c r="TS122" s="119">
        <f>ROUND(TL122/MAX(TL$9:TL$497)*100,0)</f>
        <v>14</v>
      </c>
      <c r="TT122" s="120">
        <f>RANK(TM122,TM$9:TM$497,0)</f>
        <v>356</v>
      </c>
      <c r="TU122" s="115">
        <f>RANK(TN122,TN$9:TN$497,0)</f>
        <v>340</v>
      </c>
      <c r="TV122" s="115">
        <f>RANK(TO122,TO$9:TO$497,0)</f>
        <v>337</v>
      </c>
      <c r="TW122" s="115">
        <f>RANK(TP122,TP$9:TP$497,0)</f>
        <v>343</v>
      </c>
      <c r="TX122" s="115">
        <f>RANK(TQ122,TQ$9:TQ$497,0)</f>
        <v>340</v>
      </c>
      <c r="TY122" s="115">
        <f>RANK(TR122,TR$9:TR$497,0)</f>
        <v>316</v>
      </c>
      <c r="TZ122" s="121">
        <f>RANK(TS122,TS$9:TS$497,0)</f>
        <v>330</v>
      </c>
      <c r="UA122" s="132"/>
      <c r="UB122" s="7" t="s">
        <v>1</v>
      </c>
    </row>
    <row r="123" spans="1:548" x14ac:dyDescent="0.15">
      <c r="A123" s="183">
        <v>115</v>
      </c>
      <c r="B123" s="203" t="s">
        <v>834</v>
      </c>
      <c r="C123" s="63"/>
      <c r="D123" s="63"/>
      <c r="E123" s="64" t="s">
        <v>518</v>
      </c>
      <c r="F123" s="65">
        <v>57</v>
      </c>
      <c r="G123" s="65" t="s">
        <v>558</v>
      </c>
      <c r="H123" s="65"/>
      <c r="I123" s="66" t="s">
        <v>521</v>
      </c>
      <c r="J123" s="67" t="s">
        <v>521</v>
      </c>
      <c r="K123" s="67" t="s">
        <v>521</v>
      </c>
      <c r="L123" s="67" t="s">
        <v>521</v>
      </c>
      <c r="M123" s="67" t="s">
        <v>521</v>
      </c>
      <c r="N123" s="67" t="s">
        <v>521</v>
      </c>
      <c r="O123" s="67" t="s">
        <v>521</v>
      </c>
      <c r="P123" s="67" t="s">
        <v>521</v>
      </c>
      <c r="Q123" s="67" t="s">
        <v>521</v>
      </c>
      <c r="R123" s="68" t="s">
        <v>521</v>
      </c>
      <c r="S123" s="69" t="s">
        <v>521</v>
      </c>
      <c r="T123" s="67" t="s">
        <v>521</v>
      </c>
      <c r="U123" s="67" t="s">
        <v>521</v>
      </c>
      <c r="V123" s="67" t="s">
        <v>521</v>
      </c>
      <c r="W123" s="67" t="s">
        <v>521</v>
      </c>
      <c r="X123" s="67" t="s">
        <v>521</v>
      </c>
      <c r="Y123" s="67" t="s">
        <v>521</v>
      </c>
      <c r="Z123" s="67" t="s">
        <v>521</v>
      </c>
      <c r="AA123" s="67" t="s">
        <v>521</v>
      </c>
      <c r="AB123" s="68" t="s">
        <v>521</v>
      </c>
      <c r="AC123" s="69" t="s">
        <v>521</v>
      </c>
      <c r="AD123" s="67" t="s">
        <v>521</v>
      </c>
      <c r="AE123" s="67" t="s">
        <v>521</v>
      </c>
      <c r="AF123" s="67" t="s">
        <v>521</v>
      </c>
      <c r="AG123" s="67" t="s">
        <v>521</v>
      </c>
      <c r="AH123" s="67" t="s">
        <v>521</v>
      </c>
      <c r="AI123" s="67" t="s">
        <v>521</v>
      </c>
      <c r="AJ123" s="67" t="s">
        <v>521</v>
      </c>
      <c r="AK123" s="67" t="s">
        <v>521</v>
      </c>
      <c r="AL123" s="68" t="s">
        <v>521</v>
      </c>
      <c r="AM123" s="69" t="s">
        <v>521</v>
      </c>
      <c r="AN123" s="67" t="s">
        <v>521</v>
      </c>
      <c r="AO123" s="67" t="s">
        <v>521</v>
      </c>
      <c r="AP123" s="67" t="s">
        <v>521</v>
      </c>
      <c r="AQ123" s="67" t="s">
        <v>521</v>
      </c>
      <c r="AR123" s="67" t="s">
        <v>521</v>
      </c>
      <c r="AS123" s="67" t="s">
        <v>520</v>
      </c>
      <c r="AT123" s="67" t="s">
        <v>520</v>
      </c>
      <c r="AU123" s="67" t="s">
        <v>520</v>
      </c>
      <c r="AV123" s="68" t="s">
        <v>521</v>
      </c>
      <c r="AW123" s="69" t="s">
        <v>521</v>
      </c>
      <c r="AX123" s="67" t="s">
        <v>521</v>
      </c>
      <c r="AY123" s="67" t="s">
        <v>521</v>
      </c>
      <c r="AZ123" s="67" t="s">
        <v>521</v>
      </c>
      <c r="BA123" s="67" t="s">
        <v>521</v>
      </c>
      <c r="BB123" s="67" t="s">
        <v>521</v>
      </c>
      <c r="BC123" s="67" t="s">
        <v>521</v>
      </c>
      <c r="BD123" s="67" t="s">
        <v>521</v>
      </c>
      <c r="BE123" s="67" t="s">
        <v>521</v>
      </c>
      <c r="BF123" s="68" t="s">
        <v>521</v>
      </c>
      <c r="BG123" s="69" t="s">
        <v>521</v>
      </c>
      <c r="BH123" s="67" t="s">
        <v>521</v>
      </c>
      <c r="BI123" s="67" t="s">
        <v>521</v>
      </c>
      <c r="BJ123" s="67" t="s">
        <v>521</v>
      </c>
      <c r="BK123" s="67" t="s">
        <v>521</v>
      </c>
      <c r="BL123" s="67" t="s">
        <v>521</v>
      </c>
      <c r="BM123" s="67" t="s">
        <v>521</v>
      </c>
      <c r="BN123" s="67" t="s">
        <v>521</v>
      </c>
      <c r="BO123" s="67" t="s">
        <v>521</v>
      </c>
      <c r="BP123" s="68" t="s">
        <v>521</v>
      </c>
      <c r="BQ123" s="70" t="s">
        <v>521</v>
      </c>
      <c r="BR123" s="67" t="s">
        <v>521</v>
      </c>
      <c r="BS123" s="67" t="s">
        <v>521</v>
      </c>
      <c r="BT123" s="67" t="s">
        <v>521</v>
      </c>
      <c r="BU123" s="67" t="s">
        <v>521</v>
      </c>
      <c r="BV123" s="67" t="s">
        <v>521</v>
      </c>
      <c r="BW123" s="67" t="s">
        <v>521</v>
      </c>
      <c r="BX123" s="67" t="s">
        <v>521</v>
      </c>
      <c r="BY123" s="67" t="s">
        <v>521</v>
      </c>
      <c r="BZ123" s="68" t="s">
        <v>521</v>
      </c>
      <c r="CA123" s="69" t="s">
        <v>521</v>
      </c>
      <c r="CB123" s="67" t="s">
        <v>521</v>
      </c>
      <c r="CC123" s="67" t="s">
        <v>521</v>
      </c>
      <c r="CD123" s="67" t="s">
        <v>521</v>
      </c>
      <c r="CE123" s="67" t="s">
        <v>521</v>
      </c>
      <c r="CF123" s="67" t="s">
        <v>521</v>
      </c>
      <c r="CG123" s="67" t="s">
        <v>521</v>
      </c>
      <c r="CH123" s="67" t="s">
        <v>521</v>
      </c>
      <c r="CI123" s="67" t="s">
        <v>521</v>
      </c>
      <c r="CJ123" s="68" t="s">
        <v>521</v>
      </c>
      <c r="CK123" s="69" t="s">
        <v>521</v>
      </c>
      <c r="CL123" s="67" t="s">
        <v>521</v>
      </c>
      <c r="CM123" s="67" t="s">
        <v>521</v>
      </c>
      <c r="CN123" s="67" t="s">
        <v>521</v>
      </c>
      <c r="CO123" s="67" t="s">
        <v>521</v>
      </c>
      <c r="CP123" s="67" t="s">
        <v>521</v>
      </c>
      <c r="CQ123" s="67" t="s">
        <v>521</v>
      </c>
      <c r="CR123" s="67" t="s">
        <v>521</v>
      </c>
      <c r="CS123" s="67" t="s">
        <v>521</v>
      </c>
      <c r="CT123" s="68" t="s">
        <v>521</v>
      </c>
      <c r="CU123" s="69" t="s">
        <v>521</v>
      </c>
      <c r="CV123" s="67" t="s">
        <v>521</v>
      </c>
      <c r="CW123" s="67" t="s">
        <v>521</v>
      </c>
      <c r="CX123" s="67" t="s">
        <v>521</v>
      </c>
      <c r="CY123" s="67" t="s">
        <v>521</v>
      </c>
      <c r="CZ123" s="67" t="s">
        <v>521</v>
      </c>
      <c r="DA123" s="67" t="s">
        <v>521</v>
      </c>
      <c r="DB123" s="67" t="s">
        <v>521</v>
      </c>
      <c r="DC123" s="67" t="s">
        <v>521</v>
      </c>
      <c r="DD123" s="68" t="s">
        <v>521</v>
      </c>
      <c r="DE123" s="69" t="s">
        <v>521</v>
      </c>
      <c r="DF123" s="71" t="s">
        <v>521</v>
      </c>
      <c r="DG123" s="67" t="s">
        <v>521</v>
      </c>
      <c r="DH123" s="67" t="s">
        <v>521</v>
      </c>
      <c r="DI123" s="67" t="s">
        <v>521</v>
      </c>
      <c r="DJ123" s="67" t="s">
        <v>521</v>
      </c>
      <c r="DK123" s="67" t="s">
        <v>521</v>
      </c>
      <c r="DL123" s="67" t="s">
        <v>521</v>
      </c>
      <c r="DM123" s="67" t="s">
        <v>521</v>
      </c>
      <c r="DN123" s="68" t="s">
        <v>521</v>
      </c>
      <c r="DO123" s="70" t="s">
        <v>521</v>
      </c>
      <c r="DP123" s="71" t="s">
        <v>521</v>
      </c>
      <c r="DQ123" s="67" t="s">
        <v>521</v>
      </c>
      <c r="DR123" s="67" t="s">
        <v>521</v>
      </c>
      <c r="DS123" s="67" t="s">
        <v>521</v>
      </c>
      <c r="DT123" s="67" t="s">
        <v>521</v>
      </c>
      <c r="DU123" s="67" t="s">
        <v>521</v>
      </c>
      <c r="DV123" s="67" t="s">
        <v>521</v>
      </c>
      <c r="DW123" s="67" t="s">
        <v>521</v>
      </c>
      <c r="DX123" s="72" t="s">
        <v>521</v>
      </c>
      <c r="DY123" s="73" t="s">
        <v>522</v>
      </c>
      <c r="DZ123" s="74">
        <v>2</v>
      </c>
      <c r="EA123" s="74">
        <v>3</v>
      </c>
      <c r="EB123" s="74">
        <v>3</v>
      </c>
      <c r="EC123" s="75">
        <v>4</v>
      </c>
      <c r="ED123" s="76" t="s">
        <v>522</v>
      </c>
      <c r="EE123" s="74">
        <f t="shared" si="189"/>
        <v>2</v>
      </c>
      <c r="EF123" s="74">
        <f t="shared" si="190"/>
        <v>6</v>
      </c>
      <c r="EG123" s="74">
        <f t="shared" si="191"/>
        <v>18</v>
      </c>
      <c r="EH123" s="77">
        <f t="shared" si="192"/>
        <v>72</v>
      </c>
      <c r="EI123" s="73">
        <v>300</v>
      </c>
      <c r="EJ123" s="74">
        <v>450</v>
      </c>
      <c r="EK123" s="74">
        <v>900</v>
      </c>
      <c r="EL123" s="74">
        <v>1500</v>
      </c>
      <c r="EM123" s="75">
        <v>4500</v>
      </c>
      <c r="EN123" s="78">
        <v>1</v>
      </c>
      <c r="EO123" s="79">
        <f t="shared" si="193"/>
        <v>0.75</v>
      </c>
      <c r="EP123" s="79">
        <f t="shared" si="194"/>
        <v>0.5</v>
      </c>
      <c r="EQ123" s="79">
        <f t="shared" si="195"/>
        <v>0.27777777777777773</v>
      </c>
      <c r="ER123" s="80">
        <f t="shared" si="196"/>
        <v>0.20833333333333334</v>
      </c>
      <c r="ES123" s="128" t="s">
        <v>543</v>
      </c>
      <c r="ET123" s="82" t="s">
        <v>702</v>
      </c>
      <c r="EU123" s="83">
        <v>4</v>
      </c>
      <c r="EV123" s="73">
        <v>40</v>
      </c>
      <c r="EW123" s="74">
        <v>69</v>
      </c>
      <c r="EX123" s="74">
        <v>22</v>
      </c>
      <c r="EY123" s="74">
        <v>15</v>
      </c>
      <c r="EZ123" s="74">
        <v>79</v>
      </c>
      <c r="FA123" s="74">
        <v>19</v>
      </c>
      <c r="FB123" s="74">
        <v>51</v>
      </c>
      <c r="FC123" s="74">
        <v>53</v>
      </c>
      <c r="FD123" s="74">
        <f t="shared" si="197"/>
        <v>101</v>
      </c>
      <c r="FE123" s="84">
        <f t="shared" si="198"/>
        <v>75</v>
      </c>
      <c r="FF123" s="73">
        <f>RANK(EV123,$EV$9:$EV$497,0)</f>
        <v>321</v>
      </c>
      <c r="FG123" s="74">
        <f>RANK(EW123,$EW$9:$EW$497,0)</f>
        <v>86</v>
      </c>
      <c r="FH123" s="74">
        <f>RANK(EX123,$EX$9:$EX$497,0)</f>
        <v>291</v>
      </c>
      <c r="FI123" s="74">
        <f>RANK(EY123,$EY$9:$EY$497,0)</f>
        <v>353</v>
      </c>
      <c r="FJ123" s="74">
        <f>RANK(EZ123,$EZ$9:$EZ$497,0)</f>
        <v>28</v>
      </c>
      <c r="FK123" s="74">
        <f>RANK(FA123,$FA$9:$FA$497,0)</f>
        <v>200</v>
      </c>
      <c r="FL123" s="74">
        <f>RANK(FB123,$FB$9:$FB$497,0)</f>
        <v>167</v>
      </c>
      <c r="FM123" s="74">
        <f>RANK(FC123,$FC$9:$FC$497,0)</f>
        <v>156</v>
      </c>
      <c r="FN123" s="74">
        <f>RANK(FD123,$FD$9:$FD$497,0)</f>
        <v>86</v>
      </c>
      <c r="FO123" s="84">
        <f>RANK(FE123,$FE$9:$FE$497,0)</f>
        <v>226</v>
      </c>
      <c r="FP123" s="73">
        <f>COUNTIFS($EV$9:$EV$497,"&gt;"&amp;EV123,$ES$9:$ES$497,ES123)+1</f>
        <v>60</v>
      </c>
      <c r="FQ123" s="74">
        <f>COUNTIFS($EW$9:$EW$497,"&gt;"&amp;EW123,$ES$9:$ES$497,ES123)+1</f>
        <v>47</v>
      </c>
      <c r="FR123" s="74">
        <f>COUNTIFS($EX$9:$EX$497,"&gt;"&amp;EX123,$ES$9:$ES$497,ES123)+1</f>
        <v>20</v>
      </c>
      <c r="FS123" s="74">
        <f>COUNTIFS($EY$9:$EY$497,"&gt;"&amp;EY123,$ES$9:$ES$497,ES123)+1</f>
        <v>62</v>
      </c>
      <c r="FT123" s="74">
        <f>COUNTIFS($EZ$9:$EZ$497,"&gt;"&amp;EZ123,$ES$9:$ES$497,ES123)+1</f>
        <v>28</v>
      </c>
      <c r="FU123" s="74">
        <f>COUNTIFS($FA$9:$FA$497,"&gt;"&amp;FA123,$ES$9:$ES$497,ES123)+1</f>
        <v>45</v>
      </c>
      <c r="FV123" s="74">
        <f>COUNTIFS($FB$9:$FB$497,"&gt;"&amp;FB123,$ES$9:$ES$497,ES123)+1</f>
        <v>35</v>
      </c>
      <c r="FW123" s="74">
        <f>COUNTIFS($FC$9:$FC$497,"&gt;"&amp;FC123,$ES$9:$ES$497,ES123)+1</f>
        <v>39</v>
      </c>
      <c r="FX123" s="74">
        <f>COUNTIFS($FD$9:$FD$497,"&gt;"&amp;FD123,$ES$9:$ES$497,ES123)+1</f>
        <v>25</v>
      </c>
      <c r="FY123" s="84">
        <f>COUNTIFS($FE$9:$FE$497,"&gt;"&amp;FE123,$ES$9:$ES$497,ES123)+1</f>
        <v>41</v>
      </c>
      <c r="FZ123" s="85">
        <f t="shared" si="199"/>
        <v>0.7</v>
      </c>
      <c r="GA123" s="86">
        <f t="shared" si="200"/>
        <v>1.21</v>
      </c>
      <c r="GB123" s="86">
        <f t="shared" si="201"/>
        <v>0.39</v>
      </c>
      <c r="GC123" s="86">
        <f t="shared" si="202"/>
        <v>0.26</v>
      </c>
      <c r="GD123" s="86">
        <f t="shared" si="203"/>
        <v>1.39</v>
      </c>
      <c r="GE123" s="86">
        <f t="shared" si="204"/>
        <v>0.33</v>
      </c>
      <c r="GF123" s="86">
        <f t="shared" si="205"/>
        <v>0.89</v>
      </c>
      <c r="GG123" s="86">
        <f t="shared" si="206"/>
        <v>0.93</v>
      </c>
      <c r="GH123" s="86">
        <f t="shared" si="207"/>
        <v>1.77</v>
      </c>
      <c r="GI123" s="87">
        <f t="shared" si="208"/>
        <v>1.32</v>
      </c>
      <c r="GJ123" s="85">
        <f>ROUND(((FZ123-AVERAGE(FZ$9:FZ$497))/STDEVP(FZ$9:FZ$497)*10+50),2)</f>
        <v>39.619999999999997</v>
      </c>
      <c r="GK123" s="86">
        <f>ROUND(((GA123-AVERAGE(GA$9:GA$497))/STDEVP(GA$9:GA$497)*10+50),2)</f>
        <v>65.52</v>
      </c>
      <c r="GL123" s="86">
        <f>ROUND(((GB123-AVERAGE(GB$9:GB$497))/STDEVP(GB$9:GB$497)*10+50),2)</f>
        <v>42.76</v>
      </c>
      <c r="GM123" s="86">
        <f>ROUND(((GC123-AVERAGE(GC$9:GC$497))/STDEVP(GC$9:GC$497)*10+50),2)</f>
        <v>36.659999999999997</v>
      </c>
      <c r="GN123" s="86">
        <f>ROUND(((GD123-AVERAGE(GD$9:GD$497))/STDEVP(GD$9:GD$497)*10+50),2)</f>
        <v>84.17</v>
      </c>
      <c r="GO123" s="86">
        <f>ROUND(((GE123-AVERAGE(GE$9:GE$497))/STDEVP(GE$9:GE$497)*10+50),2)</f>
        <v>49.33</v>
      </c>
      <c r="GP123" s="86">
        <f>ROUND(((GF123-AVERAGE(GF$9:GF$497))/STDEVP(GF$9:GF$497)*10+50),2)</f>
        <v>58.03</v>
      </c>
      <c r="GQ123" s="86">
        <f>ROUND(((GG123-AVERAGE(GG$9:GG$497))/STDEVP(GG$9:GG$497)*10+50),2)</f>
        <v>59.35</v>
      </c>
      <c r="GR123" s="86">
        <f>ROUND(((GH123-AVERAGE(GH$9:GH$497))/STDEVP(GH$9:GH$497)*10+50),2)</f>
        <v>79.010000000000005</v>
      </c>
      <c r="GS123" s="87">
        <f>ROUND(((GI123-AVERAGE(GI$9:GI$497))/STDEVP(GI$9:GI$497)*10+50),2)</f>
        <v>52.23</v>
      </c>
      <c r="GT123" s="73">
        <f>RANK(GJ123,$GJ$9:$GJ$497,0)</f>
        <v>365</v>
      </c>
      <c r="GU123" s="74">
        <f>RANK(GK123,$GK$9:$GK$497,0)</f>
        <v>39</v>
      </c>
      <c r="GV123" s="74">
        <f>RANK(GL123,$GL$9:$GL$497,0)</f>
        <v>336</v>
      </c>
      <c r="GW123" s="74">
        <f>RANK(GM123,$GM$9:$GM$497,0)</f>
        <v>412</v>
      </c>
      <c r="GX123" s="74">
        <f>RANK(GN123,$GN$9:$GN$497,0)</f>
        <v>4</v>
      </c>
      <c r="GY123" s="74">
        <f>RANK(GO123,$GO$9:$GO$497,0)</f>
        <v>138</v>
      </c>
      <c r="GZ123" s="74">
        <f>RANK(GP123,$GP$9:$GP$497,0)</f>
        <v>91</v>
      </c>
      <c r="HA123" s="74">
        <f>RANK(GQ123,$GQ$9:$GQ$497,0)</f>
        <v>78</v>
      </c>
      <c r="HB123" s="74">
        <f>RANK(GR123,$GR$9:$GR$497,0)</f>
        <v>9</v>
      </c>
      <c r="HC123" s="84">
        <f>RANK(GS123,$GS$9:$GS$497,0)</f>
        <v>143</v>
      </c>
      <c r="HD123" s="85">
        <f>ROUND(AVERAGEIF($ES$9:$ES$497,$ES123,$FZ$9:$FZ$497),2)</f>
        <v>0.86</v>
      </c>
      <c r="HE123" s="86">
        <f>ROUND(AVERAGEIF($ES$9:$ES$497,$ES123,$GA$9:$GA$497),2)</f>
        <v>1.0900000000000001</v>
      </c>
      <c r="HF123" s="86">
        <f>ROUND(AVERAGEIF($ES$9:$ES$497,$ES123,$GB$9:$GB$497),2)</f>
        <v>0.28999999999999998</v>
      </c>
      <c r="HG123" s="86">
        <f>ROUND(AVERAGEIF($ES$9:$ES$497,$ES123,$GC$9:$GC$497),2)</f>
        <v>0.42</v>
      </c>
      <c r="HH123" s="86">
        <f>ROUND(AVERAGEIF($ES$9:$ES$497,$ES123,$GD$9:$GD$497),2)</f>
        <v>0.86</v>
      </c>
      <c r="HI123" s="86">
        <f>ROUND(AVERAGEIF($ES$9:$ES$497,$ES123,$GE$9:$GE$497),2)</f>
        <v>0.3</v>
      </c>
      <c r="HJ123" s="86">
        <f>ROUND(AVERAGEIF($ES$9:$ES$497,$ES123,$GF$9:$GF$497),2)</f>
        <v>0.67</v>
      </c>
      <c r="HK123" s="86">
        <f>ROUND(AVERAGEIF($ES$9:$ES$497,$ES123,$GG$9:$GG$497),2)</f>
        <v>0.73</v>
      </c>
      <c r="HL123" s="86">
        <f>ROUND(AVERAGEIF($ES$9:$ES$497,$ES123,$GH$9:$GH$497),2)</f>
        <v>1.1399999999999999</v>
      </c>
      <c r="HM123" s="87">
        <f>ROUND(AVERAGEIF($ES$9:$ES$497,$ES123,$GI$9:$GI$497),2)</f>
        <v>1.01</v>
      </c>
      <c r="HN123" s="88">
        <f t="shared" si="209"/>
        <v>-0.16000000000000003</v>
      </c>
      <c r="HO123" s="89">
        <f t="shared" si="210"/>
        <v>0.11999999999999988</v>
      </c>
      <c r="HP123" s="89">
        <f t="shared" si="211"/>
        <v>0.10000000000000003</v>
      </c>
      <c r="HQ123" s="89">
        <f t="shared" si="212"/>
        <v>-0.15999999999999998</v>
      </c>
      <c r="HR123" s="89">
        <f t="shared" si="213"/>
        <v>0.52999999999999992</v>
      </c>
      <c r="HS123" s="89">
        <f t="shared" si="214"/>
        <v>3.0000000000000027E-2</v>
      </c>
      <c r="HT123" s="89">
        <f t="shared" si="215"/>
        <v>0.21999999999999997</v>
      </c>
      <c r="HU123" s="89">
        <f t="shared" si="216"/>
        <v>0.20000000000000007</v>
      </c>
      <c r="HV123" s="89">
        <f t="shared" si="217"/>
        <v>0.63000000000000012</v>
      </c>
      <c r="HW123" s="90">
        <f t="shared" si="218"/>
        <v>0.31000000000000005</v>
      </c>
      <c r="HX123" s="73">
        <f>COUNTIFS($FZ$9:$FZ$497,"&gt;"&amp;FZ123,$ES$9:$ES$497,$ES123)+1</f>
        <v>65</v>
      </c>
      <c r="HY123" s="74">
        <f>COUNTIFS($GA$9:$GA$497,"&gt;"&amp;GA123,$ES$9:$ES$497,$ES123)+1</f>
        <v>26</v>
      </c>
      <c r="HZ123" s="74">
        <f>COUNTIFS($GB$9:$GB$497,"&gt;"&amp;GB123,$ES$9:$ES$497,$ES123)+1</f>
        <v>23</v>
      </c>
      <c r="IA123" s="74">
        <f>COUNTIFS($GC$9:$GC$497,"&gt;"&amp;GC123,$ES$9:$ES$497,$ES123)+1</f>
        <v>75</v>
      </c>
      <c r="IB123" s="74">
        <f>COUNTIFS($GD$9:$GD$497,"&gt;"&amp;GD123,$ES$9:$ES$497,$ES123)+1</f>
        <v>4</v>
      </c>
      <c r="IC123" s="74">
        <f>COUNTIFS($GE$9:$GE$497,"&gt;"&amp;GE123,$ES$9:$ES$497,$ES123)+1</f>
        <v>28</v>
      </c>
      <c r="ID123" s="74">
        <f>COUNTIFS($GF$9:$GF$497,"&gt;"&amp;GF123,$ES$9:$ES$497,$ES123)+1</f>
        <v>11</v>
      </c>
      <c r="IE123" s="74">
        <f>COUNTIFS($GG$9:$GG$497,"&gt;"&amp;GG123,$ES$9:$ES$497,$ES123)+1</f>
        <v>9</v>
      </c>
      <c r="IF123" s="74">
        <f>COUNTIFS($GH$9:$GH$497,"&gt;"&amp;GH123,$ES$9:$ES$497,$ES123)+1</f>
        <v>3</v>
      </c>
      <c r="IG123" s="84">
        <f>COUNTIFS($GI$9:$GI$497,"&gt;"&amp;GI123,$ES$9:$ES$497,$ES123)+1</f>
        <v>8</v>
      </c>
      <c r="IH123" s="91"/>
      <c r="II123" s="79"/>
      <c r="IJ123" s="79"/>
      <c r="IK123" s="79"/>
      <c r="IL123" s="79">
        <v>0.05</v>
      </c>
      <c r="IM123" s="92"/>
      <c r="IN123" s="93"/>
      <c r="IO123" s="94"/>
      <c r="IP123" s="95"/>
      <c r="IQ123" s="79"/>
      <c r="IR123" s="79"/>
      <c r="IS123" s="79"/>
      <c r="IT123" s="79"/>
      <c r="IU123" s="79"/>
      <c r="IV123" s="79"/>
      <c r="IW123" s="96"/>
      <c r="IX123" s="93"/>
      <c r="IY123" s="79"/>
      <c r="IZ123" s="79"/>
      <c r="JA123" s="79"/>
      <c r="JB123" s="79"/>
      <c r="JC123" s="79"/>
      <c r="JD123" s="79"/>
      <c r="JE123" s="97"/>
      <c r="JF123" s="95"/>
      <c r="JG123" s="79"/>
      <c r="JH123" s="79"/>
      <c r="JI123" s="79"/>
      <c r="JJ123" s="79"/>
      <c r="JK123" s="79"/>
      <c r="JL123" s="79"/>
      <c r="JM123" s="96"/>
      <c r="JN123" s="93"/>
      <c r="JO123" s="79"/>
      <c r="JP123" s="79"/>
      <c r="JQ123" s="79"/>
      <c r="JR123" s="79"/>
      <c r="JS123" s="79"/>
      <c r="JT123" s="79"/>
      <c r="JU123" s="79"/>
      <c r="JV123" s="79"/>
      <c r="JW123" s="79"/>
      <c r="JX123" s="79"/>
      <c r="JY123" s="79"/>
      <c r="JZ123" s="97"/>
      <c r="KA123" s="93"/>
      <c r="KB123" s="79"/>
      <c r="KC123" s="79"/>
      <c r="KD123" s="79"/>
      <c r="KE123" s="97"/>
      <c r="KF123" s="95"/>
      <c r="KG123" s="79"/>
      <c r="KH123" s="79"/>
      <c r="KI123" s="79"/>
      <c r="KJ123" s="79"/>
      <c r="KK123" s="98"/>
      <c r="KL123" s="79"/>
      <c r="KM123" s="79"/>
      <c r="KN123" s="79"/>
      <c r="KO123" s="79"/>
      <c r="KP123" s="79"/>
      <c r="KQ123" s="79"/>
      <c r="KR123" s="79"/>
      <c r="KS123" s="96"/>
      <c r="KT123" s="96"/>
      <c r="KU123" s="96"/>
      <c r="KV123" s="96"/>
      <c r="KW123" s="93"/>
      <c r="KX123" s="79"/>
      <c r="KY123" s="79"/>
      <c r="KZ123" s="79"/>
      <c r="LA123" s="79"/>
      <c r="LB123" s="79"/>
      <c r="LC123" s="96"/>
      <c r="LD123" s="93"/>
      <c r="LE123" s="94"/>
      <c r="LF123" s="99"/>
      <c r="LG123" s="75"/>
      <c r="LH123" s="93"/>
      <c r="LI123" s="79"/>
      <c r="LJ123" s="74"/>
      <c r="LK123" s="74">
        <v>4</v>
      </c>
      <c r="LL123" s="74"/>
      <c r="LM123" s="100"/>
      <c r="LN123" s="95"/>
      <c r="LO123" s="79"/>
      <c r="LP123" s="79"/>
      <c r="LQ123" s="79"/>
      <c r="LR123" s="96"/>
      <c r="LS123" s="93"/>
      <c r="LT123" s="79"/>
      <c r="LU123" s="79"/>
      <c r="LV123" s="79"/>
      <c r="LW123" s="79"/>
      <c r="LX123" s="79"/>
      <c r="LY123" s="79"/>
      <c r="LZ123" s="79"/>
      <c r="MA123" s="97"/>
      <c r="MB123" s="95"/>
      <c r="MC123" s="79"/>
      <c r="MD123" s="79"/>
      <c r="ME123" s="79"/>
      <c r="MF123" s="79"/>
      <c r="MG123" s="79"/>
      <c r="MH123" s="79"/>
      <c r="MI123" s="79"/>
      <c r="MJ123" s="79"/>
      <c r="MK123" s="79"/>
      <c r="ML123" s="79"/>
      <c r="MM123" s="79"/>
      <c r="MN123" s="98"/>
      <c r="MO123" s="98"/>
      <c r="MP123" s="96"/>
      <c r="MQ123" s="93"/>
      <c r="MR123" s="79"/>
      <c r="MS123" s="79">
        <v>0.05</v>
      </c>
      <c r="MT123" s="79"/>
      <c r="MU123" s="79"/>
      <c r="MV123" s="98"/>
      <c r="MW123" s="79"/>
      <c r="MX123" s="79"/>
      <c r="MY123" s="79"/>
      <c r="MZ123" s="79"/>
      <c r="NA123" s="79"/>
      <c r="NB123" s="79"/>
      <c r="NC123" s="79"/>
      <c r="ND123" s="96"/>
      <c r="NE123" s="96"/>
      <c r="NF123" s="96"/>
      <c r="NG123" s="96"/>
      <c r="NH123" s="93"/>
      <c r="NI123" s="79"/>
      <c r="NJ123" s="79"/>
      <c r="NK123" s="79"/>
      <c r="NL123" s="79"/>
      <c r="NM123" s="79"/>
      <c r="NN123" s="94"/>
      <c r="NO123" s="93"/>
      <c r="NP123" s="80"/>
      <c r="NQ123" s="124" t="s">
        <v>833</v>
      </c>
      <c r="NR123" s="102" t="s">
        <v>836</v>
      </c>
      <c r="NS123" s="102"/>
      <c r="NT123" s="102"/>
      <c r="NU123" s="102"/>
      <c r="NV123" s="104">
        <v>43720</v>
      </c>
      <c r="NW123" s="102" t="s">
        <v>525</v>
      </c>
      <c r="NX123" s="133" t="s">
        <v>837</v>
      </c>
      <c r="NY123" s="129" t="s">
        <v>838</v>
      </c>
      <c r="NZ123" s="133" t="s">
        <v>837</v>
      </c>
      <c r="OA123" s="134"/>
      <c r="OB123" s="134"/>
      <c r="OC123" s="134"/>
      <c r="OD123" s="108">
        <f t="shared" si="219"/>
        <v>72</v>
      </c>
      <c r="OE123" s="109">
        <v>5</v>
      </c>
      <c r="OF123" s="110">
        <f t="shared" si="220"/>
        <v>300</v>
      </c>
      <c r="OG123" s="109">
        <v>3</v>
      </c>
      <c r="OH123" s="111">
        <f>ROUND(AVERAGEIF($ES$9:$ES$497,$ES123,EV$9:EV$497),0)</f>
        <v>57</v>
      </c>
      <c r="OI123" s="112">
        <f>ROUND(AVERAGEIF($ES$9:$ES$497,$ES123,EW$9:EW$497),0)</f>
        <v>69</v>
      </c>
      <c r="OJ123" s="112">
        <f>ROUND(AVERAGEIF($ES$9:$ES$497,$ES123,EX$9:EX$497),0)</f>
        <v>17</v>
      </c>
      <c r="OK123" s="112">
        <f>ROUND(AVERAGEIF($ES$9:$ES$497,$ES123,EY$9:EY$497),0)</f>
        <v>30</v>
      </c>
      <c r="OL123" s="112">
        <f>ROUND(AVERAGEIF($ES$9:$ES$497,$ES123,EZ$9:EZ$497),0)</f>
        <v>58</v>
      </c>
      <c r="OM123" s="112">
        <f>ROUND(AVERAGEIF($ES$9:$ES$497,$ES123,FA$9:FA$497),0)</f>
        <v>21</v>
      </c>
      <c r="ON123" s="112">
        <f>ROUND(AVERAGEIF($ES$9:$ES$497,$ES123,FB$9:FB$497),0)</f>
        <v>45</v>
      </c>
      <c r="OO123" s="112">
        <f>ROUND(AVERAGEIF($ES$9:$ES$497,$ES123,FC$9:FC$497),0)</f>
        <v>49</v>
      </c>
      <c r="OP123" s="112">
        <f>ROUND(AVERAGEIF($ES$9:$ES$497,$ES123,FD$9:FD$497),0)</f>
        <v>75</v>
      </c>
      <c r="OQ123" s="113">
        <f>ROUND(AVERAGEIF($ES$9:$ES$497,$ES123,FE$9:FE$497),0)</f>
        <v>66</v>
      </c>
      <c r="OR123" s="114">
        <f>ROUND(EV123/MAX(EV$9:EV$497)*100,0)</f>
        <v>22</v>
      </c>
      <c r="OS123" s="115">
        <f>ROUND(EW123/MAX(EW$9:EW$497)*100,0)</f>
        <v>54</v>
      </c>
      <c r="OT123" s="115">
        <f>ROUND(EX123/MAX(EX$9:EX$497)*100,0)</f>
        <v>18</v>
      </c>
      <c r="OU123" s="115">
        <f>ROUND(EY123/MAX(EY$9:EY$497)*100,0)</f>
        <v>10</v>
      </c>
      <c r="OV123" s="115">
        <f>ROUND(EZ123/MAX(EZ$9:EZ$497)*100,0)</f>
        <v>63</v>
      </c>
      <c r="OW123" s="115">
        <f>ROUND(FA123/MAX(FA$9:FA$497)*100,0)</f>
        <v>17</v>
      </c>
      <c r="OX123" s="115">
        <f>ROUND(FB123/MAX(FB$9:FB$497)*100,0)</f>
        <v>38</v>
      </c>
      <c r="OY123" s="116">
        <f>ROUND(FC123/MAX(FC$9:FC$497)*100,0)</f>
        <v>37</v>
      </c>
      <c r="OZ123" s="115">
        <f>ROUND(FD123/MAX(FD$9:FD$497)*100,0)</f>
        <v>68</v>
      </c>
      <c r="PA123" s="117">
        <f>ROUND(FE123/MAX(FE$9:FE$497)*100,0)</f>
        <v>31</v>
      </c>
      <c r="PB123" s="118">
        <f t="shared" si="221"/>
        <v>329</v>
      </c>
      <c r="PC123" s="115">
        <f t="shared" si="222"/>
        <v>464</v>
      </c>
      <c r="PD123" s="115">
        <f t="shared" si="223"/>
        <v>518</v>
      </c>
      <c r="PE123" s="115">
        <f t="shared" si="224"/>
        <v>403</v>
      </c>
      <c r="PF123" s="115">
        <f t="shared" si="225"/>
        <v>276</v>
      </c>
      <c r="PG123" s="119">
        <f t="shared" si="226"/>
        <v>261</v>
      </c>
      <c r="PH123" s="118">
        <f>ROUND(PB123/MAX(PB$9:PB$497)*100,0)</f>
        <v>39</v>
      </c>
      <c r="PI123" s="115">
        <f>ROUND(PC123/MAX(PC$9:PC$497)*100,0)</f>
        <v>56</v>
      </c>
      <c r="PJ123" s="115">
        <f>ROUND(PD123/MAX(PD$9:PD$497)*100,0)</f>
        <v>55</v>
      </c>
      <c r="PK123" s="115">
        <f>ROUND(PE123/MAX(PE$9:PE$497)*100,0)</f>
        <v>40</v>
      </c>
      <c r="PL123" s="115">
        <f>ROUND(PF123/MAX(PF$9:PF$497)*100,0)</f>
        <v>39</v>
      </c>
      <c r="PM123" s="119">
        <f>ROUND(PG123/MAX(PG$9:PG$497)*100,0)</f>
        <v>38</v>
      </c>
      <c r="PN123" s="118">
        <f>RANK(PH123,PH$9:PH$497,0)</f>
        <v>262</v>
      </c>
      <c r="PO123" s="115">
        <f>RANK(PI123,PI$9:PI$497,0)</f>
        <v>93</v>
      </c>
      <c r="PP123" s="115">
        <f>RANK(PJ123,PJ$9:PJ$497,0)</f>
        <v>174</v>
      </c>
      <c r="PQ123" s="115">
        <f>RANK(PK123,PK$9:PK$497,0)</f>
        <v>238</v>
      </c>
      <c r="PR123" s="115">
        <f>RANK(PL123,PL$9:PL$497,0)</f>
        <v>266</v>
      </c>
      <c r="PS123" s="119">
        <f>RANK(PM123,PM$9:PM$497,0)</f>
        <v>244</v>
      </c>
      <c r="PT123" s="120">
        <f>ROUND(FZ123/MAX(FZ$9:FZ$497)*100,0)</f>
        <v>38</v>
      </c>
      <c r="PU123" s="115">
        <f>ROUND(GA123/MAX(GA$9:GA$497)*100,0)</f>
        <v>68</v>
      </c>
      <c r="PV123" s="115">
        <f>ROUND(GB123/MAX(GB$9:GB$497)*100,0)</f>
        <v>28</v>
      </c>
      <c r="PW123" s="115">
        <f>ROUND(GC123/MAX(GC$9:GC$497)*100,0)</f>
        <v>21</v>
      </c>
      <c r="PX123" s="115">
        <f>ROUND(GD123/MAX(GD$9:GD$497)*100,0)</f>
        <v>78</v>
      </c>
      <c r="PY123" s="115">
        <f>ROUND(GE123/MAX(GE$9:GE$497)*100,0)</f>
        <v>20</v>
      </c>
      <c r="PZ123" s="115">
        <f>ROUND(GF123/MAX(GF$9:GF$497)*100,0)</f>
        <v>42</v>
      </c>
      <c r="QA123" s="116">
        <f>ROUND(GG123/MAX(GG$9:GG$497)*100,0)</f>
        <v>51</v>
      </c>
      <c r="QB123" s="115">
        <f>ROUND(GH123/MAX(GH$9:GH$497)*100,0)</f>
        <v>79</v>
      </c>
      <c r="QC123" s="121">
        <f>ROUND(GI123/MAX(GI$9:GI$497)*100,0)</f>
        <v>42</v>
      </c>
      <c r="QD123" s="120">
        <f>ROUND(AVERAGEIF($ES$9:$ES$497,$ES123,PT$9:PT$497),0)</f>
        <v>47</v>
      </c>
      <c r="QE123" s="120">
        <f>ROUND(AVERAGEIF($ES$9:$ES$497,$ES123,PU$9:PU$497),0)</f>
        <v>61</v>
      </c>
      <c r="QF123" s="120">
        <f>ROUND(AVERAGEIF($ES$9:$ES$497,$ES123,PV$9:PV$497),0)</f>
        <v>21</v>
      </c>
      <c r="QG123" s="120">
        <f>ROUND(AVERAGEIF($ES$9:$ES$497,$ES123,PW$9:PW$497),0)</f>
        <v>34</v>
      </c>
      <c r="QH123" s="120">
        <f>ROUND(AVERAGEIF($ES$9:$ES$497,$ES123,PX$9:PX$497),0)</f>
        <v>48</v>
      </c>
      <c r="QI123" s="120">
        <f>ROUND(AVERAGEIF($ES$9:$ES$497,$ES123,PY$9:PY$497),0)</f>
        <v>18</v>
      </c>
      <c r="QJ123" s="120">
        <f>ROUND(AVERAGEIF($ES$9:$ES$497,$ES123,PZ$9:PZ$497),0)</f>
        <v>31</v>
      </c>
      <c r="QK123" s="120">
        <f>ROUND(AVERAGEIF($ES$9:$ES$497,$ES123,QA$9:QA$497),0)</f>
        <v>40</v>
      </c>
      <c r="QL123" s="120">
        <f>ROUND(AVERAGEIF($ES$9:$ES$497,$ES123,QB$9:QB$497),0)</f>
        <v>51</v>
      </c>
      <c r="QM123" s="120">
        <f>ROUND(AVERAGEIF($ES$9:$ES$497,$ES123,QC$9:QC$497),0)</f>
        <v>32</v>
      </c>
      <c r="QN123" s="114">
        <f t="shared" si="240"/>
        <v>480</v>
      </c>
      <c r="QO123" s="115">
        <f t="shared" si="241"/>
        <v>680</v>
      </c>
      <c r="QP123" s="115">
        <f t="shared" si="242"/>
        <v>792</v>
      </c>
      <c r="QQ123" s="115">
        <f t="shared" si="243"/>
        <v>633</v>
      </c>
      <c r="QR123" s="115">
        <f t="shared" si="244"/>
        <v>454</v>
      </c>
      <c r="QS123" s="119">
        <f t="shared" si="245"/>
        <v>376</v>
      </c>
      <c r="QT123" s="114">
        <f>ROUND((QN123-MIN(QN$9:QN$497))/(MAX(QN$9:QN$497)-MIN(QN$9:QN$497))*100,0)</f>
        <v>39</v>
      </c>
      <c r="QU123" s="115">
        <f>ROUND((QO123-MIN(QO$9:QO$497))/(MAX(QO$9:QO$497)-MIN(QO$9:QO$497))*100,0)</f>
        <v>68</v>
      </c>
      <c r="QV123" s="115">
        <f>ROUND((QP123-MIN(QP$9:QP$497))/(MAX(QP$9:QP$497)-MIN(QP$9:QP$497))*100,0)</f>
        <v>64</v>
      </c>
      <c r="QW123" s="115">
        <f>ROUND((QQ123-MIN(QQ$9:QQ$497))/(MAX(QQ$9:QQ$497)-MIN(QQ$9:QQ$497))*100,0)</f>
        <v>44</v>
      </c>
      <c r="QX123" s="115">
        <f>ROUND((QR123-MIN(QR$9:QR$497))/(MAX(QR$9:QR$497)-MIN(QR$9:QR$497))*100,0)</f>
        <v>36</v>
      </c>
      <c r="QY123" s="115">
        <f>ROUND((QS123-MIN(QS$9:QS$497))/(MAX(QS$9:QS$497)-MIN(QS$9:QS$497))*100,0)</f>
        <v>41</v>
      </c>
      <c r="QZ123" s="114">
        <f>RANK(QN123,QN$9:QN$497,0)</f>
        <v>213</v>
      </c>
      <c r="RA123" s="115">
        <f>RANK(QO123,QO$9:QO$497,0)</f>
        <v>6</v>
      </c>
      <c r="RB123" s="115">
        <f>RANK(QP123,QP$9:QP$497,0)</f>
        <v>12</v>
      </c>
      <c r="RC123" s="115">
        <f>RANK(QQ123,QQ$9:QQ$497,0)</f>
        <v>138</v>
      </c>
      <c r="RD123" s="115">
        <f>RANK(QR123,QR$9:QR$497,0)</f>
        <v>315</v>
      </c>
      <c r="RE123" s="115">
        <f>RANK(QS123,QS$9:QS$497,0)</f>
        <v>194</v>
      </c>
      <c r="RF123" s="122"/>
      <c r="RG123" s="115">
        <f>($RH$3*(IH123+IJ123)*100*100/MAX(EX$9:EX$497)*$RO$3) +($RH$3*(II123+IJ123)*100*100/MAX(EX$9:EX$497)*$RO$4) + ($RH$3*IK123*100*100/MAX(EX$9:EX$497)*0.098)</f>
        <v>0</v>
      </c>
      <c r="RH123" s="115">
        <f>($RH$4*IL123*100*100/MAX(EZ$9:EZ$497))*$RQ$3</f>
        <v>4.6000000000000005</v>
      </c>
      <c r="RI123" s="115">
        <f>($RH$3*IM123*100*100/MAX(EY$9:EY$497))*$RQ$4</f>
        <v>0</v>
      </c>
      <c r="RJ123" s="115">
        <f>($RH$3*IN123*100*100/MAX(EX$9:EX$497))</f>
        <v>0</v>
      </c>
      <c r="RK123" s="115">
        <f>($RH$4*IO123*100*100/MAX(EZ$9:EZ$497))*$RQ$3</f>
        <v>0</v>
      </c>
      <c r="RL123" s="115">
        <f>(($RL$4*IP123*100*((100/MAX(EX$9:EX$497)+100/MAX(EZ$9:EZ$497))/2))+($RL$4*IQ123*100*((100/MAX(EX$9:EX$497)+100/MAX(EZ$9:EZ$497))/2))+($RL$4*IR123*100*((100/MAX(EX$9:EX$497)+100/MAX(EZ$9:EZ$497))/2))+($RL$4*IS123*100*((100/MAX(EX$9:EX$497)+100/MAX(EZ$9:EZ$497))/2))+($RL$4*IT123*100*((100/MAX(EX$9:EX$497)+100/MAX(EZ$9:EZ$497))/2))+($RL$4*IU123*100*((100/MAX(EX$9:EX$497)+100/MAX(EZ$9:EZ$497))/2))+($RL$4*IV123*100*((100/MAX(EX$9:EX$497)+100/MAX(EZ$9:EZ$497))/2))+($RL$4*IW123*100*((100/MAX(EX$9:EX$497)+100/MAX(EZ$9:EZ$497))/2)))*$RS$3</f>
        <v>0</v>
      </c>
      <c r="RM123" s="115">
        <f>(($RH$3*IX123*100*100/MAX(EX$9:EX$497))+($RH$3*IY123*100*100/MAX(EX$9:EX$497))+($RH$3*IZ123*100*100/MAX(EX$9:EX$497))+($RH$3*JA123*100*100/MAX(EX$9:EX$497))+($RH$3*JB123*100*100/MAX(EX$9:EX$497))+($RH$3*JC123*100*100/MAX(EX$9:EX$497))+($RH$3*JD123*100*100/MAX(EX$9:EX$497))+($RH$3*JE123*100*100/MAX(EX$9:EX$497)))*$RS$4</f>
        <v>0</v>
      </c>
      <c r="RN123" s="115">
        <f>(($RH$4*JF123*100*100/MAX(EZ$9:EZ$497)) + ($RH$4*JG123*100*100/MAX(EZ$9:EZ$497)) + ($RH$4*JH123*100*100/MAX(EZ$9:EZ$497)) + ($RH$4*JI123*100*100/MAX(EZ$9:EZ$497)) + ($RH$4*JJ123*100*100/MAX(EZ$9:EZ$497)) + ($RH$4*JK123*100*100/MAX(EZ$9:EZ$497)) + ($RH$4*JL123*100*100/MAX(EZ$9:EZ$497)) + ($RH$4*JM123*100*100/MAX(EZ$9:EZ$497)))*$RU$3</f>
        <v>0</v>
      </c>
      <c r="RO123" s="115">
        <f>(($RL$4*JN123*100*((100/MAX(EX$9:EX$497)+100/MAX(EZ$9:EZ$497))/2))+($RL$4*JO123*100*((100/MAX(EX$9:EX$497)+100/MAX(EZ$9:EZ$497))/2))+($RL$4*JP123*100*((100/MAX(EX$9:EX$497)+100/MAX(EZ$9:EZ$497))/2))+($RL$4*JQ123*100*((100/MAX(EX$9:EX$497)+100/MAX(EZ$9:EZ$497))/2))+($RL$4*JR123*100*((100/MAX(EX$9:EX$497)+100/MAX(EZ$9:EZ$497))/2))+($RL$4*JS123*100*((100/MAX(EX$9:EX$497)+100/MAX(EZ$9:EZ$497))/2))+($RL$4*JT123*100*((100/MAX(EX$9:EX$497)+100/MAX(EZ$9:EZ$497))/2))+($RL$4*JU123*100*((100/MAX(EX$9:EX$497)+100/MAX(EZ$9:EZ$497))/2))+($RL$4*JV123*100*((100/MAX(EX$9:EX$497)+100/MAX(EZ$9:EZ$497))/2))+($RL$4*JW123*100*((100/MAX(EX$9:EX$497)+100/MAX(EZ$9:EZ$497))/2))+($RL$4*JX123*100*((100/MAX(EX$9:EX$497)+100/MAX(EZ$9:EZ$497))/2))+($RL$4*JY123*100*((100/MAX(EX$9:EX$497)+100/MAX(EZ$9:EZ$497))/2))+($RL$4*JZ123*100*((100/MAX(EX$9:EX$497)+100/MAX(EZ$9:EZ$497))/2)))*$RW$3/2</f>
        <v>0</v>
      </c>
      <c r="RP123" s="119">
        <f>($RJ$3*KA123*100*100/MAX(FA$9:FA$497)) + ($RJ$3*KB123*100*100/MAX(FA$9:FA$497)/2) + ($RJ$3*KC123*100*100/MAX(FA$9:FA$497)/2) + ($RJ$3*KD123*100*100/MAX(FA$9:FA$497)/4) + ($RJ$3*KE123*100*100/MAX(FA$9:FA$497)/4)</f>
        <v>0</v>
      </c>
      <c r="RQ123" s="118">
        <f>($RL$4*KF123*100*((100/MAX(EX$9:EX$497)+100/MAX(EZ$9:EZ$497)))) * ($RO$3/2) + (($RL$4*KG123*100*((100/MAX(EX$9:EX$497)+100/MAX(EZ$9:EZ$497))))+($RL$4*KH123*100*((100/MAX(EX$9:EX$497)+100/MAX(EZ$9:EZ$497))))+($RL$4*KI123*100*((100/MAX(EX$9:EX$497)+100/MAX(EZ$9:EZ$497))))+($RL$4*KJ123*100*((100/MAX(EX$9:EX$497)+100/MAX(EZ$9:EZ$497))))+($RL$4*KK123*100*((100/MAX(EX$9:EX$497)+100/MAX(EZ$9:EZ$497))))+($RL$4*KL123*100*((100/MAX(EX$9:EX$497)+100/MAX(EZ$9:EZ$497))))+($RL$4*KM123*100*((100/MAX(EX$9:EX$497)+100/MAX(EZ$9:EZ$497))))+($RL$4*KN123*100*((100/MAX(EX$9:EX$497)+100/MAX(EZ$9:EZ$497))))+($RL$4*KO123*100*((100/MAX(EX$9:EX$497)+100/MAX(EZ$9:EZ$497))))+($RL$4*KP123*100*((100/MAX(EX$9:EX$497)+100/MAX(EZ$9:EZ$497))))+($RL$4*KQ123*100*((100/MAX(EX$9:EX$497)+100/MAX(EZ$9:EZ$497))))+($RL$4*KR123*100*((100/MAX(EX$9:EX$497)+100/MAX(EZ$9:EZ$497))))+($RL$4*KS123*100*((100/MAX(EX$9:EX$497)+100/MAX(EZ$9:EZ$497))))+($RL$4*KV123*100*((100/MAX(EX$9:EX$497)+100/MAX(EZ$9:EZ$497))))) * (($RO$3+$RO$4)/6)</f>
        <v>0</v>
      </c>
      <c r="RR123" s="115">
        <f>(($RL$4*KW123*100*((100/MAX(EX$9:EX$497)+100/MAX(EZ$9:EZ$497))))) * ($RO$3/2) + (($RL$4*KX123*100*((100/MAX(EX$9:EX$497)+100/MAX(EZ$9:EZ$497))))+($RL$4*KY123*100*((100/MAX(EX$9:EX$497)+100/MAX(EZ$9:EZ$497))))+($RL$4*KZ123*100*((100/MAX(EX$9:EX$497)+100/MAX(EZ$9:EZ$497))))+($RL$4*LA123*100*((100/MAX(EX$9:EX$497)+100/MAX(EZ$9:EZ$497))))+($RL$4*LB123*100*((100/MAX(EX$9:EX$497)+100/MAX(EZ$9:EZ$497))))+($RL$4*LC123*100*((100/MAX(EX$9:EX$497)+100/MAX(EZ$9:EZ$497))))) * (($RO$3+$RO$4)/6)</f>
        <v>0</v>
      </c>
      <c r="RS123" s="119">
        <f>(($RL$4*LD123*100*((100/MAX(EX$9:EX$497)+100/MAX(EZ$9:EZ$497))))+($RL$4*LE123*100*((100/MAX(EX$9:EX$497)+100/MAX(EZ$9:EZ$497))))) * (($RO$3+$RO$4)/6)</f>
        <v>0</v>
      </c>
      <c r="RT123" s="118">
        <f>($RJ$4*LH123*100*(100/MAX(EV$9:EV$497)))+($RJ$4*LI123*100*(100/MAX(EV$9:EV$497)))</f>
        <v>0</v>
      </c>
      <c r="RU123" s="119">
        <f>($RJ$4*LJ123*(100/MAX(EV$9:EV$497)))/2 + ($RL$3*LK123*(100/MAX(EW$9:EW$497))) + ($RJ$4*LL123*(100/MAX(EV$9:EV$497)))/4 + ($RL$3*LM123*(100/MAX(EW$9:EW$497)))</f>
        <v>9.4488188976377963</v>
      </c>
      <c r="RV123" s="118">
        <f>($RJ$4*LN123*100*100/MAX(EV$9:EV$497)/2)+($RJ$4*LO123*100*100/MAX(EV$9:EV$497)/2)+($RJ$4*LP123*100*100/MAX(EV$9:EV$497))+($RJ$4*LQ123*100*100/MAX(EV$9:EV$497))+($RJ$4*LR123*100*100/MAX(EV$9:EV$497))</f>
        <v>0</v>
      </c>
      <c r="RW123" s="115">
        <f>($RJ$4*LS123*100*100/MAX(EV$9:EV$497)) + (($RJ$4*LT123*100*100/MAX(EV$9:EV$497))+($RJ$4*LU123*100*100/MAX(EV$9:EV$497))+($RJ$4*LV123*100*100/MAX(EV$9:EV$497))+($RJ$4*LW123*100*100/MAX(EV$9:EV$497))+($RJ$4*LX123*100*100/MAX(EV$9:EV$497))+($RJ$4*LY123*100*100/MAX(EV$9:EV$497))+($RJ$4*LZ123*100*100/MAX(EV$9:EV$497))+($RJ$4*MA123*100*100/MAX(EV$9:EV$497)))/2</f>
        <v>0</v>
      </c>
      <c r="RX123" s="119">
        <f>($RJ$4*MB123*100*100/MAX(EV$9:EV$497))+($RJ$4*MC123*100*100/MAX(EV$9:EV$497))+($RJ$4*MD123*100*100/MAX(EV$9:EV$497))+($RJ$4*ME123*100*100/MAX(EV$9:EV$497))+($RJ$4*MF123*100*100/MAX(EV$9:EV$497))+($RJ$4*MG123*100*100/MAX(EV$9:EV$497))+($RJ$4*MH123*100*100/MAX(EV$9:EV$497))+($RJ$4*MI123*100*100/MAX(EV$9:EV$497))+($RJ$4*MJ123*100*100/MAX(EV$9:EV$497))+($RJ$4*MK123*100*100/MAX(EV$9:EV$497))+($RJ$4*ML123*100*100/MAX(EV$9:EV$497))+($RJ$4*MM123*100*100/MAX(EV$9:EV$497))+($RJ$4*MN123*100*100/MAX(EV$9:EV$497))</f>
        <v>0</v>
      </c>
      <c r="RY123" s="118">
        <f>($RJ$4*MQ123*100*100/MAX(EV$9:EV$497))/2 + (($RJ$4*MR123*100*100/MAX(EV$9:EV$497))+($RJ$4*MS123*100*100/MAX(EV$9:EV$497))+($RJ$4*MT123*100*100/MAX(EV$9:EV$497))+($RJ$4*MU123*100*100/MAX(EV$9:EV$497))+($RJ$4*MV123*100*100/MAX(EV$9:EV$497))+($RJ$4*MW123*100*100/MAX(EV$9:EV$497))+($RJ$4*MX123*100*100/MAX(EV$9:EV$497))+($RJ$4*MY123*100*100/MAX(EV$9:EV$497))+($RJ$4*MZ123*100*100/MAX(EV$9:EV$497))+($RJ$4*NA123*100*100/MAX(EV$9:EV$497))+($RJ$4*NB123*100*100/MAX(EV$9:EV$497))+($RJ$4*NC123*100*100/MAX(EV$9:EV$497))+($RJ$4*ND123*100*100/MAX(EV$9:EV$497))+($RJ$4*NG123*100*100/MAX(EV$9:EV$497)))/4</f>
        <v>2.106741573033708</v>
      </c>
      <c r="RZ123" s="115">
        <f>($RJ$4*NH123*100*100/MAX(EV$9:EV$497))/2 + (($RJ$4*NI123*100*100/MAX(EV$9:EV$497))+($RJ$4*NJ123*100*100/MAX(EV$9:EV$497))+($RJ$4*NK123*100*100/MAX(EV$9:EV$497))+($RJ$4*NL123*100*100/MAX(EV$9:EV$497))+($RJ$4*NM123*100*100/MAX(EV$9:EV$497))+($RJ$4*NN123*100*100/MAX(EV$9:EV$497)))/4</f>
        <v>0</v>
      </c>
      <c r="SA123" s="117">
        <f>(($RJ$4*NO123*100*100/MAX(EV$9:EV$497))+($RJ$4*NP123*100*100/MAX(EV$9:EV$497)))/4</f>
        <v>0</v>
      </c>
      <c r="SB123" s="118">
        <f t="shared" si="227"/>
        <v>16.155560470671507</v>
      </c>
      <c r="SC123" s="115">
        <f t="shared" si="228"/>
        <v>2.3111120941343009</v>
      </c>
      <c r="SD123" s="115">
        <f t="shared" si="229"/>
        <v>22.92889011766788</v>
      </c>
      <c r="SE123" s="115">
        <f t="shared" si="230"/>
        <v>2.3111120941343009</v>
      </c>
      <c r="SF123" s="115">
        <f t="shared" si="231"/>
        <v>2.8888901176678763</v>
      </c>
      <c r="SG123" s="115">
        <f t="shared" si="232"/>
        <v>11.555560470671505</v>
      </c>
      <c r="SH123" s="115">
        <f>ROUND(SB123/MAX(SB$9:SB$497)*100,0)</f>
        <v>20</v>
      </c>
      <c r="SI123" s="115">
        <f>ROUND(SC123/MAX(SC$9:SC$497)*100,0)</f>
        <v>4</v>
      </c>
      <c r="SJ123" s="115">
        <f>ROUND(SD123/MAX(SD$9:SD$497)*100,0)</f>
        <v>37</v>
      </c>
      <c r="SK123" s="115">
        <f>ROUND(SE123/MAX(SE$9:SE$497)*100,0)</f>
        <v>2</v>
      </c>
      <c r="SL123" s="115">
        <f>ROUND(SF123/MAX(SF$9:SF$497)*100,0)</f>
        <v>7</v>
      </c>
      <c r="SM123" s="121">
        <f>ROUND(SG123/MAX(SG$9:SG$497)*100,0)</f>
        <v>11</v>
      </c>
      <c r="SN123" s="115">
        <f>ROUND(AVERAGEIF($ES$9:$ES$497,$ES123,SH$9:SH$497),0)</f>
        <v>12</v>
      </c>
      <c r="SO123" s="115">
        <f>ROUND(AVERAGEIF($ES$9:$ES$497,$ES123,SI$9:SI$497),0)</f>
        <v>5</v>
      </c>
      <c r="SP123" s="115">
        <f>ROUND(AVERAGEIF($ES$9:$ES$497,$ES123,SJ$9:SJ$497),0)</f>
        <v>26</v>
      </c>
      <c r="SQ123" s="115">
        <f>ROUND(AVERAGEIF($ES$9:$ES$497,$ES123,SK$9:SK$497),0)</f>
        <v>6</v>
      </c>
      <c r="SR123" s="115">
        <f>ROUND(AVERAGEIF($ES$9:$ES$497,$ES123,SL$9:SL$497),0)</f>
        <v>8</v>
      </c>
      <c r="SS123" s="121">
        <f>ROUND(AVERAGEIF($ES$9:$ES$497,$ES123,SM$9:SM$497),0)</f>
        <v>4</v>
      </c>
      <c r="ST123" s="114">
        <f>RANK(SB123,SB$9:SB$497,0)</f>
        <v>202</v>
      </c>
      <c r="SU123" s="115">
        <f>RANK(SC123,SC$9:SC$497,0)</f>
        <v>206</v>
      </c>
      <c r="SV123" s="115">
        <f>RANK(SD123,SD$9:SD$497,0)</f>
        <v>36</v>
      </c>
      <c r="SW123" s="115">
        <f>RANK(SE123,SE$9:SE$497,0)</f>
        <v>206</v>
      </c>
      <c r="SX123" s="115">
        <f>RANK(SF123,SF$9:SF$497,0)</f>
        <v>122</v>
      </c>
      <c r="SY123" s="115">
        <f>RANK(SG123,SG$9:SG$497,0)</f>
        <v>82</v>
      </c>
      <c r="SZ123" s="115">
        <f>COUNTIFS(SB$9:SB$497,"&gt;"&amp;SB123,$ES$9:$ES$497,$ES123)+1</f>
        <v>21</v>
      </c>
      <c r="TA123" s="115">
        <f>COUNTIFS(SC$9:SC$497,"&gt;"&amp;SC123,$ES$9:$ES$497,$ES123)+1</f>
        <v>18</v>
      </c>
      <c r="TB123" s="115">
        <f>COUNTIFS(SD$9:SD$497,"&gt;"&amp;SD123,$ES$9:$ES$497,$ES123)+1</f>
        <v>31</v>
      </c>
      <c r="TC123" s="115">
        <f>COUNTIFS(SE$9:SE$497,"&gt;"&amp;SE123,$ES$9:$ES$497,$ES123)+1</f>
        <v>18</v>
      </c>
      <c r="TD123" s="115">
        <f>COUNTIFS(SF$9:SF$497,"&gt;"&amp;SF123,$ES$9:$ES$497,$ES123)+1</f>
        <v>18</v>
      </c>
      <c r="TE123" s="117">
        <f>COUNTIFS(SG$9:SG$497,"&gt;"&amp;SG123,$ES$9:$ES$497,$ES123)+1</f>
        <v>5</v>
      </c>
      <c r="TF123" s="118">
        <f t="shared" si="233"/>
        <v>76</v>
      </c>
      <c r="TG123" s="115">
        <f t="shared" si="234"/>
        <v>43</v>
      </c>
      <c r="TH123" s="115">
        <f t="shared" si="235"/>
        <v>93</v>
      </c>
      <c r="TI123" s="115">
        <f t="shared" si="236"/>
        <v>57</v>
      </c>
      <c r="TJ123" s="115">
        <f t="shared" si="237"/>
        <v>47</v>
      </c>
      <c r="TK123" s="115">
        <f t="shared" si="238"/>
        <v>50</v>
      </c>
      <c r="TL123" s="117">
        <f t="shared" si="239"/>
        <v>49</v>
      </c>
      <c r="TM123" s="118">
        <f>ROUND(TF123/MAX(TF$9:TF$497)*100,0)</f>
        <v>42</v>
      </c>
      <c r="TN123" s="115">
        <f>ROUND(TG123/MAX(TG$9:TG$497)*100,0)</f>
        <v>24</v>
      </c>
      <c r="TO123" s="115">
        <f>ROUND(TH123/MAX(TH$9:TH$497)*100,0)</f>
        <v>51</v>
      </c>
      <c r="TP123" s="115">
        <f>ROUND(TI123/MAX(TI$9:TI$497)*100,0)</f>
        <v>31</v>
      </c>
      <c r="TQ123" s="115">
        <f>ROUND(TJ123/MAX(TJ$9:TJ$497)*100,0)</f>
        <v>24</v>
      </c>
      <c r="TR123" s="115">
        <f>ROUND(TK123/MAX(TK$9:TK$497)*100,0)</f>
        <v>26</v>
      </c>
      <c r="TS123" s="119">
        <f>ROUND(TL123/MAX(TL$9:TL$497)*100,0)</f>
        <v>25</v>
      </c>
      <c r="TT123" s="120">
        <f>RANK(TM123,TM$9:TM$497,0)</f>
        <v>208</v>
      </c>
      <c r="TU123" s="115">
        <f>RANK(TN123,TN$9:TN$497,0)</f>
        <v>259</v>
      </c>
      <c r="TV123" s="115">
        <f>RANK(TO123,TO$9:TO$497,0)</f>
        <v>45</v>
      </c>
      <c r="TW123" s="115">
        <f>RANK(TP123,TP$9:TP$497,0)</f>
        <v>212</v>
      </c>
      <c r="TX123" s="115">
        <f>RANK(TQ123,TQ$9:TQ$497,0)</f>
        <v>214</v>
      </c>
      <c r="TY123" s="115">
        <f>RANK(TR123,TR$9:TR$497,0)</f>
        <v>227</v>
      </c>
      <c r="TZ123" s="121">
        <f>RANK(TS123,TS$9:TS$497,0)</f>
        <v>212</v>
      </c>
      <c r="UA123" s="132"/>
      <c r="UB123" s="7" t="s">
        <v>1</v>
      </c>
    </row>
    <row r="124" spans="1:548" x14ac:dyDescent="0.15">
      <c r="A124" s="183">
        <v>116</v>
      </c>
      <c r="B124" s="203" t="s">
        <v>836</v>
      </c>
      <c r="C124" s="63"/>
      <c r="D124" s="63"/>
      <c r="E124" s="64" t="s">
        <v>518</v>
      </c>
      <c r="F124" s="65">
        <v>57</v>
      </c>
      <c r="G124" s="65" t="s">
        <v>571</v>
      </c>
      <c r="H124" s="65"/>
      <c r="I124" s="66" t="s">
        <v>521</v>
      </c>
      <c r="J124" s="67" t="s">
        <v>521</v>
      </c>
      <c r="K124" s="67" t="s">
        <v>521</v>
      </c>
      <c r="L124" s="67" t="s">
        <v>521</v>
      </c>
      <c r="M124" s="67" t="s">
        <v>521</v>
      </c>
      <c r="N124" s="67" t="s">
        <v>521</v>
      </c>
      <c r="O124" s="67" t="s">
        <v>521</v>
      </c>
      <c r="P124" s="67" t="s">
        <v>521</v>
      </c>
      <c r="Q124" s="67" t="s">
        <v>521</v>
      </c>
      <c r="R124" s="68" t="s">
        <v>521</v>
      </c>
      <c r="S124" s="69" t="s">
        <v>521</v>
      </c>
      <c r="T124" s="67" t="s">
        <v>521</v>
      </c>
      <c r="U124" s="67" t="s">
        <v>521</v>
      </c>
      <c r="V124" s="67" t="s">
        <v>521</v>
      </c>
      <c r="W124" s="67" t="s">
        <v>521</v>
      </c>
      <c r="X124" s="67" t="s">
        <v>521</v>
      </c>
      <c r="Y124" s="67" t="s">
        <v>521</v>
      </c>
      <c r="Z124" s="67" t="s">
        <v>521</v>
      </c>
      <c r="AA124" s="67" t="s">
        <v>521</v>
      </c>
      <c r="AB124" s="68" t="s">
        <v>521</v>
      </c>
      <c r="AC124" s="69" t="s">
        <v>521</v>
      </c>
      <c r="AD124" s="67" t="s">
        <v>521</v>
      </c>
      <c r="AE124" s="67" t="s">
        <v>521</v>
      </c>
      <c r="AF124" s="67" t="s">
        <v>521</v>
      </c>
      <c r="AG124" s="67" t="s">
        <v>521</v>
      </c>
      <c r="AH124" s="67" t="s">
        <v>521</v>
      </c>
      <c r="AI124" s="67" t="s">
        <v>521</v>
      </c>
      <c r="AJ124" s="67" t="s">
        <v>521</v>
      </c>
      <c r="AK124" s="67" t="s">
        <v>521</v>
      </c>
      <c r="AL124" s="68" t="s">
        <v>521</v>
      </c>
      <c r="AM124" s="69" t="s">
        <v>521</v>
      </c>
      <c r="AN124" s="67" t="s">
        <v>521</v>
      </c>
      <c r="AO124" s="67" t="s">
        <v>521</v>
      </c>
      <c r="AP124" s="67" t="s">
        <v>521</v>
      </c>
      <c r="AQ124" s="67" t="s">
        <v>521</v>
      </c>
      <c r="AR124" s="67" t="s">
        <v>521</v>
      </c>
      <c r="AS124" s="67" t="s">
        <v>520</v>
      </c>
      <c r="AT124" s="67" t="s">
        <v>520</v>
      </c>
      <c r="AU124" s="67" t="s">
        <v>520</v>
      </c>
      <c r="AV124" s="68" t="s">
        <v>521</v>
      </c>
      <c r="AW124" s="69" t="s">
        <v>521</v>
      </c>
      <c r="AX124" s="67" t="s">
        <v>521</v>
      </c>
      <c r="AY124" s="67" t="s">
        <v>521</v>
      </c>
      <c r="AZ124" s="67" t="s">
        <v>521</v>
      </c>
      <c r="BA124" s="67" t="s">
        <v>521</v>
      </c>
      <c r="BB124" s="67" t="s">
        <v>521</v>
      </c>
      <c r="BC124" s="67" t="s">
        <v>521</v>
      </c>
      <c r="BD124" s="67" t="s">
        <v>521</v>
      </c>
      <c r="BE124" s="67" t="s">
        <v>521</v>
      </c>
      <c r="BF124" s="68" t="s">
        <v>521</v>
      </c>
      <c r="BG124" s="69" t="s">
        <v>521</v>
      </c>
      <c r="BH124" s="67" t="s">
        <v>521</v>
      </c>
      <c r="BI124" s="67" t="s">
        <v>521</v>
      </c>
      <c r="BJ124" s="67" t="s">
        <v>521</v>
      </c>
      <c r="BK124" s="67" t="s">
        <v>521</v>
      </c>
      <c r="BL124" s="67" t="s">
        <v>521</v>
      </c>
      <c r="BM124" s="67" t="s">
        <v>521</v>
      </c>
      <c r="BN124" s="67" t="s">
        <v>521</v>
      </c>
      <c r="BO124" s="67" t="s">
        <v>521</v>
      </c>
      <c r="BP124" s="68" t="s">
        <v>521</v>
      </c>
      <c r="BQ124" s="70" t="s">
        <v>521</v>
      </c>
      <c r="BR124" s="67" t="s">
        <v>521</v>
      </c>
      <c r="BS124" s="67" t="s">
        <v>521</v>
      </c>
      <c r="BT124" s="67" t="s">
        <v>521</v>
      </c>
      <c r="BU124" s="67" t="s">
        <v>521</v>
      </c>
      <c r="BV124" s="67" t="s">
        <v>521</v>
      </c>
      <c r="BW124" s="67" t="s">
        <v>521</v>
      </c>
      <c r="BX124" s="67" t="s">
        <v>521</v>
      </c>
      <c r="BY124" s="67" t="s">
        <v>521</v>
      </c>
      <c r="BZ124" s="68" t="s">
        <v>521</v>
      </c>
      <c r="CA124" s="69" t="s">
        <v>521</v>
      </c>
      <c r="CB124" s="67" t="s">
        <v>521</v>
      </c>
      <c r="CC124" s="67" t="s">
        <v>521</v>
      </c>
      <c r="CD124" s="67" t="s">
        <v>521</v>
      </c>
      <c r="CE124" s="67" t="s">
        <v>521</v>
      </c>
      <c r="CF124" s="67" t="s">
        <v>521</v>
      </c>
      <c r="CG124" s="67" t="s">
        <v>521</v>
      </c>
      <c r="CH124" s="67" t="s">
        <v>521</v>
      </c>
      <c r="CI124" s="67" t="s">
        <v>521</v>
      </c>
      <c r="CJ124" s="68" t="s">
        <v>521</v>
      </c>
      <c r="CK124" s="69" t="s">
        <v>521</v>
      </c>
      <c r="CL124" s="67" t="s">
        <v>521</v>
      </c>
      <c r="CM124" s="67" t="s">
        <v>521</v>
      </c>
      <c r="CN124" s="67" t="s">
        <v>521</v>
      </c>
      <c r="CO124" s="67" t="s">
        <v>521</v>
      </c>
      <c r="CP124" s="67" t="s">
        <v>521</v>
      </c>
      <c r="CQ124" s="67" t="s">
        <v>521</v>
      </c>
      <c r="CR124" s="67" t="s">
        <v>521</v>
      </c>
      <c r="CS124" s="67" t="s">
        <v>521</v>
      </c>
      <c r="CT124" s="68" t="s">
        <v>521</v>
      </c>
      <c r="CU124" s="69" t="s">
        <v>521</v>
      </c>
      <c r="CV124" s="67" t="s">
        <v>521</v>
      </c>
      <c r="CW124" s="67" t="s">
        <v>521</v>
      </c>
      <c r="CX124" s="67" t="s">
        <v>521</v>
      </c>
      <c r="CY124" s="67" t="s">
        <v>521</v>
      </c>
      <c r="CZ124" s="67" t="s">
        <v>521</v>
      </c>
      <c r="DA124" s="67" t="s">
        <v>521</v>
      </c>
      <c r="DB124" s="67" t="s">
        <v>521</v>
      </c>
      <c r="DC124" s="67" t="s">
        <v>521</v>
      </c>
      <c r="DD124" s="68" t="s">
        <v>521</v>
      </c>
      <c r="DE124" s="69" t="s">
        <v>521</v>
      </c>
      <c r="DF124" s="71" t="s">
        <v>521</v>
      </c>
      <c r="DG124" s="67" t="s">
        <v>521</v>
      </c>
      <c r="DH124" s="67" t="s">
        <v>521</v>
      </c>
      <c r="DI124" s="67" t="s">
        <v>521</v>
      </c>
      <c r="DJ124" s="67" t="s">
        <v>521</v>
      </c>
      <c r="DK124" s="67" t="s">
        <v>521</v>
      </c>
      <c r="DL124" s="67" t="s">
        <v>521</v>
      </c>
      <c r="DM124" s="67" t="s">
        <v>521</v>
      </c>
      <c r="DN124" s="68" t="s">
        <v>521</v>
      </c>
      <c r="DO124" s="70" t="s">
        <v>521</v>
      </c>
      <c r="DP124" s="71" t="s">
        <v>521</v>
      </c>
      <c r="DQ124" s="67" t="s">
        <v>521</v>
      </c>
      <c r="DR124" s="67" t="s">
        <v>521</v>
      </c>
      <c r="DS124" s="67" t="s">
        <v>521</v>
      </c>
      <c r="DT124" s="67" t="s">
        <v>521</v>
      </c>
      <c r="DU124" s="67" t="s">
        <v>521</v>
      </c>
      <c r="DV124" s="67" t="s">
        <v>521</v>
      </c>
      <c r="DW124" s="67" t="s">
        <v>521</v>
      </c>
      <c r="DX124" s="72" t="s">
        <v>521</v>
      </c>
      <c r="DY124" s="73" t="s">
        <v>522</v>
      </c>
      <c r="DZ124" s="74">
        <v>2</v>
      </c>
      <c r="EA124" s="74">
        <v>3</v>
      </c>
      <c r="EB124" s="74">
        <v>3</v>
      </c>
      <c r="EC124" s="75">
        <v>4</v>
      </c>
      <c r="ED124" s="76" t="s">
        <v>522</v>
      </c>
      <c r="EE124" s="74">
        <f t="shared" si="189"/>
        <v>2</v>
      </c>
      <c r="EF124" s="74">
        <f t="shared" si="190"/>
        <v>6</v>
      </c>
      <c r="EG124" s="74">
        <f t="shared" si="191"/>
        <v>18</v>
      </c>
      <c r="EH124" s="77">
        <f t="shared" si="192"/>
        <v>72</v>
      </c>
      <c r="EI124" s="73">
        <v>600</v>
      </c>
      <c r="EJ124" s="74">
        <v>900</v>
      </c>
      <c r="EK124" s="74">
        <v>1800</v>
      </c>
      <c r="EL124" s="74">
        <v>3000</v>
      </c>
      <c r="EM124" s="75">
        <v>9000</v>
      </c>
      <c r="EN124" s="78">
        <v>1</v>
      </c>
      <c r="EO124" s="79">
        <f t="shared" si="193"/>
        <v>0.75</v>
      </c>
      <c r="EP124" s="79">
        <f t="shared" si="194"/>
        <v>0.5</v>
      </c>
      <c r="EQ124" s="79">
        <f t="shared" si="195"/>
        <v>0.27777777777777773</v>
      </c>
      <c r="ER124" s="80">
        <f t="shared" si="196"/>
        <v>0.20833333333333334</v>
      </c>
      <c r="ES124" s="128" t="s">
        <v>532</v>
      </c>
      <c r="ET124" s="82" t="s">
        <v>785</v>
      </c>
      <c r="EU124" s="83">
        <v>4</v>
      </c>
      <c r="EV124" s="73">
        <v>79</v>
      </c>
      <c r="EW124" s="74">
        <v>82</v>
      </c>
      <c r="EX124" s="74">
        <v>31</v>
      </c>
      <c r="EY124" s="74">
        <v>24</v>
      </c>
      <c r="EZ124" s="74">
        <v>13</v>
      </c>
      <c r="FA124" s="74">
        <v>49</v>
      </c>
      <c r="FB124" s="74">
        <v>20</v>
      </c>
      <c r="FC124" s="74">
        <v>29</v>
      </c>
      <c r="FD124" s="74">
        <f t="shared" si="197"/>
        <v>44</v>
      </c>
      <c r="FE124" s="84">
        <f t="shared" si="198"/>
        <v>60</v>
      </c>
      <c r="FF124" s="73">
        <f>RANK(EV124,$EV$9:$EV$497,0)</f>
        <v>164</v>
      </c>
      <c r="FG124" s="74">
        <f>RANK(EW124,$EW$9:$EW$497,0)</f>
        <v>47</v>
      </c>
      <c r="FH124" s="74">
        <f>RANK(EX124,$EX$9:$EX$497,0)</f>
        <v>226</v>
      </c>
      <c r="FI124" s="74">
        <f>RANK(EY124,$EY$9:$EY$497,0)</f>
        <v>277</v>
      </c>
      <c r="FJ124" s="74">
        <f>RANK(EZ124,$EZ$9:$EZ$497,0)</f>
        <v>281</v>
      </c>
      <c r="FK124" s="74">
        <f>RANK(FA124,$FA$9:$FA$497,0)</f>
        <v>40</v>
      </c>
      <c r="FL124" s="74">
        <f>RANK(FB124,$FB$9:$FB$497,0)</f>
        <v>325</v>
      </c>
      <c r="FM124" s="74">
        <f>RANK(FC124,$FC$9:$FC$497,0)</f>
        <v>280</v>
      </c>
      <c r="FN124" s="74">
        <f>RANK(FD124,$FD$9:$FD$497,0)</f>
        <v>308</v>
      </c>
      <c r="FO124" s="84">
        <f>RANK(FE124,$FE$9:$FE$497,0)</f>
        <v>274</v>
      </c>
      <c r="FP124" s="73">
        <f>COUNTIFS($EV$9:$EV$497,"&gt;"&amp;EV124,$ES$9:$ES$497,ES124)+1</f>
        <v>19</v>
      </c>
      <c r="FQ124" s="74">
        <f>COUNTIFS($EW$9:$EW$497,"&gt;"&amp;EW124,$ES$9:$ES$497,ES124)+1</f>
        <v>11</v>
      </c>
      <c r="FR124" s="74">
        <f>COUNTIFS($EX$9:$EX$497,"&gt;"&amp;EX124,$ES$9:$ES$497,ES124)+1</f>
        <v>18</v>
      </c>
      <c r="FS124" s="74">
        <f>COUNTIFS($EY$9:$EY$497,"&gt;"&amp;EY124,$ES$9:$ES$497,ES124)+1</f>
        <v>37</v>
      </c>
      <c r="FT124" s="74">
        <f>COUNTIFS($EZ$9:$EZ$497,"&gt;"&amp;EZ124,$ES$9:$ES$497,ES124)+1</f>
        <v>44</v>
      </c>
      <c r="FU124" s="74">
        <f>COUNTIFS($FA$9:$FA$497,"&gt;"&amp;FA124,$ES$9:$ES$497,ES124)+1</f>
        <v>34</v>
      </c>
      <c r="FV124" s="74">
        <f>COUNTIFS($FB$9:$FB$497,"&gt;"&amp;FB124,$ES$9:$ES$497,ES124)+1</f>
        <v>43</v>
      </c>
      <c r="FW124" s="74">
        <f>COUNTIFS($FC$9:$FC$497,"&gt;"&amp;FC124,$ES$9:$ES$497,ES124)+1</f>
        <v>27</v>
      </c>
      <c r="FX124" s="74">
        <f>COUNTIFS($FD$9:$FD$497,"&gt;"&amp;FD124,$ES$9:$ES$497,ES124)+1</f>
        <v>40</v>
      </c>
      <c r="FY124" s="84">
        <f>COUNTIFS($FE$9:$FE$497,"&gt;"&amp;FE124,$ES$9:$ES$497,ES124)+1</f>
        <v>22</v>
      </c>
      <c r="FZ124" s="85">
        <f t="shared" si="199"/>
        <v>1.39</v>
      </c>
      <c r="GA124" s="86">
        <f t="shared" si="200"/>
        <v>1.44</v>
      </c>
      <c r="GB124" s="86">
        <f t="shared" si="201"/>
        <v>0.54</v>
      </c>
      <c r="GC124" s="86">
        <f t="shared" si="202"/>
        <v>0.42</v>
      </c>
      <c r="GD124" s="86">
        <f t="shared" si="203"/>
        <v>0.23</v>
      </c>
      <c r="GE124" s="86">
        <f t="shared" si="204"/>
        <v>0.86</v>
      </c>
      <c r="GF124" s="86">
        <f t="shared" si="205"/>
        <v>0.35</v>
      </c>
      <c r="GG124" s="86">
        <f t="shared" si="206"/>
        <v>0.51</v>
      </c>
      <c r="GH124" s="86">
        <f t="shared" si="207"/>
        <v>0.77</v>
      </c>
      <c r="GI124" s="87">
        <f t="shared" si="208"/>
        <v>1.05</v>
      </c>
      <c r="GJ124" s="85">
        <f>ROUND(((FZ124-AVERAGE(FZ$9:FZ$497))/STDEVP(FZ$9:FZ$497)*10+50),2)</f>
        <v>66.48</v>
      </c>
      <c r="GK124" s="86">
        <f>ROUND(((GA124-AVERAGE(GA$9:GA$497))/STDEVP(GA$9:GA$497)*10+50),2)</f>
        <v>72.400000000000006</v>
      </c>
      <c r="GL124" s="86">
        <f>ROUND(((GB124-AVERAGE(GB$9:GB$497))/STDEVP(GB$9:GB$497)*10+50),2)</f>
        <v>48.39</v>
      </c>
      <c r="GM124" s="86">
        <f>ROUND(((GC124-AVERAGE(GC$9:GC$497))/STDEVP(GC$9:GC$497)*10+50),2)</f>
        <v>44.68</v>
      </c>
      <c r="GN124" s="86">
        <f>ROUND(((GD124-AVERAGE(GD$9:GD$497))/STDEVP(GD$9:GD$497)*10+50),2)</f>
        <v>44.44</v>
      </c>
      <c r="GO124" s="86">
        <f>ROUND(((GE124-AVERAGE(GE$9:GE$497))/STDEVP(GE$9:GE$497)*10+50),2)</f>
        <v>68.569999999999993</v>
      </c>
      <c r="GP124" s="86">
        <f>ROUND(((GF124-AVERAGE(GF$9:GF$497))/STDEVP(GF$9:GF$497)*10+50),2)</f>
        <v>41.03</v>
      </c>
      <c r="GQ124" s="86">
        <f>ROUND(((GG124-AVERAGE(GG$9:GG$497))/STDEVP(GG$9:GG$497)*10+50),2)</f>
        <v>46.21</v>
      </c>
      <c r="GR124" s="86">
        <f>ROUND(((GH124-AVERAGE(GH$9:GH$497))/STDEVP(GH$9:GH$497)*10+50),2)</f>
        <v>42.53</v>
      </c>
      <c r="GS124" s="87">
        <f>ROUND(((GI124-AVERAGE(GI$9:GI$497))/STDEVP(GI$9:GI$497)*10+50),2)</f>
        <v>46.56</v>
      </c>
      <c r="GT124" s="73">
        <f>RANK(GJ124,$GJ$9:$GJ$497,0)</f>
        <v>27</v>
      </c>
      <c r="GU124" s="74">
        <f>RANK(GK124,$GK$9:$GK$497,0)</f>
        <v>12</v>
      </c>
      <c r="GV124" s="74">
        <f>RANK(GL124,$GL$9:$GL$497,0)</f>
        <v>231</v>
      </c>
      <c r="GW124" s="74">
        <f>RANK(GM124,$GM$9:$GM$497,0)</f>
        <v>309</v>
      </c>
      <c r="GX124" s="74">
        <f>RANK(GN124,$GN$9:$GN$497,0)</f>
        <v>296</v>
      </c>
      <c r="GY124" s="74">
        <f>RANK(GO124,$GO$9:$GO$497,0)</f>
        <v>29</v>
      </c>
      <c r="GZ124" s="74">
        <f>RANK(GP124,$GP$9:$GP$497,0)</f>
        <v>339</v>
      </c>
      <c r="HA124" s="74">
        <f>RANK(GQ124,$GQ$9:$GQ$497,0)</f>
        <v>272</v>
      </c>
      <c r="HB124" s="74">
        <f>RANK(GR124,$GR$9:$GR$497,0)</f>
        <v>330</v>
      </c>
      <c r="HC124" s="84">
        <f>RANK(GS124,$GS$9:$GS$497,0)</f>
        <v>250</v>
      </c>
      <c r="HD124" s="85">
        <f>ROUND(AVERAGEIF($ES$9:$ES$497,$ES124,$FZ$9:$FZ$497),2)</f>
        <v>0.93</v>
      </c>
      <c r="HE124" s="86">
        <f>ROUND(AVERAGEIF($ES$9:$ES$497,$ES124,$GA$9:$GA$497),2)</f>
        <v>0.96</v>
      </c>
      <c r="HF124" s="86">
        <f>ROUND(AVERAGEIF($ES$9:$ES$497,$ES124,$GB$9:$GB$497),2)</f>
        <v>0.41</v>
      </c>
      <c r="HG124" s="86">
        <f>ROUND(AVERAGEIF($ES$9:$ES$497,$ES124,$GC$9:$GC$497),2)</f>
        <v>0.46</v>
      </c>
      <c r="HH124" s="86">
        <f>ROUND(AVERAGEIF($ES$9:$ES$497,$ES124,$GD$9:$GD$497),2)</f>
        <v>0.38</v>
      </c>
      <c r="HI124" s="86">
        <f>ROUND(AVERAGEIF($ES$9:$ES$497,$ES124,$GE$9:$GE$497),2)</f>
        <v>0.85</v>
      </c>
      <c r="HJ124" s="86">
        <f>ROUND(AVERAGEIF($ES$9:$ES$497,$ES124,$GF$9:$GF$497),2)</f>
        <v>0.44</v>
      </c>
      <c r="HK124" s="86">
        <f>ROUND(AVERAGEIF($ES$9:$ES$497,$ES124,$GG$9:$GG$497),2)</f>
        <v>0.42</v>
      </c>
      <c r="HL124" s="86">
        <f>ROUND(AVERAGEIF($ES$9:$ES$497,$ES124,$GH$9:$GH$497),2)</f>
        <v>0.8</v>
      </c>
      <c r="HM124" s="87">
        <f>ROUND(AVERAGEIF($ES$9:$ES$497,$ES124,$GI$9:$GI$497),2)</f>
        <v>0.84</v>
      </c>
      <c r="HN124" s="88">
        <f t="shared" si="209"/>
        <v>0.45999999999999985</v>
      </c>
      <c r="HO124" s="89">
        <f t="shared" si="210"/>
        <v>0.48</v>
      </c>
      <c r="HP124" s="89">
        <f t="shared" si="211"/>
        <v>0.13000000000000006</v>
      </c>
      <c r="HQ124" s="89">
        <f t="shared" si="212"/>
        <v>-4.0000000000000036E-2</v>
      </c>
      <c r="HR124" s="89">
        <f t="shared" si="213"/>
        <v>-0.15</v>
      </c>
      <c r="HS124" s="89">
        <f t="shared" si="214"/>
        <v>1.0000000000000009E-2</v>
      </c>
      <c r="HT124" s="89">
        <f t="shared" si="215"/>
        <v>-9.0000000000000024E-2</v>
      </c>
      <c r="HU124" s="89">
        <f t="shared" si="216"/>
        <v>9.0000000000000024E-2</v>
      </c>
      <c r="HV124" s="89">
        <f t="shared" si="217"/>
        <v>-3.0000000000000027E-2</v>
      </c>
      <c r="HW124" s="90">
        <f t="shared" si="218"/>
        <v>0.21000000000000008</v>
      </c>
      <c r="HX124" s="73">
        <f>COUNTIFS($FZ$9:$FZ$497,"&gt;"&amp;FZ124,$ES$9:$ES$497,$ES124)+1</f>
        <v>2</v>
      </c>
      <c r="HY124" s="74">
        <f>COUNTIFS($GA$9:$GA$497,"&gt;"&amp;GA124,$ES$9:$ES$497,$ES124)+1</f>
        <v>2</v>
      </c>
      <c r="HZ124" s="74">
        <f>COUNTIFS($GB$9:$GB$497,"&gt;"&amp;GB124,$ES$9:$ES$497,$ES124)+1</f>
        <v>12</v>
      </c>
      <c r="IA124" s="74">
        <f>COUNTIFS($GC$9:$GC$497,"&gt;"&amp;GC124,$ES$9:$ES$497,$ES124)+1</f>
        <v>46</v>
      </c>
      <c r="IB124" s="74">
        <f>COUNTIFS($GD$9:$GD$497,"&gt;"&amp;GD124,$ES$9:$ES$497,$ES124)+1</f>
        <v>63</v>
      </c>
      <c r="IC124" s="74">
        <f>COUNTIFS($GE$9:$GE$497,"&gt;"&amp;GE124,$ES$9:$ES$497,$ES124)+1</f>
        <v>24</v>
      </c>
      <c r="ID124" s="74">
        <f>COUNTIFS($GF$9:$GF$497,"&gt;"&amp;GF124,$ES$9:$ES$497,$ES124)+1</f>
        <v>49</v>
      </c>
      <c r="IE124" s="74">
        <f>COUNTIFS($GG$9:$GG$497,"&gt;"&amp;GG124,$ES$9:$ES$497,$ES124)+1</f>
        <v>14</v>
      </c>
      <c r="IF124" s="74">
        <f>COUNTIFS($GH$9:$GH$497,"&gt;"&amp;GH124,$ES$9:$ES$497,$ES124)+1</f>
        <v>29</v>
      </c>
      <c r="IG124" s="84">
        <f>COUNTIFS($GI$9:$GI$497,"&gt;"&amp;GI124,$ES$9:$ES$497,$ES124)+1</f>
        <v>12</v>
      </c>
      <c r="IH124" s="91"/>
      <c r="II124" s="79"/>
      <c r="IJ124" s="79"/>
      <c r="IK124" s="79"/>
      <c r="IL124" s="79"/>
      <c r="IM124" s="92"/>
      <c r="IN124" s="93"/>
      <c r="IO124" s="94"/>
      <c r="IP124" s="95"/>
      <c r="IQ124" s="79"/>
      <c r="IR124" s="79"/>
      <c r="IS124" s="79"/>
      <c r="IT124" s="79"/>
      <c r="IU124" s="79"/>
      <c r="IV124" s="79"/>
      <c r="IW124" s="96"/>
      <c r="IX124" s="93"/>
      <c r="IY124" s="79"/>
      <c r="IZ124" s="79"/>
      <c r="JA124" s="79"/>
      <c r="JB124" s="79"/>
      <c r="JC124" s="79"/>
      <c r="JD124" s="79"/>
      <c r="JE124" s="97"/>
      <c r="JF124" s="95"/>
      <c r="JG124" s="79"/>
      <c r="JH124" s="79"/>
      <c r="JI124" s="79"/>
      <c r="JJ124" s="79">
        <v>0.1</v>
      </c>
      <c r="JK124" s="79"/>
      <c r="JL124" s="79"/>
      <c r="JM124" s="96"/>
      <c r="JN124" s="93"/>
      <c r="JO124" s="79"/>
      <c r="JP124" s="79"/>
      <c r="JQ124" s="79"/>
      <c r="JR124" s="79"/>
      <c r="JS124" s="79"/>
      <c r="JT124" s="79"/>
      <c r="JU124" s="79"/>
      <c r="JV124" s="79"/>
      <c r="JW124" s="79"/>
      <c r="JX124" s="79"/>
      <c r="JY124" s="79"/>
      <c r="JZ124" s="97"/>
      <c r="KA124" s="93">
        <v>7.0000000000000007E-2</v>
      </c>
      <c r="KB124" s="79"/>
      <c r="KC124" s="79"/>
      <c r="KD124" s="79"/>
      <c r="KE124" s="97"/>
      <c r="KF124" s="95"/>
      <c r="KG124" s="79"/>
      <c r="KH124" s="79"/>
      <c r="KI124" s="79"/>
      <c r="KJ124" s="79"/>
      <c r="KK124" s="98"/>
      <c r="KL124" s="79"/>
      <c r="KM124" s="79"/>
      <c r="KN124" s="79"/>
      <c r="KO124" s="79"/>
      <c r="KP124" s="79"/>
      <c r="KQ124" s="79"/>
      <c r="KR124" s="79"/>
      <c r="KS124" s="96"/>
      <c r="KT124" s="96"/>
      <c r="KU124" s="96"/>
      <c r="KV124" s="96"/>
      <c r="KW124" s="93"/>
      <c r="KX124" s="79"/>
      <c r="KY124" s="79"/>
      <c r="KZ124" s="79"/>
      <c r="LA124" s="79"/>
      <c r="LB124" s="79"/>
      <c r="LC124" s="96"/>
      <c r="LD124" s="93"/>
      <c r="LE124" s="94"/>
      <c r="LF124" s="99"/>
      <c r="LG124" s="75"/>
      <c r="LH124" s="93"/>
      <c r="LI124" s="79"/>
      <c r="LJ124" s="74"/>
      <c r="LK124" s="74"/>
      <c r="LL124" s="74"/>
      <c r="LM124" s="100"/>
      <c r="LN124" s="95"/>
      <c r="LO124" s="79"/>
      <c r="LP124" s="79"/>
      <c r="LQ124" s="79"/>
      <c r="LR124" s="96"/>
      <c r="LS124" s="93"/>
      <c r="LT124" s="79"/>
      <c r="LU124" s="79"/>
      <c r="LV124" s="79"/>
      <c r="LW124" s="79"/>
      <c r="LX124" s="79">
        <v>7.0000000000000007E-2</v>
      </c>
      <c r="LY124" s="79"/>
      <c r="LZ124" s="79"/>
      <c r="MA124" s="97"/>
      <c r="MB124" s="95"/>
      <c r="MC124" s="79"/>
      <c r="MD124" s="79"/>
      <c r="ME124" s="79"/>
      <c r="MF124" s="79"/>
      <c r="MG124" s="79"/>
      <c r="MH124" s="79"/>
      <c r="MI124" s="79"/>
      <c r="MJ124" s="79"/>
      <c r="MK124" s="79"/>
      <c r="ML124" s="79"/>
      <c r="MM124" s="79"/>
      <c r="MN124" s="98"/>
      <c r="MO124" s="98"/>
      <c r="MP124" s="96"/>
      <c r="MQ124" s="93"/>
      <c r="MR124" s="79"/>
      <c r="MS124" s="79"/>
      <c r="MT124" s="79"/>
      <c r="MU124" s="79"/>
      <c r="MV124" s="98"/>
      <c r="MW124" s="79"/>
      <c r="MX124" s="79"/>
      <c r="MY124" s="79">
        <v>7.0000000000000007E-2</v>
      </c>
      <c r="MZ124" s="79"/>
      <c r="NA124" s="79"/>
      <c r="NB124" s="79"/>
      <c r="NC124" s="79"/>
      <c r="ND124" s="96"/>
      <c r="NE124" s="96"/>
      <c r="NF124" s="96"/>
      <c r="NG124" s="96"/>
      <c r="NH124" s="93"/>
      <c r="NI124" s="79"/>
      <c r="NJ124" s="79"/>
      <c r="NK124" s="79"/>
      <c r="NL124" s="79"/>
      <c r="NM124" s="79"/>
      <c r="NN124" s="94"/>
      <c r="NO124" s="93"/>
      <c r="NP124" s="80"/>
      <c r="NQ124" s="124" t="s">
        <v>834</v>
      </c>
      <c r="NR124" s="102" t="s">
        <v>839</v>
      </c>
      <c r="NS124" s="102"/>
      <c r="NT124" s="102"/>
      <c r="NU124" s="102"/>
      <c r="NV124" s="104">
        <v>43720</v>
      </c>
      <c r="NW124" s="102" t="s">
        <v>525</v>
      </c>
      <c r="NX124" s="133"/>
      <c r="NY124" s="129" t="s">
        <v>620</v>
      </c>
      <c r="NZ124" s="133"/>
      <c r="OA124" s="134"/>
      <c r="OB124" s="134"/>
      <c r="OC124" s="134"/>
      <c r="OD124" s="108">
        <f t="shared" si="219"/>
        <v>72</v>
      </c>
      <c r="OE124" s="109">
        <v>4</v>
      </c>
      <c r="OF124" s="110">
        <f t="shared" si="220"/>
        <v>600</v>
      </c>
      <c r="OG124" s="109">
        <v>2</v>
      </c>
      <c r="OH124" s="111">
        <f>ROUND(AVERAGEIF($ES$9:$ES$497,$ES124,EV$9:EV$497),0)</f>
        <v>58</v>
      </c>
      <c r="OI124" s="112">
        <f>ROUND(AVERAGEIF($ES$9:$ES$497,$ES124,EW$9:EW$497),0)</f>
        <v>57</v>
      </c>
      <c r="OJ124" s="112">
        <f>ROUND(AVERAGEIF($ES$9:$ES$497,$ES124,EX$9:EX$497),0)</f>
        <v>24</v>
      </c>
      <c r="OK124" s="112">
        <f>ROUND(AVERAGEIF($ES$9:$ES$497,$ES124,EY$9:EY$497),0)</f>
        <v>29</v>
      </c>
      <c r="OL124" s="112">
        <f>ROUND(AVERAGEIF($ES$9:$ES$497,$ES124,EZ$9:EZ$497),0)</f>
        <v>25</v>
      </c>
      <c r="OM124" s="112">
        <f>ROUND(AVERAGEIF($ES$9:$ES$497,$ES124,FA$9:FA$497),0)</f>
        <v>51</v>
      </c>
      <c r="ON124" s="112">
        <f>ROUND(AVERAGEIF($ES$9:$ES$497,$ES124,FB$9:FB$497),0)</f>
        <v>27</v>
      </c>
      <c r="OO124" s="112">
        <f>ROUND(AVERAGEIF($ES$9:$ES$497,$ES124,FC$9:FC$497),0)</f>
        <v>25</v>
      </c>
      <c r="OP124" s="112">
        <f>ROUND(AVERAGEIF($ES$9:$ES$497,$ES124,FD$9:FD$497),0)</f>
        <v>49</v>
      </c>
      <c r="OQ124" s="113">
        <f>ROUND(AVERAGEIF($ES$9:$ES$497,$ES124,FE$9:FE$497),0)</f>
        <v>49</v>
      </c>
      <c r="OR124" s="114">
        <f>ROUND(EV124/MAX(EV$9:EV$497)*100,0)</f>
        <v>44</v>
      </c>
      <c r="OS124" s="115">
        <f>ROUND(EW124/MAX(EW$9:EW$497)*100,0)</f>
        <v>65</v>
      </c>
      <c r="OT124" s="115">
        <f>ROUND(EX124/MAX(EX$9:EX$497)*100,0)</f>
        <v>26</v>
      </c>
      <c r="OU124" s="115">
        <f>ROUND(EY124/MAX(EY$9:EY$497)*100,0)</f>
        <v>16</v>
      </c>
      <c r="OV124" s="115">
        <f>ROUND(EZ124/MAX(EZ$9:EZ$497)*100,0)</f>
        <v>10</v>
      </c>
      <c r="OW124" s="115">
        <f>ROUND(FA124/MAX(FA$9:FA$497)*100,0)</f>
        <v>43</v>
      </c>
      <c r="OX124" s="115">
        <f>ROUND(FB124/MAX(FB$9:FB$497)*100,0)</f>
        <v>15</v>
      </c>
      <c r="OY124" s="116">
        <f>ROUND(FC124/MAX(FC$9:FC$497)*100,0)</f>
        <v>20</v>
      </c>
      <c r="OZ124" s="115">
        <f>ROUND(FD124/MAX(FD$9:FD$497)*100,0)</f>
        <v>30</v>
      </c>
      <c r="PA124" s="117">
        <f>ROUND(FE124/MAX(FE$9:FE$497)*100,0)</f>
        <v>24</v>
      </c>
      <c r="PB124" s="118">
        <f t="shared" si="221"/>
        <v>362</v>
      </c>
      <c r="PC124" s="115">
        <f t="shared" si="222"/>
        <v>314</v>
      </c>
      <c r="PD124" s="115">
        <f t="shared" si="223"/>
        <v>392</v>
      </c>
      <c r="PE124" s="115">
        <f t="shared" si="224"/>
        <v>402</v>
      </c>
      <c r="PF124" s="115">
        <f t="shared" si="225"/>
        <v>411</v>
      </c>
      <c r="PG124" s="119">
        <f t="shared" si="226"/>
        <v>394</v>
      </c>
      <c r="PH124" s="118">
        <f>ROUND(PB124/MAX(PB$9:PB$497)*100,0)</f>
        <v>43</v>
      </c>
      <c r="PI124" s="115">
        <f>ROUND(PC124/MAX(PC$9:PC$497)*100,0)</f>
        <v>38</v>
      </c>
      <c r="PJ124" s="115">
        <f>ROUND(PD124/MAX(PD$9:PD$497)*100,0)</f>
        <v>42</v>
      </c>
      <c r="PK124" s="115">
        <f>ROUND(PE124/MAX(PE$9:PE$497)*100,0)</f>
        <v>40</v>
      </c>
      <c r="PL124" s="115">
        <f>ROUND(PF124/MAX(PF$9:PF$497)*100,0)</f>
        <v>58</v>
      </c>
      <c r="PM124" s="119">
        <f>ROUND(PG124/MAX(PG$9:PG$497)*100,0)</f>
        <v>58</v>
      </c>
      <c r="PN124" s="118">
        <f>RANK(PH124,PH$9:PH$497,0)</f>
        <v>224</v>
      </c>
      <c r="PO124" s="115">
        <f>RANK(PI124,PI$9:PI$497,0)</f>
        <v>231</v>
      </c>
      <c r="PP124" s="115">
        <f>RANK(PJ124,PJ$9:PJ$497,0)</f>
        <v>254</v>
      </c>
      <c r="PQ124" s="115">
        <f>RANK(PK124,PK$9:PK$497,0)</f>
        <v>238</v>
      </c>
      <c r="PR124" s="115">
        <f>RANK(PL124,PL$9:PL$497,0)</f>
        <v>154</v>
      </c>
      <c r="PS124" s="119">
        <f>RANK(PM124,PM$9:PM$497,0)</f>
        <v>112</v>
      </c>
      <c r="PT124" s="120">
        <f>ROUND(FZ124/MAX(FZ$9:FZ$497)*100,0)</f>
        <v>76</v>
      </c>
      <c r="PU124" s="115">
        <f>ROUND(GA124/MAX(GA$9:GA$497)*100,0)</f>
        <v>81</v>
      </c>
      <c r="PV124" s="115">
        <f>ROUND(GB124/MAX(GB$9:GB$497)*100,0)</f>
        <v>39</v>
      </c>
      <c r="PW124" s="115">
        <f>ROUND(GC124/MAX(GC$9:GC$497)*100,0)</f>
        <v>33</v>
      </c>
      <c r="PX124" s="115">
        <f>ROUND(GD124/MAX(GD$9:GD$497)*100,0)</f>
        <v>13</v>
      </c>
      <c r="PY124" s="115">
        <f>ROUND(GE124/MAX(GE$9:GE$497)*100,0)</f>
        <v>51</v>
      </c>
      <c r="PZ124" s="115">
        <f>ROUND(GF124/MAX(GF$9:GF$497)*100,0)</f>
        <v>16</v>
      </c>
      <c r="QA124" s="116">
        <f>ROUND(GG124/MAX(GG$9:GG$497)*100,0)</f>
        <v>28</v>
      </c>
      <c r="QB124" s="115">
        <f>ROUND(GH124/MAX(GH$9:GH$497)*100,0)</f>
        <v>34</v>
      </c>
      <c r="QC124" s="121">
        <f>ROUND(GI124/MAX(GI$9:GI$497)*100,0)</f>
        <v>34</v>
      </c>
      <c r="QD124" s="120">
        <f>ROUND(AVERAGEIF($ES$9:$ES$497,$ES124,PT$9:PT$497),0)</f>
        <v>51</v>
      </c>
      <c r="QE124" s="120">
        <f>ROUND(AVERAGEIF($ES$9:$ES$497,$ES124,PU$9:PU$497),0)</f>
        <v>54</v>
      </c>
      <c r="QF124" s="120">
        <f>ROUND(AVERAGEIF($ES$9:$ES$497,$ES124,PV$9:PV$497),0)</f>
        <v>30</v>
      </c>
      <c r="QG124" s="120">
        <f>ROUND(AVERAGEIF($ES$9:$ES$497,$ES124,PW$9:PW$497),0)</f>
        <v>36</v>
      </c>
      <c r="QH124" s="120">
        <f>ROUND(AVERAGEIF($ES$9:$ES$497,$ES124,PX$9:PX$497),0)</f>
        <v>21</v>
      </c>
      <c r="QI124" s="120">
        <f>ROUND(AVERAGEIF($ES$9:$ES$497,$ES124,PY$9:PY$497),0)</f>
        <v>51</v>
      </c>
      <c r="QJ124" s="120">
        <f>ROUND(AVERAGEIF($ES$9:$ES$497,$ES124,PZ$9:PZ$497),0)</f>
        <v>21</v>
      </c>
      <c r="QK124" s="120">
        <f>ROUND(AVERAGEIF($ES$9:$ES$497,$ES124,QA$9:QA$497),0)</f>
        <v>23</v>
      </c>
      <c r="QL124" s="120">
        <f>ROUND(AVERAGEIF($ES$9:$ES$497,$ES124,QB$9:QB$497),0)</f>
        <v>35</v>
      </c>
      <c r="QM124" s="120">
        <f>ROUND(AVERAGEIF($ES$9:$ES$497,$ES124,QC$9:QC$497),0)</f>
        <v>27</v>
      </c>
      <c r="QN124" s="114">
        <f t="shared" si="240"/>
        <v>563</v>
      </c>
      <c r="QO124" s="115">
        <f t="shared" si="241"/>
        <v>459</v>
      </c>
      <c r="QP124" s="115">
        <f t="shared" si="242"/>
        <v>615</v>
      </c>
      <c r="QQ124" s="115">
        <f t="shared" si="243"/>
        <v>647</v>
      </c>
      <c r="QR124" s="115">
        <f t="shared" si="244"/>
        <v>716</v>
      </c>
      <c r="QS124" s="119">
        <f t="shared" si="245"/>
        <v>600</v>
      </c>
      <c r="QT124" s="114">
        <f>ROUND((QN124-MIN(QN$9:QN$497))/(MAX(QN$9:QN$497)-MIN(QN$9:QN$497))*100,0)</f>
        <v>52</v>
      </c>
      <c r="QU124" s="115">
        <f>ROUND((QO124-MIN(QO$9:QO$497))/(MAX(QO$9:QO$497)-MIN(QO$9:QO$497))*100,0)</f>
        <v>36</v>
      </c>
      <c r="QV124" s="115">
        <f>ROUND((QP124-MIN(QP$9:QP$497))/(MAX(QP$9:QP$497)-MIN(QP$9:QP$497))*100,0)</f>
        <v>38</v>
      </c>
      <c r="QW124" s="115">
        <f>ROUND((QQ124-MIN(QQ$9:QQ$497))/(MAX(QQ$9:QQ$497)-MIN(QQ$9:QQ$497))*100,0)</f>
        <v>45</v>
      </c>
      <c r="QX124" s="115">
        <f>ROUND((QR124-MIN(QR$9:QR$497))/(MAX(QR$9:QR$497)-MIN(QR$9:QR$497))*100,0)</f>
        <v>83</v>
      </c>
      <c r="QY124" s="115">
        <f>ROUND((QS124-MIN(QS$9:QS$497))/(MAX(QS$9:QS$497)-MIN(QS$9:QS$497))*100,0)</f>
        <v>84</v>
      </c>
      <c r="QZ124" s="114">
        <f>RANK(QN124,QN$9:QN$497,0)</f>
        <v>88</v>
      </c>
      <c r="RA124" s="115">
        <f>RANK(QO124,QO$9:QO$497,0)</f>
        <v>103</v>
      </c>
      <c r="RB124" s="115">
        <f>RANK(QP124,QP$9:QP$497,0)</f>
        <v>119</v>
      </c>
      <c r="RC124" s="115">
        <f>RANK(QQ124,QQ$9:QQ$497,0)</f>
        <v>123</v>
      </c>
      <c r="RD124" s="115">
        <f>RANK(QR124,QR$9:QR$497,0)</f>
        <v>27</v>
      </c>
      <c r="RE124" s="115">
        <f>RANK(QS124,QS$9:QS$497,0)</f>
        <v>14</v>
      </c>
      <c r="RF124" s="122"/>
      <c r="RG124" s="115">
        <f>($RH$3*(IH124+IJ124)*100*100/MAX(EX$9:EX$497)*$RO$3) +($RH$3*(II124+IJ124)*100*100/MAX(EX$9:EX$497)*$RO$4) + ($RH$3*IK124*100*100/MAX(EX$9:EX$497)*0.098)</f>
        <v>0</v>
      </c>
      <c r="RH124" s="115">
        <f>($RH$4*IL124*100*100/MAX(EZ$9:EZ$497))*$RQ$3</f>
        <v>0</v>
      </c>
      <c r="RI124" s="115">
        <f>($RH$3*IM124*100*100/MAX(EY$9:EY$497))*$RQ$4</f>
        <v>0</v>
      </c>
      <c r="RJ124" s="115">
        <f>($RH$3*IN124*100*100/MAX(EX$9:EX$497))</f>
        <v>0</v>
      </c>
      <c r="RK124" s="115">
        <f>($RH$4*IO124*100*100/MAX(EZ$9:EZ$497))*$RQ$3</f>
        <v>0</v>
      </c>
      <c r="RL124" s="115">
        <f>(($RL$4*IP124*100*((100/MAX(EX$9:EX$497)+100/MAX(EZ$9:EZ$497))/2))+($RL$4*IQ124*100*((100/MAX(EX$9:EX$497)+100/MAX(EZ$9:EZ$497))/2))+($RL$4*IR124*100*((100/MAX(EX$9:EX$497)+100/MAX(EZ$9:EZ$497))/2))+($RL$4*IS124*100*((100/MAX(EX$9:EX$497)+100/MAX(EZ$9:EZ$497))/2))+($RL$4*IT124*100*((100/MAX(EX$9:EX$497)+100/MAX(EZ$9:EZ$497))/2))+($RL$4*IU124*100*((100/MAX(EX$9:EX$497)+100/MAX(EZ$9:EZ$497))/2))+($RL$4*IV124*100*((100/MAX(EX$9:EX$497)+100/MAX(EZ$9:EZ$497))/2))+($RL$4*IW124*100*((100/MAX(EX$9:EX$497)+100/MAX(EZ$9:EZ$497))/2)))*$RS$3</f>
        <v>0</v>
      </c>
      <c r="RM124" s="115">
        <f>(($RH$3*IX124*100*100/MAX(EX$9:EX$497))+($RH$3*IY124*100*100/MAX(EX$9:EX$497))+($RH$3*IZ124*100*100/MAX(EX$9:EX$497))+($RH$3*JA124*100*100/MAX(EX$9:EX$497))+($RH$3*JB124*100*100/MAX(EX$9:EX$497))+($RH$3*JC124*100*100/MAX(EX$9:EX$497))+($RH$3*JD124*100*100/MAX(EX$9:EX$497))+($RH$3*JE124*100*100/MAX(EX$9:EX$497)))*$RS$4</f>
        <v>0</v>
      </c>
      <c r="RN124" s="115">
        <f>(($RH$4*JF124*100*100/MAX(EZ$9:EZ$497)) + ($RH$4*JG124*100*100/MAX(EZ$9:EZ$497)) + ($RH$4*JH124*100*100/MAX(EZ$9:EZ$497)) + ($RH$4*JI124*100*100/MAX(EZ$9:EZ$497)) + ($RH$4*JJ124*100*100/MAX(EZ$9:EZ$497)) + ($RH$4*JK124*100*100/MAX(EZ$9:EZ$497)) + ($RH$4*JL124*100*100/MAX(EZ$9:EZ$497)) + ($RH$4*JM124*100*100/MAX(EZ$9:EZ$497)))*$RU$3</f>
        <v>1.8400000000000003</v>
      </c>
      <c r="RO124" s="115">
        <f>(($RL$4*JN124*100*((100/MAX(EX$9:EX$497)+100/MAX(EZ$9:EZ$497))/2))+($RL$4*JO124*100*((100/MAX(EX$9:EX$497)+100/MAX(EZ$9:EZ$497))/2))+($RL$4*JP124*100*((100/MAX(EX$9:EX$497)+100/MAX(EZ$9:EZ$497))/2))+($RL$4*JQ124*100*((100/MAX(EX$9:EX$497)+100/MAX(EZ$9:EZ$497))/2))+($RL$4*JR124*100*((100/MAX(EX$9:EX$497)+100/MAX(EZ$9:EZ$497))/2))+($RL$4*JS124*100*((100/MAX(EX$9:EX$497)+100/MAX(EZ$9:EZ$497))/2))+($RL$4*JT124*100*((100/MAX(EX$9:EX$497)+100/MAX(EZ$9:EZ$497))/2))+($RL$4*JU124*100*((100/MAX(EX$9:EX$497)+100/MAX(EZ$9:EZ$497))/2))+($RL$4*JV124*100*((100/MAX(EX$9:EX$497)+100/MAX(EZ$9:EZ$497))/2))+($RL$4*JW124*100*((100/MAX(EX$9:EX$497)+100/MAX(EZ$9:EZ$497))/2))+($RL$4*JX124*100*((100/MAX(EX$9:EX$497)+100/MAX(EZ$9:EZ$497))/2))+($RL$4*JY124*100*((100/MAX(EX$9:EX$497)+100/MAX(EZ$9:EZ$497))/2))+($RL$4*JZ124*100*((100/MAX(EX$9:EX$497)+100/MAX(EZ$9:EZ$497))/2)))*$RW$3/2</f>
        <v>0</v>
      </c>
      <c r="RP124" s="119">
        <f>($RJ$3*KA124*100*100/MAX(FA$9:FA$497)) + ($RJ$3*KB124*100*100/MAX(FA$9:FA$497)/2) + ($RJ$3*KC124*100*100/MAX(FA$9:FA$497)/2) + ($RJ$3*KD124*100*100/MAX(FA$9:FA$497)/4) + ($RJ$3*KE124*100*100/MAX(FA$9:FA$497)/4)</f>
        <v>30.973451327433629</v>
      </c>
      <c r="RQ124" s="118">
        <f>($RL$4*KF124*100*((100/MAX(EX$9:EX$497)+100/MAX(EZ$9:EZ$497)))) * ($RO$3/2) + (($RL$4*KG124*100*((100/MAX(EX$9:EX$497)+100/MAX(EZ$9:EZ$497))))+($RL$4*KH124*100*((100/MAX(EX$9:EX$497)+100/MAX(EZ$9:EZ$497))))+($RL$4*KI124*100*((100/MAX(EX$9:EX$497)+100/MAX(EZ$9:EZ$497))))+($RL$4*KJ124*100*((100/MAX(EX$9:EX$497)+100/MAX(EZ$9:EZ$497))))+($RL$4*KK124*100*((100/MAX(EX$9:EX$497)+100/MAX(EZ$9:EZ$497))))+($RL$4*KL124*100*((100/MAX(EX$9:EX$497)+100/MAX(EZ$9:EZ$497))))+($RL$4*KM124*100*((100/MAX(EX$9:EX$497)+100/MAX(EZ$9:EZ$497))))+($RL$4*KN124*100*((100/MAX(EX$9:EX$497)+100/MAX(EZ$9:EZ$497))))+($RL$4*KO124*100*((100/MAX(EX$9:EX$497)+100/MAX(EZ$9:EZ$497))))+($RL$4*KP124*100*((100/MAX(EX$9:EX$497)+100/MAX(EZ$9:EZ$497))))+($RL$4*KQ124*100*((100/MAX(EX$9:EX$497)+100/MAX(EZ$9:EZ$497))))+($RL$4*KR124*100*((100/MAX(EX$9:EX$497)+100/MAX(EZ$9:EZ$497))))+($RL$4*KS124*100*((100/MAX(EX$9:EX$497)+100/MAX(EZ$9:EZ$497))))+($RL$4*KV124*100*((100/MAX(EX$9:EX$497)+100/MAX(EZ$9:EZ$497))))) * (($RO$3+$RO$4)/6)</f>
        <v>0</v>
      </c>
      <c r="RR124" s="115">
        <f>(($RL$4*KW124*100*((100/MAX(EX$9:EX$497)+100/MAX(EZ$9:EZ$497))))) * ($RO$3/2) + (($RL$4*KX124*100*((100/MAX(EX$9:EX$497)+100/MAX(EZ$9:EZ$497))))+($RL$4*KY124*100*((100/MAX(EX$9:EX$497)+100/MAX(EZ$9:EZ$497))))+($RL$4*KZ124*100*((100/MAX(EX$9:EX$497)+100/MAX(EZ$9:EZ$497))))+($RL$4*LA124*100*((100/MAX(EX$9:EX$497)+100/MAX(EZ$9:EZ$497))))+($RL$4*LB124*100*((100/MAX(EX$9:EX$497)+100/MAX(EZ$9:EZ$497))))+($RL$4*LC124*100*((100/MAX(EX$9:EX$497)+100/MAX(EZ$9:EZ$497))))) * (($RO$3+$RO$4)/6)</f>
        <v>0</v>
      </c>
      <c r="RS124" s="119">
        <f>(($RL$4*LD124*100*((100/MAX(EX$9:EX$497)+100/MAX(EZ$9:EZ$497))))+($RL$4*LE124*100*((100/MAX(EX$9:EX$497)+100/MAX(EZ$9:EZ$497))))) * (($RO$3+$RO$4)/6)</f>
        <v>0</v>
      </c>
      <c r="RT124" s="118">
        <f>($RJ$4*LH124*100*(100/MAX(EV$9:EV$497)))+($RJ$4*LI124*100*(100/MAX(EV$9:EV$497)))</f>
        <v>0</v>
      </c>
      <c r="RU124" s="119">
        <f>($RJ$4*LJ124*(100/MAX(EV$9:EV$497)))/2 + ($RL$3*LK124*(100/MAX(EW$9:EW$497))) + ($RJ$4*LL124*(100/MAX(EV$9:EV$497)))/4 + ($RL$3*LM124*(100/MAX(EW$9:EW$497)))</f>
        <v>0</v>
      </c>
      <c r="RV124" s="118">
        <f>($RJ$4*LN124*100*100/MAX(EV$9:EV$497)/2)+($RJ$4*LO124*100*100/MAX(EV$9:EV$497)/2)+($RJ$4*LP124*100*100/MAX(EV$9:EV$497))+($RJ$4*LQ124*100*100/MAX(EV$9:EV$497))+($RJ$4*LR124*100*100/MAX(EV$9:EV$497))</f>
        <v>0</v>
      </c>
      <c r="RW124" s="115">
        <f>($RJ$4*LS124*100*100/MAX(EV$9:EV$497)) + (($RJ$4*LT124*100*100/MAX(EV$9:EV$497))+($RJ$4*LU124*100*100/MAX(EV$9:EV$497))+($RJ$4*LV124*100*100/MAX(EV$9:EV$497))+($RJ$4*LW124*100*100/MAX(EV$9:EV$497))+($RJ$4*LX124*100*100/MAX(EV$9:EV$497))+($RJ$4*LY124*100*100/MAX(EV$9:EV$497))+($RJ$4*LZ124*100*100/MAX(EV$9:EV$497))+($RJ$4*MA124*100*100/MAX(EV$9:EV$497)))/2</f>
        <v>5.8988764044943833</v>
      </c>
      <c r="RX124" s="119">
        <f>($RJ$4*MB124*100*100/MAX(EV$9:EV$497))+($RJ$4*MC124*100*100/MAX(EV$9:EV$497))+($RJ$4*MD124*100*100/MAX(EV$9:EV$497))+($RJ$4*ME124*100*100/MAX(EV$9:EV$497))+($RJ$4*MF124*100*100/MAX(EV$9:EV$497))+($RJ$4*MG124*100*100/MAX(EV$9:EV$497))+($RJ$4*MH124*100*100/MAX(EV$9:EV$497))+($RJ$4*MI124*100*100/MAX(EV$9:EV$497))+($RJ$4*MJ124*100*100/MAX(EV$9:EV$497))+($RJ$4*MK124*100*100/MAX(EV$9:EV$497))+($RJ$4*ML124*100*100/MAX(EV$9:EV$497))+($RJ$4*MM124*100*100/MAX(EV$9:EV$497))+($RJ$4*MN124*100*100/MAX(EV$9:EV$497))</f>
        <v>0</v>
      </c>
      <c r="RY124" s="118">
        <f>($RJ$4*MQ124*100*100/MAX(EV$9:EV$497))/2 + (($RJ$4*MR124*100*100/MAX(EV$9:EV$497))+($RJ$4*MS124*100*100/MAX(EV$9:EV$497))+($RJ$4*MT124*100*100/MAX(EV$9:EV$497))+($RJ$4*MU124*100*100/MAX(EV$9:EV$497))+($RJ$4*MV124*100*100/MAX(EV$9:EV$497))+($RJ$4*MW124*100*100/MAX(EV$9:EV$497))+($RJ$4*MX124*100*100/MAX(EV$9:EV$497))+($RJ$4*MY124*100*100/MAX(EV$9:EV$497))+($RJ$4*MZ124*100*100/MAX(EV$9:EV$497))+($RJ$4*NA124*100*100/MAX(EV$9:EV$497))+($RJ$4*NB124*100*100/MAX(EV$9:EV$497))+($RJ$4*NC124*100*100/MAX(EV$9:EV$497))+($RJ$4*ND124*100*100/MAX(EV$9:EV$497))+($RJ$4*NG124*100*100/MAX(EV$9:EV$497)))/4</f>
        <v>2.9494382022471917</v>
      </c>
      <c r="RZ124" s="115">
        <f>($RJ$4*NH124*100*100/MAX(EV$9:EV$497))/2 + (($RJ$4*NI124*100*100/MAX(EV$9:EV$497))+($RJ$4*NJ124*100*100/MAX(EV$9:EV$497))+($RJ$4*NK124*100*100/MAX(EV$9:EV$497))+($RJ$4*NL124*100*100/MAX(EV$9:EV$497))+($RJ$4*NM124*100*100/MAX(EV$9:EV$497))+($RJ$4*NN124*100*100/MAX(EV$9:EV$497)))/4</f>
        <v>0</v>
      </c>
      <c r="SA124" s="117">
        <f>(($RJ$4*NO124*100*100/MAX(EV$9:EV$497))+($RJ$4*NP124*100*100/MAX(EV$9:EV$497)))/4</f>
        <v>0</v>
      </c>
      <c r="SB124" s="118">
        <f t="shared" si="227"/>
        <v>41.661765934175207</v>
      </c>
      <c r="SC124" s="115">
        <f t="shared" si="228"/>
        <v>1.7696629213483148</v>
      </c>
      <c r="SD124" s="115">
        <f t="shared" si="229"/>
        <v>10.228078651685395</v>
      </c>
      <c r="SE124" s="115">
        <f t="shared" si="230"/>
        <v>1.7696629213483148</v>
      </c>
      <c r="SF124" s="115">
        <f t="shared" si="231"/>
        <v>2.2120786516853936</v>
      </c>
      <c r="SG124" s="115">
        <f t="shared" si="232"/>
        <v>70.795217261608826</v>
      </c>
      <c r="SH124" s="115">
        <f>ROUND(SB124/MAX(SB$9:SB$497)*100,0)</f>
        <v>52</v>
      </c>
      <c r="SI124" s="115">
        <f>ROUND(SC124/MAX(SC$9:SC$497)*100,0)</f>
        <v>3</v>
      </c>
      <c r="SJ124" s="115">
        <f>ROUND(SD124/MAX(SD$9:SD$497)*100,0)</f>
        <v>16</v>
      </c>
      <c r="SK124" s="115">
        <f>ROUND(SE124/MAX(SE$9:SE$497)*100,0)</f>
        <v>1</v>
      </c>
      <c r="SL124" s="115">
        <f>ROUND(SF124/MAX(SF$9:SF$497)*100,0)</f>
        <v>5</v>
      </c>
      <c r="SM124" s="121">
        <f>ROUND(SG124/MAX(SG$9:SG$497)*100,0)</f>
        <v>67</v>
      </c>
      <c r="SN124" s="115">
        <f>ROUND(AVERAGEIF($ES$9:$ES$497,$ES124,SH$9:SH$497),0)</f>
        <v>29</v>
      </c>
      <c r="SO124" s="115">
        <f>ROUND(AVERAGEIF($ES$9:$ES$497,$ES124,SI$9:SI$497),0)</f>
        <v>3</v>
      </c>
      <c r="SP124" s="115">
        <f>ROUND(AVERAGEIF($ES$9:$ES$497,$ES124,SJ$9:SJ$497),0)</f>
        <v>5</v>
      </c>
      <c r="SQ124" s="115">
        <f>ROUND(AVERAGEIF($ES$9:$ES$497,$ES124,SK$9:SK$497),0)</f>
        <v>2</v>
      </c>
      <c r="SR124" s="115">
        <f>ROUND(AVERAGEIF($ES$9:$ES$497,$ES124,SL$9:SL$497),0)</f>
        <v>4</v>
      </c>
      <c r="SS124" s="121">
        <f>ROUND(AVERAGEIF($ES$9:$ES$497,$ES124,SM$9:SM$497),0)</f>
        <v>36</v>
      </c>
      <c r="ST124" s="114">
        <f>RANK(SB124,SB$9:SB$497,0)</f>
        <v>73</v>
      </c>
      <c r="SU124" s="115">
        <f>RANK(SC124,SC$9:SC$497,0)</f>
        <v>213</v>
      </c>
      <c r="SV124" s="115">
        <f>RANK(SD124,SD$9:SD$497,0)</f>
        <v>70</v>
      </c>
      <c r="SW124" s="115">
        <f>RANK(SE124,SE$9:SE$497,0)</f>
        <v>213</v>
      </c>
      <c r="SX124" s="115">
        <f>RANK(SF124,SF$9:SF$497,0)</f>
        <v>134</v>
      </c>
      <c r="SY124" s="115">
        <f>RANK(SG124,SG$9:SG$497,0)</f>
        <v>19</v>
      </c>
      <c r="SZ124" s="115">
        <f>COUNTIFS(SB$9:SB$497,"&gt;"&amp;SB124,$ES$9:$ES$497,$ES124)+1</f>
        <v>21</v>
      </c>
      <c r="TA124" s="115">
        <f>COUNTIFS(SC$9:SC$497,"&gt;"&amp;SC124,$ES$9:$ES$497,$ES124)+1</f>
        <v>22</v>
      </c>
      <c r="TB124" s="115">
        <f>COUNTIFS(SD$9:SD$497,"&gt;"&amp;SD124,$ES$9:$ES$497,$ES124)+1</f>
        <v>6</v>
      </c>
      <c r="TC124" s="115">
        <f>COUNTIFS(SE$9:SE$497,"&gt;"&amp;SE124,$ES$9:$ES$497,$ES124)+1</f>
        <v>22</v>
      </c>
      <c r="TD124" s="115">
        <f>COUNTIFS(SF$9:SF$497,"&gt;"&amp;SF124,$ES$9:$ES$497,$ES124)+1</f>
        <v>19</v>
      </c>
      <c r="TE124" s="117">
        <f>COUNTIFS(SG$9:SG$497,"&gt;"&amp;SG124,$ES$9:$ES$497,$ES124)+1</f>
        <v>19</v>
      </c>
      <c r="TF124" s="118">
        <f t="shared" si="233"/>
        <v>110</v>
      </c>
      <c r="TG124" s="115">
        <f t="shared" si="234"/>
        <v>46</v>
      </c>
      <c r="TH124" s="115">
        <f t="shared" si="235"/>
        <v>54</v>
      </c>
      <c r="TI124" s="115">
        <f t="shared" si="236"/>
        <v>43</v>
      </c>
      <c r="TJ124" s="115">
        <f t="shared" si="237"/>
        <v>45</v>
      </c>
      <c r="TK124" s="115">
        <f t="shared" si="238"/>
        <v>125</v>
      </c>
      <c r="TL124" s="117">
        <f t="shared" si="239"/>
        <v>125</v>
      </c>
      <c r="TM124" s="118">
        <f>ROUND(TF124/MAX(TF$9:TF$497)*100,0)</f>
        <v>61</v>
      </c>
      <c r="TN124" s="115">
        <f>ROUND(TG124/MAX(TG$9:TG$497)*100,0)</f>
        <v>25</v>
      </c>
      <c r="TO124" s="115">
        <f>ROUND(TH124/MAX(TH$9:TH$497)*100,0)</f>
        <v>30</v>
      </c>
      <c r="TP124" s="115">
        <f>ROUND(TI124/MAX(TI$9:TI$497)*100,0)</f>
        <v>24</v>
      </c>
      <c r="TQ124" s="115">
        <f>ROUND(TJ124/MAX(TJ$9:TJ$497)*100,0)</f>
        <v>23</v>
      </c>
      <c r="TR124" s="115">
        <f>ROUND(TK124/MAX(TK$9:TK$497)*100,0)</f>
        <v>64</v>
      </c>
      <c r="TS124" s="119">
        <f>ROUND(TL124/MAX(TL$9:TL$497)*100,0)</f>
        <v>64</v>
      </c>
      <c r="TT124" s="120">
        <f>RANK(TM124,TM$9:TM$497,0)</f>
        <v>93</v>
      </c>
      <c r="TU124" s="115">
        <f>RANK(TN124,TN$9:TN$497,0)</f>
        <v>253</v>
      </c>
      <c r="TV124" s="115">
        <f>RANK(TO124,TO$9:TO$497,0)</f>
        <v>143</v>
      </c>
      <c r="TW124" s="115">
        <f>RANK(TP124,TP$9:TP$497,0)</f>
        <v>272</v>
      </c>
      <c r="TX124" s="115">
        <f>RANK(TQ124,TQ$9:TQ$497,0)</f>
        <v>225</v>
      </c>
      <c r="TY124" s="115">
        <f>RANK(TR124,TR$9:TR$497,0)</f>
        <v>21</v>
      </c>
      <c r="TZ124" s="121">
        <f>RANK(TS124,TS$9:TS$497,0)</f>
        <v>21</v>
      </c>
      <c r="UA124" s="132"/>
      <c r="UB124" s="7" t="s">
        <v>1</v>
      </c>
    </row>
    <row r="125" spans="1:548" x14ac:dyDescent="0.15">
      <c r="A125" s="183">
        <v>117</v>
      </c>
      <c r="B125" s="203" t="s">
        <v>839</v>
      </c>
      <c r="C125" s="63"/>
      <c r="D125" s="63"/>
      <c r="E125" s="64" t="s">
        <v>518</v>
      </c>
      <c r="F125" s="65">
        <v>62</v>
      </c>
      <c r="G125" s="65" t="s">
        <v>558</v>
      </c>
      <c r="H125" s="65"/>
      <c r="I125" s="66" t="s">
        <v>521</v>
      </c>
      <c r="J125" s="67" t="s">
        <v>521</v>
      </c>
      <c r="K125" s="67" t="s">
        <v>521</v>
      </c>
      <c r="L125" s="67" t="s">
        <v>521</v>
      </c>
      <c r="M125" s="67" t="s">
        <v>521</v>
      </c>
      <c r="N125" s="67" t="s">
        <v>521</v>
      </c>
      <c r="O125" s="67" t="s">
        <v>521</v>
      </c>
      <c r="P125" s="67" t="s">
        <v>521</v>
      </c>
      <c r="Q125" s="67" t="s">
        <v>521</v>
      </c>
      <c r="R125" s="68" t="s">
        <v>521</v>
      </c>
      <c r="S125" s="69" t="s">
        <v>521</v>
      </c>
      <c r="T125" s="67" t="s">
        <v>521</v>
      </c>
      <c r="U125" s="67" t="s">
        <v>521</v>
      </c>
      <c r="V125" s="67" t="s">
        <v>521</v>
      </c>
      <c r="W125" s="67" t="s">
        <v>521</v>
      </c>
      <c r="X125" s="67" t="s">
        <v>521</v>
      </c>
      <c r="Y125" s="67" t="s">
        <v>521</v>
      </c>
      <c r="Z125" s="67" t="s">
        <v>521</v>
      </c>
      <c r="AA125" s="67" t="s">
        <v>521</v>
      </c>
      <c r="AB125" s="68" t="s">
        <v>521</v>
      </c>
      <c r="AC125" s="69" t="s">
        <v>521</v>
      </c>
      <c r="AD125" s="67" t="s">
        <v>521</v>
      </c>
      <c r="AE125" s="67" t="s">
        <v>521</v>
      </c>
      <c r="AF125" s="67" t="s">
        <v>521</v>
      </c>
      <c r="AG125" s="67" t="s">
        <v>521</v>
      </c>
      <c r="AH125" s="67" t="s">
        <v>521</v>
      </c>
      <c r="AI125" s="67" t="s">
        <v>521</v>
      </c>
      <c r="AJ125" s="67" t="s">
        <v>521</v>
      </c>
      <c r="AK125" s="67" t="s">
        <v>521</v>
      </c>
      <c r="AL125" s="68" t="s">
        <v>521</v>
      </c>
      <c r="AM125" s="69" t="s">
        <v>521</v>
      </c>
      <c r="AN125" s="67" t="s">
        <v>521</v>
      </c>
      <c r="AO125" s="67" t="s">
        <v>521</v>
      </c>
      <c r="AP125" s="67" t="s">
        <v>521</v>
      </c>
      <c r="AQ125" s="67" t="s">
        <v>521</v>
      </c>
      <c r="AR125" s="67" t="s">
        <v>521</v>
      </c>
      <c r="AS125" s="67" t="s">
        <v>521</v>
      </c>
      <c r="AT125" s="67" t="s">
        <v>521</v>
      </c>
      <c r="AU125" s="67" t="s">
        <v>520</v>
      </c>
      <c r="AV125" s="68" t="s">
        <v>520</v>
      </c>
      <c r="AW125" s="69" t="s">
        <v>520</v>
      </c>
      <c r="AX125" s="67" t="s">
        <v>520</v>
      </c>
      <c r="AY125" s="67" t="s">
        <v>520</v>
      </c>
      <c r="AZ125" s="67" t="s">
        <v>520</v>
      </c>
      <c r="BA125" s="67" t="s">
        <v>521</v>
      </c>
      <c r="BB125" s="67" t="s">
        <v>521</v>
      </c>
      <c r="BC125" s="67" t="s">
        <v>521</v>
      </c>
      <c r="BD125" s="67" t="s">
        <v>521</v>
      </c>
      <c r="BE125" s="67" t="s">
        <v>521</v>
      </c>
      <c r="BF125" s="68" t="s">
        <v>521</v>
      </c>
      <c r="BG125" s="69" t="s">
        <v>521</v>
      </c>
      <c r="BH125" s="67" t="s">
        <v>521</v>
      </c>
      <c r="BI125" s="67" t="s">
        <v>521</v>
      </c>
      <c r="BJ125" s="67" t="s">
        <v>521</v>
      </c>
      <c r="BK125" s="67" t="s">
        <v>521</v>
      </c>
      <c r="BL125" s="67" t="s">
        <v>521</v>
      </c>
      <c r="BM125" s="67" t="s">
        <v>521</v>
      </c>
      <c r="BN125" s="67" t="s">
        <v>521</v>
      </c>
      <c r="BO125" s="67" t="s">
        <v>521</v>
      </c>
      <c r="BP125" s="68" t="s">
        <v>521</v>
      </c>
      <c r="BQ125" s="70" t="s">
        <v>521</v>
      </c>
      <c r="BR125" s="67" t="s">
        <v>521</v>
      </c>
      <c r="BS125" s="67" t="s">
        <v>521</v>
      </c>
      <c r="BT125" s="67" t="s">
        <v>521</v>
      </c>
      <c r="BU125" s="67" t="s">
        <v>521</v>
      </c>
      <c r="BV125" s="67" t="s">
        <v>521</v>
      </c>
      <c r="BW125" s="67" t="s">
        <v>521</v>
      </c>
      <c r="BX125" s="67" t="s">
        <v>521</v>
      </c>
      <c r="BY125" s="67" t="s">
        <v>521</v>
      </c>
      <c r="BZ125" s="68" t="s">
        <v>521</v>
      </c>
      <c r="CA125" s="69" t="s">
        <v>521</v>
      </c>
      <c r="CB125" s="67" t="s">
        <v>521</v>
      </c>
      <c r="CC125" s="67" t="s">
        <v>521</v>
      </c>
      <c r="CD125" s="67" t="s">
        <v>521</v>
      </c>
      <c r="CE125" s="67" t="s">
        <v>521</v>
      </c>
      <c r="CF125" s="67" t="s">
        <v>521</v>
      </c>
      <c r="CG125" s="67" t="s">
        <v>521</v>
      </c>
      <c r="CH125" s="67" t="s">
        <v>521</v>
      </c>
      <c r="CI125" s="67" t="s">
        <v>521</v>
      </c>
      <c r="CJ125" s="68" t="s">
        <v>521</v>
      </c>
      <c r="CK125" s="69" t="s">
        <v>521</v>
      </c>
      <c r="CL125" s="67" t="s">
        <v>521</v>
      </c>
      <c r="CM125" s="67" t="s">
        <v>521</v>
      </c>
      <c r="CN125" s="67" t="s">
        <v>521</v>
      </c>
      <c r="CO125" s="67" t="s">
        <v>521</v>
      </c>
      <c r="CP125" s="67" t="s">
        <v>521</v>
      </c>
      <c r="CQ125" s="67" t="s">
        <v>521</v>
      </c>
      <c r="CR125" s="67" t="s">
        <v>521</v>
      </c>
      <c r="CS125" s="67" t="s">
        <v>521</v>
      </c>
      <c r="CT125" s="68" t="s">
        <v>521</v>
      </c>
      <c r="CU125" s="69" t="s">
        <v>521</v>
      </c>
      <c r="CV125" s="67" t="s">
        <v>521</v>
      </c>
      <c r="CW125" s="67" t="s">
        <v>521</v>
      </c>
      <c r="CX125" s="67" t="s">
        <v>521</v>
      </c>
      <c r="CY125" s="67" t="s">
        <v>521</v>
      </c>
      <c r="CZ125" s="67" t="s">
        <v>521</v>
      </c>
      <c r="DA125" s="67" t="s">
        <v>521</v>
      </c>
      <c r="DB125" s="67" t="s">
        <v>521</v>
      </c>
      <c r="DC125" s="67" t="s">
        <v>521</v>
      </c>
      <c r="DD125" s="68" t="s">
        <v>521</v>
      </c>
      <c r="DE125" s="69" t="s">
        <v>521</v>
      </c>
      <c r="DF125" s="71" t="s">
        <v>521</v>
      </c>
      <c r="DG125" s="67" t="s">
        <v>521</v>
      </c>
      <c r="DH125" s="67" t="s">
        <v>521</v>
      </c>
      <c r="DI125" s="67" t="s">
        <v>521</v>
      </c>
      <c r="DJ125" s="67" t="s">
        <v>521</v>
      </c>
      <c r="DK125" s="67" t="s">
        <v>521</v>
      </c>
      <c r="DL125" s="67" t="s">
        <v>521</v>
      </c>
      <c r="DM125" s="67" t="s">
        <v>521</v>
      </c>
      <c r="DN125" s="68" t="s">
        <v>521</v>
      </c>
      <c r="DO125" s="70" t="s">
        <v>521</v>
      </c>
      <c r="DP125" s="71" t="s">
        <v>521</v>
      </c>
      <c r="DQ125" s="67" t="s">
        <v>521</v>
      </c>
      <c r="DR125" s="67" t="s">
        <v>521</v>
      </c>
      <c r="DS125" s="67" t="s">
        <v>521</v>
      </c>
      <c r="DT125" s="67" t="s">
        <v>521</v>
      </c>
      <c r="DU125" s="67" t="s">
        <v>521</v>
      </c>
      <c r="DV125" s="67" t="s">
        <v>521</v>
      </c>
      <c r="DW125" s="67" t="s">
        <v>521</v>
      </c>
      <c r="DX125" s="72" t="s">
        <v>521</v>
      </c>
      <c r="DY125" s="73" t="s">
        <v>522</v>
      </c>
      <c r="DZ125" s="74">
        <v>2</v>
      </c>
      <c r="EA125" s="74">
        <v>3</v>
      </c>
      <c r="EB125" s="74">
        <v>3</v>
      </c>
      <c r="EC125" s="75">
        <v>4</v>
      </c>
      <c r="ED125" s="76" t="s">
        <v>522</v>
      </c>
      <c r="EE125" s="74">
        <f t="shared" si="189"/>
        <v>2</v>
      </c>
      <c r="EF125" s="74">
        <f t="shared" si="190"/>
        <v>6</v>
      </c>
      <c r="EG125" s="74">
        <f t="shared" si="191"/>
        <v>18</v>
      </c>
      <c r="EH125" s="77">
        <f t="shared" si="192"/>
        <v>72</v>
      </c>
      <c r="EI125" s="73">
        <v>300</v>
      </c>
      <c r="EJ125" s="74">
        <v>450</v>
      </c>
      <c r="EK125" s="74">
        <v>900</v>
      </c>
      <c r="EL125" s="74">
        <v>1500</v>
      </c>
      <c r="EM125" s="75">
        <v>4500</v>
      </c>
      <c r="EN125" s="78">
        <v>1</v>
      </c>
      <c r="EO125" s="79">
        <f t="shared" si="193"/>
        <v>0.75</v>
      </c>
      <c r="EP125" s="79">
        <f t="shared" si="194"/>
        <v>0.5</v>
      </c>
      <c r="EQ125" s="79">
        <f t="shared" si="195"/>
        <v>0.27777777777777773</v>
      </c>
      <c r="ER125" s="80">
        <f t="shared" si="196"/>
        <v>0.20833333333333334</v>
      </c>
      <c r="ES125" s="128" t="s">
        <v>564</v>
      </c>
      <c r="ET125" s="82" t="s">
        <v>664</v>
      </c>
      <c r="EU125" s="83">
        <v>4</v>
      </c>
      <c r="EV125" s="73">
        <v>64</v>
      </c>
      <c r="EW125" s="74">
        <v>45</v>
      </c>
      <c r="EX125" s="74">
        <v>37</v>
      </c>
      <c r="EY125" s="74">
        <v>36</v>
      </c>
      <c r="EZ125" s="74">
        <v>21</v>
      </c>
      <c r="FA125" s="74">
        <v>24</v>
      </c>
      <c r="FB125" s="74">
        <v>64</v>
      </c>
      <c r="FC125" s="74">
        <v>49</v>
      </c>
      <c r="FD125" s="74">
        <f t="shared" si="197"/>
        <v>58</v>
      </c>
      <c r="FE125" s="84">
        <f t="shared" si="198"/>
        <v>86</v>
      </c>
      <c r="FF125" s="73">
        <f>RANK(EV125,$EV$9:$EV$497,0)</f>
        <v>222</v>
      </c>
      <c r="FG125" s="74">
        <f>RANK(EW125,$EW$9:$EW$497,0)</f>
        <v>206</v>
      </c>
      <c r="FH125" s="74">
        <f>RANK(EX125,$EX$9:$EX$497,0)</f>
        <v>189</v>
      </c>
      <c r="FI125" s="74">
        <f>RANK(EY125,$EY$9:$EY$497,0)</f>
        <v>197</v>
      </c>
      <c r="FJ125" s="74">
        <f>RANK(EZ125,$EZ$9:$EZ$497,0)</f>
        <v>188</v>
      </c>
      <c r="FK125" s="74">
        <f>RANK(FA125,$FA$9:$FA$497,0)</f>
        <v>157</v>
      </c>
      <c r="FL125" s="74">
        <f>RANK(FB125,$FB$9:$FB$497,0)</f>
        <v>107</v>
      </c>
      <c r="FM125" s="74">
        <f>RANK(FC125,$FC$9:$FC$497,0)</f>
        <v>170</v>
      </c>
      <c r="FN125" s="74">
        <f>RANK(FD125,$FD$9:$FD$497,0)</f>
        <v>252</v>
      </c>
      <c r="FO125" s="84">
        <f>RANK(FE125,$FE$9:$FE$497,0)</f>
        <v>187</v>
      </c>
      <c r="FP125" s="73">
        <f>COUNTIFS($EV$9:$EV$497,"&gt;"&amp;EV125,$ES$9:$ES$497,ES125)+1</f>
        <v>49</v>
      </c>
      <c r="FQ125" s="74">
        <f>COUNTIFS($EW$9:$EW$497,"&gt;"&amp;EW125,$ES$9:$ES$497,ES125)+1</f>
        <v>46</v>
      </c>
      <c r="FR125" s="74">
        <f>COUNTIFS($EX$9:$EX$497,"&gt;"&amp;EX125,$ES$9:$ES$497,ES125)+1</f>
        <v>60</v>
      </c>
      <c r="FS125" s="74">
        <f>COUNTIFS($EY$9:$EY$497,"&gt;"&amp;EY125,$ES$9:$ES$497,ES125)+1</f>
        <v>44</v>
      </c>
      <c r="FT125" s="74">
        <f>COUNTIFS($EZ$9:$EZ$497,"&gt;"&amp;EZ125,$ES$9:$ES$497,ES125)+1</f>
        <v>43</v>
      </c>
      <c r="FU125" s="74">
        <f>COUNTIFS($FA$9:$FA$497,"&gt;"&amp;FA125,$ES$9:$ES$497,ES125)+1</f>
        <v>34</v>
      </c>
      <c r="FV125" s="74">
        <f>COUNTIFS($FB$9:$FB$497,"&gt;"&amp;FB125,$ES$9:$ES$497,ES125)+1</f>
        <v>55</v>
      </c>
      <c r="FW125" s="74">
        <f>COUNTIFS($FC$9:$FC$497,"&gt;"&amp;FC125,$ES$9:$ES$497,ES125)+1</f>
        <v>61</v>
      </c>
      <c r="FX125" s="74">
        <f>COUNTIFS($FD$9:$FD$497,"&gt;"&amp;FD125,$ES$9:$ES$497,ES125)+1</f>
        <v>61</v>
      </c>
      <c r="FY125" s="84">
        <f>COUNTIFS($FE$9:$FE$497,"&gt;"&amp;FE125,$ES$9:$ES$497,ES125)+1</f>
        <v>61</v>
      </c>
      <c r="FZ125" s="85">
        <f t="shared" si="199"/>
        <v>1.03</v>
      </c>
      <c r="GA125" s="86">
        <f t="shared" si="200"/>
        <v>0.73</v>
      </c>
      <c r="GB125" s="86">
        <f t="shared" si="201"/>
        <v>0.6</v>
      </c>
      <c r="GC125" s="86">
        <f t="shared" si="202"/>
        <v>0.57999999999999996</v>
      </c>
      <c r="GD125" s="86">
        <f t="shared" si="203"/>
        <v>0.34</v>
      </c>
      <c r="GE125" s="86">
        <f t="shared" si="204"/>
        <v>0.39</v>
      </c>
      <c r="GF125" s="86">
        <f t="shared" si="205"/>
        <v>1.03</v>
      </c>
      <c r="GG125" s="86">
        <f t="shared" si="206"/>
        <v>0.79</v>
      </c>
      <c r="GH125" s="86">
        <f t="shared" si="207"/>
        <v>0.94</v>
      </c>
      <c r="GI125" s="87">
        <f t="shared" si="208"/>
        <v>1.39</v>
      </c>
      <c r="GJ125" s="85">
        <f>ROUND(((FZ125-AVERAGE(FZ$9:FZ$497))/STDEVP(FZ$9:FZ$497)*10+50),2)</f>
        <v>52.47</v>
      </c>
      <c r="GK125" s="86">
        <f>ROUND(((GA125-AVERAGE(GA$9:GA$497))/STDEVP(GA$9:GA$497)*10+50),2)</f>
        <v>51.18</v>
      </c>
      <c r="GL125" s="86">
        <f>ROUND(((GB125-AVERAGE(GB$9:GB$497))/STDEVP(GB$9:GB$497)*10+50),2)</f>
        <v>50.64</v>
      </c>
      <c r="GM125" s="86">
        <f>ROUND(((GC125-AVERAGE(GC$9:GC$497))/STDEVP(GC$9:GC$497)*10+50),2)</f>
        <v>52.7</v>
      </c>
      <c r="GN125" s="86">
        <f>ROUND(((GD125-AVERAGE(GD$9:GD$497))/STDEVP(GD$9:GD$497)*10+50),2)</f>
        <v>48.21</v>
      </c>
      <c r="GO125" s="86">
        <f>ROUND(((GE125-AVERAGE(GE$9:GE$497))/STDEVP(GE$9:GE$497)*10+50),2)</f>
        <v>51.51</v>
      </c>
      <c r="GP125" s="86">
        <f>ROUND(((GF125-AVERAGE(GF$9:GF$497))/STDEVP(GF$9:GF$497)*10+50),2)</f>
        <v>62.44</v>
      </c>
      <c r="GQ125" s="86">
        <f>ROUND(((GG125-AVERAGE(GG$9:GG$497))/STDEVP(GG$9:GG$497)*10+50),2)</f>
        <v>54.97</v>
      </c>
      <c r="GR125" s="86">
        <f>ROUND(((GH125-AVERAGE(GH$9:GH$497))/STDEVP(GH$9:GH$497)*10+50),2)</f>
        <v>48.73</v>
      </c>
      <c r="GS125" s="87">
        <f>ROUND(((GI125-AVERAGE(GI$9:GI$497))/STDEVP(GI$9:GI$497)*10+50),2)</f>
        <v>53.7</v>
      </c>
      <c r="GT125" s="73">
        <f>RANK(GJ125,$GJ$9:$GJ$497,0)</f>
        <v>154</v>
      </c>
      <c r="GU125" s="74">
        <f>RANK(GK125,$GK$9:$GK$497,0)</f>
        <v>168</v>
      </c>
      <c r="GV125" s="74">
        <f>RANK(GL125,$GL$9:$GL$497,0)</f>
        <v>183</v>
      </c>
      <c r="GW125" s="74">
        <f>RANK(GM125,$GM$9:$GM$497,0)</f>
        <v>130</v>
      </c>
      <c r="GX125" s="74">
        <f>RANK(GN125,$GN$9:$GN$497,0)</f>
        <v>159</v>
      </c>
      <c r="GY125" s="74">
        <f>RANK(GO125,$GO$9:$GO$497,0)</f>
        <v>105</v>
      </c>
      <c r="GZ125" s="74">
        <f>RANK(GP125,$GP$9:$GP$497,0)</f>
        <v>40</v>
      </c>
      <c r="HA125" s="74">
        <f>RANK(GQ125,$GQ$9:$GQ$497,0)</f>
        <v>122</v>
      </c>
      <c r="HB125" s="74">
        <f>RANK(GR125,$GR$9:$GR$497,0)</f>
        <v>209</v>
      </c>
      <c r="HC125" s="84">
        <f>RANK(GS125,$GS$9:$GS$497,0)</f>
        <v>123</v>
      </c>
      <c r="HD125" s="85">
        <f>ROUND(AVERAGEIF($ES$9:$ES$497,$ES125,$FZ$9:$FZ$497),2)</f>
        <v>0.92</v>
      </c>
      <c r="HE125" s="86">
        <f>ROUND(AVERAGEIF($ES$9:$ES$497,$ES125,$GA$9:$GA$497),2)</f>
        <v>0.65</v>
      </c>
      <c r="HF125" s="86">
        <f>ROUND(AVERAGEIF($ES$9:$ES$497,$ES125,$GB$9:$GB$497),2)</f>
        <v>0.69</v>
      </c>
      <c r="HG125" s="86">
        <f>ROUND(AVERAGEIF($ES$9:$ES$497,$ES125,$GC$9:$GC$497),2)</f>
        <v>0.54</v>
      </c>
      <c r="HH125" s="86">
        <f>ROUND(AVERAGEIF($ES$9:$ES$497,$ES125,$GD$9:$GD$497),2)</f>
        <v>0.32</v>
      </c>
      <c r="HI125" s="86">
        <f>ROUND(AVERAGEIF($ES$9:$ES$497,$ES125,$GE$9:$GE$497),2)</f>
        <v>0.33</v>
      </c>
      <c r="HJ125" s="86">
        <f>ROUND(AVERAGEIF($ES$9:$ES$497,$ES125,$GF$9:$GF$497),2)</f>
        <v>0.98</v>
      </c>
      <c r="HK125" s="86">
        <f>ROUND(AVERAGEIF($ES$9:$ES$497,$ES125,$GG$9:$GG$497),2)</f>
        <v>0.86</v>
      </c>
      <c r="HL125" s="86">
        <f>ROUND(AVERAGEIF($ES$9:$ES$497,$ES125,$GH$9:$GH$497),2)</f>
        <v>1.01</v>
      </c>
      <c r="HM125" s="87">
        <f>ROUND(AVERAGEIF($ES$9:$ES$497,$ES125,$GI$9:$GI$497),2)</f>
        <v>1.55</v>
      </c>
      <c r="HN125" s="88">
        <f t="shared" si="209"/>
        <v>0.10999999999999999</v>
      </c>
      <c r="HO125" s="89">
        <f t="shared" si="210"/>
        <v>7.999999999999996E-2</v>
      </c>
      <c r="HP125" s="89">
        <f t="shared" si="211"/>
        <v>-8.9999999999999969E-2</v>
      </c>
      <c r="HQ125" s="89">
        <f t="shared" si="212"/>
        <v>3.9999999999999925E-2</v>
      </c>
      <c r="HR125" s="89">
        <f t="shared" si="213"/>
        <v>2.0000000000000018E-2</v>
      </c>
      <c r="HS125" s="89">
        <f t="shared" si="214"/>
        <v>0.06</v>
      </c>
      <c r="HT125" s="89">
        <f t="shared" si="215"/>
        <v>5.0000000000000044E-2</v>
      </c>
      <c r="HU125" s="89">
        <f t="shared" si="216"/>
        <v>-6.9999999999999951E-2</v>
      </c>
      <c r="HV125" s="89">
        <f t="shared" si="217"/>
        <v>-7.0000000000000062E-2</v>
      </c>
      <c r="HW125" s="90">
        <f t="shared" si="218"/>
        <v>-0.16000000000000014</v>
      </c>
      <c r="HX125" s="73">
        <f>COUNTIFS($FZ$9:$FZ$497,"&gt;"&amp;FZ125,$ES$9:$ES$497,$ES125)+1</f>
        <v>28</v>
      </c>
      <c r="HY125" s="74">
        <f>COUNTIFS($GA$9:$GA$497,"&gt;"&amp;GA125,$ES$9:$ES$497,$ES125)+1</f>
        <v>27</v>
      </c>
      <c r="HZ125" s="74">
        <f>COUNTIFS($GB$9:$GB$497,"&gt;"&amp;GB125,$ES$9:$ES$497,$ES125)+1</f>
        <v>52</v>
      </c>
      <c r="IA125" s="74">
        <f>COUNTIFS($GC$9:$GC$497,"&gt;"&amp;GC125,$ES$9:$ES$497,$ES125)+1</f>
        <v>33</v>
      </c>
      <c r="IB125" s="74">
        <f>COUNTIFS($GD$9:$GD$497,"&gt;"&amp;GD125,$ES$9:$ES$497,$ES125)+1</f>
        <v>20</v>
      </c>
      <c r="IC125" s="74">
        <f>COUNTIFS($GE$9:$GE$497,"&gt;"&amp;GE125,$ES$9:$ES$497,$ES125)+1</f>
        <v>19</v>
      </c>
      <c r="ID125" s="74">
        <f>COUNTIFS($GF$9:$GF$497,"&gt;"&amp;GF125,$ES$9:$ES$497,$ES125)+1</f>
        <v>32</v>
      </c>
      <c r="IE125" s="74">
        <f>COUNTIFS($GG$9:$GG$497,"&gt;"&amp;GG125,$ES$9:$ES$497,$ES125)+1</f>
        <v>53</v>
      </c>
      <c r="IF125" s="74">
        <f>COUNTIFS($GH$9:$GH$497,"&gt;"&amp;GH125,$ES$9:$ES$497,$ES125)+1</f>
        <v>49</v>
      </c>
      <c r="IG125" s="84">
        <f>COUNTIFS($GI$9:$GI$497,"&gt;"&amp;GI125,$ES$9:$ES$497,$ES125)+1</f>
        <v>52</v>
      </c>
      <c r="IH125" s="91">
        <v>7.0000000000000007E-2</v>
      </c>
      <c r="II125" s="79"/>
      <c r="IJ125" s="79"/>
      <c r="IK125" s="79"/>
      <c r="IL125" s="79"/>
      <c r="IM125" s="92"/>
      <c r="IN125" s="93"/>
      <c r="IO125" s="94"/>
      <c r="IP125" s="95"/>
      <c r="IQ125" s="79"/>
      <c r="IR125" s="79"/>
      <c r="IS125" s="79"/>
      <c r="IT125" s="79"/>
      <c r="IU125" s="79"/>
      <c r="IV125" s="79"/>
      <c r="IW125" s="96"/>
      <c r="IX125" s="93"/>
      <c r="IY125" s="79"/>
      <c r="IZ125" s="79"/>
      <c r="JA125" s="79"/>
      <c r="JB125" s="79"/>
      <c r="JC125" s="79"/>
      <c r="JD125" s="79"/>
      <c r="JE125" s="97"/>
      <c r="JF125" s="95"/>
      <c r="JG125" s="79"/>
      <c r="JH125" s="79"/>
      <c r="JI125" s="79"/>
      <c r="JJ125" s="79"/>
      <c r="JK125" s="79"/>
      <c r="JL125" s="79"/>
      <c r="JM125" s="96"/>
      <c r="JN125" s="93"/>
      <c r="JO125" s="79"/>
      <c r="JP125" s="79"/>
      <c r="JQ125" s="79"/>
      <c r="JR125" s="79"/>
      <c r="JS125" s="79"/>
      <c r="JT125" s="79"/>
      <c r="JU125" s="79"/>
      <c r="JV125" s="79"/>
      <c r="JW125" s="79"/>
      <c r="JX125" s="79"/>
      <c r="JY125" s="79"/>
      <c r="JZ125" s="97"/>
      <c r="KA125" s="93"/>
      <c r="KB125" s="79"/>
      <c r="KC125" s="79"/>
      <c r="KD125" s="79"/>
      <c r="KE125" s="97"/>
      <c r="KF125" s="95"/>
      <c r="KG125" s="79"/>
      <c r="KH125" s="79"/>
      <c r="KI125" s="79"/>
      <c r="KJ125" s="79"/>
      <c r="KK125" s="98"/>
      <c r="KL125" s="79"/>
      <c r="KM125" s="79"/>
      <c r="KN125" s="79"/>
      <c r="KO125" s="79"/>
      <c r="KP125" s="79"/>
      <c r="KQ125" s="79"/>
      <c r="KR125" s="79"/>
      <c r="KS125" s="96"/>
      <c r="KT125" s="96"/>
      <c r="KU125" s="96"/>
      <c r="KV125" s="96"/>
      <c r="KW125" s="93"/>
      <c r="KX125" s="79"/>
      <c r="KY125" s="79"/>
      <c r="KZ125" s="79"/>
      <c r="LA125" s="79"/>
      <c r="LB125" s="79"/>
      <c r="LC125" s="96"/>
      <c r="LD125" s="93"/>
      <c r="LE125" s="94"/>
      <c r="LF125" s="99"/>
      <c r="LG125" s="75"/>
      <c r="LH125" s="93"/>
      <c r="LI125" s="79"/>
      <c r="LJ125" s="74"/>
      <c r="LK125" s="74"/>
      <c r="LL125" s="74"/>
      <c r="LM125" s="100"/>
      <c r="LN125" s="95"/>
      <c r="LO125" s="79"/>
      <c r="LP125" s="79"/>
      <c r="LQ125" s="79"/>
      <c r="LR125" s="96"/>
      <c r="LS125" s="93"/>
      <c r="LT125" s="79"/>
      <c r="LU125" s="79"/>
      <c r="LV125" s="79"/>
      <c r="LW125" s="79">
        <v>0.05</v>
      </c>
      <c r="LX125" s="79"/>
      <c r="LY125" s="79"/>
      <c r="LZ125" s="79"/>
      <c r="MA125" s="97"/>
      <c r="MB125" s="95"/>
      <c r="MC125" s="79"/>
      <c r="MD125" s="79"/>
      <c r="ME125" s="79"/>
      <c r="MF125" s="79"/>
      <c r="MG125" s="79"/>
      <c r="MH125" s="79"/>
      <c r="MI125" s="79"/>
      <c r="MJ125" s="79"/>
      <c r="MK125" s="79"/>
      <c r="ML125" s="79"/>
      <c r="MM125" s="79"/>
      <c r="MN125" s="98"/>
      <c r="MO125" s="98"/>
      <c r="MP125" s="96"/>
      <c r="MQ125" s="93"/>
      <c r="MR125" s="79"/>
      <c r="MS125" s="79"/>
      <c r="MT125" s="79"/>
      <c r="MU125" s="79"/>
      <c r="MV125" s="98"/>
      <c r="MW125" s="79"/>
      <c r="MX125" s="79"/>
      <c r="MY125" s="79"/>
      <c r="MZ125" s="79"/>
      <c r="NA125" s="79"/>
      <c r="NB125" s="79"/>
      <c r="NC125" s="79"/>
      <c r="ND125" s="96"/>
      <c r="NE125" s="96"/>
      <c r="NF125" s="96"/>
      <c r="NG125" s="96"/>
      <c r="NH125" s="93"/>
      <c r="NI125" s="79"/>
      <c r="NJ125" s="79"/>
      <c r="NK125" s="79"/>
      <c r="NL125" s="79"/>
      <c r="NM125" s="79"/>
      <c r="NN125" s="94"/>
      <c r="NO125" s="93"/>
      <c r="NP125" s="80"/>
      <c r="NQ125" s="124" t="s">
        <v>836</v>
      </c>
      <c r="NR125" s="102" t="s">
        <v>840</v>
      </c>
      <c r="NS125" s="102"/>
      <c r="NT125" s="102"/>
      <c r="NU125" s="102"/>
      <c r="NV125" s="104">
        <v>43720</v>
      </c>
      <c r="NW125" s="102" t="s">
        <v>525</v>
      </c>
      <c r="NX125" s="133" t="s">
        <v>841</v>
      </c>
      <c r="NY125" s="129" t="s">
        <v>842</v>
      </c>
      <c r="NZ125" s="133" t="s">
        <v>841</v>
      </c>
      <c r="OA125" s="134"/>
      <c r="OB125" s="134"/>
      <c r="OC125" s="134"/>
      <c r="OD125" s="108">
        <f t="shared" si="219"/>
        <v>72</v>
      </c>
      <c r="OE125" s="109">
        <v>5</v>
      </c>
      <c r="OF125" s="110">
        <f t="shared" si="220"/>
        <v>300</v>
      </c>
      <c r="OG125" s="109">
        <v>3</v>
      </c>
      <c r="OH125" s="111">
        <f>ROUND(AVERAGEIF($ES$9:$ES$497,$ES125,EV$9:EV$497),0)</f>
        <v>67</v>
      </c>
      <c r="OI125" s="112">
        <f>ROUND(AVERAGEIF($ES$9:$ES$497,$ES125,EW$9:EW$497),0)</f>
        <v>45</v>
      </c>
      <c r="OJ125" s="112">
        <f>ROUND(AVERAGEIF($ES$9:$ES$497,$ES125,EX$9:EX$497),0)</f>
        <v>51</v>
      </c>
      <c r="OK125" s="112">
        <f>ROUND(AVERAGEIF($ES$9:$ES$497,$ES125,EY$9:EY$497),0)</f>
        <v>39</v>
      </c>
      <c r="OL125" s="112">
        <f>ROUND(AVERAGEIF($ES$9:$ES$497,$ES125,EZ$9:EZ$497),0)</f>
        <v>21</v>
      </c>
      <c r="OM125" s="112">
        <f>ROUND(AVERAGEIF($ES$9:$ES$497,$ES125,FA$9:FA$497),0)</f>
        <v>21</v>
      </c>
      <c r="ON125" s="112">
        <f>ROUND(AVERAGEIF($ES$9:$ES$497,$ES125,FB$9:FB$497),0)</f>
        <v>68</v>
      </c>
      <c r="OO125" s="112">
        <f>ROUND(AVERAGEIF($ES$9:$ES$497,$ES125,FC$9:FC$497),0)</f>
        <v>64</v>
      </c>
      <c r="OP125" s="112">
        <f>ROUND(AVERAGEIF($ES$9:$ES$497,$ES125,FD$9:FD$497),0)</f>
        <v>72</v>
      </c>
      <c r="OQ125" s="113">
        <f>ROUND(AVERAGEIF($ES$9:$ES$497,$ES125,FE$9:FE$497),0)</f>
        <v>115</v>
      </c>
      <c r="OR125" s="114">
        <f>ROUND(EV125/MAX(EV$9:EV$497)*100,0)</f>
        <v>36</v>
      </c>
      <c r="OS125" s="115">
        <f>ROUND(EW125/MAX(EW$9:EW$497)*100,0)</f>
        <v>35</v>
      </c>
      <c r="OT125" s="115">
        <f>ROUND(EX125/MAX(EX$9:EX$497)*100,0)</f>
        <v>31</v>
      </c>
      <c r="OU125" s="115">
        <f>ROUND(EY125/MAX(EY$9:EY$497)*100,0)</f>
        <v>24</v>
      </c>
      <c r="OV125" s="115">
        <f>ROUND(EZ125/MAX(EZ$9:EZ$497)*100,0)</f>
        <v>17</v>
      </c>
      <c r="OW125" s="115">
        <f>ROUND(FA125/MAX(FA$9:FA$497)*100,0)</f>
        <v>21</v>
      </c>
      <c r="OX125" s="115">
        <f>ROUND(FB125/MAX(FB$9:FB$497)*100,0)</f>
        <v>48</v>
      </c>
      <c r="OY125" s="116">
        <f>ROUND(FC125/MAX(FC$9:FC$497)*100,0)</f>
        <v>34</v>
      </c>
      <c r="OZ125" s="115">
        <f>ROUND(FD125/MAX(FD$9:FD$497)*100,0)</f>
        <v>39</v>
      </c>
      <c r="PA125" s="117">
        <f>ROUND(FE125/MAX(FE$9:FE$497)*100,0)</f>
        <v>35</v>
      </c>
      <c r="PB125" s="118">
        <f t="shared" si="221"/>
        <v>389</v>
      </c>
      <c r="PC125" s="115">
        <f t="shared" si="222"/>
        <v>347</v>
      </c>
      <c r="PD125" s="115">
        <f t="shared" si="223"/>
        <v>440</v>
      </c>
      <c r="PE125" s="115">
        <f t="shared" si="224"/>
        <v>457</v>
      </c>
      <c r="PF125" s="115">
        <f t="shared" si="225"/>
        <v>340</v>
      </c>
      <c r="PG125" s="119">
        <f t="shared" si="226"/>
        <v>301</v>
      </c>
      <c r="PH125" s="118">
        <f>ROUND(PB125/MAX(PB$9:PB$497)*100,0)</f>
        <v>46</v>
      </c>
      <c r="PI125" s="115">
        <f>ROUND(PC125/MAX(PC$9:PC$497)*100,0)</f>
        <v>42</v>
      </c>
      <c r="PJ125" s="115">
        <f>ROUND(PD125/MAX(PD$9:PD$497)*100,0)</f>
        <v>47</v>
      </c>
      <c r="PK125" s="115">
        <f>ROUND(PE125/MAX(PE$9:PE$497)*100,0)</f>
        <v>45</v>
      </c>
      <c r="PL125" s="115">
        <f>ROUND(PF125/MAX(PF$9:PF$497)*100,0)</f>
        <v>48</v>
      </c>
      <c r="PM125" s="119">
        <f>ROUND(PG125/MAX(PG$9:PG$497)*100,0)</f>
        <v>44</v>
      </c>
      <c r="PN125" s="118">
        <f>RANK(PH125,PH$9:PH$497,0)</f>
        <v>206</v>
      </c>
      <c r="PO125" s="115">
        <f>RANK(PI125,PI$9:PI$497,0)</f>
        <v>199</v>
      </c>
      <c r="PP125" s="115">
        <f>RANK(PJ125,PJ$9:PJ$497,0)</f>
        <v>220</v>
      </c>
      <c r="PQ125" s="115">
        <f>RANK(PK125,PK$9:PK$497,0)</f>
        <v>204</v>
      </c>
      <c r="PR125" s="115">
        <f>RANK(PL125,PL$9:PL$497,0)</f>
        <v>207</v>
      </c>
      <c r="PS125" s="119">
        <f>RANK(PM125,PM$9:PM$497,0)</f>
        <v>205</v>
      </c>
      <c r="PT125" s="120">
        <f>ROUND(FZ125/MAX(FZ$9:FZ$497)*100,0)</f>
        <v>56</v>
      </c>
      <c r="PU125" s="115">
        <f>ROUND(GA125/MAX(GA$9:GA$497)*100,0)</f>
        <v>41</v>
      </c>
      <c r="PV125" s="115">
        <f>ROUND(GB125/MAX(GB$9:GB$497)*100,0)</f>
        <v>44</v>
      </c>
      <c r="PW125" s="115">
        <f>ROUND(GC125/MAX(GC$9:GC$497)*100,0)</f>
        <v>46</v>
      </c>
      <c r="PX125" s="115">
        <f>ROUND(GD125/MAX(GD$9:GD$497)*100,0)</f>
        <v>19</v>
      </c>
      <c r="PY125" s="115">
        <f>ROUND(GE125/MAX(GE$9:GE$497)*100,0)</f>
        <v>23</v>
      </c>
      <c r="PZ125" s="115">
        <f>ROUND(GF125/MAX(GF$9:GF$497)*100,0)</f>
        <v>48</v>
      </c>
      <c r="QA125" s="116">
        <f>ROUND(GG125/MAX(GG$9:GG$497)*100,0)</f>
        <v>43</v>
      </c>
      <c r="QB125" s="115">
        <f>ROUND(GH125/MAX(GH$9:GH$497)*100,0)</f>
        <v>42</v>
      </c>
      <c r="QC125" s="121">
        <f>ROUND(GI125/MAX(GI$9:GI$497)*100,0)</f>
        <v>44</v>
      </c>
      <c r="QD125" s="120">
        <f>ROUND(AVERAGEIF($ES$9:$ES$497,$ES125,PT$9:PT$497),0)</f>
        <v>50</v>
      </c>
      <c r="QE125" s="120">
        <f>ROUND(AVERAGEIF($ES$9:$ES$497,$ES125,PU$9:PU$497),0)</f>
        <v>37</v>
      </c>
      <c r="QF125" s="120">
        <f>ROUND(AVERAGEIF($ES$9:$ES$497,$ES125,PV$9:PV$497),0)</f>
        <v>50</v>
      </c>
      <c r="QG125" s="120">
        <f>ROUND(AVERAGEIF($ES$9:$ES$497,$ES125,PW$9:PW$497),0)</f>
        <v>43</v>
      </c>
      <c r="QH125" s="120">
        <f>ROUND(AVERAGEIF($ES$9:$ES$497,$ES125,PX$9:PX$497),0)</f>
        <v>18</v>
      </c>
      <c r="QI125" s="120">
        <f>ROUND(AVERAGEIF($ES$9:$ES$497,$ES125,PY$9:PY$497),0)</f>
        <v>20</v>
      </c>
      <c r="QJ125" s="120">
        <f>ROUND(AVERAGEIF($ES$9:$ES$497,$ES125,PZ$9:PZ$497),0)</f>
        <v>46</v>
      </c>
      <c r="QK125" s="120">
        <f>ROUND(AVERAGEIF($ES$9:$ES$497,$ES125,QA$9:QA$497),0)</f>
        <v>47</v>
      </c>
      <c r="QL125" s="120">
        <f>ROUND(AVERAGEIF($ES$9:$ES$497,$ES125,QB$9:QB$497),0)</f>
        <v>45</v>
      </c>
      <c r="QM125" s="120">
        <f>ROUND(AVERAGEIF($ES$9:$ES$497,$ES125,QC$9:QC$497),0)</f>
        <v>49</v>
      </c>
      <c r="QN125" s="114">
        <f t="shared" si="240"/>
        <v>555</v>
      </c>
      <c r="QO125" s="115">
        <f t="shared" si="241"/>
        <v>455</v>
      </c>
      <c r="QP125" s="115">
        <f t="shared" si="242"/>
        <v>631</v>
      </c>
      <c r="QQ125" s="115">
        <f t="shared" si="243"/>
        <v>684</v>
      </c>
      <c r="QR125" s="115">
        <f t="shared" si="244"/>
        <v>584</v>
      </c>
      <c r="QS125" s="119">
        <f t="shared" si="245"/>
        <v>426</v>
      </c>
      <c r="QT125" s="114">
        <f>ROUND((QN125-MIN(QN$9:QN$497))/(MAX(QN$9:QN$497)-MIN(QN$9:QN$497))*100,0)</f>
        <v>51</v>
      </c>
      <c r="QU125" s="115">
        <f>ROUND((QO125-MIN(QO$9:QO$497))/(MAX(QO$9:QO$497)-MIN(QO$9:QO$497))*100,0)</f>
        <v>35</v>
      </c>
      <c r="QV125" s="115">
        <f>ROUND((QP125-MIN(QP$9:QP$497))/(MAX(QP$9:QP$497)-MIN(QP$9:QP$497))*100,0)</f>
        <v>41</v>
      </c>
      <c r="QW125" s="115">
        <f>ROUND((QQ125-MIN(QQ$9:QQ$497))/(MAX(QQ$9:QQ$497)-MIN(QQ$9:QQ$497))*100,0)</f>
        <v>50</v>
      </c>
      <c r="QX125" s="115">
        <f>ROUND((QR125-MIN(QR$9:QR$497))/(MAX(QR$9:QR$497)-MIN(QR$9:QR$497))*100,0)</f>
        <v>59</v>
      </c>
      <c r="QY125" s="115">
        <f>ROUND((QS125-MIN(QS$9:QS$497))/(MAX(QS$9:QS$497)-MIN(QS$9:QS$497))*100,0)</f>
        <v>50</v>
      </c>
      <c r="QZ125" s="114">
        <f>RANK(QN125,QN$9:QN$497,0)</f>
        <v>100</v>
      </c>
      <c r="RA125" s="115">
        <f>RANK(QO125,QO$9:QO$497,0)</f>
        <v>107</v>
      </c>
      <c r="RB125" s="115">
        <f>RANK(QP125,QP$9:QP$497,0)</f>
        <v>100</v>
      </c>
      <c r="RC125" s="115">
        <f>RANK(QQ125,QQ$9:QQ$497,0)</f>
        <v>89</v>
      </c>
      <c r="RD125" s="115">
        <f>RANK(QR125,QR$9:QR$497,0)</f>
        <v>114</v>
      </c>
      <c r="RE125" s="115">
        <f>RANK(QS125,QS$9:QS$497,0)</f>
        <v>111</v>
      </c>
      <c r="RF125" s="122"/>
      <c r="RG125" s="115">
        <f>($RH$3*(IH125+IJ125)*100*100/MAX(EX$9:EX$497)*$RO$3) +($RH$3*(II125+IJ125)*100*100/MAX(EX$9:EX$497)*$RO$4) + ($RH$3*IK125*100*100/MAX(EX$9:EX$497)*0.098)</f>
        <v>18.754166666666666</v>
      </c>
      <c r="RH125" s="115">
        <f>($RH$4*IL125*100*100/MAX(EZ$9:EZ$497))*$RQ$3</f>
        <v>0</v>
      </c>
      <c r="RI125" s="115">
        <f>($RH$3*IM125*100*100/MAX(EY$9:EY$497))*$RQ$4</f>
        <v>0</v>
      </c>
      <c r="RJ125" s="115">
        <f>($RH$3*IN125*100*100/MAX(EX$9:EX$497))</f>
        <v>0</v>
      </c>
      <c r="RK125" s="115">
        <f>($RH$4*IO125*100*100/MAX(EZ$9:EZ$497))*$RQ$3</f>
        <v>0</v>
      </c>
      <c r="RL125" s="115">
        <f>(($RL$4*IP125*100*((100/MAX(EX$9:EX$497)+100/MAX(EZ$9:EZ$497))/2))+($RL$4*IQ125*100*((100/MAX(EX$9:EX$497)+100/MAX(EZ$9:EZ$497))/2))+($RL$4*IR125*100*((100/MAX(EX$9:EX$497)+100/MAX(EZ$9:EZ$497))/2))+($RL$4*IS125*100*((100/MAX(EX$9:EX$497)+100/MAX(EZ$9:EZ$497))/2))+($RL$4*IT125*100*((100/MAX(EX$9:EX$497)+100/MAX(EZ$9:EZ$497))/2))+($RL$4*IU125*100*((100/MAX(EX$9:EX$497)+100/MAX(EZ$9:EZ$497))/2))+($RL$4*IV125*100*((100/MAX(EX$9:EX$497)+100/MAX(EZ$9:EZ$497))/2))+($RL$4*IW125*100*((100/MAX(EX$9:EX$497)+100/MAX(EZ$9:EZ$497))/2)))*$RS$3</f>
        <v>0</v>
      </c>
      <c r="RM125" s="115">
        <f>(($RH$3*IX125*100*100/MAX(EX$9:EX$497))+($RH$3*IY125*100*100/MAX(EX$9:EX$497))+($RH$3*IZ125*100*100/MAX(EX$9:EX$497))+($RH$3*JA125*100*100/MAX(EX$9:EX$497))+($RH$3*JB125*100*100/MAX(EX$9:EX$497))+($RH$3*JC125*100*100/MAX(EX$9:EX$497))+($RH$3*JD125*100*100/MAX(EX$9:EX$497))+($RH$3*JE125*100*100/MAX(EX$9:EX$497)))*$RS$4</f>
        <v>0</v>
      </c>
      <c r="RN125" s="115">
        <f>(($RH$4*JF125*100*100/MAX(EZ$9:EZ$497)) + ($RH$4*JG125*100*100/MAX(EZ$9:EZ$497)) + ($RH$4*JH125*100*100/MAX(EZ$9:EZ$497)) + ($RH$4*JI125*100*100/MAX(EZ$9:EZ$497)) + ($RH$4*JJ125*100*100/MAX(EZ$9:EZ$497)) + ($RH$4*JK125*100*100/MAX(EZ$9:EZ$497)) + ($RH$4*JL125*100*100/MAX(EZ$9:EZ$497)) + ($RH$4*JM125*100*100/MAX(EZ$9:EZ$497)))*$RU$3</f>
        <v>0</v>
      </c>
      <c r="RO125" s="115">
        <f>(($RL$4*JN125*100*((100/MAX(EX$9:EX$497)+100/MAX(EZ$9:EZ$497))/2))+($RL$4*JO125*100*((100/MAX(EX$9:EX$497)+100/MAX(EZ$9:EZ$497))/2))+($RL$4*JP125*100*((100/MAX(EX$9:EX$497)+100/MAX(EZ$9:EZ$497))/2))+($RL$4*JQ125*100*((100/MAX(EX$9:EX$497)+100/MAX(EZ$9:EZ$497))/2))+($RL$4*JR125*100*((100/MAX(EX$9:EX$497)+100/MAX(EZ$9:EZ$497))/2))+($RL$4*JS125*100*((100/MAX(EX$9:EX$497)+100/MAX(EZ$9:EZ$497))/2))+($RL$4*JT125*100*((100/MAX(EX$9:EX$497)+100/MAX(EZ$9:EZ$497))/2))+($RL$4*JU125*100*((100/MAX(EX$9:EX$497)+100/MAX(EZ$9:EZ$497))/2))+($RL$4*JV125*100*((100/MAX(EX$9:EX$497)+100/MAX(EZ$9:EZ$497))/2))+($RL$4*JW125*100*((100/MAX(EX$9:EX$497)+100/MAX(EZ$9:EZ$497))/2))+($RL$4*JX125*100*((100/MAX(EX$9:EX$497)+100/MAX(EZ$9:EZ$497))/2))+($RL$4*JY125*100*((100/MAX(EX$9:EX$497)+100/MAX(EZ$9:EZ$497))/2))+($RL$4*JZ125*100*((100/MAX(EX$9:EX$497)+100/MAX(EZ$9:EZ$497))/2)))*$RW$3/2</f>
        <v>0</v>
      </c>
      <c r="RP125" s="119">
        <f>($RJ$3*KA125*100*100/MAX(FA$9:FA$497)) + ($RJ$3*KB125*100*100/MAX(FA$9:FA$497)/2) + ($RJ$3*KC125*100*100/MAX(FA$9:FA$497)/2) + ($RJ$3*KD125*100*100/MAX(FA$9:FA$497)/4) + ($RJ$3*KE125*100*100/MAX(FA$9:FA$497)/4)</f>
        <v>0</v>
      </c>
      <c r="RQ125" s="118">
        <f>($RL$4*KF125*100*((100/MAX(EX$9:EX$497)+100/MAX(EZ$9:EZ$497)))) * ($RO$3/2) + (($RL$4*KG125*100*((100/MAX(EX$9:EX$497)+100/MAX(EZ$9:EZ$497))))+($RL$4*KH125*100*((100/MAX(EX$9:EX$497)+100/MAX(EZ$9:EZ$497))))+($RL$4*KI125*100*((100/MAX(EX$9:EX$497)+100/MAX(EZ$9:EZ$497))))+($RL$4*KJ125*100*((100/MAX(EX$9:EX$497)+100/MAX(EZ$9:EZ$497))))+($RL$4*KK125*100*((100/MAX(EX$9:EX$497)+100/MAX(EZ$9:EZ$497))))+($RL$4*KL125*100*((100/MAX(EX$9:EX$497)+100/MAX(EZ$9:EZ$497))))+($RL$4*KM125*100*((100/MAX(EX$9:EX$497)+100/MAX(EZ$9:EZ$497))))+($RL$4*KN125*100*((100/MAX(EX$9:EX$497)+100/MAX(EZ$9:EZ$497))))+($RL$4*KO125*100*((100/MAX(EX$9:EX$497)+100/MAX(EZ$9:EZ$497))))+($RL$4*KP125*100*((100/MAX(EX$9:EX$497)+100/MAX(EZ$9:EZ$497))))+($RL$4*KQ125*100*((100/MAX(EX$9:EX$497)+100/MAX(EZ$9:EZ$497))))+($RL$4*KR125*100*((100/MAX(EX$9:EX$497)+100/MAX(EZ$9:EZ$497))))+($RL$4*KS125*100*((100/MAX(EX$9:EX$497)+100/MAX(EZ$9:EZ$497))))+($RL$4*KV125*100*((100/MAX(EX$9:EX$497)+100/MAX(EZ$9:EZ$497))))) * (($RO$3+$RO$4)/6)</f>
        <v>0</v>
      </c>
      <c r="RR125" s="115">
        <f>(($RL$4*KW125*100*((100/MAX(EX$9:EX$497)+100/MAX(EZ$9:EZ$497))))) * ($RO$3/2) + (($RL$4*KX125*100*((100/MAX(EX$9:EX$497)+100/MAX(EZ$9:EZ$497))))+($RL$4*KY125*100*((100/MAX(EX$9:EX$497)+100/MAX(EZ$9:EZ$497))))+($RL$4*KZ125*100*((100/MAX(EX$9:EX$497)+100/MAX(EZ$9:EZ$497))))+($RL$4*LA125*100*((100/MAX(EX$9:EX$497)+100/MAX(EZ$9:EZ$497))))+($RL$4*LB125*100*((100/MAX(EX$9:EX$497)+100/MAX(EZ$9:EZ$497))))+($RL$4*LC125*100*((100/MAX(EX$9:EX$497)+100/MAX(EZ$9:EZ$497))))) * (($RO$3+$RO$4)/6)</f>
        <v>0</v>
      </c>
      <c r="RS125" s="119">
        <f>(($RL$4*LD125*100*((100/MAX(EX$9:EX$497)+100/MAX(EZ$9:EZ$497))))+($RL$4*LE125*100*((100/MAX(EX$9:EX$497)+100/MAX(EZ$9:EZ$497))))) * (($RO$3+$RO$4)/6)</f>
        <v>0</v>
      </c>
      <c r="RT125" s="118">
        <f>($RJ$4*LH125*100*(100/MAX(EV$9:EV$497)))+($RJ$4*LI125*100*(100/MAX(EV$9:EV$497)))</f>
        <v>0</v>
      </c>
      <c r="RU125" s="119">
        <f>($RJ$4*LJ125*(100/MAX(EV$9:EV$497)))/2 + ($RL$3*LK125*(100/MAX(EW$9:EW$497))) + ($RJ$4*LL125*(100/MAX(EV$9:EV$497)))/4 + ($RL$3*LM125*(100/MAX(EW$9:EW$497)))</f>
        <v>0</v>
      </c>
      <c r="RV125" s="118">
        <f>($RJ$4*LN125*100*100/MAX(EV$9:EV$497)/2)+($RJ$4*LO125*100*100/MAX(EV$9:EV$497)/2)+($RJ$4*LP125*100*100/MAX(EV$9:EV$497))+($RJ$4*LQ125*100*100/MAX(EV$9:EV$497))+($RJ$4*LR125*100*100/MAX(EV$9:EV$497))</f>
        <v>0</v>
      </c>
      <c r="RW125" s="115">
        <f>($RJ$4*LS125*100*100/MAX(EV$9:EV$497)) + (($RJ$4*LT125*100*100/MAX(EV$9:EV$497))+($RJ$4*LU125*100*100/MAX(EV$9:EV$497))+($RJ$4*LV125*100*100/MAX(EV$9:EV$497))+($RJ$4*LW125*100*100/MAX(EV$9:EV$497))+($RJ$4*LX125*100*100/MAX(EV$9:EV$497))+($RJ$4*LY125*100*100/MAX(EV$9:EV$497))+($RJ$4*LZ125*100*100/MAX(EV$9:EV$497))+($RJ$4*MA125*100*100/MAX(EV$9:EV$497)))/2</f>
        <v>4.213483146067416</v>
      </c>
      <c r="RX125" s="119">
        <f>($RJ$4*MB125*100*100/MAX(EV$9:EV$497))+($RJ$4*MC125*100*100/MAX(EV$9:EV$497))+($RJ$4*MD125*100*100/MAX(EV$9:EV$497))+($RJ$4*ME125*100*100/MAX(EV$9:EV$497))+($RJ$4*MF125*100*100/MAX(EV$9:EV$497))+($RJ$4*MG125*100*100/MAX(EV$9:EV$497))+($RJ$4*MH125*100*100/MAX(EV$9:EV$497))+($RJ$4*MI125*100*100/MAX(EV$9:EV$497))+($RJ$4*MJ125*100*100/MAX(EV$9:EV$497))+($RJ$4*MK125*100*100/MAX(EV$9:EV$497))+($RJ$4*ML125*100*100/MAX(EV$9:EV$497))+($RJ$4*MM125*100*100/MAX(EV$9:EV$497))+($RJ$4*MN125*100*100/MAX(EV$9:EV$497))</f>
        <v>0</v>
      </c>
      <c r="RY125" s="118">
        <f>($RJ$4*MQ125*100*100/MAX(EV$9:EV$497))/2 + (($RJ$4*MR125*100*100/MAX(EV$9:EV$497))+($RJ$4*MS125*100*100/MAX(EV$9:EV$497))+($RJ$4*MT125*100*100/MAX(EV$9:EV$497))+($RJ$4*MU125*100*100/MAX(EV$9:EV$497))+($RJ$4*MV125*100*100/MAX(EV$9:EV$497))+($RJ$4*MW125*100*100/MAX(EV$9:EV$497))+($RJ$4*MX125*100*100/MAX(EV$9:EV$497))+($RJ$4*MY125*100*100/MAX(EV$9:EV$497))+($RJ$4*MZ125*100*100/MAX(EV$9:EV$497))+($RJ$4*NA125*100*100/MAX(EV$9:EV$497))+($RJ$4*NB125*100*100/MAX(EV$9:EV$497))+($RJ$4*NC125*100*100/MAX(EV$9:EV$497))+($RJ$4*ND125*100*100/MAX(EV$9:EV$497))+($RJ$4*NG125*100*100/MAX(EV$9:EV$497)))/4</f>
        <v>0</v>
      </c>
      <c r="RZ125" s="115">
        <f>($RJ$4*NH125*100*100/MAX(EV$9:EV$497))/2 + (($RJ$4*NI125*100*100/MAX(EV$9:EV$497))+($RJ$4*NJ125*100*100/MAX(EV$9:EV$497))+($RJ$4*NK125*100*100/MAX(EV$9:EV$497))+($RJ$4*NL125*100*100/MAX(EV$9:EV$497))+($RJ$4*NM125*100*100/MAX(EV$9:EV$497))+($RJ$4*NN125*100*100/MAX(EV$9:EV$497)))/4</f>
        <v>0</v>
      </c>
      <c r="SA125" s="117">
        <f>(($RJ$4*NO125*100*100/MAX(EV$9:EV$497))+($RJ$4*NP125*100*100/MAX(EV$9:EV$497)))/4</f>
        <v>0</v>
      </c>
      <c r="SB125" s="118">
        <f t="shared" si="227"/>
        <v>22.967649812734081</v>
      </c>
      <c r="SC125" s="115">
        <f t="shared" si="228"/>
        <v>19.596863295880148</v>
      </c>
      <c r="SD125" s="115">
        <f t="shared" si="229"/>
        <v>1.053370786516854</v>
      </c>
      <c r="SE125" s="115">
        <f t="shared" si="230"/>
        <v>19.596863295880148</v>
      </c>
      <c r="SF125" s="115">
        <f t="shared" si="231"/>
        <v>1.053370786516854</v>
      </c>
      <c r="SG125" s="115">
        <f t="shared" si="232"/>
        <v>4.213483146067416</v>
      </c>
      <c r="SH125" s="115">
        <f>ROUND(SB125/MAX(SB$9:SB$497)*100,0)</f>
        <v>29</v>
      </c>
      <c r="SI125" s="115">
        <f>ROUND(SC125/MAX(SC$9:SC$497)*100,0)</f>
        <v>30</v>
      </c>
      <c r="SJ125" s="115">
        <f>ROUND(SD125/MAX(SD$9:SD$497)*100,0)</f>
        <v>2</v>
      </c>
      <c r="SK125" s="115">
        <f>ROUND(SE125/MAX(SE$9:SE$497)*100,0)</f>
        <v>15</v>
      </c>
      <c r="SL125" s="115">
        <f>ROUND(SF125/MAX(SF$9:SF$497)*100,0)</f>
        <v>3</v>
      </c>
      <c r="SM125" s="121">
        <f>ROUND(SG125/MAX(SG$9:SG$497)*100,0)</f>
        <v>4</v>
      </c>
      <c r="SN125" s="115">
        <f>ROUND(AVERAGEIF($ES$9:$ES$497,$ES125,SH$9:SH$497),0)</f>
        <v>24</v>
      </c>
      <c r="SO125" s="115">
        <f>ROUND(AVERAGEIF($ES$9:$ES$497,$ES125,SI$9:SI$497),0)</f>
        <v>22</v>
      </c>
      <c r="SP125" s="115">
        <f>ROUND(AVERAGEIF($ES$9:$ES$497,$ES125,SJ$9:SJ$497),0)</f>
        <v>5</v>
      </c>
      <c r="SQ125" s="115">
        <f>ROUND(AVERAGEIF($ES$9:$ES$497,$ES125,SK$9:SK$497),0)</f>
        <v>19</v>
      </c>
      <c r="SR125" s="115">
        <f>ROUND(AVERAGEIF($ES$9:$ES$497,$ES125,SL$9:SL$497),0)</f>
        <v>8</v>
      </c>
      <c r="SS125" s="121">
        <f>ROUND(AVERAGEIF($ES$9:$ES$497,$ES125,SM$9:SM$497),0)</f>
        <v>6</v>
      </c>
      <c r="ST125" s="114">
        <f>RANK(SB125,SB$9:SB$497,0)</f>
        <v>151</v>
      </c>
      <c r="SU125" s="115">
        <f>RANK(SC125,SC$9:SC$497,0)</f>
        <v>98</v>
      </c>
      <c r="SV125" s="115">
        <f>RANK(SD125,SD$9:SD$497,0)</f>
        <v>216</v>
      </c>
      <c r="SW125" s="115">
        <f>RANK(SE125,SE$9:SE$497,0)</f>
        <v>130</v>
      </c>
      <c r="SX125" s="115">
        <f>RANK(SF125,SF$9:SF$497,0)</f>
        <v>199</v>
      </c>
      <c r="SY125" s="115">
        <f>RANK(SG125,SG$9:SG$497,0)</f>
        <v>173</v>
      </c>
      <c r="SZ125" s="115">
        <f>COUNTIFS(SB$9:SB$497,"&gt;"&amp;SB125,$ES$9:$ES$497,$ES125)+1</f>
        <v>34</v>
      </c>
      <c r="TA125" s="115">
        <f>COUNTIFS(SC$9:SC$497,"&gt;"&amp;SC125,$ES$9:$ES$497,$ES125)+1</f>
        <v>28</v>
      </c>
      <c r="TB125" s="115">
        <f>COUNTIFS(SD$9:SD$497,"&gt;"&amp;SD125,$ES$9:$ES$497,$ES125)+1</f>
        <v>49</v>
      </c>
      <c r="TC125" s="115">
        <f>COUNTIFS(SE$9:SE$497,"&gt;"&amp;SE125,$ES$9:$ES$497,$ES125)+1</f>
        <v>40</v>
      </c>
      <c r="TD125" s="115">
        <f>COUNTIFS(SF$9:SF$497,"&gt;"&amp;SF125,$ES$9:$ES$497,$ES125)+1</f>
        <v>49</v>
      </c>
      <c r="TE125" s="117">
        <f>COUNTIFS(SG$9:SG$497,"&gt;"&amp;SG125,$ES$9:$ES$497,$ES125)+1</f>
        <v>41</v>
      </c>
      <c r="TF125" s="118">
        <f t="shared" si="233"/>
        <v>77</v>
      </c>
      <c r="TG125" s="115">
        <f t="shared" si="234"/>
        <v>76</v>
      </c>
      <c r="TH125" s="115">
        <f t="shared" si="235"/>
        <v>44</v>
      </c>
      <c r="TI125" s="115">
        <f t="shared" si="236"/>
        <v>62</v>
      </c>
      <c r="TJ125" s="115">
        <f t="shared" si="237"/>
        <v>48</v>
      </c>
      <c r="TK125" s="115">
        <f t="shared" si="238"/>
        <v>52</v>
      </c>
      <c r="TL125" s="117">
        <f t="shared" si="239"/>
        <v>48</v>
      </c>
      <c r="TM125" s="118">
        <f>ROUND(TF125/MAX(TF$9:TF$497)*100,0)</f>
        <v>43</v>
      </c>
      <c r="TN125" s="115">
        <f>ROUND(TG125/MAX(TG$9:TG$497)*100,0)</f>
        <v>42</v>
      </c>
      <c r="TO125" s="115">
        <f>ROUND(TH125/MAX(TH$9:TH$497)*100,0)</f>
        <v>24</v>
      </c>
      <c r="TP125" s="115">
        <f>ROUND(TI125/MAX(TI$9:TI$497)*100,0)</f>
        <v>34</v>
      </c>
      <c r="TQ125" s="115">
        <f>ROUND(TJ125/MAX(TJ$9:TJ$497)*100,0)</f>
        <v>24</v>
      </c>
      <c r="TR125" s="115">
        <f>ROUND(TK125/MAX(TK$9:TK$497)*100,0)</f>
        <v>27</v>
      </c>
      <c r="TS125" s="119">
        <f>ROUND(TL125/MAX(TL$9:TL$497)*100,0)</f>
        <v>24</v>
      </c>
      <c r="TT125" s="120">
        <f>RANK(TM125,TM$9:TM$497,0)</f>
        <v>198</v>
      </c>
      <c r="TU125" s="115">
        <f>RANK(TN125,TN$9:TN$497,0)</f>
        <v>119</v>
      </c>
      <c r="TV125" s="115">
        <f>RANK(TO125,TO$9:TO$497,0)</f>
        <v>216</v>
      </c>
      <c r="TW125" s="115">
        <f>RANK(TP125,TP$9:TP$497,0)</f>
        <v>182</v>
      </c>
      <c r="TX125" s="115">
        <f>RANK(TQ125,TQ$9:TQ$497,0)</f>
        <v>214</v>
      </c>
      <c r="TY125" s="115">
        <f>RANK(TR125,TR$9:TR$497,0)</f>
        <v>217</v>
      </c>
      <c r="TZ125" s="121">
        <f>RANK(TS125,TS$9:TS$497,0)</f>
        <v>215</v>
      </c>
      <c r="UA125" s="132"/>
      <c r="UB125" s="7" t="s">
        <v>1</v>
      </c>
    </row>
    <row r="126" spans="1:548" x14ac:dyDescent="0.15">
      <c r="A126" s="183">
        <v>118</v>
      </c>
      <c r="B126" s="203" t="s">
        <v>840</v>
      </c>
      <c r="C126" s="63"/>
      <c r="D126" s="63"/>
      <c r="E126" s="64" t="s">
        <v>518</v>
      </c>
      <c r="F126" s="65">
        <v>63</v>
      </c>
      <c r="G126" s="65" t="s">
        <v>571</v>
      </c>
      <c r="H126" s="65"/>
      <c r="I126" s="66" t="s">
        <v>521</v>
      </c>
      <c r="J126" s="67" t="s">
        <v>521</v>
      </c>
      <c r="K126" s="67" t="s">
        <v>521</v>
      </c>
      <c r="L126" s="67" t="s">
        <v>521</v>
      </c>
      <c r="M126" s="67" t="s">
        <v>521</v>
      </c>
      <c r="N126" s="67" t="s">
        <v>521</v>
      </c>
      <c r="O126" s="67" t="s">
        <v>521</v>
      </c>
      <c r="P126" s="67" t="s">
        <v>521</v>
      </c>
      <c r="Q126" s="67" t="s">
        <v>521</v>
      </c>
      <c r="R126" s="68" t="s">
        <v>521</v>
      </c>
      <c r="S126" s="69" t="s">
        <v>521</v>
      </c>
      <c r="T126" s="67" t="s">
        <v>521</v>
      </c>
      <c r="U126" s="67" t="s">
        <v>521</v>
      </c>
      <c r="V126" s="67" t="s">
        <v>521</v>
      </c>
      <c r="W126" s="67" t="s">
        <v>521</v>
      </c>
      <c r="X126" s="67" t="s">
        <v>521</v>
      </c>
      <c r="Y126" s="67" t="s">
        <v>521</v>
      </c>
      <c r="Z126" s="67" t="s">
        <v>521</v>
      </c>
      <c r="AA126" s="67" t="s">
        <v>521</v>
      </c>
      <c r="AB126" s="68" t="s">
        <v>521</v>
      </c>
      <c r="AC126" s="69" t="s">
        <v>521</v>
      </c>
      <c r="AD126" s="67" t="s">
        <v>521</v>
      </c>
      <c r="AE126" s="67" t="s">
        <v>521</v>
      </c>
      <c r="AF126" s="67" t="s">
        <v>521</v>
      </c>
      <c r="AG126" s="67" t="s">
        <v>521</v>
      </c>
      <c r="AH126" s="67" t="s">
        <v>521</v>
      </c>
      <c r="AI126" s="67" t="s">
        <v>521</v>
      </c>
      <c r="AJ126" s="67" t="s">
        <v>521</v>
      </c>
      <c r="AK126" s="67" t="s">
        <v>521</v>
      </c>
      <c r="AL126" s="68" t="s">
        <v>521</v>
      </c>
      <c r="AM126" s="69" t="s">
        <v>521</v>
      </c>
      <c r="AN126" s="67" t="s">
        <v>521</v>
      </c>
      <c r="AO126" s="67" t="s">
        <v>521</v>
      </c>
      <c r="AP126" s="67" t="s">
        <v>521</v>
      </c>
      <c r="AQ126" s="67" t="s">
        <v>521</v>
      </c>
      <c r="AR126" s="67" t="s">
        <v>521</v>
      </c>
      <c r="AS126" s="67" t="s">
        <v>521</v>
      </c>
      <c r="AT126" s="67" t="s">
        <v>521</v>
      </c>
      <c r="AU126" s="67" t="s">
        <v>521</v>
      </c>
      <c r="AV126" s="68" t="s">
        <v>520</v>
      </c>
      <c r="AW126" s="69" t="s">
        <v>520</v>
      </c>
      <c r="AX126" s="67" t="s">
        <v>520</v>
      </c>
      <c r="AY126" s="67" t="s">
        <v>520</v>
      </c>
      <c r="AZ126" s="67" t="s">
        <v>520</v>
      </c>
      <c r="BA126" s="67" t="s">
        <v>520</v>
      </c>
      <c r="BB126" s="67" t="s">
        <v>521</v>
      </c>
      <c r="BC126" s="67" t="s">
        <v>521</v>
      </c>
      <c r="BD126" s="67" t="s">
        <v>521</v>
      </c>
      <c r="BE126" s="67" t="s">
        <v>521</v>
      </c>
      <c r="BF126" s="68" t="s">
        <v>521</v>
      </c>
      <c r="BG126" s="69" t="s">
        <v>521</v>
      </c>
      <c r="BH126" s="67" t="s">
        <v>521</v>
      </c>
      <c r="BI126" s="67" t="s">
        <v>521</v>
      </c>
      <c r="BJ126" s="67" t="s">
        <v>521</v>
      </c>
      <c r="BK126" s="67" t="s">
        <v>521</v>
      </c>
      <c r="BL126" s="67" t="s">
        <v>521</v>
      </c>
      <c r="BM126" s="67" t="s">
        <v>521</v>
      </c>
      <c r="BN126" s="67" t="s">
        <v>521</v>
      </c>
      <c r="BO126" s="67" t="s">
        <v>521</v>
      </c>
      <c r="BP126" s="68" t="s">
        <v>521</v>
      </c>
      <c r="BQ126" s="70" t="s">
        <v>521</v>
      </c>
      <c r="BR126" s="67" t="s">
        <v>521</v>
      </c>
      <c r="BS126" s="67" t="s">
        <v>521</v>
      </c>
      <c r="BT126" s="67" t="s">
        <v>521</v>
      </c>
      <c r="BU126" s="67" t="s">
        <v>521</v>
      </c>
      <c r="BV126" s="67" t="s">
        <v>521</v>
      </c>
      <c r="BW126" s="67" t="s">
        <v>521</v>
      </c>
      <c r="BX126" s="67" t="s">
        <v>521</v>
      </c>
      <c r="BY126" s="67" t="s">
        <v>521</v>
      </c>
      <c r="BZ126" s="68" t="s">
        <v>521</v>
      </c>
      <c r="CA126" s="69" t="s">
        <v>521</v>
      </c>
      <c r="CB126" s="67" t="s">
        <v>521</v>
      </c>
      <c r="CC126" s="67" t="s">
        <v>521</v>
      </c>
      <c r="CD126" s="67" t="s">
        <v>521</v>
      </c>
      <c r="CE126" s="67" t="s">
        <v>521</v>
      </c>
      <c r="CF126" s="67" t="s">
        <v>521</v>
      </c>
      <c r="CG126" s="67" t="s">
        <v>521</v>
      </c>
      <c r="CH126" s="67" t="s">
        <v>521</v>
      </c>
      <c r="CI126" s="67" t="s">
        <v>521</v>
      </c>
      <c r="CJ126" s="68" t="s">
        <v>521</v>
      </c>
      <c r="CK126" s="69" t="s">
        <v>521</v>
      </c>
      <c r="CL126" s="67" t="s">
        <v>521</v>
      </c>
      <c r="CM126" s="67" t="s">
        <v>521</v>
      </c>
      <c r="CN126" s="67" t="s">
        <v>521</v>
      </c>
      <c r="CO126" s="67" t="s">
        <v>521</v>
      </c>
      <c r="CP126" s="67" t="s">
        <v>521</v>
      </c>
      <c r="CQ126" s="67" t="s">
        <v>521</v>
      </c>
      <c r="CR126" s="67" t="s">
        <v>521</v>
      </c>
      <c r="CS126" s="67" t="s">
        <v>521</v>
      </c>
      <c r="CT126" s="68" t="s">
        <v>521</v>
      </c>
      <c r="CU126" s="69" t="s">
        <v>521</v>
      </c>
      <c r="CV126" s="67" t="s">
        <v>521</v>
      </c>
      <c r="CW126" s="67" t="s">
        <v>521</v>
      </c>
      <c r="CX126" s="67" t="s">
        <v>521</v>
      </c>
      <c r="CY126" s="67" t="s">
        <v>521</v>
      </c>
      <c r="CZ126" s="67" t="s">
        <v>521</v>
      </c>
      <c r="DA126" s="67" t="s">
        <v>521</v>
      </c>
      <c r="DB126" s="67" t="s">
        <v>521</v>
      </c>
      <c r="DC126" s="67" t="s">
        <v>521</v>
      </c>
      <c r="DD126" s="68" t="s">
        <v>521</v>
      </c>
      <c r="DE126" s="69" t="s">
        <v>521</v>
      </c>
      <c r="DF126" s="71" t="s">
        <v>521</v>
      </c>
      <c r="DG126" s="67" t="s">
        <v>521</v>
      </c>
      <c r="DH126" s="67" t="s">
        <v>521</v>
      </c>
      <c r="DI126" s="67" t="s">
        <v>521</v>
      </c>
      <c r="DJ126" s="67" t="s">
        <v>521</v>
      </c>
      <c r="DK126" s="67" t="s">
        <v>521</v>
      </c>
      <c r="DL126" s="67" t="s">
        <v>521</v>
      </c>
      <c r="DM126" s="67" t="s">
        <v>521</v>
      </c>
      <c r="DN126" s="68" t="s">
        <v>521</v>
      </c>
      <c r="DO126" s="70" t="s">
        <v>521</v>
      </c>
      <c r="DP126" s="71" t="s">
        <v>521</v>
      </c>
      <c r="DQ126" s="67" t="s">
        <v>521</v>
      </c>
      <c r="DR126" s="67" t="s">
        <v>521</v>
      </c>
      <c r="DS126" s="67" t="s">
        <v>521</v>
      </c>
      <c r="DT126" s="67" t="s">
        <v>521</v>
      </c>
      <c r="DU126" s="67" t="s">
        <v>521</v>
      </c>
      <c r="DV126" s="67" t="s">
        <v>521</v>
      </c>
      <c r="DW126" s="67" t="s">
        <v>521</v>
      </c>
      <c r="DX126" s="72" t="s">
        <v>521</v>
      </c>
      <c r="DY126" s="73" t="s">
        <v>522</v>
      </c>
      <c r="DZ126" s="74">
        <v>2</v>
      </c>
      <c r="EA126" s="74">
        <v>3</v>
      </c>
      <c r="EB126" s="74">
        <v>3</v>
      </c>
      <c r="EC126" s="75">
        <v>4</v>
      </c>
      <c r="ED126" s="76" t="s">
        <v>522</v>
      </c>
      <c r="EE126" s="74">
        <f t="shared" si="189"/>
        <v>2</v>
      </c>
      <c r="EF126" s="74">
        <f t="shared" si="190"/>
        <v>6</v>
      </c>
      <c r="EG126" s="74">
        <f t="shared" si="191"/>
        <v>18</v>
      </c>
      <c r="EH126" s="77">
        <f t="shared" si="192"/>
        <v>72</v>
      </c>
      <c r="EI126" s="73">
        <v>600</v>
      </c>
      <c r="EJ126" s="74">
        <v>900</v>
      </c>
      <c r="EK126" s="74">
        <v>1800</v>
      </c>
      <c r="EL126" s="74">
        <v>3000</v>
      </c>
      <c r="EM126" s="75">
        <v>9000</v>
      </c>
      <c r="EN126" s="78">
        <v>1</v>
      </c>
      <c r="EO126" s="79">
        <f t="shared" si="193"/>
        <v>0.75</v>
      </c>
      <c r="EP126" s="79">
        <f t="shared" si="194"/>
        <v>0.5</v>
      </c>
      <c r="EQ126" s="79">
        <f t="shared" si="195"/>
        <v>0.27777777777777773</v>
      </c>
      <c r="ER126" s="80">
        <f t="shared" si="196"/>
        <v>0.20833333333333334</v>
      </c>
      <c r="ES126" s="128" t="s">
        <v>534</v>
      </c>
      <c r="ET126" s="82"/>
      <c r="EU126" s="83">
        <v>4</v>
      </c>
      <c r="EV126" s="73">
        <v>110</v>
      </c>
      <c r="EW126" s="74">
        <v>19</v>
      </c>
      <c r="EX126" s="74">
        <v>53</v>
      </c>
      <c r="EY126" s="74">
        <v>21</v>
      </c>
      <c r="EZ126" s="74">
        <v>10</v>
      </c>
      <c r="FA126" s="74">
        <v>10</v>
      </c>
      <c r="FB126" s="74">
        <v>58</v>
      </c>
      <c r="FC126" s="74">
        <v>72</v>
      </c>
      <c r="FD126" s="74">
        <f t="shared" si="197"/>
        <v>63</v>
      </c>
      <c r="FE126" s="84">
        <f t="shared" si="198"/>
        <v>125</v>
      </c>
      <c r="FF126" s="73">
        <f>RANK(EV126,$EV$9:$EV$497,0)</f>
        <v>54</v>
      </c>
      <c r="FG126" s="74">
        <f>RANK(EW126,$EW$9:$EW$497,0)</f>
        <v>356</v>
      </c>
      <c r="FH126" s="74">
        <f>RANK(EX126,$EX$9:$EX$497,0)</f>
        <v>136</v>
      </c>
      <c r="FI126" s="74">
        <f>RANK(EY126,$EY$9:$EY$497,0)</f>
        <v>299</v>
      </c>
      <c r="FJ126" s="74">
        <f>RANK(EZ126,$EZ$9:$EZ$497,0)</f>
        <v>327</v>
      </c>
      <c r="FK126" s="74">
        <f>RANK(FA126,$FA$9:$FA$497,0)</f>
        <v>307</v>
      </c>
      <c r="FL126" s="74">
        <f>RANK(FB126,$FB$9:$FB$497,0)</f>
        <v>134</v>
      </c>
      <c r="FM126" s="74">
        <f>RANK(FC126,$FC$9:$FC$497,0)</f>
        <v>85</v>
      </c>
      <c r="FN126" s="74">
        <f>RANK(FD126,$FD$9:$FD$497,0)</f>
        <v>236</v>
      </c>
      <c r="FO126" s="84">
        <f>RANK(FE126,$FE$9:$FE$497,0)</f>
        <v>98</v>
      </c>
      <c r="FP126" s="73">
        <f>COUNTIFS($EV$9:$EV$497,"&gt;"&amp;EV126,$ES$9:$ES$497,ES126)+1</f>
        <v>12</v>
      </c>
      <c r="FQ126" s="74">
        <f>COUNTIFS($EW$9:$EW$497,"&gt;"&amp;EW126,$ES$9:$ES$497,ES126)+1</f>
        <v>58</v>
      </c>
      <c r="FR126" s="74">
        <f>COUNTIFS($EX$9:$EX$497,"&gt;"&amp;EX126,$ES$9:$ES$497,ES126)+1</f>
        <v>53</v>
      </c>
      <c r="FS126" s="74">
        <f>COUNTIFS($EY$9:$EY$497,"&gt;"&amp;EY126,$ES$9:$ES$497,ES126)+1</f>
        <v>58</v>
      </c>
      <c r="FT126" s="74">
        <f>COUNTIFS($EZ$9:$EZ$497,"&gt;"&amp;EZ126,$ES$9:$ES$497,ES126)+1</f>
        <v>38</v>
      </c>
      <c r="FU126" s="74">
        <f>COUNTIFS($FA$9:$FA$497,"&gt;"&amp;FA126,$ES$9:$ES$497,ES126)+1</f>
        <v>37</v>
      </c>
      <c r="FV126" s="74">
        <f>COUNTIFS($FB$9:$FB$497,"&gt;"&amp;FB126,$ES$9:$ES$497,ES126)+1</f>
        <v>40</v>
      </c>
      <c r="FW126" s="74">
        <f>COUNTIFS($FC$9:$FC$497,"&gt;"&amp;FC126,$ES$9:$ES$497,ES126)+1</f>
        <v>22</v>
      </c>
      <c r="FX126" s="74">
        <f>COUNTIFS($FD$9:$FD$497,"&gt;"&amp;FD126,$ES$9:$ES$497,ES126)+1</f>
        <v>52</v>
      </c>
      <c r="FY126" s="84">
        <f>COUNTIFS($FE$9:$FE$497,"&gt;"&amp;FE126,$ES$9:$ES$497,ES126)+1</f>
        <v>43</v>
      </c>
      <c r="FZ126" s="85">
        <f t="shared" si="199"/>
        <v>1.75</v>
      </c>
      <c r="GA126" s="86">
        <f t="shared" si="200"/>
        <v>0.3</v>
      </c>
      <c r="GB126" s="86">
        <f t="shared" si="201"/>
        <v>0.84</v>
      </c>
      <c r="GC126" s="86">
        <f t="shared" si="202"/>
        <v>0.33</v>
      </c>
      <c r="GD126" s="86">
        <f t="shared" si="203"/>
        <v>0.16</v>
      </c>
      <c r="GE126" s="86">
        <f t="shared" si="204"/>
        <v>0.16</v>
      </c>
      <c r="GF126" s="86">
        <f t="shared" si="205"/>
        <v>0.92</v>
      </c>
      <c r="GG126" s="86">
        <f t="shared" si="206"/>
        <v>1.1399999999999999</v>
      </c>
      <c r="GH126" s="86">
        <f t="shared" si="207"/>
        <v>1</v>
      </c>
      <c r="GI126" s="87">
        <f t="shared" si="208"/>
        <v>1.98</v>
      </c>
      <c r="GJ126" s="85">
        <f>ROUND(((FZ126-AVERAGE(FZ$9:FZ$497))/STDEVP(FZ$9:FZ$497)*10+50),2)</f>
        <v>80.489999999999995</v>
      </c>
      <c r="GK126" s="86">
        <f>ROUND(((GA126-AVERAGE(GA$9:GA$497))/STDEVP(GA$9:GA$497)*10+50),2)</f>
        <v>38.33</v>
      </c>
      <c r="GL126" s="86">
        <f>ROUND(((GB126-AVERAGE(GB$9:GB$497))/STDEVP(GB$9:GB$497)*10+50),2)</f>
        <v>59.66</v>
      </c>
      <c r="GM126" s="86">
        <f>ROUND(((GC126-AVERAGE(GC$9:GC$497))/STDEVP(GC$9:GC$497)*10+50),2)</f>
        <v>40.17</v>
      </c>
      <c r="GN126" s="86">
        <f>ROUND(((GD126-AVERAGE(GD$9:GD$497))/STDEVP(GD$9:GD$497)*10+50),2)</f>
        <v>42.05</v>
      </c>
      <c r="GO126" s="86">
        <f>ROUND(((GE126-AVERAGE(GE$9:GE$497))/STDEVP(GE$9:GE$497)*10+50),2)</f>
        <v>43.16</v>
      </c>
      <c r="GP126" s="86">
        <f>ROUND(((GF126-AVERAGE(GF$9:GF$497))/STDEVP(GF$9:GF$497)*10+50),2)</f>
        <v>58.98</v>
      </c>
      <c r="GQ126" s="86">
        <f>ROUND(((GG126-AVERAGE(GG$9:GG$497))/STDEVP(GG$9:GG$497)*10+50),2)</f>
        <v>65.92</v>
      </c>
      <c r="GR126" s="86">
        <f>ROUND(((GH126-AVERAGE(GH$9:GH$497))/STDEVP(GH$9:GH$497)*10+50),2)</f>
        <v>50.92</v>
      </c>
      <c r="GS126" s="87">
        <f>ROUND(((GI126-AVERAGE(GI$9:GI$497))/STDEVP(GI$9:GI$497)*10+50),2)</f>
        <v>66.08</v>
      </c>
      <c r="GT126" s="73">
        <f>RANK(GJ126,$GJ$9:$GJ$497,0)</f>
        <v>2</v>
      </c>
      <c r="GU126" s="74">
        <f>RANK(GK126,$GK$9:$GK$497,0)</f>
        <v>407</v>
      </c>
      <c r="GV126" s="74">
        <f>RANK(GL126,$GL$9:$GL$497,0)</f>
        <v>81</v>
      </c>
      <c r="GW126" s="74">
        <f>RANK(GM126,$GM$9:$GM$497,0)</f>
        <v>369</v>
      </c>
      <c r="GX126" s="74">
        <f>RANK(GN126,$GN$9:$GN$497,0)</f>
        <v>361</v>
      </c>
      <c r="GY126" s="74">
        <f>RANK(GO126,$GO$9:$GO$497,0)</f>
        <v>332</v>
      </c>
      <c r="GZ126" s="74">
        <f>RANK(GP126,$GP$9:$GP$497,0)</f>
        <v>82</v>
      </c>
      <c r="HA126" s="74">
        <f>RANK(GQ126,$GQ$9:$GQ$497,0)</f>
        <v>26</v>
      </c>
      <c r="HB126" s="74">
        <f>RANK(GR126,$GR$9:$GR$497,0)</f>
        <v>165</v>
      </c>
      <c r="HC126" s="84">
        <f>RANK(GS126,$GS$9:$GS$497,0)</f>
        <v>33</v>
      </c>
      <c r="HD126" s="85">
        <f>ROUND(AVERAGEIF($ES$9:$ES$497,$ES126,$FZ$9:$FZ$497),2)</f>
        <v>0.95</v>
      </c>
      <c r="HE126" s="86">
        <f>ROUND(AVERAGEIF($ES$9:$ES$497,$ES126,$GA$9:$GA$497),2)</f>
        <v>0.38</v>
      </c>
      <c r="HF126" s="86">
        <f>ROUND(AVERAGEIF($ES$9:$ES$497,$ES126,$GB$9:$GB$497),2)</f>
        <v>0.82</v>
      </c>
      <c r="HG126" s="86">
        <f>ROUND(AVERAGEIF($ES$9:$ES$497,$ES126,$GC$9:$GC$497),2)</f>
        <v>0.44</v>
      </c>
      <c r="HH126" s="86">
        <f>ROUND(AVERAGEIF($ES$9:$ES$497,$ES126,$GD$9:$GD$497),2)</f>
        <v>0.15</v>
      </c>
      <c r="HI126" s="86">
        <f>ROUND(AVERAGEIF($ES$9:$ES$497,$ES126,$GE$9:$GE$497),2)</f>
        <v>0.14000000000000001</v>
      </c>
      <c r="HJ126" s="86">
        <f>ROUND(AVERAGEIF($ES$9:$ES$497,$ES126,$GF$9:$GF$497),2)</f>
        <v>0.74</v>
      </c>
      <c r="HK126" s="86">
        <f>ROUND(AVERAGEIF($ES$9:$ES$497,$ES126,$GG$9:$GG$497),2)</f>
        <v>0.85</v>
      </c>
      <c r="HL126" s="86">
        <f>ROUND(AVERAGEIF($ES$9:$ES$497,$ES126,$GH$9:$GH$497),2)</f>
        <v>0.97</v>
      </c>
      <c r="HM126" s="87">
        <f>ROUND(AVERAGEIF($ES$9:$ES$497,$ES126,$GI$9:$GI$497),2)</f>
        <v>1.67</v>
      </c>
      <c r="HN126" s="88">
        <f t="shared" si="209"/>
        <v>0.8</v>
      </c>
      <c r="HO126" s="89">
        <f t="shared" si="210"/>
        <v>-8.0000000000000016E-2</v>
      </c>
      <c r="HP126" s="89">
        <f t="shared" si="211"/>
        <v>2.0000000000000018E-2</v>
      </c>
      <c r="HQ126" s="89">
        <f t="shared" si="212"/>
        <v>-0.10999999999999999</v>
      </c>
      <c r="HR126" s="89">
        <f t="shared" si="213"/>
        <v>1.0000000000000009E-2</v>
      </c>
      <c r="HS126" s="89">
        <f t="shared" si="214"/>
        <v>1.999999999999999E-2</v>
      </c>
      <c r="HT126" s="89">
        <f t="shared" si="215"/>
        <v>0.18000000000000005</v>
      </c>
      <c r="HU126" s="89">
        <f t="shared" si="216"/>
        <v>0.28999999999999992</v>
      </c>
      <c r="HV126" s="89">
        <f t="shared" si="217"/>
        <v>3.0000000000000027E-2</v>
      </c>
      <c r="HW126" s="90">
        <f t="shared" si="218"/>
        <v>0.31000000000000005</v>
      </c>
      <c r="HX126" s="73">
        <f>COUNTIFS($FZ$9:$FZ$497,"&gt;"&amp;FZ126,$ES$9:$ES$497,$ES126)+1</f>
        <v>1</v>
      </c>
      <c r="HY126" s="74">
        <f>COUNTIFS($GA$9:$GA$497,"&gt;"&amp;GA126,$ES$9:$ES$497,$ES126)+1</f>
        <v>73</v>
      </c>
      <c r="HZ126" s="74">
        <f>COUNTIFS($GB$9:$GB$497,"&gt;"&amp;GB126,$ES$9:$ES$497,$ES126)+1</f>
        <v>35</v>
      </c>
      <c r="IA126" s="74">
        <f>COUNTIFS($GC$9:$GC$497,"&gt;"&amp;GC126,$ES$9:$ES$497,$ES126)+1</f>
        <v>69</v>
      </c>
      <c r="IB126" s="74">
        <f>COUNTIFS($GD$9:$GD$497,"&gt;"&amp;GD126,$ES$9:$ES$497,$ES126)+1</f>
        <v>23</v>
      </c>
      <c r="IC126" s="74">
        <f>COUNTIFS($GE$9:$GE$497,"&gt;"&amp;GE126,$ES$9:$ES$497,$ES126)+1</f>
        <v>23</v>
      </c>
      <c r="ID126" s="74">
        <f>COUNTIFS($GF$9:$GF$497,"&gt;"&amp;GF126,$ES$9:$ES$497,$ES126)+1</f>
        <v>14</v>
      </c>
      <c r="IE126" s="74">
        <f>COUNTIFS($GG$9:$GG$497,"&gt;"&amp;GG126,$ES$9:$ES$497,$ES126)+1</f>
        <v>14</v>
      </c>
      <c r="IF126" s="74">
        <f>COUNTIFS($GH$9:$GH$497,"&gt;"&amp;GH126,$ES$9:$ES$497,$ES126)+1</f>
        <v>31</v>
      </c>
      <c r="IG126" s="84">
        <f>COUNTIFS($GI$9:$GI$497,"&gt;"&amp;GI126,$ES$9:$ES$497,$ES126)+1</f>
        <v>16</v>
      </c>
      <c r="IH126" s="91"/>
      <c r="II126" s="79">
        <v>7.0000000000000007E-2</v>
      </c>
      <c r="IJ126" s="79"/>
      <c r="IK126" s="79"/>
      <c r="IL126" s="79"/>
      <c r="IM126" s="92"/>
      <c r="IN126" s="93"/>
      <c r="IO126" s="94"/>
      <c r="IP126" s="95"/>
      <c r="IQ126" s="79"/>
      <c r="IR126" s="79"/>
      <c r="IS126" s="79"/>
      <c r="IT126" s="79"/>
      <c r="IU126" s="79"/>
      <c r="IV126" s="79"/>
      <c r="IW126" s="96"/>
      <c r="IX126" s="93"/>
      <c r="IY126" s="79"/>
      <c r="IZ126" s="79"/>
      <c r="JA126" s="79"/>
      <c r="JB126" s="79"/>
      <c r="JC126" s="79"/>
      <c r="JD126" s="79"/>
      <c r="JE126" s="97"/>
      <c r="JF126" s="95"/>
      <c r="JG126" s="79"/>
      <c r="JH126" s="79"/>
      <c r="JI126" s="79"/>
      <c r="JJ126" s="79"/>
      <c r="JK126" s="79"/>
      <c r="JL126" s="79"/>
      <c r="JM126" s="96"/>
      <c r="JN126" s="93"/>
      <c r="JO126" s="79"/>
      <c r="JP126" s="79"/>
      <c r="JQ126" s="79"/>
      <c r="JR126" s="79"/>
      <c r="JS126" s="79">
        <v>0.05</v>
      </c>
      <c r="JT126" s="79"/>
      <c r="JU126" s="79"/>
      <c r="JV126" s="79"/>
      <c r="JW126" s="79"/>
      <c r="JX126" s="79"/>
      <c r="JY126" s="79"/>
      <c r="JZ126" s="97"/>
      <c r="KA126" s="93"/>
      <c r="KB126" s="79"/>
      <c r="KC126" s="79"/>
      <c r="KD126" s="79"/>
      <c r="KE126" s="97"/>
      <c r="KF126" s="95"/>
      <c r="KG126" s="79"/>
      <c r="KH126" s="79"/>
      <c r="KI126" s="79"/>
      <c r="KJ126" s="79"/>
      <c r="KK126" s="98"/>
      <c r="KL126" s="79"/>
      <c r="KM126" s="79"/>
      <c r="KN126" s="79"/>
      <c r="KO126" s="79"/>
      <c r="KP126" s="79"/>
      <c r="KQ126" s="79"/>
      <c r="KR126" s="79"/>
      <c r="KS126" s="96"/>
      <c r="KT126" s="96"/>
      <c r="KU126" s="96"/>
      <c r="KV126" s="96"/>
      <c r="KW126" s="93"/>
      <c r="KX126" s="79"/>
      <c r="KY126" s="79"/>
      <c r="KZ126" s="79"/>
      <c r="LA126" s="79"/>
      <c r="LB126" s="79"/>
      <c r="LC126" s="96"/>
      <c r="LD126" s="93"/>
      <c r="LE126" s="94"/>
      <c r="LF126" s="99"/>
      <c r="LG126" s="75"/>
      <c r="LH126" s="93"/>
      <c r="LI126" s="79"/>
      <c r="LJ126" s="74"/>
      <c r="LK126" s="74"/>
      <c r="LL126" s="74"/>
      <c r="LM126" s="100"/>
      <c r="LN126" s="95"/>
      <c r="LO126" s="79"/>
      <c r="LP126" s="79"/>
      <c r="LQ126" s="79"/>
      <c r="LR126" s="96"/>
      <c r="LS126" s="93"/>
      <c r="LT126" s="79"/>
      <c r="LU126" s="79"/>
      <c r="LV126" s="79"/>
      <c r="LW126" s="79"/>
      <c r="LX126" s="79"/>
      <c r="LY126" s="79">
        <v>7.0000000000000007E-2</v>
      </c>
      <c r="LZ126" s="79"/>
      <c r="MA126" s="97"/>
      <c r="MB126" s="95"/>
      <c r="MC126" s="79"/>
      <c r="MD126" s="79"/>
      <c r="ME126" s="79"/>
      <c r="MF126" s="79"/>
      <c r="MG126" s="79"/>
      <c r="MH126" s="79"/>
      <c r="MI126" s="79"/>
      <c r="MJ126" s="79"/>
      <c r="MK126" s="79"/>
      <c r="ML126" s="79"/>
      <c r="MM126" s="79"/>
      <c r="MN126" s="98"/>
      <c r="MO126" s="98"/>
      <c r="MP126" s="96"/>
      <c r="MQ126" s="93"/>
      <c r="MR126" s="79"/>
      <c r="MS126" s="79"/>
      <c r="MT126" s="79"/>
      <c r="MU126" s="79"/>
      <c r="MV126" s="98"/>
      <c r="MW126" s="79"/>
      <c r="MX126" s="79"/>
      <c r="MY126" s="79"/>
      <c r="MZ126" s="79"/>
      <c r="NA126" s="79"/>
      <c r="NB126" s="79"/>
      <c r="NC126" s="79"/>
      <c r="ND126" s="96"/>
      <c r="NE126" s="96"/>
      <c r="NF126" s="96"/>
      <c r="NG126" s="96"/>
      <c r="NH126" s="93"/>
      <c r="NI126" s="79"/>
      <c r="NJ126" s="79"/>
      <c r="NK126" s="79"/>
      <c r="NL126" s="79"/>
      <c r="NM126" s="79"/>
      <c r="NN126" s="94"/>
      <c r="NO126" s="93"/>
      <c r="NP126" s="80">
        <v>7.0000000000000007E-2</v>
      </c>
      <c r="NQ126" s="124" t="s">
        <v>839</v>
      </c>
      <c r="NR126" s="102" t="s">
        <v>843</v>
      </c>
      <c r="NS126" s="102"/>
      <c r="NT126" s="102" t="s">
        <v>561</v>
      </c>
      <c r="NU126" s="102"/>
      <c r="NV126" s="104">
        <v>43720</v>
      </c>
      <c r="NW126" s="102" t="s">
        <v>525</v>
      </c>
      <c r="NX126" s="133"/>
      <c r="NY126" s="129" t="s">
        <v>620</v>
      </c>
      <c r="NZ126" s="133"/>
      <c r="OA126" s="134"/>
      <c r="OB126" s="134"/>
      <c r="OC126" s="134"/>
      <c r="OD126" s="108">
        <f t="shared" si="219"/>
        <v>72</v>
      </c>
      <c r="OE126" s="109">
        <v>4</v>
      </c>
      <c r="OF126" s="110">
        <f t="shared" si="220"/>
        <v>600</v>
      </c>
      <c r="OG126" s="109">
        <v>2</v>
      </c>
      <c r="OH126" s="111">
        <f>ROUND(AVERAGEIF($ES$9:$ES$497,$ES126,EV$9:EV$497),0)</f>
        <v>70</v>
      </c>
      <c r="OI126" s="112">
        <f>ROUND(AVERAGEIF($ES$9:$ES$497,$ES126,EW$9:EW$497),0)</f>
        <v>29</v>
      </c>
      <c r="OJ126" s="112">
        <f>ROUND(AVERAGEIF($ES$9:$ES$497,$ES126,EX$9:EX$497),0)</f>
        <v>62</v>
      </c>
      <c r="OK126" s="112">
        <f>ROUND(AVERAGEIF($ES$9:$ES$497,$ES126,EY$9:EY$497),0)</f>
        <v>34</v>
      </c>
      <c r="OL126" s="112">
        <f>ROUND(AVERAGEIF($ES$9:$ES$497,$ES126,EZ$9:EZ$497),0)</f>
        <v>10</v>
      </c>
      <c r="OM126" s="112">
        <f>ROUND(AVERAGEIF($ES$9:$ES$497,$ES126,FA$9:FA$497),0)</f>
        <v>10</v>
      </c>
      <c r="ON126" s="112">
        <f>ROUND(AVERAGEIF($ES$9:$ES$497,$ES126,FB$9:FB$497),0)</f>
        <v>53</v>
      </c>
      <c r="OO126" s="112">
        <f>ROUND(AVERAGEIF($ES$9:$ES$497,$ES126,FC$9:FC$497),0)</f>
        <v>56</v>
      </c>
      <c r="OP126" s="112">
        <f>ROUND(AVERAGEIF($ES$9:$ES$497,$ES126,FD$9:FD$497),0)</f>
        <v>72</v>
      </c>
      <c r="OQ126" s="113">
        <f>ROUND(AVERAGEIF($ES$9:$ES$497,$ES126,FE$9:FE$497),0)</f>
        <v>118</v>
      </c>
      <c r="OR126" s="114">
        <f>ROUND(EV126/MAX(EV$9:EV$497)*100,0)</f>
        <v>62</v>
      </c>
      <c r="OS126" s="115">
        <f>ROUND(EW126/MAX(EW$9:EW$497)*100,0)</f>
        <v>15</v>
      </c>
      <c r="OT126" s="115">
        <f>ROUND(EX126/MAX(EX$9:EX$497)*100,0)</f>
        <v>44</v>
      </c>
      <c r="OU126" s="115">
        <f>ROUND(EY126/MAX(EY$9:EY$497)*100,0)</f>
        <v>14</v>
      </c>
      <c r="OV126" s="115">
        <f>ROUND(EZ126/MAX(EZ$9:EZ$497)*100,0)</f>
        <v>8</v>
      </c>
      <c r="OW126" s="115">
        <f>ROUND(FA126/MAX(FA$9:FA$497)*100,0)</f>
        <v>9</v>
      </c>
      <c r="OX126" s="115">
        <f>ROUND(FB126/MAX(FB$9:FB$497)*100,0)</f>
        <v>43</v>
      </c>
      <c r="OY126" s="116">
        <f>ROUND(FC126/MAX(FC$9:FC$497)*100,0)</f>
        <v>50</v>
      </c>
      <c r="OZ126" s="115">
        <f>ROUND(FD126/MAX(FD$9:FD$497)*100,0)</f>
        <v>43</v>
      </c>
      <c r="PA126" s="117">
        <f>ROUND(FE126/MAX(FE$9:FE$497)*100,0)</f>
        <v>51</v>
      </c>
      <c r="PB126" s="118">
        <f t="shared" si="221"/>
        <v>436</v>
      </c>
      <c r="PC126" s="115">
        <f t="shared" si="222"/>
        <v>328</v>
      </c>
      <c r="PD126" s="115">
        <f t="shared" si="223"/>
        <v>460</v>
      </c>
      <c r="PE126" s="115">
        <f t="shared" si="224"/>
        <v>536</v>
      </c>
      <c r="PF126" s="115">
        <f t="shared" si="225"/>
        <v>319</v>
      </c>
      <c r="PG126" s="119">
        <f t="shared" si="226"/>
        <v>252</v>
      </c>
      <c r="PH126" s="118">
        <f>ROUND(PB126/MAX(PB$9:PB$497)*100,0)</f>
        <v>52</v>
      </c>
      <c r="PI126" s="115">
        <f>ROUND(PC126/MAX(PC$9:PC$497)*100,0)</f>
        <v>39</v>
      </c>
      <c r="PJ126" s="115">
        <f>ROUND(PD126/MAX(PD$9:PD$497)*100,0)</f>
        <v>49</v>
      </c>
      <c r="PK126" s="115">
        <f>ROUND(PE126/MAX(PE$9:PE$497)*100,0)</f>
        <v>53</v>
      </c>
      <c r="PL126" s="115">
        <f>ROUND(PF126/MAX(PF$9:PF$497)*100,0)</f>
        <v>45</v>
      </c>
      <c r="PM126" s="119">
        <f>ROUND(PG126/MAX(PG$9:PG$497)*100,0)</f>
        <v>37</v>
      </c>
      <c r="PN126" s="118">
        <f>RANK(PH126,PH$9:PH$497,0)</f>
        <v>163</v>
      </c>
      <c r="PO126" s="115">
        <f>RANK(PI126,PI$9:PI$497,0)</f>
        <v>225</v>
      </c>
      <c r="PP126" s="115">
        <f>RANK(PJ126,PJ$9:PJ$497,0)</f>
        <v>204</v>
      </c>
      <c r="PQ126" s="115">
        <f>RANK(PK126,PK$9:PK$497,0)</f>
        <v>151</v>
      </c>
      <c r="PR126" s="115">
        <f>RANK(PL126,PL$9:PL$497,0)</f>
        <v>224</v>
      </c>
      <c r="PS126" s="119">
        <f>RANK(PM126,PM$9:PM$497,0)</f>
        <v>251</v>
      </c>
      <c r="PT126" s="120">
        <f>ROUND(FZ126/MAX(FZ$9:FZ$497)*100,0)</f>
        <v>96</v>
      </c>
      <c r="PU126" s="115">
        <f>ROUND(GA126/MAX(GA$9:GA$497)*100,0)</f>
        <v>17</v>
      </c>
      <c r="PV126" s="115">
        <f>ROUND(GB126/MAX(GB$9:GB$497)*100,0)</f>
        <v>61</v>
      </c>
      <c r="PW126" s="115">
        <f>ROUND(GC126/MAX(GC$9:GC$497)*100,0)</f>
        <v>26</v>
      </c>
      <c r="PX126" s="115">
        <f>ROUND(GD126/MAX(GD$9:GD$497)*100,0)</f>
        <v>9</v>
      </c>
      <c r="PY126" s="115">
        <f>ROUND(GE126/MAX(GE$9:GE$497)*100,0)</f>
        <v>10</v>
      </c>
      <c r="PZ126" s="115">
        <f>ROUND(GF126/MAX(GF$9:GF$497)*100,0)</f>
        <v>43</v>
      </c>
      <c r="QA126" s="116">
        <f>ROUND(GG126/MAX(GG$9:GG$497)*100,0)</f>
        <v>62</v>
      </c>
      <c r="QB126" s="115">
        <f>ROUND(GH126/MAX(GH$9:GH$497)*100,0)</f>
        <v>44</v>
      </c>
      <c r="QC126" s="121">
        <f>ROUND(GI126/MAX(GI$9:GI$497)*100,0)</f>
        <v>63</v>
      </c>
      <c r="QD126" s="120">
        <f>ROUND(AVERAGEIF($ES$9:$ES$497,$ES126,PT$9:PT$497),0)</f>
        <v>52</v>
      </c>
      <c r="QE126" s="120">
        <f>ROUND(AVERAGEIF($ES$9:$ES$497,$ES126,PU$9:PU$497),0)</f>
        <v>21</v>
      </c>
      <c r="QF126" s="120">
        <f>ROUND(AVERAGEIF($ES$9:$ES$497,$ES126,PV$9:PV$497),0)</f>
        <v>60</v>
      </c>
      <c r="QG126" s="120">
        <f>ROUND(AVERAGEIF($ES$9:$ES$497,$ES126,PW$9:PW$497),0)</f>
        <v>35</v>
      </c>
      <c r="QH126" s="120">
        <f>ROUND(AVERAGEIF($ES$9:$ES$497,$ES126,PX$9:PX$497),0)</f>
        <v>8</v>
      </c>
      <c r="QI126" s="120">
        <f>ROUND(AVERAGEIF($ES$9:$ES$497,$ES126,PY$9:PY$497),0)</f>
        <v>9</v>
      </c>
      <c r="QJ126" s="120">
        <f>ROUND(AVERAGEIF($ES$9:$ES$497,$ES126,PZ$9:PZ$497),0)</f>
        <v>35</v>
      </c>
      <c r="QK126" s="120">
        <f>ROUND(AVERAGEIF($ES$9:$ES$497,$ES126,QA$9:QA$497),0)</f>
        <v>46</v>
      </c>
      <c r="QL126" s="120">
        <f>ROUND(AVERAGEIF($ES$9:$ES$497,$ES126,QB$9:QB$497),0)</f>
        <v>43</v>
      </c>
      <c r="QM126" s="120">
        <f>ROUND(AVERAGEIF($ES$9:$ES$497,$ES126,QC$9:QC$497),0)</f>
        <v>53</v>
      </c>
      <c r="QN126" s="114">
        <f t="shared" si="240"/>
        <v>644</v>
      </c>
      <c r="QO126" s="115">
        <f t="shared" si="241"/>
        <v>436</v>
      </c>
      <c r="QP126" s="115">
        <f t="shared" si="242"/>
        <v>680</v>
      </c>
      <c r="QQ126" s="115">
        <f t="shared" si="243"/>
        <v>830</v>
      </c>
      <c r="QR126" s="115">
        <f t="shared" si="244"/>
        <v>585</v>
      </c>
      <c r="QS126" s="119">
        <f t="shared" si="245"/>
        <v>361</v>
      </c>
      <c r="QT126" s="114">
        <f>ROUND((QN126-MIN(QN$9:QN$497))/(MAX(QN$9:QN$497)-MIN(QN$9:QN$497))*100,0)</f>
        <v>65</v>
      </c>
      <c r="QU126" s="115">
        <f>ROUND((QO126-MIN(QO$9:QO$497))/(MAX(QO$9:QO$497)-MIN(QO$9:QO$497))*100,0)</f>
        <v>33</v>
      </c>
      <c r="QV126" s="115">
        <f>ROUND((QP126-MIN(QP$9:QP$497))/(MAX(QP$9:QP$497)-MIN(QP$9:QP$497))*100,0)</f>
        <v>48</v>
      </c>
      <c r="QW126" s="115">
        <f>ROUND((QQ126-MIN(QQ$9:QQ$497))/(MAX(QQ$9:QQ$497)-MIN(QQ$9:QQ$497))*100,0)</f>
        <v>68</v>
      </c>
      <c r="QX126" s="115">
        <f>ROUND((QR126-MIN(QR$9:QR$497))/(MAX(QR$9:QR$497)-MIN(QR$9:QR$497))*100,0)</f>
        <v>59</v>
      </c>
      <c r="QY126" s="115">
        <f>ROUND((QS126-MIN(QS$9:QS$497))/(MAX(QS$9:QS$497)-MIN(QS$9:QS$497))*100,0)</f>
        <v>38</v>
      </c>
      <c r="QZ126" s="114">
        <f>RANK(QN126,QN$9:QN$497,0)</f>
        <v>32</v>
      </c>
      <c r="RA126" s="115">
        <f>RANK(QO126,QO$9:QO$497,0)</f>
        <v>129</v>
      </c>
      <c r="RB126" s="115">
        <f>RANK(QP126,QP$9:QP$497,0)</f>
        <v>70</v>
      </c>
      <c r="RC126" s="115">
        <f>RANK(QQ126,QQ$9:QQ$497,0)</f>
        <v>26</v>
      </c>
      <c r="RD126" s="115">
        <f>RANK(QR126,QR$9:QR$497,0)</f>
        <v>113</v>
      </c>
      <c r="RE126" s="115">
        <f>RANK(QS126,QS$9:QS$497,0)</f>
        <v>229</v>
      </c>
      <c r="RF126" s="122"/>
      <c r="RG126" s="115">
        <f>($RH$3*(IH126+IJ126)*100*100/MAX(EX$9:EX$497)*$RO$3) +($RH$3*(II126+IJ126)*100*100/MAX(EX$9:EX$497)*$RO$4) + ($RH$3*IK126*100*100/MAX(EX$9:EX$497)*0.098)</f>
        <v>10.470833333333333</v>
      </c>
      <c r="RH126" s="115">
        <f>($RH$4*IL126*100*100/MAX(EZ$9:EZ$497))*$RQ$3</f>
        <v>0</v>
      </c>
      <c r="RI126" s="115">
        <f>($RH$3*IM126*100*100/MAX(EY$9:EY$497))*$RQ$4</f>
        <v>0</v>
      </c>
      <c r="RJ126" s="115">
        <f>($RH$3*IN126*100*100/MAX(EX$9:EX$497))</f>
        <v>0</v>
      </c>
      <c r="RK126" s="115">
        <f>($RH$4*IO126*100*100/MAX(EZ$9:EZ$497))*$RQ$3</f>
        <v>0</v>
      </c>
      <c r="RL126" s="115">
        <f>(($RL$4*IP126*100*((100/MAX(EX$9:EX$497)+100/MAX(EZ$9:EZ$497))/2))+($RL$4*IQ126*100*((100/MAX(EX$9:EX$497)+100/MAX(EZ$9:EZ$497))/2))+($RL$4*IR126*100*((100/MAX(EX$9:EX$497)+100/MAX(EZ$9:EZ$497))/2))+($RL$4*IS126*100*((100/MAX(EX$9:EX$497)+100/MAX(EZ$9:EZ$497))/2))+($RL$4*IT126*100*((100/MAX(EX$9:EX$497)+100/MAX(EZ$9:EZ$497))/2))+($RL$4*IU126*100*((100/MAX(EX$9:EX$497)+100/MAX(EZ$9:EZ$497))/2))+($RL$4*IV126*100*((100/MAX(EX$9:EX$497)+100/MAX(EZ$9:EZ$497))/2))+($RL$4*IW126*100*((100/MAX(EX$9:EX$497)+100/MAX(EZ$9:EZ$497))/2)))*$RS$3</f>
        <v>0</v>
      </c>
      <c r="RM126" s="115">
        <f>(($RH$3*IX126*100*100/MAX(EX$9:EX$497))+($RH$3*IY126*100*100/MAX(EX$9:EX$497))+($RH$3*IZ126*100*100/MAX(EX$9:EX$497))+($RH$3*JA126*100*100/MAX(EX$9:EX$497))+($RH$3*JB126*100*100/MAX(EX$9:EX$497))+($RH$3*JC126*100*100/MAX(EX$9:EX$497))+($RH$3*JD126*100*100/MAX(EX$9:EX$497))+($RH$3*JE126*100*100/MAX(EX$9:EX$497)))*$RS$4</f>
        <v>0</v>
      </c>
      <c r="RN126" s="115">
        <f>(($RH$4*JF126*100*100/MAX(EZ$9:EZ$497)) + ($RH$4*JG126*100*100/MAX(EZ$9:EZ$497)) + ($RH$4*JH126*100*100/MAX(EZ$9:EZ$497)) + ($RH$4*JI126*100*100/MAX(EZ$9:EZ$497)) + ($RH$4*JJ126*100*100/MAX(EZ$9:EZ$497)) + ($RH$4*JK126*100*100/MAX(EZ$9:EZ$497)) + ($RH$4*JL126*100*100/MAX(EZ$9:EZ$497)) + ($RH$4*JM126*100*100/MAX(EZ$9:EZ$497)))*$RU$3</f>
        <v>0</v>
      </c>
      <c r="RO126" s="115">
        <f>(($RL$4*JN126*100*((100/MAX(EX$9:EX$497)+100/MAX(EZ$9:EZ$497))/2))+($RL$4*JO126*100*((100/MAX(EX$9:EX$497)+100/MAX(EZ$9:EZ$497))/2))+($RL$4*JP126*100*((100/MAX(EX$9:EX$497)+100/MAX(EZ$9:EZ$497))/2))+($RL$4*JQ126*100*((100/MAX(EX$9:EX$497)+100/MAX(EZ$9:EZ$497))/2))+($RL$4*JR126*100*((100/MAX(EX$9:EX$497)+100/MAX(EZ$9:EZ$497))/2))+($RL$4*JS126*100*((100/MAX(EX$9:EX$497)+100/MAX(EZ$9:EZ$497))/2))+($RL$4*JT126*100*((100/MAX(EX$9:EX$497)+100/MAX(EZ$9:EZ$497))/2))+($RL$4*JU126*100*((100/MAX(EX$9:EX$497)+100/MAX(EZ$9:EZ$497))/2))+($RL$4*JV126*100*((100/MAX(EX$9:EX$497)+100/MAX(EZ$9:EZ$497))/2))+($RL$4*JW126*100*((100/MAX(EX$9:EX$497)+100/MAX(EZ$9:EZ$497))/2))+($RL$4*JX126*100*((100/MAX(EX$9:EX$497)+100/MAX(EZ$9:EZ$497))/2))+($RL$4*JY126*100*((100/MAX(EX$9:EX$497)+100/MAX(EZ$9:EZ$497))/2))+($RL$4*JZ126*100*((100/MAX(EX$9:EX$497)+100/MAX(EZ$9:EZ$497))/2)))*$RW$3/2</f>
        <v>2.6133333333333337</v>
      </c>
      <c r="RP126" s="119">
        <f>($RJ$3*KA126*100*100/MAX(FA$9:FA$497)) + ($RJ$3*KB126*100*100/MAX(FA$9:FA$497)/2) + ($RJ$3*KC126*100*100/MAX(FA$9:FA$497)/2) + ($RJ$3*KD126*100*100/MAX(FA$9:FA$497)/4) + ($RJ$3*KE126*100*100/MAX(FA$9:FA$497)/4)</f>
        <v>0</v>
      </c>
      <c r="RQ126" s="118">
        <f>($RL$4*KF126*100*((100/MAX(EX$9:EX$497)+100/MAX(EZ$9:EZ$497)))) * ($RO$3/2) + (($RL$4*KG126*100*((100/MAX(EX$9:EX$497)+100/MAX(EZ$9:EZ$497))))+($RL$4*KH126*100*((100/MAX(EX$9:EX$497)+100/MAX(EZ$9:EZ$497))))+($RL$4*KI126*100*((100/MAX(EX$9:EX$497)+100/MAX(EZ$9:EZ$497))))+($RL$4*KJ126*100*((100/MAX(EX$9:EX$497)+100/MAX(EZ$9:EZ$497))))+($RL$4*KK126*100*((100/MAX(EX$9:EX$497)+100/MAX(EZ$9:EZ$497))))+($RL$4*KL126*100*((100/MAX(EX$9:EX$497)+100/MAX(EZ$9:EZ$497))))+($RL$4*KM126*100*((100/MAX(EX$9:EX$497)+100/MAX(EZ$9:EZ$497))))+($RL$4*KN126*100*((100/MAX(EX$9:EX$497)+100/MAX(EZ$9:EZ$497))))+($RL$4*KO126*100*((100/MAX(EX$9:EX$497)+100/MAX(EZ$9:EZ$497))))+($RL$4*KP126*100*((100/MAX(EX$9:EX$497)+100/MAX(EZ$9:EZ$497))))+($RL$4*KQ126*100*((100/MAX(EX$9:EX$497)+100/MAX(EZ$9:EZ$497))))+($RL$4*KR126*100*((100/MAX(EX$9:EX$497)+100/MAX(EZ$9:EZ$497))))+($RL$4*KS126*100*((100/MAX(EX$9:EX$497)+100/MAX(EZ$9:EZ$497))))+($RL$4*KV126*100*((100/MAX(EX$9:EX$497)+100/MAX(EZ$9:EZ$497))))) * (($RO$3+$RO$4)/6)</f>
        <v>0</v>
      </c>
      <c r="RR126" s="115">
        <f>(($RL$4*KW126*100*((100/MAX(EX$9:EX$497)+100/MAX(EZ$9:EZ$497))))) * ($RO$3/2) + (($RL$4*KX126*100*((100/MAX(EX$9:EX$497)+100/MAX(EZ$9:EZ$497))))+($RL$4*KY126*100*((100/MAX(EX$9:EX$497)+100/MAX(EZ$9:EZ$497))))+($RL$4*KZ126*100*((100/MAX(EX$9:EX$497)+100/MAX(EZ$9:EZ$497))))+($RL$4*LA126*100*((100/MAX(EX$9:EX$497)+100/MAX(EZ$9:EZ$497))))+($RL$4*LB126*100*((100/MAX(EX$9:EX$497)+100/MAX(EZ$9:EZ$497))))+($RL$4*LC126*100*((100/MAX(EX$9:EX$497)+100/MAX(EZ$9:EZ$497))))) * (($RO$3+$RO$4)/6)</f>
        <v>0</v>
      </c>
      <c r="RS126" s="119">
        <f>(($RL$4*LD126*100*((100/MAX(EX$9:EX$497)+100/MAX(EZ$9:EZ$497))))+($RL$4*LE126*100*((100/MAX(EX$9:EX$497)+100/MAX(EZ$9:EZ$497))))) * (($RO$3+$RO$4)/6)</f>
        <v>0</v>
      </c>
      <c r="RT126" s="118">
        <f>($RJ$4*LH126*100*(100/MAX(EV$9:EV$497)))+($RJ$4*LI126*100*(100/MAX(EV$9:EV$497)))</f>
        <v>0</v>
      </c>
      <c r="RU126" s="119">
        <f>($RJ$4*LJ126*(100/MAX(EV$9:EV$497)))/2 + ($RL$3*LK126*(100/MAX(EW$9:EW$497))) + ($RJ$4*LL126*(100/MAX(EV$9:EV$497)))/4 + ($RL$3*LM126*(100/MAX(EW$9:EW$497)))</f>
        <v>0</v>
      </c>
      <c r="RV126" s="118">
        <f>($RJ$4*LN126*100*100/MAX(EV$9:EV$497)/2)+($RJ$4*LO126*100*100/MAX(EV$9:EV$497)/2)+($RJ$4*LP126*100*100/MAX(EV$9:EV$497))+($RJ$4*LQ126*100*100/MAX(EV$9:EV$497))+($RJ$4*LR126*100*100/MAX(EV$9:EV$497))</f>
        <v>0</v>
      </c>
      <c r="RW126" s="115">
        <f>($RJ$4*LS126*100*100/MAX(EV$9:EV$497)) + (($RJ$4*LT126*100*100/MAX(EV$9:EV$497))+($RJ$4*LU126*100*100/MAX(EV$9:EV$497))+($RJ$4*LV126*100*100/MAX(EV$9:EV$497))+($RJ$4*LW126*100*100/MAX(EV$9:EV$497))+($RJ$4*LX126*100*100/MAX(EV$9:EV$497))+($RJ$4*LY126*100*100/MAX(EV$9:EV$497))+($RJ$4*LZ126*100*100/MAX(EV$9:EV$497))+($RJ$4*MA126*100*100/MAX(EV$9:EV$497)))/2</f>
        <v>5.8988764044943833</v>
      </c>
      <c r="RX126" s="119">
        <f>($RJ$4*MB126*100*100/MAX(EV$9:EV$497))+($RJ$4*MC126*100*100/MAX(EV$9:EV$497))+($RJ$4*MD126*100*100/MAX(EV$9:EV$497))+($RJ$4*ME126*100*100/MAX(EV$9:EV$497))+($RJ$4*MF126*100*100/MAX(EV$9:EV$497))+($RJ$4*MG126*100*100/MAX(EV$9:EV$497))+($RJ$4*MH126*100*100/MAX(EV$9:EV$497))+($RJ$4*MI126*100*100/MAX(EV$9:EV$497))+($RJ$4*MJ126*100*100/MAX(EV$9:EV$497))+($RJ$4*MK126*100*100/MAX(EV$9:EV$497))+($RJ$4*ML126*100*100/MAX(EV$9:EV$497))+($RJ$4*MM126*100*100/MAX(EV$9:EV$497))+($RJ$4*MN126*100*100/MAX(EV$9:EV$497))</f>
        <v>0</v>
      </c>
      <c r="RY126" s="118">
        <f>($RJ$4*MQ126*100*100/MAX(EV$9:EV$497))/2 + (($RJ$4*MR126*100*100/MAX(EV$9:EV$497))+($RJ$4*MS126*100*100/MAX(EV$9:EV$497))+($RJ$4*MT126*100*100/MAX(EV$9:EV$497))+($RJ$4*MU126*100*100/MAX(EV$9:EV$497))+($RJ$4*MV126*100*100/MAX(EV$9:EV$497))+($RJ$4*MW126*100*100/MAX(EV$9:EV$497))+($RJ$4*MX126*100*100/MAX(EV$9:EV$497))+($RJ$4*MY126*100*100/MAX(EV$9:EV$497))+($RJ$4*MZ126*100*100/MAX(EV$9:EV$497))+($RJ$4*NA126*100*100/MAX(EV$9:EV$497))+($RJ$4*NB126*100*100/MAX(EV$9:EV$497))+($RJ$4*NC126*100*100/MAX(EV$9:EV$497))+($RJ$4*ND126*100*100/MAX(EV$9:EV$497))+($RJ$4*NG126*100*100/MAX(EV$9:EV$497)))/4</f>
        <v>0</v>
      </c>
      <c r="RZ126" s="115">
        <f>($RJ$4*NH126*100*100/MAX(EV$9:EV$497))/2 + (($RJ$4*NI126*100*100/MAX(EV$9:EV$497))+($RJ$4*NJ126*100*100/MAX(EV$9:EV$497))+($RJ$4*NK126*100*100/MAX(EV$9:EV$497))+($RJ$4*NL126*100*100/MAX(EV$9:EV$497))+($RJ$4*NM126*100*100/MAX(EV$9:EV$497))+($RJ$4*NN126*100*100/MAX(EV$9:EV$497)))/4</f>
        <v>0</v>
      </c>
      <c r="SA126" s="117">
        <f>(($RJ$4*NO126*100*100/MAX(EV$9:EV$497))+($RJ$4*NP126*100*100/MAX(EV$9:EV$497)))/4</f>
        <v>2.9494382022471917</v>
      </c>
      <c r="SB126" s="118">
        <f t="shared" si="227"/>
        <v>21.932481273408239</v>
      </c>
      <c r="SC126" s="115">
        <f t="shared" si="228"/>
        <v>14.853829588014982</v>
      </c>
      <c r="SD126" s="115">
        <f t="shared" si="229"/>
        <v>4.8254119850187269</v>
      </c>
      <c r="SE126" s="115">
        <f t="shared" si="230"/>
        <v>14.853829588014982</v>
      </c>
      <c r="SF126" s="115">
        <f t="shared" si="231"/>
        <v>4.8254119850187269</v>
      </c>
      <c r="SG126" s="115">
        <f t="shared" si="232"/>
        <v>8.8483146067415746</v>
      </c>
      <c r="SH126" s="115">
        <f>ROUND(SB126/MAX(SB$9:SB$497)*100,0)</f>
        <v>28</v>
      </c>
      <c r="SI126" s="115">
        <f>ROUND(SC126/MAX(SC$9:SC$497)*100,0)</f>
        <v>23</v>
      </c>
      <c r="SJ126" s="115">
        <f>ROUND(SD126/MAX(SD$9:SD$497)*100,0)</f>
        <v>8</v>
      </c>
      <c r="SK126" s="115">
        <f>ROUND(SE126/MAX(SE$9:SE$497)*100,0)</f>
        <v>11</v>
      </c>
      <c r="SL126" s="115">
        <f>ROUND(SF126/MAX(SF$9:SF$497)*100,0)</f>
        <v>12</v>
      </c>
      <c r="SM126" s="121">
        <f>ROUND(SG126/MAX(SG$9:SG$497)*100,0)</f>
        <v>8</v>
      </c>
      <c r="SN126" s="115">
        <f>ROUND(AVERAGEIF($ES$9:$ES$497,$ES126,SH$9:SH$497),0)</f>
        <v>26</v>
      </c>
      <c r="SO126" s="115">
        <f>ROUND(AVERAGEIF($ES$9:$ES$497,$ES126,SI$9:SI$497),0)</f>
        <v>26</v>
      </c>
      <c r="SP126" s="115">
        <f>ROUND(AVERAGEIF($ES$9:$ES$497,$ES126,SJ$9:SJ$497),0)</f>
        <v>3</v>
      </c>
      <c r="SQ126" s="115">
        <f>ROUND(AVERAGEIF($ES$9:$ES$497,$ES126,SK$9:SK$497),0)</f>
        <v>21</v>
      </c>
      <c r="SR126" s="115">
        <f>ROUND(AVERAGEIF($ES$9:$ES$497,$ES126,SL$9:SL$497),0)</f>
        <v>5</v>
      </c>
      <c r="SS126" s="121">
        <f>ROUND(AVERAGEIF($ES$9:$ES$497,$ES126,SM$9:SM$497),0)</f>
        <v>5</v>
      </c>
      <c r="ST126" s="114">
        <f>RANK(SB126,SB$9:SB$497,0)</f>
        <v>155</v>
      </c>
      <c r="SU126" s="115">
        <f>RANK(SC126,SC$9:SC$497,0)</f>
        <v>134</v>
      </c>
      <c r="SV126" s="115">
        <f>RANK(SD126,SD$9:SD$497,0)</f>
        <v>104</v>
      </c>
      <c r="SW126" s="115">
        <f>RANK(SE126,SE$9:SE$497,0)</f>
        <v>147</v>
      </c>
      <c r="SX126" s="115">
        <f>RANK(SF126,SF$9:SF$497,0)</f>
        <v>57</v>
      </c>
      <c r="SY126" s="115">
        <f>RANK(SG126,SG$9:SG$497,0)</f>
        <v>94</v>
      </c>
      <c r="SZ126" s="115">
        <f>COUNTIFS(SB$9:SB$497,"&gt;"&amp;SB126,$ES$9:$ES$497,$ES126)+1</f>
        <v>39</v>
      </c>
      <c r="TA126" s="115">
        <f>COUNTIFS(SC$9:SC$497,"&gt;"&amp;SC126,$ES$9:$ES$497,$ES126)+1</f>
        <v>44</v>
      </c>
      <c r="TB126" s="115">
        <f>COUNTIFS(SD$9:SD$497,"&gt;"&amp;SD126,$ES$9:$ES$497,$ES126)+1</f>
        <v>11</v>
      </c>
      <c r="TC126" s="115">
        <f>COUNTIFS(SE$9:SE$497,"&gt;"&amp;SE126,$ES$9:$ES$497,$ES126)+1</f>
        <v>46</v>
      </c>
      <c r="TD126" s="115">
        <f>COUNTIFS(SF$9:SF$497,"&gt;"&amp;SF126,$ES$9:$ES$497,$ES126)+1</f>
        <v>11</v>
      </c>
      <c r="TE126" s="117">
        <f>COUNTIFS(SG$9:SG$497,"&gt;"&amp;SG126,$ES$9:$ES$497,$ES126)+1</f>
        <v>11</v>
      </c>
      <c r="TF126" s="118">
        <f t="shared" si="233"/>
        <v>81</v>
      </c>
      <c r="TG126" s="115">
        <f t="shared" si="234"/>
        <v>75</v>
      </c>
      <c r="TH126" s="115">
        <f t="shared" si="235"/>
        <v>47</v>
      </c>
      <c r="TI126" s="115">
        <f t="shared" si="236"/>
        <v>60</v>
      </c>
      <c r="TJ126" s="115">
        <f t="shared" si="237"/>
        <v>65</v>
      </c>
      <c r="TK126" s="115">
        <f t="shared" si="238"/>
        <v>53</v>
      </c>
      <c r="TL126" s="117">
        <f t="shared" si="239"/>
        <v>45</v>
      </c>
      <c r="TM126" s="118">
        <f>ROUND(TF126/MAX(TF$9:TF$497)*100,0)</f>
        <v>45</v>
      </c>
      <c r="TN126" s="115">
        <f>ROUND(TG126/MAX(TG$9:TG$497)*100,0)</f>
        <v>41</v>
      </c>
      <c r="TO126" s="115">
        <f>ROUND(TH126/MAX(TH$9:TH$497)*100,0)</f>
        <v>26</v>
      </c>
      <c r="TP126" s="115">
        <f>ROUND(TI126/MAX(TI$9:TI$497)*100,0)</f>
        <v>33</v>
      </c>
      <c r="TQ126" s="115">
        <f>ROUND(TJ126/MAX(TJ$9:TJ$497)*100,0)</f>
        <v>33</v>
      </c>
      <c r="TR126" s="115">
        <f>ROUND(TK126/MAX(TK$9:TK$497)*100,0)</f>
        <v>27</v>
      </c>
      <c r="TS126" s="119">
        <f>ROUND(TL126/MAX(TL$9:TL$497)*100,0)</f>
        <v>23</v>
      </c>
      <c r="TT126" s="120">
        <f>RANK(TM126,TM$9:TM$497,0)</f>
        <v>190</v>
      </c>
      <c r="TU126" s="115">
        <f>RANK(TN126,TN$9:TN$497,0)</f>
        <v>123</v>
      </c>
      <c r="TV126" s="115">
        <f>RANK(TO126,TO$9:TO$497,0)</f>
        <v>190</v>
      </c>
      <c r="TW126" s="115">
        <f>RANK(TP126,TP$9:TP$497,0)</f>
        <v>191</v>
      </c>
      <c r="TX126" s="115">
        <f>RANK(TQ126,TQ$9:TQ$497,0)</f>
        <v>116</v>
      </c>
      <c r="TY126" s="115">
        <f>RANK(TR126,TR$9:TR$497,0)</f>
        <v>217</v>
      </c>
      <c r="TZ126" s="121">
        <f>RANK(TS126,TS$9:TS$497,0)</f>
        <v>231</v>
      </c>
      <c r="UA126" s="132"/>
      <c r="UB126" s="7" t="s">
        <v>1</v>
      </c>
    </row>
    <row r="127" spans="1:548" x14ac:dyDescent="0.15">
      <c r="A127" s="183">
        <v>119</v>
      </c>
      <c r="B127" s="203" t="s">
        <v>843</v>
      </c>
      <c r="C127" s="63"/>
      <c r="D127" s="63"/>
      <c r="E127" s="64" t="s">
        <v>518</v>
      </c>
      <c r="F127" s="65">
        <v>63</v>
      </c>
      <c r="G127" s="65" t="s">
        <v>519</v>
      </c>
      <c r="H127" s="65"/>
      <c r="I127" s="66" t="s">
        <v>521</v>
      </c>
      <c r="J127" s="67" t="s">
        <v>521</v>
      </c>
      <c r="K127" s="67" t="s">
        <v>521</v>
      </c>
      <c r="L127" s="67" t="s">
        <v>521</v>
      </c>
      <c r="M127" s="67" t="s">
        <v>521</v>
      </c>
      <c r="N127" s="67" t="s">
        <v>521</v>
      </c>
      <c r="O127" s="67" t="s">
        <v>521</v>
      </c>
      <c r="P127" s="67" t="s">
        <v>521</v>
      </c>
      <c r="Q127" s="67" t="s">
        <v>521</v>
      </c>
      <c r="R127" s="68" t="s">
        <v>521</v>
      </c>
      <c r="S127" s="69" t="s">
        <v>521</v>
      </c>
      <c r="T127" s="67" t="s">
        <v>521</v>
      </c>
      <c r="U127" s="67" t="s">
        <v>521</v>
      </c>
      <c r="V127" s="67" t="s">
        <v>521</v>
      </c>
      <c r="W127" s="67" t="s">
        <v>521</v>
      </c>
      <c r="X127" s="67" t="s">
        <v>521</v>
      </c>
      <c r="Y127" s="67" t="s">
        <v>521</v>
      </c>
      <c r="Z127" s="67" t="s">
        <v>521</v>
      </c>
      <c r="AA127" s="67" t="s">
        <v>521</v>
      </c>
      <c r="AB127" s="68" t="s">
        <v>521</v>
      </c>
      <c r="AC127" s="69" t="s">
        <v>521</v>
      </c>
      <c r="AD127" s="67" t="s">
        <v>521</v>
      </c>
      <c r="AE127" s="67" t="s">
        <v>521</v>
      </c>
      <c r="AF127" s="67" t="s">
        <v>521</v>
      </c>
      <c r="AG127" s="67" t="s">
        <v>521</v>
      </c>
      <c r="AH127" s="67" t="s">
        <v>521</v>
      </c>
      <c r="AI127" s="67" t="s">
        <v>521</v>
      </c>
      <c r="AJ127" s="67" t="s">
        <v>521</v>
      </c>
      <c r="AK127" s="67" t="s">
        <v>521</v>
      </c>
      <c r="AL127" s="68" t="s">
        <v>521</v>
      </c>
      <c r="AM127" s="69" t="s">
        <v>521</v>
      </c>
      <c r="AN127" s="67" t="s">
        <v>521</v>
      </c>
      <c r="AO127" s="67" t="s">
        <v>521</v>
      </c>
      <c r="AP127" s="67" t="s">
        <v>521</v>
      </c>
      <c r="AQ127" s="67" t="s">
        <v>521</v>
      </c>
      <c r="AR127" s="67" t="s">
        <v>521</v>
      </c>
      <c r="AS127" s="67" t="s">
        <v>521</v>
      </c>
      <c r="AT127" s="67" t="s">
        <v>521</v>
      </c>
      <c r="AU127" s="67" t="s">
        <v>521</v>
      </c>
      <c r="AV127" s="68" t="s">
        <v>520</v>
      </c>
      <c r="AW127" s="69" t="s">
        <v>520</v>
      </c>
      <c r="AX127" s="67" t="s">
        <v>520</v>
      </c>
      <c r="AY127" s="67" t="s">
        <v>520</v>
      </c>
      <c r="AZ127" s="67" t="s">
        <v>520</v>
      </c>
      <c r="BA127" s="67" t="s">
        <v>520</v>
      </c>
      <c r="BB127" s="67" t="s">
        <v>521</v>
      </c>
      <c r="BC127" s="67" t="s">
        <v>521</v>
      </c>
      <c r="BD127" s="67" t="s">
        <v>521</v>
      </c>
      <c r="BE127" s="67" t="s">
        <v>521</v>
      </c>
      <c r="BF127" s="68" t="s">
        <v>521</v>
      </c>
      <c r="BG127" s="69" t="s">
        <v>521</v>
      </c>
      <c r="BH127" s="67" t="s">
        <v>521</v>
      </c>
      <c r="BI127" s="67" t="s">
        <v>521</v>
      </c>
      <c r="BJ127" s="67" t="s">
        <v>521</v>
      </c>
      <c r="BK127" s="67" t="s">
        <v>521</v>
      </c>
      <c r="BL127" s="67" t="s">
        <v>521</v>
      </c>
      <c r="BM127" s="67" t="s">
        <v>521</v>
      </c>
      <c r="BN127" s="67" t="s">
        <v>521</v>
      </c>
      <c r="BO127" s="67" t="s">
        <v>521</v>
      </c>
      <c r="BP127" s="68" t="s">
        <v>521</v>
      </c>
      <c r="BQ127" s="70" t="s">
        <v>521</v>
      </c>
      <c r="BR127" s="67" t="s">
        <v>521</v>
      </c>
      <c r="BS127" s="67" t="s">
        <v>521</v>
      </c>
      <c r="BT127" s="67" t="s">
        <v>521</v>
      </c>
      <c r="BU127" s="67" t="s">
        <v>521</v>
      </c>
      <c r="BV127" s="67" t="s">
        <v>521</v>
      </c>
      <c r="BW127" s="67" t="s">
        <v>521</v>
      </c>
      <c r="BX127" s="67" t="s">
        <v>521</v>
      </c>
      <c r="BY127" s="67" t="s">
        <v>521</v>
      </c>
      <c r="BZ127" s="68" t="s">
        <v>521</v>
      </c>
      <c r="CA127" s="69" t="s">
        <v>521</v>
      </c>
      <c r="CB127" s="67" t="s">
        <v>521</v>
      </c>
      <c r="CC127" s="67" t="s">
        <v>521</v>
      </c>
      <c r="CD127" s="67" t="s">
        <v>521</v>
      </c>
      <c r="CE127" s="67" t="s">
        <v>521</v>
      </c>
      <c r="CF127" s="67" t="s">
        <v>521</v>
      </c>
      <c r="CG127" s="67" t="s">
        <v>521</v>
      </c>
      <c r="CH127" s="67" t="s">
        <v>521</v>
      </c>
      <c r="CI127" s="67" t="s">
        <v>521</v>
      </c>
      <c r="CJ127" s="68" t="s">
        <v>521</v>
      </c>
      <c r="CK127" s="69" t="s">
        <v>521</v>
      </c>
      <c r="CL127" s="67" t="s">
        <v>521</v>
      </c>
      <c r="CM127" s="67" t="s">
        <v>521</v>
      </c>
      <c r="CN127" s="67" t="s">
        <v>521</v>
      </c>
      <c r="CO127" s="67" t="s">
        <v>521</v>
      </c>
      <c r="CP127" s="67" t="s">
        <v>521</v>
      </c>
      <c r="CQ127" s="67" t="s">
        <v>521</v>
      </c>
      <c r="CR127" s="67" t="s">
        <v>521</v>
      </c>
      <c r="CS127" s="67" t="s">
        <v>521</v>
      </c>
      <c r="CT127" s="68" t="s">
        <v>521</v>
      </c>
      <c r="CU127" s="69" t="s">
        <v>521</v>
      </c>
      <c r="CV127" s="67" t="s">
        <v>521</v>
      </c>
      <c r="CW127" s="67" t="s">
        <v>521</v>
      </c>
      <c r="CX127" s="67" t="s">
        <v>521</v>
      </c>
      <c r="CY127" s="67" t="s">
        <v>521</v>
      </c>
      <c r="CZ127" s="67" t="s">
        <v>521</v>
      </c>
      <c r="DA127" s="67" t="s">
        <v>521</v>
      </c>
      <c r="DB127" s="67" t="s">
        <v>521</v>
      </c>
      <c r="DC127" s="67" t="s">
        <v>521</v>
      </c>
      <c r="DD127" s="68" t="s">
        <v>521</v>
      </c>
      <c r="DE127" s="69" t="s">
        <v>521</v>
      </c>
      <c r="DF127" s="71" t="s">
        <v>521</v>
      </c>
      <c r="DG127" s="67" t="s">
        <v>521</v>
      </c>
      <c r="DH127" s="67" t="s">
        <v>521</v>
      </c>
      <c r="DI127" s="67" t="s">
        <v>521</v>
      </c>
      <c r="DJ127" s="67" t="s">
        <v>521</v>
      </c>
      <c r="DK127" s="67" t="s">
        <v>521</v>
      </c>
      <c r="DL127" s="67" t="s">
        <v>521</v>
      </c>
      <c r="DM127" s="67" t="s">
        <v>521</v>
      </c>
      <c r="DN127" s="68" t="s">
        <v>521</v>
      </c>
      <c r="DO127" s="70" t="s">
        <v>521</v>
      </c>
      <c r="DP127" s="71" t="s">
        <v>521</v>
      </c>
      <c r="DQ127" s="67" t="s">
        <v>521</v>
      </c>
      <c r="DR127" s="67" t="s">
        <v>521</v>
      </c>
      <c r="DS127" s="67" t="s">
        <v>521</v>
      </c>
      <c r="DT127" s="67" t="s">
        <v>521</v>
      </c>
      <c r="DU127" s="67" t="s">
        <v>521</v>
      </c>
      <c r="DV127" s="67" t="s">
        <v>521</v>
      </c>
      <c r="DW127" s="67" t="s">
        <v>521</v>
      </c>
      <c r="DX127" s="72" t="s">
        <v>521</v>
      </c>
      <c r="DY127" s="73" t="s">
        <v>522</v>
      </c>
      <c r="DZ127" s="74">
        <v>2</v>
      </c>
      <c r="EA127" s="74">
        <v>3</v>
      </c>
      <c r="EB127" s="74">
        <v>3</v>
      </c>
      <c r="EC127" s="75">
        <v>4</v>
      </c>
      <c r="ED127" s="76" t="s">
        <v>522</v>
      </c>
      <c r="EE127" s="74">
        <f t="shared" si="189"/>
        <v>2</v>
      </c>
      <c r="EF127" s="74">
        <f t="shared" si="190"/>
        <v>6</v>
      </c>
      <c r="EG127" s="74">
        <f t="shared" si="191"/>
        <v>18</v>
      </c>
      <c r="EH127" s="77">
        <f t="shared" si="192"/>
        <v>72</v>
      </c>
      <c r="EI127" s="73">
        <v>30</v>
      </c>
      <c r="EJ127" s="74">
        <v>50</v>
      </c>
      <c r="EK127" s="74">
        <v>90</v>
      </c>
      <c r="EL127" s="74">
        <v>150</v>
      </c>
      <c r="EM127" s="75">
        <v>450</v>
      </c>
      <c r="EN127" s="78">
        <v>1</v>
      </c>
      <c r="EO127" s="79">
        <f t="shared" si="193"/>
        <v>0.83333333333333337</v>
      </c>
      <c r="EP127" s="79">
        <f t="shared" si="194"/>
        <v>0.5</v>
      </c>
      <c r="EQ127" s="79">
        <f t="shared" si="195"/>
        <v>0.27777777777777779</v>
      </c>
      <c r="ER127" s="80">
        <f t="shared" si="196"/>
        <v>0.20833333333333334</v>
      </c>
      <c r="ES127" s="128" t="s">
        <v>543</v>
      </c>
      <c r="ET127" s="82"/>
      <c r="EU127" s="83">
        <v>4</v>
      </c>
      <c r="EV127" s="73">
        <v>51</v>
      </c>
      <c r="EW127" s="74">
        <v>62</v>
      </c>
      <c r="EX127" s="74">
        <v>21</v>
      </c>
      <c r="EY127" s="74">
        <v>27</v>
      </c>
      <c r="EZ127" s="74">
        <v>40</v>
      </c>
      <c r="FA127" s="74">
        <v>15</v>
      </c>
      <c r="FB127" s="74">
        <v>38</v>
      </c>
      <c r="FC127" s="74">
        <v>36</v>
      </c>
      <c r="FD127" s="74">
        <f t="shared" si="197"/>
        <v>61</v>
      </c>
      <c r="FE127" s="84">
        <f t="shared" si="198"/>
        <v>57</v>
      </c>
      <c r="FF127" s="73">
        <f>RANK(EV127,$EV$9:$EV$497,0)</f>
        <v>276</v>
      </c>
      <c r="FG127" s="74">
        <f>RANK(EW127,$EW$9:$EW$497,0)</f>
        <v>106</v>
      </c>
      <c r="FH127" s="74">
        <f>RANK(EX127,$EX$9:$EX$497,0)</f>
        <v>297</v>
      </c>
      <c r="FI127" s="74">
        <f>RANK(EY127,$EY$9:$EY$497,0)</f>
        <v>255</v>
      </c>
      <c r="FJ127" s="74">
        <f>RANK(EZ127,$EZ$9:$EZ$497,0)</f>
        <v>84</v>
      </c>
      <c r="FK127" s="74">
        <f>RANK(FA127,$FA$9:$FA$497,0)</f>
        <v>245</v>
      </c>
      <c r="FL127" s="74">
        <f>RANK(FB127,$FB$9:$FB$497,0)</f>
        <v>218</v>
      </c>
      <c r="FM127" s="74">
        <f>RANK(FC127,$FC$9:$FC$497,0)</f>
        <v>239</v>
      </c>
      <c r="FN127" s="74">
        <f>RANK(FD127,$FD$9:$FD$497,0)</f>
        <v>244</v>
      </c>
      <c r="FO127" s="84">
        <f>RANK(FE127,$FE$9:$FE$497,0)</f>
        <v>283</v>
      </c>
      <c r="FP127" s="73">
        <f>COUNTIFS($EV$9:$EV$497,"&gt;"&amp;EV127,$ES$9:$ES$497,ES127)+1</f>
        <v>49</v>
      </c>
      <c r="FQ127" s="74">
        <f>COUNTIFS($EW$9:$EW$497,"&gt;"&amp;EW127,$ES$9:$ES$497,ES127)+1</f>
        <v>51</v>
      </c>
      <c r="FR127" s="74">
        <f>COUNTIFS($EX$9:$EX$497,"&gt;"&amp;EX127,$ES$9:$ES$497,ES127)+1</f>
        <v>23</v>
      </c>
      <c r="FS127" s="74">
        <f>COUNTIFS($EY$9:$EY$497,"&gt;"&amp;EY127,$ES$9:$ES$497,ES127)+1</f>
        <v>42</v>
      </c>
      <c r="FT127" s="74">
        <f>COUNTIFS($EZ$9:$EZ$497,"&gt;"&amp;EZ127,$ES$9:$ES$497,ES127)+1</f>
        <v>61</v>
      </c>
      <c r="FU127" s="74">
        <f>COUNTIFS($FA$9:$FA$497,"&gt;"&amp;FA127,$ES$9:$ES$497,ES127)+1</f>
        <v>51</v>
      </c>
      <c r="FV127" s="74">
        <f>COUNTIFS($FB$9:$FB$497,"&gt;"&amp;FB127,$ES$9:$ES$497,ES127)+1</f>
        <v>49</v>
      </c>
      <c r="FW127" s="74">
        <f>COUNTIFS($FC$9:$FC$497,"&gt;"&amp;FC127,$ES$9:$ES$497,ES127)+1</f>
        <v>57</v>
      </c>
      <c r="FX127" s="74">
        <f>COUNTIFS($FD$9:$FD$497,"&gt;"&amp;FD127,$ES$9:$ES$497,ES127)+1</f>
        <v>58</v>
      </c>
      <c r="FY127" s="84">
        <f>COUNTIFS($FE$9:$FE$497,"&gt;"&amp;FE127,$ES$9:$ES$497,ES127)+1</f>
        <v>57</v>
      </c>
      <c r="FZ127" s="85">
        <f t="shared" si="199"/>
        <v>0.81</v>
      </c>
      <c r="GA127" s="86">
        <f t="shared" si="200"/>
        <v>0.98</v>
      </c>
      <c r="GB127" s="86">
        <f t="shared" si="201"/>
        <v>0.33</v>
      </c>
      <c r="GC127" s="86">
        <f t="shared" si="202"/>
        <v>0.43</v>
      </c>
      <c r="GD127" s="86">
        <f t="shared" si="203"/>
        <v>0.63</v>
      </c>
      <c r="GE127" s="86">
        <f t="shared" si="204"/>
        <v>0.24</v>
      </c>
      <c r="GF127" s="86">
        <f t="shared" si="205"/>
        <v>0.6</v>
      </c>
      <c r="GG127" s="86">
        <f t="shared" si="206"/>
        <v>0.56999999999999995</v>
      </c>
      <c r="GH127" s="86">
        <f t="shared" si="207"/>
        <v>0.97</v>
      </c>
      <c r="GI127" s="87">
        <f t="shared" si="208"/>
        <v>0.9</v>
      </c>
      <c r="GJ127" s="85">
        <f>ROUND(((FZ127-AVERAGE(FZ$9:FZ$497))/STDEVP(FZ$9:FZ$497)*10+50),2)</f>
        <v>43.9</v>
      </c>
      <c r="GK127" s="86">
        <f>ROUND(((GA127-AVERAGE(GA$9:GA$497))/STDEVP(GA$9:GA$497)*10+50),2)</f>
        <v>58.65</v>
      </c>
      <c r="GL127" s="86">
        <f>ROUND(((GB127-AVERAGE(GB$9:GB$497))/STDEVP(GB$9:GB$497)*10+50),2)</f>
        <v>40.5</v>
      </c>
      <c r="GM127" s="86">
        <f>ROUND(((GC127-AVERAGE(GC$9:GC$497))/STDEVP(GC$9:GC$497)*10+50),2)</f>
        <v>45.18</v>
      </c>
      <c r="GN127" s="86">
        <f>ROUND(((GD127-AVERAGE(GD$9:GD$497))/STDEVP(GD$9:GD$497)*10+50),2)</f>
        <v>58.14</v>
      </c>
      <c r="GO127" s="86">
        <f>ROUND(((GE127-AVERAGE(GE$9:GE$497))/STDEVP(GE$9:GE$497)*10+50),2)</f>
        <v>46.07</v>
      </c>
      <c r="GP127" s="86">
        <f>ROUND(((GF127-AVERAGE(GF$9:GF$497))/STDEVP(GF$9:GF$497)*10+50),2)</f>
        <v>48.9</v>
      </c>
      <c r="GQ127" s="86">
        <f>ROUND(((GG127-AVERAGE(GG$9:GG$497))/STDEVP(GG$9:GG$497)*10+50),2)</f>
        <v>48.09</v>
      </c>
      <c r="GR127" s="86">
        <f>ROUND(((GH127-AVERAGE(GH$9:GH$497))/STDEVP(GH$9:GH$497)*10+50),2)</f>
        <v>49.83</v>
      </c>
      <c r="GS127" s="87">
        <f>ROUND(((GI127-AVERAGE(GI$9:GI$497))/STDEVP(GI$9:GI$497)*10+50),2)</f>
        <v>43.41</v>
      </c>
      <c r="GT127" s="73">
        <f>RANK(GJ127,$GJ$9:$GJ$497,0)</f>
        <v>322</v>
      </c>
      <c r="GU127" s="74">
        <f>RANK(GK127,$GK$9:$GK$497,0)</f>
        <v>92</v>
      </c>
      <c r="GV127" s="74">
        <f>RANK(GL127,$GL$9:$GL$497,0)</f>
        <v>364</v>
      </c>
      <c r="GW127" s="74">
        <f>RANK(GM127,$GM$9:$GM$497,0)</f>
        <v>295</v>
      </c>
      <c r="GX127" s="74">
        <f>RANK(GN127,$GN$9:$GN$497,0)</f>
        <v>89</v>
      </c>
      <c r="GY127" s="74">
        <f>RANK(GO127,$GO$9:$GO$497,0)</f>
        <v>240</v>
      </c>
      <c r="GZ127" s="74">
        <f>RANK(GP127,$GP$9:$GP$497,0)</f>
        <v>226</v>
      </c>
      <c r="HA127" s="74">
        <f>RANK(GQ127,$GQ$9:$GQ$497,0)</f>
        <v>244</v>
      </c>
      <c r="HB127" s="74">
        <f>RANK(GR127,$GR$9:$GR$497,0)</f>
        <v>187</v>
      </c>
      <c r="HC127" s="84">
        <f>RANK(GS127,$GS$9:$GS$497,0)</f>
        <v>312</v>
      </c>
      <c r="HD127" s="85">
        <f>ROUND(AVERAGEIF($ES$9:$ES$497,$ES127,$FZ$9:$FZ$497),2)</f>
        <v>0.86</v>
      </c>
      <c r="HE127" s="86">
        <f>ROUND(AVERAGEIF($ES$9:$ES$497,$ES127,$GA$9:$GA$497),2)</f>
        <v>1.0900000000000001</v>
      </c>
      <c r="HF127" s="86">
        <f>ROUND(AVERAGEIF($ES$9:$ES$497,$ES127,$GB$9:$GB$497),2)</f>
        <v>0.28999999999999998</v>
      </c>
      <c r="HG127" s="86">
        <f>ROUND(AVERAGEIF($ES$9:$ES$497,$ES127,$GC$9:$GC$497),2)</f>
        <v>0.42</v>
      </c>
      <c r="HH127" s="86">
        <f>ROUND(AVERAGEIF($ES$9:$ES$497,$ES127,$GD$9:$GD$497),2)</f>
        <v>0.86</v>
      </c>
      <c r="HI127" s="86">
        <f>ROUND(AVERAGEIF($ES$9:$ES$497,$ES127,$GE$9:$GE$497),2)</f>
        <v>0.3</v>
      </c>
      <c r="HJ127" s="86">
        <f>ROUND(AVERAGEIF($ES$9:$ES$497,$ES127,$GF$9:$GF$497),2)</f>
        <v>0.67</v>
      </c>
      <c r="HK127" s="86">
        <f>ROUND(AVERAGEIF($ES$9:$ES$497,$ES127,$GG$9:$GG$497),2)</f>
        <v>0.73</v>
      </c>
      <c r="HL127" s="86">
        <f>ROUND(AVERAGEIF($ES$9:$ES$497,$ES127,$GH$9:$GH$497),2)</f>
        <v>1.1399999999999999</v>
      </c>
      <c r="HM127" s="87">
        <f>ROUND(AVERAGEIF($ES$9:$ES$497,$ES127,$GI$9:$GI$497),2)</f>
        <v>1.01</v>
      </c>
      <c r="HN127" s="88">
        <f t="shared" si="209"/>
        <v>-4.9999999999999933E-2</v>
      </c>
      <c r="HO127" s="89">
        <f t="shared" si="210"/>
        <v>-0.1100000000000001</v>
      </c>
      <c r="HP127" s="89">
        <f t="shared" si="211"/>
        <v>4.0000000000000036E-2</v>
      </c>
      <c r="HQ127" s="89">
        <f t="shared" si="212"/>
        <v>1.0000000000000009E-2</v>
      </c>
      <c r="HR127" s="89">
        <f t="shared" si="213"/>
        <v>-0.22999999999999998</v>
      </c>
      <c r="HS127" s="89">
        <f t="shared" si="214"/>
        <v>-0.06</v>
      </c>
      <c r="HT127" s="89">
        <f t="shared" si="215"/>
        <v>-7.0000000000000062E-2</v>
      </c>
      <c r="HU127" s="89">
        <f t="shared" si="216"/>
        <v>-0.16000000000000003</v>
      </c>
      <c r="HV127" s="89">
        <f t="shared" si="217"/>
        <v>-0.16999999999999993</v>
      </c>
      <c r="HW127" s="90">
        <f t="shared" si="218"/>
        <v>-0.10999999999999999</v>
      </c>
      <c r="HX127" s="73">
        <f>COUNTIFS($FZ$9:$FZ$497,"&gt;"&amp;FZ127,$ES$9:$ES$497,$ES127)+1</f>
        <v>53</v>
      </c>
      <c r="HY127" s="74">
        <f>COUNTIFS($GA$9:$GA$497,"&gt;"&amp;GA127,$ES$9:$ES$497,$ES127)+1</f>
        <v>58</v>
      </c>
      <c r="HZ127" s="74">
        <f>COUNTIFS($GB$9:$GB$497,"&gt;"&amp;GB127,$ES$9:$ES$497,$ES127)+1</f>
        <v>33</v>
      </c>
      <c r="IA127" s="74">
        <f>COUNTIFS($GC$9:$GC$497,"&gt;"&amp;GC127,$ES$9:$ES$497,$ES127)+1</f>
        <v>44</v>
      </c>
      <c r="IB127" s="74">
        <f>COUNTIFS($GD$9:$GD$497,"&gt;"&amp;GD127,$ES$9:$ES$497,$ES127)+1</f>
        <v>80</v>
      </c>
      <c r="IC127" s="74">
        <f>COUNTIFS($GE$9:$GE$497,"&gt;"&amp;GE127,$ES$9:$ES$497,$ES127)+1</f>
        <v>65</v>
      </c>
      <c r="ID127" s="74">
        <f>COUNTIFS($GF$9:$GF$497,"&gt;"&amp;GF127,$ES$9:$ES$497,$ES127)+1</f>
        <v>51</v>
      </c>
      <c r="IE127" s="74">
        <f>COUNTIFS($GG$9:$GG$497,"&gt;"&amp;GG127,$ES$9:$ES$497,$ES127)+1</f>
        <v>75</v>
      </c>
      <c r="IF127" s="74">
        <f>COUNTIFS($GH$9:$GH$497,"&gt;"&amp;GH127,$ES$9:$ES$497,$ES127)+1</f>
        <v>63</v>
      </c>
      <c r="IG127" s="84">
        <f>COUNTIFS($GI$9:$GI$497,"&gt;"&amp;GI127,$ES$9:$ES$497,$ES127)+1</f>
        <v>59</v>
      </c>
      <c r="IH127" s="91"/>
      <c r="II127" s="79"/>
      <c r="IJ127" s="79"/>
      <c r="IK127" s="79"/>
      <c r="IL127" s="79"/>
      <c r="IM127" s="92"/>
      <c r="IN127" s="93"/>
      <c r="IO127" s="94"/>
      <c r="IP127" s="95"/>
      <c r="IQ127" s="79"/>
      <c r="IR127" s="79"/>
      <c r="IS127" s="79"/>
      <c r="IT127" s="79"/>
      <c r="IU127" s="79"/>
      <c r="IV127" s="79"/>
      <c r="IW127" s="96"/>
      <c r="IX127" s="93"/>
      <c r="IY127" s="79"/>
      <c r="IZ127" s="79"/>
      <c r="JA127" s="79"/>
      <c r="JB127" s="79"/>
      <c r="JC127" s="79"/>
      <c r="JD127" s="79"/>
      <c r="JE127" s="97"/>
      <c r="JF127" s="95"/>
      <c r="JG127" s="79"/>
      <c r="JH127" s="79"/>
      <c r="JI127" s="79"/>
      <c r="JJ127" s="79"/>
      <c r="JK127" s="79"/>
      <c r="JL127" s="79"/>
      <c r="JM127" s="96"/>
      <c r="JN127" s="93"/>
      <c r="JO127" s="79"/>
      <c r="JP127" s="79"/>
      <c r="JQ127" s="79"/>
      <c r="JR127" s="79"/>
      <c r="JS127" s="79"/>
      <c r="JT127" s="79"/>
      <c r="JU127" s="79"/>
      <c r="JV127" s="79"/>
      <c r="JW127" s="79"/>
      <c r="JX127" s="79"/>
      <c r="JY127" s="79"/>
      <c r="JZ127" s="97"/>
      <c r="KA127" s="93"/>
      <c r="KB127" s="79"/>
      <c r="KC127" s="79"/>
      <c r="KD127" s="79"/>
      <c r="KE127" s="97"/>
      <c r="KF127" s="95"/>
      <c r="KG127" s="79"/>
      <c r="KH127" s="79"/>
      <c r="KI127" s="79"/>
      <c r="KJ127" s="79"/>
      <c r="KK127" s="98"/>
      <c r="KL127" s="79"/>
      <c r="KM127" s="79"/>
      <c r="KN127" s="79"/>
      <c r="KO127" s="79"/>
      <c r="KP127" s="79"/>
      <c r="KQ127" s="79"/>
      <c r="KR127" s="79"/>
      <c r="KS127" s="96"/>
      <c r="KT127" s="96"/>
      <c r="KU127" s="96"/>
      <c r="KV127" s="96"/>
      <c r="KW127" s="93"/>
      <c r="KX127" s="79"/>
      <c r="KY127" s="79"/>
      <c r="KZ127" s="79"/>
      <c r="LA127" s="79"/>
      <c r="LB127" s="79"/>
      <c r="LC127" s="96"/>
      <c r="LD127" s="93"/>
      <c r="LE127" s="94"/>
      <c r="LF127" s="99"/>
      <c r="LG127" s="75"/>
      <c r="LH127" s="93"/>
      <c r="LI127" s="79"/>
      <c r="LJ127" s="74"/>
      <c r="LK127" s="74"/>
      <c r="LL127" s="74"/>
      <c r="LM127" s="100"/>
      <c r="LN127" s="95"/>
      <c r="LO127" s="79"/>
      <c r="LP127" s="79"/>
      <c r="LQ127" s="79"/>
      <c r="LR127" s="96"/>
      <c r="LS127" s="93"/>
      <c r="LT127" s="79"/>
      <c r="LU127" s="79"/>
      <c r="LV127" s="79"/>
      <c r="LW127" s="79"/>
      <c r="LX127" s="79"/>
      <c r="LY127" s="79"/>
      <c r="LZ127" s="79"/>
      <c r="MA127" s="97"/>
      <c r="MB127" s="95"/>
      <c r="MC127" s="79"/>
      <c r="MD127" s="79"/>
      <c r="ME127" s="79"/>
      <c r="MF127" s="79"/>
      <c r="MG127" s="79"/>
      <c r="MH127" s="79"/>
      <c r="MI127" s="79"/>
      <c r="MJ127" s="79"/>
      <c r="MK127" s="79"/>
      <c r="ML127" s="79"/>
      <c r="MM127" s="79"/>
      <c r="MN127" s="98"/>
      <c r="MO127" s="98"/>
      <c r="MP127" s="96"/>
      <c r="MQ127" s="93"/>
      <c r="MR127" s="79"/>
      <c r="MS127" s="79"/>
      <c r="MT127" s="79"/>
      <c r="MU127" s="79"/>
      <c r="MV127" s="98"/>
      <c r="MW127" s="79"/>
      <c r="MX127" s="79"/>
      <c r="MY127" s="79"/>
      <c r="MZ127" s="79"/>
      <c r="NA127" s="79"/>
      <c r="NB127" s="79"/>
      <c r="NC127" s="79"/>
      <c r="ND127" s="96"/>
      <c r="NE127" s="96"/>
      <c r="NF127" s="96"/>
      <c r="NG127" s="96"/>
      <c r="NH127" s="93"/>
      <c r="NI127" s="79"/>
      <c r="NJ127" s="79"/>
      <c r="NK127" s="79"/>
      <c r="NL127" s="79"/>
      <c r="NM127" s="79"/>
      <c r="NN127" s="94"/>
      <c r="NO127" s="93"/>
      <c r="NP127" s="80"/>
      <c r="NQ127" s="124" t="s">
        <v>840</v>
      </c>
      <c r="NR127" s="102" t="s">
        <v>844</v>
      </c>
      <c r="NS127" s="102"/>
      <c r="NT127" s="102"/>
      <c r="NU127" s="102"/>
      <c r="NV127" s="104">
        <v>43720</v>
      </c>
      <c r="NW127" s="102" t="s">
        <v>525</v>
      </c>
      <c r="NX127" s="133" t="s">
        <v>830</v>
      </c>
      <c r="NY127" s="129" t="s">
        <v>601</v>
      </c>
      <c r="NZ127" s="133" t="s">
        <v>2070</v>
      </c>
      <c r="OA127" s="134"/>
      <c r="OB127" s="134"/>
      <c r="OC127" s="134"/>
      <c r="OD127" s="108">
        <f t="shared" si="219"/>
        <v>72</v>
      </c>
      <c r="OE127" s="109">
        <v>7</v>
      </c>
      <c r="OF127" s="110">
        <f t="shared" si="220"/>
        <v>30</v>
      </c>
      <c r="OG127" s="109">
        <v>7</v>
      </c>
      <c r="OH127" s="111">
        <f>ROUND(AVERAGEIF($ES$9:$ES$497,$ES127,EV$9:EV$497),0)</f>
        <v>57</v>
      </c>
      <c r="OI127" s="112">
        <f>ROUND(AVERAGEIF($ES$9:$ES$497,$ES127,EW$9:EW$497),0)</f>
        <v>69</v>
      </c>
      <c r="OJ127" s="112">
        <f>ROUND(AVERAGEIF($ES$9:$ES$497,$ES127,EX$9:EX$497),0)</f>
        <v>17</v>
      </c>
      <c r="OK127" s="112">
        <f>ROUND(AVERAGEIF($ES$9:$ES$497,$ES127,EY$9:EY$497),0)</f>
        <v>30</v>
      </c>
      <c r="OL127" s="112">
        <f>ROUND(AVERAGEIF($ES$9:$ES$497,$ES127,EZ$9:EZ$497),0)</f>
        <v>58</v>
      </c>
      <c r="OM127" s="112">
        <f>ROUND(AVERAGEIF($ES$9:$ES$497,$ES127,FA$9:FA$497),0)</f>
        <v>21</v>
      </c>
      <c r="ON127" s="112">
        <f>ROUND(AVERAGEIF($ES$9:$ES$497,$ES127,FB$9:FB$497),0)</f>
        <v>45</v>
      </c>
      <c r="OO127" s="112">
        <f>ROUND(AVERAGEIF($ES$9:$ES$497,$ES127,FC$9:FC$497),0)</f>
        <v>49</v>
      </c>
      <c r="OP127" s="112">
        <f>ROUND(AVERAGEIF($ES$9:$ES$497,$ES127,FD$9:FD$497),0)</f>
        <v>75</v>
      </c>
      <c r="OQ127" s="113">
        <f>ROUND(AVERAGEIF($ES$9:$ES$497,$ES127,FE$9:FE$497),0)</f>
        <v>66</v>
      </c>
      <c r="OR127" s="114">
        <f>ROUND(EV127/MAX(EV$9:EV$497)*100,0)</f>
        <v>29</v>
      </c>
      <c r="OS127" s="115">
        <f>ROUND(EW127/MAX(EW$9:EW$497)*100,0)</f>
        <v>49</v>
      </c>
      <c r="OT127" s="115">
        <f>ROUND(EX127/MAX(EX$9:EX$497)*100,0)</f>
        <v>18</v>
      </c>
      <c r="OU127" s="115">
        <f>ROUND(EY127/MAX(EY$9:EY$497)*100,0)</f>
        <v>18</v>
      </c>
      <c r="OV127" s="115">
        <f>ROUND(EZ127/MAX(EZ$9:EZ$497)*100,0)</f>
        <v>32</v>
      </c>
      <c r="OW127" s="115">
        <f>ROUND(FA127/MAX(FA$9:FA$497)*100,0)</f>
        <v>13</v>
      </c>
      <c r="OX127" s="115">
        <f>ROUND(FB127/MAX(FB$9:FB$497)*100,0)</f>
        <v>28</v>
      </c>
      <c r="OY127" s="116">
        <f>ROUND(FC127/MAX(FC$9:FC$497)*100,0)</f>
        <v>25</v>
      </c>
      <c r="OZ127" s="115">
        <f>ROUND(FD127/MAX(FD$9:FD$497)*100,0)</f>
        <v>41</v>
      </c>
      <c r="PA127" s="117">
        <f>ROUND(FE127/MAX(FE$9:FE$497)*100,0)</f>
        <v>23</v>
      </c>
      <c r="PB127" s="118">
        <f t="shared" si="221"/>
        <v>309</v>
      </c>
      <c r="PC127" s="115">
        <f t="shared" si="222"/>
        <v>351</v>
      </c>
      <c r="PD127" s="115">
        <f t="shared" si="223"/>
        <v>405</v>
      </c>
      <c r="PE127" s="115">
        <f t="shared" si="224"/>
        <v>359</v>
      </c>
      <c r="PF127" s="115">
        <f t="shared" si="225"/>
        <v>293</v>
      </c>
      <c r="PG127" s="119">
        <f t="shared" si="226"/>
        <v>259</v>
      </c>
      <c r="PH127" s="118">
        <f>ROUND(PB127/MAX(PB$9:PB$497)*100,0)</f>
        <v>37</v>
      </c>
      <c r="PI127" s="115">
        <f>ROUND(PC127/MAX(PC$9:PC$497)*100,0)</f>
        <v>42</v>
      </c>
      <c r="PJ127" s="115">
        <f>ROUND(PD127/MAX(PD$9:PD$497)*100,0)</f>
        <v>43</v>
      </c>
      <c r="PK127" s="115">
        <f>ROUND(PE127/MAX(PE$9:PE$497)*100,0)</f>
        <v>36</v>
      </c>
      <c r="PL127" s="115">
        <f>ROUND(PF127/MAX(PF$9:PF$497)*100,0)</f>
        <v>41</v>
      </c>
      <c r="PM127" s="119">
        <f>ROUND(PG127/MAX(PG$9:PG$497)*100,0)</f>
        <v>38</v>
      </c>
      <c r="PN127" s="118">
        <f>RANK(PH127,PH$9:PH$497,0)</f>
        <v>271</v>
      </c>
      <c r="PO127" s="115">
        <f>RANK(PI127,PI$9:PI$497,0)</f>
        <v>199</v>
      </c>
      <c r="PP127" s="115">
        <f>RANK(PJ127,PJ$9:PJ$497,0)</f>
        <v>246</v>
      </c>
      <c r="PQ127" s="115">
        <f>RANK(PK127,PK$9:PK$497,0)</f>
        <v>270</v>
      </c>
      <c r="PR127" s="115">
        <f>RANK(PL127,PL$9:PL$497,0)</f>
        <v>256</v>
      </c>
      <c r="PS127" s="119">
        <f>RANK(PM127,PM$9:PM$497,0)</f>
        <v>244</v>
      </c>
      <c r="PT127" s="120">
        <f>ROUND(FZ127/MAX(FZ$9:FZ$497)*100,0)</f>
        <v>44</v>
      </c>
      <c r="PU127" s="115">
        <f>ROUND(GA127/MAX(GA$9:GA$497)*100,0)</f>
        <v>55</v>
      </c>
      <c r="PV127" s="115">
        <f>ROUND(GB127/MAX(GB$9:GB$497)*100,0)</f>
        <v>24</v>
      </c>
      <c r="PW127" s="115">
        <f>ROUND(GC127/MAX(GC$9:GC$497)*100,0)</f>
        <v>34</v>
      </c>
      <c r="PX127" s="115">
        <f>ROUND(GD127/MAX(GD$9:GD$497)*100,0)</f>
        <v>35</v>
      </c>
      <c r="PY127" s="115">
        <f>ROUND(GE127/MAX(GE$9:GE$497)*100,0)</f>
        <v>14</v>
      </c>
      <c r="PZ127" s="115">
        <f>ROUND(GF127/MAX(GF$9:GF$497)*100,0)</f>
        <v>28</v>
      </c>
      <c r="QA127" s="116">
        <f>ROUND(GG127/MAX(GG$9:GG$497)*100,0)</f>
        <v>31</v>
      </c>
      <c r="QB127" s="115">
        <f>ROUND(GH127/MAX(GH$9:GH$497)*100,0)</f>
        <v>43</v>
      </c>
      <c r="QC127" s="121">
        <f>ROUND(GI127/MAX(GI$9:GI$497)*100,0)</f>
        <v>29</v>
      </c>
      <c r="QD127" s="120">
        <f>ROUND(AVERAGEIF($ES$9:$ES$497,$ES127,PT$9:PT$497),0)</f>
        <v>47</v>
      </c>
      <c r="QE127" s="120">
        <f>ROUND(AVERAGEIF($ES$9:$ES$497,$ES127,PU$9:PU$497),0)</f>
        <v>61</v>
      </c>
      <c r="QF127" s="120">
        <f>ROUND(AVERAGEIF($ES$9:$ES$497,$ES127,PV$9:PV$497),0)</f>
        <v>21</v>
      </c>
      <c r="QG127" s="120">
        <f>ROUND(AVERAGEIF($ES$9:$ES$497,$ES127,PW$9:PW$497),0)</f>
        <v>34</v>
      </c>
      <c r="QH127" s="120">
        <f>ROUND(AVERAGEIF($ES$9:$ES$497,$ES127,PX$9:PX$497),0)</f>
        <v>48</v>
      </c>
      <c r="QI127" s="120">
        <f>ROUND(AVERAGEIF($ES$9:$ES$497,$ES127,PY$9:PY$497),0)</f>
        <v>18</v>
      </c>
      <c r="QJ127" s="120">
        <f>ROUND(AVERAGEIF($ES$9:$ES$497,$ES127,PZ$9:PZ$497),0)</f>
        <v>31</v>
      </c>
      <c r="QK127" s="120">
        <f>ROUND(AVERAGEIF($ES$9:$ES$497,$ES127,QA$9:QA$497),0)</f>
        <v>40</v>
      </c>
      <c r="QL127" s="120">
        <f>ROUND(AVERAGEIF($ES$9:$ES$497,$ES127,QB$9:QB$497),0)</f>
        <v>51</v>
      </c>
      <c r="QM127" s="120">
        <f>ROUND(AVERAGEIF($ES$9:$ES$497,$ES127,QC$9:QC$497),0)</f>
        <v>32</v>
      </c>
      <c r="QN127" s="114">
        <f t="shared" si="240"/>
        <v>415</v>
      </c>
      <c r="QO127" s="115">
        <f t="shared" si="241"/>
        <v>459</v>
      </c>
      <c r="QP127" s="115">
        <f t="shared" si="242"/>
        <v>555</v>
      </c>
      <c r="QQ127" s="115">
        <f t="shared" si="243"/>
        <v>508</v>
      </c>
      <c r="QR127" s="115">
        <f t="shared" si="244"/>
        <v>478</v>
      </c>
      <c r="QS127" s="119">
        <f t="shared" si="245"/>
        <v>350</v>
      </c>
      <c r="QT127" s="114">
        <f>ROUND((QN127-MIN(QN$9:QN$497))/(MAX(QN$9:QN$497)-MIN(QN$9:QN$497))*100,0)</f>
        <v>29</v>
      </c>
      <c r="QU127" s="115">
        <f>ROUND((QO127-MIN(QO$9:QO$497))/(MAX(QO$9:QO$497)-MIN(QO$9:QO$497))*100,0)</f>
        <v>36</v>
      </c>
      <c r="QV127" s="115">
        <f>ROUND((QP127-MIN(QP$9:QP$497))/(MAX(QP$9:QP$497)-MIN(QP$9:QP$497))*100,0)</f>
        <v>30</v>
      </c>
      <c r="QW127" s="115">
        <f>ROUND((QQ127-MIN(QQ$9:QQ$497))/(MAX(QQ$9:QQ$497)-MIN(QQ$9:QQ$497))*100,0)</f>
        <v>28</v>
      </c>
      <c r="QX127" s="115">
        <f>ROUND((QR127-MIN(QR$9:QR$497))/(MAX(QR$9:QR$497)-MIN(QR$9:QR$497))*100,0)</f>
        <v>41</v>
      </c>
      <c r="QY127" s="115">
        <f>ROUND((QS127-MIN(QS$9:QS$497))/(MAX(QS$9:QS$497)-MIN(QS$9:QS$497))*100,0)</f>
        <v>35</v>
      </c>
      <c r="QZ127" s="114">
        <f>RANK(QN127,QN$9:QN$497,0)</f>
        <v>331</v>
      </c>
      <c r="RA127" s="115">
        <f>RANK(QO127,QO$9:QO$497,0)</f>
        <v>103</v>
      </c>
      <c r="RB127" s="115">
        <f>RANK(QP127,QP$9:QP$497,0)</f>
        <v>223</v>
      </c>
      <c r="RC127" s="115">
        <f>RANK(QQ127,QQ$9:QQ$497,0)</f>
        <v>298</v>
      </c>
      <c r="RD127" s="115">
        <f>RANK(QR127,QR$9:QR$497,0)</f>
        <v>284</v>
      </c>
      <c r="RE127" s="115">
        <f>RANK(QS127,QS$9:QS$497,0)</f>
        <v>247</v>
      </c>
      <c r="RF127" s="122"/>
      <c r="RG127" s="115">
        <f>($RH$3*(IH127+IJ127)*100*100/MAX(EX$9:EX$497)*$RO$3) +($RH$3*(II127+IJ127)*100*100/MAX(EX$9:EX$497)*$RO$4) + ($RH$3*IK127*100*100/MAX(EX$9:EX$497)*0.098)</f>
        <v>0</v>
      </c>
      <c r="RH127" s="115">
        <f>($RH$4*IL127*100*100/MAX(EZ$9:EZ$497))*$RQ$3</f>
        <v>0</v>
      </c>
      <c r="RI127" s="115">
        <f>($RH$3*IM127*100*100/MAX(EY$9:EY$497))*$RQ$4</f>
        <v>0</v>
      </c>
      <c r="RJ127" s="115">
        <f>($RH$3*IN127*100*100/MAX(EX$9:EX$497))</f>
        <v>0</v>
      </c>
      <c r="RK127" s="115">
        <f>($RH$4*IO127*100*100/MAX(EZ$9:EZ$497))*$RQ$3</f>
        <v>0</v>
      </c>
      <c r="RL127" s="115">
        <f>(($RL$4*IP127*100*((100/MAX(EX$9:EX$497)+100/MAX(EZ$9:EZ$497))/2))+($RL$4*IQ127*100*((100/MAX(EX$9:EX$497)+100/MAX(EZ$9:EZ$497))/2))+($RL$4*IR127*100*((100/MAX(EX$9:EX$497)+100/MAX(EZ$9:EZ$497))/2))+($RL$4*IS127*100*((100/MAX(EX$9:EX$497)+100/MAX(EZ$9:EZ$497))/2))+($RL$4*IT127*100*((100/MAX(EX$9:EX$497)+100/MAX(EZ$9:EZ$497))/2))+($RL$4*IU127*100*((100/MAX(EX$9:EX$497)+100/MAX(EZ$9:EZ$497))/2))+($RL$4*IV127*100*((100/MAX(EX$9:EX$497)+100/MAX(EZ$9:EZ$497))/2))+($RL$4*IW127*100*((100/MAX(EX$9:EX$497)+100/MAX(EZ$9:EZ$497))/2)))*$RS$3</f>
        <v>0</v>
      </c>
      <c r="RM127" s="115">
        <f>(($RH$3*IX127*100*100/MAX(EX$9:EX$497))+($RH$3*IY127*100*100/MAX(EX$9:EX$497))+($RH$3*IZ127*100*100/MAX(EX$9:EX$497))+($RH$3*JA127*100*100/MAX(EX$9:EX$497))+($RH$3*JB127*100*100/MAX(EX$9:EX$497))+($RH$3*JC127*100*100/MAX(EX$9:EX$497))+($RH$3*JD127*100*100/MAX(EX$9:EX$497))+($RH$3*JE127*100*100/MAX(EX$9:EX$497)))*$RS$4</f>
        <v>0</v>
      </c>
      <c r="RN127" s="115">
        <f>(($RH$4*JF127*100*100/MAX(EZ$9:EZ$497)) + ($RH$4*JG127*100*100/MAX(EZ$9:EZ$497)) + ($RH$4*JH127*100*100/MAX(EZ$9:EZ$497)) + ($RH$4*JI127*100*100/MAX(EZ$9:EZ$497)) + ($RH$4*JJ127*100*100/MAX(EZ$9:EZ$497)) + ($RH$4*JK127*100*100/MAX(EZ$9:EZ$497)) + ($RH$4*JL127*100*100/MAX(EZ$9:EZ$497)) + ($RH$4*JM127*100*100/MAX(EZ$9:EZ$497)))*$RU$3</f>
        <v>0</v>
      </c>
      <c r="RO127" s="115">
        <f>(($RL$4*JN127*100*((100/MAX(EX$9:EX$497)+100/MAX(EZ$9:EZ$497))/2))+($RL$4*JO127*100*((100/MAX(EX$9:EX$497)+100/MAX(EZ$9:EZ$497))/2))+($RL$4*JP127*100*((100/MAX(EX$9:EX$497)+100/MAX(EZ$9:EZ$497))/2))+($RL$4*JQ127*100*((100/MAX(EX$9:EX$497)+100/MAX(EZ$9:EZ$497))/2))+($RL$4*JR127*100*((100/MAX(EX$9:EX$497)+100/MAX(EZ$9:EZ$497))/2))+($RL$4*JS127*100*((100/MAX(EX$9:EX$497)+100/MAX(EZ$9:EZ$497))/2))+($RL$4*JT127*100*((100/MAX(EX$9:EX$497)+100/MAX(EZ$9:EZ$497))/2))+($RL$4*JU127*100*((100/MAX(EX$9:EX$497)+100/MAX(EZ$9:EZ$497))/2))+($RL$4*JV127*100*((100/MAX(EX$9:EX$497)+100/MAX(EZ$9:EZ$497))/2))+($RL$4*JW127*100*((100/MAX(EX$9:EX$497)+100/MAX(EZ$9:EZ$497))/2))+($RL$4*JX127*100*((100/MAX(EX$9:EX$497)+100/MAX(EZ$9:EZ$497))/2))+($RL$4*JY127*100*((100/MAX(EX$9:EX$497)+100/MAX(EZ$9:EZ$497))/2))+($RL$4*JZ127*100*((100/MAX(EX$9:EX$497)+100/MAX(EZ$9:EZ$497))/2)))*$RW$3/2</f>
        <v>0</v>
      </c>
      <c r="RP127" s="119">
        <f>($RJ$3*KA127*100*100/MAX(FA$9:FA$497)) + ($RJ$3*KB127*100*100/MAX(FA$9:FA$497)/2) + ($RJ$3*KC127*100*100/MAX(FA$9:FA$497)/2) + ($RJ$3*KD127*100*100/MAX(FA$9:FA$497)/4) + ($RJ$3*KE127*100*100/MAX(FA$9:FA$497)/4)</f>
        <v>0</v>
      </c>
      <c r="RQ127" s="118">
        <f>($RL$4*KF127*100*((100/MAX(EX$9:EX$497)+100/MAX(EZ$9:EZ$497)))) * ($RO$3/2) + (($RL$4*KG127*100*((100/MAX(EX$9:EX$497)+100/MAX(EZ$9:EZ$497))))+($RL$4*KH127*100*((100/MAX(EX$9:EX$497)+100/MAX(EZ$9:EZ$497))))+($RL$4*KI127*100*((100/MAX(EX$9:EX$497)+100/MAX(EZ$9:EZ$497))))+($RL$4*KJ127*100*((100/MAX(EX$9:EX$497)+100/MAX(EZ$9:EZ$497))))+($RL$4*KK127*100*((100/MAX(EX$9:EX$497)+100/MAX(EZ$9:EZ$497))))+($RL$4*KL127*100*((100/MAX(EX$9:EX$497)+100/MAX(EZ$9:EZ$497))))+($RL$4*KM127*100*((100/MAX(EX$9:EX$497)+100/MAX(EZ$9:EZ$497))))+($RL$4*KN127*100*((100/MAX(EX$9:EX$497)+100/MAX(EZ$9:EZ$497))))+($RL$4*KO127*100*((100/MAX(EX$9:EX$497)+100/MAX(EZ$9:EZ$497))))+($RL$4*KP127*100*((100/MAX(EX$9:EX$497)+100/MAX(EZ$9:EZ$497))))+($RL$4*KQ127*100*((100/MAX(EX$9:EX$497)+100/MAX(EZ$9:EZ$497))))+($RL$4*KR127*100*((100/MAX(EX$9:EX$497)+100/MAX(EZ$9:EZ$497))))+($RL$4*KS127*100*((100/MAX(EX$9:EX$497)+100/MAX(EZ$9:EZ$497))))+($RL$4*KV127*100*((100/MAX(EX$9:EX$497)+100/MAX(EZ$9:EZ$497))))) * (($RO$3+$RO$4)/6)</f>
        <v>0</v>
      </c>
      <c r="RR127" s="115">
        <f>(($RL$4*KW127*100*((100/MAX(EX$9:EX$497)+100/MAX(EZ$9:EZ$497))))) * ($RO$3/2) + (($RL$4*KX127*100*((100/MAX(EX$9:EX$497)+100/MAX(EZ$9:EZ$497))))+($RL$4*KY127*100*((100/MAX(EX$9:EX$497)+100/MAX(EZ$9:EZ$497))))+($RL$4*KZ127*100*((100/MAX(EX$9:EX$497)+100/MAX(EZ$9:EZ$497))))+($RL$4*LA127*100*((100/MAX(EX$9:EX$497)+100/MAX(EZ$9:EZ$497))))+($RL$4*LB127*100*((100/MAX(EX$9:EX$497)+100/MAX(EZ$9:EZ$497))))+($RL$4*LC127*100*((100/MAX(EX$9:EX$497)+100/MAX(EZ$9:EZ$497))))) * (($RO$3+$RO$4)/6)</f>
        <v>0</v>
      </c>
      <c r="RS127" s="119">
        <f>(($RL$4*LD127*100*((100/MAX(EX$9:EX$497)+100/MAX(EZ$9:EZ$497))))+($RL$4*LE127*100*((100/MAX(EX$9:EX$497)+100/MAX(EZ$9:EZ$497))))) * (($RO$3+$RO$4)/6)</f>
        <v>0</v>
      </c>
      <c r="RT127" s="118">
        <f>($RJ$4*LH127*100*(100/MAX(EV$9:EV$497)))+($RJ$4*LI127*100*(100/MAX(EV$9:EV$497)))</f>
        <v>0</v>
      </c>
      <c r="RU127" s="119">
        <f>($RJ$4*LJ127*(100/MAX(EV$9:EV$497)))/2 + ($RL$3*LK127*(100/MAX(EW$9:EW$497))) + ($RJ$4*LL127*(100/MAX(EV$9:EV$497)))/4 + ($RL$3*LM127*(100/MAX(EW$9:EW$497)))</f>
        <v>0</v>
      </c>
      <c r="RV127" s="118">
        <f>($RJ$4*LN127*100*100/MAX(EV$9:EV$497)/2)+($RJ$4*LO127*100*100/MAX(EV$9:EV$497)/2)+($RJ$4*LP127*100*100/MAX(EV$9:EV$497))+($RJ$4*LQ127*100*100/MAX(EV$9:EV$497))+($RJ$4*LR127*100*100/MAX(EV$9:EV$497))</f>
        <v>0</v>
      </c>
      <c r="RW127" s="115">
        <f>($RJ$4*LS127*100*100/MAX(EV$9:EV$497)) + (($RJ$4*LT127*100*100/MAX(EV$9:EV$497))+($RJ$4*LU127*100*100/MAX(EV$9:EV$497))+($RJ$4*LV127*100*100/MAX(EV$9:EV$497))+($RJ$4*LW127*100*100/MAX(EV$9:EV$497))+($RJ$4*LX127*100*100/MAX(EV$9:EV$497))+($RJ$4*LY127*100*100/MAX(EV$9:EV$497))+($RJ$4*LZ127*100*100/MAX(EV$9:EV$497))+($RJ$4*MA127*100*100/MAX(EV$9:EV$497)))/2</f>
        <v>0</v>
      </c>
      <c r="RX127" s="119">
        <f>($RJ$4*MB127*100*100/MAX(EV$9:EV$497))+($RJ$4*MC127*100*100/MAX(EV$9:EV$497))+($RJ$4*MD127*100*100/MAX(EV$9:EV$497))+($RJ$4*ME127*100*100/MAX(EV$9:EV$497))+($RJ$4*MF127*100*100/MAX(EV$9:EV$497))+($RJ$4*MG127*100*100/MAX(EV$9:EV$497))+($RJ$4*MH127*100*100/MAX(EV$9:EV$497))+($RJ$4*MI127*100*100/MAX(EV$9:EV$497))+($RJ$4*MJ127*100*100/MAX(EV$9:EV$497))+($RJ$4*MK127*100*100/MAX(EV$9:EV$497))+($RJ$4*ML127*100*100/MAX(EV$9:EV$497))+($RJ$4*MM127*100*100/MAX(EV$9:EV$497))+($RJ$4*MN127*100*100/MAX(EV$9:EV$497))</f>
        <v>0</v>
      </c>
      <c r="RY127" s="118">
        <f>($RJ$4*MQ127*100*100/MAX(EV$9:EV$497))/2 + (($RJ$4*MR127*100*100/MAX(EV$9:EV$497))+($RJ$4*MS127*100*100/MAX(EV$9:EV$497))+($RJ$4*MT127*100*100/MAX(EV$9:EV$497))+($RJ$4*MU127*100*100/MAX(EV$9:EV$497))+($RJ$4*MV127*100*100/MAX(EV$9:EV$497))+($RJ$4*MW127*100*100/MAX(EV$9:EV$497))+($RJ$4*MX127*100*100/MAX(EV$9:EV$497))+($RJ$4*MY127*100*100/MAX(EV$9:EV$497))+($RJ$4*MZ127*100*100/MAX(EV$9:EV$497))+($RJ$4*NA127*100*100/MAX(EV$9:EV$497))+($RJ$4*NB127*100*100/MAX(EV$9:EV$497))+($RJ$4*NC127*100*100/MAX(EV$9:EV$497))+($RJ$4*ND127*100*100/MAX(EV$9:EV$497))+($RJ$4*NG127*100*100/MAX(EV$9:EV$497)))/4</f>
        <v>0</v>
      </c>
      <c r="RZ127" s="115">
        <f>($RJ$4*NH127*100*100/MAX(EV$9:EV$497))/2 + (($RJ$4*NI127*100*100/MAX(EV$9:EV$497))+($RJ$4*NJ127*100*100/MAX(EV$9:EV$497))+($RJ$4*NK127*100*100/MAX(EV$9:EV$497))+($RJ$4*NL127*100*100/MAX(EV$9:EV$497))+($RJ$4*NM127*100*100/MAX(EV$9:EV$497))+($RJ$4*NN127*100*100/MAX(EV$9:EV$497)))/4</f>
        <v>0</v>
      </c>
      <c r="SA127" s="117">
        <f>(($RJ$4*NO127*100*100/MAX(EV$9:EV$497))+($RJ$4*NP127*100*100/MAX(EV$9:EV$497)))/4</f>
        <v>0</v>
      </c>
      <c r="SB127" s="118">
        <f t="shared" si="227"/>
        <v>0</v>
      </c>
      <c r="SC127" s="115">
        <f t="shared" si="228"/>
        <v>0</v>
      </c>
      <c r="SD127" s="115">
        <f t="shared" si="229"/>
        <v>0</v>
      </c>
      <c r="SE127" s="115">
        <f t="shared" si="230"/>
        <v>0</v>
      </c>
      <c r="SF127" s="115">
        <f t="shared" si="231"/>
        <v>0</v>
      </c>
      <c r="SG127" s="115">
        <f t="shared" si="232"/>
        <v>0</v>
      </c>
      <c r="SH127" s="115">
        <f>ROUND(SB127/MAX(SB$9:SB$497)*100,0)</f>
        <v>0</v>
      </c>
      <c r="SI127" s="115">
        <f>ROUND(SC127/MAX(SC$9:SC$497)*100,0)</f>
        <v>0</v>
      </c>
      <c r="SJ127" s="115">
        <f>ROUND(SD127/MAX(SD$9:SD$497)*100,0)</f>
        <v>0</v>
      </c>
      <c r="SK127" s="115">
        <f>ROUND(SE127/MAX(SE$9:SE$497)*100,0)</f>
        <v>0</v>
      </c>
      <c r="SL127" s="115">
        <f>ROUND(SF127/MAX(SF$9:SF$497)*100,0)</f>
        <v>0</v>
      </c>
      <c r="SM127" s="121">
        <f>ROUND(SG127/MAX(SG$9:SG$497)*100,0)</f>
        <v>0</v>
      </c>
      <c r="SN127" s="115">
        <f>ROUND(AVERAGEIF($ES$9:$ES$497,$ES127,SH$9:SH$497),0)</f>
        <v>12</v>
      </c>
      <c r="SO127" s="115">
        <f>ROUND(AVERAGEIF($ES$9:$ES$497,$ES127,SI$9:SI$497),0)</f>
        <v>5</v>
      </c>
      <c r="SP127" s="115">
        <f>ROUND(AVERAGEIF($ES$9:$ES$497,$ES127,SJ$9:SJ$497),0)</f>
        <v>26</v>
      </c>
      <c r="SQ127" s="115">
        <f>ROUND(AVERAGEIF($ES$9:$ES$497,$ES127,SK$9:SK$497),0)</f>
        <v>6</v>
      </c>
      <c r="SR127" s="115">
        <f>ROUND(AVERAGEIF($ES$9:$ES$497,$ES127,SL$9:SL$497),0)</f>
        <v>8</v>
      </c>
      <c r="SS127" s="121">
        <f>ROUND(AVERAGEIF($ES$9:$ES$497,$ES127,SM$9:SM$497),0)</f>
        <v>4</v>
      </c>
      <c r="ST127" s="114">
        <f>RANK(SB127,SB$9:SB$497,0)</f>
        <v>323</v>
      </c>
      <c r="SU127" s="115">
        <f>RANK(SC127,SC$9:SC$497,0)</f>
        <v>320</v>
      </c>
      <c r="SV127" s="115">
        <f>RANK(SD127,SD$9:SD$497,0)</f>
        <v>320</v>
      </c>
      <c r="SW127" s="115">
        <f>RANK(SE127,SE$9:SE$497,0)</f>
        <v>320</v>
      </c>
      <c r="SX127" s="115">
        <f>RANK(SF127,SF$9:SF$497,0)</f>
        <v>317</v>
      </c>
      <c r="SY127" s="115">
        <f>RANK(SG127,SG$9:SG$497,0)</f>
        <v>308</v>
      </c>
      <c r="SZ127" s="115">
        <f>COUNTIFS(SB$9:SB$497,"&gt;"&amp;SB127,$ES$9:$ES$497,$ES127)+1</f>
        <v>67</v>
      </c>
      <c r="TA127" s="115">
        <f>COUNTIFS(SC$9:SC$497,"&gt;"&amp;SC127,$ES$9:$ES$497,$ES127)+1</f>
        <v>64</v>
      </c>
      <c r="TB127" s="115">
        <f>COUNTIFS(SD$9:SD$497,"&gt;"&amp;SD127,$ES$9:$ES$497,$ES127)+1</f>
        <v>67</v>
      </c>
      <c r="TC127" s="115">
        <f>COUNTIFS(SE$9:SE$497,"&gt;"&amp;SE127,$ES$9:$ES$497,$ES127)+1</f>
        <v>64</v>
      </c>
      <c r="TD127" s="115">
        <f>COUNTIFS(SF$9:SF$497,"&gt;"&amp;SF127,$ES$9:$ES$497,$ES127)+1</f>
        <v>64</v>
      </c>
      <c r="TE127" s="117">
        <f>COUNTIFS(SG$9:SG$497,"&gt;"&amp;SG127,$ES$9:$ES$497,$ES127)+1</f>
        <v>60</v>
      </c>
      <c r="TF127" s="118">
        <f t="shared" si="233"/>
        <v>43</v>
      </c>
      <c r="TG127" s="115">
        <f t="shared" si="234"/>
        <v>37</v>
      </c>
      <c r="TH127" s="115">
        <f t="shared" si="235"/>
        <v>42</v>
      </c>
      <c r="TI127" s="115">
        <f t="shared" si="236"/>
        <v>43</v>
      </c>
      <c r="TJ127" s="115">
        <f t="shared" si="237"/>
        <v>36</v>
      </c>
      <c r="TK127" s="115">
        <f t="shared" si="238"/>
        <v>41</v>
      </c>
      <c r="TL127" s="117">
        <f t="shared" si="239"/>
        <v>38</v>
      </c>
      <c r="TM127" s="118">
        <f>ROUND(TF127/MAX(TF$9:TF$497)*100,0)</f>
        <v>24</v>
      </c>
      <c r="TN127" s="115">
        <f>ROUND(TG127/MAX(TG$9:TG$497)*100,0)</f>
        <v>20</v>
      </c>
      <c r="TO127" s="115">
        <f>ROUND(TH127/MAX(TH$9:TH$497)*100,0)</f>
        <v>23</v>
      </c>
      <c r="TP127" s="115">
        <f>ROUND(TI127/MAX(TI$9:TI$497)*100,0)</f>
        <v>24</v>
      </c>
      <c r="TQ127" s="115">
        <f>ROUND(TJ127/MAX(TJ$9:TJ$497)*100,0)</f>
        <v>18</v>
      </c>
      <c r="TR127" s="115">
        <f>ROUND(TK127/MAX(TK$9:TK$497)*100,0)</f>
        <v>21</v>
      </c>
      <c r="TS127" s="119">
        <f>ROUND(TL127/MAX(TL$9:TL$497)*100,0)</f>
        <v>19</v>
      </c>
      <c r="TT127" s="120">
        <f>RANK(TM127,TM$9:TM$497,0)</f>
        <v>319</v>
      </c>
      <c r="TU127" s="115">
        <f>RANK(TN127,TN$9:TN$497,0)</f>
        <v>299</v>
      </c>
      <c r="TV127" s="115">
        <f>RANK(TO127,TO$9:TO$497,0)</f>
        <v>230</v>
      </c>
      <c r="TW127" s="115">
        <f>RANK(TP127,TP$9:TP$497,0)</f>
        <v>272</v>
      </c>
      <c r="TX127" s="115">
        <f>RANK(TQ127,TQ$9:TQ$497,0)</f>
        <v>282</v>
      </c>
      <c r="TY127" s="115">
        <f>RANK(TR127,TR$9:TR$497,0)</f>
        <v>278</v>
      </c>
      <c r="TZ127" s="121">
        <f>RANK(TS127,TS$9:TS$497,0)</f>
        <v>278</v>
      </c>
      <c r="UA127" s="132"/>
      <c r="UB127" s="7" t="s">
        <v>1</v>
      </c>
    </row>
    <row r="128" spans="1:548" x14ac:dyDescent="0.15">
      <c r="A128" s="183">
        <v>120</v>
      </c>
      <c r="B128" s="203" t="s">
        <v>844</v>
      </c>
      <c r="C128" s="63"/>
      <c r="D128" s="63"/>
      <c r="E128" s="64" t="s">
        <v>518</v>
      </c>
      <c r="F128" s="65">
        <v>68</v>
      </c>
      <c r="G128" s="65" t="s">
        <v>519</v>
      </c>
      <c r="H128" s="65"/>
      <c r="I128" s="66" t="s">
        <v>521</v>
      </c>
      <c r="J128" s="67" t="s">
        <v>521</v>
      </c>
      <c r="K128" s="67" t="s">
        <v>521</v>
      </c>
      <c r="L128" s="67" t="s">
        <v>521</v>
      </c>
      <c r="M128" s="67" t="s">
        <v>521</v>
      </c>
      <c r="N128" s="67" t="s">
        <v>521</v>
      </c>
      <c r="O128" s="67" t="s">
        <v>521</v>
      </c>
      <c r="P128" s="67" t="s">
        <v>521</v>
      </c>
      <c r="Q128" s="67" t="s">
        <v>521</v>
      </c>
      <c r="R128" s="68" t="s">
        <v>521</v>
      </c>
      <c r="S128" s="69" t="s">
        <v>521</v>
      </c>
      <c r="T128" s="67" t="s">
        <v>521</v>
      </c>
      <c r="U128" s="67" t="s">
        <v>521</v>
      </c>
      <c r="V128" s="67" t="s">
        <v>521</v>
      </c>
      <c r="W128" s="67" t="s">
        <v>521</v>
      </c>
      <c r="X128" s="67" t="s">
        <v>521</v>
      </c>
      <c r="Y128" s="67" t="s">
        <v>521</v>
      </c>
      <c r="Z128" s="67" t="s">
        <v>521</v>
      </c>
      <c r="AA128" s="67" t="s">
        <v>521</v>
      </c>
      <c r="AB128" s="68" t="s">
        <v>521</v>
      </c>
      <c r="AC128" s="69" t="s">
        <v>521</v>
      </c>
      <c r="AD128" s="67" t="s">
        <v>521</v>
      </c>
      <c r="AE128" s="67" t="s">
        <v>521</v>
      </c>
      <c r="AF128" s="67" t="s">
        <v>521</v>
      </c>
      <c r="AG128" s="67" t="s">
        <v>521</v>
      </c>
      <c r="AH128" s="67" t="s">
        <v>521</v>
      </c>
      <c r="AI128" s="67" t="s">
        <v>521</v>
      </c>
      <c r="AJ128" s="67" t="s">
        <v>521</v>
      </c>
      <c r="AK128" s="67" t="s">
        <v>521</v>
      </c>
      <c r="AL128" s="68" t="s">
        <v>521</v>
      </c>
      <c r="AM128" s="69" t="s">
        <v>521</v>
      </c>
      <c r="AN128" s="67" t="s">
        <v>521</v>
      </c>
      <c r="AO128" s="67" t="s">
        <v>521</v>
      </c>
      <c r="AP128" s="67" t="s">
        <v>521</v>
      </c>
      <c r="AQ128" s="67" t="s">
        <v>521</v>
      </c>
      <c r="AR128" s="67" t="s">
        <v>521</v>
      </c>
      <c r="AS128" s="67" t="s">
        <v>521</v>
      </c>
      <c r="AT128" s="67" t="s">
        <v>521</v>
      </c>
      <c r="AU128" s="67" t="s">
        <v>521</v>
      </c>
      <c r="AV128" s="68" t="s">
        <v>521</v>
      </c>
      <c r="AW128" s="69" t="s">
        <v>521</v>
      </c>
      <c r="AX128" s="67" t="s">
        <v>521</v>
      </c>
      <c r="AY128" s="67" t="s">
        <v>521</v>
      </c>
      <c r="AZ128" s="67" t="s">
        <v>520</v>
      </c>
      <c r="BA128" s="67" t="s">
        <v>520</v>
      </c>
      <c r="BB128" s="67" t="s">
        <v>520</v>
      </c>
      <c r="BC128" s="67" t="s">
        <v>520</v>
      </c>
      <c r="BD128" s="67" t="s">
        <v>520</v>
      </c>
      <c r="BE128" s="67" t="s">
        <v>521</v>
      </c>
      <c r="BF128" s="68" t="s">
        <v>521</v>
      </c>
      <c r="BG128" s="69" t="s">
        <v>521</v>
      </c>
      <c r="BH128" s="67" t="s">
        <v>521</v>
      </c>
      <c r="BI128" s="67" t="s">
        <v>521</v>
      </c>
      <c r="BJ128" s="67" t="s">
        <v>521</v>
      </c>
      <c r="BK128" s="67" t="s">
        <v>521</v>
      </c>
      <c r="BL128" s="67" t="s">
        <v>521</v>
      </c>
      <c r="BM128" s="67" t="s">
        <v>521</v>
      </c>
      <c r="BN128" s="67" t="s">
        <v>521</v>
      </c>
      <c r="BO128" s="67" t="s">
        <v>521</v>
      </c>
      <c r="BP128" s="68" t="s">
        <v>521</v>
      </c>
      <c r="BQ128" s="70" t="s">
        <v>521</v>
      </c>
      <c r="BR128" s="67" t="s">
        <v>521</v>
      </c>
      <c r="BS128" s="67" t="s">
        <v>521</v>
      </c>
      <c r="BT128" s="67" t="s">
        <v>521</v>
      </c>
      <c r="BU128" s="67" t="s">
        <v>521</v>
      </c>
      <c r="BV128" s="67" t="s">
        <v>521</v>
      </c>
      <c r="BW128" s="67" t="s">
        <v>521</v>
      </c>
      <c r="BX128" s="67" t="s">
        <v>521</v>
      </c>
      <c r="BY128" s="67" t="s">
        <v>521</v>
      </c>
      <c r="BZ128" s="68" t="s">
        <v>521</v>
      </c>
      <c r="CA128" s="69" t="s">
        <v>521</v>
      </c>
      <c r="CB128" s="67" t="s">
        <v>521</v>
      </c>
      <c r="CC128" s="67" t="s">
        <v>521</v>
      </c>
      <c r="CD128" s="67" t="s">
        <v>521</v>
      </c>
      <c r="CE128" s="67" t="s">
        <v>521</v>
      </c>
      <c r="CF128" s="67" t="s">
        <v>521</v>
      </c>
      <c r="CG128" s="67" t="s">
        <v>521</v>
      </c>
      <c r="CH128" s="67" t="s">
        <v>521</v>
      </c>
      <c r="CI128" s="67" t="s">
        <v>521</v>
      </c>
      <c r="CJ128" s="68" t="s">
        <v>521</v>
      </c>
      <c r="CK128" s="69" t="s">
        <v>521</v>
      </c>
      <c r="CL128" s="67" t="s">
        <v>521</v>
      </c>
      <c r="CM128" s="67" t="s">
        <v>521</v>
      </c>
      <c r="CN128" s="67" t="s">
        <v>521</v>
      </c>
      <c r="CO128" s="67" t="s">
        <v>521</v>
      </c>
      <c r="CP128" s="67" t="s">
        <v>521</v>
      </c>
      <c r="CQ128" s="67" t="s">
        <v>521</v>
      </c>
      <c r="CR128" s="67" t="s">
        <v>521</v>
      </c>
      <c r="CS128" s="67" t="s">
        <v>521</v>
      </c>
      <c r="CT128" s="68" t="s">
        <v>521</v>
      </c>
      <c r="CU128" s="69" t="s">
        <v>521</v>
      </c>
      <c r="CV128" s="67" t="s">
        <v>521</v>
      </c>
      <c r="CW128" s="67" t="s">
        <v>521</v>
      </c>
      <c r="CX128" s="67" t="s">
        <v>521</v>
      </c>
      <c r="CY128" s="67" t="s">
        <v>521</v>
      </c>
      <c r="CZ128" s="67" t="s">
        <v>521</v>
      </c>
      <c r="DA128" s="67" t="s">
        <v>521</v>
      </c>
      <c r="DB128" s="67" t="s">
        <v>521</v>
      </c>
      <c r="DC128" s="67" t="s">
        <v>521</v>
      </c>
      <c r="DD128" s="68" t="s">
        <v>521</v>
      </c>
      <c r="DE128" s="69" t="s">
        <v>521</v>
      </c>
      <c r="DF128" s="71" t="s">
        <v>521</v>
      </c>
      <c r="DG128" s="67" t="s">
        <v>521</v>
      </c>
      <c r="DH128" s="67" t="s">
        <v>521</v>
      </c>
      <c r="DI128" s="67" t="s">
        <v>521</v>
      </c>
      <c r="DJ128" s="67" t="s">
        <v>521</v>
      </c>
      <c r="DK128" s="67" t="s">
        <v>521</v>
      </c>
      <c r="DL128" s="67" t="s">
        <v>521</v>
      </c>
      <c r="DM128" s="67" t="s">
        <v>521</v>
      </c>
      <c r="DN128" s="68" t="s">
        <v>521</v>
      </c>
      <c r="DO128" s="70" t="s">
        <v>521</v>
      </c>
      <c r="DP128" s="71" t="s">
        <v>521</v>
      </c>
      <c r="DQ128" s="67" t="s">
        <v>521</v>
      </c>
      <c r="DR128" s="67" t="s">
        <v>521</v>
      </c>
      <c r="DS128" s="67" t="s">
        <v>521</v>
      </c>
      <c r="DT128" s="67" t="s">
        <v>521</v>
      </c>
      <c r="DU128" s="67" t="s">
        <v>521</v>
      </c>
      <c r="DV128" s="67" t="s">
        <v>521</v>
      </c>
      <c r="DW128" s="67" t="s">
        <v>521</v>
      </c>
      <c r="DX128" s="72" t="s">
        <v>521</v>
      </c>
      <c r="DY128" s="73" t="s">
        <v>522</v>
      </c>
      <c r="DZ128" s="74">
        <v>2</v>
      </c>
      <c r="EA128" s="74">
        <v>3</v>
      </c>
      <c r="EB128" s="74">
        <v>3</v>
      </c>
      <c r="EC128" s="75">
        <v>4</v>
      </c>
      <c r="ED128" s="76" t="s">
        <v>522</v>
      </c>
      <c r="EE128" s="74">
        <f t="shared" si="189"/>
        <v>2</v>
      </c>
      <c r="EF128" s="74">
        <f t="shared" si="190"/>
        <v>6</v>
      </c>
      <c r="EG128" s="74">
        <f t="shared" si="191"/>
        <v>18</v>
      </c>
      <c r="EH128" s="77">
        <f t="shared" si="192"/>
        <v>72</v>
      </c>
      <c r="EI128" s="73">
        <v>30</v>
      </c>
      <c r="EJ128" s="74">
        <v>50</v>
      </c>
      <c r="EK128" s="74">
        <v>90</v>
      </c>
      <c r="EL128" s="74">
        <v>150</v>
      </c>
      <c r="EM128" s="75">
        <v>450</v>
      </c>
      <c r="EN128" s="78">
        <v>1</v>
      </c>
      <c r="EO128" s="79">
        <f t="shared" si="193"/>
        <v>0.83333333333333337</v>
      </c>
      <c r="EP128" s="79">
        <f t="shared" si="194"/>
        <v>0.5</v>
      </c>
      <c r="EQ128" s="79">
        <f t="shared" si="195"/>
        <v>0.27777777777777779</v>
      </c>
      <c r="ER128" s="80">
        <f t="shared" si="196"/>
        <v>0.20833333333333334</v>
      </c>
      <c r="ES128" s="128" t="s">
        <v>523</v>
      </c>
      <c r="ET128" s="82"/>
      <c r="EU128" s="83">
        <v>4</v>
      </c>
      <c r="EV128" s="73">
        <v>71</v>
      </c>
      <c r="EW128" s="74">
        <v>29</v>
      </c>
      <c r="EX128" s="74">
        <v>36</v>
      </c>
      <c r="EY128" s="74">
        <v>38</v>
      </c>
      <c r="EZ128" s="74">
        <v>14</v>
      </c>
      <c r="FA128" s="74">
        <v>10</v>
      </c>
      <c r="FB128" s="74">
        <v>15</v>
      </c>
      <c r="FC128" s="74">
        <v>9</v>
      </c>
      <c r="FD128" s="74">
        <f t="shared" si="197"/>
        <v>50</v>
      </c>
      <c r="FE128" s="84">
        <f t="shared" si="198"/>
        <v>45</v>
      </c>
      <c r="FF128" s="73">
        <f>RANK(EV128,$EV$9:$EV$497,0)</f>
        <v>197</v>
      </c>
      <c r="FG128" s="74">
        <f>RANK(EW128,$EW$9:$EW$497,0)</f>
        <v>300</v>
      </c>
      <c r="FH128" s="74">
        <f>RANK(EX128,$EX$9:$EX$497,0)</f>
        <v>196</v>
      </c>
      <c r="FI128" s="74">
        <f>RANK(EY128,$EY$9:$EY$497,0)</f>
        <v>186</v>
      </c>
      <c r="FJ128" s="74">
        <f>RANK(EZ128,$EZ$9:$EZ$497,0)</f>
        <v>271</v>
      </c>
      <c r="FK128" s="74">
        <f>RANK(FA128,$FA$9:$FA$497,0)</f>
        <v>307</v>
      </c>
      <c r="FL128" s="74">
        <f>RANK(FB128,$FB$9:$FB$497,0)</f>
        <v>352</v>
      </c>
      <c r="FM128" s="74">
        <f>RANK(FC128,$FC$9:$FC$497,0)</f>
        <v>380</v>
      </c>
      <c r="FN128" s="74">
        <f>RANK(FD128,$FD$9:$FD$497,0)</f>
        <v>286</v>
      </c>
      <c r="FO128" s="84">
        <f>RANK(FE128,$FE$9:$FE$497,0)</f>
        <v>325</v>
      </c>
      <c r="FP128" s="73">
        <f>COUNTIFS($EV$9:$EV$497,"&gt;"&amp;EV128,$ES$9:$ES$497,ES128)+1</f>
        <v>53</v>
      </c>
      <c r="FQ128" s="74">
        <f>COUNTIFS($EW$9:$EW$497,"&gt;"&amp;EW128,$ES$9:$ES$497,ES128)+1</f>
        <v>48</v>
      </c>
      <c r="FR128" s="74">
        <f>COUNTIFS($EX$9:$EX$497,"&gt;"&amp;EX128,$ES$9:$ES$497,ES128)+1</f>
        <v>54</v>
      </c>
      <c r="FS128" s="74">
        <f>COUNTIFS($EY$9:$EY$497,"&gt;"&amp;EY128,$ES$9:$ES$497,ES128)+1</f>
        <v>58</v>
      </c>
      <c r="FT128" s="74">
        <f>COUNTIFS($EZ$9:$EZ$497,"&gt;"&amp;EZ128,$ES$9:$ES$497,ES128)+1</f>
        <v>58</v>
      </c>
      <c r="FU128" s="74">
        <f>COUNTIFS($FA$9:$FA$497,"&gt;"&amp;FA128,$ES$9:$ES$497,ES128)+1</f>
        <v>59</v>
      </c>
      <c r="FV128" s="74">
        <f>COUNTIFS($FB$9:$FB$497,"&gt;"&amp;FB128,$ES$9:$ES$497,ES128)+1</f>
        <v>52</v>
      </c>
      <c r="FW128" s="74">
        <f>COUNTIFS($FC$9:$FC$497,"&gt;"&amp;FC128,$ES$9:$ES$497,ES128)+1</f>
        <v>55</v>
      </c>
      <c r="FX128" s="74">
        <f>COUNTIFS($FD$9:$FD$497,"&gt;"&amp;FD128,$ES$9:$ES$497,ES128)+1</f>
        <v>59</v>
      </c>
      <c r="FY128" s="84">
        <f>COUNTIFS($FE$9:$FE$497,"&gt;"&amp;FE128,$ES$9:$ES$497,ES128)+1</f>
        <v>61</v>
      </c>
      <c r="FZ128" s="85">
        <f t="shared" si="199"/>
        <v>1.04</v>
      </c>
      <c r="GA128" s="86">
        <f t="shared" si="200"/>
        <v>0.43</v>
      </c>
      <c r="GB128" s="86">
        <f t="shared" si="201"/>
        <v>0.53</v>
      </c>
      <c r="GC128" s="86">
        <f t="shared" si="202"/>
        <v>0.56000000000000005</v>
      </c>
      <c r="GD128" s="86">
        <f t="shared" si="203"/>
        <v>0.21</v>
      </c>
      <c r="GE128" s="86">
        <f t="shared" si="204"/>
        <v>0.15</v>
      </c>
      <c r="GF128" s="86">
        <f t="shared" si="205"/>
        <v>0.22</v>
      </c>
      <c r="GG128" s="86">
        <f t="shared" si="206"/>
        <v>0.13</v>
      </c>
      <c r="GH128" s="86">
        <f t="shared" si="207"/>
        <v>0.74</v>
      </c>
      <c r="GI128" s="87">
        <f t="shared" si="208"/>
        <v>0.66</v>
      </c>
      <c r="GJ128" s="85">
        <f>ROUND(((FZ128-AVERAGE(FZ$9:FZ$497))/STDEVP(FZ$9:FZ$497)*10+50),2)</f>
        <v>52.86</v>
      </c>
      <c r="GK128" s="86">
        <f>ROUND(((GA128-AVERAGE(GA$9:GA$497))/STDEVP(GA$9:GA$497)*10+50),2)</f>
        <v>42.22</v>
      </c>
      <c r="GL128" s="86">
        <f>ROUND(((GB128-AVERAGE(GB$9:GB$497))/STDEVP(GB$9:GB$497)*10+50),2)</f>
        <v>48.01</v>
      </c>
      <c r="GM128" s="86">
        <f>ROUND(((GC128-AVERAGE(GC$9:GC$497))/STDEVP(GC$9:GC$497)*10+50),2)</f>
        <v>51.7</v>
      </c>
      <c r="GN128" s="86">
        <f>ROUND(((GD128-AVERAGE(GD$9:GD$497))/STDEVP(GD$9:GD$497)*10+50),2)</f>
        <v>43.76</v>
      </c>
      <c r="GO128" s="86">
        <f>ROUND(((GE128-AVERAGE(GE$9:GE$497))/STDEVP(GE$9:GE$497)*10+50),2)</f>
        <v>42.8</v>
      </c>
      <c r="GP128" s="86">
        <f>ROUND(((GF128-AVERAGE(GF$9:GF$497))/STDEVP(GF$9:GF$497)*10+50),2)</f>
        <v>36.94</v>
      </c>
      <c r="GQ128" s="86">
        <f>ROUND(((GG128-AVERAGE(GG$9:GG$497))/STDEVP(GG$9:GG$497)*10+50),2)</f>
        <v>34.33</v>
      </c>
      <c r="GR128" s="86">
        <f>ROUND(((GH128-AVERAGE(GH$9:GH$497))/STDEVP(GH$9:GH$497)*10+50),2)</f>
        <v>41.44</v>
      </c>
      <c r="GS128" s="87">
        <f>ROUND(((GI128-AVERAGE(GI$9:GI$497))/STDEVP(GI$9:GI$497)*10+50),2)</f>
        <v>38.369999999999997</v>
      </c>
      <c r="GT128" s="73">
        <f>RANK(GJ128,$GJ$9:$GJ$497,0)</f>
        <v>148</v>
      </c>
      <c r="GU128" s="74">
        <f>RANK(GK128,$GK$9:$GK$497,0)</f>
        <v>322</v>
      </c>
      <c r="GV128" s="74">
        <f>RANK(GL128,$GL$9:$GL$497,0)</f>
        <v>239</v>
      </c>
      <c r="GW128" s="74">
        <f>RANK(GM128,$GM$9:$GM$497,0)</f>
        <v>149</v>
      </c>
      <c r="GX128" s="74">
        <f>RANK(GN128,$GN$9:$GN$497,0)</f>
        <v>310</v>
      </c>
      <c r="GY128" s="74">
        <f>RANK(GO128,$GO$9:$GO$497,0)</f>
        <v>340</v>
      </c>
      <c r="GZ128" s="74">
        <f>RANK(GP128,$GP$9:$GP$497,0)</f>
        <v>413</v>
      </c>
      <c r="HA128" s="74">
        <f>RANK(GQ128,$GQ$9:$GQ$497,0)</f>
        <v>421</v>
      </c>
      <c r="HB128" s="74">
        <f>RANK(GR128,$GR$9:$GR$497,0)</f>
        <v>367</v>
      </c>
      <c r="HC128" s="84">
        <f>RANK(GS128,$GS$9:$GS$497,0)</f>
        <v>408</v>
      </c>
      <c r="HD128" s="85">
        <f>ROUND(AVERAGEIF($ES$9:$ES$497,$ES128,$FZ$9:$FZ$497),2)</f>
        <v>1.1399999999999999</v>
      </c>
      <c r="HE128" s="86">
        <f>ROUND(AVERAGEIF($ES$9:$ES$497,$ES128,$GA$9:$GA$497),2)</f>
        <v>0.46</v>
      </c>
      <c r="HF128" s="86">
        <f>ROUND(AVERAGEIF($ES$9:$ES$497,$ES128,$GB$9:$GB$497),2)</f>
        <v>0.65</v>
      </c>
      <c r="HG128" s="86">
        <f>ROUND(AVERAGEIF($ES$9:$ES$497,$ES128,$GC$9:$GC$497),2)</f>
        <v>0.74</v>
      </c>
      <c r="HH128" s="86">
        <f>ROUND(AVERAGEIF($ES$9:$ES$497,$ES128,$GD$9:$GD$497),2)</f>
        <v>0.27</v>
      </c>
      <c r="HI128" s="86">
        <f>ROUND(AVERAGEIF($ES$9:$ES$497,$ES128,$GE$9:$GE$497),2)</f>
        <v>0.23</v>
      </c>
      <c r="HJ128" s="86">
        <f>ROUND(AVERAGEIF($ES$9:$ES$497,$ES128,$GF$9:$GF$497),2)</f>
        <v>0.3</v>
      </c>
      <c r="HK128" s="86">
        <f>ROUND(AVERAGEIF($ES$9:$ES$497,$ES128,$GG$9:$GG$497),2)</f>
        <v>0.28000000000000003</v>
      </c>
      <c r="HL128" s="86">
        <f>ROUND(AVERAGEIF($ES$9:$ES$497,$ES128,$GH$9:$GH$497),2)</f>
        <v>0.92</v>
      </c>
      <c r="HM128" s="87">
        <f>ROUND(AVERAGEIF($ES$9:$ES$497,$ES128,$GI$9:$GI$497),2)</f>
        <v>0.93</v>
      </c>
      <c r="HN128" s="88">
        <f t="shared" si="209"/>
        <v>-9.9999999999999867E-2</v>
      </c>
      <c r="HO128" s="89">
        <f t="shared" si="210"/>
        <v>-3.0000000000000027E-2</v>
      </c>
      <c r="HP128" s="89">
        <f t="shared" si="211"/>
        <v>-0.12</v>
      </c>
      <c r="HQ128" s="89">
        <f t="shared" si="212"/>
        <v>-0.17999999999999994</v>
      </c>
      <c r="HR128" s="89">
        <f t="shared" si="213"/>
        <v>-6.0000000000000026E-2</v>
      </c>
      <c r="HS128" s="89">
        <f t="shared" si="214"/>
        <v>-8.0000000000000016E-2</v>
      </c>
      <c r="HT128" s="89">
        <f t="shared" si="215"/>
        <v>-7.9999999999999988E-2</v>
      </c>
      <c r="HU128" s="89">
        <f t="shared" si="216"/>
        <v>-0.15000000000000002</v>
      </c>
      <c r="HV128" s="89">
        <f t="shared" si="217"/>
        <v>-0.18000000000000005</v>
      </c>
      <c r="HW128" s="90">
        <f t="shared" si="218"/>
        <v>-0.27</v>
      </c>
      <c r="HX128" s="73">
        <f>COUNTIFS($FZ$9:$FZ$497,"&gt;"&amp;FZ128,$ES$9:$ES$497,$ES128)+1</f>
        <v>60</v>
      </c>
      <c r="HY128" s="74">
        <f>COUNTIFS($GA$9:$GA$497,"&gt;"&amp;GA128,$ES$9:$ES$497,$ES128)+1</f>
        <v>58</v>
      </c>
      <c r="HZ128" s="74">
        <f>COUNTIFS($GB$9:$GB$497,"&gt;"&amp;GB128,$ES$9:$ES$497,$ES128)+1</f>
        <v>70</v>
      </c>
      <c r="IA128" s="74">
        <f>COUNTIFS($GC$9:$GC$497,"&gt;"&amp;GC128,$ES$9:$ES$497,$ES128)+1</f>
        <v>79</v>
      </c>
      <c r="IB128" s="74">
        <f>COUNTIFS($GD$9:$GD$497,"&gt;"&amp;GD128,$ES$9:$ES$497,$ES128)+1</f>
        <v>73</v>
      </c>
      <c r="IC128" s="74">
        <f>COUNTIFS($GE$9:$GE$497,"&gt;"&amp;GE128,$ES$9:$ES$497,$ES128)+1</f>
        <v>81</v>
      </c>
      <c r="ID128" s="74">
        <f>COUNTIFS($GF$9:$GF$497,"&gt;"&amp;GF128,$ES$9:$ES$497,$ES128)+1</f>
        <v>73</v>
      </c>
      <c r="IE128" s="74">
        <f>COUNTIFS($GG$9:$GG$497,"&gt;"&amp;GG128,$ES$9:$ES$497,$ES128)+1</f>
        <v>79</v>
      </c>
      <c r="IF128" s="74">
        <f>COUNTIFS($GH$9:$GH$497,"&gt;"&amp;GH128,$ES$9:$ES$497,$ES128)+1</f>
        <v>76</v>
      </c>
      <c r="IG128" s="84">
        <f>COUNTIFS($GI$9:$GI$497,"&gt;"&amp;GI128,$ES$9:$ES$497,$ES128)+1</f>
        <v>84</v>
      </c>
      <c r="IH128" s="91"/>
      <c r="II128" s="79"/>
      <c r="IJ128" s="79"/>
      <c r="IK128" s="79"/>
      <c r="IL128" s="79"/>
      <c r="IM128" s="92"/>
      <c r="IN128" s="93"/>
      <c r="IO128" s="94"/>
      <c r="IP128" s="95"/>
      <c r="IQ128" s="79"/>
      <c r="IR128" s="79"/>
      <c r="IS128" s="79"/>
      <c r="IT128" s="79"/>
      <c r="IU128" s="79"/>
      <c r="IV128" s="79"/>
      <c r="IW128" s="96"/>
      <c r="IX128" s="93"/>
      <c r="IY128" s="79"/>
      <c r="IZ128" s="79"/>
      <c r="JA128" s="79"/>
      <c r="JB128" s="79"/>
      <c r="JC128" s="79"/>
      <c r="JD128" s="79"/>
      <c r="JE128" s="97"/>
      <c r="JF128" s="95"/>
      <c r="JG128" s="79"/>
      <c r="JH128" s="79"/>
      <c r="JI128" s="79"/>
      <c r="JJ128" s="79"/>
      <c r="JK128" s="79"/>
      <c r="JL128" s="79"/>
      <c r="JM128" s="96"/>
      <c r="JN128" s="93"/>
      <c r="JO128" s="79"/>
      <c r="JP128" s="79"/>
      <c r="JQ128" s="79"/>
      <c r="JR128" s="79"/>
      <c r="JS128" s="79"/>
      <c r="JT128" s="79"/>
      <c r="JU128" s="79"/>
      <c r="JV128" s="79"/>
      <c r="JW128" s="79"/>
      <c r="JX128" s="79"/>
      <c r="JY128" s="79"/>
      <c r="JZ128" s="97"/>
      <c r="KA128" s="93"/>
      <c r="KB128" s="79"/>
      <c r="KC128" s="79"/>
      <c r="KD128" s="79"/>
      <c r="KE128" s="97"/>
      <c r="KF128" s="95"/>
      <c r="KG128" s="79"/>
      <c r="KH128" s="79"/>
      <c r="KI128" s="79"/>
      <c r="KJ128" s="79"/>
      <c r="KK128" s="98"/>
      <c r="KL128" s="79"/>
      <c r="KM128" s="79"/>
      <c r="KN128" s="79"/>
      <c r="KO128" s="79"/>
      <c r="KP128" s="79"/>
      <c r="KQ128" s="79"/>
      <c r="KR128" s="79"/>
      <c r="KS128" s="96"/>
      <c r="KT128" s="96"/>
      <c r="KU128" s="96"/>
      <c r="KV128" s="96"/>
      <c r="KW128" s="93"/>
      <c r="KX128" s="79"/>
      <c r="KY128" s="79"/>
      <c r="KZ128" s="79"/>
      <c r="LA128" s="79"/>
      <c r="LB128" s="79"/>
      <c r="LC128" s="96"/>
      <c r="LD128" s="93"/>
      <c r="LE128" s="94"/>
      <c r="LF128" s="99"/>
      <c r="LG128" s="75"/>
      <c r="LH128" s="93"/>
      <c r="LI128" s="79"/>
      <c r="LJ128" s="74"/>
      <c r="LK128" s="74"/>
      <c r="LL128" s="74"/>
      <c r="LM128" s="100"/>
      <c r="LN128" s="95"/>
      <c r="LO128" s="79"/>
      <c r="LP128" s="79"/>
      <c r="LQ128" s="79"/>
      <c r="LR128" s="96"/>
      <c r="LS128" s="93"/>
      <c r="LT128" s="79"/>
      <c r="LU128" s="79"/>
      <c r="LV128" s="79"/>
      <c r="LW128" s="79"/>
      <c r="LX128" s="79"/>
      <c r="LY128" s="79"/>
      <c r="LZ128" s="79"/>
      <c r="MA128" s="97"/>
      <c r="MB128" s="95"/>
      <c r="MC128" s="79"/>
      <c r="MD128" s="79"/>
      <c r="ME128" s="79"/>
      <c r="MF128" s="79"/>
      <c r="MG128" s="79"/>
      <c r="MH128" s="79"/>
      <c r="MI128" s="79"/>
      <c r="MJ128" s="79"/>
      <c r="MK128" s="79"/>
      <c r="ML128" s="79"/>
      <c r="MM128" s="79"/>
      <c r="MN128" s="98"/>
      <c r="MO128" s="98"/>
      <c r="MP128" s="96"/>
      <c r="MQ128" s="93"/>
      <c r="MR128" s="79"/>
      <c r="MS128" s="79"/>
      <c r="MT128" s="79"/>
      <c r="MU128" s="79"/>
      <c r="MV128" s="98"/>
      <c r="MW128" s="79"/>
      <c r="MX128" s="79"/>
      <c r="MY128" s="79"/>
      <c r="MZ128" s="79"/>
      <c r="NA128" s="79"/>
      <c r="NB128" s="79"/>
      <c r="NC128" s="79"/>
      <c r="ND128" s="96"/>
      <c r="NE128" s="96"/>
      <c r="NF128" s="96"/>
      <c r="NG128" s="96"/>
      <c r="NH128" s="93"/>
      <c r="NI128" s="79"/>
      <c r="NJ128" s="79"/>
      <c r="NK128" s="79"/>
      <c r="NL128" s="79"/>
      <c r="NM128" s="79"/>
      <c r="NN128" s="94"/>
      <c r="NO128" s="93"/>
      <c r="NP128" s="80"/>
      <c r="NQ128" s="124" t="s">
        <v>843</v>
      </c>
      <c r="NR128" s="102" t="s">
        <v>845</v>
      </c>
      <c r="NS128" s="102"/>
      <c r="NT128" s="102"/>
      <c r="NU128" s="102"/>
      <c r="NV128" s="104">
        <v>43720</v>
      </c>
      <c r="NW128" s="102" t="s">
        <v>525</v>
      </c>
      <c r="NX128" s="133" t="s">
        <v>835</v>
      </c>
      <c r="NY128" s="129" t="s">
        <v>601</v>
      </c>
      <c r="NZ128" s="133" t="s">
        <v>2072</v>
      </c>
      <c r="OA128" s="134"/>
      <c r="OB128" s="134"/>
      <c r="OC128" s="134"/>
      <c r="OD128" s="108">
        <f t="shared" si="219"/>
        <v>72</v>
      </c>
      <c r="OE128" s="109">
        <v>7</v>
      </c>
      <c r="OF128" s="110">
        <f t="shared" si="220"/>
        <v>30</v>
      </c>
      <c r="OG128" s="109">
        <v>7</v>
      </c>
      <c r="OH128" s="111">
        <f>ROUND(AVERAGEIF($ES$9:$ES$497,$ES128,EV$9:EV$497),0)</f>
        <v>79</v>
      </c>
      <c r="OI128" s="112">
        <f>ROUND(AVERAGEIF($ES$9:$ES$497,$ES128,EW$9:EW$497),0)</f>
        <v>32</v>
      </c>
      <c r="OJ128" s="112">
        <f>ROUND(AVERAGEIF($ES$9:$ES$497,$ES128,EX$9:EX$497),0)</f>
        <v>45</v>
      </c>
      <c r="OK128" s="112">
        <f>ROUND(AVERAGEIF($ES$9:$ES$497,$ES128,EY$9:EY$497),0)</f>
        <v>53</v>
      </c>
      <c r="OL128" s="112">
        <f>ROUND(AVERAGEIF($ES$9:$ES$497,$ES128,EZ$9:EZ$497),0)</f>
        <v>20</v>
      </c>
      <c r="OM128" s="112">
        <f>ROUND(AVERAGEIF($ES$9:$ES$497,$ES128,FA$9:FA$497),0)</f>
        <v>18</v>
      </c>
      <c r="ON128" s="112">
        <f>ROUND(AVERAGEIF($ES$9:$ES$497,$ES128,FB$9:FB$497),0)</f>
        <v>23</v>
      </c>
      <c r="OO128" s="112">
        <f>ROUND(AVERAGEIF($ES$9:$ES$497,$ES128,FC$9:FC$497),0)</f>
        <v>23</v>
      </c>
      <c r="OP128" s="112">
        <f>ROUND(AVERAGEIF($ES$9:$ES$497,$ES128,FD$9:FD$497),0)</f>
        <v>64</v>
      </c>
      <c r="OQ128" s="113">
        <f>ROUND(AVERAGEIF($ES$9:$ES$497,$ES128,FE$9:FE$497),0)</f>
        <v>68</v>
      </c>
      <c r="OR128" s="114">
        <f>ROUND(EV128/MAX(EV$9:EV$497)*100,0)</f>
        <v>40</v>
      </c>
      <c r="OS128" s="115">
        <f>ROUND(EW128/MAX(EW$9:EW$497)*100,0)</f>
        <v>23</v>
      </c>
      <c r="OT128" s="115">
        <f>ROUND(EX128/MAX(EX$9:EX$497)*100,0)</f>
        <v>30</v>
      </c>
      <c r="OU128" s="115">
        <f>ROUND(EY128/MAX(EY$9:EY$497)*100,0)</f>
        <v>26</v>
      </c>
      <c r="OV128" s="115">
        <f>ROUND(EZ128/MAX(EZ$9:EZ$497)*100,0)</f>
        <v>11</v>
      </c>
      <c r="OW128" s="115">
        <f>ROUND(FA128/MAX(FA$9:FA$497)*100,0)</f>
        <v>9</v>
      </c>
      <c r="OX128" s="115">
        <f>ROUND(FB128/MAX(FB$9:FB$497)*100,0)</f>
        <v>11</v>
      </c>
      <c r="OY128" s="116">
        <f>ROUND(FC128/MAX(FC$9:FC$497)*100,0)</f>
        <v>6</v>
      </c>
      <c r="OZ128" s="115">
        <f>ROUND(FD128/MAX(FD$9:FD$497)*100,0)</f>
        <v>34</v>
      </c>
      <c r="PA128" s="117">
        <f>ROUND(FE128/MAX(FE$9:FE$497)*100,0)</f>
        <v>18</v>
      </c>
      <c r="PB128" s="118">
        <f t="shared" si="221"/>
        <v>270</v>
      </c>
      <c r="PC128" s="115">
        <f t="shared" si="222"/>
        <v>213</v>
      </c>
      <c r="PD128" s="115">
        <f t="shared" si="223"/>
        <v>303</v>
      </c>
      <c r="PE128" s="115">
        <f t="shared" si="224"/>
        <v>282</v>
      </c>
      <c r="PF128" s="115">
        <f t="shared" si="225"/>
        <v>273</v>
      </c>
      <c r="PG128" s="119">
        <f t="shared" si="226"/>
        <v>216</v>
      </c>
      <c r="PH128" s="118">
        <f>ROUND(PB128/MAX(PB$9:PB$497)*100,0)</f>
        <v>32</v>
      </c>
      <c r="PI128" s="115">
        <f>ROUND(PC128/MAX(PC$9:PC$497)*100,0)</f>
        <v>26</v>
      </c>
      <c r="PJ128" s="115">
        <f>ROUND(PD128/MAX(PD$9:PD$497)*100,0)</f>
        <v>32</v>
      </c>
      <c r="PK128" s="115">
        <f>ROUND(PE128/MAX(PE$9:PE$497)*100,0)</f>
        <v>28</v>
      </c>
      <c r="PL128" s="115">
        <f>ROUND(PF128/MAX(PF$9:PF$497)*100,0)</f>
        <v>38</v>
      </c>
      <c r="PM128" s="119">
        <f>ROUND(PG128/MAX(PG$9:PG$497)*100,0)</f>
        <v>32</v>
      </c>
      <c r="PN128" s="118">
        <f>RANK(PH128,PH$9:PH$497,0)</f>
        <v>299</v>
      </c>
      <c r="PO128" s="115">
        <f>RANK(PI128,PI$9:PI$497,0)</f>
        <v>312</v>
      </c>
      <c r="PP128" s="115">
        <f>RANK(PJ128,PJ$9:PJ$497,0)</f>
        <v>304</v>
      </c>
      <c r="PQ128" s="115">
        <f>RANK(PK128,PK$9:PK$497,0)</f>
        <v>311</v>
      </c>
      <c r="PR128" s="115">
        <f>RANK(PL128,PL$9:PL$497,0)</f>
        <v>272</v>
      </c>
      <c r="PS128" s="119">
        <f>RANK(PM128,PM$9:PM$497,0)</f>
        <v>289</v>
      </c>
      <c r="PT128" s="120">
        <f>ROUND(FZ128/MAX(FZ$9:FZ$497)*100,0)</f>
        <v>57</v>
      </c>
      <c r="PU128" s="115">
        <f>ROUND(GA128/MAX(GA$9:GA$497)*100,0)</f>
        <v>24</v>
      </c>
      <c r="PV128" s="115">
        <f>ROUND(GB128/MAX(GB$9:GB$497)*100,0)</f>
        <v>39</v>
      </c>
      <c r="PW128" s="115">
        <f>ROUND(GC128/MAX(GC$9:GC$497)*100,0)</f>
        <v>44</v>
      </c>
      <c r="PX128" s="115">
        <f>ROUND(GD128/MAX(GD$9:GD$497)*100,0)</f>
        <v>12</v>
      </c>
      <c r="PY128" s="115">
        <f>ROUND(GE128/MAX(GE$9:GE$497)*100,0)</f>
        <v>9</v>
      </c>
      <c r="PZ128" s="115">
        <f>ROUND(GF128/MAX(GF$9:GF$497)*100,0)</f>
        <v>10</v>
      </c>
      <c r="QA128" s="116">
        <f>ROUND(GG128/MAX(GG$9:GG$497)*100,0)</f>
        <v>7</v>
      </c>
      <c r="QB128" s="115">
        <f>ROUND(GH128/MAX(GH$9:GH$497)*100,0)</f>
        <v>33</v>
      </c>
      <c r="QC128" s="121">
        <f>ROUND(GI128/MAX(GI$9:GI$497)*100,0)</f>
        <v>21</v>
      </c>
      <c r="QD128" s="120">
        <f>ROUND(AVERAGEIF($ES$9:$ES$497,$ES128,PT$9:PT$497),0)</f>
        <v>62</v>
      </c>
      <c r="QE128" s="120">
        <f>ROUND(AVERAGEIF($ES$9:$ES$497,$ES128,PU$9:PU$497),0)</f>
        <v>26</v>
      </c>
      <c r="QF128" s="120">
        <f>ROUND(AVERAGEIF($ES$9:$ES$497,$ES128,PV$9:PV$497),0)</f>
        <v>48</v>
      </c>
      <c r="QG128" s="120">
        <f>ROUND(AVERAGEIF($ES$9:$ES$497,$ES128,PW$9:PW$497),0)</f>
        <v>58</v>
      </c>
      <c r="QH128" s="120">
        <f>ROUND(AVERAGEIF($ES$9:$ES$497,$ES128,PX$9:PX$497),0)</f>
        <v>15</v>
      </c>
      <c r="QI128" s="120">
        <f>ROUND(AVERAGEIF($ES$9:$ES$497,$ES128,PY$9:PY$497),0)</f>
        <v>14</v>
      </c>
      <c r="QJ128" s="120">
        <f>ROUND(AVERAGEIF($ES$9:$ES$497,$ES128,PZ$9:PZ$497),0)</f>
        <v>14</v>
      </c>
      <c r="QK128" s="120">
        <f>ROUND(AVERAGEIF($ES$9:$ES$497,$ES128,QA$9:QA$497),0)</f>
        <v>15</v>
      </c>
      <c r="QL128" s="120">
        <f>ROUND(AVERAGEIF($ES$9:$ES$497,$ES128,QB$9:QB$497),0)</f>
        <v>41</v>
      </c>
      <c r="QM128" s="120">
        <f>ROUND(AVERAGEIF($ES$9:$ES$497,$ES128,QC$9:QC$497),0)</f>
        <v>30</v>
      </c>
      <c r="QN128" s="114">
        <f t="shared" si="240"/>
        <v>389</v>
      </c>
      <c r="QO128" s="115">
        <f t="shared" si="241"/>
        <v>281</v>
      </c>
      <c r="QP128" s="115">
        <f t="shared" si="242"/>
        <v>437</v>
      </c>
      <c r="QQ128" s="115">
        <f t="shared" si="243"/>
        <v>410</v>
      </c>
      <c r="QR128" s="115">
        <f t="shared" si="244"/>
        <v>480</v>
      </c>
      <c r="QS128" s="119">
        <f t="shared" si="245"/>
        <v>296</v>
      </c>
      <c r="QT128" s="114">
        <f>ROUND((QN128-MIN(QN$9:QN$497))/(MAX(QN$9:QN$497)-MIN(QN$9:QN$497))*100,0)</f>
        <v>25</v>
      </c>
      <c r="QU128" s="115">
        <f>ROUND((QO128-MIN(QO$9:QO$497))/(MAX(QO$9:QO$497)-MIN(QO$9:QO$497))*100,0)</f>
        <v>10</v>
      </c>
      <c r="QV128" s="115">
        <f>ROUND((QP128-MIN(QP$9:QP$497))/(MAX(QP$9:QP$497)-MIN(QP$9:QP$497))*100,0)</f>
        <v>12</v>
      </c>
      <c r="QW128" s="115">
        <f>ROUND((QQ128-MIN(QQ$9:QQ$497))/(MAX(QQ$9:QQ$497)-MIN(QQ$9:QQ$497))*100,0)</f>
        <v>15</v>
      </c>
      <c r="QX128" s="115">
        <f>ROUND((QR128-MIN(QR$9:QR$497))/(MAX(QR$9:QR$497)-MIN(QR$9:QR$497))*100,0)</f>
        <v>41</v>
      </c>
      <c r="QY128" s="115">
        <f>ROUND((QS128-MIN(QS$9:QS$497))/(MAX(QS$9:QS$497)-MIN(QS$9:QS$497))*100,0)</f>
        <v>25</v>
      </c>
      <c r="QZ128" s="114">
        <f>RANK(QN128,QN$9:QN$497,0)</f>
        <v>369</v>
      </c>
      <c r="RA128" s="115">
        <f>RANK(QO128,QO$9:QO$497,0)</f>
        <v>400</v>
      </c>
      <c r="RB128" s="115">
        <f>RANK(QP128,QP$9:QP$497,0)</f>
        <v>404</v>
      </c>
      <c r="RC128" s="115">
        <f>RANK(QQ128,QQ$9:QQ$497,0)</f>
        <v>409</v>
      </c>
      <c r="RD128" s="115">
        <f>RANK(QR128,QR$9:QR$497,0)</f>
        <v>277</v>
      </c>
      <c r="RE128" s="115">
        <f>RANK(QS128,QS$9:QS$497,0)</f>
        <v>349</v>
      </c>
      <c r="RF128" s="122"/>
      <c r="RG128" s="115">
        <f>($RH$3*(IH128+IJ128)*100*100/MAX(EX$9:EX$497)*$RO$3) +($RH$3*(II128+IJ128)*100*100/MAX(EX$9:EX$497)*$RO$4) + ($RH$3*IK128*100*100/MAX(EX$9:EX$497)*0.098)</f>
        <v>0</v>
      </c>
      <c r="RH128" s="115">
        <f>($RH$4*IL128*100*100/MAX(EZ$9:EZ$497))*$RQ$3</f>
        <v>0</v>
      </c>
      <c r="RI128" s="115">
        <f>($RH$3*IM128*100*100/MAX(EY$9:EY$497))*$RQ$4</f>
        <v>0</v>
      </c>
      <c r="RJ128" s="115">
        <f>($RH$3*IN128*100*100/MAX(EX$9:EX$497))</f>
        <v>0</v>
      </c>
      <c r="RK128" s="115">
        <f>($RH$4*IO128*100*100/MAX(EZ$9:EZ$497))*$RQ$3</f>
        <v>0</v>
      </c>
      <c r="RL128" s="115">
        <f>(($RL$4*IP128*100*((100/MAX(EX$9:EX$497)+100/MAX(EZ$9:EZ$497))/2))+($RL$4*IQ128*100*((100/MAX(EX$9:EX$497)+100/MAX(EZ$9:EZ$497))/2))+($RL$4*IR128*100*((100/MAX(EX$9:EX$497)+100/MAX(EZ$9:EZ$497))/2))+($RL$4*IS128*100*((100/MAX(EX$9:EX$497)+100/MAX(EZ$9:EZ$497))/2))+($RL$4*IT128*100*((100/MAX(EX$9:EX$497)+100/MAX(EZ$9:EZ$497))/2))+($RL$4*IU128*100*((100/MAX(EX$9:EX$497)+100/MAX(EZ$9:EZ$497))/2))+($RL$4*IV128*100*((100/MAX(EX$9:EX$497)+100/MAX(EZ$9:EZ$497))/2))+($RL$4*IW128*100*((100/MAX(EX$9:EX$497)+100/MAX(EZ$9:EZ$497))/2)))*$RS$3</f>
        <v>0</v>
      </c>
      <c r="RM128" s="115">
        <f>(($RH$3*IX128*100*100/MAX(EX$9:EX$497))+($RH$3*IY128*100*100/MAX(EX$9:EX$497))+($RH$3*IZ128*100*100/MAX(EX$9:EX$497))+($RH$3*JA128*100*100/MAX(EX$9:EX$497))+($RH$3*JB128*100*100/MAX(EX$9:EX$497))+($RH$3*JC128*100*100/MAX(EX$9:EX$497))+($RH$3*JD128*100*100/MAX(EX$9:EX$497))+($RH$3*JE128*100*100/MAX(EX$9:EX$497)))*$RS$4</f>
        <v>0</v>
      </c>
      <c r="RN128" s="115">
        <f>(($RH$4*JF128*100*100/MAX(EZ$9:EZ$497)) + ($RH$4*JG128*100*100/MAX(EZ$9:EZ$497)) + ($RH$4*JH128*100*100/MAX(EZ$9:EZ$497)) + ($RH$4*JI128*100*100/MAX(EZ$9:EZ$497)) + ($RH$4*JJ128*100*100/MAX(EZ$9:EZ$497)) + ($RH$4*JK128*100*100/MAX(EZ$9:EZ$497)) + ($RH$4*JL128*100*100/MAX(EZ$9:EZ$497)) + ($RH$4*JM128*100*100/MAX(EZ$9:EZ$497)))*$RU$3</f>
        <v>0</v>
      </c>
      <c r="RO128" s="115">
        <f>(($RL$4*JN128*100*((100/MAX(EX$9:EX$497)+100/MAX(EZ$9:EZ$497))/2))+($RL$4*JO128*100*((100/MAX(EX$9:EX$497)+100/MAX(EZ$9:EZ$497))/2))+($RL$4*JP128*100*((100/MAX(EX$9:EX$497)+100/MAX(EZ$9:EZ$497))/2))+($RL$4*JQ128*100*((100/MAX(EX$9:EX$497)+100/MAX(EZ$9:EZ$497))/2))+($RL$4*JR128*100*((100/MAX(EX$9:EX$497)+100/MAX(EZ$9:EZ$497))/2))+($RL$4*JS128*100*((100/MAX(EX$9:EX$497)+100/MAX(EZ$9:EZ$497))/2))+($RL$4*JT128*100*((100/MAX(EX$9:EX$497)+100/MAX(EZ$9:EZ$497))/2))+($RL$4*JU128*100*((100/MAX(EX$9:EX$497)+100/MAX(EZ$9:EZ$497))/2))+($RL$4*JV128*100*((100/MAX(EX$9:EX$497)+100/MAX(EZ$9:EZ$497))/2))+($RL$4*JW128*100*((100/MAX(EX$9:EX$497)+100/MAX(EZ$9:EZ$497))/2))+($RL$4*JX128*100*((100/MAX(EX$9:EX$497)+100/MAX(EZ$9:EZ$497))/2))+($RL$4*JY128*100*((100/MAX(EX$9:EX$497)+100/MAX(EZ$9:EZ$497))/2))+($RL$4*JZ128*100*((100/MAX(EX$9:EX$497)+100/MAX(EZ$9:EZ$497))/2)))*$RW$3/2</f>
        <v>0</v>
      </c>
      <c r="RP128" s="119">
        <f>($RJ$3*KA128*100*100/MAX(FA$9:FA$497)) + ($RJ$3*KB128*100*100/MAX(FA$9:FA$497)/2) + ($RJ$3*KC128*100*100/MAX(FA$9:FA$497)/2) + ($RJ$3*KD128*100*100/MAX(FA$9:FA$497)/4) + ($RJ$3*KE128*100*100/MAX(FA$9:FA$497)/4)</f>
        <v>0</v>
      </c>
      <c r="RQ128" s="118">
        <f>($RL$4*KF128*100*((100/MAX(EX$9:EX$497)+100/MAX(EZ$9:EZ$497)))) * ($RO$3/2) + (($RL$4*KG128*100*((100/MAX(EX$9:EX$497)+100/MAX(EZ$9:EZ$497))))+($RL$4*KH128*100*((100/MAX(EX$9:EX$497)+100/MAX(EZ$9:EZ$497))))+($RL$4*KI128*100*((100/MAX(EX$9:EX$497)+100/MAX(EZ$9:EZ$497))))+($RL$4*KJ128*100*((100/MAX(EX$9:EX$497)+100/MAX(EZ$9:EZ$497))))+($RL$4*KK128*100*((100/MAX(EX$9:EX$497)+100/MAX(EZ$9:EZ$497))))+($RL$4*KL128*100*((100/MAX(EX$9:EX$497)+100/MAX(EZ$9:EZ$497))))+($RL$4*KM128*100*((100/MAX(EX$9:EX$497)+100/MAX(EZ$9:EZ$497))))+($RL$4*KN128*100*((100/MAX(EX$9:EX$497)+100/MAX(EZ$9:EZ$497))))+($RL$4*KO128*100*((100/MAX(EX$9:EX$497)+100/MAX(EZ$9:EZ$497))))+($RL$4*KP128*100*((100/MAX(EX$9:EX$497)+100/MAX(EZ$9:EZ$497))))+($RL$4*KQ128*100*((100/MAX(EX$9:EX$497)+100/MAX(EZ$9:EZ$497))))+($RL$4*KR128*100*((100/MAX(EX$9:EX$497)+100/MAX(EZ$9:EZ$497))))+($RL$4*KS128*100*((100/MAX(EX$9:EX$497)+100/MAX(EZ$9:EZ$497))))+($RL$4*KV128*100*((100/MAX(EX$9:EX$497)+100/MAX(EZ$9:EZ$497))))) * (($RO$3+$RO$4)/6)</f>
        <v>0</v>
      </c>
      <c r="RR128" s="115">
        <f>(($RL$4*KW128*100*((100/MAX(EX$9:EX$497)+100/MAX(EZ$9:EZ$497))))) * ($RO$3/2) + (($RL$4*KX128*100*((100/MAX(EX$9:EX$497)+100/MAX(EZ$9:EZ$497))))+($RL$4*KY128*100*((100/MAX(EX$9:EX$497)+100/MAX(EZ$9:EZ$497))))+($RL$4*KZ128*100*((100/MAX(EX$9:EX$497)+100/MAX(EZ$9:EZ$497))))+($RL$4*LA128*100*((100/MAX(EX$9:EX$497)+100/MAX(EZ$9:EZ$497))))+($RL$4*LB128*100*((100/MAX(EX$9:EX$497)+100/MAX(EZ$9:EZ$497))))+($RL$4*LC128*100*((100/MAX(EX$9:EX$497)+100/MAX(EZ$9:EZ$497))))) * (($RO$3+$RO$4)/6)</f>
        <v>0</v>
      </c>
      <c r="RS128" s="119">
        <f>(($RL$4*LD128*100*((100/MAX(EX$9:EX$497)+100/MAX(EZ$9:EZ$497))))+($RL$4*LE128*100*((100/MAX(EX$9:EX$497)+100/MAX(EZ$9:EZ$497))))) * (($RO$3+$RO$4)/6)</f>
        <v>0</v>
      </c>
      <c r="RT128" s="118">
        <f>($RJ$4*LH128*100*(100/MAX(EV$9:EV$497)))+($RJ$4*LI128*100*(100/MAX(EV$9:EV$497)))</f>
        <v>0</v>
      </c>
      <c r="RU128" s="119">
        <f>($RJ$4*LJ128*(100/MAX(EV$9:EV$497)))/2 + ($RL$3*LK128*(100/MAX(EW$9:EW$497))) + ($RJ$4*LL128*(100/MAX(EV$9:EV$497)))/4 + ($RL$3*LM128*(100/MAX(EW$9:EW$497)))</f>
        <v>0</v>
      </c>
      <c r="RV128" s="118">
        <f>($RJ$4*LN128*100*100/MAX(EV$9:EV$497)/2)+($RJ$4*LO128*100*100/MAX(EV$9:EV$497)/2)+($RJ$4*LP128*100*100/MAX(EV$9:EV$497))+($RJ$4*LQ128*100*100/MAX(EV$9:EV$497))+($RJ$4*LR128*100*100/MAX(EV$9:EV$497))</f>
        <v>0</v>
      </c>
      <c r="RW128" s="115">
        <f>($RJ$4*LS128*100*100/MAX(EV$9:EV$497)) + (($RJ$4*LT128*100*100/MAX(EV$9:EV$497))+($RJ$4*LU128*100*100/MAX(EV$9:EV$497))+($RJ$4*LV128*100*100/MAX(EV$9:EV$497))+($RJ$4*LW128*100*100/MAX(EV$9:EV$497))+($RJ$4*LX128*100*100/MAX(EV$9:EV$497))+($RJ$4*LY128*100*100/MAX(EV$9:EV$497))+($RJ$4*LZ128*100*100/MAX(EV$9:EV$497))+($RJ$4*MA128*100*100/MAX(EV$9:EV$497)))/2</f>
        <v>0</v>
      </c>
      <c r="RX128" s="119">
        <f>($RJ$4*MB128*100*100/MAX(EV$9:EV$497))+($RJ$4*MC128*100*100/MAX(EV$9:EV$497))+($RJ$4*MD128*100*100/MAX(EV$9:EV$497))+($RJ$4*ME128*100*100/MAX(EV$9:EV$497))+($RJ$4*MF128*100*100/MAX(EV$9:EV$497))+($RJ$4*MG128*100*100/MAX(EV$9:EV$497))+($RJ$4*MH128*100*100/MAX(EV$9:EV$497))+($RJ$4*MI128*100*100/MAX(EV$9:EV$497))+($RJ$4*MJ128*100*100/MAX(EV$9:EV$497))+($RJ$4*MK128*100*100/MAX(EV$9:EV$497))+($RJ$4*ML128*100*100/MAX(EV$9:EV$497))+($RJ$4*MM128*100*100/MAX(EV$9:EV$497))+($RJ$4*MN128*100*100/MAX(EV$9:EV$497))</f>
        <v>0</v>
      </c>
      <c r="RY128" s="118">
        <f>($RJ$4*MQ128*100*100/MAX(EV$9:EV$497))/2 + (($RJ$4*MR128*100*100/MAX(EV$9:EV$497))+($RJ$4*MS128*100*100/MAX(EV$9:EV$497))+($RJ$4*MT128*100*100/MAX(EV$9:EV$497))+($RJ$4*MU128*100*100/MAX(EV$9:EV$497))+($RJ$4*MV128*100*100/MAX(EV$9:EV$497))+($RJ$4*MW128*100*100/MAX(EV$9:EV$497))+($RJ$4*MX128*100*100/MAX(EV$9:EV$497))+($RJ$4*MY128*100*100/MAX(EV$9:EV$497))+($RJ$4*MZ128*100*100/MAX(EV$9:EV$497))+($RJ$4*NA128*100*100/MAX(EV$9:EV$497))+($RJ$4*NB128*100*100/MAX(EV$9:EV$497))+($RJ$4*NC128*100*100/MAX(EV$9:EV$497))+($RJ$4*ND128*100*100/MAX(EV$9:EV$497))+($RJ$4*NG128*100*100/MAX(EV$9:EV$497)))/4</f>
        <v>0</v>
      </c>
      <c r="RZ128" s="115">
        <f>($RJ$4*NH128*100*100/MAX(EV$9:EV$497))/2 + (($RJ$4*NI128*100*100/MAX(EV$9:EV$497))+($RJ$4*NJ128*100*100/MAX(EV$9:EV$497))+($RJ$4*NK128*100*100/MAX(EV$9:EV$497))+($RJ$4*NL128*100*100/MAX(EV$9:EV$497))+($RJ$4*NM128*100*100/MAX(EV$9:EV$497))+($RJ$4*NN128*100*100/MAX(EV$9:EV$497)))/4</f>
        <v>0</v>
      </c>
      <c r="SA128" s="117">
        <f>(($RJ$4*NO128*100*100/MAX(EV$9:EV$497))+($RJ$4*NP128*100*100/MAX(EV$9:EV$497)))/4</f>
        <v>0</v>
      </c>
      <c r="SB128" s="118">
        <f t="shared" si="227"/>
        <v>0</v>
      </c>
      <c r="SC128" s="115">
        <f t="shared" si="228"/>
        <v>0</v>
      </c>
      <c r="SD128" s="115">
        <f t="shared" si="229"/>
        <v>0</v>
      </c>
      <c r="SE128" s="115">
        <f t="shared" si="230"/>
        <v>0</v>
      </c>
      <c r="SF128" s="115">
        <f t="shared" si="231"/>
        <v>0</v>
      </c>
      <c r="SG128" s="115">
        <f t="shared" si="232"/>
        <v>0</v>
      </c>
      <c r="SH128" s="115">
        <f>ROUND(SB128/MAX(SB$9:SB$497)*100,0)</f>
        <v>0</v>
      </c>
      <c r="SI128" s="115">
        <f>ROUND(SC128/MAX(SC$9:SC$497)*100,0)</f>
        <v>0</v>
      </c>
      <c r="SJ128" s="115">
        <f>ROUND(SD128/MAX(SD$9:SD$497)*100,0)</f>
        <v>0</v>
      </c>
      <c r="SK128" s="115">
        <f>ROUND(SE128/MAX(SE$9:SE$497)*100,0)</f>
        <v>0</v>
      </c>
      <c r="SL128" s="115">
        <f>ROUND(SF128/MAX(SF$9:SF$497)*100,0)</f>
        <v>0</v>
      </c>
      <c r="SM128" s="121">
        <f>ROUND(SG128/MAX(SG$9:SG$497)*100,0)</f>
        <v>0</v>
      </c>
      <c r="SN128" s="115">
        <f>ROUND(AVERAGEIF($ES$9:$ES$497,$ES128,SH$9:SH$497),0)</f>
        <v>26</v>
      </c>
      <c r="SO128" s="115">
        <f>ROUND(AVERAGEIF($ES$9:$ES$497,$ES128,SI$9:SI$497),0)</f>
        <v>23</v>
      </c>
      <c r="SP128" s="115">
        <f>ROUND(AVERAGEIF($ES$9:$ES$497,$ES128,SJ$9:SJ$497),0)</f>
        <v>4</v>
      </c>
      <c r="SQ128" s="115">
        <f>ROUND(AVERAGEIF($ES$9:$ES$497,$ES128,SK$9:SK$497),0)</f>
        <v>20</v>
      </c>
      <c r="SR128" s="115">
        <f>ROUND(AVERAGEIF($ES$9:$ES$497,$ES128,SL$9:SL$497),0)</f>
        <v>7</v>
      </c>
      <c r="SS128" s="121">
        <f>ROUND(AVERAGEIF($ES$9:$ES$497,$ES128,SM$9:SM$497),0)</f>
        <v>6</v>
      </c>
      <c r="ST128" s="114">
        <f>RANK(SB128,SB$9:SB$497,0)</f>
        <v>323</v>
      </c>
      <c r="SU128" s="115">
        <f>RANK(SC128,SC$9:SC$497,0)</f>
        <v>320</v>
      </c>
      <c r="SV128" s="115">
        <f>RANK(SD128,SD$9:SD$497,0)</f>
        <v>320</v>
      </c>
      <c r="SW128" s="115">
        <f>RANK(SE128,SE$9:SE$497,0)</f>
        <v>320</v>
      </c>
      <c r="SX128" s="115">
        <f>RANK(SF128,SF$9:SF$497,0)</f>
        <v>317</v>
      </c>
      <c r="SY128" s="115">
        <f>RANK(SG128,SG$9:SG$497,0)</f>
        <v>308</v>
      </c>
      <c r="SZ128" s="115">
        <f>COUNTIFS(SB$9:SB$497,"&gt;"&amp;SB128,$ES$9:$ES$497,$ES128)+1</f>
        <v>73</v>
      </c>
      <c r="TA128" s="115">
        <f>COUNTIFS(SC$9:SC$497,"&gt;"&amp;SC128,$ES$9:$ES$497,$ES128)+1</f>
        <v>73</v>
      </c>
      <c r="TB128" s="115">
        <f>COUNTIFS(SD$9:SD$497,"&gt;"&amp;SD128,$ES$9:$ES$497,$ES128)+1</f>
        <v>71</v>
      </c>
      <c r="TC128" s="115">
        <f>COUNTIFS(SE$9:SE$497,"&gt;"&amp;SE128,$ES$9:$ES$497,$ES128)+1</f>
        <v>73</v>
      </c>
      <c r="TD128" s="115">
        <f>COUNTIFS(SF$9:SF$497,"&gt;"&amp;SF128,$ES$9:$ES$497,$ES128)+1</f>
        <v>71</v>
      </c>
      <c r="TE128" s="117">
        <f>COUNTIFS(SG$9:SG$497,"&gt;"&amp;SG128,$ES$9:$ES$497,$ES128)+1</f>
        <v>70</v>
      </c>
      <c r="TF128" s="118">
        <f t="shared" si="233"/>
        <v>38</v>
      </c>
      <c r="TG128" s="115">
        <f t="shared" si="234"/>
        <v>32</v>
      </c>
      <c r="TH128" s="115">
        <f t="shared" si="235"/>
        <v>26</v>
      </c>
      <c r="TI128" s="115">
        <f t="shared" si="236"/>
        <v>32</v>
      </c>
      <c r="TJ128" s="115">
        <f t="shared" si="237"/>
        <v>28</v>
      </c>
      <c r="TK128" s="115">
        <f t="shared" si="238"/>
        <v>38</v>
      </c>
      <c r="TL128" s="117">
        <f t="shared" si="239"/>
        <v>32</v>
      </c>
      <c r="TM128" s="118">
        <f>ROUND(TF128/MAX(TF$9:TF$497)*100,0)</f>
        <v>21</v>
      </c>
      <c r="TN128" s="115">
        <f>ROUND(TG128/MAX(TG$9:TG$497)*100,0)</f>
        <v>18</v>
      </c>
      <c r="TO128" s="115">
        <f>ROUND(TH128/MAX(TH$9:TH$497)*100,0)</f>
        <v>14</v>
      </c>
      <c r="TP128" s="115">
        <f>ROUND(TI128/MAX(TI$9:TI$497)*100,0)</f>
        <v>18</v>
      </c>
      <c r="TQ128" s="115">
        <f>ROUND(TJ128/MAX(TJ$9:TJ$497)*100,0)</f>
        <v>14</v>
      </c>
      <c r="TR128" s="115">
        <f>ROUND(TK128/MAX(TK$9:TK$497)*100,0)</f>
        <v>19</v>
      </c>
      <c r="TS128" s="119">
        <f>ROUND(TL128/MAX(TL$9:TL$497)*100,0)</f>
        <v>16</v>
      </c>
      <c r="TT128" s="120">
        <f>RANK(TM128,TM$9:TM$497,0)</f>
        <v>339</v>
      </c>
      <c r="TU128" s="115">
        <f>RANK(TN128,TN$9:TN$497,0)</f>
        <v>317</v>
      </c>
      <c r="TV128" s="115">
        <f>RANK(TO128,TO$9:TO$497,0)</f>
        <v>325</v>
      </c>
      <c r="TW128" s="115">
        <f>RANK(TP128,TP$9:TP$497,0)</f>
        <v>320</v>
      </c>
      <c r="TX128" s="115">
        <f>RANK(TQ128,TQ$9:TQ$497,0)</f>
        <v>328</v>
      </c>
      <c r="TY128" s="115">
        <f>RANK(TR128,TR$9:TR$497,0)</f>
        <v>299</v>
      </c>
      <c r="TZ128" s="121">
        <f>RANK(TS128,TS$9:TS$497,0)</f>
        <v>313</v>
      </c>
      <c r="UA128" s="132"/>
      <c r="UB128" s="7" t="s">
        <v>1</v>
      </c>
    </row>
    <row r="129" spans="1:548" x14ac:dyDescent="0.15">
      <c r="A129" s="183">
        <v>121</v>
      </c>
      <c r="B129" s="203" t="s">
        <v>845</v>
      </c>
      <c r="C129" s="63"/>
      <c r="D129" s="63"/>
      <c r="E129" s="64" t="s">
        <v>518</v>
      </c>
      <c r="F129" s="65">
        <v>69</v>
      </c>
      <c r="G129" s="65" t="s">
        <v>547</v>
      </c>
      <c r="H129" s="65"/>
      <c r="I129" s="66" t="s">
        <v>521</v>
      </c>
      <c r="J129" s="67" t="s">
        <v>521</v>
      </c>
      <c r="K129" s="67" t="s">
        <v>521</v>
      </c>
      <c r="L129" s="67" t="s">
        <v>521</v>
      </c>
      <c r="M129" s="67" t="s">
        <v>521</v>
      </c>
      <c r="N129" s="67" t="s">
        <v>521</v>
      </c>
      <c r="O129" s="67" t="s">
        <v>521</v>
      </c>
      <c r="P129" s="67" t="s">
        <v>521</v>
      </c>
      <c r="Q129" s="67" t="s">
        <v>521</v>
      </c>
      <c r="R129" s="68" t="s">
        <v>521</v>
      </c>
      <c r="S129" s="69" t="s">
        <v>521</v>
      </c>
      <c r="T129" s="67" t="s">
        <v>521</v>
      </c>
      <c r="U129" s="67" t="s">
        <v>521</v>
      </c>
      <c r="V129" s="67" t="s">
        <v>521</v>
      </c>
      <c r="W129" s="67" t="s">
        <v>521</v>
      </c>
      <c r="X129" s="67" t="s">
        <v>521</v>
      </c>
      <c r="Y129" s="67" t="s">
        <v>521</v>
      </c>
      <c r="Z129" s="67" t="s">
        <v>521</v>
      </c>
      <c r="AA129" s="67" t="s">
        <v>521</v>
      </c>
      <c r="AB129" s="68" t="s">
        <v>521</v>
      </c>
      <c r="AC129" s="69" t="s">
        <v>521</v>
      </c>
      <c r="AD129" s="67" t="s">
        <v>521</v>
      </c>
      <c r="AE129" s="67" t="s">
        <v>521</v>
      </c>
      <c r="AF129" s="67" t="s">
        <v>521</v>
      </c>
      <c r="AG129" s="67" t="s">
        <v>521</v>
      </c>
      <c r="AH129" s="67" t="s">
        <v>521</v>
      </c>
      <c r="AI129" s="67" t="s">
        <v>521</v>
      </c>
      <c r="AJ129" s="67" t="s">
        <v>521</v>
      </c>
      <c r="AK129" s="67" t="s">
        <v>521</v>
      </c>
      <c r="AL129" s="68" t="s">
        <v>521</v>
      </c>
      <c r="AM129" s="69" t="s">
        <v>521</v>
      </c>
      <c r="AN129" s="67" t="s">
        <v>521</v>
      </c>
      <c r="AO129" s="67" t="s">
        <v>521</v>
      </c>
      <c r="AP129" s="67" t="s">
        <v>521</v>
      </c>
      <c r="AQ129" s="67" t="s">
        <v>521</v>
      </c>
      <c r="AR129" s="67" t="s">
        <v>521</v>
      </c>
      <c r="AS129" s="67" t="s">
        <v>521</v>
      </c>
      <c r="AT129" s="67" t="s">
        <v>521</v>
      </c>
      <c r="AU129" s="67" t="s">
        <v>521</v>
      </c>
      <c r="AV129" s="68" t="s">
        <v>521</v>
      </c>
      <c r="AW129" s="69" t="s">
        <v>521</v>
      </c>
      <c r="AX129" s="67" t="s">
        <v>521</v>
      </c>
      <c r="AY129" s="67" t="s">
        <v>521</v>
      </c>
      <c r="AZ129" s="67" t="s">
        <v>521</v>
      </c>
      <c r="BA129" s="67" t="s">
        <v>520</v>
      </c>
      <c r="BB129" s="67" t="s">
        <v>520</v>
      </c>
      <c r="BC129" s="67" t="s">
        <v>520</v>
      </c>
      <c r="BD129" s="67" t="s">
        <v>520</v>
      </c>
      <c r="BE129" s="67" t="s">
        <v>521</v>
      </c>
      <c r="BF129" s="68" t="s">
        <v>521</v>
      </c>
      <c r="BG129" s="69" t="s">
        <v>521</v>
      </c>
      <c r="BH129" s="67" t="s">
        <v>521</v>
      </c>
      <c r="BI129" s="67" t="s">
        <v>521</v>
      </c>
      <c r="BJ129" s="67" t="s">
        <v>521</v>
      </c>
      <c r="BK129" s="67" t="s">
        <v>521</v>
      </c>
      <c r="BL129" s="67" t="s">
        <v>521</v>
      </c>
      <c r="BM129" s="67" t="s">
        <v>521</v>
      </c>
      <c r="BN129" s="67" t="s">
        <v>521</v>
      </c>
      <c r="BO129" s="67" t="s">
        <v>521</v>
      </c>
      <c r="BP129" s="68" t="s">
        <v>521</v>
      </c>
      <c r="BQ129" s="70" t="s">
        <v>521</v>
      </c>
      <c r="BR129" s="67" t="s">
        <v>521</v>
      </c>
      <c r="BS129" s="67" t="s">
        <v>521</v>
      </c>
      <c r="BT129" s="67" t="s">
        <v>521</v>
      </c>
      <c r="BU129" s="67" t="s">
        <v>521</v>
      </c>
      <c r="BV129" s="67" t="s">
        <v>521</v>
      </c>
      <c r="BW129" s="67" t="s">
        <v>521</v>
      </c>
      <c r="BX129" s="67" t="s">
        <v>521</v>
      </c>
      <c r="BY129" s="67" t="s">
        <v>521</v>
      </c>
      <c r="BZ129" s="68" t="s">
        <v>521</v>
      </c>
      <c r="CA129" s="69" t="s">
        <v>521</v>
      </c>
      <c r="CB129" s="67" t="s">
        <v>521</v>
      </c>
      <c r="CC129" s="67" t="s">
        <v>521</v>
      </c>
      <c r="CD129" s="67" t="s">
        <v>521</v>
      </c>
      <c r="CE129" s="67" t="s">
        <v>521</v>
      </c>
      <c r="CF129" s="67" t="s">
        <v>521</v>
      </c>
      <c r="CG129" s="67" t="s">
        <v>521</v>
      </c>
      <c r="CH129" s="67" t="s">
        <v>521</v>
      </c>
      <c r="CI129" s="67" t="s">
        <v>521</v>
      </c>
      <c r="CJ129" s="68" t="s">
        <v>521</v>
      </c>
      <c r="CK129" s="69" t="s">
        <v>521</v>
      </c>
      <c r="CL129" s="67" t="s">
        <v>521</v>
      </c>
      <c r="CM129" s="67" t="s">
        <v>521</v>
      </c>
      <c r="CN129" s="67" t="s">
        <v>521</v>
      </c>
      <c r="CO129" s="67" t="s">
        <v>521</v>
      </c>
      <c r="CP129" s="67" t="s">
        <v>521</v>
      </c>
      <c r="CQ129" s="67" t="s">
        <v>521</v>
      </c>
      <c r="CR129" s="67" t="s">
        <v>521</v>
      </c>
      <c r="CS129" s="67" t="s">
        <v>521</v>
      </c>
      <c r="CT129" s="68" t="s">
        <v>521</v>
      </c>
      <c r="CU129" s="69" t="s">
        <v>521</v>
      </c>
      <c r="CV129" s="67" t="s">
        <v>521</v>
      </c>
      <c r="CW129" s="67" t="s">
        <v>521</v>
      </c>
      <c r="CX129" s="67" t="s">
        <v>521</v>
      </c>
      <c r="CY129" s="67" t="s">
        <v>521</v>
      </c>
      <c r="CZ129" s="67" t="s">
        <v>521</v>
      </c>
      <c r="DA129" s="67" t="s">
        <v>521</v>
      </c>
      <c r="DB129" s="67" t="s">
        <v>521</v>
      </c>
      <c r="DC129" s="67" t="s">
        <v>521</v>
      </c>
      <c r="DD129" s="68" t="s">
        <v>521</v>
      </c>
      <c r="DE129" s="69" t="s">
        <v>521</v>
      </c>
      <c r="DF129" s="71" t="s">
        <v>521</v>
      </c>
      <c r="DG129" s="67" t="s">
        <v>521</v>
      </c>
      <c r="DH129" s="67" t="s">
        <v>521</v>
      </c>
      <c r="DI129" s="67" t="s">
        <v>521</v>
      </c>
      <c r="DJ129" s="67" t="s">
        <v>521</v>
      </c>
      <c r="DK129" s="67" t="s">
        <v>521</v>
      </c>
      <c r="DL129" s="67" t="s">
        <v>521</v>
      </c>
      <c r="DM129" s="67" t="s">
        <v>521</v>
      </c>
      <c r="DN129" s="68" t="s">
        <v>521</v>
      </c>
      <c r="DO129" s="70" t="s">
        <v>521</v>
      </c>
      <c r="DP129" s="71" t="s">
        <v>521</v>
      </c>
      <c r="DQ129" s="67" t="s">
        <v>521</v>
      </c>
      <c r="DR129" s="67" t="s">
        <v>521</v>
      </c>
      <c r="DS129" s="67" t="s">
        <v>521</v>
      </c>
      <c r="DT129" s="67" t="s">
        <v>521</v>
      </c>
      <c r="DU129" s="67" t="s">
        <v>521</v>
      </c>
      <c r="DV129" s="67" t="s">
        <v>521</v>
      </c>
      <c r="DW129" s="67" t="s">
        <v>521</v>
      </c>
      <c r="DX129" s="72" t="s">
        <v>521</v>
      </c>
      <c r="DY129" s="73" t="s">
        <v>522</v>
      </c>
      <c r="DZ129" s="74">
        <v>2</v>
      </c>
      <c r="EA129" s="74">
        <v>3</v>
      </c>
      <c r="EB129" s="74">
        <v>3</v>
      </c>
      <c r="EC129" s="75">
        <v>4</v>
      </c>
      <c r="ED129" s="76" t="s">
        <v>522</v>
      </c>
      <c r="EE129" s="74">
        <f t="shared" si="189"/>
        <v>2</v>
      </c>
      <c r="EF129" s="74">
        <f t="shared" si="190"/>
        <v>6</v>
      </c>
      <c r="EG129" s="74">
        <f t="shared" si="191"/>
        <v>18</v>
      </c>
      <c r="EH129" s="77">
        <f t="shared" si="192"/>
        <v>72</v>
      </c>
      <c r="EI129" s="73">
        <v>100</v>
      </c>
      <c r="EJ129" s="74">
        <v>150</v>
      </c>
      <c r="EK129" s="74">
        <v>300</v>
      </c>
      <c r="EL129" s="74">
        <v>500</v>
      </c>
      <c r="EM129" s="75">
        <v>1500</v>
      </c>
      <c r="EN129" s="78">
        <v>1</v>
      </c>
      <c r="EO129" s="79">
        <f t="shared" si="193"/>
        <v>0.75</v>
      </c>
      <c r="EP129" s="79">
        <f t="shared" si="194"/>
        <v>0.5</v>
      </c>
      <c r="EQ129" s="79">
        <f t="shared" si="195"/>
        <v>0.27777777777777779</v>
      </c>
      <c r="ER129" s="80">
        <f t="shared" si="196"/>
        <v>0.20833333333333331</v>
      </c>
      <c r="ES129" s="128" t="s">
        <v>543</v>
      </c>
      <c r="ET129" s="82" t="s">
        <v>702</v>
      </c>
      <c r="EU129" s="83">
        <v>4</v>
      </c>
      <c r="EV129" s="73">
        <v>42</v>
      </c>
      <c r="EW129" s="74">
        <v>73</v>
      </c>
      <c r="EX129" s="74">
        <v>25</v>
      </c>
      <c r="EY129" s="74">
        <v>16</v>
      </c>
      <c r="EZ129" s="74">
        <v>84</v>
      </c>
      <c r="FA129" s="74">
        <v>22</v>
      </c>
      <c r="FB129" s="74">
        <v>54</v>
      </c>
      <c r="FC129" s="74">
        <v>55</v>
      </c>
      <c r="FD129" s="74">
        <f t="shared" si="197"/>
        <v>109</v>
      </c>
      <c r="FE129" s="84">
        <f t="shared" si="198"/>
        <v>80</v>
      </c>
      <c r="FF129" s="73">
        <f>RANK(EV129,$EV$9:$EV$497,0)</f>
        <v>310</v>
      </c>
      <c r="FG129" s="74">
        <f>RANK(EW129,$EW$9:$EW$497,0)</f>
        <v>74</v>
      </c>
      <c r="FH129" s="74">
        <f>RANK(EX129,$EX$9:$EX$497,0)</f>
        <v>270</v>
      </c>
      <c r="FI129" s="74">
        <f>RANK(EY129,$EY$9:$EY$497,0)</f>
        <v>341</v>
      </c>
      <c r="FJ129" s="74">
        <f>RANK(EZ129,$EZ$9:$EZ$497,0)</f>
        <v>21</v>
      </c>
      <c r="FK129" s="74">
        <f>RANK(FA129,$FA$9:$FA$497,0)</f>
        <v>174</v>
      </c>
      <c r="FL129" s="74">
        <f>RANK(FB129,$FB$9:$FB$497,0)</f>
        <v>153</v>
      </c>
      <c r="FM129" s="74">
        <f>RANK(FC129,$FC$9:$FC$497,0)</f>
        <v>148</v>
      </c>
      <c r="FN129" s="74">
        <f>RANK(FD129,$FD$9:$FD$497,0)</f>
        <v>57</v>
      </c>
      <c r="FO129" s="84">
        <f>RANK(FE129,$FE$9:$FE$497,0)</f>
        <v>205</v>
      </c>
      <c r="FP129" s="73">
        <f>COUNTIFS($EV$9:$EV$497,"&gt;"&amp;EV129,$ES$9:$ES$497,ES129)+1</f>
        <v>56</v>
      </c>
      <c r="FQ129" s="74">
        <f>COUNTIFS($EW$9:$EW$497,"&gt;"&amp;EW129,$ES$9:$ES$497,ES129)+1</f>
        <v>42</v>
      </c>
      <c r="FR129" s="74">
        <f>COUNTIFS($EX$9:$EX$497,"&gt;"&amp;EX129,$ES$9:$ES$497,ES129)+1</f>
        <v>14</v>
      </c>
      <c r="FS129" s="74">
        <f>COUNTIFS($EY$9:$EY$497,"&gt;"&amp;EY129,$ES$9:$ES$497,ES129)+1</f>
        <v>59</v>
      </c>
      <c r="FT129" s="74">
        <f>COUNTIFS($EZ$9:$EZ$497,"&gt;"&amp;EZ129,$ES$9:$ES$497,ES129)+1</f>
        <v>21</v>
      </c>
      <c r="FU129" s="74">
        <f>COUNTIFS($FA$9:$FA$497,"&gt;"&amp;FA129,$ES$9:$ES$497,ES129)+1</f>
        <v>39</v>
      </c>
      <c r="FV129" s="74">
        <f>COUNTIFS($FB$9:$FB$497,"&gt;"&amp;FB129,$ES$9:$ES$497,ES129)+1</f>
        <v>27</v>
      </c>
      <c r="FW129" s="74">
        <f>COUNTIFS($FC$9:$FC$497,"&gt;"&amp;FC129,$ES$9:$ES$497,ES129)+1</f>
        <v>37</v>
      </c>
      <c r="FX129" s="74">
        <f>COUNTIFS($FD$9:$FD$497,"&gt;"&amp;FD129,$ES$9:$ES$497,ES129)+1</f>
        <v>14</v>
      </c>
      <c r="FY129" s="84">
        <f>COUNTIFS($FE$9:$FE$497,"&gt;"&amp;FE129,$ES$9:$ES$497,ES129)+1</f>
        <v>33</v>
      </c>
      <c r="FZ129" s="85">
        <f t="shared" si="199"/>
        <v>0.61</v>
      </c>
      <c r="GA129" s="86">
        <f t="shared" si="200"/>
        <v>1.06</v>
      </c>
      <c r="GB129" s="86">
        <f t="shared" si="201"/>
        <v>0.36</v>
      </c>
      <c r="GC129" s="86">
        <f t="shared" si="202"/>
        <v>0.23</v>
      </c>
      <c r="GD129" s="86">
        <f t="shared" si="203"/>
        <v>1.22</v>
      </c>
      <c r="GE129" s="86">
        <f t="shared" si="204"/>
        <v>0.32</v>
      </c>
      <c r="GF129" s="86">
        <f t="shared" si="205"/>
        <v>0.78</v>
      </c>
      <c r="GG129" s="86">
        <f t="shared" si="206"/>
        <v>0.8</v>
      </c>
      <c r="GH129" s="86">
        <f t="shared" si="207"/>
        <v>1.58</v>
      </c>
      <c r="GI129" s="87">
        <f t="shared" si="208"/>
        <v>1.1599999999999999</v>
      </c>
      <c r="GJ129" s="85">
        <f>ROUND(((FZ129-AVERAGE(FZ$9:FZ$497))/STDEVP(FZ$9:FZ$497)*10+50),2)</f>
        <v>36.119999999999997</v>
      </c>
      <c r="GK129" s="86">
        <f>ROUND(((GA129-AVERAGE(GA$9:GA$497))/STDEVP(GA$9:GA$497)*10+50),2)</f>
        <v>61.04</v>
      </c>
      <c r="GL129" s="86">
        <f>ROUND(((GB129-AVERAGE(GB$9:GB$497))/STDEVP(GB$9:GB$497)*10+50),2)</f>
        <v>41.63</v>
      </c>
      <c r="GM129" s="86">
        <f>ROUND(((GC129-AVERAGE(GC$9:GC$497))/STDEVP(GC$9:GC$497)*10+50),2)</f>
        <v>35.159999999999997</v>
      </c>
      <c r="GN129" s="86">
        <f>ROUND(((GD129-AVERAGE(GD$9:GD$497))/STDEVP(GD$9:GD$497)*10+50),2)</f>
        <v>78.349999999999994</v>
      </c>
      <c r="GO129" s="86">
        <f>ROUND(((GE129-AVERAGE(GE$9:GE$497))/STDEVP(GE$9:GE$497)*10+50),2)</f>
        <v>48.97</v>
      </c>
      <c r="GP129" s="86">
        <f>ROUND(((GF129-AVERAGE(GF$9:GF$497))/STDEVP(GF$9:GF$497)*10+50),2)</f>
        <v>54.57</v>
      </c>
      <c r="GQ129" s="86">
        <f>ROUND(((GG129-AVERAGE(GG$9:GG$497))/STDEVP(GG$9:GG$497)*10+50),2)</f>
        <v>55.29</v>
      </c>
      <c r="GR129" s="86">
        <f>ROUND(((GH129-AVERAGE(GH$9:GH$497))/STDEVP(GH$9:GH$497)*10+50),2)</f>
        <v>72.08</v>
      </c>
      <c r="GS129" s="87">
        <f>ROUND(((GI129-AVERAGE(GI$9:GI$497))/STDEVP(GI$9:GI$497)*10+50),2)</f>
        <v>48.87</v>
      </c>
      <c r="GT129" s="73">
        <f>RANK(GJ129,$GJ$9:$GJ$497,0)</f>
        <v>401</v>
      </c>
      <c r="GU129" s="74">
        <f>RANK(GK129,$GK$9:$GK$497,0)</f>
        <v>68</v>
      </c>
      <c r="GV129" s="74">
        <f>RANK(GL129,$GL$9:$GL$497,0)</f>
        <v>355</v>
      </c>
      <c r="GW129" s="74">
        <f>RANK(GM129,$GM$9:$GM$497,0)</f>
        <v>431</v>
      </c>
      <c r="GX129" s="74">
        <f>RANK(GN129,$GN$9:$GN$497,0)</f>
        <v>10</v>
      </c>
      <c r="GY129" s="74">
        <f>RANK(GO129,$GO$9:$GO$497,0)</f>
        <v>159</v>
      </c>
      <c r="GZ129" s="74">
        <f>RANK(GP129,$GP$9:$GP$497,0)</f>
        <v>137</v>
      </c>
      <c r="HA129" s="74">
        <f>RANK(GQ129,$GQ$9:$GQ$497,0)</f>
        <v>117</v>
      </c>
      <c r="HB129" s="74">
        <f>RANK(GR129,$GR$9:$GR$497,0)</f>
        <v>16</v>
      </c>
      <c r="HC129" s="84">
        <f>RANK(GS129,$GS$9:$GS$497,0)</f>
        <v>209</v>
      </c>
      <c r="HD129" s="85">
        <f>ROUND(AVERAGEIF($ES$9:$ES$497,$ES129,$FZ$9:$FZ$497),2)</f>
        <v>0.86</v>
      </c>
      <c r="HE129" s="86">
        <f>ROUND(AVERAGEIF($ES$9:$ES$497,$ES129,$GA$9:$GA$497),2)</f>
        <v>1.0900000000000001</v>
      </c>
      <c r="HF129" s="86">
        <f>ROUND(AVERAGEIF($ES$9:$ES$497,$ES129,$GB$9:$GB$497),2)</f>
        <v>0.28999999999999998</v>
      </c>
      <c r="HG129" s="86">
        <f>ROUND(AVERAGEIF($ES$9:$ES$497,$ES129,$GC$9:$GC$497),2)</f>
        <v>0.42</v>
      </c>
      <c r="HH129" s="86">
        <f>ROUND(AVERAGEIF($ES$9:$ES$497,$ES129,$GD$9:$GD$497),2)</f>
        <v>0.86</v>
      </c>
      <c r="HI129" s="86">
        <f>ROUND(AVERAGEIF($ES$9:$ES$497,$ES129,$GE$9:$GE$497),2)</f>
        <v>0.3</v>
      </c>
      <c r="HJ129" s="86">
        <f>ROUND(AVERAGEIF($ES$9:$ES$497,$ES129,$GF$9:$GF$497),2)</f>
        <v>0.67</v>
      </c>
      <c r="HK129" s="86">
        <f>ROUND(AVERAGEIF($ES$9:$ES$497,$ES129,$GG$9:$GG$497),2)</f>
        <v>0.73</v>
      </c>
      <c r="HL129" s="86">
        <f>ROUND(AVERAGEIF($ES$9:$ES$497,$ES129,$GH$9:$GH$497),2)</f>
        <v>1.1399999999999999</v>
      </c>
      <c r="HM129" s="87">
        <f>ROUND(AVERAGEIF($ES$9:$ES$497,$ES129,$GI$9:$GI$497),2)</f>
        <v>1.01</v>
      </c>
      <c r="HN129" s="88">
        <f t="shared" si="209"/>
        <v>-0.25</v>
      </c>
      <c r="HO129" s="89">
        <f t="shared" si="210"/>
        <v>-3.0000000000000027E-2</v>
      </c>
      <c r="HP129" s="89">
        <f t="shared" si="211"/>
        <v>7.0000000000000007E-2</v>
      </c>
      <c r="HQ129" s="89">
        <f t="shared" si="212"/>
        <v>-0.18999999999999997</v>
      </c>
      <c r="HR129" s="89">
        <f t="shared" si="213"/>
        <v>0.36</v>
      </c>
      <c r="HS129" s="89">
        <f t="shared" si="214"/>
        <v>2.0000000000000018E-2</v>
      </c>
      <c r="HT129" s="89">
        <f t="shared" si="215"/>
        <v>0.10999999999999999</v>
      </c>
      <c r="HU129" s="89">
        <f t="shared" si="216"/>
        <v>7.0000000000000062E-2</v>
      </c>
      <c r="HV129" s="89">
        <f t="shared" si="217"/>
        <v>0.44000000000000017</v>
      </c>
      <c r="HW129" s="90">
        <f t="shared" si="218"/>
        <v>0.14999999999999991</v>
      </c>
      <c r="HX129" s="73">
        <f>COUNTIFS($FZ$9:$FZ$497,"&gt;"&amp;FZ129,$ES$9:$ES$497,$ES129)+1</f>
        <v>74</v>
      </c>
      <c r="HY129" s="74">
        <f>COUNTIFS($GA$9:$GA$497,"&gt;"&amp;GA129,$ES$9:$ES$497,$ES129)+1</f>
        <v>48</v>
      </c>
      <c r="HZ129" s="74">
        <f>COUNTIFS($GB$9:$GB$497,"&gt;"&amp;GB129,$ES$9:$ES$497,$ES129)+1</f>
        <v>31</v>
      </c>
      <c r="IA129" s="74">
        <f>COUNTIFS($GC$9:$GC$497,"&gt;"&amp;GC129,$ES$9:$ES$497,$ES129)+1</f>
        <v>82</v>
      </c>
      <c r="IB129" s="74">
        <f>COUNTIFS($GD$9:$GD$497,"&gt;"&amp;GD129,$ES$9:$ES$497,$ES129)+1</f>
        <v>10</v>
      </c>
      <c r="IC129" s="74">
        <f>COUNTIFS($GE$9:$GE$497,"&gt;"&amp;GE129,$ES$9:$ES$497,$ES129)+1</f>
        <v>36</v>
      </c>
      <c r="ID129" s="74">
        <f>COUNTIFS($GF$9:$GF$497,"&gt;"&amp;GF129,$ES$9:$ES$497,$ES129)+1</f>
        <v>26</v>
      </c>
      <c r="IE129" s="74">
        <f>COUNTIFS($GG$9:$GG$497,"&gt;"&amp;GG129,$ES$9:$ES$497,$ES129)+1</f>
        <v>22</v>
      </c>
      <c r="IF129" s="74">
        <f>COUNTIFS($GH$9:$GH$497,"&gt;"&amp;GH129,$ES$9:$ES$497,$ES129)+1</f>
        <v>9</v>
      </c>
      <c r="IG129" s="84">
        <f>COUNTIFS($GI$9:$GI$497,"&gt;"&amp;GI129,$ES$9:$ES$497,$ES129)+1</f>
        <v>24</v>
      </c>
      <c r="IH129" s="91"/>
      <c r="II129" s="79"/>
      <c r="IJ129" s="79"/>
      <c r="IK129" s="79"/>
      <c r="IL129" s="79"/>
      <c r="IM129" s="92"/>
      <c r="IN129" s="93"/>
      <c r="IO129" s="94"/>
      <c r="IP129" s="95"/>
      <c r="IQ129" s="79"/>
      <c r="IR129" s="79"/>
      <c r="IS129" s="79"/>
      <c r="IT129" s="79"/>
      <c r="IU129" s="79"/>
      <c r="IV129" s="79"/>
      <c r="IW129" s="96"/>
      <c r="IX129" s="93"/>
      <c r="IY129" s="79"/>
      <c r="IZ129" s="79"/>
      <c r="JA129" s="79"/>
      <c r="JB129" s="79"/>
      <c r="JC129" s="79"/>
      <c r="JD129" s="79"/>
      <c r="JE129" s="97"/>
      <c r="JF129" s="95"/>
      <c r="JG129" s="79"/>
      <c r="JH129" s="79"/>
      <c r="JI129" s="79"/>
      <c r="JJ129" s="79"/>
      <c r="JK129" s="79"/>
      <c r="JL129" s="79"/>
      <c r="JM129" s="96"/>
      <c r="JN129" s="93"/>
      <c r="JO129" s="79"/>
      <c r="JP129" s="79"/>
      <c r="JQ129" s="79"/>
      <c r="JR129" s="79"/>
      <c r="JS129" s="79"/>
      <c r="JT129" s="79"/>
      <c r="JU129" s="79"/>
      <c r="JV129" s="79"/>
      <c r="JW129" s="79"/>
      <c r="JX129" s="79"/>
      <c r="JY129" s="79"/>
      <c r="JZ129" s="97"/>
      <c r="KA129" s="93"/>
      <c r="KB129" s="79"/>
      <c r="KC129" s="79"/>
      <c r="KD129" s="79"/>
      <c r="KE129" s="97"/>
      <c r="KF129" s="95"/>
      <c r="KG129" s="79"/>
      <c r="KH129" s="79"/>
      <c r="KI129" s="79"/>
      <c r="KJ129" s="79"/>
      <c r="KK129" s="98"/>
      <c r="KL129" s="79"/>
      <c r="KM129" s="79"/>
      <c r="KN129" s="79"/>
      <c r="KO129" s="79"/>
      <c r="KP129" s="79"/>
      <c r="KQ129" s="79"/>
      <c r="KR129" s="79"/>
      <c r="KS129" s="96"/>
      <c r="KT129" s="96"/>
      <c r="KU129" s="96"/>
      <c r="KV129" s="96"/>
      <c r="KW129" s="93"/>
      <c r="KX129" s="79"/>
      <c r="KY129" s="79"/>
      <c r="KZ129" s="79"/>
      <c r="LA129" s="79"/>
      <c r="LB129" s="79"/>
      <c r="LC129" s="96"/>
      <c r="LD129" s="93"/>
      <c r="LE129" s="94"/>
      <c r="LF129" s="99"/>
      <c r="LG129" s="75"/>
      <c r="LH129" s="93"/>
      <c r="LI129" s="79"/>
      <c r="LJ129" s="74"/>
      <c r="LK129" s="74"/>
      <c r="LL129" s="74"/>
      <c r="LM129" s="100"/>
      <c r="LN129" s="95"/>
      <c r="LO129" s="79"/>
      <c r="LP129" s="79"/>
      <c r="LQ129" s="79"/>
      <c r="LR129" s="96"/>
      <c r="LS129" s="93"/>
      <c r="LT129" s="79">
        <v>0.03</v>
      </c>
      <c r="LU129" s="79"/>
      <c r="LV129" s="79"/>
      <c r="LW129" s="79"/>
      <c r="LX129" s="79"/>
      <c r="LY129" s="79"/>
      <c r="LZ129" s="79"/>
      <c r="MA129" s="97"/>
      <c r="MB129" s="95"/>
      <c r="MC129" s="79"/>
      <c r="MD129" s="79"/>
      <c r="ME129" s="79"/>
      <c r="MF129" s="79"/>
      <c r="MG129" s="79"/>
      <c r="MH129" s="79"/>
      <c r="MI129" s="79"/>
      <c r="MJ129" s="79"/>
      <c r="MK129" s="79"/>
      <c r="ML129" s="79"/>
      <c r="MM129" s="79"/>
      <c r="MN129" s="98"/>
      <c r="MO129" s="98"/>
      <c r="MP129" s="96"/>
      <c r="MQ129" s="93"/>
      <c r="MR129" s="79"/>
      <c r="MS129" s="79"/>
      <c r="MT129" s="79"/>
      <c r="MU129" s="79"/>
      <c r="MV129" s="98"/>
      <c r="MW129" s="79"/>
      <c r="MX129" s="79"/>
      <c r="MY129" s="79"/>
      <c r="MZ129" s="79"/>
      <c r="NA129" s="79"/>
      <c r="NB129" s="79"/>
      <c r="NC129" s="79"/>
      <c r="ND129" s="96"/>
      <c r="NE129" s="96"/>
      <c r="NF129" s="96"/>
      <c r="NG129" s="96"/>
      <c r="NH129" s="93"/>
      <c r="NI129" s="79"/>
      <c r="NJ129" s="79"/>
      <c r="NK129" s="79"/>
      <c r="NL129" s="79"/>
      <c r="NM129" s="79"/>
      <c r="NN129" s="94"/>
      <c r="NO129" s="93"/>
      <c r="NP129" s="80"/>
      <c r="NQ129" s="124" t="s">
        <v>844</v>
      </c>
      <c r="NR129" s="102" t="s">
        <v>846</v>
      </c>
      <c r="NS129" s="102"/>
      <c r="NT129" s="102"/>
      <c r="NU129" s="102"/>
      <c r="NV129" s="104">
        <v>43720</v>
      </c>
      <c r="NW129" s="102" t="s">
        <v>525</v>
      </c>
      <c r="NX129" s="133"/>
      <c r="NY129" s="126" t="s">
        <v>847</v>
      </c>
      <c r="NZ129" s="133"/>
      <c r="OA129" s="134"/>
      <c r="OB129" s="134"/>
      <c r="OC129" s="134"/>
      <c r="OD129" s="108">
        <f t="shared" si="219"/>
        <v>72</v>
      </c>
      <c r="OE129" s="109">
        <v>6</v>
      </c>
      <c r="OF129" s="110">
        <f t="shared" si="220"/>
        <v>100</v>
      </c>
      <c r="OG129" s="109">
        <v>5</v>
      </c>
      <c r="OH129" s="111">
        <f>ROUND(AVERAGEIF($ES$9:$ES$497,$ES129,EV$9:EV$497),0)</f>
        <v>57</v>
      </c>
      <c r="OI129" s="112">
        <f>ROUND(AVERAGEIF($ES$9:$ES$497,$ES129,EW$9:EW$497),0)</f>
        <v>69</v>
      </c>
      <c r="OJ129" s="112">
        <f>ROUND(AVERAGEIF($ES$9:$ES$497,$ES129,EX$9:EX$497),0)</f>
        <v>17</v>
      </c>
      <c r="OK129" s="112">
        <f>ROUND(AVERAGEIF($ES$9:$ES$497,$ES129,EY$9:EY$497),0)</f>
        <v>30</v>
      </c>
      <c r="OL129" s="112">
        <f>ROUND(AVERAGEIF($ES$9:$ES$497,$ES129,EZ$9:EZ$497),0)</f>
        <v>58</v>
      </c>
      <c r="OM129" s="112">
        <f>ROUND(AVERAGEIF($ES$9:$ES$497,$ES129,FA$9:FA$497),0)</f>
        <v>21</v>
      </c>
      <c r="ON129" s="112">
        <f>ROUND(AVERAGEIF($ES$9:$ES$497,$ES129,FB$9:FB$497),0)</f>
        <v>45</v>
      </c>
      <c r="OO129" s="112">
        <f>ROUND(AVERAGEIF($ES$9:$ES$497,$ES129,FC$9:FC$497),0)</f>
        <v>49</v>
      </c>
      <c r="OP129" s="112">
        <f>ROUND(AVERAGEIF($ES$9:$ES$497,$ES129,FD$9:FD$497),0)</f>
        <v>75</v>
      </c>
      <c r="OQ129" s="113">
        <f>ROUND(AVERAGEIF($ES$9:$ES$497,$ES129,FE$9:FE$497),0)</f>
        <v>66</v>
      </c>
      <c r="OR129" s="114">
        <f>ROUND(EV129/MAX(EV$9:EV$497)*100,0)</f>
        <v>24</v>
      </c>
      <c r="OS129" s="115">
        <f>ROUND(EW129/MAX(EW$9:EW$497)*100,0)</f>
        <v>57</v>
      </c>
      <c r="OT129" s="115">
        <f>ROUND(EX129/MAX(EX$9:EX$497)*100,0)</f>
        <v>21</v>
      </c>
      <c r="OU129" s="115">
        <f>ROUND(EY129/MAX(EY$9:EY$497)*100,0)</f>
        <v>11</v>
      </c>
      <c r="OV129" s="115">
        <f>ROUND(EZ129/MAX(EZ$9:EZ$497)*100,0)</f>
        <v>67</v>
      </c>
      <c r="OW129" s="115">
        <f>ROUND(FA129/MAX(FA$9:FA$497)*100,0)</f>
        <v>19</v>
      </c>
      <c r="OX129" s="115">
        <f>ROUND(FB129/MAX(FB$9:FB$497)*100,0)</f>
        <v>40</v>
      </c>
      <c r="OY129" s="116">
        <f>ROUND(FC129/MAX(FC$9:FC$497)*100,0)</f>
        <v>38</v>
      </c>
      <c r="OZ129" s="115">
        <f>ROUND(FD129/MAX(FD$9:FD$497)*100,0)</f>
        <v>74</v>
      </c>
      <c r="PA129" s="117">
        <f>ROUND(FE129/MAX(FE$9:FE$497)*100,0)</f>
        <v>33</v>
      </c>
      <c r="PB129" s="118">
        <f t="shared" si="221"/>
        <v>354</v>
      </c>
      <c r="PC129" s="115">
        <f t="shared" si="222"/>
        <v>492</v>
      </c>
      <c r="PD129" s="115">
        <f t="shared" si="223"/>
        <v>555</v>
      </c>
      <c r="PE129" s="115">
        <f t="shared" si="224"/>
        <v>430</v>
      </c>
      <c r="PF129" s="115">
        <f t="shared" si="225"/>
        <v>297</v>
      </c>
      <c r="PG129" s="119">
        <f t="shared" si="226"/>
        <v>281</v>
      </c>
      <c r="PH129" s="118">
        <f>ROUND(PB129/MAX(PB$9:PB$497)*100,0)</f>
        <v>42</v>
      </c>
      <c r="PI129" s="115">
        <f>ROUND(PC129/MAX(PC$9:PC$497)*100,0)</f>
        <v>59</v>
      </c>
      <c r="PJ129" s="115">
        <f>ROUND(PD129/MAX(PD$9:PD$497)*100,0)</f>
        <v>59</v>
      </c>
      <c r="PK129" s="115">
        <f>ROUND(PE129/MAX(PE$9:PE$497)*100,0)</f>
        <v>43</v>
      </c>
      <c r="PL129" s="115">
        <f>ROUND(PF129/MAX(PF$9:PF$497)*100,0)</f>
        <v>42</v>
      </c>
      <c r="PM129" s="119">
        <f>ROUND(PG129/MAX(PG$9:PG$497)*100,0)</f>
        <v>41</v>
      </c>
      <c r="PN129" s="118">
        <f>RANK(PH129,PH$9:PH$497,0)</f>
        <v>232</v>
      </c>
      <c r="PO129" s="115">
        <f>RANK(PI129,PI$9:PI$497,0)</f>
        <v>75</v>
      </c>
      <c r="PP129" s="115">
        <f>RANK(PJ129,PJ$9:PJ$497,0)</f>
        <v>135</v>
      </c>
      <c r="PQ129" s="115">
        <f>RANK(PK129,PK$9:PK$497,0)</f>
        <v>221</v>
      </c>
      <c r="PR129" s="115">
        <f>RANK(PL129,PL$9:PL$497,0)</f>
        <v>247</v>
      </c>
      <c r="PS129" s="119">
        <f>RANK(PM129,PM$9:PM$497,0)</f>
        <v>228</v>
      </c>
      <c r="PT129" s="120">
        <f>ROUND(FZ129/MAX(FZ$9:FZ$497)*100,0)</f>
        <v>33</v>
      </c>
      <c r="PU129" s="115">
        <f>ROUND(GA129/MAX(GA$9:GA$497)*100,0)</f>
        <v>60</v>
      </c>
      <c r="PV129" s="115">
        <f>ROUND(GB129/MAX(GB$9:GB$497)*100,0)</f>
        <v>26</v>
      </c>
      <c r="PW129" s="115">
        <f>ROUND(GC129/MAX(GC$9:GC$497)*100,0)</f>
        <v>18</v>
      </c>
      <c r="PX129" s="115">
        <f>ROUND(GD129/MAX(GD$9:GD$497)*100,0)</f>
        <v>68</v>
      </c>
      <c r="PY129" s="115">
        <f>ROUND(GE129/MAX(GE$9:GE$497)*100,0)</f>
        <v>19</v>
      </c>
      <c r="PZ129" s="115">
        <f>ROUND(GF129/MAX(GF$9:GF$497)*100,0)</f>
        <v>37</v>
      </c>
      <c r="QA129" s="116">
        <f>ROUND(GG129/MAX(GG$9:GG$497)*100,0)</f>
        <v>44</v>
      </c>
      <c r="QB129" s="115">
        <f>ROUND(GH129/MAX(GH$9:GH$497)*100,0)</f>
        <v>70</v>
      </c>
      <c r="QC129" s="121">
        <f>ROUND(GI129/MAX(GI$9:GI$497)*100,0)</f>
        <v>37</v>
      </c>
      <c r="QD129" s="120">
        <f>ROUND(AVERAGEIF($ES$9:$ES$497,$ES129,PT$9:PT$497),0)</f>
        <v>47</v>
      </c>
      <c r="QE129" s="120">
        <f>ROUND(AVERAGEIF($ES$9:$ES$497,$ES129,PU$9:PU$497),0)</f>
        <v>61</v>
      </c>
      <c r="QF129" s="120">
        <f>ROUND(AVERAGEIF($ES$9:$ES$497,$ES129,PV$9:PV$497),0)</f>
        <v>21</v>
      </c>
      <c r="QG129" s="120">
        <f>ROUND(AVERAGEIF($ES$9:$ES$497,$ES129,PW$9:PW$497),0)</f>
        <v>34</v>
      </c>
      <c r="QH129" s="120">
        <f>ROUND(AVERAGEIF($ES$9:$ES$497,$ES129,PX$9:PX$497),0)</f>
        <v>48</v>
      </c>
      <c r="QI129" s="120">
        <f>ROUND(AVERAGEIF($ES$9:$ES$497,$ES129,PY$9:PY$497),0)</f>
        <v>18</v>
      </c>
      <c r="QJ129" s="120">
        <f>ROUND(AVERAGEIF($ES$9:$ES$497,$ES129,PZ$9:PZ$497),0)</f>
        <v>31</v>
      </c>
      <c r="QK129" s="120">
        <f>ROUND(AVERAGEIF($ES$9:$ES$497,$ES129,QA$9:QA$497),0)</f>
        <v>40</v>
      </c>
      <c r="QL129" s="120">
        <f>ROUND(AVERAGEIF($ES$9:$ES$497,$ES129,QB$9:QB$497),0)</f>
        <v>51</v>
      </c>
      <c r="QM129" s="120">
        <f>ROUND(AVERAGEIF($ES$9:$ES$497,$ES129,QC$9:QC$497),0)</f>
        <v>32</v>
      </c>
      <c r="QN129" s="114">
        <f t="shared" si="240"/>
        <v>426</v>
      </c>
      <c r="QO129" s="115">
        <f t="shared" si="241"/>
        <v>594</v>
      </c>
      <c r="QP129" s="115">
        <f t="shared" si="242"/>
        <v>698</v>
      </c>
      <c r="QQ129" s="115">
        <f t="shared" si="243"/>
        <v>558</v>
      </c>
      <c r="QR129" s="115">
        <f t="shared" si="244"/>
        <v>399</v>
      </c>
      <c r="QS129" s="119">
        <f t="shared" si="245"/>
        <v>335</v>
      </c>
      <c r="QT129" s="114">
        <f>ROUND((QN129-MIN(QN$9:QN$497))/(MAX(QN$9:QN$497)-MIN(QN$9:QN$497))*100,0)</f>
        <v>31</v>
      </c>
      <c r="QU129" s="115">
        <f>ROUND((QO129-MIN(QO$9:QO$497))/(MAX(QO$9:QO$497)-MIN(QO$9:QO$497))*100,0)</f>
        <v>56</v>
      </c>
      <c r="QV129" s="115">
        <f>ROUND((QP129-MIN(QP$9:QP$497))/(MAX(QP$9:QP$497)-MIN(QP$9:QP$497))*100,0)</f>
        <v>51</v>
      </c>
      <c r="QW129" s="115">
        <f>ROUND((QQ129-MIN(QQ$9:QQ$497))/(MAX(QQ$9:QQ$497)-MIN(QQ$9:QQ$497))*100,0)</f>
        <v>34</v>
      </c>
      <c r="QX129" s="115">
        <f>ROUND((QR129-MIN(QR$9:QR$497))/(MAX(QR$9:QR$497)-MIN(QR$9:QR$497))*100,0)</f>
        <v>27</v>
      </c>
      <c r="QY129" s="115">
        <f>ROUND((QS129-MIN(QS$9:QS$497))/(MAX(QS$9:QS$497)-MIN(QS$9:QS$497))*100,0)</f>
        <v>33</v>
      </c>
      <c r="QZ129" s="114">
        <f>RANK(QN129,QN$9:QN$497,0)</f>
        <v>303</v>
      </c>
      <c r="RA129" s="115">
        <f>RANK(QO129,QO$9:QO$497,0)</f>
        <v>30</v>
      </c>
      <c r="RB129" s="115">
        <f>RANK(QP129,QP$9:QP$497,0)</f>
        <v>53</v>
      </c>
      <c r="RC129" s="115">
        <f>RANK(QQ129,QQ$9:QQ$497,0)</f>
        <v>228</v>
      </c>
      <c r="RD129" s="115">
        <f>RANK(QR129,QR$9:QR$497,0)</f>
        <v>379</v>
      </c>
      <c r="RE129" s="115">
        <f>RANK(QS129,QS$9:QS$497,0)</f>
        <v>272</v>
      </c>
      <c r="RF129" s="122"/>
      <c r="RG129" s="115">
        <f>($RH$3*(IH129+IJ129)*100*100/MAX(EX$9:EX$497)*$RO$3) +($RH$3*(II129+IJ129)*100*100/MAX(EX$9:EX$497)*$RO$4) + ($RH$3*IK129*100*100/MAX(EX$9:EX$497)*0.098)</f>
        <v>0</v>
      </c>
      <c r="RH129" s="115">
        <f>($RH$4*IL129*100*100/MAX(EZ$9:EZ$497))*$RQ$3</f>
        <v>0</v>
      </c>
      <c r="RI129" s="115">
        <f>($RH$3*IM129*100*100/MAX(EY$9:EY$497))*$RQ$4</f>
        <v>0</v>
      </c>
      <c r="RJ129" s="115">
        <f>($RH$3*IN129*100*100/MAX(EX$9:EX$497))</f>
        <v>0</v>
      </c>
      <c r="RK129" s="115">
        <f>($RH$4*IO129*100*100/MAX(EZ$9:EZ$497))*$RQ$3</f>
        <v>0</v>
      </c>
      <c r="RL129" s="115">
        <f>(($RL$4*IP129*100*((100/MAX(EX$9:EX$497)+100/MAX(EZ$9:EZ$497))/2))+($RL$4*IQ129*100*((100/MAX(EX$9:EX$497)+100/MAX(EZ$9:EZ$497))/2))+($RL$4*IR129*100*((100/MAX(EX$9:EX$497)+100/MAX(EZ$9:EZ$497))/2))+($RL$4*IS129*100*((100/MAX(EX$9:EX$497)+100/MAX(EZ$9:EZ$497))/2))+($RL$4*IT129*100*((100/MAX(EX$9:EX$497)+100/MAX(EZ$9:EZ$497))/2))+($RL$4*IU129*100*((100/MAX(EX$9:EX$497)+100/MAX(EZ$9:EZ$497))/2))+($RL$4*IV129*100*((100/MAX(EX$9:EX$497)+100/MAX(EZ$9:EZ$497))/2))+($RL$4*IW129*100*((100/MAX(EX$9:EX$497)+100/MAX(EZ$9:EZ$497))/2)))*$RS$3</f>
        <v>0</v>
      </c>
      <c r="RM129" s="115">
        <f>(($RH$3*IX129*100*100/MAX(EX$9:EX$497))+($RH$3*IY129*100*100/MAX(EX$9:EX$497))+($RH$3*IZ129*100*100/MAX(EX$9:EX$497))+($RH$3*JA129*100*100/MAX(EX$9:EX$497))+($RH$3*JB129*100*100/MAX(EX$9:EX$497))+($RH$3*JC129*100*100/MAX(EX$9:EX$497))+($RH$3*JD129*100*100/MAX(EX$9:EX$497))+($RH$3*JE129*100*100/MAX(EX$9:EX$497)))*$RS$4</f>
        <v>0</v>
      </c>
      <c r="RN129" s="115">
        <f>(($RH$4*JF129*100*100/MAX(EZ$9:EZ$497)) + ($RH$4*JG129*100*100/MAX(EZ$9:EZ$497)) + ($RH$4*JH129*100*100/MAX(EZ$9:EZ$497)) + ($RH$4*JI129*100*100/MAX(EZ$9:EZ$497)) + ($RH$4*JJ129*100*100/MAX(EZ$9:EZ$497)) + ($RH$4*JK129*100*100/MAX(EZ$9:EZ$497)) + ($RH$4*JL129*100*100/MAX(EZ$9:EZ$497)) + ($RH$4*JM129*100*100/MAX(EZ$9:EZ$497)))*$RU$3</f>
        <v>0</v>
      </c>
      <c r="RO129" s="115">
        <f>(($RL$4*JN129*100*((100/MAX(EX$9:EX$497)+100/MAX(EZ$9:EZ$497))/2))+($RL$4*JO129*100*((100/MAX(EX$9:EX$497)+100/MAX(EZ$9:EZ$497))/2))+($RL$4*JP129*100*((100/MAX(EX$9:EX$497)+100/MAX(EZ$9:EZ$497))/2))+($RL$4*JQ129*100*((100/MAX(EX$9:EX$497)+100/MAX(EZ$9:EZ$497))/2))+($RL$4*JR129*100*((100/MAX(EX$9:EX$497)+100/MAX(EZ$9:EZ$497))/2))+($RL$4*JS129*100*((100/MAX(EX$9:EX$497)+100/MAX(EZ$9:EZ$497))/2))+($RL$4*JT129*100*((100/MAX(EX$9:EX$497)+100/MAX(EZ$9:EZ$497))/2))+($RL$4*JU129*100*((100/MAX(EX$9:EX$497)+100/MAX(EZ$9:EZ$497))/2))+($RL$4*JV129*100*((100/MAX(EX$9:EX$497)+100/MAX(EZ$9:EZ$497))/2))+($RL$4*JW129*100*((100/MAX(EX$9:EX$497)+100/MAX(EZ$9:EZ$497))/2))+($RL$4*JX129*100*((100/MAX(EX$9:EX$497)+100/MAX(EZ$9:EZ$497))/2))+($RL$4*JY129*100*((100/MAX(EX$9:EX$497)+100/MAX(EZ$9:EZ$497))/2))+($RL$4*JZ129*100*((100/MAX(EX$9:EX$497)+100/MAX(EZ$9:EZ$497))/2)))*$RW$3/2</f>
        <v>0</v>
      </c>
      <c r="RP129" s="119">
        <f>($RJ$3*KA129*100*100/MAX(FA$9:FA$497)) + ($RJ$3*KB129*100*100/MAX(FA$9:FA$497)/2) + ($RJ$3*KC129*100*100/MAX(FA$9:FA$497)/2) + ($RJ$3*KD129*100*100/MAX(FA$9:FA$497)/4) + ($RJ$3*KE129*100*100/MAX(FA$9:FA$497)/4)</f>
        <v>0</v>
      </c>
      <c r="RQ129" s="118">
        <f>($RL$4*KF129*100*((100/MAX(EX$9:EX$497)+100/MAX(EZ$9:EZ$497)))) * ($RO$3/2) + (($RL$4*KG129*100*((100/MAX(EX$9:EX$497)+100/MAX(EZ$9:EZ$497))))+($RL$4*KH129*100*((100/MAX(EX$9:EX$497)+100/MAX(EZ$9:EZ$497))))+($RL$4*KI129*100*((100/MAX(EX$9:EX$497)+100/MAX(EZ$9:EZ$497))))+($RL$4*KJ129*100*((100/MAX(EX$9:EX$497)+100/MAX(EZ$9:EZ$497))))+($RL$4*KK129*100*((100/MAX(EX$9:EX$497)+100/MAX(EZ$9:EZ$497))))+($RL$4*KL129*100*((100/MAX(EX$9:EX$497)+100/MAX(EZ$9:EZ$497))))+($RL$4*KM129*100*((100/MAX(EX$9:EX$497)+100/MAX(EZ$9:EZ$497))))+($RL$4*KN129*100*((100/MAX(EX$9:EX$497)+100/MAX(EZ$9:EZ$497))))+($RL$4*KO129*100*((100/MAX(EX$9:EX$497)+100/MAX(EZ$9:EZ$497))))+($RL$4*KP129*100*((100/MAX(EX$9:EX$497)+100/MAX(EZ$9:EZ$497))))+($RL$4*KQ129*100*((100/MAX(EX$9:EX$497)+100/MAX(EZ$9:EZ$497))))+($RL$4*KR129*100*((100/MAX(EX$9:EX$497)+100/MAX(EZ$9:EZ$497))))+($RL$4*KS129*100*((100/MAX(EX$9:EX$497)+100/MAX(EZ$9:EZ$497))))+($RL$4*KV129*100*((100/MAX(EX$9:EX$497)+100/MAX(EZ$9:EZ$497))))) * (($RO$3+$RO$4)/6)</f>
        <v>0</v>
      </c>
      <c r="RR129" s="115">
        <f>(($RL$4*KW129*100*((100/MAX(EX$9:EX$497)+100/MAX(EZ$9:EZ$497))))) * ($RO$3/2) + (($RL$4*KX129*100*((100/MAX(EX$9:EX$497)+100/MAX(EZ$9:EZ$497))))+($RL$4*KY129*100*((100/MAX(EX$9:EX$497)+100/MAX(EZ$9:EZ$497))))+($RL$4*KZ129*100*((100/MAX(EX$9:EX$497)+100/MAX(EZ$9:EZ$497))))+($RL$4*LA129*100*((100/MAX(EX$9:EX$497)+100/MAX(EZ$9:EZ$497))))+($RL$4*LB129*100*((100/MAX(EX$9:EX$497)+100/MAX(EZ$9:EZ$497))))+($RL$4*LC129*100*((100/MAX(EX$9:EX$497)+100/MAX(EZ$9:EZ$497))))) * (($RO$3+$RO$4)/6)</f>
        <v>0</v>
      </c>
      <c r="RS129" s="119">
        <f>(($RL$4*LD129*100*((100/MAX(EX$9:EX$497)+100/MAX(EZ$9:EZ$497))))+($RL$4*LE129*100*((100/MAX(EX$9:EX$497)+100/MAX(EZ$9:EZ$497))))) * (($RO$3+$RO$4)/6)</f>
        <v>0</v>
      </c>
      <c r="RT129" s="118">
        <f>($RJ$4*LH129*100*(100/MAX(EV$9:EV$497)))+($RJ$4*LI129*100*(100/MAX(EV$9:EV$497)))</f>
        <v>0</v>
      </c>
      <c r="RU129" s="119">
        <f>($RJ$4*LJ129*(100/MAX(EV$9:EV$497)))/2 + ($RL$3*LK129*(100/MAX(EW$9:EW$497))) + ($RJ$4*LL129*(100/MAX(EV$9:EV$497)))/4 + ($RL$3*LM129*(100/MAX(EW$9:EW$497)))</f>
        <v>0</v>
      </c>
      <c r="RV129" s="118">
        <f>($RJ$4*LN129*100*100/MAX(EV$9:EV$497)/2)+($RJ$4*LO129*100*100/MAX(EV$9:EV$497)/2)+($RJ$4*LP129*100*100/MAX(EV$9:EV$497))+($RJ$4*LQ129*100*100/MAX(EV$9:EV$497))+($RJ$4*LR129*100*100/MAX(EV$9:EV$497))</f>
        <v>0</v>
      </c>
      <c r="RW129" s="115">
        <f>($RJ$4*LS129*100*100/MAX(EV$9:EV$497)) + (($RJ$4*LT129*100*100/MAX(EV$9:EV$497))+($RJ$4*LU129*100*100/MAX(EV$9:EV$497))+($RJ$4*LV129*100*100/MAX(EV$9:EV$497))+($RJ$4*LW129*100*100/MAX(EV$9:EV$497))+($RJ$4*LX129*100*100/MAX(EV$9:EV$497))+($RJ$4*LY129*100*100/MAX(EV$9:EV$497))+($RJ$4*LZ129*100*100/MAX(EV$9:EV$497))+($RJ$4*MA129*100*100/MAX(EV$9:EV$497)))/2</f>
        <v>2.5280898876404496</v>
      </c>
      <c r="RX129" s="119">
        <f>($RJ$4*MB129*100*100/MAX(EV$9:EV$497))+($RJ$4*MC129*100*100/MAX(EV$9:EV$497))+($RJ$4*MD129*100*100/MAX(EV$9:EV$497))+($RJ$4*ME129*100*100/MAX(EV$9:EV$497))+($RJ$4*MF129*100*100/MAX(EV$9:EV$497))+($RJ$4*MG129*100*100/MAX(EV$9:EV$497))+($RJ$4*MH129*100*100/MAX(EV$9:EV$497))+($RJ$4*MI129*100*100/MAX(EV$9:EV$497))+($RJ$4*MJ129*100*100/MAX(EV$9:EV$497))+($RJ$4*MK129*100*100/MAX(EV$9:EV$497))+($RJ$4*ML129*100*100/MAX(EV$9:EV$497))+($RJ$4*MM129*100*100/MAX(EV$9:EV$497))+($RJ$4*MN129*100*100/MAX(EV$9:EV$497))</f>
        <v>0</v>
      </c>
      <c r="RY129" s="118">
        <f>($RJ$4*MQ129*100*100/MAX(EV$9:EV$497))/2 + (($RJ$4*MR129*100*100/MAX(EV$9:EV$497))+($RJ$4*MS129*100*100/MAX(EV$9:EV$497))+($RJ$4*MT129*100*100/MAX(EV$9:EV$497))+($RJ$4*MU129*100*100/MAX(EV$9:EV$497))+($RJ$4*MV129*100*100/MAX(EV$9:EV$497))+($RJ$4*MW129*100*100/MAX(EV$9:EV$497))+($RJ$4*MX129*100*100/MAX(EV$9:EV$497))+($RJ$4*MY129*100*100/MAX(EV$9:EV$497))+($RJ$4*MZ129*100*100/MAX(EV$9:EV$497))+($RJ$4*NA129*100*100/MAX(EV$9:EV$497))+($RJ$4*NB129*100*100/MAX(EV$9:EV$497))+($RJ$4*NC129*100*100/MAX(EV$9:EV$497))+($RJ$4*ND129*100*100/MAX(EV$9:EV$497))+($RJ$4*NG129*100*100/MAX(EV$9:EV$497)))/4</f>
        <v>0</v>
      </c>
      <c r="RZ129" s="115">
        <f>($RJ$4*NH129*100*100/MAX(EV$9:EV$497))/2 + (($RJ$4*NI129*100*100/MAX(EV$9:EV$497))+($RJ$4*NJ129*100*100/MAX(EV$9:EV$497))+($RJ$4*NK129*100*100/MAX(EV$9:EV$497))+($RJ$4*NL129*100*100/MAX(EV$9:EV$497))+($RJ$4*NM129*100*100/MAX(EV$9:EV$497))+($RJ$4*NN129*100*100/MAX(EV$9:EV$497)))/4</f>
        <v>0</v>
      </c>
      <c r="SA129" s="117">
        <f>(($RJ$4*NO129*100*100/MAX(EV$9:EV$497))+($RJ$4*NP129*100*100/MAX(EV$9:EV$497)))/4</f>
        <v>0</v>
      </c>
      <c r="SB129" s="118">
        <f t="shared" si="227"/>
        <v>2.5280898876404496</v>
      </c>
      <c r="SC129" s="115">
        <f t="shared" si="228"/>
        <v>0.5056179775280899</v>
      </c>
      <c r="SD129" s="115">
        <f t="shared" si="229"/>
        <v>0.6320224719101124</v>
      </c>
      <c r="SE129" s="115">
        <f t="shared" si="230"/>
        <v>0.5056179775280899</v>
      </c>
      <c r="SF129" s="115">
        <f t="shared" si="231"/>
        <v>0.6320224719101124</v>
      </c>
      <c r="SG129" s="115">
        <f t="shared" si="232"/>
        <v>2.5280898876404496</v>
      </c>
      <c r="SH129" s="115">
        <f>ROUND(SB129/MAX(SB$9:SB$497)*100,0)</f>
        <v>3</v>
      </c>
      <c r="SI129" s="115">
        <f>ROUND(SC129/MAX(SC$9:SC$497)*100,0)</f>
        <v>1</v>
      </c>
      <c r="SJ129" s="115">
        <f>ROUND(SD129/MAX(SD$9:SD$497)*100,0)</f>
        <v>1</v>
      </c>
      <c r="SK129" s="115">
        <f>ROUND(SE129/MAX(SE$9:SE$497)*100,0)</f>
        <v>0</v>
      </c>
      <c r="SL129" s="115">
        <f>ROUND(SF129/MAX(SF$9:SF$497)*100,0)</f>
        <v>2</v>
      </c>
      <c r="SM129" s="121">
        <f>ROUND(SG129/MAX(SG$9:SG$497)*100,0)</f>
        <v>2</v>
      </c>
      <c r="SN129" s="115">
        <f>ROUND(AVERAGEIF($ES$9:$ES$497,$ES129,SH$9:SH$497),0)</f>
        <v>12</v>
      </c>
      <c r="SO129" s="115">
        <f>ROUND(AVERAGEIF($ES$9:$ES$497,$ES129,SI$9:SI$497),0)</f>
        <v>5</v>
      </c>
      <c r="SP129" s="115">
        <f>ROUND(AVERAGEIF($ES$9:$ES$497,$ES129,SJ$9:SJ$497),0)</f>
        <v>26</v>
      </c>
      <c r="SQ129" s="115">
        <f>ROUND(AVERAGEIF($ES$9:$ES$497,$ES129,SK$9:SK$497),0)</f>
        <v>6</v>
      </c>
      <c r="SR129" s="115">
        <f>ROUND(AVERAGEIF($ES$9:$ES$497,$ES129,SL$9:SL$497),0)</f>
        <v>8</v>
      </c>
      <c r="SS129" s="121">
        <f>ROUND(AVERAGEIF($ES$9:$ES$497,$ES129,SM$9:SM$497),0)</f>
        <v>4</v>
      </c>
      <c r="ST129" s="114">
        <f>RANK(SB129,SB$9:SB$497,0)</f>
        <v>273</v>
      </c>
      <c r="SU129" s="115">
        <f>RANK(SC129,SC$9:SC$497,0)</f>
        <v>256</v>
      </c>
      <c r="SV129" s="115">
        <f>RANK(SD129,SD$9:SD$497,0)</f>
        <v>252</v>
      </c>
      <c r="SW129" s="115">
        <f>RANK(SE129,SE$9:SE$497,0)</f>
        <v>256</v>
      </c>
      <c r="SX129" s="115">
        <f>RANK(SF129,SF$9:SF$497,0)</f>
        <v>240</v>
      </c>
      <c r="SY129" s="115">
        <f>RANK(SG129,SG$9:SG$497,0)</f>
        <v>223</v>
      </c>
      <c r="SZ129" s="115">
        <f>COUNTIFS(SB$9:SB$497,"&gt;"&amp;SB129,$ES$9:$ES$497,$ES129)+1</f>
        <v>57</v>
      </c>
      <c r="TA129" s="115">
        <f>COUNTIFS(SC$9:SC$497,"&gt;"&amp;SC129,$ES$9:$ES$497,$ES129)+1</f>
        <v>48</v>
      </c>
      <c r="TB129" s="115">
        <f>COUNTIFS(SD$9:SD$497,"&gt;"&amp;SD129,$ES$9:$ES$497,$ES129)+1</f>
        <v>57</v>
      </c>
      <c r="TC129" s="115">
        <f>COUNTIFS(SE$9:SE$497,"&gt;"&amp;SE129,$ES$9:$ES$497,$ES129)+1</f>
        <v>48</v>
      </c>
      <c r="TD129" s="115">
        <f>COUNTIFS(SF$9:SF$497,"&gt;"&amp;SF129,$ES$9:$ES$497,$ES129)+1</f>
        <v>48</v>
      </c>
      <c r="TE129" s="117">
        <f>COUNTIFS(SG$9:SG$497,"&gt;"&amp;SG129,$ES$9:$ES$497,$ES129)+1</f>
        <v>41</v>
      </c>
      <c r="TF129" s="118">
        <f t="shared" si="233"/>
        <v>62</v>
      </c>
      <c r="TG129" s="115">
        <f t="shared" si="234"/>
        <v>43</v>
      </c>
      <c r="TH129" s="115">
        <f t="shared" si="235"/>
        <v>60</v>
      </c>
      <c r="TI129" s="115">
        <f t="shared" si="236"/>
        <v>59</v>
      </c>
      <c r="TJ129" s="115">
        <f t="shared" si="237"/>
        <v>45</v>
      </c>
      <c r="TK129" s="115">
        <f t="shared" si="238"/>
        <v>44</v>
      </c>
      <c r="TL129" s="117">
        <f t="shared" si="239"/>
        <v>43</v>
      </c>
      <c r="TM129" s="118">
        <f>ROUND(TF129/MAX(TF$9:TF$497)*100,0)</f>
        <v>34</v>
      </c>
      <c r="TN129" s="115">
        <f>ROUND(TG129/MAX(TG$9:TG$497)*100,0)</f>
        <v>24</v>
      </c>
      <c r="TO129" s="115">
        <f>ROUND(TH129/MAX(TH$9:TH$497)*100,0)</f>
        <v>33</v>
      </c>
      <c r="TP129" s="115">
        <f>ROUND(TI129/MAX(TI$9:TI$497)*100,0)</f>
        <v>33</v>
      </c>
      <c r="TQ129" s="115">
        <f>ROUND(TJ129/MAX(TJ$9:TJ$497)*100,0)</f>
        <v>23</v>
      </c>
      <c r="TR129" s="115">
        <f>ROUND(TK129/MAX(TK$9:TK$497)*100,0)</f>
        <v>22</v>
      </c>
      <c r="TS129" s="119">
        <f>ROUND(TL129/MAX(TL$9:TL$497)*100,0)</f>
        <v>22</v>
      </c>
      <c r="TT129" s="120">
        <f>RANK(TM129,TM$9:TM$497,0)</f>
        <v>259</v>
      </c>
      <c r="TU129" s="115">
        <f>RANK(TN129,TN$9:TN$497,0)</f>
        <v>259</v>
      </c>
      <c r="TV129" s="115">
        <f>RANK(TO129,TO$9:TO$497,0)</f>
        <v>114</v>
      </c>
      <c r="TW129" s="115">
        <f>RANK(TP129,TP$9:TP$497,0)</f>
        <v>191</v>
      </c>
      <c r="TX129" s="115">
        <f>RANK(TQ129,TQ$9:TQ$497,0)</f>
        <v>225</v>
      </c>
      <c r="TY129" s="115">
        <f>RANK(TR129,TR$9:TR$497,0)</f>
        <v>269</v>
      </c>
      <c r="TZ129" s="121">
        <f>RANK(TS129,TS$9:TS$497,0)</f>
        <v>244</v>
      </c>
      <c r="UA129" s="132"/>
      <c r="UB129" s="7" t="s">
        <v>1</v>
      </c>
    </row>
    <row r="130" spans="1:548" x14ac:dyDescent="0.15">
      <c r="A130" s="62">
        <v>122</v>
      </c>
      <c r="B130" s="203" t="s">
        <v>846</v>
      </c>
      <c r="C130" s="63"/>
      <c r="D130" s="63"/>
      <c r="E130" s="64" t="s">
        <v>518</v>
      </c>
      <c r="F130" s="65">
        <v>69</v>
      </c>
      <c r="G130" s="65" t="s">
        <v>576</v>
      </c>
      <c r="H130" s="65"/>
      <c r="I130" s="66" t="s">
        <v>521</v>
      </c>
      <c r="J130" s="67" t="s">
        <v>521</v>
      </c>
      <c r="K130" s="67" t="s">
        <v>521</v>
      </c>
      <c r="L130" s="67" t="s">
        <v>521</v>
      </c>
      <c r="M130" s="67" t="s">
        <v>521</v>
      </c>
      <c r="N130" s="67" t="s">
        <v>521</v>
      </c>
      <c r="O130" s="67" t="s">
        <v>521</v>
      </c>
      <c r="P130" s="67" t="s">
        <v>521</v>
      </c>
      <c r="Q130" s="67" t="s">
        <v>521</v>
      </c>
      <c r="R130" s="68" t="s">
        <v>521</v>
      </c>
      <c r="S130" s="69" t="s">
        <v>521</v>
      </c>
      <c r="T130" s="67" t="s">
        <v>521</v>
      </c>
      <c r="U130" s="67" t="s">
        <v>521</v>
      </c>
      <c r="V130" s="67" t="s">
        <v>521</v>
      </c>
      <c r="W130" s="67" t="s">
        <v>521</v>
      </c>
      <c r="X130" s="67" t="s">
        <v>521</v>
      </c>
      <c r="Y130" s="67" t="s">
        <v>521</v>
      </c>
      <c r="Z130" s="67" t="s">
        <v>521</v>
      </c>
      <c r="AA130" s="67" t="s">
        <v>521</v>
      </c>
      <c r="AB130" s="68" t="s">
        <v>521</v>
      </c>
      <c r="AC130" s="69" t="s">
        <v>521</v>
      </c>
      <c r="AD130" s="67" t="s">
        <v>521</v>
      </c>
      <c r="AE130" s="67" t="s">
        <v>521</v>
      </c>
      <c r="AF130" s="67" t="s">
        <v>521</v>
      </c>
      <c r="AG130" s="67" t="s">
        <v>521</v>
      </c>
      <c r="AH130" s="67" t="s">
        <v>521</v>
      </c>
      <c r="AI130" s="67" t="s">
        <v>521</v>
      </c>
      <c r="AJ130" s="67" t="s">
        <v>521</v>
      </c>
      <c r="AK130" s="67" t="s">
        <v>521</v>
      </c>
      <c r="AL130" s="68" t="s">
        <v>521</v>
      </c>
      <c r="AM130" s="69" t="s">
        <v>521</v>
      </c>
      <c r="AN130" s="67" t="s">
        <v>521</v>
      </c>
      <c r="AO130" s="67" t="s">
        <v>521</v>
      </c>
      <c r="AP130" s="67" t="s">
        <v>521</v>
      </c>
      <c r="AQ130" s="67" t="s">
        <v>521</v>
      </c>
      <c r="AR130" s="67" t="s">
        <v>521</v>
      </c>
      <c r="AS130" s="67" t="s">
        <v>521</v>
      </c>
      <c r="AT130" s="67" t="s">
        <v>521</v>
      </c>
      <c r="AU130" s="67" t="s">
        <v>521</v>
      </c>
      <c r="AV130" s="68" t="s">
        <v>521</v>
      </c>
      <c r="AW130" s="69" t="s">
        <v>521</v>
      </c>
      <c r="AX130" s="67" t="s">
        <v>521</v>
      </c>
      <c r="AY130" s="67" t="s">
        <v>521</v>
      </c>
      <c r="AZ130" s="67" t="s">
        <v>521</v>
      </c>
      <c r="BA130" s="67" t="s">
        <v>520</v>
      </c>
      <c r="BB130" s="67" t="s">
        <v>520</v>
      </c>
      <c r="BC130" s="67" t="s">
        <v>520</v>
      </c>
      <c r="BD130" s="67" t="s">
        <v>520</v>
      </c>
      <c r="BE130" s="67" t="s">
        <v>521</v>
      </c>
      <c r="BF130" s="68" t="s">
        <v>521</v>
      </c>
      <c r="BG130" s="69" t="s">
        <v>521</v>
      </c>
      <c r="BH130" s="67" t="s">
        <v>521</v>
      </c>
      <c r="BI130" s="67" t="s">
        <v>521</v>
      </c>
      <c r="BJ130" s="67" t="s">
        <v>521</v>
      </c>
      <c r="BK130" s="67" t="s">
        <v>521</v>
      </c>
      <c r="BL130" s="67" t="s">
        <v>521</v>
      </c>
      <c r="BM130" s="67" t="s">
        <v>521</v>
      </c>
      <c r="BN130" s="67" t="s">
        <v>521</v>
      </c>
      <c r="BO130" s="67" t="s">
        <v>521</v>
      </c>
      <c r="BP130" s="68" t="s">
        <v>521</v>
      </c>
      <c r="BQ130" s="70" t="s">
        <v>521</v>
      </c>
      <c r="BR130" s="67" t="s">
        <v>521</v>
      </c>
      <c r="BS130" s="67" t="s">
        <v>521</v>
      </c>
      <c r="BT130" s="67" t="s">
        <v>521</v>
      </c>
      <c r="BU130" s="67" t="s">
        <v>521</v>
      </c>
      <c r="BV130" s="67" t="s">
        <v>521</v>
      </c>
      <c r="BW130" s="67" t="s">
        <v>521</v>
      </c>
      <c r="BX130" s="67" t="s">
        <v>521</v>
      </c>
      <c r="BY130" s="67" t="s">
        <v>521</v>
      </c>
      <c r="BZ130" s="68" t="s">
        <v>521</v>
      </c>
      <c r="CA130" s="69" t="s">
        <v>521</v>
      </c>
      <c r="CB130" s="67" t="s">
        <v>521</v>
      </c>
      <c r="CC130" s="67" t="s">
        <v>521</v>
      </c>
      <c r="CD130" s="67" t="s">
        <v>521</v>
      </c>
      <c r="CE130" s="67" t="s">
        <v>521</v>
      </c>
      <c r="CF130" s="67" t="s">
        <v>521</v>
      </c>
      <c r="CG130" s="67" t="s">
        <v>521</v>
      </c>
      <c r="CH130" s="67" t="s">
        <v>521</v>
      </c>
      <c r="CI130" s="67" t="s">
        <v>521</v>
      </c>
      <c r="CJ130" s="68" t="s">
        <v>521</v>
      </c>
      <c r="CK130" s="69" t="s">
        <v>521</v>
      </c>
      <c r="CL130" s="67" t="s">
        <v>521</v>
      </c>
      <c r="CM130" s="67" t="s">
        <v>521</v>
      </c>
      <c r="CN130" s="67" t="s">
        <v>521</v>
      </c>
      <c r="CO130" s="67" t="s">
        <v>521</v>
      </c>
      <c r="CP130" s="67" t="s">
        <v>521</v>
      </c>
      <c r="CQ130" s="67" t="s">
        <v>521</v>
      </c>
      <c r="CR130" s="67" t="s">
        <v>521</v>
      </c>
      <c r="CS130" s="67" t="s">
        <v>521</v>
      </c>
      <c r="CT130" s="68" t="s">
        <v>521</v>
      </c>
      <c r="CU130" s="69" t="s">
        <v>521</v>
      </c>
      <c r="CV130" s="67" t="s">
        <v>521</v>
      </c>
      <c r="CW130" s="67" t="s">
        <v>521</v>
      </c>
      <c r="CX130" s="67" t="s">
        <v>521</v>
      </c>
      <c r="CY130" s="67" t="s">
        <v>521</v>
      </c>
      <c r="CZ130" s="67" t="s">
        <v>521</v>
      </c>
      <c r="DA130" s="67" t="s">
        <v>521</v>
      </c>
      <c r="DB130" s="67" t="s">
        <v>521</v>
      </c>
      <c r="DC130" s="67" t="s">
        <v>521</v>
      </c>
      <c r="DD130" s="68" t="s">
        <v>521</v>
      </c>
      <c r="DE130" s="69" t="s">
        <v>521</v>
      </c>
      <c r="DF130" s="71" t="s">
        <v>521</v>
      </c>
      <c r="DG130" s="67" t="s">
        <v>521</v>
      </c>
      <c r="DH130" s="67" t="s">
        <v>521</v>
      </c>
      <c r="DI130" s="67" t="s">
        <v>521</v>
      </c>
      <c r="DJ130" s="67" t="s">
        <v>521</v>
      </c>
      <c r="DK130" s="67" t="s">
        <v>521</v>
      </c>
      <c r="DL130" s="67" t="s">
        <v>521</v>
      </c>
      <c r="DM130" s="67" t="s">
        <v>521</v>
      </c>
      <c r="DN130" s="68" t="s">
        <v>521</v>
      </c>
      <c r="DO130" s="70" t="s">
        <v>521</v>
      </c>
      <c r="DP130" s="71" t="s">
        <v>521</v>
      </c>
      <c r="DQ130" s="67" t="s">
        <v>521</v>
      </c>
      <c r="DR130" s="67" t="s">
        <v>521</v>
      </c>
      <c r="DS130" s="67" t="s">
        <v>521</v>
      </c>
      <c r="DT130" s="67" t="s">
        <v>521</v>
      </c>
      <c r="DU130" s="67" t="s">
        <v>521</v>
      </c>
      <c r="DV130" s="67" t="s">
        <v>521</v>
      </c>
      <c r="DW130" s="67" t="s">
        <v>521</v>
      </c>
      <c r="DX130" s="72" t="s">
        <v>521</v>
      </c>
      <c r="DY130" s="73" t="s">
        <v>522</v>
      </c>
      <c r="DZ130" s="74">
        <v>2</v>
      </c>
      <c r="EA130" s="74">
        <v>3</v>
      </c>
      <c r="EB130" s="74">
        <v>3</v>
      </c>
      <c r="EC130" s="75">
        <v>4</v>
      </c>
      <c r="ED130" s="76" t="s">
        <v>522</v>
      </c>
      <c r="EE130" s="74">
        <f t="shared" si="189"/>
        <v>2</v>
      </c>
      <c r="EF130" s="74">
        <f t="shared" si="190"/>
        <v>6</v>
      </c>
      <c r="EG130" s="74">
        <f t="shared" si="191"/>
        <v>18</v>
      </c>
      <c r="EH130" s="77">
        <f t="shared" si="192"/>
        <v>72</v>
      </c>
      <c r="EI130" s="73">
        <v>1000</v>
      </c>
      <c r="EJ130" s="74">
        <v>1500</v>
      </c>
      <c r="EK130" s="74">
        <v>3000</v>
      </c>
      <c r="EL130" s="74">
        <v>5000</v>
      </c>
      <c r="EM130" s="75">
        <v>15000</v>
      </c>
      <c r="EN130" s="78">
        <v>1</v>
      </c>
      <c r="EO130" s="79">
        <f t="shared" si="193"/>
        <v>0.75</v>
      </c>
      <c r="EP130" s="79">
        <f t="shared" si="194"/>
        <v>0.5</v>
      </c>
      <c r="EQ130" s="79">
        <f t="shared" si="195"/>
        <v>0.27777777777777779</v>
      </c>
      <c r="ER130" s="80">
        <f t="shared" si="196"/>
        <v>0.20833333333333334</v>
      </c>
      <c r="ES130" s="128" t="s">
        <v>564</v>
      </c>
      <c r="ET130" s="82" t="s">
        <v>848</v>
      </c>
      <c r="EU130" s="83">
        <v>4</v>
      </c>
      <c r="EV130" s="73">
        <v>103</v>
      </c>
      <c r="EW130" s="74">
        <v>76</v>
      </c>
      <c r="EX130" s="74">
        <v>36</v>
      </c>
      <c r="EY130" s="74">
        <v>34</v>
      </c>
      <c r="EZ130" s="74">
        <v>30</v>
      </c>
      <c r="FA130" s="74">
        <v>32</v>
      </c>
      <c r="FB130" s="74">
        <v>104</v>
      </c>
      <c r="FC130" s="74">
        <v>53</v>
      </c>
      <c r="FD130" s="74">
        <f t="shared" si="197"/>
        <v>66</v>
      </c>
      <c r="FE130" s="84">
        <f t="shared" si="198"/>
        <v>89</v>
      </c>
      <c r="FF130" s="73">
        <f>RANK(EV130,$EV$9:$EV$497,0)</f>
        <v>72</v>
      </c>
      <c r="FG130" s="74">
        <f>RANK(EW130,$EW$9:$EW$497,0)</f>
        <v>66</v>
      </c>
      <c r="FH130" s="74">
        <f>RANK(EX130,$EX$9:$EX$497,0)</f>
        <v>196</v>
      </c>
      <c r="FI130" s="74">
        <f>RANK(EY130,$EY$9:$EY$497,0)</f>
        <v>211</v>
      </c>
      <c r="FJ130" s="74">
        <f>RANK(EZ130,$EZ$9:$EZ$497,0)</f>
        <v>127</v>
      </c>
      <c r="FK130" s="74">
        <f>RANK(FA130,$FA$9:$FA$497,0)</f>
        <v>97</v>
      </c>
      <c r="FL130" s="74">
        <f>RANK(FB130,$FB$9:$FB$497,0)</f>
        <v>17</v>
      </c>
      <c r="FM130" s="74">
        <f>RANK(FC130,$FC$9:$FC$497,0)</f>
        <v>156</v>
      </c>
      <c r="FN130" s="74">
        <f>RANK(FD130,$FD$9:$FD$497,0)</f>
        <v>225</v>
      </c>
      <c r="FO130" s="84">
        <f>RANK(FE130,$FE$9:$FE$497,0)</f>
        <v>175</v>
      </c>
      <c r="FP130" s="73">
        <f>COUNTIFS($EV$9:$EV$497,"&gt;"&amp;EV130,$ES$9:$ES$497,ES130)+1</f>
        <v>16</v>
      </c>
      <c r="FQ130" s="74">
        <f>COUNTIFS($EW$9:$EW$497,"&gt;"&amp;EW130,$ES$9:$ES$497,ES130)+1</f>
        <v>6</v>
      </c>
      <c r="FR130" s="74">
        <f>COUNTIFS($EX$9:$EX$497,"&gt;"&amp;EX130,$ES$9:$ES$497,ES130)+1</f>
        <v>62</v>
      </c>
      <c r="FS130" s="74">
        <f>COUNTIFS($EY$9:$EY$497,"&gt;"&amp;EY130,$ES$9:$ES$497,ES130)+1</f>
        <v>49</v>
      </c>
      <c r="FT130" s="74">
        <f>COUNTIFS($EZ$9:$EZ$497,"&gt;"&amp;EZ130,$ES$9:$ES$497,ES130)+1</f>
        <v>14</v>
      </c>
      <c r="FU130" s="74">
        <f>COUNTIFS($FA$9:$FA$497,"&gt;"&amp;FA130,$ES$9:$ES$497,ES130)+1</f>
        <v>11</v>
      </c>
      <c r="FV130" s="74">
        <f>COUNTIFS($FB$9:$FB$497,"&gt;"&amp;FB130,$ES$9:$ES$497,ES130)+1</f>
        <v>14</v>
      </c>
      <c r="FW130" s="74">
        <f>COUNTIFS($FC$9:$FC$497,"&gt;"&amp;FC130,$ES$9:$ES$497,ES130)+1</f>
        <v>58</v>
      </c>
      <c r="FX130" s="74">
        <f>COUNTIFS($FD$9:$FD$497,"&gt;"&amp;FD130,$ES$9:$ES$497,ES130)+1</f>
        <v>58</v>
      </c>
      <c r="FY130" s="84">
        <f>COUNTIFS($FE$9:$FE$497,"&gt;"&amp;FE130,$ES$9:$ES$497,ES130)+1</f>
        <v>60</v>
      </c>
      <c r="FZ130" s="85">
        <f t="shared" si="199"/>
        <v>1.49</v>
      </c>
      <c r="GA130" s="86">
        <f t="shared" si="200"/>
        <v>1.1000000000000001</v>
      </c>
      <c r="GB130" s="86">
        <f t="shared" si="201"/>
        <v>0.52</v>
      </c>
      <c r="GC130" s="86">
        <f t="shared" si="202"/>
        <v>0.49</v>
      </c>
      <c r="GD130" s="86">
        <f t="shared" si="203"/>
        <v>0.43</v>
      </c>
      <c r="GE130" s="86">
        <f t="shared" si="204"/>
        <v>0.46</v>
      </c>
      <c r="GF130" s="86">
        <f t="shared" si="205"/>
        <v>1.51</v>
      </c>
      <c r="GG130" s="86">
        <f t="shared" si="206"/>
        <v>0.77</v>
      </c>
      <c r="GH130" s="86">
        <f t="shared" si="207"/>
        <v>0.96</v>
      </c>
      <c r="GI130" s="87">
        <f t="shared" si="208"/>
        <v>1.29</v>
      </c>
      <c r="GJ130" s="85">
        <f>ROUND(((FZ130-AVERAGE(FZ$9:FZ$497))/STDEVP(FZ$9:FZ$497)*10+50),2)</f>
        <v>70.37</v>
      </c>
      <c r="GK130" s="86">
        <f>ROUND(((GA130-AVERAGE(GA$9:GA$497))/STDEVP(GA$9:GA$497)*10+50),2)</f>
        <v>62.24</v>
      </c>
      <c r="GL130" s="86">
        <f>ROUND(((GB130-AVERAGE(GB$9:GB$497))/STDEVP(GB$9:GB$497)*10+50),2)</f>
        <v>47.64</v>
      </c>
      <c r="GM130" s="86">
        <f>ROUND(((GC130-AVERAGE(GC$9:GC$497))/STDEVP(GC$9:GC$497)*10+50),2)</f>
        <v>48.19</v>
      </c>
      <c r="GN130" s="86">
        <f>ROUND(((GD130-AVERAGE(GD$9:GD$497))/STDEVP(GD$9:GD$497)*10+50),2)</f>
        <v>51.29</v>
      </c>
      <c r="GO130" s="86">
        <f>ROUND(((GE130-AVERAGE(GE$9:GE$497))/STDEVP(GE$9:GE$497)*10+50),2)</f>
        <v>54.05</v>
      </c>
      <c r="GP130" s="86">
        <f>ROUND(((GF130-AVERAGE(GF$9:GF$497))/STDEVP(GF$9:GF$497)*10+50),2)</f>
        <v>77.55</v>
      </c>
      <c r="GQ130" s="86">
        <f>ROUND(((GG130-AVERAGE(GG$9:GG$497))/STDEVP(GG$9:GG$497)*10+50),2)</f>
        <v>54.35</v>
      </c>
      <c r="GR130" s="86">
        <f>ROUND(((GH130-AVERAGE(GH$9:GH$497))/STDEVP(GH$9:GH$497)*10+50),2)</f>
        <v>49.46</v>
      </c>
      <c r="GS130" s="87">
        <f>ROUND(((GI130-AVERAGE(GI$9:GI$497))/STDEVP(GI$9:GI$497)*10+50),2)</f>
        <v>51.6</v>
      </c>
      <c r="GT130" s="73">
        <f>RANK(GJ130,$GJ$9:$GJ$497,0)</f>
        <v>11</v>
      </c>
      <c r="GU130" s="74">
        <f>RANK(GK130,$GK$9:$GK$497,0)</f>
        <v>54</v>
      </c>
      <c r="GV130" s="74">
        <f>RANK(GL130,$GL$9:$GL$497,0)</f>
        <v>244</v>
      </c>
      <c r="GW130" s="74">
        <f>RANK(GM130,$GM$9:$GM$497,0)</f>
        <v>228</v>
      </c>
      <c r="GX130" s="74">
        <f>RANK(GN130,$GN$9:$GN$497,0)</f>
        <v>113</v>
      </c>
      <c r="GY130" s="74">
        <f>RANK(GO130,$GO$9:$GO$497,0)</f>
        <v>86</v>
      </c>
      <c r="GZ130" s="74">
        <f>RANK(GP130,$GP$9:$GP$497,0)</f>
        <v>6</v>
      </c>
      <c r="HA130" s="74">
        <f>RANK(GQ130,$GQ$9:$GQ$497,0)</f>
        <v>131</v>
      </c>
      <c r="HB130" s="74">
        <f>RANK(GR130,$GR$9:$GR$497,0)</f>
        <v>199</v>
      </c>
      <c r="HC130" s="84">
        <f>RANK(GS130,$GS$9:$GS$497,0)</f>
        <v>147</v>
      </c>
      <c r="HD130" s="85">
        <f>ROUND(AVERAGEIF($ES$9:$ES$497,$ES130,$FZ$9:$FZ$497),2)</f>
        <v>0.92</v>
      </c>
      <c r="HE130" s="86">
        <f>ROUND(AVERAGEIF($ES$9:$ES$497,$ES130,$GA$9:$GA$497),2)</f>
        <v>0.65</v>
      </c>
      <c r="HF130" s="86">
        <f>ROUND(AVERAGEIF($ES$9:$ES$497,$ES130,$GB$9:$GB$497),2)</f>
        <v>0.69</v>
      </c>
      <c r="HG130" s="86">
        <f>ROUND(AVERAGEIF($ES$9:$ES$497,$ES130,$GC$9:$GC$497),2)</f>
        <v>0.54</v>
      </c>
      <c r="HH130" s="86">
        <f>ROUND(AVERAGEIF($ES$9:$ES$497,$ES130,$GD$9:$GD$497),2)</f>
        <v>0.32</v>
      </c>
      <c r="HI130" s="86">
        <f>ROUND(AVERAGEIF($ES$9:$ES$497,$ES130,$GE$9:$GE$497),2)</f>
        <v>0.33</v>
      </c>
      <c r="HJ130" s="86">
        <f>ROUND(AVERAGEIF($ES$9:$ES$497,$ES130,$GF$9:$GF$497),2)</f>
        <v>0.98</v>
      </c>
      <c r="HK130" s="86">
        <f>ROUND(AVERAGEIF($ES$9:$ES$497,$ES130,$GG$9:$GG$497),2)</f>
        <v>0.86</v>
      </c>
      <c r="HL130" s="86">
        <f>ROUND(AVERAGEIF($ES$9:$ES$497,$ES130,$GH$9:$GH$497),2)</f>
        <v>1.01</v>
      </c>
      <c r="HM130" s="87">
        <f>ROUND(AVERAGEIF($ES$9:$ES$497,$ES130,$GI$9:$GI$497),2)</f>
        <v>1.55</v>
      </c>
      <c r="HN130" s="88">
        <f t="shared" si="209"/>
        <v>0.56999999999999995</v>
      </c>
      <c r="HO130" s="89">
        <f t="shared" si="210"/>
        <v>0.45000000000000007</v>
      </c>
      <c r="HP130" s="89">
        <f t="shared" si="211"/>
        <v>-0.16999999999999993</v>
      </c>
      <c r="HQ130" s="89">
        <f t="shared" si="212"/>
        <v>-5.0000000000000044E-2</v>
      </c>
      <c r="HR130" s="89">
        <f t="shared" si="213"/>
        <v>0.10999999999999999</v>
      </c>
      <c r="HS130" s="89">
        <f t="shared" si="214"/>
        <v>0.13</v>
      </c>
      <c r="HT130" s="89">
        <f t="shared" si="215"/>
        <v>0.53</v>
      </c>
      <c r="HU130" s="89">
        <f t="shared" si="216"/>
        <v>-8.9999999999999969E-2</v>
      </c>
      <c r="HV130" s="89">
        <f t="shared" si="217"/>
        <v>-5.0000000000000044E-2</v>
      </c>
      <c r="HW130" s="90">
        <f t="shared" si="218"/>
        <v>-0.26</v>
      </c>
      <c r="HX130" s="73">
        <f>COUNTIFS($FZ$9:$FZ$497,"&gt;"&amp;FZ130,$ES$9:$ES$497,$ES130)+1</f>
        <v>1</v>
      </c>
      <c r="HY130" s="74">
        <f>COUNTIFS($GA$9:$GA$497,"&gt;"&amp;GA130,$ES$9:$ES$497,$ES130)+1</f>
        <v>1</v>
      </c>
      <c r="HZ130" s="74">
        <f>COUNTIFS($GB$9:$GB$497,"&gt;"&amp;GB130,$ES$9:$ES$497,$ES130)+1</f>
        <v>75</v>
      </c>
      <c r="IA130" s="74">
        <f>COUNTIFS($GC$9:$GC$497,"&gt;"&amp;GC130,$ES$9:$ES$497,$ES130)+1</f>
        <v>59</v>
      </c>
      <c r="IB130" s="74">
        <f>COUNTIFS($GD$9:$GD$497,"&gt;"&amp;GD130,$ES$9:$ES$497,$ES130)+1</f>
        <v>7</v>
      </c>
      <c r="IC130" s="74">
        <f>COUNTIFS($GE$9:$GE$497,"&gt;"&amp;GE130,$ES$9:$ES$497,$ES130)+1</f>
        <v>8</v>
      </c>
      <c r="ID130" s="74">
        <f>COUNTIFS($GF$9:$GF$497,"&gt;"&amp;GF130,$ES$9:$ES$497,$ES130)+1</f>
        <v>5</v>
      </c>
      <c r="IE130" s="74">
        <f>COUNTIFS($GG$9:$GG$497,"&gt;"&amp;GG130,$ES$9:$ES$497,$ES130)+1</f>
        <v>56</v>
      </c>
      <c r="IF130" s="74">
        <f>COUNTIFS($GH$9:$GH$497,"&gt;"&amp;GH130,$ES$9:$ES$497,$ES130)+1</f>
        <v>46</v>
      </c>
      <c r="IG130" s="84">
        <f>COUNTIFS($GI$9:$GI$497,"&gt;"&amp;GI130,$ES$9:$ES$497,$ES130)+1</f>
        <v>63</v>
      </c>
      <c r="IH130" s="91"/>
      <c r="II130" s="79"/>
      <c r="IJ130" s="79">
        <v>0.1</v>
      </c>
      <c r="IK130" s="79"/>
      <c r="IL130" s="79"/>
      <c r="IM130" s="92"/>
      <c r="IN130" s="93"/>
      <c r="IO130" s="94"/>
      <c r="IP130" s="95"/>
      <c r="IQ130" s="79"/>
      <c r="IR130" s="79"/>
      <c r="IS130" s="79"/>
      <c r="IT130" s="79"/>
      <c r="IU130" s="79"/>
      <c r="IV130" s="79"/>
      <c r="IW130" s="96"/>
      <c r="IX130" s="93"/>
      <c r="IY130" s="79"/>
      <c r="IZ130" s="79">
        <v>0.1</v>
      </c>
      <c r="JA130" s="79"/>
      <c r="JB130" s="79"/>
      <c r="JC130" s="79"/>
      <c r="JD130" s="79"/>
      <c r="JE130" s="97"/>
      <c r="JF130" s="95"/>
      <c r="JG130" s="79"/>
      <c r="JH130" s="79"/>
      <c r="JI130" s="79"/>
      <c r="JJ130" s="79"/>
      <c r="JK130" s="79"/>
      <c r="JL130" s="79"/>
      <c r="JM130" s="96"/>
      <c r="JN130" s="93"/>
      <c r="JO130" s="79"/>
      <c r="JP130" s="79"/>
      <c r="JQ130" s="79"/>
      <c r="JR130" s="79"/>
      <c r="JS130" s="79"/>
      <c r="JT130" s="79"/>
      <c r="JU130" s="79"/>
      <c r="JV130" s="79"/>
      <c r="JW130" s="79"/>
      <c r="JX130" s="79"/>
      <c r="JY130" s="79"/>
      <c r="JZ130" s="97"/>
      <c r="KA130" s="93"/>
      <c r="KB130" s="79"/>
      <c r="KC130" s="79"/>
      <c r="KD130" s="79"/>
      <c r="KE130" s="97"/>
      <c r="KF130" s="95"/>
      <c r="KG130" s="79"/>
      <c r="KH130" s="79"/>
      <c r="KI130" s="79"/>
      <c r="KJ130" s="79"/>
      <c r="KK130" s="98"/>
      <c r="KL130" s="79"/>
      <c r="KM130" s="79"/>
      <c r="KN130" s="79"/>
      <c r="KO130" s="79"/>
      <c r="KP130" s="79"/>
      <c r="KQ130" s="79"/>
      <c r="KR130" s="79"/>
      <c r="KS130" s="96"/>
      <c r="KT130" s="96"/>
      <c r="KU130" s="96"/>
      <c r="KV130" s="96"/>
      <c r="KW130" s="93"/>
      <c r="KX130" s="79"/>
      <c r="KY130" s="79"/>
      <c r="KZ130" s="79"/>
      <c r="LA130" s="79"/>
      <c r="LB130" s="79"/>
      <c r="LC130" s="96"/>
      <c r="LD130" s="93"/>
      <c r="LE130" s="94"/>
      <c r="LF130" s="99"/>
      <c r="LG130" s="75"/>
      <c r="LH130" s="93"/>
      <c r="LI130" s="79"/>
      <c r="LJ130" s="74"/>
      <c r="LK130" s="74"/>
      <c r="LL130" s="74"/>
      <c r="LM130" s="100"/>
      <c r="LN130" s="95"/>
      <c r="LO130" s="79"/>
      <c r="LP130" s="79"/>
      <c r="LQ130" s="79"/>
      <c r="LR130" s="96"/>
      <c r="LS130" s="93"/>
      <c r="LT130" s="79"/>
      <c r="LU130" s="79"/>
      <c r="LV130" s="79">
        <v>0.1</v>
      </c>
      <c r="LW130" s="79"/>
      <c r="LX130" s="79"/>
      <c r="LY130" s="79"/>
      <c r="LZ130" s="79"/>
      <c r="MA130" s="97"/>
      <c r="MB130" s="95"/>
      <c r="MC130" s="79"/>
      <c r="MD130" s="79"/>
      <c r="ME130" s="79"/>
      <c r="MF130" s="79"/>
      <c r="MG130" s="79"/>
      <c r="MH130" s="79"/>
      <c r="MI130" s="79"/>
      <c r="MJ130" s="79"/>
      <c r="MK130" s="79"/>
      <c r="ML130" s="79"/>
      <c r="MM130" s="79"/>
      <c r="MN130" s="98"/>
      <c r="MO130" s="98"/>
      <c r="MP130" s="96"/>
      <c r="MQ130" s="93"/>
      <c r="MR130" s="79"/>
      <c r="MS130" s="79"/>
      <c r="MT130" s="79">
        <v>0.1</v>
      </c>
      <c r="MU130" s="79"/>
      <c r="MV130" s="98"/>
      <c r="MW130" s="79"/>
      <c r="MX130" s="79"/>
      <c r="MY130" s="79"/>
      <c r="MZ130" s="79"/>
      <c r="NA130" s="79"/>
      <c r="NB130" s="79"/>
      <c r="NC130" s="79"/>
      <c r="ND130" s="96"/>
      <c r="NE130" s="96"/>
      <c r="NF130" s="96"/>
      <c r="NG130" s="96"/>
      <c r="NH130" s="93"/>
      <c r="NI130" s="79"/>
      <c r="NJ130" s="79"/>
      <c r="NK130" s="79"/>
      <c r="NL130" s="79"/>
      <c r="NM130" s="79"/>
      <c r="NN130" s="94"/>
      <c r="NO130" s="93"/>
      <c r="NP130" s="80"/>
      <c r="NQ130" s="124" t="s">
        <v>845</v>
      </c>
      <c r="NR130" s="102" t="s">
        <v>849</v>
      </c>
      <c r="NS130" s="102"/>
      <c r="NT130" s="102"/>
      <c r="NU130" s="102"/>
      <c r="NV130" s="104">
        <v>43720</v>
      </c>
      <c r="NW130" s="102" t="s">
        <v>525</v>
      </c>
      <c r="NX130" s="133" t="s">
        <v>850</v>
      </c>
      <c r="NY130" s="129" t="s">
        <v>851</v>
      </c>
      <c r="NZ130" s="133" t="s">
        <v>850</v>
      </c>
      <c r="OA130" s="134"/>
      <c r="OB130" s="134"/>
      <c r="OC130" s="134"/>
      <c r="OD130" s="108">
        <f t="shared" si="219"/>
        <v>72</v>
      </c>
      <c r="OE130" s="109">
        <v>3</v>
      </c>
      <c r="OF130" s="110">
        <f t="shared" si="220"/>
        <v>1000</v>
      </c>
      <c r="OG130" s="109">
        <v>1</v>
      </c>
      <c r="OH130" s="111">
        <f>ROUND(AVERAGEIF($ES$9:$ES$497,$ES130,EV$9:EV$497),0)</f>
        <v>67</v>
      </c>
      <c r="OI130" s="112">
        <f>ROUND(AVERAGEIF($ES$9:$ES$497,$ES130,EW$9:EW$497),0)</f>
        <v>45</v>
      </c>
      <c r="OJ130" s="112">
        <f>ROUND(AVERAGEIF($ES$9:$ES$497,$ES130,EX$9:EX$497),0)</f>
        <v>51</v>
      </c>
      <c r="OK130" s="112">
        <f>ROUND(AVERAGEIF($ES$9:$ES$497,$ES130,EY$9:EY$497),0)</f>
        <v>39</v>
      </c>
      <c r="OL130" s="112">
        <f>ROUND(AVERAGEIF($ES$9:$ES$497,$ES130,EZ$9:EZ$497),0)</f>
        <v>21</v>
      </c>
      <c r="OM130" s="112">
        <f>ROUND(AVERAGEIF($ES$9:$ES$497,$ES130,FA$9:FA$497),0)</f>
        <v>21</v>
      </c>
      <c r="ON130" s="112">
        <f>ROUND(AVERAGEIF($ES$9:$ES$497,$ES130,FB$9:FB$497),0)</f>
        <v>68</v>
      </c>
      <c r="OO130" s="112">
        <f>ROUND(AVERAGEIF($ES$9:$ES$497,$ES130,FC$9:FC$497),0)</f>
        <v>64</v>
      </c>
      <c r="OP130" s="112">
        <f>ROUND(AVERAGEIF($ES$9:$ES$497,$ES130,FD$9:FD$497),0)</f>
        <v>72</v>
      </c>
      <c r="OQ130" s="113">
        <f>ROUND(AVERAGEIF($ES$9:$ES$497,$ES130,FE$9:FE$497),0)</f>
        <v>115</v>
      </c>
      <c r="OR130" s="114">
        <f>ROUND(EV130/MAX(EV$9:EV$497)*100,0)</f>
        <v>58</v>
      </c>
      <c r="OS130" s="115">
        <f>ROUND(EW130/MAX(EW$9:EW$497)*100,0)</f>
        <v>60</v>
      </c>
      <c r="OT130" s="115">
        <f>ROUND(EX130/MAX(EX$9:EX$497)*100,0)</f>
        <v>30</v>
      </c>
      <c r="OU130" s="115">
        <f>ROUND(EY130/MAX(EY$9:EY$497)*100,0)</f>
        <v>23</v>
      </c>
      <c r="OV130" s="115">
        <f>ROUND(EZ130/MAX(EZ$9:EZ$497)*100,0)</f>
        <v>24</v>
      </c>
      <c r="OW130" s="115">
        <f>ROUND(FA130/MAX(FA$9:FA$497)*100,0)</f>
        <v>28</v>
      </c>
      <c r="OX130" s="115">
        <f>ROUND(FB130/MAX(FB$9:FB$497)*100,0)</f>
        <v>78</v>
      </c>
      <c r="OY130" s="116">
        <f>ROUND(FC130/MAX(FC$9:FC$497)*100,0)</f>
        <v>37</v>
      </c>
      <c r="OZ130" s="115">
        <f>ROUND(FD130/MAX(FD$9:FD$497)*100,0)</f>
        <v>45</v>
      </c>
      <c r="PA130" s="117">
        <f>ROUND(FE130/MAX(FE$9:FE$497)*100,0)</f>
        <v>36</v>
      </c>
      <c r="PB130" s="118">
        <f t="shared" si="221"/>
        <v>542</v>
      </c>
      <c r="PC130" s="115">
        <f t="shared" si="222"/>
        <v>524</v>
      </c>
      <c r="PD130" s="115">
        <f t="shared" si="223"/>
        <v>614</v>
      </c>
      <c r="PE130" s="115">
        <f t="shared" si="224"/>
        <v>616</v>
      </c>
      <c r="PF130" s="115">
        <f t="shared" si="225"/>
        <v>497</v>
      </c>
      <c r="PG130" s="119">
        <f t="shared" si="226"/>
        <v>444</v>
      </c>
      <c r="PH130" s="118">
        <f>ROUND(PB130/MAX(PB$9:PB$497)*100,0)</f>
        <v>65</v>
      </c>
      <c r="PI130" s="115">
        <f>ROUND(PC130/MAX(PC$9:PC$497)*100,0)</f>
        <v>63</v>
      </c>
      <c r="PJ130" s="115">
        <f>ROUND(PD130/MAX(PD$9:PD$497)*100,0)</f>
        <v>65</v>
      </c>
      <c r="PK130" s="115">
        <f>ROUND(PE130/MAX(PE$9:PE$497)*100,0)</f>
        <v>61</v>
      </c>
      <c r="PL130" s="115">
        <f>ROUND(PF130/MAX(PF$9:PF$497)*100,0)</f>
        <v>70</v>
      </c>
      <c r="PM130" s="119">
        <f>ROUND(PG130/MAX(PG$9:PG$497)*100,0)</f>
        <v>65</v>
      </c>
      <c r="PN130" s="118">
        <f>RANK(PH130,PH$9:PH$497,0)</f>
        <v>77</v>
      </c>
      <c r="PO130" s="115">
        <f>RANK(PI130,PI$9:PI$497,0)</f>
        <v>48</v>
      </c>
      <c r="PP130" s="115">
        <f>RANK(PJ130,PJ$9:PJ$497,0)</f>
        <v>93</v>
      </c>
      <c r="PQ130" s="115">
        <f>RANK(PK130,PK$9:PK$497,0)</f>
        <v>90</v>
      </c>
      <c r="PR130" s="115">
        <f>RANK(PL130,PL$9:PL$497,0)</f>
        <v>76</v>
      </c>
      <c r="PS130" s="119">
        <f>RANK(PM130,PM$9:PM$497,0)</f>
        <v>74</v>
      </c>
      <c r="PT130" s="120">
        <f>ROUND(FZ130/MAX(FZ$9:FZ$497)*100,0)</f>
        <v>81</v>
      </c>
      <c r="PU130" s="115">
        <f>ROUND(GA130/MAX(GA$9:GA$497)*100,0)</f>
        <v>62</v>
      </c>
      <c r="PV130" s="115">
        <f>ROUND(GB130/MAX(GB$9:GB$497)*100,0)</f>
        <v>38</v>
      </c>
      <c r="PW130" s="115">
        <f>ROUND(GC130/MAX(GC$9:GC$497)*100,0)</f>
        <v>39</v>
      </c>
      <c r="PX130" s="115">
        <f>ROUND(GD130/MAX(GD$9:GD$497)*100,0)</f>
        <v>24</v>
      </c>
      <c r="PY130" s="115">
        <f>ROUND(GE130/MAX(GE$9:GE$497)*100,0)</f>
        <v>28</v>
      </c>
      <c r="PZ130" s="115">
        <f>ROUND(GF130/MAX(GF$9:GF$497)*100,0)</f>
        <v>71</v>
      </c>
      <c r="QA130" s="116">
        <f>ROUND(GG130/MAX(GG$9:GG$497)*100,0)</f>
        <v>42</v>
      </c>
      <c r="QB130" s="115">
        <f>ROUND(GH130/MAX(GH$9:GH$497)*100,0)</f>
        <v>43</v>
      </c>
      <c r="QC130" s="121">
        <f>ROUND(GI130/MAX(GI$9:GI$497)*100,0)</f>
        <v>41</v>
      </c>
      <c r="QD130" s="120">
        <f>ROUND(AVERAGEIF($ES$9:$ES$497,$ES130,PT$9:PT$497),0)</f>
        <v>50</v>
      </c>
      <c r="QE130" s="120">
        <f>ROUND(AVERAGEIF($ES$9:$ES$497,$ES130,PU$9:PU$497),0)</f>
        <v>37</v>
      </c>
      <c r="QF130" s="120">
        <f>ROUND(AVERAGEIF($ES$9:$ES$497,$ES130,PV$9:PV$497),0)</f>
        <v>50</v>
      </c>
      <c r="QG130" s="120">
        <f>ROUND(AVERAGEIF($ES$9:$ES$497,$ES130,PW$9:PW$497),0)</f>
        <v>43</v>
      </c>
      <c r="QH130" s="120">
        <f>ROUND(AVERAGEIF($ES$9:$ES$497,$ES130,PX$9:PX$497),0)</f>
        <v>18</v>
      </c>
      <c r="QI130" s="120">
        <f>ROUND(AVERAGEIF($ES$9:$ES$497,$ES130,PY$9:PY$497),0)</f>
        <v>20</v>
      </c>
      <c r="QJ130" s="120">
        <f>ROUND(AVERAGEIF($ES$9:$ES$497,$ES130,PZ$9:PZ$497),0)</f>
        <v>46</v>
      </c>
      <c r="QK130" s="120">
        <f>ROUND(AVERAGEIF($ES$9:$ES$497,$ES130,QA$9:QA$497),0)</f>
        <v>47</v>
      </c>
      <c r="QL130" s="120">
        <f>ROUND(AVERAGEIF($ES$9:$ES$497,$ES130,QB$9:QB$497),0)</f>
        <v>45</v>
      </c>
      <c r="QM130" s="120">
        <f>ROUND(AVERAGEIF($ES$9:$ES$497,$ES130,QC$9:QC$497),0)</f>
        <v>49</v>
      </c>
      <c r="QN130" s="114">
        <f t="shared" si="240"/>
        <v>661</v>
      </c>
      <c r="QO130" s="115">
        <f t="shared" si="241"/>
        <v>605</v>
      </c>
      <c r="QP130" s="115">
        <f t="shared" si="242"/>
        <v>757</v>
      </c>
      <c r="QQ130" s="115">
        <f t="shared" si="243"/>
        <v>787</v>
      </c>
      <c r="QR130" s="115">
        <f t="shared" si="244"/>
        <v>731</v>
      </c>
      <c r="QS130" s="119">
        <f t="shared" si="245"/>
        <v>547</v>
      </c>
      <c r="QT130" s="114">
        <f>ROUND((QN130-MIN(QN$9:QN$497))/(MAX(QN$9:QN$497)-MIN(QN$9:QN$497))*100,0)</f>
        <v>67</v>
      </c>
      <c r="QU130" s="115">
        <f>ROUND((QO130-MIN(QO$9:QO$497))/(MAX(QO$9:QO$497)-MIN(QO$9:QO$497))*100,0)</f>
        <v>57</v>
      </c>
      <c r="QV130" s="115">
        <f>ROUND((QP130-MIN(QP$9:QP$497))/(MAX(QP$9:QP$497)-MIN(QP$9:QP$497))*100,0)</f>
        <v>59</v>
      </c>
      <c r="QW130" s="115">
        <f>ROUND((QQ130-MIN(QQ$9:QQ$497))/(MAX(QQ$9:QQ$497)-MIN(QQ$9:QQ$497))*100,0)</f>
        <v>63</v>
      </c>
      <c r="QX130" s="115">
        <f>ROUND((QR130-MIN(QR$9:QR$497))/(MAX(QR$9:QR$497)-MIN(QR$9:QR$497))*100,0)</f>
        <v>85</v>
      </c>
      <c r="QY130" s="115">
        <f>ROUND((QS130-MIN(QS$9:QS$497))/(MAX(QS$9:QS$497)-MIN(QS$9:QS$497))*100,0)</f>
        <v>74</v>
      </c>
      <c r="QZ130" s="114">
        <f>RANK(QN130,QN$9:QN$497,0)</f>
        <v>21</v>
      </c>
      <c r="RA130" s="115">
        <f>RANK(QO130,QO$9:QO$497,0)</f>
        <v>26</v>
      </c>
      <c r="RB130" s="115">
        <f>RANK(QP130,QP$9:QP$497,0)</f>
        <v>23</v>
      </c>
      <c r="RC130" s="115">
        <f>RANK(QQ130,QQ$9:QQ$497,0)</f>
        <v>41</v>
      </c>
      <c r="RD130" s="115">
        <f>RANK(QR130,QR$9:QR$497,0)</f>
        <v>22</v>
      </c>
      <c r="RE130" s="115">
        <f>RANK(QS130,QS$9:QS$497,0)</f>
        <v>25</v>
      </c>
      <c r="RF130" s="122"/>
      <c r="RG130" s="115">
        <f>($RH$3*(IH130+IJ130)*100*100/MAX(EX$9:EX$497)*$RO$3) +($RH$3*(II130+IJ130)*100*100/MAX(EX$9:EX$497)*$RO$4) + ($RH$3*IK130*100*100/MAX(EX$9:EX$497)*0.098)</f>
        <v>41.75</v>
      </c>
      <c r="RH130" s="115">
        <f>($RH$4*IL130*100*100/MAX(EZ$9:EZ$497))*$RQ$3</f>
        <v>0</v>
      </c>
      <c r="RI130" s="115">
        <f>($RH$3*IM130*100*100/MAX(EY$9:EY$497))*$RQ$4</f>
        <v>0</v>
      </c>
      <c r="RJ130" s="115">
        <f>($RH$3*IN130*100*100/MAX(EX$9:EX$497))</f>
        <v>0</v>
      </c>
      <c r="RK130" s="115">
        <f>($RH$4*IO130*100*100/MAX(EZ$9:EZ$497))*$RQ$3</f>
        <v>0</v>
      </c>
      <c r="RL130" s="115">
        <f>(($RL$4*IP130*100*((100/MAX(EX$9:EX$497)+100/MAX(EZ$9:EZ$497))/2))+($RL$4*IQ130*100*((100/MAX(EX$9:EX$497)+100/MAX(EZ$9:EZ$497))/2))+($RL$4*IR130*100*((100/MAX(EX$9:EX$497)+100/MAX(EZ$9:EZ$497))/2))+($RL$4*IS130*100*((100/MAX(EX$9:EX$497)+100/MAX(EZ$9:EZ$497))/2))+($RL$4*IT130*100*((100/MAX(EX$9:EX$497)+100/MAX(EZ$9:EZ$497))/2))+($RL$4*IU130*100*((100/MAX(EX$9:EX$497)+100/MAX(EZ$9:EZ$497))/2))+($RL$4*IV130*100*((100/MAX(EX$9:EX$497)+100/MAX(EZ$9:EZ$497))/2))+($RL$4*IW130*100*((100/MAX(EX$9:EX$497)+100/MAX(EZ$9:EZ$497))/2)))*$RS$3</f>
        <v>0</v>
      </c>
      <c r="RM130" s="115">
        <f>(($RH$3*IX130*100*100/MAX(EX$9:EX$497))+($RH$3*IY130*100*100/MAX(EX$9:EX$497))+($RH$3*IZ130*100*100/MAX(EX$9:EX$497))+($RH$3*JA130*100*100/MAX(EX$9:EX$497))+($RH$3*JB130*100*100/MAX(EX$9:EX$497))+($RH$3*JC130*100*100/MAX(EX$9:EX$497))+($RH$3*JD130*100*100/MAX(EX$9:EX$497))+($RH$3*JE130*100*100/MAX(EX$9:EX$497)))*$RS$4</f>
        <v>8.35</v>
      </c>
      <c r="RN130" s="115">
        <f>(($RH$4*JF130*100*100/MAX(EZ$9:EZ$497)) + ($RH$4*JG130*100*100/MAX(EZ$9:EZ$497)) + ($RH$4*JH130*100*100/MAX(EZ$9:EZ$497)) + ($RH$4*JI130*100*100/MAX(EZ$9:EZ$497)) + ($RH$4*JJ130*100*100/MAX(EZ$9:EZ$497)) + ($RH$4*JK130*100*100/MAX(EZ$9:EZ$497)) + ($RH$4*JL130*100*100/MAX(EZ$9:EZ$497)) + ($RH$4*JM130*100*100/MAX(EZ$9:EZ$497)))*$RU$3</f>
        <v>0</v>
      </c>
      <c r="RO130" s="115">
        <f>(($RL$4*JN130*100*((100/MAX(EX$9:EX$497)+100/MAX(EZ$9:EZ$497))/2))+($RL$4*JO130*100*((100/MAX(EX$9:EX$497)+100/MAX(EZ$9:EZ$497))/2))+($RL$4*JP130*100*((100/MAX(EX$9:EX$497)+100/MAX(EZ$9:EZ$497))/2))+($RL$4*JQ130*100*((100/MAX(EX$9:EX$497)+100/MAX(EZ$9:EZ$497))/2))+($RL$4*JR130*100*((100/MAX(EX$9:EX$497)+100/MAX(EZ$9:EZ$497))/2))+($RL$4*JS130*100*((100/MAX(EX$9:EX$497)+100/MAX(EZ$9:EZ$497))/2))+($RL$4*JT130*100*((100/MAX(EX$9:EX$497)+100/MAX(EZ$9:EZ$497))/2))+($RL$4*JU130*100*((100/MAX(EX$9:EX$497)+100/MAX(EZ$9:EZ$497))/2))+($RL$4*JV130*100*((100/MAX(EX$9:EX$497)+100/MAX(EZ$9:EZ$497))/2))+($RL$4*JW130*100*((100/MAX(EX$9:EX$497)+100/MAX(EZ$9:EZ$497))/2))+($RL$4*JX130*100*((100/MAX(EX$9:EX$497)+100/MAX(EZ$9:EZ$497))/2))+($RL$4*JY130*100*((100/MAX(EX$9:EX$497)+100/MAX(EZ$9:EZ$497))/2))+($RL$4*JZ130*100*((100/MAX(EX$9:EX$497)+100/MAX(EZ$9:EZ$497))/2)))*$RW$3/2</f>
        <v>0</v>
      </c>
      <c r="RP130" s="119">
        <f>($RJ$3*KA130*100*100/MAX(FA$9:FA$497)) + ($RJ$3*KB130*100*100/MAX(FA$9:FA$497)/2) + ($RJ$3*KC130*100*100/MAX(FA$9:FA$497)/2) + ($RJ$3*KD130*100*100/MAX(FA$9:FA$497)/4) + ($RJ$3*KE130*100*100/MAX(FA$9:FA$497)/4)</f>
        <v>0</v>
      </c>
      <c r="RQ130" s="118">
        <f>($RL$4*KF130*100*((100/MAX(EX$9:EX$497)+100/MAX(EZ$9:EZ$497)))) * ($RO$3/2) + (($RL$4*KG130*100*((100/MAX(EX$9:EX$497)+100/MAX(EZ$9:EZ$497))))+($RL$4*KH130*100*((100/MAX(EX$9:EX$497)+100/MAX(EZ$9:EZ$497))))+($RL$4*KI130*100*((100/MAX(EX$9:EX$497)+100/MAX(EZ$9:EZ$497))))+($RL$4*KJ130*100*((100/MAX(EX$9:EX$497)+100/MAX(EZ$9:EZ$497))))+($RL$4*KK130*100*((100/MAX(EX$9:EX$497)+100/MAX(EZ$9:EZ$497))))+($RL$4*KL130*100*((100/MAX(EX$9:EX$497)+100/MAX(EZ$9:EZ$497))))+($RL$4*KM130*100*((100/MAX(EX$9:EX$497)+100/MAX(EZ$9:EZ$497))))+($RL$4*KN130*100*((100/MAX(EX$9:EX$497)+100/MAX(EZ$9:EZ$497))))+($RL$4*KO130*100*((100/MAX(EX$9:EX$497)+100/MAX(EZ$9:EZ$497))))+($RL$4*KP130*100*((100/MAX(EX$9:EX$497)+100/MAX(EZ$9:EZ$497))))+($RL$4*KQ130*100*((100/MAX(EX$9:EX$497)+100/MAX(EZ$9:EZ$497))))+($RL$4*KR130*100*((100/MAX(EX$9:EX$497)+100/MAX(EZ$9:EZ$497))))+($RL$4*KS130*100*((100/MAX(EX$9:EX$497)+100/MAX(EZ$9:EZ$497))))+($RL$4*KV130*100*((100/MAX(EX$9:EX$497)+100/MAX(EZ$9:EZ$497))))) * (($RO$3+$RO$4)/6)</f>
        <v>0</v>
      </c>
      <c r="RR130" s="115">
        <f>(($RL$4*KW130*100*((100/MAX(EX$9:EX$497)+100/MAX(EZ$9:EZ$497))))) * ($RO$3/2) + (($RL$4*KX130*100*((100/MAX(EX$9:EX$497)+100/MAX(EZ$9:EZ$497))))+($RL$4*KY130*100*((100/MAX(EX$9:EX$497)+100/MAX(EZ$9:EZ$497))))+($RL$4*KZ130*100*((100/MAX(EX$9:EX$497)+100/MAX(EZ$9:EZ$497))))+($RL$4*LA130*100*((100/MAX(EX$9:EX$497)+100/MAX(EZ$9:EZ$497))))+($RL$4*LB130*100*((100/MAX(EX$9:EX$497)+100/MAX(EZ$9:EZ$497))))+($RL$4*LC130*100*((100/MAX(EX$9:EX$497)+100/MAX(EZ$9:EZ$497))))) * (($RO$3+$RO$4)/6)</f>
        <v>0</v>
      </c>
      <c r="RS130" s="119">
        <f>(($RL$4*LD130*100*((100/MAX(EX$9:EX$497)+100/MAX(EZ$9:EZ$497))))+($RL$4*LE130*100*((100/MAX(EX$9:EX$497)+100/MAX(EZ$9:EZ$497))))) * (($RO$3+$RO$4)/6)</f>
        <v>0</v>
      </c>
      <c r="RT130" s="118">
        <f>($RJ$4*LH130*100*(100/MAX(EV$9:EV$497)))+($RJ$4*LI130*100*(100/MAX(EV$9:EV$497)))</f>
        <v>0</v>
      </c>
      <c r="RU130" s="119">
        <f>($RJ$4*LJ130*(100/MAX(EV$9:EV$497)))/2 + ($RL$3*LK130*(100/MAX(EW$9:EW$497))) + ($RJ$4*LL130*(100/MAX(EV$9:EV$497)))/4 + ($RL$3*LM130*(100/MAX(EW$9:EW$497)))</f>
        <v>0</v>
      </c>
      <c r="RV130" s="118">
        <f>($RJ$4*LN130*100*100/MAX(EV$9:EV$497)/2)+($RJ$4*LO130*100*100/MAX(EV$9:EV$497)/2)+($RJ$4*LP130*100*100/MAX(EV$9:EV$497))+($RJ$4*LQ130*100*100/MAX(EV$9:EV$497))+($RJ$4*LR130*100*100/MAX(EV$9:EV$497))</f>
        <v>0</v>
      </c>
      <c r="RW130" s="115">
        <f>($RJ$4*LS130*100*100/MAX(EV$9:EV$497)) + (($RJ$4*LT130*100*100/MAX(EV$9:EV$497))+($RJ$4*LU130*100*100/MAX(EV$9:EV$497))+($RJ$4*LV130*100*100/MAX(EV$9:EV$497))+($RJ$4*LW130*100*100/MAX(EV$9:EV$497))+($RJ$4*LX130*100*100/MAX(EV$9:EV$497))+($RJ$4*LY130*100*100/MAX(EV$9:EV$497))+($RJ$4*LZ130*100*100/MAX(EV$9:EV$497))+($RJ$4*MA130*100*100/MAX(EV$9:EV$497)))/2</f>
        <v>8.4269662921348321</v>
      </c>
      <c r="RX130" s="119">
        <f>($RJ$4*MB130*100*100/MAX(EV$9:EV$497))+($RJ$4*MC130*100*100/MAX(EV$9:EV$497))+($RJ$4*MD130*100*100/MAX(EV$9:EV$497))+($RJ$4*ME130*100*100/MAX(EV$9:EV$497))+($RJ$4*MF130*100*100/MAX(EV$9:EV$497))+($RJ$4*MG130*100*100/MAX(EV$9:EV$497))+($RJ$4*MH130*100*100/MAX(EV$9:EV$497))+($RJ$4*MI130*100*100/MAX(EV$9:EV$497))+($RJ$4*MJ130*100*100/MAX(EV$9:EV$497))+($RJ$4*MK130*100*100/MAX(EV$9:EV$497))+($RJ$4*ML130*100*100/MAX(EV$9:EV$497))+($RJ$4*MM130*100*100/MAX(EV$9:EV$497))+($RJ$4*MN130*100*100/MAX(EV$9:EV$497))</f>
        <v>0</v>
      </c>
      <c r="RY130" s="118">
        <f>($RJ$4*MQ130*100*100/MAX(EV$9:EV$497))/2 + (($RJ$4*MR130*100*100/MAX(EV$9:EV$497))+($RJ$4*MS130*100*100/MAX(EV$9:EV$497))+($RJ$4*MT130*100*100/MAX(EV$9:EV$497))+($RJ$4*MU130*100*100/MAX(EV$9:EV$497))+($RJ$4*MV130*100*100/MAX(EV$9:EV$497))+($RJ$4*MW130*100*100/MAX(EV$9:EV$497))+($RJ$4*MX130*100*100/MAX(EV$9:EV$497))+($RJ$4*MY130*100*100/MAX(EV$9:EV$497))+($RJ$4*MZ130*100*100/MAX(EV$9:EV$497))+($RJ$4*NA130*100*100/MAX(EV$9:EV$497))+($RJ$4*NB130*100*100/MAX(EV$9:EV$497))+($RJ$4*NC130*100*100/MAX(EV$9:EV$497))+($RJ$4*ND130*100*100/MAX(EV$9:EV$497))+($RJ$4*NG130*100*100/MAX(EV$9:EV$497)))/4</f>
        <v>4.213483146067416</v>
      </c>
      <c r="RZ130" s="115">
        <f>($RJ$4*NH130*100*100/MAX(EV$9:EV$497))/2 + (($RJ$4*NI130*100*100/MAX(EV$9:EV$497))+($RJ$4*NJ130*100*100/MAX(EV$9:EV$497))+($RJ$4*NK130*100*100/MAX(EV$9:EV$497))+($RJ$4*NL130*100*100/MAX(EV$9:EV$497))+($RJ$4*NM130*100*100/MAX(EV$9:EV$497))+($RJ$4*NN130*100*100/MAX(EV$9:EV$497)))/4</f>
        <v>0</v>
      </c>
      <c r="SA130" s="117">
        <f>(($RJ$4*NO130*100*100/MAX(EV$9:EV$497))+($RJ$4*NP130*100*100/MAX(EV$9:EV$497)))/4</f>
        <v>0</v>
      </c>
      <c r="SB130" s="118">
        <f t="shared" si="227"/>
        <v>62.740449438202248</v>
      </c>
      <c r="SC130" s="115">
        <f t="shared" si="228"/>
        <v>52.628089887640449</v>
      </c>
      <c r="SD130" s="115">
        <f t="shared" si="229"/>
        <v>3.160112359550562</v>
      </c>
      <c r="SE130" s="115">
        <f t="shared" si="230"/>
        <v>85.944756554307105</v>
      </c>
      <c r="SF130" s="115">
        <f t="shared" si="231"/>
        <v>3.160112359550562</v>
      </c>
      <c r="SG130" s="115">
        <f t="shared" si="232"/>
        <v>12.640449438202248</v>
      </c>
      <c r="SH130" s="115">
        <f>ROUND(SB130/MAX(SB$9:SB$497)*100,0)</f>
        <v>79</v>
      </c>
      <c r="SI130" s="115">
        <f>ROUND(SC130/MAX(SC$9:SC$497)*100,0)</f>
        <v>80</v>
      </c>
      <c r="SJ130" s="115">
        <f>ROUND(SD130/MAX(SD$9:SD$497)*100,0)</f>
        <v>5</v>
      </c>
      <c r="SK130" s="115">
        <f>ROUND(SE130/MAX(SE$9:SE$497)*100,0)</f>
        <v>66</v>
      </c>
      <c r="SL130" s="115">
        <f>ROUND(SF130/MAX(SF$9:SF$497)*100,0)</f>
        <v>8</v>
      </c>
      <c r="SM130" s="121">
        <f>ROUND(SG130/MAX(SG$9:SG$497)*100,0)</f>
        <v>12</v>
      </c>
      <c r="SN130" s="115">
        <f>ROUND(AVERAGEIF($ES$9:$ES$497,$ES130,SH$9:SH$497),0)</f>
        <v>24</v>
      </c>
      <c r="SO130" s="115">
        <f>ROUND(AVERAGEIF($ES$9:$ES$497,$ES130,SI$9:SI$497),0)</f>
        <v>22</v>
      </c>
      <c r="SP130" s="115">
        <f>ROUND(AVERAGEIF($ES$9:$ES$497,$ES130,SJ$9:SJ$497),0)</f>
        <v>5</v>
      </c>
      <c r="SQ130" s="115">
        <f>ROUND(AVERAGEIF($ES$9:$ES$497,$ES130,SK$9:SK$497),0)</f>
        <v>19</v>
      </c>
      <c r="SR130" s="115">
        <f>ROUND(AVERAGEIF($ES$9:$ES$497,$ES130,SL$9:SL$497),0)</f>
        <v>8</v>
      </c>
      <c r="SS130" s="121">
        <f>ROUND(AVERAGEIF($ES$9:$ES$497,$ES130,SM$9:SM$497),0)</f>
        <v>6</v>
      </c>
      <c r="ST130" s="114">
        <f>RANK(SB130,SB$9:SB$497,0)</f>
        <v>12</v>
      </c>
      <c r="SU130" s="115">
        <f>RANK(SC130,SC$9:SC$497,0)</f>
        <v>11</v>
      </c>
      <c r="SV130" s="115">
        <f>RANK(SD130,SD$9:SD$497,0)</f>
        <v>139</v>
      </c>
      <c r="SW130" s="115">
        <f>RANK(SE130,SE$9:SE$497,0)</f>
        <v>13</v>
      </c>
      <c r="SX130" s="115">
        <f>RANK(SF130,SF$9:SF$497,0)</f>
        <v>92</v>
      </c>
      <c r="SY130" s="115">
        <f>RANK(SG130,SG$9:SG$497,0)</f>
        <v>61</v>
      </c>
      <c r="SZ130" s="115">
        <f>COUNTIFS(SB$9:SB$497,"&gt;"&amp;SB130,$ES$9:$ES$497,$ES130)+1</f>
        <v>3</v>
      </c>
      <c r="TA130" s="115">
        <f>COUNTIFS(SC$9:SC$497,"&gt;"&amp;SC130,$ES$9:$ES$497,$ES130)+1</f>
        <v>3</v>
      </c>
      <c r="TB130" s="115">
        <f>COUNTIFS(SD$9:SD$497,"&gt;"&amp;SD130,$ES$9:$ES$497,$ES130)+1</f>
        <v>30</v>
      </c>
      <c r="TC130" s="115">
        <f>COUNTIFS(SE$9:SE$497,"&gt;"&amp;SE130,$ES$9:$ES$497,$ES130)+1</f>
        <v>3</v>
      </c>
      <c r="TD130" s="115">
        <f>COUNTIFS(SF$9:SF$497,"&gt;"&amp;SF130,$ES$9:$ES$497,$ES130)+1</f>
        <v>29</v>
      </c>
      <c r="TE130" s="117">
        <f>COUNTIFS(SG$9:SG$497,"&gt;"&amp;SG130,$ES$9:$ES$497,$ES130)+1</f>
        <v>9</v>
      </c>
      <c r="TF130" s="118">
        <f t="shared" si="233"/>
        <v>149</v>
      </c>
      <c r="TG130" s="115">
        <f t="shared" si="234"/>
        <v>145</v>
      </c>
      <c r="TH130" s="115">
        <f t="shared" si="235"/>
        <v>68</v>
      </c>
      <c r="TI130" s="115">
        <f t="shared" si="236"/>
        <v>131</v>
      </c>
      <c r="TJ130" s="115">
        <f t="shared" si="237"/>
        <v>69</v>
      </c>
      <c r="TK130" s="115">
        <f t="shared" si="238"/>
        <v>82</v>
      </c>
      <c r="TL130" s="117">
        <f t="shared" si="239"/>
        <v>77</v>
      </c>
      <c r="TM130" s="118">
        <f>ROUND(TF130/MAX(TF$9:TF$497)*100,0)</f>
        <v>83</v>
      </c>
      <c r="TN130" s="115">
        <f>ROUND(TG130/MAX(TG$9:TG$497)*100,0)</f>
        <v>80</v>
      </c>
      <c r="TO130" s="115">
        <f>ROUND(TH130/MAX(TH$9:TH$497)*100,0)</f>
        <v>37</v>
      </c>
      <c r="TP130" s="115">
        <f>ROUND(TI130/MAX(TI$9:TI$497)*100,0)</f>
        <v>72</v>
      </c>
      <c r="TQ130" s="115">
        <f>ROUND(TJ130/MAX(TJ$9:TJ$497)*100,0)</f>
        <v>35</v>
      </c>
      <c r="TR130" s="115">
        <f>ROUND(TK130/MAX(TK$9:TK$497)*100,0)</f>
        <v>42</v>
      </c>
      <c r="TS130" s="119">
        <f>ROUND(TL130/MAX(TL$9:TL$497)*100,0)</f>
        <v>39</v>
      </c>
      <c r="TT130" s="120">
        <f>RANK(TM130,TM$9:TM$497,0)</f>
        <v>19</v>
      </c>
      <c r="TU130" s="115">
        <f>RANK(TN130,TN$9:TN$497,0)</f>
        <v>18</v>
      </c>
      <c r="TV130" s="115">
        <f>RANK(TO130,TO$9:TO$497,0)</f>
        <v>80</v>
      </c>
      <c r="TW130" s="115">
        <f>RANK(TP130,TP$9:TP$497,0)</f>
        <v>25</v>
      </c>
      <c r="TX130" s="115">
        <f>RANK(TQ130,TQ$9:TQ$497,0)</f>
        <v>90</v>
      </c>
      <c r="TY130" s="115">
        <f>RANK(TR130,TR$9:TR$497,0)</f>
        <v>73</v>
      </c>
      <c r="TZ130" s="121">
        <f>RANK(TS130,TS$9:TS$497,0)</f>
        <v>70</v>
      </c>
      <c r="UA130" s="132"/>
      <c r="UB130" s="7" t="s">
        <v>1</v>
      </c>
    </row>
    <row r="131" spans="1:548" x14ac:dyDescent="0.15">
      <c r="A131" s="62">
        <v>123</v>
      </c>
      <c r="B131" s="203" t="s">
        <v>849</v>
      </c>
      <c r="C131" s="63"/>
      <c r="D131" s="63"/>
      <c r="E131" s="64" t="s">
        <v>518</v>
      </c>
      <c r="F131" s="65">
        <v>62</v>
      </c>
      <c r="G131" s="65" t="s">
        <v>558</v>
      </c>
      <c r="H131" s="65" t="s">
        <v>699</v>
      </c>
      <c r="I131" s="66" t="s">
        <v>521</v>
      </c>
      <c r="J131" s="67" t="s">
        <v>521</v>
      </c>
      <c r="K131" s="67" t="s">
        <v>521</v>
      </c>
      <c r="L131" s="67" t="s">
        <v>521</v>
      </c>
      <c r="M131" s="67" t="s">
        <v>521</v>
      </c>
      <c r="N131" s="67" t="s">
        <v>521</v>
      </c>
      <c r="O131" s="67" t="s">
        <v>521</v>
      </c>
      <c r="P131" s="67" t="s">
        <v>521</v>
      </c>
      <c r="Q131" s="67" t="s">
        <v>521</v>
      </c>
      <c r="R131" s="68" t="s">
        <v>521</v>
      </c>
      <c r="S131" s="69" t="s">
        <v>521</v>
      </c>
      <c r="T131" s="67" t="s">
        <v>521</v>
      </c>
      <c r="U131" s="67" t="s">
        <v>521</v>
      </c>
      <c r="V131" s="67" t="s">
        <v>521</v>
      </c>
      <c r="W131" s="67" t="s">
        <v>521</v>
      </c>
      <c r="X131" s="67" t="s">
        <v>521</v>
      </c>
      <c r="Y131" s="67" t="s">
        <v>521</v>
      </c>
      <c r="Z131" s="67" t="s">
        <v>521</v>
      </c>
      <c r="AA131" s="67" t="s">
        <v>521</v>
      </c>
      <c r="AB131" s="68" t="s">
        <v>521</v>
      </c>
      <c r="AC131" s="69" t="s">
        <v>521</v>
      </c>
      <c r="AD131" s="67" t="s">
        <v>521</v>
      </c>
      <c r="AE131" s="67" t="s">
        <v>521</v>
      </c>
      <c r="AF131" s="67" t="s">
        <v>521</v>
      </c>
      <c r="AG131" s="67" t="s">
        <v>521</v>
      </c>
      <c r="AH131" s="67" t="s">
        <v>521</v>
      </c>
      <c r="AI131" s="67" t="s">
        <v>521</v>
      </c>
      <c r="AJ131" s="67" t="s">
        <v>521</v>
      </c>
      <c r="AK131" s="67" t="s">
        <v>521</v>
      </c>
      <c r="AL131" s="68" t="s">
        <v>521</v>
      </c>
      <c r="AM131" s="69" t="s">
        <v>521</v>
      </c>
      <c r="AN131" s="67" t="s">
        <v>521</v>
      </c>
      <c r="AO131" s="67" t="s">
        <v>521</v>
      </c>
      <c r="AP131" s="67" t="s">
        <v>521</v>
      </c>
      <c r="AQ131" s="67" t="s">
        <v>521</v>
      </c>
      <c r="AR131" s="67" t="s">
        <v>521</v>
      </c>
      <c r="AS131" s="67" t="s">
        <v>521</v>
      </c>
      <c r="AT131" s="67" t="s">
        <v>521</v>
      </c>
      <c r="AU131" s="67" t="s">
        <v>18</v>
      </c>
      <c r="AV131" s="68" t="s">
        <v>18</v>
      </c>
      <c r="AW131" s="69" t="s">
        <v>18</v>
      </c>
      <c r="AX131" s="67" t="s">
        <v>18</v>
      </c>
      <c r="AY131" s="67" t="s">
        <v>18</v>
      </c>
      <c r="AZ131" s="67" t="s">
        <v>18</v>
      </c>
      <c r="BA131" s="67" t="s">
        <v>18</v>
      </c>
      <c r="BB131" s="67" t="s">
        <v>521</v>
      </c>
      <c r="BC131" s="67" t="s">
        <v>521</v>
      </c>
      <c r="BD131" s="67" t="s">
        <v>521</v>
      </c>
      <c r="BE131" s="67" t="s">
        <v>521</v>
      </c>
      <c r="BF131" s="68" t="s">
        <v>521</v>
      </c>
      <c r="BG131" s="69" t="s">
        <v>521</v>
      </c>
      <c r="BH131" s="67" t="s">
        <v>521</v>
      </c>
      <c r="BI131" s="67" t="s">
        <v>521</v>
      </c>
      <c r="BJ131" s="67" t="s">
        <v>521</v>
      </c>
      <c r="BK131" s="67" t="s">
        <v>521</v>
      </c>
      <c r="BL131" s="67" t="s">
        <v>521</v>
      </c>
      <c r="BM131" s="67" t="s">
        <v>521</v>
      </c>
      <c r="BN131" s="67" t="s">
        <v>521</v>
      </c>
      <c r="BO131" s="67" t="s">
        <v>521</v>
      </c>
      <c r="BP131" s="68" t="s">
        <v>521</v>
      </c>
      <c r="BQ131" s="70" t="s">
        <v>521</v>
      </c>
      <c r="BR131" s="67" t="s">
        <v>521</v>
      </c>
      <c r="BS131" s="67" t="s">
        <v>521</v>
      </c>
      <c r="BT131" s="67" t="s">
        <v>521</v>
      </c>
      <c r="BU131" s="67" t="s">
        <v>521</v>
      </c>
      <c r="BV131" s="67" t="s">
        <v>521</v>
      </c>
      <c r="BW131" s="67" t="s">
        <v>521</v>
      </c>
      <c r="BX131" s="67" t="s">
        <v>521</v>
      </c>
      <c r="BY131" s="67" t="s">
        <v>521</v>
      </c>
      <c r="BZ131" s="68" t="s">
        <v>521</v>
      </c>
      <c r="CA131" s="69" t="s">
        <v>521</v>
      </c>
      <c r="CB131" s="67" t="s">
        <v>521</v>
      </c>
      <c r="CC131" s="67" t="s">
        <v>521</v>
      </c>
      <c r="CD131" s="67" t="s">
        <v>521</v>
      </c>
      <c r="CE131" s="67" t="s">
        <v>521</v>
      </c>
      <c r="CF131" s="67" t="s">
        <v>521</v>
      </c>
      <c r="CG131" s="67" t="s">
        <v>521</v>
      </c>
      <c r="CH131" s="67" t="s">
        <v>521</v>
      </c>
      <c r="CI131" s="67" t="s">
        <v>521</v>
      </c>
      <c r="CJ131" s="68" t="s">
        <v>521</v>
      </c>
      <c r="CK131" s="69" t="s">
        <v>521</v>
      </c>
      <c r="CL131" s="67" t="s">
        <v>521</v>
      </c>
      <c r="CM131" s="67" t="s">
        <v>521</v>
      </c>
      <c r="CN131" s="67" t="s">
        <v>521</v>
      </c>
      <c r="CO131" s="67" t="s">
        <v>521</v>
      </c>
      <c r="CP131" s="67" t="s">
        <v>521</v>
      </c>
      <c r="CQ131" s="67" t="s">
        <v>521</v>
      </c>
      <c r="CR131" s="67" t="s">
        <v>521</v>
      </c>
      <c r="CS131" s="67" t="s">
        <v>521</v>
      </c>
      <c r="CT131" s="68" t="s">
        <v>521</v>
      </c>
      <c r="CU131" s="69" t="s">
        <v>521</v>
      </c>
      <c r="CV131" s="67" t="s">
        <v>521</v>
      </c>
      <c r="CW131" s="67" t="s">
        <v>521</v>
      </c>
      <c r="CX131" s="67" t="s">
        <v>521</v>
      </c>
      <c r="CY131" s="67" t="s">
        <v>521</v>
      </c>
      <c r="CZ131" s="67" t="s">
        <v>521</v>
      </c>
      <c r="DA131" s="67" t="s">
        <v>521</v>
      </c>
      <c r="DB131" s="67" t="s">
        <v>521</v>
      </c>
      <c r="DC131" s="67" t="s">
        <v>521</v>
      </c>
      <c r="DD131" s="68" t="s">
        <v>521</v>
      </c>
      <c r="DE131" s="69" t="s">
        <v>521</v>
      </c>
      <c r="DF131" s="71" t="s">
        <v>521</v>
      </c>
      <c r="DG131" s="67" t="s">
        <v>521</v>
      </c>
      <c r="DH131" s="67" t="s">
        <v>521</v>
      </c>
      <c r="DI131" s="67" t="s">
        <v>521</v>
      </c>
      <c r="DJ131" s="67" t="s">
        <v>521</v>
      </c>
      <c r="DK131" s="67" t="s">
        <v>521</v>
      </c>
      <c r="DL131" s="67" t="s">
        <v>521</v>
      </c>
      <c r="DM131" s="67" t="s">
        <v>521</v>
      </c>
      <c r="DN131" s="68" t="s">
        <v>521</v>
      </c>
      <c r="DO131" s="70" t="s">
        <v>521</v>
      </c>
      <c r="DP131" s="71" t="s">
        <v>521</v>
      </c>
      <c r="DQ131" s="67" t="s">
        <v>521</v>
      </c>
      <c r="DR131" s="67" t="s">
        <v>521</v>
      </c>
      <c r="DS131" s="67" t="s">
        <v>521</v>
      </c>
      <c r="DT131" s="67" t="s">
        <v>521</v>
      </c>
      <c r="DU131" s="67" t="s">
        <v>521</v>
      </c>
      <c r="DV131" s="67" t="s">
        <v>521</v>
      </c>
      <c r="DW131" s="67" t="s">
        <v>521</v>
      </c>
      <c r="DX131" s="72" t="s">
        <v>521</v>
      </c>
      <c r="DY131" s="73" t="s">
        <v>522</v>
      </c>
      <c r="DZ131" s="74">
        <v>2</v>
      </c>
      <c r="EA131" s="74">
        <v>3</v>
      </c>
      <c r="EB131" s="74">
        <v>3</v>
      </c>
      <c r="EC131" s="75">
        <v>4</v>
      </c>
      <c r="ED131" s="76" t="s">
        <v>522</v>
      </c>
      <c r="EE131" s="74">
        <f t="shared" si="189"/>
        <v>2</v>
      </c>
      <c r="EF131" s="74">
        <f t="shared" si="190"/>
        <v>6</v>
      </c>
      <c r="EG131" s="74">
        <f t="shared" si="191"/>
        <v>18</v>
      </c>
      <c r="EH131" s="77">
        <f t="shared" si="192"/>
        <v>72</v>
      </c>
      <c r="EI131" s="73">
        <v>300</v>
      </c>
      <c r="EJ131" s="74">
        <v>450</v>
      </c>
      <c r="EK131" s="74">
        <v>900</v>
      </c>
      <c r="EL131" s="74">
        <v>1500</v>
      </c>
      <c r="EM131" s="75">
        <v>4500</v>
      </c>
      <c r="EN131" s="78">
        <v>1</v>
      </c>
      <c r="EO131" s="79">
        <f t="shared" si="193"/>
        <v>0.75</v>
      </c>
      <c r="EP131" s="79">
        <f t="shared" si="194"/>
        <v>0.5</v>
      </c>
      <c r="EQ131" s="79">
        <f t="shared" si="195"/>
        <v>0.27777777777777773</v>
      </c>
      <c r="ER131" s="80">
        <f t="shared" si="196"/>
        <v>0.20833333333333334</v>
      </c>
      <c r="ES131" s="128" t="s">
        <v>534</v>
      </c>
      <c r="ET131" s="82" t="s">
        <v>559</v>
      </c>
      <c r="EU131" s="83">
        <v>4</v>
      </c>
      <c r="EV131" s="73">
        <v>65</v>
      </c>
      <c r="EW131" s="74">
        <v>23</v>
      </c>
      <c r="EX131" s="74">
        <v>48</v>
      </c>
      <c r="EY131" s="74">
        <v>31</v>
      </c>
      <c r="EZ131" s="74">
        <v>9</v>
      </c>
      <c r="FA131" s="74">
        <v>9</v>
      </c>
      <c r="FB131" s="74">
        <v>52</v>
      </c>
      <c r="FC131" s="74">
        <v>64</v>
      </c>
      <c r="FD131" s="74">
        <f t="shared" si="197"/>
        <v>57</v>
      </c>
      <c r="FE131" s="84">
        <f t="shared" si="198"/>
        <v>112</v>
      </c>
      <c r="FF131" s="73">
        <f>RANK(EV131,$EV$9:$EV$497,0)</f>
        <v>218</v>
      </c>
      <c r="FG131" s="74">
        <f>RANK(EW131,$EW$9:$EW$497,0)</f>
        <v>327</v>
      </c>
      <c r="FH131" s="74">
        <f>RANK(EX131,$EX$9:$EX$497,0)</f>
        <v>149</v>
      </c>
      <c r="FI131" s="74">
        <f>RANK(EY131,$EY$9:$EY$497,0)</f>
        <v>228</v>
      </c>
      <c r="FJ131" s="74">
        <f>RANK(EZ131,$EZ$9:$EZ$497,0)</f>
        <v>348</v>
      </c>
      <c r="FK131" s="74">
        <f>RANK(FA131,$FA$9:$FA$497,0)</f>
        <v>325</v>
      </c>
      <c r="FL131" s="74">
        <f>RANK(FB131,$FB$9:$FB$497,0)</f>
        <v>161</v>
      </c>
      <c r="FM131" s="74">
        <f>RANK(FC131,$FC$9:$FC$497,0)</f>
        <v>110</v>
      </c>
      <c r="FN131" s="74">
        <f>RANK(FD131,$FD$9:$FD$497,0)</f>
        <v>258</v>
      </c>
      <c r="FO131" s="84">
        <f>RANK(FE131,$FE$9:$FE$497,0)</f>
        <v>125</v>
      </c>
      <c r="FP131" s="73">
        <f>COUNTIFS($EV$9:$EV$497,"&gt;"&amp;EV131,$ES$9:$ES$497,ES131)+1</f>
        <v>49</v>
      </c>
      <c r="FQ131" s="74">
        <f>COUNTIFS($EW$9:$EW$497,"&gt;"&amp;EW131,$ES$9:$ES$497,ES131)+1</f>
        <v>52</v>
      </c>
      <c r="FR131" s="74">
        <f>COUNTIFS($EX$9:$EX$497,"&gt;"&amp;EX131,$ES$9:$ES$497,ES131)+1</f>
        <v>56</v>
      </c>
      <c r="FS131" s="74">
        <f>COUNTIFS($EY$9:$EY$497,"&gt;"&amp;EY131,$ES$9:$ES$497,ES131)+1</f>
        <v>47</v>
      </c>
      <c r="FT131" s="74">
        <f>COUNTIFS($EZ$9:$EZ$497,"&gt;"&amp;EZ131,$ES$9:$ES$497,ES131)+1</f>
        <v>45</v>
      </c>
      <c r="FU131" s="74">
        <f>COUNTIFS($FA$9:$FA$497,"&gt;"&amp;FA131,$ES$9:$ES$497,ES131)+1</f>
        <v>44</v>
      </c>
      <c r="FV131" s="74">
        <f>COUNTIFS($FB$9:$FB$497,"&gt;"&amp;FB131,$ES$9:$ES$497,ES131)+1</f>
        <v>48</v>
      </c>
      <c r="FW131" s="74">
        <f>COUNTIFS($FC$9:$FC$497,"&gt;"&amp;FC131,$ES$9:$ES$497,ES131)+1</f>
        <v>28</v>
      </c>
      <c r="FX131" s="74">
        <f>COUNTIFS($FD$9:$FD$497,"&gt;"&amp;FD131,$ES$9:$ES$497,ES131)+1</f>
        <v>56</v>
      </c>
      <c r="FY131" s="84">
        <f>COUNTIFS($FE$9:$FE$497,"&gt;"&amp;FE131,$ES$9:$ES$497,ES131)+1</f>
        <v>51</v>
      </c>
      <c r="FZ131" s="85">
        <f t="shared" si="199"/>
        <v>1.05</v>
      </c>
      <c r="GA131" s="86">
        <f t="shared" si="200"/>
        <v>0.37</v>
      </c>
      <c r="GB131" s="86">
        <f t="shared" si="201"/>
        <v>0.77</v>
      </c>
      <c r="GC131" s="86">
        <f t="shared" si="202"/>
        <v>0.5</v>
      </c>
      <c r="GD131" s="86">
        <f t="shared" si="203"/>
        <v>0.15</v>
      </c>
      <c r="GE131" s="86">
        <f t="shared" si="204"/>
        <v>0.15</v>
      </c>
      <c r="GF131" s="86">
        <f t="shared" si="205"/>
        <v>0.84</v>
      </c>
      <c r="GG131" s="86">
        <f t="shared" si="206"/>
        <v>1.03</v>
      </c>
      <c r="GH131" s="86">
        <f t="shared" si="207"/>
        <v>0.92</v>
      </c>
      <c r="GI131" s="87">
        <f t="shared" si="208"/>
        <v>1.81</v>
      </c>
      <c r="GJ131" s="85">
        <f>ROUND(((FZ131-AVERAGE(FZ$9:FZ$497))/STDEVP(FZ$9:FZ$497)*10+50),2)</f>
        <v>53.25</v>
      </c>
      <c r="GK131" s="86">
        <f>ROUND(((GA131-AVERAGE(GA$9:GA$497))/STDEVP(GA$9:GA$497)*10+50),2)</f>
        <v>40.43</v>
      </c>
      <c r="GL131" s="86">
        <f>ROUND(((GB131-AVERAGE(GB$9:GB$497))/STDEVP(GB$9:GB$497)*10+50),2)</f>
        <v>57.03</v>
      </c>
      <c r="GM131" s="86">
        <f>ROUND(((GC131-AVERAGE(GC$9:GC$497))/STDEVP(GC$9:GC$497)*10+50),2)</f>
        <v>48.69</v>
      </c>
      <c r="GN131" s="86">
        <f>ROUND(((GD131-AVERAGE(GD$9:GD$497))/STDEVP(GD$9:GD$497)*10+50),2)</f>
        <v>41.7</v>
      </c>
      <c r="GO131" s="86">
        <f>ROUND(((GE131-AVERAGE(GE$9:GE$497))/STDEVP(GE$9:GE$497)*10+50),2)</f>
        <v>42.8</v>
      </c>
      <c r="GP131" s="86">
        <f>ROUND(((GF131-AVERAGE(GF$9:GF$497))/STDEVP(GF$9:GF$497)*10+50),2)</f>
        <v>56.46</v>
      </c>
      <c r="GQ131" s="86">
        <f>ROUND(((GG131-AVERAGE(GG$9:GG$497))/STDEVP(GG$9:GG$497)*10+50),2)</f>
        <v>62.48</v>
      </c>
      <c r="GR131" s="86">
        <f>ROUND(((GH131-AVERAGE(GH$9:GH$497))/STDEVP(GH$9:GH$497)*10+50),2)</f>
        <v>48</v>
      </c>
      <c r="GS131" s="87">
        <f>ROUND(((GI131-AVERAGE(GI$9:GI$497))/STDEVP(GI$9:GI$497)*10+50),2)</f>
        <v>62.52</v>
      </c>
      <c r="GT131" s="73">
        <f>RANK(GJ131,$GJ$9:$GJ$497,0)</f>
        <v>145</v>
      </c>
      <c r="GU131" s="74">
        <f>RANK(GK131,$GK$9:$GK$497,0)</f>
        <v>363</v>
      </c>
      <c r="GV131" s="74">
        <f>RANK(GL131,$GL$9:$GL$497,0)</f>
        <v>104</v>
      </c>
      <c r="GW131" s="74">
        <f>RANK(GM131,$GM$9:$GM$497,0)</f>
        <v>211</v>
      </c>
      <c r="GX131" s="74">
        <f>RANK(GN131,$GN$9:$GN$497,0)</f>
        <v>367</v>
      </c>
      <c r="GY131" s="74">
        <f>RANK(GO131,$GO$9:$GO$497,0)</f>
        <v>340</v>
      </c>
      <c r="GZ131" s="74">
        <f>RANK(GP131,$GP$9:$GP$497,0)</f>
        <v>113</v>
      </c>
      <c r="HA131" s="74">
        <f>RANK(GQ131,$GQ$9:$GQ$497,0)</f>
        <v>40</v>
      </c>
      <c r="HB131" s="74">
        <f>RANK(GR131,$GR$9:$GR$497,0)</f>
        <v>217</v>
      </c>
      <c r="HC131" s="84">
        <f>RANK(GS131,$GS$9:$GS$497,0)</f>
        <v>51</v>
      </c>
      <c r="HD131" s="85">
        <f>ROUND(AVERAGEIF($ES$9:$ES$497,$ES131,$FZ$9:$FZ$497),2)</f>
        <v>0.95</v>
      </c>
      <c r="HE131" s="86">
        <f>ROUND(AVERAGEIF($ES$9:$ES$497,$ES131,$GA$9:$GA$497),2)</f>
        <v>0.38</v>
      </c>
      <c r="HF131" s="86">
        <f>ROUND(AVERAGEIF($ES$9:$ES$497,$ES131,$GB$9:$GB$497),2)</f>
        <v>0.82</v>
      </c>
      <c r="HG131" s="86">
        <f>ROUND(AVERAGEIF($ES$9:$ES$497,$ES131,$GC$9:$GC$497),2)</f>
        <v>0.44</v>
      </c>
      <c r="HH131" s="86">
        <f>ROUND(AVERAGEIF($ES$9:$ES$497,$ES131,$GD$9:$GD$497),2)</f>
        <v>0.15</v>
      </c>
      <c r="HI131" s="86">
        <f>ROUND(AVERAGEIF($ES$9:$ES$497,$ES131,$GE$9:$GE$497),2)</f>
        <v>0.14000000000000001</v>
      </c>
      <c r="HJ131" s="86">
        <f>ROUND(AVERAGEIF($ES$9:$ES$497,$ES131,$GF$9:$GF$497),2)</f>
        <v>0.74</v>
      </c>
      <c r="HK131" s="86">
        <f>ROUND(AVERAGEIF($ES$9:$ES$497,$ES131,$GG$9:$GG$497),2)</f>
        <v>0.85</v>
      </c>
      <c r="HL131" s="86">
        <f>ROUND(AVERAGEIF($ES$9:$ES$497,$ES131,$GH$9:$GH$497),2)</f>
        <v>0.97</v>
      </c>
      <c r="HM131" s="87">
        <f>ROUND(AVERAGEIF($ES$9:$ES$497,$ES131,$GI$9:$GI$497),2)</f>
        <v>1.67</v>
      </c>
      <c r="HN131" s="88">
        <f t="shared" si="209"/>
        <v>0.10000000000000009</v>
      </c>
      <c r="HO131" s="89">
        <f t="shared" si="210"/>
        <v>-1.0000000000000009E-2</v>
      </c>
      <c r="HP131" s="89">
        <f t="shared" si="211"/>
        <v>-4.9999999999999933E-2</v>
      </c>
      <c r="HQ131" s="89">
        <f t="shared" si="212"/>
        <v>0.06</v>
      </c>
      <c r="HR131" s="89">
        <f t="shared" si="213"/>
        <v>0</v>
      </c>
      <c r="HS131" s="89">
        <f t="shared" si="214"/>
        <v>9.9999999999999811E-3</v>
      </c>
      <c r="HT131" s="89">
        <f t="shared" si="215"/>
        <v>9.9999999999999978E-2</v>
      </c>
      <c r="HU131" s="89">
        <f t="shared" si="216"/>
        <v>0.18000000000000005</v>
      </c>
      <c r="HV131" s="89">
        <f t="shared" si="217"/>
        <v>-4.9999999999999933E-2</v>
      </c>
      <c r="HW131" s="90">
        <f t="shared" si="218"/>
        <v>0.14000000000000012</v>
      </c>
      <c r="HX131" s="73">
        <f>COUNTIFS($FZ$9:$FZ$497,"&gt;"&amp;FZ131,$ES$9:$ES$497,$ES131)+1</f>
        <v>26</v>
      </c>
      <c r="HY131" s="74">
        <f>COUNTIFS($GA$9:$GA$497,"&gt;"&amp;GA131,$ES$9:$ES$497,$ES131)+1</f>
        <v>39</v>
      </c>
      <c r="HZ131" s="74">
        <f>COUNTIFS($GB$9:$GB$497,"&gt;"&amp;GB131,$ES$9:$ES$497,$ES131)+1</f>
        <v>48</v>
      </c>
      <c r="IA131" s="74">
        <f>COUNTIFS($GC$9:$GC$497,"&gt;"&amp;GC131,$ES$9:$ES$497,$ES131)+1</f>
        <v>24</v>
      </c>
      <c r="IB131" s="74">
        <f>COUNTIFS($GD$9:$GD$497,"&gt;"&amp;GD131,$ES$9:$ES$497,$ES131)+1</f>
        <v>24</v>
      </c>
      <c r="IC131" s="74">
        <f>COUNTIFS($GE$9:$GE$497,"&gt;"&amp;GE131,$ES$9:$ES$497,$ES131)+1</f>
        <v>24</v>
      </c>
      <c r="ID131" s="74">
        <f>COUNTIFS($GF$9:$GF$497,"&gt;"&amp;GF131,$ES$9:$ES$497,$ES131)+1</f>
        <v>22</v>
      </c>
      <c r="IE131" s="74">
        <f>COUNTIFS($GG$9:$GG$497,"&gt;"&amp;GG131,$ES$9:$ES$497,$ES131)+1</f>
        <v>20</v>
      </c>
      <c r="IF131" s="74">
        <f>COUNTIFS($GH$9:$GH$497,"&gt;"&amp;GH131,$ES$9:$ES$497,$ES131)+1</f>
        <v>44</v>
      </c>
      <c r="IG131" s="84">
        <f>COUNTIFS($GI$9:$GI$497,"&gt;"&amp;GI131,$ES$9:$ES$497,$ES131)+1</f>
        <v>24</v>
      </c>
      <c r="IH131" s="91">
        <v>0.05</v>
      </c>
      <c r="II131" s="79"/>
      <c r="IJ131" s="79"/>
      <c r="IK131" s="79"/>
      <c r="IL131" s="79"/>
      <c r="IM131" s="92"/>
      <c r="IN131" s="93"/>
      <c r="IO131" s="94"/>
      <c r="IP131" s="95"/>
      <c r="IQ131" s="79"/>
      <c r="IR131" s="79"/>
      <c r="IS131" s="79"/>
      <c r="IT131" s="79"/>
      <c r="IU131" s="79"/>
      <c r="IV131" s="79"/>
      <c r="IW131" s="96"/>
      <c r="IX131" s="93"/>
      <c r="IY131" s="79"/>
      <c r="IZ131" s="79"/>
      <c r="JA131" s="79"/>
      <c r="JB131" s="79"/>
      <c r="JC131" s="79"/>
      <c r="JD131" s="79"/>
      <c r="JE131" s="97"/>
      <c r="JF131" s="95"/>
      <c r="JG131" s="79"/>
      <c r="JH131" s="79"/>
      <c r="JI131" s="79"/>
      <c r="JJ131" s="79"/>
      <c r="JK131" s="79"/>
      <c r="JL131" s="79"/>
      <c r="JM131" s="96"/>
      <c r="JN131" s="93"/>
      <c r="JO131" s="79"/>
      <c r="JP131" s="79"/>
      <c r="JQ131" s="79"/>
      <c r="JR131" s="79"/>
      <c r="JS131" s="79"/>
      <c r="JT131" s="79"/>
      <c r="JU131" s="79"/>
      <c r="JV131" s="79"/>
      <c r="JW131" s="79"/>
      <c r="JX131" s="79"/>
      <c r="JY131" s="79"/>
      <c r="JZ131" s="97"/>
      <c r="KA131" s="93"/>
      <c r="KB131" s="79"/>
      <c r="KC131" s="79"/>
      <c r="KD131" s="79"/>
      <c r="KE131" s="97"/>
      <c r="KF131" s="95"/>
      <c r="KG131" s="79"/>
      <c r="KH131" s="79"/>
      <c r="KI131" s="79"/>
      <c r="KJ131" s="79"/>
      <c r="KK131" s="98"/>
      <c r="KL131" s="79"/>
      <c r="KM131" s="79"/>
      <c r="KN131" s="79"/>
      <c r="KO131" s="79"/>
      <c r="KP131" s="79"/>
      <c r="KQ131" s="79"/>
      <c r="KR131" s="79"/>
      <c r="KS131" s="96"/>
      <c r="KT131" s="96"/>
      <c r="KU131" s="96"/>
      <c r="KV131" s="96"/>
      <c r="KW131" s="93"/>
      <c r="KX131" s="79"/>
      <c r="KY131" s="79"/>
      <c r="KZ131" s="79"/>
      <c r="LA131" s="79"/>
      <c r="LB131" s="79"/>
      <c r="LC131" s="96"/>
      <c r="LD131" s="93"/>
      <c r="LE131" s="94"/>
      <c r="LF131" s="99"/>
      <c r="LG131" s="75"/>
      <c r="LH131" s="93">
        <v>0.02</v>
      </c>
      <c r="LI131" s="79"/>
      <c r="LJ131" s="74"/>
      <c r="LK131" s="74"/>
      <c r="LL131" s="74"/>
      <c r="LM131" s="100"/>
      <c r="LN131" s="95"/>
      <c r="LO131" s="79"/>
      <c r="LP131" s="79"/>
      <c r="LQ131" s="79"/>
      <c r="LR131" s="96"/>
      <c r="LS131" s="93"/>
      <c r="LT131" s="79"/>
      <c r="LU131" s="79"/>
      <c r="LV131" s="79"/>
      <c r="LW131" s="79"/>
      <c r="LX131" s="79"/>
      <c r="LY131" s="79"/>
      <c r="LZ131" s="79"/>
      <c r="MA131" s="97"/>
      <c r="MB131" s="95"/>
      <c r="MC131" s="79"/>
      <c r="MD131" s="79"/>
      <c r="ME131" s="79"/>
      <c r="MF131" s="79"/>
      <c r="MG131" s="79"/>
      <c r="MH131" s="79"/>
      <c r="MI131" s="79"/>
      <c r="MJ131" s="79"/>
      <c r="MK131" s="79"/>
      <c r="ML131" s="79"/>
      <c r="MM131" s="79"/>
      <c r="MN131" s="98"/>
      <c r="MO131" s="98"/>
      <c r="MP131" s="96"/>
      <c r="MQ131" s="93">
        <v>0.05</v>
      </c>
      <c r="MR131" s="79"/>
      <c r="MS131" s="79"/>
      <c r="MT131" s="79"/>
      <c r="MU131" s="79"/>
      <c r="MV131" s="98"/>
      <c r="MW131" s="79"/>
      <c r="MX131" s="79"/>
      <c r="MY131" s="79"/>
      <c r="MZ131" s="79"/>
      <c r="NA131" s="79"/>
      <c r="NB131" s="79"/>
      <c r="NC131" s="79"/>
      <c r="ND131" s="96"/>
      <c r="NE131" s="96"/>
      <c r="NF131" s="96"/>
      <c r="NG131" s="96"/>
      <c r="NH131" s="93">
        <v>0.05</v>
      </c>
      <c r="NI131" s="79"/>
      <c r="NJ131" s="79"/>
      <c r="NK131" s="79"/>
      <c r="NL131" s="79"/>
      <c r="NM131" s="79"/>
      <c r="NN131" s="94"/>
      <c r="NO131" s="93"/>
      <c r="NP131" s="80"/>
      <c r="NQ131" s="124" t="s">
        <v>846</v>
      </c>
      <c r="NR131" s="102" t="s">
        <v>852</v>
      </c>
      <c r="NS131" s="102"/>
      <c r="NT131" s="102" t="s">
        <v>582</v>
      </c>
      <c r="NU131" s="102"/>
      <c r="NV131" s="104">
        <v>43720</v>
      </c>
      <c r="NW131" s="102" t="s">
        <v>525</v>
      </c>
      <c r="NX131" s="133" t="s">
        <v>853</v>
      </c>
      <c r="NY131" s="129" t="s">
        <v>2281</v>
      </c>
      <c r="NZ131" s="133" t="s">
        <v>853</v>
      </c>
      <c r="OA131" s="134"/>
      <c r="OB131" s="134"/>
      <c r="OC131" s="134"/>
      <c r="OD131" s="108">
        <f t="shared" si="219"/>
        <v>72</v>
      </c>
      <c r="OE131" s="109">
        <v>4</v>
      </c>
      <c r="OF131" s="110">
        <f t="shared" si="220"/>
        <v>300</v>
      </c>
      <c r="OG131" s="109">
        <v>3</v>
      </c>
      <c r="OH131" s="111">
        <f>ROUND(AVERAGEIF($ES$9:$ES$497,$ES131,EV$9:EV$497),0)</f>
        <v>70</v>
      </c>
      <c r="OI131" s="112">
        <f>ROUND(AVERAGEIF($ES$9:$ES$497,$ES131,EW$9:EW$497),0)</f>
        <v>29</v>
      </c>
      <c r="OJ131" s="112">
        <f>ROUND(AVERAGEIF($ES$9:$ES$497,$ES131,EX$9:EX$497),0)</f>
        <v>62</v>
      </c>
      <c r="OK131" s="112">
        <f>ROUND(AVERAGEIF($ES$9:$ES$497,$ES131,EY$9:EY$497),0)</f>
        <v>34</v>
      </c>
      <c r="OL131" s="112">
        <f>ROUND(AVERAGEIF($ES$9:$ES$497,$ES131,EZ$9:EZ$497),0)</f>
        <v>10</v>
      </c>
      <c r="OM131" s="112">
        <f>ROUND(AVERAGEIF($ES$9:$ES$497,$ES131,FA$9:FA$497),0)</f>
        <v>10</v>
      </c>
      <c r="ON131" s="112">
        <f>ROUND(AVERAGEIF($ES$9:$ES$497,$ES131,FB$9:FB$497),0)</f>
        <v>53</v>
      </c>
      <c r="OO131" s="112">
        <f>ROUND(AVERAGEIF($ES$9:$ES$497,$ES131,FC$9:FC$497),0)</f>
        <v>56</v>
      </c>
      <c r="OP131" s="112">
        <f>ROUND(AVERAGEIF($ES$9:$ES$497,$ES131,FD$9:FD$497),0)</f>
        <v>72</v>
      </c>
      <c r="OQ131" s="113">
        <f>ROUND(AVERAGEIF($ES$9:$ES$497,$ES131,FE$9:FE$497),0)</f>
        <v>118</v>
      </c>
      <c r="OR131" s="114">
        <f>ROUND(EV131/MAX(EV$9:EV$497)*100,0)</f>
        <v>37</v>
      </c>
      <c r="OS131" s="115">
        <f>ROUND(EW131/MAX(EW$9:EW$497)*100,0)</f>
        <v>18</v>
      </c>
      <c r="OT131" s="115">
        <f>ROUND(EX131/MAX(EX$9:EX$497)*100,0)</f>
        <v>40</v>
      </c>
      <c r="OU131" s="115">
        <f>ROUND(EY131/MAX(EY$9:EY$497)*100,0)</f>
        <v>21</v>
      </c>
      <c r="OV131" s="115">
        <f>ROUND(EZ131/MAX(EZ$9:EZ$497)*100,0)</f>
        <v>7</v>
      </c>
      <c r="OW131" s="115">
        <f>ROUND(FA131/MAX(FA$9:FA$497)*100,0)</f>
        <v>8</v>
      </c>
      <c r="OX131" s="115">
        <f>ROUND(FB131/MAX(FB$9:FB$497)*100,0)</f>
        <v>39</v>
      </c>
      <c r="OY131" s="116">
        <f>ROUND(FC131/MAX(FC$9:FC$497)*100,0)</f>
        <v>44</v>
      </c>
      <c r="OZ131" s="115">
        <f>ROUND(FD131/MAX(FD$9:FD$497)*100,0)</f>
        <v>39</v>
      </c>
      <c r="PA131" s="117">
        <f>ROUND(FE131/MAX(FE$9:FE$497)*100,0)</f>
        <v>46</v>
      </c>
      <c r="PB131" s="118">
        <f t="shared" si="221"/>
        <v>373</v>
      </c>
      <c r="PC131" s="115">
        <f t="shared" si="222"/>
        <v>274</v>
      </c>
      <c r="PD131" s="115">
        <f t="shared" si="223"/>
        <v>394</v>
      </c>
      <c r="PE131" s="115">
        <f t="shared" si="224"/>
        <v>461</v>
      </c>
      <c r="PF131" s="115">
        <f t="shared" si="225"/>
        <v>265</v>
      </c>
      <c r="PG131" s="119">
        <f t="shared" si="226"/>
        <v>215</v>
      </c>
      <c r="PH131" s="118">
        <f>ROUND(PB131/MAX(PB$9:PB$497)*100,0)</f>
        <v>44</v>
      </c>
      <c r="PI131" s="115">
        <f>ROUND(PC131/MAX(PC$9:PC$497)*100,0)</f>
        <v>33</v>
      </c>
      <c r="PJ131" s="115">
        <f>ROUND(PD131/MAX(PD$9:PD$497)*100,0)</f>
        <v>42</v>
      </c>
      <c r="PK131" s="115">
        <f>ROUND(PE131/MAX(PE$9:PE$497)*100,0)</f>
        <v>46</v>
      </c>
      <c r="PL131" s="115">
        <f>ROUND(PF131/MAX(PF$9:PF$497)*100,0)</f>
        <v>37</v>
      </c>
      <c r="PM131" s="119">
        <f>ROUND(PG131/MAX(PG$9:PG$497)*100,0)</f>
        <v>31</v>
      </c>
      <c r="PN131" s="118">
        <f>RANK(PH131,PH$9:PH$497,0)</f>
        <v>217</v>
      </c>
      <c r="PO131" s="115">
        <f>RANK(PI131,PI$9:PI$497,0)</f>
        <v>271</v>
      </c>
      <c r="PP131" s="115">
        <f>RANK(PJ131,PJ$9:PJ$497,0)</f>
        <v>254</v>
      </c>
      <c r="PQ131" s="115">
        <f>RANK(PK131,PK$9:PK$497,0)</f>
        <v>196</v>
      </c>
      <c r="PR131" s="115">
        <f>RANK(PL131,PL$9:PL$497,0)</f>
        <v>279</v>
      </c>
      <c r="PS131" s="119">
        <f>RANK(PM131,PM$9:PM$497,0)</f>
        <v>296</v>
      </c>
      <c r="PT131" s="120">
        <f>ROUND(FZ131/MAX(FZ$9:FZ$497)*100,0)</f>
        <v>57</v>
      </c>
      <c r="PU131" s="115">
        <f>ROUND(GA131/MAX(GA$9:GA$497)*100,0)</f>
        <v>21</v>
      </c>
      <c r="PV131" s="115">
        <f>ROUND(GB131/MAX(GB$9:GB$497)*100,0)</f>
        <v>56</v>
      </c>
      <c r="PW131" s="115">
        <f>ROUND(GC131/MAX(GC$9:GC$497)*100,0)</f>
        <v>40</v>
      </c>
      <c r="PX131" s="115">
        <f>ROUND(GD131/MAX(GD$9:GD$497)*100,0)</f>
        <v>8</v>
      </c>
      <c r="PY131" s="115">
        <f>ROUND(GE131/MAX(GE$9:GE$497)*100,0)</f>
        <v>9</v>
      </c>
      <c r="PZ131" s="115">
        <f>ROUND(GF131/MAX(GF$9:GF$497)*100,0)</f>
        <v>39</v>
      </c>
      <c r="QA131" s="116">
        <f>ROUND(GG131/MAX(GG$9:GG$497)*100,0)</f>
        <v>56</v>
      </c>
      <c r="QB131" s="115">
        <f>ROUND(GH131/MAX(GH$9:GH$497)*100,0)</f>
        <v>41</v>
      </c>
      <c r="QC131" s="121">
        <f>ROUND(GI131/MAX(GI$9:GI$497)*100,0)</f>
        <v>58</v>
      </c>
      <c r="QD131" s="120">
        <f>ROUND(AVERAGEIF($ES$9:$ES$497,$ES131,PT$9:PT$497),0)</f>
        <v>52</v>
      </c>
      <c r="QE131" s="120">
        <f>ROUND(AVERAGEIF($ES$9:$ES$497,$ES131,PU$9:PU$497),0)</f>
        <v>21</v>
      </c>
      <c r="QF131" s="120">
        <f>ROUND(AVERAGEIF($ES$9:$ES$497,$ES131,PV$9:PV$497),0)</f>
        <v>60</v>
      </c>
      <c r="QG131" s="120">
        <f>ROUND(AVERAGEIF($ES$9:$ES$497,$ES131,PW$9:PW$497),0)</f>
        <v>35</v>
      </c>
      <c r="QH131" s="120">
        <f>ROUND(AVERAGEIF($ES$9:$ES$497,$ES131,PX$9:PX$497),0)</f>
        <v>8</v>
      </c>
      <c r="QI131" s="120">
        <f>ROUND(AVERAGEIF($ES$9:$ES$497,$ES131,PY$9:PY$497),0)</f>
        <v>9</v>
      </c>
      <c r="QJ131" s="120">
        <f>ROUND(AVERAGEIF($ES$9:$ES$497,$ES131,PZ$9:PZ$497),0)</f>
        <v>35</v>
      </c>
      <c r="QK131" s="120">
        <f>ROUND(AVERAGEIF($ES$9:$ES$497,$ES131,QA$9:QA$497),0)</f>
        <v>46</v>
      </c>
      <c r="QL131" s="120">
        <f>ROUND(AVERAGEIF($ES$9:$ES$497,$ES131,QB$9:QB$497),0)</f>
        <v>43</v>
      </c>
      <c r="QM131" s="120">
        <f>ROUND(AVERAGEIF($ES$9:$ES$497,$ES131,QC$9:QC$497),0)</f>
        <v>53</v>
      </c>
      <c r="QN131" s="114">
        <f t="shared" si="240"/>
        <v>554</v>
      </c>
      <c r="QO131" s="115">
        <f t="shared" si="241"/>
        <v>362</v>
      </c>
      <c r="QP131" s="115">
        <f t="shared" si="242"/>
        <v>586</v>
      </c>
      <c r="QQ131" s="115">
        <f t="shared" si="243"/>
        <v>722</v>
      </c>
      <c r="QR131" s="115">
        <f t="shared" si="244"/>
        <v>487</v>
      </c>
      <c r="QS131" s="119">
        <f t="shared" si="245"/>
        <v>311</v>
      </c>
      <c r="QT131" s="114">
        <f>ROUND((QN131-MIN(QN$9:QN$497))/(MAX(QN$9:QN$497)-MIN(QN$9:QN$497))*100,0)</f>
        <v>51</v>
      </c>
      <c r="QU131" s="115">
        <f>ROUND((QO131-MIN(QO$9:QO$497))/(MAX(QO$9:QO$497)-MIN(QO$9:QO$497))*100,0)</f>
        <v>22</v>
      </c>
      <c r="QV131" s="115">
        <f>ROUND((QP131-MIN(QP$9:QP$497))/(MAX(QP$9:QP$497)-MIN(QP$9:QP$497))*100,0)</f>
        <v>34</v>
      </c>
      <c r="QW131" s="115">
        <f>ROUND((QQ131-MIN(QQ$9:QQ$497))/(MAX(QQ$9:QQ$497)-MIN(QQ$9:QQ$497))*100,0)</f>
        <v>55</v>
      </c>
      <c r="QX131" s="115">
        <f>ROUND((QR131-MIN(QR$9:QR$497))/(MAX(QR$9:QR$497)-MIN(QR$9:QR$497))*100,0)</f>
        <v>42</v>
      </c>
      <c r="QY131" s="115">
        <f>ROUND((QS131-MIN(QS$9:QS$497))/(MAX(QS$9:QS$497)-MIN(QS$9:QS$497))*100,0)</f>
        <v>28</v>
      </c>
      <c r="QZ131" s="114">
        <f>RANK(QN131,QN$9:QN$497,0)</f>
        <v>104</v>
      </c>
      <c r="RA131" s="115">
        <f>RANK(QO131,QO$9:QO$497,0)</f>
        <v>246</v>
      </c>
      <c r="RB131" s="115">
        <f>RANK(QP131,QP$9:QP$497,0)</f>
        <v>166</v>
      </c>
      <c r="RC131" s="115">
        <f>RANK(QQ131,QQ$9:QQ$497,0)</f>
        <v>69</v>
      </c>
      <c r="RD131" s="115">
        <f>RANK(QR131,QR$9:QR$497,0)</f>
        <v>263</v>
      </c>
      <c r="RE131" s="115">
        <f>RANK(QS131,QS$9:QS$497,0)</f>
        <v>318</v>
      </c>
      <c r="RF131" s="122"/>
      <c r="RG131" s="115">
        <f>($RH$3*(IH131+IJ131)*100*100/MAX(EX$9:EX$497)*$RO$3) +($RH$3*(II131+IJ131)*100*100/MAX(EX$9:EX$497)*$RO$4) + ($RH$3*IK131*100*100/MAX(EX$9:EX$497)*0.098)</f>
        <v>13.395833333333332</v>
      </c>
      <c r="RH131" s="115">
        <f>($RH$4*IL131*100*100/MAX(EZ$9:EZ$497))*$RQ$3</f>
        <v>0</v>
      </c>
      <c r="RI131" s="115">
        <f>($RH$3*IM131*100*100/MAX(EY$9:EY$497))*$RQ$4</f>
        <v>0</v>
      </c>
      <c r="RJ131" s="115">
        <f>($RH$3*IN131*100*100/MAX(EX$9:EX$497))</f>
        <v>0</v>
      </c>
      <c r="RK131" s="115">
        <f>($RH$4*IO131*100*100/MAX(EZ$9:EZ$497))*$RQ$3</f>
        <v>0</v>
      </c>
      <c r="RL131" s="115">
        <f>(($RL$4*IP131*100*((100/MAX(EX$9:EX$497)+100/MAX(EZ$9:EZ$497))/2))+($RL$4*IQ131*100*((100/MAX(EX$9:EX$497)+100/MAX(EZ$9:EZ$497))/2))+($RL$4*IR131*100*((100/MAX(EX$9:EX$497)+100/MAX(EZ$9:EZ$497))/2))+($RL$4*IS131*100*((100/MAX(EX$9:EX$497)+100/MAX(EZ$9:EZ$497))/2))+($RL$4*IT131*100*((100/MAX(EX$9:EX$497)+100/MAX(EZ$9:EZ$497))/2))+($RL$4*IU131*100*((100/MAX(EX$9:EX$497)+100/MAX(EZ$9:EZ$497))/2))+($RL$4*IV131*100*((100/MAX(EX$9:EX$497)+100/MAX(EZ$9:EZ$497))/2))+($RL$4*IW131*100*((100/MAX(EX$9:EX$497)+100/MAX(EZ$9:EZ$497))/2)))*$RS$3</f>
        <v>0</v>
      </c>
      <c r="RM131" s="115">
        <f>(($RH$3*IX131*100*100/MAX(EX$9:EX$497))+($RH$3*IY131*100*100/MAX(EX$9:EX$497))+($RH$3*IZ131*100*100/MAX(EX$9:EX$497))+($RH$3*JA131*100*100/MAX(EX$9:EX$497))+($RH$3*JB131*100*100/MAX(EX$9:EX$497))+($RH$3*JC131*100*100/MAX(EX$9:EX$497))+($RH$3*JD131*100*100/MAX(EX$9:EX$497))+($RH$3*JE131*100*100/MAX(EX$9:EX$497)))*$RS$4</f>
        <v>0</v>
      </c>
      <c r="RN131" s="115">
        <f>(($RH$4*JF131*100*100/MAX(EZ$9:EZ$497)) + ($RH$4*JG131*100*100/MAX(EZ$9:EZ$497)) + ($RH$4*JH131*100*100/MAX(EZ$9:EZ$497)) + ($RH$4*JI131*100*100/MAX(EZ$9:EZ$497)) + ($RH$4*JJ131*100*100/MAX(EZ$9:EZ$497)) + ($RH$4*JK131*100*100/MAX(EZ$9:EZ$497)) + ($RH$4*JL131*100*100/MAX(EZ$9:EZ$497)) + ($RH$4*JM131*100*100/MAX(EZ$9:EZ$497)))*$RU$3</f>
        <v>0</v>
      </c>
      <c r="RO131" s="115">
        <f>(($RL$4*JN131*100*((100/MAX(EX$9:EX$497)+100/MAX(EZ$9:EZ$497))/2))+($RL$4*JO131*100*((100/MAX(EX$9:EX$497)+100/MAX(EZ$9:EZ$497))/2))+($RL$4*JP131*100*((100/MAX(EX$9:EX$497)+100/MAX(EZ$9:EZ$497))/2))+($RL$4*JQ131*100*((100/MAX(EX$9:EX$497)+100/MAX(EZ$9:EZ$497))/2))+($RL$4*JR131*100*((100/MAX(EX$9:EX$497)+100/MAX(EZ$9:EZ$497))/2))+($RL$4*JS131*100*((100/MAX(EX$9:EX$497)+100/MAX(EZ$9:EZ$497))/2))+($RL$4*JT131*100*((100/MAX(EX$9:EX$497)+100/MAX(EZ$9:EZ$497))/2))+($RL$4*JU131*100*((100/MAX(EX$9:EX$497)+100/MAX(EZ$9:EZ$497))/2))+($RL$4*JV131*100*((100/MAX(EX$9:EX$497)+100/MAX(EZ$9:EZ$497))/2))+($RL$4*JW131*100*((100/MAX(EX$9:EX$497)+100/MAX(EZ$9:EZ$497))/2))+($RL$4*JX131*100*((100/MAX(EX$9:EX$497)+100/MAX(EZ$9:EZ$497))/2))+($RL$4*JY131*100*((100/MAX(EX$9:EX$497)+100/MAX(EZ$9:EZ$497))/2))+($RL$4*JZ131*100*((100/MAX(EX$9:EX$497)+100/MAX(EZ$9:EZ$497))/2)))*$RW$3/2</f>
        <v>0</v>
      </c>
      <c r="RP131" s="119">
        <f>($RJ$3*KA131*100*100/MAX(FA$9:FA$497)) + ($RJ$3*KB131*100*100/MAX(FA$9:FA$497)/2) + ($RJ$3*KC131*100*100/MAX(FA$9:FA$497)/2) + ($RJ$3*KD131*100*100/MAX(FA$9:FA$497)/4) + ($RJ$3*KE131*100*100/MAX(FA$9:FA$497)/4)</f>
        <v>0</v>
      </c>
      <c r="RQ131" s="118">
        <f>($RL$4*KF131*100*((100/MAX(EX$9:EX$497)+100/MAX(EZ$9:EZ$497)))) * ($RO$3/2) + (($RL$4*KG131*100*((100/MAX(EX$9:EX$497)+100/MAX(EZ$9:EZ$497))))+($RL$4*KH131*100*((100/MAX(EX$9:EX$497)+100/MAX(EZ$9:EZ$497))))+($RL$4*KI131*100*((100/MAX(EX$9:EX$497)+100/MAX(EZ$9:EZ$497))))+($RL$4*KJ131*100*((100/MAX(EX$9:EX$497)+100/MAX(EZ$9:EZ$497))))+($RL$4*KK131*100*((100/MAX(EX$9:EX$497)+100/MAX(EZ$9:EZ$497))))+($RL$4*KL131*100*((100/MAX(EX$9:EX$497)+100/MAX(EZ$9:EZ$497))))+($RL$4*KM131*100*((100/MAX(EX$9:EX$497)+100/MAX(EZ$9:EZ$497))))+($RL$4*KN131*100*((100/MAX(EX$9:EX$497)+100/MAX(EZ$9:EZ$497))))+($RL$4*KO131*100*((100/MAX(EX$9:EX$497)+100/MAX(EZ$9:EZ$497))))+($RL$4*KP131*100*((100/MAX(EX$9:EX$497)+100/MAX(EZ$9:EZ$497))))+($RL$4*KQ131*100*((100/MAX(EX$9:EX$497)+100/MAX(EZ$9:EZ$497))))+($RL$4*KR131*100*((100/MAX(EX$9:EX$497)+100/MAX(EZ$9:EZ$497))))+($RL$4*KS131*100*((100/MAX(EX$9:EX$497)+100/MAX(EZ$9:EZ$497))))+($RL$4*KV131*100*((100/MAX(EX$9:EX$497)+100/MAX(EZ$9:EZ$497))))) * (($RO$3+$RO$4)/6)</f>
        <v>0</v>
      </c>
      <c r="RR131" s="115">
        <f>(($RL$4*KW131*100*((100/MAX(EX$9:EX$497)+100/MAX(EZ$9:EZ$497))))) * ($RO$3/2) + (($RL$4*KX131*100*((100/MAX(EX$9:EX$497)+100/MAX(EZ$9:EZ$497))))+($RL$4*KY131*100*((100/MAX(EX$9:EX$497)+100/MAX(EZ$9:EZ$497))))+($RL$4*KZ131*100*((100/MAX(EX$9:EX$497)+100/MAX(EZ$9:EZ$497))))+($RL$4*LA131*100*((100/MAX(EX$9:EX$497)+100/MAX(EZ$9:EZ$497))))+($RL$4*LB131*100*((100/MAX(EX$9:EX$497)+100/MAX(EZ$9:EZ$497))))+($RL$4*LC131*100*((100/MAX(EX$9:EX$497)+100/MAX(EZ$9:EZ$497))))) * (($RO$3+$RO$4)/6)</f>
        <v>0</v>
      </c>
      <c r="RS131" s="119">
        <f>(($RL$4*LD131*100*((100/MAX(EX$9:EX$497)+100/MAX(EZ$9:EZ$497))))+($RL$4*LE131*100*((100/MAX(EX$9:EX$497)+100/MAX(EZ$9:EZ$497))))) * (($RO$3+$RO$4)/6)</f>
        <v>0</v>
      </c>
      <c r="RT131" s="118">
        <f>($RJ$4*LH131*100*(100/MAX(EV$9:EV$497)))+($RJ$4*LI131*100*(100/MAX(EV$9:EV$497)))</f>
        <v>3.3707865168539328</v>
      </c>
      <c r="RU131" s="119">
        <f>($RJ$4*LJ131*(100/MAX(EV$9:EV$497)))/2 + ($RL$3*LK131*(100/MAX(EW$9:EW$497))) + ($RJ$4*LL131*(100/MAX(EV$9:EV$497)))/4 + ($RL$3*LM131*(100/MAX(EW$9:EW$497)))</f>
        <v>0</v>
      </c>
      <c r="RV131" s="118">
        <f>($RJ$4*LN131*100*100/MAX(EV$9:EV$497)/2)+($RJ$4*LO131*100*100/MAX(EV$9:EV$497)/2)+($RJ$4*LP131*100*100/MAX(EV$9:EV$497))+($RJ$4*LQ131*100*100/MAX(EV$9:EV$497))+($RJ$4*LR131*100*100/MAX(EV$9:EV$497))</f>
        <v>0</v>
      </c>
      <c r="RW131" s="115">
        <f>($RJ$4*LS131*100*100/MAX(EV$9:EV$497)) + (($RJ$4*LT131*100*100/MAX(EV$9:EV$497))+($RJ$4*LU131*100*100/MAX(EV$9:EV$497))+($RJ$4*LV131*100*100/MAX(EV$9:EV$497))+($RJ$4*LW131*100*100/MAX(EV$9:EV$497))+($RJ$4*LX131*100*100/MAX(EV$9:EV$497))+($RJ$4*LY131*100*100/MAX(EV$9:EV$497))+($RJ$4*LZ131*100*100/MAX(EV$9:EV$497))+($RJ$4*MA131*100*100/MAX(EV$9:EV$497)))/2</f>
        <v>0</v>
      </c>
      <c r="RX131" s="119">
        <f>($RJ$4*MB131*100*100/MAX(EV$9:EV$497))+($RJ$4*MC131*100*100/MAX(EV$9:EV$497))+($RJ$4*MD131*100*100/MAX(EV$9:EV$497))+($RJ$4*ME131*100*100/MAX(EV$9:EV$497))+($RJ$4*MF131*100*100/MAX(EV$9:EV$497))+($RJ$4*MG131*100*100/MAX(EV$9:EV$497))+($RJ$4*MH131*100*100/MAX(EV$9:EV$497))+($RJ$4*MI131*100*100/MAX(EV$9:EV$497))+($RJ$4*MJ131*100*100/MAX(EV$9:EV$497))+($RJ$4*MK131*100*100/MAX(EV$9:EV$497))+($RJ$4*ML131*100*100/MAX(EV$9:EV$497))+($RJ$4*MM131*100*100/MAX(EV$9:EV$497))+($RJ$4*MN131*100*100/MAX(EV$9:EV$497))</f>
        <v>0</v>
      </c>
      <c r="RY131" s="118">
        <f>($RJ$4*MQ131*100*100/MAX(EV$9:EV$497))/2 + (($RJ$4*MR131*100*100/MAX(EV$9:EV$497))+($RJ$4*MS131*100*100/MAX(EV$9:EV$497))+($RJ$4*MT131*100*100/MAX(EV$9:EV$497))+($RJ$4*MU131*100*100/MAX(EV$9:EV$497))+($RJ$4*MV131*100*100/MAX(EV$9:EV$497))+($RJ$4*MW131*100*100/MAX(EV$9:EV$497))+($RJ$4*MX131*100*100/MAX(EV$9:EV$497))+($RJ$4*MY131*100*100/MAX(EV$9:EV$497))+($RJ$4*MZ131*100*100/MAX(EV$9:EV$497))+($RJ$4*NA131*100*100/MAX(EV$9:EV$497))+($RJ$4*NB131*100*100/MAX(EV$9:EV$497))+($RJ$4*NC131*100*100/MAX(EV$9:EV$497))+($RJ$4*ND131*100*100/MAX(EV$9:EV$497))+($RJ$4*NG131*100*100/MAX(EV$9:EV$497)))/4</f>
        <v>4.213483146067416</v>
      </c>
      <c r="RZ131" s="115">
        <f>($RJ$4*NH131*100*100/MAX(EV$9:EV$497))/2 + (($RJ$4*NI131*100*100/MAX(EV$9:EV$497))+($RJ$4*NJ131*100*100/MAX(EV$9:EV$497))+($RJ$4*NK131*100*100/MAX(EV$9:EV$497))+($RJ$4*NL131*100*100/MAX(EV$9:EV$497))+($RJ$4*NM131*100*100/MAX(EV$9:EV$497))+($RJ$4*NN131*100*100/MAX(EV$9:EV$497)))/4</f>
        <v>4.213483146067416</v>
      </c>
      <c r="SA131" s="117">
        <f>(($RJ$4*NO131*100*100/MAX(EV$9:EV$497))+($RJ$4*NP131*100*100/MAX(EV$9:EV$497)))/4</f>
        <v>0</v>
      </c>
      <c r="SB131" s="118">
        <f t="shared" si="227"/>
        <v>25.193586142322097</v>
      </c>
      <c r="SC131" s="115">
        <f t="shared" si="228"/>
        <v>15.755383895131086</v>
      </c>
      <c r="SD131" s="115">
        <f t="shared" si="229"/>
        <v>2.9494382022471912</v>
      </c>
      <c r="SE131" s="115">
        <f t="shared" si="230"/>
        <v>15.755383895131086</v>
      </c>
      <c r="SF131" s="115">
        <f t="shared" si="231"/>
        <v>2.9494382022471912</v>
      </c>
      <c r="SG131" s="115">
        <f t="shared" si="232"/>
        <v>11.797752808988765</v>
      </c>
      <c r="SH131" s="115">
        <f>ROUND(SB131/MAX(SB$9:SB$497)*100,0)</f>
        <v>32</v>
      </c>
      <c r="SI131" s="115">
        <f>ROUND(SC131/MAX(SC$9:SC$497)*100,0)</f>
        <v>24</v>
      </c>
      <c r="SJ131" s="115">
        <f>ROUND(SD131/MAX(SD$9:SD$497)*100,0)</f>
        <v>5</v>
      </c>
      <c r="SK131" s="115">
        <f>ROUND(SE131/MAX(SE$9:SE$497)*100,0)</f>
        <v>12</v>
      </c>
      <c r="SL131" s="115">
        <f>ROUND(SF131/MAX(SF$9:SF$497)*100,0)</f>
        <v>7</v>
      </c>
      <c r="SM131" s="121">
        <f>ROUND(SG131/MAX(SG$9:SG$497)*100,0)</f>
        <v>11</v>
      </c>
      <c r="SN131" s="115">
        <f>ROUND(AVERAGEIF($ES$9:$ES$497,$ES131,SH$9:SH$497),0)</f>
        <v>26</v>
      </c>
      <c r="SO131" s="115">
        <f>ROUND(AVERAGEIF($ES$9:$ES$497,$ES131,SI$9:SI$497),0)</f>
        <v>26</v>
      </c>
      <c r="SP131" s="115">
        <f>ROUND(AVERAGEIF($ES$9:$ES$497,$ES131,SJ$9:SJ$497),0)</f>
        <v>3</v>
      </c>
      <c r="SQ131" s="115">
        <f>ROUND(AVERAGEIF($ES$9:$ES$497,$ES131,SK$9:SK$497),0)</f>
        <v>21</v>
      </c>
      <c r="SR131" s="115">
        <f>ROUND(AVERAGEIF($ES$9:$ES$497,$ES131,SL$9:SL$497),0)</f>
        <v>5</v>
      </c>
      <c r="SS131" s="121">
        <f>ROUND(AVERAGEIF($ES$9:$ES$497,$ES131,SM$9:SM$497),0)</f>
        <v>5</v>
      </c>
      <c r="ST131" s="114">
        <f>RANK(SB131,SB$9:SB$497,0)</f>
        <v>143</v>
      </c>
      <c r="SU131" s="115">
        <f>RANK(SC131,SC$9:SC$497,0)</f>
        <v>123</v>
      </c>
      <c r="SV131" s="115">
        <f>RANK(SD131,SD$9:SD$497,0)</f>
        <v>163</v>
      </c>
      <c r="SW131" s="115">
        <f>RANK(SE131,SE$9:SE$497,0)</f>
        <v>144</v>
      </c>
      <c r="SX131" s="115">
        <f>RANK(SF131,SF$9:SF$497,0)</f>
        <v>120</v>
      </c>
      <c r="SY131" s="115">
        <f>RANK(SG131,SG$9:SG$497,0)</f>
        <v>81</v>
      </c>
      <c r="SZ131" s="115">
        <f>COUNTIFS(SB$9:SB$497,"&gt;"&amp;SB131,$ES$9:$ES$497,$ES131)+1</f>
        <v>34</v>
      </c>
      <c r="TA131" s="115">
        <f>COUNTIFS(SC$9:SC$497,"&gt;"&amp;SC131,$ES$9:$ES$497,$ES131)+1</f>
        <v>42</v>
      </c>
      <c r="TB131" s="115">
        <f>COUNTIFS(SD$9:SD$497,"&gt;"&amp;SD131,$ES$9:$ES$497,$ES131)+1</f>
        <v>24</v>
      </c>
      <c r="TC131" s="115">
        <f>COUNTIFS(SE$9:SE$497,"&gt;"&amp;SE131,$ES$9:$ES$497,$ES131)+1</f>
        <v>45</v>
      </c>
      <c r="TD131" s="115">
        <f>COUNTIFS(SF$9:SF$497,"&gt;"&amp;SF131,$ES$9:$ES$497,$ES131)+1</f>
        <v>24</v>
      </c>
      <c r="TE131" s="117">
        <f>COUNTIFS(SG$9:SG$497,"&gt;"&amp;SG131,$ES$9:$ES$497,$ES131)+1</f>
        <v>9</v>
      </c>
      <c r="TF131" s="118">
        <f t="shared" si="233"/>
        <v>78</v>
      </c>
      <c r="TG131" s="115">
        <f t="shared" si="234"/>
        <v>68</v>
      </c>
      <c r="TH131" s="115">
        <f t="shared" si="235"/>
        <v>38</v>
      </c>
      <c r="TI131" s="115">
        <f t="shared" si="236"/>
        <v>54</v>
      </c>
      <c r="TJ131" s="115">
        <f t="shared" si="237"/>
        <v>53</v>
      </c>
      <c r="TK131" s="115">
        <f t="shared" si="238"/>
        <v>48</v>
      </c>
      <c r="TL131" s="117">
        <f t="shared" si="239"/>
        <v>42</v>
      </c>
      <c r="TM131" s="118">
        <f>ROUND(TF131/MAX(TF$9:TF$497)*100,0)</f>
        <v>43</v>
      </c>
      <c r="TN131" s="115">
        <f>ROUND(TG131/MAX(TG$9:TG$497)*100,0)</f>
        <v>37</v>
      </c>
      <c r="TO131" s="115">
        <f>ROUND(TH131/MAX(TH$9:TH$497)*100,0)</f>
        <v>21</v>
      </c>
      <c r="TP131" s="115">
        <f>ROUND(TI131/MAX(TI$9:TI$497)*100,0)</f>
        <v>30</v>
      </c>
      <c r="TQ131" s="115">
        <f>ROUND(TJ131/MAX(TJ$9:TJ$497)*100,0)</f>
        <v>27</v>
      </c>
      <c r="TR131" s="115">
        <f>ROUND(TK131/MAX(TK$9:TK$497)*100,0)</f>
        <v>24</v>
      </c>
      <c r="TS131" s="119">
        <f>ROUND(TL131/MAX(TL$9:TL$497)*100,0)</f>
        <v>21</v>
      </c>
      <c r="TT131" s="120">
        <f>RANK(TM131,TM$9:TM$497,0)</f>
        <v>198</v>
      </c>
      <c r="TU131" s="115">
        <f>RANK(TN131,TN$9:TN$497,0)</f>
        <v>148</v>
      </c>
      <c r="TV131" s="115">
        <f>RANK(TO131,TO$9:TO$497,0)</f>
        <v>252</v>
      </c>
      <c r="TW131" s="115">
        <f>RANK(TP131,TP$9:TP$497,0)</f>
        <v>226</v>
      </c>
      <c r="TX131" s="115">
        <f>RANK(TQ131,TQ$9:TQ$497,0)</f>
        <v>178</v>
      </c>
      <c r="TY131" s="115">
        <f>RANK(TR131,TR$9:TR$497,0)</f>
        <v>243</v>
      </c>
      <c r="TZ131" s="121">
        <f>RANK(TS131,TS$9:TS$497,0)</f>
        <v>256</v>
      </c>
      <c r="UA131" s="132"/>
      <c r="UB131" s="7" t="s">
        <v>1</v>
      </c>
    </row>
    <row r="132" spans="1:548" x14ac:dyDescent="0.15">
      <c r="A132" s="62">
        <v>124</v>
      </c>
      <c r="B132" s="203" t="s">
        <v>852</v>
      </c>
      <c r="C132" s="63"/>
      <c r="D132" s="63"/>
      <c r="E132" s="64" t="s">
        <v>518</v>
      </c>
      <c r="F132" s="65">
        <v>62</v>
      </c>
      <c r="G132" s="65" t="s">
        <v>558</v>
      </c>
      <c r="H132" s="65" t="s">
        <v>699</v>
      </c>
      <c r="I132" s="66" t="s">
        <v>521</v>
      </c>
      <c r="J132" s="67" t="s">
        <v>521</v>
      </c>
      <c r="K132" s="67" t="s">
        <v>521</v>
      </c>
      <c r="L132" s="67" t="s">
        <v>521</v>
      </c>
      <c r="M132" s="67" t="s">
        <v>521</v>
      </c>
      <c r="N132" s="67" t="s">
        <v>521</v>
      </c>
      <c r="O132" s="67" t="s">
        <v>521</v>
      </c>
      <c r="P132" s="67" t="s">
        <v>521</v>
      </c>
      <c r="Q132" s="67" t="s">
        <v>521</v>
      </c>
      <c r="R132" s="68" t="s">
        <v>521</v>
      </c>
      <c r="S132" s="69" t="s">
        <v>521</v>
      </c>
      <c r="T132" s="67" t="s">
        <v>521</v>
      </c>
      <c r="U132" s="67" t="s">
        <v>521</v>
      </c>
      <c r="V132" s="67" t="s">
        <v>521</v>
      </c>
      <c r="W132" s="67" t="s">
        <v>521</v>
      </c>
      <c r="X132" s="67" t="s">
        <v>521</v>
      </c>
      <c r="Y132" s="67" t="s">
        <v>521</v>
      </c>
      <c r="Z132" s="67" t="s">
        <v>521</v>
      </c>
      <c r="AA132" s="67" t="s">
        <v>521</v>
      </c>
      <c r="AB132" s="68" t="s">
        <v>521</v>
      </c>
      <c r="AC132" s="69" t="s">
        <v>521</v>
      </c>
      <c r="AD132" s="67" t="s">
        <v>521</v>
      </c>
      <c r="AE132" s="67" t="s">
        <v>521</v>
      </c>
      <c r="AF132" s="67" t="s">
        <v>521</v>
      </c>
      <c r="AG132" s="67" t="s">
        <v>521</v>
      </c>
      <c r="AH132" s="67" t="s">
        <v>521</v>
      </c>
      <c r="AI132" s="67" t="s">
        <v>521</v>
      </c>
      <c r="AJ132" s="67" t="s">
        <v>521</v>
      </c>
      <c r="AK132" s="67" t="s">
        <v>521</v>
      </c>
      <c r="AL132" s="68" t="s">
        <v>521</v>
      </c>
      <c r="AM132" s="69" t="s">
        <v>521</v>
      </c>
      <c r="AN132" s="67" t="s">
        <v>521</v>
      </c>
      <c r="AO132" s="67" t="s">
        <v>521</v>
      </c>
      <c r="AP132" s="67" t="s">
        <v>521</v>
      </c>
      <c r="AQ132" s="67" t="s">
        <v>521</v>
      </c>
      <c r="AR132" s="67" t="s">
        <v>521</v>
      </c>
      <c r="AS132" s="67" t="s">
        <v>521</v>
      </c>
      <c r="AT132" s="67" t="s">
        <v>521</v>
      </c>
      <c r="AU132" s="67" t="s">
        <v>18</v>
      </c>
      <c r="AV132" s="68" t="s">
        <v>18</v>
      </c>
      <c r="AW132" s="69" t="s">
        <v>18</v>
      </c>
      <c r="AX132" s="67" t="s">
        <v>18</v>
      </c>
      <c r="AY132" s="67" t="s">
        <v>18</v>
      </c>
      <c r="AZ132" s="67" t="s">
        <v>18</v>
      </c>
      <c r="BA132" s="67" t="s">
        <v>18</v>
      </c>
      <c r="BB132" s="67" t="s">
        <v>521</v>
      </c>
      <c r="BC132" s="67" t="s">
        <v>521</v>
      </c>
      <c r="BD132" s="67" t="s">
        <v>521</v>
      </c>
      <c r="BE132" s="67" t="s">
        <v>521</v>
      </c>
      <c r="BF132" s="68" t="s">
        <v>521</v>
      </c>
      <c r="BG132" s="69" t="s">
        <v>521</v>
      </c>
      <c r="BH132" s="67" t="s">
        <v>521</v>
      </c>
      <c r="BI132" s="67" t="s">
        <v>521</v>
      </c>
      <c r="BJ132" s="67" t="s">
        <v>521</v>
      </c>
      <c r="BK132" s="67" t="s">
        <v>521</v>
      </c>
      <c r="BL132" s="67" t="s">
        <v>521</v>
      </c>
      <c r="BM132" s="67" t="s">
        <v>521</v>
      </c>
      <c r="BN132" s="67" t="s">
        <v>521</v>
      </c>
      <c r="BO132" s="67" t="s">
        <v>521</v>
      </c>
      <c r="BP132" s="68" t="s">
        <v>521</v>
      </c>
      <c r="BQ132" s="70" t="s">
        <v>521</v>
      </c>
      <c r="BR132" s="67" t="s">
        <v>521</v>
      </c>
      <c r="BS132" s="67" t="s">
        <v>521</v>
      </c>
      <c r="BT132" s="67" t="s">
        <v>521</v>
      </c>
      <c r="BU132" s="67" t="s">
        <v>521</v>
      </c>
      <c r="BV132" s="67" t="s">
        <v>521</v>
      </c>
      <c r="BW132" s="67" t="s">
        <v>521</v>
      </c>
      <c r="BX132" s="67" t="s">
        <v>521</v>
      </c>
      <c r="BY132" s="67" t="s">
        <v>521</v>
      </c>
      <c r="BZ132" s="68" t="s">
        <v>521</v>
      </c>
      <c r="CA132" s="69" t="s">
        <v>521</v>
      </c>
      <c r="CB132" s="67" t="s">
        <v>521</v>
      </c>
      <c r="CC132" s="67" t="s">
        <v>521</v>
      </c>
      <c r="CD132" s="67" t="s">
        <v>521</v>
      </c>
      <c r="CE132" s="67" t="s">
        <v>521</v>
      </c>
      <c r="CF132" s="67" t="s">
        <v>521</v>
      </c>
      <c r="CG132" s="67" t="s">
        <v>521</v>
      </c>
      <c r="CH132" s="67" t="s">
        <v>521</v>
      </c>
      <c r="CI132" s="67" t="s">
        <v>521</v>
      </c>
      <c r="CJ132" s="68" t="s">
        <v>521</v>
      </c>
      <c r="CK132" s="69" t="s">
        <v>521</v>
      </c>
      <c r="CL132" s="67" t="s">
        <v>521</v>
      </c>
      <c r="CM132" s="67" t="s">
        <v>521</v>
      </c>
      <c r="CN132" s="67" t="s">
        <v>521</v>
      </c>
      <c r="CO132" s="67" t="s">
        <v>521</v>
      </c>
      <c r="CP132" s="67" t="s">
        <v>521</v>
      </c>
      <c r="CQ132" s="67" t="s">
        <v>521</v>
      </c>
      <c r="CR132" s="67" t="s">
        <v>521</v>
      </c>
      <c r="CS132" s="67" t="s">
        <v>521</v>
      </c>
      <c r="CT132" s="68" t="s">
        <v>521</v>
      </c>
      <c r="CU132" s="69" t="s">
        <v>521</v>
      </c>
      <c r="CV132" s="67" t="s">
        <v>521</v>
      </c>
      <c r="CW132" s="67" t="s">
        <v>521</v>
      </c>
      <c r="CX132" s="67" t="s">
        <v>521</v>
      </c>
      <c r="CY132" s="67" t="s">
        <v>521</v>
      </c>
      <c r="CZ132" s="67" t="s">
        <v>521</v>
      </c>
      <c r="DA132" s="67" t="s">
        <v>521</v>
      </c>
      <c r="DB132" s="67" t="s">
        <v>521</v>
      </c>
      <c r="DC132" s="67" t="s">
        <v>521</v>
      </c>
      <c r="DD132" s="68" t="s">
        <v>521</v>
      </c>
      <c r="DE132" s="69" t="s">
        <v>521</v>
      </c>
      <c r="DF132" s="71" t="s">
        <v>521</v>
      </c>
      <c r="DG132" s="67" t="s">
        <v>521</v>
      </c>
      <c r="DH132" s="67" t="s">
        <v>521</v>
      </c>
      <c r="DI132" s="67" t="s">
        <v>521</v>
      </c>
      <c r="DJ132" s="67" t="s">
        <v>521</v>
      </c>
      <c r="DK132" s="67" t="s">
        <v>521</v>
      </c>
      <c r="DL132" s="67" t="s">
        <v>521</v>
      </c>
      <c r="DM132" s="67" t="s">
        <v>521</v>
      </c>
      <c r="DN132" s="68" t="s">
        <v>521</v>
      </c>
      <c r="DO132" s="70" t="s">
        <v>521</v>
      </c>
      <c r="DP132" s="71" t="s">
        <v>521</v>
      </c>
      <c r="DQ132" s="67" t="s">
        <v>521</v>
      </c>
      <c r="DR132" s="67" t="s">
        <v>521</v>
      </c>
      <c r="DS132" s="67" t="s">
        <v>521</v>
      </c>
      <c r="DT132" s="67" t="s">
        <v>521</v>
      </c>
      <c r="DU132" s="67" t="s">
        <v>521</v>
      </c>
      <c r="DV132" s="67" t="s">
        <v>521</v>
      </c>
      <c r="DW132" s="67" t="s">
        <v>521</v>
      </c>
      <c r="DX132" s="72" t="s">
        <v>521</v>
      </c>
      <c r="DY132" s="73" t="s">
        <v>522</v>
      </c>
      <c r="DZ132" s="74">
        <v>2</v>
      </c>
      <c r="EA132" s="74">
        <v>3</v>
      </c>
      <c r="EB132" s="74">
        <v>3</v>
      </c>
      <c r="EC132" s="75">
        <v>4</v>
      </c>
      <c r="ED132" s="76" t="s">
        <v>522</v>
      </c>
      <c r="EE132" s="74">
        <f t="shared" si="189"/>
        <v>2</v>
      </c>
      <c r="EF132" s="74">
        <f t="shared" si="190"/>
        <v>6</v>
      </c>
      <c r="EG132" s="74">
        <f t="shared" si="191"/>
        <v>18</v>
      </c>
      <c r="EH132" s="77">
        <f t="shared" si="192"/>
        <v>72</v>
      </c>
      <c r="EI132" s="73">
        <v>300</v>
      </c>
      <c r="EJ132" s="74">
        <v>450</v>
      </c>
      <c r="EK132" s="74">
        <v>900</v>
      </c>
      <c r="EL132" s="74">
        <v>1500</v>
      </c>
      <c r="EM132" s="75">
        <v>4500</v>
      </c>
      <c r="EN132" s="78">
        <v>1</v>
      </c>
      <c r="EO132" s="79">
        <f t="shared" si="193"/>
        <v>0.75</v>
      </c>
      <c r="EP132" s="79">
        <f t="shared" si="194"/>
        <v>0.5</v>
      </c>
      <c r="EQ132" s="79">
        <f t="shared" si="195"/>
        <v>0.27777777777777773</v>
      </c>
      <c r="ER132" s="80">
        <f t="shared" si="196"/>
        <v>0.20833333333333334</v>
      </c>
      <c r="ES132" s="128" t="s">
        <v>534</v>
      </c>
      <c r="ET132" s="82" t="s">
        <v>854</v>
      </c>
      <c r="EU132" s="83">
        <v>4</v>
      </c>
      <c r="EV132" s="73">
        <v>33</v>
      </c>
      <c r="EW132" s="74">
        <v>23</v>
      </c>
      <c r="EX132" s="74">
        <v>80</v>
      </c>
      <c r="EY132" s="74">
        <v>16</v>
      </c>
      <c r="EZ132" s="74">
        <v>9</v>
      </c>
      <c r="FA132" s="74">
        <v>9</v>
      </c>
      <c r="FB132" s="74">
        <v>62</v>
      </c>
      <c r="FC132" s="74">
        <v>96</v>
      </c>
      <c r="FD132" s="74">
        <f t="shared" si="197"/>
        <v>89</v>
      </c>
      <c r="FE132" s="84">
        <f t="shared" si="198"/>
        <v>176</v>
      </c>
      <c r="FF132" s="73">
        <f>RANK(EV132,$EV$9:$EV$497,0)</f>
        <v>351</v>
      </c>
      <c r="FG132" s="74">
        <f>RANK(EW132,$EW$9:$EW$497,0)</f>
        <v>327</v>
      </c>
      <c r="FH132" s="74">
        <f>RANK(EX132,$EX$9:$EX$497,0)</f>
        <v>55</v>
      </c>
      <c r="FI132" s="74">
        <f>RANK(EY132,$EY$9:$EY$497,0)</f>
        <v>341</v>
      </c>
      <c r="FJ132" s="74">
        <f>RANK(EZ132,$EZ$9:$EZ$497,0)</f>
        <v>348</v>
      </c>
      <c r="FK132" s="74">
        <f>RANK(FA132,$FA$9:$FA$497,0)</f>
        <v>325</v>
      </c>
      <c r="FL132" s="74">
        <f>RANK(FB132,$FB$9:$FB$497,0)</f>
        <v>114</v>
      </c>
      <c r="FM132" s="74">
        <f>RANK(FC132,$FC$9:$FC$497,0)</f>
        <v>24</v>
      </c>
      <c r="FN132" s="74">
        <f>RANK(FD132,$FD$9:$FD$497,0)</f>
        <v>126</v>
      </c>
      <c r="FO132" s="84">
        <f>RANK(FE132,$FE$9:$FE$497,0)</f>
        <v>33</v>
      </c>
      <c r="FP132" s="73">
        <f>COUNTIFS($EV$9:$EV$497,"&gt;"&amp;EV132,$ES$9:$ES$497,ES132)+1</f>
        <v>71</v>
      </c>
      <c r="FQ132" s="74">
        <f>COUNTIFS($EW$9:$EW$497,"&gt;"&amp;EW132,$ES$9:$ES$497,ES132)+1</f>
        <v>52</v>
      </c>
      <c r="FR132" s="74">
        <f>COUNTIFS($EX$9:$EX$497,"&gt;"&amp;EX132,$ES$9:$ES$497,ES132)+1</f>
        <v>28</v>
      </c>
      <c r="FS132" s="74">
        <f>COUNTIFS($EY$9:$EY$497,"&gt;"&amp;EY132,$ES$9:$ES$497,ES132)+1</f>
        <v>66</v>
      </c>
      <c r="FT132" s="74">
        <f>COUNTIFS($EZ$9:$EZ$497,"&gt;"&amp;EZ132,$ES$9:$ES$497,ES132)+1</f>
        <v>45</v>
      </c>
      <c r="FU132" s="74">
        <f>COUNTIFS($FA$9:$FA$497,"&gt;"&amp;FA132,$ES$9:$ES$497,ES132)+1</f>
        <v>44</v>
      </c>
      <c r="FV132" s="74">
        <f>COUNTIFS($FB$9:$FB$497,"&gt;"&amp;FB132,$ES$9:$ES$497,ES132)+1</f>
        <v>33</v>
      </c>
      <c r="FW132" s="74">
        <f>COUNTIFS($FC$9:$FC$497,"&gt;"&amp;FC132,$ES$9:$ES$497,ES132)+1</f>
        <v>4</v>
      </c>
      <c r="FX132" s="74">
        <f>COUNTIFS($FD$9:$FD$497,"&gt;"&amp;FD132,$ES$9:$ES$497,ES132)+1</f>
        <v>32</v>
      </c>
      <c r="FY132" s="84">
        <f>COUNTIFS($FE$9:$FE$497,"&gt;"&amp;FE132,$ES$9:$ES$497,ES132)+1</f>
        <v>13</v>
      </c>
      <c r="FZ132" s="85">
        <f t="shared" si="199"/>
        <v>0.53</v>
      </c>
      <c r="GA132" s="86">
        <f t="shared" si="200"/>
        <v>0.37</v>
      </c>
      <c r="GB132" s="86">
        <f t="shared" si="201"/>
        <v>1.29</v>
      </c>
      <c r="GC132" s="86">
        <f t="shared" si="202"/>
        <v>0.26</v>
      </c>
      <c r="GD132" s="86">
        <f t="shared" si="203"/>
        <v>0.15</v>
      </c>
      <c r="GE132" s="86">
        <f t="shared" si="204"/>
        <v>0.15</v>
      </c>
      <c r="GF132" s="86">
        <f t="shared" si="205"/>
        <v>1</v>
      </c>
      <c r="GG132" s="86">
        <f t="shared" si="206"/>
        <v>1.55</v>
      </c>
      <c r="GH132" s="86">
        <f t="shared" si="207"/>
        <v>1.44</v>
      </c>
      <c r="GI132" s="87">
        <f t="shared" si="208"/>
        <v>2.84</v>
      </c>
      <c r="GJ132" s="85">
        <f>ROUND(((FZ132-AVERAGE(FZ$9:FZ$497))/STDEVP(FZ$9:FZ$497)*10+50),2)</f>
        <v>33.01</v>
      </c>
      <c r="GK132" s="86">
        <f>ROUND(((GA132-AVERAGE(GA$9:GA$497))/STDEVP(GA$9:GA$497)*10+50),2)</f>
        <v>40.43</v>
      </c>
      <c r="GL132" s="86">
        <f>ROUND(((GB132-AVERAGE(GB$9:GB$497))/STDEVP(GB$9:GB$497)*10+50),2)</f>
        <v>76.569999999999993</v>
      </c>
      <c r="GM132" s="86">
        <f>ROUND(((GC132-AVERAGE(GC$9:GC$497))/STDEVP(GC$9:GC$497)*10+50),2)</f>
        <v>36.659999999999997</v>
      </c>
      <c r="GN132" s="86">
        <f>ROUND(((GD132-AVERAGE(GD$9:GD$497))/STDEVP(GD$9:GD$497)*10+50),2)</f>
        <v>41.7</v>
      </c>
      <c r="GO132" s="86">
        <f>ROUND(((GE132-AVERAGE(GE$9:GE$497))/STDEVP(GE$9:GE$497)*10+50),2)</f>
        <v>42.8</v>
      </c>
      <c r="GP132" s="86">
        <f>ROUND(((GF132-AVERAGE(GF$9:GF$497))/STDEVP(GF$9:GF$497)*10+50),2)</f>
        <v>61.5</v>
      </c>
      <c r="GQ132" s="86">
        <f>ROUND(((GG132-AVERAGE(GG$9:GG$497))/STDEVP(GG$9:GG$497)*10+50),2)</f>
        <v>78.75</v>
      </c>
      <c r="GR132" s="86">
        <f>ROUND(((GH132-AVERAGE(GH$9:GH$497))/STDEVP(GH$9:GH$497)*10+50),2)</f>
        <v>66.97</v>
      </c>
      <c r="GS132" s="87">
        <f>ROUND(((GI132-AVERAGE(GI$9:GI$497))/STDEVP(GI$9:GI$497)*10+50),2)</f>
        <v>84.14</v>
      </c>
      <c r="GT132" s="73">
        <f>RANK(GJ132,$GJ$9:$GJ$497,0)</f>
        <v>421</v>
      </c>
      <c r="GU132" s="74">
        <f>RANK(GK132,$GK$9:$GK$497,0)</f>
        <v>363</v>
      </c>
      <c r="GV132" s="74">
        <f>RANK(GL132,$GL$9:$GL$497,0)</f>
        <v>5</v>
      </c>
      <c r="GW132" s="74">
        <f>RANK(GM132,$GM$9:$GM$497,0)</f>
        <v>412</v>
      </c>
      <c r="GX132" s="74">
        <f>RANK(GN132,$GN$9:$GN$497,0)</f>
        <v>367</v>
      </c>
      <c r="GY132" s="74">
        <f>RANK(GO132,$GO$9:$GO$497,0)</f>
        <v>340</v>
      </c>
      <c r="GZ132" s="74">
        <f>RANK(GP132,$GP$9:$GP$497,0)</f>
        <v>50</v>
      </c>
      <c r="HA132" s="74">
        <f>RANK(GQ132,$GQ$9:$GQ$497,0)</f>
        <v>5</v>
      </c>
      <c r="HB132" s="74">
        <f>RANK(GR132,$GR$9:$GR$497,0)</f>
        <v>26</v>
      </c>
      <c r="HC132" s="84">
        <f>RANK(GS132,$GS$9:$GS$497,0)</f>
        <v>4</v>
      </c>
      <c r="HD132" s="85">
        <f>ROUND(AVERAGEIF($ES$9:$ES$497,$ES132,$FZ$9:$FZ$497),2)</f>
        <v>0.95</v>
      </c>
      <c r="HE132" s="86">
        <f>ROUND(AVERAGEIF($ES$9:$ES$497,$ES132,$GA$9:$GA$497),2)</f>
        <v>0.38</v>
      </c>
      <c r="HF132" s="86">
        <f>ROUND(AVERAGEIF($ES$9:$ES$497,$ES132,$GB$9:$GB$497),2)</f>
        <v>0.82</v>
      </c>
      <c r="HG132" s="86">
        <f>ROUND(AVERAGEIF($ES$9:$ES$497,$ES132,$GC$9:$GC$497),2)</f>
        <v>0.44</v>
      </c>
      <c r="HH132" s="86">
        <f>ROUND(AVERAGEIF($ES$9:$ES$497,$ES132,$GD$9:$GD$497),2)</f>
        <v>0.15</v>
      </c>
      <c r="HI132" s="86">
        <f>ROUND(AVERAGEIF($ES$9:$ES$497,$ES132,$GE$9:$GE$497),2)</f>
        <v>0.14000000000000001</v>
      </c>
      <c r="HJ132" s="86">
        <f>ROUND(AVERAGEIF($ES$9:$ES$497,$ES132,$GF$9:$GF$497),2)</f>
        <v>0.74</v>
      </c>
      <c r="HK132" s="86">
        <f>ROUND(AVERAGEIF($ES$9:$ES$497,$ES132,$GG$9:$GG$497),2)</f>
        <v>0.85</v>
      </c>
      <c r="HL132" s="86">
        <f>ROUND(AVERAGEIF($ES$9:$ES$497,$ES132,$GH$9:$GH$497),2)</f>
        <v>0.97</v>
      </c>
      <c r="HM132" s="87">
        <f>ROUND(AVERAGEIF($ES$9:$ES$497,$ES132,$GI$9:$GI$497),2)</f>
        <v>1.67</v>
      </c>
      <c r="HN132" s="88">
        <f t="shared" si="209"/>
        <v>-0.41999999999999993</v>
      </c>
      <c r="HO132" s="89">
        <f t="shared" si="210"/>
        <v>-1.0000000000000009E-2</v>
      </c>
      <c r="HP132" s="89">
        <f t="shared" si="211"/>
        <v>0.47000000000000008</v>
      </c>
      <c r="HQ132" s="89">
        <f t="shared" si="212"/>
        <v>-0.18</v>
      </c>
      <c r="HR132" s="89">
        <f t="shared" si="213"/>
        <v>0</v>
      </c>
      <c r="HS132" s="89">
        <f t="shared" si="214"/>
        <v>9.9999999999999811E-3</v>
      </c>
      <c r="HT132" s="89">
        <f t="shared" si="215"/>
        <v>0.26</v>
      </c>
      <c r="HU132" s="89">
        <f t="shared" si="216"/>
        <v>0.70000000000000007</v>
      </c>
      <c r="HV132" s="89">
        <f t="shared" si="217"/>
        <v>0.47</v>
      </c>
      <c r="HW132" s="90">
        <f t="shared" si="218"/>
        <v>1.17</v>
      </c>
      <c r="HX132" s="73">
        <f>COUNTIFS($FZ$9:$FZ$497,"&gt;"&amp;FZ132,$ES$9:$ES$497,$ES132)+1</f>
        <v>81</v>
      </c>
      <c r="HY132" s="74">
        <f>COUNTIFS($GA$9:$GA$497,"&gt;"&amp;GA132,$ES$9:$ES$497,$ES132)+1</f>
        <v>39</v>
      </c>
      <c r="HZ132" s="74">
        <f>COUNTIFS($GB$9:$GB$497,"&gt;"&amp;GB132,$ES$9:$ES$497,$ES132)+1</f>
        <v>4</v>
      </c>
      <c r="IA132" s="74">
        <f>COUNTIFS($GC$9:$GC$497,"&gt;"&amp;GC132,$ES$9:$ES$497,$ES132)+1</f>
        <v>80</v>
      </c>
      <c r="IB132" s="74">
        <f>COUNTIFS($GD$9:$GD$497,"&gt;"&amp;GD132,$ES$9:$ES$497,$ES132)+1</f>
        <v>24</v>
      </c>
      <c r="IC132" s="74">
        <f>COUNTIFS($GE$9:$GE$497,"&gt;"&amp;GE132,$ES$9:$ES$497,$ES132)+1</f>
        <v>24</v>
      </c>
      <c r="ID132" s="74">
        <f>COUNTIFS($GF$9:$GF$497,"&gt;"&amp;GF132,$ES$9:$ES$497,$ES132)+1</f>
        <v>7</v>
      </c>
      <c r="IE132" s="74">
        <f>COUNTIFS($GG$9:$GG$497,"&gt;"&amp;GG132,$ES$9:$ES$497,$ES132)+1</f>
        <v>5</v>
      </c>
      <c r="IF132" s="74">
        <f>COUNTIFS($GH$9:$GH$497,"&gt;"&amp;GH132,$ES$9:$ES$497,$ES132)+1</f>
        <v>4</v>
      </c>
      <c r="IG132" s="84">
        <f>COUNTIFS($GI$9:$GI$497,"&gt;"&amp;GI132,$ES$9:$ES$497,$ES132)+1</f>
        <v>4</v>
      </c>
      <c r="IH132" s="91"/>
      <c r="II132" s="79">
        <v>7.0000000000000007E-2</v>
      </c>
      <c r="IJ132" s="79"/>
      <c r="IK132" s="79"/>
      <c r="IL132" s="79"/>
      <c r="IM132" s="92"/>
      <c r="IN132" s="93">
        <v>0.02</v>
      </c>
      <c r="IO132" s="94"/>
      <c r="IP132" s="95"/>
      <c r="IQ132" s="79"/>
      <c r="IR132" s="79"/>
      <c r="IS132" s="79"/>
      <c r="IT132" s="79"/>
      <c r="IU132" s="79"/>
      <c r="IV132" s="79"/>
      <c r="IW132" s="96"/>
      <c r="IX132" s="93"/>
      <c r="IY132" s="79"/>
      <c r="IZ132" s="79"/>
      <c r="JA132" s="79"/>
      <c r="JB132" s="79"/>
      <c r="JC132" s="79"/>
      <c r="JD132" s="79"/>
      <c r="JE132" s="97"/>
      <c r="JF132" s="95"/>
      <c r="JG132" s="79"/>
      <c r="JH132" s="79"/>
      <c r="JI132" s="79"/>
      <c r="JJ132" s="79"/>
      <c r="JK132" s="79"/>
      <c r="JL132" s="79"/>
      <c r="JM132" s="96"/>
      <c r="JN132" s="93"/>
      <c r="JO132" s="79"/>
      <c r="JP132" s="79"/>
      <c r="JQ132" s="79"/>
      <c r="JR132" s="79"/>
      <c r="JS132" s="79"/>
      <c r="JT132" s="79"/>
      <c r="JU132" s="79"/>
      <c r="JV132" s="79"/>
      <c r="JW132" s="79"/>
      <c r="JX132" s="79"/>
      <c r="JY132" s="79"/>
      <c r="JZ132" s="97"/>
      <c r="KA132" s="93"/>
      <c r="KB132" s="79"/>
      <c r="KC132" s="79"/>
      <c r="KD132" s="79"/>
      <c r="KE132" s="97"/>
      <c r="KF132" s="95"/>
      <c r="KG132" s="79"/>
      <c r="KH132" s="79"/>
      <c r="KI132" s="79"/>
      <c r="KJ132" s="79"/>
      <c r="KK132" s="98"/>
      <c r="KL132" s="79"/>
      <c r="KM132" s="79"/>
      <c r="KN132" s="79"/>
      <c r="KO132" s="79"/>
      <c r="KP132" s="79"/>
      <c r="KQ132" s="79"/>
      <c r="KR132" s="79"/>
      <c r="KS132" s="96"/>
      <c r="KT132" s="96"/>
      <c r="KU132" s="96"/>
      <c r="KV132" s="96"/>
      <c r="KW132" s="93"/>
      <c r="KX132" s="79"/>
      <c r="KY132" s="79"/>
      <c r="KZ132" s="79"/>
      <c r="LA132" s="79"/>
      <c r="LB132" s="79"/>
      <c r="LC132" s="96"/>
      <c r="LD132" s="93"/>
      <c r="LE132" s="94"/>
      <c r="LF132" s="99"/>
      <c r="LG132" s="75"/>
      <c r="LH132" s="93"/>
      <c r="LI132" s="79"/>
      <c r="LJ132" s="74"/>
      <c r="LK132" s="74"/>
      <c r="LL132" s="74"/>
      <c r="LM132" s="100"/>
      <c r="LN132" s="95"/>
      <c r="LO132" s="79"/>
      <c r="LP132" s="79"/>
      <c r="LQ132" s="79"/>
      <c r="LR132" s="96"/>
      <c r="LS132" s="93"/>
      <c r="LT132" s="79"/>
      <c r="LU132" s="79"/>
      <c r="LV132" s="79"/>
      <c r="LW132" s="79"/>
      <c r="LX132" s="79"/>
      <c r="LY132" s="79"/>
      <c r="LZ132" s="79">
        <v>0.05</v>
      </c>
      <c r="MA132" s="97"/>
      <c r="MB132" s="95"/>
      <c r="MC132" s="79"/>
      <c r="MD132" s="79"/>
      <c r="ME132" s="79"/>
      <c r="MF132" s="79"/>
      <c r="MG132" s="79"/>
      <c r="MH132" s="79"/>
      <c r="MI132" s="79"/>
      <c r="MJ132" s="79"/>
      <c r="MK132" s="79"/>
      <c r="ML132" s="79"/>
      <c r="MM132" s="79"/>
      <c r="MN132" s="98"/>
      <c r="MO132" s="98"/>
      <c r="MP132" s="96"/>
      <c r="MQ132" s="93"/>
      <c r="MR132" s="79"/>
      <c r="MS132" s="79"/>
      <c r="MT132" s="79"/>
      <c r="MU132" s="79"/>
      <c r="MV132" s="98"/>
      <c r="MW132" s="79"/>
      <c r="MX132" s="79"/>
      <c r="MY132" s="79"/>
      <c r="MZ132" s="79"/>
      <c r="NA132" s="79"/>
      <c r="NB132" s="79"/>
      <c r="NC132" s="79"/>
      <c r="ND132" s="96"/>
      <c r="NE132" s="96"/>
      <c r="NF132" s="96"/>
      <c r="NG132" s="96"/>
      <c r="NH132" s="93"/>
      <c r="NI132" s="79"/>
      <c r="NJ132" s="79"/>
      <c r="NK132" s="79"/>
      <c r="NL132" s="79"/>
      <c r="NM132" s="79"/>
      <c r="NN132" s="94"/>
      <c r="NO132" s="93"/>
      <c r="NP132" s="80"/>
      <c r="NQ132" s="124" t="s">
        <v>849</v>
      </c>
      <c r="NR132" s="102" t="s">
        <v>855</v>
      </c>
      <c r="NS132" s="102"/>
      <c r="NT132" s="102" t="s">
        <v>593</v>
      </c>
      <c r="NU132" s="102"/>
      <c r="NV132" s="104">
        <v>43720</v>
      </c>
      <c r="NW132" s="102" t="s">
        <v>525</v>
      </c>
      <c r="NX132" s="133" t="s">
        <v>856</v>
      </c>
      <c r="NY132" s="129" t="s">
        <v>2282</v>
      </c>
      <c r="NZ132" s="133" t="s">
        <v>856</v>
      </c>
      <c r="OA132" s="134"/>
      <c r="OB132" s="134"/>
      <c r="OC132" s="134"/>
      <c r="OD132" s="108">
        <f t="shared" si="219"/>
        <v>72</v>
      </c>
      <c r="OE132" s="109">
        <v>4</v>
      </c>
      <c r="OF132" s="110">
        <f t="shared" si="220"/>
        <v>300</v>
      </c>
      <c r="OG132" s="109">
        <v>3</v>
      </c>
      <c r="OH132" s="111">
        <f>ROUND(AVERAGEIF($ES$9:$ES$497,$ES132,EV$9:EV$497),0)</f>
        <v>70</v>
      </c>
      <c r="OI132" s="112">
        <f>ROUND(AVERAGEIF($ES$9:$ES$497,$ES132,EW$9:EW$497),0)</f>
        <v>29</v>
      </c>
      <c r="OJ132" s="112">
        <f>ROUND(AVERAGEIF($ES$9:$ES$497,$ES132,EX$9:EX$497),0)</f>
        <v>62</v>
      </c>
      <c r="OK132" s="112">
        <f>ROUND(AVERAGEIF($ES$9:$ES$497,$ES132,EY$9:EY$497),0)</f>
        <v>34</v>
      </c>
      <c r="OL132" s="112">
        <f>ROUND(AVERAGEIF($ES$9:$ES$497,$ES132,EZ$9:EZ$497),0)</f>
        <v>10</v>
      </c>
      <c r="OM132" s="112">
        <f>ROUND(AVERAGEIF($ES$9:$ES$497,$ES132,FA$9:FA$497),0)</f>
        <v>10</v>
      </c>
      <c r="ON132" s="112">
        <f>ROUND(AVERAGEIF($ES$9:$ES$497,$ES132,FB$9:FB$497),0)</f>
        <v>53</v>
      </c>
      <c r="OO132" s="112">
        <f>ROUND(AVERAGEIF($ES$9:$ES$497,$ES132,FC$9:FC$497),0)</f>
        <v>56</v>
      </c>
      <c r="OP132" s="112">
        <f>ROUND(AVERAGEIF($ES$9:$ES$497,$ES132,FD$9:FD$497),0)</f>
        <v>72</v>
      </c>
      <c r="OQ132" s="113">
        <f>ROUND(AVERAGEIF($ES$9:$ES$497,$ES132,FE$9:FE$497),0)</f>
        <v>118</v>
      </c>
      <c r="OR132" s="114">
        <f>ROUND(EV132/MAX(EV$9:EV$497)*100,0)</f>
        <v>19</v>
      </c>
      <c r="OS132" s="115">
        <f>ROUND(EW132/MAX(EW$9:EW$497)*100,0)</f>
        <v>18</v>
      </c>
      <c r="OT132" s="115">
        <f>ROUND(EX132/MAX(EX$9:EX$497)*100,0)</f>
        <v>67</v>
      </c>
      <c r="OU132" s="115">
        <f>ROUND(EY132/MAX(EY$9:EY$497)*100,0)</f>
        <v>11</v>
      </c>
      <c r="OV132" s="115">
        <f>ROUND(EZ132/MAX(EZ$9:EZ$497)*100,0)</f>
        <v>7</v>
      </c>
      <c r="OW132" s="115">
        <f>ROUND(FA132/MAX(FA$9:FA$497)*100,0)</f>
        <v>8</v>
      </c>
      <c r="OX132" s="115">
        <f>ROUND(FB132/MAX(FB$9:FB$497)*100,0)</f>
        <v>46</v>
      </c>
      <c r="OY132" s="116">
        <f>ROUND(FC132/MAX(FC$9:FC$497)*100,0)</f>
        <v>66</v>
      </c>
      <c r="OZ132" s="115">
        <f>ROUND(FD132/MAX(FD$9:FD$497)*100,0)</f>
        <v>60</v>
      </c>
      <c r="PA132" s="117">
        <f>ROUND(FE132/MAX(FE$9:FE$497)*100,0)</f>
        <v>72</v>
      </c>
      <c r="PB132" s="118">
        <f t="shared" si="221"/>
        <v>444</v>
      </c>
      <c r="PC132" s="115">
        <f t="shared" si="222"/>
        <v>264</v>
      </c>
      <c r="PD132" s="115">
        <f t="shared" si="223"/>
        <v>465</v>
      </c>
      <c r="PE132" s="115">
        <f t="shared" si="224"/>
        <v>576</v>
      </c>
      <c r="PF132" s="115">
        <f t="shared" si="225"/>
        <v>188</v>
      </c>
      <c r="PG132" s="119">
        <f t="shared" si="226"/>
        <v>166</v>
      </c>
      <c r="PH132" s="118">
        <f>ROUND(PB132/MAX(PB$9:PB$497)*100,0)</f>
        <v>53</v>
      </c>
      <c r="PI132" s="115">
        <f>ROUND(PC132/MAX(PC$9:PC$497)*100,0)</f>
        <v>32</v>
      </c>
      <c r="PJ132" s="115">
        <f>ROUND(PD132/MAX(PD$9:PD$497)*100,0)</f>
        <v>49</v>
      </c>
      <c r="PK132" s="115">
        <f>ROUND(PE132/MAX(PE$9:PE$497)*100,0)</f>
        <v>57</v>
      </c>
      <c r="PL132" s="115">
        <f>ROUND(PF132/MAX(PF$9:PF$497)*100,0)</f>
        <v>26</v>
      </c>
      <c r="PM132" s="119">
        <f>ROUND(PG132/MAX(PG$9:PG$497)*100,0)</f>
        <v>24</v>
      </c>
      <c r="PN132" s="118">
        <f>RANK(PH132,PH$9:PH$497,0)</f>
        <v>157</v>
      </c>
      <c r="PO132" s="115">
        <f>RANK(PI132,PI$9:PI$497,0)</f>
        <v>277</v>
      </c>
      <c r="PP132" s="115">
        <f>RANK(PJ132,PJ$9:PJ$497,0)</f>
        <v>204</v>
      </c>
      <c r="PQ132" s="115">
        <f>RANK(PK132,PK$9:PK$497,0)</f>
        <v>119</v>
      </c>
      <c r="PR132" s="115">
        <f>RANK(PL132,PL$9:PL$497,0)</f>
        <v>342</v>
      </c>
      <c r="PS132" s="119">
        <f>RANK(PM132,PM$9:PM$497,0)</f>
        <v>337</v>
      </c>
      <c r="PT132" s="120">
        <f>ROUND(FZ132/MAX(FZ$9:FZ$497)*100,0)</f>
        <v>29</v>
      </c>
      <c r="PU132" s="115">
        <f>ROUND(GA132/MAX(GA$9:GA$497)*100,0)</f>
        <v>21</v>
      </c>
      <c r="PV132" s="115">
        <f>ROUND(GB132/MAX(GB$9:GB$497)*100,0)</f>
        <v>94</v>
      </c>
      <c r="PW132" s="115">
        <f>ROUND(GC132/MAX(GC$9:GC$497)*100,0)</f>
        <v>21</v>
      </c>
      <c r="PX132" s="115">
        <f>ROUND(GD132/MAX(GD$9:GD$497)*100,0)</f>
        <v>8</v>
      </c>
      <c r="PY132" s="115">
        <f>ROUND(GE132/MAX(GE$9:GE$497)*100,0)</f>
        <v>9</v>
      </c>
      <c r="PZ132" s="115">
        <f>ROUND(GF132/MAX(GF$9:GF$497)*100,0)</f>
        <v>47</v>
      </c>
      <c r="QA132" s="116">
        <f>ROUND(GG132/MAX(GG$9:GG$497)*100,0)</f>
        <v>85</v>
      </c>
      <c r="QB132" s="115">
        <f>ROUND(GH132/MAX(GH$9:GH$497)*100,0)</f>
        <v>64</v>
      </c>
      <c r="QC132" s="121">
        <f>ROUND(GI132/MAX(GI$9:GI$497)*100,0)</f>
        <v>91</v>
      </c>
      <c r="QD132" s="120">
        <f>ROUND(AVERAGEIF($ES$9:$ES$497,$ES132,PT$9:PT$497),0)</f>
        <v>52</v>
      </c>
      <c r="QE132" s="120">
        <f>ROUND(AVERAGEIF($ES$9:$ES$497,$ES132,PU$9:PU$497),0)</f>
        <v>21</v>
      </c>
      <c r="QF132" s="120">
        <f>ROUND(AVERAGEIF($ES$9:$ES$497,$ES132,PV$9:PV$497),0)</f>
        <v>60</v>
      </c>
      <c r="QG132" s="120">
        <f>ROUND(AVERAGEIF($ES$9:$ES$497,$ES132,PW$9:PW$497),0)</f>
        <v>35</v>
      </c>
      <c r="QH132" s="120">
        <f>ROUND(AVERAGEIF($ES$9:$ES$497,$ES132,PX$9:PX$497),0)</f>
        <v>8</v>
      </c>
      <c r="QI132" s="120">
        <f>ROUND(AVERAGEIF($ES$9:$ES$497,$ES132,PY$9:PY$497),0)</f>
        <v>9</v>
      </c>
      <c r="QJ132" s="120">
        <f>ROUND(AVERAGEIF($ES$9:$ES$497,$ES132,PZ$9:PZ$497),0)</f>
        <v>35</v>
      </c>
      <c r="QK132" s="120">
        <f>ROUND(AVERAGEIF($ES$9:$ES$497,$ES132,QA$9:QA$497),0)</f>
        <v>46</v>
      </c>
      <c r="QL132" s="120">
        <f>ROUND(AVERAGEIF($ES$9:$ES$497,$ES132,QB$9:QB$497),0)</f>
        <v>43</v>
      </c>
      <c r="QM132" s="120">
        <f>ROUND(AVERAGEIF($ES$9:$ES$497,$ES132,QC$9:QC$497),0)</f>
        <v>53</v>
      </c>
      <c r="QN132" s="114">
        <f t="shared" si="240"/>
        <v>676</v>
      </c>
      <c r="QO132" s="115">
        <f t="shared" si="241"/>
        <v>332</v>
      </c>
      <c r="QP132" s="115">
        <f t="shared" si="242"/>
        <v>708</v>
      </c>
      <c r="QQ132" s="115">
        <f t="shared" si="243"/>
        <v>931</v>
      </c>
      <c r="QR132" s="115">
        <f t="shared" si="244"/>
        <v>307</v>
      </c>
      <c r="QS132" s="119">
        <f t="shared" si="245"/>
        <v>225</v>
      </c>
      <c r="QT132" s="114">
        <f>ROUND((QN132-MIN(QN$9:QN$497))/(MAX(QN$9:QN$497)-MIN(QN$9:QN$497))*100,0)</f>
        <v>70</v>
      </c>
      <c r="QU132" s="115">
        <f>ROUND((QO132-MIN(QO$9:QO$497))/(MAX(QO$9:QO$497)-MIN(QO$9:QO$497))*100,0)</f>
        <v>18</v>
      </c>
      <c r="QV132" s="115">
        <f>ROUND((QP132-MIN(QP$9:QP$497))/(MAX(QP$9:QP$497)-MIN(QP$9:QP$497))*100,0)</f>
        <v>52</v>
      </c>
      <c r="QW132" s="115">
        <f>ROUND((QQ132-MIN(QQ$9:QQ$497))/(MAX(QQ$9:QQ$497)-MIN(QQ$9:QQ$497))*100,0)</f>
        <v>81</v>
      </c>
      <c r="QX132" s="115">
        <f>ROUND((QR132-MIN(QR$9:QR$497))/(MAX(QR$9:QR$497)-MIN(QR$9:QR$497))*100,0)</f>
        <v>10</v>
      </c>
      <c r="QY132" s="115">
        <f>ROUND((QS132-MIN(QS$9:QS$497))/(MAX(QS$9:QS$497)-MIN(QS$9:QS$497))*100,0)</f>
        <v>11</v>
      </c>
      <c r="QZ132" s="114">
        <f>RANK(QN132,QN$9:QN$497,0)</f>
        <v>17</v>
      </c>
      <c r="RA132" s="115">
        <f>RANK(QO132,QO$9:QO$497,0)</f>
        <v>311</v>
      </c>
      <c r="RB132" s="115">
        <f>RANK(QP132,QP$9:QP$497,0)</f>
        <v>49</v>
      </c>
      <c r="RC132" s="115">
        <f>RANK(QQ132,QQ$9:QQ$497,0)</f>
        <v>8</v>
      </c>
      <c r="RD132" s="115">
        <f>RANK(QR132,QR$9:QR$497,0)</f>
        <v>425</v>
      </c>
      <c r="RE132" s="115">
        <f>RANK(QS132,QS$9:QS$497,0)</f>
        <v>416</v>
      </c>
      <c r="RF132" s="122"/>
      <c r="RG132" s="115">
        <f>($RH$3*(IH132+IJ132)*100*100/MAX(EX$9:EX$497)*$RO$3) +($RH$3*(II132+IJ132)*100*100/MAX(EX$9:EX$497)*$RO$4) + ($RH$3*IK132*100*100/MAX(EX$9:EX$497)*0.098)</f>
        <v>10.470833333333333</v>
      </c>
      <c r="RH132" s="115">
        <f>($RH$4*IL132*100*100/MAX(EZ$9:EZ$497))*$RQ$3</f>
        <v>0</v>
      </c>
      <c r="RI132" s="115">
        <f>($RH$3*IM132*100*100/MAX(EY$9:EY$497))*$RQ$4</f>
        <v>0</v>
      </c>
      <c r="RJ132" s="115">
        <f>($RH$3*IN132*100*100/MAX(EX$9:EX$497))</f>
        <v>8.3333333333333339</v>
      </c>
      <c r="RK132" s="115">
        <f>($RH$4*IO132*100*100/MAX(EZ$9:EZ$497))*$RQ$3</f>
        <v>0</v>
      </c>
      <c r="RL132" s="115">
        <f>(($RL$4*IP132*100*((100/MAX(EX$9:EX$497)+100/MAX(EZ$9:EZ$497))/2))+($RL$4*IQ132*100*((100/MAX(EX$9:EX$497)+100/MAX(EZ$9:EZ$497))/2))+($RL$4*IR132*100*((100/MAX(EX$9:EX$497)+100/MAX(EZ$9:EZ$497))/2))+($RL$4*IS132*100*((100/MAX(EX$9:EX$497)+100/MAX(EZ$9:EZ$497))/2))+($RL$4*IT132*100*((100/MAX(EX$9:EX$497)+100/MAX(EZ$9:EZ$497))/2))+($RL$4*IU132*100*((100/MAX(EX$9:EX$497)+100/MAX(EZ$9:EZ$497))/2))+($RL$4*IV132*100*((100/MAX(EX$9:EX$497)+100/MAX(EZ$9:EZ$497))/2))+($RL$4*IW132*100*((100/MAX(EX$9:EX$497)+100/MAX(EZ$9:EZ$497))/2)))*$RS$3</f>
        <v>0</v>
      </c>
      <c r="RM132" s="115">
        <f>(($RH$3*IX132*100*100/MAX(EX$9:EX$497))+($RH$3*IY132*100*100/MAX(EX$9:EX$497))+($RH$3*IZ132*100*100/MAX(EX$9:EX$497))+($RH$3*JA132*100*100/MAX(EX$9:EX$497))+($RH$3*JB132*100*100/MAX(EX$9:EX$497))+($RH$3*JC132*100*100/MAX(EX$9:EX$497))+($RH$3*JD132*100*100/MAX(EX$9:EX$497))+($RH$3*JE132*100*100/MAX(EX$9:EX$497)))*$RS$4</f>
        <v>0</v>
      </c>
      <c r="RN132" s="115">
        <f>(($RH$4*JF132*100*100/MAX(EZ$9:EZ$497)) + ($RH$4*JG132*100*100/MAX(EZ$9:EZ$497)) + ($RH$4*JH132*100*100/MAX(EZ$9:EZ$497)) + ($RH$4*JI132*100*100/MAX(EZ$9:EZ$497)) + ($RH$4*JJ132*100*100/MAX(EZ$9:EZ$497)) + ($RH$4*JK132*100*100/MAX(EZ$9:EZ$497)) + ($RH$4*JL132*100*100/MAX(EZ$9:EZ$497)) + ($RH$4*JM132*100*100/MAX(EZ$9:EZ$497)))*$RU$3</f>
        <v>0</v>
      </c>
      <c r="RO132" s="115">
        <f>(($RL$4*JN132*100*((100/MAX(EX$9:EX$497)+100/MAX(EZ$9:EZ$497))/2))+($RL$4*JO132*100*((100/MAX(EX$9:EX$497)+100/MAX(EZ$9:EZ$497))/2))+($RL$4*JP132*100*((100/MAX(EX$9:EX$497)+100/MAX(EZ$9:EZ$497))/2))+($RL$4*JQ132*100*((100/MAX(EX$9:EX$497)+100/MAX(EZ$9:EZ$497))/2))+($RL$4*JR132*100*((100/MAX(EX$9:EX$497)+100/MAX(EZ$9:EZ$497))/2))+($RL$4*JS132*100*((100/MAX(EX$9:EX$497)+100/MAX(EZ$9:EZ$497))/2))+($RL$4*JT132*100*((100/MAX(EX$9:EX$497)+100/MAX(EZ$9:EZ$497))/2))+($RL$4*JU132*100*((100/MAX(EX$9:EX$497)+100/MAX(EZ$9:EZ$497))/2))+($RL$4*JV132*100*((100/MAX(EX$9:EX$497)+100/MAX(EZ$9:EZ$497))/2))+($RL$4*JW132*100*((100/MAX(EX$9:EX$497)+100/MAX(EZ$9:EZ$497))/2))+($RL$4*JX132*100*((100/MAX(EX$9:EX$497)+100/MAX(EZ$9:EZ$497))/2))+($RL$4*JY132*100*((100/MAX(EX$9:EX$497)+100/MAX(EZ$9:EZ$497))/2))+($RL$4*JZ132*100*((100/MAX(EX$9:EX$497)+100/MAX(EZ$9:EZ$497))/2)))*$RW$3/2</f>
        <v>0</v>
      </c>
      <c r="RP132" s="119">
        <f>($RJ$3*KA132*100*100/MAX(FA$9:FA$497)) + ($RJ$3*KB132*100*100/MAX(FA$9:FA$497)/2) + ($RJ$3*KC132*100*100/MAX(FA$9:FA$497)/2) + ($RJ$3*KD132*100*100/MAX(FA$9:FA$497)/4) + ($RJ$3*KE132*100*100/MAX(FA$9:FA$497)/4)</f>
        <v>0</v>
      </c>
      <c r="RQ132" s="118">
        <f>($RL$4*KF132*100*((100/MAX(EX$9:EX$497)+100/MAX(EZ$9:EZ$497)))) * ($RO$3/2) + (($RL$4*KG132*100*((100/MAX(EX$9:EX$497)+100/MAX(EZ$9:EZ$497))))+($RL$4*KH132*100*((100/MAX(EX$9:EX$497)+100/MAX(EZ$9:EZ$497))))+($RL$4*KI132*100*((100/MAX(EX$9:EX$497)+100/MAX(EZ$9:EZ$497))))+($RL$4*KJ132*100*((100/MAX(EX$9:EX$497)+100/MAX(EZ$9:EZ$497))))+($RL$4*KK132*100*((100/MAX(EX$9:EX$497)+100/MAX(EZ$9:EZ$497))))+($RL$4*KL132*100*((100/MAX(EX$9:EX$497)+100/MAX(EZ$9:EZ$497))))+($RL$4*KM132*100*((100/MAX(EX$9:EX$497)+100/MAX(EZ$9:EZ$497))))+($RL$4*KN132*100*((100/MAX(EX$9:EX$497)+100/MAX(EZ$9:EZ$497))))+($RL$4*KO132*100*((100/MAX(EX$9:EX$497)+100/MAX(EZ$9:EZ$497))))+($RL$4*KP132*100*((100/MAX(EX$9:EX$497)+100/MAX(EZ$9:EZ$497))))+($RL$4*KQ132*100*((100/MAX(EX$9:EX$497)+100/MAX(EZ$9:EZ$497))))+($RL$4*KR132*100*((100/MAX(EX$9:EX$497)+100/MAX(EZ$9:EZ$497))))+($RL$4*KS132*100*((100/MAX(EX$9:EX$497)+100/MAX(EZ$9:EZ$497))))+($RL$4*KV132*100*((100/MAX(EX$9:EX$497)+100/MAX(EZ$9:EZ$497))))) * (($RO$3+$RO$4)/6)</f>
        <v>0</v>
      </c>
      <c r="RR132" s="115">
        <f>(($RL$4*KW132*100*((100/MAX(EX$9:EX$497)+100/MAX(EZ$9:EZ$497))))) * ($RO$3/2) + (($RL$4*KX132*100*((100/MAX(EX$9:EX$497)+100/MAX(EZ$9:EZ$497))))+($RL$4*KY132*100*((100/MAX(EX$9:EX$497)+100/MAX(EZ$9:EZ$497))))+($RL$4*KZ132*100*((100/MAX(EX$9:EX$497)+100/MAX(EZ$9:EZ$497))))+($RL$4*LA132*100*((100/MAX(EX$9:EX$497)+100/MAX(EZ$9:EZ$497))))+($RL$4*LB132*100*((100/MAX(EX$9:EX$497)+100/MAX(EZ$9:EZ$497))))+($RL$4*LC132*100*((100/MAX(EX$9:EX$497)+100/MAX(EZ$9:EZ$497))))) * (($RO$3+$RO$4)/6)</f>
        <v>0</v>
      </c>
      <c r="RS132" s="119">
        <f>(($RL$4*LD132*100*((100/MAX(EX$9:EX$497)+100/MAX(EZ$9:EZ$497))))+($RL$4*LE132*100*((100/MAX(EX$9:EX$497)+100/MAX(EZ$9:EZ$497))))) * (($RO$3+$RO$4)/6)</f>
        <v>0</v>
      </c>
      <c r="RT132" s="118">
        <f>($RJ$4*LH132*100*(100/MAX(EV$9:EV$497)))+($RJ$4*LI132*100*(100/MAX(EV$9:EV$497)))</f>
        <v>0</v>
      </c>
      <c r="RU132" s="119">
        <f>($RJ$4*LJ132*(100/MAX(EV$9:EV$497)))/2 + ($RL$3*LK132*(100/MAX(EW$9:EW$497))) + ($RJ$4*LL132*(100/MAX(EV$9:EV$497)))/4 + ($RL$3*LM132*(100/MAX(EW$9:EW$497)))</f>
        <v>0</v>
      </c>
      <c r="RV132" s="118">
        <f>($RJ$4*LN132*100*100/MAX(EV$9:EV$497)/2)+($RJ$4*LO132*100*100/MAX(EV$9:EV$497)/2)+($RJ$4*LP132*100*100/MAX(EV$9:EV$497))+($RJ$4*LQ132*100*100/MAX(EV$9:EV$497))+($RJ$4*LR132*100*100/MAX(EV$9:EV$497))</f>
        <v>0</v>
      </c>
      <c r="RW132" s="115">
        <f>($RJ$4*LS132*100*100/MAX(EV$9:EV$497)) + (($RJ$4*LT132*100*100/MAX(EV$9:EV$497))+($RJ$4*LU132*100*100/MAX(EV$9:EV$497))+($RJ$4*LV132*100*100/MAX(EV$9:EV$497))+($RJ$4*LW132*100*100/MAX(EV$9:EV$497))+($RJ$4*LX132*100*100/MAX(EV$9:EV$497))+($RJ$4*LY132*100*100/MAX(EV$9:EV$497))+($RJ$4*LZ132*100*100/MAX(EV$9:EV$497))+($RJ$4*MA132*100*100/MAX(EV$9:EV$497)))/2</f>
        <v>4.213483146067416</v>
      </c>
      <c r="RX132" s="119">
        <f>($RJ$4*MB132*100*100/MAX(EV$9:EV$497))+($RJ$4*MC132*100*100/MAX(EV$9:EV$497))+($RJ$4*MD132*100*100/MAX(EV$9:EV$497))+($RJ$4*ME132*100*100/MAX(EV$9:EV$497))+($RJ$4*MF132*100*100/MAX(EV$9:EV$497))+($RJ$4*MG132*100*100/MAX(EV$9:EV$497))+($RJ$4*MH132*100*100/MAX(EV$9:EV$497))+($RJ$4*MI132*100*100/MAX(EV$9:EV$497))+($RJ$4*MJ132*100*100/MAX(EV$9:EV$497))+($RJ$4*MK132*100*100/MAX(EV$9:EV$497))+($RJ$4*ML132*100*100/MAX(EV$9:EV$497))+($RJ$4*MM132*100*100/MAX(EV$9:EV$497))+($RJ$4*MN132*100*100/MAX(EV$9:EV$497))</f>
        <v>0</v>
      </c>
      <c r="RY132" s="118">
        <f>($RJ$4*MQ132*100*100/MAX(EV$9:EV$497))/2 + (($RJ$4*MR132*100*100/MAX(EV$9:EV$497))+($RJ$4*MS132*100*100/MAX(EV$9:EV$497))+($RJ$4*MT132*100*100/MAX(EV$9:EV$497))+($RJ$4*MU132*100*100/MAX(EV$9:EV$497))+($RJ$4*MV132*100*100/MAX(EV$9:EV$497))+($RJ$4*MW132*100*100/MAX(EV$9:EV$497))+($RJ$4*MX132*100*100/MAX(EV$9:EV$497))+($RJ$4*MY132*100*100/MAX(EV$9:EV$497))+($RJ$4*MZ132*100*100/MAX(EV$9:EV$497))+($RJ$4*NA132*100*100/MAX(EV$9:EV$497))+($RJ$4*NB132*100*100/MAX(EV$9:EV$497))+($RJ$4*NC132*100*100/MAX(EV$9:EV$497))+($RJ$4*ND132*100*100/MAX(EV$9:EV$497))+($RJ$4*NG132*100*100/MAX(EV$9:EV$497)))/4</f>
        <v>0</v>
      </c>
      <c r="RZ132" s="115">
        <f>($RJ$4*NH132*100*100/MAX(EV$9:EV$497))/2 + (($RJ$4*NI132*100*100/MAX(EV$9:EV$497))+($RJ$4*NJ132*100*100/MAX(EV$9:EV$497))+($RJ$4*NK132*100*100/MAX(EV$9:EV$497))+($RJ$4*NL132*100*100/MAX(EV$9:EV$497))+($RJ$4*NM132*100*100/MAX(EV$9:EV$497))+($RJ$4*NN132*100*100/MAX(EV$9:EV$497)))/4</f>
        <v>0</v>
      </c>
      <c r="SA132" s="117">
        <f>(($RJ$4*NO132*100*100/MAX(EV$9:EV$497))+($RJ$4*NP132*100*100/MAX(EV$9:EV$497)))/4</f>
        <v>0</v>
      </c>
      <c r="SB132" s="118">
        <f t="shared" si="227"/>
        <v>23.017649812734085</v>
      </c>
      <c r="SC132" s="115">
        <f t="shared" si="228"/>
        <v>19.646863295880152</v>
      </c>
      <c r="SD132" s="115">
        <f t="shared" si="229"/>
        <v>1.053370786516854</v>
      </c>
      <c r="SE132" s="115">
        <f t="shared" si="230"/>
        <v>19.646863295880152</v>
      </c>
      <c r="SF132" s="115">
        <f t="shared" si="231"/>
        <v>1.053370786516854</v>
      </c>
      <c r="SG132" s="115">
        <f t="shared" si="232"/>
        <v>4.213483146067416</v>
      </c>
      <c r="SH132" s="115">
        <f>ROUND(SB132/MAX(SB$9:SB$497)*100,0)</f>
        <v>29</v>
      </c>
      <c r="SI132" s="115">
        <f>ROUND(SC132/MAX(SC$9:SC$497)*100,0)</f>
        <v>30</v>
      </c>
      <c r="SJ132" s="115">
        <f>ROUND(SD132/MAX(SD$9:SD$497)*100,0)</f>
        <v>2</v>
      </c>
      <c r="SK132" s="115">
        <f>ROUND(SE132/MAX(SE$9:SE$497)*100,0)</f>
        <v>15</v>
      </c>
      <c r="SL132" s="115">
        <f>ROUND(SF132/MAX(SF$9:SF$497)*100,0)</f>
        <v>3</v>
      </c>
      <c r="SM132" s="121">
        <f>ROUND(SG132/MAX(SG$9:SG$497)*100,0)</f>
        <v>4</v>
      </c>
      <c r="SN132" s="115">
        <f>ROUND(AVERAGEIF($ES$9:$ES$497,$ES132,SH$9:SH$497),0)</f>
        <v>26</v>
      </c>
      <c r="SO132" s="115">
        <f>ROUND(AVERAGEIF($ES$9:$ES$497,$ES132,SI$9:SI$497),0)</f>
        <v>26</v>
      </c>
      <c r="SP132" s="115">
        <f>ROUND(AVERAGEIF($ES$9:$ES$497,$ES132,SJ$9:SJ$497),0)</f>
        <v>3</v>
      </c>
      <c r="SQ132" s="115">
        <f>ROUND(AVERAGEIF($ES$9:$ES$497,$ES132,SK$9:SK$497),0)</f>
        <v>21</v>
      </c>
      <c r="SR132" s="115">
        <f>ROUND(AVERAGEIF($ES$9:$ES$497,$ES132,SL$9:SL$497),0)</f>
        <v>5</v>
      </c>
      <c r="SS132" s="121">
        <f>ROUND(AVERAGEIF($ES$9:$ES$497,$ES132,SM$9:SM$497),0)</f>
        <v>5</v>
      </c>
      <c r="ST132" s="114">
        <f>RANK(SB132,SB$9:SB$497,0)</f>
        <v>150</v>
      </c>
      <c r="SU132" s="115">
        <f>RANK(SC132,SC$9:SC$497,0)</f>
        <v>97</v>
      </c>
      <c r="SV132" s="115">
        <f>RANK(SD132,SD$9:SD$497,0)</f>
        <v>216</v>
      </c>
      <c r="SW132" s="115">
        <f>RANK(SE132,SE$9:SE$497,0)</f>
        <v>129</v>
      </c>
      <c r="SX132" s="115">
        <f>RANK(SF132,SF$9:SF$497,0)</f>
        <v>199</v>
      </c>
      <c r="SY132" s="115">
        <f>RANK(SG132,SG$9:SG$497,0)</f>
        <v>173</v>
      </c>
      <c r="SZ132" s="115">
        <f>COUNTIFS(SB$9:SB$497,"&gt;"&amp;SB132,$ES$9:$ES$497,$ES132)+1</f>
        <v>35</v>
      </c>
      <c r="TA132" s="115">
        <f>COUNTIFS(SC$9:SC$497,"&gt;"&amp;SC132,$ES$9:$ES$497,$ES132)+1</f>
        <v>33</v>
      </c>
      <c r="TB132" s="115">
        <f>COUNTIFS(SD$9:SD$497,"&gt;"&amp;SD132,$ES$9:$ES$497,$ES132)+1</f>
        <v>43</v>
      </c>
      <c r="TC132" s="115">
        <f>COUNTIFS(SE$9:SE$497,"&gt;"&amp;SE132,$ES$9:$ES$497,$ES132)+1</f>
        <v>38</v>
      </c>
      <c r="TD132" s="115">
        <f>COUNTIFS(SF$9:SF$497,"&gt;"&amp;SF132,$ES$9:$ES$497,$ES132)+1</f>
        <v>43</v>
      </c>
      <c r="TE132" s="117">
        <f>COUNTIFS(SG$9:SG$497,"&gt;"&amp;SG132,$ES$9:$ES$497,$ES132)+1</f>
        <v>30</v>
      </c>
      <c r="TF132" s="118">
        <f t="shared" si="233"/>
        <v>86</v>
      </c>
      <c r="TG132" s="115">
        <f t="shared" si="234"/>
        <v>83</v>
      </c>
      <c r="TH132" s="115">
        <f t="shared" si="235"/>
        <v>34</v>
      </c>
      <c r="TI132" s="115">
        <f t="shared" si="236"/>
        <v>64</v>
      </c>
      <c r="TJ132" s="115">
        <f t="shared" si="237"/>
        <v>60</v>
      </c>
      <c r="TK132" s="115">
        <f t="shared" si="238"/>
        <v>30</v>
      </c>
      <c r="TL132" s="117">
        <f t="shared" si="239"/>
        <v>28</v>
      </c>
      <c r="TM132" s="118">
        <f>ROUND(TF132/MAX(TF$9:TF$497)*100,0)</f>
        <v>48</v>
      </c>
      <c r="TN132" s="115">
        <f>ROUND(TG132/MAX(TG$9:TG$497)*100,0)</f>
        <v>46</v>
      </c>
      <c r="TO132" s="115">
        <f>ROUND(TH132/MAX(TH$9:TH$497)*100,0)</f>
        <v>19</v>
      </c>
      <c r="TP132" s="115">
        <f>ROUND(TI132/MAX(TI$9:TI$497)*100,0)</f>
        <v>35</v>
      </c>
      <c r="TQ132" s="115">
        <f>ROUND(TJ132/MAX(TJ$9:TJ$497)*100,0)</f>
        <v>30</v>
      </c>
      <c r="TR132" s="115">
        <f>ROUND(TK132/MAX(TK$9:TK$497)*100,0)</f>
        <v>15</v>
      </c>
      <c r="TS132" s="119">
        <f>ROUND(TL132/MAX(TL$9:TL$497)*100,0)</f>
        <v>14</v>
      </c>
      <c r="TT132" s="120">
        <f>RANK(TM132,TM$9:TM$497,0)</f>
        <v>171</v>
      </c>
      <c r="TU132" s="115">
        <f>RANK(TN132,TN$9:TN$497,0)</f>
        <v>102</v>
      </c>
      <c r="TV132" s="115">
        <f>RANK(TO132,TO$9:TO$497,0)</f>
        <v>273</v>
      </c>
      <c r="TW132" s="115">
        <f>RANK(TP132,TP$9:TP$497,0)</f>
        <v>172</v>
      </c>
      <c r="TX132" s="115">
        <f>RANK(TQ132,TQ$9:TQ$497,0)</f>
        <v>149</v>
      </c>
      <c r="TY132" s="115">
        <f>RANK(TR132,TR$9:TR$497,0)</f>
        <v>337</v>
      </c>
      <c r="TZ132" s="121">
        <f>RANK(TS132,TS$9:TS$497,0)</f>
        <v>330</v>
      </c>
      <c r="UA132" s="132"/>
      <c r="UB132" s="7" t="s">
        <v>1</v>
      </c>
    </row>
    <row r="133" spans="1:548" x14ac:dyDescent="0.15">
      <c r="A133" s="183">
        <v>125</v>
      </c>
      <c r="B133" s="203" t="s">
        <v>855</v>
      </c>
      <c r="C133" s="63"/>
      <c r="D133" s="63"/>
      <c r="E133" s="64" t="s">
        <v>518</v>
      </c>
      <c r="F133" s="65">
        <v>62</v>
      </c>
      <c r="G133" s="65" t="s">
        <v>558</v>
      </c>
      <c r="H133" s="65" t="s">
        <v>699</v>
      </c>
      <c r="I133" s="66" t="s">
        <v>521</v>
      </c>
      <c r="J133" s="67" t="s">
        <v>521</v>
      </c>
      <c r="K133" s="67" t="s">
        <v>521</v>
      </c>
      <c r="L133" s="67" t="s">
        <v>521</v>
      </c>
      <c r="M133" s="67" t="s">
        <v>521</v>
      </c>
      <c r="N133" s="67" t="s">
        <v>521</v>
      </c>
      <c r="O133" s="67" t="s">
        <v>521</v>
      </c>
      <c r="P133" s="67" t="s">
        <v>521</v>
      </c>
      <c r="Q133" s="67" t="s">
        <v>521</v>
      </c>
      <c r="R133" s="68" t="s">
        <v>521</v>
      </c>
      <c r="S133" s="69" t="s">
        <v>521</v>
      </c>
      <c r="T133" s="67" t="s">
        <v>521</v>
      </c>
      <c r="U133" s="67" t="s">
        <v>521</v>
      </c>
      <c r="V133" s="67" t="s">
        <v>521</v>
      </c>
      <c r="W133" s="67" t="s">
        <v>521</v>
      </c>
      <c r="X133" s="67" t="s">
        <v>521</v>
      </c>
      <c r="Y133" s="67" t="s">
        <v>521</v>
      </c>
      <c r="Z133" s="67" t="s">
        <v>521</v>
      </c>
      <c r="AA133" s="67" t="s">
        <v>521</v>
      </c>
      <c r="AB133" s="68" t="s">
        <v>521</v>
      </c>
      <c r="AC133" s="69" t="s">
        <v>521</v>
      </c>
      <c r="AD133" s="67" t="s">
        <v>521</v>
      </c>
      <c r="AE133" s="67" t="s">
        <v>521</v>
      </c>
      <c r="AF133" s="67" t="s">
        <v>521</v>
      </c>
      <c r="AG133" s="67" t="s">
        <v>521</v>
      </c>
      <c r="AH133" s="67" t="s">
        <v>521</v>
      </c>
      <c r="AI133" s="67" t="s">
        <v>521</v>
      </c>
      <c r="AJ133" s="67" t="s">
        <v>521</v>
      </c>
      <c r="AK133" s="67" t="s">
        <v>521</v>
      </c>
      <c r="AL133" s="68" t="s">
        <v>521</v>
      </c>
      <c r="AM133" s="69" t="s">
        <v>521</v>
      </c>
      <c r="AN133" s="67" t="s">
        <v>521</v>
      </c>
      <c r="AO133" s="67" t="s">
        <v>521</v>
      </c>
      <c r="AP133" s="67" t="s">
        <v>521</v>
      </c>
      <c r="AQ133" s="67" t="s">
        <v>521</v>
      </c>
      <c r="AR133" s="67" t="s">
        <v>521</v>
      </c>
      <c r="AS133" s="67" t="s">
        <v>521</v>
      </c>
      <c r="AT133" s="67" t="s">
        <v>521</v>
      </c>
      <c r="AU133" s="67" t="s">
        <v>18</v>
      </c>
      <c r="AV133" s="68" t="s">
        <v>18</v>
      </c>
      <c r="AW133" s="69" t="s">
        <v>18</v>
      </c>
      <c r="AX133" s="67" t="s">
        <v>18</v>
      </c>
      <c r="AY133" s="67" t="s">
        <v>18</v>
      </c>
      <c r="AZ133" s="67" t="s">
        <v>18</v>
      </c>
      <c r="BA133" s="67" t="s">
        <v>18</v>
      </c>
      <c r="BB133" s="67" t="s">
        <v>521</v>
      </c>
      <c r="BC133" s="67" t="s">
        <v>521</v>
      </c>
      <c r="BD133" s="67" t="s">
        <v>521</v>
      </c>
      <c r="BE133" s="67" t="s">
        <v>521</v>
      </c>
      <c r="BF133" s="68" t="s">
        <v>521</v>
      </c>
      <c r="BG133" s="69" t="s">
        <v>521</v>
      </c>
      <c r="BH133" s="67" t="s">
        <v>521</v>
      </c>
      <c r="BI133" s="67" t="s">
        <v>521</v>
      </c>
      <c r="BJ133" s="67" t="s">
        <v>521</v>
      </c>
      <c r="BK133" s="67" t="s">
        <v>521</v>
      </c>
      <c r="BL133" s="67" t="s">
        <v>521</v>
      </c>
      <c r="BM133" s="67" t="s">
        <v>521</v>
      </c>
      <c r="BN133" s="67" t="s">
        <v>521</v>
      </c>
      <c r="BO133" s="67" t="s">
        <v>521</v>
      </c>
      <c r="BP133" s="68" t="s">
        <v>521</v>
      </c>
      <c r="BQ133" s="70" t="s">
        <v>521</v>
      </c>
      <c r="BR133" s="67" t="s">
        <v>521</v>
      </c>
      <c r="BS133" s="67" t="s">
        <v>521</v>
      </c>
      <c r="BT133" s="67" t="s">
        <v>521</v>
      </c>
      <c r="BU133" s="67" t="s">
        <v>521</v>
      </c>
      <c r="BV133" s="67" t="s">
        <v>521</v>
      </c>
      <c r="BW133" s="67" t="s">
        <v>521</v>
      </c>
      <c r="BX133" s="67" t="s">
        <v>521</v>
      </c>
      <c r="BY133" s="67" t="s">
        <v>521</v>
      </c>
      <c r="BZ133" s="68" t="s">
        <v>521</v>
      </c>
      <c r="CA133" s="69" t="s">
        <v>521</v>
      </c>
      <c r="CB133" s="67" t="s">
        <v>521</v>
      </c>
      <c r="CC133" s="67" t="s">
        <v>521</v>
      </c>
      <c r="CD133" s="67" t="s">
        <v>521</v>
      </c>
      <c r="CE133" s="67" t="s">
        <v>521</v>
      </c>
      <c r="CF133" s="67" t="s">
        <v>521</v>
      </c>
      <c r="CG133" s="67" t="s">
        <v>521</v>
      </c>
      <c r="CH133" s="67" t="s">
        <v>521</v>
      </c>
      <c r="CI133" s="67" t="s">
        <v>521</v>
      </c>
      <c r="CJ133" s="68" t="s">
        <v>521</v>
      </c>
      <c r="CK133" s="69" t="s">
        <v>521</v>
      </c>
      <c r="CL133" s="67" t="s">
        <v>521</v>
      </c>
      <c r="CM133" s="67" t="s">
        <v>521</v>
      </c>
      <c r="CN133" s="67" t="s">
        <v>521</v>
      </c>
      <c r="CO133" s="67" t="s">
        <v>521</v>
      </c>
      <c r="CP133" s="67" t="s">
        <v>521</v>
      </c>
      <c r="CQ133" s="67" t="s">
        <v>521</v>
      </c>
      <c r="CR133" s="67" t="s">
        <v>521</v>
      </c>
      <c r="CS133" s="67" t="s">
        <v>521</v>
      </c>
      <c r="CT133" s="68" t="s">
        <v>521</v>
      </c>
      <c r="CU133" s="69" t="s">
        <v>521</v>
      </c>
      <c r="CV133" s="67" t="s">
        <v>521</v>
      </c>
      <c r="CW133" s="67" t="s">
        <v>521</v>
      </c>
      <c r="CX133" s="67" t="s">
        <v>521</v>
      </c>
      <c r="CY133" s="67" t="s">
        <v>521</v>
      </c>
      <c r="CZ133" s="67" t="s">
        <v>521</v>
      </c>
      <c r="DA133" s="67" t="s">
        <v>521</v>
      </c>
      <c r="DB133" s="67" t="s">
        <v>521</v>
      </c>
      <c r="DC133" s="67" t="s">
        <v>521</v>
      </c>
      <c r="DD133" s="68" t="s">
        <v>521</v>
      </c>
      <c r="DE133" s="69" t="s">
        <v>521</v>
      </c>
      <c r="DF133" s="71" t="s">
        <v>521</v>
      </c>
      <c r="DG133" s="67" t="s">
        <v>521</v>
      </c>
      <c r="DH133" s="67" t="s">
        <v>521</v>
      </c>
      <c r="DI133" s="67" t="s">
        <v>521</v>
      </c>
      <c r="DJ133" s="67" t="s">
        <v>521</v>
      </c>
      <c r="DK133" s="67" t="s">
        <v>521</v>
      </c>
      <c r="DL133" s="67" t="s">
        <v>521</v>
      </c>
      <c r="DM133" s="67" t="s">
        <v>521</v>
      </c>
      <c r="DN133" s="68" t="s">
        <v>521</v>
      </c>
      <c r="DO133" s="70" t="s">
        <v>521</v>
      </c>
      <c r="DP133" s="71" t="s">
        <v>521</v>
      </c>
      <c r="DQ133" s="67" t="s">
        <v>521</v>
      </c>
      <c r="DR133" s="67" t="s">
        <v>521</v>
      </c>
      <c r="DS133" s="67" t="s">
        <v>521</v>
      </c>
      <c r="DT133" s="67" t="s">
        <v>521</v>
      </c>
      <c r="DU133" s="67" t="s">
        <v>521</v>
      </c>
      <c r="DV133" s="67" t="s">
        <v>521</v>
      </c>
      <c r="DW133" s="67" t="s">
        <v>521</v>
      </c>
      <c r="DX133" s="72" t="s">
        <v>521</v>
      </c>
      <c r="DY133" s="73" t="s">
        <v>522</v>
      </c>
      <c r="DZ133" s="74">
        <v>2</v>
      </c>
      <c r="EA133" s="74">
        <v>3</v>
      </c>
      <c r="EB133" s="74">
        <v>3</v>
      </c>
      <c r="EC133" s="75">
        <v>4</v>
      </c>
      <c r="ED133" s="76" t="s">
        <v>522</v>
      </c>
      <c r="EE133" s="74">
        <f t="shared" si="189"/>
        <v>2</v>
      </c>
      <c r="EF133" s="74">
        <f t="shared" si="190"/>
        <v>6</v>
      </c>
      <c r="EG133" s="74">
        <f t="shared" si="191"/>
        <v>18</v>
      </c>
      <c r="EH133" s="77">
        <f t="shared" si="192"/>
        <v>72</v>
      </c>
      <c r="EI133" s="73">
        <v>300</v>
      </c>
      <c r="EJ133" s="74">
        <v>450</v>
      </c>
      <c r="EK133" s="74">
        <v>900</v>
      </c>
      <c r="EL133" s="74">
        <v>1500</v>
      </c>
      <c r="EM133" s="75">
        <v>4500</v>
      </c>
      <c r="EN133" s="78">
        <v>1</v>
      </c>
      <c r="EO133" s="79">
        <f t="shared" si="193"/>
        <v>0.75</v>
      </c>
      <c r="EP133" s="79">
        <f t="shared" si="194"/>
        <v>0.5</v>
      </c>
      <c r="EQ133" s="79">
        <f t="shared" si="195"/>
        <v>0.27777777777777773</v>
      </c>
      <c r="ER133" s="80">
        <f t="shared" si="196"/>
        <v>0.20833333333333334</v>
      </c>
      <c r="ES133" s="128" t="s">
        <v>534</v>
      </c>
      <c r="ET133" s="82"/>
      <c r="EU133" s="83">
        <v>4</v>
      </c>
      <c r="EV133" s="73">
        <v>97</v>
      </c>
      <c r="EW133" s="74">
        <v>16</v>
      </c>
      <c r="EX133" s="74">
        <v>48</v>
      </c>
      <c r="EY133" s="74">
        <v>19</v>
      </c>
      <c r="EZ133" s="74">
        <v>9</v>
      </c>
      <c r="FA133" s="74">
        <v>9</v>
      </c>
      <c r="FB133" s="74">
        <v>52</v>
      </c>
      <c r="FC133" s="74">
        <v>64</v>
      </c>
      <c r="FD133" s="74">
        <f t="shared" si="197"/>
        <v>57</v>
      </c>
      <c r="FE133" s="84">
        <f t="shared" si="198"/>
        <v>112</v>
      </c>
      <c r="FF133" s="73">
        <f>RANK(EV133,$EV$9:$EV$497,0)</f>
        <v>92</v>
      </c>
      <c r="FG133" s="74">
        <f>RANK(EW133,$EW$9:$EW$497,0)</f>
        <v>376</v>
      </c>
      <c r="FH133" s="74">
        <f>RANK(EX133,$EX$9:$EX$497,0)</f>
        <v>149</v>
      </c>
      <c r="FI133" s="74">
        <f>RANK(EY133,$EY$9:$EY$497,0)</f>
        <v>319</v>
      </c>
      <c r="FJ133" s="74">
        <f>RANK(EZ133,$EZ$9:$EZ$497,0)</f>
        <v>348</v>
      </c>
      <c r="FK133" s="74">
        <f>RANK(FA133,$FA$9:$FA$497,0)</f>
        <v>325</v>
      </c>
      <c r="FL133" s="74">
        <f>RANK(FB133,$FB$9:$FB$497,0)</f>
        <v>161</v>
      </c>
      <c r="FM133" s="74">
        <f>RANK(FC133,$FC$9:$FC$497,0)</f>
        <v>110</v>
      </c>
      <c r="FN133" s="74">
        <f>RANK(FD133,$FD$9:$FD$497,0)</f>
        <v>258</v>
      </c>
      <c r="FO133" s="84">
        <f>RANK(FE133,$FE$9:$FE$497,0)</f>
        <v>125</v>
      </c>
      <c r="FP133" s="73">
        <f>COUNTIFS($EV$9:$EV$497,"&gt;"&amp;EV133,$ES$9:$ES$497,ES133)+1</f>
        <v>24</v>
      </c>
      <c r="FQ133" s="74">
        <f>COUNTIFS($EW$9:$EW$497,"&gt;"&amp;EW133,$ES$9:$ES$497,ES133)+1</f>
        <v>62</v>
      </c>
      <c r="FR133" s="74">
        <f>COUNTIFS($EX$9:$EX$497,"&gt;"&amp;EX133,$ES$9:$ES$497,ES133)+1</f>
        <v>56</v>
      </c>
      <c r="FS133" s="74">
        <f>COUNTIFS($EY$9:$EY$497,"&gt;"&amp;EY133,$ES$9:$ES$497,ES133)+1</f>
        <v>61</v>
      </c>
      <c r="FT133" s="74">
        <f>COUNTIFS($EZ$9:$EZ$497,"&gt;"&amp;EZ133,$ES$9:$ES$497,ES133)+1</f>
        <v>45</v>
      </c>
      <c r="FU133" s="74">
        <f>COUNTIFS($FA$9:$FA$497,"&gt;"&amp;FA133,$ES$9:$ES$497,ES133)+1</f>
        <v>44</v>
      </c>
      <c r="FV133" s="74">
        <f>COUNTIFS($FB$9:$FB$497,"&gt;"&amp;FB133,$ES$9:$ES$497,ES133)+1</f>
        <v>48</v>
      </c>
      <c r="FW133" s="74">
        <f>COUNTIFS($FC$9:$FC$497,"&gt;"&amp;FC133,$ES$9:$ES$497,ES133)+1</f>
        <v>28</v>
      </c>
      <c r="FX133" s="74">
        <f>COUNTIFS($FD$9:$FD$497,"&gt;"&amp;FD133,$ES$9:$ES$497,ES133)+1</f>
        <v>56</v>
      </c>
      <c r="FY133" s="84">
        <f>COUNTIFS($FE$9:$FE$497,"&gt;"&amp;FE133,$ES$9:$ES$497,ES133)+1</f>
        <v>51</v>
      </c>
      <c r="FZ133" s="85">
        <f t="shared" si="199"/>
        <v>1.56</v>
      </c>
      <c r="GA133" s="86">
        <f t="shared" si="200"/>
        <v>0.26</v>
      </c>
      <c r="GB133" s="86">
        <f t="shared" si="201"/>
        <v>0.77</v>
      </c>
      <c r="GC133" s="86">
        <f t="shared" si="202"/>
        <v>0.31</v>
      </c>
      <c r="GD133" s="86">
        <f t="shared" si="203"/>
        <v>0.15</v>
      </c>
      <c r="GE133" s="86">
        <f t="shared" si="204"/>
        <v>0.15</v>
      </c>
      <c r="GF133" s="86">
        <f t="shared" si="205"/>
        <v>0.84</v>
      </c>
      <c r="GG133" s="86">
        <f t="shared" si="206"/>
        <v>1.03</v>
      </c>
      <c r="GH133" s="86">
        <f t="shared" si="207"/>
        <v>0.92</v>
      </c>
      <c r="GI133" s="87">
        <f t="shared" si="208"/>
        <v>1.81</v>
      </c>
      <c r="GJ133" s="85">
        <f>ROUND(((FZ133-AVERAGE(FZ$9:FZ$497))/STDEVP(FZ$9:FZ$497)*10+50),2)</f>
        <v>73.099999999999994</v>
      </c>
      <c r="GK133" s="86">
        <f>ROUND(((GA133-AVERAGE(GA$9:GA$497))/STDEVP(GA$9:GA$497)*10+50),2)</f>
        <v>37.14</v>
      </c>
      <c r="GL133" s="86">
        <f>ROUND(((GB133-AVERAGE(GB$9:GB$497))/STDEVP(GB$9:GB$497)*10+50),2)</f>
        <v>57.03</v>
      </c>
      <c r="GM133" s="86">
        <f>ROUND(((GC133-AVERAGE(GC$9:GC$497))/STDEVP(GC$9:GC$497)*10+50),2)</f>
        <v>39.17</v>
      </c>
      <c r="GN133" s="86">
        <f>ROUND(((GD133-AVERAGE(GD$9:GD$497))/STDEVP(GD$9:GD$497)*10+50),2)</f>
        <v>41.7</v>
      </c>
      <c r="GO133" s="86">
        <f>ROUND(((GE133-AVERAGE(GE$9:GE$497))/STDEVP(GE$9:GE$497)*10+50),2)</f>
        <v>42.8</v>
      </c>
      <c r="GP133" s="86">
        <f>ROUND(((GF133-AVERAGE(GF$9:GF$497))/STDEVP(GF$9:GF$497)*10+50),2)</f>
        <v>56.46</v>
      </c>
      <c r="GQ133" s="86">
        <f>ROUND(((GG133-AVERAGE(GG$9:GG$497))/STDEVP(GG$9:GG$497)*10+50),2)</f>
        <v>62.48</v>
      </c>
      <c r="GR133" s="86">
        <f>ROUND(((GH133-AVERAGE(GH$9:GH$497))/STDEVP(GH$9:GH$497)*10+50),2)</f>
        <v>48</v>
      </c>
      <c r="GS133" s="87">
        <f>ROUND(((GI133-AVERAGE(GI$9:GI$497))/STDEVP(GI$9:GI$497)*10+50),2)</f>
        <v>62.52</v>
      </c>
      <c r="GT133" s="73">
        <f>RANK(GJ133,$GJ$9:$GJ$497,0)</f>
        <v>7</v>
      </c>
      <c r="GU133" s="74">
        <f>RANK(GK133,$GK$9:$GK$497,0)</f>
        <v>425</v>
      </c>
      <c r="GV133" s="74">
        <f>RANK(GL133,$GL$9:$GL$497,0)</f>
        <v>104</v>
      </c>
      <c r="GW133" s="74">
        <f>RANK(GM133,$GM$9:$GM$497,0)</f>
        <v>381</v>
      </c>
      <c r="GX133" s="74">
        <f>RANK(GN133,$GN$9:$GN$497,0)</f>
        <v>367</v>
      </c>
      <c r="GY133" s="74">
        <f>RANK(GO133,$GO$9:$GO$497,0)</f>
        <v>340</v>
      </c>
      <c r="GZ133" s="74">
        <f>RANK(GP133,$GP$9:$GP$497,0)</f>
        <v>113</v>
      </c>
      <c r="HA133" s="74">
        <f>RANK(GQ133,$GQ$9:$GQ$497,0)</f>
        <v>40</v>
      </c>
      <c r="HB133" s="74">
        <f>RANK(GR133,$GR$9:$GR$497,0)</f>
        <v>217</v>
      </c>
      <c r="HC133" s="84">
        <f>RANK(GS133,$GS$9:$GS$497,0)</f>
        <v>51</v>
      </c>
      <c r="HD133" s="85">
        <f>ROUND(AVERAGEIF($ES$9:$ES$497,$ES133,$FZ$9:$FZ$497),2)</f>
        <v>0.95</v>
      </c>
      <c r="HE133" s="86">
        <f>ROUND(AVERAGEIF($ES$9:$ES$497,$ES133,$GA$9:$GA$497),2)</f>
        <v>0.38</v>
      </c>
      <c r="HF133" s="86">
        <f>ROUND(AVERAGEIF($ES$9:$ES$497,$ES133,$GB$9:$GB$497),2)</f>
        <v>0.82</v>
      </c>
      <c r="HG133" s="86">
        <f>ROUND(AVERAGEIF($ES$9:$ES$497,$ES133,$GC$9:$GC$497),2)</f>
        <v>0.44</v>
      </c>
      <c r="HH133" s="86">
        <f>ROUND(AVERAGEIF($ES$9:$ES$497,$ES133,$GD$9:$GD$497),2)</f>
        <v>0.15</v>
      </c>
      <c r="HI133" s="86">
        <f>ROUND(AVERAGEIF($ES$9:$ES$497,$ES133,$GE$9:$GE$497),2)</f>
        <v>0.14000000000000001</v>
      </c>
      <c r="HJ133" s="86">
        <f>ROUND(AVERAGEIF($ES$9:$ES$497,$ES133,$GF$9:$GF$497),2)</f>
        <v>0.74</v>
      </c>
      <c r="HK133" s="86">
        <f>ROUND(AVERAGEIF($ES$9:$ES$497,$ES133,$GG$9:$GG$497),2)</f>
        <v>0.85</v>
      </c>
      <c r="HL133" s="86">
        <f>ROUND(AVERAGEIF($ES$9:$ES$497,$ES133,$GH$9:$GH$497),2)</f>
        <v>0.97</v>
      </c>
      <c r="HM133" s="87">
        <f>ROUND(AVERAGEIF($ES$9:$ES$497,$ES133,$GI$9:$GI$497),2)</f>
        <v>1.67</v>
      </c>
      <c r="HN133" s="88">
        <f t="shared" si="209"/>
        <v>0.6100000000000001</v>
      </c>
      <c r="HO133" s="89">
        <f t="shared" si="210"/>
        <v>-0.12</v>
      </c>
      <c r="HP133" s="89">
        <f t="shared" si="211"/>
        <v>-4.9999999999999933E-2</v>
      </c>
      <c r="HQ133" s="89">
        <f t="shared" si="212"/>
        <v>-0.13</v>
      </c>
      <c r="HR133" s="89">
        <f t="shared" si="213"/>
        <v>0</v>
      </c>
      <c r="HS133" s="89">
        <f t="shared" si="214"/>
        <v>9.9999999999999811E-3</v>
      </c>
      <c r="HT133" s="89">
        <f t="shared" si="215"/>
        <v>9.9999999999999978E-2</v>
      </c>
      <c r="HU133" s="89">
        <f t="shared" si="216"/>
        <v>0.18000000000000005</v>
      </c>
      <c r="HV133" s="89">
        <f t="shared" si="217"/>
        <v>-4.9999999999999933E-2</v>
      </c>
      <c r="HW133" s="90">
        <f t="shared" si="218"/>
        <v>0.14000000000000012</v>
      </c>
      <c r="HX133" s="73">
        <f>COUNTIFS($FZ$9:$FZ$497,"&gt;"&amp;FZ133,$ES$9:$ES$497,$ES133)+1</f>
        <v>3</v>
      </c>
      <c r="HY133" s="74">
        <f>COUNTIFS($GA$9:$GA$497,"&gt;"&amp;GA133,$ES$9:$ES$497,$ES133)+1</f>
        <v>83</v>
      </c>
      <c r="HZ133" s="74">
        <f>COUNTIFS($GB$9:$GB$497,"&gt;"&amp;GB133,$ES$9:$ES$497,$ES133)+1</f>
        <v>48</v>
      </c>
      <c r="IA133" s="74">
        <f>COUNTIFS($GC$9:$GC$497,"&gt;"&amp;GC133,$ES$9:$ES$497,$ES133)+1</f>
        <v>70</v>
      </c>
      <c r="IB133" s="74">
        <f>COUNTIFS($GD$9:$GD$497,"&gt;"&amp;GD133,$ES$9:$ES$497,$ES133)+1</f>
        <v>24</v>
      </c>
      <c r="IC133" s="74">
        <f>COUNTIFS($GE$9:$GE$497,"&gt;"&amp;GE133,$ES$9:$ES$497,$ES133)+1</f>
        <v>24</v>
      </c>
      <c r="ID133" s="74">
        <f>COUNTIFS($GF$9:$GF$497,"&gt;"&amp;GF133,$ES$9:$ES$497,$ES133)+1</f>
        <v>22</v>
      </c>
      <c r="IE133" s="74">
        <f>COUNTIFS($GG$9:$GG$497,"&gt;"&amp;GG133,$ES$9:$ES$497,$ES133)+1</f>
        <v>20</v>
      </c>
      <c r="IF133" s="74">
        <f>COUNTIFS($GH$9:$GH$497,"&gt;"&amp;GH133,$ES$9:$ES$497,$ES133)+1</f>
        <v>44</v>
      </c>
      <c r="IG133" s="84">
        <f>COUNTIFS($GI$9:$GI$497,"&gt;"&amp;GI133,$ES$9:$ES$497,$ES133)+1</f>
        <v>24</v>
      </c>
      <c r="IH133" s="91"/>
      <c r="II133" s="79"/>
      <c r="IJ133" s="79"/>
      <c r="IK133" s="79"/>
      <c r="IL133" s="79"/>
      <c r="IM133" s="92"/>
      <c r="IN133" s="93"/>
      <c r="IO133" s="94"/>
      <c r="IP133" s="95"/>
      <c r="IQ133" s="79"/>
      <c r="IR133" s="79"/>
      <c r="IS133" s="79"/>
      <c r="IT133" s="79"/>
      <c r="IU133" s="79"/>
      <c r="IV133" s="79"/>
      <c r="IW133" s="96"/>
      <c r="IX133" s="93"/>
      <c r="IY133" s="79"/>
      <c r="IZ133" s="79"/>
      <c r="JA133" s="79"/>
      <c r="JB133" s="79"/>
      <c r="JC133" s="79"/>
      <c r="JD133" s="79"/>
      <c r="JE133" s="97"/>
      <c r="JF133" s="95"/>
      <c r="JG133" s="79"/>
      <c r="JH133" s="79"/>
      <c r="JI133" s="79"/>
      <c r="JJ133" s="79"/>
      <c r="JK133" s="79"/>
      <c r="JL133" s="79"/>
      <c r="JM133" s="96"/>
      <c r="JN133" s="93"/>
      <c r="JO133" s="79"/>
      <c r="JP133" s="79"/>
      <c r="JQ133" s="79">
        <v>0.05</v>
      </c>
      <c r="JR133" s="79"/>
      <c r="JS133" s="79">
        <v>7.0000000000000007E-2</v>
      </c>
      <c r="JT133" s="79"/>
      <c r="JU133" s="79"/>
      <c r="JV133" s="79"/>
      <c r="JW133" s="79"/>
      <c r="JX133" s="79"/>
      <c r="JY133" s="79"/>
      <c r="JZ133" s="97"/>
      <c r="KA133" s="93"/>
      <c r="KB133" s="79"/>
      <c r="KC133" s="79"/>
      <c r="KD133" s="79"/>
      <c r="KE133" s="97"/>
      <c r="KF133" s="95"/>
      <c r="KG133" s="79"/>
      <c r="KH133" s="79"/>
      <c r="KI133" s="79"/>
      <c r="KJ133" s="79"/>
      <c r="KK133" s="98"/>
      <c r="KL133" s="79"/>
      <c r="KM133" s="79"/>
      <c r="KN133" s="79"/>
      <c r="KO133" s="79"/>
      <c r="KP133" s="79"/>
      <c r="KQ133" s="79"/>
      <c r="KR133" s="79"/>
      <c r="KS133" s="96"/>
      <c r="KT133" s="96"/>
      <c r="KU133" s="96"/>
      <c r="KV133" s="96"/>
      <c r="KW133" s="93"/>
      <c r="KX133" s="79"/>
      <c r="KY133" s="79"/>
      <c r="KZ133" s="79"/>
      <c r="LA133" s="79"/>
      <c r="LB133" s="79"/>
      <c r="LC133" s="96"/>
      <c r="LD133" s="93"/>
      <c r="LE133" s="94"/>
      <c r="LF133" s="99"/>
      <c r="LG133" s="75"/>
      <c r="LH133" s="93"/>
      <c r="LI133" s="79"/>
      <c r="LJ133" s="74"/>
      <c r="LK133" s="74"/>
      <c r="LL133" s="74"/>
      <c r="LM133" s="100"/>
      <c r="LN133" s="95"/>
      <c r="LO133" s="79"/>
      <c r="LP133" s="79"/>
      <c r="LQ133" s="79"/>
      <c r="LR133" s="96"/>
      <c r="LS133" s="93"/>
      <c r="LT133" s="79"/>
      <c r="LU133" s="79"/>
      <c r="LV133" s="79"/>
      <c r="LW133" s="79"/>
      <c r="LX133" s="79">
        <v>7.0000000000000007E-2</v>
      </c>
      <c r="LY133" s="79"/>
      <c r="LZ133" s="79"/>
      <c r="MA133" s="97"/>
      <c r="MB133" s="95"/>
      <c r="MC133" s="79"/>
      <c r="MD133" s="79"/>
      <c r="ME133" s="79"/>
      <c r="MF133" s="79"/>
      <c r="MG133" s="79"/>
      <c r="MH133" s="79"/>
      <c r="MI133" s="79"/>
      <c r="MJ133" s="79"/>
      <c r="MK133" s="79"/>
      <c r="ML133" s="79"/>
      <c r="MM133" s="79"/>
      <c r="MN133" s="98"/>
      <c r="MO133" s="98"/>
      <c r="MP133" s="96"/>
      <c r="MQ133" s="93"/>
      <c r="MR133" s="79"/>
      <c r="MS133" s="79"/>
      <c r="MT133" s="79"/>
      <c r="MU133" s="79"/>
      <c r="MV133" s="98"/>
      <c r="MW133" s="79"/>
      <c r="MX133" s="79"/>
      <c r="MY133" s="79"/>
      <c r="MZ133" s="79"/>
      <c r="NA133" s="79"/>
      <c r="NB133" s="79"/>
      <c r="NC133" s="79"/>
      <c r="ND133" s="96"/>
      <c r="NE133" s="96"/>
      <c r="NF133" s="96"/>
      <c r="NG133" s="96"/>
      <c r="NH133" s="93"/>
      <c r="NI133" s="79"/>
      <c r="NJ133" s="79"/>
      <c r="NK133" s="79"/>
      <c r="NL133" s="79"/>
      <c r="NM133" s="79"/>
      <c r="NN133" s="94"/>
      <c r="NO133" s="93"/>
      <c r="NP133" s="80"/>
      <c r="NQ133" s="124" t="s">
        <v>852</v>
      </c>
      <c r="NR133" s="102" t="s">
        <v>857</v>
      </c>
      <c r="NS133" s="102"/>
      <c r="NT133" s="102" t="s">
        <v>561</v>
      </c>
      <c r="NU133" s="102"/>
      <c r="NV133" s="104">
        <v>43720</v>
      </c>
      <c r="NW133" s="102" t="s">
        <v>525</v>
      </c>
      <c r="NX133" s="133" t="s">
        <v>858</v>
      </c>
      <c r="NY133" s="129" t="s">
        <v>2283</v>
      </c>
      <c r="NZ133" s="133" t="s">
        <v>858</v>
      </c>
      <c r="OA133" s="134"/>
      <c r="OB133" s="134"/>
      <c r="OC133" s="134"/>
      <c r="OD133" s="108">
        <f t="shared" si="219"/>
        <v>72</v>
      </c>
      <c r="OE133" s="109">
        <v>4</v>
      </c>
      <c r="OF133" s="110">
        <f t="shared" si="220"/>
        <v>300</v>
      </c>
      <c r="OG133" s="109">
        <v>3</v>
      </c>
      <c r="OH133" s="111">
        <f>ROUND(AVERAGEIF($ES$9:$ES$497,$ES133,EV$9:EV$497),0)</f>
        <v>70</v>
      </c>
      <c r="OI133" s="112">
        <f>ROUND(AVERAGEIF($ES$9:$ES$497,$ES133,EW$9:EW$497),0)</f>
        <v>29</v>
      </c>
      <c r="OJ133" s="112">
        <f>ROUND(AVERAGEIF($ES$9:$ES$497,$ES133,EX$9:EX$497),0)</f>
        <v>62</v>
      </c>
      <c r="OK133" s="112">
        <f>ROUND(AVERAGEIF($ES$9:$ES$497,$ES133,EY$9:EY$497),0)</f>
        <v>34</v>
      </c>
      <c r="OL133" s="112">
        <f>ROUND(AVERAGEIF($ES$9:$ES$497,$ES133,EZ$9:EZ$497),0)</f>
        <v>10</v>
      </c>
      <c r="OM133" s="112">
        <f>ROUND(AVERAGEIF($ES$9:$ES$497,$ES133,FA$9:FA$497),0)</f>
        <v>10</v>
      </c>
      <c r="ON133" s="112">
        <f>ROUND(AVERAGEIF($ES$9:$ES$497,$ES133,FB$9:FB$497),0)</f>
        <v>53</v>
      </c>
      <c r="OO133" s="112">
        <f>ROUND(AVERAGEIF($ES$9:$ES$497,$ES133,FC$9:FC$497),0)</f>
        <v>56</v>
      </c>
      <c r="OP133" s="112">
        <f>ROUND(AVERAGEIF($ES$9:$ES$497,$ES133,FD$9:FD$497),0)</f>
        <v>72</v>
      </c>
      <c r="OQ133" s="113">
        <f>ROUND(AVERAGEIF($ES$9:$ES$497,$ES133,FE$9:FE$497),0)</f>
        <v>118</v>
      </c>
      <c r="OR133" s="114">
        <f>ROUND(EV133/MAX(EV$9:EV$497)*100,0)</f>
        <v>54</v>
      </c>
      <c r="OS133" s="115">
        <f>ROUND(EW133/MAX(EW$9:EW$497)*100,0)</f>
        <v>13</v>
      </c>
      <c r="OT133" s="115">
        <f>ROUND(EX133/MAX(EX$9:EX$497)*100,0)</f>
        <v>40</v>
      </c>
      <c r="OU133" s="115">
        <f>ROUND(EY133/MAX(EY$9:EY$497)*100,0)</f>
        <v>13</v>
      </c>
      <c r="OV133" s="115">
        <f>ROUND(EZ133/MAX(EZ$9:EZ$497)*100,0)</f>
        <v>7</v>
      </c>
      <c r="OW133" s="115">
        <f>ROUND(FA133/MAX(FA$9:FA$497)*100,0)</f>
        <v>8</v>
      </c>
      <c r="OX133" s="115">
        <f>ROUND(FB133/MAX(FB$9:FB$497)*100,0)</f>
        <v>39</v>
      </c>
      <c r="OY133" s="116">
        <f>ROUND(FC133/MAX(FC$9:FC$497)*100,0)</f>
        <v>44</v>
      </c>
      <c r="OZ133" s="115">
        <f>ROUND(FD133/MAX(FD$9:FD$497)*100,0)</f>
        <v>39</v>
      </c>
      <c r="PA133" s="117">
        <f>ROUND(FE133/MAX(FE$9:FE$497)*100,0)</f>
        <v>46</v>
      </c>
      <c r="PB133" s="118">
        <f t="shared" si="221"/>
        <v>389</v>
      </c>
      <c r="PC133" s="115">
        <f t="shared" si="222"/>
        <v>290</v>
      </c>
      <c r="PD133" s="115">
        <f t="shared" si="223"/>
        <v>410</v>
      </c>
      <c r="PE133" s="115">
        <f t="shared" si="224"/>
        <v>477</v>
      </c>
      <c r="PF133" s="115">
        <f t="shared" si="225"/>
        <v>282</v>
      </c>
      <c r="PG133" s="119">
        <f t="shared" si="226"/>
        <v>223</v>
      </c>
      <c r="PH133" s="118">
        <f>ROUND(PB133/MAX(PB$9:PB$497)*100,0)</f>
        <v>46</v>
      </c>
      <c r="PI133" s="115">
        <f>ROUND(PC133/MAX(PC$9:PC$497)*100,0)</f>
        <v>35</v>
      </c>
      <c r="PJ133" s="115">
        <f>ROUND(PD133/MAX(PD$9:PD$497)*100,0)</f>
        <v>44</v>
      </c>
      <c r="PK133" s="115">
        <f>ROUND(PE133/MAX(PE$9:PE$497)*100,0)</f>
        <v>47</v>
      </c>
      <c r="PL133" s="115">
        <f>ROUND(PF133/MAX(PF$9:PF$497)*100,0)</f>
        <v>40</v>
      </c>
      <c r="PM133" s="119">
        <f>ROUND(PG133/MAX(PG$9:PG$497)*100,0)</f>
        <v>33</v>
      </c>
      <c r="PN133" s="118">
        <f>RANK(PH133,PH$9:PH$497,0)</f>
        <v>206</v>
      </c>
      <c r="PO133" s="115">
        <f>RANK(PI133,PI$9:PI$497,0)</f>
        <v>257</v>
      </c>
      <c r="PP133" s="115">
        <f>RANK(PJ133,PJ$9:PJ$497,0)</f>
        <v>238</v>
      </c>
      <c r="PQ133" s="115">
        <f>RANK(PK133,PK$9:PK$497,0)</f>
        <v>189</v>
      </c>
      <c r="PR133" s="115">
        <f>RANK(PL133,PL$9:PL$497,0)</f>
        <v>261</v>
      </c>
      <c r="PS133" s="119">
        <f>RANK(PM133,PM$9:PM$497,0)</f>
        <v>282</v>
      </c>
      <c r="PT133" s="120">
        <f>ROUND(FZ133/MAX(FZ$9:FZ$497)*100,0)</f>
        <v>85</v>
      </c>
      <c r="PU133" s="115">
        <f>ROUND(GA133/MAX(GA$9:GA$497)*100,0)</f>
        <v>15</v>
      </c>
      <c r="PV133" s="115">
        <f>ROUND(GB133/MAX(GB$9:GB$497)*100,0)</f>
        <v>56</v>
      </c>
      <c r="PW133" s="115">
        <f>ROUND(GC133/MAX(GC$9:GC$497)*100,0)</f>
        <v>25</v>
      </c>
      <c r="PX133" s="115">
        <f>ROUND(GD133/MAX(GD$9:GD$497)*100,0)</f>
        <v>8</v>
      </c>
      <c r="PY133" s="115">
        <f>ROUND(GE133/MAX(GE$9:GE$497)*100,0)</f>
        <v>9</v>
      </c>
      <c r="PZ133" s="115">
        <f>ROUND(GF133/MAX(GF$9:GF$497)*100,0)</f>
        <v>39</v>
      </c>
      <c r="QA133" s="116">
        <f>ROUND(GG133/MAX(GG$9:GG$497)*100,0)</f>
        <v>56</v>
      </c>
      <c r="QB133" s="115">
        <f>ROUND(GH133/MAX(GH$9:GH$497)*100,0)</f>
        <v>41</v>
      </c>
      <c r="QC133" s="121">
        <f>ROUND(GI133/MAX(GI$9:GI$497)*100,0)</f>
        <v>58</v>
      </c>
      <c r="QD133" s="120">
        <f>ROUND(AVERAGEIF($ES$9:$ES$497,$ES133,PT$9:PT$497),0)</f>
        <v>52</v>
      </c>
      <c r="QE133" s="120">
        <f>ROUND(AVERAGEIF($ES$9:$ES$497,$ES133,PU$9:PU$497),0)</f>
        <v>21</v>
      </c>
      <c r="QF133" s="120">
        <f>ROUND(AVERAGEIF($ES$9:$ES$497,$ES133,PV$9:PV$497),0)</f>
        <v>60</v>
      </c>
      <c r="QG133" s="120">
        <f>ROUND(AVERAGEIF($ES$9:$ES$497,$ES133,PW$9:PW$497),0)</f>
        <v>35</v>
      </c>
      <c r="QH133" s="120">
        <f>ROUND(AVERAGEIF($ES$9:$ES$497,$ES133,PX$9:PX$497),0)</f>
        <v>8</v>
      </c>
      <c r="QI133" s="120">
        <f>ROUND(AVERAGEIF($ES$9:$ES$497,$ES133,PY$9:PY$497),0)</f>
        <v>9</v>
      </c>
      <c r="QJ133" s="120">
        <f>ROUND(AVERAGEIF($ES$9:$ES$497,$ES133,PZ$9:PZ$497),0)</f>
        <v>35</v>
      </c>
      <c r="QK133" s="120">
        <f>ROUND(AVERAGEIF($ES$9:$ES$497,$ES133,QA$9:QA$497),0)</f>
        <v>46</v>
      </c>
      <c r="QL133" s="120">
        <f>ROUND(AVERAGEIF($ES$9:$ES$497,$ES133,QB$9:QB$497),0)</f>
        <v>43</v>
      </c>
      <c r="QM133" s="120">
        <f>ROUND(AVERAGEIF($ES$9:$ES$497,$ES133,QC$9:QC$497),0)</f>
        <v>53</v>
      </c>
      <c r="QN133" s="114">
        <f t="shared" si="240"/>
        <v>583</v>
      </c>
      <c r="QO133" s="115">
        <f t="shared" si="241"/>
        <v>391</v>
      </c>
      <c r="QP133" s="115">
        <f t="shared" si="242"/>
        <v>615</v>
      </c>
      <c r="QQ133" s="115">
        <f t="shared" si="243"/>
        <v>751</v>
      </c>
      <c r="QR133" s="115">
        <f t="shared" si="244"/>
        <v>527</v>
      </c>
      <c r="QS133" s="119">
        <f t="shared" si="245"/>
        <v>325</v>
      </c>
      <c r="QT133" s="114">
        <f>ROUND((QN133-MIN(QN$9:QN$497))/(MAX(QN$9:QN$497)-MIN(QN$9:QN$497))*100,0)</f>
        <v>55</v>
      </c>
      <c r="QU133" s="115">
        <f>ROUND((QO133-MIN(QO$9:QO$497))/(MAX(QO$9:QO$497)-MIN(QO$9:QO$497))*100,0)</f>
        <v>26</v>
      </c>
      <c r="QV133" s="115">
        <f>ROUND((QP133-MIN(QP$9:QP$497))/(MAX(QP$9:QP$497)-MIN(QP$9:QP$497))*100,0)</f>
        <v>38</v>
      </c>
      <c r="QW133" s="115">
        <f>ROUND((QQ133-MIN(QQ$9:QQ$497))/(MAX(QQ$9:QQ$497)-MIN(QQ$9:QQ$497))*100,0)</f>
        <v>58</v>
      </c>
      <c r="QX133" s="115">
        <f>ROUND((QR133-MIN(QR$9:QR$497))/(MAX(QR$9:QR$497)-MIN(QR$9:QR$497))*100,0)</f>
        <v>49</v>
      </c>
      <c r="QY133" s="115">
        <f>ROUND((QS133-MIN(QS$9:QS$497))/(MAX(QS$9:QS$497)-MIN(QS$9:QS$497))*100,0)</f>
        <v>31</v>
      </c>
      <c r="QZ133" s="114">
        <f>RANK(QN133,QN$9:QN$497,0)</f>
        <v>65</v>
      </c>
      <c r="RA133" s="115">
        <f>RANK(QO133,QO$9:QO$497,0)</f>
        <v>200</v>
      </c>
      <c r="RB133" s="115">
        <f>RANK(QP133,QP$9:QP$497,0)</f>
        <v>119</v>
      </c>
      <c r="RC133" s="115">
        <f>RANK(QQ133,QQ$9:QQ$497,0)</f>
        <v>60</v>
      </c>
      <c r="RD133" s="115">
        <f>RANK(QR133,QR$9:QR$497,0)</f>
        <v>188</v>
      </c>
      <c r="RE133" s="115">
        <f>RANK(QS133,QS$9:QS$497,0)</f>
        <v>288</v>
      </c>
      <c r="RF133" s="122"/>
      <c r="RG133" s="115">
        <f>($RH$3*(IH133+IJ133)*100*100/MAX(EX$9:EX$497)*$RO$3) +($RH$3*(II133+IJ133)*100*100/MAX(EX$9:EX$497)*$RO$4) + ($RH$3*IK133*100*100/MAX(EX$9:EX$497)*0.098)</f>
        <v>0</v>
      </c>
      <c r="RH133" s="115">
        <f>($RH$4*IL133*100*100/MAX(EZ$9:EZ$497))*$RQ$3</f>
        <v>0</v>
      </c>
      <c r="RI133" s="115">
        <f>($RH$3*IM133*100*100/MAX(EY$9:EY$497))*$RQ$4</f>
        <v>0</v>
      </c>
      <c r="RJ133" s="115">
        <f>($RH$3*IN133*100*100/MAX(EX$9:EX$497))</f>
        <v>0</v>
      </c>
      <c r="RK133" s="115">
        <f>($RH$4*IO133*100*100/MAX(EZ$9:EZ$497))*$RQ$3</f>
        <v>0</v>
      </c>
      <c r="RL133" s="115">
        <f>(($RL$4*IP133*100*((100/MAX(EX$9:EX$497)+100/MAX(EZ$9:EZ$497))/2))+($RL$4*IQ133*100*((100/MAX(EX$9:EX$497)+100/MAX(EZ$9:EZ$497))/2))+($RL$4*IR133*100*((100/MAX(EX$9:EX$497)+100/MAX(EZ$9:EZ$497))/2))+($RL$4*IS133*100*((100/MAX(EX$9:EX$497)+100/MAX(EZ$9:EZ$497))/2))+($RL$4*IT133*100*((100/MAX(EX$9:EX$497)+100/MAX(EZ$9:EZ$497))/2))+($RL$4*IU133*100*((100/MAX(EX$9:EX$497)+100/MAX(EZ$9:EZ$497))/2))+($RL$4*IV133*100*((100/MAX(EX$9:EX$497)+100/MAX(EZ$9:EZ$497))/2))+($RL$4*IW133*100*((100/MAX(EX$9:EX$497)+100/MAX(EZ$9:EZ$497))/2)))*$RS$3</f>
        <v>0</v>
      </c>
      <c r="RM133" s="115">
        <f>(($RH$3*IX133*100*100/MAX(EX$9:EX$497))+($RH$3*IY133*100*100/MAX(EX$9:EX$497))+($RH$3*IZ133*100*100/MAX(EX$9:EX$497))+($RH$3*JA133*100*100/MAX(EX$9:EX$497))+($RH$3*JB133*100*100/MAX(EX$9:EX$497))+($RH$3*JC133*100*100/MAX(EX$9:EX$497))+($RH$3*JD133*100*100/MAX(EX$9:EX$497))+($RH$3*JE133*100*100/MAX(EX$9:EX$497)))*$RS$4</f>
        <v>0</v>
      </c>
      <c r="RN133" s="115">
        <f>(($RH$4*JF133*100*100/MAX(EZ$9:EZ$497)) + ($RH$4*JG133*100*100/MAX(EZ$9:EZ$497)) + ($RH$4*JH133*100*100/MAX(EZ$9:EZ$497)) + ($RH$4*JI133*100*100/MAX(EZ$9:EZ$497)) + ($RH$4*JJ133*100*100/MAX(EZ$9:EZ$497)) + ($RH$4*JK133*100*100/MAX(EZ$9:EZ$497)) + ($RH$4*JL133*100*100/MAX(EZ$9:EZ$497)) + ($RH$4*JM133*100*100/MAX(EZ$9:EZ$497)))*$RU$3</f>
        <v>0</v>
      </c>
      <c r="RO133" s="115">
        <f>(($RL$4*JN133*100*((100/MAX(EX$9:EX$497)+100/MAX(EZ$9:EZ$497))/2))+($RL$4*JO133*100*((100/MAX(EX$9:EX$497)+100/MAX(EZ$9:EZ$497))/2))+($RL$4*JP133*100*((100/MAX(EX$9:EX$497)+100/MAX(EZ$9:EZ$497))/2))+($RL$4*JQ133*100*((100/MAX(EX$9:EX$497)+100/MAX(EZ$9:EZ$497))/2))+($RL$4*JR133*100*((100/MAX(EX$9:EX$497)+100/MAX(EZ$9:EZ$497))/2))+($RL$4*JS133*100*((100/MAX(EX$9:EX$497)+100/MAX(EZ$9:EZ$497))/2))+($RL$4*JT133*100*((100/MAX(EX$9:EX$497)+100/MAX(EZ$9:EZ$497))/2))+($RL$4*JU133*100*((100/MAX(EX$9:EX$497)+100/MAX(EZ$9:EZ$497))/2))+($RL$4*JV133*100*((100/MAX(EX$9:EX$497)+100/MAX(EZ$9:EZ$497))/2))+($RL$4*JW133*100*((100/MAX(EX$9:EX$497)+100/MAX(EZ$9:EZ$497))/2))+($RL$4*JX133*100*((100/MAX(EX$9:EX$497)+100/MAX(EZ$9:EZ$497))/2))+($RL$4*JY133*100*((100/MAX(EX$9:EX$497)+100/MAX(EZ$9:EZ$497))/2))+($RL$4*JZ133*100*((100/MAX(EX$9:EX$497)+100/MAX(EZ$9:EZ$497))/2)))*$RW$3/2</f>
        <v>6.2720000000000002</v>
      </c>
      <c r="RP133" s="119">
        <f>($RJ$3*KA133*100*100/MAX(FA$9:FA$497)) + ($RJ$3*KB133*100*100/MAX(FA$9:FA$497)/2) + ($RJ$3*KC133*100*100/MAX(FA$9:FA$497)/2) + ($RJ$3*KD133*100*100/MAX(FA$9:FA$497)/4) + ($RJ$3*KE133*100*100/MAX(FA$9:FA$497)/4)</f>
        <v>0</v>
      </c>
      <c r="RQ133" s="118">
        <f>($RL$4*KF133*100*((100/MAX(EX$9:EX$497)+100/MAX(EZ$9:EZ$497)))) * ($RO$3/2) + (($RL$4*KG133*100*((100/MAX(EX$9:EX$497)+100/MAX(EZ$9:EZ$497))))+($RL$4*KH133*100*((100/MAX(EX$9:EX$497)+100/MAX(EZ$9:EZ$497))))+($RL$4*KI133*100*((100/MAX(EX$9:EX$497)+100/MAX(EZ$9:EZ$497))))+($RL$4*KJ133*100*((100/MAX(EX$9:EX$497)+100/MAX(EZ$9:EZ$497))))+($RL$4*KK133*100*((100/MAX(EX$9:EX$497)+100/MAX(EZ$9:EZ$497))))+($RL$4*KL133*100*((100/MAX(EX$9:EX$497)+100/MAX(EZ$9:EZ$497))))+($RL$4*KM133*100*((100/MAX(EX$9:EX$497)+100/MAX(EZ$9:EZ$497))))+($RL$4*KN133*100*((100/MAX(EX$9:EX$497)+100/MAX(EZ$9:EZ$497))))+($RL$4*KO133*100*((100/MAX(EX$9:EX$497)+100/MAX(EZ$9:EZ$497))))+($RL$4*KP133*100*((100/MAX(EX$9:EX$497)+100/MAX(EZ$9:EZ$497))))+($RL$4*KQ133*100*((100/MAX(EX$9:EX$497)+100/MAX(EZ$9:EZ$497))))+($RL$4*KR133*100*((100/MAX(EX$9:EX$497)+100/MAX(EZ$9:EZ$497))))+($RL$4*KS133*100*((100/MAX(EX$9:EX$497)+100/MAX(EZ$9:EZ$497))))+($RL$4*KV133*100*((100/MAX(EX$9:EX$497)+100/MAX(EZ$9:EZ$497))))) * (($RO$3+$RO$4)/6)</f>
        <v>0</v>
      </c>
      <c r="RR133" s="115">
        <f>(($RL$4*KW133*100*((100/MAX(EX$9:EX$497)+100/MAX(EZ$9:EZ$497))))) * ($RO$3/2) + (($RL$4*KX133*100*((100/MAX(EX$9:EX$497)+100/MAX(EZ$9:EZ$497))))+($RL$4*KY133*100*((100/MAX(EX$9:EX$497)+100/MAX(EZ$9:EZ$497))))+($RL$4*KZ133*100*((100/MAX(EX$9:EX$497)+100/MAX(EZ$9:EZ$497))))+($RL$4*LA133*100*((100/MAX(EX$9:EX$497)+100/MAX(EZ$9:EZ$497))))+($RL$4*LB133*100*((100/MAX(EX$9:EX$497)+100/MAX(EZ$9:EZ$497))))+($RL$4*LC133*100*((100/MAX(EX$9:EX$497)+100/MAX(EZ$9:EZ$497))))) * (($RO$3+$RO$4)/6)</f>
        <v>0</v>
      </c>
      <c r="RS133" s="119">
        <f>(($RL$4*LD133*100*((100/MAX(EX$9:EX$497)+100/MAX(EZ$9:EZ$497))))+($RL$4*LE133*100*((100/MAX(EX$9:EX$497)+100/MAX(EZ$9:EZ$497))))) * (($RO$3+$RO$4)/6)</f>
        <v>0</v>
      </c>
      <c r="RT133" s="118">
        <f>($RJ$4*LH133*100*(100/MAX(EV$9:EV$497)))+($RJ$4*LI133*100*(100/MAX(EV$9:EV$497)))</f>
        <v>0</v>
      </c>
      <c r="RU133" s="119">
        <f>($RJ$4*LJ133*(100/MAX(EV$9:EV$497)))/2 + ($RL$3*LK133*(100/MAX(EW$9:EW$497))) + ($RJ$4*LL133*(100/MAX(EV$9:EV$497)))/4 + ($RL$3*LM133*(100/MAX(EW$9:EW$497)))</f>
        <v>0</v>
      </c>
      <c r="RV133" s="118">
        <f>($RJ$4*LN133*100*100/MAX(EV$9:EV$497)/2)+($RJ$4*LO133*100*100/MAX(EV$9:EV$497)/2)+($RJ$4*LP133*100*100/MAX(EV$9:EV$497))+($RJ$4*LQ133*100*100/MAX(EV$9:EV$497))+($RJ$4*LR133*100*100/MAX(EV$9:EV$497))</f>
        <v>0</v>
      </c>
      <c r="RW133" s="115">
        <f>($RJ$4*LS133*100*100/MAX(EV$9:EV$497)) + (($RJ$4*LT133*100*100/MAX(EV$9:EV$497))+($RJ$4*LU133*100*100/MAX(EV$9:EV$497))+($RJ$4*LV133*100*100/MAX(EV$9:EV$497))+($RJ$4*LW133*100*100/MAX(EV$9:EV$497))+($RJ$4*LX133*100*100/MAX(EV$9:EV$497))+($RJ$4*LY133*100*100/MAX(EV$9:EV$497))+($RJ$4*LZ133*100*100/MAX(EV$9:EV$497))+($RJ$4*MA133*100*100/MAX(EV$9:EV$497)))/2</f>
        <v>5.8988764044943833</v>
      </c>
      <c r="RX133" s="119">
        <f>($RJ$4*MB133*100*100/MAX(EV$9:EV$497))+($RJ$4*MC133*100*100/MAX(EV$9:EV$497))+($RJ$4*MD133*100*100/MAX(EV$9:EV$497))+($RJ$4*ME133*100*100/MAX(EV$9:EV$497))+($RJ$4*MF133*100*100/MAX(EV$9:EV$497))+($RJ$4*MG133*100*100/MAX(EV$9:EV$497))+($RJ$4*MH133*100*100/MAX(EV$9:EV$497))+($RJ$4*MI133*100*100/MAX(EV$9:EV$497))+($RJ$4*MJ133*100*100/MAX(EV$9:EV$497))+($RJ$4*MK133*100*100/MAX(EV$9:EV$497))+($RJ$4*ML133*100*100/MAX(EV$9:EV$497))+($RJ$4*MM133*100*100/MAX(EV$9:EV$497))+($RJ$4*MN133*100*100/MAX(EV$9:EV$497))</f>
        <v>0</v>
      </c>
      <c r="RY133" s="118">
        <f>($RJ$4*MQ133*100*100/MAX(EV$9:EV$497))/2 + (($RJ$4*MR133*100*100/MAX(EV$9:EV$497))+($RJ$4*MS133*100*100/MAX(EV$9:EV$497))+($RJ$4*MT133*100*100/MAX(EV$9:EV$497))+($RJ$4*MU133*100*100/MAX(EV$9:EV$497))+($RJ$4*MV133*100*100/MAX(EV$9:EV$497))+($RJ$4*MW133*100*100/MAX(EV$9:EV$497))+($RJ$4*MX133*100*100/MAX(EV$9:EV$497))+($RJ$4*MY133*100*100/MAX(EV$9:EV$497))+($RJ$4*MZ133*100*100/MAX(EV$9:EV$497))+($RJ$4*NA133*100*100/MAX(EV$9:EV$497))+($RJ$4*NB133*100*100/MAX(EV$9:EV$497))+($RJ$4*NC133*100*100/MAX(EV$9:EV$497))+($RJ$4*ND133*100*100/MAX(EV$9:EV$497))+($RJ$4*NG133*100*100/MAX(EV$9:EV$497)))/4</f>
        <v>0</v>
      </c>
      <c r="RZ133" s="115">
        <f>($RJ$4*NH133*100*100/MAX(EV$9:EV$497))/2 + (($RJ$4*NI133*100*100/MAX(EV$9:EV$497))+($RJ$4*NJ133*100*100/MAX(EV$9:EV$497))+($RJ$4*NK133*100*100/MAX(EV$9:EV$497))+($RJ$4*NL133*100*100/MAX(EV$9:EV$497))+($RJ$4*NM133*100*100/MAX(EV$9:EV$497))+($RJ$4*NN133*100*100/MAX(EV$9:EV$497)))/4</f>
        <v>0</v>
      </c>
      <c r="SA133" s="117">
        <f>(($RJ$4*NO133*100*100/MAX(EV$9:EV$497))+($RJ$4*NP133*100*100/MAX(EV$9:EV$497)))/4</f>
        <v>0</v>
      </c>
      <c r="SB133" s="118">
        <f t="shared" si="227"/>
        <v>12.170876404494383</v>
      </c>
      <c r="SC133" s="115">
        <f t="shared" si="228"/>
        <v>7.4517752808988771</v>
      </c>
      <c r="SD133" s="115">
        <f t="shared" si="229"/>
        <v>7.7467191011235963</v>
      </c>
      <c r="SE133" s="115">
        <f t="shared" si="230"/>
        <v>7.4517752808988771</v>
      </c>
      <c r="SF133" s="115">
        <f t="shared" si="231"/>
        <v>7.7467191011235963</v>
      </c>
      <c r="SG133" s="115">
        <f t="shared" si="232"/>
        <v>5.8988764044943833</v>
      </c>
      <c r="SH133" s="115">
        <f>ROUND(SB133/MAX(SB$9:SB$497)*100,0)</f>
        <v>15</v>
      </c>
      <c r="SI133" s="115">
        <f>ROUND(SC133/MAX(SC$9:SC$497)*100,0)</f>
        <v>11</v>
      </c>
      <c r="SJ133" s="115">
        <f>ROUND(SD133/MAX(SD$9:SD$497)*100,0)</f>
        <v>12</v>
      </c>
      <c r="SK133" s="115">
        <f>ROUND(SE133/MAX(SE$9:SE$497)*100,0)</f>
        <v>6</v>
      </c>
      <c r="SL133" s="115">
        <f>ROUND(SF133/MAX(SF$9:SF$497)*100,0)</f>
        <v>19</v>
      </c>
      <c r="SM133" s="121">
        <f>ROUND(SG133/MAX(SG$9:SG$497)*100,0)</f>
        <v>6</v>
      </c>
      <c r="SN133" s="115">
        <f>ROUND(AVERAGEIF($ES$9:$ES$497,$ES133,SH$9:SH$497),0)</f>
        <v>26</v>
      </c>
      <c r="SO133" s="115">
        <f>ROUND(AVERAGEIF($ES$9:$ES$497,$ES133,SI$9:SI$497),0)</f>
        <v>26</v>
      </c>
      <c r="SP133" s="115">
        <f>ROUND(AVERAGEIF($ES$9:$ES$497,$ES133,SJ$9:SJ$497),0)</f>
        <v>3</v>
      </c>
      <c r="SQ133" s="115">
        <f>ROUND(AVERAGEIF($ES$9:$ES$497,$ES133,SK$9:SK$497),0)</f>
        <v>21</v>
      </c>
      <c r="SR133" s="115">
        <f>ROUND(AVERAGEIF($ES$9:$ES$497,$ES133,SL$9:SL$497),0)</f>
        <v>5</v>
      </c>
      <c r="SS133" s="121">
        <f>ROUND(AVERAGEIF($ES$9:$ES$497,$ES133,SM$9:SM$497),0)</f>
        <v>5</v>
      </c>
      <c r="ST133" s="114">
        <f>RANK(SB133,SB$9:SB$497,0)</f>
        <v>232</v>
      </c>
      <c r="SU133" s="115">
        <f>RANK(SC133,SC$9:SC$497,0)</f>
        <v>171</v>
      </c>
      <c r="SV133" s="115">
        <f>RANK(SD133,SD$9:SD$497,0)</f>
        <v>82</v>
      </c>
      <c r="SW133" s="115">
        <f>RANK(SE133,SE$9:SE$497,0)</f>
        <v>172</v>
      </c>
      <c r="SX133" s="115">
        <f>RANK(SF133,SF$9:SF$497,0)</f>
        <v>32</v>
      </c>
      <c r="SY133" s="115">
        <f>RANK(SG133,SG$9:SG$497,0)</f>
        <v>154</v>
      </c>
      <c r="SZ133" s="115">
        <f>COUNTIFS(SB$9:SB$497,"&gt;"&amp;SB133,$ES$9:$ES$497,$ES133)+1</f>
        <v>56</v>
      </c>
      <c r="TA133" s="115">
        <f>COUNTIFS(SC$9:SC$497,"&gt;"&amp;SC133,$ES$9:$ES$497,$ES133)+1</f>
        <v>57</v>
      </c>
      <c r="TB133" s="115">
        <f>COUNTIFS(SD$9:SD$497,"&gt;"&amp;SD133,$ES$9:$ES$497,$ES133)+1</f>
        <v>5</v>
      </c>
      <c r="TC133" s="115">
        <f>COUNTIFS(SE$9:SE$497,"&gt;"&amp;SE133,$ES$9:$ES$497,$ES133)+1</f>
        <v>57</v>
      </c>
      <c r="TD133" s="115">
        <f>COUNTIFS(SF$9:SF$497,"&gt;"&amp;SF133,$ES$9:$ES$497,$ES133)+1</f>
        <v>5</v>
      </c>
      <c r="TE133" s="117">
        <f>COUNTIFS(SG$9:SG$497,"&gt;"&amp;SG133,$ES$9:$ES$497,$ES133)+1</f>
        <v>24</v>
      </c>
      <c r="TF133" s="118">
        <f t="shared" si="233"/>
        <v>62</v>
      </c>
      <c r="TG133" s="115">
        <f t="shared" si="234"/>
        <v>57</v>
      </c>
      <c r="TH133" s="115">
        <f t="shared" si="235"/>
        <v>47</v>
      </c>
      <c r="TI133" s="115">
        <f t="shared" si="236"/>
        <v>50</v>
      </c>
      <c r="TJ133" s="115">
        <f t="shared" si="237"/>
        <v>66</v>
      </c>
      <c r="TK133" s="115">
        <f t="shared" si="238"/>
        <v>46</v>
      </c>
      <c r="TL133" s="117">
        <f t="shared" si="239"/>
        <v>39</v>
      </c>
      <c r="TM133" s="118">
        <f>ROUND(TF133/MAX(TF$9:TF$497)*100,0)</f>
        <v>34</v>
      </c>
      <c r="TN133" s="115">
        <f>ROUND(TG133/MAX(TG$9:TG$497)*100,0)</f>
        <v>31</v>
      </c>
      <c r="TO133" s="115">
        <f>ROUND(TH133/MAX(TH$9:TH$497)*100,0)</f>
        <v>26</v>
      </c>
      <c r="TP133" s="115">
        <f>ROUND(TI133/MAX(TI$9:TI$497)*100,0)</f>
        <v>28</v>
      </c>
      <c r="TQ133" s="115">
        <f>ROUND(TJ133/MAX(TJ$9:TJ$497)*100,0)</f>
        <v>34</v>
      </c>
      <c r="TR133" s="115">
        <f>ROUND(TK133/MAX(TK$9:TK$497)*100,0)</f>
        <v>23</v>
      </c>
      <c r="TS133" s="119">
        <f>ROUND(TL133/MAX(TL$9:TL$497)*100,0)</f>
        <v>20</v>
      </c>
      <c r="TT133" s="120">
        <f>RANK(TM133,TM$9:TM$497,0)</f>
        <v>259</v>
      </c>
      <c r="TU133" s="115">
        <f>RANK(TN133,TN$9:TN$497,0)</f>
        <v>203</v>
      </c>
      <c r="TV133" s="115">
        <f>RANK(TO133,TO$9:TO$497,0)</f>
        <v>190</v>
      </c>
      <c r="TW133" s="115">
        <f>RANK(TP133,TP$9:TP$497,0)</f>
        <v>239</v>
      </c>
      <c r="TX133" s="115">
        <f>RANK(TQ133,TQ$9:TQ$497,0)</f>
        <v>105</v>
      </c>
      <c r="TY133" s="115">
        <f>RANK(TR133,TR$9:TR$497,0)</f>
        <v>255</v>
      </c>
      <c r="TZ133" s="121">
        <f>RANK(TS133,TS$9:TS$497,0)</f>
        <v>269</v>
      </c>
      <c r="UA133" s="132"/>
      <c r="UB133" s="7" t="s">
        <v>1</v>
      </c>
    </row>
    <row r="134" spans="1:548" x14ac:dyDescent="0.15">
      <c r="A134" s="183">
        <v>126</v>
      </c>
      <c r="B134" s="203" t="s">
        <v>857</v>
      </c>
      <c r="C134" s="63"/>
      <c r="D134" s="63"/>
      <c r="E134" s="64" t="s">
        <v>518</v>
      </c>
      <c r="F134" s="65">
        <v>62</v>
      </c>
      <c r="G134" s="65" t="s">
        <v>558</v>
      </c>
      <c r="H134" s="65" t="s">
        <v>699</v>
      </c>
      <c r="I134" s="66" t="s">
        <v>521</v>
      </c>
      <c r="J134" s="67" t="s">
        <v>521</v>
      </c>
      <c r="K134" s="67" t="s">
        <v>521</v>
      </c>
      <c r="L134" s="67" t="s">
        <v>521</v>
      </c>
      <c r="M134" s="67" t="s">
        <v>521</v>
      </c>
      <c r="N134" s="67" t="s">
        <v>521</v>
      </c>
      <c r="O134" s="67" t="s">
        <v>521</v>
      </c>
      <c r="P134" s="67" t="s">
        <v>521</v>
      </c>
      <c r="Q134" s="67" t="s">
        <v>521</v>
      </c>
      <c r="R134" s="68" t="s">
        <v>521</v>
      </c>
      <c r="S134" s="69" t="s">
        <v>521</v>
      </c>
      <c r="T134" s="67" t="s">
        <v>521</v>
      </c>
      <c r="U134" s="67" t="s">
        <v>521</v>
      </c>
      <c r="V134" s="67" t="s">
        <v>521</v>
      </c>
      <c r="W134" s="67" t="s">
        <v>521</v>
      </c>
      <c r="X134" s="67" t="s">
        <v>521</v>
      </c>
      <c r="Y134" s="67" t="s">
        <v>521</v>
      </c>
      <c r="Z134" s="67" t="s">
        <v>521</v>
      </c>
      <c r="AA134" s="67" t="s">
        <v>521</v>
      </c>
      <c r="AB134" s="68" t="s">
        <v>521</v>
      </c>
      <c r="AC134" s="69" t="s">
        <v>521</v>
      </c>
      <c r="AD134" s="67" t="s">
        <v>521</v>
      </c>
      <c r="AE134" s="67" t="s">
        <v>521</v>
      </c>
      <c r="AF134" s="67" t="s">
        <v>521</v>
      </c>
      <c r="AG134" s="67" t="s">
        <v>521</v>
      </c>
      <c r="AH134" s="67" t="s">
        <v>521</v>
      </c>
      <c r="AI134" s="67" t="s">
        <v>521</v>
      </c>
      <c r="AJ134" s="67" t="s">
        <v>521</v>
      </c>
      <c r="AK134" s="67" t="s">
        <v>521</v>
      </c>
      <c r="AL134" s="68" t="s">
        <v>521</v>
      </c>
      <c r="AM134" s="69" t="s">
        <v>521</v>
      </c>
      <c r="AN134" s="67" t="s">
        <v>521</v>
      </c>
      <c r="AO134" s="67" t="s">
        <v>521</v>
      </c>
      <c r="AP134" s="67" t="s">
        <v>521</v>
      </c>
      <c r="AQ134" s="67" t="s">
        <v>521</v>
      </c>
      <c r="AR134" s="67" t="s">
        <v>521</v>
      </c>
      <c r="AS134" s="67" t="s">
        <v>521</v>
      </c>
      <c r="AT134" s="67" t="s">
        <v>521</v>
      </c>
      <c r="AU134" s="67" t="s">
        <v>18</v>
      </c>
      <c r="AV134" s="68" t="s">
        <v>18</v>
      </c>
      <c r="AW134" s="69" t="s">
        <v>18</v>
      </c>
      <c r="AX134" s="67" t="s">
        <v>18</v>
      </c>
      <c r="AY134" s="67" t="s">
        <v>18</v>
      </c>
      <c r="AZ134" s="67" t="s">
        <v>18</v>
      </c>
      <c r="BA134" s="67" t="s">
        <v>18</v>
      </c>
      <c r="BB134" s="67" t="s">
        <v>521</v>
      </c>
      <c r="BC134" s="67" t="s">
        <v>521</v>
      </c>
      <c r="BD134" s="67" t="s">
        <v>521</v>
      </c>
      <c r="BE134" s="67" t="s">
        <v>521</v>
      </c>
      <c r="BF134" s="68" t="s">
        <v>521</v>
      </c>
      <c r="BG134" s="69" t="s">
        <v>521</v>
      </c>
      <c r="BH134" s="67" t="s">
        <v>521</v>
      </c>
      <c r="BI134" s="67" t="s">
        <v>521</v>
      </c>
      <c r="BJ134" s="67" t="s">
        <v>521</v>
      </c>
      <c r="BK134" s="67" t="s">
        <v>521</v>
      </c>
      <c r="BL134" s="67" t="s">
        <v>521</v>
      </c>
      <c r="BM134" s="67" t="s">
        <v>521</v>
      </c>
      <c r="BN134" s="67" t="s">
        <v>521</v>
      </c>
      <c r="BO134" s="67" t="s">
        <v>521</v>
      </c>
      <c r="BP134" s="68" t="s">
        <v>521</v>
      </c>
      <c r="BQ134" s="70" t="s">
        <v>521</v>
      </c>
      <c r="BR134" s="67" t="s">
        <v>521</v>
      </c>
      <c r="BS134" s="67" t="s">
        <v>521</v>
      </c>
      <c r="BT134" s="67" t="s">
        <v>521</v>
      </c>
      <c r="BU134" s="67" t="s">
        <v>521</v>
      </c>
      <c r="BV134" s="67" t="s">
        <v>521</v>
      </c>
      <c r="BW134" s="67" t="s">
        <v>521</v>
      </c>
      <c r="BX134" s="67" t="s">
        <v>521</v>
      </c>
      <c r="BY134" s="67" t="s">
        <v>521</v>
      </c>
      <c r="BZ134" s="68" t="s">
        <v>521</v>
      </c>
      <c r="CA134" s="69" t="s">
        <v>521</v>
      </c>
      <c r="CB134" s="67" t="s">
        <v>521</v>
      </c>
      <c r="CC134" s="67" t="s">
        <v>521</v>
      </c>
      <c r="CD134" s="67" t="s">
        <v>521</v>
      </c>
      <c r="CE134" s="67" t="s">
        <v>521</v>
      </c>
      <c r="CF134" s="67" t="s">
        <v>521</v>
      </c>
      <c r="CG134" s="67" t="s">
        <v>521</v>
      </c>
      <c r="CH134" s="67" t="s">
        <v>521</v>
      </c>
      <c r="CI134" s="67" t="s">
        <v>521</v>
      </c>
      <c r="CJ134" s="68" t="s">
        <v>521</v>
      </c>
      <c r="CK134" s="69" t="s">
        <v>521</v>
      </c>
      <c r="CL134" s="67" t="s">
        <v>521</v>
      </c>
      <c r="CM134" s="67" t="s">
        <v>521</v>
      </c>
      <c r="CN134" s="67" t="s">
        <v>521</v>
      </c>
      <c r="CO134" s="67" t="s">
        <v>521</v>
      </c>
      <c r="CP134" s="67" t="s">
        <v>521</v>
      </c>
      <c r="CQ134" s="67" t="s">
        <v>521</v>
      </c>
      <c r="CR134" s="67" t="s">
        <v>521</v>
      </c>
      <c r="CS134" s="67" t="s">
        <v>521</v>
      </c>
      <c r="CT134" s="68" t="s">
        <v>521</v>
      </c>
      <c r="CU134" s="69" t="s">
        <v>521</v>
      </c>
      <c r="CV134" s="67" t="s">
        <v>521</v>
      </c>
      <c r="CW134" s="67" t="s">
        <v>521</v>
      </c>
      <c r="CX134" s="67" t="s">
        <v>521</v>
      </c>
      <c r="CY134" s="67" t="s">
        <v>521</v>
      </c>
      <c r="CZ134" s="67" t="s">
        <v>521</v>
      </c>
      <c r="DA134" s="67" t="s">
        <v>521</v>
      </c>
      <c r="DB134" s="67" t="s">
        <v>521</v>
      </c>
      <c r="DC134" s="67" t="s">
        <v>521</v>
      </c>
      <c r="DD134" s="68" t="s">
        <v>521</v>
      </c>
      <c r="DE134" s="69" t="s">
        <v>521</v>
      </c>
      <c r="DF134" s="71" t="s">
        <v>521</v>
      </c>
      <c r="DG134" s="67" t="s">
        <v>521</v>
      </c>
      <c r="DH134" s="67" t="s">
        <v>521</v>
      </c>
      <c r="DI134" s="67" t="s">
        <v>521</v>
      </c>
      <c r="DJ134" s="67" t="s">
        <v>521</v>
      </c>
      <c r="DK134" s="67" t="s">
        <v>521</v>
      </c>
      <c r="DL134" s="67" t="s">
        <v>521</v>
      </c>
      <c r="DM134" s="67" t="s">
        <v>521</v>
      </c>
      <c r="DN134" s="68" t="s">
        <v>521</v>
      </c>
      <c r="DO134" s="70" t="s">
        <v>521</v>
      </c>
      <c r="DP134" s="71" t="s">
        <v>521</v>
      </c>
      <c r="DQ134" s="67" t="s">
        <v>521</v>
      </c>
      <c r="DR134" s="67" t="s">
        <v>521</v>
      </c>
      <c r="DS134" s="67" t="s">
        <v>521</v>
      </c>
      <c r="DT134" s="67" t="s">
        <v>521</v>
      </c>
      <c r="DU134" s="67" t="s">
        <v>521</v>
      </c>
      <c r="DV134" s="67" t="s">
        <v>521</v>
      </c>
      <c r="DW134" s="67" t="s">
        <v>521</v>
      </c>
      <c r="DX134" s="72" t="s">
        <v>521</v>
      </c>
      <c r="DY134" s="73" t="s">
        <v>522</v>
      </c>
      <c r="DZ134" s="74">
        <v>2</v>
      </c>
      <c r="EA134" s="74">
        <v>3</v>
      </c>
      <c r="EB134" s="74">
        <v>3</v>
      </c>
      <c r="EC134" s="75">
        <v>4</v>
      </c>
      <c r="ED134" s="76" t="s">
        <v>522</v>
      </c>
      <c r="EE134" s="74">
        <f t="shared" si="189"/>
        <v>2</v>
      </c>
      <c r="EF134" s="74">
        <f t="shared" si="190"/>
        <v>6</v>
      </c>
      <c r="EG134" s="74">
        <f t="shared" si="191"/>
        <v>18</v>
      </c>
      <c r="EH134" s="77">
        <f t="shared" si="192"/>
        <v>72</v>
      </c>
      <c r="EI134" s="73">
        <v>300</v>
      </c>
      <c r="EJ134" s="74">
        <v>450</v>
      </c>
      <c r="EK134" s="74">
        <v>900</v>
      </c>
      <c r="EL134" s="74">
        <v>1500</v>
      </c>
      <c r="EM134" s="75">
        <v>4500</v>
      </c>
      <c r="EN134" s="78">
        <v>1</v>
      </c>
      <c r="EO134" s="79">
        <f t="shared" si="193"/>
        <v>0.75</v>
      </c>
      <c r="EP134" s="79">
        <f t="shared" si="194"/>
        <v>0.5</v>
      </c>
      <c r="EQ134" s="79">
        <f t="shared" si="195"/>
        <v>0.27777777777777773</v>
      </c>
      <c r="ER134" s="80">
        <f t="shared" si="196"/>
        <v>0.20833333333333334</v>
      </c>
      <c r="ES134" s="128" t="s">
        <v>532</v>
      </c>
      <c r="ET134" s="82"/>
      <c r="EU134" s="83">
        <v>4</v>
      </c>
      <c r="EV134" s="73">
        <v>38</v>
      </c>
      <c r="EW134" s="74">
        <v>62</v>
      </c>
      <c r="EX134" s="74">
        <v>30</v>
      </c>
      <c r="EY134" s="74">
        <v>17</v>
      </c>
      <c r="EZ134" s="74">
        <v>25</v>
      </c>
      <c r="FA134" s="74">
        <v>85</v>
      </c>
      <c r="FB134" s="74">
        <v>22</v>
      </c>
      <c r="FC134" s="74">
        <v>28</v>
      </c>
      <c r="FD134" s="74">
        <f t="shared" si="197"/>
        <v>55</v>
      </c>
      <c r="FE134" s="84">
        <f t="shared" si="198"/>
        <v>58</v>
      </c>
      <c r="FF134" s="73">
        <f>RANK(EV134,$EV$9:$EV$497,0)</f>
        <v>329</v>
      </c>
      <c r="FG134" s="74">
        <f>RANK(EW134,$EW$9:$EW$497,0)</f>
        <v>106</v>
      </c>
      <c r="FH134" s="74">
        <f>RANK(EX134,$EX$9:$EX$497,0)</f>
        <v>232</v>
      </c>
      <c r="FI134" s="74">
        <f>RANK(EY134,$EY$9:$EY$497,0)</f>
        <v>333</v>
      </c>
      <c r="FJ134" s="74">
        <f>RANK(EZ134,$EZ$9:$EZ$497,0)</f>
        <v>159</v>
      </c>
      <c r="FK134" s="74">
        <f>RANK(FA134,$FA$9:$FA$497,0)</f>
        <v>9</v>
      </c>
      <c r="FL134" s="74">
        <f>RANK(FB134,$FB$9:$FB$497,0)</f>
        <v>311</v>
      </c>
      <c r="FM134" s="74">
        <f>RANK(FC134,$FC$9:$FC$497,0)</f>
        <v>283</v>
      </c>
      <c r="FN134" s="74">
        <f>RANK(FD134,$FD$9:$FD$497,0)</f>
        <v>264</v>
      </c>
      <c r="FO134" s="84">
        <f>RANK(FE134,$FE$9:$FE$497,0)</f>
        <v>278</v>
      </c>
      <c r="FP134" s="73">
        <f>COUNTIFS($EV$9:$EV$497,"&gt;"&amp;EV134,$ES$9:$ES$497,ES134)+1</f>
        <v>50</v>
      </c>
      <c r="FQ134" s="74">
        <f>COUNTIFS($EW$9:$EW$497,"&gt;"&amp;EW134,$ES$9:$ES$497,ES134)+1</f>
        <v>32</v>
      </c>
      <c r="FR134" s="74">
        <f>COUNTIFS($EX$9:$EX$497,"&gt;"&amp;EX134,$ES$9:$ES$497,ES134)+1</f>
        <v>20</v>
      </c>
      <c r="FS134" s="74">
        <f>COUNTIFS($EY$9:$EY$497,"&gt;"&amp;EY134,$ES$9:$ES$497,ES134)+1</f>
        <v>50</v>
      </c>
      <c r="FT134" s="74">
        <f>COUNTIFS($EZ$9:$EZ$497,"&gt;"&amp;EZ134,$ES$9:$ES$497,ES134)+1</f>
        <v>30</v>
      </c>
      <c r="FU134" s="74">
        <f>COUNTIFS($FA$9:$FA$497,"&gt;"&amp;FA134,$ES$9:$ES$497,ES134)+1</f>
        <v>9</v>
      </c>
      <c r="FV134" s="74">
        <f>COUNTIFS($FB$9:$FB$497,"&gt;"&amp;FB134,$ES$9:$ES$497,ES134)+1</f>
        <v>37</v>
      </c>
      <c r="FW134" s="74">
        <f>COUNTIFS($FC$9:$FC$497,"&gt;"&amp;FC134,$ES$9:$ES$497,ES134)+1</f>
        <v>29</v>
      </c>
      <c r="FX134" s="74">
        <f>COUNTIFS($FD$9:$FD$497,"&gt;"&amp;FD134,$ES$9:$ES$497,ES134)+1</f>
        <v>32</v>
      </c>
      <c r="FY134" s="84">
        <f>COUNTIFS($FE$9:$FE$497,"&gt;"&amp;FE134,$ES$9:$ES$497,ES134)+1</f>
        <v>24</v>
      </c>
      <c r="FZ134" s="85">
        <f t="shared" si="199"/>
        <v>0.61</v>
      </c>
      <c r="GA134" s="86">
        <f t="shared" si="200"/>
        <v>1</v>
      </c>
      <c r="GB134" s="86">
        <f t="shared" si="201"/>
        <v>0.48</v>
      </c>
      <c r="GC134" s="86">
        <f t="shared" si="202"/>
        <v>0.27</v>
      </c>
      <c r="GD134" s="86">
        <f t="shared" si="203"/>
        <v>0.4</v>
      </c>
      <c r="GE134" s="86">
        <f t="shared" si="204"/>
        <v>1.37</v>
      </c>
      <c r="GF134" s="86">
        <f t="shared" si="205"/>
        <v>0.35</v>
      </c>
      <c r="GG134" s="86">
        <f t="shared" si="206"/>
        <v>0.45</v>
      </c>
      <c r="GH134" s="86">
        <f t="shared" si="207"/>
        <v>0.89</v>
      </c>
      <c r="GI134" s="87">
        <f t="shared" si="208"/>
        <v>0.94</v>
      </c>
      <c r="GJ134" s="85">
        <f>ROUND(((FZ134-AVERAGE(FZ$9:FZ$497))/STDEVP(FZ$9:FZ$497)*10+50),2)</f>
        <v>36.119999999999997</v>
      </c>
      <c r="GK134" s="86">
        <f>ROUND(((GA134-AVERAGE(GA$9:GA$497))/STDEVP(GA$9:GA$497)*10+50),2)</f>
        <v>59.25</v>
      </c>
      <c r="GL134" s="86">
        <f>ROUND(((GB134-AVERAGE(GB$9:GB$497))/STDEVP(GB$9:GB$497)*10+50),2)</f>
        <v>46.14</v>
      </c>
      <c r="GM134" s="86">
        <f>ROUND(((GC134-AVERAGE(GC$9:GC$497))/STDEVP(GC$9:GC$497)*10+50),2)</f>
        <v>37.159999999999997</v>
      </c>
      <c r="GN134" s="86">
        <f>ROUND(((GD134-AVERAGE(GD$9:GD$497))/STDEVP(GD$9:GD$497)*10+50),2)</f>
        <v>50.27</v>
      </c>
      <c r="GO134" s="86">
        <f>ROUND(((GE134-AVERAGE(GE$9:GE$497))/STDEVP(GE$9:GE$497)*10+50),2)</f>
        <v>87.08</v>
      </c>
      <c r="GP134" s="86">
        <f>ROUND(((GF134-AVERAGE(GF$9:GF$497))/STDEVP(GF$9:GF$497)*10+50),2)</f>
        <v>41.03</v>
      </c>
      <c r="GQ134" s="86">
        <f>ROUND(((GG134-AVERAGE(GG$9:GG$497))/STDEVP(GG$9:GG$497)*10+50),2)</f>
        <v>44.34</v>
      </c>
      <c r="GR134" s="86">
        <f>ROUND(((GH134-AVERAGE(GH$9:GH$497))/STDEVP(GH$9:GH$497)*10+50),2)</f>
        <v>46.91</v>
      </c>
      <c r="GS134" s="87">
        <f>ROUND(((GI134-AVERAGE(GI$9:GI$497))/STDEVP(GI$9:GI$497)*10+50),2)</f>
        <v>44.25</v>
      </c>
      <c r="GT134" s="73">
        <f>RANK(GJ134,$GJ$9:$GJ$497,0)</f>
        <v>401</v>
      </c>
      <c r="GU134" s="74">
        <f>RANK(GK134,$GK$9:$GK$497,0)</f>
        <v>78</v>
      </c>
      <c r="GV134" s="74">
        <f>RANK(GL134,$GL$9:$GL$497,0)</f>
        <v>266</v>
      </c>
      <c r="GW134" s="74">
        <f>RANK(GM134,$GM$9:$GM$497,0)</f>
        <v>404</v>
      </c>
      <c r="GX134" s="74">
        <f>RANK(GN134,$GN$9:$GN$497,0)</f>
        <v>126</v>
      </c>
      <c r="GY134" s="74">
        <f>RANK(GO134,$GO$9:$GO$497,0)</f>
        <v>6</v>
      </c>
      <c r="GZ134" s="74">
        <f>RANK(GP134,$GP$9:$GP$497,0)</f>
        <v>339</v>
      </c>
      <c r="HA134" s="74">
        <f>RANK(GQ134,$GQ$9:$GQ$497,0)</f>
        <v>297</v>
      </c>
      <c r="HB134" s="74">
        <f>RANK(GR134,$GR$9:$GR$497,0)</f>
        <v>239</v>
      </c>
      <c r="HC134" s="84">
        <f>RANK(GS134,$GS$9:$GS$497,0)</f>
        <v>286</v>
      </c>
      <c r="HD134" s="85">
        <f>ROUND(AVERAGEIF($ES$9:$ES$497,$ES134,$FZ$9:$FZ$497),2)</f>
        <v>0.93</v>
      </c>
      <c r="HE134" s="86">
        <f>ROUND(AVERAGEIF($ES$9:$ES$497,$ES134,$GA$9:$GA$497),2)</f>
        <v>0.96</v>
      </c>
      <c r="HF134" s="86">
        <f>ROUND(AVERAGEIF($ES$9:$ES$497,$ES134,$GB$9:$GB$497),2)</f>
        <v>0.41</v>
      </c>
      <c r="HG134" s="86">
        <f>ROUND(AVERAGEIF($ES$9:$ES$497,$ES134,$GC$9:$GC$497),2)</f>
        <v>0.46</v>
      </c>
      <c r="HH134" s="86">
        <f>ROUND(AVERAGEIF($ES$9:$ES$497,$ES134,$GD$9:$GD$497),2)</f>
        <v>0.38</v>
      </c>
      <c r="HI134" s="86">
        <f>ROUND(AVERAGEIF($ES$9:$ES$497,$ES134,$GE$9:$GE$497),2)</f>
        <v>0.85</v>
      </c>
      <c r="HJ134" s="86">
        <f>ROUND(AVERAGEIF($ES$9:$ES$497,$ES134,$GF$9:$GF$497),2)</f>
        <v>0.44</v>
      </c>
      <c r="HK134" s="86">
        <f>ROUND(AVERAGEIF($ES$9:$ES$497,$ES134,$GG$9:$GG$497),2)</f>
        <v>0.42</v>
      </c>
      <c r="HL134" s="86">
        <f>ROUND(AVERAGEIF($ES$9:$ES$497,$ES134,$GH$9:$GH$497),2)</f>
        <v>0.8</v>
      </c>
      <c r="HM134" s="87">
        <f>ROUND(AVERAGEIF($ES$9:$ES$497,$ES134,$GI$9:$GI$497),2)</f>
        <v>0.84</v>
      </c>
      <c r="HN134" s="88">
        <f t="shared" si="209"/>
        <v>-0.32000000000000006</v>
      </c>
      <c r="HO134" s="89">
        <f t="shared" si="210"/>
        <v>4.0000000000000036E-2</v>
      </c>
      <c r="HP134" s="89">
        <f t="shared" si="211"/>
        <v>7.0000000000000007E-2</v>
      </c>
      <c r="HQ134" s="89">
        <f t="shared" si="212"/>
        <v>-0.19</v>
      </c>
      <c r="HR134" s="89">
        <f t="shared" si="213"/>
        <v>2.0000000000000018E-2</v>
      </c>
      <c r="HS134" s="89">
        <f t="shared" si="214"/>
        <v>0.52000000000000013</v>
      </c>
      <c r="HT134" s="89">
        <f t="shared" si="215"/>
        <v>-9.0000000000000024E-2</v>
      </c>
      <c r="HU134" s="89">
        <f t="shared" si="216"/>
        <v>3.0000000000000027E-2</v>
      </c>
      <c r="HV134" s="89">
        <f t="shared" si="217"/>
        <v>8.9999999999999969E-2</v>
      </c>
      <c r="HW134" s="90">
        <f t="shared" si="218"/>
        <v>9.9999999999999978E-2</v>
      </c>
      <c r="HX134" s="73">
        <f>COUNTIFS($FZ$9:$FZ$497,"&gt;"&amp;FZ134,$ES$9:$ES$497,$ES134)+1</f>
        <v>63</v>
      </c>
      <c r="HY134" s="74">
        <f>COUNTIFS($GA$9:$GA$497,"&gt;"&amp;GA134,$ES$9:$ES$497,$ES134)+1</f>
        <v>23</v>
      </c>
      <c r="HZ134" s="74">
        <f>COUNTIFS($GB$9:$GB$497,"&gt;"&amp;GB134,$ES$9:$ES$497,$ES134)+1</f>
        <v>14</v>
      </c>
      <c r="IA134" s="74">
        <f>COUNTIFS($GC$9:$GC$497,"&gt;"&amp;GC134,$ES$9:$ES$497,$ES134)+1</f>
        <v>64</v>
      </c>
      <c r="IB134" s="74">
        <f>COUNTIFS($GD$9:$GD$497,"&gt;"&amp;GD134,$ES$9:$ES$497,$ES134)+1</f>
        <v>25</v>
      </c>
      <c r="IC134" s="74">
        <f>COUNTIFS($GE$9:$GE$497,"&gt;"&amp;GE134,$ES$9:$ES$497,$ES134)+1</f>
        <v>6</v>
      </c>
      <c r="ID134" s="74">
        <f>COUNTIFS($GF$9:$GF$497,"&gt;"&amp;GF134,$ES$9:$ES$497,$ES134)+1</f>
        <v>49</v>
      </c>
      <c r="IE134" s="74">
        <f>COUNTIFS($GG$9:$GG$497,"&gt;"&amp;GG134,$ES$9:$ES$497,$ES134)+1</f>
        <v>22</v>
      </c>
      <c r="IF134" s="74">
        <f>COUNTIFS($GH$9:$GH$497,"&gt;"&amp;GH134,$ES$9:$ES$497,$ES134)+1</f>
        <v>15</v>
      </c>
      <c r="IG134" s="84">
        <f>COUNTIFS($GI$9:$GI$497,"&gt;"&amp;GI134,$ES$9:$ES$497,$ES134)+1</f>
        <v>17</v>
      </c>
      <c r="IH134" s="91"/>
      <c r="II134" s="79"/>
      <c r="IJ134" s="79"/>
      <c r="IK134" s="79"/>
      <c r="IL134" s="79"/>
      <c r="IM134" s="92"/>
      <c r="IN134" s="93"/>
      <c r="IO134" s="94"/>
      <c r="IP134" s="95"/>
      <c r="IQ134" s="79"/>
      <c r="IR134" s="79"/>
      <c r="IS134" s="79"/>
      <c r="IT134" s="79"/>
      <c r="IU134" s="79"/>
      <c r="IV134" s="79"/>
      <c r="IW134" s="96"/>
      <c r="IX134" s="93"/>
      <c r="IY134" s="79"/>
      <c r="IZ134" s="79"/>
      <c r="JA134" s="79"/>
      <c r="JB134" s="79"/>
      <c r="JC134" s="79"/>
      <c r="JD134" s="79"/>
      <c r="JE134" s="97"/>
      <c r="JF134" s="95"/>
      <c r="JG134" s="79"/>
      <c r="JH134" s="79"/>
      <c r="JI134" s="79">
        <v>7.0000000000000007E-2</v>
      </c>
      <c r="JJ134" s="79"/>
      <c r="JK134" s="79"/>
      <c r="JL134" s="79"/>
      <c r="JM134" s="96"/>
      <c r="JN134" s="93"/>
      <c r="JO134" s="79"/>
      <c r="JP134" s="79"/>
      <c r="JQ134" s="79"/>
      <c r="JR134" s="79"/>
      <c r="JS134" s="79"/>
      <c r="JT134" s="79"/>
      <c r="JU134" s="79"/>
      <c r="JV134" s="79"/>
      <c r="JW134" s="79"/>
      <c r="JX134" s="79"/>
      <c r="JY134" s="79"/>
      <c r="JZ134" s="97"/>
      <c r="KA134" s="93">
        <v>0.05</v>
      </c>
      <c r="KB134" s="79"/>
      <c r="KC134" s="79"/>
      <c r="KD134" s="79"/>
      <c r="KE134" s="97"/>
      <c r="KF134" s="95"/>
      <c r="KG134" s="79"/>
      <c r="KH134" s="79"/>
      <c r="KI134" s="79"/>
      <c r="KJ134" s="79"/>
      <c r="KK134" s="98"/>
      <c r="KL134" s="79"/>
      <c r="KM134" s="79"/>
      <c r="KN134" s="79"/>
      <c r="KO134" s="79"/>
      <c r="KP134" s="79"/>
      <c r="KQ134" s="79"/>
      <c r="KR134" s="79"/>
      <c r="KS134" s="96"/>
      <c r="KT134" s="96"/>
      <c r="KU134" s="96"/>
      <c r="KV134" s="96"/>
      <c r="KW134" s="93"/>
      <c r="KX134" s="79"/>
      <c r="KY134" s="79"/>
      <c r="KZ134" s="79"/>
      <c r="LA134" s="79"/>
      <c r="LB134" s="79"/>
      <c r="LC134" s="96"/>
      <c r="LD134" s="93"/>
      <c r="LE134" s="94"/>
      <c r="LF134" s="99"/>
      <c r="LG134" s="75"/>
      <c r="LH134" s="93"/>
      <c r="LI134" s="79"/>
      <c r="LJ134" s="74"/>
      <c r="LK134" s="74"/>
      <c r="LL134" s="74"/>
      <c r="LM134" s="100"/>
      <c r="LN134" s="95"/>
      <c r="LO134" s="79"/>
      <c r="LP134" s="79"/>
      <c r="LQ134" s="79"/>
      <c r="LR134" s="96"/>
      <c r="LS134" s="93"/>
      <c r="LT134" s="79"/>
      <c r="LU134" s="79"/>
      <c r="LV134" s="79"/>
      <c r="LW134" s="79"/>
      <c r="LX134" s="79"/>
      <c r="LY134" s="79"/>
      <c r="LZ134" s="79"/>
      <c r="MA134" s="97"/>
      <c r="MB134" s="95"/>
      <c r="MC134" s="79"/>
      <c r="MD134" s="79"/>
      <c r="ME134" s="79"/>
      <c r="MF134" s="79"/>
      <c r="MG134" s="79"/>
      <c r="MH134" s="79"/>
      <c r="MI134" s="79"/>
      <c r="MJ134" s="79"/>
      <c r="MK134" s="79"/>
      <c r="ML134" s="79"/>
      <c r="MM134" s="79"/>
      <c r="MN134" s="98"/>
      <c r="MO134" s="98"/>
      <c r="MP134" s="96"/>
      <c r="MQ134" s="93"/>
      <c r="MR134" s="79"/>
      <c r="MS134" s="79"/>
      <c r="MT134" s="79"/>
      <c r="MU134" s="79"/>
      <c r="MV134" s="98"/>
      <c r="MW134" s="79"/>
      <c r="MX134" s="79"/>
      <c r="MY134" s="79"/>
      <c r="MZ134" s="79"/>
      <c r="NA134" s="79"/>
      <c r="NB134" s="79"/>
      <c r="NC134" s="79"/>
      <c r="ND134" s="96">
        <v>0.05</v>
      </c>
      <c r="NE134" s="96"/>
      <c r="NF134" s="96"/>
      <c r="NG134" s="96"/>
      <c r="NH134" s="93"/>
      <c r="NI134" s="79"/>
      <c r="NJ134" s="79"/>
      <c r="NK134" s="79"/>
      <c r="NL134" s="79"/>
      <c r="NM134" s="79"/>
      <c r="NN134" s="94"/>
      <c r="NO134" s="93"/>
      <c r="NP134" s="80"/>
      <c r="NQ134" s="124" t="s">
        <v>855</v>
      </c>
      <c r="NR134" s="102" t="s">
        <v>859</v>
      </c>
      <c r="NS134" s="102"/>
      <c r="NT134" s="102"/>
      <c r="NU134" s="102"/>
      <c r="NV134" s="104">
        <v>43720</v>
      </c>
      <c r="NW134" s="102" t="s">
        <v>525</v>
      </c>
      <c r="NX134" s="133" t="s">
        <v>860</v>
      </c>
      <c r="NY134" s="129" t="s">
        <v>2284</v>
      </c>
      <c r="NZ134" s="133" t="s">
        <v>860</v>
      </c>
      <c r="OA134" s="134"/>
      <c r="OB134" s="134"/>
      <c r="OC134" s="134"/>
      <c r="OD134" s="108">
        <f t="shared" si="219"/>
        <v>72</v>
      </c>
      <c r="OE134" s="109">
        <v>4</v>
      </c>
      <c r="OF134" s="110">
        <f t="shared" si="220"/>
        <v>300</v>
      </c>
      <c r="OG134" s="109">
        <v>3</v>
      </c>
      <c r="OH134" s="111">
        <f>ROUND(AVERAGEIF($ES$9:$ES$497,$ES134,EV$9:EV$497),0)</f>
        <v>58</v>
      </c>
      <c r="OI134" s="112">
        <f>ROUND(AVERAGEIF($ES$9:$ES$497,$ES134,EW$9:EW$497),0)</f>
        <v>57</v>
      </c>
      <c r="OJ134" s="112">
        <f>ROUND(AVERAGEIF($ES$9:$ES$497,$ES134,EX$9:EX$497),0)</f>
        <v>24</v>
      </c>
      <c r="OK134" s="112">
        <f>ROUND(AVERAGEIF($ES$9:$ES$497,$ES134,EY$9:EY$497),0)</f>
        <v>29</v>
      </c>
      <c r="OL134" s="112">
        <f>ROUND(AVERAGEIF($ES$9:$ES$497,$ES134,EZ$9:EZ$497),0)</f>
        <v>25</v>
      </c>
      <c r="OM134" s="112">
        <f>ROUND(AVERAGEIF($ES$9:$ES$497,$ES134,FA$9:FA$497),0)</f>
        <v>51</v>
      </c>
      <c r="ON134" s="112">
        <f>ROUND(AVERAGEIF($ES$9:$ES$497,$ES134,FB$9:FB$497),0)</f>
        <v>27</v>
      </c>
      <c r="OO134" s="112">
        <f>ROUND(AVERAGEIF($ES$9:$ES$497,$ES134,FC$9:FC$497),0)</f>
        <v>25</v>
      </c>
      <c r="OP134" s="112">
        <f>ROUND(AVERAGEIF($ES$9:$ES$497,$ES134,FD$9:FD$497),0)</f>
        <v>49</v>
      </c>
      <c r="OQ134" s="113">
        <f>ROUND(AVERAGEIF($ES$9:$ES$497,$ES134,FE$9:FE$497),0)</f>
        <v>49</v>
      </c>
      <c r="OR134" s="114">
        <f>ROUND(EV134/MAX(EV$9:EV$497)*100,0)</f>
        <v>21</v>
      </c>
      <c r="OS134" s="115">
        <f>ROUND(EW134/MAX(EW$9:EW$497)*100,0)</f>
        <v>49</v>
      </c>
      <c r="OT134" s="115">
        <f>ROUND(EX134/MAX(EX$9:EX$497)*100,0)</f>
        <v>25</v>
      </c>
      <c r="OU134" s="115">
        <f>ROUND(EY134/MAX(EY$9:EY$497)*100,0)</f>
        <v>11</v>
      </c>
      <c r="OV134" s="115">
        <f>ROUND(EZ134/MAX(EZ$9:EZ$497)*100,0)</f>
        <v>20</v>
      </c>
      <c r="OW134" s="115">
        <f>ROUND(FA134/MAX(FA$9:FA$497)*100,0)</f>
        <v>75</v>
      </c>
      <c r="OX134" s="115">
        <f>ROUND(FB134/MAX(FB$9:FB$497)*100,0)</f>
        <v>16</v>
      </c>
      <c r="OY134" s="116">
        <f>ROUND(FC134/MAX(FC$9:FC$497)*100,0)</f>
        <v>19</v>
      </c>
      <c r="OZ134" s="115">
        <f>ROUND(FD134/MAX(FD$9:FD$497)*100,0)</f>
        <v>37</v>
      </c>
      <c r="PA134" s="117">
        <f>ROUND(FE134/MAX(FE$9:FE$497)*100,0)</f>
        <v>24</v>
      </c>
      <c r="PB134" s="118">
        <f t="shared" si="221"/>
        <v>277</v>
      </c>
      <c r="PC134" s="115">
        <f t="shared" si="222"/>
        <v>262</v>
      </c>
      <c r="PD134" s="115">
        <f t="shared" si="223"/>
        <v>337</v>
      </c>
      <c r="PE134" s="115">
        <f t="shared" si="224"/>
        <v>315</v>
      </c>
      <c r="PF134" s="115">
        <f t="shared" si="225"/>
        <v>360</v>
      </c>
      <c r="PG134" s="119">
        <f t="shared" si="226"/>
        <v>403</v>
      </c>
      <c r="PH134" s="118">
        <f>ROUND(PB134/MAX(PB$9:PB$497)*100,0)</f>
        <v>33</v>
      </c>
      <c r="PI134" s="115">
        <f>ROUND(PC134/MAX(PC$9:PC$497)*100,0)</f>
        <v>31</v>
      </c>
      <c r="PJ134" s="115">
        <f>ROUND(PD134/MAX(PD$9:PD$497)*100,0)</f>
        <v>36</v>
      </c>
      <c r="PK134" s="115">
        <f>ROUND(PE134/MAX(PE$9:PE$497)*100,0)</f>
        <v>31</v>
      </c>
      <c r="PL134" s="115">
        <f>ROUND(PF134/MAX(PF$9:PF$497)*100,0)</f>
        <v>51</v>
      </c>
      <c r="PM134" s="119">
        <f>ROUND(PG134/MAX(PG$9:PG$497)*100,0)</f>
        <v>59</v>
      </c>
      <c r="PN134" s="118">
        <f>RANK(PH134,PH$9:PH$497,0)</f>
        <v>293</v>
      </c>
      <c r="PO134" s="115">
        <f>RANK(PI134,PI$9:PI$497,0)</f>
        <v>282</v>
      </c>
      <c r="PP134" s="115">
        <f>RANK(PJ134,PJ$9:PJ$497,0)</f>
        <v>288</v>
      </c>
      <c r="PQ134" s="115">
        <f>RANK(PK134,PK$9:PK$497,0)</f>
        <v>294</v>
      </c>
      <c r="PR134" s="115">
        <f>RANK(PL134,PL$9:PL$497,0)</f>
        <v>194</v>
      </c>
      <c r="PS134" s="119">
        <f>RANK(PM134,PM$9:PM$497,0)</f>
        <v>107</v>
      </c>
      <c r="PT134" s="120">
        <f>ROUND(FZ134/MAX(FZ$9:FZ$497)*100,0)</f>
        <v>33</v>
      </c>
      <c r="PU134" s="115">
        <f>ROUND(GA134/MAX(GA$9:GA$497)*100,0)</f>
        <v>56</v>
      </c>
      <c r="PV134" s="115">
        <f>ROUND(GB134/MAX(GB$9:GB$497)*100,0)</f>
        <v>35</v>
      </c>
      <c r="PW134" s="115">
        <f>ROUND(GC134/MAX(GC$9:GC$497)*100,0)</f>
        <v>21</v>
      </c>
      <c r="PX134" s="115">
        <f>ROUND(GD134/MAX(GD$9:GD$497)*100,0)</f>
        <v>22</v>
      </c>
      <c r="PY134" s="115">
        <f>ROUND(GE134/MAX(GE$9:GE$497)*100,0)</f>
        <v>82</v>
      </c>
      <c r="PZ134" s="115">
        <f>ROUND(GF134/MAX(GF$9:GF$497)*100,0)</f>
        <v>16</v>
      </c>
      <c r="QA134" s="116">
        <f>ROUND(GG134/MAX(GG$9:GG$497)*100,0)</f>
        <v>25</v>
      </c>
      <c r="QB134" s="115">
        <f>ROUND(GH134/MAX(GH$9:GH$497)*100,0)</f>
        <v>40</v>
      </c>
      <c r="QC134" s="121">
        <f>ROUND(GI134/MAX(GI$9:GI$497)*100,0)</f>
        <v>30</v>
      </c>
      <c r="QD134" s="120">
        <f>ROUND(AVERAGEIF($ES$9:$ES$497,$ES134,PT$9:PT$497),0)</f>
        <v>51</v>
      </c>
      <c r="QE134" s="120">
        <f>ROUND(AVERAGEIF($ES$9:$ES$497,$ES134,PU$9:PU$497),0)</f>
        <v>54</v>
      </c>
      <c r="QF134" s="120">
        <f>ROUND(AVERAGEIF($ES$9:$ES$497,$ES134,PV$9:PV$497),0)</f>
        <v>30</v>
      </c>
      <c r="QG134" s="120">
        <f>ROUND(AVERAGEIF($ES$9:$ES$497,$ES134,PW$9:PW$497),0)</f>
        <v>36</v>
      </c>
      <c r="QH134" s="120">
        <f>ROUND(AVERAGEIF($ES$9:$ES$497,$ES134,PX$9:PX$497),0)</f>
        <v>21</v>
      </c>
      <c r="QI134" s="120">
        <f>ROUND(AVERAGEIF($ES$9:$ES$497,$ES134,PY$9:PY$497),0)</f>
        <v>51</v>
      </c>
      <c r="QJ134" s="120">
        <f>ROUND(AVERAGEIF($ES$9:$ES$497,$ES134,PZ$9:PZ$497),0)</f>
        <v>21</v>
      </c>
      <c r="QK134" s="120">
        <f>ROUND(AVERAGEIF($ES$9:$ES$497,$ES134,QA$9:QA$497),0)</f>
        <v>23</v>
      </c>
      <c r="QL134" s="120">
        <f>ROUND(AVERAGEIF($ES$9:$ES$497,$ES134,QB$9:QB$497),0)</f>
        <v>35</v>
      </c>
      <c r="QM134" s="120">
        <f>ROUND(AVERAGEIF($ES$9:$ES$497,$ES134,QC$9:QC$497),0)</f>
        <v>27</v>
      </c>
      <c r="QN134" s="114">
        <f t="shared" si="240"/>
        <v>396</v>
      </c>
      <c r="QO134" s="115">
        <f t="shared" si="241"/>
        <v>344</v>
      </c>
      <c r="QP134" s="115">
        <f t="shared" si="242"/>
        <v>484</v>
      </c>
      <c r="QQ134" s="115">
        <f t="shared" si="243"/>
        <v>471</v>
      </c>
      <c r="QR134" s="115">
        <f t="shared" si="244"/>
        <v>508</v>
      </c>
      <c r="QS134" s="119">
        <f t="shared" si="245"/>
        <v>564</v>
      </c>
      <c r="QT134" s="114">
        <f>ROUND((QN134-MIN(QN$9:QN$497))/(MAX(QN$9:QN$497)-MIN(QN$9:QN$497))*100,0)</f>
        <v>26</v>
      </c>
      <c r="QU134" s="115">
        <f>ROUND((QO134-MIN(QO$9:QO$497))/(MAX(QO$9:QO$497)-MIN(QO$9:QO$497))*100,0)</f>
        <v>19</v>
      </c>
      <c r="QV134" s="115">
        <f>ROUND((QP134-MIN(QP$9:QP$497))/(MAX(QP$9:QP$497)-MIN(QP$9:QP$497))*100,0)</f>
        <v>19</v>
      </c>
      <c r="QW134" s="115">
        <f>ROUND((QQ134-MIN(QQ$9:QQ$497))/(MAX(QQ$9:QQ$497)-MIN(QQ$9:QQ$497))*100,0)</f>
        <v>23</v>
      </c>
      <c r="QX134" s="115">
        <f>ROUND((QR134-MIN(QR$9:QR$497))/(MAX(QR$9:QR$497)-MIN(QR$9:QR$497))*100,0)</f>
        <v>46</v>
      </c>
      <c r="QY134" s="115">
        <f>ROUND((QS134-MIN(QS$9:QS$497))/(MAX(QS$9:QS$497)-MIN(QS$9:QS$497))*100,0)</f>
        <v>77</v>
      </c>
      <c r="QZ134" s="114">
        <f>RANK(QN134,QN$9:QN$497,0)</f>
        <v>362</v>
      </c>
      <c r="RA134" s="115">
        <f>RANK(QO134,QO$9:QO$497,0)</f>
        <v>277</v>
      </c>
      <c r="RB134" s="115">
        <f>RANK(QP134,QP$9:QP$497,0)</f>
        <v>345</v>
      </c>
      <c r="RC134" s="115">
        <f>RANK(QQ134,QQ$9:QQ$497,0)</f>
        <v>348</v>
      </c>
      <c r="RD134" s="115">
        <f>RANK(QR134,QR$9:QR$497,0)</f>
        <v>219</v>
      </c>
      <c r="RE134" s="115">
        <f>RANK(QS134,QS$9:QS$497,0)</f>
        <v>20</v>
      </c>
      <c r="RF134" s="122"/>
      <c r="RG134" s="115">
        <f>($RH$3*(IH134+IJ134)*100*100/MAX(EX$9:EX$497)*$RO$3) +($RH$3*(II134+IJ134)*100*100/MAX(EX$9:EX$497)*$RO$4) + ($RH$3*IK134*100*100/MAX(EX$9:EX$497)*0.098)</f>
        <v>0</v>
      </c>
      <c r="RH134" s="115">
        <f>($RH$4*IL134*100*100/MAX(EZ$9:EZ$497))*$RQ$3</f>
        <v>0</v>
      </c>
      <c r="RI134" s="115">
        <f>($RH$3*IM134*100*100/MAX(EY$9:EY$497))*$RQ$4</f>
        <v>0</v>
      </c>
      <c r="RJ134" s="115">
        <f>($RH$3*IN134*100*100/MAX(EX$9:EX$497))</f>
        <v>0</v>
      </c>
      <c r="RK134" s="115">
        <f>($RH$4*IO134*100*100/MAX(EZ$9:EZ$497))*$RQ$3</f>
        <v>0</v>
      </c>
      <c r="RL134" s="115">
        <f>(($RL$4*IP134*100*((100/MAX(EX$9:EX$497)+100/MAX(EZ$9:EZ$497))/2))+($RL$4*IQ134*100*((100/MAX(EX$9:EX$497)+100/MAX(EZ$9:EZ$497))/2))+($RL$4*IR134*100*((100/MAX(EX$9:EX$497)+100/MAX(EZ$9:EZ$497))/2))+($RL$4*IS134*100*((100/MAX(EX$9:EX$497)+100/MAX(EZ$9:EZ$497))/2))+($RL$4*IT134*100*((100/MAX(EX$9:EX$497)+100/MAX(EZ$9:EZ$497))/2))+($RL$4*IU134*100*((100/MAX(EX$9:EX$497)+100/MAX(EZ$9:EZ$497))/2))+($RL$4*IV134*100*((100/MAX(EX$9:EX$497)+100/MAX(EZ$9:EZ$497))/2))+($RL$4*IW134*100*((100/MAX(EX$9:EX$497)+100/MAX(EZ$9:EZ$497))/2)))*$RS$3</f>
        <v>0</v>
      </c>
      <c r="RM134" s="115">
        <f>(($RH$3*IX134*100*100/MAX(EX$9:EX$497))+($RH$3*IY134*100*100/MAX(EX$9:EX$497))+($RH$3*IZ134*100*100/MAX(EX$9:EX$497))+($RH$3*JA134*100*100/MAX(EX$9:EX$497))+($RH$3*JB134*100*100/MAX(EX$9:EX$497))+($RH$3*JC134*100*100/MAX(EX$9:EX$497))+($RH$3*JD134*100*100/MAX(EX$9:EX$497))+($RH$3*JE134*100*100/MAX(EX$9:EX$497)))*$RS$4</f>
        <v>0</v>
      </c>
      <c r="RN134" s="115">
        <f>(($RH$4*JF134*100*100/MAX(EZ$9:EZ$497)) + ($RH$4*JG134*100*100/MAX(EZ$9:EZ$497)) + ($RH$4*JH134*100*100/MAX(EZ$9:EZ$497)) + ($RH$4*JI134*100*100/MAX(EZ$9:EZ$497)) + ($RH$4*JJ134*100*100/MAX(EZ$9:EZ$497)) + ($RH$4*JK134*100*100/MAX(EZ$9:EZ$497)) + ($RH$4*JL134*100*100/MAX(EZ$9:EZ$497)) + ($RH$4*JM134*100*100/MAX(EZ$9:EZ$497)))*$RU$3</f>
        <v>1.2880000000000003</v>
      </c>
      <c r="RO134" s="115">
        <f>(($RL$4*JN134*100*((100/MAX(EX$9:EX$497)+100/MAX(EZ$9:EZ$497))/2))+($RL$4*JO134*100*((100/MAX(EX$9:EX$497)+100/MAX(EZ$9:EZ$497))/2))+($RL$4*JP134*100*((100/MAX(EX$9:EX$497)+100/MAX(EZ$9:EZ$497))/2))+($RL$4*JQ134*100*((100/MAX(EX$9:EX$497)+100/MAX(EZ$9:EZ$497))/2))+($RL$4*JR134*100*((100/MAX(EX$9:EX$497)+100/MAX(EZ$9:EZ$497))/2))+($RL$4*JS134*100*((100/MAX(EX$9:EX$497)+100/MAX(EZ$9:EZ$497))/2))+($RL$4*JT134*100*((100/MAX(EX$9:EX$497)+100/MAX(EZ$9:EZ$497))/2))+($RL$4*JU134*100*((100/MAX(EX$9:EX$497)+100/MAX(EZ$9:EZ$497))/2))+($RL$4*JV134*100*((100/MAX(EX$9:EX$497)+100/MAX(EZ$9:EZ$497))/2))+($RL$4*JW134*100*((100/MAX(EX$9:EX$497)+100/MAX(EZ$9:EZ$497))/2))+($RL$4*JX134*100*((100/MAX(EX$9:EX$497)+100/MAX(EZ$9:EZ$497))/2))+($RL$4*JY134*100*((100/MAX(EX$9:EX$497)+100/MAX(EZ$9:EZ$497))/2))+($RL$4*JZ134*100*((100/MAX(EX$9:EX$497)+100/MAX(EZ$9:EZ$497))/2)))*$RW$3/2</f>
        <v>0</v>
      </c>
      <c r="RP134" s="119">
        <f>($RJ$3*KA134*100*100/MAX(FA$9:FA$497)) + ($RJ$3*KB134*100*100/MAX(FA$9:FA$497)/2) + ($RJ$3*KC134*100*100/MAX(FA$9:FA$497)/2) + ($RJ$3*KD134*100*100/MAX(FA$9:FA$497)/4) + ($RJ$3*KE134*100*100/MAX(FA$9:FA$497)/4)</f>
        <v>22.123893805309734</v>
      </c>
      <c r="RQ134" s="118">
        <f>($RL$4*KF134*100*((100/MAX(EX$9:EX$497)+100/MAX(EZ$9:EZ$497)))) * ($RO$3/2) + (($RL$4*KG134*100*((100/MAX(EX$9:EX$497)+100/MAX(EZ$9:EZ$497))))+($RL$4*KH134*100*((100/MAX(EX$9:EX$497)+100/MAX(EZ$9:EZ$497))))+($RL$4*KI134*100*((100/MAX(EX$9:EX$497)+100/MAX(EZ$9:EZ$497))))+($RL$4*KJ134*100*((100/MAX(EX$9:EX$497)+100/MAX(EZ$9:EZ$497))))+($RL$4*KK134*100*((100/MAX(EX$9:EX$497)+100/MAX(EZ$9:EZ$497))))+($RL$4*KL134*100*((100/MAX(EX$9:EX$497)+100/MAX(EZ$9:EZ$497))))+($RL$4*KM134*100*((100/MAX(EX$9:EX$497)+100/MAX(EZ$9:EZ$497))))+($RL$4*KN134*100*((100/MAX(EX$9:EX$497)+100/MAX(EZ$9:EZ$497))))+($RL$4*KO134*100*((100/MAX(EX$9:EX$497)+100/MAX(EZ$9:EZ$497))))+($RL$4*KP134*100*((100/MAX(EX$9:EX$497)+100/MAX(EZ$9:EZ$497))))+($RL$4*KQ134*100*((100/MAX(EX$9:EX$497)+100/MAX(EZ$9:EZ$497))))+($RL$4*KR134*100*((100/MAX(EX$9:EX$497)+100/MAX(EZ$9:EZ$497))))+($RL$4*KS134*100*((100/MAX(EX$9:EX$497)+100/MAX(EZ$9:EZ$497))))+($RL$4*KV134*100*((100/MAX(EX$9:EX$497)+100/MAX(EZ$9:EZ$497))))) * (($RO$3+$RO$4)/6)</f>
        <v>0</v>
      </c>
      <c r="RR134" s="115">
        <f>(($RL$4*KW134*100*((100/MAX(EX$9:EX$497)+100/MAX(EZ$9:EZ$497))))) * ($RO$3/2) + (($RL$4*KX134*100*((100/MAX(EX$9:EX$497)+100/MAX(EZ$9:EZ$497))))+($RL$4*KY134*100*((100/MAX(EX$9:EX$497)+100/MAX(EZ$9:EZ$497))))+($RL$4*KZ134*100*((100/MAX(EX$9:EX$497)+100/MAX(EZ$9:EZ$497))))+($RL$4*LA134*100*((100/MAX(EX$9:EX$497)+100/MAX(EZ$9:EZ$497))))+($RL$4*LB134*100*((100/MAX(EX$9:EX$497)+100/MAX(EZ$9:EZ$497))))+($RL$4*LC134*100*((100/MAX(EX$9:EX$497)+100/MAX(EZ$9:EZ$497))))) * (($RO$3+$RO$4)/6)</f>
        <v>0</v>
      </c>
      <c r="RS134" s="119">
        <f>(($RL$4*LD134*100*((100/MAX(EX$9:EX$497)+100/MAX(EZ$9:EZ$497))))+($RL$4*LE134*100*((100/MAX(EX$9:EX$497)+100/MAX(EZ$9:EZ$497))))) * (($RO$3+$RO$4)/6)</f>
        <v>0</v>
      </c>
      <c r="RT134" s="118">
        <f>($RJ$4*LH134*100*(100/MAX(EV$9:EV$497)))+($RJ$4*LI134*100*(100/MAX(EV$9:EV$497)))</f>
        <v>0</v>
      </c>
      <c r="RU134" s="119">
        <f>($RJ$4*LJ134*(100/MAX(EV$9:EV$497)))/2 + ($RL$3*LK134*(100/MAX(EW$9:EW$497))) + ($RJ$4*LL134*(100/MAX(EV$9:EV$497)))/4 + ($RL$3*LM134*(100/MAX(EW$9:EW$497)))</f>
        <v>0</v>
      </c>
      <c r="RV134" s="118">
        <f>($RJ$4*LN134*100*100/MAX(EV$9:EV$497)/2)+($RJ$4*LO134*100*100/MAX(EV$9:EV$497)/2)+($RJ$4*LP134*100*100/MAX(EV$9:EV$497))+($RJ$4*LQ134*100*100/MAX(EV$9:EV$497))+($RJ$4*LR134*100*100/MAX(EV$9:EV$497))</f>
        <v>0</v>
      </c>
      <c r="RW134" s="115">
        <f>($RJ$4*LS134*100*100/MAX(EV$9:EV$497)) + (($RJ$4*LT134*100*100/MAX(EV$9:EV$497))+($RJ$4*LU134*100*100/MAX(EV$9:EV$497))+($RJ$4*LV134*100*100/MAX(EV$9:EV$497))+($RJ$4*LW134*100*100/MAX(EV$9:EV$497))+($RJ$4*LX134*100*100/MAX(EV$9:EV$497))+($RJ$4*LY134*100*100/MAX(EV$9:EV$497))+($RJ$4*LZ134*100*100/MAX(EV$9:EV$497))+($RJ$4*MA134*100*100/MAX(EV$9:EV$497)))/2</f>
        <v>0</v>
      </c>
      <c r="RX134" s="119">
        <f>($RJ$4*MB134*100*100/MAX(EV$9:EV$497))+($RJ$4*MC134*100*100/MAX(EV$9:EV$497))+($RJ$4*MD134*100*100/MAX(EV$9:EV$497))+($RJ$4*ME134*100*100/MAX(EV$9:EV$497))+($RJ$4*MF134*100*100/MAX(EV$9:EV$497))+($RJ$4*MG134*100*100/MAX(EV$9:EV$497))+($RJ$4*MH134*100*100/MAX(EV$9:EV$497))+($RJ$4*MI134*100*100/MAX(EV$9:EV$497))+($RJ$4*MJ134*100*100/MAX(EV$9:EV$497))+($RJ$4*MK134*100*100/MAX(EV$9:EV$497))+($RJ$4*ML134*100*100/MAX(EV$9:EV$497))+($RJ$4*MM134*100*100/MAX(EV$9:EV$497))+($RJ$4*MN134*100*100/MAX(EV$9:EV$497))</f>
        <v>0</v>
      </c>
      <c r="RY134" s="118">
        <f>($RJ$4*MQ134*100*100/MAX(EV$9:EV$497))/2 + (($RJ$4*MR134*100*100/MAX(EV$9:EV$497))+($RJ$4*MS134*100*100/MAX(EV$9:EV$497))+($RJ$4*MT134*100*100/MAX(EV$9:EV$497))+($RJ$4*MU134*100*100/MAX(EV$9:EV$497))+($RJ$4*MV134*100*100/MAX(EV$9:EV$497))+($RJ$4*MW134*100*100/MAX(EV$9:EV$497))+($RJ$4*MX134*100*100/MAX(EV$9:EV$497))+($RJ$4*MY134*100*100/MAX(EV$9:EV$497))+($RJ$4*MZ134*100*100/MAX(EV$9:EV$497))+($RJ$4*NA134*100*100/MAX(EV$9:EV$497))+($RJ$4*NB134*100*100/MAX(EV$9:EV$497))+($RJ$4*NC134*100*100/MAX(EV$9:EV$497))+($RJ$4*ND134*100*100/MAX(EV$9:EV$497))+($RJ$4*NG134*100*100/MAX(EV$9:EV$497)))/4</f>
        <v>2.106741573033708</v>
      </c>
      <c r="RZ134" s="115">
        <f>($RJ$4*NH134*100*100/MAX(EV$9:EV$497))/2 + (($RJ$4*NI134*100*100/MAX(EV$9:EV$497))+($RJ$4*NJ134*100*100/MAX(EV$9:EV$497))+($RJ$4*NK134*100*100/MAX(EV$9:EV$497))+($RJ$4*NL134*100*100/MAX(EV$9:EV$497))+($RJ$4*NM134*100*100/MAX(EV$9:EV$497))+($RJ$4*NN134*100*100/MAX(EV$9:EV$497)))/4</f>
        <v>0</v>
      </c>
      <c r="SA134" s="117">
        <f>(($RJ$4*NO134*100*100/MAX(EV$9:EV$497))+($RJ$4*NP134*100*100/MAX(EV$9:EV$497)))/4</f>
        <v>0</v>
      </c>
      <c r="SB134" s="118">
        <f t="shared" si="227"/>
        <v>25.518635378343443</v>
      </c>
      <c r="SC134" s="115">
        <f t="shared" si="228"/>
        <v>0.4213483146067416</v>
      </c>
      <c r="SD134" s="115">
        <f t="shared" si="229"/>
        <v>6.1378853932584283</v>
      </c>
      <c r="SE134" s="115">
        <f t="shared" si="230"/>
        <v>0.4213483146067416</v>
      </c>
      <c r="SF134" s="115">
        <f t="shared" si="231"/>
        <v>0.526685393258427</v>
      </c>
      <c r="SG134" s="115">
        <f t="shared" si="232"/>
        <v>46.354529183653177</v>
      </c>
      <c r="SH134" s="115">
        <f>ROUND(SB134/MAX(SB$9:SB$497)*100,0)</f>
        <v>32</v>
      </c>
      <c r="SI134" s="115">
        <f>ROUND(SC134/MAX(SC$9:SC$497)*100,0)</f>
        <v>1</v>
      </c>
      <c r="SJ134" s="115">
        <f>ROUND(SD134/MAX(SD$9:SD$497)*100,0)</f>
        <v>10</v>
      </c>
      <c r="SK134" s="115">
        <f>ROUND(SE134/MAX(SE$9:SE$497)*100,0)</f>
        <v>0</v>
      </c>
      <c r="SL134" s="115">
        <f>ROUND(SF134/MAX(SF$9:SF$497)*100,0)</f>
        <v>1</v>
      </c>
      <c r="SM134" s="121">
        <f>ROUND(SG134/MAX(SG$9:SG$497)*100,0)</f>
        <v>44</v>
      </c>
      <c r="SN134" s="115">
        <f>ROUND(AVERAGEIF($ES$9:$ES$497,$ES134,SH$9:SH$497),0)</f>
        <v>29</v>
      </c>
      <c r="SO134" s="115">
        <f>ROUND(AVERAGEIF($ES$9:$ES$497,$ES134,SI$9:SI$497),0)</f>
        <v>3</v>
      </c>
      <c r="SP134" s="115">
        <f>ROUND(AVERAGEIF($ES$9:$ES$497,$ES134,SJ$9:SJ$497),0)</f>
        <v>5</v>
      </c>
      <c r="SQ134" s="115">
        <f>ROUND(AVERAGEIF($ES$9:$ES$497,$ES134,SK$9:SK$497),0)</f>
        <v>2</v>
      </c>
      <c r="SR134" s="115">
        <f>ROUND(AVERAGEIF($ES$9:$ES$497,$ES134,SL$9:SL$497),0)</f>
        <v>4</v>
      </c>
      <c r="SS134" s="121">
        <f>ROUND(AVERAGEIF($ES$9:$ES$497,$ES134,SM$9:SM$497),0)</f>
        <v>36</v>
      </c>
      <c r="ST134" s="114">
        <f>RANK(SB134,SB$9:SB$497,0)</f>
        <v>141</v>
      </c>
      <c r="SU134" s="115">
        <f>RANK(SC134,SC$9:SC$497,0)</f>
        <v>269</v>
      </c>
      <c r="SV134" s="115">
        <f>RANK(SD134,SD$9:SD$497,0)</f>
        <v>90</v>
      </c>
      <c r="SW134" s="115">
        <f>RANK(SE134,SE$9:SE$497,0)</f>
        <v>269</v>
      </c>
      <c r="SX134" s="115">
        <f>RANK(SF134,SF$9:SF$497,0)</f>
        <v>253</v>
      </c>
      <c r="SY134" s="115">
        <f>RANK(SG134,SG$9:SG$497,0)</f>
        <v>37</v>
      </c>
      <c r="SZ134" s="115">
        <f>COUNTIFS(SB$9:SB$497,"&gt;"&amp;SB134,$ES$9:$ES$497,$ES134)+1</f>
        <v>34</v>
      </c>
      <c r="TA134" s="115">
        <f>COUNTIFS(SC$9:SC$497,"&gt;"&amp;SC134,$ES$9:$ES$497,$ES134)+1</f>
        <v>30</v>
      </c>
      <c r="TB134" s="115">
        <f>COUNTIFS(SD$9:SD$497,"&gt;"&amp;SD134,$ES$9:$ES$497,$ES134)+1</f>
        <v>11</v>
      </c>
      <c r="TC134" s="115">
        <f>COUNTIFS(SE$9:SE$497,"&gt;"&amp;SE134,$ES$9:$ES$497,$ES134)+1</f>
        <v>30</v>
      </c>
      <c r="TD134" s="115">
        <f>COUNTIFS(SF$9:SF$497,"&gt;"&amp;SF134,$ES$9:$ES$497,$ES134)+1</f>
        <v>30</v>
      </c>
      <c r="TE134" s="117">
        <f>COUNTIFS(SG$9:SG$497,"&gt;"&amp;SG134,$ES$9:$ES$497,$ES134)+1</f>
        <v>34</v>
      </c>
      <c r="TF134" s="118">
        <f t="shared" si="233"/>
        <v>91</v>
      </c>
      <c r="TG134" s="115">
        <f t="shared" si="234"/>
        <v>34</v>
      </c>
      <c r="TH134" s="115">
        <f t="shared" si="235"/>
        <v>41</v>
      </c>
      <c r="TI134" s="115">
        <f t="shared" si="236"/>
        <v>36</v>
      </c>
      <c r="TJ134" s="115">
        <f t="shared" si="237"/>
        <v>32</v>
      </c>
      <c r="TK134" s="115">
        <f t="shared" si="238"/>
        <v>95</v>
      </c>
      <c r="TL134" s="117">
        <f t="shared" si="239"/>
        <v>103</v>
      </c>
      <c r="TM134" s="118">
        <f>ROUND(TF134/MAX(TF$9:TF$497)*100,0)</f>
        <v>51</v>
      </c>
      <c r="TN134" s="115">
        <f>ROUND(TG134/MAX(TG$9:TG$497)*100,0)</f>
        <v>19</v>
      </c>
      <c r="TO134" s="115">
        <f>ROUND(TH134/MAX(TH$9:TH$497)*100,0)</f>
        <v>23</v>
      </c>
      <c r="TP134" s="115">
        <f>ROUND(TI134/MAX(TI$9:TI$497)*100,0)</f>
        <v>20</v>
      </c>
      <c r="TQ134" s="115">
        <f>ROUND(TJ134/MAX(TJ$9:TJ$497)*100,0)</f>
        <v>16</v>
      </c>
      <c r="TR134" s="115">
        <f>ROUND(TK134/MAX(TK$9:TK$497)*100,0)</f>
        <v>48</v>
      </c>
      <c r="TS134" s="119">
        <f>ROUND(TL134/MAX(TL$9:TL$497)*100,0)</f>
        <v>53</v>
      </c>
      <c r="TT134" s="120">
        <f>RANK(TM134,TM$9:TM$497,0)</f>
        <v>151</v>
      </c>
      <c r="TU134" s="115">
        <f>RANK(TN134,TN$9:TN$497,0)</f>
        <v>306</v>
      </c>
      <c r="TV134" s="115">
        <f>RANK(TO134,TO$9:TO$497,0)</f>
        <v>230</v>
      </c>
      <c r="TW134" s="115">
        <f>RANK(TP134,TP$9:TP$497,0)</f>
        <v>303</v>
      </c>
      <c r="TX134" s="115">
        <f>RANK(TQ134,TQ$9:TQ$497,0)</f>
        <v>309</v>
      </c>
      <c r="TY134" s="115">
        <f>RANK(TR134,TR$9:TR$497,0)</f>
        <v>50</v>
      </c>
      <c r="TZ134" s="121">
        <f>RANK(TS134,TS$9:TS$497,0)</f>
        <v>34</v>
      </c>
      <c r="UA134" s="132"/>
      <c r="UB134" s="7" t="s">
        <v>1</v>
      </c>
    </row>
    <row r="135" spans="1:548" x14ac:dyDescent="0.15">
      <c r="A135" s="183">
        <v>127</v>
      </c>
      <c r="B135" s="203" t="s">
        <v>859</v>
      </c>
      <c r="C135" s="63"/>
      <c r="D135" s="63"/>
      <c r="E135" s="64" t="s">
        <v>518</v>
      </c>
      <c r="F135" s="65">
        <v>62</v>
      </c>
      <c r="G135" s="65" t="s">
        <v>558</v>
      </c>
      <c r="H135" s="65" t="s">
        <v>699</v>
      </c>
      <c r="I135" s="66" t="s">
        <v>521</v>
      </c>
      <c r="J135" s="67" t="s">
        <v>521</v>
      </c>
      <c r="K135" s="67" t="s">
        <v>521</v>
      </c>
      <c r="L135" s="67" t="s">
        <v>521</v>
      </c>
      <c r="M135" s="67" t="s">
        <v>521</v>
      </c>
      <c r="N135" s="67" t="s">
        <v>521</v>
      </c>
      <c r="O135" s="67" t="s">
        <v>521</v>
      </c>
      <c r="P135" s="67" t="s">
        <v>521</v>
      </c>
      <c r="Q135" s="67" t="s">
        <v>521</v>
      </c>
      <c r="R135" s="68" t="s">
        <v>521</v>
      </c>
      <c r="S135" s="69" t="s">
        <v>521</v>
      </c>
      <c r="T135" s="67" t="s">
        <v>521</v>
      </c>
      <c r="U135" s="67" t="s">
        <v>521</v>
      </c>
      <c r="V135" s="67" t="s">
        <v>521</v>
      </c>
      <c r="W135" s="67" t="s">
        <v>521</v>
      </c>
      <c r="X135" s="67" t="s">
        <v>521</v>
      </c>
      <c r="Y135" s="67" t="s">
        <v>521</v>
      </c>
      <c r="Z135" s="67" t="s">
        <v>521</v>
      </c>
      <c r="AA135" s="67" t="s">
        <v>521</v>
      </c>
      <c r="AB135" s="68" t="s">
        <v>521</v>
      </c>
      <c r="AC135" s="69" t="s">
        <v>521</v>
      </c>
      <c r="AD135" s="67" t="s">
        <v>521</v>
      </c>
      <c r="AE135" s="67" t="s">
        <v>521</v>
      </c>
      <c r="AF135" s="67" t="s">
        <v>521</v>
      </c>
      <c r="AG135" s="67" t="s">
        <v>521</v>
      </c>
      <c r="AH135" s="67" t="s">
        <v>521</v>
      </c>
      <c r="AI135" s="67" t="s">
        <v>521</v>
      </c>
      <c r="AJ135" s="67" t="s">
        <v>521</v>
      </c>
      <c r="AK135" s="67" t="s">
        <v>521</v>
      </c>
      <c r="AL135" s="68" t="s">
        <v>521</v>
      </c>
      <c r="AM135" s="69" t="s">
        <v>521</v>
      </c>
      <c r="AN135" s="67" t="s">
        <v>521</v>
      </c>
      <c r="AO135" s="67" t="s">
        <v>521</v>
      </c>
      <c r="AP135" s="67" t="s">
        <v>521</v>
      </c>
      <c r="AQ135" s="67" t="s">
        <v>521</v>
      </c>
      <c r="AR135" s="67" t="s">
        <v>521</v>
      </c>
      <c r="AS135" s="67" t="s">
        <v>521</v>
      </c>
      <c r="AT135" s="67" t="s">
        <v>521</v>
      </c>
      <c r="AU135" s="67" t="s">
        <v>18</v>
      </c>
      <c r="AV135" s="68" t="s">
        <v>18</v>
      </c>
      <c r="AW135" s="69" t="s">
        <v>18</v>
      </c>
      <c r="AX135" s="67" t="s">
        <v>18</v>
      </c>
      <c r="AY135" s="67" t="s">
        <v>18</v>
      </c>
      <c r="AZ135" s="67" t="s">
        <v>18</v>
      </c>
      <c r="BA135" s="67" t="s">
        <v>18</v>
      </c>
      <c r="BB135" s="67" t="s">
        <v>521</v>
      </c>
      <c r="BC135" s="67" t="s">
        <v>521</v>
      </c>
      <c r="BD135" s="67" t="s">
        <v>521</v>
      </c>
      <c r="BE135" s="67" t="s">
        <v>521</v>
      </c>
      <c r="BF135" s="68" t="s">
        <v>521</v>
      </c>
      <c r="BG135" s="69" t="s">
        <v>521</v>
      </c>
      <c r="BH135" s="67" t="s">
        <v>521</v>
      </c>
      <c r="BI135" s="67" t="s">
        <v>521</v>
      </c>
      <c r="BJ135" s="67" t="s">
        <v>521</v>
      </c>
      <c r="BK135" s="67" t="s">
        <v>521</v>
      </c>
      <c r="BL135" s="67" t="s">
        <v>521</v>
      </c>
      <c r="BM135" s="67" t="s">
        <v>521</v>
      </c>
      <c r="BN135" s="67" t="s">
        <v>521</v>
      </c>
      <c r="BO135" s="67" t="s">
        <v>521</v>
      </c>
      <c r="BP135" s="68" t="s">
        <v>521</v>
      </c>
      <c r="BQ135" s="70" t="s">
        <v>521</v>
      </c>
      <c r="BR135" s="67" t="s">
        <v>521</v>
      </c>
      <c r="BS135" s="67" t="s">
        <v>521</v>
      </c>
      <c r="BT135" s="67" t="s">
        <v>521</v>
      </c>
      <c r="BU135" s="67" t="s">
        <v>521</v>
      </c>
      <c r="BV135" s="67" t="s">
        <v>521</v>
      </c>
      <c r="BW135" s="67" t="s">
        <v>521</v>
      </c>
      <c r="BX135" s="67" t="s">
        <v>521</v>
      </c>
      <c r="BY135" s="67" t="s">
        <v>521</v>
      </c>
      <c r="BZ135" s="68" t="s">
        <v>521</v>
      </c>
      <c r="CA135" s="69" t="s">
        <v>521</v>
      </c>
      <c r="CB135" s="67" t="s">
        <v>521</v>
      </c>
      <c r="CC135" s="67" t="s">
        <v>521</v>
      </c>
      <c r="CD135" s="67" t="s">
        <v>521</v>
      </c>
      <c r="CE135" s="67" t="s">
        <v>521</v>
      </c>
      <c r="CF135" s="67" t="s">
        <v>521</v>
      </c>
      <c r="CG135" s="67" t="s">
        <v>521</v>
      </c>
      <c r="CH135" s="67" t="s">
        <v>521</v>
      </c>
      <c r="CI135" s="67" t="s">
        <v>521</v>
      </c>
      <c r="CJ135" s="68" t="s">
        <v>521</v>
      </c>
      <c r="CK135" s="69" t="s">
        <v>521</v>
      </c>
      <c r="CL135" s="67" t="s">
        <v>521</v>
      </c>
      <c r="CM135" s="67" t="s">
        <v>521</v>
      </c>
      <c r="CN135" s="67" t="s">
        <v>521</v>
      </c>
      <c r="CO135" s="67" t="s">
        <v>521</v>
      </c>
      <c r="CP135" s="67" t="s">
        <v>521</v>
      </c>
      <c r="CQ135" s="67" t="s">
        <v>521</v>
      </c>
      <c r="CR135" s="67" t="s">
        <v>521</v>
      </c>
      <c r="CS135" s="67" t="s">
        <v>521</v>
      </c>
      <c r="CT135" s="68" t="s">
        <v>521</v>
      </c>
      <c r="CU135" s="69" t="s">
        <v>521</v>
      </c>
      <c r="CV135" s="67" t="s">
        <v>521</v>
      </c>
      <c r="CW135" s="67" t="s">
        <v>521</v>
      </c>
      <c r="CX135" s="67" t="s">
        <v>521</v>
      </c>
      <c r="CY135" s="67" t="s">
        <v>521</v>
      </c>
      <c r="CZ135" s="67" t="s">
        <v>521</v>
      </c>
      <c r="DA135" s="67" t="s">
        <v>521</v>
      </c>
      <c r="DB135" s="67" t="s">
        <v>521</v>
      </c>
      <c r="DC135" s="67" t="s">
        <v>521</v>
      </c>
      <c r="DD135" s="68" t="s">
        <v>521</v>
      </c>
      <c r="DE135" s="69" t="s">
        <v>521</v>
      </c>
      <c r="DF135" s="71" t="s">
        <v>521</v>
      </c>
      <c r="DG135" s="67" t="s">
        <v>521</v>
      </c>
      <c r="DH135" s="67" t="s">
        <v>521</v>
      </c>
      <c r="DI135" s="67" t="s">
        <v>521</v>
      </c>
      <c r="DJ135" s="67" t="s">
        <v>521</v>
      </c>
      <c r="DK135" s="67" t="s">
        <v>521</v>
      </c>
      <c r="DL135" s="67" t="s">
        <v>521</v>
      </c>
      <c r="DM135" s="67" t="s">
        <v>521</v>
      </c>
      <c r="DN135" s="68" t="s">
        <v>521</v>
      </c>
      <c r="DO135" s="70" t="s">
        <v>521</v>
      </c>
      <c r="DP135" s="71" t="s">
        <v>521</v>
      </c>
      <c r="DQ135" s="67" t="s">
        <v>521</v>
      </c>
      <c r="DR135" s="67" t="s">
        <v>521</v>
      </c>
      <c r="DS135" s="67" t="s">
        <v>521</v>
      </c>
      <c r="DT135" s="67" t="s">
        <v>521</v>
      </c>
      <c r="DU135" s="67" t="s">
        <v>521</v>
      </c>
      <c r="DV135" s="67" t="s">
        <v>521</v>
      </c>
      <c r="DW135" s="67" t="s">
        <v>521</v>
      </c>
      <c r="DX135" s="72" t="s">
        <v>521</v>
      </c>
      <c r="DY135" s="73" t="s">
        <v>522</v>
      </c>
      <c r="DZ135" s="74">
        <v>2</v>
      </c>
      <c r="EA135" s="74">
        <v>3</v>
      </c>
      <c r="EB135" s="74">
        <v>3</v>
      </c>
      <c r="EC135" s="75">
        <v>4</v>
      </c>
      <c r="ED135" s="76" t="s">
        <v>522</v>
      </c>
      <c r="EE135" s="74">
        <f t="shared" si="189"/>
        <v>2</v>
      </c>
      <c r="EF135" s="74">
        <f t="shared" si="190"/>
        <v>6</v>
      </c>
      <c r="EG135" s="74">
        <f t="shared" si="191"/>
        <v>18</v>
      </c>
      <c r="EH135" s="77">
        <f t="shared" si="192"/>
        <v>72</v>
      </c>
      <c r="EI135" s="73">
        <v>300</v>
      </c>
      <c r="EJ135" s="74">
        <v>450</v>
      </c>
      <c r="EK135" s="74">
        <v>900</v>
      </c>
      <c r="EL135" s="74">
        <v>1500</v>
      </c>
      <c r="EM135" s="75">
        <v>4500</v>
      </c>
      <c r="EN135" s="78">
        <v>1</v>
      </c>
      <c r="EO135" s="79">
        <f t="shared" si="193"/>
        <v>0.75</v>
      </c>
      <c r="EP135" s="79">
        <f t="shared" si="194"/>
        <v>0.5</v>
      </c>
      <c r="EQ135" s="79">
        <f t="shared" si="195"/>
        <v>0.27777777777777773</v>
      </c>
      <c r="ER135" s="80">
        <f t="shared" si="196"/>
        <v>0.20833333333333334</v>
      </c>
      <c r="ES135" s="128" t="s">
        <v>532</v>
      </c>
      <c r="ET135" s="82"/>
      <c r="EU135" s="83">
        <v>4</v>
      </c>
      <c r="EV135" s="73">
        <v>75</v>
      </c>
      <c r="EW135" s="74">
        <v>78</v>
      </c>
      <c r="EX135" s="74">
        <v>30</v>
      </c>
      <c r="EY135" s="74">
        <v>23</v>
      </c>
      <c r="EZ135" s="74">
        <v>13</v>
      </c>
      <c r="FA135" s="74">
        <v>47</v>
      </c>
      <c r="FB135" s="74">
        <v>19</v>
      </c>
      <c r="FC135" s="74">
        <v>28</v>
      </c>
      <c r="FD135" s="74">
        <f t="shared" si="197"/>
        <v>43</v>
      </c>
      <c r="FE135" s="84">
        <f t="shared" si="198"/>
        <v>58</v>
      </c>
      <c r="FF135" s="73">
        <f>RANK(EV135,$EV$9:$EV$497,0)</f>
        <v>177</v>
      </c>
      <c r="FG135" s="74">
        <f>RANK(EW135,$EW$9:$EW$497,0)</f>
        <v>58</v>
      </c>
      <c r="FH135" s="74">
        <f>RANK(EX135,$EX$9:$EX$497,0)</f>
        <v>232</v>
      </c>
      <c r="FI135" s="74">
        <f>RANK(EY135,$EY$9:$EY$497,0)</f>
        <v>285</v>
      </c>
      <c r="FJ135" s="74">
        <f>RANK(EZ135,$EZ$9:$EZ$497,0)</f>
        <v>281</v>
      </c>
      <c r="FK135" s="74">
        <f>RANK(FA135,$FA$9:$FA$497,0)</f>
        <v>45</v>
      </c>
      <c r="FL135" s="74">
        <f>RANK(FB135,$FB$9:$FB$497,0)</f>
        <v>332</v>
      </c>
      <c r="FM135" s="74">
        <f>RANK(FC135,$FC$9:$FC$497,0)</f>
        <v>283</v>
      </c>
      <c r="FN135" s="74">
        <f>RANK(FD135,$FD$9:$FD$497,0)</f>
        <v>311</v>
      </c>
      <c r="FO135" s="84">
        <f>RANK(FE135,$FE$9:$FE$497,0)</f>
        <v>278</v>
      </c>
      <c r="FP135" s="73">
        <f>COUNTIFS($EV$9:$EV$497,"&gt;"&amp;EV135,$ES$9:$ES$497,ES135)+1</f>
        <v>22</v>
      </c>
      <c r="FQ135" s="74">
        <f>COUNTIFS($EW$9:$EW$497,"&gt;"&amp;EW135,$ES$9:$ES$497,ES135)+1</f>
        <v>15</v>
      </c>
      <c r="FR135" s="74">
        <f>COUNTIFS($EX$9:$EX$497,"&gt;"&amp;EX135,$ES$9:$ES$497,ES135)+1</f>
        <v>20</v>
      </c>
      <c r="FS135" s="74">
        <f>COUNTIFS($EY$9:$EY$497,"&gt;"&amp;EY135,$ES$9:$ES$497,ES135)+1</f>
        <v>39</v>
      </c>
      <c r="FT135" s="74">
        <f>COUNTIFS($EZ$9:$EZ$497,"&gt;"&amp;EZ135,$ES$9:$ES$497,ES135)+1</f>
        <v>44</v>
      </c>
      <c r="FU135" s="74">
        <f>COUNTIFS($FA$9:$FA$497,"&gt;"&amp;FA135,$ES$9:$ES$497,ES135)+1</f>
        <v>38</v>
      </c>
      <c r="FV135" s="74">
        <f>COUNTIFS($FB$9:$FB$497,"&gt;"&amp;FB135,$ES$9:$ES$497,ES135)+1</f>
        <v>46</v>
      </c>
      <c r="FW135" s="74">
        <f>COUNTIFS($FC$9:$FC$497,"&gt;"&amp;FC135,$ES$9:$ES$497,ES135)+1</f>
        <v>29</v>
      </c>
      <c r="FX135" s="74">
        <f>COUNTIFS($FD$9:$FD$497,"&gt;"&amp;FD135,$ES$9:$ES$497,ES135)+1</f>
        <v>41</v>
      </c>
      <c r="FY135" s="84">
        <f>COUNTIFS($FE$9:$FE$497,"&gt;"&amp;FE135,$ES$9:$ES$497,ES135)+1</f>
        <v>24</v>
      </c>
      <c r="FZ135" s="85">
        <f t="shared" si="199"/>
        <v>1.21</v>
      </c>
      <c r="GA135" s="86">
        <f t="shared" si="200"/>
        <v>1.26</v>
      </c>
      <c r="GB135" s="86">
        <f t="shared" si="201"/>
        <v>0.48</v>
      </c>
      <c r="GC135" s="86">
        <f t="shared" si="202"/>
        <v>0.37</v>
      </c>
      <c r="GD135" s="86">
        <f t="shared" si="203"/>
        <v>0.21</v>
      </c>
      <c r="GE135" s="86">
        <f t="shared" si="204"/>
        <v>0.76</v>
      </c>
      <c r="GF135" s="86">
        <f t="shared" si="205"/>
        <v>0.31</v>
      </c>
      <c r="GG135" s="86">
        <f t="shared" si="206"/>
        <v>0.45</v>
      </c>
      <c r="GH135" s="86">
        <f t="shared" si="207"/>
        <v>0.69</v>
      </c>
      <c r="GI135" s="87">
        <f t="shared" si="208"/>
        <v>0.94</v>
      </c>
      <c r="GJ135" s="85">
        <f>ROUND(((FZ135-AVERAGE(FZ$9:FZ$497))/STDEVP(FZ$9:FZ$497)*10+50),2)</f>
        <v>59.47</v>
      </c>
      <c r="GK135" s="86">
        <f>ROUND(((GA135-AVERAGE(GA$9:GA$497))/STDEVP(GA$9:GA$497)*10+50),2)</f>
        <v>67.02</v>
      </c>
      <c r="GL135" s="86">
        <f>ROUND(((GB135-AVERAGE(GB$9:GB$497))/STDEVP(GB$9:GB$497)*10+50),2)</f>
        <v>46.14</v>
      </c>
      <c r="GM135" s="86">
        <f>ROUND(((GC135-AVERAGE(GC$9:GC$497))/STDEVP(GC$9:GC$497)*10+50),2)</f>
        <v>42.18</v>
      </c>
      <c r="GN135" s="86">
        <f>ROUND(((GD135-AVERAGE(GD$9:GD$497))/STDEVP(GD$9:GD$497)*10+50),2)</f>
        <v>43.76</v>
      </c>
      <c r="GO135" s="86">
        <f>ROUND(((GE135-AVERAGE(GE$9:GE$497))/STDEVP(GE$9:GE$497)*10+50),2)</f>
        <v>64.94</v>
      </c>
      <c r="GP135" s="86">
        <f>ROUND(((GF135-AVERAGE(GF$9:GF$497))/STDEVP(GF$9:GF$497)*10+50),2)</f>
        <v>39.770000000000003</v>
      </c>
      <c r="GQ135" s="86">
        <f>ROUND(((GG135-AVERAGE(GG$9:GG$497))/STDEVP(GG$9:GG$497)*10+50),2)</f>
        <v>44.34</v>
      </c>
      <c r="GR135" s="86">
        <f>ROUND(((GH135-AVERAGE(GH$9:GH$497))/STDEVP(GH$9:GH$497)*10+50),2)</f>
        <v>39.61</v>
      </c>
      <c r="GS135" s="87">
        <f>ROUND(((GI135-AVERAGE(GI$9:GI$497))/STDEVP(GI$9:GI$497)*10+50),2)</f>
        <v>44.25</v>
      </c>
      <c r="GT135" s="73">
        <f>RANK(GJ135,$GJ$9:$GJ$497,0)</f>
        <v>78</v>
      </c>
      <c r="GU135" s="74">
        <f>RANK(GK135,$GK$9:$GK$497,0)</f>
        <v>29</v>
      </c>
      <c r="GV135" s="74">
        <f>RANK(GL135,$GL$9:$GL$497,0)</f>
        <v>266</v>
      </c>
      <c r="GW135" s="74">
        <f>RANK(GM135,$GM$9:$GM$497,0)</f>
        <v>352</v>
      </c>
      <c r="GX135" s="74">
        <f>RANK(GN135,$GN$9:$GN$497,0)</f>
        <v>310</v>
      </c>
      <c r="GY135" s="74">
        <f>RANK(GO135,$GO$9:$GO$497,0)</f>
        <v>37</v>
      </c>
      <c r="GZ135" s="74">
        <f>RANK(GP135,$GP$9:$GP$497,0)</f>
        <v>361</v>
      </c>
      <c r="HA135" s="74">
        <f>RANK(GQ135,$GQ$9:$GQ$497,0)</f>
        <v>297</v>
      </c>
      <c r="HB135" s="74">
        <f>RANK(GR135,$GR$9:$GR$497,0)</f>
        <v>390</v>
      </c>
      <c r="HC135" s="84">
        <f>RANK(GS135,$GS$9:$GS$497,0)</f>
        <v>286</v>
      </c>
      <c r="HD135" s="85">
        <f>ROUND(AVERAGEIF($ES$9:$ES$497,$ES135,$FZ$9:$FZ$497),2)</f>
        <v>0.93</v>
      </c>
      <c r="HE135" s="86">
        <f>ROUND(AVERAGEIF($ES$9:$ES$497,$ES135,$GA$9:$GA$497),2)</f>
        <v>0.96</v>
      </c>
      <c r="HF135" s="86">
        <f>ROUND(AVERAGEIF($ES$9:$ES$497,$ES135,$GB$9:$GB$497),2)</f>
        <v>0.41</v>
      </c>
      <c r="HG135" s="86">
        <f>ROUND(AVERAGEIF($ES$9:$ES$497,$ES135,$GC$9:$GC$497),2)</f>
        <v>0.46</v>
      </c>
      <c r="HH135" s="86">
        <f>ROUND(AVERAGEIF($ES$9:$ES$497,$ES135,$GD$9:$GD$497),2)</f>
        <v>0.38</v>
      </c>
      <c r="HI135" s="86">
        <f>ROUND(AVERAGEIF($ES$9:$ES$497,$ES135,$GE$9:$GE$497),2)</f>
        <v>0.85</v>
      </c>
      <c r="HJ135" s="86">
        <f>ROUND(AVERAGEIF($ES$9:$ES$497,$ES135,$GF$9:$GF$497),2)</f>
        <v>0.44</v>
      </c>
      <c r="HK135" s="86">
        <f>ROUND(AVERAGEIF($ES$9:$ES$497,$ES135,$GG$9:$GG$497),2)</f>
        <v>0.42</v>
      </c>
      <c r="HL135" s="86">
        <f>ROUND(AVERAGEIF($ES$9:$ES$497,$ES135,$GH$9:$GH$497),2)</f>
        <v>0.8</v>
      </c>
      <c r="HM135" s="87">
        <f>ROUND(AVERAGEIF($ES$9:$ES$497,$ES135,$GI$9:$GI$497),2)</f>
        <v>0.84</v>
      </c>
      <c r="HN135" s="88">
        <f t="shared" si="209"/>
        <v>0.27999999999999992</v>
      </c>
      <c r="HO135" s="89">
        <f t="shared" si="210"/>
        <v>0.30000000000000004</v>
      </c>
      <c r="HP135" s="89">
        <f t="shared" si="211"/>
        <v>7.0000000000000007E-2</v>
      </c>
      <c r="HQ135" s="89">
        <f t="shared" si="212"/>
        <v>-9.0000000000000024E-2</v>
      </c>
      <c r="HR135" s="89">
        <f t="shared" si="213"/>
        <v>-0.17</v>
      </c>
      <c r="HS135" s="89">
        <f t="shared" si="214"/>
        <v>-8.9999999999999969E-2</v>
      </c>
      <c r="HT135" s="89">
        <f t="shared" si="215"/>
        <v>-0.13</v>
      </c>
      <c r="HU135" s="89">
        <f t="shared" si="216"/>
        <v>3.0000000000000027E-2</v>
      </c>
      <c r="HV135" s="89">
        <f t="shared" si="217"/>
        <v>-0.1100000000000001</v>
      </c>
      <c r="HW135" s="90">
        <f t="shared" si="218"/>
        <v>9.9999999999999978E-2</v>
      </c>
      <c r="HX135" s="73">
        <f>COUNTIFS($FZ$9:$FZ$497,"&gt;"&amp;FZ135,$ES$9:$ES$497,$ES135)+1</f>
        <v>11</v>
      </c>
      <c r="HY135" s="74">
        <f>COUNTIFS($GA$9:$GA$497,"&gt;"&amp;GA135,$ES$9:$ES$497,$ES135)+1</f>
        <v>8</v>
      </c>
      <c r="HZ135" s="74">
        <f>COUNTIFS($GB$9:$GB$497,"&gt;"&amp;GB135,$ES$9:$ES$497,$ES135)+1</f>
        <v>14</v>
      </c>
      <c r="IA135" s="74">
        <f>COUNTIFS($GC$9:$GC$497,"&gt;"&amp;GC135,$ES$9:$ES$497,$ES135)+1</f>
        <v>52</v>
      </c>
      <c r="IB135" s="74">
        <f>COUNTIFS($GD$9:$GD$497,"&gt;"&amp;GD135,$ES$9:$ES$497,$ES135)+1</f>
        <v>65</v>
      </c>
      <c r="IC135" s="74">
        <f>COUNTIFS($GE$9:$GE$497,"&gt;"&amp;GE135,$ES$9:$ES$497,$ES135)+1</f>
        <v>32</v>
      </c>
      <c r="ID135" s="74">
        <f>COUNTIFS($GF$9:$GF$497,"&gt;"&amp;GF135,$ES$9:$ES$497,$ES135)+1</f>
        <v>58</v>
      </c>
      <c r="IE135" s="74">
        <f>COUNTIFS($GG$9:$GG$497,"&gt;"&amp;GG135,$ES$9:$ES$497,$ES135)+1</f>
        <v>22</v>
      </c>
      <c r="IF135" s="74">
        <f>COUNTIFS($GH$9:$GH$497,"&gt;"&amp;GH135,$ES$9:$ES$497,$ES135)+1</f>
        <v>44</v>
      </c>
      <c r="IG135" s="84">
        <f>COUNTIFS($GI$9:$GI$497,"&gt;"&amp;GI135,$ES$9:$ES$497,$ES135)+1</f>
        <v>17</v>
      </c>
      <c r="IH135" s="91"/>
      <c r="II135" s="79"/>
      <c r="IJ135" s="79"/>
      <c r="IK135" s="79"/>
      <c r="IL135" s="79"/>
      <c r="IM135" s="92"/>
      <c r="IN135" s="93"/>
      <c r="IO135" s="94"/>
      <c r="IP135" s="95"/>
      <c r="IQ135" s="79"/>
      <c r="IR135" s="79"/>
      <c r="IS135" s="79"/>
      <c r="IT135" s="79"/>
      <c r="IU135" s="79"/>
      <c r="IV135" s="79"/>
      <c r="IW135" s="96"/>
      <c r="IX135" s="93"/>
      <c r="IY135" s="79"/>
      <c r="IZ135" s="79"/>
      <c r="JA135" s="79"/>
      <c r="JB135" s="79"/>
      <c r="JC135" s="79"/>
      <c r="JD135" s="79"/>
      <c r="JE135" s="97"/>
      <c r="JF135" s="95"/>
      <c r="JG135" s="79"/>
      <c r="JH135" s="79"/>
      <c r="JI135" s="79">
        <v>0.05</v>
      </c>
      <c r="JJ135" s="79"/>
      <c r="JK135" s="79"/>
      <c r="JL135" s="79"/>
      <c r="JM135" s="96"/>
      <c r="JN135" s="93"/>
      <c r="JO135" s="79"/>
      <c r="JP135" s="79"/>
      <c r="JQ135" s="79"/>
      <c r="JR135" s="79"/>
      <c r="JS135" s="79"/>
      <c r="JT135" s="79"/>
      <c r="JU135" s="79"/>
      <c r="JV135" s="79"/>
      <c r="JW135" s="79"/>
      <c r="JX135" s="79"/>
      <c r="JY135" s="79"/>
      <c r="JZ135" s="97"/>
      <c r="KA135" s="93">
        <v>7.0000000000000007E-2</v>
      </c>
      <c r="KB135" s="79"/>
      <c r="KC135" s="79"/>
      <c r="KD135" s="79"/>
      <c r="KE135" s="97"/>
      <c r="KF135" s="95"/>
      <c r="KG135" s="79"/>
      <c r="KH135" s="79"/>
      <c r="KI135" s="79"/>
      <c r="KJ135" s="79"/>
      <c r="KK135" s="98"/>
      <c r="KL135" s="79"/>
      <c r="KM135" s="79"/>
      <c r="KN135" s="79"/>
      <c r="KO135" s="79"/>
      <c r="KP135" s="79"/>
      <c r="KQ135" s="79"/>
      <c r="KR135" s="79"/>
      <c r="KS135" s="96"/>
      <c r="KT135" s="96"/>
      <c r="KU135" s="96"/>
      <c r="KV135" s="96"/>
      <c r="KW135" s="93"/>
      <c r="KX135" s="79"/>
      <c r="KY135" s="79"/>
      <c r="KZ135" s="79"/>
      <c r="LA135" s="79"/>
      <c r="LB135" s="79"/>
      <c r="LC135" s="96"/>
      <c r="LD135" s="93"/>
      <c r="LE135" s="94"/>
      <c r="LF135" s="99"/>
      <c r="LG135" s="75"/>
      <c r="LH135" s="93"/>
      <c r="LI135" s="79"/>
      <c r="LJ135" s="74"/>
      <c r="LK135" s="74"/>
      <c r="LL135" s="74"/>
      <c r="LM135" s="100"/>
      <c r="LN135" s="95"/>
      <c r="LO135" s="79"/>
      <c r="LP135" s="79"/>
      <c r="LQ135" s="79"/>
      <c r="LR135" s="96"/>
      <c r="LS135" s="93"/>
      <c r="LT135" s="79"/>
      <c r="LU135" s="79"/>
      <c r="LV135" s="79"/>
      <c r="LW135" s="79"/>
      <c r="LX135" s="79"/>
      <c r="LY135" s="79"/>
      <c r="LZ135" s="79"/>
      <c r="MA135" s="97"/>
      <c r="MB135" s="95"/>
      <c r="MC135" s="79"/>
      <c r="MD135" s="79"/>
      <c r="ME135" s="79"/>
      <c r="MF135" s="79"/>
      <c r="MG135" s="79"/>
      <c r="MH135" s="79"/>
      <c r="MI135" s="79"/>
      <c r="MJ135" s="79"/>
      <c r="MK135" s="79"/>
      <c r="ML135" s="79"/>
      <c r="MM135" s="79"/>
      <c r="MN135" s="98"/>
      <c r="MO135" s="98"/>
      <c r="MP135" s="96"/>
      <c r="MQ135" s="93"/>
      <c r="MR135" s="79"/>
      <c r="MS135" s="79">
        <v>0.05</v>
      </c>
      <c r="MT135" s="79"/>
      <c r="MU135" s="79"/>
      <c r="MV135" s="98"/>
      <c r="MW135" s="79"/>
      <c r="MX135" s="79"/>
      <c r="MY135" s="79"/>
      <c r="MZ135" s="79"/>
      <c r="NA135" s="79"/>
      <c r="NB135" s="79"/>
      <c r="NC135" s="79"/>
      <c r="ND135" s="96"/>
      <c r="NE135" s="96"/>
      <c r="NF135" s="96"/>
      <c r="NG135" s="96"/>
      <c r="NH135" s="93"/>
      <c r="NI135" s="79"/>
      <c r="NJ135" s="79"/>
      <c r="NK135" s="79"/>
      <c r="NL135" s="79"/>
      <c r="NM135" s="79"/>
      <c r="NN135" s="94"/>
      <c r="NO135" s="93"/>
      <c r="NP135" s="80"/>
      <c r="NQ135" s="124" t="s">
        <v>857</v>
      </c>
      <c r="NR135" s="102" t="s">
        <v>861</v>
      </c>
      <c r="NS135" s="102"/>
      <c r="NT135" s="102"/>
      <c r="NU135" s="102"/>
      <c r="NV135" s="104">
        <v>43720</v>
      </c>
      <c r="NW135" s="102" t="s">
        <v>525</v>
      </c>
      <c r="NX135" s="133" t="s">
        <v>862</v>
      </c>
      <c r="NY135" s="129" t="s">
        <v>2285</v>
      </c>
      <c r="NZ135" s="133" t="s">
        <v>862</v>
      </c>
      <c r="OA135" s="134"/>
      <c r="OB135" s="134"/>
      <c r="OC135" s="134"/>
      <c r="OD135" s="108">
        <f t="shared" si="219"/>
        <v>72</v>
      </c>
      <c r="OE135" s="109">
        <v>4</v>
      </c>
      <c r="OF135" s="110">
        <f t="shared" si="220"/>
        <v>300</v>
      </c>
      <c r="OG135" s="109">
        <v>3</v>
      </c>
      <c r="OH135" s="111">
        <f>ROUND(AVERAGEIF($ES$9:$ES$497,$ES135,EV$9:EV$497),0)</f>
        <v>58</v>
      </c>
      <c r="OI135" s="112">
        <f>ROUND(AVERAGEIF($ES$9:$ES$497,$ES135,EW$9:EW$497),0)</f>
        <v>57</v>
      </c>
      <c r="OJ135" s="112">
        <f>ROUND(AVERAGEIF($ES$9:$ES$497,$ES135,EX$9:EX$497),0)</f>
        <v>24</v>
      </c>
      <c r="OK135" s="112">
        <f>ROUND(AVERAGEIF($ES$9:$ES$497,$ES135,EY$9:EY$497),0)</f>
        <v>29</v>
      </c>
      <c r="OL135" s="112">
        <f>ROUND(AVERAGEIF($ES$9:$ES$497,$ES135,EZ$9:EZ$497),0)</f>
        <v>25</v>
      </c>
      <c r="OM135" s="112">
        <f>ROUND(AVERAGEIF($ES$9:$ES$497,$ES135,FA$9:FA$497),0)</f>
        <v>51</v>
      </c>
      <c r="ON135" s="112">
        <f>ROUND(AVERAGEIF($ES$9:$ES$497,$ES135,FB$9:FB$497),0)</f>
        <v>27</v>
      </c>
      <c r="OO135" s="112">
        <f>ROUND(AVERAGEIF($ES$9:$ES$497,$ES135,FC$9:FC$497),0)</f>
        <v>25</v>
      </c>
      <c r="OP135" s="112">
        <f>ROUND(AVERAGEIF($ES$9:$ES$497,$ES135,FD$9:FD$497),0)</f>
        <v>49</v>
      </c>
      <c r="OQ135" s="113">
        <f>ROUND(AVERAGEIF($ES$9:$ES$497,$ES135,FE$9:FE$497),0)</f>
        <v>49</v>
      </c>
      <c r="OR135" s="114">
        <f>ROUND(EV135/MAX(EV$9:EV$497)*100,0)</f>
        <v>42</v>
      </c>
      <c r="OS135" s="115">
        <f>ROUND(EW135/MAX(EW$9:EW$497)*100,0)</f>
        <v>61</v>
      </c>
      <c r="OT135" s="115">
        <f>ROUND(EX135/MAX(EX$9:EX$497)*100,0)</f>
        <v>25</v>
      </c>
      <c r="OU135" s="115">
        <f>ROUND(EY135/MAX(EY$9:EY$497)*100,0)</f>
        <v>15</v>
      </c>
      <c r="OV135" s="115">
        <f>ROUND(EZ135/MAX(EZ$9:EZ$497)*100,0)</f>
        <v>10</v>
      </c>
      <c r="OW135" s="115">
        <f>ROUND(FA135/MAX(FA$9:FA$497)*100,0)</f>
        <v>42</v>
      </c>
      <c r="OX135" s="115">
        <f>ROUND(FB135/MAX(FB$9:FB$497)*100,0)</f>
        <v>14</v>
      </c>
      <c r="OY135" s="116">
        <f>ROUND(FC135/MAX(FC$9:FC$497)*100,0)</f>
        <v>19</v>
      </c>
      <c r="OZ135" s="115">
        <f>ROUND(FD135/MAX(FD$9:FD$497)*100,0)</f>
        <v>29</v>
      </c>
      <c r="PA135" s="117">
        <f>ROUND(FE135/MAX(FE$9:FE$497)*100,0)</f>
        <v>24</v>
      </c>
      <c r="PB135" s="118">
        <f t="shared" si="221"/>
        <v>343</v>
      </c>
      <c r="PC135" s="115">
        <f t="shared" si="222"/>
        <v>298</v>
      </c>
      <c r="PD135" s="115">
        <f t="shared" si="223"/>
        <v>373</v>
      </c>
      <c r="PE135" s="115">
        <f t="shared" si="224"/>
        <v>381</v>
      </c>
      <c r="PF135" s="115">
        <f t="shared" si="225"/>
        <v>391</v>
      </c>
      <c r="PG135" s="119">
        <f t="shared" si="226"/>
        <v>376</v>
      </c>
      <c r="PH135" s="118">
        <f>ROUND(PB135/MAX(PB$9:PB$497)*100,0)</f>
        <v>41</v>
      </c>
      <c r="PI135" s="115">
        <f>ROUND(PC135/MAX(PC$9:PC$497)*100,0)</f>
        <v>36</v>
      </c>
      <c r="PJ135" s="115">
        <f>ROUND(PD135/MAX(PD$9:PD$497)*100,0)</f>
        <v>40</v>
      </c>
      <c r="PK135" s="115">
        <f>ROUND(PE135/MAX(PE$9:PE$497)*100,0)</f>
        <v>38</v>
      </c>
      <c r="PL135" s="115">
        <f>ROUND(PF135/MAX(PF$9:PF$497)*100,0)</f>
        <v>55</v>
      </c>
      <c r="PM135" s="119">
        <f>ROUND(PG135/MAX(PG$9:PG$497)*100,0)</f>
        <v>55</v>
      </c>
      <c r="PN135" s="118">
        <f>RANK(PH135,PH$9:PH$497,0)</f>
        <v>243</v>
      </c>
      <c r="PO135" s="115">
        <f>RANK(PI135,PI$9:PI$497,0)</f>
        <v>248</v>
      </c>
      <c r="PP135" s="115">
        <f>RANK(PJ135,PJ$9:PJ$497,0)</f>
        <v>265</v>
      </c>
      <c r="PQ135" s="115">
        <f>RANK(PK135,PK$9:PK$497,0)</f>
        <v>258</v>
      </c>
      <c r="PR135" s="115">
        <f>RANK(PL135,PL$9:PL$497,0)</f>
        <v>172</v>
      </c>
      <c r="PS135" s="119">
        <f>RANK(PM135,PM$9:PM$497,0)</f>
        <v>132</v>
      </c>
      <c r="PT135" s="120">
        <f>ROUND(FZ135/MAX(FZ$9:FZ$497)*100,0)</f>
        <v>66</v>
      </c>
      <c r="PU135" s="115">
        <f>ROUND(GA135/MAX(GA$9:GA$497)*100,0)</f>
        <v>71</v>
      </c>
      <c r="PV135" s="115">
        <f>ROUND(GB135/MAX(GB$9:GB$497)*100,0)</f>
        <v>35</v>
      </c>
      <c r="PW135" s="115">
        <f>ROUND(GC135/MAX(GC$9:GC$497)*100,0)</f>
        <v>29</v>
      </c>
      <c r="PX135" s="115">
        <f>ROUND(GD135/MAX(GD$9:GD$497)*100,0)</f>
        <v>12</v>
      </c>
      <c r="PY135" s="115">
        <f>ROUND(GE135/MAX(GE$9:GE$497)*100,0)</f>
        <v>46</v>
      </c>
      <c r="PZ135" s="115">
        <f>ROUND(GF135/MAX(GF$9:GF$497)*100,0)</f>
        <v>15</v>
      </c>
      <c r="QA135" s="116">
        <f>ROUND(GG135/MAX(GG$9:GG$497)*100,0)</f>
        <v>25</v>
      </c>
      <c r="QB135" s="115">
        <f>ROUND(GH135/MAX(GH$9:GH$497)*100,0)</f>
        <v>31</v>
      </c>
      <c r="QC135" s="121">
        <f>ROUND(GI135/MAX(GI$9:GI$497)*100,0)</f>
        <v>30</v>
      </c>
      <c r="QD135" s="120">
        <f>ROUND(AVERAGEIF($ES$9:$ES$497,$ES135,PT$9:PT$497),0)</f>
        <v>51</v>
      </c>
      <c r="QE135" s="120">
        <f>ROUND(AVERAGEIF($ES$9:$ES$497,$ES135,PU$9:PU$497),0)</f>
        <v>54</v>
      </c>
      <c r="QF135" s="120">
        <f>ROUND(AVERAGEIF($ES$9:$ES$497,$ES135,PV$9:PV$497),0)</f>
        <v>30</v>
      </c>
      <c r="QG135" s="120">
        <f>ROUND(AVERAGEIF($ES$9:$ES$497,$ES135,PW$9:PW$497),0)</f>
        <v>36</v>
      </c>
      <c r="QH135" s="120">
        <f>ROUND(AVERAGEIF($ES$9:$ES$497,$ES135,PX$9:PX$497),0)</f>
        <v>21</v>
      </c>
      <c r="QI135" s="120">
        <f>ROUND(AVERAGEIF($ES$9:$ES$497,$ES135,PY$9:PY$497),0)</f>
        <v>51</v>
      </c>
      <c r="QJ135" s="120">
        <f>ROUND(AVERAGEIF($ES$9:$ES$497,$ES135,PZ$9:PZ$497),0)</f>
        <v>21</v>
      </c>
      <c r="QK135" s="120">
        <f>ROUND(AVERAGEIF($ES$9:$ES$497,$ES135,QA$9:QA$497),0)</f>
        <v>23</v>
      </c>
      <c r="QL135" s="120">
        <f>ROUND(AVERAGEIF($ES$9:$ES$497,$ES135,QB$9:QB$497),0)</f>
        <v>35</v>
      </c>
      <c r="QM135" s="120">
        <f>ROUND(AVERAGEIF($ES$9:$ES$497,$ES135,QC$9:QC$497),0)</f>
        <v>27</v>
      </c>
      <c r="QN135" s="114">
        <f t="shared" si="240"/>
        <v>498</v>
      </c>
      <c r="QO135" s="115">
        <f t="shared" si="241"/>
        <v>406</v>
      </c>
      <c r="QP135" s="115">
        <f t="shared" si="242"/>
        <v>546</v>
      </c>
      <c r="QQ135" s="115">
        <f t="shared" si="243"/>
        <v>573</v>
      </c>
      <c r="QR135" s="115">
        <f t="shared" si="244"/>
        <v>629</v>
      </c>
      <c r="QS135" s="119">
        <f t="shared" si="245"/>
        <v>531</v>
      </c>
      <c r="QT135" s="114">
        <f>ROUND((QN135-MIN(QN$9:QN$497))/(MAX(QN$9:QN$497)-MIN(QN$9:QN$497))*100,0)</f>
        <v>42</v>
      </c>
      <c r="QU135" s="115">
        <f>ROUND((QO135-MIN(QO$9:QO$497))/(MAX(QO$9:QO$497)-MIN(QO$9:QO$497))*100,0)</f>
        <v>28</v>
      </c>
      <c r="QV135" s="115">
        <f>ROUND((QP135-MIN(QP$9:QP$497))/(MAX(QP$9:QP$497)-MIN(QP$9:QP$497))*100,0)</f>
        <v>28</v>
      </c>
      <c r="QW135" s="115">
        <f>ROUND((QQ135-MIN(QQ$9:QQ$497))/(MAX(QQ$9:QQ$497)-MIN(QQ$9:QQ$497))*100,0)</f>
        <v>36</v>
      </c>
      <c r="QX135" s="115">
        <f>ROUND((QR135-MIN(QR$9:QR$497))/(MAX(QR$9:QR$497)-MIN(QR$9:QR$497))*100,0)</f>
        <v>67</v>
      </c>
      <c r="QY135" s="115">
        <f>ROUND((QS135-MIN(QS$9:QS$497))/(MAX(QS$9:QS$497)-MIN(QS$9:QS$497))*100,0)</f>
        <v>71</v>
      </c>
      <c r="QZ135" s="114">
        <f>RANK(QN135,QN$9:QN$497,0)</f>
        <v>173</v>
      </c>
      <c r="RA135" s="115">
        <f>RANK(QO135,QO$9:QO$497,0)</f>
        <v>171</v>
      </c>
      <c r="RB135" s="115">
        <f>RANK(QP135,QP$9:QP$497,0)</f>
        <v>236</v>
      </c>
      <c r="RC135" s="115">
        <f>RANK(QQ135,QQ$9:QQ$497,0)</f>
        <v>210</v>
      </c>
      <c r="RD135" s="115">
        <f>RANK(QR135,QR$9:QR$497,0)</f>
        <v>76</v>
      </c>
      <c r="RE135" s="115">
        <f>RANK(QS135,QS$9:QS$497,0)</f>
        <v>32</v>
      </c>
      <c r="RF135" s="122"/>
      <c r="RG135" s="115">
        <f>($RH$3*(IH135+IJ135)*100*100/MAX(EX$9:EX$497)*$RO$3) +($RH$3*(II135+IJ135)*100*100/MAX(EX$9:EX$497)*$RO$4) + ($RH$3*IK135*100*100/MAX(EX$9:EX$497)*0.098)</f>
        <v>0</v>
      </c>
      <c r="RH135" s="115">
        <f>($RH$4*IL135*100*100/MAX(EZ$9:EZ$497))*$RQ$3</f>
        <v>0</v>
      </c>
      <c r="RI135" s="115">
        <f>($RH$3*IM135*100*100/MAX(EY$9:EY$497))*$RQ$4</f>
        <v>0</v>
      </c>
      <c r="RJ135" s="115">
        <f>($RH$3*IN135*100*100/MAX(EX$9:EX$497))</f>
        <v>0</v>
      </c>
      <c r="RK135" s="115">
        <f>($RH$4*IO135*100*100/MAX(EZ$9:EZ$497))*$RQ$3</f>
        <v>0</v>
      </c>
      <c r="RL135" s="115">
        <f>(($RL$4*IP135*100*((100/MAX(EX$9:EX$497)+100/MAX(EZ$9:EZ$497))/2))+($RL$4*IQ135*100*((100/MAX(EX$9:EX$497)+100/MAX(EZ$9:EZ$497))/2))+($RL$4*IR135*100*((100/MAX(EX$9:EX$497)+100/MAX(EZ$9:EZ$497))/2))+($RL$4*IS135*100*((100/MAX(EX$9:EX$497)+100/MAX(EZ$9:EZ$497))/2))+($RL$4*IT135*100*((100/MAX(EX$9:EX$497)+100/MAX(EZ$9:EZ$497))/2))+($RL$4*IU135*100*((100/MAX(EX$9:EX$497)+100/MAX(EZ$9:EZ$497))/2))+($RL$4*IV135*100*((100/MAX(EX$9:EX$497)+100/MAX(EZ$9:EZ$497))/2))+($RL$4*IW135*100*((100/MAX(EX$9:EX$497)+100/MAX(EZ$9:EZ$497))/2)))*$RS$3</f>
        <v>0</v>
      </c>
      <c r="RM135" s="115">
        <f>(($RH$3*IX135*100*100/MAX(EX$9:EX$497))+($RH$3*IY135*100*100/MAX(EX$9:EX$497))+($RH$3*IZ135*100*100/MAX(EX$9:EX$497))+($RH$3*JA135*100*100/MAX(EX$9:EX$497))+($RH$3*JB135*100*100/MAX(EX$9:EX$497))+($RH$3*JC135*100*100/MAX(EX$9:EX$497))+($RH$3*JD135*100*100/MAX(EX$9:EX$497))+($RH$3*JE135*100*100/MAX(EX$9:EX$497)))*$RS$4</f>
        <v>0</v>
      </c>
      <c r="RN135" s="115">
        <f>(($RH$4*JF135*100*100/MAX(EZ$9:EZ$497)) + ($RH$4*JG135*100*100/MAX(EZ$9:EZ$497)) + ($RH$4*JH135*100*100/MAX(EZ$9:EZ$497)) + ($RH$4*JI135*100*100/MAX(EZ$9:EZ$497)) + ($RH$4*JJ135*100*100/MAX(EZ$9:EZ$497)) + ($RH$4*JK135*100*100/MAX(EZ$9:EZ$497)) + ($RH$4*JL135*100*100/MAX(EZ$9:EZ$497)) + ($RH$4*JM135*100*100/MAX(EZ$9:EZ$497)))*$RU$3</f>
        <v>0.92000000000000015</v>
      </c>
      <c r="RO135" s="115">
        <f>(($RL$4*JN135*100*((100/MAX(EX$9:EX$497)+100/MAX(EZ$9:EZ$497))/2))+($RL$4*JO135*100*((100/MAX(EX$9:EX$497)+100/MAX(EZ$9:EZ$497))/2))+($RL$4*JP135*100*((100/MAX(EX$9:EX$497)+100/MAX(EZ$9:EZ$497))/2))+($RL$4*JQ135*100*((100/MAX(EX$9:EX$497)+100/MAX(EZ$9:EZ$497))/2))+($RL$4*JR135*100*((100/MAX(EX$9:EX$497)+100/MAX(EZ$9:EZ$497))/2))+($RL$4*JS135*100*((100/MAX(EX$9:EX$497)+100/MAX(EZ$9:EZ$497))/2))+($RL$4*JT135*100*((100/MAX(EX$9:EX$497)+100/MAX(EZ$9:EZ$497))/2))+($RL$4*JU135*100*((100/MAX(EX$9:EX$497)+100/MAX(EZ$9:EZ$497))/2))+($RL$4*JV135*100*((100/MAX(EX$9:EX$497)+100/MAX(EZ$9:EZ$497))/2))+($RL$4*JW135*100*((100/MAX(EX$9:EX$497)+100/MAX(EZ$9:EZ$497))/2))+($RL$4*JX135*100*((100/MAX(EX$9:EX$497)+100/MAX(EZ$9:EZ$497))/2))+($RL$4*JY135*100*((100/MAX(EX$9:EX$497)+100/MAX(EZ$9:EZ$497))/2))+($RL$4*JZ135*100*((100/MAX(EX$9:EX$497)+100/MAX(EZ$9:EZ$497))/2)))*$RW$3/2</f>
        <v>0</v>
      </c>
      <c r="RP135" s="119">
        <f>($RJ$3*KA135*100*100/MAX(FA$9:FA$497)) + ($RJ$3*KB135*100*100/MAX(FA$9:FA$497)/2) + ($RJ$3*KC135*100*100/MAX(FA$9:FA$497)/2) + ($RJ$3*KD135*100*100/MAX(FA$9:FA$497)/4) + ($RJ$3*KE135*100*100/MAX(FA$9:FA$497)/4)</f>
        <v>30.973451327433629</v>
      </c>
      <c r="RQ135" s="118">
        <f>($RL$4*KF135*100*((100/MAX(EX$9:EX$497)+100/MAX(EZ$9:EZ$497)))) * ($RO$3/2) + (($RL$4*KG135*100*((100/MAX(EX$9:EX$497)+100/MAX(EZ$9:EZ$497))))+($RL$4*KH135*100*((100/MAX(EX$9:EX$497)+100/MAX(EZ$9:EZ$497))))+($RL$4*KI135*100*((100/MAX(EX$9:EX$497)+100/MAX(EZ$9:EZ$497))))+($RL$4*KJ135*100*((100/MAX(EX$9:EX$497)+100/MAX(EZ$9:EZ$497))))+($RL$4*KK135*100*((100/MAX(EX$9:EX$497)+100/MAX(EZ$9:EZ$497))))+($RL$4*KL135*100*((100/MAX(EX$9:EX$497)+100/MAX(EZ$9:EZ$497))))+($RL$4*KM135*100*((100/MAX(EX$9:EX$497)+100/MAX(EZ$9:EZ$497))))+($RL$4*KN135*100*((100/MAX(EX$9:EX$497)+100/MAX(EZ$9:EZ$497))))+($RL$4*KO135*100*((100/MAX(EX$9:EX$497)+100/MAX(EZ$9:EZ$497))))+($RL$4*KP135*100*((100/MAX(EX$9:EX$497)+100/MAX(EZ$9:EZ$497))))+($RL$4*KQ135*100*((100/MAX(EX$9:EX$497)+100/MAX(EZ$9:EZ$497))))+($RL$4*KR135*100*((100/MAX(EX$9:EX$497)+100/MAX(EZ$9:EZ$497))))+($RL$4*KS135*100*((100/MAX(EX$9:EX$497)+100/MAX(EZ$9:EZ$497))))+($RL$4*KV135*100*((100/MAX(EX$9:EX$497)+100/MAX(EZ$9:EZ$497))))) * (($RO$3+$RO$4)/6)</f>
        <v>0</v>
      </c>
      <c r="RR135" s="115">
        <f>(($RL$4*KW135*100*((100/MAX(EX$9:EX$497)+100/MAX(EZ$9:EZ$497))))) * ($RO$3/2) + (($RL$4*KX135*100*((100/MAX(EX$9:EX$497)+100/MAX(EZ$9:EZ$497))))+($RL$4*KY135*100*((100/MAX(EX$9:EX$497)+100/MAX(EZ$9:EZ$497))))+($RL$4*KZ135*100*((100/MAX(EX$9:EX$497)+100/MAX(EZ$9:EZ$497))))+($RL$4*LA135*100*((100/MAX(EX$9:EX$497)+100/MAX(EZ$9:EZ$497))))+($RL$4*LB135*100*((100/MAX(EX$9:EX$497)+100/MAX(EZ$9:EZ$497))))+($RL$4*LC135*100*((100/MAX(EX$9:EX$497)+100/MAX(EZ$9:EZ$497))))) * (($RO$3+$RO$4)/6)</f>
        <v>0</v>
      </c>
      <c r="RS135" s="119">
        <f>(($RL$4*LD135*100*((100/MAX(EX$9:EX$497)+100/MAX(EZ$9:EZ$497))))+($RL$4*LE135*100*((100/MAX(EX$9:EX$497)+100/MAX(EZ$9:EZ$497))))) * (($RO$3+$RO$4)/6)</f>
        <v>0</v>
      </c>
      <c r="RT135" s="118">
        <f>($RJ$4*LH135*100*(100/MAX(EV$9:EV$497)))+($RJ$4*LI135*100*(100/MAX(EV$9:EV$497)))</f>
        <v>0</v>
      </c>
      <c r="RU135" s="119">
        <f>($RJ$4*LJ135*(100/MAX(EV$9:EV$497)))/2 + ($RL$3*LK135*(100/MAX(EW$9:EW$497))) + ($RJ$4*LL135*(100/MAX(EV$9:EV$497)))/4 + ($RL$3*LM135*(100/MAX(EW$9:EW$497)))</f>
        <v>0</v>
      </c>
      <c r="RV135" s="118">
        <f>($RJ$4*LN135*100*100/MAX(EV$9:EV$497)/2)+($RJ$4*LO135*100*100/MAX(EV$9:EV$497)/2)+($RJ$4*LP135*100*100/MAX(EV$9:EV$497))+($RJ$4*LQ135*100*100/MAX(EV$9:EV$497))+($RJ$4*LR135*100*100/MAX(EV$9:EV$497))</f>
        <v>0</v>
      </c>
      <c r="RW135" s="115">
        <f>($RJ$4*LS135*100*100/MAX(EV$9:EV$497)) + (($RJ$4*LT135*100*100/MAX(EV$9:EV$497))+($RJ$4*LU135*100*100/MAX(EV$9:EV$497))+($RJ$4*LV135*100*100/MAX(EV$9:EV$497))+($RJ$4*LW135*100*100/MAX(EV$9:EV$497))+($RJ$4*LX135*100*100/MAX(EV$9:EV$497))+($RJ$4*LY135*100*100/MAX(EV$9:EV$497))+($RJ$4*LZ135*100*100/MAX(EV$9:EV$497))+($RJ$4*MA135*100*100/MAX(EV$9:EV$497)))/2</f>
        <v>0</v>
      </c>
      <c r="RX135" s="119">
        <f>($RJ$4*MB135*100*100/MAX(EV$9:EV$497))+($RJ$4*MC135*100*100/MAX(EV$9:EV$497))+($RJ$4*MD135*100*100/MAX(EV$9:EV$497))+($RJ$4*ME135*100*100/MAX(EV$9:EV$497))+($RJ$4*MF135*100*100/MAX(EV$9:EV$497))+($RJ$4*MG135*100*100/MAX(EV$9:EV$497))+($RJ$4*MH135*100*100/MAX(EV$9:EV$497))+($RJ$4*MI135*100*100/MAX(EV$9:EV$497))+($RJ$4*MJ135*100*100/MAX(EV$9:EV$497))+($RJ$4*MK135*100*100/MAX(EV$9:EV$497))+($RJ$4*ML135*100*100/MAX(EV$9:EV$497))+($RJ$4*MM135*100*100/MAX(EV$9:EV$497))+($RJ$4*MN135*100*100/MAX(EV$9:EV$497))</f>
        <v>0</v>
      </c>
      <c r="RY135" s="118">
        <f>($RJ$4*MQ135*100*100/MAX(EV$9:EV$497))/2 + (($RJ$4*MR135*100*100/MAX(EV$9:EV$497))+($RJ$4*MS135*100*100/MAX(EV$9:EV$497))+($RJ$4*MT135*100*100/MAX(EV$9:EV$497))+($RJ$4*MU135*100*100/MAX(EV$9:EV$497))+($RJ$4*MV135*100*100/MAX(EV$9:EV$497))+($RJ$4*MW135*100*100/MAX(EV$9:EV$497))+($RJ$4*MX135*100*100/MAX(EV$9:EV$497))+($RJ$4*MY135*100*100/MAX(EV$9:EV$497))+($RJ$4*MZ135*100*100/MAX(EV$9:EV$497))+($RJ$4*NA135*100*100/MAX(EV$9:EV$497))+($RJ$4*NB135*100*100/MAX(EV$9:EV$497))+($RJ$4*NC135*100*100/MAX(EV$9:EV$497))+($RJ$4*ND135*100*100/MAX(EV$9:EV$497))+($RJ$4*NG135*100*100/MAX(EV$9:EV$497)))/4</f>
        <v>2.106741573033708</v>
      </c>
      <c r="RZ135" s="115">
        <f>($RJ$4*NH135*100*100/MAX(EV$9:EV$497))/2 + (($RJ$4*NI135*100*100/MAX(EV$9:EV$497))+($RJ$4*NJ135*100*100/MAX(EV$9:EV$497))+($RJ$4*NK135*100*100/MAX(EV$9:EV$497))+($RJ$4*NL135*100*100/MAX(EV$9:EV$497))+($RJ$4*NM135*100*100/MAX(EV$9:EV$497))+($RJ$4*NN135*100*100/MAX(EV$9:EV$497)))/4</f>
        <v>0</v>
      </c>
      <c r="SA135" s="117">
        <f>(($RJ$4*NO135*100*100/MAX(EV$9:EV$497))+($RJ$4*NP135*100*100/MAX(EV$9:EV$497)))/4</f>
        <v>0</v>
      </c>
      <c r="SB135" s="118">
        <f t="shared" si="227"/>
        <v>34.00019290046734</v>
      </c>
      <c r="SC135" s="115">
        <f t="shared" si="228"/>
        <v>0.4213483146067416</v>
      </c>
      <c r="SD135" s="115">
        <f t="shared" si="229"/>
        <v>4.5346853932584281</v>
      </c>
      <c r="SE135" s="115">
        <f t="shared" si="230"/>
        <v>0.4213483146067416</v>
      </c>
      <c r="SF135" s="115">
        <f t="shared" si="231"/>
        <v>0.526685393258427</v>
      </c>
      <c r="SG135" s="115">
        <f t="shared" si="232"/>
        <v>64.053644227900961</v>
      </c>
      <c r="SH135" s="115">
        <f>ROUND(SB135/MAX(SB$9:SB$497)*100,0)</f>
        <v>43</v>
      </c>
      <c r="SI135" s="115">
        <f>ROUND(SC135/MAX(SC$9:SC$497)*100,0)</f>
        <v>1</v>
      </c>
      <c r="SJ135" s="115">
        <f>ROUND(SD135/MAX(SD$9:SD$497)*100,0)</f>
        <v>7</v>
      </c>
      <c r="SK135" s="115">
        <f>ROUND(SE135/MAX(SE$9:SE$497)*100,0)</f>
        <v>0</v>
      </c>
      <c r="SL135" s="115">
        <f>ROUND(SF135/MAX(SF$9:SF$497)*100,0)</f>
        <v>1</v>
      </c>
      <c r="SM135" s="121">
        <f>ROUND(SG135/MAX(SG$9:SG$497)*100,0)</f>
        <v>61</v>
      </c>
      <c r="SN135" s="115">
        <f>ROUND(AVERAGEIF($ES$9:$ES$497,$ES135,SH$9:SH$497),0)</f>
        <v>29</v>
      </c>
      <c r="SO135" s="115">
        <f>ROUND(AVERAGEIF($ES$9:$ES$497,$ES135,SI$9:SI$497),0)</f>
        <v>3</v>
      </c>
      <c r="SP135" s="115">
        <f>ROUND(AVERAGEIF($ES$9:$ES$497,$ES135,SJ$9:SJ$497),0)</f>
        <v>5</v>
      </c>
      <c r="SQ135" s="115">
        <f>ROUND(AVERAGEIF($ES$9:$ES$497,$ES135,SK$9:SK$497),0)</f>
        <v>2</v>
      </c>
      <c r="SR135" s="115">
        <f>ROUND(AVERAGEIF($ES$9:$ES$497,$ES135,SL$9:SL$497),0)</f>
        <v>4</v>
      </c>
      <c r="SS135" s="121">
        <f>ROUND(AVERAGEIF($ES$9:$ES$497,$ES135,SM$9:SM$497),0)</f>
        <v>36</v>
      </c>
      <c r="ST135" s="114">
        <f>RANK(SB135,SB$9:SB$497,0)</f>
        <v>97</v>
      </c>
      <c r="SU135" s="115">
        <f>RANK(SC135,SC$9:SC$497,0)</f>
        <v>269</v>
      </c>
      <c r="SV135" s="115">
        <f>RANK(SD135,SD$9:SD$497,0)</f>
        <v>112</v>
      </c>
      <c r="SW135" s="115">
        <f>RANK(SE135,SE$9:SE$497,0)</f>
        <v>269</v>
      </c>
      <c r="SX135" s="115">
        <f>RANK(SF135,SF$9:SF$497,0)</f>
        <v>253</v>
      </c>
      <c r="SY135" s="115">
        <f>RANK(SG135,SG$9:SG$497,0)</f>
        <v>24</v>
      </c>
      <c r="SZ135" s="115">
        <f>COUNTIFS(SB$9:SB$497,"&gt;"&amp;SB135,$ES$9:$ES$497,$ES135)+1</f>
        <v>25</v>
      </c>
      <c r="TA135" s="115">
        <f>COUNTIFS(SC$9:SC$497,"&gt;"&amp;SC135,$ES$9:$ES$497,$ES135)+1</f>
        <v>30</v>
      </c>
      <c r="TB135" s="115">
        <f>COUNTIFS(SD$9:SD$497,"&gt;"&amp;SD135,$ES$9:$ES$497,$ES135)+1</f>
        <v>13</v>
      </c>
      <c r="TC135" s="115">
        <f>COUNTIFS(SE$9:SE$497,"&gt;"&amp;SE135,$ES$9:$ES$497,$ES135)+1</f>
        <v>30</v>
      </c>
      <c r="TD135" s="115">
        <f>COUNTIFS(SF$9:SF$497,"&gt;"&amp;SF135,$ES$9:$ES$497,$ES135)+1</f>
        <v>30</v>
      </c>
      <c r="TE135" s="117">
        <f>COUNTIFS(SG$9:SG$497,"&gt;"&amp;SG135,$ES$9:$ES$497,$ES135)+1</f>
        <v>22</v>
      </c>
      <c r="TF135" s="118">
        <f t="shared" si="233"/>
        <v>98</v>
      </c>
      <c r="TG135" s="115">
        <f t="shared" si="234"/>
        <v>42</v>
      </c>
      <c r="TH135" s="115">
        <f t="shared" si="235"/>
        <v>43</v>
      </c>
      <c r="TI135" s="115">
        <f t="shared" si="236"/>
        <v>40</v>
      </c>
      <c r="TJ135" s="115">
        <f t="shared" si="237"/>
        <v>39</v>
      </c>
      <c r="TK135" s="115">
        <f t="shared" si="238"/>
        <v>116</v>
      </c>
      <c r="TL135" s="117">
        <f t="shared" si="239"/>
        <v>116</v>
      </c>
      <c r="TM135" s="118">
        <f>ROUND(TF135/MAX(TF$9:TF$497)*100,0)</f>
        <v>54</v>
      </c>
      <c r="TN135" s="115">
        <f>ROUND(TG135/MAX(TG$9:TG$497)*100,0)</f>
        <v>23</v>
      </c>
      <c r="TO135" s="115">
        <f>ROUND(TH135/MAX(TH$9:TH$497)*100,0)</f>
        <v>24</v>
      </c>
      <c r="TP135" s="115">
        <f>ROUND(TI135/MAX(TI$9:TI$497)*100,0)</f>
        <v>22</v>
      </c>
      <c r="TQ135" s="115">
        <f>ROUND(TJ135/MAX(TJ$9:TJ$497)*100,0)</f>
        <v>20</v>
      </c>
      <c r="TR135" s="115">
        <f>ROUND(TK135/MAX(TK$9:TK$497)*100,0)</f>
        <v>59</v>
      </c>
      <c r="TS135" s="119">
        <f>ROUND(TL135/MAX(TL$9:TL$497)*100,0)</f>
        <v>59</v>
      </c>
      <c r="TT135" s="120">
        <f>RANK(TM135,TM$9:TM$497,0)</f>
        <v>128</v>
      </c>
      <c r="TU135" s="115">
        <f>RANK(TN135,TN$9:TN$497,0)</f>
        <v>272</v>
      </c>
      <c r="TV135" s="115">
        <f>RANK(TO135,TO$9:TO$497,0)</f>
        <v>216</v>
      </c>
      <c r="TW135" s="115">
        <f>RANK(TP135,TP$9:TP$497,0)</f>
        <v>289</v>
      </c>
      <c r="TX135" s="115">
        <f>RANK(TQ135,TQ$9:TQ$497,0)</f>
        <v>260</v>
      </c>
      <c r="TY135" s="115">
        <f>RANK(TR135,TR$9:TR$497,0)</f>
        <v>28</v>
      </c>
      <c r="TZ135" s="121">
        <f>RANK(TS135,TS$9:TS$497,0)</f>
        <v>26</v>
      </c>
      <c r="UA135" s="132"/>
      <c r="UB135" s="7" t="s">
        <v>1</v>
      </c>
    </row>
    <row r="136" spans="1:548" x14ac:dyDescent="0.15">
      <c r="A136" s="183">
        <v>128</v>
      </c>
      <c r="B136" s="203" t="s">
        <v>861</v>
      </c>
      <c r="C136" s="63"/>
      <c r="D136" s="63"/>
      <c r="E136" s="64" t="s">
        <v>518</v>
      </c>
      <c r="F136" s="65">
        <v>32</v>
      </c>
      <c r="G136" s="65" t="s">
        <v>558</v>
      </c>
      <c r="H136" s="65" t="s">
        <v>699</v>
      </c>
      <c r="I136" s="66" t="s">
        <v>521</v>
      </c>
      <c r="J136" s="67" t="s">
        <v>521</v>
      </c>
      <c r="K136" s="67" t="s">
        <v>521</v>
      </c>
      <c r="L136" s="67" t="s">
        <v>521</v>
      </c>
      <c r="M136" s="67" t="s">
        <v>521</v>
      </c>
      <c r="N136" s="67" t="s">
        <v>521</v>
      </c>
      <c r="O136" s="67" t="s">
        <v>521</v>
      </c>
      <c r="P136" s="67" t="s">
        <v>521</v>
      </c>
      <c r="Q136" s="67" t="s">
        <v>521</v>
      </c>
      <c r="R136" s="68" t="s">
        <v>521</v>
      </c>
      <c r="S136" s="69" t="s">
        <v>521</v>
      </c>
      <c r="T136" s="67" t="s">
        <v>521</v>
      </c>
      <c r="U136" s="67" t="s">
        <v>521</v>
      </c>
      <c r="V136" s="67" t="s">
        <v>521</v>
      </c>
      <c r="W136" s="67" t="s">
        <v>521</v>
      </c>
      <c r="X136" s="67" t="s">
        <v>521</v>
      </c>
      <c r="Y136" s="67" t="s">
        <v>521</v>
      </c>
      <c r="Z136" s="67" t="s">
        <v>521</v>
      </c>
      <c r="AA136" s="67" t="s">
        <v>521</v>
      </c>
      <c r="AB136" s="68" t="s">
        <v>521</v>
      </c>
      <c r="AC136" s="69" t="s">
        <v>521</v>
      </c>
      <c r="AD136" s="67" t="s">
        <v>521</v>
      </c>
      <c r="AE136" s="67" t="s">
        <v>521</v>
      </c>
      <c r="AF136" s="67" t="s">
        <v>521</v>
      </c>
      <c r="AG136" s="67" t="s">
        <v>521</v>
      </c>
      <c r="AH136" s="67" t="s">
        <v>521</v>
      </c>
      <c r="AI136" s="67" t="s">
        <v>521</v>
      </c>
      <c r="AJ136" s="67" t="s">
        <v>521</v>
      </c>
      <c r="AK136" s="67" t="s">
        <v>521</v>
      </c>
      <c r="AL136" s="68" t="s">
        <v>521</v>
      </c>
      <c r="AM136" s="69" t="s">
        <v>521</v>
      </c>
      <c r="AN136" s="67" t="s">
        <v>521</v>
      </c>
      <c r="AO136" s="67" t="s">
        <v>521</v>
      </c>
      <c r="AP136" s="67" t="s">
        <v>521</v>
      </c>
      <c r="AQ136" s="67" t="s">
        <v>521</v>
      </c>
      <c r="AR136" s="67" t="s">
        <v>521</v>
      </c>
      <c r="AS136" s="67" t="s">
        <v>521</v>
      </c>
      <c r="AT136" s="67" t="s">
        <v>521</v>
      </c>
      <c r="AU136" s="67" t="s">
        <v>18</v>
      </c>
      <c r="AV136" s="68" t="s">
        <v>18</v>
      </c>
      <c r="AW136" s="69" t="s">
        <v>18</v>
      </c>
      <c r="AX136" s="67" t="s">
        <v>18</v>
      </c>
      <c r="AY136" s="67" t="s">
        <v>18</v>
      </c>
      <c r="AZ136" s="67" t="s">
        <v>18</v>
      </c>
      <c r="BA136" s="67" t="s">
        <v>18</v>
      </c>
      <c r="BB136" s="67" t="s">
        <v>521</v>
      </c>
      <c r="BC136" s="67" t="s">
        <v>521</v>
      </c>
      <c r="BD136" s="67" t="s">
        <v>521</v>
      </c>
      <c r="BE136" s="67" t="s">
        <v>521</v>
      </c>
      <c r="BF136" s="68" t="s">
        <v>521</v>
      </c>
      <c r="BG136" s="69" t="s">
        <v>521</v>
      </c>
      <c r="BH136" s="67" t="s">
        <v>521</v>
      </c>
      <c r="BI136" s="67" t="s">
        <v>521</v>
      </c>
      <c r="BJ136" s="67" t="s">
        <v>521</v>
      </c>
      <c r="BK136" s="67" t="s">
        <v>521</v>
      </c>
      <c r="BL136" s="67" t="s">
        <v>521</v>
      </c>
      <c r="BM136" s="67" t="s">
        <v>521</v>
      </c>
      <c r="BN136" s="67" t="s">
        <v>521</v>
      </c>
      <c r="BO136" s="67" t="s">
        <v>521</v>
      </c>
      <c r="BP136" s="68" t="s">
        <v>521</v>
      </c>
      <c r="BQ136" s="70" t="s">
        <v>521</v>
      </c>
      <c r="BR136" s="67" t="s">
        <v>521</v>
      </c>
      <c r="BS136" s="67" t="s">
        <v>521</v>
      </c>
      <c r="BT136" s="67" t="s">
        <v>521</v>
      </c>
      <c r="BU136" s="67" t="s">
        <v>521</v>
      </c>
      <c r="BV136" s="67" t="s">
        <v>521</v>
      </c>
      <c r="BW136" s="67" t="s">
        <v>521</v>
      </c>
      <c r="BX136" s="67" t="s">
        <v>521</v>
      </c>
      <c r="BY136" s="67" t="s">
        <v>521</v>
      </c>
      <c r="BZ136" s="68" t="s">
        <v>521</v>
      </c>
      <c r="CA136" s="69" t="s">
        <v>521</v>
      </c>
      <c r="CB136" s="67" t="s">
        <v>521</v>
      </c>
      <c r="CC136" s="67" t="s">
        <v>521</v>
      </c>
      <c r="CD136" s="67" t="s">
        <v>521</v>
      </c>
      <c r="CE136" s="67" t="s">
        <v>521</v>
      </c>
      <c r="CF136" s="67" t="s">
        <v>521</v>
      </c>
      <c r="CG136" s="67" t="s">
        <v>521</v>
      </c>
      <c r="CH136" s="67" t="s">
        <v>521</v>
      </c>
      <c r="CI136" s="67" t="s">
        <v>521</v>
      </c>
      <c r="CJ136" s="68" t="s">
        <v>521</v>
      </c>
      <c r="CK136" s="69" t="s">
        <v>521</v>
      </c>
      <c r="CL136" s="67" t="s">
        <v>521</v>
      </c>
      <c r="CM136" s="67" t="s">
        <v>521</v>
      </c>
      <c r="CN136" s="67" t="s">
        <v>521</v>
      </c>
      <c r="CO136" s="67" t="s">
        <v>521</v>
      </c>
      <c r="CP136" s="67" t="s">
        <v>521</v>
      </c>
      <c r="CQ136" s="67" t="s">
        <v>521</v>
      </c>
      <c r="CR136" s="67" t="s">
        <v>521</v>
      </c>
      <c r="CS136" s="67" t="s">
        <v>521</v>
      </c>
      <c r="CT136" s="68" t="s">
        <v>521</v>
      </c>
      <c r="CU136" s="69" t="s">
        <v>521</v>
      </c>
      <c r="CV136" s="67" t="s">
        <v>521</v>
      </c>
      <c r="CW136" s="67" t="s">
        <v>521</v>
      </c>
      <c r="CX136" s="67" t="s">
        <v>521</v>
      </c>
      <c r="CY136" s="67" t="s">
        <v>521</v>
      </c>
      <c r="CZ136" s="67" t="s">
        <v>521</v>
      </c>
      <c r="DA136" s="67" t="s">
        <v>521</v>
      </c>
      <c r="DB136" s="67" t="s">
        <v>521</v>
      </c>
      <c r="DC136" s="67" t="s">
        <v>521</v>
      </c>
      <c r="DD136" s="68" t="s">
        <v>521</v>
      </c>
      <c r="DE136" s="69" t="s">
        <v>521</v>
      </c>
      <c r="DF136" s="71" t="s">
        <v>521</v>
      </c>
      <c r="DG136" s="67" t="s">
        <v>521</v>
      </c>
      <c r="DH136" s="67" t="s">
        <v>521</v>
      </c>
      <c r="DI136" s="67" t="s">
        <v>521</v>
      </c>
      <c r="DJ136" s="67" t="s">
        <v>521</v>
      </c>
      <c r="DK136" s="67" t="s">
        <v>521</v>
      </c>
      <c r="DL136" s="67" t="s">
        <v>521</v>
      </c>
      <c r="DM136" s="67" t="s">
        <v>521</v>
      </c>
      <c r="DN136" s="68" t="s">
        <v>521</v>
      </c>
      <c r="DO136" s="70" t="s">
        <v>521</v>
      </c>
      <c r="DP136" s="71" t="s">
        <v>521</v>
      </c>
      <c r="DQ136" s="67" t="s">
        <v>521</v>
      </c>
      <c r="DR136" s="67" t="s">
        <v>521</v>
      </c>
      <c r="DS136" s="67" t="s">
        <v>521</v>
      </c>
      <c r="DT136" s="67" t="s">
        <v>521</v>
      </c>
      <c r="DU136" s="67" t="s">
        <v>521</v>
      </c>
      <c r="DV136" s="67" t="s">
        <v>521</v>
      </c>
      <c r="DW136" s="67" t="s">
        <v>521</v>
      </c>
      <c r="DX136" s="72" t="s">
        <v>521</v>
      </c>
      <c r="DY136" s="73" t="s">
        <v>522</v>
      </c>
      <c r="DZ136" s="74">
        <v>2</v>
      </c>
      <c r="EA136" s="74">
        <v>3</v>
      </c>
      <c r="EB136" s="74">
        <v>3</v>
      </c>
      <c r="EC136" s="75">
        <v>4</v>
      </c>
      <c r="ED136" s="76" t="s">
        <v>522</v>
      </c>
      <c r="EE136" s="74">
        <f t="shared" si="189"/>
        <v>2</v>
      </c>
      <c r="EF136" s="74">
        <f t="shared" si="190"/>
        <v>6</v>
      </c>
      <c r="EG136" s="74">
        <f t="shared" si="191"/>
        <v>18</v>
      </c>
      <c r="EH136" s="77">
        <f t="shared" si="192"/>
        <v>72</v>
      </c>
      <c r="EI136" s="73">
        <v>300</v>
      </c>
      <c r="EJ136" s="74">
        <v>450</v>
      </c>
      <c r="EK136" s="74">
        <v>900</v>
      </c>
      <c r="EL136" s="74">
        <v>1500</v>
      </c>
      <c r="EM136" s="75">
        <v>4500</v>
      </c>
      <c r="EN136" s="78">
        <v>1</v>
      </c>
      <c r="EO136" s="79">
        <f t="shared" si="193"/>
        <v>0.75</v>
      </c>
      <c r="EP136" s="79">
        <f t="shared" si="194"/>
        <v>0.5</v>
      </c>
      <c r="EQ136" s="79">
        <f t="shared" si="195"/>
        <v>0.27777777777777773</v>
      </c>
      <c r="ER136" s="80">
        <f t="shared" si="196"/>
        <v>0.20833333333333334</v>
      </c>
      <c r="ES136" s="128" t="s">
        <v>523</v>
      </c>
      <c r="ET136" s="82"/>
      <c r="EU136" s="83">
        <v>4</v>
      </c>
      <c r="EV136" s="73">
        <v>29</v>
      </c>
      <c r="EW136" s="74">
        <v>9</v>
      </c>
      <c r="EX136" s="74">
        <v>35</v>
      </c>
      <c r="EY136" s="74">
        <v>18</v>
      </c>
      <c r="EZ136" s="74">
        <v>8</v>
      </c>
      <c r="FA136" s="74">
        <v>5</v>
      </c>
      <c r="FB136" s="74">
        <v>5</v>
      </c>
      <c r="FC136" s="74">
        <v>4</v>
      </c>
      <c r="FD136" s="74">
        <f t="shared" si="197"/>
        <v>43</v>
      </c>
      <c r="FE136" s="84">
        <f t="shared" si="198"/>
        <v>39</v>
      </c>
      <c r="FF136" s="73">
        <f>RANK(EV136,$EV$9:$EV$497,0)</f>
        <v>365</v>
      </c>
      <c r="FG136" s="74">
        <f>RANK(EW136,$EW$9:$EW$497,0)</f>
        <v>412</v>
      </c>
      <c r="FH136" s="74">
        <f>RANK(EX136,$EX$9:$EX$497,0)</f>
        <v>201</v>
      </c>
      <c r="FI136" s="74">
        <f>RANK(EY136,$EY$9:$EY$497,0)</f>
        <v>322</v>
      </c>
      <c r="FJ136" s="74">
        <f>RANK(EZ136,$EZ$9:$EZ$497,0)</f>
        <v>362</v>
      </c>
      <c r="FK136" s="74">
        <f>RANK(FA136,$FA$9:$FA$497,0)</f>
        <v>394</v>
      </c>
      <c r="FL136" s="74">
        <f>RANK(FB136,$FB$9:$FB$497,0)</f>
        <v>421</v>
      </c>
      <c r="FM136" s="74">
        <f>RANK(FC136,$FC$9:$FC$497,0)</f>
        <v>417</v>
      </c>
      <c r="FN136" s="74">
        <f>RANK(FD136,$FD$9:$FD$497,0)</f>
        <v>311</v>
      </c>
      <c r="FO136" s="84">
        <f>RANK(FE136,$FE$9:$FE$497,0)</f>
        <v>342</v>
      </c>
      <c r="FP136" s="73">
        <f>COUNTIFS($EV$9:$EV$497,"&gt;"&amp;EV136,$ES$9:$ES$497,ES136)+1</f>
        <v>86</v>
      </c>
      <c r="FQ136" s="74">
        <f>COUNTIFS($EW$9:$EW$497,"&gt;"&amp;EW136,$ES$9:$ES$497,ES136)+1</f>
        <v>89</v>
      </c>
      <c r="FR136" s="74">
        <f>COUNTIFS($EX$9:$EX$497,"&gt;"&amp;EX136,$ES$9:$ES$497,ES136)+1</f>
        <v>57</v>
      </c>
      <c r="FS136" s="74">
        <f>COUNTIFS($EY$9:$EY$497,"&gt;"&amp;EY136,$ES$9:$ES$497,ES136)+1</f>
        <v>83</v>
      </c>
      <c r="FT136" s="74">
        <f>COUNTIFS($EZ$9:$EZ$497,"&gt;"&amp;EZ136,$ES$9:$ES$497,ES136)+1</f>
        <v>79</v>
      </c>
      <c r="FU136" s="74">
        <f>COUNTIFS($FA$9:$FA$497,"&gt;"&amp;FA136,$ES$9:$ES$497,ES136)+1</f>
        <v>81</v>
      </c>
      <c r="FV136" s="74">
        <f>COUNTIFS($FB$9:$FB$497,"&gt;"&amp;FB136,$ES$9:$ES$497,ES136)+1</f>
        <v>86</v>
      </c>
      <c r="FW136" s="74">
        <f>COUNTIFS($FC$9:$FC$497,"&gt;"&amp;FC136,$ES$9:$ES$497,ES136)+1</f>
        <v>79</v>
      </c>
      <c r="FX136" s="74">
        <f>COUNTIFS($FD$9:$FD$497,"&gt;"&amp;FD136,$ES$9:$ES$497,ES136)+1</f>
        <v>65</v>
      </c>
      <c r="FY136" s="84">
        <f>COUNTIFS($FE$9:$FE$497,"&gt;"&amp;FE136,$ES$9:$ES$497,ES136)+1</f>
        <v>64</v>
      </c>
      <c r="FZ136" s="85">
        <f t="shared" si="199"/>
        <v>0.91</v>
      </c>
      <c r="GA136" s="86">
        <f t="shared" si="200"/>
        <v>0.28000000000000003</v>
      </c>
      <c r="GB136" s="86">
        <f t="shared" si="201"/>
        <v>1.0900000000000001</v>
      </c>
      <c r="GC136" s="86">
        <f t="shared" si="202"/>
        <v>0.56000000000000005</v>
      </c>
      <c r="GD136" s="86">
        <f t="shared" si="203"/>
        <v>0.25</v>
      </c>
      <c r="GE136" s="86">
        <f t="shared" si="204"/>
        <v>0.16</v>
      </c>
      <c r="GF136" s="86">
        <f t="shared" si="205"/>
        <v>0.16</v>
      </c>
      <c r="GG136" s="86">
        <f t="shared" si="206"/>
        <v>0.13</v>
      </c>
      <c r="GH136" s="86">
        <f t="shared" si="207"/>
        <v>1.34</v>
      </c>
      <c r="GI136" s="87">
        <f t="shared" si="208"/>
        <v>1.22</v>
      </c>
      <c r="GJ136" s="85">
        <f>ROUND(((FZ136-AVERAGE(FZ$9:FZ$497))/STDEVP(FZ$9:FZ$497)*10+50),2)</f>
        <v>47.8</v>
      </c>
      <c r="GK136" s="86">
        <f>ROUND(((GA136-AVERAGE(GA$9:GA$497))/STDEVP(GA$9:GA$497)*10+50),2)</f>
        <v>37.74</v>
      </c>
      <c r="GL136" s="86">
        <f>ROUND(((GB136-AVERAGE(GB$9:GB$497))/STDEVP(GB$9:GB$497)*10+50),2)</f>
        <v>69.05</v>
      </c>
      <c r="GM136" s="86">
        <f>ROUND(((GC136-AVERAGE(GC$9:GC$497))/STDEVP(GC$9:GC$497)*10+50),2)</f>
        <v>51.7</v>
      </c>
      <c r="GN136" s="86">
        <f>ROUND(((GD136-AVERAGE(GD$9:GD$497))/STDEVP(GD$9:GD$497)*10+50),2)</f>
        <v>45.13</v>
      </c>
      <c r="GO136" s="86">
        <f>ROUND(((GE136-AVERAGE(GE$9:GE$497))/STDEVP(GE$9:GE$497)*10+50),2)</f>
        <v>43.16</v>
      </c>
      <c r="GP136" s="86">
        <f>ROUND(((GF136-AVERAGE(GF$9:GF$497))/STDEVP(GF$9:GF$497)*10+50),2)</f>
        <v>35.049999999999997</v>
      </c>
      <c r="GQ136" s="86">
        <f>ROUND(((GG136-AVERAGE(GG$9:GG$497))/STDEVP(GG$9:GG$497)*10+50),2)</f>
        <v>34.33</v>
      </c>
      <c r="GR136" s="86">
        <f>ROUND(((GH136-AVERAGE(GH$9:GH$497))/STDEVP(GH$9:GH$497)*10+50),2)</f>
        <v>63.32</v>
      </c>
      <c r="GS136" s="87">
        <f>ROUND(((GI136-AVERAGE(GI$9:GI$497))/STDEVP(GI$9:GI$497)*10+50),2)</f>
        <v>50.13</v>
      </c>
      <c r="GT136" s="73">
        <f>RANK(GJ136,$GJ$9:$GJ$497,0)</f>
        <v>247</v>
      </c>
      <c r="GU136" s="74">
        <f>RANK(GK136,$GK$9:$GK$497,0)</f>
        <v>420</v>
      </c>
      <c r="GV136" s="74">
        <f>RANK(GL136,$GL$9:$GL$497,0)</f>
        <v>17</v>
      </c>
      <c r="GW136" s="74">
        <f>RANK(GM136,$GM$9:$GM$497,0)</f>
        <v>149</v>
      </c>
      <c r="GX136" s="74">
        <f>RANK(GN136,$GN$9:$GN$497,0)</f>
        <v>266</v>
      </c>
      <c r="GY136" s="74">
        <f>RANK(GO136,$GO$9:$GO$497,0)</f>
        <v>332</v>
      </c>
      <c r="GZ136" s="74">
        <f>RANK(GP136,$GP$9:$GP$497,0)</f>
        <v>420</v>
      </c>
      <c r="HA136" s="74">
        <f>RANK(GQ136,$GQ$9:$GQ$497,0)</f>
        <v>421</v>
      </c>
      <c r="HB136" s="74">
        <f>RANK(GR136,$GR$9:$GR$497,0)</f>
        <v>34</v>
      </c>
      <c r="HC136" s="84">
        <f>RANK(GS136,$GS$9:$GS$497,0)</f>
        <v>177</v>
      </c>
      <c r="HD136" s="85">
        <f>ROUND(AVERAGEIF($ES$9:$ES$497,$ES136,$FZ$9:$FZ$497),2)</f>
        <v>1.1399999999999999</v>
      </c>
      <c r="HE136" s="86">
        <f>ROUND(AVERAGEIF($ES$9:$ES$497,$ES136,$GA$9:$GA$497),2)</f>
        <v>0.46</v>
      </c>
      <c r="HF136" s="86">
        <f>ROUND(AVERAGEIF($ES$9:$ES$497,$ES136,$GB$9:$GB$497),2)</f>
        <v>0.65</v>
      </c>
      <c r="HG136" s="86">
        <f>ROUND(AVERAGEIF($ES$9:$ES$497,$ES136,$GC$9:$GC$497),2)</f>
        <v>0.74</v>
      </c>
      <c r="HH136" s="86">
        <f>ROUND(AVERAGEIF($ES$9:$ES$497,$ES136,$GD$9:$GD$497),2)</f>
        <v>0.27</v>
      </c>
      <c r="HI136" s="86">
        <f>ROUND(AVERAGEIF($ES$9:$ES$497,$ES136,$GE$9:$GE$497),2)</f>
        <v>0.23</v>
      </c>
      <c r="HJ136" s="86">
        <f>ROUND(AVERAGEIF($ES$9:$ES$497,$ES136,$GF$9:$GF$497),2)</f>
        <v>0.3</v>
      </c>
      <c r="HK136" s="86">
        <f>ROUND(AVERAGEIF($ES$9:$ES$497,$ES136,$GG$9:$GG$497),2)</f>
        <v>0.28000000000000003</v>
      </c>
      <c r="HL136" s="86">
        <f>ROUND(AVERAGEIF($ES$9:$ES$497,$ES136,$GH$9:$GH$497),2)</f>
        <v>0.92</v>
      </c>
      <c r="HM136" s="87">
        <f>ROUND(AVERAGEIF($ES$9:$ES$497,$ES136,$GI$9:$GI$497),2)</f>
        <v>0.93</v>
      </c>
      <c r="HN136" s="88">
        <f t="shared" si="209"/>
        <v>-0.22999999999999987</v>
      </c>
      <c r="HO136" s="89">
        <f t="shared" si="210"/>
        <v>-0.18</v>
      </c>
      <c r="HP136" s="89">
        <f t="shared" si="211"/>
        <v>0.44000000000000006</v>
      </c>
      <c r="HQ136" s="89">
        <f t="shared" si="212"/>
        <v>-0.17999999999999994</v>
      </c>
      <c r="HR136" s="89">
        <f t="shared" si="213"/>
        <v>-2.0000000000000018E-2</v>
      </c>
      <c r="HS136" s="89">
        <f t="shared" si="214"/>
        <v>-7.0000000000000007E-2</v>
      </c>
      <c r="HT136" s="89">
        <f t="shared" si="215"/>
        <v>-0.13999999999999999</v>
      </c>
      <c r="HU136" s="89">
        <f t="shared" si="216"/>
        <v>-0.15000000000000002</v>
      </c>
      <c r="HV136" s="89">
        <f t="shared" si="217"/>
        <v>0.42000000000000004</v>
      </c>
      <c r="HW136" s="90">
        <f t="shared" si="218"/>
        <v>0.28999999999999992</v>
      </c>
      <c r="HX136" s="73">
        <f>COUNTIFS($FZ$9:$FZ$497,"&gt;"&amp;FZ136,$ES$9:$ES$497,$ES136)+1</f>
        <v>81</v>
      </c>
      <c r="HY136" s="74">
        <f>COUNTIFS($GA$9:$GA$497,"&gt;"&amp;GA136,$ES$9:$ES$497,$ES136)+1</f>
        <v>85</v>
      </c>
      <c r="HZ136" s="74">
        <f>COUNTIFS($GB$9:$GB$497,"&gt;"&amp;GB136,$ES$9:$ES$497,$ES136)+1</f>
        <v>5</v>
      </c>
      <c r="IA136" s="74">
        <f>COUNTIFS($GC$9:$GC$497,"&gt;"&amp;GC136,$ES$9:$ES$497,$ES136)+1</f>
        <v>79</v>
      </c>
      <c r="IB136" s="74">
        <f>COUNTIFS($GD$9:$GD$497,"&gt;"&amp;GD136,$ES$9:$ES$497,$ES136)+1</f>
        <v>45</v>
      </c>
      <c r="IC136" s="74">
        <f>COUNTIFS($GE$9:$GE$497,"&gt;"&amp;GE136,$ES$9:$ES$497,$ES136)+1</f>
        <v>75</v>
      </c>
      <c r="ID136" s="74">
        <f>COUNTIFS($GF$9:$GF$497,"&gt;"&amp;GF136,$ES$9:$ES$497,$ES136)+1</f>
        <v>79</v>
      </c>
      <c r="IE136" s="74">
        <f>COUNTIFS($GG$9:$GG$497,"&gt;"&amp;GG136,$ES$9:$ES$497,$ES136)+1</f>
        <v>79</v>
      </c>
      <c r="IF136" s="74">
        <f>COUNTIFS($GH$9:$GH$497,"&gt;"&amp;GH136,$ES$9:$ES$497,$ES136)+1</f>
        <v>4</v>
      </c>
      <c r="IG136" s="84">
        <f>COUNTIFS($GI$9:$GI$497,"&gt;"&amp;GI136,$ES$9:$ES$497,$ES136)+1</f>
        <v>11</v>
      </c>
      <c r="IH136" s="91"/>
      <c r="II136" s="79"/>
      <c r="IJ136" s="79"/>
      <c r="IK136" s="79"/>
      <c r="IL136" s="79"/>
      <c r="IM136" s="92"/>
      <c r="IN136" s="93"/>
      <c r="IO136" s="94"/>
      <c r="IP136" s="95"/>
      <c r="IQ136" s="79"/>
      <c r="IR136" s="79"/>
      <c r="IS136" s="79"/>
      <c r="IT136" s="79"/>
      <c r="IU136" s="79"/>
      <c r="IV136" s="79"/>
      <c r="IW136" s="96"/>
      <c r="IX136" s="93"/>
      <c r="IY136" s="79"/>
      <c r="IZ136" s="79"/>
      <c r="JA136" s="79"/>
      <c r="JB136" s="79"/>
      <c r="JC136" s="79"/>
      <c r="JD136" s="79"/>
      <c r="JE136" s="97"/>
      <c r="JF136" s="95"/>
      <c r="JG136" s="79"/>
      <c r="JH136" s="79"/>
      <c r="JI136" s="79"/>
      <c r="JJ136" s="79"/>
      <c r="JK136" s="79"/>
      <c r="JL136" s="79"/>
      <c r="JM136" s="96"/>
      <c r="JN136" s="93"/>
      <c r="JO136" s="79"/>
      <c r="JP136" s="79"/>
      <c r="JQ136" s="79"/>
      <c r="JR136" s="79"/>
      <c r="JS136" s="79"/>
      <c r="JT136" s="79">
        <v>7.0000000000000007E-2</v>
      </c>
      <c r="JU136" s="79"/>
      <c r="JV136" s="79"/>
      <c r="JW136" s="79"/>
      <c r="JX136" s="79">
        <v>7.0000000000000007E-2</v>
      </c>
      <c r="JY136" s="79"/>
      <c r="JZ136" s="97"/>
      <c r="KA136" s="93"/>
      <c r="KB136" s="79"/>
      <c r="KC136" s="79"/>
      <c r="KD136" s="79"/>
      <c r="KE136" s="97"/>
      <c r="KF136" s="95"/>
      <c r="KG136" s="79"/>
      <c r="KH136" s="79"/>
      <c r="KI136" s="79"/>
      <c r="KJ136" s="79"/>
      <c r="KK136" s="98"/>
      <c r="KL136" s="79"/>
      <c r="KM136" s="79"/>
      <c r="KN136" s="79"/>
      <c r="KO136" s="79"/>
      <c r="KP136" s="79"/>
      <c r="KQ136" s="79"/>
      <c r="KR136" s="79"/>
      <c r="KS136" s="96"/>
      <c r="KT136" s="96"/>
      <c r="KU136" s="96"/>
      <c r="KV136" s="96"/>
      <c r="KW136" s="93"/>
      <c r="KX136" s="79"/>
      <c r="KY136" s="79"/>
      <c r="KZ136" s="79"/>
      <c r="LA136" s="79"/>
      <c r="LB136" s="79"/>
      <c r="LC136" s="96"/>
      <c r="LD136" s="93"/>
      <c r="LE136" s="94"/>
      <c r="LF136" s="99"/>
      <c r="LG136" s="75"/>
      <c r="LH136" s="93"/>
      <c r="LI136" s="79"/>
      <c r="LJ136" s="74"/>
      <c r="LK136" s="74"/>
      <c r="LL136" s="74"/>
      <c r="LM136" s="100"/>
      <c r="LN136" s="95"/>
      <c r="LO136" s="79"/>
      <c r="LP136" s="79"/>
      <c r="LQ136" s="79"/>
      <c r="LR136" s="96"/>
      <c r="LS136" s="93"/>
      <c r="LT136" s="79"/>
      <c r="LU136" s="79"/>
      <c r="LV136" s="79"/>
      <c r="LW136" s="79"/>
      <c r="LX136" s="79"/>
      <c r="LY136" s="79"/>
      <c r="LZ136" s="79"/>
      <c r="MA136" s="97"/>
      <c r="MB136" s="95"/>
      <c r="MC136" s="79"/>
      <c r="MD136" s="79"/>
      <c r="ME136" s="79"/>
      <c r="MF136" s="79"/>
      <c r="MG136" s="79"/>
      <c r="MH136" s="79"/>
      <c r="MI136" s="79"/>
      <c r="MJ136" s="79"/>
      <c r="MK136" s="79"/>
      <c r="ML136" s="79"/>
      <c r="MM136" s="79"/>
      <c r="MN136" s="98"/>
      <c r="MO136" s="98"/>
      <c r="MP136" s="96"/>
      <c r="MQ136" s="93"/>
      <c r="MR136" s="79"/>
      <c r="MS136" s="79"/>
      <c r="MT136" s="79"/>
      <c r="MU136" s="79"/>
      <c r="MV136" s="98"/>
      <c r="MW136" s="79"/>
      <c r="MX136" s="79"/>
      <c r="MY136" s="79"/>
      <c r="MZ136" s="79"/>
      <c r="NA136" s="79"/>
      <c r="NB136" s="79">
        <v>0.05</v>
      </c>
      <c r="NC136" s="79"/>
      <c r="ND136" s="96"/>
      <c r="NE136" s="96"/>
      <c r="NF136" s="96"/>
      <c r="NG136" s="96"/>
      <c r="NH136" s="93"/>
      <c r="NI136" s="79"/>
      <c r="NJ136" s="79"/>
      <c r="NK136" s="79"/>
      <c r="NL136" s="79"/>
      <c r="NM136" s="79"/>
      <c r="NN136" s="94"/>
      <c r="NO136" s="93"/>
      <c r="NP136" s="80"/>
      <c r="NQ136" s="124" t="s">
        <v>859</v>
      </c>
      <c r="NR136" s="102" t="s">
        <v>863</v>
      </c>
      <c r="NS136" s="102"/>
      <c r="NT136" s="102"/>
      <c r="NU136" s="102"/>
      <c r="NV136" s="104">
        <v>43720</v>
      </c>
      <c r="NW136" s="102" t="s">
        <v>525</v>
      </c>
      <c r="NX136" s="133" t="s">
        <v>864</v>
      </c>
      <c r="NY136" s="129" t="s">
        <v>2286</v>
      </c>
      <c r="NZ136" s="133" t="s">
        <v>864</v>
      </c>
      <c r="OA136" s="134"/>
      <c r="OB136" s="134"/>
      <c r="OC136" s="134"/>
      <c r="OD136" s="108">
        <f t="shared" si="219"/>
        <v>72</v>
      </c>
      <c r="OE136" s="109">
        <v>4</v>
      </c>
      <c r="OF136" s="110">
        <f t="shared" si="220"/>
        <v>300</v>
      </c>
      <c r="OG136" s="109">
        <v>3</v>
      </c>
      <c r="OH136" s="111">
        <f>ROUND(AVERAGEIF($ES$9:$ES$497,$ES136,EV$9:EV$497),0)</f>
        <v>79</v>
      </c>
      <c r="OI136" s="112">
        <f>ROUND(AVERAGEIF($ES$9:$ES$497,$ES136,EW$9:EW$497),0)</f>
        <v>32</v>
      </c>
      <c r="OJ136" s="112">
        <f>ROUND(AVERAGEIF($ES$9:$ES$497,$ES136,EX$9:EX$497),0)</f>
        <v>45</v>
      </c>
      <c r="OK136" s="112">
        <f>ROUND(AVERAGEIF($ES$9:$ES$497,$ES136,EY$9:EY$497),0)</f>
        <v>53</v>
      </c>
      <c r="OL136" s="112">
        <f>ROUND(AVERAGEIF($ES$9:$ES$497,$ES136,EZ$9:EZ$497),0)</f>
        <v>20</v>
      </c>
      <c r="OM136" s="112">
        <f>ROUND(AVERAGEIF($ES$9:$ES$497,$ES136,FA$9:FA$497),0)</f>
        <v>18</v>
      </c>
      <c r="ON136" s="112">
        <f>ROUND(AVERAGEIF($ES$9:$ES$497,$ES136,FB$9:FB$497),0)</f>
        <v>23</v>
      </c>
      <c r="OO136" s="112">
        <f>ROUND(AVERAGEIF($ES$9:$ES$497,$ES136,FC$9:FC$497),0)</f>
        <v>23</v>
      </c>
      <c r="OP136" s="112">
        <f>ROUND(AVERAGEIF($ES$9:$ES$497,$ES136,FD$9:FD$497),0)</f>
        <v>64</v>
      </c>
      <c r="OQ136" s="113">
        <f>ROUND(AVERAGEIF($ES$9:$ES$497,$ES136,FE$9:FE$497),0)</f>
        <v>68</v>
      </c>
      <c r="OR136" s="114">
        <f>ROUND(EV136/MAX(EV$9:EV$497)*100,0)</f>
        <v>16</v>
      </c>
      <c r="OS136" s="115">
        <f>ROUND(EW136/MAX(EW$9:EW$497)*100,0)</f>
        <v>7</v>
      </c>
      <c r="OT136" s="115">
        <f>ROUND(EX136/MAX(EX$9:EX$497)*100,0)</f>
        <v>29</v>
      </c>
      <c r="OU136" s="115">
        <f>ROUND(EY136/MAX(EY$9:EY$497)*100,0)</f>
        <v>12</v>
      </c>
      <c r="OV136" s="115">
        <f>ROUND(EZ136/MAX(EZ$9:EZ$497)*100,0)</f>
        <v>6</v>
      </c>
      <c r="OW136" s="115">
        <f>ROUND(FA136/MAX(FA$9:FA$497)*100,0)</f>
        <v>4</v>
      </c>
      <c r="OX136" s="115">
        <f>ROUND(FB136/MAX(FB$9:FB$497)*100,0)</f>
        <v>4</v>
      </c>
      <c r="OY136" s="116">
        <f>ROUND(FC136/MAX(FC$9:FC$497)*100,0)</f>
        <v>3</v>
      </c>
      <c r="OZ136" s="115">
        <f>ROUND(FD136/MAX(FD$9:FD$497)*100,0)</f>
        <v>29</v>
      </c>
      <c r="PA136" s="117">
        <f>ROUND(FE136/MAX(FE$9:FE$497)*100,0)</f>
        <v>16</v>
      </c>
      <c r="PB136" s="118">
        <f t="shared" si="221"/>
        <v>156</v>
      </c>
      <c r="PC136" s="115">
        <f t="shared" si="222"/>
        <v>87</v>
      </c>
      <c r="PD136" s="115">
        <f t="shared" si="223"/>
        <v>174</v>
      </c>
      <c r="PE136" s="115">
        <f t="shared" si="224"/>
        <v>162</v>
      </c>
      <c r="PF136" s="115">
        <f t="shared" si="225"/>
        <v>110</v>
      </c>
      <c r="PG136" s="119">
        <f t="shared" si="226"/>
        <v>86</v>
      </c>
      <c r="PH136" s="118">
        <f>ROUND(PB136/MAX(PB$9:PB$497)*100,0)</f>
        <v>19</v>
      </c>
      <c r="PI136" s="115">
        <f>ROUND(PC136/MAX(PC$9:PC$497)*100,0)</f>
        <v>10</v>
      </c>
      <c r="PJ136" s="115">
        <f>ROUND(PD136/MAX(PD$9:PD$497)*100,0)</f>
        <v>18</v>
      </c>
      <c r="PK136" s="115">
        <f>ROUND(PE136/MAX(PE$9:PE$497)*100,0)</f>
        <v>16</v>
      </c>
      <c r="PL136" s="115">
        <f>ROUND(PF136/MAX(PF$9:PF$497)*100,0)</f>
        <v>15</v>
      </c>
      <c r="PM136" s="119">
        <f>ROUND(PG136/MAX(PG$9:PG$497)*100,0)</f>
        <v>13</v>
      </c>
      <c r="PN136" s="118">
        <f>RANK(PH136,PH$9:PH$497,0)</f>
        <v>374</v>
      </c>
      <c r="PO136" s="115">
        <f>RANK(PI136,PI$9:PI$497,0)</f>
        <v>409</v>
      </c>
      <c r="PP136" s="115">
        <f>RANK(PJ136,PJ$9:PJ$497,0)</f>
        <v>381</v>
      </c>
      <c r="PQ136" s="115">
        <f>RANK(PK136,PK$9:PK$497,0)</f>
        <v>385</v>
      </c>
      <c r="PR136" s="115">
        <f>RANK(PL136,PL$9:PL$497,0)</f>
        <v>396</v>
      </c>
      <c r="PS136" s="119">
        <f>RANK(PM136,PM$9:PM$497,0)</f>
        <v>398</v>
      </c>
      <c r="PT136" s="120">
        <f>ROUND(FZ136/MAX(FZ$9:FZ$497)*100,0)</f>
        <v>50</v>
      </c>
      <c r="PU136" s="115">
        <f>ROUND(GA136/MAX(GA$9:GA$497)*100,0)</f>
        <v>16</v>
      </c>
      <c r="PV136" s="115">
        <f>ROUND(GB136/MAX(GB$9:GB$497)*100,0)</f>
        <v>80</v>
      </c>
      <c r="PW136" s="115">
        <f>ROUND(GC136/MAX(GC$9:GC$497)*100,0)</f>
        <v>44</v>
      </c>
      <c r="PX136" s="115">
        <f>ROUND(GD136/MAX(GD$9:GD$497)*100,0)</f>
        <v>14</v>
      </c>
      <c r="PY136" s="115">
        <f>ROUND(GE136/MAX(GE$9:GE$497)*100,0)</f>
        <v>10</v>
      </c>
      <c r="PZ136" s="115">
        <f>ROUND(GF136/MAX(GF$9:GF$497)*100,0)</f>
        <v>8</v>
      </c>
      <c r="QA136" s="116">
        <f>ROUND(GG136/MAX(GG$9:GG$497)*100,0)</f>
        <v>7</v>
      </c>
      <c r="QB136" s="115">
        <f>ROUND(GH136/MAX(GH$9:GH$497)*100,0)</f>
        <v>60</v>
      </c>
      <c r="QC136" s="121">
        <f>ROUND(GI136/MAX(GI$9:GI$497)*100,0)</f>
        <v>39</v>
      </c>
      <c r="QD136" s="120">
        <f>ROUND(AVERAGEIF($ES$9:$ES$497,$ES136,PT$9:PT$497),0)</f>
        <v>62</v>
      </c>
      <c r="QE136" s="120">
        <f>ROUND(AVERAGEIF($ES$9:$ES$497,$ES136,PU$9:PU$497),0)</f>
        <v>26</v>
      </c>
      <c r="QF136" s="120">
        <f>ROUND(AVERAGEIF($ES$9:$ES$497,$ES136,PV$9:PV$497),0)</f>
        <v>48</v>
      </c>
      <c r="QG136" s="120">
        <f>ROUND(AVERAGEIF($ES$9:$ES$497,$ES136,PW$9:PW$497),0)</f>
        <v>58</v>
      </c>
      <c r="QH136" s="120">
        <f>ROUND(AVERAGEIF($ES$9:$ES$497,$ES136,PX$9:PX$497),0)</f>
        <v>15</v>
      </c>
      <c r="QI136" s="120">
        <f>ROUND(AVERAGEIF($ES$9:$ES$497,$ES136,PY$9:PY$497),0)</f>
        <v>14</v>
      </c>
      <c r="QJ136" s="120">
        <f>ROUND(AVERAGEIF($ES$9:$ES$497,$ES136,PZ$9:PZ$497),0)</f>
        <v>14</v>
      </c>
      <c r="QK136" s="120">
        <f>ROUND(AVERAGEIF($ES$9:$ES$497,$ES136,QA$9:QA$497),0)</f>
        <v>15</v>
      </c>
      <c r="QL136" s="120">
        <f>ROUND(AVERAGEIF($ES$9:$ES$497,$ES136,QB$9:QB$497),0)</f>
        <v>41</v>
      </c>
      <c r="QM136" s="120">
        <f>ROUND(AVERAGEIF($ES$9:$ES$497,$ES136,QC$9:QC$497),0)</f>
        <v>30</v>
      </c>
      <c r="QN136" s="114">
        <f t="shared" si="240"/>
        <v>519</v>
      </c>
      <c r="QO136" s="115">
        <f t="shared" si="241"/>
        <v>255</v>
      </c>
      <c r="QP136" s="115">
        <f t="shared" si="242"/>
        <v>575</v>
      </c>
      <c r="QQ136" s="115">
        <f t="shared" si="243"/>
        <v>540</v>
      </c>
      <c r="QR136" s="115">
        <f t="shared" si="244"/>
        <v>436</v>
      </c>
      <c r="QS136" s="119">
        <f t="shared" si="245"/>
        <v>268</v>
      </c>
      <c r="QT136" s="114">
        <f>ROUND((QN136-MIN(QN$9:QN$497))/(MAX(QN$9:QN$497)-MIN(QN$9:QN$497))*100,0)</f>
        <v>45</v>
      </c>
      <c r="QU136" s="115">
        <f>ROUND((QO136-MIN(QO$9:QO$497))/(MAX(QO$9:QO$497)-MIN(QO$9:QO$497))*100,0)</f>
        <v>6</v>
      </c>
      <c r="QV136" s="115">
        <f>ROUND((QP136-MIN(QP$9:QP$497))/(MAX(QP$9:QP$497)-MIN(QP$9:QP$497))*100,0)</f>
        <v>33</v>
      </c>
      <c r="QW136" s="115">
        <f>ROUND((QQ136-MIN(QQ$9:QQ$497))/(MAX(QQ$9:QQ$497)-MIN(QQ$9:QQ$497))*100,0)</f>
        <v>32</v>
      </c>
      <c r="QX136" s="115">
        <f>ROUND((QR136-MIN(QR$9:QR$497))/(MAX(QR$9:QR$497)-MIN(QR$9:QR$497))*100,0)</f>
        <v>33</v>
      </c>
      <c r="QY136" s="115">
        <f>ROUND((QS136-MIN(QS$9:QS$497))/(MAX(QS$9:QS$497)-MIN(QS$9:QS$497))*100,0)</f>
        <v>19</v>
      </c>
      <c r="QZ136" s="114">
        <f>RANK(QN136,QN$9:QN$497,0)</f>
        <v>141</v>
      </c>
      <c r="RA136" s="115">
        <f>RANK(QO136,QO$9:QO$497,0)</f>
        <v>413</v>
      </c>
      <c r="RB136" s="115">
        <f>RANK(QP136,QP$9:QP$497,0)</f>
        <v>181</v>
      </c>
      <c r="RC136" s="115">
        <f>RANK(QQ136,QQ$9:QQ$497,0)</f>
        <v>259</v>
      </c>
      <c r="RD136" s="115">
        <f>RANK(QR136,QR$9:QR$497,0)</f>
        <v>334</v>
      </c>
      <c r="RE136" s="115">
        <f>RANK(QS136,QS$9:QS$497,0)</f>
        <v>379</v>
      </c>
      <c r="RF136" s="122"/>
      <c r="RG136" s="115">
        <f>($RH$3*(IH136+IJ136)*100*100/MAX(EX$9:EX$497)*$RO$3) +($RH$3*(II136+IJ136)*100*100/MAX(EX$9:EX$497)*$RO$4) + ($RH$3*IK136*100*100/MAX(EX$9:EX$497)*0.098)</f>
        <v>0</v>
      </c>
      <c r="RH136" s="115">
        <f>($RH$4*IL136*100*100/MAX(EZ$9:EZ$497))*$RQ$3</f>
        <v>0</v>
      </c>
      <c r="RI136" s="115">
        <f>($RH$3*IM136*100*100/MAX(EY$9:EY$497))*$RQ$4</f>
        <v>0</v>
      </c>
      <c r="RJ136" s="115">
        <f>($RH$3*IN136*100*100/MAX(EX$9:EX$497))</f>
        <v>0</v>
      </c>
      <c r="RK136" s="115">
        <f>($RH$4*IO136*100*100/MAX(EZ$9:EZ$497))*$RQ$3</f>
        <v>0</v>
      </c>
      <c r="RL136" s="115">
        <f>(($RL$4*IP136*100*((100/MAX(EX$9:EX$497)+100/MAX(EZ$9:EZ$497))/2))+($RL$4*IQ136*100*((100/MAX(EX$9:EX$497)+100/MAX(EZ$9:EZ$497))/2))+($RL$4*IR136*100*((100/MAX(EX$9:EX$497)+100/MAX(EZ$9:EZ$497))/2))+($RL$4*IS136*100*((100/MAX(EX$9:EX$497)+100/MAX(EZ$9:EZ$497))/2))+($RL$4*IT136*100*((100/MAX(EX$9:EX$497)+100/MAX(EZ$9:EZ$497))/2))+($RL$4*IU136*100*((100/MAX(EX$9:EX$497)+100/MAX(EZ$9:EZ$497))/2))+($RL$4*IV136*100*((100/MAX(EX$9:EX$497)+100/MAX(EZ$9:EZ$497))/2))+($RL$4*IW136*100*((100/MAX(EX$9:EX$497)+100/MAX(EZ$9:EZ$497))/2)))*$RS$3</f>
        <v>0</v>
      </c>
      <c r="RM136" s="115">
        <f>(($RH$3*IX136*100*100/MAX(EX$9:EX$497))+($RH$3*IY136*100*100/MAX(EX$9:EX$497))+($RH$3*IZ136*100*100/MAX(EX$9:EX$497))+($RH$3*JA136*100*100/MAX(EX$9:EX$497))+($RH$3*JB136*100*100/MAX(EX$9:EX$497))+($RH$3*JC136*100*100/MAX(EX$9:EX$497))+($RH$3*JD136*100*100/MAX(EX$9:EX$497))+($RH$3*JE136*100*100/MAX(EX$9:EX$497)))*$RS$4</f>
        <v>0</v>
      </c>
      <c r="RN136" s="115">
        <f>(($RH$4*JF136*100*100/MAX(EZ$9:EZ$497)) + ($RH$4*JG136*100*100/MAX(EZ$9:EZ$497)) + ($RH$4*JH136*100*100/MAX(EZ$9:EZ$497)) + ($RH$4*JI136*100*100/MAX(EZ$9:EZ$497)) + ($RH$4*JJ136*100*100/MAX(EZ$9:EZ$497)) + ($RH$4*JK136*100*100/MAX(EZ$9:EZ$497)) + ($RH$4*JL136*100*100/MAX(EZ$9:EZ$497)) + ($RH$4*JM136*100*100/MAX(EZ$9:EZ$497)))*$RU$3</f>
        <v>0</v>
      </c>
      <c r="RO136" s="115">
        <f>(($RL$4*JN136*100*((100/MAX(EX$9:EX$497)+100/MAX(EZ$9:EZ$497))/2))+($RL$4*JO136*100*((100/MAX(EX$9:EX$497)+100/MAX(EZ$9:EZ$497))/2))+($RL$4*JP136*100*((100/MAX(EX$9:EX$497)+100/MAX(EZ$9:EZ$497))/2))+($RL$4*JQ136*100*((100/MAX(EX$9:EX$497)+100/MAX(EZ$9:EZ$497))/2))+($RL$4*JR136*100*((100/MAX(EX$9:EX$497)+100/MAX(EZ$9:EZ$497))/2))+($RL$4*JS136*100*((100/MAX(EX$9:EX$497)+100/MAX(EZ$9:EZ$497))/2))+($RL$4*JT136*100*((100/MAX(EX$9:EX$497)+100/MAX(EZ$9:EZ$497))/2))+($RL$4*JU136*100*((100/MAX(EX$9:EX$497)+100/MAX(EZ$9:EZ$497))/2))+($RL$4*JV136*100*((100/MAX(EX$9:EX$497)+100/MAX(EZ$9:EZ$497))/2))+($RL$4*JW136*100*((100/MAX(EX$9:EX$497)+100/MAX(EZ$9:EZ$497))/2))+($RL$4*JX136*100*((100/MAX(EX$9:EX$497)+100/MAX(EZ$9:EZ$497))/2))+($RL$4*JY136*100*((100/MAX(EX$9:EX$497)+100/MAX(EZ$9:EZ$497))/2))+($RL$4*JZ136*100*((100/MAX(EX$9:EX$497)+100/MAX(EZ$9:EZ$497))/2)))*$RW$3/2</f>
        <v>7.317333333333333</v>
      </c>
      <c r="RP136" s="119">
        <f>($RJ$3*KA136*100*100/MAX(FA$9:FA$497)) + ($RJ$3*KB136*100*100/MAX(FA$9:FA$497)/2) + ($RJ$3*KC136*100*100/MAX(FA$9:FA$497)/2) + ($RJ$3*KD136*100*100/MAX(FA$9:FA$497)/4) + ($RJ$3*KE136*100*100/MAX(FA$9:FA$497)/4)</f>
        <v>0</v>
      </c>
      <c r="RQ136" s="118">
        <f>($RL$4*KF136*100*((100/MAX(EX$9:EX$497)+100/MAX(EZ$9:EZ$497)))) * ($RO$3/2) + (($RL$4*KG136*100*((100/MAX(EX$9:EX$497)+100/MAX(EZ$9:EZ$497))))+($RL$4*KH136*100*((100/MAX(EX$9:EX$497)+100/MAX(EZ$9:EZ$497))))+($RL$4*KI136*100*((100/MAX(EX$9:EX$497)+100/MAX(EZ$9:EZ$497))))+($RL$4*KJ136*100*((100/MAX(EX$9:EX$497)+100/MAX(EZ$9:EZ$497))))+($RL$4*KK136*100*((100/MAX(EX$9:EX$497)+100/MAX(EZ$9:EZ$497))))+($RL$4*KL136*100*((100/MAX(EX$9:EX$497)+100/MAX(EZ$9:EZ$497))))+($RL$4*KM136*100*((100/MAX(EX$9:EX$497)+100/MAX(EZ$9:EZ$497))))+($RL$4*KN136*100*((100/MAX(EX$9:EX$497)+100/MAX(EZ$9:EZ$497))))+($RL$4*KO136*100*((100/MAX(EX$9:EX$497)+100/MAX(EZ$9:EZ$497))))+($RL$4*KP136*100*((100/MAX(EX$9:EX$497)+100/MAX(EZ$9:EZ$497))))+($RL$4*KQ136*100*((100/MAX(EX$9:EX$497)+100/MAX(EZ$9:EZ$497))))+($RL$4*KR136*100*((100/MAX(EX$9:EX$497)+100/MAX(EZ$9:EZ$497))))+($RL$4*KS136*100*((100/MAX(EX$9:EX$497)+100/MAX(EZ$9:EZ$497))))+($RL$4*KV136*100*((100/MAX(EX$9:EX$497)+100/MAX(EZ$9:EZ$497))))) * (($RO$3+$RO$4)/6)</f>
        <v>0</v>
      </c>
      <c r="RR136" s="115">
        <f>(($RL$4*KW136*100*((100/MAX(EX$9:EX$497)+100/MAX(EZ$9:EZ$497))))) * ($RO$3/2) + (($RL$4*KX136*100*((100/MAX(EX$9:EX$497)+100/MAX(EZ$9:EZ$497))))+($RL$4*KY136*100*((100/MAX(EX$9:EX$497)+100/MAX(EZ$9:EZ$497))))+($RL$4*KZ136*100*((100/MAX(EX$9:EX$497)+100/MAX(EZ$9:EZ$497))))+($RL$4*LA136*100*((100/MAX(EX$9:EX$497)+100/MAX(EZ$9:EZ$497))))+($RL$4*LB136*100*((100/MAX(EX$9:EX$497)+100/MAX(EZ$9:EZ$497))))+($RL$4*LC136*100*((100/MAX(EX$9:EX$497)+100/MAX(EZ$9:EZ$497))))) * (($RO$3+$RO$4)/6)</f>
        <v>0</v>
      </c>
      <c r="RS136" s="119">
        <f>(($RL$4*LD136*100*((100/MAX(EX$9:EX$497)+100/MAX(EZ$9:EZ$497))))+($RL$4*LE136*100*((100/MAX(EX$9:EX$497)+100/MAX(EZ$9:EZ$497))))) * (($RO$3+$RO$4)/6)</f>
        <v>0</v>
      </c>
      <c r="RT136" s="118">
        <f>($RJ$4*LH136*100*(100/MAX(EV$9:EV$497)))+($RJ$4*LI136*100*(100/MAX(EV$9:EV$497)))</f>
        <v>0</v>
      </c>
      <c r="RU136" s="119">
        <f>($RJ$4*LJ136*(100/MAX(EV$9:EV$497)))/2 + ($RL$3*LK136*(100/MAX(EW$9:EW$497))) + ($RJ$4*LL136*(100/MAX(EV$9:EV$497)))/4 + ($RL$3*LM136*(100/MAX(EW$9:EW$497)))</f>
        <v>0</v>
      </c>
      <c r="RV136" s="118">
        <f>($RJ$4*LN136*100*100/MAX(EV$9:EV$497)/2)+($RJ$4*LO136*100*100/MAX(EV$9:EV$497)/2)+($RJ$4*LP136*100*100/MAX(EV$9:EV$497))+($RJ$4*LQ136*100*100/MAX(EV$9:EV$497))+($RJ$4*LR136*100*100/MAX(EV$9:EV$497))</f>
        <v>0</v>
      </c>
      <c r="RW136" s="115">
        <f>($RJ$4*LS136*100*100/MAX(EV$9:EV$497)) + (($RJ$4*LT136*100*100/MAX(EV$9:EV$497))+($RJ$4*LU136*100*100/MAX(EV$9:EV$497))+($RJ$4*LV136*100*100/MAX(EV$9:EV$497))+($RJ$4*LW136*100*100/MAX(EV$9:EV$497))+($RJ$4*LX136*100*100/MAX(EV$9:EV$497))+($RJ$4*LY136*100*100/MAX(EV$9:EV$497))+($RJ$4*LZ136*100*100/MAX(EV$9:EV$497))+($RJ$4*MA136*100*100/MAX(EV$9:EV$497)))/2</f>
        <v>0</v>
      </c>
      <c r="RX136" s="119">
        <f>($RJ$4*MB136*100*100/MAX(EV$9:EV$497))+($RJ$4*MC136*100*100/MAX(EV$9:EV$497))+($RJ$4*MD136*100*100/MAX(EV$9:EV$497))+($RJ$4*ME136*100*100/MAX(EV$9:EV$497))+($RJ$4*MF136*100*100/MAX(EV$9:EV$497))+($RJ$4*MG136*100*100/MAX(EV$9:EV$497))+($RJ$4*MH136*100*100/MAX(EV$9:EV$497))+($RJ$4*MI136*100*100/MAX(EV$9:EV$497))+($RJ$4*MJ136*100*100/MAX(EV$9:EV$497))+($RJ$4*MK136*100*100/MAX(EV$9:EV$497))+($RJ$4*ML136*100*100/MAX(EV$9:EV$497))+($RJ$4*MM136*100*100/MAX(EV$9:EV$497))+($RJ$4*MN136*100*100/MAX(EV$9:EV$497))</f>
        <v>0</v>
      </c>
      <c r="RY136" s="118">
        <f>($RJ$4*MQ136*100*100/MAX(EV$9:EV$497))/2 + (($RJ$4*MR136*100*100/MAX(EV$9:EV$497))+($RJ$4*MS136*100*100/MAX(EV$9:EV$497))+($RJ$4*MT136*100*100/MAX(EV$9:EV$497))+($RJ$4*MU136*100*100/MAX(EV$9:EV$497))+($RJ$4*MV136*100*100/MAX(EV$9:EV$497))+($RJ$4*MW136*100*100/MAX(EV$9:EV$497))+($RJ$4*MX136*100*100/MAX(EV$9:EV$497))+($RJ$4*MY136*100*100/MAX(EV$9:EV$497))+($RJ$4*MZ136*100*100/MAX(EV$9:EV$497))+($RJ$4*NA136*100*100/MAX(EV$9:EV$497))+($RJ$4*NB136*100*100/MAX(EV$9:EV$497))+($RJ$4*NC136*100*100/MAX(EV$9:EV$497))+($RJ$4*ND136*100*100/MAX(EV$9:EV$497))+($RJ$4*NG136*100*100/MAX(EV$9:EV$497)))/4</f>
        <v>2.106741573033708</v>
      </c>
      <c r="RZ136" s="115">
        <f>($RJ$4*NH136*100*100/MAX(EV$9:EV$497))/2 + (($RJ$4*NI136*100*100/MAX(EV$9:EV$497))+($RJ$4*NJ136*100*100/MAX(EV$9:EV$497))+($RJ$4*NK136*100*100/MAX(EV$9:EV$497))+($RJ$4*NL136*100*100/MAX(EV$9:EV$497))+($RJ$4*NM136*100*100/MAX(EV$9:EV$497))+($RJ$4*NN136*100*100/MAX(EV$9:EV$497)))/4</f>
        <v>0</v>
      </c>
      <c r="SA136" s="117">
        <f>(($RJ$4*NO136*100*100/MAX(EV$9:EV$497))+($RJ$4*NP136*100*100/MAX(EV$9:EV$497)))/4</f>
        <v>0</v>
      </c>
      <c r="SB136" s="118">
        <f t="shared" si="227"/>
        <v>9.424074906367041</v>
      </c>
      <c r="SC136" s="115">
        <f t="shared" si="228"/>
        <v>7.7386816479400746</v>
      </c>
      <c r="SD136" s="115">
        <f t="shared" si="229"/>
        <v>7.8440187265917602</v>
      </c>
      <c r="SE136" s="115">
        <f t="shared" si="230"/>
        <v>7.7386816479400746</v>
      </c>
      <c r="SF136" s="115">
        <f t="shared" si="231"/>
        <v>7.8440187265917602</v>
      </c>
      <c r="SG136" s="115">
        <f t="shared" si="232"/>
        <v>2.106741573033708</v>
      </c>
      <c r="SH136" s="115">
        <f>ROUND(SB136/MAX(SB$9:SB$497)*100,0)</f>
        <v>12</v>
      </c>
      <c r="SI136" s="115">
        <f>ROUND(SC136/MAX(SC$9:SC$497)*100,0)</f>
        <v>12</v>
      </c>
      <c r="SJ136" s="115">
        <f>ROUND(SD136/MAX(SD$9:SD$497)*100,0)</f>
        <v>12</v>
      </c>
      <c r="SK136" s="115">
        <f>ROUND(SE136/MAX(SE$9:SE$497)*100,0)</f>
        <v>6</v>
      </c>
      <c r="SL136" s="115">
        <f>ROUND(SF136/MAX(SF$9:SF$497)*100,0)</f>
        <v>19</v>
      </c>
      <c r="SM136" s="121">
        <f>ROUND(SG136/MAX(SG$9:SG$497)*100,0)</f>
        <v>2</v>
      </c>
      <c r="SN136" s="115">
        <f>ROUND(AVERAGEIF($ES$9:$ES$497,$ES136,SH$9:SH$497),0)</f>
        <v>26</v>
      </c>
      <c r="SO136" s="115">
        <f>ROUND(AVERAGEIF($ES$9:$ES$497,$ES136,SI$9:SI$497),0)</f>
        <v>23</v>
      </c>
      <c r="SP136" s="115">
        <f>ROUND(AVERAGEIF($ES$9:$ES$497,$ES136,SJ$9:SJ$497),0)</f>
        <v>4</v>
      </c>
      <c r="SQ136" s="115">
        <f>ROUND(AVERAGEIF($ES$9:$ES$497,$ES136,SK$9:SK$497),0)</f>
        <v>20</v>
      </c>
      <c r="SR136" s="115">
        <f>ROUND(AVERAGEIF($ES$9:$ES$497,$ES136,SL$9:SL$497),0)</f>
        <v>7</v>
      </c>
      <c r="SS136" s="121">
        <f>ROUND(AVERAGEIF($ES$9:$ES$497,$ES136,SM$9:SM$497),0)</f>
        <v>6</v>
      </c>
      <c r="ST136" s="114">
        <f>RANK(SB136,SB$9:SB$497,0)</f>
        <v>243</v>
      </c>
      <c r="SU136" s="115">
        <f>RANK(SC136,SC$9:SC$497,0)</f>
        <v>170</v>
      </c>
      <c r="SV136" s="115">
        <f>RANK(SD136,SD$9:SD$497,0)</f>
        <v>81</v>
      </c>
      <c r="SW136" s="115">
        <f>RANK(SE136,SE$9:SE$497,0)</f>
        <v>171</v>
      </c>
      <c r="SX136" s="115">
        <f>RANK(SF136,SF$9:SF$497,0)</f>
        <v>31</v>
      </c>
      <c r="SY136" s="115">
        <f>RANK(SG136,SG$9:SG$497,0)</f>
        <v>237</v>
      </c>
      <c r="SZ136" s="115">
        <f>COUNTIFS(SB$9:SB$497,"&gt;"&amp;SB136,$ES$9:$ES$497,$ES136)+1</f>
        <v>57</v>
      </c>
      <c r="TA136" s="115">
        <f>COUNTIFS(SC$9:SC$497,"&gt;"&amp;SC136,$ES$9:$ES$497,$ES136)+1</f>
        <v>51</v>
      </c>
      <c r="TB136" s="115">
        <f>COUNTIFS(SD$9:SD$497,"&gt;"&amp;SD136,$ES$9:$ES$497,$ES136)+1</f>
        <v>9</v>
      </c>
      <c r="TC136" s="115">
        <f>COUNTIFS(SE$9:SE$497,"&gt;"&amp;SE136,$ES$9:$ES$497,$ES136)+1</f>
        <v>51</v>
      </c>
      <c r="TD136" s="115">
        <f>COUNTIFS(SF$9:SF$497,"&gt;"&amp;SF136,$ES$9:$ES$497,$ES136)+1</f>
        <v>9</v>
      </c>
      <c r="TE136" s="117">
        <f>COUNTIFS(SG$9:SG$497,"&gt;"&amp;SG136,$ES$9:$ES$497,$ES136)+1</f>
        <v>57</v>
      </c>
      <c r="TF136" s="118">
        <f t="shared" si="233"/>
        <v>31</v>
      </c>
      <c r="TG136" s="115">
        <f t="shared" si="234"/>
        <v>31</v>
      </c>
      <c r="TH136" s="115">
        <f t="shared" si="235"/>
        <v>22</v>
      </c>
      <c r="TI136" s="115">
        <f t="shared" si="236"/>
        <v>24</v>
      </c>
      <c r="TJ136" s="115">
        <f t="shared" si="237"/>
        <v>35</v>
      </c>
      <c r="TK136" s="115">
        <f t="shared" si="238"/>
        <v>17</v>
      </c>
      <c r="TL136" s="117">
        <f t="shared" si="239"/>
        <v>15</v>
      </c>
      <c r="TM136" s="118">
        <f>ROUND(TF136/MAX(TF$9:TF$497)*100,0)</f>
        <v>17</v>
      </c>
      <c r="TN136" s="115">
        <f>ROUND(TG136/MAX(TG$9:TG$497)*100,0)</f>
        <v>17</v>
      </c>
      <c r="TO136" s="115">
        <f>ROUND(TH136/MAX(TH$9:TH$497)*100,0)</f>
        <v>12</v>
      </c>
      <c r="TP136" s="115">
        <f>ROUND(TI136/MAX(TI$9:TI$497)*100,0)</f>
        <v>13</v>
      </c>
      <c r="TQ136" s="115">
        <f>ROUND(TJ136/MAX(TJ$9:TJ$497)*100,0)</f>
        <v>18</v>
      </c>
      <c r="TR136" s="115">
        <f>ROUND(TK136/MAX(TK$9:TK$497)*100,0)</f>
        <v>9</v>
      </c>
      <c r="TS136" s="119">
        <f>ROUND(TL136/MAX(TL$9:TL$497)*100,0)</f>
        <v>8</v>
      </c>
      <c r="TT136" s="120">
        <f>RANK(TM136,TM$9:TM$497,0)</f>
        <v>360</v>
      </c>
      <c r="TU136" s="115">
        <f>RANK(TN136,TN$9:TN$497,0)</f>
        <v>321</v>
      </c>
      <c r="TV136" s="115">
        <f>RANK(TO136,TO$9:TO$497,0)</f>
        <v>352</v>
      </c>
      <c r="TW136" s="115">
        <f>RANK(TP136,TP$9:TP$497,0)</f>
        <v>364</v>
      </c>
      <c r="TX136" s="115">
        <f>RANK(TQ136,TQ$9:TQ$497,0)</f>
        <v>282</v>
      </c>
      <c r="TY136" s="115">
        <f>RANK(TR136,TR$9:TR$497,0)</f>
        <v>396</v>
      </c>
      <c r="TZ136" s="121">
        <f>RANK(TS136,TS$9:TS$497,0)</f>
        <v>397</v>
      </c>
      <c r="UA136" s="132"/>
      <c r="UB136" s="7" t="s">
        <v>1</v>
      </c>
    </row>
    <row r="137" spans="1:548" x14ac:dyDescent="0.15">
      <c r="A137" s="183">
        <v>129</v>
      </c>
      <c r="B137" s="203" t="s">
        <v>863</v>
      </c>
      <c r="C137" s="63"/>
      <c r="D137" s="63"/>
      <c r="E137" s="64" t="s">
        <v>518</v>
      </c>
      <c r="F137" s="65">
        <v>62</v>
      </c>
      <c r="G137" s="65" t="s">
        <v>558</v>
      </c>
      <c r="H137" s="65" t="s">
        <v>699</v>
      </c>
      <c r="I137" s="66" t="s">
        <v>521</v>
      </c>
      <c r="J137" s="67" t="s">
        <v>521</v>
      </c>
      <c r="K137" s="67" t="s">
        <v>521</v>
      </c>
      <c r="L137" s="67" t="s">
        <v>521</v>
      </c>
      <c r="M137" s="67" t="s">
        <v>521</v>
      </c>
      <c r="N137" s="67" t="s">
        <v>521</v>
      </c>
      <c r="O137" s="67" t="s">
        <v>521</v>
      </c>
      <c r="P137" s="67" t="s">
        <v>521</v>
      </c>
      <c r="Q137" s="67" t="s">
        <v>521</v>
      </c>
      <c r="R137" s="68" t="s">
        <v>521</v>
      </c>
      <c r="S137" s="69" t="s">
        <v>521</v>
      </c>
      <c r="T137" s="67" t="s">
        <v>521</v>
      </c>
      <c r="U137" s="67" t="s">
        <v>521</v>
      </c>
      <c r="V137" s="67" t="s">
        <v>521</v>
      </c>
      <c r="W137" s="67" t="s">
        <v>521</v>
      </c>
      <c r="X137" s="67" t="s">
        <v>521</v>
      </c>
      <c r="Y137" s="67" t="s">
        <v>521</v>
      </c>
      <c r="Z137" s="67" t="s">
        <v>521</v>
      </c>
      <c r="AA137" s="67" t="s">
        <v>521</v>
      </c>
      <c r="AB137" s="68" t="s">
        <v>521</v>
      </c>
      <c r="AC137" s="69" t="s">
        <v>521</v>
      </c>
      <c r="AD137" s="67" t="s">
        <v>521</v>
      </c>
      <c r="AE137" s="67" t="s">
        <v>521</v>
      </c>
      <c r="AF137" s="67" t="s">
        <v>521</v>
      </c>
      <c r="AG137" s="67" t="s">
        <v>521</v>
      </c>
      <c r="AH137" s="67" t="s">
        <v>521</v>
      </c>
      <c r="AI137" s="67" t="s">
        <v>521</v>
      </c>
      <c r="AJ137" s="67" t="s">
        <v>521</v>
      </c>
      <c r="AK137" s="67" t="s">
        <v>521</v>
      </c>
      <c r="AL137" s="68" t="s">
        <v>521</v>
      </c>
      <c r="AM137" s="69" t="s">
        <v>521</v>
      </c>
      <c r="AN137" s="67" t="s">
        <v>521</v>
      </c>
      <c r="AO137" s="67" t="s">
        <v>521</v>
      </c>
      <c r="AP137" s="67" t="s">
        <v>521</v>
      </c>
      <c r="AQ137" s="67" t="s">
        <v>521</v>
      </c>
      <c r="AR137" s="67" t="s">
        <v>521</v>
      </c>
      <c r="AS137" s="67" t="s">
        <v>521</v>
      </c>
      <c r="AT137" s="67" t="s">
        <v>521</v>
      </c>
      <c r="AU137" s="67" t="s">
        <v>18</v>
      </c>
      <c r="AV137" s="68" t="s">
        <v>18</v>
      </c>
      <c r="AW137" s="69" t="s">
        <v>18</v>
      </c>
      <c r="AX137" s="67" t="s">
        <v>18</v>
      </c>
      <c r="AY137" s="67" t="s">
        <v>18</v>
      </c>
      <c r="AZ137" s="67" t="s">
        <v>18</v>
      </c>
      <c r="BA137" s="67" t="s">
        <v>18</v>
      </c>
      <c r="BB137" s="67" t="s">
        <v>521</v>
      </c>
      <c r="BC137" s="67" t="s">
        <v>521</v>
      </c>
      <c r="BD137" s="67" t="s">
        <v>521</v>
      </c>
      <c r="BE137" s="67" t="s">
        <v>521</v>
      </c>
      <c r="BF137" s="68" t="s">
        <v>521</v>
      </c>
      <c r="BG137" s="69" t="s">
        <v>521</v>
      </c>
      <c r="BH137" s="67" t="s">
        <v>521</v>
      </c>
      <c r="BI137" s="67" t="s">
        <v>521</v>
      </c>
      <c r="BJ137" s="67" t="s">
        <v>521</v>
      </c>
      <c r="BK137" s="67" t="s">
        <v>521</v>
      </c>
      <c r="BL137" s="67" t="s">
        <v>521</v>
      </c>
      <c r="BM137" s="67" t="s">
        <v>521</v>
      </c>
      <c r="BN137" s="67" t="s">
        <v>521</v>
      </c>
      <c r="BO137" s="67" t="s">
        <v>521</v>
      </c>
      <c r="BP137" s="68" t="s">
        <v>521</v>
      </c>
      <c r="BQ137" s="70" t="s">
        <v>521</v>
      </c>
      <c r="BR137" s="67" t="s">
        <v>521</v>
      </c>
      <c r="BS137" s="67" t="s">
        <v>521</v>
      </c>
      <c r="BT137" s="67" t="s">
        <v>521</v>
      </c>
      <c r="BU137" s="67" t="s">
        <v>521</v>
      </c>
      <c r="BV137" s="67" t="s">
        <v>521</v>
      </c>
      <c r="BW137" s="67" t="s">
        <v>521</v>
      </c>
      <c r="BX137" s="67" t="s">
        <v>521</v>
      </c>
      <c r="BY137" s="67" t="s">
        <v>521</v>
      </c>
      <c r="BZ137" s="68" t="s">
        <v>521</v>
      </c>
      <c r="CA137" s="69" t="s">
        <v>521</v>
      </c>
      <c r="CB137" s="67" t="s">
        <v>521</v>
      </c>
      <c r="CC137" s="67" t="s">
        <v>521</v>
      </c>
      <c r="CD137" s="67" t="s">
        <v>521</v>
      </c>
      <c r="CE137" s="67" t="s">
        <v>521</v>
      </c>
      <c r="CF137" s="67" t="s">
        <v>521</v>
      </c>
      <c r="CG137" s="67" t="s">
        <v>521</v>
      </c>
      <c r="CH137" s="67" t="s">
        <v>521</v>
      </c>
      <c r="CI137" s="67" t="s">
        <v>521</v>
      </c>
      <c r="CJ137" s="68" t="s">
        <v>521</v>
      </c>
      <c r="CK137" s="69" t="s">
        <v>521</v>
      </c>
      <c r="CL137" s="67" t="s">
        <v>521</v>
      </c>
      <c r="CM137" s="67" t="s">
        <v>521</v>
      </c>
      <c r="CN137" s="67" t="s">
        <v>521</v>
      </c>
      <c r="CO137" s="67" t="s">
        <v>521</v>
      </c>
      <c r="CP137" s="67" t="s">
        <v>521</v>
      </c>
      <c r="CQ137" s="67" t="s">
        <v>521</v>
      </c>
      <c r="CR137" s="67" t="s">
        <v>521</v>
      </c>
      <c r="CS137" s="67" t="s">
        <v>521</v>
      </c>
      <c r="CT137" s="68" t="s">
        <v>521</v>
      </c>
      <c r="CU137" s="69" t="s">
        <v>521</v>
      </c>
      <c r="CV137" s="67" t="s">
        <v>521</v>
      </c>
      <c r="CW137" s="67" t="s">
        <v>521</v>
      </c>
      <c r="CX137" s="67" t="s">
        <v>521</v>
      </c>
      <c r="CY137" s="67" t="s">
        <v>521</v>
      </c>
      <c r="CZ137" s="67" t="s">
        <v>521</v>
      </c>
      <c r="DA137" s="67" t="s">
        <v>521</v>
      </c>
      <c r="DB137" s="67" t="s">
        <v>521</v>
      </c>
      <c r="DC137" s="67" t="s">
        <v>521</v>
      </c>
      <c r="DD137" s="68" t="s">
        <v>521</v>
      </c>
      <c r="DE137" s="69" t="s">
        <v>521</v>
      </c>
      <c r="DF137" s="71" t="s">
        <v>521</v>
      </c>
      <c r="DG137" s="67" t="s">
        <v>521</v>
      </c>
      <c r="DH137" s="67" t="s">
        <v>521</v>
      </c>
      <c r="DI137" s="67" t="s">
        <v>521</v>
      </c>
      <c r="DJ137" s="67" t="s">
        <v>521</v>
      </c>
      <c r="DK137" s="67" t="s">
        <v>521</v>
      </c>
      <c r="DL137" s="67" t="s">
        <v>521</v>
      </c>
      <c r="DM137" s="67" t="s">
        <v>521</v>
      </c>
      <c r="DN137" s="68" t="s">
        <v>521</v>
      </c>
      <c r="DO137" s="70" t="s">
        <v>521</v>
      </c>
      <c r="DP137" s="71" t="s">
        <v>521</v>
      </c>
      <c r="DQ137" s="67" t="s">
        <v>521</v>
      </c>
      <c r="DR137" s="67" t="s">
        <v>521</v>
      </c>
      <c r="DS137" s="67" t="s">
        <v>521</v>
      </c>
      <c r="DT137" s="67" t="s">
        <v>521</v>
      </c>
      <c r="DU137" s="67" t="s">
        <v>521</v>
      </c>
      <c r="DV137" s="67" t="s">
        <v>521</v>
      </c>
      <c r="DW137" s="67" t="s">
        <v>521</v>
      </c>
      <c r="DX137" s="72" t="s">
        <v>521</v>
      </c>
      <c r="DY137" s="73" t="s">
        <v>522</v>
      </c>
      <c r="DZ137" s="74">
        <v>2</v>
      </c>
      <c r="EA137" s="74">
        <v>3</v>
      </c>
      <c r="EB137" s="74">
        <v>3</v>
      </c>
      <c r="EC137" s="75">
        <v>4</v>
      </c>
      <c r="ED137" s="76" t="s">
        <v>522</v>
      </c>
      <c r="EE137" s="74">
        <f t="shared" ref="EE137:EE168" si="246">DZ137</f>
        <v>2</v>
      </c>
      <c r="EF137" s="74">
        <f t="shared" ref="EF137:EF168" si="247">DZ137*EA137</f>
        <v>6</v>
      </c>
      <c r="EG137" s="74">
        <f t="shared" ref="EG137:EG168" si="248">DZ137*EA137*EB137</f>
        <v>18</v>
      </c>
      <c r="EH137" s="77">
        <f t="shared" ref="EH137:EH168" si="249">DZ137*EA137*EB137*EC137</f>
        <v>72</v>
      </c>
      <c r="EI137" s="73">
        <v>300</v>
      </c>
      <c r="EJ137" s="74">
        <v>450</v>
      </c>
      <c r="EK137" s="74">
        <v>900</v>
      </c>
      <c r="EL137" s="74">
        <v>1500</v>
      </c>
      <c r="EM137" s="75">
        <v>4500</v>
      </c>
      <c r="EN137" s="78">
        <v>1</v>
      </c>
      <c r="EO137" s="79">
        <f t="shared" ref="EO137:EO168" si="250">(EJ137/EE137)/EI137</f>
        <v>0.75</v>
      </c>
      <c r="EP137" s="79">
        <f t="shared" ref="EP137:EP168" si="251">(EK137/EF137)/EI137</f>
        <v>0.5</v>
      </c>
      <c r="EQ137" s="79">
        <f t="shared" ref="EQ137:EQ168" si="252">(EL137/EG137)/EI137</f>
        <v>0.27777777777777773</v>
      </c>
      <c r="ER137" s="80">
        <f t="shared" ref="ER137:ER168" si="253">(EM137/EH137)/EI137</f>
        <v>0.20833333333333334</v>
      </c>
      <c r="ES137" s="128" t="s">
        <v>543</v>
      </c>
      <c r="ET137" s="82"/>
      <c r="EU137" s="83">
        <v>4</v>
      </c>
      <c r="EV137" s="73">
        <v>42</v>
      </c>
      <c r="EW137" s="74">
        <v>73</v>
      </c>
      <c r="EX137" s="74">
        <v>24</v>
      </c>
      <c r="EY137" s="74">
        <v>16</v>
      </c>
      <c r="EZ137" s="74">
        <v>85</v>
      </c>
      <c r="FA137" s="74">
        <v>21</v>
      </c>
      <c r="FB137" s="74">
        <v>54</v>
      </c>
      <c r="FC137" s="74">
        <v>56</v>
      </c>
      <c r="FD137" s="74">
        <f t="shared" ref="FD137:FD168" si="254">EX137+EZ137</f>
        <v>109</v>
      </c>
      <c r="FE137" s="84">
        <f t="shared" ref="FE137:FE168" si="255">EX137+FC137</f>
        <v>80</v>
      </c>
      <c r="FF137" s="73">
        <f>RANK(EV137,$EV$9:$EV$497,0)</f>
        <v>310</v>
      </c>
      <c r="FG137" s="74">
        <f>RANK(EW137,$EW$9:$EW$497,0)</f>
        <v>74</v>
      </c>
      <c r="FH137" s="74">
        <f>RANK(EX137,$EX$9:$EX$497,0)</f>
        <v>273</v>
      </c>
      <c r="FI137" s="74">
        <f>RANK(EY137,$EY$9:$EY$497,0)</f>
        <v>341</v>
      </c>
      <c r="FJ137" s="74">
        <f>RANK(EZ137,$EZ$9:$EZ$497,0)</f>
        <v>19</v>
      </c>
      <c r="FK137" s="74">
        <f>RANK(FA137,$FA$9:$FA$497,0)</f>
        <v>183</v>
      </c>
      <c r="FL137" s="74">
        <f>RANK(FB137,$FB$9:$FB$497,0)</f>
        <v>153</v>
      </c>
      <c r="FM137" s="74">
        <f>RANK(FC137,$FC$9:$FC$497,0)</f>
        <v>143</v>
      </c>
      <c r="FN137" s="74">
        <f>RANK(FD137,$FD$9:$FD$497,0)</f>
        <v>57</v>
      </c>
      <c r="FO137" s="84">
        <f>RANK(FE137,$FE$9:$FE$497,0)</f>
        <v>205</v>
      </c>
      <c r="FP137" s="73">
        <f>COUNTIFS($EV$9:$EV$497,"&gt;"&amp;EV137,$ES$9:$ES$497,ES137)+1</f>
        <v>56</v>
      </c>
      <c r="FQ137" s="74">
        <f>COUNTIFS($EW$9:$EW$497,"&gt;"&amp;EW137,$ES$9:$ES$497,ES137)+1</f>
        <v>42</v>
      </c>
      <c r="FR137" s="74">
        <f>COUNTIFS($EX$9:$EX$497,"&gt;"&amp;EX137,$ES$9:$ES$497,ES137)+1</f>
        <v>15</v>
      </c>
      <c r="FS137" s="74">
        <f>COUNTIFS($EY$9:$EY$497,"&gt;"&amp;EY137,$ES$9:$ES$497,ES137)+1</f>
        <v>59</v>
      </c>
      <c r="FT137" s="74">
        <f>COUNTIFS($EZ$9:$EZ$497,"&gt;"&amp;EZ137,$ES$9:$ES$497,ES137)+1</f>
        <v>19</v>
      </c>
      <c r="FU137" s="74">
        <f>COUNTIFS($FA$9:$FA$497,"&gt;"&amp;FA137,$ES$9:$ES$497,ES137)+1</f>
        <v>41</v>
      </c>
      <c r="FV137" s="74">
        <f>COUNTIFS($FB$9:$FB$497,"&gt;"&amp;FB137,$ES$9:$ES$497,ES137)+1</f>
        <v>27</v>
      </c>
      <c r="FW137" s="74">
        <f>COUNTIFS($FC$9:$FC$497,"&gt;"&amp;FC137,$ES$9:$ES$497,ES137)+1</f>
        <v>36</v>
      </c>
      <c r="FX137" s="74">
        <f>COUNTIFS($FD$9:$FD$497,"&gt;"&amp;FD137,$ES$9:$ES$497,ES137)+1</f>
        <v>14</v>
      </c>
      <c r="FY137" s="84">
        <f>COUNTIFS($FE$9:$FE$497,"&gt;"&amp;FE137,$ES$9:$ES$497,ES137)+1</f>
        <v>33</v>
      </c>
      <c r="FZ137" s="85">
        <f t="shared" ref="FZ137:FZ168" si="256">ROUND(EV137/$F137,2)</f>
        <v>0.68</v>
      </c>
      <c r="GA137" s="86">
        <f t="shared" ref="GA137:GA168" si="257">ROUND(EW137/$F137,2)</f>
        <v>1.18</v>
      </c>
      <c r="GB137" s="86">
        <f t="shared" ref="GB137:GB168" si="258">ROUND(EX137/$F137,2)</f>
        <v>0.39</v>
      </c>
      <c r="GC137" s="86">
        <f t="shared" ref="GC137:GC168" si="259">ROUND(EY137/$F137,2)</f>
        <v>0.26</v>
      </c>
      <c r="GD137" s="86">
        <f t="shared" ref="GD137:GD168" si="260">ROUND(EZ137/$F137,2)</f>
        <v>1.37</v>
      </c>
      <c r="GE137" s="86">
        <f t="shared" ref="GE137:GE168" si="261">ROUND(FA137/$F137,2)</f>
        <v>0.34</v>
      </c>
      <c r="GF137" s="86">
        <f t="shared" ref="GF137:GF168" si="262">ROUND(FB137/$F137,2)</f>
        <v>0.87</v>
      </c>
      <c r="GG137" s="86">
        <f t="shared" ref="GG137:GG168" si="263">ROUND(FC137/$F137,2)</f>
        <v>0.9</v>
      </c>
      <c r="GH137" s="86">
        <f t="shared" ref="GH137:GH168" si="264">ROUND(FD137/$F137,2)</f>
        <v>1.76</v>
      </c>
      <c r="GI137" s="87">
        <f t="shared" ref="GI137:GI168" si="265">ROUND(FE137/$F137,2)</f>
        <v>1.29</v>
      </c>
      <c r="GJ137" s="85">
        <f>ROUND(((FZ137-AVERAGE(FZ$9:FZ$497))/STDEVP(FZ$9:FZ$497)*10+50),2)</f>
        <v>38.840000000000003</v>
      </c>
      <c r="GK137" s="86">
        <f>ROUND(((GA137-AVERAGE(GA$9:GA$497))/STDEVP(GA$9:GA$497)*10+50),2)</f>
        <v>64.63</v>
      </c>
      <c r="GL137" s="86">
        <f>ROUND(((GB137-AVERAGE(GB$9:GB$497))/STDEVP(GB$9:GB$497)*10+50),2)</f>
        <v>42.76</v>
      </c>
      <c r="GM137" s="86">
        <f>ROUND(((GC137-AVERAGE(GC$9:GC$497))/STDEVP(GC$9:GC$497)*10+50),2)</f>
        <v>36.659999999999997</v>
      </c>
      <c r="GN137" s="86">
        <f>ROUND(((GD137-AVERAGE(GD$9:GD$497))/STDEVP(GD$9:GD$497)*10+50),2)</f>
        <v>83.48</v>
      </c>
      <c r="GO137" s="86">
        <f>ROUND(((GE137-AVERAGE(GE$9:GE$497))/STDEVP(GE$9:GE$497)*10+50),2)</f>
        <v>49.7</v>
      </c>
      <c r="GP137" s="86">
        <f>ROUND(((GF137-AVERAGE(GF$9:GF$497))/STDEVP(GF$9:GF$497)*10+50),2)</f>
        <v>57.4</v>
      </c>
      <c r="GQ137" s="86">
        <f>ROUND(((GG137-AVERAGE(GG$9:GG$497))/STDEVP(GG$9:GG$497)*10+50),2)</f>
        <v>58.41</v>
      </c>
      <c r="GR137" s="86">
        <f>ROUND(((GH137-AVERAGE(GH$9:GH$497))/STDEVP(GH$9:GH$497)*10+50),2)</f>
        <v>78.64</v>
      </c>
      <c r="GS137" s="87">
        <f>ROUND(((GI137-AVERAGE(GI$9:GI$497))/STDEVP(GI$9:GI$497)*10+50),2)</f>
        <v>51.6</v>
      </c>
      <c r="GT137" s="73">
        <f>RANK(GJ137,$GJ$9:$GJ$497,0)</f>
        <v>373</v>
      </c>
      <c r="GU137" s="74">
        <f>RANK(GK137,$GK$9:$GK$497,0)</f>
        <v>43</v>
      </c>
      <c r="GV137" s="74">
        <f>RANK(GL137,$GL$9:$GL$497,0)</f>
        <v>336</v>
      </c>
      <c r="GW137" s="74">
        <f>RANK(GM137,$GM$9:$GM$497,0)</f>
        <v>412</v>
      </c>
      <c r="GX137" s="74">
        <f>RANK(GN137,$GN$9:$GN$497,0)</f>
        <v>6</v>
      </c>
      <c r="GY137" s="74">
        <f>RANK(GO137,$GO$9:$GO$497,0)</f>
        <v>128</v>
      </c>
      <c r="GZ137" s="74">
        <f>RANK(GP137,$GP$9:$GP$497,0)</f>
        <v>100</v>
      </c>
      <c r="HA137" s="74">
        <f>RANK(GQ137,$GQ$9:$GQ$497,0)</f>
        <v>92</v>
      </c>
      <c r="HB137" s="74">
        <f>RANK(GR137,$GR$9:$GR$497,0)</f>
        <v>11</v>
      </c>
      <c r="HC137" s="84">
        <f>RANK(GS137,$GS$9:$GS$497,0)</f>
        <v>147</v>
      </c>
      <c r="HD137" s="85">
        <f>ROUND(AVERAGEIF($ES$9:$ES$497,$ES137,$FZ$9:$FZ$497),2)</f>
        <v>0.86</v>
      </c>
      <c r="HE137" s="86">
        <f>ROUND(AVERAGEIF($ES$9:$ES$497,$ES137,$GA$9:$GA$497),2)</f>
        <v>1.0900000000000001</v>
      </c>
      <c r="HF137" s="86">
        <f>ROUND(AVERAGEIF($ES$9:$ES$497,$ES137,$GB$9:$GB$497),2)</f>
        <v>0.28999999999999998</v>
      </c>
      <c r="HG137" s="86">
        <f>ROUND(AVERAGEIF($ES$9:$ES$497,$ES137,$GC$9:$GC$497),2)</f>
        <v>0.42</v>
      </c>
      <c r="HH137" s="86">
        <f>ROUND(AVERAGEIF($ES$9:$ES$497,$ES137,$GD$9:$GD$497),2)</f>
        <v>0.86</v>
      </c>
      <c r="HI137" s="86">
        <f>ROUND(AVERAGEIF($ES$9:$ES$497,$ES137,$GE$9:$GE$497),2)</f>
        <v>0.3</v>
      </c>
      <c r="HJ137" s="86">
        <f>ROUND(AVERAGEIF($ES$9:$ES$497,$ES137,$GF$9:$GF$497),2)</f>
        <v>0.67</v>
      </c>
      <c r="HK137" s="86">
        <f>ROUND(AVERAGEIF($ES$9:$ES$497,$ES137,$GG$9:$GG$497),2)</f>
        <v>0.73</v>
      </c>
      <c r="HL137" s="86">
        <f>ROUND(AVERAGEIF($ES$9:$ES$497,$ES137,$GH$9:$GH$497),2)</f>
        <v>1.1399999999999999</v>
      </c>
      <c r="HM137" s="87">
        <f>ROUND(AVERAGEIF($ES$9:$ES$497,$ES137,$GI$9:$GI$497),2)</f>
        <v>1.01</v>
      </c>
      <c r="HN137" s="88">
        <f t="shared" ref="HN137:HN168" si="266">FZ137-HD137</f>
        <v>-0.17999999999999994</v>
      </c>
      <c r="HO137" s="89">
        <f t="shared" ref="HO137:HO168" si="267">GA137-HE137</f>
        <v>8.9999999999999858E-2</v>
      </c>
      <c r="HP137" s="89">
        <f t="shared" ref="HP137:HP168" si="268">GB137-HF137</f>
        <v>0.10000000000000003</v>
      </c>
      <c r="HQ137" s="89">
        <f t="shared" ref="HQ137:HQ168" si="269">GC137-HG137</f>
        <v>-0.15999999999999998</v>
      </c>
      <c r="HR137" s="89">
        <f t="shared" ref="HR137:HR168" si="270">GD137-HH137</f>
        <v>0.51000000000000012</v>
      </c>
      <c r="HS137" s="89">
        <f t="shared" ref="HS137:HS168" si="271">GE137-HI137</f>
        <v>4.0000000000000036E-2</v>
      </c>
      <c r="HT137" s="89">
        <f t="shared" ref="HT137:HT168" si="272">GF137-HJ137</f>
        <v>0.19999999999999996</v>
      </c>
      <c r="HU137" s="89">
        <f t="shared" ref="HU137:HU168" si="273">GG137-HK137</f>
        <v>0.17000000000000004</v>
      </c>
      <c r="HV137" s="89">
        <f t="shared" ref="HV137:HV168" si="274">GH137-HL137</f>
        <v>0.62000000000000011</v>
      </c>
      <c r="HW137" s="90">
        <f t="shared" ref="HW137:HW168" si="275">GI137-HM137</f>
        <v>0.28000000000000003</v>
      </c>
      <c r="HX137" s="73">
        <f>COUNTIFS($FZ$9:$FZ$497,"&gt;"&amp;FZ137,$ES$9:$ES$497,$ES137)+1</f>
        <v>68</v>
      </c>
      <c r="HY137" s="74">
        <f>COUNTIFS($GA$9:$GA$497,"&gt;"&amp;GA137,$ES$9:$ES$497,$ES137)+1</f>
        <v>29</v>
      </c>
      <c r="HZ137" s="74">
        <f>COUNTIFS($GB$9:$GB$497,"&gt;"&amp;GB137,$ES$9:$ES$497,$ES137)+1</f>
        <v>23</v>
      </c>
      <c r="IA137" s="74">
        <f>COUNTIFS($GC$9:$GC$497,"&gt;"&amp;GC137,$ES$9:$ES$497,$ES137)+1</f>
        <v>75</v>
      </c>
      <c r="IB137" s="74">
        <f>COUNTIFS($GD$9:$GD$497,"&gt;"&amp;GD137,$ES$9:$ES$497,$ES137)+1</f>
        <v>6</v>
      </c>
      <c r="IC137" s="74">
        <f>COUNTIFS($GE$9:$GE$497,"&gt;"&amp;GE137,$ES$9:$ES$497,$ES137)+1</f>
        <v>23</v>
      </c>
      <c r="ID137" s="74">
        <f>COUNTIFS($GF$9:$GF$497,"&gt;"&amp;GF137,$ES$9:$ES$497,$ES137)+1</f>
        <v>13</v>
      </c>
      <c r="IE137" s="74">
        <f>COUNTIFS($GG$9:$GG$497,"&gt;"&amp;GG137,$ES$9:$ES$497,$ES137)+1</f>
        <v>14</v>
      </c>
      <c r="IF137" s="74">
        <f>COUNTIFS($GH$9:$GH$497,"&gt;"&amp;GH137,$ES$9:$ES$497,$ES137)+1</f>
        <v>4</v>
      </c>
      <c r="IG137" s="84">
        <f>COUNTIFS($GI$9:$GI$497,"&gt;"&amp;GI137,$ES$9:$ES$497,$ES137)+1</f>
        <v>9</v>
      </c>
      <c r="IH137" s="91"/>
      <c r="II137" s="79"/>
      <c r="IJ137" s="79"/>
      <c r="IK137" s="79"/>
      <c r="IL137" s="79">
        <v>0.05</v>
      </c>
      <c r="IM137" s="92"/>
      <c r="IN137" s="93"/>
      <c r="IO137" s="94"/>
      <c r="IP137" s="95"/>
      <c r="IQ137" s="79"/>
      <c r="IR137" s="79"/>
      <c r="IS137" s="79"/>
      <c r="IT137" s="79"/>
      <c r="IU137" s="79"/>
      <c r="IV137" s="79"/>
      <c r="IW137" s="96"/>
      <c r="IX137" s="93"/>
      <c r="IY137" s="79"/>
      <c r="IZ137" s="79"/>
      <c r="JA137" s="79"/>
      <c r="JB137" s="79"/>
      <c r="JC137" s="79"/>
      <c r="JD137" s="79"/>
      <c r="JE137" s="97"/>
      <c r="JF137" s="95"/>
      <c r="JG137" s="79"/>
      <c r="JH137" s="79"/>
      <c r="JI137" s="79"/>
      <c r="JJ137" s="79">
        <v>0.05</v>
      </c>
      <c r="JK137" s="79"/>
      <c r="JL137" s="79"/>
      <c r="JM137" s="96"/>
      <c r="JN137" s="93"/>
      <c r="JO137" s="79"/>
      <c r="JP137" s="79"/>
      <c r="JQ137" s="79"/>
      <c r="JR137" s="79"/>
      <c r="JS137" s="79"/>
      <c r="JT137" s="79"/>
      <c r="JU137" s="79"/>
      <c r="JV137" s="79"/>
      <c r="JW137" s="79"/>
      <c r="JX137" s="79"/>
      <c r="JY137" s="79"/>
      <c r="JZ137" s="97"/>
      <c r="KA137" s="93"/>
      <c r="KB137" s="79"/>
      <c r="KC137" s="79"/>
      <c r="KD137" s="79"/>
      <c r="KE137" s="97"/>
      <c r="KF137" s="95"/>
      <c r="KG137" s="79"/>
      <c r="KH137" s="79"/>
      <c r="KI137" s="79"/>
      <c r="KJ137" s="79"/>
      <c r="KK137" s="98"/>
      <c r="KL137" s="79"/>
      <c r="KM137" s="79"/>
      <c r="KN137" s="79"/>
      <c r="KO137" s="79"/>
      <c r="KP137" s="79"/>
      <c r="KQ137" s="79"/>
      <c r="KR137" s="79"/>
      <c r="KS137" s="96"/>
      <c r="KT137" s="96"/>
      <c r="KU137" s="96"/>
      <c r="KV137" s="96"/>
      <c r="KW137" s="93"/>
      <c r="KX137" s="79"/>
      <c r="KY137" s="79"/>
      <c r="KZ137" s="79"/>
      <c r="LA137" s="79"/>
      <c r="LB137" s="79"/>
      <c r="LC137" s="96"/>
      <c r="LD137" s="93"/>
      <c r="LE137" s="94"/>
      <c r="LF137" s="99"/>
      <c r="LG137" s="75"/>
      <c r="LH137" s="93"/>
      <c r="LI137" s="79"/>
      <c r="LJ137" s="74"/>
      <c r="LK137" s="74"/>
      <c r="LL137" s="74"/>
      <c r="LM137" s="100"/>
      <c r="LN137" s="95"/>
      <c r="LO137" s="79"/>
      <c r="LP137" s="79"/>
      <c r="LQ137" s="79"/>
      <c r="LR137" s="96"/>
      <c r="LS137" s="93"/>
      <c r="LT137" s="79"/>
      <c r="LU137" s="79"/>
      <c r="LV137" s="79"/>
      <c r="LW137" s="79"/>
      <c r="LX137" s="79"/>
      <c r="LY137" s="79">
        <v>0.05</v>
      </c>
      <c r="LZ137" s="79"/>
      <c r="MA137" s="97"/>
      <c r="MB137" s="95"/>
      <c r="MC137" s="79"/>
      <c r="MD137" s="79"/>
      <c r="ME137" s="79"/>
      <c r="MF137" s="79"/>
      <c r="MG137" s="79"/>
      <c r="MH137" s="79"/>
      <c r="MI137" s="79"/>
      <c r="MJ137" s="79"/>
      <c r="MK137" s="79"/>
      <c r="ML137" s="79"/>
      <c r="MM137" s="79"/>
      <c r="MN137" s="98"/>
      <c r="MO137" s="98"/>
      <c r="MP137" s="96"/>
      <c r="MQ137" s="93"/>
      <c r="MR137" s="79"/>
      <c r="MS137" s="79"/>
      <c r="MT137" s="79"/>
      <c r="MU137" s="79"/>
      <c r="MV137" s="98"/>
      <c r="MW137" s="79"/>
      <c r="MX137" s="79"/>
      <c r="MY137" s="79"/>
      <c r="MZ137" s="79"/>
      <c r="NA137" s="79"/>
      <c r="NB137" s="79"/>
      <c r="NC137" s="79"/>
      <c r="ND137" s="96"/>
      <c r="NE137" s="96"/>
      <c r="NF137" s="96"/>
      <c r="NG137" s="96"/>
      <c r="NH137" s="93"/>
      <c r="NI137" s="79"/>
      <c r="NJ137" s="79"/>
      <c r="NK137" s="79"/>
      <c r="NL137" s="79"/>
      <c r="NM137" s="79"/>
      <c r="NN137" s="94"/>
      <c r="NO137" s="93"/>
      <c r="NP137" s="80"/>
      <c r="NQ137" s="124" t="s">
        <v>861</v>
      </c>
      <c r="NR137" s="102" t="s">
        <v>865</v>
      </c>
      <c r="NS137" s="102"/>
      <c r="NT137" s="102"/>
      <c r="NU137" s="102"/>
      <c r="NV137" s="104">
        <v>43720</v>
      </c>
      <c r="NW137" s="102" t="s">
        <v>525</v>
      </c>
      <c r="NX137" s="133" t="s">
        <v>866</v>
      </c>
      <c r="NY137" s="129" t="s">
        <v>2287</v>
      </c>
      <c r="NZ137" s="133" t="s">
        <v>866</v>
      </c>
      <c r="OA137" s="134"/>
      <c r="OB137" s="134"/>
      <c r="OC137" s="134"/>
      <c r="OD137" s="108">
        <f t="shared" ref="OD137:OD168" si="276">EH137</f>
        <v>72</v>
      </c>
      <c r="OE137" s="109">
        <v>4</v>
      </c>
      <c r="OF137" s="110">
        <f t="shared" ref="OF137:OF168" si="277">IF(ISERROR(ROUND(MAX(EI137/1,EJ137/EE137,EK137/EF137,EL137/EG137,EM137/EH137),0)),"0",ROUND(MAX(EI137/1,EJ137/EE137,EK137/EF137,EL137/EG137,EM137/EH137),0))</f>
        <v>300</v>
      </c>
      <c r="OG137" s="109">
        <v>3</v>
      </c>
      <c r="OH137" s="111">
        <f>ROUND(AVERAGEIF($ES$9:$ES$497,$ES137,EV$9:EV$497),0)</f>
        <v>57</v>
      </c>
      <c r="OI137" s="112">
        <f>ROUND(AVERAGEIF($ES$9:$ES$497,$ES137,EW$9:EW$497),0)</f>
        <v>69</v>
      </c>
      <c r="OJ137" s="112">
        <f>ROUND(AVERAGEIF($ES$9:$ES$497,$ES137,EX$9:EX$497),0)</f>
        <v>17</v>
      </c>
      <c r="OK137" s="112">
        <f>ROUND(AVERAGEIF($ES$9:$ES$497,$ES137,EY$9:EY$497),0)</f>
        <v>30</v>
      </c>
      <c r="OL137" s="112">
        <f>ROUND(AVERAGEIF($ES$9:$ES$497,$ES137,EZ$9:EZ$497),0)</f>
        <v>58</v>
      </c>
      <c r="OM137" s="112">
        <f>ROUND(AVERAGEIF($ES$9:$ES$497,$ES137,FA$9:FA$497),0)</f>
        <v>21</v>
      </c>
      <c r="ON137" s="112">
        <f>ROUND(AVERAGEIF($ES$9:$ES$497,$ES137,FB$9:FB$497),0)</f>
        <v>45</v>
      </c>
      <c r="OO137" s="112">
        <f>ROUND(AVERAGEIF($ES$9:$ES$497,$ES137,FC$9:FC$497),0)</f>
        <v>49</v>
      </c>
      <c r="OP137" s="112">
        <f>ROUND(AVERAGEIF($ES$9:$ES$497,$ES137,FD$9:FD$497),0)</f>
        <v>75</v>
      </c>
      <c r="OQ137" s="113">
        <f>ROUND(AVERAGEIF($ES$9:$ES$497,$ES137,FE$9:FE$497),0)</f>
        <v>66</v>
      </c>
      <c r="OR137" s="114">
        <f>ROUND(EV137/MAX(EV$9:EV$497)*100,0)</f>
        <v>24</v>
      </c>
      <c r="OS137" s="115">
        <f>ROUND(EW137/MAX(EW$9:EW$497)*100,0)</f>
        <v>57</v>
      </c>
      <c r="OT137" s="115">
        <f>ROUND(EX137/MAX(EX$9:EX$497)*100,0)</f>
        <v>20</v>
      </c>
      <c r="OU137" s="115">
        <f>ROUND(EY137/MAX(EY$9:EY$497)*100,0)</f>
        <v>11</v>
      </c>
      <c r="OV137" s="115">
        <f>ROUND(EZ137/MAX(EZ$9:EZ$497)*100,0)</f>
        <v>68</v>
      </c>
      <c r="OW137" s="115">
        <f>ROUND(FA137/MAX(FA$9:FA$497)*100,0)</f>
        <v>19</v>
      </c>
      <c r="OX137" s="115">
        <f>ROUND(FB137/MAX(FB$9:FB$497)*100,0)</f>
        <v>40</v>
      </c>
      <c r="OY137" s="116">
        <f>ROUND(FC137/MAX(FC$9:FC$497)*100,0)</f>
        <v>39</v>
      </c>
      <c r="OZ137" s="115">
        <f>ROUND(FD137/MAX(FD$9:FD$497)*100,0)</f>
        <v>74</v>
      </c>
      <c r="PA137" s="117">
        <f>ROUND(FE137/MAX(FE$9:FE$497)*100,0)</f>
        <v>33</v>
      </c>
      <c r="PB137" s="118">
        <f t="shared" ref="PB137:PB168" si="278">OT137*3 + (OR137+OS137+OX137)*2 + (OU137+OY137)</f>
        <v>352</v>
      </c>
      <c r="PC137" s="115">
        <f t="shared" ref="PC137:PC168" si="279">OV137*3 + (OR137+OS137+OX137)*2 + (OU137+OY137)</f>
        <v>496</v>
      </c>
      <c r="PD137" s="115">
        <f t="shared" ref="PD137:PD168" si="280">(OT137+OV137)*3 + (OR137+OS137+OX137)*2 + (OU137+OY137)</f>
        <v>556</v>
      </c>
      <c r="PE137" s="115">
        <f t="shared" ref="PE137:PE168" si="281">(OT137+OY137)*3 + (OR137+OS137+OX137)*2 + (OU137)</f>
        <v>430</v>
      </c>
      <c r="PF137" s="115">
        <f t="shared" ref="PF137:PF168" si="282">(OR137+OU137)*3 + (OS137+OW137)*2 + OX137</f>
        <v>297</v>
      </c>
      <c r="PG137" s="119">
        <f t="shared" ref="PG137:PG168" si="283">OW137*3 + (OR137+OS137+OU137)*2 + OX137</f>
        <v>281</v>
      </c>
      <c r="PH137" s="118">
        <f>ROUND(PB137/MAX(PB$9:PB$497)*100,0)</f>
        <v>42</v>
      </c>
      <c r="PI137" s="115">
        <f>ROUND(PC137/MAX(PC$9:PC$497)*100,0)</f>
        <v>59</v>
      </c>
      <c r="PJ137" s="115">
        <f>ROUND(PD137/MAX(PD$9:PD$497)*100,0)</f>
        <v>59</v>
      </c>
      <c r="PK137" s="115">
        <f>ROUND(PE137/MAX(PE$9:PE$497)*100,0)</f>
        <v>43</v>
      </c>
      <c r="PL137" s="115">
        <f>ROUND(PF137/MAX(PF$9:PF$497)*100,0)</f>
        <v>42</v>
      </c>
      <c r="PM137" s="119">
        <f>ROUND(PG137/MAX(PG$9:PG$497)*100,0)</f>
        <v>41</v>
      </c>
      <c r="PN137" s="118">
        <f>RANK(PH137,PH$9:PH$497,0)</f>
        <v>232</v>
      </c>
      <c r="PO137" s="115">
        <f>RANK(PI137,PI$9:PI$497,0)</f>
        <v>75</v>
      </c>
      <c r="PP137" s="115">
        <f>RANK(PJ137,PJ$9:PJ$497,0)</f>
        <v>135</v>
      </c>
      <c r="PQ137" s="115">
        <f>RANK(PK137,PK$9:PK$497,0)</f>
        <v>221</v>
      </c>
      <c r="PR137" s="115">
        <f>RANK(PL137,PL$9:PL$497,0)</f>
        <v>247</v>
      </c>
      <c r="PS137" s="119">
        <f>RANK(PM137,PM$9:PM$497,0)</f>
        <v>228</v>
      </c>
      <c r="PT137" s="120">
        <f>ROUND(FZ137/MAX(FZ$9:FZ$497)*100,0)</f>
        <v>37</v>
      </c>
      <c r="PU137" s="115">
        <f>ROUND(GA137/MAX(GA$9:GA$497)*100,0)</f>
        <v>66</v>
      </c>
      <c r="PV137" s="115">
        <f>ROUND(GB137/MAX(GB$9:GB$497)*100,0)</f>
        <v>28</v>
      </c>
      <c r="PW137" s="115">
        <f>ROUND(GC137/MAX(GC$9:GC$497)*100,0)</f>
        <v>21</v>
      </c>
      <c r="PX137" s="115">
        <f>ROUND(GD137/MAX(GD$9:GD$497)*100,0)</f>
        <v>77</v>
      </c>
      <c r="PY137" s="115">
        <f>ROUND(GE137/MAX(GE$9:GE$497)*100,0)</f>
        <v>20</v>
      </c>
      <c r="PZ137" s="115">
        <f>ROUND(GF137/MAX(GF$9:GF$497)*100,0)</f>
        <v>41</v>
      </c>
      <c r="QA137" s="116">
        <f>ROUND(GG137/MAX(GG$9:GG$497)*100,0)</f>
        <v>49</v>
      </c>
      <c r="QB137" s="115">
        <f>ROUND(GH137/MAX(GH$9:GH$497)*100,0)</f>
        <v>78</v>
      </c>
      <c r="QC137" s="121">
        <f>ROUND(GI137/MAX(GI$9:GI$497)*100,0)</f>
        <v>41</v>
      </c>
      <c r="QD137" s="120">
        <f>ROUND(AVERAGEIF($ES$9:$ES$497,$ES137,PT$9:PT$497),0)</f>
        <v>47</v>
      </c>
      <c r="QE137" s="120">
        <f>ROUND(AVERAGEIF($ES$9:$ES$497,$ES137,PU$9:PU$497),0)</f>
        <v>61</v>
      </c>
      <c r="QF137" s="120">
        <f>ROUND(AVERAGEIF($ES$9:$ES$497,$ES137,PV$9:PV$497),0)</f>
        <v>21</v>
      </c>
      <c r="QG137" s="120">
        <f>ROUND(AVERAGEIF($ES$9:$ES$497,$ES137,PW$9:PW$497),0)</f>
        <v>34</v>
      </c>
      <c r="QH137" s="120">
        <f>ROUND(AVERAGEIF($ES$9:$ES$497,$ES137,PX$9:PX$497),0)</f>
        <v>48</v>
      </c>
      <c r="QI137" s="120">
        <f>ROUND(AVERAGEIF($ES$9:$ES$497,$ES137,PY$9:PY$497),0)</f>
        <v>18</v>
      </c>
      <c r="QJ137" s="120">
        <f>ROUND(AVERAGEIF($ES$9:$ES$497,$ES137,PZ$9:PZ$497),0)</f>
        <v>31</v>
      </c>
      <c r="QK137" s="120">
        <f>ROUND(AVERAGEIF($ES$9:$ES$497,$ES137,QA$9:QA$497),0)</f>
        <v>40</v>
      </c>
      <c r="QL137" s="120">
        <f>ROUND(AVERAGEIF($ES$9:$ES$497,$ES137,QB$9:QB$497),0)</f>
        <v>51</v>
      </c>
      <c r="QM137" s="120">
        <f>ROUND(AVERAGEIF($ES$9:$ES$497,$ES137,QC$9:QC$497),0)</f>
        <v>32</v>
      </c>
      <c r="QN137" s="114">
        <f t="shared" si="240"/>
        <v>470</v>
      </c>
      <c r="QO137" s="115">
        <f t="shared" si="241"/>
        <v>666</v>
      </c>
      <c r="QP137" s="115">
        <f t="shared" si="242"/>
        <v>778</v>
      </c>
      <c r="QQ137" s="115">
        <f t="shared" si="243"/>
        <v>617</v>
      </c>
      <c r="QR137" s="115">
        <f t="shared" si="244"/>
        <v>445</v>
      </c>
      <c r="QS137" s="119">
        <f t="shared" si="245"/>
        <v>369</v>
      </c>
      <c r="QT137" s="114">
        <f>ROUND((QN137-MIN(QN$9:QN$497))/(MAX(QN$9:QN$497)-MIN(QN$9:QN$497))*100,0)</f>
        <v>38</v>
      </c>
      <c r="QU137" s="115">
        <f>ROUND((QO137-MIN(QO$9:QO$497))/(MAX(QO$9:QO$497)-MIN(QO$9:QO$497))*100,0)</f>
        <v>66</v>
      </c>
      <c r="QV137" s="115">
        <f>ROUND((QP137-MIN(QP$9:QP$497))/(MAX(QP$9:QP$497)-MIN(QP$9:QP$497))*100,0)</f>
        <v>62</v>
      </c>
      <c r="QW137" s="115">
        <f>ROUND((QQ137-MIN(QQ$9:QQ$497))/(MAX(QQ$9:QQ$497)-MIN(QQ$9:QQ$497))*100,0)</f>
        <v>42</v>
      </c>
      <c r="QX137" s="115">
        <f>ROUND((QR137-MIN(QR$9:QR$497))/(MAX(QR$9:QR$497)-MIN(QR$9:QR$497))*100,0)</f>
        <v>35</v>
      </c>
      <c r="QY137" s="115">
        <f>ROUND((QS137-MIN(QS$9:QS$497))/(MAX(QS$9:QS$497)-MIN(QS$9:QS$497))*100,0)</f>
        <v>39</v>
      </c>
      <c r="QZ137" s="114">
        <f>RANK(QN137,QN$9:QN$497,0)</f>
        <v>228</v>
      </c>
      <c r="RA137" s="115">
        <f>RANK(QO137,QO$9:QO$497,0)</f>
        <v>12</v>
      </c>
      <c r="RB137" s="115">
        <f>RANK(QP137,QP$9:QP$497,0)</f>
        <v>14</v>
      </c>
      <c r="RC137" s="115">
        <f>RANK(QQ137,QQ$9:QQ$497,0)</f>
        <v>152</v>
      </c>
      <c r="RD137" s="115">
        <f>RANK(QR137,QR$9:QR$497,0)</f>
        <v>327</v>
      </c>
      <c r="RE137" s="115">
        <f>RANK(QS137,QS$9:QS$497,0)</f>
        <v>209</v>
      </c>
      <c r="RF137" s="122"/>
      <c r="RG137" s="115">
        <f>($RH$3*(IH137+IJ137)*100*100/MAX(EX$9:EX$497)*$RO$3) +($RH$3*(II137+IJ137)*100*100/MAX(EX$9:EX$497)*$RO$4) + ($RH$3*IK137*100*100/MAX(EX$9:EX$497)*0.098)</f>
        <v>0</v>
      </c>
      <c r="RH137" s="115">
        <f>($RH$4*IL137*100*100/MAX(EZ$9:EZ$497))*$RQ$3</f>
        <v>4.6000000000000005</v>
      </c>
      <c r="RI137" s="115">
        <f>($RH$3*IM137*100*100/MAX(EY$9:EY$497))*$RQ$4</f>
        <v>0</v>
      </c>
      <c r="RJ137" s="115">
        <f>($RH$3*IN137*100*100/MAX(EX$9:EX$497))</f>
        <v>0</v>
      </c>
      <c r="RK137" s="115">
        <f>($RH$4*IO137*100*100/MAX(EZ$9:EZ$497))*$RQ$3</f>
        <v>0</v>
      </c>
      <c r="RL137" s="115">
        <f>(($RL$4*IP137*100*((100/MAX(EX$9:EX$497)+100/MAX(EZ$9:EZ$497))/2))+($RL$4*IQ137*100*((100/MAX(EX$9:EX$497)+100/MAX(EZ$9:EZ$497))/2))+($RL$4*IR137*100*((100/MAX(EX$9:EX$497)+100/MAX(EZ$9:EZ$497))/2))+($RL$4*IS137*100*((100/MAX(EX$9:EX$497)+100/MAX(EZ$9:EZ$497))/2))+($RL$4*IT137*100*((100/MAX(EX$9:EX$497)+100/MAX(EZ$9:EZ$497))/2))+($RL$4*IU137*100*((100/MAX(EX$9:EX$497)+100/MAX(EZ$9:EZ$497))/2))+($RL$4*IV137*100*((100/MAX(EX$9:EX$497)+100/MAX(EZ$9:EZ$497))/2))+($RL$4*IW137*100*((100/MAX(EX$9:EX$497)+100/MAX(EZ$9:EZ$497))/2)))*$RS$3</f>
        <v>0</v>
      </c>
      <c r="RM137" s="115">
        <f>(($RH$3*IX137*100*100/MAX(EX$9:EX$497))+($RH$3*IY137*100*100/MAX(EX$9:EX$497))+($RH$3*IZ137*100*100/MAX(EX$9:EX$497))+($RH$3*JA137*100*100/MAX(EX$9:EX$497))+($RH$3*JB137*100*100/MAX(EX$9:EX$497))+($RH$3*JC137*100*100/MAX(EX$9:EX$497))+($RH$3*JD137*100*100/MAX(EX$9:EX$497))+($RH$3*JE137*100*100/MAX(EX$9:EX$497)))*$RS$4</f>
        <v>0</v>
      </c>
      <c r="RN137" s="115">
        <f>(($RH$4*JF137*100*100/MAX(EZ$9:EZ$497)) + ($RH$4*JG137*100*100/MAX(EZ$9:EZ$497)) + ($RH$4*JH137*100*100/MAX(EZ$9:EZ$497)) + ($RH$4*JI137*100*100/MAX(EZ$9:EZ$497)) + ($RH$4*JJ137*100*100/MAX(EZ$9:EZ$497)) + ($RH$4*JK137*100*100/MAX(EZ$9:EZ$497)) + ($RH$4*JL137*100*100/MAX(EZ$9:EZ$497)) + ($RH$4*JM137*100*100/MAX(EZ$9:EZ$497)))*$RU$3</f>
        <v>0.92000000000000015</v>
      </c>
      <c r="RO137" s="115">
        <f>(($RL$4*JN137*100*((100/MAX(EX$9:EX$497)+100/MAX(EZ$9:EZ$497))/2))+($RL$4*JO137*100*((100/MAX(EX$9:EX$497)+100/MAX(EZ$9:EZ$497))/2))+($RL$4*JP137*100*((100/MAX(EX$9:EX$497)+100/MAX(EZ$9:EZ$497))/2))+($RL$4*JQ137*100*((100/MAX(EX$9:EX$497)+100/MAX(EZ$9:EZ$497))/2))+($RL$4*JR137*100*((100/MAX(EX$9:EX$497)+100/MAX(EZ$9:EZ$497))/2))+($RL$4*JS137*100*((100/MAX(EX$9:EX$497)+100/MAX(EZ$9:EZ$497))/2))+($RL$4*JT137*100*((100/MAX(EX$9:EX$497)+100/MAX(EZ$9:EZ$497))/2))+($RL$4*JU137*100*((100/MAX(EX$9:EX$497)+100/MAX(EZ$9:EZ$497))/2))+($RL$4*JV137*100*((100/MAX(EX$9:EX$497)+100/MAX(EZ$9:EZ$497))/2))+($RL$4*JW137*100*((100/MAX(EX$9:EX$497)+100/MAX(EZ$9:EZ$497))/2))+($RL$4*JX137*100*((100/MAX(EX$9:EX$497)+100/MAX(EZ$9:EZ$497))/2))+($RL$4*JY137*100*((100/MAX(EX$9:EX$497)+100/MAX(EZ$9:EZ$497))/2))+($RL$4*JZ137*100*((100/MAX(EX$9:EX$497)+100/MAX(EZ$9:EZ$497))/2)))*$RW$3/2</f>
        <v>0</v>
      </c>
      <c r="RP137" s="119">
        <f>($RJ$3*KA137*100*100/MAX(FA$9:FA$497)) + ($RJ$3*KB137*100*100/MAX(FA$9:FA$497)/2) + ($RJ$3*KC137*100*100/MAX(FA$9:FA$497)/2) + ($RJ$3*KD137*100*100/MAX(FA$9:FA$497)/4) + ($RJ$3*KE137*100*100/MAX(FA$9:FA$497)/4)</f>
        <v>0</v>
      </c>
      <c r="RQ137" s="118">
        <f>($RL$4*KF137*100*((100/MAX(EX$9:EX$497)+100/MAX(EZ$9:EZ$497)))) * ($RO$3/2) + (($RL$4*KG137*100*((100/MAX(EX$9:EX$497)+100/MAX(EZ$9:EZ$497))))+($RL$4*KH137*100*((100/MAX(EX$9:EX$497)+100/MAX(EZ$9:EZ$497))))+($RL$4*KI137*100*((100/MAX(EX$9:EX$497)+100/MAX(EZ$9:EZ$497))))+($RL$4*KJ137*100*((100/MAX(EX$9:EX$497)+100/MAX(EZ$9:EZ$497))))+($RL$4*KK137*100*((100/MAX(EX$9:EX$497)+100/MAX(EZ$9:EZ$497))))+($RL$4*KL137*100*((100/MAX(EX$9:EX$497)+100/MAX(EZ$9:EZ$497))))+($RL$4*KM137*100*((100/MAX(EX$9:EX$497)+100/MAX(EZ$9:EZ$497))))+($RL$4*KN137*100*((100/MAX(EX$9:EX$497)+100/MAX(EZ$9:EZ$497))))+($RL$4*KO137*100*((100/MAX(EX$9:EX$497)+100/MAX(EZ$9:EZ$497))))+($RL$4*KP137*100*((100/MAX(EX$9:EX$497)+100/MAX(EZ$9:EZ$497))))+($RL$4*KQ137*100*((100/MAX(EX$9:EX$497)+100/MAX(EZ$9:EZ$497))))+($RL$4*KR137*100*((100/MAX(EX$9:EX$497)+100/MAX(EZ$9:EZ$497))))+($RL$4*KS137*100*((100/MAX(EX$9:EX$497)+100/MAX(EZ$9:EZ$497))))+($RL$4*KV137*100*((100/MAX(EX$9:EX$497)+100/MAX(EZ$9:EZ$497))))) * (($RO$3+$RO$4)/6)</f>
        <v>0</v>
      </c>
      <c r="RR137" s="115">
        <f>(($RL$4*KW137*100*((100/MAX(EX$9:EX$497)+100/MAX(EZ$9:EZ$497))))) * ($RO$3/2) + (($RL$4*KX137*100*((100/MAX(EX$9:EX$497)+100/MAX(EZ$9:EZ$497))))+($RL$4*KY137*100*((100/MAX(EX$9:EX$497)+100/MAX(EZ$9:EZ$497))))+($RL$4*KZ137*100*((100/MAX(EX$9:EX$497)+100/MAX(EZ$9:EZ$497))))+($RL$4*LA137*100*((100/MAX(EX$9:EX$497)+100/MAX(EZ$9:EZ$497))))+($RL$4*LB137*100*((100/MAX(EX$9:EX$497)+100/MAX(EZ$9:EZ$497))))+($RL$4*LC137*100*((100/MAX(EX$9:EX$497)+100/MAX(EZ$9:EZ$497))))) * (($RO$3+$RO$4)/6)</f>
        <v>0</v>
      </c>
      <c r="RS137" s="119">
        <f>(($RL$4*LD137*100*((100/MAX(EX$9:EX$497)+100/MAX(EZ$9:EZ$497))))+($RL$4*LE137*100*((100/MAX(EX$9:EX$497)+100/MAX(EZ$9:EZ$497))))) * (($RO$3+$RO$4)/6)</f>
        <v>0</v>
      </c>
      <c r="RT137" s="118">
        <f>($RJ$4*LH137*100*(100/MAX(EV$9:EV$497)))+($RJ$4*LI137*100*(100/MAX(EV$9:EV$497)))</f>
        <v>0</v>
      </c>
      <c r="RU137" s="119">
        <f>($RJ$4*LJ137*(100/MAX(EV$9:EV$497)))/2 + ($RL$3*LK137*(100/MAX(EW$9:EW$497))) + ($RJ$4*LL137*(100/MAX(EV$9:EV$497)))/4 + ($RL$3*LM137*(100/MAX(EW$9:EW$497)))</f>
        <v>0</v>
      </c>
      <c r="RV137" s="118">
        <f>($RJ$4*LN137*100*100/MAX(EV$9:EV$497)/2)+($RJ$4*LO137*100*100/MAX(EV$9:EV$497)/2)+($RJ$4*LP137*100*100/MAX(EV$9:EV$497))+($RJ$4*LQ137*100*100/MAX(EV$9:EV$497))+($RJ$4*LR137*100*100/MAX(EV$9:EV$497))</f>
        <v>0</v>
      </c>
      <c r="RW137" s="115">
        <f>($RJ$4*LS137*100*100/MAX(EV$9:EV$497)) + (($RJ$4*LT137*100*100/MAX(EV$9:EV$497))+($RJ$4*LU137*100*100/MAX(EV$9:EV$497))+($RJ$4*LV137*100*100/MAX(EV$9:EV$497))+($RJ$4*LW137*100*100/MAX(EV$9:EV$497))+($RJ$4*LX137*100*100/MAX(EV$9:EV$497))+($RJ$4*LY137*100*100/MAX(EV$9:EV$497))+($RJ$4*LZ137*100*100/MAX(EV$9:EV$497))+($RJ$4*MA137*100*100/MAX(EV$9:EV$497)))/2</f>
        <v>4.213483146067416</v>
      </c>
      <c r="RX137" s="119">
        <f>($RJ$4*MB137*100*100/MAX(EV$9:EV$497))+($RJ$4*MC137*100*100/MAX(EV$9:EV$497))+($RJ$4*MD137*100*100/MAX(EV$9:EV$497))+($RJ$4*ME137*100*100/MAX(EV$9:EV$497))+($RJ$4*MF137*100*100/MAX(EV$9:EV$497))+($RJ$4*MG137*100*100/MAX(EV$9:EV$497))+($RJ$4*MH137*100*100/MAX(EV$9:EV$497))+($RJ$4*MI137*100*100/MAX(EV$9:EV$497))+($RJ$4*MJ137*100*100/MAX(EV$9:EV$497))+($RJ$4*MK137*100*100/MAX(EV$9:EV$497))+($RJ$4*ML137*100*100/MAX(EV$9:EV$497))+($RJ$4*MM137*100*100/MAX(EV$9:EV$497))+($RJ$4*MN137*100*100/MAX(EV$9:EV$497))</f>
        <v>0</v>
      </c>
      <c r="RY137" s="118">
        <f>($RJ$4*MQ137*100*100/MAX(EV$9:EV$497))/2 + (($RJ$4*MR137*100*100/MAX(EV$9:EV$497))+($RJ$4*MS137*100*100/MAX(EV$9:EV$497))+($RJ$4*MT137*100*100/MAX(EV$9:EV$497))+($RJ$4*MU137*100*100/MAX(EV$9:EV$497))+($RJ$4*MV137*100*100/MAX(EV$9:EV$497))+($RJ$4*MW137*100*100/MAX(EV$9:EV$497))+($RJ$4*MX137*100*100/MAX(EV$9:EV$497))+($RJ$4*MY137*100*100/MAX(EV$9:EV$497))+($RJ$4*MZ137*100*100/MAX(EV$9:EV$497))+($RJ$4*NA137*100*100/MAX(EV$9:EV$497))+($RJ$4*NB137*100*100/MAX(EV$9:EV$497))+($RJ$4*NC137*100*100/MAX(EV$9:EV$497))+($RJ$4*ND137*100*100/MAX(EV$9:EV$497))+($RJ$4*NG137*100*100/MAX(EV$9:EV$497)))/4</f>
        <v>0</v>
      </c>
      <c r="RZ137" s="115">
        <f>($RJ$4*NH137*100*100/MAX(EV$9:EV$497))/2 + (($RJ$4*NI137*100*100/MAX(EV$9:EV$497))+($RJ$4*NJ137*100*100/MAX(EV$9:EV$497))+($RJ$4*NK137*100*100/MAX(EV$9:EV$497))+($RJ$4*NL137*100*100/MAX(EV$9:EV$497))+($RJ$4*NM137*100*100/MAX(EV$9:EV$497))+($RJ$4*NN137*100*100/MAX(EV$9:EV$497)))/4</f>
        <v>0</v>
      </c>
      <c r="SA137" s="117">
        <f>(($RJ$4*NO137*100*100/MAX(EV$9:EV$497))+($RJ$4*NP137*100*100/MAX(EV$9:EV$497)))/4</f>
        <v>0</v>
      </c>
      <c r="SB137" s="118">
        <f t="shared" ref="SB137:SB168" si="284">SUM(RG137:SA137)</f>
        <v>9.7334831460674174</v>
      </c>
      <c r="SC137" s="115">
        <f t="shared" ref="SC137:SC168" si="285">RG137 + RJ137 + RL137 + RM137 + RO137 + SUM(RQ137:RS137)/2 +  SUM(RT137:SA137)/5</f>
        <v>0.84269662921348321</v>
      </c>
      <c r="SD137" s="115">
        <f t="shared" ref="SD137:SD168" si="286">(RH137+RK137+RL137/$RS$3*$RU$3+RN137)*$RY$3+RO137+SUM(RQ137:RS137)/5 + SUM(RT137:SA137)/4</f>
        <v>25.101370786516856</v>
      </c>
      <c r="SE137" s="115">
        <f t="shared" ref="SE137:SE168" si="287">RG137+RJ137+RL137/$RS$3+RM137/$RS$4+RO137 + SUM(RQ137:RS137)/2 +  SUM(RT137:SA137)/5</f>
        <v>0.84269662921348321</v>
      </c>
      <c r="SF137" s="115">
        <f t="shared" ref="SF137:SF168" si="288">RI137*$RY$4+RL137+RO137 + SUM(RQ137:RS137)/5 +  SUM(RT137:SA137)/4</f>
        <v>1.053370786516854</v>
      </c>
      <c r="SG137" s="115">
        <f t="shared" ref="SG137:SG168" si="289">RP137*2 + SUM(RT137:SA137)</f>
        <v>4.213483146067416</v>
      </c>
      <c r="SH137" s="115">
        <f>ROUND(SB137/MAX(SB$9:SB$497)*100,0)</f>
        <v>12</v>
      </c>
      <c r="SI137" s="115">
        <f>ROUND(SC137/MAX(SC$9:SC$497)*100,0)</f>
        <v>1</v>
      </c>
      <c r="SJ137" s="115">
        <f>ROUND(SD137/MAX(SD$9:SD$497)*100,0)</f>
        <v>40</v>
      </c>
      <c r="SK137" s="115">
        <f>ROUND(SE137/MAX(SE$9:SE$497)*100,0)</f>
        <v>1</v>
      </c>
      <c r="SL137" s="115">
        <f>ROUND(SF137/MAX(SF$9:SF$497)*100,0)</f>
        <v>3</v>
      </c>
      <c r="SM137" s="121">
        <f>ROUND(SG137/MAX(SG$9:SG$497)*100,0)</f>
        <v>4</v>
      </c>
      <c r="SN137" s="115">
        <f>ROUND(AVERAGEIF($ES$9:$ES$497,$ES137,SH$9:SH$497),0)</f>
        <v>12</v>
      </c>
      <c r="SO137" s="115">
        <f>ROUND(AVERAGEIF($ES$9:$ES$497,$ES137,SI$9:SI$497),0)</f>
        <v>5</v>
      </c>
      <c r="SP137" s="115">
        <f>ROUND(AVERAGEIF($ES$9:$ES$497,$ES137,SJ$9:SJ$497),0)</f>
        <v>26</v>
      </c>
      <c r="SQ137" s="115">
        <f>ROUND(AVERAGEIF($ES$9:$ES$497,$ES137,SK$9:SK$497),0)</f>
        <v>6</v>
      </c>
      <c r="SR137" s="115">
        <f>ROUND(AVERAGEIF($ES$9:$ES$497,$ES137,SL$9:SL$497),0)</f>
        <v>8</v>
      </c>
      <c r="SS137" s="121">
        <f>ROUND(AVERAGEIF($ES$9:$ES$497,$ES137,SM$9:SM$497),0)</f>
        <v>4</v>
      </c>
      <c r="ST137" s="114">
        <f>RANK(SB137,SB$9:SB$497,0)</f>
        <v>238</v>
      </c>
      <c r="SU137" s="115">
        <f>RANK(SC137,SC$9:SC$497,0)</f>
        <v>237</v>
      </c>
      <c r="SV137" s="115">
        <f>RANK(SD137,SD$9:SD$497,0)</f>
        <v>29</v>
      </c>
      <c r="SW137" s="115">
        <f>RANK(SE137,SE$9:SE$497,0)</f>
        <v>237</v>
      </c>
      <c r="SX137" s="115">
        <f>RANK(SF137,SF$9:SF$497,0)</f>
        <v>199</v>
      </c>
      <c r="SY137" s="115">
        <f>RANK(SG137,SG$9:SG$497,0)</f>
        <v>173</v>
      </c>
      <c r="SZ137" s="115">
        <f>COUNTIFS(SB$9:SB$497,"&gt;"&amp;SB137,$ES$9:$ES$497,$ES137)+1</f>
        <v>35</v>
      </c>
      <c r="TA137" s="115">
        <f>COUNTIFS(SC$9:SC$497,"&gt;"&amp;SC137,$ES$9:$ES$497,$ES137)+1</f>
        <v>39</v>
      </c>
      <c r="TB137" s="115">
        <f>COUNTIFS(SD$9:SD$497,"&gt;"&amp;SD137,$ES$9:$ES$497,$ES137)+1</f>
        <v>27</v>
      </c>
      <c r="TC137" s="115">
        <f>COUNTIFS(SE$9:SE$497,"&gt;"&amp;SE137,$ES$9:$ES$497,$ES137)+1</f>
        <v>39</v>
      </c>
      <c r="TD137" s="115">
        <f>COUNTIFS(SF$9:SF$497,"&gt;"&amp;SF137,$ES$9:$ES$497,$ES137)+1</f>
        <v>39</v>
      </c>
      <c r="TE137" s="117">
        <f>COUNTIFS(SG$9:SG$497,"&gt;"&amp;SG137,$ES$9:$ES$497,$ES137)+1</f>
        <v>30</v>
      </c>
      <c r="TF137" s="118">
        <f t="shared" ref="TF137:TF168" si="290">MAX(PH137:PM137)+SH137</f>
        <v>71</v>
      </c>
      <c r="TG137" s="115">
        <f t="shared" ref="TG137:TG168" si="291">PH137+SI137</f>
        <v>43</v>
      </c>
      <c r="TH137" s="115">
        <f t="shared" ref="TH137:TH168" si="292">PI137+SJ137</f>
        <v>99</v>
      </c>
      <c r="TI137" s="115">
        <f t="shared" ref="TI137:TI168" si="293">PJ137+SK137</f>
        <v>60</v>
      </c>
      <c r="TJ137" s="115">
        <f t="shared" ref="TJ137:TJ168" si="294">PK137+SL137</f>
        <v>46</v>
      </c>
      <c r="TK137" s="115">
        <f t="shared" ref="TK137:TK168" si="295">PL137+SM137</f>
        <v>46</v>
      </c>
      <c r="TL137" s="117">
        <f t="shared" ref="TL137:TL168" si="296">PM137+SM137</f>
        <v>45</v>
      </c>
      <c r="TM137" s="118">
        <f>ROUND(TF137/MAX(TF$9:TF$497)*100,0)</f>
        <v>39</v>
      </c>
      <c r="TN137" s="115">
        <f>ROUND(TG137/MAX(TG$9:TG$497)*100,0)</f>
        <v>24</v>
      </c>
      <c r="TO137" s="115">
        <f>ROUND(TH137/MAX(TH$9:TH$497)*100,0)</f>
        <v>54</v>
      </c>
      <c r="TP137" s="115">
        <f>ROUND(TI137/MAX(TI$9:TI$497)*100,0)</f>
        <v>33</v>
      </c>
      <c r="TQ137" s="115">
        <f>ROUND(TJ137/MAX(TJ$9:TJ$497)*100,0)</f>
        <v>23</v>
      </c>
      <c r="TR137" s="115">
        <f>ROUND(TK137/MAX(TK$9:TK$497)*100,0)</f>
        <v>23</v>
      </c>
      <c r="TS137" s="119">
        <f>ROUND(TL137/MAX(TL$9:TL$497)*100,0)</f>
        <v>23</v>
      </c>
      <c r="TT137" s="120">
        <f>RANK(TM137,TM$9:TM$497,0)</f>
        <v>230</v>
      </c>
      <c r="TU137" s="115">
        <f>RANK(TN137,TN$9:TN$497,0)</f>
        <v>259</v>
      </c>
      <c r="TV137" s="115">
        <f>RANK(TO137,TO$9:TO$497,0)</f>
        <v>35</v>
      </c>
      <c r="TW137" s="115">
        <f>RANK(TP137,TP$9:TP$497,0)</f>
        <v>191</v>
      </c>
      <c r="TX137" s="115">
        <f>RANK(TQ137,TQ$9:TQ$497,0)</f>
        <v>225</v>
      </c>
      <c r="TY137" s="115">
        <f>RANK(TR137,TR$9:TR$497,0)</f>
        <v>255</v>
      </c>
      <c r="TZ137" s="121">
        <f>RANK(TS137,TS$9:TS$497,0)</f>
        <v>231</v>
      </c>
      <c r="UA137" s="132"/>
      <c r="UB137" s="7" t="s">
        <v>1</v>
      </c>
    </row>
    <row r="138" spans="1:548" x14ac:dyDescent="0.15">
      <c r="A138" s="183">
        <v>130</v>
      </c>
      <c r="B138" s="203" t="s">
        <v>865</v>
      </c>
      <c r="C138" s="63"/>
      <c r="D138" s="63"/>
      <c r="E138" s="64" t="s">
        <v>518</v>
      </c>
      <c r="F138" s="65">
        <v>62</v>
      </c>
      <c r="G138" s="65" t="s">
        <v>558</v>
      </c>
      <c r="H138" s="65" t="s">
        <v>699</v>
      </c>
      <c r="I138" s="66" t="s">
        <v>521</v>
      </c>
      <c r="J138" s="67" t="s">
        <v>521</v>
      </c>
      <c r="K138" s="67" t="s">
        <v>521</v>
      </c>
      <c r="L138" s="67" t="s">
        <v>521</v>
      </c>
      <c r="M138" s="67" t="s">
        <v>521</v>
      </c>
      <c r="N138" s="67" t="s">
        <v>521</v>
      </c>
      <c r="O138" s="67" t="s">
        <v>521</v>
      </c>
      <c r="P138" s="67" t="s">
        <v>521</v>
      </c>
      <c r="Q138" s="67" t="s">
        <v>521</v>
      </c>
      <c r="R138" s="68" t="s">
        <v>521</v>
      </c>
      <c r="S138" s="69" t="s">
        <v>521</v>
      </c>
      <c r="T138" s="67" t="s">
        <v>521</v>
      </c>
      <c r="U138" s="67" t="s">
        <v>521</v>
      </c>
      <c r="V138" s="67" t="s">
        <v>521</v>
      </c>
      <c r="W138" s="67" t="s">
        <v>521</v>
      </c>
      <c r="X138" s="67" t="s">
        <v>521</v>
      </c>
      <c r="Y138" s="67" t="s">
        <v>521</v>
      </c>
      <c r="Z138" s="67" t="s">
        <v>521</v>
      </c>
      <c r="AA138" s="67" t="s">
        <v>521</v>
      </c>
      <c r="AB138" s="68" t="s">
        <v>521</v>
      </c>
      <c r="AC138" s="69" t="s">
        <v>521</v>
      </c>
      <c r="AD138" s="67" t="s">
        <v>521</v>
      </c>
      <c r="AE138" s="67" t="s">
        <v>521</v>
      </c>
      <c r="AF138" s="67" t="s">
        <v>521</v>
      </c>
      <c r="AG138" s="67" t="s">
        <v>521</v>
      </c>
      <c r="AH138" s="67" t="s">
        <v>521</v>
      </c>
      <c r="AI138" s="67" t="s">
        <v>521</v>
      </c>
      <c r="AJ138" s="67" t="s">
        <v>521</v>
      </c>
      <c r="AK138" s="67" t="s">
        <v>521</v>
      </c>
      <c r="AL138" s="68" t="s">
        <v>521</v>
      </c>
      <c r="AM138" s="69" t="s">
        <v>521</v>
      </c>
      <c r="AN138" s="67" t="s">
        <v>521</v>
      </c>
      <c r="AO138" s="67" t="s">
        <v>521</v>
      </c>
      <c r="AP138" s="67" t="s">
        <v>521</v>
      </c>
      <c r="AQ138" s="67" t="s">
        <v>521</v>
      </c>
      <c r="AR138" s="67" t="s">
        <v>521</v>
      </c>
      <c r="AS138" s="67" t="s">
        <v>521</v>
      </c>
      <c r="AT138" s="67" t="s">
        <v>521</v>
      </c>
      <c r="AU138" s="67" t="s">
        <v>18</v>
      </c>
      <c r="AV138" s="68" t="s">
        <v>18</v>
      </c>
      <c r="AW138" s="69" t="s">
        <v>18</v>
      </c>
      <c r="AX138" s="67" t="s">
        <v>18</v>
      </c>
      <c r="AY138" s="67" t="s">
        <v>18</v>
      </c>
      <c r="AZ138" s="67" t="s">
        <v>18</v>
      </c>
      <c r="BA138" s="67" t="s">
        <v>18</v>
      </c>
      <c r="BB138" s="67" t="s">
        <v>521</v>
      </c>
      <c r="BC138" s="67" t="s">
        <v>521</v>
      </c>
      <c r="BD138" s="67" t="s">
        <v>521</v>
      </c>
      <c r="BE138" s="67" t="s">
        <v>521</v>
      </c>
      <c r="BF138" s="68" t="s">
        <v>521</v>
      </c>
      <c r="BG138" s="69" t="s">
        <v>521</v>
      </c>
      <c r="BH138" s="67" t="s">
        <v>521</v>
      </c>
      <c r="BI138" s="67" t="s">
        <v>521</v>
      </c>
      <c r="BJ138" s="67" t="s">
        <v>521</v>
      </c>
      <c r="BK138" s="67" t="s">
        <v>521</v>
      </c>
      <c r="BL138" s="67" t="s">
        <v>521</v>
      </c>
      <c r="BM138" s="67" t="s">
        <v>521</v>
      </c>
      <c r="BN138" s="67" t="s">
        <v>521</v>
      </c>
      <c r="BO138" s="67" t="s">
        <v>521</v>
      </c>
      <c r="BP138" s="68" t="s">
        <v>521</v>
      </c>
      <c r="BQ138" s="70" t="s">
        <v>521</v>
      </c>
      <c r="BR138" s="67" t="s">
        <v>521</v>
      </c>
      <c r="BS138" s="67" t="s">
        <v>521</v>
      </c>
      <c r="BT138" s="67" t="s">
        <v>521</v>
      </c>
      <c r="BU138" s="67" t="s">
        <v>521</v>
      </c>
      <c r="BV138" s="67" t="s">
        <v>521</v>
      </c>
      <c r="BW138" s="67" t="s">
        <v>521</v>
      </c>
      <c r="BX138" s="67" t="s">
        <v>521</v>
      </c>
      <c r="BY138" s="67" t="s">
        <v>521</v>
      </c>
      <c r="BZ138" s="68" t="s">
        <v>521</v>
      </c>
      <c r="CA138" s="69" t="s">
        <v>521</v>
      </c>
      <c r="CB138" s="67" t="s">
        <v>521</v>
      </c>
      <c r="CC138" s="67" t="s">
        <v>521</v>
      </c>
      <c r="CD138" s="67" t="s">
        <v>521</v>
      </c>
      <c r="CE138" s="67" t="s">
        <v>521</v>
      </c>
      <c r="CF138" s="67" t="s">
        <v>521</v>
      </c>
      <c r="CG138" s="67" t="s">
        <v>521</v>
      </c>
      <c r="CH138" s="67" t="s">
        <v>521</v>
      </c>
      <c r="CI138" s="67" t="s">
        <v>521</v>
      </c>
      <c r="CJ138" s="68" t="s">
        <v>521</v>
      </c>
      <c r="CK138" s="69" t="s">
        <v>521</v>
      </c>
      <c r="CL138" s="67" t="s">
        <v>521</v>
      </c>
      <c r="CM138" s="67" t="s">
        <v>521</v>
      </c>
      <c r="CN138" s="67" t="s">
        <v>521</v>
      </c>
      <c r="CO138" s="67" t="s">
        <v>521</v>
      </c>
      <c r="CP138" s="67" t="s">
        <v>521</v>
      </c>
      <c r="CQ138" s="67" t="s">
        <v>521</v>
      </c>
      <c r="CR138" s="67" t="s">
        <v>521</v>
      </c>
      <c r="CS138" s="67" t="s">
        <v>521</v>
      </c>
      <c r="CT138" s="68" t="s">
        <v>521</v>
      </c>
      <c r="CU138" s="69" t="s">
        <v>521</v>
      </c>
      <c r="CV138" s="67" t="s">
        <v>521</v>
      </c>
      <c r="CW138" s="67" t="s">
        <v>521</v>
      </c>
      <c r="CX138" s="67" t="s">
        <v>521</v>
      </c>
      <c r="CY138" s="67" t="s">
        <v>521</v>
      </c>
      <c r="CZ138" s="67" t="s">
        <v>521</v>
      </c>
      <c r="DA138" s="67" t="s">
        <v>521</v>
      </c>
      <c r="DB138" s="67" t="s">
        <v>521</v>
      </c>
      <c r="DC138" s="67" t="s">
        <v>521</v>
      </c>
      <c r="DD138" s="68" t="s">
        <v>521</v>
      </c>
      <c r="DE138" s="69" t="s">
        <v>521</v>
      </c>
      <c r="DF138" s="71" t="s">
        <v>521</v>
      </c>
      <c r="DG138" s="67" t="s">
        <v>521</v>
      </c>
      <c r="DH138" s="67" t="s">
        <v>521</v>
      </c>
      <c r="DI138" s="67" t="s">
        <v>521</v>
      </c>
      <c r="DJ138" s="67" t="s">
        <v>521</v>
      </c>
      <c r="DK138" s="67" t="s">
        <v>521</v>
      </c>
      <c r="DL138" s="67" t="s">
        <v>521</v>
      </c>
      <c r="DM138" s="67" t="s">
        <v>521</v>
      </c>
      <c r="DN138" s="68" t="s">
        <v>521</v>
      </c>
      <c r="DO138" s="70" t="s">
        <v>521</v>
      </c>
      <c r="DP138" s="71" t="s">
        <v>521</v>
      </c>
      <c r="DQ138" s="67" t="s">
        <v>521</v>
      </c>
      <c r="DR138" s="67" t="s">
        <v>521</v>
      </c>
      <c r="DS138" s="67" t="s">
        <v>521</v>
      </c>
      <c r="DT138" s="67" t="s">
        <v>521</v>
      </c>
      <c r="DU138" s="67" t="s">
        <v>521</v>
      </c>
      <c r="DV138" s="67" t="s">
        <v>521</v>
      </c>
      <c r="DW138" s="67" t="s">
        <v>521</v>
      </c>
      <c r="DX138" s="72" t="s">
        <v>521</v>
      </c>
      <c r="DY138" s="73" t="s">
        <v>522</v>
      </c>
      <c r="DZ138" s="74">
        <v>2</v>
      </c>
      <c r="EA138" s="74">
        <v>3</v>
      </c>
      <c r="EB138" s="74">
        <v>3</v>
      </c>
      <c r="EC138" s="75">
        <v>4</v>
      </c>
      <c r="ED138" s="76" t="s">
        <v>522</v>
      </c>
      <c r="EE138" s="74">
        <f t="shared" si="246"/>
        <v>2</v>
      </c>
      <c r="EF138" s="74">
        <f t="shared" si="247"/>
        <v>6</v>
      </c>
      <c r="EG138" s="74">
        <f t="shared" si="248"/>
        <v>18</v>
      </c>
      <c r="EH138" s="77">
        <f t="shared" si="249"/>
        <v>72</v>
      </c>
      <c r="EI138" s="73">
        <v>300</v>
      </c>
      <c r="EJ138" s="74">
        <v>450</v>
      </c>
      <c r="EK138" s="74">
        <v>900</v>
      </c>
      <c r="EL138" s="74">
        <v>1500</v>
      </c>
      <c r="EM138" s="75">
        <v>4500</v>
      </c>
      <c r="EN138" s="78">
        <v>1</v>
      </c>
      <c r="EO138" s="79">
        <f t="shared" si="250"/>
        <v>0.75</v>
      </c>
      <c r="EP138" s="79">
        <f t="shared" si="251"/>
        <v>0.5</v>
      </c>
      <c r="EQ138" s="79">
        <f t="shared" si="252"/>
        <v>0.27777777777777773</v>
      </c>
      <c r="ER138" s="80">
        <f t="shared" si="253"/>
        <v>0.20833333333333334</v>
      </c>
      <c r="ES138" s="128" t="s">
        <v>564</v>
      </c>
      <c r="ET138" s="82" t="s">
        <v>702</v>
      </c>
      <c r="EU138" s="83">
        <v>4</v>
      </c>
      <c r="EV138" s="73">
        <v>32</v>
      </c>
      <c r="EW138" s="74">
        <v>45</v>
      </c>
      <c r="EX138" s="74">
        <v>63</v>
      </c>
      <c r="EY138" s="74">
        <v>18</v>
      </c>
      <c r="EZ138" s="74">
        <v>21</v>
      </c>
      <c r="FA138" s="74">
        <v>24</v>
      </c>
      <c r="FB138" s="74">
        <v>96</v>
      </c>
      <c r="FC138" s="74">
        <v>59</v>
      </c>
      <c r="FD138" s="74">
        <f t="shared" si="254"/>
        <v>84</v>
      </c>
      <c r="FE138" s="84">
        <f t="shared" si="255"/>
        <v>122</v>
      </c>
      <c r="FF138" s="73">
        <f>RANK(EV138,$EV$9:$EV$497,0)</f>
        <v>355</v>
      </c>
      <c r="FG138" s="74">
        <f>RANK(EW138,$EW$9:$EW$497,0)</f>
        <v>206</v>
      </c>
      <c r="FH138" s="74">
        <f>RANK(EX138,$EX$9:$EX$497,0)</f>
        <v>105</v>
      </c>
      <c r="FI138" s="74">
        <f>RANK(EY138,$EY$9:$EY$497,0)</f>
        <v>322</v>
      </c>
      <c r="FJ138" s="74">
        <f>RANK(EZ138,$EZ$9:$EZ$497,0)</f>
        <v>188</v>
      </c>
      <c r="FK138" s="74">
        <f>RANK(FA138,$FA$9:$FA$497,0)</f>
        <v>157</v>
      </c>
      <c r="FL138" s="74">
        <f>RANK(FB138,$FB$9:$FB$497,0)</f>
        <v>24</v>
      </c>
      <c r="FM138" s="74">
        <f>RANK(FC138,$FC$9:$FC$497,0)</f>
        <v>130</v>
      </c>
      <c r="FN138" s="74">
        <f>RANK(FD138,$FD$9:$FD$497,0)</f>
        <v>155</v>
      </c>
      <c r="FO138" s="84">
        <f>RANK(FE138,$FE$9:$FE$497,0)</f>
        <v>105</v>
      </c>
      <c r="FP138" s="73">
        <f>COUNTIFS($EV$9:$EV$497,"&gt;"&amp;EV138,$ES$9:$ES$497,ES138)+1</f>
        <v>78</v>
      </c>
      <c r="FQ138" s="74">
        <f>COUNTIFS($EW$9:$EW$497,"&gt;"&amp;EW138,$ES$9:$ES$497,ES138)+1</f>
        <v>46</v>
      </c>
      <c r="FR138" s="74">
        <f>COUNTIFS($EX$9:$EX$497,"&gt;"&amp;EX138,$ES$9:$ES$497,ES138)+1</f>
        <v>33</v>
      </c>
      <c r="FS138" s="74">
        <f>COUNTIFS($EY$9:$EY$497,"&gt;"&amp;EY138,$ES$9:$ES$497,ES138)+1</f>
        <v>78</v>
      </c>
      <c r="FT138" s="74">
        <f>COUNTIFS($EZ$9:$EZ$497,"&gt;"&amp;EZ138,$ES$9:$ES$497,ES138)+1</f>
        <v>43</v>
      </c>
      <c r="FU138" s="74">
        <f>COUNTIFS($FA$9:$FA$497,"&gt;"&amp;FA138,$ES$9:$ES$497,ES138)+1</f>
        <v>34</v>
      </c>
      <c r="FV138" s="74">
        <f>COUNTIFS($FB$9:$FB$497,"&gt;"&amp;FB138,$ES$9:$ES$497,ES138)+1</f>
        <v>19</v>
      </c>
      <c r="FW138" s="74">
        <f>COUNTIFS($FC$9:$FC$497,"&gt;"&amp;FC138,$ES$9:$ES$497,ES138)+1</f>
        <v>53</v>
      </c>
      <c r="FX138" s="74">
        <f>COUNTIFS($FD$9:$FD$497,"&gt;"&amp;FD138,$ES$9:$ES$497,ES138)+1</f>
        <v>41</v>
      </c>
      <c r="FY138" s="84">
        <f>COUNTIFS($FE$9:$FE$497,"&gt;"&amp;FE138,$ES$9:$ES$497,ES138)+1</f>
        <v>47</v>
      </c>
      <c r="FZ138" s="85">
        <f t="shared" si="256"/>
        <v>0.52</v>
      </c>
      <c r="GA138" s="86">
        <f t="shared" si="257"/>
        <v>0.73</v>
      </c>
      <c r="GB138" s="86">
        <f t="shared" si="258"/>
        <v>1.02</v>
      </c>
      <c r="GC138" s="86">
        <f t="shared" si="259"/>
        <v>0.28999999999999998</v>
      </c>
      <c r="GD138" s="86">
        <f t="shared" si="260"/>
        <v>0.34</v>
      </c>
      <c r="GE138" s="86">
        <f t="shared" si="261"/>
        <v>0.39</v>
      </c>
      <c r="GF138" s="86">
        <f t="shared" si="262"/>
        <v>1.55</v>
      </c>
      <c r="GG138" s="86">
        <f t="shared" si="263"/>
        <v>0.95</v>
      </c>
      <c r="GH138" s="86">
        <f t="shared" si="264"/>
        <v>1.35</v>
      </c>
      <c r="GI138" s="87">
        <f t="shared" si="265"/>
        <v>1.97</v>
      </c>
      <c r="GJ138" s="85">
        <f>ROUND(((FZ138-AVERAGE(FZ$9:FZ$497))/STDEVP(FZ$9:FZ$497)*10+50),2)</f>
        <v>32.619999999999997</v>
      </c>
      <c r="GK138" s="86">
        <f>ROUND(((GA138-AVERAGE(GA$9:GA$497))/STDEVP(GA$9:GA$497)*10+50),2)</f>
        <v>51.18</v>
      </c>
      <c r="GL138" s="86">
        <f>ROUND(((GB138-AVERAGE(GB$9:GB$497))/STDEVP(GB$9:GB$497)*10+50),2)</f>
        <v>66.42</v>
      </c>
      <c r="GM138" s="86">
        <f>ROUND(((GC138-AVERAGE(GC$9:GC$497))/STDEVP(GC$9:GC$497)*10+50),2)</f>
        <v>38.17</v>
      </c>
      <c r="GN138" s="86">
        <f>ROUND(((GD138-AVERAGE(GD$9:GD$497))/STDEVP(GD$9:GD$497)*10+50),2)</f>
        <v>48.21</v>
      </c>
      <c r="GO138" s="86">
        <f>ROUND(((GE138-AVERAGE(GE$9:GE$497))/STDEVP(GE$9:GE$497)*10+50),2)</f>
        <v>51.51</v>
      </c>
      <c r="GP138" s="86">
        <f>ROUND(((GF138-AVERAGE(GF$9:GF$497))/STDEVP(GF$9:GF$497)*10+50),2)</f>
        <v>78.81</v>
      </c>
      <c r="GQ138" s="86">
        <f>ROUND(((GG138-AVERAGE(GG$9:GG$497))/STDEVP(GG$9:GG$497)*10+50),2)</f>
        <v>59.98</v>
      </c>
      <c r="GR138" s="86">
        <f>ROUND(((GH138-AVERAGE(GH$9:GH$497))/STDEVP(GH$9:GH$497)*10+50),2)</f>
        <v>63.69</v>
      </c>
      <c r="GS138" s="87">
        <f>ROUND(((GI138-AVERAGE(GI$9:GI$497))/STDEVP(GI$9:GI$497)*10+50),2)</f>
        <v>65.87</v>
      </c>
      <c r="GT138" s="73">
        <f>RANK(GJ138,$GJ$9:$GJ$497,0)</f>
        <v>425</v>
      </c>
      <c r="GU138" s="74">
        <f>RANK(GK138,$GK$9:$GK$497,0)</f>
        <v>168</v>
      </c>
      <c r="GV138" s="74">
        <f>RANK(GL138,$GL$9:$GL$497,0)</f>
        <v>22</v>
      </c>
      <c r="GW138" s="74">
        <f>RANK(GM138,$GM$9:$GM$497,0)</f>
        <v>387</v>
      </c>
      <c r="GX138" s="74">
        <f>RANK(GN138,$GN$9:$GN$497,0)</f>
        <v>159</v>
      </c>
      <c r="GY138" s="74">
        <f>RANK(GO138,$GO$9:$GO$497,0)</f>
        <v>105</v>
      </c>
      <c r="GZ138" s="74">
        <f>RANK(GP138,$GP$9:$GP$497,0)</f>
        <v>5</v>
      </c>
      <c r="HA138" s="74">
        <f>RANK(GQ138,$GQ$9:$GQ$497,0)</f>
        <v>69</v>
      </c>
      <c r="HB138" s="74">
        <f>RANK(GR138,$GR$9:$GR$497,0)</f>
        <v>33</v>
      </c>
      <c r="HC138" s="84">
        <f>RANK(GS138,$GS$9:$GS$497,0)</f>
        <v>36</v>
      </c>
      <c r="HD138" s="85">
        <f>ROUND(AVERAGEIF($ES$9:$ES$497,$ES138,$FZ$9:$FZ$497),2)</f>
        <v>0.92</v>
      </c>
      <c r="HE138" s="86">
        <f>ROUND(AVERAGEIF($ES$9:$ES$497,$ES138,$GA$9:$GA$497),2)</f>
        <v>0.65</v>
      </c>
      <c r="HF138" s="86">
        <f>ROUND(AVERAGEIF($ES$9:$ES$497,$ES138,$GB$9:$GB$497),2)</f>
        <v>0.69</v>
      </c>
      <c r="HG138" s="86">
        <f>ROUND(AVERAGEIF($ES$9:$ES$497,$ES138,$GC$9:$GC$497),2)</f>
        <v>0.54</v>
      </c>
      <c r="HH138" s="86">
        <f>ROUND(AVERAGEIF($ES$9:$ES$497,$ES138,$GD$9:$GD$497),2)</f>
        <v>0.32</v>
      </c>
      <c r="HI138" s="86">
        <f>ROUND(AVERAGEIF($ES$9:$ES$497,$ES138,$GE$9:$GE$497),2)</f>
        <v>0.33</v>
      </c>
      <c r="HJ138" s="86">
        <f>ROUND(AVERAGEIF($ES$9:$ES$497,$ES138,$GF$9:$GF$497),2)</f>
        <v>0.98</v>
      </c>
      <c r="HK138" s="86">
        <f>ROUND(AVERAGEIF($ES$9:$ES$497,$ES138,$GG$9:$GG$497),2)</f>
        <v>0.86</v>
      </c>
      <c r="HL138" s="86">
        <f>ROUND(AVERAGEIF($ES$9:$ES$497,$ES138,$GH$9:$GH$497),2)</f>
        <v>1.01</v>
      </c>
      <c r="HM138" s="87">
        <f>ROUND(AVERAGEIF($ES$9:$ES$497,$ES138,$GI$9:$GI$497),2)</f>
        <v>1.55</v>
      </c>
      <c r="HN138" s="88">
        <f t="shared" si="266"/>
        <v>-0.4</v>
      </c>
      <c r="HO138" s="89">
        <f t="shared" si="267"/>
        <v>7.999999999999996E-2</v>
      </c>
      <c r="HP138" s="89">
        <f t="shared" si="268"/>
        <v>0.33000000000000007</v>
      </c>
      <c r="HQ138" s="89">
        <f t="shared" si="269"/>
        <v>-0.25000000000000006</v>
      </c>
      <c r="HR138" s="89">
        <f t="shared" si="270"/>
        <v>2.0000000000000018E-2</v>
      </c>
      <c r="HS138" s="89">
        <f t="shared" si="271"/>
        <v>0.06</v>
      </c>
      <c r="HT138" s="89">
        <f t="shared" si="272"/>
        <v>0.57000000000000006</v>
      </c>
      <c r="HU138" s="89">
        <f t="shared" si="273"/>
        <v>8.9999999999999969E-2</v>
      </c>
      <c r="HV138" s="89">
        <f t="shared" si="274"/>
        <v>0.34000000000000008</v>
      </c>
      <c r="HW138" s="90">
        <f t="shared" si="275"/>
        <v>0.41999999999999993</v>
      </c>
      <c r="HX138" s="73">
        <f>COUNTIFS($FZ$9:$FZ$497,"&gt;"&amp;FZ138,$ES$9:$ES$497,$ES138)+1</f>
        <v>93</v>
      </c>
      <c r="HY138" s="74">
        <f>COUNTIFS($GA$9:$GA$497,"&gt;"&amp;GA138,$ES$9:$ES$497,$ES138)+1</f>
        <v>27</v>
      </c>
      <c r="HZ138" s="74">
        <f>COUNTIFS($GB$9:$GB$497,"&gt;"&amp;GB138,$ES$9:$ES$497,$ES138)+1</f>
        <v>4</v>
      </c>
      <c r="IA138" s="74">
        <f>COUNTIFS($GC$9:$GC$497,"&gt;"&amp;GC138,$ES$9:$ES$497,$ES138)+1</f>
        <v>91</v>
      </c>
      <c r="IB138" s="74">
        <f>COUNTIFS($GD$9:$GD$497,"&gt;"&amp;GD138,$ES$9:$ES$497,$ES138)+1</f>
        <v>20</v>
      </c>
      <c r="IC138" s="74">
        <f>COUNTIFS($GE$9:$GE$497,"&gt;"&amp;GE138,$ES$9:$ES$497,$ES138)+1</f>
        <v>19</v>
      </c>
      <c r="ID138" s="74">
        <f>COUNTIFS($GF$9:$GF$497,"&gt;"&amp;GF138,$ES$9:$ES$497,$ES138)+1</f>
        <v>4</v>
      </c>
      <c r="IE138" s="74">
        <f>COUNTIFS($GG$9:$GG$497,"&gt;"&amp;GG138,$ES$9:$ES$497,$ES138)+1</f>
        <v>34</v>
      </c>
      <c r="IF138" s="74">
        <f>COUNTIFS($GH$9:$GH$497,"&gt;"&amp;GH138,$ES$9:$ES$497,$ES138)+1</f>
        <v>9</v>
      </c>
      <c r="IG138" s="84">
        <f>COUNTIFS($GI$9:$GI$497,"&gt;"&amp;GI138,$ES$9:$ES$497,$ES138)+1</f>
        <v>19</v>
      </c>
      <c r="IH138" s="91"/>
      <c r="II138" s="79"/>
      <c r="IJ138" s="79"/>
      <c r="IK138" s="79"/>
      <c r="IL138" s="79"/>
      <c r="IM138" s="92"/>
      <c r="IN138" s="93"/>
      <c r="IO138" s="94"/>
      <c r="IP138" s="95">
        <v>0.05</v>
      </c>
      <c r="IQ138" s="79"/>
      <c r="IR138" s="79"/>
      <c r="IS138" s="79"/>
      <c r="IT138" s="79"/>
      <c r="IU138" s="79"/>
      <c r="IV138" s="79"/>
      <c r="IW138" s="96"/>
      <c r="IX138" s="93"/>
      <c r="IY138" s="79"/>
      <c r="IZ138" s="79"/>
      <c r="JA138" s="79"/>
      <c r="JB138" s="79"/>
      <c r="JC138" s="79"/>
      <c r="JD138" s="79"/>
      <c r="JE138" s="97"/>
      <c r="JF138" s="95"/>
      <c r="JG138" s="79"/>
      <c r="JH138" s="79"/>
      <c r="JI138" s="79"/>
      <c r="JJ138" s="79"/>
      <c r="JK138" s="79"/>
      <c r="JL138" s="79"/>
      <c r="JM138" s="96"/>
      <c r="JN138" s="93"/>
      <c r="JO138" s="79"/>
      <c r="JP138" s="79"/>
      <c r="JQ138" s="79"/>
      <c r="JR138" s="79"/>
      <c r="JS138" s="79"/>
      <c r="JT138" s="79"/>
      <c r="JU138" s="79"/>
      <c r="JV138" s="79"/>
      <c r="JW138" s="79"/>
      <c r="JX138" s="79"/>
      <c r="JY138" s="79"/>
      <c r="JZ138" s="97"/>
      <c r="KA138" s="93"/>
      <c r="KB138" s="79"/>
      <c r="KC138" s="79"/>
      <c r="KD138" s="79"/>
      <c r="KE138" s="97"/>
      <c r="KF138" s="95"/>
      <c r="KG138" s="79"/>
      <c r="KH138" s="79"/>
      <c r="KI138" s="79"/>
      <c r="KJ138" s="79"/>
      <c r="KK138" s="98"/>
      <c r="KL138" s="79"/>
      <c r="KM138" s="79"/>
      <c r="KN138" s="79"/>
      <c r="KO138" s="79"/>
      <c r="KP138" s="79"/>
      <c r="KQ138" s="79"/>
      <c r="KR138" s="79"/>
      <c r="KS138" s="96"/>
      <c r="KT138" s="96"/>
      <c r="KU138" s="96"/>
      <c r="KV138" s="96"/>
      <c r="KW138" s="93"/>
      <c r="KX138" s="79"/>
      <c r="KY138" s="79"/>
      <c r="KZ138" s="79"/>
      <c r="LA138" s="79"/>
      <c r="LB138" s="79"/>
      <c r="LC138" s="96"/>
      <c r="LD138" s="93"/>
      <c r="LE138" s="94"/>
      <c r="LF138" s="99"/>
      <c r="LG138" s="75"/>
      <c r="LH138" s="93"/>
      <c r="LI138" s="79"/>
      <c r="LJ138" s="74"/>
      <c r="LK138" s="74"/>
      <c r="LL138" s="74"/>
      <c r="LM138" s="100"/>
      <c r="LN138" s="95"/>
      <c r="LO138" s="79"/>
      <c r="LP138" s="79"/>
      <c r="LQ138" s="79"/>
      <c r="LR138" s="96"/>
      <c r="LS138" s="93"/>
      <c r="LT138" s="79">
        <v>0.05</v>
      </c>
      <c r="LU138" s="79"/>
      <c r="LV138" s="79"/>
      <c r="LW138" s="79"/>
      <c r="LX138" s="79"/>
      <c r="LY138" s="79"/>
      <c r="LZ138" s="79"/>
      <c r="MA138" s="97"/>
      <c r="MB138" s="95"/>
      <c r="MC138" s="79"/>
      <c r="MD138" s="79"/>
      <c r="ME138" s="79"/>
      <c r="MF138" s="79"/>
      <c r="MG138" s="79"/>
      <c r="MH138" s="79"/>
      <c r="MI138" s="79"/>
      <c r="MJ138" s="79"/>
      <c r="MK138" s="79"/>
      <c r="ML138" s="79"/>
      <c r="MM138" s="79"/>
      <c r="MN138" s="98"/>
      <c r="MO138" s="98"/>
      <c r="MP138" s="96"/>
      <c r="MQ138" s="93"/>
      <c r="MR138" s="79"/>
      <c r="MS138" s="79"/>
      <c r="MT138" s="79"/>
      <c r="MU138" s="79"/>
      <c r="MV138" s="98"/>
      <c r="MW138" s="79"/>
      <c r="MX138" s="79"/>
      <c r="MY138" s="79"/>
      <c r="MZ138" s="79"/>
      <c r="NA138" s="79"/>
      <c r="NB138" s="79"/>
      <c r="NC138" s="79"/>
      <c r="ND138" s="96"/>
      <c r="NE138" s="96"/>
      <c r="NF138" s="96"/>
      <c r="NG138" s="96"/>
      <c r="NH138" s="93"/>
      <c r="NI138" s="79"/>
      <c r="NJ138" s="79"/>
      <c r="NK138" s="79"/>
      <c r="NL138" s="79"/>
      <c r="NM138" s="79"/>
      <c r="NN138" s="94"/>
      <c r="NO138" s="93"/>
      <c r="NP138" s="80"/>
      <c r="NQ138" s="124" t="s">
        <v>863</v>
      </c>
      <c r="NR138" s="102" t="s">
        <v>867</v>
      </c>
      <c r="NS138" s="102"/>
      <c r="NT138" s="102"/>
      <c r="NU138" s="102"/>
      <c r="NV138" s="104">
        <v>43720</v>
      </c>
      <c r="NW138" s="102" t="s">
        <v>525</v>
      </c>
      <c r="NX138" s="133" t="s">
        <v>868</v>
      </c>
      <c r="NY138" s="129" t="s">
        <v>2288</v>
      </c>
      <c r="NZ138" s="133" t="s">
        <v>868</v>
      </c>
      <c r="OA138" s="134"/>
      <c r="OB138" s="134"/>
      <c r="OC138" s="134"/>
      <c r="OD138" s="108">
        <f t="shared" si="276"/>
        <v>72</v>
      </c>
      <c r="OE138" s="109">
        <v>4</v>
      </c>
      <c r="OF138" s="110">
        <f t="shared" si="277"/>
        <v>300</v>
      </c>
      <c r="OG138" s="109">
        <v>3</v>
      </c>
      <c r="OH138" s="111">
        <f>ROUND(AVERAGEIF($ES$9:$ES$497,$ES138,EV$9:EV$497),0)</f>
        <v>67</v>
      </c>
      <c r="OI138" s="112">
        <f>ROUND(AVERAGEIF($ES$9:$ES$497,$ES138,EW$9:EW$497),0)</f>
        <v>45</v>
      </c>
      <c r="OJ138" s="112">
        <f>ROUND(AVERAGEIF($ES$9:$ES$497,$ES138,EX$9:EX$497),0)</f>
        <v>51</v>
      </c>
      <c r="OK138" s="112">
        <f>ROUND(AVERAGEIF($ES$9:$ES$497,$ES138,EY$9:EY$497),0)</f>
        <v>39</v>
      </c>
      <c r="OL138" s="112">
        <f>ROUND(AVERAGEIF($ES$9:$ES$497,$ES138,EZ$9:EZ$497),0)</f>
        <v>21</v>
      </c>
      <c r="OM138" s="112">
        <f>ROUND(AVERAGEIF($ES$9:$ES$497,$ES138,FA$9:FA$497),0)</f>
        <v>21</v>
      </c>
      <c r="ON138" s="112">
        <f>ROUND(AVERAGEIF($ES$9:$ES$497,$ES138,FB$9:FB$497),0)</f>
        <v>68</v>
      </c>
      <c r="OO138" s="112">
        <f>ROUND(AVERAGEIF($ES$9:$ES$497,$ES138,FC$9:FC$497),0)</f>
        <v>64</v>
      </c>
      <c r="OP138" s="112">
        <f>ROUND(AVERAGEIF($ES$9:$ES$497,$ES138,FD$9:FD$497),0)</f>
        <v>72</v>
      </c>
      <c r="OQ138" s="113">
        <f>ROUND(AVERAGEIF($ES$9:$ES$497,$ES138,FE$9:FE$497),0)</f>
        <v>115</v>
      </c>
      <c r="OR138" s="114">
        <f>ROUND(EV138/MAX(EV$9:EV$497)*100,0)</f>
        <v>18</v>
      </c>
      <c r="OS138" s="115">
        <f>ROUND(EW138/MAX(EW$9:EW$497)*100,0)</f>
        <v>35</v>
      </c>
      <c r="OT138" s="115">
        <f>ROUND(EX138/MAX(EX$9:EX$497)*100,0)</f>
        <v>53</v>
      </c>
      <c r="OU138" s="115">
        <f>ROUND(EY138/MAX(EY$9:EY$497)*100,0)</f>
        <v>12</v>
      </c>
      <c r="OV138" s="115">
        <f>ROUND(EZ138/MAX(EZ$9:EZ$497)*100,0)</f>
        <v>17</v>
      </c>
      <c r="OW138" s="115">
        <f>ROUND(FA138/MAX(FA$9:FA$497)*100,0)</f>
        <v>21</v>
      </c>
      <c r="OX138" s="115">
        <f>ROUND(FB138/MAX(FB$9:FB$497)*100,0)</f>
        <v>72</v>
      </c>
      <c r="OY138" s="116">
        <f>ROUND(FC138/MAX(FC$9:FC$497)*100,0)</f>
        <v>41</v>
      </c>
      <c r="OZ138" s="115">
        <f>ROUND(FD138/MAX(FD$9:FD$497)*100,0)</f>
        <v>57</v>
      </c>
      <c r="PA138" s="117">
        <f>ROUND(FE138/MAX(FE$9:FE$497)*100,0)</f>
        <v>50</v>
      </c>
      <c r="PB138" s="118">
        <f t="shared" si="278"/>
        <v>462</v>
      </c>
      <c r="PC138" s="115">
        <f t="shared" si="279"/>
        <v>354</v>
      </c>
      <c r="PD138" s="115">
        <f t="shared" si="280"/>
        <v>513</v>
      </c>
      <c r="PE138" s="115">
        <f t="shared" si="281"/>
        <v>544</v>
      </c>
      <c r="PF138" s="115">
        <f t="shared" si="282"/>
        <v>274</v>
      </c>
      <c r="PG138" s="119">
        <f t="shared" si="283"/>
        <v>265</v>
      </c>
      <c r="PH138" s="118">
        <f>ROUND(PB138/MAX(PB$9:PB$497)*100,0)</f>
        <v>55</v>
      </c>
      <c r="PI138" s="115">
        <f>ROUND(PC138/MAX(PC$9:PC$497)*100,0)</f>
        <v>42</v>
      </c>
      <c r="PJ138" s="115">
        <f>ROUND(PD138/MAX(PD$9:PD$497)*100,0)</f>
        <v>55</v>
      </c>
      <c r="PK138" s="115">
        <f>ROUND(PE138/MAX(PE$9:PE$497)*100,0)</f>
        <v>54</v>
      </c>
      <c r="PL138" s="115">
        <f>ROUND(PF138/MAX(PF$9:PF$497)*100,0)</f>
        <v>39</v>
      </c>
      <c r="PM138" s="119">
        <f>ROUND(PG138/MAX(PG$9:PG$497)*100,0)</f>
        <v>39</v>
      </c>
      <c r="PN138" s="118">
        <f>RANK(PH138,PH$9:PH$497,0)</f>
        <v>144</v>
      </c>
      <c r="PO138" s="115">
        <f>RANK(PI138,PI$9:PI$497,0)</f>
        <v>199</v>
      </c>
      <c r="PP138" s="115">
        <f>RANK(PJ138,PJ$9:PJ$497,0)</f>
        <v>174</v>
      </c>
      <c r="PQ138" s="115">
        <f>RANK(PK138,PK$9:PK$497,0)</f>
        <v>143</v>
      </c>
      <c r="PR138" s="115">
        <f>RANK(PL138,PL$9:PL$497,0)</f>
        <v>266</v>
      </c>
      <c r="PS138" s="119">
        <f>RANK(PM138,PM$9:PM$497,0)</f>
        <v>239</v>
      </c>
      <c r="PT138" s="120">
        <f>ROUND(FZ138/MAX(FZ$9:FZ$497)*100,0)</f>
        <v>28</v>
      </c>
      <c r="PU138" s="115">
        <f>ROUND(GA138/MAX(GA$9:GA$497)*100,0)</f>
        <v>41</v>
      </c>
      <c r="PV138" s="115">
        <f>ROUND(GB138/MAX(GB$9:GB$497)*100,0)</f>
        <v>74</v>
      </c>
      <c r="PW138" s="115">
        <f>ROUND(GC138/MAX(GC$9:GC$497)*100,0)</f>
        <v>23</v>
      </c>
      <c r="PX138" s="115">
        <f>ROUND(GD138/MAX(GD$9:GD$497)*100,0)</f>
        <v>19</v>
      </c>
      <c r="PY138" s="115">
        <f>ROUND(GE138/MAX(GE$9:GE$497)*100,0)</f>
        <v>23</v>
      </c>
      <c r="PZ138" s="115">
        <f>ROUND(GF138/MAX(GF$9:GF$497)*100,0)</f>
        <v>73</v>
      </c>
      <c r="QA138" s="116">
        <f>ROUND(GG138/MAX(GG$9:GG$497)*100,0)</f>
        <v>52</v>
      </c>
      <c r="QB138" s="115">
        <f>ROUND(GH138/MAX(GH$9:GH$497)*100,0)</f>
        <v>60</v>
      </c>
      <c r="QC138" s="121">
        <f>ROUND(GI138/MAX(GI$9:GI$497)*100,0)</f>
        <v>63</v>
      </c>
      <c r="QD138" s="120">
        <f>ROUND(AVERAGEIF($ES$9:$ES$497,$ES138,PT$9:PT$497),0)</f>
        <v>50</v>
      </c>
      <c r="QE138" s="120">
        <f>ROUND(AVERAGEIF($ES$9:$ES$497,$ES138,PU$9:PU$497),0)</f>
        <v>37</v>
      </c>
      <c r="QF138" s="120">
        <f>ROUND(AVERAGEIF($ES$9:$ES$497,$ES138,PV$9:PV$497),0)</f>
        <v>50</v>
      </c>
      <c r="QG138" s="120">
        <f>ROUND(AVERAGEIF($ES$9:$ES$497,$ES138,PW$9:PW$497),0)</f>
        <v>43</v>
      </c>
      <c r="QH138" s="120">
        <f>ROUND(AVERAGEIF($ES$9:$ES$497,$ES138,PX$9:PX$497),0)</f>
        <v>18</v>
      </c>
      <c r="QI138" s="120">
        <f>ROUND(AVERAGEIF($ES$9:$ES$497,$ES138,PY$9:PY$497),0)</f>
        <v>20</v>
      </c>
      <c r="QJ138" s="120">
        <f>ROUND(AVERAGEIF($ES$9:$ES$497,$ES138,PZ$9:PZ$497),0)</f>
        <v>46</v>
      </c>
      <c r="QK138" s="120">
        <f>ROUND(AVERAGEIF($ES$9:$ES$497,$ES138,QA$9:QA$497),0)</f>
        <v>47</v>
      </c>
      <c r="QL138" s="120">
        <f>ROUND(AVERAGEIF($ES$9:$ES$497,$ES138,QB$9:QB$497),0)</f>
        <v>45</v>
      </c>
      <c r="QM138" s="120">
        <f>ROUND(AVERAGEIF($ES$9:$ES$497,$ES138,QC$9:QC$497),0)</f>
        <v>49</v>
      </c>
      <c r="QN138" s="114">
        <f t="shared" si="240"/>
        <v>655</v>
      </c>
      <c r="QO138" s="115">
        <f t="shared" si="241"/>
        <v>435</v>
      </c>
      <c r="QP138" s="115">
        <f t="shared" si="242"/>
        <v>731</v>
      </c>
      <c r="QQ138" s="115">
        <f t="shared" si="243"/>
        <v>811</v>
      </c>
      <c r="QR138" s="115">
        <f t="shared" si="244"/>
        <v>405</v>
      </c>
      <c r="QS138" s="119">
        <f t="shared" si="245"/>
        <v>349</v>
      </c>
      <c r="QT138" s="114">
        <f>ROUND((QN138-MIN(QN$9:QN$497))/(MAX(QN$9:QN$497)-MIN(QN$9:QN$497))*100,0)</f>
        <v>66</v>
      </c>
      <c r="QU138" s="115">
        <f>ROUND((QO138-MIN(QO$9:QO$497))/(MAX(QO$9:QO$497)-MIN(QO$9:QO$497))*100,0)</f>
        <v>33</v>
      </c>
      <c r="QV138" s="115">
        <f>ROUND((QP138-MIN(QP$9:QP$497))/(MAX(QP$9:QP$497)-MIN(QP$9:QP$497))*100,0)</f>
        <v>55</v>
      </c>
      <c r="QW138" s="115">
        <f>ROUND((QQ138-MIN(QQ$9:QQ$497))/(MAX(QQ$9:QQ$497)-MIN(QQ$9:QQ$497))*100,0)</f>
        <v>66</v>
      </c>
      <c r="QX138" s="115">
        <f>ROUND((QR138-MIN(QR$9:QR$497))/(MAX(QR$9:QR$497)-MIN(QR$9:QR$497))*100,0)</f>
        <v>28</v>
      </c>
      <c r="QY138" s="115">
        <f>ROUND((QS138-MIN(QS$9:QS$497))/(MAX(QS$9:QS$497)-MIN(QS$9:QS$497))*100,0)</f>
        <v>35</v>
      </c>
      <c r="QZ138" s="114">
        <f>RANK(QN138,QN$9:QN$497,0)</f>
        <v>23</v>
      </c>
      <c r="RA138" s="115">
        <f>RANK(QO138,QO$9:QO$497,0)</f>
        <v>130</v>
      </c>
      <c r="RB138" s="115">
        <f>RANK(QP138,QP$9:QP$497,0)</f>
        <v>37</v>
      </c>
      <c r="RC138" s="115">
        <f>RANK(QQ138,QQ$9:QQ$497,0)</f>
        <v>32</v>
      </c>
      <c r="RD138" s="115">
        <f>RANK(QR138,QR$9:QR$497,0)</f>
        <v>376</v>
      </c>
      <c r="RE138" s="115">
        <f>RANK(QS138,QS$9:QS$497,0)</f>
        <v>250</v>
      </c>
      <c r="RF138" s="122"/>
      <c r="RG138" s="115">
        <f>($RH$3*(IH138+IJ138)*100*100/MAX(EX$9:EX$497)*$RO$3) +($RH$3*(II138+IJ138)*100*100/MAX(EX$9:EX$497)*$RO$4) + ($RH$3*IK138*100*100/MAX(EX$9:EX$497)*0.098)</f>
        <v>0</v>
      </c>
      <c r="RH138" s="115">
        <f>($RH$4*IL138*100*100/MAX(EZ$9:EZ$497))*$RQ$3</f>
        <v>0</v>
      </c>
      <c r="RI138" s="115">
        <f>($RH$3*IM138*100*100/MAX(EY$9:EY$497))*$RQ$4</f>
        <v>0</v>
      </c>
      <c r="RJ138" s="115">
        <f>($RH$3*IN138*100*100/MAX(EX$9:EX$497))</f>
        <v>0</v>
      </c>
      <c r="RK138" s="115">
        <f>($RH$4*IO138*100*100/MAX(EZ$9:EZ$497))*$RQ$3</f>
        <v>0</v>
      </c>
      <c r="RL138" s="115">
        <f>(($RL$4*IP138*100*((100/MAX(EX$9:EX$497)+100/MAX(EZ$9:EZ$497))/2))+($RL$4*IQ138*100*((100/MAX(EX$9:EX$497)+100/MAX(EZ$9:EZ$497))/2))+($RL$4*IR138*100*((100/MAX(EX$9:EX$497)+100/MAX(EZ$9:EZ$497))/2))+($RL$4*IS138*100*((100/MAX(EX$9:EX$497)+100/MAX(EZ$9:EZ$497))/2))+($RL$4*IT138*100*((100/MAX(EX$9:EX$497)+100/MAX(EZ$9:EZ$497))/2))+($RL$4*IU138*100*((100/MAX(EX$9:EX$497)+100/MAX(EZ$9:EZ$497))/2))+($RL$4*IV138*100*((100/MAX(EX$9:EX$497)+100/MAX(EZ$9:EZ$497))/2))+($RL$4*IW138*100*((100/MAX(EX$9:EX$497)+100/MAX(EZ$9:EZ$497))/2)))*$RS$3</f>
        <v>5.2266666666666675</v>
      </c>
      <c r="RM138" s="115">
        <f>(($RH$3*IX138*100*100/MAX(EX$9:EX$497))+($RH$3*IY138*100*100/MAX(EX$9:EX$497))+($RH$3*IZ138*100*100/MAX(EX$9:EX$497))+($RH$3*JA138*100*100/MAX(EX$9:EX$497))+($RH$3*JB138*100*100/MAX(EX$9:EX$497))+($RH$3*JC138*100*100/MAX(EX$9:EX$497))+($RH$3*JD138*100*100/MAX(EX$9:EX$497))+($RH$3*JE138*100*100/MAX(EX$9:EX$497)))*$RS$4</f>
        <v>0</v>
      </c>
      <c r="RN138" s="115">
        <f>(($RH$4*JF138*100*100/MAX(EZ$9:EZ$497)) + ($RH$4*JG138*100*100/MAX(EZ$9:EZ$497)) + ($RH$4*JH138*100*100/MAX(EZ$9:EZ$497)) + ($RH$4*JI138*100*100/MAX(EZ$9:EZ$497)) + ($RH$4*JJ138*100*100/MAX(EZ$9:EZ$497)) + ($RH$4*JK138*100*100/MAX(EZ$9:EZ$497)) + ($RH$4*JL138*100*100/MAX(EZ$9:EZ$497)) + ($RH$4*JM138*100*100/MAX(EZ$9:EZ$497)))*$RU$3</f>
        <v>0</v>
      </c>
      <c r="RO138" s="115">
        <f>(($RL$4*JN138*100*((100/MAX(EX$9:EX$497)+100/MAX(EZ$9:EZ$497))/2))+($RL$4*JO138*100*((100/MAX(EX$9:EX$497)+100/MAX(EZ$9:EZ$497))/2))+($RL$4*JP138*100*((100/MAX(EX$9:EX$497)+100/MAX(EZ$9:EZ$497))/2))+($RL$4*JQ138*100*((100/MAX(EX$9:EX$497)+100/MAX(EZ$9:EZ$497))/2))+($RL$4*JR138*100*((100/MAX(EX$9:EX$497)+100/MAX(EZ$9:EZ$497))/2))+($RL$4*JS138*100*((100/MAX(EX$9:EX$497)+100/MAX(EZ$9:EZ$497))/2))+($RL$4*JT138*100*((100/MAX(EX$9:EX$497)+100/MAX(EZ$9:EZ$497))/2))+($RL$4*JU138*100*((100/MAX(EX$9:EX$497)+100/MAX(EZ$9:EZ$497))/2))+($RL$4*JV138*100*((100/MAX(EX$9:EX$497)+100/MAX(EZ$9:EZ$497))/2))+($RL$4*JW138*100*((100/MAX(EX$9:EX$497)+100/MAX(EZ$9:EZ$497))/2))+($RL$4*JX138*100*((100/MAX(EX$9:EX$497)+100/MAX(EZ$9:EZ$497))/2))+($RL$4*JY138*100*((100/MAX(EX$9:EX$497)+100/MAX(EZ$9:EZ$497))/2))+($RL$4*JZ138*100*((100/MAX(EX$9:EX$497)+100/MAX(EZ$9:EZ$497))/2)))*$RW$3/2</f>
        <v>0</v>
      </c>
      <c r="RP138" s="119">
        <f>($RJ$3*KA138*100*100/MAX(FA$9:FA$497)) + ($RJ$3*KB138*100*100/MAX(FA$9:FA$497)/2) + ($RJ$3*KC138*100*100/MAX(FA$9:FA$497)/2) + ($RJ$3*KD138*100*100/MAX(FA$9:FA$497)/4) + ($RJ$3*KE138*100*100/MAX(FA$9:FA$497)/4)</f>
        <v>0</v>
      </c>
      <c r="RQ138" s="118">
        <f>($RL$4*KF138*100*((100/MAX(EX$9:EX$497)+100/MAX(EZ$9:EZ$497)))) * ($RO$3/2) + (($RL$4*KG138*100*((100/MAX(EX$9:EX$497)+100/MAX(EZ$9:EZ$497))))+($RL$4*KH138*100*((100/MAX(EX$9:EX$497)+100/MAX(EZ$9:EZ$497))))+($RL$4*KI138*100*((100/MAX(EX$9:EX$497)+100/MAX(EZ$9:EZ$497))))+($RL$4*KJ138*100*((100/MAX(EX$9:EX$497)+100/MAX(EZ$9:EZ$497))))+($RL$4*KK138*100*((100/MAX(EX$9:EX$497)+100/MAX(EZ$9:EZ$497))))+($RL$4*KL138*100*((100/MAX(EX$9:EX$497)+100/MAX(EZ$9:EZ$497))))+($RL$4*KM138*100*((100/MAX(EX$9:EX$497)+100/MAX(EZ$9:EZ$497))))+($RL$4*KN138*100*((100/MAX(EX$9:EX$497)+100/MAX(EZ$9:EZ$497))))+($RL$4*KO138*100*((100/MAX(EX$9:EX$497)+100/MAX(EZ$9:EZ$497))))+($RL$4*KP138*100*((100/MAX(EX$9:EX$497)+100/MAX(EZ$9:EZ$497))))+($RL$4*KQ138*100*((100/MAX(EX$9:EX$497)+100/MAX(EZ$9:EZ$497))))+($RL$4*KR138*100*((100/MAX(EX$9:EX$497)+100/MAX(EZ$9:EZ$497))))+($RL$4*KS138*100*((100/MAX(EX$9:EX$497)+100/MAX(EZ$9:EZ$497))))+($RL$4*KV138*100*((100/MAX(EX$9:EX$497)+100/MAX(EZ$9:EZ$497))))) * (($RO$3+$RO$4)/6)</f>
        <v>0</v>
      </c>
      <c r="RR138" s="115">
        <f>(($RL$4*KW138*100*((100/MAX(EX$9:EX$497)+100/MAX(EZ$9:EZ$497))))) * ($RO$3/2) + (($RL$4*KX138*100*((100/MAX(EX$9:EX$497)+100/MAX(EZ$9:EZ$497))))+($RL$4*KY138*100*((100/MAX(EX$9:EX$497)+100/MAX(EZ$9:EZ$497))))+($RL$4*KZ138*100*((100/MAX(EX$9:EX$497)+100/MAX(EZ$9:EZ$497))))+($RL$4*LA138*100*((100/MAX(EX$9:EX$497)+100/MAX(EZ$9:EZ$497))))+($RL$4*LB138*100*((100/MAX(EX$9:EX$497)+100/MAX(EZ$9:EZ$497))))+($RL$4*LC138*100*((100/MAX(EX$9:EX$497)+100/MAX(EZ$9:EZ$497))))) * (($RO$3+$RO$4)/6)</f>
        <v>0</v>
      </c>
      <c r="RS138" s="119">
        <f>(($RL$4*LD138*100*((100/MAX(EX$9:EX$497)+100/MAX(EZ$9:EZ$497))))+($RL$4*LE138*100*((100/MAX(EX$9:EX$497)+100/MAX(EZ$9:EZ$497))))) * (($RO$3+$RO$4)/6)</f>
        <v>0</v>
      </c>
      <c r="RT138" s="118">
        <f>($RJ$4*LH138*100*(100/MAX(EV$9:EV$497)))+($RJ$4*LI138*100*(100/MAX(EV$9:EV$497)))</f>
        <v>0</v>
      </c>
      <c r="RU138" s="119">
        <f>($RJ$4*LJ138*(100/MAX(EV$9:EV$497)))/2 + ($RL$3*LK138*(100/MAX(EW$9:EW$497))) + ($RJ$4*LL138*(100/MAX(EV$9:EV$497)))/4 + ($RL$3*LM138*(100/MAX(EW$9:EW$497)))</f>
        <v>0</v>
      </c>
      <c r="RV138" s="118">
        <f>($RJ$4*LN138*100*100/MAX(EV$9:EV$497)/2)+($RJ$4*LO138*100*100/MAX(EV$9:EV$497)/2)+($RJ$4*LP138*100*100/MAX(EV$9:EV$497))+($RJ$4*LQ138*100*100/MAX(EV$9:EV$497))+($RJ$4*LR138*100*100/MAX(EV$9:EV$497))</f>
        <v>0</v>
      </c>
      <c r="RW138" s="115">
        <f>($RJ$4*LS138*100*100/MAX(EV$9:EV$497)) + (($RJ$4*LT138*100*100/MAX(EV$9:EV$497))+($RJ$4*LU138*100*100/MAX(EV$9:EV$497))+($RJ$4*LV138*100*100/MAX(EV$9:EV$497))+($RJ$4*LW138*100*100/MAX(EV$9:EV$497))+($RJ$4*LX138*100*100/MAX(EV$9:EV$497))+($RJ$4*LY138*100*100/MAX(EV$9:EV$497))+($RJ$4*LZ138*100*100/MAX(EV$9:EV$497))+($RJ$4*MA138*100*100/MAX(EV$9:EV$497)))/2</f>
        <v>4.213483146067416</v>
      </c>
      <c r="RX138" s="119">
        <f>($RJ$4*MB138*100*100/MAX(EV$9:EV$497))+($RJ$4*MC138*100*100/MAX(EV$9:EV$497))+($RJ$4*MD138*100*100/MAX(EV$9:EV$497))+($RJ$4*ME138*100*100/MAX(EV$9:EV$497))+($RJ$4*MF138*100*100/MAX(EV$9:EV$497))+($RJ$4*MG138*100*100/MAX(EV$9:EV$497))+($RJ$4*MH138*100*100/MAX(EV$9:EV$497))+($RJ$4*MI138*100*100/MAX(EV$9:EV$497))+($RJ$4*MJ138*100*100/MAX(EV$9:EV$497))+($RJ$4*MK138*100*100/MAX(EV$9:EV$497))+($RJ$4*ML138*100*100/MAX(EV$9:EV$497))+($RJ$4*MM138*100*100/MAX(EV$9:EV$497))+($RJ$4*MN138*100*100/MAX(EV$9:EV$497))</f>
        <v>0</v>
      </c>
      <c r="RY138" s="118">
        <f>($RJ$4*MQ138*100*100/MAX(EV$9:EV$497))/2 + (($RJ$4*MR138*100*100/MAX(EV$9:EV$497))+($RJ$4*MS138*100*100/MAX(EV$9:EV$497))+($RJ$4*MT138*100*100/MAX(EV$9:EV$497))+($RJ$4*MU138*100*100/MAX(EV$9:EV$497))+($RJ$4*MV138*100*100/MAX(EV$9:EV$497))+($RJ$4*MW138*100*100/MAX(EV$9:EV$497))+($RJ$4*MX138*100*100/MAX(EV$9:EV$497))+($RJ$4*MY138*100*100/MAX(EV$9:EV$497))+($RJ$4*MZ138*100*100/MAX(EV$9:EV$497))+($RJ$4*NA138*100*100/MAX(EV$9:EV$497))+($RJ$4*NB138*100*100/MAX(EV$9:EV$497))+($RJ$4*NC138*100*100/MAX(EV$9:EV$497))+($RJ$4*ND138*100*100/MAX(EV$9:EV$497))+($RJ$4*NG138*100*100/MAX(EV$9:EV$497)))/4</f>
        <v>0</v>
      </c>
      <c r="RZ138" s="115">
        <f>($RJ$4*NH138*100*100/MAX(EV$9:EV$497))/2 + (($RJ$4*NI138*100*100/MAX(EV$9:EV$497))+($RJ$4*NJ138*100*100/MAX(EV$9:EV$497))+($RJ$4*NK138*100*100/MAX(EV$9:EV$497))+($RJ$4*NL138*100*100/MAX(EV$9:EV$497))+($RJ$4*NM138*100*100/MAX(EV$9:EV$497))+($RJ$4*NN138*100*100/MAX(EV$9:EV$497)))/4</f>
        <v>0</v>
      </c>
      <c r="SA138" s="117">
        <f>(($RJ$4*NO138*100*100/MAX(EV$9:EV$497))+($RJ$4*NP138*100*100/MAX(EV$9:EV$497)))/4</f>
        <v>0</v>
      </c>
      <c r="SB138" s="118">
        <f t="shared" si="284"/>
        <v>9.4401498127340844</v>
      </c>
      <c r="SC138" s="115">
        <f t="shared" si="285"/>
        <v>6.0693632958801507</v>
      </c>
      <c r="SD138" s="115">
        <f t="shared" si="286"/>
        <v>5.1448707865168544</v>
      </c>
      <c r="SE138" s="115">
        <f t="shared" si="287"/>
        <v>21.259363295880149</v>
      </c>
      <c r="SF138" s="115">
        <f t="shared" si="288"/>
        <v>6.280037453183521</v>
      </c>
      <c r="SG138" s="115">
        <f t="shared" si="289"/>
        <v>4.213483146067416</v>
      </c>
      <c r="SH138" s="115">
        <f>ROUND(SB138/MAX(SB$9:SB$497)*100,0)</f>
        <v>12</v>
      </c>
      <c r="SI138" s="115">
        <f>ROUND(SC138/MAX(SC$9:SC$497)*100,0)</f>
        <v>9</v>
      </c>
      <c r="SJ138" s="115">
        <f>ROUND(SD138/MAX(SD$9:SD$497)*100,0)</f>
        <v>8</v>
      </c>
      <c r="SK138" s="115">
        <f>ROUND(SE138/MAX(SE$9:SE$497)*100,0)</f>
        <v>16</v>
      </c>
      <c r="SL138" s="115">
        <f>ROUND(SF138/MAX(SF$9:SF$497)*100,0)</f>
        <v>15</v>
      </c>
      <c r="SM138" s="121">
        <f>ROUND(SG138/MAX(SG$9:SG$497)*100,0)</f>
        <v>4</v>
      </c>
      <c r="SN138" s="115">
        <f>ROUND(AVERAGEIF($ES$9:$ES$497,$ES138,SH$9:SH$497),0)</f>
        <v>24</v>
      </c>
      <c r="SO138" s="115">
        <f>ROUND(AVERAGEIF($ES$9:$ES$497,$ES138,SI$9:SI$497),0)</f>
        <v>22</v>
      </c>
      <c r="SP138" s="115">
        <f>ROUND(AVERAGEIF($ES$9:$ES$497,$ES138,SJ$9:SJ$497),0)</f>
        <v>5</v>
      </c>
      <c r="SQ138" s="115">
        <f>ROUND(AVERAGEIF($ES$9:$ES$497,$ES138,SK$9:SK$497),0)</f>
        <v>19</v>
      </c>
      <c r="SR138" s="115">
        <f>ROUND(AVERAGEIF($ES$9:$ES$497,$ES138,SL$9:SL$497),0)</f>
        <v>8</v>
      </c>
      <c r="SS138" s="121">
        <f>ROUND(AVERAGEIF($ES$9:$ES$497,$ES138,SM$9:SM$497),0)</f>
        <v>6</v>
      </c>
      <c r="ST138" s="114">
        <f>RANK(SB138,SB$9:SB$497,0)</f>
        <v>242</v>
      </c>
      <c r="SU138" s="115">
        <f>RANK(SC138,SC$9:SC$497,0)</f>
        <v>174</v>
      </c>
      <c r="SV138" s="115">
        <f>RANK(SD138,SD$9:SD$497,0)</f>
        <v>99</v>
      </c>
      <c r="SW138" s="115">
        <f>RANK(SE138,SE$9:SE$497,0)</f>
        <v>125</v>
      </c>
      <c r="SX138" s="115">
        <f>RANK(SF138,SF$9:SF$497,0)</f>
        <v>40</v>
      </c>
      <c r="SY138" s="115">
        <f>RANK(SG138,SG$9:SG$497,0)</f>
        <v>173</v>
      </c>
      <c r="SZ138" s="115">
        <f>COUNTIFS(SB$9:SB$497,"&gt;"&amp;SB138,$ES$9:$ES$497,$ES138)+1</f>
        <v>56</v>
      </c>
      <c r="TA138" s="115">
        <f>COUNTIFS(SC$9:SC$497,"&gt;"&amp;SC138,$ES$9:$ES$497,$ES138)+1</f>
        <v>51</v>
      </c>
      <c r="TB138" s="115">
        <f>COUNTIFS(SD$9:SD$497,"&gt;"&amp;SD138,$ES$9:$ES$497,$ES138)+1</f>
        <v>15</v>
      </c>
      <c r="TC138" s="115">
        <f>COUNTIFS(SE$9:SE$497,"&gt;"&amp;SE138,$ES$9:$ES$497,$ES138)+1</f>
        <v>38</v>
      </c>
      <c r="TD138" s="115">
        <f>COUNTIFS(SF$9:SF$497,"&gt;"&amp;SF138,$ES$9:$ES$497,$ES138)+1</f>
        <v>11</v>
      </c>
      <c r="TE138" s="117">
        <f>COUNTIFS(SG$9:SG$497,"&gt;"&amp;SG138,$ES$9:$ES$497,$ES138)+1</f>
        <v>41</v>
      </c>
      <c r="TF138" s="118">
        <f t="shared" si="290"/>
        <v>67</v>
      </c>
      <c r="TG138" s="115">
        <f t="shared" si="291"/>
        <v>64</v>
      </c>
      <c r="TH138" s="115">
        <f t="shared" si="292"/>
        <v>50</v>
      </c>
      <c r="TI138" s="115">
        <f t="shared" si="293"/>
        <v>71</v>
      </c>
      <c r="TJ138" s="115">
        <f t="shared" si="294"/>
        <v>69</v>
      </c>
      <c r="TK138" s="115">
        <f t="shared" si="295"/>
        <v>43</v>
      </c>
      <c r="TL138" s="117">
        <f t="shared" si="296"/>
        <v>43</v>
      </c>
      <c r="TM138" s="118">
        <f>ROUND(TF138/MAX(TF$9:TF$497)*100,0)</f>
        <v>37</v>
      </c>
      <c r="TN138" s="115">
        <f>ROUND(TG138/MAX(TG$9:TG$497)*100,0)</f>
        <v>35</v>
      </c>
      <c r="TO138" s="115">
        <f>ROUND(TH138/MAX(TH$9:TH$497)*100,0)</f>
        <v>27</v>
      </c>
      <c r="TP138" s="115">
        <f>ROUND(TI138/MAX(TI$9:TI$497)*100,0)</f>
        <v>39</v>
      </c>
      <c r="TQ138" s="115">
        <f>ROUND(TJ138/MAX(TJ$9:TJ$497)*100,0)</f>
        <v>35</v>
      </c>
      <c r="TR138" s="115">
        <f>ROUND(TK138/MAX(TK$9:TK$497)*100,0)</f>
        <v>22</v>
      </c>
      <c r="TS138" s="119">
        <f>ROUND(TL138/MAX(TL$9:TL$497)*100,0)</f>
        <v>22</v>
      </c>
      <c r="TT138" s="120">
        <f>RANK(TM138,TM$9:TM$497,0)</f>
        <v>244</v>
      </c>
      <c r="TU138" s="115">
        <f>RANK(TN138,TN$9:TN$497,0)</f>
        <v>171</v>
      </c>
      <c r="TV138" s="115">
        <f>RANK(TO138,TO$9:TO$497,0)</f>
        <v>179</v>
      </c>
      <c r="TW138" s="115">
        <f>RANK(TP138,TP$9:TP$497,0)</f>
        <v>144</v>
      </c>
      <c r="TX138" s="115">
        <f>RANK(TQ138,TQ$9:TQ$497,0)</f>
        <v>90</v>
      </c>
      <c r="TY138" s="115">
        <f>RANK(TR138,TR$9:TR$497,0)</f>
        <v>269</v>
      </c>
      <c r="TZ138" s="121">
        <f>RANK(TS138,TS$9:TS$497,0)</f>
        <v>244</v>
      </c>
      <c r="UA138" s="132"/>
      <c r="UB138" s="7" t="s">
        <v>1</v>
      </c>
    </row>
    <row r="139" spans="1:548" x14ac:dyDescent="0.15">
      <c r="A139" s="183">
        <v>131</v>
      </c>
      <c r="B139" s="203" t="s">
        <v>867</v>
      </c>
      <c r="C139" s="63"/>
      <c r="D139" s="63"/>
      <c r="E139" s="64" t="s">
        <v>518</v>
      </c>
      <c r="F139" s="65">
        <v>66</v>
      </c>
      <c r="G139" s="65" t="s">
        <v>519</v>
      </c>
      <c r="H139" s="65"/>
      <c r="I139" s="66" t="s">
        <v>521</v>
      </c>
      <c r="J139" s="67" t="s">
        <v>521</v>
      </c>
      <c r="K139" s="67" t="s">
        <v>521</v>
      </c>
      <c r="L139" s="67" t="s">
        <v>521</v>
      </c>
      <c r="M139" s="67" t="s">
        <v>521</v>
      </c>
      <c r="N139" s="67" t="s">
        <v>521</v>
      </c>
      <c r="O139" s="67" t="s">
        <v>521</v>
      </c>
      <c r="P139" s="67" t="s">
        <v>521</v>
      </c>
      <c r="Q139" s="67" t="s">
        <v>521</v>
      </c>
      <c r="R139" s="68" t="s">
        <v>521</v>
      </c>
      <c r="S139" s="69" t="s">
        <v>521</v>
      </c>
      <c r="T139" s="67" t="s">
        <v>521</v>
      </c>
      <c r="U139" s="67" t="s">
        <v>521</v>
      </c>
      <c r="V139" s="67" t="s">
        <v>521</v>
      </c>
      <c r="W139" s="67" t="s">
        <v>521</v>
      </c>
      <c r="X139" s="67" t="s">
        <v>521</v>
      </c>
      <c r="Y139" s="67" t="s">
        <v>521</v>
      </c>
      <c r="Z139" s="67" t="s">
        <v>521</v>
      </c>
      <c r="AA139" s="67" t="s">
        <v>521</v>
      </c>
      <c r="AB139" s="68" t="s">
        <v>521</v>
      </c>
      <c r="AC139" s="69" t="s">
        <v>521</v>
      </c>
      <c r="AD139" s="67" t="s">
        <v>521</v>
      </c>
      <c r="AE139" s="67" t="s">
        <v>521</v>
      </c>
      <c r="AF139" s="67" t="s">
        <v>521</v>
      </c>
      <c r="AG139" s="67" t="s">
        <v>521</v>
      </c>
      <c r="AH139" s="67" t="s">
        <v>521</v>
      </c>
      <c r="AI139" s="67" t="s">
        <v>521</v>
      </c>
      <c r="AJ139" s="67" t="s">
        <v>521</v>
      </c>
      <c r="AK139" s="67" t="s">
        <v>521</v>
      </c>
      <c r="AL139" s="68" t="s">
        <v>521</v>
      </c>
      <c r="AM139" s="69" t="s">
        <v>521</v>
      </c>
      <c r="AN139" s="67" t="s">
        <v>521</v>
      </c>
      <c r="AO139" s="67" t="s">
        <v>521</v>
      </c>
      <c r="AP139" s="67" t="s">
        <v>521</v>
      </c>
      <c r="AQ139" s="67" t="s">
        <v>521</v>
      </c>
      <c r="AR139" s="67" t="s">
        <v>521</v>
      </c>
      <c r="AS139" s="67" t="s">
        <v>521</v>
      </c>
      <c r="AT139" s="67" t="s">
        <v>521</v>
      </c>
      <c r="AU139" s="67" t="s">
        <v>521</v>
      </c>
      <c r="AV139" s="68" t="s">
        <v>521</v>
      </c>
      <c r="AW139" s="69" t="s">
        <v>521</v>
      </c>
      <c r="AX139" s="67" t="s">
        <v>520</v>
      </c>
      <c r="AY139" s="67" t="s">
        <v>520</v>
      </c>
      <c r="AZ139" s="67" t="s">
        <v>520</v>
      </c>
      <c r="BA139" s="67" t="s">
        <v>520</v>
      </c>
      <c r="BB139" s="67" t="s">
        <v>520</v>
      </c>
      <c r="BC139" s="67" t="s">
        <v>520</v>
      </c>
      <c r="BD139" s="67" t="s">
        <v>521</v>
      </c>
      <c r="BE139" s="67" t="s">
        <v>521</v>
      </c>
      <c r="BF139" s="68" t="s">
        <v>521</v>
      </c>
      <c r="BG139" s="69" t="s">
        <v>521</v>
      </c>
      <c r="BH139" s="67" t="s">
        <v>521</v>
      </c>
      <c r="BI139" s="67" t="s">
        <v>521</v>
      </c>
      <c r="BJ139" s="67" t="s">
        <v>521</v>
      </c>
      <c r="BK139" s="67" t="s">
        <v>521</v>
      </c>
      <c r="BL139" s="67" t="s">
        <v>521</v>
      </c>
      <c r="BM139" s="67" t="s">
        <v>521</v>
      </c>
      <c r="BN139" s="67" t="s">
        <v>521</v>
      </c>
      <c r="BO139" s="67" t="s">
        <v>521</v>
      </c>
      <c r="BP139" s="68" t="s">
        <v>521</v>
      </c>
      <c r="BQ139" s="70" t="s">
        <v>521</v>
      </c>
      <c r="BR139" s="67" t="s">
        <v>521</v>
      </c>
      <c r="BS139" s="67" t="s">
        <v>521</v>
      </c>
      <c r="BT139" s="67" t="s">
        <v>521</v>
      </c>
      <c r="BU139" s="67" t="s">
        <v>521</v>
      </c>
      <c r="BV139" s="67" t="s">
        <v>521</v>
      </c>
      <c r="BW139" s="67" t="s">
        <v>521</v>
      </c>
      <c r="BX139" s="67" t="s">
        <v>521</v>
      </c>
      <c r="BY139" s="67" t="s">
        <v>521</v>
      </c>
      <c r="BZ139" s="68" t="s">
        <v>521</v>
      </c>
      <c r="CA139" s="69" t="s">
        <v>521</v>
      </c>
      <c r="CB139" s="67" t="s">
        <v>521</v>
      </c>
      <c r="CC139" s="67" t="s">
        <v>521</v>
      </c>
      <c r="CD139" s="67" t="s">
        <v>521</v>
      </c>
      <c r="CE139" s="67" t="s">
        <v>521</v>
      </c>
      <c r="CF139" s="67" t="s">
        <v>521</v>
      </c>
      <c r="CG139" s="67" t="s">
        <v>521</v>
      </c>
      <c r="CH139" s="67" t="s">
        <v>521</v>
      </c>
      <c r="CI139" s="67" t="s">
        <v>521</v>
      </c>
      <c r="CJ139" s="68" t="s">
        <v>521</v>
      </c>
      <c r="CK139" s="69" t="s">
        <v>521</v>
      </c>
      <c r="CL139" s="67" t="s">
        <v>521</v>
      </c>
      <c r="CM139" s="67" t="s">
        <v>521</v>
      </c>
      <c r="CN139" s="67" t="s">
        <v>521</v>
      </c>
      <c r="CO139" s="67" t="s">
        <v>521</v>
      </c>
      <c r="CP139" s="67" t="s">
        <v>521</v>
      </c>
      <c r="CQ139" s="67" t="s">
        <v>521</v>
      </c>
      <c r="CR139" s="67" t="s">
        <v>521</v>
      </c>
      <c r="CS139" s="67" t="s">
        <v>521</v>
      </c>
      <c r="CT139" s="68" t="s">
        <v>521</v>
      </c>
      <c r="CU139" s="69" t="s">
        <v>521</v>
      </c>
      <c r="CV139" s="67" t="s">
        <v>521</v>
      </c>
      <c r="CW139" s="67" t="s">
        <v>521</v>
      </c>
      <c r="CX139" s="67" t="s">
        <v>521</v>
      </c>
      <c r="CY139" s="67" t="s">
        <v>521</v>
      </c>
      <c r="CZ139" s="67" t="s">
        <v>521</v>
      </c>
      <c r="DA139" s="67" t="s">
        <v>521</v>
      </c>
      <c r="DB139" s="67" t="s">
        <v>521</v>
      </c>
      <c r="DC139" s="67" t="s">
        <v>521</v>
      </c>
      <c r="DD139" s="68" t="s">
        <v>521</v>
      </c>
      <c r="DE139" s="69" t="s">
        <v>521</v>
      </c>
      <c r="DF139" s="71" t="s">
        <v>521</v>
      </c>
      <c r="DG139" s="67" t="s">
        <v>521</v>
      </c>
      <c r="DH139" s="67" t="s">
        <v>521</v>
      </c>
      <c r="DI139" s="67" t="s">
        <v>521</v>
      </c>
      <c r="DJ139" s="67" t="s">
        <v>521</v>
      </c>
      <c r="DK139" s="67" t="s">
        <v>521</v>
      </c>
      <c r="DL139" s="67" t="s">
        <v>521</v>
      </c>
      <c r="DM139" s="67" t="s">
        <v>521</v>
      </c>
      <c r="DN139" s="68" t="s">
        <v>521</v>
      </c>
      <c r="DO139" s="70" t="s">
        <v>521</v>
      </c>
      <c r="DP139" s="71" t="s">
        <v>521</v>
      </c>
      <c r="DQ139" s="67" t="s">
        <v>521</v>
      </c>
      <c r="DR139" s="67" t="s">
        <v>521</v>
      </c>
      <c r="DS139" s="67" t="s">
        <v>521</v>
      </c>
      <c r="DT139" s="67" t="s">
        <v>521</v>
      </c>
      <c r="DU139" s="67" t="s">
        <v>521</v>
      </c>
      <c r="DV139" s="67" t="s">
        <v>521</v>
      </c>
      <c r="DW139" s="67" t="s">
        <v>521</v>
      </c>
      <c r="DX139" s="72" t="s">
        <v>521</v>
      </c>
      <c r="DY139" s="73" t="s">
        <v>522</v>
      </c>
      <c r="DZ139" s="74">
        <v>2</v>
      </c>
      <c r="EA139" s="74">
        <v>3</v>
      </c>
      <c r="EB139" s="74">
        <v>3</v>
      </c>
      <c r="EC139" s="75">
        <v>4</v>
      </c>
      <c r="ED139" s="76" t="s">
        <v>522</v>
      </c>
      <c r="EE139" s="74">
        <f t="shared" si="246"/>
        <v>2</v>
      </c>
      <c r="EF139" s="74">
        <f t="shared" si="247"/>
        <v>6</v>
      </c>
      <c r="EG139" s="74">
        <f t="shared" si="248"/>
        <v>18</v>
      </c>
      <c r="EH139" s="77">
        <f t="shared" si="249"/>
        <v>72</v>
      </c>
      <c r="EI139" s="73">
        <v>30</v>
      </c>
      <c r="EJ139" s="74">
        <v>50</v>
      </c>
      <c r="EK139" s="74">
        <v>90</v>
      </c>
      <c r="EL139" s="74">
        <v>150</v>
      </c>
      <c r="EM139" s="75">
        <v>450</v>
      </c>
      <c r="EN139" s="78">
        <v>1</v>
      </c>
      <c r="EO139" s="79">
        <f t="shared" si="250"/>
        <v>0.83333333333333337</v>
      </c>
      <c r="EP139" s="79">
        <f t="shared" si="251"/>
        <v>0.5</v>
      </c>
      <c r="EQ139" s="79">
        <f t="shared" si="252"/>
        <v>0.27777777777777779</v>
      </c>
      <c r="ER139" s="80">
        <f t="shared" si="253"/>
        <v>0.20833333333333334</v>
      </c>
      <c r="ES139" s="128" t="s">
        <v>534</v>
      </c>
      <c r="ET139" s="82"/>
      <c r="EU139" s="83">
        <v>4</v>
      </c>
      <c r="EV139" s="73">
        <v>57</v>
      </c>
      <c r="EW139" s="74">
        <v>21</v>
      </c>
      <c r="EX139" s="74">
        <v>42</v>
      </c>
      <c r="EY139" s="74">
        <v>27</v>
      </c>
      <c r="EZ139" s="74">
        <v>8</v>
      </c>
      <c r="FA139" s="74">
        <v>8</v>
      </c>
      <c r="FB139" s="74">
        <v>45</v>
      </c>
      <c r="FC139" s="74">
        <v>56</v>
      </c>
      <c r="FD139" s="74">
        <f t="shared" si="254"/>
        <v>50</v>
      </c>
      <c r="FE139" s="84">
        <f t="shared" si="255"/>
        <v>98</v>
      </c>
      <c r="FF139" s="73">
        <f>RANK(EV139,$EV$9:$EV$497,0)</f>
        <v>247</v>
      </c>
      <c r="FG139" s="74">
        <f>RANK(EW139,$EW$9:$EW$497,0)</f>
        <v>341</v>
      </c>
      <c r="FH139" s="74">
        <f>RANK(EX139,$EX$9:$EX$497,0)</f>
        <v>173</v>
      </c>
      <c r="FI139" s="74">
        <f>RANK(EY139,$EY$9:$EY$497,0)</f>
        <v>255</v>
      </c>
      <c r="FJ139" s="74">
        <f>RANK(EZ139,$EZ$9:$EZ$497,0)</f>
        <v>362</v>
      </c>
      <c r="FK139" s="74">
        <f>RANK(FA139,$FA$9:$FA$497,0)</f>
        <v>340</v>
      </c>
      <c r="FL139" s="74">
        <f>RANK(FB139,$FB$9:$FB$497,0)</f>
        <v>190</v>
      </c>
      <c r="FM139" s="74">
        <f>RANK(FC139,$FC$9:$FC$497,0)</f>
        <v>143</v>
      </c>
      <c r="FN139" s="74">
        <f>RANK(FD139,$FD$9:$FD$497,0)</f>
        <v>286</v>
      </c>
      <c r="FO139" s="84">
        <f>RANK(FE139,$FE$9:$FE$497,0)</f>
        <v>152</v>
      </c>
      <c r="FP139" s="73">
        <f>COUNTIFS($EV$9:$EV$497,"&gt;"&amp;EV139,$ES$9:$ES$497,ES139)+1</f>
        <v>54</v>
      </c>
      <c r="FQ139" s="74">
        <f>COUNTIFS($EW$9:$EW$497,"&gt;"&amp;EW139,$ES$9:$ES$497,ES139)+1</f>
        <v>56</v>
      </c>
      <c r="FR139" s="74">
        <f>COUNTIFS($EX$9:$EX$497,"&gt;"&amp;EX139,$ES$9:$ES$497,ES139)+1</f>
        <v>62</v>
      </c>
      <c r="FS139" s="74">
        <f>COUNTIFS($EY$9:$EY$497,"&gt;"&amp;EY139,$ES$9:$ES$497,ES139)+1</f>
        <v>50</v>
      </c>
      <c r="FT139" s="74">
        <f>COUNTIFS($EZ$9:$EZ$497,"&gt;"&amp;EZ139,$ES$9:$ES$497,ES139)+1</f>
        <v>53</v>
      </c>
      <c r="FU139" s="74">
        <f>COUNTIFS($FA$9:$FA$497,"&gt;"&amp;FA139,$ES$9:$ES$497,ES139)+1</f>
        <v>52</v>
      </c>
      <c r="FV139" s="74">
        <f>COUNTIFS($FB$9:$FB$497,"&gt;"&amp;FB139,$ES$9:$ES$497,ES139)+1</f>
        <v>58</v>
      </c>
      <c r="FW139" s="74">
        <f>COUNTIFS($FC$9:$FC$497,"&gt;"&amp;FC139,$ES$9:$ES$497,ES139)+1</f>
        <v>45</v>
      </c>
      <c r="FX139" s="74">
        <f>COUNTIFS($FD$9:$FD$497,"&gt;"&amp;FD139,$ES$9:$ES$497,ES139)+1</f>
        <v>62</v>
      </c>
      <c r="FY139" s="84">
        <f>COUNTIFS($FE$9:$FE$497,"&gt;"&amp;FE139,$ES$9:$ES$497,ES139)+1</f>
        <v>60</v>
      </c>
      <c r="FZ139" s="85">
        <f t="shared" si="256"/>
        <v>0.86</v>
      </c>
      <c r="GA139" s="86">
        <f t="shared" si="257"/>
        <v>0.32</v>
      </c>
      <c r="GB139" s="86">
        <f t="shared" si="258"/>
        <v>0.64</v>
      </c>
      <c r="GC139" s="86">
        <f t="shared" si="259"/>
        <v>0.41</v>
      </c>
      <c r="GD139" s="86">
        <f t="shared" si="260"/>
        <v>0.12</v>
      </c>
      <c r="GE139" s="86">
        <f t="shared" si="261"/>
        <v>0.12</v>
      </c>
      <c r="GF139" s="86">
        <f t="shared" si="262"/>
        <v>0.68</v>
      </c>
      <c r="GG139" s="86">
        <f t="shared" si="263"/>
        <v>0.85</v>
      </c>
      <c r="GH139" s="86">
        <f t="shared" si="264"/>
        <v>0.76</v>
      </c>
      <c r="GI139" s="87">
        <f t="shared" si="265"/>
        <v>1.48</v>
      </c>
      <c r="GJ139" s="85">
        <f>ROUND(((FZ139-AVERAGE(FZ$9:FZ$497))/STDEVP(FZ$9:FZ$497)*10+50),2)</f>
        <v>45.85</v>
      </c>
      <c r="GK139" s="86">
        <f>ROUND(((GA139-AVERAGE(GA$9:GA$497))/STDEVP(GA$9:GA$497)*10+50),2)</f>
        <v>38.93</v>
      </c>
      <c r="GL139" s="86">
        <f>ROUND(((GB139-AVERAGE(GB$9:GB$497))/STDEVP(GB$9:GB$497)*10+50),2)</f>
        <v>52.15</v>
      </c>
      <c r="GM139" s="86">
        <f>ROUND(((GC139-AVERAGE(GC$9:GC$497))/STDEVP(GC$9:GC$497)*10+50),2)</f>
        <v>44.18</v>
      </c>
      <c r="GN139" s="86">
        <f>ROUND(((GD139-AVERAGE(GD$9:GD$497))/STDEVP(GD$9:GD$497)*10+50),2)</f>
        <v>40.68</v>
      </c>
      <c r="GO139" s="86">
        <f>ROUND(((GE139-AVERAGE(GE$9:GE$497))/STDEVP(GE$9:GE$497)*10+50),2)</f>
        <v>41.71</v>
      </c>
      <c r="GP139" s="86">
        <f>ROUND(((GF139-AVERAGE(GF$9:GF$497))/STDEVP(GF$9:GF$497)*10+50),2)</f>
        <v>51.42</v>
      </c>
      <c r="GQ139" s="86">
        <f>ROUND(((GG139-AVERAGE(GG$9:GG$497))/STDEVP(GG$9:GG$497)*10+50),2)</f>
        <v>56.85</v>
      </c>
      <c r="GR139" s="86">
        <f>ROUND(((GH139-AVERAGE(GH$9:GH$497))/STDEVP(GH$9:GH$497)*10+50),2)</f>
        <v>42.17</v>
      </c>
      <c r="GS139" s="87">
        <f>ROUND(((GI139-AVERAGE(GI$9:GI$497))/STDEVP(GI$9:GI$497)*10+50),2)</f>
        <v>55.59</v>
      </c>
      <c r="GT139" s="73">
        <f>RANK(GJ139,$GJ$9:$GJ$497,0)</f>
        <v>292</v>
      </c>
      <c r="GU139" s="74">
        <f>RANK(GK139,$GK$9:$GK$497,0)</f>
        <v>390</v>
      </c>
      <c r="GV139" s="74">
        <f>RANK(GL139,$GL$9:$GL$497,0)</f>
        <v>169</v>
      </c>
      <c r="GW139" s="74">
        <f>RANK(GM139,$GM$9:$GM$497,0)</f>
        <v>320</v>
      </c>
      <c r="GX139" s="74">
        <f>RANK(GN139,$GN$9:$GN$497,0)</f>
        <v>412</v>
      </c>
      <c r="GY139" s="74">
        <f>RANK(GO139,$GO$9:$GO$497,0)</f>
        <v>407</v>
      </c>
      <c r="GZ139" s="74">
        <f>RANK(GP139,$GP$9:$GP$497,0)</f>
        <v>187</v>
      </c>
      <c r="HA139" s="74">
        <f>RANK(GQ139,$GQ$9:$GQ$497,0)</f>
        <v>103</v>
      </c>
      <c r="HB139" s="74">
        <f>RANK(GR139,$GR$9:$GR$497,0)</f>
        <v>340</v>
      </c>
      <c r="HC139" s="84">
        <f>RANK(GS139,$GS$9:$GS$497,0)</f>
        <v>108</v>
      </c>
      <c r="HD139" s="85">
        <f>ROUND(AVERAGEIF($ES$9:$ES$497,$ES139,$FZ$9:$FZ$497),2)</f>
        <v>0.95</v>
      </c>
      <c r="HE139" s="86">
        <f>ROUND(AVERAGEIF($ES$9:$ES$497,$ES139,$GA$9:$GA$497),2)</f>
        <v>0.38</v>
      </c>
      <c r="HF139" s="86">
        <f>ROUND(AVERAGEIF($ES$9:$ES$497,$ES139,$GB$9:$GB$497),2)</f>
        <v>0.82</v>
      </c>
      <c r="HG139" s="86">
        <f>ROUND(AVERAGEIF($ES$9:$ES$497,$ES139,$GC$9:$GC$497),2)</f>
        <v>0.44</v>
      </c>
      <c r="HH139" s="86">
        <f>ROUND(AVERAGEIF($ES$9:$ES$497,$ES139,$GD$9:$GD$497),2)</f>
        <v>0.15</v>
      </c>
      <c r="HI139" s="86">
        <f>ROUND(AVERAGEIF($ES$9:$ES$497,$ES139,$GE$9:$GE$497),2)</f>
        <v>0.14000000000000001</v>
      </c>
      <c r="HJ139" s="86">
        <f>ROUND(AVERAGEIF($ES$9:$ES$497,$ES139,$GF$9:$GF$497),2)</f>
        <v>0.74</v>
      </c>
      <c r="HK139" s="86">
        <f>ROUND(AVERAGEIF($ES$9:$ES$497,$ES139,$GG$9:$GG$497),2)</f>
        <v>0.85</v>
      </c>
      <c r="HL139" s="86">
        <f>ROUND(AVERAGEIF($ES$9:$ES$497,$ES139,$GH$9:$GH$497),2)</f>
        <v>0.97</v>
      </c>
      <c r="HM139" s="87">
        <f>ROUND(AVERAGEIF($ES$9:$ES$497,$ES139,$GI$9:$GI$497),2)</f>
        <v>1.67</v>
      </c>
      <c r="HN139" s="88">
        <f t="shared" si="266"/>
        <v>-8.9999999999999969E-2</v>
      </c>
      <c r="HO139" s="89">
        <f t="shared" si="267"/>
        <v>-0.06</v>
      </c>
      <c r="HP139" s="89">
        <f t="shared" si="268"/>
        <v>-0.17999999999999994</v>
      </c>
      <c r="HQ139" s="89">
        <f t="shared" si="269"/>
        <v>-3.0000000000000027E-2</v>
      </c>
      <c r="HR139" s="89">
        <f t="shared" si="270"/>
        <v>-0.03</v>
      </c>
      <c r="HS139" s="89">
        <f t="shared" si="271"/>
        <v>-2.0000000000000018E-2</v>
      </c>
      <c r="HT139" s="89">
        <f t="shared" si="272"/>
        <v>-5.9999999999999942E-2</v>
      </c>
      <c r="HU139" s="89">
        <f t="shared" si="273"/>
        <v>0</v>
      </c>
      <c r="HV139" s="89">
        <f t="shared" si="274"/>
        <v>-0.20999999999999996</v>
      </c>
      <c r="HW139" s="90">
        <f t="shared" si="275"/>
        <v>-0.18999999999999995</v>
      </c>
      <c r="HX139" s="73">
        <f>COUNTIFS($FZ$9:$FZ$497,"&gt;"&amp;FZ139,$ES$9:$ES$497,$ES139)+1</f>
        <v>57</v>
      </c>
      <c r="HY139" s="74">
        <f>COUNTIFS($GA$9:$GA$497,"&gt;"&amp;GA139,$ES$9:$ES$497,$ES139)+1</f>
        <v>56</v>
      </c>
      <c r="HZ139" s="74">
        <f>COUNTIFS($GB$9:$GB$497,"&gt;"&amp;GB139,$ES$9:$ES$497,$ES139)+1</f>
        <v>74</v>
      </c>
      <c r="IA139" s="74">
        <f>COUNTIFS($GC$9:$GC$497,"&gt;"&amp;GC139,$ES$9:$ES$497,$ES139)+1</f>
        <v>49</v>
      </c>
      <c r="IB139" s="74">
        <f>COUNTIFS($GD$9:$GD$497,"&gt;"&amp;GD139,$ES$9:$ES$497,$ES139)+1</f>
        <v>61</v>
      </c>
      <c r="IC139" s="74">
        <f>COUNTIFS($GE$9:$GE$497,"&gt;"&amp;GE139,$ES$9:$ES$497,$ES139)+1</f>
        <v>61</v>
      </c>
      <c r="ID139" s="74">
        <f>COUNTIFS($GF$9:$GF$497,"&gt;"&amp;GF139,$ES$9:$ES$497,$ES139)+1</f>
        <v>60</v>
      </c>
      <c r="IE139" s="74">
        <f>COUNTIFS($GG$9:$GG$497,"&gt;"&amp;GG139,$ES$9:$ES$497,$ES139)+1</f>
        <v>40</v>
      </c>
      <c r="IF139" s="74">
        <f>COUNTIFS($GH$9:$GH$497,"&gt;"&amp;GH139,$ES$9:$ES$497,$ES139)+1</f>
        <v>76</v>
      </c>
      <c r="IG139" s="84">
        <f>COUNTIFS($GI$9:$GI$497,"&gt;"&amp;GI139,$ES$9:$ES$497,$ES139)+1</f>
        <v>53</v>
      </c>
      <c r="IH139" s="91"/>
      <c r="II139" s="79"/>
      <c r="IJ139" s="79"/>
      <c r="IK139" s="79"/>
      <c r="IL139" s="79"/>
      <c r="IM139" s="92"/>
      <c r="IN139" s="93"/>
      <c r="IO139" s="94"/>
      <c r="IP139" s="95"/>
      <c r="IQ139" s="79"/>
      <c r="IR139" s="79"/>
      <c r="IS139" s="79"/>
      <c r="IT139" s="79"/>
      <c r="IU139" s="79"/>
      <c r="IV139" s="79"/>
      <c r="IW139" s="96"/>
      <c r="IX139" s="93"/>
      <c r="IY139" s="79"/>
      <c r="IZ139" s="79"/>
      <c r="JA139" s="79"/>
      <c r="JB139" s="79"/>
      <c r="JC139" s="79"/>
      <c r="JD139" s="79"/>
      <c r="JE139" s="97"/>
      <c r="JF139" s="95"/>
      <c r="JG139" s="79"/>
      <c r="JH139" s="79"/>
      <c r="JI139" s="79"/>
      <c r="JJ139" s="79"/>
      <c r="JK139" s="79"/>
      <c r="JL139" s="79"/>
      <c r="JM139" s="96"/>
      <c r="JN139" s="93"/>
      <c r="JO139" s="79"/>
      <c r="JP139" s="79"/>
      <c r="JQ139" s="79"/>
      <c r="JR139" s="79"/>
      <c r="JS139" s="79"/>
      <c r="JT139" s="79"/>
      <c r="JU139" s="79"/>
      <c r="JV139" s="79"/>
      <c r="JW139" s="79"/>
      <c r="JX139" s="79"/>
      <c r="JY139" s="79"/>
      <c r="JZ139" s="97"/>
      <c r="KA139" s="93"/>
      <c r="KB139" s="79"/>
      <c r="KC139" s="79"/>
      <c r="KD139" s="79"/>
      <c r="KE139" s="97"/>
      <c r="KF139" s="95"/>
      <c r="KG139" s="79"/>
      <c r="KH139" s="79"/>
      <c r="KI139" s="79"/>
      <c r="KJ139" s="79"/>
      <c r="KK139" s="98"/>
      <c r="KL139" s="79"/>
      <c r="KM139" s="79"/>
      <c r="KN139" s="79"/>
      <c r="KO139" s="79"/>
      <c r="KP139" s="79"/>
      <c r="KQ139" s="79"/>
      <c r="KR139" s="79"/>
      <c r="KS139" s="96"/>
      <c r="KT139" s="96"/>
      <c r="KU139" s="96"/>
      <c r="KV139" s="96"/>
      <c r="KW139" s="93"/>
      <c r="KX139" s="79"/>
      <c r="KY139" s="79"/>
      <c r="KZ139" s="79"/>
      <c r="LA139" s="79"/>
      <c r="LB139" s="79"/>
      <c r="LC139" s="96"/>
      <c r="LD139" s="93"/>
      <c r="LE139" s="94"/>
      <c r="LF139" s="99"/>
      <c r="LG139" s="75"/>
      <c r="LH139" s="93"/>
      <c r="LI139" s="79"/>
      <c r="LJ139" s="74"/>
      <c r="LK139" s="74"/>
      <c r="LL139" s="74"/>
      <c r="LM139" s="100"/>
      <c r="LN139" s="95"/>
      <c r="LO139" s="79"/>
      <c r="LP139" s="79"/>
      <c r="LQ139" s="79"/>
      <c r="LR139" s="96"/>
      <c r="LS139" s="93"/>
      <c r="LT139" s="79"/>
      <c r="LU139" s="79"/>
      <c r="LV139" s="79"/>
      <c r="LW139" s="79"/>
      <c r="LX139" s="79"/>
      <c r="LY139" s="79"/>
      <c r="LZ139" s="79"/>
      <c r="MA139" s="97"/>
      <c r="MB139" s="95"/>
      <c r="MC139" s="79"/>
      <c r="MD139" s="79"/>
      <c r="ME139" s="79"/>
      <c r="MF139" s="79"/>
      <c r="MG139" s="79"/>
      <c r="MH139" s="79"/>
      <c r="MI139" s="79"/>
      <c r="MJ139" s="79"/>
      <c r="MK139" s="79"/>
      <c r="ML139" s="79"/>
      <c r="MM139" s="79"/>
      <c r="MN139" s="98"/>
      <c r="MO139" s="98"/>
      <c r="MP139" s="96"/>
      <c r="MQ139" s="93"/>
      <c r="MR139" s="79"/>
      <c r="MS139" s="79"/>
      <c r="MT139" s="79"/>
      <c r="MU139" s="79"/>
      <c r="MV139" s="98"/>
      <c r="MW139" s="79"/>
      <c r="MX139" s="79"/>
      <c r="MY139" s="79"/>
      <c r="MZ139" s="79"/>
      <c r="NA139" s="79"/>
      <c r="NB139" s="79"/>
      <c r="NC139" s="79"/>
      <c r="ND139" s="96"/>
      <c r="NE139" s="96"/>
      <c r="NF139" s="96"/>
      <c r="NG139" s="96"/>
      <c r="NH139" s="93"/>
      <c r="NI139" s="79"/>
      <c r="NJ139" s="79"/>
      <c r="NK139" s="79"/>
      <c r="NL139" s="79"/>
      <c r="NM139" s="79"/>
      <c r="NN139" s="94"/>
      <c r="NO139" s="93"/>
      <c r="NP139" s="80"/>
      <c r="NQ139" s="124" t="s">
        <v>865</v>
      </c>
      <c r="NR139" s="102" t="s">
        <v>869</v>
      </c>
      <c r="NS139" s="102"/>
      <c r="NT139" s="102" t="s">
        <v>582</v>
      </c>
      <c r="NU139" s="102"/>
      <c r="NV139" s="104">
        <v>43720</v>
      </c>
      <c r="NW139" s="102" t="s">
        <v>525</v>
      </c>
      <c r="NX139" s="133" t="s">
        <v>870</v>
      </c>
      <c r="NY139" s="129" t="s">
        <v>601</v>
      </c>
      <c r="NZ139" s="133" t="s">
        <v>2073</v>
      </c>
      <c r="OA139" s="134"/>
      <c r="OB139" s="134"/>
      <c r="OC139" s="134"/>
      <c r="OD139" s="108">
        <f t="shared" si="276"/>
        <v>72</v>
      </c>
      <c r="OE139" s="109">
        <v>7</v>
      </c>
      <c r="OF139" s="110">
        <f t="shared" si="277"/>
        <v>30</v>
      </c>
      <c r="OG139" s="109">
        <v>7</v>
      </c>
      <c r="OH139" s="111">
        <f>ROUND(AVERAGEIF($ES$9:$ES$497,$ES139,EV$9:EV$497),0)</f>
        <v>70</v>
      </c>
      <c r="OI139" s="112">
        <f>ROUND(AVERAGEIF($ES$9:$ES$497,$ES139,EW$9:EW$497),0)</f>
        <v>29</v>
      </c>
      <c r="OJ139" s="112">
        <f>ROUND(AVERAGEIF($ES$9:$ES$497,$ES139,EX$9:EX$497),0)</f>
        <v>62</v>
      </c>
      <c r="OK139" s="112">
        <f>ROUND(AVERAGEIF($ES$9:$ES$497,$ES139,EY$9:EY$497),0)</f>
        <v>34</v>
      </c>
      <c r="OL139" s="112">
        <f>ROUND(AVERAGEIF($ES$9:$ES$497,$ES139,EZ$9:EZ$497),0)</f>
        <v>10</v>
      </c>
      <c r="OM139" s="112">
        <f>ROUND(AVERAGEIF($ES$9:$ES$497,$ES139,FA$9:FA$497),0)</f>
        <v>10</v>
      </c>
      <c r="ON139" s="112">
        <f>ROUND(AVERAGEIF($ES$9:$ES$497,$ES139,FB$9:FB$497),0)</f>
        <v>53</v>
      </c>
      <c r="OO139" s="112">
        <f>ROUND(AVERAGEIF($ES$9:$ES$497,$ES139,FC$9:FC$497),0)</f>
        <v>56</v>
      </c>
      <c r="OP139" s="112">
        <f>ROUND(AVERAGEIF($ES$9:$ES$497,$ES139,FD$9:FD$497),0)</f>
        <v>72</v>
      </c>
      <c r="OQ139" s="113">
        <f>ROUND(AVERAGEIF($ES$9:$ES$497,$ES139,FE$9:FE$497),0)</f>
        <v>118</v>
      </c>
      <c r="OR139" s="114">
        <f>ROUND(EV139/MAX(EV$9:EV$497)*100,0)</f>
        <v>32</v>
      </c>
      <c r="OS139" s="115">
        <f>ROUND(EW139/MAX(EW$9:EW$497)*100,0)</f>
        <v>17</v>
      </c>
      <c r="OT139" s="115">
        <f>ROUND(EX139/MAX(EX$9:EX$497)*100,0)</f>
        <v>35</v>
      </c>
      <c r="OU139" s="115">
        <f>ROUND(EY139/MAX(EY$9:EY$497)*100,0)</f>
        <v>18</v>
      </c>
      <c r="OV139" s="115">
        <f>ROUND(EZ139/MAX(EZ$9:EZ$497)*100,0)</f>
        <v>6</v>
      </c>
      <c r="OW139" s="115">
        <f>ROUND(FA139/MAX(FA$9:FA$497)*100,0)</f>
        <v>7</v>
      </c>
      <c r="OX139" s="115">
        <f>ROUND(FB139/MAX(FB$9:FB$497)*100,0)</f>
        <v>34</v>
      </c>
      <c r="OY139" s="116">
        <f>ROUND(FC139/MAX(FC$9:FC$497)*100,0)</f>
        <v>39</v>
      </c>
      <c r="OZ139" s="115">
        <f>ROUND(FD139/MAX(FD$9:FD$497)*100,0)</f>
        <v>34</v>
      </c>
      <c r="PA139" s="117">
        <f>ROUND(FE139/MAX(FE$9:FE$497)*100,0)</f>
        <v>40</v>
      </c>
      <c r="PB139" s="118">
        <f t="shared" si="278"/>
        <v>328</v>
      </c>
      <c r="PC139" s="115">
        <f t="shared" si="279"/>
        <v>241</v>
      </c>
      <c r="PD139" s="115">
        <f t="shared" si="280"/>
        <v>346</v>
      </c>
      <c r="PE139" s="115">
        <f t="shared" si="281"/>
        <v>406</v>
      </c>
      <c r="PF139" s="115">
        <f t="shared" si="282"/>
        <v>232</v>
      </c>
      <c r="PG139" s="119">
        <f t="shared" si="283"/>
        <v>189</v>
      </c>
      <c r="PH139" s="118">
        <f>ROUND(PB139/MAX(PB$9:PB$497)*100,0)</f>
        <v>39</v>
      </c>
      <c r="PI139" s="115">
        <f>ROUND(PC139/MAX(PC$9:PC$497)*100,0)</f>
        <v>29</v>
      </c>
      <c r="PJ139" s="115">
        <f>ROUND(PD139/MAX(PD$9:PD$497)*100,0)</f>
        <v>37</v>
      </c>
      <c r="PK139" s="115">
        <f>ROUND(PE139/MAX(PE$9:PE$497)*100,0)</f>
        <v>40</v>
      </c>
      <c r="PL139" s="115">
        <f>ROUND(PF139/MAX(PF$9:PF$497)*100,0)</f>
        <v>33</v>
      </c>
      <c r="PM139" s="119">
        <f>ROUND(PG139/MAX(PG$9:PG$497)*100,0)</f>
        <v>28</v>
      </c>
      <c r="PN139" s="118">
        <f>RANK(PH139,PH$9:PH$497,0)</f>
        <v>262</v>
      </c>
      <c r="PO139" s="115">
        <f>RANK(PI139,PI$9:PI$497,0)</f>
        <v>295</v>
      </c>
      <c r="PP139" s="115">
        <f>RANK(PJ139,PJ$9:PJ$497,0)</f>
        <v>278</v>
      </c>
      <c r="PQ139" s="115">
        <f>RANK(PK139,PK$9:PK$497,0)</f>
        <v>238</v>
      </c>
      <c r="PR139" s="115">
        <f>RANK(PL139,PL$9:PL$497,0)</f>
        <v>301</v>
      </c>
      <c r="PS139" s="119">
        <f>RANK(PM139,PM$9:PM$497,0)</f>
        <v>309</v>
      </c>
      <c r="PT139" s="120">
        <f>ROUND(FZ139/MAX(FZ$9:FZ$497)*100,0)</f>
        <v>47</v>
      </c>
      <c r="PU139" s="115">
        <f>ROUND(GA139/MAX(GA$9:GA$497)*100,0)</f>
        <v>18</v>
      </c>
      <c r="PV139" s="115">
        <f>ROUND(GB139/MAX(GB$9:GB$497)*100,0)</f>
        <v>47</v>
      </c>
      <c r="PW139" s="115">
        <f>ROUND(GC139/MAX(GC$9:GC$497)*100,0)</f>
        <v>33</v>
      </c>
      <c r="PX139" s="115">
        <f>ROUND(GD139/MAX(GD$9:GD$497)*100,0)</f>
        <v>7</v>
      </c>
      <c r="PY139" s="115">
        <f>ROUND(GE139/MAX(GE$9:GE$497)*100,0)</f>
        <v>7</v>
      </c>
      <c r="PZ139" s="115">
        <f>ROUND(GF139/MAX(GF$9:GF$497)*100,0)</f>
        <v>32</v>
      </c>
      <c r="QA139" s="116">
        <f>ROUND(GG139/MAX(GG$9:GG$497)*100,0)</f>
        <v>46</v>
      </c>
      <c r="QB139" s="115">
        <f>ROUND(GH139/MAX(GH$9:GH$497)*100,0)</f>
        <v>34</v>
      </c>
      <c r="QC139" s="121">
        <f>ROUND(GI139/MAX(GI$9:GI$497)*100,0)</f>
        <v>47</v>
      </c>
      <c r="QD139" s="120">
        <f>ROUND(AVERAGEIF($ES$9:$ES$497,$ES139,PT$9:PT$497),0)</f>
        <v>52</v>
      </c>
      <c r="QE139" s="120">
        <f>ROUND(AVERAGEIF($ES$9:$ES$497,$ES139,PU$9:PU$497),0)</f>
        <v>21</v>
      </c>
      <c r="QF139" s="120">
        <f>ROUND(AVERAGEIF($ES$9:$ES$497,$ES139,PV$9:PV$497),0)</f>
        <v>60</v>
      </c>
      <c r="QG139" s="120">
        <f>ROUND(AVERAGEIF($ES$9:$ES$497,$ES139,PW$9:PW$497),0)</f>
        <v>35</v>
      </c>
      <c r="QH139" s="120">
        <f>ROUND(AVERAGEIF($ES$9:$ES$497,$ES139,PX$9:PX$497),0)</f>
        <v>8</v>
      </c>
      <c r="QI139" s="120">
        <f>ROUND(AVERAGEIF($ES$9:$ES$497,$ES139,PY$9:PY$497),0)</f>
        <v>9</v>
      </c>
      <c r="QJ139" s="120">
        <f>ROUND(AVERAGEIF($ES$9:$ES$497,$ES139,PZ$9:PZ$497),0)</f>
        <v>35</v>
      </c>
      <c r="QK139" s="120">
        <f>ROUND(AVERAGEIF($ES$9:$ES$497,$ES139,QA$9:QA$497),0)</f>
        <v>46</v>
      </c>
      <c r="QL139" s="120">
        <f>ROUND(AVERAGEIF($ES$9:$ES$497,$ES139,QB$9:QB$497),0)</f>
        <v>43</v>
      </c>
      <c r="QM139" s="120">
        <f>ROUND(AVERAGEIF($ES$9:$ES$497,$ES139,QC$9:QC$497),0)</f>
        <v>53</v>
      </c>
      <c r="QN139" s="114">
        <f t="shared" si="240"/>
        <v>461</v>
      </c>
      <c r="QO139" s="115">
        <f t="shared" si="241"/>
        <v>301</v>
      </c>
      <c r="QP139" s="115">
        <f t="shared" si="242"/>
        <v>489</v>
      </c>
      <c r="QQ139" s="115">
        <f t="shared" si="243"/>
        <v>599</v>
      </c>
      <c r="QR139" s="115">
        <f t="shared" si="244"/>
        <v>402</v>
      </c>
      <c r="QS139" s="119">
        <f t="shared" si="245"/>
        <v>256</v>
      </c>
      <c r="QT139" s="114">
        <f>ROUND((QN139-MIN(QN$9:QN$497))/(MAX(QN$9:QN$497)-MIN(QN$9:QN$497))*100,0)</f>
        <v>36</v>
      </c>
      <c r="QU139" s="115">
        <f>ROUND((QO139-MIN(QO$9:QO$497))/(MAX(QO$9:QO$497)-MIN(QO$9:QO$497))*100,0)</f>
        <v>13</v>
      </c>
      <c r="QV139" s="115">
        <f>ROUND((QP139-MIN(QP$9:QP$497))/(MAX(QP$9:QP$497)-MIN(QP$9:QP$497))*100,0)</f>
        <v>20</v>
      </c>
      <c r="QW139" s="115">
        <f>ROUND((QQ139-MIN(QQ$9:QQ$497))/(MAX(QQ$9:QQ$497)-MIN(QQ$9:QQ$497))*100,0)</f>
        <v>39</v>
      </c>
      <c r="QX139" s="115">
        <f>ROUND((QR139-MIN(QR$9:QR$497))/(MAX(QR$9:QR$497)-MIN(QR$9:QR$497))*100,0)</f>
        <v>27</v>
      </c>
      <c r="QY139" s="115">
        <f>ROUND((QS139-MIN(QS$9:QS$497))/(MAX(QS$9:QS$497)-MIN(QS$9:QS$497))*100,0)</f>
        <v>17</v>
      </c>
      <c r="QZ139" s="114">
        <f>RANK(QN139,QN$9:QN$497,0)</f>
        <v>245</v>
      </c>
      <c r="RA139" s="115">
        <f>RANK(QO139,QO$9:QO$497,0)</f>
        <v>373</v>
      </c>
      <c r="RB139" s="115">
        <f>RANK(QP139,QP$9:QP$497,0)</f>
        <v>335</v>
      </c>
      <c r="RC139" s="115">
        <f>RANK(QQ139,QQ$9:QQ$497,0)</f>
        <v>173</v>
      </c>
      <c r="RD139" s="115">
        <f>RANK(QR139,QR$9:QR$497,0)</f>
        <v>378</v>
      </c>
      <c r="RE139" s="115">
        <f>RANK(QS139,QS$9:QS$497,0)</f>
        <v>391</v>
      </c>
      <c r="RF139" s="122"/>
      <c r="RG139" s="115">
        <f>($RH$3*(IH139+IJ139)*100*100/MAX(EX$9:EX$497)*$RO$3) +($RH$3*(II139+IJ139)*100*100/MAX(EX$9:EX$497)*$RO$4) + ($RH$3*IK139*100*100/MAX(EX$9:EX$497)*0.098)</f>
        <v>0</v>
      </c>
      <c r="RH139" s="115">
        <f>($RH$4*IL139*100*100/MAX(EZ$9:EZ$497))*$RQ$3</f>
        <v>0</v>
      </c>
      <c r="RI139" s="115">
        <f>($RH$3*IM139*100*100/MAX(EY$9:EY$497))*$RQ$4</f>
        <v>0</v>
      </c>
      <c r="RJ139" s="115">
        <f>($RH$3*IN139*100*100/MAX(EX$9:EX$497))</f>
        <v>0</v>
      </c>
      <c r="RK139" s="115">
        <f>($RH$4*IO139*100*100/MAX(EZ$9:EZ$497))*$RQ$3</f>
        <v>0</v>
      </c>
      <c r="RL139" s="115">
        <f>(($RL$4*IP139*100*((100/MAX(EX$9:EX$497)+100/MAX(EZ$9:EZ$497))/2))+($RL$4*IQ139*100*((100/MAX(EX$9:EX$497)+100/MAX(EZ$9:EZ$497))/2))+($RL$4*IR139*100*((100/MAX(EX$9:EX$497)+100/MAX(EZ$9:EZ$497))/2))+($RL$4*IS139*100*((100/MAX(EX$9:EX$497)+100/MAX(EZ$9:EZ$497))/2))+($RL$4*IT139*100*((100/MAX(EX$9:EX$497)+100/MAX(EZ$9:EZ$497))/2))+($RL$4*IU139*100*((100/MAX(EX$9:EX$497)+100/MAX(EZ$9:EZ$497))/2))+($RL$4*IV139*100*((100/MAX(EX$9:EX$497)+100/MAX(EZ$9:EZ$497))/2))+($RL$4*IW139*100*((100/MAX(EX$9:EX$497)+100/MAX(EZ$9:EZ$497))/2)))*$RS$3</f>
        <v>0</v>
      </c>
      <c r="RM139" s="115">
        <f>(($RH$3*IX139*100*100/MAX(EX$9:EX$497))+($RH$3*IY139*100*100/MAX(EX$9:EX$497))+($RH$3*IZ139*100*100/MAX(EX$9:EX$497))+($RH$3*JA139*100*100/MAX(EX$9:EX$497))+($RH$3*JB139*100*100/MAX(EX$9:EX$497))+($RH$3*JC139*100*100/MAX(EX$9:EX$497))+($RH$3*JD139*100*100/MAX(EX$9:EX$497))+($RH$3*JE139*100*100/MAX(EX$9:EX$497)))*$RS$4</f>
        <v>0</v>
      </c>
      <c r="RN139" s="115">
        <f>(($RH$4*JF139*100*100/MAX(EZ$9:EZ$497)) + ($RH$4*JG139*100*100/MAX(EZ$9:EZ$497)) + ($RH$4*JH139*100*100/MAX(EZ$9:EZ$497)) + ($RH$4*JI139*100*100/MAX(EZ$9:EZ$497)) + ($RH$4*JJ139*100*100/MAX(EZ$9:EZ$497)) + ($RH$4*JK139*100*100/MAX(EZ$9:EZ$497)) + ($RH$4*JL139*100*100/MAX(EZ$9:EZ$497)) + ($RH$4*JM139*100*100/MAX(EZ$9:EZ$497)))*$RU$3</f>
        <v>0</v>
      </c>
      <c r="RO139" s="115">
        <f>(($RL$4*JN139*100*((100/MAX(EX$9:EX$497)+100/MAX(EZ$9:EZ$497))/2))+($RL$4*JO139*100*((100/MAX(EX$9:EX$497)+100/MAX(EZ$9:EZ$497))/2))+($RL$4*JP139*100*((100/MAX(EX$9:EX$497)+100/MAX(EZ$9:EZ$497))/2))+($RL$4*JQ139*100*((100/MAX(EX$9:EX$497)+100/MAX(EZ$9:EZ$497))/2))+($RL$4*JR139*100*((100/MAX(EX$9:EX$497)+100/MAX(EZ$9:EZ$497))/2))+($RL$4*JS139*100*((100/MAX(EX$9:EX$497)+100/MAX(EZ$9:EZ$497))/2))+($RL$4*JT139*100*((100/MAX(EX$9:EX$497)+100/MAX(EZ$9:EZ$497))/2))+($RL$4*JU139*100*((100/MAX(EX$9:EX$497)+100/MAX(EZ$9:EZ$497))/2))+($RL$4*JV139*100*((100/MAX(EX$9:EX$497)+100/MAX(EZ$9:EZ$497))/2))+($RL$4*JW139*100*((100/MAX(EX$9:EX$497)+100/MAX(EZ$9:EZ$497))/2))+($RL$4*JX139*100*((100/MAX(EX$9:EX$497)+100/MAX(EZ$9:EZ$497))/2))+($RL$4*JY139*100*((100/MAX(EX$9:EX$497)+100/MAX(EZ$9:EZ$497))/2))+($RL$4*JZ139*100*((100/MAX(EX$9:EX$497)+100/MAX(EZ$9:EZ$497))/2)))*$RW$3/2</f>
        <v>0</v>
      </c>
      <c r="RP139" s="119">
        <f>($RJ$3*KA139*100*100/MAX(FA$9:FA$497)) + ($RJ$3*KB139*100*100/MAX(FA$9:FA$497)/2) + ($RJ$3*KC139*100*100/MAX(FA$9:FA$497)/2) + ($RJ$3*KD139*100*100/MAX(FA$9:FA$497)/4) + ($RJ$3*KE139*100*100/MAX(FA$9:FA$497)/4)</f>
        <v>0</v>
      </c>
      <c r="RQ139" s="118">
        <f>($RL$4*KF139*100*((100/MAX(EX$9:EX$497)+100/MAX(EZ$9:EZ$497)))) * ($RO$3/2) + (($RL$4*KG139*100*((100/MAX(EX$9:EX$497)+100/MAX(EZ$9:EZ$497))))+($RL$4*KH139*100*((100/MAX(EX$9:EX$497)+100/MAX(EZ$9:EZ$497))))+($RL$4*KI139*100*((100/MAX(EX$9:EX$497)+100/MAX(EZ$9:EZ$497))))+($RL$4*KJ139*100*((100/MAX(EX$9:EX$497)+100/MAX(EZ$9:EZ$497))))+($RL$4*KK139*100*((100/MAX(EX$9:EX$497)+100/MAX(EZ$9:EZ$497))))+($RL$4*KL139*100*((100/MAX(EX$9:EX$497)+100/MAX(EZ$9:EZ$497))))+($RL$4*KM139*100*((100/MAX(EX$9:EX$497)+100/MAX(EZ$9:EZ$497))))+($RL$4*KN139*100*((100/MAX(EX$9:EX$497)+100/MAX(EZ$9:EZ$497))))+($RL$4*KO139*100*((100/MAX(EX$9:EX$497)+100/MAX(EZ$9:EZ$497))))+($RL$4*KP139*100*((100/MAX(EX$9:EX$497)+100/MAX(EZ$9:EZ$497))))+($RL$4*KQ139*100*((100/MAX(EX$9:EX$497)+100/MAX(EZ$9:EZ$497))))+($RL$4*KR139*100*((100/MAX(EX$9:EX$497)+100/MAX(EZ$9:EZ$497))))+($RL$4*KS139*100*((100/MAX(EX$9:EX$497)+100/MAX(EZ$9:EZ$497))))+($RL$4*KV139*100*((100/MAX(EX$9:EX$497)+100/MAX(EZ$9:EZ$497))))) * (($RO$3+$RO$4)/6)</f>
        <v>0</v>
      </c>
      <c r="RR139" s="115">
        <f>(($RL$4*KW139*100*((100/MAX(EX$9:EX$497)+100/MAX(EZ$9:EZ$497))))) * ($RO$3/2) + (($RL$4*KX139*100*((100/MAX(EX$9:EX$497)+100/MAX(EZ$9:EZ$497))))+($RL$4*KY139*100*((100/MAX(EX$9:EX$497)+100/MAX(EZ$9:EZ$497))))+($RL$4*KZ139*100*((100/MAX(EX$9:EX$497)+100/MAX(EZ$9:EZ$497))))+($RL$4*LA139*100*((100/MAX(EX$9:EX$497)+100/MAX(EZ$9:EZ$497))))+($RL$4*LB139*100*((100/MAX(EX$9:EX$497)+100/MAX(EZ$9:EZ$497))))+($RL$4*LC139*100*((100/MAX(EX$9:EX$497)+100/MAX(EZ$9:EZ$497))))) * (($RO$3+$RO$4)/6)</f>
        <v>0</v>
      </c>
      <c r="RS139" s="119">
        <f>(($RL$4*LD139*100*((100/MAX(EX$9:EX$497)+100/MAX(EZ$9:EZ$497))))+($RL$4*LE139*100*((100/MAX(EX$9:EX$497)+100/MAX(EZ$9:EZ$497))))) * (($RO$3+$RO$4)/6)</f>
        <v>0</v>
      </c>
      <c r="RT139" s="118">
        <f>($RJ$4*LH139*100*(100/MAX(EV$9:EV$497)))+($RJ$4*LI139*100*(100/MAX(EV$9:EV$497)))</f>
        <v>0</v>
      </c>
      <c r="RU139" s="119">
        <f>($RJ$4*LJ139*(100/MAX(EV$9:EV$497)))/2 + ($RL$3*LK139*(100/MAX(EW$9:EW$497))) + ($RJ$4*LL139*(100/MAX(EV$9:EV$497)))/4 + ($RL$3*LM139*(100/MAX(EW$9:EW$497)))</f>
        <v>0</v>
      </c>
      <c r="RV139" s="118">
        <f>($RJ$4*LN139*100*100/MAX(EV$9:EV$497)/2)+($RJ$4*LO139*100*100/MAX(EV$9:EV$497)/2)+($RJ$4*LP139*100*100/MAX(EV$9:EV$497))+($RJ$4*LQ139*100*100/MAX(EV$9:EV$497))+($RJ$4*LR139*100*100/MAX(EV$9:EV$497))</f>
        <v>0</v>
      </c>
      <c r="RW139" s="115">
        <f>($RJ$4*LS139*100*100/MAX(EV$9:EV$497)) + (($RJ$4*LT139*100*100/MAX(EV$9:EV$497))+($RJ$4*LU139*100*100/MAX(EV$9:EV$497))+($RJ$4*LV139*100*100/MAX(EV$9:EV$497))+($RJ$4*LW139*100*100/MAX(EV$9:EV$497))+($RJ$4*LX139*100*100/MAX(EV$9:EV$497))+($RJ$4*LY139*100*100/MAX(EV$9:EV$497))+($RJ$4*LZ139*100*100/MAX(EV$9:EV$497))+($RJ$4*MA139*100*100/MAX(EV$9:EV$497)))/2</f>
        <v>0</v>
      </c>
      <c r="RX139" s="119">
        <f>($RJ$4*MB139*100*100/MAX(EV$9:EV$497))+($RJ$4*MC139*100*100/MAX(EV$9:EV$497))+($RJ$4*MD139*100*100/MAX(EV$9:EV$497))+($RJ$4*ME139*100*100/MAX(EV$9:EV$497))+($RJ$4*MF139*100*100/MAX(EV$9:EV$497))+($RJ$4*MG139*100*100/MAX(EV$9:EV$497))+($RJ$4*MH139*100*100/MAX(EV$9:EV$497))+($RJ$4*MI139*100*100/MAX(EV$9:EV$497))+($RJ$4*MJ139*100*100/MAX(EV$9:EV$497))+($RJ$4*MK139*100*100/MAX(EV$9:EV$497))+($RJ$4*ML139*100*100/MAX(EV$9:EV$497))+($RJ$4*MM139*100*100/MAX(EV$9:EV$497))+($RJ$4*MN139*100*100/MAX(EV$9:EV$497))</f>
        <v>0</v>
      </c>
      <c r="RY139" s="118">
        <f>($RJ$4*MQ139*100*100/MAX(EV$9:EV$497))/2 + (($RJ$4*MR139*100*100/MAX(EV$9:EV$497))+($RJ$4*MS139*100*100/MAX(EV$9:EV$497))+($RJ$4*MT139*100*100/MAX(EV$9:EV$497))+($RJ$4*MU139*100*100/MAX(EV$9:EV$497))+($RJ$4*MV139*100*100/MAX(EV$9:EV$497))+($RJ$4*MW139*100*100/MAX(EV$9:EV$497))+($RJ$4*MX139*100*100/MAX(EV$9:EV$497))+($RJ$4*MY139*100*100/MAX(EV$9:EV$497))+($RJ$4*MZ139*100*100/MAX(EV$9:EV$497))+($RJ$4*NA139*100*100/MAX(EV$9:EV$497))+($RJ$4*NB139*100*100/MAX(EV$9:EV$497))+($RJ$4*NC139*100*100/MAX(EV$9:EV$497))+($RJ$4*ND139*100*100/MAX(EV$9:EV$497))+($RJ$4*NG139*100*100/MAX(EV$9:EV$497)))/4</f>
        <v>0</v>
      </c>
      <c r="RZ139" s="115">
        <f>($RJ$4*NH139*100*100/MAX(EV$9:EV$497))/2 + (($RJ$4*NI139*100*100/MAX(EV$9:EV$497))+($RJ$4*NJ139*100*100/MAX(EV$9:EV$497))+($RJ$4*NK139*100*100/MAX(EV$9:EV$497))+($RJ$4*NL139*100*100/MAX(EV$9:EV$497))+($RJ$4*NM139*100*100/MAX(EV$9:EV$497))+($RJ$4*NN139*100*100/MAX(EV$9:EV$497)))/4</f>
        <v>0</v>
      </c>
      <c r="SA139" s="117">
        <f>(($RJ$4*NO139*100*100/MAX(EV$9:EV$497))+($RJ$4*NP139*100*100/MAX(EV$9:EV$497)))/4</f>
        <v>0</v>
      </c>
      <c r="SB139" s="118">
        <f t="shared" si="284"/>
        <v>0</v>
      </c>
      <c r="SC139" s="115">
        <f t="shared" si="285"/>
        <v>0</v>
      </c>
      <c r="SD139" s="115">
        <f t="shared" si="286"/>
        <v>0</v>
      </c>
      <c r="SE139" s="115">
        <f t="shared" si="287"/>
        <v>0</v>
      </c>
      <c r="SF139" s="115">
        <f t="shared" si="288"/>
        <v>0</v>
      </c>
      <c r="SG139" s="115">
        <f t="shared" si="289"/>
        <v>0</v>
      </c>
      <c r="SH139" s="115">
        <f>ROUND(SB139/MAX(SB$9:SB$497)*100,0)</f>
        <v>0</v>
      </c>
      <c r="SI139" s="115">
        <f>ROUND(SC139/MAX(SC$9:SC$497)*100,0)</f>
        <v>0</v>
      </c>
      <c r="SJ139" s="115">
        <f>ROUND(SD139/MAX(SD$9:SD$497)*100,0)</f>
        <v>0</v>
      </c>
      <c r="SK139" s="115">
        <f>ROUND(SE139/MAX(SE$9:SE$497)*100,0)</f>
        <v>0</v>
      </c>
      <c r="SL139" s="115">
        <f>ROUND(SF139/MAX(SF$9:SF$497)*100,0)</f>
        <v>0</v>
      </c>
      <c r="SM139" s="121">
        <f>ROUND(SG139/MAX(SG$9:SG$497)*100,0)</f>
        <v>0</v>
      </c>
      <c r="SN139" s="115">
        <f>ROUND(AVERAGEIF($ES$9:$ES$497,$ES139,SH$9:SH$497),0)</f>
        <v>26</v>
      </c>
      <c r="SO139" s="115">
        <f>ROUND(AVERAGEIF($ES$9:$ES$497,$ES139,SI$9:SI$497),0)</f>
        <v>26</v>
      </c>
      <c r="SP139" s="115">
        <f>ROUND(AVERAGEIF($ES$9:$ES$497,$ES139,SJ$9:SJ$497),0)</f>
        <v>3</v>
      </c>
      <c r="SQ139" s="115">
        <f>ROUND(AVERAGEIF($ES$9:$ES$497,$ES139,SK$9:SK$497),0)</f>
        <v>21</v>
      </c>
      <c r="SR139" s="115">
        <f>ROUND(AVERAGEIF($ES$9:$ES$497,$ES139,SL$9:SL$497),0)</f>
        <v>5</v>
      </c>
      <c r="SS139" s="121">
        <f>ROUND(AVERAGEIF($ES$9:$ES$497,$ES139,SM$9:SM$497),0)</f>
        <v>5</v>
      </c>
      <c r="ST139" s="114">
        <f>RANK(SB139,SB$9:SB$497,0)</f>
        <v>323</v>
      </c>
      <c r="SU139" s="115">
        <f>RANK(SC139,SC$9:SC$497,0)</f>
        <v>320</v>
      </c>
      <c r="SV139" s="115">
        <f>RANK(SD139,SD$9:SD$497,0)</f>
        <v>320</v>
      </c>
      <c r="SW139" s="115">
        <f>RANK(SE139,SE$9:SE$497,0)</f>
        <v>320</v>
      </c>
      <c r="SX139" s="115">
        <f>RANK(SF139,SF$9:SF$497,0)</f>
        <v>317</v>
      </c>
      <c r="SY139" s="115">
        <f>RANK(SG139,SG$9:SG$497,0)</f>
        <v>308</v>
      </c>
      <c r="SZ139" s="115">
        <f>COUNTIFS(SB$9:SB$497,"&gt;"&amp;SB139,$ES$9:$ES$497,$ES139)+1</f>
        <v>67</v>
      </c>
      <c r="TA139" s="115">
        <f>COUNTIFS(SC$9:SC$497,"&gt;"&amp;SC139,$ES$9:$ES$497,$ES139)+1</f>
        <v>67</v>
      </c>
      <c r="TB139" s="115">
        <f>COUNTIFS(SD$9:SD$497,"&gt;"&amp;SD139,$ES$9:$ES$497,$ES139)+1</f>
        <v>66</v>
      </c>
      <c r="TC139" s="115">
        <f>COUNTIFS(SE$9:SE$497,"&gt;"&amp;SE139,$ES$9:$ES$497,$ES139)+1</f>
        <v>67</v>
      </c>
      <c r="TD139" s="115">
        <f>COUNTIFS(SF$9:SF$497,"&gt;"&amp;SF139,$ES$9:$ES$497,$ES139)+1</f>
        <v>66</v>
      </c>
      <c r="TE139" s="117">
        <f>COUNTIFS(SG$9:SG$497,"&gt;"&amp;SG139,$ES$9:$ES$497,$ES139)+1</f>
        <v>64</v>
      </c>
      <c r="TF139" s="118">
        <f t="shared" si="290"/>
        <v>40</v>
      </c>
      <c r="TG139" s="115">
        <f t="shared" si="291"/>
        <v>39</v>
      </c>
      <c r="TH139" s="115">
        <f t="shared" si="292"/>
        <v>29</v>
      </c>
      <c r="TI139" s="115">
        <f t="shared" si="293"/>
        <v>37</v>
      </c>
      <c r="TJ139" s="115">
        <f t="shared" si="294"/>
        <v>40</v>
      </c>
      <c r="TK139" s="115">
        <f t="shared" si="295"/>
        <v>33</v>
      </c>
      <c r="TL139" s="117">
        <f t="shared" si="296"/>
        <v>28</v>
      </c>
      <c r="TM139" s="118">
        <f>ROUND(TF139/MAX(TF$9:TF$497)*100,0)</f>
        <v>22</v>
      </c>
      <c r="TN139" s="115">
        <f>ROUND(TG139/MAX(TG$9:TG$497)*100,0)</f>
        <v>21</v>
      </c>
      <c r="TO139" s="115">
        <f>ROUND(TH139/MAX(TH$9:TH$497)*100,0)</f>
        <v>16</v>
      </c>
      <c r="TP139" s="115">
        <f>ROUND(TI139/MAX(TI$9:TI$497)*100,0)</f>
        <v>20</v>
      </c>
      <c r="TQ139" s="115">
        <f>ROUND(TJ139/MAX(TJ$9:TJ$497)*100,0)</f>
        <v>20</v>
      </c>
      <c r="TR139" s="115">
        <f>ROUND(TK139/MAX(TK$9:TK$497)*100,0)</f>
        <v>17</v>
      </c>
      <c r="TS139" s="119">
        <f>ROUND(TL139/MAX(TL$9:TL$497)*100,0)</f>
        <v>14</v>
      </c>
      <c r="TT139" s="120">
        <f>RANK(TM139,TM$9:TM$497,0)</f>
        <v>329</v>
      </c>
      <c r="TU139" s="115">
        <f>RANK(TN139,TN$9:TN$497,0)</f>
        <v>289</v>
      </c>
      <c r="TV139" s="115">
        <f>RANK(TO139,TO$9:TO$497,0)</f>
        <v>304</v>
      </c>
      <c r="TW139" s="115">
        <f>RANK(TP139,TP$9:TP$497,0)</f>
        <v>303</v>
      </c>
      <c r="TX139" s="115">
        <f>RANK(TQ139,TQ$9:TQ$497,0)</f>
        <v>260</v>
      </c>
      <c r="TY139" s="115">
        <f>RANK(TR139,TR$9:TR$497,0)</f>
        <v>316</v>
      </c>
      <c r="TZ139" s="121">
        <f>RANK(TS139,TS$9:TS$497,0)</f>
        <v>330</v>
      </c>
      <c r="UA139" s="132"/>
      <c r="UB139" s="7" t="s">
        <v>1</v>
      </c>
    </row>
    <row r="140" spans="1:548" x14ac:dyDescent="0.15">
      <c r="A140" s="183">
        <v>132</v>
      </c>
      <c r="B140" s="203" t="s">
        <v>869</v>
      </c>
      <c r="C140" s="63"/>
      <c r="D140" s="63"/>
      <c r="E140" s="64" t="s">
        <v>518</v>
      </c>
      <c r="F140" s="65">
        <v>62</v>
      </c>
      <c r="G140" s="65" t="s">
        <v>576</v>
      </c>
      <c r="H140" s="65"/>
      <c r="I140" s="66" t="s">
        <v>521</v>
      </c>
      <c r="J140" s="67" t="s">
        <v>521</v>
      </c>
      <c r="K140" s="67" t="s">
        <v>521</v>
      </c>
      <c r="L140" s="67" t="s">
        <v>521</v>
      </c>
      <c r="M140" s="67" t="s">
        <v>521</v>
      </c>
      <c r="N140" s="67" t="s">
        <v>521</v>
      </c>
      <c r="O140" s="67" t="s">
        <v>521</v>
      </c>
      <c r="P140" s="67" t="s">
        <v>521</v>
      </c>
      <c r="Q140" s="67" t="s">
        <v>521</v>
      </c>
      <c r="R140" s="68" t="s">
        <v>521</v>
      </c>
      <c r="S140" s="69" t="s">
        <v>521</v>
      </c>
      <c r="T140" s="67" t="s">
        <v>521</v>
      </c>
      <c r="U140" s="67" t="s">
        <v>521</v>
      </c>
      <c r="V140" s="67" t="s">
        <v>521</v>
      </c>
      <c r="W140" s="67" t="s">
        <v>521</v>
      </c>
      <c r="X140" s="67" t="s">
        <v>521</v>
      </c>
      <c r="Y140" s="67" t="s">
        <v>521</v>
      </c>
      <c r="Z140" s="67" t="s">
        <v>521</v>
      </c>
      <c r="AA140" s="67" t="s">
        <v>521</v>
      </c>
      <c r="AB140" s="68" t="s">
        <v>521</v>
      </c>
      <c r="AC140" s="69" t="s">
        <v>521</v>
      </c>
      <c r="AD140" s="67" t="s">
        <v>521</v>
      </c>
      <c r="AE140" s="67" t="s">
        <v>521</v>
      </c>
      <c r="AF140" s="67" t="s">
        <v>521</v>
      </c>
      <c r="AG140" s="67" t="s">
        <v>521</v>
      </c>
      <c r="AH140" s="67" t="s">
        <v>521</v>
      </c>
      <c r="AI140" s="67" t="s">
        <v>521</v>
      </c>
      <c r="AJ140" s="67" t="s">
        <v>521</v>
      </c>
      <c r="AK140" s="67" t="s">
        <v>521</v>
      </c>
      <c r="AL140" s="68" t="s">
        <v>521</v>
      </c>
      <c r="AM140" s="69" t="s">
        <v>521</v>
      </c>
      <c r="AN140" s="67" t="s">
        <v>521</v>
      </c>
      <c r="AO140" s="67" t="s">
        <v>521</v>
      </c>
      <c r="AP140" s="67" t="s">
        <v>521</v>
      </c>
      <c r="AQ140" s="67" t="s">
        <v>521</v>
      </c>
      <c r="AR140" s="67" t="s">
        <v>521</v>
      </c>
      <c r="AS140" s="67" t="s">
        <v>521</v>
      </c>
      <c r="AT140" s="67" t="s">
        <v>521</v>
      </c>
      <c r="AU140" s="67" t="s">
        <v>520</v>
      </c>
      <c r="AV140" s="68" t="s">
        <v>520</v>
      </c>
      <c r="AW140" s="69" t="s">
        <v>520</v>
      </c>
      <c r="AX140" s="67" t="s">
        <v>520</v>
      </c>
      <c r="AY140" s="67" t="s">
        <v>520</v>
      </c>
      <c r="AZ140" s="67" t="s">
        <v>520</v>
      </c>
      <c r="BA140" s="67" t="s">
        <v>521</v>
      </c>
      <c r="BB140" s="67" t="s">
        <v>521</v>
      </c>
      <c r="BC140" s="67" t="s">
        <v>521</v>
      </c>
      <c r="BD140" s="67" t="s">
        <v>521</v>
      </c>
      <c r="BE140" s="67" t="s">
        <v>521</v>
      </c>
      <c r="BF140" s="68" t="s">
        <v>521</v>
      </c>
      <c r="BG140" s="69" t="s">
        <v>521</v>
      </c>
      <c r="BH140" s="67" t="s">
        <v>521</v>
      </c>
      <c r="BI140" s="67" t="s">
        <v>521</v>
      </c>
      <c r="BJ140" s="67" t="s">
        <v>521</v>
      </c>
      <c r="BK140" s="67" t="s">
        <v>521</v>
      </c>
      <c r="BL140" s="67" t="s">
        <v>521</v>
      </c>
      <c r="BM140" s="67" t="s">
        <v>521</v>
      </c>
      <c r="BN140" s="67" t="s">
        <v>521</v>
      </c>
      <c r="BO140" s="67" t="s">
        <v>521</v>
      </c>
      <c r="BP140" s="68" t="s">
        <v>521</v>
      </c>
      <c r="BQ140" s="70" t="s">
        <v>521</v>
      </c>
      <c r="BR140" s="67" t="s">
        <v>521</v>
      </c>
      <c r="BS140" s="67" t="s">
        <v>521</v>
      </c>
      <c r="BT140" s="67" t="s">
        <v>521</v>
      </c>
      <c r="BU140" s="67" t="s">
        <v>521</v>
      </c>
      <c r="BV140" s="67" t="s">
        <v>521</v>
      </c>
      <c r="BW140" s="67" t="s">
        <v>521</v>
      </c>
      <c r="BX140" s="67" t="s">
        <v>521</v>
      </c>
      <c r="BY140" s="67" t="s">
        <v>521</v>
      </c>
      <c r="BZ140" s="68" t="s">
        <v>521</v>
      </c>
      <c r="CA140" s="69" t="s">
        <v>521</v>
      </c>
      <c r="CB140" s="67" t="s">
        <v>521</v>
      </c>
      <c r="CC140" s="67" t="s">
        <v>521</v>
      </c>
      <c r="CD140" s="67" t="s">
        <v>521</v>
      </c>
      <c r="CE140" s="67" t="s">
        <v>521</v>
      </c>
      <c r="CF140" s="67" t="s">
        <v>521</v>
      </c>
      <c r="CG140" s="67" t="s">
        <v>521</v>
      </c>
      <c r="CH140" s="67" t="s">
        <v>521</v>
      </c>
      <c r="CI140" s="67" t="s">
        <v>521</v>
      </c>
      <c r="CJ140" s="68" t="s">
        <v>521</v>
      </c>
      <c r="CK140" s="69" t="s">
        <v>521</v>
      </c>
      <c r="CL140" s="67" t="s">
        <v>521</v>
      </c>
      <c r="CM140" s="67" t="s">
        <v>521</v>
      </c>
      <c r="CN140" s="67" t="s">
        <v>521</v>
      </c>
      <c r="CO140" s="67" t="s">
        <v>521</v>
      </c>
      <c r="CP140" s="67" t="s">
        <v>521</v>
      </c>
      <c r="CQ140" s="67" t="s">
        <v>521</v>
      </c>
      <c r="CR140" s="67" t="s">
        <v>521</v>
      </c>
      <c r="CS140" s="67" t="s">
        <v>521</v>
      </c>
      <c r="CT140" s="68" t="s">
        <v>521</v>
      </c>
      <c r="CU140" s="69" t="s">
        <v>521</v>
      </c>
      <c r="CV140" s="67" t="s">
        <v>521</v>
      </c>
      <c r="CW140" s="67" t="s">
        <v>521</v>
      </c>
      <c r="CX140" s="67" t="s">
        <v>521</v>
      </c>
      <c r="CY140" s="67" t="s">
        <v>521</v>
      </c>
      <c r="CZ140" s="67" t="s">
        <v>521</v>
      </c>
      <c r="DA140" s="67" t="s">
        <v>521</v>
      </c>
      <c r="DB140" s="67" t="s">
        <v>521</v>
      </c>
      <c r="DC140" s="67" t="s">
        <v>521</v>
      </c>
      <c r="DD140" s="68" t="s">
        <v>521</v>
      </c>
      <c r="DE140" s="69" t="s">
        <v>521</v>
      </c>
      <c r="DF140" s="71" t="s">
        <v>521</v>
      </c>
      <c r="DG140" s="67" t="s">
        <v>521</v>
      </c>
      <c r="DH140" s="67" t="s">
        <v>521</v>
      </c>
      <c r="DI140" s="67" t="s">
        <v>521</v>
      </c>
      <c r="DJ140" s="67" t="s">
        <v>521</v>
      </c>
      <c r="DK140" s="67" t="s">
        <v>521</v>
      </c>
      <c r="DL140" s="67" t="s">
        <v>521</v>
      </c>
      <c r="DM140" s="67" t="s">
        <v>521</v>
      </c>
      <c r="DN140" s="68" t="s">
        <v>521</v>
      </c>
      <c r="DO140" s="70" t="s">
        <v>521</v>
      </c>
      <c r="DP140" s="71" t="s">
        <v>521</v>
      </c>
      <c r="DQ140" s="67" t="s">
        <v>521</v>
      </c>
      <c r="DR140" s="67" t="s">
        <v>521</v>
      </c>
      <c r="DS140" s="67" t="s">
        <v>521</v>
      </c>
      <c r="DT140" s="67" t="s">
        <v>521</v>
      </c>
      <c r="DU140" s="67" t="s">
        <v>521</v>
      </c>
      <c r="DV140" s="67" t="s">
        <v>521</v>
      </c>
      <c r="DW140" s="67" t="s">
        <v>521</v>
      </c>
      <c r="DX140" s="72" t="s">
        <v>521</v>
      </c>
      <c r="DY140" s="73" t="s">
        <v>522</v>
      </c>
      <c r="DZ140" s="74">
        <v>2</v>
      </c>
      <c r="EA140" s="74">
        <v>3</v>
      </c>
      <c r="EB140" s="74">
        <v>3</v>
      </c>
      <c r="EC140" s="75">
        <v>4</v>
      </c>
      <c r="ED140" s="76" t="s">
        <v>522</v>
      </c>
      <c r="EE140" s="74">
        <f t="shared" si="246"/>
        <v>2</v>
      </c>
      <c r="EF140" s="74">
        <f t="shared" si="247"/>
        <v>6</v>
      </c>
      <c r="EG140" s="74">
        <f t="shared" si="248"/>
        <v>18</v>
      </c>
      <c r="EH140" s="77">
        <f t="shared" si="249"/>
        <v>72</v>
      </c>
      <c r="EI140" s="73">
        <v>1000</v>
      </c>
      <c r="EJ140" s="74">
        <v>1500</v>
      </c>
      <c r="EK140" s="74">
        <v>3000</v>
      </c>
      <c r="EL140" s="74">
        <v>5000</v>
      </c>
      <c r="EM140" s="75">
        <v>15000</v>
      </c>
      <c r="EN140" s="78">
        <v>1</v>
      </c>
      <c r="EO140" s="79">
        <f t="shared" si="250"/>
        <v>0.75</v>
      </c>
      <c r="EP140" s="79">
        <f t="shared" si="251"/>
        <v>0.5</v>
      </c>
      <c r="EQ140" s="79">
        <f t="shared" si="252"/>
        <v>0.27777777777777779</v>
      </c>
      <c r="ER140" s="80">
        <f t="shared" si="253"/>
        <v>0.20833333333333334</v>
      </c>
      <c r="ES140" s="128" t="s">
        <v>532</v>
      </c>
      <c r="ET140" s="82" t="s">
        <v>785</v>
      </c>
      <c r="EU140" s="83">
        <v>4</v>
      </c>
      <c r="EV140" s="73">
        <v>78</v>
      </c>
      <c r="EW140" s="74">
        <v>78</v>
      </c>
      <c r="EX140" s="74">
        <v>37</v>
      </c>
      <c r="EY140" s="74">
        <v>41</v>
      </c>
      <c r="EZ140" s="74">
        <v>26</v>
      </c>
      <c r="FA140" s="74">
        <v>59</v>
      </c>
      <c r="FB140" s="74">
        <v>39</v>
      </c>
      <c r="FC140" s="74">
        <v>35</v>
      </c>
      <c r="FD140" s="74">
        <f t="shared" si="254"/>
        <v>63</v>
      </c>
      <c r="FE140" s="84">
        <f t="shared" si="255"/>
        <v>72</v>
      </c>
      <c r="FF140" s="73">
        <f>RANK(EV140,$EV$9:$EV$497,0)</f>
        <v>167</v>
      </c>
      <c r="FG140" s="74">
        <f>RANK(EW140,$EW$9:$EW$497,0)</f>
        <v>58</v>
      </c>
      <c r="FH140" s="74">
        <f>RANK(EX140,$EX$9:$EX$497,0)</f>
        <v>189</v>
      </c>
      <c r="FI140" s="74">
        <f>RANK(EY140,$EY$9:$EY$497,0)</f>
        <v>172</v>
      </c>
      <c r="FJ140" s="74">
        <f>RANK(EZ140,$EZ$9:$EZ$497,0)</f>
        <v>150</v>
      </c>
      <c r="FK140" s="74">
        <f>RANK(FA140,$FA$9:$FA$497,0)</f>
        <v>32</v>
      </c>
      <c r="FL140" s="74">
        <f>RANK(FB140,$FB$9:$FB$497,0)</f>
        <v>214</v>
      </c>
      <c r="FM140" s="74">
        <f>RANK(FC140,$FC$9:$FC$497,0)</f>
        <v>245</v>
      </c>
      <c r="FN140" s="74">
        <f>RANK(FD140,$FD$9:$FD$497,0)</f>
        <v>236</v>
      </c>
      <c r="FO140" s="84">
        <f>RANK(FE140,$FE$9:$FE$497,0)</f>
        <v>238</v>
      </c>
      <c r="FP140" s="73">
        <f>COUNTIFS($EV$9:$EV$497,"&gt;"&amp;EV140,$ES$9:$ES$497,ES140)+1</f>
        <v>20</v>
      </c>
      <c r="FQ140" s="74">
        <f>COUNTIFS($EW$9:$EW$497,"&gt;"&amp;EW140,$ES$9:$ES$497,ES140)+1</f>
        <v>15</v>
      </c>
      <c r="FR140" s="74">
        <f>COUNTIFS($EX$9:$EX$497,"&gt;"&amp;EX140,$ES$9:$ES$497,ES140)+1</f>
        <v>7</v>
      </c>
      <c r="FS140" s="74">
        <f>COUNTIFS($EY$9:$EY$497,"&gt;"&amp;EY140,$ES$9:$ES$497,ES140)+1</f>
        <v>18</v>
      </c>
      <c r="FT140" s="74">
        <f>COUNTIFS($EZ$9:$EZ$497,"&gt;"&amp;EZ140,$ES$9:$ES$497,ES140)+1</f>
        <v>28</v>
      </c>
      <c r="FU140" s="74">
        <f>COUNTIFS($FA$9:$FA$497,"&gt;"&amp;FA140,$ES$9:$ES$497,ES140)+1</f>
        <v>28</v>
      </c>
      <c r="FV140" s="74">
        <f>COUNTIFS($FB$9:$FB$497,"&gt;"&amp;FB140,$ES$9:$ES$497,ES140)+1</f>
        <v>17</v>
      </c>
      <c r="FW140" s="74">
        <f>COUNTIFS($FC$9:$FC$497,"&gt;"&amp;FC140,$ES$9:$ES$497,ES140)+1</f>
        <v>12</v>
      </c>
      <c r="FX140" s="74">
        <f>COUNTIFS($FD$9:$FD$497,"&gt;"&amp;FD140,$ES$9:$ES$497,ES140)+1</f>
        <v>21</v>
      </c>
      <c r="FY140" s="84">
        <f>COUNTIFS($FE$9:$FE$497,"&gt;"&amp;FE140,$ES$9:$ES$497,ES140)+1</f>
        <v>8</v>
      </c>
      <c r="FZ140" s="85">
        <f t="shared" si="256"/>
        <v>1.26</v>
      </c>
      <c r="GA140" s="86">
        <f t="shared" si="257"/>
        <v>1.26</v>
      </c>
      <c r="GB140" s="86">
        <f t="shared" si="258"/>
        <v>0.6</v>
      </c>
      <c r="GC140" s="86">
        <f t="shared" si="259"/>
        <v>0.66</v>
      </c>
      <c r="GD140" s="86">
        <f t="shared" si="260"/>
        <v>0.42</v>
      </c>
      <c r="GE140" s="86">
        <f t="shared" si="261"/>
        <v>0.95</v>
      </c>
      <c r="GF140" s="86">
        <f t="shared" si="262"/>
        <v>0.63</v>
      </c>
      <c r="GG140" s="86">
        <f t="shared" si="263"/>
        <v>0.56000000000000005</v>
      </c>
      <c r="GH140" s="86">
        <f t="shared" si="264"/>
        <v>1.02</v>
      </c>
      <c r="GI140" s="87">
        <f t="shared" si="265"/>
        <v>1.1599999999999999</v>
      </c>
      <c r="GJ140" s="85">
        <f>ROUND(((FZ140-AVERAGE(FZ$9:FZ$497))/STDEVP(FZ$9:FZ$497)*10+50),2)</f>
        <v>61.42</v>
      </c>
      <c r="GK140" s="86">
        <f>ROUND(((GA140-AVERAGE(GA$9:GA$497))/STDEVP(GA$9:GA$497)*10+50),2)</f>
        <v>67.02</v>
      </c>
      <c r="GL140" s="86">
        <f>ROUND(((GB140-AVERAGE(GB$9:GB$497))/STDEVP(GB$9:GB$497)*10+50),2)</f>
        <v>50.64</v>
      </c>
      <c r="GM140" s="86">
        <f>ROUND(((GC140-AVERAGE(GC$9:GC$497))/STDEVP(GC$9:GC$497)*10+50),2)</f>
        <v>56.71</v>
      </c>
      <c r="GN140" s="86">
        <f>ROUND(((GD140-AVERAGE(GD$9:GD$497))/STDEVP(GD$9:GD$497)*10+50),2)</f>
        <v>50.95</v>
      </c>
      <c r="GO140" s="86">
        <f>ROUND(((GE140-AVERAGE(GE$9:GE$497))/STDEVP(GE$9:GE$497)*10+50),2)</f>
        <v>71.84</v>
      </c>
      <c r="GP140" s="86">
        <f>ROUND(((GF140-AVERAGE(GF$9:GF$497))/STDEVP(GF$9:GF$497)*10+50),2)</f>
        <v>49.85</v>
      </c>
      <c r="GQ140" s="86">
        <f>ROUND(((GG140-AVERAGE(GG$9:GG$497))/STDEVP(GG$9:GG$497)*10+50),2)</f>
        <v>47.78</v>
      </c>
      <c r="GR140" s="86">
        <f>ROUND(((GH140-AVERAGE(GH$9:GH$497))/STDEVP(GH$9:GH$497)*10+50),2)</f>
        <v>51.65</v>
      </c>
      <c r="GS140" s="87">
        <f>ROUND(((GI140-AVERAGE(GI$9:GI$497))/STDEVP(GI$9:GI$497)*10+50),2)</f>
        <v>48.87</v>
      </c>
      <c r="GT140" s="73">
        <f>RANK(GJ140,$GJ$9:$GJ$497,0)</f>
        <v>58</v>
      </c>
      <c r="GU140" s="74">
        <f>RANK(GK140,$GK$9:$GK$497,0)</f>
        <v>29</v>
      </c>
      <c r="GV140" s="74">
        <f>RANK(GL140,$GL$9:$GL$497,0)</f>
        <v>183</v>
      </c>
      <c r="GW140" s="74">
        <f>RANK(GM140,$GM$9:$GM$497,0)</f>
        <v>82</v>
      </c>
      <c r="GX140" s="74">
        <f>RANK(GN140,$GN$9:$GN$497,0)</f>
        <v>118</v>
      </c>
      <c r="GY140" s="74">
        <f>RANK(GO140,$GO$9:$GO$497,0)</f>
        <v>24</v>
      </c>
      <c r="GZ140" s="74">
        <f>RANK(GP140,$GP$9:$GP$497,0)</f>
        <v>217</v>
      </c>
      <c r="HA140" s="74">
        <f>RANK(GQ140,$GQ$9:$GQ$497,0)</f>
        <v>248</v>
      </c>
      <c r="HB140" s="74">
        <f>RANK(GR140,$GR$9:$GR$497,0)</f>
        <v>156</v>
      </c>
      <c r="HC140" s="84">
        <f>RANK(GS140,$GS$9:$GS$497,0)</f>
        <v>209</v>
      </c>
      <c r="HD140" s="85">
        <f>ROUND(AVERAGEIF($ES$9:$ES$497,$ES140,$FZ$9:$FZ$497),2)</f>
        <v>0.93</v>
      </c>
      <c r="HE140" s="86">
        <f>ROUND(AVERAGEIF($ES$9:$ES$497,$ES140,$GA$9:$GA$497),2)</f>
        <v>0.96</v>
      </c>
      <c r="HF140" s="86">
        <f>ROUND(AVERAGEIF($ES$9:$ES$497,$ES140,$GB$9:$GB$497),2)</f>
        <v>0.41</v>
      </c>
      <c r="HG140" s="86">
        <f>ROUND(AVERAGEIF($ES$9:$ES$497,$ES140,$GC$9:$GC$497),2)</f>
        <v>0.46</v>
      </c>
      <c r="HH140" s="86">
        <f>ROUND(AVERAGEIF($ES$9:$ES$497,$ES140,$GD$9:$GD$497),2)</f>
        <v>0.38</v>
      </c>
      <c r="HI140" s="86">
        <f>ROUND(AVERAGEIF($ES$9:$ES$497,$ES140,$GE$9:$GE$497),2)</f>
        <v>0.85</v>
      </c>
      <c r="HJ140" s="86">
        <f>ROUND(AVERAGEIF($ES$9:$ES$497,$ES140,$GF$9:$GF$497),2)</f>
        <v>0.44</v>
      </c>
      <c r="HK140" s="86">
        <f>ROUND(AVERAGEIF($ES$9:$ES$497,$ES140,$GG$9:$GG$497),2)</f>
        <v>0.42</v>
      </c>
      <c r="HL140" s="86">
        <f>ROUND(AVERAGEIF($ES$9:$ES$497,$ES140,$GH$9:$GH$497),2)</f>
        <v>0.8</v>
      </c>
      <c r="HM140" s="87">
        <f>ROUND(AVERAGEIF($ES$9:$ES$497,$ES140,$GI$9:$GI$497),2)</f>
        <v>0.84</v>
      </c>
      <c r="HN140" s="88">
        <f t="shared" si="266"/>
        <v>0.32999999999999996</v>
      </c>
      <c r="HO140" s="89">
        <f t="shared" si="267"/>
        <v>0.30000000000000004</v>
      </c>
      <c r="HP140" s="89">
        <f t="shared" si="268"/>
        <v>0.19</v>
      </c>
      <c r="HQ140" s="89">
        <f t="shared" si="269"/>
        <v>0.2</v>
      </c>
      <c r="HR140" s="89">
        <f t="shared" si="270"/>
        <v>3.999999999999998E-2</v>
      </c>
      <c r="HS140" s="89">
        <f t="shared" si="271"/>
        <v>9.9999999999999978E-2</v>
      </c>
      <c r="HT140" s="89">
        <f t="shared" si="272"/>
        <v>0.19</v>
      </c>
      <c r="HU140" s="89">
        <f t="shared" si="273"/>
        <v>0.14000000000000007</v>
      </c>
      <c r="HV140" s="89">
        <f t="shared" si="274"/>
        <v>0.21999999999999997</v>
      </c>
      <c r="HW140" s="90">
        <f t="shared" si="275"/>
        <v>0.31999999999999995</v>
      </c>
      <c r="HX140" s="73">
        <f>COUNTIFS($FZ$9:$FZ$497,"&gt;"&amp;FZ140,$ES$9:$ES$497,$ES140)+1</f>
        <v>9</v>
      </c>
      <c r="HY140" s="74">
        <f>COUNTIFS($GA$9:$GA$497,"&gt;"&amp;GA140,$ES$9:$ES$497,$ES140)+1</f>
        <v>8</v>
      </c>
      <c r="HZ140" s="74">
        <f>COUNTIFS($GB$9:$GB$497,"&gt;"&amp;GB140,$ES$9:$ES$497,$ES140)+1</f>
        <v>5</v>
      </c>
      <c r="IA140" s="74">
        <f>COUNTIFS($GC$9:$GC$497,"&gt;"&amp;GC140,$ES$9:$ES$497,$ES140)+1</f>
        <v>3</v>
      </c>
      <c r="IB140" s="74">
        <f>COUNTIFS($GD$9:$GD$497,"&gt;"&amp;GD140,$ES$9:$ES$497,$ES140)+1</f>
        <v>18</v>
      </c>
      <c r="IC140" s="74">
        <f>COUNTIFS($GE$9:$GE$497,"&gt;"&amp;GE140,$ES$9:$ES$497,$ES140)+1</f>
        <v>19</v>
      </c>
      <c r="ID140" s="74">
        <f>COUNTIFS($GF$9:$GF$497,"&gt;"&amp;GF140,$ES$9:$ES$497,$ES140)+1</f>
        <v>10</v>
      </c>
      <c r="IE140" s="74">
        <f>COUNTIFS($GG$9:$GG$497,"&gt;"&amp;GG140,$ES$9:$ES$497,$ES140)+1</f>
        <v>7</v>
      </c>
      <c r="IF140" s="74">
        <f>COUNTIFS($GH$9:$GH$497,"&gt;"&amp;GH140,$ES$9:$ES$497,$ES140)+1</f>
        <v>3</v>
      </c>
      <c r="IG140" s="84">
        <f>COUNTIFS($GI$9:$GI$497,"&gt;"&amp;GI140,$ES$9:$ES$497,$ES140)+1</f>
        <v>7</v>
      </c>
      <c r="IH140" s="91"/>
      <c r="II140" s="79"/>
      <c r="IJ140" s="79"/>
      <c r="IK140" s="79"/>
      <c r="IL140" s="79">
        <v>0.05</v>
      </c>
      <c r="IM140" s="92"/>
      <c r="IN140" s="93"/>
      <c r="IO140" s="94"/>
      <c r="IP140" s="95"/>
      <c r="IQ140" s="79"/>
      <c r="IR140" s="79"/>
      <c r="IS140" s="79"/>
      <c r="IT140" s="79"/>
      <c r="IU140" s="79"/>
      <c r="IV140" s="79"/>
      <c r="IW140" s="96"/>
      <c r="IX140" s="93"/>
      <c r="IY140" s="79"/>
      <c r="IZ140" s="79"/>
      <c r="JA140" s="79"/>
      <c r="JB140" s="79"/>
      <c r="JC140" s="79"/>
      <c r="JD140" s="79"/>
      <c r="JE140" s="97"/>
      <c r="JF140" s="95"/>
      <c r="JG140" s="79"/>
      <c r="JH140" s="79"/>
      <c r="JI140" s="79"/>
      <c r="JJ140" s="79"/>
      <c r="JK140" s="79"/>
      <c r="JL140" s="79"/>
      <c r="JM140" s="96"/>
      <c r="JN140" s="93"/>
      <c r="JO140" s="79"/>
      <c r="JP140" s="79"/>
      <c r="JQ140" s="79"/>
      <c r="JR140" s="79"/>
      <c r="JS140" s="79"/>
      <c r="JT140" s="79"/>
      <c r="JU140" s="79"/>
      <c r="JV140" s="79"/>
      <c r="JW140" s="79"/>
      <c r="JX140" s="79"/>
      <c r="JY140" s="79"/>
      <c r="JZ140" s="97"/>
      <c r="KA140" s="93">
        <v>0.1</v>
      </c>
      <c r="KB140" s="79"/>
      <c r="KC140" s="79"/>
      <c r="KD140" s="79"/>
      <c r="KE140" s="97"/>
      <c r="KF140" s="95"/>
      <c r="KG140" s="79"/>
      <c r="KH140" s="79"/>
      <c r="KI140" s="79"/>
      <c r="KJ140" s="79"/>
      <c r="KK140" s="98"/>
      <c r="KL140" s="79"/>
      <c r="KM140" s="79"/>
      <c r="KN140" s="79"/>
      <c r="KO140" s="79"/>
      <c r="KP140" s="79"/>
      <c r="KQ140" s="79"/>
      <c r="KR140" s="79"/>
      <c r="KS140" s="96"/>
      <c r="KT140" s="96"/>
      <c r="KU140" s="96"/>
      <c r="KV140" s="96"/>
      <c r="KW140" s="93"/>
      <c r="KX140" s="79"/>
      <c r="KY140" s="79"/>
      <c r="KZ140" s="79"/>
      <c r="LA140" s="79"/>
      <c r="LB140" s="79"/>
      <c r="LC140" s="96"/>
      <c r="LD140" s="93"/>
      <c r="LE140" s="94"/>
      <c r="LF140" s="99"/>
      <c r="LG140" s="75"/>
      <c r="LH140" s="93"/>
      <c r="LI140" s="79"/>
      <c r="LJ140" s="74"/>
      <c r="LK140" s="74"/>
      <c r="LL140" s="74"/>
      <c r="LM140" s="100"/>
      <c r="LN140" s="95"/>
      <c r="LO140" s="79"/>
      <c r="LP140" s="79"/>
      <c r="LQ140" s="79"/>
      <c r="LR140" s="96"/>
      <c r="LS140" s="93"/>
      <c r="LT140" s="79"/>
      <c r="LU140" s="79">
        <v>0.1</v>
      </c>
      <c r="LV140" s="79"/>
      <c r="LW140" s="79"/>
      <c r="LX140" s="79"/>
      <c r="LY140" s="79"/>
      <c r="LZ140" s="79"/>
      <c r="MA140" s="97"/>
      <c r="MB140" s="95"/>
      <c r="MC140" s="79"/>
      <c r="MD140" s="79"/>
      <c r="ME140" s="79"/>
      <c r="MF140" s="79"/>
      <c r="MG140" s="79"/>
      <c r="MH140" s="79"/>
      <c r="MI140" s="79"/>
      <c r="MJ140" s="79"/>
      <c r="MK140" s="79"/>
      <c r="ML140" s="79"/>
      <c r="MM140" s="79"/>
      <c r="MN140" s="98"/>
      <c r="MO140" s="98"/>
      <c r="MP140" s="96"/>
      <c r="MQ140" s="93"/>
      <c r="MR140" s="79"/>
      <c r="MS140" s="79"/>
      <c r="MT140" s="79"/>
      <c r="MU140" s="79"/>
      <c r="MV140" s="98"/>
      <c r="MW140" s="79"/>
      <c r="MX140" s="79"/>
      <c r="MY140" s="79"/>
      <c r="MZ140" s="79"/>
      <c r="NA140" s="79"/>
      <c r="NB140" s="79"/>
      <c r="NC140" s="79"/>
      <c r="ND140" s="96"/>
      <c r="NE140" s="96"/>
      <c r="NF140" s="96"/>
      <c r="NG140" s="96"/>
      <c r="NH140" s="93"/>
      <c r="NI140" s="79"/>
      <c r="NJ140" s="79"/>
      <c r="NK140" s="79"/>
      <c r="NL140" s="79"/>
      <c r="NM140" s="79"/>
      <c r="NN140" s="94"/>
      <c r="NO140" s="93"/>
      <c r="NP140" s="80"/>
      <c r="NQ140" s="124" t="s">
        <v>867</v>
      </c>
      <c r="NR140" s="102" t="s">
        <v>871</v>
      </c>
      <c r="NS140" s="102"/>
      <c r="NT140" s="102"/>
      <c r="NU140" s="102"/>
      <c r="NV140" s="104">
        <v>43720</v>
      </c>
      <c r="NW140" s="102" t="s">
        <v>525</v>
      </c>
      <c r="NX140" s="133" t="s">
        <v>872</v>
      </c>
      <c r="NY140" s="129" t="s">
        <v>851</v>
      </c>
      <c r="NZ140" s="133" t="s">
        <v>872</v>
      </c>
      <c r="OA140" s="134"/>
      <c r="OB140" s="134"/>
      <c r="OC140" s="134"/>
      <c r="OD140" s="108">
        <f t="shared" si="276"/>
        <v>72</v>
      </c>
      <c r="OE140" s="109">
        <v>3</v>
      </c>
      <c r="OF140" s="110">
        <f t="shared" si="277"/>
        <v>1000</v>
      </c>
      <c r="OG140" s="109">
        <v>1</v>
      </c>
      <c r="OH140" s="111">
        <f>ROUND(AVERAGEIF($ES$9:$ES$497,$ES140,EV$9:EV$497),0)</f>
        <v>58</v>
      </c>
      <c r="OI140" s="112">
        <f>ROUND(AVERAGEIF($ES$9:$ES$497,$ES140,EW$9:EW$497),0)</f>
        <v>57</v>
      </c>
      <c r="OJ140" s="112">
        <f>ROUND(AVERAGEIF($ES$9:$ES$497,$ES140,EX$9:EX$497),0)</f>
        <v>24</v>
      </c>
      <c r="OK140" s="112">
        <f>ROUND(AVERAGEIF($ES$9:$ES$497,$ES140,EY$9:EY$497),0)</f>
        <v>29</v>
      </c>
      <c r="OL140" s="112">
        <f>ROUND(AVERAGEIF($ES$9:$ES$497,$ES140,EZ$9:EZ$497),0)</f>
        <v>25</v>
      </c>
      <c r="OM140" s="112">
        <f>ROUND(AVERAGEIF($ES$9:$ES$497,$ES140,FA$9:FA$497),0)</f>
        <v>51</v>
      </c>
      <c r="ON140" s="112">
        <f>ROUND(AVERAGEIF($ES$9:$ES$497,$ES140,FB$9:FB$497),0)</f>
        <v>27</v>
      </c>
      <c r="OO140" s="112">
        <f>ROUND(AVERAGEIF($ES$9:$ES$497,$ES140,FC$9:FC$497),0)</f>
        <v>25</v>
      </c>
      <c r="OP140" s="112">
        <f>ROUND(AVERAGEIF($ES$9:$ES$497,$ES140,FD$9:FD$497),0)</f>
        <v>49</v>
      </c>
      <c r="OQ140" s="113">
        <f>ROUND(AVERAGEIF($ES$9:$ES$497,$ES140,FE$9:FE$497),0)</f>
        <v>49</v>
      </c>
      <c r="OR140" s="114">
        <f>ROUND(EV140/MAX(EV$9:EV$497)*100,0)</f>
        <v>44</v>
      </c>
      <c r="OS140" s="115">
        <f>ROUND(EW140/MAX(EW$9:EW$497)*100,0)</f>
        <v>61</v>
      </c>
      <c r="OT140" s="115">
        <f>ROUND(EX140/MAX(EX$9:EX$497)*100,0)</f>
        <v>31</v>
      </c>
      <c r="OU140" s="115">
        <f>ROUND(EY140/MAX(EY$9:EY$497)*100,0)</f>
        <v>28</v>
      </c>
      <c r="OV140" s="115">
        <f>ROUND(EZ140/MAX(EZ$9:EZ$497)*100,0)</f>
        <v>21</v>
      </c>
      <c r="OW140" s="115">
        <f>ROUND(FA140/MAX(FA$9:FA$497)*100,0)</f>
        <v>52</v>
      </c>
      <c r="OX140" s="115">
        <f>ROUND(FB140/MAX(FB$9:FB$497)*100,0)</f>
        <v>29</v>
      </c>
      <c r="OY140" s="116">
        <f>ROUND(FC140/MAX(FC$9:FC$497)*100,0)</f>
        <v>24</v>
      </c>
      <c r="OZ140" s="115">
        <f>ROUND(FD140/MAX(FD$9:FD$497)*100,0)</f>
        <v>43</v>
      </c>
      <c r="PA140" s="117">
        <f>ROUND(FE140/MAX(FE$9:FE$497)*100,0)</f>
        <v>29</v>
      </c>
      <c r="PB140" s="118">
        <f t="shared" si="278"/>
        <v>413</v>
      </c>
      <c r="PC140" s="115">
        <f t="shared" si="279"/>
        <v>383</v>
      </c>
      <c r="PD140" s="115">
        <f t="shared" si="280"/>
        <v>476</v>
      </c>
      <c r="PE140" s="115">
        <f t="shared" si="281"/>
        <v>461</v>
      </c>
      <c r="PF140" s="115">
        <f t="shared" si="282"/>
        <v>471</v>
      </c>
      <c r="PG140" s="119">
        <f t="shared" si="283"/>
        <v>451</v>
      </c>
      <c r="PH140" s="118">
        <f>ROUND(PB140/MAX(PB$9:PB$497)*100,0)</f>
        <v>49</v>
      </c>
      <c r="PI140" s="115">
        <f>ROUND(PC140/MAX(PC$9:PC$497)*100,0)</f>
        <v>46</v>
      </c>
      <c r="PJ140" s="115">
        <f>ROUND(PD140/MAX(PD$9:PD$497)*100,0)</f>
        <v>51</v>
      </c>
      <c r="PK140" s="115">
        <f>ROUND(PE140/MAX(PE$9:PE$497)*100,0)</f>
        <v>46</v>
      </c>
      <c r="PL140" s="115">
        <f>ROUND(PF140/MAX(PF$9:PF$497)*100,0)</f>
        <v>66</v>
      </c>
      <c r="PM140" s="119">
        <f>ROUND(PG140/MAX(PG$9:PG$497)*100,0)</f>
        <v>66</v>
      </c>
      <c r="PN140" s="118">
        <f>RANK(PH140,PH$9:PH$497,0)</f>
        <v>190</v>
      </c>
      <c r="PO140" s="115">
        <f>RANK(PI140,PI$9:PI$497,0)</f>
        <v>160</v>
      </c>
      <c r="PP140" s="115">
        <f>RANK(PJ140,PJ$9:PJ$497,0)</f>
        <v>190</v>
      </c>
      <c r="PQ140" s="115">
        <f>RANK(PK140,PK$9:PK$497,0)</f>
        <v>196</v>
      </c>
      <c r="PR140" s="115">
        <f>RANK(PL140,PL$9:PL$497,0)</f>
        <v>99</v>
      </c>
      <c r="PS140" s="119">
        <f>RANK(PM140,PM$9:PM$497,0)</f>
        <v>62</v>
      </c>
      <c r="PT140" s="120">
        <f>ROUND(FZ140/MAX(FZ$9:FZ$497)*100,0)</f>
        <v>69</v>
      </c>
      <c r="PU140" s="115">
        <f>ROUND(GA140/MAX(GA$9:GA$497)*100,0)</f>
        <v>71</v>
      </c>
      <c r="PV140" s="115">
        <f>ROUND(GB140/MAX(GB$9:GB$497)*100,0)</f>
        <v>44</v>
      </c>
      <c r="PW140" s="115">
        <f>ROUND(GC140/MAX(GC$9:GC$497)*100,0)</f>
        <v>52</v>
      </c>
      <c r="PX140" s="115">
        <f>ROUND(GD140/MAX(GD$9:GD$497)*100,0)</f>
        <v>23</v>
      </c>
      <c r="PY140" s="115">
        <f>ROUND(GE140/MAX(GE$9:GE$497)*100,0)</f>
        <v>57</v>
      </c>
      <c r="PZ140" s="115">
        <f>ROUND(GF140/MAX(GF$9:GF$497)*100,0)</f>
        <v>30</v>
      </c>
      <c r="QA140" s="116">
        <f>ROUND(GG140/MAX(GG$9:GG$497)*100,0)</f>
        <v>31</v>
      </c>
      <c r="QB140" s="115">
        <f>ROUND(GH140/MAX(GH$9:GH$497)*100,0)</f>
        <v>45</v>
      </c>
      <c r="QC140" s="121">
        <f>ROUND(GI140/MAX(GI$9:GI$497)*100,0)</f>
        <v>37</v>
      </c>
      <c r="QD140" s="120">
        <f>ROUND(AVERAGEIF($ES$9:$ES$497,$ES140,PT$9:PT$497),0)</f>
        <v>51</v>
      </c>
      <c r="QE140" s="120">
        <f>ROUND(AVERAGEIF($ES$9:$ES$497,$ES140,PU$9:PU$497),0)</f>
        <v>54</v>
      </c>
      <c r="QF140" s="120">
        <f>ROUND(AVERAGEIF($ES$9:$ES$497,$ES140,PV$9:PV$497),0)</f>
        <v>30</v>
      </c>
      <c r="QG140" s="120">
        <f>ROUND(AVERAGEIF($ES$9:$ES$497,$ES140,PW$9:PW$497),0)</f>
        <v>36</v>
      </c>
      <c r="QH140" s="120">
        <f>ROUND(AVERAGEIF($ES$9:$ES$497,$ES140,PX$9:PX$497),0)</f>
        <v>21</v>
      </c>
      <c r="QI140" s="120">
        <f>ROUND(AVERAGEIF($ES$9:$ES$497,$ES140,PY$9:PY$497),0)</f>
        <v>51</v>
      </c>
      <c r="QJ140" s="120">
        <f>ROUND(AVERAGEIF($ES$9:$ES$497,$ES140,PZ$9:PZ$497),0)</f>
        <v>21</v>
      </c>
      <c r="QK140" s="120">
        <f>ROUND(AVERAGEIF($ES$9:$ES$497,$ES140,QA$9:QA$497),0)</f>
        <v>23</v>
      </c>
      <c r="QL140" s="120">
        <f>ROUND(AVERAGEIF($ES$9:$ES$497,$ES140,QB$9:QB$497),0)</f>
        <v>35</v>
      </c>
      <c r="QM140" s="120">
        <f>ROUND(AVERAGEIF($ES$9:$ES$497,$ES140,QC$9:QC$497),0)</f>
        <v>27</v>
      </c>
      <c r="QN140" s="114">
        <f t="shared" si="240"/>
        <v>599</v>
      </c>
      <c r="QO140" s="115">
        <f t="shared" si="241"/>
        <v>515</v>
      </c>
      <c r="QP140" s="115">
        <f t="shared" si="242"/>
        <v>691</v>
      </c>
      <c r="QQ140" s="115">
        <f t="shared" si="243"/>
        <v>692</v>
      </c>
      <c r="QR140" s="115">
        <f t="shared" si="244"/>
        <v>770</v>
      </c>
      <c r="QS140" s="119">
        <f t="shared" si="245"/>
        <v>642</v>
      </c>
      <c r="QT140" s="114">
        <f>ROUND((QN140-MIN(QN$9:QN$497))/(MAX(QN$9:QN$497)-MIN(QN$9:QN$497))*100,0)</f>
        <v>58</v>
      </c>
      <c r="QU140" s="115">
        <f>ROUND((QO140-MIN(QO$9:QO$497))/(MAX(QO$9:QO$497)-MIN(QO$9:QO$497))*100,0)</f>
        <v>44</v>
      </c>
      <c r="QV140" s="115">
        <f>ROUND((QP140-MIN(QP$9:QP$497))/(MAX(QP$9:QP$497)-MIN(QP$9:QP$497))*100,0)</f>
        <v>49</v>
      </c>
      <c r="QW140" s="115">
        <f>ROUND((QQ140-MIN(QQ$9:QQ$497))/(MAX(QQ$9:QQ$497)-MIN(QQ$9:QQ$497))*100,0)</f>
        <v>51</v>
      </c>
      <c r="QX140" s="115">
        <f>ROUND((QR140-MIN(QR$9:QR$497))/(MAX(QR$9:QR$497)-MIN(QR$9:QR$497))*100,0)</f>
        <v>92</v>
      </c>
      <c r="QY140" s="115">
        <f>ROUND((QS140-MIN(QS$9:QS$497))/(MAX(QS$9:QS$497)-MIN(QS$9:QS$497))*100,0)</f>
        <v>92</v>
      </c>
      <c r="QZ140" s="114">
        <f>RANK(QN140,QN$9:QN$497,0)</f>
        <v>56</v>
      </c>
      <c r="RA140" s="115">
        <f>RANK(QO140,QO$9:QO$497,0)</f>
        <v>68</v>
      </c>
      <c r="RB140" s="115">
        <f>RANK(QP140,QP$9:QP$497,0)</f>
        <v>62</v>
      </c>
      <c r="RC140" s="115">
        <f>RANK(QQ140,QQ$9:QQ$497,0)</f>
        <v>83</v>
      </c>
      <c r="RD140" s="115">
        <f>RANK(QR140,QR$9:QR$497,0)</f>
        <v>12</v>
      </c>
      <c r="RE140" s="115">
        <f>RANK(QS140,QS$9:QS$497,0)</f>
        <v>9</v>
      </c>
      <c r="RF140" s="122"/>
      <c r="RG140" s="115">
        <f>($RH$3*(IH140+IJ140)*100*100/MAX(EX$9:EX$497)*$RO$3) +($RH$3*(II140+IJ140)*100*100/MAX(EX$9:EX$497)*$RO$4) + ($RH$3*IK140*100*100/MAX(EX$9:EX$497)*0.098)</f>
        <v>0</v>
      </c>
      <c r="RH140" s="115">
        <f>($RH$4*IL140*100*100/MAX(EZ$9:EZ$497))*$RQ$3</f>
        <v>4.6000000000000005</v>
      </c>
      <c r="RI140" s="115">
        <f>($RH$3*IM140*100*100/MAX(EY$9:EY$497))*$RQ$4</f>
        <v>0</v>
      </c>
      <c r="RJ140" s="115">
        <f>($RH$3*IN140*100*100/MAX(EX$9:EX$497))</f>
        <v>0</v>
      </c>
      <c r="RK140" s="115">
        <f>($RH$4*IO140*100*100/MAX(EZ$9:EZ$497))*$RQ$3</f>
        <v>0</v>
      </c>
      <c r="RL140" s="115">
        <f>(($RL$4*IP140*100*((100/MAX(EX$9:EX$497)+100/MAX(EZ$9:EZ$497))/2))+($RL$4*IQ140*100*((100/MAX(EX$9:EX$497)+100/MAX(EZ$9:EZ$497))/2))+($RL$4*IR140*100*((100/MAX(EX$9:EX$497)+100/MAX(EZ$9:EZ$497))/2))+($RL$4*IS140*100*((100/MAX(EX$9:EX$497)+100/MAX(EZ$9:EZ$497))/2))+($RL$4*IT140*100*((100/MAX(EX$9:EX$497)+100/MAX(EZ$9:EZ$497))/2))+($RL$4*IU140*100*((100/MAX(EX$9:EX$497)+100/MAX(EZ$9:EZ$497))/2))+($RL$4*IV140*100*((100/MAX(EX$9:EX$497)+100/MAX(EZ$9:EZ$497))/2))+($RL$4*IW140*100*((100/MAX(EX$9:EX$497)+100/MAX(EZ$9:EZ$497))/2)))*$RS$3</f>
        <v>0</v>
      </c>
      <c r="RM140" s="115">
        <f>(($RH$3*IX140*100*100/MAX(EX$9:EX$497))+($RH$3*IY140*100*100/MAX(EX$9:EX$497))+($RH$3*IZ140*100*100/MAX(EX$9:EX$497))+($RH$3*JA140*100*100/MAX(EX$9:EX$497))+($RH$3*JB140*100*100/MAX(EX$9:EX$497))+($RH$3*JC140*100*100/MAX(EX$9:EX$497))+($RH$3*JD140*100*100/MAX(EX$9:EX$497))+($RH$3*JE140*100*100/MAX(EX$9:EX$497)))*$RS$4</f>
        <v>0</v>
      </c>
      <c r="RN140" s="115">
        <f>(($RH$4*JF140*100*100/MAX(EZ$9:EZ$497)) + ($RH$4*JG140*100*100/MAX(EZ$9:EZ$497)) + ($RH$4*JH140*100*100/MAX(EZ$9:EZ$497)) + ($RH$4*JI140*100*100/MAX(EZ$9:EZ$497)) + ($RH$4*JJ140*100*100/MAX(EZ$9:EZ$497)) + ($RH$4*JK140*100*100/MAX(EZ$9:EZ$497)) + ($RH$4*JL140*100*100/MAX(EZ$9:EZ$497)) + ($RH$4*JM140*100*100/MAX(EZ$9:EZ$497)))*$RU$3</f>
        <v>0</v>
      </c>
      <c r="RO140" s="115">
        <f>(($RL$4*JN140*100*((100/MAX(EX$9:EX$497)+100/MAX(EZ$9:EZ$497))/2))+($RL$4*JO140*100*((100/MAX(EX$9:EX$497)+100/MAX(EZ$9:EZ$497))/2))+($RL$4*JP140*100*((100/MAX(EX$9:EX$497)+100/MAX(EZ$9:EZ$497))/2))+($RL$4*JQ140*100*((100/MAX(EX$9:EX$497)+100/MAX(EZ$9:EZ$497))/2))+($RL$4*JR140*100*((100/MAX(EX$9:EX$497)+100/MAX(EZ$9:EZ$497))/2))+($RL$4*JS140*100*((100/MAX(EX$9:EX$497)+100/MAX(EZ$9:EZ$497))/2))+($RL$4*JT140*100*((100/MAX(EX$9:EX$497)+100/MAX(EZ$9:EZ$497))/2))+($RL$4*JU140*100*((100/MAX(EX$9:EX$497)+100/MAX(EZ$9:EZ$497))/2))+($RL$4*JV140*100*((100/MAX(EX$9:EX$497)+100/MAX(EZ$9:EZ$497))/2))+($RL$4*JW140*100*((100/MAX(EX$9:EX$497)+100/MAX(EZ$9:EZ$497))/2))+($RL$4*JX140*100*((100/MAX(EX$9:EX$497)+100/MAX(EZ$9:EZ$497))/2))+($RL$4*JY140*100*((100/MAX(EX$9:EX$497)+100/MAX(EZ$9:EZ$497))/2))+($RL$4*JZ140*100*((100/MAX(EX$9:EX$497)+100/MAX(EZ$9:EZ$497))/2)))*$RW$3/2</f>
        <v>0</v>
      </c>
      <c r="RP140" s="119">
        <f>($RJ$3*KA140*100*100/MAX(FA$9:FA$497)) + ($RJ$3*KB140*100*100/MAX(FA$9:FA$497)/2) + ($RJ$3*KC140*100*100/MAX(FA$9:FA$497)/2) + ($RJ$3*KD140*100*100/MAX(FA$9:FA$497)/4) + ($RJ$3*KE140*100*100/MAX(FA$9:FA$497)/4)</f>
        <v>44.247787610619469</v>
      </c>
      <c r="RQ140" s="118">
        <f>($RL$4*KF140*100*((100/MAX(EX$9:EX$497)+100/MAX(EZ$9:EZ$497)))) * ($RO$3/2) + (($RL$4*KG140*100*((100/MAX(EX$9:EX$497)+100/MAX(EZ$9:EZ$497))))+($RL$4*KH140*100*((100/MAX(EX$9:EX$497)+100/MAX(EZ$9:EZ$497))))+($RL$4*KI140*100*((100/MAX(EX$9:EX$497)+100/MAX(EZ$9:EZ$497))))+($RL$4*KJ140*100*((100/MAX(EX$9:EX$497)+100/MAX(EZ$9:EZ$497))))+($RL$4*KK140*100*((100/MAX(EX$9:EX$497)+100/MAX(EZ$9:EZ$497))))+($RL$4*KL140*100*((100/MAX(EX$9:EX$497)+100/MAX(EZ$9:EZ$497))))+($RL$4*KM140*100*((100/MAX(EX$9:EX$497)+100/MAX(EZ$9:EZ$497))))+($RL$4*KN140*100*((100/MAX(EX$9:EX$497)+100/MAX(EZ$9:EZ$497))))+($RL$4*KO140*100*((100/MAX(EX$9:EX$497)+100/MAX(EZ$9:EZ$497))))+($RL$4*KP140*100*((100/MAX(EX$9:EX$497)+100/MAX(EZ$9:EZ$497))))+($RL$4*KQ140*100*((100/MAX(EX$9:EX$497)+100/MAX(EZ$9:EZ$497))))+($RL$4*KR140*100*((100/MAX(EX$9:EX$497)+100/MAX(EZ$9:EZ$497))))+($RL$4*KS140*100*((100/MAX(EX$9:EX$497)+100/MAX(EZ$9:EZ$497))))+($RL$4*KV140*100*((100/MAX(EX$9:EX$497)+100/MAX(EZ$9:EZ$497))))) * (($RO$3+$RO$4)/6)</f>
        <v>0</v>
      </c>
      <c r="RR140" s="115">
        <f>(($RL$4*KW140*100*((100/MAX(EX$9:EX$497)+100/MAX(EZ$9:EZ$497))))) * ($RO$3/2) + (($RL$4*KX140*100*((100/MAX(EX$9:EX$497)+100/MAX(EZ$9:EZ$497))))+($RL$4*KY140*100*((100/MAX(EX$9:EX$497)+100/MAX(EZ$9:EZ$497))))+($RL$4*KZ140*100*((100/MAX(EX$9:EX$497)+100/MAX(EZ$9:EZ$497))))+($RL$4*LA140*100*((100/MAX(EX$9:EX$497)+100/MAX(EZ$9:EZ$497))))+($RL$4*LB140*100*((100/MAX(EX$9:EX$497)+100/MAX(EZ$9:EZ$497))))+($RL$4*LC140*100*((100/MAX(EX$9:EX$497)+100/MAX(EZ$9:EZ$497))))) * (($RO$3+$RO$4)/6)</f>
        <v>0</v>
      </c>
      <c r="RS140" s="119">
        <f>(($RL$4*LD140*100*((100/MAX(EX$9:EX$497)+100/MAX(EZ$9:EZ$497))))+($RL$4*LE140*100*((100/MAX(EX$9:EX$497)+100/MAX(EZ$9:EZ$497))))) * (($RO$3+$RO$4)/6)</f>
        <v>0</v>
      </c>
      <c r="RT140" s="118">
        <f>($RJ$4*LH140*100*(100/MAX(EV$9:EV$497)))+($RJ$4*LI140*100*(100/MAX(EV$9:EV$497)))</f>
        <v>0</v>
      </c>
      <c r="RU140" s="119">
        <f>($RJ$4*LJ140*(100/MAX(EV$9:EV$497)))/2 + ($RL$3*LK140*(100/MAX(EW$9:EW$497))) + ($RJ$4*LL140*(100/MAX(EV$9:EV$497)))/4 + ($RL$3*LM140*(100/MAX(EW$9:EW$497)))</f>
        <v>0</v>
      </c>
      <c r="RV140" s="118">
        <f>($RJ$4*LN140*100*100/MAX(EV$9:EV$497)/2)+($RJ$4*LO140*100*100/MAX(EV$9:EV$497)/2)+($RJ$4*LP140*100*100/MAX(EV$9:EV$497))+($RJ$4*LQ140*100*100/MAX(EV$9:EV$497))+($RJ$4*LR140*100*100/MAX(EV$9:EV$497))</f>
        <v>0</v>
      </c>
      <c r="RW140" s="115">
        <f>($RJ$4*LS140*100*100/MAX(EV$9:EV$497)) + (($RJ$4*LT140*100*100/MAX(EV$9:EV$497))+($RJ$4*LU140*100*100/MAX(EV$9:EV$497))+($RJ$4*LV140*100*100/MAX(EV$9:EV$497))+($RJ$4*LW140*100*100/MAX(EV$9:EV$497))+($RJ$4*LX140*100*100/MAX(EV$9:EV$497))+($RJ$4*LY140*100*100/MAX(EV$9:EV$497))+($RJ$4*LZ140*100*100/MAX(EV$9:EV$497))+($RJ$4*MA140*100*100/MAX(EV$9:EV$497)))/2</f>
        <v>8.4269662921348321</v>
      </c>
      <c r="RX140" s="119">
        <f>($RJ$4*MB140*100*100/MAX(EV$9:EV$497))+($RJ$4*MC140*100*100/MAX(EV$9:EV$497))+($RJ$4*MD140*100*100/MAX(EV$9:EV$497))+($RJ$4*ME140*100*100/MAX(EV$9:EV$497))+($RJ$4*MF140*100*100/MAX(EV$9:EV$497))+($RJ$4*MG140*100*100/MAX(EV$9:EV$497))+($RJ$4*MH140*100*100/MAX(EV$9:EV$497))+($RJ$4*MI140*100*100/MAX(EV$9:EV$497))+($RJ$4*MJ140*100*100/MAX(EV$9:EV$497))+($RJ$4*MK140*100*100/MAX(EV$9:EV$497))+($RJ$4*ML140*100*100/MAX(EV$9:EV$497))+($RJ$4*MM140*100*100/MAX(EV$9:EV$497))+($RJ$4*MN140*100*100/MAX(EV$9:EV$497))</f>
        <v>0</v>
      </c>
      <c r="RY140" s="118">
        <f>($RJ$4*MQ140*100*100/MAX(EV$9:EV$497))/2 + (($RJ$4*MR140*100*100/MAX(EV$9:EV$497))+($RJ$4*MS140*100*100/MAX(EV$9:EV$497))+($RJ$4*MT140*100*100/MAX(EV$9:EV$497))+($RJ$4*MU140*100*100/MAX(EV$9:EV$497))+($RJ$4*MV140*100*100/MAX(EV$9:EV$497))+($RJ$4*MW140*100*100/MAX(EV$9:EV$497))+($RJ$4*MX140*100*100/MAX(EV$9:EV$497))+($RJ$4*MY140*100*100/MAX(EV$9:EV$497))+($RJ$4*MZ140*100*100/MAX(EV$9:EV$497))+($RJ$4*NA140*100*100/MAX(EV$9:EV$497))+($RJ$4*NB140*100*100/MAX(EV$9:EV$497))+($RJ$4*NC140*100*100/MAX(EV$9:EV$497))+($RJ$4*ND140*100*100/MAX(EV$9:EV$497))+($RJ$4*NG140*100*100/MAX(EV$9:EV$497)))/4</f>
        <v>0</v>
      </c>
      <c r="RZ140" s="115">
        <f>($RJ$4*NH140*100*100/MAX(EV$9:EV$497))/2 + (($RJ$4*NI140*100*100/MAX(EV$9:EV$497))+($RJ$4*NJ140*100*100/MAX(EV$9:EV$497))+($RJ$4*NK140*100*100/MAX(EV$9:EV$497))+($RJ$4*NL140*100*100/MAX(EV$9:EV$497))+($RJ$4*NM140*100*100/MAX(EV$9:EV$497))+($RJ$4*NN140*100*100/MAX(EV$9:EV$497)))/4</f>
        <v>0</v>
      </c>
      <c r="SA140" s="117">
        <f>(($RJ$4*NO140*100*100/MAX(EV$9:EV$497))+($RJ$4*NP140*100*100/MAX(EV$9:EV$497)))/4</f>
        <v>0</v>
      </c>
      <c r="SB140" s="118">
        <f t="shared" si="284"/>
        <v>57.274753902754298</v>
      </c>
      <c r="SC140" s="115">
        <f t="shared" si="285"/>
        <v>1.6853932584269664</v>
      </c>
      <c r="SD140" s="115">
        <f t="shared" si="286"/>
        <v>22.146741573033712</v>
      </c>
      <c r="SE140" s="115">
        <f t="shared" si="287"/>
        <v>1.6853932584269664</v>
      </c>
      <c r="SF140" s="115">
        <f t="shared" si="288"/>
        <v>2.106741573033708</v>
      </c>
      <c r="SG140" s="115">
        <f t="shared" si="289"/>
        <v>96.922541513373773</v>
      </c>
      <c r="SH140" s="115">
        <f>ROUND(SB140/MAX(SB$9:SB$497)*100,0)</f>
        <v>72</v>
      </c>
      <c r="SI140" s="115">
        <f>ROUND(SC140/MAX(SC$9:SC$497)*100,0)</f>
        <v>3</v>
      </c>
      <c r="SJ140" s="115">
        <f>ROUND(SD140/MAX(SD$9:SD$497)*100,0)</f>
        <v>35</v>
      </c>
      <c r="SK140" s="115">
        <f>ROUND(SE140/MAX(SE$9:SE$497)*100,0)</f>
        <v>1</v>
      </c>
      <c r="SL140" s="115">
        <f>ROUND(SF140/MAX(SF$9:SF$497)*100,0)</f>
        <v>5</v>
      </c>
      <c r="SM140" s="121">
        <f>ROUND(SG140/MAX(SG$9:SG$497)*100,0)</f>
        <v>92</v>
      </c>
      <c r="SN140" s="115">
        <f>ROUND(AVERAGEIF($ES$9:$ES$497,$ES140,SH$9:SH$497),0)</f>
        <v>29</v>
      </c>
      <c r="SO140" s="115">
        <f>ROUND(AVERAGEIF($ES$9:$ES$497,$ES140,SI$9:SI$497),0)</f>
        <v>3</v>
      </c>
      <c r="SP140" s="115">
        <f>ROUND(AVERAGEIF($ES$9:$ES$497,$ES140,SJ$9:SJ$497),0)</f>
        <v>5</v>
      </c>
      <c r="SQ140" s="115">
        <f>ROUND(AVERAGEIF($ES$9:$ES$497,$ES140,SK$9:SK$497),0)</f>
        <v>2</v>
      </c>
      <c r="SR140" s="115">
        <f>ROUND(AVERAGEIF($ES$9:$ES$497,$ES140,SL$9:SL$497),0)</f>
        <v>4</v>
      </c>
      <c r="SS140" s="121">
        <f>ROUND(AVERAGEIF($ES$9:$ES$497,$ES140,SM$9:SM$497),0)</f>
        <v>36</v>
      </c>
      <c r="ST140" s="114">
        <f>RANK(SB140,SB$9:SB$497,0)</f>
        <v>27</v>
      </c>
      <c r="SU140" s="115">
        <f>RANK(SC140,SC$9:SC$497,0)</f>
        <v>221</v>
      </c>
      <c r="SV140" s="115">
        <f>RANK(SD140,SD$9:SD$497,0)</f>
        <v>38</v>
      </c>
      <c r="SW140" s="115">
        <f>RANK(SE140,SE$9:SE$497,0)</f>
        <v>221</v>
      </c>
      <c r="SX140" s="115">
        <f>RANK(SF140,SF$9:SF$497,0)</f>
        <v>158</v>
      </c>
      <c r="SY140" s="115">
        <f>RANK(SG140,SG$9:SG$497,0)</f>
        <v>8</v>
      </c>
      <c r="SZ140" s="115">
        <f>COUNTIFS(SB$9:SB$497,"&gt;"&amp;SB140,$ES$9:$ES$497,$ES140)+1</f>
        <v>7</v>
      </c>
      <c r="TA140" s="115">
        <f>COUNTIFS(SC$9:SC$497,"&gt;"&amp;SC140,$ES$9:$ES$497,$ES140)+1</f>
        <v>25</v>
      </c>
      <c r="TB140" s="115">
        <f>COUNTIFS(SD$9:SD$497,"&gt;"&amp;SD140,$ES$9:$ES$497,$ES140)+1</f>
        <v>3</v>
      </c>
      <c r="TC140" s="115">
        <f>COUNTIFS(SE$9:SE$497,"&gt;"&amp;SE140,$ES$9:$ES$497,$ES140)+1</f>
        <v>25</v>
      </c>
      <c r="TD140" s="115">
        <f>COUNTIFS(SF$9:SF$497,"&gt;"&amp;SF140,$ES$9:$ES$497,$ES140)+1</f>
        <v>24</v>
      </c>
      <c r="TE140" s="117">
        <f>COUNTIFS(SG$9:SG$497,"&gt;"&amp;SG140,$ES$9:$ES$497,$ES140)+1</f>
        <v>8</v>
      </c>
      <c r="TF140" s="118">
        <f t="shared" si="290"/>
        <v>138</v>
      </c>
      <c r="TG140" s="115">
        <f t="shared" si="291"/>
        <v>52</v>
      </c>
      <c r="TH140" s="115">
        <f t="shared" si="292"/>
        <v>81</v>
      </c>
      <c r="TI140" s="115">
        <f t="shared" si="293"/>
        <v>52</v>
      </c>
      <c r="TJ140" s="115">
        <f t="shared" si="294"/>
        <v>51</v>
      </c>
      <c r="TK140" s="115">
        <f t="shared" si="295"/>
        <v>158</v>
      </c>
      <c r="TL140" s="117">
        <f t="shared" si="296"/>
        <v>158</v>
      </c>
      <c r="TM140" s="118">
        <f>ROUND(TF140/MAX(TF$9:TF$497)*100,0)</f>
        <v>77</v>
      </c>
      <c r="TN140" s="115">
        <f>ROUND(TG140/MAX(TG$9:TG$497)*100,0)</f>
        <v>29</v>
      </c>
      <c r="TO140" s="115">
        <f>ROUND(TH140/MAX(TH$9:TH$497)*100,0)</f>
        <v>45</v>
      </c>
      <c r="TP140" s="115">
        <f>ROUND(TI140/MAX(TI$9:TI$497)*100,0)</f>
        <v>29</v>
      </c>
      <c r="TQ140" s="115">
        <f>ROUND(TJ140/MAX(TJ$9:TJ$497)*100,0)</f>
        <v>26</v>
      </c>
      <c r="TR140" s="115">
        <f>ROUND(TK140/MAX(TK$9:TK$497)*100,0)</f>
        <v>81</v>
      </c>
      <c r="TS140" s="119">
        <f>ROUND(TL140/MAX(TL$9:TL$497)*100,0)</f>
        <v>81</v>
      </c>
      <c r="TT140" s="120">
        <f>RANK(TM140,TM$9:TM$497,0)</f>
        <v>32</v>
      </c>
      <c r="TU140" s="115">
        <f>RANK(TN140,TN$9:TN$497,0)</f>
        <v>218</v>
      </c>
      <c r="TV140" s="115">
        <f>RANK(TO140,TO$9:TO$497,0)</f>
        <v>51</v>
      </c>
      <c r="TW140" s="115">
        <f>RANK(TP140,TP$9:TP$497,0)</f>
        <v>227</v>
      </c>
      <c r="TX140" s="115">
        <f>RANK(TQ140,TQ$9:TQ$497,0)</f>
        <v>190</v>
      </c>
      <c r="TY140" s="115">
        <f>RANK(TR140,TR$9:TR$497,0)</f>
        <v>6</v>
      </c>
      <c r="TZ140" s="121">
        <f>RANK(TS140,TS$9:TS$497,0)</f>
        <v>7</v>
      </c>
      <c r="UA140" s="132"/>
      <c r="UB140" s="7" t="s">
        <v>1</v>
      </c>
    </row>
    <row r="141" spans="1:548" x14ac:dyDescent="0.15">
      <c r="A141" s="183">
        <v>133</v>
      </c>
      <c r="B141" s="203" t="s">
        <v>871</v>
      </c>
      <c r="C141" s="63"/>
      <c r="D141" s="63"/>
      <c r="E141" s="64" t="s">
        <v>518</v>
      </c>
      <c r="F141" s="65">
        <v>75</v>
      </c>
      <c r="G141" s="65" t="s">
        <v>547</v>
      </c>
      <c r="H141" s="65"/>
      <c r="I141" s="66" t="s">
        <v>521</v>
      </c>
      <c r="J141" s="67" t="s">
        <v>521</v>
      </c>
      <c r="K141" s="67" t="s">
        <v>521</v>
      </c>
      <c r="L141" s="67" t="s">
        <v>521</v>
      </c>
      <c r="M141" s="67" t="s">
        <v>521</v>
      </c>
      <c r="N141" s="67" t="s">
        <v>521</v>
      </c>
      <c r="O141" s="67" t="s">
        <v>521</v>
      </c>
      <c r="P141" s="67" t="s">
        <v>521</v>
      </c>
      <c r="Q141" s="67" t="s">
        <v>521</v>
      </c>
      <c r="R141" s="68" t="s">
        <v>521</v>
      </c>
      <c r="S141" s="69" t="s">
        <v>521</v>
      </c>
      <c r="T141" s="67" t="s">
        <v>521</v>
      </c>
      <c r="U141" s="67" t="s">
        <v>521</v>
      </c>
      <c r="V141" s="67" t="s">
        <v>521</v>
      </c>
      <c r="W141" s="67" t="s">
        <v>521</v>
      </c>
      <c r="X141" s="67" t="s">
        <v>521</v>
      </c>
      <c r="Y141" s="67" t="s">
        <v>521</v>
      </c>
      <c r="Z141" s="67" t="s">
        <v>521</v>
      </c>
      <c r="AA141" s="67" t="s">
        <v>521</v>
      </c>
      <c r="AB141" s="68" t="s">
        <v>521</v>
      </c>
      <c r="AC141" s="69" t="s">
        <v>521</v>
      </c>
      <c r="AD141" s="67" t="s">
        <v>521</v>
      </c>
      <c r="AE141" s="67" t="s">
        <v>521</v>
      </c>
      <c r="AF141" s="67" t="s">
        <v>521</v>
      </c>
      <c r="AG141" s="67" t="s">
        <v>521</v>
      </c>
      <c r="AH141" s="67" t="s">
        <v>521</v>
      </c>
      <c r="AI141" s="67" t="s">
        <v>521</v>
      </c>
      <c r="AJ141" s="67" t="s">
        <v>521</v>
      </c>
      <c r="AK141" s="67" t="s">
        <v>521</v>
      </c>
      <c r="AL141" s="68" t="s">
        <v>521</v>
      </c>
      <c r="AM141" s="69" t="s">
        <v>521</v>
      </c>
      <c r="AN141" s="67" t="s">
        <v>521</v>
      </c>
      <c r="AO141" s="67" t="s">
        <v>521</v>
      </c>
      <c r="AP141" s="67" t="s">
        <v>521</v>
      </c>
      <c r="AQ141" s="67" t="s">
        <v>521</v>
      </c>
      <c r="AR141" s="67" t="s">
        <v>521</v>
      </c>
      <c r="AS141" s="67" t="s">
        <v>521</v>
      </c>
      <c r="AT141" s="67" t="s">
        <v>521</v>
      </c>
      <c r="AU141" s="67" t="s">
        <v>521</v>
      </c>
      <c r="AV141" s="68" t="s">
        <v>521</v>
      </c>
      <c r="AW141" s="69" t="s">
        <v>521</v>
      </c>
      <c r="AX141" s="67" t="s">
        <v>521</v>
      </c>
      <c r="AY141" s="67" t="s">
        <v>521</v>
      </c>
      <c r="AZ141" s="67" t="s">
        <v>521</v>
      </c>
      <c r="BA141" s="67" t="s">
        <v>521</v>
      </c>
      <c r="BB141" s="67" t="s">
        <v>521</v>
      </c>
      <c r="BC141" s="67" t="s">
        <v>521</v>
      </c>
      <c r="BD141" s="67" t="s">
        <v>521</v>
      </c>
      <c r="BE141" s="67" t="s">
        <v>520</v>
      </c>
      <c r="BF141" s="68" t="s">
        <v>520</v>
      </c>
      <c r="BG141" s="69" t="s">
        <v>520</v>
      </c>
      <c r="BH141" s="67" t="s">
        <v>520</v>
      </c>
      <c r="BI141" s="67" t="s">
        <v>520</v>
      </c>
      <c r="BJ141" s="67" t="s">
        <v>520</v>
      </c>
      <c r="BK141" s="67" t="s">
        <v>520</v>
      </c>
      <c r="BL141" s="67" t="s">
        <v>520</v>
      </c>
      <c r="BM141" s="67" t="s">
        <v>521</v>
      </c>
      <c r="BN141" s="67" t="s">
        <v>521</v>
      </c>
      <c r="BO141" s="67" t="s">
        <v>521</v>
      </c>
      <c r="BP141" s="68" t="s">
        <v>521</v>
      </c>
      <c r="BQ141" s="70" t="s">
        <v>521</v>
      </c>
      <c r="BR141" s="67" t="s">
        <v>521</v>
      </c>
      <c r="BS141" s="67" t="s">
        <v>521</v>
      </c>
      <c r="BT141" s="67" t="s">
        <v>521</v>
      </c>
      <c r="BU141" s="67" t="s">
        <v>521</v>
      </c>
      <c r="BV141" s="67" t="s">
        <v>521</v>
      </c>
      <c r="BW141" s="67" t="s">
        <v>521</v>
      </c>
      <c r="BX141" s="67" t="s">
        <v>521</v>
      </c>
      <c r="BY141" s="67" t="s">
        <v>521</v>
      </c>
      <c r="BZ141" s="68" t="s">
        <v>521</v>
      </c>
      <c r="CA141" s="69" t="s">
        <v>521</v>
      </c>
      <c r="CB141" s="67" t="s">
        <v>521</v>
      </c>
      <c r="CC141" s="67" t="s">
        <v>521</v>
      </c>
      <c r="CD141" s="67" t="s">
        <v>521</v>
      </c>
      <c r="CE141" s="67" t="s">
        <v>521</v>
      </c>
      <c r="CF141" s="67" t="s">
        <v>521</v>
      </c>
      <c r="CG141" s="67" t="s">
        <v>521</v>
      </c>
      <c r="CH141" s="67" t="s">
        <v>521</v>
      </c>
      <c r="CI141" s="67" t="s">
        <v>521</v>
      </c>
      <c r="CJ141" s="68" t="s">
        <v>521</v>
      </c>
      <c r="CK141" s="69" t="s">
        <v>521</v>
      </c>
      <c r="CL141" s="67" t="s">
        <v>521</v>
      </c>
      <c r="CM141" s="67" t="s">
        <v>521</v>
      </c>
      <c r="CN141" s="67" t="s">
        <v>521</v>
      </c>
      <c r="CO141" s="67" t="s">
        <v>521</v>
      </c>
      <c r="CP141" s="67" t="s">
        <v>521</v>
      </c>
      <c r="CQ141" s="67" t="s">
        <v>521</v>
      </c>
      <c r="CR141" s="67" t="s">
        <v>521</v>
      </c>
      <c r="CS141" s="67" t="s">
        <v>521</v>
      </c>
      <c r="CT141" s="68" t="s">
        <v>521</v>
      </c>
      <c r="CU141" s="69" t="s">
        <v>521</v>
      </c>
      <c r="CV141" s="67" t="s">
        <v>521</v>
      </c>
      <c r="CW141" s="67" t="s">
        <v>521</v>
      </c>
      <c r="CX141" s="67" t="s">
        <v>521</v>
      </c>
      <c r="CY141" s="67" t="s">
        <v>521</v>
      </c>
      <c r="CZ141" s="67" t="s">
        <v>521</v>
      </c>
      <c r="DA141" s="67" t="s">
        <v>521</v>
      </c>
      <c r="DB141" s="67" t="s">
        <v>521</v>
      </c>
      <c r="DC141" s="67" t="s">
        <v>521</v>
      </c>
      <c r="DD141" s="68" t="s">
        <v>521</v>
      </c>
      <c r="DE141" s="69" t="s">
        <v>521</v>
      </c>
      <c r="DF141" s="71" t="s">
        <v>521</v>
      </c>
      <c r="DG141" s="67" t="s">
        <v>521</v>
      </c>
      <c r="DH141" s="67" t="s">
        <v>521</v>
      </c>
      <c r="DI141" s="67" t="s">
        <v>521</v>
      </c>
      <c r="DJ141" s="67" t="s">
        <v>521</v>
      </c>
      <c r="DK141" s="67" t="s">
        <v>521</v>
      </c>
      <c r="DL141" s="67" t="s">
        <v>521</v>
      </c>
      <c r="DM141" s="67" t="s">
        <v>521</v>
      </c>
      <c r="DN141" s="68" t="s">
        <v>521</v>
      </c>
      <c r="DO141" s="70" t="s">
        <v>521</v>
      </c>
      <c r="DP141" s="71" t="s">
        <v>521</v>
      </c>
      <c r="DQ141" s="67" t="s">
        <v>521</v>
      </c>
      <c r="DR141" s="67" t="s">
        <v>521</v>
      </c>
      <c r="DS141" s="67" t="s">
        <v>521</v>
      </c>
      <c r="DT141" s="67" t="s">
        <v>521</v>
      </c>
      <c r="DU141" s="67" t="s">
        <v>521</v>
      </c>
      <c r="DV141" s="67" t="s">
        <v>521</v>
      </c>
      <c r="DW141" s="67" t="s">
        <v>521</v>
      </c>
      <c r="DX141" s="72" t="s">
        <v>521</v>
      </c>
      <c r="DY141" s="73" t="s">
        <v>522</v>
      </c>
      <c r="DZ141" s="74">
        <v>2</v>
      </c>
      <c r="EA141" s="74">
        <v>3</v>
      </c>
      <c r="EB141" s="74">
        <v>3</v>
      </c>
      <c r="EC141" s="75">
        <v>4</v>
      </c>
      <c r="ED141" s="76" t="s">
        <v>522</v>
      </c>
      <c r="EE141" s="74">
        <f t="shared" si="246"/>
        <v>2</v>
      </c>
      <c r="EF141" s="74">
        <f t="shared" si="247"/>
        <v>6</v>
      </c>
      <c r="EG141" s="74">
        <f t="shared" si="248"/>
        <v>18</v>
      </c>
      <c r="EH141" s="77">
        <f t="shared" si="249"/>
        <v>72</v>
      </c>
      <c r="EI141" s="73">
        <v>100</v>
      </c>
      <c r="EJ141" s="74">
        <v>150</v>
      </c>
      <c r="EK141" s="74">
        <v>300</v>
      </c>
      <c r="EL141" s="74">
        <v>500</v>
      </c>
      <c r="EM141" s="75">
        <v>1500</v>
      </c>
      <c r="EN141" s="78">
        <v>1</v>
      </c>
      <c r="EO141" s="79">
        <f t="shared" si="250"/>
        <v>0.75</v>
      </c>
      <c r="EP141" s="79">
        <f t="shared" si="251"/>
        <v>0.5</v>
      </c>
      <c r="EQ141" s="79">
        <f t="shared" si="252"/>
        <v>0.27777777777777779</v>
      </c>
      <c r="ER141" s="80">
        <f t="shared" si="253"/>
        <v>0.20833333333333331</v>
      </c>
      <c r="ES141" s="128" t="s">
        <v>523</v>
      </c>
      <c r="ET141" s="82"/>
      <c r="EU141" s="83">
        <v>4</v>
      </c>
      <c r="EV141" s="73">
        <v>54</v>
      </c>
      <c r="EW141" s="74">
        <v>18</v>
      </c>
      <c r="EX141" s="74">
        <v>71</v>
      </c>
      <c r="EY141" s="74">
        <v>36</v>
      </c>
      <c r="EZ141" s="74">
        <v>17</v>
      </c>
      <c r="FA141" s="74">
        <v>13</v>
      </c>
      <c r="FB141" s="74">
        <v>9</v>
      </c>
      <c r="FC141" s="74">
        <v>7</v>
      </c>
      <c r="FD141" s="74">
        <f t="shared" si="254"/>
        <v>88</v>
      </c>
      <c r="FE141" s="84">
        <f t="shared" si="255"/>
        <v>78</v>
      </c>
      <c r="FF141" s="73">
        <f>RANK(EV141,$EV$9:$EV$497,0)</f>
        <v>268</v>
      </c>
      <c r="FG141" s="74">
        <f>RANK(EW141,$EW$9:$EW$497,0)</f>
        <v>366</v>
      </c>
      <c r="FH141" s="74">
        <f>RANK(EX141,$EX$9:$EX$497,0)</f>
        <v>80</v>
      </c>
      <c r="FI141" s="74">
        <f>RANK(EY141,$EY$9:$EY$497,0)</f>
        <v>197</v>
      </c>
      <c r="FJ141" s="74">
        <f>RANK(EZ141,$EZ$9:$EZ$497,0)</f>
        <v>228</v>
      </c>
      <c r="FK141" s="74">
        <f>RANK(FA141,$FA$9:$FA$497,0)</f>
        <v>267</v>
      </c>
      <c r="FL141" s="74">
        <f>RANK(FB141,$FB$9:$FB$497,0)</f>
        <v>395</v>
      </c>
      <c r="FM141" s="74">
        <f>RANK(FC141,$FC$9:$FC$497,0)</f>
        <v>392</v>
      </c>
      <c r="FN141" s="74">
        <f>RANK(FD141,$FD$9:$FD$497,0)</f>
        <v>130</v>
      </c>
      <c r="FO141" s="84">
        <f>RANK(FE141,$FE$9:$FE$497,0)</f>
        <v>214</v>
      </c>
      <c r="FP141" s="73">
        <f>COUNTIFS($EV$9:$EV$497,"&gt;"&amp;EV141,$ES$9:$ES$497,ES141)+1</f>
        <v>70</v>
      </c>
      <c r="FQ141" s="74">
        <f>COUNTIFS($EW$9:$EW$497,"&gt;"&amp;EW141,$ES$9:$ES$497,ES141)+1</f>
        <v>70</v>
      </c>
      <c r="FR141" s="74">
        <f>COUNTIFS($EX$9:$EX$497,"&gt;"&amp;EX141,$ES$9:$ES$497,ES141)+1</f>
        <v>17</v>
      </c>
      <c r="FS141" s="74">
        <f>COUNTIFS($EY$9:$EY$497,"&gt;"&amp;EY141,$ES$9:$ES$497,ES141)+1</f>
        <v>60</v>
      </c>
      <c r="FT141" s="74">
        <f>COUNTIFS($EZ$9:$EZ$497,"&gt;"&amp;EZ141,$ES$9:$ES$497,ES141)+1</f>
        <v>46</v>
      </c>
      <c r="FU141" s="74">
        <f>COUNTIFS($FA$9:$FA$497,"&gt;"&amp;FA141,$ES$9:$ES$497,ES141)+1</f>
        <v>51</v>
      </c>
      <c r="FV141" s="74">
        <f>COUNTIFS($FB$9:$FB$497,"&gt;"&amp;FB141,$ES$9:$ES$497,ES141)+1</f>
        <v>70</v>
      </c>
      <c r="FW141" s="74">
        <f>COUNTIFS($FC$9:$FC$497,"&gt;"&amp;FC141,$ES$9:$ES$497,ES141)+1</f>
        <v>60</v>
      </c>
      <c r="FX141" s="74">
        <f>COUNTIFS($FD$9:$FD$497,"&gt;"&amp;FD141,$ES$9:$ES$497,ES141)+1</f>
        <v>26</v>
      </c>
      <c r="FY141" s="84">
        <f>COUNTIFS($FE$9:$FE$497,"&gt;"&amp;FE141,$ES$9:$ES$497,ES141)+1</f>
        <v>40</v>
      </c>
      <c r="FZ141" s="85">
        <f t="shared" si="256"/>
        <v>0.72</v>
      </c>
      <c r="GA141" s="86">
        <f t="shared" si="257"/>
        <v>0.24</v>
      </c>
      <c r="GB141" s="86">
        <f t="shared" si="258"/>
        <v>0.95</v>
      </c>
      <c r="GC141" s="86">
        <f t="shared" si="259"/>
        <v>0.48</v>
      </c>
      <c r="GD141" s="86">
        <f t="shared" si="260"/>
        <v>0.23</v>
      </c>
      <c r="GE141" s="86">
        <f t="shared" si="261"/>
        <v>0.17</v>
      </c>
      <c r="GF141" s="86">
        <f t="shared" si="262"/>
        <v>0.12</v>
      </c>
      <c r="GG141" s="86">
        <f t="shared" si="263"/>
        <v>0.09</v>
      </c>
      <c r="GH141" s="86">
        <f t="shared" si="264"/>
        <v>1.17</v>
      </c>
      <c r="GI141" s="87">
        <f t="shared" si="265"/>
        <v>1.04</v>
      </c>
      <c r="GJ141" s="85">
        <f>ROUND(((FZ141-AVERAGE(FZ$9:FZ$497))/STDEVP(FZ$9:FZ$497)*10+50),2)</f>
        <v>40.4</v>
      </c>
      <c r="GK141" s="86">
        <f>ROUND(((GA141-AVERAGE(GA$9:GA$497))/STDEVP(GA$9:GA$497)*10+50),2)</f>
        <v>36.54</v>
      </c>
      <c r="GL141" s="86">
        <f>ROUND(((GB141-AVERAGE(GB$9:GB$497))/STDEVP(GB$9:GB$497)*10+50),2)</f>
        <v>63.79</v>
      </c>
      <c r="GM141" s="86">
        <f>ROUND(((GC141-AVERAGE(GC$9:GC$497))/STDEVP(GC$9:GC$497)*10+50),2)</f>
        <v>47.69</v>
      </c>
      <c r="GN141" s="86">
        <f>ROUND(((GD141-AVERAGE(GD$9:GD$497))/STDEVP(GD$9:GD$497)*10+50),2)</f>
        <v>44.44</v>
      </c>
      <c r="GO141" s="86">
        <f>ROUND(((GE141-AVERAGE(GE$9:GE$497))/STDEVP(GE$9:GE$497)*10+50),2)</f>
        <v>43.52</v>
      </c>
      <c r="GP141" s="86">
        <f>ROUND(((GF141-AVERAGE(GF$9:GF$497))/STDEVP(GF$9:GF$497)*10+50),2)</f>
        <v>33.79</v>
      </c>
      <c r="GQ141" s="86">
        <f>ROUND(((GG141-AVERAGE(GG$9:GG$497))/STDEVP(GG$9:GG$497)*10+50),2)</f>
        <v>33.07</v>
      </c>
      <c r="GR141" s="86">
        <f>ROUND(((GH141-AVERAGE(GH$9:GH$497))/STDEVP(GH$9:GH$497)*10+50),2)</f>
        <v>57.12</v>
      </c>
      <c r="GS141" s="87">
        <f>ROUND(((GI141-AVERAGE(GI$9:GI$497))/STDEVP(GI$9:GI$497)*10+50),2)</f>
        <v>46.35</v>
      </c>
      <c r="GT141" s="73">
        <f>RANK(GJ141,$GJ$9:$GJ$497,0)</f>
        <v>357</v>
      </c>
      <c r="GU141" s="74">
        <f>RANK(GK141,$GK$9:$GK$497,0)</f>
        <v>428</v>
      </c>
      <c r="GV141" s="74">
        <f>RANK(GL141,$GL$9:$GL$497,0)</f>
        <v>42</v>
      </c>
      <c r="GW141" s="74">
        <f>RANK(GM141,$GM$9:$GM$497,0)</f>
        <v>238</v>
      </c>
      <c r="GX141" s="74">
        <f>RANK(GN141,$GN$9:$GN$497,0)</f>
        <v>296</v>
      </c>
      <c r="GY141" s="74">
        <f>RANK(GO141,$GO$9:$GO$497,0)</f>
        <v>308</v>
      </c>
      <c r="GZ141" s="74">
        <f>RANK(GP141,$GP$9:$GP$497,0)</f>
        <v>436</v>
      </c>
      <c r="HA141" s="74">
        <f>RANK(GQ141,$GQ$9:$GQ$497,0)</f>
        <v>433</v>
      </c>
      <c r="HB141" s="74">
        <f>RANK(GR141,$GR$9:$GR$497,0)</f>
        <v>84</v>
      </c>
      <c r="HC141" s="84">
        <f>RANK(GS141,$GS$9:$GS$497,0)</f>
        <v>253</v>
      </c>
      <c r="HD141" s="85">
        <f>ROUND(AVERAGEIF($ES$9:$ES$497,$ES141,$FZ$9:$FZ$497),2)</f>
        <v>1.1399999999999999</v>
      </c>
      <c r="HE141" s="86">
        <f>ROUND(AVERAGEIF($ES$9:$ES$497,$ES141,$GA$9:$GA$497),2)</f>
        <v>0.46</v>
      </c>
      <c r="HF141" s="86">
        <f>ROUND(AVERAGEIF($ES$9:$ES$497,$ES141,$GB$9:$GB$497),2)</f>
        <v>0.65</v>
      </c>
      <c r="HG141" s="86">
        <f>ROUND(AVERAGEIF($ES$9:$ES$497,$ES141,$GC$9:$GC$497),2)</f>
        <v>0.74</v>
      </c>
      <c r="HH141" s="86">
        <f>ROUND(AVERAGEIF($ES$9:$ES$497,$ES141,$GD$9:$GD$497),2)</f>
        <v>0.27</v>
      </c>
      <c r="HI141" s="86">
        <f>ROUND(AVERAGEIF($ES$9:$ES$497,$ES141,$GE$9:$GE$497),2)</f>
        <v>0.23</v>
      </c>
      <c r="HJ141" s="86">
        <f>ROUND(AVERAGEIF($ES$9:$ES$497,$ES141,$GF$9:$GF$497),2)</f>
        <v>0.3</v>
      </c>
      <c r="HK141" s="86">
        <f>ROUND(AVERAGEIF($ES$9:$ES$497,$ES141,$GG$9:$GG$497),2)</f>
        <v>0.28000000000000003</v>
      </c>
      <c r="HL141" s="86">
        <f>ROUND(AVERAGEIF($ES$9:$ES$497,$ES141,$GH$9:$GH$497),2)</f>
        <v>0.92</v>
      </c>
      <c r="HM141" s="87">
        <f>ROUND(AVERAGEIF($ES$9:$ES$497,$ES141,$GI$9:$GI$497),2)</f>
        <v>0.93</v>
      </c>
      <c r="HN141" s="88">
        <f t="shared" si="266"/>
        <v>-0.41999999999999993</v>
      </c>
      <c r="HO141" s="89">
        <f t="shared" si="267"/>
        <v>-0.22000000000000003</v>
      </c>
      <c r="HP141" s="89">
        <f t="shared" si="268"/>
        <v>0.29999999999999993</v>
      </c>
      <c r="HQ141" s="89">
        <f t="shared" si="269"/>
        <v>-0.26</v>
      </c>
      <c r="HR141" s="89">
        <f t="shared" si="270"/>
        <v>-4.0000000000000008E-2</v>
      </c>
      <c r="HS141" s="89">
        <f t="shared" si="271"/>
        <v>-0.06</v>
      </c>
      <c r="HT141" s="89">
        <f t="shared" si="272"/>
        <v>-0.18</v>
      </c>
      <c r="HU141" s="89">
        <f t="shared" si="273"/>
        <v>-0.19000000000000003</v>
      </c>
      <c r="HV141" s="89">
        <f t="shared" si="274"/>
        <v>0.24999999999999989</v>
      </c>
      <c r="HW141" s="90">
        <f t="shared" si="275"/>
        <v>0.10999999999999999</v>
      </c>
      <c r="HX141" s="73">
        <f>COUNTIFS($FZ$9:$FZ$497,"&gt;"&amp;FZ141,$ES$9:$ES$497,$ES141)+1</f>
        <v>95</v>
      </c>
      <c r="HY141" s="74">
        <f>COUNTIFS($GA$9:$GA$497,"&gt;"&amp;GA141,$ES$9:$ES$497,$ES141)+1</f>
        <v>91</v>
      </c>
      <c r="HZ141" s="74">
        <f>COUNTIFS($GB$9:$GB$497,"&gt;"&amp;GB141,$ES$9:$ES$497,$ES141)+1</f>
        <v>11</v>
      </c>
      <c r="IA141" s="74">
        <f>COUNTIFS($GC$9:$GC$497,"&gt;"&amp;GC141,$ES$9:$ES$497,$ES141)+1</f>
        <v>92</v>
      </c>
      <c r="IB141" s="74">
        <f>COUNTIFS($GD$9:$GD$497,"&gt;"&amp;GD141,$ES$9:$ES$497,$ES141)+1</f>
        <v>64</v>
      </c>
      <c r="IC141" s="74">
        <f>COUNTIFS($GE$9:$GE$497,"&gt;"&amp;GE141,$ES$9:$ES$497,$ES141)+1</f>
        <v>60</v>
      </c>
      <c r="ID141" s="74">
        <f>COUNTIFS($GF$9:$GF$497,"&gt;"&amp;GF141,$ES$9:$ES$497,$ES141)+1</f>
        <v>95</v>
      </c>
      <c r="IE141" s="74">
        <f>COUNTIFS($GG$9:$GG$497,"&gt;"&amp;GG141,$ES$9:$ES$497,$ES141)+1</f>
        <v>91</v>
      </c>
      <c r="IF141" s="74">
        <f>COUNTIFS($GH$9:$GH$497,"&gt;"&amp;GH141,$ES$9:$ES$497,$ES141)+1</f>
        <v>17</v>
      </c>
      <c r="IG141" s="84">
        <f>COUNTIFS($GI$9:$GI$497,"&gt;"&amp;GI141,$ES$9:$ES$497,$ES141)+1</f>
        <v>34</v>
      </c>
      <c r="IH141" s="91"/>
      <c r="II141" s="79"/>
      <c r="IJ141" s="79"/>
      <c r="IK141" s="79"/>
      <c r="IL141" s="79"/>
      <c r="IM141" s="92"/>
      <c r="IN141" s="93"/>
      <c r="IO141" s="94"/>
      <c r="IP141" s="95"/>
      <c r="IQ141" s="79"/>
      <c r="IR141" s="79"/>
      <c r="IS141" s="79"/>
      <c r="IT141" s="79"/>
      <c r="IU141" s="79"/>
      <c r="IV141" s="79"/>
      <c r="IW141" s="96"/>
      <c r="IX141" s="93"/>
      <c r="IY141" s="79"/>
      <c r="IZ141" s="79"/>
      <c r="JA141" s="79"/>
      <c r="JB141" s="79"/>
      <c r="JC141" s="79"/>
      <c r="JD141" s="79"/>
      <c r="JE141" s="97"/>
      <c r="JF141" s="95"/>
      <c r="JG141" s="79"/>
      <c r="JH141" s="79"/>
      <c r="JI141" s="79"/>
      <c r="JJ141" s="79"/>
      <c r="JK141" s="79"/>
      <c r="JL141" s="79"/>
      <c r="JM141" s="96"/>
      <c r="JN141" s="93"/>
      <c r="JO141" s="79"/>
      <c r="JP141" s="79"/>
      <c r="JQ141" s="79"/>
      <c r="JR141" s="79"/>
      <c r="JS141" s="79"/>
      <c r="JT141" s="79"/>
      <c r="JU141" s="79"/>
      <c r="JV141" s="79"/>
      <c r="JW141" s="79"/>
      <c r="JX141" s="79"/>
      <c r="JY141" s="79"/>
      <c r="JZ141" s="97"/>
      <c r="KA141" s="93"/>
      <c r="KB141" s="79"/>
      <c r="KC141" s="79"/>
      <c r="KD141" s="79"/>
      <c r="KE141" s="97"/>
      <c r="KF141" s="95"/>
      <c r="KG141" s="79"/>
      <c r="KH141" s="79"/>
      <c r="KI141" s="79"/>
      <c r="KJ141" s="79"/>
      <c r="KK141" s="98"/>
      <c r="KL141" s="79"/>
      <c r="KM141" s="79"/>
      <c r="KN141" s="79"/>
      <c r="KO141" s="79"/>
      <c r="KP141" s="79"/>
      <c r="KQ141" s="79"/>
      <c r="KR141" s="79"/>
      <c r="KS141" s="96"/>
      <c r="KT141" s="96"/>
      <c r="KU141" s="96"/>
      <c r="KV141" s="96"/>
      <c r="KW141" s="93"/>
      <c r="KX141" s="79"/>
      <c r="KY141" s="79"/>
      <c r="KZ141" s="79"/>
      <c r="LA141" s="79"/>
      <c r="LB141" s="79"/>
      <c r="LC141" s="96"/>
      <c r="LD141" s="93"/>
      <c r="LE141" s="94"/>
      <c r="LF141" s="99"/>
      <c r="LG141" s="75"/>
      <c r="LH141" s="93"/>
      <c r="LI141" s="79"/>
      <c r="LJ141" s="74"/>
      <c r="LK141" s="74"/>
      <c r="LL141" s="74"/>
      <c r="LM141" s="100"/>
      <c r="LN141" s="95"/>
      <c r="LO141" s="79"/>
      <c r="LP141" s="79"/>
      <c r="LQ141" s="79"/>
      <c r="LR141" s="96"/>
      <c r="LS141" s="93"/>
      <c r="LT141" s="79">
        <v>0.03</v>
      </c>
      <c r="LU141" s="79"/>
      <c r="LV141" s="79"/>
      <c r="LW141" s="79"/>
      <c r="LX141" s="79"/>
      <c r="LY141" s="79"/>
      <c r="LZ141" s="79"/>
      <c r="MA141" s="97"/>
      <c r="MB141" s="95"/>
      <c r="MC141" s="79"/>
      <c r="MD141" s="79"/>
      <c r="ME141" s="79"/>
      <c r="MF141" s="79"/>
      <c r="MG141" s="79"/>
      <c r="MH141" s="79"/>
      <c r="MI141" s="79"/>
      <c r="MJ141" s="79"/>
      <c r="MK141" s="79"/>
      <c r="ML141" s="79"/>
      <c r="MM141" s="79"/>
      <c r="MN141" s="98"/>
      <c r="MO141" s="98"/>
      <c r="MP141" s="96"/>
      <c r="MQ141" s="93"/>
      <c r="MR141" s="79"/>
      <c r="MS141" s="79"/>
      <c r="MT141" s="79"/>
      <c r="MU141" s="79"/>
      <c r="MV141" s="98"/>
      <c r="MW141" s="79"/>
      <c r="MX141" s="79"/>
      <c r="MY141" s="79"/>
      <c r="MZ141" s="79"/>
      <c r="NA141" s="79"/>
      <c r="NB141" s="79"/>
      <c r="NC141" s="79"/>
      <c r="ND141" s="96"/>
      <c r="NE141" s="96"/>
      <c r="NF141" s="96"/>
      <c r="NG141" s="96"/>
      <c r="NH141" s="93"/>
      <c r="NI141" s="79"/>
      <c r="NJ141" s="79"/>
      <c r="NK141" s="79"/>
      <c r="NL141" s="79"/>
      <c r="NM141" s="79"/>
      <c r="NN141" s="94"/>
      <c r="NO141" s="93"/>
      <c r="NP141" s="80"/>
      <c r="NQ141" s="124" t="s">
        <v>869</v>
      </c>
      <c r="NR141" s="102" t="s">
        <v>873</v>
      </c>
      <c r="NS141" s="102"/>
      <c r="NT141" s="102"/>
      <c r="NU141" s="102"/>
      <c r="NV141" s="104">
        <v>43720</v>
      </c>
      <c r="NW141" s="102" t="s">
        <v>525</v>
      </c>
      <c r="NX141" s="133"/>
      <c r="NY141" s="126" t="s">
        <v>874</v>
      </c>
      <c r="NZ141" s="133"/>
      <c r="OA141" s="134"/>
      <c r="OB141" s="134"/>
      <c r="OC141" s="134"/>
      <c r="OD141" s="108">
        <f t="shared" si="276"/>
        <v>72</v>
      </c>
      <c r="OE141" s="109">
        <v>6</v>
      </c>
      <c r="OF141" s="110">
        <f t="shared" si="277"/>
        <v>100</v>
      </c>
      <c r="OG141" s="109">
        <v>5</v>
      </c>
      <c r="OH141" s="111">
        <f>ROUND(AVERAGEIF($ES$9:$ES$497,$ES141,EV$9:EV$497),0)</f>
        <v>79</v>
      </c>
      <c r="OI141" s="112">
        <f>ROUND(AVERAGEIF($ES$9:$ES$497,$ES141,EW$9:EW$497),0)</f>
        <v>32</v>
      </c>
      <c r="OJ141" s="112">
        <f>ROUND(AVERAGEIF($ES$9:$ES$497,$ES141,EX$9:EX$497),0)</f>
        <v>45</v>
      </c>
      <c r="OK141" s="112">
        <f>ROUND(AVERAGEIF($ES$9:$ES$497,$ES141,EY$9:EY$497),0)</f>
        <v>53</v>
      </c>
      <c r="OL141" s="112">
        <f>ROUND(AVERAGEIF($ES$9:$ES$497,$ES141,EZ$9:EZ$497),0)</f>
        <v>20</v>
      </c>
      <c r="OM141" s="112">
        <f>ROUND(AVERAGEIF($ES$9:$ES$497,$ES141,FA$9:FA$497),0)</f>
        <v>18</v>
      </c>
      <c r="ON141" s="112">
        <f>ROUND(AVERAGEIF($ES$9:$ES$497,$ES141,FB$9:FB$497),0)</f>
        <v>23</v>
      </c>
      <c r="OO141" s="112">
        <f>ROUND(AVERAGEIF($ES$9:$ES$497,$ES141,FC$9:FC$497),0)</f>
        <v>23</v>
      </c>
      <c r="OP141" s="112">
        <f>ROUND(AVERAGEIF($ES$9:$ES$497,$ES141,FD$9:FD$497),0)</f>
        <v>64</v>
      </c>
      <c r="OQ141" s="113">
        <f>ROUND(AVERAGEIF($ES$9:$ES$497,$ES141,FE$9:FE$497),0)</f>
        <v>68</v>
      </c>
      <c r="OR141" s="114">
        <f>ROUND(EV141/MAX(EV$9:EV$497)*100,0)</f>
        <v>30</v>
      </c>
      <c r="OS141" s="115">
        <f>ROUND(EW141/MAX(EW$9:EW$497)*100,0)</f>
        <v>14</v>
      </c>
      <c r="OT141" s="115">
        <f>ROUND(EX141/MAX(EX$9:EX$497)*100,0)</f>
        <v>59</v>
      </c>
      <c r="OU141" s="115">
        <f>ROUND(EY141/MAX(EY$9:EY$497)*100,0)</f>
        <v>24</v>
      </c>
      <c r="OV141" s="115">
        <f>ROUND(EZ141/MAX(EZ$9:EZ$497)*100,0)</f>
        <v>14</v>
      </c>
      <c r="OW141" s="115">
        <f>ROUND(FA141/MAX(FA$9:FA$497)*100,0)</f>
        <v>12</v>
      </c>
      <c r="OX141" s="115">
        <f>ROUND(FB141/MAX(FB$9:FB$497)*100,0)</f>
        <v>7</v>
      </c>
      <c r="OY141" s="116">
        <f>ROUND(FC141/MAX(FC$9:FC$497)*100,0)</f>
        <v>5</v>
      </c>
      <c r="OZ141" s="115">
        <f>ROUND(FD141/MAX(FD$9:FD$497)*100,0)</f>
        <v>59</v>
      </c>
      <c r="PA141" s="117">
        <f>ROUND(FE141/MAX(FE$9:FE$497)*100,0)</f>
        <v>32</v>
      </c>
      <c r="PB141" s="118">
        <f t="shared" si="278"/>
        <v>308</v>
      </c>
      <c r="PC141" s="115">
        <f t="shared" si="279"/>
        <v>173</v>
      </c>
      <c r="PD141" s="115">
        <f t="shared" si="280"/>
        <v>350</v>
      </c>
      <c r="PE141" s="115">
        <f t="shared" si="281"/>
        <v>318</v>
      </c>
      <c r="PF141" s="115">
        <f t="shared" si="282"/>
        <v>221</v>
      </c>
      <c r="PG141" s="119">
        <f t="shared" si="283"/>
        <v>179</v>
      </c>
      <c r="PH141" s="118">
        <f>ROUND(PB141/MAX(PB$9:PB$497)*100,0)</f>
        <v>37</v>
      </c>
      <c r="PI141" s="115">
        <f>ROUND(PC141/MAX(PC$9:PC$497)*100,0)</f>
        <v>21</v>
      </c>
      <c r="PJ141" s="115">
        <f>ROUND(PD141/MAX(PD$9:PD$497)*100,0)</f>
        <v>37</v>
      </c>
      <c r="PK141" s="115">
        <f>ROUND(PE141/MAX(PE$9:PE$497)*100,0)</f>
        <v>32</v>
      </c>
      <c r="PL141" s="115">
        <f>ROUND(PF141/MAX(PF$9:PF$497)*100,0)</f>
        <v>31</v>
      </c>
      <c r="PM141" s="119">
        <f>ROUND(PG141/MAX(PG$9:PG$497)*100,0)</f>
        <v>26</v>
      </c>
      <c r="PN141" s="118">
        <f>RANK(PH141,PH$9:PH$497,0)</f>
        <v>271</v>
      </c>
      <c r="PO141" s="115">
        <f>RANK(PI141,PI$9:PI$497,0)</f>
        <v>341</v>
      </c>
      <c r="PP141" s="115">
        <f>RANK(PJ141,PJ$9:PJ$497,0)</f>
        <v>278</v>
      </c>
      <c r="PQ141" s="115">
        <f>RANK(PK141,PK$9:PK$497,0)</f>
        <v>290</v>
      </c>
      <c r="PR141" s="115">
        <f>RANK(PL141,PL$9:PL$497,0)</f>
        <v>305</v>
      </c>
      <c r="PS141" s="119">
        <f>RANK(PM141,PM$9:PM$497,0)</f>
        <v>317</v>
      </c>
      <c r="PT141" s="120">
        <f>ROUND(FZ141/MAX(FZ$9:FZ$497)*100,0)</f>
        <v>39</v>
      </c>
      <c r="PU141" s="115">
        <f>ROUND(GA141/MAX(GA$9:GA$497)*100,0)</f>
        <v>13</v>
      </c>
      <c r="PV141" s="115">
        <f>ROUND(GB141/MAX(GB$9:GB$497)*100,0)</f>
        <v>69</v>
      </c>
      <c r="PW141" s="115">
        <f>ROUND(GC141/MAX(GC$9:GC$497)*100,0)</f>
        <v>38</v>
      </c>
      <c r="PX141" s="115">
        <f>ROUND(GD141/MAX(GD$9:GD$497)*100,0)</f>
        <v>13</v>
      </c>
      <c r="PY141" s="115">
        <f>ROUND(GE141/MAX(GE$9:GE$497)*100,0)</f>
        <v>10</v>
      </c>
      <c r="PZ141" s="115">
        <f>ROUND(GF141/MAX(GF$9:GF$497)*100,0)</f>
        <v>6</v>
      </c>
      <c r="QA141" s="116">
        <f>ROUND(GG141/MAX(GG$9:GG$497)*100,0)</f>
        <v>5</v>
      </c>
      <c r="QB141" s="115">
        <f>ROUND(GH141/MAX(GH$9:GH$497)*100,0)</f>
        <v>52</v>
      </c>
      <c r="QC141" s="121">
        <f>ROUND(GI141/MAX(GI$9:GI$497)*100,0)</f>
        <v>33</v>
      </c>
      <c r="QD141" s="120">
        <f>ROUND(AVERAGEIF($ES$9:$ES$497,$ES141,PT$9:PT$497),0)</f>
        <v>62</v>
      </c>
      <c r="QE141" s="120">
        <f>ROUND(AVERAGEIF($ES$9:$ES$497,$ES141,PU$9:PU$497),0)</f>
        <v>26</v>
      </c>
      <c r="QF141" s="120">
        <f>ROUND(AVERAGEIF($ES$9:$ES$497,$ES141,PV$9:PV$497),0)</f>
        <v>48</v>
      </c>
      <c r="QG141" s="120">
        <f>ROUND(AVERAGEIF($ES$9:$ES$497,$ES141,PW$9:PW$497),0)</f>
        <v>58</v>
      </c>
      <c r="QH141" s="120">
        <f>ROUND(AVERAGEIF($ES$9:$ES$497,$ES141,PX$9:PX$497),0)</f>
        <v>15</v>
      </c>
      <c r="QI141" s="120">
        <f>ROUND(AVERAGEIF($ES$9:$ES$497,$ES141,PY$9:PY$497),0)</f>
        <v>14</v>
      </c>
      <c r="QJ141" s="120">
        <f>ROUND(AVERAGEIF($ES$9:$ES$497,$ES141,PZ$9:PZ$497),0)</f>
        <v>14</v>
      </c>
      <c r="QK141" s="120">
        <f>ROUND(AVERAGEIF($ES$9:$ES$497,$ES141,QA$9:QA$497),0)</f>
        <v>15</v>
      </c>
      <c r="QL141" s="120">
        <f>ROUND(AVERAGEIF($ES$9:$ES$497,$ES141,QB$9:QB$497),0)</f>
        <v>41</v>
      </c>
      <c r="QM141" s="120">
        <f>ROUND(AVERAGEIF($ES$9:$ES$497,$ES141,QC$9:QC$497),0)</f>
        <v>30</v>
      </c>
      <c r="QN141" s="114">
        <f t="shared" si="240"/>
        <v>435</v>
      </c>
      <c r="QO141" s="115">
        <f t="shared" si="241"/>
        <v>211</v>
      </c>
      <c r="QP141" s="115">
        <f t="shared" si="242"/>
        <v>487</v>
      </c>
      <c r="QQ141" s="115">
        <f t="shared" si="243"/>
        <v>450</v>
      </c>
      <c r="QR141" s="115">
        <f t="shared" si="244"/>
        <v>360</v>
      </c>
      <c r="QS141" s="119">
        <f t="shared" si="245"/>
        <v>226</v>
      </c>
      <c r="QT141" s="114">
        <f>ROUND((QN141-MIN(QN$9:QN$497))/(MAX(QN$9:QN$497)-MIN(QN$9:QN$497))*100,0)</f>
        <v>32</v>
      </c>
      <c r="QU141" s="115">
        <f>ROUND((QO141-MIN(QO$9:QO$497))/(MAX(QO$9:QO$497)-MIN(QO$9:QO$497))*100,0)</f>
        <v>0</v>
      </c>
      <c r="QV141" s="115">
        <f>ROUND((QP141-MIN(QP$9:QP$497))/(MAX(QP$9:QP$497)-MIN(QP$9:QP$497))*100,0)</f>
        <v>20</v>
      </c>
      <c r="QW141" s="115">
        <f>ROUND((QQ141-MIN(QQ$9:QQ$497))/(MAX(QQ$9:QQ$497)-MIN(QQ$9:QQ$497))*100,0)</f>
        <v>21</v>
      </c>
      <c r="QX141" s="115">
        <f>ROUND((QR141-MIN(QR$9:QR$497))/(MAX(QR$9:QR$497)-MIN(QR$9:QR$497))*100,0)</f>
        <v>20</v>
      </c>
      <c r="QY141" s="115">
        <f>ROUND((QS141-MIN(QS$9:QS$497))/(MAX(QS$9:QS$497)-MIN(QS$9:QS$497))*100,0)</f>
        <v>11</v>
      </c>
      <c r="QZ141" s="114">
        <f>RANK(QN141,QN$9:QN$497,0)</f>
        <v>291</v>
      </c>
      <c r="RA141" s="115">
        <f>RANK(QO141,QO$9:QO$497,0)</f>
        <v>429</v>
      </c>
      <c r="RB141" s="115">
        <f>RANK(QP141,QP$9:QP$497,0)</f>
        <v>340</v>
      </c>
      <c r="RC141" s="115">
        <f>RANK(QQ141,QQ$9:QQ$497,0)</f>
        <v>369</v>
      </c>
      <c r="RD141" s="115">
        <f>RANK(QR141,QR$9:QR$497,0)</f>
        <v>397</v>
      </c>
      <c r="RE141" s="115">
        <f>RANK(QS141,QS$9:QS$497,0)</f>
        <v>415</v>
      </c>
      <c r="RF141" s="122"/>
      <c r="RG141" s="115">
        <f>($RH$3*(IH141+IJ141)*100*100/MAX(EX$9:EX$497)*$RO$3) +($RH$3*(II141+IJ141)*100*100/MAX(EX$9:EX$497)*$RO$4) + ($RH$3*IK141*100*100/MAX(EX$9:EX$497)*0.098)</f>
        <v>0</v>
      </c>
      <c r="RH141" s="115">
        <f>($RH$4*IL141*100*100/MAX(EZ$9:EZ$497))*$RQ$3</f>
        <v>0</v>
      </c>
      <c r="RI141" s="115">
        <f>($RH$3*IM141*100*100/MAX(EY$9:EY$497))*$RQ$4</f>
        <v>0</v>
      </c>
      <c r="RJ141" s="115">
        <f>($RH$3*IN141*100*100/MAX(EX$9:EX$497))</f>
        <v>0</v>
      </c>
      <c r="RK141" s="115">
        <f>($RH$4*IO141*100*100/MAX(EZ$9:EZ$497))*$RQ$3</f>
        <v>0</v>
      </c>
      <c r="RL141" s="115">
        <f>(($RL$4*IP141*100*((100/MAX(EX$9:EX$497)+100/MAX(EZ$9:EZ$497))/2))+($RL$4*IQ141*100*((100/MAX(EX$9:EX$497)+100/MAX(EZ$9:EZ$497))/2))+($RL$4*IR141*100*((100/MAX(EX$9:EX$497)+100/MAX(EZ$9:EZ$497))/2))+($RL$4*IS141*100*((100/MAX(EX$9:EX$497)+100/MAX(EZ$9:EZ$497))/2))+($RL$4*IT141*100*((100/MAX(EX$9:EX$497)+100/MAX(EZ$9:EZ$497))/2))+($RL$4*IU141*100*((100/MAX(EX$9:EX$497)+100/MAX(EZ$9:EZ$497))/2))+($RL$4*IV141*100*((100/MAX(EX$9:EX$497)+100/MAX(EZ$9:EZ$497))/2))+($RL$4*IW141*100*((100/MAX(EX$9:EX$497)+100/MAX(EZ$9:EZ$497))/2)))*$RS$3</f>
        <v>0</v>
      </c>
      <c r="RM141" s="115">
        <f>(($RH$3*IX141*100*100/MAX(EX$9:EX$497))+($RH$3*IY141*100*100/MAX(EX$9:EX$497))+($RH$3*IZ141*100*100/MAX(EX$9:EX$497))+($RH$3*JA141*100*100/MAX(EX$9:EX$497))+($RH$3*JB141*100*100/MAX(EX$9:EX$497))+($RH$3*JC141*100*100/MAX(EX$9:EX$497))+($RH$3*JD141*100*100/MAX(EX$9:EX$497))+($RH$3*JE141*100*100/MAX(EX$9:EX$497)))*$RS$4</f>
        <v>0</v>
      </c>
      <c r="RN141" s="115">
        <f>(($RH$4*JF141*100*100/MAX(EZ$9:EZ$497)) + ($RH$4*JG141*100*100/MAX(EZ$9:EZ$497)) + ($RH$4*JH141*100*100/MAX(EZ$9:EZ$497)) + ($RH$4*JI141*100*100/MAX(EZ$9:EZ$497)) + ($RH$4*JJ141*100*100/MAX(EZ$9:EZ$497)) + ($RH$4*JK141*100*100/MAX(EZ$9:EZ$497)) + ($RH$4*JL141*100*100/MAX(EZ$9:EZ$497)) + ($RH$4*JM141*100*100/MAX(EZ$9:EZ$497)))*$RU$3</f>
        <v>0</v>
      </c>
      <c r="RO141" s="115">
        <f>(($RL$4*JN141*100*((100/MAX(EX$9:EX$497)+100/MAX(EZ$9:EZ$497))/2))+($RL$4*JO141*100*((100/MAX(EX$9:EX$497)+100/MAX(EZ$9:EZ$497))/2))+($RL$4*JP141*100*((100/MAX(EX$9:EX$497)+100/MAX(EZ$9:EZ$497))/2))+($RL$4*JQ141*100*((100/MAX(EX$9:EX$497)+100/MAX(EZ$9:EZ$497))/2))+($RL$4*JR141*100*((100/MAX(EX$9:EX$497)+100/MAX(EZ$9:EZ$497))/2))+($RL$4*JS141*100*((100/MAX(EX$9:EX$497)+100/MAX(EZ$9:EZ$497))/2))+($RL$4*JT141*100*((100/MAX(EX$9:EX$497)+100/MAX(EZ$9:EZ$497))/2))+($RL$4*JU141*100*((100/MAX(EX$9:EX$497)+100/MAX(EZ$9:EZ$497))/2))+($RL$4*JV141*100*((100/MAX(EX$9:EX$497)+100/MAX(EZ$9:EZ$497))/2))+($RL$4*JW141*100*((100/MAX(EX$9:EX$497)+100/MAX(EZ$9:EZ$497))/2))+($RL$4*JX141*100*((100/MAX(EX$9:EX$497)+100/MAX(EZ$9:EZ$497))/2))+($RL$4*JY141*100*((100/MAX(EX$9:EX$497)+100/MAX(EZ$9:EZ$497))/2))+($RL$4*JZ141*100*((100/MAX(EX$9:EX$497)+100/MAX(EZ$9:EZ$497))/2)))*$RW$3/2</f>
        <v>0</v>
      </c>
      <c r="RP141" s="119">
        <f>($RJ$3*KA141*100*100/MAX(FA$9:FA$497)) + ($RJ$3*KB141*100*100/MAX(FA$9:FA$497)/2) + ($RJ$3*KC141*100*100/MAX(FA$9:FA$497)/2) + ($RJ$3*KD141*100*100/MAX(FA$9:FA$497)/4) + ($RJ$3*KE141*100*100/MAX(FA$9:FA$497)/4)</f>
        <v>0</v>
      </c>
      <c r="RQ141" s="118">
        <f>($RL$4*KF141*100*((100/MAX(EX$9:EX$497)+100/MAX(EZ$9:EZ$497)))) * ($RO$3/2) + (($RL$4*KG141*100*((100/MAX(EX$9:EX$497)+100/MAX(EZ$9:EZ$497))))+($RL$4*KH141*100*((100/MAX(EX$9:EX$497)+100/MAX(EZ$9:EZ$497))))+($RL$4*KI141*100*((100/MAX(EX$9:EX$497)+100/MAX(EZ$9:EZ$497))))+($RL$4*KJ141*100*((100/MAX(EX$9:EX$497)+100/MAX(EZ$9:EZ$497))))+($RL$4*KK141*100*((100/MAX(EX$9:EX$497)+100/MAX(EZ$9:EZ$497))))+($RL$4*KL141*100*((100/MAX(EX$9:EX$497)+100/MAX(EZ$9:EZ$497))))+($RL$4*KM141*100*((100/MAX(EX$9:EX$497)+100/MAX(EZ$9:EZ$497))))+($RL$4*KN141*100*((100/MAX(EX$9:EX$497)+100/MAX(EZ$9:EZ$497))))+($RL$4*KO141*100*((100/MAX(EX$9:EX$497)+100/MAX(EZ$9:EZ$497))))+($RL$4*KP141*100*((100/MAX(EX$9:EX$497)+100/MAX(EZ$9:EZ$497))))+($RL$4*KQ141*100*((100/MAX(EX$9:EX$497)+100/MAX(EZ$9:EZ$497))))+($RL$4*KR141*100*((100/MAX(EX$9:EX$497)+100/MAX(EZ$9:EZ$497))))+($RL$4*KS141*100*((100/MAX(EX$9:EX$497)+100/MAX(EZ$9:EZ$497))))+($RL$4*KV141*100*((100/MAX(EX$9:EX$497)+100/MAX(EZ$9:EZ$497))))) * (($RO$3+$RO$4)/6)</f>
        <v>0</v>
      </c>
      <c r="RR141" s="115">
        <f>(($RL$4*KW141*100*((100/MAX(EX$9:EX$497)+100/MAX(EZ$9:EZ$497))))) * ($RO$3/2) + (($RL$4*KX141*100*((100/MAX(EX$9:EX$497)+100/MAX(EZ$9:EZ$497))))+($RL$4*KY141*100*((100/MAX(EX$9:EX$497)+100/MAX(EZ$9:EZ$497))))+($RL$4*KZ141*100*((100/MAX(EX$9:EX$497)+100/MAX(EZ$9:EZ$497))))+($RL$4*LA141*100*((100/MAX(EX$9:EX$497)+100/MAX(EZ$9:EZ$497))))+($RL$4*LB141*100*((100/MAX(EX$9:EX$497)+100/MAX(EZ$9:EZ$497))))+($RL$4*LC141*100*((100/MAX(EX$9:EX$497)+100/MAX(EZ$9:EZ$497))))) * (($RO$3+$RO$4)/6)</f>
        <v>0</v>
      </c>
      <c r="RS141" s="119">
        <f>(($RL$4*LD141*100*((100/MAX(EX$9:EX$497)+100/MAX(EZ$9:EZ$497))))+($RL$4*LE141*100*((100/MAX(EX$9:EX$497)+100/MAX(EZ$9:EZ$497))))) * (($RO$3+$RO$4)/6)</f>
        <v>0</v>
      </c>
      <c r="RT141" s="118">
        <f>($RJ$4*LH141*100*(100/MAX(EV$9:EV$497)))+($RJ$4*LI141*100*(100/MAX(EV$9:EV$497)))</f>
        <v>0</v>
      </c>
      <c r="RU141" s="119">
        <f>($RJ$4*LJ141*(100/MAX(EV$9:EV$497)))/2 + ($RL$3*LK141*(100/MAX(EW$9:EW$497))) + ($RJ$4*LL141*(100/MAX(EV$9:EV$497)))/4 + ($RL$3*LM141*(100/MAX(EW$9:EW$497)))</f>
        <v>0</v>
      </c>
      <c r="RV141" s="118">
        <f>($RJ$4*LN141*100*100/MAX(EV$9:EV$497)/2)+($RJ$4*LO141*100*100/MAX(EV$9:EV$497)/2)+($RJ$4*LP141*100*100/MAX(EV$9:EV$497))+($RJ$4*LQ141*100*100/MAX(EV$9:EV$497))+($RJ$4*LR141*100*100/MAX(EV$9:EV$497))</f>
        <v>0</v>
      </c>
      <c r="RW141" s="115">
        <f>($RJ$4*LS141*100*100/MAX(EV$9:EV$497)) + (($RJ$4*LT141*100*100/MAX(EV$9:EV$497))+($RJ$4*LU141*100*100/MAX(EV$9:EV$497))+($RJ$4*LV141*100*100/MAX(EV$9:EV$497))+($RJ$4*LW141*100*100/MAX(EV$9:EV$497))+($RJ$4*LX141*100*100/MAX(EV$9:EV$497))+($RJ$4*LY141*100*100/MAX(EV$9:EV$497))+($RJ$4*LZ141*100*100/MAX(EV$9:EV$497))+($RJ$4*MA141*100*100/MAX(EV$9:EV$497)))/2</f>
        <v>2.5280898876404496</v>
      </c>
      <c r="RX141" s="119">
        <f>($RJ$4*MB141*100*100/MAX(EV$9:EV$497))+($RJ$4*MC141*100*100/MAX(EV$9:EV$497))+($RJ$4*MD141*100*100/MAX(EV$9:EV$497))+($RJ$4*ME141*100*100/MAX(EV$9:EV$497))+($RJ$4*MF141*100*100/MAX(EV$9:EV$497))+($RJ$4*MG141*100*100/MAX(EV$9:EV$497))+($RJ$4*MH141*100*100/MAX(EV$9:EV$497))+($RJ$4*MI141*100*100/MAX(EV$9:EV$497))+($RJ$4*MJ141*100*100/MAX(EV$9:EV$497))+($RJ$4*MK141*100*100/MAX(EV$9:EV$497))+($RJ$4*ML141*100*100/MAX(EV$9:EV$497))+($RJ$4*MM141*100*100/MAX(EV$9:EV$497))+($RJ$4*MN141*100*100/MAX(EV$9:EV$497))</f>
        <v>0</v>
      </c>
      <c r="RY141" s="118">
        <f>($RJ$4*MQ141*100*100/MAX(EV$9:EV$497))/2 + (($RJ$4*MR141*100*100/MAX(EV$9:EV$497))+($RJ$4*MS141*100*100/MAX(EV$9:EV$497))+($RJ$4*MT141*100*100/MAX(EV$9:EV$497))+($RJ$4*MU141*100*100/MAX(EV$9:EV$497))+($RJ$4*MV141*100*100/MAX(EV$9:EV$497))+($RJ$4*MW141*100*100/MAX(EV$9:EV$497))+($RJ$4*MX141*100*100/MAX(EV$9:EV$497))+($RJ$4*MY141*100*100/MAX(EV$9:EV$497))+($RJ$4*MZ141*100*100/MAX(EV$9:EV$497))+($RJ$4*NA141*100*100/MAX(EV$9:EV$497))+($RJ$4*NB141*100*100/MAX(EV$9:EV$497))+($RJ$4*NC141*100*100/MAX(EV$9:EV$497))+($RJ$4*ND141*100*100/MAX(EV$9:EV$497))+($RJ$4*NG141*100*100/MAX(EV$9:EV$497)))/4</f>
        <v>0</v>
      </c>
      <c r="RZ141" s="115">
        <f>($RJ$4*NH141*100*100/MAX(EV$9:EV$497))/2 + (($RJ$4*NI141*100*100/MAX(EV$9:EV$497))+($RJ$4*NJ141*100*100/MAX(EV$9:EV$497))+($RJ$4*NK141*100*100/MAX(EV$9:EV$497))+($RJ$4*NL141*100*100/MAX(EV$9:EV$497))+($RJ$4*NM141*100*100/MAX(EV$9:EV$497))+($RJ$4*NN141*100*100/MAX(EV$9:EV$497)))/4</f>
        <v>0</v>
      </c>
      <c r="SA141" s="117">
        <f>(($RJ$4*NO141*100*100/MAX(EV$9:EV$497))+($RJ$4*NP141*100*100/MAX(EV$9:EV$497)))/4</f>
        <v>0</v>
      </c>
      <c r="SB141" s="118">
        <f t="shared" si="284"/>
        <v>2.5280898876404496</v>
      </c>
      <c r="SC141" s="115">
        <f t="shared" si="285"/>
        <v>0.5056179775280899</v>
      </c>
      <c r="SD141" s="115">
        <f t="shared" si="286"/>
        <v>0.6320224719101124</v>
      </c>
      <c r="SE141" s="115">
        <f t="shared" si="287"/>
        <v>0.5056179775280899</v>
      </c>
      <c r="SF141" s="115">
        <f t="shared" si="288"/>
        <v>0.6320224719101124</v>
      </c>
      <c r="SG141" s="115">
        <f t="shared" si="289"/>
        <v>2.5280898876404496</v>
      </c>
      <c r="SH141" s="115">
        <f>ROUND(SB141/MAX(SB$9:SB$497)*100,0)</f>
        <v>3</v>
      </c>
      <c r="SI141" s="115">
        <f>ROUND(SC141/MAX(SC$9:SC$497)*100,0)</f>
        <v>1</v>
      </c>
      <c r="SJ141" s="115">
        <f>ROUND(SD141/MAX(SD$9:SD$497)*100,0)</f>
        <v>1</v>
      </c>
      <c r="SK141" s="115">
        <f>ROUND(SE141/MAX(SE$9:SE$497)*100,0)</f>
        <v>0</v>
      </c>
      <c r="SL141" s="115">
        <f>ROUND(SF141/MAX(SF$9:SF$497)*100,0)</f>
        <v>2</v>
      </c>
      <c r="SM141" s="121">
        <f>ROUND(SG141/MAX(SG$9:SG$497)*100,0)</f>
        <v>2</v>
      </c>
      <c r="SN141" s="115">
        <f>ROUND(AVERAGEIF($ES$9:$ES$497,$ES141,SH$9:SH$497),0)</f>
        <v>26</v>
      </c>
      <c r="SO141" s="115">
        <f>ROUND(AVERAGEIF($ES$9:$ES$497,$ES141,SI$9:SI$497),0)</f>
        <v>23</v>
      </c>
      <c r="SP141" s="115">
        <f>ROUND(AVERAGEIF($ES$9:$ES$497,$ES141,SJ$9:SJ$497),0)</f>
        <v>4</v>
      </c>
      <c r="SQ141" s="115">
        <f>ROUND(AVERAGEIF($ES$9:$ES$497,$ES141,SK$9:SK$497),0)</f>
        <v>20</v>
      </c>
      <c r="SR141" s="115">
        <f>ROUND(AVERAGEIF($ES$9:$ES$497,$ES141,SL$9:SL$497),0)</f>
        <v>7</v>
      </c>
      <c r="SS141" s="121">
        <f>ROUND(AVERAGEIF($ES$9:$ES$497,$ES141,SM$9:SM$497),0)</f>
        <v>6</v>
      </c>
      <c r="ST141" s="114">
        <f>RANK(SB141,SB$9:SB$497,0)</f>
        <v>273</v>
      </c>
      <c r="SU141" s="115">
        <f>RANK(SC141,SC$9:SC$497,0)</f>
        <v>256</v>
      </c>
      <c r="SV141" s="115">
        <f>RANK(SD141,SD$9:SD$497,0)</f>
        <v>252</v>
      </c>
      <c r="SW141" s="115">
        <f>RANK(SE141,SE$9:SE$497,0)</f>
        <v>256</v>
      </c>
      <c r="SX141" s="115">
        <f>RANK(SF141,SF$9:SF$497,0)</f>
        <v>240</v>
      </c>
      <c r="SY141" s="115">
        <f>RANK(SG141,SG$9:SG$497,0)</f>
        <v>223</v>
      </c>
      <c r="SZ141" s="115">
        <f>COUNTIFS(SB$9:SB$497,"&gt;"&amp;SB141,$ES$9:$ES$497,$ES141)+1</f>
        <v>61</v>
      </c>
      <c r="TA141" s="115">
        <f>COUNTIFS(SC$9:SC$497,"&gt;"&amp;SC141,$ES$9:$ES$497,$ES141)+1</f>
        <v>61</v>
      </c>
      <c r="TB141" s="115">
        <f>COUNTIFS(SD$9:SD$497,"&gt;"&amp;SD141,$ES$9:$ES$497,$ES141)+1</f>
        <v>55</v>
      </c>
      <c r="TC141" s="115">
        <f>COUNTIFS(SE$9:SE$497,"&gt;"&amp;SE141,$ES$9:$ES$497,$ES141)+1</f>
        <v>61</v>
      </c>
      <c r="TD141" s="115">
        <f>COUNTIFS(SF$9:SF$497,"&gt;"&amp;SF141,$ES$9:$ES$497,$ES141)+1</f>
        <v>55</v>
      </c>
      <c r="TE141" s="117">
        <f>COUNTIFS(SG$9:SG$497,"&gt;"&amp;SG141,$ES$9:$ES$497,$ES141)+1</f>
        <v>53</v>
      </c>
      <c r="TF141" s="118">
        <f t="shared" si="290"/>
        <v>40</v>
      </c>
      <c r="TG141" s="115">
        <f t="shared" si="291"/>
        <v>38</v>
      </c>
      <c r="TH141" s="115">
        <f t="shared" si="292"/>
        <v>22</v>
      </c>
      <c r="TI141" s="115">
        <f t="shared" si="293"/>
        <v>37</v>
      </c>
      <c r="TJ141" s="115">
        <f t="shared" si="294"/>
        <v>34</v>
      </c>
      <c r="TK141" s="115">
        <f t="shared" si="295"/>
        <v>33</v>
      </c>
      <c r="TL141" s="117">
        <f t="shared" si="296"/>
        <v>28</v>
      </c>
      <c r="TM141" s="118">
        <f>ROUND(TF141/MAX(TF$9:TF$497)*100,0)</f>
        <v>22</v>
      </c>
      <c r="TN141" s="115">
        <f>ROUND(TG141/MAX(TG$9:TG$497)*100,0)</f>
        <v>21</v>
      </c>
      <c r="TO141" s="115">
        <f>ROUND(TH141/MAX(TH$9:TH$497)*100,0)</f>
        <v>12</v>
      </c>
      <c r="TP141" s="115">
        <f>ROUND(TI141/MAX(TI$9:TI$497)*100,0)</f>
        <v>20</v>
      </c>
      <c r="TQ141" s="115">
        <f>ROUND(TJ141/MAX(TJ$9:TJ$497)*100,0)</f>
        <v>17</v>
      </c>
      <c r="TR141" s="115">
        <f>ROUND(TK141/MAX(TK$9:TK$497)*100,0)</f>
        <v>17</v>
      </c>
      <c r="TS141" s="119">
        <f>ROUND(TL141/MAX(TL$9:TL$497)*100,0)</f>
        <v>14</v>
      </c>
      <c r="TT141" s="120">
        <f>RANK(TM141,TM$9:TM$497,0)</f>
        <v>329</v>
      </c>
      <c r="TU141" s="115">
        <f>RANK(TN141,TN$9:TN$497,0)</f>
        <v>289</v>
      </c>
      <c r="TV141" s="115">
        <f>RANK(TO141,TO$9:TO$497,0)</f>
        <v>352</v>
      </c>
      <c r="TW141" s="115">
        <f>RANK(TP141,TP$9:TP$497,0)</f>
        <v>303</v>
      </c>
      <c r="TX141" s="115">
        <f>RANK(TQ141,TQ$9:TQ$497,0)</f>
        <v>296</v>
      </c>
      <c r="TY141" s="115">
        <f>RANK(TR141,TR$9:TR$497,0)</f>
        <v>316</v>
      </c>
      <c r="TZ141" s="121">
        <f>RANK(TS141,TS$9:TS$497,0)</f>
        <v>330</v>
      </c>
      <c r="UA141" s="132"/>
      <c r="UB141" s="7" t="s">
        <v>1</v>
      </c>
    </row>
    <row r="142" spans="1:548" x14ac:dyDescent="0.15">
      <c r="A142" s="183">
        <v>134</v>
      </c>
      <c r="B142" s="203" t="s">
        <v>873</v>
      </c>
      <c r="C142" s="63"/>
      <c r="D142" s="63"/>
      <c r="E142" s="64" t="s">
        <v>518</v>
      </c>
      <c r="F142" s="65">
        <v>71</v>
      </c>
      <c r="G142" s="65" t="s">
        <v>519</v>
      </c>
      <c r="H142" s="65" t="s">
        <v>539</v>
      </c>
      <c r="I142" s="66" t="s">
        <v>521</v>
      </c>
      <c r="J142" s="67" t="s">
        <v>521</v>
      </c>
      <c r="K142" s="67" t="s">
        <v>521</v>
      </c>
      <c r="L142" s="67" t="s">
        <v>521</v>
      </c>
      <c r="M142" s="67" t="s">
        <v>521</v>
      </c>
      <c r="N142" s="67" t="s">
        <v>521</v>
      </c>
      <c r="O142" s="67" t="s">
        <v>521</v>
      </c>
      <c r="P142" s="67" t="s">
        <v>521</v>
      </c>
      <c r="Q142" s="67" t="s">
        <v>521</v>
      </c>
      <c r="R142" s="68" t="s">
        <v>521</v>
      </c>
      <c r="S142" s="69" t="s">
        <v>521</v>
      </c>
      <c r="T142" s="67" t="s">
        <v>521</v>
      </c>
      <c r="U142" s="67" t="s">
        <v>521</v>
      </c>
      <c r="V142" s="67" t="s">
        <v>521</v>
      </c>
      <c r="W142" s="67" t="s">
        <v>521</v>
      </c>
      <c r="X142" s="67" t="s">
        <v>521</v>
      </c>
      <c r="Y142" s="67" t="s">
        <v>521</v>
      </c>
      <c r="Z142" s="67" t="s">
        <v>521</v>
      </c>
      <c r="AA142" s="67" t="s">
        <v>521</v>
      </c>
      <c r="AB142" s="68" t="s">
        <v>521</v>
      </c>
      <c r="AC142" s="69" t="s">
        <v>521</v>
      </c>
      <c r="AD142" s="67" t="s">
        <v>521</v>
      </c>
      <c r="AE142" s="67" t="s">
        <v>521</v>
      </c>
      <c r="AF142" s="67" t="s">
        <v>521</v>
      </c>
      <c r="AG142" s="67" t="s">
        <v>521</v>
      </c>
      <c r="AH142" s="67" t="s">
        <v>521</v>
      </c>
      <c r="AI142" s="67" t="s">
        <v>521</v>
      </c>
      <c r="AJ142" s="67" t="s">
        <v>521</v>
      </c>
      <c r="AK142" s="67" t="s">
        <v>521</v>
      </c>
      <c r="AL142" s="68" t="s">
        <v>521</v>
      </c>
      <c r="AM142" s="69" t="s">
        <v>521</v>
      </c>
      <c r="AN142" s="67" t="s">
        <v>521</v>
      </c>
      <c r="AO142" s="67" t="s">
        <v>521</v>
      </c>
      <c r="AP142" s="67" t="s">
        <v>521</v>
      </c>
      <c r="AQ142" s="67" t="s">
        <v>521</v>
      </c>
      <c r="AR142" s="67" t="s">
        <v>521</v>
      </c>
      <c r="AS142" s="67" t="s">
        <v>521</v>
      </c>
      <c r="AT142" s="67" t="s">
        <v>521</v>
      </c>
      <c r="AU142" s="67" t="s">
        <v>521</v>
      </c>
      <c r="AV142" s="68" t="s">
        <v>521</v>
      </c>
      <c r="AW142" s="69" t="s">
        <v>521</v>
      </c>
      <c r="AX142" s="67" t="s">
        <v>521</v>
      </c>
      <c r="AY142" s="67" t="s">
        <v>521</v>
      </c>
      <c r="AZ142" s="67" t="s">
        <v>521</v>
      </c>
      <c r="BA142" s="67" t="s">
        <v>521</v>
      </c>
      <c r="BB142" s="67" t="s">
        <v>520</v>
      </c>
      <c r="BC142" s="67" t="s">
        <v>520</v>
      </c>
      <c r="BD142" s="67" t="s">
        <v>520</v>
      </c>
      <c r="BE142" s="67" t="s">
        <v>520</v>
      </c>
      <c r="BF142" s="68" t="s">
        <v>521</v>
      </c>
      <c r="BG142" s="69" t="s">
        <v>521</v>
      </c>
      <c r="BH142" s="67" t="s">
        <v>521</v>
      </c>
      <c r="BI142" s="67" t="s">
        <v>521</v>
      </c>
      <c r="BJ142" s="67" t="s">
        <v>521</v>
      </c>
      <c r="BK142" s="67" t="s">
        <v>521</v>
      </c>
      <c r="BL142" s="67" t="s">
        <v>521</v>
      </c>
      <c r="BM142" s="67" t="s">
        <v>521</v>
      </c>
      <c r="BN142" s="67" t="s">
        <v>521</v>
      </c>
      <c r="BO142" s="67" t="s">
        <v>521</v>
      </c>
      <c r="BP142" s="68" t="s">
        <v>521</v>
      </c>
      <c r="BQ142" s="70" t="s">
        <v>521</v>
      </c>
      <c r="BR142" s="67" t="s">
        <v>521</v>
      </c>
      <c r="BS142" s="67" t="s">
        <v>521</v>
      </c>
      <c r="BT142" s="67" t="s">
        <v>521</v>
      </c>
      <c r="BU142" s="67" t="s">
        <v>521</v>
      </c>
      <c r="BV142" s="67" t="s">
        <v>521</v>
      </c>
      <c r="BW142" s="67" t="s">
        <v>521</v>
      </c>
      <c r="BX142" s="67" t="s">
        <v>521</v>
      </c>
      <c r="BY142" s="67" t="s">
        <v>521</v>
      </c>
      <c r="BZ142" s="68" t="s">
        <v>521</v>
      </c>
      <c r="CA142" s="69" t="s">
        <v>521</v>
      </c>
      <c r="CB142" s="67" t="s">
        <v>521</v>
      </c>
      <c r="CC142" s="67" t="s">
        <v>521</v>
      </c>
      <c r="CD142" s="67" t="s">
        <v>521</v>
      </c>
      <c r="CE142" s="67" t="s">
        <v>521</v>
      </c>
      <c r="CF142" s="67" t="s">
        <v>521</v>
      </c>
      <c r="CG142" s="67" t="s">
        <v>521</v>
      </c>
      <c r="CH142" s="67" t="s">
        <v>521</v>
      </c>
      <c r="CI142" s="67" t="s">
        <v>521</v>
      </c>
      <c r="CJ142" s="68" t="s">
        <v>521</v>
      </c>
      <c r="CK142" s="69" t="s">
        <v>521</v>
      </c>
      <c r="CL142" s="67" t="s">
        <v>521</v>
      </c>
      <c r="CM142" s="67" t="s">
        <v>521</v>
      </c>
      <c r="CN142" s="67" t="s">
        <v>521</v>
      </c>
      <c r="CO142" s="67" t="s">
        <v>521</v>
      </c>
      <c r="CP142" s="67" t="s">
        <v>521</v>
      </c>
      <c r="CQ142" s="67" t="s">
        <v>521</v>
      </c>
      <c r="CR142" s="67" t="s">
        <v>521</v>
      </c>
      <c r="CS142" s="67" t="s">
        <v>521</v>
      </c>
      <c r="CT142" s="68" t="s">
        <v>521</v>
      </c>
      <c r="CU142" s="69" t="s">
        <v>521</v>
      </c>
      <c r="CV142" s="67" t="s">
        <v>521</v>
      </c>
      <c r="CW142" s="67" t="s">
        <v>521</v>
      </c>
      <c r="CX142" s="67" t="s">
        <v>521</v>
      </c>
      <c r="CY142" s="67" t="s">
        <v>521</v>
      </c>
      <c r="CZ142" s="67" t="s">
        <v>521</v>
      </c>
      <c r="DA142" s="67" t="s">
        <v>521</v>
      </c>
      <c r="DB142" s="67" t="s">
        <v>521</v>
      </c>
      <c r="DC142" s="67" t="s">
        <v>521</v>
      </c>
      <c r="DD142" s="68" t="s">
        <v>521</v>
      </c>
      <c r="DE142" s="69" t="s">
        <v>521</v>
      </c>
      <c r="DF142" s="71" t="s">
        <v>521</v>
      </c>
      <c r="DG142" s="67" t="s">
        <v>521</v>
      </c>
      <c r="DH142" s="67" t="s">
        <v>521</v>
      </c>
      <c r="DI142" s="67" t="s">
        <v>521</v>
      </c>
      <c r="DJ142" s="67" t="s">
        <v>521</v>
      </c>
      <c r="DK142" s="67" t="s">
        <v>521</v>
      </c>
      <c r="DL142" s="67" t="s">
        <v>521</v>
      </c>
      <c r="DM142" s="67" t="s">
        <v>521</v>
      </c>
      <c r="DN142" s="68" t="s">
        <v>521</v>
      </c>
      <c r="DO142" s="70" t="s">
        <v>521</v>
      </c>
      <c r="DP142" s="71" t="s">
        <v>521</v>
      </c>
      <c r="DQ142" s="67" t="s">
        <v>521</v>
      </c>
      <c r="DR142" s="67" t="s">
        <v>521</v>
      </c>
      <c r="DS142" s="67" t="s">
        <v>521</v>
      </c>
      <c r="DT142" s="67" t="s">
        <v>521</v>
      </c>
      <c r="DU142" s="67" t="s">
        <v>521</v>
      </c>
      <c r="DV142" s="67" t="s">
        <v>521</v>
      </c>
      <c r="DW142" s="67" t="s">
        <v>521</v>
      </c>
      <c r="DX142" s="72" t="s">
        <v>521</v>
      </c>
      <c r="DY142" s="73" t="s">
        <v>522</v>
      </c>
      <c r="DZ142" s="74">
        <v>2</v>
      </c>
      <c r="EA142" s="74">
        <v>3</v>
      </c>
      <c r="EB142" s="74">
        <v>3</v>
      </c>
      <c r="EC142" s="75">
        <v>4</v>
      </c>
      <c r="ED142" s="76" t="s">
        <v>522</v>
      </c>
      <c r="EE142" s="74">
        <f t="shared" si="246"/>
        <v>2</v>
      </c>
      <c r="EF142" s="74">
        <f t="shared" si="247"/>
        <v>6</v>
      </c>
      <c r="EG142" s="74">
        <f t="shared" si="248"/>
        <v>18</v>
      </c>
      <c r="EH142" s="77">
        <f t="shared" si="249"/>
        <v>72</v>
      </c>
      <c r="EI142" s="73">
        <v>30</v>
      </c>
      <c r="EJ142" s="74">
        <v>50</v>
      </c>
      <c r="EK142" s="74">
        <v>90</v>
      </c>
      <c r="EL142" s="74">
        <v>150</v>
      </c>
      <c r="EM142" s="75">
        <v>450</v>
      </c>
      <c r="EN142" s="78">
        <v>1</v>
      </c>
      <c r="EO142" s="79">
        <f t="shared" si="250"/>
        <v>0.83333333333333337</v>
      </c>
      <c r="EP142" s="79">
        <f t="shared" si="251"/>
        <v>0.5</v>
      </c>
      <c r="EQ142" s="79">
        <f t="shared" si="252"/>
        <v>0.27777777777777779</v>
      </c>
      <c r="ER142" s="80">
        <f t="shared" si="253"/>
        <v>0.20833333333333334</v>
      </c>
      <c r="ES142" s="128" t="s">
        <v>534</v>
      </c>
      <c r="ET142" s="82"/>
      <c r="EU142" s="83">
        <v>4</v>
      </c>
      <c r="EV142" s="73">
        <v>59</v>
      </c>
      <c r="EW142" s="74">
        <v>22</v>
      </c>
      <c r="EX142" s="74">
        <v>44</v>
      </c>
      <c r="EY142" s="74">
        <v>29</v>
      </c>
      <c r="EZ142" s="74">
        <v>8</v>
      </c>
      <c r="FA142" s="74">
        <v>8</v>
      </c>
      <c r="FB142" s="74">
        <v>47</v>
      </c>
      <c r="FC142" s="74">
        <v>58</v>
      </c>
      <c r="FD142" s="74">
        <f t="shared" si="254"/>
        <v>52</v>
      </c>
      <c r="FE142" s="84">
        <f t="shared" si="255"/>
        <v>102</v>
      </c>
      <c r="FF142" s="73">
        <f>RANK(EV142,$EV$9:$EV$497,0)</f>
        <v>239</v>
      </c>
      <c r="FG142" s="74">
        <f>RANK(EW142,$EW$9:$EW$497,0)</f>
        <v>335</v>
      </c>
      <c r="FH142" s="74">
        <f>RANK(EX142,$EX$9:$EX$497,0)</f>
        <v>166</v>
      </c>
      <c r="FI142" s="74">
        <f>RANK(EY142,$EY$9:$EY$497,0)</f>
        <v>246</v>
      </c>
      <c r="FJ142" s="74">
        <f>RANK(EZ142,$EZ$9:$EZ$497,0)</f>
        <v>362</v>
      </c>
      <c r="FK142" s="74">
        <f>RANK(FA142,$FA$9:$FA$497,0)</f>
        <v>340</v>
      </c>
      <c r="FL142" s="74">
        <f>RANK(FB142,$FB$9:$FB$497,0)</f>
        <v>183</v>
      </c>
      <c r="FM142" s="74">
        <f>RANK(FC142,$FC$9:$FC$497,0)</f>
        <v>133</v>
      </c>
      <c r="FN142" s="74">
        <f>RANK(FD142,$FD$9:$FD$497,0)</f>
        <v>280</v>
      </c>
      <c r="FO142" s="84">
        <f>RANK(FE142,$FE$9:$FE$497,0)</f>
        <v>142</v>
      </c>
      <c r="FP142" s="73">
        <f>COUNTIFS($EV$9:$EV$497,"&gt;"&amp;EV142,$ES$9:$ES$497,ES142)+1</f>
        <v>53</v>
      </c>
      <c r="FQ142" s="74">
        <f>COUNTIFS($EW$9:$EW$497,"&gt;"&amp;EW142,$ES$9:$ES$497,ES142)+1</f>
        <v>55</v>
      </c>
      <c r="FR142" s="74">
        <f>COUNTIFS($EX$9:$EX$497,"&gt;"&amp;EX142,$ES$9:$ES$497,ES142)+1</f>
        <v>60</v>
      </c>
      <c r="FS142" s="74">
        <f>COUNTIFS($EY$9:$EY$497,"&gt;"&amp;EY142,$ES$9:$ES$497,ES142)+1</f>
        <v>49</v>
      </c>
      <c r="FT142" s="74">
        <f>COUNTIFS($EZ$9:$EZ$497,"&gt;"&amp;EZ142,$ES$9:$ES$497,ES142)+1</f>
        <v>53</v>
      </c>
      <c r="FU142" s="74">
        <f>COUNTIFS($FA$9:$FA$497,"&gt;"&amp;FA142,$ES$9:$ES$497,ES142)+1</f>
        <v>52</v>
      </c>
      <c r="FV142" s="74">
        <f>COUNTIFS($FB$9:$FB$497,"&gt;"&amp;FB142,$ES$9:$ES$497,ES142)+1</f>
        <v>55</v>
      </c>
      <c r="FW142" s="74">
        <f>COUNTIFS($FC$9:$FC$497,"&gt;"&amp;FC142,$ES$9:$ES$497,ES142)+1</f>
        <v>42</v>
      </c>
      <c r="FX142" s="74">
        <f>COUNTIFS($FD$9:$FD$497,"&gt;"&amp;FD142,$ES$9:$ES$497,ES142)+1</f>
        <v>61</v>
      </c>
      <c r="FY142" s="84">
        <f>COUNTIFS($FE$9:$FE$497,"&gt;"&amp;FE142,$ES$9:$ES$497,ES142)+1</f>
        <v>58</v>
      </c>
      <c r="FZ142" s="85">
        <f t="shared" si="256"/>
        <v>0.83</v>
      </c>
      <c r="GA142" s="86">
        <f t="shared" si="257"/>
        <v>0.31</v>
      </c>
      <c r="GB142" s="86">
        <f t="shared" si="258"/>
        <v>0.62</v>
      </c>
      <c r="GC142" s="86">
        <f t="shared" si="259"/>
        <v>0.41</v>
      </c>
      <c r="GD142" s="86">
        <f t="shared" si="260"/>
        <v>0.11</v>
      </c>
      <c r="GE142" s="86">
        <f t="shared" si="261"/>
        <v>0.11</v>
      </c>
      <c r="GF142" s="86">
        <f t="shared" si="262"/>
        <v>0.66</v>
      </c>
      <c r="GG142" s="86">
        <f t="shared" si="263"/>
        <v>0.82</v>
      </c>
      <c r="GH142" s="86">
        <f t="shared" si="264"/>
        <v>0.73</v>
      </c>
      <c r="GI142" s="87">
        <f t="shared" si="265"/>
        <v>1.44</v>
      </c>
      <c r="GJ142" s="85">
        <f>ROUND(((FZ142-AVERAGE(FZ$9:FZ$497))/STDEVP(FZ$9:FZ$497)*10+50),2)</f>
        <v>44.68</v>
      </c>
      <c r="GK142" s="86">
        <f>ROUND(((GA142-AVERAGE(GA$9:GA$497))/STDEVP(GA$9:GA$497)*10+50),2)</f>
        <v>38.630000000000003</v>
      </c>
      <c r="GL142" s="86">
        <f>ROUND(((GB142-AVERAGE(GB$9:GB$497))/STDEVP(GB$9:GB$497)*10+50),2)</f>
        <v>51.4</v>
      </c>
      <c r="GM142" s="86">
        <f>ROUND(((GC142-AVERAGE(GC$9:GC$497))/STDEVP(GC$9:GC$497)*10+50),2)</f>
        <v>44.18</v>
      </c>
      <c r="GN142" s="86">
        <f>ROUND(((GD142-AVERAGE(GD$9:GD$497))/STDEVP(GD$9:GD$497)*10+50),2)</f>
        <v>40.33</v>
      </c>
      <c r="GO142" s="86">
        <f>ROUND(((GE142-AVERAGE(GE$9:GE$497))/STDEVP(GE$9:GE$497)*10+50),2)</f>
        <v>41.35</v>
      </c>
      <c r="GP142" s="86">
        <f>ROUND(((GF142-AVERAGE(GF$9:GF$497))/STDEVP(GF$9:GF$497)*10+50),2)</f>
        <v>50.79</v>
      </c>
      <c r="GQ142" s="86">
        <f>ROUND(((GG142-AVERAGE(GG$9:GG$497))/STDEVP(GG$9:GG$497)*10+50),2)</f>
        <v>55.91</v>
      </c>
      <c r="GR142" s="86">
        <f>ROUND(((GH142-AVERAGE(GH$9:GH$497))/STDEVP(GH$9:GH$497)*10+50),2)</f>
        <v>41.07</v>
      </c>
      <c r="GS142" s="87">
        <f>ROUND(((GI142-AVERAGE(GI$9:GI$497))/STDEVP(GI$9:GI$497)*10+50),2)</f>
        <v>54.75</v>
      </c>
      <c r="GT142" s="73">
        <f>RANK(GJ142,$GJ$9:$GJ$497,0)</f>
        <v>308</v>
      </c>
      <c r="GU142" s="74">
        <f>RANK(GK142,$GK$9:$GK$497,0)</f>
        <v>396</v>
      </c>
      <c r="GV142" s="74">
        <f>RANK(GL142,$GL$9:$GL$497,0)</f>
        <v>178</v>
      </c>
      <c r="GW142" s="74">
        <f>RANK(GM142,$GM$9:$GM$497,0)</f>
        <v>320</v>
      </c>
      <c r="GX142" s="74">
        <f>RANK(GN142,$GN$9:$GN$497,0)</f>
        <v>424</v>
      </c>
      <c r="GY142" s="74">
        <f>RANK(GO142,$GO$9:$GO$497,0)</f>
        <v>419</v>
      </c>
      <c r="GZ142" s="74">
        <f>RANK(GP142,$GP$9:$GP$497,0)</f>
        <v>198</v>
      </c>
      <c r="HA142" s="74">
        <f>RANK(GQ142,$GQ$9:$GQ$497,0)</f>
        <v>110</v>
      </c>
      <c r="HB142" s="74">
        <f>RANK(GR142,$GR$9:$GR$497,0)</f>
        <v>369</v>
      </c>
      <c r="HC142" s="84">
        <f>RANK(GS142,$GS$9:$GS$497,0)</f>
        <v>114</v>
      </c>
      <c r="HD142" s="85">
        <f>ROUND(AVERAGEIF($ES$9:$ES$497,$ES142,$FZ$9:$FZ$497),2)</f>
        <v>0.95</v>
      </c>
      <c r="HE142" s="86">
        <f>ROUND(AVERAGEIF($ES$9:$ES$497,$ES142,$GA$9:$GA$497),2)</f>
        <v>0.38</v>
      </c>
      <c r="HF142" s="86">
        <f>ROUND(AVERAGEIF($ES$9:$ES$497,$ES142,$GB$9:$GB$497),2)</f>
        <v>0.82</v>
      </c>
      <c r="HG142" s="86">
        <f>ROUND(AVERAGEIF($ES$9:$ES$497,$ES142,$GC$9:$GC$497),2)</f>
        <v>0.44</v>
      </c>
      <c r="HH142" s="86">
        <f>ROUND(AVERAGEIF($ES$9:$ES$497,$ES142,$GD$9:$GD$497),2)</f>
        <v>0.15</v>
      </c>
      <c r="HI142" s="86">
        <f>ROUND(AVERAGEIF($ES$9:$ES$497,$ES142,$GE$9:$GE$497),2)</f>
        <v>0.14000000000000001</v>
      </c>
      <c r="HJ142" s="86">
        <f>ROUND(AVERAGEIF($ES$9:$ES$497,$ES142,$GF$9:$GF$497),2)</f>
        <v>0.74</v>
      </c>
      <c r="HK142" s="86">
        <f>ROUND(AVERAGEIF($ES$9:$ES$497,$ES142,$GG$9:$GG$497),2)</f>
        <v>0.85</v>
      </c>
      <c r="HL142" s="86">
        <f>ROUND(AVERAGEIF($ES$9:$ES$497,$ES142,$GH$9:$GH$497),2)</f>
        <v>0.97</v>
      </c>
      <c r="HM142" s="87">
        <f>ROUND(AVERAGEIF($ES$9:$ES$497,$ES142,$GI$9:$GI$497),2)</f>
        <v>1.67</v>
      </c>
      <c r="HN142" s="88">
        <f t="shared" si="266"/>
        <v>-0.12</v>
      </c>
      <c r="HO142" s="89">
        <f t="shared" si="267"/>
        <v>-7.0000000000000007E-2</v>
      </c>
      <c r="HP142" s="89">
        <f t="shared" si="268"/>
        <v>-0.19999999999999996</v>
      </c>
      <c r="HQ142" s="89">
        <f t="shared" si="269"/>
        <v>-3.0000000000000027E-2</v>
      </c>
      <c r="HR142" s="89">
        <f t="shared" si="270"/>
        <v>-3.9999999999999994E-2</v>
      </c>
      <c r="HS142" s="89">
        <f t="shared" si="271"/>
        <v>-3.0000000000000013E-2</v>
      </c>
      <c r="HT142" s="89">
        <f t="shared" si="272"/>
        <v>-7.999999999999996E-2</v>
      </c>
      <c r="HU142" s="89">
        <f t="shared" si="273"/>
        <v>-3.0000000000000027E-2</v>
      </c>
      <c r="HV142" s="89">
        <f t="shared" si="274"/>
        <v>-0.24</v>
      </c>
      <c r="HW142" s="90">
        <f t="shared" si="275"/>
        <v>-0.22999999999999998</v>
      </c>
      <c r="HX142" s="73">
        <f>COUNTIFS($FZ$9:$FZ$497,"&gt;"&amp;FZ142,$ES$9:$ES$497,$ES142)+1</f>
        <v>61</v>
      </c>
      <c r="HY142" s="74">
        <f>COUNTIFS($GA$9:$GA$497,"&gt;"&amp;GA142,$ES$9:$ES$497,$ES142)+1</f>
        <v>62</v>
      </c>
      <c r="HZ142" s="74">
        <f>COUNTIFS($GB$9:$GB$497,"&gt;"&amp;GB142,$ES$9:$ES$497,$ES142)+1</f>
        <v>80</v>
      </c>
      <c r="IA142" s="74">
        <f>COUNTIFS($GC$9:$GC$497,"&gt;"&amp;GC142,$ES$9:$ES$497,$ES142)+1</f>
        <v>49</v>
      </c>
      <c r="IB142" s="74">
        <f>COUNTIFS($GD$9:$GD$497,"&gt;"&amp;GD142,$ES$9:$ES$497,$ES142)+1</f>
        <v>72</v>
      </c>
      <c r="IC142" s="74">
        <f>COUNTIFS($GE$9:$GE$497,"&gt;"&amp;GE142,$ES$9:$ES$497,$ES142)+1</f>
        <v>72</v>
      </c>
      <c r="ID142" s="74">
        <f>COUNTIFS($GF$9:$GF$497,"&gt;"&amp;GF142,$ES$9:$ES$497,$ES142)+1</f>
        <v>62</v>
      </c>
      <c r="IE142" s="74">
        <f>COUNTIFS($GG$9:$GG$497,"&gt;"&amp;GG142,$ES$9:$ES$497,$ES142)+1</f>
        <v>42</v>
      </c>
      <c r="IF142" s="74">
        <f>COUNTIFS($GH$9:$GH$497,"&gt;"&amp;GH142,$ES$9:$ES$497,$ES142)+1</f>
        <v>83</v>
      </c>
      <c r="IG142" s="84">
        <f>COUNTIFS($GI$9:$GI$497,"&gt;"&amp;GI142,$ES$9:$ES$497,$ES142)+1</f>
        <v>59</v>
      </c>
      <c r="IH142" s="91"/>
      <c r="II142" s="79"/>
      <c r="IJ142" s="79"/>
      <c r="IK142" s="79"/>
      <c r="IL142" s="79"/>
      <c r="IM142" s="92"/>
      <c r="IN142" s="93"/>
      <c r="IO142" s="94"/>
      <c r="IP142" s="95"/>
      <c r="IQ142" s="79"/>
      <c r="IR142" s="79"/>
      <c r="IS142" s="79"/>
      <c r="IT142" s="79"/>
      <c r="IU142" s="79"/>
      <c r="IV142" s="79"/>
      <c r="IW142" s="96"/>
      <c r="IX142" s="93"/>
      <c r="IY142" s="79"/>
      <c r="IZ142" s="79"/>
      <c r="JA142" s="79"/>
      <c r="JB142" s="79"/>
      <c r="JC142" s="79"/>
      <c r="JD142" s="79"/>
      <c r="JE142" s="97"/>
      <c r="JF142" s="95"/>
      <c r="JG142" s="79"/>
      <c r="JH142" s="79"/>
      <c r="JI142" s="79"/>
      <c r="JJ142" s="79"/>
      <c r="JK142" s="79"/>
      <c r="JL142" s="79"/>
      <c r="JM142" s="96"/>
      <c r="JN142" s="93"/>
      <c r="JO142" s="79"/>
      <c r="JP142" s="79"/>
      <c r="JQ142" s="79"/>
      <c r="JR142" s="79"/>
      <c r="JS142" s="79"/>
      <c r="JT142" s="79"/>
      <c r="JU142" s="79"/>
      <c r="JV142" s="79"/>
      <c r="JW142" s="79"/>
      <c r="JX142" s="79"/>
      <c r="JY142" s="79"/>
      <c r="JZ142" s="97"/>
      <c r="KA142" s="93"/>
      <c r="KB142" s="79"/>
      <c r="KC142" s="79"/>
      <c r="KD142" s="79"/>
      <c r="KE142" s="97"/>
      <c r="KF142" s="95"/>
      <c r="KG142" s="79"/>
      <c r="KH142" s="79"/>
      <c r="KI142" s="79"/>
      <c r="KJ142" s="79"/>
      <c r="KK142" s="98"/>
      <c r="KL142" s="79"/>
      <c r="KM142" s="79"/>
      <c r="KN142" s="79"/>
      <c r="KO142" s="79"/>
      <c r="KP142" s="79"/>
      <c r="KQ142" s="79"/>
      <c r="KR142" s="79"/>
      <c r="KS142" s="96"/>
      <c r="KT142" s="96"/>
      <c r="KU142" s="96"/>
      <c r="KV142" s="96"/>
      <c r="KW142" s="93"/>
      <c r="KX142" s="79"/>
      <c r="KY142" s="79"/>
      <c r="KZ142" s="79"/>
      <c r="LA142" s="79"/>
      <c r="LB142" s="79"/>
      <c r="LC142" s="96"/>
      <c r="LD142" s="93"/>
      <c r="LE142" s="94"/>
      <c r="LF142" s="99"/>
      <c r="LG142" s="75"/>
      <c r="LH142" s="93"/>
      <c r="LI142" s="79"/>
      <c r="LJ142" s="74"/>
      <c r="LK142" s="74"/>
      <c r="LL142" s="74"/>
      <c r="LM142" s="100"/>
      <c r="LN142" s="95"/>
      <c r="LO142" s="79"/>
      <c r="LP142" s="79"/>
      <c r="LQ142" s="79"/>
      <c r="LR142" s="96"/>
      <c r="LS142" s="93"/>
      <c r="LT142" s="79"/>
      <c r="LU142" s="79"/>
      <c r="LV142" s="79"/>
      <c r="LW142" s="79"/>
      <c r="LX142" s="79"/>
      <c r="LY142" s="79"/>
      <c r="LZ142" s="79"/>
      <c r="MA142" s="97"/>
      <c r="MB142" s="95"/>
      <c r="MC142" s="79"/>
      <c r="MD142" s="79"/>
      <c r="ME142" s="79"/>
      <c r="MF142" s="79"/>
      <c r="MG142" s="79"/>
      <c r="MH142" s="79"/>
      <c r="MI142" s="79"/>
      <c r="MJ142" s="79"/>
      <c r="MK142" s="79"/>
      <c r="ML142" s="79"/>
      <c r="MM142" s="79"/>
      <c r="MN142" s="98"/>
      <c r="MO142" s="98"/>
      <c r="MP142" s="96"/>
      <c r="MQ142" s="93"/>
      <c r="MR142" s="79"/>
      <c r="MS142" s="79"/>
      <c r="MT142" s="79"/>
      <c r="MU142" s="79"/>
      <c r="MV142" s="98"/>
      <c r="MW142" s="79"/>
      <c r="MX142" s="79"/>
      <c r="MY142" s="79"/>
      <c r="MZ142" s="79"/>
      <c r="NA142" s="79"/>
      <c r="NB142" s="79"/>
      <c r="NC142" s="79"/>
      <c r="ND142" s="96"/>
      <c r="NE142" s="96"/>
      <c r="NF142" s="96"/>
      <c r="NG142" s="96"/>
      <c r="NH142" s="93"/>
      <c r="NI142" s="79"/>
      <c r="NJ142" s="79"/>
      <c r="NK142" s="79"/>
      <c r="NL142" s="79"/>
      <c r="NM142" s="79"/>
      <c r="NN142" s="94"/>
      <c r="NO142" s="93"/>
      <c r="NP142" s="80"/>
      <c r="NQ142" s="124" t="s">
        <v>871</v>
      </c>
      <c r="NR142" s="102" t="s">
        <v>875</v>
      </c>
      <c r="NS142" s="102"/>
      <c r="NT142" s="102" t="s">
        <v>582</v>
      </c>
      <c r="NU142" s="102"/>
      <c r="NV142" s="104">
        <v>43720</v>
      </c>
      <c r="NW142" s="102" t="s">
        <v>525</v>
      </c>
      <c r="NX142" s="133" t="s">
        <v>876</v>
      </c>
      <c r="NY142" s="129" t="s">
        <v>877</v>
      </c>
      <c r="NZ142" s="133" t="s">
        <v>2074</v>
      </c>
      <c r="OA142" s="134"/>
      <c r="OB142" s="134"/>
      <c r="OC142" s="134"/>
      <c r="OD142" s="108">
        <f t="shared" si="276"/>
        <v>72</v>
      </c>
      <c r="OE142" s="109">
        <v>7</v>
      </c>
      <c r="OF142" s="110">
        <f t="shared" si="277"/>
        <v>30</v>
      </c>
      <c r="OG142" s="109">
        <v>7</v>
      </c>
      <c r="OH142" s="111">
        <f>ROUND(AVERAGEIF($ES$9:$ES$497,$ES142,EV$9:EV$497),0)</f>
        <v>70</v>
      </c>
      <c r="OI142" s="112">
        <f>ROUND(AVERAGEIF($ES$9:$ES$497,$ES142,EW$9:EW$497),0)</f>
        <v>29</v>
      </c>
      <c r="OJ142" s="112">
        <f>ROUND(AVERAGEIF($ES$9:$ES$497,$ES142,EX$9:EX$497),0)</f>
        <v>62</v>
      </c>
      <c r="OK142" s="112">
        <f>ROUND(AVERAGEIF($ES$9:$ES$497,$ES142,EY$9:EY$497),0)</f>
        <v>34</v>
      </c>
      <c r="OL142" s="112">
        <f>ROUND(AVERAGEIF($ES$9:$ES$497,$ES142,EZ$9:EZ$497),0)</f>
        <v>10</v>
      </c>
      <c r="OM142" s="112">
        <f>ROUND(AVERAGEIF($ES$9:$ES$497,$ES142,FA$9:FA$497),0)</f>
        <v>10</v>
      </c>
      <c r="ON142" s="112">
        <f>ROUND(AVERAGEIF($ES$9:$ES$497,$ES142,FB$9:FB$497),0)</f>
        <v>53</v>
      </c>
      <c r="OO142" s="112">
        <f>ROUND(AVERAGEIF($ES$9:$ES$497,$ES142,FC$9:FC$497),0)</f>
        <v>56</v>
      </c>
      <c r="OP142" s="112">
        <f>ROUND(AVERAGEIF($ES$9:$ES$497,$ES142,FD$9:FD$497),0)</f>
        <v>72</v>
      </c>
      <c r="OQ142" s="113">
        <f>ROUND(AVERAGEIF($ES$9:$ES$497,$ES142,FE$9:FE$497),0)</f>
        <v>118</v>
      </c>
      <c r="OR142" s="114">
        <f>ROUND(EV142/MAX(EV$9:EV$497)*100,0)</f>
        <v>33</v>
      </c>
      <c r="OS142" s="115">
        <f>ROUND(EW142/MAX(EW$9:EW$497)*100,0)</f>
        <v>17</v>
      </c>
      <c r="OT142" s="115">
        <f>ROUND(EX142/MAX(EX$9:EX$497)*100,0)</f>
        <v>37</v>
      </c>
      <c r="OU142" s="115">
        <f>ROUND(EY142/MAX(EY$9:EY$497)*100,0)</f>
        <v>19</v>
      </c>
      <c r="OV142" s="115">
        <f>ROUND(EZ142/MAX(EZ$9:EZ$497)*100,0)</f>
        <v>6</v>
      </c>
      <c r="OW142" s="115">
        <f>ROUND(FA142/MAX(FA$9:FA$497)*100,0)</f>
        <v>7</v>
      </c>
      <c r="OX142" s="115">
        <f>ROUND(FB142/MAX(FB$9:FB$497)*100,0)</f>
        <v>35</v>
      </c>
      <c r="OY142" s="116">
        <f>ROUND(FC142/MAX(FC$9:FC$497)*100,0)</f>
        <v>40</v>
      </c>
      <c r="OZ142" s="115">
        <f>ROUND(FD142/MAX(FD$9:FD$497)*100,0)</f>
        <v>35</v>
      </c>
      <c r="PA142" s="117">
        <f>ROUND(FE142/MAX(FE$9:FE$497)*100,0)</f>
        <v>42</v>
      </c>
      <c r="PB142" s="118">
        <f t="shared" si="278"/>
        <v>340</v>
      </c>
      <c r="PC142" s="115">
        <f t="shared" si="279"/>
        <v>247</v>
      </c>
      <c r="PD142" s="115">
        <f t="shared" si="280"/>
        <v>358</v>
      </c>
      <c r="PE142" s="115">
        <f t="shared" si="281"/>
        <v>420</v>
      </c>
      <c r="PF142" s="115">
        <f t="shared" si="282"/>
        <v>239</v>
      </c>
      <c r="PG142" s="119">
        <f t="shared" si="283"/>
        <v>194</v>
      </c>
      <c r="PH142" s="118">
        <f>ROUND(PB142/MAX(PB$9:PB$497)*100,0)</f>
        <v>41</v>
      </c>
      <c r="PI142" s="115">
        <f>ROUND(PC142/MAX(PC$9:PC$497)*100,0)</f>
        <v>30</v>
      </c>
      <c r="PJ142" s="115">
        <f>ROUND(PD142/MAX(PD$9:PD$497)*100,0)</f>
        <v>38</v>
      </c>
      <c r="PK142" s="115">
        <f>ROUND(PE142/MAX(PE$9:PE$497)*100,0)</f>
        <v>42</v>
      </c>
      <c r="PL142" s="115">
        <f>ROUND(PF142/MAX(PF$9:PF$497)*100,0)</f>
        <v>34</v>
      </c>
      <c r="PM142" s="119">
        <f>ROUND(PG142/MAX(PG$9:PG$497)*100,0)</f>
        <v>28</v>
      </c>
      <c r="PN142" s="118">
        <f>RANK(PH142,PH$9:PH$497,0)</f>
        <v>243</v>
      </c>
      <c r="PO142" s="115">
        <f>RANK(PI142,PI$9:PI$497,0)</f>
        <v>289</v>
      </c>
      <c r="PP142" s="115">
        <f>RANK(PJ142,PJ$9:PJ$497,0)</f>
        <v>276</v>
      </c>
      <c r="PQ142" s="115">
        <f>RANK(PK142,PK$9:PK$497,0)</f>
        <v>227</v>
      </c>
      <c r="PR142" s="115">
        <f>RANK(PL142,PL$9:PL$497,0)</f>
        <v>294</v>
      </c>
      <c r="PS142" s="119">
        <f>RANK(PM142,PM$9:PM$497,0)</f>
        <v>309</v>
      </c>
      <c r="PT142" s="120">
        <f>ROUND(FZ142/MAX(FZ$9:FZ$497)*100,0)</f>
        <v>45</v>
      </c>
      <c r="PU142" s="115">
        <f>ROUND(GA142/MAX(GA$9:GA$497)*100,0)</f>
        <v>17</v>
      </c>
      <c r="PV142" s="115">
        <f>ROUND(GB142/MAX(GB$9:GB$497)*100,0)</f>
        <v>45</v>
      </c>
      <c r="PW142" s="115">
        <f>ROUND(GC142/MAX(GC$9:GC$497)*100,0)</f>
        <v>33</v>
      </c>
      <c r="PX142" s="115">
        <f>ROUND(GD142/MAX(GD$9:GD$497)*100,0)</f>
        <v>6</v>
      </c>
      <c r="PY142" s="115">
        <f>ROUND(GE142/MAX(GE$9:GE$497)*100,0)</f>
        <v>7</v>
      </c>
      <c r="PZ142" s="115">
        <f>ROUND(GF142/MAX(GF$9:GF$497)*100,0)</f>
        <v>31</v>
      </c>
      <c r="QA142" s="116">
        <f>ROUND(GG142/MAX(GG$9:GG$497)*100,0)</f>
        <v>45</v>
      </c>
      <c r="QB142" s="115">
        <f>ROUND(GH142/MAX(GH$9:GH$497)*100,0)</f>
        <v>32</v>
      </c>
      <c r="QC142" s="121">
        <f>ROUND(GI142/MAX(GI$9:GI$497)*100,0)</f>
        <v>46</v>
      </c>
      <c r="QD142" s="120">
        <f>ROUND(AVERAGEIF($ES$9:$ES$497,$ES142,PT$9:PT$497),0)</f>
        <v>52</v>
      </c>
      <c r="QE142" s="120">
        <f>ROUND(AVERAGEIF($ES$9:$ES$497,$ES142,PU$9:PU$497),0)</f>
        <v>21</v>
      </c>
      <c r="QF142" s="120">
        <f>ROUND(AVERAGEIF($ES$9:$ES$497,$ES142,PV$9:PV$497),0)</f>
        <v>60</v>
      </c>
      <c r="QG142" s="120">
        <f>ROUND(AVERAGEIF($ES$9:$ES$497,$ES142,PW$9:PW$497),0)</f>
        <v>35</v>
      </c>
      <c r="QH142" s="120">
        <f>ROUND(AVERAGEIF($ES$9:$ES$497,$ES142,PX$9:PX$497),0)</f>
        <v>8</v>
      </c>
      <c r="QI142" s="120">
        <f>ROUND(AVERAGEIF($ES$9:$ES$497,$ES142,PY$9:PY$497),0)</f>
        <v>9</v>
      </c>
      <c r="QJ142" s="120">
        <f>ROUND(AVERAGEIF($ES$9:$ES$497,$ES142,PZ$9:PZ$497),0)</f>
        <v>35</v>
      </c>
      <c r="QK142" s="120">
        <f>ROUND(AVERAGEIF($ES$9:$ES$497,$ES142,QA$9:QA$497),0)</f>
        <v>46</v>
      </c>
      <c r="QL142" s="120">
        <f>ROUND(AVERAGEIF($ES$9:$ES$497,$ES142,QB$9:QB$497),0)</f>
        <v>43</v>
      </c>
      <c r="QM142" s="120">
        <f>ROUND(AVERAGEIF($ES$9:$ES$497,$ES142,QC$9:QC$497),0)</f>
        <v>53</v>
      </c>
      <c r="QN142" s="114">
        <f t="shared" si="240"/>
        <v>444</v>
      </c>
      <c r="QO142" s="115">
        <f t="shared" si="241"/>
        <v>288</v>
      </c>
      <c r="QP142" s="115">
        <f t="shared" si="242"/>
        <v>468</v>
      </c>
      <c r="QQ142" s="115">
        <f t="shared" si="243"/>
        <v>579</v>
      </c>
      <c r="QR142" s="115">
        <f t="shared" si="244"/>
        <v>391</v>
      </c>
      <c r="QS142" s="119">
        <f t="shared" si="245"/>
        <v>249</v>
      </c>
      <c r="QT142" s="114">
        <f>ROUND((QN142-MIN(QN$9:QN$497))/(MAX(QN$9:QN$497)-MIN(QN$9:QN$497))*100,0)</f>
        <v>34</v>
      </c>
      <c r="QU142" s="115">
        <f>ROUND((QO142-MIN(QO$9:QO$497))/(MAX(QO$9:QO$497)-MIN(QO$9:QO$497))*100,0)</f>
        <v>11</v>
      </c>
      <c r="QV142" s="115">
        <f>ROUND((QP142-MIN(QP$9:QP$497))/(MAX(QP$9:QP$497)-MIN(QP$9:QP$497))*100,0)</f>
        <v>17</v>
      </c>
      <c r="QW142" s="115">
        <f>ROUND((QQ142-MIN(QQ$9:QQ$497))/(MAX(QQ$9:QQ$497)-MIN(QQ$9:QQ$497))*100,0)</f>
        <v>37</v>
      </c>
      <c r="QX142" s="115">
        <f>ROUND((QR142-MIN(QR$9:QR$497))/(MAX(QR$9:QR$497)-MIN(QR$9:QR$497))*100,0)</f>
        <v>25</v>
      </c>
      <c r="QY142" s="115">
        <f>ROUND((QS142-MIN(QS$9:QS$497))/(MAX(QS$9:QS$497)-MIN(QS$9:QS$497))*100,0)</f>
        <v>16</v>
      </c>
      <c r="QZ142" s="114">
        <f>RANK(QN142,QN$9:QN$497,0)</f>
        <v>270</v>
      </c>
      <c r="RA142" s="115">
        <f>RANK(QO142,QO$9:QO$497,0)</f>
        <v>394</v>
      </c>
      <c r="RB142" s="115">
        <f>RANK(QP142,QP$9:QP$497,0)</f>
        <v>369</v>
      </c>
      <c r="RC142" s="115">
        <f>RANK(QQ142,QQ$9:QQ$497,0)</f>
        <v>202</v>
      </c>
      <c r="RD142" s="115">
        <f>RANK(QR142,QR$9:QR$497,0)</f>
        <v>385</v>
      </c>
      <c r="RE142" s="115">
        <f>RANK(QS142,QS$9:QS$497,0)</f>
        <v>399</v>
      </c>
      <c r="RF142" s="122"/>
      <c r="RG142" s="115">
        <f>($RH$3*(IH142+IJ142)*100*100/MAX(EX$9:EX$497)*$RO$3) +($RH$3*(II142+IJ142)*100*100/MAX(EX$9:EX$497)*$RO$4) + ($RH$3*IK142*100*100/MAX(EX$9:EX$497)*0.098)</f>
        <v>0</v>
      </c>
      <c r="RH142" s="115">
        <f>($RH$4*IL142*100*100/MAX(EZ$9:EZ$497))*$RQ$3</f>
        <v>0</v>
      </c>
      <c r="RI142" s="115">
        <f>($RH$3*IM142*100*100/MAX(EY$9:EY$497))*$RQ$4</f>
        <v>0</v>
      </c>
      <c r="RJ142" s="115">
        <f>($RH$3*IN142*100*100/MAX(EX$9:EX$497))</f>
        <v>0</v>
      </c>
      <c r="RK142" s="115">
        <f>($RH$4*IO142*100*100/MAX(EZ$9:EZ$497))*$RQ$3</f>
        <v>0</v>
      </c>
      <c r="RL142" s="115">
        <f>(($RL$4*IP142*100*((100/MAX(EX$9:EX$497)+100/MAX(EZ$9:EZ$497))/2))+($RL$4*IQ142*100*((100/MAX(EX$9:EX$497)+100/MAX(EZ$9:EZ$497))/2))+($RL$4*IR142*100*((100/MAX(EX$9:EX$497)+100/MAX(EZ$9:EZ$497))/2))+($RL$4*IS142*100*((100/MAX(EX$9:EX$497)+100/MAX(EZ$9:EZ$497))/2))+($RL$4*IT142*100*((100/MAX(EX$9:EX$497)+100/MAX(EZ$9:EZ$497))/2))+($RL$4*IU142*100*((100/MAX(EX$9:EX$497)+100/MAX(EZ$9:EZ$497))/2))+($RL$4*IV142*100*((100/MAX(EX$9:EX$497)+100/MAX(EZ$9:EZ$497))/2))+($RL$4*IW142*100*((100/MAX(EX$9:EX$497)+100/MAX(EZ$9:EZ$497))/2)))*$RS$3</f>
        <v>0</v>
      </c>
      <c r="RM142" s="115">
        <f>(($RH$3*IX142*100*100/MAX(EX$9:EX$497))+($RH$3*IY142*100*100/MAX(EX$9:EX$497))+($RH$3*IZ142*100*100/MAX(EX$9:EX$497))+($RH$3*JA142*100*100/MAX(EX$9:EX$497))+($RH$3*JB142*100*100/MAX(EX$9:EX$497))+($RH$3*JC142*100*100/MAX(EX$9:EX$497))+($RH$3*JD142*100*100/MAX(EX$9:EX$497))+($RH$3*JE142*100*100/MAX(EX$9:EX$497)))*$RS$4</f>
        <v>0</v>
      </c>
      <c r="RN142" s="115">
        <f>(($RH$4*JF142*100*100/MAX(EZ$9:EZ$497)) + ($RH$4*JG142*100*100/MAX(EZ$9:EZ$497)) + ($RH$4*JH142*100*100/MAX(EZ$9:EZ$497)) + ($RH$4*JI142*100*100/MAX(EZ$9:EZ$497)) + ($RH$4*JJ142*100*100/MAX(EZ$9:EZ$497)) + ($RH$4*JK142*100*100/MAX(EZ$9:EZ$497)) + ($RH$4*JL142*100*100/MAX(EZ$9:EZ$497)) + ($RH$4*JM142*100*100/MAX(EZ$9:EZ$497)))*$RU$3</f>
        <v>0</v>
      </c>
      <c r="RO142" s="115">
        <f>(($RL$4*JN142*100*((100/MAX(EX$9:EX$497)+100/MAX(EZ$9:EZ$497))/2))+($RL$4*JO142*100*((100/MAX(EX$9:EX$497)+100/MAX(EZ$9:EZ$497))/2))+($RL$4*JP142*100*((100/MAX(EX$9:EX$497)+100/MAX(EZ$9:EZ$497))/2))+($RL$4*JQ142*100*((100/MAX(EX$9:EX$497)+100/MAX(EZ$9:EZ$497))/2))+($RL$4*JR142*100*((100/MAX(EX$9:EX$497)+100/MAX(EZ$9:EZ$497))/2))+($RL$4*JS142*100*((100/MAX(EX$9:EX$497)+100/MAX(EZ$9:EZ$497))/2))+($RL$4*JT142*100*((100/MAX(EX$9:EX$497)+100/MAX(EZ$9:EZ$497))/2))+($RL$4*JU142*100*((100/MAX(EX$9:EX$497)+100/MAX(EZ$9:EZ$497))/2))+($RL$4*JV142*100*((100/MAX(EX$9:EX$497)+100/MAX(EZ$9:EZ$497))/2))+($RL$4*JW142*100*((100/MAX(EX$9:EX$497)+100/MAX(EZ$9:EZ$497))/2))+($RL$4*JX142*100*((100/MAX(EX$9:EX$497)+100/MAX(EZ$9:EZ$497))/2))+($RL$4*JY142*100*((100/MAX(EX$9:EX$497)+100/MAX(EZ$9:EZ$497))/2))+($RL$4*JZ142*100*((100/MAX(EX$9:EX$497)+100/MAX(EZ$9:EZ$497))/2)))*$RW$3/2</f>
        <v>0</v>
      </c>
      <c r="RP142" s="119">
        <f>($RJ$3*KA142*100*100/MAX(FA$9:FA$497)) + ($RJ$3*KB142*100*100/MAX(FA$9:FA$497)/2) + ($RJ$3*KC142*100*100/MAX(FA$9:FA$497)/2) + ($RJ$3*KD142*100*100/MAX(FA$9:FA$497)/4) + ($RJ$3*KE142*100*100/MAX(FA$9:FA$497)/4)</f>
        <v>0</v>
      </c>
      <c r="RQ142" s="118">
        <f>($RL$4*KF142*100*((100/MAX(EX$9:EX$497)+100/MAX(EZ$9:EZ$497)))) * ($RO$3/2) + (($RL$4*KG142*100*((100/MAX(EX$9:EX$497)+100/MAX(EZ$9:EZ$497))))+($RL$4*KH142*100*((100/MAX(EX$9:EX$497)+100/MAX(EZ$9:EZ$497))))+($RL$4*KI142*100*((100/MAX(EX$9:EX$497)+100/MAX(EZ$9:EZ$497))))+($RL$4*KJ142*100*((100/MAX(EX$9:EX$497)+100/MAX(EZ$9:EZ$497))))+($RL$4*KK142*100*((100/MAX(EX$9:EX$497)+100/MAX(EZ$9:EZ$497))))+($RL$4*KL142*100*((100/MAX(EX$9:EX$497)+100/MAX(EZ$9:EZ$497))))+($RL$4*KM142*100*((100/MAX(EX$9:EX$497)+100/MAX(EZ$9:EZ$497))))+($RL$4*KN142*100*((100/MAX(EX$9:EX$497)+100/MAX(EZ$9:EZ$497))))+($RL$4*KO142*100*((100/MAX(EX$9:EX$497)+100/MAX(EZ$9:EZ$497))))+($RL$4*KP142*100*((100/MAX(EX$9:EX$497)+100/MAX(EZ$9:EZ$497))))+($RL$4*KQ142*100*((100/MAX(EX$9:EX$497)+100/MAX(EZ$9:EZ$497))))+($RL$4*KR142*100*((100/MAX(EX$9:EX$497)+100/MAX(EZ$9:EZ$497))))+($RL$4*KS142*100*((100/MAX(EX$9:EX$497)+100/MAX(EZ$9:EZ$497))))+($RL$4*KV142*100*((100/MAX(EX$9:EX$497)+100/MAX(EZ$9:EZ$497))))) * (($RO$3+$RO$4)/6)</f>
        <v>0</v>
      </c>
      <c r="RR142" s="115">
        <f>(($RL$4*KW142*100*((100/MAX(EX$9:EX$497)+100/MAX(EZ$9:EZ$497))))) * ($RO$3/2) + (($RL$4*KX142*100*((100/MAX(EX$9:EX$497)+100/MAX(EZ$9:EZ$497))))+($RL$4*KY142*100*((100/MAX(EX$9:EX$497)+100/MAX(EZ$9:EZ$497))))+($RL$4*KZ142*100*((100/MAX(EX$9:EX$497)+100/MAX(EZ$9:EZ$497))))+($RL$4*LA142*100*((100/MAX(EX$9:EX$497)+100/MAX(EZ$9:EZ$497))))+($RL$4*LB142*100*((100/MAX(EX$9:EX$497)+100/MAX(EZ$9:EZ$497))))+($RL$4*LC142*100*((100/MAX(EX$9:EX$497)+100/MAX(EZ$9:EZ$497))))) * (($RO$3+$RO$4)/6)</f>
        <v>0</v>
      </c>
      <c r="RS142" s="119">
        <f>(($RL$4*LD142*100*((100/MAX(EX$9:EX$497)+100/MAX(EZ$9:EZ$497))))+($RL$4*LE142*100*((100/MAX(EX$9:EX$497)+100/MAX(EZ$9:EZ$497))))) * (($RO$3+$RO$4)/6)</f>
        <v>0</v>
      </c>
      <c r="RT142" s="118">
        <f>($RJ$4*LH142*100*(100/MAX(EV$9:EV$497)))+($RJ$4*LI142*100*(100/MAX(EV$9:EV$497)))</f>
        <v>0</v>
      </c>
      <c r="RU142" s="119">
        <f>($RJ$4*LJ142*(100/MAX(EV$9:EV$497)))/2 + ($RL$3*LK142*(100/MAX(EW$9:EW$497))) + ($RJ$4*LL142*(100/MAX(EV$9:EV$497)))/4 + ($RL$3*LM142*(100/MAX(EW$9:EW$497)))</f>
        <v>0</v>
      </c>
      <c r="RV142" s="118">
        <f>($RJ$4*LN142*100*100/MAX(EV$9:EV$497)/2)+($RJ$4*LO142*100*100/MAX(EV$9:EV$497)/2)+($RJ$4*LP142*100*100/MAX(EV$9:EV$497))+($RJ$4*LQ142*100*100/MAX(EV$9:EV$497))+($RJ$4*LR142*100*100/MAX(EV$9:EV$497))</f>
        <v>0</v>
      </c>
      <c r="RW142" s="115">
        <f>($RJ$4*LS142*100*100/MAX(EV$9:EV$497)) + (($RJ$4*LT142*100*100/MAX(EV$9:EV$497))+($RJ$4*LU142*100*100/MAX(EV$9:EV$497))+($RJ$4*LV142*100*100/MAX(EV$9:EV$497))+($RJ$4*LW142*100*100/MAX(EV$9:EV$497))+($RJ$4*LX142*100*100/MAX(EV$9:EV$497))+($RJ$4*LY142*100*100/MAX(EV$9:EV$497))+($RJ$4*LZ142*100*100/MAX(EV$9:EV$497))+($RJ$4*MA142*100*100/MAX(EV$9:EV$497)))/2</f>
        <v>0</v>
      </c>
      <c r="RX142" s="119">
        <f>($RJ$4*MB142*100*100/MAX(EV$9:EV$497))+($RJ$4*MC142*100*100/MAX(EV$9:EV$497))+($RJ$4*MD142*100*100/MAX(EV$9:EV$497))+($RJ$4*ME142*100*100/MAX(EV$9:EV$497))+($RJ$4*MF142*100*100/MAX(EV$9:EV$497))+($RJ$4*MG142*100*100/MAX(EV$9:EV$497))+($RJ$4*MH142*100*100/MAX(EV$9:EV$497))+($RJ$4*MI142*100*100/MAX(EV$9:EV$497))+($RJ$4*MJ142*100*100/MAX(EV$9:EV$497))+($RJ$4*MK142*100*100/MAX(EV$9:EV$497))+($RJ$4*ML142*100*100/MAX(EV$9:EV$497))+($RJ$4*MM142*100*100/MAX(EV$9:EV$497))+($RJ$4*MN142*100*100/MAX(EV$9:EV$497))</f>
        <v>0</v>
      </c>
      <c r="RY142" s="118">
        <f>($RJ$4*MQ142*100*100/MAX(EV$9:EV$497))/2 + (($RJ$4*MR142*100*100/MAX(EV$9:EV$497))+($RJ$4*MS142*100*100/MAX(EV$9:EV$497))+($RJ$4*MT142*100*100/MAX(EV$9:EV$497))+($RJ$4*MU142*100*100/MAX(EV$9:EV$497))+($RJ$4*MV142*100*100/MAX(EV$9:EV$497))+($RJ$4*MW142*100*100/MAX(EV$9:EV$497))+($RJ$4*MX142*100*100/MAX(EV$9:EV$497))+($RJ$4*MY142*100*100/MAX(EV$9:EV$497))+($RJ$4*MZ142*100*100/MAX(EV$9:EV$497))+($RJ$4*NA142*100*100/MAX(EV$9:EV$497))+($RJ$4*NB142*100*100/MAX(EV$9:EV$497))+($RJ$4*NC142*100*100/MAX(EV$9:EV$497))+($RJ$4*ND142*100*100/MAX(EV$9:EV$497))+($RJ$4*NG142*100*100/MAX(EV$9:EV$497)))/4</f>
        <v>0</v>
      </c>
      <c r="RZ142" s="115">
        <f>($RJ$4*NH142*100*100/MAX(EV$9:EV$497))/2 + (($RJ$4*NI142*100*100/MAX(EV$9:EV$497))+($RJ$4*NJ142*100*100/MAX(EV$9:EV$497))+($RJ$4*NK142*100*100/MAX(EV$9:EV$497))+($RJ$4*NL142*100*100/MAX(EV$9:EV$497))+($RJ$4*NM142*100*100/MAX(EV$9:EV$497))+($RJ$4*NN142*100*100/MAX(EV$9:EV$497)))/4</f>
        <v>0</v>
      </c>
      <c r="SA142" s="117">
        <f>(($RJ$4*NO142*100*100/MAX(EV$9:EV$497))+($RJ$4*NP142*100*100/MAX(EV$9:EV$497)))/4</f>
        <v>0</v>
      </c>
      <c r="SB142" s="118">
        <f t="shared" si="284"/>
        <v>0</v>
      </c>
      <c r="SC142" s="115">
        <f t="shared" si="285"/>
        <v>0</v>
      </c>
      <c r="SD142" s="115">
        <f t="shared" si="286"/>
        <v>0</v>
      </c>
      <c r="SE142" s="115">
        <f t="shared" si="287"/>
        <v>0</v>
      </c>
      <c r="SF142" s="115">
        <f t="shared" si="288"/>
        <v>0</v>
      </c>
      <c r="SG142" s="115">
        <f t="shared" si="289"/>
        <v>0</v>
      </c>
      <c r="SH142" s="115">
        <f>ROUND(SB142/MAX(SB$9:SB$497)*100,0)</f>
        <v>0</v>
      </c>
      <c r="SI142" s="115">
        <f>ROUND(SC142/MAX(SC$9:SC$497)*100,0)</f>
        <v>0</v>
      </c>
      <c r="SJ142" s="115">
        <f>ROUND(SD142/MAX(SD$9:SD$497)*100,0)</f>
        <v>0</v>
      </c>
      <c r="SK142" s="115">
        <f>ROUND(SE142/MAX(SE$9:SE$497)*100,0)</f>
        <v>0</v>
      </c>
      <c r="SL142" s="115">
        <f>ROUND(SF142/MAX(SF$9:SF$497)*100,0)</f>
        <v>0</v>
      </c>
      <c r="SM142" s="121">
        <f>ROUND(SG142/MAX(SG$9:SG$497)*100,0)</f>
        <v>0</v>
      </c>
      <c r="SN142" s="115">
        <f>ROUND(AVERAGEIF($ES$9:$ES$497,$ES142,SH$9:SH$497),0)</f>
        <v>26</v>
      </c>
      <c r="SO142" s="115">
        <f>ROUND(AVERAGEIF($ES$9:$ES$497,$ES142,SI$9:SI$497),0)</f>
        <v>26</v>
      </c>
      <c r="SP142" s="115">
        <f>ROUND(AVERAGEIF($ES$9:$ES$497,$ES142,SJ$9:SJ$497),0)</f>
        <v>3</v>
      </c>
      <c r="SQ142" s="115">
        <f>ROUND(AVERAGEIF($ES$9:$ES$497,$ES142,SK$9:SK$497),0)</f>
        <v>21</v>
      </c>
      <c r="SR142" s="115">
        <f>ROUND(AVERAGEIF($ES$9:$ES$497,$ES142,SL$9:SL$497),0)</f>
        <v>5</v>
      </c>
      <c r="SS142" s="121">
        <f>ROUND(AVERAGEIF($ES$9:$ES$497,$ES142,SM$9:SM$497),0)</f>
        <v>5</v>
      </c>
      <c r="ST142" s="114">
        <f>RANK(SB142,SB$9:SB$497,0)</f>
        <v>323</v>
      </c>
      <c r="SU142" s="115">
        <f>RANK(SC142,SC$9:SC$497,0)</f>
        <v>320</v>
      </c>
      <c r="SV142" s="115">
        <f>RANK(SD142,SD$9:SD$497,0)</f>
        <v>320</v>
      </c>
      <c r="SW142" s="115">
        <f>RANK(SE142,SE$9:SE$497,0)</f>
        <v>320</v>
      </c>
      <c r="SX142" s="115">
        <f>RANK(SF142,SF$9:SF$497,0)</f>
        <v>317</v>
      </c>
      <c r="SY142" s="115">
        <f>RANK(SG142,SG$9:SG$497,0)</f>
        <v>308</v>
      </c>
      <c r="SZ142" s="115">
        <f>COUNTIFS(SB$9:SB$497,"&gt;"&amp;SB142,$ES$9:$ES$497,$ES142)+1</f>
        <v>67</v>
      </c>
      <c r="TA142" s="115">
        <f>COUNTIFS(SC$9:SC$497,"&gt;"&amp;SC142,$ES$9:$ES$497,$ES142)+1</f>
        <v>67</v>
      </c>
      <c r="TB142" s="115">
        <f>COUNTIFS(SD$9:SD$497,"&gt;"&amp;SD142,$ES$9:$ES$497,$ES142)+1</f>
        <v>66</v>
      </c>
      <c r="TC142" s="115">
        <f>COUNTIFS(SE$9:SE$497,"&gt;"&amp;SE142,$ES$9:$ES$497,$ES142)+1</f>
        <v>67</v>
      </c>
      <c r="TD142" s="115">
        <f>COUNTIFS(SF$9:SF$497,"&gt;"&amp;SF142,$ES$9:$ES$497,$ES142)+1</f>
        <v>66</v>
      </c>
      <c r="TE142" s="117">
        <f>COUNTIFS(SG$9:SG$497,"&gt;"&amp;SG142,$ES$9:$ES$497,$ES142)+1</f>
        <v>64</v>
      </c>
      <c r="TF142" s="118">
        <f t="shared" si="290"/>
        <v>42</v>
      </c>
      <c r="TG142" s="115">
        <f t="shared" si="291"/>
        <v>41</v>
      </c>
      <c r="TH142" s="115">
        <f t="shared" si="292"/>
        <v>30</v>
      </c>
      <c r="TI142" s="115">
        <f t="shared" si="293"/>
        <v>38</v>
      </c>
      <c r="TJ142" s="115">
        <f t="shared" si="294"/>
        <v>42</v>
      </c>
      <c r="TK142" s="115">
        <f t="shared" si="295"/>
        <v>34</v>
      </c>
      <c r="TL142" s="117">
        <f t="shared" si="296"/>
        <v>28</v>
      </c>
      <c r="TM142" s="118">
        <f>ROUND(TF142/MAX(TF$9:TF$497)*100,0)</f>
        <v>23</v>
      </c>
      <c r="TN142" s="115">
        <f>ROUND(TG142/MAX(TG$9:TG$497)*100,0)</f>
        <v>23</v>
      </c>
      <c r="TO142" s="115">
        <f>ROUND(TH142/MAX(TH$9:TH$497)*100,0)</f>
        <v>16</v>
      </c>
      <c r="TP142" s="115">
        <f>ROUND(TI142/MAX(TI$9:TI$497)*100,0)</f>
        <v>21</v>
      </c>
      <c r="TQ142" s="115">
        <f>ROUND(TJ142/MAX(TJ$9:TJ$497)*100,0)</f>
        <v>21</v>
      </c>
      <c r="TR142" s="115">
        <f>ROUND(TK142/MAX(TK$9:TK$497)*100,0)</f>
        <v>17</v>
      </c>
      <c r="TS142" s="119">
        <f>ROUND(TL142/MAX(TL$9:TL$497)*100,0)</f>
        <v>14</v>
      </c>
      <c r="TT142" s="120">
        <f>RANK(TM142,TM$9:TM$497,0)</f>
        <v>324</v>
      </c>
      <c r="TU142" s="115">
        <f>RANK(TN142,TN$9:TN$497,0)</f>
        <v>272</v>
      </c>
      <c r="TV142" s="115">
        <f>RANK(TO142,TO$9:TO$497,0)</f>
        <v>304</v>
      </c>
      <c r="TW142" s="115">
        <f>RANK(TP142,TP$9:TP$497,0)</f>
        <v>301</v>
      </c>
      <c r="TX142" s="115">
        <f>RANK(TQ142,TQ$9:TQ$497,0)</f>
        <v>249</v>
      </c>
      <c r="TY142" s="115">
        <f>RANK(TR142,TR$9:TR$497,0)</f>
        <v>316</v>
      </c>
      <c r="TZ142" s="121">
        <f>RANK(TS142,TS$9:TS$497,0)</f>
        <v>330</v>
      </c>
      <c r="UA142" s="132"/>
      <c r="UB142" s="7" t="s">
        <v>1</v>
      </c>
    </row>
    <row r="143" spans="1:548" x14ac:dyDescent="0.15">
      <c r="A143" s="183">
        <v>135</v>
      </c>
      <c r="B143" s="203" t="s">
        <v>875</v>
      </c>
      <c r="C143" s="63"/>
      <c r="D143" s="63"/>
      <c r="E143" s="64" t="s">
        <v>518</v>
      </c>
      <c r="F143" s="65">
        <v>65</v>
      </c>
      <c r="G143" s="65" t="s">
        <v>519</v>
      </c>
      <c r="H143" s="65"/>
      <c r="I143" s="66" t="s">
        <v>521</v>
      </c>
      <c r="J143" s="67" t="s">
        <v>521</v>
      </c>
      <c r="K143" s="67" t="s">
        <v>521</v>
      </c>
      <c r="L143" s="67" t="s">
        <v>521</v>
      </c>
      <c r="M143" s="67" t="s">
        <v>521</v>
      </c>
      <c r="N143" s="67" t="s">
        <v>521</v>
      </c>
      <c r="O143" s="67" t="s">
        <v>521</v>
      </c>
      <c r="P143" s="67" t="s">
        <v>521</v>
      </c>
      <c r="Q143" s="67" t="s">
        <v>521</v>
      </c>
      <c r="R143" s="68" t="s">
        <v>521</v>
      </c>
      <c r="S143" s="69" t="s">
        <v>521</v>
      </c>
      <c r="T143" s="67" t="s">
        <v>521</v>
      </c>
      <c r="U143" s="67" t="s">
        <v>521</v>
      </c>
      <c r="V143" s="67" t="s">
        <v>521</v>
      </c>
      <c r="W143" s="67" t="s">
        <v>521</v>
      </c>
      <c r="X143" s="67" t="s">
        <v>521</v>
      </c>
      <c r="Y143" s="67" t="s">
        <v>521</v>
      </c>
      <c r="Z143" s="67" t="s">
        <v>521</v>
      </c>
      <c r="AA143" s="67" t="s">
        <v>521</v>
      </c>
      <c r="AB143" s="68" t="s">
        <v>521</v>
      </c>
      <c r="AC143" s="69" t="s">
        <v>521</v>
      </c>
      <c r="AD143" s="67" t="s">
        <v>521</v>
      </c>
      <c r="AE143" s="67" t="s">
        <v>521</v>
      </c>
      <c r="AF143" s="67" t="s">
        <v>521</v>
      </c>
      <c r="AG143" s="67" t="s">
        <v>521</v>
      </c>
      <c r="AH143" s="67" t="s">
        <v>521</v>
      </c>
      <c r="AI143" s="67" t="s">
        <v>521</v>
      </c>
      <c r="AJ143" s="67" t="s">
        <v>521</v>
      </c>
      <c r="AK143" s="67" t="s">
        <v>521</v>
      </c>
      <c r="AL143" s="68" t="s">
        <v>521</v>
      </c>
      <c r="AM143" s="69" t="s">
        <v>521</v>
      </c>
      <c r="AN143" s="67" t="s">
        <v>521</v>
      </c>
      <c r="AO143" s="67" t="s">
        <v>521</v>
      </c>
      <c r="AP143" s="67" t="s">
        <v>521</v>
      </c>
      <c r="AQ143" s="67" t="s">
        <v>521</v>
      </c>
      <c r="AR143" s="67" t="s">
        <v>521</v>
      </c>
      <c r="AS143" s="67" t="s">
        <v>521</v>
      </c>
      <c r="AT143" s="67" t="s">
        <v>521</v>
      </c>
      <c r="AU143" s="67" t="s">
        <v>521</v>
      </c>
      <c r="AV143" s="68" t="s">
        <v>520</v>
      </c>
      <c r="AW143" s="69" t="s">
        <v>520</v>
      </c>
      <c r="AX143" s="67" t="s">
        <v>520</v>
      </c>
      <c r="AY143" s="67" t="s">
        <v>520</v>
      </c>
      <c r="AZ143" s="67" t="s">
        <v>520</v>
      </c>
      <c r="BA143" s="67" t="s">
        <v>520</v>
      </c>
      <c r="BB143" s="67" t="s">
        <v>520</v>
      </c>
      <c r="BC143" s="67" t="s">
        <v>521</v>
      </c>
      <c r="BD143" s="67" t="s">
        <v>521</v>
      </c>
      <c r="BE143" s="67" t="s">
        <v>521</v>
      </c>
      <c r="BF143" s="68" t="s">
        <v>521</v>
      </c>
      <c r="BG143" s="69" t="s">
        <v>521</v>
      </c>
      <c r="BH143" s="67" t="s">
        <v>521</v>
      </c>
      <c r="BI143" s="67" t="s">
        <v>521</v>
      </c>
      <c r="BJ143" s="67" t="s">
        <v>521</v>
      </c>
      <c r="BK143" s="67" t="s">
        <v>521</v>
      </c>
      <c r="BL143" s="67" t="s">
        <v>521</v>
      </c>
      <c r="BM143" s="67" t="s">
        <v>521</v>
      </c>
      <c r="BN143" s="67" t="s">
        <v>521</v>
      </c>
      <c r="BO143" s="67" t="s">
        <v>521</v>
      </c>
      <c r="BP143" s="68" t="s">
        <v>521</v>
      </c>
      <c r="BQ143" s="70" t="s">
        <v>521</v>
      </c>
      <c r="BR143" s="67" t="s">
        <v>521</v>
      </c>
      <c r="BS143" s="67" t="s">
        <v>521</v>
      </c>
      <c r="BT143" s="67" t="s">
        <v>521</v>
      </c>
      <c r="BU143" s="67" t="s">
        <v>521</v>
      </c>
      <c r="BV143" s="67" t="s">
        <v>521</v>
      </c>
      <c r="BW143" s="67" t="s">
        <v>521</v>
      </c>
      <c r="BX143" s="67" t="s">
        <v>521</v>
      </c>
      <c r="BY143" s="67" t="s">
        <v>521</v>
      </c>
      <c r="BZ143" s="68" t="s">
        <v>521</v>
      </c>
      <c r="CA143" s="69" t="s">
        <v>521</v>
      </c>
      <c r="CB143" s="67" t="s">
        <v>521</v>
      </c>
      <c r="CC143" s="67" t="s">
        <v>521</v>
      </c>
      <c r="CD143" s="67" t="s">
        <v>521</v>
      </c>
      <c r="CE143" s="67" t="s">
        <v>521</v>
      </c>
      <c r="CF143" s="67" t="s">
        <v>521</v>
      </c>
      <c r="CG143" s="67" t="s">
        <v>521</v>
      </c>
      <c r="CH143" s="67" t="s">
        <v>521</v>
      </c>
      <c r="CI143" s="67" t="s">
        <v>521</v>
      </c>
      <c r="CJ143" s="68" t="s">
        <v>521</v>
      </c>
      <c r="CK143" s="69" t="s">
        <v>521</v>
      </c>
      <c r="CL143" s="67" t="s">
        <v>521</v>
      </c>
      <c r="CM143" s="67" t="s">
        <v>521</v>
      </c>
      <c r="CN143" s="67" t="s">
        <v>521</v>
      </c>
      <c r="CO143" s="67" t="s">
        <v>521</v>
      </c>
      <c r="CP143" s="67" t="s">
        <v>521</v>
      </c>
      <c r="CQ143" s="67" t="s">
        <v>521</v>
      </c>
      <c r="CR143" s="67" t="s">
        <v>521</v>
      </c>
      <c r="CS143" s="67" t="s">
        <v>521</v>
      </c>
      <c r="CT143" s="68" t="s">
        <v>521</v>
      </c>
      <c r="CU143" s="69" t="s">
        <v>521</v>
      </c>
      <c r="CV143" s="67" t="s">
        <v>521</v>
      </c>
      <c r="CW143" s="67" t="s">
        <v>521</v>
      </c>
      <c r="CX143" s="67" t="s">
        <v>521</v>
      </c>
      <c r="CY143" s="67" t="s">
        <v>521</v>
      </c>
      <c r="CZ143" s="67" t="s">
        <v>521</v>
      </c>
      <c r="DA143" s="67" t="s">
        <v>521</v>
      </c>
      <c r="DB143" s="67" t="s">
        <v>521</v>
      </c>
      <c r="DC143" s="67" t="s">
        <v>521</v>
      </c>
      <c r="DD143" s="68" t="s">
        <v>521</v>
      </c>
      <c r="DE143" s="69" t="s">
        <v>521</v>
      </c>
      <c r="DF143" s="71" t="s">
        <v>521</v>
      </c>
      <c r="DG143" s="67" t="s">
        <v>521</v>
      </c>
      <c r="DH143" s="67" t="s">
        <v>521</v>
      </c>
      <c r="DI143" s="67" t="s">
        <v>521</v>
      </c>
      <c r="DJ143" s="67" t="s">
        <v>521</v>
      </c>
      <c r="DK143" s="67" t="s">
        <v>521</v>
      </c>
      <c r="DL143" s="67" t="s">
        <v>521</v>
      </c>
      <c r="DM143" s="67" t="s">
        <v>521</v>
      </c>
      <c r="DN143" s="68" t="s">
        <v>521</v>
      </c>
      <c r="DO143" s="70" t="s">
        <v>521</v>
      </c>
      <c r="DP143" s="71" t="s">
        <v>521</v>
      </c>
      <c r="DQ143" s="67" t="s">
        <v>521</v>
      </c>
      <c r="DR143" s="67" t="s">
        <v>521</v>
      </c>
      <c r="DS143" s="67" t="s">
        <v>521</v>
      </c>
      <c r="DT143" s="67" t="s">
        <v>521</v>
      </c>
      <c r="DU143" s="67" t="s">
        <v>521</v>
      </c>
      <c r="DV143" s="67" t="s">
        <v>521</v>
      </c>
      <c r="DW143" s="67" t="s">
        <v>521</v>
      </c>
      <c r="DX143" s="72" t="s">
        <v>521</v>
      </c>
      <c r="DY143" s="73" t="s">
        <v>522</v>
      </c>
      <c r="DZ143" s="74">
        <v>2</v>
      </c>
      <c r="EA143" s="74">
        <v>3</v>
      </c>
      <c r="EB143" s="74">
        <v>3</v>
      </c>
      <c r="EC143" s="75">
        <v>4</v>
      </c>
      <c r="ED143" s="76" t="s">
        <v>522</v>
      </c>
      <c r="EE143" s="74">
        <f t="shared" si="246"/>
        <v>2</v>
      </c>
      <c r="EF143" s="74">
        <f t="shared" si="247"/>
        <v>6</v>
      </c>
      <c r="EG143" s="74">
        <f t="shared" si="248"/>
        <v>18</v>
      </c>
      <c r="EH143" s="77">
        <f t="shared" si="249"/>
        <v>72</v>
      </c>
      <c r="EI143" s="73">
        <v>30</v>
      </c>
      <c r="EJ143" s="74">
        <v>50</v>
      </c>
      <c r="EK143" s="74">
        <v>90</v>
      </c>
      <c r="EL143" s="74">
        <v>150</v>
      </c>
      <c r="EM143" s="75">
        <v>450</v>
      </c>
      <c r="EN143" s="78">
        <v>1</v>
      </c>
      <c r="EO143" s="79">
        <f t="shared" si="250"/>
        <v>0.83333333333333337</v>
      </c>
      <c r="EP143" s="79">
        <f t="shared" si="251"/>
        <v>0.5</v>
      </c>
      <c r="EQ143" s="79">
        <f t="shared" si="252"/>
        <v>0.27777777777777779</v>
      </c>
      <c r="ER143" s="80">
        <f t="shared" si="253"/>
        <v>0.20833333333333334</v>
      </c>
      <c r="ES143" s="128" t="s">
        <v>532</v>
      </c>
      <c r="ET143" s="82"/>
      <c r="EU143" s="83">
        <v>4</v>
      </c>
      <c r="EV143" s="73">
        <v>54</v>
      </c>
      <c r="EW143" s="74">
        <v>54</v>
      </c>
      <c r="EX143" s="74">
        <v>26</v>
      </c>
      <c r="EY143" s="74">
        <v>28</v>
      </c>
      <c r="EZ143" s="74">
        <v>19</v>
      </c>
      <c r="FA143" s="74">
        <v>41</v>
      </c>
      <c r="FB143" s="74">
        <v>27</v>
      </c>
      <c r="FC143" s="74">
        <v>24</v>
      </c>
      <c r="FD143" s="74">
        <f t="shared" si="254"/>
        <v>45</v>
      </c>
      <c r="FE143" s="84">
        <f t="shared" si="255"/>
        <v>50</v>
      </c>
      <c r="FF143" s="73">
        <f>RANK(EV143,$EV$9:$EV$497,0)</f>
        <v>268</v>
      </c>
      <c r="FG143" s="74">
        <f>RANK(EW143,$EW$9:$EW$497,0)</f>
        <v>150</v>
      </c>
      <c r="FH143" s="74">
        <f>RANK(EX143,$EX$9:$EX$497,0)</f>
        <v>263</v>
      </c>
      <c r="FI143" s="74">
        <f>RANK(EY143,$EY$9:$EY$497,0)</f>
        <v>249</v>
      </c>
      <c r="FJ143" s="74">
        <f>RANK(EZ143,$EZ$9:$EZ$497,0)</f>
        <v>209</v>
      </c>
      <c r="FK143" s="74">
        <f>RANK(FA143,$FA$9:$FA$497,0)</f>
        <v>56</v>
      </c>
      <c r="FL143" s="74">
        <f>RANK(FB143,$FB$9:$FB$497,0)</f>
        <v>286</v>
      </c>
      <c r="FM143" s="74">
        <f>RANK(FC143,$FC$9:$FC$497,0)</f>
        <v>310</v>
      </c>
      <c r="FN143" s="74">
        <f>RANK(FD143,$FD$9:$FD$497,0)</f>
        <v>303</v>
      </c>
      <c r="FO143" s="84">
        <f>RANK(FE143,$FE$9:$FE$497,0)</f>
        <v>303</v>
      </c>
      <c r="FP143" s="73">
        <f>COUNTIFS($EV$9:$EV$497,"&gt;"&amp;EV143,$ES$9:$ES$497,ES143)+1</f>
        <v>36</v>
      </c>
      <c r="FQ143" s="74">
        <f>COUNTIFS($EW$9:$EW$497,"&gt;"&amp;EW143,$ES$9:$ES$497,ES143)+1</f>
        <v>40</v>
      </c>
      <c r="FR143" s="74">
        <f>COUNTIFS($EX$9:$EX$497,"&gt;"&amp;EX143,$ES$9:$ES$497,ES143)+1</f>
        <v>31</v>
      </c>
      <c r="FS143" s="74">
        <f>COUNTIFS($EY$9:$EY$497,"&gt;"&amp;EY143,$ES$9:$ES$497,ES143)+1</f>
        <v>30</v>
      </c>
      <c r="FT143" s="74">
        <f>COUNTIFS($EZ$9:$EZ$497,"&gt;"&amp;EZ143,$ES$9:$ES$497,ES143)+1</f>
        <v>36</v>
      </c>
      <c r="FU143" s="74">
        <f>COUNTIFS($FA$9:$FA$497,"&gt;"&amp;FA143,$ES$9:$ES$497,ES143)+1</f>
        <v>43</v>
      </c>
      <c r="FV143" s="74">
        <f>COUNTIFS($FB$9:$FB$497,"&gt;"&amp;FB143,$ES$9:$ES$497,ES143)+1</f>
        <v>29</v>
      </c>
      <c r="FW143" s="74">
        <f>COUNTIFS($FC$9:$FC$497,"&gt;"&amp;FC143,$ES$9:$ES$497,ES143)+1</f>
        <v>41</v>
      </c>
      <c r="FX143" s="74">
        <f>COUNTIFS($FD$9:$FD$497,"&gt;"&amp;FD143,$ES$9:$ES$497,ES143)+1</f>
        <v>39</v>
      </c>
      <c r="FY143" s="84">
        <f>COUNTIFS($FE$9:$FE$497,"&gt;"&amp;FE143,$ES$9:$ES$497,ES143)+1</f>
        <v>36</v>
      </c>
      <c r="FZ143" s="85">
        <f t="shared" si="256"/>
        <v>0.83</v>
      </c>
      <c r="GA143" s="86">
        <f t="shared" si="257"/>
        <v>0.83</v>
      </c>
      <c r="GB143" s="86">
        <f t="shared" si="258"/>
        <v>0.4</v>
      </c>
      <c r="GC143" s="86">
        <f t="shared" si="259"/>
        <v>0.43</v>
      </c>
      <c r="GD143" s="86">
        <f t="shared" si="260"/>
        <v>0.28999999999999998</v>
      </c>
      <c r="GE143" s="86">
        <f t="shared" si="261"/>
        <v>0.63</v>
      </c>
      <c r="GF143" s="86">
        <f t="shared" si="262"/>
        <v>0.42</v>
      </c>
      <c r="GG143" s="86">
        <f t="shared" si="263"/>
        <v>0.37</v>
      </c>
      <c r="GH143" s="86">
        <f t="shared" si="264"/>
        <v>0.69</v>
      </c>
      <c r="GI143" s="87">
        <f t="shared" si="265"/>
        <v>0.77</v>
      </c>
      <c r="GJ143" s="85">
        <f>ROUND(((FZ143-AVERAGE(FZ$9:FZ$497))/STDEVP(FZ$9:FZ$497)*10+50),2)</f>
        <v>44.68</v>
      </c>
      <c r="GK143" s="86">
        <f>ROUND(((GA143-AVERAGE(GA$9:GA$497))/STDEVP(GA$9:GA$497)*10+50),2)</f>
        <v>54.17</v>
      </c>
      <c r="GL143" s="86">
        <f>ROUND(((GB143-AVERAGE(GB$9:GB$497))/STDEVP(GB$9:GB$497)*10+50),2)</f>
        <v>43.13</v>
      </c>
      <c r="GM143" s="86">
        <f>ROUND(((GC143-AVERAGE(GC$9:GC$497))/STDEVP(GC$9:GC$497)*10+50),2)</f>
        <v>45.18</v>
      </c>
      <c r="GN143" s="86">
        <f>ROUND(((GD143-AVERAGE(GD$9:GD$497))/STDEVP(GD$9:GD$497)*10+50),2)</f>
        <v>46.5</v>
      </c>
      <c r="GO143" s="86">
        <f>ROUND(((GE143-AVERAGE(GE$9:GE$497))/STDEVP(GE$9:GE$497)*10+50),2)</f>
        <v>60.22</v>
      </c>
      <c r="GP143" s="86">
        <f>ROUND(((GF143-AVERAGE(GF$9:GF$497))/STDEVP(GF$9:GF$497)*10+50),2)</f>
        <v>43.23</v>
      </c>
      <c r="GQ143" s="86">
        <f>ROUND(((GG143-AVERAGE(GG$9:GG$497))/STDEVP(GG$9:GG$497)*10+50),2)</f>
        <v>41.83</v>
      </c>
      <c r="GR143" s="86">
        <f>ROUND(((GH143-AVERAGE(GH$9:GH$497))/STDEVP(GH$9:GH$497)*10+50),2)</f>
        <v>39.61</v>
      </c>
      <c r="GS143" s="87">
        <f>ROUND(((GI143-AVERAGE(GI$9:GI$497))/STDEVP(GI$9:GI$497)*10+50),2)</f>
        <v>40.68</v>
      </c>
      <c r="GT143" s="73">
        <f>RANK(GJ143,$GJ$9:$GJ$497,0)</f>
        <v>308</v>
      </c>
      <c r="GU143" s="74">
        <f>RANK(GK143,$GK$9:$GK$497,0)</f>
        <v>140</v>
      </c>
      <c r="GV143" s="74">
        <f>RANK(GL143,$GL$9:$GL$497,0)</f>
        <v>325</v>
      </c>
      <c r="GW143" s="74">
        <f>RANK(GM143,$GM$9:$GM$497,0)</f>
        <v>295</v>
      </c>
      <c r="GX143" s="74">
        <f>RANK(GN143,$GN$9:$GN$497,0)</f>
        <v>213</v>
      </c>
      <c r="GY143" s="74">
        <f>RANK(GO143,$GO$9:$GO$497,0)</f>
        <v>72</v>
      </c>
      <c r="GZ143" s="74">
        <f>RANK(GP143,$GP$9:$GP$497,0)</f>
        <v>313</v>
      </c>
      <c r="HA143" s="74">
        <f>RANK(GQ143,$GQ$9:$GQ$497,0)</f>
        <v>352</v>
      </c>
      <c r="HB143" s="74">
        <f>RANK(GR143,$GR$9:$GR$497,0)</f>
        <v>390</v>
      </c>
      <c r="HC143" s="84">
        <f>RANK(GS143,$GS$9:$GS$497,0)</f>
        <v>375</v>
      </c>
      <c r="HD143" s="85">
        <f>ROUND(AVERAGEIF($ES$9:$ES$497,$ES143,$FZ$9:$FZ$497),2)</f>
        <v>0.93</v>
      </c>
      <c r="HE143" s="86">
        <f>ROUND(AVERAGEIF($ES$9:$ES$497,$ES143,$GA$9:$GA$497),2)</f>
        <v>0.96</v>
      </c>
      <c r="HF143" s="86">
        <f>ROUND(AVERAGEIF($ES$9:$ES$497,$ES143,$GB$9:$GB$497),2)</f>
        <v>0.41</v>
      </c>
      <c r="HG143" s="86">
        <f>ROUND(AVERAGEIF($ES$9:$ES$497,$ES143,$GC$9:$GC$497),2)</f>
        <v>0.46</v>
      </c>
      <c r="HH143" s="86">
        <f>ROUND(AVERAGEIF($ES$9:$ES$497,$ES143,$GD$9:$GD$497),2)</f>
        <v>0.38</v>
      </c>
      <c r="HI143" s="86">
        <f>ROUND(AVERAGEIF($ES$9:$ES$497,$ES143,$GE$9:$GE$497),2)</f>
        <v>0.85</v>
      </c>
      <c r="HJ143" s="86">
        <f>ROUND(AVERAGEIF($ES$9:$ES$497,$ES143,$GF$9:$GF$497),2)</f>
        <v>0.44</v>
      </c>
      <c r="HK143" s="86">
        <f>ROUND(AVERAGEIF($ES$9:$ES$497,$ES143,$GG$9:$GG$497),2)</f>
        <v>0.42</v>
      </c>
      <c r="HL143" s="86">
        <f>ROUND(AVERAGEIF($ES$9:$ES$497,$ES143,$GH$9:$GH$497),2)</f>
        <v>0.8</v>
      </c>
      <c r="HM143" s="87">
        <f>ROUND(AVERAGEIF($ES$9:$ES$497,$ES143,$GI$9:$GI$497),2)</f>
        <v>0.84</v>
      </c>
      <c r="HN143" s="88">
        <f t="shared" si="266"/>
        <v>-0.10000000000000009</v>
      </c>
      <c r="HO143" s="89">
        <f t="shared" si="267"/>
        <v>-0.13</v>
      </c>
      <c r="HP143" s="89">
        <f t="shared" si="268"/>
        <v>-9.9999999999999534E-3</v>
      </c>
      <c r="HQ143" s="89">
        <f t="shared" si="269"/>
        <v>-3.0000000000000027E-2</v>
      </c>
      <c r="HR143" s="89">
        <f t="shared" si="270"/>
        <v>-9.0000000000000024E-2</v>
      </c>
      <c r="HS143" s="89">
        <f t="shared" si="271"/>
        <v>-0.21999999999999997</v>
      </c>
      <c r="HT143" s="89">
        <f t="shared" si="272"/>
        <v>-2.0000000000000018E-2</v>
      </c>
      <c r="HU143" s="89">
        <f t="shared" si="273"/>
        <v>-4.9999999999999989E-2</v>
      </c>
      <c r="HV143" s="89">
        <f t="shared" si="274"/>
        <v>-0.1100000000000001</v>
      </c>
      <c r="HW143" s="90">
        <f t="shared" si="275"/>
        <v>-6.9999999999999951E-2</v>
      </c>
      <c r="HX143" s="73">
        <f>COUNTIFS($FZ$9:$FZ$497,"&gt;"&amp;FZ143,$ES$9:$ES$497,$ES143)+1</f>
        <v>46</v>
      </c>
      <c r="HY143" s="74">
        <f>COUNTIFS($GA$9:$GA$497,"&gt;"&amp;GA143,$ES$9:$ES$497,$ES143)+1</f>
        <v>50</v>
      </c>
      <c r="HZ143" s="74">
        <f>COUNTIFS($GB$9:$GB$497,"&gt;"&amp;GB143,$ES$9:$ES$497,$ES143)+1</f>
        <v>35</v>
      </c>
      <c r="IA143" s="74">
        <f>COUNTIFS($GC$9:$GC$497,"&gt;"&amp;GC143,$ES$9:$ES$497,$ES143)+1</f>
        <v>41</v>
      </c>
      <c r="IB143" s="74">
        <f>COUNTIFS($GD$9:$GD$497,"&gt;"&amp;GD143,$ES$9:$ES$497,$ES143)+1</f>
        <v>49</v>
      </c>
      <c r="IC143" s="74">
        <f>COUNTIFS($GE$9:$GE$497,"&gt;"&amp;GE143,$ES$9:$ES$497,$ES143)+1</f>
        <v>62</v>
      </c>
      <c r="ID143" s="74">
        <f>COUNTIFS($GF$9:$GF$497,"&gt;"&amp;GF143,$ES$9:$ES$497,$ES143)+1</f>
        <v>36</v>
      </c>
      <c r="IE143" s="74">
        <f>COUNTIFS($GG$9:$GG$497,"&gt;"&amp;GG143,$ES$9:$ES$497,$ES143)+1</f>
        <v>50</v>
      </c>
      <c r="IF143" s="74">
        <f>COUNTIFS($GH$9:$GH$497,"&gt;"&amp;GH143,$ES$9:$ES$497,$ES143)+1</f>
        <v>44</v>
      </c>
      <c r="IG143" s="84">
        <f>COUNTIFS($GI$9:$GI$497,"&gt;"&amp;GI143,$ES$9:$ES$497,$ES143)+1</f>
        <v>44</v>
      </c>
      <c r="IH143" s="91"/>
      <c r="II143" s="79"/>
      <c r="IJ143" s="79"/>
      <c r="IK143" s="79"/>
      <c r="IL143" s="79"/>
      <c r="IM143" s="92"/>
      <c r="IN143" s="93"/>
      <c r="IO143" s="94"/>
      <c r="IP143" s="95"/>
      <c r="IQ143" s="79"/>
      <c r="IR143" s="79"/>
      <c r="IS143" s="79"/>
      <c r="IT143" s="79"/>
      <c r="IU143" s="79"/>
      <c r="IV143" s="79"/>
      <c r="IW143" s="96"/>
      <c r="IX143" s="93"/>
      <c r="IY143" s="79"/>
      <c r="IZ143" s="79"/>
      <c r="JA143" s="79"/>
      <c r="JB143" s="79"/>
      <c r="JC143" s="79"/>
      <c r="JD143" s="79"/>
      <c r="JE143" s="97"/>
      <c r="JF143" s="95"/>
      <c r="JG143" s="79"/>
      <c r="JH143" s="79"/>
      <c r="JI143" s="79"/>
      <c r="JJ143" s="79"/>
      <c r="JK143" s="79"/>
      <c r="JL143" s="79"/>
      <c r="JM143" s="96"/>
      <c r="JN143" s="93"/>
      <c r="JO143" s="79"/>
      <c r="JP143" s="79"/>
      <c r="JQ143" s="79"/>
      <c r="JR143" s="79"/>
      <c r="JS143" s="79"/>
      <c r="JT143" s="79"/>
      <c r="JU143" s="79"/>
      <c r="JV143" s="79"/>
      <c r="JW143" s="79"/>
      <c r="JX143" s="79"/>
      <c r="JY143" s="79"/>
      <c r="JZ143" s="97"/>
      <c r="KA143" s="93"/>
      <c r="KB143" s="79"/>
      <c r="KC143" s="79"/>
      <c r="KD143" s="79"/>
      <c r="KE143" s="97"/>
      <c r="KF143" s="95"/>
      <c r="KG143" s="79"/>
      <c r="KH143" s="79"/>
      <c r="KI143" s="79"/>
      <c r="KJ143" s="79"/>
      <c r="KK143" s="98"/>
      <c r="KL143" s="79"/>
      <c r="KM143" s="79"/>
      <c r="KN143" s="79"/>
      <c r="KO143" s="79"/>
      <c r="KP143" s="79"/>
      <c r="KQ143" s="79"/>
      <c r="KR143" s="79"/>
      <c r="KS143" s="96"/>
      <c r="KT143" s="96"/>
      <c r="KU143" s="96"/>
      <c r="KV143" s="96"/>
      <c r="KW143" s="93"/>
      <c r="KX143" s="79"/>
      <c r="KY143" s="79"/>
      <c r="KZ143" s="79"/>
      <c r="LA143" s="79"/>
      <c r="LB143" s="79"/>
      <c r="LC143" s="96"/>
      <c r="LD143" s="93"/>
      <c r="LE143" s="94"/>
      <c r="LF143" s="99"/>
      <c r="LG143" s="75"/>
      <c r="LH143" s="93"/>
      <c r="LI143" s="79"/>
      <c r="LJ143" s="74"/>
      <c r="LK143" s="74"/>
      <c r="LL143" s="74"/>
      <c r="LM143" s="100"/>
      <c r="LN143" s="95"/>
      <c r="LO143" s="79"/>
      <c r="LP143" s="79"/>
      <c r="LQ143" s="79"/>
      <c r="LR143" s="96"/>
      <c r="LS143" s="93"/>
      <c r="LT143" s="79"/>
      <c r="LU143" s="79"/>
      <c r="LV143" s="79"/>
      <c r="LW143" s="79"/>
      <c r="LX143" s="79"/>
      <c r="LY143" s="79"/>
      <c r="LZ143" s="79"/>
      <c r="MA143" s="97"/>
      <c r="MB143" s="95"/>
      <c r="MC143" s="79"/>
      <c r="MD143" s="79"/>
      <c r="ME143" s="79"/>
      <c r="MF143" s="79"/>
      <c r="MG143" s="79"/>
      <c r="MH143" s="79"/>
      <c r="MI143" s="79"/>
      <c r="MJ143" s="79"/>
      <c r="MK143" s="79"/>
      <c r="ML143" s="79"/>
      <c r="MM143" s="79"/>
      <c r="MN143" s="98"/>
      <c r="MO143" s="98"/>
      <c r="MP143" s="96"/>
      <c r="MQ143" s="93"/>
      <c r="MR143" s="79"/>
      <c r="MS143" s="79"/>
      <c r="MT143" s="79"/>
      <c r="MU143" s="79"/>
      <c r="MV143" s="98"/>
      <c r="MW143" s="79"/>
      <c r="MX143" s="79"/>
      <c r="MY143" s="79"/>
      <c r="MZ143" s="79"/>
      <c r="NA143" s="79"/>
      <c r="NB143" s="79"/>
      <c r="NC143" s="79"/>
      <c r="ND143" s="96"/>
      <c r="NE143" s="96"/>
      <c r="NF143" s="96"/>
      <c r="NG143" s="96"/>
      <c r="NH143" s="93"/>
      <c r="NI143" s="79"/>
      <c r="NJ143" s="79"/>
      <c r="NK143" s="79"/>
      <c r="NL143" s="79"/>
      <c r="NM143" s="79"/>
      <c r="NN143" s="94"/>
      <c r="NO143" s="93"/>
      <c r="NP143" s="80"/>
      <c r="NQ143" s="124" t="s">
        <v>873</v>
      </c>
      <c r="NR143" s="102" t="s">
        <v>878</v>
      </c>
      <c r="NS143" s="102"/>
      <c r="NT143" s="102"/>
      <c r="NU143" s="102"/>
      <c r="NV143" s="104">
        <v>43720</v>
      </c>
      <c r="NW143" s="102" t="s">
        <v>525</v>
      </c>
      <c r="NX143" s="133" t="s">
        <v>807</v>
      </c>
      <c r="NY143" s="129" t="s">
        <v>601</v>
      </c>
      <c r="NZ143" s="133" t="s">
        <v>2067</v>
      </c>
      <c r="OA143" s="134"/>
      <c r="OB143" s="134"/>
      <c r="OC143" s="134"/>
      <c r="OD143" s="108">
        <f t="shared" si="276"/>
        <v>72</v>
      </c>
      <c r="OE143" s="109">
        <v>7</v>
      </c>
      <c r="OF143" s="110">
        <f t="shared" si="277"/>
        <v>30</v>
      </c>
      <c r="OG143" s="109">
        <v>7</v>
      </c>
      <c r="OH143" s="111">
        <f>ROUND(AVERAGEIF($ES$9:$ES$497,$ES143,EV$9:EV$497),0)</f>
        <v>58</v>
      </c>
      <c r="OI143" s="112">
        <f>ROUND(AVERAGEIF($ES$9:$ES$497,$ES143,EW$9:EW$497),0)</f>
        <v>57</v>
      </c>
      <c r="OJ143" s="112">
        <f>ROUND(AVERAGEIF($ES$9:$ES$497,$ES143,EX$9:EX$497),0)</f>
        <v>24</v>
      </c>
      <c r="OK143" s="112">
        <f>ROUND(AVERAGEIF($ES$9:$ES$497,$ES143,EY$9:EY$497),0)</f>
        <v>29</v>
      </c>
      <c r="OL143" s="112">
        <f>ROUND(AVERAGEIF($ES$9:$ES$497,$ES143,EZ$9:EZ$497),0)</f>
        <v>25</v>
      </c>
      <c r="OM143" s="112">
        <f>ROUND(AVERAGEIF($ES$9:$ES$497,$ES143,FA$9:FA$497),0)</f>
        <v>51</v>
      </c>
      <c r="ON143" s="112">
        <f>ROUND(AVERAGEIF($ES$9:$ES$497,$ES143,FB$9:FB$497),0)</f>
        <v>27</v>
      </c>
      <c r="OO143" s="112">
        <f>ROUND(AVERAGEIF($ES$9:$ES$497,$ES143,FC$9:FC$497),0)</f>
        <v>25</v>
      </c>
      <c r="OP143" s="112">
        <f>ROUND(AVERAGEIF($ES$9:$ES$497,$ES143,FD$9:FD$497),0)</f>
        <v>49</v>
      </c>
      <c r="OQ143" s="113">
        <f>ROUND(AVERAGEIF($ES$9:$ES$497,$ES143,FE$9:FE$497),0)</f>
        <v>49</v>
      </c>
      <c r="OR143" s="114">
        <f>ROUND(EV143/MAX(EV$9:EV$497)*100,0)</f>
        <v>30</v>
      </c>
      <c r="OS143" s="115">
        <f>ROUND(EW143/MAX(EW$9:EW$497)*100,0)</f>
        <v>43</v>
      </c>
      <c r="OT143" s="115">
        <f>ROUND(EX143/MAX(EX$9:EX$497)*100,0)</f>
        <v>22</v>
      </c>
      <c r="OU143" s="115">
        <f>ROUND(EY143/MAX(EY$9:EY$497)*100,0)</f>
        <v>19</v>
      </c>
      <c r="OV143" s="115">
        <f>ROUND(EZ143/MAX(EZ$9:EZ$497)*100,0)</f>
        <v>15</v>
      </c>
      <c r="OW143" s="115">
        <f>ROUND(FA143/MAX(FA$9:FA$497)*100,0)</f>
        <v>36</v>
      </c>
      <c r="OX143" s="115">
        <f>ROUND(FB143/MAX(FB$9:FB$497)*100,0)</f>
        <v>20</v>
      </c>
      <c r="OY143" s="116">
        <f>ROUND(FC143/MAX(FC$9:FC$497)*100,0)</f>
        <v>17</v>
      </c>
      <c r="OZ143" s="115">
        <f>ROUND(FD143/MAX(FD$9:FD$497)*100,0)</f>
        <v>30</v>
      </c>
      <c r="PA143" s="117">
        <f>ROUND(FE143/MAX(FE$9:FE$497)*100,0)</f>
        <v>20</v>
      </c>
      <c r="PB143" s="118">
        <f t="shared" si="278"/>
        <v>288</v>
      </c>
      <c r="PC143" s="115">
        <f t="shared" si="279"/>
        <v>267</v>
      </c>
      <c r="PD143" s="115">
        <f t="shared" si="280"/>
        <v>333</v>
      </c>
      <c r="PE143" s="115">
        <f t="shared" si="281"/>
        <v>322</v>
      </c>
      <c r="PF143" s="115">
        <f t="shared" si="282"/>
        <v>325</v>
      </c>
      <c r="PG143" s="119">
        <f t="shared" si="283"/>
        <v>312</v>
      </c>
      <c r="PH143" s="118">
        <f>ROUND(PB143/MAX(PB$9:PB$497)*100,0)</f>
        <v>34</v>
      </c>
      <c r="PI143" s="115">
        <f>ROUND(PC143/MAX(PC$9:PC$497)*100,0)</f>
        <v>32</v>
      </c>
      <c r="PJ143" s="115">
        <f>ROUND(PD143/MAX(PD$9:PD$497)*100,0)</f>
        <v>35</v>
      </c>
      <c r="PK143" s="115">
        <f>ROUND(PE143/MAX(PE$9:PE$497)*100,0)</f>
        <v>32</v>
      </c>
      <c r="PL143" s="115">
        <f>ROUND(PF143/MAX(PF$9:PF$497)*100,0)</f>
        <v>46</v>
      </c>
      <c r="PM143" s="119">
        <f>ROUND(PG143/MAX(PG$9:PG$497)*100,0)</f>
        <v>46</v>
      </c>
      <c r="PN143" s="118">
        <f>RANK(PH143,PH$9:PH$497,0)</f>
        <v>288</v>
      </c>
      <c r="PO143" s="115">
        <f>RANK(PI143,PI$9:PI$497,0)</f>
        <v>277</v>
      </c>
      <c r="PP143" s="115">
        <f>RANK(PJ143,PJ$9:PJ$497,0)</f>
        <v>292</v>
      </c>
      <c r="PQ143" s="115">
        <f>RANK(PK143,PK$9:PK$497,0)</f>
        <v>290</v>
      </c>
      <c r="PR143" s="115">
        <f>RANK(PL143,PL$9:PL$497,0)</f>
        <v>221</v>
      </c>
      <c r="PS143" s="119">
        <f>RANK(PM143,PM$9:PM$497,0)</f>
        <v>186</v>
      </c>
      <c r="PT143" s="120">
        <f>ROUND(FZ143/MAX(FZ$9:FZ$497)*100,0)</f>
        <v>45</v>
      </c>
      <c r="PU143" s="115">
        <f>ROUND(GA143/MAX(GA$9:GA$497)*100,0)</f>
        <v>47</v>
      </c>
      <c r="PV143" s="115">
        <f>ROUND(GB143/MAX(GB$9:GB$497)*100,0)</f>
        <v>29</v>
      </c>
      <c r="PW143" s="115">
        <f>ROUND(GC143/MAX(GC$9:GC$497)*100,0)</f>
        <v>34</v>
      </c>
      <c r="PX143" s="115">
        <f>ROUND(GD143/MAX(GD$9:GD$497)*100,0)</f>
        <v>16</v>
      </c>
      <c r="PY143" s="115">
        <f>ROUND(GE143/MAX(GE$9:GE$497)*100,0)</f>
        <v>38</v>
      </c>
      <c r="PZ143" s="115">
        <f>ROUND(GF143/MAX(GF$9:GF$497)*100,0)</f>
        <v>20</v>
      </c>
      <c r="QA143" s="116">
        <f>ROUND(GG143/MAX(GG$9:GG$497)*100,0)</f>
        <v>20</v>
      </c>
      <c r="QB143" s="115">
        <f>ROUND(GH143/MAX(GH$9:GH$497)*100,0)</f>
        <v>31</v>
      </c>
      <c r="QC143" s="121">
        <f>ROUND(GI143/MAX(GI$9:GI$497)*100,0)</f>
        <v>25</v>
      </c>
      <c r="QD143" s="120">
        <f>ROUND(AVERAGEIF($ES$9:$ES$497,$ES143,PT$9:PT$497),0)</f>
        <v>51</v>
      </c>
      <c r="QE143" s="120">
        <f>ROUND(AVERAGEIF($ES$9:$ES$497,$ES143,PU$9:PU$497),0)</f>
        <v>54</v>
      </c>
      <c r="QF143" s="120">
        <f>ROUND(AVERAGEIF($ES$9:$ES$497,$ES143,PV$9:PV$497),0)</f>
        <v>30</v>
      </c>
      <c r="QG143" s="120">
        <f>ROUND(AVERAGEIF($ES$9:$ES$497,$ES143,PW$9:PW$497),0)</f>
        <v>36</v>
      </c>
      <c r="QH143" s="120">
        <f>ROUND(AVERAGEIF($ES$9:$ES$497,$ES143,PX$9:PX$497),0)</f>
        <v>21</v>
      </c>
      <c r="QI143" s="120">
        <f>ROUND(AVERAGEIF($ES$9:$ES$497,$ES143,PY$9:PY$497),0)</f>
        <v>51</v>
      </c>
      <c r="QJ143" s="120">
        <f>ROUND(AVERAGEIF($ES$9:$ES$497,$ES143,PZ$9:PZ$497),0)</f>
        <v>21</v>
      </c>
      <c r="QK143" s="120">
        <f>ROUND(AVERAGEIF($ES$9:$ES$497,$ES143,QA$9:QA$497),0)</f>
        <v>23</v>
      </c>
      <c r="QL143" s="120">
        <f>ROUND(AVERAGEIF($ES$9:$ES$497,$ES143,QB$9:QB$497),0)</f>
        <v>35</v>
      </c>
      <c r="QM143" s="120">
        <f>ROUND(AVERAGEIF($ES$9:$ES$497,$ES143,QC$9:QC$497),0)</f>
        <v>27</v>
      </c>
      <c r="QN143" s="114">
        <f t="shared" si="240"/>
        <v>394</v>
      </c>
      <c r="QO143" s="115">
        <f t="shared" si="241"/>
        <v>342</v>
      </c>
      <c r="QP143" s="115">
        <f t="shared" si="242"/>
        <v>458</v>
      </c>
      <c r="QQ143" s="115">
        <f t="shared" si="243"/>
        <v>454</v>
      </c>
      <c r="QR143" s="115">
        <f t="shared" si="244"/>
        <v>506</v>
      </c>
      <c r="QS143" s="119">
        <f t="shared" si="245"/>
        <v>424</v>
      </c>
      <c r="QT143" s="114">
        <f>ROUND((QN143-MIN(QN$9:QN$497))/(MAX(QN$9:QN$497)-MIN(QN$9:QN$497))*100,0)</f>
        <v>26</v>
      </c>
      <c r="QU143" s="115">
        <f>ROUND((QO143-MIN(QO$9:QO$497))/(MAX(QO$9:QO$497)-MIN(QO$9:QO$497))*100,0)</f>
        <v>19</v>
      </c>
      <c r="QV143" s="115">
        <f>ROUND((QP143-MIN(QP$9:QP$497))/(MAX(QP$9:QP$497)-MIN(QP$9:QP$497))*100,0)</f>
        <v>15</v>
      </c>
      <c r="QW143" s="115">
        <f>ROUND((QQ143-MIN(QQ$9:QQ$497))/(MAX(QQ$9:QQ$497)-MIN(QQ$9:QQ$497))*100,0)</f>
        <v>21</v>
      </c>
      <c r="QX143" s="115">
        <f>ROUND((QR143-MIN(QR$9:QR$497))/(MAX(QR$9:QR$497)-MIN(QR$9:QR$497))*100,0)</f>
        <v>46</v>
      </c>
      <c r="QY143" s="115">
        <f>ROUND((QS143-MIN(QS$9:QS$497))/(MAX(QS$9:QS$497)-MIN(QS$9:QS$497))*100,0)</f>
        <v>50</v>
      </c>
      <c r="QZ143" s="114">
        <f>RANK(QN143,QN$9:QN$497,0)</f>
        <v>365</v>
      </c>
      <c r="RA143" s="115">
        <f>RANK(QO143,QO$9:QO$497,0)</f>
        <v>282</v>
      </c>
      <c r="RB143" s="115">
        <f>RANK(QP143,QP$9:QP$497,0)</f>
        <v>384</v>
      </c>
      <c r="RC143" s="115">
        <f>RANK(QQ143,QQ$9:QQ$497,0)</f>
        <v>364</v>
      </c>
      <c r="RD143" s="115">
        <f>RANK(QR143,QR$9:QR$497,0)</f>
        <v>229</v>
      </c>
      <c r="RE143" s="115">
        <f>RANK(QS143,QS$9:QS$497,0)</f>
        <v>114</v>
      </c>
      <c r="RF143" s="122"/>
      <c r="RG143" s="115">
        <f>($RH$3*(IH143+IJ143)*100*100/MAX(EX$9:EX$497)*$RO$3) +($RH$3*(II143+IJ143)*100*100/MAX(EX$9:EX$497)*$RO$4) + ($RH$3*IK143*100*100/MAX(EX$9:EX$497)*0.098)</f>
        <v>0</v>
      </c>
      <c r="RH143" s="115">
        <f>($RH$4*IL143*100*100/MAX(EZ$9:EZ$497))*$RQ$3</f>
        <v>0</v>
      </c>
      <c r="RI143" s="115">
        <f>($RH$3*IM143*100*100/MAX(EY$9:EY$497))*$RQ$4</f>
        <v>0</v>
      </c>
      <c r="RJ143" s="115">
        <f>($RH$3*IN143*100*100/MAX(EX$9:EX$497))</f>
        <v>0</v>
      </c>
      <c r="RK143" s="115">
        <f>($RH$4*IO143*100*100/MAX(EZ$9:EZ$497))*$RQ$3</f>
        <v>0</v>
      </c>
      <c r="RL143" s="115">
        <f>(($RL$4*IP143*100*((100/MAX(EX$9:EX$497)+100/MAX(EZ$9:EZ$497))/2))+($RL$4*IQ143*100*((100/MAX(EX$9:EX$497)+100/MAX(EZ$9:EZ$497))/2))+($RL$4*IR143*100*((100/MAX(EX$9:EX$497)+100/MAX(EZ$9:EZ$497))/2))+($RL$4*IS143*100*((100/MAX(EX$9:EX$497)+100/MAX(EZ$9:EZ$497))/2))+($RL$4*IT143*100*((100/MAX(EX$9:EX$497)+100/MAX(EZ$9:EZ$497))/2))+($RL$4*IU143*100*((100/MAX(EX$9:EX$497)+100/MAX(EZ$9:EZ$497))/2))+($RL$4*IV143*100*((100/MAX(EX$9:EX$497)+100/MAX(EZ$9:EZ$497))/2))+($RL$4*IW143*100*((100/MAX(EX$9:EX$497)+100/MAX(EZ$9:EZ$497))/2)))*$RS$3</f>
        <v>0</v>
      </c>
      <c r="RM143" s="115">
        <f>(($RH$3*IX143*100*100/MAX(EX$9:EX$497))+($RH$3*IY143*100*100/MAX(EX$9:EX$497))+($RH$3*IZ143*100*100/MAX(EX$9:EX$497))+($RH$3*JA143*100*100/MAX(EX$9:EX$497))+($RH$3*JB143*100*100/MAX(EX$9:EX$497))+($RH$3*JC143*100*100/MAX(EX$9:EX$497))+($RH$3*JD143*100*100/MAX(EX$9:EX$497))+($RH$3*JE143*100*100/MAX(EX$9:EX$497)))*$RS$4</f>
        <v>0</v>
      </c>
      <c r="RN143" s="115">
        <f>(($RH$4*JF143*100*100/MAX(EZ$9:EZ$497)) + ($RH$4*JG143*100*100/MAX(EZ$9:EZ$497)) + ($RH$4*JH143*100*100/MAX(EZ$9:EZ$497)) + ($RH$4*JI143*100*100/MAX(EZ$9:EZ$497)) + ($RH$4*JJ143*100*100/MAX(EZ$9:EZ$497)) + ($RH$4*JK143*100*100/MAX(EZ$9:EZ$497)) + ($RH$4*JL143*100*100/MAX(EZ$9:EZ$497)) + ($RH$4*JM143*100*100/MAX(EZ$9:EZ$497)))*$RU$3</f>
        <v>0</v>
      </c>
      <c r="RO143" s="115">
        <f>(($RL$4*JN143*100*((100/MAX(EX$9:EX$497)+100/MAX(EZ$9:EZ$497))/2))+($RL$4*JO143*100*((100/MAX(EX$9:EX$497)+100/MAX(EZ$9:EZ$497))/2))+($RL$4*JP143*100*((100/MAX(EX$9:EX$497)+100/MAX(EZ$9:EZ$497))/2))+($RL$4*JQ143*100*((100/MAX(EX$9:EX$497)+100/MAX(EZ$9:EZ$497))/2))+($RL$4*JR143*100*((100/MAX(EX$9:EX$497)+100/MAX(EZ$9:EZ$497))/2))+($RL$4*JS143*100*((100/MAX(EX$9:EX$497)+100/MAX(EZ$9:EZ$497))/2))+($RL$4*JT143*100*((100/MAX(EX$9:EX$497)+100/MAX(EZ$9:EZ$497))/2))+($RL$4*JU143*100*((100/MAX(EX$9:EX$497)+100/MAX(EZ$9:EZ$497))/2))+($RL$4*JV143*100*((100/MAX(EX$9:EX$497)+100/MAX(EZ$9:EZ$497))/2))+($RL$4*JW143*100*((100/MAX(EX$9:EX$497)+100/MAX(EZ$9:EZ$497))/2))+($RL$4*JX143*100*((100/MAX(EX$9:EX$497)+100/MAX(EZ$9:EZ$497))/2))+($RL$4*JY143*100*((100/MAX(EX$9:EX$497)+100/MAX(EZ$9:EZ$497))/2))+($RL$4*JZ143*100*((100/MAX(EX$9:EX$497)+100/MAX(EZ$9:EZ$497))/2)))*$RW$3/2</f>
        <v>0</v>
      </c>
      <c r="RP143" s="119">
        <f>($RJ$3*KA143*100*100/MAX(FA$9:FA$497)) + ($RJ$3*KB143*100*100/MAX(FA$9:FA$497)/2) + ($RJ$3*KC143*100*100/MAX(FA$9:FA$497)/2) + ($RJ$3*KD143*100*100/MAX(FA$9:FA$497)/4) + ($RJ$3*KE143*100*100/MAX(FA$9:FA$497)/4)</f>
        <v>0</v>
      </c>
      <c r="RQ143" s="118">
        <f>($RL$4*KF143*100*((100/MAX(EX$9:EX$497)+100/MAX(EZ$9:EZ$497)))) * ($RO$3/2) + (($RL$4*KG143*100*((100/MAX(EX$9:EX$497)+100/MAX(EZ$9:EZ$497))))+($RL$4*KH143*100*((100/MAX(EX$9:EX$497)+100/MAX(EZ$9:EZ$497))))+($RL$4*KI143*100*((100/MAX(EX$9:EX$497)+100/MAX(EZ$9:EZ$497))))+($RL$4*KJ143*100*((100/MAX(EX$9:EX$497)+100/MAX(EZ$9:EZ$497))))+($RL$4*KK143*100*((100/MAX(EX$9:EX$497)+100/MAX(EZ$9:EZ$497))))+($RL$4*KL143*100*((100/MAX(EX$9:EX$497)+100/MAX(EZ$9:EZ$497))))+($RL$4*KM143*100*((100/MAX(EX$9:EX$497)+100/MAX(EZ$9:EZ$497))))+($RL$4*KN143*100*((100/MAX(EX$9:EX$497)+100/MAX(EZ$9:EZ$497))))+($RL$4*KO143*100*((100/MAX(EX$9:EX$497)+100/MAX(EZ$9:EZ$497))))+($RL$4*KP143*100*((100/MAX(EX$9:EX$497)+100/MAX(EZ$9:EZ$497))))+($RL$4*KQ143*100*((100/MAX(EX$9:EX$497)+100/MAX(EZ$9:EZ$497))))+($RL$4*KR143*100*((100/MAX(EX$9:EX$497)+100/MAX(EZ$9:EZ$497))))+($RL$4*KS143*100*((100/MAX(EX$9:EX$497)+100/MAX(EZ$9:EZ$497))))+($RL$4*KV143*100*((100/MAX(EX$9:EX$497)+100/MAX(EZ$9:EZ$497))))) * (($RO$3+$RO$4)/6)</f>
        <v>0</v>
      </c>
      <c r="RR143" s="115">
        <f>(($RL$4*KW143*100*((100/MAX(EX$9:EX$497)+100/MAX(EZ$9:EZ$497))))) * ($RO$3/2) + (($RL$4*KX143*100*((100/MAX(EX$9:EX$497)+100/MAX(EZ$9:EZ$497))))+($RL$4*KY143*100*((100/MAX(EX$9:EX$497)+100/MAX(EZ$9:EZ$497))))+($RL$4*KZ143*100*((100/MAX(EX$9:EX$497)+100/MAX(EZ$9:EZ$497))))+($RL$4*LA143*100*((100/MAX(EX$9:EX$497)+100/MAX(EZ$9:EZ$497))))+($RL$4*LB143*100*((100/MAX(EX$9:EX$497)+100/MAX(EZ$9:EZ$497))))+($RL$4*LC143*100*((100/MAX(EX$9:EX$497)+100/MAX(EZ$9:EZ$497))))) * (($RO$3+$RO$4)/6)</f>
        <v>0</v>
      </c>
      <c r="RS143" s="119">
        <f>(($RL$4*LD143*100*((100/MAX(EX$9:EX$497)+100/MAX(EZ$9:EZ$497))))+($RL$4*LE143*100*((100/MAX(EX$9:EX$497)+100/MAX(EZ$9:EZ$497))))) * (($RO$3+$RO$4)/6)</f>
        <v>0</v>
      </c>
      <c r="RT143" s="118">
        <f>($RJ$4*LH143*100*(100/MAX(EV$9:EV$497)))+($RJ$4*LI143*100*(100/MAX(EV$9:EV$497)))</f>
        <v>0</v>
      </c>
      <c r="RU143" s="119">
        <f>($RJ$4*LJ143*(100/MAX(EV$9:EV$497)))/2 + ($RL$3*LK143*(100/MAX(EW$9:EW$497))) + ($RJ$4*LL143*(100/MAX(EV$9:EV$497)))/4 + ($RL$3*LM143*(100/MAX(EW$9:EW$497)))</f>
        <v>0</v>
      </c>
      <c r="RV143" s="118">
        <f>($RJ$4*LN143*100*100/MAX(EV$9:EV$497)/2)+($RJ$4*LO143*100*100/MAX(EV$9:EV$497)/2)+($RJ$4*LP143*100*100/MAX(EV$9:EV$497))+($RJ$4*LQ143*100*100/MAX(EV$9:EV$497))+($RJ$4*LR143*100*100/MAX(EV$9:EV$497))</f>
        <v>0</v>
      </c>
      <c r="RW143" s="115">
        <f>($RJ$4*LS143*100*100/MAX(EV$9:EV$497)) + (($RJ$4*LT143*100*100/MAX(EV$9:EV$497))+($RJ$4*LU143*100*100/MAX(EV$9:EV$497))+($RJ$4*LV143*100*100/MAX(EV$9:EV$497))+($RJ$4*LW143*100*100/MAX(EV$9:EV$497))+($RJ$4*LX143*100*100/MAX(EV$9:EV$497))+($RJ$4*LY143*100*100/MAX(EV$9:EV$497))+($RJ$4*LZ143*100*100/MAX(EV$9:EV$497))+($RJ$4*MA143*100*100/MAX(EV$9:EV$497)))/2</f>
        <v>0</v>
      </c>
      <c r="RX143" s="119">
        <f>($RJ$4*MB143*100*100/MAX(EV$9:EV$497))+($RJ$4*MC143*100*100/MAX(EV$9:EV$497))+($RJ$4*MD143*100*100/MAX(EV$9:EV$497))+($RJ$4*ME143*100*100/MAX(EV$9:EV$497))+($RJ$4*MF143*100*100/MAX(EV$9:EV$497))+($RJ$4*MG143*100*100/MAX(EV$9:EV$497))+($RJ$4*MH143*100*100/MAX(EV$9:EV$497))+($RJ$4*MI143*100*100/MAX(EV$9:EV$497))+($RJ$4*MJ143*100*100/MAX(EV$9:EV$497))+($RJ$4*MK143*100*100/MAX(EV$9:EV$497))+($RJ$4*ML143*100*100/MAX(EV$9:EV$497))+($RJ$4*MM143*100*100/MAX(EV$9:EV$497))+($RJ$4*MN143*100*100/MAX(EV$9:EV$497))</f>
        <v>0</v>
      </c>
      <c r="RY143" s="118">
        <f>($RJ$4*MQ143*100*100/MAX(EV$9:EV$497))/2 + (($RJ$4*MR143*100*100/MAX(EV$9:EV$497))+($RJ$4*MS143*100*100/MAX(EV$9:EV$497))+($RJ$4*MT143*100*100/MAX(EV$9:EV$497))+($RJ$4*MU143*100*100/MAX(EV$9:EV$497))+($RJ$4*MV143*100*100/MAX(EV$9:EV$497))+($RJ$4*MW143*100*100/MAX(EV$9:EV$497))+($RJ$4*MX143*100*100/MAX(EV$9:EV$497))+($RJ$4*MY143*100*100/MAX(EV$9:EV$497))+($RJ$4*MZ143*100*100/MAX(EV$9:EV$497))+($RJ$4*NA143*100*100/MAX(EV$9:EV$497))+($RJ$4*NB143*100*100/MAX(EV$9:EV$497))+($RJ$4*NC143*100*100/MAX(EV$9:EV$497))+($RJ$4*ND143*100*100/MAX(EV$9:EV$497))+($RJ$4*NG143*100*100/MAX(EV$9:EV$497)))/4</f>
        <v>0</v>
      </c>
      <c r="RZ143" s="115">
        <f>($RJ$4*NH143*100*100/MAX(EV$9:EV$497))/2 + (($RJ$4*NI143*100*100/MAX(EV$9:EV$497))+($RJ$4*NJ143*100*100/MAX(EV$9:EV$497))+($RJ$4*NK143*100*100/MAX(EV$9:EV$497))+($RJ$4*NL143*100*100/MAX(EV$9:EV$497))+($RJ$4*NM143*100*100/MAX(EV$9:EV$497))+($RJ$4*NN143*100*100/MAX(EV$9:EV$497)))/4</f>
        <v>0</v>
      </c>
      <c r="SA143" s="117">
        <f>(($RJ$4*NO143*100*100/MAX(EV$9:EV$497))+($RJ$4*NP143*100*100/MAX(EV$9:EV$497)))/4</f>
        <v>0</v>
      </c>
      <c r="SB143" s="118">
        <f t="shared" si="284"/>
        <v>0</v>
      </c>
      <c r="SC143" s="115">
        <f t="shared" si="285"/>
        <v>0</v>
      </c>
      <c r="SD143" s="115">
        <f t="shared" si="286"/>
        <v>0</v>
      </c>
      <c r="SE143" s="115">
        <f t="shared" si="287"/>
        <v>0</v>
      </c>
      <c r="SF143" s="115">
        <f t="shared" si="288"/>
        <v>0</v>
      </c>
      <c r="SG143" s="115">
        <f t="shared" si="289"/>
        <v>0</v>
      </c>
      <c r="SH143" s="115">
        <f>ROUND(SB143/MAX(SB$9:SB$497)*100,0)</f>
        <v>0</v>
      </c>
      <c r="SI143" s="115">
        <f>ROUND(SC143/MAX(SC$9:SC$497)*100,0)</f>
        <v>0</v>
      </c>
      <c r="SJ143" s="115">
        <f>ROUND(SD143/MAX(SD$9:SD$497)*100,0)</f>
        <v>0</v>
      </c>
      <c r="SK143" s="115">
        <f>ROUND(SE143/MAX(SE$9:SE$497)*100,0)</f>
        <v>0</v>
      </c>
      <c r="SL143" s="115">
        <f>ROUND(SF143/MAX(SF$9:SF$497)*100,0)</f>
        <v>0</v>
      </c>
      <c r="SM143" s="121">
        <f>ROUND(SG143/MAX(SG$9:SG$497)*100,0)</f>
        <v>0</v>
      </c>
      <c r="SN143" s="115">
        <f>ROUND(AVERAGEIF($ES$9:$ES$497,$ES143,SH$9:SH$497),0)</f>
        <v>29</v>
      </c>
      <c r="SO143" s="115">
        <f>ROUND(AVERAGEIF($ES$9:$ES$497,$ES143,SI$9:SI$497),0)</f>
        <v>3</v>
      </c>
      <c r="SP143" s="115">
        <f>ROUND(AVERAGEIF($ES$9:$ES$497,$ES143,SJ$9:SJ$497),0)</f>
        <v>5</v>
      </c>
      <c r="SQ143" s="115">
        <f>ROUND(AVERAGEIF($ES$9:$ES$497,$ES143,SK$9:SK$497),0)</f>
        <v>2</v>
      </c>
      <c r="SR143" s="115">
        <f>ROUND(AVERAGEIF($ES$9:$ES$497,$ES143,SL$9:SL$497),0)</f>
        <v>4</v>
      </c>
      <c r="SS143" s="121">
        <f>ROUND(AVERAGEIF($ES$9:$ES$497,$ES143,SM$9:SM$497),0)</f>
        <v>36</v>
      </c>
      <c r="ST143" s="114">
        <f>RANK(SB143,SB$9:SB$497,0)</f>
        <v>323</v>
      </c>
      <c r="SU143" s="115">
        <f>RANK(SC143,SC$9:SC$497,0)</f>
        <v>320</v>
      </c>
      <c r="SV143" s="115">
        <f>RANK(SD143,SD$9:SD$497,0)</f>
        <v>320</v>
      </c>
      <c r="SW143" s="115">
        <f>RANK(SE143,SE$9:SE$497,0)</f>
        <v>320</v>
      </c>
      <c r="SX143" s="115">
        <f>RANK(SF143,SF$9:SF$497,0)</f>
        <v>317</v>
      </c>
      <c r="SY143" s="115">
        <f>RANK(SG143,SG$9:SG$497,0)</f>
        <v>308</v>
      </c>
      <c r="SZ143" s="115">
        <f>COUNTIFS(SB$9:SB$497,"&gt;"&amp;SB143,$ES$9:$ES$497,$ES143)+1</f>
        <v>48</v>
      </c>
      <c r="TA143" s="115">
        <f>COUNTIFS(SC$9:SC$497,"&gt;"&amp;SC143,$ES$9:$ES$497,$ES143)+1</f>
        <v>48</v>
      </c>
      <c r="TB143" s="115">
        <f>COUNTIFS(SD$9:SD$497,"&gt;"&amp;SD143,$ES$9:$ES$497,$ES143)+1</f>
        <v>48</v>
      </c>
      <c r="TC143" s="115">
        <f>COUNTIFS(SE$9:SE$497,"&gt;"&amp;SE143,$ES$9:$ES$497,$ES143)+1</f>
        <v>48</v>
      </c>
      <c r="TD143" s="115">
        <f>COUNTIFS(SF$9:SF$497,"&gt;"&amp;SF143,$ES$9:$ES$497,$ES143)+1</f>
        <v>48</v>
      </c>
      <c r="TE143" s="117">
        <f>COUNTIFS(SG$9:SG$497,"&gt;"&amp;SG143,$ES$9:$ES$497,$ES143)+1</f>
        <v>48</v>
      </c>
      <c r="TF143" s="118">
        <f t="shared" si="290"/>
        <v>46</v>
      </c>
      <c r="TG143" s="115">
        <f t="shared" si="291"/>
        <v>34</v>
      </c>
      <c r="TH143" s="115">
        <f t="shared" si="292"/>
        <v>32</v>
      </c>
      <c r="TI143" s="115">
        <f t="shared" si="293"/>
        <v>35</v>
      </c>
      <c r="TJ143" s="115">
        <f t="shared" si="294"/>
        <v>32</v>
      </c>
      <c r="TK143" s="115">
        <f t="shared" si="295"/>
        <v>46</v>
      </c>
      <c r="TL143" s="117">
        <f t="shared" si="296"/>
        <v>46</v>
      </c>
      <c r="TM143" s="118">
        <f>ROUND(TF143/MAX(TF$9:TF$497)*100,0)</f>
        <v>26</v>
      </c>
      <c r="TN143" s="115">
        <f>ROUND(TG143/MAX(TG$9:TG$497)*100,0)</f>
        <v>19</v>
      </c>
      <c r="TO143" s="115">
        <f>ROUND(TH143/MAX(TH$9:TH$497)*100,0)</f>
        <v>18</v>
      </c>
      <c r="TP143" s="115">
        <f>ROUND(TI143/MAX(TI$9:TI$497)*100,0)</f>
        <v>19</v>
      </c>
      <c r="TQ143" s="115">
        <f>ROUND(TJ143/MAX(TJ$9:TJ$497)*100,0)</f>
        <v>16</v>
      </c>
      <c r="TR143" s="115">
        <f>ROUND(TK143/MAX(TK$9:TK$497)*100,0)</f>
        <v>23</v>
      </c>
      <c r="TS143" s="119">
        <f>ROUND(TL143/MAX(TL$9:TL$497)*100,0)</f>
        <v>23</v>
      </c>
      <c r="TT143" s="120">
        <f>RANK(TM143,TM$9:TM$497,0)</f>
        <v>308</v>
      </c>
      <c r="TU143" s="115">
        <f>RANK(TN143,TN$9:TN$497,0)</f>
        <v>306</v>
      </c>
      <c r="TV143" s="115">
        <f>RANK(TO143,TO$9:TO$497,0)</f>
        <v>286</v>
      </c>
      <c r="TW143" s="115">
        <f>RANK(TP143,TP$9:TP$497,0)</f>
        <v>312</v>
      </c>
      <c r="TX143" s="115">
        <f>RANK(TQ143,TQ$9:TQ$497,0)</f>
        <v>309</v>
      </c>
      <c r="TY143" s="115">
        <f>RANK(TR143,TR$9:TR$497,0)</f>
        <v>255</v>
      </c>
      <c r="TZ143" s="121">
        <f>RANK(TS143,TS$9:TS$497,0)</f>
        <v>231</v>
      </c>
      <c r="UA143" s="132"/>
      <c r="UB143" s="7" t="s">
        <v>1</v>
      </c>
    </row>
    <row r="144" spans="1:548" x14ac:dyDescent="0.15">
      <c r="A144" s="183">
        <v>136</v>
      </c>
      <c r="B144" s="203" t="s">
        <v>878</v>
      </c>
      <c r="C144" s="63"/>
      <c r="D144" s="63"/>
      <c r="E144" s="64" t="s">
        <v>518</v>
      </c>
      <c r="F144" s="65">
        <v>69</v>
      </c>
      <c r="G144" s="65" t="s">
        <v>519</v>
      </c>
      <c r="H144" s="65"/>
      <c r="I144" s="66" t="s">
        <v>521</v>
      </c>
      <c r="J144" s="67" t="s">
        <v>521</v>
      </c>
      <c r="K144" s="67" t="s">
        <v>521</v>
      </c>
      <c r="L144" s="67" t="s">
        <v>521</v>
      </c>
      <c r="M144" s="67" t="s">
        <v>521</v>
      </c>
      <c r="N144" s="67" t="s">
        <v>521</v>
      </c>
      <c r="O144" s="67" t="s">
        <v>521</v>
      </c>
      <c r="P144" s="67" t="s">
        <v>521</v>
      </c>
      <c r="Q144" s="67" t="s">
        <v>521</v>
      </c>
      <c r="R144" s="68" t="s">
        <v>521</v>
      </c>
      <c r="S144" s="69" t="s">
        <v>521</v>
      </c>
      <c r="T144" s="67" t="s">
        <v>521</v>
      </c>
      <c r="U144" s="67" t="s">
        <v>521</v>
      </c>
      <c r="V144" s="67" t="s">
        <v>521</v>
      </c>
      <c r="W144" s="67" t="s">
        <v>521</v>
      </c>
      <c r="X144" s="67" t="s">
        <v>521</v>
      </c>
      <c r="Y144" s="67" t="s">
        <v>521</v>
      </c>
      <c r="Z144" s="67" t="s">
        <v>521</v>
      </c>
      <c r="AA144" s="67" t="s">
        <v>521</v>
      </c>
      <c r="AB144" s="68" t="s">
        <v>521</v>
      </c>
      <c r="AC144" s="69" t="s">
        <v>521</v>
      </c>
      <c r="AD144" s="67" t="s">
        <v>521</v>
      </c>
      <c r="AE144" s="67" t="s">
        <v>521</v>
      </c>
      <c r="AF144" s="67" t="s">
        <v>521</v>
      </c>
      <c r="AG144" s="67" t="s">
        <v>521</v>
      </c>
      <c r="AH144" s="67" t="s">
        <v>521</v>
      </c>
      <c r="AI144" s="67" t="s">
        <v>521</v>
      </c>
      <c r="AJ144" s="67" t="s">
        <v>521</v>
      </c>
      <c r="AK144" s="67" t="s">
        <v>521</v>
      </c>
      <c r="AL144" s="68" t="s">
        <v>521</v>
      </c>
      <c r="AM144" s="69" t="s">
        <v>521</v>
      </c>
      <c r="AN144" s="67" t="s">
        <v>521</v>
      </c>
      <c r="AO144" s="67" t="s">
        <v>521</v>
      </c>
      <c r="AP144" s="67" t="s">
        <v>521</v>
      </c>
      <c r="AQ144" s="67" t="s">
        <v>521</v>
      </c>
      <c r="AR144" s="67" t="s">
        <v>521</v>
      </c>
      <c r="AS144" s="67" t="s">
        <v>521</v>
      </c>
      <c r="AT144" s="67" t="s">
        <v>521</v>
      </c>
      <c r="AU144" s="67" t="s">
        <v>521</v>
      </c>
      <c r="AV144" s="68" t="s">
        <v>521</v>
      </c>
      <c r="AW144" s="69" t="s">
        <v>521</v>
      </c>
      <c r="AX144" s="67" t="s">
        <v>521</v>
      </c>
      <c r="AY144" s="67" t="s">
        <v>521</v>
      </c>
      <c r="AZ144" s="67" t="s">
        <v>521</v>
      </c>
      <c r="BA144" s="67" t="s">
        <v>520</v>
      </c>
      <c r="BB144" s="67" t="s">
        <v>520</v>
      </c>
      <c r="BC144" s="67" t="s">
        <v>520</v>
      </c>
      <c r="BD144" s="67" t="s">
        <v>520</v>
      </c>
      <c r="BE144" s="67" t="s">
        <v>521</v>
      </c>
      <c r="BF144" s="68" t="s">
        <v>521</v>
      </c>
      <c r="BG144" s="69" t="s">
        <v>521</v>
      </c>
      <c r="BH144" s="67" t="s">
        <v>521</v>
      </c>
      <c r="BI144" s="67" t="s">
        <v>521</v>
      </c>
      <c r="BJ144" s="67" t="s">
        <v>521</v>
      </c>
      <c r="BK144" s="67" t="s">
        <v>521</v>
      </c>
      <c r="BL144" s="67" t="s">
        <v>521</v>
      </c>
      <c r="BM144" s="67" t="s">
        <v>521</v>
      </c>
      <c r="BN144" s="67" t="s">
        <v>521</v>
      </c>
      <c r="BO144" s="67" t="s">
        <v>521</v>
      </c>
      <c r="BP144" s="68" t="s">
        <v>521</v>
      </c>
      <c r="BQ144" s="70" t="s">
        <v>521</v>
      </c>
      <c r="BR144" s="67" t="s">
        <v>521</v>
      </c>
      <c r="BS144" s="67" t="s">
        <v>521</v>
      </c>
      <c r="BT144" s="67" t="s">
        <v>521</v>
      </c>
      <c r="BU144" s="67" t="s">
        <v>521</v>
      </c>
      <c r="BV144" s="67" t="s">
        <v>521</v>
      </c>
      <c r="BW144" s="67" t="s">
        <v>521</v>
      </c>
      <c r="BX144" s="67" t="s">
        <v>521</v>
      </c>
      <c r="BY144" s="67" t="s">
        <v>521</v>
      </c>
      <c r="BZ144" s="68" t="s">
        <v>521</v>
      </c>
      <c r="CA144" s="69" t="s">
        <v>521</v>
      </c>
      <c r="CB144" s="67" t="s">
        <v>521</v>
      </c>
      <c r="CC144" s="67" t="s">
        <v>521</v>
      </c>
      <c r="CD144" s="67" t="s">
        <v>521</v>
      </c>
      <c r="CE144" s="67" t="s">
        <v>521</v>
      </c>
      <c r="CF144" s="67" t="s">
        <v>521</v>
      </c>
      <c r="CG144" s="67" t="s">
        <v>521</v>
      </c>
      <c r="CH144" s="67" t="s">
        <v>521</v>
      </c>
      <c r="CI144" s="67" t="s">
        <v>521</v>
      </c>
      <c r="CJ144" s="68" t="s">
        <v>521</v>
      </c>
      <c r="CK144" s="69" t="s">
        <v>521</v>
      </c>
      <c r="CL144" s="67" t="s">
        <v>521</v>
      </c>
      <c r="CM144" s="67" t="s">
        <v>521</v>
      </c>
      <c r="CN144" s="67" t="s">
        <v>521</v>
      </c>
      <c r="CO144" s="67" t="s">
        <v>521</v>
      </c>
      <c r="CP144" s="67" t="s">
        <v>521</v>
      </c>
      <c r="CQ144" s="67" t="s">
        <v>521</v>
      </c>
      <c r="CR144" s="67" t="s">
        <v>521</v>
      </c>
      <c r="CS144" s="67" t="s">
        <v>521</v>
      </c>
      <c r="CT144" s="68" t="s">
        <v>521</v>
      </c>
      <c r="CU144" s="69" t="s">
        <v>521</v>
      </c>
      <c r="CV144" s="67" t="s">
        <v>521</v>
      </c>
      <c r="CW144" s="67" t="s">
        <v>521</v>
      </c>
      <c r="CX144" s="67" t="s">
        <v>521</v>
      </c>
      <c r="CY144" s="67" t="s">
        <v>521</v>
      </c>
      <c r="CZ144" s="67" t="s">
        <v>521</v>
      </c>
      <c r="DA144" s="67" t="s">
        <v>521</v>
      </c>
      <c r="DB144" s="67" t="s">
        <v>521</v>
      </c>
      <c r="DC144" s="67" t="s">
        <v>521</v>
      </c>
      <c r="DD144" s="68" t="s">
        <v>521</v>
      </c>
      <c r="DE144" s="69" t="s">
        <v>521</v>
      </c>
      <c r="DF144" s="71" t="s">
        <v>521</v>
      </c>
      <c r="DG144" s="67" t="s">
        <v>521</v>
      </c>
      <c r="DH144" s="67" t="s">
        <v>521</v>
      </c>
      <c r="DI144" s="67" t="s">
        <v>521</v>
      </c>
      <c r="DJ144" s="67" t="s">
        <v>521</v>
      </c>
      <c r="DK144" s="67" t="s">
        <v>521</v>
      </c>
      <c r="DL144" s="67" t="s">
        <v>521</v>
      </c>
      <c r="DM144" s="67" t="s">
        <v>521</v>
      </c>
      <c r="DN144" s="68" t="s">
        <v>521</v>
      </c>
      <c r="DO144" s="70" t="s">
        <v>521</v>
      </c>
      <c r="DP144" s="71" t="s">
        <v>521</v>
      </c>
      <c r="DQ144" s="67" t="s">
        <v>521</v>
      </c>
      <c r="DR144" s="67" t="s">
        <v>521</v>
      </c>
      <c r="DS144" s="67" t="s">
        <v>521</v>
      </c>
      <c r="DT144" s="67" t="s">
        <v>521</v>
      </c>
      <c r="DU144" s="67" t="s">
        <v>521</v>
      </c>
      <c r="DV144" s="67" t="s">
        <v>521</v>
      </c>
      <c r="DW144" s="67" t="s">
        <v>521</v>
      </c>
      <c r="DX144" s="72" t="s">
        <v>521</v>
      </c>
      <c r="DY144" s="73" t="s">
        <v>522</v>
      </c>
      <c r="DZ144" s="74">
        <v>2</v>
      </c>
      <c r="EA144" s="74">
        <v>3</v>
      </c>
      <c r="EB144" s="74">
        <v>3</v>
      </c>
      <c r="EC144" s="75">
        <v>4</v>
      </c>
      <c r="ED144" s="76" t="s">
        <v>522</v>
      </c>
      <c r="EE144" s="74">
        <f t="shared" si="246"/>
        <v>2</v>
      </c>
      <c r="EF144" s="74">
        <f t="shared" si="247"/>
        <v>6</v>
      </c>
      <c r="EG144" s="74">
        <f t="shared" si="248"/>
        <v>18</v>
      </c>
      <c r="EH144" s="77">
        <f t="shared" si="249"/>
        <v>72</v>
      </c>
      <c r="EI144" s="73">
        <v>30</v>
      </c>
      <c r="EJ144" s="74">
        <v>50</v>
      </c>
      <c r="EK144" s="74">
        <v>90</v>
      </c>
      <c r="EL144" s="74">
        <v>150</v>
      </c>
      <c r="EM144" s="75">
        <v>450</v>
      </c>
      <c r="EN144" s="78">
        <v>1</v>
      </c>
      <c r="EO144" s="79">
        <f t="shared" si="250"/>
        <v>0.83333333333333337</v>
      </c>
      <c r="EP144" s="79">
        <f t="shared" si="251"/>
        <v>0.5</v>
      </c>
      <c r="EQ144" s="79">
        <f t="shared" si="252"/>
        <v>0.27777777777777779</v>
      </c>
      <c r="ER144" s="80">
        <f t="shared" si="253"/>
        <v>0.20833333333333334</v>
      </c>
      <c r="ES144" s="128" t="s">
        <v>532</v>
      </c>
      <c r="ET144" s="82" t="s">
        <v>664</v>
      </c>
      <c r="EU144" s="83">
        <v>4</v>
      </c>
      <c r="EV144" s="73">
        <v>57</v>
      </c>
      <c r="EW144" s="74">
        <v>56</v>
      </c>
      <c r="EX144" s="74">
        <v>27</v>
      </c>
      <c r="EY144" s="74">
        <v>30</v>
      </c>
      <c r="EZ144" s="74">
        <v>20</v>
      </c>
      <c r="FA144" s="74">
        <v>43</v>
      </c>
      <c r="FB144" s="74">
        <v>29</v>
      </c>
      <c r="FC144" s="74">
        <v>26</v>
      </c>
      <c r="FD144" s="74">
        <f t="shared" si="254"/>
        <v>47</v>
      </c>
      <c r="FE144" s="84">
        <f t="shared" si="255"/>
        <v>53</v>
      </c>
      <c r="FF144" s="73">
        <f>RANK(EV144,$EV$9:$EV$497,0)</f>
        <v>247</v>
      </c>
      <c r="FG144" s="74">
        <f>RANK(EW144,$EW$9:$EW$497,0)</f>
        <v>137</v>
      </c>
      <c r="FH144" s="74">
        <f>RANK(EX144,$EX$9:$EX$497,0)</f>
        <v>257</v>
      </c>
      <c r="FI144" s="74">
        <f>RANK(EY144,$EY$9:$EY$497,0)</f>
        <v>235</v>
      </c>
      <c r="FJ144" s="74">
        <f>RANK(EZ144,$EZ$9:$EZ$497,0)</f>
        <v>200</v>
      </c>
      <c r="FK144" s="74">
        <f>RANK(FA144,$FA$9:$FA$497,0)</f>
        <v>51</v>
      </c>
      <c r="FL144" s="74">
        <f>RANK(FB144,$FB$9:$FB$497,0)</f>
        <v>275</v>
      </c>
      <c r="FM144" s="74">
        <f>RANK(FC144,$FC$9:$FC$497,0)</f>
        <v>298</v>
      </c>
      <c r="FN144" s="74">
        <f>RANK(FD144,$FD$9:$FD$497,0)</f>
        <v>298</v>
      </c>
      <c r="FO144" s="84">
        <f>RANK(FE144,$FE$9:$FE$497,0)</f>
        <v>294</v>
      </c>
      <c r="FP144" s="73">
        <f>COUNTIFS($EV$9:$EV$497,"&gt;"&amp;EV144,$ES$9:$ES$497,ES144)+1</f>
        <v>35</v>
      </c>
      <c r="FQ144" s="74">
        <f>COUNTIFS($EW$9:$EW$497,"&gt;"&amp;EW144,$ES$9:$ES$497,ES144)+1</f>
        <v>37</v>
      </c>
      <c r="FR144" s="74">
        <f>COUNTIFS($EX$9:$EX$497,"&gt;"&amp;EX144,$ES$9:$ES$497,ES144)+1</f>
        <v>29</v>
      </c>
      <c r="FS144" s="74">
        <f>COUNTIFS($EY$9:$EY$497,"&gt;"&amp;EY144,$ES$9:$ES$497,ES144)+1</f>
        <v>27</v>
      </c>
      <c r="FT144" s="74">
        <f>COUNTIFS($EZ$9:$EZ$497,"&gt;"&amp;EZ144,$ES$9:$ES$497,ES144)+1</f>
        <v>35</v>
      </c>
      <c r="FU144" s="74">
        <f>COUNTIFS($FA$9:$FA$497,"&gt;"&amp;FA144,$ES$9:$ES$497,ES144)+1</f>
        <v>41</v>
      </c>
      <c r="FV144" s="74">
        <f>COUNTIFS($FB$9:$FB$497,"&gt;"&amp;FB144,$ES$9:$ES$497,ES144)+1</f>
        <v>28</v>
      </c>
      <c r="FW144" s="74">
        <f>COUNTIFS($FC$9:$FC$497,"&gt;"&amp;FC144,$ES$9:$ES$497,ES144)+1</f>
        <v>37</v>
      </c>
      <c r="FX144" s="74">
        <f>COUNTIFS($FD$9:$FD$497,"&gt;"&amp;FD144,$ES$9:$ES$497,ES144)+1</f>
        <v>38</v>
      </c>
      <c r="FY144" s="84">
        <f>COUNTIFS($FE$9:$FE$497,"&gt;"&amp;FE144,$ES$9:$ES$497,ES144)+1</f>
        <v>30</v>
      </c>
      <c r="FZ144" s="85">
        <f t="shared" si="256"/>
        <v>0.83</v>
      </c>
      <c r="GA144" s="86">
        <f t="shared" si="257"/>
        <v>0.81</v>
      </c>
      <c r="GB144" s="86">
        <f t="shared" si="258"/>
        <v>0.39</v>
      </c>
      <c r="GC144" s="86">
        <f t="shared" si="259"/>
        <v>0.43</v>
      </c>
      <c r="GD144" s="86">
        <f t="shared" si="260"/>
        <v>0.28999999999999998</v>
      </c>
      <c r="GE144" s="86">
        <f t="shared" si="261"/>
        <v>0.62</v>
      </c>
      <c r="GF144" s="86">
        <f t="shared" si="262"/>
        <v>0.42</v>
      </c>
      <c r="GG144" s="86">
        <f t="shared" si="263"/>
        <v>0.38</v>
      </c>
      <c r="GH144" s="86">
        <f t="shared" si="264"/>
        <v>0.68</v>
      </c>
      <c r="GI144" s="87">
        <f t="shared" si="265"/>
        <v>0.77</v>
      </c>
      <c r="GJ144" s="85">
        <f>ROUND(((FZ144-AVERAGE(FZ$9:FZ$497))/STDEVP(FZ$9:FZ$497)*10+50),2)</f>
        <v>44.68</v>
      </c>
      <c r="GK144" s="86">
        <f>ROUND(((GA144-AVERAGE(GA$9:GA$497))/STDEVP(GA$9:GA$497)*10+50),2)</f>
        <v>53.57</v>
      </c>
      <c r="GL144" s="86">
        <f>ROUND(((GB144-AVERAGE(GB$9:GB$497))/STDEVP(GB$9:GB$497)*10+50),2)</f>
        <v>42.76</v>
      </c>
      <c r="GM144" s="86">
        <f>ROUND(((GC144-AVERAGE(GC$9:GC$497))/STDEVP(GC$9:GC$497)*10+50),2)</f>
        <v>45.18</v>
      </c>
      <c r="GN144" s="86">
        <f>ROUND(((GD144-AVERAGE(GD$9:GD$497))/STDEVP(GD$9:GD$497)*10+50),2)</f>
        <v>46.5</v>
      </c>
      <c r="GO144" s="86">
        <f>ROUND(((GE144-AVERAGE(GE$9:GE$497))/STDEVP(GE$9:GE$497)*10+50),2)</f>
        <v>59.86</v>
      </c>
      <c r="GP144" s="86">
        <f>ROUND(((GF144-AVERAGE(GF$9:GF$497))/STDEVP(GF$9:GF$497)*10+50),2)</f>
        <v>43.23</v>
      </c>
      <c r="GQ144" s="86">
        <f>ROUND(((GG144-AVERAGE(GG$9:GG$497))/STDEVP(GG$9:GG$497)*10+50),2)</f>
        <v>42.15</v>
      </c>
      <c r="GR144" s="86">
        <f>ROUND(((GH144-AVERAGE(GH$9:GH$497))/STDEVP(GH$9:GH$497)*10+50),2)</f>
        <v>39.25</v>
      </c>
      <c r="GS144" s="87">
        <f>ROUND(((GI144-AVERAGE(GI$9:GI$497))/STDEVP(GI$9:GI$497)*10+50),2)</f>
        <v>40.68</v>
      </c>
      <c r="GT144" s="73">
        <f>RANK(GJ144,$GJ$9:$GJ$497,0)</f>
        <v>308</v>
      </c>
      <c r="GU144" s="74">
        <f>RANK(GK144,$GK$9:$GK$497,0)</f>
        <v>148</v>
      </c>
      <c r="GV144" s="74">
        <f>RANK(GL144,$GL$9:$GL$497,0)</f>
        <v>336</v>
      </c>
      <c r="GW144" s="74">
        <f>RANK(GM144,$GM$9:$GM$497,0)</f>
        <v>295</v>
      </c>
      <c r="GX144" s="74">
        <f>RANK(GN144,$GN$9:$GN$497,0)</f>
        <v>213</v>
      </c>
      <c r="GY144" s="74">
        <f>RANK(GO144,$GO$9:$GO$497,0)</f>
        <v>74</v>
      </c>
      <c r="GZ144" s="74">
        <f>RANK(GP144,$GP$9:$GP$497,0)</f>
        <v>313</v>
      </c>
      <c r="HA144" s="74">
        <f>RANK(GQ144,$GQ$9:$GQ$497,0)</f>
        <v>343</v>
      </c>
      <c r="HB144" s="74">
        <f>RANK(GR144,$GR$9:$GR$497,0)</f>
        <v>406</v>
      </c>
      <c r="HC144" s="84">
        <f>RANK(GS144,$GS$9:$GS$497,0)</f>
        <v>375</v>
      </c>
      <c r="HD144" s="85">
        <f>ROUND(AVERAGEIF($ES$9:$ES$497,$ES144,$FZ$9:$FZ$497),2)</f>
        <v>0.93</v>
      </c>
      <c r="HE144" s="86">
        <f>ROUND(AVERAGEIF($ES$9:$ES$497,$ES144,$GA$9:$GA$497),2)</f>
        <v>0.96</v>
      </c>
      <c r="HF144" s="86">
        <f>ROUND(AVERAGEIF($ES$9:$ES$497,$ES144,$GB$9:$GB$497),2)</f>
        <v>0.41</v>
      </c>
      <c r="HG144" s="86">
        <f>ROUND(AVERAGEIF($ES$9:$ES$497,$ES144,$GC$9:$GC$497),2)</f>
        <v>0.46</v>
      </c>
      <c r="HH144" s="86">
        <f>ROUND(AVERAGEIF($ES$9:$ES$497,$ES144,$GD$9:$GD$497),2)</f>
        <v>0.38</v>
      </c>
      <c r="HI144" s="86">
        <f>ROUND(AVERAGEIF($ES$9:$ES$497,$ES144,$GE$9:$GE$497),2)</f>
        <v>0.85</v>
      </c>
      <c r="HJ144" s="86">
        <f>ROUND(AVERAGEIF($ES$9:$ES$497,$ES144,$GF$9:$GF$497),2)</f>
        <v>0.44</v>
      </c>
      <c r="HK144" s="86">
        <f>ROUND(AVERAGEIF($ES$9:$ES$497,$ES144,$GG$9:$GG$497),2)</f>
        <v>0.42</v>
      </c>
      <c r="HL144" s="86">
        <f>ROUND(AVERAGEIF($ES$9:$ES$497,$ES144,$GH$9:$GH$497),2)</f>
        <v>0.8</v>
      </c>
      <c r="HM144" s="87">
        <f>ROUND(AVERAGEIF($ES$9:$ES$497,$ES144,$GI$9:$GI$497),2)</f>
        <v>0.84</v>
      </c>
      <c r="HN144" s="88">
        <f t="shared" si="266"/>
        <v>-0.10000000000000009</v>
      </c>
      <c r="HO144" s="89">
        <f t="shared" si="267"/>
        <v>-0.14999999999999991</v>
      </c>
      <c r="HP144" s="89">
        <f t="shared" si="268"/>
        <v>-1.9999999999999962E-2</v>
      </c>
      <c r="HQ144" s="89">
        <f t="shared" si="269"/>
        <v>-3.0000000000000027E-2</v>
      </c>
      <c r="HR144" s="89">
        <f t="shared" si="270"/>
        <v>-9.0000000000000024E-2</v>
      </c>
      <c r="HS144" s="89">
        <f t="shared" si="271"/>
        <v>-0.22999999999999998</v>
      </c>
      <c r="HT144" s="89">
        <f t="shared" si="272"/>
        <v>-2.0000000000000018E-2</v>
      </c>
      <c r="HU144" s="89">
        <f t="shared" si="273"/>
        <v>-3.999999999999998E-2</v>
      </c>
      <c r="HV144" s="89">
        <f t="shared" si="274"/>
        <v>-0.12</v>
      </c>
      <c r="HW144" s="90">
        <f t="shared" si="275"/>
        <v>-6.9999999999999951E-2</v>
      </c>
      <c r="HX144" s="73">
        <f>COUNTIFS($FZ$9:$FZ$497,"&gt;"&amp;FZ144,$ES$9:$ES$497,$ES144)+1</f>
        <v>46</v>
      </c>
      <c r="HY144" s="74">
        <f>COUNTIFS($GA$9:$GA$497,"&gt;"&amp;GA144,$ES$9:$ES$497,$ES144)+1</f>
        <v>54</v>
      </c>
      <c r="HZ144" s="74">
        <f>COUNTIFS($GB$9:$GB$497,"&gt;"&amp;GB144,$ES$9:$ES$497,$ES144)+1</f>
        <v>43</v>
      </c>
      <c r="IA144" s="74">
        <f>COUNTIFS($GC$9:$GC$497,"&gt;"&amp;GC144,$ES$9:$ES$497,$ES144)+1</f>
        <v>41</v>
      </c>
      <c r="IB144" s="74">
        <f>COUNTIFS($GD$9:$GD$497,"&gt;"&amp;GD144,$ES$9:$ES$497,$ES144)+1</f>
        <v>49</v>
      </c>
      <c r="IC144" s="74">
        <f>COUNTIFS($GE$9:$GE$497,"&gt;"&amp;GE144,$ES$9:$ES$497,$ES144)+1</f>
        <v>64</v>
      </c>
      <c r="ID144" s="74">
        <f>COUNTIFS($GF$9:$GF$497,"&gt;"&amp;GF144,$ES$9:$ES$497,$ES144)+1</f>
        <v>36</v>
      </c>
      <c r="IE144" s="74">
        <f>COUNTIFS($GG$9:$GG$497,"&gt;"&amp;GG144,$ES$9:$ES$497,$ES144)+1</f>
        <v>43</v>
      </c>
      <c r="IF144" s="74">
        <f>COUNTIFS($GH$9:$GH$497,"&gt;"&amp;GH144,$ES$9:$ES$497,$ES144)+1</f>
        <v>54</v>
      </c>
      <c r="IG144" s="84">
        <f>COUNTIFS($GI$9:$GI$497,"&gt;"&amp;GI144,$ES$9:$ES$497,$ES144)+1</f>
        <v>44</v>
      </c>
      <c r="IH144" s="91"/>
      <c r="II144" s="79"/>
      <c r="IJ144" s="79"/>
      <c r="IK144" s="79"/>
      <c r="IL144" s="79"/>
      <c r="IM144" s="92"/>
      <c r="IN144" s="93"/>
      <c r="IO144" s="94"/>
      <c r="IP144" s="95"/>
      <c r="IQ144" s="79"/>
      <c r="IR144" s="79"/>
      <c r="IS144" s="79"/>
      <c r="IT144" s="79"/>
      <c r="IU144" s="79"/>
      <c r="IV144" s="79"/>
      <c r="IW144" s="96"/>
      <c r="IX144" s="93"/>
      <c r="IY144" s="79"/>
      <c r="IZ144" s="79"/>
      <c r="JA144" s="79"/>
      <c r="JB144" s="79"/>
      <c r="JC144" s="79"/>
      <c r="JD144" s="79"/>
      <c r="JE144" s="97"/>
      <c r="JF144" s="95"/>
      <c r="JG144" s="79"/>
      <c r="JH144" s="79"/>
      <c r="JI144" s="79"/>
      <c r="JJ144" s="79"/>
      <c r="JK144" s="79"/>
      <c r="JL144" s="79"/>
      <c r="JM144" s="96"/>
      <c r="JN144" s="93"/>
      <c r="JO144" s="79"/>
      <c r="JP144" s="79"/>
      <c r="JQ144" s="79"/>
      <c r="JR144" s="79"/>
      <c r="JS144" s="79"/>
      <c r="JT144" s="79"/>
      <c r="JU144" s="79"/>
      <c r="JV144" s="79"/>
      <c r="JW144" s="79"/>
      <c r="JX144" s="79"/>
      <c r="JY144" s="79"/>
      <c r="JZ144" s="97"/>
      <c r="KA144" s="93"/>
      <c r="KB144" s="79"/>
      <c r="KC144" s="79"/>
      <c r="KD144" s="79"/>
      <c r="KE144" s="97"/>
      <c r="KF144" s="95"/>
      <c r="KG144" s="79"/>
      <c r="KH144" s="79"/>
      <c r="KI144" s="79"/>
      <c r="KJ144" s="79"/>
      <c r="KK144" s="98"/>
      <c r="KL144" s="79"/>
      <c r="KM144" s="79"/>
      <c r="KN144" s="79"/>
      <c r="KO144" s="79"/>
      <c r="KP144" s="79"/>
      <c r="KQ144" s="79"/>
      <c r="KR144" s="79"/>
      <c r="KS144" s="96"/>
      <c r="KT144" s="96"/>
      <c r="KU144" s="96"/>
      <c r="KV144" s="96"/>
      <c r="KW144" s="93"/>
      <c r="KX144" s="79"/>
      <c r="KY144" s="79"/>
      <c r="KZ144" s="79"/>
      <c r="LA144" s="79"/>
      <c r="LB144" s="79"/>
      <c r="LC144" s="96"/>
      <c r="LD144" s="93"/>
      <c r="LE144" s="94"/>
      <c r="LF144" s="99"/>
      <c r="LG144" s="75"/>
      <c r="LH144" s="93"/>
      <c r="LI144" s="79"/>
      <c r="LJ144" s="74"/>
      <c r="LK144" s="74"/>
      <c r="LL144" s="74"/>
      <c r="LM144" s="100"/>
      <c r="LN144" s="95"/>
      <c r="LO144" s="79"/>
      <c r="LP144" s="79"/>
      <c r="LQ144" s="79"/>
      <c r="LR144" s="96"/>
      <c r="LS144" s="93"/>
      <c r="LT144" s="79"/>
      <c r="LU144" s="79"/>
      <c r="LV144" s="79"/>
      <c r="LW144" s="79"/>
      <c r="LX144" s="79"/>
      <c r="LY144" s="79"/>
      <c r="LZ144" s="79"/>
      <c r="MA144" s="97"/>
      <c r="MB144" s="95"/>
      <c r="MC144" s="79"/>
      <c r="MD144" s="79"/>
      <c r="ME144" s="79"/>
      <c r="MF144" s="79"/>
      <c r="MG144" s="79"/>
      <c r="MH144" s="79"/>
      <c r="MI144" s="79"/>
      <c r="MJ144" s="79"/>
      <c r="MK144" s="79"/>
      <c r="ML144" s="79"/>
      <c r="MM144" s="79"/>
      <c r="MN144" s="98"/>
      <c r="MO144" s="98"/>
      <c r="MP144" s="96"/>
      <c r="MQ144" s="93"/>
      <c r="MR144" s="79"/>
      <c r="MS144" s="79"/>
      <c r="MT144" s="79"/>
      <c r="MU144" s="79"/>
      <c r="MV144" s="98"/>
      <c r="MW144" s="79"/>
      <c r="MX144" s="79"/>
      <c r="MY144" s="79"/>
      <c r="MZ144" s="79"/>
      <c r="NA144" s="79"/>
      <c r="NB144" s="79"/>
      <c r="NC144" s="79"/>
      <c r="ND144" s="96"/>
      <c r="NE144" s="96"/>
      <c r="NF144" s="96"/>
      <c r="NG144" s="96"/>
      <c r="NH144" s="93"/>
      <c r="NI144" s="79"/>
      <c r="NJ144" s="79"/>
      <c r="NK144" s="79"/>
      <c r="NL144" s="79"/>
      <c r="NM144" s="79"/>
      <c r="NN144" s="94"/>
      <c r="NO144" s="93"/>
      <c r="NP144" s="80"/>
      <c r="NQ144" s="124" t="s">
        <v>875</v>
      </c>
      <c r="NR144" s="102" t="s">
        <v>879</v>
      </c>
      <c r="NS144" s="102"/>
      <c r="NT144" s="102"/>
      <c r="NU144" s="102"/>
      <c r="NV144" s="104">
        <v>43720</v>
      </c>
      <c r="NW144" s="102" t="s">
        <v>525</v>
      </c>
      <c r="NX144" s="133" t="s">
        <v>880</v>
      </c>
      <c r="NY144" s="129" t="s">
        <v>601</v>
      </c>
      <c r="NZ144" s="133" t="s">
        <v>880</v>
      </c>
      <c r="OA144" s="134"/>
      <c r="OB144" s="134"/>
      <c r="OC144" s="134"/>
      <c r="OD144" s="108">
        <f t="shared" si="276"/>
        <v>72</v>
      </c>
      <c r="OE144" s="109">
        <v>7</v>
      </c>
      <c r="OF144" s="110">
        <f t="shared" si="277"/>
        <v>30</v>
      </c>
      <c r="OG144" s="109">
        <v>7</v>
      </c>
      <c r="OH144" s="111">
        <f>ROUND(AVERAGEIF($ES$9:$ES$497,$ES144,EV$9:EV$497),0)</f>
        <v>58</v>
      </c>
      <c r="OI144" s="112">
        <f>ROUND(AVERAGEIF($ES$9:$ES$497,$ES144,EW$9:EW$497),0)</f>
        <v>57</v>
      </c>
      <c r="OJ144" s="112">
        <f>ROUND(AVERAGEIF($ES$9:$ES$497,$ES144,EX$9:EX$497),0)</f>
        <v>24</v>
      </c>
      <c r="OK144" s="112">
        <f>ROUND(AVERAGEIF($ES$9:$ES$497,$ES144,EY$9:EY$497),0)</f>
        <v>29</v>
      </c>
      <c r="OL144" s="112">
        <f>ROUND(AVERAGEIF($ES$9:$ES$497,$ES144,EZ$9:EZ$497),0)</f>
        <v>25</v>
      </c>
      <c r="OM144" s="112">
        <f>ROUND(AVERAGEIF($ES$9:$ES$497,$ES144,FA$9:FA$497),0)</f>
        <v>51</v>
      </c>
      <c r="ON144" s="112">
        <f>ROUND(AVERAGEIF($ES$9:$ES$497,$ES144,FB$9:FB$497),0)</f>
        <v>27</v>
      </c>
      <c r="OO144" s="112">
        <f>ROUND(AVERAGEIF($ES$9:$ES$497,$ES144,FC$9:FC$497),0)</f>
        <v>25</v>
      </c>
      <c r="OP144" s="112">
        <f>ROUND(AVERAGEIF($ES$9:$ES$497,$ES144,FD$9:FD$497),0)</f>
        <v>49</v>
      </c>
      <c r="OQ144" s="113">
        <f>ROUND(AVERAGEIF($ES$9:$ES$497,$ES144,FE$9:FE$497),0)</f>
        <v>49</v>
      </c>
      <c r="OR144" s="114">
        <f>ROUND(EV144/MAX(EV$9:EV$497)*100,0)</f>
        <v>32</v>
      </c>
      <c r="OS144" s="115">
        <f>ROUND(EW144/MAX(EW$9:EW$497)*100,0)</f>
        <v>44</v>
      </c>
      <c r="OT144" s="115">
        <f>ROUND(EX144/MAX(EX$9:EX$497)*100,0)</f>
        <v>23</v>
      </c>
      <c r="OU144" s="115">
        <f>ROUND(EY144/MAX(EY$9:EY$497)*100,0)</f>
        <v>20</v>
      </c>
      <c r="OV144" s="115">
        <f>ROUND(EZ144/MAX(EZ$9:EZ$497)*100,0)</f>
        <v>16</v>
      </c>
      <c r="OW144" s="115">
        <f>ROUND(FA144/MAX(FA$9:FA$497)*100,0)</f>
        <v>38</v>
      </c>
      <c r="OX144" s="115">
        <f>ROUND(FB144/MAX(FB$9:FB$497)*100,0)</f>
        <v>22</v>
      </c>
      <c r="OY144" s="116">
        <f>ROUND(FC144/MAX(FC$9:FC$497)*100,0)</f>
        <v>18</v>
      </c>
      <c r="OZ144" s="115">
        <f>ROUND(FD144/MAX(FD$9:FD$497)*100,0)</f>
        <v>32</v>
      </c>
      <c r="PA144" s="117">
        <f>ROUND(FE144/MAX(FE$9:FE$497)*100,0)</f>
        <v>22</v>
      </c>
      <c r="PB144" s="118">
        <f t="shared" si="278"/>
        <v>303</v>
      </c>
      <c r="PC144" s="115">
        <f t="shared" si="279"/>
        <v>282</v>
      </c>
      <c r="PD144" s="115">
        <f t="shared" si="280"/>
        <v>351</v>
      </c>
      <c r="PE144" s="115">
        <f t="shared" si="281"/>
        <v>339</v>
      </c>
      <c r="PF144" s="115">
        <f t="shared" si="282"/>
        <v>342</v>
      </c>
      <c r="PG144" s="119">
        <f t="shared" si="283"/>
        <v>328</v>
      </c>
      <c r="PH144" s="118">
        <f>ROUND(PB144/MAX(PB$9:PB$497)*100,0)</f>
        <v>36</v>
      </c>
      <c r="PI144" s="115">
        <f>ROUND(PC144/MAX(PC$9:PC$497)*100,0)</f>
        <v>34</v>
      </c>
      <c r="PJ144" s="115">
        <f>ROUND(PD144/MAX(PD$9:PD$497)*100,0)</f>
        <v>37</v>
      </c>
      <c r="PK144" s="115">
        <f>ROUND(PE144/MAX(PE$9:PE$497)*100,0)</f>
        <v>34</v>
      </c>
      <c r="PL144" s="115">
        <f>ROUND(PF144/MAX(PF$9:PF$497)*100,0)</f>
        <v>48</v>
      </c>
      <c r="PM144" s="119">
        <f>ROUND(PG144/MAX(PG$9:PG$497)*100,0)</f>
        <v>48</v>
      </c>
      <c r="PN144" s="118">
        <f>RANK(PH144,PH$9:PH$497,0)</f>
        <v>280</v>
      </c>
      <c r="PO144" s="115">
        <f>RANK(PI144,PI$9:PI$497,0)</f>
        <v>263</v>
      </c>
      <c r="PP144" s="115">
        <f>RANK(PJ144,PJ$9:PJ$497,0)</f>
        <v>278</v>
      </c>
      <c r="PQ144" s="115">
        <f>RANK(PK144,PK$9:PK$497,0)</f>
        <v>280</v>
      </c>
      <c r="PR144" s="115">
        <f>RANK(PL144,PL$9:PL$497,0)</f>
        <v>207</v>
      </c>
      <c r="PS144" s="119">
        <f>RANK(PM144,PM$9:PM$497,0)</f>
        <v>178</v>
      </c>
      <c r="PT144" s="120">
        <f>ROUND(FZ144/MAX(FZ$9:FZ$497)*100,0)</f>
        <v>45</v>
      </c>
      <c r="PU144" s="115">
        <f>ROUND(GA144/MAX(GA$9:GA$497)*100,0)</f>
        <v>46</v>
      </c>
      <c r="PV144" s="115">
        <f>ROUND(GB144/MAX(GB$9:GB$497)*100,0)</f>
        <v>28</v>
      </c>
      <c r="PW144" s="115">
        <f>ROUND(GC144/MAX(GC$9:GC$497)*100,0)</f>
        <v>34</v>
      </c>
      <c r="PX144" s="115">
        <f>ROUND(GD144/MAX(GD$9:GD$497)*100,0)</f>
        <v>16</v>
      </c>
      <c r="PY144" s="115">
        <f>ROUND(GE144/MAX(GE$9:GE$497)*100,0)</f>
        <v>37</v>
      </c>
      <c r="PZ144" s="115">
        <f>ROUND(GF144/MAX(GF$9:GF$497)*100,0)</f>
        <v>20</v>
      </c>
      <c r="QA144" s="116">
        <f>ROUND(GG144/MAX(GG$9:GG$497)*100,0)</f>
        <v>21</v>
      </c>
      <c r="QB144" s="115">
        <f>ROUND(GH144/MAX(GH$9:GH$497)*100,0)</f>
        <v>30</v>
      </c>
      <c r="QC144" s="121">
        <f>ROUND(GI144/MAX(GI$9:GI$497)*100,0)</f>
        <v>25</v>
      </c>
      <c r="QD144" s="120">
        <f>ROUND(AVERAGEIF($ES$9:$ES$497,$ES144,PT$9:PT$497),0)</f>
        <v>51</v>
      </c>
      <c r="QE144" s="120">
        <f>ROUND(AVERAGEIF($ES$9:$ES$497,$ES144,PU$9:PU$497),0)</f>
        <v>54</v>
      </c>
      <c r="QF144" s="120">
        <f>ROUND(AVERAGEIF($ES$9:$ES$497,$ES144,PV$9:PV$497),0)</f>
        <v>30</v>
      </c>
      <c r="QG144" s="120">
        <f>ROUND(AVERAGEIF($ES$9:$ES$497,$ES144,PW$9:PW$497),0)</f>
        <v>36</v>
      </c>
      <c r="QH144" s="120">
        <f>ROUND(AVERAGEIF($ES$9:$ES$497,$ES144,PX$9:PX$497),0)</f>
        <v>21</v>
      </c>
      <c r="QI144" s="120">
        <f>ROUND(AVERAGEIF($ES$9:$ES$497,$ES144,PY$9:PY$497),0)</f>
        <v>51</v>
      </c>
      <c r="QJ144" s="120">
        <f>ROUND(AVERAGEIF($ES$9:$ES$497,$ES144,PZ$9:PZ$497),0)</f>
        <v>21</v>
      </c>
      <c r="QK144" s="120">
        <f>ROUND(AVERAGEIF($ES$9:$ES$497,$ES144,QA$9:QA$497),0)</f>
        <v>23</v>
      </c>
      <c r="QL144" s="120">
        <f>ROUND(AVERAGEIF($ES$9:$ES$497,$ES144,QB$9:QB$497),0)</f>
        <v>35</v>
      </c>
      <c r="QM144" s="120">
        <f>ROUND(AVERAGEIF($ES$9:$ES$497,$ES144,QC$9:QC$497),0)</f>
        <v>27</v>
      </c>
      <c r="QN144" s="114">
        <f t="shared" si="240"/>
        <v>389</v>
      </c>
      <c r="QO144" s="115">
        <f t="shared" si="241"/>
        <v>341</v>
      </c>
      <c r="QP144" s="115">
        <f t="shared" si="242"/>
        <v>453</v>
      </c>
      <c r="QQ144" s="115">
        <f t="shared" si="243"/>
        <v>452</v>
      </c>
      <c r="QR144" s="115">
        <f t="shared" si="244"/>
        <v>502</v>
      </c>
      <c r="QS144" s="119">
        <f t="shared" si="245"/>
        <v>418</v>
      </c>
      <c r="QT144" s="114">
        <f>ROUND((QN144-MIN(QN$9:QN$497))/(MAX(QN$9:QN$497)-MIN(QN$9:QN$497))*100,0)</f>
        <v>25</v>
      </c>
      <c r="QU144" s="115">
        <f>ROUND((QO144-MIN(QO$9:QO$497))/(MAX(QO$9:QO$497)-MIN(QO$9:QO$497))*100,0)</f>
        <v>19</v>
      </c>
      <c r="QV144" s="115">
        <f>ROUND((QP144-MIN(QP$9:QP$497))/(MAX(QP$9:QP$497)-MIN(QP$9:QP$497))*100,0)</f>
        <v>15</v>
      </c>
      <c r="QW144" s="115">
        <f>ROUND((QQ144-MIN(QQ$9:QQ$497))/(MAX(QQ$9:QQ$497)-MIN(QQ$9:QQ$497))*100,0)</f>
        <v>21</v>
      </c>
      <c r="QX144" s="115">
        <f>ROUND((QR144-MIN(QR$9:QR$497))/(MAX(QR$9:QR$497)-MIN(QR$9:QR$497))*100,0)</f>
        <v>45</v>
      </c>
      <c r="QY144" s="115">
        <f>ROUND((QS144-MIN(QS$9:QS$497))/(MAX(QS$9:QS$497)-MIN(QS$9:QS$497))*100,0)</f>
        <v>49</v>
      </c>
      <c r="QZ144" s="114">
        <f>RANK(QN144,QN$9:QN$497,0)</f>
        <v>369</v>
      </c>
      <c r="RA144" s="115">
        <f>RANK(QO144,QO$9:QO$497,0)</f>
        <v>284</v>
      </c>
      <c r="RB144" s="115">
        <f>RANK(QP144,QP$9:QP$497,0)</f>
        <v>390</v>
      </c>
      <c r="RC144" s="115">
        <f>RANK(QQ144,QQ$9:QQ$497,0)</f>
        <v>367</v>
      </c>
      <c r="RD144" s="115">
        <f>RANK(QR144,QR$9:QR$497,0)</f>
        <v>242</v>
      </c>
      <c r="RE144" s="115">
        <f>RANK(QS144,QS$9:QS$497,0)</f>
        <v>123</v>
      </c>
      <c r="RF144" s="122"/>
      <c r="RG144" s="115">
        <f>($RH$3*(IH144+IJ144)*100*100/MAX(EX$9:EX$497)*$RO$3) +($RH$3*(II144+IJ144)*100*100/MAX(EX$9:EX$497)*$RO$4) + ($RH$3*IK144*100*100/MAX(EX$9:EX$497)*0.098)</f>
        <v>0</v>
      </c>
      <c r="RH144" s="115">
        <f>($RH$4*IL144*100*100/MAX(EZ$9:EZ$497))*$RQ$3</f>
        <v>0</v>
      </c>
      <c r="RI144" s="115">
        <f>($RH$3*IM144*100*100/MAX(EY$9:EY$497))*$RQ$4</f>
        <v>0</v>
      </c>
      <c r="RJ144" s="115">
        <f>($RH$3*IN144*100*100/MAX(EX$9:EX$497))</f>
        <v>0</v>
      </c>
      <c r="RK144" s="115">
        <f>($RH$4*IO144*100*100/MAX(EZ$9:EZ$497))*$RQ$3</f>
        <v>0</v>
      </c>
      <c r="RL144" s="115">
        <f>(($RL$4*IP144*100*((100/MAX(EX$9:EX$497)+100/MAX(EZ$9:EZ$497))/2))+($RL$4*IQ144*100*((100/MAX(EX$9:EX$497)+100/MAX(EZ$9:EZ$497))/2))+($RL$4*IR144*100*((100/MAX(EX$9:EX$497)+100/MAX(EZ$9:EZ$497))/2))+($RL$4*IS144*100*((100/MAX(EX$9:EX$497)+100/MAX(EZ$9:EZ$497))/2))+($RL$4*IT144*100*((100/MAX(EX$9:EX$497)+100/MAX(EZ$9:EZ$497))/2))+($RL$4*IU144*100*((100/MAX(EX$9:EX$497)+100/MAX(EZ$9:EZ$497))/2))+($RL$4*IV144*100*((100/MAX(EX$9:EX$497)+100/MAX(EZ$9:EZ$497))/2))+($RL$4*IW144*100*((100/MAX(EX$9:EX$497)+100/MAX(EZ$9:EZ$497))/2)))*$RS$3</f>
        <v>0</v>
      </c>
      <c r="RM144" s="115">
        <f>(($RH$3*IX144*100*100/MAX(EX$9:EX$497))+($RH$3*IY144*100*100/MAX(EX$9:EX$497))+($RH$3*IZ144*100*100/MAX(EX$9:EX$497))+($RH$3*JA144*100*100/MAX(EX$9:EX$497))+($RH$3*JB144*100*100/MAX(EX$9:EX$497))+($RH$3*JC144*100*100/MAX(EX$9:EX$497))+($RH$3*JD144*100*100/MAX(EX$9:EX$497))+($RH$3*JE144*100*100/MAX(EX$9:EX$497)))*$RS$4</f>
        <v>0</v>
      </c>
      <c r="RN144" s="115">
        <f>(($RH$4*JF144*100*100/MAX(EZ$9:EZ$497)) + ($RH$4*JG144*100*100/MAX(EZ$9:EZ$497)) + ($RH$4*JH144*100*100/MAX(EZ$9:EZ$497)) + ($RH$4*JI144*100*100/MAX(EZ$9:EZ$497)) + ($RH$4*JJ144*100*100/MAX(EZ$9:EZ$497)) + ($RH$4*JK144*100*100/MAX(EZ$9:EZ$497)) + ($RH$4*JL144*100*100/MAX(EZ$9:EZ$497)) + ($RH$4*JM144*100*100/MAX(EZ$9:EZ$497)))*$RU$3</f>
        <v>0</v>
      </c>
      <c r="RO144" s="115">
        <f>(($RL$4*JN144*100*((100/MAX(EX$9:EX$497)+100/MAX(EZ$9:EZ$497))/2))+($RL$4*JO144*100*((100/MAX(EX$9:EX$497)+100/MAX(EZ$9:EZ$497))/2))+($RL$4*JP144*100*((100/MAX(EX$9:EX$497)+100/MAX(EZ$9:EZ$497))/2))+($RL$4*JQ144*100*((100/MAX(EX$9:EX$497)+100/MAX(EZ$9:EZ$497))/2))+($RL$4*JR144*100*((100/MAX(EX$9:EX$497)+100/MAX(EZ$9:EZ$497))/2))+($RL$4*JS144*100*((100/MAX(EX$9:EX$497)+100/MAX(EZ$9:EZ$497))/2))+($RL$4*JT144*100*((100/MAX(EX$9:EX$497)+100/MAX(EZ$9:EZ$497))/2))+($RL$4*JU144*100*((100/MAX(EX$9:EX$497)+100/MAX(EZ$9:EZ$497))/2))+($RL$4*JV144*100*((100/MAX(EX$9:EX$497)+100/MAX(EZ$9:EZ$497))/2))+($RL$4*JW144*100*((100/MAX(EX$9:EX$497)+100/MAX(EZ$9:EZ$497))/2))+($RL$4*JX144*100*((100/MAX(EX$9:EX$497)+100/MAX(EZ$9:EZ$497))/2))+($RL$4*JY144*100*((100/MAX(EX$9:EX$497)+100/MAX(EZ$9:EZ$497))/2))+($RL$4*JZ144*100*((100/MAX(EX$9:EX$497)+100/MAX(EZ$9:EZ$497))/2)))*$RW$3/2</f>
        <v>0</v>
      </c>
      <c r="RP144" s="119">
        <f>($RJ$3*KA144*100*100/MAX(FA$9:FA$497)) + ($RJ$3*KB144*100*100/MAX(FA$9:FA$497)/2) + ($RJ$3*KC144*100*100/MAX(FA$9:FA$497)/2) + ($RJ$3*KD144*100*100/MAX(FA$9:FA$497)/4) + ($RJ$3*KE144*100*100/MAX(FA$9:FA$497)/4)</f>
        <v>0</v>
      </c>
      <c r="RQ144" s="118">
        <f>($RL$4*KF144*100*((100/MAX(EX$9:EX$497)+100/MAX(EZ$9:EZ$497)))) * ($RO$3/2) + (($RL$4*KG144*100*((100/MAX(EX$9:EX$497)+100/MAX(EZ$9:EZ$497))))+($RL$4*KH144*100*((100/MAX(EX$9:EX$497)+100/MAX(EZ$9:EZ$497))))+($RL$4*KI144*100*((100/MAX(EX$9:EX$497)+100/MAX(EZ$9:EZ$497))))+($RL$4*KJ144*100*((100/MAX(EX$9:EX$497)+100/MAX(EZ$9:EZ$497))))+($RL$4*KK144*100*((100/MAX(EX$9:EX$497)+100/MAX(EZ$9:EZ$497))))+($RL$4*KL144*100*((100/MAX(EX$9:EX$497)+100/MAX(EZ$9:EZ$497))))+($RL$4*KM144*100*((100/MAX(EX$9:EX$497)+100/MAX(EZ$9:EZ$497))))+($RL$4*KN144*100*((100/MAX(EX$9:EX$497)+100/MAX(EZ$9:EZ$497))))+($RL$4*KO144*100*((100/MAX(EX$9:EX$497)+100/MAX(EZ$9:EZ$497))))+($RL$4*KP144*100*((100/MAX(EX$9:EX$497)+100/MAX(EZ$9:EZ$497))))+($RL$4*KQ144*100*((100/MAX(EX$9:EX$497)+100/MAX(EZ$9:EZ$497))))+($RL$4*KR144*100*((100/MAX(EX$9:EX$497)+100/MAX(EZ$9:EZ$497))))+($RL$4*KS144*100*((100/MAX(EX$9:EX$497)+100/MAX(EZ$9:EZ$497))))+($RL$4*KV144*100*((100/MAX(EX$9:EX$497)+100/MAX(EZ$9:EZ$497))))) * (($RO$3+$RO$4)/6)</f>
        <v>0</v>
      </c>
      <c r="RR144" s="115">
        <f>(($RL$4*KW144*100*((100/MAX(EX$9:EX$497)+100/MAX(EZ$9:EZ$497))))) * ($RO$3/2) + (($RL$4*KX144*100*((100/MAX(EX$9:EX$497)+100/MAX(EZ$9:EZ$497))))+($RL$4*KY144*100*((100/MAX(EX$9:EX$497)+100/MAX(EZ$9:EZ$497))))+($RL$4*KZ144*100*((100/MAX(EX$9:EX$497)+100/MAX(EZ$9:EZ$497))))+($RL$4*LA144*100*((100/MAX(EX$9:EX$497)+100/MAX(EZ$9:EZ$497))))+($RL$4*LB144*100*((100/MAX(EX$9:EX$497)+100/MAX(EZ$9:EZ$497))))+($RL$4*LC144*100*((100/MAX(EX$9:EX$497)+100/MAX(EZ$9:EZ$497))))) * (($RO$3+$RO$4)/6)</f>
        <v>0</v>
      </c>
      <c r="RS144" s="119">
        <f>(($RL$4*LD144*100*((100/MAX(EX$9:EX$497)+100/MAX(EZ$9:EZ$497))))+($RL$4*LE144*100*((100/MAX(EX$9:EX$497)+100/MAX(EZ$9:EZ$497))))) * (($RO$3+$RO$4)/6)</f>
        <v>0</v>
      </c>
      <c r="RT144" s="118">
        <f>($RJ$4*LH144*100*(100/MAX(EV$9:EV$497)))+($RJ$4*LI144*100*(100/MAX(EV$9:EV$497)))</f>
        <v>0</v>
      </c>
      <c r="RU144" s="119">
        <f>($RJ$4*LJ144*(100/MAX(EV$9:EV$497)))/2 + ($RL$3*LK144*(100/MAX(EW$9:EW$497))) + ($RJ$4*LL144*(100/MAX(EV$9:EV$497)))/4 + ($RL$3*LM144*(100/MAX(EW$9:EW$497)))</f>
        <v>0</v>
      </c>
      <c r="RV144" s="118">
        <f>($RJ$4*LN144*100*100/MAX(EV$9:EV$497)/2)+($RJ$4*LO144*100*100/MAX(EV$9:EV$497)/2)+($RJ$4*LP144*100*100/MAX(EV$9:EV$497))+($RJ$4*LQ144*100*100/MAX(EV$9:EV$497))+($RJ$4*LR144*100*100/MAX(EV$9:EV$497))</f>
        <v>0</v>
      </c>
      <c r="RW144" s="115">
        <f>($RJ$4*LS144*100*100/MAX(EV$9:EV$497)) + (($RJ$4*LT144*100*100/MAX(EV$9:EV$497))+($RJ$4*LU144*100*100/MAX(EV$9:EV$497))+($RJ$4*LV144*100*100/MAX(EV$9:EV$497))+($RJ$4*LW144*100*100/MAX(EV$9:EV$497))+($RJ$4*LX144*100*100/MAX(EV$9:EV$497))+($RJ$4*LY144*100*100/MAX(EV$9:EV$497))+($RJ$4*LZ144*100*100/MAX(EV$9:EV$497))+($RJ$4*MA144*100*100/MAX(EV$9:EV$497)))/2</f>
        <v>0</v>
      </c>
      <c r="RX144" s="119">
        <f>($RJ$4*MB144*100*100/MAX(EV$9:EV$497))+($RJ$4*MC144*100*100/MAX(EV$9:EV$497))+($RJ$4*MD144*100*100/MAX(EV$9:EV$497))+($RJ$4*ME144*100*100/MAX(EV$9:EV$497))+($RJ$4*MF144*100*100/MAX(EV$9:EV$497))+($RJ$4*MG144*100*100/MAX(EV$9:EV$497))+($RJ$4*MH144*100*100/MAX(EV$9:EV$497))+($RJ$4*MI144*100*100/MAX(EV$9:EV$497))+($RJ$4*MJ144*100*100/MAX(EV$9:EV$497))+($RJ$4*MK144*100*100/MAX(EV$9:EV$497))+($RJ$4*ML144*100*100/MAX(EV$9:EV$497))+($RJ$4*MM144*100*100/MAX(EV$9:EV$497))+($RJ$4*MN144*100*100/MAX(EV$9:EV$497))</f>
        <v>0</v>
      </c>
      <c r="RY144" s="118">
        <f>($RJ$4*MQ144*100*100/MAX(EV$9:EV$497))/2 + (($RJ$4*MR144*100*100/MAX(EV$9:EV$497))+($RJ$4*MS144*100*100/MAX(EV$9:EV$497))+($RJ$4*MT144*100*100/MAX(EV$9:EV$497))+($RJ$4*MU144*100*100/MAX(EV$9:EV$497))+($RJ$4*MV144*100*100/MAX(EV$9:EV$497))+($RJ$4*MW144*100*100/MAX(EV$9:EV$497))+($RJ$4*MX144*100*100/MAX(EV$9:EV$497))+($RJ$4*MY144*100*100/MAX(EV$9:EV$497))+($RJ$4*MZ144*100*100/MAX(EV$9:EV$497))+($RJ$4*NA144*100*100/MAX(EV$9:EV$497))+($RJ$4*NB144*100*100/MAX(EV$9:EV$497))+($RJ$4*NC144*100*100/MAX(EV$9:EV$497))+($RJ$4*ND144*100*100/MAX(EV$9:EV$497))+($RJ$4*NG144*100*100/MAX(EV$9:EV$497)))/4</f>
        <v>0</v>
      </c>
      <c r="RZ144" s="115">
        <f>($RJ$4*NH144*100*100/MAX(EV$9:EV$497))/2 + (($RJ$4*NI144*100*100/MAX(EV$9:EV$497))+($RJ$4*NJ144*100*100/MAX(EV$9:EV$497))+($RJ$4*NK144*100*100/MAX(EV$9:EV$497))+($RJ$4*NL144*100*100/MAX(EV$9:EV$497))+($RJ$4*NM144*100*100/MAX(EV$9:EV$497))+($RJ$4*NN144*100*100/MAX(EV$9:EV$497)))/4</f>
        <v>0</v>
      </c>
      <c r="SA144" s="117">
        <f>(($RJ$4*NO144*100*100/MAX(EV$9:EV$497))+($RJ$4*NP144*100*100/MAX(EV$9:EV$497)))/4</f>
        <v>0</v>
      </c>
      <c r="SB144" s="118">
        <f t="shared" si="284"/>
        <v>0</v>
      </c>
      <c r="SC144" s="115">
        <f t="shared" si="285"/>
        <v>0</v>
      </c>
      <c r="SD144" s="115">
        <f t="shared" si="286"/>
        <v>0</v>
      </c>
      <c r="SE144" s="115">
        <f t="shared" si="287"/>
        <v>0</v>
      </c>
      <c r="SF144" s="115">
        <f t="shared" si="288"/>
        <v>0</v>
      </c>
      <c r="SG144" s="115">
        <f t="shared" si="289"/>
        <v>0</v>
      </c>
      <c r="SH144" s="115">
        <f>ROUND(SB144/MAX(SB$9:SB$497)*100,0)</f>
        <v>0</v>
      </c>
      <c r="SI144" s="115">
        <f>ROUND(SC144/MAX(SC$9:SC$497)*100,0)</f>
        <v>0</v>
      </c>
      <c r="SJ144" s="115">
        <f>ROUND(SD144/MAX(SD$9:SD$497)*100,0)</f>
        <v>0</v>
      </c>
      <c r="SK144" s="115">
        <f>ROUND(SE144/MAX(SE$9:SE$497)*100,0)</f>
        <v>0</v>
      </c>
      <c r="SL144" s="115">
        <f>ROUND(SF144/MAX(SF$9:SF$497)*100,0)</f>
        <v>0</v>
      </c>
      <c r="SM144" s="121">
        <f>ROUND(SG144/MAX(SG$9:SG$497)*100,0)</f>
        <v>0</v>
      </c>
      <c r="SN144" s="115">
        <f>ROUND(AVERAGEIF($ES$9:$ES$497,$ES144,SH$9:SH$497),0)</f>
        <v>29</v>
      </c>
      <c r="SO144" s="115">
        <f>ROUND(AVERAGEIF($ES$9:$ES$497,$ES144,SI$9:SI$497),0)</f>
        <v>3</v>
      </c>
      <c r="SP144" s="115">
        <f>ROUND(AVERAGEIF($ES$9:$ES$497,$ES144,SJ$9:SJ$497),0)</f>
        <v>5</v>
      </c>
      <c r="SQ144" s="115">
        <f>ROUND(AVERAGEIF($ES$9:$ES$497,$ES144,SK$9:SK$497),0)</f>
        <v>2</v>
      </c>
      <c r="SR144" s="115">
        <f>ROUND(AVERAGEIF($ES$9:$ES$497,$ES144,SL$9:SL$497),0)</f>
        <v>4</v>
      </c>
      <c r="SS144" s="121">
        <f>ROUND(AVERAGEIF($ES$9:$ES$497,$ES144,SM$9:SM$497),0)</f>
        <v>36</v>
      </c>
      <c r="ST144" s="114">
        <f>RANK(SB144,SB$9:SB$497,0)</f>
        <v>323</v>
      </c>
      <c r="SU144" s="115">
        <f>RANK(SC144,SC$9:SC$497,0)</f>
        <v>320</v>
      </c>
      <c r="SV144" s="115">
        <f>RANK(SD144,SD$9:SD$497,0)</f>
        <v>320</v>
      </c>
      <c r="SW144" s="115">
        <f>RANK(SE144,SE$9:SE$497,0)</f>
        <v>320</v>
      </c>
      <c r="SX144" s="115">
        <f>RANK(SF144,SF$9:SF$497,0)</f>
        <v>317</v>
      </c>
      <c r="SY144" s="115">
        <f>RANK(SG144,SG$9:SG$497,0)</f>
        <v>308</v>
      </c>
      <c r="SZ144" s="115">
        <f>COUNTIFS(SB$9:SB$497,"&gt;"&amp;SB144,$ES$9:$ES$497,$ES144)+1</f>
        <v>48</v>
      </c>
      <c r="TA144" s="115">
        <f>COUNTIFS(SC$9:SC$497,"&gt;"&amp;SC144,$ES$9:$ES$497,$ES144)+1</f>
        <v>48</v>
      </c>
      <c r="TB144" s="115">
        <f>COUNTIFS(SD$9:SD$497,"&gt;"&amp;SD144,$ES$9:$ES$497,$ES144)+1</f>
        <v>48</v>
      </c>
      <c r="TC144" s="115">
        <f>COUNTIFS(SE$9:SE$497,"&gt;"&amp;SE144,$ES$9:$ES$497,$ES144)+1</f>
        <v>48</v>
      </c>
      <c r="TD144" s="115">
        <f>COUNTIFS(SF$9:SF$497,"&gt;"&amp;SF144,$ES$9:$ES$497,$ES144)+1</f>
        <v>48</v>
      </c>
      <c r="TE144" s="117">
        <f>COUNTIFS(SG$9:SG$497,"&gt;"&amp;SG144,$ES$9:$ES$497,$ES144)+1</f>
        <v>48</v>
      </c>
      <c r="TF144" s="118">
        <f t="shared" si="290"/>
        <v>48</v>
      </c>
      <c r="TG144" s="115">
        <f t="shared" si="291"/>
        <v>36</v>
      </c>
      <c r="TH144" s="115">
        <f t="shared" si="292"/>
        <v>34</v>
      </c>
      <c r="TI144" s="115">
        <f t="shared" si="293"/>
        <v>37</v>
      </c>
      <c r="TJ144" s="115">
        <f t="shared" si="294"/>
        <v>34</v>
      </c>
      <c r="TK144" s="115">
        <f t="shared" si="295"/>
        <v>48</v>
      </c>
      <c r="TL144" s="117">
        <f t="shared" si="296"/>
        <v>48</v>
      </c>
      <c r="TM144" s="118">
        <f>ROUND(TF144/MAX(TF$9:TF$497)*100,0)</f>
        <v>27</v>
      </c>
      <c r="TN144" s="115">
        <f>ROUND(TG144/MAX(TG$9:TG$497)*100,0)</f>
        <v>20</v>
      </c>
      <c r="TO144" s="115">
        <f>ROUND(TH144/MAX(TH$9:TH$497)*100,0)</f>
        <v>19</v>
      </c>
      <c r="TP144" s="115">
        <f>ROUND(TI144/MAX(TI$9:TI$497)*100,0)</f>
        <v>20</v>
      </c>
      <c r="TQ144" s="115">
        <f>ROUND(TJ144/MAX(TJ$9:TJ$497)*100,0)</f>
        <v>17</v>
      </c>
      <c r="TR144" s="115">
        <f>ROUND(TK144/MAX(TK$9:TK$497)*100,0)</f>
        <v>24</v>
      </c>
      <c r="TS144" s="119">
        <f>ROUND(TL144/MAX(TL$9:TL$497)*100,0)</f>
        <v>24</v>
      </c>
      <c r="TT144" s="120">
        <f>RANK(TM144,TM$9:TM$497,0)</f>
        <v>298</v>
      </c>
      <c r="TU144" s="115">
        <f>RANK(TN144,TN$9:TN$497,0)</f>
        <v>299</v>
      </c>
      <c r="TV144" s="115">
        <f>RANK(TO144,TO$9:TO$497,0)</f>
        <v>273</v>
      </c>
      <c r="TW144" s="115">
        <f>RANK(TP144,TP$9:TP$497,0)</f>
        <v>303</v>
      </c>
      <c r="TX144" s="115">
        <f>RANK(TQ144,TQ$9:TQ$497,0)</f>
        <v>296</v>
      </c>
      <c r="TY144" s="115">
        <f>RANK(TR144,TR$9:TR$497,0)</f>
        <v>243</v>
      </c>
      <c r="TZ144" s="121">
        <f>RANK(TS144,TS$9:TS$497,0)</f>
        <v>215</v>
      </c>
      <c r="UA144" s="132"/>
      <c r="UB144" s="7" t="s">
        <v>1</v>
      </c>
    </row>
    <row r="145" spans="1:548" x14ac:dyDescent="0.15">
      <c r="A145" s="183">
        <v>137</v>
      </c>
      <c r="B145" s="203" t="s">
        <v>879</v>
      </c>
      <c r="C145" s="63"/>
      <c r="D145" s="63"/>
      <c r="E145" s="64" t="s">
        <v>518</v>
      </c>
      <c r="F145" s="65">
        <v>92</v>
      </c>
      <c r="G145" s="65" t="s">
        <v>576</v>
      </c>
      <c r="H145" s="65"/>
      <c r="I145" s="66" t="s">
        <v>521</v>
      </c>
      <c r="J145" s="67" t="s">
        <v>521</v>
      </c>
      <c r="K145" s="67" t="s">
        <v>521</v>
      </c>
      <c r="L145" s="67" t="s">
        <v>521</v>
      </c>
      <c r="M145" s="67" t="s">
        <v>521</v>
      </c>
      <c r="N145" s="67" t="s">
        <v>521</v>
      </c>
      <c r="O145" s="67" t="s">
        <v>521</v>
      </c>
      <c r="P145" s="67" t="s">
        <v>521</v>
      </c>
      <c r="Q145" s="67" t="s">
        <v>521</v>
      </c>
      <c r="R145" s="68" t="s">
        <v>521</v>
      </c>
      <c r="S145" s="69" t="s">
        <v>521</v>
      </c>
      <c r="T145" s="67" t="s">
        <v>521</v>
      </c>
      <c r="U145" s="67" t="s">
        <v>521</v>
      </c>
      <c r="V145" s="67" t="s">
        <v>521</v>
      </c>
      <c r="W145" s="67" t="s">
        <v>521</v>
      </c>
      <c r="X145" s="67" t="s">
        <v>521</v>
      </c>
      <c r="Y145" s="67" t="s">
        <v>521</v>
      </c>
      <c r="Z145" s="67" t="s">
        <v>521</v>
      </c>
      <c r="AA145" s="67" t="s">
        <v>521</v>
      </c>
      <c r="AB145" s="68" t="s">
        <v>521</v>
      </c>
      <c r="AC145" s="69" t="s">
        <v>521</v>
      </c>
      <c r="AD145" s="67" t="s">
        <v>521</v>
      </c>
      <c r="AE145" s="67" t="s">
        <v>521</v>
      </c>
      <c r="AF145" s="67" t="s">
        <v>521</v>
      </c>
      <c r="AG145" s="67" t="s">
        <v>521</v>
      </c>
      <c r="AH145" s="67" t="s">
        <v>521</v>
      </c>
      <c r="AI145" s="67" t="s">
        <v>521</v>
      </c>
      <c r="AJ145" s="67" t="s">
        <v>521</v>
      </c>
      <c r="AK145" s="67" t="s">
        <v>521</v>
      </c>
      <c r="AL145" s="68" t="s">
        <v>521</v>
      </c>
      <c r="AM145" s="69" t="s">
        <v>521</v>
      </c>
      <c r="AN145" s="67" t="s">
        <v>521</v>
      </c>
      <c r="AO145" s="67" t="s">
        <v>521</v>
      </c>
      <c r="AP145" s="67" t="s">
        <v>521</v>
      </c>
      <c r="AQ145" s="67" t="s">
        <v>521</v>
      </c>
      <c r="AR145" s="67" t="s">
        <v>521</v>
      </c>
      <c r="AS145" s="67" t="s">
        <v>521</v>
      </c>
      <c r="AT145" s="67" t="s">
        <v>521</v>
      </c>
      <c r="AU145" s="67" t="s">
        <v>521</v>
      </c>
      <c r="AV145" s="68" t="s">
        <v>521</v>
      </c>
      <c r="AW145" s="69" t="s">
        <v>521</v>
      </c>
      <c r="AX145" s="67" t="s">
        <v>521</v>
      </c>
      <c r="AY145" s="67" t="s">
        <v>521</v>
      </c>
      <c r="AZ145" s="67" t="s">
        <v>521</v>
      </c>
      <c r="BA145" s="67" t="s">
        <v>521</v>
      </c>
      <c r="BB145" s="67" t="s">
        <v>521</v>
      </c>
      <c r="BC145" s="67" t="s">
        <v>521</v>
      </c>
      <c r="BD145" s="67" t="s">
        <v>521</v>
      </c>
      <c r="BE145" s="67" t="s">
        <v>521</v>
      </c>
      <c r="BF145" s="68" t="s">
        <v>521</v>
      </c>
      <c r="BG145" s="69" t="s">
        <v>521</v>
      </c>
      <c r="BH145" s="67" t="s">
        <v>521</v>
      </c>
      <c r="BI145" s="67" t="s">
        <v>521</v>
      </c>
      <c r="BJ145" s="67" t="s">
        <v>521</v>
      </c>
      <c r="BK145" s="67" t="s">
        <v>521</v>
      </c>
      <c r="BL145" s="67" t="s">
        <v>521</v>
      </c>
      <c r="BM145" s="67" t="s">
        <v>521</v>
      </c>
      <c r="BN145" s="67" t="s">
        <v>521</v>
      </c>
      <c r="BO145" s="67" t="s">
        <v>521</v>
      </c>
      <c r="BP145" s="68" t="s">
        <v>521</v>
      </c>
      <c r="BQ145" s="70" t="s">
        <v>521</v>
      </c>
      <c r="BR145" s="67" t="s">
        <v>521</v>
      </c>
      <c r="BS145" s="67" t="s">
        <v>521</v>
      </c>
      <c r="BT145" s="67" t="s">
        <v>521</v>
      </c>
      <c r="BU145" s="67" t="s">
        <v>521</v>
      </c>
      <c r="BV145" s="67" t="s">
        <v>521</v>
      </c>
      <c r="BW145" s="67" t="s">
        <v>521</v>
      </c>
      <c r="BX145" s="67" t="s">
        <v>521</v>
      </c>
      <c r="BY145" s="67" t="s">
        <v>520</v>
      </c>
      <c r="BZ145" s="68" t="s">
        <v>520</v>
      </c>
      <c r="CA145" s="69" t="s">
        <v>520</v>
      </c>
      <c r="CB145" s="67" t="s">
        <v>520</v>
      </c>
      <c r="CC145" s="67" t="s">
        <v>520</v>
      </c>
      <c r="CD145" s="67" t="s">
        <v>520</v>
      </c>
      <c r="CE145" s="67" t="s">
        <v>520</v>
      </c>
      <c r="CF145" s="67" t="s">
        <v>520</v>
      </c>
      <c r="CG145" s="67" t="s">
        <v>520</v>
      </c>
      <c r="CH145" s="67" t="s">
        <v>520</v>
      </c>
      <c r="CI145" s="67" t="s">
        <v>521</v>
      </c>
      <c r="CJ145" s="68" t="s">
        <v>521</v>
      </c>
      <c r="CK145" s="69" t="s">
        <v>521</v>
      </c>
      <c r="CL145" s="67" t="s">
        <v>521</v>
      </c>
      <c r="CM145" s="67" t="s">
        <v>521</v>
      </c>
      <c r="CN145" s="67" t="s">
        <v>521</v>
      </c>
      <c r="CO145" s="67" t="s">
        <v>521</v>
      </c>
      <c r="CP145" s="67" t="s">
        <v>521</v>
      </c>
      <c r="CQ145" s="67" t="s">
        <v>521</v>
      </c>
      <c r="CR145" s="67" t="s">
        <v>521</v>
      </c>
      <c r="CS145" s="67" t="s">
        <v>521</v>
      </c>
      <c r="CT145" s="68" t="s">
        <v>521</v>
      </c>
      <c r="CU145" s="69" t="s">
        <v>521</v>
      </c>
      <c r="CV145" s="67" t="s">
        <v>521</v>
      </c>
      <c r="CW145" s="67" t="s">
        <v>521</v>
      </c>
      <c r="CX145" s="67" t="s">
        <v>521</v>
      </c>
      <c r="CY145" s="67" t="s">
        <v>521</v>
      </c>
      <c r="CZ145" s="67" t="s">
        <v>521</v>
      </c>
      <c r="DA145" s="67" t="s">
        <v>521</v>
      </c>
      <c r="DB145" s="67" t="s">
        <v>521</v>
      </c>
      <c r="DC145" s="67" t="s">
        <v>521</v>
      </c>
      <c r="DD145" s="68" t="s">
        <v>521</v>
      </c>
      <c r="DE145" s="69" t="s">
        <v>521</v>
      </c>
      <c r="DF145" s="71" t="s">
        <v>521</v>
      </c>
      <c r="DG145" s="67" t="s">
        <v>521</v>
      </c>
      <c r="DH145" s="67" t="s">
        <v>521</v>
      </c>
      <c r="DI145" s="67" t="s">
        <v>521</v>
      </c>
      <c r="DJ145" s="67" t="s">
        <v>521</v>
      </c>
      <c r="DK145" s="67" t="s">
        <v>521</v>
      </c>
      <c r="DL145" s="67" t="s">
        <v>521</v>
      </c>
      <c r="DM145" s="67" t="s">
        <v>521</v>
      </c>
      <c r="DN145" s="68" t="s">
        <v>521</v>
      </c>
      <c r="DO145" s="70" t="s">
        <v>521</v>
      </c>
      <c r="DP145" s="71" t="s">
        <v>521</v>
      </c>
      <c r="DQ145" s="67" t="s">
        <v>521</v>
      </c>
      <c r="DR145" s="67" t="s">
        <v>521</v>
      </c>
      <c r="DS145" s="67" t="s">
        <v>521</v>
      </c>
      <c r="DT145" s="67" t="s">
        <v>521</v>
      </c>
      <c r="DU145" s="67" t="s">
        <v>521</v>
      </c>
      <c r="DV145" s="67" t="s">
        <v>521</v>
      </c>
      <c r="DW145" s="67" t="s">
        <v>521</v>
      </c>
      <c r="DX145" s="72" t="s">
        <v>521</v>
      </c>
      <c r="DY145" s="73" t="s">
        <v>522</v>
      </c>
      <c r="DZ145" s="74">
        <v>2</v>
      </c>
      <c r="EA145" s="74">
        <v>3</v>
      </c>
      <c r="EB145" s="74">
        <v>3</v>
      </c>
      <c r="EC145" s="75">
        <v>4</v>
      </c>
      <c r="ED145" s="76" t="s">
        <v>522</v>
      </c>
      <c r="EE145" s="74">
        <f t="shared" si="246"/>
        <v>2</v>
      </c>
      <c r="EF145" s="74">
        <f t="shared" si="247"/>
        <v>6</v>
      </c>
      <c r="EG145" s="74">
        <f t="shared" si="248"/>
        <v>18</v>
      </c>
      <c r="EH145" s="77">
        <f t="shared" si="249"/>
        <v>72</v>
      </c>
      <c r="EI145" s="73">
        <v>1000</v>
      </c>
      <c r="EJ145" s="74">
        <v>1500</v>
      </c>
      <c r="EK145" s="74">
        <v>3000</v>
      </c>
      <c r="EL145" s="74">
        <v>5000</v>
      </c>
      <c r="EM145" s="75">
        <v>15000</v>
      </c>
      <c r="EN145" s="78">
        <v>1</v>
      </c>
      <c r="EO145" s="79">
        <f t="shared" si="250"/>
        <v>0.75</v>
      </c>
      <c r="EP145" s="79">
        <f t="shared" si="251"/>
        <v>0.5</v>
      </c>
      <c r="EQ145" s="79">
        <f t="shared" si="252"/>
        <v>0.27777777777777779</v>
      </c>
      <c r="ER145" s="80">
        <f t="shared" si="253"/>
        <v>0.20833333333333334</v>
      </c>
      <c r="ES145" s="128" t="s">
        <v>534</v>
      </c>
      <c r="ET145" s="82" t="s">
        <v>554</v>
      </c>
      <c r="EU145" s="83">
        <v>4</v>
      </c>
      <c r="EV145" s="73">
        <v>127</v>
      </c>
      <c r="EW145" s="74">
        <v>54</v>
      </c>
      <c r="EX145" s="74">
        <v>73</v>
      </c>
      <c r="EY145" s="74">
        <v>55</v>
      </c>
      <c r="EZ145" s="74">
        <v>14</v>
      </c>
      <c r="FA145" s="74">
        <v>14</v>
      </c>
      <c r="FB145" s="74">
        <v>57</v>
      </c>
      <c r="FC145" s="74">
        <v>50</v>
      </c>
      <c r="FD145" s="74">
        <f t="shared" si="254"/>
        <v>87</v>
      </c>
      <c r="FE145" s="84">
        <f t="shared" si="255"/>
        <v>123</v>
      </c>
      <c r="FF145" s="73">
        <f>RANK(EV145,$EV$9:$EV$497,0)</f>
        <v>22</v>
      </c>
      <c r="FG145" s="74">
        <f>RANK(EW145,$EW$9:$EW$497,0)</f>
        <v>150</v>
      </c>
      <c r="FH145" s="74">
        <f>RANK(EX145,$EX$9:$EX$497,0)</f>
        <v>74</v>
      </c>
      <c r="FI145" s="74">
        <f>RANK(EY145,$EY$9:$EY$497,0)</f>
        <v>106</v>
      </c>
      <c r="FJ145" s="74">
        <f>RANK(EZ145,$EZ$9:$EZ$497,0)</f>
        <v>271</v>
      </c>
      <c r="FK145" s="74">
        <f>RANK(FA145,$FA$9:$FA$497,0)</f>
        <v>253</v>
      </c>
      <c r="FL145" s="74">
        <f>RANK(FB145,$FB$9:$FB$497,0)</f>
        <v>139</v>
      </c>
      <c r="FM145" s="74">
        <f>RANK(FC145,$FC$9:$FC$497,0)</f>
        <v>168</v>
      </c>
      <c r="FN145" s="74">
        <f>RANK(FD145,$FD$9:$FD$497,0)</f>
        <v>137</v>
      </c>
      <c r="FO145" s="84">
        <f>RANK(FE145,$FE$9:$FE$497,0)</f>
        <v>102</v>
      </c>
      <c r="FP145" s="73">
        <f>COUNTIFS($EV$9:$EV$497,"&gt;"&amp;EV145,$ES$9:$ES$497,ES145)+1</f>
        <v>5</v>
      </c>
      <c r="FQ145" s="74">
        <f>COUNTIFS($EW$9:$EW$497,"&gt;"&amp;EW145,$ES$9:$ES$497,ES145)+1</f>
        <v>6</v>
      </c>
      <c r="FR145" s="74">
        <f>COUNTIFS($EX$9:$EX$497,"&gt;"&amp;EX145,$ES$9:$ES$497,ES145)+1</f>
        <v>36</v>
      </c>
      <c r="FS145" s="74">
        <f>COUNTIFS($EY$9:$EY$497,"&gt;"&amp;EY145,$ES$9:$ES$497,ES145)+1</f>
        <v>14</v>
      </c>
      <c r="FT145" s="74">
        <f>COUNTIFS($EZ$9:$EZ$497,"&gt;"&amp;EZ145,$ES$9:$ES$497,ES145)+1</f>
        <v>18</v>
      </c>
      <c r="FU145" s="74">
        <f>COUNTIFS($FA$9:$FA$497,"&gt;"&amp;FA145,$ES$9:$ES$497,ES145)+1</f>
        <v>17</v>
      </c>
      <c r="FV145" s="74">
        <f>COUNTIFS($FB$9:$FB$497,"&gt;"&amp;FB145,$ES$9:$ES$497,ES145)+1</f>
        <v>43</v>
      </c>
      <c r="FW145" s="74">
        <f>COUNTIFS($FC$9:$FC$497,"&gt;"&amp;FC145,$ES$9:$ES$497,ES145)+1</f>
        <v>55</v>
      </c>
      <c r="FX145" s="74">
        <f>COUNTIFS($FD$9:$FD$497,"&gt;"&amp;FD145,$ES$9:$ES$497,ES145)+1</f>
        <v>35</v>
      </c>
      <c r="FY145" s="84">
        <f>COUNTIFS($FE$9:$FE$497,"&gt;"&amp;FE145,$ES$9:$ES$497,ES145)+1</f>
        <v>44</v>
      </c>
      <c r="FZ145" s="85">
        <f t="shared" si="256"/>
        <v>1.38</v>
      </c>
      <c r="GA145" s="86">
        <f t="shared" si="257"/>
        <v>0.59</v>
      </c>
      <c r="GB145" s="86">
        <f t="shared" si="258"/>
        <v>0.79</v>
      </c>
      <c r="GC145" s="86">
        <f t="shared" si="259"/>
        <v>0.6</v>
      </c>
      <c r="GD145" s="86">
        <f t="shared" si="260"/>
        <v>0.15</v>
      </c>
      <c r="GE145" s="86">
        <f t="shared" si="261"/>
        <v>0.15</v>
      </c>
      <c r="GF145" s="86">
        <f t="shared" si="262"/>
        <v>0.62</v>
      </c>
      <c r="GG145" s="86">
        <f t="shared" si="263"/>
        <v>0.54</v>
      </c>
      <c r="GH145" s="86">
        <f t="shared" si="264"/>
        <v>0.95</v>
      </c>
      <c r="GI145" s="87">
        <f t="shared" si="265"/>
        <v>1.34</v>
      </c>
      <c r="GJ145" s="85">
        <f>ROUND(((FZ145-AVERAGE(FZ$9:FZ$497))/STDEVP(FZ$9:FZ$497)*10+50),2)</f>
        <v>66.09</v>
      </c>
      <c r="GK145" s="86">
        <f>ROUND(((GA145-AVERAGE(GA$9:GA$497))/STDEVP(GA$9:GA$497)*10+50),2)</f>
        <v>47</v>
      </c>
      <c r="GL145" s="86">
        <f>ROUND(((GB145-AVERAGE(GB$9:GB$497))/STDEVP(GB$9:GB$497)*10+50),2)</f>
        <v>57.78</v>
      </c>
      <c r="GM145" s="86">
        <f>ROUND(((GC145-AVERAGE(GC$9:GC$497))/STDEVP(GC$9:GC$497)*10+50),2)</f>
        <v>53.7</v>
      </c>
      <c r="GN145" s="86">
        <f>ROUND(((GD145-AVERAGE(GD$9:GD$497))/STDEVP(GD$9:GD$497)*10+50),2)</f>
        <v>41.7</v>
      </c>
      <c r="GO145" s="86">
        <f>ROUND(((GE145-AVERAGE(GE$9:GE$497))/STDEVP(GE$9:GE$497)*10+50),2)</f>
        <v>42.8</v>
      </c>
      <c r="GP145" s="86">
        <f>ROUND(((GF145-AVERAGE(GF$9:GF$497))/STDEVP(GF$9:GF$497)*10+50),2)</f>
        <v>49.53</v>
      </c>
      <c r="GQ145" s="86">
        <f>ROUND(((GG145-AVERAGE(GG$9:GG$497))/STDEVP(GG$9:GG$497)*10+50),2)</f>
        <v>47.15</v>
      </c>
      <c r="GR145" s="86">
        <f>ROUND(((GH145-AVERAGE(GH$9:GH$497))/STDEVP(GH$9:GH$497)*10+50),2)</f>
        <v>49.1</v>
      </c>
      <c r="GS145" s="87">
        <f>ROUND(((GI145-AVERAGE(GI$9:GI$497))/STDEVP(GI$9:GI$497)*10+50),2)</f>
        <v>52.65</v>
      </c>
      <c r="GT145" s="73">
        <f>RANK(GJ145,$GJ$9:$GJ$497,0)</f>
        <v>29</v>
      </c>
      <c r="GU145" s="74">
        <f>RANK(GK145,$GK$9:$GK$497,0)</f>
        <v>237</v>
      </c>
      <c r="GV145" s="74">
        <f>RANK(GL145,$GL$9:$GL$497,0)</f>
        <v>96</v>
      </c>
      <c r="GW145" s="74">
        <f>RANK(GM145,$GM$9:$GM$497,0)</f>
        <v>113</v>
      </c>
      <c r="GX145" s="74">
        <f>RANK(GN145,$GN$9:$GN$497,0)</f>
        <v>367</v>
      </c>
      <c r="GY145" s="74">
        <f>RANK(GO145,$GO$9:$GO$497,0)</f>
        <v>340</v>
      </c>
      <c r="GZ145" s="74">
        <f>RANK(GP145,$GP$9:$GP$497,0)</f>
        <v>221</v>
      </c>
      <c r="HA145" s="74">
        <f>RANK(GQ145,$GQ$9:$GQ$497,0)</f>
        <v>258</v>
      </c>
      <c r="HB145" s="74">
        <f>RANK(GR145,$GR$9:$GR$497,0)</f>
        <v>204</v>
      </c>
      <c r="HC145" s="84">
        <f>RANK(GS145,$GS$9:$GS$497,0)</f>
        <v>134</v>
      </c>
      <c r="HD145" s="85">
        <f>ROUND(AVERAGEIF($ES$9:$ES$497,$ES145,$FZ$9:$FZ$497),2)</f>
        <v>0.95</v>
      </c>
      <c r="HE145" s="86">
        <f>ROUND(AVERAGEIF($ES$9:$ES$497,$ES145,$GA$9:$GA$497),2)</f>
        <v>0.38</v>
      </c>
      <c r="HF145" s="86">
        <f>ROUND(AVERAGEIF($ES$9:$ES$497,$ES145,$GB$9:$GB$497),2)</f>
        <v>0.82</v>
      </c>
      <c r="HG145" s="86">
        <f>ROUND(AVERAGEIF($ES$9:$ES$497,$ES145,$GC$9:$GC$497),2)</f>
        <v>0.44</v>
      </c>
      <c r="HH145" s="86">
        <f>ROUND(AVERAGEIF($ES$9:$ES$497,$ES145,$GD$9:$GD$497),2)</f>
        <v>0.15</v>
      </c>
      <c r="HI145" s="86">
        <f>ROUND(AVERAGEIF($ES$9:$ES$497,$ES145,$GE$9:$GE$497),2)</f>
        <v>0.14000000000000001</v>
      </c>
      <c r="HJ145" s="86">
        <f>ROUND(AVERAGEIF($ES$9:$ES$497,$ES145,$GF$9:$GF$497),2)</f>
        <v>0.74</v>
      </c>
      <c r="HK145" s="86">
        <f>ROUND(AVERAGEIF($ES$9:$ES$497,$ES145,$GG$9:$GG$497),2)</f>
        <v>0.85</v>
      </c>
      <c r="HL145" s="86">
        <f>ROUND(AVERAGEIF($ES$9:$ES$497,$ES145,$GH$9:$GH$497),2)</f>
        <v>0.97</v>
      </c>
      <c r="HM145" s="87">
        <f>ROUND(AVERAGEIF($ES$9:$ES$497,$ES145,$GI$9:$GI$497),2)</f>
        <v>1.67</v>
      </c>
      <c r="HN145" s="88">
        <f t="shared" si="266"/>
        <v>0.42999999999999994</v>
      </c>
      <c r="HO145" s="89">
        <f t="shared" si="267"/>
        <v>0.20999999999999996</v>
      </c>
      <c r="HP145" s="89">
        <f t="shared" si="268"/>
        <v>-2.9999999999999916E-2</v>
      </c>
      <c r="HQ145" s="89">
        <f t="shared" si="269"/>
        <v>0.15999999999999998</v>
      </c>
      <c r="HR145" s="89">
        <f t="shared" si="270"/>
        <v>0</v>
      </c>
      <c r="HS145" s="89">
        <f t="shared" si="271"/>
        <v>9.9999999999999811E-3</v>
      </c>
      <c r="HT145" s="89">
        <f t="shared" si="272"/>
        <v>-0.12</v>
      </c>
      <c r="HU145" s="89">
        <f t="shared" si="273"/>
        <v>-0.30999999999999994</v>
      </c>
      <c r="HV145" s="89">
        <f t="shared" si="274"/>
        <v>-2.0000000000000018E-2</v>
      </c>
      <c r="HW145" s="90">
        <f t="shared" si="275"/>
        <v>-0.32999999999999985</v>
      </c>
      <c r="HX145" s="73">
        <f>COUNTIFS($FZ$9:$FZ$497,"&gt;"&amp;FZ145,$ES$9:$ES$497,$ES145)+1</f>
        <v>7</v>
      </c>
      <c r="HY145" s="74">
        <f>COUNTIFS($GA$9:$GA$497,"&gt;"&amp;GA145,$ES$9:$ES$497,$ES145)+1</f>
        <v>4</v>
      </c>
      <c r="HZ145" s="74">
        <f>COUNTIFS($GB$9:$GB$497,"&gt;"&amp;GB145,$ES$9:$ES$497,$ES145)+1</f>
        <v>42</v>
      </c>
      <c r="IA145" s="74">
        <f>COUNTIFS($GC$9:$GC$497,"&gt;"&amp;GC145,$ES$9:$ES$497,$ES145)+1</f>
        <v>7</v>
      </c>
      <c r="IB145" s="74">
        <f>COUNTIFS($GD$9:$GD$497,"&gt;"&amp;GD145,$ES$9:$ES$497,$ES145)+1</f>
        <v>24</v>
      </c>
      <c r="IC145" s="74">
        <f>COUNTIFS($GE$9:$GE$497,"&gt;"&amp;GE145,$ES$9:$ES$497,$ES145)+1</f>
        <v>24</v>
      </c>
      <c r="ID145" s="74">
        <f>COUNTIFS($GF$9:$GF$497,"&gt;"&amp;GF145,$ES$9:$ES$497,$ES145)+1</f>
        <v>67</v>
      </c>
      <c r="IE145" s="74">
        <f>COUNTIFS($GG$9:$GG$497,"&gt;"&amp;GG145,$ES$9:$ES$497,$ES145)+1</f>
        <v>68</v>
      </c>
      <c r="IF145" s="74">
        <f>COUNTIFS($GH$9:$GH$497,"&gt;"&amp;GH145,$ES$9:$ES$497,$ES145)+1</f>
        <v>42</v>
      </c>
      <c r="IG145" s="84">
        <f>COUNTIFS($GI$9:$GI$497,"&gt;"&amp;GI145,$ES$9:$ES$497,$ES145)+1</f>
        <v>65</v>
      </c>
      <c r="IH145" s="91"/>
      <c r="II145" s="79"/>
      <c r="IJ145" s="79">
        <v>0.1</v>
      </c>
      <c r="IK145" s="79"/>
      <c r="IL145" s="79"/>
      <c r="IM145" s="92"/>
      <c r="IN145" s="93"/>
      <c r="IO145" s="94"/>
      <c r="IP145" s="95"/>
      <c r="IQ145" s="79"/>
      <c r="IR145" s="79"/>
      <c r="IS145" s="79"/>
      <c r="IT145" s="79"/>
      <c r="IU145" s="79"/>
      <c r="IV145" s="79"/>
      <c r="IW145" s="96"/>
      <c r="IX145" s="93"/>
      <c r="IY145" s="79"/>
      <c r="IZ145" s="79">
        <v>0.1</v>
      </c>
      <c r="JA145" s="79"/>
      <c r="JB145" s="79"/>
      <c r="JC145" s="79"/>
      <c r="JD145" s="79"/>
      <c r="JE145" s="97"/>
      <c r="JF145" s="95"/>
      <c r="JG145" s="79"/>
      <c r="JH145" s="79"/>
      <c r="JI145" s="79"/>
      <c r="JJ145" s="79"/>
      <c r="JK145" s="79"/>
      <c r="JL145" s="79"/>
      <c r="JM145" s="96"/>
      <c r="JN145" s="93"/>
      <c r="JO145" s="79"/>
      <c r="JP145" s="79"/>
      <c r="JQ145" s="79"/>
      <c r="JR145" s="79"/>
      <c r="JS145" s="79"/>
      <c r="JT145" s="79"/>
      <c r="JU145" s="79"/>
      <c r="JV145" s="79"/>
      <c r="JW145" s="79"/>
      <c r="JX145" s="79"/>
      <c r="JY145" s="79"/>
      <c r="JZ145" s="97"/>
      <c r="KA145" s="93"/>
      <c r="KB145" s="79"/>
      <c r="KC145" s="79"/>
      <c r="KD145" s="79"/>
      <c r="KE145" s="97"/>
      <c r="KF145" s="95"/>
      <c r="KG145" s="79"/>
      <c r="KH145" s="79"/>
      <c r="KI145" s="79"/>
      <c r="KJ145" s="79"/>
      <c r="KK145" s="98"/>
      <c r="KL145" s="79"/>
      <c r="KM145" s="79"/>
      <c r="KN145" s="79"/>
      <c r="KO145" s="79"/>
      <c r="KP145" s="79"/>
      <c r="KQ145" s="79"/>
      <c r="KR145" s="79"/>
      <c r="KS145" s="96"/>
      <c r="KT145" s="96"/>
      <c r="KU145" s="96"/>
      <c r="KV145" s="96"/>
      <c r="KW145" s="93"/>
      <c r="KX145" s="79"/>
      <c r="KY145" s="79"/>
      <c r="KZ145" s="79"/>
      <c r="LA145" s="79"/>
      <c r="LB145" s="79"/>
      <c r="LC145" s="96"/>
      <c r="LD145" s="93"/>
      <c r="LE145" s="94"/>
      <c r="LF145" s="99"/>
      <c r="LG145" s="75"/>
      <c r="LH145" s="93"/>
      <c r="LI145" s="79"/>
      <c r="LJ145" s="74"/>
      <c r="LK145" s="74"/>
      <c r="LL145" s="74"/>
      <c r="LM145" s="100"/>
      <c r="LN145" s="95"/>
      <c r="LO145" s="79"/>
      <c r="LP145" s="79"/>
      <c r="LQ145" s="79"/>
      <c r="LR145" s="96"/>
      <c r="LS145" s="93"/>
      <c r="LT145" s="79"/>
      <c r="LU145" s="79"/>
      <c r="LV145" s="79"/>
      <c r="LW145" s="79"/>
      <c r="LX145" s="79"/>
      <c r="LY145" s="79"/>
      <c r="LZ145" s="79"/>
      <c r="MA145" s="97"/>
      <c r="MB145" s="95"/>
      <c r="MC145" s="79"/>
      <c r="MD145" s="79"/>
      <c r="ME145" s="79"/>
      <c r="MF145" s="79"/>
      <c r="MG145" s="79"/>
      <c r="MH145" s="79"/>
      <c r="MI145" s="79"/>
      <c r="MJ145" s="79"/>
      <c r="MK145" s="79"/>
      <c r="ML145" s="79"/>
      <c r="MM145" s="79"/>
      <c r="MN145" s="98"/>
      <c r="MO145" s="98"/>
      <c r="MP145" s="96"/>
      <c r="MQ145" s="93"/>
      <c r="MR145" s="79"/>
      <c r="MS145" s="79"/>
      <c r="MT145" s="79"/>
      <c r="MU145" s="79"/>
      <c r="MV145" s="98">
        <v>0.1</v>
      </c>
      <c r="MW145" s="79"/>
      <c r="MX145" s="79">
        <v>0.1</v>
      </c>
      <c r="MY145" s="79"/>
      <c r="MZ145" s="79"/>
      <c r="NA145" s="79"/>
      <c r="NB145" s="79"/>
      <c r="NC145" s="79"/>
      <c r="ND145" s="96"/>
      <c r="NE145" s="96"/>
      <c r="NF145" s="96"/>
      <c r="NG145" s="96"/>
      <c r="NH145" s="93"/>
      <c r="NI145" s="79"/>
      <c r="NJ145" s="79"/>
      <c r="NK145" s="79"/>
      <c r="NL145" s="79"/>
      <c r="NM145" s="79"/>
      <c r="NN145" s="94"/>
      <c r="NO145" s="93"/>
      <c r="NP145" s="80"/>
      <c r="NQ145" s="124" t="s">
        <v>878</v>
      </c>
      <c r="NR145" s="102" t="s">
        <v>881</v>
      </c>
      <c r="NS145" s="102"/>
      <c r="NT145" s="102" t="s">
        <v>561</v>
      </c>
      <c r="NU145" s="102"/>
      <c r="NV145" s="104">
        <v>43965</v>
      </c>
      <c r="NW145" s="102" t="s">
        <v>882</v>
      </c>
      <c r="NX145" s="133" t="s">
        <v>883</v>
      </c>
      <c r="NY145" s="129" t="s">
        <v>884</v>
      </c>
      <c r="NZ145" s="133" t="s">
        <v>883</v>
      </c>
      <c r="OA145" s="134"/>
      <c r="OB145" s="134"/>
      <c r="OC145" s="134"/>
      <c r="OD145" s="108">
        <f t="shared" si="276"/>
        <v>72</v>
      </c>
      <c r="OE145" s="109">
        <v>3</v>
      </c>
      <c r="OF145" s="110">
        <f t="shared" si="277"/>
        <v>1000</v>
      </c>
      <c r="OG145" s="109">
        <v>1</v>
      </c>
      <c r="OH145" s="111">
        <f>ROUND(AVERAGEIF($ES$9:$ES$497,$ES145,EV$9:EV$497),0)</f>
        <v>70</v>
      </c>
      <c r="OI145" s="112">
        <f>ROUND(AVERAGEIF($ES$9:$ES$497,$ES145,EW$9:EW$497),0)</f>
        <v>29</v>
      </c>
      <c r="OJ145" s="112">
        <f>ROUND(AVERAGEIF($ES$9:$ES$497,$ES145,EX$9:EX$497),0)</f>
        <v>62</v>
      </c>
      <c r="OK145" s="112">
        <f>ROUND(AVERAGEIF($ES$9:$ES$497,$ES145,EY$9:EY$497),0)</f>
        <v>34</v>
      </c>
      <c r="OL145" s="112">
        <f>ROUND(AVERAGEIF($ES$9:$ES$497,$ES145,EZ$9:EZ$497),0)</f>
        <v>10</v>
      </c>
      <c r="OM145" s="112">
        <f>ROUND(AVERAGEIF($ES$9:$ES$497,$ES145,FA$9:FA$497),0)</f>
        <v>10</v>
      </c>
      <c r="ON145" s="112">
        <f>ROUND(AVERAGEIF($ES$9:$ES$497,$ES145,FB$9:FB$497),0)</f>
        <v>53</v>
      </c>
      <c r="OO145" s="112">
        <f>ROUND(AVERAGEIF($ES$9:$ES$497,$ES145,FC$9:FC$497),0)</f>
        <v>56</v>
      </c>
      <c r="OP145" s="112">
        <f>ROUND(AVERAGEIF($ES$9:$ES$497,$ES145,FD$9:FD$497),0)</f>
        <v>72</v>
      </c>
      <c r="OQ145" s="113">
        <f>ROUND(AVERAGEIF($ES$9:$ES$497,$ES145,FE$9:FE$497),0)</f>
        <v>118</v>
      </c>
      <c r="OR145" s="114">
        <f>ROUND(EV145/MAX(EV$9:EV$497)*100,0)</f>
        <v>71</v>
      </c>
      <c r="OS145" s="115">
        <f>ROUND(EW145/MAX(EW$9:EW$497)*100,0)</f>
        <v>43</v>
      </c>
      <c r="OT145" s="115">
        <f>ROUND(EX145/MAX(EX$9:EX$497)*100,0)</f>
        <v>61</v>
      </c>
      <c r="OU145" s="115">
        <f>ROUND(EY145/MAX(EY$9:EY$497)*100,0)</f>
        <v>37</v>
      </c>
      <c r="OV145" s="115">
        <f>ROUND(EZ145/MAX(EZ$9:EZ$497)*100,0)</f>
        <v>11</v>
      </c>
      <c r="OW145" s="115">
        <f>ROUND(FA145/MAX(FA$9:FA$497)*100,0)</f>
        <v>12</v>
      </c>
      <c r="OX145" s="115">
        <f>ROUND(FB145/MAX(FB$9:FB$497)*100,0)</f>
        <v>43</v>
      </c>
      <c r="OY145" s="116">
        <f>ROUND(FC145/MAX(FC$9:FC$497)*100,0)</f>
        <v>34</v>
      </c>
      <c r="OZ145" s="115">
        <f>ROUND(FD145/MAX(FD$9:FD$497)*100,0)</f>
        <v>59</v>
      </c>
      <c r="PA145" s="117">
        <f>ROUND(FE145/MAX(FE$9:FE$497)*100,0)</f>
        <v>50</v>
      </c>
      <c r="PB145" s="118">
        <f t="shared" si="278"/>
        <v>568</v>
      </c>
      <c r="PC145" s="115">
        <f t="shared" si="279"/>
        <v>418</v>
      </c>
      <c r="PD145" s="115">
        <f t="shared" si="280"/>
        <v>601</v>
      </c>
      <c r="PE145" s="115">
        <f t="shared" si="281"/>
        <v>636</v>
      </c>
      <c r="PF145" s="115">
        <f t="shared" si="282"/>
        <v>477</v>
      </c>
      <c r="PG145" s="119">
        <f t="shared" si="283"/>
        <v>381</v>
      </c>
      <c r="PH145" s="118">
        <f>ROUND(PB145/MAX(PB$9:PB$497)*100,0)</f>
        <v>68</v>
      </c>
      <c r="PI145" s="115">
        <f>ROUND(PC145/MAX(PC$9:PC$497)*100,0)</f>
        <v>50</v>
      </c>
      <c r="PJ145" s="115">
        <f>ROUND(PD145/MAX(PD$9:PD$497)*100,0)</f>
        <v>64</v>
      </c>
      <c r="PK145" s="115">
        <f>ROUND(PE145/MAX(PE$9:PE$497)*100,0)</f>
        <v>63</v>
      </c>
      <c r="PL145" s="115">
        <f>ROUND(PF145/MAX(PF$9:PF$497)*100,0)</f>
        <v>67</v>
      </c>
      <c r="PM145" s="119">
        <f>ROUND(PG145/MAX(PG$9:PG$497)*100,0)</f>
        <v>56</v>
      </c>
      <c r="PN145" s="118">
        <f>RANK(PH145,PH$9:PH$497,0)</f>
        <v>63</v>
      </c>
      <c r="PO145" s="115">
        <f>RANK(PI145,PI$9:PI$497,0)</f>
        <v>134</v>
      </c>
      <c r="PP145" s="115">
        <f>RANK(PJ145,PJ$9:PJ$497,0)</f>
        <v>103</v>
      </c>
      <c r="PQ145" s="115">
        <f>RANK(PK145,PK$9:PK$497,0)</f>
        <v>80</v>
      </c>
      <c r="PR145" s="115">
        <f>RANK(PL145,PL$9:PL$497,0)</f>
        <v>96</v>
      </c>
      <c r="PS145" s="119">
        <f>RANK(PM145,PM$9:PM$497,0)</f>
        <v>122</v>
      </c>
      <c r="PT145" s="120">
        <f>ROUND(FZ145/MAX(FZ$9:FZ$497)*100,0)</f>
        <v>75</v>
      </c>
      <c r="PU145" s="115">
        <f>ROUND(GA145/MAX(GA$9:GA$497)*100,0)</f>
        <v>33</v>
      </c>
      <c r="PV145" s="115">
        <f>ROUND(GB145/MAX(GB$9:GB$497)*100,0)</f>
        <v>58</v>
      </c>
      <c r="PW145" s="115">
        <f>ROUND(GC145/MAX(GC$9:GC$497)*100,0)</f>
        <v>48</v>
      </c>
      <c r="PX145" s="115">
        <f>ROUND(GD145/MAX(GD$9:GD$497)*100,0)</f>
        <v>8</v>
      </c>
      <c r="PY145" s="115">
        <f>ROUND(GE145/MAX(GE$9:GE$497)*100,0)</f>
        <v>9</v>
      </c>
      <c r="PZ145" s="115">
        <f>ROUND(GF145/MAX(GF$9:GF$497)*100,0)</f>
        <v>29</v>
      </c>
      <c r="QA145" s="116">
        <f>ROUND(GG145/MAX(GG$9:GG$497)*100,0)</f>
        <v>30</v>
      </c>
      <c r="QB145" s="115">
        <f>ROUND(GH145/MAX(GH$9:GH$497)*100,0)</f>
        <v>42</v>
      </c>
      <c r="QC145" s="121">
        <f>ROUND(GI145/MAX(GI$9:GI$497)*100,0)</f>
        <v>43</v>
      </c>
      <c r="QD145" s="120">
        <f>ROUND(AVERAGEIF($ES$9:$ES$497,$ES145,PT$9:PT$497),0)</f>
        <v>52</v>
      </c>
      <c r="QE145" s="120">
        <f>ROUND(AVERAGEIF($ES$9:$ES$497,$ES145,PU$9:PU$497),0)</f>
        <v>21</v>
      </c>
      <c r="QF145" s="120">
        <f>ROUND(AVERAGEIF($ES$9:$ES$497,$ES145,PV$9:PV$497),0)</f>
        <v>60</v>
      </c>
      <c r="QG145" s="120">
        <f>ROUND(AVERAGEIF($ES$9:$ES$497,$ES145,PW$9:PW$497),0)</f>
        <v>35</v>
      </c>
      <c r="QH145" s="120">
        <f>ROUND(AVERAGEIF($ES$9:$ES$497,$ES145,PX$9:PX$497),0)</f>
        <v>8</v>
      </c>
      <c r="QI145" s="120">
        <f>ROUND(AVERAGEIF($ES$9:$ES$497,$ES145,PY$9:PY$497),0)</f>
        <v>9</v>
      </c>
      <c r="QJ145" s="120">
        <f>ROUND(AVERAGEIF($ES$9:$ES$497,$ES145,PZ$9:PZ$497),0)</f>
        <v>35</v>
      </c>
      <c r="QK145" s="120">
        <f>ROUND(AVERAGEIF($ES$9:$ES$497,$ES145,QA$9:QA$497),0)</f>
        <v>46</v>
      </c>
      <c r="QL145" s="120">
        <f>ROUND(AVERAGEIF($ES$9:$ES$497,$ES145,QB$9:QB$497),0)</f>
        <v>43</v>
      </c>
      <c r="QM145" s="120">
        <f>ROUND(AVERAGEIF($ES$9:$ES$497,$ES145,QC$9:QC$497),0)</f>
        <v>53</v>
      </c>
      <c r="QN145" s="114">
        <f t="shared" si="240"/>
        <v>584</v>
      </c>
      <c r="QO145" s="115">
        <f t="shared" si="241"/>
        <v>384</v>
      </c>
      <c r="QP145" s="115">
        <f t="shared" si="242"/>
        <v>616</v>
      </c>
      <c r="QQ145" s="115">
        <f t="shared" si="243"/>
        <v>674</v>
      </c>
      <c r="QR145" s="115">
        <f t="shared" si="244"/>
        <v>605</v>
      </c>
      <c r="QS145" s="119">
        <f t="shared" si="245"/>
        <v>377</v>
      </c>
      <c r="QT145" s="114">
        <f>ROUND((QN145-MIN(QN$9:QN$497))/(MAX(QN$9:QN$497)-MIN(QN$9:QN$497))*100,0)</f>
        <v>55</v>
      </c>
      <c r="QU145" s="115">
        <f>ROUND((QO145-MIN(QO$9:QO$497))/(MAX(QO$9:QO$497)-MIN(QO$9:QO$497))*100,0)</f>
        <v>25</v>
      </c>
      <c r="QV145" s="115">
        <f>ROUND((QP145-MIN(QP$9:QP$497))/(MAX(QP$9:QP$497)-MIN(QP$9:QP$497))*100,0)</f>
        <v>39</v>
      </c>
      <c r="QW145" s="115">
        <f>ROUND((QQ145-MIN(QQ$9:QQ$497))/(MAX(QQ$9:QQ$497)-MIN(QQ$9:QQ$497))*100,0)</f>
        <v>49</v>
      </c>
      <c r="QX145" s="115">
        <f>ROUND((QR145-MIN(QR$9:QR$497))/(MAX(QR$9:QR$497)-MIN(QR$9:QR$497))*100,0)</f>
        <v>63</v>
      </c>
      <c r="QY145" s="115">
        <f>ROUND((QS145-MIN(QS$9:QS$497))/(MAX(QS$9:QS$497)-MIN(QS$9:QS$497))*100,0)</f>
        <v>41</v>
      </c>
      <c r="QZ145" s="114">
        <f>RANK(QN145,QN$9:QN$497,0)</f>
        <v>64</v>
      </c>
      <c r="RA145" s="115">
        <f>RANK(QO145,QO$9:QO$497,0)</f>
        <v>207</v>
      </c>
      <c r="RB145" s="115">
        <f>RANK(QP145,QP$9:QP$497,0)</f>
        <v>117</v>
      </c>
      <c r="RC145" s="115">
        <f>RANK(QQ145,QQ$9:QQ$497,0)</f>
        <v>99</v>
      </c>
      <c r="RD145" s="115">
        <f>RANK(QR145,QR$9:QR$497,0)</f>
        <v>97</v>
      </c>
      <c r="RE145" s="115">
        <f>RANK(QS145,QS$9:QS$497,0)</f>
        <v>191</v>
      </c>
      <c r="RF145" s="122"/>
      <c r="RG145" s="115">
        <f>($RH$3*(IH145+IJ145)*100*100/MAX(EX$9:EX$497)*$RO$3) +($RH$3*(II145+IJ145)*100*100/MAX(EX$9:EX$497)*$RO$4) + ($RH$3*IK145*100*100/MAX(EX$9:EX$497)*0.098)</f>
        <v>41.75</v>
      </c>
      <c r="RH145" s="115">
        <f>($RH$4*IL145*100*100/MAX(EZ$9:EZ$497))*$RQ$3</f>
        <v>0</v>
      </c>
      <c r="RI145" s="115">
        <f>($RH$3*IM145*100*100/MAX(EY$9:EY$497))*$RQ$4</f>
        <v>0</v>
      </c>
      <c r="RJ145" s="115">
        <f>($RH$3*IN145*100*100/MAX(EX$9:EX$497))</f>
        <v>0</v>
      </c>
      <c r="RK145" s="115">
        <f>($RH$4*IO145*100*100/MAX(EZ$9:EZ$497))*$RQ$3</f>
        <v>0</v>
      </c>
      <c r="RL145" s="115">
        <f>(($RL$4*IP145*100*((100/MAX(EX$9:EX$497)+100/MAX(EZ$9:EZ$497))/2))+($RL$4*IQ145*100*((100/MAX(EX$9:EX$497)+100/MAX(EZ$9:EZ$497))/2))+($RL$4*IR145*100*((100/MAX(EX$9:EX$497)+100/MAX(EZ$9:EZ$497))/2))+($RL$4*IS145*100*((100/MAX(EX$9:EX$497)+100/MAX(EZ$9:EZ$497))/2))+($RL$4*IT145*100*((100/MAX(EX$9:EX$497)+100/MAX(EZ$9:EZ$497))/2))+($RL$4*IU145*100*((100/MAX(EX$9:EX$497)+100/MAX(EZ$9:EZ$497))/2))+($RL$4*IV145*100*((100/MAX(EX$9:EX$497)+100/MAX(EZ$9:EZ$497))/2))+($RL$4*IW145*100*((100/MAX(EX$9:EX$497)+100/MAX(EZ$9:EZ$497))/2)))*$RS$3</f>
        <v>0</v>
      </c>
      <c r="RM145" s="115">
        <f>(($RH$3*IX145*100*100/MAX(EX$9:EX$497))+($RH$3*IY145*100*100/MAX(EX$9:EX$497))+($RH$3*IZ145*100*100/MAX(EX$9:EX$497))+($RH$3*JA145*100*100/MAX(EX$9:EX$497))+($RH$3*JB145*100*100/MAX(EX$9:EX$497))+($RH$3*JC145*100*100/MAX(EX$9:EX$497))+($RH$3*JD145*100*100/MAX(EX$9:EX$497))+($RH$3*JE145*100*100/MAX(EX$9:EX$497)))*$RS$4</f>
        <v>8.35</v>
      </c>
      <c r="RN145" s="115">
        <f>(($RH$4*JF145*100*100/MAX(EZ$9:EZ$497)) + ($RH$4*JG145*100*100/MAX(EZ$9:EZ$497)) + ($RH$4*JH145*100*100/MAX(EZ$9:EZ$497)) + ($RH$4*JI145*100*100/MAX(EZ$9:EZ$497)) + ($RH$4*JJ145*100*100/MAX(EZ$9:EZ$497)) + ($RH$4*JK145*100*100/MAX(EZ$9:EZ$497)) + ($RH$4*JL145*100*100/MAX(EZ$9:EZ$497)) + ($RH$4*JM145*100*100/MAX(EZ$9:EZ$497)))*$RU$3</f>
        <v>0</v>
      </c>
      <c r="RO145" s="115">
        <f>(($RL$4*JN145*100*((100/MAX(EX$9:EX$497)+100/MAX(EZ$9:EZ$497))/2))+($RL$4*JO145*100*((100/MAX(EX$9:EX$497)+100/MAX(EZ$9:EZ$497))/2))+($RL$4*JP145*100*((100/MAX(EX$9:EX$497)+100/MAX(EZ$9:EZ$497))/2))+($RL$4*JQ145*100*((100/MAX(EX$9:EX$497)+100/MAX(EZ$9:EZ$497))/2))+($RL$4*JR145*100*((100/MAX(EX$9:EX$497)+100/MAX(EZ$9:EZ$497))/2))+($RL$4*JS145*100*((100/MAX(EX$9:EX$497)+100/MAX(EZ$9:EZ$497))/2))+($RL$4*JT145*100*((100/MAX(EX$9:EX$497)+100/MAX(EZ$9:EZ$497))/2))+($RL$4*JU145*100*((100/MAX(EX$9:EX$497)+100/MAX(EZ$9:EZ$497))/2))+($RL$4*JV145*100*((100/MAX(EX$9:EX$497)+100/MAX(EZ$9:EZ$497))/2))+($RL$4*JW145*100*((100/MAX(EX$9:EX$497)+100/MAX(EZ$9:EZ$497))/2))+($RL$4*JX145*100*((100/MAX(EX$9:EX$497)+100/MAX(EZ$9:EZ$497))/2))+($RL$4*JY145*100*((100/MAX(EX$9:EX$497)+100/MAX(EZ$9:EZ$497))/2))+($RL$4*JZ145*100*((100/MAX(EX$9:EX$497)+100/MAX(EZ$9:EZ$497))/2)))*$RW$3/2</f>
        <v>0</v>
      </c>
      <c r="RP145" s="119">
        <f>($RJ$3*KA145*100*100/MAX(FA$9:FA$497)) + ($RJ$3*KB145*100*100/MAX(FA$9:FA$497)/2) + ($RJ$3*KC145*100*100/MAX(FA$9:FA$497)/2) + ($RJ$3*KD145*100*100/MAX(FA$9:FA$497)/4) + ($RJ$3*KE145*100*100/MAX(FA$9:FA$497)/4)</f>
        <v>0</v>
      </c>
      <c r="RQ145" s="118">
        <f>($RL$4*KF145*100*((100/MAX(EX$9:EX$497)+100/MAX(EZ$9:EZ$497)))) * ($RO$3/2) + (($RL$4*KG145*100*((100/MAX(EX$9:EX$497)+100/MAX(EZ$9:EZ$497))))+($RL$4*KH145*100*((100/MAX(EX$9:EX$497)+100/MAX(EZ$9:EZ$497))))+($RL$4*KI145*100*((100/MAX(EX$9:EX$497)+100/MAX(EZ$9:EZ$497))))+($RL$4*KJ145*100*((100/MAX(EX$9:EX$497)+100/MAX(EZ$9:EZ$497))))+($RL$4*KK145*100*((100/MAX(EX$9:EX$497)+100/MAX(EZ$9:EZ$497))))+($RL$4*KL145*100*((100/MAX(EX$9:EX$497)+100/MAX(EZ$9:EZ$497))))+($RL$4*KM145*100*((100/MAX(EX$9:EX$497)+100/MAX(EZ$9:EZ$497))))+($RL$4*KN145*100*((100/MAX(EX$9:EX$497)+100/MAX(EZ$9:EZ$497))))+($RL$4*KO145*100*((100/MAX(EX$9:EX$497)+100/MAX(EZ$9:EZ$497))))+($RL$4*KP145*100*((100/MAX(EX$9:EX$497)+100/MAX(EZ$9:EZ$497))))+($RL$4*KQ145*100*((100/MAX(EX$9:EX$497)+100/MAX(EZ$9:EZ$497))))+($RL$4*KR145*100*((100/MAX(EX$9:EX$497)+100/MAX(EZ$9:EZ$497))))+($RL$4*KS145*100*((100/MAX(EX$9:EX$497)+100/MAX(EZ$9:EZ$497))))+($RL$4*KV145*100*((100/MAX(EX$9:EX$497)+100/MAX(EZ$9:EZ$497))))) * (($RO$3+$RO$4)/6)</f>
        <v>0</v>
      </c>
      <c r="RR145" s="115">
        <f>(($RL$4*KW145*100*((100/MAX(EX$9:EX$497)+100/MAX(EZ$9:EZ$497))))) * ($RO$3/2) + (($RL$4*KX145*100*((100/MAX(EX$9:EX$497)+100/MAX(EZ$9:EZ$497))))+($RL$4*KY145*100*((100/MAX(EX$9:EX$497)+100/MAX(EZ$9:EZ$497))))+($RL$4*KZ145*100*((100/MAX(EX$9:EX$497)+100/MAX(EZ$9:EZ$497))))+($RL$4*LA145*100*((100/MAX(EX$9:EX$497)+100/MAX(EZ$9:EZ$497))))+($RL$4*LB145*100*((100/MAX(EX$9:EX$497)+100/MAX(EZ$9:EZ$497))))+($RL$4*LC145*100*((100/MAX(EX$9:EX$497)+100/MAX(EZ$9:EZ$497))))) * (($RO$3+$RO$4)/6)</f>
        <v>0</v>
      </c>
      <c r="RS145" s="119">
        <f>(($RL$4*LD145*100*((100/MAX(EX$9:EX$497)+100/MAX(EZ$9:EZ$497))))+($RL$4*LE145*100*((100/MAX(EX$9:EX$497)+100/MAX(EZ$9:EZ$497))))) * (($RO$3+$RO$4)/6)</f>
        <v>0</v>
      </c>
      <c r="RT145" s="118">
        <f>($RJ$4*LH145*100*(100/MAX(EV$9:EV$497)))+($RJ$4*LI145*100*(100/MAX(EV$9:EV$497)))</f>
        <v>0</v>
      </c>
      <c r="RU145" s="119">
        <f>($RJ$4*LJ145*(100/MAX(EV$9:EV$497)))/2 + ($RL$3*LK145*(100/MAX(EW$9:EW$497))) + ($RJ$4*LL145*(100/MAX(EV$9:EV$497)))/4 + ($RL$3*LM145*(100/MAX(EW$9:EW$497)))</f>
        <v>0</v>
      </c>
      <c r="RV145" s="118">
        <f>($RJ$4*LN145*100*100/MAX(EV$9:EV$497)/2)+($RJ$4*LO145*100*100/MAX(EV$9:EV$497)/2)+($RJ$4*LP145*100*100/MAX(EV$9:EV$497))+($RJ$4*LQ145*100*100/MAX(EV$9:EV$497))+($RJ$4*LR145*100*100/MAX(EV$9:EV$497))</f>
        <v>0</v>
      </c>
      <c r="RW145" s="115">
        <f>($RJ$4*LS145*100*100/MAX(EV$9:EV$497)) + (($RJ$4*LT145*100*100/MAX(EV$9:EV$497))+($RJ$4*LU145*100*100/MAX(EV$9:EV$497))+($RJ$4*LV145*100*100/MAX(EV$9:EV$497))+($RJ$4*LW145*100*100/MAX(EV$9:EV$497))+($RJ$4*LX145*100*100/MAX(EV$9:EV$497))+($RJ$4*LY145*100*100/MAX(EV$9:EV$497))+($RJ$4*LZ145*100*100/MAX(EV$9:EV$497))+($RJ$4*MA145*100*100/MAX(EV$9:EV$497)))/2</f>
        <v>0</v>
      </c>
      <c r="RX145" s="119">
        <f>($RJ$4*MB145*100*100/MAX(EV$9:EV$497))+($RJ$4*MC145*100*100/MAX(EV$9:EV$497))+($RJ$4*MD145*100*100/MAX(EV$9:EV$497))+($RJ$4*ME145*100*100/MAX(EV$9:EV$497))+($RJ$4*MF145*100*100/MAX(EV$9:EV$497))+($RJ$4*MG145*100*100/MAX(EV$9:EV$497))+($RJ$4*MH145*100*100/MAX(EV$9:EV$497))+($RJ$4*MI145*100*100/MAX(EV$9:EV$497))+($RJ$4*MJ145*100*100/MAX(EV$9:EV$497))+($RJ$4*MK145*100*100/MAX(EV$9:EV$497))+($RJ$4*ML145*100*100/MAX(EV$9:EV$497))+($RJ$4*MM145*100*100/MAX(EV$9:EV$497))+($RJ$4*MN145*100*100/MAX(EV$9:EV$497))</f>
        <v>0</v>
      </c>
      <c r="RY145" s="118">
        <f>($RJ$4*MQ145*100*100/MAX(EV$9:EV$497))/2 + (($RJ$4*MR145*100*100/MAX(EV$9:EV$497))+($RJ$4*MS145*100*100/MAX(EV$9:EV$497))+($RJ$4*MT145*100*100/MAX(EV$9:EV$497))+($RJ$4*MU145*100*100/MAX(EV$9:EV$497))+($RJ$4*MV145*100*100/MAX(EV$9:EV$497))+($RJ$4*MW145*100*100/MAX(EV$9:EV$497))+($RJ$4*MX145*100*100/MAX(EV$9:EV$497))+($RJ$4*MY145*100*100/MAX(EV$9:EV$497))+($RJ$4*MZ145*100*100/MAX(EV$9:EV$497))+($RJ$4*NA145*100*100/MAX(EV$9:EV$497))+($RJ$4*NB145*100*100/MAX(EV$9:EV$497))+($RJ$4*NC145*100*100/MAX(EV$9:EV$497))+($RJ$4*ND145*100*100/MAX(EV$9:EV$497))+($RJ$4*NG145*100*100/MAX(EV$9:EV$497)))/4</f>
        <v>8.4269662921348321</v>
      </c>
      <c r="RZ145" s="115">
        <f>($RJ$4*NH145*100*100/MAX(EV$9:EV$497))/2 + (($RJ$4*NI145*100*100/MAX(EV$9:EV$497))+($RJ$4*NJ145*100*100/MAX(EV$9:EV$497))+($RJ$4*NK145*100*100/MAX(EV$9:EV$497))+($RJ$4*NL145*100*100/MAX(EV$9:EV$497))+($RJ$4*NM145*100*100/MAX(EV$9:EV$497))+($RJ$4*NN145*100*100/MAX(EV$9:EV$497)))/4</f>
        <v>0</v>
      </c>
      <c r="SA145" s="117">
        <f>(($RJ$4*NO145*100*100/MAX(EV$9:EV$497))+($RJ$4*NP145*100*100/MAX(EV$9:EV$497)))/4</f>
        <v>0</v>
      </c>
      <c r="SB145" s="118">
        <f t="shared" si="284"/>
        <v>58.52696629213483</v>
      </c>
      <c r="SC145" s="115">
        <f t="shared" si="285"/>
        <v>51.785393258426964</v>
      </c>
      <c r="SD145" s="115">
        <f t="shared" si="286"/>
        <v>2.106741573033708</v>
      </c>
      <c r="SE145" s="115">
        <f t="shared" si="287"/>
        <v>85.102059925093627</v>
      </c>
      <c r="SF145" s="115">
        <f t="shared" si="288"/>
        <v>2.106741573033708</v>
      </c>
      <c r="SG145" s="115">
        <f t="shared" si="289"/>
        <v>8.4269662921348321</v>
      </c>
      <c r="SH145" s="115">
        <f>ROUND(SB145/MAX(SB$9:SB$497)*100,0)</f>
        <v>74</v>
      </c>
      <c r="SI145" s="115">
        <f>ROUND(SC145/MAX(SC$9:SC$497)*100,0)</f>
        <v>79</v>
      </c>
      <c r="SJ145" s="115">
        <f>ROUND(SD145/MAX(SD$9:SD$497)*100,0)</f>
        <v>3</v>
      </c>
      <c r="SK145" s="115">
        <f>ROUND(SE145/MAX(SE$9:SE$497)*100,0)</f>
        <v>66</v>
      </c>
      <c r="SL145" s="115">
        <f>ROUND(SF145/MAX(SF$9:SF$497)*100,0)</f>
        <v>5</v>
      </c>
      <c r="SM145" s="121">
        <f>ROUND(SG145/MAX(SG$9:SG$497)*100,0)</f>
        <v>8</v>
      </c>
      <c r="SN145" s="115">
        <f>ROUND(AVERAGEIF($ES$9:$ES$497,$ES145,SH$9:SH$497),0)</f>
        <v>26</v>
      </c>
      <c r="SO145" s="115">
        <f>ROUND(AVERAGEIF($ES$9:$ES$497,$ES145,SI$9:SI$497),0)</f>
        <v>26</v>
      </c>
      <c r="SP145" s="115">
        <f>ROUND(AVERAGEIF($ES$9:$ES$497,$ES145,SJ$9:SJ$497),0)</f>
        <v>3</v>
      </c>
      <c r="SQ145" s="115">
        <f>ROUND(AVERAGEIF($ES$9:$ES$497,$ES145,SK$9:SK$497),0)</f>
        <v>21</v>
      </c>
      <c r="SR145" s="115">
        <f>ROUND(AVERAGEIF($ES$9:$ES$497,$ES145,SL$9:SL$497),0)</f>
        <v>5</v>
      </c>
      <c r="SS145" s="121">
        <f>ROUND(AVERAGEIF($ES$9:$ES$497,$ES145,SM$9:SM$497),0)</f>
        <v>5</v>
      </c>
      <c r="ST145" s="114">
        <f>RANK(SB145,SB$9:SB$497,0)</f>
        <v>24</v>
      </c>
      <c r="SU145" s="115">
        <f>RANK(SC145,SC$9:SC$497,0)</f>
        <v>18</v>
      </c>
      <c r="SV145" s="115">
        <f>RANK(SD145,SD$9:SD$497,0)</f>
        <v>189</v>
      </c>
      <c r="SW145" s="115">
        <f>RANK(SE145,SE$9:SE$497,0)</f>
        <v>19</v>
      </c>
      <c r="SX145" s="115">
        <f>RANK(SF145,SF$9:SF$497,0)</f>
        <v>158</v>
      </c>
      <c r="SY145" s="115">
        <f>RANK(SG145,SG$9:SG$497,0)</f>
        <v>119</v>
      </c>
      <c r="SZ145" s="115">
        <f>COUNTIFS(SB$9:SB$497,"&gt;"&amp;SB145,$ES$9:$ES$497,$ES145)+1</f>
        <v>5</v>
      </c>
      <c r="TA145" s="115">
        <f>COUNTIFS(SC$9:SC$497,"&gt;"&amp;SC145,$ES$9:$ES$497,$ES145)+1</f>
        <v>5</v>
      </c>
      <c r="TB145" s="115">
        <f>COUNTIFS(SD$9:SD$497,"&gt;"&amp;SD145,$ES$9:$ES$497,$ES145)+1</f>
        <v>32</v>
      </c>
      <c r="TC145" s="115">
        <f>COUNTIFS(SE$9:SE$497,"&gt;"&amp;SE145,$ES$9:$ES$497,$ES145)+1</f>
        <v>6</v>
      </c>
      <c r="TD145" s="115">
        <f>COUNTIFS(SF$9:SF$497,"&gt;"&amp;SF145,$ES$9:$ES$497,$ES145)+1</f>
        <v>32</v>
      </c>
      <c r="TE145" s="117">
        <f>COUNTIFS(SG$9:SG$497,"&gt;"&amp;SG145,$ES$9:$ES$497,$ES145)+1</f>
        <v>19</v>
      </c>
      <c r="TF145" s="118">
        <f t="shared" si="290"/>
        <v>142</v>
      </c>
      <c r="TG145" s="115">
        <f t="shared" si="291"/>
        <v>147</v>
      </c>
      <c r="TH145" s="115">
        <f t="shared" si="292"/>
        <v>53</v>
      </c>
      <c r="TI145" s="115">
        <f t="shared" si="293"/>
        <v>130</v>
      </c>
      <c r="TJ145" s="115">
        <f t="shared" si="294"/>
        <v>68</v>
      </c>
      <c r="TK145" s="115">
        <f t="shared" si="295"/>
        <v>75</v>
      </c>
      <c r="TL145" s="117">
        <f t="shared" si="296"/>
        <v>64</v>
      </c>
      <c r="TM145" s="118">
        <f>ROUND(TF145/MAX(TF$9:TF$497)*100,0)</f>
        <v>79</v>
      </c>
      <c r="TN145" s="115">
        <f>ROUND(TG145/MAX(TG$9:TG$497)*100,0)</f>
        <v>81</v>
      </c>
      <c r="TO145" s="115">
        <f>ROUND(TH145/MAX(TH$9:TH$497)*100,0)</f>
        <v>29</v>
      </c>
      <c r="TP145" s="115">
        <f>ROUND(TI145/MAX(TI$9:TI$497)*100,0)</f>
        <v>72</v>
      </c>
      <c r="TQ145" s="115">
        <f>ROUND(TJ145/MAX(TJ$9:TJ$497)*100,0)</f>
        <v>35</v>
      </c>
      <c r="TR145" s="115">
        <f>ROUND(TK145/MAX(TK$9:TK$497)*100,0)</f>
        <v>38</v>
      </c>
      <c r="TS145" s="119">
        <f>ROUND(TL145/MAX(TL$9:TL$497)*100,0)</f>
        <v>33</v>
      </c>
      <c r="TT145" s="120">
        <f>RANK(TM145,TM$9:TM$497,0)</f>
        <v>27</v>
      </c>
      <c r="TU145" s="115">
        <f>RANK(TN145,TN$9:TN$497,0)</f>
        <v>15</v>
      </c>
      <c r="TV145" s="115">
        <f>RANK(TO145,TO$9:TO$497,0)</f>
        <v>160</v>
      </c>
      <c r="TW145" s="115">
        <f>RANK(TP145,TP$9:TP$497,0)</f>
        <v>25</v>
      </c>
      <c r="TX145" s="115">
        <f>RANK(TQ145,TQ$9:TQ$497,0)</f>
        <v>90</v>
      </c>
      <c r="TY145" s="115">
        <f>RANK(TR145,TR$9:TR$497,0)</f>
        <v>111</v>
      </c>
      <c r="TZ145" s="121">
        <f>RANK(TS145,TS$9:TS$497,0)</f>
        <v>126</v>
      </c>
      <c r="UA145" s="132"/>
      <c r="UB145" s="7" t="s">
        <v>1</v>
      </c>
    </row>
    <row r="146" spans="1:548" x14ac:dyDescent="0.15">
      <c r="A146" s="183">
        <v>138</v>
      </c>
      <c r="B146" s="203" t="s">
        <v>881</v>
      </c>
      <c r="C146" s="63"/>
      <c r="D146" s="63"/>
      <c r="E146" s="64" t="s">
        <v>518</v>
      </c>
      <c r="F146" s="65">
        <v>72</v>
      </c>
      <c r="G146" s="65" t="s">
        <v>547</v>
      </c>
      <c r="H146" s="65"/>
      <c r="I146" s="66" t="s">
        <v>521</v>
      </c>
      <c r="J146" s="67" t="s">
        <v>521</v>
      </c>
      <c r="K146" s="67" t="s">
        <v>521</v>
      </c>
      <c r="L146" s="67" t="s">
        <v>521</v>
      </c>
      <c r="M146" s="67" t="s">
        <v>521</v>
      </c>
      <c r="N146" s="67" t="s">
        <v>521</v>
      </c>
      <c r="O146" s="67" t="s">
        <v>521</v>
      </c>
      <c r="P146" s="67" t="s">
        <v>521</v>
      </c>
      <c r="Q146" s="67" t="s">
        <v>521</v>
      </c>
      <c r="R146" s="68" t="s">
        <v>521</v>
      </c>
      <c r="S146" s="69" t="s">
        <v>521</v>
      </c>
      <c r="T146" s="67" t="s">
        <v>521</v>
      </c>
      <c r="U146" s="67" t="s">
        <v>521</v>
      </c>
      <c r="V146" s="67" t="s">
        <v>521</v>
      </c>
      <c r="W146" s="67" t="s">
        <v>521</v>
      </c>
      <c r="X146" s="67" t="s">
        <v>521</v>
      </c>
      <c r="Y146" s="67" t="s">
        <v>521</v>
      </c>
      <c r="Z146" s="67" t="s">
        <v>521</v>
      </c>
      <c r="AA146" s="67" t="s">
        <v>521</v>
      </c>
      <c r="AB146" s="68" t="s">
        <v>521</v>
      </c>
      <c r="AC146" s="69" t="s">
        <v>521</v>
      </c>
      <c r="AD146" s="67" t="s">
        <v>521</v>
      </c>
      <c r="AE146" s="67" t="s">
        <v>521</v>
      </c>
      <c r="AF146" s="67" t="s">
        <v>521</v>
      </c>
      <c r="AG146" s="67" t="s">
        <v>521</v>
      </c>
      <c r="AH146" s="67" t="s">
        <v>521</v>
      </c>
      <c r="AI146" s="67" t="s">
        <v>521</v>
      </c>
      <c r="AJ146" s="67" t="s">
        <v>521</v>
      </c>
      <c r="AK146" s="67" t="s">
        <v>521</v>
      </c>
      <c r="AL146" s="68" t="s">
        <v>521</v>
      </c>
      <c r="AM146" s="69" t="s">
        <v>521</v>
      </c>
      <c r="AN146" s="67" t="s">
        <v>521</v>
      </c>
      <c r="AO146" s="67" t="s">
        <v>521</v>
      </c>
      <c r="AP146" s="67" t="s">
        <v>521</v>
      </c>
      <c r="AQ146" s="67" t="s">
        <v>521</v>
      </c>
      <c r="AR146" s="67" t="s">
        <v>521</v>
      </c>
      <c r="AS146" s="67" t="s">
        <v>521</v>
      </c>
      <c r="AT146" s="67" t="s">
        <v>521</v>
      </c>
      <c r="AU146" s="67" t="s">
        <v>521</v>
      </c>
      <c r="AV146" s="68" t="s">
        <v>521</v>
      </c>
      <c r="AW146" s="69" t="s">
        <v>521</v>
      </c>
      <c r="AX146" s="67" t="s">
        <v>521</v>
      </c>
      <c r="AY146" s="67" t="s">
        <v>521</v>
      </c>
      <c r="AZ146" s="67" t="s">
        <v>521</v>
      </c>
      <c r="BA146" s="67" t="s">
        <v>521</v>
      </c>
      <c r="BB146" s="67" t="s">
        <v>521</v>
      </c>
      <c r="BC146" s="67" t="s">
        <v>520</v>
      </c>
      <c r="BD146" s="67" t="s">
        <v>520</v>
      </c>
      <c r="BE146" s="67" t="s">
        <v>520</v>
      </c>
      <c r="BF146" s="68" t="s">
        <v>521</v>
      </c>
      <c r="BG146" s="69" t="s">
        <v>520</v>
      </c>
      <c r="BH146" s="67" t="s">
        <v>520</v>
      </c>
      <c r="BI146" s="67" t="s">
        <v>521</v>
      </c>
      <c r="BJ146" s="67" t="s">
        <v>521</v>
      </c>
      <c r="BK146" s="67" t="s">
        <v>521</v>
      </c>
      <c r="BL146" s="67" t="s">
        <v>521</v>
      </c>
      <c r="BM146" s="67" t="s">
        <v>521</v>
      </c>
      <c r="BN146" s="67" t="s">
        <v>521</v>
      </c>
      <c r="BO146" s="67" t="s">
        <v>521</v>
      </c>
      <c r="BP146" s="68" t="s">
        <v>521</v>
      </c>
      <c r="BQ146" s="70" t="s">
        <v>521</v>
      </c>
      <c r="BR146" s="67" t="s">
        <v>521</v>
      </c>
      <c r="BS146" s="67" t="s">
        <v>521</v>
      </c>
      <c r="BT146" s="67" t="s">
        <v>521</v>
      </c>
      <c r="BU146" s="67" t="s">
        <v>521</v>
      </c>
      <c r="BV146" s="67" t="s">
        <v>521</v>
      </c>
      <c r="BW146" s="67" t="s">
        <v>521</v>
      </c>
      <c r="BX146" s="67" t="s">
        <v>521</v>
      </c>
      <c r="BY146" s="67" t="s">
        <v>521</v>
      </c>
      <c r="BZ146" s="68" t="s">
        <v>521</v>
      </c>
      <c r="CA146" s="69" t="s">
        <v>521</v>
      </c>
      <c r="CB146" s="67" t="s">
        <v>521</v>
      </c>
      <c r="CC146" s="67" t="s">
        <v>521</v>
      </c>
      <c r="CD146" s="67" t="s">
        <v>521</v>
      </c>
      <c r="CE146" s="67" t="s">
        <v>521</v>
      </c>
      <c r="CF146" s="67" t="s">
        <v>521</v>
      </c>
      <c r="CG146" s="67" t="s">
        <v>521</v>
      </c>
      <c r="CH146" s="67" t="s">
        <v>521</v>
      </c>
      <c r="CI146" s="67" t="s">
        <v>521</v>
      </c>
      <c r="CJ146" s="68" t="s">
        <v>521</v>
      </c>
      <c r="CK146" s="69" t="s">
        <v>521</v>
      </c>
      <c r="CL146" s="67" t="s">
        <v>521</v>
      </c>
      <c r="CM146" s="67" t="s">
        <v>521</v>
      </c>
      <c r="CN146" s="67" t="s">
        <v>521</v>
      </c>
      <c r="CO146" s="67" t="s">
        <v>521</v>
      </c>
      <c r="CP146" s="67" t="s">
        <v>521</v>
      </c>
      <c r="CQ146" s="67" t="s">
        <v>521</v>
      </c>
      <c r="CR146" s="67" t="s">
        <v>521</v>
      </c>
      <c r="CS146" s="67" t="s">
        <v>521</v>
      </c>
      <c r="CT146" s="68" t="s">
        <v>521</v>
      </c>
      <c r="CU146" s="69" t="s">
        <v>521</v>
      </c>
      <c r="CV146" s="67" t="s">
        <v>521</v>
      </c>
      <c r="CW146" s="67" t="s">
        <v>521</v>
      </c>
      <c r="CX146" s="67" t="s">
        <v>521</v>
      </c>
      <c r="CY146" s="67" t="s">
        <v>521</v>
      </c>
      <c r="CZ146" s="67" t="s">
        <v>521</v>
      </c>
      <c r="DA146" s="67" t="s">
        <v>521</v>
      </c>
      <c r="DB146" s="67" t="s">
        <v>521</v>
      </c>
      <c r="DC146" s="67" t="s">
        <v>521</v>
      </c>
      <c r="DD146" s="68" t="s">
        <v>521</v>
      </c>
      <c r="DE146" s="69" t="s">
        <v>521</v>
      </c>
      <c r="DF146" s="71" t="s">
        <v>521</v>
      </c>
      <c r="DG146" s="67" t="s">
        <v>521</v>
      </c>
      <c r="DH146" s="67" t="s">
        <v>521</v>
      </c>
      <c r="DI146" s="67" t="s">
        <v>521</v>
      </c>
      <c r="DJ146" s="67" t="s">
        <v>521</v>
      </c>
      <c r="DK146" s="67" t="s">
        <v>521</v>
      </c>
      <c r="DL146" s="67" t="s">
        <v>521</v>
      </c>
      <c r="DM146" s="67" t="s">
        <v>521</v>
      </c>
      <c r="DN146" s="68" t="s">
        <v>521</v>
      </c>
      <c r="DO146" s="70" t="s">
        <v>521</v>
      </c>
      <c r="DP146" s="71" t="s">
        <v>521</v>
      </c>
      <c r="DQ146" s="67" t="s">
        <v>521</v>
      </c>
      <c r="DR146" s="67" t="s">
        <v>521</v>
      </c>
      <c r="DS146" s="67" t="s">
        <v>521</v>
      </c>
      <c r="DT146" s="67" t="s">
        <v>521</v>
      </c>
      <c r="DU146" s="67" t="s">
        <v>521</v>
      </c>
      <c r="DV146" s="67" t="s">
        <v>521</v>
      </c>
      <c r="DW146" s="67" t="s">
        <v>521</v>
      </c>
      <c r="DX146" s="72" t="s">
        <v>521</v>
      </c>
      <c r="DY146" s="73" t="s">
        <v>522</v>
      </c>
      <c r="DZ146" s="74">
        <v>2</v>
      </c>
      <c r="EA146" s="74">
        <v>3</v>
      </c>
      <c r="EB146" s="74">
        <v>3</v>
      </c>
      <c r="EC146" s="75">
        <v>4</v>
      </c>
      <c r="ED146" s="76" t="s">
        <v>522</v>
      </c>
      <c r="EE146" s="74">
        <f t="shared" si="246"/>
        <v>2</v>
      </c>
      <c r="EF146" s="74">
        <f t="shared" si="247"/>
        <v>6</v>
      </c>
      <c r="EG146" s="74">
        <f t="shared" si="248"/>
        <v>18</v>
      </c>
      <c r="EH146" s="77">
        <f t="shared" si="249"/>
        <v>72</v>
      </c>
      <c r="EI146" s="73">
        <v>100</v>
      </c>
      <c r="EJ146" s="74">
        <v>150</v>
      </c>
      <c r="EK146" s="74">
        <v>300</v>
      </c>
      <c r="EL146" s="74">
        <v>500</v>
      </c>
      <c r="EM146" s="75">
        <v>1500</v>
      </c>
      <c r="EN146" s="78">
        <v>1</v>
      </c>
      <c r="EO146" s="79">
        <f t="shared" si="250"/>
        <v>0.75</v>
      </c>
      <c r="EP146" s="79">
        <f t="shared" si="251"/>
        <v>0.5</v>
      </c>
      <c r="EQ146" s="79">
        <f t="shared" si="252"/>
        <v>0.27777777777777779</v>
      </c>
      <c r="ER146" s="80">
        <f t="shared" si="253"/>
        <v>0.20833333333333331</v>
      </c>
      <c r="ES146" s="128" t="s">
        <v>534</v>
      </c>
      <c r="ET146" s="82"/>
      <c r="EU146" s="83">
        <v>4</v>
      </c>
      <c r="EV146" s="73">
        <v>33</v>
      </c>
      <c r="EW146" s="74">
        <v>24</v>
      </c>
      <c r="EX146" s="74">
        <v>83</v>
      </c>
      <c r="EY146" s="74">
        <v>16</v>
      </c>
      <c r="EZ146" s="74">
        <v>9</v>
      </c>
      <c r="FA146" s="74">
        <v>9</v>
      </c>
      <c r="FB146" s="74">
        <v>63</v>
      </c>
      <c r="FC146" s="74">
        <v>97</v>
      </c>
      <c r="FD146" s="74">
        <f t="shared" si="254"/>
        <v>92</v>
      </c>
      <c r="FE146" s="84">
        <f t="shared" si="255"/>
        <v>180</v>
      </c>
      <c r="FF146" s="73">
        <f>RANK(EV146,$EV$9:$EV$497,0)</f>
        <v>351</v>
      </c>
      <c r="FG146" s="74">
        <f>RANK(EW146,$EW$9:$EW$497,0)</f>
        <v>323</v>
      </c>
      <c r="FH146" s="74">
        <f>RANK(EX146,$EX$9:$EX$497,0)</f>
        <v>44</v>
      </c>
      <c r="FI146" s="74">
        <f>RANK(EY146,$EY$9:$EY$497,0)</f>
        <v>341</v>
      </c>
      <c r="FJ146" s="74">
        <f>RANK(EZ146,$EZ$9:$EZ$497,0)</f>
        <v>348</v>
      </c>
      <c r="FK146" s="74">
        <f>RANK(FA146,$FA$9:$FA$497,0)</f>
        <v>325</v>
      </c>
      <c r="FL146" s="74">
        <f>RANK(FB146,$FB$9:$FB$497,0)</f>
        <v>113</v>
      </c>
      <c r="FM146" s="74">
        <f>RANK(FC146,$FC$9:$FC$497,0)</f>
        <v>23</v>
      </c>
      <c r="FN146" s="74">
        <f>RANK(FD146,$FD$9:$FD$497,0)</f>
        <v>118</v>
      </c>
      <c r="FO146" s="84">
        <f>RANK(FE146,$FE$9:$FE$497,0)</f>
        <v>29</v>
      </c>
      <c r="FP146" s="73">
        <f>COUNTIFS($EV$9:$EV$497,"&gt;"&amp;EV146,$ES$9:$ES$497,ES146)+1</f>
        <v>71</v>
      </c>
      <c r="FQ146" s="74">
        <f>COUNTIFS($EW$9:$EW$497,"&gt;"&amp;EW146,$ES$9:$ES$497,ES146)+1</f>
        <v>51</v>
      </c>
      <c r="FR146" s="74">
        <f>COUNTIFS($EX$9:$EX$497,"&gt;"&amp;EX146,$ES$9:$ES$497,ES146)+1</f>
        <v>23</v>
      </c>
      <c r="FS146" s="74">
        <f>COUNTIFS($EY$9:$EY$497,"&gt;"&amp;EY146,$ES$9:$ES$497,ES146)+1</f>
        <v>66</v>
      </c>
      <c r="FT146" s="74">
        <f>COUNTIFS($EZ$9:$EZ$497,"&gt;"&amp;EZ146,$ES$9:$ES$497,ES146)+1</f>
        <v>45</v>
      </c>
      <c r="FU146" s="74">
        <f>COUNTIFS($FA$9:$FA$497,"&gt;"&amp;FA146,$ES$9:$ES$497,ES146)+1</f>
        <v>44</v>
      </c>
      <c r="FV146" s="74">
        <f>COUNTIFS($FB$9:$FB$497,"&gt;"&amp;FB146,$ES$9:$ES$497,ES146)+1</f>
        <v>32</v>
      </c>
      <c r="FW146" s="74">
        <f>COUNTIFS($FC$9:$FC$497,"&gt;"&amp;FC146,$ES$9:$ES$497,ES146)+1</f>
        <v>3</v>
      </c>
      <c r="FX146" s="74">
        <f>COUNTIFS($FD$9:$FD$497,"&gt;"&amp;FD146,$ES$9:$ES$497,ES146)+1</f>
        <v>28</v>
      </c>
      <c r="FY146" s="84">
        <f>COUNTIFS($FE$9:$FE$497,"&gt;"&amp;FE146,$ES$9:$ES$497,ES146)+1</f>
        <v>10</v>
      </c>
      <c r="FZ146" s="85">
        <f t="shared" si="256"/>
        <v>0.46</v>
      </c>
      <c r="GA146" s="86">
        <f t="shared" si="257"/>
        <v>0.33</v>
      </c>
      <c r="GB146" s="86">
        <f t="shared" si="258"/>
        <v>1.1499999999999999</v>
      </c>
      <c r="GC146" s="86">
        <f t="shared" si="259"/>
        <v>0.22</v>
      </c>
      <c r="GD146" s="86">
        <f t="shared" si="260"/>
        <v>0.13</v>
      </c>
      <c r="GE146" s="86">
        <f t="shared" si="261"/>
        <v>0.13</v>
      </c>
      <c r="GF146" s="86">
        <f t="shared" si="262"/>
        <v>0.88</v>
      </c>
      <c r="GG146" s="86">
        <f t="shared" si="263"/>
        <v>1.35</v>
      </c>
      <c r="GH146" s="86">
        <f t="shared" si="264"/>
        <v>1.28</v>
      </c>
      <c r="GI146" s="87">
        <f t="shared" si="265"/>
        <v>2.5</v>
      </c>
      <c r="GJ146" s="85">
        <f>ROUND(((FZ146-AVERAGE(FZ$9:FZ$497))/STDEVP(FZ$9:FZ$497)*10+50),2)</f>
        <v>30.28</v>
      </c>
      <c r="GK146" s="86">
        <f>ROUND(((GA146-AVERAGE(GA$9:GA$497))/STDEVP(GA$9:GA$497)*10+50),2)</f>
        <v>39.229999999999997</v>
      </c>
      <c r="GL146" s="86">
        <f>ROUND(((GB146-AVERAGE(GB$9:GB$497))/STDEVP(GB$9:GB$497)*10+50),2)</f>
        <v>71.31</v>
      </c>
      <c r="GM146" s="86">
        <f>ROUND(((GC146-AVERAGE(GC$9:GC$497))/STDEVP(GC$9:GC$497)*10+50),2)</f>
        <v>34.659999999999997</v>
      </c>
      <c r="GN146" s="86">
        <f>ROUND(((GD146-AVERAGE(GD$9:GD$497))/STDEVP(GD$9:GD$497)*10+50),2)</f>
        <v>41.02</v>
      </c>
      <c r="GO146" s="86">
        <f>ROUND(((GE146-AVERAGE(GE$9:GE$497))/STDEVP(GE$9:GE$497)*10+50),2)</f>
        <v>42.07</v>
      </c>
      <c r="GP146" s="86">
        <f>ROUND(((GF146-AVERAGE(GF$9:GF$497))/STDEVP(GF$9:GF$497)*10+50),2)</f>
        <v>57.72</v>
      </c>
      <c r="GQ146" s="86">
        <f>ROUND(((GG146-AVERAGE(GG$9:GG$497))/STDEVP(GG$9:GG$497)*10+50),2)</f>
        <v>72.489999999999995</v>
      </c>
      <c r="GR146" s="86">
        <f>ROUND(((GH146-AVERAGE(GH$9:GH$497))/STDEVP(GH$9:GH$497)*10+50),2)</f>
        <v>61.13</v>
      </c>
      <c r="GS146" s="87">
        <f>ROUND(((GI146-AVERAGE(GI$9:GI$497))/STDEVP(GI$9:GI$497)*10+50),2)</f>
        <v>77</v>
      </c>
      <c r="GT146" s="73">
        <f>RANK(GJ146,$GJ$9:$GJ$497,0)</f>
        <v>436</v>
      </c>
      <c r="GU146" s="74">
        <f>RANK(GK146,$GK$9:$GK$497,0)</f>
        <v>384</v>
      </c>
      <c r="GV146" s="74">
        <f>RANK(GL146,$GL$9:$GL$497,0)</f>
        <v>11</v>
      </c>
      <c r="GW146" s="74">
        <f>RANK(GM146,$GM$9:$GM$497,0)</f>
        <v>434</v>
      </c>
      <c r="GX146" s="74">
        <f>RANK(GN146,$GN$9:$GN$497,0)</f>
        <v>402</v>
      </c>
      <c r="GY146" s="74">
        <f>RANK(GO146,$GO$9:$GO$497,0)</f>
        <v>390</v>
      </c>
      <c r="GZ146" s="74">
        <f>RANK(GP146,$GP$9:$GP$497,0)</f>
        <v>95</v>
      </c>
      <c r="HA146" s="74">
        <f>RANK(GQ146,$GQ$9:$GQ$497,0)</f>
        <v>10</v>
      </c>
      <c r="HB146" s="74">
        <f>RANK(GR146,$GR$9:$GR$497,0)</f>
        <v>54</v>
      </c>
      <c r="HC146" s="84">
        <f>RANK(GS146,$GS$9:$GS$497,0)</f>
        <v>9</v>
      </c>
      <c r="HD146" s="85">
        <f>ROUND(AVERAGEIF($ES$9:$ES$497,$ES146,$FZ$9:$FZ$497),2)</f>
        <v>0.95</v>
      </c>
      <c r="HE146" s="86">
        <f>ROUND(AVERAGEIF($ES$9:$ES$497,$ES146,$GA$9:$GA$497),2)</f>
        <v>0.38</v>
      </c>
      <c r="HF146" s="86">
        <f>ROUND(AVERAGEIF($ES$9:$ES$497,$ES146,$GB$9:$GB$497),2)</f>
        <v>0.82</v>
      </c>
      <c r="HG146" s="86">
        <f>ROUND(AVERAGEIF($ES$9:$ES$497,$ES146,$GC$9:$GC$497),2)</f>
        <v>0.44</v>
      </c>
      <c r="HH146" s="86">
        <f>ROUND(AVERAGEIF($ES$9:$ES$497,$ES146,$GD$9:$GD$497),2)</f>
        <v>0.15</v>
      </c>
      <c r="HI146" s="86">
        <f>ROUND(AVERAGEIF($ES$9:$ES$497,$ES146,$GE$9:$GE$497),2)</f>
        <v>0.14000000000000001</v>
      </c>
      <c r="HJ146" s="86">
        <f>ROUND(AVERAGEIF($ES$9:$ES$497,$ES146,$GF$9:$GF$497),2)</f>
        <v>0.74</v>
      </c>
      <c r="HK146" s="86">
        <f>ROUND(AVERAGEIF($ES$9:$ES$497,$ES146,$GG$9:$GG$497),2)</f>
        <v>0.85</v>
      </c>
      <c r="HL146" s="86">
        <f>ROUND(AVERAGEIF($ES$9:$ES$497,$ES146,$GH$9:$GH$497),2)</f>
        <v>0.97</v>
      </c>
      <c r="HM146" s="87">
        <f>ROUND(AVERAGEIF($ES$9:$ES$497,$ES146,$GI$9:$GI$497),2)</f>
        <v>1.67</v>
      </c>
      <c r="HN146" s="88">
        <f t="shared" si="266"/>
        <v>-0.48999999999999994</v>
      </c>
      <c r="HO146" s="89">
        <f t="shared" si="267"/>
        <v>-4.9999999999999989E-2</v>
      </c>
      <c r="HP146" s="89">
        <f t="shared" si="268"/>
        <v>0.32999999999999996</v>
      </c>
      <c r="HQ146" s="89">
        <f t="shared" si="269"/>
        <v>-0.22</v>
      </c>
      <c r="HR146" s="89">
        <f t="shared" si="270"/>
        <v>-1.999999999999999E-2</v>
      </c>
      <c r="HS146" s="89">
        <f t="shared" si="271"/>
        <v>-1.0000000000000009E-2</v>
      </c>
      <c r="HT146" s="89">
        <f t="shared" si="272"/>
        <v>0.14000000000000001</v>
      </c>
      <c r="HU146" s="89">
        <f t="shared" si="273"/>
        <v>0.50000000000000011</v>
      </c>
      <c r="HV146" s="89">
        <f t="shared" si="274"/>
        <v>0.31000000000000005</v>
      </c>
      <c r="HW146" s="90">
        <f t="shared" si="275"/>
        <v>0.83000000000000007</v>
      </c>
      <c r="HX146" s="73">
        <f>COUNTIFS($FZ$9:$FZ$497,"&gt;"&amp;FZ146,$ES$9:$ES$497,$ES146)+1</f>
        <v>87</v>
      </c>
      <c r="HY146" s="74">
        <f>COUNTIFS($GA$9:$GA$497,"&gt;"&amp;GA146,$ES$9:$ES$497,$ES146)+1</f>
        <v>53</v>
      </c>
      <c r="HZ146" s="74">
        <f>COUNTIFS($GB$9:$GB$497,"&gt;"&amp;GB146,$ES$9:$ES$497,$ES146)+1</f>
        <v>9</v>
      </c>
      <c r="IA146" s="74">
        <f>COUNTIFS($GC$9:$GC$497,"&gt;"&amp;GC146,$ES$9:$ES$497,$ES146)+1</f>
        <v>85</v>
      </c>
      <c r="IB146" s="74">
        <f>COUNTIFS($GD$9:$GD$497,"&gt;"&amp;GD146,$ES$9:$ES$497,$ES146)+1</f>
        <v>51</v>
      </c>
      <c r="IC146" s="74">
        <f>COUNTIFS($GE$9:$GE$497,"&gt;"&amp;GE146,$ES$9:$ES$497,$ES146)+1</f>
        <v>51</v>
      </c>
      <c r="ID146" s="74">
        <f>COUNTIFS($GF$9:$GF$497,"&gt;"&amp;GF146,$ES$9:$ES$497,$ES146)+1</f>
        <v>18</v>
      </c>
      <c r="IE146" s="74">
        <f>COUNTIFS($GG$9:$GG$497,"&gt;"&amp;GG146,$ES$9:$ES$497,$ES146)+1</f>
        <v>9</v>
      </c>
      <c r="IF146" s="74">
        <f>COUNTIFS($GH$9:$GH$497,"&gt;"&amp;GH146,$ES$9:$ES$497,$ES146)+1</f>
        <v>9</v>
      </c>
      <c r="IG146" s="84">
        <f>COUNTIFS($GI$9:$GI$497,"&gt;"&amp;GI146,$ES$9:$ES$497,$ES146)+1</f>
        <v>8</v>
      </c>
      <c r="IH146" s="91"/>
      <c r="II146" s="79"/>
      <c r="IJ146" s="79"/>
      <c r="IK146" s="79"/>
      <c r="IL146" s="79"/>
      <c r="IM146" s="92"/>
      <c r="IN146" s="93"/>
      <c r="IO146" s="94"/>
      <c r="IP146" s="95"/>
      <c r="IQ146" s="79"/>
      <c r="IR146" s="79"/>
      <c r="IS146" s="79"/>
      <c r="IT146" s="79"/>
      <c r="IU146" s="79"/>
      <c r="IV146" s="79"/>
      <c r="IW146" s="96"/>
      <c r="IX146" s="93"/>
      <c r="IY146" s="79"/>
      <c r="IZ146" s="79"/>
      <c r="JA146" s="79"/>
      <c r="JB146" s="79"/>
      <c r="JC146" s="79"/>
      <c r="JD146" s="79"/>
      <c r="JE146" s="97"/>
      <c r="JF146" s="95"/>
      <c r="JG146" s="79"/>
      <c r="JH146" s="79"/>
      <c r="JI146" s="79"/>
      <c r="JJ146" s="79"/>
      <c r="JK146" s="79"/>
      <c r="JL146" s="79"/>
      <c r="JM146" s="96"/>
      <c r="JN146" s="93"/>
      <c r="JO146" s="79"/>
      <c r="JP146" s="79"/>
      <c r="JQ146" s="79"/>
      <c r="JR146" s="79"/>
      <c r="JS146" s="79"/>
      <c r="JT146" s="79"/>
      <c r="JU146" s="79"/>
      <c r="JV146" s="79"/>
      <c r="JW146" s="79"/>
      <c r="JX146" s="79"/>
      <c r="JY146" s="79"/>
      <c r="JZ146" s="97"/>
      <c r="KA146" s="93"/>
      <c r="KB146" s="79"/>
      <c r="KC146" s="79"/>
      <c r="KD146" s="79"/>
      <c r="KE146" s="97"/>
      <c r="KF146" s="95"/>
      <c r="KG146" s="79"/>
      <c r="KH146" s="79"/>
      <c r="KI146" s="79"/>
      <c r="KJ146" s="79"/>
      <c r="KK146" s="98"/>
      <c r="KL146" s="79"/>
      <c r="KM146" s="79"/>
      <c r="KN146" s="79"/>
      <c r="KO146" s="79"/>
      <c r="KP146" s="79"/>
      <c r="KQ146" s="79"/>
      <c r="KR146" s="79"/>
      <c r="KS146" s="96"/>
      <c r="KT146" s="96"/>
      <c r="KU146" s="96"/>
      <c r="KV146" s="96"/>
      <c r="KW146" s="93"/>
      <c r="KX146" s="79"/>
      <c r="KY146" s="79"/>
      <c r="KZ146" s="79"/>
      <c r="LA146" s="79"/>
      <c r="LB146" s="79"/>
      <c r="LC146" s="96"/>
      <c r="LD146" s="93"/>
      <c r="LE146" s="94"/>
      <c r="LF146" s="99"/>
      <c r="LG146" s="75"/>
      <c r="LH146" s="93"/>
      <c r="LI146" s="79"/>
      <c r="LJ146" s="74"/>
      <c r="LK146" s="74"/>
      <c r="LL146" s="74"/>
      <c r="LM146" s="100"/>
      <c r="LN146" s="95"/>
      <c r="LO146" s="79"/>
      <c r="LP146" s="79"/>
      <c r="LQ146" s="79"/>
      <c r="LR146" s="96"/>
      <c r="LS146" s="93"/>
      <c r="LT146" s="79"/>
      <c r="LU146" s="79">
        <v>0.03</v>
      </c>
      <c r="LV146" s="79"/>
      <c r="LW146" s="79"/>
      <c r="LX146" s="79"/>
      <c r="LY146" s="79"/>
      <c r="LZ146" s="79"/>
      <c r="MA146" s="97"/>
      <c r="MB146" s="95"/>
      <c r="MC146" s="79"/>
      <c r="MD146" s="79"/>
      <c r="ME146" s="79"/>
      <c r="MF146" s="79"/>
      <c r="MG146" s="79"/>
      <c r="MH146" s="79"/>
      <c r="MI146" s="79"/>
      <c r="MJ146" s="79"/>
      <c r="MK146" s="79"/>
      <c r="ML146" s="79"/>
      <c r="MM146" s="79"/>
      <c r="MN146" s="98"/>
      <c r="MO146" s="98"/>
      <c r="MP146" s="96"/>
      <c r="MQ146" s="93"/>
      <c r="MR146" s="79"/>
      <c r="MS146" s="79"/>
      <c r="MT146" s="79"/>
      <c r="MU146" s="79"/>
      <c r="MV146" s="98"/>
      <c r="MW146" s="79"/>
      <c r="MX146" s="79"/>
      <c r="MY146" s="79"/>
      <c r="MZ146" s="79"/>
      <c r="NA146" s="79"/>
      <c r="NB146" s="79"/>
      <c r="NC146" s="79"/>
      <c r="ND146" s="96"/>
      <c r="NE146" s="96"/>
      <c r="NF146" s="96"/>
      <c r="NG146" s="96"/>
      <c r="NH146" s="93"/>
      <c r="NI146" s="79"/>
      <c r="NJ146" s="79"/>
      <c r="NK146" s="79"/>
      <c r="NL146" s="79"/>
      <c r="NM146" s="79"/>
      <c r="NN146" s="94"/>
      <c r="NO146" s="93"/>
      <c r="NP146" s="80"/>
      <c r="NQ146" s="124" t="s">
        <v>879</v>
      </c>
      <c r="NR146" s="102" t="s">
        <v>885</v>
      </c>
      <c r="NS146" s="102"/>
      <c r="NT146" s="102" t="s">
        <v>593</v>
      </c>
      <c r="NU146" s="102"/>
      <c r="NV146" s="104">
        <v>43720</v>
      </c>
      <c r="NW146" s="102" t="s">
        <v>525</v>
      </c>
      <c r="NX146" s="133"/>
      <c r="NY146" s="126" t="s">
        <v>886</v>
      </c>
      <c r="NZ146" s="133"/>
      <c r="OA146" s="134"/>
      <c r="OB146" s="134"/>
      <c r="OC146" s="134"/>
      <c r="OD146" s="108">
        <f t="shared" si="276"/>
        <v>72</v>
      </c>
      <c r="OE146" s="109">
        <v>6</v>
      </c>
      <c r="OF146" s="110">
        <f t="shared" si="277"/>
        <v>100</v>
      </c>
      <c r="OG146" s="109">
        <v>5</v>
      </c>
      <c r="OH146" s="111">
        <f>ROUND(AVERAGEIF($ES$9:$ES$497,$ES146,EV$9:EV$497),0)</f>
        <v>70</v>
      </c>
      <c r="OI146" s="112">
        <f>ROUND(AVERAGEIF($ES$9:$ES$497,$ES146,EW$9:EW$497),0)</f>
        <v>29</v>
      </c>
      <c r="OJ146" s="112">
        <f>ROUND(AVERAGEIF($ES$9:$ES$497,$ES146,EX$9:EX$497),0)</f>
        <v>62</v>
      </c>
      <c r="OK146" s="112">
        <f>ROUND(AVERAGEIF($ES$9:$ES$497,$ES146,EY$9:EY$497),0)</f>
        <v>34</v>
      </c>
      <c r="OL146" s="112">
        <f>ROUND(AVERAGEIF($ES$9:$ES$497,$ES146,EZ$9:EZ$497),0)</f>
        <v>10</v>
      </c>
      <c r="OM146" s="112">
        <f>ROUND(AVERAGEIF($ES$9:$ES$497,$ES146,FA$9:FA$497),0)</f>
        <v>10</v>
      </c>
      <c r="ON146" s="112">
        <f>ROUND(AVERAGEIF($ES$9:$ES$497,$ES146,FB$9:FB$497),0)</f>
        <v>53</v>
      </c>
      <c r="OO146" s="112">
        <f>ROUND(AVERAGEIF($ES$9:$ES$497,$ES146,FC$9:FC$497),0)</f>
        <v>56</v>
      </c>
      <c r="OP146" s="112">
        <f>ROUND(AVERAGEIF($ES$9:$ES$497,$ES146,FD$9:FD$497),0)</f>
        <v>72</v>
      </c>
      <c r="OQ146" s="113">
        <f>ROUND(AVERAGEIF($ES$9:$ES$497,$ES146,FE$9:FE$497),0)</f>
        <v>118</v>
      </c>
      <c r="OR146" s="114">
        <f>ROUND(EV146/MAX(EV$9:EV$497)*100,0)</f>
        <v>19</v>
      </c>
      <c r="OS146" s="115">
        <f>ROUND(EW146/MAX(EW$9:EW$497)*100,0)</f>
        <v>19</v>
      </c>
      <c r="OT146" s="115">
        <f>ROUND(EX146/MAX(EX$9:EX$497)*100,0)</f>
        <v>69</v>
      </c>
      <c r="OU146" s="115">
        <f>ROUND(EY146/MAX(EY$9:EY$497)*100,0)</f>
        <v>11</v>
      </c>
      <c r="OV146" s="115">
        <f>ROUND(EZ146/MAX(EZ$9:EZ$497)*100,0)</f>
        <v>7</v>
      </c>
      <c r="OW146" s="115">
        <f>ROUND(FA146/MAX(FA$9:FA$497)*100,0)</f>
        <v>8</v>
      </c>
      <c r="OX146" s="115">
        <f>ROUND(FB146/MAX(FB$9:FB$497)*100,0)</f>
        <v>47</v>
      </c>
      <c r="OY146" s="116">
        <f>ROUND(FC146/MAX(FC$9:FC$497)*100,0)</f>
        <v>67</v>
      </c>
      <c r="OZ146" s="115">
        <f>ROUND(FD146/MAX(FD$9:FD$497)*100,0)</f>
        <v>62</v>
      </c>
      <c r="PA146" s="117">
        <f>ROUND(FE146/MAX(FE$9:FE$497)*100,0)</f>
        <v>73</v>
      </c>
      <c r="PB146" s="118">
        <f t="shared" si="278"/>
        <v>455</v>
      </c>
      <c r="PC146" s="115">
        <f t="shared" si="279"/>
        <v>269</v>
      </c>
      <c r="PD146" s="115">
        <f t="shared" si="280"/>
        <v>476</v>
      </c>
      <c r="PE146" s="115">
        <f t="shared" si="281"/>
        <v>589</v>
      </c>
      <c r="PF146" s="115">
        <f t="shared" si="282"/>
        <v>191</v>
      </c>
      <c r="PG146" s="119">
        <f t="shared" si="283"/>
        <v>169</v>
      </c>
      <c r="PH146" s="118">
        <f>ROUND(PB146/MAX(PB$9:PB$497)*100,0)</f>
        <v>54</v>
      </c>
      <c r="PI146" s="115">
        <f>ROUND(PC146/MAX(PC$9:PC$497)*100,0)</f>
        <v>32</v>
      </c>
      <c r="PJ146" s="115">
        <f>ROUND(PD146/MAX(PD$9:PD$497)*100,0)</f>
        <v>51</v>
      </c>
      <c r="PK146" s="115">
        <f>ROUND(PE146/MAX(PE$9:PE$497)*100,0)</f>
        <v>59</v>
      </c>
      <c r="PL146" s="115">
        <f>ROUND(PF146/MAX(PF$9:PF$497)*100,0)</f>
        <v>27</v>
      </c>
      <c r="PM146" s="119">
        <f>ROUND(PG146/MAX(PG$9:PG$497)*100,0)</f>
        <v>25</v>
      </c>
      <c r="PN146" s="118">
        <f>RANK(PH146,PH$9:PH$497,0)</f>
        <v>153</v>
      </c>
      <c r="PO146" s="115">
        <f>RANK(PI146,PI$9:PI$497,0)</f>
        <v>277</v>
      </c>
      <c r="PP146" s="115">
        <f>RANK(PJ146,PJ$9:PJ$497,0)</f>
        <v>190</v>
      </c>
      <c r="PQ146" s="115">
        <f>RANK(PK146,PK$9:PK$497,0)</f>
        <v>106</v>
      </c>
      <c r="PR146" s="115">
        <f>RANK(PL146,PL$9:PL$497,0)</f>
        <v>334</v>
      </c>
      <c r="PS146" s="119">
        <f>RANK(PM146,PM$9:PM$497,0)</f>
        <v>326</v>
      </c>
      <c r="PT146" s="120">
        <f>ROUND(FZ146/MAX(FZ$9:FZ$497)*100,0)</f>
        <v>25</v>
      </c>
      <c r="PU146" s="115">
        <f>ROUND(GA146/MAX(GA$9:GA$497)*100,0)</f>
        <v>19</v>
      </c>
      <c r="PV146" s="115">
        <f>ROUND(GB146/MAX(GB$9:GB$497)*100,0)</f>
        <v>84</v>
      </c>
      <c r="PW146" s="115">
        <f>ROUND(GC146/MAX(GC$9:GC$497)*100,0)</f>
        <v>17</v>
      </c>
      <c r="PX146" s="115">
        <f>ROUND(GD146/MAX(GD$9:GD$497)*100,0)</f>
        <v>7</v>
      </c>
      <c r="PY146" s="115">
        <f>ROUND(GE146/MAX(GE$9:GE$497)*100,0)</f>
        <v>8</v>
      </c>
      <c r="PZ146" s="115">
        <f>ROUND(GF146/MAX(GF$9:GF$497)*100,0)</f>
        <v>41</v>
      </c>
      <c r="QA146" s="116">
        <f>ROUND(GG146/MAX(GG$9:GG$497)*100,0)</f>
        <v>74</v>
      </c>
      <c r="QB146" s="115">
        <f>ROUND(GH146/MAX(GH$9:GH$497)*100,0)</f>
        <v>57</v>
      </c>
      <c r="QC146" s="121">
        <f>ROUND(GI146/MAX(GI$9:GI$497)*100,0)</f>
        <v>80</v>
      </c>
      <c r="QD146" s="120">
        <f>ROUND(AVERAGEIF($ES$9:$ES$497,$ES146,PT$9:PT$497),0)</f>
        <v>52</v>
      </c>
      <c r="QE146" s="120">
        <f>ROUND(AVERAGEIF($ES$9:$ES$497,$ES146,PU$9:PU$497),0)</f>
        <v>21</v>
      </c>
      <c r="QF146" s="120">
        <f>ROUND(AVERAGEIF($ES$9:$ES$497,$ES146,PV$9:PV$497),0)</f>
        <v>60</v>
      </c>
      <c r="QG146" s="120">
        <f>ROUND(AVERAGEIF($ES$9:$ES$497,$ES146,PW$9:PW$497),0)</f>
        <v>35</v>
      </c>
      <c r="QH146" s="120">
        <f>ROUND(AVERAGEIF($ES$9:$ES$497,$ES146,PX$9:PX$497),0)</f>
        <v>8</v>
      </c>
      <c r="QI146" s="120">
        <f>ROUND(AVERAGEIF($ES$9:$ES$497,$ES146,PY$9:PY$497),0)</f>
        <v>9</v>
      </c>
      <c r="QJ146" s="120">
        <f>ROUND(AVERAGEIF($ES$9:$ES$497,$ES146,PZ$9:PZ$497),0)</f>
        <v>35</v>
      </c>
      <c r="QK146" s="120">
        <f>ROUND(AVERAGEIF($ES$9:$ES$497,$ES146,QA$9:QA$497),0)</f>
        <v>46</v>
      </c>
      <c r="QL146" s="120">
        <f>ROUND(AVERAGEIF($ES$9:$ES$497,$ES146,QB$9:QB$497),0)</f>
        <v>43</v>
      </c>
      <c r="QM146" s="120">
        <f>ROUND(AVERAGEIF($ES$9:$ES$497,$ES146,QC$9:QC$497),0)</f>
        <v>53</v>
      </c>
      <c r="QN146" s="114">
        <f t="shared" si="240"/>
        <v>597</v>
      </c>
      <c r="QO146" s="115">
        <f t="shared" si="241"/>
        <v>289</v>
      </c>
      <c r="QP146" s="115">
        <f t="shared" si="242"/>
        <v>625</v>
      </c>
      <c r="QQ146" s="115">
        <f t="shared" si="243"/>
        <v>819</v>
      </c>
      <c r="QR146" s="115">
        <f t="shared" si="244"/>
        <v>263</v>
      </c>
      <c r="QS146" s="119">
        <f t="shared" si="245"/>
        <v>195</v>
      </c>
      <c r="QT146" s="114">
        <f>ROUND((QN146-MIN(QN$9:QN$497))/(MAX(QN$9:QN$497)-MIN(QN$9:QN$497))*100,0)</f>
        <v>57</v>
      </c>
      <c r="QU146" s="115">
        <f>ROUND((QO146-MIN(QO$9:QO$497))/(MAX(QO$9:QO$497)-MIN(QO$9:QO$497))*100,0)</f>
        <v>11</v>
      </c>
      <c r="QV146" s="115">
        <f>ROUND((QP146-MIN(QP$9:QP$497))/(MAX(QP$9:QP$497)-MIN(QP$9:QP$497))*100,0)</f>
        <v>40</v>
      </c>
      <c r="QW146" s="115">
        <f>ROUND((QQ146-MIN(QQ$9:QQ$497))/(MAX(QQ$9:QQ$497)-MIN(QQ$9:QQ$497))*100,0)</f>
        <v>67</v>
      </c>
      <c r="QX146" s="115">
        <f>ROUND((QR146-MIN(QR$9:QR$497))/(MAX(QR$9:QR$497)-MIN(QR$9:QR$497))*100,0)</f>
        <v>3</v>
      </c>
      <c r="QY146" s="115">
        <f>ROUND((QS146-MIN(QS$9:QS$497))/(MAX(QS$9:QS$497)-MIN(QS$9:QS$497))*100,0)</f>
        <v>5</v>
      </c>
      <c r="QZ146" s="114">
        <f>RANK(QN146,QN$9:QN$497,0)</f>
        <v>60</v>
      </c>
      <c r="RA146" s="115">
        <f>RANK(QO146,QO$9:QO$497,0)</f>
        <v>393</v>
      </c>
      <c r="RB146" s="115">
        <f>RANK(QP146,QP$9:QP$497,0)</f>
        <v>105</v>
      </c>
      <c r="RC146" s="115">
        <f>RANK(QQ146,QQ$9:QQ$497,0)</f>
        <v>31</v>
      </c>
      <c r="RD146" s="115">
        <f>RANK(QR146,QR$9:QR$497,0)</f>
        <v>428</v>
      </c>
      <c r="RE146" s="115">
        <f>RANK(QS146,QS$9:QS$497,0)</f>
        <v>427</v>
      </c>
      <c r="RF146" s="122"/>
      <c r="RG146" s="115">
        <f>($RH$3*(IH146+IJ146)*100*100/MAX(EX$9:EX$497)*$RO$3) +($RH$3*(II146+IJ146)*100*100/MAX(EX$9:EX$497)*$RO$4) + ($RH$3*IK146*100*100/MAX(EX$9:EX$497)*0.098)</f>
        <v>0</v>
      </c>
      <c r="RH146" s="115">
        <f>($RH$4*IL146*100*100/MAX(EZ$9:EZ$497))*$RQ$3</f>
        <v>0</v>
      </c>
      <c r="RI146" s="115">
        <f>($RH$3*IM146*100*100/MAX(EY$9:EY$497))*$RQ$4</f>
        <v>0</v>
      </c>
      <c r="RJ146" s="115">
        <f>($RH$3*IN146*100*100/MAX(EX$9:EX$497))</f>
        <v>0</v>
      </c>
      <c r="RK146" s="115">
        <f>($RH$4*IO146*100*100/MAX(EZ$9:EZ$497))*$RQ$3</f>
        <v>0</v>
      </c>
      <c r="RL146" s="115">
        <f>(($RL$4*IP146*100*((100/MAX(EX$9:EX$497)+100/MAX(EZ$9:EZ$497))/2))+($RL$4*IQ146*100*((100/MAX(EX$9:EX$497)+100/MAX(EZ$9:EZ$497))/2))+($RL$4*IR146*100*((100/MAX(EX$9:EX$497)+100/MAX(EZ$9:EZ$497))/2))+($RL$4*IS146*100*((100/MAX(EX$9:EX$497)+100/MAX(EZ$9:EZ$497))/2))+($RL$4*IT146*100*((100/MAX(EX$9:EX$497)+100/MAX(EZ$9:EZ$497))/2))+($RL$4*IU146*100*((100/MAX(EX$9:EX$497)+100/MAX(EZ$9:EZ$497))/2))+($RL$4*IV146*100*((100/MAX(EX$9:EX$497)+100/MAX(EZ$9:EZ$497))/2))+($RL$4*IW146*100*((100/MAX(EX$9:EX$497)+100/MAX(EZ$9:EZ$497))/2)))*$RS$3</f>
        <v>0</v>
      </c>
      <c r="RM146" s="115">
        <f>(($RH$3*IX146*100*100/MAX(EX$9:EX$497))+($RH$3*IY146*100*100/MAX(EX$9:EX$497))+($RH$3*IZ146*100*100/MAX(EX$9:EX$497))+($RH$3*JA146*100*100/MAX(EX$9:EX$497))+($RH$3*JB146*100*100/MAX(EX$9:EX$497))+($RH$3*JC146*100*100/MAX(EX$9:EX$497))+($RH$3*JD146*100*100/MAX(EX$9:EX$497))+($RH$3*JE146*100*100/MAX(EX$9:EX$497)))*$RS$4</f>
        <v>0</v>
      </c>
      <c r="RN146" s="115">
        <f>(($RH$4*JF146*100*100/MAX(EZ$9:EZ$497)) + ($RH$4*JG146*100*100/MAX(EZ$9:EZ$497)) + ($RH$4*JH146*100*100/MAX(EZ$9:EZ$497)) + ($RH$4*JI146*100*100/MAX(EZ$9:EZ$497)) + ($RH$4*JJ146*100*100/MAX(EZ$9:EZ$497)) + ($RH$4*JK146*100*100/MAX(EZ$9:EZ$497)) + ($RH$4*JL146*100*100/MAX(EZ$9:EZ$497)) + ($RH$4*JM146*100*100/MAX(EZ$9:EZ$497)))*$RU$3</f>
        <v>0</v>
      </c>
      <c r="RO146" s="115">
        <f>(($RL$4*JN146*100*((100/MAX(EX$9:EX$497)+100/MAX(EZ$9:EZ$497))/2))+($RL$4*JO146*100*((100/MAX(EX$9:EX$497)+100/MAX(EZ$9:EZ$497))/2))+($RL$4*JP146*100*((100/MAX(EX$9:EX$497)+100/MAX(EZ$9:EZ$497))/2))+($RL$4*JQ146*100*((100/MAX(EX$9:EX$497)+100/MAX(EZ$9:EZ$497))/2))+($RL$4*JR146*100*((100/MAX(EX$9:EX$497)+100/MAX(EZ$9:EZ$497))/2))+($RL$4*JS146*100*((100/MAX(EX$9:EX$497)+100/MAX(EZ$9:EZ$497))/2))+($RL$4*JT146*100*((100/MAX(EX$9:EX$497)+100/MAX(EZ$9:EZ$497))/2))+($RL$4*JU146*100*((100/MAX(EX$9:EX$497)+100/MAX(EZ$9:EZ$497))/2))+($RL$4*JV146*100*((100/MAX(EX$9:EX$497)+100/MAX(EZ$9:EZ$497))/2))+($RL$4*JW146*100*((100/MAX(EX$9:EX$497)+100/MAX(EZ$9:EZ$497))/2))+($RL$4*JX146*100*((100/MAX(EX$9:EX$497)+100/MAX(EZ$9:EZ$497))/2))+($RL$4*JY146*100*((100/MAX(EX$9:EX$497)+100/MAX(EZ$9:EZ$497))/2))+($RL$4*JZ146*100*((100/MAX(EX$9:EX$497)+100/MAX(EZ$9:EZ$497))/2)))*$RW$3/2</f>
        <v>0</v>
      </c>
      <c r="RP146" s="119">
        <f>($RJ$3*KA146*100*100/MAX(FA$9:FA$497)) + ($RJ$3*KB146*100*100/MAX(FA$9:FA$497)/2) + ($RJ$3*KC146*100*100/MAX(FA$9:FA$497)/2) + ($RJ$3*KD146*100*100/MAX(FA$9:FA$497)/4) + ($RJ$3*KE146*100*100/MAX(FA$9:FA$497)/4)</f>
        <v>0</v>
      </c>
      <c r="RQ146" s="118">
        <f>($RL$4*KF146*100*((100/MAX(EX$9:EX$497)+100/MAX(EZ$9:EZ$497)))) * ($RO$3/2) + (($RL$4*KG146*100*((100/MAX(EX$9:EX$497)+100/MAX(EZ$9:EZ$497))))+($RL$4*KH146*100*((100/MAX(EX$9:EX$497)+100/MAX(EZ$9:EZ$497))))+($RL$4*KI146*100*((100/MAX(EX$9:EX$497)+100/MAX(EZ$9:EZ$497))))+($RL$4*KJ146*100*((100/MAX(EX$9:EX$497)+100/MAX(EZ$9:EZ$497))))+($RL$4*KK146*100*((100/MAX(EX$9:EX$497)+100/MAX(EZ$9:EZ$497))))+($RL$4*KL146*100*((100/MAX(EX$9:EX$497)+100/MAX(EZ$9:EZ$497))))+($RL$4*KM146*100*((100/MAX(EX$9:EX$497)+100/MAX(EZ$9:EZ$497))))+($RL$4*KN146*100*((100/MAX(EX$9:EX$497)+100/MAX(EZ$9:EZ$497))))+($RL$4*KO146*100*((100/MAX(EX$9:EX$497)+100/MAX(EZ$9:EZ$497))))+($RL$4*KP146*100*((100/MAX(EX$9:EX$497)+100/MAX(EZ$9:EZ$497))))+($RL$4*KQ146*100*((100/MAX(EX$9:EX$497)+100/MAX(EZ$9:EZ$497))))+($RL$4*KR146*100*((100/MAX(EX$9:EX$497)+100/MAX(EZ$9:EZ$497))))+($RL$4*KS146*100*((100/MAX(EX$9:EX$497)+100/MAX(EZ$9:EZ$497))))+($RL$4*KV146*100*((100/MAX(EX$9:EX$497)+100/MAX(EZ$9:EZ$497))))) * (($RO$3+$RO$4)/6)</f>
        <v>0</v>
      </c>
      <c r="RR146" s="115">
        <f>(($RL$4*KW146*100*((100/MAX(EX$9:EX$497)+100/MAX(EZ$9:EZ$497))))) * ($RO$3/2) + (($RL$4*KX146*100*((100/MAX(EX$9:EX$497)+100/MAX(EZ$9:EZ$497))))+($RL$4*KY146*100*((100/MAX(EX$9:EX$497)+100/MAX(EZ$9:EZ$497))))+($RL$4*KZ146*100*((100/MAX(EX$9:EX$497)+100/MAX(EZ$9:EZ$497))))+($RL$4*LA146*100*((100/MAX(EX$9:EX$497)+100/MAX(EZ$9:EZ$497))))+($RL$4*LB146*100*((100/MAX(EX$9:EX$497)+100/MAX(EZ$9:EZ$497))))+($RL$4*LC146*100*((100/MAX(EX$9:EX$497)+100/MAX(EZ$9:EZ$497))))) * (($RO$3+$RO$4)/6)</f>
        <v>0</v>
      </c>
      <c r="RS146" s="119">
        <f>(($RL$4*LD146*100*((100/MAX(EX$9:EX$497)+100/MAX(EZ$9:EZ$497))))+($RL$4*LE146*100*((100/MAX(EX$9:EX$497)+100/MAX(EZ$9:EZ$497))))) * (($RO$3+$RO$4)/6)</f>
        <v>0</v>
      </c>
      <c r="RT146" s="118">
        <f>($RJ$4*LH146*100*(100/MAX(EV$9:EV$497)))+($RJ$4*LI146*100*(100/MAX(EV$9:EV$497)))</f>
        <v>0</v>
      </c>
      <c r="RU146" s="119">
        <f>($RJ$4*LJ146*(100/MAX(EV$9:EV$497)))/2 + ($RL$3*LK146*(100/MAX(EW$9:EW$497))) + ($RJ$4*LL146*(100/MAX(EV$9:EV$497)))/4 + ($RL$3*LM146*(100/MAX(EW$9:EW$497)))</f>
        <v>0</v>
      </c>
      <c r="RV146" s="118">
        <f>($RJ$4*LN146*100*100/MAX(EV$9:EV$497)/2)+($RJ$4*LO146*100*100/MAX(EV$9:EV$497)/2)+($RJ$4*LP146*100*100/MAX(EV$9:EV$497))+($RJ$4*LQ146*100*100/MAX(EV$9:EV$497))+($RJ$4*LR146*100*100/MAX(EV$9:EV$497))</f>
        <v>0</v>
      </c>
      <c r="RW146" s="115">
        <f>($RJ$4*LS146*100*100/MAX(EV$9:EV$497)) + (($RJ$4*LT146*100*100/MAX(EV$9:EV$497))+($RJ$4*LU146*100*100/MAX(EV$9:EV$497))+($RJ$4*LV146*100*100/MAX(EV$9:EV$497))+($RJ$4*LW146*100*100/MAX(EV$9:EV$497))+($RJ$4*LX146*100*100/MAX(EV$9:EV$497))+($RJ$4*LY146*100*100/MAX(EV$9:EV$497))+($RJ$4*LZ146*100*100/MAX(EV$9:EV$497))+($RJ$4*MA146*100*100/MAX(EV$9:EV$497)))/2</f>
        <v>2.5280898876404496</v>
      </c>
      <c r="RX146" s="119">
        <f>($RJ$4*MB146*100*100/MAX(EV$9:EV$497))+($RJ$4*MC146*100*100/MAX(EV$9:EV$497))+($RJ$4*MD146*100*100/MAX(EV$9:EV$497))+($RJ$4*ME146*100*100/MAX(EV$9:EV$497))+($RJ$4*MF146*100*100/MAX(EV$9:EV$497))+($RJ$4*MG146*100*100/MAX(EV$9:EV$497))+($RJ$4*MH146*100*100/MAX(EV$9:EV$497))+($RJ$4*MI146*100*100/MAX(EV$9:EV$497))+($RJ$4*MJ146*100*100/MAX(EV$9:EV$497))+($RJ$4*MK146*100*100/MAX(EV$9:EV$497))+($RJ$4*ML146*100*100/MAX(EV$9:EV$497))+($RJ$4*MM146*100*100/MAX(EV$9:EV$497))+($RJ$4*MN146*100*100/MAX(EV$9:EV$497))</f>
        <v>0</v>
      </c>
      <c r="RY146" s="118">
        <f>($RJ$4*MQ146*100*100/MAX(EV$9:EV$497))/2 + (($RJ$4*MR146*100*100/MAX(EV$9:EV$497))+($RJ$4*MS146*100*100/MAX(EV$9:EV$497))+($RJ$4*MT146*100*100/MAX(EV$9:EV$497))+($RJ$4*MU146*100*100/MAX(EV$9:EV$497))+($RJ$4*MV146*100*100/MAX(EV$9:EV$497))+($RJ$4*MW146*100*100/MAX(EV$9:EV$497))+($RJ$4*MX146*100*100/MAX(EV$9:EV$497))+($RJ$4*MY146*100*100/MAX(EV$9:EV$497))+($RJ$4*MZ146*100*100/MAX(EV$9:EV$497))+($RJ$4*NA146*100*100/MAX(EV$9:EV$497))+($RJ$4*NB146*100*100/MAX(EV$9:EV$497))+($RJ$4*NC146*100*100/MAX(EV$9:EV$497))+($RJ$4*ND146*100*100/MAX(EV$9:EV$497))+($RJ$4*NG146*100*100/MAX(EV$9:EV$497)))/4</f>
        <v>0</v>
      </c>
      <c r="RZ146" s="115">
        <f>($RJ$4*NH146*100*100/MAX(EV$9:EV$497))/2 + (($RJ$4*NI146*100*100/MAX(EV$9:EV$497))+($RJ$4*NJ146*100*100/MAX(EV$9:EV$497))+($RJ$4*NK146*100*100/MAX(EV$9:EV$497))+($RJ$4*NL146*100*100/MAX(EV$9:EV$497))+($RJ$4*NM146*100*100/MAX(EV$9:EV$497))+($RJ$4*NN146*100*100/MAX(EV$9:EV$497)))/4</f>
        <v>0</v>
      </c>
      <c r="SA146" s="117">
        <f>(($RJ$4*NO146*100*100/MAX(EV$9:EV$497))+($RJ$4*NP146*100*100/MAX(EV$9:EV$497)))/4</f>
        <v>0</v>
      </c>
      <c r="SB146" s="118">
        <f t="shared" si="284"/>
        <v>2.5280898876404496</v>
      </c>
      <c r="SC146" s="115">
        <f t="shared" si="285"/>
        <v>0.5056179775280899</v>
      </c>
      <c r="SD146" s="115">
        <f t="shared" si="286"/>
        <v>0.6320224719101124</v>
      </c>
      <c r="SE146" s="115">
        <f t="shared" si="287"/>
        <v>0.5056179775280899</v>
      </c>
      <c r="SF146" s="115">
        <f t="shared" si="288"/>
        <v>0.6320224719101124</v>
      </c>
      <c r="SG146" s="115">
        <f t="shared" si="289"/>
        <v>2.5280898876404496</v>
      </c>
      <c r="SH146" s="115">
        <f>ROUND(SB146/MAX(SB$9:SB$497)*100,0)</f>
        <v>3</v>
      </c>
      <c r="SI146" s="115">
        <f>ROUND(SC146/MAX(SC$9:SC$497)*100,0)</f>
        <v>1</v>
      </c>
      <c r="SJ146" s="115">
        <f>ROUND(SD146/MAX(SD$9:SD$497)*100,0)</f>
        <v>1</v>
      </c>
      <c r="SK146" s="115">
        <f>ROUND(SE146/MAX(SE$9:SE$497)*100,0)</f>
        <v>0</v>
      </c>
      <c r="SL146" s="115">
        <f>ROUND(SF146/MAX(SF$9:SF$497)*100,0)</f>
        <v>2</v>
      </c>
      <c r="SM146" s="121">
        <f>ROUND(SG146/MAX(SG$9:SG$497)*100,0)</f>
        <v>2</v>
      </c>
      <c r="SN146" s="115">
        <f>ROUND(AVERAGEIF($ES$9:$ES$497,$ES146,SH$9:SH$497),0)</f>
        <v>26</v>
      </c>
      <c r="SO146" s="115">
        <f>ROUND(AVERAGEIF($ES$9:$ES$497,$ES146,SI$9:SI$497),0)</f>
        <v>26</v>
      </c>
      <c r="SP146" s="115">
        <f>ROUND(AVERAGEIF($ES$9:$ES$497,$ES146,SJ$9:SJ$497),0)</f>
        <v>3</v>
      </c>
      <c r="SQ146" s="115">
        <f>ROUND(AVERAGEIF($ES$9:$ES$497,$ES146,SK$9:SK$497),0)</f>
        <v>21</v>
      </c>
      <c r="SR146" s="115">
        <f>ROUND(AVERAGEIF($ES$9:$ES$497,$ES146,SL$9:SL$497),0)</f>
        <v>5</v>
      </c>
      <c r="SS146" s="121">
        <f>ROUND(AVERAGEIF($ES$9:$ES$497,$ES146,SM$9:SM$497),0)</f>
        <v>5</v>
      </c>
      <c r="ST146" s="114">
        <f>RANK(SB146,SB$9:SB$497,0)</f>
        <v>273</v>
      </c>
      <c r="SU146" s="115">
        <f>RANK(SC146,SC$9:SC$497,0)</f>
        <v>256</v>
      </c>
      <c r="SV146" s="115">
        <f>RANK(SD146,SD$9:SD$497,0)</f>
        <v>252</v>
      </c>
      <c r="SW146" s="115">
        <f>RANK(SE146,SE$9:SE$497,0)</f>
        <v>256</v>
      </c>
      <c r="SX146" s="115">
        <f>RANK(SF146,SF$9:SF$497,0)</f>
        <v>240</v>
      </c>
      <c r="SY146" s="115">
        <f>RANK(SG146,SG$9:SG$497,0)</f>
        <v>223</v>
      </c>
      <c r="SZ146" s="115">
        <f>COUNTIFS(SB$9:SB$497,"&gt;"&amp;SB146,$ES$9:$ES$497,$ES146)+1</f>
        <v>58</v>
      </c>
      <c r="TA146" s="115">
        <f>COUNTIFS(SC$9:SC$497,"&gt;"&amp;SC146,$ES$9:$ES$497,$ES146)+1</f>
        <v>58</v>
      </c>
      <c r="TB146" s="115">
        <f>COUNTIFS(SD$9:SD$497,"&gt;"&amp;SD146,$ES$9:$ES$497,$ES146)+1</f>
        <v>51</v>
      </c>
      <c r="TC146" s="115">
        <f>COUNTIFS(SE$9:SE$497,"&gt;"&amp;SE146,$ES$9:$ES$497,$ES146)+1</f>
        <v>58</v>
      </c>
      <c r="TD146" s="115">
        <f>COUNTIFS(SF$9:SF$497,"&gt;"&amp;SF146,$ES$9:$ES$497,$ES146)+1</f>
        <v>51</v>
      </c>
      <c r="TE146" s="117">
        <f>COUNTIFS(SG$9:SG$497,"&gt;"&amp;SG146,$ES$9:$ES$497,$ES146)+1</f>
        <v>40</v>
      </c>
      <c r="TF146" s="118">
        <f t="shared" si="290"/>
        <v>62</v>
      </c>
      <c r="TG146" s="115">
        <f t="shared" si="291"/>
        <v>55</v>
      </c>
      <c r="TH146" s="115">
        <f t="shared" si="292"/>
        <v>33</v>
      </c>
      <c r="TI146" s="115">
        <f t="shared" si="293"/>
        <v>51</v>
      </c>
      <c r="TJ146" s="115">
        <f t="shared" si="294"/>
        <v>61</v>
      </c>
      <c r="TK146" s="115">
        <f t="shared" si="295"/>
        <v>29</v>
      </c>
      <c r="TL146" s="117">
        <f t="shared" si="296"/>
        <v>27</v>
      </c>
      <c r="TM146" s="118">
        <f>ROUND(TF146/MAX(TF$9:TF$497)*100,0)</f>
        <v>34</v>
      </c>
      <c r="TN146" s="115">
        <f>ROUND(TG146/MAX(TG$9:TG$497)*100,0)</f>
        <v>30</v>
      </c>
      <c r="TO146" s="115">
        <f>ROUND(TH146/MAX(TH$9:TH$497)*100,0)</f>
        <v>18</v>
      </c>
      <c r="TP146" s="115">
        <f>ROUND(TI146/MAX(TI$9:TI$497)*100,0)</f>
        <v>28</v>
      </c>
      <c r="TQ146" s="115">
        <f>ROUND(TJ146/MAX(TJ$9:TJ$497)*100,0)</f>
        <v>31</v>
      </c>
      <c r="TR146" s="115">
        <f>ROUND(TK146/MAX(TK$9:TK$497)*100,0)</f>
        <v>15</v>
      </c>
      <c r="TS146" s="119">
        <f>ROUND(TL146/MAX(TL$9:TL$497)*100,0)</f>
        <v>14</v>
      </c>
      <c r="TT146" s="120">
        <f>RANK(TM146,TM$9:TM$497,0)</f>
        <v>259</v>
      </c>
      <c r="TU146" s="115">
        <f>RANK(TN146,TN$9:TN$497,0)</f>
        <v>212</v>
      </c>
      <c r="TV146" s="115">
        <f>RANK(TO146,TO$9:TO$497,0)</f>
        <v>286</v>
      </c>
      <c r="TW146" s="115">
        <f>RANK(TP146,TP$9:TP$497,0)</f>
        <v>239</v>
      </c>
      <c r="TX146" s="115">
        <f>RANK(TQ146,TQ$9:TQ$497,0)</f>
        <v>136</v>
      </c>
      <c r="TY146" s="115">
        <f>RANK(TR146,TR$9:TR$497,0)</f>
        <v>337</v>
      </c>
      <c r="TZ146" s="121">
        <f>RANK(TS146,TS$9:TS$497,0)</f>
        <v>330</v>
      </c>
      <c r="UA146" s="132"/>
      <c r="UB146" s="7" t="s">
        <v>1</v>
      </c>
    </row>
    <row r="147" spans="1:548" x14ac:dyDescent="0.15">
      <c r="A147" s="62">
        <v>139</v>
      </c>
      <c r="B147" s="203" t="s">
        <v>885</v>
      </c>
      <c r="C147" s="63"/>
      <c r="D147" s="63"/>
      <c r="E147" s="64" t="s">
        <v>518</v>
      </c>
      <c r="F147" s="65">
        <v>66</v>
      </c>
      <c r="G147" s="65" t="s">
        <v>519</v>
      </c>
      <c r="H147" s="65"/>
      <c r="I147" s="66" t="s">
        <v>521</v>
      </c>
      <c r="J147" s="67" t="s">
        <v>521</v>
      </c>
      <c r="K147" s="67" t="s">
        <v>521</v>
      </c>
      <c r="L147" s="67" t="s">
        <v>521</v>
      </c>
      <c r="M147" s="67" t="s">
        <v>521</v>
      </c>
      <c r="N147" s="67" t="s">
        <v>521</v>
      </c>
      <c r="O147" s="67" t="s">
        <v>521</v>
      </c>
      <c r="P147" s="67" t="s">
        <v>521</v>
      </c>
      <c r="Q147" s="67" t="s">
        <v>521</v>
      </c>
      <c r="R147" s="68" t="s">
        <v>521</v>
      </c>
      <c r="S147" s="69" t="s">
        <v>521</v>
      </c>
      <c r="T147" s="67" t="s">
        <v>521</v>
      </c>
      <c r="U147" s="67" t="s">
        <v>521</v>
      </c>
      <c r="V147" s="67" t="s">
        <v>521</v>
      </c>
      <c r="W147" s="67" t="s">
        <v>521</v>
      </c>
      <c r="X147" s="67" t="s">
        <v>521</v>
      </c>
      <c r="Y147" s="67" t="s">
        <v>521</v>
      </c>
      <c r="Z147" s="67" t="s">
        <v>521</v>
      </c>
      <c r="AA147" s="67" t="s">
        <v>521</v>
      </c>
      <c r="AB147" s="68" t="s">
        <v>521</v>
      </c>
      <c r="AC147" s="69" t="s">
        <v>521</v>
      </c>
      <c r="AD147" s="67" t="s">
        <v>521</v>
      </c>
      <c r="AE147" s="67" t="s">
        <v>521</v>
      </c>
      <c r="AF147" s="67" t="s">
        <v>521</v>
      </c>
      <c r="AG147" s="67" t="s">
        <v>521</v>
      </c>
      <c r="AH147" s="67" t="s">
        <v>521</v>
      </c>
      <c r="AI147" s="67" t="s">
        <v>521</v>
      </c>
      <c r="AJ147" s="67" t="s">
        <v>521</v>
      </c>
      <c r="AK147" s="67" t="s">
        <v>521</v>
      </c>
      <c r="AL147" s="68" t="s">
        <v>521</v>
      </c>
      <c r="AM147" s="69" t="s">
        <v>521</v>
      </c>
      <c r="AN147" s="67" t="s">
        <v>521</v>
      </c>
      <c r="AO147" s="67" t="s">
        <v>521</v>
      </c>
      <c r="AP147" s="67" t="s">
        <v>521</v>
      </c>
      <c r="AQ147" s="67" t="s">
        <v>521</v>
      </c>
      <c r="AR147" s="67" t="s">
        <v>521</v>
      </c>
      <c r="AS147" s="67" t="s">
        <v>521</v>
      </c>
      <c r="AT147" s="67" t="s">
        <v>521</v>
      </c>
      <c r="AU147" s="67" t="s">
        <v>521</v>
      </c>
      <c r="AV147" s="68" t="s">
        <v>521</v>
      </c>
      <c r="AW147" s="69" t="s">
        <v>521</v>
      </c>
      <c r="AX147" s="67" t="s">
        <v>520</v>
      </c>
      <c r="AY147" s="67" t="s">
        <v>520</v>
      </c>
      <c r="AZ147" s="67" t="s">
        <v>520</v>
      </c>
      <c r="BA147" s="67" t="s">
        <v>520</v>
      </c>
      <c r="BB147" s="67" t="s">
        <v>520</v>
      </c>
      <c r="BC147" s="67" t="s">
        <v>520</v>
      </c>
      <c r="BD147" s="67" t="s">
        <v>521</v>
      </c>
      <c r="BE147" s="67" t="s">
        <v>521</v>
      </c>
      <c r="BF147" s="68" t="s">
        <v>521</v>
      </c>
      <c r="BG147" s="69" t="s">
        <v>521</v>
      </c>
      <c r="BH147" s="67" t="s">
        <v>521</v>
      </c>
      <c r="BI147" s="67" t="s">
        <v>521</v>
      </c>
      <c r="BJ147" s="67" t="s">
        <v>521</v>
      </c>
      <c r="BK147" s="67" t="s">
        <v>521</v>
      </c>
      <c r="BL147" s="67" t="s">
        <v>521</v>
      </c>
      <c r="BM147" s="67" t="s">
        <v>521</v>
      </c>
      <c r="BN147" s="67" t="s">
        <v>521</v>
      </c>
      <c r="BO147" s="67" t="s">
        <v>521</v>
      </c>
      <c r="BP147" s="68" t="s">
        <v>521</v>
      </c>
      <c r="BQ147" s="70" t="s">
        <v>521</v>
      </c>
      <c r="BR147" s="67" t="s">
        <v>521</v>
      </c>
      <c r="BS147" s="67" t="s">
        <v>521</v>
      </c>
      <c r="BT147" s="67" t="s">
        <v>521</v>
      </c>
      <c r="BU147" s="67" t="s">
        <v>521</v>
      </c>
      <c r="BV147" s="67" t="s">
        <v>521</v>
      </c>
      <c r="BW147" s="67" t="s">
        <v>521</v>
      </c>
      <c r="BX147" s="67" t="s">
        <v>521</v>
      </c>
      <c r="BY147" s="67" t="s">
        <v>521</v>
      </c>
      <c r="BZ147" s="68" t="s">
        <v>521</v>
      </c>
      <c r="CA147" s="69" t="s">
        <v>521</v>
      </c>
      <c r="CB147" s="67" t="s">
        <v>521</v>
      </c>
      <c r="CC147" s="67" t="s">
        <v>521</v>
      </c>
      <c r="CD147" s="67" t="s">
        <v>521</v>
      </c>
      <c r="CE147" s="67" t="s">
        <v>521</v>
      </c>
      <c r="CF147" s="67" t="s">
        <v>521</v>
      </c>
      <c r="CG147" s="67" t="s">
        <v>521</v>
      </c>
      <c r="CH147" s="67" t="s">
        <v>521</v>
      </c>
      <c r="CI147" s="67" t="s">
        <v>521</v>
      </c>
      <c r="CJ147" s="68" t="s">
        <v>521</v>
      </c>
      <c r="CK147" s="69" t="s">
        <v>521</v>
      </c>
      <c r="CL147" s="67" t="s">
        <v>521</v>
      </c>
      <c r="CM147" s="67" t="s">
        <v>521</v>
      </c>
      <c r="CN147" s="67" t="s">
        <v>521</v>
      </c>
      <c r="CO147" s="67" t="s">
        <v>521</v>
      </c>
      <c r="CP147" s="67" t="s">
        <v>521</v>
      </c>
      <c r="CQ147" s="67" t="s">
        <v>521</v>
      </c>
      <c r="CR147" s="67" t="s">
        <v>521</v>
      </c>
      <c r="CS147" s="67" t="s">
        <v>521</v>
      </c>
      <c r="CT147" s="68" t="s">
        <v>521</v>
      </c>
      <c r="CU147" s="69" t="s">
        <v>521</v>
      </c>
      <c r="CV147" s="67" t="s">
        <v>521</v>
      </c>
      <c r="CW147" s="67" t="s">
        <v>521</v>
      </c>
      <c r="CX147" s="67" t="s">
        <v>521</v>
      </c>
      <c r="CY147" s="67" t="s">
        <v>521</v>
      </c>
      <c r="CZ147" s="67" t="s">
        <v>521</v>
      </c>
      <c r="DA147" s="67" t="s">
        <v>521</v>
      </c>
      <c r="DB147" s="67" t="s">
        <v>521</v>
      </c>
      <c r="DC147" s="67" t="s">
        <v>521</v>
      </c>
      <c r="DD147" s="68" t="s">
        <v>521</v>
      </c>
      <c r="DE147" s="69" t="s">
        <v>521</v>
      </c>
      <c r="DF147" s="71" t="s">
        <v>521</v>
      </c>
      <c r="DG147" s="67" t="s">
        <v>521</v>
      </c>
      <c r="DH147" s="67" t="s">
        <v>521</v>
      </c>
      <c r="DI147" s="67" t="s">
        <v>521</v>
      </c>
      <c r="DJ147" s="67" t="s">
        <v>521</v>
      </c>
      <c r="DK147" s="67" t="s">
        <v>521</v>
      </c>
      <c r="DL147" s="67" t="s">
        <v>521</v>
      </c>
      <c r="DM147" s="67" t="s">
        <v>521</v>
      </c>
      <c r="DN147" s="68" t="s">
        <v>521</v>
      </c>
      <c r="DO147" s="70" t="s">
        <v>521</v>
      </c>
      <c r="DP147" s="71" t="s">
        <v>521</v>
      </c>
      <c r="DQ147" s="67" t="s">
        <v>521</v>
      </c>
      <c r="DR147" s="67" t="s">
        <v>521</v>
      </c>
      <c r="DS147" s="67" t="s">
        <v>521</v>
      </c>
      <c r="DT147" s="67" t="s">
        <v>521</v>
      </c>
      <c r="DU147" s="67" t="s">
        <v>521</v>
      </c>
      <c r="DV147" s="67" t="s">
        <v>521</v>
      </c>
      <c r="DW147" s="67" t="s">
        <v>521</v>
      </c>
      <c r="DX147" s="72" t="s">
        <v>521</v>
      </c>
      <c r="DY147" s="73" t="s">
        <v>522</v>
      </c>
      <c r="DZ147" s="74">
        <v>2</v>
      </c>
      <c r="EA147" s="74">
        <v>3</v>
      </c>
      <c r="EB147" s="74">
        <v>3</v>
      </c>
      <c r="EC147" s="75">
        <v>4</v>
      </c>
      <c r="ED147" s="76" t="s">
        <v>522</v>
      </c>
      <c r="EE147" s="74">
        <f t="shared" si="246"/>
        <v>2</v>
      </c>
      <c r="EF147" s="74">
        <f t="shared" si="247"/>
        <v>6</v>
      </c>
      <c r="EG147" s="74">
        <f t="shared" si="248"/>
        <v>18</v>
      </c>
      <c r="EH147" s="77">
        <f t="shared" si="249"/>
        <v>72</v>
      </c>
      <c r="EI147" s="73">
        <v>30</v>
      </c>
      <c r="EJ147" s="74">
        <v>50</v>
      </c>
      <c r="EK147" s="74">
        <v>90</v>
      </c>
      <c r="EL147" s="74">
        <v>150</v>
      </c>
      <c r="EM147" s="75">
        <v>450</v>
      </c>
      <c r="EN147" s="78">
        <v>1</v>
      </c>
      <c r="EO147" s="79">
        <f t="shared" si="250"/>
        <v>0.83333333333333337</v>
      </c>
      <c r="EP147" s="79">
        <f t="shared" si="251"/>
        <v>0.5</v>
      </c>
      <c r="EQ147" s="79">
        <f t="shared" si="252"/>
        <v>0.27777777777777779</v>
      </c>
      <c r="ER147" s="80">
        <f t="shared" si="253"/>
        <v>0.20833333333333334</v>
      </c>
      <c r="ES147" s="128" t="s">
        <v>564</v>
      </c>
      <c r="ET147" s="82"/>
      <c r="EU147" s="83">
        <v>4</v>
      </c>
      <c r="EV147" s="73">
        <v>56</v>
      </c>
      <c r="EW147" s="74">
        <v>40</v>
      </c>
      <c r="EX147" s="74">
        <v>33</v>
      </c>
      <c r="EY147" s="74">
        <v>32</v>
      </c>
      <c r="EZ147" s="74">
        <v>19</v>
      </c>
      <c r="FA147" s="74">
        <v>21</v>
      </c>
      <c r="FB147" s="74">
        <v>56</v>
      </c>
      <c r="FC147" s="74">
        <v>43</v>
      </c>
      <c r="FD147" s="74">
        <f t="shared" si="254"/>
        <v>52</v>
      </c>
      <c r="FE147" s="84">
        <f t="shared" si="255"/>
        <v>76</v>
      </c>
      <c r="FF147" s="73">
        <f>RANK(EV147,$EV$9:$EV$497,0)</f>
        <v>256</v>
      </c>
      <c r="FG147" s="74">
        <f>RANK(EW147,$EW$9:$EW$497,0)</f>
        <v>233</v>
      </c>
      <c r="FH147" s="74">
        <f>RANK(EX147,$EX$9:$EX$497,0)</f>
        <v>215</v>
      </c>
      <c r="FI147" s="74">
        <f>RANK(EY147,$EY$9:$EY$497,0)</f>
        <v>222</v>
      </c>
      <c r="FJ147" s="74">
        <f>RANK(EZ147,$EZ$9:$EZ$497,0)</f>
        <v>209</v>
      </c>
      <c r="FK147" s="74">
        <f>RANK(FA147,$FA$9:$FA$497,0)</f>
        <v>183</v>
      </c>
      <c r="FL147" s="74">
        <f>RANK(FB147,$FB$9:$FB$497,0)</f>
        <v>142</v>
      </c>
      <c r="FM147" s="74">
        <f>RANK(FC147,$FC$9:$FC$497,0)</f>
        <v>201</v>
      </c>
      <c r="FN147" s="74">
        <f>RANK(FD147,$FD$9:$FD$497,0)</f>
        <v>280</v>
      </c>
      <c r="FO147" s="84">
        <f>RANK(FE147,$FE$9:$FE$497,0)</f>
        <v>220</v>
      </c>
      <c r="FP147" s="73">
        <f>COUNTIFS($EV$9:$EV$497,"&gt;"&amp;EV147,$ES$9:$ES$497,ES147)+1</f>
        <v>57</v>
      </c>
      <c r="FQ147" s="74">
        <f>COUNTIFS($EW$9:$EW$497,"&gt;"&amp;EW147,$ES$9:$ES$497,ES147)+1</f>
        <v>55</v>
      </c>
      <c r="FR147" s="74">
        <f>COUNTIFS($EX$9:$EX$497,"&gt;"&amp;EX147,$ES$9:$ES$497,ES147)+1</f>
        <v>65</v>
      </c>
      <c r="FS147" s="74">
        <f>COUNTIFS($EY$9:$EY$497,"&gt;"&amp;EY147,$ES$9:$ES$497,ES147)+1</f>
        <v>54</v>
      </c>
      <c r="FT147" s="74">
        <f>COUNTIFS($EZ$9:$EZ$497,"&gt;"&amp;EZ147,$ES$9:$ES$497,ES147)+1</f>
        <v>55</v>
      </c>
      <c r="FU147" s="74">
        <f>COUNTIFS($FA$9:$FA$497,"&gt;"&amp;FA147,$ES$9:$ES$497,ES147)+1</f>
        <v>46</v>
      </c>
      <c r="FV147" s="74">
        <f>COUNTIFS($FB$9:$FB$497,"&gt;"&amp;FB147,$ES$9:$ES$497,ES147)+1</f>
        <v>64</v>
      </c>
      <c r="FW147" s="74">
        <f>COUNTIFS($FC$9:$FC$497,"&gt;"&amp;FC147,$ES$9:$ES$497,ES147)+1</f>
        <v>67</v>
      </c>
      <c r="FX147" s="74">
        <f>COUNTIFS($FD$9:$FD$497,"&gt;"&amp;FD147,$ES$9:$ES$497,ES147)+1</f>
        <v>65</v>
      </c>
      <c r="FY147" s="84">
        <f>COUNTIFS($FE$9:$FE$497,"&gt;"&amp;FE147,$ES$9:$ES$497,ES147)+1</f>
        <v>66</v>
      </c>
      <c r="FZ147" s="85">
        <f t="shared" si="256"/>
        <v>0.85</v>
      </c>
      <c r="GA147" s="86">
        <f t="shared" si="257"/>
        <v>0.61</v>
      </c>
      <c r="GB147" s="86">
        <f t="shared" si="258"/>
        <v>0.5</v>
      </c>
      <c r="GC147" s="86">
        <f t="shared" si="259"/>
        <v>0.48</v>
      </c>
      <c r="GD147" s="86">
        <f t="shared" si="260"/>
        <v>0.28999999999999998</v>
      </c>
      <c r="GE147" s="86">
        <f t="shared" si="261"/>
        <v>0.32</v>
      </c>
      <c r="GF147" s="86">
        <f t="shared" si="262"/>
        <v>0.85</v>
      </c>
      <c r="GG147" s="86">
        <f t="shared" si="263"/>
        <v>0.65</v>
      </c>
      <c r="GH147" s="86">
        <f t="shared" si="264"/>
        <v>0.79</v>
      </c>
      <c r="GI147" s="87">
        <f t="shared" si="265"/>
        <v>1.1499999999999999</v>
      </c>
      <c r="GJ147" s="85">
        <f>ROUND(((FZ147-AVERAGE(FZ$9:FZ$497))/STDEVP(FZ$9:FZ$497)*10+50),2)</f>
        <v>45.46</v>
      </c>
      <c r="GK147" s="86">
        <f>ROUND(((GA147-AVERAGE(GA$9:GA$497))/STDEVP(GA$9:GA$497)*10+50),2)</f>
        <v>47.6</v>
      </c>
      <c r="GL147" s="86">
        <f>ROUND(((GB147-AVERAGE(GB$9:GB$497))/STDEVP(GB$9:GB$497)*10+50),2)</f>
        <v>46.89</v>
      </c>
      <c r="GM147" s="86">
        <f>ROUND(((GC147-AVERAGE(GC$9:GC$497))/STDEVP(GC$9:GC$497)*10+50),2)</f>
        <v>47.69</v>
      </c>
      <c r="GN147" s="86">
        <f>ROUND(((GD147-AVERAGE(GD$9:GD$497))/STDEVP(GD$9:GD$497)*10+50),2)</f>
        <v>46.5</v>
      </c>
      <c r="GO147" s="86">
        <f>ROUND(((GE147-AVERAGE(GE$9:GE$497))/STDEVP(GE$9:GE$497)*10+50),2)</f>
        <v>48.97</v>
      </c>
      <c r="GP147" s="86">
        <f>ROUND(((GF147-AVERAGE(GF$9:GF$497))/STDEVP(GF$9:GF$497)*10+50),2)</f>
        <v>56.77</v>
      </c>
      <c r="GQ147" s="86">
        <f>ROUND(((GG147-AVERAGE(GG$9:GG$497))/STDEVP(GG$9:GG$497)*10+50),2)</f>
        <v>50.59</v>
      </c>
      <c r="GR147" s="86">
        <f>ROUND(((GH147-AVERAGE(GH$9:GH$497))/STDEVP(GH$9:GH$497)*10+50),2)</f>
        <v>43.26</v>
      </c>
      <c r="GS147" s="87">
        <f>ROUND(((GI147-AVERAGE(GI$9:GI$497))/STDEVP(GI$9:GI$497)*10+50),2)</f>
        <v>48.66</v>
      </c>
      <c r="GT147" s="73">
        <f>RANK(GJ147,$GJ$9:$GJ$497,0)</f>
        <v>297</v>
      </c>
      <c r="GU147" s="74">
        <f>RANK(GK147,$GK$9:$GK$497,0)</f>
        <v>223</v>
      </c>
      <c r="GV147" s="74">
        <f>RANK(GL147,$GL$9:$GL$497,0)</f>
        <v>257</v>
      </c>
      <c r="GW147" s="74">
        <f>RANK(GM147,$GM$9:$GM$497,0)</f>
        <v>238</v>
      </c>
      <c r="GX147" s="74">
        <f>RANK(GN147,$GN$9:$GN$497,0)</f>
        <v>213</v>
      </c>
      <c r="GY147" s="74">
        <f>RANK(GO147,$GO$9:$GO$497,0)</f>
        <v>159</v>
      </c>
      <c r="GZ147" s="74">
        <f>RANK(GP147,$GP$9:$GP$497,0)</f>
        <v>109</v>
      </c>
      <c r="HA147" s="74">
        <f>RANK(GQ147,$GQ$9:$GQ$497,0)</f>
        <v>203</v>
      </c>
      <c r="HB147" s="74">
        <f>RANK(GR147,$GR$9:$GR$497,0)</f>
        <v>316</v>
      </c>
      <c r="HC147" s="84">
        <f>RANK(GS147,$GS$9:$GS$497,0)</f>
        <v>215</v>
      </c>
      <c r="HD147" s="85">
        <f>ROUND(AVERAGEIF($ES$9:$ES$497,$ES147,$FZ$9:$FZ$497),2)</f>
        <v>0.92</v>
      </c>
      <c r="HE147" s="86">
        <f>ROUND(AVERAGEIF($ES$9:$ES$497,$ES147,$GA$9:$GA$497),2)</f>
        <v>0.65</v>
      </c>
      <c r="HF147" s="86">
        <f>ROUND(AVERAGEIF($ES$9:$ES$497,$ES147,$GB$9:$GB$497),2)</f>
        <v>0.69</v>
      </c>
      <c r="HG147" s="86">
        <f>ROUND(AVERAGEIF($ES$9:$ES$497,$ES147,$GC$9:$GC$497),2)</f>
        <v>0.54</v>
      </c>
      <c r="HH147" s="86">
        <f>ROUND(AVERAGEIF($ES$9:$ES$497,$ES147,$GD$9:$GD$497),2)</f>
        <v>0.32</v>
      </c>
      <c r="HI147" s="86">
        <f>ROUND(AVERAGEIF($ES$9:$ES$497,$ES147,$GE$9:$GE$497),2)</f>
        <v>0.33</v>
      </c>
      <c r="HJ147" s="86">
        <f>ROUND(AVERAGEIF($ES$9:$ES$497,$ES147,$GF$9:$GF$497),2)</f>
        <v>0.98</v>
      </c>
      <c r="HK147" s="86">
        <f>ROUND(AVERAGEIF($ES$9:$ES$497,$ES147,$GG$9:$GG$497),2)</f>
        <v>0.86</v>
      </c>
      <c r="HL147" s="86">
        <f>ROUND(AVERAGEIF($ES$9:$ES$497,$ES147,$GH$9:$GH$497),2)</f>
        <v>1.01</v>
      </c>
      <c r="HM147" s="87">
        <f>ROUND(AVERAGEIF($ES$9:$ES$497,$ES147,$GI$9:$GI$497),2)</f>
        <v>1.55</v>
      </c>
      <c r="HN147" s="88">
        <f t="shared" si="266"/>
        <v>-7.0000000000000062E-2</v>
      </c>
      <c r="HO147" s="89">
        <f t="shared" si="267"/>
        <v>-4.0000000000000036E-2</v>
      </c>
      <c r="HP147" s="89">
        <f t="shared" si="268"/>
        <v>-0.18999999999999995</v>
      </c>
      <c r="HQ147" s="89">
        <f t="shared" si="269"/>
        <v>-6.0000000000000053E-2</v>
      </c>
      <c r="HR147" s="89">
        <f t="shared" si="270"/>
        <v>-3.0000000000000027E-2</v>
      </c>
      <c r="HS147" s="89">
        <f t="shared" si="271"/>
        <v>-1.0000000000000009E-2</v>
      </c>
      <c r="HT147" s="89">
        <f t="shared" si="272"/>
        <v>-0.13</v>
      </c>
      <c r="HU147" s="89">
        <f t="shared" si="273"/>
        <v>-0.20999999999999996</v>
      </c>
      <c r="HV147" s="89">
        <f t="shared" si="274"/>
        <v>-0.21999999999999997</v>
      </c>
      <c r="HW147" s="90">
        <f t="shared" si="275"/>
        <v>-0.40000000000000013</v>
      </c>
      <c r="HX147" s="73">
        <f>COUNTIFS($FZ$9:$FZ$497,"&gt;"&amp;FZ147,$ES$9:$ES$497,$ES147)+1</f>
        <v>63</v>
      </c>
      <c r="HY147" s="74">
        <f>COUNTIFS($GA$9:$GA$497,"&gt;"&amp;GA147,$ES$9:$ES$497,$ES147)+1</f>
        <v>61</v>
      </c>
      <c r="HZ147" s="74">
        <f>COUNTIFS($GB$9:$GB$497,"&gt;"&amp;GB147,$ES$9:$ES$497,$ES147)+1</f>
        <v>84</v>
      </c>
      <c r="IA147" s="74">
        <f>COUNTIFS($GC$9:$GC$497,"&gt;"&amp;GC147,$ES$9:$ES$497,$ES147)+1</f>
        <v>64</v>
      </c>
      <c r="IB147" s="74">
        <f>COUNTIFS($GD$9:$GD$497,"&gt;"&amp;GD147,$ES$9:$ES$497,$ES147)+1</f>
        <v>49</v>
      </c>
      <c r="IC147" s="74">
        <f>COUNTIFS($GE$9:$GE$497,"&gt;"&amp;GE147,$ES$9:$ES$497,$ES147)+1</f>
        <v>39</v>
      </c>
      <c r="ID147" s="74">
        <f>COUNTIFS($GF$9:$GF$497,"&gt;"&amp;GF147,$ES$9:$ES$497,$ES147)+1</f>
        <v>68</v>
      </c>
      <c r="IE147" s="74">
        <f>COUNTIFS($GG$9:$GG$497,"&gt;"&amp;GG147,$ES$9:$ES$497,$ES147)+1</f>
        <v>87</v>
      </c>
      <c r="IF147" s="74">
        <f>COUNTIFS($GH$9:$GH$497,"&gt;"&amp;GH147,$ES$9:$ES$497,$ES147)+1</f>
        <v>78</v>
      </c>
      <c r="IG147" s="84">
        <f>COUNTIFS($GI$9:$GI$497,"&gt;"&amp;GI147,$ES$9:$ES$497,$ES147)+1</f>
        <v>86</v>
      </c>
      <c r="IH147" s="91"/>
      <c r="II147" s="79"/>
      <c r="IJ147" s="79"/>
      <c r="IK147" s="79"/>
      <c r="IL147" s="79"/>
      <c r="IM147" s="92"/>
      <c r="IN147" s="93"/>
      <c r="IO147" s="94"/>
      <c r="IP147" s="95"/>
      <c r="IQ147" s="79"/>
      <c r="IR147" s="79"/>
      <c r="IS147" s="79"/>
      <c r="IT147" s="79"/>
      <c r="IU147" s="79"/>
      <c r="IV147" s="79"/>
      <c r="IW147" s="96"/>
      <c r="IX147" s="93"/>
      <c r="IY147" s="79"/>
      <c r="IZ147" s="79"/>
      <c r="JA147" s="79"/>
      <c r="JB147" s="79"/>
      <c r="JC147" s="79"/>
      <c r="JD147" s="79"/>
      <c r="JE147" s="97"/>
      <c r="JF147" s="95"/>
      <c r="JG147" s="79"/>
      <c r="JH147" s="79"/>
      <c r="JI147" s="79"/>
      <c r="JJ147" s="79"/>
      <c r="JK147" s="79"/>
      <c r="JL147" s="79"/>
      <c r="JM147" s="96"/>
      <c r="JN147" s="93"/>
      <c r="JO147" s="79"/>
      <c r="JP147" s="79"/>
      <c r="JQ147" s="79"/>
      <c r="JR147" s="79"/>
      <c r="JS147" s="79"/>
      <c r="JT147" s="79"/>
      <c r="JU147" s="79"/>
      <c r="JV147" s="79"/>
      <c r="JW147" s="79"/>
      <c r="JX147" s="79"/>
      <c r="JY147" s="79"/>
      <c r="JZ147" s="97"/>
      <c r="KA147" s="93"/>
      <c r="KB147" s="79"/>
      <c r="KC147" s="79"/>
      <c r="KD147" s="79"/>
      <c r="KE147" s="97"/>
      <c r="KF147" s="95"/>
      <c r="KG147" s="79"/>
      <c r="KH147" s="79"/>
      <c r="KI147" s="79"/>
      <c r="KJ147" s="79"/>
      <c r="KK147" s="98"/>
      <c r="KL147" s="79"/>
      <c r="KM147" s="79"/>
      <c r="KN147" s="79"/>
      <c r="KO147" s="79"/>
      <c r="KP147" s="79"/>
      <c r="KQ147" s="79"/>
      <c r="KR147" s="79"/>
      <c r="KS147" s="96"/>
      <c r="KT147" s="96"/>
      <c r="KU147" s="96"/>
      <c r="KV147" s="96"/>
      <c r="KW147" s="93"/>
      <c r="KX147" s="79"/>
      <c r="KY147" s="79"/>
      <c r="KZ147" s="79"/>
      <c r="LA147" s="79"/>
      <c r="LB147" s="79"/>
      <c r="LC147" s="96"/>
      <c r="LD147" s="93"/>
      <c r="LE147" s="94"/>
      <c r="LF147" s="99"/>
      <c r="LG147" s="75"/>
      <c r="LH147" s="93"/>
      <c r="LI147" s="79"/>
      <c r="LJ147" s="74"/>
      <c r="LK147" s="74"/>
      <c r="LL147" s="74"/>
      <c r="LM147" s="100"/>
      <c r="LN147" s="95"/>
      <c r="LO147" s="79"/>
      <c r="LP147" s="79"/>
      <c r="LQ147" s="79"/>
      <c r="LR147" s="96"/>
      <c r="LS147" s="93"/>
      <c r="LT147" s="79"/>
      <c r="LU147" s="79"/>
      <c r="LV147" s="79"/>
      <c r="LW147" s="79"/>
      <c r="LX147" s="79"/>
      <c r="LY147" s="79"/>
      <c r="LZ147" s="79"/>
      <c r="MA147" s="97"/>
      <c r="MB147" s="95"/>
      <c r="MC147" s="79"/>
      <c r="MD147" s="79"/>
      <c r="ME147" s="79"/>
      <c r="MF147" s="79"/>
      <c r="MG147" s="79"/>
      <c r="MH147" s="79"/>
      <c r="MI147" s="79"/>
      <c r="MJ147" s="79"/>
      <c r="MK147" s="79"/>
      <c r="ML147" s="79"/>
      <c r="MM147" s="79"/>
      <c r="MN147" s="98"/>
      <c r="MO147" s="98"/>
      <c r="MP147" s="96"/>
      <c r="MQ147" s="93"/>
      <c r="MR147" s="79"/>
      <c r="MS147" s="79"/>
      <c r="MT147" s="79"/>
      <c r="MU147" s="79"/>
      <c r="MV147" s="98"/>
      <c r="MW147" s="79"/>
      <c r="MX147" s="79"/>
      <c r="MY147" s="79"/>
      <c r="MZ147" s="79"/>
      <c r="NA147" s="79"/>
      <c r="NB147" s="79"/>
      <c r="NC147" s="79"/>
      <c r="ND147" s="96"/>
      <c r="NE147" s="96"/>
      <c r="NF147" s="96"/>
      <c r="NG147" s="96"/>
      <c r="NH147" s="93"/>
      <c r="NI147" s="79"/>
      <c r="NJ147" s="79"/>
      <c r="NK147" s="79"/>
      <c r="NL147" s="79"/>
      <c r="NM147" s="79"/>
      <c r="NN147" s="94"/>
      <c r="NO147" s="93"/>
      <c r="NP147" s="80"/>
      <c r="NQ147" s="124" t="s">
        <v>881</v>
      </c>
      <c r="NR147" s="102" t="s">
        <v>887</v>
      </c>
      <c r="NS147" s="102"/>
      <c r="NT147" s="102"/>
      <c r="NU147" s="102"/>
      <c r="NV147" s="104">
        <v>43720</v>
      </c>
      <c r="NW147" s="102" t="s">
        <v>525</v>
      </c>
      <c r="NX147" s="133" t="s">
        <v>826</v>
      </c>
      <c r="NY147" s="129" t="s">
        <v>601</v>
      </c>
      <c r="NZ147" s="133" t="s">
        <v>2069</v>
      </c>
      <c r="OA147" s="134"/>
      <c r="OB147" s="134"/>
      <c r="OC147" s="134"/>
      <c r="OD147" s="108">
        <f t="shared" si="276"/>
        <v>72</v>
      </c>
      <c r="OE147" s="109">
        <v>7</v>
      </c>
      <c r="OF147" s="110">
        <f t="shared" si="277"/>
        <v>30</v>
      </c>
      <c r="OG147" s="109">
        <v>7</v>
      </c>
      <c r="OH147" s="111">
        <f>ROUND(AVERAGEIF($ES$9:$ES$497,$ES147,EV$9:EV$497),0)</f>
        <v>67</v>
      </c>
      <c r="OI147" s="112">
        <f>ROUND(AVERAGEIF($ES$9:$ES$497,$ES147,EW$9:EW$497),0)</f>
        <v>45</v>
      </c>
      <c r="OJ147" s="112">
        <f>ROUND(AVERAGEIF($ES$9:$ES$497,$ES147,EX$9:EX$497),0)</f>
        <v>51</v>
      </c>
      <c r="OK147" s="112">
        <f>ROUND(AVERAGEIF($ES$9:$ES$497,$ES147,EY$9:EY$497),0)</f>
        <v>39</v>
      </c>
      <c r="OL147" s="112">
        <f>ROUND(AVERAGEIF($ES$9:$ES$497,$ES147,EZ$9:EZ$497),0)</f>
        <v>21</v>
      </c>
      <c r="OM147" s="112">
        <f>ROUND(AVERAGEIF($ES$9:$ES$497,$ES147,FA$9:FA$497),0)</f>
        <v>21</v>
      </c>
      <c r="ON147" s="112">
        <f>ROUND(AVERAGEIF($ES$9:$ES$497,$ES147,FB$9:FB$497),0)</f>
        <v>68</v>
      </c>
      <c r="OO147" s="112">
        <f>ROUND(AVERAGEIF($ES$9:$ES$497,$ES147,FC$9:FC$497),0)</f>
        <v>64</v>
      </c>
      <c r="OP147" s="112">
        <f>ROUND(AVERAGEIF($ES$9:$ES$497,$ES147,FD$9:FD$497),0)</f>
        <v>72</v>
      </c>
      <c r="OQ147" s="113">
        <f>ROUND(AVERAGEIF($ES$9:$ES$497,$ES147,FE$9:FE$497),0)</f>
        <v>115</v>
      </c>
      <c r="OR147" s="114">
        <f>ROUND(EV147/MAX(EV$9:EV$497)*100,0)</f>
        <v>31</v>
      </c>
      <c r="OS147" s="115">
        <f>ROUND(EW147/MAX(EW$9:EW$497)*100,0)</f>
        <v>31</v>
      </c>
      <c r="OT147" s="115">
        <f>ROUND(EX147/MAX(EX$9:EX$497)*100,0)</f>
        <v>28</v>
      </c>
      <c r="OU147" s="115">
        <f>ROUND(EY147/MAX(EY$9:EY$497)*100,0)</f>
        <v>21</v>
      </c>
      <c r="OV147" s="115">
        <f>ROUND(EZ147/MAX(EZ$9:EZ$497)*100,0)</f>
        <v>15</v>
      </c>
      <c r="OW147" s="115">
        <f>ROUND(FA147/MAX(FA$9:FA$497)*100,0)</f>
        <v>19</v>
      </c>
      <c r="OX147" s="115">
        <f>ROUND(FB147/MAX(FB$9:FB$497)*100,0)</f>
        <v>42</v>
      </c>
      <c r="OY147" s="116">
        <f>ROUND(FC147/MAX(FC$9:FC$497)*100,0)</f>
        <v>30</v>
      </c>
      <c r="OZ147" s="115">
        <f>ROUND(FD147/MAX(FD$9:FD$497)*100,0)</f>
        <v>35</v>
      </c>
      <c r="PA147" s="117">
        <f>ROUND(FE147/MAX(FE$9:FE$497)*100,0)</f>
        <v>31</v>
      </c>
      <c r="PB147" s="118">
        <f t="shared" si="278"/>
        <v>343</v>
      </c>
      <c r="PC147" s="115">
        <f t="shared" si="279"/>
        <v>304</v>
      </c>
      <c r="PD147" s="115">
        <f t="shared" si="280"/>
        <v>388</v>
      </c>
      <c r="PE147" s="115">
        <f t="shared" si="281"/>
        <v>403</v>
      </c>
      <c r="PF147" s="115">
        <f t="shared" si="282"/>
        <v>298</v>
      </c>
      <c r="PG147" s="119">
        <f t="shared" si="283"/>
        <v>265</v>
      </c>
      <c r="PH147" s="118">
        <f>ROUND(PB147/MAX(PB$9:PB$497)*100,0)</f>
        <v>41</v>
      </c>
      <c r="PI147" s="115">
        <f>ROUND(PC147/MAX(PC$9:PC$497)*100,0)</f>
        <v>36</v>
      </c>
      <c r="PJ147" s="115">
        <f>ROUND(PD147/MAX(PD$9:PD$497)*100,0)</f>
        <v>41</v>
      </c>
      <c r="PK147" s="115">
        <f>ROUND(PE147/MAX(PE$9:PE$497)*100,0)</f>
        <v>40</v>
      </c>
      <c r="PL147" s="115">
        <f>ROUND(PF147/MAX(PF$9:PF$497)*100,0)</f>
        <v>42</v>
      </c>
      <c r="PM147" s="119">
        <f>ROUND(PG147/MAX(PG$9:PG$497)*100,0)</f>
        <v>39</v>
      </c>
      <c r="PN147" s="118">
        <f>RANK(PH147,PH$9:PH$497,0)</f>
        <v>243</v>
      </c>
      <c r="PO147" s="115">
        <f>RANK(PI147,PI$9:PI$497,0)</f>
        <v>248</v>
      </c>
      <c r="PP147" s="115">
        <f>RANK(PJ147,PJ$9:PJ$497,0)</f>
        <v>262</v>
      </c>
      <c r="PQ147" s="115">
        <f>RANK(PK147,PK$9:PK$497,0)</f>
        <v>238</v>
      </c>
      <c r="PR147" s="115">
        <f>RANK(PL147,PL$9:PL$497,0)</f>
        <v>247</v>
      </c>
      <c r="PS147" s="119">
        <f>RANK(PM147,PM$9:PM$497,0)</f>
        <v>239</v>
      </c>
      <c r="PT147" s="120">
        <f>ROUND(FZ147/MAX(FZ$9:FZ$497)*100,0)</f>
        <v>46</v>
      </c>
      <c r="PU147" s="115">
        <f>ROUND(GA147/MAX(GA$9:GA$497)*100,0)</f>
        <v>34</v>
      </c>
      <c r="PV147" s="115">
        <f>ROUND(GB147/MAX(GB$9:GB$497)*100,0)</f>
        <v>36</v>
      </c>
      <c r="PW147" s="115">
        <f>ROUND(GC147/MAX(GC$9:GC$497)*100,0)</f>
        <v>38</v>
      </c>
      <c r="PX147" s="115">
        <f>ROUND(GD147/MAX(GD$9:GD$497)*100,0)</f>
        <v>16</v>
      </c>
      <c r="PY147" s="115">
        <f>ROUND(GE147/MAX(GE$9:GE$497)*100,0)</f>
        <v>19</v>
      </c>
      <c r="PZ147" s="115">
        <f>ROUND(GF147/MAX(GF$9:GF$497)*100,0)</f>
        <v>40</v>
      </c>
      <c r="QA147" s="116">
        <f>ROUND(GG147/MAX(GG$9:GG$497)*100,0)</f>
        <v>36</v>
      </c>
      <c r="QB147" s="115">
        <f>ROUND(GH147/MAX(GH$9:GH$497)*100,0)</f>
        <v>35</v>
      </c>
      <c r="QC147" s="121">
        <f>ROUND(GI147/MAX(GI$9:GI$497)*100,0)</f>
        <v>37</v>
      </c>
      <c r="QD147" s="120">
        <f>ROUND(AVERAGEIF($ES$9:$ES$497,$ES147,PT$9:PT$497),0)</f>
        <v>50</v>
      </c>
      <c r="QE147" s="120">
        <f>ROUND(AVERAGEIF($ES$9:$ES$497,$ES147,PU$9:PU$497),0)</f>
        <v>37</v>
      </c>
      <c r="QF147" s="120">
        <f>ROUND(AVERAGEIF($ES$9:$ES$497,$ES147,PV$9:PV$497),0)</f>
        <v>50</v>
      </c>
      <c r="QG147" s="120">
        <f>ROUND(AVERAGEIF($ES$9:$ES$497,$ES147,PW$9:PW$497),0)</f>
        <v>43</v>
      </c>
      <c r="QH147" s="120">
        <f>ROUND(AVERAGEIF($ES$9:$ES$497,$ES147,PX$9:PX$497),0)</f>
        <v>18</v>
      </c>
      <c r="QI147" s="120">
        <f>ROUND(AVERAGEIF($ES$9:$ES$497,$ES147,PY$9:PY$497),0)</f>
        <v>20</v>
      </c>
      <c r="QJ147" s="120">
        <f>ROUND(AVERAGEIF($ES$9:$ES$497,$ES147,PZ$9:PZ$497),0)</f>
        <v>46</v>
      </c>
      <c r="QK147" s="120">
        <f>ROUND(AVERAGEIF($ES$9:$ES$497,$ES147,QA$9:QA$497),0)</f>
        <v>47</v>
      </c>
      <c r="QL147" s="120">
        <f>ROUND(AVERAGEIF($ES$9:$ES$497,$ES147,QB$9:QB$497),0)</f>
        <v>45</v>
      </c>
      <c r="QM147" s="120">
        <f>ROUND(AVERAGEIF($ES$9:$ES$497,$ES147,QC$9:QC$497),0)</f>
        <v>49</v>
      </c>
      <c r="QN147" s="114">
        <f t="shared" si="240"/>
        <v>458</v>
      </c>
      <c r="QO147" s="115">
        <f t="shared" si="241"/>
        <v>378</v>
      </c>
      <c r="QP147" s="115">
        <f t="shared" si="242"/>
        <v>522</v>
      </c>
      <c r="QQ147" s="115">
        <f t="shared" si="243"/>
        <v>566</v>
      </c>
      <c r="QR147" s="115">
        <f t="shared" si="244"/>
        <v>482</v>
      </c>
      <c r="QS147" s="119">
        <f t="shared" si="245"/>
        <v>352</v>
      </c>
      <c r="QT147" s="114">
        <f>ROUND((QN147-MIN(QN$9:QN$497))/(MAX(QN$9:QN$497)-MIN(QN$9:QN$497))*100,0)</f>
        <v>36</v>
      </c>
      <c r="QU147" s="115">
        <f>ROUND((QO147-MIN(QO$9:QO$497))/(MAX(QO$9:QO$497)-MIN(QO$9:QO$497))*100,0)</f>
        <v>24</v>
      </c>
      <c r="QV147" s="115">
        <f>ROUND((QP147-MIN(QP$9:QP$497))/(MAX(QP$9:QP$497)-MIN(QP$9:QP$497))*100,0)</f>
        <v>25</v>
      </c>
      <c r="QW147" s="115">
        <f>ROUND((QQ147-MIN(QQ$9:QQ$497))/(MAX(QQ$9:QQ$497)-MIN(QQ$9:QQ$497))*100,0)</f>
        <v>35</v>
      </c>
      <c r="QX147" s="115">
        <f>ROUND((QR147-MIN(QR$9:QR$497))/(MAX(QR$9:QR$497)-MIN(QR$9:QR$497))*100,0)</f>
        <v>41</v>
      </c>
      <c r="QY147" s="115">
        <f>ROUND((QS147-MIN(QS$9:QS$497))/(MAX(QS$9:QS$497)-MIN(QS$9:QS$497))*100,0)</f>
        <v>36</v>
      </c>
      <c r="QZ147" s="114">
        <f>RANK(QN147,QN$9:QN$497,0)</f>
        <v>249</v>
      </c>
      <c r="RA147" s="115">
        <f>RANK(QO147,QO$9:QO$497,0)</f>
        <v>215</v>
      </c>
      <c r="RB147" s="115">
        <f>RANK(QP147,QP$9:QP$497,0)</f>
        <v>281</v>
      </c>
      <c r="RC147" s="115">
        <f>RANK(QQ147,QQ$9:QQ$497,0)</f>
        <v>222</v>
      </c>
      <c r="RD147" s="115">
        <f>RANK(QR147,QR$9:QR$497,0)</f>
        <v>273</v>
      </c>
      <c r="RE147" s="115">
        <f>RANK(QS147,QS$9:QS$497,0)</f>
        <v>243</v>
      </c>
      <c r="RF147" s="122"/>
      <c r="RG147" s="115">
        <f>($RH$3*(IH147+IJ147)*100*100/MAX(EX$9:EX$497)*$RO$3) +($RH$3*(II147+IJ147)*100*100/MAX(EX$9:EX$497)*$RO$4) + ($RH$3*IK147*100*100/MAX(EX$9:EX$497)*0.098)</f>
        <v>0</v>
      </c>
      <c r="RH147" s="115">
        <f>($RH$4*IL147*100*100/MAX(EZ$9:EZ$497))*$RQ$3</f>
        <v>0</v>
      </c>
      <c r="RI147" s="115">
        <f>($RH$3*IM147*100*100/MAX(EY$9:EY$497))*$RQ$4</f>
        <v>0</v>
      </c>
      <c r="RJ147" s="115">
        <f>($RH$3*IN147*100*100/MAX(EX$9:EX$497))</f>
        <v>0</v>
      </c>
      <c r="RK147" s="115">
        <f>($RH$4*IO147*100*100/MAX(EZ$9:EZ$497))*$RQ$3</f>
        <v>0</v>
      </c>
      <c r="RL147" s="115">
        <f>(($RL$4*IP147*100*((100/MAX(EX$9:EX$497)+100/MAX(EZ$9:EZ$497))/2))+($RL$4*IQ147*100*((100/MAX(EX$9:EX$497)+100/MAX(EZ$9:EZ$497))/2))+($RL$4*IR147*100*((100/MAX(EX$9:EX$497)+100/MAX(EZ$9:EZ$497))/2))+($RL$4*IS147*100*((100/MAX(EX$9:EX$497)+100/MAX(EZ$9:EZ$497))/2))+($RL$4*IT147*100*((100/MAX(EX$9:EX$497)+100/MAX(EZ$9:EZ$497))/2))+($RL$4*IU147*100*((100/MAX(EX$9:EX$497)+100/MAX(EZ$9:EZ$497))/2))+($RL$4*IV147*100*((100/MAX(EX$9:EX$497)+100/MAX(EZ$9:EZ$497))/2))+($RL$4*IW147*100*((100/MAX(EX$9:EX$497)+100/MAX(EZ$9:EZ$497))/2)))*$RS$3</f>
        <v>0</v>
      </c>
      <c r="RM147" s="115">
        <f>(($RH$3*IX147*100*100/MAX(EX$9:EX$497))+($RH$3*IY147*100*100/MAX(EX$9:EX$497))+($RH$3*IZ147*100*100/MAX(EX$9:EX$497))+($RH$3*JA147*100*100/MAX(EX$9:EX$497))+($RH$3*JB147*100*100/MAX(EX$9:EX$497))+($RH$3*JC147*100*100/MAX(EX$9:EX$497))+($RH$3*JD147*100*100/MAX(EX$9:EX$497))+($RH$3*JE147*100*100/MAX(EX$9:EX$497)))*$RS$4</f>
        <v>0</v>
      </c>
      <c r="RN147" s="115">
        <f>(($RH$4*JF147*100*100/MAX(EZ$9:EZ$497)) + ($RH$4*JG147*100*100/MAX(EZ$9:EZ$497)) + ($RH$4*JH147*100*100/MAX(EZ$9:EZ$497)) + ($RH$4*JI147*100*100/MAX(EZ$9:EZ$497)) + ($RH$4*JJ147*100*100/MAX(EZ$9:EZ$497)) + ($RH$4*JK147*100*100/MAX(EZ$9:EZ$497)) + ($RH$4*JL147*100*100/MAX(EZ$9:EZ$497)) + ($RH$4*JM147*100*100/MAX(EZ$9:EZ$497)))*$RU$3</f>
        <v>0</v>
      </c>
      <c r="RO147" s="115">
        <f>(($RL$4*JN147*100*((100/MAX(EX$9:EX$497)+100/MAX(EZ$9:EZ$497))/2))+($RL$4*JO147*100*((100/MAX(EX$9:EX$497)+100/MAX(EZ$9:EZ$497))/2))+($RL$4*JP147*100*((100/MAX(EX$9:EX$497)+100/MAX(EZ$9:EZ$497))/2))+($RL$4*JQ147*100*((100/MAX(EX$9:EX$497)+100/MAX(EZ$9:EZ$497))/2))+($RL$4*JR147*100*((100/MAX(EX$9:EX$497)+100/MAX(EZ$9:EZ$497))/2))+($RL$4*JS147*100*((100/MAX(EX$9:EX$497)+100/MAX(EZ$9:EZ$497))/2))+($RL$4*JT147*100*((100/MAX(EX$9:EX$497)+100/MAX(EZ$9:EZ$497))/2))+($RL$4*JU147*100*((100/MAX(EX$9:EX$497)+100/MAX(EZ$9:EZ$497))/2))+($RL$4*JV147*100*((100/MAX(EX$9:EX$497)+100/MAX(EZ$9:EZ$497))/2))+($RL$4*JW147*100*((100/MAX(EX$9:EX$497)+100/MAX(EZ$9:EZ$497))/2))+($RL$4*JX147*100*((100/MAX(EX$9:EX$497)+100/MAX(EZ$9:EZ$497))/2))+($RL$4*JY147*100*((100/MAX(EX$9:EX$497)+100/MAX(EZ$9:EZ$497))/2))+($RL$4*JZ147*100*((100/MAX(EX$9:EX$497)+100/MAX(EZ$9:EZ$497))/2)))*$RW$3/2</f>
        <v>0</v>
      </c>
      <c r="RP147" s="119">
        <f>($RJ$3*KA147*100*100/MAX(FA$9:FA$497)) + ($RJ$3*KB147*100*100/MAX(FA$9:FA$497)/2) + ($RJ$3*KC147*100*100/MAX(FA$9:FA$497)/2) + ($RJ$3*KD147*100*100/MAX(FA$9:FA$497)/4) + ($RJ$3*KE147*100*100/MAX(FA$9:FA$497)/4)</f>
        <v>0</v>
      </c>
      <c r="RQ147" s="118">
        <f>($RL$4*KF147*100*((100/MAX(EX$9:EX$497)+100/MAX(EZ$9:EZ$497)))) * ($RO$3/2) + (($RL$4*KG147*100*((100/MAX(EX$9:EX$497)+100/MAX(EZ$9:EZ$497))))+($RL$4*KH147*100*((100/MAX(EX$9:EX$497)+100/MAX(EZ$9:EZ$497))))+($RL$4*KI147*100*((100/MAX(EX$9:EX$497)+100/MAX(EZ$9:EZ$497))))+($RL$4*KJ147*100*((100/MAX(EX$9:EX$497)+100/MAX(EZ$9:EZ$497))))+($RL$4*KK147*100*((100/MAX(EX$9:EX$497)+100/MAX(EZ$9:EZ$497))))+($RL$4*KL147*100*((100/MAX(EX$9:EX$497)+100/MAX(EZ$9:EZ$497))))+($RL$4*KM147*100*((100/MAX(EX$9:EX$497)+100/MAX(EZ$9:EZ$497))))+($RL$4*KN147*100*((100/MAX(EX$9:EX$497)+100/MAX(EZ$9:EZ$497))))+($RL$4*KO147*100*((100/MAX(EX$9:EX$497)+100/MAX(EZ$9:EZ$497))))+($RL$4*KP147*100*((100/MAX(EX$9:EX$497)+100/MAX(EZ$9:EZ$497))))+($RL$4*KQ147*100*((100/MAX(EX$9:EX$497)+100/MAX(EZ$9:EZ$497))))+($RL$4*KR147*100*((100/MAX(EX$9:EX$497)+100/MAX(EZ$9:EZ$497))))+($RL$4*KS147*100*((100/MAX(EX$9:EX$497)+100/MAX(EZ$9:EZ$497))))+($RL$4*KV147*100*((100/MAX(EX$9:EX$497)+100/MAX(EZ$9:EZ$497))))) * (($RO$3+$RO$4)/6)</f>
        <v>0</v>
      </c>
      <c r="RR147" s="115">
        <f>(($RL$4*KW147*100*((100/MAX(EX$9:EX$497)+100/MAX(EZ$9:EZ$497))))) * ($RO$3/2) + (($RL$4*KX147*100*((100/MAX(EX$9:EX$497)+100/MAX(EZ$9:EZ$497))))+($RL$4*KY147*100*((100/MAX(EX$9:EX$497)+100/MAX(EZ$9:EZ$497))))+($RL$4*KZ147*100*((100/MAX(EX$9:EX$497)+100/MAX(EZ$9:EZ$497))))+($RL$4*LA147*100*((100/MAX(EX$9:EX$497)+100/MAX(EZ$9:EZ$497))))+($RL$4*LB147*100*((100/MAX(EX$9:EX$497)+100/MAX(EZ$9:EZ$497))))+($RL$4*LC147*100*((100/MAX(EX$9:EX$497)+100/MAX(EZ$9:EZ$497))))) * (($RO$3+$RO$4)/6)</f>
        <v>0</v>
      </c>
      <c r="RS147" s="119">
        <f>(($RL$4*LD147*100*((100/MAX(EX$9:EX$497)+100/MAX(EZ$9:EZ$497))))+($RL$4*LE147*100*((100/MAX(EX$9:EX$497)+100/MAX(EZ$9:EZ$497))))) * (($RO$3+$RO$4)/6)</f>
        <v>0</v>
      </c>
      <c r="RT147" s="118">
        <f>($RJ$4*LH147*100*(100/MAX(EV$9:EV$497)))+($RJ$4*LI147*100*(100/MAX(EV$9:EV$497)))</f>
        <v>0</v>
      </c>
      <c r="RU147" s="119">
        <f>($RJ$4*LJ147*(100/MAX(EV$9:EV$497)))/2 + ($RL$3*LK147*(100/MAX(EW$9:EW$497))) + ($RJ$4*LL147*(100/MAX(EV$9:EV$497)))/4 + ($RL$3*LM147*(100/MAX(EW$9:EW$497)))</f>
        <v>0</v>
      </c>
      <c r="RV147" s="118">
        <f>($RJ$4*LN147*100*100/MAX(EV$9:EV$497)/2)+($RJ$4*LO147*100*100/MAX(EV$9:EV$497)/2)+($RJ$4*LP147*100*100/MAX(EV$9:EV$497))+($RJ$4*LQ147*100*100/MAX(EV$9:EV$497))+($RJ$4*LR147*100*100/MAX(EV$9:EV$497))</f>
        <v>0</v>
      </c>
      <c r="RW147" s="115">
        <f>($RJ$4*LS147*100*100/MAX(EV$9:EV$497)) + (($RJ$4*LT147*100*100/MAX(EV$9:EV$497))+($RJ$4*LU147*100*100/MAX(EV$9:EV$497))+($RJ$4*LV147*100*100/MAX(EV$9:EV$497))+($RJ$4*LW147*100*100/MAX(EV$9:EV$497))+($RJ$4*LX147*100*100/MAX(EV$9:EV$497))+($RJ$4*LY147*100*100/MAX(EV$9:EV$497))+($RJ$4*LZ147*100*100/MAX(EV$9:EV$497))+($RJ$4*MA147*100*100/MAX(EV$9:EV$497)))/2</f>
        <v>0</v>
      </c>
      <c r="RX147" s="119">
        <f>($RJ$4*MB147*100*100/MAX(EV$9:EV$497))+($RJ$4*MC147*100*100/MAX(EV$9:EV$497))+($RJ$4*MD147*100*100/MAX(EV$9:EV$497))+($RJ$4*ME147*100*100/MAX(EV$9:EV$497))+($RJ$4*MF147*100*100/MAX(EV$9:EV$497))+($RJ$4*MG147*100*100/MAX(EV$9:EV$497))+($RJ$4*MH147*100*100/MAX(EV$9:EV$497))+($RJ$4*MI147*100*100/MAX(EV$9:EV$497))+($RJ$4*MJ147*100*100/MAX(EV$9:EV$497))+($RJ$4*MK147*100*100/MAX(EV$9:EV$497))+($RJ$4*ML147*100*100/MAX(EV$9:EV$497))+($RJ$4*MM147*100*100/MAX(EV$9:EV$497))+($RJ$4*MN147*100*100/MAX(EV$9:EV$497))</f>
        <v>0</v>
      </c>
      <c r="RY147" s="118">
        <f>($RJ$4*MQ147*100*100/MAX(EV$9:EV$497))/2 + (($RJ$4*MR147*100*100/MAX(EV$9:EV$497))+($RJ$4*MS147*100*100/MAX(EV$9:EV$497))+($RJ$4*MT147*100*100/MAX(EV$9:EV$497))+($RJ$4*MU147*100*100/MAX(EV$9:EV$497))+($RJ$4*MV147*100*100/MAX(EV$9:EV$497))+($RJ$4*MW147*100*100/MAX(EV$9:EV$497))+($RJ$4*MX147*100*100/MAX(EV$9:EV$497))+($RJ$4*MY147*100*100/MAX(EV$9:EV$497))+($RJ$4*MZ147*100*100/MAX(EV$9:EV$497))+($RJ$4*NA147*100*100/MAX(EV$9:EV$497))+($RJ$4*NB147*100*100/MAX(EV$9:EV$497))+($RJ$4*NC147*100*100/MAX(EV$9:EV$497))+($RJ$4*ND147*100*100/MAX(EV$9:EV$497))+($RJ$4*NG147*100*100/MAX(EV$9:EV$497)))/4</f>
        <v>0</v>
      </c>
      <c r="RZ147" s="115">
        <f>($RJ$4*NH147*100*100/MAX(EV$9:EV$497))/2 + (($RJ$4*NI147*100*100/MAX(EV$9:EV$497))+($RJ$4*NJ147*100*100/MAX(EV$9:EV$497))+($RJ$4*NK147*100*100/MAX(EV$9:EV$497))+($RJ$4*NL147*100*100/MAX(EV$9:EV$497))+($RJ$4*NM147*100*100/MAX(EV$9:EV$497))+($RJ$4*NN147*100*100/MAX(EV$9:EV$497)))/4</f>
        <v>0</v>
      </c>
      <c r="SA147" s="117">
        <f>(($RJ$4*NO147*100*100/MAX(EV$9:EV$497))+($RJ$4*NP147*100*100/MAX(EV$9:EV$497)))/4</f>
        <v>0</v>
      </c>
      <c r="SB147" s="118">
        <f t="shared" si="284"/>
        <v>0</v>
      </c>
      <c r="SC147" s="115">
        <f t="shared" si="285"/>
        <v>0</v>
      </c>
      <c r="SD147" s="115">
        <f t="shared" si="286"/>
        <v>0</v>
      </c>
      <c r="SE147" s="115">
        <f t="shared" si="287"/>
        <v>0</v>
      </c>
      <c r="SF147" s="115">
        <f t="shared" si="288"/>
        <v>0</v>
      </c>
      <c r="SG147" s="115">
        <f t="shared" si="289"/>
        <v>0</v>
      </c>
      <c r="SH147" s="115">
        <f>ROUND(SB147/MAX(SB$9:SB$497)*100,0)</f>
        <v>0</v>
      </c>
      <c r="SI147" s="115">
        <f>ROUND(SC147/MAX(SC$9:SC$497)*100,0)</f>
        <v>0</v>
      </c>
      <c r="SJ147" s="115">
        <f>ROUND(SD147/MAX(SD$9:SD$497)*100,0)</f>
        <v>0</v>
      </c>
      <c r="SK147" s="115">
        <f>ROUND(SE147/MAX(SE$9:SE$497)*100,0)</f>
        <v>0</v>
      </c>
      <c r="SL147" s="115">
        <f>ROUND(SF147/MAX(SF$9:SF$497)*100,0)</f>
        <v>0</v>
      </c>
      <c r="SM147" s="121">
        <f>ROUND(SG147/MAX(SG$9:SG$497)*100,0)</f>
        <v>0</v>
      </c>
      <c r="SN147" s="115">
        <f>ROUND(AVERAGEIF($ES$9:$ES$497,$ES147,SH$9:SH$497),0)</f>
        <v>24</v>
      </c>
      <c r="SO147" s="115">
        <f>ROUND(AVERAGEIF($ES$9:$ES$497,$ES147,SI$9:SI$497),0)</f>
        <v>22</v>
      </c>
      <c r="SP147" s="115">
        <f>ROUND(AVERAGEIF($ES$9:$ES$497,$ES147,SJ$9:SJ$497),0)</f>
        <v>5</v>
      </c>
      <c r="SQ147" s="115">
        <f>ROUND(AVERAGEIF($ES$9:$ES$497,$ES147,SK$9:SK$497),0)</f>
        <v>19</v>
      </c>
      <c r="SR147" s="115">
        <f>ROUND(AVERAGEIF($ES$9:$ES$497,$ES147,SL$9:SL$497),0)</f>
        <v>8</v>
      </c>
      <c r="SS147" s="121">
        <f>ROUND(AVERAGEIF($ES$9:$ES$497,$ES147,SM$9:SM$497),0)</f>
        <v>6</v>
      </c>
      <c r="ST147" s="114">
        <f>RANK(SB147,SB$9:SB$497,0)</f>
        <v>323</v>
      </c>
      <c r="SU147" s="115">
        <f>RANK(SC147,SC$9:SC$497,0)</f>
        <v>320</v>
      </c>
      <c r="SV147" s="115">
        <f>RANK(SD147,SD$9:SD$497,0)</f>
        <v>320</v>
      </c>
      <c r="SW147" s="115">
        <f>RANK(SE147,SE$9:SE$497,0)</f>
        <v>320</v>
      </c>
      <c r="SX147" s="115">
        <f>RANK(SF147,SF$9:SF$497,0)</f>
        <v>317</v>
      </c>
      <c r="SY147" s="115">
        <f>RANK(SG147,SG$9:SG$497,0)</f>
        <v>308</v>
      </c>
      <c r="SZ147" s="115">
        <f>COUNTIFS(SB$9:SB$497,"&gt;"&amp;SB147,$ES$9:$ES$497,$ES147)+1</f>
        <v>72</v>
      </c>
      <c r="TA147" s="115">
        <f>COUNTIFS(SC$9:SC$497,"&gt;"&amp;SC147,$ES$9:$ES$497,$ES147)+1</f>
        <v>72</v>
      </c>
      <c r="TB147" s="115">
        <f>COUNTIFS(SD$9:SD$497,"&gt;"&amp;SD147,$ES$9:$ES$497,$ES147)+1</f>
        <v>72</v>
      </c>
      <c r="TC147" s="115">
        <f>COUNTIFS(SE$9:SE$497,"&gt;"&amp;SE147,$ES$9:$ES$497,$ES147)+1</f>
        <v>72</v>
      </c>
      <c r="TD147" s="115">
        <f>COUNTIFS(SF$9:SF$497,"&gt;"&amp;SF147,$ES$9:$ES$497,$ES147)+1</f>
        <v>72</v>
      </c>
      <c r="TE147" s="117">
        <f>COUNTIFS(SG$9:SG$497,"&gt;"&amp;SG147,$ES$9:$ES$497,$ES147)+1</f>
        <v>70</v>
      </c>
      <c r="TF147" s="118">
        <f t="shared" si="290"/>
        <v>42</v>
      </c>
      <c r="TG147" s="115">
        <f t="shared" si="291"/>
        <v>41</v>
      </c>
      <c r="TH147" s="115">
        <f t="shared" si="292"/>
        <v>36</v>
      </c>
      <c r="TI147" s="115">
        <f t="shared" si="293"/>
        <v>41</v>
      </c>
      <c r="TJ147" s="115">
        <f t="shared" si="294"/>
        <v>40</v>
      </c>
      <c r="TK147" s="115">
        <f t="shared" si="295"/>
        <v>42</v>
      </c>
      <c r="TL147" s="117">
        <f t="shared" si="296"/>
        <v>39</v>
      </c>
      <c r="TM147" s="118">
        <f>ROUND(TF147/MAX(TF$9:TF$497)*100,0)</f>
        <v>23</v>
      </c>
      <c r="TN147" s="115">
        <f>ROUND(TG147/MAX(TG$9:TG$497)*100,0)</f>
        <v>23</v>
      </c>
      <c r="TO147" s="115">
        <f>ROUND(TH147/MAX(TH$9:TH$497)*100,0)</f>
        <v>20</v>
      </c>
      <c r="TP147" s="115">
        <f>ROUND(TI147/MAX(TI$9:TI$497)*100,0)</f>
        <v>23</v>
      </c>
      <c r="TQ147" s="115">
        <f>ROUND(TJ147/MAX(TJ$9:TJ$497)*100,0)</f>
        <v>20</v>
      </c>
      <c r="TR147" s="115">
        <f>ROUND(TK147/MAX(TK$9:TK$497)*100,0)</f>
        <v>21</v>
      </c>
      <c r="TS147" s="119">
        <f>ROUND(TL147/MAX(TL$9:TL$497)*100,0)</f>
        <v>20</v>
      </c>
      <c r="TT147" s="120">
        <f>RANK(TM147,TM$9:TM$497,0)</f>
        <v>324</v>
      </c>
      <c r="TU147" s="115">
        <f>RANK(TN147,TN$9:TN$497,0)</f>
        <v>272</v>
      </c>
      <c r="TV147" s="115">
        <f>RANK(TO147,TO$9:TO$497,0)</f>
        <v>267</v>
      </c>
      <c r="TW147" s="115">
        <f>RANK(TP147,TP$9:TP$497,0)</f>
        <v>282</v>
      </c>
      <c r="TX147" s="115">
        <f>RANK(TQ147,TQ$9:TQ$497,0)</f>
        <v>260</v>
      </c>
      <c r="TY147" s="115">
        <f>RANK(TR147,TR$9:TR$497,0)</f>
        <v>278</v>
      </c>
      <c r="TZ147" s="121">
        <f>RANK(TS147,TS$9:TS$497,0)</f>
        <v>269</v>
      </c>
      <c r="UA147" s="132"/>
      <c r="UB147" s="7" t="s">
        <v>1</v>
      </c>
    </row>
    <row r="148" spans="1:548" x14ac:dyDescent="0.15">
      <c r="A148" s="183">
        <v>140</v>
      </c>
      <c r="B148" s="203" t="s">
        <v>887</v>
      </c>
      <c r="C148" s="63"/>
      <c r="D148" s="63"/>
      <c r="E148" s="64" t="s">
        <v>518</v>
      </c>
      <c r="F148" s="65">
        <v>66</v>
      </c>
      <c r="G148" s="65" t="s">
        <v>547</v>
      </c>
      <c r="H148" s="65"/>
      <c r="I148" s="66" t="s">
        <v>521</v>
      </c>
      <c r="J148" s="67" t="s">
        <v>521</v>
      </c>
      <c r="K148" s="67" t="s">
        <v>521</v>
      </c>
      <c r="L148" s="67" t="s">
        <v>521</v>
      </c>
      <c r="M148" s="67" t="s">
        <v>521</v>
      </c>
      <c r="N148" s="67" t="s">
        <v>521</v>
      </c>
      <c r="O148" s="67" t="s">
        <v>521</v>
      </c>
      <c r="P148" s="67" t="s">
        <v>521</v>
      </c>
      <c r="Q148" s="67" t="s">
        <v>521</v>
      </c>
      <c r="R148" s="68" t="s">
        <v>521</v>
      </c>
      <c r="S148" s="69" t="s">
        <v>521</v>
      </c>
      <c r="T148" s="67" t="s">
        <v>521</v>
      </c>
      <c r="U148" s="67" t="s">
        <v>521</v>
      </c>
      <c r="V148" s="67" t="s">
        <v>521</v>
      </c>
      <c r="W148" s="67" t="s">
        <v>521</v>
      </c>
      <c r="X148" s="67" t="s">
        <v>521</v>
      </c>
      <c r="Y148" s="67" t="s">
        <v>521</v>
      </c>
      <c r="Z148" s="67" t="s">
        <v>521</v>
      </c>
      <c r="AA148" s="67" t="s">
        <v>521</v>
      </c>
      <c r="AB148" s="68" t="s">
        <v>521</v>
      </c>
      <c r="AC148" s="69" t="s">
        <v>521</v>
      </c>
      <c r="AD148" s="67" t="s">
        <v>521</v>
      </c>
      <c r="AE148" s="67" t="s">
        <v>521</v>
      </c>
      <c r="AF148" s="67" t="s">
        <v>521</v>
      </c>
      <c r="AG148" s="67" t="s">
        <v>521</v>
      </c>
      <c r="AH148" s="67" t="s">
        <v>521</v>
      </c>
      <c r="AI148" s="67" t="s">
        <v>521</v>
      </c>
      <c r="AJ148" s="67" t="s">
        <v>521</v>
      </c>
      <c r="AK148" s="67" t="s">
        <v>521</v>
      </c>
      <c r="AL148" s="68" t="s">
        <v>521</v>
      </c>
      <c r="AM148" s="69" t="s">
        <v>521</v>
      </c>
      <c r="AN148" s="67" t="s">
        <v>521</v>
      </c>
      <c r="AO148" s="67" t="s">
        <v>521</v>
      </c>
      <c r="AP148" s="67" t="s">
        <v>521</v>
      </c>
      <c r="AQ148" s="67" t="s">
        <v>521</v>
      </c>
      <c r="AR148" s="67" t="s">
        <v>521</v>
      </c>
      <c r="AS148" s="67" t="s">
        <v>521</v>
      </c>
      <c r="AT148" s="67" t="s">
        <v>521</v>
      </c>
      <c r="AU148" s="67" t="s">
        <v>521</v>
      </c>
      <c r="AV148" s="68" t="s">
        <v>521</v>
      </c>
      <c r="AW148" s="69" t="s">
        <v>521</v>
      </c>
      <c r="AX148" s="67" t="s">
        <v>520</v>
      </c>
      <c r="AY148" s="67" t="s">
        <v>520</v>
      </c>
      <c r="AZ148" s="67" t="s">
        <v>520</v>
      </c>
      <c r="BA148" s="67" t="s">
        <v>520</v>
      </c>
      <c r="BB148" s="67" t="s">
        <v>520</v>
      </c>
      <c r="BC148" s="67" t="s">
        <v>520</v>
      </c>
      <c r="BD148" s="67" t="s">
        <v>521</v>
      </c>
      <c r="BE148" s="67" t="s">
        <v>521</v>
      </c>
      <c r="BF148" s="68" t="s">
        <v>521</v>
      </c>
      <c r="BG148" s="69" t="s">
        <v>521</v>
      </c>
      <c r="BH148" s="67" t="s">
        <v>521</v>
      </c>
      <c r="BI148" s="67" t="s">
        <v>521</v>
      </c>
      <c r="BJ148" s="67" t="s">
        <v>521</v>
      </c>
      <c r="BK148" s="67" t="s">
        <v>521</v>
      </c>
      <c r="BL148" s="67" t="s">
        <v>521</v>
      </c>
      <c r="BM148" s="67" t="s">
        <v>521</v>
      </c>
      <c r="BN148" s="67" t="s">
        <v>521</v>
      </c>
      <c r="BO148" s="67" t="s">
        <v>521</v>
      </c>
      <c r="BP148" s="68" t="s">
        <v>521</v>
      </c>
      <c r="BQ148" s="70" t="s">
        <v>521</v>
      </c>
      <c r="BR148" s="67" t="s">
        <v>521</v>
      </c>
      <c r="BS148" s="67" t="s">
        <v>521</v>
      </c>
      <c r="BT148" s="67" t="s">
        <v>521</v>
      </c>
      <c r="BU148" s="67" t="s">
        <v>521</v>
      </c>
      <c r="BV148" s="67" t="s">
        <v>521</v>
      </c>
      <c r="BW148" s="67" t="s">
        <v>521</v>
      </c>
      <c r="BX148" s="67" t="s">
        <v>521</v>
      </c>
      <c r="BY148" s="67" t="s">
        <v>521</v>
      </c>
      <c r="BZ148" s="68" t="s">
        <v>521</v>
      </c>
      <c r="CA148" s="69" t="s">
        <v>521</v>
      </c>
      <c r="CB148" s="67" t="s">
        <v>521</v>
      </c>
      <c r="CC148" s="67" t="s">
        <v>521</v>
      </c>
      <c r="CD148" s="67" t="s">
        <v>521</v>
      </c>
      <c r="CE148" s="67" t="s">
        <v>521</v>
      </c>
      <c r="CF148" s="67" t="s">
        <v>521</v>
      </c>
      <c r="CG148" s="67" t="s">
        <v>521</v>
      </c>
      <c r="CH148" s="67" t="s">
        <v>521</v>
      </c>
      <c r="CI148" s="67" t="s">
        <v>521</v>
      </c>
      <c r="CJ148" s="68" t="s">
        <v>521</v>
      </c>
      <c r="CK148" s="69" t="s">
        <v>521</v>
      </c>
      <c r="CL148" s="67" t="s">
        <v>521</v>
      </c>
      <c r="CM148" s="67" t="s">
        <v>521</v>
      </c>
      <c r="CN148" s="67" t="s">
        <v>521</v>
      </c>
      <c r="CO148" s="67" t="s">
        <v>521</v>
      </c>
      <c r="CP148" s="67" t="s">
        <v>521</v>
      </c>
      <c r="CQ148" s="67" t="s">
        <v>521</v>
      </c>
      <c r="CR148" s="67" t="s">
        <v>521</v>
      </c>
      <c r="CS148" s="67" t="s">
        <v>521</v>
      </c>
      <c r="CT148" s="68" t="s">
        <v>521</v>
      </c>
      <c r="CU148" s="69" t="s">
        <v>521</v>
      </c>
      <c r="CV148" s="67" t="s">
        <v>521</v>
      </c>
      <c r="CW148" s="67" t="s">
        <v>521</v>
      </c>
      <c r="CX148" s="67" t="s">
        <v>521</v>
      </c>
      <c r="CY148" s="67" t="s">
        <v>521</v>
      </c>
      <c r="CZ148" s="67" t="s">
        <v>521</v>
      </c>
      <c r="DA148" s="67" t="s">
        <v>521</v>
      </c>
      <c r="DB148" s="67" t="s">
        <v>521</v>
      </c>
      <c r="DC148" s="67" t="s">
        <v>521</v>
      </c>
      <c r="DD148" s="68" t="s">
        <v>521</v>
      </c>
      <c r="DE148" s="69" t="s">
        <v>521</v>
      </c>
      <c r="DF148" s="71" t="s">
        <v>521</v>
      </c>
      <c r="DG148" s="67" t="s">
        <v>521</v>
      </c>
      <c r="DH148" s="67" t="s">
        <v>521</v>
      </c>
      <c r="DI148" s="67" t="s">
        <v>521</v>
      </c>
      <c r="DJ148" s="67" t="s">
        <v>521</v>
      </c>
      <c r="DK148" s="67" t="s">
        <v>521</v>
      </c>
      <c r="DL148" s="67" t="s">
        <v>521</v>
      </c>
      <c r="DM148" s="67" t="s">
        <v>521</v>
      </c>
      <c r="DN148" s="68" t="s">
        <v>521</v>
      </c>
      <c r="DO148" s="70" t="s">
        <v>521</v>
      </c>
      <c r="DP148" s="71" t="s">
        <v>521</v>
      </c>
      <c r="DQ148" s="67" t="s">
        <v>521</v>
      </c>
      <c r="DR148" s="67" t="s">
        <v>521</v>
      </c>
      <c r="DS148" s="67" t="s">
        <v>521</v>
      </c>
      <c r="DT148" s="67" t="s">
        <v>521</v>
      </c>
      <c r="DU148" s="67" t="s">
        <v>521</v>
      </c>
      <c r="DV148" s="67" t="s">
        <v>521</v>
      </c>
      <c r="DW148" s="67" t="s">
        <v>521</v>
      </c>
      <c r="DX148" s="72" t="s">
        <v>521</v>
      </c>
      <c r="DY148" s="73" t="s">
        <v>522</v>
      </c>
      <c r="DZ148" s="74">
        <v>2</v>
      </c>
      <c r="EA148" s="74">
        <v>3</v>
      </c>
      <c r="EB148" s="74">
        <v>3</v>
      </c>
      <c r="EC148" s="75">
        <v>4</v>
      </c>
      <c r="ED148" s="76" t="s">
        <v>522</v>
      </c>
      <c r="EE148" s="74">
        <f t="shared" si="246"/>
        <v>2</v>
      </c>
      <c r="EF148" s="74">
        <f t="shared" si="247"/>
        <v>6</v>
      </c>
      <c r="EG148" s="74">
        <f t="shared" si="248"/>
        <v>18</v>
      </c>
      <c r="EH148" s="77">
        <f t="shared" si="249"/>
        <v>72</v>
      </c>
      <c r="EI148" s="73">
        <v>100</v>
      </c>
      <c r="EJ148" s="74">
        <v>150</v>
      </c>
      <c r="EK148" s="74">
        <v>300</v>
      </c>
      <c r="EL148" s="74">
        <v>500</v>
      </c>
      <c r="EM148" s="75">
        <v>1500</v>
      </c>
      <c r="EN148" s="78">
        <v>1</v>
      </c>
      <c r="EO148" s="79">
        <f t="shared" si="250"/>
        <v>0.75</v>
      </c>
      <c r="EP148" s="79">
        <f t="shared" si="251"/>
        <v>0.5</v>
      </c>
      <c r="EQ148" s="79">
        <f t="shared" si="252"/>
        <v>0.27777777777777779</v>
      </c>
      <c r="ER148" s="80">
        <f t="shared" si="253"/>
        <v>0.20833333333333331</v>
      </c>
      <c r="ES148" s="128" t="s">
        <v>543</v>
      </c>
      <c r="ET148" s="82" t="s">
        <v>122</v>
      </c>
      <c r="EU148" s="83">
        <v>4</v>
      </c>
      <c r="EV148" s="73">
        <v>60</v>
      </c>
      <c r="EW148" s="74">
        <v>60</v>
      </c>
      <c r="EX148" s="74">
        <v>29</v>
      </c>
      <c r="EY148" s="74">
        <v>32</v>
      </c>
      <c r="EZ148" s="74">
        <v>21</v>
      </c>
      <c r="FA148" s="74">
        <v>46</v>
      </c>
      <c r="FB148" s="74">
        <v>30</v>
      </c>
      <c r="FC148" s="74">
        <v>27</v>
      </c>
      <c r="FD148" s="74">
        <f t="shared" si="254"/>
        <v>50</v>
      </c>
      <c r="FE148" s="84">
        <f t="shared" si="255"/>
        <v>56</v>
      </c>
      <c r="FF148" s="73">
        <f>RANK(EV148,$EV$9:$EV$497,0)</f>
        <v>234</v>
      </c>
      <c r="FG148" s="74">
        <f>RANK(EW148,$EW$9:$EW$497,0)</f>
        <v>115</v>
      </c>
      <c r="FH148" s="74">
        <f>RANK(EX148,$EX$9:$EX$497,0)</f>
        <v>241</v>
      </c>
      <c r="FI148" s="74">
        <f>RANK(EY148,$EY$9:$EY$497,0)</f>
        <v>222</v>
      </c>
      <c r="FJ148" s="74">
        <f>RANK(EZ148,$EZ$9:$EZ$497,0)</f>
        <v>188</v>
      </c>
      <c r="FK148" s="74">
        <f>RANK(FA148,$FA$9:$FA$497,0)</f>
        <v>47</v>
      </c>
      <c r="FL148" s="74">
        <f>RANK(FB148,$FB$9:$FB$497,0)</f>
        <v>262</v>
      </c>
      <c r="FM148" s="74">
        <f>RANK(FC148,$FC$9:$FC$497,0)</f>
        <v>292</v>
      </c>
      <c r="FN148" s="74">
        <f>RANK(FD148,$FD$9:$FD$497,0)</f>
        <v>286</v>
      </c>
      <c r="FO148" s="84">
        <f>RANK(FE148,$FE$9:$FE$497,0)</f>
        <v>286</v>
      </c>
      <c r="FP148" s="73">
        <f>COUNTIFS($EV$9:$EV$497,"&gt;"&amp;EV148,$ES$9:$ES$497,ES148)+1</f>
        <v>41</v>
      </c>
      <c r="FQ148" s="74">
        <f>COUNTIFS($EW$9:$EW$497,"&gt;"&amp;EW148,$ES$9:$ES$497,ES148)+1</f>
        <v>55</v>
      </c>
      <c r="FR148" s="74">
        <f>COUNTIFS($EX$9:$EX$497,"&gt;"&amp;EX148,$ES$9:$ES$497,ES148)+1</f>
        <v>9</v>
      </c>
      <c r="FS148" s="74">
        <f>COUNTIFS($EY$9:$EY$497,"&gt;"&amp;EY148,$ES$9:$ES$497,ES148)+1</f>
        <v>35</v>
      </c>
      <c r="FT148" s="74">
        <f>COUNTIFS($EZ$9:$EZ$497,"&gt;"&amp;EZ148,$ES$9:$ES$497,ES148)+1</f>
        <v>76</v>
      </c>
      <c r="FU148" s="74">
        <f>COUNTIFS($FA$9:$FA$497,"&gt;"&amp;FA148,$ES$9:$ES$497,ES148)+1</f>
        <v>5</v>
      </c>
      <c r="FV148" s="74">
        <f>COUNTIFS($FB$9:$FB$497,"&gt;"&amp;FB148,$ES$9:$ES$497,ES148)+1</f>
        <v>61</v>
      </c>
      <c r="FW148" s="74">
        <f>COUNTIFS($FC$9:$FC$497,"&gt;"&amp;FC148,$ES$9:$ES$497,ES148)+1</f>
        <v>67</v>
      </c>
      <c r="FX148" s="74">
        <f>COUNTIFS($FD$9:$FD$497,"&gt;"&amp;FD148,$ES$9:$ES$497,ES148)+1</f>
        <v>66</v>
      </c>
      <c r="FY148" s="84">
        <f>COUNTIFS($FE$9:$FE$497,"&gt;"&amp;FE148,$ES$9:$ES$497,ES148)+1</f>
        <v>58</v>
      </c>
      <c r="FZ148" s="85">
        <f t="shared" si="256"/>
        <v>0.91</v>
      </c>
      <c r="GA148" s="86">
        <f t="shared" si="257"/>
        <v>0.91</v>
      </c>
      <c r="GB148" s="86">
        <f t="shared" si="258"/>
        <v>0.44</v>
      </c>
      <c r="GC148" s="86">
        <f t="shared" si="259"/>
        <v>0.48</v>
      </c>
      <c r="GD148" s="86">
        <f t="shared" si="260"/>
        <v>0.32</v>
      </c>
      <c r="GE148" s="86">
        <f t="shared" si="261"/>
        <v>0.7</v>
      </c>
      <c r="GF148" s="86">
        <f t="shared" si="262"/>
        <v>0.45</v>
      </c>
      <c r="GG148" s="86">
        <f t="shared" si="263"/>
        <v>0.41</v>
      </c>
      <c r="GH148" s="86">
        <f t="shared" si="264"/>
        <v>0.76</v>
      </c>
      <c r="GI148" s="87">
        <f t="shared" si="265"/>
        <v>0.85</v>
      </c>
      <c r="GJ148" s="85">
        <f>ROUND(((FZ148-AVERAGE(FZ$9:FZ$497))/STDEVP(FZ$9:FZ$497)*10+50),2)</f>
        <v>47.8</v>
      </c>
      <c r="GK148" s="86">
        <f>ROUND(((GA148-AVERAGE(GA$9:GA$497))/STDEVP(GA$9:GA$497)*10+50),2)</f>
        <v>56.56</v>
      </c>
      <c r="GL148" s="86">
        <f>ROUND(((GB148-AVERAGE(GB$9:GB$497))/STDEVP(GB$9:GB$497)*10+50),2)</f>
        <v>44.63</v>
      </c>
      <c r="GM148" s="86">
        <f>ROUND(((GC148-AVERAGE(GC$9:GC$497))/STDEVP(GC$9:GC$497)*10+50),2)</f>
        <v>47.69</v>
      </c>
      <c r="GN148" s="86">
        <f>ROUND(((GD148-AVERAGE(GD$9:GD$497))/STDEVP(GD$9:GD$497)*10+50),2)</f>
        <v>47.53</v>
      </c>
      <c r="GO148" s="86">
        <f>ROUND(((GE148-AVERAGE(GE$9:GE$497))/STDEVP(GE$9:GE$497)*10+50),2)</f>
        <v>62.76</v>
      </c>
      <c r="GP148" s="86">
        <f>ROUND(((GF148-AVERAGE(GF$9:GF$497))/STDEVP(GF$9:GF$497)*10+50),2)</f>
        <v>44.18</v>
      </c>
      <c r="GQ148" s="86">
        <f>ROUND(((GG148-AVERAGE(GG$9:GG$497))/STDEVP(GG$9:GG$497)*10+50),2)</f>
        <v>43.09</v>
      </c>
      <c r="GR148" s="86">
        <f>ROUND(((GH148-AVERAGE(GH$9:GH$497))/STDEVP(GH$9:GH$497)*10+50),2)</f>
        <v>42.17</v>
      </c>
      <c r="GS148" s="87">
        <f>ROUND(((GI148-AVERAGE(GI$9:GI$497))/STDEVP(GI$9:GI$497)*10+50),2)</f>
        <v>42.36</v>
      </c>
      <c r="GT148" s="73">
        <f>RANK(GJ148,$GJ$9:$GJ$497,0)</f>
        <v>247</v>
      </c>
      <c r="GU148" s="74">
        <f>RANK(GK148,$GK$9:$GK$497,0)</f>
        <v>116</v>
      </c>
      <c r="GV148" s="74">
        <f>RANK(GL148,$GL$9:$GL$497,0)</f>
        <v>291</v>
      </c>
      <c r="GW148" s="74">
        <f>RANK(GM148,$GM$9:$GM$497,0)</f>
        <v>238</v>
      </c>
      <c r="GX148" s="74">
        <f>RANK(GN148,$GN$9:$GN$497,0)</f>
        <v>179</v>
      </c>
      <c r="GY148" s="74">
        <f>RANK(GO148,$GO$9:$GO$497,0)</f>
        <v>52</v>
      </c>
      <c r="GZ148" s="74">
        <f>RANK(GP148,$GP$9:$GP$497,0)</f>
        <v>294</v>
      </c>
      <c r="HA148" s="74">
        <f>RANK(GQ148,$GQ$9:$GQ$497,0)</f>
        <v>326</v>
      </c>
      <c r="HB148" s="74">
        <f>RANK(GR148,$GR$9:$GR$497,0)</f>
        <v>340</v>
      </c>
      <c r="HC148" s="84">
        <f>RANK(GS148,$GS$9:$GS$497,0)</f>
        <v>335</v>
      </c>
      <c r="HD148" s="85">
        <f>ROUND(AVERAGEIF($ES$9:$ES$497,$ES148,$FZ$9:$FZ$497),2)</f>
        <v>0.86</v>
      </c>
      <c r="HE148" s="86">
        <f>ROUND(AVERAGEIF($ES$9:$ES$497,$ES148,$GA$9:$GA$497),2)</f>
        <v>1.0900000000000001</v>
      </c>
      <c r="HF148" s="86">
        <f>ROUND(AVERAGEIF($ES$9:$ES$497,$ES148,$GB$9:$GB$497),2)</f>
        <v>0.28999999999999998</v>
      </c>
      <c r="HG148" s="86">
        <f>ROUND(AVERAGEIF($ES$9:$ES$497,$ES148,$GC$9:$GC$497),2)</f>
        <v>0.42</v>
      </c>
      <c r="HH148" s="86">
        <f>ROUND(AVERAGEIF($ES$9:$ES$497,$ES148,$GD$9:$GD$497),2)</f>
        <v>0.86</v>
      </c>
      <c r="HI148" s="86">
        <f>ROUND(AVERAGEIF($ES$9:$ES$497,$ES148,$GE$9:$GE$497),2)</f>
        <v>0.3</v>
      </c>
      <c r="HJ148" s="86">
        <f>ROUND(AVERAGEIF($ES$9:$ES$497,$ES148,$GF$9:$GF$497),2)</f>
        <v>0.67</v>
      </c>
      <c r="HK148" s="86">
        <f>ROUND(AVERAGEIF($ES$9:$ES$497,$ES148,$GG$9:$GG$497),2)</f>
        <v>0.73</v>
      </c>
      <c r="HL148" s="86">
        <f>ROUND(AVERAGEIF($ES$9:$ES$497,$ES148,$GH$9:$GH$497),2)</f>
        <v>1.1399999999999999</v>
      </c>
      <c r="HM148" s="87">
        <f>ROUND(AVERAGEIF($ES$9:$ES$497,$ES148,$GI$9:$GI$497),2)</f>
        <v>1.01</v>
      </c>
      <c r="HN148" s="88">
        <f t="shared" si="266"/>
        <v>5.0000000000000044E-2</v>
      </c>
      <c r="HO148" s="89">
        <f t="shared" si="267"/>
        <v>-0.18000000000000005</v>
      </c>
      <c r="HP148" s="89">
        <f t="shared" si="268"/>
        <v>0.15000000000000002</v>
      </c>
      <c r="HQ148" s="89">
        <f t="shared" si="269"/>
        <v>0.06</v>
      </c>
      <c r="HR148" s="89">
        <f t="shared" si="270"/>
        <v>-0.54</v>
      </c>
      <c r="HS148" s="89">
        <f t="shared" si="271"/>
        <v>0.39999999999999997</v>
      </c>
      <c r="HT148" s="89">
        <f t="shared" si="272"/>
        <v>-0.22000000000000003</v>
      </c>
      <c r="HU148" s="89">
        <f t="shared" si="273"/>
        <v>-0.32</v>
      </c>
      <c r="HV148" s="89">
        <f t="shared" si="274"/>
        <v>-0.37999999999999989</v>
      </c>
      <c r="HW148" s="90">
        <f t="shared" si="275"/>
        <v>-0.16000000000000003</v>
      </c>
      <c r="HX148" s="73">
        <f>COUNTIFS($FZ$9:$FZ$497,"&gt;"&amp;FZ148,$ES$9:$ES$497,$ES148)+1</f>
        <v>32</v>
      </c>
      <c r="HY148" s="74">
        <f>COUNTIFS($GA$9:$GA$497,"&gt;"&amp;GA148,$ES$9:$ES$497,$ES148)+1</f>
        <v>64</v>
      </c>
      <c r="HZ148" s="74">
        <f>COUNTIFS($GB$9:$GB$497,"&gt;"&amp;GB148,$ES$9:$ES$497,$ES148)+1</f>
        <v>10</v>
      </c>
      <c r="IA148" s="74">
        <f>COUNTIFS($GC$9:$GC$497,"&gt;"&amp;GC148,$ES$9:$ES$497,$ES148)+1</f>
        <v>29</v>
      </c>
      <c r="IB148" s="74">
        <f>COUNTIFS($GD$9:$GD$497,"&gt;"&amp;GD148,$ES$9:$ES$497,$ES148)+1</f>
        <v>87</v>
      </c>
      <c r="IC148" s="74">
        <f>COUNTIFS($GE$9:$GE$497,"&gt;"&amp;GE148,$ES$9:$ES$497,$ES148)+1</f>
        <v>2</v>
      </c>
      <c r="ID148" s="74">
        <f>COUNTIFS($GF$9:$GF$497,"&gt;"&amp;GF148,$ES$9:$ES$497,$ES148)+1</f>
        <v>77</v>
      </c>
      <c r="IE148" s="74">
        <f>COUNTIFS($GG$9:$GG$497,"&gt;"&amp;GG148,$ES$9:$ES$497,$ES148)+1</f>
        <v>88</v>
      </c>
      <c r="IF148" s="74">
        <f>COUNTIFS($GH$9:$GH$497,"&gt;"&amp;GH148,$ES$9:$ES$497,$ES148)+1</f>
        <v>83</v>
      </c>
      <c r="IG148" s="84">
        <f>COUNTIFS($GI$9:$GI$497,"&gt;"&amp;GI148,$ES$9:$ES$497,$ES148)+1</f>
        <v>68</v>
      </c>
      <c r="IH148" s="91"/>
      <c r="II148" s="79"/>
      <c r="IJ148" s="79"/>
      <c r="IK148" s="79"/>
      <c r="IL148" s="79"/>
      <c r="IM148" s="92"/>
      <c r="IN148" s="93"/>
      <c r="IO148" s="94"/>
      <c r="IP148" s="95"/>
      <c r="IQ148" s="79"/>
      <c r="IR148" s="79"/>
      <c r="IS148" s="79"/>
      <c r="IT148" s="79"/>
      <c r="IU148" s="79"/>
      <c r="IV148" s="79"/>
      <c r="IW148" s="96"/>
      <c r="IX148" s="93"/>
      <c r="IY148" s="79"/>
      <c r="IZ148" s="79"/>
      <c r="JA148" s="79"/>
      <c r="JB148" s="79"/>
      <c r="JC148" s="79"/>
      <c r="JD148" s="79"/>
      <c r="JE148" s="97"/>
      <c r="JF148" s="95"/>
      <c r="JG148" s="79"/>
      <c r="JH148" s="79"/>
      <c r="JI148" s="79"/>
      <c r="JJ148" s="79"/>
      <c r="JK148" s="79"/>
      <c r="JL148" s="79"/>
      <c r="JM148" s="96"/>
      <c r="JN148" s="93"/>
      <c r="JO148" s="79"/>
      <c r="JP148" s="79"/>
      <c r="JQ148" s="79"/>
      <c r="JR148" s="79"/>
      <c r="JS148" s="79"/>
      <c r="JT148" s="79"/>
      <c r="JU148" s="79"/>
      <c r="JV148" s="79"/>
      <c r="JW148" s="79"/>
      <c r="JX148" s="79"/>
      <c r="JY148" s="79"/>
      <c r="JZ148" s="97"/>
      <c r="KA148" s="93"/>
      <c r="KB148" s="79"/>
      <c r="KC148" s="79"/>
      <c r="KD148" s="79"/>
      <c r="KE148" s="97"/>
      <c r="KF148" s="95"/>
      <c r="KG148" s="79"/>
      <c r="KH148" s="79"/>
      <c r="KI148" s="79"/>
      <c r="KJ148" s="79"/>
      <c r="KK148" s="98"/>
      <c r="KL148" s="79"/>
      <c r="KM148" s="79"/>
      <c r="KN148" s="79"/>
      <c r="KO148" s="79"/>
      <c r="KP148" s="79"/>
      <c r="KQ148" s="79"/>
      <c r="KR148" s="79"/>
      <c r="KS148" s="96"/>
      <c r="KT148" s="96"/>
      <c r="KU148" s="96"/>
      <c r="KV148" s="96"/>
      <c r="KW148" s="93"/>
      <c r="KX148" s="79"/>
      <c r="KY148" s="79"/>
      <c r="KZ148" s="79"/>
      <c r="LA148" s="79"/>
      <c r="LB148" s="79"/>
      <c r="LC148" s="96"/>
      <c r="LD148" s="93"/>
      <c r="LE148" s="94"/>
      <c r="LF148" s="99"/>
      <c r="LG148" s="75"/>
      <c r="LH148" s="93"/>
      <c r="LI148" s="79"/>
      <c r="LJ148" s="74"/>
      <c r="LK148" s="74"/>
      <c r="LL148" s="74"/>
      <c r="LM148" s="100"/>
      <c r="LN148" s="95"/>
      <c r="LO148" s="79"/>
      <c r="LP148" s="79"/>
      <c r="LQ148" s="79"/>
      <c r="LR148" s="96"/>
      <c r="LS148" s="93"/>
      <c r="LT148" s="79"/>
      <c r="LU148" s="79"/>
      <c r="LV148" s="79"/>
      <c r="LW148" s="79"/>
      <c r="LX148" s="79"/>
      <c r="LY148" s="79"/>
      <c r="LZ148" s="79"/>
      <c r="MA148" s="97"/>
      <c r="MB148" s="95"/>
      <c r="MC148" s="79"/>
      <c r="MD148" s="79"/>
      <c r="ME148" s="79"/>
      <c r="MF148" s="79"/>
      <c r="MG148" s="79"/>
      <c r="MH148" s="79"/>
      <c r="MI148" s="79"/>
      <c r="MJ148" s="79"/>
      <c r="MK148" s="79"/>
      <c r="ML148" s="79"/>
      <c r="MM148" s="79"/>
      <c r="MN148" s="98"/>
      <c r="MO148" s="98"/>
      <c r="MP148" s="96"/>
      <c r="MQ148" s="93"/>
      <c r="MR148" s="79"/>
      <c r="MS148" s="79"/>
      <c r="MT148" s="79"/>
      <c r="MU148" s="79"/>
      <c r="MV148" s="98"/>
      <c r="MW148" s="79"/>
      <c r="MX148" s="79"/>
      <c r="MY148" s="79"/>
      <c r="MZ148" s="79"/>
      <c r="NA148" s="79"/>
      <c r="NB148" s="79">
        <v>0.03</v>
      </c>
      <c r="NC148" s="79"/>
      <c r="ND148" s="96"/>
      <c r="NE148" s="96"/>
      <c r="NF148" s="96"/>
      <c r="NG148" s="96"/>
      <c r="NH148" s="93"/>
      <c r="NI148" s="79"/>
      <c r="NJ148" s="79"/>
      <c r="NK148" s="79"/>
      <c r="NL148" s="79"/>
      <c r="NM148" s="79"/>
      <c r="NN148" s="94"/>
      <c r="NO148" s="93"/>
      <c r="NP148" s="80"/>
      <c r="NQ148" s="124" t="s">
        <v>885</v>
      </c>
      <c r="NR148" s="102" t="s">
        <v>888</v>
      </c>
      <c r="NS148" s="102"/>
      <c r="NT148" s="102"/>
      <c r="NU148" s="102"/>
      <c r="NV148" s="104">
        <v>43720</v>
      </c>
      <c r="NW148" s="102" t="s">
        <v>525</v>
      </c>
      <c r="NX148" s="133"/>
      <c r="NY148" s="126" t="s">
        <v>889</v>
      </c>
      <c r="NZ148" s="133"/>
      <c r="OA148" s="134"/>
      <c r="OB148" s="134"/>
      <c r="OC148" s="134"/>
      <c r="OD148" s="108">
        <f t="shared" si="276"/>
        <v>72</v>
      </c>
      <c r="OE148" s="109">
        <v>6</v>
      </c>
      <c r="OF148" s="110">
        <f t="shared" si="277"/>
        <v>100</v>
      </c>
      <c r="OG148" s="109">
        <v>5</v>
      </c>
      <c r="OH148" s="111">
        <f>ROUND(AVERAGEIF($ES$9:$ES$497,$ES148,EV$9:EV$497),0)</f>
        <v>57</v>
      </c>
      <c r="OI148" s="112">
        <f>ROUND(AVERAGEIF($ES$9:$ES$497,$ES148,EW$9:EW$497),0)</f>
        <v>69</v>
      </c>
      <c r="OJ148" s="112">
        <f>ROUND(AVERAGEIF($ES$9:$ES$497,$ES148,EX$9:EX$497),0)</f>
        <v>17</v>
      </c>
      <c r="OK148" s="112">
        <f>ROUND(AVERAGEIF($ES$9:$ES$497,$ES148,EY$9:EY$497),0)</f>
        <v>30</v>
      </c>
      <c r="OL148" s="112">
        <f>ROUND(AVERAGEIF($ES$9:$ES$497,$ES148,EZ$9:EZ$497),0)</f>
        <v>58</v>
      </c>
      <c r="OM148" s="112">
        <f>ROUND(AVERAGEIF($ES$9:$ES$497,$ES148,FA$9:FA$497),0)</f>
        <v>21</v>
      </c>
      <c r="ON148" s="112">
        <f>ROUND(AVERAGEIF($ES$9:$ES$497,$ES148,FB$9:FB$497),0)</f>
        <v>45</v>
      </c>
      <c r="OO148" s="112">
        <f>ROUND(AVERAGEIF($ES$9:$ES$497,$ES148,FC$9:FC$497),0)</f>
        <v>49</v>
      </c>
      <c r="OP148" s="112">
        <f>ROUND(AVERAGEIF($ES$9:$ES$497,$ES148,FD$9:FD$497),0)</f>
        <v>75</v>
      </c>
      <c r="OQ148" s="113">
        <f>ROUND(AVERAGEIF($ES$9:$ES$497,$ES148,FE$9:FE$497),0)</f>
        <v>66</v>
      </c>
      <c r="OR148" s="114">
        <f>ROUND(EV148/MAX(EV$9:EV$497)*100,0)</f>
        <v>34</v>
      </c>
      <c r="OS148" s="115">
        <f>ROUND(EW148/MAX(EW$9:EW$497)*100,0)</f>
        <v>47</v>
      </c>
      <c r="OT148" s="115">
        <f>ROUND(EX148/MAX(EX$9:EX$497)*100,0)</f>
        <v>24</v>
      </c>
      <c r="OU148" s="115">
        <f>ROUND(EY148/MAX(EY$9:EY$497)*100,0)</f>
        <v>21</v>
      </c>
      <c r="OV148" s="115">
        <f>ROUND(EZ148/MAX(EZ$9:EZ$497)*100,0)</f>
        <v>17</v>
      </c>
      <c r="OW148" s="115">
        <f>ROUND(FA148/MAX(FA$9:FA$497)*100,0)</f>
        <v>41</v>
      </c>
      <c r="OX148" s="115">
        <f>ROUND(FB148/MAX(FB$9:FB$497)*100,0)</f>
        <v>22</v>
      </c>
      <c r="OY148" s="116">
        <f>ROUND(FC148/MAX(FC$9:FC$497)*100,0)</f>
        <v>19</v>
      </c>
      <c r="OZ148" s="115">
        <f>ROUND(FD148/MAX(FD$9:FD$497)*100,0)</f>
        <v>34</v>
      </c>
      <c r="PA148" s="117">
        <f>ROUND(FE148/MAX(FE$9:FE$497)*100,0)</f>
        <v>23</v>
      </c>
      <c r="PB148" s="118">
        <f t="shared" si="278"/>
        <v>318</v>
      </c>
      <c r="PC148" s="115">
        <f t="shared" si="279"/>
        <v>297</v>
      </c>
      <c r="PD148" s="115">
        <f t="shared" si="280"/>
        <v>369</v>
      </c>
      <c r="PE148" s="115">
        <f t="shared" si="281"/>
        <v>356</v>
      </c>
      <c r="PF148" s="115">
        <f t="shared" si="282"/>
        <v>363</v>
      </c>
      <c r="PG148" s="119">
        <f t="shared" si="283"/>
        <v>349</v>
      </c>
      <c r="PH148" s="118">
        <f>ROUND(PB148/MAX(PB$9:PB$497)*100,0)</f>
        <v>38</v>
      </c>
      <c r="PI148" s="115">
        <f>ROUND(PC148/MAX(PC$9:PC$497)*100,0)</f>
        <v>36</v>
      </c>
      <c r="PJ148" s="115">
        <f>ROUND(PD148/MAX(PD$9:PD$497)*100,0)</f>
        <v>39</v>
      </c>
      <c r="PK148" s="115">
        <f>ROUND(PE148/MAX(PE$9:PE$497)*100,0)</f>
        <v>35</v>
      </c>
      <c r="PL148" s="115">
        <f>ROUND(PF148/MAX(PF$9:PF$497)*100,0)</f>
        <v>51</v>
      </c>
      <c r="PM148" s="119">
        <f>ROUND(PG148/MAX(PG$9:PG$497)*100,0)</f>
        <v>51</v>
      </c>
      <c r="PN148" s="118">
        <f>RANK(PH148,PH$9:PH$497,0)</f>
        <v>266</v>
      </c>
      <c r="PO148" s="115">
        <f>RANK(PI148,PI$9:PI$497,0)</f>
        <v>248</v>
      </c>
      <c r="PP148" s="115">
        <f>RANK(PJ148,PJ$9:PJ$497,0)</f>
        <v>270</v>
      </c>
      <c r="PQ148" s="115">
        <f>RANK(PK148,PK$9:PK$497,0)</f>
        <v>275</v>
      </c>
      <c r="PR148" s="115">
        <f>RANK(PL148,PL$9:PL$497,0)</f>
        <v>194</v>
      </c>
      <c r="PS148" s="119">
        <f>RANK(PM148,PM$9:PM$497,0)</f>
        <v>159</v>
      </c>
      <c r="PT148" s="120">
        <f>ROUND(FZ148/MAX(FZ$9:FZ$497)*100,0)</f>
        <v>50</v>
      </c>
      <c r="PU148" s="115">
        <f>ROUND(GA148/MAX(GA$9:GA$497)*100,0)</f>
        <v>51</v>
      </c>
      <c r="PV148" s="115">
        <f>ROUND(GB148/MAX(GB$9:GB$497)*100,0)</f>
        <v>32</v>
      </c>
      <c r="PW148" s="115">
        <f>ROUND(GC148/MAX(GC$9:GC$497)*100,0)</f>
        <v>38</v>
      </c>
      <c r="PX148" s="115">
        <f>ROUND(GD148/MAX(GD$9:GD$497)*100,0)</f>
        <v>18</v>
      </c>
      <c r="PY148" s="115">
        <f>ROUND(GE148/MAX(GE$9:GE$497)*100,0)</f>
        <v>42</v>
      </c>
      <c r="PZ148" s="115">
        <f>ROUND(GF148/MAX(GF$9:GF$497)*100,0)</f>
        <v>21</v>
      </c>
      <c r="QA148" s="116">
        <f>ROUND(GG148/MAX(GG$9:GG$497)*100,0)</f>
        <v>22</v>
      </c>
      <c r="QB148" s="115">
        <f>ROUND(GH148/MAX(GH$9:GH$497)*100,0)</f>
        <v>34</v>
      </c>
      <c r="QC148" s="121">
        <f>ROUND(GI148/MAX(GI$9:GI$497)*100,0)</f>
        <v>27</v>
      </c>
      <c r="QD148" s="120">
        <f>ROUND(AVERAGEIF($ES$9:$ES$497,$ES148,PT$9:PT$497),0)</f>
        <v>47</v>
      </c>
      <c r="QE148" s="120">
        <f>ROUND(AVERAGEIF($ES$9:$ES$497,$ES148,PU$9:PU$497),0)</f>
        <v>61</v>
      </c>
      <c r="QF148" s="120">
        <f>ROUND(AVERAGEIF($ES$9:$ES$497,$ES148,PV$9:PV$497),0)</f>
        <v>21</v>
      </c>
      <c r="QG148" s="120">
        <f>ROUND(AVERAGEIF($ES$9:$ES$497,$ES148,PW$9:PW$497),0)</f>
        <v>34</v>
      </c>
      <c r="QH148" s="120">
        <f>ROUND(AVERAGEIF($ES$9:$ES$497,$ES148,PX$9:PX$497),0)</f>
        <v>48</v>
      </c>
      <c r="QI148" s="120">
        <f>ROUND(AVERAGEIF($ES$9:$ES$497,$ES148,PY$9:PY$497),0)</f>
        <v>18</v>
      </c>
      <c r="QJ148" s="120">
        <f>ROUND(AVERAGEIF($ES$9:$ES$497,$ES148,PZ$9:PZ$497),0)</f>
        <v>31</v>
      </c>
      <c r="QK148" s="120">
        <f>ROUND(AVERAGEIF($ES$9:$ES$497,$ES148,QA$9:QA$497),0)</f>
        <v>40</v>
      </c>
      <c r="QL148" s="120">
        <f>ROUND(AVERAGEIF($ES$9:$ES$497,$ES148,QB$9:QB$497),0)</f>
        <v>51</v>
      </c>
      <c r="QM148" s="120">
        <f>ROUND(AVERAGEIF($ES$9:$ES$497,$ES148,QC$9:QC$497),0)</f>
        <v>32</v>
      </c>
      <c r="QN148" s="114">
        <f t="shared" si="240"/>
        <v>432</v>
      </c>
      <c r="QO148" s="115">
        <f t="shared" si="241"/>
        <v>376</v>
      </c>
      <c r="QP148" s="115">
        <f t="shared" si="242"/>
        <v>504</v>
      </c>
      <c r="QQ148" s="115">
        <f t="shared" si="243"/>
        <v>498</v>
      </c>
      <c r="QR148" s="115">
        <f t="shared" si="244"/>
        <v>559</v>
      </c>
      <c r="QS148" s="119">
        <f t="shared" si="245"/>
        <v>467</v>
      </c>
      <c r="QT148" s="114">
        <f>ROUND((QN148-MIN(QN$9:QN$497))/(MAX(QN$9:QN$497)-MIN(QN$9:QN$497))*100,0)</f>
        <v>32</v>
      </c>
      <c r="QU148" s="115">
        <f>ROUND((QO148-MIN(QO$9:QO$497))/(MAX(QO$9:QO$497)-MIN(QO$9:QO$497))*100,0)</f>
        <v>24</v>
      </c>
      <c r="QV148" s="115">
        <f>ROUND((QP148-MIN(QP$9:QP$497))/(MAX(QP$9:QP$497)-MIN(QP$9:QP$497))*100,0)</f>
        <v>22</v>
      </c>
      <c r="QW148" s="115">
        <f>ROUND((QQ148-MIN(QQ$9:QQ$497))/(MAX(QQ$9:QQ$497)-MIN(QQ$9:QQ$497))*100,0)</f>
        <v>27</v>
      </c>
      <c r="QX148" s="115">
        <f>ROUND((QR148-MIN(QR$9:QR$497))/(MAX(QR$9:QR$497)-MIN(QR$9:QR$497))*100,0)</f>
        <v>55</v>
      </c>
      <c r="QY148" s="115">
        <f>ROUND((QS148-MIN(QS$9:QS$497))/(MAX(QS$9:QS$497)-MIN(QS$9:QS$497))*100,0)</f>
        <v>58</v>
      </c>
      <c r="QZ148" s="114">
        <f>RANK(QN148,QN$9:QN$497,0)</f>
        <v>295</v>
      </c>
      <c r="RA148" s="115">
        <f>RANK(QO148,QO$9:QO$497,0)</f>
        <v>217</v>
      </c>
      <c r="RB148" s="115">
        <f>RANK(QP148,QP$9:QP$497,0)</f>
        <v>315</v>
      </c>
      <c r="RC148" s="115">
        <f>RANK(QQ148,QQ$9:QQ$497,0)</f>
        <v>311</v>
      </c>
      <c r="RD148" s="115">
        <f>RANK(QR148,QR$9:QR$497,0)</f>
        <v>136</v>
      </c>
      <c r="RE148" s="115">
        <f>RANK(QS148,QS$9:QS$497,0)</f>
        <v>66</v>
      </c>
      <c r="RF148" s="122"/>
      <c r="RG148" s="115">
        <f>($RH$3*(IH148+IJ148)*100*100/MAX(EX$9:EX$497)*$RO$3) +($RH$3*(II148+IJ148)*100*100/MAX(EX$9:EX$497)*$RO$4) + ($RH$3*IK148*100*100/MAX(EX$9:EX$497)*0.098)</f>
        <v>0</v>
      </c>
      <c r="RH148" s="115">
        <f>($RH$4*IL148*100*100/MAX(EZ$9:EZ$497))*$RQ$3</f>
        <v>0</v>
      </c>
      <c r="RI148" s="115">
        <f>($RH$3*IM148*100*100/MAX(EY$9:EY$497))*$RQ$4</f>
        <v>0</v>
      </c>
      <c r="RJ148" s="115">
        <f>($RH$3*IN148*100*100/MAX(EX$9:EX$497))</f>
        <v>0</v>
      </c>
      <c r="RK148" s="115">
        <f>($RH$4*IO148*100*100/MAX(EZ$9:EZ$497))*$RQ$3</f>
        <v>0</v>
      </c>
      <c r="RL148" s="115">
        <f>(($RL$4*IP148*100*((100/MAX(EX$9:EX$497)+100/MAX(EZ$9:EZ$497))/2))+($RL$4*IQ148*100*((100/MAX(EX$9:EX$497)+100/MAX(EZ$9:EZ$497))/2))+($RL$4*IR148*100*((100/MAX(EX$9:EX$497)+100/MAX(EZ$9:EZ$497))/2))+($RL$4*IS148*100*((100/MAX(EX$9:EX$497)+100/MAX(EZ$9:EZ$497))/2))+($RL$4*IT148*100*((100/MAX(EX$9:EX$497)+100/MAX(EZ$9:EZ$497))/2))+($RL$4*IU148*100*((100/MAX(EX$9:EX$497)+100/MAX(EZ$9:EZ$497))/2))+($RL$4*IV148*100*((100/MAX(EX$9:EX$497)+100/MAX(EZ$9:EZ$497))/2))+($RL$4*IW148*100*((100/MAX(EX$9:EX$497)+100/MAX(EZ$9:EZ$497))/2)))*$RS$3</f>
        <v>0</v>
      </c>
      <c r="RM148" s="115">
        <f>(($RH$3*IX148*100*100/MAX(EX$9:EX$497))+($RH$3*IY148*100*100/MAX(EX$9:EX$497))+($RH$3*IZ148*100*100/MAX(EX$9:EX$497))+($RH$3*JA148*100*100/MAX(EX$9:EX$497))+($RH$3*JB148*100*100/MAX(EX$9:EX$497))+($RH$3*JC148*100*100/MAX(EX$9:EX$497))+($RH$3*JD148*100*100/MAX(EX$9:EX$497))+($RH$3*JE148*100*100/MAX(EX$9:EX$497)))*$RS$4</f>
        <v>0</v>
      </c>
      <c r="RN148" s="115">
        <f>(($RH$4*JF148*100*100/MAX(EZ$9:EZ$497)) + ($RH$4*JG148*100*100/MAX(EZ$9:EZ$497)) + ($RH$4*JH148*100*100/MAX(EZ$9:EZ$497)) + ($RH$4*JI148*100*100/MAX(EZ$9:EZ$497)) + ($RH$4*JJ148*100*100/MAX(EZ$9:EZ$497)) + ($RH$4*JK148*100*100/MAX(EZ$9:EZ$497)) + ($RH$4*JL148*100*100/MAX(EZ$9:EZ$497)) + ($RH$4*JM148*100*100/MAX(EZ$9:EZ$497)))*$RU$3</f>
        <v>0</v>
      </c>
      <c r="RO148" s="115">
        <f>(($RL$4*JN148*100*((100/MAX(EX$9:EX$497)+100/MAX(EZ$9:EZ$497))/2))+($RL$4*JO148*100*((100/MAX(EX$9:EX$497)+100/MAX(EZ$9:EZ$497))/2))+($RL$4*JP148*100*((100/MAX(EX$9:EX$497)+100/MAX(EZ$9:EZ$497))/2))+($RL$4*JQ148*100*((100/MAX(EX$9:EX$497)+100/MAX(EZ$9:EZ$497))/2))+($RL$4*JR148*100*((100/MAX(EX$9:EX$497)+100/MAX(EZ$9:EZ$497))/2))+($RL$4*JS148*100*((100/MAX(EX$9:EX$497)+100/MAX(EZ$9:EZ$497))/2))+($RL$4*JT148*100*((100/MAX(EX$9:EX$497)+100/MAX(EZ$9:EZ$497))/2))+($RL$4*JU148*100*((100/MAX(EX$9:EX$497)+100/MAX(EZ$9:EZ$497))/2))+($RL$4*JV148*100*((100/MAX(EX$9:EX$497)+100/MAX(EZ$9:EZ$497))/2))+($RL$4*JW148*100*((100/MAX(EX$9:EX$497)+100/MAX(EZ$9:EZ$497))/2))+($RL$4*JX148*100*((100/MAX(EX$9:EX$497)+100/MAX(EZ$9:EZ$497))/2))+($RL$4*JY148*100*((100/MAX(EX$9:EX$497)+100/MAX(EZ$9:EZ$497))/2))+($RL$4*JZ148*100*((100/MAX(EX$9:EX$497)+100/MAX(EZ$9:EZ$497))/2)))*$RW$3/2</f>
        <v>0</v>
      </c>
      <c r="RP148" s="119">
        <f>($RJ$3*KA148*100*100/MAX(FA$9:FA$497)) + ($RJ$3*KB148*100*100/MAX(FA$9:FA$497)/2) + ($RJ$3*KC148*100*100/MAX(FA$9:FA$497)/2) + ($RJ$3*KD148*100*100/MAX(FA$9:FA$497)/4) + ($RJ$3*KE148*100*100/MAX(FA$9:FA$497)/4)</f>
        <v>0</v>
      </c>
      <c r="RQ148" s="118">
        <f>($RL$4*KF148*100*((100/MAX(EX$9:EX$497)+100/MAX(EZ$9:EZ$497)))) * ($RO$3/2) + (($RL$4*KG148*100*((100/MAX(EX$9:EX$497)+100/MAX(EZ$9:EZ$497))))+($RL$4*KH148*100*((100/MAX(EX$9:EX$497)+100/MAX(EZ$9:EZ$497))))+($RL$4*KI148*100*((100/MAX(EX$9:EX$497)+100/MAX(EZ$9:EZ$497))))+($RL$4*KJ148*100*((100/MAX(EX$9:EX$497)+100/MAX(EZ$9:EZ$497))))+($RL$4*KK148*100*((100/MAX(EX$9:EX$497)+100/MAX(EZ$9:EZ$497))))+($RL$4*KL148*100*((100/MAX(EX$9:EX$497)+100/MAX(EZ$9:EZ$497))))+($RL$4*KM148*100*((100/MAX(EX$9:EX$497)+100/MAX(EZ$9:EZ$497))))+($RL$4*KN148*100*((100/MAX(EX$9:EX$497)+100/MAX(EZ$9:EZ$497))))+($RL$4*KO148*100*((100/MAX(EX$9:EX$497)+100/MAX(EZ$9:EZ$497))))+($RL$4*KP148*100*((100/MAX(EX$9:EX$497)+100/MAX(EZ$9:EZ$497))))+($RL$4*KQ148*100*((100/MAX(EX$9:EX$497)+100/MAX(EZ$9:EZ$497))))+($RL$4*KR148*100*((100/MAX(EX$9:EX$497)+100/MAX(EZ$9:EZ$497))))+($RL$4*KS148*100*((100/MAX(EX$9:EX$497)+100/MAX(EZ$9:EZ$497))))+($RL$4*KV148*100*((100/MAX(EX$9:EX$497)+100/MAX(EZ$9:EZ$497))))) * (($RO$3+$RO$4)/6)</f>
        <v>0</v>
      </c>
      <c r="RR148" s="115">
        <f>(($RL$4*KW148*100*((100/MAX(EX$9:EX$497)+100/MAX(EZ$9:EZ$497))))) * ($RO$3/2) + (($RL$4*KX148*100*((100/MAX(EX$9:EX$497)+100/MAX(EZ$9:EZ$497))))+($RL$4*KY148*100*((100/MAX(EX$9:EX$497)+100/MAX(EZ$9:EZ$497))))+($RL$4*KZ148*100*((100/MAX(EX$9:EX$497)+100/MAX(EZ$9:EZ$497))))+($RL$4*LA148*100*((100/MAX(EX$9:EX$497)+100/MAX(EZ$9:EZ$497))))+($RL$4*LB148*100*((100/MAX(EX$9:EX$497)+100/MAX(EZ$9:EZ$497))))+($RL$4*LC148*100*((100/MAX(EX$9:EX$497)+100/MAX(EZ$9:EZ$497))))) * (($RO$3+$RO$4)/6)</f>
        <v>0</v>
      </c>
      <c r="RS148" s="119">
        <f>(($RL$4*LD148*100*((100/MAX(EX$9:EX$497)+100/MAX(EZ$9:EZ$497))))+($RL$4*LE148*100*((100/MAX(EX$9:EX$497)+100/MAX(EZ$9:EZ$497))))) * (($RO$3+$RO$4)/6)</f>
        <v>0</v>
      </c>
      <c r="RT148" s="118">
        <f>($RJ$4*LH148*100*(100/MAX(EV$9:EV$497)))+($RJ$4*LI148*100*(100/MAX(EV$9:EV$497)))</f>
        <v>0</v>
      </c>
      <c r="RU148" s="119">
        <f>($RJ$4*LJ148*(100/MAX(EV$9:EV$497)))/2 + ($RL$3*LK148*(100/MAX(EW$9:EW$497))) + ($RJ$4*LL148*(100/MAX(EV$9:EV$497)))/4 + ($RL$3*LM148*(100/MAX(EW$9:EW$497)))</f>
        <v>0</v>
      </c>
      <c r="RV148" s="118">
        <f>($RJ$4*LN148*100*100/MAX(EV$9:EV$497)/2)+($RJ$4*LO148*100*100/MAX(EV$9:EV$497)/2)+($RJ$4*LP148*100*100/MAX(EV$9:EV$497))+($RJ$4*LQ148*100*100/MAX(EV$9:EV$497))+($RJ$4*LR148*100*100/MAX(EV$9:EV$497))</f>
        <v>0</v>
      </c>
      <c r="RW148" s="115">
        <f>($RJ$4*LS148*100*100/MAX(EV$9:EV$497)) + (($RJ$4*LT148*100*100/MAX(EV$9:EV$497))+($RJ$4*LU148*100*100/MAX(EV$9:EV$497))+($RJ$4*LV148*100*100/MAX(EV$9:EV$497))+($RJ$4*LW148*100*100/MAX(EV$9:EV$497))+($RJ$4*LX148*100*100/MAX(EV$9:EV$497))+($RJ$4*LY148*100*100/MAX(EV$9:EV$497))+($RJ$4*LZ148*100*100/MAX(EV$9:EV$497))+($RJ$4*MA148*100*100/MAX(EV$9:EV$497)))/2</f>
        <v>0</v>
      </c>
      <c r="RX148" s="119">
        <f>($RJ$4*MB148*100*100/MAX(EV$9:EV$497))+($RJ$4*MC148*100*100/MAX(EV$9:EV$497))+($RJ$4*MD148*100*100/MAX(EV$9:EV$497))+($RJ$4*ME148*100*100/MAX(EV$9:EV$497))+($RJ$4*MF148*100*100/MAX(EV$9:EV$497))+($RJ$4*MG148*100*100/MAX(EV$9:EV$497))+($RJ$4*MH148*100*100/MAX(EV$9:EV$497))+($RJ$4*MI148*100*100/MAX(EV$9:EV$497))+($RJ$4*MJ148*100*100/MAX(EV$9:EV$497))+($RJ$4*MK148*100*100/MAX(EV$9:EV$497))+($RJ$4*ML148*100*100/MAX(EV$9:EV$497))+($RJ$4*MM148*100*100/MAX(EV$9:EV$497))+($RJ$4*MN148*100*100/MAX(EV$9:EV$497))</f>
        <v>0</v>
      </c>
      <c r="RY148" s="118">
        <f>($RJ$4*MQ148*100*100/MAX(EV$9:EV$497))/2 + (($RJ$4*MR148*100*100/MAX(EV$9:EV$497))+($RJ$4*MS148*100*100/MAX(EV$9:EV$497))+($RJ$4*MT148*100*100/MAX(EV$9:EV$497))+($RJ$4*MU148*100*100/MAX(EV$9:EV$497))+($RJ$4*MV148*100*100/MAX(EV$9:EV$497))+($RJ$4*MW148*100*100/MAX(EV$9:EV$497))+($RJ$4*MX148*100*100/MAX(EV$9:EV$497))+($RJ$4*MY148*100*100/MAX(EV$9:EV$497))+($RJ$4*MZ148*100*100/MAX(EV$9:EV$497))+($RJ$4*NA148*100*100/MAX(EV$9:EV$497))+($RJ$4*NB148*100*100/MAX(EV$9:EV$497))+($RJ$4*NC148*100*100/MAX(EV$9:EV$497))+($RJ$4*ND148*100*100/MAX(EV$9:EV$497))+($RJ$4*NG148*100*100/MAX(EV$9:EV$497)))/4</f>
        <v>1.2640449438202248</v>
      </c>
      <c r="RZ148" s="115">
        <f>($RJ$4*NH148*100*100/MAX(EV$9:EV$497))/2 + (($RJ$4*NI148*100*100/MAX(EV$9:EV$497))+($RJ$4*NJ148*100*100/MAX(EV$9:EV$497))+($RJ$4*NK148*100*100/MAX(EV$9:EV$497))+($RJ$4*NL148*100*100/MAX(EV$9:EV$497))+($RJ$4*NM148*100*100/MAX(EV$9:EV$497))+($RJ$4*NN148*100*100/MAX(EV$9:EV$497)))/4</f>
        <v>0</v>
      </c>
      <c r="SA148" s="117">
        <f>(($RJ$4*NO148*100*100/MAX(EV$9:EV$497))+($RJ$4*NP148*100*100/MAX(EV$9:EV$497)))/4</f>
        <v>0</v>
      </c>
      <c r="SB148" s="118">
        <f t="shared" si="284"/>
        <v>1.2640449438202248</v>
      </c>
      <c r="SC148" s="115">
        <f t="shared" si="285"/>
        <v>0.25280898876404495</v>
      </c>
      <c r="SD148" s="115">
        <f t="shared" si="286"/>
        <v>0.3160112359550562</v>
      </c>
      <c r="SE148" s="115">
        <f t="shared" si="287"/>
        <v>0.25280898876404495</v>
      </c>
      <c r="SF148" s="115">
        <f t="shared" si="288"/>
        <v>0.3160112359550562</v>
      </c>
      <c r="SG148" s="115">
        <f t="shared" si="289"/>
        <v>1.2640449438202248</v>
      </c>
      <c r="SH148" s="115">
        <f>ROUND(SB148/MAX(SB$9:SB$497)*100,0)</f>
        <v>2</v>
      </c>
      <c r="SI148" s="115">
        <f>ROUND(SC148/MAX(SC$9:SC$497)*100,0)</f>
        <v>0</v>
      </c>
      <c r="SJ148" s="115">
        <f>ROUND(SD148/MAX(SD$9:SD$497)*100,0)</f>
        <v>1</v>
      </c>
      <c r="SK148" s="115">
        <f>ROUND(SE148/MAX(SE$9:SE$497)*100,0)</f>
        <v>0</v>
      </c>
      <c r="SL148" s="115">
        <f>ROUND(SF148/MAX(SF$9:SF$497)*100,0)</f>
        <v>1</v>
      </c>
      <c r="SM148" s="121">
        <f>ROUND(SG148/MAX(SG$9:SG$497)*100,0)</f>
        <v>1</v>
      </c>
      <c r="SN148" s="115">
        <f>ROUND(AVERAGEIF($ES$9:$ES$497,$ES148,SH$9:SH$497),0)</f>
        <v>12</v>
      </c>
      <c r="SO148" s="115">
        <f>ROUND(AVERAGEIF($ES$9:$ES$497,$ES148,SI$9:SI$497),0)</f>
        <v>5</v>
      </c>
      <c r="SP148" s="115">
        <f>ROUND(AVERAGEIF($ES$9:$ES$497,$ES148,SJ$9:SJ$497),0)</f>
        <v>26</v>
      </c>
      <c r="SQ148" s="115">
        <f>ROUND(AVERAGEIF($ES$9:$ES$497,$ES148,SK$9:SK$497),0)</f>
        <v>6</v>
      </c>
      <c r="SR148" s="115">
        <f>ROUND(AVERAGEIF($ES$9:$ES$497,$ES148,SL$9:SL$497),0)</f>
        <v>8</v>
      </c>
      <c r="SS148" s="121">
        <f>ROUND(AVERAGEIF($ES$9:$ES$497,$ES148,SM$9:SM$497),0)</f>
        <v>4</v>
      </c>
      <c r="ST148" s="114">
        <f>RANK(SB148,SB$9:SB$497,0)</f>
        <v>310</v>
      </c>
      <c r="SU148" s="115">
        <f>RANK(SC148,SC$9:SC$497,0)</f>
        <v>307</v>
      </c>
      <c r="SV148" s="115">
        <f>RANK(SD148,SD$9:SD$497,0)</f>
        <v>307</v>
      </c>
      <c r="SW148" s="115">
        <f>RANK(SE148,SE$9:SE$497,0)</f>
        <v>307</v>
      </c>
      <c r="SX148" s="115">
        <f>RANK(SF148,SF$9:SF$497,0)</f>
        <v>304</v>
      </c>
      <c r="SY148" s="115">
        <f>RANK(SG148,SG$9:SG$497,0)</f>
        <v>295</v>
      </c>
      <c r="SZ148" s="115">
        <f>COUNTIFS(SB$9:SB$497,"&gt;"&amp;SB148,$ES$9:$ES$497,$ES148)+1</f>
        <v>66</v>
      </c>
      <c r="TA148" s="115">
        <f>COUNTIFS(SC$9:SC$497,"&gt;"&amp;SC148,$ES$9:$ES$497,$ES148)+1</f>
        <v>63</v>
      </c>
      <c r="TB148" s="115">
        <f>COUNTIFS(SD$9:SD$497,"&gt;"&amp;SD148,$ES$9:$ES$497,$ES148)+1</f>
        <v>66</v>
      </c>
      <c r="TC148" s="115">
        <f>COUNTIFS(SE$9:SE$497,"&gt;"&amp;SE148,$ES$9:$ES$497,$ES148)+1</f>
        <v>63</v>
      </c>
      <c r="TD148" s="115">
        <f>COUNTIFS(SF$9:SF$497,"&gt;"&amp;SF148,$ES$9:$ES$497,$ES148)+1</f>
        <v>63</v>
      </c>
      <c r="TE148" s="117">
        <f>COUNTIFS(SG$9:SG$497,"&gt;"&amp;SG148,$ES$9:$ES$497,$ES148)+1</f>
        <v>59</v>
      </c>
      <c r="TF148" s="118">
        <f t="shared" si="290"/>
        <v>53</v>
      </c>
      <c r="TG148" s="115">
        <f t="shared" si="291"/>
        <v>38</v>
      </c>
      <c r="TH148" s="115">
        <f t="shared" si="292"/>
        <v>37</v>
      </c>
      <c r="TI148" s="115">
        <f t="shared" si="293"/>
        <v>39</v>
      </c>
      <c r="TJ148" s="115">
        <f t="shared" si="294"/>
        <v>36</v>
      </c>
      <c r="TK148" s="115">
        <f t="shared" si="295"/>
        <v>52</v>
      </c>
      <c r="TL148" s="117">
        <f t="shared" si="296"/>
        <v>52</v>
      </c>
      <c r="TM148" s="118">
        <f>ROUND(TF148/MAX(TF$9:TF$497)*100,0)</f>
        <v>29</v>
      </c>
      <c r="TN148" s="115">
        <f>ROUND(TG148/MAX(TG$9:TG$497)*100,0)</f>
        <v>21</v>
      </c>
      <c r="TO148" s="115">
        <f>ROUND(TH148/MAX(TH$9:TH$497)*100,0)</f>
        <v>20</v>
      </c>
      <c r="TP148" s="115">
        <f>ROUND(TI148/MAX(TI$9:TI$497)*100,0)</f>
        <v>22</v>
      </c>
      <c r="TQ148" s="115">
        <f>ROUND(TJ148/MAX(TJ$9:TJ$497)*100,0)</f>
        <v>18</v>
      </c>
      <c r="TR148" s="115">
        <f>ROUND(TK148/MAX(TK$9:TK$497)*100,0)</f>
        <v>27</v>
      </c>
      <c r="TS148" s="119">
        <f>ROUND(TL148/MAX(TL$9:TL$497)*100,0)</f>
        <v>27</v>
      </c>
      <c r="TT148" s="120">
        <f>RANK(TM148,TM$9:TM$497,0)</f>
        <v>285</v>
      </c>
      <c r="TU148" s="115">
        <f>RANK(TN148,TN$9:TN$497,0)</f>
        <v>289</v>
      </c>
      <c r="TV148" s="115">
        <f>RANK(TO148,TO$9:TO$497,0)</f>
        <v>267</v>
      </c>
      <c r="TW148" s="115">
        <f>RANK(TP148,TP$9:TP$497,0)</f>
        <v>289</v>
      </c>
      <c r="TX148" s="115">
        <f>RANK(TQ148,TQ$9:TQ$497,0)</f>
        <v>282</v>
      </c>
      <c r="TY148" s="115">
        <f>RANK(TR148,TR$9:TR$497,0)</f>
        <v>217</v>
      </c>
      <c r="TZ148" s="121">
        <f>RANK(TS148,TS$9:TS$497,0)</f>
        <v>188</v>
      </c>
      <c r="UA148" s="132"/>
      <c r="UB148" s="7" t="s">
        <v>1</v>
      </c>
    </row>
    <row r="149" spans="1:548" x14ac:dyDescent="0.15">
      <c r="A149" s="183">
        <v>141</v>
      </c>
      <c r="B149" s="203" t="s">
        <v>888</v>
      </c>
      <c r="C149" s="63"/>
      <c r="D149" s="63"/>
      <c r="E149" s="64" t="s">
        <v>518</v>
      </c>
      <c r="F149" s="65">
        <v>66</v>
      </c>
      <c r="G149" s="65" t="s">
        <v>558</v>
      </c>
      <c r="H149" s="65" t="s">
        <v>588</v>
      </c>
      <c r="I149" s="66" t="s">
        <v>521</v>
      </c>
      <c r="J149" s="67" t="s">
        <v>521</v>
      </c>
      <c r="K149" s="67" t="s">
        <v>521</v>
      </c>
      <c r="L149" s="67" t="s">
        <v>521</v>
      </c>
      <c r="M149" s="67" t="s">
        <v>521</v>
      </c>
      <c r="N149" s="67" t="s">
        <v>521</v>
      </c>
      <c r="O149" s="67" t="s">
        <v>521</v>
      </c>
      <c r="P149" s="67" t="s">
        <v>521</v>
      </c>
      <c r="Q149" s="67" t="s">
        <v>521</v>
      </c>
      <c r="R149" s="68" t="s">
        <v>521</v>
      </c>
      <c r="S149" s="69" t="s">
        <v>521</v>
      </c>
      <c r="T149" s="67" t="s">
        <v>521</v>
      </c>
      <c r="U149" s="67" t="s">
        <v>521</v>
      </c>
      <c r="V149" s="67" t="s">
        <v>521</v>
      </c>
      <c r="W149" s="67" t="s">
        <v>521</v>
      </c>
      <c r="X149" s="67" t="s">
        <v>521</v>
      </c>
      <c r="Y149" s="67" t="s">
        <v>521</v>
      </c>
      <c r="Z149" s="67" t="s">
        <v>521</v>
      </c>
      <c r="AA149" s="67" t="s">
        <v>521</v>
      </c>
      <c r="AB149" s="68" t="s">
        <v>521</v>
      </c>
      <c r="AC149" s="69" t="s">
        <v>521</v>
      </c>
      <c r="AD149" s="67" t="s">
        <v>521</v>
      </c>
      <c r="AE149" s="67" t="s">
        <v>521</v>
      </c>
      <c r="AF149" s="67" t="s">
        <v>521</v>
      </c>
      <c r="AG149" s="67" t="s">
        <v>521</v>
      </c>
      <c r="AH149" s="67" t="s">
        <v>521</v>
      </c>
      <c r="AI149" s="67" t="s">
        <v>521</v>
      </c>
      <c r="AJ149" s="67" t="s">
        <v>521</v>
      </c>
      <c r="AK149" s="67" t="s">
        <v>521</v>
      </c>
      <c r="AL149" s="68" t="s">
        <v>521</v>
      </c>
      <c r="AM149" s="69" t="s">
        <v>521</v>
      </c>
      <c r="AN149" s="67" t="s">
        <v>521</v>
      </c>
      <c r="AO149" s="67" t="s">
        <v>521</v>
      </c>
      <c r="AP149" s="67" t="s">
        <v>521</v>
      </c>
      <c r="AQ149" s="67" t="s">
        <v>521</v>
      </c>
      <c r="AR149" s="67" t="s">
        <v>521</v>
      </c>
      <c r="AS149" s="67" t="s">
        <v>521</v>
      </c>
      <c r="AT149" s="67" t="s">
        <v>521</v>
      </c>
      <c r="AU149" s="67" t="s">
        <v>521</v>
      </c>
      <c r="AV149" s="68" t="s">
        <v>521</v>
      </c>
      <c r="AW149" s="69" t="s">
        <v>521</v>
      </c>
      <c r="AX149" s="67" t="s">
        <v>520</v>
      </c>
      <c r="AY149" s="67" t="s">
        <v>520</v>
      </c>
      <c r="AZ149" s="67" t="s">
        <v>520</v>
      </c>
      <c r="BA149" s="67" t="s">
        <v>520</v>
      </c>
      <c r="BB149" s="67" t="s">
        <v>520</v>
      </c>
      <c r="BC149" s="67" t="s">
        <v>520</v>
      </c>
      <c r="BD149" s="67" t="s">
        <v>520</v>
      </c>
      <c r="BE149" s="67" t="s">
        <v>520</v>
      </c>
      <c r="BF149" s="68" t="s">
        <v>520</v>
      </c>
      <c r="BG149" s="69" t="s">
        <v>520</v>
      </c>
      <c r="BH149" s="67" t="s">
        <v>520</v>
      </c>
      <c r="BI149" s="67" t="s">
        <v>520</v>
      </c>
      <c r="BJ149" s="67" t="s">
        <v>520</v>
      </c>
      <c r="BK149" s="67" t="s">
        <v>521</v>
      </c>
      <c r="BL149" s="67" t="s">
        <v>521</v>
      </c>
      <c r="BM149" s="67" t="s">
        <v>521</v>
      </c>
      <c r="BN149" s="67" t="s">
        <v>521</v>
      </c>
      <c r="BO149" s="67" t="s">
        <v>521</v>
      </c>
      <c r="BP149" s="68" t="s">
        <v>521</v>
      </c>
      <c r="BQ149" s="70" t="s">
        <v>521</v>
      </c>
      <c r="BR149" s="67" t="s">
        <v>521</v>
      </c>
      <c r="BS149" s="67" t="s">
        <v>521</v>
      </c>
      <c r="BT149" s="67" t="s">
        <v>521</v>
      </c>
      <c r="BU149" s="67" t="s">
        <v>521</v>
      </c>
      <c r="BV149" s="67" t="s">
        <v>521</v>
      </c>
      <c r="BW149" s="67" t="s">
        <v>521</v>
      </c>
      <c r="BX149" s="67" t="s">
        <v>521</v>
      </c>
      <c r="BY149" s="67" t="s">
        <v>521</v>
      </c>
      <c r="BZ149" s="68" t="s">
        <v>521</v>
      </c>
      <c r="CA149" s="69" t="s">
        <v>521</v>
      </c>
      <c r="CB149" s="67" t="s">
        <v>521</v>
      </c>
      <c r="CC149" s="67" t="s">
        <v>521</v>
      </c>
      <c r="CD149" s="67" t="s">
        <v>521</v>
      </c>
      <c r="CE149" s="67" t="s">
        <v>521</v>
      </c>
      <c r="CF149" s="67" t="s">
        <v>521</v>
      </c>
      <c r="CG149" s="67" t="s">
        <v>521</v>
      </c>
      <c r="CH149" s="67" t="s">
        <v>521</v>
      </c>
      <c r="CI149" s="67" t="s">
        <v>521</v>
      </c>
      <c r="CJ149" s="68" t="s">
        <v>521</v>
      </c>
      <c r="CK149" s="69" t="s">
        <v>521</v>
      </c>
      <c r="CL149" s="67" t="s">
        <v>521</v>
      </c>
      <c r="CM149" s="67" t="s">
        <v>521</v>
      </c>
      <c r="CN149" s="67" t="s">
        <v>521</v>
      </c>
      <c r="CO149" s="67" t="s">
        <v>521</v>
      </c>
      <c r="CP149" s="67" t="s">
        <v>521</v>
      </c>
      <c r="CQ149" s="67" t="s">
        <v>521</v>
      </c>
      <c r="CR149" s="67" t="s">
        <v>521</v>
      </c>
      <c r="CS149" s="67" t="s">
        <v>521</v>
      </c>
      <c r="CT149" s="68" t="s">
        <v>521</v>
      </c>
      <c r="CU149" s="69" t="s">
        <v>521</v>
      </c>
      <c r="CV149" s="67" t="s">
        <v>521</v>
      </c>
      <c r="CW149" s="67" t="s">
        <v>521</v>
      </c>
      <c r="CX149" s="67" t="s">
        <v>521</v>
      </c>
      <c r="CY149" s="67" t="s">
        <v>521</v>
      </c>
      <c r="CZ149" s="67" t="s">
        <v>521</v>
      </c>
      <c r="DA149" s="67" t="s">
        <v>521</v>
      </c>
      <c r="DB149" s="67" t="s">
        <v>521</v>
      </c>
      <c r="DC149" s="67" t="s">
        <v>521</v>
      </c>
      <c r="DD149" s="68" t="s">
        <v>521</v>
      </c>
      <c r="DE149" s="69" t="s">
        <v>521</v>
      </c>
      <c r="DF149" s="71" t="s">
        <v>521</v>
      </c>
      <c r="DG149" s="67" t="s">
        <v>521</v>
      </c>
      <c r="DH149" s="67" t="s">
        <v>521</v>
      </c>
      <c r="DI149" s="67" t="s">
        <v>521</v>
      </c>
      <c r="DJ149" s="67" t="s">
        <v>521</v>
      </c>
      <c r="DK149" s="67" t="s">
        <v>521</v>
      </c>
      <c r="DL149" s="67" t="s">
        <v>521</v>
      </c>
      <c r="DM149" s="67" t="s">
        <v>521</v>
      </c>
      <c r="DN149" s="68" t="s">
        <v>521</v>
      </c>
      <c r="DO149" s="70" t="s">
        <v>521</v>
      </c>
      <c r="DP149" s="71" t="s">
        <v>521</v>
      </c>
      <c r="DQ149" s="67" t="s">
        <v>521</v>
      </c>
      <c r="DR149" s="67" t="s">
        <v>521</v>
      </c>
      <c r="DS149" s="67" t="s">
        <v>521</v>
      </c>
      <c r="DT149" s="67" t="s">
        <v>521</v>
      </c>
      <c r="DU149" s="67" t="s">
        <v>521</v>
      </c>
      <c r="DV149" s="67" t="s">
        <v>521</v>
      </c>
      <c r="DW149" s="67" t="s">
        <v>521</v>
      </c>
      <c r="DX149" s="72" t="s">
        <v>521</v>
      </c>
      <c r="DY149" s="73" t="s">
        <v>522</v>
      </c>
      <c r="DZ149" s="74">
        <v>2</v>
      </c>
      <c r="EA149" s="74">
        <v>3</v>
      </c>
      <c r="EB149" s="74">
        <v>3</v>
      </c>
      <c r="EC149" s="75">
        <v>4</v>
      </c>
      <c r="ED149" s="76" t="s">
        <v>522</v>
      </c>
      <c r="EE149" s="74">
        <f t="shared" si="246"/>
        <v>2</v>
      </c>
      <c r="EF149" s="74">
        <f t="shared" si="247"/>
        <v>6</v>
      </c>
      <c r="EG149" s="74">
        <f t="shared" si="248"/>
        <v>18</v>
      </c>
      <c r="EH149" s="77">
        <f t="shared" si="249"/>
        <v>72</v>
      </c>
      <c r="EI149" s="73">
        <v>300</v>
      </c>
      <c r="EJ149" s="74">
        <v>450</v>
      </c>
      <c r="EK149" s="74">
        <v>900</v>
      </c>
      <c r="EL149" s="74">
        <v>1500</v>
      </c>
      <c r="EM149" s="75">
        <v>4500</v>
      </c>
      <c r="EN149" s="78">
        <v>1</v>
      </c>
      <c r="EO149" s="79">
        <f t="shared" si="250"/>
        <v>0.75</v>
      </c>
      <c r="EP149" s="79">
        <f t="shared" si="251"/>
        <v>0.5</v>
      </c>
      <c r="EQ149" s="79">
        <f t="shared" si="252"/>
        <v>0.27777777777777773</v>
      </c>
      <c r="ER149" s="80">
        <f t="shared" si="253"/>
        <v>0.20833333333333334</v>
      </c>
      <c r="ES149" s="128" t="s">
        <v>523</v>
      </c>
      <c r="ET149" s="82"/>
      <c r="EU149" s="83">
        <v>4</v>
      </c>
      <c r="EV149" s="73">
        <v>55</v>
      </c>
      <c r="EW149" s="74">
        <v>18</v>
      </c>
      <c r="EX149" s="74">
        <v>71</v>
      </c>
      <c r="EY149" s="74">
        <v>35</v>
      </c>
      <c r="EZ149" s="74">
        <v>17</v>
      </c>
      <c r="FA149" s="74">
        <v>12</v>
      </c>
      <c r="FB149" s="74">
        <v>9</v>
      </c>
      <c r="FC149" s="74">
        <v>6</v>
      </c>
      <c r="FD149" s="74">
        <f t="shared" si="254"/>
        <v>88</v>
      </c>
      <c r="FE149" s="84">
        <f t="shared" si="255"/>
        <v>77</v>
      </c>
      <c r="FF149" s="73">
        <f>RANK(EV149,$EV$9:$EV$497,0)</f>
        <v>258</v>
      </c>
      <c r="FG149" s="74">
        <f>RANK(EW149,$EW$9:$EW$497,0)</f>
        <v>366</v>
      </c>
      <c r="FH149" s="74">
        <f>RANK(EX149,$EX$9:$EX$497,0)</f>
        <v>80</v>
      </c>
      <c r="FI149" s="74">
        <f>RANK(EY149,$EY$9:$EY$497,0)</f>
        <v>203</v>
      </c>
      <c r="FJ149" s="74">
        <f>RANK(EZ149,$EZ$9:$EZ$497,0)</f>
        <v>228</v>
      </c>
      <c r="FK149" s="74">
        <f>RANK(FA149,$FA$9:$FA$497,0)</f>
        <v>279</v>
      </c>
      <c r="FL149" s="74">
        <f>RANK(FB149,$FB$9:$FB$497,0)</f>
        <v>395</v>
      </c>
      <c r="FM149" s="74">
        <f>RANK(FC149,$FC$9:$FC$497,0)</f>
        <v>401</v>
      </c>
      <c r="FN149" s="74">
        <f>RANK(FD149,$FD$9:$FD$497,0)</f>
        <v>130</v>
      </c>
      <c r="FO149" s="84">
        <f>RANK(FE149,$FE$9:$FE$497,0)</f>
        <v>216</v>
      </c>
      <c r="FP149" s="73">
        <f>COUNTIFS($EV$9:$EV$497,"&gt;"&amp;EV149,$ES$9:$ES$497,ES149)+1</f>
        <v>66</v>
      </c>
      <c r="FQ149" s="74">
        <f>COUNTIFS($EW$9:$EW$497,"&gt;"&amp;EW149,$ES$9:$ES$497,ES149)+1</f>
        <v>70</v>
      </c>
      <c r="FR149" s="74">
        <f>COUNTIFS($EX$9:$EX$497,"&gt;"&amp;EX149,$ES$9:$ES$497,ES149)+1</f>
        <v>17</v>
      </c>
      <c r="FS149" s="74">
        <f>COUNTIFS($EY$9:$EY$497,"&gt;"&amp;EY149,$ES$9:$ES$497,ES149)+1</f>
        <v>62</v>
      </c>
      <c r="FT149" s="74">
        <f>COUNTIFS($EZ$9:$EZ$497,"&gt;"&amp;EZ149,$ES$9:$ES$497,ES149)+1</f>
        <v>46</v>
      </c>
      <c r="FU149" s="74">
        <f>COUNTIFS($FA$9:$FA$497,"&gt;"&amp;FA149,$ES$9:$ES$497,ES149)+1</f>
        <v>54</v>
      </c>
      <c r="FV149" s="74">
        <f>COUNTIFS($FB$9:$FB$497,"&gt;"&amp;FB149,$ES$9:$ES$497,ES149)+1</f>
        <v>70</v>
      </c>
      <c r="FW149" s="74">
        <f>COUNTIFS($FC$9:$FC$497,"&gt;"&amp;FC149,$ES$9:$ES$497,ES149)+1</f>
        <v>67</v>
      </c>
      <c r="FX149" s="74">
        <f>COUNTIFS($FD$9:$FD$497,"&gt;"&amp;FD149,$ES$9:$ES$497,ES149)+1</f>
        <v>26</v>
      </c>
      <c r="FY149" s="84">
        <f>COUNTIFS($FE$9:$FE$497,"&gt;"&amp;FE149,$ES$9:$ES$497,ES149)+1</f>
        <v>42</v>
      </c>
      <c r="FZ149" s="85">
        <f t="shared" si="256"/>
        <v>0.83</v>
      </c>
      <c r="GA149" s="86">
        <f t="shared" si="257"/>
        <v>0.27</v>
      </c>
      <c r="GB149" s="86">
        <f t="shared" si="258"/>
        <v>1.08</v>
      </c>
      <c r="GC149" s="86">
        <f t="shared" si="259"/>
        <v>0.53</v>
      </c>
      <c r="GD149" s="86">
        <f t="shared" si="260"/>
        <v>0.26</v>
      </c>
      <c r="GE149" s="86">
        <f t="shared" si="261"/>
        <v>0.18</v>
      </c>
      <c r="GF149" s="86">
        <f t="shared" si="262"/>
        <v>0.14000000000000001</v>
      </c>
      <c r="GG149" s="86">
        <f t="shared" si="263"/>
        <v>0.09</v>
      </c>
      <c r="GH149" s="86">
        <f t="shared" si="264"/>
        <v>1.33</v>
      </c>
      <c r="GI149" s="87">
        <f t="shared" si="265"/>
        <v>1.17</v>
      </c>
      <c r="GJ149" s="85">
        <f>ROUND(((FZ149-AVERAGE(FZ$9:FZ$497))/STDEVP(FZ$9:FZ$497)*10+50),2)</f>
        <v>44.68</v>
      </c>
      <c r="GK149" s="86">
        <f>ROUND(((GA149-AVERAGE(GA$9:GA$497))/STDEVP(GA$9:GA$497)*10+50),2)</f>
        <v>37.44</v>
      </c>
      <c r="GL149" s="86">
        <f>ROUND(((GB149-AVERAGE(GB$9:GB$497))/STDEVP(GB$9:GB$497)*10+50),2)</f>
        <v>68.680000000000007</v>
      </c>
      <c r="GM149" s="86">
        <f>ROUND(((GC149-AVERAGE(GC$9:GC$497))/STDEVP(GC$9:GC$497)*10+50),2)</f>
        <v>50.2</v>
      </c>
      <c r="GN149" s="86">
        <f>ROUND(((GD149-AVERAGE(GD$9:GD$497))/STDEVP(GD$9:GD$497)*10+50),2)</f>
        <v>45.47</v>
      </c>
      <c r="GO149" s="86">
        <f>ROUND(((GE149-AVERAGE(GE$9:GE$497))/STDEVP(GE$9:GE$497)*10+50),2)</f>
        <v>43.89</v>
      </c>
      <c r="GP149" s="86">
        <f>ROUND(((GF149-AVERAGE(GF$9:GF$497))/STDEVP(GF$9:GF$497)*10+50),2)</f>
        <v>34.42</v>
      </c>
      <c r="GQ149" s="86">
        <f>ROUND(((GG149-AVERAGE(GG$9:GG$497))/STDEVP(GG$9:GG$497)*10+50),2)</f>
        <v>33.07</v>
      </c>
      <c r="GR149" s="86">
        <f>ROUND(((GH149-AVERAGE(GH$9:GH$497))/STDEVP(GH$9:GH$497)*10+50),2)</f>
        <v>62.96</v>
      </c>
      <c r="GS149" s="87">
        <f>ROUND(((GI149-AVERAGE(GI$9:GI$497))/STDEVP(GI$9:GI$497)*10+50),2)</f>
        <v>49.08</v>
      </c>
      <c r="GT149" s="73">
        <f>RANK(GJ149,$GJ$9:$GJ$497,0)</f>
        <v>308</v>
      </c>
      <c r="GU149" s="74">
        <f>RANK(GK149,$GK$9:$GK$497,0)</f>
        <v>422</v>
      </c>
      <c r="GV149" s="74">
        <f>RANK(GL149,$GL$9:$GL$497,0)</f>
        <v>19</v>
      </c>
      <c r="GW149" s="74">
        <f>RANK(GM149,$GM$9:$GM$497,0)</f>
        <v>178</v>
      </c>
      <c r="GX149" s="74">
        <f>RANK(GN149,$GN$9:$GN$497,0)</f>
        <v>257</v>
      </c>
      <c r="GY149" s="74">
        <f>RANK(GO149,$GO$9:$GO$497,0)</f>
        <v>296</v>
      </c>
      <c r="GZ149" s="74">
        <f>RANK(GP149,$GP$9:$GP$497,0)</f>
        <v>428</v>
      </c>
      <c r="HA149" s="74">
        <f>RANK(GQ149,$GQ$9:$GQ$497,0)</f>
        <v>433</v>
      </c>
      <c r="HB149" s="74">
        <f>RANK(GR149,$GR$9:$GR$497,0)</f>
        <v>38</v>
      </c>
      <c r="HC149" s="84">
        <f>RANK(GS149,$GS$9:$GS$497,0)</f>
        <v>204</v>
      </c>
      <c r="HD149" s="85">
        <f>ROUND(AVERAGEIF($ES$9:$ES$497,$ES149,$FZ$9:$FZ$497),2)</f>
        <v>1.1399999999999999</v>
      </c>
      <c r="HE149" s="86">
        <f>ROUND(AVERAGEIF($ES$9:$ES$497,$ES149,$GA$9:$GA$497),2)</f>
        <v>0.46</v>
      </c>
      <c r="HF149" s="86">
        <f>ROUND(AVERAGEIF($ES$9:$ES$497,$ES149,$GB$9:$GB$497),2)</f>
        <v>0.65</v>
      </c>
      <c r="HG149" s="86">
        <f>ROUND(AVERAGEIF($ES$9:$ES$497,$ES149,$GC$9:$GC$497),2)</f>
        <v>0.74</v>
      </c>
      <c r="HH149" s="86">
        <f>ROUND(AVERAGEIF($ES$9:$ES$497,$ES149,$GD$9:$GD$497),2)</f>
        <v>0.27</v>
      </c>
      <c r="HI149" s="86">
        <f>ROUND(AVERAGEIF($ES$9:$ES$497,$ES149,$GE$9:$GE$497),2)</f>
        <v>0.23</v>
      </c>
      <c r="HJ149" s="86">
        <f>ROUND(AVERAGEIF($ES$9:$ES$497,$ES149,$GF$9:$GF$497),2)</f>
        <v>0.3</v>
      </c>
      <c r="HK149" s="86">
        <f>ROUND(AVERAGEIF($ES$9:$ES$497,$ES149,$GG$9:$GG$497),2)</f>
        <v>0.28000000000000003</v>
      </c>
      <c r="HL149" s="86">
        <f>ROUND(AVERAGEIF($ES$9:$ES$497,$ES149,$GH$9:$GH$497),2)</f>
        <v>0.92</v>
      </c>
      <c r="HM149" s="87">
        <f>ROUND(AVERAGEIF($ES$9:$ES$497,$ES149,$GI$9:$GI$497),2)</f>
        <v>0.93</v>
      </c>
      <c r="HN149" s="88">
        <f t="shared" si="266"/>
        <v>-0.30999999999999994</v>
      </c>
      <c r="HO149" s="89">
        <f t="shared" si="267"/>
        <v>-0.19</v>
      </c>
      <c r="HP149" s="89">
        <f t="shared" si="268"/>
        <v>0.43000000000000005</v>
      </c>
      <c r="HQ149" s="89">
        <f t="shared" si="269"/>
        <v>-0.20999999999999996</v>
      </c>
      <c r="HR149" s="89">
        <f t="shared" si="270"/>
        <v>-1.0000000000000009E-2</v>
      </c>
      <c r="HS149" s="89">
        <f t="shared" si="271"/>
        <v>-5.0000000000000017E-2</v>
      </c>
      <c r="HT149" s="89">
        <f t="shared" si="272"/>
        <v>-0.15999999999999998</v>
      </c>
      <c r="HU149" s="89">
        <f t="shared" si="273"/>
        <v>-0.19000000000000003</v>
      </c>
      <c r="HV149" s="89">
        <f t="shared" si="274"/>
        <v>0.41000000000000003</v>
      </c>
      <c r="HW149" s="90">
        <f t="shared" si="275"/>
        <v>0.23999999999999988</v>
      </c>
      <c r="HX149" s="73">
        <f>COUNTIFS($FZ$9:$FZ$497,"&gt;"&amp;FZ149,$ES$9:$ES$497,$ES149)+1</f>
        <v>89</v>
      </c>
      <c r="HY149" s="74">
        <f>COUNTIFS($GA$9:$GA$497,"&gt;"&amp;GA149,$ES$9:$ES$497,$ES149)+1</f>
        <v>87</v>
      </c>
      <c r="HZ149" s="74">
        <f>COUNTIFS($GB$9:$GB$497,"&gt;"&amp;GB149,$ES$9:$ES$497,$ES149)+1</f>
        <v>7</v>
      </c>
      <c r="IA149" s="74">
        <f>COUNTIFS($GC$9:$GC$497,"&gt;"&amp;GC149,$ES$9:$ES$497,$ES149)+1</f>
        <v>87</v>
      </c>
      <c r="IB149" s="74">
        <f>COUNTIFS($GD$9:$GD$497,"&gt;"&amp;GD149,$ES$9:$ES$497,$ES149)+1</f>
        <v>40</v>
      </c>
      <c r="IC149" s="74">
        <f>COUNTIFS($GE$9:$GE$497,"&gt;"&amp;GE149,$ES$9:$ES$497,$ES149)+1</f>
        <v>54</v>
      </c>
      <c r="ID149" s="74">
        <f>COUNTIFS($GF$9:$GF$497,"&gt;"&amp;GF149,$ES$9:$ES$497,$ES149)+1</f>
        <v>87</v>
      </c>
      <c r="IE149" s="74">
        <f>COUNTIFS($GG$9:$GG$497,"&gt;"&amp;GG149,$ES$9:$ES$497,$ES149)+1</f>
        <v>91</v>
      </c>
      <c r="IF149" s="74">
        <f>COUNTIFS($GH$9:$GH$497,"&gt;"&amp;GH149,$ES$9:$ES$497,$ES149)+1</f>
        <v>6</v>
      </c>
      <c r="IG149" s="84">
        <f>COUNTIFS($GI$9:$GI$497,"&gt;"&amp;GI149,$ES$9:$ES$497,$ES149)+1</f>
        <v>20</v>
      </c>
      <c r="IH149" s="91">
        <v>7.0000000000000007E-2</v>
      </c>
      <c r="II149" s="79"/>
      <c r="IJ149" s="79"/>
      <c r="IK149" s="79"/>
      <c r="IL149" s="79"/>
      <c r="IM149" s="92"/>
      <c r="IN149" s="93"/>
      <c r="IO149" s="94"/>
      <c r="IP149" s="95"/>
      <c r="IQ149" s="79"/>
      <c r="IR149" s="79"/>
      <c r="IS149" s="79"/>
      <c r="IT149" s="79"/>
      <c r="IU149" s="79"/>
      <c r="IV149" s="79"/>
      <c r="IW149" s="96"/>
      <c r="IX149" s="93"/>
      <c r="IY149" s="79"/>
      <c r="IZ149" s="79"/>
      <c r="JA149" s="79"/>
      <c r="JB149" s="79"/>
      <c r="JC149" s="79"/>
      <c r="JD149" s="79"/>
      <c r="JE149" s="97"/>
      <c r="JF149" s="95"/>
      <c r="JG149" s="79"/>
      <c r="JH149" s="79"/>
      <c r="JI149" s="79"/>
      <c r="JJ149" s="79"/>
      <c r="JK149" s="79"/>
      <c r="JL149" s="79"/>
      <c r="JM149" s="96"/>
      <c r="JN149" s="93"/>
      <c r="JO149" s="79"/>
      <c r="JP149" s="79"/>
      <c r="JQ149" s="79"/>
      <c r="JR149" s="79"/>
      <c r="JS149" s="79"/>
      <c r="JT149" s="79"/>
      <c r="JU149" s="79"/>
      <c r="JV149" s="79"/>
      <c r="JW149" s="79"/>
      <c r="JX149" s="79"/>
      <c r="JY149" s="79"/>
      <c r="JZ149" s="97"/>
      <c r="KA149" s="93"/>
      <c r="KB149" s="79"/>
      <c r="KC149" s="79"/>
      <c r="KD149" s="79"/>
      <c r="KE149" s="97"/>
      <c r="KF149" s="95"/>
      <c r="KG149" s="79"/>
      <c r="KH149" s="79"/>
      <c r="KI149" s="79"/>
      <c r="KJ149" s="79"/>
      <c r="KK149" s="98"/>
      <c r="KL149" s="79"/>
      <c r="KM149" s="79"/>
      <c r="KN149" s="79"/>
      <c r="KO149" s="79"/>
      <c r="KP149" s="79"/>
      <c r="KQ149" s="79"/>
      <c r="KR149" s="79"/>
      <c r="KS149" s="96"/>
      <c r="KT149" s="96"/>
      <c r="KU149" s="96"/>
      <c r="KV149" s="96"/>
      <c r="KW149" s="93"/>
      <c r="KX149" s="79"/>
      <c r="KY149" s="79"/>
      <c r="KZ149" s="79"/>
      <c r="LA149" s="79"/>
      <c r="LB149" s="79"/>
      <c r="LC149" s="96"/>
      <c r="LD149" s="93"/>
      <c r="LE149" s="94"/>
      <c r="LF149" s="99"/>
      <c r="LG149" s="75"/>
      <c r="LH149" s="93"/>
      <c r="LI149" s="79"/>
      <c r="LJ149" s="74"/>
      <c r="LK149" s="74"/>
      <c r="LL149" s="74"/>
      <c r="LM149" s="100"/>
      <c r="LN149" s="95"/>
      <c r="LO149" s="79"/>
      <c r="LP149" s="79"/>
      <c r="LQ149" s="79"/>
      <c r="LR149" s="96"/>
      <c r="LS149" s="93">
        <v>0.05</v>
      </c>
      <c r="LT149" s="79"/>
      <c r="LU149" s="79"/>
      <c r="LV149" s="79"/>
      <c r="LW149" s="79"/>
      <c r="LX149" s="79"/>
      <c r="LY149" s="79"/>
      <c r="LZ149" s="79"/>
      <c r="MA149" s="97"/>
      <c r="MB149" s="95"/>
      <c r="MC149" s="79"/>
      <c r="MD149" s="79"/>
      <c r="ME149" s="79"/>
      <c r="MF149" s="79"/>
      <c r="MG149" s="79"/>
      <c r="MH149" s="79"/>
      <c r="MI149" s="79"/>
      <c r="MJ149" s="79"/>
      <c r="MK149" s="79"/>
      <c r="ML149" s="79"/>
      <c r="MM149" s="79"/>
      <c r="MN149" s="98"/>
      <c r="MO149" s="98"/>
      <c r="MP149" s="96"/>
      <c r="MQ149" s="93"/>
      <c r="MR149" s="79"/>
      <c r="MS149" s="79"/>
      <c r="MT149" s="79"/>
      <c r="MU149" s="79"/>
      <c r="MV149" s="98"/>
      <c r="MW149" s="79"/>
      <c r="MX149" s="79"/>
      <c r="MY149" s="79"/>
      <c r="MZ149" s="79"/>
      <c r="NA149" s="79"/>
      <c r="NB149" s="79"/>
      <c r="NC149" s="79"/>
      <c r="ND149" s="96"/>
      <c r="NE149" s="96"/>
      <c r="NF149" s="96"/>
      <c r="NG149" s="96"/>
      <c r="NH149" s="93"/>
      <c r="NI149" s="79"/>
      <c r="NJ149" s="79"/>
      <c r="NK149" s="79"/>
      <c r="NL149" s="79"/>
      <c r="NM149" s="79"/>
      <c r="NN149" s="94"/>
      <c r="NO149" s="93"/>
      <c r="NP149" s="80"/>
      <c r="NQ149" s="124" t="s">
        <v>887</v>
      </c>
      <c r="NR149" s="102" t="s">
        <v>890</v>
      </c>
      <c r="NS149" s="102"/>
      <c r="NT149" s="102"/>
      <c r="NU149" s="102"/>
      <c r="NV149" s="104">
        <v>43720</v>
      </c>
      <c r="NW149" s="102" t="s">
        <v>525</v>
      </c>
      <c r="NX149" s="133" t="s">
        <v>891</v>
      </c>
      <c r="NY149" s="129" t="s">
        <v>892</v>
      </c>
      <c r="NZ149" s="133" t="s">
        <v>891</v>
      </c>
      <c r="OA149" s="134"/>
      <c r="OB149" s="134"/>
      <c r="OC149" s="134"/>
      <c r="OD149" s="108">
        <f t="shared" si="276"/>
        <v>72</v>
      </c>
      <c r="OE149" s="109">
        <v>4</v>
      </c>
      <c r="OF149" s="110">
        <f t="shared" si="277"/>
        <v>300</v>
      </c>
      <c r="OG149" s="109">
        <v>3</v>
      </c>
      <c r="OH149" s="111">
        <f>ROUND(AVERAGEIF($ES$9:$ES$497,$ES149,EV$9:EV$497),0)</f>
        <v>79</v>
      </c>
      <c r="OI149" s="112">
        <f>ROUND(AVERAGEIF($ES$9:$ES$497,$ES149,EW$9:EW$497),0)</f>
        <v>32</v>
      </c>
      <c r="OJ149" s="112">
        <f>ROUND(AVERAGEIF($ES$9:$ES$497,$ES149,EX$9:EX$497),0)</f>
        <v>45</v>
      </c>
      <c r="OK149" s="112">
        <f>ROUND(AVERAGEIF($ES$9:$ES$497,$ES149,EY$9:EY$497),0)</f>
        <v>53</v>
      </c>
      <c r="OL149" s="112">
        <f>ROUND(AVERAGEIF($ES$9:$ES$497,$ES149,EZ$9:EZ$497),0)</f>
        <v>20</v>
      </c>
      <c r="OM149" s="112">
        <f>ROUND(AVERAGEIF($ES$9:$ES$497,$ES149,FA$9:FA$497),0)</f>
        <v>18</v>
      </c>
      <c r="ON149" s="112">
        <f>ROUND(AVERAGEIF($ES$9:$ES$497,$ES149,FB$9:FB$497),0)</f>
        <v>23</v>
      </c>
      <c r="OO149" s="112">
        <f>ROUND(AVERAGEIF($ES$9:$ES$497,$ES149,FC$9:FC$497),0)</f>
        <v>23</v>
      </c>
      <c r="OP149" s="112">
        <f>ROUND(AVERAGEIF($ES$9:$ES$497,$ES149,FD$9:FD$497),0)</f>
        <v>64</v>
      </c>
      <c r="OQ149" s="113">
        <f>ROUND(AVERAGEIF($ES$9:$ES$497,$ES149,FE$9:FE$497),0)</f>
        <v>68</v>
      </c>
      <c r="OR149" s="114">
        <f>ROUND(EV149/MAX(EV$9:EV$497)*100,0)</f>
        <v>31</v>
      </c>
      <c r="OS149" s="115">
        <f>ROUND(EW149/MAX(EW$9:EW$497)*100,0)</f>
        <v>14</v>
      </c>
      <c r="OT149" s="115">
        <f>ROUND(EX149/MAX(EX$9:EX$497)*100,0)</f>
        <v>59</v>
      </c>
      <c r="OU149" s="115">
        <f>ROUND(EY149/MAX(EY$9:EY$497)*100,0)</f>
        <v>23</v>
      </c>
      <c r="OV149" s="115">
        <f>ROUND(EZ149/MAX(EZ$9:EZ$497)*100,0)</f>
        <v>14</v>
      </c>
      <c r="OW149" s="115">
        <f>ROUND(FA149/MAX(FA$9:FA$497)*100,0)</f>
        <v>11</v>
      </c>
      <c r="OX149" s="115">
        <f>ROUND(FB149/MAX(FB$9:FB$497)*100,0)</f>
        <v>7</v>
      </c>
      <c r="OY149" s="116">
        <f>ROUND(FC149/MAX(FC$9:FC$497)*100,0)</f>
        <v>4</v>
      </c>
      <c r="OZ149" s="115">
        <f>ROUND(FD149/MAX(FD$9:FD$497)*100,0)</f>
        <v>59</v>
      </c>
      <c r="PA149" s="117">
        <f>ROUND(FE149/MAX(FE$9:FE$497)*100,0)</f>
        <v>31</v>
      </c>
      <c r="PB149" s="118">
        <f t="shared" si="278"/>
        <v>308</v>
      </c>
      <c r="PC149" s="115">
        <f t="shared" si="279"/>
        <v>173</v>
      </c>
      <c r="PD149" s="115">
        <f t="shared" si="280"/>
        <v>350</v>
      </c>
      <c r="PE149" s="115">
        <f t="shared" si="281"/>
        <v>316</v>
      </c>
      <c r="PF149" s="115">
        <f t="shared" si="282"/>
        <v>219</v>
      </c>
      <c r="PG149" s="119">
        <f t="shared" si="283"/>
        <v>176</v>
      </c>
      <c r="PH149" s="118">
        <f>ROUND(PB149/MAX(PB$9:PB$497)*100,0)</f>
        <v>37</v>
      </c>
      <c r="PI149" s="115">
        <f>ROUND(PC149/MAX(PC$9:PC$497)*100,0)</f>
        <v>21</v>
      </c>
      <c r="PJ149" s="115">
        <f>ROUND(PD149/MAX(PD$9:PD$497)*100,0)</f>
        <v>37</v>
      </c>
      <c r="PK149" s="115">
        <f>ROUND(PE149/MAX(PE$9:PE$497)*100,0)</f>
        <v>31</v>
      </c>
      <c r="PL149" s="115">
        <f>ROUND(PF149/MAX(PF$9:PF$497)*100,0)</f>
        <v>31</v>
      </c>
      <c r="PM149" s="119">
        <f>ROUND(PG149/MAX(PG$9:PG$497)*100,0)</f>
        <v>26</v>
      </c>
      <c r="PN149" s="118">
        <f>RANK(PH149,PH$9:PH$497,0)</f>
        <v>271</v>
      </c>
      <c r="PO149" s="115">
        <f>RANK(PI149,PI$9:PI$497,0)</f>
        <v>341</v>
      </c>
      <c r="PP149" s="115">
        <f>RANK(PJ149,PJ$9:PJ$497,0)</f>
        <v>278</v>
      </c>
      <c r="PQ149" s="115">
        <f>RANK(PK149,PK$9:PK$497,0)</f>
        <v>294</v>
      </c>
      <c r="PR149" s="115">
        <f>RANK(PL149,PL$9:PL$497,0)</f>
        <v>305</v>
      </c>
      <c r="PS149" s="119">
        <f>RANK(PM149,PM$9:PM$497,0)</f>
        <v>317</v>
      </c>
      <c r="PT149" s="120">
        <f>ROUND(FZ149/MAX(FZ$9:FZ$497)*100,0)</f>
        <v>45</v>
      </c>
      <c r="PU149" s="115">
        <f>ROUND(GA149/MAX(GA$9:GA$497)*100,0)</f>
        <v>15</v>
      </c>
      <c r="PV149" s="115">
        <f>ROUND(GB149/MAX(GB$9:GB$497)*100,0)</f>
        <v>79</v>
      </c>
      <c r="PW149" s="115">
        <f>ROUND(GC149/MAX(GC$9:GC$497)*100,0)</f>
        <v>42</v>
      </c>
      <c r="PX149" s="115">
        <f>ROUND(GD149/MAX(GD$9:GD$497)*100,0)</f>
        <v>15</v>
      </c>
      <c r="PY149" s="115">
        <f>ROUND(GE149/MAX(GE$9:GE$497)*100,0)</f>
        <v>11</v>
      </c>
      <c r="PZ149" s="115">
        <f>ROUND(GF149/MAX(GF$9:GF$497)*100,0)</f>
        <v>7</v>
      </c>
      <c r="QA149" s="116">
        <f>ROUND(GG149/MAX(GG$9:GG$497)*100,0)</f>
        <v>5</v>
      </c>
      <c r="QB149" s="115">
        <f>ROUND(GH149/MAX(GH$9:GH$497)*100,0)</f>
        <v>59</v>
      </c>
      <c r="QC149" s="121">
        <f>ROUND(GI149/MAX(GI$9:GI$497)*100,0)</f>
        <v>37</v>
      </c>
      <c r="QD149" s="120">
        <f>ROUND(AVERAGEIF($ES$9:$ES$497,$ES149,PT$9:PT$497),0)</f>
        <v>62</v>
      </c>
      <c r="QE149" s="120">
        <f>ROUND(AVERAGEIF($ES$9:$ES$497,$ES149,PU$9:PU$497),0)</f>
        <v>26</v>
      </c>
      <c r="QF149" s="120">
        <f>ROUND(AVERAGEIF($ES$9:$ES$497,$ES149,PV$9:PV$497),0)</f>
        <v>48</v>
      </c>
      <c r="QG149" s="120">
        <f>ROUND(AVERAGEIF($ES$9:$ES$497,$ES149,PW$9:PW$497),0)</f>
        <v>58</v>
      </c>
      <c r="QH149" s="120">
        <f>ROUND(AVERAGEIF($ES$9:$ES$497,$ES149,PX$9:PX$497),0)</f>
        <v>15</v>
      </c>
      <c r="QI149" s="120">
        <f>ROUND(AVERAGEIF($ES$9:$ES$497,$ES149,PY$9:PY$497),0)</f>
        <v>14</v>
      </c>
      <c r="QJ149" s="120">
        <f>ROUND(AVERAGEIF($ES$9:$ES$497,$ES149,PZ$9:PZ$497),0)</f>
        <v>14</v>
      </c>
      <c r="QK149" s="120">
        <f>ROUND(AVERAGEIF($ES$9:$ES$497,$ES149,QA$9:QA$497),0)</f>
        <v>15</v>
      </c>
      <c r="QL149" s="120">
        <f>ROUND(AVERAGEIF($ES$9:$ES$497,$ES149,QB$9:QB$497),0)</f>
        <v>41</v>
      </c>
      <c r="QM149" s="120">
        <f>ROUND(AVERAGEIF($ES$9:$ES$497,$ES149,QC$9:QC$497),0)</f>
        <v>30</v>
      </c>
      <c r="QN149" s="114">
        <f t="shared" ref="QN149:QN180" si="297">PV149*4 + (PT149+PU149+PZ149)*2 + (PW149+QA149)</f>
        <v>497</v>
      </c>
      <c r="QO149" s="115">
        <f t="shared" ref="QO149:QO180" si="298">PX149*4 + (PT149+PU149+PZ149)*2 + (PW149+QA149)</f>
        <v>241</v>
      </c>
      <c r="QP149" s="115">
        <f t="shared" ref="QP149:QP180" si="299">(PV149+PX149)*4 + (PT149+PU149+PZ149)*2 + (PW149+QA149)</f>
        <v>557</v>
      </c>
      <c r="QQ149" s="115">
        <f t="shared" ref="QQ149:QQ180" si="300">(PV149+QA149)*4 + (PT149+PU149+PZ149)*2 + (PW149)</f>
        <v>512</v>
      </c>
      <c r="QR149" s="115">
        <f t="shared" ref="QR149:QR180" si="301">(PT149+PW149)*4 + (PU149+PY149)*2 + PZ149</f>
        <v>407</v>
      </c>
      <c r="QS149" s="119">
        <f t="shared" ref="QS149:QS180" si="302">PY149*4 + (PT149+PU149+PW149)*2 + PZ149</f>
        <v>255</v>
      </c>
      <c r="QT149" s="114">
        <f>ROUND((QN149-MIN(QN$9:QN$497))/(MAX(QN$9:QN$497)-MIN(QN$9:QN$497))*100,0)</f>
        <v>42</v>
      </c>
      <c r="QU149" s="115">
        <f>ROUND((QO149-MIN(QO$9:QO$497))/(MAX(QO$9:QO$497)-MIN(QO$9:QO$497))*100,0)</f>
        <v>4</v>
      </c>
      <c r="QV149" s="115">
        <f>ROUND((QP149-MIN(QP$9:QP$497))/(MAX(QP$9:QP$497)-MIN(QP$9:QP$497))*100,0)</f>
        <v>30</v>
      </c>
      <c r="QW149" s="115">
        <f>ROUND((QQ149-MIN(QQ$9:QQ$497))/(MAX(QQ$9:QQ$497)-MIN(QQ$9:QQ$497))*100,0)</f>
        <v>28</v>
      </c>
      <c r="QX149" s="115">
        <f>ROUND((QR149-MIN(QR$9:QR$497))/(MAX(QR$9:QR$497)-MIN(QR$9:QR$497))*100,0)</f>
        <v>28</v>
      </c>
      <c r="QY149" s="115">
        <f>ROUND((QS149-MIN(QS$9:QS$497))/(MAX(QS$9:QS$497)-MIN(QS$9:QS$497))*100,0)</f>
        <v>17</v>
      </c>
      <c r="QZ149" s="114">
        <f>RANK(QN149,QN$9:QN$497,0)</f>
        <v>175</v>
      </c>
      <c r="RA149" s="115">
        <f>RANK(QO149,QO$9:QO$497,0)</f>
        <v>426</v>
      </c>
      <c r="RB149" s="115">
        <f>RANK(QP149,QP$9:QP$497,0)</f>
        <v>217</v>
      </c>
      <c r="RC149" s="115">
        <f>RANK(QQ149,QQ$9:QQ$497,0)</f>
        <v>293</v>
      </c>
      <c r="RD149" s="115">
        <f>RANK(QR149,QR$9:QR$497,0)</f>
        <v>371</v>
      </c>
      <c r="RE149" s="115">
        <f>RANK(QS149,QS$9:QS$497,0)</f>
        <v>395</v>
      </c>
      <c r="RF149" s="122"/>
      <c r="RG149" s="115">
        <f>($RH$3*(IH149+IJ149)*100*100/MAX(EX$9:EX$497)*$RO$3) +($RH$3*(II149+IJ149)*100*100/MAX(EX$9:EX$497)*$RO$4) + ($RH$3*IK149*100*100/MAX(EX$9:EX$497)*0.098)</f>
        <v>18.754166666666666</v>
      </c>
      <c r="RH149" s="115">
        <f>($RH$4*IL149*100*100/MAX(EZ$9:EZ$497))*$RQ$3</f>
        <v>0</v>
      </c>
      <c r="RI149" s="115">
        <f>($RH$3*IM149*100*100/MAX(EY$9:EY$497))*$RQ$4</f>
        <v>0</v>
      </c>
      <c r="RJ149" s="115">
        <f>($RH$3*IN149*100*100/MAX(EX$9:EX$497))</f>
        <v>0</v>
      </c>
      <c r="RK149" s="115">
        <f>($RH$4*IO149*100*100/MAX(EZ$9:EZ$497))*$RQ$3</f>
        <v>0</v>
      </c>
      <c r="RL149" s="115">
        <f>(($RL$4*IP149*100*((100/MAX(EX$9:EX$497)+100/MAX(EZ$9:EZ$497))/2))+($RL$4*IQ149*100*((100/MAX(EX$9:EX$497)+100/MAX(EZ$9:EZ$497))/2))+($RL$4*IR149*100*((100/MAX(EX$9:EX$497)+100/MAX(EZ$9:EZ$497))/2))+($RL$4*IS149*100*((100/MAX(EX$9:EX$497)+100/MAX(EZ$9:EZ$497))/2))+($RL$4*IT149*100*((100/MAX(EX$9:EX$497)+100/MAX(EZ$9:EZ$497))/2))+($RL$4*IU149*100*((100/MAX(EX$9:EX$497)+100/MAX(EZ$9:EZ$497))/2))+($RL$4*IV149*100*((100/MAX(EX$9:EX$497)+100/MAX(EZ$9:EZ$497))/2))+($RL$4*IW149*100*((100/MAX(EX$9:EX$497)+100/MAX(EZ$9:EZ$497))/2)))*$RS$3</f>
        <v>0</v>
      </c>
      <c r="RM149" s="115">
        <f>(($RH$3*IX149*100*100/MAX(EX$9:EX$497))+($RH$3*IY149*100*100/MAX(EX$9:EX$497))+($RH$3*IZ149*100*100/MAX(EX$9:EX$497))+($RH$3*JA149*100*100/MAX(EX$9:EX$497))+($RH$3*JB149*100*100/MAX(EX$9:EX$497))+($RH$3*JC149*100*100/MAX(EX$9:EX$497))+($RH$3*JD149*100*100/MAX(EX$9:EX$497))+($RH$3*JE149*100*100/MAX(EX$9:EX$497)))*$RS$4</f>
        <v>0</v>
      </c>
      <c r="RN149" s="115">
        <f>(($RH$4*JF149*100*100/MAX(EZ$9:EZ$497)) + ($RH$4*JG149*100*100/MAX(EZ$9:EZ$497)) + ($RH$4*JH149*100*100/MAX(EZ$9:EZ$497)) + ($RH$4*JI149*100*100/MAX(EZ$9:EZ$497)) + ($RH$4*JJ149*100*100/MAX(EZ$9:EZ$497)) + ($RH$4*JK149*100*100/MAX(EZ$9:EZ$497)) + ($RH$4*JL149*100*100/MAX(EZ$9:EZ$497)) + ($RH$4*JM149*100*100/MAX(EZ$9:EZ$497)))*$RU$3</f>
        <v>0</v>
      </c>
      <c r="RO149" s="115">
        <f>(($RL$4*JN149*100*((100/MAX(EX$9:EX$497)+100/MAX(EZ$9:EZ$497))/2))+($RL$4*JO149*100*((100/MAX(EX$9:EX$497)+100/MAX(EZ$9:EZ$497))/2))+($RL$4*JP149*100*((100/MAX(EX$9:EX$497)+100/MAX(EZ$9:EZ$497))/2))+($RL$4*JQ149*100*((100/MAX(EX$9:EX$497)+100/MAX(EZ$9:EZ$497))/2))+($RL$4*JR149*100*((100/MAX(EX$9:EX$497)+100/MAX(EZ$9:EZ$497))/2))+($RL$4*JS149*100*((100/MAX(EX$9:EX$497)+100/MAX(EZ$9:EZ$497))/2))+($RL$4*JT149*100*((100/MAX(EX$9:EX$497)+100/MAX(EZ$9:EZ$497))/2))+($RL$4*JU149*100*((100/MAX(EX$9:EX$497)+100/MAX(EZ$9:EZ$497))/2))+($RL$4*JV149*100*((100/MAX(EX$9:EX$497)+100/MAX(EZ$9:EZ$497))/2))+($RL$4*JW149*100*((100/MAX(EX$9:EX$497)+100/MAX(EZ$9:EZ$497))/2))+($RL$4*JX149*100*((100/MAX(EX$9:EX$497)+100/MAX(EZ$9:EZ$497))/2))+($RL$4*JY149*100*((100/MAX(EX$9:EX$497)+100/MAX(EZ$9:EZ$497))/2))+($RL$4*JZ149*100*((100/MAX(EX$9:EX$497)+100/MAX(EZ$9:EZ$497))/2)))*$RW$3/2</f>
        <v>0</v>
      </c>
      <c r="RP149" s="119">
        <f>($RJ$3*KA149*100*100/MAX(FA$9:FA$497)) + ($RJ$3*KB149*100*100/MAX(FA$9:FA$497)/2) + ($RJ$3*KC149*100*100/MAX(FA$9:FA$497)/2) + ($RJ$3*KD149*100*100/MAX(FA$9:FA$497)/4) + ($RJ$3*KE149*100*100/MAX(FA$9:FA$497)/4)</f>
        <v>0</v>
      </c>
      <c r="RQ149" s="118">
        <f>($RL$4*KF149*100*((100/MAX(EX$9:EX$497)+100/MAX(EZ$9:EZ$497)))) * ($RO$3/2) + (($RL$4*KG149*100*((100/MAX(EX$9:EX$497)+100/MAX(EZ$9:EZ$497))))+($RL$4*KH149*100*((100/MAX(EX$9:EX$497)+100/MAX(EZ$9:EZ$497))))+($RL$4*KI149*100*((100/MAX(EX$9:EX$497)+100/MAX(EZ$9:EZ$497))))+($RL$4*KJ149*100*((100/MAX(EX$9:EX$497)+100/MAX(EZ$9:EZ$497))))+($RL$4*KK149*100*((100/MAX(EX$9:EX$497)+100/MAX(EZ$9:EZ$497))))+($RL$4*KL149*100*((100/MAX(EX$9:EX$497)+100/MAX(EZ$9:EZ$497))))+($RL$4*KM149*100*((100/MAX(EX$9:EX$497)+100/MAX(EZ$9:EZ$497))))+($RL$4*KN149*100*((100/MAX(EX$9:EX$497)+100/MAX(EZ$9:EZ$497))))+($RL$4*KO149*100*((100/MAX(EX$9:EX$497)+100/MAX(EZ$9:EZ$497))))+($RL$4*KP149*100*((100/MAX(EX$9:EX$497)+100/MAX(EZ$9:EZ$497))))+($RL$4*KQ149*100*((100/MAX(EX$9:EX$497)+100/MAX(EZ$9:EZ$497))))+($RL$4*KR149*100*((100/MAX(EX$9:EX$497)+100/MAX(EZ$9:EZ$497))))+($RL$4*KS149*100*((100/MAX(EX$9:EX$497)+100/MAX(EZ$9:EZ$497))))+($RL$4*KV149*100*((100/MAX(EX$9:EX$497)+100/MAX(EZ$9:EZ$497))))) * (($RO$3+$RO$4)/6)</f>
        <v>0</v>
      </c>
      <c r="RR149" s="115">
        <f>(($RL$4*KW149*100*((100/MAX(EX$9:EX$497)+100/MAX(EZ$9:EZ$497))))) * ($RO$3/2) + (($RL$4*KX149*100*((100/MAX(EX$9:EX$497)+100/MAX(EZ$9:EZ$497))))+($RL$4*KY149*100*((100/MAX(EX$9:EX$497)+100/MAX(EZ$9:EZ$497))))+($RL$4*KZ149*100*((100/MAX(EX$9:EX$497)+100/MAX(EZ$9:EZ$497))))+($RL$4*LA149*100*((100/MAX(EX$9:EX$497)+100/MAX(EZ$9:EZ$497))))+($RL$4*LB149*100*((100/MAX(EX$9:EX$497)+100/MAX(EZ$9:EZ$497))))+($RL$4*LC149*100*((100/MAX(EX$9:EX$497)+100/MAX(EZ$9:EZ$497))))) * (($RO$3+$RO$4)/6)</f>
        <v>0</v>
      </c>
      <c r="RS149" s="119">
        <f>(($RL$4*LD149*100*((100/MAX(EX$9:EX$497)+100/MAX(EZ$9:EZ$497))))+($RL$4*LE149*100*((100/MAX(EX$9:EX$497)+100/MAX(EZ$9:EZ$497))))) * (($RO$3+$RO$4)/6)</f>
        <v>0</v>
      </c>
      <c r="RT149" s="118">
        <f>($RJ$4*LH149*100*(100/MAX(EV$9:EV$497)))+($RJ$4*LI149*100*(100/MAX(EV$9:EV$497)))</f>
        <v>0</v>
      </c>
      <c r="RU149" s="119">
        <f>($RJ$4*LJ149*(100/MAX(EV$9:EV$497)))/2 + ($RL$3*LK149*(100/MAX(EW$9:EW$497))) + ($RJ$4*LL149*(100/MAX(EV$9:EV$497)))/4 + ($RL$3*LM149*(100/MAX(EW$9:EW$497)))</f>
        <v>0</v>
      </c>
      <c r="RV149" s="118">
        <f>($RJ$4*LN149*100*100/MAX(EV$9:EV$497)/2)+($RJ$4*LO149*100*100/MAX(EV$9:EV$497)/2)+($RJ$4*LP149*100*100/MAX(EV$9:EV$497))+($RJ$4*LQ149*100*100/MAX(EV$9:EV$497))+($RJ$4*LR149*100*100/MAX(EV$9:EV$497))</f>
        <v>0</v>
      </c>
      <c r="RW149" s="115">
        <f>($RJ$4*LS149*100*100/MAX(EV$9:EV$497)) + (($RJ$4*LT149*100*100/MAX(EV$9:EV$497))+($RJ$4*LU149*100*100/MAX(EV$9:EV$497))+($RJ$4*LV149*100*100/MAX(EV$9:EV$497))+($RJ$4*LW149*100*100/MAX(EV$9:EV$497))+($RJ$4*LX149*100*100/MAX(EV$9:EV$497))+($RJ$4*LY149*100*100/MAX(EV$9:EV$497))+($RJ$4*LZ149*100*100/MAX(EV$9:EV$497))+($RJ$4*MA149*100*100/MAX(EV$9:EV$497)))/2</f>
        <v>8.4269662921348321</v>
      </c>
      <c r="RX149" s="119">
        <f>($RJ$4*MB149*100*100/MAX(EV$9:EV$497))+($RJ$4*MC149*100*100/MAX(EV$9:EV$497))+($RJ$4*MD149*100*100/MAX(EV$9:EV$497))+($RJ$4*ME149*100*100/MAX(EV$9:EV$497))+($RJ$4*MF149*100*100/MAX(EV$9:EV$497))+($RJ$4*MG149*100*100/MAX(EV$9:EV$497))+($RJ$4*MH149*100*100/MAX(EV$9:EV$497))+($RJ$4*MI149*100*100/MAX(EV$9:EV$497))+($RJ$4*MJ149*100*100/MAX(EV$9:EV$497))+($RJ$4*MK149*100*100/MAX(EV$9:EV$497))+($RJ$4*ML149*100*100/MAX(EV$9:EV$497))+($RJ$4*MM149*100*100/MAX(EV$9:EV$497))+($RJ$4*MN149*100*100/MAX(EV$9:EV$497))</f>
        <v>0</v>
      </c>
      <c r="RY149" s="118">
        <f>($RJ$4*MQ149*100*100/MAX(EV$9:EV$497))/2 + (($RJ$4*MR149*100*100/MAX(EV$9:EV$497))+($RJ$4*MS149*100*100/MAX(EV$9:EV$497))+($RJ$4*MT149*100*100/MAX(EV$9:EV$497))+($RJ$4*MU149*100*100/MAX(EV$9:EV$497))+($RJ$4*MV149*100*100/MAX(EV$9:EV$497))+($RJ$4*MW149*100*100/MAX(EV$9:EV$497))+($RJ$4*MX149*100*100/MAX(EV$9:EV$497))+($RJ$4*MY149*100*100/MAX(EV$9:EV$497))+($RJ$4*MZ149*100*100/MAX(EV$9:EV$497))+($RJ$4*NA149*100*100/MAX(EV$9:EV$497))+($RJ$4*NB149*100*100/MAX(EV$9:EV$497))+($RJ$4*NC149*100*100/MAX(EV$9:EV$497))+($RJ$4*ND149*100*100/MAX(EV$9:EV$497))+($RJ$4*NG149*100*100/MAX(EV$9:EV$497)))/4</f>
        <v>0</v>
      </c>
      <c r="RZ149" s="115">
        <f>($RJ$4*NH149*100*100/MAX(EV$9:EV$497))/2 + (($RJ$4*NI149*100*100/MAX(EV$9:EV$497))+($RJ$4*NJ149*100*100/MAX(EV$9:EV$497))+($RJ$4*NK149*100*100/MAX(EV$9:EV$497))+($RJ$4*NL149*100*100/MAX(EV$9:EV$497))+($RJ$4*NM149*100*100/MAX(EV$9:EV$497))+($RJ$4*NN149*100*100/MAX(EV$9:EV$497)))/4</f>
        <v>0</v>
      </c>
      <c r="SA149" s="117">
        <f>(($RJ$4*NO149*100*100/MAX(EV$9:EV$497))+($RJ$4*NP149*100*100/MAX(EV$9:EV$497)))/4</f>
        <v>0</v>
      </c>
      <c r="SB149" s="118">
        <f t="shared" si="284"/>
        <v>27.181132958801498</v>
      </c>
      <c r="SC149" s="115">
        <f t="shared" si="285"/>
        <v>20.439559925093633</v>
      </c>
      <c r="SD149" s="115">
        <f t="shared" si="286"/>
        <v>2.106741573033708</v>
      </c>
      <c r="SE149" s="115">
        <f t="shared" si="287"/>
        <v>20.439559925093633</v>
      </c>
      <c r="SF149" s="115">
        <f t="shared" si="288"/>
        <v>2.106741573033708</v>
      </c>
      <c r="SG149" s="115">
        <f t="shared" si="289"/>
        <v>8.4269662921348321</v>
      </c>
      <c r="SH149" s="115">
        <f>ROUND(SB149/MAX(SB$9:SB$497)*100,0)</f>
        <v>34</v>
      </c>
      <c r="SI149" s="115">
        <f>ROUND(SC149/MAX(SC$9:SC$497)*100,0)</f>
        <v>31</v>
      </c>
      <c r="SJ149" s="115">
        <f>ROUND(SD149/MAX(SD$9:SD$497)*100,0)</f>
        <v>3</v>
      </c>
      <c r="SK149" s="115">
        <f>ROUND(SE149/MAX(SE$9:SE$497)*100,0)</f>
        <v>16</v>
      </c>
      <c r="SL149" s="115">
        <f>ROUND(SF149/MAX(SF$9:SF$497)*100,0)</f>
        <v>5</v>
      </c>
      <c r="SM149" s="121">
        <f>ROUND(SG149/MAX(SG$9:SG$497)*100,0)</f>
        <v>8</v>
      </c>
      <c r="SN149" s="115">
        <f>ROUND(AVERAGEIF($ES$9:$ES$497,$ES149,SH$9:SH$497),0)</f>
        <v>26</v>
      </c>
      <c r="SO149" s="115">
        <f>ROUND(AVERAGEIF($ES$9:$ES$497,$ES149,SI$9:SI$497),0)</f>
        <v>23</v>
      </c>
      <c r="SP149" s="115">
        <f>ROUND(AVERAGEIF($ES$9:$ES$497,$ES149,SJ$9:SJ$497),0)</f>
        <v>4</v>
      </c>
      <c r="SQ149" s="115">
        <f>ROUND(AVERAGEIF($ES$9:$ES$497,$ES149,SK$9:SK$497),0)</f>
        <v>20</v>
      </c>
      <c r="SR149" s="115">
        <f>ROUND(AVERAGEIF($ES$9:$ES$497,$ES149,SL$9:SL$497),0)</f>
        <v>7</v>
      </c>
      <c r="SS149" s="121">
        <f>ROUND(AVERAGEIF($ES$9:$ES$497,$ES149,SM$9:SM$497),0)</f>
        <v>6</v>
      </c>
      <c r="ST149" s="114">
        <f>RANK(SB149,SB$9:SB$497,0)</f>
        <v>127</v>
      </c>
      <c r="SU149" s="115">
        <f>RANK(SC149,SC$9:SC$497,0)</f>
        <v>95</v>
      </c>
      <c r="SV149" s="115">
        <f>RANK(SD149,SD$9:SD$497,0)</f>
        <v>189</v>
      </c>
      <c r="SW149" s="115">
        <f>RANK(SE149,SE$9:SE$497,0)</f>
        <v>127</v>
      </c>
      <c r="SX149" s="115">
        <f>RANK(SF149,SF$9:SF$497,0)</f>
        <v>158</v>
      </c>
      <c r="SY149" s="115">
        <f>RANK(SG149,SG$9:SG$497,0)</f>
        <v>119</v>
      </c>
      <c r="SZ149" s="115">
        <f>COUNTIFS(SB$9:SB$497,"&gt;"&amp;SB149,$ES$9:$ES$497,$ES149)+1</f>
        <v>33</v>
      </c>
      <c r="TA149" s="115">
        <f>COUNTIFS(SC$9:SC$497,"&gt;"&amp;SC149,$ES$9:$ES$497,$ES149)+1</f>
        <v>33</v>
      </c>
      <c r="TB149" s="115">
        <f>COUNTIFS(SD$9:SD$497,"&gt;"&amp;SD149,$ES$9:$ES$497,$ES149)+1</f>
        <v>36</v>
      </c>
      <c r="TC149" s="115">
        <f>COUNTIFS(SE$9:SE$497,"&gt;"&amp;SE149,$ES$9:$ES$497,$ES149)+1</f>
        <v>41</v>
      </c>
      <c r="TD149" s="115">
        <f>COUNTIFS(SF$9:SF$497,"&gt;"&amp;SF149,$ES$9:$ES$497,$ES149)+1</f>
        <v>36</v>
      </c>
      <c r="TE149" s="117">
        <f>COUNTIFS(SG$9:SG$497,"&gt;"&amp;SG149,$ES$9:$ES$497,$ES149)+1</f>
        <v>26</v>
      </c>
      <c r="TF149" s="118">
        <f t="shared" si="290"/>
        <v>71</v>
      </c>
      <c r="TG149" s="115">
        <f t="shared" si="291"/>
        <v>68</v>
      </c>
      <c r="TH149" s="115">
        <f t="shared" si="292"/>
        <v>24</v>
      </c>
      <c r="TI149" s="115">
        <f t="shared" si="293"/>
        <v>53</v>
      </c>
      <c r="TJ149" s="115">
        <f t="shared" si="294"/>
        <v>36</v>
      </c>
      <c r="TK149" s="115">
        <f t="shared" si="295"/>
        <v>39</v>
      </c>
      <c r="TL149" s="117">
        <f t="shared" si="296"/>
        <v>34</v>
      </c>
      <c r="TM149" s="118">
        <f>ROUND(TF149/MAX(TF$9:TF$497)*100,0)</f>
        <v>39</v>
      </c>
      <c r="TN149" s="115">
        <f>ROUND(TG149/MAX(TG$9:TG$497)*100,0)</f>
        <v>37</v>
      </c>
      <c r="TO149" s="115">
        <f>ROUND(TH149/MAX(TH$9:TH$497)*100,0)</f>
        <v>13</v>
      </c>
      <c r="TP149" s="115">
        <f>ROUND(TI149/MAX(TI$9:TI$497)*100,0)</f>
        <v>29</v>
      </c>
      <c r="TQ149" s="115">
        <f>ROUND(TJ149/MAX(TJ$9:TJ$497)*100,0)</f>
        <v>18</v>
      </c>
      <c r="TR149" s="115">
        <f>ROUND(TK149/MAX(TK$9:TK$497)*100,0)</f>
        <v>20</v>
      </c>
      <c r="TS149" s="119">
        <f>ROUND(TL149/MAX(TL$9:TL$497)*100,0)</f>
        <v>17</v>
      </c>
      <c r="TT149" s="120">
        <f>RANK(TM149,TM$9:TM$497,0)</f>
        <v>230</v>
      </c>
      <c r="TU149" s="115">
        <f>RANK(TN149,TN$9:TN$497,0)</f>
        <v>148</v>
      </c>
      <c r="TV149" s="115">
        <f>RANK(TO149,TO$9:TO$497,0)</f>
        <v>337</v>
      </c>
      <c r="TW149" s="115">
        <f>RANK(TP149,TP$9:TP$497,0)</f>
        <v>227</v>
      </c>
      <c r="TX149" s="115">
        <f>RANK(TQ149,TQ$9:TQ$497,0)</f>
        <v>282</v>
      </c>
      <c r="TY149" s="115">
        <f>RANK(TR149,TR$9:TR$497,0)</f>
        <v>290</v>
      </c>
      <c r="TZ149" s="121">
        <f>RANK(TS149,TS$9:TS$497,0)</f>
        <v>299</v>
      </c>
      <c r="UA149" s="132"/>
      <c r="UB149" s="7" t="s">
        <v>1</v>
      </c>
    </row>
    <row r="150" spans="1:548" x14ac:dyDescent="0.15">
      <c r="A150" s="183">
        <v>142</v>
      </c>
      <c r="B150" s="203" t="s">
        <v>890</v>
      </c>
      <c r="C150" s="63"/>
      <c r="D150" s="63"/>
      <c r="E150" s="64" t="s">
        <v>518</v>
      </c>
      <c r="F150" s="65">
        <v>71</v>
      </c>
      <c r="G150" s="65" t="s">
        <v>519</v>
      </c>
      <c r="H150" s="65"/>
      <c r="I150" s="66" t="s">
        <v>521</v>
      </c>
      <c r="J150" s="67" t="s">
        <v>521</v>
      </c>
      <c r="K150" s="67" t="s">
        <v>521</v>
      </c>
      <c r="L150" s="67" t="s">
        <v>521</v>
      </c>
      <c r="M150" s="67" t="s">
        <v>521</v>
      </c>
      <c r="N150" s="67" t="s">
        <v>521</v>
      </c>
      <c r="O150" s="67" t="s">
        <v>521</v>
      </c>
      <c r="P150" s="67" t="s">
        <v>521</v>
      </c>
      <c r="Q150" s="67" t="s">
        <v>521</v>
      </c>
      <c r="R150" s="68" t="s">
        <v>521</v>
      </c>
      <c r="S150" s="69" t="s">
        <v>521</v>
      </c>
      <c r="T150" s="67" t="s">
        <v>521</v>
      </c>
      <c r="U150" s="67" t="s">
        <v>521</v>
      </c>
      <c r="V150" s="67" t="s">
        <v>521</v>
      </c>
      <c r="W150" s="67" t="s">
        <v>521</v>
      </c>
      <c r="X150" s="67" t="s">
        <v>521</v>
      </c>
      <c r="Y150" s="67" t="s">
        <v>521</v>
      </c>
      <c r="Z150" s="67" t="s">
        <v>521</v>
      </c>
      <c r="AA150" s="67" t="s">
        <v>521</v>
      </c>
      <c r="AB150" s="68" t="s">
        <v>521</v>
      </c>
      <c r="AC150" s="69" t="s">
        <v>521</v>
      </c>
      <c r="AD150" s="67" t="s">
        <v>521</v>
      </c>
      <c r="AE150" s="67" t="s">
        <v>521</v>
      </c>
      <c r="AF150" s="67" t="s">
        <v>521</v>
      </c>
      <c r="AG150" s="67" t="s">
        <v>521</v>
      </c>
      <c r="AH150" s="67" t="s">
        <v>521</v>
      </c>
      <c r="AI150" s="67" t="s">
        <v>521</v>
      </c>
      <c r="AJ150" s="67" t="s">
        <v>521</v>
      </c>
      <c r="AK150" s="67" t="s">
        <v>521</v>
      </c>
      <c r="AL150" s="68" t="s">
        <v>521</v>
      </c>
      <c r="AM150" s="69" t="s">
        <v>521</v>
      </c>
      <c r="AN150" s="67" t="s">
        <v>521</v>
      </c>
      <c r="AO150" s="67" t="s">
        <v>521</v>
      </c>
      <c r="AP150" s="67" t="s">
        <v>521</v>
      </c>
      <c r="AQ150" s="67" t="s">
        <v>521</v>
      </c>
      <c r="AR150" s="67" t="s">
        <v>521</v>
      </c>
      <c r="AS150" s="67" t="s">
        <v>521</v>
      </c>
      <c r="AT150" s="67" t="s">
        <v>521</v>
      </c>
      <c r="AU150" s="67" t="s">
        <v>521</v>
      </c>
      <c r="AV150" s="68" t="s">
        <v>521</v>
      </c>
      <c r="AW150" s="69" t="s">
        <v>521</v>
      </c>
      <c r="AX150" s="67" t="s">
        <v>521</v>
      </c>
      <c r="AY150" s="67" t="s">
        <v>521</v>
      </c>
      <c r="AZ150" s="67" t="s">
        <v>521</v>
      </c>
      <c r="BA150" s="67" t="s">
        <v>521</v>
      </c>
      <c r="BB150" s="67" t="s">
        <v>520</v>
      </c>
      <c r="BC150" s="67" t="s">
        <v>520</v>
      </c>
      <c r="BD150" s="67" t="s">
        <v>520</v>
      </c>
      <c r="BE150" s="67" t="s">
        <v>520</v>
      </c>
      <c r="BF150" s="68" t="s">
        <v>521</v>
      </c>
      <c r="BG150" s="69" t="s">
        <v>521</v>
      </c>
      <c r="BH150" s="67" t="s">
        <v>521</v>
      </c>
      <c r="BI150" s="67" t="s">
        <v>521</v>
      </c>
      <c r="BJ150" s="67" t="s">
        <v>521</v>
      </c>
      <c r="BK150" s="67" t="s">
        <v>521</v>
      </c>
      <c r="BL150" s="67" t="s">
        <v>521</v>
      </c>
      <c r="BM150" s="67" t="s">
        <v>521</v>
      </c>
      <c r="BN150" s="67" t="s">
        <v>521</v>
      </c>
      <c r="BO150" s="67" t="s">
        <v>521</v>
      </c>
      <c r="BP150" s="68" t="s">
        <v>521</v>
      </c>
      <c r="BQ150" s="70" t="s">
        <v>521</v>
      </c>
      <c r="BR150" s="67" t="s">
        <v>521</v>
      </c>
      <c r="BS150" s="67" t="s">
        <v>521</v>
      </c>
      <c r="BT150" s="67" t="s">
        <v>521</v>
      </c>
      <c r="BU150" s="67" t="s">
        <v>521</v>
      </c>
      <c r="BV150" s="67" t="s">
        <v>521</v>
      </c>
      <c r="BW150" s="67" t="s">
        <v>521</v>
      </c>
      <c r="BX150" s="67" t="s">
        <v>521</v>
      </c>
      <c r="BY150" s="67" t="s">
        <v>521</v>
      </c>
      <c r="BZ150" s="68" t="s">
        <v>521</v>
      </c>
      <c r="CA150" s="69" t="s">
        <v>521</v>
      </c>
      <c r="CB150" s="67" t="s">
        <v>521</v>
      </c>
      <c r="CC150" s="67" t="s">
        <v>521</v>
      </c>
      <c r="CD150" s="67" t="s">
        <v>521</v>
      </c>
      <c r="CE150" s="67" t="s">
        <v>521</v>
      </c>
      <c r="CF150" s="67" t="s">
        <v>521</v>
      </c>
      <c r="CG150" s="67" t="s">
        <v>521</v>
      </c>
      <c r="CH150" s="67" t="s">
        <v>521</v>
      </c>
      <c r="CI150" s="67" t="s">
        <v>521</v>
      </c>
      <c r="CJ150" s="68" t="s">
        <v>521</v>
      </c>
      <c r="CK150" s="69" t="s">
        <v>521</v>
      </c>
      <c r="CL150" s="67" t="s">
        <v>521</v>
      </c>
      <c r="CM150" s="67" t="s">
        <v>521</v>
      </c>
      <c r="CN150" s="67" t="s">
        <v>521</v>
      </c>
      <c r="CO150" s="67" t="s">
        <v>521</v>
      </c>
      <c r="CP150" s="67" t="s">
        <v>521</v>
      </c>
      <c r="CQ150" s="67" t="s">
        <v>521</v>
      </c>
      <c r="CR150" s="67" t="s">
        <v>521</v>
      </c>
      <c r="CS150" s="67" t="s">
        <v>521</v>
      </c>
      <c r="CT150" s="68" t="s">
        <v>521</v>
      </c>
      <c r="CU150" s="69" t="s">
        <v>521</v>
      </c>
      <c r="CV150" s="67" t="s">
        <v>521</v>
      </c>
      <c r="CW150" s="67" t="s">
        <v>521</v>
      </c>
      <c r="CX150" s="67" t="s">
        <v>521</v>
      </c>
      <c r="CY150" s="67" t="s">
        <v>521</v>
      </c>
      <c r="CZ150" s="67" t="s">
        <v>521</v>
      </c>
      <c r="DA150" s="67" t="s">
        <v>521</v>
      </c>
      <c r="DB150" s="67" t="s">
        <v>521</v>
      </c>
      <c r="DC150" s="67" t="s">
        <v>521</v>
      </c>
      <c r="DD150" s="68" t="s">
        <v>521</v>
      </c>
      <c r="DE150" s="69" t="s">
        <v>521</v>
      </c>
      <c r="DF150" s="71" t="s">
        <v>521</v>
      </c>
      <c r="DG150" s="67" t="s">
        <v>521</v>
      </c>
      <c r="DH150" s="67" t="s">
        <v>521</v>
      </c>
      <c r="DI150" s="67" t="s">
        <v>521</v>
      </c>
      <c r="DJ150" s="67" t="s">
        <v>521</v>
      </c>
      <c r="DK150" s="67" t="s">
        <v>521</v>
      </c>
      <c r="DL150" s="67" t="s">
        <v>521</v>
      </c>
      <c r="DM150" s="67" t="s">
        <v>521</v>
      </c>
      <c r="DN150" s="68" t="s">
        <v>521</v>
      </c>
      <c r="DO150" s="70" t="s">
        <v>521</v>
      </c>
      <c r="DP150" s="71" t="s">
        <v>521</v>
      </c>
      <c r="DQ150" s="67" t="s">
        <v>521</v>
      </c>
      <c r="DR150" s="67" t="s">
        <v>521</v>
      </c>
      <c r="DS150" s="67" t="s">
        <v>521</v>
      </c>
      <c r="DT150" s="67" t="s">
        <v>521</v>
      </c>
      <c r="DU150" s="67" t="s">
        <v>521</v>
      </c>
      <c r="DV150" s="67" t="s">
        <v>521</v>
      </c>
      <c r="DW150" s="67" t="s">
        <v>521</v>
      </c>
      <c r="DX150" s="72" t="s">
        <v>521</v>
      </c>
      <c r="DY150" s="73" t="s">
        <v>522</v>
      </c>
      <c r="DZ150" s="74">
        <v>2</v>
      </c>
      <c r="EA150" s="74">
        <v>3</v>
      </c>
      <c r="EB150" s="74">
        <v>3</v>
      </c>
      <c r="EC150" s="75">
        <v>4</v>
      </c>
      <c r="ED150" s="76" t="s">
        <v>522</v>
      </c>
      <c r="EE150" s="74">
        <f t="shared" si="246"/>
        <v>2</v>
      </c>
      <c r="EF150" s="74">
        <f t="shared" si="247"/>
        <v>6</v>
      </c>
      <c r="EG150" s="74">
        <f t="shared" si="248"/>
        <v>18</v>
      </c>
      <c r="EH150" s="77">
        <f t="shared" si="249"/>
        <v>72</v>
      </c>
      <c r="EI150" s="73">
        <v>30</v>
      </c>
      <c r="EJ150" s="74">
        <v>50</v>
      </c>
      <c r="EK150" s="74">
        <v>90</v>
      </c>
      <c r="EL150" s="74">
        <v>150</v>
      </c>
      <c r="EM150" s="75">
        <v>450</v>
      </c>
      <c r="EN150" s="78">
        <v>1</v>
      </c>
      <c r="EO150" s="79">
        <f t="shared" si="250"/>
        <v>0.83333333333333337</v>
      </c>
      <c r="EP150" s="79">
        <f t="shared" si="251"/>
        <v>0.5</v>
      </c>
      <c r="EQ150" s="79">
        <f t="shared" si="252"/>
        <v>0.27777777777777779</v>
      </c>
      <c r="ER150" s="80">
        <f t="shared" si="253"/>
        <v>0.20833333333333334</v>
      </c>
      <c r="ES150" s="128" t="s">
        <v>543</v>
      </c>
      <c r="ET150" s="82" t="s">
        <v>893</v>
      </c>
      <c r="EU150" s="83">
        <v>4</v>
      </c>
      <c r="EV150" s="73">
        <v>55</v>
      </c>
      <c r="EW150" s="74">
        <v>67</v>
      </c>
      <c r="EX150" s="74">
        <v>23</v>
      </c>
      <c r="EY150" s="74">
        <v>30</v>
      </c>
      <c r="EZ150" s="74">
        <v>44</v>
      </c>
      <c r="FA150" s="74">
        <v>18</v>
      </c>
      <c r="FB150" s="74">
        <v>41</v>
      </c>
      <c r="FC150" s="74">
        <v>39</v>
      </c>
      <c r="FD150" s="74">
        <f t="shared" si="254"/>
        <v>67</v>
      </c>
      <c r="FE150" s="84">
        <f t="shared" si="255"/>
        <v>62</v>
      </c>
      <c r="FF150" s="73">
        <f>RANK(EV150,$EV$9:$EV$497,0)</f>
        <v>258</v>
      </c>
      <c r="FG150" s="74">
        <f>RANK(EW150,$EW$9:$EW$497,0)</f>
        <v>94</v>
      </c>
      <c r="FH150" s="74">
        <f>RANK(EX150,$EX$9:$EX$497,0)</f>
        <v>281</v>
      </c>
      <c r="FI150" s="74">
        <f>RANK(EY150,$EY$9:$EY$497,0)</f>
        <v>235</v>
      </c>
      <c r="FJ150" s="74">
        <f>RANK(EZ150,$EZ$9:$EZ$497,0)</f>
        <v>73</v>
      </c>
      <c r="FK150" s="74">
        <f>RANK(FA150,$FA$9:$FA$497,0)</f>
        <v>207</v>
      </c>
      <c r="FL150" s="74">
        <f>RANK(FB150,$FB$9:$FB$497,0)</f>
        <v>203</v>
      </c>
      <c r="FM150" s="74">
        <f>RANK(FC150,$FC$9:$FC$497,0)</f>
        <v>223</v>
      </c>
      <c r="FN150" s="74">
        <f>RANK(FD150,$FD$9:$FD$497,0)</f>
        <v>219</v>
      </c>
      <c r="FO150" s="84">
        <f>RANK(FE150,$FE$9:$FE$497,0)</f>
        <v>268</v>
      </c>
      <c r="FP150" s="73">
        <f>COUNTIFS($EV$9:$EV$497,"&gt;"&amp;EV150,$ES$9:$ES$497,ES150)+1</f>
        <v>46</v>
      </c>
      <c r="FQ150" s="74">
        <f>COUNTIFS($EW$9:$EW$497,"&gt;"&amp;EW150,$ES$9:$ES$497,ES150)+1</f>
        <v>49</v>
      </c>
      <c r="FR150" s="74">
        <f>COUNTIFS($EX$9:$EX$497,"&gt;"&amp;EX150,$ES$9:$ES$497,ES150)+1</f>
        <v>18</v>
      </c>
      <c r="FS150" s="74">
        <f>COUNTIFS($EY$9:$EY$497,"&gt;"&amp;EY150,$ES$9:$ES$497,ES150)+1</f>
        <v>39</v>
      </c>
      <c r="FT150" s="74">
        <f>COUNTIFS($EZ$9:$EZ$497,"&gt;"&amp;EZ150,$ES$9:$ES$497,ES150)+1</f>
        <v>57</v>
      </c>
      <c r="FU150" s="74">
        <f>COUNTIFS($FA$9:$FA$497,"&gt;"&amp;FA150,$ES$9:$ES$497,ES150)+1</f>
        <v>47</v>
      </c>
      <c r="FV150" s="74">
        <f>COUNTIFS($FB$9:$FB$497,"&gt;"&amp;FB150,$ES$9:$ES$497,ES150)+1</f>
        <v>47</v>
      </c>
      <c r="FW150" s="74">
        <f>COUNTIFS($FC$9:$FC$497,"&gt;"&amp;FC150,$ES$9:$ES$497,ES150)+1</f>
        <v>52</v>
      </c>
      <c r="FX150" s="74">
        <f>COUNTIFS($FD$9:$FD$497,"&gt;"&amp;FD150,$ES$9:$ES$497,ES150)+1</f>
        <v>53</v>
      </c>
      <c r="FY150" s="84">
        <f>COUNTIFS($FE$9:$FE$497,"&gt;"&amp;FE150,$ES$9:$ES$497,ES150)+1</f>
        <v>54</v>
      </c>
      <c r="FZ150" s="85">
        <f t="shared" si="256"/>
        <v>0.77</v>
      </c>
      <c r="GA150" s="86">
        <f t="shared" si="257"/>
        <v>0.94</v>
      </c>
      <c r="GB150" s="86">
        <f t="shared" si="258"/>
        <v>0.32</v>
      </c>
      <c r="GC150" s="86">
        <f t="shared" si="259"/>
        <v>0.42</v>
      </c>
      <c r="GD150" s="86">
        <f t="shared" si="260"/>
        <v>0.62</v>
      </c>
      <c r="GE150" s="86">
        <f t="shared" si="261"/>
        <v>0.25</v>
      </c>
      <c r="GF150" s="86">
        <f t="shared" si="262"/>
        <v>0.57999999999999996</v>
      </c>
      <c r="GG150" s="86">
        <f t="shared" si="263"/>
        <v>0.55000000000000004</v>
      </c>
      <c r="GH150" s="86">
        <f t="shared" si="264"/>
        <v>0.94</v>
      </c>
      <c r="GI150" s="87">
        <f t="shared" si="265"/>
        <v>0.87</v>
      </c>
      <c r="GJ150" s="85">
        <f>ROUND(((FZ150-AVERAGE(FZ$9:FZ$497))/STDEVP(FZ$9:FZ$497)*10+50),2)</f>
        <v>42.35</v>
      </c>
      <c r="GK150" s="86">
        <f>ROUND(((GA150-AVERAGE(GA$9:GA$497))/STDEVP(GA$9:GA$497)*10+50),2)</f>
        <v>57.46</v>
      </c>
      <c r="GL150" s="86">
        <f>ROUND(((GB150-AVERAGE(GB$9:GB$497))/STDEVP(GB$9:GB$497)*10+50),2)</f>
        <v>40.130000000000003</v>
      </c>
      <c r="GM150" s="86">
        <f>ROUND(((GC150-AVERAGE(GC$9:GC$497))/STDEVP(GC$9:GC$497)*10+50),2)</f>
        <v>44.68</v>
      </c>
      <c r="GN150" s="86">
        <f>ROUND(((GD150-AVERAGE(GD$9:GD$497))/STDEVP(GD$9:GD$497)*10+50),2)</f>
        <v>57.8</v>
      </c>
      <c r="GO150" s="86">
        <f>ROUND(((GE150-AVERAGE(GE$9:GE$497))/STDEVP(GE$9:GE$497)*10+50),2)</f>
        <v>46.43</v>
      </c>
      <c r="GP150" s="86">
        <f>ROUND(((GF150-AVERAGE(GF$9:GF$497))/STDEVP(GF$9:GF$497)*10+50),2)</f>
        <v>48.27</v>
      </c>
      <c r="GQ150" s="86">
        <f>ROUND(((GG150-AVERAGE(GG$9:GG$497))/STDEVP(GG$9:GG$497)*10+50),2)</f>
        <v>47.47</v>
      </c>
      <c r="GR150" s="86">
        <f>ROUND(((GH150-AVERAGE(GH$9:GH$497))/STDEVP(GH$9:GH$497)*10+50),2)</f>
        <v>48.73</v>
      </c>
      <c r="GS150" s="87">
        <f>ROUND(((GI150-AVERAGE(GI$9:GI$497))/STDEVP(GI$9:GI$497)*10+50),2)</f>
        <v>42.78</v>
      </c>
      <c r="GT150" s="73">
        <f>RANK(GJ150,$GJ$9:$GJ$497,0)</f>
        <v>342</v>
      </c>
      <c r="GU150" s="74">
        <f>RANK(GK150,$GK$9:$GK$497,0)</f>
        <v>101</v>
      </c>
      <c r="GV150" s="74">
        <f>RANK(GL150,$GL$9:$GL$497,0)</f>
        <v>372</v>
      </c>
      <c r="GW150" s="74">
        <f>RANK(GM150,$GM$9:$GM$497,0)</f>
        <v>309</v>
      </c>
      <c r="GX150" s="74">
        <f>RANK(GN150,$GN$9:$GN$497,0)</f>
        <v>92</v>
      </c>
      <c r="GY150" s="74">
        <f>RANK(GO150,$GO$9:$GO$497,0)</f>
        <v>229</v>
      </c>
      <c r="GZ150" s="74">
        <f>RANK(GP150,$GP$9:$GP$497,0)</f>
        <v>233</v>
      </c>
      <c r="HA150" s="74">
        <f>RANK(GQ150,$GQ$9:$GQ$497,0)</f>
        <v>255</v>
      </c>
      <c r="HB150" s="74">
        <f>RANK(GR150,$GR$9:$GR$497,0)</f>
        <v>209</v>
      </c>
      <c r="HC150" s="84">
        <f>RANK(GS150,$GS$9:$GS$497,0)</f>
        <v>326</v>
      </c>
      <c r="HD150" s="85">
        <f>ROUND(AVERAGEIF($ES$9:$ES$497,$ES150,$FZ$9:$FZ$497),2)</f>
        <v>0.86</v>
      </c>
      <c r="HE150" s="86">
        <f>ROUND(AVERAGEIF($ES$9:$ES$497,$ES150,$GA$9:$GA$497),2)</f>
        <v>1.0900000000000001</v>
      </c>
      <c r="HF150" s="86">
        <f>ROUND(AVERAGEIF($ES$9:$ES$497,$ES150,$GB$9:$GB$497),2)</f>
        <v>0.28999999999999998</v>
      </c>
      <c r="HG150" s="86">
        <f>ROUND(AVERAGEIF($ES$9:$ES$497,$ES150,$GC$9:$GC$497),2)</f>
        <v>0.42</v>
      </c>
      <c r="HH150" s="86">
        <f>ROUND(AVERAGEIF($ES$9:$ES$497,$ES150,$GD$9:$GD$497),2)</f>
        <v>0.86</v>
      </c>
      <c r="HI150" s="86">
        <f>ROUND(AVERAGEIF($ES$9:$ES$497,$ES150,$GE$9:$GE$497),2)</f>
        <v>0.3</v>
      </c>
      <c r="HJ150" s="86">
        <f>ROUND(AVERAGEIF($ES$9:$ES$497,$ES150,$GF$9:$GF$497),2)</f>
        <v>0.67</v>
      </c>
      <c r="HK150" s="86">
        <f>ROUND(AVERAGEIF($ES$9:$ES$497,$ES150,$GG$9:$GG$497),2)</f>
        <v>0.73</v>
      </c>
      <c r="HL150" s="86">
        <f>ROUND(AVERAGEIF($ES$9:$ES$497,$ES150,$GH$9:$GH$497),2)</f>
        <v>1.1399999999999999</v>
      </c>
      <c r="HM150" s="87">
        <f>ROUND(AVERAGEIF($ES$9:$ES$497,$ES150,$GI$9:$GI$497),2)</f>
        <v>1.01</v>
      </c>
      <c r="HN150" s="88">
        <f t="shared" si="266"/>
        <v>-8.9999999999999969E-2</v>
      </c>
      <c r="HO150" s="89">
        <f t="shared" si="267"/>
        <v>-0.15000000000000013</v>
      </c>
      <c r="HP150" s="89">
        <f t="shared" si="268"/>
        <v>3.0000000000000027E-2</v>
      </c>
      <c r="HQ150" s="89">
        <f t="shared" si="269"/>
        <v>0</v>
      </c>
      <c r="HR150" s="89">
        <f t="shared" si="270"/>
        <v>-0.24</v>
      </c>
      <c r="HS150" s="89">
        <f t="shared" si="271"/>
        <v>-4.9999999999999989E-2</v>
      </c>
      <c r="HT150" s="89">
        <f t="shared" si="272"/>
        <v>-9.000000000000008E-2</v>
      </c>
      <c r="HU150" s="89">
        <f t="shared" si="273"/>
        <v>-0.17999999999999994</v>
      </c>
      <c r="HV150" s="89">
        <f t="shared" si="274"/>
        <v>-0.19999999999999996</v>
      </c>
      <c r="HW150" s="90">
        <f t="shared" si="275"/>
        <v>-0.14000000000000001</v>
      </c>
      <c r="HX150" s="73">
        <f>COUNTIFS($FZ$9:$FZ$497,"&gt;"&amp;FZ150,$ES$9:$ES$497,$ES150)+1</f>
        <v>58</v>
      </c>
      <c r="HY150" s="74">
        <f>COUNTIFS($GA$9:$GA$497,"&gt;"&amp;GA150,$ES$9:$ES$497,$ES150)+1</f>
        <v>59</v>
      </c>
      <c r="HZ150" s="74">
        <f>COUNTIFS($GB$9:$GB$497,"&gt;"&amp;GB150,$ES$9:$ES$497,$ES150)+1</f>
        <v>40</v>
      </c>
      <c r="IA150" s="74">
        <f>COUNTIFS($GC$9:$GC$497,"&gt;"&amp;GC150,$ES$9:$ES$497,$ES150)+1</f>
        <v>50</v>
      </c>
      <c r="IB150" s="74">
        <f>COUNTIFS($GD$9:$GD$497,"&gt;"&amp;GD150,$ES$9:$ES$497,$ES150)+1</f>
        <v>82</v>
      </c>
      <c r="IC150" s="74">
        <f>COUNTIFS($GE$9:$GE$497,"&gt;"&amp;GE150,$ES$9:$ES$497,$ES150)+1</f>
        <v>62</v>
      </c>
      <c r="ID150" s="74">
        <f>COUNTIFS($GF$9:$GF$497,"&gt;"&amp;GF150,$ES$9:$ES$497,$ES150)+1</f>
        <v>52</v>
      </c>
      <c r="IE150" s="74">
        <f>COUNTIFS($GG$9:$GG$497,"&gt;"&amp;GG150,$ES$9:$ES$497,$ES150)+1</f>
        <v>77</v>
      </c>
      <c r="IF150" s="74">
        <f>COUNTIFS($GH$9:$GH$497,"&gt;"&amp;GH150,$ES$9:$ES$497,$ES150)+1</f>
        <v>69</v>
      </c>
      <c r="IG150" s="84">
        <f>COUNTIFS($GI$9:$GI$497,"&gt;"&amp;GI150,$ES$9:$ES$497,$ES150)+1</f>
        <v>64</v>
      </c>
      <c r="IH150" s="91"/>
      <c r="II150" s="79"/>
      <c r="IJ150" s="79"/>
      <c r="IK150" s="79"/>
      <c r="IL150" s="79"/>
      <c r="IM150" s="92"/>
      <c r="IN150" s="93"/>
      <c r="IO150" s="94"/>
      <c r="IP150" s="95"/>
      <c r="IQ150" s="79"/>
      <c r="IR150" s="79"/>
      <c r="IS150" s="79"/>
      <c r="IT150" s="79"/>
      <c r="IU150" s="79"/>
      <c r="IV150" s="79"/>
      <c r="IW150" s="96"/>
      <c r="IX150" s="93"/>
      <c r="IY150" s="79"/>
      <c r="IZ150" s="79"/>
      <c r="JA150" s="79"/>
      <c r="JB150" s="79"/>
      <c r="JC150" s="79"/>
      <c r="JD150" s="79"/>
      <c r="JE150" s="97"/>
      <c r="JF150" s="95"/>
      <c r="JG150" s="79"/>
      <c r="JH150" s="79"/>
      <c r="JI150" s="79"/>
      <c r="JJ150" s="79"/>
      <c r="JK150" s="79"/>
      <c r="JL150" s="79"/>
      <c r="JM150" s="96"/>
      <c r="JN150" s="93"/>
      <c r="JO150" s="79"/>
      <c r="JP150" s="79"/>
      <c r="JQ150" s="79"/>
      <c r="JR150" s="79"/>
      <c r="JS150" s="79"/>
      <c r="JT150" s="79"/>
      <c r="JU150" s="79"/>
      <c r="JV150" s="79"/>
      <c r="JW150" s="79"/>
      <c r="JX150" s="79"/>
      <c r="JY150" s="79"/>
      <c r="JZ150" s="97"/>
      <c r="KA150" s="93"/>
      <c r="KB150" s="79"/>
      <c r="KC150" s="79"/>
      <c r="KD150" s="79"/>
      <c r="KE150" s="97"/>
      <c r="KF150" s="95"/>
      <c r="KG150" s="79"/>
      <c r="KH150" s="79"/>
      <c r="KI150" s="79"/>
      <c r="KJ150" s="79"/>
      <c r="KK150" s="98"/>
      <c r="KL150" s="79"/>
      <c r="KM150" s="79"/>
      <c r="KN150" s="79"/>
      <c r="KO150" s="79"/>
      <c r="KP150" s="79"/>
      <c r="KQ150" s="79"/>
      <c r="KR150" s="79"/>
      <c r="KS150" s="96"/>
      <c r="KT150" s="96"/>
      <c r="KU150" s="96"/>
      <c r="KV150" s="96"/>
      <c r="KW150" s="93"/>
      <c r="KX150" s="79"/>
      <c r="KY150" s="79"/>
      <c r="KZ150" s="79"/>
      <c r="LA150" s="79"/>
      <c r="LB150" s="79"/>
      <c r="LC150" s="96"/>
      <c r="LD150" s="93"/>
      <c r="LE150" s="94"/>
      <c r="LF150" s="99"/>
      <c r="LG150" s="75"/>
      <c r="LH150" s="93"/>
      <c r="LI150" s="79"/>
      <c r="LJ150" s="74"/>
      <c r="LK150" s="74"/>
      <c r="LL150" s="74"/>
      <c r="LM150" s="100"/>
      <c r="LN150" s="95"/>
      <c r="LO150" s="79"/>
      <c r="LP150" s="79"/>
      <c r="LQ150" s="79"/>
      <c r="LR150" s="96"/>
      <c r="LS150" s="93"/>
      <c r="LT150" s="79"/>
      <c r="LU150" s="79"/>
      <c r="LV150" s="79"/>
      <c r="LW150" s="79"/>
      <c r="LX150" s="79"/>
      <c r="LY150" s="79"/>
      <c r="LZ150" s="79"/>
      <c r="MA150" s="97"/>
      <c r="MB150" s="95"/>
      <c r="MC150" s="79"/>
      <c r="MD150" s="79"/>
      <c r="ME150" s="79"/>
      <c r="MF150" s="79"/>
      <c r="MG150" s="79"/>
      <c r="MH150" s="79"/>
      <c r="MI150" s="79"/>
      <c r="MJ150" s="79"/>
      <c r="MK150" s="79"/>
      <c r="ML150" s="79"/>
      <c r="MM150" s="79"/>
      <c r="MN150" s="98"/>
      <c r="MO150" s="98"/>
      <c r="MP150" s="96"/>
      <c r="MQ150" s="93"/>
      <c r="MR150" s="79"/>
      <c r="MS150" s="79"/>
      <c r="MT150" s="79"/>
      <c r="MU150" s="79"/>
      <c r="MV150" s="98"/>
      <c r="MW150" s="79"/>
      <c r="MX150" s="79"/>
      <c r="MY150" s="79"/>
      <c r="MZ150" s="79"/>
      <c r="NA150" s="79"/>
      <c r="NB150" s="79"/>
      <c r="NC150" s="79"/>
      <c r="ND150" s="96"/>
      <c r="NE150" s="96"/>
      <c r="NF150" s="96"/>
      <c r="NG150" s="96"/>
      <c r="NH150" s="93"/>
      <c r="NI150" s="79"/>
      <c r="NJ150" s="79"/>
      <c r="NK150" s="79"/>
      <c r="NL150" s="79"/>
      <c r="NM150" s="79"/>
      <c r="NN150" s="94"/>
      <c r="NO150" s="93"/>
      <c r="NP150" s="80"/>
      <c r="NQ150" s="124" t="s">
        <v>888</v>
      </c>
      <c r="NR150" s="102" t="s">
        <v>894</v>
      </c>
      <c r="NS150" s="102"/>
      <c r="NT150" s="102"/>
      <c r="NU150" s="102"/>
      <c r="NV150" s="104">
        <v>43720</v>
      </c>
      <c r="NW150" s="102" t="s">
        <v>525</v>
      </c>
      <c r="NX150" s="133" t="s">
        <v>880</v>
      </c>
      <c r="NY150" s="129" t="s">
        <v>601</v>
      </c>
      <c r="NZ150" s="133" t="s">
        <v>880</v>
      </c>
      <c r="OA150" s="134"/>
      <c r="OB150" s="134"/>
      <c r="OC150" s="134"/>
      <c r="OD150" s="108">
        <f t="shared" si="276"/>
        <v>72</v>
      </c>
      <c r="OE150" s="109">
        <v>7</v>
      </c>
      <c r="OF150" s="110">
        <f t="shared" si="277"/>
        <v>30</v>
      </c>
      <c r="OG150" s="109">
        <v>7</v>
      </c>
      <c r="OH150" s="111">
        <f>ROUND(AVERAGEIF($ES$9:$ES$497,$ES150,EV$9:EV$497),0)</f>
        <v>57</v>
      </c>
      <c r="OI150" s="112">
        <f>ROUND(AVERAGEIF($ES$9:$ES$497,$ES150,EW$9:EW$497),0)</f>
        <v>69</v>
      </c>
      <c r="OJ150" s="112">
        <f>ROUND(AVERAGEIF($ES$9:$ES$497,$ES150,EX$9:EX$497),0)</f>
        <v>17</v>
      </c>
      <c r="OK150" s="112">
        <f>ROUND(AVERAGEIF($ES$9:$ES$497,$ES150,EY$9:EY$497),0)</f>
        <v>30</v>
      </c>
      <c r="OL150" s="112">
        <f>ROUND(AVERAGEIF($ES$9:$ES$497,$ES150,EZ$9:EZ$497),0)</f>
        <v>58</v>
      </c>
      <c r="OM150" s="112">
        <f>ROUND(AVERAGEIF($ES$9:$ES$497,$ES150,FA$9:FA$497),0)</f>
        <v>21</v>
      </c>
      <c r="ON150" s="112">
        <f>ROUND(AVERAGEIF($ES$9:$ES$497,$ES150,FB$9:FB$497),0)</f>
        <v>45</v>
      </c>
      <c r="OO150" s="112">
        <f>ROUND(AVERAGEIF($ES$9:$ES$497,$ES150,FC$9:FC$497),0)</f>
        <v>49</v>
      </c>
      <c r="OP150" s="112">
        <f>ROUND(AVERAGEIF($ES$9:$ES$497,$ES150,FD$9:FD$497),0)</f>
        <v>75</v>
      </c>
      <c r="OQ150" s="113">
        <f>ROUND(AVERAGEIF($ES$9:$ES$497,$ES150,FE$9:FE$497),0)</f>
        <v>66</v>
      </c>
      <c r="OR150" s="114">
        <f>ROUND(EV150/MAX(EV$9:EV$497)*100,0)</f>
        <v>31</v>
      </c>
      <c r="OS150" s="115">
        <f>ROUND(EW150/MAX(EW$9:EW$497)*100,0)</f>
        <v>53</v>
      </c>
      <c r="OT150" s="115">
        <f>ROUND(EX150/MAX(EX$9:EX$497)*100,0)</f>
        <v>19</v>
      </c>
      <c r="OU150" s="115">
        <f>ROUND(EY150/MAX(EY$9:EY$497)*100,0)</f>
        <v>20</v>
      </c>
      <c r="OV150" s="115">
        <f>ROUND(EZ150/MAX(EZ$9:EZ$497)*100,0)</f>
        <v>35</v>
      </c>
      <c r="OW150" s="115">
        <f>ROUND(FA150/MAX(FA$9:FA$497)*100,0)</f>
        <v>16</v>
      </c>
      <c r="OX150" s="115">
        <f>ROUND(FB150/MAX(FB$9:FB$497)*100,0)</f>
        <v>31</v>
      </c>
      <c r="OY150" s="116">
        <f>ROUND(FC150/MAX(FC$9:FC$497)*100,0)</f>
        <v>27</v>
      </c>
      <c r="OZ150" s="115">
        <f>ROUND(FD150/MAX(FD$9:FD$497)*100,0)</f>
        <v>45</v>
      </c>
      <c r="PA150" s="117">
        <f>ROUND(FE150/MAX(FE$9:FE$497)*100,0)</f>
        <v>25</v>
      </c>
      <c r="PB150" s="118">
        <f t="shared" si="278"/>
        <v>334</v>
      </c>
      <c r="PC150" s="115">
        <f t="shared" si="279"/>
        <v>382</v>
      </c>
      <c r="PD150" s="115">
        <f t="shared" si="280"/>
        <v>439</v>
      </c>
      <c r="PE150" s="115">
        <f t="shared" si="281"/>
        <v>388</v>
      </c>
      <c r="PF150" s="115">
        <f t="shared" si="282"/>
        <v>322</v>
      </c>
      <c r="PG150" s="119">
        <f t="shared" si="283"/>
        <v>287</v>
      </c>
      <c r="PH150" s="118">
        <f>ROUND(PB150/MAX(PB$9:PB$497)*100,0)</f>
        <v>40</v>
      </c>
      <c r="PI150" s="115">
        <f>ROUND(PC150/MAX(PC$9:PC$497)*100,0)</f>
        <v>46</v>
      </c>
      <c r="PJ150" s="115">
        <f>ROUND(PD150/MAX(PD$9:PD$497)*100,0)</f>
        <v>47</v>
      </c>
      <c r="PK150" s="115">
        <f>ROUND(PE150/MAX(PE$9:PE$497)*100,0)</f>
        <v>39</v>
      </c>
      <c r="PL150" s="115">
        <f>ROUND(PF150/MAX(PF$9:PF$497)*100,0)</f>
        <v>45</v>
      </c>
      <c r="PM150" s="119">
        <f>ROUND(PG150/MAX(PG$9:PG$497)*100,0)</f>
        <v>42</v>
      </c>
      <c r="PN150" s="118">
        <f>RANK(PH150,PH$9:PH$497,0)</f>
        <v>252</v>
      </c>
      <c r="PO150" s="115">
        <f>RANK(PI150,PI$9:PI$497,0)</f>
        <v>160</v>
      </c>
      <c r="PP150" s="115">
        <f>RANK(PJ150,PJ$9:PJ$497,0)</f>
        <v>220</v>
      </c>
      <c r="PQ150" s="115">
        <f>RANK(PK150,PK$9:PK$497,0)</f>
        <v>249</v>
      </c>
      <c r="PR150" s="115">
        <f>RANK(PL150,PL$9:PL$497,0)</f>
        <v>224</v>
      </c>
      <c r="PS150" s="119">
        <f>RANK(PM150,PM$9:PM$497,0)</f>
        <v>219</v>
      </c>
      <c r="PT150" s="120">
        <f>ROUND(FZ150/MAX(FZ$9:FZ$497)*100,0)</f>
        <v>42</v>
      </c>
      <c r="PU150" s="115">
        <f>ROUND(GA150/MAX(GA$9:GA$497)*100,0)</f>
        <v>53</v>
      </c>
      <c r="PV150" s="115">
        <f>ROUND(GB150/MAX(GB$9:GB$497)*100,0)</f>
        <v>23</v>
      </c>
      <c r="PW150" s="115">
        <f>ROUND(GC150/MAX(GC$9:GC$497)*100,0)</f>
        <v>33</v>
      </c>
      <c r="PX150" s="115">
        <f>ROUND(GD150/MAX(GD$9:GD$497)*100,0)</f>
        <v>35</v>
      </c>
      <c r="PY150" s="115">
        <f>ROUND(GE150/MAX(GE$9:GE$497)*100,0)</f>
        <v>15</v>
      </c>
      <c r="PZ150" s="115">
        <f>ROUND(GF150/MAX(GF$9:GF$497)*100,0)</f>
        <v>27</v>
      </c>
      <c r="QA150" s="116">
        <f>ROUND(GG150/MAX(GG$9:GG$497)*100,0)</f>
        <v>30</v>
      </c>
      <c r="QB150" s="115">
        <f>ROUND(GH150/MAX(GH$9:GH$497)*100,0)</f>
        <v>42</v>
      </c>
      <c r="QC150" s="121">
        <f>ROUND(GI150/MAX(GI$9:GI$497)*100,0)</f>
        <v>28</v>
      </c>
      <c r="QD150" s="120">
        <f>ROUND(AVERAGEIF($ES$9:$ES$497,$ES150,PT$9:PT$497),0)</f>
        <v>47</v>
      </c>
      <c r="QE150" s="120">
        <f>ROUND(AVERAGEIF($ES$9:$ES$497,$ES150,PU$9:PU$497),0)</f>
        <v>61</v>
      </c>
      <c r="QF150" s="120">
        <f>ROUND(AVERAGEIF($ES$9:$ES$497,$ES150,PV$9:PV$497),0)</f>
        <v>21</v>
      </c>
      <c r="QG150" s="120">
        <f>ROUND(AVERAGEIF($ES$9:$ES$497,$ES150,PW$9:PW$497),0)</f>
        <v>34</v>
      </c>
      <c r="QH150" s="120">
        <f>ROUND(AVERAGEIF($ES$9:$ES$497,$ES150,PX$9:PX$497),0)</f>
        <v>48</v>
      </c>
      <c r="QI150" s="120">
        <f>ROUND(AVERAGEIF($ES$9:$ES$497,$ES150,PY$9:PY$497),0)</f>
        <v>18</v>
      </c>
      <c r="QJ150" s="120">
        <f>ROUND(AVERAGEIF($ES$9:$ES$497,$ES150,PZ$9:PZ$497),0)</f>
        <v>31</v>
      </c>
      <c r="QK150" s="120">
        <f>ROUND(AVERAGEIF($ES$9:$ES$497,$ES150,QA$9:QA$497),0)</f>
        <v>40</v>
      </c>
      <c r="QL150" s="120">
        <f>ROUND(AVERAGEIF($ES$9:$ES$497,$ES150,QB$9:QB$497),0)</f>
        <v>51</v>
      </c>
      <c r="QM150" s="120">
        <f>ROUND(AVERAGEIF($ES$9:$ES$497,$ES150,QC$9:QC$497),0)</f>
        <v>32</v>
      </c>
      <c r="QN150" s="114">
        <f t="shared" si="297"/>
        <v>399</v>
      </c>
      <c r="QO150" s="115">
        <f t="shared" si="298"/>
        <v>447</v>
      </c>
      <c r="QP150" s="115">
        <f t="shared" si="299"/>
        <v>539</v>
      </c>
      <c r="QQ150" s="115">
        <f t="shared" si="300"/>
        <v>489</v>
      </c>
      <c r="QR150" s="115">
        <f t="shared" si="301"/>
        <v>463</v>
      </c>
      <c r="QS150" s="119">
        <f t="shared" si="302"/>
        <v>343</v>
      </c>
      <c r="QT150" s="114">
        <f>ROUND((QN150-MIN(QN$9:QN$497))/(MAX(QN$9:QN$497)-MIN(QN$9:QN$497))*100,0)</f>
        <v>27</v>
      </c>
      <c r="QU150" s="115">
        <f>ROUND((QO150-MIN(QO$9:QO$497))/(MAX(QO$9:QO$497)-MIN(QO$9:QO$497))*100,0)</f>
        <v>34</v>
      </c>
      <c r="QV150" s="115">
        <f>ROUND((QP150-MIN(QP$9:QP$497))/(MAX(QP$9:QP$497)-MIN(QP$9:QP$497))*100,0)</f>
        <v>27</v>
      </c>
      <c r="QW150" s="115">
        <f>ROUND((QQ150-MIN(QQ$9:QQ$497))/(MAX(QQ$9:QQ$497)-MIN(QQ$9:QQ$497))*100,0)</f>
        <v>25</v>
      </c>
      <c r="QX150" s="115">
        <f>ROUND((QR150-MIN(QR$9:QR$497))/(MAX(QR$9:QR$497)-MIN(QR$9:QR$497))*100,0)</f>
        <v>38</v>
      </c>
      <c r="QY150" s="115">
        <f>ROUND((QS150-MIN(QS$9:QS$497))/(MAX(QS$9:QS$497)-MIN(QS$9:QS$497))*100,0)</f>
        <v>34</v>
      </c>
      <c r="QZ150" s="114">
        <f>RANK(QN150,QN$9:QN$497,0)</f>
        <v>358</v>
      </c>
      <c r="RA150" s="115">
        <f>RANK(QO150,QO$9:QO$497,0)</f>
        <v>112</v>
      </c>
      <c r="RB150" s="115">
        <f>RANK(QP150,QP$9:QP$497,0)</f>
        <v>252</v>
      </c>
      <c r="RC150" s="115">
        <f>RANK(QQ150,QQ$9:QQ$497,0)</f>
        <v>325</v>
      </c>
      <c r="RD150" s="115">
        <f>RANK(QR150,QR$9:QR$497,0)</f>
        <v>300</v>
      </c>
      <c r="RE150" s="115">
        <f>RANK(QS150,QS$9:QS$497,0)</f>
        <v>261</v>
      </c>
      <c r="RF150" s="122"/>
      <c r="RG150" s="115">
        <f>($RH$3*(IH150+IJ150)*100*100/MAX(EX$9:EX$497)*$RO$3) +($RH$3*(II150+IJ150)*100*100/MAX(EX$9:EX$497)*$RO$4) + ($RH$3*IK150*100*100/MAX(EX$9:EX$497)*0.098)</f>
        <v>0</v>
      </c>
      <c r="RH150" s="115">
        <f>($RH$4*IL150*100*100/MAX(EZ$9:EZ$497))*$RQ$3</f>
        <v>0</v>
      </c>
      <c r="RI150" s="115">
        <f>($RH$3*IM150*100*100/MAX(EY$9:EY$497))*$RQ$4</f>
        <v>0</v>
      </c>
      <c r="RJ150" s="115">
        <f>($RH$3*IN150*100*100/MAX(EX$9:EX$497))</f>
        <v>0</v>
      </c>
      <c r="RK150" s="115">
        <f>($RH$4*IO150*100*100/MAX(EZ$9:EZ$497))*$RQ$3</f>
        <v>0</v>
      </c>
      <c r="RL150" s="115">
        <f>(($RL$4*IP150*100*((100/MAX(EX$9:EX$497)+100/MAX(EZ$9:EZ$497))/2))+($RL$4*IQ150*100*((100/MAX(EX$9:EX$497)+100/MAX(EZ$9:EZ$497))/2))+($RL$4*IR150*100*((100/MAX(EX$9:EX$497)+100/MAX(EZ$9:EZ$497))/2))+($RL$4*IS150*100*((100/MAX(EX$9:EX$497)+100/MAX(EZ$9:EZ$497))/2))+($RL$4*IT150*100*((100/MAX(EX$9:EX$497)+100/MAX(EZ$9:EZ$497))/2))+($RL$4*IU150*100*((100/MAX(EX$9:EX$497)+100/MAX(EZ$9:EZ$497))/2))+($RL$4*IV150*100*((100/MAX(EX$9:EX$497)+100/MAX(EZ$9:EZ$497))/2))+($RL$4*IW150*100*((100/MAX(EX$9:EX$497)+100/MAX(EZ$9:EZ$497))/2)))*$RS$3</f>
        <v>0</v>
      </c>
      <c r="RM150" s="115">
        <f>(($RH$3*IX150*100*100/MAX(EX$9:EX$497))+($RH$3*IY150*100*100/MAX(EX$9:EX$497))+($RH$3*IZ150*100*100/MAX(EX$9:EX$497))+($RH$3*JA150*100*100/MAX(EX$9:EX$497))+($RH$3*JB150*100*100/MAX(EX$9:EX$497))+($RH$3*JC150*100*100/MAX(EX$9:EX$497))+($RH$3*JD150*100*100/MAX(EX$9:EX$497))+($RH$3*JE150*100*100/MAX(EX$9:EX$497)))*$RS$4</f>
        <v>0</v>
      </c>
      <c r="RN150" s="115">
        <f>(($RH$4*JF150*100*100/MAX(EZ$9:EZ$497)) + ($RH$4*JG150*100*100/MAX(EZ$9:EZ$497)) + ($RH$4*JH150*100*100/MAX(EZ$9:EZ$497)) + ($RH$4*JI150*100*100/MAX(EZ$9:EZ$497)) + ($RH$4*JJ150*100*100/MAX(EZ$9:EZ$497)) + ($RH$4*JK150*100*100/MAX(EZ$9:EZ$497)) + ($RH$4*JL150*100*100/MAX(EZ$9:EZ$497)) + ($RH$4*JM150*100*100/MAX(EZ$9:EZ$497)))*$RU$3</f>
        <v>0</v>
      </c>
      <c r="RO150" s="115">
        <f>(($RL$4*JN150*100*((100/MAX(EX$9:EX$497)+100/MAX(EZ$9:EZ$497))/2))+($RL$4*JO150*100*((100/MAX(EX$9:EX$497)+100/MAX(EZ$9:EZ$497))/2))+($RL$4*JP150*100*((100/MAX(EX$9:EX$497)+100/MAX(EZ$9:EZ$497))/2))+($RL$4*JQ150*100*((100/MAX(EX$9:EX$497)+100/MAX(EZ$9:EZ$497))/2))+($RL$4*JR150*100*((100/MAX(EX$9:EX$497)+100/MAX(EZ$9:EZ$497))/2))+($RL$4*JS150*100*((100/MAX(EX$9:EX$497)+100/MAX(EZ$9:EZ$497))/2))+($RL$4*JT150*100*((100/MAX(EX$9:EX$497)+100/MAX(EZ$9:EZ$497))/2))+($RL$4*JU150*100*((100/MAX(EX$9:EX$497)+100/MAX(EZ$9:EZ$497))/2))+($RL$4*JV150*100*((100/MAX(EX$9:EX$497)+100/MAX(EZ$9:EZ$497))/2))+($RL$4*JW150*100*((100/MAX(EX$9:EX$497)+100/MAX(EZ$9:EZ$497))/2))+($RL$4*JX150*100*((100/MAX(EX$9:EX$497)+100/MAX(EZ$9:EZ$497))/2))+($RL$4*JY150*100*((100/MAX(EX$9:EX$497)+100/MAX(EZ$9:EZ$497))/2))+($RL$4*JZ150*100*((100/MAX(EX$9:EX$497)+100/MAX(EZ$9:EZ$497))/2)))*$RW$3/2</f>
        <v>0</v>
      </c>
      <c r="RP150" s="119">
        <f>($RJ$3*KA150*100*100/MAX(FA$9:FA$497)) + ($RJ$3*KB150*100*100/MAX(FA$9:FA$497)/2) + ($RJ$3*KC150*100*100/MAX(FA$9:FA$497)/2) + ($RJ$3*KD150*100*100/MAX(FA$9:FA$497)/4) + ($RJ$3*KE150*100*100/MAX(FA$9:FA$497)/4)</f>
        <v>0</v>
      </c>
      <c r="RQ150" s="118">
        <f>($RL$4*KF150*100*((100/MAX(EX$9:EX$497)+100/MAX(EZ$9:EZ$497)))) * ($RO$3/2) + (($RL$4*KG150*100*((100/MAX(EX$9:EX$497)+100/MAX(EZ$9:EZ$497))))+($RL$4*KH150*100*((100/MAX(EX$9:EX$497)+100/MAX(EZ$9:EZ$497))))+($RL$4*KI150*100*((100/MAX(EX$9:EX$497)+100/MAX(EZ$9:EZ$497))))+($RL$4*KJ150*100*((100/MAX(EX$9:EX$497)+100/MAX(EZ$9:EZ$497))))+($RL$4*KK150*100*((100/MAX(EX$9:EX$497)+100/MAX(EZ$9:EZ$497))))+($RL$4*KL150*100*((100/MAX(EX$9:EX$497)+100/MAX(EZ$9:EZ$497))))+($RL$4*KM150*100*((100/MAX(EX$9:EX$497)+100/MAX(EZ$9:EZ$497))))+($RL$4*KN150*100*((100/MAX(EX$9:EX$497)+100/MAX(EZ$9:EZ$497))))+($RL$4*KO150*100*((100/MAX(EX$9:EX$497)+100/MAX(EZ$9:EZ$497))))+($RL$4*KP150*100*((100/MAX(EX$9:EX$497)+100/MAX(EZ$9:EZ$497))))+($RL$4*KQ150*100*((100/MAX(EX$9:EX$497)+100/MAX(EZ$9:EZ$497))))+($RL$4*KR150*100*((100/MAX(EX$9:EX$497)+100/MAX(EZ$9:EZ$497))))+($RL$4*KS150*100*((100/MAX(EX$9:EX$497)+100/MAX(EZ$9:EZ$497))))+($RL$4*KV150*100*((100/MAX(EX$9:EX$497)+100/MAX(EZ$9:EZ$497))))) * (($RO$3+$RO$4)/6)</f>
        <v>0</v>
      </c>
      <c r="RR150" s="115">
        <f>(($RL$4*KW150*100*((100/MAX(EX$9:EX$497)+100/MAX(EZ$9:EZ$497))))) * ($RO$3/2) + (($RL$4*KX150*100*((100/MAX(EX$9:EX$497)+100/MAX(EZ$9:EZ$497))))+($RL$4*KY150*100*((100/MAX(EX$9:EX$497)+100/MAX(EZ$9:EZ$497))))+($RL$4*KZ150*100*((100/MAX(EX$9:EX$497)+100/MAX(EZ$9:EZ$497))))+($RL$4*LA150*100*((100/MAX(EX$9:EX$497)+100/MAX(EZ$9:EZ$497))))+($RL$4*LB150*100*((100/MAX(EX$9:EX$497)+100/MAX(EZ$9:EZ$497))))+($RL$4*LC150*100*((100/MAX(EX$9:EX$497)+100/MAX(EZ$9:EZ$497))))) * (($RO$3+$RO$4)/6)</f>
        <v>0</v>
      </c>
      <c r="RS150" s="119">
        <f>(($RL$4*LD150*100*((100/MAX(EX$9:EX$497)+100/MAX(EZ$9:EZ$497))))+($RL$4*LE150*100*((100/MAX(EX$9:EX$497)+100/MAX(EZ$9:EZ$497))))) * (($RO$3+$RO$4)/6)</f>
        <v>0</v>
      </c>
      <c r="RT150" s="118">
        <f>($RJ$4*LH150*100*(100/MAX(EV$9:EV$497)))+($RJ$4*LI150*100*(100/MAX(EV$9:EV$497)))</f>
        <v>0</v>
      </c>
      <c r="RU150" s="119">
        <f>($RJ$4*LJ150*(100/MAX(EV$9:EV$497)))/2 + ($RL$3*LK150*(100/MAX(EW$9:EW$497))) + ($RJ$4*LL150*(100/MAX(EV$9:EV$497)))/4 + ($RL$3*LM150*(100/MAX(EW$9:EW$497)))</f>
        <v>0</v>
      </c>
      <c r="RV150" s="118">
        <f>($RJ$4*LN150*100*100/MAX(EV$9:EV$497)/2)+($RJ$4*LO150*100*100/MAX(EV$9:EV$497)/2)+($RJ$4*LP150*100*100/MAX(EV$9:EV$497))+($RJ$4*LQ150*100*100/MAX(EV$9:EV$497))+($RJ$4*LR150*100*100/MAX(EV$9:EV$497))</f>
        <v>0</v>
      </c>
      <c r="RW150" s="115">
        <f>($RJ$4*LS150*100*100/MAX(EV$9:EV$497)) + (($RJ$4*LT150*100*100/MAX(EV$9:EV$497))+($RJ$4*LU150*100*100/MAX(EV$9:EV$497))+($RJ$4*LV150*100*100/MAX(EV$9:EV$497))+($RJ$4*LW150*100*100/MAX(EV$9:EV$497))+($RJ$4*LX150*100*100/MAX(EV$9:EV$497))+($RJ$4*LY150*100*100/MAX(EV$9:EV$497))+($RJ$4*LZ150*100*100/MAX(EV$9:EV$497))+($RJ$4*MA150*100*100/MAX(EV$9:EV$497)))/2</f>
        <v>0</v>
      </c>
      <c r="RX150" s="119">
        <f>($RJ$4*MB150*100*100/MAX(EV$9:EV$497))+($RJ$4*MC150*100*100/MAX(EV$9:EV$497))+($RJ$4*MD150*100*100/MAX(EV$9:EV$497))+($RJ$4*ME150*100*100/MAX(EV$9:EV$497))+($RJ$4*MF150*100*100/MAX(EV$9:EV$497))+($RJ$4*MG150*100*100/MAX(EV$9:EV$497))+($RJ$4*MH150*100*100/MAX(EV$9:EV$497))+($RJ$4*MI150*100*100/MAX(EV$9:EV$497))+($RJ$4*MJ150*100*100/MAX(EV$9:EV$497))+($RJ$4*MK150*100*100/MAX(EV$9:EV$497))+($RJ$4*ML150*100*100/MAX(EV$9:EV$497))+($RJ$4*MM150*100*100/MAX(EV$9:EV$497))+($RJ$4*MN150*100*100/MAX(EV$9:EV$497))</f>
        <v>0</v>
      </c>
      <c r="RY150" s="118">
        <f>($RJ$4*MQ150*100*100/MAX(EV$9:EV$497))/2 + (($RJ$4*MR150*100*100/MAX(EV$9:EV$497))+($RJ$4*MS150*100*100/MAX(EV$9:EV$497))+($RJ$4*MT150*100*100/MAX(EV$9:EV$497))+($RJ$4*MU150*100*100/MAX(EV$9:EV$497))+($RJ$4*MV150*100*100/MAX(EV$9:EV$497))+($RJ$4*MW150*100*100/MAX(EV$9:EV$497))+($RJ$4*MX150*100*100/MAX(EV$9:EV$497))+($RJ$4*MY150*100*100/MAX(EV$9:EV$497))+($RJ$4*MZ150*100*100/MAX(EV$9:EV$497))+($RJ$4*NA150*100*100/MAX(EV$9:EV$497))+($RJ$4*NB150*100*100/MAX(EV$9:EV$497))+($RJ$4*NC150*100*100/MAX(EV$9:EV$497))+($RJ$4*ND150*100*100/MAX(EV$9:EV$497))+($RJ$4*NG150*100*100/MAX(EV$9:EV$497)))/4</f>
        <v>0</v>
      </c>
      <c r="RZ150" s="115">
        <f>($RJ$4*NH150*100*100/MAX(EV$9:EV$497))/2 + (($RJ$4*NI150*100*100/MAX(EV$9:EV$497))+($RJ$4*NJ150*100*100/MAX(EV$9:EV$497))+($RJ$4*NK150*100*100/MAX(EV$9:EV$497))+($RJ$4*NL150*100*100/MAX(EV$9:EV$497))+($RJ$4*NM150*100*100/MAX(EV$9:EV$497))+($RJ$4*NN150*100*100/MAX(EV$9:EV$497)))/4</f>
        <v>0</v>
      </c>
      <c r="SA150" s="117">
        <f>(($RJ$4*NO150*100*100/MAX(EV$9:EV$497))+($RJ$4*NP150*100*100/MAX(EV$9:EV$497)))/4</f>
        <v>0</v>
      </c>
      <c r="SB150" s="118">
        <f t="shared" si="284"/>
        <v>0</v>
      </c>
      <c r="SC150" s="115">
        <f t="shared" si="285"/>
        <v>0</v>
      </c>
      <c r="SD150" s="115">
        <f t="shared" si="286"/>
        <v>0</v>
      </c>
      <c r="SE150" s="115">
        <f t="shared" si="287"/>
        <v>0</v>
      </c>
      <c r="SF150" s="115">
        <f t="shared" si="288"/>
        <v>0</v>
      </c>
      <c r="SG150" s="115">
        <f t="shared" si="289"/>
        <v>0</v>
      </c>
      <c r="SH150" s="115">
        <f>ROUND(SB150/MAX(SB$9:SB$497)*100,0)</f>
        <v>0</v>
      </c>
      <c r="SI150" s="115">
        <f>ROUND(SC150/MAX(SC$9:SC$497)*100,0)</f>
        <v>0</v>
      </c>
      <c r="SJ150" s="115">
        <f>ROUND(SD150/MAX(SD$9:SD$497)*100,0)</f>
        <v>0</v>
      </c>
      <c r="SK150" s="115">
        <f>ROUND(SE150/MAX(SE$9:SE$497)*100,0)</f>
        <v>0</v>
      </c>
      <c r="SL150" s="115">
        <f>ROUND(SF150/MAX(SF$9:SF$497)*100,0)</f>
        <v>0</v>
      </c>
      <c r="SM150" s="121">
        <f>ROUND(SG150/MAX(SG$9:SG$497)*100,0)</f>
        <v>0</v>
      </c>
      <c r="SN150" s="115">
        <f>ROUND(AVERAGEIF($ES$9:$ES$497,$ES150,SH$9:SH$497),0)</f>
        <v>12</v>
      </c>
      <c r="SO150" s="115">
        <f>ROUND(AVERAGEIF($ES$9:$ES$497,$ES150,SI$9:SI$497),0)</f>
        <v>5</v>
      </c>
      <c r="SP150" s="115">
        <f>ROUND(AVERAGEIF($ES$9:$ES$497,$ES150,SJ$9:SJ$497),0)</f>
        <v>26</v>
      </c>
      <c r="SQ150" s="115">
        <f>ROUND(AVERAGEIF($ES$9:$ES$497,$ES150,SK$9:SK$497),0)</f>
        <v>6</v>
      </c>
      <c r="SR150" s="115">
        <f>ROUND(AVERAGEIF($ES$9:$ES$497,$ES150,SL$9:SL$497),0)</f>
        <v>8</v>
      </c>
      <c r="SS150" s="121">
        <f>ROUND(AVERAGEIF($ES$9:$ES$497,$ES150,SM$9:SM$497),0)</f>
        <v>4</v>
      </c>
      <c r="ST150" s="114">
        <f>RANK(SB150,SB$9:SB$497,0)</f>
        <v>323</v>
      </c>
      <c r="SU150" s="115">
        <f>RANK(SC150,SC$9:SC$497,0)</f>
        <v>320</v>
      </c>
      <c r="SV150" s="115">
        <f>RANK(SD150,SD$9:SD$497,0)</f>
        <v>320</v>
      </c>
      <c r="SW150" s="115">
        <f>RANK(SE150,SE$9:SE$497,0)</f>
        <v>320</v>
      </c>
      <c r="SX150" s="115">
        <f>RANK(SF150,SF$9:SF$497,0)</f>
        <v>317</v>
      </c>
      <c r="SY150" s="115">
        <f>RANK(SG150,SG$9:SG$497,0)</f>
        <v>308</v>
      </c>
      <c r="SZ150" s="115">
        <f>COUNTIFS(SB$9:SB$497,"&gt;"&amp;SB150,$ES$9:$ES$497,$ES150)+1</f>
        <v>67</v>
      </c>
      <c r="TA150" s="115">
        <f>COUNTIFS(SC$9:SC$497,"&gt;"&amp;SC150,$ES$9:$ES$497,$ES150)+1</f>
        <v>64</v>
      </c>
      <c r="TB150" s="115">
        <f>COUNTIFS(SD$9:SD$497,"&gt;"&amp;SD150,$ES$9:$ES$497,$ES150)+1</f>
        <v>67</v>
      </c>
      <c r="TC150" s="115">
        <f>COUNTIFS(SE$9:SE$497,"&gt;"&amp;SE150,$ES$9:$ES$497,$ES150)+1</f>
        <v>64</v>
      </c>
      <c r="TD150" s="115">
        <f>COUNTIFS(SF$9:SF$497,"&gt;"&amp;SF150,$ES$9:$ES$497,$ES150)+1</f>
        <v>64</v>
      </c>
      <c r="TE150" s="117">
        <f>COUNTIFS(SG$9:SG$497,"&gt;"&amp;SG150,$ES$9:$ES$497,$ES150)+1</f>
        <v>60</v>
      </c>
      <c r="TF150" s="118">
        <f t="shared" si="290"/>
        <v>47</v>
      </c>
      <c r="TG150" s="115">
        <f t="shared" si="291"/>
        <v>40</v>
      </c>
      <c r="TH150" s="115">
        <f t="shared" si="292"/>
        <v>46</v>
      </c>
      <c r="TI150" s="115">
        <f t="shared" si="293"/>
        <v>47</v>
      </c>
      <c r="TJ150" s="115">
        <f t="shared" si="294"/>
        <v>39</v>
      </c>
      <c r="TK150" s="115">
        <f t="shared" si="295"/>
        <v>45</v>
      </c>
      <c r="TL150" s="117">
        <f t="shared" si="296"/>
        <v>42</v>
      </c>
      <c r="TM150" s="118">
        <f>ROUND(TF150/MAX(TF$9:TF$497)*100,0)</f>
        <v>26</v>
      </c>
      <c r="TN150" s="115">
        <f>ROUND(TG150/MAX(TG$9:TG$497)*100,0)</f>
        <v>22</v>
      </c>
      <c r="TO150" s="115">
        <f>ROUND(TH150/MAX(TH$9:TH$497)*100,0)</f>
        <v>25</v>
      </c>
      <c r="TP150" s="115">
        <f>ROUND(TI150/MAX(TI$9:TI$497)*100,0)</f>
        <v>26</v>
      </c>
      <c r="TQ150" s="115">
        <f>ROUND(TJ150/MAX(TJ$9:TJ$497)*100,0)</f>
        <v>20</v>
      </c>
      <c r="TR150" s="115">
        <f>ROUND(TK150/MAX(TK$9:TK$497)*100,0)</f>
        <v>23</v>
      </c>
      <c r="TS150" s="119">
        <f>ROUND(TL150/MAX(TL$9:TL$497)*100,0)</f>
        <v>21</v>
      </c>
      <c r="TT150" s="120">
        <f>RANK(TM150,TM$9:TM$497,0)</f>
        <v>308</v>
      </c>
      <c r="TU150" s="115">
        <f>RANK(TN150,TN$9:TN$497,0)</f>
        <v>284</v>
      </c>
      <c r="TV150" s="115">
        <f>RANK(TO150,TO$9:TO$497,0)</f>
        <v>204</v>
      </c>
      <c r="TW150" s="115">
        <f>RANK(TP150,TP$9:TP$497,0)</f>
        <v>256</v>
      </c>
      <c r="TX150" s="115">
        <f>RANK(TQ150,TQ$9:TQ$497,0)</f>
        <v>260</v>
      </c>
      <c r="TY150" s="115">
        <f>RANK(TR150,TR$9:TR$497,0)</f>
        <v>255</v>
      </c>
      <c r="TZ150" s="121">
        <f>RANK(TS150,TS$9:TS$497,0)</f>
        <v>256</v>
      </c>
      <c r="UA150" s="132"/>
      <c r="UB150" s="7" t="s">
        <v>1</v>
      </c>
    </row>
    <row r="151" spans="1:548" x14ac:dyDescent="0.15">
      <c r="A151" s="183">
        <v>143</v>
      </c>
      <c r="B151" s="203" t="s">
        <v>894</v>
      </c>
      <c r="C151" s="63"/>
      <c r="D151" s="63"/>
      <c r="E151" s="64" t="s">
        <v>518</v>
      </c>
      <c r="F151" s="65">
        <v>72</v>
      </c>
      <c r="G151" s="65" t="s">
        <v>519</v>
      </c>
      <c r="H151" s="65"/>
      <c r="I151" s="66" t="s">
        <v>521</v>
      </c>
      <c r="J151" s="67" t="s">
        <v>521</v>
      </c>
      <c r="K151" s="67" t="s">
        <v>521</v>
      </c>
      <c r="L151" s="67" t="s">
        <v>521</v>
      </c>
      <c r="M151" s="67" t="s">
        <v>521</v>
      </c>
      <c r="N151" s="67" t="s">
        <v>521</v>
      </c>
      <c r="O151" s="67" t="s">
        <v>521</v>
      </c>
      <c r="P151" s="67" t="s">
        <v>521</v>
      </c>
      <c r="Q151" s="67" t="s">
        <v>521</v>
      </c>
      <c r="R151" s="68" t="s">
        <v>521</v>
      </c>
      <c r="S151" s="69" t="s">
        <v>521</v>
      </c>
      <c r="T151" s="67" t="s">
        <v>521</v>
      </c>
      <c r="U151" s="67" t="s">
        <v>521</v>
      </c>
      <c r="V151" s="67" t="s">
        <v>521</v>
      </c>
      <c r="W151" s="67" t="s">
        <v>521</v>
      </c>
      <c r="X151" s="67" t="s">
        <v>521</v>
      </c>
      <c r="Y151" s="67" t="s">
        <v>521</v>
      </c>
      <c r="Z151" s="67" t="s">
        <v>521</v>
      </c>
      <c r="AA151" s="67" t="s">
        <v>521</v>
      </c>
      <c r="AB151" s="68" t="s">
        <v>521</v>
      </c>
      <c r="AC151" s="69" t="s">
        <v>521</v>
      </c>
      <c r="AD151" s="67" t="s">
        <v>521</v>
      </c>
      <c r="AE151" s="67" t="s">
        <v>521</v>
      </c>
      <c r="AF151" s="67" t="s">
        <v>521</v>
      </c>
      <c r="AG151" s="67" t="s">
        <v>521</v>
      </c>
      <c r="AH151" s="67" t="s">
        <v>521</v>
      </c>
      <c r="AI151" s="67" t="s">
        <v>521</v>
      </c>
      <c r="AJ151" s="67" t="s">
        <v>521</v>
      </c>
      <c r="AK151" s="67" t="s">
        <v>521</v>
      </c>
      <c r="AL151" s="68" t="s">
        <v>521</v>
      </c>
      <c r="AM151" s="69" t="s">
        <v>521</v>
      </c>
      <c r="AN151" s="67" t="s">
        <v>521</v>
      </c>
      <c r="AO151" s="67" t="s">
        <v>521</v>
      </c>
      <c r="AP151" s="67" t="s">
        <v>521</v>
      </c>
      <c r="AQ151" s="67" t="s">
        <v>521</v>
      </c>
      <c r="AR151" s="67" t="s">
        <v>521</v>
      </c>
      <c r="AS151" s="67" t="s">
        <v>521</v>
      </c>
      <c r="AT151" s="67" t="s">
        <v>521</v>
      </c>
      <c r="AU151" s="67" t="s">
        <v>521</v>
      </c>
      <c r="AV151" s="68" t="s">
        <v>521</v>
      </c>
      <c r="AW151" s="69" t="s">
        <v>521</v>
      </c>
      <c r="AX151" s="67" t="s">
        <v>521</v>
      </c>
      <c r="AY151" s="67" t="s">
        <v>521</v>
      </c>
      <c r="AZ151" s="67" t="s">
        <v>521</v>
      </c>
      <c r="BA151" s="67" t="s">
        <v>521</v>
      </c>
      <c r="BB151" s="67" t="s">
        <v>521</v>
      </c>
      <c r="BC151" s="67" t="s">
        <v>520</v>
      </c>
      <c r="BD151" s="67" t="s">
        <v>520</v>
      </c>
      <c r="BE151" s="67" t="s">
        <v>520</v>
      </c>
      <c r="BF151" s="68" t="s">
        <v>521</v>
      </c>
      <c r="BG151" s="69" t="s">
        <v>520</v>
      </c>
      <c r="BH151" s="67" t="s">
        <v>520</v>
      </c>
      <c r="BI151" s="67" t="s">
        <v>521</v>
      </c>
      <c r="BJ151" s="67" t="s">
        <v>521</v>
      </c>
      <c r="BK151" s="67" t="s">
        <v>521</v>
      </c>
      <c r="BL151" s="67" t="s">
        <v>521</v>
      </c>
      <c r="BM151" s="67" t="s">
        <v>521</v>
      </c>
      <c r="BN151" s="67" t="s">
        <v>521</v>
      </c>
      <c r="BO151" s="67" t="s">
        <v>521</v>
      </c>
      <c r="BP151" s="68" t="s">
        <v>521</v>
      </c>
      <c r="BQ151" s="70" t="s">
        <v>521</v>
      </c>
      <c r="BR151" s="67" t="s">
        <v>521</v>
      </c>
      <c r="BS151" s="67" t="s">
        <v>521</v>
      </c>
      <c r="BT151" s="67" t="s">
        <v>521</v>
      </c>
      <c r="BU151" s="67" t="s">
        <v>521</v>
      </c>
      <c r="BV151" s="67" t="s">
        <v>521</v>
      </c>
      <c r="BW151" s="67" t="s">
        <v>521</v>
      </c>
      <c r="BX151" s="67" t="s">
        <v>521</v>
      </c>
      <c r="BY151" s="67" t="s">
        <v>521</v>
      </c>
      <c r="BZ151" s="68" t="s">
        <v>521</v>
      </c>
      <c r="CA151" s="69" t="s">
        <v>521</v>
      </c>
      <c r="CB151" s="67" t="s">
        <v>521</v>
      </c>
      <c r="CC151" s="67" t="s">
        <v>521</v>
      </c>
      <c r="CD151" s="67" t="s">
        <v>521</v>
      </c>
      <c r="CE151" s="67" t="s">
        <v>521</v>
      </c>
      <c r="CF151" s="67" t="s">
        <v>521</v>
      </c>
      <c r="CG151" s="67" t="s">
        <v>521</v>
      </c>
      <c r="CH151" s="67" t="s">
        <v>521</v>
      </c>
      <c r="CI151" s="67" t="s">
        <v>521</v>
      </c>
      <c r="CJ151" s="68" t="s">
        <v>521</v>
      </c>
      <c r="CK151" s="69" t="s">
        <v>521</v>
      </c>
      <c r="CL151" s="67" t="s">
        <v>521</v>
      </c>
      <c r="CM151" s="67" t="s">
        <v>521</v>
      </c>
      <c r="CN151" s="67" t="s">
        <v>521</v>
      </c>
      <c r="CO151" s="67" t="s">
        <v>521</v>
      </c>
      <c r="CP151" s="67" t="s">
        <v>521</v>
      </c>
      <c r="CQ151" s="67" t="s">
        <v>521</v>
      </c>
      <c r="CR151" s="67" t="s">
        <v>521</v>
      </c>
      <c r="CS151" s="67" t="s">
        <v>521</v>
      </c>
      <c r="CT151" s="68" t="s">
        <v>521</v>
      </c>
      <c r="CU151" s="69" t="s">
        <v>521</v>
      </c>
      <c r="CV151" s="67" t="s">
        <v>521</v>
      </c>
      <c r="CW151" s="67" t="s">
        <v>521</v>
      </c>
      <c r="CX151" s="67" t="s">
        <v>521</v>
      </c>
      <c r="CY151" s="67" t="s">
        <v>521</v>
      </c>
      <c r="CZ151" s="67" t="s">
        <v>521</v>
      </c>
      <c r="DA151" s="67" t="s">
        <v>521</v>
      </c>
      <c r="DB151" s="67" t="s">
        <v>521</v>
      </c>
      <c r="DC151" s="67" t="s">
        <v>521</v>
      </c>
      <c r="DD151" s="68" t="s">
        <v>521</v>
      </c>
      <c r="DE151" s="69" t="s">
        <v>521</v>
      </c>
      <c r="DF151" s="71" t="s">
        <v>521</v>
      </c>
      <c r="DG151" s="67" t="s">
        <v>521</v>
      </c>
      <c r="DH151" s="67" t="s">
        <v>521</v>
      </c>
      <c r="DI151" s="67" t="s">
        <v>521</v>
      </c>
      <c r="DJ151" s="67" t="s">
        <v>521</v>
      </c>
      <c r="DK151" s="67" t="s">
        <v>521</v>
      </c>
      <c r="DL151" s="67" t="s">
        <v>521</v>
      </c>
      <c r="DM151" s="67" t="s">
        <v>521</v>
      </c>
      <c r="DN151" s="68" t="s">
        <v>521</v>
      </c>
      <c r="DO151" s="70" t="s">
        <v>521</v>
      </c>
      <c r="DP151" s="71" t="s">
        <v>521</v>
      </c>
      <c r="DQ151" s="67" t="s">
        <v>521</v>
      </c>
      <c r="DR151" s="67" t="s">
        <v>521</v>
      </c>
      <c r="DS151" s="67" t="s">
        <v>521</v>
      </c>
      <c r="DT151" s="67" t="s">
        <v>521</v>
      </c>
      <c r="DU151" s="67" t="s">
        <v>521</v>
      </c>
      <c r="DV151" s="67" t="s">
        <v>521</v>
      </c>
      <c r="DW151" s="67" t="s">
        <v>521</v>
      </c>
      <c r="DX151" s="72" t="s">
        <v>521</v>
      </c>
      <c r="DY151" s="73" t="s">
        <v>522</v>
      </c>
      <c r="DZ151" s="74">
        <v>2</v>
      </c>
      <c r="EA151" s="74">
        <v>3</v>
      </c>
      <c r="EB151" s="74">
        <v>3</v>
      </c>
      <c r="EC151" s="75">
        <v>4</v>
      </c>
      <c r="ED151" s="76" t="s">
        <v>522</v>
      </c>
      <c r="EE151" s="74">
        <f t="shared" si="246"/>
        <v>2</v>
      </c>
      <c r="EF151" s="74">
        <f t="shared" si="247"/>
        <v>6</v>
      </c>
      <c r="EG151" s="74">
        <f t="shared" si="248"/>
        <v>18</v>
      </c>
      <c r="EH151" s="77">
        <f t="shared" si="249"/>
        <v>72</v>
      </c>
      <c r="EI151" s="73">
        <v>30</v>
      </c>
      <c r="EJ151" s="74">
        <v>50</v>
      </c>
      <c r="EK151" s="74">
        <v>90</v>
      </c>
      <c r="EL151" s="74">
        <v>150</v>
      </c>
      <c r="EM151" s="75">
        <v>450</v>
      </c>
      <c r="EN151" s="78">
        <v>1</v>
      </c>
      <c r="EO151" s="79">
        <f t="shared" si="250"/>
        <v>0.83333333333333337</v>
      </c>
      <c r="EP151" s="79">
        <f t="shared" si="251"/>
        <v>0.5</v>
      </c>
      <c r="EQ151" s="79">
        <f t="shared" si="252"/>
        <v>0.27777777777777779</v>
      </c>
      <c r="ER151" s="80">
        <f t="shared" si="253"/>
        <v>0.20833333333333334</v>
      </c>
      <c r="ES151" s="128" t="s">
        <v>523</v>
      </c>
      <c r="ET151" s="82"/>
      <c r="EU151" s="83">
        <v>4</v>
      </c>
      <c r="EV151" s="73">
        <v>74</v>
      </c>
      <c r="EW151" s="74">
        <v>31</v>
      </c>
      <c r="EX151" s="74">
        <v>37</v>
      </c>
      <c r="EY151" s="74">
        <v>39</v>
      </c>
      <c r="EZ151" s="74">
        <v>15</v>
      </c>
      <c r="FA151" s="74">
        <v>11</v>
      </c>
      <c r="FB151" s="74">
        <v>16</v>
      </c>
      <c r="FC151" s="74">
        <v>10</v>
      </c>
      <c r="FD151" s="74">
        <f t="shared" si="254"/>
        <v>52</v>
      </c>
      <c r="FE151" s="84">
        <f t="shared" si="255"/>
        <v>47</v>
      </c>
      <c r="FF151" s="73">
        <f>RANK(EV151,$EV$9:$EV$497,0)</f>
        <v>185</v>
      </c>
      <c r="FG151" s="74">
        <f>RANK(EW151,$EW$9:$EW$497,0)</f>
        <v>289</v>
      </c>
      <c r="FH151" s="74">
        <f>RANK(EX151,$EX$9:$EX$497,0)</f>
        <v>189</v>
      </c>
      <c r="FI151" s="74">
        <f>RANK(EY151,$EY$9:$EY$497,0)</f>
        <v>184</v>
      </c>
      <c r="FJ151" s="74">
        <f>RANK(EZ151,$EZ$9:$EZ$497,0)</f>
        <v>260</v>
      </c>
      <c r="FK151" s="74">
        <f>RANK(FA151,$FA$9:$FA$497,0)</f>
        <v>295</v>
      </c>
      <c r="FL151" s="74">
        <f>RANK(FB151,$FB$9:$FB$497,0)</f>
        <v>344</v>
      </c>
      <c r="FM151" s="74">
        <f>RANK(FC151,$FC$9:$FC$497,0)</f>
        <v>373</v>
      </c>
      <c r="FN151" s="74">
        <f>RANK(FD151,$FD$9:$FD$497,0)</f>
        <v>280</v>
      </c>
      <c r="FO151" s="84">
        <f>RANK(FE151,$FE$9:$FE$497,0)</f>
        <v>316</v>
      </c>
      <c r="FP151" s="73">
        <f>COUNTIFS($EV$9:$EV$497,"&gt;"&amp;EV151,$ES$9:$ES$497,ES151)+1</f>
        <v>52</v>
      </c>
      <c r="FQ151" s="74">
        <f>COUNTIFS($EW$9:$EW$497,"&gt;"&amp;EW151,$ES$9:$ES$497,ES151)+1</f>
        <v>44</v>
      </c>
      <c r="FR151" s="74">
        <f>COUNTIFS($EX$9:$EX$497,"&gt;"&amp;EX151,$ES$9:$ES$497,ES151)+1</f>
        <v>53</v>
      </c>
      <c r="FS151" s="74">
        <f>COUNTIFS($EY$9:$EY$497,"&gt;"&amp;EY151,$ES$9:$ES$497,ES151)+1</f>
        <v>57</v>
      </c>
      <c r="FT151" s="74">
        <f>COUNTIFS($EZ$9:$EZ$497,"&gt;"&amp;EZ151,$ES$9:$ES$497,ES151)+1</f>
        <v>52</v>
      </c>
      <c r="FU151" s="74">
        <f>COUNTIFS($FA$9:$FA$497,"&gt;"&amp;FA151,$ES$9:$ES$497,ES151)+1</f>
        <v>56</v>
      </c>
      <c r="FV151" s="74">
        <f>COUNTIFS($FB$9:$FB$497,"&gt;"&amp;FB151,$ES$9:$ES$497,ES151)+1</f>
        <v>47</v>
      </c>
      <c r="FW151" s="74">
        <f>COUNTIFS($FC$9:$FC$497,"&gt;"&amp;FC151,$ES$9:$ES$497,ES151)+1</f>
        <v>52</v>
      </c>
      <c r="FX151" s="74">
        <f>COUNTIFS($FD$9:$FD$497,"&gt;"&amp;FD151,$ES$9:$ES$497,ES151)+1</f>
        <v>58</v>
      </c>
      <c r="FY151" s="84">
        <f>COUNTIFS($FE$9:$FE$497,"&gt;"&amp;FE151,$ES$9:$ES$497,ES151)+1</f>
        <v>57</v>
      </c>
      <c r="FZ151" s="85">
        <f t="shared" si="256"/>
        <v>1.03</v>
      </c>
      <c r="GA151" s="86">
        <f t="shared" si="257"/>
        <v>0.43</v>
      </c>
      <c r="GB151" s="86">
        <f t="shared" si="258"/>
        <v>0.51</v>
      </c>
      <c r="GC151" s="86">
        <f t="shared" si="259"/>
        <v>0.54</v>
      </c>
      <c r="GD151" s="86">
        <f t="shared" si="260"/>
        <v>0.21</v>
      </c>
      <c r="GE151" s="86">
        <f t="shared" si="261"/>
        <v>0.15</v>
      </c>
      <c r="GF151" s="86">
        <f t="shared" si="262"/>
        <v>0.22</v>
      </c>
      <c r="GG151" s="86">
        <f t="shared" si="263"/>
        <v>0.14000000000000001</v>
      </c>
      <c r="GH151" s="86">
        <f t="shared" si="264"/>
        <v>0.72</v>
      </c>
      <c r="GI151" s="87">
        <f t="shared" si="265"/>
        <v>0.65</v>
      </c>
      <c r="GJ151" s="85">
        <f>ROUND(((FZ151-AVERAGE(FZ$9:FZ$497))/STDEVP(FZ$9:FZ$497)*10+50),2)</f>
        <v>52.47</v>
      </c>
      <c r="GK151" s="86">
        <f>ROUND(((GA151-AVERAGE(GA$9:GA$497))/STDEVP(GA$9:GA$497)*10+50),2)</f>
        <v>42.22</v>
      </c>
      <c r="GL151" s="86">
        <f>ROUND(((GB151-AVERAGE(GB$9:GB$497))/STDEVP(GB$9:GB$497)*10+50),2)</f>
        <v>47.26</v>
      </c>
      <c r="GM151" s="86">
        <f>ROUND(((GC151-AVERAGE(GC$9:GC$497))/STDEVP(GC$9:GC$497)*10+50),2)</f>
        <v>50.7</v>
      </c>
      <c r="GN151" s="86">
        <f>ROUND(((GD151-AVERAGE(GD$9:GD$497))/STDEVP(GD$9:GD$497)*10+50),2)</f>
        <v>43.76</v>
      </c>
      <c r="GO151" s="86">
        <f>ROUND(((GE151-AVERAGE(GE$9:GE$497))/STDEVP(GE$9:GE$497)*10+50),2)</f>
        <v>42.8</v>
      </c>
      <c r="GP151" s="86">
        <f>ROUND(((GF151-AVERAGE(GF$9:GF$497))/STDEVP(GF$9:GF$497)*10+50),2)</f>
        <v>36.94</v>
      </c>
      <c r="GQ151" s="86">
        <f>ROUND(((GG151-AVERAGE(GG$9:GG$497))/STDEVP(GG$9:GG$497)*10+50),2)</f>
        <v>34.64</v>
      </c>
      <c r="GR151" s="86">
        <f>ROUND(((GH151-AVERAGE(GH$9:GH$497))/STDEVP(GH$9:GH$497)*10+50),2)</f>
        <v>40.71</v>
      </c>
      <c r="GS151" s="87">
        <f>ROUND(((GI151-AVERAGE(GI$9:GI$497))/STDEVP(GI$9:GI$497)*10+50),2)</f>
        <v>38.159999999999997</v>
      </c>
      <c r="GT151" s="73">
        <f>RANK(GJ151,$GJ$9:$GJ$497,0)</f>
        <v>154</v>
      </c>
      <c r="GU151" s="74">
        <f>RANK(GK151,$GK$9:$GK$497,0)</f>
        <v>322</v>
      </c>
      <c r="GV151" s="74">
        <f>RANK(GL151,$GL$9:$GL$497,0)</f>
        <v>250</v>
      </c>
      <c r="GW151" s="74">
        <f>RANK(GM151,$GM$9:$GM$497,0)</f>
        <v>165</v>
      </c>
      <c r="GX151" s="74">
        <f>RANK(GN151,$GN$9:$GN$497,0)</f>
        <v>310</v>
      </c>
      <c r="GY151" s="74">
        <f>RANK(GO151,$GO$9:$GO$497,0)</f>
        <v>340</v>
      </c>
      <c r="GZ151" s="74">
        <f>RANK(GP151,$GP$9:$GP$497,0)</f>
        <v>413</v>
      </c>
      <c r="HA151" s="74">
        <f>RANK(GQ151,$GQ$9:$GQ$497,0)</f>
        <v>417</v>
      </c>
      <c r="HB151" s="74">
        <f>RANK(GR151,$GR$9:$GR$497,0)</f>
        <v>373</v>
      </c>
      <c r="HC151" s="84">
        <f>RANK(GS151,$GS$9:$GS$497,0)</f>
        <v>411</v>
      </c>
      <c r="HD151" s="85">
        <f>ROUND(AVERAGEIF($ES$9:$ES$497,$ES151,$FZ$9:$FZ$497),2)</f>
        <v>1.1399999999999999</v>
      </c>
      <c r="HE151" s="86">
        <f>ROUND(AVERAGEIF($ES$9:$ES$497,$ES151,$GA$9:$GA$497),2)</f>
        <v>0.46</v>
      </c>
      <c r="HF151" s="86">
        <f>ROUND(AVERAGEIF($ES$9:$ES$497,$ES151,$GB$9:$GB$497),2)</f>
        <v>0.65</v>
      </c>
      <c r="HG151" s="86">
        <f>ROUND(AVERAGEIF($ES$9:$ES$497,$ES151,$GC$9:$GC$497),2)</f>
        <v>0.74</v>
      </c>
      <c r="HH151" s="86">
        <f>ROUND(AVERAGEIF($ES$9:$ES$497,$ES151,$GD$9:$GD$497),2)</f>
        <v>0.27</v>
      </c>
      <c r="HI151" s="86">
        <f>ROUND(AVERAGEIF($ES$9:$ES$497,$ES151,$GE$9:$GE$497),2)</f>
        <v>0.23</v>
      </c>
      <c r="HJ151" s="86">
        <f>ROUND(AVERAGEIF($ES$9:$ES$497,$ES151,$GF$9:$GF$497),2)</f>
        <v>0.3</v>
      </c>
      <c r="HK151" s="86">
        <f>ROUND(AVERAGEIF($ES$9:$ES$497,$ES151,$GG$9:$GG$497),2)</f>
        <v>0.28000000000000003</v>
      </c>
      <c r="HL151" s="86">
        <f>ROUND(AVERAGEIF($ES$9:$ES$497,$ES151,$GH$9:$GH$497),2)</f>
        <v>0.92</v>
      </c>
      <c r="HM151" s="87">
        <f>ROUND(AVERAGEIF($ES$9:$ES$497,$ES151,$GI$9:$GI$497),2)</f>
        <v>0.93</v>
      </c>
      <c r="HN151" s="88">
        <f t="shared" si="266"/>
        <v>-0.10999999999999988</v>
      </c>
      <c r="HO151" s="89">
        <f t="shared" si="267"/>
        <v>-3.0000000000000027E-2</v>
      </c>
      <c r="HP151" s="89">
        <f t="shared" si="268"/>
        <v>-0.14000000000000001</v>
      </c>
      <c r="HQ151" s="89">
        <f t="shared" si="269"/>
        <v>-0.19999999999999996</v>
      </c>
      <c r="HR151" s="89">
        <f t="shared" si="270"/>
        <v>-6.0000000000000026E-2</v>
      </c>
      <c r="HS151" s="89">
        <f t="shared" si="271"/>
        <v>-8.0000000000000016E-2</v>
      </c>
      <c r="HT151" s="89">
        <f t="shared" si="272"/>
        <v>-7.9999999999999988E-2</v>
      </c>
      <c r="HU151" s="89">
        <f t="shared" si="273"/>
        <v>-0.14000000000000001</v>
      </c>
      <c r="HV151" s="89">
        <f t="shared" si="274"/>
        <v>-0.20000000000000007</v>
      </c>
      <c r="HW151" s="90">
        <f t="shared" si="275"/>
        <v>-0.28000000000000003</v>
      </c>
      <c r="HX151" s="73">
        <f>COUNTIFS($FZ$9:$FZ$497,"&gt;"&amp;FZ151,$ES$9:$ES$497,$ES151)+1</f>
        <v>62</v>
      </c>
      <c r="HY151" s="74">
        <f>COUNTIFS($GA$9:$GA$497,"&gt;"&amp;GA151,$ES$9:$ES$497,$ES151)+1</f>
        <v>58</v>
      </c>
      <c r="HZ151" s="74">
        <f>COUNTIFS($GB$9:$GB$497,"&gt;"&amp;GB151,$ES$9:$ES$497,$ES151)+1</f>
        <v>73</v>
      </c>
      <c r="IA151" s="74">
        <f>COUNTIFS($GC$9:$GC$497,"&gt;"&amp;GC151,$ES$9:$ES$497,$ES151)+1</f>
        <v>84</v>
      </c>
      <c r="IB151" s="74">
        <f>COUNTIFS($GD$9:$GD$497,"&gt;"&amp;GD151,$ES$9:$ES$497,$ES151)+1</f>
        <v>73</v>
      </c>
      <c r="IC151" s="74">
        <f>COUNTIFS($GE$9:$GE$497,"&gt;"&amp;GE151,$ES$9:$ES$497,$ES151)+1</f>
        <v>81</v>
      </c>
      <c r="ID151" s="74">
        <f>COUNTIFS($GF$9:$GF$497,"&gt;"&amp;GF151,$ES$9:$ES$497,$ES151)+1</f>
        <v>73</v>
      </c>
      <c r="IE151" s="74">
        <f>COUNTIFS($GG$9:$GG$497,"&gt;"&amp;GG151,$ES$9:$ES$497,$ES151)+1</f>
        <v>75</v>
      </c>
      <c r="IF151" s="74">
        <f>COUNTIFS($GH$9:$GH$497,"&gt;"&amp;GH151,$ES$9:$ES$497,$ES151)+1</f>
        <v>79</v>
      </c>
      <c r="IG151" s="84">
        <f>COUNTIFS($GI$9:$GI$497,"&gt;"&amp;GI151,$ES$9:$ES$497,$ES151)+1</f>
        <v>86</v>
      </c>
      <c r="IH151" s="91"/>
      <c r="II151" s="79"/>
      <c r="IJ151" s="79"/>
      <c r="IK151" s="79"/>
      <c r="IL151" s="79"/>
      <c r="IM151" s="92"/>
      <c r="IN151" s="93"/>
      <c r="IO151" s="94"/>
      <c r="IP151" s="95"/>
      <c r="IQ151" s="79"/>
      <c r="IR151" s="79"/>
      <c r="IS151" s="79"/>
      <c r="IT151" s="79"/>
      <c r="IU151" s="79"/>
      <c r="IV151" s="79"/>
      <c r="IW151" s="96"/>
      <c r="IX151" s="93"/>
      <c r="IY151" s="79"/>
      <c r="IZ151" s="79"/>
      <c r="JA151" s="79"/>
      <c r="JB151" s="79"/>
      <c r="JC151" s="79"/>
      <c r="JD151" s="79"/>
      <c r="JE151" s="97"/>
      <c r="JF151" s="95"/>
      <c r="JG151" s="79"/>
      <c r="JH151" s="79"/>
      <c r="JI151" s="79"/>
      <c r="JJ151" s="79"/>
      <c r="JK151" s="79"/>
      <c r="JL151" s="79"/>
      <c r="JM151" s="96"/>
      <c r="JN151" s="93"/>
      <c r="JO151" s="79"/>
      <c r="JP151" s="79"/>
      <c r="JQ151" s="79"/>
      <c r="JR151" s="79"/>
      <c r="JS151" s="79"/>
      <c r="JT151" s="79"/>
      <c r="JU151" s="79"/>
      <c r="JV151" s="79"/>
      <c r="JW151" s="79"/>
      <c r="JX151" s="79"/>
      <c r="JY151" s="79"/>
      <c r="JZ151" s="97"/>
      <c r="KA151" s="93"/>
      <c r="KB151" s="79"/>
      <c r="KC151" s="79"/>
      <c r="KD151" s="79"/>
      <c r="KE151" s="97"/>
      <c r="KF151" s="95"/>
      <c r="KG151" s="79"/>
      <c r="KH151" s="79"/>
      <c r="KI151" s="79"/>
      <c r="KJ151" s="79"/>
      <c r="KK151" s="98"/>
      <c r="KL151" s="79"/>
      <c r="KM151" s="79"/>
      <c r="KN151" s="79"/>
      <c r="KO151" s="79"/>
      <c r="KP151" s="79"/>
      <c r="KQ151" s="79"/>
      <c r="KR151" s="79"/>
      <c r="KS151" s="96"/>
      <c r="KT151" s="96"/>
      <c r="KU151" s="96"/>
      <c r="KV151" s="96"/>
      <c r="KW151" s="93"/>
      <c r="KX151" s="79"/>
      <c r="KY151" s="79"/>
      <c r="KZ151" s="79"/>
      <c r="LA151" s="79"/>
      <c r="LB151" s="79"/>
      <c r="LC151" s="96"/>
      <c r="LD151" s="93"/>
      <c r="LE151" s="94"/>
      <c r="LF151" s="99"/>
      <c r="LG151" s="75"/>
      <c r="LH151" s="93"/>
      <c r="LI151" s="79"/>
      <c r="LJ151" s="74"/>
      <c r="LK151" s="74"/>
      <c r="LL151" s="74"/>
      <c r="LM151" s="100"/>
      <c r="LN151" s="95"/>
      <c r="LO151" s="79"/>
      <c r="LP151" s="79"/>
      <c r="LQ151" s="79"/>
      <c r="LR151" s="96"/>
      <c r="LS151" s="93"/>
      <c r="LT151" s="79"/>
      <c r="LU151" s="79"/>
      <c r="LV151" s="79"/>
      <c r="LW151" s="79"/>
      <c r="LX151" s="79"/>
      <c r="LY151" s="79"/>
      <c r="LZ151" s="79"/>
      <c r="MA151" s="97"/>
      <c r="MB151" s="95"/>
      <c r="MC151" s="79"/>
      <c r="MD151" s="79"/>
      <c r="ME151" s="79"/>
      <c r="MF151" s="79"/>
      <c r="MG151" s="79"/>
      <c r="MH151" s="79"/>
      <c r="MI151" s="79"/>
      <c r="MJ151" s="79"/>
      <c r="MK151" s="79"/>
      <c r="ML151" s="79"/>
      <c r="MM151" s="79"/>
      <c r="MN151" s="98"/>
      <c r="MO151" s="98"/>
      <c r="MP151" s="96"/>
      <c r="MQ151" s="93"/>
      <c r="MR151" s="79"/>
      <c r="MS151" s="79"/>
      <c r="MT151" s="79"/>
      <c r="MU151" s="79"/>
      <c r="MV151" s="98"/>
      <c r="MW151" s="79"/>
      <c r="MX151" s="79"/>
      <c r="MY151" s="79"/>
      <c r="MZ151" s="79"/>
      <c r="NA151" s="79"/>
      <c r="NB151" s="79"/>
      <c r="NC151" s="79"/>
      <c r="ND151" s="96"/>
      <c r="NE151" s="96"/>
      <c r="NF151" s="96"/>
      <c r="NG151" s="96"/>
      <c r="NH151" s="93"/>
      <c r="NI151" s="79"/>
      <c r="NJ151" s="79"/>
      <c r="NK151" s="79"/>
      <c r="NL151" s="79"/>
      <c r="NM151" s="79"/>
      <c r="NN151" s="94"/>
      <c r="NO151" s="93"/>
      <c r="NP151" s="80"/>
      <c r="NQ151" s="124" t="s">
        <v>890</v>
      </c>
      <c r="NR151" s="102" t="s">
        <v>895</v>
      </c>
      <c r="NS151" s="102"/>
      <c r="NT151" s="102"/>
      <c r="NU151" s="102"/>
      <c r="NV151" s="104">
        <v>43720</v>
      </c>
      <c r="NW151" s="102" t="s">
        <v>525</v>
      </c>
      <c r="NX151" s="133" t="s">
        <v>896</v>
      </c>
      <c r="NY151" s="129" t="s">
        <v>601</v>
      </c>
      <c r="NZ151" s="133" t="s">
        <v>2075</v>
      </c>
      <c r="OA151" s="134"/>
      <c r="OB151" s="134"/>
      <c r="OC151" s="134"/>
      <c r="OD151" s="108">
        <f t="shared" si="276"/>
        <v>72</v>
      </c>
      <c r="OE151" s="109">
        <v>7</v>
      </c>
      <c r="OF151" s="110">
        <f t="shared" si="277"/>
        <v>30</v>
      </c>
      <c r="OG151" s="109">
        <v>7</v>
      </c>
      <c r="OH151" s="111">
        <f>ROUND(AVERAGEIF($ES$9:$ES$497,$ES151,EV$9:EV$497),0)</f>
        <v>79</v>
      </c>
      <c r="OI151" s="112">
        <f>ROUND(AVERAGEIF($ES$9:$ES$497,$ES151,EW$9:EW$497),0)</f>
        <v>32</v>
      </c>
      <c r="OJ151" s="112">
        <f>ROUND(AVERAGEIF($ES$9:$ES$497,$ES151,EX$9:EX$497),0)</f>
        <v>45</v>
      </c>
      <c r="OK151" s="112">
        <f>ROUND(AVERAGEIF($ES$9:$ES$497,$ES151,EY$9:EY$497),0)</f>
        <v>53</v>
      </c>
      <c r="OL151" s="112">
        <f>ROUND(AVERAGEIF($ES$9:$ES$497,$ES151,EZ$9:EZ$497),0)</f>
        <v>20</v>
      </c>
      <c r="OM151" s="112">
        <f>ROUND(AVERAGEIF($ES$9:$ES$497,$ES151,FA$9:FA$497),0)</f>
        <v>18</v>
      </c>
      <c r="ON151" s="112">
        <f>ROUND(AVERAGEIF($ES$9:$ES$497,$ES151,FB$9:FB$497),0)</f>
        <v>23</v>
      </c>
      <c r="OO151" s="112">
        <f>ROUND(AVERAGEIF($ES$9:$ES$497,$ES151,FC$9:FC$497),0)</f>
        <v>23</v>
      </c>
      <c r="OP151" s="112">
        <f>ROUND(AVERAGEIF($ES$9:$ES$497,$ES151,FD$9:FD$497),0)</f>
        <v>64</v>
      </c>
      <c r="OQ151" s="113">
        <f>ROUND(AVERAGEIF($ES$9:$ES$497,$ES151,FE$9:FE$497),0)</f>
        <v>68</v>
      </c>
      <c r="OR151" s="114">
        <f>ROUND(EV151/MAX(EV$9:EV$497)*100,0)</f>
        <v>42</v>
      </c>
      <c r="OS151" s="115">
        <f>ROUND(EW151/MAX(EW$9:EW$497)*100,0)</f>
        <v>24</v>
      </c>
      <c r="OT151" s="115">
        <f>ROUND(EX151/MAX(EX$9:EX$497)*100,0)</f>
        <v>31</v>
      </c>
      <c r="OU151" s="115">
        <f>ROUND(EY151/MAX(EY$9:EY$497)*100,0)</f>
        <v>26</v>
      </c>
      <c r="OV151" s="115">
        <f>ROUND(EZ151/MAX(EZ$9:EZ$497)*100,0)</f>
        <v>12</v>
      </c>
      <c r="OW151" s="115">
        <f>ROUND(FA151/MAX(FA$9:FA$497)*100,0)</f>
        <v>10</v>
      </c>
      <c r="OX151" s="115">
        <f>ROUND(FB151/MAX(FB$9:FB$497)*100,0)</f>
        <v>12</v>
      </c>
      <c r="OY151" s="116">
        <f>ROUND(FC151/MAX(FC$9:FC$497)*100,0)</f>
        <v>7</v>
      </c>
      <c r="OZ151" s="115">
        <f>ROUND(FD151/MAX(FD$9:FD$497)*100,0)</f>
        <v>35</v>
      </c>
      <c r="PA151" s="117">
        <f>ROUND(FE151/MAX(FE$9:FE$497)*100,0)</f>
        <v>19</v>
      </c>
      <c r="PB151" s="118">
        <f t="shared" si="278"/>
        <v>282</v>
      </c>
      <c r="PC151" s="115">
        <f t="shared" si="279"/>
        <v>225</v>
      </c>
      <c r="PD151" s="115">
        <f t="shared" si="280"/>
        <v>318</v>
      </c>
      <c r="PE151" s="115">
        <f t="shared" si="281"/>
        <v>296</v>
      </c>
      <c r="PF151" s="115">
        <f t="shared" si="282"/>
        <v>284</v>
      </c>
      <c r="PG151" s="119">
        <f t="shared" si="283"/>
        <v>226</v>
      </c>
      <c r="PH151" s="118">
        <f>ROUND(PB151/MAX(PB$9:PB$497)*100,0)</f>
        <v>34</v>
      </c>
      <c r="PI151" s="115">
        <f>ROUND(PC151/MAX(PC$9:PC$497)*100,0)</f>
        <v>27</v>
      </c>
      <c r="PJ151" s="115">
        <f>ROUND(PD151/MAX(PD$9:PD$497)*100,0)</f>
        <v>34</v>
      </c>
      <c r="PK151" s="115">
        <f>ROUND(PE151/MAX(PE$9:PE$497)*100,0)</f>
        <v>29</v>
      </c>
      <c r="PL151" s="115">
        <f>ROUND(PF151/MAX(PF$9:PF$497)*100,0)</f>
        <v>40</v>
      </c>
      <c r="PM151" s="119">
        <f>ROUND(PG151/MAX(PG$9:PG$497)*100,0)</f>
        <v>33</v>
      </c>
      <c r="PN151" s="118">
        <f>RANK(PH151,PH$9:PH$497,0)</f>
        <v>288</v>
      </c>
      <c r="PO151" s="115">
        <f>RANK(PI151,PI$9:PI$497,0)</f>
        <v>306</v>
      </c>
      <c r="PP151" s="115">
        <f>RANK(PJ151,PJ$9:PJ$497,0)</f>
        <v>299</v>
      </c>
      <c r="PQ151" s="115">
        <f>RANK(PK151,PK$9:PK$497,0)</f>
        <v>305</v>
      </c>
      <c r="PR151" s="115">
        <f>RANK(PL151,PL$9:PL$497,0)</f>
        <v>261</v>
      </c>
      <c r="PS151" s="119">
        <f>RANK(PM151,PM$9:PM$497,0)</f>
        <v>282</v>
      </c>
      <c r="PT151" s="120">
        <f>ROUND(FZ151/MAX(FZ$9:FZ$497)*100,0)</f>
        <v>56</v>
      </c>
      <c r="PU151" s="115">
        <f>ROUND(GA151/MAX(GA$9:GA$497)*100,0)</f>
        <v>24</v>
      </c>
      <c r="PV151" s="115">
        <f>ROUND(GB151/MAX(GB$9:GB$497)*100,0)</f>
        <v>37</v>
      </c>
      <c r="PW151" s="115">
        <f>ROUND(GC151/MAX(GC$9:GC$497)*100,0)</f>
        <v>43</v>
      </c>
      <c r="PX151" s="115">
        <f>ROUND(GD151/MAX(GD$9:GD$497)*100,0)</f>
        <v>12</v>
      </c>
      <c r="PY151" s="115">
        <f>ROUND(GE151/MAX(GE$9:GE$497)*100,0)</f>
        <v>9</v>
      </c>
      <c r="PZ151" s="115">
        <f>ROUND(GF151/MAX(GF$9:GF$497)*100,0)</f>
        <v>10</v>
      </c>
      <c r="QA151" s="116">
        <f>ROUND(GG151/MAX(GG$9:GG$497)*100,0)</f>
        <v>8</v>
      </c>
      <c r="QB151" s="115">
        <f>ROUND(GH151/MAX(GH$9:GH$497)*100,0)</f>
        <v>32</v>
      </c>
      <c r="QC151" s="121">
        <f>ROUND(GI151/MAX(GI$9:GI$497)*100,0)</f>
        <v>21</v>
      </c>
      <c r="QD151" s="120">
        <f>ROUND(AVERAGEIF($ES$9:$ES$497,$ES151,PT$9:PT$497),0)</f>
        <v>62</v>
      </c>
      <c r="QE151" s="120">
        <f>ROUND(AVERAGEIF($ES$9:$ES$497,$ES151,PU$9:PU$497),0)</f>
        <v>26</v>
      </c>
      <c r="QF151" s="120">
        <f>ROUND(AVERAGEIF($ES$9:$ES$497,$ES151,PV$9:PV$497),0)</f>
        <v>48</v>
      </c>
      <c r="QG151" s="120">
        <f>ROUND(AVERAGEIF($ES$9:$ES$497,$ES151,PW$9:PW$497),0)</f>
        <v>58</v>
      </c>
      <c r="QH151" s="120">
        <f>ROUND(AVERAGEIF($ES$9:$ES$497,$ES151,PX$9:PX$497),0)</f>
        <v>15</v>
      </c>
      <c r="QI151" s="120">
        <f>ROUND(AVERAGEIF($ES$9:$ES$497,$ES151,PY$9:PY$497),0)</f>
        <v>14</v>
      </c>
      <c r="QJ151" s="120">
        <f>ROUND(AVERAGEIF($ES$9:$ES$497,$ES151,PZ$9:PZ$497),0)</f>
        <v>14</v>
      </c>
      <c r="QK151" s="120">
        <f>ROUND(AVERAGEIF($ES$9:$ES$497,$ES151,QA$9:QA$497),0)</f>
        <v>15</v>
      </c>
      <c r="QL151" s="120">
        <f>ROUND(AVERAGEIF($ES$9:$ES$497,$ES151,QB$9:QB$497),0)</f>
        <v>41</v>
      </c>
      <c r="QM151" s="120">
        <f>ROUND(AVERAGEIF($ES$9:$ES$497,$ES151,QC$9:QC$497),0)</f>
        <v>30</v>
      </c>
      <c r="QN151" s="114">
        <f t="shared" si="297"/>
        <v>379</v>
      </c>
      <c r="QO151" s="115">
        <f t="shared" si="298"/>
        <v>279</v>
      </c>
      <c r="QP151" s="115">
        <f t="shared" si="299"/>
        <v>427</v>
      </c>
      <c r="QQ151" s="115">
        <f t="shared" si="300"/>
        <v>403</v>
      </c>
      <c r="QR151" s="115">
        <f t="shared" si="301"/>
        <v>472</v>
      </c>
      <c r="QS151" s="119">
        <f t="shared" si="302"/>
        <v>292</v>
      </c>
      <c r="QT151" s="114">
        <f>ROUND((QN151-MIN(QN$9:QN$497))/(MAX(QN$9:QN$497)-MIN(QN$9:QN$497))*100,0)</f>
        <v>24</v>
      </c>
      <c r="QU151" s="115">
        <f>ROUND((QO151-MIN(QO$9:QO$497))/(MAX(QO$9:QO$497)-MIN(QO$9:QO$497))*100,0)</f>
        <v>10</v>
      </c>
      <c r="QV151" s="115">
        <f>ROUND((QP151-MIN(QP$9:QP$497))/(MAX(QP$9:QP$497)-MIN(QP$9:QP$497))*100,0)</f>
        <v>11</v>
      </c>
      <c r="QW151" s="115">
        <f>ROUND((QQ151-MIN(QQ$9:QQ$497))/(MAX(QQ$9:QQ$497)-MIN(QQ$9:QQ$497))*100,0)</f>
        <v>15</v>
      </c>
      <c r="QX151" s="115">
        <f>ROUND((QR151-MIN(QR$9:QR$497))/(MAX(QR$9:QR$497)-MIN(QR$9:QR$497))*100,0)</f>
        <v>40</v>
      </c>
      <c r="QY151" s="115">
        <f>ROUND((QS151-MIN(QS$9:QS$497))/(MAX(QS$9:QS$497)-MIN(QS$9:QS$497))*100,0)</f>
        <v>24</v>
      </c>
      <c r="QZ151" s="114">
        <f>RANK(QN151,QN$9:QN$497,0)</f>
        <v>378</v>
      </c>
      <c r="RA151" s="115">
        <f>RANK(QO151,QO$9:QO$497,0)</f>
        <v>402</v>
      </c>
      <c r="RB151" s="115">
        <f>RANK(QP151,QP$9:QP$497,0)</f>
        <v>411</v>
      </c>
      <c r="RC151" s="115">
        <f>RANK(QQ151,QQ$9:QQ$497,0)</f>
        <v>413</v>
      </c>
      <c r="RD151" s="115">
        <f>RANK(QR151,QR$9:QR$497,0)</f>
        <v>288</v>
      </c>
      <c r="RE151" s="115">
        <f>RANK(QS151,QS$9:QS$497,0)</f>
        <v>354</v>
      </c>
      <c r="RF151" s="122"/>
      <c r="RG151" s="115">
        <f>($RH$3*(IH151+IJ151)*100*100/MAX(EX$9:EX$497)*$RO$3) +($RH$3*(II151+IJ151)*100*100/MAX(EX$9:EX$497)*$RO$4) + ($RH$3*IK151*100*100/MAX(EX$9:EX$497)*0.098)</f>
        <v>0</v>
      </c>
      <c r="RH151" s="115">
        <f>($RH$4*IL151*100*100/MAX(EZ$9:EZ$497))*$RQ$3</f>
        <v>0</v>
      </c>
      <c r="RI151" s="115">
        <f>($RH$3*IM151*100*100/MAX(EY$9:EY$497))*$RQ$4</f>
        <v>0</v>
      </c>
      <c r="RJ151" s="115">
        <f>($RH$3*IN151*100*100/MAX(EX$9:EX$497))</f>
        <v>0</v>
      </c>
      <c r="RK151" s="115">
        <f>($RH$4*IO151*100*100/MAX(EZ$9:EZ$497))*$RQ$3</f>
        <v>0</v>
      </c>
      <c r="RL151" s="115">
        <f>(($RL$4*IP151*100*((100/MAX(EX$9:EX$497)+100/MAX(EZ$9:EZ$497))/2))+($RL$4*IQ151*100*((100/MAX(EX$9:EX$497)+100/MAX(EZ$9:EZ$497))/2))+($RL$4*IR151*100*((100/MAX(EX$9:EX$497)+100/MAX(EZ$9:EZ$497))/2))+($RL$4*IS151*100*((100/MAX(EX$9:EX$497)+100/MAX(EZ$9:EZ$497))/2))+($RL$4*IT151*100*((100/MAX(EX$9:EX$497)+100/MAX(EZ$9:EZ$497))/2))+($RL$4*IU151*100*((100/MAX(EX$9:EX$497)+100/MAX(EZ$9:EZ$497))/2))+($RL$4*IV151*100*((100/MAX(EX$9:EX$497)+100/MAX(EZ$9:EZ$497))/2))+($RL$4*IW151*100*((100/MAX(EX$9:EX$497)+100/MAX(EZ$9:EZ$497))/2)))*$RS$3</f>
        <v>0</v>
      </c>
      <c r="RM151" s="115">
        <f>(($RH$3*IX151*100*100/MAX(EX$9:EX$497))+($RH$3*IY151*100*100/MAX(EX$9:EX$497))+($RH$3*IZ151*100*100/MAX(EX$9:EX$497))+($RH$3*JA151*100*100/MAX(EX$9:EX$497))+($RH$3*JB151*100*100/MAX(EX$9:EX$497))+($RH$3*JC151*100*100/MAX(EX$9:EX$497))+($RH$3*JD151*100*100/MAX(EX$9:EX$497))+($RH$3*JE151*100*100/MAX(EX$9:EX$497)))*$RS$4</f>
        <v>0</v>
      </c>
      <c r="RN151" s="115">
        <f>(($RH$4*JF151*100*100/MAX(EZ$9:EZ$497)) + ($RH$4*JG151*100*100/MAX(EZ$9:EZ$497)) + ($RH$4*JH151*100*100/MAX(EZ$9:EZ$497)) + ($RH$4*JI151*100*100/MAX(EZ$9:EZ$497)) + ($RH$4*JJ151*100*100/MAX(EZ$9:EZ$497)) + ($RH$4*JK151*100*100/MAX(EZ$9:EZ$497)) + ($RH$4*JL151*100*100/MAX(EZ$9:EZ$497)) + ($RH$4*JM151*100*100/MAX(EZ$9:EZ$497)))*$RU$3</f>
        <v>0</v>
      </c>
      <c r="RO151" s="115">
        <f>(($RL$4*JN151*100*((100/MAX(EX$9:EX$497)+100/MAX(EZ$9:EZ$497))/2))+($RL$4*JO151*100*((100/MAX(EX$9:EX$497)+100/MAX(EZ$9:EZ$497))/2))+($RL$4*JP151*100*((100/MAX(EX$9:EX$497)+100/MAX(EZ$9:EZ$497))/2))+($RL$4*JQ151*100*((100/MAX(EX$9:EX$497)+100/MAX(EZ$9:EZ$497))/2))+($RL$4*JR151*100*((100/MAX(EX$9:EX$497)+100/MAX(EZ$9:EZ$497))/2))+($RL$4*JS151*100*((100/MAX(EX$9:EX$497)+100/MAX(EZ$9:EZ$497))/2))+($RL$4*JT151*100*((100/MAX(EX$9:EX$497)+100/MAX(EZ$9:EZ$497))/2))+($RL$4*JU151*100*((100/MAX(EX$9:EX$497)+100/MAX(EZ$9:EZ$497))/2))+($RL$4*JV151*100*((100/MAX(EX$9:EX$497)+100/MAX(EZ$9:EZ$497))/2))+($RL$4*JW151*100*((100/MAX(EX$9:EX$497)+100/MAX(EZ$9:EZ$497))/2))+($RL$4*JX151*100*((100/MAX(EX$9:EX$497)+100/MAX(EZ$9:EZ$497))/2))+($RL$4*JY151*100*((100/MAX(EX$9:EX$497)+100/MAX(EZ$9:EZ$497))/2))+($RL$4*JZ151*100*((100/MAX(EX$9:EX$497)+100/MAX(EZ$9:EZ$497))/2)))*$RW$3/2</f>
        <v>0</v>
      </c>
      <c r="RP151" s="119">
        <f>($RJ$3*KA151*100*100/MAX(FA$9:FA$497)) + ($RJ$3*KB151*100*100/MAX(FA$9:FA$497)/2) + ($RJ$3*KC151*100*100/MAX(FA$9:FA$497)/2) + ($RJ$3*KD151*100*100/MAX(FA$9:FA$497)/4) + ($RJ$3*KE151*100*100/MAX(FA$9:FA$497)/4)</f>
        <v>0</v>
      </c>
      <c r="RQ151" s="118">
        <f>($RL$4*KF151*100*((100/MAX(EX$9:EX$497)+100/MAX(EZ$9:EZ$497)))) * ($RO$3/2) + (($RL$4*KG151*100*((100/MAX(EX$9:EX$497)+100/MAX(EZ$9:EZ$497))))+($RL$4*KH151*100*((100/MAX(EX$9:EX$497)+100/MAX(EZ$9:EZ$497))))+($RL$4*KI151*100*((100/MAX(EX$9:EX$497)+100/MAX(EZ$9:EZ$497))))+($RL$4*KJ151*100*((100/MAX(EX$9:EX$497)+100/MAX(EZ$9:EZ$497))))+($RL$4*KK151*100*((100/MAX(EX$9:EX$497)+100/MAX(EZ$9:EZ$497))))+($RL$4*KL151*100*((100/MAX(EX$9:EX$497)+100/MAX(EZ$9:EZ$497))))+($RL$4*KM151*100*((100/MAX(EX$9:EX$497)+100/MAX(EZ$9:EZ$497))))+($RL$4*KN151*100*((100/MAX(EX$9:EX$497)+100/MAX(EZ$9:EZ$497))))+($RL$4*KO151*100*((100/MAX(EX$9:EX$497)+100/MAX(EZ$9:EZ$497))))+($RL$4*KP151*100*((100/MAX(EX$9:EX$497)+100/MAX(EZ$9:EZ$497))))+($RL$4*KQ151*100*((100/MAX(EX$9:EX$497)+100/MAX(EZ$9:EZ$497))))+($RL$4*KR151*100*((100/MAX(EX$9:EX$497)+100/MAX(EZ$9:EZ$497))))+($RL$4*KS151*100*((100/MAX(EX$9:EX$497)+100/MAX(EZ$9:EZ$497))))+($RL$4*KV151*100*((100/MAX(EX$9:EX$497)+100/MAX(EZ$9:EZ$497))))) * (($RO$3+$RO$4)/6)</f>
        <v>0</v>
      </c>
      <c r="RR151" s="115">
        <f>(($RL$4*KW151*100*((100/MAX(EX$9:EX$497)+100/MAX(EZ$9:EZ$497))))) * ($RO$3/2) + (($RL$4*KX151*100*((100/MAX(EX$9:EX$497)+100/MAX(EZ$9:EZ$497))))+($RL$4*KY151*100*((100/MAX(EX$9:EX$497)+100/MAX(EZ$9:EZ$497))))+($RL$4*KZ151*100*((100/MAX(EX$9:EX$497)+100/MAX(EZ$9:EZ$497))))+($RL$4*LA151*100*((100/MAX(EX$9:EX$497)+100/MAX(EZ$9:EZ$497))))+($RL$4*LB151*100*((100/MAX(EX$9:EX$497)+100/MAX(EZ$9:EZ$497))))+($RL$4*LC151*100*((100/MAX(EX$9:EX$497)+100/MAX(EZ$9:EZ$497))))) * (($RO$3+$RO$4)/6)</f>
        <v>0</v>
      </c>
      <c r="RS151" s="119">
        <f>(($RL$4*LD151*100*((100/MAX(EX$9:EX$497)+100/MAX(EZ$9:EZ$497))))+($RL$4*LE151*100*((100/MAX(EX$9:EX$497)+100/MAX(EZ$9:EZ$497))))) * (($RO$3+$RO$4)/6)</f>
        <v>0</v>
      </c>
      <c r="RT151" s="118">
        <f>($RJ$4*LH151*100*(100/MAX(EV$9:EV$497)))+($RJ$4*LI151*100*(100/MAX(EV$9:EV$497)))</f>
        <v>0</v>
      </c>
      <c r="RU151" s="119">
        <f>($RJ$4*LJ151*(100/MAX(EV$9:EV$497)))/2 + ($RL$3*LK151*(100/MAX(EW$9:EW$497))) + ($RJ$4*LL151*(100/MAX(EV$9:EV$497)))/4 + ($RL$3*LM151*(100/MAX(EW$9:EW$497)))</f>
        <v>0</v>
      </c>
      <c r="RV151" s="118">
        <f>($RJ$4*LN151*100*100/MAX(EV$9:EV$497)/2)+($RJ$4*LO151*100*100/MAX(EV$9:EV$497)/2)+($RJ$4*LP151*100*100/MAX(EV$9:EV$497))+($RJ$4*LQ151*100*100/MAX(EV$9:EV$497))+($RJ$4*LR151*100*100/MAX(EV$9:EV$497))</f>
        <v>0</v>
      </c>
      <c r="RW151" s="115">
        <f>($RJ$4*LS151*100*100/MAX(EV$9:EV$497)) + (($RJ$4*LT151*100*100/MAX(EV$9:EV$497))+($RJ$4*LU151*100*100/MAX(EV$9:EV$497))+($RJ$4*LV151*100*100/MAX(EV$9:EV$497))+($RJ$4*LW151*100*100/MAX(EV$9:EV$497))+($RJ$4*LX151*100*100/MAX(EV$9:EV$497))+($RJ$4*LY151*100*100/MAX(EV$9:EV$497))+($RJ$4*LZ151*100*100/MAX(EV$9:EV$497))+($RJ$4*MA151*100*100/MAX(EV$9:EV$497)))/2</f>
        <v>0</v>
      </c>
      <c r="RX151" s="119">
        <f>($RJ$4*MB151*100*100/MAX(EV$9:EV$497))+($RJ$4*MC151*100*100/MAX(EV$9:EV$497))+($RJ$4*MD151*100*100/MAX(EV$9:EV$497))+($RJ$4*ME151*100*100/MAX(EV$9:EV$497))+($RJ$4*MF151*100*100/MAX(EV$9:EV$497))+($RJ$4*MG151*100*100/MAX(EV$9:EV$497))+($RJ$4*MH151*100*100/MAX(EV$9:EV$497))+($RJ$4*MI151*100*100/MAX(EV$9:EV$497))+($RJ$4*MJ151*100*100/MAX(EV$9:EV$497))+($RJ$4*MK151*100*100/MAX(EV$9:EV$497))+($RJ$4*ML151*100*100/MAX(EV$9:EV$497))+($RJ$4*MM151*100*100/MAX(EV$9:EV$497))+($RJ$4*MN151*100*100/MAX(EV$9:EV$497))</f>
        <v>0</v>
      </c>
      <c r="RY151" s="118">
        <f>($RJ$4*MQ151*100*100/MAX(EV$9:EV$497))/2 + (($RJ$4*MR151*100*100/MAX(EV$9:EV$497))+($RJ$4*MS151*100*100/MAX(EV$9:EV$497))+($RJ$4*MT151*100*100/MAX(EV$9:EV$497))+($RJ$4*MU151*100*100/MAX(EV$9:EV$497))+($RJ$4*MV151*100*100/MAX(EV$9:EV$497))+($RJ$4*MW151*100*100/MAX(EV$9:EV$497))+($RJ$4*MX151*100*100/MAX(EV$9:EV$497))+($RJ$4*MY151*100*100/MAX(EV$9:EV$497))+($RJ$4*MZ151*100*100/MAX(EV$9:EV$497))+($RJ$4*NA151*100*100/MAX(EV$9:EV$497))+($RJ$4*NB151*100*100/MAX(EV$9:EV$497))+($RJ$4*NC151*100*100/MAX(EV$9:EV$497))+($RJ$4*ND151*100*100/MAX(EV$9:EV$497))+($RJ$4*NG151*100*100/MAX(EV$9:EV$497)))/4</f>
        <v>0</v>
      </c>
      <c r="RZ151" s="115">
        <f>($RJ$4*NH151*100*100/MAX(EV$9:EV$497))/2 + (($RJ$4*NI151*100*100/MAX(EV$9:EV$497))+($RJ$4*NJ151*100*100/MAX(EV$9:EV$497))+($RJ$4*NK151*100*100/MAX(EV$9:EV$497))+($RJ$4*NL151*100*100/MAX(EV$9:EV$497))+($RJ$4*NM151*100*100/MAX(EV$9:EV$497))+($RJ$4*NN151*100*100/MAX(EV$9:EV$497)))/4</f>
        <v>0</v>
      </c>
      <c r="SA151" s="117">
        <f>(($RJ$4*NO151*100*100/MAX(EV$9:EV$497))+($RJ$4*NP151*100*100/MAX(EV$9:EV$497)))/4</f>
        <v>0</v>
      </c>
      <c r="SB151" s="118">
        <f t="shared" si="284"/>
        <v>0</v>
      </c>
      <c r="SC151" s="115">
        <f t="shared" si="285"/>
        <v>0</v>
      </c>
      <c r="SD151" s="115">
        <f t="shared" si="286"/>
        <v>0</v>
      </c>
      <c r="SE151" s="115">
        <f t="shared" si="287"/>
        <v>0</v>
      </c>
      <c r="SF151" s="115">
        <f t="shared" si="288"/>
        <v>0</v>
      </c>
      <c r="SG151" s="115">
        <f t="shared" si="289"/>
        <v>0</v>
      </c>
      <c r="SH151" s="115">
        <f>ROUND(SB151/MAX(SB$9:SB$497)*100,0)</f>
        <v>0</v>
      </c>
      <c r="SI151" s="115">
        <f>ROUND(SC151/MAX(SC$9:SC$497)*100,0)</f>
        <v>0</v>
      </c>
      <c r="SJ151" s="115">
        <f>ROUND(SD151/MAX(SD$9:SD$497)*100,0)</f>
        <v>0</v>
      </c>
      <c r="SK151" s="115">
        <f>ROUND(SE151/MAX(SE$9:SE$497)*100,0)</f>
        <v>0</v>
      </c>
      <c r="SL151" s="115">
        <f>ROUND(SF151/MAX(SF$9:SF$497)*100,0)</f>
        <v>0</v>
      </c>
      <c r="SM151" s="121">
        <f>ROUND(SG151/MAX(SG$9:SG$497)*100,0)</f>
        <v>0</v>
      </c>
      <c r="SN151" s="115">
        <f>ROUND(AVERAGEIF($ES$9:$ES$497,$ES151,SH$9:SH$497),0)</f>
        <v>26</v>
      </c>
      <c r="SO151" s="115">
        <f>ROUND(AVERAGEIF($ES$9:$ES$497,$ES151,SI$9:SI$497),0)</f>
        <v>23</v>
      </c>
      <c r="SP151" s="115">
        <f>ROUND(AVERAGEIF($ES$9:$ES$497,$ES151,SJ$9:SJ$497),0)</f>
        <v>4</v>
      </c>
      <c r="SQ151" s="115">
        <f>ROUND(AVERAGEIF($ES$9:$ES$497,$ES151,SK$9:SK$497),0)</f>
        <v>20</v>
      </c>
      <c r="SR151" s="115">
        <f>ROUND(AVERAGEIF($ES$9:$ES$497,$ES151,SL$9:SL$497),0)</f>
        <v>7</v>
      </c>
      <c r="SS151" s="121">
        <f>ROUND(AVERAGEIF($ES$9:$ES$497,$ES151,SM$9:SM$497),0)</f>
        <v>6</v>
      </c>
      <c r="ST151" s="114">
        <f>RANK(SB151,SB$9:SB$497,0)</f>
        <v>323</v>
      </c>
      <c r="SU151" s="115">
        <f>RANK(SC151,SC$9:SC$497,0)</f>
        <v>320</v>
      </c>
      <c r="SV151" s="115">
        <f>RANK(SD151,SD$9:SD$497,0)</f>
        <v>320</v>
      </c>
      <c r="SW151" s="115">
        <f>RANK(SE151,SE$9:SE$497,0)</f>
        <v>320</v>
      </c>
      <c r="SX151" s="115">
        <f>RANK(SF151,SF$9:SF$497,0)</f>
        <v>317</v>
      </c>
      <c r="SY151" s="115">
        <f>RANK(SG151,SG$9:SG$497,0)</f>
        <v>308</v>
      </c>
      <c r="SZ151" s="115">
        <f>COUNTIFS(SB$9:SB$497,"&gt;"&amp;SB151,$ES$9:$ES$497,$ES151)+1</f>
        <v>73</v>
      </c>
      <c r="TA151" s="115">
        <f>COUNTIFS(SC$9:SC$497,"&gt;"&amp;SC151,$ES$9:$ES$497,$ES151)+1</f>
        <v>73</v>
      </c>
      <c r="TB151" s="115">
        <f>COUNTIFS(SD$9:SD$497,"&gt;"&amp;SD151,$ES$9:$ES$497,$ES151)+1</f>
        <v>71</v>
      </c>
      <c r="TC151" s="115">
        <f>COUNTIFS(SE$9:SE$497,"&gt;"&amp;SE151,$ES$9:$ES$497,$ES151)+1</f>
        <v>73</v>
      </c>
      <c r="TD151" s="115">
        <f>COUNTIFS(SF$9:SF$497,"&gt;"&amp;SF151,$ES$9:$ES$497,$ES151)+1</f>
        <v>71</v>
      </c>
      <c r="TE151" s="117">
        <f>COUNTIFS(SG$9:SG$497,"&gt;"&amp;SG151,$ES$9:$ES$497,$ES151)+1</f>
        <v>70</v>
      </c>
      <c r="TF151" s="118">
        <f t="shared" si="290"/>
        <v>40</v>
      </c>
      <c r="TG151" s="115">
        <f t="shared" si="291"/>
        <v>34</v>
      </c>
      <c r="TH151" s="115">
        <f t="shared" si="292"/>
        <v>27</v>
      </c>
      <c r="TI151" s="115">
        <f t="shared" si="293"/>
        <v>34</v>
      </c>
      <c r="TJ151" s="115">
        <f t="shared" si="294"/>
        <v>29</v>
      </c>
      <c r="TK151" s="115">
        <f t="shared" si="295"/>
        <v>40</v>
      </c>
      <c r="TL151" s="117">
        <f t="shared" si="296"/>
        <v>33</v>
      </c>
      <c r="TM151" s="118">
        <f>ROUND(TF151/MAX(TF$9:TF$497)*100,0)</f>
        <v>22</v>
      </c>
      <c r="TN151" s="115">
        <f>ROUND(TG151/MAX(TG$9:TG$497)*100,0)</f>
        <v>19</v>
      </c>
      <c r="TO151" s="115">
        <f>ROUND(TH151/MAX(TH$9:TH$497)*100,0)</f>
        <v>15</v>
      </c>
      <c r="TP151" s="115">
        <f>ROUND(TI151/MAX(TI$9:TI$497)*100,0)</f>
        <v>19</v>
      </c>
      <c r="TQ151" s="115">
        <f>ROUND(TJ151/MAX(TJ$9:TJ$497)*100,0)</f>
        <v>15</v>
      </c>
      <c r="TR151" s="115">
        <f>ROUND(TK151/MAX(TK$9:TK$497)*100,0)</f>
        <v>20</v>
      </c>
      <c r="TS151" s="119">
        <f>ROUND(TL151/MAX(TL$9:TL$497)*100,0)</f>
        <v>17</v>
      </c>
      <c r="TT151" s="120">
        <f>RANK(TM151,TM$9:TM$497,0)</f>
        <v>329</v>
      </c>
      <c r="TU151" s="115">
        <f>RANK(TN151,TN$9:TN$497,0)</f>
        <v>306</v>
      </c>
      <c r="TV151" s="115">
        <f>RANK(TO151,TO$9:TO$497,0)</f>
        <v>313</v>
      </c>
      <c r="TW151" s="115">
        <f>RANK(TP151,TP$9:TP$497,0)</f>
        <v>312</v>
      </c>
      <c r="TX151" s="115">
        <f>RANK(TQ151,TQ$9:TQ$497,0)</f>
        <v>318</v>
      </c>
      <c r="TY151" s="115">
        <f>RANK(TR151,TR$9:TR$497,0)</f>
        <v>290</v>
      </c>
      <c r="TZ151" s="121">
        <f>RANK(TS151,TS$9:TS$497,0)</f>
        <v>299</v>
      </c>
      <c r="UA151" s="132"/>
      <c r="UB151" s="7" t="s">
        <v>1</v>
      </c>
    </row>
    <row r="152" spans="1:548" x14ac:dyDescent="0.15">
      <c r="A152" s="183">
        <v>144</v>
      </c>
      <c r="B152" s="203" t="s">
        <v>895</v>
      </c>
      <c r="C152" s="63"/>
      <c r="D152" s="63"/>
      <c r="E152" s="64" t="s">
        <v>518</v>
      </c>
      <c r="F152" s="65">
        <v>74</v>
      </c>
      <c r="G152" s="65" t="s">
        <v>519</v>
      </c>
      <c r="H152" s="65"/>
      <c r="I152" s="66" t="s">
        <v>521</v>
      </c>
      <c r="J152" s="67" t="s">
        <v>521</v>
      </c>
      <c r="K152" s="67" t="s">
        <v>521</v>
      </c>
      <c r="L152" s="67" t="s">
        <v>521</v>
      </c>
      <c r="M152" s="67" t="s">
        <v>521</v>
      </c>
      <c r="N152" s="67" t="s">
        <v>521</v>
      </c>
      <c r="O152" s="67" t="s">
        <v>521</v>
      </c>
      <c r="P152" s="67" t="s">
        <v>521</v>
      </c>
      <c r="Q152" s="67" t="s">
        <v>521</v>
      </c>
      <c r="R152" s="68" t="s">
        <v>521</v>
      </c>
      <c r="S152" s="69" t="s">
        <v>521</v>
      </c>
      <c r="T152" s="67" t="s">
        <v>521</v>
      </c>
      <c r="U152" s="67" t="s">
        <v>521</v>
      </c>
      <c r="V152" s="67" t="s">
        <v>521</v>
      </c>
      <c r="W152" s="67" t="s">
        <v>521</v>
      </c>
      <c r="X152" s="67" t="s">
        <v>521</v>
      </c>
      <c r="Y152" s="67" t="s">
        <v>521</v>
      </c>
      <c r="Z152" s="67" t="s">
        <v>521</v>
      </c>
      <c r="AA152" s="67" t="s">
        <v>521</v>
      </c>
      <c r="AB152" s="68" t="s">
        <v>521</v>
      </c>
      <c r="AC152" s="69" t="s">
        <v>521</v>
      </c>
      <c r="AD152" s="67" t="s">
        <v>521</v>
      </c>
      <c r="AE152" s="67" t="s">
        <v>521</v>
      </c>
      <c r="AF152" s="67" t="s">
        <v>521</v>
      </c>
      <c r="AG152" s="67" t="s">
        <v>521</v>
      </c>
      <c r="AH152" s="67" t="s">
        <v>521</v>
      </c>
      <c r="AI152" s="67" t="s">
        <v>521</v>
      </c>
      <c r="AJ152" s="67" t="s">
        <v>521</v>
      </c>
      <c r="AK152" s="67" t="s">
        <v>521</v>
      </c>
      <c r="AL152" s="68" t="s">
        <v>521</v>
      </c>
      <c r="AM152" s="69" t="s">
        <v>521</v>
      </c>
      <c r="AN152" s="67" t="s">
        <v>521</v>
      </c>
      <c r="AO152" s="67" t="s">
        <v>521</v>
      </c>
      <c r="AP152" s="67" t="s">
        <v>521</v>
      </c>
      <c r="AQ152" s="67" t="s">
        <v>521</v>
      </c>
      <c r="AR152" s="67" t="s">
        <v>521</v>
      </c>
      <c r="AS152" s="67" t="s">
        <v>521</v>
      </c>
      <c r="AT152" s="67" t="s">
        <v>521</v>
      </c>
      <c r="AU152" s="67" t="s">
        <v>521</v>
      </c>
      <c r="AV152" s="68" t="s">
        <v>521</v>
      </c>
      <c r="AW152" s="69" t="s">
        <v>521</v>
      </c>
      <c r="AX152" s="67" t="s">
        <v>521</v>
      </c>
      <c r="AY152" s="67" t="s">
        <v>521</v>
      </c>
      <c r="AZ152" s="67" t="s">
        <v>521</v>
      </c>
      <c r="BA152" s="67" t="s">
        <v>521</v>
      </c>
      <c r="BB152" s="67" t="s">
        <v>521</v>
      </c>
      <c r="BC152" s="67" t="s">
        <v>521</v>
      </c>
      <c r="BD152" s="67" t="s">
        <v>520</v>
      </c>
      <c r="BE152" s="67" t="s">
        <v>520</v>
      </c>
      <c r="BF152" s="68" t="s">
        <v>520</v>
      </c>
      <c r="BG152" s="69" t="s">
        <v>520</v>
      </c>
      <c r="BH152" s="67" t="s">
        <v>520</v>
      </c>
      <c r="BI152" s="67" t="s">
        <v>520</v>
      </c>
      <c r="BJ152" s="67" t="s">
        <v>520</v>
      </c>
      <c r="BK152" s="67" t="s">
        <v>521</v>
      </c>
      <c r="BL152" s="67" t="s">
        <v>521</v>
      </c>
      <c r="BM152" s="67" t="s">
        <v>521</v>
      </c>
      <c r="BN152" s="67" t="s">
        <v>521</v>
      </c>
      <c r="BO152" s="67" t="s">
        <v>521</v>
      </c>
      <c r="BP152" s="68" t="s">
        <v>521</v>
      </c>
      <c r="BQ152" s="70" t="s">
        <v>521</v>
      </c>
      <c r="BR152" s="67" t="s">
        <v>521</v>
      </c>
      <c r="BS152" s="67" t="s">
        <v>521</v>
      </c>
      <c r="BT152" s="67" t="s">
        <v>521</v>
      </c>
      <c r="BU152" s="67" t="s">
        <v>521</v>
      </c>
      <c r="BV152" s="67" t="s">
        <v>521</v>
      </c>
      <c r="BW152" s="67" t="s">
        <v>521</v>
      </c>
      <c r="BX152" s="67" t="s">
        <v>521</v>
      </c>
      <c r="BY152" s="67" t="s">
        <v>521</v>
      </c>
      <c r="BZ152" s="68" t="s">
        <v>521</v>
      </c>
      <c r="CA152" s="69" t="s">
        <v>521</v>
      </c>
      <c r="CB152" s="67" t="s">
        <v>521</v>
      </c>
      <c r="CC152" s="67" t="s">
        <v>521</v>
      </c>
      <c r="CD152" s="67" t="s">
        <v>521</v>
      </c>
      <c r="CE152" s="67" t="s">
        <v>521</v>
      </c>
      <c r="CF152" s="67" t="s">
        <v>521</v>
      </c>
      <c r="CG152" s="67" t="s">
        <v>521</v>
      </c>
      <c r="CH152" s="67" t="s">
        <v>521</v>
      </c>
      <c r="CI152" s="67" t="s">
        <v>521</v>
      </c>
      <c r="CJ152" s="68" t="s">
        <v>521</v>
      </c>
      <c r="CK152" s="69" t="s">
        <v>521</v>
      </c>
      <c r="CL152" s="67" t="s">
        <v>521</v>
      </c>
      <c r="CM152" s="67" t="s">
        <v>521</v>
      </c>
      <c r="CN152" s="67" t="s">
        <v>521</v>
      </c>
      <c r="CO152" s="67" t="s">
        <v>521</v>
      </c>
      <c r="CP152" s="67" t="s">
        <v>521</v>
      </c>
      <c r="CQ152" s="67" t="s">
        <v>521</v>
      </c>
      <c r="CR152" s="67" t="s">
        <v>521</v>
      </c>
      <c r="CS152" s="67" t="s">
        <v>521</v>
      </c>
      <c r="CT152" s="68" t="s">
        <v>521</v>
      </c>
      <c r="CU152" s="69" t="s">
        <v>521</v>
      </c>
      <c r="CV152" s="67" t="s">
        <v>521</v>
      </c>
      <c r="CW152" s="67" t="s">
        <v>521</v>
      </c>
      <c r="CX152" s="67" t="s">
        <v>521</v>
      </c>
      <c r="CY152" s="67" t="s">
        <v>521</v>
      </c>
      <c r="CZ152" s="67" t="s">
        <v>521</v>
      </c>
      <c r="DA152" s="67" t="s">
        <v>521</v>
      </c>
      <c r="DB152" s="67" t="s">
        <v>521</v>
      </c>
      <c r="DC152" s="67" t="s">
        <v>521</v>
      </c>
      <c r="DD152" s="68" t="s">
        <v>521</v>
      </c>
      <c r="DE152" s="69" t="s">
        <v>521</v>
      </c>
      <c r="DF152" s="71" t="s">
        <v>521</v>
      </c>
      <c r="DG152" s="67" t="s">
        <v>521</v>
      </c>
      <c r="DH152" s="67" t="s">
        <v>521</v>
      </c>
      <c r="DI152" s="67" t="s">
        <v>521</v>
      </c>
      <c r="DJ152" s="67" t="s">
        <v>521</v>
      </c>
      <c r="DK152" s="67" t="s">
        <v>521</v>
      </c>
      <c r="DL152" s="67" t="s">
        <v>521</v>
      </c>
      <c r="DM152" s="67" t="s">
        <v>521</v>
      </c>
      <c r="DN152" s="68" t="s">
        <v>521</v>
      </c>
      <c r="DO152" s="70" t="s">
        <v>521</v>
      </c>
      <c r="DP152" s="71" t="s">
        <v>521</v>
      </c>
      <c r="DQ152" s="67" t="s">
        <v>521</v>
      </c>
      <c r="DR152" s="67" t="s">
        <v>521</v>
      </c>
      <c r="DS152" s="67" t="s">
        <v>521</v>
      </c>
      <c r="DT152" s="67" t="s">
        <v>521</v>
      </c>
      <c r="DU152" s="67" t="s">
        <v>521</v>
      </c>
      <c r="DV152" s="67" t="s">
        <v>521</v>
      </c>
      <c r="DW152" s="67" t="s">
        <v>521</v>
      </c>
      <c r="DX152" s="72" t="s">
        <v>521</v>
      </c>
      <c r="DY152" s="73" t="s">
        <v>522</v>
      </c>
      <c r="DZ152" s="74">
        <v>2</v>
      </c>
      <c r="EA152" s="74">
        <v>3</v>
      </c>
      <c r="EB152" s="74">
        <v>3</v>
      </c>
      <c r="EC152" s="75">
        <v>4</v>
      </c>
      <c r="ED152" s="76" t="s">
        <v>522</v>
      </c>
      <c r="EE152" s="74">
        <f t="shared" si="246"/>
        <v>2</v>
      </c>
      <c r="EF152" s="74">
        <f t="shared" si="247"/>
        <v>6</v>
      </c>
      <c r="EG152" s="74">
        <f t="shared" si="248"/>
        <v>18</v>
      </c>
      <c r="EH152" s="77">
        <f t="shared" si="249"/>
        <v>72</v>
      </c>
      <c r="EI152" s="73">
        <v>30</v>
      </c>
      <c r="EJ152" s="74">
        <v>50</v>
      </c>
      <c r="EK152" s="74">
        <v>90</v>
      </c>
      <c r="EL152" s="74">
        <v>150</v>
      </c>
      <c r="EM152" s="75">
        <v>450</v>
      </c>
      <c r="EN152" s="78">
        <v>1</v>
      </c>
      <c r="EO152" s="79">
        <f t="shared" si="250"/>
        <v>0.83333333333333337</v>
      </c>
      <c r="EP152" s="79">
        <f t="shared" si="251"/>
        <v>0.5</v>
      </c>
      <c r="EQ152" s="79">
        <f t="shared" si="252"/>
        <v>0.27777777777777779</v>
      </c>
      <c r="ER152" s="80">
        <f t="shared" si="253"/>
        <v>0.20833333333333334</v>
      </c>
      <c r="ES152" s="128" t="s">
        <v>532</v>
      </c>
      <c r="ET152" s="82"/>
      <c r="EU152" s="83">
        <v>4</v>
      </c>
      <c r="EV152" s="73">
        <v>59</v>
      </c>
      <c r="EW152" s="74">
        <v>58</v>
      </c>
      <c r="EX152" s="74">
        <v>29</v>
      </c>
      <c r="EY152" s="74">
        <v>31</v>
      </c>
      <c r="EZ152" s="74">
        <v>21</v>
      </c>
      <c r="FA152" s="74">
        <v>45</v>
      </c>
      <c r="FB152" s="74">
        <v>30</v>
      </c>
      <c r="FC152" s="74">
        <v>27</v>
      </c>
      <c r="FD152" s="74">
        <f t="shared" si="254"/>
        <v>50</v>
      </c>
      <c r="FE152" s="84">
        <f t="shared" si="255"/>
        <v>56</v>
      </c>
      <c r="FF152" s="73">
        <f>RANK(EV152,$EV$9:$EV$497,0)</f>
        <v>239</v>
      </c>
      <c r="FG152" s="74">
        <f>RANK(EW152,$EW$9:$EW$497,0)</f>
        <v>124</v>
      </c>
      <c r="FH152" s="74">
        <f>RANK(EX152,$EX$9:$EX$497,0)</f>
        <v>241</v>
      </c>
      <c r="FI152" s="74">
        <f>RANK(EY152,$EY$9:$EY$497,0)</f>
        <v>228</v>
      </c>
      <c r="FJ152" s="74">
        <f>RANK(EZ152,$EZ$9:$EZ$497,0)</f>
        <v>188</v>
      </c>
      <c r="FK152" s="74">
        <f>RANK(FA152,$FA$9:$FA$497,0)</f>
        <v>49</v>
      </c>
      <c r="FL152" s="74">
        <f>RANK(FB152,$FB$9:$FB$497,0)</f>
        <v>262</v>
      </c>
      <c r="FM152" s="74">
        <f>RANK(FC152,$FC$9:$FC$497,0)</f>
        <v>292</v>
      </c>
      <c r="FN152" s="74">
        <f>RANK(FD152,$FD$9:$FD$497,0)</f>
        <v>286</v>
      </c>
      <c r="FO152" s="84">
        <f>RANK(FE152,$FE$9:$FE$497,0)</f>
        <v>286</v>
      </c>
      <c r="FP152" s="73">
        <f>COUNTIFS($EV$9:$EV$497,"&gt;"&amp;EV152,$ES$9:$ES$497,ES152)+1</f>
        <v>34</v>
      </c>
      <c r="FQ152" s="74">
        <f>COUNTIFS($EW$9:$EW$497,"&gt;"&amp;EW152,$ES$9:$ES$497,ES152)+1</f>
        <v>34</v>
      </c>
      <c r="FR152" s="74">
        <f>COUNTIFS($EX$9:$EX$497,"&gt;"&amp;EX152,$ES$9:$ES$497,ES152)+1</f>
        <v>26</v>
      </c>
      <c r="FS152" s="74">
        <f>COUNTIFS($EY$9:$EY$497,"&gt;"&amp;EY152,$ES$9:$ES$497,ES152)+1</f>
        <v>25</v>
      </c>
      <c r="FT152" s="74">
        <f>COUNTIFS($EZ$9:$EZ$497,"&gt;"&amp;EZ152,$ES$9:$ES$497,ES152)+1</f>
        <v>34</v>
      </c>
      <c r="FU152" s="74">
        <f>COUNTIFS($FA$9:$FA$497,"&gt;"&amp;FA152,$ES$9:$ES$497,ES152)+1</f>
        <v>40</v>
      </c>
      <c r="FV152" s="74">
        <f>COUNTIFS($FB$9:$FB$497,"&gt;"&amp;FB152,$ES$9:$ES$497,ES152)+1</f>
        <v>27</v>
      </c>
      <c r="FW152" s="74">
        <f>COUNTIFS($FC$9:$FC$497,"&gt;"&amp;FC152,$ES$9:$ES$497,ES152)+1</f>
        <v>34</v>
      </c>
      <c r="FX152" s="74">
        <f>COUNTIFS($FD$9:$FD$497,"&gt;"&amp;FD152,$ES$9:$ES$497,ES152)+1</f>
        <v>37</v>
      </c>
      <c r="FY152" s="84">
        <f>COUNTIFS($FE$9:$FE$497,"&gt;"&amp;FE152,$ES$9:$ES$497,ES152)+1</f>
        <v>28</v>
      </c>
      <c r="FZ152" s="85">
        <f t="shared" si="256"/>
        <v>0.8</v>
      </c>
      <c r="GA152" s="86">
        <f t="shared" si="257"/>
        <v>0.78</v>
      </c>
      <c r="GB152" s="86">
        <f t="shared" si="258"/>
        <v>0.39</v>
      </c>
      <c r="GC152" s="86">
        <f t="shared" si="259"/>
        <v>0.42</v>
      </c>
      <c r="GD152" s="86">
        <f t="shared" si="260"/>
        <v>0.28000000000000003</v>
      </c>
      <c r="GE152" s="86">
        <f t="shared" si="261"/>
        <v>0.61</v>
      </c>
      <c r="GF152" s="86">
        <f t="shared" si="262"/>
        <v>0.41</v>
      </c>
      <c r="GG152" s="86">
        <f t="shared" si="263"/>
        <v>0.36</v>
      </c>
      <c r="GH152" s="86">
        <f t="shared" si="264"/>
        <v>0.68</v>
      </c>
      <c r="GI152" s="87">
        <f t="shared" si="265"/>
        <v>0.76</v>
      </c>
      <c r="GJ152" s="85">
        <f>ROUND(((FZ152-AVERAGE(FZ$9:FZ$497))/STDEVP(FZ$9:FZ$497)*10+50),2)</f>
        <v>43.51</v>
      </c>
      <c r="GK152" s="86">
        <f>ROUND(((GA152-AVERAGE(GA$9:GA$497))/STDEVP(GA$9:GA$497)*10+50),2)</f>
        <v>52.68</v>
      </c>
      <c r="GL152" s="86">
        <f>ROUND(((GB152-AVERAGE(GB$9:GB$497))/STDEVP(GB$9:GB$497)*10+50),2)</f>
        <v>42.76</v>
      </c>
      <c r="GM152" s="86">
        <f>ROUND(((GC152-AVERAGE(GC$9:GC$497))/STDEVP(GC$9:GC$497)*10+50),2)</f>
        <v>44.68</v>
      </c>
      <c r="GN152" s="86">
        <f>ROUND(((GD152-AVERAGE(GD$9:GD$497))/STDEVP(GD$9:GD$497)*10+50),2)</f>
        <v>46.16</v>
      </c>
      <c r="GO152" s="86">
        <f>ROUND(((GE152-AVERAGE(GE$9:GE$497))/STDEVP(GE$9:GE$497)*10+50),2)</f>
        <v>59.5</v>
      </c>
      <c r="GP152" s="86">
        <f>ROUND(((GF152-AVERAGE(GF$9:GF$497))/STDEVP(GF$9:GF$497)*10+50),2)</f>
        <v>42.92</v>
      </c>
      <c r="GQ152" s="86">
        <f>ROUND(((GG152-AVERAGE(GG$9:GG$497))/STDEVP(GG$9:GG$497)*10+50),2)</f>
        <v>41.52</v>
      </c>
      <c r="GR152" s="86">
        <f>ROUND(((GH152-AVERAGE(GH$9:GH$497))/STDEVP(GH$9:GH$497)*10+50),2)</f>
        <v>39.25</v>
      </c>
      <c r="GS152" s="87">
        <f>ROUND(((GI152-AVERAGE(GI$9:GI$497))/STDEVP(GI$9:GI$497)*10+50),2)</f>
        <v>40.47</v>
      </c>
      <c r="GT152" s="73">
        <f>RANK(GJ152,$GJ$9:$GJ$497,0)</f>
        <v>325</v>
      </c>
      <c r="GU152" s="74">
        <f>RANK(GK152,$GK$9:$GK$497,0)</f>
        <v>155</v>
      </c>
      <c r="GV152" s="74">
        <f>RANK(GL152,$GL$9:$GL$497,0)</f>
        <v>336</v>
      </c>
      <c r="GW152" s="74">
        <f>RANK(GM152,$GM$9:$GM$497,0)</f>
        <v>309</v>
      </c>
      <c r="GX152" s="74">
        <f>RANK(GN152,$GN$9:$GN$497,0)</f>
        <v>234</v>
      </c>
      <c r="GY152" s="74">
        <f>RANK(GO152,$GO$9:$GO$497,0)</f>
        <v>75</v>
      </c>
      <c r="GZ152" s="74">
        <f>RANK(GP152,$GP$9:$GP$497,0)</f>
        <v>316</v>
      </c>
      <c r="HA152" s="74">
        <f>RANK(GQ152,$GQ$9:$GQ$497,0)</f>
        <v>357</v>
      </c>
      <c r="HB152" s="74">
        <f>RANK(GR152,$GR$9:$GR$497,0)</f>
        <v>406</v>
      </c>
      <c r="HC152" s="84">
        <f>RANK(GS152,$GS$9:$GS$497,0)</f>
        <v>379</v>
      </c>
      <c r="HD152" s="85">
        <f>ROUND(AVERAGEIF($ES$9:$ES$497,$ES152,$FZ$9:$FZ$497),2)</f>
        <v>0.93</v>
      </c>
      <c r="HE152" s="86">
        <f>ROUND(AVERAGEIF($ES$9:$ES$497,$ES152,$GA$9:$GA$497),2)</f>
        <v>0.96</v>
      </c>
      <c r="HF152" s="86">
        <f>ROUND(AVERAGEIF($ES$9:$ES$497,$ES152,$GB$9:$GB$497),2)</f>
        <v>0.41</v>
      </c>
      <c r="HG152" s="86">
        <f>ROUND(AVERAGEIF($ES$9:$ES$497,$ES152,$GC$9:$GC$497),2)</f>
        <v>0.46</v>
      </c>
      <c r="HH152" s="86">
        <f>ROUND(AVERAGEIF($ES$9:$ES$497,$ES152,$GD$9:$GD$497),2)</f>
        <v>0.38</v>
      </c>
      <c r="HI152" s="86">
        <f>ROUND(AVERAGEIF($ES$9:$ES$497,$ES152,$GE$9:$GE$497),2)</f>
        <v>0.85</v>
      </c>
      <c r="HJ152" s="86">
        <f>ROUND(AVERAGEIF($ES$9:$ES$497,$ES152,$GF$9:$GF$497),2)</f>
        <v>0.44</v>
      </c>
      <c r="HK152" s="86">
        <f>ROUND(AVERAGEIF($ES$9:$ES$497,$ES152,$GG$9:$GG$497),2)</f>
        <v>0.42</v>
      </c>
      <c r="HL152" s="86">
        <f>ROUND(AVERAGEIF($ES$9:$ES$497,$ES152,$GH$9:$GH$497),2)</f>
        <v>0.8</v>
      </c>
      <c r="HM152" s="87">
        <f>ROUND(AVERAGEIF($ES$9:$ES$497,$ES152,$GI$9:$GI$497),2)</f>
        <v>0.84</v>
      </c>
      <c r="HN152" s="88">
        <f t="shared" si="266"/>
        <v>-0.13</v>
      </c>
      <c r="HO152" s="89">
        <f t="shared" si="267"/>
        <v>-0.17999999999999994</v>
      </c>
      <c r="HP152" s="89">
        <f t="shared" si="268"/>
        <v>-1.9999999999999962E-2</v>
      </c>
      <c r="HQ152" s="89">
        <f t="shared" si="269"/>
        <v>-4.0000000000000036E-2</v>
      </c>
      <c r="HR152" s="89">
        <f t="shared" si="270"/>
        <v>-9.9999999999999978E-2</v>
      </c>
      <c r="HS152" s="89">
        <f t="shared" si="271"/>
        <v>-0.24</v>
      </c>
      <c r="HT152" s="89">
        <f t="shared" si="272"/>
        <v>-3.0000000000000027E-2</v>
      </c>
      <c r="HU152" s="89">
        <f t="shared" si="273"/>
        <v>-0.06</v>
      </c>
      <c r="HV152" s="89">
        <f t="shared" si="274"/>
        <v>-0.12</v>
      </c>
      <c r="HW152" s="90">
        <f t="shared" si="275"/>
        <v>-7.999999999999996E-2</v>
      </c>
      <c r="HX152" s="73">
        <f>COUNTIFS($FZ$9:$FZ$497,"&gt;"&amp;FZ152,$ES$9:$ES$497,$ES152)+1</f>
        <v>49</v>
      </c>
      <c r="HY152" s="74">
        <f>COUNTIFS($GA$9:$GA$497,"&gt;"&amp;GA152,$ES$9:$ES$497,$ES152)+1</f>
        <v>56</v>
      </c>
      <c r="HZ152" s="74">
        <f>COUNTIFS($GB$9:$GB$497,"&gt;"&amp;GB152,$ES$9:$ES$497,$ES152)+1</f>
        <v>43</v>
      </c>
      <c r="IA152" s="74">
        <f>COUNTIFS($GC$9:$GC$497,"&gt;"&amp;GC152,$ES$9:$ES$497,$ES152)+1</f>
        <v>46</v>
      </c>
      <c r="IB152" s="74">
        <f>COUNTIFS($GD$9:$GD$497,"&gt;"&amp;GD152,$ES$9:$ES$497,$ES152)+1</f>
        <v>56</v>
      </c>
      <c r="IC152" s="74">
        <f>COUNTIFS($GE$9:$GE$497,"&gt;"&amp;GE152,$ES$9:$ES$497,$ES152)+1</f>
        <v>65</v>
      </c>
      <c r="ID152" s="74">
        <f>COUNTIFS($GF$9:$GF$497,"&gt;"&amp;GF152,$ES$9:$ES$497,$ES152)+1</f>
        <v>38</v>
      </c>
      <c r="IE152" s="74">
        <f>COUNTIFS($GG$9:$GG$497,"&gt;"&amp;GG152,$ES$9:$ES$497,$ES152)+1</f>
        <v>53</v>
      </c>
      <c r="IF152" s="74">
        <f>COUNTIFS($GH$9:$GH$497,"&gt;"&amp;GH152,$ES$9:$ES$497,$ES152)+1</f>
        <v>54</v>
      </c>
      <c r="IG152" s="84">
        <f>COUNTIFS($GI$9:$GI$497,"&gt;"&amp;GI152,$ES$9:$ES$497,$ES152)+1</f>
        <v>47</v>
      </c>
      <c r="IH152" s="91"/>
      <c r="II152" s="79"/>
      <c r="IJ152" s="79"/>
      <c r="IK152" s="79"/>
      <c r="IL152" s="79"/>
      <c r="IM152" s="92"/>
      <c r="IN152" s="93"/>
      <c r="IO152" s="94"/>
      <c r="IP152" s="95"/>
      <c r="IQ152" s="79"/>
      <c r="IR152" s="79"/>
      <c r="IS152" s="79"/>
      <c r="IT152" s="79"/>
      <c r="IU152" s="79"/>
      <c r="IV152" s="79"/>
      <c r="IW152" s="96"/>
      <c r="IX152" s="93"/>
      <c r="IY152" s="79"/>
      <c r="IZ152" s="79"/>
      <c r="JA152" s="79"/>
      <c r="JB152" s="79"/>
      <c r="JC152" s="79"/>
      <c r="JD152" s="79"/>
      <c r="JE152" s="97"/>
      <c r="JF152" s="95"/>
      <c r="JG152" s="79"/>
      <c r="JH152" s="79"/>
      <c r="JI152" s="79"/>
      <c r="JJ152" s="79"/>
      <c r="JK152" s="79"/>
      <c r="JL152" s="79"/>
      <c r="JM152" s="96"/>
      <c r="JN152" s="93"/>
      <c r="JO152" s="79"/>
      <c r="JP152" s="79"/>
      <c r="JQ152" s="79"/>
      <c r="JR152" s="79"/>
      <c r="JS152" s="79"/>
      <c r="JT152" s="79"/>
      <c r="JU152" s="79"/>
      <c r="JV152" s="79"/>
      <c r="JW152" s="79"/>
      <c r="JX152" s="79"/>
      <c r="JY152" s="79"/>
      <c r="JZ152" s="97"/>
      <c r="KA152" s="93"/>
      <c r="KB152" s="79"/>
      <c r="KC152" s="79"/>
      <c r="KD152" s="79"/>
      <c r="KE152" s="97"/>
      <c r="KF152" s="95"/>
      <c r="KG152" s="79"/>
      <c r="KH152" s="79"/>
      <c r="KI152" s="79"/>
      <c r="KJ152" s="79"/>
      <c r="KK152" s="98"/>
      <c r="KL152" s="79"/>
      <c r="KM152" s="79"/>
      <c r="KN152" s="79"/>
      <c r="KO152" s="79"/>
      <c r="KP152" s="79"/>
      <c r="KQ152" s="79"/>
      <c r="KR152" s="79"/>
      <c r="KS152" s="96"/>
      <c r="KT152" s="96"/>
      <c r="KU152" s="96"/>
      <c r="KV152" s="96"/>
      <c r="KW152" s="93"/>
      <c r="KX152" s="79"/>
      <c r="KY152" s="79"/>
      <c r="KZ152" s="79"/>
      <c r="LA152" s="79"/>
      <c r="LB152" s="79"/>
      <c r="LC152" s="96"/>
      <c r="LD152" s="93"/>
      <c r="LE152" s="94"/>
      <c r="LF152" s="99"/>
      <c r="LG152" s="75"/>
      <c r="LH152" s="93"/>
      <c r="LI152" s="79"/>
      <c r="LJ152" s="74"/>
      <c r="LK152" s="74"/>
      <c r="LL152" s="74"/>
      <c r="LM152" s="100"/>
      <c r="LN152" s="95"/>
      <c r="LO152" s="79"/>
      <c r="LP152" s="79"/>
      <c r="LQ152" s="79"/>
      <c r="LR152" s="96"/>
      <c r="LS152" s="93"/>
      <c r="LT152" s="79"/>
      <c r="LU152" s="79"/>
      <c r="LV152" s="79"/>
      <c r="LW152" s="79"/>
      <c r="LX152" s="79"/>
      <c r="LY152" s="79"/>
      <c r="LZ152" s="79"/>
      <c r="MA152" s="97"/>
      <c r="MB152" s="95"/>
      <c r="MC152" s="79"/>
      <c r="MD152" s="79"/>
      <c r="ME152" s="79"/>
      <c r="MF152" s="79"/>
      <c r="MG152" s="79"/>
      <c r="MH152" s="79"/>
      <c r="MI152" s="79"/>
      <c r="MJ152" s="79"/>
      <c r="MK152" s="79"/>
      <c r="ML152" s="79"/>
      <c r="MM152" s="79"/>
      <c r="MN152" s="98"/>
      <c r="MO152" s="98"/>
      <c r="MP152" s="96"/>
      <c r="MQ152" s="93"/>
      <c r="MR152" s="79"/>
      <c r="MS152" s="79"/>
      <c r="MT152" s="79"/>
      <c r="MU152" s="79"/>
      <c r="MV152" s="98"/>
      <c r="MW152" s="79"/>
      <c r="MX152" s="79"/>
      <c r="MY152" s="79"/>
      <c r="MZ152" s="79"/>
      <c r="NA152" s="79"/>
      <c r="NB152" s="79"/>
      <c r="NC152" s="79"/>
      <c r="ND152" s="96"/>
      <c r="NE152" s="96"/>
      <c r="NF152" s="96"/>
      <c r="NG152" s="96"/>
      <c r="NH152" s="93"/>
      <c r="NI152" s="79"/>
      <c r="NJ152" s="79"/>
      <c r="NK152" s="79"/>
      <c r="NL152" s="79"/>
      <c r="NM152" s="79"/>
      <c r="NN152" s="94"/>
      <c r="NO152" s="93"/>
      <c r="NP152" s="80"/>
      <c r="NQ152" s="124" t="s">
        <v>894</v>
      </c>
      <c r="NR152" s="102" t="s">
        <v>897</v>
      </c>
      <c r="NS152" s="102"/>
      <c r="NT152" s="102"/>
      <c r="NU152" s="102"/>
      <c r="NV152" s="104">
        <v>43720</v>
      </c>
      <c r="NW152" s="102" t="s">
        <v>525</v>
      </c>
      <c r="NX152" s="133" t="s">
        <v>898</v>
      </c>
      <c r="NY152" s="129" t="s">
        <v>2116</v>
      </c>
      <c r="NZ152" s="133" t="s">
        <v>2076</v>
      </c>
      <c r="OA152" s="134"/>
      <c r="OB152" s="134"/>
      <c r="OC152" s="134"/>
      <c r="OD152" s="108">
        <f t="shared" si="276"/>
        <v>72</v>
      </c>
      <c r="OE152" s="109">
        <v>7</v>
      </c>
      <c r="OF152" s="110">
        <f t="shared" si="277"/>
        <v>30</v>
      </c>
      <c r="OG152" s="109">
        <v>7</v>
      </c>
      <c r="OH152" s="111">
        <f>ROUND(AVERAGEIF($ES$9:$ES$497,$ES152,EV$9:EV$497),0)</f>
        <v>58</v>
      </c>
      <c r="OI152" s="112">
        <f>ROUND(AVERAGEIF($ES$9:$ES$497,$ES152,EW$9:EW$497),0)</f>
        <v>57</v>
      </c>
      <c r="OJ152" s="112">
        <f>ROUND(AVERAGEIF($ES$9:$ES$497,$ES152,EX$9:EX$497),0)</f>
        <v>24</v>
      </c>
      <c r="OK152" s="112">
        <f>ROUND(AVERAGEIF($ES$9:$ES$497,$ES152,EY$9:EY$497),0)</f>
        <v>29</v>
      </c>
      <c r="OL152" s="112">
        <f>ROUND(AVERAGEIF($ES$9:$ES$497,$ES152,EZ$9:EZ$497),0)</f>
        <v>25</v>
      </c>
      <c r="OM152" s="112">
        <f>ROUND(AVERAGEIF($ES$9:$ES$497,$ES152,FA$9:FA$497),0)</f>
        <v>51</v>
      </c>
      <c r="ON152" s="112">
        <f>ROUND(AVERAGEIF($ES$9:$ES$497,$ES152,FB$9:FB$497),0)</f>
        <v>27</v>
      </c>
      <c r="OO152" s="112">
        <f>ROUND(AVERAGEIF($ES$9:$ES$497,$ES152,FC$9:FC$497),0)</f>
        <v>25</v>
      </c>
      <c r="OP152" s="112">
        <f>ROUND(AVERAGEIF($ES$9:$ES$497,$ES152,FD$9:FD$497),0)</f>
        <v>49</v>
      </c>
      <c r="OQ152" s="113">
        <f>ROUND(AVERAGEIF($ES$9:$ES$497,$ES152,FE$9:FE$497),0)</f>
        <v>49</v>
      </c>
      <c r="OR152" s="114">
        <f>ROUND(EV152/MAX(EV$9:EV$497)*100,0)</f>
        <v>33</v>
      </c>
      <c r="OS152" s="115">
        <f>ROUND(EW152/MAX(EW$9:EW$497)*100,0)</f>
        <v>46</v>
      </c>
      <c r="OT152" s="115">
        <f>ROUND(EX152/MAX(EX$9:EX$497)*100,0)</f>
        <v>24</v>
      </c>
      <c r="OU152" s="115">
        <f>ROUND(EY152/MAX(EY$9:EY$497)*100,0)</f>
        <v>21</v>
      </c>
      <c r="OV152" s="115">
        <f>ROUND(EZ152/MAX(EZ$9:EZ$497)*100,0)</f>
        <v>17</v>
      </c>
      <c r="OW152" s="115">
        <f>ROUND(FA152/MAX(FA$9:FA$497)*100,0)</f>
        <v>40</v>
      </c>
      <c r="OX152" s="115">
        <f>ROUND(FB152/MAX(FB$9:FB$497)*100,0)</f>
        <v>22</v>
      </c>
      <c r="OY152" s="116">
        <f>ROUND(FC152/MAX(FC$9:FC$497)*100,0)</f>
        <v>19</v>
      </c>
      <c r="OZ152" s="115">
        <f>ROUND(FD152/MAX(FD$9:FD$497)*100,0)</f>
        <v>34</v>
      </c>
      <c r="PA152" s="117">
        <f>ROUND(FE152/MAX(FE$9:FE$497)*100,0)</f>
        <v>23</v>
      </c>
      <c r="PB152" s="118">
        <f t="shared" si="278"/>
        <v>314</v>
      </c>
      <c r="PC152" s="115">
        <f t="shared" si="279"/>
        <v>293</v>
      </c>
      <c r="PD152" s="115">
        <f t="shared" si="280"/>
        <v>365</v>
      </c>
      <c r="PE152" s="115">
        <f t="shared" si="281"/>
        <v>352</v>
      </c>
      <c r="PF152" s="115">
        <f t="shared" si="282"/>
        <v>356</v>
      </c>
      <c r="PG152" s="119">
        <f t="shared" si="283"/>
        <v>342</v>
      </c>
      <c r="PH152" s="118">
        <f>ROUND(PB152/MAX(PB$9:PB$497)*100,0)</f>
        <v>37</v>
      </c>
      <c r="PI152" s="115">
        <f>ROUND(PC152/MAX(PC$9:PC$497)*100,0)</f>
        <v>35</v>
      </c>
      <c r="PJ152" s="115">
        <f>ROUND(PD152/MAX(PD$9:PD$497)*100,0)</f>
        <v>39</v>
      </c>
      <c r="PK152" s="115">
        <f>ROUND(PE152/MAX(PE$9:PE$497)*100,0)</f>
        <v>35</v>
      </c>
      <c r="PL152" s="115">
        <f>ROUND(PF152/MAX(PF$9:PF$497)*100,0)</f>
        <v>50</v>
      </c>
      <c r="PM152" s="119">
        <f>ROUND(PG152/MAX(PG$9:PG$497)*100,0)</f>
        <v>50</v>
      </c>
      <c r="PN152" s="118">
        <f>RANK(PH152,PH$9:PH$497,0)</f>
        <v>271</v>
      </c>
      <c r="PO152" s="115">
        <f>RANK(PI152,PI$9:PI$497,0)</f>
        <v>257</v>
      </c>
      <c r="PP152" s="115">
        <f>RANK(PJ152,PJ$9:PJ$497,0)</f>
        <v>270</v>
      </c>
      <c r="PQ152" s="115">
        <f>RANK(PK152,PK$9:PK$497,0)</f>
        <v>275</v>
      </c>
      <c r="PR152" s="115">
        <f>RANK(PL152,PL$9:PL$497,0)</f>
        <v>198</v>
      </c>
      <c r="PS152" s="119">
        <f>RANK(PM152,PM$9:PM$497,0)</f>
        <v>172</v>
      </c>
      <c r="PT152" s="120">
        <f>ROUND(FZ152/MAX(FZ$9:FZ$497)*100,0)</f>
        <v>44</v>
      </c>
      <c r="PU152" s="115">
        <f>ROUND(GA152/MAX(GA$9:GA$497)*100,0)</f>
        <v>44</v>
      </c>
      <c r="PV152" s="115">
        <f>ROUND(GB152/MAX(GB$9:GB$497)*100,0)</f>
        <v>28</v>
      </c>
      <c r="PW152" s="115">
        <f>ROUND(GC152/MAX(GC$9:GC$497)*100,0)</f>
        <v>33</v>
      </c>
      <c r="PX152" s="115">
        <f>ROUND(GD152/MAX(GD$9:GD$497)*100,0)</f>
        <v>16</v>
      </c>
      <c r="PY152" s="115">
        <f>ROUND(GE152/MAX(GE$9:GE$497)*100,0)</f>
        <v>37</v>
      </c>
      <c r="PZ152" s="115">
        <f>ROUND(GF152/MAX(GF$9:GF$497)*100,0)</f>
        <v>19</v>
      </c>
      <c r="QA152" s="116">
        <f>ROUND(GG152/MAX(GG$9:GG$497)*100,0)</f>
        <v>20</v>
      </c>
      <c r="QB152" s="115">
        <f>ROUND(GH152/MAX(GH$9:GH$497)*100,0)</f>
        <v>30</v>
      </c>
      <c r="QC152" s="121">
        <f>ROUND(GI152/MAX(GI$9:GI$497)*100,0)</f>
        <v>24</v>
      </c>
      <c r="QD152" s="120">
        <f>ROUND(AVERAGEIF($ES$9:$ES$497,$ES152,PT$9:PT$497),0)</f>
        <v>51</v>
      </c>
      <c r="QE152" s="120">
        <f>ROUND(AVERAGEIF($ES$9:$ES$497,$ES152,PU$9:PU$497),0)</f>
        <v>54</v>
      </c>
      <c r="QF152" s="120">
        <f>ROUND(AVERAGEIF($ES$9:$ES$497,$ES152,PV$9:PV$497),0)</f>
        <v>30</v>
      </c>
      <c r="QG152" s="120">
        <f>ROUND(AVERAGEIF($ES$9:$ES$497,$ES152,PW$9:PW$497),0)</f>
        <v>36</v>
      </c>
      <c r="QH152" s="120">
        <f>ROUND(AVERAGEIF($ES$9:$ES$497,$ES152,PX$9:PX$497),0)</f>
        <v>21</v>
      </c>
      <c r="QI152" s="120">
        <f>ROUND(AVERAGEIF($ES$9:$ES$497,$ES152,PY$9:PY$497),0)</f>
        <v>51</v>
      </c>
      <c r="QJ152" s="120">
        <f>ROUND(AVERAGEIF($ES$9:$ES$497,$ES152,PZ$9:PZ$497),0)</f>
        <v>21</v>
      </c>
      <c r="QK152" s="120">
        <f>ROUND(AVERAGEIF($ES$9:$ES$497,$ES152,QA$9:QA$497),0)</f>
        <v>23</v>
      </c>
      <c r="QL152" s="120">
        <f>ROUND(AVERAGEIF($ES$9:$ES$497,$ES152,QB$9:QB$497),0)</f>
        <v>35</v>
      </c>
      <c r="QM152" s="120">
        <f>ROUND(AVERAGEIF($ES$9:$ES$497,$ES152,QC$9:QC$497),0)</f>
        <v>27</v>
      </c>
      <c r="QN152" s="114">
        <f t="shared" si="297"/>
        <v>379</v>
      </c>
      <c r="QO152" s="115">
        <f t="shared" si="298"/>
        <v>331</v>
      </c>
      <c r="QP152" s="115">
        <f t="shared" si="299"/>
        <v>443</v>
      </c>
      <c r="QQ152" s="115">
        <f t="shared" si="300"/>
        <v>439</v>
      </c>
      <c r="QR152" s="115">
        <f t="shared" si="301"/>
        <v>489</v>
      </c>
      <c r="QS152" s="119">
        <f t="shared" si="302"/>
        <v>409</v>
      </c>
      <c r="QT152" s="114">
        <f>ROUND((QN152-MIN(QN$9:QN$497))/(MAX(QN$9:QN$497)-MIN(QN$9:QN$497))*100,0)</f>
        <v>24</v>
      </c>
      <c r="QU152" s="115">
        <f>ROUND((QO152-MIN(QO$9:QO$497))/(MAX(QO$9:QO$497)-MIN(QO$9:QO$497))*100,0)</f>
        <v>17</v>
      </c>
      <c r="QV152" s="115">
        <f>ROUND((QP152-MIN(QP$9:QP$497))/(MAX(QP$9:QP$497)-MIN(QP$9:QP$497))*100,0)</f>
        <v>13</v>
      </c>
      <c r="QW152" s="115">
        <f>ROUND((QQ152-MIN(QQ$9:QQ$497))/(MAX(QQ$9:QQ$497)-MIN(QQ$9:QQ$497))*100,0)</f>
        <v>19</v>
      </c>
      <c r="QX152" s="115">
        <f>ROUND((QR152-MIN(QR$9:QR$497))/(MAX(QR$9:QR$497)-MIN(QR$9:QR$497))*100,0)</f>
        <v>43</v>
      </c>
      <c r="QY152" s="115">
        <f>ROUND((QS152-MIN(QS$9:QS$497))/(MAX(QS$9:QS$497)-MIN(QS$9:QS$497))*100,0)</f>
        <v>47</v>
      </c>
      <c r="QZ152" s="114">
        <f>RANK(QN152,QN$9:QN$497,0)</f>
        <v>378</v>
      </c>
      <c r="RA152" s="115">
        <f>RANK(QO152,QO$9:QO$497,0)</f>
        <v>313</v>
      </c>
      <c r="RB152" s="115">
        <f>RANK(QP152,QP$9:QP$497,0)</f>
        <v>400</v>
      </c>
      <c r="RC152" s="115">
        <f>RANK(QQ152,QQ$9:QQ$497,0)</f>
        <v>383</v>
      </c>
      <c r="RD152" s="115">
        <f>RANK(QR152,QR$9:QR$497,0)</f>
        <v>260</v>
      </c>
      <c r="RE152" s="115">
        <f>RANK(QS152,QS$9:QS$497,0)</f>
        <v>140</v>
      </c>
      <c r="RF152" s="122"/>
      <c r="RG152" s="115">
        <f>($RH$3*(IH152+IJ152)*100*100/MAX(EX$9:EX$497)*$RO$3) +($RH$3*(II152+IJ152)*100*100/MAX(EX$9:EX$497)*$RO$4) + ($RH$3*IK152*100*100/MAX(EX$9:EX$497)*0.098)</f>
        <v>0</v>
      </c>
      <c r="RH152" s="115">
        <f>($RH$4*IL152*100*100/MAX(EZ$9:EZ$497))*$RQ$3</f>
        <v>0</v>
      </c>
      <c r="RI152" s="115">
        <f>($RH$3*IM152*100*100/MAX(EY$9:EY$497))*$RQ$4</f>
        <v>0</v>
      </c>
      <c r="RJ152" s="115">
        <f>($RH$3*IN152*100*100/MAX(EX$9:EX$497))</f>
        <v>0</v>
      </c>
      <c r="RK152" s="115">
        <f>($RH$4*IO152*100*100/MAX(EZ$9:EZ$497))*$RQ$3</f>
        <v>0</v>
      </c>
      <c r="RL152" s="115">
        <f>(($RL$4*IP152*100*((100/MAX(EX$9:EX$497)+100/MAX(EZ$9:EZ$497))/2))+($RL$4*IQ152*100*((100/MAX(EX$9:EX$497)+100/MAX(EZ$9:EZ$497))/2))+($RL$4*IR152*100*((100/MAX(EX$9:EX$497)+100/MAX(EZ$9:EZ$497))/2))+($RL$4*IS152*100*((100/MAX(EX$9:EX$497)+100/MAX(EZ$9:EZ$497))/2))+($RL$4*IT152*100*((100/MAX(EX$9:EX$497)+100/MAX(EZ$9:EZ$497))/2))+($RL$4*IU152*100*((100/MAX(EX$9:EX$497)+100/MAX(EZ$9:EZ$497))/2))+($RL$4*IV152*100*((100/MAX(EX$9:EX$497)+100/MAX(EZ$9:EZ$497))/2))+($RL$4*IW152*100*((100/MAX(EX$9:EX$497)+100/MAX(EZ$9:EZ$497))/2)))*$RS$3</f>
        <v>0</v>
      </c>
      <c r="RM152" s="115">
        <f>(($RH$3*IX152*100*100/MAX(EX$9:EX$497))+($RH$3*IY152*100*100/MAX(EX$9:EX$497))+($RH$3*IZ152*100*100/MAX(EX$9:EX$497))+($RH$3*JA152*100*100/MAX(EX$9:EX$497))+($RH$3*JB152*100*100/MAX(EX$9:EX$497))+($RH$3*JC152*100*100/MAX(EX$9:EX$497))+($RH$3*JD152*100*100/MAX(EX$9:EX$497))+($RH$3*JE152*100*100/MAX(EX$9:EX$497)))*$RS$4</f>
        <v>0</v>
      </c>
      <c r="RN152" s="115">
        <f>(($RH$4*JF152*100*100/MAX(EZ$9:EZ$497)) + ($RH$4*JG152*100*100/MAX(EZ$9:EZ$497)) + ($RH$4*JH152*100*100/MAX(EZ$9:EZ$497)) + ($RH$4*JI152*100*100/MAX(EZ$9:EZ$497)) + ($RH$4*JJ152*100*100/MAX(EZ$9:EZ$497)) + ($RH$4*JK152*100*100/MAX(EZ$9:EZ$497)) + ($RH$4*JL152*100*100/MAX(EZ$9:EZ$497)) + ($RH$4*JM152*100*100/MAX(EZ$9:EZ$497)))*$RU$3</f>
        <v>0</v>
      </c>
      <c r="RO152" s="115">
        <f>(($RL$4*JN152*100*((100/MAX(EX$9:EX$497)+100/MAX(EZ$9:EZ$497))/2))+($RL$4*JO152*100*((100/MAX(EX$9:EX$497)+100/MAX(EZ$9:EZ$497))/2))+($RL$4*JP152*100*((100/MAX(EX$9:EX$497)+100/MAX(EZ$9:EZ$497))/2))+($RL$4*JQ152*100*((100/MAX(EX$9:EX$497)+100/MAX(EZ$9:EZ$497))/2))+($RL$4*JR152*100*((100/MAX(EX$9:EX$497)+100/MAX(EZ$9:EZ$497))/2))+($RL$4*JS152*100*((100/MAX(EX$9:EX$497)+100/MAX(EZ$9:EZ$497))/2))+($RL$4*JT152*100*((100/MAX(EX$9:EX$497)+100/MAX(EZ$9:EZ$497))/2))+($RL$4*JU152*100*((100/MAX(EX$9:EX$497)+100/MAX(EZ$9:EZ$497))/2))+($RL$4*JV152*100*((100/MAX(EX$9:EX$497)+100/MAX(EZ$9:EZ$497))/2))+($RL$4*JW152*100*((100/MAX(EX$9:EX$497)+100/MAX(EZ$9:EZ$497))/2))+($RL$4*JX152*100*((100/MAX(EX$9:EX$497)+100/MAX(EZ$9:EZ$497))/2))+($RL$4*JY152*100*((100/MAX(EX$9:EX$497)+100/MAX(EZ$9:EZ$497))/2))+($RL$4*JZ152*100*((100/MAX(EX$9:EX$497)+100/MAX(EZ$9:EZ$497))/2)))*$RW$3/2</f>
        <v>0</v>
      </c>
      <c r="RP152" s="119">
        <f>($RJ$3*KA152*100*100/MAX(FA$9:FA$497)) + ($RJ$3*KB152*100*100/MAX(FA$9:FA$497)/2) + ($RJ$3*KC152*100*100/MAX(FA$9:FA$497)/2) + ($RJ$3*KD152*100*100/MAX(FA$9:FA$497)/4) + ($RJ$3*KE152*100*100/MAX(FA$9:FA$497)/4)</f>
        <v>0</v>
      </c>
      <c r="RQ152" s="118">
        <f>($RL$4*KF152*100*((100/MAX(EX$9:EX$497)+100/MAX(EZ$9:EZ$497)))) * ($RO$3/2) + (($RL$4*KG152*100*((100/MAX(EX$9:EX$497)+100/MAX(EZ$9:EZ$497))))+($RL$4*KH152*100*((100/MAX(EX$9:EX$497)+100/MAX(EZ$9:EZ$497))))+($RL$4*KI152*100*((100/MAX(EX$9:EX$497)+100/MAX(EZ$9:EZ$497))))+($RL$4*KJ152*100*((100/MAX(EX$9:EX$497)+100/MAX(EZ$9:EZ$497))))+($RL$4*KK152*100*((100/MAX(EX$9:EX$497)+100/MAX(EZ$9:EZ$497))))+($RL$4*KL152*100*((100/MAX(EX$9:EX$497)+100/MAX(EZ$9:EZ$497))))+($RL$4*KM152*100*((100/MAX(EX$9:EX$497)+100/MAX(EZ$9:EZ$497))))+($RL$4*KN152*100*((100/MAX(EX$9:EX$497)+100/MAX(EZ$9:EZ$497))))+($RL$4*KO152*100*((100/MAX(EX$9:EX$497)+100/MAX(EZ$9:EZ$497))))+($RL$4*KP152*100*((100/MAX(EX$9:EX$497)+100/MAX(EZ$9:EZ$497))))+($RL$4*KQ152*100*((100/MAX(EX$9:EX$497)+100/MAX(EZ$9:EZ$497))))+($RL$4*KR152*100*((100/MAX(EX$9:EX$497)+100/MAX(EZ$9:EZ$497))))+($RL$4*KS152*100*((100/MAX(EX$9:EX$497)+100/MAX(EZ$9:EZ$497))))+($RL$4*KV152*100*((100/MAX(EX$9:EX$497)+100/MAX(EZ$9:EZ$497))))) * (($RO$3+$RO$4)/6)</f>
        <v>0</v>
      </c>
      <c r="RR152" s="115">
        <f>(($RL$4*KW152*100*((100/MAX(EX$9:EX$497)+100/MAX(EZ$9:EZ$497))))) * ($RO$3/2) + (($RL$4*KX152*100*((100/MAX(EX$9:EX$497)+100/MAX(EZ$9:EZ$497))))+($RL$4*KY152*100*((100/MAX(EX$9:EX$497)+100/MAX(EZ$9:EZ$497))))+($RL$4*KZ152*100*((100/MAX(EX$9:EX$497)+100/MAX(EZ$9:EZ$497))))+($RL$4*LA152*100*((100/MAX(EX$9:EX$497)+100/MAX(EZ$9:EZ$497))))+($RL$4*LB152*100*((100/MAX(EX$9:EX$497)+100/MAX(EZ$9:EZ$497))))+($RL$4*LC152*100*((100/MAX(EX$9:EX$497)+100/MAX(EZ$9:EZ$497))))) * (($RO$3+$RO$4)/6)</f>
        <v>0</v>
      </c>
      <c r="RS152" s="119">
        <f>(($RL$4*LD152*100*((100/MAX(EX$9:EX$497)+100/MAX(EZ$9:EZ$497))))+($RL$4*LE152*100*((100/MAX(EX$9:EX$497)+100/MAX(EZ$9:EZ$497))))) * (($RO$3+$RO$4)/6)</f>
        <v>0</v>
      </c>
      <c r="RT152" s="118">
        <f>($RJ$4*LH152*100*(100/MAX(EV$9:EV$497)))+($RJ$4*LI152*100*(100/MAX(EV$9:EV$497)))</f>
        <v>0</v>
      </c>
      <c r="RU152" s="119">
        <f>($RJ$4*LJ152*(100/MAX(EV$9:EV$497)))/2 + ($RL$3*LK152*(100/MAX(EW$9:EW$497))) + ($RJ$4*LL152*(100/MAX(EV$9:EV$497)))/4 + ($RL$3*LM152*(100/MAX(EW$9:EW$497)))</f>
        <v>0</v>
      </c>
      <c r="RV152" s="118">
        <f>($RJ$4*LN152*100*100/MAX(EV$9:EV$497)/2)+($RJ$4*LO152*100*100/MAX(EV$9:EV$497)/2)+($RJ$4*LP152*100*100/MAX(EV$9:EV$497))+($RJ$4*LQ152*100*100/MAX(EV$9:EV$497))+($RJ$4*LR152*100*100/MAX(EV$9:EV$497))</f>
        <v>0</v>
      </c>
      <c r="RW152" s="115">
        <f>($RJ$4*LS152*100*100/MAX(EV$9:EV$497)) + (($RJ$4*LT152*100*100/MAX(EV$9:EV$497))+($RJ$4*LU152*100*100/MAX(EV$9:EV$497))+($RJ$4*LV152*100*100/MAX(EV$9:EV$497))+($RJ$4*LW152*100*100/MAX(EV$9:EV$497))+($RJ$4*LX152*100*100/MAX(EV$9:EV$497))+($RJ$4*LY152*100*100/MAX(EV$9:EV$497))+($RJ$4*LZ152*100*100/MAX(EV$9:EV$497))+($RJ$4*MA152*100*100/MAX(EV$9:EV$497)))/2</f>
        <v>0</v>
      </c>
      <c r="RX152" s="119">
        <f>($RJ$4*MB152*100*100/MAX(EV$9:EV$497))+($RJ$4*MC152*100*100/MAX(EV$9:EV$497))+($RJ$4*MD152*100*100/MAX(EV$9:EV$497))+($RJ$4*ME152*100*100/MAX(EV$9:EV$497))+($RJ$4*MF152*100*100/MAX(EV$9:EV$497))+($RJ$4*MG152*100*100/MAX(EV$9:EV$497))+($RJ$4*MH152*100*100/MAX(EV$9:EV$497))+($RJ$4*MI152*100*100/MAX(EV$9:EV$497))+($RJ$4*MJ152*100*100/MAX(EV$9:EV$497))+($RJ$4*MK152*100*100/MAX(EV$9:EV$497))+($RJ$4*ML152*100*100/MAX(EV$9:EV$497))+($RJ$4*MM152*100*100/MAX(EV$9:EV$497))+($RJ$4*MN152*100*100/MAX(EV$9:EV$497))</f>
        <v>0</v>
      </c>
      <c r="RY152" s="118">
        <f>($RJ$4*MQ152*100*100/MAX(EV$9:EV$497))/2 + (($RJ$4*MR152*100*100/MAX(EV$9:EV$497))+($RJ$4*MS152*100*100/MAX(EV$9:EV$497))+($RJ$4*MT152*100*100/MAX(EV$9:EV$497))+($RJ$4*MU152*100*100/MAX(EV$9:EV$497))+($RJ$4*MV152*100*100/MAX(EV$9:EV$497))+($RJ$4*MW152*100*100/MAX(EV$9:EV$497))+($RJ$4*MX152*100*100/MAX(EV$9:EV$497))+($RJ$4*MY152*100*100/MAX(EV$9:EV$497))+($RJ$4*MZ152*100*100/MAX(EV$9:EV$497))+($RJ$4*NA152*100*100/MAX(EV$9:EV$497))+($RJ$4*NB152*100*100/MAX(EV$9:EV$497))+($RJ$4*NC152*100*100/MAX(EV$9:EV$497))+($RJ$4*ND152*100*100/MAX(EV$9:EV$497))+($RJ$4*NG152*100*100/MAX(EV$9:EV$497)))/4</f>
        <v>0</v>
      </c>
      <c r="RZ152" s="115">
        <f>($RJ$4*NH152*100*100/MAX(EV$9:EV$497))/2 + (($RJ$4*NI152*100*100/MAX(EV$9:EV$497))+($RJ$4*NJ152*100*100/MAX(EV$9:EV$497))+($RJ$4*NK152*100*100/MAX(EV$9:EV$497))+($RJ$4*NL152*100*100/MAX(EV$9:EV$497))+($RJ$4*NM152*100*100/MAX(EV$9:EV$497))+($RJ$4*NN152*100*100/MAX(EV$9:EV$497)))/4</f>
        <v>0</v>
      </c>
      <c r="SA152" s="117">
        <f>(($RJ$4*NO152*100*100/MAX(EV$9:EV$497))+($RJ$4*NP152*100*100/MAX(EV$9:EV$497)))/4</f>
        <v>0</v>
      </c>
      <c r="SB152" s="118">
        <f t="shared" si="284"/>
        <v>0</v>
      </c>
      <c r="SC152" s="115">
        <f t="shared" si="285"/>
        <v>0</v>
      </c>
      <c r="SD152" s="115">
        <f t="shared" si="286"/>
        <v>0</v>
      </c>
      <c r="SE152" s="115">
        <f t="shared" si="287"/>
        <v>0</v>
      </c>
      <c r="SF152" s="115">
        <f t="shared" si="288"/>
        <v>0</v>
      </c>
      <c r="SG152" s="115">
        <f t="shared" si="289"/>
        <v>0</v>
      </c>
      <c r="SH152" s="115">
        <f>ROUND(SB152/MAX(SB$9:SB$497)*100,0)</f>
        <v>0</v>
      </c>
      <c r="SI152" s="115">
        <f>ROUND(SC152/MAX(SC$9:SC$497)*100,0)</f>
        <v>0</v>
      </c>
      <c r="SJ152" s="115">
        <f>ROUND(SD152/MAX(SD$9:SD$497)*100,0)</f>
        <v>0</v>
      </c>
      <c r="SK152" s="115">
        <f>ROUND(SE152/MAX(SE$9:SE$497)*100,0)</f>
        <v>0</v>
      </c>
      <c r="SL152" s="115">
        <f>ROUND(SF152/MAX(SF$9:SF$497)*100,0)</f>
        <v>0</v>
      </c>
      <c r="SM152" s="121">
        <f>ROUND(SG152/MAX(SG$9:SG$497)*100,0)</f>
        <v>0</v>
      </c>
      <c r="SN152" s="115">
        <f>ROUND(AVERAGEIF($ES$9:$ES$497,$ES152,SH$9:SH$497),0)</f>
        <v>29</v>
      </c>
      <c r="SO152" s="115">
        <f>ROUND(AVERAGEIF($ES$9:$ES$497,$ES152,SI$9:SI$497),0)</f>
        <v>3</v>
      </c>
      <c r="SP152" s="115">
        <f>ROUND(AVERAGEIF($ES$9:$ES$497,$ES152,SJ$9:SJ$497),0)</f>
        <v>5</v>
      </c>
      <c r="SQ152" s="115">
        <f>ROUND(AVERAGEIF($ES$9:$ES$497,$ES152,SK$9:SK$497),0)</f>
        <v>2</v>
      </c>
      <c r="SR152" s="115">
        <f>ROUND(AVERAGEIF($ES$9:$ES$497,$ES152,SL$9:SL$497),0)</f>
        <v>4</v>
      </c>
      <c r="SS152" s="121">
        <f>ROUND(AVERAGEIF($ES$9:$ES$497,$ES152,SM$9:SM$497),0)</f>
        <v>36</v>
      </c>
      <c r="ST152" s="114">
        <f>RANK(SB152,SB$9:SB$497,0)</f>
        <v>323</v>
      </c>
      <c r="SU152" s="115">
        <f>RANK(SC152,SC$9:SC$497,0)</f>
        <v>320</v>
      </c>
      <c r="SV152" s="115">
        <f>RANK(SD152,SD$9:SD$497,0)</f>
        <v>320</v>
      </c>
      <c r="SW152" s="115">
        <f>RANK(SE152,SE$9:SE$497,0)</f>
        <v>320</v>
      </c>
      <c r="SX152" s="115">
        <f>RANK(SF152,SF$9:SF$497,0)</f>
        <v>317</v>
      </c>
      <c r="SY152" s="115">
        <f>RANK(SG152,SG$9:SG$497,0)</f>
        <v>308</v>
      </c>
      <c r="SZ152" s="115">
        <f>COUNTIFS(SB$9:SB$497,"&gt;"&amp;SB152,$ES$9:$ES$497,$ES152)+1</f>
        <v>48</v>
      </c>
      <c r="TA152" s="115">
        <f>COUNTIFS(SC$9:SC$497,"&gt;"&amp;SC152,$ES$9:$ES$497,$ES152)+1</f>
        <v>48</v>
      </c>
      <c r="TB152" s="115">
        <f>COUNTIFS(SD$9:SD$497,"&gt;"&amp;SD152,$ES$9:$ES$497,$ES152)+1</f>
        <v>48</v>
      </c>
      <c r="TC152" s="115">
        <f>COUNTIFS(SE$9:SE$497,"&gt;"&amp;SE152,$ES$9:$ES$497,$ES152)+1</f>
        <v>48</v>
      </c>
      <c r="TD152" s="115">
        <f>COUNTIFS(SF$9:SF$497,"&gt;"&amp;SF152,$ES$9:$ES$497,$ES152)+1</f>
        <v>48</v>
      </c>
      <c r="TE152" s="117">
        <f>COUNTIFS(SG$9:SG$497,"&gt;"&amp;SG152,$ES$9:$ES$497,$ES152)+1</f>
        <v>48</v>
      </c>
      <c r="TF152" s="118">
        <f t="shared" si="290"/>
        <v>50</v>
      </c>
      <c r="TG152" s="115">
        <f t="shared" si="291"/>
        <v>37</v>
      </c>
      <c r="TH152" s="115">
        <f t="shared" si="292"/>
        <v>35</v>
      </c>
      <c r="TI152" s="115">
        <f t="shared" si="293"/>
        <v>39</v>
      </c>
      <c r="TJ152" s="115">
        <f t="shared" si="294"/>
        <v>35</v>
      </c>
      <c r="TK152" s="115">
        <f t="shared" si="295"/>
        <v>50</v>
      </c>
      <c r="TL152" s="117">
        <f t="shared" si="296"/>
        <v>50</v>
      </c>
      <c r="TM152" s="118">
        <f>ROUND(TF152/MAX(TF$9:TF$497)*100,0)</f>
        <v>28</v>
      </c>
      <c r="TN152" s="115">
        <f>ROUND(TG152/MAX(TG$9:TG$497)*100,0)</f>
        <v>20</v>
      </c>
      <c r="TO152" s="115">
        <f>ROUND(TH152/MAX(TH$9:TH$497)*100,0)</f>
        <v>19</v>
      </c>
      <c r="TP152" s="115">
        <f>ROUND(TI152/MAX(TI$9:TI$497)*100,0)</f>
        <v>22</v>
      </c>
      <c r="TQ152" s="115">
        <f>ROUND(TJ152/MAX(TJ$9:TJ$497)*100,0)</f>
        <v>18</v>
      </c>
      <c r="TR152" s="115">
        <f>ROUND(TK152/MAX(TK$9:TK$497)*100,0)</f>
        <v>26</v>
      </c>
      <c r="TS152" s="119">
        <f>ROUND(TL152/MAX(TL$9:TL$497)*100,0)</f>
        <v>26</v>
      </c>
      <c r="TT152" s="120">
        <f>RANK(TM152,TM$9:TM$497,0)</f>
        <v>293</v>
      </c>
      <c r="TU152" s="115">
        <f>RANK(TN152,TN$9:TN$497,0)</f>
        <v>299</v>
      </c>
      <c r="TV152" s="115">
        <f>RANK(TO152,TO$9:TO$497,0)</f>
        <v>273</v>
      </c>
      <c r="TW152" s="115">
        <f>RANK(TP152,TP$9:TP$497,0)</f>
        <v>289</v>
      </c>
      <c r="TX152" s="115">
        <f>RANK(TQ152,TQ$9:TQ$497,0)</f>
        <v>282</v>
      </c>
      <c r="TY152" s="115">
        <f>RANK(TR152,TR$9:TR$497,0)</f>
        <v>227</v>
      </c>
      <c r="TZ152" s="121">
        <f>RANK(TS152,TS$9:TS$497,0)</f>
        <v>201</v>
      </c>
      <c r="UA152" s="132"/>
      <c r="UB152" s="7" t="s">
        <v>1</v>
      </c>
    </row>
    <row r="153" spans="1:548" x14ac:dyDescent="0.15">
      <c r="A153" s="62">
        <v>145</v>
      </c>
      <c r="B153" s="203" t="s">
        <v>897</v>
      </c>
      <c r="C153" s="63"/>
      <c r="D153" s="63"/>
      <c r="E153" s="64" t="s">
        <v>518</v>
      </c>
      <c r="F153" s="65">
        <v>75</v>
      </c>
      <c r="G153" s="65" t="s">
        <v>571</v>
      </c>
      <c r="H153" s="65"/>
      <c r="I153" s="66" t="s">
        <v>521</v>
      </c>
      <c r="J153" s="67" t="s">
        <v>521</v>
      </c>
      <c r="K153" s="67" t="s">
        <v>521</v>
      </c>
      <c r="L153" s="67" t="s">
        <v>521</v>
      </c>
      <c r="M153" s="67" t="s">
        <v>521</v>
      </c>
      <c r="N153" s="67" t="s">
        <v>521</v>
      </c>
      <c r="O153" s="67" t="s">
        <v>521</v>
      </c>
      <c r="P153" s="67" t="s">
        <v>521</v>
      </c>
      <c r="Q153" s="67" t="s">
        <v>521</v>
      </c>
      <c r="R153" s="68" t="s">
        <v>521</v>
      </c>
      <c r="S153" s="69" t="s">
        <v>521</v>
      </c>
      <c r="T153" s="67" t="s">
        <v>521</v>
      </c>
      <c r="U153" s="67" t="s">
        <v>521</v>
      </c>
      <c r="V153" s="67" t="s">
        <v>521</v>
      </c>
      <c r="W153" s="67" t="s">
        <v>521</v>
      </c>
      <c r="X153" s="67" t="s">
        <v>521</v>
      </c>
      <c r="Y153" s="67" t="s">
        <v>521</v>
      </c>
      <c r="Z153" s="67" t="s">
        <v>521</v>
      </c>
      <c r="AA153" s="67" t="s">
        <v>521</v>
      </c>
      <c r="AB153" s="68" t="s">
        <v>521</v>
      </c>
      <c r="AC153" s="69" t="s">
        <v>521</v>
      </c>
      <c r="AD153" s="67" t="s">
        <v>521</v>
      </c>
      <c r="AE153" s="67" t="s">
        <v>521</v>
      </c>
      <c r="AF153" s="67" t="s">
        <v>521</v>
      </c>
      <c r="AG153" s="67" t="s">
        <v>521</v>
      </c>
      <c r="AH153" s="67" t="s">
        <v>521</v>
      </c>
      <c r="AI153" s="67" t="s">
        <v>521</v>
      </c>
      <c r="AJ153" s="67" t="s">
        <v>521</v>
      </c>
      <c r="AK153" s="67" t="s">
        <v>521</v>
      </c>
      <c r="AL153" s="68" t="s">
        <v>521</v>
      </c>
      <c r="AM153" s="69" t="s">
        <v>521</v>
      </c>
      <c r="AN153" s="67" t="s">
        <v>521</v>
      </c>
      <c r="AO153" s="67" t="s">
        <v>521</v>
      </c>
      <c r="AP153" s="67" t="s">
        <v>521</v>
      </c>
      <c r="AQ153" s="67" t="s">
        <v>521</v>
      </c>
      <c r="AR153" s="67" t="s">
        <v>521</v>
      </c>
      <c r="AS153" s="67" t="s">
        <v>521</v>
      </c>
      <c r="AT153" s="67" t="s">
        <v>521</v>
      </c>
      <c r="AU153" s="67" t="s">
        <v>521</v>
      </c>
      <c r="AV153" s="68" t="s">
        <v>521</v>
      </c>
      <c r="AW153" s="69" t="s">
        <v>521</v>
      </c>
      <c r="AX153" s="67" t="s">
        <v>521</v>
      </c>
      <c r="AY153" s="67" t="s">
        <v>521</v>
      </c>
      <c r="AZ153" s="67" t="s">
        <v>521</v>
      </c>
      <c r="BA153" s="67" t="s">
        <v>521</v>
      </c>
      <c r="BB153" s="67" t="s">
        <v>521</v>
      </c>
      <c r="BC153" s="67" t="s">
        <v>521</v>
      </c>
      <c r="BD153" s="67" t="s">
        <v>521</v>
      </c>
      <c r="BE153" s="67" t="s">
        <v>520</v>
      </c>
      <c r="BF153" s="68" t="s">
        <v>520</v>
      </c>
      <c r="BG153" s="69" t="s">
        <v>520</v>
      </c>
      <c r="BH153" s="67" t="s">
        <v>520</v>
      </c>
      <c r="BI153" s="67" t="s">
        <v>520</v>
      </c>
      <c r="BJ153" s="67" t="s">
        <v>520</v>
      </c>
      <c r="BK153" s="67" t="s">
        <v>520</v>
      </c>
      <c r="BL153" s="67" t="s">
        <v>520</v>
      </c>
      <c r="BM153" s="67" t="s">
        <v>521</v>
      </c>
      <c r="BN153" s="67" t="s">
        <v>521</v>
      </c>
      <c r="BO153" s="67" t="s">
        <v>521</v>
      </c>
      <c r="BP153" s="68" t="s">
        <v>521</v>
      </c>
      <c r="BQ153" s="70" t="s">
        <v>521</v>
      </c>
      <c r="BR153" s="67" t="s">
        <v>521</v>
      </c>
      <c r="BS153" s="67" t="s">
        <v>521</v>
      </c>
      <c r="BT153" s="67" t="s">
        <v>521</v>
      </c>
      <c r="BU153" s="67" t="s">
        <v>521</v>
      </c>
      <c r="BV153" s="67" t="s">
        <v>521</v>
      </c>
      <c r="BW153" s="67" t="s">
        <v>521</v>
      </c>
      <c r="BX153" s="67" t="s">
        <v>521</v>
      </c>
      <c r="BY153" s="67" t="s">
        <v>521</v>
      </c>
      <c r="BZ153" s="68" t="s">
        <v>521</v>
      </c>
      <c r="CA153" s="69" t="s">
        <v>521</v>
      </c>
      <c r="CB153" s="67" t="s">
        <v>521</v>
      </c>
      <c r="CC153" s="67" t="s">
        <v>521</v>
      </c>
      <c r="CD153" s="67" t="s">
        <v>521</v>
      </c>
      <c r="CE153" s="67" t="s">
        <v>521</v>
      </c>
      <c r="CF153" s="67" t="s">
        <v>521</v>
      </c>
      <c r="CG153" s="67" t="s">
        <v>521</v>
      </c>
      <c r="CH153" s="67" t="s">
        <v>521</v>
      </c>
      <c r="CI153" s="67" t="s">
        <v>521</v>
      </c>
      <c r="CJ153" s="68" t="s">
        <v>521</v>
      </c>
      <c r="CK153" s="69" t="s">
        <v>521</v>
      </c>
      <c r="CL153" s="67" t="s">
        <v>521</v>
      </c>
      <c r="CM153" s="67" t="s">
        <v>521</v>
      </c>
      <c r="CN153" s="67" t="s">
        <v>521</v>
      </c>
      <c r="CO153" s="67" t="s">
        <v>521</v>
      </c>
      <c r="CP153" s="67" t="s">
        <v>521</v>
      </c>
      <c r="CQ153" s="67" t="s">
        <v>521</v>
      </c>
      <c r="CR153" s="67" t="s">
        <v>521</v>
      </c>
      <c r="CS153" s="67" t="s">
        <v>521</v>
      </c>
      <c r="CT153" s="68" t="s">
        <v>521</v>
      </c>
      <c r="CU153" s="69" t="s">
        <v>521</v>
      </c>
      <c r="CV153" s="67" t="s">
        <v>521</v>
      </c>
      <c r="CW153" s="67" t="s">
        <v>521</v>
      </c>
      <c r="CX153" s="67" t="s">
        <v>521</v>
      </c>
      <c r="CY153" s="67" t="s">
        <v>521</v>
      </c>
      <c r="CZ153" s="67" t="s">
        <v>521</v>
      </c>
      <c r="DA153" s="67" t="s">
        <v>521</v>
      </c>
      <c r="DB153" s="67" t="s">
        <v>521</v>
      </c>
      <c r="DC153" s="67" t="s">
        <v>521</v>
      </c>
      <c r="DD153" s="68" t="s">
        <v>521</v>
      </c>
      <c r="DE153" s="69" t="s">
        <v>521</v>
      </c>
      <c r="DF153" s="71" t="s">
        <v>521</v>
      </c>
      <c r="DG153" s="67" t="s">
        <v>521</v>
      </c>
      <c r="DH153" s="67" t="s">
        <v>521</v>
      </c>
      <c r="DI153" s="67" t="s">
        <v>521</v>
      </c>
      <c r="DJ153" s="67" t="s">
        <v>521</v>
      </c>
      <c r="DK153" s="67" t="s">
        <v>521</v>
      </c>
      <c r="DL153" s="67" t="s">
        <v>521</v>
      </c>
      <c r="DM153" s="67" t="s">
        <v>521</v>
      </c>
      <c r="DN153" s="68" t="s">
        <v>521</v>
      </c>
      <c r="DO153" s="70" t="s">
        <v>521</v>
      </c>
      <c r="DP153" s="71" t="s">
        <v>521</v>
      </c>
      <c r="DQ153" s="67" t="s">
        <v>521</v>
      </c>
      <c r="DR153" s="67" t="s">
        <v>521</v>
      </c>
      <c r="DS153" s="67" t="s">
        <v>521</v>
      </c>
      <c r="DT153" s="67" t="s">
        <v>521</v>
      </c>
      <c r="DU153" s="67" t="s">
        <v>521</v>
      </c>
      <c r="DV153" s="67" t="s">
        <v>521</v>
      </c>
      <c r="DW153" s="67" t="s">
        <v>521</v>
      </c>
      <c r="DX153" s="72" t="s">
        <v>521</v>
      </c>
      <c r="DY153" s="73" t="s">
        <v>522</v>
      </c>
      <c r="DZ153" s="74">
        <v>2</v>
      </c>
      <c r="EA153" s="74">
        <v>3</v>
      </c>
      <c r="EB153" s="74">
        <v>3</v>
      </c>
      <c r="EC153" s="75">
        <v>4</v>
      </c>
      <c r="ED153" s="76" t="s">
        <v>522</v>
      </c>
      <c r="EE153" s="74">
        <f t="shared" si="246"/>
        <v>2</v>
      </c>
      <c r="EF153" s="74">
        <f t="shared" si="247"/>
        <v>6</v>
      </c>
      <c r="EG153" s="74">
        <f t="shared" si="248"/>
        <v>18</v>
      </c>
      <c r="EH153" s="77">
        <f t="shared" si="249"/>
        <v>72</v>
      </c>
      <c r="EI153" s="73">
        <v>600</v>
      </c>
      <c r="EJ153" s="74">
        <v>900</v>
      </c>
      <c r="EK153" s="74">
        <v>1800</v>
      </c>
      <c r="EL153" s="74">
        <v>3000</v>
      </c>
      <c r="EM153" s="75">
        <v>9000</v>
      </c>
      <c r="EN153" s="78">
        <v>1</v>
      </c>
      <c r="EO153" s="79">
        <f t="shared" si="250"/>
        <v>0.75</v>
      </c>
      <c r="EP153" s="79">
        <f t="shared" si="251"/>
        <v>0.5</v>
      </c>
      <c r="EQ153" s="79">
        <f t="shared" si="252"/>
        <v>0.27777777777777773</v>
      </c>
      <c r="ER153" s="80">
        <f t="shared" si="253"/>
        <v>0.20833333333333334</v>
      </c>
      <c r="ES153" s="128" t="s">
        <v>564</v>
      </c>
      <c r="ET153" s="82"/>
      <c r="EU153" s="83">
        <v>4</v>
      </c>
      <c r="EV153" s="73">
        <v>40</v>
      </c>
      <c r="EW153" s="74">
        <v>58</v>
      </c>
      <c r="EX153" s="74">
        <v>81</v>
      </c>
      <c r="EY153" s="74">
        <v>23</v>
      </c>
      <c r="EZ153" s="74">
        <v>28</v>
      </c>
      <c r="FA153" s="74">
        <v>31</v>
      </c>
      <c r="FB153" s="74">
        <v>120</v>
      </c>
      <c r="FC153" s="74">
        <v>74</v>
      </c>
      <c r="FD153" s="74">
        <f t="shared" si="254"/>
        <v>109</v>
      </c>
      <c r="FE153" s="84">
        <f t="shared" si="255"/>
        <v>155</v>
      </c>
      <c r="FF153" s="73">
        <f>RANK(EV153,$EV$9:$EV$497,0)</f>
        <v>321</v>
      </c>
      <c r="FG153" s="74">
        <f>RANK(EW153,$EW$9:$EW$497,0)</f>
        <v>124</v>
      </c>
      <c r="FH153" s="74">
        <f>RANK(EX153,$EX$9:$EX$497,0)</f>
        <v>50</v>
      </c>
      <c r="FI153" s="74">
        <f>RANK(EY153,$EY$9:$EY$497,0)</f>
        <v>285</v>
      </c>
      <c r="FJ153" s="74">
        <f>RANK(EZ153,$EZ$9:$EZ$497,0)</f>
        <v>137</v>
      </c>
      <c r="FK153" s="74">
        <f>RANK(FA153,$FA$9:$FA$497,0)</f>
        <v>106</v>
      </c>
      <c r="FL153" s="74">
        <f>RANK(FB153,$FB$9:$FB$497,0)</f>
        <v>6</v>
      </c>
      <c r="FM153" s="74">
        <f>RANK(FC153,$FC$9:$FC$497,0)</f>
        <v>74</v>
      </c>
      <c r="FN153" s="74">
        <f>RANK(FD153,$FD$9:$FD$497,0)</f>
        <v>57</v>
      </c>
      <c r="FO153" s="84">
        <f>RANK(FE153,$FE$9:$FE$497,0)</f>
        <v>51</v>
      </c>
      <c r="FP153" s="73">
        <f>COUNTIFS($EV$9:$EV$497,"&gt;"&amp;EV153,$ES$9:$ES$497,ES153)+1</f>
        <v>70</v>
      </c>
      <c r="FQ153" s="74">
        <f>COUNTIFS($EW$9:$EW$497,"&gt;"&amp;EW153,$ES$9:$ES$497,ES153)+1</f>
        <v>24</v>
      </c>
      <c r="FR153" s="74">
        <f>COUNTIFS($EX$9:$EX$497,"&gt;"&amp;EX153,$ES$9:$ES$497,ES153)+1</f>
        <v>16</v>
      </c>
      <c r="FS153" s="74">
        <f>COUNTIFS($EY$9:$EY$497,"&gt;"&amp;EY153,$ES$9:$ES$497,ES153)+1</f>
        <v>68</v>
      </c>
      <c r="FT153" s="74">
        <f>COUNTIFS($EZ$9:$EZ$497,"&gt;"&amp;EZ153,$ES$9:$ES$497,ES153)+1</f>
        <v>20</v>
      </c>
      <c r="FU153" s="74">
        <f>COUNTIFS($FA$9:$FA$497,"&gt;"&amp;FA153,$ES$9:$ES$497,ES153)+1</f>
        <v>13</v>
      </c>
      <c r="FV153" s="74">
        <f>COUNTIFS($FB$9:$FB$497,"&gt;"&amp;FB153,$ES$9:$ES$497,ES153)+1</f>
        <v>5</v>
      </c>
      <c r="FW153" s="74">
        <f>COUNTIFS($FC$9:$FC$497,"&gt;"&amp;FC153,$ES$9:$ES$497,ES153)+1</f>
        <v>37</v>
      </c>
      <c r="FX153" s="74">
        <f>COUNTIFS($FD$9:$FD$497,"&gt;"&amp;FD153,$ES$9:$ES$497,ES153)+1</f>
        <v>17</v>
      </c>
      <c r="FY153" s="84">
        <f>COUNTIFS($FE$9:$FE$497,"&gt;"&amp;FE153,$ES$9:$ES$497,ES153)+1</f>
        <v>28</v>
      </c>
      <c r="FZ153" s="85">
        <f t="shared" si="256"/>
        <v>0.53</v>
      </c>
      <c r="GA153" s="86">
        <f t="shared" si="257"/>
        <v>0.77</v>
      </c>
      <c r="GB153" s="86">
        <f t="shared" si="258"/>
        <v>1.08</v>
      </c>
      <c r="GC153" s="86">
        <f t="shared" si="259"/>
        <v>0.31</v>
      </c>
      <c r="GD153" s="86">
        <f t="shared" si="260"/>
        <v>0.37</v>
      </c>
      <c r="GE153" s="86">
        <f t="shared" si="261"/>
        <v>0.41</v>
      </c>
      <c r="GF153" s="86">
        <f t="shared" si="262"/>
        <v>1.6</v>
      </c>
      <c r="GG153" s="86">
        <f t="shared" si="263"/>
        <v>0.99</v>
      </c>
      <c r="GH153" s="86">
        <f t="shared" si="264"/>
        <v>1.45</v>
      </c>
      <c r="GI153" s="87">
        <f t="shared" si="265"/>
        <v>2.0699999999999998</v>
      </c>
      <c r="GJ153" s="85">
        <f>ROUND(((FZ153-AVERAGE(FZ$9:FZ$497))/STDEVP(FZ$9:FZ$497)*10+50),2)</f>
        <v>33.01</v>
      </c>
      <c r="GK153" s="86">
        <f>ROUND(((GA153-AVERAGE(GA$9:GA$497))/STDEVP(GA$9:GA$497)*10+50),2)</f>
        <v>52.38</v>
      </c>
      <c r="GL153" s="86">
        <f>ROUND(((GB153-AVERAGE(GB$9:GB$497))/STDEVP(GB$9:GB$497)*10+50),2)</f>
        <v>68.680000000000007</v>
      </c>
      <c r="GM153" s="86">
        <f>ROUND(((GC153-AVERAGE(GC$9:GC$497))/STDEVP(GC$9:GC$497)*10+50),2)</f>
        <v>39.17</v>
      </c>
      <c r="GN153" s="86">
        <f>ROUND(((GD153-AVERAGE(GD$9:GD$497))/STDEVP(GD$9:GD$497)*10+50),2)</f>
        <v>49.24</v>
      </c>
      <c r="GO153" s="86">
        <f>ROUND(((GE153-AVERAGE(GE$9:GE$497))/STDEVP(GE$9:GE$497)*10+50),2)</f>
        <v>52.24</v>
      </c>
      <c r="GP153" s="86">
        <f>ROUND(((GF153-AVERAGE(GF$9:GF$497))/STDEVP(GF$9:GF$497)*10+50),2)</f>
        <v>80.39</v>
      </c>
      <c r="GQ153" s="86">
        <f>ROUND(((GG153-AVERAGE(GG$9:GG$497))/STDEVP(GG$9:GG$497)*10+50),2)</f>
        <v>61.23</v>
      </c>
      <c r="GR153" s="86">
        <f>ROUND(((GH153-AVERAGE(GH$9:GH$497))/STDEVP(GH$9:GH$497)*10+50),2)</f>
        <v>67.34</v>
      </c>
      <c r="GS153" s="87">
        <f>ROUND(((GI153-AVERAGE(GI$9:GI$497))/STDEVP(GI$9:GI$497)*10+50),2)</f>
        <v>67.97</v>
      </c>
      <c r="GT153" s="73">
        <f>RANK(GJ153,$GJ$9:$GJ$497,0)</f>
        <v>421</v>
      </c>
      <c r="GU153" s="74">
        <f>RANK(GK153,$GK$9:$GK$497,0)</f>
        <v>158</v>
      </c>
      <c r="GV153" s="74">
        <f>RANK(GL153,$GL$9:$GL$497,0)</f>
        <v>19</v>
      </c>
      <c r="GW153" s="74">
        <f>RANK(GM153,$GM$9:$GM$497,0)</f>
        <v>381</v>
      </c>
      <c r="GX153" s="74">
        <f>RANK(GN153,$GN$9:$GN$497,0)</f>
        <v>148</v>
      </c>
      <c r="GY153" s="74">
        <f>RANK(GO153,$GO$9:$GO$497,0)</f>
        <v>99</v>
      </c>
      <c r="GZ153" s="74">
        <f>RANK(GP153,$GP$9:$GP$497,0)</f>
        <v>3</v>
      </c>
      <c r="HA153" s="74">
        <f>RANK(GQ153,$GQ$9:$GQ$497,0)</f>
        <v>57</v>
      </c>
      <c r="HB153" s="74">
        <f>RANK(GR153,$GR$9:$GR$497,0)</f>
        <v>25</v>
      </c>
      <c r="HC153" s="84">
        <f>RANK(GS153,$GS$9:$GS$497,0)</f>
        <v>23</v>
      </c>
      <c r="HD153" s="85">
        <f>ROUND(AVERAGEIF($ES$9:$ES$497,$ES153,$FZ$9:$FZ$497),2)</f>
        <v>0.92</v>
      </c>
      <c r="HE153" s="86">
        <f>ROUND(AVERAGEIF($ES$9:$ES$497,$ES153,$GA$9:$GA$497),2)</f>
        <v>0.65</v>
      </c>
      <c r="HF153" s="86">
        <f>ROUND(AVERAGEIF($ES$9:$ES$497,$ES153,$GB$9:$GB$497),2)</f>
        <v>0.69</v>
      </c>
      <c r="HG153" s="86">
        <f>ROUND(AVERAGEIF($ES$9:$ES$497,$ES153,$GC$9:$GC$497),2)</f>
        <v>0.54</v>
      </c>
      <c r="HH153" s="86">
        <f>ROUND(AVERAGEIF($ES$9:$ES$497,$ES153,$GD$9:$GD$497),2)</f>
        <v>0.32</v>
      </c>
      <c r="HI153" s="86">
        <f>ROUND(AVERAGEIF($ES$9:$ES$497,$ES153,$GE$9:$GE$497),2)</f>
        <v>0.33</v>
      </c>
      <c r="HJ153" s="86">
        <f>ROUND(AVERAGEIF($ES$9:$ES$497,$ES153,$GF$9:$GF$497),2)</f>
        <v>0.98</v>
      </c>
      <c r="HK153" s="86">
        <f>ROUND(AVERAGEIF($ES$9:$ES$497,$ES153,$GG$9:$GG$497),2)</f>
        <v>0.86</v>
      </c>
      <c r="HL153" s="86">
        <f>ROUND(AVERAGEIF($ES$9:$ES$497,$ES153,$GH$9:$GH$497),2)</f>
        <v>1.01</v>
      </c>
      <c r="HM153" s="87">
        <f>ROUND(AVERAGEIF($ES$9:$ES$497,$ES153,$GI$9:$GI$497),2)</f>
        <v>1.55</v>
      </c>
      <c r="HN153" s="88">
        <f t="shared" si="266"/>
        <v>-0.39</v>
      </c>
      <c r="HO153" s="89">
        <f t="shared" si="267"/>
        <v>0.12</v>
      </c>
      <c r="HP153" s="89">
        <f t="shared" si="268"/>
        <v>0.39000000000000012</v>
      </c>
      <c r="HQ153" s="89">
        <f t="shared" si="269"/>
        <v>-0.23000000000000004</v>
      </c>
      <c r="HR153" s="89">
        <f t="shared" si="270"/>
        <v>4.9999999999999989E-2</v>
      </c>
      <c r="HS153" s="89">
        <f t="shared" si="271"/>
        <v>7.999999999999996E-2</v>
      </c>
      <c r="HT153" s="89">
        <f t="shared" si="272"/>
        <v>0.62000000000000011</v>
      </c>
      <c r="HU153" s="89">
        <f t="shared" si="273"/>
        <v>0.13</v>
      </c>
      <c r="HV153" s="89">
        <f t="shared" si="274"/>
        <v>0.43999999999999995</v>
      </c>
      <c r="HW153" s="90">
        <f t="shared" si="275"/>
        <v>0.5199999999999998</v>
      </c>
      <c r="HX153" s="73">
        <f>COUNTIFS($FZ$9:$FZ$497,"&gt;"&amp;FZ153,$ES$9:$ES$497,$ES153)+1</f>
        <v>91</v>
      </c>
      <c r="HY153" s="74">
        <f>COUNTIFS($GA$9:$GA$497,"&gt;"&amp;GA153,$ES$9:$ES$497,$ES153)+1</f>
        <v>22</v>
      </c>
      <c r="HZ153" s="74">
        <f>COUNTIFS($GB$9:$GB$497,"&gt;"&amp;GB153,$ES$9:$ES$497,$ES153)+1</f>
        <v>2</v>
      </c>
      <c r="IA153" s="74">
        <f>COUNTIFS($GC$9:$GC$497,"&gt;"&amp;GC153,$ES$9:$ES$497,$ES153)+1</f>
        <v>89</v>
      </c>
      <c r="IB153" s="74">
        <f>COUNTIFS($GD$9:$GD$497,"&gt;"&amp;GD153,$ES$9:$ES$497,$ES153)+1</f>
        <v>15</v>
      </c>
      <c r="IC153" s="74">
        <f>COUNTIFS($GE$9:$GE$497,"&gt;"&amp;GE153,$ES$9:$ES$497,$ES153)+1</f>
        <v>15</v>
      </c>
      <c r="ID153" s="74">
        <f>COUNTIFS($GF$9:$GF$497,"&gt;"&amp;GF153,$ES$9:$ES$497,$ES153)+1</f>
        <v>3</v>
      </c>
      <c r="IE153" s="74">
        <f>COUNTIFS($GG$9:$GG$497,"&gt;"&amp;GG153,$ES$9:$ES$497,$ES153)+1</f>
        <v>28</v>
      </c>
      <c r="IF153" s="74">
        <f>COUNTIFS($GH$9:$GH$497,"&gt;"&amp;GH153,$ES$9:$ES$497,$ES153)+1</f>
        <v>7</v>
      </c>
      <c r="IG153" s="84">
        <f>COUNTIFS($GI$9:$GI$497,"&gt;"&amp;GI153,$ES$9:$ES$497,$ES153)+1</f>
        <v>9</v>
      </c>
      <c r="IH153" s="91"/>
      <c r="II153" s="79"/>
      <c r="IJ153" s="79">
        <v>7.0000000000000007E-2</v>
      </c>
      <c r="IK153" s="79"/>
      <c r="IL153" s="79"/>
      <c r="IM153" s="92"/>
      <c r="IN153" s="93">
        <v>0.04</v>
      </c>
      <c r="IO153" s="94"/>
      <c r="IP153" s="95"/>
      <c r="IQ153" s="79"/>
      <c r="IR153" s="79"/>
      <c r="IS153" s="79"/>
      <c r="IT153" s="79"/>
      <c r="IU153" s="79"/>
      <c r="IV153" s="79"/>
      <c r="IW153" s="96"/>
      <c r="IX153" s="93"/>
      <c r="IY153" s="79"/>
      <c r="IZ153" s="79"/>
      <c r="JA153" s="79"/>
      <c r="JB153" s="79"/>
      <c r="JC153" s="79"/>
      <c r="JD153" s="79"/>
      <c r="JE153" s="97"/>
      <c r="JF153" s="95"/>
      <c r="JG153" s="79"/>
      <c r="JH153" s="79"/>
      <c r="JI153" s="79"/>
      <c r="JJ153" s="79"/>
      <c r="JK153" s="79"/>
      <c r="JL153" s="79"/>
      <c r="JM153" s="96"/>
      <c r="JN153" s="93"/>
      <c r="JO153" s="79"/>
      <c r="JP153" s="79"/>
      <c r="JQ153" s="79"/>
      <c r="JR153" s="79"/>
      <c r="JS153" s="79"/>
      <c r="JT153" s="79"/>
      <c r="JU153" s="79"/>
      <c r="JV153" s="79"/>
      <c r="JW153" s="79"/>
      <c r="JX153" s="79"/>
      <c r="JY153" s="79"/>
      <c r="JZ153" s="97"/>
      <c r="KA153" s="93"/>
      <c r="KB153" s="79"/>
      <c r="KC153" s="79"/>
      <c r="KD153" s="79"/>
      <c r="KE153" s="97"/>
      <c r="KF153" s="95"/>
      <c r="KG153" s="79"/>
      <c r="KH153" s="79"/>
      <c r="KI153" s="79"/>
      <c r="KJ153" s="79"/>
      <c r="KK153" s="98"/>
      <c r="KL153" s="79"/>
      <c r="KM153" s="79"/>
      <c r="KN153" s="79"/>
      <c r="KO153" s="79"/>
      <c r="KP153" s="79"/>
      <c r="KQ153" s="79"/>
      <c r="KR153" s="79"/>
      <c r="KS153" s="96"/>
      <c r="KT153" s="96"/>
      <c r="KU153" s="96"/>
      <c r="KV153" s="96"/>
      <c r="KW153" s="93"/>
      <c r="KX153" s="79"/>
      <c r="KY153" s="79"/>
      <c r="KZ153" s="79"/>
      <c r="LA153" s="79"/>
      <c r="LB153" s="79"/>
      <c r="LC153" s="96"/>
      <c r="LD153" s="93"/>
      <c r="LE153" s="94"/>
      <c r="LF153" s="99"/>
      <c r="LG153" s="75"/>
      <c r="LH153" s="93"/>
      <c r="LI153" s="79"/>
      <c r="LJ153" s="74"/>
      <c r="LK153" s="74"/>
      <c r="LL153" s="74"/>
      <c r="LM153" s="100"/>
      <c r="LN153" s="95"/>
      <c r="LO153" s="79"/>
      <c r="LP153" s="79"/>
      <c r="LQ153" s="79"/>
      <c r="LR153" s="96"/>
      <c r="LS153" s="93"/>
      <c r="LT153" s="79"/>
      <c r="LU153" s="79"/>
      <c r="LV153" s="79"/>
      <c r="LW153" s="79"/>
      <c r="LX153" s="79">
        <v>7.0000000000000007E-2</v>
      </c>
      <c r="LY153" s="79"/>
      <c r="LZ153" s="79"/>
      <c r="MA153" s="97"/>
      <c r="MB153" s="95"/>
      <c r="MC153" s="79"/>
      <c r="MD153" s="79"/>
      <c r="ME153" s="79"/>
      <c r="MF153" s="79"/>
      <c r="MG153" s="79"/>
      <c r="MH153" s="79"/>
      <c r="MI153" s="79"/>
      <c r="MJ153" s="79"/>
      <c r="MK153" s="79"/>
      <c r="ML153" s="79"/>
      <c r="MM153" s="79"/>
      <c r="MN153" s="98"/>
      <c r="MO153" s="98"/>
      <c r="MP153" s="96"/>
      <c r="MQ153" s="93"/>
      <c r="MR153" s="79"/>
      <c r="MS153" s="79"/>
      <c r="MT153" s="79"/>
      <c r="MU153" s="79"/>
      <c r="MV153" s="98"/>
      <c r="MW153" s="79"/>
      <c r="MX153" s="79"/>
      <c r="MY153" s="79"/>
      <c r="MZ153" s="79"/>
      <c r="NA153" s="79"/>
      <c r="NB153" s="79"/>
      <c r="NC153" s="79"/>
      <c r="ND153" s="96"/>
      <c r="NE153" s="96"/>
      <c r="NF153" s="96"/>
      <c r="NG153" s="96"/>
      <c r="NH153" s="93"/>
      <c r="NI153" s="79"/>
      <c r="NJ153" s="79"/>
      <c r="NK153" s="79"/>
      <c r="NL153" s="79"/>
      <c r="NM153" s="79"/>
      <c r="NN153" s="94"/>
      <c r="NO153" s="93"/>
      <c r="NP153" s="80">
        <v>7.0000000000000007E-2</v>
      </c>
      <c r="NQ153" s="124" t="s">
        <v>895</v>
      </c>
      <c r="NR153" s="102" t="s">
        <v>899</v>
      </c>
      <c r="NS153" s="102"/>
      <c r="NT153" s="102"/>
      <c r="NU153" s="102"/>
      <c r="NV153" s="104">
        <v>43720</v>
      </c>
      <c r="NW153" s="102" t="s">
        <v>525</v>
      </c>
      <c r="NX153" s="133" t="s">
        <v>900</v>
      </c>
      <c r="NY153" s="129" t="s">
        <v>901</v>
      </c>
      <c r="NZ153" s="133" t="s">
        <v>900</v>
      </c>
      <c r="OA153" s="134"/>
      <c r="OB153" s="134"/>
      <c r="OC153" s="134"/>
      <c r="OD153" s="108">
        <f t="shared" si="276"/>
        <v>72</v>
      </c>
      <c r="OE153" s="109">
        <v>4</v>
      </c>
      <c r="OF153" s="110">
        <f t="shared" si="277"/>
        <v>600</v>
      </c>
      <c r="OG153" s="109">
        <v>2</v>
      </c>
      <c r="OH153" s="111">
        <f>ROUND(AVERAGEIF($ES$9:$ES$497,$ES153,EV$9:EV$497),0)</f>
        <v>67</v>
      </c>
      <c r="OI153" s="112">
        <f>ROUND(AVERAGEIF($ES$9:$ES$497,$ES153,EW$9:EW$497),0)</f>
        <v>45</v>
      </c>
      <c r="OJ153" s="112">
        <f>ROUND(AVERAGEIF($ES$9:$ES$497,$ES153,EX$9:EX$497),0)</f>
        <v>51</v>
      </c>
      <c r="OK153" s="112">
        <f>ROUND(AVERAGEIF($ES$9:$ES$497,$ES153,EY$9:EY$497),0)</f>
        <v>39</v>
      </c>
      <c r="OL153" s="112">
        <f>ROUND(AVERAGEIF($ES$9:$ES$497,$ES153,EZ$9:EZ$497),0)</f>
        <v>21</v>
      </c>
      <c r="OM153" s="112">
        <f>ROUND(AVERAGEIF($ES$9:$ES$497,$ES153,FA$9:FA$497),0)</f>
        <v>21</v>
      </c>
      <c r="ON153" s="112">
        <f>ROUND(AVERAGEIF($ES$9:$ES$497,$ES153,FB$9:FB$497),0)</f>
        <v>68</v>
      </c>
      <c r="OO153" s="112">
        <f>ROUND(AVERAGEIF($ES$9:$ES$497,$ES153,FC$9:FC$497),0)</f>
        <v>64</v>
      </c>
      <c r="OP153" s="112">
        <f>ROUND(AVERAGEIF($ES$9:$ES$497,$ES153,FD$9:FD$497),0)</f>
        <v>72</v>
      </c>
      <c r="OQ153" s="113">
        <f>ROUND(AVERAGEIF($ES$9:$ES$497,$ES153,FE$9:FE$497),0)</f>
        <v>115</v>
      </c>
      <c r="OR153" s="114">
        <f>ROUND(EV153/MAX(EV$9:EV$497)*100,0)</f>
        <v>22</v>
      </c>
      <c r="OS153" s="115">
        <f>ROUND(EW153/MAX(EW$9:EW$497)*100,0)</f>
        <v>46</v>
      </c>
      <c r="OT153" s="115">
        <f>ROUND(EX153/MAX(EX$9:EX$497)*100,0)</f>
        <v>68</v>
      </c>
      <c r="OU153" s="115">
        <f>ROUND(EY153/MAX(EY$9:EY$497)*100,0)</f>
        <v>15</v>
      </c>
      <c r="OV153" s="115">
        <f>ROUND(EZ153/MAX(EZ$9:EZ$497)*100,0)</f>
        <v>22</v>
      </c>
      <c r="OW153" s="115">
        <f>ROUND(FA153/MAX(FA$9:FA$497)*100,0)</f>
        <v>27</v>
      </c>
      <c r="OX153" s="115">
        <f>ROUND(FB153/MAX(FB$9:FB$497)*100,0)</f>
        <v>90</v>
      </c>
      <c r="OY153" s="116">
        <f>ROUND(FC153/MAX(FC$9:FC$497)*100,0)</f>
        <v>51</v>
      </c>
      <c r="OZ153" s="115">
        <f>ROUND(FD153/MAX(FD$9:FD$497)*100,0)</f>
        <v>74</v>
      </c>
      <c r="PA153" s="117">
        <f>ROUND(FE153/MAX(FE$9:FE$497)*100,0)</f>
        <v>63</v>
      </c>
      <c r="PB153" s="118">
        <f t="shared" si="278"/>
        <v>586</v>
      </c>
      <c r="PC153" s="115">
        <f t="shared" si="279"/>
        <v>448</v>
      </c>
      <c r="PD153" s="115">
        <f t="shared" si="280"/>
        <v>652</v>
      </c>
      <c r="PE153" s="115">
        <f t="shared" si="281"/>
        <v>688</v>
      </c>
      <c r="PF153" s="115">
        <f t="shared" si="282"/>
        <v>347</v>
      </c>
      <c r="PG153" s="119">
        <f t="shared" si="283"/>
        <v>337</v>
      </c>
      <c r="PH153" s="118">
        <f>ROUND(PB153/MAX(PB$9:PB$497)*100,0)</f>
        <v>70</v>
      </c>
      <c r="PI153" s="115">
        <f>ROUND(PC153/MAX(PC$9:PC$497)*100,0)</f>
        <v>54</v>
      </c>
      <c r="PJ153" s="115">
        <f>ROUND(PD153/MAX(PD$9:PD$497)*100,0)</f>
        <v>69</v>
      </c>
      <c r="PK153" s="115">
        <f>ROUND(PE153/MAX(PE$9:PE$497)*100,0)</f>
        <v>68</v>
      </c>
      <c r="PL153" s="115">
        <f>ROUND(PF153/MAX(PF$9:PF$497)*100,0)</f>
        <v>49</v>
      </c>
      <c r="PM153" s="119">
        <f>ROUND(PG153/MAX(PG$9:PG$497)*100,0)</f>
        <v>49</v>
      </c>
      <c r="PN153" s="118">
        <f>RANK(PH153,PH$9:PH$497,0)</f>
        <v>51</v>
      </c>
      <c r="PO153" s="115">
        <f>RANK(PI153,PI$9:PI$497,0)</f>
        <v>112</v>
      </c>
      <c r="PP153" s="115">
        <f>RANK(PJ153,PJ$9:PJ$497,0)</f>
        <v>76</v>
      </c>
      <c r="PQ153" s="115">
        <f>RANK(PK153,PK$9:PK$497,0)</f>
        <v>49</v>
      </c>
      <c r="PR153" s="115">
        <f>RANK(PL153,PL$9:PL$497,0)</f>
        <v>203</v>
      </c>
      <c r="PS153" s="119">
        <f>RANK(PM153,PM$9:PM$497,0)</f>
        <v>175</v>
      </c>
      <c r="PT153" s="120">
        <f>ROUND(FZ153/MAX(FZ$9:FZ$497)*100,0)</f>
        <v>29</v>
      </c>
      <c r="PU153" s="115">
        <f>ROUND(GA153/MAX(GA$9:GA$497)*100,0)</f>
        <v>43</v>
      </c>
      <c r="PV153" s="115">
        <f>ROUND(GB153/MAX(GB$9:GB$497)*100,0)</f>
        <v>79</v>
      </c>
      <c r="PW153" s="115">
        <f>ROUND(GC153/MAX(GC$9:GC$497)*100,0)</f>
        <v>25</v>
      </c>
      <c r="PX153" s="115">
        <f>ROUND(GD153/MAX(GD$9:GD$497)*100,0)</f>
        <v>21</v>
      </c>
      <c r="PY153" s="115">
        <f>ROUND(GE153/MAX(GE$9:GE$497)*100,0)</f>
        <v>25</v>
      </c>
      <c r="PZ153" s="115">
        <f>ROUND(GF153/MAX(GF$9:GF$497)*100,0)</f>
        <v>75</v>
      </c>
      <c r="QA153" s="116">
        <f>ROUND(GG153/MAX(GG$9:GG$497)*100,0)</f>
        <v>54</v>
      </c>
      <c r="QB153" s="115">
        <f>ROUND(GH153/MAX(GH$9:GH$497)*100,0)</f>
        <v>64</v>
      </c>
      <c r="QC153" s="121">
        <f>ROUND(GI153/MAX(GI$9:GI$497)*100,0)</f>
        <v>66</v>
      </c>
      <c r="QD153" s="120">
        <f>ROUND(AVERAGEIF($ES$9:$ES$497,$ES153,PT$9:PT$497),0)</f>
        <v>50</v>
      </c>
      <c r="QE153" s="120">
        <f>ROUND(AVERAGEIF($ES$9:$ES$497,$ES153,PU$9:PU$497),0)</f>
        <v>37</v>
      </c>
      <c r="QF153" s="120">
        <f>ROUND(AVERAGEIF($ES$9:$ES$497,$ES153,PV$9:PV$497),0)</f>
        <v>50</v>
      </c>
      <c r="QG153" s="120">
        <f>ROUND(AVERAGEIF($ES$9:$ES$497,$ES153,PW$9:PW$497),0)</f>
        <v>43</v>
      </c>
      <c r="QH153" s="120">
        <f>ROUND(AVERAGEIF($ES$9:$ES$497,$ES153,PX$9:PX$497),0)</f>
        <v>18</v>
      </c>
      <c r="QI153" s="120">
        <f>ROUND(AVERAGEIF($ES$9:$ES$497,$ES153,PY$9:PY$497),0)</f>
        <v>20</v>
      </c>
      <c r="QJ153" s="120">
        <f>ROUND(AVERAGEIF($ES$9:$ES$497,$ES153,PZ$9:PZ$497),0)</f>
        <v>46</v>
      </c>
      <c r="QK153" s="120">
        <f>ROUND(AVERAGEIF($ES$9:$ES$497,$ES153,QA$9:QA$497),0)</f>
        <v>47</v>
      </c>
      <c r="QL153" s="120">
        <f>ROUND(AVERAGEIF($ES$9:$ES$497,$ES153,QB$9:QB$497),0)</f>
        <v>45</v>
      </c>
      <c r="QM153" s="120">
        <f>ROUND(AVERAGEIF($ES$9:$ES$497,$ES153,QC$9:QC$497),0)</f>
        <v>49</v>
      </c>
      <c r="QN153" s="114">
        <f t="shared" si="297"/>
        <v>689</v>
      </c>
      <c r="QO153" s="115">
        <f t="shared" si="298"/>
        <v>457</v>
      </c>
      <c r="QP153" s="115">
        <f t="shared" si="299"/>
        <v>773</v>
      </c>
      <c r="QQ153" s="115">
        <f t="shared" si="300"/>
        <v>851</v>
      </c>
      <c r="QR153" s="115">
        <f t="shared" si="301"/>
        <v>427</v>
      </c>
      <c r="QS153" s="119">
        <f t="shared" si="302"/>
        <v>369</v>
      </c>
      <c r="QT153" s="114">
        <f>ROUND((QN153-MIN(QN$9:QN$497))/(MAX(QN$9:QN$497)-MIN(QN$9:QN$497))*100,0)</f>
        <v>72</v>
      </c>
      <c r="QU153" s="115">
        <f>ROUND((QO153-MIN(QO$9:QO$497))/(MAX(QO$9:QO$497)-MIN(QO$9:QO$497))*100,0)</f>
        <v>36</v>
      </c>
      <c r="QV153" s="115">
        <f>ROUND((QP153-MIN(QP$9:QP$497))/(MAX(QP$9:QP$497)-MIN(QP$9:QP$497))*100,0)</f>
        <v>61</v>
      </c>
      <c r="QW153" s="115">
        <f>ROUND((QQ153-MIN(QQ$9:QQ$497))/(MAX(QQ$9:QQ$497)-MIN(QQ$9:QQ$497))*100,0)</f>
        <v>71</v>
      </c>
      <c r="QX153" s="115">
        <f>ROUND((QR153-MIN(QR$9:QR$497))/(MAX(QR$9:QR$497)-MIN(QR$9:QR$497))*100,0)</f>
        <v>32</v>
      </c>
      <c r="QY153" s="115">
        <f>ROUND((QS153-MIN(QS$9:QS$497))/(MAX(QS$9:QS$497)-MIN(QS$9:QS$497))*100,0)</f>
        <v>39</v>
      </c>
      <c r="QZ153" s="114">
        <f>RANK(QN153,QN$9:QN$497,0)</f>
        <v>12</v>
      </c>
      <c r="RA153" s="115">
        <f>RANK(QO153,QO$9:QO$497,0)</f>
        <v>106</v>
      </c>
      <c r="RB153" s="115">
        <f>RANK(QP153,QP$9:QP$497,0)</f>
        <v>17</v>
      </c>
      <c r="RC153" s="115">
        <f>RANK(QQ153,QQ$9:QQ$497,0)</f>
        <v>21</v>
      </c>
      <c r="RD153" s="115">
        <f>RANK(QR153,QR$9:QR$497,0)</f>
        <v>346</v>
      </c>
      <c r="RE153" s="115">
        <f>RANK(QS153,QS$9:QS$497,0)</f>
        <v>209</v>
      </c>
      <c r="RF153" s="122"/>
      <c r="RG153" s="115">
        <f>($RH$3*(IH153+IJ153)*100*100/MAX(EX$9:EX$497)*$RO$3) +($RH$3*(II153+IJ153)*100*100/MAX(EX$9:EX$497)*$RO$4) + ($RH$3*IK153*100*100/MAX(EX$9:EX$497)*0.098)</f>
        <v>29.225000000000001</v>
      </c>
      <c r="RH153" s="115">
        <f>($RH$4*IL153*100*100/MAX(EZ$9:EZ$497))*$RQ$3</f>
        <v>0</v>
      </c>
      <c r="RI153" s="115">
        <f>($RH$3*IM153*100*100/MAX(EY$9:EY$497))*$RQ$4</f>
        <v>0</v>
      </c>
      <c r="RJ153" s="115">
        <f>($RH$3*IN153*100*100/MAX(EX$9:EX$497))</f>
        <v>16.666666666666668</v>
      </c>
      <c r="RK153" s="115">
        <f>($RH$4*IO153*100*100/MAX(EZ$9:EZ$497))*$RQ$3</f>
        <v>0</v>
      </c>
      <c r="RL153" s="115">
        <f>(($RL$4*IP153*100*((100/MAX(EX$9:EX$497)+100/MAX(EZ$9:EZ$497))/2))+($RL$4*IQ153*100*((100/MAX(EX$9:EX$497)+100/MAX(EZ$9:EZ$497))/2))+($RL$4*IR153*100*((100/MAX(EX$9:EX$497)+100/MAX(EZ$9:EZ$497))/2))+($RL$4*IS153*100*((100/MAX(EX$9:EX$497)+100/MAX(EZ$9:EZ$497))/2))+($RL$4*IT153*100*((100/MAX(EX$9:EX$497)+100/MAX(EZ$9:EZ$497))/2))+($RL$4*IU153*100*((100/MAX(EX$9:EX$497)+100/MAX(EZ$9:EZ$497))/2))+($RL$4*IV153*100*((100/MAX(EX$9:EX$497)+100/MAX(EZ$9:EZ$497))/2))+($RL$4*IW153*100*((100/MAX(EX$9:EX$497)+100/MAX(EZ$9:EZ$497))/2)))*$RS$3</f>
        <v>0</v>
      </c>
      <c r="RM153" s="115">
        <f>(($RH$3*IX153*100*100/MAX(EX$9:EX$497))+($RH$3*IY153*100*100/MAX(EX$9:EX$497))+($RH$3*IZ153*100*100/MAX(EX$9:EX$497))+($RH$3*JA153*100*100/MAX(EX$9:EX$497))+($RH$3*JB153*100*100/MAX(EX$9:EX$497))+($RH$3*JC153*100*100/MAX(EX$9:EX$497))+($RH$3*JD153*100*100/MAX(EX$9:EX$497))+($RH$3*JE153*100*100/MAX(EX$9:EX$497)))*$RS$4</f>
        <v>0</v>
      </c>
      <c r="RN153" s="115">
        <f>(($RH$4*JF153*100*100/MAX(EZ$9:EZ$497)) + ($RH$4*JG153*100*100/MAX(EZ$9:EZ$497)) + ($RH$4*JH153*100*100/MAX(EZ$9:EZ$497)) + ($RH$4*JI153*100*100/MAX(EZ$9:EZ$497)) + ($RH$4*JJ153*100*100/MAX(EZ$9:EZ$497)) + ($RH$4*JK153*100*100/MAX(EZ$9:EZ$497)) + ($RH$4*JL153*100*100/MAX(EZ$9:EZ$497)) + ($RH$4*JM153*100*100/MAX(EZ$9:EZ$497)))*$RU$3</f>
        <v>0</v>
      </c>
      <c r="RO153" s="115">
        <f>(($RL$4*JN153*100*((100/MAX(EX$9:EX$497)+100/MAX(EZ$9:EZ$497))/2))+($RL$4*JO153*100*((100/MAX(EX$9:EX$497)+100/MAX(EZ$9:EZ$497))/2))+($RL$4*JP153*100*((100/MAX(EX$9:EX$497)+100/MAX(EZ$9:EZ$497))/2))+($RL$4*JQ153*100*((100/MAX(EX$9:EX$497)+100/MAX(EZ$9:EZ$497))/2))+($RL$4*JR153*100*((100/MAX(EX$9:EX$497)+100/MAX(EZ$9:EZ$497))/2))+($RL$4*JS153*100*((100/MAX(EX$9:EX$497)+100/MAX(EZ$9:EZ$497))/2))+($RL$4*JT153*100*((100/MAX(EX$9:EX$497)+100/MAX(EZ$9:EZ$497))/2))+($RL$4*JU153*100*((100/MAX(EX$9:EX$497)+100/MAX(EZ$9:EZ$497))/2))+($RL$4*JV153*100*((100/MAX(EX$9:EX$497)+100/MAX(EZ$9:EZ$497))/2))+($RL$4*JW153*100*((100/MAX(EX$9:EX$497)+100/MAX(EZ$9:EZ$497))/2))+($RL$4*JX153*100*((100/MAX(EX$9:EX$497)+100/MAX(EZ$9:EZ$497))/2))+($RL$4*JY153*100*((100/MAX(EX$9:EX$497)+100/MAX(EZ$9:EZ$497))/2))+($RL$4*JZ153*100*((100/MAX(EX$9:EX$497)+100/MAX(EZ$9:EZ$497))/2)))*$RW$3/2</f>
        <v>0</v>
      </c>
      <c r="RP153" s="119">
        <f>($RJ$3*KA153*100*100/MAX(FA$9:FA$497)) + ($RJ$3*KB153*100*100/MAX(FA$9:FA$497)/2) + ($RJ$3*KC153*100*100/MAX(FA$9:FA$497)/2) + ($RJ$3*KD153*100*100/MAX(FA$9:FA$497)/4) + ($RJ$3*KE153*100*100/MAX(FA$9:FA$497)/4)</f>
        <v>0</v>
      </c>
      <c r="RQ153" s="118">
        <f>($RL$4*KF153*100*((100/MAX(EX$9:EX$497)+100/MAX(EZ$9:EZ$497)))) * ($RO$3/2) + (($RL$4*KG153*100*((100/MAX(EX$9:EX$497)+100/MAX(EZ$9:EZ$497))))+($RL$4*KH153*100*((100/MAX(EX$9:EX$497)+100/MAX(EZ$9:EZ$497))))+($RL$4*KI153*100*((100/MAX(EX$9:EX$497)+100/MAX(EZ$9:EZ$497))))+($RL$4*KJ153*100*((100/MAX(EX$9:EX$497)+100/MAX(EZ$9:EZ$497))))+($RL$4*KK153*100*((100/MAX(EX$9:EX$497)+100/MAX(EZ$9:EZ$497))))+($RL$4*KL153*100*((100/MAX(EX$9:EX$497)+100/MAX(EZ$9:EZ$497))))+($RL$4*KM153*100*((100/MAX(EX$9:EX$497)+100/MAX(EZ$9:EZ$497))))+($RL$4*KN153*100*((100/MAX(EX$9:EX$497)+100/MAX(EZ$9:EZ$497))))+($RL$4*KO153*100*((100/MAX(EX$9:EX$497)+100/MAX(EZ$9:EZ$497))))+($RL$4*KP153*100*((100/MAX(EX$9:EX$497)+100/MAX(EZ$9:EZ$497))))+($RL$4*KQ153*100*((100/MAX(EX$9:EX$497)+100/MAX(EZ$9:EZ$497))))+($RL$4*KR153*100*((100/MAX(EX$9:EX$497)+100/MAX(EZ$9:EZ$497))))+($RL$4*KS153*100*((100/MAX(EX$9:EX$497)+100/MAX(EZ$9:EZ$497))))+($RL$4*KV153*100*((100/MAX(EX$9:EX$497)+100/MAX(EZ$9:EZ$497))))) * (($RO$3+$RO$4)/6)</f>
        <v>0</v>
      </c>
      <c r="RR153" s="115">
        <f>(($RL$4*KW153*100*((100/MAX(EX$9:EX$497)+100/MAX(EZ$9:EZ$497))))) * ($RO$3/2) + (($RL$4*KX153*100*((100/MAX(EX$9:EX$497)+100/MAX(EZ$9:EZ$497))))+($RL$4*KY153*100*((100/MAX(EX$9:EX$497)+100/MAX(EZ$9:EZ$497))))+($RL$4*KZ153*100*((100/MAX(EX$9:EX$497)+100/MAX(EZ$9:EZ$497))))+($RL$4*LA153*100*((100/MAX(EX$9:EX$497)+100/MAX(EZ$9:EZ$497))))+($RL$4*LB153*100*((100/MAX(EX$9:EX$497)+100/MAX(EZ$9:EZ$497))))+($RL$4*LC153*100*((100/MAX(EX$9:EX$497)+100/MAX(EZ$9:EZ$497))))) * (($RO$3+$RO$4)/6)</f>
        <v>0</v>
      </c>
      <c r="RS153" s="119">
        <f>(($RL$4*LD153*100*((100/MAX(EX$9:EX$497)+100/MAX(EZ$9:EZ$497))))+($RL$4*LE153*100*((100/MAX(EX$9:EX$497)+100/MAX(EZ$9:EZ$497))))) * (($RO$3+$RO$4)/6)</f>
        <v>0</v>
      </c>
      <c r="RT153" s="118">
        <f>($RJ$4*LH153*100*(100/MAX(EV$9:EV$497)))+($RJ$4*LI153*100*(100/MAX(EV$9:EV$497)))</f>
        <v>0</v>
      </c>
      <c r="RU153" s="119">
        <f>($RJ$4*LJ153*(100/MAX(EV$9:EV$497)))/2 + ($RL$3*LK153*(100/MAX(EW$9:EW$497))) + ($RJ$4*LL153*(100/MAX(EV$9:EV$497)))/4 + ($RL$3*LM153*(100/MAX(EW$9:EW$497)))</f>
        <v>0</v>
      </c>
      <c r="RV153" s="118">
        <f>($RJ$4*LN153*100*100/MAX(EV$9:EV$497)/2)+($RJ$4*LO153*100*100/MAX(EV$9:EV$497)/2)+($RJ$4*LP153*100*100/MAX(EV$9:EV$497))+($RJ$4*LQ153*100*100/MAX(EV$9:EV$497))+($RJ$4*LR153*100*100/MAX(EV$9:EV$497))</f>
        <v>0</v>
      </c>
      <c r="RW153" s="115">
        <f>($RJ$4*LS153*100*100/MAX(EV$9:EV$497)) + (($RJ$4*LT153*100*100/MAX(EV$9:EV$497))+($RJ$4*LU153*100*100/MAX(EV$9:EV$497))+($RJ$4*LV153*100*100/MAX(EV$9:EV$497))+($RJ$4*LW153*100*100/MAX(EV$9:EV$497))+($RJ$4*LX153*100*100/MAX(EV$9:EV$497))+($RJ$4*LY153*100*100/MAX(EV$9:EV$497))+($RJ$4*LZ153*100*100/MAX(EV$9:EV$497))+($RJ$4*MA153*100*100/MAX(EV$9:EV$497)))/2</f>
        <v>5.8988764044943833</v>
      </c>
      <c r="RX153" s="119">
        <f>($RJ$4*MB153*100*100/MAX(EV$9:EV$497))+($RJ$4*MC153*100*100/MAX(EV$9:EV$497))+($RJ$4*MD153*100*100/MAX(EV$9:EV$497))+($RJ$4*ME153*100*100/MAX(EV$9:EV$497))+($RJ$4*MF153*100*100/MAX(EV$9:EV$497))+($RJ$4*MG153*100*100/MAX(EV$9:EV$497))+($RJ$4*MH153*100*100/MAX(EV$9:EV$497))+($RJ$4*MI153*100*100/MAX(EV$9:EV$497))+($RJ$4*MJ153*100*100/MAX(EV$9:EV$497))+($RJ$4*MK153*100*100/MAX(EV$9:EV$497))+($RJ$4*ML153*100*100/MAX(EV$9:EV$497))+($RJ$4*MM153*100*100/MAX(EV$9:EV$497))+($RJ$4*MN153*100*100/MAX(EV$9:EV$497))</f>
        <v>0</v>
      </c>
      <c r="RY153" s="118">
        <f>($RJ$4*MQ153*100*100/MAX(EV$9:EV$497))/2 + (($RJ$4*MR153*100*100/MAX(EV$9:EV$497))+($RJ$4*MS153*100*100/MAX(EV$9:EV$497))+($RJ$4*MT153*100*100/MAX(EV$9:EV$497))+($RJ$4*MU153*100*100/MAX(EV$9:EV$497))+($RJ$4*MV153*100*100/MAX(EV$9:EV$497))+($RJ$4*MW153*100*100/MAX(EV$9:EV$497))+($RJ$4*MX153*100*100/MAX(EV$9:EV$497))+($RJ$4*MY153*100*100/MAX(EV$9:EV$497))+($RJ$4*MZ153*100*100/MAX(EV$9:EV$497))+($RJ$4*NA153*100*100/MAX(EV$9:EV$497))+($RJ$4*NB153*100*100/MAX(EV$9:EV$497))+($RJ$4*NC153*100*100/MAX(EV$9:EV$497))+($RJ$4*ND153*100*100/MAX(EV$9:EV$497))+($RJ$4*NG153*100*100/MAX(EV$9:EV$497)))/4</f>
        <v>0</v>
      </c>
      <c r="RZ153" s="115">
        <f>($RJ$4*NH153*100*100/MAX(EV$9:EV$497))/2 + (($RJ$4*NI153*100*100/MAX(EV$9:EV$497))+($RJ$4*NJ153*100*100/MAX(EV$9:EV$497))+($RJ$4*NK153*100*100/MAX(EV$9:EV$497))+($RJ$4*NL153*100*100/MAX(EV$9:EV$497))+($RJ$4*NM153*100*100/MAX(EV$9:EV$497))+($RJ$4*NN153*100*100/MAX(EV$9:EV$497)))/4</f>
        <v>0</v>
      </c>
      <c r="SA153" s="117">
        <f>(($RJ$4*NO153*100*100/MAX(EV$9:EV$497))+($RJ$4*NP153*100*100/MAX(EV$9:EV$497)))/4</f>
        <v>2.9494382022471917</v>
      </c>
      <c r="SB153" s="118">
        <f t="shared" si="284"/>
        <v>54.73998127340824</v>
      </c>
      <c r="SC153" s="115">
        <f t="shared" si="285"/>
        <v>47.661329588014979</v>
      </c>
      <c r="SD153" s="115">
        <f t="shared" si="286"/>
        <v>2.2120786516853936</v>
      </c>
      <c r="SE153" s="115">
        <f t="shared" si="287"/>
        <v>47.661329588014979</v>
      </c>
      <c r="SF153" s="115">
        <f t="shared" si="288"/>
        <v>2.2120786516853936</v>
      </c>
      <c r="SG153" s="115">
        <f t="shared" si="289"/>
        <v>8.8483146067415746</v>
      </c>
      <c r="SH153" s="115">
        <f>ROUND(SB153/MAX(SB$9:SB$497)*100,0)</f>
        <v>69</v>
      </c>
      <c r="SI153" s="115">
        <f>ROUND(SC153/MAX(SC$9:SC$497)*100,0)</f>
        <v>72</v>
      </c>
      <c r="SJ153" s="115">
        <f>ROUND(SD153/MAX(SD$9:SD$497)*100,0)</f>
        <v>4</v>
      </c>
      <c r="SK153" s="115">
        <f>ROUND(SE153/MAX(SE$9:SE$497)*100,0)</f>
        <v>37</v>
      </c>
      <c r="SL153" s="115">
        <f>ROUND(SF153/MAX(SF$9:SF$497)*100,0)</f>
        <v>5</v>
      </c>
      <c r="SM153" s="121">
        <f>ROUND(SG153/MAX(SG$9:SG$497)*100,0)</f>
        <v>8</v>
      </c>
      <c r="SN153" s="115">
        <f>ROUND(AVERAGEIF($ES$9:$ES$497,$ES153,SH$9:SH$497),0)</f>
        <v>24</v>
      </c>
      <c r="SO153" s="115">
        <f>ROUND(AVERAGEIF($ES$9:$ES$497,$ES153,SI$9:SI$497),0)</f>
        <v>22</v>
      </c>
      <c r="SP153" s="115">
        <f>ROUND(AVERAGEIF($ES$9:$ES$497,$ES153,SJ$9:SJ$497),0)</f>
        <v>5</v>
      </c>
      <c r="SQ153" s="115">
        <f>ROUND(AVERAGEIF($ES$9:$ES$497,$ES153,SK$9:SK$497),0)</f>
        <v>19</v>
      </c>
      <c r="SR153" s="115">
        <f>ROUND(AVERAGEIF($ES$9:$ES$497,$ES153,SL$9:SL$497),0)</f>
        <v>8</v>
      </c>
      <c r="SS153" s="121">
        <f>ROUND(AVERAGEIF($ES$9:$ES$497,$ES153,SM$9:SM$497),0)</f>
        <v>6</v>
      </c>
      <c r="ST153" s="114">
        <f>RANK(SB153,SB$9:SB$497,0)</f>
        <v>32</v>
      </c>
      <c r="SU153" s="115">
        <f>RANK(SC153,SC$9:SC$497,0)</f>
        <v>20</v>
      </c>
      <c r="SV153" s="115">
        <f>RANK(SD153,SD$9:SD$497,0)</f>
        <v>172</v>
      </c>
      <c r="SW153" s="115">
        <f>RANK(SE153,SE$9:SE$497,0)</f>
        <v>73</v>
      </c>
      <c r="SX153" s="115">
        <f>RANK(SF153,SF$9:SF$497,0)</f>
        <v>134</v>
      </c>
      <c r="SY153" s="115">
        <f>RANK(SG153,SG$9:SG$497,0)</f>
        <v>94</v>
      </c>
      <c r="SZ153" s="115">
        <f>COUNTIFS(SB$9:SB$497,"&gt;"&amp;SB153,$ES$9:$ES$497,$ES153)+1</f>
        <v>8</v>
      </c>
      <c r="TA153" s="115">
        <f>COUNTIFS(SC$9:SC$497,"&gt;"&amp;SC153,$ES$9:$ES$497,$ES153)+1</f>
        <v>7</v>
      </c>
      <c r="TB153" s="115">
        <f>COUNTIFS(SD$9:SD$497,"&gt;"&amp;SD153,$ES$9:$ES$497,$ES153)+1</f>
        <v>39</v>
      </c>
      <c r="TC153" s="115">
        <f>COUNTIFS(SE$9:SE$497,"&gt;"&amp;SE153,$ES$9:$ES$497,$ES153)+1</f>
        <v>19</v>
      </c>
      <c r="TD153" s="115">
        <f>COUNTIFS(SF$9:SF$497,"&gt;"&amp;SF153,$ES$9:$ES$497,$ES153)+1</f>
        <v>38</v>
      </c>
      <c r="TE153" s="117">
        <f>COUNTIFS(SG$9:SG$497,"&gt;"&amp;SG153,$ES$9:$ES$497,$ES153)+1</f>
        <v>20</v>
      </c>
      <c r="TF153" s="118">
        <f t="shared" si="290"/>
        <v>139</v>
      </c>
      <c r="TG153" s="115">
        <f t="shared" si="291"/>
        <v>142</v>
      </c>
      <c r="TH153" s="115">
        <f t="shared" si="292"/>
        <v>58</v>
      </c>
      <c r="TI153" s="115">
        <f t="shared" si="293"/>
        <v>106</v>
      </c>
      <c r="TJ153" s="115">
        <f t="shared" si="294"/>
        <v>73</v>
      </c>
      <c r="TK153" s="115">
        <f t="shared" si="295"/>
        <v>57</v>
      </c>
      <c r="TL153" s="117">
        <f t="shared" si="296"/>
        <v>57</v>
      </c>
      <c r="TM153" s="118">
        <f>ROUND(TF153/MAX(TF$9:TF$497)*100,0)</f>
        <v>77</v>
      </c>
      <c r="TN153" s="115">
        <f>ROUND(TG153/MAX(TG$9:TG$497)*100,0)</f>
        <v>78</v>
      </c>
      <c r="TO153" s="115">
        <f>ROUND(TH153/MAX(TH$9:TH$497)*100,0)</f>
        <v>32</v>
      </c>
      <c r="TP153" s="115">
        <f>ROUND(TI153/MAX(TI$9:TI$497)*100,0)</f>
        <v>59</v>
      </c>
      <c r="TQ153" s="115">
        <f>ROUND(TJ153/MAX(TJ$9:TJ$497)*100,0)</f>
        <v>37</v>
      </c>
      <c r="TR153" s="115">
        <f>ROUND(TK153/MAX(TK$9:TK$497)*100,0)</f>
        <v>29</v>
      </c>
      <c r="TS153" s="119">
        <f>ROUND(TL153/MAX(TL$9:TL$497)*100,0)</f>
        <v>29</v>
      </c>
      <c r="TT153" s="120">
        <f>RANK(TM153,TM$9:TM$497,0)</f>
        <v>32</v>
      </c>
      <c r="TU153" s="115">
        <f>RANK(TN153,TN$9:TN$497,0)</f>
        <v>22</v>
      </c>
      <c r="TV153" s="115">
        <f>RANK(TO153,TO$9:TO$497,0)</f>
        <v>122</v>
      </c>
      <c r="TW153" s="115">
        <f>RANK(TP153,TP$9:TP$497,0)</f>
        <v>55</v>
      </c>
      <c r="TX153" s="115">
        <f>RANK(TQ153,TQ$9:TQ$497,0)</f>
        <v>72</v>
      </c>
      <c r="TY153" s="115">
        <f>RANK(TR153,TR$9:TR$497,0)</f>
        <v>197</v>
      </c>
      <c r="TZ153" s="121">
        <f>RANK(TS153,TS$9:TS$497,0)</f>
        <v>162</v>
      </c>
      <c r="UA153" s="132"/>
      <c r="UB153" s="7" t="s">
        <v>1</v>
      </c>
    </row>
    <row r="154" spans="1:548" x14ac:dyDescent="0.15">
      <c r="A154" s="62">
        <v>146</v>
      </c>
      <c r="B154" s="203" t="s">
        <v>899</v>
      </c>
      <c r="C154" s="63"/>
      <c r="D154" s="63"/>
      <c r="E154" s="64" t="s">
        <v>518</v>
      </c>
      <c r="F154" s="65">
        <v>69</v>
      </c>
      <c r="G154" s="65" t="s">
        <v>571</v>
      </c>
      <c r="H154" s="65"/>
      <c r="I154" s="66" t="s">
        <v>521</v>
      </c>
      <c r="J154" s="67" t="s">
        <v>521</v>
      </c>
      <c r="K154" s="67" t="s">
        <v>521</v>
      </c>
      <c r="L154" s="67" t="s">
        <v>521</v>
      </c>
      <c r="M154" s="67" t="s">
        <v>521</v>
      </c>
      <c r="N154" s="67" t="s">
        <v>521</v>
      </c>
      <c r="O154" s="67" t="s">
        <v>521</v>
      </c>
      <c r="P154" s="67" t="s">
        <v>521</v>
      </c>
      <c r="Q154" s="67" t="s">
        <v>521</v>
      </c>
      <c r="R154" s="68" t="s">
        <v>521</v>
      </c>
      <c r="S154" s="69" t="s">
        <v>521</v>
      </c>
      <c r="T154" s="67" t="s">
        <v>521</v>
      </c>
      <c r="U154" s="67" t="s">
        <v>521</v>
      </c>
      <c r="V154" s="67" t="s">
        <v>521</v>
      </c>
      <c r="W154" s="67" t="s">
        <v>521</v>
      </c>
      <c r="X154" s="67" t="s">
        <v>521</v>
      </c>
      <c r="Y154" s="67" t="s">
        <v>521</v>
      </c>
      <c r="Z154" s="67" t="s">
        <v>521</v>
      </c>
      <c r="AA154" s="67" t="s">
        <v>521</v>
      </c>
      <c r="AB154" s="68" t="s">
        <v>521</v>
      </c>
      <c r="AC154" s="69" t="s">
        <v>521</v>
      </c>
      <c r="AD154" s="67" t="s">
        <v>521</v>
      </c>
      <c r="AE154" s="67" t="s">
        <v>521</v>
      </c>
      <c r="AF154" s="67" t="s">
        <v>521</v>
      </c>
      <c r="AG154" s="67" t="s">
        <v>521</v>
      </c>
      <c r="AH154" s="67" t="s">
        <v>521</v>
      </c>
      <c r="AI154" s="67" t="s">
        <v>521</v>
      </c>
      <c r="AJ154" s="67" t="s">
        <v>521</v>
      </c>
      <c r="AK154" s="67" t="s">
        <v>521</v>
      </c>
      <c r="AL154" s="68" t="s">
        <v>521</v>
      </c>
      <c r="AM154" s="69" t="s">
        <v>521</v>
      </c>
      <c r="AN154" s="67" t="s">
        <v>521</v>
      </c>
      <c r="AO154" s="67" t="s">
        <v>521</v>
      </c>
      <c r="AP154" s="67" t="s">
        <v>521</v>
      </c>
      <c r="AQ154" s="67" t="s">
        <v>521</v>
      </c>
      <c r="AR154" s="67" t="s">
        <v>521</v>
      </c>
      <c r="AS154" s="67" t="s">
        <v>521</v>
      </c>
      <c r="AT154" s="67" t="s">
        <v>521</v>
      </c>
      <c r="AU154" s="67" t="s">
        <v>521</v>
      </c>
      <c r="AV154" s="68" t="s">
        <v>521</v>
      </c>
      <c r="AW154" s="69" t="s">
        <v>521</v>
      </c>
      <c r="AX154" s="67" t="s">
        <v>521</v>
      </c>
      <c r="AY154" s="67" t="s">
        <v>521</v>
      </c>
      <c r="AZ154" s="67" t="s">
        <v>521</v>
      </c>
      <c r="BA154" s="67" t="s">
        <v>520</v>
      </c>
      <c r="BB154" s="67" t="s">
        <v>520</v>
      </c>
      <c r="BC154" s="67" t="s">
        <v>520</v>
      </c>
      <c r="BD154" s="67" t="s">
        <v>520</v>
      </c>
      <c r="BE154" s="67" t="s">
        <v>521</v>
      </c>
      <c r="BF154" s="68" t="s">
        <v>521</v>
      </c>
      <c r="BG154" s="69" t="s">
        <v>521</v>
      </c>
      <c r="BH154" s="67" t="s">
        <v>521</v>
      </c>
      <c r="BI154" s="67" t="s">
        <v>521</v>
      </c>
      <c r="BJ154" s="67" t="s">
        <v>521</v>
      </c>
      <c r="BK154" s="67" t="s">
        <v>521</v>
      </c>
      <c r="BL154" s="67" t="s">
        <v>521</v>
      </c>
      <c r="BM154" s="67" t="s">
        <v>521</v>
      </c>
      <c r="BN154" s="67" t="s">
        <v>521</v>
      </c>
      <c r="BO154" s="67" t="s">
        <v>521</v>
      </c>
      <c r="BP154" s="68" t="s">
        <v>521</v>
      </c>
      <c r="BQ154" s="70" t="s">
        <v>521</v>
      </c>
      <c r="BR154" s="67" t="s">
        <v>521</v>
      </c>
      <c r="BS154" s="67" t="s">
        <v>521</v>
      </c>
      <c r="BT154" s="67" t="s">
        <v>521</v>
      </c>
      <c r="BU154" s="67" t="s">
        <v>521</v>
      </c>
      <c r="BV154" s="67" t="s">
        <v>521</v>
      </c>
      <c r="BW154" s="67" t="s">
        <v>521</v>
      </c>
      <c r="BX154" s="67" t="s">
        <v>521</v>
      </c>
      <c r="BY154" s="67" t="s">
        <v>521</v>
      </c>
      <c r="BZ154" s="68" t="s">
        <v>521</v>
      </c>
      <c r="CA154" s="69" t="s">
        <v>521</v>
      </c>
      <c r="CB154" s="67" t="s">
        <v>521</v>
      </c>
      <c r="CC154" s="67" t="s">
        <v>521</v>
      </c>
      <c r="CD154" s="67" t="s">
        <v>521</v>
      </c>
      <c r="CE154" s="67" t="s">
        <v>521</v>
      </c>
      <c r="CF154" s="67" t="s">
        <v>521</v>
      </c>
      <c r="CG154" s="67" t="s">
        <v>521</v>
      </c>
      <c r="CH154" s="67" t="s">
        <v>521</v>
      </c>
      <c r="CI154" s="67" t="s">
        <v>521</v>
      </c>
      <c r="CJ154" s="68" t="s">
        <v>521</v>
      </c>
      <c r="CK154" s="69" t="s">
        <v>521</v>
      </c>
      <c r="CL154" s="67" t="s">
        <v>521</v>
      </c>
      <c r="CM154" s="67" t="s">
        <v>521</v>
      </c>
      <c r="CN154" s="67" t="s">
        <v>521</v>
      </c>
      <c r="CO154" s="67" t="s">
        <v>521</v>
      </c>
      <c r="CP154" s="67" t="s">
        <v>521</v>
      </c>
      <c r="CQ154" s="67" t="s">
        <v>521</v>
      </c>
      <c r="CR154" s="67" t="s">
        <v>521</v>
      </c>
      <c r="CS154" s="67" t="s">
        <v>521</v>
      </c>
      <c r="CT154" s="68" t="s">
        <v>521</v>
      </c>
      <c r="CU154" s="69" t="s">
        <v>521</v>
      </c>
      <c r="CV154" s="67" t="s">
        <v>521</v>
      </c>
      <c r="CW154" s="67" t="s">
        <v>521</v>
      </c>
      <c r="CX154" s="67" t="s">
        <v>521</v>
      </c>
      <c r="CY154" s="67" t="s">
        <v>521</v>
      </c>
      <c r="CZ154" s="67" t="s">
        <v>521</v>
      </c>
      <c r="DA154" s="67" t="s">
        <v>521</v>
      </c>
      <c r="DB154" s="67" t="s">
        <v>521</v>
      </c>
      <c r="DC154" s="67" t="s">
        <v>521</v>
      </c>
      <c r="DD154" s="68" t="s">
        <v>521</v>
      </c>
      <c r="DE154" s="69" t="s">
        <v>521</v>
      </c>
      <c r="DF154" s="71" t="s">
        <v>521</v>
      </c>
      <c r="DG154" s="67" t="s">
        <v>521</v>
      </c>
      <c r="DH154" s="67" t="s">
        <v>521</v>
      </c>
      <c r="DI154" s="67" t="s">
        <v>521</v>
      </c>
      <c r="DJ154" s="67" t="s">
        <v>521</v>
      </c>
      <c r="DK154" s="67" t="s">
        <v>521</v>
      </c>
      <c r="DL154" s="67" t="s">
        <v>521</v>
      </c>
      <c r="DM154" s="67" t="s">
        <v>521</v>
      </c>
      <c r="DN154" s="68" t="s">
        <v>521</v>
      </c>
      <c r="DO154" s="70" t="s">
        <v>521</v>
      </c>
      <c r="DP154" s="71" t="s">
        <v>521</v>
      </c>
      <c r="DQ154" s="67" t="s">
        <v>521</v>
      </c>
      <c r="DR154" s="67" t="s">
        <v>521</v>
      </c>
      <c r="DS154" s="67" t="s">
        <v>521</v>
      </c>
      <c r="DT154" s="67" t="s">
        <v>521</v>
      </c>
      <c r="DU154" s="67" t="s">
        <v>521</v>
      </c>
      <c r="DV154" s="67" t="s">
        <v>521</v>
      </c>
      <c r="DW154" s="67" t="s">
        <v>521</v>
      </c>
      <c r="DX154" s="72" t="s">
        <v>521</v>
      </c>
      <c r="DY154" s="73" t="s">
        <v>522</v>
      </c>
      <c r="DZ154" s="74">
        <v>2</v>
      </c>
      <c r="EA154" s="74">
        <v>3</v>
      </c>
      <c r="EB154" s="74">
        <v>3</v>
      </c>
      <c r="EC154" s="75">
        <v>4</v>
      </c>
      <c r="ED154" s="76" t="s">
        <v>522</v>
      </c>
      <c r="EE154" s="74">
        <f t="shared" si="246"/>
        <v>2</v>
      </c>
      <c r="EF154" s="74">
        <f t="shared" si="247"/>
        <v>6</v>
      </c>
      <c r="EG154" s="74">
        <f t="shared" si="248"/>
        <v>18</v>
      </c>
      <c r="EH154" s="77">
        <f t="shared" si="249"/>
        <v>72</v>
      </c>
      <c r="EI154" s="73">
        <v>600</v>
      </c>
      <c r="EJ154" s="74">
        <v>900</v>
      </c>
      <c r="EK154" s="74">
        <v>1800</v>
      </c>
      <c r="EL154" s="74">
        <v>3000</v>
      </c>
      <c r="EM154" s="75">
        <v>9000</v>
      </c>
      <c r="EN154" s="78">
        <v>1</v>
      </c>
      <c r="EO154" s="79">
        <f t="shared" si="250"/>
        <v>0.75</v>
      </c>
      <c r="EP154" s="79">
        <f t="shared" si="251"/>
        <v>0.5</v>
      </c>
      <c r="EQ154" s="79">
        <f t="shared" si="252"/>
        <v>0.27777777777777773</v>
      </c>
      <c r="ER154" s="80">
        <f t="shared" si="253"/>
        <v>0.20833333333333334</v>
      </c>
      <c r="ES154" s="128" t="s">
        <v>543</v>
      </c>
      <c r="ET154" s="82" t="s">
        <v>848</v>
      </c>
      <c r="EU154" s="83">
        <v>4</v>
      </c>
      <c r="EV154" s="73">
        <v>72</v>
      </c>
      <c r="EW154" s="74">
        <v>88</v>
      </c>
      <c r="EX154" s="74">
        <v>30</v>
      </c>
      <c r="EY154" s="74">
        <v>39</v>
      </c>
      <c r="EZ154" s="74">
        <v>57</v>
      </c>
      <c r="FA154" s="74">
        <v>23</v>
      </c>
      <c r="FB154" s="74">
        <v>54</v>
      </c>
      <c r="FC154" s="74">
        <v>52</v>
      </c>
      <c r="FD154" s="74">
        <f t="shared" si="254"/>
        <v>87</v>
      </c>
      <c r="FE154" s="84">
        <f t="shared" si="255"/>
        <v>82</v>
      </c>
      <c r="FF154" s="73">
        <f>RANK(EV154,$EV$9:$EV$497,0)</f>
        <v>195</v>
      </c>
      <c r="FG154" s="74">
        <f>RANK(EW154,$EW$9:$EW$497,0)</f>
        <v>33</v>
      </c>
      <c r="FH154" s="74">
        <f>RANK(EX154,$EX$9:$EX$497,0)</f>
        <v>232</v>
      </c>
      <c r="FI154" s="74">
        <f>RANK(EY154,$EY$9:$EY$497,0)</f>
        <v>184</v>
      </c>
      <c r="FJ154" s="74">
        <f>RANK(EZ154,$EZ$9:$EZ$497,0)</f>
        <v>49</v>
      </c>
      <c r="FK154" s="74">
        <f>RANK(FA154,$FA$9:$FA$497,0)</f>
        <v>164</v>
      </c>
      <c r="FL154" s="74">
        <f>RANK(FB154,$FB$9:$FB$497,0)</f>
        <v>153</v>
      </c>
      <c r="FM154" s="74">
        <f>RANK(FC154,$FC$9:$FC$497,0)</f>
        <v>163</v>
      </c>
      <c r="FN154" s="74">
        <f>RANK(FD154,$FD$9:$FD$497,0)</f>
        <v>137</v>
      </c>
      <c r="FO154" s="84">
        <f>RANK(FE154,$FE$9:$FE$497,0)</f>
        <v>201</v>
      </c>
      <c r="FP154" s="73">
        <f>COUNTIFS($EV$9:$EV$497,"&gt;"&amp;EV154,$ES$9:$ES$497,ES154)+1</f>
        <v>30</v>
      </c>
      <c r="FQ154" s="74">
        <f>COUNTIFS($EW$9:$EW$497,"&gt;"&amp;EW154,$ES$9:$ES$497,ES154)+1</f>
        <v>24</v>
      </c>
      <c r="FR154" s="74">
        <f>COUNTIFS($EX$9:$EX$497,"&gt;"&amp;EX154,$ES$9:$ES$497,ES154)+1</f>
        <v>7</v>
      </c>
      <c r="FS154" s="74">
        <f>COUNTIFS($EY$9:$EY$497,"&gt;"&amp;EY154,$ES$9:$ES$497,ES154)+1</f>
        <v>28</v>
      </c>
      <c r="FT154" s="74">
        <f>COUNTIFS($EZ$9:$EZ$497,"&gt;"&amp;EZ154,$ES$9:$ES$497,ES154)+1</f>
        <v>45</v>
      </c>
      <c r="FU154" s="74">
        <f>COUNTIFS($FA$9:$FA$497,"&gt;"&amp;FA154,$ES$9:$ES$497,ES154)+1</f>
        <v>36</v>
      </c>
      <c r="FV154" s="74">
        <f>COUNTIFS($FB$9:$FB$497,"&gt;"&amp;FB154,$ES$9:$ES$497,ES154)+1</f>
        <v>27</v>
      </c>
      <c r="FW154" s="74">
        <f>COUNTIFS($FC$9:$FC$497,"&gt;"&amp;FC154,$ES$9:$ES$497,ES154)+1</f>
        <v>41</v>
      </c>
      <c r="FX154" s="74">
        <f>COUNTIFS($FD$9:$FD$497,"&gt;"&amp;FD154,$ES$9:$ES$497,ES154)+1</f>
        <v>36</v>
      </c>
      <c r="FY154" s="84">
        <f>COUNTIFS($FE$9:$FE$497,"&gt;"&amp;FE154,$ES$9:$ES$497,ES154)+1</f>
        <v>31</v>
      </c>
      <c r="FZ154" s="85">
        <f t="shared" si="256"/>
        <v>1.04</v>
      </c>
      <c r="GA154" s="86">
        <f t="shared" si="257"/>
        <v>1.28</v>
      </c>
      <c r="GB154" s="86">
        <f t="shared" si="258"/>
        <v>0.43</v>
      </c>
      <c r="GC154" s="86">
        <f t="shared" si="259"/>
        <v>0.56999999999999995</v>
      </c>
      <c r="GD154" s="86">
        <f t="shared" si="260"/>
        <v>0.83</v>
      </c>
      <c r="GE154" s="86">
        <f t="shared" si="261"/>
        <v>0.33</v>
      </c>
      <c r="GF154" s="86">
        <f t="shared" si="262"/>
        <v>0.78</v>
      </c>
      <c r="GG154" s="86">
        <f t="shared" si="263"/>
        <v>0.75</v>
      </c>
      <c r="GH154" s="86">
        <f t="shared" si="264"/>
        <v>1.26</v>
      </c>
      <c r="GI154" s="87">
        <f t="shared" si="265"/>
        <v>1.19</v>
      </c>
      <c r="GJ154" s="85">
        <f>ROUND(((FZ154-AVERAGE(FZ$9:FZ$497))/STDEVP(FZ$9:FZ$497)*10+50),2)</f>
        <v>52.86</v>
      </c>
      <c r="GK154" s="86">
        <f>ROUND(((GA154-AVERAGE(GA$9:GA$497))/STDEVP(GA$9:GA$497)*10+50),2)</f>
        <v>67.62</v>
      </c>
      <c r="GL154" s="86">
        <f>ROUND(((GB154-AVERAGE(GB$9:GB$497))/STDEVP(GB$9:GB$497)*10+50),2)</f>
        <v>44.26</v>
      </c>
      <c r="GM154" s="86">
        <f>ROUND(((GC154-AVERAGE(GC$9:GC$497))/STDEVP(GC$9:GC$497)*10+50),2)</f>
        <v>52.2</v>
      </c>
      <c r="GN154" s="86">
        <f>ROUND(((GD154-AVERAGE(GD$9:GD$497))/STDEVP(GD$9:GD$497)*10+50),2)</f>
        <v>64.989999999999995</v>
      </c>
      <c r="GO154" s="86">
        <f>ROUND(((GE154-AVERAGE(GE$9:GE$497))/STDEVP(GE$9:GE$497)*10+50),2)</f>
        <v>49.33</v>
      </c>
      <c r="GP154" s="86">
        <f>ROUND(((GF154-AVERAGE(GF$9:GF$497))/STDEVP(GF$9:GF$497)*10+50),2)</f>
        <v>54.57</v>
      </c>
      <c r="GQ154" s="86">
        <f>ROUND(((GG154-AVERAGE(GG$9:GG$497))/STDEVP(GG$9:GG$497)*10+50),2)</f>
        <v>53.72</v>
      </c>
      <c r="GR154" s="86">
        <f>ROUND(((GH154-AVERAGE(GH$9:GH$497))/STDEVP(GH$9:GH$497)*10+50),2)</f>
        <v>60.4</v>
      </c>
      <c r="GS154" s="87">
        <f>ROUND(((GI154-AVERAGE(GI$9:GI$497))/STDEVP(GI$9:GI$497)*10+50),2)</f>
        <v>49.5</v>
      </c>
      <c r="GT154" s="73">
        <f>RANK(GJ154,$GJ$9:$GJ$497,0)</f>
        <v>148</v>
      </c>
      <c r="GU154" s="74">
        <f>RANK(GK154,$GK$9:$GK$497,0)</f>
        <v>27</v>
      </c>
      <c r="GV154" s="74">
        <f>RANK(GL154,$GL$9:$GL$497,0)</f>
        <v>304</v>
      </c>
      <c r="GW154" s="74">
        <f>RANK(GM154,$GM$9:$GM$497,0)</f>
        <v>139</v>
      </c>
      <c r="GX154" s="74">
        <f>RANK(GN154,$GN$9:$GN$497,0)</f>
        <v>46</v>
      </c>
      <c r="GY154" s="74">
        <f>RANK(GO154,$GO$9:$GO$497,0)</f>
        <v>138</v>
      </c>
      <c r="GZ154" s="74">
        <f>RANK(GP154,$GP$9:$GP$497,0)</f>
        <v>137</v>
      </c>
      <c r="HA154" s="74">
        <f>RANK(GQ154,$GQ$9:$GQ$497,0)</f>
        <v>136</v>
      </c>
      <c r="HB154" s="74">
        <f>RANK(GR154,$GR$9:$GR$497,0)</f>
        <v>58</v>
      </c>
      <c r="HC154" s="84">
        <f>RANK(GS154,$GS$9:$GS$497,0)</f>
        <v>192</v>
      </c>
      <c r="HD154" s="85">
        <f>ROUND(AVERAGEIF($ES$9:$ES$497,$ES154,$FZ$9:$FZ$497),2)</f>
        <v>0.86</v>
      </c>
      <c r="HE154" s="86">
        <f>ROUND(AVERAGEIF($ES$9:$ES$497,$ES154,$GA$9:$GA$497),2)</f>
        <v>1.0900000000000001</v>
      </c>
      <c r="HF154" s="86">
        <f>ROUND(AVERAGEIF($ES$9:$ES$497,$ES154,$GB$9:$GB$497),2)</f>
        <v>0.28999999999999998</v>
      </c>
      <c r="HG154" s="86">
        <f>ROUND(AVERAGEIF($ES$9:$ES$497,$ES154,$GC$9:$GC$497),2)</f>
        <v>0.42</v>
      </c>
      <c r="HH154" s="86">
        <f>ROUND(AVERAGEIF($ES$9:$ES$497,$ES154,$GD$9:$GD$497),2)</f>
        <v>0.86</v>
      </c>
      <c r="HI154" s="86">
        <f>ROUND(AVERAGEIF($ES$9:$ES$497,$ES154,$GE$9:$GE$497),2)</f>
        <v>0.3</v>
      </c>
      <c r="HJ154" s="86">
        <f>ROUND(AVERAGEIF($ES$9:$ES$497,$ES154,$GF$9:$GF$497),2)</f>
        <v>0.67</v>
      </c>
      <c r="HK154" s="86">
        <f>ROUND(AVERAGEIF($ES$9:$ES$497,$ES154,$GG$9:$GG$497),2)</f>
        <v>0.73</v>
      </c>
      <c r="HL154" s="86">
        <f>ROUND(AVERAGEIF($ES$9:$ES$497,$ES154,$GH$9:$GH$497),2)</f>
        <v>1.1399999999999999</v>
      </c>
      <c r="HM154" s="87">
        <f>ROUND(AVERAGEIF($ES$9:$ES$497,$ES154,$GI$9:$GI$497),2)</f>
        <v>1.01</v>
      </c>
      <c r="HN154" s="88">
        <f t="shared" si="266"/>
        <v>0.18000000000000005</v>
      </c>
      <c r="HO154" s="89">
        <f t="shared" si="267"/>
        <v>0.18999999999999995</v>
      </c>
      <c r="HP154" s="89">
        <f t="shared" si="268"/>
        <v>0.14000000000000001</v>
      </c>
      <c r="HQ154" s="89">
        <f t="shared" si="269"/>
        <v>0.14999999999999997</v>
      </c>
      <c r="HR154" s="89">
        <f t="shared" si="270"/>
        <v>-3.0000000000000027E-2</v>
      </c>
      <c r="HS154" s="89">
        <f t="shared" si="271"/>
        <v>3.0000000000000027E-2</v>
      </c>
      <c r="HT154" s="89">
        <f t="shared" si="272"/>
        <v>0.10999999999999999</v>
      </c>
      <c r="HU154" s="89">
        <f t="shared" si="273"/>
        <v>2.0000000000000018E-2</v>
      </c>
      <c r="HV154" s="89">
        <f t="shared" si="274"/>
        <v>0.12000000000000011</v>
      </c>
      <c r="HW154" s="90">
        <f t="shared" si="275"/>
        <v>0.17999999999999994</v>
      </c>
      <c r="HX154" s="73">
        <f>COUNTIFS($FZ$9:$FZ$497,"&gt;"&amp;FZ154,$ES$9:$ES$497,$ES154)+1</f>
        <v>16</v>
      </c>
      <c r="HY154" s="74">
        <f>COUNTIFS($GA$9:$GA$497,"&gt;"&amp;GA154,$ES$9:$ES$497,$ES154)+1</f>
        <v>20</v>
      </c>
      <c r="HZ154" s="74">
        <f>COUNTIFS($GB$9:$GB$497,"&gt;"&amp;GB154,$ES$9:$ES$497,$ES154)+1</f>
        <v>13</v>
      </c>
      <c r="IA154" s="74">
        <f>COUNTIFS($GC$9:$GC$497,"&gt;"&amp;GC154,$ES$9:$ES$497,$ES154)+1</f>
        <v>8</v>
      </c>
      <c r="IB154" s="74">
        <f>COUNTIFS($GD$9:$GD$497,"&gt;"&amp;GD154,$ES$9:$ES$497,$ES154)+1</f>
        <v>39</v>
      </c>
      <c r="IC154" s="74">
        <f>COUNTIFS($GE$9:$GE$497,"&gt;"&amp;GE154,$ES$9:$ES$497,$ES154)+1</f>
        <v>28</v>
      </c>
      <c r="ID154" s="74">
        <f>COUNTIFS($GF$9:$GF$497,"&gt;"&amp;GF154,$ES$9:$ES$497,$ES154)+1</f>
        <v>26</v>
      </c>
      <c r="IE154" s="74">
        <f>COUNTIFS($GG$9:$GG$497,"&gt;"&amp;GG154,$ES$9:$ES$497,$ES154)+1</f>
        <v>32</v>
      </c>
      <c r="IF154" s="74">
        <f>COUNTIFS($GH$9:$GH$497,"&gt;"&amp;GH154,$ES$9:$ES$497,$ES154)+1</f>
        <v>25</v>
      </c>
      <c r="IG154" s="84">
        <f>COUNTIFS($GI$9:$GI$497,"&gt;"&amp;GI154,$ES$9:$ES$497,$ES154)+1</f>
        <v>19</v>
      </c>
      <c r="IH154" s="91"/>
      <c r="II154" s="79"/>
      <c r="IJ154" s="79"/>
      <c r="IK154" s="79"/>
      <c r="IL154" s="79">
        <v>0.05</v>
      </c>
      <c r="IM154" s="92"/>
      <c r="IN154" s="93"/>
      <c r="IO154" s="94"/>
      <c r="IP154" s="95"/>
      <c r="IQ154" s="79"/>
      <c r="IR154" s="79"/>
      <c r="IS154" s="79"/>
      <c r="IT154" s="79"/>
      <c r="IU154" s="79"/>
      <c r="IV154" s="79"/>
      <c r="IW154" s="96"/>
      <c r="IX154" s="93"/>
      <c r="IY154" s="79"/>
      <c r="IZ154" s="79"/>
      <c r="JA154" s="79"/>
      <c r="JB154" s="79"/>
      <c r="JC154" s="79"/>
      <c r="JD154" s="79"/>
      <c r="JE154" s="97"/>
      <c r="JF154" s="95"/>
      <c r="JG154" s="79"/>
      <c r="JH154" s="79">
        <v>0.1</v>
      </c>
      <c r="JI154" s="79"/>
      <c r="JJ154" s="79"/>
      <c r="JK154" s="79"/>
      <c r="JL154" s="79"/>
      <c r="JM154" s="96"/>
      <c r="JN154" s="93"/>
      <c r="JO154" s="79"/>
      <c r="JP154" s="79"/>
      <c r="JQ154" s="79"/>
      <c r="JR154" s="79"/>
      <c r="JS154" s="79"/>
      <c r="JT154" s="79"/>
      <c r="JU154" s="79"/>
      <c r="JV154" s="79"/>
      <c r="JW154" s="79"/>
      <c r="JX154" s="79"/>
      <c r="JY154" s="79"/>
      <c r="JZ154" s="97"/>
      <c r="KA154" s="93"/>
      <c r="KB154" s="79"/>
      <c r="KC154" s="79"/>
      <c r="KD154" s="79"/>
      <c r="KE154" s="97"/>
      <c r="KF154" s="95"/>
      <c r="KG154" s="79"/>
      <c r="KH154" s="79"/>
      <c r="KI154" s="79"/>
      <c r="KJ154" s="79"/>
      <c r="KK154" s="98"/>
      <c r="KL154" s="79"/>
      <c r="KM154" s="79"/>
      <c r="KN154" s="79"/>
      <c r="KO154" s="79"/>
      <c r="KP154" s="79"/>
      <c r="KQ154" s="79"/>
      <c r="KR154" s="79"/>
      <c r="KS154" s="96"/>
      <c r="KT154" s="96"/>
      <c r="KU154" s="96"/>
      <c r="KV154" s="96"/>
      <c r="KW154" s="93"/>
      <c r="KX154" s="79"/>
      <c r="KY154" s="79"/>
      <c r="KZ154" s="79"/>
      <c r="LA154" s="79"/>
      <c r="LB154" s="79"/>
      <c r="LC154" s="96"/>
      <c r="LD154" s="93"/>
      <c r="LE154" s="94"/>
      <c r="LF154" s="99"/>
      <c r="LG154" s="75"/>
      <c r="LH154" s="93"/>
      <c r="LI154" s="79"/>
      <c r="LJ154" s="74"/>
      <c r="LK154" s="74"/>
      <c r="LL154" s="74"/>
      <c r="LM154" s="100"/>
      <c r="LN154" s="95"/>
      <c r="LO154" s="79"/>
      <c r="LP154" s="79"/>
      <c r="LQ154" s="79"/>
      <c r="LR154" s="96"/>
      <c r="LS154" s="93"/>
      <c r="LT154" s="79"/>
      <c r="LU154" s="79"/>
      <c r="LV154" s="79"/>
      <c r="LW154" s="79"/>
      <c r="LX154" s="79"/>
      <c r="LY154" s="79"/>
      <c r="LZ154" s="79"/>
      <c r="MA154" s="97"/>
      <c r="MB154" s="95"/>
      <c r="MC154" s="79"/>
      <c r="MD154" s="79"/>
      <c r="ME154" s="79"/>
      <c r="MF154" s="79"/>
      <c r="MG154" s="79"/>
      <c r="MH154" s="79"/>
      <c r="MI154" s="79"/>
      <c r="MJ154" s="79"/>
      <c r="MK154" s="79"/>
      <c r="ML154" s="79"/>
      <c r="MM154" s="79"/>
      <c r="MN154" s="98"/>
      <c r="MO154" s="98"/>
      <c r="MP154" s="96"/>
      <c r="MQ154" s="93"/>
      <c r="MR154" s="79"/>
      <c r="MS154" s="79">
        <v>7.0000000000000007E-2</v>
      </c>
      <c r="MT154" s="79"/>
      <c r="MU154" s="79">
        <v>7.0000000000000007E-2</v>
      </c>
      <c r="MV154" s="98"/>
      <c r="MW154" s="79"/>
      <c r="MX154" s="79"/>
      <c r="MY154" s="79"/>
      <c r="MZ154" s="79"/>
      <c r="NA154" s="79"/>
      <c r="NB154" s="79"/>
      <c r="NC154" s="79"/>
      <c r="ND154" s="96"/>
      <c r="NE154" s="96"/>
      <c r="NF154" s="96"/>
      <c r="NG154" s="96"/>
      <c r="NH154" s="93"/>
      <c r="NI154" s="79"/>
      <c r="NJ154" s="79"/>
      <c r="NK154" s="79"/>
      <c r="NL154" s="79"/>
      <c r="NM154" s="79"/>
      <c r="NN154" s="94"/>
      <c r="NO154" s="93"/>
      <c r="NP154" s="80"/>
      <c r="NQ154" s="124" t="s">
        <v>897</v>
      </c>
      <c r="NR154" s="102" t="s">
        <v>902</v>
      </c>
      <c r="NS154" s="102"/>
      <c r="NT154" s="102"/>
      <c r="NU154" s="102"/>
      <c r="NV154" s="104">
        <v>43720</v>
      </c>
      <c r="NW154" s="102" t="s">
        <v>525</v>
      </c>
      <c r="NX154" s="133"/>
      <c r="NY154" s="129" t="s">
        <v>620</v>
      </c>
      <c r="NZ154" s="133"/>
      <c r="OA154" s="134"/>
      <c r="OB154" s="134"/>
      <c r="OC154" s="134"/>
      <c r="OD154" s="108">
        <f t="shared" si="276"/>
        <v>72</v>
      </c>
      <c r="OE154" s="109">
        <v>4</v>
      </c>
      <c r="OF154" s="110">
        <f t="shared" si="277"/>
        <v>600</v>
      </c>
      <c r="OG154" s="109">
        <v>2</v>
      </c>
      <c r="OH154" s="111">
        <f>ROUND(AVERAGEIF($ES$9:$ES$497,$ES154,EV$9:EV$497),0)</f>
        <v>57</v>
      </c>
      <c r="OI154" s="112">
        <f>ROUND(AVERAGEIF($ES$9:$ES$497,$ES154,EW$9:EW$497),0)</f>
        <v>69</v>
      </c>
      <c r="OJ154" s="112">
        <f>ROUND(AVERAGEIF($ES$9:$ES$497,$ES154,EX$9:EX$497),0)</f>
        <v>17</v>
      </c>
      <c r="OK154" s="112">
        <f>ROUND(AVERAGEIF($ES$9:$ES$497,$ES154,EY$9:EY$497),0)</f>
        <v>30</v>
      </c>
      <c r="OL154" s="112">
        <f>ROUND(AVERAGEIF($ES$9:$ES$497,$ES154,EZ$9:EZ$497),0)</f>
        <v>58</v>
      </c>
      <c r="OM154" s="112">
        <f>ROUND(AVERAGEIF($ES$9:$ES$497,$ES154,FA$9:FA$497),0)</f>
        <v>21</v>
      </c>
      <c r="ON154" s="112">
        <f>ROUND(AVERAGEIF($ES$9:$ES$497,$ES154,FB$9:FB$497),0)</f>
        <v>45</v>
      </c>
      <c r="OO154" s="112">
        <f>ROUND(AVERAGEIF($ES$9:$ES$497,$ES154,FC$9:FC$497),0)</f>
        <v>49</v>
      </c>
      <c r="OP154" s="112">
        <f>ROUND(AVERAGEIF($ES$9:$ES$497,$ES154,FD$9:FD$497),0)</f>
        <v>75</v>
      </c>
      <c r="OQ154" s="113">
        <f>ROUND(AVERAGEIF($ES$9:$ES$497,$ES154,FE$9:FE$497),0)</f>
        <v>66</v>
      </c>
      <c r="OR154" s="114">
        <f>ROUND(EV154/MAX(EV$9:EV$497)*100,0)</f>
        <v>40</v>
      </c>
      <c r="OS154" s="115">
        <f>ROUND(EW154/MAX(EW$9:EW$497)*100,0)</f>
        <v>69</v>
      </c>
      <c r="OT154" s="115">
        <f>ROUND(EX154/MAX(EX$9:EX$497)*100,0)</f>
        <v>25</v>
      </c>
      <c r="OU154" s="115">
        <f>ROUND(EY154/MAX(EY$9:EY$497)*100,0)</f>
        <v>26</v>
      </c>
      <c r="OV154" s="115">
        <f>ROUND(EZ154/MAX(EZ$9:EZ$497)*100,0)</f>
        <v>46</v>
      </c>
      <c r="OW154" s="115">
        <f>ROUND(FA154/MAX(FA$9:FA$497)*100,0)</f>
        <v>20</v>
      </c>
      <c r="OX154" s="115">
        <f>ROUND(FB154/MAX(FB$9:FB$497)*100,0)</f>
        <v>40</v>
      </c>
      <c r="OY154" s="116">
        <f>ROUND(FC154/MAX(FC$9:FC$497)*100,0)</f>
        <v>36</v>
      </c>
      <c r="OZ154" s="115">
        <f>ROUND(FD154/MAX(FD$9:FD$497)*100,0)</f>
        <v>59</v>
      </c>
      <c r="PA154" s="117">
        <f>ROUND(FE154/MAX(FE$9:FE$497)*100,0)</f>
        <v>33</v>
      </c>
      <c r="PB154" s="118">
        <f t="shared" si="278"/>
        <v>435</v>
      </c>
      <c r="PC154" s="115">
        <f t="shared" si="279"/>
        <v>498</v>
      </c>
      <c r="PD154" s="115">
        <f t="shared" si="280"/>
        <v>573</v>
      </c>
      <c r="PE154" s="115">
        <f t="shared" si="281"/>
        <v>507</v>
      </c>
      <c r="PF154" s="115">
        <f t="shared" si="282"/>
        <v>416</v>
      </c>
      <c r="PG154" s="119">
        <f t="shared" si="283"/>
        <v>370</v>
      </c>
      <c r="PH154" s="118">
        <f>ROUND(PB154/MAX(PB$9:PB$497)*100,0)</f>
        <v>52</v>
      </c>
      <c r="PI154" s="115">
        <f>ROUND(PC154/MAX(PC$9:PC$497)*100,0)</f>
        <v>60</v>
      </c>
      <c r="PJ154" s="115">
        <f>ROUND(PD154/MAX(PD$9:PD$497)*100,0)</f>
        <v>61</v>
      </c>
      <c r="PK154" s="115">
        <f>ROUND(PE154/MAX(PE$9:PE$497)*100,0)</f>
        <v>50</v>
      </c>
      <c r="PL154" s="115">
        <f>ROUND(PF154/MAX(PF$9:PF$497)*100,0)</f>
        <v>59</v>
      </c>
      <c r="PM154" s="119">
        <f>ROUND(PG154/MAX(PG$9:PG$497)*100,0)</f>
        <v>54</v>
      </c>
      <c r="PN154" s="118">
        <f>RANK(PH154,PH$9:PH$497,0)</f>
        <v>163</v>
      </c>
      <c r="PO154" s="115">
        <f>RANK(PI154,PI$9:PI$497,0)</f>
        <v>66</v>
      </c>
      <c r="PP154" s="115">
        <f>RANK(PJ154,PJ$9:PJ$497,0)</f>
        <v>123</v>
      </c>
      <c r="PQ154" s="115">
        <f>RANK(PK154,PK$9:PK$497,0)</f>
        <v>168</v>
      </c>
      <c r="PR154" s="115">
        <f>RANK(PL154,PL$9:PL$497,0)</f>
        <v>148</v>
      </c>
      <c r="PS154" s="119">
        <f>RANK(PM154,PM$9:PM$497,0)</f>
        <v>144</v>
      </c>
      <c r="PT154" s="120">
        <f>ROUND(FZ154/MAX(FZ$9:FZ$497)*100,0)</f>
        <v>57</v>
      </c>
      <c r="PU154" s="115">
        <f>ROUND(GA154/MAX(GA$9:GA$497)*100,0)</f>
        <v>72</v>
      </c>
      <c r="PV154" s="115">
        <f>ROUND(GB154/MAX(GB$9:GB$497)*100,0)</f>
        <v>31</v>
      </c>
      <c r="PW154" s="115">
        <f>ROUND(GC154/MAX(GC$9:GC$497)*100,0)</f>
        <v>45</v>
      </c>
      <c r="PX154" s="115">
        <f>ROUND(GD154/MAX(GD$9:GD$497)*100,0)</f>
        <v>46</v>
      </c>
      <c r="PY154" s="115">
        <f>ROUND(GE154/MAX(GE$9:GE$497)*100,0)</f>
        <v>20</v>
      </c>
      <c r="PZ154" s="115">
        <f>ROUND(GF154/MAX(GF$9:GF$497)*100,0)</f>
        <v>37</v>
      </c>
      <c r="QA154" s="116">
        <f>ROUND(GG154/MAX(GG$9:GG$497)*100,0)</f>
        <v>41</v>
      </c>
      <c r="QB154" s="115">
        <f>ROUND(GH154/MAX(GH$9:GH$497)*100,0)</f>
        <v>56</v>
      </c>
      <c r="QC154" s="121">
        <f>ROUND(GI154/MAX(GI$9:GI$497)*100,0)</f>
        <v>38</v>
      </c>
      <c r="QD154" s="120">
        <f>ROUND(AVERAGEIF($ES$9:$ES$497,$ES154,PT$9:PT$497),0)</f>
        <v>47</v>
      </c>
      <c r="QE154" s="120">
        <f>ROUND(AVERAGEIF($ES$9:$ES$497,$ES154,PU$9:PU$497),0)</f>
        <v>61</v>
      </c>
      <c r="QF154" s="120">
        <f>ROUND(AVERAGEIF($ES$9:$ES$497,$ES154,PV$9:PV$497),0)</f>
        <v>21</v>
      </c>
      <c r="QG154" s="120">
        <f>ROUND(AVERAGEIF($ES$9:$ES$497,$ES154,PW$9:PW$497),0)</f>
        <v>34</v>
      </c>
      <c r="QH154" s="120">
        <f>ROUND(AVERAGEIF($ES$9:$ES$497,$ES154,PX$9:PX$497),0)</f>
        <v>48</v>
      </c>
      <c r="QI154" s="120">
        <f>ROUND(AVERAGEIF($ES$9:$ES$497,$ES154,PY$9:PY$497),0)</f>
        <v>18</v>
      </c>
      <c r="QJ154" s="120">
        <f>ROUND(AVERAGEIF($ES$9:$ES$497,$ES154,PZ$9:PZ$497),0)</f>
        <v>31</v>
      </c>
      <c r="QK154" s="120">
        <f>ROUND(AVERAGEIF($ES$9:$ES$497,$ES154,QA$9:QA$497),0)</f>
        <v>40</v>
      </c>
      <c r="QL154" s="120">
        <f>ROUND(AVERAGEIF($ES$9:$ES$497,$ES154,QB$9:QB$497),0)</f>
        <v>51</v>
      </c>
      <c r="QM154" s="120">
        <f>ROUND(AVERAGEIF($ES$9:$ES$497,$ES154,QC$9:QC$497),0)</f>
        <v>32</v>
      </c>
      <c r="QN154" s="114">
        <f t="shared" si="297"/>
        <v>542</v>
      </c>
      <c r="QO154" s="115">
        <f t="shared" si="298"/>
        <v>602</v>
      </c>
      <c r="QP154" s="115">
        <f t="shared" si="299"/>
        <v>726</v>
      </c>
      <c r="QQ154" s="115">
        <f t="shared" si="300"/>
        <v>665</v>
      </c>
      <c r="QR154" s="115">
        <f t="shared" si="301"/>
        <v>629</v>
      </c>
      <c r="QS154" s="119">
        <f t="shared" si="302"/>
        <v>465</v>
      </c>
      <c r="QT154" s="114">
        <f>ROUND((QN154-MIN(QN$9:QN$497))/(MAX(QN$9:QN$497)-MIN(QN$9:QN$497))*100,0)</f>
        <v>49</v>
      </c>
      <c r="QU154" s="115">
        <f>ROUND((QO154-MIN(QO$9:QO$497))/(MAX(QO$9:QO$497)-MIN(QO$9:QO$497))*100,0)</f>
        <v>57</v>
      </c>
      <c r="QV154" s="115">
        <f>ROUND((QP154-MIN(QP$9:QP$497))/(MAX(QP$9:QP$497)-MIN(QP$9:QP$497))*100,0)</f>
        <v>55</v>
      </c>
      <c r="QW154" s="115">
        <f>ROUND((QQ154-MIN(QQ$9:QQ$497))/(MAX(QQ$9:QQ$497)-MIN(QQ$9:QQ$497))*100,0)</f>
        <v>48</v>
      </c>
      <c r="QX154" s="115">
        <f>ROUND((QR154-MIN(QR$9:QR$497))/(MAX(QR$9:QR$497)-MIN(QR$9:QR$497))*100,0)</f>
        <v>67</v>
      </c>
      <c r="QY154" s="115">
        <f>ROUND((QS154-MIN(QS$9:QS$497))/(MAX(QS$9:QS$497)-MIN(QS$9:QS$497))*100,0)</f>
        <v>58</v>
      </c>
      <c r="QZ154" s="114">
        <f>RANK(QN154,QN$9:QN$497,0)</f>
        <v>119</v>
      </c>
      <c r="RA154" s="115">
        <f>RANK(QO154,QO$9:QO$497,0)</f>
        <v>28</v>
      </c>
      <c r="RB154" s="115">
        <f>RANK(QP154,QP$9:QP$497,0)</f>
        <v>43</v>
      </c>
      <c r="RC154" s="115">
        <f>RANK(QQ154,QQ$9:QQ$497,0)</f>
        <v>107</v>
      </c>
      <c r="RD154" s="115">
        <f>RANK(QR154,QR$9:QR$497,0)</f>
        <v>76</v>
      </c>
      <c r="RE154" s="115">
        <f>RANK(QS154,QS$9:QS$497,0)</f>
        <v>69</v>
      </c>
      <c r="RF154" s="122"/>
      <c r="RG154" s="115">
        <f>($RH$3*(IH154+IJ154)*100*100/MAX(EX$9:EX$497)*$RO$3) +($RH$3*(II154+IJ154)*100*100/MAX(EX$9:EX$497)*$RO$4) + ($RH$3*IK154*100*100/MAX(EX$9:EX$497)*0.098)</f>
        <v>0</v>
      </c>
      <c r="RH154" s="115">
        <f>($RH$4*IL154*100*100/MAX(EZ$9:EZ$497))*$RQ$3</f>
        <v>4.6000000000000005</v>
      </c>
      <c r="RI154" s="115">
        <f>($RH$3*IM154*100*100/MAX(EY$9:EY$497))*$RQ$4</f>
        <v>0</v>
      </c>
      <c r="RJ154" s="115">
        <f>($RH$3*IN154*100*100/MAX(EX$9:EX$497))</f>
        <v>0</v>
      </c>
      <c r="RK154" s="115">
        <f>($RH$4*IO154*100*100/MAX(EZ$9:EZ$497))*$RQ$3</f>
        <v>0</v>
      </c>
      <c r="RL154" s="115">
        <f>(($RL$4*IP154*100*((100/MAX(EX$9:EX$497)+100/MAX(EZ$9:EZ$497))/2))+($RL$4*IQ154*100*((100/MAX(EX$9:EX$497)+100/MAX(EZ$9:EZ$497))/2))+($RL$4*IR154*100*((100/MAX(EX$9:EX$497)+100/MAX(EZ$9:EZ$497))/2))+($RL$4*IS154*100*((100/MAX(EX$9:EX$497)+100/MAX(EZ$9:EZ$497))/2))+($RL$4*IT154*100*((100/MAX(EX$9:EX$497)+100/MAX(EZ$9:EZ$497))/2))+($RL$4*IU154*100*((100/MAX(EX$9:EX$497)+100/MAX(EZ$9:EZ$497))/2))+($RL$4*IV154*100*((100/MAX(EX$9:EX$497)+100/MAX(EZ$9:EZ$497))/2))+($RL$4*IW154*100*((100/MAX(EX$9:EX$497)+100/MAX(EZ$9:EZ$497))/2)))*$RS$3</f>
        <v>0</v>
      </c>
      <c r="RM154" s="115">
        <f>(($RH$3*IX154*100*100/MAX(EX$9:EX$497))+($RH$3*IY154*100*100/MAX(EX$9:EX$497))+($RH$3*IZ154*100*100/MAX(EX$9:EX$497))+($RH$3*JA154*100*100/MAX(EX$9:EX$497))+($RH$3*JB154*100*100/MAX(EX$9:EX$497))+($RH$3*JC154*100*100/MAX(EX$9:EX$497))+($RH$3*JD154*100*100/MAX(EX$9:EX$497))+($RH$3*JE154*100*100/MAX(EX$9:EX$497)))*$RS$4</f>
        <v>0</v>
      </c>
      <c r="RN154" s="115">
        <f>(($RH$4*JF154*100*100/MAX(EZ$9:EZ$497)) + ($RH$4*JG154*100*100/MAX(EZ$9:EZ$497)) + ($RH$4*JH154*100*100/MAX(EZ$9:EZ$497)) + ($RH$4*JI154*100*100/MAX(EZ$9:EZ$497)) + ($RH$4*JJ154*100*100/MAX(EZ$9:EZ$497)) + ($RH$4*JK154*100*100/MAX(EZ$9:EZ$497)) + ($RH$4*JL154*100*100/MAX(EZ$9:EZ$497)) + ($RH$4*JM154*100*100/MAX(EZ$9:EZ$497)))*$RU$3</f>
        <v>1.8400000000000003</v>
      </c>
      <c r="RO154" s="115">
        <f>(($RL$4*JN154*100*((100/MAX(EX$9:EX$497)+100/MAX(EZ$9:EZ$497))/2))+($RL$4*JO154*100*((100/MAX(EX$9:EX$497)+100/MAX(EZ$9:EZ$497))/2))+($RL$4*JP154*100*((100/MAX(EX$9:EX$497)+100/MAX(EZ$9:EZ$497))/2))+($RL$4*JQ154*100*((100/MAX(EX$9:EX$497)+100/MAX(EZ$9:EZ$497))/2))+($RL$4*JR154*100*((100/MAX(EX$9:EX$497)+100/MAX(EZ$9:EZ$497))/2))+($RL$4*JS154*100*((100/MAX(EX$9:EX$497)+100/MAX(EZ$9:EZ$497))/2))+($RL$4*JT154*100*((100/MAX(EX$9:EX$497)+100/MAX(EZ$9:EZ$497))/2))+($RL$4*JU154*100*((100/MAX(EX$9:EX$497)+100/MAX(EZ$9:EZ$497))/2))+($RL$4*JV154*100*((100/MAX(EX$9:EX$497)+100/MAX(EZ$9:EZ$497))/2))+($RL$4*JW154*100*((100/MAX(EX$9:EX$497)+100/MAX(EZ$9:EZ$497))/2))+($RL$4*JX154*100*((100/MAX(EX$9:EX$497)+100/MAX(EZ$9:EZ$497))/2))+($RL$4*JY154*100*((100/MAX(EX$9:EX$497)+100/MAX(EZ$9:EZ$497))/2))+($RL$4*JZ154*100*((100/MAX(EX$9:EX$497)+100/MAX(EZ$9:EZ$497))/2)))*$RW$3/2</f>
        <v>0</v>
      </c>
      <c r="RP154" s="119">
        <f>($RJ$3*KA154*100*100/MAX(FA$9:FA$497)) + ($RJ$3*KB154*100*100/MAX(FA$9:FA$497)/2) + ($RJ$3*KC154*100*100/MAX(FA$9:FA$497)/2) + ($RJ$3*KD154*100*100/MAX(FA$9:FA$497)/4) + ($RJ$3*KE154*100*100/MAX(FA$9:FA$497)/4)</f>
        <v>0</v>
      </c>
      <c r="RQ154" s="118">
        <f>($RL$4*KF154*100*((100/MAX(EX$9:EX$497)+100/MAX(EZ$9:EZ$497)))) * ($RO$3/2) + (($RL$4*KG154*100*((100/MAX(EX$9:EX$497)+100/MAX(EZ$9:EZ$497))))+($RL$4*KH154*100*((100/MAX(EX$9:EX$497)+100/MAX(EZ$9:EZ$497))))+($RL$4*KI154*100*((100/MAX(EX$9:EX$497)+100/MAX(EZ$9:EZ$497))))+($RL$4*KJ154*100*((100/MAX(EX$9:EX$497)+100/MAX(EZ$9:EZ$497))))+($RL$4*KK154*100*((100/MAX(EX$9:EX$497)+100/MAX(EZ$9:EZ$497))))+($RL$4*KL154*100*((100/MAX(EX$9:EX$497)+100/MAX(EZ$9:EZ$497))))+($RL$4*KM154*100*((100/MAX(EX$9:EX$497)+100/MAX(EZ$9:EZ$497))))+($RL$4*KN154*100*((100/MAX(EX$9:EX$497)+100/MAX(EZ$9:EZ$497))))+($RL$4*KO154*100*((100/MAX(EX$9:EX$497)+100/MAX(EZ$9:EZ$497))))+($RL$4*KP154*100*((100/MAX(EX$9:EX$497)+100/MAX(EZ$9:EZ$497))))+($RL$4*KQ154*100*((100/MAX(EX$9:EX$497)+100/MAX(EZ$9:EZ$497))))+($RL$4*KR154*100*((100/MAX(EX$9:EX$497)+100/MAX(EZ$9:EZ$497))))+($RL$4*KS154*100*((100/MAX(EX$9:EX$497)+100/MAX(EZ$9:EZ$497))))+($RL$4*KV154*100*((100/MAX(EX$9:EX$497)+100/MAX(EZ$9:EZ$497))))) * (($RO$3+$RO$4)/6)</f>
        <v>0</v>
      </c>
      <c r="RR154" s="115">
        <f>(($RL$4*KW154*100*((100/MAX(EX$9:EX$497)+100/MAX(EZ$9:EZ$497))))) * ($RO$3/2) + (($RL$4*KX154*100*((100/MAX(EX$9:EX$497)+100/MAX(EZ$9:EZ$497))))+($RL$4*KY154*100*((100/MAX(EX$9:EX$497)+100/MAX(EZ$9:EZ$497))))+($RL$4*KZ154*100*((100/MAX(EX$9:EX$497)+100/MAX(EZ$9:EZ$497))))+($RL$4*LA154*100*((100/MAX(EX$9:EX$497)+100/MAX(EZ$9:EZ$497))))+($RL$4*LB154*100*((100/MAX(EX$9:EX$497)+100/MAX(EZ$9:EZ$497))))+($RL$4*LC154*100*((100/MAX(EX$9:EX$497)+100/MAX(EZ$9:EZ$497))))) * (($RO$3+$RO$4)/6)</f>
        <v>0</v>
      </c>
      <c r="RS154" s="119">
        <f>(($RL$4*LD154*100*((100/MAX(EX$9:EX$497)+100/MAX(EZ$9:EZ$497))))+($RL$4*LE154*100*((100/MAX(EX$9:EX$497)+100/MAX(EZ$9:EZ$497))))) * (($RO$3+$RO$4)/6)</f>
        <v>0</v>
      </c>
      <c r="RT154" s="118">
        <f>($RJ$4*LH154*100*(100/MAX(EV$9:EV$497)))+($RJ$4*LI154*100*(100/MAX(EV$9:EV$497)))</f>
        <v>0</v>
      </c>
      <c r="RU154" s="119">
        <f>($RJ$4*LJ154*(100/MAX(EV$9:EV$497)))/2 + ($RL$3*LK154*(100/MAX(EW$9:EW$497))) + ($RJ$4*LL154*(100/MAX(EV$9:EV$497)))/4 + ($RL$3*LM154*(100/MAX(EW$9:EW$497)))</f>
        <v>0</v>
      </c>
      <c r="RV154" s="118">
        <f>($RJ$4*LN154*100*100/MAX(EV$9:EV$497)/2)+($RJ$4*LO154*100*100/MAX(EV$9:EV$497)/2)+($RJ$4*LP154*100*100/MAX(EV$9:EV$497))+($RJ$4*LQ154*100*100/MAX(EV$9:EV$497))+($RJ$4*LR154*100*100/MAX(EV$9:EV$497))</f>
        <v>0</v>
      </c>
      <c r="RW154" s="115">
        <f>($RJ$4*LS154*100*100/MAX(EV$9:EV$497)) + (($RJ$4*LT154*100*100/MAX(EV$9:EV$497))+($RJ$4*LU154*100*100/MAX(EV$9:EV$497))+($RJ$4*LV154*100*100/MAX(EV$9:EV$497))+($RJ$4*LW154*100*100/MAX(EV$9:EV$497))+($RJ$4*LX154*100*100/MAX(EV$9:EV$497))+($RJ$4*LY154*100*100/MAX(EV$9:EV$497))+($RJ$4*LZ154*100*100/MAX(EV$9:EV$497))+($RJ$4*MA154*100*100/MAX(EV$9:EV$497)))/2</f>
        <v>0</v>
      </c>
      <c r="RX154" s="119">
        <f>($RJ$4*MB154*100*100/MAX(EV$9:EV$497))+($RJ$4*MC154*100*100/MAX(EV$9:EV$497))+($RJ$4*MD154*100*100/MAX(EV$9:EV$497))+($RJ$4*ME154*100*100/MAX(EV$9:EV$497))+($RJ$4*MF154*100*100/MAX(EV$9:EV$497))+($RJ$4*MG154*100*100/MAX(EV$9:EV$497))+($RJ$4*MH154*100*100/MAX(EV$9:EV$497))+($RJ$4*MI154*100*100/MAX(EV$9:EV$497))+($RJ$4*MJ154*100*100/MAX(EV$9:EV$497))+($RJ$4*MK154*100*100/MAX(EV$9:EV$497))+($RJ$4*ML154*100*100/MAX(EV$9:EV$497))+($RJ$4*MM154*100*100/MAX(EV$9:EV$497))+($RJ$4*MN154*100*100/MAX(EV$9:EV$497))</f>
        <v>0</v>
      </c>
      <c r="RY154" s="118">
        <f>($RJ$4*MQ154*100*100/MAX(EV$9:EV$497))/2 + (($RJ$4*MR154*100*100/MAX(EV$9:EV$497))+($RJ$4*MS154*100*100/MAX(EV$9:EV$497))+($RJ$4*MT154*100*100/MAX(EV$9:EV$497))+($RJ$4*MU154*100*100/MAX(EV$9:EV$497))+($RJ$4*MV154*100*100/MAX(EV$9:EV$497))+($RJ$4*MW154*100*100/MAX(EV$9:EV$497))+($RJ$4*MX154*100*100/MAX(EV$9:EV$497))+($RJ$4*MY154*100*100/MAX(EV$9:EV$497))+($RJ$4*MZ154*100*100/MAX(EV$9:EV$497))+($RJ$4*NA154*100*100/MAX(EV$9:EV$497))+($RJ$4*NB154*100*100/MAX(EV$9:EV$497))+($RJ$4*NC154*100*100/MAX(EV$9:EV$497))+($RJ$4*ND154*100*100/MAX(EV$9:EV$497))+($RJ$4*NG154*100*100/MAX(EV$9:EV$497)))/4</f>
        <v>5.8988764044943833</v>
      </c>
      <c r="RZ154" s="115">
        <f>($RJ$4*NH154*100*100/MAX(EV$9:EV$497))/2 + (($RJ$4*NI154*100*100/MAX(EV$9:EV$497))+($RJ$4*NJ154*100*100/MAX(EV$9:EV$497))+($RJ$4*NK154*100*100/MAX(EV$9:EV$497))+($RJ$4*NL154*100*100/MAX(EV$9:EV$497))+($RJ$4*NM154*100*100/MAX(EV$9:EV$497))+($RJ$4*NN154*100*100/MAX(EV$9:EV$497)))/4</f>
        <v>0</v>
      </c>
      <c r="SA154" s="117">
        <f>(($RJ$4*NO154*100*100/MAX(EV$9:EV$497))+($RJ$4*NP154*100*100/MAX(EV$9:EV$497)))/4</f>
        <v>0</v>
      </c>
      <c r="SB154" s="118">
        <f t="shared" si="284"/>
        <v>12.338876404494385</v>
      </c>
      <c r="SC154" s="115">
        <f t="shared" si="285"/>
        <v>1.1797752808988766</v>
      </c>
      <c r="SD154" s="115">
        <f t="shared" si="286"/>
        <v>29.530719101123605</v>
      </c>
      <c r="SE154" s="115">
        <f t="shared" si="287"/>
        <v>1.1797752808988766</v>
      </c>
      <c r="SF154" s="115">
        <f t="shared" si="288"/>
        <v>1.4747191011235958</v>
      </c>
      <c r="SG154" s="115">
        <f t="shared" si="289"/>
        <v>5.8988764044943833</v>
      </c>
      <c r="SH154" s="115">
        <f>ROUND(SB154/MAX(SB$9:SB$497)*100,0)</f>
        <v>16</v>
      </c>
      <c r="SI154" s="115">
        <f>ROUND(SC154/MAX(SC$9:SC$497)*100,0)</f>
        <v>2</v>
      </c>
      <c r="SJ154" s="115">
        <f>ROUND(SD154/MAX(SD$9:SD$497)*100,0)</f>
        <v>47</v>
      </c>
      <c r="SK154" s="115">
        <f>ROUND(SE154/MAX(SE$9:SE$497)*100,0)</f>
        <v>1</v>
      </c>
      <c r="SL154" s="115">
        <f>ROUND(SF154/MAX(SF$9:SF$497)*100,0)</f>
        <v>4</v>
      </c>
      <c r="SM154" s="121">
        <f>ROUND(SG154/MAX(SG$9:SG$497)*100,0)</f>
        <v>6</v>
      </c>
      <c r="SN154" s="115">
        <f>ROUND(AVERAGEIF($ES$9:$ES$497,$ES154,SH$9:SH$497),0)</f>
        <v>12</v>
      </c>
      <c r="SO154" s="115">
        <f>ROUND(AVERAGEIF($ES$9:$ES$497,$ES154,SI$9:SI$497),0)</f>
        <v>5</v>
      </c>
      <c r="SP154" s="115">
        <f>ROUND(AVERAGEIF($ES$9:$ES$497,$ES154,SJ$9:SJ$497),0)</f>
        <v>26</v>
      </c>
      <c r="SQ154" s="115">
        <f>ROUND(AVERAGEIF($ES$9:$ES$497,$ES154,SK$9:SK$497),0)</f>
        <v>6</v>
      </c>
      <c r="SR154" s="115">
        <f>ROUND(AVERAGEIF($ES$9:$ES$497,$ES154,SL$9:SL$497),0)</f>
        <v>8</v>
      </c>
      <c r="SS154" s="121">
        <f>ROUND(AVERAGEIF($ES$9:$ES$497,$ES154,SM$9:SM$497),0)</f>
        <v>4</v>
      </c>
      <c r="ST154" s="114">
        <f>RANK(SB154,SB$9:SB$497,0)</f>
        <v>231</v>
      </c>
      <c r="SU154" s="115">
        <f>RANK(SC154,SC$9:SC$497,0)</f>
        <v>231</v>
      </c>
      <c r="SV154" s="115">
        <f>RANK(SD154,SD$9:SD$497,0)</f>
        <v>20</v>
      </c>
      <c r="SW154" s="115">
        <f>RANK(SE154,SE$9:SE$497,0)</f>
        <v>231</v>
      </c>
      <c r="SX154" s="115">
        <f>RANK(SF154,SF$9:SF$497,0)</f>
        <v>185</v>
      </c>
      <c r="SY154" s="115">
        <f>RANK(SG154,SG$9:SG$497,0)</f>
        <v>154</v>
      </c>
      <c r="SZ154" s="115">
        <f>COUNTIFS(SB$9:SB$497,"&gt;"&amp;SB154,$ES$9:$ES$497,$ES154)+1</f>
        <v>30</v>
      </c>
      <c r="TA154" s="115">
        <f>COUNTIFS(SC$9:SC$497,"&gt;"&amp;SC154,$ES$9:$ES$497,$ES154)+1</f>
        <v>34</v>
      </c>
      <c r="TB154" s="115">
        <f>COUNTIFS(SD$9:SD$497,"&gt;"&amp;SD154,$ES$9:$ES$497,$ES154)+1</f>
        <v>19</v>
      </c>
      <c r="TC154" s="115">
        <f>COUNTIFS(SE$9:SE$497,"&gt;"&amp;SE154,$ES$9:$ES$497,$ES154)+1</f>
        <v>34</v>
      </c>
      <c r="TD154" s="115">
        <f>COUNTIFS(SF$9:SF$497,"&gt;"&amp;SF154,$ES$9:$ES$497,$ES154)+1</f>
        <v>34</v>
      </c>
      <c r="TE154" s="117">
        <f>COUNTIFS(SG$9:SG$497,"&gt;"&amp;SG154,$ES$9:$ES$497,$ES154)+1</f>
        <v>24</v>
      </c>
      <c r="TF154" s="118">
        <f t="shared" si="290"/>
        <v>77</v>
      </c>
      <c r="TG154" s="115">
        <f t="shared" si="291"/>
        <v>54</v>
      </c>
      <c r="TH154" s="115">
        <f t="shared" si="292"/>
        <v>107</v>
      </c>
      <c r="TI154" s="115">
        <f t="shared" si="293"/>
        <v>62</v>
      </c>
      <c r="TJ154" s="115">
        <f t="shared" si="294"/>
        <v>54</v>
      </c>
      <c r="TK154" s="115">
        <f t="shared" si="295"/>
        <v>65</v>
      </c>
      <c r="TL154" s="117">
        <f t="shared" si="296"/>
        <v>60</v>
      </c>
      <c r="TM154" s="118">
        <f>ROUND(TF154/MAX(TF$9:TF$497)*100,0)</f>
        <v>43</v>
      </c>
      <c r="TN154" s="115">
        <f>ROUND(TG154/MAX(TG$9:TG$497)*100,0)</f>
        <v>30</v>
      </c>
      <c r="TO154" s="115">
        <f>ROUND(TH154/MAX(TH$9:TH$497)*100,0)</f>
        <v>59</v>
      </c>
      <c r="TP154" s="115">
        <f>ROUND(TI154/MAX(TI$9:TI$497)*100,0)</f>
        <v>34</v>
      </c>
      <c r="TQ154" s="115">
        <f>ROUND(TJ154/MAX(TJ$9:TJ$497)*100,0)</f>
        <v>27</v>
      </c>
      <c r="TR154" s="115">
        <f>ROUND(TK154/MAX(TK$9:TK$497)*100,0)</f>
        <v>33</v>
      </c>
      <c r="TS154" s="119">
        <f>ROUND(TL154/MAX(TL$9:TL$497)*100,0)</f>
        <v>31</v>
      </c>
      <c r="TT154" s="120">
        <f>RANK(TM154,TM$9:TM$497,0)</f>
        <v>198</v>
      </c>
      <c r="TU154" s="115">
        <f>RANK(TN154,TN$9:TN$497,0)</f>
        <v>212</v>
      </c>
      <c r="TV154" s="115">
        <f>RANK(TO154,TO$9:TO$497,0)</f>
        <v>24</v>
      </c>
      <c r="TW154" s="115">
        <f>RANK(TP154,TP$9:TP$497,0)</f>
        <v>182</v>
      </c>
      <c r="TX154" s="115">
        <f>RANK(TQ154,TQ$9:TQ$497,0)</f>
        <v>178</v>
      </c>
      <c r="TY154" s="115">
        <f>RANK(TR154,TR$9:TR$497,0)</f>
        <v>156</v>
      </c>
      <c r="TZ154" s="121">
        <f>RANK(TS154,TS$9:TS$497,0)</f>
        <v>145</v>
      </c>
      <c r="UA154" s="132"/>
      <c r="UB154" s="7" t="s">
        <v>1</v>
      </c>
    </row>
    <row r="155" spans="1:548" x14ac:dyDescent="0.15">
      <c r="A155" s="183">
        <v>147</v>
      </c>
      <c r="B155" s="203" t="s">
        <v>902</v>
      </c>
      <c r="C155" s="63"/>
      <c r="D155" s="63"/>
      <c r="E155" s="64" t="s">
        <v>518</v>
      </c>
      <c r="F155" s="65">
        <v>71</v>
      </c>
      <c r="G155" s="65" t="s">
        <v>558</v>
      </c>
      <c r="H155" s="65"/>
      <c r="I155" s="66" t="s">
        <v>521</v>
      </c>
      <c r="J155" s="67" t="s">
        <v>521</v>
      </c>
      <c r="K155" s="67" t="s">
        <v>521</v>
      </c>
      <c r="L155" s="67" t="s">
        <v>521</v>
      </c>
      <c r="M155" s="67" t="s">
        <v>521</v>
      </c>
      <c r="N155" s="67" t="s">
        <v>521</v>
      </c>
      <c r="O155" s="67" t="s">
        <v>521</v>
      </c>
      <c r="P155" s="67" t="s">
        <v>521</v>
      </c>
      <c r="Q155" s="67" t="s">
        <v>521</v>
      </c>
      <c r="R155" s="68" t="s">
        <v>521</v>
      </c>
      <c r="S155" s="69" t="s">
        <v>521</v>
      </c>
      <c r="T155" s="67" t="s">
        <v>521</v>
      </c>
      <c r="U155" s="67" t="s">
        <v>521</v>
      </c>
      <c r="V155" s="67" t="s">
        <v>521</v>
      </c>
      <c r="W155" s="67" t="s">
        <v>521</v>
      </c>
      <c r="X155" s="67" t="s">
        <v>521</v>
      </c>
      <c r="Y155" s="67" t="s">
        <v>521</v>
      </c>
      <c r="Z155" s="67" t="s">
        <v>521</v>
      </c>
      <c r="AA155" s="67" t="s">
        <v>521</v>
      </c>
      <c r="AB155" s="68" t="s">
        <v>521</v>
      </c>
      <c r="AC155" s="69" t="s">
        <v>521</v>
      </c>
      <c r="AD155" s="67" t="s">
        <v>521</v>
      </c>
      <c r="AE155" s="67" t="s">
        <v>521</v>
      </c>
      <c r="AF155" s="67" t="s">
        <v>521</v>
      </c>
      <c r="AG155" s="67" t="s">
        <v>521</v>
      </c>
      <c r="AH155" s="67" t="s">
        <v>521</v>
      </c>
      <c r="AI155" s="67" t="s">
        <v>521</v>
      </c>
      <c r="AJ155" s="67" t="s">
        <v>521</v>
      </c>
      <c r="AK155" s="67" t="s">
        <v>521</v>
      </c>
      <c r="AL155" s="68" t="s">
        <v>521</v>
      </c>
      <c r="AM155" s="69" t="s">
        <v>521</v>
      </c>
      <c r="AN155" s="67" t="s">
        <v>521</v>
      </c>
      <c r="AO155" s="67" t="s">
        <v>521</v>
      </c>
      <c r="AP155" s="67" t="s">
        <v>521</v>
      </c>
      <c r="AQ155" s="67" t="s">
        <v>521</v>
      </c>
      <c r="AR155" s="67" t="s">
        <v>521</v>
      </c>
      <c r="AS155" s="67" t="s">
        <v>521</v>
      </c>
      <c r="AT155" s="67" t="s">
        <v>521</v>
      </c>
      <c r="AU155" s="67" t="s">
        <v>521</v>
      </c>
      <c r="AV155" s="68" t="s">
        <v>521</v>
      </c>
      <c r="AW155" s="69" t="s">
        <v>521</v>
      </c>
      <c r="AX155" s="67" t="s">
        <v>521</v>
      </c>
      <c r="AY155" s="67" t="s">
        <v>521</v>
      </c>
      <c r="AZ155" s="67" t="s">
        <v>521</v>
      </c>
      <c r="BA155" s="67" t="s">
        <v>521</v>
      </c>
      <c r="BB155" s="67" t="s">
        <v>520</v>
      </c>
      <c r="BC155" s="67" t="s">
        <v>520</v>
      </c>
      <c r="BD155" s="67" t="s">
        <v>520</v>
      </c>
      <c r="BE155" s="67" t="s">
        <v>520</v>
      </c>
      <c r="BF155" s="68" t="s">
        <v>521</v>
      </c>
      <c r="BG155" s="69" t="s">
        <v>521</v>
      </c>
      <c r="BH155" s="67" t="s">
        <v>521</v>
      </c>
      <c r="BI155" s="67" t="s">
        <v>521</v>
      </c>
      <c r="BJ155" s="67" t="s">
        <v>521</v>
      </c>
      <c r="BK155" s="67" t="s">
        <v>521</v>
      </c>
      <c r="BL155" s="67" t="s">
        <v>521</v>
      </c>
      <c r="BM155" s="67" t="s">
        <v>521</v>
      </c>
      <c r="BN155" s="67" t="s">
        <v>521</v>
      </c>
      <c r="BO155" s="67" t="s">
        <v>521</v>
      </c>
      <c r="BP155" s="68" t="s">
        <v>521</v>
      </c>
      <c r="BQ155" s="70" t="s">
        <v>521</v>
      </c>
      <c r="BR155" s="67" t="s">
        <v>521</v>
      </c>
      <c r="BS155" s="67" t="s">
        <v>521</v>
      </c>
      <c r="BT155" s="67" t="s">
        <v>521</v>
      </c>
      <c r="BU155" s="67" t="s">
        <v>521</v>
      </c>
      <c r="BV155" s="67" t="s">
        <v>521</v>
      </c>
      <c r="BW155" s="67" t="s">
        <v>521</v>
      </c>
      <c r="BX155" s="67" t="s">
        <v>521</v>
      </c>
      <c r="BY155" s="67" t="s">
        <v>521</v>
      </c>
      <c r="BZ155" s="68" t="s">
        <v>521</v>
      </c>
      <c r="CA155" s="69" t="s">
        <v>521</v>
      </c>
      <c r="CB155" s="67" t="s">
        <v>521</v>
      </c>
      <c r="CC155" s="67" t="s">
        <v>521</v>
      </c>
      <c r="CD155" s="67" t="s">
        <v>521</v>
      </c>
      <c r="CE155" s="67" t="s">
        <v>521</v>
      </c>
      <c r="CF155" s="67" t="s">
        <v>521</v>
      </c>
      <c r="CG155" s="67" t="s">
        <v>521</v>
      </c>
      <c r="CH155" s="67" t="s">
        <v>521</v>
      </c>
      <c r="CI155" s="67" t="s">
        <v>521</v>
      </c>
      <c r="CJ155" s="68" t="s">
        <v>521</v>
      </c>
      <c r="CK155" s="69" t="s">
        <v>521</v>
      </c>
      <c r="CL155" s="67" t="s">
        <v>521</v>
      </c>
      <c r="CM155" s="67" t="s">
        <v>521</v>
      </c>
      <c r="CN155" s="67" t="s">
        <v>521</v>
      </c>
      <c r="CO155" s="67" t="s">
        <v>521</v>
      </c>
      <c r="CP155" s="67" t="s">
        <v>521</v>
      </c>
      <c r="CQ155" s="67" t="s">
        <v>521</v>
      </c>
      <c r="CR155" s="67" t="s">
        <v>521</v>
      </c>
      <c r="CS155" s="67" t="s">
        <v>521</v>
      </c>
      <c r="CT155" s="68" t="s">
        <v>521</v>
      </c>
      <c r="CU155" s="69" t="s">
        <v>521</v>
      </c>
      <c r="CV155" s="67" t="s">
        <v>521</v>
      </c>
      <c r="CW155" s="67" t="s">
        <v>521</v>
      </c>
      <c r="CX155" s="67" t="s">
        <v>521</v>
      </c>
      <c r="CY155" s="67" t="s">
        <v>521</v>
      </c>
      <c r="CZ155" s="67" t="s">
        <v>521</v>
      </c>
      <c r="DA155" s="67" t="s">
        <v>521</v>
      </c>
      <c r="DB155" s="67" t="s">
        <v>521</v>
      </c>
      <c r="DC155" s="67" t="s">
        <v>521</v>
      </c>
      <c r="DD155" s="68" t="s">
        <v>521</v>
      </c>
      <c r="DE155" s="69" t="s">
        <v>521</v>
      </c>
      <c r="DF155" s="71" t="s">
        <v>521</v>
      </c>
      <c r="DG155" s="67" t="s">
        <v>521</v>
      </c>
      <c r="DH155" s="67" t="s">
        <v>521</v>
      </c>
      <c r="DI155" s="67" t="s">
        <v>521</v>
      </c>
      <c r="DJ155" s="67" t="s">
        <v>521</v>
      </c>
      <c r="DK155" s="67" t="s">
        <v>521</v>
      </c>
      <c r="DL155" s="67" t="s">
        <v>521</v>
      </c>
      <c r="DM155" s="67" t="s">
        <v>521</v>
      </c>
      <c r="DN155" s="68" t="s">
        <v>521</v>
      </c>
      <c r="DO155" s="70" t="s">
        <v>521</v>
      </c>
      <c r="DP155" s="71" t="s">
        <v>521</v>
      </c>
      <c r="DQ155" s="67" t="s">
        <v>521</v>
      </c>
      <c r="DR155" s="67" t="s">
        <v>521</v>
      </c>
      <c r="DS155" s="67" t="s">
        <v>521</v>
      </c>
      <c r="DT155" s="67" t="s">
        <v>521</v>
      </c>
      <c r="DU155" s="67" t="s">
        <v>521</v>
      </c>
      <c r="DV155" s="67" t="s">
        <v>521</v>
      </c>
      <c r="DW155" s="67" t="s">
        <v>521</v>
      </c>
      <c r="DX155" s="72" t="s">
        <v>521</v>
      </c>
      <c r="DY155" s="73" t="s">
        <v>522</v>
      </c>
      <c r="DZ155" s="74">
        <v>2</v>
      </c>
      <c r="EA155" s="74">
        <v>3</v>
      </c>
      <c r="EB155" s="74">
        <v>3</v>
      </c>
      <c r="EC155" s="75">
        <v>4</v>
      </c>
      <c r="ED155" s="76" t="s">
        <v>522</v>
      </c>
      <c r="EE155" s="74">
        <f t="shared" si="246"/>
        <v>2</v>
      </c>
      <c r="EF155" s="74">
        <f t="shared" si="247"/>
        <v>6</v>
      </c>
      <c r="EG155" s="74">
        <f t="shared" si="248"/>
        <v>18</v>
      </c>
      <c r="EH155" s="77">
        <f t="shared" si="249"/>
        <v>72</v>
      </c>
      <c r="EI155" s="73">
        <v>300</v>
      </c>
      <c r="EJ155" s="74">
        <v>450</v>
      </c>
      <c r="EK155" s="74">
        <v>900</v>
      </c>
      <c r="EL155" s="74">
        <v>1500</v>
      </c>
      <c r="EM155" s="75">
        <v>4500</v>
      </c>
      <c r="EN155" s="78">
        <v>1</v>
      </c>
      <c r="EO155" s="79">
        <f t="shared" si="250"/>
        <v>0.75</v>
      </c>
      <c r="EP155" s="79">
        <f t="shared" si="251"/>
        <v>0.5</v>
      </c>
      <c r="EQ155" s="79">
        <f t="shared" si="252"/>
        <v>0.27777777777777773</v>
      </c>
      <c r="ER155" s="80">
        <f t="shared" si="253"/>
        <v>0.20833333333333334</v>
      </c>
      <c r="ES155" s="128" t="s">
        <v>532</v>
      </c>
      <c r="ET155" s="82" t="s">
        <v>702</v>
      </c>
      <c r="EU155" s="83">
        <v>4</v>
      </c>
      <c r="EV155" s="73">
        <v>69</v>
      </c>
      <c r="EW155" s="74">
        <v>68</v>
      </c>
      <c r="EX155" s="74">
        <v>34</v>
      </c>
      <c r="EY155" s="74">
        <v>37</v>
      </c>
      <c r="EZ155" s="74">
        <v>25</v>
      </c>
      <c r="FA155" s="74">
        <v>52</v>
      </c>
      <c r="FB155" s="74">
        <v>35</v>
      </c>
      <c r="FC155" s="74">
        <v>31</v>
      </c>
      <c r="FD155" s="74">
        <f t="shared" si="254"/>
        <v>59</v>
      </c>
      <c r="FE155" s="84">
        <f t="shared" si="255"/>
        <v>65</v>
      </c>
      <c r="FF155" s="73">
        <f>RANK(EV155,$EV$9:$EV$497,0)</f>
        <v>206</v>
      </c>
      <c r="FG155" s="74">
        <f>RANK(EW155,$EW$9:$EW$497,0)</f>
        <v>91</v>
      </c>
      <c r="FH155" s="74">
        <f>RANK(EX155,$EX$9:$EX$497,0)</f>
        <v>206</v>
      </c>
      <c r="FI155" s="74">
        <f>RANK(EY155,$EY$9:$EY$497,0)</f>
        <v>191</v>
      </c>
      <c r="FJ155" s="74">
        <f>RANK(EZ155,$EZ$9:$EZ$497,0)</f>
        <v>159</v>
      </c>
      <c r="FK155" s="74">
        <f>RANK(FA155,$FA$9:$FA$497,0)</f>
        <v>36</v>
      </c>
      <c r="FL155" s="74">
        <f>RANK(FB155,$FB$9:$FB$497,0)</f>
        <v>232</v>
      </c>
      <c r="FM155" s="74">
        <f>RANK(FC155,$FC$9:$FC$497,0)</f>
        <v>267</v>
      </c>
      <c r="FN155" s="74">
        <f>RANK(FD155,$FD$9:$FD$497,0)</f>
        <v>251</v>
      </c>
      <c r="FO155" s="84">
        <f>RANK(FE155,$FE$9:$FE$497,0)</f>
        <v>258</v>
      </c>
      <c r="FP155" s="73">
        <f>COUNTIFS($EV$9:$EV$497,"&gt;"&amp;EV155,$ES$9:$ES$497,ES155)+1</f>
        <v>28</v>
      </c>
      <c r="FQ155" s="74">
        <f>COUNTIFS($EW$9:$EW$497,"&gt;"&amp;EW155,$ES$9:$ES$497,ES155)+1</f>
        <v>25</v>
      </c>
      <c r="FR155" s="74">
        <f>COUNTIFS($EX$9:$EX$497,"&gt;"&amp;EX155,$ES$9:$ES$497,ES155)+1</f>
        <v>12</v>
      </c>
      <c r="FS155" s="74">
        <f>COUNTIFS($EY$9:$EY$497,"&gt;"&amp;EY155,$ES$9:$ES$497,ES155)+1</f>
        <v>22</v>
      </c>
      <c r="FT155" s="74">
        <f>COUNTIFS($EZ$9:$EZ$497,"&gt;"&amp;EZ155,$ES$9:$ES$497,ES155)+1</f>
        <v>30</v>
      </c>
      <c r="FU155" s="74">
        <f>COUNTIFS($FA$9:$FA$497,"&gt;"&amp;FA155,$ES$9:$ES$497,ES155)+1</f>
        <v>32</v>
      </c>
      <c r="FV155" s="74">
        <f>COUNTIFS($FB$9:$FB$497,"&gt;"&amp;FB155,$ES$9:$ES$497,ES155)+1</f>
        <v>21</v>
      </c>
      <c r="FW155" s="74">
        <f>COUNTIFS($FC$9:$FC$497,"&gt;"&amp;FC155,$ES$9:$ES$497,ES155)+1</f>
        <v>21</v>
      </c>
      <c r="FX155" s="74">
        <f>COUNTIFS($FD$9:$FD$497,"&gt;"&amp;FD155,$ES$9:$ES$497,ES155)+1</f>
        <v>27</v>
      </c>
      <c r="FY155" s="84">
        <f>COUNTIFS($FE$9:$FE$497,"&gt;"&amp;FE155,$ES$9:$ES$497,ES155)+1</f>
        <v>15</v>
      </c>
      <c r="FZ155" s="85">
        <f t="shared" si="256"/>
        <v>0.97</v>
      </c>
      <c r="GA155" s="86">
        <f t="shared" si="257"/>
        <v>0.96</v>
      </c>
      <c r="GB155" s="86">
        <f t="shared" si="258"/>
        <v>0.48</v>
      </c>
      <c r="GC155" s="86">
        <f t="shared" si="259"/>
        <v>0.52</v>
      </c>
      <c r="GD155" s="86">
        <f t="shared" si="260"/>
        <v>0.35</v>
      </c>
      <c r="GE155" s="86">
        <f t="shared" si="261"/>
        <v>0.73</v>
      </c>
      <c r="GF155" s="86">
        <f t="shared" si="262"/>
        <v>0.49</v>
      </c>
      <c r="GG155" s="86">
        <f t="shared" si="263"/>
        <v>0.44</v>
      </c>
      <c r="GH155" s="86">
        <f t="shared" si="264"/>
        <v>0.83</v>
      </c>
      <c r="GI155" s="87">
        <f t="shared" si="265"/>
        <v>0.92</v>
      </c>
      <c r="GJ155" s="85">
        <f>ROUND(((FZ155-AVERAGE(FZ$9:FZ$497))/STDEVP(FZ$9:FZ$497)*10+50),2)</f>
        <v>50.13</v>
      </c>
      <c r="GK155" s="86">
        <f>ROUND(((GA155-AVERAGE(GA$9:GA$497))/STDEVP(GA$9:GA$497)*10+50),2)</f>
        <v>58.05</v>
      </c>
      <c r="GL155" s="86">
        <f>ROUND(((GB155-AVERAGE(GB$9:GB$497))/STDEVP(GB$9:GB$497)*10+50),2)</f>
        <v>46.14</v>
      </c>
      <c r="GM155" s="86">
        <f>ROUND(((GC155-AVERAGE(GC$9:GC$497))/STDEVP(GC$9:GC$497)*10+50),2)</f>
        <v>49.69</v>
      </c>
      <c r="GN155" s="86">
        <f>ROUND(((GD155-AVERAGE(GD$9:GD$497))/STDEVP(GD$9:GD$497)*10+50),2)</f>
        <v>48.55</v>
      </c>
      <c r="GO155" s="86">
        <f>ROUND(((GE155-AVERAGE(GE$9:GE$497))/STDEVP(GE$9:GE$497)*10+50),2)</f>
        <v>63.85</v>
      </c>
      <c r="GP155" s="86">
        <f>ROUND(((GF155-AVERAGE(GF$9:GF$497))/STDEVP(GF$9:GF$497)*10+50),2)</f>
        <v>45.44</v>
      </c>
      <c r="GQ155" s="86">
        <f>ROUND(((GG155-AVERAGE(GG$9:GG$497))/STDEVP(GG$9:GG$497)*10+50),2)</f>
        <v>44.02</v>
      </c>
      <c r="GR155" s="86">
        <f>ROUND(((GH155-AVERAGE(GH$9:GH$497))/STDEVP(GH$9:GH$497)*10+50),2)</f>
        <v>44.72</v>
      </c>
      <c r="GS155" s="87">
        <f>ROUND(((GI155-AVERAGE(GI$9:GI$497))/STDEVP(GI$9:GI$497)*10+50),2)</f>
        <v>43.83</v>
      </c>
      <c r="GT155" s="73">
        <f>RANK(GJ155,$GJ$9:$GJ$497,0)</f>
        <v>194</v>
      </c>
      <c r="GU155" s="74">
        <f>RANK(GK155,$GK$9:$GK$497,0)</f>
        <v>96</v>
      </c>
      <c r="GV155" s="74">
        <f>RANK(GL155,$GL$9:$GL$497,0)</f>
        <v>266</v>
      </c>
      <c r="GW155" s="74">
        <f>RANK(GM155,$GM$9:$GM$497,0)</f>
        <v>192</v>
      </c>
      <c r="GX155" s="74">
        <f>RANK(GN155,$GN$9:$GN$497,0)</f>
        <v>157</v>
      </c>
      <c r="GY155" s="74">
        <f>RANK(GO155,$GO$9:$GO$497,0)</f>
        <v>42</v>
      </c>
      <c r="GZ155" s="74">
        <f>RANK(GP155,$GP$9:$GP$497,0)</f>
        <v>275</v>
      </c>
      <c r="HA155" s="74">
        <f>RANK(GQ155,$GQ$9:$GQ$497,0)</f>
        <v>302</v>
      </c>
      <c r="HB155" s="74">
        <f>RANK(GR155,$GR$9:$GR$497,0)</f>
        <v>276</v>
      </c>
      <c r="HC155" s="84">
        <f>RANK(GS155,$GS$9:$GS$497,0)</f>
        <v>300</v>
      </c>
      <c r="HD155" s="85">
        <f>ROUND(AVERAGEIF($ES$9:$ES$497,$ES155,$FZ$9:$FZ$497),2)</f>
        <v>0.93</v>
      </c>
      <c r="HE155" s="86">
        <f>ROUND(AVERAGEIF($ES$9:$ES$497,$ES155,$GA$9:$GA$497),2)</f>
        <v>0.96</v>
      </c>
      <c r="HF155" s="86">
        <f>ROUND(AVERAGEIF($ES$9:$ES$497,$ES155,$GB$9:$GB$497),2)</f>
        <v>0.41</v>
      </c>
      <c r="HG155" s="86">
        <f>ROUND(AVERAGEIF($ES$9:$ES$497,$ES155,$GC$9:$GC$497),2)</f>
        <v>0.46</v>
      </c>
      <c r="HH155" s="86">
        <f>ROUND(AVERAGEIF($ES$9:$ES$497,$ES155,$GD$9:$GD$497),2)</f>
        <v>0.38</v>
      </c>
      <c r="HI155" s="86">
        <f>ROUND(AVERAGEIF($ES$9:$ES$497,$ES155,$GE$9:$GE$497),2)</f>
        <v>0.85</v>
      </c>
      <c r="HJ155" s="86">
        <f>ROUND(AVERAGEIF($ES$9:$ES$497,$ES155,$GF$9:$GF$497),2)</f>
        <v>0.44</v>
      </c>
      <c r="HK155" s="86">
        <f>ROUND(AVERAGEIF($ES$9:$ES$497,$ES155,$GG$9:$GG$497),2)</f>
        <v>0.42</v>
      </c>
      <c r="HL155" s="86">
        <f>ROUND(AVERAGEIF($ES$9:$ES$497,$ES155,$GH$9:$GH$497),2)</f>
        <v>0.8</v>
      </c>
      <c r="HM155" s="87">
        <f>ROUND(AVERAGEIF($ES$9:$ES$497,$ES155,$GI$9:$GI$497),2)</f>
        <v>0.84</v>
      </c>
      <c r="HN155" s="88">
        <f t="shared" si="266"/>
        <v>3.9999999999999925E-2</v>
      </c>
      <c r="HO155" s="89">
        <f t="shared" si="267"/>
        <v>0</v>
      </c>
      <c r="HP155" s="89">
        <f t="shared" si="268"/>
        <v>7.0000000000000007E-2</v>
      </c>
      <c r="HQ155" s="89">
        <f t="shared" si="269"/>
        <v>0.06</v>
      </c>
      <c r="HR155" s="89">
        <f t="shared" si="270"/>
        <v>-3.0000000000000027E-2</v>
      </c>
      <c r="HS155" s="89">
        <f t="shared" si="271"/>
        <v>-0.12</v>
      </c>
      <c r="HT155" s="89">
        <f t="shared" si="272"/>
        <v>4.9999999999999989E-2</v>
      </c>
      <c r="HU155" s="89">
        <f t="shared" si="273"/>
        <v>2.0000000000000018E-2</v>
      </c>
      <c r="HV155" s="89">
        <f t="shared" si="274"/>
        <v>2.9999999999999916E-2</v>
      </c>
      <c r="HW155" s="90">
        <f t="shared" si="275"/>
        <v>8.0000000000000071E-2</v>
      </c>
      <c r="HX155" s="73">
        <f>COUNTIFS($FZ$9:$FZ$497,"&gt;"&amp;FZ155,$ES$9:$ES$497,$ES155)+1</f>
        <v>27</v>
      </c>
      <c r="HY155" s="74">
        <f>COUNTIFS($GA$9:$GA$497,"&gt;"&amp;GA155,$ES$9:$ES$497,$ES155)+1</f>
        <v>31</v>
      </c>
      <c r="HZ155" s="74">
        <f>COUNTIFS($GB$9:$GB$497,"&gt;"&amp;GB155,$ES$9:$ES$497,$ES155)+1</f>
        <v>14</v>
      </c>
      <c r="IA155" s="74">
        <f>COUNTIFS($GC$9:$GC$497,"&gt;"&amp;GC155,$ES$9:$ES$497,$ES155)+1</f>
        <v>16</v>
      </c>
      <c r="IB155" s="74">
        <f>COUNTIFS($GD$9:$GD$497,"&gt;"&amp;GD155,$ES$9:$ES$497,$ES155)+1</f>
        <v>41</v>
      </c>
      <c r="IC155" s="74">
        <f>COUNTIFS($GE$9:$GE$497,"&gt;"&amp;GE155,$ES$9:$ES$497,$ES155)+1</f>
        <v>36</v>
      </c>
      <c r="ID155" s="74">
        <f>COUNTIFS($GF$9:$GF$497,"&gt;"&amp;GF155,$ES$9:$ES$497,$ES155)+1</f>
        <v>18</v>
      </c>
      <c r="IE155" s="74">
        <f>COUNTIFS($GG$9:$GG$497,"&gt;"&amp;GG155,$ES$9:$ES$497,$ES155)+1</f>
        <v>24</v>
      </c>
      <c r="IF155" s="74">
        <f>COUNTIFS($GH$9:$GH$497,"&gt;"&amp;GH155,$ES$9:$ES$497,$ES155)+1</f>
        <v>23</v>
      </c>
      <c r="IG155" s="84">
        <f>COUNTIFS($GI$9:$GI$497,"&gt;"&amp;GI155,$ES$9:$ES$497,$ES155)+1</f>
        <v>22</v>
      </c>
      <c r="IH155" s="91"/>
      <c r="II155" s="79"/>
      <c r="IJ155" s="79"/>
      <c r="IK155" s="79"/>
      <c r="IL155" s="79"/>
      <c r="IM155" s="92"/>
      <c r="IN155" s="93"/>
      <c r="IO155" s="94"/>
      <c r="IP155" s="95"/>
      <c r="IQ155" s="79"/>
      <c r="IR155" s="79"/>
      <c r="IS155" s="79"/>
      <c r="IT155" s="79"/>
      <c r="IU155" s="79"/>
      <c r="IV155" s="79"/>
      <c r="IW155" s="96"/>
      <c r="IX155" s="93"/>
      <c r="IY155" s="79"/>
      <c r="IZ155" s="79"/>
      <c r="JA155" s="79"/>
      <c r="JB155" s="79"/>
      <c r="JC155" s="79"/>
      <c r="JD155" s="79"/>
      <c r="JE155" s="97"/>
      <c r="JF155" s="95"/>
      <c r="JG155" s="79"/>
      <c r="JH155" s="79"/>
      <c r="JI155" s="79"/>
      <c r="JJ155" s="79"/>
      <c r="JK155" s="79"/>
      <c r="JL155" s="79"/>
      <c r="JM155" s="96"/>
      <c r="JN155" s="93"/>
      <c r="JO155" s="79"/>
      <c r="JP155" s="79"/>
      <c r="JQ155" s="79"/>
      <c r="JR155" s="79"/>
      <c r="JS155" s="79"/>
      <c r="JT155" s="79"/>
      <c r="JU155" s="79"/>
      <c r="JV155" s="79"/>
      <c r="JW155" s="79"/>
      <c r="JX155" s="79"/>
      <c r="JY155" s="79"/>
      <c r="JZ155" s="97"/>
      <c r="KA155" s="93">
        <v>7.0000000000000007E-2</v>
      </c>
      <c r="KB155" s="79"/>
      <c r="KC155" s="79"/>
      <c r="KD155" s="79"/>
      <c r="KE155" s="97"/>
      <c r="KF155" s="95"/>
      <c r="KG155" s="79"/>
      <c r="KH155" s="79"/>
      <c r="KI155" s="79"/>
      <c r="KJ155" s="79"/>
      <c r="KK155" s="98"/>
      <c r="KL155" s="79"/>
      <c r="KM155" s="79"/>
      <c r="KN155" s="79"/>
      <c r="KO155" s="79"/>
      <c r="KP155" s="79"/>
      <c r="KQ155" s="79"/>
      <c r="KR155" s="79"/>
      <c r="KS155" s="96"/>
      <c r="KT155" s="96"/>
      <c r="KU155" s="96"/>
      <c r="KV155" s="96"/>
      <c r="KW155" s="93"/>
      <c r="KX155" s="79"/>
      <c r="KY155" s="79"/>
      <c r="KZ155" s="79"/>
      <c r="LA155" s="79"/>
      <c r="LB155" s="79"/>
      <c r="LC155" s="96"/>
      <c r="LD155" s="93"/>
      <c r="LE155" s="94"/>
      <c r="LF155" s="99"/>
      <c r="LG155" s="75"/>
      <c r="LH155" s="93"/>
      <c r="LI155" s="79"/>
      <c r="LJ155" s="74"/>
      <c r="LK155" s="74"/>
      <c r="LL155" s="74"/>
      <c r="LM155" s="100"/>
      <c r="LN155" s="95"/>
      <c r="LO155" s="79"/>
      <c r="LP155" s="79"/>
      <c r="LQ155" s="79"/>
      <c r="LR155" s="96">
        <v>0.05</v>
      </c>
      <c r="LS155" s="93">
        <v>0.1</v>
      </c>
      <c r="LT155" s="79"/>
      <c r="LU155" s="79"/>
      <c r="LV155" s="79"/>
      <c r="LW155" s="79"/>
      <c r="LX155" s="79"/>
      <c r="LY155" s="79"/>
      <c r="LZ155" s="79"/>
      <c r="MA155" s="97"/>
      <c r="MB155" s="95"/>
      <c r="MC155" s="79"/>
      <c r="MD155" s="79"/>
      <c r="ME155" s="79"/>
      <c r="MF155" s="79"/>
      <c r="MG155" s="79"/>
      <c r="MH155" s="79"/>
      <c r="MI155" s="79"/>
      <c r="MJ155" s="79"/>
      <c r="MK155" s="79"/>
      <c r="ML155" s="79"/>
      <c r="MM155" s="79"/>
      <c r="MN155" s="98"/>
      <c r="MO155" s="98"/>
      <c r="MP155" s="96"/>
      <c r="MQ155" s="93"/>
      <c r="MR155" s="79"/>
      <c r="MS155" s="79"/>
      <c r="MT155" s="79"/>
      <c r="MU155" s="79"/>
      <c r="MV155" s="98"/>
      <c r="MW155" s="79"/>
      <c r="MX155" s="79"/>
      <c r="MY155" s="79"/>
      <c r="MZ155" s="79"/>
      <c r="NA155" s="79"/>
      <c r="NB155" s="79"/>
      <c r="NC155" s="79"/>
      <c r="ND155" s="96"/>
      <c r="NE155" s="96"/>
      <c r="NF155" s="96"/>
      <c r="NG155" s="96"/>
      <c r="NH155" s="93"/>
      <c r="NI155" s="79"/>
      <c r="NJ155" s="79"/>
      <c r="NK155" s="79"/>
      <c r="NL155" s="79"/>
      <c r="NM155" s="79"/>
      <c r="NN155" s="94"/>
      <c r="NO155" s="93"/>
      <c r="NP155" s="80"/>
      <c r="NQ155" s="124" t="s">
        <v>899</v>
      </c>
      <c r="NR155" s="102" t="s">
        <v>903</v>
      </c>
      <c r="NS155" s="102"/>
      <c r="NT155" s="102"/>
      <c r="NU155" s="102"/>
      <c r="NV155" s="104">
        <v>43720</v>
      </c>
      <c r="NW155" s="102" t="s">
        <v>525</v>
      </c>
      <c r="NX155" s="133" t="s">
        <v>904</v>
      </c>
      <c r="NY155" s="129" t="s">
        <v>905</v>
      </c>
      <c r="NZ155" s="133" t="s">
        <v>904</v>
      </c>
      <c r="OA155" s="134"/>
      <c r="OB155" s="134"/>
      <c r="OC155" s="134"/>
      <c r="OD155" s="108">
        <f t="shared" si="276"/>
        <v>72</v>
      </c>
      <c r="OE155" s="109">
        <v>5</v>
      </c>
      <c r="OF155" s="110">
        <f t="shared" si="277"/>
        <v>300</v>
      </c>
      <c r="OG155" s="109">
        <v>3</v>
      </c>
      <c r="OH155" s="111">
        <f>ROUND(AVERAGEIF($ES$9:$ES$497,$ES155,EV$9:EV$497),0)</f>
        <v>58</v>
      </c>
      <c r="OI155" s="112">
        <f>ROUND(AVERAGEIF($ES$9:$ES$497,$ES155,EW$9:EW$497),0)</f>
        <v>57</v>
      </c>
      <c r="OJ155" s="112">
        <f>ROUND(AVERAGEIF($ES$9:$ES$497,$ES155,EX$9:EX$497),0)</f>
        <v>24</v>
      </c>
      <c r="OK155" s="112">
        <f>ROUND(AVERAGEIF($ES$9:$ES$497,$ES155,EY$9:EY$497),0)</f>
        <v>29</v>
      </c>
      <c r="OL155" s="112">
        <f>ROUND(AVERAGEIF($ES$9:$ES$497,$ES155,EZ$9:EZ$497),0)</f>
        <v>25</v>
      </c>
      <c r="OM155" s="112">
        <f>ROUND(AVERAGEIF($ES$9:$ES$497,$ES155,FA$9:FA$497),0)</f>
        <v>51</v>
      </c>
      <c r="ON155" s="112">
        <f>ROUND(AVERAGEIF($ES$9:$ES$497,$ES155,FB$9:FB$497),0)</f>
        <v>27</v>
      </c>
      <c r="OO155" s="112">
        <f>ROUND(AVERAGEIF($ES$9:$ES$497,$ES155,FC$9:FC$497),0)</f>
        <v>25</v>
      </c>
      <c r="OP155" s="112">
        <f>ROUND(AVERAGEIF($ES$9:$ES$497,$ES155,FD$9:FD$497),0)</f>
        <v>49</v>
      </c>
      <c r="OQ155" s="113">
        <f>ROUND(AVERAGEIF($ES$9:$ES$497,$ES155,FE$9:FE$497),0)</f>
        <v>49</v>
      </c>
      <c r="OR155" s="114">
        <f>ROUND(EV155/MAX(EV$9:EV$497)*100,0)</f>
        <v>39</v>
      </c>
      <c r="OS155" s="115">
        <f>ROUND(EW155/MAX(EW$9:EW$497)*100,0)</f>
        <v>54</v>
      </c>
      <c r="OT155" s="115">
        <f>ROUND(EX155/MAX(EX$9:EX$497)*100,0)</f>
        <v>28</v>
      </c>
      <c r="OU155" s="115">
        <f>ROUND(EY155/MAX(EY$9:EY$497)*100,0)</f>
        <v>25</v>
      </c>
      <c r="OV155" s="115">
        <f>ROUND(EZ155/MAX(EZ$9:EZ$497)*100,0)</f>
        <v>20</v>
      </c>
      <c r="OW155" s="115">
        <f>ROUND(FA155/MAX(FA$9:FA$497)*100,0)</f>
        <v>46</v>
      </c>
      <c r="OX155" s="115">
        <f>ROUND(FB155/MAX(FB$9:FB$497)*100,0)</f>
        <v>26</v>
      </c>
      <c r="OY155" s="116">
        <f>ROUND(FC155/MAX(FC$9:FC$497)*100,0)</f>
        <v>21</v>
      </c>
      <c r="OZ155" s="115">
        <f>ROUND(FD155/MAX(FD$9:FD$497)*100,0)</f>
        <v>40</v>
      </c>
      <c r="PA155" s="117">
        <f>ROUND(FE155/MAX(FE$9:FE$497)*100,0)</f>
        <v>27</v>
      </c>
      <c r="PB155" s="118">
        <f t="shared" si="278"/>
        <v>368</v>
      </c>
      <c r="PC155" s="115">
        <f t="shared" si="279"/>
        <v>344</v>
      </c>
      <c r="PD155" s="115">
        <f t="shared" si="280"/>
        <v>428</v>
      </c>
      <c r="PE155" s="115">
        <f t="shared" si="281"/>
        <v>410</v>
      </c>
      <c r="PF155" s="115">
        <f t="shared" si="282"/>
        <v>418</v>
      </c>
      <c r="PG155" s="119">
        <f t="shared" si="283"/>
        <v>400</v>
      </c>
      <c r="PH155" s="118">
        <f>ROUND(PB155/MAX(PB$9:PB$497)*100,0)</f>
        <v>44</v>
      </c>
      <c r="PI155" s="115">
        <f>ROUND(PC155/MAX(PC$9:PC$497)*100,0)</f>
        <v>41</v>
      </c>
      <c r="PJ155" s="115">
        <f>ROUND(PD155/MAX(PD$9:PD$497)*100,0)</f>
        <v>45</v>
      </c>
      <c r="PK155" s="115">
        <f>ROUND(PE155/MAX(PE$9:PE$497)*100,0)</f>
        <v>41</v>
      </c>
      <c r="PL155" s="115">
        <f>ROUND(PF155/MAX(PF$9:PF$497)*100,0)</f>
        <v>59</v>
      </c>
      <c r="PM155" s="119">
        <f>ROUND(PG155/MAX(PG$9:PG$497)*100,0)</f>
        <v>58</v>
      </c>
      <c r="PN155" s="118">
        <f>RANK(PH155,PH$9:PH$497,0)</f>
        <v>217</v>
      </c>
      <c r="PO155" s="115">
        <f>RANK(PI155,PI$9:PI$497,0)</f>
        <v>210</v>
      </c>
      <c r="PP155" s="115">
        <f>RANK(PJ155,PJ$9:PJ$497,0)</f>
        <v>233</v>
      </c>
      <c r="PQ155" s="115">
        <f>RANK(PK155,PK$9:PK$497,0)</f>
        <v>231</v>
      </c>
      <c r="PR155" s="115">
        <f>RANK(PL155,PL$9:PL$497,0)</f>
        <v>148</v>
      </c>
      <c r="PS155" s="119">
        <f>RANK(PM155,PM$9:PM$497,0)</f>
        <v>112</v>
      </c>
      <c r="PT155" s="120">
        <f>ROUND(FZ155/MAX(FZ$9:FZ$497)*100,0)</f>
        <v>53</v>
      </c>
      <c r="PU155" s="115">
        <f>ROUND(GA155/MAX(GA$9:GA$497)*100,0)</f>
        <v>54</v>
      </c>
      <c r="PV155" s="115">
        <f>ROUND(GB155/MAX(GB$9:GB$497)*100,0)</f>
        <v>35</v>
      </c>
      <c r="PW155" s="115">
        <f>ROUND(GC155/MAX(GC$9:GC$497)*100,0)</f>
        <v>41</v>
      </c>
      <c r="PX155" s="115">
        <f>ROUND(GD155/MAX(GD$9:GD$497)*100,0)</f>
        <v>20</v>
      </c>
      <c r="PY155" s="115">
        <f>ROUND(GE155/MAX(GE$9:GE$497)*100,0)</f>
        <v>44</v>
      </c>
      <c r="PZ155" s="115">
        <f>ROUND(GF155/MAX(GF$9:GF$497)*100,0)</f>
        <v>23</v>
      </c>
      <c r="QA155" s="116">
        <f>ROUND(GG155/MAX(GG$9:GG$497)*100,0)</f>
        <v>24</v>
      </c>
      <c r="QB155" s="115">
        <f>ROUND(GH155/MAX(GH$9:GH$497)*100,0)</f>
        <v>37</v>
      </c>
      <c r="QC155" s="121">
        <f>ROUND(GI155/MAX(GI$9:GI$497)*100,0)</f>
        <v>29</v>
      </c>
      <c r="QD155" s="120">
        <f>ROUND(AVERAGEIF($ES$9:$ES$497,$ES155,PT$9:PT$497),0)</f>
        <v>51</v>
      </c>
      <c r="QE155" s="120">
        <f>ROUND(AVERAGEIF($ES$9:$ES$497,$ES155,PU$9:PU$497),0)</f>
        <v>54</v>
      </c>
      <c r="QF155" s="120">
        <f>ROUND(AVERAGEIF($ES$9:$ES$497,$ES155,PV$9:PV$497),0)</f>
        <v>30</v>
      </c>
      <c r="QG155" s="120">
        <f>ROUND(AVERAGEIF($ES$9:$ES$497,$ES155,PW$9:PW$497),0)</f>
        <v>36</v>
      </c>
      <c r="QH155" s="120">
        <f>ROUND(AVERAGEIF($ES$9:$ES$497,$ES155,PX$9:PX$497),0)</f>
        <v>21</v>
      </c>
      <c r="QI155" s="120">
        <f>ROUND(AVERAGEIF($ES$9:$ES$497,$ES155,PY$9:PY$497),0)</f>
        <v>51</v>
      </c>
      <c r="QJ155" s="120">
        <f>ROUND(AVERAGEIF($ES$9:$ES$497,$ES155,PZ$9:PZ$497),0)</f>
        <v>21</v>
      </c>
      <c r="QK155" s="120">
        <f>ROUND(AVERAGEIF($ES$9:$ES$497,$ES155,QA$9:QA$497),0)</f>
        <v>23</v>
      </c>
      <c r="QL155" s="120">
        <f>ROUND(AVERAGEIF($ES$9:$ES$497,$ES155,QB$9:QB$497),0)</f>
        <v>35</v>
      </c>
      <c r="QM155" s="120">
        <f>ROUND(AVERAGEIF($ES$9:$ES$497,$ES155,QC$9:QC$497),0)</f>
        <v>27</v>
      </c>
      <c r="QN155" s="114">
        <f t="shared" si="297"/>
        <v>465</v>
      </c>
      <c r="QO155" s="115">
        <f t="shared" si="298"/>
        <v>405</v>
      </c>
      <c r="QP155" s="115">
        <f t="shared" si="299"/>
        <v>545</v>
      </c>
      <c r="QQ155" s="115">
        <f t="shared" si="300"/>
        <v>537</v>
      </c>
      <c r="QR155" s="115">
        <f t="shared" si="301"/>
        <v>595</v>
      </c>
      <c r="QS155" s="119">
        <f t="shared" si="302"/>
        <v>495</v>
      </c>
      <c r="QT155" s="114">
        <f>ROUND((QN155-MIN(QN$9:QN$497))/(MAX(QN$9:QN$497)-MIN(QN$9:QN$497))*100,0)</f>
        <v>37</v>
      </c>
      <c r="QU155" s="115">
        <f>ROUND((QO155-MIN(QO$9:QO$497))/(MAX(QO$9:QO$497)-MIN(QO$9:QO$497))*100,0)</f>
        <v>28</v>
      </c>
      <c r="QV155" s="115">
        <f>ROUND((QP155-MIN(QP$9:QP$497))/(MAX(QP$9:QP$497)-MIN(QP$9:QP$497))*100,0)</f>
        <v>28</v>
      </c>
      <c r="QW155" s="115">
        <f>ROUND((QQ155-MIN(QQ$9:QQ$497))/(MAX(QQ$9:QQ$497)-MIN(QQ$9:QQ$497))*100,0)</f>
        <v>31</v>
      </c>
      <c r="QX155" s="115">
        <f>ROUND((QR155-MIN(QR$9:QR$497))/(MAX(QR$9:QR$497)-MIN(QR$9:QR$497))*100,0)</f>
        <v>61</v>
      </c>
      <c r="QY155" s="115">
        <f>ROUND((QS155-MIN(QS$9:QS$497))/(MAX(QS$9:QS$497)-MIN(QS$9:QS$497))*100,0)</f>
        <v>64</v>
      </c>
      <c r="QZ155" s="114">
        <f>RANK(QN155,QN$9:QN$497,0)</f>
        <v>236</v>
      </c>
      <c r="RA155" s="115">
        <f>RANK(QO155,QO$9:QO$497,0)</f>
        <v>174</v>
      </c>
      <c r="RB155" s="115">
        <f>RANK(QP155,QP$9:QP$497,0)</f>
        <v>240</v>
      </c>
      <c r="RC155" s="115">
        <f>RANK(QQ155,QQ$9:QQ$497,0)</f>
        <v>263</v>
      </c>
      <c r="RD155" s="115">
        <f>RANK(QR155,QR$9:QR$497,0)</f>
        <v>105</v>
      </c>
      <c r="RE155" s="115">
        <f>RANK(QS155,QS$9:QS$497,0)</f>
        <v>45</v>
      </c>
      <c r="RF155" s="122"/>
      <c r="RG155" s="115">
        <f>($RH$3*(IH155+IJ155)*100*100/MAX(EX$9:EX$497)*$RO$3) +($RH$3*(II155+IJ155)*100*100/MAX(EX$9:EX$497)*$RO$4) + ($RH$3*IK155*100*100/MAX(EX$9:EX$497)*0.098)</f>
        <v>0</v>
      </c>
      <c r="RH155" s="115">
        <f>($RH$4*IL155*100*100/MAX(EZ$9:EZ$497))*$RQ$3</f>
        <v>0</v>
      </c>
      <c r="RI155" s="115">
        <f>($RH$3*IM155*100*100/MAX(EY$9:EY$497))*$RQ$4</f>
        <v>0</v>
      </c>
      <c r="RJ155" s="115">
        <f>($RH$3*IN155*100*100/MAX(EX$9:EX$497))</f>
        <v>0</v>
      </c>
      <c r="RK155" s="115">
        <f>($RH$4*IO155*100*100/MAX(EZ$9:EZ$497))*$RQ$3</f>
        <v>0</v>
      </c>
      <c r="RL155" s="115">
        <f>(($RL$4*IP155*100*((100/MAX(EX$9:EX$497)+100/MAX(EZ$9:EZ$497))/2))+($RL$4*IQ155*100*((100/MAX(EX$9:EX$497)+100/MAX(EZ$9:EZ$497))/2))+($RL$4*IR155*100*((100/MAX(EX$9:EX$497)+100/MAX(EZ$9:EZ$497))/2))+($RL$4*IS155*100*((100/MAX(EX$9:EX$497)+100/MAX(EZ$9:EZ$497))/2))+($RL$4*IT155*100*((100/MAX(EX$9:EX$497)+100/MAX(EZ$9:EZ$497))/2))+($RL$4*IU155*100*((100/MAX(EX$9:EX$497)+100/MAX(EZ$9:EZ$497))/2))+($RL$4*IV155*100*((100/MAX(EX$9:EX$497)+100/MAX(EZ$9:EZ$497))/2))+($RL$4*IW155*100*((100/MAX(EX$9:EX$497)+100/MAX(EZ$9:EZ$497))/2)))*$RS$3</f>
        <v>0</v>
      </c>
      <c r="RM155" s="115">
        <f>(($RH$3*IX155*100*100/MAX(EX$9:EX$497))+($RH$3*IY155*100*100/MAX(EX$9:EX$497))+($RH$3*IZ155*100*100/MAX(EX$9:EX$497))+($RH$3*JA155*100*100/MAX(EX$9:EX$497))+($RH$3*JB155*100*100/MAX(EX$9:EX$497))+($RH$3*JC155*100*100/MAX(EX$9:EX$497))+($RH$3*JD155*100*100/MAX(EX$9:EX$497))+($RH$3*JE155*100*100/MAX(EX$9:EX$497)))*$RS$4</f>
        <v>0</v>
      </c>
      <c r="RN155" s="115">
        <f>(($RH$4*JF155*100*100/MAX(EZ$9:EZ$497)) + ($RH$4*JG155*100*100/MAX(EZ$9:EZ$497)) + ($RH$4*JH155*100*100/MAX(EZ$9:EZ$497)) + ($RH$4*JI155*100*100/MAX(EZ$9:EZ$497)) + ($RH$4*JJ155*100*100/MAX(EZ$9:EZ$497)) + ($RH$4*JK155*100*100/MAX(EZ$9:EZ$497)) + ($RH$4*JL155*100*100/MAX(EZ$9:EZ$497)) + ($RH$4*JM155*100*100/MAX(EZ$9:EZ$497)))*$RU$3</f>
        <v>0</v>
      </c>
      <c r="RO155" s="115">
        <f>(($RL$4*JN155*100*((100/MAX(EX$9:EX$497)+100/MAX(EZ$9:EZ$497))/2))+($RL$4*JO155*100*((100/MAX(EX$9:EX$497)+100/MAX(EZ$9:EZ$497))/2))+($RL$4*JP155*100*((100/MAX(EX$9:EX$497)+100/MAX(EZ$9:EZ$497))/2))+($RL$4*JQ155*100*((100/MAX(EX$9:EX$497)+100/MAX(EZ$9:EZ$497))/2))+($RL$4*JR155*100*((100/MAX(EX$9:EX$497)+100/MAX(EZ$9:EZ$497))/2))+($RL$4*JS155*100*((100/MAX(EX$9:EX$497)+100/MAX(EZ$9:EZ$497))/2))+($RL$4*JT155*100*((100/MAX(EX$9:EX$497)+100/MAX(EZ$9:EZ$497))/2))+($RL$4*JU155*100*((100/MAX(EX$9:EX$497)+100/MAX(EZ$9:EZ$497))/2))+($RL$4*JV155*100*((100/MAX(EX$9:EX$497)+100/MAX(EZ$9:EZ$497))/2))+($RL$4*JW155*100*((100/MAX(EX$9:EX$497)+100/MAX(EZ$9:EZ$497))/2))+($RL$4*JX155*100*((100/MAX(EX$9:EX$497)+100/MAX(EZ$9:EZ$497))/2))+($RL$4*JY155*100*((100/MAX(EX$9:EX$497)+100/MAX(EZ$9:EZ$497))/2))+($RL$4*JZ155*100*((100/MAX(EX$9:EX$497)+100/MAX(EZ$9:EZ$497))/2)))*$RW$3/2</f>
        <v>0</v>
      </c>
      <c r="RP155" s="119">
        <f>($RJ$3*KA155*100*100/MAX(FA$9:FA$497)) + ($RJ$3*KB155*100*100/MAX(FA$9:FA$497)/2) + ($RJ$3*KC155*100*100/MAX(FA$9:FA$497)/2) + ($RJ$3*KD155*100*100/MAX(FA$9:FA$497)/4) + ($RJ$3*KE155*100*100/MAX(FA$9:FA$497)/4)</f>
        <v>30.973451327433629</v>
      </c>
      <c r="RQ155" s="118">
        <f>($RL$4*KF155*100*((100/MAX(EX$9:EX$497)+100/MAX(EZ$9:EZ$497)))) * ($RO$3/2) + (($RL$4*KG155*100*((100/MAX(EX$9:EX$497)+100/MAX(EZ$9:EZ$497))))+($RL$4*KH155*100*((100/MAX(EX$9:EX$497)+100/MAX(EZ$9:EZ$497))))+($RL$4*KI155*100*((100/MAX(EX$9:EX$497)+100/MAX(EZ$9:EZ$497))))+($RL$4*KJ155*100*((100/MAX(EX$9:EX$497)+100/MAX(EZ$9:EZ$497))))+($RL$4*KK155*100*((100/MAX(EX$9:EX$497)+100/MAX(EZ$9:EZ$497))))+($RL$4*KL155*100*((100/MAX(EX$9:EX$497)+100/MAX(EZ$9:EZ$497))))+($RL$4*KM155*100*((100/MAX(EX$9:EX$497)+100/MAX(EZ$9:EZ$497))))+($RL$4*KN155*100*((100/MAX(EX$9:EX$497)+100/MAX(EZ$9:EZ$497))))+($RL$4*KO155*100*((100/MAX(EX$9:EX$497)+100/MAX(EZ$9:EZ$497))))+($RL$4*KP155*100*((100/MAX(EX$9:EX$497)+100/MAX(EZ$9:EZ$497))))+($RL$4*KQ155*100*((100/MAX(EX$9:EX$497)+100/MAX(EZ$9:EZ$497))))+($RL$4*KR155*100*((100/MAX(EX$9:EX$497)+100/MAX(EZ$9:EZ$497))))+($RL$4*KS155*100*((100/MAX(EX$9:EX$497)+100/MAX(EZ$9:EZ$497))))+($RL$4*KV155*100*((100/MAX(EX$9:EX$497)+100/MAX(EZ$9:EZ$497))))) * (($RO$3+$RO$4)/6)</f>
        <v>0</v>
      </c>
      <c r="RR155" s="115">
        <f>(($RL$4*KW155*100*((100/MAX(EX$9:EX$497)+100/MAX(EZ$9:EZ$497))))) * ($RO$3/2) + (($RL$4*KX155*100*((100/MAX(EX$9:EX$497)+100/MAX(EZ$9:EZ$497))))+($RL$4*KY155*100*((100/MAX(EX$9:EX$497)+100/MAX(EZ$9:EZ$497))))+($RL$4*KZ155*100*((100/MAX(EX$9:EX$497)+100/MAX(EZ$9:EZ$497))))+($RL$4*LA155*100*((100/MAX(EX$9:EX$497)+100/MAX(EZ$9:EZ$497))))+($RL$4*LB155*100*((100/MAX(EX$9:EX$497)+100/MAX(EZ$9:EZ$497))))+($RL$4*LC155*100*((100/MAX(EX$9:EX$497)+100/MAX(EZ$9:EZ$497))))) * (($RO$3+$RO$4)/6)</f>
        <v>0</v>
      </c>
      <c r="RS155" s="119">
        <f>(($RL$4*LD155*100*((100/MAX(EX$9:EX$497)+100/MAX(EZ$9:EZ$497))))+($RL$4*LE155*100*((100/MAX(EX$9:EX$497)+100/MAX(EZ$9:EZ$497))))) * (($RO$3+$RO$4)/6)</f>
        <v>0</v>
      </c>
      <c r="RT155" s="118">
        <f>($RJ$4*LH155*100*(100/MAX(EV$9:EV$497)))+($RJ$4*LI155*100*(100/MAX(EV$9:EV$497)))</f>
        <v>0</v>
      </c>
      <c r="RU155" s="119">
        <f>($RJ$4*LJ155*(100/MAX(EV$9:EV$497)))/2 + ($RL$3*LK155*(100/MAX(EW$9:EW$497))) + ($RJ$4*LL155*(100/MAX(EV$9:EV$497)))/4 + ($RL$3*LM155*(100/MAX(EW$9:EW$497)))</f>
        <v>0</v>
      </c>
      <c r="RV155" s="118">
        <f>($RJ$4*LN155*100*100/MAX(EV$9:EV$497)/2)+($RJ$4*LO155*100*100/MAX(EV$9:EV$497)/2)+($RJ$4*LP155*100*100/MAX(EV$9:EV$497))+($RJ$4*LQ155*100*100/MAX(EV$9:EV$497))+($RJ$4*LR155*100*100/MAX(EV$9:EV$497))</f>
        <v>8.4269662921348321</v>
      </c>
      <c r="RW155" s="115">
        <f>($RJ$4*LS155*100*100/MAX(EV$9:EV$497)) + (($RJ$4*LT155*100*100/MAX(EV$9:EV$497))+($RJ$4*LU155*100*100/MAX(EV$9:EV$497))+($RJ$4*LV155*100*100/MAX(EV$9:EV$497))+($RJ$4*LW155*100*100/MAX(EV$9:EV$497))+($RJ$4*LX155*100*100/MAX(EV$9:EV$497))+($RJ$4*LY155*100*100/MAX(EV$9:EV$497))+($RJ$4*LZ155*100*100/MAX(EV$9:EV$497))+($RJ$4*MA155*100*100/MAX(EV$9:EV$497)))/2</f>
        <v>16.853932584269664</v>
      </c>
      <c r="RX155" s="119">
        <f>($RJ$4*MB155*100*100/MAX(EV$9:EV$497))+($RJ$4*MC155*100*100/MAX(EV$9:EV$497))+($RJ$4*MD155*100*100/MAX(EV$9:EV$497))+($RJ$4*ME155*100*100/MAX(EV$9:EV$497))+($RJ$4*MF155*100*100/MAX(EV$9:EV$497))+($RJ$4*MG155*100*100/MAX(EV$9:EV$497))+($RJ$4*MH155*100*100/MAX(EV$9:EV$497))+($RJ$4*MI155*100*100/MAX(EV$9:EV$497))+($RJ$4*MJ155*100*100/MAX(EV$9:EV$497))+($RJ$4*MK155*100*100/MAX(EV$9:EV$497))+($RJ$4*ML155*100*100/MAX(EV$9:EV$497))+($RJ$4*MM155*100*100/MAX(EV$9:EV$497))+($RJ$4*MN155*100*100/MAX(EV$9:EV$497))</f>
        <v>0</v>
      </c>
      <c r="RY155" s="118">
        <f>($RJ$4*MQ155*100*100/MAX(EV$9:EV$497))/2 + (($RJ$4*MR155*100*100/MAX(EV$9:EV$497))+($RJ$4*MS155*100*100/MAX(EV$9:EV$497))+($RJ$4*MT155*100*100/MAX(EV$9:EV$497))+($RJ$4*MU155*100*100/MAX(EV$9:EV$497))+($RJ$4*MV155*100*100/MAX(EV$9:EV$497))+($RJ$4*MW155*100*100/MAX(EV$9:EV$497))+($RJ$4*MX155*100*100/MAX(EV$9:EV$497))+($RJ$4*MY155*100*100/MAX(EV$9:EV$497))+($RJ$4*MZ155*100*100/MAX(EV$9:EV$497))+($RJ$4*NA155*100*100/MAX(EV$9:EV$497))+($RJ$4*NB155*100*100/MAX(EV$9:EV$497))+($RJ$4*NC155*100*100/MAX(EV$9:EV$497))+($RJ$4*ND155*100*100/MAX(EV$9:EV$497))+($RJ$4*NG155*100*100/MAX(EV$9:EV$497)))/4</f>
        <v>0</v>
      </c>
      <c r="RZ155" s="115">
        <f>($RJ$4*NH155*100*100/MAX(EV$9:EV$497))/2 + (($RJ$4*NI155*100*100/MAX(EV$9:EV$497))+($RJ$4*NJ155*100*100/MAX(EV$9:EV$497))+($RJ$4*NK155*100*100/MAX(EV$9:EV$497))+($RJ$4*NL155*100*100/MAX(EV$9:EV$497))+($RJ$4*NM155*100*100/MAX(EV$9:EV$497))+($RJ$4*NN155*100*100/MAX(EV$9:EV$497)))/4</f>
        <v>0</v>
      </c>
      <c r="SA155" s="117">
        <f>(($RJ$4*NO155*100*100/MAX(EV$9:EV$497))+($RJ$4*NP155*100*100/MAX(EV$9:EV$497)))/4</f>
        <v>0</v>
      </c>
      <c r="SB155" s="118">
        <f t="shared" si="284"/>
        <v>56.254350203838122</v>
      </c>
      <c r="SC155" s="115">
        <f t="shared" si="285"/>
        <v>5.0561797752808992</v>
      </c>
      <c r="SD155" s="115">
        <f t="shared" si="286"/>
        <v>6.320224719101124</v>
      </c>
      <c r="SE155" s="115">
        <f t="shared" si="287"/>
        <v>5.0561797752808992</v>
      </c>
      <c r="SF155" s="115">
        <f t="shared" si="288"/>
        <v>6.320224719101124</v>
      </c>
      <c r="SG155" s="115">
        <f t="shared" si="289"/>
        <v>87.227801531271751</v>
      </c>
      <c r="SH155" s="115">
        <f>ROUND(SB155/MAX(SB$9:SB$497)*100,0)</f>
        <v>71</v>
      </c>
      <c r="SI155" s="115">
        <f>ROUND(SC155/MAX(SC$9:SC$497)*100,0)</f>
        <v>8</v>
      </c>
      <c r="SJ155" s="115">
        <f>ROUND(SD155/MAX(SD$9:SD$497)*100,0)</f>
        <v>10</v>
      </c>
      <c r="SK155" s="115">
        <f>ROUND(SE155/MAX(SE$9:SE$497)*100,0)</f>
        <v>4</v>
      </c>
      <c r="SL155" s="115">
        <f>ROUND(SF155/MAX(SF$9:SF$497)*100,0)</f>
        <v>15</v>
      </c>
      <c r="SM155" s="121">
        <f>ROUND(SG155/MAX(SG$9:SG$497)*100,0)</f>
        <v>83</v>
      </c>
      <c r="SN155" s="115">
        <f>ROUND(AVERAGEIF($ES$9:$ES$497,$ES155,SH$9:SH$497),0)</f>
        <v>29</v>
      </c>
      <c r="SO155" s="115">
        <f>ROUND(AVERAGEIF($ES$9:$ES$497,$ES155,SI$9:SI$497),0)</f>
        <v>3</v>
      </c>
      <c r="SP155" s="115">
        <f>ROUND(AVERAGEIF($ES$9:$ES$497,$ES155,SJ$9:SJ$497),0)</f>
        <v>5</v>
      </c>
      <c r="SQ155" s="115">
        <f>ROUND(AVERAGEIF($ES$9:$ES$497,$ES155,SK$9:SK$497),0)</f>
        <v>2</v>
      </c>
      <c r="SR155" s="115">
        <f>ROUND(AVERAGEIF($ES$9:$ES$497,$ES155,SL$9:SL$497),0)</f>
        <v>4</v>
      </c>
      <c r="SS155" s="121">
        <f>ROUND(AVERAGEIF($ES$9:$ES$497,$ES155,SM$9:SM$497),0)</f>
        <v>36</v>
      </c>
      <c r="ST155" s="114">
        <f>RANK(SB155,SB$9:SB$497,0)</f>
        <v>31</v>
      </c>
      <c r="SU155" s="115">
        <f>RANK(SC155,SC$9:SC$497,0)</f>
        <v>179</v>
      </c>
      <c r="SV155" s="115">
        <f>RANK(SD155,SD$9:SD$497,0)</f>
        <v>88</v>
      </c>
      <c r="SW155" s="115">
        <f>RANK(SE155,SE$9:SE$497,0)</f>
        <v>179</v>
      </c>
      <c r="SX155" s="115">
        <f>RANK(SF155,SF$9:SF$497,0)</f>
        <v>39</v>
      </c>
      <c r="SY155" s="115">
        <f>RANK(SG155,SG$9:SG$497,0)</f>
        <v>13</v>
      </c>
      <c r="SZ155" s="115">
        <f>COUNTIFS(SB$9:SB$497,"&gt;"&amp;SB155,$ES$9:$ES$497,$ES155)+1</f>
        <v>11</v>
      </c>
      <c r="TA155" s="115">
        <f>COUNTIFS(SC$9:SC$497,"&gt;"&amp;SC155,$ES$9:$ES$497,$ES155)+1</f>
        <v>6</v>
      </c>
      <c r="TB155" s="115">
        <f>COUNTIFS(SD$9:SD$497,"&gt;"&amp;SD155,$ES$9:$ES$497,$ES155)+1</f>
        <v>10</v>
      </c>
      <c r="TC155" s="115">
        <f>COUNTIFS(SE$9:SE$497,"&gt;"&amp;SE155,$ES$9:$ES$497,$ES155)+1</f>
        <v>6</v>
      </c>
      <c r="TD155" s="115">
        <f>COUNTIFS(SF$9:SF$497,"&gt;"&amp;SF155,$ES$9:$ES$497,$ES155)+1</f>
        <v>3</v>
      </c>
      <c r="TE155" s="117">
        <f>COUNTIFS(SG$9:SG$497,"&gt;"&amp;SG155,$ES$9:$ES$497,$ES155)+1</f>
        <v>13</v>
      </c>
      <c r="TF155" s="118">
        <f t="shared" si="290"/>
        <v>130</v>
      </c>
      <c r="TG155" s="115">
        <f t="shared" si="291"/>
        <v>52</v>
      </c>
      <c r="TH155" s="115">
        <f t="shared" si="292"/>
        <v>51</v>
      </c>
      <c r="TI155" s="115">
        <f t="shared" si="293"/>
        <v>49</v>
      </c>
      <c r="TJ155" s="115">
        <f t="shared" si="294"/>
        <v>56</v>
      </c>
      <c r="TK155" s="115">
        <f t="shared" si="295"/>
        <v>142</v>
      </c>
      <c r="TL155" s="117">
        <f t="shared" si="296"/>
        <v>141</v>
      </c>
      <c r="TM155" s="118">
        <f>ROUND(TF155/MAX(TF$9:TF$497)*100,0)</f>
        <v>72</v>
      </c>
      <c r="TN155" s="115">
        <f>ROUND(TG155/MAX(TG$9:TG$497)*100,0)</f>
        <v>29</v>
      </c>
      <c r="TO155" s="115">
        <f>ROUND(TH155/MAX(TH$9:TH$497)*100,0)</f>
        <v>28</v>
      </c>
      <c r="TP155" s="115">
        <f>ROUND(TI155/MAX(TI$9:TI$497)*100,0)</f>
        <v>27</v>
      </c>
      <c r="TQ155" s="115">
        <f>ROUND(TJ155/MAX(TJ$9:TJ$497)*100,0)</f>
        <v>28</v>
      </c>
      <c r="TR155" s="115">
        <f>ROUND(TK155/MAX(TK$9:TK$497)*100,0)</f>
        <v>72</v>
      </c>
      <c r="TS155" s="119">
        <f>ROUND(TL155/MAX(TL$9:TL$497)*100,0)</f>
        <v>72</v>
      </c>
      <c r="TT155" s="120">
        <f>RANK(TM155,TM$9:TM$497,0)</f>
        <v>47</v>
      </c>
      <c r="TU155" s="115">
        <f>RANK(TN155,TN$9:TN$497,0)</f>
        <v>218</v>
      </c>
      <c r="TV155" s="115">
        <f>RANK(TO155,TO$9:TO$497,0)</f>
        <v>170</v>
      </c>
      <c r="TW155" s="115">
        <f>RANK(TP155,TP$9:TP$497,0)</f>
        <v>246</v>
      </c>
      <c r="TX155" s="115">
        <f>RANK(TQ155,TQ$9:TQ$497,0)</f>
        <v>170</v>
      </c>
      <c r="TY155" s="115">
        <f>RANK(TR155,TR$9:TR$497,0)</f>
        <v>13</v>
      </c>
      <c r="TZ155" s="121">
        <f>RANK(TS155,TS$9:TS$497,0)</f>
        <v>14</v>
      </c>
      <c r="UA155" s="132"/>
      <c r="UB155" s="7" t="s">
        <v>1</v>
      </c>
    </row>
    <row r="156" spans="1:548" x14ac:dyDescent="0.15">
      <c r="A156" s="183">
        <v>148</v>
      </c>
      <c r="B156" s="203" t="s">
        <v>903</v>
      </c>
      <c r="C156" s="63"/>
      <c r="D156" s="63"/>
      <c r="E156" s="64" t="s">
        <v>518</v>
      </c>
      <c r="F156" s="65">
        <v>75</v>
      </c>
      <c r="G156" s="65" t="s">
        <v>519</v>
      </c>
      <c r="H156" s="65"/>
      <c r="I156" s="66" t="s">
        <v>521</v>
      </c>
      <c r="J156" s="67" t="s">
        <v>521</v>
      </c>
      <c r="K156" s="67" t="s">
        <v>521</v>
      </c>
      <c r="L156" s="67" t="s">
        <v>521</v>
      </c>
      <c r="M156" s="67" t="s">
        <v>521</v>
      </c>
      <c r="N156" s="67" t="s">
        <v>521</v>
      </c>
      <c r="O156" s="67" t="s">
        <v>521</v>
      </c>
      <c r="P156" s="67" t="s">
        <v>521</v>
      </c>
      <c r="Q156" s="67" t="s">
        <v>521</v>
      </c>
      <c r="R156" s="68" t="s">
        <v>521</v>
      </c>
      <c r="S156" s="69" t="s">
        <v>521</v>
      </c>
      <c r="T156" s="67" t="s">
        <v>521</v>
      </c>
      <c r="U156" s="67" t="s">
        <v>521</v>
      </c>
      <c r="V156" s="67" t="s">
        <v>521</v>
      </c>
      <c r="W156" s="67" t="s">
        <v>521</v>
      </c>
      <c r="X156" s="67" t="s">
        <v>521</v>
      </c>
      <c r="Y156" s="67" t="s">
        <v>521</v>
      </c>
      <c r="Z156" s="67" t="s">
        <v>521</v>
      </c>
      <c r="AA156" s="67" t="s">
        <v>521</v>
      </c>
      <c r="AB156" s="68" t="s">
        <v>521</v>
      </c>
      <c r="AC156" s="69" t="s">
        <v>521</v>
      </c>
      <c r="AD156" s="67" t="s">
        <v>521</v>
      </c>
      <c r="AE156" s="67" t="s">
        <v>521</v>
      </c>
      <c r="AF156" s="67" t="s">
        <v>521</v>
      </c>
      <c r="AG156" s="67" t="s">
        <v>521</v>
      </c>
      <c r="AH156" s="67" t="s">
        <v>521</v>
      </c>
      <c r="AI156" s="67" t="s">
        <v>521</v>
      </c>
      <c r="AJ156" s="67" t="s">
        <v>521</v>
      </c>
      <c r="AK156" s="67" t="s">
        <v>521</v>
      </c>
      <c r="AL156" s="68" t="s">
        <v>521</v>
      </c>
      <c r="AM156" s="69" t="s">
        <v>521</v>
      </c>
      <c r="AN156" s="67" t="s">
        <v>521</v>
      </c>
      <c r="AO156" s="67" t="s">
        <v>521</v>
      </c>
      <c r="AP156" s="67" t="s">
        <v>521</v>
      </c>
      <c r="AQ156" s="67" t="s">
        <v>521</v>
      </c>
      <c r="AR156" s="67" t="s">
        <v>521</v>
      </c>
      <c r="AS156" s="67" t="s">
        <v>521</v>
      </c>
      <c r="AT156" s="67" t="s">
        <v>521</v>
      </c>
      <c r="AU156" s="67" t="s">
        <v>521</v>
      </c>
      <c r="AV156" s="68" t="s">
        <v>521</v>
      </c>
      <c r="AW156" s="69" t="s">
        <v>521</v>
      </c>
      <c r="AX156" s="67" t="s">
        <v>521</v>
      </c>
      <c r="AY156" s="67" t="s">
        <v>521</v>
      </c>
      <c r="AZ156" s="67" t="s">
        <v>521</v>
      </c>
      <c r="BA156" s="67" t="s">
        <v>521</v>
      </c>
      <c r="BB156" s="67" t="s">
        <v>521</v>
      </c>
      <c r="BC156" s="67" t="s">
        <v>521</v>
      </c>
      <c r="BD156" s="67" t="s">
        <v>521</v>
      </c>
      <c r="BE156" s="67" t="s">
        <v>520</v>
      </c>
      <c r="BF156" s="68" t="s">
        <v>520</v>
      </c>
      <c r="BG156" s="69" t="s">
        <v>520</v>
      </c>
      <c r="BH156" s="67" t="s">
        <v>520</v>
      </c>
      <c r="BI156" s="67" t="s">
        <v>520</v>
      </c>
      <c r="BJ156" s="67" t="s">
        <v>520</v>
      </c>
      <c r="BK156" s="67" t="s">
        <v>520</v>
      </c>
      <c r="BL156" s="67" t="s">
        <v>520</v>
      </c>
      <c r="BM156" s="67" t="s">
        <v>521</v>
      </c>
      <c r="BN156" s="67" t="s">
        <v>521</v>
      </c>
      <c r="BO156" s="67" t="s">
        <v>521</v>
      </c>
      <c r="BP156" s="68" t="s">
        <v>521</v>
      </c>
      <c r="BQ156" s="70" t="s">
        <v>521</v>
      </c>
      <c r="BR156" s="67" t="s">
        <v>521</v>
      </c>
      <c r="BS156" s="67" t="s">
        <v>521</v>
      </c>
      <c r="BT156" s="67" t="s">
        <v>521</v>
      </c>
      <c r="BU156" s="67" t="s">
        <v>521</v>
      </c>
      <c r="BV156" s="67" t="s">
        <v>521</v>
      </c>
      <c r="BW156" s="67" t="s">
        <v>521</v>
      </c>
      <c r="BX156" s="67" t="s">
        <v>521</v>
      </c>
      <c r="BY156" s="67" t="s">
        <v>521</v>
      </c>
      <c r="BZ156" s="68" t="s">
        <v>521</v>
      </c>
      <c r="CA156" s="69" t="s">
        <v>521</v>
      </c>
      <c r="CB156" s="67" t="s">
        <v>521</v>
      </c>
      <c r="CC156" s="67" t="s">
        <v>521</v>
      </c>
      <c r="CD156" s="67" t="s">
        <v>521</v>
      </c>
      <c r="CE156" s="67" t="s">
        <v>521</v>
      </c>
      <c r="CF156" s="67" t="s">
        <v>521</v>
      </c>
      <c r="CG156" s="67" t="s">
        <v>521</v>
      </c>
      <c r="CH156" s="67" t="s">
        <v>521</v>
      </c>
      <c r="CI156" s="67" t="s">
        <v>521</v>
      </c>
      <c r="CJ156" s="68" t="s">
        <v>521</v>
      </c>
      <c r="CK156" s="69" t="s">
        <v>521</v>
      </c>
      <c r="CL156" s="67" t="s">
        <v>521</v>
      </c>
      <c r="CM156" s="67" t="s">
        <v>521</v>
      </c>
      <c r="CN156" s="67" t="s">
        <v>521</v>
      </c>
      <c r="CO156" s="67" t="s">
        <v>521</v>
      </c>
      <c r="CP156" s="67" t="s">
        <v>521</v>
      </c>
      <c r="CQ156" s="67" t="s">
        <v>521</v>
      </c>
      <c r="CR156" s="67" t="s">
        <v>521</v>
      </c>
      <c r="CS156" s="67" t="s">
        <v>521</v>
      </c>
      <c r="CT156" s="68" t="s">
        <v>521</v>
      </c>
      <c r="CU156" s="69" t="s">
        <v>521</v>
      </c>
      <c r="CV156" s="67" t="s">
        <v>521</v>
      </c>
      <c r="CW156" s="67" t="s">
        <v>521</v>
      </c>
      <c r="CX156" s="67" t="s">
        <v>521</v>
      </c>
      <c r="CY156" s="67" t="s">
        <v>521</v>
      </c>
      <c r="CZ156" s="67" t="s">
        <v>521</v>
      </c>
      <c r="DA156" s="67" t="s">
        <v>521</v>
      </c>
      <c r="DB156" s="67" t="s">
        <v>521</v>
      </c>
      <c r="DC156" s="67" t="s">
        <v>521</v>
      </c>
      <c r="DD156" s="68" t="s">
        <v>521</v>
      </c>
      <c r="DE156" s="69" t="s">
        <v>521</v>
      </c>
      <c r="DF156" s="71" t="s">
        <v>521</v>
      </c>
      <c r="DG156" s="67" t="s">
        <v>521</v>
      </c>
      <c r="DH156" s="67" t="s">
        <v>521</v>
      </c>
      <c r="DI156" s="67" t="s">
        <v>521</v>
      </c>
      <c r="DJ156" s="67" t="s">
        <v>521</v>
      </c>
      <c r="DK156" s="67" t="s">
        <v>521</v>
      </c>
      <c r="DL156" s="67" t="s">
        <v>521</v>
      </c>
      <c r="DM156" s="67" t="s">
        <v>521</v>
      </c>
      <c r="DN156" s="68" t="s">
        <v>521</v>
      </c>
      <c r="DO156" s="70" t="s">
        <v>521</v>
      </c>
      <c r="DP156" s="71" t="s">
        <v>521</v>
      </c>
      <c r="DQ156" s="67" t="s">
        <v>521</v>
      </c>
      <c r="DR156" s="67" t="s">
        <v>521</v>
      </c>
      <c r="DS156" s="67" t="s">
        <v>521</v>
      </c>
      <c r="DT156" s="67" t="s">
        <v>521</v>
      </c>
      <c r="DU156" s="67" t="s">
        <v>521</v>
      </c>
      <c r="DV156" s="67" t="s">
        <v>521</v>
      </c>
      <c r="DW156" s="67" t="s">
        <v>521</v>
      </c>
      <c r="DX156" s="72" t="s">
        <v>521</v>
      </c>
      <c r="DY156" s="73" t="s">
        <v>522</v>
      </c>
      <c r="DZ156" s="74">
        <v>2</v>
      </c>
      <c r="EA156" s="74">
        <v>3</v>
      </c>
      <c r="EB156" s="74">
        <v>3</v>
      </c>
      <c r="EC156" s="75">
        <v>4</v>
      </c>
      <c r="ED156" s="76" t="s">
        <v>522</v>
      </c>
      <c r="EE156" s="74">
        <f t="shared" si="246"/>
        <v>2</v>
      </c>
      <c r="EF156" s="74">
        <f t="shared" si="247"/>
        <v>6</v>
      </c>
      <c r="EG156" s="74">
        <f t="shared" si="248"/>
        <v>18</v>
      </c>
      <c r="EH156" s="77">
        <f t="shared" si="249"/>
        <v>72</v>
      </c>
      <c r="EI156" s="73">
        <v>30</v>
      </c>
      <c r="EJ156" s="74">
        <v>50</v>
      </c>
      <c r="EK156" s="74">
        <v>90</v>
      </c>
      <c r="EL156" s="74">
        <v>150</v>
      </c>
      <c r="EM156" s="75">
        <v>450</v>
      </c>
      <c r="EN156" s="78">
        <v>1</v>
      </c>
      <c r="EO156" s="79">
        <f t="shared" si="250"/>
        <v>0.83333333333333337</v>
      </c>
      <c r="EP156" s="79">
        <f t="shared" si="251"/>
        <v>0.5</v>
      </c>
      <c r="EQ156" s="79">
        <f t="shared" si="252"/>
        <v>0.27777777777777779</v>
      </c>
      <c r="ER156" s="80">
        <f t="shared" si="253"/>
        <v>0.20833333333333334</v>
      </c>
      <c r="ES156" s="128" t="s">
        <v>534</v>
      </c>
      <c r="ET156" s="82"/>
      <c r="EU156" s="83">
        <v>4</v>
      </c>
      <c r="EV156" s="73">
        <v>62</v>
      </c>
      <c r="EW156" s="74">
        <v>23</v>
      </c>
      <c r="EX156" s="74">
        <v>45</v>
      </c>
      <c r="EY156" s="74">
        <v>30</v>
      </c>
      <c r="EZ156" s="74">
        <v>8</v>
      </c>
      <c r="FA156" s="74">
        <v>8</v>
      </c>
      <c r="FB156" s="74">
        <v>49</v>
      </c>
      <c r="FC156" s="74">
        <v>60</v>
      </c>
      <c r="FD156" s="74">
        <f t="shared" si="254"/>
        <v>53</v>
      </c>
      <c r="FE156" s="84">
        <f t="shared" si="255"/>
        <v>105</v>
      </c>
      <c r="FF156" s="73">
        <f>RANK(EV156,$EV$9:$EV$497,0)</f>
        <v>227</v>
      </c>
      <c r="FG156" s="74">
        <f>RANK(EW156,$EW$9:$EW$497,0)</f>
        <v>327</v>
      </c>
      <c r="FH156" s="74">
        <f>RANK(EX156,$EX$9:$EX$497,0)</f>
        <v>161</v>
      </c>
      <c r="FI156" s="74">
        <f>RANK(EY156,$EY$9:$EY$497,0)</f>
        <v>235</v>
      </c>
      <c r="FJ156" s="74">
        <f>RANK(EZ156,$EZ$9:$EZ$497,0)</f>
        <v>362</v>
      </c>
      <c r="FK156" s="74">
        <f>RANK(FA156,$FA$9:$FA$497,0)</f>
        <v>340</v>
      </c>
      <c r="FL156" s="74">
        <f>RANK(FB156,$FB$9:$FB$497,0)</f>
        <v>175</v>
      </c>
      <c r="FM156" s="74">
        <f>RANK(FC156,$FC$9:$FC$497,0)</f>
        <v>126</v>
      </c>
      <c r="FN156" s="74">
        <f>RANK(FD156,$FD$9:$FD$497,0)</f>
        <v>273</v>
      </c>
      <c r="FO156" s="84">
        <f>RANK(FE156,$FE$9:$FE$497,0)</f>
        <v>136</v>
      </c>
      <c r="FP156" s="73">
        <f>COUNTIFS($EV$9:$EV$497,"&gt;"&amp;EV156,$ES$9:$ES$497,ES156)+1</f>
        <v>51</v>
      </c>
      <c r="FQ156" s="74">
        <f>COUNTIFS($EW$9:$EW$497,"&gt;"&amp;EW156,$ES$9:$ES$497,ES156)+1</f>
        <v>52</v>
      </c>
      <c r="FR156" s="74">
        <f>COUNTIFS($EX$9:$EX$497,"&gt;"&amp;EX156,$ES$9:$ES$497,ES156)+1</f>
        <v>59</v>
      </c>
      <c r="FS156" s="74">
        <f>COUNTIFS($EY$9:$EY$497,"&gt;"&amp;EY156,$ES$9:$ES$497,ES156)+1</f>
        <v>48</v>
      </c>
      <c r="FT156" s="74">
        <f>COUNTIFS($EZ$9:$EZ$497,"&gt;"&amp;EZ156,$ES$9:$ES$497,ES156)+1</f>
        <v>53</v>
      </c>
      <c r="FU156" s="74">
        <f>COUNTIFS($FA$9:$FA$497,"&gt;"&amp;FA156,$ES$9:$ES$497,ES156)+1</f>
        <v>52</v>
      </c>
      <c r="FV156" s="74">
        <f>COUNTIFS($FB$9:$FB$497,"&gt;"&amp;FB156,$ES$9:$ES$497,ES156)+1</f>
        <v>52</v>
      </c>
      <c r="FW156" s="74">
        <f>COUNTIFS($FC$9:$FC$497,"&gt;"&amp;FC156,$ES$9:$ES$497,ES156)+1</f>
        <v>37</v>
      </c>
      <c r="FX156" s="74">
        <f>COUNTIFS($FD$9:$FD$497,"&gt;"&amp;FD156,$ES$9:$ES$497,ES156)+1</f>
        <v>60</v>
      </c>
      <c r="FY156" s="84">
        <f>COUNTIFS($FE$9:$FE$497,"&gt;"&amp;FE156,$ES$9:$ES$497,ES156)+1</f>
        <v>56</v>
      </c>
      <c r="FZ156" s="85">
        <f t="shared" si="256"/>
        <v>0.83</v>
      </c>
      <c r="GA156" s="86">
        <f t="shared" si="257"/>
        <v>0.31</v>
      </c>
      <c r="GB156" s="86">
        <f t="shared" si="258"/>
        <v>0.6</v>
      </c>
      <c r="GC156" s="86">
        <f t="shared" si="259"/>
        <v>0.4</v>
      </c>
      <c r="GD156" s="86">
        <f t="shared" si="260"/>
        <v>0.11</v>
      </c>
      <c r="GE156" s="86">
        <f t="shared" si="261"/>
        <v>0.11</v>
      </c>
      <c r="GF156" s="86">
        <f t="shared" si="262"/>
        <v>0.65</v>
      </c>
      <c r="GG156" s="86">
        <f t="shared" si="263"/>
        <v>0.8</v>
      </c>
      <c r="GH156" s="86">
        <f t="shared" si="264"/>
        <v>0.71</v>
      </c>
      <c r="GI156" s="87">
        <f t="shared" si="265"/>
        <v>1.4</v>
      </c>
      <c r="GJ156" s="85">
        <f>ROUND(((FZ156-AVERAGE(FZ$9:FZ$497))/STDEVP(FZ$9:FZ$497)*10+50),2)</f>
        <v>44.68</v>
      </c>
      <c r="GK156" s="86">
        <f>ROUND(((GA156-AVERAGE(GA$9:GA$497))/STDEVP(GA$9:GA$497)*10+50),2)</f>
        <v>38.630000000000003</v>
      </c>
      <c r="GL156" s="86">
        <f>ROUND(((GB156-AVERAGE(GB$9:GB$497))/STDEVP(GB$9:GB$497)*10+50),2)</f>
        <v>50.64</v>
      </c>
      <c r="GM156" s="86">
        <f>ROUND(((GC156-AVERAGE(GC$9:GC$497))/STDEVP(GC$9:GC$497)*10+50),2)</f>
        <v>43.68</v>
      </c>
      <c r="GN156" s="86">
        <f>ROUND(((GD156-AVERAGE(GD$9:GD$497))/STDEVP(GD$9:GD$497)*10+50),2)</f>
        <v>40.33</v>
      </c>
      <c r="GO156" s="86">
        <f>ROUND(((GE156-AVERAGE(GE$9:GE$497))/STDEVP(GE$9:GE$497)*10+50),2)</f>
        <v>41.35</v>
      </c>
      <c r="GP156" s="86">
        <f>ROUND(((GF156-AVERAGE(GF$9:GF$497))/STDEVP(GF$9:GF$497)*10+50),2)</f>
        <v>50.48</v>
      </c>
      <c r="GQ156" s="86">
        <f>ROUND(((GG156-AVERAGE(GG$9:GG$497))/STDEVP(GG$9:GG$497)*10+50),2)</f>
        <v>55.29</v>
      </c>
      <c r="GR156" s="86">
        <f>ROUND(((GH156-AVERAGE(GH$9:GH$497))/STDEVP(GH$9:GH$497)*10+50),2)</f>
        <v>40.340000000000003</v>
      </c>
      <c r="GS156" s="87">
        <f>ROUND(((GI156-AVERAGE(GI$9:GI$497))/STDEVP(GI$9:GI$497)*10+50),2)</f>
        <v>53.91</v>
      </c>
      <c r="GT156" s="73">
        <f>RANK(GJ156,$GJ$9:$GJ$497,0)</f>
        <v>308</v>
      </c>
      <c r="GU156" s="74">
        <f>RANK(GK156,$GK$9:$GK$497,0)</f>
        <v>396</v>
      </c>
      <c r="GV156" s="74">
        <f>RANK(GL156,$GL$9:$GL$497,0)</f>
        <v>183</v>
      </c>
      <c r="GW156" s="74">
        <f>RANK(GM156,$GM$9:$GM$497,0)</f>
        <v>333</v>
      </c>
      <c r="GX156" s="74">
        <f>RANK(GN156,$GN$9:$GN$497,0)</f>
        <v>424</v>
      </c>
      <c r="GY156" s="74">
        <f>RANK(GO156,$GO$9:$GO$497,0)</f>
        <v>419</v>
      </c>
      <c r="GZ156" s="74">
        <f>RANK(GP156,$GP$9:$GP$497,0)</f>
        <v>206</v>
      </c>
      <c r="HA156" s="74">
        <f>RANK(GQ156,$GQ$9:$GQ$497,0)</f>
        <v>117</v>
      </c>
      <c r="HB156" s="74">
        <f>RANK(GR156,$GR$9:$GR$497,0)</f>
        <v>374</v>
      </c>
      <c r="HC156" s="84">
        <f>RANK(GS156,$GS$9:$GS$497,0)</f>
        <v>121</v>
      </c>
      <c r="HD156" s="85">
        <f>ROUND(AVERAGEIF($ES$9:$ES$497,$ES156,$FZ$9:$FZ$497),2)</f>
        <v>0.95</v>
      </c>
      <c r="HE156" s="86">
        <f>ROUND(AVERAGEIF($ES$9:$ES$497,$ES156,$GA$9:$GA$497),2)</f>
        <v>0.38</v>
      </c>
      <c r="HF156" s="86">
        <f>ROUND(AVERAGEIF($ES$9:$ES$497,$ES156,$GB$9:$GB$497),2)</f>
        <v>0.82</v>
      </c>
      <c r="HG156" s="86">
        <f>ROUND(AVERAGEIF($ES$9:$ES$497,$ES156,$GC$9:$GC$497),2)</f>
        <v>0.44</v>
      </c>
      <c r="HH156" s="86">
        <f>ROUND(AVERAGEIF($ES$9:$ES$497,$ES156,$GD$9:$GD$497),2)</f>
        <v>0.15</v>
      </c>
      <c r="HI156" s="86">
        <f>ROUND(AVERAGEIF($ES$9:$ES$497,$ES156,$GE$9:$GE$497),2)</f>
        <v>0.14000000000000001</v>
      </c>
      <c r="HJ156" s="86">
        <f>ROUND(AVERAGEIF($ES$9:$ES$497,$ES156,$GF$9:$GF$497),2)</f>
        <v>0.74</v>
      </c>
      <c r="HK156" s="86">
        <f>ROUND(AVERAGEIF($ES$9:$ES$497,$ES156,$GG$9:$GG$497),2)</f>
        <v>0.85</v>
      </c>
      <c r="HL156" s="86">
        <f>ROUND(AVERAGEIF($ES$9:$ES$497,$ES156,$GH$9:$GH$497),2)</f>
        <v>0.97</v>
      </c>
      <c r="HM156" s="87">
        <f>ROUND(AVERAGEIF($ES$9:$ES$497,$ES156,$GI$9:$GI$497),2)</f>
        <v>1.67</v>
      </c>
      <c r="HN156" s="88">
        <f t="shared" si="266"/>
        <v>-0.12</v>
      </c>
      <c r="HO156" s="89">
        <f t="shared" si="267"/>
        <v>-7.0000000000000007E-2</v>
      </c>
      <c r="HP156" s="89">
        <f t="shared" si="268"/>
        <v>-0.21999999999999997</v>
      </c>
      <c r="HQ156" s="89">
        <f t="shared" si="269"/>
        <v>-3.999999999999998E-2</v>
      </c>
      <c r="HR156" s="89">
        <f t="shared" si="270"/>
        <v>-3.9999999999999994E-2</v>
      </c>
      <c r="HS156" s="89">
        <f t="shared" si="271"/>
        <v>-3.0000000000000013E-2</v>
      </c>
      <c r="HT156" s="89">
        <f t="shared" si="272"/>
        <v>-8.9999999999999969E-2</v>
      </c>
      <c r="HU156" s="89">
        <f t="shared" si="273"/>
        <v>-4.9999999999999933E-2</v>
      </c>
      <c r="HV156" s="89">
        <f t="shared" si="274"/>
        <v>-0.26</v>
      </c>
      <c r="HW156" s="90">
        <f t="shared" si="275"/>
        <v>-0.27</v>
      </c>
      <c r="HX156" s="73">
        <f>COUNTIFS($FZ$9:$FZ$497,"&gt;"&amp;FZ156,$ES$9:$ES$497,$ES156)+1</f>
        <v>61</v>
      </c>
      <c r="HY156" s="74">
        <f>COUNTIFS($GA$9:$GA$497,"&gt;"&amp;GA156,$ES$9:$ES$497,$ES156)+1</f>
        <v>62</v>
      </c>
      <c r="HZ156" s="74">
        <f>COUNTIFS($GB$9:$GB$497,"&gt;"&amp;GB156,$ES$9:$ES$497,$ES156)+1</f>
        <v>82</v>
      </c>
      <c r="IA156" s="74">
        <f>COUNTIFS($GC$9:$GC$497,"&gt;"&amp;GC156,$ES$9:$ES$497,$ES156)+1</f>
        <v>57</v>
      </c>
      <c r="IB156" s="74">
        <f>COUNTIFS($GD$9:$GD$497,"&gt;"&amp;GD156,$ES$9:$ES$497,$ES156)+1</f>
        <v>72</v>
      </c>
      <c r="IC156" s="74">
        <f>COUNTIFS($GE$9:$GE$497,"&gt;"&amp;GE156,$ES$9:$ES$497,$ES156)+1</f>
        <v>72</v>
      </c>
      <c r="ID156" s="74">
        <f>COUNTIFS($GF$9:$GF$497,"&gt;"&amp;GF156,$ES$9:$ES$497,$ES156)+1</f>
        <v>64</v>
      </c>
      <c r="IE156" s="74">
        <f>COUNTIFS($GG$9:$GG$497,"&gt;"&amp;GG156,$ES$9:$ES$497,$ES156)+1</f>
        <v>44</v>
      </c>
      <c r="IF156" s="74">
        <f>COUNTIFS($GH$9:$GH$497,"&gt;"&amp;GH156,$ES$9:$ES$497,$ES156)+1</f>
        <v>84</v>
      </c>
      <c r="IG156" s="84">
        <f>COUNTIFS($GI$9:$GI$497,"&gt;"&amp;GI156,$ES$9:$ES$497,$ES156)+1</f>
        <v>62</v>
      </c>
      <c r="IH156" s="91"/>
      <c r="II156" s="79"/>
      <c r="IJ156" s="79"/>
      <c r="IK156" s="79"/>
      <c r="IL156" s="79"/>
      <c r="IM156" s="92"/>
      <c r="IN156" s="93"/>
      <c r="IO156" s="94"/>
      <c r="IP156" s="95"/>
      <c r="IQ156" s="79"/>
      <c r="IR156" s="79"/>
      <c r="IS156" s="79"/>
      <c r="IT156" s="79"/>
      <c r="IU156" s="79"/>
      <c r="IV156" s="79"/>
      <c r="IW156" s="96"/>
      <c r="IX156" s="93"/>
      <c r="IY156" s="79"/>
      <c r="IZ156" s="79"/>
      <c r="JA156" s="79"/>
      <c r="JB156" s="79"/>
      <c r="JC156" s="79"/>
      <c r="JD156" s="79"/>
      <c r="JE156" s="97"/>
      <c r="JF156" s="95"/>
      <c r="JG156" s="79"/>
      <c r="JH156" s="79"/>
      <c r="JI156" s="79"/>
      <c r="JJ156" s="79"/>
      <c r="JK156" s="79"/>
      <c r="JL156" s="79"/>
      <c r="JM156" s="96"/>
      <c r="JN156" s="93"/>
      <c r="JO156" s="79"/>
      <c r="JP156" s="79"/>
      <c r="JQ156" s="79"/>
      <c r="JR156" s="79"/>
      <c r="JS156" s="79"/>
      <c r="JT156" s="79"/>
      <c r="JU156" s="79"/>
      <c r="JV156" s="79"/>
      <c r="JW156" s="79"/>
      <c r="JX156" s="79"/>
      <c r="JY156" s="79"/>
      <c r="JZ156" s="97"/>
      <c r="KA156" s="93"/>
      <c r="KB156" s="79"/>
      <c r="KC156" s="79"/>
      <c r="KD156" s="79"/>
      <c r="KE156" s="97"/>
      <c r="KF156" s="95"/>
      <c r="KG156" s="79"/>
      <c r="KH156" s="79"/>
      <c r="KI156" s="79"/>
      <c r="KJ156" s="79"/>
      <c r="KK156" s="98"/>
      <c r="KL156" s="79"/>
      <c r="KM156" s="79"/>
      <c r="KN156" s="79"/>
      <c r="KO156" s="79"/>
      <c r="KP156" s="79"/>
      <c r="KQ156" s="79"/>
      <c r="KR156" s="79"/>
      <c r="KS156" s="96"/>
      <c r="KT156" s="96"/>
      <c r="KU156" s="96"/>
      <c r="KV156" s="96"/>
      <c r="KW156" s="93"/>
      <c r="KX156" s="79"/>
      <c r="KY156" s="79"/>
      <c r="KZ156" s="79"/>
      <c r="LA156" s="79"/>
      <c r="LB156" s="79"/>
      <c r="LC156" s="96"/>
      <c r="LD156" s="93"/>
      <c r="LE156" s="94"/>
      <c r="LF156" s="99"/>
      <c r="LG156" s="75"/>
      <c r="LH156" s="93"/>
      <c r="LI156" s="79"/>
      <c r="LJ156" s="74"/>
      <c r="LK156" s="74"/>
      <c r="LL156" s="74"/>
      <c r="LM156" s="100"/>
      <c r="LN156" s="95"/>
      <c r="LO156" s="79"/>
      <c r="LP156" s="79"/>
      <c r="LQ156" s="79"/>
      <c r="LR156" s="96"/>
      <c r="LS156" s="93"/>
      <c r="LT156" s="79"/>
      <c r="LU156" s="79"/>
      <c r="LV156" s="79"/>
      <c r="LW156" s="79"/>
      <c r="LX156" s="79"/>
      <c r="LY156" s="79"/>
      <c r="LZ156" s="79"/>
      <c r="MA156" s="97"/>
      <c r="MB156" s="95"/>
      <c r="MC156" s="79"/>
      <c r="MD156" s="79"/>
      <c r="ME156" s="79"/>
      <c r="MF156" s="79"/>
      <c r="MG156" s="79"/>
      <c r="MH156" s="79"/>
      <c r="MI156" s="79"/>
      <c r="MJ156" s="79"/>
      <c r="MK156" s="79"/>
      <c r="ML156" s="79"/>
      <c r="MM156" s="79"/>
      <c r="MN156" s="98"/>
      <c r="MO156" s="98"/>
      <c r="MP156" s="96"/>
      <c r="MQ156" s="93"/>
      <c r="MR156" s="79"/>
      <c r="MS156" s="79"/>
      <c r="MT156" s="79"/>
      <c r="MU156" s="79"/>
      <c r="MV156" s="98"/>
      <c r="MW156" s="79"/>
      <c r="MX156" s="79"/>
      <c r="MY156" s="79"/>
      <c r="MZ156" s="79"/>
      <c r="NA156" s="79"/>
      <c r="NB156" s="79"/>
      <c r="NC156" s="79"/>
      <c r="ND156" s="96"/>
      <c r="NE156" s="96"/>
      <c r="NF156" s="96"/>
      <c r="NG156" s="96"/>
      <c r="NH156" s="93"/>
      <c r="NI156" s="79"/>
      <c r="NJ156" s="79"/>
      <c r="NK156" s="79"/>
      <c r="NL156" s="79"/>
      <c r="NM156" s="79"/>
      <c r="NN156" s="94"/>
      <c r="NO156" s="93"/>
      <c r="NP156" s="80"/>
      <c r="NQ156" s="124" t="s">
        <v>902</v>
      </c>
      <c r="NR156" s="102" t="s">
        <v>906</v>
      </c>
      <c r="NS156" s="102"/>
      <c r="NT156" s="102" t="s">
        <v>582</v>
      </c>
      <c r="NU156" s="102"/>
      <c r="NV156" s="104">
        <v>43720</v>
      </c>
      <c r="NW156" s="102" t="s">
        <v>525</v>
      </c>
      <c r="NX156" s="133" t="s">
        <v>907</v>
      </c>
      <c r="NY156" s="129" t="s">
        <v>2117</v>
      </c>
      <c r="NZ156" s="133" t="s">
        <v>2077</v>
      </c>
      <c r="OA156" s="134"/>
      <c r="OB156" s="134"/>
      <c r="OC156" s="134"/>
      <c r="OD156" s="108">
        <f t="shared" si="276"/>
        <v>72</v>
      </c>
      <c r="OE156" s="109">
        <v>7</v>
      </c>
      <c r="OF156" s="110">
        <f t="shared" si="277"/>
        <v>30</v>
      </c>
      <c r="OG156" s="109">
        <v>7</v>
      </c>
      <c r="OH156" s="111">
        <f>ROUND(AVERAGEIF($ES$9:$ES$497,$ES156,EV$9:EV$497),0)</f>
        <v>70</v>
      </c>
      <c r="OI156" s="112">
        <f>ROUND(AVERAGEIF($ES$9:$ES$497,$ES156,EW$9:EW$497),0)</f>
        <v>29</v>
      </c>
      <c r="OJ156" s="112">
        <f>ROUND(AVERAGEIF($ES$9:$ES$497,$ES156,EX$9:EX$497),0)</f>
        <v>62</v>
      </c>
      <c r="OK156" s="112">
        <f>ROUND(AVERAGEIF($ES$9:$ES$497,$ES156,EY$9:EY$497),0)</f>
        <v>34</v>
      </c>
      <c r="OL156" s="112">
        <f>ROUND(AVERAGEIF($ES$9:$ES$497,$ES156,EZ$9:EZ$497),0)</f>
        <v>10</v>
      </c>
      <c r="OM156" s="112">
        <f>ROUND(AVERAGEIF($ES$9:$ES$497,$ES156,FA$9:FA$497),0)</f>
        <v>10</v>
      </c>
      <c r="ON156" s="112">
        <f>ROUND(AVERAGEIF($ES$9:$ES$497,$ES156,FB$9:FB$497),0)</f>
        <v>53</v>
      </c>
      <c r="OO156" s="112">
        <f>ROUND(AVERAGEIF($ES$9:$ES$497,$ES156,FC$9:FC$497),0)</f>
        <v>56</v>
      </c>
      <c r="OP156" s="112">
        <f>ROUND(AVERAGEIF($ES$9:$ES$497,$ES156,FD$9:FD$497),0)</f>
        <v>72</v>
      </c>
      <c r="OQ156" s="113">
        <f>ROUND(AVERAGEIF($ES$9:$ES$497,$ES156,FE$9:FE$497),0)</f>
        <v>118</v>
      </c>
      <c r="OR156" s="114">
        <f>ROUND(EV156/MAX(EV$9:EV$497)*100,0)</f>
        <v>35</v>
      </c>
      <c r="OS156" s="115">
        <f>ROUND(EW156/MAX(EW$9:EW$497)*100,0)</f>
        <v>18</v>
      </c>
      <c r="OT156" s="115">
        <f>ROUND(EX156/MAX(EX$9:EX$497)*100,0)</f>
        <v>38</v>
      </c>
      <c r="OU156" s="115">
        <f>ROUND(EY156/MAX(EY$9:EY$497)*100,0)</f>
        <v>20</v>
      </c>
      <c r="OV156" s="115">
        <f>ROUND(EZ156/MAX(EZ$9:EZ$497)*100,0)</f>
        <v>6</v>
      </c>
      <c r="OW156" s="115">
        <f>ROUND(FA156/MAX(FA$9:FA$497)*100,0)</f>
        <v>7</v>
      </c>
      <c r="OX156" s="115">
        <f>ROUND(FB156/MAX(FB$9:FB$497)*100,0)</f>
        <v>37</v>
      </c>
      <c r="OY156" s="116">
        <f>ROUND(FC156/MAX(FC$9:FC$497)*100,0)</f>
        <v>41</v>
      </c>
      <c r="OZ156" s="115">
        <f>ROUND(FD156/MAX(FD$9:FD$497)*100,0)</f>
        <v>36</v>
      </c>
      <c r="PA156" s="117">
        <f>ROUND(FE156/MAX(FE$9:FE$497)*100,0)</f>
        <v>43</v>
      </c>
      <c r="PB156" s="118">
        <f t="shared" si="278"/>
        <v>355</v>
      </c>
      <c r="PC156" s="115">
        <f t="shared" si="279"/>
        <v>259</v>
      </c>
      <c r="PD156" s="115">
        <f t="shared" si="280"/>
        <v>373</v>
      </c>
      <c r="PE156" s="115">
        <f t="shared" si="281"/>
        <v>437</v>
      </c>
      <c r="PF156" s="115">
        <f t="shared" si="282"/>
        <v>252</v>
      </c>
      <c r="PG156" s="119">
        <f t="shared" si="283"/>
        <v>204</v>
      </c>
      <c r="PH156" s="118">
        <f>ROUND(PB156/MAX(PB$9:PB$497)*100,0)</f>
        <v>42</v>
      </c>
      <c r="PI156" s="115">
        <f>ROUND(PC156/MAX(PC$9:PC$497)*100,0)</f>
        <v>31</v>
      </c>
      <c r="PJ156" s="115">
        <f>ROUND(PD156/MAX(PD$9:PD$497)*100,0)</f>
        <v>40</v>
      </c>
      <c r="PK156" s="115">
        <f>ROUND(PE156/MAX(PE$9:PE$497)*100,0)</f>
        <v>43</v>
      </c>
      <c r="PL156" s="115">
        <f>ROUND(PF156/MAX(PF$9:PF$497)*100,0)</f>
        <v>35</v>
      </c>
      <c r="PM156" s="119">
        <f>ROUND(PG156/MAX(PG$9:PG$497)*100,0)</f>
        <v>30</v>
      </c>
      <c r="PN156" s="118">
        <f>RANK(PH156,PH$9:PH$497,0)</f>
        <v>232</v>
      </c>
      <c r="PO156" s="115">
        <f>RANK(PI156,PI$9:PI$497,0)</f>
        <v>282</v>
      </c>
      <c r="PP156" s="115">
        <f>RANK(PJ156,PJ$9:PJ$497,0)</f>
        <v>265</v>
      </c>
      <c r="PQ156" s="115">
        <f>RANK(PK156,PK$9:PK$497,0)</f>
        <v>221</v>
      </c>
      <c r="PR156" s="115">
        <f>RANK(PL156,PL$9:PL$497,0)</f>
        <v>288</v>
      </c>
      <c r="PS156" s="119">
        <f>RANK(PM156,PM$9:PM$497,0)</f>
        <v>300</v>
      </c>
      <c r="PT156" s="120">
        <f>ROUND(FZ156/MAX(FZ$9:FZ$497)*100,0)</f>
        <v>45</v>
      </c>
      <c r="PU156" s="115">
        <f>ROUND(GA156/MAX(GA$9:GA$497)*100,0)</f>
        <v>17</v>
      </c>
      <c r="PV156" s="115">
        <f>ROUND(GB156/MAX(GB$9:GB$497)*100,0)</f>
        <v>44</v>
      </c>
      <c r="PW156" s="115">
        <f>ROUND(GC156/MAX(GC$9:GC$497)*100,0)</f>
        <v>32</v>
      </c>
      <c r="PX156" s="115">
        <f>ROUND(GD156/MAX(GD$9:GD$497)*100,0)</f>
        <v>6</v>
      </c>
      <c r="PY156" s="115">
        <f>ROUND(GE156/MAX(GE$9:GE$497)*100,0)</f>
        <v>7</v>
      </c>
      <c r="PZ156" s="115">
        <f>ROUND(GF156/MAX(GF$9:GF$497)*100,0)</f>
        <v>31</v>
      </c>
      <c r="QA156" s="116">
        <f>ROUND(GG156/MAX(GG$9:GG$497)*100,0)</f>
        <v>44</v>
      </c>
      <c r="QB156" s="115">
        <f>ROUND(GH156/MAX(GH$9:GH$497)*100,0)</f>
        <v>32</v>
      </c>
      <c r="QC156" s="121">
        <f>ROUND(GI156/MAX(GI$9:GI$497)*100,0)</f>
        <v>45</v>
      </c>
      <c r="QD156" s="120">
        <f>ROUND(AVERAGEIF($ES$9:$ES$497,$ES156,PT$9:PT$497),0)</f>
        <v>52</v>
      </c>
      <c r="QE156" s="120">
        <f>ROUND(AVERAGEIF($ES$9:$ES$497,$ES156,PU$9:PU$497),0)</f>
        <v>21</v>
      </c>
      <c r="QF156" s="120">
        <f>ROUND(AVERAGEIF($ES$9:$ES$497,$ES156,PV$9:PV$497),0)</f>
        <v>60</v>
      </c>
      <c r="QG156" s="120">
        <f>ROUND(AVERAGEIF($ES$9:$ES$497,$ES156,PW$9:PW$497),0)</f>
        <v>35</v>
      </c>
      <c r="QH156" s="120">
        <f>ROUND(AVERAGEIF($ES$9:$ES$497,$ES156,PX$9:PX$497),0)</f>
        <v>8</v>
      </c>
      <c r="QI156" s="120">
        <f>ROUND(AVERAGEIF($ES$9:$ES$497,$ES156,PY$9:PY$497),0)</f>
        <v>9</v>
      </c>
      <c r="QJ156" s="120">
        <f>ROUND(AVERAGEIF($ES$9:$ES$497,$ES156,PZ$9:PZ$497),0)</f>
        <v>35</v>
      </c>
      <c r="QK156" s="120">
        <f>ROUND(AVERAGEIF($ES$9:$ES$497,$ES156,QA$9:QA$497),0)</f>
        <v>46</v>
      </c>
      <c r="QL156" s="120">
        <f>ROUND(AVERAGEIF($ES$9:$ES$497,$ES156,QB$9:QB$497),0)</f>
        <v>43</v>
      </c>
      <c r="QM156" s="120">
        <f>ROUND(AVERAGEIF($ES$9:$ES$497,$ES156,QC$9:QC$497),0)</f>
        <v>53</v>
      </c>
      <c r="QN156" s="114">
        <f t="shared" si="297"/>
        <v>438</v>
      </c>
      <c r="QO156" s="115">
        <f t="shared" si="298"/>
        <v>286</v>
      </c>
      <c r="QP156" s="115">
        <f t="shared" si="299"/>
        <v>462</v>
      </c>
      <c r="QQ156" s="115">
        <f t="shared" si="300"/>
        <v>570</v>
      </c>
      <c r="QR156" s="115">
        <f t="shared" si="301"/>
        <v>387</v>
      </c>
      <c r="QS156" s="119">
        <f t="shared" si="302"/>
        <v>247</v>
      </c>
      <c r="QT156" s="114">
        <f>ROUND((QN156-MIN(QN$9:QN$497))/(MAX(QN$9:QN$497)-MIN(QN$9:QN$497))*100,0)</f>
        <v>33</v>
      </c>
      <c r="QU156" s="115">
        <f>ROUND((QO156-MIN(QO$9:QO$497))/(MAX(QO$9:QO$497)-MIN(QO$9:QO$497))*100,0)</f>
        <v>11</v>
      </c>
      <c r="QV156" s="115">
        <f>ROUND((QP156-MIN(QP$9:QP$497))/(MAX(QP$9:QP$497)-MIN(QP$9:QP$497))*100,0)</f>
        <v>16</v>
      </c>
      <c r="QW156" s="115">
        <f>ROUND((QQ156-MIN(QQ$9:QQ$497))/(MAX(QQ$9:QQ$497)-MIN(QQ$9:QQ$497))*100,0)</f>
        <v>36</v>
      </c>
      <c r="QX156" s="115">
        <f>ROUND((QR156-MIN(QR$9:QR$497))/(MAX(QR$9:QR$497)-MIN(QR$9:QR$497))*100,0)</f>
        <v>25</v>
      </c>
      <c r="QY156" s="115">
        <f>ROUND((QS156-MIN(QS$9:QS$497))/(MAX(QS$9:QS$497)-MIN(QS$9:QS$497))*100,0)</f>
        <v>15</v>
      </c>
      <c r="QZ156" s="114">
        <f>RANK(QN156,QN$9:QN$497,0)</f>
        <v>284</v>
      </c>
      <c r="RA156" s="115">
        <f>RANK(QO156,QO$9:QO$497,0)</f>
        <v>397</v>
      </c>
      <c r="RB156" s="115">
        <f>RANK(QP156,QP$9:QP$497,0)</f>
        <v>376</v>
      </c>
      <c r="RC156" s="115">
        <f>RANK(QQ156,QQ$9:QQ$497,0)</f>
        <v>213</v>
      </c>
      <c r="RD156" s="115">
        <f>RANK(QR156,QR$9:QR$497,0)</f>
        <v>387</v>
      </c>
      <c r="RE156" s="115">
        <f>RANK(QS156,QS$9:QS$497,0)</f>
        <v>401</v>
      </c>
      <c r="RF156" s="122"/>
      <c r="RG156" s="115">
        <f>($RH$3*(IH156+IJ156)*100*100/MAX(EX$9:EX$497)*$RO$3) +($RH$3*(II156+IJ156)*100*100/MAX(EX$9:EX$497)*$RO$4) + ($RH$3*IK156*100*100/MAX(EX$9:EX$497)*0.098)</f>
        <v>0</v>
      </c>
      <c r="RH156" s="115">
        <f>($RH$4*IL156*100*100/MAX(EZ$9:EZ$497))*$RQ$3</f>
        <v>0</v>
      </c>
      <c r="RI156" s="115">
        <f>($RH$3*IM156*100*100/MAX(EY$9:EY$497))*$RQ$4</f>
        <v>0</v>
      </c>
      <c r="RJ156" s="115">
        <f>($RH$3*IN156*100*100/MAX(EX$9:EX$497))</f>
        <v>0</v>
      </c>
      <c r="RK156" s="115">
        <f>($RH$4*IO156*100*100/MAX(EZ$9:EZ$497))*$RQ$3</f>
        <v>0</v>
      </c>
      <c r="RL156" s="115">
        <f>(($RL$4*IP156*100*((100/MAX(EX$9:EX$497)+100/MAX(EZ$9:EZ$497))/2))+($RL$4*IQ156*100*((100/MAX(EX$9:EX$497)+100/MAX(EZ$9:EZ$497))/2))+($RL$4*IR156*100*((100/MAX(EX$9:EX$497)+100/MAX(EZ$9:EZ$497))/2))+($RL$4*IS156*100*((100/MAX(EX$9:EX$497)+100/MAX(EZ$9:EZ$497))/2))+($RL$4*IT156*100*((100/MAX(EX$9:EX$497)+100/MAX(EZ$9:EZ$497))/2))+($RL$4*IU156*100*((100/MAX(EX$9:EX$497)+100/MAX(EZ$9:EZ$497))/2))+($RL$4*IV156*100*((100/MAX(EX$9:EX$497)+100/MAX(EZ$9:EZ$497))/2))+($RL$4*IW156*100*((100/MAX(EX$9:EX$497)+100/MAX(EZ$9:EZ$497))/2)))*$RS$3</f>
        <v>0</v>
      </c>
      <c r="RM156" s="115">
        <f>(($RH$3*IX156*100*100/MAX(EX$9:EX$497))+($RH$3*IY156*100*100/MAX(EX$9:EX$497))+($RH$3*IZ156*100*100/MAX(EX$9:EX$497))+($RH$3*JA156*100*100/MAX(EX$9:EX$497))+($RH$3*JB156*100*100/MAX(EX$9:EX$497))+($RH$3*JC156*100*100/MAX(EX$9:EX$497))+($RH$3*JD156*100*100/MAX(EX$9:EX$497))+($RH$3*JE156*100*100/MAX(EX$9:EX$497)))*$RS$4</f>
        <v>0</v>
      </c>
      <c r="RN156" s="115">
        <f>(($RH$4*JF156*100*100/MAX(EZ$9:EZ$497)) + ($RH$4*JG156*100*100/MAX(EZ$9:EZ$497)) + ($RH$4*JH156*100*100/MAX(EZ$9:EZ$497)) + ($RH$4*JI156*100*100/MAX(EZ$9:EZ$497)) + ($RH$4*JJ156*100*100/MAX(EZ$9:EZ$497)) + ($RH$4*JK156*100*100/MAX(EZ$9:EZ$497)) + ($RH$4*JL156*100*100/MAX(EZ$9:EZ$497)) + ($RH$4*JM156*100*100/MAX(EZ$9:EZ$497)))*$RU$3</f>
        <v>0</v>
      </c>
      <c r="RO156" s="115">
        <f>(($RL$4*JN156*100*((100/MAX(EX$9:EX$497)+100/MAX(EZ$9:EZ$497))/2))+($RL$4*JO156*100*((100/MAX(EX$9:EX$497)+100/MAX(EZ$9:EZ$497))/2))+($RL$4*JP156*100*((100/MAX(EX$9:EX$497)+100/MAX(EZ$9:EZ$497))/2))+($RL$4*JQ156*100*((100/MAX(EX$9:EX$497)+100/MAX(EZ$9:EZ$497))/2))+($RL$4*JR156*100*((100/MAX(EX$9:EX$497)+100/MAX(EZ$9:EZ$497))/2))+($RL$4*JS156*100*((100/MAX(EX$9:EX$497)+100/MAX(EZ$9:EZ$497))/2))+($RL$4*JT156*100*((100/MAX(EX$9:EX$497)+100/MAX(EZ$9:EZ$497))/2))+($RL$4*JU156*100*((100/MAX(EX$9:EX$497)+100/MAX(EZ$9:EZ$497))/2))+($RL$4*JV156*100*((100/MAX(EX$9:EX$497)+100/MAX(EZ$9:EZ$497))/2))+($RL$4*JW156*100*((100/MAX(EX$9:EX$497)+100/MAX(EZ$9:EZ$497))/2))+($RL$4*JX156*100*((100/MAX(EX$9:EX$497)+100/MAX(EZ$9:EZ$497))/2))+($RL$4*JY156*100*((100/MAX(EX$9:EX$497)+100/MAX(EZ$9:EZ$497))/2))+($RL$4*JZ156*100*((100/MAX(EX$9:EX$497)+100/MAX(EZ$9:EZ$497))/2)))*$RW$3/2</f>
        <v>0</v>
      </c>
      <c r="RP156" s="119">
        <f>($RJ$3*KA156*100*100/MAX(FA$9:FA$497)) + ($RJ$3*KB156*100*100/MAX(FA$9:FA$497)/2) + ($RJ$3*KC156*100*100/MAX(FA$9:FA$497)/2) + ($RJ$3*KD156*100*100/MAX(FA$9:FA$497)/4) + ($RJ$3*KE156*100*100/MAX(FA$9:FA$497)/4)</f>
        <v>0</v>
      </c>
      <c r="RQ156" s="118">
        <f>($RL$4*KF156*100*((100/MAX(EX$9:EX$497)+100/MAX(EZ$9:EZ$497)))) * ($RO$3/2) + (($RL$4*KG156*100*((100/MAX(EX$9:EX$497)+100/MAX(EZ$9:EZ$497))))+($RL$4*KH156*100*((100/MAX(EX$9:EX$497)+100/MAX(EZ$9:EZ$497))))+($RL$4*KI156*100*((100/MAX(EX$9:EX$497)+100/MAX(EZ$9:EZ$497))))+($RL$4*KJ156*100*((100/MAX(EX$9:EX$497)+100/MAX(EZ$9:EZ$497))))+($RL$4*KK156*100*((100/MAX(EX$9:EX$497)+100/MAX(EZ$9:EZ$497))))+($RL$4*KL156*100*((100/MAX(EX$9:EX$497)+100/MAX(EZ$9:EZ$497))))+($RL$4*KM156*100*((100/MAX(EX$9:EX$497)+100/MAX(EZ$9:EZ$497))))+($RL$4*KN156*100*((100/MAX(EX$9:EX$497)+100/MAX(EZ$9:EZ$497))))+($RL$4*KO156*100*((100/MAX(EX$9:EX$497)+100/MAX(EZ$9:EZ$497))))+($RL$4*KP156*100*((100/MAX(EX$9:EX$497)+100/MAX(EZ$9:EZ$497))))+($RL$4*KQ156*100*((100/MAX(EX$9:EX$497)+100/MAX(EZ$9:EZ$497))))+($RL$4*KR156*100*((100/MAX(EX$9:EX$497)+100/MAX(EZ$9:EZ$497))))+($RL$4*KS156*100*((100/MAX(EX$9:EX$497)+100/MAX(EZ$9:EZ$497))))+($RL$4*KV156*100*((100/MAX(EX$9:EX$497)+100/MAX(EZ$9:EZ$497))))) * (($RO$3+$RO$4)/6)</f>
        <v>0</v>
      </c>
      <c r="RR156" s="115">
        <f>(($RL$4*KW156*100*((100/MAX(EX$9:EX$497)+100/MAX(EZ$9:EZ$497))))) * ($RO$3/2) + (($RL$4*KX156*100*((100/MAX(EX$9:EX$497)+100/MAX(EZ$9:EZ$497))))+($RL$4*KY156*100*((100/MAX(EX$9:EX$497)+100/MAX(EZ$9:EZ$497))))+($RL$4*KZ156*100*((100/MAX(EX$9:EX$497)+100/MAX(EZ$9:EZ$497))))+($RL$4*LA156*100*((100/MAX(EX$9:EX$497)+100/MAX(EZ$9:EZ$497))))+($RL$4*LB156*100*((100/MAX(EX$9:EX$497)+100/MAX(EZ$9:EZ$497))))+($RL$4*LC156*100*((100/MAX(EX$9:EX$497)+100/MAX(EZ$9:EZ$497))))) * (($RO$3+$RO$4)/6)</f>
        <v>0</v>
      </c>
      <c r="RS156" s="119">
        <f>(($RL$4*LD156*100*((100/MAX(EX$9:EX$497)+100/MAX(EZ$9:EZ$497))))+($RL$4*LE156*100*((100/MAX(EX$9:EX$497)+100/MAX(EZ$9:EZ$497))))) * (($RO$3+$RO$4)/6)</f>
        <v>0</v>
      </c>
      <c r="RT156" s="118">
        <f>($RJ$4*LH156*100*(100/MAX(EV$9:EV$497)))+($RJ$4*LI156*100*(100/MAX(EV$9:EV$497)))</f>
        <v>0</v>
      </c>
      <c r="RU156" s="119">
        <f>($RJ$4*LJ156*(100/MAX(EV$9:EV$497)))/2 + ($RL$3*LK156*(100/MAX(EW$9:EW$497))) + ($RJ$4*LL156*(100/MAX(EV$9:EV$497)))/4 + ($RL$3*LM156*(100/MAX(EW$9:EW$497)))</f>
        <v>0</v>
      </c>
      <c r="RV156" s="118">
        <f>($RJ$4*LN156*100*100/MAX(EV$9:EV$497)/2)+($RJ$4*LO156*100*100/MAX(EV$9:EV$497)/2)+($RJ$4*LP156*100*100/MAX(EV$9:EV$497))+($RJ$4*LQ156*100*100/MAX(EV$9:EV$497))+($RJ$4*LR156*100*100/MAX(EV$9:EV$497))</f>
        <v>0</v>
      </c>
      <c r="RW156" s="115">
        <f>($RJ$4*LS156*100*100/MAX(EV$9:EV$497)) + (($RJ$4*LT156*100*100/MAX(EV$9:EV$497))+($RJ$4*LU156*100*100/MAX(EV$9:EV$497))+($RJ$4*LV156*100*100/MAX(EV$9:EV$497))+($RJ$4*LW156*100*100/MAX(EV$9:EV$497))+($RJ$4*LX156*100*100/MAX(EV$9:EV$497))+($RJ$4*LY156*100*100/MAX(EV$9:EV$497))+($RJ$4*LZ156*100*100/MAX(EV$9:EV$497))+($RJ$4*MA156*100*100/MAX(EV$9:EV$497)))/2</f>
        <v>0</v>
      </c>
      <c r="RX156" s="119">
        <f>($RJ$4*MB156*100*100/MAX(EV$9:EV$497))+($RJ$4*MC156*100*100/MAX(EV$9:EV$497))+($RJ$4*MD156*100*100/MAX(EV$9:EV$497))+($RJ$4*ME156*100*100/MAX(EV$9:EV$497))+($RJ$4*MF156*100*100/MAX(EV$9:EV$497))+($RJ$4*MG156*100*100/MAX(EV$9:EV$497))+($RJ$4*MH156*100*100/MAX(EV$9:EV$497))+($RJ$4*MI156*100*100/MAX(EV$9:EV$497))+($RJ$4*MJ156*100*100/MAX(EV$9:EV$497))+($RJ$4*MK156*100*100/MAX(EV$9:EV$497))+($RJ$4*ML156*100*100/MAX(EV$9:EV$497))+($RJ$4*MM156*100*100/MAX(EV$9:EV$497))+($RJ$4*MN156*100*100/MAX(EV$9:EV$497))</f>
        <v>0</v>
      </c>
      <c r="RY156" s="118">
        <f>($RJ$4*MQ156*100*100/MAX(EV$9:EV$497))/2 + (($RJ$4*MR156*100*100/MAX(EV$9:EV$497))+($RJ$4*MS156*100*100/MAX(EV$9:EV$497))+($RJ$4*MT156*100*100/MAX(EV$9:EV$497))+($RJ$4*MU156*100*100/MAX(EV$9:EV$497))+($RJ$4*MV156*100*100/MAX(EV$9:EV$497))+($RJ$4*MW156*100*100/MAX(EV$9:EV$497))+($RJ$4*MX156*100*100/MAX(EV$9:EV$497))+($RJ$4*MY156*100*100/MAX(EV$9:EV$497))+($RJ$4*MZ156*100*100/MAX(EV$9:EV$497))+($RJ$4*NA156*100*100/MAX(EV$9:EV$497))+($RJ$4*NB156*100*100/MAX(EV$9:EV$497))+($RJ$4*NC156*100*100/MAX(EV$9:EV$497))+($RJ$4*ND156*100*100/MAX(EV$9:EV$497))+($RJ$4*NG156*100*100/MAX(EV$9:EV$497)))/4</f>
        <v>0</v>
      </c>
      <c r="RZ156" s="115">
        <f>($RJ$4*NH156*100*100/MAX(EV$9:EV$497))/2 + (($RJ$4*NI156*100*100/MAX(EV$9:EV$497))+($RJ$4*NJ156*100*100/MAX(EV$9:EV$497))+($RJ$4*NK156*100*100/MAX(EV$9:EV$497))+($RJ$4*NL156*100*100/MAX(EV$9:EV$497))+($RJ$4*NM156*100*100/MAX(EV$9:EV$497))+($RJ$4*NN156*100*100/MAX(EV$9:EV$497)))/4</f>
        <v>0</v>
      </c>
      <c r="SA156" s="117">
        <f>(($RJ$4*NO156*100*100/MAX(EV$9:EV$497))+($RJ$4*NP156*100*100/MAX(EV$9:EV$497)))/4</f>
        <v>0</v>
      </c>
      <c r="SB156" s="118">
        <f t="shared" si="284"/>
        <v>0</v>
      </c>
      <c r="SC156" s="115">
        <f t="shared" si="285"/>
        <v>0</v>
      </c>
      <c r="SD156" s="115">
        <f t="shared" si="286"/>
        <v>0</v>
      </c>
      <c r="SE156" s="115">
        <f t="shared" si="287"/>
        <v>0</v>
      </c>
      <c r="SF156" s="115">
        <f t="shared" si="288"/>
        <v>0</v>
      </c>
      <c r="SG156" s="115">
        <f t="shared" si="289"/>
        <v>0</v>
      </c>
      <c r="SH156" s="115">
        <f>ROUND(SB156/MAX(SB$9:SB$497)*100,0)</f>
        <v>0</v>
      </c>
      <c r="SI156" s="115">
        <f>ROUND(SC156/MAX(SC$9:SC$497)*100,0)</f>
        <v>0</v>
      </c>
      <c r="SJ156" s="115">
        <f>ROUND(SD156/MAX(SD$9:SD$497)*100,0)</f>
        <v>0</v>
      </c>
      <c r="SK156" s="115">
        <f>ROUND(SE156/MAX(SE$9:SE$497)*100,0)</f>
        <v>0</v>
      </c>
      <c r="SL156" s="115">
        <f>ROUND(SF156/MAX(SF$9:SF$497)*100,0)</f>
        <v>0</v>
      </c>
      <c r="SM156" s="121">
        <f>ROUND(SG156/MAX(SG$9:SG$497)*100,0)</f>
        <v>0</v>
      </c>
      <c r="SN156" s="115">
        <f>ROUND(AVERAGEIF($ES$9:$ES$497,$ES156,SH$9:SH$497),0)</f>
        <v>26</v>
      </c>
      <c r="SO156" s="115">
        <f>ROUND(AVERAGEIF($ES$9:$ES$497,$ES156,SI$9:SI$497),0)</f>
        <v>26</v>
      </c>
      <c r="SP156" s="115">
        <f>ROUND(AVERAGEIF($ES$9:$ES$497,$ES156,SJ$9:SJ$497),0)</f>
        <v>3</v>
      </c>
      <c r="SQ156" s="115">
        <f>ROUND(AVERAGEIF($ES$9:$ES$497,$ES156,SK$9:SK$497),0)</f>
        <v>21</v>
      </c>
      <c r="SR156" s="115">
        <f>ROUND(AVERAGEIF($ES$9:$ES$497,$ES156,SL$9:SL$497),0)</f>
        <v>5</v>
      </c>
      <c r="SS156" s="121">
        <f>ROUND(AVERAGEIF($ES$9:$ES$497,$ES156,SM$9:SM$497),0)</f>
        <v>5</v>
      </c>
      <c r="ST156" s="114">
        <f>RANK(SB156,SB$9:SB$497,0)</f>
        <v>323</v>
      </c>
      <c r="SU156" s="115">
        <f>RANK(SC156,SC$9:SC$497,0)</f>
        <v>320</v>
      </c>
      <c r="SV156" s="115">
        <f>RANK(SD156,SD$9:SD$497,0)</f>
        <v>320</v>
      </c>
      <c r="SW156" s="115">
        <f>RANK(SE156,SE$9:SE$497,0)</f>
        <v>320</v>
      </c>
      <c r="SX156" s="115">
        <f>RANK(SF156,SF$9:SF$497,0)</f>
        <v>317</v>
      </c>
      <c r="SY156" s="115">
        <f>RANK(SG156,SG$9:SG$497,0)</f>
        <v>308</v>
      </c>
      <c r="SZ156" s="115">
        <f>COUNTIFS(SB$9:SB$497,"&gt;"&amp;SB156,$ES$9:$ES$497,$ES156)+1</f>
        <v>67</v>
      </c>
      <c r="TA156" s="115">
        <f>COUNTIFS(SC$9:SC$497,"&gt;"&amp;SC156,$ES$9:$ES$497,$ES156)+1</f>
        <v>67</v>
      </c>
      <c r="TB156" s="115">
        <f>COUNTIFS(SD$9:SD$497,"&gt;"&amp;SD156,$ES$9:$ES$497,$ES156)+1</f>
        <v>66</v>
      </c>
      <c r="TC156" s="115">
        <f>COUNTIFS(SE$9:SE$497,"&gt;"&amp;SE156,$ES$9:$ES$497,$ES156)+1</f>
        <v>67</v>
      </c>
      <c r="TD156" s="115">
        <f>COUNTIFS(SF$9:SF$497,"&gt;"&amp;SF156,$ES$9:$ES$497,$ES156)+1</f>
        <v>66</v>
      </c>
      <c r="TE156" s="117">
        <f>COUNTIFS(SG$9:SG$497,"&gt;"&amp;SG156,$ES$9:$ES$497,$ES156)+1</f>
        <v>64</v>
      </c>
      <c r="TF156" s="118">
        <f t="shared" si="290"/>
        <v>43</v>
      </c>
      <c r="TG156" s="115">
        <f t="shared" si="291"/>
        <v>42</v>
      </c>
      <c r="TH156" s="115">
        <f t="shared" si="292"/>
        <v>31</v>
      </c>
      <c r="TI156" s="115">
        <f t="shared" si="293"/>
        <v>40</v>
      </c>
      <c r="TJ156" s="115">
        <f t="shared" si="294"/>
        <v>43</v>
      </c>
      <c r="TK156" s="115">
        <f t="shared" si="295"/>
        <v>35</v>
      </c>
      <c r="TL156" s="117">
        <f t="shared" si="296"/>
        <v>30</v>
      </c>
      <c r="TM156" s="118">
        <f>ROUND(TF156/MAX(TF$9:TF$497)*100,0)</f>
        <v>24</v>
      </c>
      <c r="TN156" s="115">
        <f>ROUND(TG156/MAX(TG$9:TG$497)*100,0)</f>
        <v>23</v>
      </c>
      <c r="TO156" s="115">
        <f>ROUND(TH156/MAX(TH$9:TH$497)*100,0)</f>
        <v>17</v>
      </c>
      <c r="TP156" s="115">
        <f>ROUND(TI156/MAX(TI$9:TI$497)*100,0)</f>
        <v>22</v>
      </c>
      <c r="TQ156" s="115">
        <f>ROUND(TJ156/MAX(TJ$9:TJ$497)*100,0)</f>
        <v>22</v>
      </c>
      <c r="TR156" s="115">
        <f>ROUND(TK156/MAX(TK$9:TK$497)*100,0)</f>
        <v>18</v>
      </c>
      <c r="TS156" s="119">
        <f>ROUND(TL156/MAX(TL$9:TL$497)*100,0)</f>
        <v>15</v>
      </c>
      <c r="TT156" s="120">
        <f>RANK(TM156,TM$9:TM$497,0)</f>
        <v>319</v>
      </c>
      <c r="TU156" s="115">
        <f>RANK(TN156,TN$9:TN$497,0)</f>
        <v>272</v>
      </c>
      <c r="TV156" s="115">
        <f>RANK(TO156,TO$9:TO$497,0)</f>
        <v>296</v>
      </c>
      <c r="TW156" s="115">
        <f>RANK(TP156,TP$9:TP$497,0)</f>
        <v>289</v>
      </c>
      <c r="TX156" s="115">
        <f>RANK(TQ156,TQ$9:TQ$497,0)</f>
        <v>240</v>
      </c>
      <c r="TY156" s="115">
        <f>RANK(TR156,TR$9:TR$497,0)</f>
        <v>309</v>
      </c>
      <c r="TZ156" s="121">
        <f>RANK(TS156,TS$9:TS$497,0)</f>
        <v>322</v>
      </c>
      <c r="UA156" s="132"/>
      <c r="UB156" s="7" t="s">
        <v>1</v>
      </c>
    </row>
    <row r="157" spans="1:548" x14ac:dyDescent="0.15">
      <c r="A157" s="183">
        <v>149</v>
      </c>
      <c r="B157" s="203" t="s">
        <v>906</v>
      </c>
      <c r="C157" s="63"/>
      <c r="D157" s="63"/>
      <c r="E157" s="64" t="s">
        <v>518</v>
      </c>
      <c r="F157" s="65">
        <v>77</v>
      </c>
      <c r="G157" s="65" t="s">
        <v>908</v>
      </c>
      <c r="H157" s="65" t="s">
        <v>909</v>
      </c>
      <c r="I157" s="66" t="s">
        <v>521</v>
      </c>
      <c r="J157" s="67" t="s">
        <v>521</v>
      </c>
      <c r="K157" s="67" t="s">
        <v>521</v>
      </c>
      <c r="L157" s="67" t="s">
        <v>521</v>
      </c>
      <c r="M157" s="67" t="s">
        <v>521</v>
      </c>
      <c r="N157" s="67" t="s">
        <v>521</v>
      </c>
      <c r="O157" s="67" t="s">
        <v>521</v>
      </c>
      <c r="P157" s="67" t="s">
        <v>521</v>
      </c>
      <c r="Q157" s="67" t="s">
        <v>521</v>
      </c>
      <c r="R157" s="68" t="s">
        <v>521</v>
      </c>
      <c r="S157" s="69" t="s">
        <v>521</v>
      </c>
      <c r="T157" s="67" t="s">
        <v>521</v>
      </c>
      <c r="U157" s="67" t="s">
        <v>521</v>
      </c>
      <c r="V157" s="67" t="s">
        <v>521</v>
      </c>
      <c r="W157" s="67" t="s">
        <v>521</v>
      </c>
      <c r="X157" s="67" t="s">
        <v>521</v>
      </c>
      <c r="Y157" s="67" t="s">
        <v>521</v>
      </c>
      <c r="Z157" s="67" t="s">
        <v>521</v>
      </c>
      <c r="AA157" s="67" t="s">
        <v>521</v>
      </c>
      <c r="AB157" s="68" t="s">
        <v>521</v>
      </c>
      <c r="AC157" s="69" t="s">
        <v>521</v>
      </c>
      <c r="AD157" s="67" t="s">
        <v>521</v>
      </c>
      <c r="AE157" s="67" t="s">
        <v>521</v>
      </c>
      <c r="AF157" s="67" t="s">
        <v>521</v>
      </c>
      <c r="AG157" s="67" t="s">
        <v>521</v>
      </c>
      <c r="AH157" s="67" t="s">
        <v>521</v>
      </c>
      <c r="AI157" s="67" t="s">
        <v>521</v>
      </c>
      <c r="AJ157" s="67" t="s">
        <v>521</v>
      </c>
      <c r="AK157" s="67" t="s">
        <v>521</v>
      </c>
      <c r="AL157" s="68" t="s">
        <v>521</v>
      </c>
      <c r="AM157" s="69" t="s">
        <v>521</v>
      </c>
      <c r="AN157" s="67" t="s">
        <v>521</v>
      </c>
      <c r="AO157" s="67" t="s">
        <v>521</v>
      </c>
      <c r="AP157" s="67" t="s">
        <v>521</v>
      </c>
      <c r="AQ157" s="67" t="s">
        <v>521</v>
      </c>
      <c r="AR157" s="67" t="s">
        <v>521</v>
      </c>
      <c r="AS157" s="67" t="s">
        <v>521</v>
      </c>
      <c r="AT157" s="67" t="s">
        <v>521</v>
      </c>
      <c r="AU157" s="67" t="s">
        <v>521</v>
      </c>
      <c r="AV157" s="68" t="s">
        <v>521</v>
      </c>
      <c r="AW157" s="69" t="s">
        <v>521</v>
      </c>
      <c r="AX157" s="67" t="s">
        <v>521</v>
      </c>
      <c r="AY157" s="67" t="s">
        <v>521</v>
      </c>
      <c r="AZ157" s="67" t="s">
        <v>521</v>
      </c>
      <c r="BA157" s="67" t="s">
        <v>521</v>
      </c>
      <c r="BB157" s="67" t="s">
        <v>521</v>
      </c>
      <c r="BC157" s="67" t="s">
        <v>521</v>
      </c>
      <c r="BD157" s="67" t="s">
        <v>521</v>
      </c>
      <c r="BE157" s="67" t="s">
        <v>521</v>
      </c>
      <c r="BF157" s="68" t="s">
        <v>521</v>
      </c>
      <c r="BG157" s="69" t="s">
        <v>521</v>
      </c>
      <c r="BH157" s="67" t="s">
        <v>521</v>
      </c>
      <c r="BI157" s="67" t="s">
        <v>521</v>
      </c>
      <c r="BJ157" s="67" t="s">
        <v>521</v>
      </c>
      <c r="BK157" s="67" t="s">
        <v>521</v>
      </c>
      <c r="BL157" s="67" t="s">
        <v>521</v>
      </c>
      <c r="BM157" s="67" t="s">
        <v>521</v>
      </c>
      <c r="BN157" s="67" t="s">
        <v>521</v>
      </c>
      <c r="BO157" s="67" t="s">
        <v>521</v>
      </c>
      <c r="BP157" s="68" t="s">
        <v>521</v>
      </c>
      <c r="BQ157" s="70" t="s">
        <v>521</v>
      </c>
      <c r="BR157" s="67" t="s">
        <v>521</v>
      </c>
      <c r="BS157" s="67" t="s">
        <v>521</v>
      </c>
      <c r="BT157" s="67" t="s">
        <v>521</v>
      </c>
      <c r="BU157" s="67" t="s">
        <v>521</v>
      </c>
      <c r="BV157" s="67" t="s">
        <v>521</v>
      </c>
      <c r="BW157" s="67" t="s">
        <v>521</v>
      </c>
      <c r="BX157" s="67" t="s">
        <v>521</v>
      </c>
      <c r="BY157" s="67" t="s">
        <v>521</v>
      </c>
      <c r="BZ157" s="68" t="s">
        <v>521</v>
      </c>
      <c r="CA157" s="69" t="s">
        <v>521</v>
      </c>
      <c r="CB157" s="67" t="s">
        <v>521</v>
      </c>
      <c r="CC157" s="67" t="s">
        <v>521</v>
      </c>
      <c r="CD157" s="67" t="s">
        <v>521</v>
      </c>
      <c r="CE157" s="67" t="s">
        <v>521</v>
      </c>
      <c r="CF157" s="67" t="s">
        <v>521</v>
      </c>
      <c r="CG157" s="67" t="s">
        <v>521</v>
      </c>
      <c r="CH157" s="67" t="s">
        <v>521</v>
      </c>
      <c r="CI157" s="67" t="s">
        <v>521</v>
      </c>
      <c r="CJ157" s="68" t="s">
        <v>521</v>
      </c>
      <c r="CK157" s="69" t="s">
        <v>521</v>
      </c>
      <c r="CL157" s="67" t="s">
        <v>521</v>
      </c>
      <c r="CM157" s="67" t="s">
        <v>521</v>
      </c>
      <c r="CN157" s="67" t="s">
        <v>521</v>
      </c>
      <c r="CO157" s="67" t="s">
        <v>521</v>
      </c>
      <c r="CP157" s="67" t="s">
        <v>521</v>
      </c>
      <c r="CQ157" s="67" t="s">
        <v>521</v>
      </c>
      <c r="CR157" s="67" t="s">
        <v>521</v>
      </c>
      <c r="CS157" s="67" t="s">
        <v>521</v>
      </c>
      <c r="CT157" s="68" t="s">
        <v>521</v>
      </c>
      <c r="CU157" s="69" t="s">
        <v>521</v>
      </c>
      <c r="CV157" s="67" t="s">
        <v>521</v>
      </c>
      <c r="CW157" s="67" t="s">
        <v>521</v>
      </c>
      <c r="CX157" s="67" t="s">
        <v>521</v>
      </c>
      <c r="CY157" s="67" t="s">
        <v>521</v>
      </c>
      <c r="CZ157" s="67" t="s">
        <v>521</v>
      </c>
      <c r="DA157" s="67" t="s">
        <v>521</v>
      </c>
      <c r="DB157" s="67" t="s">
        <v>521</v>
      </c>
      <c r="DC157" s="67" t="s">
        <v>521</v>
      </c>
      <c r="DD157" s="68" t="s">
        <v>521</v>
      </c>
      <c r="DE157" s="69" t="s">
        <v>521</v>
      </c>
      <c r="DF157" s="71" t="s">
        <v>521</v>
      </c>
      <c r="DG157" s="67" t="s">
        <v>521</v>
      </c>
      <c r="DH157" s="67" t="s">
        <v>521</v>
      </c>
      <c r="DI157" s="67" t="s">
        <v>521</v>
      </c>
      <c r="DJ157" s="67" t="s">
        <v>521</v>
      </c>
      <c r="DK157" s="67" t="s">
        <v>521</v>
      </c>
      <c r="DL157" s="67" t="s">
        <v>521</v>
      </c>
      <c r="DM157" s="67" t="s">
        <v>521</v>
      </c>
      <c r="DN157" s="68" t="s">
        <v>521</v>
      </c>
      <c r="DO157" s="70" t="s">
        <v>521</v>
      </c>
      <c r="DP157" s="71" t="s">
        <v>521</v>
      </c>
      <c r="DQ157" s="67" t="s">
        <v>521</v>
      </c>
      <c r="DR157" s="67" t="s">
        <v>521</v>
      </c>
      <c r="DS157" s="67" t="s">
        <v>521</v>
      </c>
      <c r="DT157" s="67" t="s">
        <v>521</v>
      </c>
      <c r="DU157" s="67" t="s">
        <v>521</v>
      </c>
      <c r="DV157" s="67" t="s">
        <v>521</v>
      </c>
      <c r="DW157" s="67" t="s">
        <v>521</v>
      </c>
      <c r="DX157" s="72" t="s">
        <v>521</v>
      </c>
      <c r="DY157" s="73" t="s">
        <v>522</v>
      </c>
      <c r="DZ157" s="74">
        <v>3</v>
      </c>
      <c r="EA157" s="74">
        <v>4</v>
      </c>
      <c r="EB157" s="74">
        <v>4</v>
      </c>
      <c r="EC157" s="75">
        <v>5</v>
      </c>
      <c r="ED157" s="76" t="s">
        <v>522</v>
      </c>
      <c r="EE157" s="74">
        <f t="shared" si="246"/>
        <v>3</v>
      </c>
      <c r="EF157" s="74">
        <f t="shared" si="247"/>
        <v>12</v>
      </c>
      <c r="EG157" s="74">
        <f t="shared" si="248"/>
        <v>48</v>
      </c>
      <c r="EH157" s="77">
        <f t="shared" si="249"/>
        <v>240</v>
      </c>
      <c r="EI157" s="73">
        <v>10</v>
      </c>
      <c r="EJ157" s="74">
        <v>50</v>
      </c>
      <c r="EK157" s="74">
        <v>270</v>
      </c>
      <c r="EL157" s="74">
        <v>900</v>
      </c>
      <c r="EM157" s="75">
        <v>2700</v>
      </c>
      <c r="EN157" s="78">
        <v>1</v>
      </c>
      <c r="EO157" s="79">
        <f t="shared" si="250"/>
        <v>1.6666666666666667</v>
      </c>
      <c r="EP157" s="79">
        <f t="shared" si="251"/>
        <v>2.25</v>
      </c>
      <c r="EQ157" s="79">
        <f t="shared" si="252"/>
        <v>1.875</v>
      </c>
      <c r="ER157" s="80">
        <f t="shared" si="253"/>
        <v>1.125</v>
      </c>
      <c r="ES157" s="128" t="s">
        <v>532</v>
      </c>
      <c r="ET157" s="82"/>
      <c r="EU157" s="83">
        <v>4</v>
      </c>
      <c r="EV157" s="73">
        <v>40</v>
      </c>
      <c r="EW157" s="74">
        <v>56</v>
      </c>
      <c r="EX157" s="74">
        <v>56</v>
      </c>
      <c r="EY157" s="74">
        <v>25</v>
      </c>
      <c r="EZ157" s="74">
        <v>9</v>
      </c>
      <c r="FA157" s="74">
        <v>49</v>
      </c>
      <c r="FB157" s="74">
        <v>61</v>
      </c>
      <c r="FC157" s="74">
        <v>36</v>
      </c>
      <c r="FD157" s="74">
        <f t="shared" si="254"/>
        <v>65</v>
      </c>
      <c r="FE157" s="84">
        <f t="shared" si="255"/>
        <v>92</v>
      </c>
      <c r="FF157" s="73">
        <f>RANK(EV157,$EV$9:$EV$497,0)</f>
        <v>321</v>
      </c>
      <c r="FG157" s="74">
        <f>RANK(EW157,$EW$9:$EW$497,0)</f>
        <v>137</v>
      </c>
      <c r="FH157" s="74">
        <f>RANK(EX157,$EX$9:$EX$497,0)</f>
        <v>127</v>
      </c>
      <c r="FI157" s="74">
        <f>RANK(EY157,$EY$9:$EY$497,0)</f>
        <v>270</v>
      </c>
      <c r="FJ157" s="74">
        <f>RANK(EZ157,$EZ$9:$EZ$497,0)</f>
        <v>348</v>
      </c>
      <c r="FK157" s="74">
        <f>RANK(FA157,$FA$9:$FA$497,0)</f>
        <v>40</v>
      </c>
      <c r="FL157" s="74">
        <f>RANK(FB157,$FB$9:$FB$497,0)</f>
        <v>123</v>
      </c>
      <c r="FM157" s="74">
        <f>RANK(FC157,$FC$9:$FC$497,0)</f>
        <v>239</v>
      </c>
      <c r="FN157" s="74">
        <f>RANK(FD157,$FD$9:$FD$497,0)</f>
        <v>231</v>
      </c>
      <c r="FO157" s="84">
        <f>RANK(FE157,$FE$9:$FE$497,0)</f>
        <v>166</v>
      </c>
      <c r="FP157" s="73">
        <f>COUNTIFS($EV$9:$EV$497,"&gt;"&amp;EV157,$ES$9:$ES$497,ES157)+1</f>
        <v>48</v>
      </c>
      <c r="FQ157" s="74">
        <f>COUNTIFS($EW$9:$EW$497,"&gt;"&amp;EW157,$ES$9:$ES$497,ES157)+1</f>
        <v>37</v>
      </c>
      <c r="FR157" s="74">
        <f>COUNTIFS($EX$9:$EX$497,"&gt;"&amp;EX157,$ES$9:$ES$497,ES157)+1</f>
        <v>3</v>
      </c>
      <c r="FS157" s="74">
        <f>COUNTIFS($EY$9:$EY$497,"&gt;"&amp;EY157,$ES$9:$ES$497,ES157)+1</f>
        <v>35</v>
      </c>
      <c r="FT157" s="74">
        <f>COUNTIFS($EZ$9:$EZ$497,"&gt;"&amp;EZ157,$ES$9:$ES$497,ES157)+1</f>
        <v>57</v>
      </c>
      <c r="FU157" s="74">
        <f>COUNTIFS($FA$9:$FA$497,"&gt;"&amp;FA157,$ES$9:$ES$497,ES157)+1</f>
        <v>34</v>
      </c>
      <c r="FV157" s="74">
        <f>COUNTIFS($FB$9:$FB$497,"&gt;"&amp;FB157,$ES$9:$ES$497,ES157)+1</f>
        <v>4</v>
      </c>
      <c r="FW157" s="74">
        <f>COUNTIFS($FC$9:$FC$497,"&gt;"&amp;FC157,$ES$9:$ES$497,ES157)+1</f>
        <v>9</v>
      </c>
      <c r="FX157" s="74">
        <f>COUNTIFS($FD$9:$FD$497,"&gt;"&amp;FD157,$ES$9:$ES$497,ES157)+1</f>
        <v>20</v>
      </c>
      <c r="FY157" s="84">
        <f>COUNTIFS($FE$9:$FE$497,"&gt;"&amp;FE157,$ES$9:$ES$497,ES157)+1</f>
        <v>3</v>
      </c>
      <c r="FZ157" s="73">
        <f t="shared" si="256"/>
        <v>0.52</v>
      </c>
      <c r="GA157" s="74">
        <f t="shared" si="257"/>
        <v>0.73</v>
      </c>
      <c r="GB157" s="74">
        <f t="shared" si="258"/>
        <v>0.73</v>
      </c>
      <c r="GC157" s="74">
        <f t="shared" si="259"/>
        <v>0.32</v>
      </c>
      <c r="GD157" s="74">
        <f t="shared" si="260"/>
        <v>0.12</v>
      </c>
      <c r="GE157" s="74">
        <f t="shared" si="261"/>
        <v>0.64</v>
      </c>
      <c r="GF157" s="74">
        <f t="shared" si="262"/>
        <v>0.79</v>
      </c>
      <c r="GG157" s="74">
        <f t="shared" si="263"/>
        <v>0.47</v>
      </c>
      <c r="GH157" s="74">
        <f t="shared" si="264"/>
        <v>0.84</v>
      </c>
      <c r="GI157" s="87">
        <f t="shared" si="265"/>
        <v>1.19</v>
      </c>
      <c r="GJ157" s="85">
        <f>ROUND(((FZ157-AVERAGE(FZ$9:FZ$497))/STDEVP(FZ$9:FZ$497)*10+50),2)</f>
        <v>32.619999999999997</v>
      </c>
      <c r="GK157" s="86">
        <f>ROUND(((GA157-AVERAGE(GA$9:GA$497))/STDEVP(GA$9:GA$497)*10+50),2)</f>
        <v>51.18</v>
      </c>
      <c r="GL157" s="86">
        <f>ROUND(((GB157-AVERAGE(GB$9:GB$497))/STDEVP(GB$9:GB$497)*10+50),2)</f>
        <v>55.53</v>
      </c>
      <c r="GM157" s="86">
        <f>ROUND(((GC157-AVERAGE(GC$9:GC$497))/STDEVP(GC$9:GC$497)*10+50),2)</f>
        <v>39.67</v>
      </c>
      <c r="GN157" s="86">
        <f>ROUND(((GD157-AVERAGE(GD$9:GD$497))/STDEVP(GD$9:GD$497)*10+50),2)</f>
        <v>40.68</v>
      </c>
      <c r="GO157" s="86">
        <f>ROUND(((GE157-AVERAGE(GE$9:GE$497))/STDEVP(GE$9:GE$497)*10+50),2)</f>
        <v>60.59</v>
      </c>
      <c r="GP157" s="86">
        <f>ROUND(((GF157-AVERAGE(GF$9:GF$497))/STDEVP(GF$9:GF$497)*10+50),2)</f>
        <v>54.88</v>
      </c>
      <c r="GQ157" s="86">
        <f>ROUND(((GG157-AVERAGE(GG$9:GG$497))/STDEVP(GG$9:GG$497)*10+50),2)</f>
        <v>44.96</v>
      </c>
      <c r="GR157" s="86">
        <f>ROUND(((GH157-AVERAGE(GH$9:GH$497))/STDEVP(GH$9:GH$497)*10+50),2)</f>
        <v>45.08</v>
      </c>
      <c r="GS157" s="87">
        <f>ROUND(((GI157-AVERAGE(GI$9:GI$497))/STDEVP(GI$9:GI$497)*10+50),2)</f>
        <v>49.5</v>
      </c>
      <c r="GT157" s="73">
        <f>RANK(GJ157,$GJ$9:$GJ$497,0)</f>
        <v>425</v>
      </c>
      <c r="GU157" s="74">
        <f>RANK(GK157,$GK$9:$GK$497,0)</f>
        <v>168</v>
      </c>
      <c r="GV157" s="74">
        <f>RANK(GL157,$GL$9:$GL$497,0)</f>
        <v>119</v>
      </c>
      <c r="GW157" s="74">
        <f>RANK(GM157,$GM$9:$GM$497,0)</f>
        <v>371</v>
      </c>
      <c r="GX157" s="74">
        <f>RANK(GN157,$GN$9:$GN$497,0)</f>
        <v>412</v>
      </c>
      <c r="GY157" s="74">
        <f>RANK(GO157,$GO$9:$GO$497,0)</f>
        <v>70</v>
      </c>
      <c r="GZ157" s="74">
        <f>RANK(GP157,$GP$9:$GP$497,0)</f>
        <v>131</v>
      </c>
      <c r="HA157" s="74">
        <f>RANK(GQ157,$GQ$9:$GQ$497,0)</f>
        <v>286</v>
      </c>
      <c r="HB157" s="74">
        <f>RANK(GR157,$GR$9:$GR$497,0)</f>
        <v>269</v>
      </c>
      <c r="HC157" s="84">
        <f>RANK(GS157,$GS$9:$GS$497,0)</f>
        <v>192</v>
      </c>
      <c r="HD157" s="85">
        <f>ROUND(AVERAGEIF($ES$9:$ES$497,$ES157,$FZ$9:$FZ$497),2)</f>
        <v>0.93</v>
      </c>
      <c r="HE157" s="86">
        <f>ROUND(AVERAGEIF($ES$9:$ES$497,$ES157,$GA$9:$GA$497),2)</f>
        <v>0.96</v>
      </c>
      <c r="HF157" s="86">
        <f>ROUND(AVERAGEIF($ES$9:$ES$497,$ES157,$GB$9:$GB$497),2)</f>
        <v>0.41</v>
      </c>
      <c r="HG157" s="86">
        <f>ROUND(AVERAGEIF($ES$9:$ES$497,$ES157,$GC$9:$GC$497),2)</f>
        <v>0.46</v>
      </c>
      <c r="HH157" s="86">
        <f>ROUND(AVERAGEIF($ES$9:$ES$497,$ES157,$GD$9:$GD$497),2)</f>
        <v>0.38</v>
      </c>
      <c r="HI157" s="86">
        <f>ROUND(AVERAGEIF($ES$9:$ES$497,$ES157,$GE$9:$GE$497),2)</f>
        <v>0.85</v>
      </c>
      <c r="HJ157" s="86">
        <f>ROUND(AVERAGEIF($ES$9:$ES$497,$ES157,$GF$9:$GF$497),2)</f>
        <v>0.44</v>
      </c>
      <c r="HK157" s="86">
        <f>ROUND(AVERAGEIF($ES$9:$ES$497,$ES157,$GG$9:$GG$497),2)</f>
        <v>0.42</v>
      </c>
      <c r="HL157" s="86">
        <f>ROUND(AVERAGEIF($ES$9:$ES$497,$ES157,$GH$9:$GH$497),2)</f>
        <v>0.8</v>
      </c>
      <c r="HM157" s="87">
        <f>ROUND(AVERAGEIF($ES$9:$ES$497,$ES157,$GI$9:$GI$497),2)</f>
        <v>0.84</v>
      </c>
      <c r="HN157" s="88">
        <f t="shared" si="266"/>
        <v>-0.41000000000000003</v>
      </c>
      <c r="HO157" s="89">
        <f t="shared" si="267"/>
        <v>-0.22999999999999998</v>
      </c>
      <c r="HP157" s="89">
        <f t="shared" si="268"/>
        <v>0.32</v>
      </c>
      <c r="HQ157" s="89">
        <f t="shared" si="269"/>
        <v>-0.14000000000000001</v>
      </c>
      <c r="HR157" s="89">
        <f t="shared" si="270"/>
        <v>-0.26</v>
      </c>
      <c r="HS157" s="89">
        <f t="shared" si="271"/>
        <v>-0.20999999999999996</v>
      </c>
      <c r="HT157" s="89">
        <f t="shared" si="272"/>
        <v>0.35000000000000003</v>
      </c>
      <c r="HU157" s="89">
        <f t="shared" si="273"/>
        <v>4.9999999999999989E-2</v>
      </c>
      <c r="HV157" s="89">
        <f t="shared" si="274"/>
        <v>3.9999999999999925E-2</v>
      </c>
      <c r="HW157" s="90">
        <f t="shared" si="275"/>
        <v>0.35</v>
      </c>
      <c r="HX157" s="73">
        <f>COUNTIFS($FZ$9:$FZ$497,"&gt;"&amp;FZ157,$ES$9:$ES$497,$ES157)+1</f>
        <v>69</v>
      </c>
      <c r="HY157" s="74">
        <f>COUNTIFS($GA$9:$GA$497,"&gt;"&amp;GA157,$ES$9:$ES$497,$ES157)+1</f>
        <v>58</v>
      </c>
      <c r="HZ157" s="74">
        <f>COUNTIFS($GB$9:$GB$497,"&gt;"&amp;GB157,$ES$9:$ES$497,$ES157)+1</f>
        <v>2</v>
      </c>
      <c r="IA157" s="74">
        <f>COUNTIFS($GC$9:$GC$497,"&gt;"&amp;GC157,$ES$9:$ES$497,$ES157)+1</f>
        <v>56</v>
      </c>
      <c r="IB157" s="74">
        <f>COUNTIFS($GD$9:$GD$497,"&gt;"&amp;GD157,$ES$9:$ES$497,$ES157)+1</f>
        <v>70</v>
      </c>
      <c r="IC157" s="74">
        <f>COUNTIFS($GE$9:$GE$497,"&gt;"&amp;GE157,$ES$9:$ES$497,$ES157)+1</f>
        <v>60</v>
      </c>
      <c r="ID157" s="74">
        <f>COUNTIFS($GF$9:$GF$497,"&gt;"&amp;GF157,$ES$9:$ES$497,$ES157)+1</f>
        <v>3</v>
      </c>
      <c r="IE157" s="74">
        <f>COUNTIFS($GG$9:$GG$497,"&gt;"&amp;GG157,$ES$9:$ES$497,$ES157)+1</f>
        <v>16</v>
      </c>
      <c r="IF157" s="74">
        <f>COUNTIFS($GH$9:$GH$497,"&gt;"&amp;GH157,$ES$9:$ES$497,$ES157)+1</f>
        <v>21</v>
      </c>
      <c r="IG157" s="84">
        <f>COUNTIFS($GI$9:$GI$497,"&gt;"&amp;GI157,$ES$9:$ES$497,$ES157)+1</f>
        <v>4</v>
      </c>
      <c r="IH157" s="91"/>
      <c r="II157" s="79">
        <v>7.0000000000000007E-2</v>
      </c>
      <c r="IJ157" s="79"/>
      <c r="IK157" s="79"/>
      <c r="IL157" s="79"/>
      <c r="IM157" s="92"/>
      <c r="IN157" s="93"/>
      <c r="IO157" s="94"/>
      <c r="IP157" s="95"/>
      <c r="IQ157" s="79"/>
      <c r="IR157" s="79"/>
      <c r="IS157" s="79"/>
      <c r="IT157" s="79"/>
      <c r="IU157" s="79"/>
      <c r="IV157" s="79"/>
      <c r="IW157" s="96"/>
      <c r="IX157" s="93">
        <v>0.05</v>
      </c>
      <c r="IY157" s="79"/>
      <c r="IZ157" s="79"/>
      <c r="JA157" s="79"/>
      <c r="JB157" s="79"/>
      <c r="JC157" s="79"/>
      <c r="JD157" s="79"/>
      <c r="JE157" s="97"/>
      <c r="JF157" s="95"/>
      <c r="JG157" s="79"/>
      <c r="JH157" s="79"/>
      <c r="JI157" s="79"/>
      <c r="JJ157" s="79"/>
      <c r="JK157" s="79"/>
      <c r="JL157" s="79"/>
      <c r="JM157" s="96"/>
      <c r="JN157" s="93"/>
      <c r="JO157" s="79"/>
      <c r="JP157" s="79"/>
      <c r="JQ157" s="79"/>
      <c r="JR157" s="79"/>
      <c r="JS157" s="79"/>
      <c r="JT157" s="79"/>
      <c r="JU157" s="79"/>
      <c r="JV157" s="79"/>
      <c r="JW157" s="79"/>
      <c r="JX157" s="79"/>
      <c r="JY157" s="79"/>
      <c r="JZ157" s="97"/>
      <c r="KA157" s="93">
        <v>0.05</v>
      </c>
      <c r="KB157" s="79"/>
      <c r="KC157" s="79"/>
      <c r="KD157" s="79"/>
      <c r="KE157" s="97"/>
      <c r="KF157" s="95"/>
      <c r="KG157" s="79"/>
      <c r="KH157" s="79"/>
      <c r="KI157" s="79"/>
      <c r="KJ157" s="79"/>
      <c r="KK157" s="98"/>
      <c r="KL157" s="79"/>
      <c r="KM157" s="79"/>
      <c r="KN157" s="79"/>
      <c r="KO157" s="79"/>
      <c r="KP157" s="79"/>
      <c r="KQ157" s="79"/>
      <c r="KR157" s="79"/>
      <c r="KS157" s="96"/>
      <c r="KT157" s="96"/>
      <c r="KU157" s="96"/>
      <c r="KV157" s="96"/>
      <c r="KW157" s="93"/>
      <c r="KX157" s="79"/>
      <c r="KY157" s="79"/>
      <c r="KZ157" s="79"/>
      <c r="LA157" s="79"/>
      <c r="LB157" s="79"/>
      <c r="LC157" s="96"/>
      <c r="LD157" s="93"/>
      <c r="LE157" s="94"/>
      <c r="LF157" s="99"/>
      <c r="LG157" s="75"/>
      <c r="LH157" s="93"/>
      <c r="LI157" s="79"/>
      <c r="LJ157" s="74"/>
      <c r="LK157" s="74"/>
      <c r="LL157" s="74"/>
      <c r="LM157" s="100"/>
      <c r="LN157" s="95"/>
      <c r="LO157" s="79"/>
      <c r="LP157" s="79"/>
      <c r="LQ157" s="79"/>
      <c r="LR157" s="96"/>
      <c r="LS157" s="93"/>
      <c r="LT157" s="79"/>
      <c r="LU157" s="79"/>
      <c r="LV157" s="79"/>
      <c r="LW157" s="79">
        <v>7.0000000000000007E-2</v>
      </c>
      <c r="LX157" s="79"/>
      <c r="LY157" s="79"/>
      <c r="LZ157" s="79"/>
      <c r="MA157" s="97"/>
      <c r="MB157" s="95"/>
      <c r="MC157" s="79"/>
      <c r="MD157" s="79"/>
      <c r="ME157" s="79"/>
      <c r="MF157" s="79"/>
      <c r="MG157" s="79"/>
      <c r="MH157" s="79"/>
      <c r="MI157" s="79"/>
      <c r="MJ157" s="79"/>
      <c r="MK157" s="79"/>
      <c r="ML157" s="79"/>
      <c r="MM157" s="79"/>
      <c r="MN157" s="98"/>
      <c r="MO157" s="98"/>
      <c r="MP157" s="96"/>
      <c r="MQ157" s="93"/>
      <c r="MR157" s="79"/>
      <c r="MS157" s="79"/>
      <c r="MT157" s="79"/>
      <c r="MU157" s="79"/>
      <c r="MV157" s="98">
        <v>7.0000000000000007E-2</v>
      </c>
      <c r="MW157" s="79"/>
      <c r="MX157" s="79"/>
      <c r="MY157" s="79"/>
      <c r="MZ157" s="79"/>
      <c r="NA157" s="79"/>
      <c r="NB157" s="79"/>
      <c r="NC157" s="79"/>
      <c r="ND157" s="96"/>
      <c r="NE157" s="96"/>
      <c r="NF157" s="96"/>
      <c r="NG157" s="96"/>
      <c r="NH157" s="93"/>
      <c r="NI157" s="79"/>
      <c r="NJ157" s="79"/>
      <c r="NK157" s="79"/>
      <c r="NL157" s="79"/>
      <c r="NM157" s="79"/>
      <c r="NN157" s="94"/>
      <c r="NO157" s="93"/>
      <c r="NP157" s="80"/>
      <c r="NQ157" s="124" t="s">
        <v>903</v>
      </c>
      <c r="NR157" s="102" t="s">
        <v>910</v>
      </c>
      <c r="NS157" s="199"/>
      <c r="NT157" s="199"/>
      <c r="NU157" s="199"/>
      <c r="NV157" s="135">
        <v>44102</v>
      </c>
      <c r="NW157" s="199" t="s">
        <v>2158</v>
      </c>
      <c r="NX157" s="136" t="s">
        <v>911</v>
      </c>
      <c r="NY157" s="129" t="s">
        <v>912</v>
      </c>
      <c r="NZ157" s="136" t="s">
        <v>911</v>
      </c>
      <c r="OA157" s="137"/>
      <c r="OB157" s="137"/>
      <c r="OC157" s="137"/>
      <c r="OD157" s="108">
        <f t="shared" si="276"/>
        <v>240</v>
      </c>
      <c r="OE157" s="109">
        <v>5</v>
      </c>
      <c r="OF157" s="110">
        <f t="shared" si="277"/>
        <v>23</v>
      </c>
      <c r="OG157" s="109">
        <v>7</v>
      </c>
      <c r="OH157" s="111">
        <f>ROUND(AVERAGEIF($ES$9:$ES$497,$ES157,EV$9:EV$497),0)</f>
        <v>58</v>
      </c>
      <c r="OI157" s="112">
        <f>ROUND(AVERAGEIF($ES$9:$ES$497,$ES157,EW$9:EW$497),0)</f>
        <v>57</v>
      </c>
      <c r="OJ157" s="112">
        <f>ROUND(AVERAGEIF($ES$9:$ES$497,$ES157,EX$9:EX$497),0)</f>
        <v>24</v>
      </c>
      <c r="OK157" s="112">
        <f>ROUND(AVERAGEIF($ES$9:$ES$497,$ES157,EY$9:EY$497),0)</f>
        <v>29</v>
      </c>
      <c r="OL157" s="112">
        <f>ROUND(AVERAGEIF($ES$9:$ES$497,$ES157,EZ$9:EZ$497),0)</f>
        <v>25</v>
      </c>
      <c r="OM157" s="112">
        <f>ROUND(AVERAGEIF($ES$9:$ES$497,$ES157,FA$9:FA$497),0)</f>
        <v>51</v>
      </c>
      <c r="ON157" s="112">
        <f>ROUND(AVERAGEIF($ES$9:$ES$497,$ES157,FB$9:FB$497),0)</f>
        <v>27</v>
      </c>
      <c r="OO157" s="112">
        <f>ROUND(AVERAGEIF($ES$9:$ES$497,$ES157,FC$9:FC$497),0)</f>
        <v>25</v>
      </c>
      <c r="OP157" s="112">
        <f>ROUND(AVERAGEIF($ES$9:$ES$497,$ES157,FD$9:FD$497),0)</f>
        <v>49</v>
      </c>
      <c r="OQ157" s="113">
        <f>ROUND(AVERAGEIF($ES$9:$ES$497,$ES157,FE$9:FE$497),0)</f>
        <v>49</v>
      </c>
      <c r="OR157" s="114">
        <f>ROUND(EV157/MAX(EV$9:EV$497)*100,0)</f>
        <v>22</v>
      </c>
      <c r="OS157" s="115">
        <f>ROUND(EW157/MAX(EW$9:EW$497)*100,0)</f>
        <v>44</v>
      </c>
      <c r="OT157" s="115">
        <f>ROUND(EX157/MAX(EX$9:EX$497)*100,0)</f>
        <v>47</v>
      </c>
      <c r="OU157" s="115">
        <f>ROUND(EY157/MAX(EY$9:EY$497)*100,0)</f>
        <v>17</v>
      </c>
      <c r="OV157" s="115">
        <f>ROUND(EZ157/MAX(EZ$9:EZ$497)*100,0)</f>
        <v>7</v>
      </c>
      <c r="OW157" s="115">
        <f>ROUND(FA157/MAX(FA$9:FA$497)*100,0)</f>
        <v>43</v>
      </c>
      <c r="OX157" s="115">
        <f>ROUND(FB157/MAX(FB$9:FB$497)*100,0)</f>
        <v>46</v>
      </c>
      <c r="OY157" s="116">
        <f>ROUND(FC157/MAX(FC$9:FC$497)*100,0)</f>
        <v>25</v>
      </c>
      <c r="OZ157" s="115">
        <f>ROUND(FD157/MAX(FD$9:FD$497)*100,0)</f>
        <v>44</v>
      </c>
      <c r="PA157" s="117">
        <f>ROUND(FE157/MAX(FE$9:FE$497)*100,0)</f>
        <v>38</v>
      </c>
      <c r="PB157" s="118">
        <f t="shared" si="278"/>
        <v>407</v>
      </c>
      <c r="PC157" s="115">
        <f t="shared" si="279"/>
        <v>287</v>
      </c>
      <c r="PD157" s="115">
        <f t="shared" si="280"/>
        <v>428</v>
      </c>
      <c r="PE157" s="115">
        <f t="shared" si="281"/>
        <v>457</v>
      </c>
      <c r="PF157" s="115">
        <f t="shared" si="282"/>
        <v>337</v>
      </c>
      <c r="PG157" s="119">
        <f t="shared" si="283"/>
        <v>341</v>
      </c>
      <c r="PH157" s="118">
        <f>ROUND(PB157/MAX(PB$9:PB$497)*100,0)</f>
        <v>49</v>
      </c>
      <c r="PI157" s="115">
        <f>ROUND(PC157/MAX(PC$9:PC$497)*100,0)</f>
        <v>34</v>
      </c>
      <c r="PJ157" s="115">
        <f>ROUND(PD157/MAX(PD$9:PD$497)*100,0)</f>
        <v>45</v>
      </c>
      <c r="PK157" s="115">
        <f>ROUND(PE157/MAX(PE$9:PE$497)*100,0)</f>
        <v>45</v>
      </c>
      <c r="PL157" s="115">
        <f>ROUND(PF157/MAX(PF$9:PF$497)*100,0)</f>
        <v>47</v>
      </c>
      <c r="PM157" s="119">
        <f>ROUND(PG157/MAX(PG$9:PG$497)*100,0)</f>
        <v>50</v>
      </c>
      <c r="PN157" s="118">
        <f>RANK(PH157,PH$9:PH$497,0)</f>
        <v>190</v>
      </c>
      <c r="PO157" s="115">
        <f>RANK(PI157,PI$9:PI$497,0)</f>
        <v>263</v>
      </c>
      <c r="PP157" s="115">
        <f>RANK(PJ157,PJ$9:PJ$497,0)</f>
        <v>233</v>
      </c>
      <c r="PQ157" s="115">
        <f>RANK(PK157,PK$9:PK$497,0)</f>
        <v>204</v>
      </c>
      <c r="PR157" s="115">
        <f>RANK(PL157,PL$9:PL$497,0)</f>
        <v>213</v>
      </c>
      <c r="PS157" s="119">
        <f>RANK(PM157,PM$9:PM$497,0)</f>
        <v>172</v>
      </c>
      <c r="PT157" s="120">
        <f>ROUND(FZ157/MAX(FZ$9:FZ$497)*100,0)</f>
        <v>28</v>
      </c>
      <c r="PU157" s="115">
        <f>ROUND(GA157/MAX(GA$9:GA$497)*100,0)</f>
        <v>41</v>
      </c>
      <c r="PV157" s="115">
        <f>ROUND(GB157/MAX(GB$9:GB$497)*100,0)</f>
        <v>53</v>
      </c>
      <c r="PW157" s="115">
        <f>ROUND(GC157/MAX(GC$9:GC$497)*100,0)</f>
        <v>25</v>
      </c>
      <c r="PX157" s="115">
        <f>ROUND(GD157/MAX(GD$9:GD$497)*100,0)</f>
        <v>7</v>
      </c>
      <c r="PY157" s="115">
        <f>ROUND(GE157/MAX(GE$9:GE$497)*100,0)</f>
        <v>38</v>
      </c>
      <c r="PZ157" s="115">
        <f>ROUND(GF157/MAX(GF$9:GF$497)*100,0)</f>
        <v>37</v>
      </c>
      <c r="QA157" s="116">
        <f>ROUND(GG157/MAX(GG$9:GG$497)*100,0)</f>
        <v>26</v>
      </c>
      <c r="QB157" s="115">
        <f>ROUND(GH157/MAX(GH$9:GH$497)*100,0)</f>
        <v>37</v>
      </c>
      <c r="QC157" s="121">
        <f>ROUND(GI157/MAX(GI$9:GI$497)*100,0)</f>
        <v>38</v>
      </c>
      <c r="QD157" s="120">
        <f>ROUND(AVERAGEIF($ES$9:$ES$497,$ES157,PT$9:PT$497),0)</f>
        <v>51</v>
      </c>
      <c r="QE157" s="120">
        <f>ROUND(AVERAGEIF($ES$9:$ES$497,$ES157,PU$9:PU$497),0)</f>
        <v>54</v>
      </c>
      <c r="QF157" s="120">
        <f>ROUND(AVERAGEIF($ES$9:$ES$497,$ES157,PV$9:PV$497),0)</f>
        <v>30</v>
      </c>
      <c r="QG157" s="120">
        <f>ROUND(AVERAGEIF($ES$9:$ES$497,$ES157,PW$9:PW$497),0)</f>
        <v>36</v>
      </c>
      <c r="QH157" s="120">
        <f>ROUND(AVERAGEIF($ES$9:$ES$497,$ES157,PX$9:PX$497),0)</f>
        <v>21</v>
      </c>
      <c r="QI157" s="120">
        <f>ROUND(AVERAGEIF($ES$9:$ES$497,$ES157,PY$9:PY$497),0)</f>
        <v>51</v>
      </c>
      <c r="QJ157" s="120">
        <f>ROUND(AVERAGEIF($ES$9:$ES$497,$ES157,PZ$9:PZ$497),0)</f>
        <v>21</v>
      </c>
      <c r="QK157" s="120">
        <f>ROUND(AVERAGEIF($ES$9:$ES$497,$ES157,QA$9:QA$497),0)</f>
        <v>23</v>
      </c>
      <c r="QL157" s="120">
        <f>ROUND(AVERAGEIF($ES$9:$ES$497,$ES157,QB$9:QB$497),0)</f>
        <v>35</v>
      </c>
      <c r="QM157" s="120">
        <f>ROUND(AVERAGEIF($ES$9:$ES$497,$ES157,QC$9:QC$497),0)</f>
        <v>27</v>
      </c>
      <c r="QN157" s="114">
        <f t="shared" si="297"/>
        <v>475</v>
      </c>
      <c r="QO157" s="115">
        <f t="shared" si="298"/>
        <v>291</v>
      </c>
      <c r="QP157" s="115">
        <f t="shared" si="299"/>
        <v>503</v>
      </c>
      <c r="QQ157" s="115">
        <f t="shared" si="300"/>
        <v>553</v>
      </c>
      <c r="QR157" s="115">
        <f t="shared" si="301"/>
        <v>407</v>
      </c>
      <c r="QS157" s="119">
        <f t="shared" si="302"/>
        <v>377</v>
      </c>
      <c r="QT157" s="114">
        <f>ROUND((QN157-MIN(QN$9:QN$497))/(MAX(QN$9:QN$497)-MIN(QN$9:QN$497))*100,0)</f>
        <v>38</v>
      </c>
      <c r="QU157" s="115">
        <f>ROUND((QO157-MIN(QO$9:QO$497))/(MAX(QO$9:QO$497)-MIN(QO$9:QO$497))*100,0)</f>
        <v>12</v>
      </c>
      <c r="QV157" s="115">
        <f>ROUND((QP157-MIN(QP$9:QP$497))/(MAX(QP$9:QP$497)-MIN(QP$9:QP$497))*100,0)</f>
        <v>22</v>
      </c>
      <c r="QW157" s="115">
        <f>ROUND((QQ157-MIN(QQ$9:QQ$497))/(MAX(QQ$9:QQ$497)-MIN(QQ$9:QQ$497))*100,0)</f>
        <v>33</v>
      </c>
      <c r="QX157" s="115">
        <f>ROUND((QR157-MIN(QR$9:QR$497))/(MAX(QR$9:QR$497)-MIN(QR$9:QR$497))*100,0)</f>
        <v>28</v>
      </c>
      <c r="QY157" s="115">
        <f>ROUND((QS157-MIN(QS$9:QS$497))/(MAX(QS$9:QS$497)-MIN(QS$9:QS$497))*100,0)</f>
        <v>41</v>
      </c>
      <c r="QZ157" s="114">
        <f>RANK(QN157,QN$9:QN$497,0)</f>
        <v>223</v>
      </c>
      <c r="RA157" s="115">
        <f>RANK(QO157,QO$9:QO$497,0)</f>
        <v>390</v>
      </c>
      <c r="RB157" s="115">
        <f>RANK(QP157,QP$9:QP$497,0)</f>
        <v>316</v>
      </c>
      <c r="RC157" s="115">
        <f>RANK(QQ157,QQ$9:QQ$497,0)</f>
        <v>237</v>
      </c>
      <c r="RD157" s="115">
        <f>RANK(QR157,QR$9:QR$497,0)</f>
        <v>371</v>
      </c>
      <c r="RE157" s="115">
        <f>RANK(QS157,QS$9:QS$497,0)</f>
        <v>191</v>
      </c>
      <c r="RF157" s="122"/>
      <c r="RG157" s="115">
        <f>($RH$3*(IH157+IJ157)*100*100/MAX(EX$9:EX$497)*$RO$3) +($RH$3*(II157+IJ157)*100*100/MAX(EX$9:EX$497)*$RO$4) + ($RH$3*IK157*100*100/MAX(EX$9:EX$497)*0.098)</f>
        <v>10.470833333333333</v>
      </c>
      <c r="RH157" s="115">
        <f>($RH$4*IL157*100*100/MAX(EZ$9:EZ$497))*$RQ$3</f>
        <v>0</v>
      </c>
      <c r="RI157" s="115">
        <f>($RH$3*IM157*100*100/MAX(EY$9:EY$497))*$RQ$4</f>
        <v>0</v>
      </c>
      <c r="RJ157" s="115">
        <f>($RH$3*IN157*100*100/MAX(EX$9:EX$497))</f>
        <v>0</v>
      </c>
      <c r="RK157" s="115">
        <f>($RH$4*IO157*100*100/MAX(EZ$9:EZ$497))*$RQ$3</f>
        <v>0</v>
      </c>
      <c r="RL157" s="115">
        <f>(($RL$4*IP157*100*((100/MAX(EX$9:EX$497)+100/MAX(EZ$9:EZ$497))/2))+($RL$4*IQ157*100*((100/MAX(EX$9:EX$497)+100/MAX(EZ$9:EZ$497))/2))+($RL$4*IR157*100*((100/MAX(EX$9:EX$497)+100/MAX(EZ$9:EZ$497))/2))+($RL$4*IS157*100*((100/MAX(EX$9:EX$497)+100/MAX(EZ$9:EZ$497))/2))+($RL$4*IT157*100*((100/MAX(EX$9:EX$497)+100/MAX(EZ$9:EZ$497))/2))+($RL$4*IU157*100*((100/MAX(EX$9:EX$497)+100/MAX(EZ$9:EZ$497))/2))+($RL$4*IV157*100*((100/MAX(EX$9:EX$497)+100/MAX(EZ$9:EZ$497))/2))+($RL$4*IW157*100*((100/MAX(EX$9:EX$497)+100/MAX(EZ$9:EZ$497))/2)))*$RS$3</f>
        <v>0</v>
      </c>
      <c r="RM157" s="115">
        <f>(($RH$3*IX157*100*100/MAX(EX$9:EX$497))+($RH$3*IY157*100*100/MAX(EX$9:EX$497))+($RH$3*IZ157*100*100/MAX(EX$9:EX$497))+($RH$3*JA157*100*100/MAX(EX$9:EX$497))+($RH$3*JB157*100*100/MAX(EX$9:EX$497))+($RH$3*JC157*100*100/MAX(EX$9:EX$497))+($RH$3*JD157*100*100/MAX(EX$9:EX$497))+($RH$3*JE157*100*100/MAX(EX$9:EX$497)))*$RS$4</f>
        <v>4.1749999999999998</v>
      </c>
      <c r="RN157" s="115">
        <f>(($RH$4*JF157*100*100/MAX(EZ$9:EZ$497)) + ($RH$4*JG157*100*100/MAX(EZ$9:EZ$497)) + ($RH$4*JH157*100*100/MAX(EZ$9:EZ$497)) + ($RH$4*JI157*100*100/MAX(EZ$9:EZ$497)) + ($RH$4*JJ157*100*100/MAX(EZ$9:EZ$497)) + ($RH$4*JK157*100*100/MAX(EZ$9:EZ$497)) + ($RH$4*JL157*100*100/MAX(EZ$9:EZ$497)) + ($RH$4*JM157*100*100/MAX(EZ$9:EZ$497)))*$RU$3</f>
        <v>0</v>
      </c>
      <c r="RO157" s="115">
        <f>(($RL$4*JN157*100*((100/MAX(EX$9:EX$497)+100/MAX(EZ$9:EZ$497))/2))+($RL$4*JO157*100*((100/MAX(EX$9:EX$497)+100/MAX(EZ$9:EZ$497))/2))+($RL$4*JP157*100*((100/MAX(EX$9:EX$497)+100/MAX(EZ$9:EZ$497))/2))+($RL$4*JQ157*100*((100/MAX(EX$9:EX$497)+100/MAX(EZ$9:EZ$497))/2))+($RL$4*JR157*100*((100/MAX(EX$9:EX$497)+100/MAX(EZ$9:EZ$497))/2))+($RL$4*JS157*100*((100/MAX(EX$9:EX$497)+100/MAX(EZ$9:EZ$497))/2))+($RL$4*JT157*100*((100/MAX(EX$9:EX$497)+100/MAX(EZ$9:EZ$497))/2))+($RL$4*JU157*100*((100/MAX(EX$9:EX$497)+100/MAX(EZ$9:EZ$497))/2))+($RL$4*JV157*100*((100/MAX(EX$9:EX$497)+100/MAX(EZ$9:EZ$497))/2))+($RL$4*JW157*100*((100/MAX(EX$9:EX$497)+100/MAX(EZ$9:EZ$497))/2))+($RL$4*JX157*100*((100/MAX(EX$9:EX$497)+100/MAX(EZ$9:EZ$497))/2))+($RL$4*JY157*100*((100/MAX(EX$9:EX$497)+100/MAX(EZ$9:EZ$497))/2))+($RL$4*JZ157*100*((100/MAX(EX$9:EX$497)+100/MAX(EZ$9:EZ$497))/2)))*$RW$3/2</f>
        <v>0</v>
      </c>
      <c r="RP157" s="119">
        <f>($RJ$3*KA157*100*100/MAX(FA$9:FA$497)) + ($RJ$3*KB157*100*100/MAX(FA$9:FA$497)/2) + ($RJ$3*KC157*100*100/MAX(FA$9:FA$497)/2) + ($RJ$3*KD157*100*100/MAX(FA$9:FA$497)/4) + ($RJ$3*KE157*100*100/MAX(FA$9:FA$497)/4)</f>
        <v>22.123893805309734</v>
      </c>
      <c r="RQ157" s="118">
        <f>($RL$4*KF157*100*((100/MAX(EX$9:EX$497)+100/MAX(EZ$9:EZ$497)))) * ($RO$3/2) + (($RL$4*KG157*100*((100/MAX(EX$9:EX$497)+100/MAX(EZ$9:EZ$497))))+($RL$4*KH157*100*((100/MAX(EX$9:EX$497)+100/MAX(EZ$9:EZ$497))))+($RL$4*KI157*100*((100/MAX(EX$9:EX$497)+100/MAX(EZ$9:EZ$497))))+($RL$4*KJ157*100*((100/MAX(EX$9:EX$497)+100/MAX(EZ$9:EZ$497))))+($RL$4*KK157*100*((100/MAX(EX$9:EX$497)+100/MAX(EZ$9:EZ$497))))+($RL$4*KL157*100*((100/MAX(EX$9:EX$497)+100/MAX(EZ$9:EZ$497))))+($RL$4*KM157*100*((100/MAX(EX$9:EX$497)+100/MAX(EZ$9:EZ$497))))+($RL$4*KN157*100*((100/MAX(EX$9:EX$497)+100/MAX(EZ$9:EZ$497))))+($RL$4*KO157*100*((100/MAX(EX$9:EX$497)+100/MAX(EZ$9:EZ$497))))+($RL$4*KP157*100*((100/MAX(EX$9:EX$497)+100/MAX(EZ$9:EZ$497))))+($RL$4*KQ157*100*((100/MAX(EX$9:EX$497)+100/MAX(EZ$9:EZ$497))))+($RL$4*KR157*100*((100/MAX(EX$9:EX$497)+100/MAX(EZ$9:EZ$497))))+($RL$4*KS157*100*((100/MAX(EX$9:EX$497)+100/MAX(EZ$9:EZ$497))))+($RL$4*KV157*100*((100/MAX(EX$9:EX$497)+100/MAX(EZ$9:EZ$497))))) * (($RO$3+$RO$4)/6)</f>
        <v>0</v>
      </c>
      <c r="RR157" s="115">
        <f>(($RL$4*KW157*100*((100/MAX(EX$9:EX$497)+100/MAX(EZ$9:EZ$497))))) * ($RO$3/2) + (($RL$4*KX157*100*((100/MAX(EX$9:EX$497)+100/MAX(EZ$9:EZ$497))))+($RL$4*KY157*100*((100/MAX(EX$9:EX$497)+100/MAX(EZ$9:EZ$497))))+($RL$4*KZ157*100*((100/MAX(EX$9:EX$497)+100/MAX(EZ$9:EZ$497))))+($RL$4*LA157*100*((100/MAX(EX$9:EX$497)+100/MAX(EZ$9:EZ$497))))+($RL$4*LB157*100*((100/MAX(EX$9:EX$497)+100/MAX(EZ$9:EZ$497))))+($RL$4*LC157*100*((100/MAX(EX$9:EX$497)+100/MAX(EZ$9:EZ$497))))) * (($RO$3+$RO$4)/6)</f>
        <v>0</v>
      </c>
      <c r="RS157" s="119">
        <f>(($RL$4*LD157*100*((100/MAX(EX$9:EX$497)+100/MAX(EZ$9:EZ$497))))+($RL$4*LE157*100*((100/MAX(EX$9:EX$497)+100/MAX(EZ$9:EZ$497))))) * (($RO$3+$RO$4)/6)</f>
        <v>0</v>
      </c>
      <c r="RT157" s="118">
        <f>($RJ$4*LH157*100*(100/MAX(EV$9:EV$497)))+($RJ$4*LI157*100*(100/MAX(EV$9:EV$497)))</f>
        <v>0</v>
      </c>
      <c r="RU157" s="119">
        <f>($RJ$4*LJ157*(100/MAX(EV$9:EV$497)))/2 + ($RL$3*LK157*(100/MAX(EW$9:EW$497))) + ($RJ$4*LL157*(100/MAX(EV$9:EV$497)))/4 + ($RL$3*LM157*(100/MAX(EW$9:EW$497)))</f>
        <v>0</v>
      </c>
      <c r="RV157" s="118">
        <f>($RJ$4*LN157*100*100/MAX(EV$9:EV$497)/2)+($RJ$4*LO157*100*100/MAX(EV$9:EV$497)/2)+($RJ$4*LP157*100*100/MAX(EV$9:EV$497))+($RJ$4*LQ157*100*100/MAX(EV$9:EV$497))+($RJ$4*LR157*100*100/MAX(EV$9:EV$497))</f>
        <v>0</v>
      </c>
      <c r="RW157" s="115">
        <f>($RJ$4*LS157*100*100/MAX(EV$9:EV$497)) + (($RJ$4*LT157*100*100/MAX(EV$9:EV$497))+($RJ$4*LU157*100*100/MAX(EV$9:EV$497))+($RJ$4*LV157*100*100/MAX(EV$9:EV$497))+($RJ$4*LW157*100*100/MAX(EV$9:EV$497))+($RJ$4*LX157*100*100/MAX(EV$9:EV$497))+($RJ$4*LY157*100*100/MAX(EV$9:EV$497))+($RJ$4*LZ157*100*100/MAX(EV$9:EV$497))+($RJ$4*MA157*100*100/MAX(EV$9:EV$497)))/2</f>
        <v>5.8988764044943833</v>
      </c>
      <c r="RX157" s="119">
        <f>($RJ$4*MB157*100*100/MAX(EV$9:EV$497))+($RJ$4*MC157*100*100/MAX(EV$9:EV$497))+($RJ$4*MD157*100*100/MAX(EV$9:EV$497))+($RJ$4*ME157*100*100/MAX(EV$9:EV$497))+($RJ$4*MF157*100*100/MAX(EV$9:EV$497))+($RJ$4*MG157*100*100/MAX(EV$9:EV$497))+($RJ$4*MH157*100*100/MAX(EV$9:EV$497))+($RJ$4*MI157*100*100/MAX(EV$9:EV$497))+($RJ$4*MJ157*100*100/MAX(EV$9:EV$497))+($RJ$4*MK157*100*100/MAX(EV$9:EV$497))+($RJ$4*ML157*100*100/MAX(EV$9:EV$497))+($RJ$4*MM157*100*100/MAX(EV$9:EV$497))+($RJ$4*MN157*100*100/MAX(EV$9:EV$497))</f>
        <v>0</v>
      </c>
      <c r="RY157" s="118">
        <f>($RJ$4*MQ157*100*100/MAX(EV$9:EV$497))/2 + (($RJ$4*MR157*100*100/MAX(EV$9:EV$497))+($RJ$4*MS157*100*100/MAX(EV$9:EV$497))+($RJ$4*MT157*100*100/MAX(EV$9:EV$497))+($RJ$4*MU157*100*100/MAX(EV$9:EV$497))+($RJ$4*MV157*100*100/MAX(EV$9:EV$497))+($RJ$4*MW157*100*100/MAX(EV$9:EV$497))+($RJ$4*MX157*100*100/MAX(EV$9:EV$497))+($RJ$4*MY157*100*100/MAX(EV$9:EV$497))+($RJ$4*MZ157*100*100/MAX(EV$9:EV$497))+($RJ$4*NA157*100*100/MAX(EV$9:EV$497))+($RJ$4*NB157*100*100/MAX(EV$9:EV$497))+($RJ$4*NC157*100*100/MAX(EV$9:EV$497))+($RJ$4*ND157*100*100/MAX(EV$9:EV$497))+($RJ$4*NG157*100*100/MAX(EV$9:EV$497)))/4</f>
        <v>2.9494382022471917</v>
      </c>
      <c r="RZ157" s="115">
        <f>($RJ$4*NH157*100*100/MAX(EV$9:EV$497))/2 + (($RJ$4*NI157*100*100/MAX(EV$9:EV$497))+($RJ$4*NJ157*100*100/MAX(EV$9:EV$497))+($RJ$4*NK157*100*100/MAX(EV$9:EV$497))+($RJ$4*NL157*100*100/MAX(EV$9:EV$497))+($RJ$4*NM157*100*100/MAX(EV$9:EV$497))+($RJ$4*NN157*100*100/MAX(EV$9:EV$497)))/4</f>
        <v>0</v>
      </c>
      <c r="SA157" s="117">
        <f>(($RJ$4*NO157*100*100/MAX(EV$9:EV$497))+($RJ$4*NP157*100*100/MAX(EV$9:EV$497)))/4</f>
        <v>0</v>
      </c>
      <c r="SB157" s="118">
        <f t="shared" si="284"/>
        <v>45.618041745384637</v>
      </c>
      <c r="SC157" s="115">
        <f t="shared" si="285"/>
        <v>16.415496254681646</v>
      </c>
      <c r="SD157" s="115">
        <f t="shared" si="286"/>
        <v>2.2120786516853936</v>
      </c>
      <c r="SE157" s="115">
        <f t="shared" si="287"/>
        <v>33.073829588014974</v>
      </c>
      <c r="SF157" s="115">
        <f t="shared" si="288"/>
        <v>2.2120786516853936</v>
      </c>
      <c r="SG157" s="115">
        <f t="shared" si="289"/>
        <v>53.096102217361043</v>
      </c>
      <c r="SH157" s="115">
        <f>ROUND(SB157/MAX(SB$9:SB$497)*100,0)</f>
        <v>57</v>
      </c>
      <c r="SI157" s="115">
        <f>ROUND(SC157/MAX(SC$9:SC$497)*100,0)</f>
        <v>25</v>
      </c>
      <c r="SJ157" s="115">
        <f>ROUND(SD157/MAX(SD$9:SD$497)*100,0)</f>
        <v>4</v>
      </c>
      <c r="SK157" s="115">
        <f>ROUND(SE157/MAX(SE$9:SE$497)*100,0)</f>
        <v>26</v>
      </c>
      <c r="SL157" s="115">
        <f>ROUND(SF157/MAX(SF$9:SF$497)*100,0)</f>
        <v>5</v>
      </c>
      <c r="SM157" s="121">
        <f>ROUND(SG157/MAX(SG$9:SG$497)*100,0)</f>
        <v>50</v>
      </c>
      <c r="SN157" s="115">
        <f>ROUND(AVERAGEIF($ES$9:$ES$497,$ES157,SH$9:SH$497),0)</f>
        <v>29</v>
      </c>
      <c r="SO157" s="115">
        <f>ROUND(AVERAGEIF($ES$9:$ES$497,$ES157,SI$9:SI$497),0)</f>
        <v>3</v>
      </c>
      <c r="SP157" s="115">
        <f>ROUND(AVERAGEIF($ES$9:$ES$497,$ES157,SJ$9:SJ$497),0)</f>
        <v>5</v>
      </c>
      <c r="SQ157" s="115">
        <f>ROUND(AVERAGEIF($ES$9:$ES$497,$ES157,SK$9:SK$497),0)</f>
        <v>2</v>
      </c>
      <c r="SR157" s="115">
        <f>ROUND(AVERAGEIF($ES$9:$ES$497,$ES157,SL$9:SL$497),0)</f>
        <v>4</v>
      </c>
      <c r="SS157" s="121">
        <f>ROUND(AVERAGEIF($ES$9:$ES$497,$ES157,SM$9:SM$497),0)</f>
        <v>36</v>
      </c>
      <c r="ST157" s="114">
        <f>RANK(SB157,SB$9:SB$497,0)</f>
        <v>52</v>
      </c>
      <c r="SU157" s="115">
        <f>RANK(SC157,SC$9:SC$497,0)</f>
        <v>118</v>
      </c>
      <c r="SV157" s="115">
        <f>RANK(SD157,SD$9:SD$497,0)</f>
        <v>172</v>
      </c>
      <c r="SW157" s="115">
        <f>RANK(SE157,SE$9:SE$497,0)</f>
        <v>100</v>
      </c>
      <c r="SX157" s="115">
        <f>RANK(SF157,SF$9:SF$497,0)</f>
        <v>134</v>
      </c>
      <c r="SY157" s="115">
        <f>RANK(SG157,SG$9:SG$497,0)</f>
        <v>33</v>
      </c>
      <c r="SZ157" s="115">
        <f>COUNTIFS(SB$9:SB$497,"&gt;"&amp;SB157,$ES$9:$ES$497,$ES157)+1</f>
        <v>16</v>
      </c>
      <c r="TA157" s="115">
        <f>COUNTIFS(SC$9:SC$497,"&gt;"&amp;SC157,$ES$9:$ES$497,$ES157)+1</f>
        <v>1</v>
      </c>
      <c r="TB157" s="115">
        <f>COUNTIFS(SD$9:SD$497,"&gt;"&amp;SD157,$ES$9:$ES$497,$ES157)+1</f>
        <v>26</v>
      </c>
      <c r="TC157" s="115">
        <f>COUNTIFS(SE$9:SE$497,"&gt;"&amp;SE157,$ES$9:$ES$497,$ES157)+1</f>
        <v>2</v>
      </c>
      <c r="TD157" s="115">
        <f>COUNTIFS(SF$9:SF$497,"&gt;"&amp;SF157,$ES$9:$ES$497,$ES157)+1</f>
        <v>19</v>
      </c>
      <c r="TE157" s="117">
        <f>COUNTIFS(SG$9:SG$497,"&gt;"&amp;SG157,$ES$9:$ES$497,$ES157)+1</f>
        <v>31</v>
      </c>
      <c r="TF157" s="118">
        <f t="shared" si="290"/>
        <v>107</v>
      </c>
      <c r="TG157" s="115">
        <f t="shared" si="291"/>
        <v>74</v>
      </c>
      <c r="TH157" s="115">
        <f t="shared" si="292"/>
        <v>38</v>
      </c>
      <c r="TI157" s="115">
        <f t="shared" si="293"/>
        <v>71</v>
      </c>
      <c r="TJ157" s="115">
        <f t="shared" si="294"/>
        <v>50</v>
      </c>
      <c r="TK157" s="115">
        <f t="shared" si="295"/>
        <v>97</v>
      </c>
      <c r="TL157" s="117">
        <f t="shared" si="296"/>
        <v>100</v>
      </c>
      <c r="TM157" s="118">
        <f>ROUND(TF157/MAX(TF$9:TF$497)*100,0)</f>
        <v>59</v>
      </c>
      <c r="TN157" s="115">
        <f>ROUND(TG157/MAX(TG$9:TG$497)*100,0)</f>
        <v>41</v>
      </c>
      <c r="TO157" s="115">
        <f>ROUND(TH157/MAX(TH$9:TH$497)*100,0)</f>
        <v>21</v>
      </c>
      <c r="TP157" s="115">
        <f>ROUND(TI157/MAX(TI$9:TI$497)*100,0)</f>
        <v>39</v>
      </c>
      <c r="TQ157" s="115">
        <f>ROUND(TJ157/MAX(TJ$9:TJ$497)*100,0)</f>
        <v>25</v>
      </c>
      <c r="TR157" s="115">
        <f>ROUND(TK157/MAX(TK$9:TK$497)*100,0)</f>
        <v>49</v>
      </c>
      <c r="TS157" s="119">
        <f>ROUND(TL157/MAX(TL$9:TL$497)*100,0)</f>
        <v>51</v>
      </c>
      <c r="TT157" s="120">
        <f>RANK(TM157,TM$9:TM$497,0)</f>
        <v>106</v>
      </c>
      <c r="TU157" s="115">
        <f>RANK(TN157,TN$9:TN$497,0)</f>
        <v>123</v>
      </c>
      <c r="TV157" s="115">
        <f>RANK(TO157,TO$9:TO$497,0)</f>
        <v>252</v>
      </c>
      <c r="TW157" s="115">
        <f>RANK(TP157,TP$9:TP$497,0)</f>
        <v>144</v>
      </c>
      <c r="TX157" s="115">
        <f>RANK(TQ157,TQ$9:TQ$497,0)</f>
        <v>204</v>
      </c>
      <c r="TY157" s="115">
        <f>RANK(TR157,TR$9:TR$497,0)</f>
        <v>47</v>
      </c>
      <c r="TZ157" s="121">
        <f>RANK(TS157,TS$9:TS$497,0)</f>
        <v>37</v>
      </c>
      <c r="UA157" s="132"/>
      <c r="UB157" s="7" t="s">
        <v>1</v>
      </c>
    </row>
    <row r="158" spans="1:548" x14ac:dyDescent="0.15">
      <c r="A158" s="183">
        <v>150</v>
      </c>
      <c r="B158" s="203" t="s">
        <v>910</v>
      </c>
      <c r="C158" s="63"/>
      <c r="D158" s="63"/>
      <c r="E158" s="64" t="s">
        <v>518</v>
      </c>
      <c r="F158" s="65">
        <v>77</v>
      </c>
      <c r="G158" s="65" t="s">
        <v>519</v>
      </c>
      <c r="H158" s="65"/>
      <c r="I158" s="66" t="s">
        <v>521</v>
      </c>
      <c r="J158" s="67" t="s">
        <v>521</v>
      </c>
      <c r="K158" s="67" t="s">
        <v>521</v>
      </c>
      <c r="L158" s="67" t="s">
        <v>521</v>
      </c>
      <c r="M158" s="67" t="s">
        <v>521</v>
      </c>
      <c r="N158" s="67" t="s">
        <v>521</v>
      </c>
      <c r="O158" s="67" t="s">
        <v>521</v>
      </c>
      <c r="P158" s="67" t="s">
        <v>521</v>
      </c>
      <c r="Q158" s="67" t="s">
        <v>521</v>
      </c>
      <c r="R158" s="68" t="s">
        <v>521</v>
      </c>
      <c r="S158" s="69" t="s">
        <v>521</v>
      </c>
      <c r="T158" s="67" t="s">
        <v>521</v>
      </c>
      <c r="U158" s="67" t="s">
        <v>521</v>
      </c>
      <c r="V158" s="67" t="s">
        <v>521</v>
      </c>
      <c r="W158" s="67" t="s">
        <v>521</v>
      </c>
      <c r="X158" s="67" t="s">
        <v>521</v>
      </c>
      <c r="Y158" s="67" t="s">
        <v>521</v>
      </c>
      <c r="Z158" s="67" t="s">
        <v>521</v>
      </c>
      <c r="AA158" s="67" t="s">
        <v>521</v>
      </c>
      <c r="AB158" s="68" t="s">
        <v>521</v>
      </c>
      <c r="AC158" s="69" t="s">
        <v>521</v>
      </c>
      <c r="AD158" s="67" t="s">
        <v>521</v>
      </c>
      <c r="AE158" s="67" t="s">
        <v>521</v>
      </c>
      <c r="AF158" s="67" t="s">
        <v>521</v>
      </c>
      <c r="AG158" s="67" t="s">
        <v>521</v>
      </c>
      <c r="AH158" s="67" t="s">
        <v>521</v>
      </c>
      <c r="AI158" s="67" t="s">
        <v>521</v>
      </c>
      <c r="AJ158" s="67" t="s">
        <v>521</v>
      </c>
      <c r="AK158" s="67" t="s">
        <v>521</v>
      </c>
      <c r="AL158" s="68" t="s">
        <v>521</v>
      </c>
      <c r="AM158" s="69" t="s">
        <v>521</v>
      </c>
      <c r="AN158" s="67" t="s">
        <v>521</v>
      </c>
      <c r="AO158" s="67" t="s">
        <v>521</v>
      </c>
      <c r="AP158" s="67" t="s">
        <v>521</v>
      </c>
      <c r="AQ158" s="67" t="s">
        <v>521</v>
      </c>
      <c r="AR158" s="67" t="s">
        <v>521</v>
      </c>
      <c r="AS158" s="67" t="s">
        <v>521</v>
      </c>
      <c r="AT158" s="67" t="s">
        <v>521</v>
      </c>
      <c r="AU158" s="67" t="s">
        <v>521</v>
      </c>
      <c r="AV158" s="68" t="s">
        <v>521</v>
      </c>
      <c r="AW158" s="69" t="s">
        <v>521</v>
      </c>
      <c r="AX158" s="67" t="s">
        <v>521</v>
      </c>
      <c r="AY158" s="67" t="s">
        <v>521</v>
      </c>
      <c r="AZ158" s="67" t="s">
        <v>521</v>
      </c>
      <c r="BA158" s="67" t="s">
        <v>521</v>
      </c>
      <c r="BB158" s="67" t="s">
        <v>521</v>
      </c>
      <c r="BC158" s="67" t="s">
        <v>521</v>
      </c>
      <c r="BD158" s="67" t="s">
        <v>521</v>
      </c>
      <c r="BE158" s="67" t="s">
        <v>520</v>
      </c>
      <c r="BF158" s="68" t="s">
        <v>520</v>
      </c>
      <c r="BG158" s="69" t="s">
        <v>520</v>
      </c>
      <c r="BH158" s="67" t="s">
        <v>520</v>
      </c>
      <c r="BI158" s="67" t="s">
        <v>520</v>
      </c>
      <c r="BJ158" s="67" t="s">
        <v>520</v>
      </c>
      <c r="BK158" s="67" t="s">
        <v>520</v>
      </c>
      <c r="BL158" s="67" t="s">
        <v>520</v>
      </c>
      <c r="BM158" s="67" t="s">
        <v>520</v>
      </c>
      <c r="BN158" s="67" t="s">
        <v>520</v>
      </c>
      <c r="BO158" s="67" t="s">
        <v>521</v>
      </c>
      <c r="BP158" s="68" t="s">
        <v>521</v>
      </c>
      <c r="BQ158" s="70" t="s">
        <v>521</v>
      </c>
      <c r="BR158" s="67" t="s">
        <v>521</v>
      </c>
      <c r="BS158" s="67" t="s">
        <v>521</v>
      </c>
      <c r="BT158" s="67" t="s">
        <v>521</v>
      </c>
      <c r="BU158" s="67" t="s">
        <v>521</v>
      </c>
      <c r="BV158" s="67" t="s">
        <v>521</v>
      </c>
      <c r="BW158" s="67" t="s">
        <v>521</v>
      </c>
      <c r="BX158" s="67" t="s">
        <v>521</v>
      </c>
      <c r="BY158" s="67" t="s">
        <v>521</v>
      </c>
      <c r="BZ158" s="68" t="s">
        <v>521</v>
      </c>
      <c r="CA158" s="69" t="s">
        <v>521</v>
      </c>
      <c r="CB158" s="67" t="s">
        <v>521</v>
      </c>
      <c r="CC158" s="67" t="s">
        <v>521</v>
      </c>
      <c r="CD158" s="67" t="s">
        <v>521</v>
      </c>
      <c r="CE158" s="67" t="s">
        <v>521</v>
      </c>
      <c r="CF158" s="67" t="s">
        <v>521</v>
      </c>
      <c r="CG158" s="67" t="s">
        <v>521</v>
      </c>
      <c r="CH158" s="67" t="s">
        <v>521</v>
      </c>
      <c r="CI158" s="67" t="s">
        <v>521</v>
      </c>
      <c r="CJ158" s="68" t="s">
        <v>521</v>
      </c>
      <c r="CK158" s="69" t="s">
        <v>521</v>
      </c>
      <c r="CL158" s="67" t="s">
        <v>521</v>
      </c>
      <c r="CM158" s="67" t="s">
        <v>521</v>
      </c>
      <c r="CN158" s="67" t="s">
        <v>521</v>
      </c>
      <c r="CO158" s="67" t="s">
        <v>521</v>
      </c>
      <c r="CP158" s="67" t="s">
        <v>521</v>
      </c>
      <c r="CQ158" s="67" t="s">
        <v>521</v>
      </c>
      <c r="CR158" s="67" t="s">
        <v>521</v>
      </c>
      <c r="CS158" s="67" t="s">
        <v>521</v>
      </c>
      <c r="CT158" s="68" t="s">
        <v>521</v>
      </c>
      <c r="CU158" s="69" t="s">
        <v>521</v>
      </c>
      <c r="CV158" s="67" t="s">
        <v>521</v>
      </c>
      <c r="CW158" s="67" t="s">
        <v>521</v>
      </c>
      <c r="CX158" s="67" t="s">
        <v>521</v>
      </c>
      <c r="CY158" s="67" t="s">
        <v>521</v>
      </c>
      <c r="CZ158" s="67" t="s">
        <v>521</v>
      </c>
      <c r="DA158" s="67" t="s">
        <v>521</v>
      </c>
      <c r="DB158" s="67" t="s">
        <v>521</v>
      </c>
      <c r="DC158" s="67" t="s">
        <v>521</v>
      </c>
      <c r="DD158" s="68" t="s">
        <v>521</v>
      </c>
      <c r="DE158" s="69" t="s">
        <v>521</v>
      </c>
      <c r="DF158" s="71" t="s">
        <v>521</v>
      </c>
      <c r="DG158" s="67" t="s">
        <v>521</v>
      </c>
      <c r="DH158" s="67" t="s">
        <v>521</v>
      </c>
      <c r="DI158" s="67" t="s">
        <v>521</v>
      </c>
      <c r="DJ158" s="67" t="s">
        <v>521</v>
      </c>
      <c r="DK158" s="67" t="s">
        <v>521</v>
      </c>
      <c r="DL158" s="67" t="s">
        <v>521</v>
      </c>
      <c r="DM158" s="67" t="s">
        <v>521</v>
      </c>
      <c r="DN158" s="68" t="s">
        <v>521</v>
      </c>
      <c r="DO158" s="70" t="s">
        <v>521</v>
      </c>
      <c r="DP158" s="71" t="s">
        <v>521</v>
      </c>
      <c r="DQ158" s="67" t="s">
        <v>521</v>
      </c>
      <c r="DR158" s="67" t="s">
        <v>521</v>
      </c>
      <c r="DS158" s="67" t="s">
        <v>521</v>
      </c>
      <c r="DT158" s="67" t="s">
        <v>521</v>
      </c>
      <c r="DU158" s="67" t="s">
        <v>521</v>
      </c>
      <c r="DV158" s="67" t="s">
        <v>521</v>
      </c>
      <c r="DW158" s="67" t="s">
        <v>521</v>
      </c>
      <c r="DX158" s="72" t="s">
        <v>521</v>
      </c>
      <c r="DY158" s="73" t="s">
        <v>522</v>
      </c>
      <c r="DZ158" s="74">
        <v>2</v>
      </c>
      <c r="EA158" s="74">
        <v>3</v>
      </c>
      <c r="EB158" s="74">
        <v>3</v>
      </c>
      <c r="EC158" s="75">
        <v>4</v>
      </c>
      <c r="ED158" s="76" t="s">
        <v>522</v>
      </c>
      <c r="EE158" s="74">
        <f t="shared" si="246"/>
        <v>2</v>
      </c>
      <c r="EF158" s="74">
        <f t="shared" si="247"/>
        <v>6</v>
      </c>
      <c r="EG158" s="74">
        <f t="shared" si="248"/>
        <v>18</v>
      </c>
      <c r="EH158" s="77">
        <f t="shared" si="249"/>
        <v>72</v>
      </c>
      <c r="EI158" s="73">
        <v>30</v>
      </c>
      <c r="EJ158" s="74">
        <v>50</v>
      </c>
      <c r="EK158" s="74">
        <v>90</v>
      </c>
      <c r="EL158" s="74">
        <v>150</v>
      </c>
      <c r="EM158" s="75">
        <v>450</v>
      </c>
      <c r="EN158" s="78">
        <v>1</v>
      </c>
      <c r="EO158" s="79">
        <f t="shared" si="250"/>
        <v>0.83333333333333337</v>
      </c>
      <c r="EP158" s="79">
        <f t="shared" si="251"/>
        <v>0.5</v>
      </c>
      <c r="EQ158" s="79">
        <f t="shared" si="252"/>
        <v>0.27777777777777779</v>
      </c>
      <c r="ER158" s="80">
        <f t="shared" si="253"/>
        <v>0.20833333333333334</v>
      </c>
      <c r="ES158" s="128" t="s">
        <v>564</v>
      </c>
      <c r="ET158" s="82"/>
      <c r="EU158" s="83">
        <v>4</v>
      </c>
      <c r="EV158" s="73">
        <v>61</v>
      </c>
      <c r="EW158" s="74">
        <v>44</v>
      </c>
      <c r="EX158" s="74">
        <v>37</v>
      </c>
      <c r="EY158" s="74">
        <v>35</v>
      </c>
      <c r="EZ158" s="74">
        <v>21</v>
      </c>
      <c r="FA158" s="74">
        <v>24</v>
      </c>
      <c r="FB158" s="74">
        <v>61</v>
      </c>
      <c r="FC158" s="74">
        <v>47</v>
      </c>
      <c r="FD158" s="74">
        <f t="shared" si="254"/>
        <v>58</v>
      </c>
      <c r="FE158" s="84">
        <f t="shared" si="255"/>
        <v>84</v>
      </c>
      <c r="FF158" s="73">
        <f>RANK(EV158,$EV$9:$EV$497,0)</f>
        <v>231</v>
      </c>
      <c r="FG158" s="74">
        <f>RANK(EW158,$EW$9:$EW$497,0)</f>
        <v>210</v>
      </c>
      <c r="FH158" s="74">
        <f>RANK(EX158,$EX$9:$EX$497,0)</f>
        <v>189</v>
      </c>
      <c r="FI158" s="74">
        <f>RANK(EY158,$EY$9:$EY$497,0)</f>
        <v>203</v>
      </c>
      <c r="FJ158" s="74">
        <f>RANK(EZ158,$EZ$9:$EZ$497,0)</f>
        <v>188</v>
      </c>
      <c r="FK158" s="74">
        <f>RANK(FA158,$FA$9:$FA$497,0)</f>
        <v>157</v>
      </c>
      <c r="FL158" s="74">
        <f>RANK(FB158,$FB$9:$FB$497,0)</f>
        <v>123</v>
      </c>
      <c r="FM158" s="74">
        <f>RANK(FC158,$FC$9:$FC$497,0)</f>
        <v>181</v>
      </c>
      <c r="FN158" s="74">
        <f>RANK(FD158,$FD$9:$FD$497,0)</f>
        <v>252</v>
      </c>
      <c r="FO158" s="84">
        <f>RANK(FE158,$FE$9:$FE$497,0)</f>
        <v>194</v>
      </c>
      <c r="FP158" s="73">
        <f>COUNTIFS($EV$9:$EV$497,"&gt;"&amp;EV158,$ES$9:$ES$497,ES158)+1</f>
        <v>51</v>
      </c>
      <c r="FQ158" s="74">
        <f>COUNTIFS($EW$9:$EW$497,"&gt;"&amp;EW158,$ES$9:$ES$497,ES158)+1</f>
        <v>48</v>
      </c>
      <c r="FR158" s="74">
        <f>COUNTIFS($EX$9:$EX$497,"&gt;"&amp;EX158,$ES$9:$ES$497,ES158)+1</f>
        <v>60</v>
      </c>
      <c r="FS158" s="74">
        <f>COUNTIFS($EY$9:$EY$497,"&gt;"&amp;EY158,$ES$9:$ES$497,ES158)+1</f>
        <v>47</v>
      </c>
      <c r="FT158" s="74">
        <f>COUNTIFS($EZ$9:$EZ$497,"&gt;"&amp;EZ158,$ES$9:$ES$497,ES158)+1</f>
        <v>43</v>
      </c>
      <c r="FU158" s="74">
        <f>COUNTIFS($FA$9:$FA$497,"&gt;"&amp;FA158,$ES$9:$ES$497,ES158)+1</f>
        <v>34</v>
      </c>
      <c r="FV158" s="74">
        <f>COUNTIFS($FB$9:$FB$497,"&gt;"&amp;FB158,$ES$9:$ES$497,ES158)+1</f>
        <v>57</v>
      </c>
      <c r="FW158" s="74">
        <f>COUNTIFS($FC$9:$FC$497,"&gt;"&amp;FC158,$ES$9:$ES$497,ES158)+1</f>
        <v>63</v>
      </c>
      <c r="FX158" s="74">
        <f>COUNTIFS($FD$9:$FD$497,"&gt;"&amp;FD158,$ES$9:$ES$497,ES158)+1</f>
        <v>61</v>
      </c>
      <c r="FY158" s="84">
        <f>COUNTIFS($FE$9:$FE$497,"&gt;"&amp;FE158,$ES$9:$ES$497,ES158)+1</f>
        <v>62</v>
      </c>
      <c r="FZ158" s="85">
        <f t="shared" si="256"/>
        <v>0.79</v>
      </c>
      <c r="GA158" s="86">
        <f t="shared" si="257"/>
        <v>0.56999999999999995</v>
      </c>
      <c r="GB158" s="86">
        <f t="shared" si="258"/>
        <v>0.48</v>
      </c>
      <c r="GC158" s="86">
        <f t="shared" si="259"/>
        <v>0.45</v>
      </c>
      <c r="GD158" s="86">
        <f t="shared" si="260"/>
        <v>0.27</v>
      </c>
      <c r="GE158" s="86">
        <f t="shared" si="261"/>
        <v>0.31</v>
      </c>
      <c r="GF158" s="86">
        <f t="shared" si="262"/>
        <v>0.79</v>
      </c>
      <c r="GG158" s="86">
        <f t="shared" si="263"/>
        <v>0.61</v>
      </c>
      <c r="GH158" s="86">
        <f t="shared" si="264"/>
        <v>0.75</v>
      </c>
      <c r="GI158" s="87">
        <f t="shared" si="265"/>
        <v>1.0900000000000001</v>
      </c>
      <c r="GJ158" s="85">
        <f>ROUND(((FZ158-AVERAGE(FZ$9:FZ$497))/STDEVP(FZ$9:FZ$497)*10+50),2)</f>
        <v>43.13</v>
      </c>
      <c r="GK158" s="86">
        <f>ROUND(((GA158-AVERAGE(GA$9:GA$497))/STDEVP(GA$9:GA$497)*10+50),2)</f>
        <v>46.4</v>
      </c>
      <c r="GL158" s="86">
        <f>ROUND(((GB158-AVERAGE(GB$9:GB$497))/STDEVP(GB$9:GB$497)*10+50),2)</f>
        <v>46.14</v>
      </c>
      <c r="GM158" s="86">
        <f>ROUND(((GC158-AVERAGE(GC$9:GC$497))/STDEVP(GC$9:GC$497)*10+50),2)</f>
        <v>46.19</v>
      </c>
      <c r="GN158" s="86">
        <f>ROUND(((GD158-AVERAGE(GD$9:GD$497))/STDEVP(GD$9:GD$497)*10+50),2)</f>
        <v>45.81</v>
      </c>
      <c r="GO158" s="86">
        <f>ROUND(((GE158-AVERAGE(GE$9:GE$497))/STDEVP(GE$9:GE$497)*10+50),2)</f>
        <v>48.61</v>
      </c>
      <c r="GP158" s="86">
        <f>ROUND(((GF158-AVERAGE(GF$9:GF$497))/STDEVP(GF$9:GF$497)*10+50),2)</f>
        <v>54.88</v>
      </c>
      <c r="GQ158" s="86">
        <f>ROUND(((GG158-AVERAGE(GG$9:GG$497))/STDEVP(GG$9:GG$497)*10+50),2)</f>
        <v>49.34</v>
      </c>
      <c r="GR158" s="86">
        <f>ROUND(((GH158-AVERAGE(GH$9:GH$497))/STDEVP(GH$9:GH$497)*10+50),2)</f>
        <v>41.8</v>
      </c>
      <c r="GS158" s="87">
        <f>ROUND(((GI158-AVERAGE(GI$9:GI$497))/STDEVP(GI$9:GI$497)*10+50),2)</f>
        <v>47.4</v>
      </c>
      <c r="GT158" s="73">
        <f>RANK(GJ158,$GJ$9:$GJ$497,0)</f>
        <v>331</v>
      </c>
      <c r="GU158" s="74">
        <f>RANK(GK158,$GK$9:$GK$497,0)</f>
        <v>245</v>
      </c>
      <c r="GV158" s="74">
        <f>RANK(GL158,$GL$9:$GL$497,0)</f>
        <v>266</v>
      </c>
      <c r="GW158" s="74">
        <f>RANK(GM158,$GM$9:$GM$497,0)</f>
        <v>278</v>
      </c>
      <c r="GX158" s="74">
        <f>RANK(GN158,$GN$9:$GN$497,0)</f>
        <v>248</v>
      </c>
      <c r="GY158" s="74">
        <f>RANK(GO158,$GO$9:$GO$497,0)</f>
        <v>173</v>
      </c>
      <c r="GZ158" s="74">
        <f>RANK(GP158,$GP$9:$GP$497,0)</f>
        <v>131</v>
      </c>
      <c r="HA158" s="74">
        <f>RANK(GQ158,$GQ$9:$GQ$497,0)</f>
        <v>224</v>
      </c>
      <c r="HB158" s="74">
        <f>RANK(GR158,$GR$9:$GR$497,0)</f>
        <v>356</v>
      </c>
      <c r="HC158" s="84">
        <f>RANK(GS158,$GS$9:$GS$497,0)</f>
        <v>236</v>
      </c>
      <c r="HD158" s="85">
        <f>ROUND(AVERAGEIF($ES$9:$ES$497,$ES158,$FZ$9:$FZ$497),2)</f>
        <v>0.92</v>
      </c>
      <c r="HE158" s="86">
        <f>ROUND(AVERAGEIF($ES$9:$ES$497,$ES158,$GA$9:$GA$497),2)</f>
        <v>0.65</v>
      </c>
      <c r="HF158" s="86">
        <f>ROUND(AVERAGEIF($ES$9:$ES$497,$ES158,$GB$9:$GB$497),2)</f>
        <v>0.69</v>
      </c>
      <c r="HG158" s="86">
        <f>ROUND(AVERAGEIF($ES$9:$ES$497,$ES158,$GC$9:$GC$497),2)</f>
        <v>0.54</v>
      </c>
      <c r="HH158" s="86">
        <f>ROUND(AVERAGEIF($ES$9:$ES$497,$ES158,$GD$9:$GD$497),2)</f>
        <v>0.32</v>
      </c>
      <c r="HI158" s="86">
        <f>ROUND(AVERAGEIF($ES$9:$ES$497,$ES158,$GE$9:$GE$497),2)</f>
        <v>0.33</v>
      </c>
      <c r="HJ158" s="86">
        <f>ROUND(AVERAGEIF($ES$9:$ES$497,$ES158,$GF$9:$GF$497),2)</f>
        <v>0.98</v>
      </c>
      <c r="HK158" s="86">
        <f>ROUND(AVERAGEIF($ES$9:$ES$497,$ES158,$GG$9:$GG$497),2)</f>
        <v>0.86</v>
      </c>
      <c r="HL158" s="86">
        <f>ROUND(AVERAGEIF($ES$9:$ES$497,$ES158,$GH$9:$GH$497),2)</f>
        <v>1.01</v>
      </c>
      <c r="HM158" s="87">
        <f>ROUND(AVERAGEIF($ES$9:$ES$497,$ES158,$GI$9:$GI$497),2)</f>
        <v>1.55</v>
      </c>
      <c r="HN158" s="88">
        <f t="shared" si="266"/>
        <v>-0.13</v>
      </c>
      <c r="HO158" s="89">
        <f t="shared" si="267"/>
        <v>-8.0000000000000071E-2</v>
      </c>
      <c r="HP158" s="89">
        <f t="shared" si="268"/>
        <v>-0.20999999999999996</v>
      </c>
      <c r="HQ158" s="89">
        <f t="shared" si="269"/>
        <v>-9.0000000000000024E-2</v>
      </c>
      <c r="HR158" s="89">
        <f t="shared" si="270"/>
        <v>-4.9999999999999989E-2</v>
      </c>
      <c r="HS158" s="89">
        <f t="shared" si="271"/>
        <v>-2.0000000000000018E-2</v>
      </c>
      <c r="HT158" s="89">
        <f t="shared" si="272"/>
        <v>-0.18999999999999995</v>
      </c>
      <c r="HU158" s="89">
        <f t="shared" si="273"/>
        <v>-0.25</v>
      </c>
      <c r="HV158" s="89">
        <f t="shared" si="274"/>
        <v>-0.26</v>
      </c>
      <c r="HW158" s="90">
        <f t="shared" si="275"/>
        <v>-0.45999999999999996</v>
      </c>
      <c r="HX158" s="73">
        <f>COUNTIFS($FZ$9:$FZ$497,"&gt;"&amp;FZ158,$ES$9:$ES$497,$ES158)+1</f>
        <v>71</v>
      </c>
      <c r="HY158" s="74">
        <f>COUNTIFS($GA$9:$GA$497,"&gt;"&amp;GA158,$ES$9:$ES$497,$ES158)+1</f>
        <v>70</v>
      </c>
      <c r="HZ158" s="74">
        <f>COUNTIFS($GB$9:$GB$497,"&gt;"&amp;GB158,$ES$9:$ES$497,$ES158)+1</f>
        <v>87</v>
      </c>
      <c r="IA158" s="74">
        <f>COUNTIFS($GC$9:$GC$497,"&gt;"&amp;GC158,$ES$9:$ES$497,$ES158)+1</f>
        <v>72</v>
      </c>
      <c r="IB158" s="74">
        <f>COUNTIFS($GD$9:$GD$497,"&gt;"&amp;GD158,$ES$9:$ES$497,$ES158)+1</f>
        <v>62</v>
      </c>
      <c r="IC158" s="74">
        <f>COUNTIFS($GE$9:$GE$497,"&gt;"&amp;GE158,$ES$9:$ES$497,$ES158)+1</f>
        <v>47</v>
      </c>
      <c r="ID158" s="74">
        <f>COUNTIFS($GF$9:$GF$497,"&gt;"&amp;GF158,$ES$9:$ES$497,$ES158)+1</f>
        <v>72</v>
      </c>
      <c r="IE158" s="74">
        <f>COUNTIFS($GG$9:$GG$497,"&gt;"&amp;GG158,$ES$9:$ES$497,$ES158)+1</f>
        <v>92</v>
      </c>
      <c r="IF158" s="74">
        <f>COUNTIFS($GH$9:$GH$497,"&gt;"&amp;GH158,$ES$9:$ES$497,$ES158)+1</f>
        <v>87</v>
      </c>
      <c r="IG158" s="84">
        <f>COUNTIFS($GI$9:$GI$497,"&gt;"&amp;GI158,$ES$9:$ES$497,$ES158)+1</f>
        <v>90</v>
      </c>
      <c r="IH158" s="91"/>
      <c r="II158" s="79"/>
      <c r="IJ158" s="79"/>
      <c r="IK158" s="79"/>
      <c r="IL158" s="79"/>
      <c r="IM158" s="92"/>
      <c r="IN158" s="93"/>
      <c r="IO158" s="94"/>
      <c r="IP158" s="95"/>
      <c r="IQ158" s="79"/>
      <c r="IR158" s="79"/>
      <c r="IS158" s="79"/>
      <c r="IT158" s="79"/>
      <c r="IU158" s="79"/>
      <c r="IV158" s="79"/>
      <c r="IW158" s="96"/>
      <c r="IX158" s="93"/>
      <c r="IY158" s="79"/>
      <c r="IZ158" s="79"/>
      <c r="JA158" s="79"/>
      <c r="JB158" s="79"/>
      <c r="JC158" s="79"/>
      <c r="JD158" s="79"/>
      <c r="JE158" s="97"/>
      <c r="JF158" s="95"/>
      <c r="JG158" s="79"/>
      <c r="JH158" s="79"/>
      <c r="JI158" s="79"/>
      <c r="JJ158" s="79"/>
      <c r="JK158" s="79"/>
      <c r="JL158" s="79"/>
      <c r="JM158" s="96"/>
      <c r="JN158" s="93"/>
      <c r="JO158" s="79"/>
      <c r="JP158" s="79"/>
      <c r="JQ158" s="79"/>
      <c r="JR158" s="79"/>
      <c r="JS158" s="79"/>
      <c r="JT158" s="79"/>
      <c r="JU158" s="79"/>
      <c r="JV158" s="79"/>
      <c r="JW158" s="79"/>
      <c r="JX158" s="79"/>
      <c r="JY158" s="79"/>
      <c r="JZ158" s="97"/>
      <c r="KA158" s="93"/>
      <c r="KB158" s="79"/>
      <c r="KC158" s="79"/>
      <c r="KD158" s="79"/>
      <c r="KE158" s="97"/>
      <c r="KF158" s="95"/>
      <c r="KG158" s="79"/>
      <c r="KH158" s="79"/>
      <c r="KI158" s="79"/>
      <c r="KJ158" s="79"/>
      <c r="KK158" s="98"/>
      <c r="KL158" s="79"/>
      <c r="KM158" s="79"/>
      <c r="KN158" s="79"/>
      <c r="KO158" s="79"/>
      <c r="KP158" s="79"/>
      <c r="KQ158" s="79"/>
      <c r="KR158" s="79"/>
      <c r="KS158" s="96"/>
      <c r="KT158" s="96"/>
      <c r="KU158" s="96"/>
      <c r="KV158" s="96"/>
      <c r="KW158" s="93"/>
      <c r="KX158" s="79"/>
      <c r="KY158" s="79"/>
      <c r="KZ158" s="79"/>
      <c r="LA158" s="79"/>
      <c r="LB158" s="79"/>
      <c r="LC158" s="96"/>
      <c r="LD158" s="93"/>
      <c r="LE158" s="94"/>
      <c r="LF158" s="99"/>
      <c r="LG158" s="75"/>
      <c r="LH158" s="93"/>
      <c r="LI158" s="79"/>
      <c r="LJ158" s="74"/>
      <c r="LK158" s="74"/>
      <c r="LL158" s="74"/>
      <c r="LM158" s="100"/>
      <c r="LN158" s="95"/>
      <c r="LO158" s="79"/>
      <c r="LP158" s="79"/>
      <c r="LQ158" s="79"/>
      <c r="LR158" s="96"/>
      <c r="LS158" s="93"/>
      <c r="LT158" s="79"/>
      <c r="LU158" s="79"/>
      <c r="LV158" s="79"/>
      <c r="LW158" s="79"/>
      <c r="LX158" s="79"/>
      <c r="LY158" s="79"/>
      <c r="LZ158" s="79"/>
      <c r="MA158" s="97"/>
      <c r="MB158" s="95"/>
      <c r="MC158" s="79"/>
      <c r="MD158" s="79"/>
      <c r="ME158" s="79"/>
      <c r="MF158" s="79"/>
      <c r="MG158" s="79"/>
      <c r="MH158" s="79"/>
      <c r="MI158" s="79"/>
      <c r="MJ158" s="79"/>
      <c r="MK158" s="79"/>
      <c r="ML158" s="79"/>
      <c r="MM158" s="79"/>
      <c r="MN158" s="98"/>
      <c r="MO158" s="98"/>
      <c r="MP158" s="96"/>
      <c r="MQ158" s="93"/>
      <c r="MR158" s="79"/>
      <c r="MS158" s="79"/>
      <c r="MT158" s="79"/>
      <c r="MU158" s="79"/>
      <c r="MV158" s="98"/>
      <c r="MW158" s="79"/>
      <c r="MX158" s="79"/>
      <c r="MY158" s="79"/>
      <c r="MZ158" s="79"/>
      <c r="NA158" s="79"/>
      <c r="NB158" s="79"/>
      <c r="NC158" s="79"/>
      <c r="ND158" s="96"/>
      <c r="NE158" s="96"/>
      <c r="NF158" s="96"/>
      <c r="NG158" s="96"/>
      <c r="NH158" s="93"/>
      <c r="NI158" s="79"/>
      <c r="NJ158" s="79"/>
      <c r="NK158" s="79"/>
      <c r="NL158" s="79"/>
      <c r="NM158" s="79"/>
      <c r="NN158" s="94"/>
      <c r="NO158" s="93"/>
      <c r="NP158" s="80"/>
      <c r="NQ158" s="124" t="s">
        <v>906</v>
      </c>
      <c r="NR158" s="102" t="s">
        <v>913</v>
      </c>
      <c r="NS158" s="102"/>
      <c r="NT158" s="102"/>
      <c r="NU158" s="102"/>
      <c r="NV158" s="104">
        <v>43720</v>
      </c>
      <c r="NW158" s="102" t="s">
        <v>525</v>
      </c>
      <c r="NX158" s="133" t="s">
        <v>914</v>
      </c>
      <c r="NY158" s="129" t="s">
        <v>2116</v>
      </c>
      <c r="NZ158" s="133" t="s">
        <v>2078</v>
      </c>
      <c r="OA158" s="134"/>
      <c r="OB158" s="134"/>
      <c r="OC158" s="134"/>
      <c r="OD158" s="108">
        <f t="shared" si="276"/>
        <v>72</v>
      </c>
      <c r="OE158" s="109">
        <v>7</v>
      </c>
      <c r="OF158" s="110">
        <f t="shared" si="277"/>
        <v>30</v>
      </c>
      <c r="OG158" s="109">
        <v>7</v>
      </c>
      <c r="OH158" s="111">
        <f>ROUND(AVERAGEIF($ES$9:$ES$497,$ES158,EV$9:EV$497),0)</f>
        <v>67</v>
      </c>
      <c r="OI158" s="112">
        <f>ROUND(AVERAGEIF($ES$9:$ES$497,$ES158,EW$9:EW$497),0)</f>
        <v>45</v>
      </c>
      <c r="OJ158" s="112">
        <f>ROUND(AVERAGEIF($ES$9:$ES$497,$ES158,EX$9:EX$497),0)</f>
        <v>51</v>
      </c>
      <c r="OK158" s="112">
        <f>ROUND(AVERAGEIF($ES$9:$ES$497,$ES158,EY$9:EY$497),0)</f>
        <v>39</v>
      </c>
      <c r="OL158" s="112">
        <f>ROUND(AVERAGEIF($ES$9:$ES$497,$ES158,EZ$9:EZ$497),0)</f>
        <v>21</v>
      </c>
      <c r="OM158" s="112">
        <f>ROUND(AVERAGEIF($ES$9:$ES$497,$ES158,FA$9:FA$497),0)</f>
        <v>21</v>
      </c>
      <c r="ON158" s="112">
        <f>ROUND(AVERAGEIF($ES$9:$ES$497,$ES158,FB$9:FB$497),0)</f>
        <v>68</v>
      </c>
      <c r="OO158" s="112">
        <f>ROUND(AVERAGEIF($ES$9:$ES$497,$ES158,FC$9:FC$497),0)</f>
        <v>64</v>
      </c>
      <c r="OP158" s="112">
        <f>ROUND(AVERAGEIF($ES$9:$ES$497,$ES158,FD$9:FD$497),0)</f>
        <v>72</v>
      </c>
      <c r="OQ158" s="113">
        <f>ROUND(AVERAGEIF($ES$9:$ES$497,$ES158,FE$9:FE$497),0)</f>
        <v>115</v>
      </c>
      <c r="OR158" s="114">
        <f>ROUND(EV158/MAX(EV$9:EV$497)*100,0)</f>
        <v>34</v>
      </c>
      <c r="OS158" s="115">
        <f>ROUND(EW158/MAX(EW$9:EW$497)*100,0)</f>
        <v>35</v>
      </c>
      <c r="OT158" s="115">
        <f>ROUND(EX158/MAX(EX$9:EX$497)*100,0)</f>
        <v>31</v>
      </c>
      <c r="OU158" s="115">
        <f>ROUND(EY158/MAX(EY$9:EY$497)*100,0)</f>
        <v>23</v>
      </c>
      <c r="OV158" s="115">
        <f>ROUND(EZ158/MAX(EZ$9:EZ$497)*100,0)</f>
        <v>17</v>
      </c>
      <c r="OW158" s="115">
        <f>ROUND(FA158/MAX(FA$9:FA$497)*100,0)</f>
        <v>21</v>
      </c>
      <c r="OX158" s="115">
        <f>ROUND(FB158/MAX(FB$9:FB$497)*100,0)</f>
        <v>46</v>
      </c>
      <c r="OY158" s="116">
        <f>ROUND(FC158/MAX(FC$9:FC$497)*100,0)</f>
        <v>32</v>
      </c>
      <c r="OZ158" s="115">
        <f>ROUND(FD158/MAX(FD$9:FD$497)*100,0)</f>
        <v>39</v>
      </c>
      <c r="PA158" s="117">
        <f>ROUND(FE158/MAX(FE$9:FE$497)*100,0)</f>
        <v>34</v>
      </c>
      <c r="PB158" s="118">
        <f t="shared" si="278"/>
        <v>378</v>
      </c>
      <c r="PC158" s="115">
        <f t="shared" si="279"/>
        <v>336</v>
      </c>
      <c r="PD158" s="115">
        <f t="shared" si="280"/>
        <v>429</v>
      </c>
      <c r="PE158" s="115">
        <f t="shared" si="281"/>
        <v>442</v>
      </c>
      <c r="PF158" s="115">
        <f t="shared" si="282"/>
        <v>329</v>
      </c>
      <c r="PG158" s="119">
        <f t="shared" si="283"/>
        <v>293</v>
      </c>
      <c r="PH158" s="118">
        <f>ROUND(PB158/MAX(PB$9:PB$497)*100,0)</f>
        <v>45</v>
      </c>
      <c r="PI158" s="115">
        <f>ROUND(PC158/MAX(PC$9:PC$497)*100,0)</f>
        <v>40</v>
      </c>
      <c r="PJ158" s="115">
        <f>ROUND(PD158/MAX(PD$9:PD$497)*100,0)</f>
        <v>46</v>
      </c>
      <c r="PK158" s="115">
        <f>ROUND(PE158/MAX(PE$9:PE$497)*100,0)</f>
        <v>44</v>
      </c>
      <c r="PL158" s="115">
        <f>ROUND(PF158/MAX(PF$9:PF$497)*100,0)</f>
        <v>46</v>
      </c>
      <c r="PM158" s="119">
        <f>ROUND(PG158/MAX(PG$9:PG$497)*100,0)</f>
        <v>43</v>
      </c>
      <c r="PN158" s="118">
        <f>RANK(PH158,PH$9:PH$497,0)</f>
        <v>215</v>
      </c>
      <c r="PO158" s="115">
        <f>RANK(PI158,PI$9:PI$497,0)</f>
        <v>218</v>
      </c>
      <c r="PP158" s="115">
        <f>RANK(PJ158,PJ$9:PJ$497,0)</f>
        <v>229</v>
      </c>
      <c r="PQ158" s="115">
        <f>RANK(PK158,PK$9:PK$497,0)</f>
        <v>214</v>
      </c>
      <c r="PR158" s="115">
        <f>RANK(PL158,PL$9:PL$497,0)</f>
        <v>221</v>
      </c>
      <c r="PS158" s="119">
        <f>RANK(PM158,PM$9:PM$497,0)</f>
        <v>213</v>
      </c>
      <c r="PT158" s="120">
        <f>ROUND(FZ158/MAX(FZ$9:FZ$497)*100,0)</f>
        <v>43</v>
      </c>
      <c r="PU158" s="115">
        <f>ROUND(GA158/MAX(GA$9:GA$497)*100,0)</f>
        <v>32</v>
      </c>
      <c r="PV158" s="115">
        <f>ROUND(GB158/MAX(GB$9:GB$497)*100,0)</f>
        <v>35</v>
      </c>
      <c r="PW158" s="115">
        <f>ROUND(GC158/MAX(GC$9:GC$497)*100,0)</f>
        <v>36</v>
      </c>
      <c r="PX158" s="115">
        <f>ROUND(GD158/MAX(GD$9:GD$497)*100,0)</f>
        <v>15</v>
      </c>
      <c r="PY158" s="115">
        <f>ROUND(GE158/MAX(GE$9:GE$497)*100,0)</f>
        <v>19</v>
      </c>
      <c r="PZ158" s="115">
        <f>ROUND(GF158/MAX(GF$9:GF$497)*100,0)</f>
        <v>37</v>
      </c>
      <c r="QA158" s="116">
        <f>ROUND(GG158/MAX(GG$9:GG$497)*100,0)</f>
        <v>33</v>
      </c>
      <c r="QB158" s="115">
        <f>ROUND(GH158/MAX(GH$9:GH$497)*100,0)</f>
        <v>33</v>
      </c>
      <c r="QC158" s="121">
        <f>ROUND(GI158/MAX(GI$9:GI$497)*100,0)</f>
        <v>35</v>
      </c>
      <c r="QD158" s="120">
        <f>ROUND(AVERAGEIF($ES$9:$ES$497,$ES158,PT$9:PT$497),0)</f>
        <v>50</v>
      </c>
      <c r="QE158" s="120">
        <f>ROUND(AVERAGEIF($ES$9:$ES$497,$ES158,PU$9:PU$497),0)</f>
        <v>37</v>
      </c>
      <c r="QF158" s="120">
        <f>ROUND(AVERAGEIF($ES$9:$ES$497,$ES158,PV$9:PV$497),0)</f>
        <v>50</v>
      </c>
      <c r="QG158" s="120">
        <f>ROUND(AVERAGEIF($ES$9:$ES$497,$ES158,PW$9:PW$497),0)</f>
        <v>43</v>
      </c>
      <c r="QH158" s="120">
        <f>ROUND(AVERAGEIF($ES$9:$ES$497,$ES158,PX$9:PX$497),0)</f>
        <v>18</v>
      </c>
      <c r="QI158" s="120">
        <f>ROUND(AVERAGEIF($ES$9:$ES$497,$ES158,PY$9:PY$497),0)</f>
        <v>20</v>
      </c>
      <c r="QJ158" s="120">
        <f>ROUND(AVERAGEIF($ES$9:$ES$497,$ES158,PZ$9:PZ$497),0)</f>
        <v>46</v>
      </c>
      <c r="QK158" s="120">
        <f>ROUND(AVERAGEIF($ES$9:$ES$497,$ES158,QA$9:QA$497),0)</f>
        <v>47</v>
      </c>
      <c r="QL158" s="120">
        <f>ROUND(AVERAGEIF($ES$9:$ES$497,$ES158,QB$9:QB$497),0)</f>
        <v>45</v>
      </c>
      <c r="QM158" s="120">
        <f>ROUND(AVERAGEIF($ES$9:$ES$497,$ES158,QC$9:QC$497),0)</f>
        <v>49</v>
      </c>
      <c r="QN158" s="114">
        <f t="shared" si="297"/>
        <v>433</v>
      </c>
      <c r="QO158" s="115">
        <f t="shared" si="298"/>
        <v>353</v>
      </c>
      <c r="QP158" s="115">
        <f t="shared" si="299"/>
        <v>493</v>
      </c>
      <c r="QQ158" s="115">
        <f t="shared" si="300"/>
        <v>532</v>
      </c>
      <c r="QR158" s="115">
        <f t="shared" si="301"/>
        <v>455</v>
      </c>
      <c r="QS158" s="119">
        <f t="shared" si="302"/>
        <v>335</v>
      </c>
      <c r="QT158" s="114">
        <f>ROUND((QN158-MIN(QN$9:QN$497))/(MAX(QN$9:QN$497)-MIN(QN$9:QN$497))*100,0)</f>
        <v>32</v>
      </c>
      <c r="QU158" s="115">
        <f>ROUND((QO158-MIN(QO$9:QO$497))/(MAX(QO$9:QO$497)-MIN(QO$9:QO$497))*100,0)</f>
        <v>21</v>
      </c>
      <c r="QV158" s="115">
        <f>ROUND((QP158-MIN(QP$9:QP$497))/(MAX(QP$9:QP$497)-MIN(QP$9:QP$497))*100,0)</f>
        <v>20</v>
      </c>
      <c r="QW158" s="115">
        <f>ROUND((QQ158-MIN(QQ$9:QQ$497))/(MAX(QQ$9:QQ$497)-MIN(QQ$9:QQ$497))*100,0)</f>
        <v>31</v>
      </c>
      <c r="QX158" s="115">
        <f>ROUND((QR158-MIN(QR$9:QR$497))/(MAX(QR$9:QR$497)-MIN(QR$9:QR$497))*100,0)</f>
        <v>37</v>
      </c>
      <c r="QY158" s="115">
        <f>ROUND((QS158-MIN(QS$9:QS$497))/(MAX(QS$9:QS$497)-MIN(QS$9:QS$497))*100,0)</f>
        <v>33</v>
      </c>
      <c r="QZ158" s="114">
        <f>RANK(QN158,QN$9:QN$497,0)</f>
        <v>292</v>
      </c>
      <c r="RA158" s="115">
        <f>RANK(QO158,QO$9:QO$497,0)</f>
        <v>262</v>
      </c>
      <c r="RB158" s="115">
        <f>RANK(QP158,QP$9:QP$497,0)</f>
        <v>331</v>
      </c>
      <c r="RC158" s="115">
        <f>RANK(QQ158,QQ$9:QQ$497,0)</f>
        <v>268</v>
      </c>
      <c r="RD158" s="115">
        <f>RANK(QR158,QR$9:QR$497,0)</f>
        <v>313</v>
      </c>
      <c r="RE158" s="115">
        <f>RANK(QS158,QS$9:QS$497,0)</f>
        <v>272</v>
      </c>
      <c r="RF158" s="122"/>
      <c r="RG158" s="115">
        <f>($RH$3*(IH158+IJ158)*100*100/MAX(EX$9:EX$497)*$RO$3) +($RH$3*(II158+IJ158)*100*100/MAX(EX$9:EX$497)*$RO$4) + ($RH$3*IK158*100*100/MAX(EX$9:EX$497)*0.098)</f>
        <v>0</v>
      </c>
      <c r="RH158" s="115">
        <f>($RH$4*IL158*100*100/MAX(EZ$9:EZ$497))*$RQ$3</f>
        <v>0</v>
      </c>
      <c r="RI158" s="115">
        <f>($RH$3*IM158*100*100/MAX(EY$9:EY$497))*$RQ$4</f>
        <v>0</v>
      </c>
      <c r="RJ158" s="115">
        <f>($RH$3*IN158*100*100/MAX(EX$9:EX$497))</f>
        <v>0</v>
      </c>
      <c r="RK158" s="115">
        <f>($RH$4*IO158*100*100/MAX(EZ$9:EZ$497))*$RQ$3</f>
        <v>0</v>
      </c>
      <c r="RL158" s="115">
        <f>(($RL$4*IP158*100*((100/MAX(EX$9:EX$497)+100/MAX(EZ$9:EZ$497))/2))+($RL$4*IQ158*100*((100/MAX(EX$9:EX$497)+100/MAX(EZ$9:EZ$497))/2))+($RL$4*IR158*100*((100/MAX(EX$9:EX$497)+100/MAX(EZ$9:EZ$497))/2))+($RL$4*IS158*100*((100/MAX(EX$9:EX$497)+100/MAX(EZ$9:EZ$497))/2))+($RL$4*IT158*100*((100/MAX(EX$9:EX$497)+100/MAX(EZ$9:EZ$497))/2))+($RL$4*IU158*100*((100/MAX(EX$9:EX$497)+100/MAX(EZ$9:EZ$497))/2))+($RL$4*IV158*100*((100/MAX(EX$9:EX$497)+100/MAX(EZ$9:EZ$497))/2))+($RL$4*IW158*100*((100/MAX(EX$9:EX$497)+100/MAX(EZ$9:EZ$497))/2)))*$RS$3</f>
        <v>0</v>
      </c>
      <c r="RM158" s="115">
        <f>(($RH$3*IX158*100*100/MAX(EX$9:EX$497))+($RH$3*IY158*100*100/MAX(EX$9:EX$497))+($RH$3*IZ158*100*100/MAX(EX$9:EX$497))+($RH$3*JA158*100*100/MAX(EX$9:EX$497))+($RH$3*JB158*100*100/MAX(EX$9:EX$497))+($RH$3*JC158*100*100/MAX(EX$9:EX$497))+($RH$3*JD158*100*100/MAX(EX$9:EX$497))+($RH$3*JE158*100*100/MAX(EX$9:EX$497)))*$RS$4</f>
        <v>0</v>
      </c>
      <c r="RN158" s="115">
        <f>(($RH$4*JF158*100*100/MAX(EZ$9:EZ$497)) + ($RH$4*JG158*100*100/MAX(EZ$9:EZ$497)) + ($RH$4*JH158*100*100/MAX(EZ$9:EZ$497)) + ($RH$4*JI158*100*100/MAX(EZ$9:EZ$497)) + ($RH$4*JJ158*100*100/MAX(EZ$9:EZ$497)) + ($RH$4*JK158*100*100/MAX(EZ$9:EZ$497)) + ($RH$4*JL158*100*100/MAX(EZ$9:EZ$497)) + ($RH$4*JM158*100*100/MAX(EZ$9:EZ$497)))*$RU$3</f>
        <v>0</v>
      </c>
      <c r="RO158" s="115">
        <f>(($RL$4*JN158*100*((100/MAX(EX$9:EX$497)+100/MAX(EZ$9:EZ$497))/2))+($RL$4*JO158*100*((100/MAX(EX$9:EX$497)+100/MAX(EZ$9:EZ$497))/2))+($RL$4*JP158*100*((100/MAX(EX$9:EX$497)+100/MAX(EZ$9:EZ$497))/2))+($RL$4*JQ158*100*((100/MAX(EX$9:EX$497)+100/MAX(EZ$9:EZ$497))/2))+($RL$4*JR158*100*((100/MAX(EX$9:EX$497)+100/MAX(EZ$9:EZ$497))/2))+($RL$4*JS158*100*((100/MAX(EX$9:EX$497)+100/MAX(EZ$9:EZ$497))/2))+($RL$4*JT158*100*((100/MAX(EX$9:EX$497)+100/MAX(EZ$9:EZ$497))/2))+($RL$4*JU158*100*((100/MAX(EX$9:EX$497)+100/MAX(EZ$9:EZ$497))/2))+($RL$4*JV158*100*((100/MAX(EX$9:EX$497)+100/MAX(EZ$9:EZ$497))/2))+($RL$4*JW158*100*((100/MAX(EX$9:EX$497)+100/MAX(EZ$9:EZ$497))/2))+($RL$4*JX158*100*((100/MAX(EX$9:EX$497)+100/MAX(EZ$9:EZ$497))/2))+($RL$4*JY158*100*((100/MAX(EX$9:EX$497)+100/MAX(EZ$9:EZ$497))/2))+($RL$4*JZ158*100*((100/MAX(EX$9:EX$497)+100/MAX(EZ$9:EZ$497))/2)))*$RW$3/2</f>
        <v>0</v>
      </c>
      <c r="RP158" s="119">
        <f>($RJ$3*KA158*100*100/MAX(FA$9:FA$497)) + ($RJ$3*KB158*100*100/MAX(FA$9:FA$497)/2) + ($RJ$3*KC158*100*100/MAX(FA$9:FA$497)/2) + ($RJ$3*KD158*100*100/MAX(FA$9:FA$497)/4) + ($RJ$3*KE158*100*100/MAX(FA$9:FA$497)/4)</f>
        <v>0</v>
      </c>
      <c r="RQ158" s="118">
        <f>($RL$4*KF158*100*((100/MAX(EX$9:EX$497)+100/MAX(EZ$9:EZ$497)))) * ($RO$3/2) + (($RL$4*KG158*100*((100/MAX(EX$9:EX$497)+100/MAX(EZ$9:EZ$497))))+($RL$4*KH158*100*((100/MAX(EX$9:EX$497)+100/MAX(EZ$9:EZ$497))))+($RL$4*KI158*100*((100/MAX(EX$9:EX$497)+100/MAX(EZ$9:EZ$497))))+($RL$4*KJ158*100*((100/MAX(EX$9:EX$497)+100/MAX(EZ$9:EZ$497))))+($RL$4*KK158*100*((100/MAX(EX$9:EX$497)+100/MAX(EZ$9:EZ$497))))+($RL$4*KL158*100*((100/MAX(EX$9:EX$497)+100/MAX(EZ$9:EZ$497))))+($RL$4*KM158*100*((100/MAX(EX$9:EX$497)+100/MAX(EZ$9:EZ$497))))+($RL$4*KN158*100*((100/MAX(EX$9:EX$497)+100/MAX(EZ$9:EZ$497))))+($RL$4*KO158*100*((100/MAX(EX$9:EX$497)+100/MAX(EZ$9:EZ$497))))+($RL$4*KP158*100*((100/MAX(EX$9:EX$497)+100/MAX(EZ$9:EZ$497))))+($RL$4*KQ158*100*((100/MAX(EX$9:EX$497)+100/MAX(EZ$9:EZ$497))))+($RL$4*KR158*100*((100/MAX(EX$9:EX$497)+100/MAX(EZ$9:EZ$497))))+($RL$4*KS158*100*((100/MAX(EX$9:EX$497)+100/MAX(EZ$9:EZ$497))))+($RL$4*KV158*100*((100/MAX(EX$9:EX$497)+100/MAX(EZ$9:EZ$497))))) * (($RO$3+$RO$4)/6)</f>
        <v>0</v>
      </c>
      <c r="RR158" s="115">
        <f>(($RL$4*KW158*100*((100/MAX(EX$9:EX$497)+100/MAX(EZ$9:EZ$497))))) * ($RO$3/2) + (($RL$4*KX158*100*((100/MAX(EX$9:EX$497)+100/MAX(EZ$9:EZ$497))))+($RL$4*KY158*100*((100/MAX(EX$9:EX$497)+100/MAX(EZ$9:EZ$497))))+($RL$4*KZ158*100*((100/MAX(EX$9:EX$497)+100/MAX(EZ$9:EZ$497))))+($RL$4*LA158*100*((100/MAX(EX$9:EX$497)+100/MAX(EZ$9:EZ$497))))+($RL$4*LB158*100*((100/MAX(EX$9:EX$497)+100/MAX(EZ$9:EZ$497))))+($RL$4*LC158*100*((100/MAX(EX$9:EX$497)+100/MAX(EZ$9:EZ$497))))) * (($RO$3+$RO$4)/6)</f>
        <v>0</v>
      </c>
      <c r="RS158" s="119">
        <f>(($RL$4*LD158*100*((100/MAX(EX$9:EX$497)+100/MAX(EZ$9:EZ$497))))+($RL$4*LE158*100*((100/MAX(EX$9:EX$497)+100/MAX(EZ$9:EZ$497))))) * (($RO$3+$RO$4)/6)</f>
        <v>0</v>
      </c>
      <c r="RT158" s="118">
        <f>($RJ$4*LH158*100*(100/MAX(EV$9:EV$497)))+($RJ$4*LI158*100*(100/MAX(EV$9:EV$497)))</f>
        <v>0</v>
      </c>
      <c r="RU158" s="119">
        <f>($RJ$4*LJ158*(100/MAX(EV$9:EV$497)))/2 + ($RL$3*LK158*(100/MAX(EW$9:EW$497))) + ($RJ$4*LL158*(100/MAX(EV$9:EV$497)))/4 + ($RL$3*LM158*(100/MAX(EW$9:EW$497)))</f>
        <v>0</v>
      </c>
      <c r="RV158" s="118">
        <f>($RJ$4*LN158*100*100/MAX(EV$9:EV$497)/2)+($RJ$4*LO158*100*100/MAX(EV$9:EV$497)/2)+($RJ$4*LP158*100*100/MAX(EV$9:EV$497))+($RJ$4*LQ158*100*100/MAX(EV$9:EV$497))+($RJ$4*LR158*100*100/MAX(EV$9:EV$497))</f>
        <v>0</v>
      </c>
      <c r="RW158" s="115">
        <f>($RJ$4*LS158*100*100/MAX(EV$9:EV$497)) + (($RJ$4*LT158*100*100/MAX(EV$9:EV$497))+($RJ$4*LU158*100*100/MAX(EV$9:EV$497))+($RJ$4*LV158*100*100/MAX(EV$9:EV$497))+($RJ$4*LW158*100*100/MAX(EV$9:EV$497))+($RJ$4*LX158*100*100/MAX(EV$9:EV$497))+($RJ$4*LY158*100*100/MAX(EV$9:EV$497))+($RJ$4*LZ158*100*100/MAX(EV$9:EV$497))+($RJ$4*MA158*100*100/MAX(EV$9:EV$497)))/2</f>
        <v>0</v>
      </c>
      <c r="RX158" s="119">
        <f>($RJ$4*MB158*100*100/MAX(EV$9:EV$497))+($RJ$4*MC158*100*100/MAX(EV$9:EV$497))+($RJ$4*MD158*100*100/MAX(EV$9:EV$497))+($RJ$4*ME158*100*100/MAX(EV$9:EV$497))+($RJ$4*MF158*100*100/MAX(EV$9:EV$497))+($RJ$4*MG158*100*100/MAX(EV$9:EV$497))+($RJ$4*MH158*100*100/MAX(EV$9:EV$497))+($RJ$4*MI158*100*100/MAX(EV$9:EV$497))+($RJ$4*MJ158*100*100/MAX(EV$9:EV$497))+($RJ$4*MK158*100*100/MAX(EV$9:EV$497))+($RJ$4*ML158*100*100/MAX(EV$9:EV$497))+($RJ$4*MM158*100*100/MAX(EV$9:EV$497))+($RJ$4*MN158*100*100/MAX(EV$9:EV$497))</f>
        <v>0</v>
      </c>
      <c r="RY158" s="118">
        <f>($RJ$4*MQ158*100*100/MAX(EV$9:EV$497))/2 + (($RJ$4*MR158*100*100/MAX(EV$9:EV$497))+($RJ$4*MS158*100*100/MAX(EV$9:EV$497))+($RJ$4*MT158*100*100/MAX(EV$9:EV$497))+($RJ$4*MU158*100*100/MAX(EV$9:EV$497))+($RJ$4*MV158*100*100/MAX(EV$9:EV$497))+($RJ$4*MW158*100*100/MAX(EV$9:EV$497))+($RJ$4*MX158*100*100/MAX(EV$9:EV$497))+($RJ$4*MY158*100*100/MAX(EV$9:EV$497))+($RJ$4*MZ158*100*100/MAX(EV$9:EV$497))+($RJ$4*NA158*100*100/MAX(EV$9:EV$497))+($RJ$4*NB158*100*100/MAX(EV$9:EV$497))+($RJ$4*NC158*100*100/MAX(EV$9:EV$497))+($RJ$4*ND158*100*100/MAX(EV$9:EV$497))+($RJ$4*NG158*100*100/MAX(EV$9:EV$497)))/4</f>
        <v>0</v>
      </c>
      <c r="RZ158" s="115">
        <f>($RJ$4*NH158*100*100/MAX(EV$9:EV$497))/2 + (($RJ$4*NI158*100*100/MAX(EV$9:EV$497))+($RJ$4*NJ158*100*100/MAX(EV$9:EV$497))+($RJ$4*NK158*100*100/MAX(EV$9:EV$497))+($RJ$4*NL158*100*100/MAX(EV$9:EV$497))+($RJ$4*NM158*100*100/MAX(EV$9:EV$497))+($RJ$4*NN158*100*100/MAX(EV$9:EV$497)))/4</f>
        <v>0</v>
      </c>
      <c r="SA158" s="117">
        <f>(($RJ$4*NO158*100*100/MAX(EV$9:EV$497))+($RJ$4*NP158*100*100/MAX(EV$9:EV$497)))/4</f>
        <v>0</v>
      </c>
      <c r="SB158" s="118">
        <f t="shared" si="284"/>
        <v>0</v>
      </c>
      <c r="SC158" s="115">
        <f t="shared" si="285"/>
        <v>0</v>
      </c>
      <c r="SD158" s="115">
        <f t="shared" si="286"/>
        <v>0</v>
      </c>
      <c r="SE158" s="115">
        <f t="shared" si="287"/>
        <v>0</v>
      </c>
      <c r="SF158" s="115">
        <f t="shared" si="288"/>
        <v>0</v>
      </c>
      <c r="SG158" s="115">
        <f t="shared" si="289"/>
        <v>0</v>
      </c>
      <c r="SH158" s="115">
        <f>ROUND(SB158/MAX(SB$9:SB$497)*100,0)</f>
        <v>0</v>
      </c>
      <c r="SI158" s="115">
        <f>ROUND(SC158/MAX(SC$9:SC$497)*100,0)</f>
        <v>0</v>
      </c>
      <c r="SJ158" s="115">
        <f>ROUND(SD158/MAX(SD$9:SD$497)*100,0)</f>
        <v>0</v>
      </c>
      <c r="SK158" s="115">
        <f>ROUND(SE158/MAX(SE$9:SE$497)*100,0)</f>
        <v>0</v>
      </c>
      <c r="SL158" s="115">
        <f>ROUND(SF158/MAX(SF$9:SF$497)*100,0)</f>
        <v>0</v>
      </c>
      <c r="SM158" s="121">
        <f>ROUND(SG158/MAX(SG$9:SG$497)*100,0)</f>
        <v>0</v>
      </c>
      <c r="SN158" s="115">
        <f>ROUND(AVERAGEIF($ES$9:$ES$497,$ES158,SH$9:SH$497),0)</f>
        <v>24</v>
      </c>
      <c r="SO158" s="115">
        <f>ROUND(AVERAGEIF($ES$9:$ES$497,$ES158,SI$9:SI$497),0)</f>
        <v>22</v>
      </c>
      <c r="SP158" s="115">
        <f>ROUND(AVERAGEIF($ES$9:$ES$497,$ES158,SJ$9:SJ$497),0)</f>
        <v>5</v>
      </c>
      <c r="SQ158" s="115">
        <f>ROUND(AVERAGEIF($ES$9:$ES$497,$ES158,SK$9:SK$497),0)</f>
        <v>19</v>
      </c>
      <c r="SR158" s="115">
        <f>ROUND(AVERAGEIF($ES$9:$ES$497,$ES158,SL$9:SL$497),0)</f>
        <v>8</v>
      </c>
      <c r="SS158" s="121">
        <f>ROUND(AVERAGEIF($ES$9:$ES$497,$ES158,SM$9:SM$497),0)</f>
        <v>6</v>
      </c>
      <c r="ST158" s="114">
        <f>RANK(SB158,SB$9:SB$497,0)</f>
        <v>323</v>
      </c>
      <c r="SU158" s="115">
        <f>RANK(SC158,SC$9:SC$497,0)</f>
        <v>320</v>
      </c>
      <c r="SV158" s="115">
        <f>RANK(SD158,SD$9:SD$497,0)</f>
        <v>320</v>
      </c>
      <c r="SW158" s="115">
        <f>RANK(SE158,SE$9:SE$497,0)</f>
        <v>320</v>
      </c>
      <c r="SX158" s="115">
        <f>RANK(SF158,SF$9:SF$497,0)</f>
        <v>317</v>
      </c>
      <c r="SY158" s="115">
        <f>RANK(SG158,SG$9:SG$497,0)</f>
        <v>308</v>
      </c>
      <c r="SZ158" s="115">
        <f>COUNTIFS(SB$9:SB$497,"&gt;"&amp;SB158,$ES$9:$ES$497,$ES158)+1</f>
        <v>72</v>
      </c>
      <c r="TA158" s="115">
        <f>COUNTIFS(SC$9:SC$497,"&gt;"&amp;SC158,$ES$9:$ES$497,$ES158)+1</f>
        <v>72</v>
      </c>
      <c r="TB158" s="115">
        <f>COUNTIFS(SD$9:SD$497,"&gt;"&amp;SD158,$ES$9:$ES$497,$ES158)+1</f>
        <v>72</v>
      </c>
      <c r="TC158" s="115">
        <f>COUNTIFS(SE$9:SE$497,"&gt;"&amp;SE158,$ES$9:$ES$497,$ES158)+1</f>
        <v>72</v>
      </c>
      <c r="TD158" s="115">
        <f>COUNTIFS(SF$9:SF$497,"&gt;"&amp;SF158,$ES$9:$ES$497,$ES158)+1</f>
        <v>72</v>
      </c>
      <c r="TE158" s="117">
        <f>COUNTIFS(SG$9:SG$497,"&gt;"&amp;SG158,$ES$9:$ES$497,$ES158)+1</f>
        <v>70</v>
      </c>
      <c r="TF158" s="118">
        <f t="shared" si="290"/>
        <v>46</v>
      </c>
      <c r="TG158" s="115">
        <f t="shared" si="291"/>
        <v>45</v>
      </c>
      <c r="TH158" s="115">
        <f t="shared" si="292"/>
        <v>40</v>
      </c>
      <c r="TI158" s="115">
        <f t="shared" si="293"/>
        <v>46</v>
      </c>
      <c r="TJ158" s="115">
        <f t="shared" si="294"/>
        <v>44</v>
      </c>
      <c r="TK158" s="115">
        <f t="shared" si="295"/>
        <v>46</v>
      </c>
      <c r="TL158" s="117">
        <f t="shared" si="296"/>
        <v>43</v>
      </c>
      <c r="TM158" s="118">
        <f>ROUND(TF158/MAX(TF$9:TF$497)*100,0)</f>
        <v>26</v>
      </c>
      <c r="TN158" s="115">
        <f>ROUND(TG158/MAX(TG$9:TG$497)*100,0)</f>
        <v>25</v>
      </c>
      <c r="TO158" s="115">
        <f>ROUND(TH158/MAX(TH$9:TH$497)*100,0)</f>
        <v>22</v>
      </c>
      <c r="TP158" s="115">
        <f>ROUND(TI158/MAX(TI$9:TI$497)*100,0)</f>
        <v>25</v>
      </c>
      <c r="TQ158" s="115">
        <f>ROUND(TJ158/MAX(TJ$9:TJ$497)*100,0)</f>
        <v>22</v>
      </c>
      <c r="TR158" s="115">
        <f>ROUND(TK158/MAX(TK$9:TK$497)*100,0)</f>
        <v>23</v>
      </c>
      <c r="TS158" s="119">
        <f>ROUND(TL158/MAX(TL$9:TL$497)*100,0)</f>
        <v>22</v>
      </c>
      <c r="TT158" s="120">
        <f>RANK(TM158,TM$9:TM$497,0)</f>
        <v>308</v>
      </c>
      <c r="TU158" s="115">
        <f>RANK(TN158,TN$9:TN$497,0)</f>
        <v>253</v>
      </c>
      <c r="TV158" s="115">
        <f>RANK(TO158,TO$9:TO$497,0)</f>
        <v>246</v>
      </c>
      <c r="TW158" s="115">
        <f>RANK(TP158,TP$9:TP$497,0)</f>
        <v>264</v>
      </c>
      <c r="TX158" s="115">
        <f>RANK(TQ158,TQ$9:TQ$497,0)</f>
        <v>240</v>
      </c>
      <c r="TY158" s="115">
        <f>RANK(TR158,TR$9:TR$497,0)</f>
        <v>255</v>
      </c>
      <c r="TZ158" s="121">
        <f>RANK(TS158,TS$9:TS$497,0)</f>
        <v>244</v>
      </c>
      <c r="UA158" s="132"/>
      <c r="UB158" s="7" t="s">
        <v>1</v>
      </c>
    </row>
    <row r="159" spans="1:548" x14ac:dyDescent="0.15">
      <c r="A159" s="183">
        <v>151</v>
      </c>
      <c r="B159" s="203" t="s">
        <v>913</v>
      </c>
      <c r="C159" s="63"/>
      <c r="D159" s="63"/>
      <c r="E159" s="64" t="s">
        <v>518</v>
      </c>
      <c r="F159" s="65">
        <v>93</v>
      </c>
      <c r="G159" s="65" t="s">
        <v>547</v>
      </c>
      <c r="H159" s="65"/>
      <c r="I159" s="66" t="s">
        <v>521</v>
      </c>
      <c r="J159" s="67" t="s">
        <v>521</v>
      </c>
      <c r="K159" s="67" t="s">
        <v>521</v>
      </c>
      <c r="L159" s="67" t="s">
        <v>521</v>
      </c>
      <c r="M159" s="67" t="s">
        <v>521</v>
      </c>
      <c r="N159" s="67" t="s">
        <v>521</v>
      </c>
      <c r="O159" s="67" t="s">
        <v>521</v>
      </c>
      <c r="P159" s="67" t="s">
        <v>521</v>
      </c>
      <c r="Q159" s="67" t="s">
        <v>521</v>
      </c>
      <c r="R159" s="68" t="s">
        <v>521</v>
      </c>
      <c r="S159" s="69" t="s">
        <v>521</v>
      </c>
      <c r="T159" s="67" t="s">
        <v>521</v>
      </c>
      <c r="U159" s="67" t="s">
        <v>521</v>
      </c>
      <c r="V159" s="67" t="s">
        <v>521</v>
      </c>
      <c r="W159" s="67" t="s">
        <v>521</v>
      </c>
      <c r="X159" s="67" t="s">
        <v>521</v>
      </c>
      <c r="Y159" s="67" t="s">
        <v>521</v>
      </c>
      <c r="Z159" s="67" t="s">
        <v>521</v>
      </c>
      <c r="AA159" s="67" t="s">
        <v>521</v>
      </c>
      <c r="AB159" s="68" t="s">
        <v>521</v>
      </c>
      <c r="AC159" s="69" t="s">
        <v>521</v>
      </c>
      <c r="AD159" s="67" t="s">
        <v>521</v>
      </c>
      <c r="AE159" s="67" t="s">
        <v>521</v>
      </c>
      <c r="AF159" s="67" t="s">
        <v>521</v>
      </c>
      <c r="AG159" s="67" t="s">
        <v>521</v>
      </c>
      <c r="AH159" s="67" t="s">
        <v>521</v>
      </c>
      <c r="AI159" s="67" t="s">
        <v>521</v>
      </c>
      <c r="AJ159" s="67" t="s">
        <v>521</v>
      </c>
      <c r="AK159" s="67" t="s">
        <v>521</v>
      </c>
      <c r="AL159" s="68" t="s">
        <v>521</v>
      </c>
      <c r="AM159" s="69" t="s">
        <v>521</v>
      </c>
      <c r="AN159" s="67" t="s">
        <v>521</v>
      </c>
      <c r="AO159" s="67" t="s">
        <v>521</v>
      </c>
      <c r="AP159" s="67" t="s">
        <v>521</v>
      </c>
      <c r="AQ159" s="67" t="s">
        <v>521</v>
      </c>
      <c r="AR159" s="67" t="s">
        <v>521</v>
      </c>
      <c r="AS159" s="67" t="s">
        <v>521</v>
      </c>
      <c r="AT159" s="67" t="s">
        <v>521</v>
      </c>
      <c r="AU159" s="67" t="s">
        <v>521</v>
      </c>
      <c r="AV159" s="68" t="s">
        <v>521</v>
      </c>
      <c r="AW159" s="69" t="s">
        <v>521</v>
      </c>
      <c r="AX159" s="67" t="s">
        <v>521</v>
      </c>
      <c r="AY159" s="67" t="s">
        <v>521</v>
      </c>
      <c r="AZ159" s="67" t="s">
        <v>521</v>
      </c>
      <c r="BA159" s="67" t="s">
        <v>521</v>
      </c>
      <c r="BB159" s="67" t="s">
        <v>521</v>
      </c>
      <c r="BC159" s="67" t="s">
        <v>521</v>
      </c>
      <c r="BD159" s="67" t="s">
        <v>521</v>
      </c>
      <c r="BE159" s="67" t="s">
        <v>521</v>
      </c>
      <c r="BF159" s="68" t="s">
        <v>521</v>
      </c>
      <c r="BG159" s="69" t="s">
        <v>521</v>
      </c>
      <c r="BH159" s="67" t="s">
        <v>521</v>
      </c>
      <c r="BI159" s="67" t="s">
        <v>521</v>
      </c>
      <c r="BJ159" s="67" t="s">
        <v>521</v>
      </c>
      <c r="BK159" s="67" t="s">
        <v>521</v>
      </c>
      <c r="BL159" s="67" t="s">
        <v>521</v>
      </c>
      <c r="BM159" s="67" t="s">
        <v>521</v>
      </c>
      <c r="BN159" s="67" t="s">
        <v>521</v>
      </c>
      <c r="BO159" s="67" t="s">
        <v>521</v>
      </c>
      <c r="BP159" s="68" t="s">
        <v>521</v>
      </c>
      <c r="BQ159" s="70" t="s">
        <v>521</v>
      </c>
      <c r="BR159" s="67" t="s">
        <v>521</v>
      </c>
      <c r="BS159" s="67" t="s">
        <v>521</v>
      </c>
      <c r="BT159" s="67" t="s">
        <v>521</v>
      </c>
      <c r="BU159" s="67" t="s">
        <v>521</v>
      </c>
      <c r="BV159" s="67" t="s">
        <v>521</v>
      </c>
      <c r="BW159" s="67" t="s">
        <v>521</v>
      </c>
      <c r="BX159" s="67" t="s">
        <v>521</v>
      </c>
      <c r="BY159" s="67" t="s">
        <v>521</v>
      </c>
      <c r="BZ159" s="68" t="s">
        <v>521</v>
      </c>
      <c r="CA159" s="69" t="s">
        <v>520</v>
      </c>
      <c r="CB159" s="67" t="s">
        <v>520</v>
      </c>
      <c r="CC159" s="67" t="s">
        <v>520</v>
      </c>
      <c r="CD159" s="67" t="s">
        <v>520</v>
      </c>
      <c r="CE159" s="67" t="s">
        <v>520</v>
      </c>
      <c r="CF159" s="67" t="s">
        <v>520</v>
      </c>
      <c r="CG159" s="67" t="s">
        <v>520</v>
      </c>
      <c r="CH159" s="67" t="s">
        <v>520</v>
      </c>
      <c r="CI159" s="67" t="s">
        <v>520</v>
      </c>
      <c r="CJ159" s="68" t="s">
        <v>520</v>
      </c>
      <c r="CK159" s="69" t="s">
        <v>521</v>
      </c>
      <c r="CL159" s="67" t="s">
        <v>521</v>
      </c>
      <c r="CM159" s="67" t="s">
        <v>521</v>
      </c>
      <c r="CN159" s="67" t="s">
        <v>521</v>
      </c>
      <c r="CO159" s="67" t="s">
        <v>521</v>
      </c>
      <c r="CP159" s="67" t="s">
        <v>521</v>
      </c>
      <c r="CQ159" s="67" t="s">
        <v>521</v>
      </c>
      <c r="CR159" s="67" t="s">
        <v>521</v>
      </c>
      <c r="CS159" s="67" t="s">
        <v>521</v>
      </c>
      <c r="CT159" s="68" t="s">
        <v>521</v>
      </c>
      <c r="CU159" s="69" t="s">
        <v>521</v>
      </c>
      <c r="CV159" s="67" t="s">
        <v>521</v>
      </c>
      <c r="CW159" s="67" t="s">
        <v>521</v>
      </c>
      <c r="CX159" s="67" t="s">
        <v>521</v>
      </c>
      <c r="CY159" s="67" t="s">
        <v>521</v>
      </c>
      <c r="CZ159" s="67" t="s">
        <v>521</v>
      </c>
      <c r="DA159" s="67" t="s">
        <v>521</v>
      </c>
      <c r="DB159" s="67" t="s">
        <v>521</v>
      </c>
      <c r="DC159" s="67" t="s">
        <v>521</v>
      </c>
      <c r="DD159" s="68" t="s">
        <v>521</v>
      </c>
      <c r="DE159" s="69" t="s">
        <v>521</v>
      </c>
      <c r="DF159" s="71" t="s">
        <v>521</v>
      </c>
      <c r="DG159" s="67" t="s">
        <v>521</v>
      </c>
      <c r="DH159" s="67" t="s">
        <v>521</v>
      </c>
      <c r="DI159" s="67" t="s">
        <v>521</v>
      </c>
      <c r="DJ159" s="67" t="s">
        <v>521</v>
      </c>
      <c r="DK159" s="67" t="s">
        <v>521</v>
      </c>
      <c r="DL159" s="67" t="s">
        <v>521</v>
      </c>
      <c r="DM159" s="67" t="s">
        <v>521</v>
      </c>
      <c r="DN159" s="68" t="s">
        <v>521</v>
      </c>
      <c r="DO159" s="70" t="s">
        <v>521</v>
      </c>
      <c r="DP159" s="71" t="s">
        <v>521</v>
      </c>
      <c r="DQ159" s="67" t="s">
        <v>521</v>
      </c>
      <c r="DR159" s="67" t="s">
        <v>521</v>
      </c>
      <c r="DS159" s="67" t="s">
        <v>521</v>
      </c>
      <c r="DT159" s="67" t="s">
        <v>521</v>
      </c>
      <c r="DU159" s="67" t="s">
        <v>521</v>
      </c>
      <c r="DV159" s="67" t="s">
        <v>521</v>
      </c>
      <c r="DW159" s="67" t="s">
        <v>521</v>
      </c>
      <c r="DX159" s="72" t="s">
        <v>521</v>
      </c>
      <c r="DY159" s="73" t="s">
        <v>522</v>
      </c>
      <c r="DZ159" s="74">
        <v>2</v>
      </c>
      <c r="EA159" s="74">
        <v>3</v>
      </c>
      <c r="EB159" s="74">
        <v>3</v>
      </c>
      <c r="EC159" s="75">
        <v>4</v>
      </c>
      <c r="ED159" s="76" t="s">
        <v>522</v>
      </c>
      <c r="EE159" s="74">
        <f t="shared" si="246"/>
        <v>2</v>
      </c>
      <c r="EF159" s="74">
        <f t="shared" si="247"/>
        <v>6</v>
      </c>
      <c r="EG159" s="74">
        <f t="shared" si="248"/>
        <v>18</v>
      </c>
      <c r="EH159" s="77">
        <f t="shared" si="249"/>
        <v>72</v>
      </c>
      <c r="EI159" s="73">
        <v>100</v>
      </c>
      <c r="EJ159" s="74">
        <v>150</v>
      </c>
      <c r="EK159" s="74">
        <v>300</v>
      </c>
      <c r="EL159" s="74">
        <v>500</v>
      </c>
      <c r="EM159" s="75">
        <v>1500</v>
      </c>
      <c r="EN159" s="78">
        <v>1</v>
      </c>
      <c r="EO159" s="79">
        <f t="shared" si="250"/>
        <v>0.75</v>
      </c>
      <c r="EP159" s="79">
        <f t="shared" si="251"/>
        <v>0.5</v>
      </c>
      <c r="EQ159" s="79">
        <f t="shared" si="252"/>
        <v>0.27777777777777779</v>
      </c>
      <c r="ER159" s="80">
        <f t="shared" si="253"/>
        <v>0.20833333333333331</v>
      </c>
      <c r="ES159" s="128" t="s">
        <v>523</v>
      </c>
      <c r="ET159" s="82"/>
      <c r="EU159" s="83">
        <v>4</v>
      </c>
      <c r="EV159" s="73">
        <v>97</v>
      </c>
      <c r="EW159" s="74">
        <v>39</v>
      </c>
      <c r="EX159" s="74">
        <v>45</v>
      </c>
      <c r="EY159" s="74">
        <v>69</v>
      </c>
      <c r="EZ159" s="74">
        <v>26</v>
      </c>
      <c r="FA159" s="74">
        <v>26</v>
      </c>
      <c r="FB159" s="74">
        <v>25</v>
      </c>
      <c r="FC159" s="74">
        <v>39</v>
      </c>
      <c r="FD159" s="74">
        <f t="shared" si="254"/>
        <v>71</v>
      </c>
      <c r="FE159" s="84">
        <f t="shared" si="255"/>
        <v>84</v>
      </c>
      <c r="FF159" s="73">
        <f>RANK(EV159,$EV$9:$EV$497,0)</f>
        <v>92</v>
      </c>
      <c r="FG159" s="74">
        <f>RANK(EW159,$EW$9:$EW$497,0)</f>
        <v>241</v>
      </c>
      <c r="FH159" s="74">
        <f>RANK(EX159,$EX$9:$EX$497,0)</f>
        <v>161</v>
      </c>
      <c r="FI159" s="74">
        <f>RANK(EY159,$EY$9:$EY$497,0)</f>
        <v>47</v>
      </c>
      <c r="FJ159" s="74">
        <f>RANK(EZ159,$EZ$9:$EZ$497,0)</f>
        <v>150</v>
      </c>
      <c r="FK159" s="74">
        <f>RANK(FA159,$FA$9:$FA$497,0)</f>
        <v>138</v>
      </c>
      <c r="FL159" s="74">
        <f>RANK(FB159,$FB$9:$FB$497,0)</f>
        <v>296</v>
      </c>
      <c r="FM159" s="74">
        <f>RANK(FC159,$FC$9:$FC$497,0)</f>
        <v>223</v>
      </c>
      <c r="FN159" s="74">
        <f>RANK(FD159,$FD$9:$FD$497,0)</f>
        <v>207</v>
      </c>
      <c r="FO159" s="84">
        <f>RANK(FE159,$FE$9:$FE$497,0)</f>
        <v>194</v>
      </c>
      <c r="FP159" s="73">
        <f>COUNTIFS($EV$9:$EV$497,"&gt;"&amp;EV159,$ES$9:$ES$497,ES159)+1</f>
        <v>34</v>
      </c>
      <c r="FQ159" s="74">
        <f>COUNTIFS($EW$9:$EW$497,"&gt;"&amp;EW159,$ES$9:$ES$497,ES159)+1</f>
        <v>37</v>
      </c>
      <c r="FR159" s="74">
        <f>COUNTIFS($EX$9:$EX$497,"&gt;"&amp;EX159,$ES$9:$ES$497,ES159)+1</f>
        <v>45</v>
      </c>
      <c r="FS159" s="74">
        <f>COUNTIFS($EY$9:$EY$497,"&gt;"&amp;EY159,$ES$9:$ES$497,ES159)+1</f>
        <v>29</v>
      </c>
      <c r="FT159" s="74">
        <f>COUNTIFS($EZ$9:$EZ$497,"&gt;"&amp;EZ159,$ES$9:$ES$497,ES159)+1</f>
        <v>28</v>
      </c>
      <c r="FU159" s="74">
        <f>COUNTIFS($FA$9:$FA$497,"&gt;"&amp;FA159,$ES$9:$ES$497,ES159)+1</f>
        <v>27</v>
      </c>
      <c r="FV159" s="74">
        <f>COUNTIFS($FB$9:$FB$497,"&gt;"&amp;FB159,$ES$9:$ES$497,ES159)+1</f>
        <v>36</v>
      </c>
      <c r="FW159" s="74">
        <f>COUNTIFS($FC$9:$FC$497,"&gt;"&amp;FC159,$ES$9:$ES$497,ES159)+1</f>
        <v>27</v>
      </c>
      <c r="FX159" s="74">
        <f>COUNTIFS($FD$9:$FD$497,"&gt;"&amp;FD159,$ES$9:$ES$497,ES159)+1</f>
        <v>43</v>
      </c>
      <c r="FY159" s="84">
        <f>COUNTIFS($FE$9:$FE$497,"&gt;"&amp;FE159,$ES$9:$ES$497,ES159)+1</f>
        <v>36</v>
      </c>
      <c r="FZ159" s="73">
        <f t="shared" si="256"/>
        <v>1.04</v>
      </c>
      <c r="GA159" s="74">
        <f t="shared" si="257"/>
        <v>0.42</v>
      </c>
      <c r="GB159" s="74">
        <f t="shared" si="258"/>
        <v>0.48</v>
      </c>
      <c r="GC159" s="74">
        <f t="shared" si="259"/>
        <v>0.74</v>
      </c>
      <c r="GD159" s="74">
        <f t="shared" si="260"/>
        <v>0.28000000000000003</v>
      </c>
      <c r="GE159" s="74">
        <f t="shared" si="261"/>
        <v>0.28000000000000003</v>
      </c>
      <c r="GF159" s="74">
        <f t="shared" si="262"/>
        <v>0.27</v>
      </c>
      <c r="GG159" s="86">
        <f t="shared" si="263"/>
        <v>0.42</v>
      </c>
      <c r="GH159" s="86">
        <f t="shared" si="264"/>
        <v>0.76</v>
      </c>
      <c r="GI159" s="87">
        <f t="shared" si="265"/>
        <v>0.9</v>
      </c>
      <c r="GJ159" s="85">
        <f>ROUND(((FZ159-AVERAGE(FZ$9:FZ$497))/STDEVP(FZ$9:FZ$497)*10+50),2)</f>
        <v>52.86</v>
      </c>
      <c r="GK159" s="86">
        <f>ROUND(((GA159-AVERAGE(GA$9:GA$497))/STDEVP(GA$9:GA$497)*10+50),2)</f>
        <v>41.92</v>
      </c>
      <c r="GL159" s="86">
        <f>ROUND(((GB159-AVERAGE(GB$9:GB$497))/STDEVP(GB$9:GB$497)*10+50),2)</f>
        <v>46.14</v>
      </c>
      <c r="GM159" s="86">
        <f>ROUND(((GC159-AVERAGE(GC$9:GC$497))/STDEVP(GC$9:GC$497)*10+50),2)</f>
        <v>60.72</v>
      </c>
      <c r="GN159" s="86">
        <f>ROUND(((GD159-AVERAGE(GD$9:GD$497))/STDEVP(GD$9:GD$497)*10+50),2)</f>
        <v>46.16</v>
      </c>
      <c r="GO159" s="86">
        <f>ROUND(((GE159-AVERAGE(GE$9:GE$497))/STDEVP(GE$9:GE$497)*10+50),2)</f>
        <v>47.52</v>
      </c>
      <c r="GP159" s="86">
        <f>ROUND(((GF159-AVERAGE(GF$9:GF$497))/STDEVP(GF$9:GF$497)*10+50),2)</f>
        <v>38.51</v>
      </c>
      <c r="GQ159" s="86">
        <f>ROUND(((GG159-AVERAGE(GG$9:GG$497))/STDEVP(GG$9:GG$497)*10+50),2)</f>
        <v>43.4</v>
      </c>
      <c r="GR159" s="86">
        <f>ROUND(((GH159-AVERAGE(GH$9:GH$497))/STDEVP(GH$9:GH$497)*10+50),2)</f>
        <v>42.17</v>
      </c>
      <c r="GS159" s="87">
        <f>ROUND(((GI159-AVERAGE(GI$9:GI$497))/STDEVP(GI$9:GI$497)*10+50),2)</f>
        <v>43.41</v>
      </c>
      <c r="GT159" s="73">
        <f>RANK(GJ159,$GJ$9:$GJ$497,0)</f>
        <v>148</v>
      </c>
      <c r="GU159" s="74">
        <f>RANK(GK159,$GK$9:$GK$497,0)</f>
        <v>328</v>
      </c>
      <c r="GV159" s="74">
        <f>RANK(GL159,$GL$9:$GL$497,0)</f>
        <v>266</v>
      </c>
      <c r="GW159" s="74">
        <f>RANK(GM159,$GM$9:$GM$497,0)</f>
        <v>50</v>
      </c>
      <c r="GX159" s="74">
        <f>RANK(GN159,$GN$9:$GN$497,0)</f>
        <v>234</v>
      </c>
      <c r="GY159" s="74">
        <f>RANK(GO159,$GO$9:$GO$497,0)</f>
        <v>203</v>
      </c>
      <c r="GZ159" s="74">
        <f>RANK(GP159,$GP$9:$GP$497,0)</f>
        <v>376</v>
      </c>
      <c r="HA159" s="74">
        <f>RANK(GQ159,$GQ$9:$GQ$497,0)</f>
        <v>319</v>
      </c>
      <c r="HB159" s="74">
        <f>RANK(GR159,$GR$9:$GR$497,0)</f>
        <v>340</v>
      </c>
      <c r="HC159" s="84">
        <f>RANK(GS159,$GS$9:$GS$497,0)</f>
        <v>312</v>
      </c>
      <c r="HD159" s="85">
        <f>ROUND(AVERAGEIF($ES$9:$ES$497,$ES159,$FZ$9:$FZ$497),2)</f>
        <v>1.1399999999999999</v>
      </c>
      <c r="HE159" s="86">
        <f>ROUND(AVERAGEIF($ES$9:$ES$497,$ES159,$GA$9:$GA$497),2)</f>
        <v>0.46</v>
      </c>
      <c r="HF159" s="86">
        <f>ROUND(AVERAGEIF($ES$9:$ES$497,$ES159,$GB$9:$GB$497),2)</f>
        <v>0.65</v>
      </c>
      <c r="HG159" s="86">
        <f>ROUND(AVERAGEIF($ES$9:$ES$497,$ES159,$GC$9:$GC$497),2)</f>
        <v>0.74</v>
      </c>
      <c r="HH159" s="86">
        <f>ROUND(AVERAGEIF($ES$9:$ES$497,$ES159,$GD$9:$GD$497),2)</f>
        <v>0.27</v>
      </c>
      <c r="HI159" s="86">
        <f>ROUND(AVERAGEIF($ES$9:$ES$497,$ES159,$GE$9:$GE$497),2)</f>
        <v>0.23</v>
      </c>
      <c r="HJ159" s="86">
        <f>ROUND(AVERAGEIF($ES$9:$ES$497,$ES159,$GF$9:$GF$497),2)</f>
        <v>0.3</v>
      </c>
      <c r="HK159" s="86">
        <f>ROUND(AVERAGEIF($ES$9:$ES$497,$ES159,$GG$9:$GG$497),2)</f>
        <v>0.28000000000000003</v>
      </c>
      <c r="HL159" s="86">
        <f>ROUND(AVERAGEIF($ES$9:$ES$497,$ES159,$GH$9:$GH$497),2)</f>
        <v>0.92</v>
      </c>
      <c r="HM159" s="87">
        <f>ROUND(AVERAGEIF($ES$9:$ES$497,$ES159,$GI$9:$GI$497),2)</f>
        <v>0.93</v>
      </c>
      <c r="HN159" s="88">
        <f t="shared" si="266"/>
        <v>-9.9999999999999867E-2</v>
      </c>
      <c r="HO159" s="89">
        <f t="shared" si="267"/>
        <v>-4.0000000000000036E-2</v>
      </c>
      <c r="HP159" s="89">
        <f t="shared" si="268"/>
        <v>-0.17000000000000004</v>
      </c>
      <c r="HQ159" s="89">
        <f t="shared" si="269"/>
        <v>0</v>
      </c>
      <c r="HR159" s="89">
        <f t="shared" si="270"/>
        <v>1.0000000000000009E-2</v>
      </c>
      <c r="HS159" s="89">
        <f t="shared" si="271"/>
        <v>5.0000000000000017E-2</v>
      </c>
      <c r="HT159" s="89">
        <f t="shared" si="272"/>
        <v>-2.9999999999999971E-2</v>
      </c>
      <c r="HU159" s="89">
        <f t="shared" si="273"/>
        <v>0.13999999999999996</v>
      </c>
      <c r="HV159" s="89">
        <f t="shared" si="274"/>
        <v>-0.16000000000000003</v>
      </c>
      <c r="HW159" s="90">
        <f t="shared" si="275"/>
        <v>-3.0000000000000027E-2</v>
      </c>
      <c r="HX159" s="73">
        <f>COUNTIFS($FZ$9:$FZ$497,"&gt;"&amp;FZ159,$ES$9:$ES$497,$ES159)+1</f>
        <v>60</v>
      </c>
      <c r="HY159" s="74">
        <f>COUNTIFS($GA$9:$GA$497,"&gt;"&amp;GA159,$ES$9:$ES$497,$ES159)+1</f>
        <v>63</v>
      </c>
      <c r="HZ159" s="74">
        <f>COUNTIFS($GB$9:$GB$497,"&gt;"&amp;GB159,$ES$9:$ES$497,$ES159)+1</f>
        <v>77</v>
      </c>
      <c r="IA159" s="74">
        <f>COUNTIFS($GC$9:$GC$497,"&gt;"&amp;GC159,$ES$9:$ES$497,$ES159)+1</f>
        <v>38</v>
      </c>
      <c r="IB159" s="74">
        <f>COUNTIFS($GD$9:$GD$497,"&gt;"&amp;GD159,$ES$9:$ES$497,$ES159)+1</f>
        <v>33</v>
      </c>
      <c r="IC159" s="74">
        <f>COUNTIFS($GE$9:$GE$497,"&gt;"&amp;GE159,$ES$9:$ES$497,$ES159)+1</f>
        <v>24</v>
      </c>
      <c r="ID159" s="74">
        <f>COUNTIFS($GF$9:$GF$497,"&gt;"&amp;GF159,$ES$9:$ES$497,$ES159)+1</f>
        <v>42</v>
      </c>
      <c r="IE159" s="74">
        <f>COUNTIFS($GG$9:$GG$497,"&gt;"&amp;GG159,$ES$9:$ES$497,$ES159)+1</f>
        <v>21</v>
      </c>
      <c r="IF159" s="74">
        <f>COUNTIFS($GH$9:$GH$497,"&gt;"&amp;GH159,$ES$9:$ES$497,$ES159)+1</f>
        <v>70</v>
      </c>
      <c r="IG159" s="84">
        <f>COUNTIFS($GI$9:$GI$497,"&gt;"&amp;GI159,$ES$9:$ES$497,$ES159)+1</f>
        <v>47</v>
      </c>
      <c r="IH159" s="91"/>
      <c r="II159" s="79"/>
      <c r="IJ159" s="79"/>
      <c r="IK159" s="79"/>
      <c r="IL159" s="79"/>
      <c r="IM159" s="92"/>
      <c r="IN159" s="93"/>
      <c r="IO159" s="94"/>
      <c r="IP159" s="95"/>
      <c r="IQ159" s="79"/>
      <c r="IR159" s="79"/>
      <c r="IS159" s="79"/>
      <c r="IT159" s="79"/>
      <c r="IU159" s="79"/>
      <c r="IV159" s="79"/>
      <c r="IW159" s="96"/>
      <c r="IX159" s="93"/>
      <c r="IY159" s="79"/>
      <c r="IZ159" s="79"/>
      <c r="JA159" s="79"/>
      <c r="JB159" s="79"/>
      <c r="JC159" s="79"/>
      <c r="JD159" s="79"/>
      <c r="JE159" s="97"/>
      <c r="JF159" s="95"/>
      <c r="JG159" s="79"/>
      <c r="JH159" s="79"/>
      <c r="JI159" s="79"/>
      <c r="JJ159" s="79"/>
      <c r="JK159" s="79"/>
      <c r="JL159" s="79"/>
      <c r="JM159" s="96"/>
      <c r="JN159" s="93"/>
      <c r="JO159" s="79"/>
      <c r="JP159" s="79"/>
      <c r="JQ159" s="79"/>
      <c r="JR159" s="79"/>
      <c r="JS159" s="79"/>
      <c r="JT159" s="79"/>
      <c r="JU159" s="79"/>
      <c r="JV159" s="79"/>
      <c r="JW159" s="79"/>
      <c r="JX159" s="79"/>
      <c r="JY159" s="79"/>
      <c r="JZ159" s="97"/>
      <c r="KA159" s="93"/>
      <c r="KB159" s="79"/>
      <c r="KC159" s="79"/>
      <c r="KD159" s="79"/>
      <c r="KE159" s="97"/>
      <c r="KF159" s="95"/>
      <c r="KG159" s="79"/>
      <c r="KH159" s="79"/>
      <c r="KI159" s="79"/>
      <c r="KJ159" s="79"/>
      <c r="KK159" s="98"/>
      <c r="KL159" s="79"/>
      <c r="KM159" s="79"/>
      <c r="KN159" s="79"/>
      <c r="KO159" s="79"/>
      <c r="KP159" s="79"/>
      <c r="KQ159" s="79"/>
      <c r="KR159" s="79"/>
      <c r="KS159" s="96"/>
      <c r="KT159" s="96"/>
      <c r="KU159" s="96"/>
      <c r="KV159" s="96"/>
      <c r="KW159" s="93"/>
      <c r="KX159" s="79"/>
      <c r="KY159" s="79"/>
      <c r="KZ159" s="79"/>
      <c r="LA159" s="79"/>
      <c r="LB159" s="79"/>
      <c r="LC159" s="96"/>
      <c r="LD159" s="93"/>
      <c r="LE159" s="94"/>
      <c r="LF159" s="99"/>
      <c r="LG159" s="75"/>
      <c r="LH159" s="93"/>
      <c r="LI159" s="79"/>
      <c r="LJ159" s="74"/>
      <c r="LK159" s="74"/>
      <c r="LL159" s="74"/>
      <c r="LM159" s="100"/>
      <c r="LN159" s="95"/>
      <c r="LO159" s="79"/>
      <c r="LP159" s="79"/>
      <c r="LQ159" s="79"/>
      <c r="LR159" s="96"/>
      <c r="LS159" s="93"/>
      <c r="LT159" s="79"/>
      <c r="LU159" s="79"/>
      <c r="LV159" s="79"/>
      <c r="LW159" s="79"/>
      <c r="LX159" s="79"/>
      <c r="LY159" s="79"/>
      <c r="LZ159" s="79"/>
      <c r="MA159" s="97"/>
      <c r="MB159" s="95"/>
      <c r="MC159" s="79"/>
      <c r="MD159" s="79"/>
      <c r="ME159" s="79"/>
      <c r="MF159" s="79"/>
      <c r="MG159" s="79"/>
      <c r="MH159" s="79"/>
      <c r="MI159" s="79"/>
      <c r="MJ159" s="79"/>
      <c r="MK159" s="79"/>
      <c r="ML159" s="79"/>
      <c r="MM159" s="79"/>
      <c r="MN159" s="98"/>
      <c r="MO159" s="98"/>
      <c r="MP159" s="96"/>
      <c r="MQ159" s="93"/>
      <c r="MR159" s="79"/>
      <c r="MS159" s="79"/>
      <c r="MT159" s="79"/>
      <c r="MU159" s="79"/>
      <c r="MV159" s="98"/>
      <c r="MW159" s="79"/>
      <c r="MX159" s="79"/>
      <c r="MY159" s="79"/>
      <c r="MZ159" s="79"/>
      <c r="NA159" s="79"/>
      <c r="NB159" s="79"/>
      <c r="NC159" s="79"/>
      <c r="ND159" s="96"/>
      <c r="NE159" s="96"/>
      <c r="NF159" s="96"/>
      <c r="NG159" s="96"/>
      <c r="NH159" s="93"/>
      <c r="NI159" s="79">
        <v>0.05</v>
      </c>
      <c r="NJ159" s="79"/>
      <c r="NK159" s="79"/>
      <c r="NL159" s="79"/>
      <c r="NM159" s="79"/>
      <c r="NN159" s="94"/>
      <c r="NO159" s="93"/>
      <c r="NP159" s="80"/>
      <c r="NQ159" s="124" t="s">
        <v>910</v>
      </c>
      <c r="NR159" s="102" t="s">
        <v>915</v>
      </c>
      <c r="NS159" s="102"/>
      <c r="NT159" s="102"/>
      <c r="NU159" s="102"/>
      <c r="NV159" s="104"/>
      <c r="NW159" s="102" t="s">
        <v>882</v>
      </c>
      <c r="NX159" s="133" t="s">
        <v>908</v>
      </c>
      <c r="NY159" s="129" t="s">
        <v>2118</v>
      </c>
      <c r="NZ159" s="133" t="s">
        <v>908</v>
      </c>
      <c r="OA159" s="134"/>
      <c r="OB159" s="134"/>
      <c r="OC159" s="134"/>
      <c r="OD159" s="108">
        <f t="shared" si="276"/>
        <v>72</v>
      </c>
      <c r="OE159" s="109">
        <v>6</v>
      </c>
      <c r="OF159" s="110">
        <f t="shared" si="277"/>
        <v>100</v>
      </c>
      <c r="OG159" s="109">
        <v>5</v>
      </c>
      <c r="OH159" s="111">
        <f>ROUND(AVERAGEIF($ES$9:$ES$497,$ES159,EV$9:EV$497),0)</f>
        <v>79</v>
      </c>
      <c r="OI159" s="112">
        <f>ROUND(AVERAGEIF($ES$9:$ES$497,$ES159,EW$9:EW$497),0)</f>
        <v>32</v>
      </c>
      <c r="OJ159" s="112">
        <f>ROUND(AVERAGEIF($ES$9:$ES$497,$ES159,EX$9:EX$497),0)</f>
        <v>45</v>
      </c>
      <c r="OK159" s="112">
        <f>ROUND(AVERAGEIF($ES$9:$ES$497,$ES159,EY$9:EY$497),0)</f>
        <v>53</v>
      </c>
      <c r="OL159" s="112">
        <f>ROUND(AVERAGEIF($ES$9:$ES$497,$ES159,EZ$9:EZ$497),0)</f>
        <v>20</v>
      </c>
      <c r="OM159" s="112">
        <f>ROUND(AVERAGEIF($ES$9:$ES$497,$ES159,FA$9:FA$497),0)</f>
        <v>18</v>
      </c>
      <c r="ON159" s="112">
        <f>ROUND(AVERAGEIF($ES$9:$ES$497,$ES159,FB$9:FB$497),0)</f>
        <v>23</v>
      </c>
      <c r="OO159" s="112">
        <f>ROUND(AVERAGEIF($ES$9:$ES$497,$ES159,FC$9:FC$497),0)</f>
        <v>23</v>
      </c>
      <c r="OP159" s="112">
        <f>ROUND(AVERAGEIF($ES$9:$ES$497,$ES159,FD$9:FD$497),0)</f>
        <v>64</v>
      </c>
      <c r="OQ159" s="113">
        <f>ROUND(AVERAGEIF($ES$9:$ES$497,$ES159,FE$9:FE$497),0)</f>
        <v>68</v>
      </c>
      <c r="OR159" s="114">
        <f>ROUND(EV159/MAX(EV$9:EV$497)*100,0)</f>
        <v>54</v>
      </c>
      <c r="OS159" s="115">
        <f>ROUND(EW159/MAX(EW$9:EW$497)*100,0)</f>
        <v>31</v>
      </c>
      <c r="OT159" s="115">
        <f>ROUND(EX159/MAX(EX$9:EX$497)*100,0)</f>
        <v>38</v>
      </c>
      <c r="OU159" s="115">
        <f>ROUND(EY159/MAX(EY$9:EY$497)*100,0)</f>
        <v>46</v>
      </c>
      <c r="OV159" s="115">
        <f>ROUND(EZ159/MAX(EZ$9:EZ$497)*100,0)</f>
        <v>21</v>
      </c>
      <c r="OW159" s="115">
        <f>ROUND(FA159/MAX(FA$9:FA$497)*100,0)</f>
        <v>23</v>
      </c>
      <c r="OX159" s="115">
        <f>ROUND(FB159/MAX(FB$9:FB$497)*100,0)</f>
        <v>19</v>
      </c>
      <c r="OY159" s="116">
        <f>ROUND(FC159/MAX(FC$9:FC$497)*100,0)</f>
        <v>27</v>
      </c>
      <c r="OZ159" s="115">
        <f>ROUND(FD159/MAX(FD$9:FD$497)*100,0)</f>
        <v>48</v>
      </c>
      <c r="PA159" s="117">
        <f>ROUND(FE159/MAX(FE$9:FE$497)*100,0)</f>
        <v>34</v>
      </c>
      <c r="PB159" s="118">
        <f t="shared" si="278"/>
        <v>395</v>
      </c>
      <c r="PC159" s="115">
        <f t="shared" si="279"/>
        <v>344</v>
      </c>
      <c r="PD159" s="115">
        <f t="shared" si="280"/>
        <v>458</v>
      </c>
      <c r="PE159" s="115">
        <f t="shared" si="281"/>
        <v>449</v>
      </c>
      <c r="PF159" s="115">
        <f t="shared" si="282"/>
        <v>427</v>
      </c>
      <c r="PG159" s="119">
        <f t="shared" si="283"/>
        <v>350</v>
      </c>
      <c r="PH159" s="118">
        <f>ROUND(PB159/MAX(PB$9:PB$497)*100,0)</f>
        <v>47</v>
      </c>
      <c r="PI159" s="115">
        <f>ROUND(PC159/MAX(PC$9:PC$497)*100,0)</f>
        <v>41</v>
      </c>
      <c r="PJ159" s="115">
        <f>ROUND(PD159/MAX(PD$9:PD$497)*100,0)</f>
        <v>49</v>
      </c>
      <c r="PK159" s="115">
        <f>ROUND(PE159/MAX(PE$9:PE$497)*100,0)</f>
        <v>45</v>
      </c>
      <c r="PL159" s="115">
        <f>ROUND(PF159/MAX(PF$9:PF$497)*100,0)</f>
        <v>60</v>
      </c>
      <c r="PM159" s="119">
        <f>ROUND(PG159/MAX(PG$9:PG$497)*100,0)</f>
        <v>51</v>
      </c>
      <c r="PN159" s="118">
        <f>RANK(PH159,PH$9:PH$497,0)</f>
        <v>201</v>
      </c>
      <c r="PO159" s="115">
        <f>RANK(PI159,PI$9:PI$497,0)</f>
        <v>210</v>
      </c>
      <c r="PP159" s="115">
        <f>RANK(PJ159,PJ$9:PJ$497,0)</f>
        <v>204</v>
      </c>
      <c r="PQ159" s="115">
        <f>RANK(PK159,PK$9:PK$497,0)</f>
        <v>204</v>
      </c>
      <c r="PR159" s="115">
        <f>RANK(PL159,PL$9:PL$497,0)</f>
        <v>142</v>
      </c>
      <c r="PS159" s="119">
        <f>RANK(PM159,PM$9:PM$497,0)</f>
        <v>159</v>
      </c>
      <c r="PT159" s="120">
        <f>ROUND(FZ159/MAX(FZ$9:FZ$497)*100,0)</f>
        <v>57</v>
      </c>
      <c r="PU159" s="115">
        <f>ROUND(GA159/MAX(GA$9:GA$497)*100,0)</f>
        <v>24</v>
      </c>
      <c r="PV159" s="115">
        <f>ROUND(GB159/MAX(GB$9:GB$497)*100,0)</f>
        <v>35</v>
      </c>
      <c r="PW159" s="115">
        <f>ROUND(GC159/MAX(GC$9:GC$497)*100,0)</f>
        <v>59</v>
      </c>
      <c r="PX159" s="115">
        <f>ROUND(GD159/MAX(GD$9:GD$497)*100,0)</f>
        <v>16</v>
      </c>
      <c r="PY159" s="115">
        <f>ROUND(GE159/MAX(GE$9:GE$497)*100,0)</f>
        <v>17</v>
      </c>
      <c r="PZ159" s="115">
        <f>ROUND(GF159/MAX(GF$9:GF$497)*100,0)</f>
        <v>13</v>
      </c>
      <c r="QA159" s="116">
        <f>ROUND(GG159/MAX(GG$9:GG$497)*100,0)</f>
        <v>23</v>
      </c>
      <c r="QB159" s="115">
        <f>ROUND(GH159/MAX(GH$9:GH$497)*100,0)</f>
        <v>34</v>
      </c>
      <c r="QC159" s="121">
        <f>ROUND(GI159/MAX(GI$9:GI$497)*100,0)</f>
        <v>29</v>
      </c>
      <c r="QD159" s="120">
        <f>ROUND(AVERAGEIF($ES$9:$ES$497,$ES159,PT$9:PT$497),0)</f>
        <v>62</v>
      </c>
      <c r="QE159" s="120">
        <f>ROUND(AVERAGEIF($ES$9:$ES$497,$ES159,PU$9:PU$497),0)</f>
        <v>26</v>
      </c>
      <c r="QF159" s="120">
        <f>ROUND(AVERAGEIF($ES$9:$ES$497,$ES159,PV$9:PV$497),0)</f>
        <v>48</v>
      </c>
      <c r="QG159" s="120">
        <f>ROUND(AVERAGEIF($ES$9:$ES$497,$ES159,PW$9:PW$497),0)</f>
        <v>58</v>
      </c>
      <c r="QH159" s="120">
        <f>ROUND(AVERAGEIF($ES$9:$ES$497,$ES159,PX$9:PX$497),0)</f>
        <v>15</v>
      </c>
      <c r="QI159" s="120">
        <f>ROUND(AVERAGEIF($ES$9:$ES$497,$ES159,PY$9:PY$497),0)</f>
        <v>14</v>
      </c>
      <c r="QJ159" s="120">
        <f>ROUND(AVERAGEIF($ES$9:$ES$497,$ES159,PZ$9:PZ$497),0)</f>
        <v>14</v>
      </c>
      <c r="QK159" s="120">
        <f>ROUND(AVERAGEIF($ES$9:$ES$497,$ES159,QA$9:QA$497),0)</f>
        <v>15</v>
      </c>
      <c r="QL159" s="120">
        <f>ROUND(AVERAGEIF($ES$9:$ES$497,$ES159,QB$9:QB$497),0)</f>
        <v>41</v>
      </c>
      <c r="QM159" s="120">
        <f>ROUND(AVERAGEIF($ES$9:$ES$497,$ES159,QC$9:QC$497),0)</f>
        <v>30</v>
      </c>
      <c r="QN159" s="114">
        <f t="shared" si="297"/>
        <v>410</v>
      </c>
      <c r="QO159" s="115">
        <f t="shared" si="298"/>
        <v>334</v>
      </c>
      <c r="QP159" s="115">
        <f t="shared" si="299"/>
        <v>474</v>
      </c>
      <c r="QQ159" s="115">
        <f t="shared" si="300"/>
        <v>479</v>
      </c>
      <c r="QR159" s="115">
        <f t="shared" si="301"/>
        <v>559</v>
      </c>
      <c r="QS159" s="119">
        <f t="shared" si="302"/>
        <v>361</v>
      </c>
      <c r="QT159" s="114">
        <f>ROUND((QN159-MIN(QN$9:QN$497))/(MAX(QN$9:QN$497)-MIN(QN$9:QN$497))*100,0)</f>
        <v>28</v>
      </c>
      <c r="QU159" s="115">
        <f>ROUND((QO159-MIN(QO$9:QO$497))/(MAX(QO$9:QO$497)-MIN(QO$9:QO$497))*100,0)</f>
        <v>18</v>
      </c>
      <c r="QV159" s="115">
        <f>ROUND((QP159-MIN(QP$9:QP$497))/(MAX(QP$9:QP$497)-MIN(QP$9:QP$497))*100,0)</f>
        <v>18</v>
      </c>
      <c r="QW159" s="115">
        <f>ROUND((QQ159-MIN(QQ$9:QQ$497))/(MAX(QQ$9:QQ$497)-MIN(QQ$9:QQ$497))*100,0)</f>
        <v>24</v>
      </c>
      <c r="QX159" s="115">
        <f>ROUND((QR159-MIN(QR$9:QR$497))/(MAX(QR$9:QR$497)-MIN(QR$9:QR$497))*100,0)</f>
        <v>55</v>
      </c>
      <c r="QY159" s="115">
        <f>ROUND((QS159-MIN(QS$9:QS$497))/(MAX(QS$9:QS$497)-MIN(QS$9:QS$497))*100,0)</f>
        <v>38</v>
      </c>
      <c r="QZ159" s="114">
        <f>RANK(QN159,QN$9:QN$497,0)</f>
        <v>345</v>
      </c>
      <c r="RA159" s="115">
        <f>RANK(QO159,QO$9:QO$497,0)</f>
        <v>307</v>
      </c>
      <c r="RB159" s="115">
        <f>RANK(QP159,QP$9:QP$497,0)</f>
        <v>362</v>
      </c>
      <c r="RC159" s="115">
        <f>RANK(QQ159,QQ$9:QQ$497,0)</f>
        <v>339</v>
      </c>
      <c r="RD159" s="115">
        <f>RANK(QR159,QR$9:QR$497,0)</f>
        <v>136</v>
      </c>
      <c r="RE159" s="115">
        <f>RANK(QS159,QS$9:QS$497,0)</f>
        <v>229</v>
      </c>
      <c r="RF159" s="122"/>
      <c r="RG159" s="115">
        <f>($RH$3*(IH159+IJ159)*100*100/MAX(EX$9:EX$497)*$RO$3) +($RH$3*(II159+IJ159)*100*100/MAX(EX$9:EX$497)*$RO$4) + ($RH$3*IK159*100*100/MAX(EX$9:EX$497)*0.098)</f>
        <v>0</v>
      </c>
      <c r="RH159" s="115">
        <f>($RH$4*IL159*100*100/MAX(EZ$9:EZ$497))*$RQ$3</f>
        <v>0</v>
      </c>
      <c r="RI159" s="115">
        <f>($RH$3*IM159*100*100/MAX(EY$9:EY$497))*$RQ$4</f>
        <v>0</v>
      </c>
      <c r="RJ159" s="115">
        <f>($RH$3*IN159*100*100/MAX(EX$9:EX$497))</f>
        <v>0</v>
      </c>
      <c r="RK159" s="115">
        <f>($RH$4*IO159*100*100/MAX(EZ$9:EZ$497))*$RQ$3</f>
        <v>0</v>
      </c>
      <c r="RL159" s="115">
        <f>(($RL$4*IP159*100*((100/MAX(EX$9:EX$497)+100/MAX(EZ$9:EZ$497))/2))+($RL$4*IQ159*100*((100/MAX(EX$9:EX$497)+100/MAX(EZ$9:EZ$497))/2))+($RL$4*IR159*100*((100/MAX(EX$9:EX$497)+100/MAX(EZ$9:EZ$497))/2))+($RL$4*IS159*100*((100/MAX(EX$9:EX$497)+100/MAX(EZ$9:EZ$497))/2))+($RL$4*IT159*100*((100/MAX(EX$9:EX$497)+100/MAX(EZ$9:EZ$497))/2))+($RL$4*IU159*100*((100/MAX(EX$9:EX$497)+100/MAX(EZ$9:EZ$497))/2))+($RL$4*IV159*100*((100/MAX(EX$9:EX$497)+100/MAX(EZ$9:EZ$497))/2))+($RL$4*IW159*100*((100/MAX(EX$9:EX$497)+100/MAX(EZ$9:EZ$497))/2)))*$RS$3</f>
        <v>0</v>
      </c>
      <c r="RM159" s="115">
        <f>(($RH$3*IX159*100*100/MAX(EX$9:EX$497))+($RH$3*IY159*100*100/MAX(EX$9:EX$497))+($RH$3*IZ159*100*100/MAX(EX$9:EX$497))+($RH$3*JA159*100*100/MAX(EX$9:EX$497))+($RH$3*JB159*100*100/MAX(EX$9:EX$497))+($RH$3*JC159*100*100/MAX(EX$9:EX$497))+($RH$3*JD159*100*100/MAX(EX$9:EX$497))+($RH$3*JE159*100*100/MAX(EX$9:EX$497)))*$RS$4</f>
        <v>0</v>
      </c>
      <c r="RN159" s="115">
        <f>(($RH$4*JF159*100*100/MAX(EZ$9:EZ$497)) + ($RH$4*JG159*100*100/MAX(EZ$9:EZ$497)) + ($RH$4*JH159*100*100/MAX(EZ$9:EZ$497)) + ($RH$4*JI159*100*100/MAX(EZ$9:EZ$497)) + ($RH$4*JJ159*100*100/MAX(EZ$9:EZ$497)) + ($RH$4*JK159*100*100/MAX(EZ$9:EZ$497)) + ($RH$4*JL159*100*100/MAX(EZ$9:EZ$497)) + ($RH$4*JM159*100*100/MAX(EZ$9:EZ$497)))*$RU$3</f>
        <v>0</v>
      </c>
      <c r="RO159" s="115">
        <f>(($RL$4*JN159*100*((100/MAX(EX$9:EX$497)+100/MAX(EZ$9:EZ$497))/2))+($RL$4*JO159*100*((100/MAX(EX$9:EX$497)+100/MAX(EZ$9:EZ$497))/2))+($RL$4*JP159*100*((100/MAX(EX$9:EX$497)+100/MAX(EZ$9:EZ$497))/2))+($RL$4*JQ159*100*((100/MAX(EX$9:EX$497)+100/MAX(EZ$9:EZ$497))/2))+($RL$4*JR159*100*((100/MAX(EX$9:EX$497)+100/MAX(EZ$9:EZ$497))/2))+($RL$4*JS159*100*((100/MAX(EX$9:EX$497)+100/MAX(EZ$9:EZ$497))/2))+($RL$4*JT159*100*((100/MAX(EX$9:EX$497)+100/MAX(EZ$9:EZ$497))/2))+($RL$4*JU159*100*((100/MAX(EX$9:EX$497)+100/MAX(EZ$9:EZ$497))/2))+($RL$4*JV159*100*((100/MAX(EX$9:EX$497)+100/MAX(EZ$9:EZ$497))/2))+($RL$4*JW159*100*((100/MAX(EX$9:EX$497)+100/MAX(EZ$9:EZ$497))/2))+($RL$4*JX159*100*((100/MAX(EX$9:EX$497)+100/MAX(EZ$9:EZ$497))/2))+($RL$4*JY159*100*((100/MAX(EX$9:EX$497)+100/MAX(EZ$9:EZ$497))/2))+($RL$4*JZ159*100*((100/MAX(EX$9:EX$497)+100/MAX(EZ$9:EZ$497))/2)))*$RW$3/2</f>
        <v>0</v>
      </c>
      <c r="RP159" s="119">
        <f>($RJ$3*KA159*100*100/MAX(FA$9:FA$497)) + ($RJ$3*KB159*100*100/MAX(FA$9:FA$497)/2) + ($RJ$3*KC159*100*100/MAX(FA$9:FA$497)/2) + ($RJ$3*KD159*100*100/MAX(FA$9:FA$497)/4) + ($RJ$3*KE159*100*100/MAX(FA$9:FA$497)/4)</f>
        <v>0</v>
      </c>
      <c r="RQ159" s="118">
        <f>($RL$4*KF159*100*((100/MAX(EX$9:EX$497)+100/MAX(EZ$9:EZ$497)))) * ($RO$3/2) + (($RL$4*KG159*100*((100/MAX(EX$9:EX$497)+100/MAX(EZ$9:EZ$497))))+($RL$4*KH159*100*((100/MAX(EX$9:EX$497)+100/MAX(EZ$9:EZ$497))))+($RL$4*KI159*100*((100/MAX(EX$9:EX$497)+100/MAX(EZ$9:EZ$497))))+($RL$4*KJ159*100*((100/MAX(EX$9:EX$497)+100/MAX(EZ$9:EZ$497))))+($RL$4*KK159*100*((100/MAX(EX$9:EX$497)+100/MAX(EZ$9:EZ$497))))+($RL$4*KL159*100*((100/MAX(EX$9:EX$497)+100/MAX(EZ$9:EZ$497))))+($RL$4*KM159*100*((100/MAX(EX$9:EX$497)+100/MAX(EZ$9:EZ$497))))+($RL$4*KN159*100*((100/MAX(EX$9:EX$497)+100/MAX(EZ$9:EZ$497))))+($RL$4*KO159*100*((100/MAX(EX$9:EX$497)+100/MAX(EZ$9:EZ$497))))+($RL$4*KP159*100*((100/MAX(EX$9:EX$497)+100/MAX(EZ$9:EZ$497))))+($RL$4*KQ159*100*((100/MAX(EX$9:EX$497)+100/MAX(EZ$9:EZ$497))))+($RL$4*KR159*100*((100/MAX(EX$9:EX$497)+100/MAX(EZ$9:EZ$497))))+($RL$4*KS159*100*((100/MAX(EX$9:EX$497)+100/MAX(EZ$9:EZ$497))))+($RL$4*KV159*100*((100/MAX(EX$9:EX$497)+100/MAX(EZ$9:EZ$497))))) * (($RO$3+$RO$4)/6)</f>
        <v>0</v>
      </c>
      <c r="RR159" s="115">
        <f>(($RL$4*KW159*100*((100/MAX(EX$9:EX$497)+100/MAX(EZ$9:EZ$497))))) * ($RO$3/2) + (($RL$4*KX159*100*((100/MAX(EX$9:EX$497)+100/MAX(EZ$9:EZ$497))))+($RL$4*KY159*100*((100/MAX(EX$9:EX$497)+100/MAX(EZ$9:EZ$497))))+($RL$4*KZ159*100*((100/MAX(EX$9:EX$497)+100/MAX(EZ$9:EZ$497))))+($RL$4*LA159*100*((100/MAX(EX$9:EX$497)+100/MAX(EZ$9:EZ$497))))+($RL$4*LB159*100*((100/MAX(EX$9:EX$497)+100/MAX(EZ$9:EZ$497))))+($RL$4*LC159*100*((100/MAX(EX$9:EX$497)+100/MAX(EZ$9:EZ$497))))) * (($RO$3+$RO$4)/6)</f>
        <v>0</v>
      </c>
      <c r="RS159" s="119">
        <f>(($RL$4*LD159*100*((100/MAX(EX$9:EX$497)+100/MAX(EZ$9:EZ$497))))+($RL$4*LE159*100*((100/MAX(EX$9:EX$497)+100/MAX(EZ$9:EZ$497))))) * (($RO$3+$RO$4)/6)</f>
        <v>0</v>
      </c>
      <c r="RT159" s="118">
        <f>($RJ$4*LH159*100*(100/MAX(EV$9:EV$497)))+($RJ$4*LI159*100*(100/MAX(EV$9:EV$497)))</f>
        <v>0</v>
      </c>
      <c r="RU159" s="119">
        <f>($RJ$4*LJ159*(100/MAX(EV$9:EV$497)))/2 + ($RL$3*LK159*(100/MAX(EW$9:EW$497))) + ($RJ$4*LL159*(100/MAX(EV$9:EV$497)))/4 + ($RL$3*LM159*(100/MAX(EW$9:EW$497)))</f>
        <v>0</v>
      </c>
      <c r="RV159" s="118">
        <f>($RJ$4*LN159*100*100/MAX(EV$9:EV$497)/2)+($RJ$4*LO159*100*100/MAX(EV$9:EV$497)/2)+($RJ$4*LP159*100*100/MAX(EV$9:EV$497))+($RJ$4*LQ159*100*100/MAX(EV$9:EV$497))+($RJ$4*LR159*100*100/MAX(EV$9:EV$497))</f>
        <v>0</v>
      </c>
      <c r="RW159" s="115">
        <f>($RJ$4*LS159*100*100/MAX(EV$9:EV$497)) + (($RJ$4*LT159*100*100/MAX(EV$9:EV$497))+($RJ$4*LU159*100*100/MAX(EV$9:EV$497))+($RJ$4*LV159*100*100/MAX(EV$9:EV$497))+($RJ$4*LW159*100*100/MAX(EV$9:EV$497))+($RJ$4*LX159*100*100/MAX(EV$9:EV$497))+($RJ$4*LY159*100*100/MAX(EV$9:EV$497))+($RJ$4*LZ159*100*100/MAX(EV$9:EV$497))+($RJ$4*MA159*100*100/MAX(EV$9:EV$497)))/2</f>
        <v>0</v>
      </c>
      <c r="RX159" s="119">
        <f>($RJ$4*MB159*100*100/MAX(EV$9:EV$497))+($RJ$4*MC159*100*100/MAX(EV$9:EV$497))+($RJ$4*MD159*100*100/MAX(EV$9:EV$497))+($RJ$4*ME159*100*100/MAX(EV$9:EV$497))+($RJ$4*MF159*100*100/MAX(EV$9:EV$497))+($RJ$4*MG159*100*100/MAX(EV$9:EV$497))+($RJ$4*MH159*100*100/MAX(EV$9:EV$497))+($RJ$4*MI159*100*100/MAX(EV$9:EV$497))+($RJ$4*MJ159*100*100/MAX(EV$9:EV$497))+($RJ$4*MK159*100*100/MAX(EV$9:EV$497))+($RJ$4*ML159*100*100/MAX(EV$9:EV$497))+($RJ$4*MM159*100*100/MAX(EV$9:EV$497))+($RJ$4*MN159*100*100/MAX(EV$9:EV$497))</f>
        <v>0</v>
      </c>
      <c r="RY159" s="118">
        <f>($RJ$4*MQ159*100*100/MAX(EV$9:EV$497))/2 + (($RJ$4*MR159*100*100/MAX(EV$9:EV$497))+($RJ$4*MS159*100*100/MAX(EV$9:EV$497))+($RJ$4*MT159*100*100/MAX(EV$9:EV$497))+($RJ$4*MU159*100*100/MAX(EV$9:EV$497))+($RJ$4*MV159*100*100/MAX(EV$9:EV$497))+($RJ$4*MW159*100*100/MAX(EV$9:EV$497))+($RJ$4*MX159*100*100/MAX(EV$9:EV$497))+($RJ$4*MY159*100*100/MAX(EV$9:EV$497))+($RJ$4*MZ159*100*100/MAX(EV$9:EV$497))+($RJ$4*NA159*100*100/MAX(EV$9:EV$497))+($RJ$4*NB159*100*100/MAX(EV$9:EV$497))+($RJ$4*NC159*100*100/MAX(EV$9:EV$497))+($RJ$4*ND159*100*100/MAX(EV$9:EV$497))+($RJ$4*NG159*100*100/MAX(EV$9:EV$497)))/4</f>
        <v>0</v>
      </c>
      <c r="RZ159" s="115">
        <f>($RJ$4*NH159*100*100/MAX(EV$9:EV$497))/2 + (($RJ$4*NI159*100*100/MAX(EV$9:EV$497))+($RJ$4*NJ159*100*100/MAX(EV$9:EV$497))+($RJ$4*NK159*100*100/MAX(EV$9:EV$497))+($RJ$4*NL159*100*100/MAX(EV$9:EV$497))+($RJ$4*NM159*100*100/MAX(EV$9:EV$497))+($RJ$4*NN159*100*100/MAX(EV$9:EV$497)))/4</f>
        <v>2.106741573033708</v>
      </c>
      <c r="SA159" s="117">
        <f>(($RJ$4*NO159*100*100/MAX(EV$9:EV$497))+($RJ$4*NP159*100*100/MAX(EV$9:EV$497)))/4</f>
        <v>0</v>
      </c>
      <c r="SB159" s="118">
        <f t="shared" si="284"/>
        <v>2.106741573033708</v>
      </c>
      <c r="SC159" s="115">
        <f t="shared" si="285"/>
        <v>0.4213483146067416</v>
      </c>
      <c r="SD159" s="115">
        <f t="shared" si="286"/>
        <v>0.526685393258427</v>
      </c>
      <c r="SE159" s="115">
        <f t="shared" si="287"/>
        <v>0.4213483146067416</v>
      </c>
      <c r="SF159" s="115">
        <f t="shared" si="288"/>
        <v>0.526685393258427</v>
      </c>
      <c r="SG159" s="115">
        <f t="shared" si="289"/>
        <v>2.106741573033708</v>
      </c>
      <c r="SH159" s="115">
        <f>ROUND(SB159/MAX(SB$9:SB$497)*100,0)</f>
        <v>3</v>
      </c>
      <c r="SI159" s="115">
        <f>ROUND(SC159/MAX(SC$9:SC$497)*100,0)</f>
        <v>1</v>
      </c>
      <c r="SJ159" s="115">
        <f>ROUND(SD159/MAX(SD$9:SD$497)*100,0)</f>
        <v>1</v>
      </c>
      <c r="SK159" s="115">
        <f>ROUND(SE159/MAX(SE$9:SE$497)*100,0)</f>
        <v>0</v>
      </c>
      <c r="SL159" s="115">
        <f>ROUND(SF159/MAX(SF$9:SF$497)*100,0)</f>
        <v>1</v>
      </c>
      <c r="SM159" s="121">
        <f>ROUND(SG159/MAX(SG$9:SG$497)*100,0)</f>
        <v>2</v>
      </c>
      <c r="SN159" s="115">
        <f>ROUND(AVERAGEIF($ES$9:$ES$497,$ES159,SH$9:SH$497),0)</f>
        <v>26</v>
      </c>
      <c r="SO159" s="115">
        <f>ROUND(AVERAGEIF($ES$9:$ES$497,$ES159,SI$9:SI$497),0)</f>
        <v>23</v>
      </c>
      <c r="SP159" s="115">
        <f>ROUND(AVERAGEIF($ES$9:$ES$497,$ES159,SJ$9:SJ$497),0)</f>
        <v>4</v>
      </c>
      <c r="SQ159" s="115">
        <f>ROUND(AVERAGEIF($ES$9:$ES$497,$ES159,SK$9:SK$497),0)</f>
        <v>20</v>
      </c>
      <c r="SR159" s="115">
        <f>ROUND(AVERAGEIF($ES$9:$ES$497,$ES159,SL$9:SL$497),0)</f>
        <v>7</v>
      </c>
      <c r="SS159" s="121">
        <f>ROUND(AVERAGEIF($ES$9:$ES$497,$ES159,SM$9:SM$497),0)</f>
        <v>6</v>
      </c>
      <c r="ST159" s="114">
        <f>RANK(SB159,SB$9:SB$497,0)</f>
        <v>286</v>
      </c>
      <c r="SU159" s="115">
        <f>RANK(SC159,SC$9:SC$497,0)</f>
        <v>269</v>
      </c>
      <c r="SV159" s="115">
        <f>RANK(SD159,SD$9:SD$497,0)</f>
        <v>265</v>
      </c>
      <c r="SW159" s="115">
        <f>RANK(SE159,SE$9:SE$497,0)</f>
        <v>269</v>
      </c>
      <c r="SX159" s="115">
        <f>RANK(SF159,SF$9:SF$497,0)</f>
        <v>253</v>
      </c>
      <c r="SY159" s="115">
        <f>RANK(SG159,SG$9:SG$497,0)</f>
        <v>237</v>
      </c>
      <c r="SZ159" s="115">
        <f>COUNTIFS(SB$9:SB$497,"&gt;"&amp;SB159,$ES$9:$ES$497,$ES159)+1</f>
        <v>65</v>
      </c>
      <c r="TA159" s="115">
        <f>COUNTIFS(SC$9:SC$497,"&gt;"&amp;SC159,$ES$9:$ES$497,$ES159)+1</f>
        <v>65</v>
      </c>
      <c r="TB159" s="115">
        <f>COUNTIFS(SD$9:SD$497,"&gt;"&amp;SD159,$ES$9:$ES$497,$ES159)+1</f>
        <v>59</v>
      </c>
      <c r="TC159" s="115">
        <f>COUNTIFS(SE$9:SE$497,"&gt;"&amp;SE159,$ES$9:$ES$497,$ES159)+1</f>
        <v>65</v>
      </c>
      <c r="TD159" s="115">
        <f>COUNTIFS(SF$9:SF$497,"&gt;"&amp;SF159,$ES$9:$ES$497,$ES159)+1</f>
        <v>59</v>
      </c>
      <c r="TE159" s="117">
        <f>COUNTIFS(SG$9:SG$497,"&gt;"&amp;SG159,$ES$9:$ES$497,$ES159)+1</f>
        <v>57</v>
      </c>
      <c r="TF159" s="118">
        <f t="shared" si="290"/>
        <v>63</v>
      </c>
      <c r="TG159" s="115">
        <f t="shared" si="291"/>
        <v>48</v>
      </c>
      <c r="TH159" s="115">
        <f t="shared" si="292"/>
        <v>42</v>
      </c>
      <c r="TI159" s="115">
        <f t="shared" si="293"/>
        <v>49</v>
      </c>
      <c r="TJ159" s="115">
        <f t="shared" si="294"/>
        <v>46</v>
      </c>
      <c r="TK159" s="115">
        <f t="shared" si="295"/>
        <v>62</v>
      </c>
      <c r="TL159" s="117">
        <f t="shared" si="296"/>
        <v>53</v>
      </c>
      <c r="TM159" s="118">
        <f>ROUND(TF159/MAX(TF$9:TF$497)*100,0)</f>
        <v>35</v>
      </c>
      <c r="TN159" s="115">
        <f>ROUND(TG159/MAX(TG$9:TG$497)*100,0)</f>
        <v>26</v>
      </c>
      <c r="TO159" s="115">
        <f>ROUND(TH159/MAX(TH$9:TH$497)*100,0)</f>
        <v>23</v>
      </c>
      <c r="TP159" s="115">
        <f>ROUND(TI159/MAX(TI$9:TI$497)*100,0)</f>
        <v>27</v>
      </c>
      <c r="TQ159" s="115">
        <f>ROUND(TJ159/MAX(TJ$9:TJ$497)*100,0)</f>
        <v>23</v>
      </c>
      <c r="TR159" s="115">
        <f>ROUND(TK159/MAX(TK$9:TK$497)*100,0)</f>
        <v>32</v>
      </c>
      <c r="TS159" s="119">
        <f>ROUND(TL159/MAX(TL$9:TL$497)*100,0)</f>
        <v>27</v>
      </c>
      <c r="TT159" s="120">
        <f>RANK(TM159,TM$9:TM$497,0)</f>
        <v>254</v>
      </c>
      <c r="TU159" s="115">
        <f>RANK(TN159,TN$9:TN$497,0)</f>
        <v>244</v>
      </c>
      <c r="TV159" s="115">
        <f>RANK(TO159,TO$9:TO$497,0)</f>
        <v>230</v>
      </c>
      <c r="TW159" s="115">
        <f>RANK(TP159,TP$9:TP$497,0)</f>
        <v>246</v>
      </c>
      <c r="TX159" s="115">
        <f>RANK(TQ159,TQ$9:TQ$497,0)</f>
        <v>225</v>
      </c>
      <c r="TY159" s="115">
        <f>RANK(TR159,TR$9:TR$497,0)</f>
        <v>169</v>
      </c>
      <c r="TZ159" s="121">
        <f>RANK(TS159,TS$9:TS$497,0)</f>
        <v>188</v>
      </c>
      <c r="UA159" s="132"/>
      <c r="UB159" s="7" t="s">
        <v>1</v>
      </c>
    </row>
    <row r="160" spans="1:548" x14ac:dyDescent="0.15">
      <c r="A160" s="183">
        <v>152</v>
      </c>
      <c r="B160" s="203" t="s">
        <v>915</v>
      </c>
      <c r="C160" s="63"/>
      <c r="D160" s="63"/>
      <c r="E160" s="64" t="s">
        <v>518</v>
      </c>
      <c r="F160" s="65">
        <v>81</v>
      </c>
      <c r="G160" s="65" t="s">
        <v>571</v>
      </c>
      <c r="H160" s="65"/>
      <c r="I160" s="66" t="s">
        <v>521</v>
      </c>
      <c r="J160" s="67" t="s">
        <v>521</v>
      </c>
      <c r="K160" s="67" t="s">
        <v>521</v>
      </c>
      <c r="L160" s="67" t="s">
        <v>521</v>
      </c>
      <c r="M160" s="67" t="s">
        <v>521</v>
      </c>
      <c r="N160" s="67" t="s">
        <v>521</v>
      </c>
      <c r="O160" s="67" t="s">
        <v>521</v>
      </c>
      <c r="P160" s="67" t="s">
        <v>521</v>
      </c>
      <c r="Q160" s="67" t="s">
        <v>521</v>
      </c>
      <c r="R160" s="68" t="s">
        <v>521</v>
      </c>
      <c r="S160" s="69" t="s">
        <v>521</v>
      </c>
      <c r="T160" s="67" t="s">
        <v>521</v>
      </c>
      <c r="U160" s="67" t="s">
        <v>521</v>
      </c>
      <c r="V160" s="67" t="s">
        <v>521</v>
      </c>
      <c r="W160" s="67" t="s">
        <v>521</v>
      </c>
      <c r="X160" s="67" t="s">
        <v>521</v>
      </c>
      <c r="Y160" s="67" t="s">
        <v>521</v>
      </c>
      <c r="Z160" s="67" t="s">
        <v>521</v>
      </c>
      <c r="AA160" s="67" t="s">
        <v>521</v>
      </c>
      <c r="AB160" s="68" t="s">
        <v>521</v>
      </c>
      <c r="AC160" s="69" t="s">
        <v>521</v>
      </c>
      <c r="AD160" s="67" t="s">
        <v>521</v>
      </c>
      <c r="AE160" s="67" t="s">
        <v>521</v>
      </c>
      <c r="AF160" s="67" t="s">
        <v>521</v>
      </c>
      <c r="AG160" s="67" t="s">
        <v>521</v>
      </c>
      <c r="AH160" s="67" t="s">
        <v>521</v>
      </c>
      <c r="AI160" s="67" t="s">
        <v>521</v>
      </c>
      <c r="AJ160" s="67" t="s">
        <v>521</v>
      </c>
      <c r="AK160" s="67" t="s">
        <v>521</v>
      </c>
      <c r="AL160" s="68" t="s">
        <v>521</v>
      </c>
      <c r="AM160" s="69" t="s">
        <v>521</v>
      </c>
      <c r="AN160" s="67" t="s">
        <v>521</v>
      </c>
      <c r="AO160" s="67" t="s">
        <v>521</v>
      </c>
      <c r="AP160" s="67" t="s">
        <v>521</v>
      </c>
      <c r="AQ160" s="67" t="s">
        <v>521</v>
      </c>
      <c r="AR160" s="67" t="s">
        <v>521</v>
      </c>
      <c r="AS160" s="67" t="s">
        <v>521</v>
      </c>
      <c r="AT160" s="67" t="s">
        <v>521</v>
      </c>
      <c r="AU160" s="67" t="s">
        <v>521</v>
      </c>
      <c r="AV160" s="68" t="s">
        <v>521</v>
      </c>
      <c r="AW160" s="69" t="s">
        <v>521</v>
      </c>
      <c r="AX160" s="67" t="s">
        <v>521</v>
      </c>
      <c r="AY160" s="67" t="s">
        <v>521</v>
      </c>
      <c r="AZ160" s="67" t="s">
        <v>521</v>
      </c>
      <c r="BA160" s="67" t="s">
        <v>521</v>
      </c>
      <c r="BB160" s="67" t="s">
        <v>521</v>
      </c>
      <c r="BC160" s="67" t="s">
        <v>521</v>
      </c>
      <c r="BD160" s="67" t="s">
        <v>521</v>
      </c>
      <c r="BE160" s="67" t="s">
        <v>521</v>
      </c>
      <c r="BF160" s="68" t="s">
        <v>521</v>
      </c>
      <c r="BG160" s="69" t="s">
        <v>521</v>
      </c>
      <c r="BH160" s="67" t="s">
        <v>521</v>
      </c>
      <c r="BI160" s="67" t="s">
        <v>521</v>
      </c>
      <c r="BJ160" s="67" t="s">
        <v>521</v>
      </c>
      <c r="BK160" s="67" t="s">
        <v>520</v>
      </c>
      <c r="BL160" s="67" t="s">
        <v>520</v>
      </c>
      <c r="BM160" s="67" t="s">
        <v>520</v>
      </c>
      <c r="BN160" s="67" t="s">
        <v>520</v>
      </c>
      <c r="BO160" s="67" t="s">
        <v>520</v>
      </c>
      <c r="BP160" s="68" t="s">
        <v>520</v>
      </c>
      <c r="BQ160" s="70" t="s">
        <v>520</v>
      </c>
      <c r="BR160" s="67" t="s">
        <v>520</v>
      </c>
      <c r="BS160" s="67" t="s">
        <v>520</v>
      </c>
      <c r="BT160" s="67" t="s">
        <v>520</v>
      </c>
      <c r="BU160" s="67" t="s">
        <v>521</v>
      </c>
      <c r="BV160" s="67" t="s">
        <v>521</v>
      </c>
      <c r="BW160" s="67" t="s">
        <v>521</v>
      </c>
      <c r="BX160" s="67" t="s">
        <v>521</v>
      </c>
      <c r="BY160" s="67" t="s">
        <v>521</v>
      </c>
      <c r="BZ160" s="68" t="s">
        <v>521</v>
      </c>
      <c r="CA160" s="69" t="s">
        <v>521</v>
      </c>
      <c r="CB160" s="67" t="s">
        <v>521</v>
      </c>
      <c r="CC160" s="67" t="s">
        <v>521</v>
      </c>
      <c r="CD160" s="67" t="s">
        <v>521</v>
      </c>
      <c r="CE160" s="67" t="s">
        <v>521</v>
      </c>
      <c r="CF160" s="67" t="s">
        <v>521</v>
      </c>
      <c r="CG160" s="67" t="s">
        <v>521</v>
      </c>
      <c r="CH160" s="67" t="s">
        <v>521</v>
      </c>
      <c r="CI160" s="67" t="s">
        <v>521</v>
      </c>
      <c r="CJ160" s="68" t="s">
        <v>521</v>
      </c>
      <c r="CK160" s="69" t="s">
        <v>521</v>
      </c>
      <c r="CL160" s="67" t="s">
        <v>521</v>
      </c>
      <c r="CM160" s="67" t="s">
        <v>521</v>
      </c>
      <c r="CN160" s="67" t="s">
        <v>521</v>
      </c>
      <c r="CO160" s="67" t="s">
        <v>521</v>
      </c>
      <c r="CP160" s="67" t="s">
        <v>521</v>
      </c>
      <c r="CQ160" s="67" t="s">
        <v>521</v>
      </c>
      <c r="CR160" s="67" t="s">
        <v>521</v>
      </c>
      <c r="CS160" s="67" t="s">
        <v>521</v>
      </c>
      <c r="CT160" s="68" t="s">
        <v>521</v>
      </c>
      <c r="CU160" s="69" t="s">
        <v>521</v>
      </c>
      <c r="CV160" s="67" t="s">
        <v>521</v>
      </c>
      <c r="CW160" s="67" t="s">
        <v>521</v>
      </c>
      <c r="CX160" s="67" t="s">
        <v>521</v>
      </c>
      <c r="CY160" s="67" t="s">
        <v>521</v>
      </c>
      <c r="CZ160" s="67" t="s">
        <v>521</v>
      </c>
      <c r="DA160" s="67" t="s">
        <v>521</v>
      </c>
      <c r="DB160" s="67" t="s">
        <v>521</v>
      </c>
      <c r="DC160" s="67" t="s">
        <v>521</v>
      </c>
      <c r="DD160" s="68" t="s">
        <v>521</v>
      </c>
      <c r="DE160" s="69" t="s">
        <v>521</v>
      </c>
      <c r="DF160" s="71" t="s">
        <v>521</v>
      </c>
      <c r="DG160" s="67" t="s">
        <v>521</v>
      </c>
      <c r="DH160" s="67" t="s">
        <v>521</v>
      </c>
      <c r="DI160" s="67" t="s">
        <v>521</v>
      </c>
      <c r="DJ160" s="67" t="s">
        <v>521</v>
      </c>
      <c r="DK160" s="67" t="s">
        <v>521</v>
      </c>
      <c r="DL160" s="67" t="s">
        <v>521</v>
      </c>
      <c r="DM160" s="67" t="s">
        <v>521</v>
      </c>
      <c r="DN160" s="68" t="s">
        <v>521</v>
      </c>
      <c r="DO160" s="70" t="s">
        <v>521</v>
      </c>
      <c r="DP160" s="71" t="s">
        <v>521</v>
      </c>
      <c r="DQ160" s="67" t="s">
        <v>521</v>
      </c>
      <c r="DR160" s="67" t="s">
        <v>521</v>
      </c>
      <c r="DS160" s="67" t="s">
        <v>521</v>
      </c>
      <c r="DT160" s="67" t="s">
        <v>521</v>
      </c>
      <c r="DU160" s="67" t="s">
        <v>521</v>
      </c>
      <c r="DV160" s="67" t="s">
        <v>521</v>
      </c>
      <c r="DW160" s="67" t="s">
        <v>521</v>
      </c>
      <c r="DX160" s="72" t="s">
        <v>521</v>
      </c>
      <c r="DY160" s="73" t="s">
        <v>522</v>
      </c>
      <c r="DZ160" s="74">
        <v>2</v>
      </c>
      <c r="EA160" s="74">
        <v>3</v>
      </c>
      <c r="EB160" s="74">
        <v>3</v>
      </c>
      <c r="EC160" s="75">
        <v>4</v>
      </c>
      <c r="ED160" s="76" t="s">
        <v>522</v>
      </c>
      <c r="EE160" s="74">
        <f t="shared" si="246"/>
        <v>2</v>
      </c>
      <c r="EF160" s="74">
        <f t="shared" si="247"/>
        <v>6</v>
      </c>
      <c r="EG160" s="74">
        <f t="shared" si="248"/>
        <v>18</v>
      </c>
      <c r="EH160" s="77">
        <f t="shared" si="249"/>
        <v>72</v>
      </c>
      <c r="EI160" s="73">
        <v>600</v>
      </c>
      <c r="EJ160" s="74">
        <v>900</v>
      </c>
      <c r="EK160" s="74">
        <v>1800</v>
      </c>
      <c r="EL160" s="74">
        <v>3000</v>
      </c>
      <c r="EM160" s="75">
        <v>9000</v>
      </c>
      <c r="EN160" s="78">
        <v>1</v>
      </c>
      <c r="EO160" s="79">
        <f t="shared" si="250"/>
        <v>0.75</v>
      </c>
      <c r="EP160" s="79">
        <f t="shared" si="251"/>
        <v>0.5</v>
      </c>
      <c r="EQ160" s="79">
        <f t="shared" si="252"/>
        <v>0.27777777777777773</v>
      </c>
      <c r="ER160" s="80">
        <f t="shared" si="253"/>
        <v>0.20833333333333334</v>
      </c>
      <c r="ES160" s="128" t="s">
        <v>534</v>
      </c>
      <c r="ET160" s="82"/>
      <c r="EU160" s="83">
        <v>4</v>
      </c>
      <c r="EV160" s="73">
        <v>78</v>
      </c>
      <c r="EW160" s="74">
        <v>33</v>
      </c>
      <c r="EX160" s="74">
        <v>72</v>
      </c>
      <c r="EY160" s="74">
        <v>44</v>
      </c>
      <c r="EZ160" s="74">
        <v>18</v>
      </c>
      <c r="FA160" s="74">
        <v>18</v>
      </c>
      <c r="FB160" s="74">
        <v>67</v>
      </c>
      <c r="FC160" s="74">
        <v>59</v>
      </c>
      <c r="FD160" s="74">
        <f t="shared" si="254"/>
        <v>90</v>
      </c>
      <c r="FE160" s="84">
        <f t="shared" si="255"/>
        <v>131</v>
      </c>
      <c r="FF160" s="73">
        <f>RANK(EV160,$EV$9:$EV$497,0)</f>
        <v>167</v>
      </c>
      <c r="FG160" s="74">
        <f>RANK(EW160,$EW$9:$EW$497,0)</f>
        <v>279</v>
      </c>
      <c r="FH160" s="74">
        <f>RANK(EX160,$EX$9:$EX$497,0)</f>
        <v>76</v>
      </c>
      <c r="FI160" s="74">
        <f>RANK(EY160,$EY$9:$EY$497,0)</f>
        <v>157</v>
      </c>
      <c r="FJ160" s="74">
        <f>RANK(EZ160,$EZ$9:$EZ$497,0)</f>
        <v>219</v>
      </c>
      <c r="FK160" s="74">
        <f>RANK(FA160,$FA$9:$FA$497,0)</f>
        <v>207</v>
      </c>
      <c r="FL160" s="74">
        <f>RANK(FB160,$FB$9:$FB$497,0)</f>
        <v>94</v>
      </c>
      <c r="FM160" s="74">
        <f>RANK(FC160,$FC$9:$FC$497,0)</f>
        <v>130</v>
      </c>
      <c r="FN160" s="74">
        <f>RANK(FD160,$FD$9:$FD$497,0)</f>
        <v>123</v>
      </c>
      <c r="FO160" s="84">
        <f>RANK(FE160,$FE$9:$FE$497,0)</f>
        <v>81</v>
      </c>
      <c r="FP160" s="73">
        <f>COUNTIFS($EV$9:$EV$497,"&gt;"&amp;EV160,$ES$9:$ES$497,ES160)+1</f>
        <v>37</v>
      </c>
      <c r="FQ160" s="74">
        <f>COUNTIFS($EW$9:$EW$497,"&gt;"&amp;EW160,$ES$9:$ES$497,ES160)+1</f>
        <v>36</v>
      </c>
      <c r="FR160" s="74">
        <f>COUNTIFS($EX$9:$EX$497,"&gt;"&amp;EX160,$ES$9:$ES$497,ES160)+1</f>
        <v>37</v>
      </c>
      <c r="FS160" s="74">
        <f>COUNTIFS($EY$9:$EY$497,"&gt;"&amp;EY160,$ES$9:$ES$497,ES160)+1</f>
        <v>29</v>
      </c>
      <c r="FT160" s="74">
        <f>COUNTIFS($EZ$9:$EZ$497,"&gt;"&amp;EZ160,$ES$9:$ES$497,ES160)+1</f>
        <v>3</v>
      </c>
      <c r="FU160" s="74">
        <f>COUNTIFS($FA$9:$FA$497,"&gt;"&amp;FA160,$ES$9:$ES$497,ES160)+1</f>
        <v>3</v>
      </c>
      <c r="FV160" s="74">
        <f>COUNTIFS($FB$9:$FB$497,"&gt;"&amp;FB160,$ES$9:$ES$497,ES160)+1</f>
        <v>25</v>
      </c>
      <c r="FW160" s="74">
        <f>COUNTIFS($FC$9:$FC$497,"&gt;"&amp;FC160,$ES$9:$ES$497,ES160)+1</f>
        <v>40</v>
      </c>
      <c r="FX160" s="74">
        <f>COUNTIFS($FD$9:$FD$497,"&gt;"&amp;FD160,$ES$9:$ES$497,ES160)+1</f>
        <v>30</v>
      </c>
      <c r="FY160" s="84">
        <f>COUNTIFS($FE$9:$FE$497,"&gt;"&amp;FE160,$ES$9:$ES$497,ES160)+1</f>
        <v>37</v>
      </c>
      <c r="FZ160" s="85">
        <f t="shared" si="256"/>
        <v>0.96</v>
      </c>
      <c r="GA160" s="86">
        <f t="shared" si="257"/>
        <v>0.41</v>
      </c>
      <c r="GB160" s="86">
        <f t="shared" si="258"/>
        <v>0.89</v>
      </c>
      <c r="GC160" s="86">
        <f t="shared" si="259"/>
        <v>0.54</v>
      </c>
      <c r="GD160" s="86">
        <f t="shared" si="260"/>
        <v>0.22</v>
      </c>
      <c r="GE160" s="86">
        <f t="shared" si="261"/>
        <v>0.22</v>
      </c>
      <c r="GF160" s="86">
        <f t="shared" si="262"/>
        <v>0.83</v>
      </c>
      <c r="GG160" s="86">
        <f t="shared" si="263"/>
        <v>0.73</v>
      </c>
      <c r="GH160" s="86">
        <f t="shared" si="264"/>
        <v>1.1100000000000001</v>
      </c>
      <c r="GI160" s="87">
        <f t="shared" si="265"/>
        <v>1.62</v>
      </c>
      <c r="GJ160" s="85">
        <f>ROUND(((FZ160-AVERAGE(FZ$9:FZ$497))/STDEVP(FZ$9:FZ$497)*10+50),2)</f>
        <v>49.74</v>
      </c>
      <c r="GK160" s="86">
        <f>ROUND(((GA160-AVERAGE(GA$9:GA$497))/STDEVP(GA$9:GA$497)*10+50),2)</f>
        <v>41.62</v>
      </c>
      <c r="GL160" s="86">
        <f>ROUND(((GB160-AVERAGE(GB$9:GB$497))/STDEVP(GB$9:GB$497)*10+50),2)</f>
        <v>61.54</v>
      </c>
      <c r="GM160" s="86">
        <f>ROUND(((GC160-AVERAGE(GC$9:GC$497))/STDEVP(GC$9:GC$497)*10+50),2)</f>
        <v>50.7</v>
      </c>
      <c r="GN160" s="86">
        <f>ROUND(((GD160-AVERAGE(GD$9:GD$497))/STDEVP(GD$9:GD$497)*10+50),2)</f>
        <v>44.1</v>
      </c>
      <c r="GO160" s="86">
        <f>ROUND(((GE160-AVERAGE(GE$9:GE$497))/STDEVP(GE$9:GE$497)*10+50),2)</f>
        <v>45.34</v>
      </c>
      <c r="GP160" s="86">
        <f>ROUND(((GF160-AVERAGE(GF$9:GF$497))/STDEVP(GF$9:GF$497)*10+50),2)</f>
        <v>56.14</v>
      </c>
      <c r="GQ160" s="86">
        <f>ROUND(((GG160-AVERAGE(GG$9:GG$497))/STDEVP(GG$9:GG$497)*10+50),2)</f>
        <v>53.1</v>
      </c>
      <c r="GR160" s="86">
        <f>ROUND(((GH160-AVERAGE(GH$9:GH$497))/STDEVP(GH$9:GH$497)*10+50),2)</f>
        <v>54.93</v>
      </c>
      <c r="GS160" s="87">
        <f>ROUND(((GI160-AVERAGE(GI$9:GI$497))/STDEVP(GI$9:GI$497)*10+50),2)</f>
        <v>58.53</v>
      </c>
      <c r="GT160" s="73">
        <f>RANK(GJ160,$GJ$9:$GJ$497,0)</f>
        <v>198</v>
      </c>
      <c r="GU160" s="74">
        <f>RANK(GK160,$GK$9:$GK$497,0)</f>
        <v>337</v>
      </c>
      <c r="GV160" s="74">
        <f>RANK(GL160,$GL$9:$GL$497,0)</f>
        <v>63</v>
      </c>
      <c r="GW160" s="74">
        <f>RANK(GM160,$GM$9:$GM$497,0)</f>
        <v>165</v>
      </c>
      <c r="GX160" s="74">
        <f>RANK(GN160,$GN$9:$GN$497,0)</f>
        <v>306</v>
      </c>
      <c r="GY160" s="74">
        <f>RANK(GO160,$GO$9:$GO$497,0)</f>
        <v>263</v>
      </c>
      <c r="GZ160" s="74">
        <f>RANK(GP160,$GP$9:$GP$497,0)</f>
        <v>115</v>
      </c>
      <c r="HA160" s="74">
        <f>RANK(GQ160,$GQ$9:$GQ$497,0)</f>
        <v>150</v>
      </c>
      <c r="HB160" s="74">
        <f>RANK(GR160,$GR$9:$GR$497,0)</f>
        <v>104</v>
      </c>
      <c r="HC160" s="84">
        <f>RANK(GS160,$GS$9:$GS$497,0)</f>
        <v>82</v>
      </c>
      <c r="HD160" s="85">
        <f>ROUND(AVERAGEIF($ES$9:$ES$497,$ES160,$FZ$9:$FZ$497),2)</f>
        <v>0.95</v>
      </c>
      <c r="HE160" s="86">
        <f>ROUND(AVERAGEIF($ES$9:$ES$497,$ES160,$GA$9:$GA$497),2)</f>
        <v>0.38</v>
      </c>
      <c r="HF160" s="86">
        <f>ROUND(AVERAGEIF($ES$9:$ES$497,$ES160,$GB$9:$GB$497),2)</f>
        <v>0.82</v>
      </c>
      <c r="HG160" s="86">
        <f>ROUND(AVERAGEIF($ES$9:$ES$497,$ES160,$GC$9:$GC$497),2)</f>
        <v>0.44</v>
      </c>
      <c r="HH160" s="86">
        <f>ROUND(AVERAGEIF($ES$9:$ES$497,$ES160,$GD$9:$GD$497),2)</f>
        <v>0.15</v>
      </c>
      <c r="HI160" s="86">
        <f>ROUND(AVERAGEIF($ES$9:$ES$497,$ES160,$GE$9:$GE$497),2)</f>
        <v>0.14000000000000001</v>
      </c>
      <c r="HJ160" s="86">
        <f>ROUND(AVERAGEIF($ES$9:$ES$497,$ES160,$GF$9:$GF$497),2)</f>
        <v>0.74</v>
      </c>
      <c r="HK160" s="86">
        <f>ROUND(AVERAGEIF($ES$9:$ES$497,$ES160,$GG$9:$GG$497),2)</f>
        <v>0.85</v>
      </c>
      <c r="HL160" s="86">
        <f>ROUND(AVERAGEIF($ES$9:$ES$497,$ES160,$GH$9:$GH$497),2)</f>
        <v>0.97</v>
      </c>
      <c r="HM160" s="87">
        <f>ROUND(AVERAGEIF($ES$9:$ES$497,$ES160,$GI$9:$GI$497),2)</f>
        <v>1.67</v>
      </c>
      <c r="HN160" s="88">
        <f t="shared" si="266"/>
        <v>1.0000000000000009E-2</v>
      </c>
      <c r="HO160" s="89">
        <f t="shared" si="267"/>
        <v>2.9999999999999971E-2</v>
      </c>
      <c r="HP160" s="89">
        <f t="shared" si="268"/>
        <v>7.0000000000000062E-2</v>
      </c>
      <c r="HQ160" s="89">
        <f t="shared" si="269"/>
        <v>0.10000000000000003</v>
      </c>
      <c r="HR160" s="89">
        <f t="shared" si="270"/>
        <v>7.0000000000000007E-2</v>
      </c>
      <c r="HS160" s="89">
        <f t="shared" si="271"/>
        <v>7.9999999999999988E-2</v>
      </c>
      <c r="HT160" s="89">
        <f t="shared" si="272"/>
        <v>8.9999999999999969E-2</v>
      </c>
      <c r="HU160" s="89">
        <f t="shared" si="273"/>
        <v>-0.12</v>
      </c>
      <c r="HV160" s="89">
        <f t="shared" si="274"/>
        <v>0.14000000000000012</v>
      </c>
      <c r="HW160" s="90">
        <f t="shared" si="275"/>
        <v>-4.9999999999999822E-2</v>
      </c>
      <c r="HX160" s="73">
        <f>COUNTIFS($FZ$9:$FZ$497,"&gt;"&amp;FZ160,$ES$9:$ES$497,$ES160)+1</f>
        <v>37</v>
      </c>
      <c r="HY160" s="74">
        <f>COUNTIFS($GA$9:$GA$497,"&gt;"&amp;GA160,$ES$9:$ES$497,$ES160)+1</f>
        <v>27</v>
      </c>
      <c r="HZ160" s="74">
        <f>COUNTIFS($GB$9:$GB$497,"&gt;"&amp;GB160,$ES$9:$ES$497,$ES160)+1</f>
        <v>23</v>
      </c>
      <c r="IA160" s="74">
        <f>COUNTIFS($GC$9:$GC$497,"&gt;"&amp;GC160,$ES$9:$ES$497,$ES160)+1</f>
        <v>13</v>
      </c>
      <c r="IB160" s="74">
        <f>COUNTIFS($GD$9:$GD$497,"&gt;"&amp;GD160,$ES$9:$ES$497,$ES160)+1</f>
        <v>6</v>
      </c>
      <c r="IC160" s="74">
        <f>COUNTIFS($GE$9:$GE$497,"&gt;"&amp;GE160,$ES$9:$ES$497,$ES160)+1</f>
        <v>6</v>
      </c>
      <c r="ID160" s="74">
        <f>COUNTIFS($GF$9:$GF$497,"&gt;"&amp;GF160,$ES$9:$ES$497,$ES160)+1</f>
        <v>24</v>
      </c>
      <c r="IE160" s="74">
        <f>COUNTIFS($GG$9:$GG$497,"&gt;"&amp;GG160,$ES$9:$ES$497,$ES160)+1</f>
        <v>47</v>
      </c>
      <c r="IF160" s="74">
        <f>COUNTIFS($GH$9:$GH$497,"&gt;"&amp;GH160,$ES$9:$ES$497,$ES160)+1</f>
        <v>17</v>
      </c>
      <c r="IG160" s="84">
        <f>COUNTIFS($GI$9:$GI$497,"&gt;"&amp;GI160,$ES$9:$ES$497,$ES160)+1</f>
        <v>38</v>
      </c>
      <c r="IH160" s="91"/>
      <c r="II160" s="79"/>
      <c r="IJ160" s="79">
        <v>7.0000000000000007E-2</v>
      </c>
      <c r="IK160" s="79"/>
      <c r="IL160" s="79"/>
      <c r="IM160" s="92"/>
      <c r="IN160" s="93"/>
      <c r="IO160" s="94"/>
      <c r="IP160" s="95"/>
      <c r="IQ160" s="79"/>
      <c r="IR160" s="79"/>
      <c r="IS160" s="79"/>
      <c r="IT160" s="79"/>
      <c r="IU160" s="79"/>
      <c r="IV160" s="79"/>
      <c r="IW160" s="96"/>
      <c r="IX160" s="93"/>
      <c r="IY160" s="79"/>
      <c r="IZ160" s="79"/>
      <c r="JA160" s="79"/>
      <c r="JB160" s="79"/>
      <c r="JC160" s="79">
        <v>7.0000000000000007E-2</v>
      </c>
      <c r="JD160" s="79"/>
      <c r="JE160" s="97"/>
      <c r="JF160" s="95"/>
      <c r="JG160" s="79"/>
      <c r="JH160" s="79"/>
      <c r="JI160" s="79"/>
      <c r="JJ160" s="79"/>
      <c r="JK160" s="79"/>
      <c r="JL160" s="79"/>
      <c r="JM160" s="96"/>
      <c r="JN160" s="93"/>
      <c r="JO160" s="79"/>
      <c r="JP160" s="79"/>
      <c r="JQ160" s="79"/>
      <c r="JR160" s="79"/>
      <c r="JS160" s="79"/>
      <c r="JT160" s="79"/>
      <c r="JU160" s="79"/>
      <c r="JV160" s="79"/>
      <c r="JW160" s="79"/>
      <c r="JX160" s="79"/>
      <c r="JY160" s="79"/>
      <c r="JZ160" s="97"/>
      <c r="KA160" s="93"/>
      <c r="KB160" s="79"/>
      <c r="KC160" s="79"/>
      <c r="KD160" s="79"/>
      <c r="KE160" s="97"/>
      <c r="KF160" s="95"/>
      <c r="KG160" s="79"/>
      <c r="KH160" s="79"/>
      <c r="KI160" s="79"/>
      <c r="KJ160" s="79"/>
      <c r="KK160" s="98"/>
      <c r="KL160" s="79"/>
      <c r="KM160" s="79"/>
      <c r="KN160" s="79"/>
      <c r="KO160" s="79"/>
      <c r="KP160" s="79"/>
      <c r="KQ160" s="79"/>
      <c r="KR160" s="79"/>
      <c r="KS160" s="96"/>
      <c r="KT160" s="96"/>
      <c r="KU160" s="96"/>
      <c r="KV160" s="96"/>
      <c r="KW160" s="93"/>
      <c r="KX160" s="79"/>
      <c r="KY160" s="79"/>
      <c r="KZ160" s="79"/>
      <c r="LA160" s="79"/>
      <c r="LB160" s="79"/>
      <c r="LC160" s="96"/>
      <c r="LD160" s="93"/>
      <c r="LE160" s="94"/>
      <c r="LF160" s="99"/>
      <c r="LG160" s="75"/>
      <c r="LH160" s="93"/>
      <c r="LI160" s="79"/>
      <c r="LJ160" s="74"/>
      <c r="LK160" s="74"/>
      <c r="LL160" s="74"/>
      <c r="LM160" s="100"/>
      <c r="LN160" s="95"/>
      <c r="LO160" s="79"/>
      <c r="LP160" s="79"/>
      <c r="LQ160" s="79"/>
      <c r="LR160" s="96"/>
      <c r="LS160" s="93"/>
      <c r="LT160" s="79"/>
      <c r="LU160" s="79"/>
      <c r="LV160" s="79"/>
      <c r="LW160" s="79">
        <v>7.0000000000000007E-2</v>
      </c>
      <c r="LX160" s="79"/>
      <c r="LY160" s="79"/>
      <c r="LZ160" s="79"/>
      <c r="MA160" s="97"/>
      <c r="MB160" s="95"/>
      <c r="MC160" s="79"/>
      <c r="MD160" s="79"/>
      <c r="ME160" s="79"/>
      <c r="MF160" s="79"/>
      <c r="MG160" s="79"/>
      <c r="MH160" s="79"/>
      <c r="MI160" s="79"/>
      <c r="MJ160" s="79"/>
      <c r="MK160" s="79"/>
      <c r="ML160" s="79"/>
      <c r="MM160" s="79"/>
      <c r="MN160" s="98"/>
      <c r="MO160" s="98"/>
      <c r="MP160" s="96"/>
      <c r="MQ160" s="93"/>
      <c r="MR160" s="79"/>
      <c r="MS160" s="79">
        <v>7.0000000000000007E-2</v>
      </c>
      <c r="MT160" s="79"/>
      <c r="MU160" s="79"/>
      <c r="MV160" s="98"/>
      <c r="MW160" s="79"/>
      <c r="MX160" s="79"/>
      <c r="MY160" s="79"/>
      <c r="MZ160" s="79"/>
      <c r="NA160" s="79"/>
      <c r="NB160" s="79"/>
      <c r="NC160" s="79"/>
      <c r="ND160" s="96"/>
      <c r="NE160" s="96"/>
      <c r="NF160" s="96"/>
      <c r="NG160" s="96"/>
      <c r="NH160" s="93"/>
      <c r="NI160" s="79"/>
      <c r="NJ160" s="79"/>
      <c r="NK160" s="79"/>
      <c r="NL160" s="79"/>
      <c r="NM160" s="79"/>
      <c r="NN160" s="94"/>
      <c r="NO160" s="93"/>
      <c r="NP160" s="80"/>
      <c r="NQ160" s="124" t="s">
        <v>913</v>
      </c>
      <c r="NR160" s="102" t="s">
        <v>916</v>
      </c>
      <c r="NS160" s="102"/>
      <c r="NT160" s="102" t="s">
        <v>917</v>
      </c>
      <c r="NU160" s="102"/>
      <c r="NV160" s="104">
        <v>43888</v>
      </c>
      <c r="NW160" s="102" t="s">
        <v>882</v>
      </c>
      <c r="NX160" s="133"/>
      <c r="NY160" s="129" t="s">
        <v>918</v>
      </c>
      <c r="NZ160" s="133"/>
      <c r="OA160" s="134"/>
      <c r="OB160" s="134"/>
      <c r="OC160" s="134"/>
      <c r="OD160" s="108">
        <f t="shared" si="276"/>
        <v>72</v>
      </c>
      <c r="OE160" s="109">
        <v>4</v>
      </c>
      <c r="OF160" s="110">
        <f t="shared" si="277"/>
        <v>600</v>
      </c>
      <c r="OG160" s="109">
        <v>2</v>
      </c>
      <c r="OH160" s="111">
        <f>ROUND(AVERAGEIF($ES$9:$ES$497,$ES160,EV$9:EV$497),0)</f>
        <v>70</v>
      </c>
      <c r="OI160" s="112">
        <f>ROUND(AVERAGEIF($ES$9:$ES$497,$ES160,EW$9:EW$497),0)</f>
        <v>29</v>
      </c>
      <c r="OJ160" s="112">
        <f>ROUND(AVERAGEIF($ES$9:$ES$497,$ES160,EX$9:EX$497),0)</f>
        <v>62</v>
      </c>
      <c r="OK160" s="112">
        <f>ROUND(AVERAGEIF($ES$9:$ES$497,$ES160,EY$9:EY$497),0)</f>
        <v>34</v>
      </c>
      <c r="OL160" s="112">
        <f>ROUND(AVERAGEIF($ES$9:$ES$497,$ES160,EZ$9:EZ$497),0)</f>
        <v>10</v>
      </c>
      <c r="OM160" s="112">
        <f>ROUND(AVERAGEIF($ES$9:$ES$497,$ES160,FA$9:FA$497),0)</f>
        <v>10</v>
      </c>
      <c r="ON160" s="112">
        <f>ROUND(AVERAGEIF($ES$9:$ES$497,$ES160,FB$9:FB$497),0)</f>
        <v>53</v>
      </c>
      <c r="OO160" s="112">
        <f>ROUND(AVERAGEIF($ES$9:$ES$497,$ES160,FC$9:FC$497),0)</f>
        <v>56</v>
      </c>
      <c r="OP160" s="112">
        <f>ROUND(AVERAGEIF($ES$9:$ES$497,$ES160,FD$9:FD$497),0)</f>
        <v>72</v>
      </c>
      <c r="OQ160" s="113">
        <f>ROUND(AVERAGEIF($ES$9:$ES$497,$ES160,FE$9:FE$497),0)</f>
        <v>118</v>
      </c>
      <c r="OR160" s="114">
        <f>ROUND(EV160/MAX(EV$9:EV$497)*100,0)</f>
        <v>44</v>
      </c>
      <c r="OS160" s="115">
        <f>ROUND(EW160/MAX(EW$9:EW$497)*100,0)</f>
        <v>26</v>
      </c>
      <c r="OT160" s="115">
        <f>ROUND(EX160/MAX(EX$9:EX$497)*100,0)</f>
        <v>60</v>
      </c>
      <c r="OU160" s="115">
        <f>ROUND(EY160/MAX(EY$9:EY$497)*100,0)</f>
        <v>30</v>
      </c>
      <c r="OV160" s="115">
        <f>ROUND(EZ160/MAX(EZ$9:EZ$497)*100,0)</f>
        <v>14</v>
      </c>
      <c r="OW160" s="115">
        <f>ROUND(FA160/MAX(FA$9:FA$497)*100,0)</f>
        <v>16</v>
      </c>
      <c r="OX160" s="115">
        <f>ROUND(FB160/MAX(FB$9:FB$497)*100,0)</f>
        <v>50</v>
      </c>
      <c r="OY160" s="116">
        <f>ROUND(FC160/MAX(FC$9:FC$497)*100,0)</f>
        <v>41</v>
      </c>
      <c r="OZ160" s="115">
        <f>ROUND(FD160/MAX(FD$9:FD$497)*100,0)</f>
        <v>61</v>
      </c>
      <c r="PA160" s="117">
        <f>ROUND(FE160/MAX(FE$9:FE$497)*100,0)</f>
        <v>53</v>
      </c>
      <c r="PB160" s="118">
        <f t="shared" si="278"/>
        <v>491</v>
      </c>
      <c r="PC160" s="115">
        <f t="shared" si="279"/>
        <v>353</v>
      </c>
      <c r="PD160" s="115">
        <f t="shared" si="280"/>
        <v>533</v>
      </c>
      <c r="PE160" s="115">
        <f t="shared" si="281"/>
        <v>573</v>
      </c>
      <c r="PF160" s="115">
        <f t="shared" si="282"/>
        <v>356</v>
      </c>
      <c r="PG160" s="119">
        <f t="shared" si="283"/>
        <v>298</v>
      </c>
      <c r="PH160" s="118">
        <f>ROUND(PB160/MAX(PB$9:PB$497)*100,0)</f>
        <v>59</v>
      </c>
      <c r="PI160" s="115">
        <f>ROUND(PC160/MAX(PC$9:PC$497)*100,0)</f>
        <v>42</v>
      </c>
      <c r="PJ160" s="115">
        <f>ROUND(PD160/MAX(PD$9:PD$497)*100,0)</f>
        <v>57</v>
      </c>
      <c r="PK160" s="115">
        <f>ROUND(PE160/MAX(PE$9:PE$497)*100,0)</f>
        <v>57</v>
      </c>
      <c r="PL160" s="115">
        <f>ROUND(PF160/MAX(PF$9:PF$497)*100,0)</f>
        <v>50</v>
      </c>
      <c r="PM160" s="119">
        <f>ROUND(PG160/MAX(PG$9:PG$497)*100,0)</f>
        <v>44</v>
      </c>
      <c r="PN160" s="118">
        <f>RANK(PH160,PH$9:PH$497,0)</f>
        <v>110</v>
      </c>
      <c r="PO160" s="115">
        <f>RANK(PI160,PI$9:PI$497,0)</f>
        <v>199</v>
      </c>
      <c r="PP160" s="115">
        <f>RANK(PJ160,PJ$9:PJ$497,0)</f>
        <v>154</v>
      </c>
      <c r="PQ160" s="115">
        <f>RANK(PK160,PK$9:PK$497,0)</f>
        <v>119</v>
      </c>
      <c r="PR160" s="115">
        <f>RANK(PL160,PL$9:PL$497,0)</f>
        <v>198</v>
      </c>
      <c r="PS160" s="119">
        <f>RANK(PM160,PM$9:PM$497,0)</f>
        <v>205</v>
      </c>
      <c r="PT160" s="120">
        <f>ROUND(FZ160/MAX(FZ$9:FZ$497)*100,0)</f>
        <v>52</v>
      </c>
      <c r="PU160" s="115">
        <f>ROUND(GA160/MAX(GA$9:GA$497)*100,0)</f>
        <v>23</v>
      </c>
      <c r="PV160" s="115">
        <f>ROUND(GB160/MAX(GB$9:GB$497)*100,0)</f>
        <v>65</v>
      </c>
      <c r="PW160" s="115">
        <f>ROUND(GC160/MAX(GC$9:GC$497)*100,0)</f>
        <v>43</v>
      </c>
      <c r="PX160" s="115">
        <f>ROUND(GD160/MAX(GD$9:GD$497)*100,0)</f>
        <v>12</v>
      </c>
      <c r="PY160" s="115">
        <f>ROUND(GE160/MAX(GE$9:GE$497)*100,0)</f>
        <v>13</v>
      </c>
      <c r="PZ160" s="115">
        <f>ROUND(GF160/MAX(GF$9:GF$497)*100,0)</f>
        <v>39</v>
      </c>
      <c r="QA160" s="116">
        <f>ROUND(GG160/MAX(GG$9:GG$497)*100,0)</f>
        <v>40</v>
      </c>
      <c r="QB160" s="115">
        <f>ROUND(GH160/MAX(GH$9:GH$497)*100,0)</f>
        <v>49</v>
      </c>
      <c r="QC160" s="121">
        <f>ROUND(GI160/MAX(GI$9:GI$497)*100,0)</f>
        <v>52</v>
      </c>
      <c r="QD160" s="120">
        <f>ROUND(AVERAGEIF($ES$9:$ES$497,$ES160,PT$9:PT$497),0)</f>
        <v>52</v>
      </c>
      <c r="QE160" s="120">
        <f>ROUND(AVERAGEIF($ES$9:$ES$497,$ES160,PU$9:PU$497),0)</f>
        <v>21</v>
      </c>
      <c r="QF160" s="120">
        <f>ROUND(AVERAGEIF($ES$9:$ES$497,$ES160,PV$9:PV$497),0)</f>
        <v>60</v>
      </c>
      <c r="QG160" s="120">
        <f>ROUND(AVERAGEIF($ES$9:$ES$497,$ES160,PW$9:PW$497),0)</f>
        <v>35</v>
      </c>
      <c r="QH160" s="120">
        <f>ROUND(AVERAGEIF($ES$9:$ES$497,$ES160,PX$9:PX$497),0)</f>
        <v>8</v>
      </c>
      <c r="QI160" s="120">
        <f>ROUND(AVERAGEIF($ES$9:$ES$497,$ES160,PY$9:PY$497),0)</f>
        <v>9</v>
      </c>
      <c r="QJ160" s="120">
        <f>ROUND(AVERAGEIF($ES$9:$ES$497,$ES160,PZ$9:PZ$497),0)</f>
        <v>35</v>
      </c>
      <c r="QK160" s="120">
        <f>ROUND(AVERAGEIF($ES$9:$ES$497,$ES160,QA$9:QA$497),0)</f>
        <v>46</v>
      </c>
      <c r="QL160" s="120">
        <f>ROUND(AVERAGEIF($ES$9:$ES$497,$ES160,QB$9:QB$497),0)</f>
        <v>43</v>
      </c>
      <c r="QM160" s="120">
        <f>ROUND(AVERAGEIF($ES$9:$ES$497,$ES160,QC$9:QC$497),0)</f>
        <v>53</v>
      </c>
      <c r="QN160" s="114">
        <f t="shared" si="297"/>
        <v>571</v>
      </c>
      <c r="QO160" s="115">
        <f t="shared" si="298"/>
        <v>359</v>
      </c>
      <c r="QP160" s="115">
        <f t="shared" si="299"/>
        <v>619</v>
      </c>
      <c r="QQ160" s="115">
        <f t="shared" si="300"/>
        <v>691</v>
      </c>
      <c r="QR160" s="115">
        <f t="shared" si="301"/>
        <v>491</v>
      </c>
      <c r="QS160" s="119">
        <f t="shared" si="302"/>
        <v>327</v>
      </c>
      <c r="QT160" s="114">
        <f>ROUND((QN160-MIN(QN$9:QN$497))/(MAX(QN$9:QN$497)-MIN(QN$9:QN$497))*100,0)</f>
        <v>53</v>
      </c>
      <c r="QU160" s="115">
        <f>ROUND((QO160-MIN(QO$9:QO$497))/(MAX(QO$9:QO$497)-MIN(QO$9:QO$497))*100,0)</f>
        <v>21</v>
      </c>
      <c r="QV160" s="115">
        <f>ROUND((QP160-MIN(QP$9:QP$497))/(MAX(QP$9:QP$497)-MIN(QP$9:QP$497))*100,0)</f>
        <v>39</v>
      </c>
      <c r="QW160" s="115">
        <f>ROUND((QQ160-MIN(QQ$9:QQ$497))/(MAX(QQ$9:QQ$497)-MIN(QQ$9:QQ$497))*100,0)</f>
        <v>51</v>
      </c>
      <c r="QX160" s="115">
        <f>ROUND((QR160-MIN(QR$9:QR$497))/(MAX(QR$9:QR$497)-MIN(QR$9:QR$497))*100,0)</f>
        <v>43</v>
      </c>
      <c r="QY160" s="115">
        <f>ROUND((QS160-MIN(QS$9:QS$497))/(MAX(QS$9:QS$497)-MIN(QS$9:QS$497))*100,0)</f>
        <v>31</v>
      </c>
      <c r="QZ160" s="114">
        <f>RANK(QN160,QN$9:QN$497,0)</f>
        <v>80</v>
      </c>
      <c r="RA160" s="115">
        <f>RANK(QO160,QO$9:QO$497,0)</f>
        <v>255</v>
      </c>
      <c r="RB160" s="115">
        <f>RANK(QP160,QP$9:QP$497,0)</f>
        <v>111</v>
      </c>
      <c r="RC160" s="115">
        <f>RANK(QQ160,QQ$9:QQ$497,0)</f>
        <v>86</v>
      </c>
      <c r="RD160" s="115">
        <f>RANK(QR160,QR$9:QR$497,0)</f>
        <v>257</v>
      </c>
      <c r="RE160" s="115">
        <f>RANK(QS160,QS$9:QS$497,0)</f>
        <v>285</v>
      </c>
      <c r="RF160" s="122"/>
      <c r="RG160" s="115">
        <f>($RH$3*(IH160+IJ160)*100*100/MAX(EX$9:EX$497)*$RO$3) +($RH$3*(II160+IJ160)*100*100/MAX(EX$9:EX$497)*$RO$4) + ($RH$3*IK160*100*100/MAX(EX$9:EX$497)*0.098)</f>
        <v>29.225000000000001</v>
      </c>
      <c r="RH160" s="115">
        <f>($RH$4*IL160*100*100/MAX(EZ$9:EZ$497))*$RQ$3</f>
        <v>0</v>
      </c>
      <c r="RI160" s="115">
        <f>($RH$3*IM160*100*100/MAX(EY$9:EY$497))*$RQ$4</f>
        <v>0</v>
      </c>
      <c r="RJ160" s="115">
        <f>($RH$3*IN160*100*100/MAX(EX$9:EX$497))</f>
        <v>0</v>
      </c>
      <c r="RK160" s="115">
        <f>($RH$4*IO160*100*100/MAX(EZ$9:EZ$497))*$RQ$3</f>
        <v>0</v>
      </c>
      <c r="RL160" s="115">
        <f>(($RL$4*IP160*100*((100/MAX(EX$9:EX$497)+100/MAX(EZ$9:EZ$497))/2))+($RL$4*IQ160*100*((100/MAX(EX$9:EX$497)+100/MAX(EZ$9:EZ$497))/2))+($RL$4*IR160*100*((100/MAX(EX$9:EX$497)+100/MAX(EZ$9:EZ$497))/2))+($RL$4*IS160*100*((100/MAX(EX$9:EX$497)+100/MAX(EZ$9:EZ$497))/2))+($RL$4*IT160*100*((100/MAX(EX$9:EX$497)+100/MAX(EZ$9:EZ$497))/2))+($RL$4*IU160*100*((100/MAX(EX$9:EX$497)+100/MAX(EZ$9:EZ$497))/2))+($RL$4*IV160*100*((100/MAX(EX$9:EX$497)+100/MAX(EZ$9:EZ$497))/2))+($RL$4*IW160*100*((100/MAX(EX$9:EX$497)+100/MAX(EZ$9:EZ$497))/2)))*$RS$3</f>
        <v>0</v>
      </c>
      <c r="RM160" s="115">
        <f>(($RH$3*IX160*100*100/MAX(EX$9:EX$497))+($RH$3*IY160*100*100/MAX(EX$9:EX$497))+($RH$3*IZ160*100*100/MAX(EX$9:EX$497))+($RH$3*JA160*100*100/MAX(EX$9:EX$497))+($RH$3*JB160*100*100/MAX(EX$9:EX$497))+($RH$3*JC160*100*100/MAX(EX$9:EX$497))+($RH$3*JD160*100*100/MAX(EX$9:EX$497))+($RH$3*JE160*100*100/MAX(EX$9:EX$497)))*$RS$4</f>
        <v>5.8450000000000006</v>
      </c>
      <c r="RN160" s="115">
        <f>(($RH$4*JF160*100*100/MAX(EZ$9:EZ$497)) + ($RH$4*JG160*100*100/MAX(EZ$9:EZ$497)) + ($RH$4*JH160*100*100/MAX(EZ$9:EZ$497)) + ($RH$4*JI160*100*100/MAX(EZ$9:EZ$497)) + ($RH$4*JJ160*100*100/MAX(EZ$9:EZ$497)) + ($RH$4*JK160*100*100/MAX(EZ$9:EZ$497)) + ($RH$4*JL160*100*100/MAX(EZ$9:EZ$497)) + ($RH$4*JM160*100*100/MAX(EZ$9:EZ$497)))*$RU$3</f>
        <v>0</v>
      </c>
      <c r="RO160" s="115">
        <f>(($RL$4*JN160*100*((100/MAX(EX$9:EX$497)+100/MAX(EZ$9:EZ$497))/2))+($RL$4*JO160*100*((100/MAX(EX$9:EX$497)+100/MAX(EZ$9:EZ$497))/2))+($RL$4*JP160*100*((100/MAX(EX$9:EX$497)+100/MAX(EZ$9:EZ$497))/2))+($RL$4*JQ160*100*((100/MAX(EX$9:EX$497)+100/MAX(EZ$9:EZ$497))/2))+($RL$4*JR160*100*((100/MAX(EX$9:EX$497)+100/MAX(EZ$9:EZ$497))/2))+($RL$4*JS160*100*((100/MAX(EX$9:EX$497)+100/MAX(EZ$9:EZ$497))/2))+($RL$4*JT160*100*((100/MAX(EX$9:EX$497)+100/MAX(EZ$9:EZ$497))/2))+($RL$4*JU160*100*((100/MAX(EX$9:EX$497)+100/MAX(EZ$9:EZ$497))/2))+($RL$4*JV160*100*((100/MAX(EX$9:EX$497)+100/MAX(EZ$9:EZ$497))/2))+($RL$4*JW160*100*((100/MAX(EX$9:EX$497)+100/MAX(EZ$9:EZ$497))/2))+($RL$4*JX160*100*((100/MAX(EX$9:EX$497)+100/MAX(EZ$9:EZ$497))/2))+($RL$4*JY160*100*((100/MAX(EX$9:EX$497)+100/MAX(EZ$9:EZ$497))/2))+($RL$4*JZ160*100*((100/MAX(EX$9:EX$497)+100/MAX(EZ$9:EZ$497))/2)))*$RW$3/2</f>
        <v>0</v>
      </c>
      <c r="RP160" s="119">
        <f>($RJ$3*KA160*100*100/MAX(FA$9:FA$497)) + ($RJ$3*KB160*100*100/MAX(FA$9:FA$497)/2) + ($RJ$3*KC160*100*100/MAX(FA$9:FA$497)/2) + ($RJ$3*KD160*100*100/MAX(FA$9:FA$497)/4) + ($RJ$3*KE160*100*100/MAX(FA$9:FA$497)/4)</f>
        <v>0</v>
      </c>
      <c r="RQ160" s="118">
        <f>($RL$4*KF160*100*((100/MAX(EX$9:EX$497)+100/MAX(EZ$9:EZ$497)))) * ($RO$3/2) + (($RL$4*KG160*100*((100/MAX(EX$9:EX$497)+100/MAX(EZ$9:EZ$497))))+($RL$4*KH160*100*((100/MAX(EX$9:EX$497)+100/MAX(EZ$9:EZ$497))))+($RL$4*KI160*100*((100/MAX(EX$9:EX$497)+100/MAX(EZ$9:EZ$497))))+($RL$4*KJ160*100*((100/MAX(EX$9:EX$497)+100/MAX(EZ$9:EZ$497))))+($RL$4*KK160*100*((100/MAX(EX$9:EX$497)+100/MAX(EZ$9:EZ$497))))+($RL$4*KL160*100*((100/MAX(EX$9:EX$497)+100/MAX(EZ$9:EZ$497))))+($RL$4*KM160*100*((100/MAX(EX$9:EX$497)+100/MAX(EZ$9:EZ$497))))+($RL$4*KN160*100*((100/MAX(EX$9:EX$497)+100/MAX(EZ$9:EZ$497))))+($RL$4*KO160*100*((100/MAX(EX$9:EX$497)+100/MAX(EZ$9:EZ$497))))+($RL$4*KP160*100*((100/MAX(EX$9:EX$497)+100/MAX(EZ$9:EZ$497))))+($RL$4*KQ160*100*((100/MAX(EX$9:EX$497)+100/MAX(EZ$9:EZ$497))))+($RL$4*KR160*100*((100/MAX(EX$9:EX$497)+100/MAX(EZ$9:EZ$497))))+($RL$4*KS160*100*((100/MAX(EX$9:EX$497)+100/MAX(EZ$9:EZ$497))))+($RL$4*KV160*100*((100/MAX(EX$9:EX$497)+100/MAX(EZ$9:EZ$497))))) * (($RO$3+$RO$4)/6)</f>
        <v>0</v>
      </c>
      <c r="RR160" s="115">
        <f>(($RL$4*KW160*100*((100/MAX(EX$9:EX$497)+100/MAX(EZ$9:EZ$497))))) * ($RO$3/2) + (($RL$4*KX160*100*((100/MAX(EX$9:EX$497)+100/MAX(EZ$9:EZ$497))))+($RL$4*KY160*100*((100/MAX(EX$9:EX$497)+100/MAX(EZ$9:EZ$497))))+($RL$4*KZ160*100*((100/MAX(EX$9:EX$497)+100/MAX(EZ$9:EZ$497))))+($RL$4*LA160*100*((100/MAX(EX$9:EX$497)+100/MAX(EZ$9:EZ$497))))+($RL$4*LB160*100*((100/MAX(EX$9:EX$497)+100/MAX(EZ$9:EZ$497))))+($RL$4*LC160*100*((100/MAX(EX$9:EX$497)+100/MAX(EZ$9:EZ$497))))) * (($RO$3+$RO$4)/6)</f>
        <v>0</v>
      </c>
      <c r="RS160" s="119">
        <f>(($RL$4*LD160*100*((100/MAX(EX$9:EX$497)+100/MAX(EZ$9:EZ$497))))+($RL$4*LE160*100*((100/MAX(EX$9:EX$497)+100/MAX(EZ$9:EZ$497))))) * (($RO$3+$RO$4)/6)</f>
        <v>0</v>
      </c>
      <c r="RT160" s="118">
        <f>($RJ$4*LH160*100*(100/MAX(EV$9:EV$497)))+($RJ$4*LI160*100*(100/MAX(EV$9:EV$497)))</f>
        <v>0</v>
      </c>
      <c r="RU160" s="119">
        <f>($RJ$4*LJ160*(100/MAX(EV$9:EV$497)))/2 + ($RL$3*LK160*(100/MAX(EW$9:EW$497))) + ($RJ$4*LL160*(100/MAX(EV$9:EV$497)))/4 + ($RL$3*LM160*(100/MAX(EW$9:EW$497)))</f>
        <v>0</v>
      </c>
      <c r="RV160" s="118">
        <f>($RJ$4*LN160*100*100/MAX(EV$9:EV$497)/2)+($RJ$4*LO160*100*100/MAX(EV$9:EV$497)/2)+($RJ$4*LP160*100*100/MAX(EV$9:EV$497))+($RJ$4*LQ160*100*100/MAX(EV$9:EV$497))+($RJ$4*LR160*100*100/MAX(EV$9:EV$497))</f>
        <v>0</v>
      </c>
      <c r="RW160" s="115">
        <f>($RJ$4*LS160*100*100/MAX(EV$9:EV$497)) + (($RJ$4*LT160*100*100/MAX(EV$9:EV$497))+($RJ$4*LU160*100*100/MAX(EV$9:EV$497))+($RJ$4*LV160*100*100/MAX(EV$9:EV$497))+($RJ$4*LW160*100*100/MAX(EV$9:EV$497))+($RJ$4*LX160*100*100/MAX(EV$9:EV$497))+($RJ$4*LY160*100*100/MAX(EV$9:EV$497))+($RJ$4*LZ160*100*100/MAX(EV$9:EV$497))+($RJ$4*MA160*100*100/MAX(EV$9:EV$497)))/2</f>
        <v>5.8988764044943833</v>
      </c>
      <c r="RX160" s="119">
        <f>($RJ$4*MB160*100*100/MAX(EV$9:EV$497))+($RJ$4*MC160*100*100/MAX(EV$9:EV$497))+($RJ$4*MD160*100*100/MAX(EV$9:EV$497))+($RJ$4*ME160*100*100/MAX(EV$9:EV$497))+($RJ$4*MF160*100*100/MAX(EV$9:EV$497))+($RJ$4*MG160*100*100/MAX(EV$9:EV$497))+($RJ$4*MH160*100*100/MAX(EV$9:EV$497))+($RJ$4*MI160*100*100/MAX(EV$9:EV$497))+($RJ$4*MJ160*100*100/MAX(EV$9:EV$497))+($RJ$4*MK160*100*100/MAX(EV$9:EV$497))+($RJ$4*ML160*100*100/MAX(EV$9:EV$497))+($RJ$4*MM160*100*100/MAX(EV$9:EV$497))+($RJ$4*MN160*100*100/MAX(EV$9:EV$497))</f>
        <v>0</v>
      </c>
      <c r="RY160" s="118">
        <f>($RJ$4*MQ160*100*100/MAX(EV$9:EV$497))/2 + (($RJ$4*MR160*100*100/MAX(EV$9:EV$497))+($RJ$4*MS160*100*100/MAX(EV$9:EV$497))+($RJ$4*MT160*100*100/MAX(EV$9:EV$497))+($RJ$4*MU160*100*100/MAX(EV$9:EV$497))+($RJ$4*MV160*100*100/MAX(EV$9:EV$497))+($RJ$4*MW160*100*100/MAX(EV$9:EV$497))+($RJ$4*MX160*100*100/MAX(EV$9:EV$497))+($RJ$4*MY160*100*100/MAX(EV$9:EV$497))+($RJ$4*MZ160*100*100/MAX(EV$9:EV$497))+($RJ$4*NA160*100*100/MAX(EV$9:EV$497))+($RJ$4*NB160*100*100/MAX(EV$9:EV$497))+($RJ$4*NC160*100*100/MAX(EV$9:EV$497))+($RJ$4*ND160*100*100/MAX(EV$9:EV$497))+($RJ$4*NG160*100*100/MAX(EV$9:EV$497)))/4</f>
        <v>2.9494382022471917</v>
      </c>
      <c r="RZ160" s="115">
        <f>($RJ$4*NH160*100*100/MAX(EV$9:EV$497))/2 + (($RJ$4*NI160*100*100/MAX(EV$9:EV$497))+($RJ$4*NJ160*100*100/MAX(EV$9:EV$497))+($RJ$4*NK160*100*100/MAX(EV$9:EV$497))+($RJ$4*NL160*100*100/MAX(EV$9:EV$497))+($RJ$4*NM160*100*100/MAX(EV$9:EV$497))+($RJ$4*NN160*100*100/MAX(EV$9:EV$497)))/4</f>
        <v>0</v>
      </c>
      <c r="SA160" s="117">
        <f>(($RJ$4*NO160*100*100/MAX(EV$9:EV$497))+($RJ$4*NP160*100*100/MAX(EV$9:EV$497)))/4</f>
        <v>0</v>
      </c>
      <c r="SB160" s="118">
        <f t="shared" si="284"/>
        <v>43.918314606741575</v>
      </c>
      <c r="SC160" s="115">
        <f t="shared" si="285"/>
        <v>36.839662921348314</v>
      </c>
      <c r="SD160" s="115">
        <f t="shared" si="286"/>
        <v>2.2120786516853936</v>
      </c>
      <c r="SE160" s="115">
        <f t="shared" si="287"/>
        <v>60.161329588014979</v>
      </c>
      <c r="SF160" s="115">
        <f t="shared" si="288"/>
        <v>2.2120786516853936</v>
      </c>
      <c r="SG160" s="115">
        <f t="shared" si="289"/>
        <v>8.8483146067415746</v>
      </c>
      <c r="SH160" s="115">
        <f>ROUND(SB160/MAX(SB$9:SB$497)*100,0)</f>
        <v>55</v>
      </c>
      <c r="SI160" s="115">
        <f>ROUND(SC160/MAX(SC$9:SC$497)*100,0)</f>
        <v>56</v>
      </c>
      <c r="SJ160" s="115">
        <f>ROUND(SD160/MAX(SD$9:SD$497)*100,0)</f>
        <v>4</v>
      </c>
      <c r="SK160" s="115">
        <f>ROUND(SE160/MAX(SE$9:SE$497)*100,0)</f>
        <v>46</v>
      </c>
      <c r="SL160" s="115">
        <f>ROUND(SF160/MAX(SF$9:SF$497)*100,0)</f>
        <v>5</v>
      </c>
      <c r="SM160" s="121">
        <f>ROUND(SG160/MAX(SG$9:SG$497)*100,0)</f>
        <v>8</v>
      </c>
      <c r="SN160" s="115">
        <f>ROUND(AVERAGEIF($ES$9:$ES$497,$ES160,SH$9:SH$497),0)</f>
        <v>26</v>
      </c>
      <c r="SO160" s="115">
        <f>ROUND(AVERAGEIF($ES$9:$ES$497,$ES160,SI$9:SI$497),0)</f>
        <v>26</v>
      </c>
      <c r="SP160" s="115">
        <f>ROUND(AVERAGEIF($ES$9:$ES$497,$ES160,SJ$9:SJ$497),0)</f>
        <v>3</v>
      </c>
      <c r="SQ160" s="115">
        <f>ROUND(AVERAGEIF($ES$9:$ES$497,$ES160,SK$9:SK$497),0)</f>
        <v>21</v>
      </c>
      <c r="SR160" s="115">
        <f>ROUND(AVERAGEIF($ES$9:$ES$497,$ES160,SL$9:SL$497),0)</f>
        <v>5</v>
      </c>
      <c r="SS160" s="121">
        <f>ROUND(AVERAGEIF($ES$9:$ES$497,$ES160,SM$9:SM$497),0)</f>
        <v>5</v>
      </c>
      <c r="ST160" s="114">
        <f>RANK(SB160,SB$9:SB$497,0)</f>
        <v>60</v>
      </c>
      <c r="SU160" s="115">
        <f>RANK(SC160,SC$9:SC$497,0)</f>
        <v>42</v>
      </c>
      <c r="SV160" s="115">
        <f>RANK(SD160,SD$9:SD$497,0)</f>
        <v>172</v>
      </c>
      <c r="SW160" s="115">
        <f>RANK(SE160,SE$9:SE$497,0)</f>
        <v>54</v>
      </c>
      <c r="SX160" s="115">
        <f>RANK(SF160,SF$9:SF$497,0)</f>
        <v>134</v>
      </c>
      <c r="SY160" s="115">
        <f>RANK(SG160,SG$9:SG$497,0)</f>
        <v>94</v>
      </c>
      <c r="SZ160" s="115">
        <f>COUNTIFS(SB$9:SB$497,"&gt;"&amp;SB160,$ES$9:$ES$497,$ES160)+1</f>
        <v>13</v>
      </c>
      <c r="TA160" s="115">
        <f>COUNTIFS(SC$9:SC$497,"&gt;"&amp;SC160,$ES$9:$ES$497,$ES160)+1</f>
        <v>13</v>
      </c>
      <c r="TB160" s="115">
        <f>COUNTIFS(SD$9:SD$497,"&gt;"&amp;SD160,$ES$9:$ES$497,$ES160)+1</f>
        <v>26</v>
      </c>
      <c r="TC160" s="115">
        <f>COUNTIFS(SE$9:SE$497,"&gt;"&amp;SE160,$ES$9:$ES$497,$ES160)+1</f>
        <v>16</v>
      </c>
      <c r="TD160" s="115">
        <f>COUNTIFS(SF$9:SF$497,"&gt;"&amp;SF160,$ES$9:$ES$497,$ES160)+1</f>
        <v>26</v>
      </c>
      <c r="TE160" s="117">
        <f>COUNTIFS(SG$9:SG$497,"&gt;"&amp;SG160,$ES$9:$ES$497,$ES160)+1</f>
        <v>11</v>
      </c>
      <c r="TF160" s="118">
        <f t="shared" si="290"/>
        <v>114</v>
      </c>
      <c r="TG160" s="115">
        <f t="shared" si="291"/>
        <v>115</v>
      </c>
      <c r="TH160" s="115">
        <f t="shared" si="292"/>
        <v>46</v>
      </c>
      <c r="TI160" s="115">
        <f t="shared" si="293"/>
        <v>103</v>
      </c>
      <c r="TJ160" s="115">
        <f t="shared" si="294"/>
        <v>62</v>
      </c>
      <c r="TK160" s="115">
        <f t="shared" si="295"/>
        <v>58</v>
      </c>
      <c r="TL160" s="117">
        <f t="shared" si="296"/>
        <v>52</v>
      </c>
      <c r="TM160" s="118">
        <f>ROUND(TF160/MAX(TF$9:TF$497)*100,0)</f>
        <v>63</v>
      </c>
      <c r="TN160" s="115">
        <f>ROUND(TG160/MAX(TG$9:TG$497)*100,0)</f>
        <v>63</v>
      </c>
      <c r="TO160" s="115">
        <f>ROUND(TH160/MAX(TH$9:TH$497)*100,0)</f>
        <v>25</v>
      </c>
      <c r="TP160" s="115">
        <f>ROUND(TI160/MAX(TI$9:TI$497)*100,0)</f>
        <v>57</v>
      </c>
      <c r="TQ160" s="115">
        <f>ROUND(TJ160/MAX(TJ$9:TJ$497)*100,0)</f>
        <v>31</v>
      </c>
      <c r="TR160" s="115">
        <f>ROUND(TK160/MAX(TK$9:TK$497)*100,0)</f>
        <v>30</v>
      </c>
      <c r="TS160" s="119">
        <f>ROUND(TL160/MAX(TL$9:TL$497)*100,0)</f>
        <v>27</v>
      </c>
      <c r="TT160" s="120">
        <f>RANK(TM160,TM$9:TM$497,0)</f>
        <v>83</v>
      </c>
      <c r="TU160" s="115">
        <f>RANK(TN160,TN$9:TN$497,0)</f>
        <v>51</v>
      </c>
      <c r="TV160" s="115">
        <f>RANK(TO160,TO$9:TO$497,0)</f>
        <v>204</v>
      </c>
      <c r="TW160" s="115">
        <f>RANK(TP160,TP$9:TP$497,0)</f>
        <v>57</v>
      </c>
      <c r="TX160" s="115">
        <f>RANK(TQ160,TQ$9:TQ$497,0)</f>
        <v>136</v>
      </c>
      <c r="TY160" s="115">
        <f>RANK(TR160,TR$9:TR$497,0)</f>
        <v>192</v>
      </c>
      <c r="TZ160" s="121">
        <f>RANK(TS160,TS$9:TS$497,0)</f>
        <v>188</v>
      </c>
      <c r="UA160" s="132"/>
      <c r="UB160" s="7" t="s">
        <v>1</v>
      </c>
    </row>
    <row r="161" spans="1:548" x14ac:dyDescent="0.15">
      <c r="A161" s="183">
        <v>153</v>
      </c>
      <c r="B161" s="203" t="s">
        <v>916</v>
      </c>
      <c r="C161" s="63"/>
      <c r="D161" s="63"/>
      <c r="E161" s="64" t="s">
        <v>518</v>
      </c>
      <c r="F161" s="65">
        <v>99</v>
      </c>
      <c r="G161" s="65" t="s">
        <v>908</v>
      </c>
      <c r="H161" s="65" t="s">
        <v>909</v>
      </c>
      <c r="I161" s="66" t="s">
        <v>521</v>
      </c>
      <c r="J161" s="67" t="s">
        <v>521</v>
      </c>
      <c r="K161" s="67" t="s">
        <v>521</v>
      </c>
      <c r="L161" s="67" t="s">
        <v>521</v>
      </c>
      <c r="M161" s="67" t="s">
        <v>521</v>
      </c>
      <c r="N161" s="67" t="s">
        <v>521</v>
      </c>
      <c r="O161" s="67" t="s">
        <v>521</v>
      </c>
      <c r="P161" s="67" t="s">
        <v>521</v>
      </c>
      <c r="Q161" s="67" t="s">
        <v>521</v>
      </c>
      <c r="R161" s="68" t="s">
        <v>521</v>
      </c>
      <c r="S161" s="69" t="s">
        <v>521</v>
      </c>
      <c r="T161" s="67" t="s">
        <v>521</v>
      </c>
      <c r="U161" s="67" t="s">
        <v>521</v>
      </c>
      <c r="V161" s="67" t="s">
        <v>521</v>
      </c>
      <c r="W161" s="67" t="s">
        <v>521</v>
      </c>
      <c r="X161" s="67" t="s">
        <v>521</v>
      </c>
      <c r="Y161" s="67" t="s">
        <v>521</v>
      </c>
      <c r="Z161" s="67" t="s">
        <v>521</v>
      </c>
      <c r="AA161" s="67" t="s">
        <v>521</v>
      </c>
      <c r="AB161" s="68" t="s">
        <v>521</v>
      </c>
      <c r="AC161" s="69" t="s">
        <v>521</v>
      </c>
      <c r="AD161" s="67" t="s">
        <v>521</v>
      </c>
      <c r="AE161" s="67" t="s">
        <v>521</v>
      </c>
      <c r="AF161" s="67" t="s">
        <v>521</v>
      </c>
      <c r="AG161" s="67" t="s">
        <v>521</v>
      </c>
      <c r="AH161" s="67" t="s">
        <v>521</v>
      </c>
      <c r="AI161" s="67" t="s">
        <v>521</v>
      </c>
      <c r="AJ161" s="67" t="s">
        <v>521</v>
      </c>
      <c r="AK161" s="67" t="s">
        <v>521</v>
      </c>
      <c r="AL161" s="68" t="s">
        <v>521</v>
      </c>
      <c r="AM161" s="69" t="s">
        <v>521</v>
      </c>
      <c r="AN161" s="67" t="s">
        <v>521</v>
      </c>
      <c r="AO161" s="67" t="s">
        <v>521</v>
      </c>
      <c r="AP161" s="67" t="s">
        <v>521</v>
      </c>
      <c r="AQ161" s="67" t="s">
        <v>521</v>
      </c>
      <c r="AR161" s="67" t="s">
        <v>521</v>
      </c>
      <c r="AS161" s="67" t="s">
        <v>521</v>
      </c>
      <c r="AT161" s="67" t="s">
        <v>521</v>
      </c>
      <c r="AU161" s="67" t="s">
        <v>521</v>
      </c>
      <c r="AV161" s="68" t="s">
        <v>521</v>
      </c>
      <c r="AW161" s="69" t="s">
        <v>521</v>
      </c>
      <c r="AX161" s="67" t="s">
        <v>521</v>
      </c>
      <c r="AY161" s="67" t="s">
        <v>521</v>
      </c>
      <c r="AZ161" s="67" t="s">
        <v>521</v>
      </c>
      <c r="BA161" s="67" t="s">
        <v>521</v>
      </c>
      <c r="BB161" s="67" t="s">
        <v>521</v>
      </c>
      <c r="BC161" s="67" t="s">
        <v>521</v>
      </c>
      <c r="BD161" s="67" t="s">
        <v>521</v>
      </c>
      <c r="BE161" s="67" t="s">
        <v>521</v>
      </c>
      <c r="BF161" s="68" t="s">
        <v>521</v>
      </c>
      <c r="BG161" s="69" t="s">
        <v>521</v>
      </c>
      <c r="BH161" s="67" t="s">
        <v>521</v>
      </c>
      <c r="BI161" s="67" t="s">
        <v>521</v>
      </c>
      <c r="BJ161" s="67" t="s">
        <v>521</v>
      </c>
      <c r="BK161" s="67" t="s">
        <v>521</v>
      </c>
      <c r="BL161" s="67" t="s">
        <v>521</v>
      </c>
      <c r="BM161" s="67" t="s">
        <v>521</v>
      </c>
      <c r="BN161" s="67" t="s">
        <v>521</v>
      </c>
      <c r="BO161" s="67" t="s">
        <v>521</v>
      </c>
      <c r="BP161" s="68" t="s">
        <v>521</v>
      </c>
      <c r="BQ161" s="70" t="s">
        <v>521</v>
      </c>
      <c r="BR161" s="67" t="s">
        <v>521</v>
      </c>
      <c r="BS161" s="67" t="s">
        <v>521</v>
      </c>
      <c r="BT161" s="67" t="s">
        <v>521</v>
      </c>
      <c r="BU161" s="67" t="s">
        <v>521</v>
      </c>
      <c r="BV161" s="67" t="s">
        <v>521</v>
      </c>
      <c r="BW161" s="67" t="s">
        <v>521</v>
      </c>
      <c r="BX161" s="67" t="s">
        <v>521</v>
      </c>
      <c r="BY161" s="67" t="s">
        <v>521</v>
      </c>
      <c r="BZ161" s="68" t="s">
        <v>521</v>
      </c>
      <c r="CA161" s="69" t="s">
        <v>521</v>
      </c>
      <c r="CB161" s="67" t="s">
        <v>521</v>
      </c>
      <c r="CC161" s="67" t="s">
        <v>521</v>
      </c>
      <c r="CD161" s="67" t="s">
        <v>521</v>
      </c>
      <c r="CE161" s="67" t="s">
        <v>521</v>
      </c>
      <c r="CF161" s="67" t="s">
        <v>521</v>
      </c>
      <c r="CG161" s="67" t="s">
        <v>521</v>
      </c>
      <c r="CH161" s="67" t="s">
        <v>521</v>
      </c>
      <c r="CI161" s="67" t="s">
        <v>521</v>
      </c>
      <c r="CJ161" s="68" t="s">
        <v>521</v>
      </c>
      <c r="CK161" s="69" t="s">
        <v>521</v>
      </c>
      <c r="CL161" s="67" t="s">
        <v>521</v>
      </c>
      <c r="CM161" s="67" t="s">
        <v>521</v>
      </c>
      <c r="CN161" s="67" t="s">
        <v>521</v>
      </c>
      <c r="CO161" s="67" t="s">
        <v>521</v>
      </c>
      <c r="CP161" s="67" t="s">
        <v>521</v>
      </c>
      <c r="CQ161" s="67" t="s">
        <v>521</v>
      </c>
      <c r="CR161" s="67" t="s">
        <v>521</v>
      </c>
      <c r="CS161" s="67" t="s">
        <v>521</v>
      </c>
      <c r="CT161" s="68" t="s">
        <v>521</v>
      </c>
      <c r="CU161" s="69" t="s">
        <v>521</v>
      </c>
      <c r="CV161" s="67" t="s">
        <v>521</v>
      </c>
      <c r="CW161" s="67" t="s">
        <v>521</v>
      </c>
      <c r="CX161" s="67" t="s">
        <v>521</v>
      </c>
      <c r="CY161" s="67" t="s">
        <v>521</v>
      </c>
      <c r="CZ161" s="67" t="s">
        <v>521</v>
      </c>
      <c r="DA161" s="67" t="s">
        <v>521</v>
      </c>
      <c r="DB161" s="67" t="s">
        <v>521</v>
      </c>
      <c r="DC161" s="67" t="s">
        <v>521</v>
      </c>
      <c r="DD161" s="68" t="s">
        <v>521</v>
      </c>
      <c r="DE161" s="69" t="s">
        <v>521</v>
      </c>
      <c r="DF161" s="71" t="s">
        <v>521</v>
      </c>
      <c r="DG161" s="67" t="s">
        <v>521</v>
      </c>
      <c r="DH161" s="67" t="s">
        <v>521</v>
      </c>
      <c r="DI161" s="67" t="s">
        <v>521</v>
      </c>
      <c r="DJ161" s="67" t="s">
        <v>521</v>
      </c>
      <c r="DK161" s="67" t="s">
        <v>521</v>
      </c>
      <c r="DL161" s="67" t="s">
        <v>521</v>
      </c>
      <c r="DM161" s="67" t="s">
        <v>521</v>
      </c>
      <c r="DN161" s="68" t="s">
        <v>521</v>
      </c>
      <c r="DO161" s="70" t="s">
        <v>521</v>
      </c>
      <c r="DP161" s="71" t="s">
        <v>521</v>
      </c>
      <c r="DQ161" s="67" t="s">
        <v>521</v>
      </c>
      <c r="DR161" s="67" t="s">
        <v>521</v>
      </c>
      <c r="DS161" s="67" t="s">
        <v>521</v>
      </c>
      <c r="DT161" s="67" t="s">
        <v>521</v>
      </c>
      <c r="DU161" s="67" t="s">
        <v>521</v>
      </c>
      <c r="DV161" s="67" t="s">
        <v>521</v>
      </c>
      <c r="DW161" s="67" t="s">
        <v>521</v>
      </c>
      <c r="DX161" s="72" t="s">
        <v>521</v>
      </c>
      <c r="DY161" s="73" t="s">
        <v>522</v>
      </c>
      <c r="DZ161" s="74">
        <v>3</v>
      </c>
      <c r="EA161" s="74">
        <v>3</v>
      </c>
      <c r="EB161" s="74">
        <v>4</v>
      </c>
      <c r="EC161" s="75">
        <v>4</v>
      </c>
      <c r="ED161" s="76" t="s">
        <v>522</v>
      </c>
      <c r="EE161" s="74">
        <f t="shared" si="246"/>
        <v>3</v>
      </c>
      <c r="EF161" s="74">
        <f t="shared" si="247"/>
        <v>9</v>
      </c>
      <c r="EG161" s="74">
        <f t="shared" si="248"/>
        <v>36</v>
      </c>
      <c r="EH161" s="77">
        <f t="shared" si="249"/>
        <v>144</v>
      </c>
      <c r="EI161" s="73">
        <v>10</v>
      </c>
      <c r="EJ161" s="74">
        <v>50</v>
      </c>
      <c r="EK161" s="74">
        <v>270</v>
      </c>
      <c r="EL161" s="74">
        <v>900</v>
      </c>
      <c r="EM161" s="75">
        <v>2700</v>
      </c>
      <c r="EN161" s="78">
        <v>1</v>
      </c>
      <c r="EO161" s="79">
        <f t="shared" si="250"/>
        <v>1.6666666666666667</v>
      </c>
      <c r="EP161" s="79">
        <f t="shared" si="251"/>
        <v>3</v>
      </c>
      <c r="EQ161" s="79">
        <f t="shared" si="252"/>
        <v>2.5</v>
      </c>
      <c r="ER161" s="80">
        <f t="shared" si="253"/>
        <v>1.875</v>
      </c>
      <c r="ES161" s="128" t="s">
        <v>564</v>
      </c>
      <c r="ET161" s="82" t="s">
        <v>572</v>
      </c>
      <c r="EU161" s="83">
        <v>4</v>
      </c>
      <c r="EV161" s="73">
        <v>118</v>
      </c>
      <c r="EW161" s="74">
        <v>71</v>
      </c>
      <c r="EX161" s="74">
        <v>82</v>
      </c>
      <c r="EY161" s="74">
        <v>78</v>
      </c>
      <c r="EZ161" s="74">
        <v>37</v>
      </c>
      <c r="FA161" s="74">
        <v>34</v>
      </c>
      <c r="FB161" s="74">
        <v>108</v>
      </c>
      <c r="FC161" s="74">
        <v>108</v>
      </c>
      <c r="FD161" s="74">
        <f t="shared" si="254"/>
        <v>119</v>
      </c>
      <c r="FE161" s="84">
        <f t="shared" si="255"/>
        <v>190</v>
      </c>
      <c r="FF161" s="73">
        <f>RANK(EV161,$EV$9:$EV$497,0)</f>
        <v>38</v>
      </c>
      <c r="FG161" s="74">
        <f>RANK(EW161,$EW$9:$EW$497,0)</f>
        <v>79</v>
      </c>
      <c r="FH161" s="74">
        <f>RANK(EX161,$EX$9:$EX$497,0)</f>
        <v>47</v>
      </c>
      <c r="FI161" s="74">
        <f>RANK(EY161,$EY$9:$EY$497,0)</f>
        <v>29</v>
      </c>
      <c r="FJ161" s="74">
        <f>RANK(EZ161,$EZ$9:$EZ$497,0)</f>
        <v>95</v>
      </c>
      <c r="FK161" s="74">
        <f>RANK(FA161,$FA$9:$FA$497,0)</f>
        <v>84</v>
      </c>
      <c r="FL161" s="74">
        <f>RANK(FB161,$FB$9:$FB$497,0)</f>
        <v>13</v>
      </c>
      <c r="FM161" s="74">
        <f>RANK(FC161,$FC$9:$FC$497,0)</f>
        <v>14</v>
      </c>
      <c r="FN161" s="74">
        <f>RANK(FD161,$FD$9:$FD$497,0)</f>
        <v>25</v>
      </c>
      <c r="FO161" s="84">
        <f>RANK(FE161,$FE$9:$FE$497,0)</f>
        <v>18</v>
      </c>
      <c r="FP161" s="73">
        <f>COUNTIFS($EV$9:$EV$497,"&gt;"&amp;EV161,$ES$9:$ES$497,ES161)+1</f>
        <v>10</v>
      </c>
      <c r="FQ161" s="74">
        <f>COUNTIFS($EW$9:$EW$497,"&gt;"&amp;EW161,$ES$9:$ES$497,ES161)+1</f>
        <v>10</v>
      </c>
      <c r="FR161" s="74">
        <f>COUNTIFS($EX$9:$EX$497,"&gt;"&amp;EX161,$ES$9:$ES$497,ES161)+1</f>
        <v>15</v>
      </c>
      <c r="FS161" s="74">
        <f>COUNTIFS($EY$9:$EY$497,"&gt;"&amp;EY161,$ES$9:$ES$497,ES161)+1</f>
        <v>5</v>
      </c>
      <c r="FT161" s="74">
        <f>COUNTIFS($EZ$9:$EZ$497,"&gt;"&amp;EZ161,$ES$9:$ES$497,ES161)+1</f>
        <v>3</v>
      </c>
      <c r="FU161" s="74">
        <f>COUNTIFS($FA$9:$FA$497,"&gt;"&amp;FA161,$ES$9:$ES$497,ES161)+1</f>
        <v>6</v>
      </c>
      <c r="FV161" s="74">
        <f>COUNTIFS($FB$9:$FB$497,"&gt;"&amp;FB161,$ES$9:$ES$497,ES161)+1</f>
        <v>10</v>
      </c>
      <c r="FW161" s="74">
        <f>COUNTIFS($FC$9:$FC$497,"&gt;"&amp;FC161,$ES$9:$ES$497,ES161)+1</f>
        <v>12</v>
      </c>
      <c r="FX161" s="74">
        <f>COUNTIFS($FD$9:$FD$497,"&gt;"&amp;FD161,$ES$9:$ES$497,ES161)+1</f>
        <v>8</v>
      </c>
      <c r="FY161" s="84">
        <f>COUNTIFS($FE$9:$FE$497,"&gt;"&amp;FE161,$ES$9:$ES$497,ES161)+1</f>
        <v>13</v>
      </c>
      <c r="FZ161" s="73">
        <f t="shared" si="256"/>
        <v>1.19</v>
      </c>
      <c r="GA161" s="74">
        <f t="shared" si="257"/>
        <v>0.72</v>
      </c>
      <c r="GB161" s="74">
        <f t="shared" si="258"/>
        <v>0.83</v>
      </c>
      <c r="GC161" s="74">
        <f t="shared" si="259"/>
        <v>0.79</v>
      </c>
      <c r="GD161" s="74">
        <f t="shared" si="260"/>
        <v>0.37</v>
      </c>
      <c r="GE161" s="74">
        <f t="shared" si="261"/>
        <v>0.34</v>
      </c>
      <c r="GF161" s="74">
        <f t="shared" si="262"/>
        <v>1.0900000000000001</v>
      </c>
      <c r="GG161" s="74">
        <f t="shared" si="263"/>
        <v>1.0900000000000001</v>
      </c>
      <c r="GH161" s="74">
        <f t="shared" si="264"/>
        <v>1.2</v>
      </c>
      <c r="GI161" s="87">
        <f t="shared" si="265"/>
        <v>1.92</v>
      </c>
      <c r="GJ161" s="85">
        <f>ROUND(((FZ161-AVERAGE(FZ$9:FZ$497))/STDEVP(FZ$9:FZ$497)*10+50),2)</f>
        <v>58.69</v>
      </c>
      <c r="GK161" s="86">
        <f>ROUND(((GA161-AVERAGE(GA$9:GA$497))/STDEVP(GA$9:GA$497)*10+50),2)</f>
        <v>50.88</v>
      </c>
      <c r="GL161" s="86">
        <f>ROUND(((GB161-AVERAGE(GB$9:GB$497))/STDEVP(GB$9:GB$497)*10+50),2)</f>
        <v>59.28</v>
      </c>
      <c r="GM161" s="86">
        <f>ROUND(((GC161-AVERAGE(GC$9:GC$497))/STDEVP(GC$9:GC$497)*10+50),2)</f>
        <v>63.23</v>
      </c>
      <c r="GN161" s="86">
        <f>ROUND(((GD161-AVERAGE(GD$9:GD$497))/STDEVP(GD$9:GD$497)*10+50),2)</f>
        <v>49.24</v>
      </c>
      <c r="GO161" s="86">
        <f>ROUND(((GE161-AVERAGE(GE$9:GE$497))/STDEVP(GE$9:GE$497)*10+50),2)</f>
        <v>49.7</v>
      </c>
      <c r="GP161" s="86">
        <f>ROUND(((GF161-AVERAGE(GF$9:GF$497))/STDEVP(GF$9:GF$497)*10+50),2)</f>
        <v>64.33</v>
      </c>
      <c r="GQ161" s="86">
        <f>ROUND(((GG161-AVERAGE(GG$9:GG$497))/STDEVP(GG$9:GG$497)*10+50),2)</f>
        <v>64.36</v>
      </c>
      <c r="GR161" s="86">
        <f>ROUND(((GH161-AVERAGE(GH$9:GH$497))/STDEVP(GH$9:GH$497)*10+50),2)</f>
        <v>58.22</v>
      </c>
      <c r="GS161" s="87">
        <f>ROUND(((GI161-AVERAGE(GI$9:GI$497))/STDEVP(GI$9:GI$497)*10+50),2)</f>
        <v>64.819999999999993</v>
      </c>
      <c r="GT161" s="73">
        <f>RANK(GJ161,$GJ$9:$GJ$497,0)</f>
        <v>88</v>
      </c>
      <c r="GU161" s="74">
        <f>RANK(GK161,$GK$9:$GK$497,0)</f>
        <v>173</v>
      </c>
      <c r="GV161" s="74">
        <f>RANK(GL161,$GL$9:$GL$497,0)</f>
        <v>84</v>
      </c>
      <c r="GW161" s="74">
        <f>RANK(GM161,$GM$9:$GM$497,0)</f>
        <v>40</v>
      </c>
      <c r="GX161" s="74">
        <f>RANK(GN161,$GN$9:$GN$497,0)</f>
        <v>148</v>
      </c>
      <c r="GY161" s="74">
        <f>RANK(GO161,$GO$9:$GO$497,0)</f>
        <v>128</v>
      </c>
      <c r="GZ161" s="74">
        <f>RANK(GP161,$GP$9:$GP$497,0)</f>
        <v>32</v>
      </c>
      <c r="HA161" s="74">
        <f>RANK(GQ161,$GQ$9:$GQ$497,0)</f>
        <v>32</v>
      </c>
      <c r="HB161" s="74">
        <f>RANK(GR161,$GR$9:$GR$497,0)</f>
        <v>72</v>
      </c>
      <c r="HC161" s="84">
        <f>RANK(GS161,$GS$9:$GS$497,0)</f>
        <v>41</v>
      </c>
      <c r="HD161" s="85">
        <f>ROUND(AVERAGEIF($ES$9:$ES$497,$ES161,$FZ$9:$FZ$497),2)</f>
        <v>0.92</v>
      </c>
      <c r="HE161" s="86">
        <f>ROUND(AVERAGEIF($ES$9:$ES$497,$ES161,$GA$9:$GA$497),2)</f>
        <v>0.65</v>
      </c>
      <c r="HF161" s="86">
        <f>ROUND(AVERAGEIF($ES$9:$ES$497,$ES161,$GB$9:$GB$497),2)</f>
        <v>0.69</v>
      </c>
      <c r="HG161" s="86">
        <f>ROUND(AVERAGEIF($ES$9:$ES$497,$ES161,$GC$9:$GC$497),2)</f>
        <v>0.54</v>
      </c>
      <c r="HH161" s="86">
        <f>ROUND(AVERAGEIF($ES$9:$ES$497,$ES161,$GD$9:$GD$497),2)</f>
        <v>0.32</v>
      </c>
      <c r="HI161" s="86">
        <f>ROUND(AVERAGEIF($ES$9:$ES$497,$ES161,$GE$9:$GE$497),2)</f>
        <v>0.33</v>
      </c>
      <c r="HJ161" s="86">
        <f>ROUND(AVERAGEIF($ES$9:$ES$497,$ES161,$GF$9:$GF$497),2)</f>
        <v>0.98</v>
      </c>
      <c r="HK161" s="86">
        <f>ROUND(AVERAGEIF($ES$9:$ES$497,$ES161,$GG$9:$GG$497),2)</f>
        <v>0.86</v>
      </c>
      <c r="HL161" s="86">
        <f>ROUND(AVERAGEIF($ES$9:$ES$497,$ES161,$GH$9:$GH$497),2)</f>
        <v>1.01</v>
      </c>
      <c r="HM161" s="87">
        <f>ROUND(AVERAGEIF($ES$9:$ES$497,$ES161,$GI$9:$GI$497),2)</f>
        <v>1.55</v>
      </c>
      <c r="HN161" s="88">
        <f t="shared" si="266"/>
        <v>0.26999999999999991</v>
      </c>
      <c r="HO161" s="89">
        <f t="shared" si="267"/>
        <v>6.9999999999999951E-2</v>
      </c>
      <c r="HP161" s="89">
        <f t="shared" si="268"/>
        <v>0.14000000000000001</v>
      </c>
      <c r="HQ161" s="89">
        <f t="shared" si="269"/>
        <v>0.25</v>
      </c>
      <c r="HR161" s="89">
        <f t="shared" si="270"/>
        <v>4.9999999999999989E-2</v>
      </c>
      <c r="HS161" s="89">
        <f t="shared" si="271"/>
        <v>1.0000000000000009E-2</v>
      </c>
      <c r="HT161" s="89">
        <f t="shared" si="272"/>
        <v>0.1100000000000001</v>
      </c>
      <c r="HU161" s="89">
        <f t="shared" si="273"/>
        <v>0.23000000000000009</v>
      </c>
      <c r="HV161" s="89">
        <f t="shared" si="274"/>
        <v>0.18999999999999995</v>
      </c>
      <c r="HW161" s="90">
        <f t="shared" si="275"/>
        <v>0.36999999999999988</v>
      </c>
      <c r="HX161" s="73">
        <f>COUNTIFS($FZ$9:$FZ$497,"&gt;"&amp;FZ161,$ES$9:$ES$497,$ES161)+1</f>
        <v>12</v>
      </c>
      <c r="HY161" s="74">
        <f>COUNTIFS($GA$9:$GA$497,"&gt;"&amp;GA161,$ES$9:$ES$497,$ES161)+1</f>
        <v>30</v>
      </c>
      <c r="HZ161" s="74">
        <f>COUNTIFS($GB$9:$GB$497,"&gt;"&amp;GB161,$ES$9:$ES$497,$ES161)+1</f>
        <v>26</v>
      </c>
      <c r="IA161" s="74">
        <f>COUNTIFS($GC$9:$GC$497,"&gt;"&amp;GC161,$ES$9:$ES$497,$ES161)+1</f>
        <v>8</v>
      </c>
      <c r="IB161" s="74">
        <f>COUNTIFS($GD$9:$GD$497,"&gt;"&amp;GD161,$ES$9:$ES$497,$ES161)+1</f>
        <v>15</v>
      </c>
      <c r="IC161" s="74">
        <f>COUNTIFS($GE$9:$GE$497,"&gt;"&amp;GE161,$ES$9:$ES$497,$ES161)+1</f>
        <v>29</v>
      </c>
      <c r="ID161" s="74">
        <f>COUNTIFS($GF$9:$GF$497,"&gt;"&amp;GF161,$ES$9:$ES$497,$ES161)+1</f>
        <v>27</v>
      </c>
      <c r="IE161" s="74">
        <f>COUNTIFS($GG$9:$GG$497,"&gt;"&amp;GG161,$ES$9:$ES$497,$ES161)+1</f>
        <v>12</v>
      </c>
      <c r="IF161" s="74">
        <f>COUNTIFS($GH$9:$GH$497,"&gt;"&amp;GH161,$ES$9:$ES$497,$ES161)+1</f>
        <v>15</v>
      </c>
      <c r="IG161" s="84">
        <f>COUNTIFS($GI$9:$GI$497,"&gt;"&amp;GI161,$ES$9:$ES$497,$ES161)+1</f>
        <v>21</v>
      </c>
      <c r="IH161" s="91">
        <v>0.1</v>
      </c>
      <c r="II161" s="79">
        <v>0.05</v>
      </c>
      <c r="IJ161" s="79"/>
      <c r="IK161" s="79"/>
      <c r="IL161" s="79"/>
      <c r="IM161" s="92"/>
      <c r="IN161" s="93"/>
      <c r="IO161" s="94"/>
      <c r="IP161" s="95"/>
      <c r="IQ161" s="79"/>
      <c r="IR161" s="79"/>
      <c r="IS161" s="79"/>
      <c r="IT161" s="79"/>
      <c r="IU161" s="79"/>
      <c r="IV161" s="79"/>
      <c r="IW161" s="96"/>
      <c r="IX161" s="93"/>
      <c r="IY161" s="79"/>
      <c r="IZ161" s="79"/>
      <c r="JA161" s="79"/>
      <c r="JB161" s="79">
        <v>0.05</v>
      </c>
      <c r="JC161" s="79"/>
      <c r="JD161" s="79"/>
      <c r="JE161" s="97"/>
      <c r="JF161" s="95"/>
      <c r="JG161" s="79"/>
      <c r="JH161" s="79"/>
      <c r="JI161" s="79"/>
      <c r="JJ161" s="79"/>
      <c r="JK161" s="79"/>
      <c r="JL161" s="79"/>
      <c r="JM161" s="96"/>
      <c r="JN161" s="93"/>
      <c r="JO161" s="79"/>
      <c r="JP161" s="79"/>
      <c r="JQ161" s="79"/>
      <c r="JR161" s="79"/>
      <c r="JS161" s="79"/>
      <c r="JT161" s="79">
        <v>0.1</v>
      </c>
      <c r="JU161" s="79"/>
      <c r="JV161" s="79"/>
      <c r="JW161" s="79"/>
      <c r="JX161" s="79"/>
      <c r="JY161" s="79"/>
      <c r="JZ161" s="97"/>
      <c r="KA161" s="93"/>
      <c r="KB161" s="79"/>
      <c r="KC161" s="79"/>
      <c r="KD161" s="79"/>
      <c r="KE161" s="97"/>
      <c r="KF161" s="95"/>
      <c r="KG161" s="79"/>
      <c r="KH161" s="79"/>
      <c r="KI161" s="79"/>
      <c r="KJ161" s="79"/>
      <c r="KK161" s="98"/>
      <c r="KL161" s="79"/>
      <c r="KM161" s="79"/>
      <c r="KN161" s="79"/>
      <c r="KO161" s="79"/>
      <c r="KP161" s="79"/>
      <c r="KQ161" s="79"/>
      <c r="KR161" s="79"/>
      <c r="KS161" s="96"/>
      <c r="KT161" s="96"/>
      <c r="KU161" s="96"/>
      <c r="KV161" s="96"/>
      <c r="KW161" s="93"/>
      <c r="KX161" s="79"/>
      <c r="KY161" s="79"/>
      <c r="KZ161" s="79"/>
      <c r="LA161" s="79"/>
      <c r="LB161" s="79"/>
      <c r="LC161" s="96"/>
      <c r="LD161" s="93"/>
      <c r="LE161" s="94"/>
      <c r="LF161" s="99"/>
      <c r="LG161" s="75"/>
      <c r="LH161" s="93"/>
      <c r="LI161" s="79"/>
      <c r="LJ161" s="74"/>
      <c r="LK161" s="74"/>
      <c r="LL161" s="74"/>
      <c r="LM161" s="100"/>
      <c r="LN161" s="95"/>
      <c r="LO161" s="79"/>
      <c r="LP161" s="79"/>
      <c r="LQ161" s="79"/>
      <c r="LR161" s="96"/>
      <c r="LS161" s="93"/>
      <c r="LT161" s="79"/>
      <c r="LU161" s="79"/>
      <c r="LV161" s="79"/>
      <c r="LW161" s="79"/>
      <c r="LX161" s="79"/>
      <c r="LY161" s="79"/>
      <c r="LZ161" s="79"/>
      <c r="MA161" s="97"/>
      <c r="MB161" s="95"/>
      <c r="MC161" s="79"/>
      <c r="MD161" s="79"/>
      <c r="ME161" s="79"/>
      <c r="MF161" s="79"/>
      <c r="MG161" s="79"/>
      <c r="MH161" s="79"/>
      <c r="MI161" s="79"/>
      <c r="MJ161" s="79"/>
      <c r="MK161" s="79"/>
      <c r="ML161" s="79"/>
      <c r="MM161" s="79"/>
      <c r="MN161" s="98"/>
      <c r="MO161" s="98"/>
      <c r="MP161" s="96"/>
      <c r="MQ161" s="93"/>
      <c r="MR161" s="79"/>
      <c r="MS161" s="79"/>
      <c r="MT161" s="79"/>
      <c r="MU161" s="79"/>
      <c r="MV161" s="98"/>
      <c r="MW161" s="79"/>
      <c r="MX161" s="79"/>
      <c r="MY161" s="79"/>
      <c r="MZ161" s="79">
        <v>0.1</v>
      </c>
      <c r="NA161" s="79"/>
      <c r="NB161" s="79"/>
      <c r="NC161" s="79"/>
      <c r="ND161" s="96"/>
      <c r="NE161" s="96"/>
      <c r="NF161" s="96"/>
      <c r="NG161" s="96"/>
      <c r="NH161" s="93"/>
      <c r="NI161" s="79"/>
      <c r="NJ161" s="79">
        <v>0.1</v>
      </c>
      <c r="NK161" s="79"/>
      <c r="NL161" s="79"/>
      <c r="NM161" s="79"/>
      <c r="NN161" s="94"/>
      <c r="NO161" s="93"/>
      <c r="NP161" s="80"/>
      <c r="NQ161" s="124" t="s">
        <v>915</v>
      </c>
      <c r="NR161" s="102" t="s">
        <v>919</v>
      </c>
      <c r="NS161" s="199"/>
      <c r="NT161" s="199"/>
      <c r="NU161" s="199"/>
      <c r="NV161" s="135">
        <v>44102</v>
      </c>
      <c r="NW161" s="199" t="s">
        <v>920</v>
      </c>
      <c r="NX161" s="136" t="s">
        <v>921</v>
      </c>
      <c r="NY161" s="129" t="s">
        <v>912</v>
      </c>
      <c r="NZ161" s="136" t="s">
        <v>921</v>
      </c>
      <c r="OA161" s="137"/>
      <c r="OB161" s="137"/>
      <c r="OC161" s="137"/>
      <c r="OD161" s="108">
        <f t="shared" si="276"/>
        <v>144</v>
      </c>
      <c r="OE161" s="109">
        <v>5</v>
      </c>
      <c r="OF161" s="110">
        <f t="shared" si="277"/>
        <v>30</v>
      </c>
      <c r="OG161" s="109">
        <v>7</v>
      </c>
      <c r="OH161" s="111">
        <f>ROUND(AVERAGEIF($ES$9:$ES$497,$ES161,EV$9:EV$497),0)</f>
        <v>67</v>
      </c>
      <c r="OI161" s="112">
        <f>ROUND(AVERAGEIF($ES$9:$ES$497,$ES161,EW$9:EW$497),0)</f>
        <v>45</v>
      </c>
      <c r="OJ161" s="112">
        <f>ROUND(AVERAGEIF($ES$9:$ES$497,$ES161,EX$9:EX$497),0)</f>
        <v>51</v>
      </c>
      <c r="OK161" s="112">
        <f>ROUND(AVERAGEIF($ES$9:$ES$497,$ES161,EY$9:EY$497),0)</f>
        <v>39</v>
      </c>
      <c r="OL161" s="112">
        <f>ROUND(AVERAGEIF($ES$9:$ES$497,$ES161,EZ$9:EZ$497),0)</f>
        <v>21</v>
      </c>
      <c r="OM161" s="112">
        <f>ROUND(AVERAGEIF($ES$9:$ES$497,$ES161,FA$9:FA$497),0)</f>
        <v>21</v>
      </c>
      <c r="ON161" s="112">
        <f>ROUND(AVERAGEIF($ES$9:$ES$497,$ES161,FB$9:FB$497),0)</f>
        <v>68</v>
      </c>
      <c r="OO161" s="112">
        <f>ROUND(AVERAGEIF($ES$9:$ES$497,$ES161,FC$9:FC$497),0)</f>
        <v>64</v>
      </c>
      <c r="OP161" s="112">
        <f>ROUND(AVERAGEIF($ES$9:$ES$497,$ES161,FD$9:FD$497),0)</f>
        <v>72</v>
      </c>
      <c r="OQ161" s="113">
        <f>ROUND(AVERAGEIF($ES$9:$ES$497,$ES161,FE$9:FE$497),0)</f>
        <v>115</v>
      </c>
      <c r="OR161" s="114">
        <f>ROUND(EV161/MAX(EV$9:EV$497)*100,0)</f>
        <v>66</v>
      </c>
      <c r="OS161" s="115">
        <f>ROUND(EW161/MAX(EW$9:EW$497)*100,0)</f>
        <v>56</v>
      </c>
      <c r="OT161" s="115">
        <f>ROUND(EX161/MAX(EX$9:EX$497)*100,0)</f>
        <v>68</v>
      </c>
      <c r="OU161" s="115">
        <f>ROUND(EY161/MAX(EY$9:EY$497)*100,0)</f>
        <v>52</v>
      </c>
      <c r="OV161" s="115">
        <f>ROUND(EZ161/MAX(EZ$9:EZ$497)*100,0)</f>
        <v>30</v>
      </c>
      <c r="OW161" s="115">
        <f>ROUND(FA161/MAX(FA$9:FA$497)*100,0)</f>
        <v>30</v>
      </c>
      <c r="OX161" s="115">
        <f>ROUND(FB161/MAX(FB$9:FB$497)*100,0)</f>
        <v>81</v>
      </c>
      <c r="OY161" s="116">
        <f>ROUND(FC161/MAX(FC$9:FC$497)*100,0)</f>
        <v>74</v>
      </c>
      <c r="OZ161" s="115">
        <f>ROUND(FD161/MAX(FD$9:FD$497)*100,0)</f>
        <v>80</v>
      </c>
      <c r="PA161" s="117">
        <f>ROUND(FE161/MAX(FE$9:FE$497)*100,0)</f>
        <v>78</v>
      </c>
      <c r="PB161" s="118">
        <f t="shared" si="278"/>
        <v>736</v>
      </c>
      <c r="PC161" s="115">
        <f t="shared" si="279"/>
        <v>622</v>
      </c>
      <c r="PD161" s="115">
        <f t="shared" si="280"/>
        <v>826</v>
      </c>
      <c r="PE161" s="115">
        <f t="shared" si="281"/>
        <v>884</v>
      </c>
      <c r="PF161" s="115">
        <f t="shared" si="282"/>
        <v>607</v>
      </c>
      <c r="PG161" s="119">
        <f t="shared" si="283"/>
        <v>519</v>
      </c>
      <c r="PH161" s="118">
        <f>ROUND(PB161/MAX(PB$9:PB$497)*100,0)</f>
        <v>88</v>
      </c>
      <c r="PI161" s="115">
        <f>ROUND(PC161/MAX(PC$9:PC$497)*100,0)</f>
        <v>74</v>
      </c>
      <c r="PJ161" s="115">
        <f>ROUND(PD161/MAX(PD$9:PD$497)*100,0)</f>
        <v>88</v>
      </c>
      <c r="PK161" s="115">
        <f>ROUND(PE161/MAX(PE$9:PE$497)*100,0)</f>
        <v>88</v>
      </c>
      <c r="PL161" s="115">
        <f>ROUND(PF161/MAX(PF$9:PF$497)*100,0)</f>
        <v>85</v>
      </c>
      <c r="PM161" s="119">
        <f>ROUND(PG161/MAX(PG$9:PG$497)*100,0)</f>
        <v>76</v>
      </c>
      <c r="PN161" s="118">
        <f>RANK(PH161,PH$9:PH$497,0)</f>
        <v>7</v>
      </c>
      <c r="PO161" s="115">
        <f>RANK(PI161,PI$9:PI$497,0)</f>
        <v>26</v>
      </c>
      <c r="PP161" s="115">
        <f>RANK(PJ161,PJ$9:PJ$497,0)</f>
        <v>6</v>
      </c>
      <c r="PQ161" s="115">
        <f>RANK(PK161,PK$9:PK$497,0)</f>
        <v>9</v>
      </c>
      <c r="PR161" s="115">
        <f>RANK(PL161,PL$9:PL$497,0)</f>
        <v>23</v>
      </c>
      <c r="PS161" s="119">
        <f>RANK(PM161,PM$9:PM$497,0)</f>
        <v>25</v>
      </c>
      <c r="PT161" s="120">
        <f>ROUND(FZ161/MAX(FZ$9:FZ$497)*100,0)</f>
        <v>65</v>
      </c>
      <c r="PU161" s="115">
        <f>ROUND(GA161/MAX(GA$9:GA$497)*100,0)</f>
        <v>40</v>
      </c>
      <c r="PV161" s="115">
        <f>ROUND(GB161/MAX(GB$9:GB$497)*100,0)</f>
        <v>61</v>
      </c>
      <c r="PW161" s="115">
        <f>ROUND(GC161/MAX(GC$9:GC$497)*100,0)</f>
        <v>63</v>
      </c>
      <c r="PX161" s="115">
        <f>ROUND(GD161/MAX(GD$9:GD$497)*100,0)</f>
        <v>21</v>
      </c>
      <c r="PY161" s="115">
        <f>ROUND(GE161/MAX(GE$9:GE$497)*100,0)</f>
        <v>20</v>
      </c>
      <c r="PZ161" s="115">
        <f>ROUND(GF161/MAX(GF$9:GF$497)*100,0)</f>
        <v>51</v>
      </c>
      <c r="QA161" s="116">
        <f>ROUND(GG161/MAX(GG$9:GG$497)*100,0)</f>
        <v>60</v>
      </c>
      <c r="QB161" s="115">
        <f>ROUND(GH161/MAX(GH$9:GH$497)*100,0)</f>
        <v>53</v>
      </c>
      <c r="QC161" s="121">
        <f>ROUND(GI161/MAX(GI$9:GI$497)*100,0)</f>
        <v>61</v>
      </c>
      <c r="QD161" s="120">
        <f>ROUND(AVERAGEIF($ES$9:$ES$497,$ES161,PT$9:PT$497),0)</f>
        <v>50</v>
      </c>
      <c r="QE161" s="120">
        <f>ROUND(AVERAGEIF($ES$9:$ES$497,$ES161,PU$9:PU$497),0)</f>
        <v>37</v>
      </c>
      <c r="QF161" s="120">
        <f>ROUND(AVERAGEIF($ES$9:$ES$497,$ES161,PV$9:PV$497),0)</f>
        <v>50</v>
      </c>
      <c r="QG161" s="120">
        <f>ROUND(AVERAGEIF($ES$9:$ES$497,$ES161,PW$9:PW$497),0)</f>
        <v>43</v>
      </c>
      <c r="QH161" s="120">
        <f>ROUND(AVERAGEIF($ES$9:$ES$497,$ES161,PX$9:PX$497),0)</f>
        <v>18</v>
      </c>
      <c r="QI161" s="120">
        <f>ROUND(AVERAGEIF($ES$9:$ES$497,$ES161,PY$9:PY$497),0)</f>
        <v>20</v>
      </c>
      <c r="QJ161" s="120">
        <f>ROUND(AVERAGEIF($ES$9:$ES$497,$ES161,PZ$9:PZ$497),0)</f>
        <v>46</v>
      </c>
      <c r="QK161" s="120">
        <f>ROUND(AVERAGEIF($ES$9:$ES$497,$ES161,QA$9:QA$497),0)</f>
        <v>47</v>
      </c>
      <c r="QL161" s="120">
        <f>ROUND(AVERAGEIF($ES$9:$ES$497,$ES161,QB$9:QB$497),0)</f>
        <v>45</v>
      </c>
      <c r="QM161" s="120">
        <f>ROUND(AVERAGEIF($ES$9:$ES$497,$ES161,QC$9:QC$497),0)</f>
        <v>49</v>
      </c>
      <c r="QN161" s="114">
        <f t="shared" si="297"/>
        <v>679</v>
      </c>
      <c r="QO161" s="115">
        <f t="shared" si="298"/>
        <v>519</v>
      </c>
      <c r="QP161" s="115">
        <f t="shared" si="299"/>
        <v>763</v>
      </c>
      <c r="QQ161" s="115">
        <f t="shared" si="300"/>
        <v>859</v>
      </c>
      <c r="QR161" s="115">
        <f t="shared" si="301"/>
        <v>683</v>
      </c>
      <c r="QS161" s="119">
        <f t="shared" si="302"/>
        <v>467</v>
      </c>
      <c r="QT161" s="114">
        <f>ROUND((QN161-MIN(QN$9:QN$497))/(MAX(QN$9:QN$497)-MIN(QN$9:QN$497))*100,0)</f>
        <v>70</v>
      </c>
      <c r="QU161" s="115">
        <f>ROUND((QO161-MIN(QO$9:QO$497))/(MAX(QO$9:QO$497)-MIN(QO$9:QO$497))*100,0)</f>
        <v>45</v>
      </c>
      <c r="QV161" s="115">
        <f>ROUND((QP161-MIN(QP$9:QP$497))/(MAX(QP$9:QP$497)-MIN(QP$9:QP$497))*100,0)</f>
        <v>60</v>
      </c>
      <c r="QW161" s="115">
        <f>ROUND((QQ161-MIN(QQ$9:QQ$497))/(MAX(QQ$9:QQ$497)-MIN(QQ$9:QQ$497))*100,0)</f>
        <v>72</v>
      </c>
      <c r="QX161" s="115">
        <f>ROUND((QR161-MIN(QR$9:QR$497))/(MAX(QR$9:QR$497)-MIN(QR$9:QR$497))*100,0)</f>
        <v>77</v>
      </c>
      <c r="QY161" s="115">
        <f>ROUND((QS161-MIN(QS$9:QS$497))/(MAX(QS$9:QS$497)-MIN(QS$9:QS$497))*100,0)</f>
        <v>58</v>
      </c>
      <c r="QZ161" s="114">
        <f>RANK(QN161,QN$9:QN$497,0)</f>
        <v>16</v>
      </c>
      <c r="RA161" s="115">
        <f>RANK(QO161,QO$9:QO$497,0)</f>
        <v>66</v>
      </c>
      <c r="RB161" s="115">
        <f>RANK(QP161,QP$9:QP$497,0)</f>
        <v>21</v>
      </c>
      <c r="RC161" s="115">
        <f>RANK(QQ161,QQ$9:QQ$497,0)</f>
        <v>18</v>
      </c>
      <c r="RD161" s="115">
        <f>RANK(QR161,QR$9:QR$497,0)</f>
        <v>42</v>
      </c>
      <c r="RE161" s="115">
        <f>RANK(QS161,QS$9:QS$497,0)</f>
        <v>66</v>
      </c>
      <c r="RF161" s="122"/>
      <c r="RG161" s="115">
        <f>($RH$3*(IH161+IJ161)*100*100/MAX(EX$9:EX$497)*$RO$3) +($RH$3*(II161+IJ161)*100*100/MAX(EX$9:EX$497)*$RO$4) + ($RH$3*IK161*100*100/MAX(EX$9:EX$497)*0.098)</f>
        <v>34.270833333333329</v>
      </c>
      <c r="RH161" s="115">
        <f>($RH$4*IL161*100*100/MAX(EZ$9:EZ$497))*$RQ$3</f>
        <v>0</v>
      </c>
      <c r="RI161" s="115">
        <f>($RH$3*IM161*100*100/MAX(EY$9:EY$497))*$RQ$4</f>
        <v>0</v>
      </c>
      <c r="RJ161" s="115">
        <f>($RH$3*IN161*100*100/MAX(EX$9:EX$497))</f>
        <v>0</v>
      </c>
      <c r="RK161" s="115">
        <f>($RH$4*IO161*100*100/MAX(EZ$9:EZ$497))*$RQ$3</f>
        <v>0</v>
      </c>
      <c r="RL161" s="115">
        <f>(($RL$4*IP161*100*((100/MAX(EX$9:EX$497)+100/MAX(EZ$9:EZ$497))/2))+($RL$4*IQ161*100*((100/MAX(EX$9:EX$497)+100/MAX(EZ$9:EZ$497))/2))+($RL$4*IR161*100*((100/MAX(EX$9:EX$497)+100/MAX(EZ$9:EZ$497))/2))+($RL$4*IS161*100*((100/MAX(EX$9:EX$497)+100/MAX(EZ$9:EZ$497))/2))+($RL$4*IT161*100*((100/MAX(EX$9:EX$497)+100/MAX(EZ$9:EZ$497))/2))+($RL$4*IU161*100*((100/MAX(EX$9:EX$497)+100/MAX(EZ$9:EZ$497))/2))+($RL$4*IV161*100*((100/MAX(EX$9:EX$497)+100/MAX(EZ$9:EZ$497))/2))+($RL$4*IW161*100*((100/MAX(EX$9:EX$497)+100/MAX(EZ$9:EZ$497))/2)))*$RS$3</f>
        <v>0</v>
      </c>
      <c r="RM161" s="115">
        <f>(($RH$3*IX161*100*100/MAX(EX$9:EX$497))+($RH$3*IY161*100*100/MAX(EX$9:EX$497))+($RH$3*IZ161*100*100/MAX(EX$9:EX$497))+($RH$3*JA161*100*100/MAX(EX$9:EX$497))+($RH$3*JB161*100*100/MAX(EX$9:EX$497))+($RH$3*JC161*100*100/MAX(EX$9:EX$497))+($RH$3*JD161*100*100/MAX(EX$9:EX$497))+($RH$3*JE161*100*100/MAX(EX$9:EX$497)))*$RS$4</f>
        <v>4.1749999999999998</v>
      </c>
      <c r="RN161" s="115">
        <f>(($RH$4*JF161*100*100/MAX(EZ$9:EZ$497)) + ($RH$4*JG161*100*100/MAX(EZ$9:EZ$497)) + ($RH$4*JH161*100*100/MAX(EZ$9:EZ$497)) + ($RH$4*JI161*100*100/MAX(EZ$9:EZ$497)) + ($RH$4*JJ161*100*100/MAX(EZ$9:EZ$497)) + ($RH$4*JK161*100*100/MAX(EZ$9:EZ$497)) + ($RH$4*JL161*100*100/MAX(EZ$9:EZ$497)) + ($RH$4*JM161*100*100/MAX(EZ$9:EZ$497)))*$RU$3</f>
        <v>0</v>
      </c>
      <c r="RO161" s="115">
        <f>(($RL$4*JN161*100*((100/MAX(EX$9:EX$497)+100/MAX(EZ$9:EZ$497))/2))+($RL$4*JO161*100*((100/MAX(EX$9:EX$497)+100/MAX(EZ$9:EZ$497))/2))+($RL$4*JP161*100*((100/MAX(EX$9:EX$497)+100/MAX(EZ$9:EZ$497))/2))+($RL$4*JQ161*100*((100/MAX(EX$9:EX$497)+100/MAX(EZ$9:EZ$497))/2))+($RL$4*JR161*100*((100/MAX(EX$9:EX$497)+100/MAX(EZ$9:EZ$497))/2))+($RL$4*JS161*100*((100/MAX(EX$9:EX$497)+100/MAX(EZ$9:EZ$497))/2))+($RL$4*JT161*100*((100/MAX(EX$9:EX$497)+100/MAX(EZ$9:EZ$497))/2))+($RL$4*JU161*100*((100/MAX(EX$9:EX$497)+100/MAX(EZ$9:EZ$497))/2))+($RL$4*JV161*100*((100/MAX(EX$9:EX$497)+100/MAX(EZ$9:EZ$497))/2))+($RL$4*JW161*100*((100/MAX(EX$9:EX$497)+100/MAX(EZ$9:EZ$497))/2))+($RL$4*JX161*100*((100/MAX(EX$9:EX$497)+100/MAX(EZ$9:EZ$497))/2))+($RL$4*JY161*100*((100/MAX(EX$9:EX$497)+100/MAX(EZ$9:EZ$497))/2))+($RL$4*JZ161*100*((100/MAX(EX$9:EX$497)+100/MAX(EZ$9:EZ$497))/2)))*$RW$3/2</f>
        <v>5.2266666666666675</v>
      </c>
      <c r="RP161" s="119">
        <f>($RJ$3*KA161*100*100/MAX(FA$9:FA$497)) + ($RJ$3*KB161*100*100/MAX(FA$9:FA$497)/2) + ($RJ$3*KC161*100*100/MAX(FA$9:FA$497)/2) + ($RJ$3*KD161*100*100/MAX(FA$9:FA$497)/4) + ($RJ$3*KE161*100*100/MAX(FA$9:FA$497)/4)</f>
        <v>0</v>
      </c>
      <c r="RQ161" s="118">
        <f>($RL$4*KF161*100*((100/MAX(EX$9:EX$497)+100/MAX(EZ$9:EZ$497)))) * ($RO$3/2) + (($RL$4*KG161*100*((100/MAX(EX$9:EX$497)+100/MAX(EZ$9:EZ$497))))+($RL$4*KH161*100*((100/MAX(EX$9:EX$497)+100/MAX(EZ$9:EZ$497))))+($RL$4*KI161*100*((100/MAX(EX$9:EX$497)+100/MAX(EZ$9:EZ$497))))+($RL$4*KJ161*100*((100/MAX(EX$9:EX$497)+100/MAX(EZ$9:EZ$497))))+($RL$4*KK161*100*((100/MAX(EX$9:EX$497)+100/MAX(EZ$9:EZ$497))))+($RL$4*KL161*100*((100/MAX(EX$9:EX$497)+100/MAX(EZ$9:EZ$497))))+($RL$4*KM161*100*((100/MAX(EX$9:EX$497)+100/MAX(EZ$9:EZ$497))))+($RL$4*KN161*100*((100/MAX(EX$9:EX$497)+100/MAX(EZ$9:EZ$497))))+($RL$4*KO161*100*((100/MAX(EX$9:EX$497)+100/MAX(EZ$9:EZ$497))))+($RL$4*KP161*100*((100/MAX(EX$9:EX$497)+100/MAX(EZ$9:EZ$497))))+($RL$4*KQ161*100*((100/MAX(EX$9:EX$497)+100/MAX(EZ$9:EZ$497))))+($RL$4*KR161*100*((100/MAX(EX$9:EX$497)+100/MAX(EZ$9:EZ$497))))+($RL$4*KS161*100*((100/MAX(EX$9:EX$497)+100/MAX(EZ$9:EZ$497))))+($RL$4*KV161*100*((100/MAX(EX$9:EX$497)+100/MAX(EZ$9:EZ$497))))) * (($RO$3+$RO$4)/6)</f>
        <v>0</v>
      </c>
      <c r="RR161" s="115">
        <f>(($RL$4*KW161*100*((100/MAX(EX$9:EX$497)+100/MAX(EZ$9:EZ$497))))) * ($RO$3/2) + (($RL$4*KX161*100*((100/MAX(EX$9:EX$497)+100/MAX(EZ$9:EZ$497))))+($RL$4*KY161*100*((100/MAX(EX$9:EX$497)+100/MAX(EZ$9:EZ$497))))+($RL$4*KZ161*100*((100/MAX(EX$9:EX$497)+100/MAX(EZ$9:EZ$497))))+($RL$4*LA161*100*((100/MAX(EX$9:EX$497)+100/MAX(EZ$9:EZ$497))))+($RL$4*LB161*100*((100/MAX(EX$9:EX$497)+100/MAX(EZ$9:EZ$497))))+($RL$4*LC161*100*((100/MAX(EX$9:EX$497)+100/MAX(EZ$9:EZ$497))))) * (($RO$3+$RO$4)/6)</f>
        <v>0</v>
      </c>
      <c r="RS161" s="119">
        <f>(($RL$4*LD161*100*((100/MAX(EX$9:EX$497)+100/MAX(EZ$9:EZ$497))))+($RL$4*LE161*100*((100/MAX(EX$9:EX$497)+100/MAX(EZ$9:EZ$497))))) * (($RO$3+$RO$4)/6)</f>
        <v>0</v>
      </c>
      <c r="RT161" s="118">
        <f>($RJ$4*LH161*100*(100/MAX(EV$9:EV$497)))+($RJ$4*LI161*100*(100/MAX(EV$9:EV$497)))</f>
        <v>0</v>
      </c>
      <c r="RU161" s="119">
        <f>($RJ$4*LJ161*(100/MAX(EV$9:EV$497)))/2 + ($RL$3*LK161*(100/MAX(EW$9:EW$497))) + ($RJ$4*LL161*(100/MAX(EV$9:EV$497)))/4 + ($RL$3*LM161*(100/MAX(EW$9:EW$497)))</f>
        <v>0</v>
      </c>
      <c r="RV161" s="118">
        <f>($RJ$4*LN161*100*100/MAX(EV$9:EV$497)/2)+($RJ$4*LO161*100*100/MAX(EV$9:EV$497)/2)+($RJ$4*LP161*100*100/MAX(EV$9:EV$497))+($RJ$4*LQ161*100*100/MAX(EV$9:EV$497))+($RJ$4*LR161*100*100/MAX(EV$9:EV$497))</f>
        <v>0</v>
      </c>
      <c r="RW161" s="115">
        <f>($RJ$4*LS161*100*100/MAX(EV$9:EV$497)) + (($RJ$4*LT161*100*100/MAX(EV$9:EV$497))+($RJ$4*LU161*100*100/MAX(EV$9:EV$497))+($RJ$4*LV161*100*100/MAX(EV$9:EV$497))+($RJ$4*LW161*100*100/MAX(EV$9:EV$497))+($RJ$4*LX161*100*100/MAX(EV$9:EV$497))+($RJ$4*LY161*100*100/MAX(EV$9:EV$497))+($RJ$4*LZ161*100*100/MAX(EV$9:EV$497))+($RJ$4*MA161*100*100/MAX(EV$9:EV$497)))/2</f>
        <v>0</v>
      </c>
      <c r="RX161" s="119">
        <f>($RJ$4*MB161*100*100/MAX(EV$9:EV$497))+($RJ$4*MC161*100*100/MAX(EV$9:EV$497))+($RJ$4*MD161*100*100/MAX(EV$9:EV$497))+($RJ$4*ME161*100*100/MAX(EV$9:EV$497))+($RJ$4*MF161*100*100/MAX(EV$9:EV$497))+($RJ$4*MG161*100*100/MAX(EV$9:EV$497))+($RJ$4*MH161*100*100/MAX(EV$9:EV$497))+($RJ$4*MI161*100*100/MAX(EV$9:EV$497))+($RJ$4*MJ161*100*100/MAX(EV$9:EV$497))+($RJ$4*MK161*100*100/MAX(EV$9:EV$497))+($RJ$4*ML161*100*100/MAX(EV$9:EV$497))+($RJ$4*MM161*100*100/MAX(EV$9:EV$497))+($RJ$4*MN161*100*100/MAX(EV$9:EV$497))</f>
        <v>0</v>
      </c>
      <c r="RY161" s="118">
        <f>($RJ$4*MQ161*100*100/MAX(EV$9:EV$497))/2 + (($RJ$4*MR161*100*100/MAX(EV$9:EV$497))+($RJ$4*MS161*100*100/MAX(EV$9:EV$497))+($RJ$4*MT161*100*100/MAX(EV$9:EV$497))+($RJ$4*MU161*100*100/MAX(EV$9:EV$497))+($RJ$4*MV161*100*100/MAX(EV$9:EV$497))+($RJ$4*MW161*100*100/MAX(EV$9:EV$497))+($RJ$4*MX161*100*100/MAX(EV$9:EV$497))+($RJ$4*MY161*100*100/MAX(EV$9:EV$497))+($RJ$4*MZ161*100*100/MAX(EV$9:EV$497))+($RJ$4*NA161*100*100/MAX(EV$9:EV$497))+($RJ$4*NB161*100*100/MAX(EV$9:EV$497))+($RJ$4*NC161*100*100/MAX(EV$9:EV$497))+($RJ$4*ND161*100*100/MAX(EV$9:EV$497))+($RJ$4*NG161*100*100/MAX(EV$9:EV$497)))/4</f>
        <v>4.213483146067416</v>
      </c>
      <c r="RZ161" s="115">
        <f>($RJ$4*NH161*100*100/MAX(EV$9:EV$497))/2 + (($RJ$4*NI161*100*100/MAX(EV$9:EV$497))+($RJ$4*NJ161*100*100/MAX(EV$9:EV$497))+($RJ$4*NK161*100*100/MAX(EV$9:EV$497))+($RJ$4*NL161*100*100/MAX(EV$9:EV$497))+($RJ$4*NM161*100*100/MAX(EV$9:EV$497))+($RJ$4*NN161*100*100/MAX(EV$9:EV$497)))/4</f>
        <v>4.213483146067416</v>
      </c>
      <c r="SA161" s="117">
        <f>(($RJ$4*NO161*100*100/MAX(EV$9:EV$497))+($RJ$4*NP161*100*100/MAX(EV$9:EV$497)))/4</f>
        <v>0</v>
      </c>
      <c r="SB161" s="118">
        <f t="shared" si="284"/>
        <v>52.099466292134828</v>
      </c>
      <c r="SC161" s="115">
        <f t="shared" si="285"/>
        <v>45.357893258426955</v>
      </c>
      <c r="SD161" s="115">
        <f t="shared" si="286"/>
        <v>7.3334082397003755</v>
      </c>
      <c r="SE161" s="115">
        <f t="shared" si="287"/>
        <v>62.016226591760287</v>
      </c>
      <c r="SF161" s="115">
        <f t="shared" si="288"/>
        <v>7.3334082397003755</v>
      </c>
      <c r="SG161" s="115">
        <f t="shared" si="289"/>
        <v>8.4269662921348321</v>
      </c>
      <c r="SH161" s="115">
        <f>ROUND(SB161/MAX(SB$9:SB$497)*100,0)</f>
        <v>66</v>
      </c>
      <c r="SI161" s="115">
        <f>ROUND(SC161/MAX(SC$9:SC$497)*100,0)</f>
        <v>69</v>
      </c>
      <c r="SJ161" s="115">
        <f>ROUND(SD161/MAX(SD$9:SD$497)*100,0)</f>
        <v>12</v>
      </c>
      <c r="SK161" s="115">
        <f>ROUND(SE161/MAX(SE$9:SE$497)*100,0)</f>
        <v>48</v>
      </c>
      <c r="SL161" s="115">
        <f>ROUND(SF161/MAX(SF$9:SF$497)*100,0)</f>
        <v>18</v>
      </c>
      <c r="SM161" s="121">
        <f>ROUND(SG161/MAX(SG$9:SG$497)*100,0)</f>
        <v>8</v>
      </c>
      <c r="SN161" s="115">
        <f>ROUND(AVERAGEIF($ES$9:$ES$497,$ES161,SH$9:SH$497),0)</f>
        <v>24</v>
      </c>
      <c r="SO161" s="115">
        <f>ROUND(AVERAGEIF($ES$9:$ES$497,$ES161,SI$9:SI$497),0)</f>
        <v>22</v>
      </c>
      <c r="SP161" s="115">
        <f>ROUND(AVERAGEIF($ES$9:$ES$497,$ES161,SJ$9:SJ$497),0)</f>
        <v>5</v>
      </c>
      <c r="SQ161" s="115">
        <f>ROUND(AVERAGEIF($ES$9:$ES$497,$ES161,SK$9:SK$497),0)</f>
        <v>19</v>
      </c>
      <c r="SR161" s="115">
        <f>ROUND(AVERAGEIF($ES$9:$ES$497,$ES161,SL$9:SL$497),0)</f>
        <v>8</v>
      </c>
      <c r="SS161" s="121">
        <f>ROUND(AVERAGEIF($ES$9:$ES$497,$ES161,SM$9:SM$497),0)</f>
        <v>6</v>
      </c>
      <c r="ST161" s="114">
        <f>RANK(SB161,SB$9:SB$497,0)</f>
        <v>38</v>
      </c>
      <c r="SU161" s="115">
        <f>RANK(SC161,SC$9:SC$497,0)</f>
        <v>24</v>
      </c>
      <c r="SV161" s="115">
        <f>RANK(SD161,SD$9:SD$497,0)</f>
        <v>84</v>
      </c>
      <c r="SW161" s="115">
        <f>RANK(SE161,SE$9:SE$497,0)</f>
        <v>51</v>
      </c>
      <c r="SX161" s="115">
        <f>RANK(SF161,SF$9:SF$497,0)</f>
        <v>34</v>
      </c>
      <c r="SY161" s="115">
        <f>RANK(SG161,SG$9:SG$497,0)</f>
        <v>119</v>
      </c>
      <c r="SZ161" s="115">
        <f>COUNTIFS(SB$9:SB$497,"&gt;"&amp;SB161,$ES$9:$ES$497,$ES161)+1</f>
        <v>9</v>
      </c>
      <c r="TA161" s="115">
        <f>COUNTIFS(SC$9:SC$497,"&gt;"&amp;SC161,$ES$9:$ES$497,$ES161)+1</f>
        <v>8</v>
      </c>
      <c r="TB161" s="115">
        <f>COUNTIFS(SD$9:SD$497,"&gt;"&amp;SD161,$ES$9:$ES$497,$ES161)+1</f>
        <v>11</v>
      </c>
      <c r="TC161" s="115">
        <f>COUNTIFS(SE$9:SE$497,"&gt;"&amp;SE161,$ES$9:$ES$497,$ES161)+1</f>
        <v>14</v>
      </c>
      <c r="TD161" s="115">
        <f>COUNTIFS(SF$9:SF$497,"&gt;"&amp;SF161,$ES$9:$ES$497,$ES161)+1</f>
        <v>10</v>
      </c>
      <c r="TE161" s="117">
        <f>COUNTIFS(SG$9:SG$497,"&gt;"&amp;SG161,$ES$9:$ES$497,$ES161)+1</f>
        <v>26</v>
      </c>
      <c r="TF161" s="118">
        <f t="shared" si="290"/>
        <v>154</v>
      </c>
      <c r="TG161" s="115">
        <f t="shared" si="291"/>
        <v>157</v>
      </c>
      <c r="TH161" s="115">
        <f t="shared" si="292"/>
        <v>86</v>
      </c>
      <c r="TI161" s="115">
        <f t="shared" si="293"/>
        <v>136</v>
      </c>
      <c r="TJ161" s="115">
        <f t="shared" si="294"/>
        <v>106</v>
      </c>
      <c r="TK161" s="115">
        <f t="shared" si="295"/>
        <v>93</v>
      </c>
      <c r="TL161" s="117">
        <f t="shared" si="296"/>
        <v>84</v>
      </c>
      <c r="TM161" s="118">
        <f>ROUND(TF161/MAX(TF$9:TF$497)*100,0)</f>
        <v>86</v>
      </c>
      <c r="TN161" s="115">
        <f>ROUND(TG161/MAX(TG$9:TG$497)*100,0)</f>
        <v>86</v>
      </c>
      <c r="TO161" s="115">
        <f>ROUND(TH161/MAX(TH$9:TH$497)*100,0)</f>
        <v>47</v>
      </c>
      <c r="TP161" s="115">
        <f>ROUND(TI161/MAX(TI$9:TI$497)*100,0)</f>
        <v>75</v>
      </c>
      <c r="TQ161" s="115">
        <f>ROUND(TJ161/MAX(TJ$9:TJ$497)*100,0)</f>
        <v>54</v>
      </c>
      <c r="TR161" s="115">
        <f>ROUND(TK161/MAX(TK$9:TK$497)*100,0)</f>
        <v>47</v>
      </c>
      <c r="TS161" s="119">
        <f>ROUND(TL161/MAX(TL$9:TL$497)*100,0)</f>
        <v>43</v>
      </c>
      <c r="TT161" s="120">
        <f>RANK(TM161,TM$9:TM$497,0)</f>
        <v>16</v>
      </c>
      <c r="TU161" s="115">
        <f>RANK(TN161,TN$9:TN$497,0)</f>
        <v>8</v>
      </c>
      <c r="TV161" s="115">
        <f>RANK(TO161,TO$9:TO$497,0)</f>
        <v>50</v>
      </c>
      <c r="TW161" s="115">
        <f>RANK(TP161,TP$9:TP$497,0)</f>
        <v>19</v>
      </c>
      <c r="TX161" s="115">
        <f>RANK(TQ161,TQ$9:TQ$497,0)</f>
        <v>12</v>
      </c>
      <c r="TY161" s="115">
        <f>RANK(TR161,TR$9:TR$497,0)</f>
        <v>54</v>
      </c>
      <c r="TZ161" s="121">
        <f>RANK(TS161,TS$9:TS$497,0)</f>
        <v>50</v>
      </c>
      <c r="UA161" s="132"/>
      <c r="UB161" s="7" t="s">
        <v>1</v>
      </c>
    </row>
    <row r="162" spans="1:548" x14ac:dyDescent="0.15">
      <c r="A162" s="183">
        <v>154</v>
      </c>
      <c r="B162" s="203" t="s">
        <v>919</v>
      </c>
      <c r="C162" s="63"/>
      <c r="D162" s="63"/>
      <c r="E162" s="64" t="s">
        <v>518</v>
      </c>
      <c r="F162" s="65">
        <v>24</v>
      </c>
      <c r="G162" s="65" t="s">
        <v>908</v>
      </c>
      <c r="H162" s="65" t="s">
        <v>922</v>
      </c>
      <c r="I162" s="66" t="s">
        <v>521</v>
      </c>
      <c r="J162" s="67" t="s">
        <v>521</v>
      </c>
      <c r="K162" s="67" t="s">
        <v>521</v>
      </c>
      <c r="L162" s="67" t="s">
        <v>521</v>
      </c>
      <c r="M162" s="67" t="s">
        <v>521</v>
      </c>
      <c r="N162" s="67" t="s">
        <v>521</v>
      </c>
      <c r="O162" s="67" t="s">
        <v>521</v>
      </c>
      <c r="P162" s="67" t="s">
        <v>521</v>
      </c>
      <c r="Q162" s="67" t="s">
        <v>521</v>
      </c>
      <c r="R162" s="68" t="s">
        <v>521</v>
      </c>
      <c r="S162" s="69" t="s">
        <v>521</v>
      </c>
      <c r="T162" s="67" t="s">
        <v>521</v>
      </c>
      <c r="U162" s="67" t="s">
        <v>521</v>
      </c>
      <c r="V162" s="67" t="s">
        <v>521</v>
      </c>
      <c r="W162" s="67" t="s">
        <v>521</v>
      </c>
      <c r="X162" s="67" t="s">
        <v>521</v>
      </c>
      <c r="Y162" s="67" t="s">
        <v>521</v>
      </c>
      <c r="Z162" s="67" t="s">
        <v>521</v>
      </c>
      <c r="AA162" s="67" t="s">
        <v>521</v>
      </c>
      <c r="AB162" s="68" t="s">
        <v>521</v>
      </c>
      <c r="AC162" s="69" t="s">
        <v>521</v>
      </c>
      <c r="AD162" s="67" t="s">
        <v>521</v>
      </c>
      <c r="AE162" s="67" t="s">
        <v>521</v>
      </c>
      <c r="AF162" s="67" t="s">
        <v>521</v>
      </c>
      <c r="AG162" s="67" t="s">
        <v>521</v>
      </c>
      <c r="AH162" s="67" t="s">
        <v>521</v>
      </c>
      <c r="AI162" s="67" t="s">
        <v>521</v>
      </c>
      <c r="AJ162" s="67" t="s">
        <v>521</v>
      </c>
      <c r="AK162" s="67" t="s">
        <v>521</v>
      </c>
      <c r="AL162" s="68" t="s">
        <v>521</v>
      </c>
      <c r="AM162" s="69" t="s">
        <v>521</v>
      </c>
      <c r="AN162" s="67" t="s">
        <v>521</v>
      </c>
      <c r="AO162" s="67" t="s">
        <v>521</v>
      </c>
      <c r="AP162" s="67" t="s">
        <v>521</v>
      </c>
      <c r="AQ162" s="67" t="s">
        <v>521</v>
      </c>
      <c r="AR162" s="67" t="s">
        <v>521</v>
      </c>
      <c r="AS162" s="67" t="s">
        <v>521</v>
      </c>
      <c r="AT162" s="67" t="s">
        <v>521</v>
      </c>
      <c r="AU162" s="67" t="s">
        <v>521</v>
      </c>
      <c r="AV162" s="68" t="s">
        <v>521</v>
      </c>
      <c r="AW162" s="69" t="s">
        <v>521</v>
      </c>
      <c r="AX162" s="67" t="s">
        <v>521</v>
      </c>
      <c r="AY162" s="67" t="s">
        <v>521</v>
      </c>
      <c r="AZ162" s="67" t="s">
        <v>521</v>
      </c>
      <c r="BA162" s="67" t="s">
        <v>521</v>
      </c>
      <c r="BB162" s="67" t="s">
        <v>521</v>
      </c>
      <c r="BC162" s="67" t="s">
        <v>521</v>
      </c>
      <c r="BD162" s="67" t="s">
        <v>521</v>
      </c>
      <c r="BE162" s="67" t="s">
        <v>521</v>
      </c>
      <c r="BF162" s="68" t="s">
        <v>521</v>
      </c>
      <c r="BG162" s="69" t="s">
        <v>521</v>
      </c>
      <c r="BH162" s="67" t="s">
        <v>521</v>
      </c>
      <c r="BI162" s="67" t="s">
        <v>521</v>
      </c>
      <c r="BJ162" s="67" t="s">
        <v>521</v>
      </c>
      <c r="BK162" s="67" t="s">
        <v>521</v>
      </c>
      <c r="BL162" s="67" t="s">
        <v>521</v>
      </c>
      <c r="BM162" s="67" t="s">
        <v>521</v>
      </c>
      <c r="BN162" s="67" t="s">
        <v>521</v>
      </c>
      <c r="BO162" s="67" t="s">
        <v>521</v>
      </c>
      <c r="BP162" s="68" t="s">
        <v>521</v>
      </c>
      <c r="BQ162" s="70" t="s">
        <v>521</v>
      </c>
      <c r="BR162" s="67" t="s">
        <v>521</v>
      </c>
      <c r="BS162" s="67" t="s">
        <v>521</v>
      </c>
      <c r="BT162" s="67" t="s">
        <v>521</v>
      </c>
      <c r="BU162" s="67" t="s">
        <v>521</v>
      </c>
      <c r="BV162" s="67" t="s">
        <v>521</v>
      </c>
      <c r="BW162" s="67" t="s">
        <v>521</v>
      </c>
      <c r="BX162" s="67" t="s">
        <v>521</v>
      </c>
      <c r="BY162" s="67" t="s">
        <v>521</v>
      </c>
      <c r="BZ162" s="68" t="s">
        <v>521</v>
      </c>
      <c r="CA162" s="69" t="s">
        <v>521</v>
      </c>
      <c r="CB162" s="67" t="s">
        <v>521</v>
      </c>
      <c r="CC162" s="67" t="s">
        <v>521</v>
      </c>
      <c r="CD162" s="67" t="s">
        <v>521</v>
      </c>
      <c r="CE162" s="67" t="s">
        <v>521</v>
      </c>
      <c r="CF162" s="67" t="s">
        <v>521</v>
      </c>
      <c r="CG162" s="67" t="s">
        <v>521</v>
      </c>
      <c r="CH162" s="67" t="s">
        <v>521</v>
      </c>
      <c r="CI162" s="67" t="s">
        <v>521</v>
      </c>
      <c r="CJ162" s="68" t="s">
        <v>521</v>
      </c>
      <c r="CK162" s="69" t="s">
        <v>521</v>
      </c>
      <c r="CL162" s="67" t="s">
        <v>521</v>
      </c>
      <c r="CM162" s="67" t="s">
        <v>521</v>
      </c>
      <c r="CN162" s="67" t="s">
        <v>521</v>
      </c>
      <c r="CO162" s="67" t="s">
        <v>521</v>
      </c>
      <c r="CP162" s="67" t="s">
        <v>521</v>
      </c>
      <c r="CQ162" s="67" t="s">
        <v>521</v>
      </c>
      <c r="CR162" s="67" t="s">
        <v>521</v>
      </c>
      <c r="CS162" s="67" t="s">
        <v>521</v>
      </c>
      <c r="CT162" s="68" t="s">
        <v>521</v>
      </c>
      <c r="CU162" s="69" t="s">
        <v>521</v>
      </c>
      <c r="CV162" s="67" t="s">
        <v>521</v>
      </c>
      <c r="CW162" s="67" t="s">
        <v>521</v>
      </c>
      <c r="CX162" s="67" t="s">
        <v>521</v>
      </c>
      <c r="CY162" s="67" t="s">
        <v>521</v>
      </c>
      <c r="CZ162" s="67" t="s">
        <v>521</v>
      </c>
      <c r="DA162" s="67" t="s">
        <v>521</v>
      </c>
      <c r="DB162" s="67" t="s">
        <v>521</v>
      </c>
      <c r="DC162" s="67" t="s">
        <v>521</v>
      </c>
      <c r="DD162" s="68" t="s">
        <v>521</v>
      </c>
      <c r="DE162" s="69" t="s">
        <v>521</v>
      </c>
      <c r="DF162" s="71" t="s">
        <v>521</v>
      </c>
      <c r="DG162" s="67" t="s">
        <v>521</v>
      </c>
      <c r="DH162" s="67" t="s">
        <v>521</v>
      </c>
      <c r="DI162" s="67" t="s">
        <v>521</v>
      </c>
      <c r="DJ162" s="67" t="s">
        <v>521</v>
      </c>
      <c r="DK162" s="67" t="s">
        <v>521</v>
      </c>
      <c r="DL162" s="67" t="s">
        <v>521</v>
      </c>
      <c r="DM162" s="67" t="s">
        <v>521</v>
      </c>
      <c r="DN162" s="68" t="s">
        <v>521</v>
      </c>
      <c r="DO162" s="70" t="s">
        <v>521</v>
      </c>
      <c r="DP162" s="71" t="s">
        <v>521</v>
      </c>
      <c r="DQ162" s="67" t="s">
        <v>521</v>
      </c>
      <c r="DR162" s="67" t="s">
        <v>521</v>
      </c>
      <c r="DS162" s="67" t="s">
        <v>521</v>
      </c>
      <c r="DT162" s="67" t="s">
        <v>521</v>
      </c>
      <c r="DU162" s="67" t="s">
        <v>521</v>
      </c>
      <c r="DV162" s="67" t="s">
        <v>521</v>
      </c>
      <c r="DW162" s="67" t="s">
        <v>521</v>
      </c>
      <c r="DX162" s="72" t="s">
        <v>521</v>
      </c>
      <c r="DY162" s="73" t="s">
        <v>522</v>
      </c>
      <c r="DZ162" s="74">
        <v>5</v>
      </c>
      <c r="EA162" s="74">
        <v>5</v>
      </c>
      <c r="EB162" s="74">
        <v>5</v>
      </c>
      <c r="EC162" s="75">
        <v>5</v>
      </c>
      <c r="ED162" s="76" t="s">
        <v>522</v>
      </c>
      <c r="EE162" s="74">
        <f t="shared" si="246"/>
        <v>5</v>
      </c>
      <c r="EF162" s="74">
        <f t="shared" si="247"/>
        <v>25</v>
      </c>
      <c r="EG162" s="74">
        <f t="shared" si="248"/>
        <v>125</v>
      </c>
      <c r="EH162" s="77">
        <f t="shared" si="249"/>
        <v>625</v>
      </c>
      <c r="EI162" s="73">
        <v>20</v>
      </c>
      <c r="EJ162" s="74">
        <v>130</v>
      </c>
      <c r="EK162" s="74">
        <v>750</v>
      </c>
      <c r="EL162" s="74">
        <v>2500</v>
      </c>
      <c r="EM162" s="75">
        <v>10720</v>
      </c>
      <c r="EN162" s="78">
        <v>1</v>
      </c>
      <c r="EO162" s="79">
        <f t="shared" si="250"/>
        <v>1.3</v>
      </c>
      <c r="EP162" s="79">
        <f t="shared" si="251"/>
        <v>1.5</v>
      </c>
      <c r="EQ162" s="79">
        <f t="shared" si="252"/>
        <v>1</v>
      </c>
      <c r="ER162" s="80">
        <f t="shared" si="253"/>
        <v>0.85760000000000003</v>
      </c>
      <c r="ES162" s="128" t="s">
        <v>523</v>
      </c>
      <c r="ET162" s="82"/>
      <c r="EU162" s="83">
        <v>4</v>
      </c>
      <c r="EV162" s="73">
        <v>44</v>
      </c>
      <c r="EW162" s="74">
        <v>15</v>
      </c>
      <c r="EX162" s="74">
        <v>20</v>
      </c>
      <c r="EY162" s="74">
        <v>21</v>
      </c>
      <c r="EZ162" s="74">
        <v>8</v>
      </c>
      <c r="FA162" s="74">
        <v>5</v>
      </c>
      <c r="FB162" s="74">
        <v>8</v>
      </c>
      <c r="FC162" s="74">
        <v>4</v>
      </c>
      <c r="FD162" s="74">
        <f t="shared" si="254"/>
        <v>28</v>
      </c>
      <c r="FE162" s="84">
        <f t="shared" si="255"/>
        <v>24</v>
      </c>
      <c r="FF162" s="73">
        <f>RANK(EV162,$EV$9:$EV$497,0)</f>
        <v>304</v>
      </c>
      <c r="FG162" s="74">
        <f>RANK(EW162,$EW$9:$EW$497,0)</f>
        <v>379</v>
      </c>
      <c r="FH162" s="74">
        <f>RANK(EX162,$EX$9:$EX$497,0)</f>
        <v>303</v>
      </c>
      <c r="FI162" s="74">
        <f>RANK(EY162,$EY$9:$EY$497,0)</f>
        <v>299</v>
      </c>
      <c r="FJ162" s="74">
        <f>RANK(EZ162,$EZ$9:$EZ$497,0)</f>
        <v>362</v>
      </c>
      <c r="FK162" s="74">
        <f>RANK(FA162,$FA$9:$FA$497,0)</f>
        <v>394</v>
      </c>
      <c r="FL162" s="74">
        <f>RANK(FB162,$FB$9:$FB$497,0)</f>
        <v>403</v>
      </c>
      <c r="FM162" s="74">
        <f>RANK(FC162,$FC$9:$FC$497,0)</f>
        <v>417</v>
      </c>
      <c r="FN162" s="74">
        <f>RANK(FD162,$FD$9:$FD$497,0)</f>
        <v>372</v>
      </c>
      <c r="FO162" s="84">
        <f>RANK(FE162,$FE$9:$FE$497,0)</f>
        <v>391</v>
      </c>
      <c r="FP162" s="73">
        <f>COUNTIFS($EV$9:$EV$497,"&gt;"&amp;EV162,$ES$9:$ES$497,ES162)+1</f>
        <v>78</v>
      </c>
      <c r="FQ162" s="74">
        <f>COUNTIFS($EW$9:$EW$497,"&gt;"&amp;EW162,$ES$9:$ES$497,ES162)+1</f>
        <v>76</v>
      </c>
      <c r="FR162" s="74">
        <f>COUNTIFS($EX$9:$EX$497,"&gt;"&amp;EX162,$ES$9:$ES$497,ES162)+1</f>
        <v>82</v>
      </c>
      <c r="FS162" s="74">
        <f>COUNTIFS($EY$9:$EY$497,"&gt;"&amp;EY162,$ES$9:$ES$497,ES162)+1</f>
        <v>80</v>
      </c>
      <c r="FT162" s="74">
        <f>COUNTIFS($EZ$9:$EZ$497,"&gt;"&amp;EZ162,$ES$9:$ES$497,ES162)+1</f>
        <v>79</v>
      </c>
      <c r="FU162" s="74">
        <f>COUNTIFS($FA$9:$FA$497,"&gt;"&amp;FA162,$ES$9:$ES$497,ES162)+1</f>
        <v>81</v>
      </c>
      <c r="FV162" s="74">
        <f>COUNTIFS($FB$9:$FB$497,"&gt;"&amp;FB162,$ES$9:$ES$497,ES162)+1</f>
        <v>74</v>
      </c>
      <c r="FW162" s="74">
        <f>COUNTIFS($FC$9:$FC$497,"&gt;"&amp;FC162,$ES$9:$ES$497,ES162)+1</f>
        <v>79</v>
      </c>
      <c r="FX162" s="74">
        <f>COUNTIFS($FD$9:$FD$497,"&gt;"&amp;FD162,$ES$9:$ES$497,ES162)+1</f>
        <v>82</v>
      </c>
      <c r="FY162" s="84">
        <f>COUNTIFS($FE$9:$FE$497,"&gt;"&amp;FE162,$ES$9:$ES$497,ES162)+1</f>
        <v>82</v>
      </c>
      <c r="FZ162" s="85">
        <f t="shared" si="256"/>
        <v>1.83</v>
      </c>
      <c r="GA162" s="86">
        <f t="shared" si="257"/>
        <v>0.63</v>
      </c>
      <c r="GB162" s="86">
        <f t="shared" si="258"/>
        <v>0.83</v>
      </c>
      <c r="GC162" s="86">
        <f t="shared" si="259"/>
        <v>0.88</v>
      </c>
      <c r="GD162" s="86">
        <f t="shared" si="260"/>
        <v>0.33</v>
      </c>
      <c r="GE162" s="86">
        <f t="shared" si="261"/>
        <v>0.21</v>
      </c>
      <c r="GF162" s="86">
        <f t="shared" si="262"/>
        <v>0.33</v>
      </c>
      <c r="GG162" s="86">
        <f t="shared" si="263"/>
        <v>0.17</v>
      </c>
      <c r="GH162" s="86">
        <f t="shared" si="264"/>
        <v>1.17</v>
      </c>
      <c r="GI162" s="87">
        <f t="shared" si="265"/>
        <v>1</v>
      </c>
      <c r="GJ162" s="85">
        <f>ROUND(((FZ162-AVERAGE(FZ$9:FZ$497))/STDEVP(FZ$9:FZ$497)*10+50),2)</f>
        <v>83.61</v>
      </c>
      <c r="GK162" s="86">
        <f>ROUND(((GA162-AVERAGE(GA$9:GA$497))/STDEVP(GA$9:GA$497)*10+50),2)</f>
        <v>48.19</v>
      </c>
      <c r="GL162" s="86">
        <f>ROUND(((GB162-AVERAGE(GB$9:GB$497))/STDEVP(GB$9:GB$497)*10+50),2)</f>
        <v>59.28</v>
      </c>
      <c r="GM162" s="86">
        <f>ROUND(((GC162-AVERAGE(GC$9:GC$497))/STDEVP(GC$9:GC$497)*10+50),2)</f>
        <v>67.739999999999995</v>
      </c>
      <c r="GN162" s="86">
        <f>ROUND(((GD162-AVERAGE(GD$9:GD$497))/STDEVP(GD$9:GD$497)*10+50),2)</f>
        <v>47.87</v>
      </c>
      <c r="GO162" s="86">
        <f>ROUND(((GE162-AVERAGE(GE$9:GE$497))/STDEVP(GE$9:GE$497)*10+50),2)</f>
        <v>44.98</v>
      </c>
      <c r="GP162" s="86">
        <f>ROUND(((GF162-AVERAGE(GF$9:GF$497))/STDEVP(GF$9:GF$497)*10+50),2)</f>
        <v>40.4</v>
      </c>
      <c r="GQ162" s="86">
        <f>ROUND(((GG162-AVERAGE(GG$9:GG$497))/STDEVP(GG$9:GG$497)*10+50),2)</f>
        <v>35.58</v>
      </c>
      <c r="GR162" s="86">
        <f>ROUND(((GH162-AVERAGE(GH$9:GH$497))/STDEVP(GH$9:GH$497)*10+50),2)</f>
        <v>57.12</v>
      </c>
      <c r="GS162" s="87">
        <f>ROUND(((GI162-AVERAGE(GI$9:GI$497))/STDEVP(GI$9:GI$497)*10+50),2)</f>
        <v>45.51</v>
      </c>
      <c r="GT162" s="73">
        <f>RANK(GJ162,$GJ$9:$GJ$497,0)</f>
        <v>1</v>
      </c>
      <c r="GU162" s="74">
        <f>RANK(GK162,$GK$9:$GK$497,0)</f>
        <v>210</v>
      </c>
      <c r="GV162" s="74">
        <f>RANK(GL162,$GL$9:$GL$497,0)</f>
        <v>84</v>
      </c>
      <c r="GW162" s="74">
        <f>RANK(GM162,$GM$9:$GM$497,0)</f>
        <v>30</v>
      </c>
      <c r="GX162" s="74">
        <f>RANK(GN162,$GN$9:$GN$497,0)</f>
        <v>167</v>
      </c>
      <c r="GY162" s="74">
        <f>RANK(GO162,$GO$9:$GO$497,0)</f>
        <v>271</v>
      </c>
      <c r="GZ162" s="74">
        <f>RANK(GP162,$GP$9:$GP$497,0)</f>
        <v>348</v>
      </c>
      <c r="HA162" s="74">
        <f>RANK(GQ162,$GQ$9:$GQ$497,0)</f>
        <v>403</v>
      </c>
      <c r="HB162" s="74">
        <f>RANK(GR162,$GR$9:$GR$497,0)</f>
        <v>84</v>
      </c>
      <c r="HC162" s="84">
        <f>RANK(GS162,$GS$9:$GS$497,0)</f>
        <v>262</v>
      </c>
      <c r="HD162" s="85">
        <f>ROUND(AVERAGEIF($ES$9:$ES$497,$ES162,$FZ$9:$FZ$497),2)</f>
        <v>1.1399999999999999</v>
      </c>
      <c r="HE162" s="86">
        <f>ROUND(AVERAGEIF($ES$9:$ES$497,$ES162,$GA$9:$GA$497),2)</f>
        <v>0.46</v>
      </c>
      <c r="HF162" s="86">
        <f>ROUND(AVERAGEIF($ES$9:$ES$497,$ES162,$GB$9:$GB$497),2)</f>
        <v>0.65</v>
      </c>
      <c r="HG162" s="86">
        <f>ROUND(AVERAGEIF($ES$9:$ES$497,$ES162,$GC$9:$GC$497),2)</f>
        <v>0.74</v>
      </c>
      <c r="HH162" s="86">
        <f>ROUND(AVERAGEIF($ES$9:$ES$497,$ES162,$GD$9:$GD$497),2)</f>
        <v>0.27</v>
      </c>
      <c r="HI162" s="86">
        <f>ROUND(AVERAGEIF($ES$9:$ES$497,$ES162,$GE$9:$GE$497),2)</f>
        <v>0.23</v>
      </c>
      <c r="HJ162" s="86">
        <f>ROUND(AVERAGEIF($ES$9:$ES$497,$ES162,$GF$9:$GF$497),2)</f>
        <v>0.3</v>
      </c>
      <c r="HK162" s="86">
        <f>ROUND(AVERAGEIF($ES$9:$ES$497,$ES162,$GG$9:$GG$497),2)</f>
        <v>0.28000000000000003</v>
      </c>
      <c r="HL162" s="86">
        <f>ROUND(AVERAGEIF($ES$9:$ES$497,$ES162,$GH$9:$GH$497),2)</f>
        <v>0.92</v>
      </c>
      <c r="HM162" s="87">
        <f>ROUND(AVERAGEIF($ES$9:$ES$497,$ES162,$GI$9:$GI$497),2)</f>
        <v>0.93</v>
      </c>
      <c r="HN162" s="88">
        <f t="shared" si="266"/>
        <v>0.69000000000000017</v>
      </c>
      <c r="HO162" s="89">
        <f t="shared" si="267"/>
        <v>0.16999999999999998</v>
      </c>
      <c r="HP162" s="89">
        <f t="shared" si="268"/>
        <v>0.17999999999999994</v>
      </c>
      <c r="HQ162" s="89">
        <f t="shared" si="269"/>
        <v>0.14000000000000001</v>
      </c>
      <c r="HR162" s="89">
        <f t="shared" si="270"/>
        <v>0.06</v>
      </c>
      <c r="HS162" s="89">
        <f t="shared" si="271"/>
        <v>-2.0000000000000018E-2</v>
      </c>
      <c r="HT162" s="89">
        <f t="shared" si="272"/>
        <v>3.0000000000000027E-2</v>
      </c>
      <c r="HU162" s="89">
        <f t="shared" si="273"/>
        <v>-0.11000000000000001</v>
      </c>
      <c r="HV162" s="89">
        <f t="shared" si="274"/>
        <v>0.24999999999999989</v>
      </c>
      <c r="HW162" s="90">
        <f t="shared" si="275"/>
        <v>6.9999999999999951E-2</v>
      </c>
      <c r="HX162" s="73">
        <f>COUNTIFS($FZ$9:$FZ$497,"&gt;"&amp;FZ162,$ES$9:$ES$497,$ES162)+1</f>
        <v>1</v>
      </c>
      <c r="HY162" s="74">
        <f>COUNTIFS($GA$9:$GA$497,"&gt;"&amp;GA162,$ES$9:$ES$497,$ES162)+1</f>
        <v>6</v>
      </c>
      <c r="HZ162" s="74">
        <f>COUNTIFS($GB$9:$GB$497,"&gt;"&amp;GB162,$ES$9:$ES$497,$ES162)+1</f>
        <v>21</v>
      </c>
      <c r="IA162" s="74">
        <f>COUNTIFS($GC$9:$GC$497,"&gt;"&amp;GC162,$ES$9:$ES$497,$ES162)+1</f>
        <v>24</v>
      </c>
      <c r="IB162" s="74">
        <f>COUNTIFS($GD$9:$GD$497,"&gt;"&amp;GD162,$ES$9:$ES$497,$ES162)+1</f>
        <v>14</v>
      </c>
      <c r="IC162" s="74">
        <f>COUNTIFS($GE$9:$GE$497,"&gt;"&amp;GE162,$ES$9:$ES$497,$ES162)+1</f>
        <v>39</v>
      </c>
      <c r="ID162" s="74">
        <f>COUNTIFS($GF$9:$GF$497,"&gt;"&amp;GF162,$ES$9:$ES$497,$ES162)+1</f>
        <v>23</v>
      </c>
      <c r="IE162" s="74">
        <f>COUNTIFS($GG$9:$GG$497,"&gt;"&amp;GG162,$ES$9:$ES$497,$ES162)+1</f>
        <v>61</v>
      </c>
      <c r="IF162" s="74">
        <f>COUNTIFS($GH$9:$GH$497,"&gt;"&amp;GH162,$ES$9:$ES$497,$ES162)+1</f>
        <v>17</v>
      </c>
      <c r="IG162" s="84">
        <f>COUNTIFS($GI$9:$GI$497,"&gt;"&amp;GI162,$ES$9:$ES$497,$ES162)+1</f>
        <v>36</v>
      </c>
      <c r="IH162" s="91"/>
      <c r="II162" s="79"/>
      <c r="IJ162" s="79">
        <v>0.1</v>
      </c>
      <c r="IK162" s="79"/>
      <c r="IL162" s="79"/>
      <c r="IM162" s="92"/>
      <c r="IN162" s="93">
        <v>0.05</v>
      </c>
      <c r="IO162" s="94"/>
      <c r="IP162" s="95"/>
      <c r="IQ162" s="79"/>
      <c r="IR162" s="79"/>
      <c r="IS162" s="79"/>
      <c r="IT162" s="79"/>
      <c r="IU162" s="79"/>
      <c r="IV162" s="79"/>
      <c r="IW162" s="96"/>
      <c r="IX162" s="93"/>
      <c r="IY162" s="79"/>
      <c r="IZ162" s="79"/>
      <c r="JA162" s="79"/>
      <c r="JB162" s="79"/>
      <c r="JC162" s="79"/>
      <c r="JD162" s="79"/>
      <c r="JE162" s="97"/>
      <c r="JF162" s="95"/>
      <c r="JG162" s="79"/>
      <c r="JH162" s="79"/>
      <c r="JI162" s="79"/>
      <c r="JJ162" s="79"/>
      <c r="JK162" s="79"/>
      <c r="JL162" s="79"/>
      <c r="JM162" s="96"/>
      <c r="JN162" s="93"/>
      <c r="JO162" s="79"/>
      <c r="JP162" s="79"/>
      <c r="JQ162" s="79"/>
      <c r="JR162" s="79"/>
      <c r="JS162" s="79"/>
      <c r="JT162" s="79"/>
      <c r="JU162" s="79"/>
      <c r="JV162" s="79"/>
      <c r="JW162" s="79"/>
      <c r="JX162" s="79"/>
      <c r="JY162" s="79"/>
      <c r="JZ162" s="97"/>
      <c r="KA162" s="93"/>
      <c r="KB162" s="79"/>
      <c r="KC162" s="79"/>
      <c r="KD162" s="79"/>
      <c r="KE162" s="97"/>
      <c r="KF162" s="95"/>
      <c r="KG162" s="79"/>
      <c r="KH162" s="79"/>
      <c r="KI162" s="79"/>
      <c r="KJ162" s="79"/>
      <c r="KK162" s="98"/>
      <c r="KL162" s="79"/>
      <c r="KM162" s="79"/>
      <c r="KN162" s="79"/>
      <c r="KO162" s="79"/>
      <c r="KP162" s="79"/>
      <c r="KQ162" s="79"/>
      <c r="KR162" s="79"/>
      <c r="KS162" s="96"/>
      <c r="KT162" s="96"/>
      <c r="KU162" s="96"/>
      <c r="KV162" s="96"/>
      <c r="KW162" s="93"/>
      <c r="KX162" s="79"/>
      <c r="KY162" s="79"/>
      <c r="KZ162" s="79"/>
      <c r="LA162" s="79"/>
      <c r="LB162" s="79"/>
      <c r="LC162" s="96"/>
      <c r="LD162" s="93"/>
      <c r="LE162" s="94"/>
      <c r="LF162" s="99"/>
      <c r="LG162" s="75"/>
      <c r="LH162" s="93"/>
      <c r="LI162" s="79"/>
      <c r="LJ162" s="74"/>
      <c r="LK162" s="74"/>
      <c r="LL162" s="74"/>
      <c r="LM162" s="100"/>
      <c r="LN162" s="95"/>
      <c r="LO162" s="79"/>
      <c r="LP162" s="79"/>
      <c r="LQ162" s="79"/>
      <c r="LR162" s="96"/>
      <c r="LS162" s="93"/>
      <c r="LT162" s="79"/>
      <c r="LU162" s="79"/>
      <c r="LV162" s="79"/>
      <c r="LW162" s="79"/>
      <c r="LX162" s="79"/>
      <c r="LY162" s="79"/>
      <c r="LZ162" s="79"/>
      <c r="MA162" s="97">
        <v>0.1</v>
      </c>
      <c r="MB162" s="95"/>
      <c r="MC162" s="79"/>
      <c r="MD162" s="79"/>
      <c r="ME162" s="79"/>
      <c r="MF162" s="79"/>
      <c r="MG162" s="79"/>
      <c r="MH162" s="79"/>
      <c r="MI162" s="79"/>
      <c r="MJ162" s="79"/>
      <c r="MK162" s="79"/>
      <c r="ML162" s="79"/>
      <c r="MM162" s="79"/>
      <c r="MN162" s="98"/>
      <c r="MO162" s="98"/>
      <c r="MP162" s="96"/>
      <c r="MQ162" s="93"/>
      <c r="MR162" s="79"/>
      <c r="MS162" s="79"/>
      <c r="MT162" s="79"/>
      <c r="MU162" s="79"/>
      <c r="MV162" s="98"/>
      <c r="MW162" s="79"/>
      <c r="MX162" s="79"/>
      <c r="MY162" s="79"/>
      <c r="MZ162" s="79"/>
      <c r="NA162" s="79"/>
      <c r="NB162" s="79"/>
      <c r="NC162" s="79"/>
      <c r="ND162" s="96"/>
      <c r="NE162" s="96"/>
      <c r="NF162" s="96"/>
      <c r="NG162" s="96"/>
      <c r="NH162" s="93"/>
      <c r="NI162" s="79"/>
      <c r="NJ162" s="79"/>
      <c r="NK162" s="79"/>
      <c r="NL162" s="79"/>
      <c r="NM162" s="79"/>
      <c r="NN162" s="94"/>
      <c r="NO162" s="93"/>
      <c r="NP162" s="80">
        <v>0.1</v>
      </c>
      <c r="NQ162" s="124" t="s">
        <v>916</v>
      </c>
      <c r="NR162" s="102" t="s">
        <v>923</v>
      </c>
      <c r="NS162" s="102"/>
      <c r="NT162" s="102"/>
      <c r="NU162" s="199"/>
      <c r="NV162" s="104">
        <v>43720</v>
      </c>
      <c r="NW162" s="199" t="s">
        <v>924</v>
      </c>
      <c r="NX162" s="133" t="s">
        <v>925</v>
      </c>
      <c r="NY162" s="129" t="s">
        <v>926</v>
      </c>
      <c r="NZ162" s="133" t="s">
        <v>925</v>
      </c>
      <c r="OA162" s="134"/>
      <c r="OB162" s="134"/>
      <c r="OC162" s="134"/>
      <c r="OD162" s="108">
        <f t="shared" si="276"/>
        <v>625</v>
      </c>
      <c r="OE162" s="109">
        <v>1</v>
      </c>
      <c r="OF162" s="110">
        <f t="shared" si="277"/>
        <v>30</v>
      </c>
      <c r="OG162" s="109">
        <v>7</v>
      </c>
      <c r="OH162" s="111">
        <f>ROUND(AVERAGEIF($ES$9:$ES$497,$ES162,EV$9:EV$497),0)</f>
        <v>79</v>
      </c>
      <c r="OI162" s="112">
        <f>ROUND(AVERAGEIF($ES$9:$ES$497,$ES162,EW$9:EW$497),0)</f>
        <v>32</v>
      </c>
      <c r="OJ162" s="112">
        <f>ROUND(AVERAGEIF($ES$9:$ES$497,$ES162,EX$9:EX$497),0)</f>
        <v>45</v>
      </c>
      <c r="OK162" s="112">
        <f>ROUND(AVERAGEIF($ES$9:$ES$497,$ES162,EY$9:EY$497),0)</f>
        <v>53</v>
      </c>
      <c r="OL162" s="112">
        <f>ROUND(AVERAGEIF($ES$9:$ES$497,$ES162,EZ$9:EZ$497),0)</f>
        <v>20</v>
      </c>
      <c r="OM162" s="112">
        <f>ROUND(AVERAGEIF($ES$9:$ES$497,$ES162,FA$9:FA$497),0)</f>
        <v>18</v>
      </c>
      <c r="ON162" s="112">
        <f>ROUND(AVERAGEIF($ES$9:$ES$497,$ES162,FB$9:FB$497),0)</f>
        <v>23</v>
      </c>
      <c r="OO162" s="112">
        <f>ROUND(AVERAGEIF($ES$9:$ES$497,$ES162,FC$9:FC$497),0)</f>
        <v>23</v>
      </c>
      <c r="OP162" s="112">
        <f>ROUND(AVERAGEIF($ES$9:$ES$497,$ES162,FD$9:FD$497),0)</f>
        <v>64</v>
      </c>
      <c r="OQ162" s="113">
        <f>ROUND(AVERAGEIF($ES$9:$ES$497,$ES162,FE$9:FE$497),0)</f>
        <v>68</v>
      </c>
      <c r="OR162" s="114">
        <f>ROUND(EV162/MAX(EV$9:EV$497)*100,0)</f>
        <v>25</v>
      </c>
      <c r="OS162" s="115">
        <f>ROUND(EW162/MAX(EW$9:EW$497)*100,0)</f>
        <v>12</v>
      </c>
      <c r="OT162" s="115">
        <f>ROUND(EX162/MAX(EX$9:EX$497)*100,0)</f>
        <v>17</v>
      </c>
      <c r="OU162" s="115">
        <f>ROUND(EY162/MAX(EY$9:EY$497)*100,0)</f>
        <v>14</v>
      </c>
      <c r="OV162" s="115">
        <f>ROUND(EZ162/MAX(EZ$9:EZ$497)*100,0)</f>
        <v>6</v>
      </c>
      <c r="OW162" s="115">
        <f>ROUND(FA162/MAX(FA$9:FA$497)*100,0)</f>
        <v>4</v>
      </c>
      <c r="OX162" s="115">
        <f>ROUND(FB162/MAX(FB$9:FB$497)*100,0)</f>
        <v>6</v>
      </c>
      <c r="OY162" s="116">
        <f>ROUND(FC162/MAX(FC$9:FC$497)*100,0)</f>
        <v>3</v>
      </c>
      <c r="OZ162" s="115">
        <f>ROUND(FD162/MAX(FD$9:FD$497)*100,0)</f>
        <v>19</v>
      </c>
      <c r="PA162" s="117">
        <f>ROUND(FE162/MAX(FE$9:FE$497)*100,0)</f>
        <v>10</v>
      </c>
      <c r="PB162" s="118">
        <f t="shared" si="278"/>
        <v>154</v>
      </c>
      <c r="PC162" s="115">
        <f t="shared" si="279"/>
        <v>121</v>
      </c>
      <c r="PD162" s="115">
        <f t="shared" si="280"/>
        <v>172</v>
      </c>
      <c r="PE162" s="115">
        <f t="shared" si="281"/>
        <v>160</v>
      </c>
      <c r="PF162" s="115">
        <f t="shared" si="282"/>
        <v>155</v>
      </c>
      <c r="PG162" s="119">
        <f t="shared" si="283"/>
        <v>120</v>
      </c>
      <c r="PH162" s="118">
        <f>ROUND(PB162/MAX(PB$9:PB$497)*100,0)</f>
        <v>18</v>
      </c>
      <c r="PI162" s="115">
        <f>ROUND(PC162/MAX(PC$9:PC$497)*100,0)</f>
        <v>14</v>
      </c>
      <c r="PJ162" s="115">
        <f>ROUND(PD162/MAX(PD$9:PD$497)*100,0)</f>
        <v>18</v>
      </c>
      <c r="PK162" s="115">
        <f>ROUND(PE162/MAX(PE$9:PE$497)*100,0)</f>
        <v>16</v>
      </c>
      <c r="PL162" s="115">
        <f>ROUND(PF162/MAX(PF$9:PF$497)*100,0)</f>
        <v>22</v>
      </c>
      <c r="PM162" s="119">
        <f>ROUND(PG162/MAX(PG$9:PG$497)*100,0)</f>
        <v>18</v>
      </c>
      <c r="PN162" s="118">
        <f>RANK(PH162,PH$9:PH$497,0)</f>
        <v>380</v>
      </c>
      <c r="PO162" s="115">
        <f>RANK(PI162,PI$9:PI$497,0)</f>
        <v>385</v>
      </c>
      <c r="PP162" s="115">
        <f>RANK(PJ162,PJ$9:PJ$497,0)</f>
        <v>381</v>
      </c>
      <c r="PQ162" s="115">
        <f>RANK(PK162,PK$9:PK$497,0)</f>
        <v>385</v>
      </c>
      <c r="PR162" s="115">
        <f>RANK(PL162,PL$9:PL$497,0)</f>
        <v>366</v>
      </c>
      <c r="PS162" s="119">
        <f>RANK(PM162,PM$9:PM$497,0)</f>
        <v>375</v>
      </c>
      <c r="PT162" s="120">
        <f>ROUND(FZ162/MAX(FZ$9:FZ$497)*100,0)</f>
        <v>100</v>
      </c>
      <c r="PU162" s="115">
        <f>ROUND(GA162/MAX(GA$9:GA$497)*100,0)</f>
        <v>35</v>
      </c>
      <c r="PV162" s="115">
        <f>ROUND(GB162/MAX(GB$9:GB$497)*100,0)</f>
        <v>61</v>
      </c>
      <c r="PW162" s="115">
        <f>ROUND(GC162/MAX(GC$9:GC$497)*100,0)</f>
        <v>70</v>
      </c>
      <c r="PX162" s="115">
        <f>ROUND(GD162/MAX(GD$9:GD$497)*100,0)</f>
        <v>18</v>
      </c>
      <c r="PY162" s="115">
        <f>ROUND(GE162/MAX(GE$9:GE$497)*100,0)</f>
        <v>13</v>
      </c>
      <c r="PZ162" s="115">
        <f>ROUND(GF162/MAX(GF$9:GF$497)*100,0)</f>
        <v>15</v>
      </c>
      <c r="QA162" s="116">
        <f>ROUND(GG162/MAX(GG$9:GG$497)*100,0)</f>
        <v>9</v>
      </c>
      <c r="QB162" s="115">
        <f>ROUND(GH162/MAX(GH$9:GH$497)*100,0)</f>
        <v>52</v>
      </c>
      <c r="QC162" s="121">
        <f>ROUND(GI162/MAX(GI$9:GI$497)*100,0)</f>
        <v>32</v>
      </c>
      <c r="QD162" s="120">
        <f>ROUND(AVERAGEIF($ES$9:$ES$497,$ES162,PT$9:PT$497),0)</f>
        <v>62</v>
      </c>
      <c r="QE162" s="120">
        <f>ROUND(AVERAGEIF($ES$9:$ES$497,$ES162,PU$9:PU$497),0)</f>
        <v>26</v>
      </c>
      <c r="QF162" s="120">
        <f>ROUND(AVERAGEIF($ES$9:$ES$497,$ES162,PV$9:PV$497),0)</f>
        <v>48</v>
      </c>
      <c r="QG162" s="120">
        <f>ROUND(AVERAGEIF($ES$9:$ES$497,$ES162,PW$9:PW$497),0)</f>
        <v>58</v>
      </c>
      <c r="QH162" s="120">
        <f>ROUND(AVERAGEIF($ES$9:$ES$497,$ES162,PX$9:PX$497),0)</f>
        <v>15</v>
      </c>
      <c r="QI162" s="120">
        <f>ROUND(AVERAGEIF($ES$9:$ES$497,$ES162,PY$9:PY$497),0)</f>
        <v>14</v>
      </c>
      <c r="QJ162" s="120">
        <f>ROUND(AVERAGEIF($ES$9:$ES$497,$ES162,PZ$9:PZ$497),0)</f>
        <v>14</v>
      </c>
      <c r="QK162" s="120">
        <f>ROUND(AVERAGEIF($ES$9:$ES$497,$ES162,QA$9:QA$497),0)</f>
        <v>15</v>
      </c>
      <c r="QL162" s="120">
        <f>ROUND(AVERAGEIF($ES$9:$ES$497,$ES162,QB$9:QB$497),0)</f>
        <v>41</v>
      </c>
      <c r="QM162" s="120">
        <f>ROUND(AVERAGEIF($ES$9:$ES$497,$ES162,QC$9:QC$497),0)</f>
        <v>30</v>
      </c>
      <c r="QN162" s="114">
        <f t="shared" si="297"/>
        <v>623</v>
      </c>
      <c r="QO162" s="115">
        <f t="shared" si="298"/>
        <v>451</v>
      </c>
      <c r="QP162" s="115">
        <f t="shared" si="299"/>
        <v>695</v>
      </c>
      <c r="QQ162" s="115">
        <f t="shared" si="300"/>
        <v>650</v>
      </c>
      <c r="QR162" s="115">
        <f t="shared" si="301"/>
        <v>791</v>
      </c>
      <c r="QS162" s="119">
        <f t="shared" si="302"/>
        <v>477</v>
      </c>
      <c r="QT162" s="114">
        <f>ROUND((QN162-MIN(QN$9:QN$497))/(MAX(QN$9:QN$497)-MIN(QN$9:QN$497))*100,0)</f>
        <v>61</v>
      </c>
      <c r="QU162" s="115">
        <f>ROUND((QO162-MIN(QO$9:QO$497))/(MAX(QO$9:QO$497)-MIN(QO$9:QO$497))*100,0)</f>
        <v>35</v>
      </c>
      <c r="QV162" s="115">
        <f>ROUND((QP162-MIN(QP$9:QP$497))/(MAX(QP$9:QP$497)-MIN(QP$9:QP$497))*100,0)</f>
        <v>50</v>
      </c>
      <c r="QW162" s="115">
        <f>ROUND((QQ162-MIN(QQ$9:QQ$497))/(MAX(QQ$9:QQ$497)-MIN(QQ$9:QQ$497))*100,0)</f>
        <v>46</v>
      </c>
      <c r="QX162" s="115">
        <f>ROUND((QR162-MIN(QR$9:QR$497))/(MAX(QR$9:QR$497)-MIN(QR$9:QR$497))*100,0)</f>
        <v>96</v>
      </c>
      <c r="QY162" s="115">
        <f>ROUND((QS162-MIN(QS$9:QS$497))/(MAX(QS$9:QS$497)-MIN(QS$9:QS$497))*100,0)</f>
        <v>60</v>
      </c>
      <c r="QZ162" s="114">
        <f>RANK(QN162,QN$9:QN$497,0)</f>
        <v>44</v>
      </c>
      <c r="RA162" s="115">
        <f>RANK(QO162,QO$9:QO$497,0)</f>
        <v>110</v>
      </c>
      <c r="RB162" s="115">
        <f>RANK(QP162,QP$9:QP$497,0)</f>
        <v>60</v>
      </c>
      <c r="RC162" s="115">
        <f>RANK(QQ162,QQ$9:QQ$497,0)</f>
        <v>119</v>
      </c>
      <c r="RD162" s="115">
        <f>RANK(QR162,QR$9:QR$497,0)</f>
        <v>10</v>
      </c>
      <c r="RE162" s="115">
        <f>RANK(QS162,QS$9:QS$497,0)</f>
        <v>59</v>
      </c>
      <c r="RF162" s="122"/>
      <c r="RG162" s="115">
        <f>($RH$3*(IH162+IJ162)*100*100/MAX(EX$9:EX$497)*$RO$3) +($RH$3*(II162+IJ162)*100*100/MAX(EX$9:EX$497)*$RO$4) + ($RH$3*IK162*100*100/MAX(EX$9:EX$497)*0.098)</f>
        <v>41.75</v>
      </c>
      <c r="RH162" s="115">
        <f>($RH$4*IL162*100*100/MAX(EZ$9:EZ$497))*$RQ$3</f>
        <v>0</v>
      </c>
      <c r="RI162" s="115">
        <f>($RH$3*IM162*100*100/MAX(EY$9:EY$497))*$RQ$4</f>
        <v>0</v>
      </c>
      <c r="RJ162" s="115">
        <f>($RH$3*IN162*100*100/MAX(EX$9:EX$497))</f>
        <v>20.833333333333332</v>
      </c>
      <c r="RK162" s="115">
        <f>($RH$4*IO162*100*100/MAX(EZ$9:EZ$497))*$RQ$3</f>
        <v>0</v>
      </c>
      <c r="RL162" s="115">
        <f>(($RL$4*IP162*100*((100/MAX(EX$9:EX$497)+100/MAX(EZ$9:EZ$497))/2))+($RL$4*IQ162*100*((100/MAX(EX$9:EX$497)+100/MAX(EZ$9:EZ$497))/2))+($RL$4*IR162*100*((100/MAX(EX$9:EX$497)+100/MAX(EZ$9:EZ$497))/2))+($RL$4*IS162*100*((100/MAX(EX$9:EX$497)+100/MAX(EZ$9:EZ$497))/2))+($RL$4*IT162*100*((100/MAX(EX$9:EX$497)+100/MAX(EZ$9:EZ$497))/2))+($RL$4*IU162*100*((100/MAX(EX$9:EX$497)+100/MAX(EZ$9:EZ$497))/2))+($RL$4*IV162*100*((100/MAX(EX$9:EX$497)+100/MAX(EZ$9:EZ$497))/2))+($RL$4*IW162*100*((100/MAX(EX$9:EX$497)+100/MAX(EZ$9:EZ$497))/2)))*$RS$3</f>
        <v>0</v>
      </c>
      <c r="RM162" s="115">
        <f>(($RH$3*IX162*100*100/MAX(EX$9:EX$497))+($RH$3*IY162*100*100/MAX(EX$9:EX$497))+($RH$3*IZ162*100*100/MAX(EX$9:EX$497))+($RH$3*JA162*100*100/MAX(EX$9:EX$497))+($RH$3*JB162*100*100/MAX(EX$9:EX$497))+($RH$3*JC162*100*100/MAX(EX$9:EX$497))+($RH$3*JD162*100*100/MAX(EX$9:EX$497))+($RH$3*JE162*100*100/MAX(EX$9:EX$497)))*$RS$4</f>
        <v>0</v>
      </c>
      <c r="RN162" s="115">
        <f>(($RH$4*JF162*100*100/MAX(EZ$9:EZ$497)) + ($RH$4*JG162*100*100/MAX(EZ$9:EZ$497)) + ($RH$4*JH162*100*100/MAX(EZ$9:EZ$497)) + ($RH$4*JI162*100*100/MAX(EZ$9:EZ$497)) + ($RH$4*JJ162*100*100/MAX(EZ$9:EZ$497)) + ($RH$4*JK162*100*100/MAX(EZ$9:EZ$497)) + ($RH$4*JL162*100*100/MAX(EZ$9:EZ$497)) + ($RH$4*JM162*100*100/MAX(EZ$9:EZ$497)))*$RU$3</f>
        <v>0</v>
      </c>
      <c r="RO162" s="115">
        <f>(($RL$4*JN162*100*((100/MAX(EX$9:EX$497)+100/MAX(EZ$9:EZ$497))/2))+($RL$4*JO162*100*((100/MAX(EX$9:EX$497)+100/MAX(EZ$9:EZ$497))/2))+($RL$4*JP162*100*((100/MAX(EX$9:EX$497)+100/MAX(EZ$9:EZ$497))/2))+($RL$4*JQ162*100*((100/MAX(EX$9:EX$497)+100/MAX(EZ$9:EZ$497))/2))+($RL$4*JR162*100*((100/MAX(EX$9:EX$497)+100/MAX(EZ$9:EZ$497))/2))+($RL$4*JS162*100*((100/MAX(EX$9:EX$497)+100/MAX(EZ$9:EZ$497))/2))+($RL$4*JT162*100*((100/MAX(EX$9:EX$497)+100/MAX(EZ$9:EZ$497))/2))+($RL$4*JU162*100*((100/MAX(EX$9:EX$497)+100/MAX(EZ$9:EZ$497))/2))+($RL$4*JV162*100*((100/MAX(EX$9:EX$497)+100/MAX(EZ$9:EZ$497))/2))+($RL$4*JW162*100*((100/MAX(EX$9:EX$497)+100/MAX(EZ$9:EZ$497))/2))+($RL$4*JX162*100*((100/MAX(EX$9:EX$497)+100/MAX(EZ$9:EZ$497))/2))+($RL$4*JY162*100*((100/MAX(EX$9:EX$497)+100/MAX(EZ$9:EZ$497))/2))+($RL$4*JZ162*100*((100/MAX(EX$9:EX$497)+100/MAX(EZ$9:EZ$497))/2)))*$RW$3/2</f>
        <v>0</v>
      </c>
      <c r="RP162" s="119">
        <f>($RJ$3*KA162*100*100/MAX(FA$9:FA$497)) + ($RJ$3*KB162*100*100/MAX(FA$9:FA$497)/2) + ($RJ$3*KC162*100*100/MAX(FA$9:FA$497)/2) + ($RJ$3*KD162*100*100/MAX(FA$9:FA$497)/4) + ($RJ$3*KE162*100*100/MAX(FA$9:FA$497)/4)</f>
        <v>0</v>
      </c>
      <c r="RQ162" s="118">
        <f>($RL$4*KF162*100*((100/MAX(EX$9:EX$497)+100/MAX(EZ$9:EZ$497)))) * ($RO$3/2) + (($RL$4*KG162*100*((100/MAX(EX$9:EX$497)+100/MAX(EZ$9:EZ$497))))+($RL$4*KH162*100*((100/MAX(EX$9:EX$497)+100/MAX(EZ$9:EZ$497))))+($RL$4*KI162*100*((100/MAX(EX$9:EX$497)+100/MAX(EZ$9:EZ$497))))+($RL$4*KJ162*100*((100/MAX(EX$9:EX$497)+100/MAX(EZ$9:EZ$497))))+($RL$4*KK162*100*((100/MAX(EX$9:EX$497)+100/MAX(EZ$9:EZ$497))))+($RL$4*KL162*100*((100/MAX(EX$9:EX$497)+100/MAX(EZ$9:EZ$497))))+($RL$4*KM162*100*((100/MAX(EX$9:EX$497)+100/MAX(EZ$9:EZ$497))))+($RL$4*KN162*100*((100/MAX(EX$9:EX$497)+100/MAX(EZ$9:EZ$497))))+($RL$4*KO162*100*((100/MAX(EX$9:EX$497)+100/MAX(EZ$9:EZ$497))))+($RL$4*KP162*100*((100/MAX(EX$9:EX$497)+100/MAX(EZ$9:EZ$497))))+($RL$4*KQ162*100*((100/MAX(EX$9:EX$497)+100/MAX(EZ$9:EZ$497))))+($RL$4*KR162*100*((100/MAX(EX$9:EX$497)+100/MAX(EZ$9:EZ$497))))+($RL$4*KS162*100*((100/MAX(EX$9:EX$497)+100/MAX(EZ$9:EZ$497))))+($RL$4*KV162*100*((100/MAX(EX$9:EX$497)+100/MAX(EZ$9:EZ$497))))) * (($RO$3+$RO$4)/6)</f>
        <v>0</v>
      </c>
      <c r="RR162" s="115">
        <f>(($RL$4*KW162*100*((100/MAX(EX$9:EX$497)+100/MAX(EZ$9:EZ$497))))) * ($RO$3/2) + (($RL$4*KX162*100*((100/MAX(EX$9:EX$497)+100/MAX(EZ$9:EZ$497))))+($RL$4*KY162*100*((100/MAX(EX$9:EX$497)+100/MAX(EZ$9:EZ$497))))+($RL$4*KZ162*100*((100/MAX(EX$9:EX$497)+100/MAX(EZ$9:EZ$497))))+($RL$4*LA162*100*((100/MAX(EX$9:EX$497)+100/MAX(EZ$9:EZ$497))))+($RL$4*LB162*100*((100/MAX(EX$9:EX$497)+100/MAX(EZ$9:EZ$497))))+($RL$4*LC162*100*((100/MAX(EX$9:EX$497)+100/MAX(EZ$9:EZ$497))))) * (($RO$3+$RO$4)/6)</f>
        <v>0</v>
      </c>
      <c r="RS162" s="119">
        <f>(($RL$4*LD162*100*((100/MAX(EX$9:EX$497)+100/MAX(EZ$9:EZ$497))))+($RL$4*LE162*100*((100/MAX(EX$9:EX$497)+100/MAX(EZ$9:EZ$497))))) * (($RO$3+$RO$4)/6)</f>
        <v>0</v>
      </c>
      <c r="RT162" s="118">
        <f>($RJ$4*LH162*100*(100/MAX(EV$9:EV$497)))+($RJ$4*LI162*100*(100/MAX(EV$9:EV$497)))</f>
        <v>0</v>
      </c>
      <c r="RU162" s="119">
        <f>($RJ$4*LJ162*(100/MAX(EV$9:EV$497)))/2 + ($RL$3*LK162*(100/MAX(EW$9:EW$497))) + ($RJ$4*LL162*(100/MAX(EV$9:EV$497)))/4 + ($RL$3*LM162*(100/MAX(EW$9:EW$497)))</f>
        <v>0</v>
      </c>
      <c r="RV162" s="118">
        <f>($RJ$4*LN162*100*100/MAX(EV$9:EV$497)/2)+($RJ$4*LO162*100*100/MAX(EV$9:EV$497)/2)+($RJ$4*LP162*100*100/MAX(EV$9:EV$497))+($RJ$4*LQ162*100*100/MAX(EV$9:EV$497))+($RJ$4*LR162*100*100/MAX(EV$9:EV$497))</f>
        <v>0</v>
      </c>
      <c r="RW162" s="115">
        <f>($RJ$4*LS162*100*100/MAX(EV$9:EV$497)) + (($RJ$4*LT162*100*100/MAX(EV$9:EV$497))+($RJ$4*LU162*100*100/MAX(EV$9:EV$497))+($RJ$4*LV162*100*100/MAX(EV$9:EV$497))+($RJ$4*LW162*100*100/MAX(EV$9:EV$497))+($RJ$4*LX162*100*100/MAX(EV$9:EV$497))+($RJ$4*LY162*100*100/MAX(EV$9:EV$497))+($RJ$4*LZ162*100*100/MAX(EV$9:EV$497))+($RJ$4*MA162*100*100/MAX(EV$9:EV$497)))/2</f>
        <v>8.4269662921348321</v>
      </c>
      <c r="RX162" s="119">
        <f>($RJ$4*MB162*100*100/MAX(EV$9:EV$497))+($RJ$4*MC162*100*100/MAX(EV$9:EV$497))+($RJ$4*MD162*100*100/MAX(EV$9:EV$497))+($RJ$4*ME162*100*100/MAX(EV$9:EV$497))+($RJ$4*MF162*100*100/MAX(EV$9:EV$497))+($RJ$4*MG162*100*100/MAX(EV$9:EV$497))+($RJ$4*MH162*100*100/MAX(EV$9:EV$497))+($RJ$4*MI162*100*100/MAX(EV$9:EV$497))+($RJ$4*MJ162*100*100/MAX(EV$9:EV$497))+($RJ$4*MK162*100*100/MAX(EV$9:EV$497))+($RJ$4*ML162*100*100/MAX(EV$9:EV$497))+($RJ$4*MM162*100*100/MAX(EV$9:EV$497))+($RJ$4*MN162*100*100/MAX(EV$9:EV$497))</f>
        <v>0</v>
      </c>
      <c r="RY162" s="118">
        <f>($RJ$4*MQ162*100*100/MAX(EV$9:EV$497))/2 + (($RJ$4*MR162*100*100/MAX(EV$9:EV$497))+($RJ$4*MS162*100*100/MAX(EV$9:EV$497))+($RJ$4*MT162*100*100/MAX(EV$9:EV$497))+($RJ$4*MU162*100*100/MAX(EV$9:EV$497))+($RJ$4*MV162*100*100/MAX(EV$9:EV$497))+($RJ$4*MW162*100*100/MAX(EV$9:EV$497))+($RJ$4*MX162*100*100/MAX(EV$9:EV$497))+($RJ$4*MY162*100*100/MAX(EV$9:EV$497))+($RJ$4*MZ162*100*100/MAX(EV$9:EV$497))+($RJ$4*NA162*100*100/MAX(EV$9:EV$497))+($RJ$4*NB162*100*100/MAX(EV$9:EV$497))+($RJ$4*NC162*100*100/MAX(EV$9:EV$497))+($RJ$4*ND162*100*100/MAX(EV$9:EV$497))+($RJ$4*NG162*100*100/MAX(EV$9:EV$497)))/4</f>
        <v>0</v>
      </c>
      <c r="RZ162" s="115">
        <f>($RJ$4*NH162*100*100/MAX(EV$9:EV$497))/2 + (($RJ$4*NI162*100*100/MAX(EV$9:EV$497))+($RJ$4*NJ162*100*100/MAX(EV$9:EV$497))+($RJ$4*NK162*100*100/MAX(EV$9:EV$497))+($RJ$4*NL162*100*100/MAX(EV$9:EV$497))+($RJ$4*NM162*100*100/MAX(EV$9:EV$497))+($RJ$4*NN162*100*100/MAX(EV$9:EV$497)))/4</f>
        <v>0</v>
      </c>
      <c r="SA162" s="117">
        <f>(($RJ$4*NO162*100*100/MAX(EV$9:EV$497))+($RJ$4*NP162*100*100/MAX(EV$9:EV$497)))/4</f>
        <v>4.213483146067416</v>
      </c>
      <c r="SB162" s="118">
        <f t="shared" si="284"/>
        <v>75.223782771535582</v>
      </c>
      <c r="SC162" s="115">
        <f t="shared" si="285"/>
        <v>65.111423220973776</v>
      </c>
      <c r="SD162" s="115">
        <f t="shared" si="286"/>
        <v>3.160112359550562</v>
      </c>
      <c r="SE162" s="115">
        <f t="shared" si="287"/>
        <v>65.111423220973776</v>
      </c>
      <c r="SF162" s="115">
        <f t="shared" si="288"/>
        <v>3.160112359550562</v>
      </c>
      <c r="SG162" s="115">
        <f t="shared" si="289"/>
        <v>12.640449438202248</v>
      </c>
      <c r="SH162" s="115">
        <f>ROUND(SB162/MAX(SB$9:SB$497)*100,0)</f>
        <v>95</v>
      </c>
      <c r="SI162" s="115">
        <f>ROUND(SC162/MAX(SC$9:SC$497)*100,0)</f>
        <v>99</v>
      </c>
      <c r="SJ162" s="115">
        <f>ROUND(SD162/MAX(SD$9:SD$497)*100,0)</f>
        <v>5</v>
      </c>
      <c r="SK162" s="115">
        <f>ROUND(SE162/MAX(SE$9:SE$497)*100,0)</f>
        <v>50</v>
      </c>
      <c r="SL162" s="115">
        <f>ROUND(SF162/MAX(SF$9:SF$497)*100,0)</f>
        <v>8</v>
      </c>
      <c r="SM162" s="121">
        <f>ROUND(SG162/MAX(SG$9:SG$497)*100,0)</f>
        <v>12</v>
      </c>
      <c r="SN162" s="115">
        <f>ROUND(AVERAGEIF($ES$9:$ES$497,$ES162,SH$9:SH$497),0)</f>
        <v>26</v>
      </c>
      <c r="SO162" s="115">
        <f>ROUND(AVERAGEIF($ES$9:$ES$497,$ES162,SI$9:SI$497),0)</f>
        <v>23</v>
      </c>
      <c r="SP162" s="115">
        <f>ROUND(AVERAGEIF($ES$9:$ES$497,$ES162,SJ$9:SJ$497),0)</f>
        <v>4</v>
      </c>
      <c r="SQ162" s="115">
        <f>ROUND(AVERAGEIF($ES$9:$ES$497,$ES162,SK$9:SK$497),0)</f>
        <v>20</v>
      </c>
      <c r="SR162" s="115">
        <f>ROUND(AVERAGEIF($ES$9:$ES$497,$ES162,SL$9:SL$497),0)</f>
        <v>7</v>
      </c>
      <c r="SS162" s="121">
        <f>ROUND(AVERAGEIF($ES$9:$ES$497,$ES162,SM$9:SM$497),0)</f>
        <v>6</v>
      </c>
      <c r="ST162" s="114">
        <f>RANK(SB162,SB$9:SB$497,0)</f>
        <v>2</v>
      </c>
      <c r="SU162" s="115">
        <f>RANK(SC162,SC$9:SC$497,0)</f>
        <v>2</v>
      </c>
      <c r="SV162" s="115">
        <f>RANK(SD162,SD$9:SD$497,0)</f>
        <v>139</v>
      </c>
      <c r="SW162" s="115">
        <f>RANK(SE162,SE$9:SE$497,0)</f>
        <v>46</v>
      </c>
      <c r="SX162" s="115">
        <f>RANK(SF162,SF$9:SF$497,0)</f>
        <v>92</v>
      </c>
      <c r="SY162" s="115">
        <f>RANK(SG162,SG$9:SG$497,0)</f>
        <v>61</v>
      </c>
      <c r="SZ162" s="115">
        <f>COUNTIFS(SB$9:SB$497,"&gt;"&amp;SB162,$ES$9:$ES$497,$ES162)+1</f>
        <v>2</v>
      </c>
      <c r="TA162" s="115">
        <f>COUNTIFS(SC$9:SC$497,"&gt;"&amp;SC162,$ES$9:$ES$497,$ES162)+1</f>
        <v>2</v>
      </c>
      <c r="TB162" s="115">
        <f>COUNTIFS(SD$9:SD$497,"&gt;"&amp;SD162,$ES$9:$ES$497,$ES162)+1</f>
        <v>22</v>
      </c>
      <c r="TC162" s="115">
        <f>COUNTIFS(SE$9:SE$497,"&gt;"&amp;SE162,$ES$9:$ES$497,$ES162)+1</f>
        <v>17</v>
      </c>
      <c r="TD162" s="115">
        <f>COUNTIFS(SF$9:SF$497,"&gt;"&amp;SF162,$ES$9:$ES$497,$ES162)+1</f>
        <v>22</v>
      </c>
      <c r="TE162" s="117">
        <f>COUNTIFS(SG$9:SG$497,"&gt;"&amp;SG162,$ES$9:$ES$497,$ES162)+1</f>
        <v>11</v>
      </c>
      <c r="TF162" s="118">
        <f t="shared" si="290"/>
        <v>117</v>
      </c>
      <c r="TG162" s="115">
        <f t="shared" si="291"/>
        <v>117</v>
      </c>
      <c r="TH162" s="115">
        <f t="shared" si="292"/>
        <v>19</v>
      </c>
      <c r="TI162" s="115">
        <f t="shared" si="293"/>
        <v>68</v>
      </c>
      <c r="TJ162" s="115">
        <f t="shared" si="294"/>
        <v>24</v>
      </c>
      <c r="TK162" s="115">
        <f t="shared" si="295"/>
        <v>34</v>
      </c>
      <c r="TL162" s="117">
        <f t="shared" si="296"/>
        <v>30</v>
      </c>
      <c r="TM162" s="118">
        <f>ROUND(TF162/MAX(TF$9:TF$497)*100,0)</f>
        <v>65</v>
      </c>
      <c r="TN162" s="115">
        <f>ROUND(TG162/MAX(TG$9:TG$497)*100,0)</f>
        <v>64</v>
      </c>
      <c r="TO162" s="115">
        <f>ROUND(TH162/MAX(TH$9:TH$497)*100,0)</f>
        <v>10</v>
      </c>
      <c r="TP162" s="115">
        <f>ROUND(TI162/MAX(TI$9:TI$497)*100,0)</f>
        <v>38</v>
      </c>
      <c r="TQ162" s="115">
        <f>ROUND(TJ162/MAX(TJ$9:TJ$497)*100,0)</f>
        <v>12</v>
      </c>
      <c r="TR162" s="115">
        <f>ROUND(TK162/MAX(TK$9:TK$497)*100,0)</f>
        <v>17</v>
      </c>
      <c r="TS162" s="119">
        <f>ROUND(TL162/MAX(TL$9:TL$497)*100,0)</f>
        <v>15</v>
      </c>
      <c r="TT162" s="120">
        <f>RANK(TM162,TM$9:TM$497,0)</f>
        <v>78</v>
      </c>
      <c r="TU162" s="115">
        <f>RANK(TN162,TN$9:TN$497,0)</f>
        <v>45</v>
      </c>
      <c r="TV162" s="115">
        <f>RANK(TO162,TO$9:TO$497,0)</f>
        <v>373</v>
      </c>
      <c r="TW162" s="115">
        <f>RANK(TP162,TP$9:TP$497,0)</f>
        <v>151</v>
      </c>
      <c r="TX162" s="115">
        <f>RANK(TQ162,TQ$9:TQ$497,0)</f>
        <v>352</v>
      </c>
      <c r="TY162" s="115">
        <f>RANK(TR162,TR$9:TR$497,0)</f>
        <v>316</v>
      </c>
      <c r="TZ162" s="121">
        <f>RANK(TS162,TS$9:TS$497,0)</f>
        <v>322</v>
      </c>
      <c r="UA162" s="132"/>
      <c r="UB162" s="7" t="s">
        <v>1</v>
      </c>
    </row>
    <row r="163" spans="1:548" x14ac:dyDescent="0.15">
      <c r="A163" s="62">
        <v>155</v>
      </c>
      <c r="B163" s="203" t="s">
        <v>923</v>
      </c>
      <c r="C163" s="63"/>
      <c r="D163" s="63"/>
      <c r="E163" s="64" t="s">
        <v>518</v>
      </c>
      <c r="F163" s="65">
        <v>6</v>
      </c>
      <c r="G163" s="65" t="s">
        <v>519</v>
      </c>
      <c r="H163" s="65" t="s">
        <v>927</v>
      </c>
      <c r="I163" s="66" t="s">
        <v>521</v>
      </c>
      <c r="J163" s="67" t="s">
        <v>521</v>
      </c>
      <c r="K163" s="67" t="s">
        <v>521</v>
      </c>
      <c r="L163" s="67" t="s">
        <v>521</v>
      </c>
      <c r="M163" s="67" t="s">
        <v>521</v>
      </c>
      <c r="N163" s="67" t="s">
        <v>521</v>
      </c>
      <c r="O163" s="67" t="s">
        <v>521</v>
      </c>
      <c r="P163" s="67" t="s">
        <v>521</v>
      </c>
      <c r="Q163" s="67" t="s">
        <v>521</v>
      </c>
      <c r="R163" s="68" t="s">
        <v>521</v>
      </c>
      <c r="S163" s="69" t="s">
        <v>521</v>
      </c>
      <c r="T163" s="67" t="s">
        <v>521</v>
      </c>
      <c r="U163" s="67" t="s">
        <v>521</v>
      </c>
      <c r="V163" s="67" t="s">
        <v>521</v>
      </c>
      <c r="W163" s="67" t="s">
        <v>521</v>
      </c>
      <c r="X163" s="67" t="s">
        <v>521</v>
      </c>
      <c r="Y163" s="67" t="s">
        <v>521</v>
      </c>
      <c r="Z163" s="67" t="s">
        <v>521</v>
      </c>
      <c r="AA163" s="67" t="s">
        <v>521</v>
      </c>
      <c r="AB163" s="68" t="s">
        <v>521</v>
      </c>
      <c r="AC163" s="69" t="s">
        <v>521</v>
      </c>
      <c r="AD163" s="67" t="s">
        <v>521</v>
      </c>
      <c r="AE163" s="67" t="s">
        <v>521</v>
      </c>
      <c r="AF163" s="67" t="s">
        <v>521</v>
      </c>
      <c r="AG163" s="67" t="s">
        <v>521</v>
      </c>
      <c r="AH163" s="67" t="s">
        <v>521</v>
      </c>
      <c r="AI163" s="67" t="s">
        <v>521</v>
      </c>
      <c r="AJ163" s="67" t="s">
        <v>521</v>
      </c>
      <c r="AK163" s="67" t="s">
        <v>521</v>
      </c>
      <c r="AL163" s="68" t="s">
        <v>521</v>
      </c>
      <c r="AM163" s="69" t="s">
        <v>521</v>
      </c>
      <c r="AN163" s="67" t="s">
        <v>521</v>
      </c>
      <c r="AO163" s="67" t="s">
        <v>521</v>
      </c>
      <c r="AP163" s="67" t="s">
        <v>521</v>
      </c>
      <c r="AQ163" s="67" t="s">
        <v>521</v>
      </c>
      <c r="AR163" s="67" t="s">
        <v>521</v>
      </c>
      <c r="AS163" s="67" t="s">
        <v>521</v>
      </c>
      <c r="AT163" s="67" t="s">
        <v>521</v>
      </c>
      <c r="AU163" s="67" t="s">
        <v>521</v>
      </c>
      <c r="AV163" s="68" t="s">
        <v>521</v>
      </c>
      <c r="AW163" s="69" t="s">
        <v>521</v>
      </c>
      <c r="AX163" s="67" t="s">
        <v>521</v>
      </c>
      <c r="AY163" s="67" t="s">
        <v>521</v>
      </c>
      <c r="AZ163" s="67" t="s">
        <v>521</v>
      </c>
      <c r="BA163" s="67" t="s">
        <v>521</v>
      </c>
      <c r="BB163" s="67" t="s">
        <v>521</v>
      </c>
      <c r="BC163" s="67" t="s">
        <v>521</v>
      </c>
      <c r="BD163" s="67" t="s">
        <v>521</v>
      </c>
      <c r="BE163" s="67" t="s">
        <v>521</v>
      </c>
      <c r="BF163" s="68" t="s">
        <v>521</v>
      </c>
      <c r="BG163" s="69" t="s">
        <v>521</v>
      </c>
      <c r="BH163" s="67" t="s">
        <v>521</v>
      </c>
      <c r="BI163" s="67" t="s">
        <v>521</v>
      </c>
      <c r="BJ163" s="67" t="s">
        <v>521</v>
      </c>
      <c r="BK163" s="67" t="s">
        <v>521</v>
      </c>
      <c r="BL163" s="67" t="s">
        <v>521</v>
      </c>
      <c r="BM163" s="67" t="s">
        <v>521</v>
      </c>
      <c r="BN163" s="67" t="s">
        <v>521</v>
      </c>
      <c r="BO163" s="67" t="s">
        <v>521</v>
      </c>
      <c r="BP163" s="68" t="s">
        <v>521</v>
      </c>
      <c r="BQ163" s="70" t="s">
        <v>521</v>
      </c>
      <c r="BR163" s="67" t="s">
        <v>521</v>
      </c>
      <c r="BS163" s="67" t="s">
        <v>521</v>
      </c>
      <c r="BT163" s="67" t="s">
        <v>521</v>
      </c>
      <c r="BU163" s="67" t="s">
        <v>521</v>
      </c>
      <c r="BV163" s="67" t="s">
        <v>521</v>
      </c>
      <c r="BW163" s="67" t="s">
        <v>521</v>
      </c>
      <c r="BX163" s="67" t="s">
        <v>521</v>
      </c>
      <c r="BY163" s="67" t="s">
        <v>521</v>
      </c>
      <c r="BZ163" s="68" t="s">
        <v>521</v>
      </c>
      <c r="CA163" s="69" t="s">
        <v>521</v>
      </c>
      <c r="CB163" s="67" t="s">
        <v>521</v>
      </c>
      <c r="CC163" s="67" t="s">
        <v>521</v>
      </c>
      <c r="CD163" s="67" t="s">
        <v>521</v>
      </c>
      <c r="CE163" s="67" t="s">
        <v>521</v>
      </c>
      <c r="CF163" s="67" t="s">
        <v>521</v>
      </c>
      <c r="CG163" s="67" t="s">
        <v>521</v>
      </c>
      <c r="CH163" s="67" t="s">
        <v>521</v>
      </c>
      <c r="CI163" s="67" t="s">
        <v>521</v>
      </c>
      <c r="CJ163" s="68" t="s">
        <v>521</v>
      </c>
      <c r="CK163" s="69" t="s">
        <v>521</v>
      </c>
      <c r="CL163" s="67" t="s">
        <v>521</v>
      </c>
      <c r="CM163" s="67" t="s">
        <v>521</v>
      </c>
      <c r="CN163" s="67" t="s">
        <v>521</v>
      </c>
      <c r="CO163" s="67" t="s">
        <v>521</v>
      </c>
      <c r="CP163" s="67" t="s">
        <v>521</v>
      </c>
      <c r="CQ163" s="67" t="s">
        <v>521</v>
      </c>
      <c r="CR163" s="67" t="s">
        <v>521</v>
      </c>
      <c r="CS163" s="67" t="s">
        <v>521</v>
      </c>
      <c r="CT163" s="68" t="s">
        <v>521</v>
      </c>
      <c r="CU163" s="69" t="s">
        <v>521</v>
      </c>
      <c r="CV163" s="67" t="s">
        <v>521</v>
      </c>
      <c r="CW163" s="67" t="s">
        <v>521</v>
      </c>
      <c r="CX163" s="67" t="s">
        <v>521</v>
      </c>
      <c r="CY163" s="67" t="s">
        <v>521</v>
      </c>
      <c r="CZ163" s="67" t="s">
        <v>521</v>
      </c>
      <c r="DA163" s="67" t="s">
        <v>521</v>
      </c>
      <c r="DB163" s="67" t="s">
        <v>521</v>
      </c>
      <c r="DC163" s="67" t="s">
        <v>521</v>
      </c>
      <c r="DD163" s="68" t="s">
        <v>521</v>
      </c>
      <c r="DE163" s="69" t="s">
        <v>521</v>
      </c>
      <c r="DF163" s="71" t="s">
        <v>521</v>
      </c>
      <c r="DG163" s="67" t="s">
        <v>521</v>
      </c>
      <c r="DH163" s="67" t="s">
        <v>521</v>
      </c>
      <c r="DI163" s="67" t="s">
        <v>521</v>
      </c>
      <c r="DJ163" s="67" t="s">
        <v>521</v>
      </c>
      <c r="DK163" s="67" t="s">
        <v>521</v>
      </c>
      <c r="DL163" s="67" t="s">
        <v>521</v>
      </c>
      <c r="DM163" s="67" t="s">
        <v>521</v>
      </c>
      <c r="DN163" s="68" t="s">
        <v>521</v>
      </c>
      <c r="DO163" s="70" t="s">
        <v>521</v>
      </c>
      <c r="DP163" s="71" t="s">
        <v>521</v>
      </c>
      <c r="DQ163" s="67" t="s">
        <v>521</v>
      </c>
      <c r="DR163" s="67" t="s">
        <v>521</v>
      </c>
      <c r="DS163" s="67" t="s">
        <v>521</v>
      </c>
      <c r="DT163" s="67" t="s">
        <v>521</v>
      </c>
      <c r="DU163" s="67" t="s">
        <v>521</v>
      </c>
      <c r="DV163" s="67" t="s">
        <v>521</v>
      </c>
      <c r="DW163" s="67" t="s">
        <v>521</v>
      </c>
      <c r="DX163" s="72" t="s">
        <v>521</v>
      </c>
      <c r="DY163" s="73" t="s">
        <v>522</v>
      </c>
      <c r="DZ163" s="74">
        <v>2</v>
      </c>
      <c r="EA163" s="74">
        <v>3</v>
      </c>
      <c r="EB163" s="74">
        <v>3</v>
      </c>
      <c r="EC163" s="75">
        <v>4</v>
      </c>
      <c r="ED163" s="76" t="s">
        <v>522</v>
      </c>
      <c r="EE163" s="74">
        <f t="shared" si="246"/>
        <v>2</v>
      </c>
      <c r="EF163" s="74">
        <f t="shared" si="247"/>
        <v>6</v>
      </c>
      <c r="EG163" s="74">
        <f t="shared" si="248"/>
        <v>18</v>
      </c>
      <c r="EH163" s="77">
        <f t="shared" si="249"/>
        <v>72</v>
      </c>
      <c r="EI163" s="73">
        <v>20</v>
      </c>
      <c r="EJ163" s="74">
        <v>20</v>
      </c>
      <c r="EK163" s="74">
        <v>40</v>
      </c>
      <c r="EL163" s="74">
        <v>60</v>
      </c>
      <c r="EM163" s="75">
        <v>170</v>
      </c>
      <c r="EN163" s="78">
        <v>1</v>
      </c>
      <c r="EO163" s="79">
        <f t="shared" si="250"/>
        <v>0.5</v>
      </c>
      <c r="EP163" s="79">
        <f t="shared" si="251"/>
        <v>0.33333333333333337</v>
      </c>
      <c r="EQ163" s="79">
        <f t="shared" si="252"/>
        <v>0.16666666666666669</v>
      </c>
      <c r="ER163" s="80">
        <f t="shared" si="253"/>
        <v>0.11805555555555555</v>
      </c>
      <c r="ES163" s="128" t="s">
        <v>543</v>
      </c>
      <c r="ET163" s="82" t="s">
        <v>118</v>
      </c>
      <c r="EU163" s="83">
        <v>4</v>
      </c>
      <c r="EV163" s="73">
        <v>7</v>
      </c>
      <c r="EW163" s="74">
        <v>8</v>
      </c>
      <c r="EX163" s="74">
        <v>3</v>
      </c>
      <c r="EY163" s="74">
        <v>3</v>
      </c>
      <c r="EZ163" s="74">
        <v>4</v>
      </c>
      <c r="FA163" s="74">
        <v>2</v>
      </c>
      <c r="FB163" s="74">
        <v>3</v>
      </c>
      <c r="FC163" s="74">
        <v>4</v>
      </c>
      <c r="FD163" s="74">
        <f t="shared" si="254"/>
        <v>7</v>
      </c>
      <c r="FE163" s="84">
        <f t="shared" si="255"/>
        <v>7</v>
      </c>
      <c r="FF163" s="73">
        <f>RANK(EV163,$EV$9:$EV$497,0)</f>
        <v>434</v>
      </c>
      <c r="FG163" s="74">
        <f>RANK(EW163,$EW$9:$EW$497,0)</f>
        <v>419</v>
      </c>
      <c r="FH163" s="74">
        <f>RANK(EX163,$EX$9:$EX$497,0)</f>
        <v>435</v>
      </c>
      <c r="FI163" s="74">
        <f>RANK(EY163,$EY$9:$EY$497,0)</f>
        <v>434</v>
      </c>
      <c r="FJ163" s="74">
        <f>RANK(EZ163,$EZ$9:$EZ$497,0)</f>
        <v>415</v>
      </c>
      <c r="FK163" s="74">
        <f>RANK(FA163,$FA$9:$FA$497,0)</f>
        <v>430</v>
      </c>
      <c r="FL163" s="74">
        <f>RANK(FB163,$FB$9:$FB$497,0)</f>
        <v>436</v>
      </c>
      <c r="FM163" s="74">
        <f>RANK(FC163,$FC$9:$FC$497,0)</f>
        <v>417</v>
      </c>
      <c r="FN163" s="74">
        <f>RANK(FD163,$FD$9:$FD$497,0)</f>
        <v>434</v>
      </c>
      <c r="FO163" s="84">
        <f>RANK(FE163,$FE$9:$FE$497,0)</f>
        <v>434</v>
      </c>
      <c r="FP163" s="73">
        <f>COUNTIFS($EV$9:$EV$497,"&gt;"&amp;EV163,$ES$9:$ES$497,ES163)+1</f>
        <v>87</v>
      </c>
      <c r="FQ163" s="74">
        <f>COUNTIFS($EW$9:$EW$497,"&gt;"&amp;EW163,$ES$9:$ES$497,ES163)+1</f>
        <v>87</v>
      </c>
      <c r="FR163" s="74">
        <f>COUNTIFS($EX$9:$EX$497,"&gt;"&amp;EX163,$ES$9:$ES$497,ES163)+1</f>
        <v>87</v>
      </c>
      <c r="FS163" s="74">
        <f>COUNTIFS($EY$9:$EY$497,"&gt;"&amp;EY163,$ES$9:$ES$497,ES163)+1</f>
        <v>87</v>
      </c>
      <c r="FT163" s="74">
        <f>COUNTIFS($EZ$9:$EZ$497,"&gt;"&amp;EZ163,$ES$9:$ES$497,ES163)+1</f>
        <v>88</v>
      </c>
      <c r="FU163" s="74">
        <f>COUNTIFS($FA$9:$FA$497,"&gt;"&amp;FA163,$ES$9:$ES$497,ES163)+1</f>
        <v>86</v>
      </c>
      <c r="FV163" s="74">
        <f>COUNTIFS($FB$9:$FB$497,"&gt;"&amp;FB163,$ES$9:$ES$497,ES163)+1</f>
        <v>88</v>
      </c>
      <c r="FW163" s="74">
        <f>COUNTIFS($FC$9:$FC$497,"&gt;"&amp;FC163,$ES$9:$ES$497,ES163)+1</f>
        <v>88</v>
      </c>
      <c r="FX163" s="74">
        <f>COUNTIFS($FD$9:$FD$497,"&gt;"&amp;FD163,$ES$9:$ES$497,ES163)+1</f>
        <v>88</v>
      </c>
      <c r="FY163" s="84">
        <f>COUNTIFS($FE$9:$FE$497,"&gt;"&amp;FE163,$ES$9:$ES$497,ES163)+1</f>
        <v>87</v>
      </c>
      <c r="FZ163" s="85">
        <f t="shared" si="256"/>
        <v>1.17</v>
      </c>
      <c r="GA163" s="86">
        <f t="shared" si="257"/>
        <v>1.33</v>
      </c>
      <c r="GB163" s="86">
        <f t="shared" si="258"/>
        <v>0.5</v>
      </c>
      <c r="GC163" s="86">
        <f t="shared" si="259"/>
        <v>0.5</v>
      </c>
      <c r="GD163" s="86">
        <f t="shared" si="260"/>
        <v>0.67</v>
      </c>
      <c r="GE163" s="86">
        <f t="shared" si="261"/>
        <v>0.33</v>
      </c>
      <c r="GF163" s="86">
        <f t="shared" si="262"/>
        <v>0.5</v>
      </c>
      <c r="GG163" s="86">
        <f t="shared" si="263"/>
        <v>0.67</v>
      </c>
      <c r="GH163" s="86">
        <f t="shared" si="264"/>
        <v>1.17</v>
      </c>
      <c r="GI163" s="87">
        <f t="shared" si="265"/>
        <v>1.17</v>
      </c>
      <c r="GJ163" s="85">
        <f>ROUND(((FZ163-AVERAGE(FZ$9:FZ$497))/STDEVP(FZ$9:FZ$497)*10+50),2)</f>
        <v>57.92</v>
      </c>
      <c r="GK163" s="86">
        <f>ROUND(((GA163-AVERAGE(GA$9:GA$497))/STDEVP(GA$9:GA$497)*10+50),2)</f>
        <v>69.11</v>
      </c>
      <c r="GL163" s="86">
        <f>ROUND(((GB163-AVERAGE(GB$9:GB$497))/STDEVP(GB$9:GB$497)*10+50),2)</f>
        <v>46.89</v>
      </c>
      <c r="GM163" s="86">
        <f>ROUND(((GC163-AVERAGE(GC$9:GC$497))/STDEVP(GC$9:GC$497)*10+50),2)</f>
        <v>48.69</v>
      </c>
      <c r="GN163" s="86">
        <f>ROUND(((GD163-AVERAGE(GD$9:GD$497))/STDEVP(GD$9:GD$497)*10+50),2)</f>
        <v>59.51</v>
      </c>
      <c r="GO163" s="86">
        <f>ROUND(((GE163-AVERAGE(GE$9:GE$497))/STDEVP(GE$9:GE$497)*10+50),2)</f>
        <v>49.33</v>
      </c>
      <c r="GP163" s="86">
        <f>ROUND(((GF163-AVERAGE(GF$9:GF$497))/STDEVP(GF$9:GF$497)*10+50),2)</f>
        <v>45.75</v>
      </c>
      <c r="GQ163" s="86">
        <f>ROUND(((GG163-AVERAGE(GG$9:GG$497))/STDEVP(GG$9:GG$497)*10+50),2)</f>
        <v>51.22</v>
      </c>
      <c r="GR163" s="86">
        <f>ROUND(((GH163-AVERAGE(GH$9:GH$497))/STDEVP(GH$9:GH$497)*10+50),2)</f>
        <v>57.12</v>
      </c>
      <c r="GS163" s="87">
        <f>ROUND(((GI163-AVERAGE(GI$9:GI$497))/STDEVP(GI$9:GI$497)*10+50),2)</f>
        <v>49.08</v>
      </c>
      <c r="GT163" s="73">
        <f>RANK(GJ163,$GJ$9:$GJ$497,0)</f>
        <v>101</v>
      </c>
      <c r="GU163" s="74">
        <f>RANK(GK163,$GK$9:$GK$497,0)</f>
        <v>20</v>
      </c>
      <c r="GV163" s="74">
        <f>RANK(GL163,$GL$9:$GL$497,0)</f>
        <v>257</v>
      </c>
      <c r="GW163" s="74">
        <f>RANK(GM163,$GM$9:$GM$497,0)</f>
        <v>211</v>
      </c>
      <c r="GX163" s="74">
        <f>RANK(GN163,$GN$9:$GN$497,0)</f>
        <v>71</v>
      </c>
      <c r="GY163" s="74">
        <f>RANK(GO163,$GO$9:$GO$497,0)</f>
        <v>138</v>
      </c>
      <c r="GZ163" s="74">
        <f>RANK(GP163,$GP$9:$GP$497,0)</f>
        <v>268</v>
      </c>
      <c r="HA163" s="74">
        <f>RANK(GQ163,$GQ$9:$GQ$497,0)</f>
        <v>193</v>
      </c>
      <c r="HB163" s="74">
        <f>RANK(GR163,$GR$9:$GR$497,0)</f>
        <v>84</v>
      </c>
      <c r="HC163" s="84">
        <f>RANK(GS163,$GS$9:$GS$497,0)</f>
        <v>204</v>
      </c>
      <c r="HD163" s="85">
        <f>ROUND(AVERAGEIF($ES$9:$ES$497,$ES163,$FZ$9:$FZ$497),2)</f>
        <v>0.86</v>
      </c>
      <c r="HE163" s="86">
        <f>ROUND(AVERAGEIF($ES$9:$ES$497,$ES163,$GA$9:$GA$497),2)</f>
        <v>1.0900000000000001</v>
      </c>
      <c r="HF163" s="86">
        <f>ROUND(AVERAGEIF($ES$9:$ES$497,$ES163,$GB$9:$GB$497),2)</f>
        <v>0.28999999999999998</v>
      </c>
      <c r="HG163" s="86">
        <f>ROUND(AVERAGEIF($ES$9:$ES$497,$ES163,$GC$9:$GC$497),2)</f>
        <v>0.42</v>
      </c>
      <c r="HH163" s="86">
        <f>ROUND(AVERAGEIF($ES$9:$ES$497,$ES163,$GD$9:$GD$497),2)</f>
        <v>0.86</v>
      </c>
      <c r="HI163" s="86">
        <f>ROUND(AVERAGEIF($ES$9:$ES$497,$ES163,$GE$9:$GE$497),2)</f>
        <v>0.3</v>
      </c>
      <c r="HJ163" s="86">
        <f>ROUND(AVERAGEIF($ES$9:$ES$497,$ES163,$GF$9:$GF$497),2)</f>
        <v>0.67</v>
      </c>
      <c r="HK163" s="86">
        <f>ROUND(AVERAGEIF($ES$9:$ES$497,$ES163,$GG$9:$GG$497),2)</f>
        <v>0.73</v>
      </c>
      <c r="HL163" s="86">
        <f>ROUND(AVERAGEIF($ES$9:$ES$497,$ES163,$GH$9:$GH$497),2)</f>
        <v>1.1399999999999999</v>
      </c>
      <c r="HM163" s="87">
        <f>ROUND(AVERAGEIF($ES$9:$ES$497,$ES163,$GI$9:$GI$497),2)</f>
        <v>1.01</v>
      </c>
      <c r="HN163" s="88">
        <f t="shared" si="266"/>
        <v>0.30999999999999994</v>
      </c>
      <c r="HO163" s="89">
        <f t="shared" si="267"/>
        <v>0.24</v>
      </c>
      <c r="HP163" s="89">
        <f t="shared" si="268"/>
        <v>0.21000000000000002</v>
      </c>
      <c r="HQ163" s="89">
        <f t="shared" si="269"/>
        <v>8.0000000000000016E-2</v>
      </c>
      <c r="HR163" s="89">
        <f t="shared" si="270"/>
        <v>-0.18999999999999995</v>
      </c>
      <c r="HS163" s="89">
        <f t="shared" si="271"/>
        <v>3.0000000000000027E-2</v>
      </c>
      <c r="HT163" s="89">
        <f t="shared" si="272"/>
        <v>-0.17000000000000004</v>
      </c>
      <c r="HU163" s="89">
        <f t="shared" si="273"/>
        <v>-5.9999999999999942E-2</v>
      </c>
      <c r="HV163" s="89">
        <f t="shared" si="274"/>
        <v>3.0000000000000027E-2</v>
      </c>
      <c r="HW163" s="90">
        <f t="shared" si="275"/>
        <v>0.15999999999999992</v>
      </c>
      <c r="HX163" s="73">
        <f>COUNTIFS($FZ$9:$FZ$497,"&gt;"&amp;FZ163,$ES$9:$ES$497,$ES163)+1</f>
        <v>11</v>
      </c>
      <c r="HY163" s="74">
        <f>COUNTIFS($GA$9:$GA$497,"&gt;"&amp;GA163,$ES$9:$ES$497,$ES163)+1</f>
        <v>14</v>
      </c>
      <c r="HZ163" s="74">
        <f>COUNTIFS($GB$9:$GB$497,"&gt;"&amp;GB163,$ES$9:$ES$497,$ES163)+1</f>
        <v>1</v>
      </c>
      <c r="IA163" s="74">
        <f>COUNTIFS($GC$9:$GC$497,"&gt;"&amp;GC163,$ES$9:$ES$497,$ES163)+1</f>
        <v>24</v>
      </c>
      <c r="IB163" s="74">
        <f>COUNTIFS($GD$9:$GD$497,"&gt;"&amp;GD163,$ES$9:$ES$497,$ES163)+1</f>
        <v>64</v>
      </c>
      <c r="IC163" s="74">
        <f>COUNTIFS($GE$9:$GE$497,"&gt;"&amp;GE163,$ES$9:$ES$497,$ES163)+1</f>
        <v>28</v>
      </c>
      <c r="ID163" s="74">
        <f>COUNTIFS($GF$9:$GF$497,"&gt;"&amp;GF163,$ES$9:$ES$497,$ES163)+1</f>
        <v>67</v>
      </c>
      <c r="IE163" s="74">
        <f>COUNTIFS($GG$9:$GG$497,"&gt;"&amp;GG163,$ES$9:$ES$497,$ES163)+1</f>
        <v>54</v>
      </c>
      <c r="IF163" s="74">
        <f>COUNTIFS($GH$9:$GH$497,"&gt;"&amp;GH163,$ES$9:$ES$497,$ES163)+1</f>
        <v>33</v>
      </c>
      <c r="IG163" s="84">
        <f>COUNTIFS($GI$9:$GI$497,"&gt;"&amp;GI163,$ES$9:$ES$497,$ES163)+1</f>
        <v>22</v>
      </c>
      <c r="IH163" s="91"/>
      <c r="II163" s="79"/>
      <c r="IJ163" s="79"/>
      <c r="IK163" s="79"/>
      <c r="IL163" s="79"/>
      <c r="IM163" s="92"/>
      <c r="IN163" s="93"/>
      <c r="IO163" s="94"/>
      <c r="IP163" s="95"/>
      <c r="IQ163" s="79"/>
      <c r="IR163" s="79"/>
      <c r="IS163" s="79"/>
      <c r="IT163" s="79"/>
      <c r="IU163" s="79"/>
      <c r="IV163" s="79"/>
      <c r="IW163" s="96"/>
      <c r="IX163" s="93"/>
      <c r="IY163" s="79"/>
      <c r="IZ163" s="79"/>
      <c r="JA163" s="79"/>
      <c r="JB163" s="79"/>
      <c r="JC163" s="79"/>
      <c r="JD163" s="79"/>
      <c r="JE163" s="97"/>
      <c r="JF163" s="95"/>
      <c r="JG163" s="79"/>
      <c r="JH163" s="79"/>
      <c r="JI163" s="79"/>
      <c r="JJ163" s="79"/>
      <c r="JK163" s="79"/>
      <c r="JL163" s="79"/>
      <c r="JM163" s="96"/>
      <c r="JN163" s="93"/>
      <c r="JO163" s="79"/>
      <c r="JP163" s="79"/>
      <c r="JQ163" s="79"/>
      <c r="JR163" s="79"/>
      <c r="JS163" s="79"/>
      <c r="JT163" s="79"/>
      <c r="JU163" s="79"/>
      <c r="JV163" s="79"/>
      <c r="JW163" s="79"/>
      <c r="JX163" s="79"/>
      <c r="JY163" s="79"/>
      <c r="JZ163" s="97"/>
      <c r="KA163" s="93"/>
      <c r="KB163" s="79"/>
      <c r="KC163" s="79"/>
      <c r="KD163" s="79"/>
      <c r="KE163" s="97"/>
      <c r="KF163" s="95"/>
      <c r="KG163" s="79"/>
      <c r="KH163" s="79"/>
      <c r="KI163" s="79"/>
      <c r="KJ163" s="79"/>
      <c r="KK163" s="98"/>
      <c r="KL163" s="79"/>
      <c r="KM163" s="79"/>
      <c r="KN163" s="79"/>
      <c r="KO163" s="79"/>
      <c r="KP163" s="79"/>
      <c r="KQ163" s="79"/>
      <c r="KR163" s="79"/>
      <c r="KS163" s="96"/>
      <c r="KT163" s="96"/>
      <c r="KU163" s="96"/>
      <c r="KV163" s="96"/>
      <c r="KW163" s="93"/>
      <c r="KX163" s="79"/>
      <c r="KY163" s="79"/>
      <c r="KZ163" s="79"/>
      <c r="LA163" s="79"/>
      <c r="LB163" s="79"/>
      <c r="LC163" s="96"/>
      <c r="LD163" s="93"/>
      <c r="LE163" s="94"/>
      <c r="LF163" s="99"/>
      <c r="LG163" s="75"/>
      <c r="LH163" s="93"/>
      <c r="LI163" s="79"/>
      <c r="LJ163" s="74"/>
      <c r="LK163" s="74"/>
      <c r="LL163" s="74"/>
      <c r="LM163" s="100"/>
      <c r="LN163" s="95"/>
      <c r="LO163" s="79"/>
      <c r="LP163" s="79"/>
      <c r="LQ163" s="79"/>
      <c r="LR163" s="96"/>
      <c r="LS163" s="93"/>
      <c r="LT163" s="79"/>
      <c r="LU163" s="79"/>
      <c r="LV163" s="79"/>
      <c r="LW163" s="79"/>
      <c r="LX163" s="79"/>
      <c r="LY163" s="79"/>
      <c r="LZ163" s="79"/>
      <c r="MA163" s="97"/>
      <c r="MB163" s="95"/>
      <c r="MC163" s="79"/>
      <c r="MD163" s="79"/>
      <c r="ME163" s="79"/>
      <c r="MF163" s="79"/>
      <c r="MG163" s="79"/>
      <c r="MH163" s="79"/>
      <c r="MI163" s="79"/>
      <c r="MJ163" s="79"/>
      <c r="MK163" s="79"/>
      <c r="ML163" s="79"/>
      <c r="MM163" s="79"/>
      <c r="MN163" s="98"/>
      <c r="MO163" s="98"/>
      <c r="MP163" s="96"/>
      <c r="MQ163" s="93"/>
      <c r="MR163" s="79"/>
      <c r="MS163" s="79"/>
      <c r="MT163" s="79"/>
      <c r="MU163" s="79"/>
      <c r="MV163" s="98"/>
      <c r="MW163" s="79"/>
      <c r="MX163" s="79"/>
      <c r="MY163" s="79"/>
      <c r="MZ163" s="79"/>
      <c r="NA163" s="79"/>
      <c r="NB163" s="79"/>
      <c r="NC163" s="79"/>
      <c r="ND163" s="96"/>
      <c r="NE163" s="96"/>
      <c r="NF163" s="96"/>
      <c r="NG163" s="96"/>
      <c r="NH163" s="93"/>
      <c r="NI163" s="79"/>
      <c r="NJ163" s="79"/>
      <c r="NK163" s="79"/>
      <c r="NL163" s="79"/>
      <c r="NM163" s="79"/>
      <c r="NN163" s="94"/>
      <c r="NO163" s="93"/>
      <c r="NP163" s="80"/>
      <c r="NQ163" s="124" t="s">
        <v>919</v>
      </c>
      <c r="NR163" s="102" t="s">
        <v>928</v>
      </c>
      <c r="NS163" s="102"/>
      <c r="NT163" s="102"/>
      <c r="NU163" s="102"/>
      <c r="NV163" s="104"/>
      <c r="NW163" s="102" t="s">
        <v>929</v>
      </c>
      <c r="NX163" s="133" t="s">
        <v>930</v>
      </c>
      <c r="NY163" s="129" t="s">
        <v>931</v>
      </c>
      <c r="NZ163" s="133" t="s">
        <v>930</v>
      </c>
      <c r="OA163" s="134"/>
      <c r="OB163" s="134"/>
      <c r="OC163" s="134"/>
      <c r="OD163" s="108">
        <f t="shared" si="276"/>
        <v>72</v>
      </c>
      <c r="OE163" s="109">
        <v>7</v>
      </c>
      <c r="OF163" s="110">
        <f t="shared" si="277"/>
        <v>20</v>
      </c>
      <c r="OG163" s="109">
        <v>7</v>
      </c>
      <c r="OH163" s="111">
        <f>ROUND(AVERAGEIF($ES$9:$ES$497,$ES163,EV$9:EV$497),0)</f>
        <v>57</v>
      </c>
      <c r="OI163" s="112">
        <f>ROUND(AVERAGEIF($ES$9:$ES$497,$ES163,EW$9:EW$497),0)</f>
        <v>69</v>
      </c>
      <c r="OJ163" s="112">
        <f>ROUND(AVERAGEIF($ES$9:$ES$497,$ES163,EX$9:EX$497),0)</f>
        <v>17</v>
      </c>
      <c r="OK163" s="112">
        <f>ROUND(AVERAGEIF($ES$9:$ES$497,$ES163,EY$9:EY$497),0)</f>
        <v>30</v>
      </c>
      <c r="OL163" s="112">
        <f>ROUND(AVERAGEIF($ES$9:$ES$497,$ES163,EZ$9:EZ$497),0)</f>
        <v>58</v>
      </c>
      <c r="OM163" s="112">
        <f>ROUND(AVERAGEIF($ES$9:$ES$497,$ES163,FA$9:FA$497),0)</f>
        <v>21</v>
      </c>
      <c r="ON163" s="112">
        <f>ROUND(AVERAGEIF($ES$9:$ES$497,$ES163,FB$9:FB$497),0)</f>
        <v>45</v>
      </c>
      <c r="OO163" s="112">
        <f>ROUND(AVERAGEIF($ES$9:$ES$497,$ES163,FC$9:FC$497),0)</f>
        <v>49</v>
      </c>
      <c r="OP163" s="112">
        <f>ROUND(AVERAGEIF($ES$9:$ES$497,$ES163,FD$9:FD$497),0)</f>
        <v>75</v>
      </c>
      <c r="OQ163" s="113">
        <f>ROUND(AVERAGEIF($ES$9:$ES$497,$ES163,FE$9:FE$497),0)</f>
        <v>66</v>
      </c>
      <c r="OR163" s="114">
        <f>ROUND(EV163/MAX(EV$9:EV$497)*100,0)</f>
        <v>4</v>
      </c>
      <c r="OS163" s="115">
        <f>ROUND(EW163/MAX(EW$9:EW$497)*100,0)</f>
        <v>6</v>
      </c>
      <c r="OT163" s="115">
        <f>ROUND(EX163/MAX(EX$9:EX$497)*100,0)</f>
        <v>3</v>
      </c>
      <c r="OU163" s="115">
        <f>ROUND(EY163/MAX(EY$9:EY$497)*100,0)</f>
        <v>2</v>
      </c>
      <c r="OV163" s="115">
        <f>ROUND(EZ163/MAX(EZ$9:EZ$497)*100,0)</f>
        <v>3</v>
      </c>
      <c r="OW163" s="115">
        <f>ROUND(FA163/MAX(FA$9:FA$497)*100,0)</f>
        <v>2</v>
      </c>
      <c r="OX163" s="115">
        <f>ROUND(FB163/MAX(FB$9:FB$497)*100,0)</f>
        <v>2</v>
      </c>
      <c r="OY163" s="116">
        <f>ROUND(FC163/MAX(FC$9:FC$497)*100,0)</f>
        <v>3</v>
      </c>
      <c r="OZ163" s="115">
        <f>ROUND(FD163/MAX(FD$9:FD$497)*100,0)</f>
        <v>5</v>
      </c>
      <c r="PA163" s="117">
        <f>ROUND(FE163/MAX(FE$9:FE$497)*100,0)</f>
        <v>3</v>
      </c>
      <c r="PB163" s="118">
        <f t="shared" si="278"/>
        <v>38</v>
      </c>
      <c r="PC163" s="115">
        <f t="shared" si="279"/>
        <v>38</v>
      </c>
      <c r="PD163" s="115">
        <f t="shared" si="280"/>
        <v>47</v>
      </c>
      <c r="PE163" s="115">
        <f t="shared" si="281"/>
        <v>44</v>
      </c>
      <c r="PF163" s="115">
        <f t="shared" si="282"/>
        <v>36</v>
      </c>
      <c r="PG163" s="119">
        <f t="shared" si="283"/>
        <v>32</v>
      </c>
      <c r="PH163" s="118">
        <f>ROUND(PB163/MAX(PB$9:PB$497)*100,0)</f>
        <v>5</v>
      </c>
      <c r="PI163" s="115">
        <f>ROUND(PC163/MAX(PC$9:PC$497)*100,0)</f>
        <v>5</v>
      </c>
      <c r="PJ163" s="115">
        <f>ROUND(PD163/MAX(PD$9:PD$497)*100,0)</f>
        <v>5</v>
      </c>
      <c r="PK163" s="115">
        <f>ROUND(PE163/MAX(PE$9:PE$497)*100,0)</f>
        <v>4</v>
      </c>
      <c r="PL163" s="115">
        <f>ROUND(PF163/MAX(PF$9:PF$497)*100,0)</f>
        <v>5</v>
      </c>
      <c r="PM163" s="119">
        <f>ROUND(PG163/MAX(PG$9:PG$497)*100,0)</f>
        <v>5</v>
      </c>
      <c r="PN163" s="118">
        <f>RANK(PH163,PH$9:PH$497,0)</f>
        <v>433</v>
      </c>
      <c r="PO163" s="115">
        <f>RANK(PI163,PI$9:PI$497,0)</f>
        <v>432</v>
      </c>
      <c r="PP163" s="115">
        <f>RANK(PJ163,PJ$9:PJ$497,0)</f>
        <v>434</v>
      </c>
      <c r="PQ163" s="115">
        <f>RANK(PK163,PK$9:PK$497,0)</f>
        <v>433</v>
      </c>
      <c r="PR163" s="115">
        <f>RANK(PL163,PL$9:PL$497,0)</f>
        <v>434</v>
      </c>
      <c r="PS163" s="119">
        <f>RANK(PM163,PM$9:PM$497,0)</f>
        <v>432</v>
      </c>
      <c r="PT163" s="120">
        <f>ROUND(FZ163/MAX(FZ$9:FZ$497)*100,0)</f>
        <v>64</v>
      </c>
      <c r="PU163" s="115">
        <f>ROUND(GA163/MAX(GA$9:GA$497)*100,0)</f>
        <v>75</v>
      </c>
      <c r="PV163" s="115">
        <f>ROUND(GB163/MAX(GB$9:GB$497)*100,0)</f>
        <v>36</v>
      </c>
      <c r="PW163" s="115">
        <f>ROUND(GC163/MAX(GC$9:GC$497)*100,0)</f>
        <v>40</v>
      </c>
      <c r="PX163" s="115">
        <f>ROUND(GD163/MAX(GD$9:GD$497)*100,0)</f>
        <v>37</v>
      </c>
      <c r="PY163" s="115">
        <f>ROUND(GE163/MAX(GE$9:GE$497)*100,0)</f>
        <v>20</v>
      </c>
      <c r="PZ163" s="115">
        <f>ROUND(GF163/MAX(GF$9:GF$497)*100,0)</f>
        <v>23</v>
      </c>
      <c r="QA163" s="116">
        <f>ROUND(GG163/MAX(GG$9:GG$497)*100,0)</f>
        <v>37</v>
      </c>
      <c r="QB163" s="115">
        <f>ROUND(GH163/MAX(GH$9:GH$497)*100,0)</f>
        <v>52</v>
      </c>
      <c r="QC163" s="121">
        <f>ROUND(GI163/MAX(GI$9:GI$497)*100,0)</f>
        <v>37</v>
      </c>
      <c r="QD163" s="120">
        <f>ROUND(AVERAGEIF($ES$9:$ES$497,$ES163,PT$9:PT$497),0)</f>
        <v>47</v>
      </c>
      <c r="QE163" s="120">
        <f>ROUND(AVERAGEIF($ES$9:$ES$497,$ES163,PU$9:PU$497),0)</f>
        <v>61</v>
      </c>
      <c r="QF163" s="120">
        <f>ROUND(AVERAGEIF($ES$9:$ES$497,$ES163,PV$9:PV$497),0)</f>
        <v>21</v>
      </c>
      <c r="QG163" s="120">
        <f>ROUND(AVERAGEIF($ES$9:$ES$497,$ES163,PW$9:PW$497),0)</f>
        <v>34</v>
      </c>
      <c r="QH163" s="120">
        <f>ROUND(AVERAGEIF($ES$9:$ES$497,$ES163,PX$9:PX$497),0)</f>
        <v>48</v>
      </c>
      <c r="QI163" s="120">
        <f>ROUND(AVERAGEIF($ES$9:$ES$497,$ES163,PY$9:PY$497),0)</f>
        <v>18</v>
      </c>
      <c r="QJ163" s="120">
        <f>ROUND(AVERAGEIF($ES$9:$ES$497,$ES163,PZ$9:PZ$497),0)</f>
        <v>31</v>
      </c>
      <c r="QK163" s="120">
        <f>ROUND(AVERAGEIF($ES$9:$ES$497,$ES163,QA$9:QA$497),0)</f>
        <v>40</v>
      </c>
      <c r="QL163" s="120">
        <f>ROUND(AVERAGEIF($ES$9:$ES$497,$ES163,QB$9:QB$497),0)</f>
        <v>51</v>
      </c>
      <c r="QM163" s="120">
        <f>ROUND(AVERAGEIF($ES$9:$ES$497,$ES163,QC$9:QC$497),0)</f>
        <v>32</v>
      </c>
      <c r="QN163" s="114">
        <f t="shared" si="297"/>
        <v>545</v>
      </c>
      <c r="QO163" s="115">
        <f t="shared" si="298"/>
        <v>549</v>
      </c>
      <c r="QP163" s="115">
        <f t="shared" si="299"/>
        <v>693</v>
      </c>
      <c r="QQ163" s="115">
        <f t="shared" si="300"/>
        <v>656</v>
      </c>
      <c r="QR163" s="115">
        <f t="shared" si="301"/>
        <v>629</v>
      </c>
      <c r="QS163" s="119">
        <f t="shared" si="302"/>
        <v>461</v>
      </c>
      <c r="QT163" s="114">
        <f>ROUND((QN163-MIN(QN$9:QN$497))/(MAX(QN$9:QN$497)-MIN(QN$9:QN$497))*100,0)</f>
        <v>49</v>
      </c>
      <c r="QU163" s="115">
        <f>ROUND((QO163-MIN(QO$9:QO$497))/(MAX(QO$9:QO$497)-MIN(QO$9:QO$497))*100,0)</f>
        <v>49</v>
      </c>
      <c r="QV163" s="115">
        <f>ROUND((QP163-MIN(QP$9:QP$497))/(MAX(QP$9:QP$497)-MIN(QP$9:QP$497))*100,0)</f>
        <v>50</v>
      </c>
      <c r="QW163" s="115">
        <f>ROUND((QQ163-MIN(QQ$9:QQ$497))/(MAX(QQ$9:QQ$497)-MIN(QQ$9:QQ$497))*100,0)</f>
        <v>46</v>
      </c>
      <c r="QX163" s="115">
        <f>ROUND((QR163-MIN(QR$9:QR$497))/(MAX(QR$9:QR$497)-MIN(QR$9:QR$497))*100,0)</f>
        <v>67</v>
      </c>
      <c r="QY163" s="115">
        <f>ROUND((QS163-MIN(QS$9:QS$497))/(MAX(QS$9:QS$497)-MIN(QS$9:QS$497))*100,0)</f>
        <v>57</v>
      </c>
      <c r="QZ163" s="114">
        <f>RANK(QN163,QN$9:QN$497,0)</f>
        <v>115</v>
      </c>
      <c r="RA163" s="115">
        <f>RANK(QO163,QO$9:QO$497,0)</f>
        <v>47</v>
      </c>
      <c r="RB163" s="115">
        <f>RANK(QP163,QP$9:QP$497,0)</f>
        <v>61</v>
      </c>
      <c r="RC163" s="115">
        <f>RANK(QQ163,QQ$9:QQ$497,0)</f>
        <v>113</v>
      </c>
      <c r="RD163" s="115">
        <f>RANK(QR163,QR$9:QR$497,0)</f>
        <v>76</v>
      </c>
      <c r="RE163" s="115">
        <f>RANK(QS163,QS$9:QS$497,0)</f>
        <v>73</v>
      </c>
      <c r="RF163" s="122"/>
      <c r="RG163" s="115">
        <f>($RH$3*(IH163+IJ163)*100*100/MAX(EX$9:EX$497)*$RO$3) +($RH$3*(II163+IJ163)*100*100/MAX(EX$9:EX$497)*$RO$4) + ($RH$3*IK163*100*100/MAX(EX$9:EX$497)*0.098)</f>
        <v>0</v>
      </c>
      <c r="RH163" s="115">
        <f>($RH$4*IL163*100*100/MAX(EZ$9:EZ$497))*$RQ$3</f>
        <v>0</v>
      </c>
      <c r="RI163" s="115">
        <f>($RH$3*IM163*100*100/MAX(EY$9:EY$497))*$RQ$4</f>
        <v>0</v>
      </c>
      <c r="RJ163" s="115">
        <f>($RH$3*IN163*100*100/MAX(EX$9:EX$497))</f>
        <v>0</v>
      </c>
      <c r="RK163" s="115">
        <f>($RH$4*IO163*100*100/MAX(EZ$9:EZ$497))*$RQ$3</f>
        <v>0</v>
      </c>
      <c r="RL163" s="115">
        <f>(($RL$4*IP163*100*((100/MAX(EX$9:EX$497)+100/MAX(EZ$9:EZ$497))/2))+($RL$4*IQ163*100*((100/MAX(EX$9:EX$497)+100/MAX(EZ$9:EZ$497))/2))+($RL$4*IR163*100*((100/MAX(EX$9:EX$497)+100/MAX(EZ$9:EZ$497))/2))+($RL$4*IS163*100*((100/MAX(EX$9:EX$497)+100/MAX(EZ$9:EZ$497))/2))+($RL$4*IT163*100*((100/MAX(EX$9:EX$497)+100/MAX(EZ$9:EZ$497))/2))+($RL$4*IU163*100*((100/MAX(EX$9:EX$497)+100/MAX(EZ$9:EZ$497))/2))+($RL$4*IV163*100*((100/MAX(EX$9:EX$497)+100/MAX(EZ$9:EZ$497))/2))+($RL$4*IW163*100*((100/MAX(EX$9:EX$497)+100/MAX(EZ$9:EZ$497))/2)))*$RS$3</f>
        <v>0</v>
      </c>
      <c r="RM163" s="115">
        <f>(($RH$3*IX163*100*100/MAX(EX$9:EX$497))+($RH$3*IY163*100*100/MAX(EX$9:EX$497))+($RH$3*IZ163*100*100/MAX(EX$9:EX$497))+($RH$3*JA163*100*100/MAX(EX$9:EX$497))+($RH$3*JB163*100*100/MAX(EX$9:EX$497))+($RH$3*JC163*100*100/MAX(EX$9:EX$497))+($RH$3*JD163*100*100/MAX(EX$9:EX$497))+($RH$3*JE163*100*100/MAX(EX$9:EX$497)))*$RS$4</f>
        <v>0</v>
      </c>
      <c r="RN163" s="115">
        <f>(($RH$4*JF163*100*100/MAX(EZ$9:EZ$497)) + ($RH$4*JG163*100*100/MAX(EZ$9:EZ$497)) + ($RH$4*JH163*100*100/MAX(EZ$9:EZ$497)) + ($RH$4*JI163*100*100/MAX(EZ$9:EZ$497)) + ($RH$4*JJ163*100*100/MAX(EZ$9:EZ$497)) + ($RH$4*JK163*100*100/MAX(EZ$9:EZ$497)) + ($RH$4*JL163*100*100/MAX(EZ$9:EZ$497)) + ($RH$4*JM163*100*100/MAX(EZ$9:EZ$497)))*$RU$3</f>
        <v>0</v>
      </c>
      <c r="RO163" s="115">
        <f>(($RL$4*JN163*100*((100/MAX(EX$9:EX$497)+100/MAX(EZ$9:EZ$497))/2))+($RL$4*JO163*100*((100/MAX(EX$9:EX$497)+100/MAX(EZ$9:EZ$497))/2))+($RL$4*JP163*100*((100/MAX(EX$9:EX$497)+100/MAX(EZ$9:EZ$497))/2))+($RL$4*JQ163*100*((100/MAX(EX$9:EX$497)+100/MAX(EZ$9:EZ$497))/2))+($RL$4*JR163*100*((100/MAX(EX$9:EX$497)+100/MAX(EZ$9:EZ$497))/2))+($RL$4*JS163*100*((100/MAX(EX$9:EX$497)+100/MAX(EZ$9:EZ$497))/2))+($RL$4*JT163*100*((100/MAX(EX$9:EX$497)+100/MAX(EZ$9:EZ$497))/2))+($RL$4*JU163*100*((100/MAX(EX$9:EX$497)+100/MAX(EZ$9:EZ$497))/2))+($RL$4*JV163*100*((100/MAX(EX$9:EX$497)+100/MAX(EZ$9:EZ$497))/2))+($RL$4*JW163*100*((100/MAX(EX$9:EX$497)+100/MAX(EZ$9:EZ$497))/2))+($RL$4*JX163*100*((100/MAX(EX$9:EX$497)+100/MAX(EZ$9:EZ$497))/2))+($RL$4*JY163*100*((100/MAX(EX$9:EX$497)+100/MAX(EZ$9:EZ$497))/2))+($RL$4*JZ163*100*((100/MAX(EX$9:EX$497)+100/MAX(EZ$9:EZ$497))/2)))*$RW$3/2</f>
        <v>0</v>
      </c>
      <c r="RP163" s="119">
        <f>($RJ$3*KA163*100*100/MAX(FA$9:FA$497)) + ($RJ$3*KB163*100*100/MAX(FA$9:FA$497)/2) + ($RJ$3*KC163*100*100/MAX(FA$9:FA$497)/2) + ($RJ$3*KD163*100*100/MAX(FA$9:FA$497)/4) + ($RJ$3*KE163*100*100/MAX(FA$9:FA$497)/4)</f>
        <v>0</v>
      </c>
      <c r="RQ163" s="118">
        <f>($RL$4*KF163*100*((100/MAX(EX$9:EX$497)+100/MAX(EZ$9:EZ$497)))) * ($RO$3/2) + (($RL$4*KG163*100*((100/MAX(EX$9:EX$497)+100/MAX(EZ$9:EZ$497))))+($RL$4*KH163*100*((100/MAX(EX$9:EX$497)+100/MAX(EZ$9:EZ$497))))+($RL$4*KI163*100*((100/MAX(EX$9:EX$497)+100/MAX(EZ$9:EZ$497))))+($RL$4*KJ163*100*((100/MAX(EX$9:EX$497)+100/MAX(EZ$9:EZ$497))))+($RL$4*KK163*100*((100/MAX(EX$9:EX$497)+100/MAX(EZ$9:EZ$497))))+($RL$4*KL163*100*((100/MAX(EX$9:EX$497)+100/MAX(EZ$9:EZ$497))))+($RL$4*KM163*100*((100/MAX(EX$9:EX$497)+100/MAX(EZ$9:EZ$497))))+($RL$4*KN163*100*((100/MAX(EX$9:EX$497)+100/MAX(EZ$9:EZ$497))))+($RL$4*KO163*100*((100/MAX(EX$9:EX$497)+100/MAX(EZ$9:EZ$497))))+($RL$4*KP163*100*((100/MAX(EX$9:EX$497)+100/MAX(EZ$9:EZ$497))))+($RL$4*KQ163*100*((100/MAX(EX$9:EX$497)+100/MAX(EZ$9:EZ$497))))+($RL$4*KR163*100*((100/MAX(EX$9:EX$497)+100/MAX(EZ$9:EZ$497))))+($RL$4*KS163*100*((100/MAX(EX$9:EX$497)+100/MAX(EZ$9:EZ$497))))+($RL$4*KV163*100*((100/MAX(EX$9:EX$497)+100/MAX(EZ$9:EZ$497))))) * (($RO$3+$RO$4)/6)</f>
        <v>0</v>
      </c>
      <c r="RR163" s="115">
        <f>(($RL$4*KW163*100*((100/MAX(EX$9:EX$497)+100/MAX(EZ$9:EZ$497))))) * ($RO$3/2) + (($RL$4*KX163*100*((100/MAX(EX$9:EX$497)+100/MAX(EZ$9:EZ$497))))+($RL$4*KY163*100*((100/MAX(EX$9:EX$497)+100/MAX(EZ$9:EZ$497))))+($RL$4*KZ163*100*((100/MAX(EX$9:EX$497)+100/MAX(EZ$9:EZ$497))))+($RL$4*LA163*100*((100/MAX(EX$9:EX$497)+100/MAX(EZ$9:EZ$497))))+($RL$4*LB163*100*((100/MAX(EX$9:EX$497)+100/MAX(EZ$9:EZ$497))))+($RL$4*LC163*100*((100/MAX(EX$9:EX$497)+100/MAX(EZ$9:EZ$497))))) * (($RO$3+$RO$4)/6)</f>
        <v>0</v>
      </c>
      <c r="RS163" s="119">
        <f>(($RL$4*LD163*100*((100/MAX(EX$9:EX$497)+100/MAX(EZ$9:EZ$497))))+($RL$4*LE163*100*((100/MAX(EX$9:EX$497)+100/MAX(EZ$9:EZ$497))))) * (($RO$3+$RO$4)/6)</f>
        <v>0</v>
      </c>
      <c r="RT163" s="118">
        <f>($RJ$4*LH163*100*(100/MAX(EV$9:EV$497)))+($RJ$4*LI163*100*(100/MAX(EV$9:EV$497)))</f>
        <v>0</v>
      </c>
      <c r="RU163" s="119">
        <f>($RJ$4*LJ163*(100/MAX(EV$9:EV$497)))/2 + ($RL$3*LK163*(100/MAX(EW$9:EW$497))) + ($RJ$4*LL163*(100/MAX(EV$9:EV$497)))/4 + ($RL$3*LM163*(100/MAX(EW$9:EW$497)))</f>
        <v>0</v>
      </c>
      <c r="RV163" s="118">
        <f>($RJ$4*LN163*100*100/MAX(EV$9:EV$497)/2)+($RJ$4*LO163*100*100/MAX(EV$9:EV$497)/2)+($RJ$4*LP163*100*100/MAX(EV$9:EV$497))+($RJ$4*LQ163*100*100/MAX(EV$9:EV$497))+($RJ$4*LR163*100*100/MAX(EV$9:EV$497))</f>
        <v>0</v>
      </c>
      <c r="RW163" s="115">
        <f>($RJ$4*LS163*100*100/MAX(EV$9:EV$497)) + (($RJ$4*LT163*100*100/MAX(EV$9:EV$497))+($RJ$4*LU163*100*100/MAX(EV$9:EV$497))+($RJ$4*LV163*100*100/MAX(EV$9:EV$497))+($RJ$4*LW163*100*100/MAX(EV$9:EV$497))+($RJ$4*LX163*100*100/MAX(EV$9:EV$497))+($RJ$4*LY163*100*100/MAX(EV$9:EV$497))+($RJ$4*LZ163*100*100/MAX(EV$9:EV$497))+($RJ$4*MA163*100*100/MAX(EV$9:EV$497)))/2</f>
        <v>0</v>
      </c>
      <c r="RX163" s="119">
        <f>($RJ$4*MB163*100*100/MAX(EV$9:EV$497))+($RJ$4*MC163*100*100/MAX(EV$9:EV$497))+($RJ$4*MD163*100*100/MAX(EV$9:EV$497))+($RJ$4*ME163*100*100/MAX(EV$9:EV$497))+($RJ$4*MF163*100*100/MAX(EV$9:EV$497))+($RJ$4*MG163*100*100/MAX(EV$9:EV$497))+($RJ$4*MH163*100*100/MAX(EV$9:EV$497))+($RJ$4*MI163*100*100/MAX(EV$9:EV$497))+($RJ$4*MJ163*100*100/MAX(EV$9:EV$497))+($RJ$4*MK163*100*100/MAX(EV$9:EV$497))+($RJ$4*ML163*100*100/MAX(EV$9:EV$497))+($RJ$4*MM163*100*100/MAX(EV$9:EV$497))+($RJ$4*MN163*100*100/MAX(EV$9:EV$497))</f>
        <v>0</v>
      </c>
      <c r="RY163" s="118">
        <f>($RJ$4*MQ163*100*100/MAX(EV$9:EV$497))/2 + (($RJ$4*MR163*100*100/MAX(EV$9:EV$497))+($RJ$4*MS163*100*100/MAX(EV$9:EV$497))+($RJ$4*MT163*100*100/MAX(EV$9:EV$497))+($RJ$4*MU163*100*100/MAX(EV$9:EV$497))+($RJ$4*MV163*100*100/MAX(EV$9:EV$497))+($RJ$4*MW163*100*100/MAX(EV$9:EV$497))+($RJ$4*MX163*100*100/MAX(EV$9:EV$497))+($RJ$4*MY163*100*100/MAX(EV$9:EV$497))+($RJ$4*MZ163*100*100/MAX(EV$9:EV$497))+($RJ$4*NA163*100*100/MAX(EV$9:EV$497))+($RJ$4*NB163*100*100/MAX(EV$9:EV$497))+($RJ$4*NC163*100*100/MAX(EV$9:EV$497))+($RJ$4*ND163*100*100/MAX(EV$9:EV$497))+($RJ$4*NG163*100*100/MAX(EV$9:EV$497)))/4</f>
        <v>0</v>
      </c>
      <c r="RZ163" s="115">
        <f>($RJ$4*NH163*100*100/MAX(EV$9:EV$497))/2 + (($RJ$4*NI163*100*100/MAX(EV$9:EV$497))+($RJ$4*NJ163*100*100/MAX(EV$9:EV$497))+($RJ$4*NK163*100*100/MAX(EV$9:EV$497))+($RJ$4*NL163*100*100/MAX(EV$9:EV$497))+($RJ$4*NM163*100*100/MAX(EV$9:EV$497))+($RJ$4*NN163*100*100/MAX(EV$9:EV$497)))/4</f>
        <v>0</v>
      </c>
      <c r="SA163" s="117">
        <f>(($RJ$4*NO163*100*100/MAX(EV$9:EV$497))+($RJ$4*NP163*100*100/MAX(EV$9:EV$497)))/4</f>
        <v>0</v>
      </c>
      <c r="SB163" s="118">
        <f t="shared" si="284"/>
        <v>0</v>
      </c>
      <c r="SC163" s="115">
        <f t="shared" si="285"/>
        <v>0</v>
      </c>
      <c r="SD163" s="115">
        <f t="shared" si="286"/>
        <v>0</v>
      </c>
      <c r="SE163" s="115">
        <f t="shared" si="287"/>
        <v>0</v>
      </c>
      <c r="SF163" s="115">
        <f t="shared" si="288"/>
        <v>0</v>
      </c>
      <c r="SG163" s="115">
        <f t="shared" si="289"/>
        <v>0</v>
      </c>
      <c r="SH163" s="115">
        <f>ROUND(SB163/MAX(SB$9:SB$497)*100,0)</f>
        <v>0</v>
      </c>
      <c r="SI163" s="115">
        <f>ROUND(SC163/MAX(SC$9:SC$497)*100,0)</f>
        <v>0</v>
      </c>
      <c r="SJ163" s="115">
        <f>ROUND(SD163/MAX(SD$9:SD$497)*100,0)</f>
        <v>0</v>
      </c>
      <c r="SK163" s="115">
        <f>ROUND(SE163/MAX(SE$9:SE$497)*100,0)</f>
        <v>0</v>
      </c>
      <c r="SL163" s="115">
        <f>ROUND(SF163/MAX(SF$9:SF$497)*100,0)</f>
        <v>0</v>
      </c>
      <c r="SM163" s="121">
        <f>ROUND(SG163/MAX(SG$9:SG$497)*100,0)</f>
        <v>0</v>
      </c>
      <c r="SN163" s="115">
        <f>ROUND(AVERAGEIF($ES$9:$ES$497,$ES163,SH$9:SH$497),0)</f>
        <v>12</v>
      </c>
      <c r="SO163" s="115">
        <f>ROUND(AVERAGEIF($ES$9:$ES$497,$ES163,SI$9:SI$497),0)</f>
        <v>5</v>
      </c>
      <c r="SP163" s="115">
        <f>ROUND(AVERAGEIF($ES$9:$ES$497,$ES163,SJ$9:SJ$497),0)</f>
        <v>26</v>
      </c>
      <c r="SQ163" s="115">
        <f>ROUND(AVERAGEIF($ES$9:$ES$497,$ES163,SK$9:SK$497),0)</f>
        <v>6</v>
      </c>
      <c r="SR163" s="115">
        <f>ROUND(AVERAGEIF($ES$9:$ES$497,$ES163,SL$9:SL$497),0)</f>
        <v>8</v>
      </c>
      <c r="SS163" s="121">
        <f>ROUND(AVERAGEIF($ES$9:$ES$497,$ES163,SM$9:SM$497),0)</f>
        <v>4</v>
      </c>
      <c r="ST163" s="114">
        <f>RANK(SB163,SB$9:SB$497,0)</f>
        <v>323</v>
      </c>
      <c r="SU163" s="115">
        <f>RANK(SC163,SC$9:SC$497,0)</f>
        <v>320</v>
      </c>
      <c r="SV163" s="115">
        <f>RANK(SD163,SD$9:SD$497,0)</f>
        <v>320</v>
      </c>
      <c r="SW163" s="115">
        <f>RANK(SE163,SE$9:SE$497,0)</f>
        <v>320</v>
      </c>
      <c r="SX163" s="115">
        <f>RANK(SF163,SF$9:SF$497,0)</f>
        <v>317</v>
      </c>
      <c r="SY163" s="115">
        <f>RANK(SG163,SG$9:SG$497,0)</f>
        <v>308</v>
      </c>
      <c r="SZ163" s="115">
        <f>COUNTIFS(SB$9:SB$497,"&gt;"&amp;SB163,$ES$9:$ES$497,$ES163)+1</f>
        <v>67</v>
      </c>
      <c r="TA163" s="115">
        <f>COUNTIFS(SC$9:SC$497,"&gt;"&amp;SC163,$ES$9:$ES$497,$ES163)+1</f>
        <v>64</v>
      </c>
      <c r="TB163" s="115">
        <f>COUNTIFS(SD$9:SD$497,"&gt;"&amp;SD163,$ES$9:$ES$497,$ES163)+1</f>
        <v>67</v>
      </c>
      <c r="TC163" s="115">
        <f>COUNTIFS(SE$9:SE$497,"&gt;"&amp;SE163,$ES$9:$ES$497,$ES163)+1</f>
        <v>64</v>
      </c>
      <c r="TD163" s="115">
        <f>COUNTIFS(SF$9:SF$497,"&gt;"&amp;SF163,$ES$9:$ES$497,$ES163)+1</f>
        <v>64</v>
      </c>
      <c r="TE163" s="117">
        <f>COUNTIFS(SG$9:SG$497,"&gt;"&amp;SG163,$ES$9:$ES$497,$ES163)+1</f>
        <v>60</v>
      </c>
      <c r="TF163" s="118">
        <f t="shared" si="290"/>
        <v>5</v>
      </c>
      <c r="TG163" s="115">
        <f t="shared" si="291"/>
        <v>5</v>
      </c>
      <c r="TH163" s="115">
        <f t="shared" si="292"/>
        <v>5</v>
      </c>
      <c r="TI163" s="115">
        <f t="shared" si="293"/>
        <v>5</v>
      </c>
      <c r="TJ163" s="115">
        <f t="shared" si="294"/>
        <v>4</v>
      </c>
      <c r="TK163" s="115">
        <f t="shared" si="295"/>
        <v>5</v>
      </c>
      <c r="TL163" s="117">
        <f t="shared" si="296"/>
        <v>5</v>
      </c>
      <c r="TM163" s="118">
        <f>ROUND(TF163/MAX(TF$9:TF$497)*100,0)</f>
        <v>3</v>
      </c>
      <c r="TN163" s="115">
        <f>ROUND(TG163/MAX(TG$9:TG$497)*100,0)</f>
        <v>3</v>
      </c>
      <c r="TO163" s="115">
        <f>ROUND(TH163/MAX(TH$9:TH$497)*100,0)</f>
        <v>3</v>
      </c>
      <c r="TP163" s="115">
        <f>ROUND(TI163/MAX(TI$9:TI$497)*100,0)</f>
        <v>3</v>
      </c>
      <c r="TQ163" s="115">
        <f>ROUND(TJ163/MAX(TJ$9:TJ$497)*100,0)</f>
        <v>2</v>
      </c>
      <c r="TR163" s="115">
        <f>ROUND(TK163/MAX(TK$9:TK$497)*100,0)</f>
        <v>3</v>
      </c>
      <c r="TS163" s="119">
        <f>ROUND(TL163/MAX(TL$9:TL$497)*100,0)</f>
        <v>3</v>
      </c>
      <c r="TT163" s="120">
        <f>RANK(TM163,TM$9:TM$497,0)</f>
        <v>434</v>
      </c>
      <c r="TU163" s="115">
        <f>RANK(TN163,TN$9:TN$497,0)</f>
        <v>433</v>
      </c>
      <c r="TV163" s="115">
        <f>RANK(TO163,TO$9:TO$497,0)</f>
        <v>426</v>
      </c>
      <c r="TW163" s="115">
        <f>RANK(TP163,TP$9:TP$497,0)</f>
        <v>433</v>
      </c>
      <c r="TX163" s="115">
        <f>RANK(TQ163,TQ$9:TQ$497,0)</f>
        <v>434</v>
      </c>
      <c r="TY163" s="115">
        <f>RANK(TR163,TR$9:TR$497,0)</f>
        <v>432</v>
      </c>
      <c r="TZ163" s="121">
        <f>RANK(TS163,TS$9:TS$497,0)</f>
        <v>430</v>
      </c>
      <c r="UA163" s="132"/>
      <c r="UB163" s="7" t="s">
        <v>1</v>
      </c>
    </row>
    <row r="164" spans="1:548" x14ac:dyDescent="0.15">
      <c r="A164" s="183">
        <v>156</v>
      </c>
      <c r="B164" s="203" t="s">
        <v>928</v>
      </c>
      <c r="C164" s="63"/>
      <c r="D164" s="63"/>
      <c r="E164" s="64" t="s">
        <v>518</v>
      </c>
      <c r="F164" s="65">
        <v>11</v>
      </c>
      <c r="G164" s="65" t="s">
        <v>519</v>
      </c>
      <c r="H164" s="65" t="s">
        <v>927</v>
      </c>
      <c r="I164" s="66" t="s">
        <v>521</v>
      </c>
      <c r="J164" s="67" t="s">
        <v>521</v>
      </c>
      <c r="K164" s="67" t="s">
        <v>521</v>
      </c>
      <c r="L164" s="67" t="s">
        <v>521</v>
      </c>
      <c r="M164" s="67" t="s">
        <v>521</v>
      </c>
      <c r="N164" s="67" t="s">
        <v>521</v>
      </c>
      <c r="O164" s="67" t="s">
        <v>521</v>
      </c>
      <c r="P164" s="67" t="s">
        <v>521</v>
      </c>
      <c r="Q164" s="67" t="s">
        <v>521</v>
      </c>
      <c r="R164" s="68" t="s">
        <v>521</v>
      </c>
      <c r="S164" s="69" t="s">
        <v>521</v>
      </c>
      <c r="T164" s="67" t="s">
        <v>521</v>
      </c>
      <c r="U164" s="67" t="s">
        <v>521</v>
      </c>
      <c r="V164" s="67" t="s">
        <v>521</v>
      </c>
      <c r="W164" s="67" t="s">
        <v>521</v>
      </c>
      <c r="X164" s="67" t="s">
        <v>521</v>
      </c>
      <c r="Y164" s="67" t="s">
        <v>521</v>
      </c>
      <c r="Z164" s="67" t="s">
        <v>521</v>
      </c>
      <c r="AA164" s="67" t="s">
        <v>521</v>
      </c>
      <c r="AB164" s="68" t="s">
        <v>521</v>
      </c>
      <c r="AC164" s="69" t="s">
        <v>521</v>
      </c>
      <c r="AD164" s="67" t="s">
        <v>521</v>
      </c>
      <c r="AE164" s="67" t="s">
        <v>521</v>
      </c>
      <c r="AF164" s="67" t="s">
        <v>521</v>
      </c>
      <c r="AG164" s="67" t="s">
        <v>521</v>
      </c>
      <c r="AH164" s="67" t="s">
        <v>521</v>
      </c>
      <c r="AI164" s="67" t="s">
        <v>521</v>
      </c>
      <c r="AJ164" s="67" t="s">
        <v>521</v>
      </c>
      <c r="AK164" s="67" t="s">
        <v>521</v>
      </c>
      <c r="AL164" s="68" t="s">
        <v>521</v>
      </c>
      <c r="AM164" s="69" t="s">
        <v>521</v>
      </c>
      <c r="AN164" s="67" t="s">
        <v>521</v>
      </c>
      <c r="AO164" s="67" t="s">
        <v>521</v>
      </c>
      <c r="AP164" s="67" t="s">
        <v>521</v>
      </c>
      <c r="AQ164" s="67" t="s">
        <v>521</v>
      </c>
      <c r="AR164" s="67" t="s">
        <v>521</v>
      </c>
      <c r="AS164" s="67" t="s">
        <v>521</v>
      </c>
      <c r="AT164" s="67" t="s">
        <v>521</v>
      </c>
      <c r="AU164" s="67" t="s">
        <v>521</v>
      </c>
      <c r="AV164" s="68" t="s">
        <v>521</v>
      </c>
      <c r="AW164" s="69" t="s">
        <v>521</v>
      </c>
      <c r="AX164" s="67" t="s">
        <v>521</v>
      </c>
      <c r="AY164" s="67" t="s">
        <v>521</v>
      </c>
      <c r="AZ164" s="67" t="s">
        <v>521</v>
      </c>
      <c r="BA164" s="67" t="s">
        <v>521</v>
      </c>
      <c r="BB164" s="67" t="s">
        <v>521</v>
      </c>
      <c r="BC164" s="67" t="s">
        <v>521</v>
      </c>
      <c r="BD164" s="67" t="s">
        <v>521</v>
      </c>
      <c r="BE164" s="67" t="s">
        <v>521</v>
      </c>
      <c r="BF164" s="68" t="s">
        <v>521</v>
      </c>
      <c r="BG164" s="69" t="s">
        <v>521</v>
      </c>
      <c r="BH164" s="67" t="s">
        <v>521</v>
      </c>
      <c r="BI164" s="67" t="s">
        <v>521</v>
      </c>
      <c r="BJ164" s="67" t="s">
        <v>521</v>
      </c>
      <c r="BK164" s="67" t="s">
        <v>521</v>
      </c>
      <c r="BL164" s="67" t="s">
        <v>521</v>
      </c>
      <c r="BM164" s="67" t="s">
        <v>521</v>
      </c>
      <c r="BN164" s="67" t="s">
        <v>521</v>
      </c>
      <c r="BO164" s="67" t="s">
        <v>521</v>
      </c>
      <c r="BP164" s="68" t="s">
        <v>521</v>
      </c>
      <c r="BQ164" s="70" t="s">
        <v>521</v>
      </c>
      <c r="BR164" s="67" t="s">
        <v>521</v>
      </c>
      <c r="BS164" s="67" t="s">
        <v>521</v>
      </c>
      <c r="BT164" s="67" t="s">
        <v>521</v>
      </c>
      <c r="BU164" s="67" t="s">
        <v>521</v>
      </c>
      <c r="BV164" s="67" t="s">
        <v>521</v>
      </c>
      <c r="BW164" s="67" t="s">
        <v>521</v>
      </c>
      <c r="BX164" s="67" t="s">
        <v>521</v>
      </c>
      <c r="BY164" s="67" t="s">
        <v>521</v>
      </c>
      <c r="BZ164" s="68" t="s">
        <v>521</v>
      </c>
      <c r="CA164" s="69" t="s">
        <v>521</v>
      </c>
      <c r="CB164" s="67" t="s">
        <v>521</v>
      </c>
      <c r="CC164" s="67" t="s">
        <v>521</v>
      </c>
      <c r="CD164" s="67" t="s">
        <v>521</v>
      </c>
      <c r="CE164" s="67" t="s">
        <v>521</v>
      </c>
      <c r="CF164" s="67" t="s">
        <v>521</v>
      </c>
      <c r="CG164" s="67" t="s">
        <v>521</v>
      </c>
      <c r="CH164" s="67" t="s">
        <v>521</v>
      </c>
      <c r="CI164" s="67" t="s">
        <v>521</v>
      </c>
      <c r="CJ164" s="68" t="s">
        <v>521</v>
      </c>
      <c r="CK164" s="69" t="s">
        <v>521</v>
      </c>
      <c r="CL164" s="67" t="s">
        <v>521</v>
      </c>
      <c r="CM164" s="67" t="s">
        <v>521</v>
      </c>
      <c r="CN164" s="67" t="s">
        <v>521</v>
      </c>
      <c r="CO164" s="67" t="s">
        <v>521</v>
      </c>
      <c r="CP164" s="67" t="s">
        <v>521</v>
      </c>
      <c r="CQ164" s="67" t="s">
        <v>521</v>
      </c>
      <c r="CR164" s="67" t="s">
        <v>521</v>
      </c>
      <c r="CS164" s="67" t="s">
        <v>521</v>
      </c>
      <c r="CT164" s="68" t="s">
        <v>521</v>
      </c>
      <c r="CU164" s="69" t="s">
        <v>521</v>
      </c>
      <c r="CV164" s="67" t="s">
        <v>521</v>
      </c>
      <c r="CW164" s="67" t="s">
        <v>521</v>
      </c>
      <c r="CX164" s="67" t="s">
        <v>521</v>
      </c>
      <c r="CY164" s="67" t="s">
        <v>521</v>
      </c>
      <c r="CZ164" s="67" t="s">
        <v>521</v>
      </c>
      <c r="DA164" s="67" t="s">
        <v>521</v>
      </c>
      <c r="DB164" s="67" t="s">
        <v>521</v>
      </c>
      <c r="DC164" s="67" t="s">
        <v>521</v>
      </c>
      <c r="DD164" s="68" t="s">
        <v>521</v>
      </c>
      <c r="DE164" s="69" t="s">
        <v>521</v>
      </c>
      <c r="DF164" s="71" t="s">
        <v>521</v>
      </c>
      <c r="DG164" s="67" t="s">
        <v>521</v>
      </c>
      <c r="DH164" s="67" t="s">
        <v>521</v>
      </c>
      <c r="DI164" s="67" t="s">
        <v>521</v>
      </c>
      <c r="DJ164" s="67" t="s">
        <v>521</v>
      </c>
      <c r="DK164" s="67" t="s">
        <v>521</v>
      </c>
      <c r="DL164" s="67" t="s">
        <v>521</v>
      </c>
      <c r="DM164" s="67" t="s">
        <v>521</v>
      </c>
      <c r="DN164" s="68" t="s">
        <v>521</v>
      </c>
      <c r="DO164" s="70" t="s">
        <v>521</v>
      </c>
      <c r="DP164" s="71" t="s">
        <v>521</v>
      </c>
      <c r="DQ164" s="67" t="s">
        <v>521</v>
      </c>
      <c r="DR164" s="67" t="s">
        <v>521</v>
      </c>
      <c r="DS164" s="67" t="s">
        <v>521</v>
      </c>
      <c r="DT164" s="67" t="s">
        <v>521</v>
      </c>
      <c r="DU164" s="67" t="s">
        <v>521</v>
      </c>
      <c r="DV164" s="67" t="s">
        <v>521</v>
      </c>
      <c r="DW164" s="67" t="s">
        <v>521</v>
      </c>
      <c r="DX164" s="72" t="s">
        <v>521</v>
      </c>
      <c r="DY164" s="73" t="s">
        <v>522</v>
      </c>
      <c r="DZ164" s="74">
        <v>2</v>
      </c>
      <c r="EA164" s="74">
        <v>3</v>
      </c>
      <c r="EB164" s="74">
        <v>3</v>
      </c>
      <c r="EC164" s="75">
        <v>4</v>
      </c>
      <c r="ED164" s="76" t="s">
        <v>522</v>
      </c>
      <c r="EE164" s="74">
        <f t="shared" si="246"/>
        <v>2</v>
      </c>
      <c r="EF164" s="74">
        <f t="shared" si="247"/>
        <v>6</v>
      </c>
      <c r="EG164" s="74">
        <f t="shared" si="248"/>
        <v>18</v>
      </c>
      <c r="EH164" s="77">
        <f t="shared" si="249"/>
        <v>72</v>
      </c>
      <c r="EI164" s="73">
        <v>20</v>
      </c>
      <c r="EJ164" s="74">
        <v>20</v>
      </c>
      <c r="EK164" s="74">
        <v>40</v>
      </c>
      <c r="EL164" s="74">
        <v>60</v>
      </c>
      <c r="EM164" s="75">
        <v>170</v>
      </c>
      <c r="EN164" s="78">
        <v>1</v>
      </c>
      <c r="EO164" s="79">
        <f t="shared" si="250"/>
        <v>0.5</v>
      </c>
      <c r="EP164" s="79">
        <f t="shared" si="251"/>
        <v>0.33333333333333337</v>
      </c>
      <c r="EQ164" s="79">
        <f t="shared" si="252"/>
        <v>0.16666666666666669</v>
      </c>
      <c r="ER164" s="80">
        <f t="shared" si="253"/>
        <v>0.11805555555555555</v>
      </c>
      <c r="ES164" s="128" t="s">
        <v>534</v>
      </c>
      <c r="ET164" s="82"/>
      <c r="EU164" s="83">
        <v>4</v>
      </c>
      <c r="EV164" s="73">
        <v>10</v>
      </c>
      <c r="EW164" s="74">
        <v>4</v>
      </c>
      <c r="EX164" s="74">
        <v>7</v>
      </c>
      <c r="EY164" s="74">
        <v>5</v>
      </c>
      <c r="EZ164" s="74">
        <v>3</v>
      </c>
      <c r="FA164" s="74">
        <v>3</v>
      </c>
      <c r="FB164" s="74">
        <v>8</v>
      </c>
      <c r="FC164" s="74">
        <v>10</v>
      </c>
      <c r="FD164" s="74">
        <f t="shared" si="254"/>
        <v>10</v>
      </c>
      <c r="FE164" s="84">
        <f t="shared" si="255"/>
        <v>17</v>
      </c>
      <c r="FF164" s="73">
        <f>RANK(EV164,$EV$9:$EV$497,0)</f>
        <v>425</v>
      </c>
      <c r="FG164" s="74">
        <f>RANK(EW164,$EW$9:$EW$497,0)</f>
        <v>435</v>
      </c>
      <c r="FH164" s="74">
        <f>RANK(EX164,$EX$9:$EX$497,0)</f>
        <v>415</v>
      </c>
      <c r="FI164" s="74">
        <f>RANK(EY164,$EY$9:$EY$497,0)</f>
        <v>423</v>
      </c>
      <c r="FJ164" s="74">
        <f>RANK(EZ164,$EZ$9:$EZ$497,0)</f>
        <v>426</v>
      </c>
      <c r="FK164" s="74">
        <f>RANK(FA164,$FA$9:$FA$497,0)</f>
        <v>420</v>
      </c>
      <c r="FL164" s="74">
        <f>RANK(FB164,$FB$9:$FB$497,0)</f>
        <v>403</v>
      </c>
      <c r="FM164" s="74">
        <f>RANK(FC164,$FC$9:$FC$497,0)</f>
        <v>373</v>
      </c>
      <c r="FN164" s="74">
        <f>RANK(FD164,$FD$9:$FD$497,0)</f>
        <v>425</v>
      </c>
      <c r="FO164" s="84">
        <f>RANK(FE164,$FE$9:$FE$497,0)</f>
        <v>411</v>
      </c>
      <c r="FP164" s="73">
        <f>COUNTIFS($EV$9:$EV$497,"&gt;"&amp;EV164,$ES$9:$ES$497,ES164)+1</f>
        <v>84</v>
      </c>
      <c r="FQ164" s="74">
        <f>COUNTIFS($EW$9:$EW$497,"&gt;"&amp;EW164,$ES$9:$ES$497,ES164)+1</f>
        <v>84</v>
      </c>
      <c r="FR164" s="74">
        <f>COUNTIFS($EX$9:$EX$497,"&gt;"&amp;EX164,$ES$9:$ES$497,ES164)+1</f>
        <v>83</v>
      </c>
      <c r="FS164" s="74">
        <f>COUNTIFS($EY$9:$EY$497,"&gt;"&amp;EY164,$ES$9:$ES$497,ES164)+1</f>
        <v>82</v>
      </c>
      <c r="FT164" s="74">
        <f>COUNTIFS($EZ$9:$EZ$497,"&gt;"&amp;EZ164,$ES$9:$ES$497,ES164)+1</f>
        <v>82</v>
      </c>
      <c r="FU164" s="74">
        <f>COUNTIFS($FA$9:$FA$497,"&gt;"&amp;FA164,$ES$9:$ES$497,ES164)+1</f>
        <v>82</v>
      </c>
      <c r="FV164" s="74">
        <f>COUNTIFS($FB$9:$FB$497,"&gt;"&amp;FB164,$ES$9:$ES$497,ES164)+1</f>
        <v>84</v>
      </c>
      <c r="FW164" s="74">
        <f>COUNTIFS($FC$9:$FC$497,"&gt;"&amp;FC164,$ES$9:$ES$497,ES164)+1</f>
        <v>84</v>
      </c>
      <c r="FX164" s="74">
        <f>COUNTIFS($FD$9:$FD$497,"&gt;"&amp;FD164,$ES$9:$ES$497,ES164)+1</f>
        <v>84</v>
      </c>
      <c r="FY164" s="84">
        <f>COUNTIFS($FE$9:$FE$497,"&gt;"&amp;FE164,$ES$9:$ES$497,ES164)+1</f>
        <v>83</v>
      </c>
      <c r="FZ164" s="85">
        <f t="shared" si="256"/>
        <v>0.91</v>
      </c>
      <c r="GA164" s="86">
        <f t="shared" si="257"/>
        <v>0.36</v>
      </c>
      <c r="GB164" s="86">
        <f t="shared" si="258"/>
        <v>0.64</v>
      </c>
      <c r="GC164" s="86">
        <f t="shared" si="259"/>
        <v>0.45</v>
      </c>
      <c r="GD164" s="86">
        <f t="shared" si="260"/>
        <v>0.27</v>
      </c>
      <c r="GE164" s="86">
        <f t="shared" si="261"/>
        <v>0.27</v>
      </c>
      <c r="GF164" s="86">
        <f t="shared" si="262"/>
        <v>0.73</v>
      </c>
      <c r="GG164" s="86">
        <f t="shared" si="263"/>
        <v>0.91</v>
      </c>
      <c r="GH164" s="86">
        <f t="shared" si="264"/>
        <v>0.91</v>
      </c>
      <c r="GI164" s="87">
        <f t="shared" si="265"/>
        <v>1.55</v>
      </c>
      <c r="GJ164" s="85">
        <f>ROUND(((FZ164-AVERAGE(FZ$9:FZ$497))/STDEVP(FZ$9:FZ$497)*10+50),2)</f>
        <v>47.8</v>
      </c>
      <c r="GK164" s="86">
        <f>ROUND(((GA164-AVERAGE(GA$9:GA$497))/STDEVP(GA$9:GA$497)*10+50),2)</f>
        <v>40.130000000000003</v>
      </c>
      <c r="GL164" s="86">
        <f>ROUND(((GB164-AVERAGE(GB$9:GB$497))/STDEVP(GB$9:GB$497)*10+50),2)</f>
        <v>52.15</v>
      </c>
      <c r="GM164" s="86">
        <f>ROUND(((GC164-AVERAGE(GC$9:GC$497))/STDEVP(GC$9:GC$497)*10+50),2)</f>
        <v>46.19</v>
      </c>
      <c r="GN164" s="86">
        <f>ROUND(((GD164-AVERAGE(GD$9:GD$497))/STDEVP(GD$9:GD$497)*10+50),2)</f>
        <v>45.81</v>
      </c>
      <c r="GO164" s="86">
        <f>ROUND(((GE164-AVERAGE(GE$9:GE$497))/STDEVP(GE$9:GE$497)*10+50),2)</f>
        <v>47.15</v>
      </c>
      <c r="GP164" s="86">
        <f>ROUND(((GF164-AVERAGE(GF$9:GF$497))/STDEVP(GF$9:GF$497)*10+50),2)</f>
        <v>52.99</v>
      </c>
      <c r="GQ164" s="86">
        <f>ROUND(((GG164-AVERAGE(GG$9:GG$497))/STDEVP(GG$9:GG$497)*10+50),2)</f>
        <v>58.73</v>
      </c>
      <c r="GR164" s="86">
        <f>ROUND(((GH164-AVERAGE(GH$9:GH$497))/STDEVP(GH$9:GH$497)*10+50),2)</f>
        <v>47.64</v>
      </c>
      <c r="GS164" s="87">
        <f>ROUND(((GI164-AVERAGE(GI$9:GI$497))/STDEVP(GI$9:GI$497)*10+50),2)</f>
        <v>57.06</v>
      </c>
      <c r="GT164" s="73">
        <f>RANK(GJ164,$GJ$9:$GJ$497,0)</f>
        <v>247</v>
      </c>
      <c r="GU164" s="74">
        <f>RANK(GK164,$GK$9:$GK$497,0)</f>
        <v>371</v>
      </c>
      <c r="GV164" s="74">
        <f>RANK(GL164,$GL$9:$GL$497,0)</f>
        <v>169</v>
      </c>
      <c r="GW164" s="74">
        <f>RANK(GM164,$GM$9:$GM$497,0)</f>
        <v>278</v>
      </c>
      <c r="GX164" s="74">
        <f>RANK(GN164,$GN$9:$GN$497,0)</f>
        <v>248</v>
      </c>
      <c r="GY164" s="74">
        <f>RANK(GO164,$GO$9:$GO$497,0)</f>
        <v>210</v>
      </c>
      <c r="GZ164" s="74">
        <f>RANK(GP164,$GP$9:$GP$497,0)</f>
        <v>161</v>
      </c>
      <c r="HA164" s="74">
        <f>RANK(GQ164,$GQ$9:$GQ$497,0)</f>
        <v>86</v>
      </c>
      <c r="HB164" s="74">
        <f>RANK(GR164,$GR$9:$GR$497,0)</f>
        <v>229</v>
      </c>
      <c r="HC164" s="84">
        <f>RANK(GS164,$GS$9:$GS$497,0)</f>
        <v>100</v>
      </c>
      <c r="HD164" s="85">
        <f>ROUND(AVERAGEIF($ES$9:$ES$497,$ES164,$FZ$9:$FZ$497),2)</f>
        <v>0.95</v>
      </c>
      <c r="HE164" s="86">
        <f>ROUND(AVERAGEIF($ES$9:$ES$497,$ES164,$GA$9:$GA$497),2)</f>
        <v>0.38</v>
      </c>
      <c r="HF164" s="86">
        <f>ROUND(AVERAGEIF($ES$9:$ES$497,$ES164,$GB$9:$GB$497),2)</f>
        <v>0.82</v>
      </c>
      <c r="HG164" s="86">
        <f>ROUND(AVERAGEIF($ES$9:$ES$497,$ES164,$GC$9:$GC$497),2)</f>
        <v>0.44</v>
      </c>
      <c r="HH164" s="86">
        <f>ROUND(AVERAGEIF($ES$9:$ES$497,$ES164,$GD$9:$GD$497),2)</f>
        <v>0.15</v>
      </c>
      <c r="HI164" s="86">
        <f>ROUND(AVERAGEIF($ES$9:$ES$497,$ES164,$GE$9:$GE$497),2)</f>
        <v>0.14000000000000001</v>
      </c>
      <c r="HJ164" s="86">
        <f>ROUND(AVERAGEIF($ES$9:$ES$497,$ES164,$GF$9:$GF$497),2)</f>
        <v>0.74</v>
      </c>
      <c r="HK164" s="86">
        <f>ROUND(AVERAGEIF($ES$9:$ES$497,$ES164,$GG$9:$GG$497),2)</f>
        <v>0.85</v>
      </c>
      <c r="HL164" s="86">
        <f>ROUND(AVERAGEIF($ES$9:$ES$497,$ES164,$GH$9:$GH$497),2)</f>
        <v>0.97</v>
      </c>
      <c r="HM164" s="87">
        <f>ROUND(AVERAGEIF($ES$9:$ES$497,$ES164,$GI$9:$GI$497),2)</f>
        <v>1.67</v>
      </c>
      <c r="HN164" s="88">
        <f t="shared" si="266"/>
        <v>-3.9999999999999925E-2</v>
      </c>
      <c r="HO164" s="89">
        <f t="shared" si="267"/>
        <v>-2.0000000000000018E-2</v>
      </c>
      <c r="HP164" s="89">
        <f t="shared" si="268"/>
        <v>-0.17999999999999994</v>
      </c>
      <c r="HQ164" s="89">
        <f t="shared" si="269"/>
        <v>1.0000000000000009E-2</v>
      </c>
      <c r="HR164" s="89">
        <f t="shared" si="270"/>
        <v>0.12000000000000002</v>
      </c>
      <c r="HS164" s="89">
        <f t="shared" si="271"/>
        <v>0.13</v>
      </c>
      <c r="HT164" s="89">
        <f t="shared" si="272"/>
        <v>-1.0000000000000009E-2</v>
      </c>
      <c r="HU164" s="89">
        <f t="shared" si="273"/>
        <v>6.0000000000000053E-2</v>
      </c>
      <c r="HV164" s="89">
        <f t="shared" si="274"/>
        <v>-5.9999999999999942E-2</v>
      </c>
      <c r="HW164" s="90">
        <f t="shared" si="275"/>
        <v>-0.11999999999999988</v>
      </c>
      <c r="HX164" s="73">
        <f>COUNTIFS($FZ$9:$FZ$497,"&gt;"&amp;FZ164,$ES$9:$ES$497,$ES164)+1</f>
        <v>50</v>
      </c>
      <c r="HY164" s="74">
        <f>COUNTIFS($GA$9:$GA$497,"&gt;"&amp;GA164,$ES$9:$ES$497,$ES164)+1</f>
        <v>44</v>
      </c>
      <c r="HZ164" s="74">
        <f>COUNTIFS($GB$9:$GB$497,"&gt;"&amp;GB164,$ES$9:$ES$497,$ES164)+1</f>
        <v>74</v>
      </c>
      <c r="IA164" s="74">
        <f>COUNTIFS($GC$9:$GC$497,"&gt;"&amp;GC164,$ES$9:$ES$497,$ES164)+1</f>
        <v>40</v>
      </c>
      <c r="IB164" s="74">
        <f>COUNTIFS($GD$9:$GD$497,"&gt;"&amp;GD164,$ES$9:$ES$497,$ES164)+1</f>
        <v>3</v>
      </c>
      <c r="IC164" s="74">
        <f>COUNTIFS($GE$9:$GE$497,"&gt;"&amp;GE164,$ES$9:$ES$497,$ES164)+1</f>
        <v>2</v>
      </c>
      <c r="ID164" s="74">
        <f>COUNTIFS($GF$9:$GF$497,"&gt;"&amp;GF164,$ES$9:$ES$497,$ES164)+1</f>
        <v>47</v>
      </c>
      <c r="IE164" s="74">
        <f>COUNTIFS($GG$9:$GG$497,"&gt;"&amp;GG164,$ES$9:$ES$497,$ES164)+1</f>
        <v>35</v>
      </c>
      <c r="IF164" s="74">
        <f>COUNTIFS($GH$9:$GH$497,"&gt;"&amp;GH164,$ES$9:$ES$497,$ES164)+1</f>
        <v>50</v>
      </c>
      <c r="IG164" s="84">
        <f>COUNTIFS($GI$9:$GI$497,"&gt;"&amp;GI164,$ES$9:$ES$497,$ES164)+1</f>
        <v>48</v>
      </c>
      <c r="IH164" s="91"/>
      <c r="II164" s="79"/>
      <c r="IJ164" s="79"/>
      <c r="IK164" s="79"/>
      <c r="IL164" s="79"/>
      <c r="IM164" s="92"/>
      <c r="IN164" s="93"/>
      <c r="IO164" s="94"/>
      <c r="IP164" s="95"/>
      <c r="IQ164" s="79"/>
      <c r="IR164" s="79"/>
      <c r="IS164" s="79"/>
      <c r="IT164" s="79"/>
      <c r="IU164" s="79"/>
      <c r="IV164" s="79"/>
      <c r="IW164" s="96"/>
      <c r="IX164" s="93"/>
      <c r="IY164" s="79"/>
      <c r="IZ164" s="79"/>
      <c r="JA164" s="79"/>
      <c r="JB164" s="79"/>
      <c r="JC164" s="79"/>
      <c r="JD164" s="79"/>
      <c r="JE164" s="97"/>
      <c r="JF164" s="95"/>
      <c r="JG164" s="79"/>
      <c r="JH164" s="79"/>
      <c r="JI164" s="79"/>
      <c r="JJ164" s="79"/>
      <c r="JK164" s="79"/>
      <c r="JL164" s="79"/>
      <c r="JM164" s="96"/>
      <c r="JN164" s="93"/>
      <c r="JO164" s="79"/>
      <c r="JP164" s="79"/>
      <c r="JQ164" s="79"/>
      <c r="JR164" s="79"/>
      <c r="JS164" s="79"/>
      <c r="JT164" s="79"/>
      <c r="JU164" s="79"/>
      <c r="JV164" s="79"/>
      <c r="JW164" s="79"/>
      <c r="JX164" s="79"/>
      <c r="JY164" s="79"/>
      <c r="JZ164" s="97"/>
      <c r="KA164" s="93"/>
      <c r="KB164" s="79"/>
      <c r="KC164" s="79"/>
      <c r="KD164" s="79"/>
      <c r="KE164" s="97"/>
      <c r="KF164" s="95"/>
      <c r="KG164" s="79"/>
      <c r="KH164" s="79"/>
      <c r="KI164" s="79"/>
      <c r="KJ164" s="79"/>
      <c r="KK164" s="98"/>
      <c r="KL164" s="79"/>
      <c r="KM164" s="79"/>
      <c r="KN164" s="79"/>
      <c r="KO164" s="79"/>
      <c r="KP164" s="79"/>
      <c r="KQ164" s="79"/>
      <c r="KR164" s="79"/>
      <c r="KS164" s="96"/>
      <c r="KT164" s="96"/>
      <c r="KU164" s="96"/>
      <c r="KV164" s="96"/>
      <c r="KW164" s="93"/>
      <c r="KX164" s="79"/>
      <c r="KY164" s="79"/>
      <c r="KZ164" s="79"/>
      <c r="LA164" s="79"/>
      <c r="LB164" s="79"/>
      <c r="LC164" s="96"/>
      <c r="LD164" s="93"/>
      <c r="LE164" s="94"/>
      <c r="LF164" s="99"/>
      <c r="LG164" s="75"/>
      <c r="LH164" s="93"/>
      <c r="LI164" s="79"/>
      <c r="LJ164" s="74"/>
      <c r="LK164" s="74"/>
      <c r="LL164" s="74"/>
      <c r="LM164" s="100"/>
      <c r="LN164" s="95"/>
      <c r="LO164" s="79"/>
      <c r="LP164" s="79"/>
      <c r="LQ164" s="79"/>
      <c r="LR164" s="96"/>
      <c r="LS164" s="93"/>
      <c r="LT164" s="79"/>
      <c r="LU164" s="79"/>
      <c r="LV164" s="79"/>
      <c r="LW164" s="79"/>
      <c r="LX164" s="79"/>
      <c r="LY164" s="79"/>
      <c r="LZ164" s="79"/>
      <c r="MA164" s="97"/>
      <c r="MB164" s="95"/>
      <c r="MC164" s="79"/>
      <c r="MD164" s="79"/>
      <c r="ME164" s="79"/>
      <c r="MF164" s="79"/>
      <c r="MG164" s="79"/>
      <c r="MH164" s="79"/>
      <c r="MI164" s="79"/>
      <c r="MJ164" s="79"/>
      <c r="MK164" s="79"/>
      <c r="ML164" s="79"/>
      <c r="MM164" s="79"/>
      <c r="MN164" s="98"/>
      <c r="MO164" s="98"/>
      <c r="MP164" s="96"/>
      <c r="MQ164" s="93"/>
      <c r="MR164" s="79"/>
      <c r="MS164" s="79"/>
      <c r="MT164" s="79"/>
      <c r="MU164" s="79"/>
      <c r="MV164" s="98"/>
      <c r="MW164" s="79"/>
      <c r="MX164" s="79"/>
      <c r="MY164" s="79"/>
      <c r="MZ164" s="79"/>
      <c r="NA164" s="79"/>
      <c r="NB164" s="79"/>
      <c r="NC164" s="79"/>
      <c r="ND164" s="96"/>
      <c r="NE164" s="96"/>
      <c r="NF164" s="96"/>
      <c r="NG164" s="96"/>
      <c r="NH164" s="93"/>
      <c r="NI164" s="79"/>
      <c r="NJ164" s="79"/>
      <c r="NK164" s="79"/>
      <c r="NL164" s="79"/>
      <c r="NM164" s="79"/>
      <c r="NN164" s="94"/>
      <c r="NO164" s="93"/>
      <c r="NP164" s="80"/>
      <c r="NQ164" s="124" t="s">
        <v>923</v>
      </c>
      <c r="NR164" s="102" t="s">
        <v>932</v>
      </c>
      <c r="NS164" s="102"/>
      <c r="NT164" s="102" t="s">
        <v>582</v>
      </c>
      <c r="NU164" s="102"/>
      <c r="NV164" s="104"/>
      <c r="NW164" s="102" t="s">
        <v>929</v>
      </c>
      <c r="NX164" s="133" t="s">
        <v>933</v>
      </c>
      <c r="NY164" s="129" t="s">
        <v>931</v>
      </c>
      <c r="NZ164" s="133" t="s">
        <v>2079</v>
      </c>
      <c r="OA164" s="134"/>
      <c r="OB164" s="134"/>
      <c r="OC164" s="134"/>
      <c r="OD164" s="108">
        <f t="shared" si="276"/>
        <v>72</v>
      </c>
      <c r="OE164" s="109">
        <v>7</v>
      </c>
      <c r="OF164" s="110">
        <f t="shared" si="277"/>
        <v>20</v>
      </c>
      <c r="OG164" s="109">
        <v>7</v>
      </c>
      <c r="OH164" s="111">
        <f>ROUND(AVERAGEIF($ES$9:$ES$497,$ES164,EV$9:EV$497),0)</f>
        <v>70</v>
      </c>
      <c r="OI164" s="112">
        <f>ROUND(AVERAGEIF($ES$9:$ES$497,$ES164,EW$9:EW$497),0)</f>
        <v>29</v>
      </c>
      <c r="OJ164" s="112">
        <f>ROUND(AVERAGEIF($ES$9:$ES$497,$ES164,EX$9:EX$497),0)</f>
        <v>62</v>
      </c>
      <c r="OK164" s="112">
        <f>ROUND(AVERAGEIF($ES$9:$ES$497,$ES164,EY$9:EY$497),0)</f>
        <v>34</v>
      </c>
      <c r="OL164" s="112">
        <f>ROUND(AVERAGEIF($ES$9:$ES$497,$ES164,EZ$9:EZ$497),0)</f>
        <v>10</v>
      </c>
      <c r="OM164" s="112">
        <f>ROUND(AVERAGEIF($ES$9:$ES$497,$ES164,FA$9:FA$497),0)</f>
        <v>10</v>
      </c>
      <c r="ON164" s="112">
        <f>ROUND(AVERAGEIF($ES$9:$ES$497,$ES164,FB$9:FB$497),0)</f>
        <v>53</v>
      </c>
      <c r="OO164" s="112">
        <f>ROUND(AVERAGEIF($ES$9:$ES$497,$ES164,FC$9:FC$497),0)</f>
        <v>56</v>
      </c>
      <c r="OP164" s="112">
        <f>ROUND(AVERAGEIF($ES$9:$ES$497,$ES164,FD$9:FD$497),0)</f>
        <v>72</v>
      </c>
      <c r="OQ164" s="113">
        <f>ROUND(AVERAGEIF($ES$9:$ES$497,$ES164,FE$9:FE$497),0)</f>
        <v>118</v>
      </c>
      <c r="OR164" s="114">
        <f>ROUND(EV164/MAX(EV$9:EV$497)*100,0)</f>
        <v>6</v>
      </c>
      <c r="OS164" s="115">
        <f>ROUND(EW164/MAX(EW$9:EW$497)*100,0)</f>
        <v>3</v>
      </c>
      <c r="OT164" s="115">
        <f>ROUND(EX164/MAX(EX$9:EX$497)*100,0)</f>
        <v>6</v>
      </c>
      <c r="OU164" s="115">
        <f>ROUND(EY164/MAX(EY$9:EY$497)*100,0)</f>
        <v>3</v>
      </c>
      <c r="OV164" s="115">
        <f>ROUND(EZ164/MAX(EZ$9:EZ$497)*100,0)</f>
        <v>2</v>
      </c>
      <c r="OW164" s="115">
        <f>ROUND(FA164/MAX(FA$9:FA$497)*100,0)</f>
        <v>3</v>
      </c>
      <c r="OX164" s="115">
        <f>ROUND(FB164/MAX(FB$9:FB$497)*100,0)</f>
        <v>6</v>
      </c>
      <c r="OY164" s="116">
        <f>ROUND(FC164/MAX(FC$9:FC$497)*100,0)</f>
        <v>7</v>
      </c>
      <c r="OZ164" s="115">
        <f>ROUND(FD164/MAX(FD$9:FD$497)*100,0)</f>
        <v>7</v>
      </c>
      <c r="PA164" s="117">
        <f>ROUND(FE164/MAX(FE$9:FE$497)*100,0)</f>
        <v>7</v>
      </c>
      <c r="PB164" s="118">
        <f t="shared" si="278"/>
        <v>58</v>
      </c>
      <c r="PC164" s="115">
        <f t="shared" si="279"/>
        <v>46</v>
      </c>
      <c r="PD164" s="115">
        <f t="shared" si="280"/>
        <v>64</v>
      </c>
      <c r="PE164" s="115">
        <f t="shared" si="281"/>
        <v>72</v>
      </c>
      <c r="PF164" s="115">
        <f t="shared" si="282"/>
        <v>45</v>
      </c>
      <c r="PG164" s="119">
        <f t="shared" si="283"/>
        <v>39</v>
      </c>
      <c r="PH164" s="118">
        <f>ROUND(PB164/MAX(PB$9:PB$497)*100,0)</f>
        <v>7</v>
      </c>
      <c r="PI164" s="115">
        <f>ROUND(PC164/MAX(PC$9:PC$497)*100,0)</f>
        <v>6</v>
      </c>
      <c r="PJ164" s="115">
        <f>ROUND(PD164/MAX(PD$9:PD$497)*100,0)</f>
        <v>7</v>
      </c>
      <c r="PK164" s="115">
        <f>ROUND(PE164/MAX(PE$9:PE$497)*100,0)</f>
        <v>7</v>
      </c>
      <c r="PL164" s="115">
        <f>ROUND(PF164/MAX(PF$9:PF$497)*100,0)</f>
        <v>6</v>
      </c>
      <c r="PM164" s="119">
        <f>ROUND(PG164/MAX(PG$9:PG$497)*100,0)</f>
        <v>6</v>
      </c>
      <c r="PN164" s="118">
        <f>RANK(PH164,PH$9:PH$497,0)</f>
        <v>427</v>
      </c>
      <c r="PO164" s="115">
        <f>RANK(PI164,PI$9:PI$497,0)</f>
        <v>426</v>
      </c>
      <c r="PP164" s="115">
        <f>RANK(PJ164,PJ$9:PJ$497,0)</f>
        <v>427</v>
      </c>
      <c r="PQ164" s="115">
        <f>RANK(PK164,PK$9:PK$497,0)</f>
        <v>424</v>
      </c>
      <c r="PR164" s="115">
        <f>RANK(PL164,PL$9:PL$497,0)</f>
        <v>429</v>
      </c>
      <c r="PS164" s="119">
        <f>RANK(PM164,PM$9:PM$497,0)</f>
        <v>429</v>
      </c>
      <c r="PT164" s="120">
        <f>ROUND(FZ164/MAX(FZ$9:FZ$497)*100,0)</f>
        <v>50</v>
      </c>
      <c r="PU164" s="115">
        <f>ROUND(GA164/MAX(GA$9:GA$497)*100,0)</f>
        <v>20</v>
      </c>
      <c r="PV164" s="115">
        <f>ROUND(GB164/MAX(GB$9:GB$497)*100,0)</f>
        <v>47</v>
      </c>
      <c r="PW164" s="115">
        <f>ROUND(GC164/MAX(GC$9:GC$497)*100,0)</f>
        <v>36</v>
      </c>
      <c r="PX164" s="115">
        <f>ROUND(GD164/MAX(GD$9:GD$497)*100,0)</f>
        <v>15</v>
      </c>
      <c r="PY164" s="115">
        <f>ROUND(GE164/MAX(GE$9:GE$497)*100,0)</f>
        <v>16</v>
      </c>
      <c r="PZ164" s="115">
        <f>ROUND(GF164/MAX(GF$9:GF$497)*100,0)</f>
        <v>34</v>
      </c>
      <c r="QA164" s="116">
        <f>ROUND(GG164/MAX(GG$9:GG$497)*100,0)</f>
        <v>50</v>
      </c>
      <c r="QB164" s="115">
        <f>ROUND(GH164/MAX(GH$9:GH$497)*100,0)</f>
        <v>40</v>
      </c>
      <c r="QC164" s="121">
        <f>ROUND(GI164/MAX(GI$9:GI$497)*100,0)</f>
        <v>50</v>
      </c>
      <c r="QD164" s="120">
        <f>ROUND(AVERAGEIF($ES$9:$ES$497,$ES164,PT$9:PT$497),0)</f>
        <v>52</v>
      </c>
      <c r="QE164" s="120">
        <f>ROUND(AVERAGEIF($ES$9:$ES$497,$ES164,PU$9:PU$497),0)</f>
        <v>21</v>
      </c>
      <c r="QF164" s="120">
        <f>ROUND(AVERAGEIF($ES$9:$ES$497,$ES164,PV$9:PV$497),0)</f>
        <v>60</v>
      </c>
      <c r="QG164" s="120">
        <f>ROUND(AVERAGEIF($ES$9:$ES$497,$ES164,PW$9:PW$497),0)</f>
        <v>35</v>
      </c>
      <c r="QH164" s="120">
        <f>ROUND(AVERAGEIF($ES$9:$ES$497,$ES164,PX$9:PX$497),0)</f>
        <v>8</v>
      </c>
      <c r="QI164" s="120">
        <f>ROUND(AVERAGEIF($ES$9:$ES$497,$ES164,PY$9:PY$497),0)</f>
        <v>9</v>
      </c>
      <c r="QJ164" s="120">
        <f>ROUND(AVERAGEIF($ES$9:$ES$497,$ES164,PZ$9:PZ$497),0)</f>
        <v>35</v>
      </c>
      <c r="QK164" s="120">
        <f>ROUND(AVERAGEIF($ES$9:$ES$497,$ES164,QA$9:QA$497),0)</f>
        <v>46</v>
      </c>
      <c r="QL164" s="120">
        <f>ROUND(AVERAGEIF($ES$9:$ES$497,$ES164,QB$9:QB$497),0)</f>
        <v>43</v>
      </c>
      <c r="QM164" s="120">
        <f>ROUND(AVERAGEIF($ES$9:$ES$497,$ES164,QC$9:QC$497),0)</f>
        <v>53</v>
      </c>
      <c r="QN164" s="114">
        <f t="shared" si="297"/>
        <v>482</v>
      </c>
      <c r="QO164" s="115">
        <f t="shared" si="298"/>
        <v>354</v>
      </c>
      <c r="QP164" s="115">
        <f t="shared" si="299"/>
        <v>542</v>
      </c>
      <c r="QQ164" s="115">
        <f t="shared" si="300"/>
        <v>632</v>
      </c>
      <c r="QR164" s="115">
        <f t="shared" si="301"/>
        <v>450</v>
      </c>
      <c r="QS164" s="119">
        <f t="shared" si="302"/>
        <v>310</v>
      </c>
      <c r="QT164" s="114">
        <f>ROUND((QN164-MIN(QN$9:QN$497))/(MAX(QN$9:QN$497)-MIN(QN$9:QN$497))*100,0)</f>
        <v>40</v>
      </c>
      <c r="QU164" s="115">
        <f>ROUND((QO164-MIN(QO$9:QO$497))/(MAX(QO$9:QO$497)-MIN(QO$9:QO$497))*100,0)</f>
        <v>21</v>
      </c>
      <c r="QV164" s="115">
        <f>ROUND((QP164-MIN(QP$9:QP$497))/(MAX(QP$9:QP$497)-MIN(QP$9:QP$497))*100,0)</f>
        <v>28</v>
      </c>
      <c r="QW164" s="115">
        <f>ROUND((QQ164-MIN(QQ$9:QQ$497))/(MAX(QQ$9:QQ$497)-MIN(QQ$9:QQ$497))*100,0)</f>
        <v>43</v>
      </c>
      <c r="QX164" s="115">
        <f>ROUND((QR164-MIN(QR$9:QR$497))/(MAX(QR$9:QR$497)-MIN(QR$9:QR$497))*100,0)</f>
        <v>36</v>
      </c>
      <c r="QY164" s="115">
        <f>ROUND((QS164-MIN(QS$9:QS$497))/(MAX(QS$9:QS$497)-MIN(QS$9:QS$497))*100,0)</f>
        <v>28</v>
      </c>
      <c r="QZ164" s="114">
        <f>RANK(QN164,QN$9:QN$497,0)</f>
        <v>208</v>
      </c>
      <c r="RA164" s="115">
        <f>RANK(QO164,QO$9:QO$497,0)</f>
        <v>260</v>
      </c>
      <c r="RB164" s="115">
        <f>RANK(QP164,QP$9:QP$497,0)</f>
        <v>244</v>
      </c>
      <c r="RC164" s="115">
        <f>RANK(QQ164,QQ$9:QQ$497,0)</f>
        <v>140</v>
      </c>
      <c r="RD164" s="115">
        <f>RANK(QR164,QR$9:QR$497,0)</f>
        <v>321</v>
      </c>
      <c r="RE164" s="115">
        <f>RANK(QS164,QS$9:QS$497,0)</f>
        <v>323</v>
      </c>
      <c r="RF164" s="122"/>
      <c r="RG164" s="115">
        <f>($RH$3*(IH164+IJ164)*100*100/MAX(EX$9:EX$497)*$RO$3) +($RH$3*(II164+IJ164)*100*100/MAX(EX$9:EX$497)*$RO$4) + ($RH$3*IK164*100*100/MAX(EX$9:EX$497)*0.098)</f>
        <v>0</v>
      </c>
      <c r="RH164" s="115">
        <f>($RH$4*IL164*100*100/MAX(EZ$9:EZ$497))*$RQ$3</f>
        <v>0</v>
      </c>
      <c r="RI164" s="115">
        <f>($RH$3*IM164*100*100/MAX(EY$9:EY$497))*$RQ$4</f>
        <v>0</v>
      </c>
      <c r="RJ164" s="115">
        <f>($RH$3*IN164*100*100/MAX(EX$9:EX$497))</f>
        <v>0</v>
      </c>
      <c r="RK164" s="115">
        <f>($RH$4*IO164*100*100/MAX(EZ$9:EZ$497))*$RQ$3</f>
        <v>0</v>
      </c>
      <c r="RL164" s="115">
        <f>(($RL$4*IP164*100*((100/MAX(EX$9:EX$497)+100/MAX(EZ$9:EZ$497))/2))+($RL$4*IQ164*100*((100/MAX(EX$9:EX$497)+100/MAX(EZ$9:EZ$497))/2))+($RL$4*IR164*100*((100/MAX(EX$9:EX$497)+100/MAX(EZ$9:EZ$497))/2))+($RL$4*IS164*100*((100/MAX(EX$9:EX$497)+100/MAX(EZ$9:EZ$497))/2))+($RL$4*IT164*100*((100/MAX(EX$9:EX$497)+100/MAX(EZ$9:EZ$497))/2))+($RL$4*IU164*100*((100/MAX(EX$9:EX$497)+100/MAX(EZ$9:EZ$497))/2))+($RL$4*IV164*100*((100/MAX(EX$9:EX$497)+100/MAX(EZ$9:EZ$497))/2))+($RL$4*IW164*100*((100/MAX(EX$9:EX$497)+100/MAX(EZ$9:EZ$497))/2)))*$RS$3</f>
        <v>0</v>
      </c>
      <c r="RM164" s="115">
        <f>(($RH$3*IX164*100*100/MAX(EX$9:EX$497))+($RH$3*IY164*100*100/MAX(EX$9:EX$497))+($RH$3*IZ164*100*100/MAX(EX$9:EX$497))+($RH$3*JA164*100*100/MAX(EX$9:EX$497))+($RH$3*JB164*100*100/MAX(EX$9:EX$497))+($RH$3*JC164*100*100/MAX(EX$9:EX$497))+($RH$3*JD164*100*100/MAX(EX$9:EX$497))+($RH$3*JE164*100*100/MAX(EX$9:EX$497)))*$RS$4</f>
        <v>0</v>
      </c>
      <c r="RN164" s="115">
        <f>(($RH$4*JF164*100*100/MAX(EZ$9:EZ$497)) + ($RH$4*JG164*100*100/MAX(EZ$9:EZ$497)) + ($RH$4*JH164*100*100/MAX(EZ$9:EZ$497)) + ($RH$4*JI164*100*100/MAX(EZ$9:EZ$497)) + ($RH$4*JJ164*100*100/MAX(EZ$9:EZ$497)) + ($RH$4*JK164*100*100/MAX(EZ$9:EZ$497)) + ($RH$4*JL164*100*100/MAX(EZ$9:EZ$497)) + ($RH$4*JM164*100*100/MAX(EZ$9:EZ$497)))*$RU$3</f>
        <v>0</v>
      </c>
      <c r="RO164" s="115">
        <f>(($RL$4*JN164*100*((100/MAX(EX$9:EX$497)+100/MAX(EZ$9:EZ$497))/2))+($RL$4*JO164*100*((100/MAX(EX$9:EX$497)+100/MAX(EZ$9:EZ$497))/2))+($RL$4*JP164*100*((100/MAX(EX$9:EX$497)+100/MAX(EZ$9:EZ$497))/2))+($RL$4*JQ164*100*((100/MAX(EX$9:EX$497)+100/MAX(EZ$9:EZ$497))/2))+($RL$4*JR164*100*((100/MAX(EX$9:EX$497)+100/MAX(EZ$9:EZ$497))/2))+($RL$4*JS164*100*((100/MAX(EX$9:EX$497)+100/MAX(EZ$9:EZ$497))/2))+($RL$4*JT164*100*((100/MAX(EX$9:EX$497)+100/MAX(EZ$9:EZ$497))/2))+($RL$4*JU164*100*((100/MAX(EX$9:EX$497)+100/MAX(EZ$9:EZ$497))/2))+($RL$4*JV164*100*((100/MAX(EX$9:EX$497)+100/MAX(EZ$9:EZ$497))/2))+($RL$4*JW164*100*((100/MAX(EX$9:EX$497)+100/MAX(EZ$9:EZ$497))/2))+($RL$4*JX164*100*((100/MAX(EX$9:EX$497)+100/MAX(EZ$9:EZ$497))/2))+($RL$4*JY164*100*((100/MAX(EX$9:EX$497)+100/MAX(EZ$9:EZ$497))/2))+($RL$4*JZ164*100*((100/MAX(EX$9:EX$497)+100/MAX(EZ$9:EZ$497))/2)))*$RW$3/2</f>
        <v>0</v>
      </c>
      <c r="RP164" s="119">
        <f>($RJ$3*KA164*100*100/MAX(FA$9:FA$497)) + ($RJ$3*KB164*100*100/MAX(FA$9:FA$497)/2) + ($RJ$3*KC164*100*100/MAX(FA$9:FA$497)/2) + ($RJ$3*KD164*100*100/MAX(FA$9:FA$497)/4) + ($RJ$3*KE164*100*100/MAX(FA$9:FA$497)/4)</f>
        <v>0</v>
      </c>
      <c r="RQ164" s="118">
        <f>($RL$4*KF164*100*((100/MAX(EX$9:EX$497)+100/MAX(EZ$9:EZ$497)))) * ($RO$3/2) + (($RL$4*KG164*100*((100/MAX(EX$9:EX$497)+100/MAX(EZ$9:EZ$497))))+($RL$4*KH164*100*((100/MAX(EX$9:EX$497)+100/MAX(EZ$9:EZ$497))))+($RL$4*KI164*100*((100/MAX(EX$9:EX$497)+100/MAX(EZ$9:EZ$497))))+($RL$4*KJ164*100*((100/MAX(EX$9:EX$497)+100/MAX(EZ$9:EZ$497))))+($RL$4*KK164*100*((100/MAX(EX$9:EX$497)+100/MAX(EZ$9:EZ$497))))+($RL$4*KL164*100*((100/MAX(EX$9:EX$497)+100/MAX(EZ$9:EZ$497))))+($RL$4*KM164*100*((100/MAX(EX$9:EX$497)+100/MAX(EZ$9:EZ$497))))+($RL$4*KN164*100*((100/MAX(EX$9:EX$497)+100/MAX(EZ$9:EZ$497))))+($RL$4*KO164*100*((100/MAX(EX$9:EX$497)+100/MAX(EZ$9:EZ$497))))+($RL$4*KP164*100*((100/MAX(EX$9:EX$497)+100/MAX(EZ$9:EZ$497))))+($RL$4*KQ164*100*((100/MAX(EX$9:EX$497)+100/MAX(EZ$9:EZ$497))))+($RL$4*KR164*100*((100/MAX(EX$9:EX$497)+100/MAX(EZ$9:EZ$497))))+($RL$4*KS164*100*((100/MAX(EX$9:EX$497)+100/MAX(EZ$9:EZ$497))))+($RL$4*KV164*100*((100/MAX(EX$9:EX$497)+100/MAX(EZ$9:EZ$497))))) * (($RO$3+$RO$4)/6)</f>
        <v>0</v>
      </c>
      <c r="RR164" s="115">
        <f>(($RL$4*KW164*100*((100/MAX(EX$9:EX$497)+100/MAX(EZ$9:EZ$497))))) * ($RO$3/2) + (($RL$4*KX164*100*((100/MAX(EX$9:EX$497)+100/MAX(EZ$9:EZ$497))))+($RL$4*KY164*100*((100/MAX(EX$9:EX$497)+100/MAX(EZ$9:EZ$497))))+($RL$4*KZ164*100*((100/MAX(EX$9:EX$497)+100/MAX(EZ$9:EZ$497))))+($RL$4*LA164*100*((100/MAX(EX$9:EX$497)+100/MAX(EZ$9:EZ$497))))+($RL$4*LB164*100*((100/MAX(EX$9:EX$497)+100/MAX(EZ$9:EZ$497))))+($RL$4*LC164*100*((100/MAX(EX$9:EX$497)+100/MAX(EZ$9:EZ$497))))) * (($RO$3+$RO$4)/6)</f>
        <v>0</v>
      </c>
      <c r="RS164" s="119">
        <f>(($RL$4*LD164*100*((100/MAX(EX$9:EX$497)+100/MAX(EZ$9:EZ$497))))+($RL$4*LE164*100*((100/MAX(EX$9:EX$497)+100/MAX(EZ$9:EZ$497))))) * (($RO$3+$RO$4)/6)</f>
        <v>0</v>
      </c>
      <c r="RT164" s="118">
        <f>($RJ$4*LH164*100*(100/MAX(EV$9:EV$497)))+($RJ$4*LI164*100*(100/MAX(EV$9:EV$497)))</f>
        <v>0</v>
      </c>
      <c r="RU164" s="119">
        <f>($RJ$4*LJ164*(100/MAX(EV$9:EV$497)))/2 + ($RL$3*LK164*(100/MAX(EW$9:EW$497))) + ($RJ$4*LL164*(100/MAX(EV$9:EV$497)))/4 + ($RL$3*LM164*(100/MAX(EW$9:EW$497)))</f>
        <v>0</v>
      </c>
      <c r="RV164" s="118">
        <f>($RJ$4*LN164*100*100/MAX(EV$9:EV$497)/2)+($RJ$4*LO164*100*100/MAX(EV$9:EV$497)/2)+($RJ$4*LP164*100*100/MAX(EV$9:EV$497))+($RJ$4*LQ164*100*100/MAX(EV$9:EV$497))+($RJ$4*LR164*100*100/MAX(EV$9:EV$497))</f>
        <v>0</v>
      </c>
      <c r="RW164" s="115">
        <f>($RJ$4*LS164*100*100/MAX(EV$9:EV$497)) + (($RJ$4*LT164*100*100/MAX(EV$9:EV$497))+($RJ$4*LU164*100*100/MAX(EV$9:EV$497))+($RJ$4*LV164*100*100/MAX(EV$9:EV$497))+($RJ$4*LW164*100*100/MAX(EV$9:EV$497))+($RJ$4*LX164*100*100/MAX(EV$9:EV$497))+($RJ$4*LY164*100*100/MAX(EV$9:EV$497))+($RJ$4*LZ164*100*100/MAX(EV$9:EV$497))+($RJ$4*MA164*100*100/MAX(EV$9:EV$497)))/2</f>
        <v>0</v>
      </c>
      <c r="RX164" s="119">
        <f>($RJ$4*MB164*100*100/MAX(EV$9:EV$497))+($RJ$4*MC164*100*100/MAX(EV$9:EV$497))+($RJ$4*MD164*100*100/MAX(EV$9:EV$497))+($RJ$4*ME164*100*100/MAX(EV$9:EV$497))+($RJ$4*MF164*100*100/MAX(EV$9:EV$497))+($RJ$4*MG164*100*100/MAX(EV$9:EV$497))+($RJ$4*MH164*100*100/MAX(EV$9:EV$497))+($RJ$4*MI164*100*100/MAX(EV$9:EV$497))+($RJ$4*MJ164*100*100/MAX(EV$9:EV$497))+($RJ$4*MK164*100*100/MAX(EV$9:EV$497))+($RJ$4*ML164*100*100/MAX(EV$9:EV$497))+($RJ$4*MM164*100*100/MAX(EV$9:EV$497))+($RJ$4*MN164*100*100/MAX(EV$9:EV$497))</f>
        <v>0</v>
      </c>
      <c r="RY164" s="118">
        <f>($RJ$4*MQ164*100*100/MAX(EV$9:EV$497))/2 + (($RJ$4*MR164*100*100/MAX(EV$9:EV$497))+($RJ$4*MS164*100*100/MAX(EV$9:EV$497))+($RJ$4*MT164*100*100/MAX(EV$9:EV$497))+($RJ$4*MU164*100*100/MAX(EV$9:EV$497))+($RJ$4*MV164*100*100/MAX(EV$9:EV$497))+($RJ$4*MW164*100*100/MAX(EV$9:EV$497))+($RJ$4*MX164*100*100/MAX(EV$9:EV$497))+($RJ$4*MY164*100*100/MAX(EV$9:EV$497))+($RJ$4*MZ164*100*100/MAX(EV$9:EV$497))+($RJ$4*NA164*100*100/MAX(EV$9:EV$497))+($RJ$4*NB164*100*100/MAX(EV$9:EV$497))+($RJ$4*NC164*100*100/MAX(EV$9:EV$497))+($RJ$4*ND164*100*100/MAX(EV$9:EV$497))+($RJ$4*NG164*100*100/MAX(EV$9:EV$497)))/4</f>
        <v>0</v>
      </c>
      <c r="RZ164" s="115">
        <f>($RJ$4*NH164*100*100/MAX(EV$9:EV$497))/2 + (($RJ$4*NI164*100*100/MAX(EV$9:EV$497))+($RJ$4*NJ164*100*100/MAX(EV$9:EV$497))+($RJ$4*NK164*100*100/MAX(EV$9:EV$497))+($RJ$4*NL164*100*100/MAX(EV$9:EV$497))+($RJ$4*NM164*100*100/MAX(EV$9:EV$497))+($RJ$4*NN164*100*100/MAX(EV$9:EV$497)))/4</f>
        <v>0</v>
      </c>
      <c r="SA164" s="117">
        <f>(($RJ$4*NO164*100*100/MAX(EV$9:EV$497))+($RJ$4*NP164*100*100/MAX(EV$9:EV$497)))/4</f>
        <v>0</v>
      </c>
      <c r="SB164" s="118">
        <f t="shared" si="284"/>
        <v>0</v>
      </c>
      <c r="SC164" s="115">
        <f t="shared" si="285"/>
        <v>0</v>
      </c>
      <c r="SD164" s="115">
        <f t="shared" si="286"/>
        <v>0</v>
      </c>
      <c r="SE164" s="115">
        <f t="shared" si="287"/>
        <v>0</v>
      </c>
      <c r="SF164" s="115">
        <f t="shared" si="288"/>
        <v>0</v>
      </c>
      <c r="SG164" s="115">
        <f t="shared" si="289"/>
        <v>0</v>
      </c>
      <c r="SH164" s="115">
        <f>ROUND(SB164/MAX(SB$9:SB$497)*100,0)</f>
        <v>0</v>
      </c>
      <c r="SI164" s="115">
        <f>ROUND(SC164/MAX(SC$9:SC$497)*100,0)</f>
        <v>0</v>
      </c>
      <c r="SJ164" s="115">
        <f>ROUND(SD164/MAX(SD$9:SD$497)*100,0)</f>
        <v>0</v>
      </c>
      <c r="SK164" s="115">
        <f>ROUND(SE164/MAX(SE$9:SE$497)*100,0)</f>
        <v>0</v>
      </c>
      <c r="SL164" s="115">
        <f>ROUND(SF164/MAX(SF$9:SF$497)*100,0)</f>
        <v>0</v>
      </c>
      <c r="SM164" s="121">
        <f>ROUND(SG164/MAX(SG$9:SG$497)*100,0)</f>
        <v>0</v>
      </c>
      <c r="SN164" s="115">
        <f>ROUND(AVERAGEIF($ES$9:$ES$497,$ES164,SH$9:SH$497),0)</f>
        <v>26</v>
      </c>
      <c r="SO164" s="115">
        <f>ROUND(AVERAGEIF($ES$9:$ES$497,$ES164,SI$9:SI$497),0)</f>
        <v>26</v>
      </c>
      <c r="SP164" s="115">
        <f>ROUND(AVERAGEIF($ES$9:$ES$497,$ES164,SJ$9:SJ$497),0)</f>
        <v>3</v>
      </c>
      <c r="SQ164" s="115">
        <f>ROUND(AVERAGEIF($ES$9:$ES$497,$ES164,SK$9:SK$497),0)</f>
        <v>21</v>
      </c>
      <c r="SR164" s="115">
        <f>ROUND(AVERAGEIF($ES$9:$ES$497,$ES164,SL$9:SL$497),0)</f>
        <v>5</v>
      </c>
      <c r="SS164" s="121">
        <f>ROUND(AVERAGEIF($ES$9:$ES$497,$ES164,SM$9:SM$497),0)</f>
        <v>5</v>
      </c>
      <c r="ST164" s="114">
        <f>RANK(SB164,SB$9:SB$497,0)</f>
        <v>323</v>
      </c>
      <c r="SU164" s="115">
        <f>RANK(SC164,SC$9:SC$497,0)</f>
        <v>320</v>
      </c>
      <c r="SV164" s="115">
        <f>RANK(SD164,SD$9:SD$497,0)</f>
        <v>320</v>
      </c>
      <c r="SW164" s="115">
        <f>RANK(SE164,SE$9:SE$497,0)</f>
        <v>320</v>
      </c>
      <c r="SX164" s="115">
        <f>RANK(SF164,SF$9:SF$497,0)</f>
        <v>317</v>
      </c>
      <c r="SY164" s="115">
        <f>RANK(SG164,SG$9:SG$497,0)</f>
        <v>308</v>
      </c>
      <c r="SZ164" s="115">
        <f>COUNTIFS(SB$9:SB$497,"&gt;"&amp;SB164,$ES$9:$ES$497,$ES164)+1</f>
        <v>67</v>
      </c>
      <c r="TA164" s="115">
        <f>COUNTIFS(SC$9:SC$497,"&gt;"&amp;SC164,$ES$9:$ES$497,$ES164)+1</f>
        <v>67</v>
      </c>
      <c r="TB164" s="115">
        <f>COUNTIFS(SD$9:SD$497,"&gt;"&amp;SD164,$ES$9:$ES$497,$ES164)+1</f>
        <v>66</v>
      </c>
      <c r="TC164" s="115">
        <f>COUNTIFS(SE$9:SE$497,"&gt;"&amp;SE164,$ES$9:$ES$497,$ES164)+1</f>
        <v>67</v>
      </c>
      <c r="TD164" s="115">
        <f>COUNTIFS(SF$9:SF$497,"&gt;"&amp;SF164,$ES$9:$ES$497,$ES164)+1</f>
        <v>66</v>
      </c>
      <c r="TE164" s="117">
        <f>COUNTIFS(SG$9:SG$497,"&gt;"&amp;SG164,$ES$9:$ES$497,$ES164)+1</f>
        <v>64</v>
      </c>
      <c r="TF164" s="118">
        <f t="shared" si="290"/>
        <v>7</v>
      </c>
      <c r="TG164" s="115">
        <f t="shared" si="291"/>
        <v>7</v>
      </c>
      <c r="TH164" s="115">
        <f t="shared" si="292"/>
        <v>6</v>
      </c>
      <c r="TI164" s="115">
        <f t="shared" si="293"/>
        <v>7</v>
      </c>
      <c r="TJ164" s="115">
        <f t="shared" si="294"/>
        <v>7</v>
      </c>
      <c r="TK164" s="115">
        <f t="shared" si="295"/>
        <v>6</v>
      </c>
      <c r="TL164" s="117">
        <f t="shared" si="296"/>
        <v>6</v>
      </c>
      <c r="TM164" s="118">
        <f>ROUND(TF164/MAX(TF$9:TF$497)*100,0)</f>
        <v>4</v>
      </c>
      <c r="TN164" s="115">
        <f>ROUND(TG164/MAX(TG$9:TG$497)*100,0)</f>
        <v>4</v>
      </c>
      <c r="TO164" s="115">
        <f>ROUND(TH164/MAX(TH$9:TH$497)*100,0)</f>
        <v>3</v>
      </c>
      <c r="TP164" s="115">
        <f>ROUND(TI164/MAX(TI$9:TI$497)*100,0)</f>
        <v>4</v>
      </c>
      <c r="TQ164" s="115">
        <f>ROUND(TJ164/MAX(TJ$9:TJ$497)*100,0)</f>
        <v>4</v>
      </c>
      <c r="TR164" s="115">
        <f>ROUND(TK164/MAX(TK$9:TK$497)*100,0)</f>
        <v>3</v>
      </c>
      <c r="TS164" s="119">
        <f>ROUND(TL164/MAX(TL$9:TL$497)*100,0)</f>
        <v>3</v>
      </c>
      <c r="TT164" s="120">
        <f>RANK(TM164,TM$9:TM$497,0)</f>
        <v>430</v>
      </c>
      <c r="TU164" s="115">
        <f>RANK(TN164,TN$9:TN$497,0)</f>
        <v>425</v>
      </c>
      <c r="TV164" s="115">
        <f>RANK(TO164,TO$9:TO$497,0)</f>
        <v>426</v>
      </c>
      <c r="TW164" s="115">
        <f>RANK(TP164,TP$9:TP$497,0)</f>
        <v>425</v>
      </c>
      <c r="TX164" s="115">
        <f>RANK(TQ164,TQ$9:TQ$497,0)</f>
        <v>424</v>
      </c>
      <c r="TY164" s="115">
        <f>RANK(TR164,TR$9:TR$497,0)</f>
        <v>432</v>
      </c>
      <c r="TZ164" s="121">
        <f>RANK(TS164,TS$9:TS$497,0)</f>
        <v>430</v>
      </c>
      <c r="UA164" s="132"/>
      <c r="UB164" s="7" t="s">
        <v>1</v>
      </c>
    </row>
    <row r="165" spans="1:548" x14ac:dyDescent="0.15">
      <c r="A165" s="183">
        <v>157</v>
      </c>
      <c r="B165" s="203" t="s">
        <v>932</v>
      </c>
      <c r="C165" s="63"/>
      <c r="D165" s="63"/>
      <c r="E165" s="64" t="s">
        <v>518</v>
      </c>
      <c r="F165" s="65">
        <v>15</v>
      </c>
      <c r="G165" s="65" t="s">
        <v>519</v>
      </c>
      <c r="H165" s="65" t="s">
        <v>927</v>
      </c>
      <c r="I165" s="66" t="s">
        <v>521</v>
      </c>
      <c r="J165" s="67" t="s">
        <v>521</v>
      </c>
      <c r="K165" s="67" t="s">
        <v>521</v>
      </c>
      <c r="L165" s="67" t="s">
        <v>521</v>
      </c>
      <c r="M165" s="67" t="s">
        <v>521</v>
      </c>
      <c r="N165" s="67" t="s">
        <v>521</v>
      </c>
      <c r="O165" s="67" t="s">
        <v>521</v>
      </c>
      <c r="P165" s="67" t="s">
        <v>521</v>
      </c>
      <c r="Q165" s="67" t="s">
        <v>521</v>
      </c>
      <c r="R165" s="68" t="s">
        <v>521</v>
      </c>
      <c r="S165" s="69" t="s">
        <v>521</v>
      </c>
      <c r="T165" s="67" t="s">
        <v>521</v>
      </c>
      <c r="U165" s="67" t="s">
        <v>521</v>
      </c>
      <c r="V165" s="67" t="s">
        <v>521</v>
      </c>
      <c r="W165" s="67" t="s">
        <v>521</v>
      </c>
      <c r="X165" s="67" t="s">
        <v>521</v>
      </c>
      <c r="Y165" s="67" t="s">
        <v>521</v>
      </c>
      <c r="Z165" s="67" t="s">
        <v>521</v>
      </c>
      <c r="AA165" s="67" t="s">
        <v>521</v>
      </c>
      <c r="AB165" s="68" t="s">
        <v>521</v>
      </c>
      <c r="AC165" s="69" t="s">
        <v>521</v>
      </c>
      <c r="AD165" s="67" t="s">
        <v>521</v>
      </c>
      <c r="AE165" s="67" t="s">
        <v>521</v>
      </c>
      <c r="AF165" s="67" t="s">
        <v>521</v>
      </c>
      <c r="AG165" s="67" t="s">
        <v>521</v>
      </c>
      <c r="AH165" s="67" t="s">
        <v>521</v>
      </c>
      <c r="AI165" s="67" t="s">
        <v>521</v>
      </c>
      <c r="AJ165" s="67" t="s">
        <v>521</v>
      </c>
      <c r="AK165" s="67" t="s">
        <v>521</v>
      </c>
      <c r="AL165" s="68" t="s">
        <v>521</v>
      </c>
      <c r="AM165" s="69" t="s">
        <v>521</v>
      </c>
      <c r="AN165" s="67" t="s">
        <v>521</v>
      </c>
      <c r="AO165" s="67" t="s">
        <v>521</v>
      </c>
      <c r="AP165" s="67" t="s">
        <v>521</v>
      </c>
      <c r="AQ165" s="67" t="s">
        <v>521</v>
      </c>
      <c r="AR165" s="67" t="s">
        <v>521</v>
      </c>
      <c r="AS165" s="67" t="s">
        <v>521</v>
      </c>
      <c r="AT165" s="67" t="s">
        <v>521</v>
      </c>
      <c r="AU165" s="67" t="s">
        <v>521</v>
      </c>
      <c r="AV165" s="68" t="s">
        <v>521</v>
      </c>
      <c r="AW165" s="69" t="s">
        <v>521</v>
      </c>
      <c r="AX165" s="67" t="s">
        <v>521</v>
      </c>
      <c r="AY165" s="67" t="s">
        <v>521</v>
      </c>
      <c r="AZ165" s="67" t="s">
        <v>521</v>
      </c>
      <c r="BA165" s="67" t="s">
        <v>521</v>
      </c>
      <c r="BB165" s="67" t="s">
        <v>521</v>
      </c>
      <c r="BC165" s="67" t="s">
        <v>521</v>
      </c>
      <c r="BD165" s="67" t="s">
        <v>521</v>
      </c>
      <c r="BE165" s="67" t="s">
        <v>521</v>
      </c>
      <c r="BF165" s="68" t="s">
        <v>521</v>
      </c>
      <c r="BG165" s="69" t="s">
        <v>521</v>
      </c>
      <c r="BH165" s="67" t="s">
        <v>521</v>
      </c>
      <c r="BI165" s="67" t="s">
        <v>521</v>
      </c>
      <c r="BJ165" s="67" t="s">
        <v>521</v>
      </c>
      <c r="BK165" s="67" t="s">
        <v>521</v>
      </c>
      <c r="BL165" s="67" t="s">
        <v>521</v>
      </c>
      <c r="BM165" s="67" t="s">
        <v>521</v>
      </c>
      <c r="BN165" s="67" t="s">
        <v>521</v>
      </c>
      <c r="BO165" s="67" t="s">
        <v>521</v>
      </c>
      <c r="BP165" s="68" t="s">
        <v>521</v>
      </c>
      <c r="BQ165" s="70" t="s">
        <v>521</v>
      </c>
      <c r="BR165" s="67" t="s">
        <v>521</v>
      </c>
      <c r="BS165" s="67" t="s">
        <v>521</v>
      </c>
      <c r="BT165" s="67" t="s">
        <v>521</v>
      </c>
      <c r="BU165" s="67" t="s">
        <v>521</v>
      </c>
      <c r="BV165" s="67" t="s">
        <v>521</v>
      </c>
      <c r="BW165" s="67" t="s">
        <v>521</v>
      </c>
      <c r="BX165" s="67" t="s">
        <v>521</v>
      </c>
      <c r="BY165" s="67" t="s">
        <v>521</v>
      </c>
      <c r="BZ165" s="68" t="s">
        <v>521</v>
      </c>
      <c r="CA165" s="69" t="s">
        <v>521</v>
      </c>
      <c r="CB165" s="67" t="s">
        <v>521</v>
      </c>
      <c r="CC165" s="67" t="s">
        <v>521</v>
      </c>
      <c r="CD165" s="67" t="s">
        <v>521</v>
      </c>
      <c r="CE165" s="67" t="s">
        <v>521</v>
      </c>
      <c r="CF165" s="67" t="s">
        <v>521</v>
      </c>
      <c r="CG165" s="67" t="s">
        <v>521</v>
      </c>
      <c r="CH165" s="67" t="s">
        <v>521</v>
      </c>
      <c r="CI165" s="67" t="s">
        <v>521</v>
      </c>
      <c r="CJ165" s="68" t="s">
        <v>521</v>
      </c>
      <c r="CK165" s="69" t="s">
        <v>521</v>
      </c>
      <c r="CL165" s="67" t="s">
        <v>521</v>
      </c>
      <c r="CM165" s="67" t="s">
        <v>521</v>
      </c>
      <c r="CN165" s="67" t="s">
        <v>521</v>
      </c>
      <c r="CO165" s="67" t="s">
        <v>521</v>
      </c>
      <c r="CP165" s="67" t="s">
        <v>521</v>
      </c>
      <c r="CQ165" s="67" t="s">
        <v>521</v>
      </c>
      <c r="CR165" s="67" t="s">
        <v>521</v>
      </c>
      <c r="CS165" s="67" t="s">
        <v>521</v>
      </c>
      <c r="CT165" s="68" t="s">
        <v>521</v>
      </c>
      <c r="CU165" s="69" t="s">
        <v>521</v>
      </c>
      <c r="CV165" s="67" t="s">
        <v>521</v>
      </c>
      <c r="CW165" s="67" t="s">
        <v>521</v>
      </c>
      <c r="CX165" s="67" t="s">
        <v>521</v>
      </c>
      <c r="CY165" s="67" t="s">
        <v>521</v>
      </c>
      <c r="CZ165" s="67" t="s">
        <v>521</v>
      </c>
      <c r="DA165" s="67" t="s">
        <v>521</v>
      </c>
      <c r="DB165" s="67" t="s">
        <v>521</v>
      </c>
      <c r="DC165" s="67" t="s">
        <v>521</v>
      </c>
      <c r="DD165" s="68" t="s">
        <v>521</v>
      </c>
      <c r="DE165" s="69" t="s">
        <v>521</v>
      </c>
      <c r="DF165" s="71" t="s">
        <v>521</v>
      </c>
      <c r="DG165" s="67" t="s">
        <v>521</v>
      </c>
      <c r="DH165" s="67" t="s">
        <v>521</v>
      </c>
      <c r="DI165" s="67" t="s">
        <v>521</v>
      </c>
      <c r="DJ165" s="67" t="s">
        <v>521</v>
      </c>
      <c r="DK165" s="67" t="s">
        <v>521</v>
      </c>
      <c r="DL165" s="67" t="s">
        <v>521</v>
      </c>
      <c r="DM165" s="67" t="s">
        <v>521</v>
      </c>
      <c r="DN165" s="68" t="s">
        <v>521</v>
      </c>
      <c r="DO165" s="70" t="s">
        <v>521</v>
      </c>
      <c r="DP165" s="71" t="s">
        <v>521</v>
      </c>
      <c r="DQ165" s="67" t="s">
        <v>521</v>
      </c>
      <c r="DR165" s="67" t="s">
        <v>521</v>
      </c>
      <c r="DS165" s="67" t="s">
        <v>521</v>
      </c>
      <c r="DT165" s="67" t="s">
        <v>521</v>
      </c>
      <c r="DU165" s="67" t="s">
        <v>521</v>
      </c>
      <c r="DV165" s="67" t="s">
        <v>521</v>
      </c>
      <c r="DW165" s="67" t="s">
        <v>521</v>
      </c>
      <c r="DX165" s="72" t="s">
        <v>521</v>
      </c>
      <c r="DY165" s="73" t="s">
        <v>522</v>
      </c>
      <c r="DZ165" s="74">
        <v>2</v>
      </c>
      <c r="EA165" s="74">
        <v>3</v>
      </c>
      <c r="EB165" s="74">
        <v>3</v>
      </c>
      <c r="EC165" s="75">
        <v>4</v>
      </c>
      <c r="ED165" s="76" t="s">
        <v>522</v>
      </c>
      <c r="EE165" s="74">
        <f t="shared" si="246"/>
        <v>2</v>
      </c>
      <c r="EF165" s="74">
        <f t="shared" si="247"/>
        <v>6</v>
      </c>
      <c r="EG165" s="74">
        <f t="shared" si="248"/>
        <v>18</v>
      </c>
      <c r="EH165" s="77">
        <f t="shared" si="249"/>
        <v>72</v>
      </c>
      <c r="EI165" s="73">
        <v>20</v>
      </c>
      <c r="EJ165" s="74">
        <v>20</v>
      </c>
      <c r="EK165" s="74">
        <v>40</v>
      </c>
      <c r="EL165" s="74">
        <v>60</v>
      </c>
      <c r="EM165" s="75">
        <v>170</v>
      </c>
      <c r="EN165" s="78">
        <v>1</v>
      </c>
      <c r="EO165" s="79">
        <f t="shared" si="250"/>
        <v>0.5</v>
      </c>
      <c r="EP165" s="79">
        <f t="shared" si="251"/>
        <v>0.33333333333333337</v>
      </c>
      <c r="EQ165" s="79">
        <f t="shared" si="252"/>
        <v>0.16666666666666669</v>
      </c>
      <c r="ER165" s="80">
        <f t="shared" si="253"/>
        <v>0.11805555555555555</v>
      </c>
      <c r="ES165" s="128" t="s">
        <v>564</v>
      </c>
      <c r="ET165" s="82" t="s">
        <v>934</v>
      </c>
      <c r="EU165" s="83">
        <v>4</v>
      </c>
      <c r="EV165" s="73">
        <v>14</v>
      </c>
      <c r="EW165" s="74">
        <v>10</v>
      </c>
      <c r="EX165" s="74">
        <v>8</v>
      </c>
      <c r="EY165" s="74">
        <v>7</v>
      </c>
      <c r="EZ165" s="74">
        <v>4</v>
      </c>
      <c r="FA165" s="74">
        <v>5</v>
      </c>
      <c r="FB165" s="74">
        <v>15</v>
      </c>
      <c r="FC165" s="74">
        <v>11</v>
      </c>
      <c r="FD165" s="74">
        <f t="shared" si="254"/>
        <v>12</v>
      </c>
      <c r="FE165" s="84">
        <f t="shared" si="255"/>
        <v>19</v>
      </c>
      <c r="FF165" s="73">
        <f>RANK(EV165,$EV$9:$EV$497,0)</f>
        <v>418</v>
      </c>
      <c r="FG165" s="74">
        <f>RANK(EW165,$EW$9:$EW$497,0)</f>
        <v>404</v>
      </c>
      <c r="FH165" s="74">
        <f>RANK(EX165,$EX$9:$EX$497,0)</f>
        <v>405</v>
      </c>
      <c r="FI165" s="74">
        <f>RANK(EY165,$EY$9:$EY$497,0)</f>
        <v>414</v>
      </c>
      <c r="FJ165" s="74">
        <f>RANK(EZ165,$EZ$9:$EZ$497,0)</f>
        <v>415</v>
      </c>
      <c r="FK165" s="74">
        <f>RANK(FA165,$FA$9:$FA$497,0)</f>
        <v>394</v>
      </c>
      <c r="FL165" s="74">
        <f>RANK(FB165,$FB$9:$FB$497,0)</f>
        <v>352</v>
      </c>
      <c r="FM165" s="74">
        <f>RANK(FC165,$FC$9:$FC$497,0)</f>
        <v>370</v>
      </c>
      <c r="FN165" s="74">
        <f>RANK(FD165,$FD$9:$FD$497,0)</f>
        <v>421</v>
      </c>
      <c r="FO165" s="84">
        <f>RANK(FE165,$FE$9:$FE$497,0)</f>
        <v>405</v>
      </c>
      <c r="FP165" s="73">
        <f>COUNTIFS($EV$9:$EV$497,"&gt;"&amp;EV165,$ES$9:$ES$497,ES165)+1</f>
        <v>93</v>
      </c>
      <c r="FQ165" s="74">
        <f>COUNTIFS($EW$9:$EW$497,"&gt;"&amp;EW165,$ES$9:$ES$497,ES165)+1</f>
        <v>93</v>
      </c>
      <c r="FR165" s="74">
        <f>COUNTIFS($EX$9:$EX$497,"&gt;"&amp;EX165,$ES$9:$ES$497,ES165)+1</f>
        <v>94</v>
      </c>
      <c r="FS165" s="74">
        <f>COUNTIFS($EY$9:$EY$497,"&gt;"&amp;EY165,$ES$9:$ES$497,ES165)+1</f>
        <v>94</v>
      </c>
      <c r="FT165" s="74">
        <f>COUNTIFS($EZ$9:$EZ$497,"&gt;"&amp;EZ165,$ES$9:$ES$497,ES165)+1</f>
        <v>93</v>
      </c>
      <c r="FU165" s="74">
        <f>COUNTIFS($FA$9:$FA$497,"&gt;"&amp;FA165,$ES$9:$ES$497,ES165)+1</f>
        <v>93</v>
      </c>
      <c r="FV165" s="74">
        <f>COUNTIFS($FB$9:$FB$497,"&gt;"&amp;FB165,$ES$9:$ES$497,ES165)+1</f>
        <v>92</v>
      </c>
      <c r="FW165" s="74">
        <f>COUNTIFS($FC$9:$FC$497,"&gt;"&amp;FC165,$ES$9:$ES$497,ES165)+1</f>
        <v>93</v>
      </c>
      <c r="FX165" s="74">
        <f>COUNTIFS($FD$9:$FD$497,"&gt;"&amp;FD165,$ES$9:$ES$497,ES165)+1</f>
        <v>94</v>
      </c>
      <c r="FY165" s="84">
        <f>COUNTIFS($FE$9:$FE$497,"&gt;"&amp;FE165,$ES$9:$ES$497,ES165)+1</f>
        <v>94</v>
      </c>
      <c r="FZ165" s="85">
        <f t="shared" si="256"/>
        <v>0.93</v>
      </c>
      <c r="GA165" s="86">
        <f t="shared" si="257"/>
        <v>0.67</v>
      </c>
      <c r="GB165" s="86">
        <f t="shared" si="258"/>
        <v>0.53</v>
      </c>
      <c r="GC165" s="86">
        <f t="shared" si="259"/>
        <v>0.47</v>
      </c>
      <c r="GD165" s="86">
        <f t="shared" si="260"/>
        <v>0.27</v>
      </c>
      <c r="GE165" s="86">
        <f t="shared" si="261"/>
        <v>0.33</v>
      </c>
      <c r="GF165" s="86">
        <f t="shared" si="262"/>
        <v>1</v>
      </c>
      <c r="GG165" s="86">
        <f t="shared" si="263"/>
        <v>0.73</v>
      </c>
      <c r="GH165" s="86">
        <f t="shared" si="264"/>
        <v>0.8</v>
      </c>
      <c r="GI165" s="87">
        <f t="shared" si="265"/>
        <v>1.27</v>
      </c>
      <c r="GJ165" s="85">
        <f>ROUND(((FZ165-AVERAGE(FZ$9:FZ$497))/STDEVP(FZ$9:FZ$497)*10+50),2)</f>
        <v>48.57</v>
      </c>
      <c r="GK165" s="86">
        <f>ROUND(((GA165-AVERAGE(GA$9:GA$497))/STDEVP(GA$9:GA$497)*10+50),2)</f>
        <v>49.39</v>
      </c>
      <c r="GL165" s="86">
        <f>ROUND(((GB165-AVERAGE(GB$9:GB$497))/STDEVP(GB$9:GB$497)*10+50),2)</f>
        <v>48.01</v>
      </c>
      <c r="GM165" s="86">
        <f>ROUND(((GC165-AVERAGE(GC$9:GC$497))/STDEVP(GC$9:GC$497)*10+50),2)</f>
        <v>47.19</v>
      </c>
      <c r="GN165" s="86">
        <f>ROUND(((GD165-AVERAGE(GD$9:GD$497))/STDEVP(GD$9:GD$497)*10+50),2)</f>
        <v>45.81</v>
      </c>
      <c r="GO165" s="86">
        <f>ROUND(((GE165-AVERAGE(GE$9:GE$497))/STDEVP(GE$9:GE$497)*10+50),2)</f>
        <v>49.33</v>
      </c>
      <c r="GP165" s="86">
        <f>ROUND(((GF165-AVERAGE(GF$9:GF$497))/STDEVP(GF$9:GF$497)*10+50),2)</f>
        <v>61.5</v>
      </c>
      <c r="GQ165" s="86">
        <f>ROUND(((GG165-AVERAGE(GG$9:GG$497))/STDEVP(GG$9:GG$497)*10+50),2)</f>
        <v>53.1</v>
      </c>
      <c r="GR165" s="86">
        <f>ROUND(((GH165-AVERAGE(GH$9:GH$497))/STDEVP(GH$9:GH$497)*10+50),2)</f>
        <v>43.63</v>
      </c>
      <c r="GS165" s="87">
        <f>ROUND(((GI165-AVERAGE(GI$9:GI$497))/STDEVP(GI$9:GI$497)*10+50),2)</f>
        <v>51.18</v>
      </c>
      <c r="GT165" s="73">
        <f>RANK(GJ165,$GJ$9:$GJ$497,0)</f>
        <v>232</v>
      </c>
      <c r="GU165" s="74">
        <f>RANK(GK165,$GK$9:$GK$497,0)</f>
        <v>186</v>
      </c>
      <c r="GV165" s="74">
        <f>RANK(GL165,$GL$9:$GL$497,0)</f>
        <v>239</v>
      </c>
      <c r="GW165" s="74">
        <f>RANK(GM165,$GM$9:$GM$497,0)</f>
        <v>260</v>
      </c>
      <c r="GX165" s="74">
        <f>RANK(GN165,$GN$9:$GN$497,0)</f>
        <v>248</v>
      </c>
      <c r="GY165" s="74">
        <f>RANK(GO165,$GO$9:$GO$497,0)</f>
        <v>138</v>
      </c>
      <c r="GZ165" s="74">
        <f>RANK(GP165,$GP$9:$GP$497,0)</f>
        <v>50</v>
      </c>
      <c r="HA165" s="74">
        <f>RANK(GQ165,$GQ$9:$GQ$497,0)</f>
        <v>150</v>
      </c>
      <c r="HB165" s="74">
        <f>RANK(GR165,$GR$9:$GR$497,0)</f>
        <v>304</v>
      </c>
      <c r="HC165" s="84">
        <f>RANK(GS165,$GS$9:$GS$497,0)</f>
        <v>152</v>
      </c>
      <c r="HD165" s="85">
        <f>ROUND(AVERAGEIF($ES$9:$ES$497,$ES165,$FZ$9:$FZ$497),2)</f>
        <v>0.92</v>
      </c>
      <c r="HE165" s="86">
        <f>ROUND(AVERAGEIF($ES$9:$ES$497,$ES165,$GA$9:$GA$497),2)</f>
        <v>0.65</v>
      </c>
      <c r="HF165" s="86">
        <f>ROUND(AVERAGEIF($ES$9:$ES$497,$ES165,$GB$9:$GB$497),2)</f>
        <v>0.69</v>
      </c>
      <c r="HG165" s="86">
        <f>ROUND(AVERAGEIF($ES$9:$ES$497,$ES165,$GC$9:$GC$497),2)</f>
        <v>0.54</v>
      </c>
      <c r="HH165" s="86">
        <f>ROUND(AVERAGEIF($ES$9:$ES$497,$ES165,$GD$9:$GD$497),2)</f>
        <v>0.32</v>
      </c>
      <c r="HI165" s="86">
        <f>ROUND(AVERAGEIF($ES$9:$ES$497,$ES165,$GE$9:$GE$497),2)</f>
        <v>0.33</v>
      </c>
      <c r="HJ165" s="86">
        <f>ROUND(AVERAGEIF($ES$9:$ES$497,$ES165,$GF$9:$GF$497),2)</f>
        <v>0.98</v>
      </c>
      <c r="HK165" s="86">
        <f>ROUND(AVERAGEIF($ES$9:$ES$497,$ES165,$GG$9:$GG$497),2)</f>
        <v>0.86</v>
      </c>
      <c r="HL165" s="86">
        <f>ROUND(AVERAGEIF($ES$9:$ES$497,$ES165,$GH$9:$GH$497),2)</f>
        <v>1.01</v>
      </c>
      <c r="HM165" s="87">
        <f>ROUND(AVERAGEIF($ES$9:$ES$497,$ES165,$GI$9:$GI$497),2)</f>
        <v>1.55</v>
      </c>
      <c r="HN165" s="88">
        <f t="shared" si="266"/>
        <v>1.0000000000000009E-2</v>
      </c>
      <c r="HO165" s="89">
        <f t="shared" si="267"/>
        <v>2.0000000000000018E-2</v>
      </c>
      <c r="HP165" s="89">
        <f t="shared" si="268"/>
        <v>-0.15999999999999992</v>
      </c>
      <c r="HQ165" s="89">
        <f t="shared" si="269"/>
        <v>-7.0000000000000062E-2</v>
      </c>
      <c r="HR165" s="89">
        <f t="shared" si="270"/>
        <v>-4.9999999999999989E-2</v>
      </c>
      <c r="HS165" s="89">
        <f t="shared" si="271"/>
        <v>0</v>
      </c>
      <c r="HT165" s="89">
        <f t="shared" si="272"/>
        <v>2.0000000000000018E-2</v>
      </c>
      <c r="HU165" s="89">
        <f t="shared" si="273"/>
        <v>-0.13</v>
      </c>
      <c r="HV165" s="89">
        <f t="shared" si="274"/>
        <v>-0.20999999999999996</v>
      </c>
      <c r="HW165" s="90">
        <f t="shared" si="275"/>
        <v>-0.28000000000000003</v>
      </c>
      <c r="HX165" s="73">
        <f>COUNTIFS($FZ$9:$FZ$497,"&gt;"&amp;FZ165,$ES$9:$ES$497,$ES165)+1</f>
        <v>49</v>
      </c>
      <c r="HY165" s="74">
        <f>COUNTIFS($GA$9:$GA$497,"&gt;"&amp;GA165,$ES$9:$ES$497,$ES165)+1</f>
        <v>36</v>
      </c>
      <c r="HZ165" s="74">
        <f>COUNTIFS($GB$9:$GB$497,"&gt;"&amp;GB165,$ES$9:$ES$497,$ES165)+1</f>
        <v>73</v>
      </c>
      <c r="IA165" s="74">
        <f>COUNTIFS($GC$9:$GC$497,"&gt;"&amp;GC165,$ES$9:$ES$497,$ES165)+1</f>
        <v>69</v>
      </c>
      <c r="IB165" s="74">
        <f>COUNTIFS($GD$9:$GD$497,"&gt;"&amp;GD165,$ES$9:$ES$497,$ES165)+1</f>
        <v>62</v>
      </c>
      <c r="IC165" s="74">
        <f>COUNTIFS($GE$9:$GE$497,"&gt;"&amp;GE165,$ES$9:$ES$497,$ES165)+1</f>
        <v>32</v>
      </c>
      <c r="ID165" s="74">
        <f>COUNTIFS($GF$9:$GF$497,"&gt;"&amp;GF165,$ES$9:$ES$497,$ES165)+1</f>
        <v>36</v>
      </c>
      <c r="IE165" s="74">
        <f>COUNTIFS($GG$9:$GG$497,"&gt;"&amp;GG165,$ES$9:$ES$497,$ES165)+1</f>
        <v>62</v>
      </c>
      <c r="IF165" s="74">
        <f>COUNTIFS($GH$9:$GH$497,"&gt;"&amp;GH165,$ES$9:$ES$497,$ES165)+1</f>
        <v>71</v>
      </c>
      <c r="IG165" s="84">
        <f>COUNTIFS($GI$9:$GI$497,"&gt;"&amp;GI165,$ES$9:$ES$497,$ES165)+1</f>
        <v>65</v>
      </c>
      <c r="IH165" s="91"/>
      <c r="II165" s="79"/>
      <c r="IJ165" s="79"/>
      <c r="IK165" s="79"/>
      <c r="IL165" s="79"/>
      <c r="IM165" s="92"/>
      <c r="IN165" s="93"/>
      <c r="IO165" s="94"/>
      <c r="IP165" s="95"/>
      <c r="IQ165" s="79"/>
      <c r="IR165" s="79"/>
      <c r="IS165" s="79"/>
      <c r="IT165" s="79"/>
      <c r="IU165" s="79"/>
      <c r="IV165" s="79"/>
      <c r="IW165" s="96"/>
      <c r="IX165" s="93"/>
      <c r="IY165" s="79"/>
      <c r="IZ165" s="79"/>
      <c r="JA165" s="79"/>
      <c r="JB165" s="79"/>
      <c r="JC165" s="79"/>
      <c r="JD165" s="79"/>
      <c r="JE165" s="97"/>
      <c r="JF165" s="95"/>
      <c r="JG165" s="79"/>
      <c r="JH165" s="79"/>
      <c r="JI165" s="79"/>
      <c r="JJ165" s="79"/>
      <c r="JK165" s="79"/>
      <c r="JL165" s="79"/>
      <c r="JM165" s="96"/>
      <c r="JN165" s="93"/>
      <c r="JO165" s="79"/>
      <c r="JP165" s="79"/>
      <c r="JQ165" s="79"/>
      <c r="JR165" s="79"/>
      <c r="JS165" s="79"/>
      <c r="JT165" s="79"/>
      <c r="JU165" s="79"/>
      <c r="JV165" s="79"/>
      <c r="JW165" s="79"/>
      <c r="JX165" s="79"/>
      <c r="JY165" s="79"/>
      <c r="JZ165" s="97"/>
      <c r="KA165" s="93"/>
      <c r="KB165" s="79"/>
      <c r="KC165" s="79"/>
      <c r="KD165" s="79"/>
      <c r="KE165" s="97"/>
      <c r="KF165" s="95"/>
      <c r="KG165" s="79"/>
      <c r="KH165" s="79"/>
      <c r="KI165" s="79"/>
      <c r="KJ165" s="79"/>
      <c r="KK165" s="98"/>
      <c r="KL165" s="79"/>
      <c r="KM165" s="79"/>
      <c r="KN165" s="79"/>
      <c r="KO165" s="79"/>
      <c r="KP165" s="79"/>
      <c r="KQ165" s="79"/>
      <c r="KR165" s="79"/>
      <c r="KS165" s="96"/>
      <c r="KT165" s="96"/>
      <c r="KU165" s="96"/>
      <c r="KV165" s="96"/>
      <c r="KW165" s="93"/>
      <c r="KX165" s="79"/>
      <c r="KY165" s="79"/>
      <c r="KZ165" s="79"/>
      <c r="LA165" s="79"/>
      <c r="LB165" s="79"/>
      <c r="LC165" s="96"/>
      <c r="LD165" s="93"/>
      <c r="LE165" s="94"/>
      <c r="LF165" s="99"/>
      <c r="LG165" s="75"/>
      <c r="LH165" s="93"/>
      <c r="LI165" s="79"/>
      <c r="LJ165" s="74"/>
      <c r="LK165" s="74"/>
      <c r="LL165" s="74"/>
      <c r="LM165" s="100"/>
      <c r="LN165" s="95"/>
      <c r="LO165" s="79"/>
      <c r="LP165" s="79"/>
      <c r="LQ165" s="79"/>
      <c r="LR165" s="96"/>
      <c r="LS165" s="93"/>
      <c r="LT165" s="79"/>
      <c r="LU165" s="79"/>
      <c r="LV165" s="79"/>
      <c r="LW165" s="79"/>
      <c r="LX165" s="79"/>
      <c r="LY165" s="79"/>
      <c r="LZ165" s="79"/>
      <c r="MA165" s="97"/>
      <c r="MB165" s="95"/>
      <c r="MC165" s="79"/>
      <c r="MD165" s="79"/>
      <c r="ME165" s="79"/>
      <c r="MF165" s="79"/>
      <c r="MG165" s="79"/>
      <c r="MH165" s="79"/>
      <c r="MI165" s="79"/>
      <c r="MJ165" s="79"/>
      <c r="MK165" s="79"/>
      <c r="ML165" s="79"/>
      <c r="MM165" s="79"/>
      <c r="MN165" s="98"/>
      <c r="MO165" s="98"/>
      <c r="MP165" s="96"/>
      <c r="MQ165" s="93"/>
      <c r="MR165" s="79"/>
      <c r="MS165" s="79"/>
      <c r="MT165" s="79"/>
      <c r="MU165" s="79"/>
      <c r="MV165" s="98"/>
      <c r="MW165" s="79"/>
      <c r="MX165" s="79"/>
      <c r="MY165" s="79"/>
      <c r="MZ165" s="79"/>
      <c r="NA165" s="79"/>
      <c r="NB165" s="79"/>
      <c r="NC165" s="79"/>
      <c r="ND165" s="96"/>
      <c r="NE165" s="96"/>
      <c r="NF165" s="96"/>
      <c r="NG165" s="96"/>
      <c r="NH165" s="93"/>
      <c r="NI165" s="79"/>
      <c r="NJ165" s="79"/>
      <c r="NK165" s="79"/>
      <c r="NL165" s="79"/>
      <c r="NM165" s="79"/>
      <c r="NN165" s="94"/>
      <c r="NO165" s="93"/>
      <c r="NP165" s="80"/>
      <c r="NQ165" s="124" t="s">
        <v>928</v>
      </c>
      <c r="NR165" s="102" t="s">
        <v>935</v>
      </c>
      <c r="NS165" s="102"/>
      <c r="NT165" s="102"/>
      <c r="NU165" s="102"/>
      <c r="NV165" s="104"/>
      <c r="NW165" s="102" t="s">
        <v>929</v>
      </c>
      <c r="NX165" s="133" t="s">
        <v>936</v>
      </c>
      <c r="NY165" s="129" t="s">
        <v>931</v>
      </c>
      <c r="NZ165" s="133" t="s">
        <v>936</v>
      </c>
      <c r="OA165" s="134"/>
      <c r="OB165" s="134"/>
      <c r="OC165" s="134"/>
      <c r="OD165" s="108">
        <f t="shared" si="276"/>
        <v>72</v>
      </c>
      <c r="OE165" s="109">
        <v>7</v>
      </c>
      <c r="OF165" s="110">
        <f t="shared" si="277"/>
        <v>20</v>
      </c>
      <c r="OG165" s="109">
        <v>7</v>
      </c>
      <c r="OH165" s="111">
        <f>ROUND(AVERAGEIF($ES$9:$ES$497,$ES165,EV$9:EV$497),0)</f>
        <v>67</v>
      </c>
      <c r="OI165" s="112">
        <f>ROUND(AVERAGEIF($ES$9:$ES$497,$ES165,EW$9:EW$497),0)</f>
        <v>45</v>
      </c>
      <c r="OJ165" s="112">
        <f>ROUND(AVERAGEIF($ES$9:$ES$497,$ES165,EX$9:EX$497),0)</f>
        <v>51</v>
      </c>
      <c r="OK165" s="112">
        <f>ROUND(AVERAGEIF($ES$9:$ES$497,$ES165,EY$9:EY$497),0)</f>
        <v>39</v>
      </c>
      <c r="OL165" s="112">
        <f>ROUND(AVERAGEIF($ES$9:$ES$497,$ES165,EZ$9:EZ$497),0)</f>
        <v>21</v>
      </c>
      <c r="OM165" s="112">
        <f>ROUND(AVERAGEIF($ES$9:$ES$497,$ES165,FA$9:FA$497),0)</f>
        <v>21</v>
      </c>
      <c r="ON165" s="112">
        <f>ROUND(AVERAGEIF($ES$9:$ES$497,$ES165,FB$9:FB$497),0)</f>
        <v>68</v>
      </c>
      <c r="OO165" s="112">
        <f>ROUND(AVERAGEIF($ES$9:$ES$497,$ES165,FC$9:FC$497),0)</f>
        <v>64</v>
      </c>
      <c r="OP165" s="112">
        <f>ROUND(AVERAGEIF($ES$9:$ES$497,$ES165,FD$9:FD$497),0)</f>
        <v>72</v>
      </c>
      <c r="OQ165" s="113">
        <f>ROUND(AVERAGEIF($ES$9:$ES$497,$ES165,FE$9:FE$497),0)</f>
        <v>115</v>
      </c>
      <c r="OR165" s="114">
        <f>ROUND(EV165/MAX(EV$9:EV$497)*100,0)</f>
        <v>8</v>
      </c>
      <c r="OS165" s="115">
        <f>ROUND(EW165/MAX(EW$9:EW$497)*100,0)</f>
        <v>8</v>
      </c>
      <c r="OT165" s="115">
        <f>ROUND(EX165/MAX(EX$9:EX$497)*100,0)</f>
        <v>7</v>
      </c>
      <c r="OU165" s="115">
        <f>ROUND(EY165/MAX(EY$9:EY$497)*100,0)</f>
        <v>5</v>
      </c>
      <c r="OV165" s="115">
        <f>ROUND(EZ165/MAX(EZ$9:EZ$497)*100,0)</f>
        <v>3</v>
      </c>
      <c r="OW165" s="115">
        <f>ROUND(FA165/MAX(FA$9:FA$497)*100,0)</f>
        <v>4</v>
      </c>
      <c r="OX165" s="115">
        <f>ROUND(FB165/MAX(FB$9:FB$497)*100,0)</f>
        <v>11</v>
      </c>
      <c r="OY165" s="116">
        <f>ROUND(FC165/MAX(FC$9:FC$497)*100,0)</f>
        <v>8</v>
      </c>
      <c r="OZ165" s="115">
        <f>ROUND(FD165/MAX(FD$9:FD$497)*100,0)</f>
        <v>8</v>
      </c>
      <c r="PA165" s="117">
        <f>ROUND(FE165/MAX(FE$9:FE$497)*100,0)</f>
        <v>8</v>
      </c>
      <c r="PB165" s="118">
        <f t="shared" si="278"/>
        <v>88</v>
      </c>
      <c r="PC165" s="115">
        <f t="shared" si="279"/>
        <v>76</v>
      </c>
      <c r="PD165" s="115">
        <f t="shared" si="280"/>
        <v>97</v>
      </c>
      <c r="PE165" s="115">
        <f t="shared" si="281"/>
        <v>104</v>
      </c>
      <c r="PF165" s="115">
        <f t="shared" si="282"/>
        <v>74</v>
      </c>
      <c r="PG165" s="119">
        <f t="shared" si="283"/>
        <v>65</v>
      </c>
      <c r="PH165" s="118">
        <f>ROUND(PB165/MAX(PB$9:PB$497)*100,0)</f>
        <v>10</v>
      </c>
      <c r="PI165" s="115">
        <f>ROUND(PC165/MAX(PC$9:PC$497)*100,0)</f>
        <v>9</v>
      </c>
      <c r="PJ165" s="115">
        <f>ROUND(PD165/MAX(PD$9:PD$497)*100,0)</f>
        <v>10</v>
      </c>
      <c r="PK165" s="115">
        <f>ROUND(PE165/MAX(PE$9:PE$497)*100,0)</f>
        <v>10</v>
      </c>
      <c r="PL165" s="115">
        <f>ROUND(PF165/MAX(PF$9:PF$497)*100,0)</f>
        <v>10</v>
      </c>
      <c r="PM165" s="119">
        <f>ROUND(PG165/MAX(PG$9:PG$497)*100,0)</f>
        <v>9</v>
      </c>
      <c r="PN165" s="118">
        <f>RANK(PH165,PH$9:PH$497,0)</f>
        <v>412</v>
      </c>
      <c r="PO165" s="115">
        <f>RANK(PI165,PI$9:PI$497,0)</f>
        <v>414</v>
      </c>
      <c r="PP165" s="115">
        <f>RANK(PJ165,PJ$9:PJ$497,0)</f>
        <v>419</v>
      </c>
      <c r="PQ165" s="115">
        <f>RANK(PK165,PK$9:PK$497,0)</f>
        <v>411</v>
      </c>
      <c r="PR165" s="115">
        <f>RANK(PL165,PL$9:PL$497,0)</f>
        <v>417</v>
      </c>
      <c r="PS165" s="119">
        <f>RANK(PM165,PM$9:PM$497,0)</f>
        <v>417</v>
      </c>
      <c r="PT165" s="120">
        <f>ROUND(FZ165/MAX(FZ$9:FZ$497)*100,0)</f>
        <v>51</v>
      </c>
      <c r="PU165" s="115">
        <f>ROUND(GA165/MAX(GA$9:GA$497)*100,0)</f>
        <v>38</v>
      </c>
      <c r="PV165" s="115">
        <f>ROUND(GB165/MAX(GB$9:GB$497)*100,0)</f>
        <v>39</v>
      </c>
      <c r="PW165" s="115">
        <f>ROUND(GC165/MAX(GC$9:GC$497)*100,0)</f>
        <v>37</v>
      </c>
      <c r="PX165" s="115">
        <f>ROUND(GD165/MAX(GD$9:GD$497)*100,0)</f>
        <v>15</v>
      </c>
      <c r="PY165" s="115">
        <f>ROUND(GE165/MAX(GE$9:GE$497)*100,0)</f>
        <v>20</v>
      </c>
      <c r="PZ165" s="115">
        <f>ROUND(GF165/MAX(GF$9:GF$497)*100,0)</f>
        <v>47</v>
      </c>
      <c r="QA165" s="116">
        <f>ROUND(GG165/MAX(GG$9:GG$497)*100,0)</f>
        <v>40</v>
      </c>
      <c r="QB165" s="115">
        <f>ROUND(GH165/MAX(GH$9:GH$497)*100,0)</f>
        <v>36</v>
      </c>
      <c r="QC165" s="121">
        <f>ROUND(GI165/MAX(GI$9:GI$497)*100,0)</f>
        <v>41</v>
      </c>
      <c r="QD165" s="120">
        <f>ROUND(AVERAGEIF($ES$9:$ES$497,$ES165,PT$9:PT$497),0)</f>
        <v>50</v>
      </c>
      <c r="QE165" s="120">
        <f>ROUND(AVERAGEIF($ES$9:$ES$497,$ES165,PU$9:PU$497),0)</f>
        <v>37</v>
      </c>
      <c r="QF165" s="120">
        <f>ROUND(AVERAGEIF($ES$9:$ES$497,$ES165,PV$9:PV$497),0)</f>
        <v>50</v>
      </c>
      <c r="QG165" s="120">
        <f>ROUND(AVERAGEIF($ES$9:$ES$497,$ES165,PW$9:PW$497),0)</f>
        <v>43</v>
      </c>
      <c r="QH165" s="120">
        <f>ROUND(AVERAGEIF($ES$9:$ES$497,$ES165,PX$9:PX$497),0)</f>
        <v>18</v>
      </c>
      <c r="QI165" s="120">
        <f>ROUND(AVERAGEIF($ES$9:$ES$497,$ES165,PY$9:PY$497),0)</f>
        <v>20</v>
      </c>
      <c r="QJ165" s="120">
        <f>ROUND(AVERAGEIF($ES$9:$ES$497,$ES165,PZ$9:PZ$497),0)</f>
        <v>46</v>
      </c>
      <c r="QK165" s="120">
        <f>ROUND(AVERAGEIF($ES$9:$ES$497,$ES165,QA$9:QA$497),0)</f>
        <v>47</v>
      </c>
      <c r="QL165" s="120">
        <f>ROUND(AVERAGEIF($ES$9:$ES$497,$ES165,QB$9:QB$497),0)</f>
        <v>45</v>
      </c>
      <c r="QM165" s="120">
        <f>ROUND(AVERAGEIF($ES$9:$ES$497,$ES165,QC$9:QC$497),0)</f>
        <v>49</v>
      </c>
      <c r="QN165" s="114">
        <f t="shared" si="297"/>
        <v>505</v>
      </c>
      <c r="QO165" s="115">
        <f t="shared" si="298"/>
        <v>409</v>
      </c>
      <c r="QP165" s="115">
        <f t="shared" si="299"/>
        <v>565</v>
      </c>
      <c r="QQ165" s="115">
        <f t="shared" si="300"/>
        <v>625</v>
      </c>
      <c r="QR165" s="115">
        <f t="shared" si="301"/>
        <v>515</v>
      </c>
      <c r="QS165" s="119">
        <f t="shared" si="302"/>
        <v>379</v>
      </c>
      <c r="QT165" s="114">
        <f>ROUND((QN165-MIN(QN$9:QN$497))/(MAX(QN$9:QN$497)-MIN(QN$9:QN$497))*100,0)</f>
        <v>43</v>
      </c>
      <c r="QU165" s="115">
        <f>ROUND((QO165-MIN(QO$9:QO$497))/(MAX(QO$9:QO$497)-MIN(QO$9:QO$497))*100,0)</f>
        <v>29</v>
      </c>
      <c r="QV165" s="115">
        <f>ROUND((QP165-MIN(QP$9:QP$497))/(MAX(QP$9:QP$497)-MIN(QP$9:QP$497))*100,0)</f>
        <v>31</v>
      </c>
      <c r="QW165" s="115">
        <f>ROUND((QQ165-MIN(QQ$9:QQ$497))/(MAX(QQ$9:QQ$497)-MIN(QQ$9:QQ$497))*100,0)</f>
        <v>43</v>
      </c>
      <c r="QX165" s="115">
        <f>ROUND((QR165-MIN(QR$9:QR$497))/(MAX(QR$9:QR$497)-MIN(QR$9:QR$497))*100,0)</f>
        <v>47</v>
      </c>
      <c r="QY165" s="115">
        <f>ROUND((QS165-MIN(QS$9:QS$497))/(MAX(QS$9:QS$497)-MIN(QS$9:QS$497))*100,0)</f>
        <v>41</v>
      </c>
      <c r="QZ165" s="114">
        <f>RANK(QN165,QN$9:QN$497,0)</f>
        <v>159</v>
      </c>
      <c r="RA165" s="115">
        <f>RANK(QO165,QO$9:QO$497,0)</f>
        <v>169</v>
      </c>
      <c r="RB165" s="115">
        <f>RANK(QP165,QP$9:QP$497,0)</f>
        <v>199</v>
      </c>
      <c r="RC165" s="115">
        <f>RANK(QQ165,QQ$9:QQ$497,0)</f>
        <v>150</v>
      </c>
      <c r="RD165" s="115">
        <f>RANK(QR165,QR$9:QR$497,0)</f>
        <v>207</v>
      </c>
      <c r="RE165" s="115">
        <f>RANK(QS165,QS$9:QS$497,0)</f>
        <v>185</v>
      </c>
      <c r="RF165" s="122"/>
      <c r="RG165" s="115">
        <f>($RH$3*(IH165+IJ165)*100*100/MAX(EX$9:EX$497)*$RO$3) +($RH$3*(II165+IJ165)*100*100/MAX(EX$9:EX$497)*$RO$4) + ($RH$3*IK165*100*100/MAX(EX$9:EX$497)*0.098)</f>
        <v>0</v>
      </c>
      <c r="RH165" s="115">
        <f>($RH$4*IL165*100*100/MAX(EZ$9:EZ$497))*$RQ$3</f>
        <v>0</v>
      </c>
      <c r="RI165" s="115">
        <f>($RH$3*IM165*100*100/MAX(EY$9:EY$497))*$RQ$4</f>
        <v>0</v>
      </c>
      <c r="RJ165" s="115">
        <f>($RH$3*IN165*100*100/MAX(EX$9:EX$497))</f>
        <v>0</v>
      </c>
      <c r="RK165" s="115">
        <f>($RH$4*IO165*100*100/MAX(EZ$9:EZ$497))*$RQ$3</f>
        <v>0</v>
      </c>
      <c r="RL165" s="115">
        <f>(($RL$4*IP165*100*((100/MAX(EX$9:EX$497)+100/MAX(EZ$9:EZ$497))/2))+($RL$4*IQ165*100*((100/MAX(EX$9:EX$497)+100/MAX(EZ$9:EZ$497))/2))+($RL$4*IR165*100*((100/MAX(EX$9:EX$497)+100/MAX(EZ$9:EZ$497))/2))+($RL$4*IS165*100*((100/MAX(EX$9:EX$497)+100/MAX(EZ$9:EZ$497))/2))+($RL$4*IT165*100*((100/MAX(EX$9:EX$497)+100/MAX(EZ$9:EZ$497))/2))+($RL$4*IU165*100*((100/MAX(EX$9:EX$497)+100/MAX(EZ$9:EZ$497))/2))+($RL$4*IV165*100*((100/MAX(EX$9:EX$497)+100/MAX(EZ$9:EZ$497))/2))+($RL$4*IW165*100*((100/MAX(EX$9:EX$497)+100/MAX(EZ$9:EZ$497))/2)))*$RS$3</f>
        <v>0</v>
      </c>
      <c r="RM165" s="115">
        <f>(($RH$3*IX165*100*100/MAX(EX$9:EX$497))+($RH$3*IY165*100*100/MAX(EX$9:EX$497))+($RH$3*IZ165*100*100/MAX(EX$9:EX$497))+($RH$3*JA165*100*100/MAX(EX$9:EX$497))+($RH$3*JB165*100*100/MAX(EX$9:EX$497))+($RH$3*JC165*100*100/MAX(EX$9:EX$497))+($RH$3*JD165*100*100/MAX(EX$9:EX$497))+($RH$3*JE165*100*100/MAX(EX$9:EX$497)))*$RS$4</f>
        <v>0</v>
      </c>
      <c r="RN165" s="115">
        <f>(($RH$4*JF165*100*100/MAX(EZ$9:EZ$497)) + ($RH$4*JG165*100*100/MAX(EZ$9:EZ$497)) + ($RH$4*JH165*100*100/MAX(EZ$9:EZ$497)) + ($RH$4*JI165*100*100/MAX(EZ$9:EZ$497)) + ($RH$4*JJ165*100*100/MAX(EZ$9:EZ$497)) + ($RH$4*JK165*100*100/MAX(EZ$9:EZ$497)) + ($RH$4*JL165*100*100/MAX(EZ$9:EZ$497)) + ($RH$4*JM165*100*100/MAX(EZ$9:EZ$497)))*$RU$3</f>
        <v>0</v>
      </c>
      <c r="RO165" s="115">
        <f>(($RL$4*JN165*100*((100/MAX(EX$9:EX$497)+100/MAX(EZ$9:EZ$497))/2))+($RL$4*JO165*100*((100/MAX(EX$9:EX$497)+100/MAX(EZ$9:EZ$497))/2))+($RL$4*JP165*100*((100/MAX(EX$9:EX$497)+100/MAX(EZ$9:EZ$497))/2))+($RL$4*JQ165*100*((100/MAX(EX$9:EX$497)+100/MAX(EZ$9:EZ$497))/2))+($RL$4*JR165*100*((100/MAX(EX$9:EX$497)+100/MAX(EZ$9:EZ$497))/2))+($RL$4*JS165*100*((100/MAX(EX$9:EX$497)+100/MAX(EZ$9:EZ$497))/2))+($RL$4*JT165*100*((100/MAX(EX$9:EX$497)+100/MAX(EZ$9:EZ$497))/2))+($RL$4*JU165*100*((100/MAX(EX$9:EX$497)+100/MAX(EZ$9:EZ$497))/2))+($RL$4*JV165*100*((100/MAX(EX$9:EX$497)+100/MAX(EZ$9:EZ$497))/2))+($RL$4*JW165*100*((100/MAX(EX$9:EX$497)+100/MAX(EZ$9:EZ$497))/2))+($RL$4*JX165*100*((100/MAX(EX$9:EX$497)+100/MAX(EZ$9:EZ$497))/2))+($RL$4*JY165*100*((100/MAX(EX$9:EX$497)+100/MAX(EZ$9:EZ$497))/2))+($RL$4*JZ165*100*((100/MAX(EX$9:EX$497)+100/MAX(EZ$9:EZ$497))/2)))*$RW$3/2</f>
        <v>0</v>
      </c>
      <c r="RP165" s="119">
        <f>($RJ$3*KA165*100*100/MAX(FA$9:FA$497)) + ($RJ$3*KB165*100*100/MAX(FA$9:FA$497)/2) + ($RJ$3*KC165*100*100/MAX(FA$9:FA$497)/2) + ($RJ$3*KD165*100*100/MAX(FA$9:FA$497)/4) + ($RJ$3*KE165*100*100/MAX(FA$9:FA$497)/4)</f>
        <v>0</v>
      </c>
      <c r="RQ165" s="118">
        <f>($RL$4*KF165*100*((100/MAX(EX$9:EX$497)+100/MAX(EZ$9:EZ$497)))) * ($RO$3/2) + (($RL$4*KG165*100*((100/MAX(EX$9:EX$497)+100/MAX(EZ$9:EZ$497))))+($RL$4*KH165*100*((100/MAX(EX$9:EX$497)+100/MAX(EZ$9:EZ$497))))+($RL$4*KI165*100*((100/MAX(EX$9:EX$497)+100/MAX(EZ$9:EZ$497))))+($RL$4*KJ165*100*((100/MAX(EX$9:EX$497)+100/MAX(EZ$9:EZ$497))))+($RL$4*KK165*100*((100/MAX(EX$9:EX$497)+100/MAX(EZ$9:EZ$497))))+($RL$4*KL165*100*((100/MAX(EX$9:EX$497)+100/MAX(EZ$9:EZ$497))))+($RL$4*KM165*100*((100/MAX(EX$9:EX$497)+100/MAX(EZ$9:EZ$497))))+($RL$4*KN165*100*((100/MAX(EX$9:EX$497)+100/MAX(EZ$9:EZ$497))))+($RL$4*KO165*100*((100/MAX(EX$9:EX$497)+100/MAX(EZ$9:EZ$497))))+($RL$4*KP165*100*((100/MAX(EX$9:EX$497)+100/MAX(EZ$9:EZ$497))))+($RL$4*KQ165*100*((100/MAX(EX$9:EX$497)+100/MAX(EZ$9:EZ$497))))+($RL$4*KR165*100*((100/MAX(EX$9:EX$497)+100/MAX(EZ$9:EZ$497))))+($RL$4*KS165*100*((100/MAX(EX$9:EX$497)+100/MAX(EZ$9:EZ$497))))+($RL$4*KV165*100*((100/MAX(EX$9:EX$497)+100/MAX(EZ$9:EZ$497))))) * (($RO$3+$RO$4)/6)</f>
        <v>0</v>
      </c>
      <c r="RR165" s="115">
        <f>(($RL$4*KW165*100*((100/MAX(EX$9:EX$497)+100/MAX(EZ$9:EZ$497))))) * ($RO$3/2) + (($RL$4*KX165*100*((100/MAX(EX$9:EX$497)+100/MAX(EZ$9:EZ$497))))+($RL$4*KY165*100*((100/MAX(EX$9:EX$497)+100/MAX(EZ$9:EZ$497))))+($RL$4*KZ165*100*((100/MAX(EX$9:EX$497)+100/MAX(EZ$9:EZ$497))))+($RL$4*LA165*100*((100/MAX(EX$9:EX$497)+100/MAX(EZ$9:EZ$497))))+($RL$4*LB165*100*((100/MAX(EX$9:EX$497)+100/MAX(EZ$9:EZ$497))))+($RL$4*LC165*100*((100/MAX(EX$9:EX$497)+100/MAX(EZ$9:EZ$497))))) * (($RO$3+$RO$4)/6)</f>
        <v>0</v>
      </c>
      <c r="RS165" s="119">
        <f>(($RL$4*LD165*100*((100/MAX(EX$9:EX$497)+100/MAX(EZ$9:EZ$497))))+($RL$4*LE165*100*((100/MAX(EX$9:EX$497)+100/MAX(EZ$9:EZ$497))))) * (($RO$3+$RO$4)/6)</f>
        <v>0</v>
      </c>
      <c r="RT165" s="118">
        <f>($RJ$4*LH165*100*(100/MAX(EV$9:EV$497)))+($RJ$4*LI165*100*(100/MAX(EV$9:EV$497)))</f>
        <v>0</v>
      </c>
      <c r="RU165" s="119">
        <f>($RJ$4*LJ165*(100/MAX(EV$9:EV$497)))/2 + ($RL$3*LK165*(100/MAX(EW$9:EW$497))) + ($RJ$4*LL165*(100/MAX(EV$9:EV$497)))/4 + ($RL$3*LM165*(100/MAX(EW$9:EW$497)))</f>
        <v>0</v>
      </c>
      <c r="RV165" s="118">
        <f>($RJ$4*LN165*100*100/MAX(EV$9:EV$497)/2)+($RJ$4*LO165*100*100/MAX(EV$9:EV$497)/2)+($RJ$4*LP165*100*100/MAX(EV$9:EV$497))+($RJ$4*LQ165*100*100/MAX(EV$9:EV$497))+($RJ$4*LR165*100*100/MAX(EV$9:EV$497))</f>
        <v>0</v>
      </c>
      <c r="RW165" s="115">
        <f>($RJ$4*LS165*100*100/MAX(EV$9:EV$497)) + (($RJ$4*LT165*100*100/MAX(EV$9:EV$497))+($RJ$4*LU165*100*100/MAX(EV$9:EV$497))+($RJ$4*LV165*100*100/MAX(EV$9:EV$497))+($RJ$4*LW165*100*100/MAX(EV$9:EV$497))+($RJ$4*LX165*100*100/MAX(EV$9:EV$497))+($RJ$4*LY165*100*100/MAX(EV$9:EV$497))+($RJ$4*LZ165*100*100/MAX(EV$9:EV$497))+($RJ$4*MA165*100*100/MAX(EV$9:EV$497)))/2</f>
        <v>0</v>
      </c>
      <c r="RX165" s="119">
        <f>($RJ$4*MB165*100*100/MAX(EV$9:EV$497))+($RJ$4*MC165*100*100/MAX(EV$9:EV$497))+($RJ$4*MD165*100*100/MAX(EV$9:EV$497))+($RJ$4*ME165*100*100/MAX(EV$9:EV$497))+($RJ$4*MF165*100*100/MAX(EV$9:EV$497))+($RJ$4*MG165*100*100/MAX(EV$9:EV$497))+($RJ$4*MH165*100*100/MAX(EV$9:EV$497))+($RJ$4*MI165*100*100/MAX(EV$9:EV$497))+($RJ$4*MJ165*100*100/MAX(EV$9:EV$497))+($RJ$4*MK165*100*100/MAX(EV$9:EV$497))+($RJ$4*ML165*100*100/MAX(EV$9:EV$497))+($RJ$4*MM165*100*100/MAX(EV$9:EV$497))+($RJ$4*MN165*100*100/MAX(EV$9:EV$497))</f>
        <v>0</v>
      </c>
      <c r="RY165" s="118">
        <f>($RJ$4*MQ165*100*100/MAX(EV$9:EV$497))/2 + (($RJ$4*MR165*100*100/MAX(EV$9:EV$497))+($RJ$4*MS165*100*100/MAX(EV$9:EV$497))+($RJ$4*MT165*100*100/MAX(EV$9:EV$497))+($RJ$4*MU165*100*100/MAX(EV$9:EV$497))+($RJ$4*MV165*100*100/MAX(EV$9:EV$497))+($RJ$4*MW165*100*100/MAX(EV$9:EV$497))+($RJ$4*MX165*100*100/MAX(EV$9:EV$497))+($RJ$4*MY165*100*100/MAX(EV$9:EV$497))+($RJ$4*MZ165*100*100/MAX(EV$9:EV$497))+($RJ$4*NA165*100*100/MAX(EV$9:EV$497))+($RJ$4*NB165*100*100/MAX(EV$9:EV$497))+($RJ$4*NC165*100*100/MAX(EV$9:EV$497))+($RJ$4*ND165*100*100/MAX(EV$9:EV$497))+($RJ$4*NG165*100*100/MAX(EV$9:EV$497)))/4</f>
        <v>0</v>
      </c>
      <c r="RZ165" s="115">
        <f>($RJ$4*NH165*100*100/MAX(EV$9:EV$497))/2 + (($RJ$4*NI165*100*100/MAX(EV$9:EV$497))+($RJ$4*NJ165*100*100/MAX(EV$9:EV$497))+($RJ$4*NK165*100*100/MAX(EV$9:EV$497))+($RJ$4*NL165*100*100/MAX(EV$9:EV$497))+($RJ$4*NM165*100*100/MAX(EV$9:EV$497))+($RJ$4*NN165*100*100/MAX(EV$9:EV$497)))/4</f>
        <v>0</v>
      </c>
      <c r="SA165" s="117">
        <f>(($RJ$4*NO165*100*100/MAX(EV$9:EV$497))+($RJ$4*NP165*100*100/MAX(EV$9:EV$497)))/4</f>
        <v>0</v>
      </c>
      <c r="SB165" s="118">
        <f t="shared" si="284"/>
        <v>0</v>
      </c>
      <c r="SC165" s="115">
        <f t="shared" si="285"/>
        <v>0</v>
      </c>
      <c r="SD165" s="115">
        <f t="shared" si="286"/>
        <v>0</v>
      </c>
      <c r="SE165" s="115">
        <f t="shared" si="287"/>
        <v>0</v>
      </c>
      <c r="SF165" s="115">
        <f t="shared" si="288"/>
        <v>0</v>
      </c>
      <c r="SG165" s="115">
        <f t="shared" si="289"/>
        <v>0</v>
      </c>
      <c r="SH165" s="115">
        <f>ROUND(SB165/MAX(SB$9:SB$497)*100,0)</f>
        <v>0</v>
      </c>
      <c r="SI165" s="115">
        <f>ROUND(SC165/MAX(SC$9:SC$497)*100,0)</f>
        <v>0</v>
      </c>
      <c r="SJ165" s="115">
        <f>ROUND(SD165/MAX(SD$9:SD$497)*100,0)</f>
        <v>0</v>
      </c>
      <c r="SK165" s="115">
        <f>ROUND(SE165/MAX(SE$9:SE$497)*100,0)</f>
        <v>0</v>
      </c>
      <c r="SL165" s="115">
        <f>ROUND(SF165/MAX(SF$9:SF$497)*100,0)</f>
        <v>0</v>
      </c>
      <c r="SM165" s="121">
        <f>ROUND(SG165/MAX(SG$9:SG$497)*100,0)</f>
        <v>0</v>
      </c>
      <c r="SN165" s="115">
        <f>ROUND(AVERAGEIF($ES$9:$ES$497,$ES165,SH$9:SH$497),0)</f>
        <v>24</v>
      </c>
      <c r="SO165" s="115">
        <f>ROUND(AVERAGEIF($ES$9:$ES$497,$ES165,SI$9:SI$497),0)</f>
        <v>22</v>
      </c>
      <c r="SP165" s="115">
        <f>ROUND(AVERAGEIF($ES$9:$ES$497,$ES165,SJ$9:SJ$497),0)</f>
        <v>5</v>
      </c>
      <c r="SQ165" s="115">
        <f>ROUND(AVERAGEIF($ES$9:$ES$497,$ES165,SK$9:SK$497),0)</f>
        <v>19</v>
      </c>
      <c r="SR165" s="115">
        <f>ROUND(AVERAGEIF($ES$9:$ES$497,$ES165,SL$9:SL$497),0)</f>
        <v>8</v>
      </c>
      <c r="SS165" s="121">
        <f>ROUND(AVERAGEIF($ES$9:$ES$497,$ES165,SM$9:SM$497),0)</f>
        <v>6</v>
      </c>
      <c r="ST165" s="114">
        <f>RANK(SB165,SB$9:SB$497,0)</f>
        <v>323</v>
      </c>
      <c r="SU165" s="115">
        <f>RANK(SC165,SC$9:SC$497,0)</f>
        <v>320</v>
      </c>
      <c r="SV165" s="115">
        <f>RANK(SD165,SD$9:SD$497,0)</f>
        <v>320</v>
      </c>
      <c r="SW165" s="115">
        <f>RANK(SE165,SE$9:SE$497,0)</f>
        <v>320</v>
      </c>
      <c r="SX165" s="115">
        <f>RANK(SF165,SF$9:SF$497,0)</f>
        <v>317</v>
      </c>
      <c r="SY165" s="115">
        <f>RANK(SG165,SG$9:SG$497,0)</f>
        <v>308</v>
      </c>
      <c r="SZ165" s="115">
        <f>COUNTIFS(SB$9:SB$497,"&gt;"&amp;SB165,$ES$9:$ES$497,$ES165)+1</f>
        <v>72</v>
      </c>
      <c r="TA165" s="115">
        <f>COUNTIFS(SC$9:SC$497,"&gt;"&amp;SC165,$ES$9:$ES$497,$ES165)+1</f>
        <v>72</v>
      </c>
      <c r="TB165" s="115">
        <f>COUNTIFS(SD$9:SD$497,"&gt;"&amp;SD165,$ES$9:$ES$497,$ES165)+1</f>
        <v>72</v>
      </c>
      <c r="TC165" s="115">
        <f>COUNTIFS(SE$9:SE$497,"&gt;"&amp;SE165,$ES$9:$ES$497,$ES165)+1</f>
        <v>72</v>
      </c>
      <c r="TD165" s="115">
        <f>COUNTIFS(SF$9:SF$497,"&gt;"&amp;SF165,$ES$9:$ES$497,$ES165)+1</f>
        <v>72</v>
      </c>
      <c r="TE165" s="117">
        <f>COUNTIFS(SG$9:SG$497,"&gt;"&amp;SG165,$ES$9:$ES$497,$ES165)+1</f>
        <v>70</v>
      </c>
      <c r="TF165" s="118">
        <f t="shared" si="290"/>
        <v>10</v>
      </c>
      <c r="TG165" s="115">
        <f t="shared" si="291"/>
        <v>10</v>
      </c>
      <c r="TH165" s="115">
        <f t="shared" si="292"/>
        <v>9</v>
      </c>
      <c r="TI165" s="115">
        <f t="shared" si="293"/>
        <v>10</v>
      </c>
      <c r="TJ165" s="115">
        <f t="shared" si="294"/>
        <v>10</v>
      </c>
      <c r="TK165" s="115">
        <f t="shared" si="295"/>
        <v>10</v>
      </c>
      <c r="TL165" s="117">
        <f t="shared" si="296"/>
        <v>9</v>
      </c>
      <c r="TM165" s="118">
        <f>ROUND(TF165/MAX(TF$9:TF$497)*100,0)</f>
        <v>6</v>
      </c>
      <c r="TN165" s="115">
        <f>ROUND(TG165/MAX(TG$9:TG$497)*100,0)</f>
        <v>5</v>
      </c>
      <c r="TO165" s="115">
        <f>ROUND(TH165/MAX(TH$9:TH$497)*100,0)</f>
        <v>5</v>
      </c>
      <c r="TP165" s="115">
        <f>ROUND(TI165/MAX(TI$9:TI$497)*100,0)</f>
        <v>6</v>
      </c>
      <c r="TQ165" s="115">
        <f>ROUND(TJ165/MAX(TJ$9:TJ$497)*100,0)</f>
        <v>5</v>
      </c>
      <c r="TR165" s="115">
        <f>ROUND(TK165/MAX(TK$9:TK$497)*100,0)</f>
        <v>5</v>
      </c>
      <c r="TS165" s="119">
        <f>ROUND(TL165/MAX(TL$9:TL$497)*100,0)</f>
        <v>5</v>
      </c>
      <c r="TT165" s="120">
        <f>RANK(TM165,TM$9:TM$497,0)</f>
        <v>423</v>
      </c>
      <c r="TU165" s="115">
        <f>RANK(TN165,TN$9:TN$497,0)</f>
        <v>419</v>
      </c>
      <c r="TV165" s="115">
        <f>RANK(TO165,TO$9:TO$497,0)</f>
        <v>414</v>
      </c>
      <c r="TW165" s="115">
        <f>RANK(TP165,TP$9:TP$497,0)</f>
        <v>416</v>
      </c>
      <c r="TX165" s="115">
        <f>RANK(TQ165,TQ$9:TQ$497,0)</f>
        <v>417</v>
      </c>
      <c r="TY165" s="115">
        <f>RANK(TR165,TR$9:TR$497,0)</f>
        <v>420</v>
      </c>
      <c r="TZ165" s="121">
        <f>RANK(TS165,TS$9:TS$497,0)</f>
        <v>419</v>
      </c>
      <c r="UA165" s="132"/>
      <c r="UB165" s="7" t="s">
        <v>1</v>
      </c>
    </row>
    <row r="166" spans="1:548" x14ac:dyDescent="0.15">
      <c r="A166" s="183">
        <v>158</v>
      </c>
      <c r="B166" s="203" t="s">
        <v>935</v>
      </c>
      <c r="C166" s="63"/>
      <c r="D166" s="63"/>
      <c r="E166" s="64" t="s">
        <v>518</v>
      </c>
      <c r="F166" s="65">
        <v>24</v>
      </c>
      <c r="G166" s="65" t="s">
        <v>519</v>
      </c>
      <c r="H166" s="65" t="s">
        <v>927</v>
      </c>
      <c r="I166" s="66" t="s">
        <v>521</v>
      </c>
      <c r="J166" s="67" t="s">
        <v>521</v>
      </c>
      <c r="K166" s="67" t="s">
        <v>521</v>
      </c>
      <c r="L166" s="67" t="s">
        <v>521</v>
      </c>
      <c r="M166" s="67" t="s">
        <v>521</v>
      </c>
      <c r="N166" s="67" t="s">
        <v>521</v>
      </c>
      <c r="O166" s="67" t="s">
        <v>521</v>
      </c>
      <c r="P166" s="67" t="s">
        <v>521</v>
      </c>
      <c r="Q166" s="67" t="s">
        <v>521</v>
      </c>
      <c r="R166" s="68" t="s">
        <v>521</v>
      </c>
      <c r="S166" s="69" t="s">
        <v>521</v>
      </c>
      <c r="T166" s="67" t="s">
        <v>521</v>
      </c>
      <c r="U166" s="67" t="s">
        <v>521</v>
      </c>
      <c r="V166" s="67" t="s">
        <v>521</v>
      </c>
      <c r="W166" s="67" t="s">
        <v>521</v>
      </c>
      <c r="X166" s="67" t="s">
        <v>521</v>
      </c>
      <c r="Y166" s="67" t="s">
        <v>521</v>
      </c>
      <c r="Z166" s="67" t="s">
        <v>521</v>
      </c>
      <c r="AA166" s="67" t="s">
        <v>521</v>
      </c>
      <c r="AB166" s="68" t="s">
        <v>521</v>
      </c>
      <c r="AC166" s="69" t="s">
        <v>521</v>
      </c>
      <c r="AD166" s="67" t="s">
        <v>521</v>
      </c>
      <c r="AE166" s="67" t="s">
        <v>521</v>
      </c>
      <c r="AF166" s="67" t="s">
        <v>521</v>
      </c>
      <c r="AG166" s="67" t="s">
        <v>521</v>
      </c>
      <c r="AH166" s="67" t="s">
        <v>521</v>
      </c>
      <c r="AI166" s="67" t="s">
        <v>521</v>
      </c>
      <c r="AJ166" s="67" t="s">
        <v>521</v>
      </c>
      <c r="AK166" s="67" t="s">
        <v>521</v>
      </c>
      <c r="AL166" s="68" t="s">
        <v>521</v>
      </c>
      <c r="AM166" s="69" t="s">
        <v>521</v>
      </c>
      <c r="AN166" s="67" t="s">
        <v>521</v>
      </c>
      <c r="AO166" s="67" t="s">
        <v>521</v>
      </c>
      <c r="AP166" s="67" t="s">
        <v>521</v>
      </c>
      <c r="AQ166" s="67" t="s">
        <v>521</v>
      </c>
      <c r="AR166" s="67" t="s">
        <v>521</v>
      </c>
      <c r="AS166" s="67" t="s">
        <v>521</v>
      </c>
      <c r="AT166" s="67" t="s">
        <v>521</v>
      </c>
      <c r="AU166" s="67" t="s">
        <v>521</v>
      </c>
      <c r="AV166" s="68" t="s">
        <v>521</v>
      </c>
      <c r="AW166" s="69" t="s">
        <v>521</v>
      </c>
      <c r="AX166" s="67" t="s">
        <v>521</v>
      </c>
      <c r="AY166" s="67" t="s">
        <v>521</v>
      </c>
      <c r="AZ166" s="67" t="s">
        <v>521</v>
      </c>
      <c r="BA166" s="67" t="s">
        <v>521</v>
      </c>
      <c r="BB166" s="67" t="s">
        <v>521</v>
      </c>
      <c r="BC166" s="67" t="s">
        <v>521</v>
      </c>
      <c r="BD166" s="67" t="s">
        <v>521</v>
      </c>
      <c r="BE166" s="67" t="s">
        <v>521</v>
      </c>
      <c r="BF166" s="68" t="s">
        <v>521</v>
      </c>
      <c r="BG166" s="69" t="s">
        <v>521</v>
      </c>
      <c r="BH166" s="67" t="s">
        <v>521</v>
      </c>
      <c r="BI166" s="67" t="s">
        <v>521</v>
      </c>
      <c r="BJ166" s="67" t="s">
        <v>521</v>
      </c>
      <c r="BK166" s="67" t="s">
        <v>521</v>
      </c>
      <c r="BL166" s="67" t="s">
        <v>521</v>
      </c>
      <c r="BM166" s="67" t="s">
        <v>521</v>
      </c>
      <c r="BN166" s="67" t="s">
        <v>521</v>
      </c>
      <c r="BO166" s="67" t="s">
        <v>521</v>
      </c>
      <c r="BP166" s="68" t="s">
        <v>521</v>
      </c>
      <c r="BQ166" s="70" t="s">
        <v>521</v>
      </c>
      <c r="BR166" s="67" t="s">
        <v>521</v>
      </c>
      <c r="BS166" s="67" t="s">
        <v>521</v>
      </c>
      <c r="BT166" s="67" t="s">
        <v>521</v>
      </c>
      <c r="BU166" s="67" t="s">
        <v>521</v>
      </c>
      <c r="BV166" s="67" t="s">
        <v>521</v>
      </c>
      <c r="BW166" s="67" t="s">
        <v>521</v>
      </c>
      <c r="BX166" s="67" t="s">
        <v>521</v>
      </c>
      <c r="BY166" s="67" t="s">
        <v>521</v>
      </c>
      <c r="BZ166" s="68" t="s">
        <v>521</v>
      </c>
      <c r="CA166" s="69" t="s">
        <v>521</v>
      </c>
      <c r="CB166" s="67" t="s">
        <v>521</v>
      </c>
      <c r="CC166" s="67" t="s">
        <v>521</v>
      </c>
      <c r="CD166" s="67" t="s">
        <v>521</v>
      </c>
      <c r="CE166" s="67" t="s">
        <v>521</v>
      </c>
      <c r="CF166" s="67" t="s">
        <v>521</v>
      </c>
      <c r="CG166" s="67" t="s">
        <v>521</v>
      </c>
      <c r="CH166" s="67" t="s">
        <v>521</v>
      </c>
      <c r="CI166" s="67" t="s">
        <v>521</v>
      </c>
      <c r="CJ166" s="68" t="s">
        <v>521</v>
      </c>
      <c r="CK166" s="69" t="s">
        <v>521</v>
      </c>
      <c r="CL166" s="67" t="s">
        <v>521</v>
      </c>
      <c r="CM166" s="67" t="s">
        <v>521</v>
      </c>
      <c r="CN166" s="67" t="s">
        <v>521</v>
      </c>
      <c r="CO166" s="67" t="s">
        <v>521</v>
      </c>
      <c r="CP166" s="67" t="s">
        <v>521</v>
      </c>
      <c r="CQ166" s="67" t="s">
        <v>521</v>
      </c>
      <c r="CR166" s="67" t="s">
        <v>521</v>
      </c>
      <c r="CS166" s="67" t="s">
        <v>521</v>
      </c>
      <c r="CT166" s="68" t="s">
        <v>521</v>
      </c>
      <c r="CU166" s="69" t="s">
        <v>521</v>
      </c>
      <c r="CV166" s="67" t="s">
        <v>521</v>
      </c>
      <c r="CW166" s="67" t="s">
        <v>521</v>
      </c>
      <c r="CX166" s="67" t="s">
        <v>521</v>
      </c>
      <c r="CY166" s="67" t="s">
        <v>521</v>
      </c>
      <c r="CZ166" s="67" t="s">
        <v>521</v>
      </c>
      <c r="DA166" s="67" t="s">
        <v>521</v>
      </c>
      <c r="DB166" s="67" t="s">
        <v>521</v>
      </c>
      <c r="DC166" s="67" t="s">
        <v>521</v>
      </c>
      <c r="DD166" s="68" t="s">
        <v>521</v>
      </c>
      <c r="DE166" s="69" t="s">
        <v>521</v>
      </c>
      <c r="DF166" s="71" t="s">
        <v>521</v>
      </c>
      <c r="DG166" s="67" t="s">
        <v>521</v>
      </c>
      <c r="DH166" s="67" t="s">
        <v>521</v>
      </c>
      <c r="DI166" s="67" t="s">
        <v>521</v>
      </c>
      <c r="DJ166" s="67" t="s">
        <v>521</v>
      </c>
      <c r="DK166" s="67" t="s">
        <v>521</v>
      </c>
      <c r="DL166" s="67" t="s">
        <v>521</v>
      </c>
      <c r="DM166" s="67" t="s">
        <v>521</v>
      </c>
      <c r="DN166" s="68" t="s">
        <v>521</v>
      </c>
      <c r="DO166" s="70" t="s">
        <v>521</v>
      </c>
      <c r="DP166" s="71" t="s">
        <v>521</v>
      </c>
      <c r="DQ166" s="67" t="s">
        <v>521</v>
      </c>
      <c r="DR166" s="67" t="s">
        <v>521</v>
      </c>
      <c r="DS166" s="67" t="s">
        <v>521</v>
      </c>
      <c r="DT166" s="67" t="s">
        <v>521</v>
      </c>
      <c r="DU166" s="67" t="s">
        <v>521</v>
      </c>
      <c r="DV166" s="67" t="s">
        <v>521</v>
      </c>
      <c r="DW166" s="67" t="s">
        <v>521</v>
      </c>
      <c r="DX166" s="72" t="s">
        <v>521</v>
      </c>
      <c r="DY166" s="73" t="s">
        <v>522</v>
      </c>
      <c r="DZ166" s="74">
        <v>2</v>
      </c>
      <c r="EA166" s="74">
        <v>3</v>
      </c>
      <c r="EB166" s="74">
        <v>3</v>
      </c>
      <c r="EC166" s="75">
        <v>4</v>
      </c>
      <c r="ED166" s="76" t="s">
        <v>522</v>
      </c>
      <c r="EE166" s="74">
        <f t="shared" si="246"/>
        <v>2</v>
      </c>
      <c r="EF166" s="74">
        <f t="shared" si="247"/>
        <v>6</v>
      </c>
      <c r="EG166" s="74">
        <f t="shared" si="248"/>
        <v>18</v>
      </c>
      <c r="EH166" s="77">
        <f t="shared" si="249"/>
        <v>72</v>
      </c>
      <c r="EI166" s="73">
        <v>20</v>
      </c>
      <c r="EJ166" s="74">
        <v>30</v>
      </c>
      <c r="EK166" s="74">
        <v>60</v>
      </c>
      <c r="EL166" s="190">
        <v>90</v>
      </c>
      <c r="EM166" s="75">
        <v>270</v>
      </c>
      <c r="EN166" s="78">
        <v>1</v>
      </c>
      <c r="EO166" s="79">
        <f t="shared" si="250"/>
        <v>0.75</v>
      </c>
      <c r="EP166" s="79">
        <f t="shared" si="251"/>
        <v>0.5</v>
      </c>
      <c r="EQ166" s="79">
        <f t="shared" si="252"/>
        <v>0.25</v>
      </c>
      <c r="ER166" s="80">
        <f t="shared" si="253"/>
        <v>0.1875</v>
      </c>
      <c r="ES166" s="128" t="s">
        <v>523</v>
      </c>
      <c r="ET166" s="82"/>
      <c r="EU166" s="83">
        <v>4</v>
      </c>
      <c r="EV166" s="73">
        <v>29</v>
      </c>
      <c r="EW166" s="74">
        <v>10</v>
      </c>
      <c r="EX166" s="74">
        <v>14</v>
      </c>
      <c r="EY166" s="74">
        <v>14</v>
      </c>
      <c r="EZ166" s="74">
        <v>5</v>
      </c>
      <c r="FA166" s="74">
        <v>3</v>
      </c>
      <c r="FB166" s="74">
        <v>5</v>
      </c>
      <c r="FC166" s="74">
        <v>3</v>
      </c>
      <c r="FD166" s="74">
        <f t="shared" si="254"/>
        <v>19</v>
      </c>
      <c r="FE166" s="84">
        <f t="shared" si="255"/>
        <v>17</v>
      </c>
      <c r="FF166" s="73">
        <f>RANK(EV166,$EV$9:$EV$497,0)</f>
        <v>365</v>
      </c>
      <c r="FG166" s="74">
        <f>RANK(EW166,$EW$9:$EW$497,0)</f>
        <v>404</v>
      </c>
      <c r="FH166" s="74">
        <f>RANK(EX166,$EX$9:$EX$497,0)</f>
        <v>359</v>
      </c>
      <c r="FI166" s="74">
        <f>RANK(EY166,$EY$9:$EY$497,0)</f>
        <v>364</v>
      </c>
      <c r="FJ166" s="74">
        <f>RANK(EZ166,$EZ$9:$EZ$497,0)</f>
        <v>406</v>
      </c>
      <c r="FK166" s="74">
        <f>RANK(FA166,$FA$9:$FA$497,0)</f>
        <v>420</v>
      </c>
      <c r="FL166" s="74">
        <f>RANK(FB166,$FB$9:$FB$497,0)</f>
        <v>421</v>
      </c>
      <c r="FM166" s="74">
        <f>RANK(FC166,$FC$9:$FC$497,0)</f>
        <v>427</v>
      </c>
      <c r="FN166" s="74">
        <f>RANK(FD166,$FD$9:$FD$497,0)</f>
        <v>403</v>
      </c>
      <c r="FO166" s="84">
        <f>RANK(FE166,$FE$9:$FE$497,0)</f>
        <v>411</v>
      </c>
      <c r="FP166" s="73">
        <f>COUNTIFS($EV$9:$EV$497,"&gt;"&amp;EV166,$ES$9:$ES$497,ES166)+1</f>
        <v>86</v>
      </c>
      <c r="FQ166" s="74">
        <f>COUNTIFS($EW$9:$EW$497,"&gt;"&amp;EW166,$ES$9:$ES$497,ES166)+1</f>
        <v>86</v>
      </c>
      <c r="FR166" s="74">
        <f>COUNTIFS($EX$9:$EX$497,"&gt;"&amp;EX166,$ES$9:$ES$497,ES166)+1</f>
        <v>90</v>
      </c>
      <c r="FS166" s="74">
        <f>COUNTIFS($EY$9:$EY$497,"&gt;"&amp;EY166,$ES$9:$ES$497,ES166)+1</f>
        <v>91</v>
      </c>
      <c r="FT166" s="74">
        <f>COUNTIFS($EZ$9:$EZ$497,"&gt;"&amp;EZ166,$ES$9:$ES$497,ES166)+1</f>
        <v>89</v>
      </c>
      <c r="FU166" s="74">
        <f>COUNTIFS($FA$9:$FA$497,"&gt;"&amp;FA166,$ES$9:$ES$497,ES166)+1</f>
        <v>89</v>
      </c>
      <c r="FV166" s="74">
        <f>COUNTIFS($FB$9:$FB$497,"&gt;"&amp;FB166,$ES$9:$ES$497,ES166)+1</f>
        <v>86</v>
      </c>
      <c r="FW166" s="74">
        <f>COUNTIFS($FC$9:$FC$497,"&gt;"&amp;FC166,$ES$9:$ES$497,ES166)+1</f>
        <v>87</v>
      </c>
      <c r="FX166" s="74">
        <f>COUNTIFS($FD$9:$FD$497,"&gt;"&amp;FD166,$ES$9:$ES$497,ES166)+1</f>
        <v>90</v>
      </c>
      <c r="FY166" s="84">
        <f>COUNTIFS($FE$9:$FE$497,"&gt;"&amp;FE166,$ES$9:$ES$497,ES166)+1</f>
        <v>91</v>
      </c>
      <c r="FZ166" s="85">
        <f t="shared" si="256"/>
        <v>1.21</v>
      </c>
      <c r="GA166" s="86">
        <f t="shared" si="257"/>
        <v>0.42</v>
      </c>
      <c r="GB166" s="86">
        <f t="shared" si="258"/>
        <v>0.57999999999999996</v>
      </c>
      <c r="GC166" s="86">
        <f t="shared" si="259"/>
        <v>0.57999999999999996</v>
      </c>
      <c r="GD166" s="86">
        <f t="shared" si="260"/>
        <v>0.21</v>
      </c>
      <c r="GE166" s="86">
        <f t="shared" si="261"/>
        <v>0.13</v>
      </c>
      <c r="GF166" s="86">
        <f t="shared" si="262"/>
        <v>0.21</v>
      </c>
      <c r="GG166" s="86">
        <f t="shared" si="263"/>
        <v>0.13</v>
      </c>
      <c r="GH166" s="86">
        <f t="shared" si="264"/>
        <v>0.79</v>
      </c>
      <c r="GI166" s="87">
        <f t="shared" si="265"/>
        <v>0.71</v>
      </c>
      <c r="GJ166" s="85">
        <f>ROUND(((FZ166-AVERAGE(FZ$9:FZ$497))/STDEVP(FZ$9:FZ$497)*10+50),2)</f>
        <v>59.47</v>
      </c>
      <c r="GK166" s="86">
        <f>ROUND(((GA166-AVERAGE(GA$9:GA$497))/STDEVP(GA$9:GA$497)*10+50),2)</f>
        <v>41.92</v>
      </c>
      <c r="GL166" s="86">
        <f>ROUND(((GB166-AVERAGE(GB$9:GB$497))/STDEVP(GB$9:GB$497)*10+50),2)</f>
        <v>49.89</v>
      </c>
      <c r="GM166" s="86">
        <f>ROUND(((GC166-AVERAGE(GC$9:GC$497))/STDEVP(GC$9:GC$497)*10+50),2)</f>
        <v>52.7</v>
      </c>
      <c r="GN166" s="86">
        <f>ROUND(((GD166-AVERAGE(GD$9:GD$497))/STDEVP(GD$9:GD$497)*10+50),2)</f>
        <v>43.76</v>
      </c>
      <c r="GO166" s="86">
        <f>ROUND(((GE166-AVERAGE(GE$9:GE$497))/STDEVP(GE$9:GE$497)*10+50),2)</f>
        <v>42.07</v>
      </c>
      <c r="GP166" s="86">
        <f>ROUND(((GF166-AVERAGE(GF$9:GF$497))/STDEVP(GF$9:GF$497)*10+50),2)</f>
        <v>36.619999999999997</v>
      </c>
      <c r="GQ166" s="86">
        <f>ROUND(((GG166-AVERAGE(GG$9:GG$497))/STDEVP(GG$9:GG$497)*10+50),2)</f>
        <v>34.33</v>
      </c>
      <c r="GR166" s="86">
        <f>ROUND(((GH166-AVERAGE(GH$9:GH$497))/STDEVP(GH$9:GH$497)*10+50),2)</f>
        <v>43.26</v>
      </c>
      <c r="GS166" s="87">
        <f>ROUND(((GI166-AVERAGE(GI$9:GI$497))/STDEVP(GI$9:GI$497)*10+50),2)</f>
        <v>39.42</v>
      </c>
      <c r="GT166" s="73">
        <f>RANK(GJ166,$GJ$9:$GJ$497,0)</f>
        <v>78</v>
      </c>
      <c r="GU166" s="74">
        <f>RANK(GK166,$GK$9:$GK$497,0)</f>
        <v>328</v>
      </c>
      <c r="GV166" s="74">
        <f>RANK(GL166,$GL$9:$GL$497,0)</f>
        <v>201</v>
      </c>
      <c r="GW166" s="74">
        <f>RANK(GM166,$GM$9:$GM$497,0)</f>
        <v>130</v>
      </c>
      <c r="GX166" s="74">
        <f>RANK(GN166,$GN$9:$GN$497,0)</f>
        <v>310</v>
      </c>
      <c r="GY166" s="74">
        <f>RANK(GO166,$GO$9:$GO$497,0)</f>
        <v>390</v>
      </c>
      <c r="GZ166" s="74">
        <f>RANK(GP166,$GP$9:$GP$497,0)</f>
        <v>417</v>
      </c>
      <c r="HA166" s="74">
        <f>RANK(GQ166,$GQ$9:$GQ$497,0)</f>
        <v>421</v>
      </c>
      <c r="HB166" s="74">
        <f>RANK(GR166,$GR$9:$GR$497,0)</f>
        <v>316</v>
      </c>
      <c r="HC166" s="84">
        <f>RANK(GS166,$GS$9:$GS$497,0)</f>
        <v>394</v>
      </c>
      <c r="HD166" s="85">
        <f>ROUND(AVERAGEIF($ES$9:$ES$497,$ES166,$FZ$9:$FZ$497),2)</f>
        <v>1.1399999999999999</v>
      </c>
      <c r="HE166" s="86">
        <f>ROUND(AVERAGEIF($ES$9:$ES$497,$ES166,$GA$9:$GA$497),2)</f>
        <v>0.46</v>
      </c>
      <c r="HF166" s="86">
        <f>ROUND(AVERAGEIF($ES$9:$ES$497,$ES166,$GB$9:$GB$497),2)</f>
        <v>0.65</v>
      </c>
      <c r="HG166" s="86">
        <f>ROUND(AVERAGEIF($ES$9:$ES$497,$ES166,$GC$9:$GC$497),2)</f>
        <v>0.74</v>
      </c>
      <c r="HH166" s="86">
        <f>ROUND(AVERAGEIF($ES$9:$ES$497,$ES166,$GD$9:$GD$497),2)</f>
        <v>0.27</v>
      </c>
      <c r="HI166" s="86">
        <f>ROUND(AVERAGEIF($ES$9:$ES$497,$ES166,$GE$9:$GE$497),2)</f>
        <v>0.23</v>
      </c>
      <c r="HJ166" s="86">
        <f>ROUND(AVERAGEIF($ES$9:$ES$497,$ES166,$GF$9:$GF$497),2)</f>
        <v>0.3</v>
      </c>
      <c r="HK166" s="86">
        <f>ROUND(AVERAGEIF($ES$9:$ES$497,$ES166,$GG$9:$GG$497),2)</f>
        <v>0.28000000000000003</v>
      </c>
      <c r="HL166" s="86">
        <f>ROUND(AVERAGEIF($ES$9:$ES$497,$ES166,$GH$9:$GH$497),2)</f>
        <v>0.92</v>
      </c>
      <c r="HM166" s="87">
        <f>ROUND(AVERAGEIF($ES$9:$ES$497,$ES166,$GI$9:$GI$497),2)</f>
        <v>0.93</v>
      </c>
      <c r="HN166" s="88">
        <f t="shared" si="266"/>
        <v>7.0000000000000062E-2</v>
      </c>
      <c r="HO166" s="89">
        <f t="shared" si="267"/>
        <v>-4.0000000000000036E-2</v>
      </c>
      <c r="HP166" s="89">
        <f t="shared" si="268"/>
        <v>-7.0000000000000062E-2</v>
      </c>
      <c r="HQ166" s="89">
        <f t="shared" si="269"/>
        <v>-0.16000000000000003</v>
      </c>
      <c r="HR166" s="89">
        <f t="shared" si="270"/>
        <v>-6.0000000000000026E-2</v>
      </c>
      <c r="HS166" s="89">
        <f t="shared" si="271"/>
        <v>-0.1</v>
      </c>
      <c r="HT166" s="89">
        <f t="shared" si="272"/>
        <v>-0.09</v>
      </c>
      <c r="HU166" s="89">
        <f t="shared" si="273"/>
        <v>-0.15000000000000002</v>
      </c>
      <c r="HV166" s="89">
        <f t="shared" si="274"/>
        <v>-0.13</v>
      </c>
      <c r="HW166" s="90">
        <f t="shared" si="275"/>
        <v>-0.22000000000000008</v>
      </c>
      <c r="HX166" s="73">
        <f>COUNTIFS($FZ$9:$FZ$497,"&gt;"&amp;FZ166,$ES$9:$ES$497,$ES166)+1</f>
        <v>38</v>
      </c>
      <c r="HY166" s="74">
        <f>COUNTIFS($GA$9:$GA$497,"&gt;"&amp;GA166,$ES$9:$ES$497,$ES166)+1</f>
        <v>63</v>
      </c>
      <c r="HZ166" s="74">
        <f>COUNTIFS($GB$9:$GB$497,"&gt;"&amp;GB166,$ES$9:$ES$497,$ES166)+1</f>
        <v>55</v>
      </c>
      <c r="IA166" s="74">
        <f>COUNTIFS($GC$9:$GC$497,"&gt;"&amp;GC166,$ES$9:$ES$497,$ES166)+1</f>
        <v>69</v>
      </c>
      <c r="IB166" s="74">
        <f>COUNTIFS($GD$9:$GD$497,"&gt;"&amp;GD166,$ES$9:$ES$497,$ES166)+1</f>
        <v>73</v>
      </c>
      <c r="IC166" s="74">
        <f>COUNTIFS($GE$9:$GE$497,"&gt;"&amp;GE166,$ES$9:$ES$497,$ES166)+1</f>
        <v>94</v>
      </c>
      <c r="ID166" s="74">
        <f>COUNTIFS($GF$9:$GF$497,"&gt;"&amp;GF166,$ES$9:$ES$497,$ES166)+1</f>
        <v>77</v>
      </c>
      <c r="IE166" s="74">
        <f>COUNTIFS($GG$9:$GG$497,"&gt;"&amp;GG166,$ES$9:$ES$497,$ES166)+1</f>
        <v>79</v>
      </c>
      <c r="IF166" s="74">
        <f>COUNTIFS($GH$9:$GH$497,"&gt;"&amp;GH166,$ES$9:$ES$497,$ES166)+1</f>
        <v>64</v>
      </c>
      <c r="IG166" s="84">
        <f>COUNTIFS($GI$9:$GI$497,"&gt;"&amp;GI166,$ES$9:$ES$497,$ES166)+1</f>
        <v>75</v>
      </c>
      <c r="IH166" s="91"/>
      <c r="II166" s="79"/>
      <c r="IJ166" s="79"/>
      <c r="IK166" s="79"/>
      <c r="IL166" s="79"/>
      <c r="IM166" s="92"/>
      <c r="IN166" s="93"/>
      <c r="IO166" s="94"/>
      <c r="IP166" s="95"/>
      <c r="IQ166" s="79"/>
      <c r="IR166" s="79"/>
      <c r="IS166" s="79"/>
      <c r="IT166" s="79"/>
      <c r="IU166" s="79"/>
      <c r="IV166" s="79"/>
      <c r="IW166" s="96"/>
      <c r="IX166" s="93"/>
      <c r="IY166" s="79"/>
      <c r="IZ166" s="79"/>
      <c r="JA166" s="79"/>
      <c r="JB166" s="79"/>
      <c r="JC166" s="79"/>
      <c r="JD166" s="79"/>
      <c r="JE166" s="97"/>
      <c r="JF166" s="95"/>
      <c r="JG166" s="79"/>
      <c r="JH166" s="79"/>
      <c r="JI166" s="79"/>
      <c r="JJ166" s="79"/>
      <c r="JK166" s="79"/>
      <c r="JL166" s="79"/>
      <c r="JM166" s="96"/>
      <c r="JN166" s="93"/>
      <c r="JO166" s="79"/>
      <c r="JP166" s="79"/>
      <c r="JQ166" s="79"/>
      <c r="JR166" s="79"/>
      <c r="JS166" s="79"/>
      <c r="JT166" s="79"/>
      <c r="JU166" s="79"/>
      <c r="JV166" s="79"/>
      <c r="JW166" s="79"/>
      <c r="JX166" s="79"/>
      <c r="JY166" s="79"/>
      <c r="JZ166" s="97"/>
      <c r="KA166" s="93"/>
      <c r="KB166" s="79"/>
      <c r="KC166" s="79"/>
      <c r="KD166" s="79"/>
      <c r="KE166" s="97"/>
      <c r="KF166" s="95"/>
      <c r="KG166" s="79"/>
      <c r="KH166" s="79"/>
      <c r="KI166" s="79"/>
      <c r="KJ166" s="79"/>
      <c r="KK166" s="98"/>
      <c r="KL166" s="79"/>
      <c r="KM166" s="79"/>
      <c r="KN166" s="79"/>
      <c r="KO166" s="79"/>
      <c r="KP166" s="79"/>
      <c r="KQ166" s="79"/>
      <c r="KR166" s="79"/>
      <c r="KS166" s="96"/>
      <c r="KT166" s="96"/>
      <c r="KU166" s="96"/>
      <c r="KV166" s="96"/>
      <c r="KW166" s="93"/>
      <c r="KX166" s="79"/>
      <c r="KY166" s="79"/>
      <c r="KZ166" s="79"/>
      <c r="LA166" s="79"/>
      <c r="LB166" s="79"/>
      <c r="LC166" s="96"/>
      <c r="LD166" s="93"/>
      <c r="LE166" s="94"/>
      <c r="LF166" s="99"/>
      <c r="LG166" s="75"/>
      <c r="LH166" s="93"/>
      <c r="LI166" s="79"/>
      <c r="LJ166" s="74"/>
      <c r="LK166" s="74"/>
      <c r="LL166" s="74"/>
      <c r="LM166" s="100"/>
      <c r="LN166" s="95"/>
      <c r="LO166" s="79"/>
      <c r="LP166" s="79"/>
      <c r="LQ166" s="79"/>
      <c r="LR166" s="96"/>
      <c r="LS166" s="93"/>
      <c r="LT166" s="79"/>
      <c r="LU166" s="79"/>
      <c r="LV166" s="79">
        <v>0.03</v>
      </c>
      <c r="LW166" s="79"/>
      <c r="LX166" s="79"/>
      <c r="LY166" s="79"/>
      <c r="LZ166" s="79"/>
      <c r="MA166" s="97"/>
      <c r="MB166" s="95"/>
      <c r="MC166" s="79"/>
      <c r="MD166" s="79"/>
      <c r="ME166" s="79"/>
      <c r="MF166" s="79"/>
      <c r="MG166" s="79"/>
      <c r="MH166" s="79"/>
      <c r="MI166" s="79"/>
      <c r="MJ166" s="79"/>
      <c r="MK166" s="79"/>
      <c r="ML166" s="79"/>
      <c r="MM166" s="79"/>
      <c r="MN166" s="98"/>
      <c r="MO166" s="98"/>
      <c r="MP166" s="96"/>
      <c r="MQ166" s="93"/>
      <c r="MR166" s="79"/>
      <c r="MS166" s="79"/>
      <c r="MT166" s="79"/>
      <c r="MU166" s="79"/>
      <c r="MV166" s="98"/>
      <c r="MW166" s="79"/>
      <c r="MX166" s="79"/>
      <c r="MY166" s="79"/>
      <c r="MZ166" s="79"/>
      <c r="NA166" s="79"/>
      <c r="NB166" s="79"/>
      <c r="NC166" s="79"/>
      <c r="ND166" s="96"/>
      <c r="NE166" s="96"/>
      <c r="NF166" s="96"/>
      <c r="NG166" s="96"/>
      <c r="NH166" s="93"/>
      <c r="NI166" s="79"/>
      <c r="NJ166" s="79"/>
      <c r="NK166" s="79"/>
      <c r="NL166" s="79"/>
      <c r="NM166" s="79"/>
      <c r="NN166" s="94"/>
      <c r="NO166" s="93"/>
      <c r="NP166" s="80"/>
      <c r="NQ166" s="124" t="s">
        <v>932</v>
      </c>
      <c r="NR166" s="102" t="s">
        <v>937</v>
      </c>
      <c r="NS166" s="102"/>
      <c r="NT166" s="102"/>
      <c r="NU166" s="102"/>
      <c r="NV166" s="104"/>
      <c r="NW166" s="102" t="s">
        <v>929</v>
      </c>
      <c r="NX166" s="133" t="s">
        <v>938</v>
      </c>
      <c r="NY166" s="129" t="s">
        <v>931</v>
      </c>
      <c r="NZ166" s="133" t="s">
        <v>938</v>
      </c>
      <c r="OA166" s="134"/>
      <c r="OB166" s="134"/>
      <c r="OC166" s="134"/>
      <c r="OD166" s="108">
        <f t="shared" si="276"/>
        <v>72</v>
      </c>
      <c r="OE166" s="109">
        <v>7</v>
      </c>
      <c r="OF166" s="110">
        <f t="shared" si="277"/>
        <v>20</v>
      </c>
      <c r="OG166" s="109">
        <v>7</v>
      </c>
      <c r="OH166" s="111">
        <f>ROUND(AVERAGEIF($ES$9:$ES$497,$ES166,EV$9:EV$497),0)</f>
        <v>79</v>
      </c>
      <c r="OI166" s="112">
        <f>ROUND(AVERAGEIF($ES$9:$ES$497,$ES166,EW$9:EW$497),0)</f>
        <v>32</v>
      </c>
      <c r="OJ166" s="112">
        <f>ROUND(AVERAGEIF($ES$9:$ES$497,$ES166,EX$9:EX$497),0)</f>
        <v>45</v>
      </c>
      <c r="OK166" s="112">
        <f>ROUND(AVERAGEIF($ES$9:$ES$497,$ES166,EY$9:EY$497),0)</f>
        <v>53</v>
      </c>
      <c r="OL166" s="112">
        <f>ROUND(AVERAGEIF($ES$9:$ES$497,$ES166,EZ$9:EZ$497),0)</f>
        <v>20</v>
      </c>
      <c r="OM166" s="112">
        <f>ROUND(AVERAGEIF($ES$9:$ES$497,$ES166,FA$9:FA$497),0)</f>
        <v>18</v>
      </c>
      <c r="ON166" s="112">
        <f>ROUND(AVERAGEIF($ES$9:$ES$497,$ES166,FB$9:FB$497),0)</f>
        <v>23</v>
      </c>
      <c r="OO166" s="112">
        <f>ROUND(AVERAGEIF($ES$9:$ES$497,$ES166,FC$9:FC$497),0)</f>
        <v>23</v>
      </c>
      <c r="OP166" s="112">
        <f>ROUND(AVERAGEIF($ES$9:$ES$497,$ES166,FD$9:FD$497),0)</f>
        <v>64</v>
      </c>
      <c r="OQ166" s="113">
        <f>ROUND(AVERAGEIF($ES$9:$ES$497,$ES166,FE$9:FE$497),0)</f>
        <v>68</v>
      </c>
      <c r="OR166" s="114">
        <f>ROUND(EV166/MAX(EV$9:EV$497)*100,0)</f>
        <v>16</v>
      </c>
      <c r="OS166" s="115">
        <f>ROUND(EW166/MAX(EW$9:EW$497)*100,0)</f>
        <v>8</v>
      </c>
      <c r="OT166" s="115">
        <f>ROUND(EX166/MAX(EX$9:EX$497)*100,0)</f>
        <v>12</v>
      </c>
      <c r="OU166" s="115">
        <f>ROUND(EY166/MAX(EY$9:EY$497)*100,0)</f>
        <v>9</v>
      </c>
      <c r="OV166" s="115">
        <f>ROUND(EZ166/MAX(EZ$9:EZ$497)*100,0)</f>
        <v>4</v>
      </c>
      <c r="OW166" s="115">
        <f>ROUND(FA166/MAX(FA$9:FA$497)*100,0)</f>
        <v>3</v>
      </c>
      <c r="OX166" s="115">
        <f>ROUND(FB166/MAX(FB$9:FB$497)*100,0)</f>
        <v>4</v>
      </c>
      <c r="OY166" s="116">
        <f>ROUND(FC166/MAX(FC$9:FC$497)*100,0)</f>
        <v>2</v>
      </c>
      <c r="OZ166" s="115">
        <f>ROUND(FD166/MAX(FD$9:FD$497)*100,0)</f>
        <v>13</v>
      </c>
      <c r="PA166" s="117">
        <f>ROUND(FE166/MAX(FE$9:FE$497)*100,0)</f>
        <v>7</v>
      </c>
      <c r="PB166" s="118">
        <f t="shared" si="278"/>
        <v>103</v>
      </c>
      <c r="PC166" s="115">
        <f t="shared" si="279"/>
        <v>79</v>
      </c>
      <c r="PD166" s="115">
        <f t="shared" si="280"/>
        <v>115</v>
      </c>
      <c r="PE166" s="115">
        <f t="shared" si="281"/>
        <v>107</v>
      </c>
      <c r="PF166" s="115">
        <f t="shared" si="282"/>
        <v>101</v>
      </c>
      <c r="PG166" s="119">
        <f t="shared" si="283"/>
        <v>79</v>
      </c>
      <c r="PH166" s="118">
        <f>ROUND(PB166/MAX(PB$9:PB$497)*100,0)</f>
        <v>12</v>
      </c>
      <c r="PI166" s="115">
        <f>ROUND(PC166/MAX(PC$9:PC$497)*100,0)</f>
        <v>9</v>
      </c>
      <c r="PJ166" s="115">
        <f>ROUND(PD166/MAX(PD$9:PD$497)*100,0)</f>
        <v>12</v>
      </c>
      <c r="PK166" s="115">
        <f>ROUND(PE166/MAX(PE$9:PE$497)*100,0)</f>
        <v>11</v>
      </c>
      <c r="PL166" s="115">
        <f>ROUND(PF166/MAX(PF$9:PF$497)*100,0)</f>
        <v>14</v>
      </c>
      <c r="PM166" s="119">
        <f>ROUND(PG166/MAX(PG$9:PG$497)*100,0)</f>
        <v>12</v>
      </c>
      <c r="PN166" s="118">
        <f>RANK(PH166,PH$9:PH$497,0)</f>
        <v>404</v>
      </c>
      <c r="PO166" s="115">
        <f>RANK(PI166,PI$9:PI$497,0)</f>
        <v>414</v>
      </c>
      <c r="PP166" s="115">
        <f>RANK(PJ166,PJ$9:PJ$497,0)</f>
        <v>404</v>
      </c>
      <c r="PQ166" s="115">
        <f>RANK(PK166,PK$9:PK$497,0)</f>
        <v>405</v>
      </c>
      <c r="PR166" s="115">
        <f>RANK(PL166,PL$9:PL$497,0)</f>
        <v>405</v>
      </c>
      <c r="PS166" s="119">
        <f>RANK(PM166,PM$9:PM$497,0)</f>
        <v>407</v>
      </c>
      <c r="PT166" s="120">
        <f>ROUND(FZ166/MAX(FZ$9:FZ$497)*100,0)</f>
        <v>66</v>
      </c>
      <c r="PU166" s="115">
        <f>ROUND(GA166/MAX(GA$9:GA$497)*100,0)</f>
        <v>24</v>
      </c>
      <c r="PV166" s="115">
        <f>ROUND(GB166/MAX(GB$9:GB$497)*100,0)</f>
        <v>42</v>
      </c>
      <c r="PW166" s="115">
        <f>ROUND(GC166/MAX(GC$9:GC$497)*100,0)</f>
        <v>46</v>
      </c>
      <c r="PX166" s="115">
        <f>ROUND(GD166/MAX(GD$9:GD$497)*100,0)</f>
        <v>12</v>
      </c>
      <c r="PY166" s="115">
        <f>ROUND(GE166/MAX(GE$9:GE$497)*100,0)</f>
        <v>8</v>
      </c>
      <c r="PZ166" s="115">
        <f>ROUND(GF166/MAX(GF$9:GF$497)*100,0)</f>
        <v>10</v>
      </c>
      <c r="QA166" s="116">
        <f>ROUND(GG166/MAX(GG$9:GG$497)*100,0)</f>
        <v>7</v>
      </c>
      <c r="QB166" s="115">
        <f>ROUND(GH166/MAX(GH$9:GH$497)*100,0)</f>
        <v>35</v>
      </c>
      <c r="QC166" s="121">
        <f>ROUND(GI166/MAX(GI$9:GI$497)*100,0)</f>
        <v>23</v>
      </c>
      <c r="QD166" s="120">
        <f>ROUND(AVERAGEIF($ES$9:$ES$497,$ES166,PT$9:PT$497),0)</f>
        <v>62</v>
      </c>
      <c r="QE166" s="120">
        <f>ROUND(AVERAGEIF($ES$9:$ES$497,$ES166,PU$9:PU$497),0)</f>
        <v>26</v>
      </c>
      <c r="QF166" s="120">
        <f>ROUND(AVERAGEIF($ES$9:$ES$497,$ES166,PV$9:PV$497),0)</f>
        <v>48</v>
      </c>
      <c r="QG166" s="120">
        <f>ROUND(AVERAGEIF($ES$9:$ES$497,$ES166,PW$9:PW$497),0)</f>
        <v>58</v>
      </c>
      <c r="QH166" s="120">
        <f>ROUND(AVERAGEIF($ES$9:$ES$497,$ES166,PX$9:PX$497),0)</f>
        <v>15</v>
      </c>
      <c r="QI166" s="120">
        <f>ROUND(AVERAGEIF($ES$9:$ES$497,$ES166,PY$9:PY$497),0)</f>
        <v>14</v>
      </c>
      <c r="QJ166" s="120">
        <f>ROUND(AVERAGEIF($ES$9:$ES$497,$ES166,PZ$9:PZ$497),0)</f>
        <v>14</v>
      </c>
      <c r="QK166" s="120">
        <f>ROUND(AVERAGEIF($ES$9:$ES$497,$ES166,QA$9:QA$497),0)</f>
        <v>15</v>
      </c>
      <c r="QL166" s="120">
        <f>ROUND(AVERAGEIF($ES$9:$ES$497,$ES166,QB$9:QB$497),0)</f>
        <v>41</v>
      </c>
      <c r="QM166" s="120">
        <f>ROUND(AVERAGEIF($ES$9:$ES$497,$ES166,QC$9:QC$497),0)</f>
        <v>30</v>
      </c>
      <c r="QN166" s="114">
        <f t="shared" si="297"/>
        <v>421</v>
      </c>
      <c r="QO166" s="115">
        <f t="shared" si="298"/>
        <v>301</v>
      </c>
      <c r="QP166" s="115">
        <f t="shared" si="299"/>
        <v>469</v>
      </c>
      <c r="QQ166" s="115">
        <f t="shared" si="300"/>
        <v>442</v>
      </c>
      <c r="QR166" s="115">
        <f t="shared" si="301"/>
        <v>522</v>
      </c>
      <c r="QS166" s="119">
        <f t="shared" si="302"/>
        <v>314</v>
      </c>
      <c r="QT166" s="114">
        <f>ROUND((QN166-MIN(QN$9:QN$497))/(MAX(QN$9:QN$497)-MIN(QN$9:QN$497))*100,0)</f>
        <v>30</v>
      </c>
      <c r="QU166" s="115">
        <f>ROUND((QO166-MIN(QO$9:QO$497))/(MAX(QO$9:QO$497)-MIN(QO$9:QO$497))*100,0)</f>
        <v>13</v>
      </c>
      <c r="QV166" s="115">
        <f>ROUND((QP166-MIN(QP$9:QP$497))/(MAX(QP$9:QP$497)-MIN(QP$9:QP$497))*100,0)</f>
        <v>17</v>
      </c>
      <c r="QW166" s="115">
        <f>ROUND((QQ166-MIN(QQ$9:QQ$497))/(MAX(QQ$9:QQ$497)-MIN(QQ$9:QQ$497))*100,0)</f>
        <v>19</v>
      </c>
      <c r="QX166" s="115">
        <f>ROUND((QR166-MIN(QR$9:QR$497))/(MAX(QR$9:QR$497)-MIN(QR$9:QR$497))*100,0)</f>
        <v>48</v>
      </c>
      <c r="QY166" s="115">
        <f>ROUND((QS166-MIN(QS$9:QS$497))/(MAX(QS$9:QS$497)-MIN(QS$9:QS$497))*100,0)</f>
        <v>28</v>
      </c>
      <c r="QZ166" s="114">
        <f>RANK(QN166,QN$9:QN$497,0)</f>
        <v>315</v>
      </c>
      <c r="RA166" s="115">
        <f>RANK(QO166,QO$9:QO$497,0)</f>
        <v>373</v>
      </c>
      <c r="RB166" s="115">
        <f>RANK(QP166,QP$9:QP$497,0)</f>
        <v>368</v>
      </c>
      <c r="RC166" s="115">
        <f>RANK(QQ166,QQ$9:QQ$497,0)</f>
        <v>380</v>
      </c>
      <c r="RD166" s="115">
        <f>RANK(QR166,QR$9:QR$497,0)</f>
        <v>194</v>
      </c>
      <c r="RE166" s="115">
        <f>RANK(QS166,QS$9:QS$497,0)</f>
        <v>312</v>
      </c>
      <c r="RF166" s="122"/>
      <c r="RG166" s="115">
        <f>($RH$3*(IH166+IJ166)*100*100/MAX(EX$9:EX$497)*$RO$3) +($RH$3*(II166+IJ166)*100*100/MAX(EX$9:EX$497)*$RO$4) + ($RH$3*IK166*100*100/MAX(EX$9:EX$497)*0.098)</f>
        <v>0</v>
      </c>
      <c r="RH166" s="115">
        <f>($RH$4*IL166*100*100/MAX(EZ$9:EZ$497))*$RQ$3</f>
        <v>0</v>
      </c>
      <c r="RI166" s="115">
        <f>($RH$3*IM166*100*100/MAX(EY$9:EY$497))*$RQ$4</f>
        <v>0</v>
      </c>
      <c r="RJ166" s="115">
        <f>($RH$3*IN166*100*100/MAX(EX$9:EX$497))</f>
        <v>0</v>
      </c>
      <c r="RK166" s="115">
        <f>($RH$4*IO166*100*100/MAX(EZ$9:EZ$497))*$RQ$3</f>
        <v>0</v>
      </c>
      <c r="RL166" s="115">
        <f>(($RL$4*IP166*100*((100/MAX(EX$9:EX$497)+100/MAX(EZ$9:EZ$497))/2))+($RL$4*IQ166*100*((100/MAX(EX$9:EX$497)+100/MAX(EZ$9:EZ$497))/2))+($RL$4*IR166*100*((100/MAX(EX$9:EX$497)+100/MAX(EZ$9:EZ$497))/2))+($RL$4*IS166*100*((100/MAX(EX$9:EX$497)+100/MAX(EZ$9:EZ$497))/2))+($RL$4*IT166*100*((100/MAX(EX$9:EX$497)+100/MAX(EZ$9:EZ$497))/2))+($RL$4*IU166*100*((100/MAX(EX$9:EX$497)+100/MAX(EZ$9:EZ$497))/2))+($RL$4*IV166*100*((100/MAX(EX$9:EX$497)+100/MAX(EZ$9:EZ$497))/2))+($RL$4*IW166*100*((100/MAX(EX$9:EX$497)+100/MAX(EZ$9:EZ$497))/2)))*$RS$3</f>
        <v>0</v>
      </c>
      <c r="RM166" s="115">
        <f>(($RH$3*IX166*100*100/MAX(EX$9:EX$497))+($RH$3*IY166*100*100/MAX(EX$9:EX$497))+($RH$3*IZ166*100*100/MAX(EX$9:EX$497))+($RH$3*JA166*100*100/MAX(EX$9:EX$497))+($RH$3*JB166*100*100/MAX(EX$9:EX$497))+($RH$3*JC166*100*100/MAX(EX$9:EX$497))+($RH$3*JD166*100*100/MAX(EX$9:EX$497))+($RH$3*JE166*100*100/MAX(EX$9:EX$497)))*$RS$4</f>
        <v>0</v>
      </c>
      <c r="RN166" s="115">
        <f>(($RH$4*JF166*100*100/MAX(EZ$9:EZ$497)) + ($RH$4*JG166*100*100/MAX(EZ$9:EZ$497)) + ($RH$4*JH166*100*100/MAX(EZ$9:EZ$497)) + ($RH$4*JI166*100*100/MAX(EZ$9:EZ$497)) + ($RH$4*JJ166*100*100/MAX(EZ$9:EZ$497)) + ($RH$4*JK166*100*100/MAX(EZ$9:EZ$497)) + ($RH$4*JL166*100*100/MAX(EZ$9:EZ$497)) + ($RH$4*JM166*100*100/MAX(EZ$9:EZ$497)))*$RU$3</f>
        <v>0</v>
      </c>
      <c r="RO166" s="115">
        <f>(($RL$4*JN166*100*((100/MAX(EX$9:EX$497)+100/MAX(EZ$9:EZ$497))/2))+($RL$4*JO166*100*((100/MAX(EX$9:EX$497)+100/MAX(EZ$9:EZ$497))/2))+($RL$4*JP166*100*((100/MAX(EX$9:EX$497)+100/MAX(EZ$9:EZ$497))/2))+($RL$4*JQ166*100*((100/MAX(EX$9:EX$497)+100/MAX(EZ$9:EZ$497))/2))+($RL$4*JR166*100*((100/MAX(EX$9:EX$497)+100/MAX(EZ$9:EZ$497))/2))+($RL$4*JS166*100*((100/MAX(EX$9:EX$497)+100/MAX(EZ$9:EZ$497))/2))+($RL$4*JT166*100*((100/MAX(EX$9:EX$497)+100/MAX(EZ$9:EZ$497))/2))+($RL$4*JU166*100*((100/MAX(EX$9:EX$497)+100/MAX(EZ$9:EZ$497))/2))+($RL$4*JV166*100*((100/MAX(EX$9:EX$497)+100/MAX(EZ$9:EZ$497))/2))+($RL$4*JW166*100*((100/MAX(EX$9:EX$497)+100/MAX(EZ$9:EZ$497))/2))+($RL$4*JX166*100*((100/MAX(EX$9:EX$497)+100/MAX(EZ$9:EZ$497))/2))+($RL$4*JY166*100*((100/MAX(EX$9:EX$497)+100/MAX(EZ$9:EZ$497))/2))+($RL$4*JZ166*100*((100/MAX(EX$9:EX$497)+100/MAX(EZ$9:EZ$497))/2)))*$RW$3/2</f>
        <v>0</v>
      </c>
      <c r="RP166" s="119">
        <f>($RJ$3*KA166*100*100/MAX(FA$9:FA$497)) + ($RJ$3*KB166*100*100/MAX(FA$9:FA$497)/2) + ($RJ$3*KC166*100*100/MAX(FA$9:FA$497)/2) + ($RJ$3*KD166*100*100/MAX(FA$9:FA$497)/4) + ($RJ$3*KE166*100*100/MAX(FA$9:FA$497)/4)</f>
        <v>0</v>
      </c>
      <c r="RQ166" s="118">
        <f>($RL$4*KF166*100*((100/MAX(EX$9:EX$497)+100/MAX(EZ$9:EZ$497)))) * ($RO$3/2) + (($RL$4*KG166*100*((100/MAX(EX$9:EX$497)+100/MAX(EZ$9:EZ$497))))+($RL$4*KH166*100*((100/MAX(EX$9:EX$497)+100/MAX(EZ$9:EZ$497))))+($RL$4*KI166*100*((100/MAX(EX$9:EX$497)+100/MAX(EZ$9:EZ$497))))+($RL$4*KJ166*100*((100/MAX(EX$9:EX$497)+100/MAX(EZ$9:EZ$497))))+($RL$4*KK166*100*((100/MAX(EX$9:EX$497)+100/MAX(EZ$9:EZ$497))))+($RL$4*KL166*100*((100/MAX(EX$9:EX$497)+100/MAX(EZ$9:EZ$497))))+($RL$4*KM166*100*((100/MAX(EX$9:EX$497)+100/MAX(EZ$9:EZ$497))))+($RL$4*KN166*100*((100/MAX(EX$9:EX$497)+100/MAX(EZ$9:EZ$497))))+($RL$4*KO166*100*((100/MAX(EX$9:EX$497)+100/MAX(EZ$9:EZ$497))))+($RL$4*KP166*100*((100/MAX(EX$9:EX$497)+100/MAX(EZ$9:EZ$497))))+($RL$4*KQ166*100*((100/MAX(EX$9:EX$497)+100/MAX(EZ$9:EZ$497))))+($RL$4*KR166*100*((100/MAX(EX$9:EX$497)+100/MAX(EZ$9:EZ$497))))+($RL$4*KS166*100*((100/MAX(EX$9:EX$497)+100/MAX(EZ$9:EZ$497))))+($RL$4*KV166*100*((100/MAX(EX$9:EX$497)+100/MAX(EZ$9:EZ$497))))) * (($RO$3+$RO$4)/6)</f>
        <v>0</v>
      </c>
      <c r="RR166" s="115">
        <f>(($RL$4*KW166*100*((100/MAX(EX$9:EX$497)+100/MAX(EZ$9:EZ$497))))) * ($RO$3/2) + (($RL$4*KX166*100*((100/MAX(EX$9:EX$497)+100/MAX(EZ$9:EZ$497))))+($RL$4*KY166*100*((100/MAX(EX$9:EX$497)+100/MAX(EZ$9:EZ$497))))+($RL$4*KZ166*100*((100/MAX(EX$9:EX$497)+100/MAX(EZ$9:EZ$497))))+($RL$4*LA166*100*((100/MAX(EX$9:EX$497)+100/MAX(EZ$9:EZ$497))))+($RL$4*LB166*100*((100/MAX(EX$9:EX$497)+100/MAX(EZ$9:EZ$497))))+($RL$4*LC166*100*((100/MAX(EX$9:EX$497)+100/MAX(EZ$9:EZ$497))))) * (($RO$3+$RO$4)/6)</f>
        <v>0</v>
      </c>
      <c r="RS166" s="119">
        <f>(($RL$4*LD166*100*((100/MAX(EX$9:EX$497)+100/MAX(EZ$9:EZ$497))))+($RL$4*LE166*100*((100/MAX(EX$9:EX$497)+100/MAX(EZ$9:EZ$497))))) * (($RO$3+$RO$4)/6)</f>
        <v>0</v>
      </c>
      <c r="RT166" s="118">
        <f>($RJ$4*LH166*100*(100/MAX(EV$9:EV$497)))+($RJ$4*LI166*100*(100/MAX(EV$9:EV$497)))</f>
        <v>0</v>
      </c>
      <c r="RU166" s="119">
        <f>($RJ$4*LJ166*(100/MAX(EV$9:EV$497)))/2 + ($RL$3*LK166*(100/MAX(EW$9:EW$497))) + ($RJ$4*LL166*(100/MAX(EV$9:EV$497)))/4 + ($RL$3*LM166*(100/MAX(EW$9:EW$497)))</f>
        <v>0</v>
      </c>
      <c r="RV166" s="118">
        <f>($RJ$4*LN166*100*100/MAX(EV$9:EV$497)/2)+($RJ$4*LO166*100*100/MAX(EV$9:EV$497)/2)+($RJ$4*LP166*100*100/MAX(EV$9:EV$497))+($RJ$4*LQ166*100*100/MAX(EV$9:EV$497))+($RJ$4*LR166*100*100/MAX(EV$9:EV$497))</f>
        <v>0</v>
      </c>
      <c r="RW166" s="115">
        <f>($RJ$4*LS166*100*100/MAX(EV$9:EV$497)) + (($RJ$4*LT166*100*100/MAX(EV$9:EV$497))+($RJ$4*LU166*100*100/MAX(EV$9:EV$497))+($RJ$4*LV166*100*100/MAX(EV$9:EV$497))+($RJ$4*LW166*100*100/MAX(EV$9:EV$497))+($RJ$4*LX166*100*100/MAX(EV$9:EV$497))+($RJ$4*LY166*100*100/MAX(EV$9:EV$497))+($RJ$4*LZ166*100*100/MAX(EV$9:EV$497))+($RJ$4*MA166*100*100/MAX(EV$9:EV$497)))/2</f>
        <v>2.5280898876404496</v>
      </c>
      <c r="RX166" s="119">
        <f>($RJ$4*MB166*100*100/MAX(EV$9:EV$497))+($RJ$4*MC166*100*100/MAX(EV$9:EV$497))+($RJ$4*MD166*100*100/MAX(EV$9:EV$497))+($RJ$4*ME166*100*100/MAX(EV$9:EV$497))+($RJ$4*MF166*100*100/MAX(EV$9:EV$497))+($RJ$4*MG166*100*100/MAX(EV$9:EV$497))+($RJ$4*MH166*100*100/MAX(EV$9:EV$497))+($RJ$4*MI166*100*100/MAX(EV$9:EV$497))+($RJ$4*MJ166*100*100/MAX(EV$9:EV$497))+($RJ$4*MK166*100*100/MAX(EV$9:EV$497))+($RJ$4*ML166*100*100/MAX(EV$9:EV$497))+($RJ$4*MM166*100*100/MAX(EV$9:EV$497))+($RJ$4*MN166*100*100/MAX(EV$9:EV$497))</f>
        <v>0</v>
      </c>
      <c r="RY166" s="118">
        <f>($RJ$4*MQ166*100*100/MAX(EV$9:EV$497))/2 + (($RJ$4*MR166*100*100/MAX(EV$9:EV$497))+($RJ$4*MS166*100*100/MAX(EV$9:EV$497))+($RJ$4*MT166*100*100/MAX(EV$9:EV$497))+($RJ$4*MU166*100*100/MAX(EV$9:EV$497))+($RJ$4*MV166*100*100/MAX(EV$9:EV$497))+($RJ$4*MW166*100*100/MAX(EV$9:EV$497))+($RJ$4*MX166*100*100/MAX(EV$9:EV$497))+($RJ$4*MY166*100*100/MAX(EV$9:EV$497))+($RJ$4*MZ166*100*100/MAX(EV$9:EV$497))+($RJ$4*NA166*100*100/MAX(EV$9:EV$497))+($RJ$4*NB166*100*100/MAX(EV$9:EV$497))+($RJ$4*NC166*100*100/MAX(EV$9:EV$497))+($RJ$4*ND166*100*100/MAX(EV$9:EV$497))+($RJ$4*NG166*100*100/MAX(EV$9:EV$497)))/4</f>
        <v>0</v>
      </c>
      <c r="RZ166" s="115">
        <f>($RJ$4*NH166*100*100/MAX(EV$9:EV$497))/2 + (($RJ$4*NI166*100*100/MAX(EV$9:EV$497))+($RJ$4*NJ166*100*100/MAX(EV$9:EV$497))+($RJ$4*NK166*100*100/MAX(EV$9:EV$497))+($RJ$4*NL166*100*100/MAX(EV$9:EV$497))+($RJ$4*NM166*100*100/MAX(EV$9:EV$497))+($RJ$4*NN166*100*100/MAX(EV$9:EV$497)))/4</f>
        <v>0</v>
      </c>
      <c r="SA166" s="117">
        <f>(($RJ$4*NO166*100*100/MAX(EV$9:EV$497))+($RJ$4*NP166*100*100/MAX(EV$9:EV$497)))/4</f>
        <v>0</v>
      </c>
      <c r="SB166" s="118">
        <f t="shared" si="284"/>
        <v>2.5280898876404496</v>
      </c>
      <c r="SC166" s="115">
        <f t="shared" si="285"/>
        <v>0.5056179775280899</v>
      </c>
      <c r="SD166" s="115">
        <f t="shared" si="286"/>
        <v>0.6320224719101124</v>
      </c>
      <c r="SE166" s="115">
        <f t="shared" si="287"/>
        <v>0.5056179775280899</v>
      </c>
      <c r="SF166" s="115">
        <f t="shared" si="288"/>
        <v>0.6320224719101124</v>
      </c>
      <c r="SG166" s="115">
        <f t="shared" si="289"/>
        <v>2.5280898876404496</v>
      </c>
      <c r="SH166" s="115">
        <f>ROUND(SB166/MAX(SB$9:SB$497)*100,0)</f>
        <v>3</v>
      </c>
      <c r="SI166" s="115">
        <f>ROUND(SC166/MAX(SC$9:SC$497)*100,0)</f>
        <v>1</v>
      </c>
      <c r="SJ166" s="115">
        <f>ROUND(SD166/MAX(SD$9:SD$497)*100,0)</f>
        <v>1</v>
      </c>
      <c r="SK166" s="115">
        <f>ROUND(SE166/MAX(SE$9:SE$497)*100,0)</f>
        <v>0</v>
      </c>
      <c r="SL166" s="115">
        <f>ROUND(SF166/MAX(SF$9:SF$497)*100,0)</f>
        <v>2</v>
      </c>
      <c r="SM166" s="121">
        <f>ROUND(SG166/MAX(SG$9:SG$497)*100,0)</f>
        <v>2</v>
      </c>
      <c r="SN166" s="115">
        <f>ROUND(AVERAGEIF($ES$9:$ES$497,$ES166,SH$9:SH$497),0)</f>
        <v>26</v>
      </c>
      <c r="SO166" s="115">
        <f>ROUND(AVERAGEIF($ES$9:$ES$497,$ES166,SI$9:SI$497),0)</f>
        <v>23</v>
      </c>
      <c r="SP166" s="115">
        <f>ROUND(AVERAGEIF($ES$9:$ES$497,$ES166,SJ$9:SJ$497),0)</f>
        <v>4</v>
      </c>
      <c r="SQ166" s="115">
        <f>ROUND(AVERAGEIF($ES$9:$ES$497,$ES166,SK$9:SK$497),0)</f>
        <v>20</v>
      </c>
      <c r="SR166" s="115">
        <f>ROUND(AVERAGEIF($ES$9:$ES$497,$ES166,SL$9:SL$497),0)</f>
        <v>7</v>
      </c>
      <c r="SS166" s="121">
        <f>ROUND(AVERAGEIF($ES$9:$ES$497,$ES166,SM$9:SM$497),0)</f>
        <v>6</v>
      </c>
      <c r="ST166" s="114">
        <f>RANK(SB166,SB$9:SB$497,0)</f>
        <v>273</v>
      </c>
      <c r="SU166" s="115">
        <f>RANK(SC166,SC$9:SC$497,0)</f>
        <v>256</v>
      </c>
      <c r="SV166" s="115">
        <f>RANK(SD166,SD$9:SD$497,0)</f>
        <v>252</v>
      </c>
      <c r="SW166" s="115">
        <f>RANK(SE166,SE$9:SE$497,0)</f>
        <v>256</v>
      </c>
      <c r="SX166" s="115">
        <f>RANK(SF166,SF$9:SF$497,0)</f>
        <v>240</v>
      </c>
      <c r="SY166" s="115">
        <f>RANK(SG166,SG$9:SG$497,0)</f>
        <v>223</v>
      </c>
      <c r="SZ166" s="115">
        <f>COUNTIFS(SB$9:SB$497,"&gt;"&amp;SB166,$ES$9:$ES$497,$ES166)+1</f>
        <v>61</v>
      </c>
      <c r="TA166" s="115">
        <f>COUNTIFS(SC$9:SC$497,"&gt;"&amp;SC166,$ES$9:$ES$497,$ES166)+1</f>
        <v>61</v>
      </c>
      <c r="TB166" s="115">
        <f>COUNTIFS(SD$9:SD$497,"&gt;"&amp;SD166,$ES$9:$ES$497,$ES166)+1</f>
        <v>55</v>
      </c>
      <c r="TC166" s="115">
        <f>COUNTIFS(SE$9:SE$497,"&gt;"&amp;SE166,$ES$9:$ES$497,$ES166)+1</f>
        <v>61</v>
      </c>
      <c r="TD166" s="115">
        <f>COUNTIFS(SF$9:SF$497,"&gt;"&amp;SF166,$ES$9:$ES$497,$ES166)+1</f>
        <v>55</v>
      </c>
      <c r="TE166" s="117">
        <f>COUNTIFS(SG$9:SG$497,"&gt;"&amp;SG166,$ES$9:$ES$497,$ES166)+1</f>
        <v>53</v>
      </c>
      <c r="TF166" s="118">
        <f t="shared" si="290"/>
        <v>17</v>
      </c>
      <c r="TG166" s="115">
        <f t="shared" si="291"/>
        <v>13</v>
      </c>
      <c r="TH166" s="115">
        <f t="shared" si="292"/>
        <v>10</v>
      </c>
      <c r="TI166" s="115">
        <f t="shared" si="293"/>
        <v>12</v>
      </c>
      <c r="TJ166" s="115">
        <f t="shared" si="294"/>
        <v>13</v>
      </c>
      <c r="TK166" s="115">
        <f t="shared" si="295"/>
        <v>16</v>
      </c>
      <c r="TL166" s="117">
        <f t="shared" si="296"/>
        <v>14</v>
      </c>
      <c r="TM166" s="118">
        <f>ROUND(TF166/MAX(TF$9:TF$497)*100,0)</f>
        <v>9</v>
      </c>
      <c r="TN166" s="115">
        <f>ROUND(TG166/MAX(TG$9:TG$497)*100,0)</f>
        <v>7</v>
      </c>
      <c r="TO166" s="115">
        <f>ROUND(TH166/MAX(TH$9:TH$497)*100,0)</f>
        <v>5</v>
      </c>
      <c r="TP166" s="115">
        <f>ROUND(TI166/MAX(TI$9:TI$497)*100,0)</f>
        <v>7</v>
      </c>
      <c r="TQ166" s="115">
        <f>ROUND(TJ166/MAX(TJ$9:TJ$497)*100,0)</f>
        <v>7</v>
      </c>
      <c r="TR166" s="115">
        <f>ROUND(TK166/MAX(TK$9:TK$497)*100,0)</f>
        <v>8</v>
      </c>
      <c r="TS166" s="119">
        <f>ROUND(TL166/MAX(TL$9:TL$497)*100,0)</f>
        <v>7</v>
      </c>
      <c r="TT166" s="120">
        <f>RANK(TM166,TM$9:TM$497,0)</f>
        <v>411</v>
      </c>
      <c r="TU166" s="115">
        <f>RANK(TN166,TN$9:TN$497,0)</f>
        <v>406</v>
      </c>
      <c r="TV166" s="115">
        <f>RANK(TO166,TO$9:TO$497,0)</f>
        <v>414</v>
      </c>
      <c r="TW166" s="115">
        <f>RANK(TP166,TP$9:TP$497,0)</f>
        <v>407</v>
      </c>
      <c r="TX166" s="115">
        <f>RANK(TQ166,TQ$9:TQ$497,0)</f>
        <v>402</v>
      </c>
      <c r="TY166" s="115">
        <f>RANK(TR166,TR$9:TR$497,0)</f>
        <v>404</v>
      </c>
      <c r="TZ166" s="121">
        <f>RANK(TS166,TS$9:TS$497,0)</f>
        <v>404</v>
      </c>
      <c r="UA166" s="132"/>
      <c r="UB166" s="7" t="s">
        <v>1</v>
      </c>
    </row>
    <row r="167" spans="1:548" x14ac:dyDescent="0.15">
      <c r="A167" s="183">
        <v>159</v>
      </c>
      <c r="B167" s="203" t="s">
        <v>937</v>
      </c>
      <c r="C167" s="63"/>
      <c r="D167" s="63"/>
      <c r="E167" s="64" t="s">
        <v>518</v>
      </c>
      <c r="F167" s="65">
        <v>29</v>
      </c>
      <c r="G167" s="65" t="s">
        <v>519</v>
      </c>
      <c r="H167" s="65" t="s">
        <v>927</v>
      </c>
      <c r="I167" s="66" t="s">
        <v>521</v>
      </c>
      <c r="J167" s="67" t="s">
        <v>521</v>
      </c>
      <c r="K167" s="67" t="s">
        <v>521</v>
      </c>
      <c r="L167" s="67" t="s">
        <v>521</v>
      </c>
      <c r="M167" s="67" t="s">
        <v>521</v>
      </c>
      <c r="N167" s="67" t="s">
        <v>521</v>
      </c>
      <c r="O167" s="67" t="s">
        <v>521</v>
      </c>
      <c r="P167" s="67" t="s">
        <v>521</v>
      </c>
      <c r="Q167" s="67" t="s">
        <v>521</v>
      </c>
      <c r="R167" s="68" t="s">
        <v>521</v>
      </c>
      <c r="S167" s="69" t="s">
        <v>521</v>
      </c>
      <c r="T167" s="67" t="s">
        <v>521</v>
      </c>
      <c r="U167" s="67" t="s">
        <v>521</v>
      </c>
      <c r="V167" s="67" t="s">
        <v>521</v>
      </c>
      <c r="W167" s="67" t="s">
        <v>521</v>
      </c>
      <c r="X167" s="67" t="s">
        <v>521</v>
      </c>
      <c r="Y167" s="67" t="s">
        <v>521</v>
      </c>
      <c r="Z167" s="67" t="s">
        <v>521</v>
      </c>
      <c r="AA167" s="67" t="s">
        <v>521</v>
      </c>
      <c r="AB167" s="68" t="s">
        <v>521</v>
      </c>
      <c r="AC167" s="69" t="s">
        <v>521</v>
      </c>
      <c r="AD167" s="67" t="s">
        <v>521</v>
      </c>
      <c r="AE167" s="67" t="s">
        <v>521</v>
      </c>
      <c r="AF167" s="67" t="s">
        <v>521</v>
      </c>
      <c r="AG167" s="67" t="s">
        <v>521</v>
      </c>
      <c r="AH167" s="67" t="s">
        <v>521</v>
      </c>
      <c r="AI167" s="67" t="s">
        <v>521</v>
      </c>
      <c r="AJ167" s="67" t="s">
        <v>521</v>
      </c>
      <c r="AK167" s="67" t="s">
        <v>521</v>
      </c>
      <c r="AL167" s="68" t="s">
        <v>521</v>
      </c>
      <c r="AM167" s="69" t="s">
        <v>521</v>
      </c>
      <c r="AN167" s="67" t="s">
        <v>521</v>
      </c>
      <c r="AO167" s="67" t="s">
        <v>521</v>
      </c>
      <c r="AP167" s="67" t="s">
        <v>521</v>
      </c>
      <c r="AQ167" s="67" t="s">
        <v>521</v>
      </c>
      <c r="AR167" s="67" t="s">
        <v>521</v>
      </c>
      <c r="AS167" s="67" t="s">
        <v>521</v>
      </c>
      <c r="AT167" s="67" t="s">
        <v>521</v>
      </c>
      <c r="AU167" s="67" t="s">
        <v>521</v>
      </c>
      <c r="AV167" s="68" t="s">
        <v>521</v>
      </c>
      <c r="AW167" s="69" t="s">
        <v>521</v>
      </c>
      <c r="AX167" s="67" t="s">
        <v>521</v>
      </c>
      <c r="AY167" s="67" t="s">
        <v>521</v>
      </c>
      <c r="AZ167" s="67" t="s">
        <v>521</v>
      </c>
      <c r="BA167" s="67" t="s">
        <v>521</v>
      </c>
      <c r="BB167" s="67" t="s">
        <v>521</v>
      </c>
      <c r="BC167" s="67" t="s">
        <v>521</v>
      </c>
      <c r="BD167" s="67" t="s">
        <v>521</v>
      </c>
      <c r="BE167" s="67" t="s">
        <v>521</v>
      </c>
      <c r="BF167" s="68" t="s">
        <v>521</v>
      </c>
      <c r="BG167" s="69" t="s">
        <v>521</v>
      </c>
      <c r="BH167" s="67" t="s">
        <v>521</v>
      </c>
      <c r="BI167" s="67" t="s">
        <v>521</v>
      </c>
      <c r="BJ167" s="67" t="s">
        <v>521</v>
      </c>
      <c r="BK167" s="67" t="s">
        <v>521</v>
      </c>
      <c r="BL167" s="67" t="s">
        <v>521</v>
      </c>
      <c r="BM167" s="67" t="s">
        <v>521</v>
      </c>
      <c r="BN167" s="67" t="s">
        <v>521</v>
      </c>
      <c r="BO167" s="67" t="s">
        <v>521</v>
      </c>
      <c r="BP167" s="68" t="s">
        <v>521</v>
      </c>
      <c r="BQ167" s="70" t="s">
        <v>521</v>
      </c>
      <c r="BR167" s="67" t="s">
        <v>521</v>
      </c>
      <c r="BS167" s="67" t="s">
        <v>521</v>
      </c>
      <c r="BT167" s="67" t="s">
        <v>521</v>
      </c>
      <c r="BU167" s="67" t="s">
        <v>521</v>
      </c>
      <c r="BV167" s="67" t="s">
        <v>521</v>
      </c>
      <c r="BW167" s="67" t="s">
        <v>521</v>
      </c>
      <c r="BX167" s="67" t="s">
        <v>521</v>
      </c>
      <c r="BY167" s="67" t="s">
        <v>521</v>
      </c>
      <c r="BZ167" s="68" t="s">
        <v>521</v>
      </c>
      <c r="CA167" s="69" t="s">
        <v>521</v>
      </c>
      <c r="CB167" s="67" t="s">
        <v>521</v>
      </c>
      <c r="CC167" s="67" t="s">
        <v>521</v>
      </c>
      <c r="CD167" s="67" t="s">
        <v>521</v>
      </c>
      <c r="CE167" s="67" t="s">
        <v>521</v>
      </c>
      <c r="CF167" s="67" t="s">
        <v>521</v>
      </c>
      <c r="CG167" s="67" t="s">
        <v>521</v>
      </c>
      <c r="CH167" s="67" t="s">
        <v>521</v>
      </c>
      <c r="CI167" s="67" t="s">
        <v>521</v>
      </c>
      <c r="CJ167" s="68" t="s">
        <v>521</v>
      </c>
      <c r="CK167" s="69" t="s">
        <v>521</v>
      </c>
      <c r="CL167" s="67" t="s">
        <v>521</v>
      </c>
      <c r="CM167" s="67" t="s">
        <v>521</v>
      </c>
      <c r="CN167" s="67" t="s">
        <v>521</v>
      </c>
      <c r="CO167" s="67" t="s">
        <v>521</v>
      </c>
      <c r="CP167" s="67" t="s">
        <v>521</v>
      </c>
      <c r="CQ167" s="67" t="s">
        <v>521</v>
      </c>
      <c r="CR167" s="67" t="s">
        <v>521</v>
      </c>
      <c r="CS167" s="67" t="s">
        <v>521</v>
      </c>
      <c r="CT167" s="68" t="s">
        <v>521</v>
      </c>
      <c r="CU167" s="69" t="s">
        <v>521</v>
      </c>
      <c r="CV167" s="67" t="s">
        <v>521</v>
      </c>
      <c r="CW167" s="67" t="s">
        <v>521</v>
      </c>
      <c r="CX167" s="67" t="s">
        <v>521</v>
      </c>
      <c r="CY167" s="67" t="s">
        <v>521</v>
      </c>
      <c r="CZ167" s="67" t="s">
        <v>521</v>
      </c>
      <c r="DA167" s="67" t="s">
        <v>521</v>
      </c>
      <c r="DB167" s="67" t="s">
        <v>521</v>
      </c>
      <c r="DC167" s="67" t="s">
        <v>521</v>
      </c>
      <c r="DD167" s="68" t="s">
        <v>521</v>
      </c>
      <c r="DE167" s="69" t="s">
        <v>521</v>
      </c>
      <c r="DF167" s="71" t="s">
        <v>521</v>
      </c>
      <c r="DG167" s="67" t="s">
        <v>521</v>
      </c>
      <c r="DH167" s="67" t="s">
        <v>521</v>
      </c>
      <c r="DI167" s="67" t="s">
        <v>521</v>
      </c>
      <c r="DJ167" s="67" t="s">
        <v>521</v>
      </c>
      <c r="DK167" s="67" t="s">
        <v>521</v>
      </c>
      <c r="DL167" s="67" t="s">
        <v>521</v>
      </c>
      <c r="DM167" s="67" t="s">
        <v>521</v>
      </c>
      <c r="DN167" s="68" t="s">
        <v>521</v>
      </c>
      <c r="DO167" s="70" t="s">
        <v>521</v>
      </c>
      <c r="DP167" s="71" t="s">
        <v>521</v>
      </c>
      <c r="DQ167" s="67" t="s">
        <v>521</v>
      </c>
      <c r="DR167" s="67" t="s">
        <v>521</v>
      </c>
      <c r="DS167" s="67" t="s">
        <v>521</v>
      </c>
      <c r="DT167" s="67" t="s">
        <v>521</v>
      </c>
      <c r="DU167" s="67" t="s">
        <v>521</v>
      </c>
      <c r="DV167" s="67" t="s">
        <v>521</v>
      </c>
      <c r="DW167" s="67" t="s">
        <v>521</v>
      </c>
      <c r="DX167" s="72" t="s">
        <v>521</v>
      </c>
      <c r="DY167" s="73" t="s">
        <v>522</v>
      </c>
      <c r="DZ167" s="74">
        <v>2</v>
      </c>
      <c r="EA167" s="74">
        <v>3</v>
      </c>
      <c r="EB167" s="74">
        <v>3</v>
      </c>
      <c r="EC167" s="75">
        <v>4</v>
      </c>
      <c r="ED167" s="76" t="s">
        <v>522</v>
      </c>
      <c r="EE167" s="74">
        <f t="shared" si="246"/>
        <v>2</v>
      </c>
      <c r="EF167" s="74">
        <f t="shared" si="247"/>
        <v>6</v>
      </c>
      <c r="EG167" s="74">
        <f t="shared" si="248"/>
        <v>18</v>
      </c>
      <c r="EH167" s="77">
        <f t="shared" si="249"/>
        <v>72</v>
      </c>
      <c r="EI167" s="73">
        <v>30</v>
      </c>
      <c r="EJ167" s="74">
        <v>40</v>
      </c>
      <c r="EK167" s="74">
        <v>70</v>
      </c>
      <c r="EL167" s="74">
        <v>120</v>
      </c>
      <c r="EM167" s="75">
        <v>340</v>
      </c>
      <c r="EN167" s="78">
        <v>1</v>
      </c>
      <c r="EO167" s="79">
        <f t="shared" si="250"/>
        <v>0.66666666666666663</v>
      </c>
      <c r="EP167" s="79">
        <f t="shared" si="251"/>
        <v>0.3888888888888889</v>
      </c>
      <c r="EQ167" s="79">
        <f t="shared" si="252"/>
        <v>0.22222222222222224</v>
      </c>
      <c r="ER167" s="80">
        <f t="shared" si="253"/>
        <v>0.15740740740740741</v>
      </c>
      <c r="ES167" s="128" t="s">
        <v>534</v>
      </c>
      <c r="ET167" s="82"/>
      <c r="EU167" s="83">
        <v>4</v>
      </c>
      <c r="EV167" s="73">
        <v>27</v>
      </c>
      <c r="EW167" s="74">
        <v>9</v>
      </c>
      <c r="EX167" s="74">
        <v>20</v>
      </c>
      <c r="EY167" s="74">
        <v>11</v>
      </c>
      <c r="EZ167" s="74">
        <v>4</v>
      </c>
      <c r="FA167" s="74">
        <v>4</v>
      </c>
      <c r="FB167" s="74">
        <v>22</v>
      </c>
      <c r="FC167" s="74">
        <v>28</v>
      </c>
      <c r="FD167" s="74">
        <f t="shared" si="254"/>
        <v>24</v>
      </c>
      <c r="FE167" s="84">
        <f t="shared" si="255"/>
        <v>48</v>
      </c>
      <c r="FF167" s="73">
        <f>RANK(EV167,$EV$9:$EV$497,0)</f>
        <v>377</v>
      </c>
      <c r="FG167" s="74">
        <f>RANK(EW167,$EW$9:$EW$497,0)</f>
        <v>412</v>
      </c>
      <c r="FH167" s="74">
        <f>RANK(EX167,$EX$9:$EX$497,0)</f>
        <v>303</v>
      </c>
      <c r="FI167" s="74">
        <f>RANK(EY167,$EY$9:$EY$497,0)</f>
        <v>385</v>
      </c>
      <c r="FJ167" s="74">
        <f>RANK(EZ167,$EZ$9:$EZ$497,0)</f>
        <v>415</v>
      </c>
      <c r="FK167" s="74">
        <f>RANK(FA167,$FA$9:$FA$497,0)</f>
        <v>410</v>
      </c>
      <c r="FL167" s="74">
        <f>RANK(FB167,$FB$9:$FB$497,0)</f>
        <v>311</v>
      </c>
      <c r="FM167" s="74">
        <f>RANK(FC167,$FC$9:$FC$497,0)</f>
        <v>283</v>
      </c>
      <c r="FN167" s="74">
        <f>RANK(FD167,$FD$9:$FD$497,0)</f>
        <v>381</v>
      </c>
      <c r="FO167" s="84">
        <f>RANK(FE167,$FE$9:$FE$497,0)</f>
        <v>313</v>
      </c>
      <c r="FP167" s="73">
        <f>COUNTIFS($EV$9:$EV$497,"&gt;"&amp;EV167,$ES$9:$ES$497,ES167)+1</f>
        <v>76</v>
      </c>
      <c r="FQ167" s="74">
        <f>COUNTIFS($EW$9:$EW$497,"&gt;"&amp;EW167,$ES$9:$ES$497,ES167)+1</f>
        <v>77</v>
      </c>
      <c r="FR167" s="74">
        <f>COUNTIFS($EX$9:$EX$497,"&gt;"&amp;EX167,$ES$9:$ES$497,ES167)+1</f>
        <v>77</v>
      </c>
      <c r="FS167" s="74">
        <f>COUNTIFS($EY$9:$EY$497,"&gt;"&amp;EY167,$ES$9:$ES$497,ES167)+1</f>
        <v>75</v>
      </c>
      <c r="FT167" s="74">
        <f>COUNTIFS($EZ$9:$EZ$497,"&gt;"&amp;EZ167,$ES$9:$ES$497,ES167)+1</f>
        <v>78</v>
      </c>
      <c r="FU167" s="74">
        <f>COUNTIFS($FA$9:$FA$497,"&gt;"&amp;FA167,$ES$9:$ES$497,ES167)+1</f>
        <v>77</v>
      </c>
      <c r="FV167" s="74">
        <f>COUNTIFS($FB$9:$FB$497,"&gt;"&amp;FB167,$ES$9:$ES$497,ES167)+1</f>
        <v>77</v>
      </c>
      <c r="FW167" s="74">
        <f>COUNTIFS($FC$9:$FC$497,"&gt;"&amp;FC167,$ES$9:$ES$497,ES167)+1</f>
        <v>77</v>
      </c>
      <c r="FX167" s="74">
        <f>COUNTIFS($FD$9:$FD$497,"&gt;"&amp;FD167,$ES$9:$ES$497,ES167)+1</f>
        <v>77</v>
      </c>
      <c r="FY167" s="84">
        <f>COUNTIFS($FE$9:$FE$497,"&gt;"&amp;FE167,$ES$9:$ES$497,ES167)+1</f>
        <v>77</v>
      </c>
      <c r="FZ167" s="85">
        <f t="shared" si="256"/>
        <v>0.93</v>
      </c>
      <c r="GA167" s="86">
        <f t="shared" si="257"/>
        <v>0.31</v>
      </c>
      <c r="GB167" s="86">
        <f t="shared" si="258"/>
        <v>0.69</v>
      </c>
      <c r="GC167" s="86">
        <f t="shared" si="259"/>
        <v>0.38</v>
      </c>
      <c r="GD167" s="86">
        <f t="shared" si="260"/>
        <v>0.14000000000000001</v>
      </c>
      <c r="GE167" s="86">
        <f t="shared" si="261"/>
        <v>0.14000000000000001</v>
      </c>
      <c r="GF167" s="86">
        <f t="shared" si="262"/>
        <v>0.76</v>
      </c>
      <c r="GG167" s="86">
        <f t="shared" si="263"/>
        <v>0.97</v>
      </c>
      <c r="GH167" s="86">
        <f t="shared" si="264"/>
        <v>0.83</v>
      </c>
      <c r="GI167" s="87">
        <f t="shared" si="265"/>
        <v>1.66</v>
      </c>
      <c r="GJ167" s="85">
        <f>ROUND(((FZ167-AVERAGE(FZ$9:FZ$497))/STDEVP(FZ$9:FZ$497)*10+50),2)</f>
        <v>48.57</v>
      </c>
      <c r="GK167" s="86">
        <f>ROUND(((GA167-AVERAGE(GA$9:GA$497))/STDEVP(GA$9:GA$497)*10+50),2)</f>
        <v>38.630000000000003</v>
      </c>
      <c r="GL167" s="86">
        <f>ROUND(((GB167-AVERAGE(GB$9:GB$497))/STDEVP(GB$9:GB$497)*10+50),2)</f>
        <v>54.03</v>
      </c>
      <c r="GM167" s="86">
        <f>ROUND(((GC167-AVERAGE(GC$9:GC$497))/STDEVP(GC$9:GC$497)*10+50),2)</f>
        <v>42.68</v>
      </c>
      <c r="GN167" s="86">
        <f>ROUND(((GD167-AVERAGE(GD$9:GD$497))/STDEVP(GD$9:GD$497)*10+50),2)</f>
        <v>41.36</v>
      </c>
      <c r="GO167" s="86">
        <f>ROUND(((GE167-AVERAGE(GE$9:GE$497))/STDEVP(GE$9:GE$497)*10+50),2)</f>
        <v>42.44</v>
      </c>
      <c r="GP167" s="86">
        <f>ROUND(((GF167-AVERAGE(GF$9:GF$497))/STDEVP(GF$9:GF$497)*10+50),2)</f>
        <v>53.94</v>
      </c>
      <c r="GQ167" s="86">
        <f>ROUND(((GG167-AVERAGE(GG$9:GG$497))/STDEVP(GG$9:GG$497)*10+50),2)</f>
        <v>60.6</v>
      </c>
      <c r="GR167" s="86">
        <f>ROUND(((GH167-AVERAGE(GH$9:GH$497))/STDEVP(GH$9:GH$497)*10+50),2)</f>
        <v>44.72</v>
      </c>
      <c r="GS167" s="87">
        <f>ROUND(((GI167-AVERAGE(GI$9:GI$497))/STDEVP(GI$9:GI$497)*10+50),2)</f>
        <v>59.37</v>
      </c>
      <c r="GT167" s="73">
        <f>RANK(GJ167,$GJ$9:$GJ$497,0)</f>
        <v>232</v>
      </c>
      <c r="GU167" s="74">
        <f>RANK(GK167,$GK$9:$GK$497,0)</f>
        <v>396</v>
      </c>
      <c r="GV167" s="74">
        <f>RANK(GL167,$GL$9:$GL$497,0)</f>
        <v>136</v>
      </c>
      <c r="GW167" s="74">
        <f>RANK(GM167,$GM$9:$GM$497,0)</f>
        <v>341</v>
      </c>
      <c r="GX167" s="74">
        <f>RANK(GN167,$GN$9:$GN$497,0)</f>
        <v>381</v>
      </c>
      <c r="GY167" s="74">
        <f>RANK(GO167,$GO$9:$GO$497,0)</f>
        <v>362</v>
      </c>
      <c r="GZ167" s="74">
        <f>RANK(GP167,$GP$9:$GP$497,0)</f>
        <v>149</v>
      </c>
      <c r="HA167" s="74">
        <f>RANK(GQ167,$GQ$9:$GQ$497,0)</f>
        <v>61</v>
      </c>
      <c r="HB167" s="74">
        <f>RANK(GR167,$GR$9:$GR$497,0)</f>
        <v>276</v>
      </c>
      <c r="HC167" s="84">
        <f>RANK(GS167,$GS$9:$GS$497,0)</f>
        <v>74</v>
      </c>
      <c r="HD167" s="85">
        <f>ROUND(AVERAGEIF($ES$9:$ES$497,$ES167,$FZ$9:$FZ$497),2)</f>
        <v>0.95</v>
      </c>
      <c r="HE167" s="86">
        <f>ROUND(AVERAGEIF($ES$9:$ES$497,$ES167,$GA$9:$GA$497),2)</f>
        <v>0.38</v>
      </c>
      <c r="HF167" s="86">
        <f>ROUND(AVERAGEIF($ES$9:$ES$497,$ES167,$GB$9:$GB$497),2)</f>
        <v>0.82</v>
      </c>
      <c r="HG167" s="86">
        <f>ROUND(AVERAGEIF($ES$9:$ES$497,$ES167,$GC$9:$GC$497),2)</f>
        <v>0.44</v>
      </c>
      <c r="HH167" s="86">
        <f>ROUND(AVERAGEIF($ES$9:$ES$497,$ES167,$GD$9:$GD$497),2)</f>
        <v>0.15</v>
      </c>
      <c r="HI167" s="86">
        <f>ROUND(AVERAGEIF($ES$9:$ES$497,$ES167,$GE$9:$GE$497),2)</f>
        <v>0.14000000000000001</v>
      </c>
      <c r="HJ167" s="86">
        <f>ROUND(AVERAGEIF($ES$9:$ES$497,$ES167,$GF$9:$GF$497),2)</f>
        <v>0.74</v>
      </c>
      <c r="HK167" s="86">
        <f>ROUND(AVERAGEIF($ES$9:$ES$497,$ES167,$GG$9:$GG$497),2)</f>
        <v>0.85</v>
      </c>
      <c r="HL167" s="86">
        <f>ROUND(AVERAGEIF($ES$9:$ES$497,$ES167,$GH$9:$GH$497),2)</f>
        <v>0.97</v>
      </c>
      <c r="HM167" s="87">
        <f>ROUND(AVERAGEIF($ES$9:$ES$497,$ES167,$GI$9:$GI$497),2)</f>
        <v>1.67</v>
      </c>
      <c r="HN167" s="88">
        <f t="shared" si="266"/>
        <v>-1.9999999999999907E-2</v>
      </c>
      <c r="HO167" s="89">
        <f t="shared" si="267"/>
        <v>-7.0000000000000007E-2</v>
      </c>
      <c r="HP167" s="89">
        <f t="shared" si="268"/>
        <v>-0.13</v>
      </c>
      <c r="HQ167" s="89">
        <f t="shared" si="269"/>
        <v>-0.06</v>
      </c>
      <c r="HR167" s="89">
        <f t="shared" si="270"/>
        <v>-9.9999999999999811E-3</v>
      </c>
      <c r="HS167" s="89">
        <f t="shared" si="271"/>
        <v>0</v>
      </c>
      <c r="HT167" s="89">
        <f t="shared" si="272"/>
        <v>2.0000000000000018E-2</v>
      </c>
      <c r="HU167" s="89">
        <f t="shared" si="273"/>
        <v>0.12</v>
      </c>
      <c r="HV167" s="89">
        <f t="shared" si="274"/>
        <v>-0.14000000000000001</v>
      </c>
      <c r="HW167" s="90">
        <f t="shared" si="275"/>
        <v>-1.0000000000000009E-2</v>
      </c>
      <c r="HX167" s="73">
        <f>COUNTIFS($FZ$9:$FZ$497,"&gt;"&amp;FZ167,$ES$9:$ES$497,$ES167)+1</f>
        <v>47</v>
      </c>
      <c r="HY167" s="74">
        <f>COUNTIFS($GA$9:$GA$497,"&gt;"&amp;GA167,$ES$9:$ES$497,$ES167)+1</f>
        <v>62</v>
      </c>
      <c r="HZ167" s="74">
        <f>COUNTIFS($GB$9:$GB$497,"&gt;"&amp;GB167,$ES$9:$ES$497,$ES167)+1</f>
        <v>59</v>
      </c>
      <c r="IA167" s="74">
        <f>COUNTIFS($GC$9:$GC$497,"&gt;"&amp;GC167,$ES$9:$ES$497,$ES167)+1</f>
        <v>63</v>
      </c>
      <c r="IB167" s="74">
        <f>COUNTIFS($GD$9:$GD$497,"&gt;"&amp;GD167,$ES$9:$ES$497,$ES167)+1</f>
        <v>32</v>
      </c>
      <c r="IC167" s="74">
        <f>COUNTIFS($GE$9:$GE$497,"&gt;"&amp;GE167,$ES$9:$ES$497,$ES167)+1</f>
        <v>32</v>
      </c>
      <c r="ID167" s="74">
        <f>COUNTIFS($GF$9:$GF$497,"&gt;"&amp;GF167,$ES$9:$ES$497,$ES167)+1</f>
        <v>40</v>
      </c>
      <c r="IE167" s="74">
        <f>COUNTIFS($GG$9:$GG$497,"&gt;"&amp;GG167,$ES$9:$ES$497,$ES167)+1</f>
        <v>25</v>
      </c>
      <c r="IF167" s="74">
        <f>COUNTIFS($GH$9:$GH$497,"&gt;"&amp;GH167,$ES$9:$ES$497,$ES167)+1</f>
        <v>63</v>
      </c>
      <c r="IG167" s="84">
        <f>COUNTIFS($GI$9:$GI$497,"&gt;"&amp;GI167,$ES$9:$ES$497,$ES167)+1</f>
        <v>34</v>
      </c>
      <c r="IH167" s="91"/>
      <c r="II167" s="79"/>
      <c r="IJ167" s="79"/>
      <c r="IK167" s="79"/>
      <c r="IL167" s="79"/>
      <c r="IM167" s="92"/>
      <c r="IN167" s="93"/>
      <c r="IO167" s="94"/>
      <c r="IP167" s="95"/>
      <c r="IQ167" s="79"/>
      <c r="IR167" s="79"/>
      <c r="IS167" s="79"/>
      <c r="IT167" s="79"/>
      <c r="IU167" s="79"/>
      <c r="IV167" s="79"/>
      <c r="IW167" s="96"/>
      <c r="IX167" s="93"/>
      <c r="IY167" s="79"/>
      <c r="IZ167" s="79"/>
      <c r="JA167" s="79"/>
      <c r="JB167" s="79"/>
      <c r="JC167" s="79"/>
      <c r="JD167" s="79"/>
      <c r="JE167" s="97"/>
      <c r="JF167" s="95"/>
      <c r="JG167" s="79"/>
      <c r="JH167" s="79"/>
      <c r="JI167" s="79"/>
      <c r="JJ167" s="79"/>
      <c r="JK167" s="79"/>
      <c r="JL167" s="79"/>
      <c r="JM167" s="96"/>
      <c r="JN167" s="93"/>
      <c r="JO167" s="79"/>
      <c r="JP167" s="79"/>
      <c r="JQ167" s="79"/>
      <c r="JR167" s="79"/>
      <c r="JS167" s="79"/>
      <c r="JT167" s="79"/>
      <c r="JU167" s="79"/>
      <c r="JV167" s="79"/>
      <c r="JW167" s="79"/>
      <c r="JX167" s="79"/>
      <c r="JY167" s="79"/>
      <c r="JZ167" s="97"/>
      <c r="KA167" s="93"/>
      <c r="KB167" s="79"/>
      <c r="KC167" s="79"/>
      <c r="KD167" s="79"/>
      <c r="KE167" s="97"/>
      <c r="KF167" s="95"/>
      <c r="KG167" s="79"/>
      <c r="KH167" s="79"/>
      <c r="KI167" s="79"/>
      <c r="KJ167" s="79"/>
      <c r="KK167" s="98"/>
      <c r="KL167" s="79"/>
      <c r="KM167" s="79"/>
      <c r="KN167" s="79"/>
      <c r="KO167" s="79"/>
      <c r="KP167" s="79"/>
      <c r="KQ167" s="79"/>
      <c r="KR167" s="79"/>
      <c r="KS167" s="96"/>
      <c r="KT167" s="96"/>
      <c r="KU167" s="96"/>
      <c r="KV167" s="96"/>
      <c r="KW167" s="93"/>
      <c r="KX167" s="79"/>
      <c r="KY167" s="79"/>
      <c r="KZ167" s="79"/>
      <c r="LA167" s="79"/>
      <c r="LB167" s="79"/>
      <c r="LC167" s="96"/>
      <c r="LD167" s="93"/>
      <c r="LE167" s="94"/>
      <c r="LF167" s="99"/>
      <c r="LG167" s="75"/>
      <c r="LH167" s="93"/>
      <c r="LI167" s="79"/>
      <c r="LJ167" s="74"/>
      <c r="LK167" s="74"/>
      <c r="LL167" s="74"/>
      <c r="LM167" s="100"/>
      <c r="LN167" s="95"/>
      <c r="LO167" s="79"/>
      <c r="LP167" s="79"/>
      <c r="LQ167" s="79"/>
      <c r="LR167" s="96"/>
      <c r="LS167" s="93"/>
      <c r="LT167" s="79"/>
      <c r="LU167" s="79"/>
      <c r="LV167" s="79">
        <v>0.03</v>
      </c>
      <c r="LW167" s="79"/>
      <c r="LX167" s="79"/>
      <c r="LY167" s="79"/>
      <c r="LZ167" s="79"/>
      <c r="MA167" s="97"/>
      <c r="MB167" s="95"/>
      <c r="MC167" s="79"/>
      <c r="MD167" s="79"/>
      <c r="ME167" s="79"/>
      <c r="MF167" s="79"/>
      <c r="MG167" s="79"/>
      <c r="MH167" s="79"/>
      <c r="MI167" s="79"/>
      <c r="MJ167" s="79"/>
      <c r="MK167" s="79"/>
      <c r="ML167" s="79"/>
      <c r="MM167" s="79"/>
      <c r="MN167" s="98"/>
      <c r="MO167" s="98"/>
      <c r="MP167" s="96"/>
      <c r="MQ167" s="93"/>
      <c r="MR167" s="79"/>
      <c r="MS167" s="79"/>
      <c r="MT167" s="79"/>
      <c r="MU167" s="79"/>
      <c r="MV167" s="98"/>
      <c r="MW167" s="79"/>
      <c r="MX167" s="79"/>
      <c r="MY167" s="79"/>
      <c r="MZ167" s="79"/>
      <c r="NA167" s="79"/>
      <c r="NB167" s="79"/>
      <c r="NC167" s="79"/>
      <c r="ND167" s="96"/>
      <c r="NE167" s="96"/>
      <c r="NF167" s="96"/>
      <c r="NG167" s="96"/>
      <c r="NH167" s="93"/>
      <c r="NI167" s="79"/>
      <c r="NJ167" s="79"/>
      <c r="NK167" s="79"/>
      <c r="NL167" s="79"/>
      <c r="NM167" s="79"/>
      <c r="NN167" s="94"/>
      <c r="NO167" s="93"/>
      <c r="NP167" s="80"/>
      <c r="NQ167" s="124" t="s">
        <v>935</v>
      </c>
      <c r="NR167" s="102" t="s">
        <v>939</v>
      </c>
      <c r="NS167" s="102"/>
      <c r="NT167" s="102" t="s">
        <v>582</v>
      </c>
      <c r="NU167" s="102"/>
      <c r="NV167" s="104"/>
      <c r="NW167" s="102" t="s">
        <v>929</v>
      </c>
      <c r="NX167" s="133" t="s">
        <v>940</v>
      </c>
      <c r="NY167" s="129" t="s">
        <v>931</v>
      </c>
      <c r="NZ167" s="133" t="s">
        <v>940</v>
      </c>
      <c r="OA167" s="134"/>
      <c r="OB167" s="134"/>
      <c r="OC167" s="134"/>
      <c r="OD167" s="108">
        <f t="shared" si="276"/>
        <v>72</v>
      </c>
      <c r="OE167" s="109">
        <v>7</v>
      </c>
      <c r="OF167" s="110">
        <f t="shared" si="277"/>
        <v>30</v>
      </c>
      <c r="OG167" s="109">
        <v>7</v>
      </c>
      <c r="OH167" s="111">
        <f>ROUND(AVERAGEIF($ES$9:$ES$497,$ES167,EV$9:EV$497),0)</f>
        <v>70</v>
      </c>
      <c r="OI167" s="112">
        <f>ROUND(AVERAGEIF($ES$9:$ES$497,$ES167,EW$9:EW$497),0)</f>
        <v>29</v>
      </c>
      <c r="OJ167" s="112">
        <f>ROUND(AVERAGEIF($ES$9:$ES$497,$ES167,EX$9:EX$497),0)</f>
        <v>62</v>
      </c>
      <c r="OK167" s="112">
        <f>ROUND(AVERAGEIF($ES$9:$ES$497,$ES167,EY$9:EY$497),0)</f>
        <v>34</v>
      </c>
      <c r="OL167" s="112">
        <f>ROUND(AVERAGEIF($ES$9:$ES$497,$ES167,EZ$9:EZ$497),0)</f>
        <v>10</v>
      </c>
      <c r="OM167" s="112">
        <f>ROUND(AVERAGEIF($ES$9:$ES$497,$ES167,FA$9:FA$497),0)</f>
        <v>10</v>
      </c>
      <c r="ON167" s="112">
        <f>ROUND(AVERAGEIF($ES$9:$ES$497,$ES167,FB$9:FB$497),0)</f>
        <v>53</v>
      </c>
      <c r="OO167" s="112">
        <f>ROUND(AVERAGEIF($ES$9:$ES$497,$ES167,FC$9:FC$497),0)</f>
        <v>56</v>
      </c>
      <c r="OP167" s="112">
        <f>ROUND(AVERAGEIF($ES$9:$ES$497,$ES167,FD$9:FD$497),0)</f>
        <v>72</v>
      </c>
      <c r="OQ167" s="113">
        <f>ROUND(AVERAGEIF($ES$9:$ES$497,$ES167,FE$9:FE$497),0)</f>
        <v>118</v>
      </c>
      <c r="OR167" s="114">
        <f>ROUND(EV167/MAX(EV$9:EV$497)*100,0)</f>
        <v>15</v>
      </c>
      <c r="OS167" s="115">
        <f>ROUND(EW167/MAX(EW$9:EW$497)*100,0)</f>
        <v>7</v>
      </c>
      <c r="OT167" s="115">
        <f>ROUND(EX167/MAX(EX$9:EX$497)*100,0)</f>
        <v>17</v>
      </c>
      <c r="OU167" s="115">
        <f>ROUND(EY167/MAX(EY$9:EY$497)*100,0)</f>
        <v>7</v>
      </c>
      <c r="OV167" s="115">
        <f>ROUND(EZ167/MAX(EZ$9:EZ$497)*100,0)</f>
        <v>3</v>
      </c>
      <c r="OW167" s="115">
        <f>ROUND(FA167/MAX(FA$9:FA$497)*100,0)</f>
        <v>4</v>
      </c>
      <c r="OX167" s="115">
        <f>ROUND(FB167/MAX(FB$9:FB$497)*100,0)</f>
        <v>16</v>
      </c>
      <c r="OY167" s="116">
        <f>ROUND(FC167/MAX(FC$9:FC$497)*100,0)</f>
        <v>19</v>
      </c>
      <c r="OZ167" s="115">
        <f>ROUND(FD167/MAX(FD$9:FD$497)*100,0)</f>
        <v>16</v>
      </c>
      <c r="PA167" s="117">
        <f>ROUND(FE167/MAX(FE$9:FE$497)*100,0)</f>
        <v>20</v>
      </c>
      <c r="PB167" s="118">
        <f t="shared" si="278"/>
        <v>153</v>
      </c>
      <c r="PC167" s="115">
        <f t="shared" si="279"/>
        <v>111</v>
      </c>
      <c r="PD167" s="115">
        <f t="shared" si="280"/>
        <v>162</v>
      </c>
      <c r="PE167" s="115">
        <f t="shared" si="281"/>
        <v>191</v>
      </c>
      <c r="PF167" s="115">
        <f t="shared" si="282"/>
        <v>104</v>
      </c>
      <c r="PG167" s="119">
        <f t="shared" si="283"/>
        <v>86</v>
      </c>
      <c r="PH167" s="118">
        <f>ROUND(PB167/MAX(PB$9:PB$497)*100,0)</f>
        <v>18</v>
      </c>
      <c r="PI167" s="115">
        <f>ROUND(PC167/MAX(PC$9:PC$497)*100,0)</f>
        <v>13</v>
      </c>
      <c r="PJ167" s="115">
        <f>ROUND(PD167/MAX(PD$9:PD$497)*100,0)</f>
        <v>17</v>
      </c>
      <c r="PK167" s="115">
        <f>ROUND(PE167/MAX(PE$9:PE$497)*100,0)</f>
        <v>19</v>
      </c>
      <c r="PL167" s="115">
        <f>ROUND(PF167/MAX(PF$9:PF$497)*100,0)</f>
        <v>15</v>
      </c>
      <c r="PM167" s="119">
        <f>ROUND(PG167/MAX(PG$9:PG$497)*100,0)</f>
        <v>13</v>
      </c>
      <c r="PN167" s="118">
        <f>RANK(PH167,PH$9:PH$497,0)</f>
        <v>380</v>
      </c>
      <c r="PO167" s="115">
        <f>RANK(PI167,PI$9:PI$497,0)</f>
        <v>390</v>
      </c>
      <c r="PP167" s="115">
        <f>RANK(PJ167,PJ$9:PJ$497,0)</f>
        <v>388</v>
      </c>
      <c r="PQ167" s="115">
        <f>RANK(PK167,PK$9:PK$497,0)</f>
        <v>365</v>
      </c>
      <c r="PR167" s="115">
        <f>RANK(PL167,PL$9:PL$497,0)</f>
        <v>396</v>
      </c>
      <c r="PS167" s="119">
        <f>RANK(PM167,PM$9:PM$497,0)</f>
        <v>398</v>
      </c>
      <c r="PT167" s="120">
        <f>ROUND(FZ167/MAX(FZ$9:FZ$497)*100,0)</f>
        <v>51</v>
      </c>
      <c r="PU167" s="115">
        <f>ROUND(GA167/MAX(GA$9:GA$497)*100,0)</f>
        <v>17</v>
      </c>
      <c r="PV167" s="115">
        <f>ROUND(GB167/MAX(GB$9:GB$497)*100,0)</f>
        <v>50</v>
      </c>
      <c r="PW167" s="115">
        <f>ROUND(GC167/MAX(GC$9:GC$497)*100,0)</f>
        <v>30</v>
      </c>
      <c r="PX167" s="115">
        <f>ROUND(GD167/MAX(GD$9:GD$497)*100,0)</f>
        <v>8</v>
      </c>
      <c r="PY167" s="115">
        <f>ROUND(GE167/MAX(GE$9:GE$497)*100,0)</f>
        <v>8</v>
      </c>
      <c r="PZ167" s="115">
        <f>ROUND(GF167/MAX(GF$9:GF$497)*100,0)</f>
        <v>36</v>
      </c>
      <c r="QA167" s="116">
        <f>ROUND(GG167/MAX(GG$9:GG$497)*100,0)</f>
        <v>53</v>
      </c>
      <c r="QB167" s="115">
        <f>ROUND(GH167/MAX(GH$9:GH$497)*100,0)</f>
        <v>37</v>
      </c>
      <c r="QC167" s="121">
        <f>ROUND(GI167/MAX(GI$9:GI$497)*100,0)</f>
        <v>53</v>
      </c>
      <c r="QD167" s="120">
        <f>ROUND(AVERAGEIF($ES$9:$ES$497,$ES167,PT$9:PT$497),0)</f>
        <v>52</v>
      </c>
      <c r="QE167" s="120">
        <f>ROUND(AVERAGEIF($ES$9:$ES$497,$ES167,PU$9:PU$497),0)</f>
        <v>21</v>
      </c>
      <c r="QF167" s="120">
        <f>ROUND(AVERAGEIF($ES$9:$ES$497,$ES167,PV$9:PV$497),0)</f>
        <v>60</v>
      </c>
      <c r="QG167" s="120">
        <f>ROUND(AVERAGEIF($ES$9:$ES$497,$ES167,PW$9:PW$497),0)</f>
        <v>35</v>
      </c>
      <c r="QH167" s="120">
        <f>ROUND(AVERAGEIF($ES$9:$ES$497,$ES167,PX$9:PX$497),0)</f>
        <v>8</v>
      </c>
      <c r="QI167" s="120">
        <f>ROUND(AVERAGEIF($ES$9:$ES$497,$ES167,PY$9:PY$497),0)</f>
        <v>9</v>
      </c>
      <c r="QJ167" s="120">
        <f>ROUND(AVERAGEIF($ES$9:$ES$497,$ES167,PZ$9:PZ$497),0)</f>
        <v>35</v>
      </c>
      <c r="QK167" s="120">
        <f>ROUND(AVERAGEIF($ES$9:$ES$497,$ES167,QA$9:QA$497),0)</f>
        <v>46</v>
      </c>
      <c r="QL167" s="120">
        <f>ROUND(AVERAGEIF($ES$9:$ES$497,$ES167,QB$9:QB$497),0)</f>
        <v>43</v>
      </c>
      <c r="QM167" s="120">
        <f>ROUND(AVERAGEIF($ES$9:$ES$497,$ES167,QC$9:QC$497),0)</f>
        <v>53</v>
      </c>
      <c r="QN167" s="114">
        <f t="shared" si="297"/>
        <v>491</v>
      </c>
      <c r="QO167" s="115">
        <f t="shared" si="298"/>
        <v>323</v>
      </c>
      <c r="QP167" s="115">
        <f t="shared" si="299"/>
        <v>523</v>
      </c>
      <c r="QQ167" s="115">
        <f t="shared" si="300"/>
        <v>650</v>
      </c>
      <c r="QR167" s="115">
        <f t="shared" si="301"/>
        <v>410</v>
      </c>
      <c r="QS167" s="119">
        <f t="shared" si="302"/>
        <v>264</v>
      </c>
      <c r="QT167" s="114">
        <f>ROUND((QN167-MIN(QN$9:QN$497))/(MAX(QN$9:QN$497)-MIN(QN$9:QN$497))*100,0)</f>
        <v>41</v>
      </c>
      <c r="QU167" s="115">
        <f>ROUND((QO167-MIN(QO$9:QO$497))/(MAX(QO$9:QO$497)-MIN(QO$9:QO$497))*100,0)</f>
        <v>16</v>
      </c>
      <c r="QV167" s="115">
        <f>ROUND((QP167-MIN(QP$9:QP$497))/(MAX(QP$9:QP$497)-MIN(QP$9:QP$497))*100,0)</f>
        <v>25</v>
      </c>
      <c r="QW167" s="115">
        <f>ROUND((QQ167-MIN(QQ$9:QQ$497))/(MAX(QQ$9:QQ$497)-MIN(QQ$9:QQ$497))*100,0)</f>
        <v>46</v>
      </c>
      <c r="QX167" s="115">
        <f>ROUND((QR167-MIN(QR$9:QR$497))/(MAX(QR$9:QR$497)-MIN(QR$9:QR$497))*100,0)</f>
        <v>29</v>
      </c>
      <c r="QY167" s="115">
        <f>ROUND((QS167-MIN(QS$9:QS$497))/(MAX(QS$9:QS$497)-MIN(QS$9:QS$497))*100,0)</f>
        <v>19</v>
      </c>
      <c r="QZ167" s="114">
        <f>RANK(QN167,QN$9:QN$497,0)</f>
        <v>194</v>
      </c>
      <c r="RA167" s="115">
        <f>RANK(QO167,QO$9:QO$497,0)</f>
        <v>330</v>
      </c>
      <c r="RB167" s="115">
        <f>RANK(QP167,QP$9:QP$497,0)</f>
        <v>279</v>
      </c>
      <c r="RC167" s="115">
        <f>RANK(QQ167,QQ$9:QQ$497,0)</f>
        <v>119</v>
      </c>
      <c r="RD167" s="115">
        <f>RANK(QR167,QR$9:QR$497,0)</f>
        <v>369</v>
      </c>
      <c r="RE167" s="115">
        <f>RANK(QS167,QS$9:QS$497,0)</f>
        <v>387</v>
      </c>
      <c r="RF167" s="122"/>
      <c r="RG167" s="115">
        <f>($RH$3*(IH167+IJ167)*100*100/MAX(EX$9:EX$497)*$RO$3) +($RH$3*(II167+IJ167)*100*100/MAX(EX$9:EX$497)*$RO$4) + ($RH$3*IK167*100*100/MAX(EX$9:EX$497)*0.098)</f>
        <v>0</v>
      </c>
      <c r="RH167" s="115">
        <f>($RH$4*IL167*100*100/MAX(EZ$9:EZ$497))*$RQ$3</f>
        <v>0</v>
      </c>
      <c r="RI167" s="115">
        <f>($RH$3*IM167*100*100/MAX(EY$9:EY$497))*$RQ$4</f>
        <v>0</v>
      </c>
      <c r="RJ167" s="115">
        <f>($RH$3*IN167*100*100/MAX(EX$9:EX$497))</f>
        <v>0</v>
      </c>
      <c r="RK167" s="115">
        <f>($RH$4*IO167*100*100/MAX(EZ$9:EZ$497))*$RQ$3</f>
        <v>0</v>
      </c>
      <c r="RL167" s="115">
        <f>(($RL$4*IP167*100*((100/MAX(EX$9:EX$497)+100/MAX(EZ$9:EZ$497))/2))+($RL$4*IQ167*100*((100/MAX(EX$9:EX$497)+100/MAX(EZ$9:EZ$497))/2))+($RL$4*IR167*100*((100/MAX(EX$9:EX$497)+100/MAX(EZ$9:EZ$497))/2))+($RL$4*IS167*100*((100/MAX(EX$9:EX$497)+100/MAX(EZ$9:EZ$497))/2))+($RL$4*IT167*100*((100/MAX(EX$9:EX$497)+100/MAX(EZ$9:EZ$497))/2))+($RL$4*IU167*100*((100/MAX(EX$9:EX$497)+100/MAX(EZ$9:EZ$497))/2))+($RL$4*IV167*100*((100/MAX(EX$9:EX$497)+100/MAX(EZ$9:EZ$497))/2))+($RL$4*IW167*100*((100/MAX(EX$9:EX$497)+100/MAX(EZ$9:EZ$497))/2)))*$RS$3</f>
        <v>0</v>
      </c>
      <c r="RM167" s="115">
        <f>(($RH$3*IX167*100*100/MAX(EX$9:EX$497))+($RH$3*IY167*100*100/MAX(EX$9:EX$497))+($RH$3*IZ167*100*100/MAX(EX$9:EX$497))+($RH$3*JA167*100*100/MAX(EX$9:EX$497))+($RH$3*JB167*100*100/MAX(EX$9:EX$497))+($RH$3*JC167*100*100/MAX(EX$9:EX$497))+($RH$3*JD167*100*100/MAX(EX$9:EX$497))+($RH$3*JE167*100*100/MAX(EX$9:EX$497)))*$RS$4</f>
        <v>0</v>
      </c>
      <c r="RN167" s="115">
        <f>(($RH$4*JF167*100*100/MAX(EZ$9:EZ$497)) + ($RH$4*JG167*100*100/MAX(EZ$9:EZ$497)) + ($RH$4*JH167*100*100/MAX(EZ$9:EZ$497)) + ($RH$4*JI167*100*100/MAX(EZ$9:EZ$497)) + ($RH$4*JJ167*100*100/MAX(EZ$9:EZ$497)) + ($RH$4*JK167*100*100/MAX(EZ$9:EZ$497)) + ($RH$4*JL167*100*100/MAX(EZ$9:EZ$497)) + ($RH$4*JM167*100*100/MAX(EZ$9:EZ$497)))*$RU$3</f>
        <v>0</v>
      </c>
      <c r="RO167" s="115">
        <f>(($RL$4*JN167*100*((100/MAX(EX$9:EX$497)+100/MAX(EZ$9:EZ$497))/2))+($RL$4*JO167*100*((100/MAX(EX$9:EX$497)+100/MAX(EZ$9:EZ$497))/2))+($RL$4*JP167*100*((100/MAX(EX$9:EX$497)+100/MAX(EZ$9:EZ$497))/2))+($RL$4*JQ167*100*((100/MAX(EX$9:EX$497)+100/MAX(EZ$9:EZ$497))/2))+($RL$4*JR167*100*((100/MAX(EX$9:EX$497)+100/MAX(EZ$9:EZ$497))/2))+($RL$4*JS167*100*((100/MAX(EX$9:EX$497)+100/MAX(EZ$9:EZ$497))/2))+($RL$4*JT167*100*((100/MAX(EX$9:EX$497)+100/MAX(EZ$9:EZ$497))/2))+($RL$4*JU167*100*((100/MAX(EX$9:EX$497)+100/MAX(EZ$9:EZ$497))/2))+($RL$4*JV167*100*((100/MAX(EX$9:EX$497)+100/MAX(EZ$9:EZ$497))/2))+($RL$4*JW167*100*((100/MAX(EX$9:EX$497)+100/MAX(EZ$9:EZ$497))/2))+($RL$4*JX167*100*((100/MAX(EX$9:EX$497)+100/MAX(EZ$9:EZ$497))/2))+($RL$4*JY167*100*((100/MAX(EX$9:EX$497)+100/MAX(EZ$9:EZ$497))/2))+($RL$4*JZ167*100*((100/MAX(EX$9:EX$497)+100/MAX(EZ$9:EZ$497))/2)))*$RW$3/2</f>
        <v>0</v>
      </c>
      <c r="RP167" s="119">
        <f>($RJ$3*KA167*100*100/MAX(FA$9:FA$497)) + ($RJ$3*KB167*100*100/MAX(FA$9:FA$497)/2) + ($RJ$3*KC167*100*100/MAX(FA$9:FA$497)/2) + ($RJ$3*KD167*100*100/MAX(FA$9:FA$497)/4) + ($RJ$3*KE167*100*100/MAX(FA$9:FA$497)/4)</f>
        <v>0</v>
      </c>
      <c r="RQ167" s="118">
        <f>($RL$4*KF167*100*((100/MAX(EX$9:EX$497)+100/MAX(EZ$9:EZ$497)))) * ($RO$3/2) + (($RL$4*KG167*100*((100/MAX(EX$9:EX$497)+100/MAX(EZ$9:EZ$497))))+($RL$4*KH167*100*((100/MAX(EX$9:EX$497)+100/MAX(EZ$9:EZ$497))))+($RL$4*KI167*100*((100/MAX(EX$9:EX$497)+100/MAX(EZ$9:EZ$497))))+($RL$4*KJ167*100*((100/MAX(EX$9:EX$497)+100/MAX(EZ$9:EZ$497))))+($RL$4*KK167*100*((100/MAX(EX$9:EX$497)+100/MAX(EZ$9:EZ$497))))+($RL$4*KL167*100*((100/MAX(EX$9:EX$497)+100/MAX(EZ$9:EZ$497))))+($RL$4*KM167*100*((100/MAX(EX$9:EX$497)+100/MAX(EZ$9:EZ$497))))+($RL$4*KN167*100*((100/MAX(EX$9:EX$497)+100/MAX(EZ$9:EZ$497))))+($RL$4*KO167*100*((100/MAX(EX$9:EX$497)+100/MAX(EZ$9:EZ$497))))+($RL$4*KP167*100*((100/MAX(EX$9:EX$497)+100/MAX(EZ$9:EZ$497))))+($RL$4*KQ167*100*((100/MAX(EX$9:EX$497)+100/MAX(EZ$9:EZ$497))))+($RL$4*KR167*100*((100/MAX(EX$9:EX$497)+100/MAX(EZ$9:EZ$497))))+($RL$4*KS167*100*((100/MAX(EX$9:EX$497)+100/MAX(EZ$9:EZ$497))))+($RL$4*KV167*100*((100/MAX(EX$9:EX$497)+100/MAX(EZ$9:EZ$497))))) * (($RO$3+$RO$4)/6)</f>
        <v>0</v>
      </c>
      <c r="RR167" s="115">
        <f>(($RL$4*KW167*100*((100/MAX(EX$9:EX$497)+100/MAX(EZ$9:EZ$497))))) * ($RO$3/2) + (($RL$4*KX167*100*((100/MAX(EX$9:EX$497)+100/MAX(EZ$9:EZ$497))))+($RL$4*KY167*100*((100/MAX(EX$9:EX$497)+100/MAX(EZ$9:EZ$497))))+($RL$4*KZ167*100*((100/MAX(EX$9:EX$497)+100/MAX(EZ$9:EZ$497))))+($RL$4*LA167*100*((100/MAX(EX$9:EX$497)+100/MAX(EZ$9:EZ$497))))+($RL$4*LB167*100*((100/MAX(EX$9:EX$497)+100/MAX(EZ$9:EZ$497))))+($RL$4*LC167*100*((100/MAX(EX$9:EX$497)+100/MAX(EZ$9:EZ$497))))) * (($RO$3+$RO$4)/6)</f>
        <v>0</v>
      </c>
      <c r="RS167" s="119">
        <f>(($RL$4*LD167*100*((100/MAX(EX$9:EX$497)+100/MAX(EZ$9:EZ$497))))+($RL$4*LE167*100*((100/MAX(EX$9:EX$497)+100/MAX(EZ$9:EZ$497))))) * (($RO$3+$RO$4)/6)</f>
        <v>0</v>
      </c>
      <c r="RT167" s="118">
        <f>($RJ$4*LH167*100*(100/MAX(EV$9:EV$497)))+($RJ$4*LI167*100*(100/MAX(EV$9:EV$497)))</f>
        <v>0</v>
      </c>
      <c r="RU167" s="119">
        <f>($RJ$4*LJ167*(100/MAX(EV$9:EV$497)))/2 + ($RL$3*LK167*(100/MAX(EW$9:EW$497))) + ($RJ$4*LL167*(100/MAX(EV$9:EV$497)))/4 + ($RL$3*LM167*(100/MAX(EW$9:EW$497)))</f>
        <v>0</v>
      </c>
      <c r="RV167" s="118">
        <f>($RJ$4*LN167*100*100/MAX(EV$9:EV$497)/2)+($RJ$4*LO167*100*100/MAX(EV$9:EV$497)/2)+($RJ$4*LP167*100*100/MAX(EV$9:EV$497))+($RJ$4*LQ167*100*100/MAX(EV$9:EV$497))+($RJ$4*LR167*100*100/MAX(EV$9:EV$497))</f>
        <v>0</v>
      </c>
      <c r="RW167" s="115">
        <f>($RJ$4*LS167*100*100/MAX(EV$9:EV$497)) + (($RJ$4*LT167*100*100/MAX(EV$9:EV$497))+($RJ$4*LU167*100*100/MAX(EV$9:EV$497))+($RJ$4*LV167*100*100/MAX(EV$9:EV$497))+($RJ$4*LW167*100*100/MAX(EV$9:EV$497))+($RJ$4*LX167*100*100/MAX(EV$9:EV$497))+($RJ$4*LY167*100*100/MAX(EV$9:EV$497))+($RJ$4*LZ167*100*100/MAX(EV$9:EV$497))+($RJ$4*MA167*100*100/MAX(EV$9:EV$497)))/2</f>
        <v>2.5280898876404496</v>
      </c>
      <c r="RX167" s="119">
        <f>($RJ$4*MB167*100*100/MAX(EV$9:EV$497))+($RJ$4*MC167*100*100/MAX(EV$9:EV$497))+($RJ$4*MD167*100*100/MAX(EV$9:EV$497))+($RJ$4*ME167*100*100/MAX(EV$9:EV$497))+($RJ$4*MF167*100*100/MAX(EV$9:EV$497))+($RJ$4*MG167*100*100/MAX(EV$9:EV$497))+($RJ$4*MH167*100*100/MAX(EV$9:EV$497))+($RJ$4*MI167*100*100/MAX(EV$9:EV$497))+($RJ$4*MJ167*100*100/MAX(EV$9:EV$497))+($RJ$4*MK167*100*100/MAX(EV$9:EV$497))+($RJ$4*ML167*100*100/MAX(EV$9:EV$497))+($RJ$4*MM167*100*100/MAX(EV$9:EV$497))+($RJ$4*MN167*100*100/MAX(EV$9:EV$497))</f>
        <v>0</v>
      </c>
      <c r="RY167" s="118">
        <f>($RJ$4*MQ167*100*100/MAX(EV$9:EV$497))/2 + (($RJ$4*MR167*100*100/MAX(EV$9:EV$497))+($RJ$4*MS167*100*100/MAX(EV$9:EV$497))+($RJ$4*MT167*100*100/MAX(EV$9:EV$497))+($RJ$4*MU167*100*100/MAX(EV$9:EV$497))+($RJ$4*MV167*100*100/MAX(EV$9:EV$497))+($RJ$4*MW167*100*100/MAX(EV$9:EV$497))+($RJ$4*MX167*100*100/MAX(EV$9:EV$497))+($RJ$4*MY167*100*100/MAX(EV$9:EV$497))+($RJ$4*MZ167*100*100/MAX(EV$9:EV$497))+($RJ$4*NA167*100*100/MAX(EV$9:EV$497))+($RJ$4*NB167*100*100/MAX(EV$9:EV$497))+($RJ$4*NC167*100*100/MAX(EV$9:EV$497))+($RJ$4*ND167*100*100/MAX(EV$9:EV$497))+($RJ$4*NG167*100*100/MAX(EV$9:EV$497)))/4</f>
        <v>0</v>
      </c>
      <c r="RZ167" s="115">
        <f>($RJ$4*NH167*100*100/MAX(EV$9:EV$497))/2 + (($RJ$4*NI167*100*100/MAX(EV$9:EV$497))+($RJ$4*NJ167*100*100/MAX(EV$9:EV$497))+($RJ$4*NK167*100*100/MAX(EV$9:EV$497))+($RJ$4*NL167*100*100/MAX(EV$9:EV$497))+($RJ$4*NM167*100*100/MAX(EV$9:EV$497))+($RJ$4*NN167*100*100/MAX(EV$9:EV$497)))/4</f>
        <v>0</v>
      </c>
      <c r="SA167" s="117">
        <f>(($RJ$4*NO167*100*100/MAX(EV$9:EV$497))+($RJ$4*NP167*100*100/MAX(EV$9:EV$497)))/4</f>
        <v>0</v>
      </c>
      <c r="SB167" s="118">
        <f t="shared" si="284"/>
        <v>2.5280898876404496</v>
      </c>
      <c r="SC167" s="115">
        <f t="shared" si="285"/>
        <v>0.5056179775280899</v>
      </c>
      <c r="SD167" s="115">
        <f t="shared" si="286"/>
        <v>0.6320224719101124</v>
      </c>
      <c r="SE167" s="115">
        <f t="shared" si="287"/>
        <v>0.5056179775280899</v>
      </c>
      <c r="SF167" s="115">
        <f t="shared" si="288"/>
        <v>0.6320224719101124</v>
      </c>
      <c r="SG167" s="115">
        <f t="shared" si="289"/>
        <v>2.5280898876404496</v>
      </c>
      <c r="SH167" s="115">
        <f>ROUND(SB167/MAX(SB$9:SB$497)*100,0)</f>
        <v>3</v>
      </c>
      <c r="SI167" s="115">
        <f>ROUND(SC167/MAX(SC$9:SC$497)*100,0)</f>
        <v>1</v>
      </c>
      <c r="SJ167" s="115">
        <f>ROUND(SD167/MAX(SD$9:SD$497)*100,0)</f>
        <v>1</v>
      </c>
      <c r="SK167" s="115">
        <f>ROUND(SE167/MAX(SE$9:SE$497)*100,0)</f>
        <v>0</v>
      </c>
      <c r="SL167" s="115">
        <f>ROUND(SF167/MAX(SF$9:SF$497)*100,0)</f>
        <v>2</v>
      </c>
      <c r="SM167" s="121">
        <f>ROUND(SG167/MAX(SG$9:SG$497)*100,0)</f>
        <v>2</v>
      </c>
      <c r="SN167" s="115">
        <f>ROUND(AVERAGEIF($ES$9:$ES$497,$ES167,SH$9:SH$497),0)</f>
        <v>26</v>
      </c>
      <c r="SO167" s="115">
        <f>ROUND(AVERAGEIF($ES$9:$ES$497,$ES167,SI$9:SI$497),0)</f>
        <v>26</v>
      </c>
      <c r="SP167" s="115">
        <f>ROUND(AVERAGEIF($ES$9:$ES$497,$ES167,SJ$9:SJ$497),0)</f>
        <v>3</v>
      </c>
      <c r="SQ167" s="115">
        <f>ROUND(AVERAGEIF($ES$9:$ES$497,$ES167,SK$9:SK$497),0)</f>
        <v>21</v>
      </c>
      <c r="SR167" s="115">
        <f>ROUND(AVERAGEIF($ES$9:$ES$497,$ES167,SL$9:SL$497),0)</f>
        <v>5</v>
      </c>
      <c r="SS167" s="121">
        <f>ROUND(AVERAGEIF($ES$9:$ES$497,$ES167,SM$9:SM$497),0)</f>
        <v>5</v>
      </c>
      <c r="ST167" s="114">
        <f>RANK(SB167,SB$9:SB$497,0)</f>
        <v>273</v>
      </c>
      <c r="SU167" s="115">
        <f>RANK(SC167,SC$9:SC$497,0)</f>
        <v>256</v>
      </c>
      <c r="SV167" s="115">
        <f>RANK(SD167,SD$9:SD$497,0)</f>
        <v>252</v>
      </c>
      <c r="SW167" s="115">
        <f>RANK(SE167,SE$9:SE$497,0)</f>
        <v>256</v>
      </c>
      <c r="SX167" s="115">
        <f>RANK(SF167,SF$9:SF$497,0)</f>
        <v>240</v>
      </c>
      <c r="SY167" s="115">
        <f>RANK(SG167,SG$9:SG$497,0)</f>
        <v>223</v>
      </c>
      <c r="SZ167" s="115">
        <f>COUNTIFS(SB$9:SB$497,"&gt;"&amp;SB167,$ES$9:$ES$497,$ES167)+1</f>
        <v>58</v>
      </c>
      <c r="TA167" s="115">
        <f>COUNTIFS(SC$9:SC$497,"&gt;"&amp;SC167,$ES$9:$ES$497,$ES167)+1</f>
        <v>58</v>
      </c>
      <c r="TB167" s="115">
        <f>COUNTIFS(SD$9:SD$497,"&gt;"&amp;SD167,$ES$9:$ES$497,$ES167)+1</f>
        <v>51</v>
      </c>
      <c r="TC167" s="115">
        <f>COUNTIFS(SE$9:SE$497,"&gt;"&amp;SE167,$ES$9:$ES$497,$ES167)+1</f>
        <v>58</v>
      </c>
      <c r="TD167" s="115">
        <f>COUNTIFS(SF$9:SF$497,"&gt;"&amp;SF167,$ES$9:$ES$497,$ES167)+1</f>
        <v>51</v>
      </c>
      <c r="TE167" s="117">
        <f>COUNTIFS(SG$9:SG$497,"&gt;"&amp;SG167,$ES$9:$ES$497,$ES167)+1</f>
        <v>40</v>
      </c>
      <c r="TF167" s="118">
        <f t="shared" si="290"/>
        <v>22</v>
      </c>
      <c r="TG167" s="115">
        <f t="shared" si="291"/>
        <v>19</v>
      </c>
      <c r="TH167" s="115">
        <f t="shared" si="292"/>
        <v>14</v>
      </c>
      <c r="TI167" s="115">
        <f t="shared" si="293"/>
        <v>17</v>
      </c>
      <c r="TJ167" s="115">
        <f t="shared" si="294"/>
        <v>21</v>
      </c>
      <c r="TK167" s="115">
        <f t="shared" si="295"/>
        <v>17</v>
      </c>
      <c r="TL167" s="117">
        <f t="shared" si="296"/>
        <v>15</v>
      </c>
      <c r="TM167" s="118">
        <f>ROUND(TF167/MAX(TF$9:TF$497)*100,0)</f>
        <v>12</v>
      </c>
      <c r="TN167" s="115">
        <f>ROUND(TG167/MAX(TG$9:TG$497)*100,0)</f>
        <v>10</v>
      </c>
      <c r="TO167" s="115">
        <f>ROUND(TH167/MAX(TH$9:TH$497)*100,0)</f>
        <v>8</v>
      </c>
      <c r="TP167" s="115">
        <f>ROUND(TI167/MAX(TI$9:TI$497)*100,0)</f>
        <v>9</v>
      </c>
      <c r="TQ167" s="115">
        <f>ROUND(TJ167/MAX(TJ$9:TJ$497)*100,0)</f>
        <v>11</v>
      </c>
      <c r="TR167" s="115">
        <f>ROUND(TK167/MAX(TK$9:TK$497)*100,0)</f>
        <v>9</v>
      </c>
      <c r="TS167" s="119">
        <f>ROUND(TL167/MAX(TL$9:TL$497)*100,0)</f>
        <v>8</v>
      </c>
      <c r="TT167" s="120">
        <f>RANK(TM167,TM$9:TM$497,0)</f>
        <v>396</v>
      </c>
      <c r="TU167" s="115">
        <f>RANK(TN167,TN$9:TN$497,0)</f>
        <v>390</v>
      </c>
      <c r="TV167" s="115">
        <f>RANK(TO167,TO$9:TO$497,0)</f>
        <v>394</v>
      </c>
      <c r="TW167" s="115">
        <f>RANK(TP167,TP$9:TP$497,0)</f>
        <v>396</v>
      </c>
      <c r="TX167" s="115">
        <f>RANK(TQ167,TQ$9:TQ$497,0)</f>
        <v>365</v>
      </c>
      <c r="TY167" s="115">
        <f>RANK(TR167,TR$9:TR$497,0)</f>
        <v>396</v>
      </c>
      <c r="TZ167" s="121">
        <f>RANK(TS167,TS$9:TS$497,0)</f>
        <v>397</v>
      </c>
      <c r="UA167" s="132"/>
      <c r="UB167" s="7" t="s">
        <v>1</v>
      </c>
    </row>
    <row r="168" spans="1:548" x14ac:dyDescent="0.15">
      <c r="A168" s="183">
        <v>160</v>
      </c>
      <c r="B168" s="203" t="s">
        <v>939</v>
      </c>
      <c r="C168" s="63"/>
      <c r="D168" s="63"/>
      <c r="E168" s="64" t="s">
        <v>518</v>
      </c>
      <c r="F168" s="65">
        <v>39</v>
      </c>
      <c r="G168" s="65" t="s">
        <v>519</v>
      </c>
      <c r="H168" s="65" t="s">
        <v>941</v>
      </c>
      <c r="I168" s="66" t="s">
        <v>521</v>
      </c>
      <c r="J168" s="67" t="s">
        <v>521</v>
      </c>
      <c r="K168" s="67" t="s">
        <v>521</v>
      </c>
      <c r="L168" s="67" t="s">
        <v>521</v>
      </c>
      <c r="M168" s="67" t="s">
        <v>521</v>
      </c>
      <c r="N168" s="67" t="s">
        <v>521</v>
      </c>
      <c r="O168" s="67" t="s">
        <v>521</v>
      </c>
      <c r="P168" s="67" t="s">
        <v>521</v>
      </c>
      <c r="Q168" s="67" t="s">
        <v>521</v>
      </c>
      <c r="R168" s="68" t="s">
        <v>521</v>
      </c>
      <c r="S168" s="69" t="s">
        <v>521</v>
      </c>
      <c r="T168" s="67" t="s">
        <v>521</v>
      </c>
      <c r="U168" s="67" t="s">
        <v>521</v>
      </c>
      <c r="V168" s="67" t="s">
        <v>521</v>
      </c>
      <c r="W168" s="67" t="s">
        <v>521</v>
      </c>
      <c r="X168" s="67" t="s">
        <v>521</v>
      </c>
      <c r="Y168" s="67" t="s">
        <v>521</v>
      </c>
      <c r="Z168" s="67" t="s">
        <v>521</v>
      </c>
      <c r="AA168" s="67" t="s">
        <v>521</v>
      </c>
      <c r="AB168" s="68" t="s">
        <v>521</v>
      </c>
      <c r="AC168" s="69" t="s">
        <v>521</v>
      </c>
      <c r="AD168" s="67" t="s">
        <v>521</v>
      </c>
      <c r="AE168" s="67" t="s">
        <v>521</v>
      </c>
      <c r="AF168" s="67" t="s">
        <v>521</v>
      </c>
      <c r="AG168" s="67" t="s">
        <v>521</v>
      </c>
      <c r="AH168" s="67" t="s">
        <v>521</v>
      </c>
      <c r="AI168" s="67" t="s">
        <v>521</v>
      </c>
      <c r="AJ168" s="67" t="s">
        <v>521</v>
      </c>
      <c r="AK168" s="67" t="s">
        <v>521</v>
      </c>
      <c r="AL168" s="68" t="s">
        <v>521</v>
      </c>
      <c r="AM168" s="69" t="s">
        <v>521</v>
      </c>
      <c r="AN168" s="67" t="s">
        <v>521</v>
      </c>
      <c r="AO168" s="67" t="s">
        <v>521</v>
      </c>
      <c r="AP168" s="67" t="s">
        <v>521</v>
      </c>
      <c r="AQ168" s="67" t="s">
        <v>521</v>
      </c>
      <c r="AR168" s="67" t="s">
        <v>521</v>
      </c>
      <c r="AS168" s="67" t="s">
        <v>521</v>
      </c>
      <c r="AT168" s="67" t="s">
        <v>521</v>
      </c>
      <c r="AU168" s="67" t="s">
        <v>521</v>
      </c>
      <c r="AV168" s="68" t="s">
        <v>521</v>
      </c>
      <c r="AW168" s="69" t="s">
        <v>521</v>
      </c>
      <c r="AX168" s="67" t="s">
        <v>521</v>
      </c>
      <c r="AY168" s="67" t="s">
        <v>521</v>
      </c>
      <c r="AZ168" s="67" t="s">
        <v>521</v>
      </c>
      <c r="BA168" s="67" t="s">
        <v>521</v>
      </c>
      <c r="BB168" s="67" t="s">
        <v>521</v>
      </c>
      <c r="BC168" s="67" t="s">
        <v>521</v>
      </c>
      <c r="BD168" s="67" t="s">
        <v>521</v>
      </c>
      <c r="BE168" s="67" t="s">
        <v>521</v>
      </c>
      <c r="BF168" s="68" t="s">
        <v>521</v>
      </c>
      <c r="BG168" s="69" t="s">
        <v>521</v>
      </c>
      <c r="BH168" s="67" t="s">
        <v>521</v>
      </c>
      <c r="BI168" s="67" t="s">
        <v>521</v>
      </c>
      <c r="BJ168" s="67" t="s">
        <v>521</v>
      </c>
      <c r="BK168" s="67" t="s">
        <v>521</v>
      </c>
      <c r="BL168" s="67" t="s">
        <v>521</v>
      </c>
      <c r="BM168" s="67" t="s">
        <v>521</v>
      </c>
      <c r="BN168" s="67" t="s">
        <v>521</v>
      </c>
      <c r="BO168" s="67" t="s">
        <v>521</v>
      </c>
      <c r="BP168" s="68" t="s">
        <v>521</v>
      </c>
      <c r="BQ168" s="70" t="s">
        <v>521</v>
      </c>
      <c r="BR168" s="67" t="s">
        <v>521</v>
      </c>
      <c r="BS168" s="67" t="s">
        <v>521</v>
      </c>
      <c r="BT168" s="67" t="s">
        <v>521</v>
      </c>
      <c r="BU168" s="67" t="s">
        <v>521</v>
      </c>
      <c r="BV168" s="67" t="s">
        <v>521</v>
      </c>
      <c r="BW168" s="67" t="s">
        <v>521</v>
      </c>
      <c r="BX168" s="67" t="s">
        <v>521</v>
      </c>
      <c r="BY168" s="67" t="s">
        <v>521</v>
      </c>
      <c r="BZ168" s="68" t="s">
        <v>521</v>
      </c>
      <c r="CA168" s="69" t="s">
        <v>521</v>
      </c>
      <c r="CB168" s="67" t="s">
        <v>521</v>
      </c>
      <c r="CC168" s="67" t="s">
        <v>521</v>
      </c>
      <c r="CD168" s="67" t="s">
        <v>521</v>
      </c>
      <c r="CE168" s="67" t="s">
        <v>521</v>
      </c>
      <c r="CF168" s="67" t="s">
        <v>521</v>
      </c>
      <c r="CG168" s="67" t="s">
        <v>521</v>
      </c>
      <c r="CH168" s="67" t="s">
        <v>521</v>
      </c>
      <c r="CI168" s="67" t="s">
        <v>521</v>
      </c>
      <c r="CJ168" s="68" t="s">
        <v>521</v>
      </c>
      <c r="CK168" s="69" t="s">
        <v>521</v>
      </c>
      <c r="CL168" s="67" t="s">
        <v>521</v>
      </c>
      <c r="CM168" s="67" t="s">
        <v>521</v>
      </c>
      <c r="CN168" s="67" t="s">
        <v>521</v>
      </c>
      <c r="CO168" s="67" t="s">
        <v>521</v>
      </c>
      <c r="CP168" s="67" t="s">
        <v>521</v>
      </c>
      <c r="CQ168" s="67" t="s">
        <v>521</v>
      </c>
      <c r="CR168" s="67" t="s">
        <v>521</v>
      </c>
      <c r="CS168" s="67" t="s">
        <v>521</v>
      </c>
      <c r="CT168" s="68" t="s">
        <v>521</v>
      </c>
      <c r="CU168" s="69" t="s">
        <v>521</v>
      </c>
      <c r="CV168" s="67" t="s">
        <v>521</v>
      </c>
      <c r="CW168" s="67" t="s">
        <v>521</v>
      </c>
      <c r="CX168" s="67" t="s">
        <v>521</v>
      </c>
      <c r="CY168" s="67" t="s">
        <v>521</v>
      </c>
      <c r="CZ168" s="67" t="s">
        <v>521</v>
      </c>
      <c r="DA168" s="67" t="s">
        <v>521</v>
      </c>
      <c r="DB168" s="67" t="s">
        <v>521</v>
      </c>
      <c r="DC168" s="67" t="s">
        <v>521</v>
      </c>
      <c r="DD168" s="68" t="s">
        <v>521</v>
      </c>
      <c r="DE168" s="69" t="s">
        <v>521</v>
      </c>
      <c r="DF168" s="71" t="s">
        <v>521</v>
      </c>
      <c r="DG168" s="67" t="s">
        <v>521</v>
      </c>
      <c r="DH168" s="67" t="s">
        <v>521</v>
      </c>
      <c r="DI168" s="67" t="s">
        <v>521</v>
      </c>
      <c r="DJ168" s="67" t="s">
        <v>521</v>
      </c>
      <c r="DK168" s="67" t="s">
        <v>521</v>
      </c>
      <c r="DL168" s="67" t="s">
        <v>521</v>
      </c>
      <c r="DM168" s="67" t="s">
        <v>521</v>
      </c>
      <c r="DN168" s="68" t="s">
        <v>521</v>
      </c>
      <c r="DO168" s="70" t="s">
        <v>521</v>
      </c>
      <c r="DP168" s="71" t="s">
        <v>521</v>
      </c>
      <c r="DQ168" s="67" t="s">
        <v>521</v>
      </c>
      <c r="DR168" s="67" t="s">
        <v>521</v>
      </c>
      <c r="DS168" s="67" t="s">
        <v>521</v>
      </c>
      <c r="DT168" s="67" t="s">
        <v>521</v>
      </c>
      <c r="DU168" s="67" t="s">
        <v>521</v>
      </c>
      <c r="DV168" s="67" t="s">
        <v>521</v>
      </c>
      <c r="DW168" s="67" t="s">
        <v>521</v>
      </c>
      <c r="DX168" s="72" t="s">
        <v>521</v>
      </c>
      <c r="DY168" s="73" t="s">
        <v>522</v>
      </c>
      <c r="DZ168" s="74">
        <v>2</v>
      </c>
      <c r="EA168" s="74">
        <v>3</v>
      </c>
      <c r="EB168" s="74">
        <v>3</v>
      </c>
      <c r="EC168" s="75">
        <v>4</v>
      </c>
      <c r="ED168" s="76" t="s">
        <v>522</v>
      </c>
      <c r="EE168" s="74">
        <f t="shared" si="246"/>
        <v>2</v>
      </c>
      <c r="EF168" s="74">
        <f t="shared" si="247"/>
        <v>6</v>
      </c>
      <c r="EG168" s="74">
        <f t="shared" si="248"/>
        <v>18</v>
      </c>
      <c r="EH168" s="77">
        <f t="shared" si="249"/>
        <v>72</v>
      </c>
      <c r="EI168" s="73">
        <v>30</v>
      </c>
      <c r="EJ168" s="74">
        <v>50</v>
      </c>
      <c r="EK168" s="74">
        <v>90</v>
      </c>
      <c r="EL168" s="74">
        <v>150</v>
      </c>
      <c r="EM168" s="75">
        <v>450</v>
      </c>
      <c r="EN168" s="78">
        <v>1</v>
      </c>
      <c r="EO168" s="79">
        <f t="shared" si="250"/>
        <v>0.83333333333333337</v>
      </c>
      <c r="EP168" s="79">
        <f t="shared" si="251"/>
        <v>0.5</v>
      </c>
      <c r="EQ168" s="79">
        <f t="shared" si="252"/>
        <v>0.27777777777777779</v>
      </c>
      <c r="ER168" s="80">
        <f t="shared" si="253"/>
        <v>0.20833333333333334</v>
      </c>
      <c r="ES168" s="128" t="s">
        <v>523</v>
      </c>
      <c r="ET168" s="82" t="s">
        <v>554</v>
      </c>
      <c r="EU168" s="83">
        <v>4</v>
      </c>
      <c r="EV168" s="73">
        <v>46</v>
      </c>
      <c r="EW168" s="74">
        <v>17</v>
      </c>
      <c r="EX168" s="74">
        <v>22</v>
      </c>
      <c r="EY168" s="74">
        <v>23</v>
      </c>
      <c r="EZ168" s="74">
        <v>8</v>
      </c>
      <c r="FA168" s="74">
        <v>6</v>
      </c>
      <c r="FB168" s="74">
        <v>9</v>
      </c>
      <c r="FC168" s="74">
        <v>4</v>
      </c>
      <c r="FD168" s="74">
        <f t="shared" si="254"/>
        <v>30</v>
      </c>
      <c r="FE168" s="84">
        <f t="shared" si="255"/>
        <v>26</v>
      </c>
      <c r="FF168" s="73">
        <f>RANK(EV168,$EV$9:$EV$497,0)</f>
        <v>294</v>
      </c>
      <c r="FG168" s="74">
        <f>RANK(EW168,$EW$9:$EW$497,0)</f>
        <v>373</v>
      </c>
      <c r="FH168" s="74">
        <f>RANK(EX168,$EX$9:$EX$497,0)</f>
        <v>291</v>
      </c>
      <c r="FI168" s="74">
        <f>RANK(EY168,$EY$9:$EY$497,0)</f>
        <v>285</v>
      </c>
      <c r="FJ168" s="74">
        <f>RANK(EZ168,$EZ$9:$EZ$497,0)</f>
        <v>362</v>
      </c>
      <c r="FK168" s="74">
        <f>RANK(FA168,$FA$9:$FA$497,0)</f>
        <v>374</v>
      </c>
      <c r="FL168" s="74">
        <f>RANK(FB168,$FB$9:$FB$497,0)</f>
        <v>395</v>
      </c>
      <c r="FM168" s="74">
        <f>RANK(FC168,$FC$9:$FC$497,0)</f>
        <v>417</v>
      </c>
      <c r="FN168" s="74">
        <f>RANK(FD168,$FD$9:$FD$497,0)</f>
        <v>365</v>
      </c>
      <c r="FO168" s="84">
        <f>RANK(FE168,$FE$9:$FE$497,0)</f>
        <v>389</v>
      </c>
      <c r="FP168" s="73">
        <f>COUNTIFS($EV$9:$EV$497,"&gt;"&amp;EV168,$ES$9:$ES$497,ES168)+1</f>
        <v>75</v>
      </c>
      <c r="FQ168" s="74">
        <f>COUNTIFS($EW$9:$EW$497,"&gt;"&amp;EW168,$ES$9:$ES$497,ES168)+1</f>
        <v>74</v>
      </c>
      <c r="FR168" s="74">
        <f>COUNTIFS($EX$9:$EX$497,"&gt;"&amp;EX168,$ES$9:$ES$497,ES168)+1</f>
        <v>79</v>
      </c>
      <c r="FS168" s="74">
        <f>COUNTIFS($EY$9:$EY$497,"&gt;"&amp;EY168,$ES$9:$ES$497,ES168)+1</f>
        <v>78</v>
      </c>
      <c r="FT168" s="74">
        <f>COUNTIFS($EZ$9:$EZ$497,"&gt;"&amp;EZ168,$ES$9:$ES$497,ES168)+1</f>
        <v>79</v>
      </c>
      <c r="FU168" s="74">
        <f>COUNTIFS($FA$9:$FA$497,"&gt;"&amp;FA168,$ES$9:$ES$497,ES168)+1</f>
        <v>75</v>
      </c>
      <c r="FV168" s="74">
        <f>COUNTIFS($FB$9:$FB$497,"&gt;"&amp;FB168,$ES$9:$ES$497,ES168)+1</f>
        <v>70</v>
      </c>
      <c r="FW168" s="74">
        <f>COUNTIFS($FC$9:$FC$497,"&gt;"&amp;FC168,$ES$9:$ES$497,ES168)+1</f>
        <v>79</v>
      </c>
      <c r="FX168" s="74">
        <f>COUNTIFS($FD$9:$FD$497,"&gt;"&amp;FD168,$ES$9:$ES$497,ES168)+1</f>
        <v>81</v>
      </c>
      <c r="FY168" s="84">
        <f>COUNTIFS($FE$9:$FE$497,"&gt;"&amp;FE168,$ES$9:$ES$497,ES168)+1</f>
        <v>81</v>
      </c>
      <c r="FZ168" s="85">
        <f t="shared" si="256"/>
        <v>1.18</v>
      </c>
      <c r="GA168" s="86">
        <f t="shared" si="257"/>
        <v>0.44</v>
      </c>
      <c r="GB168" s="86">
        <f t="shared" si="258"/>
        <v>0.56000000000000005</v>
      </c>
      <c r="GC168" s="86">
        <f t="shared" si="259"/>
        <v>0.59</v>
      </c>
      <c r="GD168" s="86">
        <f t="shared" si="260"/>
        <v>0.21</v>
      </c>
      <c r="GE168" s="86">
        <f t="shared" si="261"/>
        <v>0.15</v>
      </c>
      <c r="GF168" s="86">
        <f t="shared" si="262"/>
        <v>0.23</v>
      </c>
      <c r="GG168" s="86">
        <f t="shared" si="263"/>
        <v>0.1</v>
      </c>
      <c r="GH168" s="86">
        <f t="shared" si="264"/>
        <v>0.77</v>
      </c>
      <c r="GI168" s="87">
        <f t="shared" si="265"/>
        <v>0.67</v>
      </c>
      <c r="GJ168" s="85">
        <f>ROUND(((FZ168-AVERAGE(FZ$9:FZ$497))/STDEVP(FZ$9:FZ$497)*10+50),2)</f>
        <v>58.31</v>
      </c>
      <c r="GK168" s="86">
        <f>ROUND(((GA168-AVERAGE(GA$9:GA$497))/STDEVP(GA$9:GA$497)*10+50),2)</f>
        <v>42.52</v>
      </c>
      <c r="GL168" s="86">
        <f>ROUND(((GB168-AVERAGE(GB$9:GB$497))/STDEVP(GB$9:GB$497)*10+50),2)</f>
        <v>49.14</v>
      </c>
      <c r="GM168" s="86">
        <f>ROUND(((GC168-AVERAGE(GC$9:GC$497))/STDEVP(GC$9:GC$497)*10+50),2)</f>
        <v>53.2</v>
      </c>
      <c r="GN168" s="86">
        <f>ROUND(((GD168-AVERAGE(GD$9:GD$497))/STDEVP(GD$9:GD$497)*10+50),2)</f>
        <v>43.76</v>
      </c>
      <c r="GO168" s="86">
        <f>ROUND(((GE168-AVERAGE(GE$9:GE$497))/STDEVP(GE$9:GE$497)*10+50),2)</f>
        <v>42.8</v>
      </c>
      <c r="GP168" s="86">
        <f>ROUND(((GF168-AVERAGE(GF$9:GF$497))/STDEVP(GF$9:GF$497)*10+50),2)</f>
        <v>37.25</v>
      </c>
      <c r="GQ168" s="86">
        <f>ROUND(((GG168-AVERAGE(GG$9:GG$497))/STDEVP(GG$9:GG$497)*10+50),2)</f>
        <v>33.39</v>
      </c>
      <c r="GR168" s="86">
        <f>ROUND(((GH168-AVERAGE(GH$9:GH$497))/STDEVP(GH$9:GH$497)*10+50),2)</f>
        <v>42.53</v>
      </c>
      <c r="GS168" s="87">
        <f>ROUND(((GI168-AVERAGE(GI$9:GI$497))/STDEVP(GI$9:GI$497)*10+50),2)</f>
        <v>38.58</v>
      </c>
      <c r="GT168" s="73">
        <f>RANK(GJ168,$GJ$9:$GJ$497,0)</f>
        <v>94</v>
      </c>
      <c r="GU168" s="74">
        <f>RANK(GK168,$GK$9:$GK$497,0)</f>
        <v>313</v>
      </c>
      <c r="GV168" s="74">
        <f>RANK(GL168,$GL$9:$GL$497,0)</f>
        <v>211</v>
      </c>
      <c r="GW168" s="74">
        <f>RANK(GM168,$GM$9:$GM$497,0)</f>
        <v>121</v>
      </c>
      <c r="GX168" s="74">
        <f>RANK(GN168,$GN$9:$GN$497,0)</f>
        <v>310</v>
      </c>
      <c r="GY168" s="74">
        <f>RANK(GO168,$GO$9:$GO$497,0)</f>
        <v>340</v>
      </c>
      <c r="GZ168" s="74">
        <f>RANK(GP168,$GP$9:$GP$497,0)</f>
        <v>405</v>
      </c>
      <c r="HA168" s="74">
        <f>RANK(GQ168,$GQ$9:$GQ$497,0)</f>
        <v>431</v>
      </c>
      <c r="HB168" s="74">
        <f>RANK(GR168,$GR$9:$GR$497,0)</f>
        <v>330</v>
      </c>
      <c r="HC168" s="84">
        <f>RANK(GS168,$GS$9:$GS$497,0)</f>
        <v>404</v>
      </c>
      <c r="HD168" s="85">
        <f>ROUND(AVERAGEIF($ES$9:$ES$497,$ES168,$FZ$9:$FZ$497),2)</f>
        <v>1.1399999999999999</v>
      </c>
      <c r="HE168" s="86">
        <f>ROUND(AVERAGEIF($ES$9:$ES$497,$ES168,$GA$9:$GA$497),2)</f>
        <v>0.46</v>
      </c>
      <c r="HF168" s="86">
        <f>ROUND(AVERAGEIF($ES$9:$ES$497,$ES168,$GB$9:$GB$497),2)</f>
        <v>0.65</v>
      </c>
      <c r="HG168" s="86">
        <f>ROUND(AVERAGEIF($ES$9:$ES$497,$ES168,$GC$9:$GC$497),2)</f>
        <v>0.74</v>
      </c>
      <c r="HH168" s="86">
        <f>ROUND(AVERAGEIF($ES$9:$ES$497,$ES168,$GD$9:$GD$497),2)</f>
        <v>0.27</v>
      </c>
      <c r="HI168" s="86">
        <f>ROUND(AVERAGEIF($ES$9:$ES$497,$ES168,$GE$9:$GE$497),2)</f>
        <v>0.23</v>
      </c>
      <c r="HJ168" s="86">
        <f>ROUND(AVERAGEIF($ES$9:$ES$497,$ES168,$GF$9:$GF$497),2)</f>
        <v>0.3</v>
      </c>
      <c r="HK168" s="86">
        <f>ROUND(AVERAGEIF($ES$9:$ES$497,$ES168,$GG$9:$GG$497),2)</f>
        <v>0.28000000000000003</v>
      </c>
      <c r="HL168" s="86">
        <f>ROUND(AVERAGEIF($ES$9:$ES$497,$ES168,$GH$9:$GH$497),2)</f>
        <v>0.92</v>
      </c>
      <c r="HM168" s="87">
        <f>ROUND(AVERAGEIF($ES$9:$ES$497,$ES168,$GI$9:$GI$497),2)</f>
        <v>0.93</v>
      </c>
      <c r="HN168" s="88">
        <f t="shared" si="266"/>
        <v>4.0000000000000036E-2</v>
      </c>
      <c r="HO168" s="89">
        <f t="shared" si="267"/>
        <v>-2.0000000000000018E-2</v>
      </c>
      <c r="HP168" s="89">
        <f t="shared" si="268"/>
        <v>-8.9999999999999969E-2</v>
      </c>
      <c r="HQ168" s="89">
        <f t="shared" si="269"/>
        <v>-0.15000000000000002</v>
      </c>
      <c r="HR168" s="89">
        <f t="shared" si="270"/>
        <v>-6.0000000000000026E-2</v>
      </c>
      <c r="HS168" s="89">
        <f t="shared" si="271"/>
        <v>-8.0000000000000016E-2</v>
      </c>
      <c r="HT168" s="89">
        <f t="shared" si="272"/>
        <v>-6.9999999999999979E-2</v>
      </c>
      <c r="HU168" s="89">
        <f t="shared" si="273"/>
        <v>-0.18000000000000002</v>
      </c>
      <c r="HV168" s="89">
        <f t="shared" si="274"/>
        <v>-0.15000000000000002</v>
      </c>
      <c r="HW168" s="90">
        <f t="shared" si="275"/>
        <v>-0.26</v>
      </c>
      <c r="HX168" s="73">
        <f>COUNTIFS($FZ$9:$FZ$497,"&gt;"&amp;FZ168,$ES$9:$ES$497,$ES168)+1</f>
        <v>45</v>
      </c>
      <c r="HY168" s="74">
        <f>COUNTIFS($GA$9:$GA$497,"&gt;"&amp;GA168,$ES$9:$ES$497,$ES168)+1</f>
        <v>52</v>
      </c>
      <c r="HZ168" s="74">
        <f>COUNTIFS($GB$9:$GB$497,"&gt;"&amp;GB168,$ES$9:$ES$497,$ES168)+1</f>
        <v>61</v>
      </c>
      <c r="IA168" s="74">
        <f>COUNTIFS($GC$9:$GC$497,"&gt;"&amp;GC168,$ES$9:$ES$497,$ES168)+1</f>
        <v>66</v>
      </c>
      <c r="IB168" s="74">
        <f>COUNTIFS($GD$9:$GD$497,"&gt;"&amp;GD168,$ES$9:$ES$497,$ES168)+1</f>
        <v>73</v>
      </c>
      <c r="IC168" s="74">
        <f>COUNTIFS($GE$9:$GE$497,"&gt;"&amp;GE168,$ES$9:$ES$497,$ES168)+1</f>
        <v>81</v>
      </c>
      <c r="ID168" s="74">
        <f>COUNTIFS($GF$9:$GF$497,"&gt;"&amp;GF168,$ES$9:$ES$497,$ES168)+1</f>
        <v>65</v>
      </c>
      <c r="IE168" s="74">
        <f>COUNTIFS($GG$9:$GG$497,"&gt;"&amp;GG168,$ES$9:$ES$497,$ES168)+1</f>
        <v>89</v>
      </c>
      <c r="IF168" s="74">
        <f>COUNTIFS($GH$9:$GH$497,"&gt;"&amp;GH168,$ES$9:$ES$497,$ES168)+1</f>
        <v>65</v>
      </c>
      <c r="IG168" s="84">
        <f>COUNTIFS($GI$9:$GI$497,"&gt;"&amp;GI168,$ES$9:$ES$497,$ES168)+1</f>
        <v>82</v>
      </c>
      <c r="IH168" s="91"/>
      <c r="II168" s="79"/>
      <c r="IJ168" s="79"/>
      <c r="IK168" s="79"/>
      <c r="IL168" s="79"/>
      <c r="IM168" s="92"/>
      <c r="IN168" s="93"/>
      <c r="IO168" s="94"/>
      <c r="IP168" s="95"/>
      <c r="IQ168" s="79"/>
      <c r="IR168" s="79"/>
      <c r="IS168" s="79"/>
      <c r="IT168" s="79"/>
      <c r="IU168" s="79"/>
      <c r="IV168" s="79"/>
      <c r="IW168" s="96"/>
      <c r="IX168" s="93"/>
      <c r="IY168" s="79"/>
      <c r="IZ168" s="79"/>
      <c r="JA168" s="79"/>
      <c r="JB168" s="79"/>
      <c r="JC168" s="79"/>
      <c r="JD168" s="79"/>
      <c r="JE168" s="97"/>
      <c r="JF168" s="95"/>
      <c r="JG168" s="79"/>
      <c r="JH168" s="79"/>
      <c r="JI168" s="79"/>
      <c r="JJ168" s="79"/>
      <c r="JK168" s="79"/>
      <c r="JL168" s="79"/>
      <c r="JM168" s="96"/>
      <c r="JN168" s="93"/>
      <c r="JO168" s="79"/>
      <c r="JP168" s="79"/>
      <c r="JQ168" s="79"/>
      <c r="JR168" s="79"/>
      <c r="JS168" s="79"/>
      <c r="JT168" s="79"/>
      <c r="JU168" s="79"/>
      <c r="JV168" s="79"/>
      <c r="JW168" s="79"/>
      <c r="JX168" s="79"/>
      <c r="JY168" s="79"/>
      <c r="JZ168" s="97"/>
      <c r="KA168" s="93"/>
      <c r="KB168" s="79"/>
      <c r="KC168" s="79"/>
      <c r="KD168" s="79"/>
      <c r="KE168" s="97"/>
      <c r="KF168" s="95"/>
      <c r="KG168" s="79"/>
      <c r="KH168" s="79"/>
      <c r="KI168" s="79"/>
      <c r="KJ168" s="79"/>
      <c r="KK168" s="98"/>
      <c r="KL168" s="79"/>
      <c r="KM168" s="79"/>
      <c r="KN168" s="79"/>
      <c r="KO168" s="79"/>
      <c r="KP168" s="79"/>
      <c r="KQ168" s="79"/>
      <c r="KR168" s="79"/>
      <c r="KS168" s="96"/>
      <c r="KT168" s="96"/>
      <c r="KU168" s="96"/>
      <c r="KV168" s="96"/>
      <c r="KW168" s="93"/>
      <c r="KX168" s="79"/>
      <c r="KY168" s="79"/>
      <c r="KZ168" s="79"/>
      <c r="LA168" s="79"/>
      <c r="LB168" s="79"/>
      <c r="LC168" s="96"/>
      <c r="LD168" s="93"/>
      <c r="LE168" s="94"/>
      <c r="LF168" s="99"/>
      <c r="LG168" s="75"/>
      <c r="LH168" s="93"/>
      <c r="LI168" s="79"/>
      <c r="LJ168" s="74"/>
      <c r="LK168" s="74"/>
      <c r="LL168" s="74"/>
      <c r="LM168" s="100"/>
      <c r="LN168" s="95"/>
      <c r="LO168" s="79"/>
      <c r="LP168" s="79"/>
      <c r="LQ168" s="79"/>
      <c r="LR168" s="96"/>
      <c r="LS168" s="93"/>
      <c r="LT168" s="79"/>
      <c r="LU168" s="79"/>
      <c r="LV168" s="79"/>
      <c r="LW168" s="79"/>
      <c r="LX168" s="79"/>
      <c r="LY168" s="79"/>
      <c r="LZ168" s="79"/>
      <c r="MA168" s="97"/>
      <c r="MB168" s="95"/>
      <c r="MC168" s="79"/>
      <c r="MD168" s="79"/>
      <c r="ME168" s="79"/>
      <c r="MF168" s="79"/>
      <c r="MG168" s="79"/>
      <c r="MH168" s="79"/>
      <c r="MI168" s="79"/>
      <c r="MJ168" s="79"/>
      <c r="MK168" s="79"/>
      <c r="ML168" s="79"/>
      <c r="MM168" s="79"/>
      <c r="MN168" s="98"/>
      <c r="MO168" s="98"/>
      <c r="MP168" s="96"/>
      <c r="MQ168" s="93"/>
      <c r="MR168" s="79"/>
      <c r="MS168" s="79"/>
      <c r="MT168" s="79"/>
      <c r="MU168" s="79"/>
      <c r="MV168" s="98"/>
      <c r="MW168" s="79"/>
      <c r="MX168" s="79"/>
      <c r="MY168" s="79"/>
      <c r="MZ168" s="79"/>
      <c r="NA168" s="79"/>
      <c r="NB168" s="79"/>
      <c r="NC168" s="79"/>
      <c r="ND168" s="96"/>
      <c r="NE168" s="96"/>
      <c r="NF168" s="96"/>
      <c r="NG168" s="96"/>
      <c r="NH168" s="93"/>
      <c r="NI168" s="79"/>
      <c r="NJ168" s="79"/>
      <c r="NK168" s="79"/>
      <c r="NL168" s="79"/>
      <c r="NM168" s="79"/>
      <c r="NN168" s="94"/>
      <c r="NO168" s="93"/>
      <c r="NP168" s="80"/>
      <c r="NQ168" s="124" t="s">
        <v>937</v>
      </c>
      <c r="NR168" s="102" t="s">
        <v>942</v>
      </c>
      <c r="NS168" s="102"/>
      <c r="NT168" s="102"/>
      <c r="NU168" s="102"/>
      <c r="NV168" s="104">
        <v>43727</v>
      </c>
      <c r="NW168" s="102" t="s">
        <v>943</v>
      </c>
      <c r="NX168" s="133" t="s">
        <v>944</v>
      </c>
      <c r="NY168" s="129" t="s">
        <v>931</v>
      </c>
      <c r="NZ168" s="133" t="s">
        <v>944</v>
      </c>
      <c r="OA168" s="134"/>
      <c r="OB168" s="134"/>
      <c r="OC168" s="134"/>
      <c r="OD168" s="108">
        <f t="shared" si="276"/>
        <v>72</v>
      </c>
      <c r="OE168" s="109">
        <v>7</v>
      </c>
      <c r="OF168" s="110">
        <f t="shared" si="277"/>
        <v>30</v>
      </c>
      <c r="OG168" s="109">
        <v>7</v>
      </c>
      <c r="OH168" s="111">
        <f>ROUND(AVERAGEIF($ES$9:$ES$497,$ES168,EV$9:EV$497),0)</f>
        <v>79</v>
      </c>
      <c r="OI168" s="112">
        <f>ROUND(AVERAGEIF($ES$9:$ES$497,$ES168,EW$9:EW$497),0)</f>
        <v>32</v>
      </c>
      <c r="OJ168" s="112">
        <f>ROUND(AVERAGEIF($ES$9:$ES$497,$ES168,EX$9:EX$497),0)</f>
        <v>45</v>
      </c>
      <c r="OK168" s="112">
        <f>ROUND(AVERAGEIF($ES$9:$ES$497,$ES168,EY$9:EY$497),0)</f>
        <v>53</v>
      </c>
      <c r="OL168" s="112">
        <f>ROUND(AVERAGEIF($ES$9:$ES$497,$ES168,EZ$9:EZ$497),0)</f>
        <v>20</v>
      </c>
      <c r="OM168" s="112">
        <f>ROUND(AVERAGEIF($ES$9:$ES$497,$ES168,FA$9:FA$497),0)</f>
        <v>18</v>
      </c>
      <c r="ON168" s="112">
        <f>ROUND(AVERAGEIF($ES$9:$ES$497,$ES168,FB$9:FB$497),0)</f>
        <v>23</v>
      </c>
      <c r="OO168" s="112">
        <f>ROUND(AVERAGEIF($ES$9:$ES$497,$ES168,FC$9:FC$497),0)</f>
        <v>23</v>
      </c>
      <c r="OP168" s="112">
        <f>ROUND(AVERAGEIF($ES$9:$ES$497,$ES168,FD$9:FD$497),0)</f>
        <v>64</v>
      </c>
      <c r="OQ168" s="113">
        <f>ROUND(AVERAGEIF($ES$9:$ES$497,$ES168,FE$9:FE$497),0)</f>
        <v>68</v>
      </c>
      <c r="OR168" s="114">
        <f>ROUND(EV168/MAX(EV$9:EV$497)*100,0)</f>
        <v>26</v>
      </c>
      <c r="OS168" s="115">
        <f>ROUND(EW168/MAX(EW$9:EW$497)*100,0)</f>
        <v>13</v>
      </c>
      <c r="OT168" s="115">
        <f>ROUND(EX168/MAX(EX$9:EX$497)*100,0)</f>
        <v>18</v>
      </c>
      <c r="OU168" s="115">
        <f>ROUND(EY168/MAX(EY$9:EY$497)*100,0)</f>
        <v>15</v>
      </c>
      <c r="OV168" s="115">
        <f>ROUND(EZ168/MAX(EZ$9:EZ$497)*100,0)</f>
        <v>6</v>
      </c>
      <c r="OW168" s="115">
        <f>ROUND(FA168/MAX(FA$9:FA$497)*100,0)</f>
        <v>5</v>
      </c>
      <c r="OX168" s="115">
        <f>ROUND(FB168/MAX(FB$9:FB$497)*100,0)</f>
        <v>7</v>
      </c>
      <c r="OY168" s="116">
        <f>ROUND(FC168/MAX(FC$9:FC$497)*100,0)</f>
        <v>3</v>
      </c>
      <c r="OZ168" s="115">
        <f>ROUND(FD168/MAX(FD$9:FD$497)*100,0)</f>
        <v>20</v>
      </c>
      <c r="PA168" s="117">
        <f>ROUND(FE168/MAX(FE$9:FE$497)*100,0)</f>
        <v>11</v>
      </c>
      <c r="PB168" s="118">
        <f t="shared" si="278"/>
        <v>164</v>
      </c>
      <c r="PC168" s="115">
        <f t="shared" si="279"/>
        <v>128</v>
      </c>
      <c r="PD168" s="115">
        <f t="shared" si="280"/>
        <v>182</v>
      </c>
      <c r="PE168" s="115">
        <f t="shared" si="281"/>
        <v>170</v>
      </c>
      <c r="PF168" s="115">
        <f t="shared" si="282"/>
        <v>166</v>
      </c>
      <c r="PG168" s="119">
        <f t="shared" si="283"/>
        <v>130</v>
      </c>
      <c r="PH168" s="118">
        <f>ROUND(PB168/MAX(PB$9:PB$497)*100,0)</f>
        <v>20</v>
      </c>
      <c r="PI168" s="115">
        <f>ROUND(PC168/MAX(PC$9:PC$497)*100,0)</f>
        <v>15</v>
      </c>
      <c r="PJ168" s="115">
        <f>ROUND(PD168/MAX(PD$9:PD$497)*100,0)</f>
        <v>19</v>
      </c>
      <c r="PK168" s="115">
        <f>ROUND(PE168/MAX(PE$9:PE$497)*100,0)</f>
        <v>17</v>
      </c>
      <c r="PL168" s="115">
        <f>ROUND(PF168/MAX(PF$9:PF$497)*100,0)</f>
        <v>23</v>
      </c>
      <c r="PM168" s="119">
        <f>ROUND(PG168/MAX(PG$9:PG$497)*100,0)</f>
        <v>19</v>
      </c>
      <c r="PN168" s="118">
        <f>RANK(PH168,PH$9:PH$497,0)</f>
        <v>366</v>
      </c>
      <c r="PO168" s="115">
        <f>RANK(PI168,PI$9:PI$497,0)</f>
        <v>381</v>
      </c>
      <c r="PP168" s="115">
        <f>RANK(PJ168,PJ$9:PJ$497,0)</f>
        <v>376</v>
      </c>
      <c r="PQ168" s="115">
        <f>RANK(PK168,PK$9:PK$497,0)</f>
        <v>380</v>
      </c>
      <c r="PR168" s="115">
        <f>RANK(PL168,PL$9:PL$497,0)</f>
        <v>358</v>
      </c>
      <c r="PS168" s="119">
        <f>RANK(PM168,PM$9:PM$497,0)</f>
        <v>370</v>
      </c>
      <c r="PT168" s="120">
        <f>ROUND(FZ168/MAX(FZ$9:FZ$497)*100,0)</f>
        <v>64</v>
      </c>
      <c r="PU168" s="115">
        <f>ROUND(GA168/MAX(GA$9:GA$497)*100,0)</f>
        <v>25</v>
      </c>
      <c r="PV168" s="115">
        <f>ROUND(GB168/MAX(GB$9:GB$497)*100,0)</f>
        <v>41</v>
      </c>
      <c r="PW168" s="115">
        <f>ROUND(GC168/MAX(GC$9:GC$497)*100,0)</f>
        <v>47</v>
      </c>
      <c r="PX168" s="115">
        <f>ROUND(GD168/MAX(GD$9:GD$497)*100,0)</f>
        <v>12</v>
      </c>
      <c r="PY168" s="115">
        <f>ROUND(GE168/MAX(GE$9:GE$497)*100,0)</f>
        <v>9</v>
      </c>
      <c r="PZ168" s="115">
        <f>ROUND(GF168/MAX(GF$9:GF$497)*100,0)</f>
        <v>11</v>
      </c>
      <c r="QA168" s="116">
        <f>ROUND(GG168/MAX(GG$9:GG$497)*100,0)</f>
        <v>5</v>
      </c>
      <c r="QB168" s="115">
        <f>ROUND(GH168/MAX(GH$9:GH$497)*100,0)</f>
        <v>34</v>
      </c>
      <c r="QC168" s="121">
        <f>ROUND(GI168/MAX(GI$9:GI$497)*100,0)</f>
        <v>21</v>
      </c>
      <c r="QD168" s="120">
        <f>ROUND(AVERAGEIF($ES$9:$ES$497,$ES168,PT$9:PT$497),0)</f>
        <v>62</v>
      </c>
      <c r="QE168" s="120">
        <f>ROUND(AVERAGEIF($ES$9:$ES$497,$ES168,PU$9:PU$497),0)</f>
        <v>26</v>
      </c>
      <c r="QF168" s="120">
        <f>ROUND(AVERAGEIF($ES$9:$ES$497,$ES168,PV$9:PV$497),0)</f>
        <v>48</v>
      </c>
      <c r="QG168" s="120">
        <f>ROUND(AVERAGEIF($ES$9:$ES$497,$ES168,PW$9:PW$497),0)</f>
        <v>58</v>
      </c>
      <c r="QH168" s="120">
        <f>ROUND(AVERAGEIF($ES$9:$ES$497,$ES168,PX$9:PX$497),0)</f>
        <v>15</v>
      </c>
      <c r="QI168" s="120">
        <f>ROUND(AVERAGEIF($ES$9:$ES$497,$ES168,PY$9:PY$497),0)</f>
        <v>14</v>
      </c>
      <c r="QJ168" s="120">
        <f>ROUND(AVERAGEIF($ES$9:$ES$497,$ES168,PZ$9:PZ$497),0)</f>
        <v>14</v>
      </c>
      <c r="QK168" s="120">
        <f>ROUND(AVERAGEIF($ES$9:$ES$497,$ES168,QA$9:QA$497),0)</f>
        <v>15</v>
      </c>
      <c r="QL168" s="120">
        <f>ROUND(AVERAGEIF($ES$9:$ES$497,$ES168,QB$9:QB$497),0)</f>
        <v>41</v>
      </c>
      <c r="QM168" s="120">
        <f>ROUND(AVERAGEIF($ES$9:$ES$497,$ES168,QC$9:QC$497),0)</f>
        <v>30</v>
      </c>
      <c r="QN168" s="114">
        <f t="shared" si="297"/>
        <v>416</v>
      </c>
      <c r="QO168" s="115">
        <f t="shared" si="298"/>
        <v>300</v>
      </c>
      <c r="QP168" s="115">
        <f t="shared" si="299"/>
        <v>464</v>
      </c>
      <c r="QQ168" s="115">
        <f t="shared" si="300"/>
        <v>431</v>
      </c>
      <c r="QR168" s="115">
        <f t="shared" si="301"/>
        <v>523</v>
      </c>
      <c r="QS168" s="119">
        <f t="shared" si="302"/>
        <v>319</v>
      </c>
      <c r="QT168" s="114">
        <f>ROUND((QN168-MIN(QN$9:QN$497))/(MAX(QN$9:QN$497)-MIN(QN$9:QN$497))*100,0)</f>
        <v>29</v>
      </c>
      <c r="QU168" s="115">
        <f>ROUND((QO168-MIN(QO$9:QO$497))/(MAX(QO$9:QO$497)-MIN(QO$9:QO$497))*100,0)</f>
        <v>13</v>
      </c>
      <c r="QV168" s="115">
        <f>ROUND((QP168-MIN(QP$9:QP$497))/(MAX(QP$9:QP$497)-MIN(QP$9:QP$497))*100,0)</f>
        <v>16</v>
      </c>
      <c r="QW168" s="115">
        <f>ROUND((QQ168-MIN(QQ$9:QQ$497))/(MAX(QQ$9:QQ$497)-MIN(QQ$9:QQ$497))*100,0)</f>
        <v>18</v>
      </c>
      <c r="QX168" s="115">
        <f>ROUND((QR168-MIN(QR$9:QR$497))/(MAX(QR$9:QR$497)-MIN(QR$9:QR$497))*100,0)</f>
        <v>49</v>
      </c>
      <c r="QY168" s="115">
        <f>ROUND((QS168-MIN(QS$9:QS$497))/(MAX(QS$9:QS$497)-MIN(QS$9:QS$497))*100,0)</f>
        <v>29</v>
      </c>
      <c r="QZ168" s="114">
        <f>RANK(QN168,QN$9:QN$497,0)</f>
        <v>325</v>
      </c>
      <c r="RA168" s="115">
        <f>RANK(QO168,QO$9:QO$497,0)</f>
        <v>377</v>
      </c>
      <c r="RB168" s="115">
        <f>RANK(QP168,QP$9:QP$497,0)</f>
        <v>372</v>
      </c>
      <c r="RC168" s="115">
        <f>RANK(QQ168,QQ$9:QQ$497,0)</f>
        <v>394</v>
      </c>
      <c r="RD168" s="115">
        <f>RANK(QR168,QR$9:QR$497,0)</f>
        <v>193</v>
      </c>
      <c r="RE168" s="115">
        <f>RANK(QS168,QS$9:QS$497,0)</f>
        <v>302</v>
      </c>
      <c r="RF168" s="122"/>
      <c r="RG168" s="115">
        <f>($RH$3*(IH168+IJ168)*100*100/MAX(EX$9:EX$497)*$RO$3) +($RH$3*(II168+IJ168)*100*100/MAX(EX$9:EX$497)*$RO$4) + ($RH$3*IK168*100*100/MAX(EX$9:EX$497)*0.098)</f>
        <v>0</v>
      </c>
      <c r="RH168" s="115">
        <f>($RH$4*IL168*100*100/MAX(EZ$9:EZ$497))*$RQ$3</f>
        <v>0</v>
      </c>
      <c r="RI168" s="115">
        <f>($RH$3*IM168*100*100/MAX(EY$9:EY$497))*$RQ$4</f>
        <v>0</v>
      </c>
      <c r="RJ168" s="115">
        <f>($RH$3*IN168*100*100/MAX(EX$9:EX$497))</f>
        <v>0</v>
      </c>
      <c r="RK168" s="115">
        <f>($RH$4*IO168*100*100/MAX(EZ$9:EZ$497))*$RQ$3</f>
        <v>0</v>
      </c>
      <c r="RL168" s="115">
        <f>(($RL$4*IP168*100*((100/MAX(EX$9:EX$497)+100/MAX(EZ$9:EZ$497))/2))+($RL$4*IQ168*100*((100/MAX(EX$9:EX$497)+100/MAX(EZ$9:EZ$497))/2))+($RL$4*IR168*100*((100/MAX(EX$9:EX$497)+100/MAX(EZ$9:EZ$497))/2))+($RL$4*IS168*100*((100/MAX(EX$9:EX$497)+100/MAX(EZ$9:EZ$497))/2))+($RL$4*IT168*100*((100/MAX(EX$9:EX$497)+100/MAX(EZ$9:EZ$497))/2))+($RL$4*IU168*100*((100/MAX(EX$9:EX$497)+100/MAX(EZ$9:EZ$497))/2))+($RL$4*IV168*100*((100/MAX(EX$9:EX$497)+100/MAX(EZ$9:EZ$497))/2))+($RL$4*IW168*100*((100/MAX(EX$9:EX$497)+100/MAX(EZ$9:EZ$497))/2)))*$RS$3</f>
        <v>0</v>
      </c>
      <c r="RM168" s="115">
        <f>(($RH$3*IX168*100*100/MAX(EX$9:EX$497))+($RH$3*IY168*100*100/MAX(EX$9:EX$497))+($RH$3*IZ168*100*100/MAX(EX$9:EX$497))+($RH$3*JA168*100*100/MAX(EX$9:EX$497))+($RH$3*JB168*100*100/MAX(EX$9:EX$497))+($RH$3*JC168*100*100/MAX(EX$9:EX$497))+($RH$3*JD168*100*100/MAX(EX$9:EX$497))+($RH$3*JE168*100*100/MAX(EX$9:EX$497)))*$RS$4</f>
        <v>0</v>
      </c>
      <c r="RN168" s="115">
        <f>(($RH$4*JF168*100*100/MAX(EZ$9:EZ$497)) + ($RH$4*JG168*100*100/MAX(EZ$9:EZ$497)) + ($RH$4*JH168*100*100/MAX(EZ$9:EZ$497)) + ($RH$4*JI168*100*100/MAX(EZ$9:EZ$497)) + ($RH$4*JJ168*100*100/MAX(EZ$9:EZ$497)) + ($RH$4*JK168*100*100/MAX(EZ$9:EZ$497)) + ($RH$4*JL168*100*100/MAX(EZ$9:EZ$497)) + ($RH$4*JM168*100*100/MAX(EZ$9:EZ$497)))*$RU$3</f>
        <v>0</v>
      </c>
      <c r="RO168" s="115">
        <f>(($RL$4*JN168*100*((100/MAX(EX$9:EX$497)+100/MAX(EZ$9:EZ$497))/2))+($RL$4*JO168*100*((100/MAX(EX$9:EX$497)+100/MAX(EZ$9:EZ$497))/2))+($RL$4*JP168*100*((100/MAX(EX$9:EX$497)+100/MAX(EZ$9:EZ$497))/2))+($RL$4*JQ168*100*((100/MAX(EX$9:EX$497)+100/MAX(EZ$9:EZ$497))/2))+($RL$4*JR168*100*((100/MAX(EX$9:EX$497)+100/MAX(EZ$9:EZ$497))/2))+($RL$4*JS168*100*((100/MAX(EX$9:EX$497)+100/MAX(EZ$9:EZ$497))/2))+($RL$4*JT168*100*((100/MAX(EX$9:EX$497)+100/MAX(EZ$9:EZ$497))/2))+($RL$4*JU168*100*((100/MAX(EX$9:EX$497)+100/MAX(EZ$9:EZ$497))/2))+($RL$4*JV168*100*((100/MAX(EX$9:EX$497)+100/MAX(EZ$9:EZ$497))/2))+($RL$4*JW168*100*((100/MAX(EX$9:EX$497)+100/MAX(EZ$9:EZ$497))/2))+($RL$4*JX168*100*((100/MAX(EX$9:EX$497)+100/MAX(EZ$9:EZ$497))/2))+($RL$4*JY168*100*((100/MAX(EX$9:EX$497)+100/MAX(EZ$9:EZ$497))/2))+($RL$4*JZ168*100*((100/MAX(EX$9:EX$497)+100/MAX(EZ$9:EZ$497))/2)))*$RW$3/2</f>
        <v>0</v>
      </c>
      <c r="RP168" s="119">
        <f>($RJ$3*KA168*100*100/MAX(FA$9:FA$497)) + ($RJ$3*KB168*100*100/MAX(FA$9:FA$497)/2) + ($RJ$3*KC168*100*100/MAX(FA$9:FA$497)/2) + ($RJ$3*KD168*100*100/MAX(FA$9:FA$497)/4) + ($RJ$3*KE168*100*100/MAX(FA$9:FA$497)/4)</f>
        <v>0</v>
      </c>
      <c r="RQ168" s="118">
        <f>($RL$4*KF168*100*((100/MAX(EX$9:EX$497)+100/MAX(EZ$9:EZ$497)))) * ($RO$3/2) + (($RL$4*KG168*100*((100/MAX(EX$9:EX$497)+100/MAX(EZ$9:EZ$497))))+($RL$4*KH168*100*((100/MAX(EX$9:EX$497)+100/MAX(EZ$9:EZ$497))))+($RL$4*KI168*100*((100/MAX(EX$9:EX$497)+100/MAX(EZ$9:EZ$497))))+($RL$4*KJ168*100*((100/MAX(EX$9:EX$497)+100/MAX(EZ$9:EZ$497))))+($RL$4*KK168*100*((100/MAX(EX$9:EX$497)+100/MAX(EZ$9:EZ$497))))+($RL$4*KL168*100*((100/MAX(EX$9:EX$497)+100/MAX(EZ$9:EZ$497))))+($RL$4*KM168*100*((100/MAX(EX$9:EX$497)+100/MAX(EZ$9:EZ$497))))+($RL$4*KN168*100*((100/MAX(EX$9:EX$497)+100/MAX(EZ$9:EZ$497))))+($RL$4*KO168*100*((100/MAX(EX$9:EX$497)+100/MAX(EZ$9:EZ$497))))+($RL$4*KP168*100*((100/MAX(EX$9:EX$497)+100/MAX(EZ$9:EZ$497))))+($RL$4*KQ168*100*((100/MAX(EX$9:EX$497)+100/MAX(EZ$9:EZ$497))))+($RL$4*KR168*100*((100/MAX(EX$9:EX$497)+100/MAX(EZ$9:EZ$497))))+($RL$4*KS168*100*((100/MAX(EX$9:EX$497)+100/MAX(EZ$9:EZ$497))))+($RL$4*KV168*100*((100/MAX(EX$9:EX$497)+100/MAX(EZ$9:EZ$497))))) * (($RO$3+$RO$4)/6)</f>
        <v>0</v>
      </c>
      <c r="RR168" s="115">
        <f>(($RL$4*KW168*100*((100/MAX(EX$9:EX$497)+100/MAX(EZ$9:EZ$497))))) * ($RO$3/2) + (($RL$4*KX168*100*((100/MAX(EX$9:EX$497)+100/MAX(EZ$9:EZ$497))))+($RL$4*KY168*100*((100/MAX(EX$9:EX$497)+100/MAX(EZ$9:EZ$497))))+($RL$4*KZ168*100*((100/MAX(EX$9:EX$497)+100/MAX(EZ$9:EZ$497))))+($RL$4*LA168*100*((100/MAX(EX$9:EX$497)+100/MAX(EZ$9:EZ$497))))+($RL$4*LB168*100*((100/MAX(EX$9:EX$497)+100/MAX(EZ$9:EZ$497))))+($RL$4*LC168*100*((100/MAX(EX$9:EX$497)+100/MAX(EZ$9:EZ$497))))) * (($RO$3+$RO$4)/6)</f>
        <v>0</v>
      </c>
      <c r="RS168" s="119">
        <f>(($RL$4*LD168*100*((100/MAX(EX$9:EX$497)+100/MAX(EZ$9:EZ$497))))+($RL$4*LE168*100*((100/MAX(EX$9:EX$497)+100/MAX(EZ$9:EZ$497))))) * (($RO$3+$RO$4)/6)</f>
        <v>0</v>
      </c>
      <c r="RT168" s="118">
        <f>($RJ$4*LH168*100*(100/MAX(EV$9:EV$497)))+($RJ$4*LI168*100*(100/MAX(EV$9:EV$497)))</f>
        <v>0</v>
      </c>
      <c r="RU168" s="119">
        <f>($RJ$4*LJ168*(100/MAX(EV$9:EV$497)))/2 + ($RL$3*LK168*(100/MAX(EW$9:EW$497))) + ($RJ$4*LL168*(100/MAX(EV$9:EV$497)))/4 + ($RL$3*LM168*(100/MAX(EW$9:EW$497)))</f>
        <v>0</v>
      </c>
      <c r="RV168" s="118">
        <f>($RJ$4*LN168*100*100/MAX(EV$9:EV$497)/2)+($RJ$4*LO168*100*100/MAX(EV$9:EV$497)/2)+($RJ$4*LP168*100*100/MAX(EV$9:EV$497))+($RJ$4*LQ168*100*100/MAX(EV$9:EV$497))+($RJ$4*LR168*100*100/MAX(EV$9:EV$497))</f>
        <v>0</v>
      </c>
      <c r="RW168" s="115">
        <f>($RJ$4*LS168*100*100/MAX(EV$9:EV$497)) + (($RJ$4*LT168*100*100/MAX(EV$9:EV$497))+($RJ$4*LU168*100*100/MAX(EV$9:EV$497))+($RJ$4*LV168*100*100/MAX(EV$9:EV$497))+($RJ$4*LW168*100*100/MAX(EV$9:EV$497))+($RJ$4*LX168*100*100/MAX(EV$9:EV$497))+($RJ$4*LY168*100*100/MAX(EV$9:EV$497))+($RJ$4*LZ168*100*100/MAX(EV$9:EV$497))+($RJ$4*MA168*100*100/MAX(EV$9:EV$497)))/2</f>
        <v>0</v>
      </c>
      <c r="RX168" s="119">
        <f>($RJ$4*MB168*100*100/MAX(EV$9:EV$497))+($RJ$4*MC168*100*100/MAX(EV$9:EV$497))+($RJ$4*MD168*100*100/MAX(EV$9:EV$497))+($RJ$4*ME168*100*100/MAX(EV$9:EV$497))+($RJ$4*MF168*100*100/MAX(EV$9:EV$497))+($RJ$4*MG168*100*100/MAX(EV$9:EV$497))+($RJ$4*MH168*100*100/MAX(EV$9:EV$497))+($RJ$4*MI168*100*100/MAX(EV$9:EV$497))+($RJ$4*MJ168*100*100/MAX(EV$9:EV$497))+($RJ$4*MK168*100*100/MAX(EV$9:EV$497))+($RJ$4*ML168*100*100/MAX(EV$9:EV$497))+($RJ$4*MM168*100*100/MAX(EV$9:EV$497))+($RJ$4*MN168*100*100/MAX(EV$9:EV$497))</f>
        <v>0</v>
      </c>
      <c r="RY168" s="118">
        <f>($RJ$4*MQ168*100*100/MAX(EV$9:EV$497))/2 + (($RJ$4*MR168*100*100/MAX(EV$9:EV$497))+($RJ$4*MS168*100*100/MAX(EV$9:EV$497))+($RJ$4*MT168*100*100/MAX(EV$9:EV$497))+($RJ$4*MU168*100*100/MAX(EV$9:EV$497))+($RJ$4*MV168*100*100/MAX(EV$9:EV$497))+($RJ$4*MW168*100*100/MAX(EV$9:EV$497))+($RJ$4*MX168*100*100/MAX(EV$9:EV$497))+($RJ$4*MY168*100*100/MAX(EV$9:EV$497))+($RJ$4*MZ168*100*100/MAX(EV$9:EV$497))+($RJ$4*NA168*100*100/MAX(EV$9:EV$497))+($RJ$4*NB168*100*100/MAX(EV$9:EV$497))+($RJ$4*NC168*100*100/MAX(EV$9:EV$497))+($RJ$4*ND168*100*100/MAX(EV$9:EV$497))+($RJ$4*NG168*100*100/MAX(EV$9:EV$497)))/4</f>
        <v>0</v>
      </c>
      <c r="RZ168" s="115">
        <f>($RJ$4*NH168*100*100/MAX(EV$9:EV$497))/2 + (($RJ$4*NI168*100*100/MAX(EV$9:EV$497))+($RJ$4*NJ168*100*100/MAX(EV$9:EV$497))+($RJ$4*NK168*100*100/MAX(EV$9:EV$497))+($RJ$4*NL168*100*100/MAX(EV$9:EV$497))+($RJ$4*NM168*100*100/MAX(EV$9:EV$497))+($RJ$4*NN168*100*100/MAX(EV$9:EV$497)))/4</f>
        <v>0</v>
      </c>
      <c r="SA168" s="117">
        <f>(($RJ$4*NO168*100*100/MAX(EV$9:EV$497))+($RJ$4*NP168*100*100/MAX(EV$9:EV$497)))/4</f>
        <v>0</v>
      </c>
      <c r="SB168" s="118">
        <f t="shared" si="284"/>
        <v>0</v>
      </c>
      <c r="SC168" s="115">
        <f t="shared" si="285"/>
        <v>0</v>
      </c>
      <c r="SD168" s="115">
        <f t="shared" si="286"/>
        <v>0</v>
      </c>
      <c r="SE168" s="115">
        <f t="shared" si="287"/>
        <v>0</v>
      </c>
      <c r="SF168" s="115">
        <f t="shared" si="288"/>
        <v>0</v>
      </c>
      <c r="SG168" s="115">
        <f t="shared" si="289"/>
        <v>0</v>
      </c>
      <c r="SH168" s="115">
        <f>ROUND(SB168/MAX(SB$9:SB$497)*100,0)</f>
        <v>0</v>
      </c>
      <c r="SI168" s="115">
        <f>ROUND(SC168/MAX(SC$9:SC$497)*100,0)</f>
        <v>0</v>
      </c>
      <c r="SJ168" s="115">
        <f>ROUND(SD168/MAX(SD$9:SD$497)*100,0)</f>
        <v>0</v>
      </c>
      <c r="SK168" s="115">
        <f>ROUND(SE168/MAX(SE$9:SE$497)*100,0)</f>
        <v>0</v>
      </c>
      <c r="SL168" s="115">
        <f>ROUND(SF168/MAX(SF$9:SF$497)*100,0)</f>
        <v>0</v>
      </c>
      <c r="SM168" s="121">
        <f>ROUND(SG168/MAX(SG$9:SG$497)*100,0)</f>
        <v>0</v>
      </c>
      <c r="SN168" s="115">
        <f>ROUND(AVERAGEIF($ES$9:$ES$497,$ES168,SH$9:SH$497),0)</f>
        <v>26</v>
      </c>
      <c r="SO168" s="115">
        <f>ROUND(AVERAGEIF($ES$9:$ES$497,$ES168,SI$9:SI$497),0)</f>
        <v>23</v>
      </c>
      <c r="SP168" s="115">
        <f>ROUND(AVERAGEIF($ES$9:$ES$497,$ES168,SJ$9:SJ$497),0)</f>
        <v>4</v>
      </c>
      <c r="SQ168" s="115">
        <f>ROUND(AVERAGEIF($ES$9:$ES$497,$ES168,SK$9:SK$497),0)</f>
        <v>20</v>
      </c>
      <c r="SR168" s="115">
        <f>ROUND(AVERAGEIF($ES$9:$ES$497,$ES168,SL$9:SL$497),0)</f>
        <v>7</v>
      </c>
      <c r="SS168" s="121">
        <f>ROUND(AVERAGEIF($ES$9:$ES$497,$ES168,SM$9:SM$497),0)</f>
        <v>6</v>
      </c>
      <c r="ST168" s="114">
        <f>RANK(SB168,SB$9:SB$497,0)</f>
        <v>323</v>
      </c>
      <c r="SU168" s="115">
        <f>RANK(SC168,SC$9:SC$497,0)</f>
        <v>320</v>
      </c>
      <c r="SV168" s="115">
        <f>RANK(SD168,SD$9:SD$497,0)</f>
        <v>320</v>
      </c>
      <c r="SW168" s="115">
        <f>RANK(SE168,SE$9:SE$497,0)</f>
        <v>320</v>
      </c>
      <c r="SX168" s="115">
        <f>RANK(SF168,SF$9:SF$497,0)</f>
        <v>317</v>
      </c>
      <c r="SY168" s="115">
        <f>RANK(SG168,SG$9:SG$497,0)</f>
        <v>308</v>
      </c>
      <c r="SZ168" s="115">
        <f>COUNTIFS(SB$9:SB$497,"&gt;"&amp;SB168,$ES$9:$ES$497,$ES168)+1</f>
        <v>73</v>
      </c>
      <c r="TA168" s="115">
        <f>COUNTIFS(SC$9:SC$497,"&gt;"&amp;SC168,$ES$9:$ES$497,$ES168)+1</f>
        <v>73</v>
      </c>
      <c r="TB168" s="115">
        <f>COUNTIFS(SD$9:SD$497,"&gt;"&amp;SD168,$ES$9:$ES$497,$ES168)+1</f>
        <v>71</v>
      </c>
      <c r="TC168" s="115">
        <f>COUNTIFS(SE$9:SE$497,"&gt;"&amp;SE168,$ES$9:$ES$497,$ES168)+1</f>
        <v>73</v>
      </c>
      <c r="TD168" s="115">
        <f>COUNTIFS(SF$9:SF$497,"&gt;"&amp;SF168,$ES$9:$ES$497,$ES168)+1</f>
        <v>71</v>
      </c>
      <c r="TE168" s="117">
        <f>COUNTIFS(SG$9:SG$497,"&gt;"&amp;SG168,$ES$9:$ES$497,$ES168)+1</f>
        <v>70</v>
      </c>
      <c r="TF168" s="118">
        <f t="shared" si="290"/>
        <v>23</v>
      </c>
      <c r="TG168" s="115">
        <f t="shared" si="291"/>
        <v>20</v>
      </c>
      <c r="TH168" s="115">
        <f t="shared" si="292"/>
        <v>15</v>
      </c>
      <c r="TI168" s="115">
        <f t="shared" si="293"/>
        <v>19</v>
      </c>
      <c r="TJ168" s="115">
        <f t="shared" si="294"/>
        <v>17</v>
      </c>
      <c r="TK168" s="115">
        <f t="shared" si="295"/>
        <v>23</v>
      </c>
      <c r="TL168" s="117">
        <f t="shared" si="296"/>
        <v>19</v>
      </c>
      <c r="TM168" s="118">
        <f>ROUND(TF168/MAX(TF$9:TF$497)*100,0)</f>
        <v>13</v>
      </c>
      <c r="TN168" s="115">
        <f>ROUND(TG168/MAX(TG$9:TG$497)*100,0)</f>
        <v>11</v>
      </c>
      <c r="TO168" s="115">
        <f>ROUND(TH168/MAX(TH$9:TH$497)*100,0)</f>
        <v>8</v>
      </c>
      <c r="TP168" s="115">
        <f>ROUND(TI168/MAX(TI$9:TI$497)*100,0)</f>
        <v>10</v>
      </c>
      <c r="TQ168" s="115">
        <f>ROUND(TJ168/MAX(TJ$9:TJ$497)*100,0)</f>
        <v>9</v>
      </c>
      <c r="TR168" s="115">
        <f>ROUND(TK168/MAX(TK$9:TK$497)*100,0)</f>
        <v>12</v>
      </c>
      <c r="TS168" s="119">
        <f>ROUND(TL168/MAX(TL$9:TL$497)*100,0)</f>
        <v>10</v>
      </c>
      <c r="TT168" s="120">
        <f>RANK(TM168,TM$9:TM$497,0)</f>
        <v>388</v>
      </c>
      <c r="TU168" s="115">
        <f>RANK(TN168,TN$9:TN$497,0)</f>
        <v>382</v>
      </c>
      <c r="TV168" s="115">
        <f>RANK(TO168,TO$9:TO$497,0)</f>
        <v>394</v>
      </c>
      <c r="TW168" s="115">
        <f>RANK(TP168,TP$9:TP$497,0)</f>
        <v>389</v>
      </c>
      <c r="TX168" s="115">
        <f>RANK(TQ168,TQ$9:TQ$497,0)</f>
        <v>388</v>
      </c>
      <c r="TY168" s="115">
        <f>RANK(TR168,TR$9:TR$497,0)</f>
        <v>370</v>
      </c>
      <c r="TZ168" s="121">
        <f>RANK(TS168,TS$9:TS$497,0)</f>
        <v>380</v>
      </c>
      <c r="UA168" s="132"/>
      <c r="UB168" s="7" t="s">
        <v>1</v>
      </c>
    </row>
    <row r="169" spans="1:548" x14ac:dyDescent="0.15">
      <c r="A169" s="183">
        <v>161</v>
      </c>
      <c r="B169" s="203" t="s">
        <v>942</v>
      </c>
      <c r="C169" s="63"/>
      <c r="D169" s="63"/>
      <c r="E169" s="64" t="s">
        <v>518</v>
      </c>
      <c r="F169" s="65">
        <v>20</v>
      </c>
      <c r="G169" s="65" t="s">
        <v>547</v>
      </c>
      <c r="H169" s="65" t="s">
        <v>927</v>
      </c>
      <c r="I169" s="66" t="s">
        <v>521</v>
      </c>
      <c r="J169" s="67" t="s">
        <v>521</v>
      </c>
      <c r="K169" s="67" t="s">
        <v>521</v>
      </c>
      <c r="L169" s="67" t="s">
        <v>521</v>
      </c>
      <c r="M169" s="67" t="s">
        <v>521</v>
      </c>
      <c r="N169" s="67" t="s">
        <v>521</v>
      </c>
      <c r="O169" s="67" t="s">
        <v>521</v>
      </c>
      <c r="P169" s="67" t="s">
        <v>521</v>
      </c>
      <c r="Q169" s="67" t="s">
        <v>521</v>
      </c>
      <c r="R169" s="68" t="s">
        <v>521</v>
      </c>
      <c r="S169" s="69" t="s">
        <v>521</v>
      </c>
      <c r="T169" s="67" t="s">
        <v>521</v>
      </c>
      <c r="U169" s="67" t="s">
        <v>521</v>
      </c>
      <c r="V169" s="67" t="s">
        <v>521</v>
      </c>
      <c r="W169" s="67" t="s">
        <v>521</v>
      </c>
      <c r="X169" s="67" t="s">
        <v>521</v>
      </c>
      <c r="Y169" s="67" t="s">
        <v>521</v>
      </c>
      <c r="Z169" s="67" t="s">
        <v>521</v>
      </c>
      <c r="AA169" s="67" t="s">
        <v>521</v>
      </c>
      <c r="AB169" s="68" t="s">
        <v>521</v>
      </c>
      <c r="AC169" s="69" t="s">
        <v>521</v>
      </c>
      <c r="AD169" s="67" t="s">
        <v>521</v>
      </c>
      <c r="AE169" s="67" t="s">
        <v>521</v>
      </c>
      <c r="AF169" s="67" t="s">
        <v>521</v>
      </c>
      <c r="AG169" s="67" t="s">
        <v>521</v>
      </c>
      <c r="AH169" s="67" t="s">
        <v>521</v>
      </c>
      <c r="AI169" s="67" t="s">
        <v>521</v>
      </c>
      <c r="AJ169" s="67" t="s">
        <v>521</v>
      </c>
      <c r="AK169" s="67" t="s">
        <v>521</v>
      </c>
      <c r="AL169" s="68" t="s">
        <v>521</v>
      </c>
      <c r="AM169" s="69" t="s">
        <v>521</v>
      </c>
      <c r="AN169" s="67" t="s">
        <v>521</v>
      </c>
      <c r="AO169" s="67" t="s">
        <v>521</v>
      </c>
      <c r="AP169" s="67" t="s">
        <v>521</v>
      </c>
      <c r="AQ169" s="67" t="s">
        <v>521</v>
      </c>
      <c r="AR169" s="67" t="s">
        <v>521</v>
      </c>
      <c r="AS169" s="67" t="s">
        <v>521</v>
      </c>
      <c r="AT169" s="67" t="s">
        <v>521</v>
      </c>
      <c r="AU169" s="67" t="s">
        <v>521</v>
      </c>
      <c r="AV169" s="68" t="s">
        <v>521</v>
      </c>
      <c r="AW169" s="69" t="s">
        <v>521</v>
      </c>
      <c r="AX169" s="67" t="s">
        <v>521</v>
      </c>
      <c r="AY169" s="67" t="s">
        <v>521</v>
      </c>
      <c r="AZ169" s="67" t="s">
        <v>521</v>
      </c>
      <c r="BA169" s="67" t="s">
        <v>521</v>
      </c>
      <c r="BB169" s="67" t="s">
        <v>521</v>
      </c>
      <c r="BC169" s="67" t="s">
        <v>521</v>
      </c>
      <c r="BD169" s="67" t="s">
        <v>521</v>
      </c>
      <c r="BE169" s="67" t="s">
        <v>521</v>
      </c>
      <c r="BF169" s="68" t="s">
        <v>521</v>
      </c>
      <c r="BG169" s="69" t="s">
        <v>521</v>
      </c>
      <c r="BH169" s="67" t="s">
        <v>521</v>
      </c>
      <c r="BI169" s="67" t="s">
        <v>521</v>
      </c>
      <c r="BJ169" s="67" t="s">
        <v>521</v>
      </c>
      <c r="BK169" s="67" t="s">
        <v>521</v>
      </c>
      <c r="BL169" s="67" t="s">
        <v>521</v>
      </c>
      <c r="BM169" s="67" t="s">
        <v>521</v>
      </c>
      <c r="BN169" s="67" t="s">
        <v>521</v>
      </c>
      <c r="BO169" s="67" t="s">
        <v>521</v>
      </c>
      <c r="BP169" s="68" t="s">
        <v>521</v>
      </c>
      <c r="BQ169" s="70" t="s">
        <v>521</v>
      </c>
      <c r="BR169" s="67" t="s">
        <v>521</v>
      </c>
      <c r="BS169" s="67" t="s">
        <v>521</v>
      </c>
      <c r="BT169" s="67" t="s">
        <v>521</v>
      </c>
      <c r="BU169" s="67" t="s">
        <v>521</v>
      </c>
      <c r="BV169" s="67" t="s">
        <v>521</v>
      </c>
      <c r="BW169" s="67" t="s">
        <v>521</v>
      </c>
      <c r="BX169" s="67" t="s">
        <v>521</v>
      </c>
      <c r="BY169" s="67" t="s">
        <v>521</v>
      </c>
      <c r="BZ169" s="68" t="s">
        <v>521</v>
      </c>
      <c r="CA169" s="69" t="s">
        <v>521</v>
      </c>
      <c r="CB169" s="67" t="s">
        <v>521</v>
      </c>
      <c r="CC169" s="67" t="s">
        <v>521</v>
      </c>
      <c r="CD169" s="67" t="s">
        <v>521</v>
      </c>
      <c r="CE169" s="67" t="s">
        <v>521</v>
      </c>
      <c r="CF169" s="67" t="s">
        <v>521</v>
      </c>
      <c r="CG169" s="67" t="s">
        <v>521</v>
      </c>
      <c r="CH169" s="67" t="s">
        <v>521</v>
      </c>
      <c r="CI169" s="67" t="s">
        <v>521</v>
      </c>
      <c r="CJ169" s="68" t="s">
        <v>521</v>
      </c>
      <c r="CK169" s="69" t="s">
        <v>521</v>
      </c>
      <c r="CL169" s="67" t="s">
        <v>521</v>
      </c>
      <c r="CM169" s="67" t="s">
        <v>521</v>
      </c>
      <c r="CN169" s="67" t="s">
        <v>521</v>
      </c>
      <c r="CO169" s="67" t="s">
        <v>521</v>
      </c>
      <c r="CP169" s="67" t="s">
        <v>521</v>
      </c>
      <c r="CQ169" s="67" t="s">
        <v>521</v>
      </c>
      <c r="CR169" s="67" t="s">
        <v>521</v>
      </c>
      <c r="CS169" s="67" t="s">
        <v>521</v>
      </c>
      <c r="CT169" s="68" t="s">
        <v>521</v>
      </c>
      <c r="CU169" s="69" t="s">
        <v>521</v>
      </c>
      <c r="CV169" s="67" t="s">
        <v>521</v>
      </c>
      <c r="CW169" s="67" t="s">
        <v>521</v>
      </c>
      <c r="CX169" s="67" t="s">
        <v>521</v>
      </c>
      <c r="CY169" s="67" t="s">
        <v>521</v>
      </c>
      <c r="CZ169" s="67" t="s">
        <v>521</v>
      </c>
      <c r="DA169" s="67" t="s">
        <v>521</v>
      </c>
      <c r="DB169" s="67" t="s">
        <v>521</v>
      </c>
      <c r="DC169" s="67" t="s">
        <v>521</v>
      </c>
      <c r="DD169" s="68" t="s">
        <v>521</v>
      </c>
      <c r="DE169" s="69" t="s">
        <v>521</v>
      </c>
      <c r="DF169" s="71" t="s">
        <v>521</v>
      </c>
      <c r="DG169" s="67" t="s">
        <v>521</v>
      </c>
      <c r="DH169" s="67" t="s">
        <v>521</v>
      </c>
      <c r="DI169" s="67" t="s">
        <v>521</v>
      </c>
      <c r="DJ169" s="67" t="s">
        <v>521</v>
      </c>
      <c r="DK169" s="67" t="s">
        <v>521</v>
      </c>
      <c r="DL169" s="67" t="s">
        <v>521</v>
      </c>
      <c r="DM169" s="67" t="s">
        <v>521</v>
      </c>
      <c r="DN169" s="68" t="s">
        <v>521</v>
      </c>
      <c r="DO169" s="70" t="s">
        <v>521</v>
      </c>
      <c r="DP169" s="71" t="s">
        <v>521</v>
      </c>
      <c r="DQ169" s="67" t="s">
        <v>521</v>
      </c>
      <c r="DR169" s="67" t="s">
        <v>521</v>
      </c>
      <c r="DS169" s="67" t="s">
        <v>521</v>
      </c>
      <c r="DT169" s="67" t="s">
        <v>521</v>
      </c>
      <c r="DU169" s="67" t="s">
        <v>521</v>
      </c>
      <c r="DV169" s="67" t="s">
        <v>521</v>
      </c>
      <c r="DW169" s="67" t="s">
        <v>521</v>
      </c>
      <c r="DX169" s="72" t="s">
        <v>521</v>
      </c>
      <c r="DY169" s="73" t="s">
        <v>522</v>
      </c>
      <c r="DZ169" s="74">
        <v>2</v>
      </c>
      <c r="EA169" s="74">
        <v>3</v>
      </c>
      <c r="EB169" s="74">
        <v>3</v>
      </c>
      <c r="EC169" s="75">
        <v>4</v>
      </c>
      <c r="ED169" s="76" t="s">
        <v>522</v>
      </c>
      <c r="EE169" s="74">
        <f t="shared" ref="EE169:EE199" si="303">DZ169</f>
        <v>2</v>
      </c>
      <c r="EF169" s="74">
        <f t="shared" ref="EF169:EF199" si="304">DZ169*EA169</f>
        <v>6</v>
      </c>
      <c r="EG169" s="74">
        <f t="shared" ref="EG169:EG199" si="305">DZ169*EA169*EB169</f>
        <v>18</v>
      </c>
      <c r="EH169" s="77">
        <f t="shared" ref="EH169:EH199" si="306">DZ169*EA169*EB169*EC169</f>
        <v>72</v>
      </c>
      <c r="EI169" s="73">
        <v>90</v>
      </c>
      <c r="EJ169" s="74">
        <v>130</v>
      </c>
      <c r="EK169" s="74">
        <v>250</v>
      </c>
      <c r="EL169" s="190">
        <v>420</v>
      </c>
      <c r="EM169" s="75">
        <v>1500</v>
      </c>
      <c r="EN169" s="78">
        <v>1</v>
      </c>
      <c r="EO169" s="79">
        <f t="shared" ref="EO169:EO199" si="307">(EJ169/EE169)/EI169</f>
        <v>0.72222222222222221</v>
      </c>
      <c r="EP169" s="79">
        <f t="shared" ref="EP169:EP199" si="308">(EK169/EF169)/EI169</f>
        <v>0.46296296296296291</v>
      </c>
      <c r="EQ169" s="79">
        <f t="shared" ref="EQ169:EQ199" si="309">(EL169/EG169)/EI169</f>
        <v>0.25925925925925924</v>
      </c>
      <c r="ER169" s="80">
        <f t="shared" ref="ER169:ER199" si="310">(EM169/EH169)/EI169</f>
        <v>0.23148148148148145</v>
      </c>
      <c r="ES169" s="128" t="s">
        <v>543</v>
      </c>
      <c r="ET169" s="82" t="s">
        <v>676</v>
      </c>
      <c r="EU169" s="83">
        <v>4</v>
      </c>
      <c r="EV169" s="73">
        <v>20</v>
      </c>
      <c r="EW169" s="74">
        <v>20</v>
      </c>
      <c r="EX169" s="74">
        <v>8</v>
      </c>
      <c r="EY169" s="74">
        <v>10</v>
      </c>
      <c r="EZ169" s="74">
        <v>6</v>
      </c>
      <c r="FA169" s="74">
        <v>15</v>
      </c>
      <c r="FB169" s="74">
        <v>10</v>
      </c>
      <c r="FC169" s="74">
        <v>9</v>
      </c>
      <c r="FD169" s="74">
        <f t="shared" ref="FD169:FD199" si="311">EX169+EZ169</f>
        <v>14</v>
      </c>
      <c r="FE169" s="84">
        <f t="shared" ref="FE169:FE199" si="312">EX169+FC169</f>
        <v>17</v>
      </c>
      <c r="FF169" s="73">
        <f>RANK(EV169,$EV$9:$EV$497,0)</f>
        <v>399</v>
      </c>
      <c r="FG169" s="74">
        <f>RANK(EW169,$EW$9:$EW$497,0)</f>
        <v>350</v>
      </c>
      <c r="FH169" s="74">
        <f>RANK(EX169,$EX$9:$EX$497,0)</f>
        <v>405</v>
      </c>
      <c r="FI169" s="74">
        <f>RANK(EY169,$EY$9:$EY$497,0)</f>
        <v>390</v>
      </c>
      <c r="FJ169" s="74">
        <f>RANK(EZ169,$EZ$9:$EZ$497,0)</f>
        <v>391</v>
      </c>
      <c r="FK169" s="74">
        <f>RANK(FA169,$FA$9:$FA$497,0)</f>
        <v>245</v>
      </c>
      <c r="FL169" s="74">
        <f>RANK(FB169,$FB$9:$FB$497,0)</f>
        <v>388</v>
      </c>
      <c r="FM169" s="74">
        <f>RANK(FC169,$FC$9:$FC$497,0)</f>
        <v>380</v>
      </c>
      <c r="FN169" s="74">
        <f>RANK(FD169,$FD$9:$FD$497,0)</f>
        <v>418</v>
      </c>
      <c r="FO169" s="84">
        <f>RANK(FE169,$FE$9:$FE$497,0)</f>
        <v>411</v>
      </c>
      <c r="FP169" s="73">
        <f>COUNTIFS($EV$9:$EV$497,"&gt;"&amp;EV169,$ES$9:$ES$497,ES169)+1</f>
        <v>79</v>
      </c>
      <c r="FQ169" s="74">
        <f>COUNTIFS($EW$9:$EW$497,"&gt;"&amp;EW169,$ES$9:$ES$497,ES169)+1</f>
        <v>81</v>
      </c>
      <c r="FR169" s="74">
        <f>COUNTIFS($EX$9:$EX$497,"&gt;"&amp;EX169,$ES$9:$ES$497,ES169)+1</f>
        <v>72</v>
      </c>
      <c r="FS169" s="74">
        <f>COUNTIFS($EY$9:$EY$497,"&gt;"&amp;EY169,$ES$9:$ES$497,ES169)+1</f>
        <v>75</v>
      </c>
      <c r="FT169" s="74">
        <f>COUNTIFS($EZ$9:$EZ$497,"&gt;"&amp;EZ169,$ES$9:$ES$497,ES169)+1</f>
        <v>86</v>
      </c>
      <c r="FU169" s="74">
        <f>COUNTIFS($FA$9:$FA$497,"&gt;"&amp;FA169,$ES$9:$ES$497,ES169)+1</f>
        <v>51</v>
      </c>
      <c r="FV169" s="74">
        <f>COUNTIFS($FB$9:$FB$497,"&gt;"&amp;FB169,$ES$9:$ES$497,ES169)+1</f>
        <v>84</v>
      </c>
      <c r="FW169" s="74">
        <f>COUNTIFS($FC$9:$FC$497,"&gt;"&amp;FC169,$ES$9:$ES$497,ES169)+1</f>
        <v>85</v>
      </c>
      <c r="FX169" s="74">
        <f>COUNTIFS($FD$9:$FD$497,"&gt;"&amp;FD169,$ES$9:$ES$497,ES169)+1</f>
        <v>85</v>
      </c>
      <c r="FY169" s="84">
        <f>COUNTIFS($FE$9:$FE$497,"&gt;"&amp;FE169,$ES$9:$ES$497,ES169)+1</f>
        <v>82</v>
      </c>
      <c r="FZ169" s="85">
        <f t="shared" ref="FZ169:FZ199" si="313">ROUND(EV169/$F169,2)</f>
        <v>1</v>
      </c>
      <c r="GA169" s="86">
        <f t="shared" ref="GA169:GA199" si="314">ROUND(EW169/$F169,2)</f>
        <v>1</v>
      </c>
      <c r="GB169" s="86">
        <f t="shared" ref="GB169:GB199" si="315">ROUND(EX169/$F169,2)</f>
        <v>0.4</v>
      </c>
      <c r="GC169" s="86">
        <f t="shared" ref="GC169:GC199" si="316">ROUND(EY169/$F169,2)</f>
        <v>0.5</v>
      </c>
      <c r="GD169" s="86">
        <f t="shared" ref="GD169:GD199" si="317">ROUND(EZ169/$F169,2)</f>
        <v>0.3</v>
      </c>
      <c r="GE169" s="86">
        <f t="shared" ref="GE169:GE199" si="318">ROUND(FA169/$F169,2)</f>
        <v>0.75</v>
      </c>
      <c r="GF169" s="86">
        <f t="shared" ref="GF169:GF199" si="319">ROUND(FB169/$F169,2)</f>
        <v>0.5</v>
      </c>
      <c r="GG169" s="86">
        <f t="shared" ref="GG169:GG199" si="320">ROUND(FC169/$F169,2)</f>
        <v>0.45</v>
      </c>
      <c r="GH169" s="86">
        <f t="shared" ref="GH169:GH199" si="321">ROUND(FD169/$F169,2)</f>
        <v>0.7</v>
      </c>
      <c r="GI169" s="87">
        <f t="shared" ref="GI169:GI199" si="322">ROUND(FE169/$F169,2)</f>
        <v>0.85</v>
      </c>
      <c r="GJ169" s="85">
        <f>ROUND(((FZ169-AVERAGE(FZ$9:FZ$497))/STDEVP(FZ$9:FZ$497)*10+50),2)</f>
        <v>51.3</v>
      </c>
      <c r="GK169" s="86">
        <f>ROUND(((GA169-AVERAGE(GA$9:GA$497))/STDEVP(GA$9:GA$497)*10+50),2)</f>
        <v>59.25</v>
      </c>
      <c r="GL169" s="86">
        <f>ROUND(((GB169-AVERAGE(GB$9:GB$497))/STDEVP(GB$9:GB$497)*10+50),2)</f>
        <v>43.13</v>
      </c>
      <c r="GM169" s="86">
        <f>ROUND(((GC169-AVERAGE(GC$9:GC$497))/STDEVP(GC$9:GC$497)*10+50),2)</f>
        <v>48.69</v>
      </c>
      <c r="GN169" s="86">
        <f>ROUND(((GD169-AVERAGE(GD$9:GD$497))/STDEVP(GD$9:GD$497)*10+50),2)</f>
        <v>46.84</v>
      </c>
      <c r="GO169" s="86">
        <f>ROUND(((GE169-AVERAGE(GE$9:GE$497))/STDEVP(GE$9:GE$497)*10+50),2)</f>
        <v>64.58</v>
      </c>
      <c r="GP169" s="86">
        <f>ROUND(((GF169-AVERAGE(GF$9:GF$497))/STDEVP(GF$9:GF$497)*10+50),2)</f>
        <v>45.75</v>
      </c>
      <c r="GQ169" s="86">
        <f>ROUND(((GG169-AVERAGE(GG$9:GG$497))/STDEVP(GG$9:GG$497)*10+50),2)</f>
        <v>44.34</v>
      </c>
      <c r="GR169" s="86">
        <f>ROUND(((GH169-AVERAGE(GH$9:GH$497))/STDEVP(GH$9:GH$497)*10+50),2)</f>
        <v>39.979999999999997</v>
      </c>
      <c r="GS169" s="87">
        <f>ROUND(((GI169-AVERAGE(GI$9:GI$497))/STDEVP(GI$9:GI$497)*10+50),2)</f>
        <v>42.36</v>
      </c>
      <c r="GT169" s="73">
        <f>RANK(GJ169,$GJ$9:$GJ$497,0)</f>
        <v>173</v>
      </c>
      <c r="GU169" s="74">
        <f>RANK(GK169,$GK$9:$GK$497,0)</f>
        <v>78</v>
      </c>
      <c r="GV169" s="74">
        <f>RANK(GL169,$GL$9:$GL$497,0)</f>
        <v>325</v>
      </c>
      <c r="GW169" s="74">
        <f>RANK(GM169,$GM$9:$GM$497,0)</f>
        <v>211</v>
      </c>
      <c r="GX169" s="74">
        <f>RANK(GN169,$GN$9:$GN$497,0)</f>
        <v>198</v>
      </c>
      <c r="GY169" s="74">
        <f>RANK(GO169,$GO$9:$GO$497,0)</f>
        <v>40</v>
      </c>
      <c r="GZ169" s="74">
        <f>RANK(GP169,$GP$9:$GP$497,0)</f>
        <v>268</v>
      </c>
      <c r="HA169" s="74">
        <f>RANK(GQ169,$GQ$9:$GQ$497,0)</f>
        <v>297</v>
      </c>
      <c r="HB169" s="74">
        <f>RANK(GR169,$GR$9:$GR$497,0)</f>
        <v>382</v>
      </c>
      <c r="HC169" s="84">
        <f>RANK(GS169,$GS$9:$GS$497,0)</f>
        <v>335</v>
      </c>
      <c r="HD169" s="85">
        <f>ROUND(AVERAGEIF($ES$9:$ES$497,$ES169,$FZ$9:$FZ$497),2)</f>
        <v>0.86</v>
      </c>
      <c r="HE169" s="86">
        <f>ROUND(AVERAGEIF($ES$9:$ES$497,$ES169,$GA$9:$GA$497),2)</f>
        <v>1.0900000000000001</v>
      </c>
      <c r="HF169" s="86">
        <f>ROUND(AVERAGEIF($ES$9:$ES$497,$ES169,$GB$9:$GB$497),2)</f>
        <v>0.28999999999999998</v>
      </c>
      <c r="HG169" s="86">
        <f>ROUND(AVERAGEIF($ES$9:$ES$497,$ES169,$GC$9:$GC$497),2)</f>
        <v>0.42</v>
      </c>
      <c r="HH169" s="86">
        <f>ROUND(AVERAGEIF($ES$9:$ES$497,$ES169,$GD$9:$GD$497),2)</f>
        <v>0.86</v>
      </c>
      <c r="HI169" s="86">
        <f>ROUND(AVERAGEIF($ES$9:$ES$497,$ES169,$GE$9:$GE$497),2)</f>
        <v>0.3</v>
      </c>
      <c r="HJ169" s="86">
        <f>ROUND(AVERAGEIF($ES$9:$ES$497,$ES169,$GF$9:$GF$497),2)</f>
        <v>0.67</v>
      </c>
      <c r="HK169" s="86">
        <f>ROUND(AVERAGEIF($ES$9:$ES$497,$ES169,$GG$9:$GG$497),2)</f>
        <v>0.73</v>
      </c>
      <c r="HL169" s="86">
        <f>ROUND(AVERAGEIF($ES$9:$ES$497,$ES169,$GH$9:$GH$497),2)</f>
        <v>1.1399999999999999</v>
      </c>
      <c r="HM169" s="87">
        <f>ROUND(AVERAGEIF($ES$9:$ES$497,$ES169,$GI$9:$GI$497),2)</f>
        <v>1.01</v>
      </c>
      <c r="HN169" s="88">
        <f t="shared" ref="HN169:HN199" si="323">FZ169-HD169</f>
        <v>0.14000000000000001</v>
      </c>
      <c r="HO169" s="89">
        <f t="shared" ref="HO169:HO199" si="324">GA169-HE169</f>
        <v>-9.000000000000008E-2</v>
      </c>
      <c r="HP169" s="89">
        <f t="shared" ref="HP169:HP199" si="325">GB169-HF169</f>
        <v>0.11000000000000004</v>
      </c>
      <c r="HQ169" s="89">
        <f t="shared" ref="HQ169:HQ199" si="326">GC169-HG169</f>
        <v>8.0000000000000016E-2</v>
      </c>
      <c r="HR169" s="89">
        <f t="shared" ref="HR169:HR199" si="327">GD169-HH169</f>
        <v>-0.56000000000000005</v>
      </c>
      <c r="HS169" s="89">
        <f t="shared" ref="HS169:HS199" si="328">GE169-HI169</f>
        <v>0.45</v>
      </c>
      <c r="HT169" s="89">
        <f t="shared" ref="HT169:HT199" si="329">GF169-HJ169</f>
        <v>-0.17000000000000004</v>
      </c>
      <c r="HU169" s="89">
        <f t="shared" ref="HU169:HU199" si="330">GG169-HK169</f>
        <v>-0.27999999999999997</v>
      </c>
      <c r="HV169" s="89">
        <f t="shared" ref="HV169:HV199" si="331">GH169-HL169</f>
        <v>-0.43999999999999995</v>
      </c>
      <c r="HW169" s="90">
        <f t="shared" ref="HW169:HW199" si="332">GI169-HM169</f>
        <v>-0.16000000000000003</v>
      </c>
      <c r="HX169" s="73">
        <f>COUNTIFS($FZ$9:$FZ$497,"&gt;"&amp;FZ169,$ES$9:$ES$497,$ES169)+1</f>
        <v>20</v>
      </c>
      <c r="HY169" s="74">
        <f>COUNTIFS($GA$9:$GA$497,"&gt;"&amp;GA169,$ES$9:$ES$497,$ES169)+1</f>
        <v>55</v>
      </c>
      <c r="HZ169" s="74">
        <f>COUNTIFS($GB$9:$GB$497,"&gt;"&amp;GB169,$ES$9:$ES$497,$ES169)+1</f>
        <v>22</v>
      </c>
      <c r="IA169" s="74">
        <f>COUNTIFS($GC$9:$GC$497,"&gt;"&amp;GC169,$ES$9:$ES$497,$ES169)+1</f>
        <v>24</v>
      </c>
      <c r="IB169" s="74">
        <f>COUNTIFS($GD$9:$GD$497,"&gt;"&amp;GD169,$ES$9:$ES$497,$ES169)+1</f>
        <v>88</v>
      </c>
      <c r="IC169" s="74">
        <f>COUNTIFS($GE$9:$GE$497,"&gt;"&amp;GE169,$ES$9:$ES$497,$ES169)+1</f>
        <v>1</v>
      </c>
      <c r="ID169" s="74">
        <f>COUNTIFS($GF$9:$GF$497,"&gt;"&amp;GF169,$ES$9:$ES$497,$ES169)+1</f>
        <v>67</v>
      </c>
      <c r="IE169" s="74">
        <f>COUNTIFS($GG$9:$GG$497,"&gt;"&amp;GG169,$ES$9:$ES$497,$ES169)+1</f>
        <v>85</v>
      </c>
      <c r="IF169" s="74">
        <f>COUNTIFS($GH$9:$GH$497,"&gt;"&amp;GH169,$ES$9:$ES$497,$ES169)+1</f>
        <v>86</v>
      </c>
      <c r="IG169" s="84">
        <f>COUNTIFS($GI$9:$GI$497,"&gt;"&amp;GI169,$ES$9:$ES$497,$ES169)+1</f>
        <v>68</v>
      </c>
      <c r="IH169" s="91"/>
      <c r="II169" s="79"/>
      <c r="IJ169" s="79"/>
      <c r="IK169" s="79"/>
      <c r="IL169" s="79"/>
      <c r="IM169" s="92"/>
      <c r="IN169" s="93"/>
      <c r="IO169" s="94"/>
      <c r="IP169" s="95"/>
      <c r="IQ169" s="79"/>
      <c r="IR169" s="79"/>
      <c r="IS169" s="79"/>
      <c r="IT169" s="79"/>
      <c r="IU169" s="79"/>
      <c r="IV169" s="79"/>
      <c r="IW169" s="96"/>
      <c r="IX169" s="93"/>
      <c r="IY169" s="79"/>
      <c r="IZ169" s="79"/>
      <c r="JA169" s="79"/>
      <c r="JB169" s="79"/>
      <c r="JC169" s="79"/>
      <c r="JD169" s="79"/>
      <c r="JE169" s="97"/>
      <c r="JF169" s="95"/>
      <c r="JG169" s="79"/>
      <c r="JH169" s="79"/>
      <c r="JI169" s="79"/>
      <c r="JJ169" s="79"/>
      <c r="JK169" s="79"/>
      <c r="JL169" s="79"/>
      <c r="JM169" s="96"/>
      <c r="JN169" s="93"/>
      <c r="JO169" s="79"/>
      <c r="JP169" s="79"/>
      <c r="JQ169" s="79"/>
      <c r="JR169" s="79"/>
      <c r="JS169" s="79"/>
      <c r="JT169" s="79"/>
      <c r="JU169" s="79"/>
      <c r="JV169" s="79"/>
      <c r="JW169" s="79"/>
      <c r="JX169" s="79"/>
      <c r="JY169" s="79"/>
      <c r="JZ169" s="97"/>
      <c r="KA169" s="93"/>
      <c r="KB169" s="79"/>
      <c r="KC169" s="79"/>
      <c r="KD169" s="79"/>
      <c r="KE169" s="97"/>
      <c r="KF169" s="95"/>
      <c r="KG169" s="79"/>
      <c r="KH169" s="79"/>
      <c r="KI169" s="79"/>
      <c r="KJ169" s="79"/>
      <c r="KK169" s="98"/>
      <c r="KL169" s="79"/>
      <c r="KM169" s="79"/>
      <c r="KN169" s="79"/>
      <c r="KO169" s="79"/>
      <c r="KP169" s="79"/>
      <c r="KQ169" s="79"/>
      <c r="KR169" s="79"/>
      <c r="KS169" s="96"/>
      <c r="KT169" s="96"/>
      <c r="KU169" s="96"/>
      <c r="KV169" s="96"/>
      <c r="KW169" s="93"/>
      <c r="KX169" s="79"/>
      <c r="KY169" s="79"/>
      <c r="KZ169" s="79"/>
      <c r="LA169" s="79"/>
      <c r="LB169" s="79"/>
      <c r="LC169" s="96"/>
      <c r="LD169" s="93"/>
      <c r="LE169" s="94"/>
      <c r="LF169" s="99"/>
      <c r="LG169" s="75"/>
      <c r="LH169" s="93"/>
      <c r="LI169" s="79"/>
      <c r="LJ169" s="74"/>
      <c r="LK169" s="74"/>
      <c r="LL169" s="74"/>
      <c r="LM169" s="100"/>
      <c r="LN169" s="95"/>
      <c r="LO169" s="79"/>
      <c r="LP169" s="79"/>
      <c r="LQ169" s="79"/>
      <c r="LR169" s="96"/>
      <c r="LS169" s="93"/>
      <c r="LT169" s="79"/>
      <c r="LU169" s="79"/>
      <c r="LV169" s="79"/>
      <c r="LW169" s="79"/>
      <c r="LX169" s="79"/>
      <c r="LY169" s="79"/>
      <c r="LZ169" s="79"/>
      <c r="MA169" s="97"/>
      <c r="MB169" s="95"/>
      <c r="MC169" s="79"/>
      <c r="MD169" s="79"/>
      <c r="ME169" s="79"/>
      <c r="MF169" s="79"/>
      <c r="MG169" s="79"/>
      <c r="MH169" s="79"/>
      <c r="MI169" s="79"/>
      <c r="MJ169" s="79"/>
      <c r="MK169" s="79"/>
      <c r="ML169" s="79"/>
      <c r="MM169" s="79"/>
      <c r="MN169" s="98"/>
      <c r="MO169" s="98"/>
      <c r="MP169" s="96"/>
      <c r="MQ169" s="93"/>
      <c r="MR169" s="79"/>
      <c r="MS169" s="79"/>
      <c r="MT169" s="79"/>
      <c r="MU169" s="79"/>
      <c r="MV169" s="98"/>
      <c r="MW169" s="79">
        <v>0.05</v>
      </c>
      <c r="MX169" s="79"/>
      <c r="MY169" s="79"/>
      <c r="MZ169" s="79"/>
      <c r="NA169" s="79"/>
      <c r="NB169" s="79"/>
      <c r="NC169" s="79"/>
      <c r="ND169" s="96"/>
      <c r="NE169" s="96"/>
      <c r="NF169" s="96"/>
      <c r="NG169" s="96"/>
      <c r="NH169" s="93"/>
      <c r="NI169" s="79"/>
      <c r="NJ169" s="79"/>
      <c r="NK169" s="79"/>
      <c r="NL169" s="79"/>
      <c r="NM169" s="79"/>
      <c r="NN169" s="94"/>
      <c r="NO169" s="93"/>
      <c r="NP169" s="80"/>
      <c r="NQ169" s="124" t="s">
        <v>939</v>
      </c>
      <c r="NR169" s="102" t="s">
        <v>945</v>
      </c>
      <c r="NS169" s="102"/>
      <c r="NT169" s="102"/>
      <c r="NU169" s="102"/>
      <c r="NV169" s="104"/>
      <c r="NW169" s="102" t="s">
        <v>929</v>
      </c>
      <c r="NX169" s="133" t="s">
        <v>946</v>
      </c>
      <c r="NY169" s="129"/>
      <c r="NZ169" s="133" t="s">
        <v>946</v>
      </c>
      <c r="OA169" s="134"/>
      <c r="OB169" s="134"/>
      <c r="OC169" s="134"/>
      <c r="OD169" s="108">
        <f t="shared" ref="OD169:OD199" si="333">EH169</f>
        <v>72</v>
      </c>
      <c r="OE169" s="109">
        <v>6</v>
      </c>
      <c r="OF169" s="110">
        <f t="shared" ref="OF169:OF199" si="334">IF(ISERROR(ROUND(MAX(EI169/1,EJ169/EE169,EK169/EF169,EL169/EG169,EM169/EH169),0)),"0",ROUND(MAX(EI169/1,EJ169/EE169,EK169/EF169,EL169/EG169,EM169/EH169),0))</f>
        <v>90</v>
      </c>
      <c r="OG169" s="109">
        <v>6</v>
      </c>
      <c r="OH169" s="111">
        <f>ROUND(AVERAGEIF($ES$9:$ES$497,$ES169,EV$9:EV$497),0)</f>
        <v>57</v>
      </c>
      <c r="OI169" s="112">
        <f>ROUND(AVERAGEIF($ES$9:$ES$497,$ES169,EW$9:EW$497),0)</f>
        <v>69</v>
      </c>
      <c r="OJ169" s="112">
        <f>ROUND(AVERAGEIF($ES$9:$ES$497,$ES169,EX$9:EX$497),0)</f>
        <v>17</v>
      </c>
      <c r="OK169" s="112">
        <f>ROUND(AVERAGEIF($ES$9:$ES$497,$ES169,EY$9:EY$497),0)</f>
        <v>30</v>
      </c>
      <c r="OL169" s="112">
        <f>ROUND(AVERAGEIF($ES$9:$ES$497,$ES169,EZ$9:EZ$497),0)</f>
        <v>58</v>
      </c>
      <c r="OM169" s="112">
        <f>ROUND(AVERAGEIF($ES$9:$ES$497,$ES169,FA$9:FA$497),0)</f>
        <v>21</v>
      </c>
      <c r="ON169" s="112">
        <f>ROUND(AVERAGEIF($ES$9:$ES$497,$ES169,FB$9:FB$497),0)</f>
        <v>45</v>
      </c>
      <c r="OO169" s="112">
        <f>ROUND(AVERAGEIF($ES$9:$ES$497,$ES169,FC$9:FC$497),0)</f>
        <v>49</v>
      </c>
      <c r="OP169" s="112">
        <f>ROUND(AVERAGEIF($ES$9:$ES$497,$ES169,FD$9:FD$497),0)</f>
        <v>75</v>
      </c>
      <c r="OQ169" s="113">
        <f>ROUND(AVERAGEIF($ES$9:$ES$497,$ES169,FE$9:FE$497),0)</f>
        <v>66</v>
      </c>
      <c r="OR169" s="114">
        <f>ROUND(EV169/MAX(EV$9:EV$497)*100,0)</f>
        <v>11</v>
      </c>
      <c r="OS169" s="115">
        <f>ROUND(EW169/MAX(EW$9:EW$497)*100,0)</f>
        <v>16</v>
      </c>
      <c r="OT169" s="115">
        <f>ROUND(EX169/MAX(EX$9:EX$497)*100,0)</f>
        <v>7</v>
      </c>
      <c r="OU169" s="115">
        <f>ROUND(EY169/MAX(EY$9:EY$497)*100,0)</f>
        <v>7</v>
      </c>
      <c r="OV169" s="115">
        <f>ROUND(EZ169/MAX(EZ$9:EZ$497)*100,0)</f>
        <v>5</v>
      </c>
      <c r="OW169" s="115">
        <f>ROUND(FA169/MAX(FA$9:FA$497)*100,0)</f>
        <v>13</v>
      </c>
      <c r="OX169" s="115">
        <f>ROUND(FB169/MAX(FB$9:FB$497)*100,0)</f>
        <v>7</v>
      </c>
      <c r="OY169" s="116">
        <f>ROUND(FC169/MAX(FC$9:FC$497)*100,0)</f>
        <v>6</v>
      </c>
      <c r="OZ169" s="115">
        <f>ROUND(FD169/MAX(FD$9:FD$497)*100,0)</f>
        <v>9</v>
      </c>
      <c r="PA169" s="117">
        <f>ROUND(FE169/MAX(FE$9:FE$497)*100,0)</f>
        <v>7</v>
      </c>
      <c r="PB169" s="118">
        <f t="shared" ref="PB169:PB199" si="335">OT169*3 + (OR169+OS169+OX169)*2 + (OU169+OY169)</f>
        <v>102</v>
      </c>
      <c r="PC169" s="115">
        <f t="shared" ref="PC169:PC199" si="336">OV169*3 + (OR169+OS169+OX169)*2 + (OU169+OY169)</f>
        <v>96</v>
      </c>
      <c r="PD169" s="115">
        <f t="shared" ref="PD169:PD199" si="337">(OT169+OV169)*3 + (OR169+OS169+OX169)*2 + (OU169+OY169)</f>
        <v>117</v>
      </c>
      <c r="PE169" s="115">
        <f t="shared" ref="PE169:PE199" si="338">(OT169+OY169)*3 + (OR169+OS169+OX169)*2 + (OU169)</f>
        <v>114</v>
      </c>
      <c r="PF169" s="115">
        <f t="shared" ref="PF169:PF199" si="339">(OR169+OU169)*3 + (OS169+OW169)*2 + OX169</f>
        <v>119</v>
      </c>
      <c r="PG169" s="119">
        <f t="shared" ref="PG169:PG199" si="340">OW169*3 + (OR169+OS169+OU169)*2 + OX169</f>
        <v>114</v>
      </c>
      <c r="PH169" s="118">
        <f>ROUND(PB169/MAX(PB$9:PB$497)*100,0)</f>
        <v>12</v>
      </c>
      <c r="PI169" s="115">
        <f>ROUND(PC169/MAX(PC$9:PC$497)*100,0)</f>
        <v>11</v>
      </c>
      <c r="PJ169" s="115">
        <f>ROUND(PD169/MAX(PD$9:PD$497)*100,0)</f>
        <v>12</v>
      </c>
      <c r="PK169" s="115">
        <f>ROUND(PE169/MAX(PE$9:PE$497)*100,0)</f>
        <v>11</v>
      </c>
      <c r="PL169" s="115">
        <f>ROUND(PF169/MAX(PF$9:PF$497)*100,0)</f>
        <v>17</v>
      </c>
      <c r="PM169" s="119">
        <f>ROUND(PG169/MAX(PG$9:PG$497)*100,0)</f>
        <v>17</v>
      </c>
      <c r="PN169" s="118">
        <f>RANK(PH169,PH$9:PH$497,0)</f>
        <v>404</v>
      </c>
      <c r="PO169" s="115">
        <f>RANK(PI169,PI$9:PI$497,0)</f>
        <v>404</v>
      </c>
      <c r="PP169" s="115">
        <f>RANK(PJ169,PJ$9:PJ$497,0)</f>
        <v>404</v>
      </c>
      <c r="PQ169" s="115">
        <f>RANK(PK169,PK$9:PK$497,0)</f>
        <v>405</v>
      </c>
      <c r="PR169" s="115">
        <f>RANK(PL169,PL$9:PL$497,0)</f>
        <v>389</v>
      </c>
      <c r="PS169" s="119">
        <f>RANK(PM169,PM$9:PM$497,0)</f>
        <v>378</v>
      </c>
      <c r="PT169" s="120">
        <f>ROUND(FZ169/MAX(FZ$9:FZ$497)*100,0)</f>
        <v>55</v>
      </c>
      <c r="PU169" s="115">
        <f>ROUND(GA169/MAX(GA$9:GA$497)*100,0)</f>
        <v>56</v>
      </c>
      <c r="PV169" s="115">
        <f>ROUND(GB169/MAX(GB$9:GB$497)*100,0)</f>
        <v>29</v>
      </c>
      <c r="PW169" s="115">
        <f>ROUND(GC169/MAX(GC$9:GC$497)*100,0)</f>
        <v>40</v>
      </c>
      <c r="PX169" s="115">
        <f>ROUND(GD169/MAX(GD$9:GD$497)*100,0)</f>
        <v>17</v>
      </c>
      <c r="PY169" s="115">
        <f>ROUND(GE169/MAX(GE$9:GE$497)*100,0)</f>
        <v>45</v>
      </c>
      <c r="PZ169" s="115">
        <f>ROUND(GF169/MAX(GF$9:GF$497)*100,0)</f>
        <v>23</v>
      </c>
      <c r="QA169" s="116">
        <f>ROUND(GG169/MAX(GG$9:GG$497)*100,0)</f>
        <v>25</v>
      </c>
      <c r="QB169" s="115">
        <f>ROUND(GH169/MAX(GH$9:GH$497)*100,0)</f>
        <v>31</v>
      </c>
      <c r="QC169" s="121">
        <f>ROUND(GI169/MAX(GI$9:GI$497)*100,0)</f>
        <v>27</v>
      </c>
      <c r="QD169" s="120">
        <f>ROUND(AVERAGEIF($ES$9:$ES$497,$ES169,PT$9:PT$497),0)</f>
        <v>47</v>
      </c>
      <c r="QE169" s="120">
        <f>ROUND(AVERAGEIF($ES$9:$ES$497,$ES169,PU$9:PU$497),0)</f>
        <v>61</v>
      </c>
      <c r="QF169" s="120">
        <f>ROUND(AVERAGEIF($ES$9:$ES$497,$ES169,PV$9:PV$497),0)</f>
        <v>21</v>
      </c>
      <c r="QG169" s="120">
        <f>ROUND(AVERAGEIF($ES$9:$ES$497,$ES169,PW$9:PW$497),0)</f>
        <v>34</v>
      </c>
      <c r="QH169" s="120">
        <f>ROUND(AVERAGEIF($ES$9:$ES$497,$ES169,PX$9:PX$497),0)</f>
        <v>48</v>
      </c>
      <c r="QI169" s="120">
        <f>ROUND(AVERAGEIF($ES$9:$ES$497,$ES169,PY$9:PY$497),0)</f>
        <v>18</v>
      </c>
      <c r="QJ169" s="120">
        <f>ROUND(AVERAGEIF($ES$9:$ES$497,$ES169,PZ$9:PZ$497),0)</f>
        <v>31</v>
      </c>
      <c r="QK169" s="120">
        <f>ROUND(AVERAGEIF($ES$9:$ES$497,$ES169,QA$9:QA$497),0)</f>
        <v>40</v>
      </c>
      <c r="QL169" s="120">
        <f>ROUND(AVERAGEIF($ES$9:$ES$497,$ES169,QB$9:QB$497),0)</f>
        <v>51</v>
      </c>
      <c r="QM169" s="120">
        <f>ROUND(AVERAGEIF($ES$9:$ES$497,$ES169,QC$9:QC$497),0)</f>
        <v>32</v>
      </c>
      <c r="QN169" s="114">
        <f t="shared" si="297"/>
        <v>449</v>
      </c>
      <c r="QO169" s="115">
        <f t="shared" si="298"/>
        <v>401</v>
      </c>
      <c r="QP169" s="115">
        <f t="shared" si="299"/>
        <v>517</v>
      </c>
      <c r="QQ169" s="115">
        <f t="shared" si="300"/>
        <v>524</v>
      </c>
      <c r="QR169" s="115">
        <f t="shared" si="301"/>
        <v>605</v>
      </c>
      <c r="QS169" s="119">
        <f t="shared" si="302"/>
        <v>505</v>
      </c>
      <c r="QT169" s="114">
        <f>ROUND((QN169-MIN(QN$9:QN$497))/(MAX(QN$9:QN$497)-MIN(QN$9:QN$497))*100,0)</f>
        <v>34</v>
      </c>
      <c r="QU169" s="115">
        <f>ROUND((QO169-MIN(QO$9:QO$497))/(MAX(QO$9:QO$497)-MIN(QO$9:QO$497))*100,0)</f>
        <v>28</v>
      </c>
      <c r="QV169" s="115">
        <f>ROUND((QP169-MIN(QP$9:QP$497))/(MAX(QP$9:QP$497)-MIN(QP$9:QP$497))*100,0)</f>
        <v>24</v>
      </c>
      <c r="QW169" s="115">
        <f>ROUND((QQ169-MIN(QQ$9:QQ$497))/(MAX(QQ$9:QQ$497)-MIN(QQ$9:QQ$497))*100,0)</f>
        <v>30</v>
      </c>
      <c r="QX169" s="115">
        <f>ROUND((QR169-MIN(QR$9:QR$497))/(MAX(QR$9:QR$497)-MIN(QR$9:QR$497))*100,0)</f>
        <v>63</v>
      </c>
      <c r="QY169" s="115">
        <f>ROUND((QS169-MIN(QS$9:QS$497))/(MAX(QS$9:QS$497)-MIN(QS$9:QS$497))*100,0)</f>
        <v>66</v>
      </c>
      <c r="QZ169" s="114">
        <f>RANK(QN169,QN$9:QN$497,0)</f>
        <v>266</v>
      </c>
      <c r="RA169" s="115">
        <f>RANK(QO169,QO$9:QO$497,0)</f>
        <v>182</v>
      </c>
      <c r="RB169" s="115">
        <f>RANK(QP169,QP$9:QP$497,0)</f>
        <v>290</v>
      </c>
      <c r="RC169" s="115">
        <f>RANK(QQ169,QQ$9:QQ$497,0)</f>
        <v>281</v>
      </c>
      <c r="RD169" s="115">
        <f>RANK(QR169,QR$9:QR$497,0)</f>
        <v>97</v>
      </c>
      <c r="RE169" s="115">
        <f>RANK(QS169,QS$9:QS$497,0)</f>
        <v>38</v>
      </c>
      <c r="RF169" s="122"/>
      <c r="RG169" s="115">
        <f>($RH$3*(IH169+IJ169)*100*100/MAX(EX$9:EX$497)*$RO$3) +($RH$3*(II169+IJ169)*100*100/MAX(EX$9:EX$497)*$RO$4) + ($RH$3*IK169*100*100/MAX(EX$9:EX$497)*0.098)</f>
        <v>0</v>
      </c>
      <c r="RH169" s="115">
        <f>($RH$4*IL169*100*100/MAX(EZ$9:EZ$497))*$RQ$3</f>
        <v>0</v>
      </c>
      <c r="RI169" s="115">
        <f>($RH$3*IM169*100*100/MAX(EY$9:EY$497))*$RQ$4</f>
        <v>0</v>
      </c>
      <c r="RJ169" s="115">
        <f>($RH$3*IN169*100*100/MAX(EX$9:EX$497))</f>
        <v>0</v>
      </c>
      <c r="RK169" s="115">
        <f>($RH$4*IO169*100*100/MAX(EZ$9:EZ$497))*$RQ$3</f>
        <v>0</v>
      </c>
      <c r="RL169" s="115">
        <f>(($RL$4*IP169*100*((100/MAX(EX$9:EX$497)+100/MAX(EZ$9:EZ$497))/2))+($RL$4*IQ169*100*((100/MAX(EX$9:EX$497)+100/MAX(EZ$9:EZ$497))/2))+($RL$4*IR169*100*((100/MAX(EX$9:EX$497)+100/MAX(EZ$9:EZ$497))/2))+($RL$4*IS169*100*((100/MAX(EX$9:EX$497)+100/MAX(EZ$9:EZ$497))/2))+($RL$4*IT169*100*((100/MAX(EX$9:EX$497)+100/MAX(EZ$9:EZ$497))/2))+($RL$4*IU169*100*((100/MAX(EX$9:EX$497)+100/MAX(EZ$9:EZ$497))/2))+($RL$4*IV169*100*((100/MAX(EX$9:EX$497)+100/MAX(EZ$9:EZ$497))/2))+($RL$4*IW169*100*((100/MAX(EX$9:EX$497)+100/MAX(EZ$9:EZ$497))/2)))*$RS$3</f>
        <v>0</v>
      </c>
      <c r="RM169" s="115">
        <f>(($RH$3*IX169*100*100/MAX(EX$9:EX$497))+($RH$3*IY169*100*100/MAX(EX$9:EX$497))+($RH$3*IZ169*100*100/MAX(EX$9:EX$497))+($RH$3*JA169*100*100/MAX(EX$9:EX$497))+($RH$3*JB169*100*100/MAX(EX$9:EX$497))+($RH$3*JC169*100*100/MAX(EX$9:EX$497))+($RH$3*JD169*100*100/MAX(EX$9:EX$497))+($RH$3*JE169*100*100/MAX(EX$9:EX$497)))*$RS$4</f>
        <v>0</v>
      </c>
      <c r="RN169" s="115">
        <f>(($RH$4*JF169*100*100/MAX(EZ$9:EZ$497)) + ($RH$4*JG169*100*100/MAX(EZ$9:EZ$497)) + ($RH$4*JH169*100*100/MAX(EZ$9:EZ$497)) + ($RH$4*JI169*100*100/MAX(EZ$9:EZ$497)) + ($RH$4*JJ169*100*100/MAX(EZ$9:EZ$497)) + ($RH$4*JK169*100*100/MAX(EZ$9:EZ$497)) + ($RH$4*JL169*100*100/MAX(EZ$9:EZ$497)) + ($RH$4*JM169*100*100/MAX(EZ$9:EZ$497)))*$RU$3</f>
        <v>0</v>
      </c>
      <c r="RO169" s="115">
        <f>(($RL$4*JN169*100*((100/MAX(EX$9:EX$497)+100/MAX(EZ$9:EZ$497))/2))+($RL$4*JO169*100*((100/MAX(EX$9:EX$497)+100/MAX(EZ$9:EZ$497))/2))+($RL$4*JP169*100*((100/MAX(EX$9:EX$497)+100/MAX(EZ$9:EZ$497))/2))+($RL$4*JQ169*100*((100/MAX(EX$9:EX$497)+100/MAX(EZ$9:EZ$497))/2))+($RL$4*JR169*100*((100/MAX(EX$9:EX$497)+100/MAX(EZ$9:EZ$497))/2))+($RL$4*JS169*100*((100/MAX(EX$9:EX$497)+100/MAX(EZ$9:EZ$497))/2))+($RL$4*JT169*100*((100/MAX(EX$9:EX$497)+100/MAX(EZ$9:EZ$497))/2))+($RL$4*JU169*100*((100/MAX(EX$9:EX$497)+100/MAX(EZ$9:EZ$497))/2))+($RL$4*JV169*100*((100/MAX(EX$9:EX$497)+100/MAX(EZ$9:EZ$497))/2))+($RL$4*JW169*100*((100/MAX(EX$9:EX$497)+100/MAX(EZ$9:EZ$497))/2))+($RL$4*JX169*100*((100/MAX(EX$9:EX$497)+100/MAX(EZ$9:EZ$497))/2))+($RL$4*JY169*100*((100/MAX(EX$9:EX$497)+100/MAX(EZ$9:EZ$497))/2))+($RL$4*JZ169*100*((100/MAX(EX$9:EX$497)+100/MAX(EZ$9:EZ$497))/2)))*$RW$3/2</f>
        <v>0</v>
      </c>
      <c r="RP169" s="119">
        <f>($RJ$3*KA169*100*100/MAX(FA$9:FA$497)) + ($RJ$3*KB169*100*100/MAX(FA$9:FA$497)/2) + ($RJ$3*KC169*100*100/MAX(FA$9:FA$497)/2) + ($RJ$3*KD169*100*100/MAX(FA$9:FA$497)/4) + ($RJ$3*KE169*100*100/MAX(FA$9:FA$497)/4)</f>
        <v>0</v>
      </c>
      <c r="RQ169" s="118">
        <f>($RL$4*KF169*100*((100/MAX(EX$9:EX$497)+100/MAX(EZ$9:EZ$497)))) * ($RO$3/2) + (($RL$4*KG169*100*((100/MAX(EX$9:EX$497)+100/MAX(EZ$9:EZ$497))))+($RL$4*KH169*100*((100/MAX(EX$9:EX$497)+100/MAX(EZ$9:EZ$497))))+($RL$4*KI169*100*((100/MAX(EX$9:EX$497)+100/MAX(EZ$9:EZ$497))))+($RL$4*KJ169*100*((100/MAX(EX$9:EX$497)+100/MAX(EZ$9:EZ$497))))+($RL$4*KK169*100*((100/MAX(EX$9:EX$497)+100/MAX(EZ$9:EZ$497))))+($RL$4*KL169*100*((100/MAX(EX$9:EX$497)+100/MAX(EZ$9:EZ$497))))+($RL$4*KM169*100*((100/MAX(EX$9:EX$497)+100/MAX(EZ$9:EZ$497))))+($RL$4*KN169*100*((100/MAX(EX$9:EX$497)+100/MAX(EZ$9:EZ$497))))+($RL$4*KO169*100*((100/MAX(EX$9:EX$497)+100/MAX(EZ$9:EZ$497))))+($RL$4*KP169*100*((100/MAX(EX$9:EX$497)+100/MAX(EZ$9:EZ$497))))+($RL$4*KQ169*100*((100/MAX(EX$9:EX$497)+100/MAX(EZ$9:EZ$497))))+($RL$4*KR169*100*((100/MAX(EX$9:EX$497)+100/MAX(EZ$9:EZ$497))))+($RL$4*KS169*100*((100/MAX(EX$9:EX$497)+100/MAX(EZ$9:EZ$497))))+($RL$4*KV169*100*((100/MAX(EX$9:EX$497)+100/MAX(EZ$9:EZ$497))))) * (($RO$3+$RO$4)/6)</f>
        <v>0</v>
      </c>
      <c r="RR169" s="115">
        <f>(($RL$4*KW169*100*((100/MAX(EX$9:EX$497)+100/MAX(EZ$9:EZ$497))))) * ($RO$3/2) + (($RL$4*KX169*100*((100/MAX(EX$9:EX$497)+100/MAX(EZ$9:EZ$497))))+($RL$4*KY169*100*((100/MAX(EX$9:EX$497)+100/MAX(EZ$9:EZ$497))))+($RL$4*KZ169*100*((100/MAX(EX$9:EX$497)+100/MAX(EZ$9:EZ$497))))+($RL$4*LA169*100*((100/MAX(EX$9:EX$497)+100/MAX(EZ$9:EZ$497))))+($RL$4*LB169*100*((100/MAX(EX$9:EX$497)+100/MAX(EZ$9:EZ$497))))+($RL$4*LC169*100*((100/MAX(EX$9:EX$497)+100/MAX(EZ$9:EZ$497))))) * (($RO$3+$RO$4)/6)</f>
        <v>0</v>
      </c>
      <c r="RS169" s="119">
        <f>(($RL$4*LD169*100*((100/MAX(EX$9:EX$497)+100/MAX(EZ$9:EZ$497))))+($RL$4*LE169*100*((100/MAX(EX$9:EX$497)+100/MAX(EZ$9:EZ$497))))) * (($RO$3+$RO$4)/6)</f>
        <v>0</v>
      </c>
      <c r="RT169" s="118">
        <f>($RJ$4*LH169*100*(100/MAX(EV$9:EV$497)))+($RJ$4*LI169*100*(100/MAX(EV$9:EV$497)))</f>
        <v>0</v>
      </c>
      <c r="RU169" s="119">
        <f>($RJ$4*LJ169*(100/MAX(EV$9:EV$497)))/2 + ($RL$3*LK169*(100/MAX(EW$9:EW$497))) + ($RJ$4*LL169*(100/MAX(EV$9:EV$497)))/4 + ($RL$3*LM169*(100/MAX(EW$9:EW$497)))</f>
        <v>0</v>
      </c>
      <c r="RV169" s="118">
        <f>($RJ$4*LN169*100*100/MAX(EV$9:EV$497)/2)+($RJ$4*LO169*100*100/MAX(EV$9:EV$497)/2)+($RJ$4*LP169*100*100/MAX(EV$9:EV$497))+($RJ$4*LQ169*100*100/MAX(EV$9:EV$497))+($RJ$4*LR169*100*100/MAX(EV$9:EV$497))</f>
        <v>0</v>
      </c>
      <c r="RW169" s="115">
        <f>($RJ$4*LS169*100*100/MAX(EV$9:EV$497)) + (($RJ$4*LT169*100*100/MAX(EV$9:EV$497))+($RJ$4*LU169*100*100/MAX(EV$9:EV$497))+($RJ$4*LV169*100*100/MAX(EV$9:EV$497))+($RJ$4*LW169*100*100/MAX(EV$9:EV$497))+($RJ$4*LX169*100*100/MAX(EV$9:EV$497))+($RJ$4*LY169*100*100/MAX(EV$9:EV$497))+($RJ$4*LZ169*100*100/MAX(EV$9:EV$497))+($RJ$4*MA169*100*100/MAX(EV$9:EV$497)))/2</f>
        <v>0</v>
      </c>
      <c r="RX169" s="119">
        <f>($RJ$4*MB169*100*100/MAX(EV$9:EV$497))+($RJ$4*MC169*100*100/MAX(EV$9:EV$497))+($RJ$4*MD169*100*100/MAX(EV$9:EV$497))+($RJ$4*ME169*100*100/MAX(EV$9:EV$497))+($RJ$4*MF169*100*100/MAX(EV$9:EV$497))+($RJ$4*MG169*100*100/MAX(EV$9:EV$497))+($RJ$4*MH169*100*100/MAX(EV$9:EV$497))+($RJ$4*MI169*100*100/MAX(EV$9:EV$497))+($RJ$4*MJ169*100*100/MAX(EV$9:EV$497))+($RJ$4*MK169*100*100/MAX(EV$9:EV$497))+($RJ$4*ML169*100*100/MAX(EV$9:EV$497))+($RJ$4*MM169*100*100/MAX(EV$9:EV$497))+($RJ$4*MN169*100*100/MAX(EV$9:EV$497))</f>
        <v>0</v>
      </c>
      <c r="RY169" s="118">
        <f>($RJ$4*MQ169*100*100/MAX(EV$9:EV$497))/2 + (($RJ$4*MR169*100*100/MAX(EV$9:EV$497))+($RJ$4*MS169*100*100/MAX(EV$9:EV$497))+($RJ$4*MT169*100*100/MAX(EV$9:EV$497))+($RJ$4*MU169*100*100/MAX(EV$9:EV$497))+($RJ$4*MV169*100*100/MAX(EV$9:EV$497))+($RJ$4*MW169*100*100/MAX(EV$9:EV$497))+($RJ$4*MX169*100*100/MAX(EV$9:EV$497))+($RJ$4*MY169*100*100/MAX(EV$9:EV$497))+($RJ$4*MZ169*100*100/MAX(EV$9:EV$497))+($RJ$4*NA169*100*100/MAX(EV$9:EV$497))+($RJ$4*NB169*100*100/MAX(EV$9:EV$497))+($RJ$4*NC169*100*100/MAX(EV$9:EV$497))+($RJ$4*ND169*100*100/MAX(EV$9:EV$497))+($RJ$4*NG169*100*100/MAX(EV$9:EV$497)))/4</f>
        <v>2.106741573033708</v>
      </c>
      <c r="RZ169" s="115">
        <f>($RJ$4*NH169*100*100/MAX(EV$9:EV$497))/2 + (($RJ$4*NI169*100*100/MAX(EV$9:EV$497))+($RJ$4*NJ169*100*100/MAX(EV$9:EV$497))+($RJ$4*NK169*100*100/MAX(EV$9:EV$497))+($RJ$4*NL169*100*100/MAX(EV$9:EV$497))+($RJ$4*NM169*100*100/MAX(EV$9:EV$497))+($RJ$4*NN169*100*100/MAX(EV$9:EV$497)))/4</f>
        <v>0</v>
      </c>
      <c r="SA169" s="117">
        <f>(($RJ$4*NO169*100*100/MAX(EV$9:EV$497))+($RJ$4*NP169*100*100/MAX(EV$9:EV$497)))/4</f>
        <v>0</v>
      </c>
      <c r="SB169" s="118">
        <f t="shared" ref="SB169:SB199" si="341">SUM(RG169:SA169)</f>
        <v>2.106741573033708</v>
      </c>
      <c r="SC169" s="115">
        <f t="shared" ref="SC169:SC199" si="342">RG169 + RJ169 + RL169 + RM169 + RO169 + SUM(RQ169:RS169)/2 +  SUM(RT169:SA169)/5</f>
        <v>0.4213483146067416</v>
      </c>
      <c r="SD169" s="115">
        <f t="shared" ref="SD169:SD199" si="343">(RH169+RK169+RL169/$RS$3*$RU$3+RN169)*$RY$3+RO169+SUM(RQ169:RS169)/5 + SUM(RT169:SA169)/4</f>
        <v>0.526685393258427</v>
      </c>
      <c r="SE169" s="115">
        <f t="shared" ref="SE169:SE199" si="344">RG169+RJ169+RL169/$RS$3+RM169/$RS$4+RO169 + SUM(RQ169:RS169)/2 +  SUM(RT169:SA169)/5</f>
        <v>0.4213483146067416</v>
      </c>
      <c r="SF169" s="115">
        <f t="shared" ref="SF169:SF199" si="345">RI169*$RY$4+RL169+RO169 + SUM(RQ169:RS169)/5 +  SUM(RT169:SA169)/4</f>
        <v>0.526685393258427</v>
      </c>
      <c r="SG169" s="115">
        <f t="shared" ref="SG169:SG199" si="346">RP169*2 + SUM(RT169:SA169)</f>
        <v>2.106741573033708</v>
      </c>
      <c r="SH169" s="115">
        <f>ROUND(SB169/MAX(SB$9:SB$497)*100,0)</f>
        <v>3</v>
      </c>
      <c r="SI169" s="115">
        <f>ROUND(SC169/MAX(SC$9:SC$497)*100,0)</f>
        <v>1</v>
      </c>
      <c r="SJ169" s="115">
        <f>ROUND(SD169/MAX(SD$9:SD$497)*100,0)</f>
        <v>1</v>
      </c>
      <c r="SK169" s="115">
        <f>ROUND(SE169/MAX(SE$9:SE$497)*100,0)</f>
        <v>0</v>
      </c>
      <c r="SL169" s="115">
        <f>ROUND(SF169/MAX(SF$9:SF$497)*100,0)</f>
        <v>1</v>
      </c>
      <c r="SM169" s="121">
        <f>ROUND(SG169/MAX(SG$9:SG$497)*100,0)</f>
        <v>2</v>
      </c>
      <c r="SN169" s="115">
        <f>ROUND(AVERAGEIF($ES$9:$ES$497,$ES169,SH$9:SH$497),0)</f>
        <v>12</v>
      </c>
      <c r="SO169" s="115">
        <f>ROUND(AVERAGEIF($ES$9:$ES$497,$ES169,SI$9:SI$497),0)</f>
        <v>5</v>
      </c>
      <c r="SP169" s="115">
        <f>ROUND(AVERAGEIF($ES$9:$ES$497,$ES169,SJ$9:SJ$497),0)</f>
        <v>26</v>
      </c>
      <c r="SQ169" s="115">
        <f>ROUND(AVERAGEIF($ES$9:$ES$497,$ES169,SK$9:SK$497),0)</f>
        <v>6</v>
      </c>
      <c r="SR169" s="115">
        <f>ROUND(AVERAGEIF($ES$9:$ES$497,$ES169,SL$9:SL$497),0)</f>
        <v>8</v>
      </c>
      <c r="SS169" s="121">
        <f>ROUND(AVERAGEIF($ES$9:$ES$497,$ES169,SM$9:SM$497),0)</f>
        <v>4</v>
      </c>
      <c r="ST169" s="114">
        <f>RANK(SB169,SB$9:SB$497,0)</f>
        <v>286</v>
      </c>
      <c r="SU169" s="115">
        <f>RANK(SC169,SC$9:SC$497,0)</f>
        <v>269</v>
      </c>
      <c r="SV169" s="115">
        <f>RANK(SD169,SD$9:SD$497,0)</f>
        <v>265</v>
      </c>
      <c r="SW169" s="115">
        <f>RANK(SE169,SE$9:SE$497,0)</f>
        <v>269</v>
      </c>
      <c r="SX169" s="115">
        <f>RANK(SF169,SF$9:SF$497,0)</f>
        <v>253</v>
      </c>
      <c r="SY169" s="115">
        <f>RANK(SG169,SG$9:SG$497,0)</f>
        <v>237</v>
      </c>
      <c r="SZ169" s="115">
        <f>COUNTIFS(SB$9:SB$497,"&gt;"&amp;SB169,$ES$9:$ES$497,$ES169)+1</f>
        <v>62</v>
      </c>
      <c r="TA169" s="115">
        <f>COUNTIFS(SC$9:SC$497,"&gt;"&amp;SC169,$ES$9:$ES$497,$ES169)+1</f>
        <v>53</v>
      </c>
      <c r="TB169" s="115">
        <f>COUNTIFS(SD$9:SD$497,"&gt;"&amp;SD169,$ES$9:$ES$497,$ES169)+1</f>
        <v>62</v>
      </c>
      <c r="TC169" s="115">
        <f>COUNTIFS(SE$9:SE$497,"&gt;"&amp;SE169,$ES$9:$ES$497,$ES169)+1</f>
        <v>53</v>
      </c>
      <c r="TD169" s="115">
        <f>COUNTIFS(SF$9:SF$497,"&gt;"&amp;SF169,$ES$9:$ES$497,$ES169)+1</f>
        <v>53</v>
      </c>
      <c r="TE169" s="117">
        <f>COUNTIFS(SG$9:SG$497,"&gt;"&amp;SG169,$ES$9:$ES$497,$ES169)+1</f>
        <v>46</v>
      </c>
      <c r="TF169" s="118">
        <f t="shared" ref="TF169:TF199" si="347">MAX(PH169:PM169)+SH169</f>
        <v>20</v>
      </c>
      <c r="TG169" s="115">
        <f t="shared" ref="TG169:TG199" si="348">PH169+SI169</f>
        <v>13</v>
      </c>
      <c r="TH169" s="115">
        <f t="shared" ref="TH169:TH199" si="349">PI169+SJ169</f>
        <v>12</v>
      </c>
      <c r="TI169" s="115">
        <f t="shared" ref="TI169:TI199" si="350">PJ169+SK169</f>
        <v>12</v>
      </c>
      <c r="TJ169" s="115">
        <f t="shared" ref="TJ169:TJ199" si="351">PK169+SL169</f>
        <v>12</v>
      </c>
      <c r="TK169" s="115">
        <f t="shared" ref="TK169:TK199" si="352">PL169+SM169</f>
        <v>19</v>
      </c>
      <c r="TL169" s="117">
        <f t="shared" ref="TL169:TL199" si="353">PM169+SM169</f>
        <v>19</v>
      </c>
      <c r="TM169" s="118">
        <f>ROUND(TF169/MAX(TF$9:TF$497)*100,0)</f>
        <v>11</v>
      </c>
      <c r="TN169" s="115">
        <f>ROUND(TG169/MAX(TG$9:TG$497)*100,0)</f>
        <v>7</v>
      </c>
      <c r="TO169" s="115">
        <f>ROUND(TH169/MAX(TH$9:TH$497)*100,0)</f>
        <v>7</v>
      </c>
      <c r="TP169" s="115">
        <f>ROUND(TI169/MAX(TI$9:TI$497)*100,0)</f>
        <v>7</v>
      </c>
      <c r="TQ169" s="115">
        <f>ROUND(TJ169/MAX(TJ$9:TJ$497)*100,0)</f>
        <v>6</v>
      </c>
      <c r="TR169" s="115">
        <f>ROUND(TK169/MAX(TK$9:TK$497)*100,0)</f>
        <v>10</v>
      </c>
      <c r="TS169" s="119">
        <f>ROUND(TL169/MAX(TL$9:TL$497)*100,0)</f>
        <v>10</v>
      </c>
      <c r="TT169" s="120">
        <f>RANK(TM169,TM$9:TM$497,0)</f>
        <v>402</v>
      </c>
      <c r="TU169" s="115">
        <f>RANK(TN169,TN$9:TN$497,0)</f>
        <v>406</v>
      </c>
      <c r="TV169" s="115">
        <f>RANK(TO169,TO$9:TO$497,0)</f>
        <v>401</v>
      </c>
      <c r="TW169" s="115">
        <f>RANK(TP169,TP$9:TP$497,0)</f>
        <v>407</v>
      </c>
      <c r="TX169" s="115">
        <f>RANK(TQ169,TQ$9:TQ$497,0)</f>
        <v>407</v>
      </c>
      <c r="TY169" s="115">
        <f>RANK(TR169,TR$9:TR$497,0)</f>
        <v>388</v>
      </c>
      <c r="TZ169" s="121">
        <f>RANK(TS169,TS$9:TS$497,0)</f>
        <v>380</v>
      </c>
      <c r="UA169" s="132"/>
      <c r="UB169" s="7" t="s">
        <v>1</v>
      </c>
    </row>
    <row r="170" spans="1:548" x14ac:dyDescent="0.15">
      <c r="A170" s="183">
        <v>162</v>
      </c>
      <c r="B170" s="203" t="s">
        <v>945</v>
      </c>
      <c r="C170" s="63"/>
      <c r="D170" s="63"/>
      <c r="E170" s="64" t="s">
        <v>518</v>
      </c>
      <c r="F170" s="65">
        <v>33</v>
      </c>
      <c r="G170" s="65" t="s">
        <v>547</v>
      </c>
      <c r="H170" s="65" t="s">
        <v>927</v>
      </c>
      <c r="I170" s="66" t="s">
        <v>521</v>
      </c>
      <c r="J170" s="67" t="s">
        <v>521</v>
      </c>
      <c r="K170" s="67" t="s">
        <v>521</v>
      </c>
      <c r="L170" s="67" t="s">
        <v>521</v>
      </c>
      <c r="M170" s="67" t="s">
        <v>521</v>
      </c>
      <c r="N170" s="67" t="s">
        <v>521</v>
      </c>
      <c r="O170" s="67" t="s">
        <v>521</v>
      </c>
      <c r="P170" s="67" t="s">
        <v>521</v>
      </c>
      <c r="Q170" s="67" t="s">
        <v>521</v>
      </c>
      <c r="R170" s="68" t="s">
        <v>521</v>
      </c>
      <c r="S170" s="69" t="s">
        <v>521</v>
      </c>
      <c r="T170" s="67" t="s">
        <v>521</v>
      </c>
      <c r="U170" s="67" t="s">
        <v>521</v>
      </c>
      <c r="V170" s="67" t="s">
        <v>521</v>
      </c>
      <c r="W170" s="67" t="s">
        <v>521</v>
      </c>
      <c r="X170" s="67" t="s">
        <v>521</v>
      </c>
      <c r="Y170" s="67" t="s">
        <v>521</v>
      </c>
      <c r="Z170" s="67" t="s">
        <v>521</v>
      </c>
      <c r="AA170" s="67" t="s">
        <v>521</v>
      </c>
      <c r="AB170" s="68" t="s">
        <v>521</v>
      </c>
      <c r="AC170" s="69" t="s">
        <v>521</v>
      </c>
      <c r="AD170" s="67" t="s">
        <v>521</v>
      </c>
      <c r="AE170" s="67" t="s">
        <v>521</v>
      </c>
      <c r="AF170" s="67" t="s">
        <v>521</v>
      </c>
      <c r="AG170" s="67" t="s">
        <v>521</v>
      </c>
      <c r="AH170" s="67" t="s">
        <v>521</v>
      </c>
      <c r="AI170" s="67" t="s">
        <v>521</v>
      </c>
      <c r="AJ170" s="67" t="s">
        <v>521</v>
      </c>
      <c r="AK170" s="67" t="s">
        <v>521</v>
      </c>
      <c r="AL170" s="68" t="s">
        <v>521</v>
      </c>
      <c r="AM170" s="69" t="s">
        <v>521</v>
      </c>
      <c r="AN170" s="67" t="s">
        <v>521</v>
      </c>
      <c r="AO170" s="67" t="s">
        <v>521</v>
      </c>
      <c r="AP170" s="67" t="s">
        <v>521</v>
      </c>
      <c r="AQ170" s="67" t="s">
        <v>521</v>
      </c>
      <c r="AR170" s="67" t="s">
        <v>521</v>
      </c>
      <c r="AS170" s="67" t="s">
        <v>521</v>
      </c>
      <c r="AT170" s="67" t="s">
        <v>521</v>
      </c>
      <c r="AU170" s="67" t="s">
        <v>521</v>
      </c>
      <c r="AV170" s="68" t="s">
        <v>521</v>
      </c>
      <c r="AW170" s="69" t="s">
        <v>521</v>
      </c>
      <c r="AX170" s="67" t="s">
        <v>521</v>
      </c>
      <c r="AY170" s="67" t="s">
        <v>521</v>
      </c>
      <c r="AZ170" s="67" t="s">
        <v>521</v>
      </c>
      <c r="BA170" s="67" t="s">
        <v>521</v>
      </c>
      <c r="BB170" s="67" t="s">
        <v>521</v>
      </c>
      <c r="BC170" s="67" t="s">
        <v>521</v>
      </c>
      <c r="BD170" s="67" t="s">
        <v>521</v>
      </c>
      <c r="BE170" s="67" t="s">
        <v>521</v>
      </c>
      <c r="BF170" s="68" t="s">
        <v>521</v>
      </c>
      <c r="BG170" s="69" t="s">
        <v>521</v>
      </c>
      <c r="BH170" s="67" t="s">
        <v>521</v>
      </c>
      <c r="BI170" s="67" t="s">
        <v>521</v>
      </c>
      <c r="BJ170" s="67" t="s">
        <v>521</v>
      </c>
      <c r="BK170" s="67" t="s">
        <v>521</v>
      </c>
      <c r="BL170" s="67" t="s">
        <v>521</v>
      </c>
      <c r="BM170" s="67" t="s">
        <v>521</v>
      </c>
      <c r="BN170" s="67" t="s">
        <v>521</v>
      </c>
      <c r="BO170" s="67" t="s">
        <v>521</v>
      </c>
      <c r="BP170" s="68" t="s">
        <v>521</v>
      </c>
      <c r="BQ170" s="70" t="s">
        <v>521</v>
      </c>
      <c r="BR170" s="67" t="s">
        <v>521</v>
      </c>
      <c r="BS170" s="67" t="s">
        <v>521</v>
      </c>
      <c r="BT170" s="67" t="s">
        <v>521</v>
      </c>
      <c r="BU170" s="67" t="s">
        <v>521</v>
      </c>
      <c r="BV170" s="67" t="s">
        <v>521</v>
      </c>
      <c r="BW170" s="67" t="s">
        <v>521</v>
      </c>
      <c r="BX170" s="67" t="s">
        <v>521</v>
      </c>
      <c r="BY170" s="67" t="s">
        <v>521</v>
      </c>
      <c r="BZ170" s="68" t="s">
        <v>521</v>
      </c>
      <c r="CA170" s="69" t="s">
        <v>521</v>
      </c>
      <c r="CB170" s="67" t="s">
        <v>521</v>
      </c>
      <c r="CC170" s="67" t="s">
        <v>521</v>
      </c>
      <c r="CD170" s="67" t="s">
        <v>521</v>
      </c>
      <c r="CE170" s="67" t="s">
        <v>521</v>
      </c>
      <c r="CF170" s="67" t="s">
        <v>521</v>
      </c>
      <c r="CG170" s="67" t="s">
        <v>521</v>
      </c>
      <c r="CH170" s="67" t="s">
        <v>521</v>
      </c>
      <c r="CI170" s="67" t="s">
        <v>521</v>
      </c>
      <c r="CJ170" s="68" t="s">
        <v>521</v>
      </c>
      <c r="CK170" s="69" t="s">
        <v>521</v>
      </c>
      <c r="CL170" s="67" t="s">
        <v>521</v>
      </c>
      <c r="CM170" s="67" t="s">
        <v>521</v>
      </c>
      <c r="CN170" s="67" t="s">
        <v>521</v>
      </c>
      <c r="CO170" s="67" t="s">
        <v>521</v>
      </c>
      <c r="CP170" s="67" t="s">
        <v>521</v>
      </c>
      <c r="CQ170" s="67" t="s">
        <v>521</v>
      </c>
      <c r="CR170" s="67" t="s">
        <v>521</v>
      </c>
      <c r="CS170" s="67" t="s">
        <v>521</v>
      </c>
      <c r="CT170" s="68" t="s">
        <v>521</v>
      </c>
      <c r="CU170" s="69" t="s">
        <v>521</v>
      </c>
      <c r="CV170" s="67" t="s">
        <v>521</v>
      </c>
      <c r="CW170" s="67" t="s">
        <v>521</v>
      </c>
      <c r="CX170" s="67" t="s">
        <v>521</v>
      </c>
      <c r="CY170" s="67" t="s">
        <v>521</v>
      </c>
      <c r="CZ170" s="67" t="s">
        <v>521</v>
      </c>
      <c r="DA170" s="67" t="s">
        <v>521</v>
      </c>
      <c r="DB170" s="67" t="s">
        <v>521</v>
      </c>
      <c r="DC170" s="67" t="s">
        <v>521</v>
      </c>
      <c r="DD170" s="68" t="s">
        <v>521</v>
      </c>
      <c r="DE170" s="69" t="s">
        <v>521</v>
      </c>
      <c r="DF170" s="71" t="s">
        <v>521</v>
      </c>
      <c r="DG170" s="67" t="s">
        <v>521</v>
      </c>
      <c r="DH170" s="67" t="s">
        <v>521</v>
      </c>
      <c r="DI170" s="67" t="s">
        <v>521</v>
      </c>
      <c r="DJ170" s="67" t="s">
        <v>521</v>
      </c>
      <c r="DK170" s="67" t="s">
        <v>521</v>
      </c>
      <c r="DL170" s="67" t="s">
        <v>521</v>
      </c>
      <c r="DM170" s="67" t="s">
        <v>521</v>
      </c>
      <c r="DN170" s="68" t="s">
        <v>521</v>
      </c>
      <c r="DO170" s="70" t="s">
        <v>521</v>
      </c>
      <c r="DP170" s="71" t="s">
        <v>521</v>
      </c>
      <c r="DQ170" s="67" t="s">
        <v>521</v>
      </c>
      <c r="DR170" s="67" t="s">
        <v>521</v>
      </c>
      <c r="DS170" s="67" t="s">
        <v>521</v>
      </c>
      <c r="DT170" s="67" t="s">
        <v>521</v>
      </c>
      <c r="DU170" s="67" t="s">
        <v>521</v>
      </c>
      <c r="DV170" s="67" t="s">
        <v>521</v>
      </c>
      <c r="DW170" s="67" t="s">
        <v>521</v>
      </c>
      <c r="DX170" s="72" t="s">
        <v>521</v>
      </c>
      <c r="DY170" s="73" t="s">
        <v>522</v>
      </c>
      <c r="DZ170" s="74">
        <v>2</v>
      </c>
      <c r="EA170" s="74">
        <v>3</v>
      </c>
      <c r="EB170" s="74">
        <v>3</v>
      </c>
      <c r="EC170" s="75">
        <v>4</v>
      </c>
      <c r="ED170" s="76" t="s">
        <v>522</v>
      </c>
      <c r="EE170" s="74">
        <f t="shared" si="303"/>
        <v>2</v>
      </c>
      <c r="EF170" s="74">
        <f t="shared" si="304"/>
        <v>6</v>
      </c>
      <c r="EG170" s="74">
        <f t="shared" si="305"/>
        <v>18</v>
      </c>
      <c r="EH170" s="77">
        <f t="shared" si="306"/>
        <v>72</v>
      </c>
      <c r="EI170" s="73">
        <v>100</v>
      </c>
      <c r="EJ170" s="74">
        <v>150</v>
      </c>
      <c r="EK170" s="74">
        <v>300</v>
      </c>
      <c r="EL170" s="74">
        <v>500</v>
      </c>
      <c r="EM170" s="75">
        <v>1500</v>
      </c>
      <c r="EN170" s="78">
        <v>1</v>
      </c>
      <c r="EO170" s="79">
        <f t="shared" si="307"/>
        <v>0.75</v>
      </c>
      <c r="EP170" s="79">
        <f t="shared" si="308"/>
        <v>0.5</v>
      </c>
      <c r="EQ170" s="79">
        <f t="shared" si="309"/>
        <v>0.27777777777777779</v>
      </c>
      <c r="ER170" s="80">
        <f t="shared" si="310"/>
        <v>0.20833333333333331</v>
      </c>
      <c r="ES170" s="128" t="s">
        <v>543</v>
      </c>
      <c r="ET170" s="82" t="s">
        <v>632</v>
      </c>
      <c r="EU170" s="83">
        <v>4</v>
      </c>
      <c r="EV170" s="73">
        <v>32</v>
      </c>
      <c r="EW170" s="74">
        <v>39</v>
      </c>
      <c r="EX170" s="74">
        <v>11</v>
      </c>
      <c r="EY170" s="74">
        <v>16</v>
      </c>
      <c r="EZ170" s="74">
        <v>25</v>
      </c>
      <c r="FA170" s="74">
        <v>8</v>
      </c>
      <c r="FB170" s="74">
        <v>24</v>
      </c>
      <c r="FC170" s="74">
        <v>23</v>
      </c>
      <c r="FD170" s="74">
        <f t="shared" si="311"/>
        <v>36</v>
      </c>
      <c r="FE170" s="84">
        <f t="shared" si="312"/>
        <v>34</v>
      </c>
      <c r="FF170" s="73">
        <f>RANK(EV170,$EV$9:$EV$497,0)</f>
        <v>355</v>
      </c>
      <c r="FG170" s="74">
        <f>RANK(EW170,$EW$9:$EW$497,0)</f>
        <v>241</v>
      </c>
      <c r="FH170" s="74">
        <f>RANK(EX170,$EX$9:$EX$497,0)</f>
        <v>387</v>
      </c>
      <c r="FI170" s="74">
        <f>RANK(EY170,$EY$9:$EY$497,0)</f>
        <v>341</v>
      </c>
      <c r="FJ170" s="74">
        <f>RANK(EZ170,$EZ$9:$EZ$497,0)</f>
        <v>159</v>
      </c>
      <c r="FK170" s="74">
        <f>RANK(FA170,$FA$9:$FA$497,0)</f>
        <v>340</v>
      </c>
      <c r="FL170" s="74">
        <f>RANK(FB170,$FB$9:$FB$497,0)</f>
        <v>303</v>
      </c>
      <c r="FM170" s="74">
        <f>RANK(FC170,$FC$9:$FC$497,0)</f>
        <v>317</v>
      </c>
      <c r="FN170" s="74">
        <f>RANK(FD170,$FD$9:$FD$497,0)</f>
        <v>340</v>
      </c>
      <c r="FO170" s="84">
        <f>RANK(FE170,$FE$9:$FE$497,0)</f>
        <v>364</v>
      </c>
      <c r="FP170" s="73">
        <f>COUNTIFS($EV$9:$EV$497,"&gt;"&amp;EV170,$ES$9:$ES$497,ES170)+1</f>
        <v>68</v>
      </c>
      <c r="FQ170" s="74">
        <f>COUNTIFS($EW$9:$EW$497,"&gt;"&amp;EW170,$ES$9:$ES$497,ES170)+1</f>
        <v>74</v>
      </c>
      <c r="FR170" s="74">
        <f>COUNTIFS($EX$9:$EX$497,"&gt;"&amp;EX170,$ES$9:$ES$497,ES170)+1</f>
        <v>65</v>
      </c>
      <c r="FS170" s="74">
        <f>COUNTIFS($EY$9:$EY$497,"&gt;"&amp;EY170,$ES$9:$ES$497,ES170)+1</f>
        <v>59</v>
      </c>
      <c r="FT170" s="74">
        <f>COUNTIFS($EZ$9:$EZ$497,"&gt;"&amp;EZ170,$ES$9:$ES$497,ES170)+1</f>
        <v>71</v>
      </c>
      <c r="FU170" s="74">
        <f>COUNTIFS($FA$9:$FA$497,"&gt;"&amp;FA170,$ES$9:$ES$497,ES170)+1</f>
        <v>69</v>
      </c>
      <c r="FV170" s="74">
        <f>COUNTIFS($FB$9:$FB$497,"&gt;"&amp;FB170,$ES$9:$ES$497,ES170)+1</f>
        <v>68</v>
      </c>
      <c r="FW170" s="74">
        <f>COUNTIFS($FC$9:$FC$497,"&gt;"&amp;FC170,$ES$9:$ES$497,ES170)+1</f>
        <v>74</v>
      </c>
      <c r="FX170" s="74">
        <f>COUNTIFS($FD$9:$FD$497,"&gt;"&amp;FD170,$ES$9:$ES$497,ES170)+1</f>
        <v>74</v>
      </c>
      <c r="FY170" s="84">
        <f>COUNTIFS($FE$9:$FE$497,"&gt;"&amp;FE170,$ES$9:$ES$497,ES170)+1</f>
        <v>74</v>
      </c>
      <c r="FZ170" s="85">
        <f t="shared" si="313"/>
        <v>0.97</v>
      </c>
      <c r="GA170" s="86">
        <f t="shared" si="314"/>
        <v>1.18</v>
      </c>
      <c r="GB170" s="86">
        <f t="shared" si="315"/>
        <v>0.33</v>
      </c>
      <c r="GC170" s="86">
        <f t="shared" si="316"/>
        <v>0.48</v>
      </c>
      <c r="GD170" s="86">
        <f t="shared" si="317"/>
        <v>0.76</v>
      </c>
      <c r="GE170" s="86">
        <f t="shared" si="318"/>
        <v>0.24</v>
      </c>
      <c r="GF170" s="86">
        <f t="shared" si="319"/>
        <v>0.73</v>
      </c>
      <c r="GG170" s="86">
        <f t="shared" si="320"/>
        <v>0.7</v>
      </c>
      <c r="GH170" s="86">
        <f t="shared" si="321"/>
        <v>1.0900000000000001</v>
      </c>
      <c r="GI170" s="87">
        <f t="shared" si="322"/>
        <v>1.03</v>
      </c>
      <c r="GJ170" s="85">
        <f>ROUND(((FZ170-AVERAGE(FZ$9:FZ$497))/STDEVP(FZ$9:FZ$497)*10+50),2)</f>
        <v>50.13</v>
      </c>
      <c r="GK170" s="86">
        <f>ROUND(((GA170-AVERAGE(GA$9:GA$497))/STDEVP(GA$9:GA$497)*10+50),2)</f>
        <v>64.63</v>
      </c>
      <c r="GL170" s="86">
        <f>ROUND(((GB170-AVERAGE(GB$9:GB$497))/STDEVP(GB$9:GB$497)*10+50),2)</f>
        <v>40.5</v>
      </c>
      <c r="GM170" s="86">
        <f>ROUND(((GC170-AVERAGE(GC$9:GC$497))/STDEVP(GC$9:GC$497)*10+50),2)</f>
        <v>47.69</v>
      </c>
      <c r="GN170" s="86">
        <f>ROUND(((GD170-AVERAGE(GD$9:GD$497))/STDEVP(GD$9:GD$497)*10+50),2)</f>
        <v>62.59</v>
      </c>
      <c r="GO170" s="86">
        <f>ROUND(((GE170-AVERAGE(GE$9:GE$497))/STDEVP(GE$9:GE$497)*10+50),2)</f>
        <v>46.07</v>
      </c>
      <c r="GP170" s="86">
        <f>ROUND(((GF170-AVERAGE(GF$9:GF$497))/STDEVP(GF$9:GF$497)*10+50),2)</f>
        <v>52.99</v>
      </c>
      <c r="GQ170" s="86">
        <f>ROUND(((GG170-AVERAGE(GG$9:GG$497))/STDEVP(GG$9:GG$497)*10+50),2)</f>
        <v>52.16</v>
      </c>
      <c r="GR170" s="86">
        <f>ROUND(((GH170-AVERAGE(GH$9:GH$497))/STDEVP(GH$9:GH$497)*10+50),2)</f>
        <v>54.2</v>
      </c>
      <c r="GS170" s="87">
        <f>ROUND(((GI170-AVERAGE(GI$9:GI$497))/STDEVP(GI$9:GI$497)*10+50),2)</f>
        <v>46.14</v>
      </c>
      <c r="GT170" s="73">
        <f>RANK(GJ170,$GJ$9:$GJ$497,0)</f>
        <v>194</v>
      </c>
      <c r="GU170" s="74">
        <f>RANK(GK170,$GK$9:$GK$497,0)</f>
        <v>43</v>
      </c>
      <c r="GV170" s="74">
        <f>RANK(GL170,$GL$9:$GL$497,0)</f>
        <v>364</v>
      </c>
      <c r="GW170" s="74">
        <f>RANK(GM170,$GM$9:$GM$497,0)</f>
        <v>238</v>
      </c>
      <c r="GX170" s="74">
        <f>RANK(GN170,$GN$9:$GN$497,0)</f>
        <v>55</v>
      </c>
      <c r="GY170" s="74">
        <f>RANK(GO170,$GO$9:$GO$497,0)</f>
        <v>240</v>
      </c>
      <c r="GZ170" s="74">
        <f>RANK(GP170,$GP$9:$GP$497,0)</f>
        <v>161</v>
      </c>
      <c r="HA170" s="74">
        <f>RANK(GQ170,$GQ$9:$GQ$497,0)</f>
        <v>176</v>
      </c>
      <c r="HB170" s="74">
        <f>RANK(GR170,$GR$9:$GR$497,0)</f>
        <v>114</v>
      </c>
      <c r="HC170" s="84">
        <f>RANK(GS170,$GS$9:$GS$497,0)</f>
        <v>257</v>
      </c>
      <c r="HD170" s="85">
        <f>ROUND(AVERAGEIF($ES$9:$ES$497,$ES170,$FZ$9:$FZ$497),2)</f>
        <v>0.86</v>
      </c>
      <c r="HE170" s="86">
        <f>ROUND(AVERAGEIF($ES$9:$ES$497,$ES170,$GA$9:$GA$497),2)</f>
        <v>1.0900000000000001</v>
      </c>
      <c r="HF170" s="86">
        <f>ROUND(AVERAGEIF($ES$9:$ES$497,$ES170,$GB$9:$GB$497),2)</f>
        <v>0.28999999999999998</v>
      </c>
      <c r="HG170" s="86">
        <f>ROUND(AVERAGEIF($ES$9:$ES$497,$ES170,$GC$9:$GC$497),2)</f>
        <v>0.42</v>
      </c>
      <c r="HH170" s="86">
        <f>ROUND(AVERAGEIF($ES$9:$ES$497,$ES170,$GD$9:$GD$497),2)</f>
        <v>0.86</v>
      </c>
      <c r="HI170" s="86">
        <f>ROUND(AVERAGEIF($ES$9:$ES$497,$ES170,$GE$9:$GE$497),2)</f>
        <v>0.3</v>
      </c>
      <c r="HJ170" s="86">
        <f>ROUND(AVERAGEIF($ES$9:$ES$497,$ES170,$GF$9:$GF$497),2)</f>
        <v>0.67</v>
      </c>
      <c r="HK170" s="86">
        <f>ROUND(AVERAGEIF($ES$9:$ES$497,$ES170,$GG$9:$GG$497),2)</f>
        <v>0.73</v>
      </c>
      <c r="HL170" s="86">
        <f>ROUND(AVERAGEIF($ES$9:$ES$497,$ES170,$GH$9:$GH$497),2)</f>
        <v>1.1399999999999999</v>
      </c>
      <c r="HM170" s="87">
        <f>ROUND(AVERAGEIF($ES$9:$ES$497,$ES170,$GI$9:$GI$497),2)</f>
        <v>1.01</v>
      </c>
      <c r="HN170" s="88">
        <f t="shared" si="323"/>
        <v>0.10999999999999999</v>
      </c>
      <c r="HO170" s="89">
        <f t="shared" si="324"/>
        <v>8.9999999999999858E-2</v>
      </c>
      <c r="HP170" s="89">
        <f t="shared" si="325"/>
        <v>4.0000000000000036E-2</v>
      </c>
      <c r="HQ170" s="89">
        <f t="shared" si="326"/>
        <v>0.06</v>
      </c>
      <c r="HR170" s="89">
        <f t="shared" si="327"/>
        <v>-9.9999999999999978E-2</v>
      </c>
      <c r="HS170" s="89">
        <f t="shared" si="328"/>
        <v>-0.06</v>
      </c>
      <c r="HT170" s="89">
        <f t="shared" si="329"/>
        <v>5.9999999999999942E-2</v>
      </c>
      <c r="HU170" s="89">
        <f t="shared" si="330"/>
        <v>-3.0000000000000027E-2</v>
      </c>
      <c r="HV170" s="89">
        <f t="shared" si="331"/>
        <v>-4.9999999999999822E-2</v>
      </c>
      <c r="HW170" s="90">
        <f t="shared" si="332"/>
        <v>2.0000000000000018E-2</v>
      </c>
      <c r="HX170" s="73">
        <f>COUNTIFS($FZ$9:$FZ$497,"&gt;"&amp;FZ170,$ES$9:$ES$497,$ES170)+1</f>
        <v>26</v>
      </c>
      <c r="HY170" s="74">
        <f>COUNTIFS($GA$9:$GA$497,"&gt;"&amp;GA170,$ES$9:$ES$497,$ES170)+1</f>
        <v>29</v>
      </c>
      <c r="HZ170" s="74">
        <f>COUNTIFS($GB$9:$GB$497,"&gt;"&amp;GB170,$ES$9:$ES$497,$ES170)+1</f>
        <v>33</v>
      </c>
      <c r="IA170" s="74">
        <f>COUNTIFS($GC$9:$GC$497,"&gt;"&amp;GC170,$ES$9:$ES$497,$ES170)+1</f>
        <v>29</v>
      </c>
      <c r="IB170" s="74">
        <f>COUNTIFS($GD$9:$GD$497,"&gt;"&amp;GD170,$ES$9:$ES$497,$ES170)+1</f>
        <v>48</v>
      </c>
      <c r="IC170" s="74">
        <f>COUNTIFS($GE$9:$GE$497,"&gt;"&amp;GE170,$ES$9:$ES$497,$ES170)+1</f>
        <v>65</v>
      </c>
      <c r="ID170" s="74">
        <f>COUNTIFS($GF$9:$GF$497,"&gt;"&amp;GF170,$ES$9:$ES$497,$ES170)+1</f>
        <v>30</v>
      </c>
      <c r="IE170" s="74">
        <f>COUNTIFS($GG$9:$GG$497,"&gt;"&amp;GG170,$ES$9:$ES$497,$ES170)+1</f>
        <v>51</v>
      </c>
      <c r="IF170" s="74">
        <f>COUNTIFS($GH$9:$GH$497,"&gt;"&amp;GH170,$ES$9:$ES$497,$ES170)+1</f>
        <v>43</v>
      </c>
      <c r="IG170" s="84">
        <f>COUNTIFS($GI$9:$GI$497,"&gt;"&amp;GI170,$ES$9:$ES$497,$ES170)+1</f>
        <v>34</v>
      </c>
      <c r="IH170" s="91"/>
      <c r="II170" s="79"/>
      <c r="IJ170" s="79"/>
      <c r="IK170" s="79"/>
      <c r="IL170" s="79"/>
      <c r="IM170" s="92"/>
      <c r="IN170" s="93"/>
      <c r="IO170" s="94"/>
      <c r="IP170" s="95"/>
      <c r="IQ170" s="79"/>
      <c r="IR170" s="79"/>
      <c r="IS170" s="79"/>
      <c r="IT170" s="79"/>
      <c r="IU170" s="79"/>
      <c r="IV170" s="79"/>
      <c r="IW170" s="96"/>
      <c r="IX170" s="93"/>
      <c r="IY170" s="79"/>
      <c r="IZ170" s="79"/>
      <c r="JA170" s="79"/>
      <c r="JB170" s="79"/>
      <c r="JC170" s="79"/>
      <c r="JD170" s="79"/>
      <c r="JE170" s="97"/>
      <c r="JF170" s="95"/>
      <c r="JG170" s="79"/>
      <c r="JH170" s="79"/>
      <c r="JI170" s="79"/>
      <c r="JJ170" s="79"/>
      <c r="JK170" s="79"/>
      <c r="JL170" s="79"/>
      <c r="JM170" s="96"/>
      <c r="JN170" s="93"/>
      <c r="JO170" s="79"/>
      <c r="JP170" s="79"/>
      <c r="JQ170" s="79"/>
      <c r="JR170" s="79"/>
      <c r="JS170" s="79"/>
      <c r="JT170" s="79"/>
      <c r="JU170" s="79"/>
      <c r="JV170" s="79"/>
      <c r="JW170" s="79"/>
      <c r="JX170" s="79"/>
      <c r="JY170" s="79"/>
      <c r="JZ170" s="97"/>
      <c r="KA170" s="93"/>
      <c r="KB170" s="79"/>
      <c r="KC170" s="79"/>
      <c r="KD170" s="79"/>
      <c r="KE170" s="97"/>
      <c r="KF170" s="95"/>
      <c r="KG170" s="79"/>
      <c r="KH170" s="79"/>
      <c r="KI170" s="79"/>
      <c r="KJ170" s="79"/>
      <c r="KK170" s="98"/>
      <c r="KL170" s="79"/>
      <c r="KM170" s="79"/>
      <c r="KN170" s="79"/>
      <c r="KO170" s="79"/>
      <c r="KP170" s="79"/>
      <c r="KQ170" s="79"/>
      <c r="KR170" s="79"/>
      <c r="KS170" s="96"/>
      <c r="KT170" s="96"/>
      <c r="KU170" s="96"/>
      <c r="KV170" s="96"/>
      <c r="KW170" s="93"/>
      <c r="KX170" s="79"/>
      <c r="KY170" s="79"/>
      <c r="KZ170" s="79"/>
      <c r="LA170" s="79"/>
      <c r="LB170" s="79"/>
      <c r="LC170" s="96"/>
      <c r="LD170" s="93"/>
      <c r="LE170" s="94"/>
      <c r="LF170" s="99"/>
      <c r="LG170" s="75"/>
      <c r="LH170" s="93"/>
      <c r="LI170" s="79"/>
      <c r="LJ170" s="74"/>
      <c r="LK170" s="74"/>
      <c r="LL170" s="74"/>
      <c r="LM170" s="100"/>
      <c r="LN170" s="95"/>
      <c r="LO170" s="79"/>
      <c r="LP170" s="79"/>
      <c r="LQ170" s="79"/>
      <c r="LR170" s="96"/>
      <c r="LS170" s="93"/>
      <c r="LT170" s="79"/>
      <c r="LU170" s="79"/>
      <c r="LV170" s="79"/>
      <c r="LW170" s="79"/>
      <c r="LX170" s="79"/>
      <c r="LY170" s="79">
        <v>0.05</v>
      </c>
      <c r="LZ170" s="79"/>
      <c r="MA170" s="97"/>
      <c r="MB170" s="95"/>
      <c r="MC170" s="79"/>
      <c r="MD170" s="79"/>
      <c r="ME170" s="79"/>
      <c r="MF170" s="79"/>
      <c r="MG170" s="79"/>
      <c r="MH170" s="79"/>
      <c r="MI170" s="79"/>
      <c r="MJ170" s="79"/>
      <c r="MK170" s="79"/>
      <c r="ML170" s="79"/>
      <c r="MM170" s="79"/>
      <c r="MN170" s="98"/>
      <c r="MO170" s="98"/>
      <c r="MP170" s="96"/>
      <c r="MQ170" s="93"/>
      <c r="MR170" s="79"/>
      <c r="MS170" s="79"/>
      <c r="MT170" s="79"/>
      <c r="MU170" s="79"/>
      <c r="MV170" s="98"/>
      <c r="MW170" s="79"/>
      <c r="MX170" s="79"/>
      <c r="MY170" s="79"/>
      <c r="MZ170" s="79"/>
      <c r="NA170" s="79"/>
      <c r="NB170" s="79"/>
      <c r="NC170" s="79"/>
      <c r="ND170" s="96"/>
      <c r="NE170" s="96"/>
      <c r="NF170" s="96"/>
      <c r="NG170" s="96"/>
      <c r="NH170" s="93"/>
      <c r="NI170" s="79"/>
      <c r="NJ170" s="79"/>
      <c r="NK170" s="79"/>
      <c r="NL170" s="79"/>
      <c r="NM170" s="79"/>
      <c r="NN170" s="94"/>
      <c r="NO170" s="93"/>
      <c r="NP170" s="80"/>
      <c r="NQ170" s="124" t="s">
        <v>942</v>
      </c>
      <c r="NR170" s="102" t="s">
        <v>947</v>
      </c>
      <c r="NS170" s="102"/>
      <c r="NT170" s="102"/>
      <c r="NU170" s="102"/>
      <c r="NV170" s="104"/>
      <c r="NW170" s="102" t="s">
        <v>929</v>
      </c>
      <c r="NX170" s="133" t="s">
        <v>946</v>
      </c>
      <c r="NY170" s="129"/>
      <c r="NZ170" s="133" t="s">
        <v>946</v>
      </c>
      <c r="OA170" s="134"/>
      <c r="OB170" s="134"/>
      <c r="OC170" s="134"/>
      <c r="OD170" s="108">
        <f t="shared" si="333"/>
        <v>72</v>
      </c>
      <c r="OE170" s="109">
        <v>6</v>
      </c>
      <c r="OF170" s="110">
        <f t="shared" si="334"/>
        <v>100</v>
      </c>
      <c r="OG170" s="109">
        <v>5</v>
      </c>
      <c r="OH170" s="111">
        <f>ROUND(AVERAGEIF($ES$9:$ES$497,$ES170,EV$9:EV$497),0)</f>
        <v>57</v>
      </c>
      <c r="OI170" s="112">
        <f>ROUND(AVERAGEIF($ES$9:$ES$497,$ES170,EW$9:EW$497),0)</f>
        <v>69</v>
      </c>
      <c r="OJ170" s="112">
        <f>ROUND(AVERAGEIF($ES$9:$ES$497,$ES170,EX$9:EX$497),0)</f>
        <v>17</v>
      </c>
      <c r="OK170" s="112">
        <f>ROUND(AVERAGEIF($ES$9:$ES$497,$ES170,EY$9:EY$497),0)</f>
        <v>30</v>
      </c>
      <c r="OL170" s="112">
        <f>ROUND(AVERAGEIF($ES$9:$ES$497,$ES170,EZ$9:EZ$497),0)</f>
        <v>58</v>
      </c>
      <c r="OM170" s="112">
        <f>ROUND(AVERAGEIF($ES$9:$ES$497,$ES170,FA$9:FA$497),0)</f>
        <v>21</v>
      </c>
      <c r="ON170" s="112">
        <f>ROUND(AVERAGEIF($ES$9:$ES$497,$ES170,FB$9:FB$497),0)</f>
        <v>45</v>
      </c>
      <c r="OO170" s="112">
        <f>ROUND(AVERAGEIF($ES$9:$ES$497,$ES170,FC$9:FC$497),0)</f>
        <v>49</v>
      </c>
      <c r="OP170" s="112">
        <f>ROUND(AVERAGEIF($ES$9:$ES$497,$ES170,FD$9:FD$497),0)</f>
        <v>75</v>
      </c>
      <c r="OQ170" s="113">
        <f>ROUND(AVERAGEIF($ES$9:$ES$497,$ES170,FE$9:FE$497),0)</f>
        <v>66</v>
      </c>
      <c r="OR170" s="114">
        <f>ROUND(EV170/MAX(EV$9:EV$497)*100,0)</f>
        <v>18</v>
      </c>
      <c r="OS170" s="115">
        <f>ROUND(EW170/MAX(EW$9:EW$497)*100,0)</f>
        <v>31</v>
      </c>
      <c r="OT170" s="115">
        <f>ROUND(EX170/MAX(EX$9:EX$497)*100,0)</f>
        <v>9</v>
      </c>
      <c r="OU170" s="115">
        <f>ROUND(EY170/MAX(EY$9:EY$497)*100,0)</f>
        <v>11</v>
      </c>
      <c r="OV170" s="115">
        <f>ROUND(EZ170/MAX(EZ$9:EZ$497)*100,0)</f>
        <v>20</v>
      </c>
      <c r="OW170" s="115">
        <f>ROUND(FA170/MAX(FA$9:FA$497)*100,0)</f>
        <v>7</v>
      </c>
      <c r="OX170" s="115">
        <f>ROUND(FB170/MAX(FB$9:FB$497)*100,0)</f>
        <v>18</v>
      </c>
      <c r="OY170" s="116">
        <f>ROUND(FC170/MAX(FC$9:FC$497)*100,0)</f>
        <v>16</v>
      </c>
      <c r="OZ170" s="115">
        <f>ROUND(FD170/MAX(FD$9:FD$497)*100,0)</f>
        <v>24</v>
      </c>
      <c r="PA170" s="117">
        <f>ROUND(FE170/MAX(FE$9:FE$497)*100,0)</f>
        <v>14</v>
      </c>
      <c r="PB170" s="118">
        <f t="shared" si="335"/>
        <v>188</v>
      </c>
      <c r="PC170" s="115">
        <f t="shared" si="336"/>
        <v>221</v>
      </c>
      <c r="PD170" s="115">
        <f t="shared" si="337"/>
        <v>248</v>
      </c>
      <c r="PE170" s="115">
        <f t="shared" si="338"/>
        <v>220</v>
      </c>
      <c r="PF170" s="115">
        <f t="shared" si="339"/>
        <v>181</v>
      </c>
      <c r="PG170" s="119">
        <f t="shared" si="340"/>
        <v>159</v>
      </c>
      <c r="PH170" s="118">
        <f>ROUND(PB170/MAX(PB$9:PB$497)*100,0)</f>
        <v>22</v>
      </c>
      <c r="PI170" s="115">
        <f>ROUND(PC170/MAX(PC$9:PC$497)*100,0)</f>
        <v>26</v>
      </c>
      <c r="PJ170" s="115">
        <f>ROUND(PD170/MAX(PD$9:PD$497)*100,0)</f>
        <v>26</v>
      </c>
      <c r="PK170" s="115">
        <f>ROUND(PE170/MAX(PE$9:PE$497)*100,0)</f>
        <v>22</v>
      </c>
      <c r="PL170" s="115">
        <f>ROUND(PF170/MAX(PF$9:PF$497)*100,0)</f>
        <v>25</v>
      </c>
      <c r="PM170" s="119">
        <f>ROUND(PG170/MAX(PG$9:PG$497)*100,0)</f>
        <v>23</v>
      </c>
      <c r="PN170" s="118">
        <f>RANK(PH170,PH$9:PH$497,0)</f>
        <v>356</v>
      </c>
      <c r="PO170" s="115">
        <f>RANK(PI170,PI$9:PI$497,0)</f>
        <v>312</v>
      </c>
      <c r="PP170" s="115">
        <f>RANK(PJ170,PJ$9:PJ$497,0)</f>
        <v>336</v>
      </c>
      <c r="PQ170" s="115">
        <f>RANK(PK170,PK$9:PK$497,0)</f>
        <v>347</v>
      </c>
      <c r="PR170" s="115">
        <f>RANK(PL170,PL$9:PL$497,0)</f>
        <v>348</v>
      </c>
      <c r="PS170" s="119">
        <f>RANK(PM170,PM$9:PM$497,0)</f>
        <v>344</v>
      </c>
      <c r="PT170" s="120">
        <f>ROUND(FZ170/MAX(FZ$9:FZ$497)*100,0)</f>
        <v>53</v>
      </c>
      <c r="PU170" s="115">
        <f>ROUND(GA170/MAX(GA$9:GA$497)*100,0)</f>
        <v>66</v>
      </c>
      <c r="PV170" s="115">
        <f>ROUND(GB170/MAX(GB$9:GB$497)*100,0)</f>
        <v>24</v>
      </c>
      <c r="PW170" s="115">
        <f>ROUND(GC170/MAX(GC$9:GC$497)*100,0)</f>
        <v>38</v>
      </c>
      <c r="PX170" s="115">
        <f>ROUND(GD170/MAX(GD$9:GD$497)*100,0)</f>
        <v>42</v>
      </c>
      <c r="PY170" s="115">
        <f>ROUND(GE170/MAX(GE$9:GE$497)*100,0)</f>
        <v>14</v>
      </c>
      <c r="PZ170" s="115">
        <f>ROUND(GF170/MAX(GF$9:GF$497)*100,0)</f>
        <v>34</v>
      </c>
      <c r="QA170" s="116">
        <f>ROUND(GG170/MAX(GG$9:GG$497)*100,0)</f>
        <v>38</v>
      </c>
      <c r="QB170" s="115">
        <f>ROUND(GH170/MAX(GH$9:GH$497)*100,0)</f>
        <v>48</v>
      </c>
      <c r="QC170" s="121">
        <f>ROUND(GI170/MAX(GI$9:GI$497)*100,0)</f>
        <v>33</v>
      </c>
      <c r="QD170" s="120">
        <f>ROUND(AVERAGEIF($ES$9:$ES$497,$ES170,PT$9:PT$497),0)</f>
        <v>47</v>
      </c>
      <c r="QE170" s="120">
        <f>ROUND(AVERAGEIF($ES$9:$ES$497,$ES170,PU$9:PU$497),0)</f>
        <v>61</v>
      </c>
      <c r="QF170" s="120">
        <f>ROUND(AVERAGEIF($ES$9:$ES$497,$ES170,PV$9:PV$497),0)</f>
        <v>21</v>
      </c>
      <c r="QG170" s="120">
        <f>ROUND(AVERAGEIF($ES$9:$ES$497,$ES170,PW$9:PW$497),0)</f>
        <v>34</v>
      </c>
      <c r="QH170" s="120">
        <f>ROUND(AVERAGEIF($ES$9:$ES$497,$ES170,PX$9:PX$497),0)</f>
        <v>48</v>
      </c>
      <c r="QI170" s="120">
        <f>ROUND(AVERAGEIF($ES$9:$ES$497,$ES170,PY$9:PY$497),0)</f>
        <v>18</v>
      </c>
      <c r="QJ170" s="120">
        <f>ROUND(AVERAGEIF($ES$9:$ES$497,$ES170,PZ$9:PZ$497),0)</f>
        <v>31</v>
      </c>
      <c r="QK170" s="120">
        <f>ROUND(AVERAGEIF($ES$9:$ES$497,$ES170,QA$9:QA$497),0)</f>
        <v>40</v>
      </c>
      <c r="QL170" s="120">
        <f>ROUND(AVERAGEIF($ES$9:$ES$497,$ES170,QB$9:QB$497),0)</f>
        <v>51</v>
      </c>
      <c r="QM170" s="120">
        <f>ROUND(AVERAGEIF($ES$9:$ES$497,$ES170,QC$9:QC$497),0)</f>
        <v>32</v>
      </c>
      <c r="QN170" s="114">
        <f t="shared" si="297"/>
        <v>478</v>
      </c>
      <c r="QO170" s="115">
        <f t="shared" si="298"/>
        <v>550</v>
      </c>
      <c r="QP170" s="115">
        <f t="shared" si="299"/>
        <v>646</v>
      </c>
      <c r="QQ170" s="115">
        <f t="shared" si="300"/>
        <v>592</v>
      </c>
      <c r="QR170" s="115">
        <f t="shared" si="301"/>
        <v>558</v>
      </c>
      <c r="QS170" s="119">
        <f t="shared" si="302"/>
        <v>404</v>
      </c>
      <c r="QT170" s="114">
        <f>ROUND((QN170-MIN(QN$9:QN$497))/(MAX(QN$9:QN$497)-MIN(QN$9:QN$497))*100,0)</f>
        <v>39</v>
      </c>
      <c r="QU170" s="115">
        <f>ROUND((QO170-MIN(QO$9:QO$497))/(MAX(QO$9:QO$497)-MIN(QO$9:QO$497))*100,0)</f>
        <v>49</v>
      </c>
      <c r="QV170" s="115">
        <f>ROUND((QP170-MIN(QP$9:QP$497))/(MAX(QP$9:QP$497)-MIN(QP$9:QP$497))*100,0)</f>
        <v>43</v>
      </c>
      <c r="QW170" s="115">
        <f>ROUND((QQ170-MIN(QQ$9:QQ$497))/(MAX(QQ$9:QQ$497)-MIN(QQ$9:QQ$497))*100,0)</f>
        <v>38</v>
      </c>
      <c r="QX170" s="115">
        <f>ROUND((QR170-MIN(QR$9:QR$497))/(MAX(QR$9:QR$497)-MIN(QR$9:QR$497))*100,0)</f>
        <v>55</v>
      </c>
      <c r="QY170" s="115">
        <f>ROUND((QS170-MIN(QS$9:QS$497))/(MAX(QS$9:QS$497)-MIN(QS$9:QS$497))*100,0)</f>
        <v>46</v>
      </c>
      <c r="QZ170" s="114">
        <f>RANK(QN170,QN$9:QN$497,0)</f>
        <v>221</v>
      </c>
      <c r="RA170" s="115">
        <f>RANK(QO170,QO$9:QO$497,0)</f>
        <v>44</v>
      </c>
      <c r="RB170" s="115">
        <f>RANK(QP170,QP$9:QP$497,0)</f>
        <v>86</v>
      </c>
      <c r="RC170" s="115">
        <f>RANK(QQ170,QQ$9:QQ$497,0)</f>
        <v>190</v>
      </c>
      <c r="RD170" s="115">
        <f>RANK(QR170,QR$9:QR$497,0)</f>
        <v>139</v>
      </c>
      <c r="RE170" s="115">
        <f>RANK(QS170,QS$9:QS$497,0)</f>
        <v>149</v>
      </c>
      <c r="RF170" s="122"/>
      <c r="RG170" s="115">
        <f>($RH$3*(IH170+IJ170)*100*100/MAX(EX$9:EX$497)*$RO$3) +($RH$3*(II170+IJ170)*100*100/MAX(EX$9:EX$497)*$RO$4) + ($RH$3*IK170*100*100/MAX(EX$9:EX$497)*0.098)</f>
        <v>0</v>
      </c>
      <c r="RH170" s="115">
        <f>($RH$4*IL170*100*100/MAX(EZ$9:EZ$497))*$RQ$3</f>
        <v>0</v>
      </c>
      <c r="RI170" s="115">
        <f>($RH$3*IM170*100*100/MAX(EY$9:EY$497))*$RQ$4</f>
        <v>0</v>
      </c>
      <c r="RJ170" s="115">
        <f>($RH$3*IN170*100*100/MAX(EX$9:EX$497))</f>
        <v>0</v>
      </c>
      <c r="RK170" s="115">
        <f>($RH$4*IO170*100*100/MAX(EZ$9:EZ$497))*$RQ$3</f>
        <v>0</v>
      </c>
      <c r="RL170" s="115">
        <f>(($RL$4*IP170*100*((100/MAX(EX$9:EX$497)+100/MAX(EZ$9:EZ$497))/2))+($RL$4*IQ170*100*((100/MAX(EX$9:EX$497)+100/MAX(EZ$9:EZ$497))/2))+($RL$4*IR170*100*((100/MAX(EX$9:EX$497)+100/MAX(EZ$9:EZ$497))/2))+($RL$4*IS170*100*((100/MAX(EX$9:EX$497)+100/MAX(EZ$9:EZ$497))/2))+($RL$4*IT170*100*((100/MAX(EX$9:EX$497)+100/MAX(EZ$9:EZ$497))/2))+($RL$4*IU170*100*((100/MAX(EX$9:EX$497)+100/MAX(EZ$9:EZ$497))/2))+($RL$4*IV170*100*((100/MAX(EX$9:EX$497)+100/MAX(EZ$9:EZ$497))/2))+($RL$4*IW170*100*((100/MAX(EX$9:EX$497)+100/MAX(EZ$9:EZ$497))/2)))*$RS$3</f>
        <v>0</v>
      </c>
      <c r="RM170" s="115">
        <f>(($RH$3*IX170*100*100/MAX(EX$9:EX$497))+($RH$3*IY170*100*100/MAX(EX$9:EX$497))+($RH$3*IZ170*100*100/MAX(EX$9:EX$497))+($RH$3*JA170*100*100/MAX(EX$9:EX$497))+($RH$3*JB170*100*100/MAX(EX$9:EX$497))+($RH$3*JC170*100*100/MAX(EX$9:EX$497))+($RH$3*JD170*100*100/MAX(EX$9:EX$497))+($RH$3*JE170*100*100/MAX(EX$9:EX$497)))*$RS$4</f>
        <v>0</v>
      </c>
      <c r="RN170" s="115">
        <f>(($RH$4*JF170*100*100/MAX(EZ$9:EZ$497)) + ($RH$4*JG170*100*100/MAX(EZ$9:EZ$497)) + ($RH$4*JH170*100*100/MAX(EZ$9:EZ$497)) + ($RH$4*JI170*100*100/MAX(EZ$9:EZ$497)) + ($RH$4*JJ170*100*100/MAX(EZ$9:EZ$497)) + ($RH$4*JK170*100*100/MAX(EZ$9:EZ$497)) + ($RH$4*JL170*100*100/MAX(EZ$9:EZ$497)) + ($RH$4*JM170*100*100/MAX(EZ$9:EZ$497)))*$RU$3</f>
        <v>0</v>
      </c>
      <c r="RO170" s="115">
        <f>(($RL$4*JN170*100*((100/MAX(EX$9:EX$497)+100/MAX(EZ$9:EZ$497))/2))+($RL$4*JO170*100*((100/MAX(EX$9:EX$497)+100/MAX(EZ$9:EZ$497))/2))+($RL$4*JP170*100*((100/MAX(EX$9:EX$497)+100/MAX(EZ$9:EZ$497))/2))+($RL$4*JQ170*100*((100/MAX(EX$9:EX$497)+100/MAX(EZ$9:EZ$497))/2))+($RL$4*JR170*100*((100/MAX(EX$9:EX$497)+100/MAX(EZ$9:EZ$497))/2))+($RL$4*JS170*100*((100/MAX(EX$9:EX$497)+100/MAX(EZ$9:EZ$497))/2))+($RL$4*JT170*100*((100/MAX(EX$9:EX$497)+100/MAX(EZ$9:EZ$497))/2))+($RL$4*JU170*100*((100/MAX(EX$9:EX$497)+100/MAX(EZ$9:EZ$497))/2))+($RL$4*JV170*100*((100/MAX(EX$9:EX$497)+100/MAX(EZ$9:EZ$497))/2))+($RL$4*JW170*100*((100/MAX(EX$9:EX$497)+100/MAX(EZ$9:EZ$497))/2))+($RL$4*JX170*100*((100/MAX(EX$9:EX$497)+100/MAX(EZ$9:EZ$497))/2))+($RL$4*JY170*100*((100/MAX(EX$9:EX$497)+100/MAX(EZ$9:EZ$497))/2))+($RL$4*JZ170*100*((100/MAX(EX$9:EX$497)+100/MAX(EZ$9:EZ$497))/2)))*$RW$3/2</f>
        <v>0</v>
      </c>
      <c r="RP170" s="119">
        <f>($RJ$3*KA170*100*100/MAX(FA$9:FA$497)) + ($RJ$3*KB170*100*100/MAX(FA$9:FA$497)/2) + ($RJ$3*KC170*100*100/MAX(FA$9:FA$497)/2) + ($RJ$3*KD170*100*100/MAX(FA$9:FA$497)/4) + ($RJ$3*KE170*100*100/MAX(FA$9:FA$497)/4)</f>
        <v>0</v>
      </c>
      <c r="RQ170" s="118">
        <f>($RL$4*KF170*100*((100/MAX(EX$9:EX$497)+100/MAX(EZ$9:EZ$497)))) * ($RO$3/2) + (($RL$4*KG170*100*((100/MAX(EX$9:EX$497)+100/MAX(EZ$9:EZ$497))))+($RL$4*KH170*100*((100/MAX(EX$9:EX$497)+100/MAX(EZ$9:EZ$497))))+($RL$4*KI170*100*((100/MAX(EX$9:EX$497)+100/MAX(EZ$9:EZ$497))))+($RL$4*KJ170*100*((100/MAX(EX$9:EX$497)+100/MAX(EZ$9:EZ$497))))+($RL$4*KK170*100*((100/MAX(EX$9:EX$497)+100/MAX(EZ$9:EZ$497))))+($RL$4*KL170*100*((100/MAX(EX$9:EX$497)+100/MAX(EZ$9:EZ$497))))+($RL$4*KM170*100*((100/MAX(EX$9:EX$497)+100/MAX(EZ$9:EZ$497))))+($RL$4*KN170*100*((100/MAX(EX$9:EX$497)+100/MAX(EZ$9:EZ$497))))+($RL$4*KO170*100*((100/MAX(EX$9:EX$497)+100/MAX(EZ$9:EZ$497))))+($RL$4*KP170*100*((100/MAX(EX$9:EX$497)+100/MAX(EZ$9:EZ$497))))+($RL$4*KQ170*100*((100/MAX(EX$9:EX$497)+100/MAX(EZ$9:EZ$497))))+($RL$4*KR170*100*((100/MAX(EX$9:EX$497)+100/MAX(EZ$9:EZ$497))))+($RL$4*KS170*100*((100/MAX(EX$9:EX$497)+100/MAX(EZ$9:EZ$497))))+($RL$4*KV170*100*((100/MAX(EX$9:EX$497)+100/MAX(EZ$9:EZ$497))))) * (($RO$3+$RO$4)/6)</f>
        <v>0</v>
      </c>
      <c r="RR170" s="115">
        <f>(($RL$4*KW170*100*((100/MAX(EX$9:EX$497)+100/MAX(EZ$9:EZ$497))))) * ($RO$3/2) + (($RL$4*KX170*100*((100/MAX(EX$9:EX$497)+100/MAX(EZ$9:EZ$497))))+($RL$4*KY170*100*((100/MAX(EX$9:EX$497)+100/MAX(EZ$9:EZ$497))))+($RL$4*KZ170*100*((100/MAX(EX$9:EX$497)+100/MAX(EZ$9:EZ$497))))+($RL$4*LA170*100*((100/MAX(EX$9:EX$497)+100/MAX(EZ$9:EZ$497))))+($RL$4*LB170*100*((100/MAX(EX$9:EX$497)+100/MAX(EZ$9:EZ$497))))+($RL$4*LC170*100*((100/MAX(EX$9:EX$497)+100/MAX(EZ$9:EZ$497))))) * (($RO$3+$RO$4)/6)</f>
        <v>0</v>
      </c>
      <c r="RS170" s="119">
        <f>(($RL$4*LD170*100*((100/MAX(EX$9:EX$497)+100/MAX(EZ$9:EZ$497))))+($RL$4*LE170*100*((100/MAX(EX$9:EX$497)+100/MAX(EZ$9:EZ$497))))) * (($RO$3+$RO$4)/6)</f>
        <v>0</v>
      </c>
      <c r="RT170" s="118">
        <f>($RJ$4*LH170*100*(100/MAX(EV$9:EV$497)))+($RJ$4*LI170*100*(100/MAX(EV$9:EV$497)))</f>
        <v>0</v>
      </c>
      <c r="RU170" s="119">
        <f>($RJ$4*LJ170*(100/MAX(EV$9:EV$497)))/2 + ($RL$3*LK170*(100/MAX(EW$9:EW$497))) + ($RJ$4*LL170*(100/MAX(EV$9:EV$497)))/4 + ($RL$3*LM170*(100/MAX(EW$9:EW$497)))</f>
        <v>0</v>
      </c>
      <c r="RV170" s="118">
        <f>($RJ$4*LN170*100*100/MAX(EV$9:EV$497)/2)+($RJ$4*LO170*100*100/MAX(EV$9:EV$497)/2)+($RJ$4*LP170*100*100/MAX(EV$9:EV$497))+($RJ$4*LQ170*100*100/MAX(EV$9:EV$497))+($RJ$4*LR170*100*100/MAX(EV$9:EV$497))</f>
        <v>0</v>
      </c>
      <c r="RW170" s="115">
        <f>($RJ$4*LS170*100*100/MAX(EV$9:EV$497)) + (($RJ$4*LT170*100*100/MAX(EV$9:EV$497))+($RJ$4*LU170*100*100/MAX(EV$9:EV$497))+($RJ$4*LV170*100*100/MAX(EV$9:EV$497))+($RJ$4*LW170*100*100/MAX(EV$9:EV$497))+($RJ$4*LX170*100*100/MAX(EV$9:EV$497))+($RJ$4*LY170*100*100/MAX(EV$9:EV$497))+($RJ$4*LZ170*100*100/MAX(EV$9:EV$497))+($RJ$4*MA170*100*100/MAX(EV$9:EV$497)))/2</f>
        <v>4.213483146067416</v>
      </c>
      <c r="RX170" s="119">
        <f>($RJ$4*MB170*100*100/MAX(EV$9:EV$497))+($RJ$4*MC170*100*100/MAX(EV$9:EV$497))+($RJ$4*MD170*100*100/MAX(EV$9:EV$497))+($RJ$4*ME170*100*100/MAX(EV$9:EV$497))+($RJ$4*MF170*100*100/MAX(EV$9:EV$497))+($RJ$4*MG170*100*100/MAX(EV$9:EV$497))+($RJ$4*MH170*100*100/MAX(EV$9:EV$497))+($RJ$4*MI170*100*100/MAX(EV$9:EV$497))+($RJ$4*MJ170*100*100/MAX(EV$9:EV$497))+($RJ$4*MK170*100*100/MAX(EV$9:EV$497))+($RJ$4*ML170*100*100/MAX(EV$9:EV$497))+($RJ$4*MM170*100*100/MAX(EV$9:EV$497))+($RJ$4*MN170*100*100/MAX(EV$9:EV$497))</f>
        <v>0</v>
      </c>
      <c r="RY170" s="118">
        <f>($RJ$4*MQ170*100*100/MAX(EV$9:EV$497))/2 + (($RJ$4*MR170*100*100/MAX(EV$9:EV$497))+($RJ$4*MS170*100*100/MAX(EV$9:EV$497))+($RJ$4*MT170*100*100/MAX(EV$9:EV$497))+($RJ$4*MU170*100*100/MAX(EV$9:EV$497))+($RJ$4*MV170*100*100/MAX(EV$9:EV$497))+($RJ$4*MW170*100*100/MAX(EV$9:EV$497))+($RJ$4*MX170*100*100/MAX(EV$9:EV$497))+($RJ$4*MY170*100*100/MAX(EV$9:EV$497))+($RJ$4*MZ170*100*100/MAX(EV$9:EV$497))+($RJ$4*NA170*100*100/MAX(EV$9:EV$497))+($RJ$4*NB170*100*100/MAX(EV$9:EV$497))+($RJ$4*NC170*100*100/MAX(EV$9:EV$497))+($RJ$4*ND170*100*100/MAX(EV$9:EV$497))+($RJ$4*NG170*100*100/MAX(EV$9:EV$497)))/4</f>
        <v>0</v>
      </c>
      <c r="RZ170" s="115">
        <f>($RJ$4*NH170*100*100/MAX(EV$9:EV$497))/2 + (($RJ$4*NI170*100*100/MAX(EV$9:EV$497))+($RJ$4*NJ170*100*100/MAX(EV$9:EV$497))+($RJ$4*NK170*100*100/MAX(EV$9:EV$497))+($RJ$4*NL170*100*100/MAX(EV$9:EV$497))+($RJ$4*NM170*100*100/MAX(EV$9:EV$497))+($RJ$4*NN170*100*100/MAX(EV$9:EV$497)))/4</f>
        <v>0</v>
      </c>
      <c r="SA170" s="117">
        <f>(($RJ$4*NO170*100*100/MAX(EV$9:EV$497))+($RJ$4*NP170*100*100/MAX(EV$9:EV$497)))/4</f>
        <v>0</v>
      </c>
      <c r="SB170" s="118">
        <f t="shared" si="341"/>
        <v>4.213483146067416</v>
      </c>
      <c r="SC170" s="115">
        <f t="shared" si="342"/>
        <v>0.84269662921348321</v>
      </c>
      <c r="SD170" s="115">
        <f t="shared" si="343"/>
        <v>1.053370786516854</v>
      </c>
      <c r="SE170" s="115">
        <f t="shared" si="344"/>
        <v>0.84269662921348321</v>
      </c>
      <c r="SF170" s="115">
        <f t="shared" si="345"/>
        <v>1.053370786516854</v>
      </c>
      <c r="SG170" s="115">
        <f t="shared" si="346"/>
        <v>4.213483146067416</v>
      </c>
      <c r="SH170" s="115">
        <f>ROUND(SB170/MAX(SB$9:SB$497)*100,0)</f>
        <v>5</v>
      </c>
      <c r="SI170" s="115">
        <f>ROUND(SC170/MAX(SC$9:SC$497)*100,0)</f>
        <v>1</v>
      </c>
      <c r="SJ170" s="115">
        <f>ROUND(SD170/MAX(SD$9:SD$497)*100,0)</f>
        <v>2</v>
      </c>
      <c r="SK170" s="115">
        <f>ROUND(SE170/MAX(SE$9:SE$497)*100,0)</f>
        <v>1</v>
      </c>
      <c r="SL170" s="115">
        <f>ROUND(SF170/MAX(SF$9:SF$497)*100,0)</f>
        <v>3</v>
      </c>
      <c r="SM170" s="121">
        <f>ROUND(SG170/MAX(SG$9:SG$497)*100,0)</f>
        <v>4</v>
      </c>
      <c r="SN170" s="115">
        <f>ROUND(AVERAGEIF($ES$9:$ES$497,$ES170,SH$9:SH$497),0)</f>
        <v>12</v>
      </c>
      <c r="SO170" s="115">
        <f>ROUND(AVERAGEIF($ES$9:$ES$497,$ES170,SI$9:SI$497),0)</f>
        <v>5</v>
      </c>
      <c r="SP170" s="115">
        <f>ROUND(AVERAGEIF($ES$9:$ES$497,$ES170,SJ$9:SJ$497),0)</f>
        <v>26</v>
      </c>
      <c r="SQ170" s="115">
        <f>ROUND(AVERAGEIF($ES$9:$ES$497,$ES170,SK$9:SK$497),0)</f>
        <v>6</v>
      </c>
      <c r="SR170" s="115">
        <f>ROUND(AVERAGEIF($ES$9:$ES$497,$ES170,SL$9:SL$497),0)</f>
        <v>8</v>
      </c>
      <c r="SS170" s="121">
        <f>ROUND(AVERAGEIF($ES$9:$ES$497,$ES170,SM$9:SM$497),0)</f>
        <v>4</v>
      </c>
      <c r="ST170" s="114">
        <f>RANK(SB170,SB$9:SB$497,0)</f>
        <v>262</v>
      </c>
      <c r="SU170" s="115">
        <f>RANK(SC170,SC$9:SC$497,0)</f>
        <v>237</v>
      </c>
      <c r="SV170" s="115">
        <f>RANK(SD170,SD$9:SD$497,0)</f>
        <v>216</v>
      </c>
      <c r="SW170" s="115">
        <f>RANK(SE170,SE$9:SE$497,0)</f>
        <v>237</v>
      </c>
      <c r="SX170" s="115">
        <f>RANK(SF170,SF$9:SF$497,0)</f>
        <v>199</v>
      </c>
      <c r="SY170" s="115">
        <f>RANK(SG170,SG$9:SG$497,0)</f>
        <v>173</v>
      </c>
      <c r="SZ170" s="115">
        <f>COUNTIFS(SB$9:SB$497,"&gt;"&amp;SB170,$ES$9:$ES$497,$ES170)+1</f>
        <v>53</v>
      </c>
      <c r="TA170" s="115">
        <f>COUNTIFS(SC$9:SC$497,"&gt;"&amp;SC170,$ES$9:$ES$497,$ES170)+1</f>
        <v>39</v>
      </c>
      <c r="TB170" s="115">
        <f>COUNTIFS(SD$9:SD$497,"&gt;"&amp;SD170,$ES$9:$ES$497,$ES170)+1</f>
        <v>53</v>
      </c>
      <c r="TC170" s="115">
        <f>COUNTIFS(SE$9:SE$497,"&gt;"&amp;SE170,$ES$9:$ES$497,$ES170)+1</f>
        <v>39</v>
      </c>
      <c r="TD170" s="115">
        <f>COUNTIFS(SF$9:SF$497,"&gt;"&amp;SF170,$ES$9:$ES$497,$ES170)+1</f>
        <v>39</v>
      </c>
      <c r="TE170" s="117">
        <f>COUNTIFS(SG$9:SG$497,"&gt;"&amp;SG170,$ES$9:$ES$497,$ES170)+1</f>
        <v>30</v>
      </c>
      <c r="TF170" s="118">
        <f t="shared" si="347"/>
        <v>31</v>
      </c>
      <c r="TG170" s="115">
        <f t="shared" si="348"/>
        <v>23</v>
      </c>
      <c r="TH170" s="115">
        <f t="shared" si="349"/>
        <v>28</v>
      </c>
      <c r="TI170" s="115">
        <f t="shared" si="350"/>
        <v>27</v>
      </c>
      <c r="TJ170" s="115">
        <f t="shared" si="351"/>
        <v>25</v>
      </c>
      <c r="TK170" s="115">
        <f t="shared" si="352"/>
        <v>29</v>
      </c>
      <c r="TL170" s="117">
        <f t="shared" si="353"/>
        <v>27</v>
      </c>
      <c r="TM170" s="118">
        <f>ROUND(TF170/MAX(TF$9:TF$497)*100,0)</f>
        <v>17</v>
      </c>
      <c r="TN170" s="115">
        <f>ROUND(TG170/MAX(TG$9:TG$497)*100,0)</f>
        <v>13</v>
      </c>
      <c r="TO170" s="115">
        <f>ROUND(TH170/MAX(TH$9:TH$497)*100,0)</f>
        <v>15</v>
      </c>
      <c r="TP170" s="115">
        <f>ROUND(TI170/MAX(TI$9:TI$497)*100,0)</f>
        <v>15</v>
      </c>
      <c r="TQ170" s="115">
        <f>ROUND(TJ170/MAX(TJ$9:TJ$497)*100,0)</f>
        <v>13</v>
      </c>
      <c r="TR170" s="115">
        <f>ROUND(TK170/MAX(TK$9:TK$497)*100,0)</f>
        <v>15</v>
      </c>
      <c r="TS170" s="119">
        <f>ROUND(TL170/MAX(TL$9:TL$497)*100,0)</f>
        <v>14</v>
      </c>
      <c r="TT170" s="120">
        <f>RANK(TM170,TM$9:TM$497,0)</f>
        <v>360</v>
      </c>
      <c r="TU170" s="115">
        <f>RANK(TN170,TN$9:TN$497,0)</f>
        <v>365</v>
      </c>
      <c r="TV170" s="115">
        <f>RANK(TO170,TO$9:TO$497,0)</f>
        <v>313</v>
      </c>
      <c r="TW170" s="115">
        <f>RANK(TP170,TP$9:TP$497,0)</f>
        <v>343</v>
      </c>
      <c r="TX170" s="115">
        <f>RANK(TQ170,TQ$9:TQ$497,0)</f>
        <v>340</v>
      </c>
      <c r="TY170" s="115">
        <f>RANK(TR170,TR$9:TR$497,0)</f>
        <v>337</v>
      </c>
      <c r="TZ170" s="121">
        <f>RANK(TS170,TS$9:TS$497,0)</f>
        <v>330</v>
      </c>
      <c r="UA170" s="132"/>
      <c r="UB170" s="7" t="s">
        <v>1</v>
      </c>
    </row>
    <row r="171" spans="1:548" x14ac:dyDescent="0.15">
      <c r="A171" s="183">
        <v>163</v>
      </c>
      <c r="B171" s="203" t="s">
        <v>947</v>
      </c>
      <c r="C171" s="63"/>
      <c r="D171" s="63"/>
      <c r="E171" s="64" t="s">
        <v>518</v>
      </c>
      <c r="F171" s="65">
        <v>35</v>
      </c>
      <c r="G171" s="65" t="s">
        <v>519</v>
      </c>
      <c r="H171" s="65" t="s">
        <v>927</v>
      </c>
      <c r="I171" s="66" t="s">
        <v>521</v>
      </c>
      <c r="J171" s="67" t="s">
        <v>521</v>
      </c>
      <c r="K171" s="67" t="s">
        <v>521</v>
      </c>
      <c r="L171" s="67" t="s">
        <v>521</v>
      </c>
      <c r="M171" s="67" t="s">
        <v>521</v>
      </c>
      <c r="N171" s="67" t="s">
        <v>521</v>
      </c>
      <c r="O171" s="67" t="s">
        <v>521</v>
      </c>
      <c r="P171" s="67" t="s">
        <v>521</v>
      </c>
      <c r="Q171" s="67" t="s">
        <v>521</v>
      </c>
      <c r="R171" s="68" t="s">
        <v>521</v>
      </c>
      <c r="S171" s="69" t="s">
        <v>521</v>
      </c>
      <c r="T171" s="67" t="s">
        <v>521</v>
      </c>
      <c r="U171" s="67" t="s">
        <v>521</v>
      </c>
      <c r="V171" s="67" t="s">
        <v>521</v>
      </c>
      <c r="W171" s="67" t="s">
        <v>521</v>
      </c>
      <c r="X171" s="67" t="s">
        <v>521</v>
      </c>
      <c r="Y171" s="67" t="s">
        <v>521</v>
      </c>
      <c r="Z171" s="67" t="s">
        <v>521</v>
      </c>
      <c r="AA171" s="67" t="s">
        <v>521</v>
      </c>
      <c r="AB171" s="68" t="s">
        <v>521</v>
      </c>
      <c r="AC171" s="69" t="s">
        <v>521</v>
      </c>
      <c r="AD171" s="67" t="s">
        <v>521</v>
      </c>
      <c r="AE171" s="67" t="s">
        <v>521</v>
      </c>
      <c r="AF171" s="67" t="s">
        <v>521</v>
      </c>
      <c r="AG171" s="67" t="s">
        <v>521</v>
      </c>
      <c r="AH171" s="67" t="s">
        <v>521</v>
      </c>
      <c r="AI171" s="67" t="s">
        <v>521</v>
      </c>
      <c r="AJ171" s="67" t="s">
        <v>521</v>
      </c>
      <c r="AK171" s="67" t="s">
        <v>521</v>
      </c>
      <c r="AL171" s="68" t="s">
        <v>521</v>
      </c>
      <c r="AM171" s="69" t="s">
        <v>521</v>
      </c>
      <c r="AN171" s="67" t="s">
        <v>521</v>
      </c>
      <c r="AO171" s="67" t="s">
        <v>521</v>
      </c>
      <c r="AP171" s="67" t="s">
        <v>521</v>
      </c>
      <c r="AQ171" s="67" t="s">
        <v>521</v>
      </c>
      <c r="AR171" s="67" t="s">
        <v>521</v>
      </c>
      <c r="AS171" s="67" t="s">
        <v>521</v>
      </c>
      <c r="AT171" s="67" t="s">
        <v>521</v>
      </c>
      <c r="AU171" s="67" t="s">
        <v>521</v>
      </c>
      <c r="AV171" s="68" t="s">
        <v>521</v>
      </c>
      <c r="AW171" s="69" t="s">
        <v>521</v>
      </c>
      <c r="AX171" s="67" t="s">
        <v>521</v>
      </c>
      <c r="AY171" s="67" t="s">
        <v>521</v>
      </c>
      <c r="AZ171" s="67" t="s">
        <v>521</v>
      </c>
      <c r="BA171" s="67" t="s">
        <v>521</v>
      </c>
      <c r="BB171" s="67" t="s">
        <v>521</v>
      </c>
      <c r="BC171" s="67" t="s">
        <v>521</v>
      </c>
      <c r="BD171" s="67" t="s">
        <v>521</v>
      </c>
      <c r="BE171" s="67" t="s">
        <v>521</v>
      </c>
      <c r="BF171" s="68" t="s">
        <v>521</v>
      </c>
      <c r="BG171" s="69" t="s">
        <v>521</v>
      </c>
      <c r="BH171" s="67" t="s">
        <v>521</v>
      </c>
      <c r="BI171" s="67" t="s">
        <v>521</v>
      </c>
      <c r="BJ171" s="67" t="s">
        <v>521</v>
      </c>
      <c r="BK171" s="67" t="s">
        <v>521</v>
      </c>
      <c r="BL171" s="67" t="s">
        <v>521</v>
      </c>
      <c r="BM171" s="67" t="s">
        <v>521</v>
      </c>
      <c r="BN171" s="67" t="s">
        <v>521</v>
      </c>
      <c r="BO171" s="67" t="s">
        <v>521</v>
      </c>
      <c r="BP171" s="68" t="s">
        <v>521</v>
      </c>
      <c r="BQ171" s="70" t="s">
        <v>521</v>
      </c>
      <c r="BR171" s="67" t="s">
        <v>521</v>
      </c>
      <c r="BS171" s="67" t="s">
        <v>521</v>
      </c>
      <c r="BT171" s="67" t="s">
        <v>521</v>
      </c>
      <c r="BU171" s="67" t="s">
        <v>521</v>
      </c>
      <c r="BV171" s="67" t="s">
        <v>521</v>
      </c>
      <c r="BW171" s="67" t="s">
        <v>521</v>
      </c>
      <c r="BX171" s="67" t="s">
        <v>521</v>
      </c>
      <c r="BY171" s="67" t="s">
        <v>521</v>
      </c>
      <c r="BZ171" s="68" t="s">
        <v>521</v>
      </c>
      <c r="CA171" s="69" t="s">
        <v>521</v>
      </c>
      <c r="CB171" s="67" t="s">
        <v>521</v>
      </c>
      <c r="CC171" s="67" t="s">
        <v>521</v>
      </c>
      <c r="CD171" s="67" t="s">
        <v>521</v>
      </c>
      <c r="CE171" s="67" t="s">
        <v>521</v>
      </c>
      <c r="CF171" s="67" t="s">
        <v>521</v>
      </c>
      <c r="CG171" s="67" t="s">
        <v>521</v>
      </c>
      <c r="CH171" s="67" t="s">
        <v>521</v>
      </c>
      <c r="CI171" s="67" t="s">
        <v>521</v>
      </c>
      <c r="CJ171" s="68" t="s">
        <v>521</v>
      </c>
      <c r="CK171" s="69" t="s">
        <v>521</v>
      </c>
      <c r="CL171" s="67" t="s">
        <v>521</v>
      </c>
      <c r="CM171" s="67" t="s">
        <v>521</v>
      </c>
      <c r="CN171" s="67" t="s">
        <v>521</v>
      </c>
      <c r="CO171" s="67" t="s">
        <v>521</v>
      </c>
      <c r="CP171" s="67" t="s">
        <v>521</v>
      </c>
      <c r="CQ171" s="67" t="s">
        <v>521</v>
      </c>
      <c r="CR171" s="67" t="s">
        <v>521</v>
      </c>
      <c r="CS171" s="67" t="s">
        <v>521</v>
      </c>
      <c r="CT171" s="68" t="s">
        <v>521</v>
      </c>
      <c r="CU171" s="69" t="s">
        <v>521</v>
      </c>
      <c r="CV171" s="67" t="s">
        <v>521</v>
      </c>
      <c r="CW171" s="67" t="s">
        <v>521</v>
      </c>
      <c r="CX171" s="67" t="s">
        <v>521</v>
      </c>
      <c r="CY171" s="67" t="s">
        <v>521</v>
      </c>
      <c r="CZ171" s="67" t="s">
        <v>521</v>
      </c>
      <c r="DA171" s="67" t="s">
        <v>521</v>
      </c>
      <c r="DB171" s="67" t="s">
        <v>521</v>
      </c>
      <c r="DC171" s="67" t="s">
        <v>521</v>
      </c>
      <c r="DD171" s="68" t="s">
        <v>521</v>
      </c>
      <c r="DE171" s="69" t="s">
        <v>521</v>
      </c>
      <c r="DF171" s="71" t="s">
        <v>521</v>
      </c>
      <c r="DG171" s="67" t="s">
        <v>521</v>
      </c>
      <c r="DH171" s="67" t="s">
        <v>521</v>
      </c>
      <c r="DI171" s="67" t="s">
        <v>521</v>
      </c>
      <c r="DJ171" s="67" t="s">
        <v>521</v>
      </c>
      <c r="DK171" s="67" t="s">
        <v>521</v>
      </c>
      <c r="DL171" s="67" t="s">
        <v>521</v>
      </c>
      <c r="DM171" s="67" t="s">
        <v>521</v>
      </c>
      <c r="DN171" s="68" t="s">
        <v>521</v>
      </c>
      <c r="DO171" s="70" t="s">
        <v>521</v>
      </c>
      <c r="DP171" s="71" t="s">
        <v>521</v>
      </c>
      <c r="DQ171" s="67" t="s">
        <v>521</v>
      </c>
      <c r="DR171" s="67" t="s">
        <v>521</v>
      </c>
      <c r="DS171" s="67" t="s">
        <v>521</v>
      </c>
      <c r="DT171" s="67" t="s">
        <v>521</v>
      </c>
      <c r="DU171" s="67" t="s">
        <v>521</v>
      </c>
      <c r="DV171" s="67" t="s">
        <v>521</v>
      </c>
      <c r="DW171" s="67" t="s">
        <v>521</v>
      </c>
      <c r="DX171" s="72" t="s">
        <v>521</v>
      </c>
      <c r="DY171" s="73" t="s">
        <v>522</v>
      </c>
      <c r="DZ171" s="74">
        <v>2</v>
      </c>
      <c r="EA171" s="74">
        <v>3</v>
      </c>
      <c r="EB171" s="74">
        <v>3</v>
      </c>
      <c r="EC171" s="75">
        <v>4</v>
      </c>
      <c r="ED171" s="76" t="s">
        <v>522</v>
      </c>
      <c r="EE171" s="74">
        <f t="shared" si="303"/>
        <v>2</v>
      </c>
      <c r="EF171" s="74">
        <f t="shared" si="304"/>
        <v>6</v>
      </c>
      <c r="EG171" s="74">
        <f t="shared" si="305"/>
        <v>18</v>
      </c>
      <c r="EH171" s="77">
        <f t="shared" si="306"/>
        <v>72</v>
      </c>
      <c r="EI171" s="73">
        <v>30</v>
      </c>
      <c r="EJ171" s="74">
        <v>50</v>
      </c>
      <c r="EK171" s="74">
        <v>90</v>
      </c>
      <c r="EL171" s="74">
        <v>150</v>
      </c>
      <c r="EM171" s="75">
        <v>450</v>
      </c>
      <c r="EN171" s="78">
        <v>1</v>
      </c>
      <c r="EO171" s="79">
        <f t="shared" si="307"/>
        <v>0.83333333333333337</v>
      </c>
      <c r="EP171" s="79">
        <f t="shared" si="308"/>
        <v>0.5</v>
      </c>
      <c r="EQ171" s="79">
        <f t="shared" si="309"/>
        <v>0.27777777777777779</v>
      </c>
      <c r="ER171" s="80">
        <f t="shared" si="310"/>
        <v>0.20833333333333334</v>
      </c>
      <c r="ES171" s="128" t="s">
        <v>564</v>
      </c>
      <c r="ET171" s="82" t="s">
        <v>632</v>
      </c>
      <c r="EU171" s="83">
        <v>4</v>
      </c>
      <c r="EV171" s="73">
        <v>38</v>
      </c>
      <c r="EW171" s="74">
        <v>28</v>
      </c>
      <c r="EX171" s="74">
        <v>13</v>
      </c>
      <c r="EY171" s="74">
        <v>12</v>
      </c>
      <c r="EZ171" s="74">
        <v>10</v>
      </c>
      <c r="FA171" s="74">
        <v>11</v>
      </c>
      <c r="FB171" s="74">
        <v>40</v>
      </c>
      <c r="FC171" s="74">
        <v>20</v>
      </c>
      <c r="FD171" s="74">
        <f t="shared" si="311"/>
        <v>23</v>
      </c>
      <c r="FE171" s="84">
        <f t="shared" si="312"/>
        <v>33</v>
      </c>
      <c r="FF171" s="73">
        <f>RANK(EV171,$EV$9:$EV$497,0)</f>
        <v>329</v>
      </c>
      <c r="FG171" s="74">
        <f>RANK(EW171,$EW$9:$EW$497,0)</f>
        <v>306</v>
      </c>
      <c r="FH171" s="74">
        <f>RANK(EX171,$EX$9:$EX$497,0)</f>
        <v>371</v>
      </c>
      <c r="FI171" s="74">
        <f>RANK(EY171,$EY$9:$EY$497,0)</f>
        <v>378</v>
      </c>
      <c r="FJ171" s="74">
        <f>RANK(EZ171,$EZ$9:$EZ$497,0)</f>
        <v>327</v>
      </c>
      <c r="FK171" s="74">
        <f>RANK(FA171,$FA$9:$FA$497,0)</f>
        <v>295</v>
      </c>
      <c r="FL171" s="74">
        <f>RANK(FB171,$FB$9:$FB$497,0)</f>
        <v>207</v>
      </c>
      <c r="FM171" s="74">
        <f>RANK(FC171,$FC$9:$FC$497,0)</f>
        <v>330</v>
      </c>
      <c r="FN171" s="74">
        <f>RANK(FD171,$FD$9:$FD$497,0)</f>
        <v>386</v>
      </c>
      <c r="FO171" s="84">
        <f>RANK(FE171,$FE$9:$FE$497,0)</f>
        <v>366</v>
      </c>
      <c r="FP171" s="73">
        <f>COUNTIFS($EV$9:$EV$497,"&gt;"&amp;EV171,$ES$9:$ES$497,ES171)+1</f>
        <v>72</v>
      </c>
      <c r="FQ171" s="74">
        <f>COUNTIFS($EW$9:$EW$497,"&gt;"&amp;EW171,$ES$9:$ES$497,ES171)+1</f>
        <v>75</v>
      </c>
      <c r="FR171" s="74">
        <f>COUNTIFS($EX$9:$EX$497,"&gt;"&amp;EX171,$ES$9:$ES$497,ES171)+1</f>
        <v>89</v>
      </c>
      <c r="FS171" s="74">
        <f>COUNTIFS($EY$9:$EY$497,"&gt;"&amp;EY171,$ES$9:$ES$497,ES171)+1</f>
        <v>88</v>
      </c>
      <c r="FT171" s="74">
        <f>COUNTIFS($EZ$9:$EZ$497,"&gt;"&amp;EZ171,$ES$9:$ES$497,ES171)+1</f>
        <v>83</v>
      </c>
      <c r="FU171" s="74">
        <f>COUNTIFS($FA$9:$FA$497,"&gt;"&amp;FA171,$ES$9:$ES$497,ES171)+1</f>
        <v>83</v>
      </c>
      <c r="FV171" s="74">
        <f>COUNTIFS($FB$9:$FB$497,"&gt;"&amp;FB171,$ES$9:$ES$497,ES171)+1</f>
        <v>76</v>
      </c>
      <c r="FW171" s="74">
        <f>COUNTIFS($FC$9:$FC$497,"&gt;"&amp;FC171,$ES$9:$ES$497,ES171)+1</f>
        <v>86</v>
      </c>
      <c r="FX171" s="74">
        <f>COUNTIFS($FD$9:$FD$497,"&gt;"&amp;FD171,$ES$9:$ES$497,ES171)+1</f>
        <v>88</v>
      </c>
      <c r="FY171" s="84">
        <f>COUNTIFS($FE$9:$FE$497,"&gt;"&amp;FE171,$ES$9:$ES$497,ES171)+1</f>
        <v>88</v>
      </c>
      <c r="FZ171" s="85">
        <f t="shared" si="313"/>
        <v>1.0900000000000001</v>
      </c>
      <c r="GA171" s="86">
        <f t="shared" si="314"/>
        <v>0.8</v>
      </c>
      <c r="GB171" s="86">
        <f t="shared" si="315"/>
        <v>0.37</v>
      </c>
      <c r="GC171" s="86">
        <f t="shared" si="316"/>
        <v>0.34</v>
      </c>
      <c r="GD171" s="86">
        <f t="shared" si="317"/>
        <v>0.28999999999999998</v>
      </c>
      <c r="GE171" s="86">
        <f t="shared" si="318"/>
        <v>0.31</v>
      </c>
      <c r="GF171" s="86">
        <f t="shared" si="319"/>
        <v>1.1399999999999999</v>
      </c>
      <c r="GG171" s="86">
        <f t="shared" si="320"/>
        <v>0.56999999999999995</v>
      </c>
      <c r="GH171" s="86">
        <f t="shared" si="321"/>
        <v>0.66</v>
      </c>
      <c r="GI171" s="87">
        <f t="shared" si="322"/>
        <v>0.94</v>
      </c>
      <c r="GJ171" s="85">
        <f>ROUND(((FZ171-AVERAGE(FZ$9:FZ$497))/STDEVP(FZ$9:FZ$497)*10+50),2)</f>
        <v>54.8</v>
      </c>
      <c r="GK171" s="86">
        <f>ROUND(((GA171-AVERAGE(GA$9:GA$497))/STDEVP(GA$9:GA$497)*10+50),2)</f>
        <v>53.27</v>
      </c>
      <c r="GL171" s="86">
        <f>ROUND(((GB171-AVERAGE(GB$9:GB$497))/STDEVP(GB$9:GB$497)*10+50),2)</f>
        <v>42</v>
      </c>
      <c r="GM171" s="86">
        <f>ROUND(((GC171-AVERAGE(GC$9:GC$497))/STDEVP(GC$9:GC$497)*10+50),2)</f>
        <v>40.67</v>
      </c>
      <c r="GN171" s="86">
        <f>ROUND(((GD171-AVERAGE(GD$9:GD$497))/STDEVP(GD$9:GD$497)*10+50),2)</f>
        <v>46.5</v>
      </c>
      <c r="GO171" s="86">
        <f>ROUND(((GE171-AVERAGE(GE$9:GE$497))/STDEVP(GE$9:GE$497)*10+50),2)</f>
        <v>48.61</v>
      </c>
      <c r="GP171" s="86">
        <f>ROUND(((GF171-AVERAGE(GF$9:GF$497))/STDEVP(GF$9:GF$497)*10+50),2)</f>
        <v>65.900000000000006</v>
      </c>
      <c r="GQ171" s="86">
        <f>ROUND(((GG171-AVERAGE(GG$9:GG$497))/STDEVP(GG$9:GG$497)*10+50),2)</f>
        <v>48.09</v>
      </c>
      <c r="GR171" s="86">
        <f>ROUND(((GH171-AVERAGE(GH$9:GH$497))/STDEVP(GH$9:GH$497)*10+50),2)</f>
        <v>38.520000000000003</v>
      </c>
      <c r="GS171" s="87">
        <f>ROUND(((GI171-AVERAGE(GI$9:GI$497))/STDEVP(GI$9:GI$497)*10+50),2)</f>
        <v>44.25</v>
      </c>
      <c r="GT171" s="73">
        <f>RANK(GJ171,$GJ$9:$GJ$497,0)</f>
        <v>136</v>
      </c>
      <c r="GU171" s="74">
        <f>RANK(GK171,$GK$9:$GK$497,0)</f>
        <v>149</v>
      </c>
      <c r="GV171" s="74">
        <f>RANK(GL171,$GL$9:$GL$497,0)</f>
        <v>348</v>
      </c>
      <c r="GW171" s="74">
        <f>RANK(GM171,$GM$9:$GM$497,0)</f>
        <v>367</v>
      </c>
      <c r="GX171" s="74">
        <f>RANK(GN171,$GN$9:$GN$497,0)</f>
        <v>213</v>
      </c>
      <c r="GY171" s="74">
        <f>RANK(GO171,$GO$9:$GO$497,0)</f>
        <v>173</v>
      </c>
      <c r="GZ171" s="74">
        <f>RANK(GP171,$GP$9:$GP$497,0)</f>
        <v>24</v>
      </c>
      <c r="HA171" s="74">
        <f>RANK(GQ171,$GQ$9:$GQ$497,0)</f>
        <v>244</v>
      </c>
      <c r="HB171" s="74">
        <f>RANK(GR171,$GR$9:$GR$497,0)</f>
        <v>418</v>
      </c>
      <c r="HC171" s="84">
        <f>RANK(GS171,$GS$9:$GS$497,0)</f>
        <v>286</v>
      </c>
      <c r="HD171" s="85">
        <f>ROUND(AVERAGEIF($ES$9:$ES$497,$ES171,$FZ$9:$FZ$497),2)</f>
        <v>0.92</v>
      </c>
      <c r="HE171" s="86">
        <f>ROUND(AVERAGEIF($ES$9:$ES$497,$ES171,$GA$9:$GA$497),2)</f>
        <v>0.65</v>
      </c>
      <c r="HF171" s="86">
        <f>ROUND(AVERAGEIF($ES$9:$ES$497,$ES171,$GB$9:$GB$497),2)</f>
        <v>0.69</v>
      </c>
      <c r="HG171" s="86">
        <f>ROUND(AVERAGEIF($ES$9:$ES$497,$ES171,$GC$9:$GC$497),2)</f>
        <v>0.54</v>
      </c>
      <c r="HH171" s="86">
        <f>ROUND(AVERAGEIF($ES$9:$ES$497,$ES171,$GD$9:$GD$497),2)</f>
        <v>0.32</v>
      </c>
      <c r="HI171" s="86">
        <f>ROUND(AVERAGEIF($ES$9:$ES$497,$ES171,$GE$9:$GE$497),2)</f>
        <v>0.33</v>
      </c>
      <c r="HJ171" s="86">
        <f>ROUND(AVERAGEIF($ES$9:$ES$497,$ES171,$GF$9:$GF$497),2)</f>
        <v>0.98</v>
      </c>
      <c r="HK171" s="86">
        <f>ROUND(AVERAGEIF($ES$9:$ES$497,$ES171,$GG$9:$GG$497),2)</f>
        <v>0.86</v>
      </c>
      <c r="HL171" s="86">
        <f>ROUND(AVERAGEIF($ES$9:$ES$497,$ES171,$GH$9:$GH$497),2)</f>
        <v>1.01</v>
      </c>
      <c r="HM171" s="87">
        <f>ROUND(AVERAGEIF($ES$9:$ES$497,$ES171,$GI$9:$GI$497),2)</f>
        <v>1.55</v>
      </c>
      <c r="HN171" s="88">
        <f t="shared" si="323"/>
        <v>0.17000000000000004</v>
      </c>
      <c r="HO171" s="89">
        <f t="shared" si="324"/>
        <v>0.15000000000000002</v>
      </c>
      <c r="HP171" s="89">
        <f t="shared" si="325"/>
        <v>-0.31999999999999995</v>
      </c>
      <c r="HQ171" s="89">
        <f t="shared" si="326"/>
        <v>-0.2</v>
      </c>
      <c r="HR171" s="89">
        <f t="shared" si="327"/>
        <v>-3.0000000000000027E-2</v>
      </c>
      <c r="HS171" s="89">
        <f t="shared" si="328"/>
        <v>-2.0000000000000018E-2</v>
      </c>
      <c r="HT171" s="89">
        <f t="shared" si="329"/>
        <v>0.15999999999999992</v>
      </c>
      <c r="HU171" s="89">
        <f t="shared" si="330"/>
        <v>-0.29000000000000004</v>
      </c>
      <c r="HV171" s="89">
        <f t="shared" si="331"/>
        <v>-0.35</v>
      </c>
      <c r="HW171" s="90">
        <f t="shared" si="332"/>
        <v>-0.6100000000000001</v>
      </c>
      <c r="HX171" s="73">
        <f>COUNTIFS($FZ$9:$FZ$497,"&gt;"&amp;FZ171,$ES$9:$ES$497,$ES171)+1</f>
        <v>23</v>
      </c>
      <c r="HY171" s="74">
        <f>COUNTIFS($GA$9:$GA$497,"&gt;"&amp;GA171,$ES$9:$ES$497,$ES171)+1</f>
        <v>19</v>
      </c>
      <c r="HZ171" s="74">
        <f>COUNTIFS($GB$9:$GB$497,"&gt;"&amp;GB171,$ES$9:$ES$497,$ES171)+1</f>
        <v>96</v>
      </c>
      <c r="IA171" s="74">
        <f>COUNTIFS($GC$9:$GC$497,"&gt;"&amp;GC171,$ES$9:$ES$497,$ES171)+1</f>
        <v>83</v>
      </c>
      <c r="IB171" s="74">
        <f>COUNTIFS($GD$9:$GD$497,"&gt;"&amp;GD171,$ES$9:$ES$497,$ES171)+1</f>
        <v>49</v>
      </c>
      <c r="IC171" s="74">
        <f>COUNTIFS($GE$9:$GE$497,"&gt;"&amp;GE171,$ES$9:$ES$497,$ES171)+1</f>
        <v>47</v>
      </c>
      <c r="ID171" s="74">
        <f>COUNTIFS($GF$9:$GF$497,"&gt;"&amp;GF171,$ES$9:$ES$497,$ES171)+1</f>
        <v>21</v>
      </c>
      <c r="IE171" s="74">
        <f>COUNTIFS($GG$9:$GG$497,"&gt;"&amp;GG171,$ES$9:$ES$497,$ES171)+1</f>
        <v>95</v>
      </c>
      <c r="IF171" s="74">
        <f>COUNTIFS($GH$9:$GH$497,"&gt;"&amp;GH171,$ES$9:$ES$497,$ES171)+1</f>
        <v>92</v>
      </c>
      <c r="IG171" s="84">
        <f>COUNTIFS($GI$9:$GI$497,"&gt;"&amp;GI171,$ES$9:$ES$497,$ES171)+1</f>
        <v>96</v>
      </c>
      <c r="IH171" s="91"/>
      <c r="II171" s="79"/>
      <c r="IJ171" s="79"/>
      <c r="IK171" s="79"/>
      <c r="IL171" s="79"/>
      <c r="IM171" s="92"/>
      <c r="IN171" s="93"/>
      <c r="IO171" s="94"/>
      <c r="IP171" s="95"/>
      <c r="IQ171" s="79"/>
      <c r="IR171" s="79"/>
      <c r="IS171" s="79"/>
      <c r="IT171" s="79"/>
      <c r="IU171" s="79"/>
      <c r="IV171" s="79"/>
      <c r="IW171" s="96"/>
      <c r="IX171" s="93"/>
      <c r="IY171" s="79"/>
      <c r="IZ171" s="79"/>
      <c r="JA171" s="79"/>
      <c r="JB171" s="79"/>
      <c r="JC171" s="79"/>
      <c r="JD171" s="79"/>
      <c r="JE171" s="97"/>
      <c r="JF171" s="95"/>
      <c r="JG171" s="79"/>
      <c r="JH171" s="79"/>
      <c r="JI171" s="79"/>
      <c r="JJ171" s="79"/>
      <c r="JK171" s="79"/>
      <c r="JL171" s="79"/>
      <c r="JM171" s="96"/>
      <c r="JN171" s="93"/>
      <c r="JO171" s="79"/>
      <c r="JP171" s="79"/>
      <c r="JQ171" s="79"/>
      <c r="JR171" s="79"/>
      <c r="JS171" s="79"/>
      <c r="JT171" s="79"/>
      <c r="JU171" s="79"/>
      <c r="JV171" s="79"/>
      <c r="JW171" s="79"/>
      <c r="JX171" s="79"/>
      <c r="JY171" s="79"/>
      <c r="JZ171" s="97"/>
      <c r="KA171" s="93"/>
      <c r="KB171" s="79"/>
      <c r="KC171" s="79"/>
      <c r="KD171" s="79"/>
      <c r="KE171" s="97"/>
      <c r="KF171" s="95"/>
      <c r="KG171" s="79"/>
      <c r="KH171" s="79"/>
      <c r="KI171" s="79"/>
      <c r="KJ171" s="79"/>
      <c r="KK171" s="98"/>
      <c r="KL171" s="79"/>
      <c r="KM171" s="79"/>
      <c r="KN171" s="79"/>
      <c r="KO171" s="79"/>
      <c r="KP171" s="79"/>
      <c r="KQ171" s="79"/>
      <c r="KR171" s="79"/>
      <c r="KS171" s="96"/>
      <c r="KT171" s="96"/>
      <c r="KU171" s="96"/>
      <c r="KV171" s="96"/>
      <c r="KW171" s="93"/>
      <c r="KX171" s="79"/>
      <c r="KY171" s="79"/>
      <c r="KZ171" s="79"/>
      <c r="LA171" s="79"/>
      <c r="LB171" s="79"/>
      <c r="LC171" s="96"/>
      <c r="LD171" s="93"/>
      <c r="LE171" s="94"/>
      <c r="LF171" s="99"/>
      <c r="LG171" s="75"/>
      <c r="LH171" s="93"/>
      <c r="LI171" s="79"/>
      <c r="LJ171" s="74"/>
      <c r="LK171" s="74"/>
      <c r="LL171" s="74"/>
      <c r="LM171" s="100"/>
      <c r="LN171" s="95"/>
      <c r="LO171" s="79"/>
      <c r="LP171" s="79"/>
      <c r="LQ171" s="79"/>
      <c r="LR171" s="96"/>
      <c r="LS171" s="93"/>
      <c r="LT171" s="79"/>
      <c r="LU171" s="79"/>
      <c r="LV171" s="79"/>
      <c r="LW171" s="79"/>
      <c r="LX171" s="79"/>
      <c r="LY171" s="79"/>
      <c r="LZ171" s="79"/>
      <c r="MA171" s="97"/>
      <c r="MB171" s="95"/>
      <c r="MC171" s="79"/>
      <c r="MD171" s="79"/>
      <c r="ME171" s="79"/>
      <c r="MF171" s="79"/>
      <c r="MG171" s="79"/>
      <c r="MH171" s="79"/>
      <c r="MI171" s="79"/>
      <c r="MJ171" s="79"/>
      <c r="MK171" s="79"/>
      <c r="ML171" s="79"/>
      <c r="MM171" s="79"/>
      <c r="MN171" s="98"/>
      <c r="MO171" s="98"/>
      <c r="MP171" s="96"/>
      <c r="MQ171" s="93"/>
      <c r="MR171" s="79"/>
      <c r="MS171" s="79"/>
      <c r="MT171" s="79"/>
      <c r="MU171" s="79"/>
      <c r="MV171" s="98"/>
      <c r="MW171" s="79"/>
      <c r="MX171" s="79"/>
      <c r="MY171" s="79"/>
      <c r="MZ171" s="79"/>
      <c r="NA171" s="79"/>
      <c r="NB171" s="79"/>
      <c r="NC171" s="79"/>
      <c r="ND171" s="96"/>
      <c r="NE171" s="96"/>
      <c r="NF171" s="96"/>
      <c r="NG171" s="96"/>
      <c r="NH171" s="93"/>
      <c r="NI171" s="79"/>
      <c r="NJ171" s="79"/>
      <c r="NK171" s="79"/>
      <c r="NL171" s="79"/>
      <c r="NM171" s="79"/>
      <c r="NN171" s="94"/>
      <c r="NO171" s="93"/>
      <c r="NP171" s="80"/>
      <c r="NQ171" s="124" t="s">
        <v>945</v>
      </c>
      <c r="NR171" s="102" t="s">
        <v>948</v>
      </c>
      <c r="NS171" s="102"/>
      <c r="NT171" s="102"/>
      <c r="NU171" s="102"/>
      <c r="NV171" s="104"/>
      <c r="NW171" s="102" t="s">
        <v>929</v>
      </c>
      <c r="NX171" s="133" t="s">
        <v>949</v>
      </c>
      <c r="NY171" s="129" t="s">
        <v>931</v>
      </c>
      <c r="NZ171" s="133" t="s">
        <v>949</v>
      </c>
      <c r="OA171" s="134"/>
      <c r="OB171" s="134"/>
      <c r="OC171" s="134"/>
      <c r="OD171" s="108">
        <f t="shared" si="333"/>
        <v>72</v>
      </c>
      <c r="OE171" s="109">
        <v>7</v>
      </c>
      <c r="OF171" s="110">
        <f t="shared" si="334"/>
        <v>30</v>
      </c>
      <c r="OG171" s="109">
        <v>7</v>
      </c>
      <c r="OH171" s="111">
        <f>ROUND(AVERAGEIF($ES$9:$ES$497,$ES171,EV$9:EV$497),0)</f>
        <v>67</v>
      </c>
      <c r="OI171" s="112">
        <f>ROUND(AVERAGEIF($ES$9:$ES$497,$ES171,EW$9:EW$497),0)</f>
        <v>45</v>
      </c>
      <c r="OJ171" s="112">
        <f>ROUND(AVERAGEIF($ES$9:$ES$497,$ES171,EX$9:EX$497),0)</f>
        <v>51</v>
      </c>
      <c r="OK171" s="112">
        <f>ROUND(AVERAGEIF($ES$9:$ES$497,$ES171,EY$9:EY$497),0)</f>
        <v>39</v>
      </c>
      <c r="OL171" s="112">
        <f>ROUND(AVERAGEIF($ES$9:$ES$497,$ES171,EZ$9:EZ$497),0)</f>
        <v>21</v>
      </c>
      <c r="OM171" s="112">
        <f>ROUND(AVERAGEIF($ES$9:$ES$497,$ES171,FA$9:FA$497),0)</f>
        <v>21</v>
      </c>
      <c r="ON171" s="112">
        <f>ROUND(AVERAGEIF($ES$9:$ES$497,$ES171,FB$9:FB$497),0)</f>
        <v>68</v>
      </c>
      <c r="OO171" s="112">
        <f>ROUND(AVERAGEIF($ES$9:$ES$497,$ES171,FC$9:FC$497),0)</f>
        <v>64</v>
      </c>
      <c r="OP171" s="112">
        <f>ROUND(AVERAGEIF($ES$9:$ES$497,$ES171,FD$9:FD$497),0)</f>
        <v>72</v>
      </c>
      <c r="OQ171" s="113">
        <f>ROUND(AVERAGEIF($ES$9:$ES$497,$ES171,FE$9:FE$497),0)</f>
        <v>115</v>
      </c>
      <c r="OR171" s="114">
        <f>ROUND(EV171/MAX(EV$9:EV$497)*100,0)</f>
        <v>21</v>
      </c>
      <c r="OS171" s="115">
        <f>ROUND(EW171/MAX(EW$9:EW$497)*100,0)</f>
        <v>22</v>
      </c>
      <c r="OT171" s="115">
        <f>ROUND(EX171/MAX(EX$9:EX$497)*100,0)</f>
        <v>11</v>
      </c>
      <c r="OU171" s="115">
        <f>ROUND(EY171/MAX(EY$9:EY$497)*100,0)</f>
        <v>8</v>
      </c>
      <c r="OV171" s="115">
        <f>ROUND(EZ171/MAX(EZ$9:EZ$497)*100,0)</f>
        <v>8</v>
      </c>
      <c r="OW171" s="115">
        <f>ROUND(FA171/MAX(FA$9:FA$497)*100,0)</f>
        <v>10</v>
      </c>
      <c r="OX171" s="115">
        <f>ROUND(FB171/MAX(FB$9:FB$497)*100,0)</f>
        <v>30</v>
      </c>
      <c r="OY171" s="116">
        <f>ROUND(FC171/MAX(FC$9:FC$497)*100,0)</f>
        <v>14</v>
      </c>
      <c r="OZ171" s="115">
        <f>ROUND(FD171/MAX(FD$9:FD$497)*100,0)</f>
        <v>16</v>
      </c>
      <c r="PA171" s="117">
        <f>ROUND(FE171/MAX(FE$9:FE$497)*100,0)</f>
        <v>13</v>
      </c>
      <c r="PB171" s="118">
        <f t="shared" si="335"/>
        <v>201</v>
      </c>
      <c r="PC171" s="115">
        <f t="shared" si="336"/>
        <v>192</v>
      </c>
      <c r="PD171" s="115">
        <f t="shared" si="337"/>
        <v>225</v>
      </c>
      <c r="PE171" s="115">
        <f t="shared" si="338"/>
        <v>229</v>
      </c>
      <c r="PF171" s="115">
        <f t="shared" si="339"/>
        <v>181</v>
      </c>
      <c r="PG171" s="119">
        <f t="shared" si="340"/>
        <v>162</v>
      </c>
      <c r="PH171" s="118">
        <f>ROUND(PB171/MAX(PB$9:PB$497)*100,0)</f>
        <v>24</v>
      </c>
      <c r="PI171" s="115">
        <f>ROUND(PC171/MAX(PC$9:PC$497)*100,0)</f>
        <v>23</v>
      </c>
      <c r="PJ171" s="115">
        <f>ROUND(PD171/MAX(PD$9:PD$497)*100,0)</f>
        <v>24</v>
      </c>
      <c r="PK171" s="115">
        <f>ROUND(PE171/MAX(PE$9:PE$497)*100,0)</f>
        <v>23</v>
      </c>
      <c r="PL171" s="115">
        <f>ROUND(PF171/MAX(PF$9:PF$497)*100,0)</f>
        <v>25</v>
      </c>
      <c r="PM171" s="119">
        <f>ROUND(PG171/MAX(PG$9:PG$497)*100,0)</f>
        <v>24</v>
      </c>
      <c r="PN171" s="118">
        <f>RANK(PH171,PH$9:PH$497,0)</f>
        <v>345</v>
      </c>
      <c r="PO171" s="115">
        <f>RANK(PI171,PI$9:PI$497,0)</f>
        <v>330</v>
      </c>
      <c r="PP171" s="115">
        <f>RANK(PJ171,PJ$9:PJ$497,0)</f>
        <v>349</v>
      </c>
      <c r="PQ171" s="115">
        <f>RANK(PK171,PK$9:PK$497,0)</f>
        <v>340</v>
      </c>
      <c r="PR171" s="115">
        <f>RANK(PL171,PL$9:PL$497,0)</f>
        <v>348</v>
      </c>
      <c r="PS171" s="119">
        <f>RANK(PM171,PM$9:PM$497,0)</f>
        <v>337</v>
      </c>
      <c r="PT171" s="120">
        <f>ROUND(FZ171/MAX(FZ$9:FZ$497)*100,0)</f>
        <v>60</v>
      </c>
      <c r="PU171" s="115">
        <f>ROUND(GA171/MAX(GA$9:GA$497)*100,0)</f>
        <v>45</v>
      </c>
      <c r="PV171" s="115">
        <f>ROUND(GB171/MAX(GB$9:GB$497)*100,0)</f>
        <v>27</v>
      </c>
      <c r="PW171" s="115">
        <f>ROUND(GC171/MAX(GC$9:GC$497)*100,0)</f>
        <v>27</v>
      </c>
      <c r="PX171" s="115">
        <f>ROUND(GD171/MAX(GD$9:GD$497)*100,0)</f>
        <v>16</v>
      </c>
      <c r="PY171" s="115">
        <f>ROUND(GE171/MAX(GE$9:GE$497)*100,0)</f>
        <v>19</v>
      </c>
      <c r="PZ171" s="115">
        <f>ROUND(GF171/MAX(GF$9:GF$497)*100,0)</f>
        <v>54</v>
      </c>
      <c r="QA171" s="116">
        <f>ROUND(GG171/MAX(GG$9:GG$497)*100,0)</f>
        <v>31</v>
      </c>
      <c r="QB171" s="115">
        <f>ROUND(GH171/MAX(GH$9:GH$497)*100,0)</f>
        <v>29</v>
      </c>
      <c r="QC171" s="121">
        <f>ROUND(GI171/MAX(GI$9:GI$497)*100,0)</f>
        <v>30</v>
      </c>
      <c r="QD171" s="120">
        <f>ROUND(AVERAGEIF($ES$9:$ES$497,$ES171,PT$9:PT$497),0)</f>
        <v>50</v>
      </c>
      <c r="QE171" s="120">
        <f>ROUND(AVERAGEIF($ES$9:$ES$497,$ES171,PU$9:PU$497),0)</f>
        <v>37</v>
      </c>
      <c r="QF171" s="120">
        <f>ROUND(AVERAGEIF($ES$9:$ES$497,$ES171,PV$9:PV$497),0)</f>
        <v>50</v>
      </c>
      <c r="QG171" s="120">
        <f>ROUND(AVERAGEIF($ES$9:$ES$497,$ES171,PW$9:PW$497),0)</f>
        <v>43</v>
      </c>
      <c r="QH171" s="120">
        <f>ROUND(AVERAGEIF($ES$9:$ES$497,$ES171,PX$9:PX$497),0)</f>
        <v>18</v>
      </c>
      <c r="QI171" s="120">
        <f>ROUND(AVERAGEIF($ES$9:$ES$497,$ES171,PY$9:PY$497),0)</f>
        <v>20</v>
      </c>
      <c r="QJ171" s="120">
        <f>ROUND(AVERAGEIF($ES$9:$ES$497,$ES171,PZ$9:PZ$497),0)</f>
        <v>46</v>
      </c>
      <c r="QK171" s="120">
        <f>ROUND(AVERAGEIF($ES$9:$ES$497,$ES171,QA$9:QA$497),0)</f>
        <v>47</v>
      </c>
      <c r="QL171" s="120">
        <f>ROUND(AVERAGEIF($ES$9:$ES$497,$ES171,QB$9:QB$497),0)</f>
        <v>45</v>
      </c>
      <c r="QM171" s="120">
        <f>ROUND(AVERAGEIF($ES$9:$ES$497,$ES171,QC$9:QC$497),0)</f>
        <v>49</v>
      </c>
      <c r="QN171" s="114">
        <f t="shared" si="297"/>
        <v>484</v>
      </c>
      <c r="QO171" s="115">
        <f t="shared" si="298"/>
        <v>440</v>
      </c>
      <c r="QP171" s="115">
        <f t="shared" si="299"/>
        <v>548</v>
      </c>
      <c r="QQ171" s="115">
        <f t="shared" si="300"/>
        <v>577</v>
      </c>
      <c r="QR171" s="115">
        <f t="shared" si="301"/>
        <v>530</v>
      </c>
      <c r="QS171" s="119">
        <f t="shared" si="302"/>
        <v>394</v>
      </c>
      <c r="QT171" s="114">
        <f>ROUND((QN171-MIN(QN$9:QN$497))/(MAX(QN$9:QN$497)-MIN(QN$9:QN$497))*100,0)</f>
        <v>40</v>
      </c>
      <c r="QU171" s="115">
        <f>ROUND((QO171-MIN(QO$9:QO$497))/(MAX(QO$9:QO$497)-MIN(QO$9:QO$497))*100,0)</f>
        <v>33</v>
      </c>
      <c r="QV171" s="115">
        <f>ROUND((QP171-MIN(QP$9:QP$497))/(MAX(QP$9:QP$497)-MIN(QP$9:QP$497))*100,0)</f>
        <v>29</v>
      </c>
      <c r="QW171" s="115">
        <f>ROUND((QQ171-MIN(QQ$9:QQ$497))/(MAX(QQ$9:QQ$497)-MIN(QQ$9:QQ$497))*100,0)</f>
        <v>36</v>
      </c>
      <c r="QX171" s="115">
        <f>ROUND((QR171-MIN(QR$9:QR$497))/(MAX(QR$9:QR$497)-MIN(QR$9:QR$497))*100,0)</f>
        <v>50</v>
      </c>
      <c r="QY171" s="115">
        <f>ROUND((QS171-MIN(QS$9:QS$497))/(MAX(QS$9:QS$497)-MIN(QS$9:QS$497))*100,0)</f>
        <v>44</v>
      </c>
      <c r="QZ171" s="114">
        <f>RANK(QN171,QN$9:QN$497,0)</f>
        <v>205</v>
      </c>
      <c r="RA171" s="115">
        <f>RANK(QO171,QO$9:QO$497,0)</f>
        <v>123</v>
      </c>
      <c r="RB171" s="115">
        <f>RANK(QP171,QP$9:QP$497,0)</f>
        <v>231</v>
      </c>
      <c r="RC171" s="115">
        <f>RANK(QQ171,QQ$9:QQ$497,0)</f>
        <v>203</v>
      </c>
      <c r="RD171" s="115">
        <f>RANK(QR171,QR$9:QR$497,0)</f>
        <v>182</v>
      </c>
      <c r="RE171" s="115">
        <f>RANK(QS171,QS$9:QS$497,0)</f>
        <v>161</v>
      </c>
      <c r="RF171" s="122"/>
      <c r="RG171" s="115">
        <f>($RH$3*(IH171+IJ171)*100*100/MAX(EX$9:EX$497)*$RO$3) +($RH$3*(II171+IJ171)*100*100/MAX(EX$9:EX$497)*$RO$4) + ($RH$3*IK171*100*100/MAX(EX$9:EX$497)*0.098)</f>
        <v>0</v>
      </c>
      <c r="RH171" s="115">
        <f>($RH$4*IL171*100*100/MAX(EZ$9:EZ$497))*$RQ$3</f>
        <v>0</v>
      </c>
      <c r="RI171" s="115">
        <f>($RH$3*IM171*100*100/MAX(EY$9:EY$497))*$RQ$4</f>
        <v>0</v>
      </c>
      <c r="RJ171" s="115">
        <f>($RH$3*IN171*100*100/MAX(EX$9:EX$497))</f>
        <v>0</v>
      </c>
      <c r="RK171" s="115">
        <f>($RH$4*IO171*100*100/MAX(EZ$9:EZ$497))*$RQ$3</f>
        <v>0</v>
      </c>
      <c r="RL171" s="115">
        <f>(($RL$4*IP171*100*((100/MAX(EX$9:EX$497)+100/MAX(EZ$9:EZ$497))/2))+($RL$4*IQ171*100*((100/MAX(EX$9:EX$497)+100/MAX(EZ$9:EZ$497))/2))+($RL$4*IR171*100*((100/MAX(EX$9:EX$497)+100/MAX(EZ$9:EZ$497))/2))+($RL$4*IS171*100*((100/MAX(EX$9:EX$497)+100/MAX(EZ$9:EZ$497))/2))+($RL$4*IT171*100*((100/MAX(EX$9:EX$497)+100/MAX(EZ$9:EZ$497))/2))+($RL$4*IU171*100*((100/MAX(EX$9:EX$497)+100/MAX(EZ$9:EZ$497))/2))+($RL$4*IV171*100*((100/MAX(EX$9:EX$497)+100/MAX(EZ$9:EZ$497))/2))+($RL$4*IW171*100*((100/MAX(EX$9:EX$497)+100/MAX(EZ$9:EZ$497))/2)))*$RS$3</f>
        <v>0</v>
      </c>
      <c r="RM171" s="115">
        <f>(($RH$3*IX171*100*100/MAX(EX$9:EX$497))+($RH$3*IY171*100*100/MAX(EX$9:EX$497))+($RH$3*IZ171*100*100/MAX(EX$9:EX$497))+($RH$3*JA171*100*100/MAX(EX$9:EX$497))+($RH$3*JB171*100*100/MAX(EX$9:EX$497))+($RH$3*JC171*100*100/MAX(EX$9:EX$497))+($RH$3*JD171*100*100/MAX(EX$9:EX$497))+($RH$3*JE171*100*100/MAX(EX$9:EX$497)))*$RS$4</f>
        <v>0</v>
      </c>
      <c r="RN171" s="115">
        <f>(($RH$4*JF171*100*100/MAX(EZ$9:EZ$497)) + ($RH$4*JG171*100*100/MAX(EZ$9:EZ$497)) + ($RH$4*JH171*100*100/MAX(EZ$9:EZ$497)) + ($RH$4*JI171*100*100/MAX(EZ$9:EZ$497)) + ($RH$4*JJ171*100*100/MAX(EZ$9:EZ$497)) + ($RH$4*JK171*100*100/MAX(EZ$9:EZ$497)) + ($RH$4*JL171*100*100/MAX(EZ$9:EZ$497)) + ($RH$4*JM171*100*100/MAX(EZ$9:EZ$497)))*$RU$3</f>
        <v>0</v>
      </c>
      <c r="RO171" s="115">
        <f>(($RL$4*JN171*100*((100/MAX(EX$9:EX$497)+100/MAX(EZ$9:EZ$497))/2))+($RL$4*JO171*100*((100/MAX(EX$9:EX$497)+100/MAX(EZ$9:EZ$497))/2))+($RL$4*JP171*100*((100/MAX(EX$9:EX$497)+100/MAX(EZ$9:EZ$497))/2))+($RL$4*JQ171*100*((100/MAX(EX$9:EX$497)+100/MAX(EZ$9:EZ$497))/2))+($RL$4*JR171*100*((100/MAX(EX$9:EX$497)+100/MAX(EZ$9:EZ$497))/2))+($RL$4*JS171*100*((100/MAX(EX$9:EX$497)+100/MAX(EZ$9:EZ$497))/2))+($RL$4*JT171*100*((100/MAX(EX$9:EX$497)+100/MAX(EZ$9:EZ$497))/2))+($RL$4*JU171*100*((100/MAX(EX$9:EX$497)+100/MAX(EZ$9:EZ$497))/2))+($RL$4*JV171*100*((100/MAX(EX$9:EX$497)+100/MAX(EZ$9:EZ$497))/2))+($RL$4*JW171*100*((100/MAX(EX$9:EX$497)+100/MAX(EZ$9:EZ$497))/2))+($RL$4*JX171*100*((100/MAX(EX$9:EX$497)+100/MAX(EZ$9:EZ$497))/2))+($RL$4*JY171*100*((100/MAX(EX$9:EX$497)+100/MAX(EZ$9:EZ$497))/2))+($RL$4*JZ171*100*((100/MAX(EX$9:EX$497)+100/MAX(EZ$9:EZ$497))/2)))*$RW$3/2</f>
        <v>0</v>
      </c>
      <c r="RP171" s="119">
        <f>($RJ$3*KA171*100*100/MAX(FA$9:FA$497)) + ($RJ$3*KB171*100*100/MAX(FA$9:FA$497)/2) + ($RJ$3*KC171*100*100/MAX(FA$9:FA$497)/2) + ($RJ$3*KD171*100*100/MAX(FA$9:FA$497)/4) + ($RJ$3*KE171*100*100/MAX(FA$9:FA$497)/4)</f>
        <v>0</v>
      </c>
      <c r="RQ171" s="118">
        <f>($RL$4*KF171*100*((100/MAX(EX$9:EX$497)+100/MAX(EZ$9:EZ$497)))) * ($RO$3/2) + (($RL$4*KG171*100*((100/MAX(EX$9:EX$497)+100/MAX(EZ$9:EZ$497))))+($RL$4*KH171*100*((100/MAX(EX$9:EX$497)+100/MAX(EZ$9:EZ$497))))+($RL$4*KI171*100*((100/MAX(EX$9:EX$497)+100/MAX(EZ$9:EZ$497))))+($RL$4*KJ171*100*((100/MAX(EX$9:EX$497)+100/MAX(EZ$9:EZ$497))))+($RL$4*KK171*100*((100/MAX(EX$9:EX$497)+100/MAX(EZ$9:EZ$497))))+($RL$4*KL171*100*((100/MAX(EX$9:EX$497)+100/MAX(EZ$9:EZ$497))))+($RL$4*KM171*100*((100/MAX(EX$9:EX$497)+100/MAX(EZ$9:EZ$497))))+($RL$4*KN171*100*((100/MAX(EX$9:EX$497)+100/MAX(EZ$9:EZ$497))))+($RL$4*KO171*100*((100/MAX(EX$9:EX$497)+100/MAX(EZ$9:EZ$497))))+($RL$4*KP171*100*((100/MAX(EX$9:EX$497)+100/MAX(EZ$9:EZ$497))))+($RL$4*KQ171*100*((100/MAX(EX$9:EX$497)+100/MAX(EZ$9:EZ$497))))+($RL$4*KR171*100*((100/MAX(EX$9:EX$497)+100/MAX(EZ$9:EZ$497))))+($RL$4*KS171*100*((100/MAX(EX$9:EX$497)+100/MAX(EZ$9:EZ$497))))+($RL$4*KV171*100*((100/MAX(EX$9:EX$497)+100/MAX(EZ$9:EZ$497))))) * (($RO$3+$RO$4)/6)</f>
        <v>0</v>
      </c>
      <c r="RR171" s="115">
        <f>(($RL$4*KW171*100*((100/MAX(EX$9:EX$497)+100/MAX(EZ$9:EZ$497))))) * ($RO$3/2) + (($RL$4*KX171*100*((100/MAX(EX$9:EX$497)+100/MAX(EZ$9:EZ$497))))+($RL$4*KY171*100*((100/MAX(EX$9:EX$497)+100/MAX(EZ$9:EZ$497))))+($RL$4*KZ171*100*((100/MAX(EX$9:EX$497)+100/MAX(EZ$9:EZ$497))))+($RL$4*LA171*100*((100/MAX(EX$9:EX$497)+100/MAX(EZ$9:EZ$497))))+($RL$4*LB171*100*((100/MAX(EX$9:EX$497)+100/MAX(EZ$9:EZ$497))))+($RL$4*LC171*100*((100/MAX(EX$9:EX$497)+100/MAX(EZ$9:EZ$497))))) * (($RO$3+$RO$4)/6)</f>
        <v>0</v>
      </c>
      <c r="RS171" s="119">
        <f>(($RL$4*LD171*100*((100/MAX(EX$9:EX$497)+100/MAX(EZ$9:EZ$497))))+($RL$4*LE171*100*((100/MAX(EX$9:EX$497)+100/MAX(EZ$9:EZ$497))))) * (($RO$3+$RO$4)/6)</f>
        <v>0</v>
      </c>
      <c r="RT171" s="118">
        <f>($RJ$4*LH171*100*(100/MAX(EV$9:EV$497)))+($RJ$4*LI171*100*(100/MAX(EV$9:EV$497)))</f>
        <v>0</v>
      </c>
      <c r="RU171" s="119">
        <f>($RJ$4*LJ171*(100/MAX(EV$9:EV$497)))/2 + ($RL$3*LK171*(100/MAX(EW$9:EW$497))) + ($RJ$4*LL171*(100/MAX(EV$9:EV$497)))/4 + ($RL$3*LM171*(100/MAX(EW$9:EW$497)))</f>
        <v>0</v>
      </c>
      <c r="RV171" s="118">
        <f>($RJ$4*LN171*100*100/MAX(EV$9:EV$497)/2)+($RJ$4*LO171*100*100/MAX(EV$9:EV$497)/2)+($RJ$4*LP171*100*100/MAX(EV$9:EV$497))+($RJ$4*LQ171*100*100/MAX(EV$9:EV$497))+($RJ$4*LR171*100*100/MAX(EV$9:EV$497))</f>
        <v>0</v>
      </c>
      <c r="RW171" s="115">
        <f>($RJ$4*LS171*100*100/MAX(EV$9:EV$497)) + (($RJ$4*LT171*100*100/MAX(EV$9:EV$497))+($RJ$4*LU171*100*100/MAX(EV$9:EV$497))+($RJ$4*LV171*100*100/MAX(EV$9:EV$497))+($RJ$4*LW171*100*100/MAX(EV$9:EV$497))+($RJ$4*LX171*100*100/MAX(EV$9:EV$497))+($RJ$4*LY171*100*100/MAX(EV$9:EV$497))+($RJ$4*LZ171*100*100/MAX(EV$9:EV$497))+($RJ$4*MA171*100*100/MAX(EV$9:EV$497)))/2</f>
        <v>0</v>
      </c>
      <c r="RX171" s="119">
        <f>($RJ$4*MB171*100*100/MAX(EV$9:EV$497))+($RJ$4*MC171*100*100/MAX(EV$9:EV$497))+($RJ$4*MD171*100*100/MAX(EV$9:EV$497))+($RJ$4*ME171*100*100/MAX(EV$9:EV$497))+($RJ$4*MF171*100*100/MAX(EV$9:EV$497))+($RJ$4*MG171*100*100/MAX(EV$9:EV$497))+($RJ$4*MH171*100*100/MAX(EV$9:EV$497))+($RJ$4*MI171*100*100/MAX(EV$9:EV$497))+($RJ$4*MJ171*100*100/MAX(EV$9:EV$497))+($RJ$4*MK171*100*100/MAX(EV$9:EV$497))+($RJ$4*ML171*100*100/MAX(EV$9:EV$497))+($RJ$4*MM171*100*100/MAX(EV$9:EV$497))+($RJ$4*MN171*100*100/MAX(EV$9:EV$497))</f>
        <v>0</v>
      </c>
      <c r="RY171" s="118">
        <f>($RJ$4*MQ171*100*100/MAX(EV$9:EV$497))/2 + (($RJ$4*MR171*100*100/MAX(EV$9:EV$497))+($RJ$4*MS171*100*100/MAX(EV$9:EV$497))+($RJ$4*MT171*100*100/MAX(EV$9:EV$497))+($RJ$4*MU171*100*100/MAX(EV$9:EV$497))+($RJ$4*MV171*100*100/MAX(EV$9:EV$497))+($RJ$4*MW171*100*100/MAX(EV$9:EV$497))+($RJ$4*MX171*100*100/MAX(EV$9:EV$497))+($RJ$4*MY171*100*100/MAX(EV$9:EV$497))+($RJ$4*MZ171*100*100/MAX(EV$9:EV$497))+($RJ$4*NA171*100*100/MAX(EV$9:EV$497))+($RJ$4*NB171*100*100/MAX(EV$9:EV$497))+($RJ$4*NC171*100*100/MAX(EV$9:EV$497))+($RJ$4*ND171*100*100/MAX(EV$9:EV$497))+($RJ$4*NG171*100*100/MAX(EV$9:EV$497)))/4</f>
        <v>0</v>
      </c>
      <c r="RZ171" s="115">
        <f>($RJ$4*NH171*100*100/MAX(EV$9:EV$497))/2 + (($RJ$4*NI171*100*100/MAX(EV$9:EV$497))+($RJ$4*NJ171*100*100/MAX(EV$9:EV$497))+($RJ$4*NK171*100*100/MAX(EV$9:EV$497))+($RJ$4*NL171*100*100/MAX(EV$9:EV$497))+($RJ$4*NM171*100*100/MAX(EV$9:EV$497))+($RJ$4*NN171*100*100/MAX(EV$9:EV$497)))/4</f>
        <v>0</v>
      </c>
      <c r="SA171" s="117">
        <f>(($RJ$4*NO171*100*100/MAX(EV$9:EV$497))+($RJ$4*NP171*100*100/MAX(EV$9:EV$497)))/4</f>
        <v>0</v>
      </c>
      <c r="SB171" s="118">
        <f t="shared" si="341"/>
        <v>0</v>
      </c>
      <c r="SC171" s="115">
        <f t="shared" si="342"/>
        <v>0</v>
      </c>
      <c r="SD171" s="115">
        <f t="shared" si="343"/>
        <v>0</v>
      </c>
      <c r="SE171" s="115">
        <f t="shared" si="344"/>
        <v>0</v>
      </c>
      <c r="SF171" s="115">
        <f t="shared" si="345"/>
        <v>0</v>
      </c>
      <c r="SG171" s="115">
        <f t="shared" si="346"/>
        <v>0</v>
      </c>
      <c r="SH171" s="115">
        <f>ROUND(SB171/MAX(SB$9:SB$497)*100,0)</f>
        <v>0</v>
      </c>
      <c r="SI171" s="115">
        <f>ROUND(SC171/MAX(SC$9:SC$497)*100,0)</f>
        <v>0</v>
      </c>
      <c r="SJ171" s="115">
        <f>ROUND(SD171/MAX(SD$9:SD$497)*100,0)</f>
        <v>0</v>
      </c>
      <c r="SK171" s="115">
        <f>ROUND(SE171/MAX(SE$9:SE$497)*100,0)</f>
        <v>0</v>
      </c>
      <c r="SL171" s="115">
        <f>ROUND(SF171/MAX(SF$9:SF$497)*100,0)</f>
        <v>0</v>
      </c>
      <c r="SM171" s="121">
        <f>ROUND(SG171/MAX(SG$9:SG$497)*100,0)</f>
        <v>0</v>
      </c>
      <c r="SN171" s="115">
        <f>ROUND(AVERAGEIF($ES$9:$ES$497,$ES171,SH$9:SH$497),0)</f>
        <v>24</v>
      </c>
      <c r="SO171" s="115">
        <f>ROUND(AVERAGEIF($ES$9:$ES$497,$ES171,SI$9:SI$497),0)</f>
        <v>22</v>
      </c>
      <c r="SP171" s="115">
        <f>ROUND(AVERAGEIF($ES$9:$ES$497,$ES171,SJ$9:SJ$497),0)</f>
        <v>5</v>
      </c>
      <c r="SQ171" s="115">
        <f>ROUND(AVERAGEIF($ES$9:$ES$497,$ES171,SK$9:SK$497),0)</f>
        <v>19</v>
      </c>
      <c r="SR171" s="115">
        <f>ROUND(AVERAGEIF($ES$9:$ES$497,$ES171,SL$9:SL$497),0)</f>
        <v>8</v>
      </c>
      <c r="SS171" s="121">
        <f>ROUND(AVERAGEIF($ES$9:$ES$497,$ES171,SM$9:SM$497),0)</f>
        <v>6</v>
      </c>
      <c r="ST171" s="114">
        <f>RANK(SB171,SB$9:SB$497,0)</f>
        <v>323</v>
      </c>
      <c r="SU171" s="115">
        <f>RANK(SC171,SC$9:SC$497,0)</f>
        <v>320</v>
      </c>
      <c r="SV171" s="115">
        <f>RANK(SD171,SD$9:SD$497,0)</f>
        <v>320</v>
      </c>
      <c r="SW171" s="115">
        <f>RANK(SE171,SE$9:SE$497,0)</f>
        <v>320</v>
      </c>
      <c r="SX171" s="115">
        <f>RANK(SF171,SF$9:SF$497,0)</f>
        <v>317</v>
      </c>
      <c r="SY171" s="115">
        <f>RANK(SG171,SG$9:SG$497,0)</f>
        <v>308</v>
      </c>
      <c r="SZ171" s="115">
        <f>COUNTIFS(SB$9:SB$497,"&gt;"&amp;SB171,$ES$9:$ES$497,$ES171)+1</f>
        <v>72</v>
      </c>
      <c r="TA171" s="115">
        <f>COUNTIFS(SC$9:SC$497,"&gt;"&amp;SC171,$ES$9:$ES$497,$ES171)+1</f>
        <v>72</v>
      </c>
      <c r="TB171" s="115">
        <f>COUNTIFS(SD$9:SD$497,"&gt;"&amp;SD171,$ES$9:$ES$497,$ES171)+1</f>
        <v>72</v>
      </c>
      <c r="TC171" s="115">
        <f>COUNTIFS(SE$9:SE$497,"&gt;"&amp;SE171,$ES$9:$ES$497,$ES171)+1</f>
        <v>72</v>
      </c>
      <c r="TD171" s="115">
        <f>COUNTIFS(SF$9:SF$497,"&gt;"&amp;SF171,$ES$9:$ES$497,$ES171)+1</f>
        <v>72</v>
      </c>
      <c r="TE171" s="117">
        <f>COUNTIFS(SG$9:SG$497,"&gt;"&amp;SG171,$ES$9:$ES$497,$ES171)+1</f>
        <v>70</v>
      </c>
      <c r="TF171" s="118">
        <f t="shared" si="347"/>
        <v>25</v>
      </c>
      <c r="TG171" s="115">
        <f t="shared" si="348"/>
        <v>24</v>
      </c>
      <c r="TH171" s="115">
        <f t="shared" si="349"/>
        <v>23</v>
      </c>
      <c r="TI171" s="115">
        <f t="shared" si="350"/>
        <v>24</v>
      </c>
      <c r="TJ171" s="115">
        <f t="shared" si="351"/>
        <v>23</v>
      </c>
      <c r="TK171" s="115">
        <f t="shared" si="352"/>
        <v>25</v>
      </c>
      <c r="TL171" s="117">
        <f t="shared" si="353"/>
        <v>24</v>
      </c>
      <c r="TM171" s="118">
        <f>ROUND(TF171/MAX(TF$9:TF$497)*100,0)</f>
        <v>14</v>
      </c>
      <c r="TN171" s="115">
        <f>ROUND(TG171/MAX(TG$9:TG$497)*100,0)</f>
        <v>13</v>
      </c>
      <c r="TO171" s="115">
        <f>ROUND(TH171/MAX(TH$9:TH$497)*100,0)</f>
        <v>13</v>
      </c>
      <c r="TP171" s="115">
        <f>ROUND(TI171/MAX(TI$9:TI$497)*100,0)</f>
        <v>13</v>
      </c>
      <c r="TQ171" s="115">
        <f>ROUND(TJ171/MAX(TJ$9:TJ$497)*100,0)</f>
        <v>12</v>
      </c>
      <c r="TR171" s="115">
        <f>ROUND(TK171/MAX(TK$9:TK$497)*100,0)</f>
        <v>13</v>
      </c>
      <c r="TS171" s="119">
        <f>ROUND(TL171/MAX(TL$9:TL$497)*100,0)</f>
        <v>12</v>
      </c>
      <c r="TT171" s="120">
        <f>RANK(TM171,TM$9:TM$497,0)</f>
        <v>380</v>
      </c>
      <c r="TU171" s="115">
        <f>RANK(TN171,TN$9:TN$497,0)</f>
        <v>365</v>
      </c>
      <c r="TV171" s="115">
        <f>RANK(TO171,TO$9:TO$497,0)</f>
        <v>337</v>
      </c>
      <c r="TW171" s="115">
        <f>RANK(TP171,TP$9:TP$497,0)</f>
        <v>364</v>
      </c>
      <c r="TX171" s="115">
        <f>RANK(TQ171,TQ$9:TQ$497,0)</f>
        <v>352</v>
      </c>
      <c r="TY171" s="115">
        <f>RANK(TR171,TR$9:TR$497,0)</f>
        <v>360</v>
      </c>
      <c r="TZ171" s="121">
        <f>RANK(TS171,TS$9:TS$497,0)</f>
        <v>356</v>
      </c>
      <c r="UA171" s="132"/>
      <c r="UB171" s="7" t="s">
        <v>1</v>
      </c>
    </row>
    <row r="172" spans="1:548" x14ac:dyDescent="0.15">
      <c r="A172" s="183">
        <v>164</v>
      </c>
      <c r="B172" s="203" t="s">
        <v>948</v>
      </c>
      <c r="C172" s="63"/>
      <c r="D172" s="63"/>
      <c r="E172" s="64" t="s">
        <v>518</v>
      </c>
      <c r="F172" s="65">
        <v>38</v>
      </c>
      <c r="G172" s="65" t="s">
        <v>519</v>
      </c>
      <c r="H172" s="65" t="s">
        <v>941</v>
      </c>
      <c r="I172" s="66" t="s">
        <v>521</v>
      </c>
      <c r="J172" s="67" t="s">
        <v>521</v>
      </c>
      <c r="K172" s="67" t="s">
        <v>521</v>
      </c>
      <c r="L172" s="67" t="s">
        <v>521</v>
      </c>
      <c r="M172" s="67" t="s">
        <v>521</v>
      </c>
      <c r="N172" s="67" t="s">
        <v>521</v>
      </c>
      <c r="O172" s="67" t="s">
        <v>521</v>
      </c>
      <c r="P172" s="67" t="s">
        <v>521</v>
      </c>
      <c r="Q172" s="67" t="s">
        <v>521</v>
      </c>
      <c r="R172" s="68" t="s">
        <v>521</v>
      </c>
      <c r="S172" s="69" t="s">
        <v>521</v>
      </c>
      <c r="T172" s="67" t="s">
        <v>521</v>
      </c>
      <c r="U172" s="67" t="s">
        <v>521</v>
      </c>
      <c r="V172" s="67" t="s">
        <v>521</v>
      </c>
      <c r="W172" s="67" t="s">
        <v>521</v>
      </c>
      <c r="X172" s="67" t="s">
        <v>521</v>
      </c>
      <c r="Y172" s="67" t="s">
        <v>521</v>
      </c>
      <c r="Z172" s="67" t="s">
        <v>521</v>
      </c>
      <c r="AA172" s="67" t="s">
        <v>521</v>
      </c>
      <c r="AB172" s="68" t="s">
        <v>521</v>
      </c>
      <c r="AC172" s="69" t="s">
        <v>521</v>
      </c>
      <c r="AD172" s="67" t="s">
        <v>521</v>
      </c>
      <c r="AE172" s="67" t="s">
        <v>521</v>
      </c>
      <c r="AF172" s="67" t="s">
        <v>521</v>
      </c>
      <c r="AG172" s="67" t="s">
        <v>521</v>
      </c>
      <c r="AH172" s="67" t="s">
        <v>521</v>
      </c>
      <c r="AI172" s="67" t="s">
        <v>521</v>
      </c>
      <c r="AJ172" s="67" t="s">
        <v>521</v>
      </c>
      <c r="AK172" s="67" t="s">
        <v>521</v>
      </c>
      <c r="AL172" s="68" t="s">
        <v>521</v>
      </c>
      <c r="AM172" s="69" t="s">
        <v>521</v>
      </c>
      <c r="AN172" s="67" t="s">
        <v>521</v>
      </c>
      <c r="AO172" s="67" t="s">
        <v>521</v>
      </c>
      <c r="AP172" s="67" t="s">
        <v>521</v>
      </c>
      <c r="AQ172" s="67" t="s">
        <v>521</v>
      </c>
      <c r="AR172" s="67" t="s">
        <v>521</v>
      </c>
      <c r="AS172" s="67" t="s">
        <v>521</v>
      </c>
      <c r="AT172" s="67" t="s">
        <v>521</v>
      </c>
      <c r="AU172" s="67" t="s">
        <v>521</v>
      </c>
      <c r="AV172" s="68" t="s">
        <v>521</v>
      </c>
      <c r="AW172" s="69" t="s">
        <v>521</v>
      </c>
      <c r="AX172" s="67" t="s">
        <v>521</v>
      </c>
      <c r="AY172" s="67" t="s">
        <v>521</v>
      </c>
      <c r="AZ172" s="67" t="s">
        <v>521</v>
      </c>
      <c r="BA172" s="67" t="s">
        <v>521</v>
      </c>
      <c r="BB172" s="67" t="s">
        <v>521</v>
      </c>
      <c r="BC172" s="67" t="s">
        <v>521</v>
      </c>
      <c r="BD172" s="67" t="s">
        <v>521</v>
      </c>
      <c r="BE172" s="67" t="s">
        <v>521</v>
      </c>
      <c r="BF172" s="68" t="s">
        <v>521</v>
      </c>
      <c r="BG172" s="69" t="s">
        <v>521</v>
      </c>
      <c r="BH172" s="67" t="s">
        <v>521</v>
      </c>
      <c r="BI172" s="67" t="s">
        <v>521</v>
      </c>
      <c r="BJ172" s="67" t="s">
        <v>521</v>
      </c>
      <c r="BK172" s="67" t="s">
        <v>521</v>
      </c>
      <c r="BL172" s="67" t="s">
        <v>521</v>
      </c>
      <c r="BM172" s="67" t="s">
        <v>521</v>
      </c>
      <c r="BN172" s="67" t="s">
        <v>521</v>
      </c>
      <c r="BO172" s="67" t="s">
        <v>521</v>
      </c>
      <c r="BP172" s="68" t="s">
        <v>521</v>
      </c>
      <c r="BQ172" s="70" t="s">
        <v>521</v>
      </c>
      <c r="BR172" s="67" t="s">
        <v>521</v>
      </c>
      <c r="BS172" s="67" t="s">
        <v>521</v>
      </c>
      <c r="BT172" s="67" t="s">
        <v>521</v>
      </c>
      <c r="BU172" s="67" t="s">
        <v>521</v>
      </c>
      <c r="BV172" s="67" t="s">
        <v>521</v>
      </c>
      <c r="BW172" s="67" t="s">
        <v>521</v>
      </c>
      <c r="BX172" s="67" t="s">
        <v>521</v>
      </c>
      <c r="BY172" s="67" t="s">
        <v>521</v>
      </c>
      <c r="BZ172" s="68" t="s">
        <v>521</v>
      </c>
      <c r="CA172" s="69" t="s">
        <v>521</v>
      </c>
      <c r="CB172" s="67" t="s">
        <v>521</v>
      </c>
      <c r="CC172" s="67" t="s">
        <v>521</v>
      </c>
      <c r="CD172" s="67" t="s">
        <v>521</v>
      </c>
      <c r="CE172" s="67" t="s">
        <v>521</v>
      </c>
      <c r="CF172" s="67" t="s">
        <v>521</v>
      </c>
      <c r="CG172" s="67" t="s">
        <v>521</v>
      </c>
      <c r="CH172" s="67" t="s">
        <v>521</v>
      </c>
      <c r="CI172" s="67" t="s">
        <v>521</v>
      </c>
      <c r="CJ172" s="68" t="s">
        <v>521</v>
      </c>
      <c r="CK172" s="69" t="s">
        <v>521</v>
      </c>
      <c r="CL172" s="67" t="s">
        <v>521</v>
      </c>
      <c r="CM172" s="67" t="s">
        <v>521</v>
      </c>
      <c r="CN172" s="67" t="s">
        <v>521</v>
      </c>
      <c r="CO172" s="67" t="s">
        <v>521</v>
      </c>
      <c r="CP172" s="67" t="s">
        <v>521</v>
      </c>
      <c r="CQ172" s="67" t="s">
        <v>521</v>
      </c>
      <c r="CR172" s="67" t="s">
        <v>521</v>
      </c>
      <c r="CS172" s="67" t="s">
        <v>521</v>
      </c>
      <c r="CT172" s="68" t="s">
        <v>521</v>
      </c>
      <c r="CU172" s="69" t="s">
        <v>521</v>
      </c>
      <c r="CV172" s="67" t="s">
        <v>521</v>
      </c>
      <c r="CW172" s="67" t="s">
        <v>521</v>
      </c>
      <c r="CX172" s="67" t="s">
        <v>521</v>
      </c>
      <c r="CY172" s="67" t="s">
        <v>521</v>
      </c>
      <c r="CZ172" s="67" t="s">
        <v>521</v>
      </c>
      <c r="DA172" s="67" t="s">
        <v>521</v>
      </c>
      <c r="DB172" s="67" t="s">
        <v>521</v>
      </c>
      <c r="DC172" s="67" t="s">
        <v>521</v>
      </c>
      <c r="DD172" s="68" t="s">
        <v>521</v>
      </c>
      <c r="DE172" s="69" t="s">
        <v>521</v>
      </c>
      <c r="DF172" s="71" t="s">
        <v>521</v>
      </c>
      <c r="DG172" s="67" t="s">
        <v>521</v>
      </c>
      <c r="DH172" s="67" t="s">
        <v>521</v>
      </c>
      <c r="DI172" s="67" t="s">
        <v>521</v>
      </c>
      <c r="DJ172" s="67" t="s">
        <v>521</v>
      </c>
      <c r="DK172" s="67" t="s">
        <v>521</v>
      </c>
      <c r="DL172" s="67" t="s">
        <v>521</v>
      </c>
      <c r="DM172" s="67" t="s">
        <v>521</v>
      </c>
      <c r="DN172" s="68" t="s">
        <v>521</v>
      </c>
      <c r="DO172" s="70" t="s">
        <v>521</v>
      </c>
      <c r="DP172" s="71" t="s">
        <v>521</v>
      </c>
      <c r="DQ172" s="67" t="s">
        <v>521</v>
      </c>
      <c r="DR172" s="67" t="s">
        <v>521</v>
      </c>
      <c r="DS172" s="67" t="s">
        <v>521</v>
      </c>
      <c r="DT172" s="67" t="s">
        <v>521</v>
      </c>
      <c r="DU172" s="67" t="s">
        <v>521</v>
      </c>
      <c r="DV172" s="67" t="s">
        <v>521</v>
      </c>
      <c r="DW172" s="67" t="s">
        <v>521</v>
      </c>
      <c r="DX172" s="72" t="s">
        <v>521</v>
      </c>
      <c r="DY172" s="73" t="s">
        <v>522</v>
      </c>
      <c r="DZ172" s="74">
        <v>2</v>
      </c>
      <c r="EA172" s="74">
        <v>3</v>
      </c>
      <c r="EB172" s="74">
        <v>3</v>
      </c>
      <c r="EC172" s="75">
        <v>4</v>
      </c>
      <c r="ED172" s="76" t="s">
        <v>522</v>
      </c>
      <c r="EE172" s="74">
        <f t="shared" si="303"/>
        <v>2</v>
      </c>
      <c r="EF172" s="74">
        <f t="shared" si="304"/>
        <v>6</v>
      </c>
      <c r="EG172" s="74">
        <f t="shared" si="305"/>
        <v>18</v>
      </c>
      <c r="EH172" s="77">
        <f t="shared" si="306"/>
        <v>72</v>
      </c>
      <c r="EI172" s="73">
        <v>30</v>
      </c>
      <c r="EJ172" s="74">
        <v>50</v>
      </c>
      <c r="EK172" s="74">
        <v>90</v>
      </c>
      <c r="EL172" s="74">
        <v>150</v>
      </c>
      <c r="EM172" s="75">
        <v>450</v>
      </c>
      <c r="EN172" s="78">
        <v>1</v>
      </c>
      <c r="EO172" s="79">
        <f t="shared" si="307"/>
        <v>0.83333333333333337</v>
      </c>
      <c r="EP172" s="79">
        <f t="shared" si="308"/>
        <v>0.5</v>
      </c>
      <c r="EQ172" s="79">
        <f t="shared" si="309"/>
        <v>0.27777777777777779</v>
      </c>
      <c r="ER172" s="80">
        <f t="shared" si="310"/>
        <v>0.20833333333333334</v>
      </c>
      <c r="ES172" s="128" t="s">
        <v>543</v>
      </c>
      <c r="ET172" s="82"/>
      <c r="EU172" s="83">
        <v>4</v>
      </c>
      <c r="EV172" s="73">
        <v>23</v>
      </c>
      <c r="EW172" s="74">
        <v>41</v>
      </c>
      <c r="EX172" s="74">
        <v>12</v>
      </c>
      <c r="EY172" s="74">
        <v>9</v>
      </c>
      <c r="EZ172" s="74">
        <v>46</v>
      </c>
      <c r="FA172" s="74">
        <v>10</v>
      </c>
      <c r="FB172" s="74">
        <v>30</v>
      </c>
      <c r="FC172" s="74">
        <v>30</v>
      </c>
      <c r="FD172" s="74">
        <f t="shared" si="311"/>
        <v>58</v>
      </c>
      <c r="FE172" s="84">
        <f t="shared" si="312"/>
        <v>42</v>
      </c>
      <c r="FF172" s="73">
        <f>RANK(EV172,$EV$9:$EV$497,0)</f>
        <v>390</v>
      </c>
      <c r="FG172" s="74">
        <f>RANK(EW172,$EW$9:$EW$497,0)</f>
        <v>226</v>
      </c>
      <c r="FH172" s="74">
        <f>RANK(EX172,$EX$9:$EX$497,0)</f>
        <v>377</v>
      </c>
      <c r="FI172" s="74">
        <f>RANK(EY172,$EY$9:$EY$497,0)</f>
        <v>397</v>
      </c>
      <c r="FJ172" s="74">
        <f>RANK(EZ172,$EZ$9:$EZ$497,0)</f>
        <v>68</v>
      </c>
      <c r="FK172" s="74">
        <f>RANK(FA172,$FA$9:$FA$497,0)</f>
        <v>307</v>
      </c>
      <c r="FL172" s="74">
        <f>RANK(FB172,$FB$9:$FB$497,0)</f>
        <v>262</v>
      </c>
      <c r="FM172" s="74">
        <f>RANK(FC172,$FC$9:$FC$497,0)</f>
        <v>272</v>
      </c>
      <c r="FN172" s="74">
        <f>RANK(FD172,$FD$9:$FD$497,0)</f>
        <v>252</v>
      </c>
      <c r="FO172" s="84">
        <f>RANK(FE172,$FE$9:$FE$497,0)</f>
        <v>330</v>
      </c>
      <c r="FP172" s="73">
        <f>COUNTIFS($EV$9:$EV$497,"&gt;"&amp;EV172,$ES$9:$ES$497,ES172)+1</f>
        <v>76</v>
      </c>
      <c r="FQ172" s="74">
        <f>COUNTIFS($EW$9:$EW$497,"&gt;"&amp;EW172,$ES$9:$ES$497,ES172)+1</f>
        <v>71</v>
      </c>
      <c r="FR172" s="74">
        <f>COUNTIFS($EX$9:$EX$497,"&gt;"&amp;EX172,$ES$9:$ES$497,ES172)+1</f>
        <v>59</v>
      </c>
      <c r="FS172" s="74">
        <f>COUNTIFS($EY$9:$EY$497,"&gt;"&amp;EY172,$ES$9:$ES$497,ES172)+1</f>
        <v>78</v>
      </c>
      <c r="FT172" s="74">
        <f>COUNTIFS($EZ$9:$EZ$497,"&gt;"&amp;EZ172,$ES$9:$ES$497,ES172)+1</f>
        <v>54</v>
      </c>
      <c r="FU172" s="74">
        <f>COUNTIFS($FA$9:$FA$497,"&gt;"&amp;FA172,$ES$9:$ES$497,ES172)+1</f>
        <v>61</v>
      </c>
      <c r="FV172" s="74">
        <f>COUNTIFS($FB$9:$FB$497,"&gt;"&amp;FB172,$ES$9:$ES$497,ES172)+1</f>
        <v>61</v>
      </c>
      <c r="FW172" s="74">
        <f>COUNTIFS($FC$9:$FC$497,"&gt;"&amp;FC172,$ES$9:$ES$497,ES172)+1</f>
        <v>63</v>
      </c>
      <c r="FX172" s="74">
        <f>COUNTIFS($FD$9:$FD$497,"&gt;"&amp;FD172,$ES$9:$ES$497,ES172)+1</f>
        <v>60</v>
      </c>
      <c r="FY172" s="84">
        <f>COUNTIFS($FE$9:$FE$497,"&gt;"&amp;FE172,$ES$9:$ES$497,ES172)+1</f>
        <v>66</v>
      </c>
      <c r="FZ172" s="85">
        <f t="shared" si="313"/>
        <v>0.61</v>
      </c>
      <c r="GA172" s="86">
        <f t="shared" si="314"/>
        <v>1.08</v>
      </c>
      <c r="GB172" s="86">
        <f t="shared" si="315"/>
        <v>0.32</v>
      </c>
      <c r="GC172" s="86">
        <f t="shared" si="316"/>
        <v>0.24</v>
      </c>
      <c r="GD172" s="86">
        <f t="shared" si="317"/>
        <v>1.21</v>
      </c>
      <c r="GE172" s="86">
        <f t="shared" si="318"/>
        <v>0.26</v>
      </c>
      <c r="GF172" s="86">
        <f t="shared" si="319"/>
        <v>0.79</v>
      </c>
      <c r="GG172" s="86">
        <f t="shared" si="320"/>
        <v>0.79</v>
      </c>
      <c r="GH172" s="86">
        <f t="shared" si="321"/>
        <v>1.53</v>
      </c>
      <c r="GI172" s="87">
        <f t="shared" si="322"/>
        <v>1.1100000000000001</v>
      </c>
      <c r="GJ172" s="85">
        <f>ROUND(((FZ172-AVERAGE(FZ$9:FZ$497))/STDEVP(FZ$9:FZ$497)*10+50),2)</f>
        <v>36.119999999999997</v>
      </c>
      <c r="GK172" s="86">
        <f>ROUND(((GA172-AVERAGE(GA$9:GA$497))/STDEVP(GA$9:GA$497)*10+50),2)</f>
        <v>61.64</v>
      </c>
      <c r="GL172" s="86">
        <f>ROUND(((GB172-AVERAGE(GB$9:GB$497))/STDEVP(GB$9:GB$497)*10+50),2)</f>
        <v>40.130000000000003</v>
      </c>
      <c r="GM172" s="86">
        <f>ROUND(((GC172-AVERAGE(GC$9:GC$497))/STDEVP(GC$9:GC$497)*10+50),2)</f>
        <v>35.659999999999997</v>
      </c>
      <c r="GN172" s="86">
        <f>ROUND(((GD172-AVERAGE(GD$9:GD$497))/STDEVP(GD$9:GD$497)*10+50),2)</f>
        <v>78</v>
      </c>
      <c r="GO172" s="86">
        <f>ROUND(((GE172-AVERAGE(GE$9:GE$497))/STDEVP(GE$9:GE$497)*10+50),2)</f>
        <v>46.79</v>
      </c>
      <c r="GP172" s="86">
        <f>ROUND(((GF172-AVERAGE(GF$9:GF$497))/STDEVP(GF$9:GF$497)*10+50),2)</f>
        <v>54.88</v>
      </c>
      <c r="GQ172" s="86">
        <f>ROUND(((GG172-AVERAGE(GG$9:GG$497))/STDEVP(GG$9:GG$497)*10+50),2)</f>
        <v>54.97</v>
      </c>
      <c r="GR172" s="86">
        <f>ROUND(((GH172-AVERAGE(GH$9:GH$497))/STDEVP(GH$9:GH$497)*10+50),2)</f>
        <v>70.25</v>
      </c>
      <c r="GS172" s="87">
        <f>ROUND(((GI172-AVERAGE(GI$9:GI$497))/STDEVP(GI$9:GI$497)*10+50),2)</f>
        <v>47.82</v>
      </c>
      <c r="GT172" s="73">
        <f>RANK(GJ172,$GJ$9:$GJ$497,0)</f>
        <v>401</v>
      </c>
      <c r="GU172" s="74">
        <f>RANK(GK172,$GK$9:$GK$497,0)</f>
        <v>61</v>
      </c>
      <c r="GV172" s="74">
        <f>RANK(GL172,$GL$9:$GL$497,0)</f>
        <v>372</v>
      </c>
      <c r="GW172" s="74">
        <f>RANK(GM172,$GM$9:$GM$497,0)</f>
        <v>427</v>
      </c>
      <c r="GX172" s="74">
        <f>RANK(GN172,$GN$9:$GN$497,0)</f>
        <v>11</v>
      </c>
      <c r="GY172" s="74">
        <f>RANK(GO172,$GO$9:$GO$497,0)</f>
        <v>219</v>
      </c>
      <c r="GZ172" s="74">
        <f>RANK(GP172,$GP$9:$GP$497,0)</f>
        <v>131</v>
      </c>
      <c r="HA172" s="74">
        <f>RANK(GQ172,$GQ$9:$GQ$497,0)</f>
        <v>122</v>
      </c>
      <c r="HB172" s="74">
        <f>RANK(GR172,$GR$9:$GR$497,0)</f>
        <v>18</v>
      </c>
      <c r="HC172" s="84">
        <f>RANK(GS172,$GS$9:$GS$497,0)</f>
        <v>228</v>
      </c>
      <c r="HD172" s="85">
        <f>ROUND(AVERAGEIF($ES$9:$ES$497,$ES172,$FZ$9:$FZ$497),2)</f>
        <v>0.86</v>
      </c>
      <c r="HE172" s="86">
        <f>ROUND(AVERAGEIF($ES$9:$ES$497,$ES172,$GA$9:$GA$497),2)</f>
        <v>1.0900000000000001</v>
      </c>
      <c r="HF172" s="86">
        <f>ROUND(AVERAGEIF($ES$9:$ES$497,$ES172,$GB$9:$GB$497),2)</f>
        <v>0.28999999999999998</v>
      </c>
      <c r="HG172" s="86">
        <f>ROUND(AVERAGEIF($ES$9:$ES$497,$ES172,$GC$9:$GC$497),2)</f>
        <v>0.42</v>
      </c>
      <c r="HH172" s="86">
        <f>ROUND(AVERAGEIF($ES$9:$ES$497,$ES172,$GD$9:$GD$497),2)</f>
        <v>0.86</v>
      </c>
      <c r="HI172" s="86">
        <f>ROUND(AVERAGEIF($ES$9:$ES$497,$ES172,$GE$9:$GE$497),2)</f>
        <v>0.3</v>
      </c>
      <c r="HJ172" s="86">
        <f>ROUND(AVERAGEIF($ES$9:$ES$497,$ES172,$GF$9:$GF$497),2)</f>
        <v>0.67</v>
      </c>
      <c r="HK172" s="86">
        <f>ROUND(AVERAGEIF($ES$9:$ES$497,$ES172,$GG$9:$GG$497),2)</f>
        <v>0.73</v>
      </c>
      <c r="HL172" s="86">
        <f>ROUND(AVERAGEIF($ES$9:$ES$497,$ES172,$GH$9:$GH$497),2)</f>
        <v>1.1399999999999999</v>
      </c>
      <c r="HM172" s="87">
        <f>ROUND(AVERAGEIF($ES$9:$ES$497,$ES172,$GI$9:$GI$497),2)</f>
        <v>1.01</v>
      </c>
      <c r="HN172" s="88">
        <f t="shared" si="323"/>
        <v>-0.25</v>
      </c>
      <c r="HO172" s="89">
        <f t="shared" si="324"/>
        <v>-1.0000000000000009E-2</v>
      </c>
      <c r="HP172" s="89">
        <f t="shared" si="325"/>
        <v>3.0000000000000027E-2</v>
      </c>
      <c r="HQ172" s="89">
        <f t="shared" si="326"/>
        <v>-0.18</v>
      </c>
      <c r="HR172" s="89">
        <f t="shared" si="327"/>
        <v>0.35</v>
      </c>
      <c r="HS172" s="89">
        <f t="shared" si="328"/>
        <v>-3.999999999999998E-2</v>
      </c>
      <c r="HT172" s="89">
        <f t="shared" si="329"/>
        <v>0.12</v>
      </c>
      <c r="HU172" s="89">
        <f t="shared" si="330"/>
        <v>6.0000000000000053E-2</v>
      </c>
      <c r="HV172" s="89">
        <f t="shared" si="331"/>
        <v>0.39000000000000012</v>
      </c>
      <c r="HW172" s="90">
        <f t="shared" si="332"/>
        <v>0.10000000000000009</v>
      </c>
      <c r="HX172" s="73">
        <f>COUNTIFS($FZ$9:$FZ$497,"&gt;"&amp;FZ172,$ES$9:$ES$497,$ES172)+1</f>
        <v>74</v>
      </c>
      <c r="HY172" s="74">
        <f>COUNTIFS($GA$9:$GA$497,"&gt;"&amp;GA172,$ES$9:$ES$497,$ES172)+1</f>
        <v>43</v>
      </c>
      <c r="HZ172" s="74">
        <f>COUNTIFS($GB$9:$GB$497,"&gt;"&amp;GB172,$ES$9:$ES$497,$ES172)+1</f>
        <v>40</v>
      </c>
      <c r="IA172" s="74">
        <f>COUNTIFS($GC$9:$GC$497,"&gt;"&amp;GC172,$ES$9:$ES$497,$ES172)+1</f>
        <v>79</v>
      </c>
      <c r="IB172" s="74">
        <f>COUNTIFS($GD$9:$GD$497,"&gt;"&amp;GD172,$ES$9:$ES$497,$ES172)+1</f>
        <v>11</v>
      </c>
      <c r="IC172" s="74">
        <f>COUNTIFS($GE$9:$GE$497,"&gt;"&amp;GE172,$ES$9:$ES$497,$ES172)+1</f>
        <v>55</v>
      </c>
      <c r="ID172" s="74">
        <f>COUNTIFS($GF$9:$GF$497,"&gt;"&amp;GF172,$ES$9:$ES$497,$ES172)+1</f>
        <v>24</v>
      </c>
      <c r="IE172" s="74">
        <f>COUNTIFS($GG$9:$GG$497,"&gt;"&amp;GG172,$ES$9:$ES$497,$ES172)+1</f>
        <v>24</v>
      </c>
      <c r="IF172" s="74">
        <f>COUNTIFS($GH$9:$GH$497,"&gt;"&amp;GH172,$ES$9:$ES$497,$ES172)+1</f>
        <v>10</v>
      </c>
      <c r="IG172" s="84">
        <f>COUNTIFS($GI$9:$GI$497,"&gt;"&amp;GI172,$ES$9:$ES$497,$ES172)+1</f>
        <v>29</v>
      </c>
      <c r="IH172" s="91"/>
      <c r="II172" s="79"/>
      <c r="IJ172" s="79"/>
      <c r="IK172" s="79"/>
      <c r="IL172" s="79"/>
      <c r="IM172" s="92"/>
      <c r="IN172" s="93"/>
      <c r="IO172" s="94"/>
      <c r="IP172" s="95"/>
      <c r="IQ172" s="79"/>
      <c r="IR172" s="79"/>
      <c r="IS172" s="79"/>
      <c r="IT172" s="79"/>
      <c r="IU172" s="79"/>
      <c r="IV172" s="79"/>
      <c r="IW172" s="96"/>
      <c r="IX172" s="93"/>
      <c r="IY172" s="79"/>
      <c r="IZ172" s="79"/>
      <c r="JA172" s="79"/>
      <c r="JB172" s="79"/>
      <c r="JC172" s="79"/>
      <c r="JD172" s="79"/>
      <c r="JE172" s="97"/>
      <c r="JF172" s="95"/>
      <c r="JG172" s="79"/>
      <c r="JH172" s="79"/>
      <c r="JI172" s="79"/>
      <c r="JJ172" s="79"/>
      <c r="JK172" s="79"/>
      <c r="JL172" s="79"/>
      <c r="JM172" s="96"/>
      <c r="JN172" s="93"/>
      <c r="JO172" s="79"/>
      <c r="JP172" s="79"/>
      <c r="JQ172" s="79"/>
      <c r="JR172" s="79"/>
      <c r="JS172" s="79"/>
      <c r="JT172" s="79"/>
      <c r="JU172" s="79"/>
      <c r="JV172" s="79"/>
      <c r="JW172" s="79"/>
      <c r="JX172" s="79"/>
      <c r="JY172" s="79"/>
      <c r="JZ172" s="97"/>
      <c r="KA172" s="93"/>
      <c r="KB172" s="79"/>
      <c r="KC172" s="79"/>
      <c r="KD172" s="79"/>
      <c r="KE172" s="97"/>
      <c r="KF172" s="95"/>
      <c r="KG172" s="79"/>
      <c r="KH172" s="79"/>
      <c r="KI172" s="79"/>
      <c r="KJ172" s="79"/>
      <c r="KK172" s="98"/>
      <c r="KL172" s="79"/>
      <c r="KM172" s="79"/>
      <c r="KN172" s="79"/>
      <c r="KO172" s="79"/>
      <c r="KP172" s="79"/>
      <c r="KQ172" s="79"/>
      <c r="KR172" s="79"/>
      <c r="KS172" s="96"/>
      <c r="KT172" s="96"/>
      <c r="KU172" s="96"/>
      <c r="KV172" s="96"/>
      <c r="KW172" s="93"/>
      <c r="KX172" s="79"/>
      <c r="KY172" s="79"/>
      <c r="KZ172" s="79"/>
      <c r="LA172" s="79"/>
      <c r="LB172" s="79"/>
      <c r="LC172" s="96"/>
      <c r="LD172" s="93"/>
      <c r="LE172" s="94"/>
      <c r="LF172" s="99"/>
      <c r="LG172" s="75"/>
      <c r="LH172" s="93"/>
      <c r="LI172" s="79"/>
      <c r="LJ172" s="74"/>
      <c r="LK172" s="74"/>
      <c r="LL172" s="74"/>
      <c r="LM172" s="100"/>
      <c r="LN172" s="95"/>
      <c r="LO172" s="79"/>
      <c r="LP172" s="79"/>
      <c r="LQ172" s="79"/>
      <c r="LR172" s="96"/>
      <c r="LS172" s="93"/>
      <c r="LT172" s="79"/>
      <c r="LU172" s="79"/>
      <c r="LV172" s="79"/>
      <c r="LW172" s="79"/>
      <c r="LX172" s="79"/>
      <c r="LY172" s="79"/>
      <c r="LZ172" s="79"/>
      <c r="MA172" s="97"/>
      <c r="MB172" s="95"/>
      <c r="MC172" s="79"/>
      <c r="MD172" s="79"/>
      <c r="ME172" s="79"/>
      <c r="MF172" s="79"/>
      <c r="MG172" s="79"/>
      <c r="MH172" s="79"/>
      <c r="MI172" s="79"/>
      <c r="MJ172" s="79"/>
      <c r="MK172" s="79"/>
      <c r="ML172" s="79"/>
      <c r="MM172" s="79"/>
      <c r="MN172" s="98"/>
      <c r="MO172" s="98"/>
      <c r="MP172" s="96"/>
      <c r="MQ172" s="93"/>
      <c r="MR172" s="79"/>
      <c r="MS172" s="79"/>
      <c r="MT172" s="79"/>
      <c r="MU172" s="79"/>
      <c r="MV172" s="98"/>
      <c r="MW172" s="79"/>
      <c r="MX172" s="79"/>
      <c r="MY172" s="79"/>
      <c r="MZ172" s="79"/>
      <c r="NA172" s="79"/>
      <c r="NB172" s="79"/>
      <c r="NC172" s="79"/>
      <c r="ND172" s="96"/>
      <c r="NE172" s="96"/>
      <c r="NF172" s="96"/>
      <c r="NG172" s="96"/>
      <c r="NH172" s="93"/>
      <c r="NI172" s="79"/>
      <c r="NJ172" s="79"/>
      <c r="NK172" s="79"/>
      <c r="NL172" s="79"/>
      <c r="NM172" s="79"/>
      <c r="NN172" s="94"/>
      <c r="NO172" s="93"/>
      <c r="NP172" s="80"/>
      <c r="NQ172" s="124" t="s">
        <v>947</v>
      </c>
      <c r="NR172" s="102" t="s">
        <v>950</v>
      </c>
      <c r="NS172" s="102"/>
      <c r="NT172" s="102"/>
      <c r="NU172" s="102"/>
      <c r="NV172" s="104">
        <v>43727</v>
      </c>
      <c r="NW172" s="102" t="s">
        <v>951</v>
      </c>
      <c r="NX172" s="133" t="s">
        <v>952</v>
      </c>
      <c r="NY172" s="129" t="s">
        <v>931</v>
      </c>
      <c r="NZ172" s="133" t="s">
        <v>952</v>
      </c>
      <c r="OA172" s="134"/>
      <c r="OB172" s="134"/>
      <c r="OC172" s="134"/>
      <c r="OD172" s="108">
        <f t="shared" si="333"/>
        <v>72</v>
      </c>
      <c r="OE172" s="109">
        <v>7</v>
      </c>
      <c r="OF172" s="110">
        <f t="shared" si="334"/>
        <v>30</v>
      </c>
      <c r="OG172" s="109">
        <v>7</v>
      </c>
      <c r="OH172" s="111">
        <f>ROUND(AVERAGEIF($ES$9:$ES$497,$ES172,EV$9:EV$497),0)</f>
        <v>57</v>
      </c>
      <c r="OI172" s="112">
        <f>ROUND(AVERAGEIF($ES$9:$ES$497,$ES172,EW$9:EW$497),0)</f>
        <v>69</v>
      </c>
      <c r="OJ172" s="112">
        <f>ROUND(AVERAGEIF($ES$9:$ES$497,$ES172,EX$9:EX$497),0)</f>
        <v>17</v>
      </c>
      <c r="OK172" s="112">
        <f>ROUND(AVERAGEIF($ES$9:$ES$497,$ES172,EY$9:EY$497),0)</f>
        <v>30</v>
      </c>
      <c r="OL172" s="112">
        <f>ROUND(AVERAGEIF($ES$9:$ES$497,$ES172,EZ$9:EZ$497),0)</f>
        <v>58</v>
      </c>
      <c r="OM172" s="112">
        <f>ROUND(AVERAGEIF($ES$9:$ES$497,$ES172,FA$9:FA$497),0)</f>
        <v>21</v>
      </c>
      <c r="ON172" s="112">
        <f>ROUND(AVERAGEIF($ES$9:$ES$497,$ES172,FB$9:FB$497),0)</f>
        <v>45</v>
      </c>
      <c r="OO172" s="112">
        <f>ROUND(AVERAGEIF($ES$9:$ES$497,$ES172,FC$9:FC$497),0)</f>
        <v>49</v>
      </c>
      <c r="OP172" s="112">
        <f>ROUND(AVERAGEIF($ES$9:$ES$497,$ES172,FD$9:FD$497),0)</f>
        <v>75</v>
      </c>
      <c r="OQ172" s="113">
        <f>ROUND(AVERAGEIF($ES$9:$ES$497,$ES172,FE$9:FE$497),0)</f>
        <v>66</v>
      </c>
      <c r="OR172" s="114">
        <f>ROUND(EV172/MAX(EV$9:EV$497)*100,0)</f>
        <v>13</v>
      </c>
      <c r="OS172" s="115">
        <f>ROUND(EW172/MAX(EW$9:EW$497)*100,0)</f>
        <v>32</v>
      </c>
      <c r="OT172" s="115">
        <f>ROUND(EX172/MAX(EX$9:EX$497)*100,0)</f>
        <v>10</v>
      </c>
      <c r="OU172" s="115">
        <f>ROUND(EY172/MAX(EY$9:EY$497)*100,0)</f>
        <v>6</v>
      </c>
      <c r="OV172" s="115">
        <f>ROUND(EZ172/MAX(EZ$9:EZ$497)*100,0)</f>
        <v>37</v>
      </c>
      <c r="OW172" s="115">
        <f>ROUND(FA172/MAX(FA$9:FA$497)*100,0)</f>
        <v>9</v>
      </c>
      <c r="OX172" s="115">
        <f>ROUND(FB172/MAX(FB$9:FB$497)*100,0)</f>
        <v>22</v>
      </c>
      <c r="OY172" s="116">
        <f>ROUND(FC172/MAX(FC$9:FC$497)*100,0)</f>
        <v>21</v>
      </c>
      <c r="OZ172" s="115">
        <f>ROUND(FD172/MAX(FD$9:FD$497)*100,0)</f>
        <v>39</v>
      </c>
      <c r="PA172" s="117">
        <f>ROUND(FE172/MAX(FE$9:FE$497)*100,0)</f>
        <v>17</v>
      </c>
      <c r="PB172" s="118">
        <f t="shared" si="335"/>
        <v>191</v>
      </c>
      <c r="PC172" s="115">
        <f t="shared" si="336"/>
        <v>272</v>
      </c>
      <c r="PD172" s="115">
        <f t="shared" si="337"/>
        <v>302</v>
      </c>
      <c r="PE172" s="115">
        <f t="shared" si="338"/>
        <v>233</v>
      </c>
      <c r="PF172" s="115">
        <f t="shared" si="339"/>
        <v>161</v>
      </c>
      <c r="PG172" s="119">
        <f t="shared" si="340"/>
        <v>151</v>
      </c>
      <c r="PH172" s="118">
        <f>ROUND(PB172/MAX(PB$9:PB$497)*100,0)</f>
        <v>23</v>
      </c>
      <c r="PI172" s="115">
        <f>ROUND(PC172/MAX(PC$9:PC$497)*100,0)</f>
        <v>33</v>
      </c>
      <c r="PJ172" s="115">
        <f>ROUND(PD172/MAX(PD$9:PD$497)*100,0)</f>
        <v>32</v>
      </c>
      <c r="PK172" s="115">
        <f>ROUND(PE172/MAX(PE$9:PE$497)*100,0)</f>
        <v>23</v>
      </c>
      <c r="PL172" s="115">
        <f>ROUND(PF172/MAX(PF$9:PF$497)*100,0)</f>
        <v>23</v>
      </c>
      <c r="PM172" s="119">
        <f>ROUND(PG172/MAX(PG$9:PG$497)*100,0)</f>
        <v>22</v>
      </c>
      <c r="PN172" s="118">
        <f>RANK(PH172,PH$9:PH$497,0)</f>
        <v>352</v>
      </c>
      <c r="PO172" s="115">
        <f>RANK(PI172,PI$9:PI$497,0)</f>
        <v>271</v>
      </c>
      <c r="PP172" s="115">
        <f>RANK(PJ172,PJ$9:PJ$497,0)</f>
        <v>304</v>
      </c>
      <c r="PQ172" s="115">
        <f>RANK(PK172,PK$9:PK$497,0)</f>
        <v>340</v>
      </c>
      <c r="PR172" s="115">
        <f>RANK(PL172,PL$9:PL$497,0)</f>
        <v>358</v>
      </c>
      <c r="PS172" s="119">
        <f>RANK(PM172,PM$9:PM$497,0)</f>
        <v>351</v>
      </c>
      <c r="PT172" s="120">
        <f>ROUND(FZ172/MAX(FZ$9:FZ$497)*100,0)</f>
        <v>33</v>
      </c>
      <c r="PU172" s="115">
        <f>ROUND(GA172/MAX(GA$9:GA$497)*100,0)</f>
        <v>61</v>
      </c>
      <c r="PV172" s="115">
        <f>ROUND(GB172/MAX(GB$9:GB$497)*100,0)</f>
        <v>23</v>
      </c>
      <c r="PW172" s="115">
        <f>ROUND(GC172/MAX(GC$9:GC$497)*100,0)</f>
        <v>19</v>
      </c>
      <c r="PX172" s="115">
        <f>ROUND(GD172/MAX(GD$9:GD$497)*100,0)</f>
        <v>68</v>
      </c>
      <c r="PY172" s="115">
        <f>ROUND(GE172/MAX(GE$9:GE$497)*100,0)</f>
        <v>16</v>
      </c>
      <c r="PZ172" s="115">
        <f>ROUND(GF172/MAX(GF$9:GF$497)*100,0)</f>
        <v>37</v>
      </c>
      <c r="QA172" s="116">
        <f>ROUND(GG172/MAX(GG$9:GG$497)*100,0)</f>
        <v>43</v>
      </c>
      <c r="QB172" s="115">
        <f>ROUND(GH172/MAX(GH$9:GH$497)*100,0)</f>
        <v>68</v>
      </c>
      <c r="QC172" s="121">
        <f>ROUND(GI172/MAX(GI$9:GI$497)*100,0)</f>
        <v>35</v>
      </c>
      <c r="QD172" s="120">
        <f>ROUND(AVERAGEIF($ES$9:$ES$497,$ES172,PT$9:PT$497),0)</f>
        <v>47</v>
      </c>
      <c r="QE172" s="120">
        <f>ROUND(AVERAGEIF($ES$9:$ES$497,$ES172,PU$9:PU$497),0)</f>
        <v>61</v>
      </c>
      <c r="QF172" s="120">
        <f>ROUND(AVERAGEIF($ES$9:$ES$497,$ES172,PV$9:PV$497),0)</f>
        <v>21</v>
      </c>
      <c r="QG172" s="120">
        <f>ROUND(AVERAGEIF($ES$9:$ES$497,$ES172,PW$9:PW$497),0)</f>
        <v>34</v>
      </c>
      <c r="QH172" s="120">
        <f>ROUND(AVERAGEIF($ES$9:$ES$497,$ES172,PX$9:PX$497),0)</f>
        <v>48</v>
      </c>
      <c r="QI172" s="120">
        <f>ROUND(AVERAGEIF($ES$9:$ES$497,$ES172,PY$9:PY$497),0)</f>
        <v>18</v>
      </c>
      <c r="QJ172" s="120">
        <f>ROUND(AVERAGEIF($ES$9:$ES$497,$ES172,PZ$9:PZ$497),0)</f>
        <v>31</v>
      </c>
      <c r="QK172" s="120">
        <f>ROUND(AVERAGEIF($ES$9:$ES$497,$ES172,QA$9:QA$497),0)</f>
        <v>40</v>
      </c>
      <c r="QL172" s="120">
        <f>ROUND(AVERAGEIF($ES$9:$ES$497,$ES172,QB$9:QB$497),0)</f>
        <v>51</v>
      </c>
      <c r="QM172" s="120">
        <f>ROUND(AVERAGEIF($ES$9:$ES$497,$ES172,QC$9:QC$497),0)</f>
        <v>32</v>
      </c>
      <c r="QN172" s="114">
        <f t="shared" si="297"/>
        <v>416</v>
      </c>
      <c r="QO172" s="115">
        <f t="shared" si="298"/>
        <v>596</v>
      </c>
      <c r="QP172" s="115">
        <f t="shared" si="299"/>
        <v>688</v>
      </c>
      <c r="QQ172" s="115">
        <f t="shared" si="300"/>
        <v>545</v>
      </c>
      <c r="QR172" s="115">
        <f t="shared" si="301"/>
        <v>399</v>
      </c>
      <c r="QS172" s="119">
        <f t="shared" si="302"/>
        <v>327</v>
      </c>
      <c r="QT172" s="114">
        <f>ROUND((QN172-MIN(QN$9:QN$497))/(MAX(QN$9:QN$497)-MIN(QN$9:QN$497))*100,0)</f>
        <v>29</v>
      </c>
      <c r="QU172" s="115">
        <f>ROUND((QO172-MIN(QO$9:QO$497))/(MAX(QO$9:QO$497)-MIN(QO$9:QO$497))*100,0)</f>
        <v>56</v>
      </c>
      <c r="QV172" s="115">
        <f>ROUND((QP172-MIN(QP$9:QP$497))/(MAX(QP$9:QP$497)-MIN(QP$9:QP$497))*100,0)</f>
        <v>49</v>
      </c>
      <c r="QW172" s="115">
        <f>ROUND((QQ172-MIN(QQ$9:QQ$497))/(MAX(QQ$9:QQ$497)-MIN(QQ$9:QQ$497))*100,0)</f>
        <v>32</v>
      </c>
      <c r="QX172" s="115">
        <f>ROUND((QR172-MIN(QR$9:QR$497))/(MAX(QR$9:QR$497)-MIN(QR$9:QR$497))*100,0)</f>
        <v>27</v>
      </c>
      <c r="QY172" s="115">
        <f>ROUND((QS172-MIN(QS$9:QS$497))/(MAX(QS$9:QS$497)-MIN(QS$9:QS$497))*100,0)</f>
        <v>31</v>
      </c>
      <c r="QZ172" s="114">
        <f>RANK(QN172,QN$9:QN$497,0)</f>
        <v>325</v>
      </c>
      <c r="RA172" s="115">
        <f>RANK(QO172,QO$9:QO$497,0)</f>
        <v>29</v>
      </c>
      <c r="RB172" s="115">
        <f>RANK(QP172,QP$9:QP$497,0)</f>
        <v>64</v>
      </c>
      <c r="RC172" s="115">
        <f>RANK(QQ172,QQ$9:QQ$497,0)</f>
        <v>246</v>
      </c>
      <c r="RD172" s="115">
        <f>RANK(QR172,QR$9:QR$497,0)</f>
        <v>379</v>
      </c>
      <c r="RE172" s="115">
        <f>RANK(QS172,QS$9:QS$497,0)</f>
        <v>285</v>
      </c>
      <c r="RF172" s="122"/>
      <c r="RG172" s="115">
        <f>($RH$3*(IH172+IJ172)*100*100/MAX(EX$9:EX$497)*$RO$3) +($RH$3*(II172+IJ172)*100*100/MAX(EX$9:EX$497)*$RO$4) + ($RH$3*IK172*100*100/MAX(EX$9:EX$497)*0.098)</f>
        <v>0</v>
      </c>
      <c r="RH172" s="115">
        <f>($RH$4*IL172*100*100/MAX(EZ$9:EZ$497))*$RQ$3</f>
        <v>0</v>
      </c>
      <c r="RI172" s="115">
        <f>($RH$3*IM172*100*100/MAX(EY$9:EY$497))*$RQ$4</f>
        <v>0</v>
      </c>
      <c r="RJ172" s="115">
        <f>($RH$3*IN172*100*100/MAX(EX$9:EX$497))</f>
        <v>0</v>
      </c>
      <c r="RK172" s="115">
        <f>($RH$4*IO172*100*100/MAX(EZ$9:EZ$497))*$RQ$3</f>
        <v>0</v>
      </c>
      <c r="RL172" s="115">
        <f>(($RL$4*IP172*100*((100/MAX(EX$9:EX$497)+100/MAX(EZ$9:EZ$497))/2))+($RL$4*IQ172*100*((100/MAX(EX$9:EX$497)+100/MAX(EZ$9:EZ$497))/2))+($RL$4*IR172*100*((100/MAX(EX$9:EX$497)+100/MAX(EZ$9:EZ$497))/2))+($RL$4*IS172*100*((100/MAX(EX$9:EX$497)+100/MAX(EZ$9:EZ$497))/2))+($RL$4*IT172*100*((100/MAX(EX$9:EX$497)+100/MAX(EZ$9:EZ$497))/2))+($RL$4*IU172*100*((100/MAX(EX$9:EX$497)+100/MAX(EZ$9:EZ$497))/2))+($RL$4*IV172*100*((100/MAX(EX$9:EX$497)+100/MAX(EZ$9:EZ$497))/2))+($RL$4*IW172*100*((100/MAX(EX$9:EX$497)+100/MAX(EZ$9:EZ$497))/2)))*$RS$3</f>
        <v>0</v>
      </c>
      <c r="RM172" s="115">
        <f>(($RH$3*IX172*100*100/MAX(EX$9:EX$497))+($RH$3*IY172*100*100/MAX(EX$9:EX$497))+($RH$3*IZ172*100*100/MAX(EX$9:EX$497))+($RH$3*JA172*100*100/MAX(EX$9:EX$497))+($RH$3*JB172*100*100/MAX(EX$9:EX$497))+($RH$3*JC172*100*100/MAX(EX$9:EX$497))+($RH$3*JD172*100*100/MAX(EX$9:EX$497))+($RH$3*JE172*100*100/MAX(EX$9:EX$497)))*$RS$4</f>
        <v>0</v>
      </c>
      <c r="RN172" s="115">
        <f>(($RH$4*JF172*100*100/MAX(EZ$9:EZ$497)) + ($RH$4*JG172*100*100/MAX(EZ$9:EZ$497)) + ($RH$4*JH172*100*100/MAX(EZ$9:EZ$497)) + ($RH$4*JI172*100*100/MAX(EZ$9:EZ$497)) + ($RH$4*JJ172*100*100/MAX(EZ$9:EZ$497)) + ($RH$4*JK172*100*100/MAX(EZ$9:EZ$497)) + ($RH$4*JL172*100*100/MAX(EZ$9:EZ$497)) + ($RH$4*JM172*100*100/MAX(EZ$9:EZ$497)))*$RU$3</f>
        <v>0</v>
      </c>
      <c r="RO172" s="115">
        <f>(($RL$4*JN172*100*((100/MAX(EX$9:EX$497)+100/MAX(EZ$9:EZ$497))/2))+($RL$4*JO172*100*((100/MAX(EX$9:EX$497)+100/MAX(EZ$9:EZ$497))/2))+($RL$4*JP172*100*((100/MAX(EX$9:EX$497)+100/MAX(EZ$9:EZ$497))/2))+($RL$4*JQ172*100*((100/MAX(EX$9:EX$497)+100/MAX(EZ$9:EZ$497))/2))+($RL$4*JR172*100*((100/MAX(EX$9:EX$497)+100/MAX(EZ$9:EZ$497))/2))+($RL$4*JS172*100*((100/MAX(EX$9:EX$497)+100/MAX(EZ$9:EZ$497))/2))+($RL$4*JT172*100*((100/MAX(EX$9:EX$497)+100/MAX(EZ$9:EZ$497))/2))+($RL$4*JU172*100*((100/MAX(EX$9:EX$497)+100/MAX(EZ$9:EZ$497))/2))+($RL$4*JV172*100*((100/MAX(EX$9:EX$497)+100/MAX(EZ$9:EZ$497))/2))+($RL$4*JW172*100*((100/MAX(EX$9:EX$497)+100/MAX(EZ$9:EZ$497))/2))+($RL$4*JX172*100*((100/MAX(EX$9:EX$497)+100/MAX(EZ$9:EZ$497))/2))+($RL$4*JY172*100*((100/MAX(EX$9:EX$497)+100/MAX(EZ$9:EZ$497))/2))+($RL$4*JZ172*100*((100/MAX(EX$9:EX$497)+100/MAX(EZ$9:EZ$497))/2)))*$RW$3/2</f>
        <v>0</v>
      </c>
      <c r="RP172" s="119">
        <f>($RJ$3*KA172*100*100/MAX(FA$9:FA$497)) + ($RJ$3*KB172*100*100/MAX(FA$9:FA$497)/2) + ($RJ$3*KC172*100*100/MAX(FA$9:FA$497)/2) + ($RJ$3*KD172*100*100/MAX(FA$9:FA$497)/4) + ($RJ$3*KE172*100*100/MAX(FA$9:FA$497)/4)</f>
        <v>0</v>
      </c>
      <c r="RQ172" s="118">
        <f>($RL$4*KF172*100*((100/MAX(EX$9:EX$497)+100/MAX(EZ$9:EZ$497)))) * ($RO$3/2) + (($RL$4*KG172*100*((100/MAX(EX$9:EX$497)+100/MAX(EZ$9:EZ$497))))+($RL$4*KH172*100*((100/MAX(EX$9:EX$497)+100/MAX(EZ$9:EZ$497))))+($RL$4*KI172*100*((100/MAX(EX$9:EX$497)+100/MAX(EZ$9:EZ$497))))+($RL$4*KJ172*100*((100/MAX(EX$9:EX$497)+100/MAX(EZ$9:EZ$497))))+($RL$4*KK172*100*((100/MAX(EX$9:EX$497)+100/MAX(EZ$9:EZ$497))))+($RL$4*KL172*100*((100/MAX(EX$9:EX$497)+100/MAX(EZ$9:EZ$497))))+($RL$4*KM172*100*((100/MAX(EX$9:EX$497)+100/MAX(EZ$9:EZ$497))))+($RL$4*KN172*100*((100/MAX(EX$9:EX$497)+100/MAX(EZ$9:EZ$497))))+($RL$4*KO172*100*((100/MAX(EX$9:EX$497)+100/MAX(EZ$9:EZ$497))))+($RL$4*KP172*100*((100/MAX(EX$9:EX$497)+100/MAX(EZ$9:EZ$497))))+($RL$4*KQ172*100*((100/MAX(EX$9:EX$497)+100/MAX(EZ$9:EZ$497))))+($RL$4*KR172*100*((100/MAX(EX$9:EX$497)+100/MAX(EZ$9:EZ$497))))+($RL$4*KS172*100*((100/MAX(EX$9:EX$497)+100/MAX(EZ$9:EZ$497))))+($RL$4*KV172*100*((100/MAX(EX$9:EX$497)+100/MAX(EZ$9:EZ$497))))) * (($RO$3+$RO$4)/6)</f>
        <v>0</v>
      </c>
      <c r="RR172" s="115">
        <f>(($RL$4*KW172*100*((100/MAX(EX$9:EX$497)+100/MAX(EZ$9:EZ$497))))) * ($RO$3/2) + (($RL$4*KX172*100*((100/MAX(EX$9:EX$497)+100/MAX(EZ$9:EZ$497))))+($RL$4*KY172*100*((100/MAX(EX$9:EX$497)+100/MAX(EZ$9:EZ$497))))+($RL$4*KZ172*100*((100/MAX(EX$9:EX$497)+100/MAX(EZ$9:EZ$497))))+($RL$4*LA172*100*((100/MAX(EX$9:EX$497)+100/MAX(EZ$9:EZ$497))))+($RL$4*LB172*100*((100/MAX(EX$9:EX$497)+100/MAX(EZ$9:EZ$497))))+($RL$4*LC172*100*((100/MAX(EX$9:EX$497)+100/MAX(EZ$9:EZ$497))))) * (($RO$3+$RO$4)/6)</f>
        <v>0</v>
      </c>
      <c r="RS172" s="119">
        <f>(($RL$4*LD172*100*((100/MAX(EX$9:EX$497)+100/MAX(EZ$9:EZ$497))))+($RL$4*LE172*100*((100/MAX(EX$9:EX$497)+100/MAX(EZ$9:EZ$497))))) * (($RO$3+$RO$4)/6)</f>
        <v>0</v>
      </c>
      <c r="RT172" s="118">
        <f>($RJ$4*LH172*100*(100/MAX(EV$9:EV$497)))+($RJ$4*LI172*100*(100/MAX(EV$9:EV$497)))</f>
        <v>0</v>
      </c>
      <c r="RU172" s="119">
        <f>($RJ$4*LJ172*(100/MAX(EV$9:EV$497)))/2 + ($RL$3*LK172*(100/MAX(EW$9:EW$497))) + ($RJ$4*LL172*(100/MAX(EV$9:EV$497)))/4 + ($RL$3*LM172*(100/MAX(EW$9:EW$497)))</f>
        <v>0</v>
      </c>
      <c r="RV172" s="118">
        <f>($RJ$4*LN172*100*100/MAX(EV$9:EV$497)/2)+($RJ$4*LO172*100*100/MAX(EV$9:EV$497)/2)+($RJ$4*LP172*100*100/MAX(EV$9:EV$497))+($RJ$4*LQ172*100*100/MAX(EV$9:EV$497))+($RJ$4*LR172*100*100/MAX(EV$9:EV$497))</f>
        <v>0</v>
      </c>
      <c r="RW172" s="115">
        <f>($RJ$4*LS172*100*100/MAX(EV$9:EV$497)) + (($RJ$4*LT172*100*100/MAX(EV$9:EV$497))+($RJ$4*LU172*100*100/MAX(EV$9:EV$497))+($RJ$4*LV172*100*100/MAX(EV$9:EV$497))+($RJ$4*LW172*100*100/MAX(EV$9:EV$497))+($RJ$4*LX172*100*100/MAX(EV$9:EV$497))+($RJ$4*LY172*100*100/MAX(EV$9:EV$497))+($RJ$4*LZ172*100*100/MAX(EV$9:EV$497))+($RJ$4*MA172*100*100/MAX(EV$9:EV$497)))/2</f>
        <v>0</v>
      </c>
      <c r="RX172" s="119">
        <f>($RJ$4*MB172*100*100/MAX(EV$9:EV$497))+($RJ$4*MC172*100*100/MAX(EV$9:EV$497))+($RJ$4*MD172*100*100/MAX(EV$9:EV$497))+($RJ$4*ME172*100*100/MAX(EV$9:EV$497))+($RJ$4*MF172*100*100/MAX(EV$9:EV$497))+($RJ$4*MG172*100*100/MAX(EV$9:EV$497))+($RJ$4*MH172*100*100/MAX(EV$9:EV$497))+($RJ$4*MI172*100*100/MAX(EV$9:EV$497))+($RJ$4*MJ172*100*100/MAX(EV$9:EV$497))+($RJ$4*MK172*100*100/MAX(EV$9:EV$497))+($RJ$4*ML172*100*100/MAX(EV$9:EV$497))+($RJ$4*MM172*100*100/MAX(EV$9:EV$497))+($RJ$4*MN172*100*100/MAX(EV$9:EV$497))</f>
        <v>0</v>
      </c>
      <c r="RY172" s="118">
        <f>($RJ$4*MQ172*100*100/MAX(EV$9:EV$497))/2 + (($RJ$4*MR172*100*100/MAX(EV$9:EV$497))+($RJ$4*MS172*100*100/MAX(EV$9:EV$497))+($RJ$4*MT172*100*100/MAX(EV$9:EV$497))+($RJ$4*MU172*100*100/MAX(EV$9:EV$497))+($RJ$4*MV172*100*100/MAX(EV$9:EV$497))+($RJ$4*MW172*100*100/MAX(EV$9:EV$497))+($RJ$4*MX172*100*100/MAX(EV$9:EV$497))+($RJ$4*MY172*100*100/MAX(EV$9:EV$497))+($RJ$4*MZ172*100*100/MAX(EV$9:EV$497))+($RJ$4*NA172*100*100/MAX(EV$9:EV$497))+($RJ$4*NB172*100*100/MAX(EV$9:EV$497))+($RJ$4*NC172*100*100/MAX(EV$9:EV$497))+($RJ$4*ND172*100*100/MAX(EV$9:EV$497))+($RJ$4*NG172*100*100/MAX(EV$9:EV$497)))/4</f>
        <v>0</v>
      </c>
      <c r="RZ172" s="115">
        <f>($RJ$4*NH172*100*100/MAX(EV$9:EV$497))/2 + (($RJ$4*NI172*100*100/MAX(EV$9:EV$497))+($RJ$4*NJ172*100*100/MAX(EV$9:EV$497))+($RJ$4*NK172*100*100/MAX(EV$9:EV$497))+($RJ$4*NL172*100*100/MAX(EV$9:EV$497))+($RJ$4*NM172*100*100/MAX(EV$9:EV$497))+($RJ$4*NN172*100*100/MAX(EV$9:EV$497)))/4</f>
        <v>0</v>
      </c>
      <c r="SA172" s="117">
        <f>(($RJ$4*NO172*100*100/MAX(EV$9:EV$497))+($RJ$4*NP172*100*100/MAX(EV$9:EV$497)))/4</f>
        <v>0</v>
      </c>
      <c r="SB172" s="118">
        <f t="shared" si="341"/>
        <v>0</v>
      </c>
      <c r="SC172" s="115">
        <f t="shared" si="342"/>
        <v>0</v>
      </c>
      <c r="SD172" s="115">
        <f t="shared" si="343"/>
        <v>0</v>
      </c>
      <c r="SE172" s="115">
        <f t="shared" si="344"/>
        <v>0</v>
      </c>
      <c r="SF172" s="115">
        <f t="shared" si="345"/>
        <v>0</v>
      </c>
      <c r="SG172" s="115">
        <f t="shared" si="346"/>
        <v>0</v>
      </c>
      <c r="SH172" s="115">
        <f>ROUND(SB172/MAX(SB$9:SB$497)*100,0)</f>
        <v>0</v>
      </c>
      <c r="SI172" s="115">
        <f>ROUND(SC172/MAX(SC$9:SC$497)*100,0)</f>
        <v>0</v>
      </c>
      <c r="SJ172" s="115">
        <f>ROUND(SD172/MAX(SD$9:SD$497)*100,0)</f>
        <v>0</v>
      </c>
      <c r="SK172" s="115">
        <f>ROUND(SE172/MAX(SE$9:SE$497)*100,0)</f>
        <v>0</v>
      </c>
      <c r="SL172" s="115">
        <f>ROUND(SF172/MAX(SF$9:SF$497)*100,0)</f>
        <v>0</v>
      </c>
      <c r="SM172" s="121">
        <f>ROUND(SG172/MAX(SG$9:SG$497)*100,0)</f>
        <v>0</v>
      </c>
      <c r="SN172" s="115">
        <f>ROUND(AVERAGEIF($ES$9:$ES$497,$ES172,SH$9:SH$497),0)</f>
        <v>12</v>
      </c>
      <c r="SO172" s="115">
        <f>ROUND(AVERAGEIF($ES$9:$ES$497,$ES172,SI$9:SI$497),0)</f>
        <v>5</v>
      </c>
      <c r="SP172" s="115">
        <f>ROUND(AVERAGEIF($ES$9:$ES$497,$ES172,SJ$9:SJ$497),0)</f>
        <v>26</v>
      </c>
      <c r="SQ172" s="115">
        <f>ROUND(AVERAGEIF($ES$9:$ES$497,$ES172,SK$9:SK$497),0)</f>
        <v>6</v>
      </c>
      <c r="SR172" s="115">
        <f>ROUND(AVERAGEIF($ES$9:$ES$497,$ES172,SL$9:SL$497),0)</f>
        <v>8</v>
      </c>
      <c r="SS172" s="121">
        <f>ROUND(AVERAGEIF($ES$9:$ES$497,$ES172,SM$9:SM$497),0)</f>
        <v>4</v>
      </c>
      <c r="ST172" s="114">
        <f>RANK(SB172,SB$9:SB$497,0)</f>
        <v>323</v>
      </c>
      <c r="SU172" s="115">
        <f>RANK(SC172,SC$9:SC$497,0)</f>
        <v>320</v>
      </c>
      <c r="SV172" s="115">
        <f>RANK(SD172,SD$9:SD$497,0)</f>
        <v>320</v>
      </c>
      <c r="SW172" s="115">
        <f>RANK(SE172,SE$9:SE$497,0)</f>
        <v>320</v>
      </c>
      <c r="SX172" s="115">
        <f>RANK(SF172,SF$9:SF$497,0)</f>
        <v>317</v>
      </c>
      <c r="SY172" s="115">
        <f>RANK(SG172,SG$9:SG$497,0)</f>
        <v>308</v>
      </c>
      <c r="SZ172" s="115">
        <f>COUNTIFS(SB$9:SB$497,"&gt;"&amp;SB172,$ES$9:$ES$497,$ES172)+1</f>
        <v>67</v>
      </c>
      <c r="TA172" s="115">
        <f>COUNTIFS(SC$9:SC$497,"&gt;"&amp;SC172,$ES$9:$ES$497,$ES172)+1</f>
        <v>64</v>
      </c>
      <c r="TB172" s="115">
        <f>COUNTIFS(SD$9:SD$497,"&gt;"&amp;SD172,$ES$9:$ES$497,$ES172)+1</f>
        <v>67</v>
      </c>
      <c r="TC172" s="115">
        <f>COUNTIFS(SE$9:SE$497,"&gt;"&amp;SE172,$ES$9:$ES$497,$ES172)+1</f>
        <v>64</v>
      </c>
      <c r="TD172" s="115">
        <f>COUNTIFS(SF$9:SF$497,"&gt;"&amp;SF172,$ES$9:$ES$497,$ES172)+1</f>
        <v>64</v>
      </c>
      <c r="TE172" s="117">
        <f>COUNTIFS(SG$9:SG$497,"&gt;"&amp;SG172,$ES$9:$ES$497,$ES172)+1</f>
        <v>60</v>
      </c>
      <c r="TF172" s="118">
        <f t="shared" si="347"/>
        <v>33</v>
      </c>
      <c r="TG172" s="115">
        <f t="shared" si="348"/>
        <v>23</v>
      </c>
      <c r="TH172" s="115">
        <f t="shared" si="349"/>
        <v>33</v>
      </c>
      <c r="TI172" s="115">
        <f t="shared" si="350"/>
        <v>32</v>
      </c>
      <c r="TJ172" s="115">
        <f t="shared" si="351"/>
        <v>23</v>
      </c>
      <c r="TK172" s="115">
        <f t="shared" si="352"/>
        <v>23</v>
      </c>
      <c r="TL172" s="117">
        <f t="shared" si="353"/>
        <v>22</v>
      </c>
      <c r="TM172" s="118">
        <f>ROUND(TF172/MAX(TF$9:TF$497)*100,0)</f>
        <v>18</v>
      </c>
      <c r="TN172" s="115">
        <f>ROUND(TG172/MAX(TG$9:TG$497)*100,0)</f>
        <v>13</v>
      </c>
      <c r="TO172" s="115">
        <f>ROUND(TH172/MAX(TH$9:TH$497)*100,0)</f>
        <v>18</v>
      </c>
      <c r="TP172" s="115">
        <f>ROUND(TI172/MAX(TI$9:TI$497)*100,0)</f>
        <v>18</v>
      </c>
      <c r="TQ172" s="115">
        <f>ROUND(TJ172/MAX(TJ$9:TJ$497)*100,0)</f>
        <v>12</v>
      </c>
      <c r="TR172" s="115">
        <f>ROUND(TK172/MAX(TK$9:TK$497)*100,0)</f>
        <v>12</v>
      </c>
      <c r="TS172" s="119">
        <f>ROUND(TL172/MAX(TL$9:TL$497)*100,0)</f>
        <v>11</v>
      </c>
      <c r="TT172" s="120">
        <f>RANK(TM172,TM$9:TM$497,0)</f>
        <v>356</v>
      </c>
      <c r="TU172" s="115">
        <f>RANK(TN172,TN$9:TN$497,0)</f>
        <v>365</v>
      </c>
      <c r="TV172" s="115">
        <f>RANK(TO172,TO$9:TO$497,0)</f>
        <v>286</v>
      </c>
      <c r="TW172" s="115">
        <f>RANK(TP172,TP$9:TP$497,0)</f>
        <v>320</v>
      </c>
      <c r="TX172" s="115">
        <f>RANK(TQ172,TQ$9:TQ$497,0)</f>
        <v>352</v>
      </c>
      <c r="TY172" s="115">
        <f>RANK(TR172,TR$9:TR$497,0)</f>
        <v>370</v>
      </c>
      <c r="TZ172" s="121">
        <f>RANK(TS172,TS$9:TS$497,0)</f>
        <v>366</v>
      </c>
      <c r="UA172" s="132"/>
      <c r="UB172" s="7" t="s">
        <v>1</v>
      </c>
    </row>
    <row r="173" spans="1:548" x14ac:dyDescent="0.15">
      <c r="A173" s="183">
        <v>165</v>
      </c>
      <c r="B173" s="203" t="s">
        <v>950</v>
      </c>
      <c r="C173" s="63"/>
      <c r="D173" s="63"/>
      <c r="E173" s="64" t="s">
        <v>518</v>
      </c>
      <c r="F173" s="65">
        <v>41</v>
      </c>
      <c r="G173" s="65" t="s">
        <v>547</v>
      </c>
      <c r="H173" s="65" t="s">
        <v>927</v>
      </c>
      <c r="I173" s="66" t="s">
        <v>521</v>
      </c>
      <c r="J173" s="67" t="s">
        <v>521</v>
      </c>
      <c r="K173" s="67" t="s">
        <v>521</v>
      </c>
      <c r="L173" s="67" t="s">
        <v>521</v>
      </c>
      <c r="M173" s="67" t="s">
        <v>521</v>
      </c>
      <c r="N173" s="67" t="s">
        <v>521</v>
      </c>
      <c r="O173" s="67" t="s">
        <v>521</v>
      </c>
      <c r="P173" s="67" t="s">
        <v>521</v>
      </c>
      <c r="Q173" s="67" t="s">
        <v>521</v>
      </c>
      <c r="R173" s="68" t="s">
        <v>521</v>
      </c>
      <c r="S173" s="69" t="s">
        <v>521</v>
      </c>
      <c r="T173" s="67" t="s">
        <v>521</v>
      </c>
      <c r="U173" s="67" t="s">
        <v>521</v>
      </c>
      <c r="V173" s="67" t="s">
        <v>521</v>
      </c>
      <c r="W173" s="67" t="s">
        <v>521</v>
      </c>
      <c r="X173" s="67" t="s">
        <v>521</v>
      </c>
      <c r="Y173" s="67" t="s">
        <v>521</v>
      </c>
      <c r="Z173" s="67" t="s">
        <v>521</v>
      </c>
      <c r="AA173" s="67" t="s">
        <v>521</v>
      </c>
      <c r="AB173" s="68" t="s">
        <v>521</v>
      </c>
      <c r="AC173" s="69" t="s">
        <v>521</v>
      </c>
      <c r="AD173" s="67" t="s">
        <v>521</v>
      </c>
      <c r="AE173" s="67" t="s">
        <v>521</v>
      </c>
      <c r="AF173" s="67" t="s">
        <v>521</v>
      </c>
      <c r="AG173" s="67" t="s">
        <v>521</v>
      </c>
      <c r="AH173" s="67" t="s">
        <v>521</v>
      </c>
      <c r="AI173" s="67" t="s">
        <v>521</v>
      </c>
      <c r="AJ173" s="67" t="s">
        <v>521</v>
      </c>
      <c r="AK173" s="67" t="s">
        <v>521</v>
      </c>
      <c r="AL173" s="68" t="s">
        <v>521</v>
      </c>
      <c r="AM173" s="69" t="s">
        <v>521</v>
      </c>
      <c r="AN173" s="67" t="s">
        <v>521</v>
      </c>
      <c r="AO173" s="67" t="s">
        <v>521</v>
      </c>
      <c r="AP173" s="67" t="s">
        <v>521</v>
      </c>
      <c r="AQ173" s="67" t="s">
        <v>521</v>
      </c>
      <c r="AR173" s="67" t="s">
        <v>521</v>
      </c>
      <c r="AS173" s="67" t="s">
        <v>521</v>
      </c>
      <c r="AT173" s="67" t="s">
        <v>521</v>
      </c>
      <c r="AU173" s="67" t="s">
        <v>521</v>
      </c>
      <c r="AV173" s="68" t="s">
        <v>521</v>
      </c>
      <c r="AW173" s="69" t="s">
        <v>521</v>
      </c>
      <c r="AX173" s="67" t="s">
        <v>521</v>
      </c>
      <c r="AY173" s="67" t="s">
        <v>521</v>
      </c>
      <c r="AZ173" s="67" t="s">
        <v>521</v>
      </c>
      <c r="BA173" s="67" t="s">
        <v>521</v>
      </c>
      <c r="BB173" s="67" t="s">
        <v>521</v>
      </c>
      <c r="BC173" s="67" t="s">
        <v>521</v>
      </c>
      <c r="BD173" s="67" t="s">
        <v>521</v>
      </c>
      <c r="BE173" s="67" t="s">
        <v>521</v>
      </c>
      <c r="BF173" s="68" t="s">
        <v>521</v>
      </c>
      <c r="BG173" s="69" t="s">
        <v>521</v>
      </c>
      <c r="BH173" s="67" t="s">
        <v>521</v>
      </c>
      <c r="BI173" s="67" t="s">
        <v>521</v>
      </c>
      <c r="BJ173" s="67" t="s">
        <v>521</v>
      </c>
      <c r="BK173" s="67" t="s">
        <v>521</v>
      </c>
      <c r="BL173" s="67" t="s">
        <v>521</v>
      </c>
      <c r="BM173" s="67" t="s">
        <v>521</v>
      </c>
      <c r="BN173" s="67" t="s">
        <v>521</v>
      </c>
      <c r="BO173" s="67" t="s">
        <v>521</v>
      </c>
      <c r="BP173" s="68" t="s">
        <v>521</v>
      </c>
      <c r="BQ173" s="70" t="s">
        <v>521</v>
      </c>
      <c r="BR173" s="67" t="s">
        <v>521</v>
      </c>
      <c r="BS173" s="67" t="s">
        <v>521</v>
      </c>
      <c r="BT173" s="67" t="s">
        <v>521</v>
      </c>
      <c r="BU173" s="67" t="s">
        <v>521</v>
      </c>
      <c r="BV173" s="67" t="s">
        <v>521</v>
      </c>
      <c r="BW173" s="67" t="s">
        <v>521</v>
      </c>
      <c r="BX173" s="67" t="s">
        <v>521</v>
      </c>
      <c r="BY173" s="67" t="s">
        <v>521</v>
      </c>
      <c r="BZ173" s="68" t="s">
        <v>521</v>
      </c>
      <c r="CA173" s="69" t="s">
        <v>521</v>
      </c>
      <c r="CB173" s="67" t="s">
        <v>521</v>
      </c>
      <c r="CC173" s="67" t="s">
        <v>521</v>
      </c>
      <c r="CD173" s="67" t="s">
        <v>521</v>
      </c>
      <c r="CE173" s="67" t="s">
        <v>521</v>
      </c>
      <c r="CF173" s="67" t="s">
        <v>521</v>
      </c>
      <c r="CG173" s="67" t="s">
        <v>521</v>
      </c>
      <c r="CH173" s="67" t="s">
        <v>521</v>
      </c>
      <c r="CI173" s="67" t="s">
        <v>521</v>
      </c>
      <c r="CJ173" s="68" t="s">
        <v>521</v>
      </c>
      <c r="CK173" s="69" t="s">
        <v>521</v>
      </c>
      <c r="CL173" s="67" t="s">
        <v>521</v>
      </c>
      <c r="CM173" s="67" t="s">
        <v>521</v>
      </c>
      <c r="CN173" s="67" t="s">
        <v>521</v>
      </c>
      <c r="CO173" s="67" t="s">
        <v>521</v>
      </c>
      <c r="CP173" s="67" t="s">
        <v>521</v>
      </c>
      <c r="CQ173" s="67" t="s">
        <v>521</v>
      </c>
      <c r="CR173" s="67" t="s">
        <v>521</v>
      </c>
      <c r="CS173" s="67" t="s">
        <v>521</v>
      </c>
      <c r="CT173" s="68" t="s">
        <v>521</v>
      </c>
      <c r="CU173" s="69" t="s">
        <v>521</v>
      </c>
      <c r="CV173" s="67" t="s">
        <v>521</v>
      </c>
      <c r="CW173" s="67" t="s">
        <v>521</v>
      </c>
      <c r="CX173" s="67" t="s">
        <v>521</v>
      </c>
      <c r="CY173" s="67" t="s">
        <v>521</v>
      </c>
      <c r="CZ173" s="67" t="s">
        <v>521</v>
      </c>
      <c r="DA173" s="67" t="s">
        <v>521</v>
      </c>
      <c r="DB173" s="67" t="s">
        <v>521</v>
      </c>
      <c r="DC173" s="67" t="s">
        <v>521</v>
      </c>
      <c r="DD173" s="68" t="s">
        <v>521</v>
      </c>
      <c r="DE173" s="69" t="s">
        <v>521</v>
      </c>
      <c r="DF173" s="71" t="s">
        <v>521</v>
      </c>
      <c r="DG173" s="67" t="s">
        <v>521</v>
      </c>
      <c r="DH173" s="67" t="s">
        <v>521</v>
      </c>
      <c r="DI173" s="67" t="s">
        <v>521</v>
      </c>
      <c r="DJ173" s="67" t="s">
        <v>521</v>
      </c>
      <c r="DK173" s="67" t="s">
        <v>521</v>
      </c>
      <c r="DL173" s="67" t="s">
        <v>521</v>
      </c>
      <c r="DM173" s="67" t="s">
        <v>521</v>
      </c>
      <c r="DN173" s="68" t="s">
        <v>521</v>
      </c>
      <c r="DO173" s="70" t="s">
        <v>521</v>
      </c>
      <c r="DP173" s="71" t="s">
        <v>521</v>
      </c>
      <c r="DQ173" s="67" t="s">
        <v>521</v>
      </c>
      <c r="DR173" s="67" t="s">
        <v>521</v>
      </c>
      <c r="DS173" s="67" t="s">
        <v>521</v>
      </c>
      <c r="DT173" s="67" t="s">
        <v>521</v>
      </c>
      <c r="DU173" s="67" t="s">
        <v>521</v>
      </c>
      <c r="DV173" s="67" t="s">
        <v>521</v>
      </c>
      <c r="DW173" s="67" t="s">
        <v>521</v>
      </c>
      <c r="DX173" s="72" t="s">
        <v>521</v>
      </c>
      <c r="DY173" s="73" t="s">
        <v>522</v>
      </c>
      <c r="DZ173" s="74">
        <v>2</v>
      </c>
      <c r="EA173" s="74">
        <v>3</v>
      </c>
      <c r="EB173" s="74">
        <v>3</v>
      </c>
      <c r="EC173" s="75">
        <v>4</v>
      </c>
      <c r="ED173" s="76" t="s">
        <v>522</v>
      </c>
      <c r="EE173" s="74">
        <f t="shared" si="303"/>
        <v>2</v>
      </c>
      <c r="EF173" s="74">
        <f t="shared" si="304"/>
        <v>6</v>
      </c>
      <c r="EG173" s="74">
        <f t="shared" si="305"/>
        <v>18</v>
      </c>
      <c r="EH173" s="77">
        <f t="shared" si="306"/>
        <v>72</v>
      </c>
      <c r="EI173" s="73">
        <v>100</v>
      </c>
      <c r="EJ173" s="74">
        <v>150</v>
      </c>
      <c r="EK173" s="74">
        <v>300</v>
      </c>
      <c r="EL173" s="74">
        <v>500</v>
      </c>
      <c r="EM173" s="75">
        <v>1500</v>
      </c>
      <c r="EN173" s="78">
        <v>1</v>
      </c>
      <c r="EO173" s="79">
        <f t="shared" si="307"/>
        <v>0.75</v>
      </c>
      <c r="EP173" s="79">
        <f t="shared" si="308"/>
        <v>0.5</v>
      </c>
      <c r="EQ173" s="79">
        <f t="shared" si="309"/>
        <v>0.27777777777777779</v>
      </c>
      <c r="ER173" s="80">
        <f t="shared" si="310"/>
        <v>0.20833333333333331</v>
      </c>
      <c r="ES173" s="128" t="s">
        <v>534</v>
      </c>
      <c r="ET173" s="82"/>
      <c r="EU173" s="83">
        <v>4</v>
      </c>
      <c r="EV173" s="73">
        <v>21</v>
      </c>
      <c r="EW173" s="74">
        <v>13</v>
      </c>
      <c r="EX173" s="74">
        <v>51</v>
      </c>
      <c r="EY173" s="74">
        <v>9</v>
      </c>
      <c r="EZ173" s="74">
        <v>6</v>
      </c>
      <c r="FA173" s="74">
        <v>6</v>
      </c>
      <c r="FB173" s="74">
        <v>40</v>
      </c>
      <c r="FC173" s="74">
        <v>63</v>
      </c>
      <c r="FD173" s="74">
        <f t="shared" si="311"/>
        <v>57</v>
      </c>
      <c r="FE173" s="84">
        <f t="shared" si="312"/>
        <v>114</v>
      </c>
      <c r="FF173" s="73">
        <f>RANK(EV173,$EV$9:$EV$497,0)</f>
        <v>397</v>
      </c>
      <c r="FG173" s="74">
        <f>RANK(EW173,$EW$9:$EW$497,0)</f>
        <v>387</v>
      </c>
      <c r="FH173" s="74">
        <f>RANK(EX173,$EX$9:$EX$497,0)</f>
        <v>142</v>
      </c>
      <c r="FI173" s="74">
        <f>RANK(EY173,$EY$9:$EY$497,0)</f>
        <v>397</v>
      </c>
      <c r="FJ173" s="74">
        <f>RANK(EZ173,$EZ$9:$EZ$497,0)</f>
        <v>391</v>
      </c>
      <c r="FK173" s="74">
        <f>RANK(FA173,$FA$9:$FA$497,0)</f>
        <v>374</v>
      </c>
      <c r="FL173" s="74">
        <f>RANK(FB173,$FB$9:$FB$497,0)</f>
        <v>207</v>
      </c>
      <c r="FM173" s="74">
        <f>RANK(FC173,$FC$9:$FC$497,0)</f>
        <v>116</v>
      </c>
      <c r="FN173" s="74">
        <f>RANK(FD173,$FD$9:$FD$497,0)</f>
        <v>258</v>
      </c>
      <c r="FO173" s="84">
        <f>RANK(FE173,$FE$9:$FE$497,0)</f>
        <v>121</v>
      </c>
      <c r="FP173" s="73">
        <f>COUNTIFS($EV$9:$EV$497,"&gt;"&amp;EV173,$ES$9:$ES$497,ES173)+1</f>
        <v>79</v>
      </c>
      <c r="FQ173" s="74">
        <f>COUNTIFS($EW$9:$EW$497,"&gt;"&amp;EW173,$ES$9:$ES$497,ES173)+1</f>
        <v>67</v>
      </c>
      <c r="FR173" s="74">
        <f>COUNTIFS($EX$9:$EX$497,"&gt;"&amp;EX173,$ES$9:$ES$497,ES173)+1</f>
        <v>55</v>
      </c>
      <c r="FS173" s="74">
        <f>COUNTIFS($EY$9:$EY$497,"&gt;"&amp;EY173,$ES$9:$ES$497,ES173)+1</f>
        <v>77</v>
      </c>
      <c r="FT173" s="74">
        <f>COUNTIFS($EZ$9:$EZ$497,"&gt;"&amp;EZ173,$ES$9:$ES$497,ES173)+1</f>
        <v>67</v>
      </c>
      <c r="FU173" s="74">
        <f>COUNTIFS($FA$9:$FA$497,"&gt;"&amp;FA173,$ES$9:$ES$497,ES173)+1</f>
        <v>66</v>
      </c>
      <c r="FV173" s="74">
        <f>COUNTIFS($FB$9:$FB$497,"&gt;"&amp;FB173,$ES$9:$ES$497,ES173)+1</f>
        <v>61</v>
      </c>
      <c r="FW173" s="74">
        <f>COUNTIFS($FC$9:$FC$497,"&gt;"&amp;FC173,$ES$9:$ES$497,ES173)+1</f>
        <v>33</v>
      </c>
      <c r="FX173" s="74">
        <f>COUNTIFS($FD$9:$FD$497,"&gt;"&amp;FD173,$ES$9:$ES$497,ES173)+1</f>
        <v>56</v>
      </c>
      <c r="FY173" s="84">
        <f>COUNTIFS($FE$9:$FE$497,"&gt;"&amp;FE173,$ES$9:$ES$497,ES173)+1</f>
        <v>50</v>
      </c>
      <c r="FZ173" s="85">
        <f t="shared" si="313"/>
        <v>0.51</v>
      </c>
      <c r="GA173" s="86">
        <f t="shared" si="314"/>
        <v>0.32</v>
      </c>
      <c r="GB173" s="86">
        <f t="shared" si="315"/>
        <v>1.24</v>
      </c>
      <c r="GC173" s="86">
        <f t="shared" si="316"/>
        <v>0.22</v>
      </c>
      <c r="GD173" s="86">
        <f t="shared" si="317"/>
        <v>0.15</v>
      </c>
      <c r="GE173" s="86">
        <f t="shared" si="318"/>
        <v>0.15</v>
      </c>
      <c r="GF173" s="86">
        <f t="shared" si="319"/>
        <v>0.98</v>
      </c>
      <c r="GG173" s="86">
        <f t="shared" si="320"/>
        <v>1.54</v>
      </c>
      <c r="GH173" s="86">
        <f t="shared" si="321"/>
        <v>1.39</v>
      </c>
      <c r="GI173" s="87">
        <f t="shared" si="322"/>
        <v>2.78</v>
      </c>
      <c r="GJ173" s="85">
        <f>ROUND(((FZ173-AVERAGE(FZ$9:FZ$497))/STDEVP(FZ$9:FZ$497)*10+50),2)</f>
        <v>32.229999999999997</v>
      </c>
      <c r="GK173" s="86">
        <f>ROUND(((GA173-AVERAGE(GA$9:GA$497))/STDEVP(GA$9:GA$497)*10+50),2)</f>
        <v>38.93</v>
      </c>
      <c r="GL173" s="86">
        <f>ROUND(((GB173-AVERAGE(GB$9:GB$497))/STDEVP(GB$9:GB$497)*10+50),2)</f>
        <v>74.69</v>
      </c>
      <c r="GM173" s="86">
        <f>ROUND(((GC173-AVERAGE(GC$9:GC$497))/STDEVP(GC$9:GC$497)*10+50),2)</f>
        <v>34.659999999999997</v>
      </c>
      <c r="GN173" s="86">
        <f>ROUND(((GD173-AVERAGE(GD$9:GD$497))/STDEVP(GD$9:GD$497)*10+50),2)</f>
        <v>41.7</v>
      </c>
      <c r="GO173" s="86">
        <f>ROUND(((GE173-AVERAGE(GE$9:GE$497))/STDEVP(GE$9:GE$497)*10+50),2)</f>
        <v>42.8</v>
      </c>
      <c r="GP173" s="86">
        <f>ROUND(((GF173-AVERAGE(GF$9:GF$497))/STDEVP(GF$9:GF$497)*10+50),2)</f>
        <v>60.87</v>
      </c>
      <c r="GQ173" s="86">
        <f>ROUND(((GG173-AVERAGE(GG$9:GG$497))/STDEVP(GG$9:GG$497)*10+50),2)</f>
        <v>78.44</v>
      </c>
      <c r="GR173" s="86">
        <f>ROUND(((GH173-AVERAGE(GH$9:GH$497))/STDEVP(GH$9:GH$497)*10+50),2)</f>
        <v>65.150000000000006</v>
      </c>
      <c r="GS173" s="87">
        <f>ROUND(((GI173-AVERAGE(GI$9:GI$497))/STDEVP(GI$9:GI$497)*10+50),2)</f>
        <v>82.88</v>
      </c>
      <c r="GT173" s="73">
        <f>RANK(GJ173,$GJ$9:$GJ$497,0)</f>
        <v>427</v>
      </c>
      <c r="GU173" s="74">
        <f>RANK(GK173,$GK$9:$GK$497,0)</f>
        <v>390</v>
      </c>
      <c r="GV173" s="74">
        <f>RANK(GL173,$GL$9:$GL$497,0)</f>
        <v>8</v>
      </c>
      <c r="GW173" s="74">
        <f>RANK(GM173,$GM$9:$GM$497,0)</f>
        <v>434</v>
      </c>
      <c r="GX173" s="74">
        <f>RANK(GN173,$GN$9:$GN$497,0)</f>
        <v>367</v>
      </c>
      <c r="GY173" s="74">
        <f>RANK(GO173,$GO$9:$GO$497,0)</f>
        <v>340</v>
      </c>
      <c r="GZ173" s="74">
        <f>RANK(GP173,$GP$9:$GP$497,0)</f>
        <v>66</v>
      </c>
      <c r="HA173" s="74">
        <f>RANK(GQ173,$GQ$9:$GQ$497,0)</f>
        <v>6</v>
      </c>
      <c r="HB173" s="74">
        <f>RANK(GR173,$GR$9:$GR$497,0)</f>
        <v>30</v>
      </c>
      <c r="HC173" s="84">
        <f>RANK(GS173,$GS$9:$GS$497,0)</f>
        <v>6</v>
      </c>
      <c r="HD173" s="85">
        <f>ROUND(AVERAGEIF($ES$9:$ES$497,$ES173,$FZ$9:$FZ$497),2)</f>
        <v>0.95</v>
      </c>
      <c r="HE173" s="86">
        <f>ROUND(AVERAGEIF($ES$9:$ES$497,$ES173,$GA$9:$GA$497),2)</f>
        <v>0.38</v>
      </c>
      <c r="HF173" s="86">
        <f>ROUND(AVERAGEIF($ES$9:$ES$497,$ES173,$GB$9:$GB$497),2)</f>
        <v>0.82</v>
      </c>
      <c r="HG173" s="86">
        <f>ROUND(AVERAGEIF($ES$9:$ES$497,$ES173,$GC$9:$GC$497),2)</f>
        <v>0.44</v>
      </c>
      <c r="HH173" s="86">
        <f>ROUND(AVERAGEIF($ES$9:$ES$497,$ES173,$GD$9:$GD$497),2)</f>
        <v>0.15</v>
      </c>
      <c r="HI173" s="86">
        <f>ROUND(AVERAGEIF($ES$9:$ES$497,$ES173,$GE$9:$GE$497),2)</f>
        <v>0.14000000000000001</v>
      </c>
      <c r="HJ173" s="86">
        <f>ROUND(AVERAGEIF($ES$9:$ES$497,$ES173,$GF$9:$GF$497),2)</f>
        <v>0.74</v>
      </c>
      <c r="HK173" s="86">
        <f>ROUND(AVERAGEIF($ES$9:$ES$497,$ES173,$GG$9:$GG$497),2)</f>
        <v>0.85</v>
      </c>
      <c r="HL173" s="86">
        <f>ROUND(AVERAGEIF($ES$9:$ES$497,$ES173,$GH$9:$GH$497),2)</f>
        <v>0.97</v>
      </c>
      <c r="HM173" s="87">
        <f>ROUND(AVERAGEIF($ES$9:$ES$497,$ES173,$GI$9:$GI$497),2)</f>
        <v>1.67</v>
      </c>
      <c r="HN173" s="88">
        <f t="shared" si="323"/>
        <v>-0.43999999999999995</v>
      </c>
      <c r="HO173" s="89">
        <f t="shared" si="324"/>
        <v>-0.06</v>
      </c>
      <c r="HP173" s="89">
        <f t="shared" si="325"/>
        <v>0.42000000000000004</v>
      </c>
      <c r="HQ173" s="89">
        <f t="shared" si="326"/>
        <v>-0.22</v>
      </c>
      <c r="HR173" s="89">
        <f t="shared" si="327"/>
        <v>0</v>
      </c>
      <c r="HS173" s="89">
        <f t="shared" si="328"/>
        <v>9.9999999999999811E-3</v>
      </c>
      <c r="HT173" s="89">
        <f t="shared" si="329"/>
        <v>0.24</v>
      </c>
      <c r="HU173" s="89">
        <f t="shared" si="330"/>
        <v>0.69000000000000006</v>
      </c>
      <c r="HV173" s="89">
        <f t="shared" si="331"/>
        <v>0.41999999999999993</v>
      </c>
      <c r="HW173" s="90">
        <f t="shared" si="332"/>
        <v>1.1099999999999999</v>
      </c>
      <c r="HX173" s="73">
        <f>COUNTIFS($FZ$9:$FZ$497,"&gt;"&amp;FZ173,$ES$9:$ES$497,$ES173)+1</f>
        <v>83</v>
      </c>
      <c r="HY173" s="74">
        <f>COUNTIFS($GA$9:$GA$497,"&gt;"&amp;GA173,$ES$9:$ES$497,$ES173)+1</f>
        <v>56</v>
      </c>
      <c r="HZ173" s="74">
        <f>COUNTIFS($GB$9:$GB$497,"&gt;"&amp;GB173,$ES$9:$ES$497,$ES173)+1</f>
        <v>7</v>
      </c>
      <c r="IA173" s="74">
        <f>COUNTIFS($GC$9:$GC$497,"&gt;"&amp;GC173,$ES$9:$ES$497,$ES173)+1</f>
        <v>85</v>
      </c>
      <c r="IB173" s="74">
        <f>COUNTIFS($GD$9:$GD$497,"&gt;"&amp;GD173,$ES$9:$ES$497,$ES173)+1</f>
        <v>24</v>
      </c>
      <c r="IC173" s="74">
        <f>COUNTIFS($GE$9:$GE$497,"&gt;"&amp;GE173,$ES$9:$ES$497,$ES173)+1</f>
        <v>24</v>
      </c>
      <c r="ID173" s="74">
        <f>COUNTIFS($GF$9:$GF$497,"&gt;"&amp;GF173,$ES$9:$ES$497,$ES173)+1</f>
        <v>11</v>
      </c>
      <c r="IE173" s="74">
        <f>COUNTIFS($GG$9:$GG$497,"&gt;"&amp;GG173,$ES$9:$ES$497,$ES173)+1</f>
        <v>6</v>
      </c>
      <c r="IF173" s="74">
        <f>COUNTIFS($GH$9:$GH$497,"&gt;"&amp;GH173,$ES$9:$ES$497,$ES173)+1</f>
        <v>6</v>
      </c>
      <c r="IG173" s="84">
        <f>COUNTIFS($GI$9:$GI$497,"&gt;"&amp;GI173,$ES$9:$ES$497,$ES173)+1</f>
        <v>6</v>
      </c>
      <c r="IH173" s="91"/>
      <c r="II173" s="79"/>
      <c r="IJ173" s="79"/>
      <c r="IK173" s="79"/>
      <c r="IL173" s="79"/>
      <c r="IM173" s="92"/>
      <c r="IN173" s="93"/>
      <c r="IO173" s="94"/>
      <c r="IP173" s="95"/>
      <c r="IQ173" s="79"/>
      <c r="IR173" s="79"/>
      <c r="IS173" s="79"/>
      <c r="IT173" s="79"/>
      <c r="IU173" s="79"/>
      <c r="IV173" s="79"/>
      <c r="IW173" s="96"/>
      <c r="IX173" s="93"/>
      <c r="IY173" s="79"/>
      <c r="IZ173" s="79"/>
      <c r="JA173" s="79"/>
      <c r="JB173" s="79"/>
      <c r="JC173" s="79"/>
      <c r="JD173" s="79"/>
      <c r="JE173" s="97"/>
      <c r="JF173" s="95"/>
      <c r="JG173" s="79"/>
      <c r="JH173" s="79"/>
      <c r="JI173" s="79"/>
      <c r="JJ173" s="79"/>
      <c r="JK173" s="79"/>
      <c r="JL173" s="79"/>
      <c r="JM173" s="96"/>
      <c r="JN173" s="93"/>
      <c r="JO173" s="79"/>
      <c r="JP173" s="79"/>
      <c r="JQ173" s="79"/>
      <c r="JR173" s="79"/>
      <c r="JS173" s="79"/>
      <c r="JT173" s="79"/>
      <c r="JU173" s="79"/>
      <c r="JV173" s="79"/>
      <c r="JW173" s="79"/>
      <c r="JX173" s="79"/>
      <c r="JY173" s="79"/>
      <c r="JZ173" s="97"/>
      <c r="KA173" s="93"/>
      <c r="KB173" s="79"/>
      <c r="KC173" s="79"/>
      <c r="KD173" s="79"/>
      <c r="KE173" s="97"/>
      <c r="KF173" s="95"/>
      <c r="KG173" s="79"/>
      <c r="KH173" s="79"/>
      <c r="KI173" s="79"/>
      <c r="KJ173" s="79"/>
      <c r="KK173" s="98"/>
      <c r="KL173" s="79"/>
      <c r="KM173" s="79"/>
      <c r="KN173" s="79"/>
      <c r="KO173" s="79"/>
      <c r="KP173" s="79"/>
      <c r="KQ173" s="79"/>
      <c r="KR173" s="79"/>
      <c r="KS173" s="96"/>
      <c r="KT173" s="96"/>
      <c r="KU173" s="96"/>
      <c r="KV173" s="96"/>
      <c r="KW173" s="93"/>
      <c r="KX173" s="79"/>
      <c r="KY173" s="79"/>
      <c r="KZ173" s="79"/>
      <c r="LA173" s="79"/>
      <c r="LB173" s="79"/>
      <c r="LC173" s="96"/>
      <c r="LD173" s="93"/>
      <c r="LE173" s="94"/>
      <c r="LF173" s="99"/>
      <c r="LG173" s="75"/>
      <c r="LH173" s="93"/>
      <c r="LI173" s="79"/>
      <c r="LJ173" s="74"/>
      <c r="LK173" s="74"/>
      <c r="LL173" s="74"/>
      <c r="LM173" s="100"/>
      <c r="LN173" s="95"/>
      <c r="LO173" s="79"/>
      <c r="LP173" s="79"/>
      <c r="LQ173" s="79"/>
      <c r="LR173" s="96"/>
      <c r="LS173" s="93"/>
      <c r="LT173" s="79"/>
      <c r="LU173" s="79"/>
      <c r="LV173" s="79"/>
      <c r="LW173" s="79"/>
      <c r="LX173" s="79"/>
      <c r="LY173" s="79"/>
      <c r="LZ173" s="79"/>
      <c r="MA173" s="97"/>
      <c r="MB173" s="95"/>
      <c r="MC173" s="79"/>
      <c r="MD173" s="79"/>
      <c r="ME173" s="79"/>
      <c r="MF173" s="79"/>
      <c r="MG173" s="79"/>
      <c r="MH173" s="79"/>
      <c r="MI173" s="79"/>
      <c r="MJ173" s="79"/>
      <c r="MK173" s="79"/>
      <c r="ML173" s="79"/>
      <c r="MM173" s="79"/>
      <c r="MN173" s="98"/>
      <c r="MO173" s="98"/>
      <c r="MP173" s="96"/>
      <c r="MQ173" s="93"/>
      <c r="MR173" s="79"/>
      <c r="MS173" s="79"/>
      <c r="MT173" s="79"/>
      <c r="MU173" s="79"/>
      <c r="MV173" s="98"/>
      <c r="MW173" s="79"/>
      <c r="MX173" s="79"/>
      <c r="MY173" s="79"/>
      <c r="MZ173" s="79"/>
      <c r="NA173" s="79"/>
      <c r="NB173" s="79">
        <v>0.05</v>
      </c>
      <c r="NC173" s="79"/>
      <c r="ND173" s="96"/>
      <c r="NE173" s="96"/>
      <c r="NF173" s="96"/>
      <c r="NG173" s="96"/>
      <c r="NH173" s="93"/>
      <c r="NI173" s="79"/>
      <c r="NJ173" s="79"/>
      <c r="NK173" s="79"/>
      <c r="NL173" s="79"/>
      <c r="NM173" s="79"/>
      <c r="NN173" s="94"/>
      <c r="NO173" s="93"/>
      <c r="NP173" s="80"/>
      <c r="NQ173" s="124" t="s">
        <v>948</v>
      </c>
      <c r="NR173" s="102" t="s">
        <v>953</v>
      </c>
      <c r="NS173" s="102"/>
      <c r="NT173" s="102" t="s">
        <v>593</v>
      </c>
      <c r="NU173" s="102"/>
      <c r="NV173" s="104"/>
      <c r="NW173" s="102" t="s">
        <v>929</v>
      </c>
      <c r="NX173" s="133" t="s">
        <v>946</v>
      </c>
      <c r="NY173" s="129"/>
      <c r="NZ173" s="133" t="s">
        <v>946</v>
      </c>
      <c r="OA173" s="134"/>
      <c r="OB173" s="134"/>
      <c r="OC173" s="134"/>
      <c r="OD173" s="108">
        <f t="shared" si="333"/>
        <v>72</v>
      </c>
      <c r="OE173" s="109">
        <v>6</v>
      </c>
      <c r="OF173" s="110">
        <f t="shared" si="334"/>
        <v>100</v>
      </c>
      <c r="OG173" s="109">
        <v>5</v>
      </c>
      <c r="OH173" s="111">
        <f>ROUND(AVERAGEIF($ES$9:$ES$497,$ES173,EV$9:EV$497),0)</f>
        <v>70</v>
      </c>
      <c r="OI173" s="112">
        <f>ROUND(AVERAGEIF($ES$9:$ES$497,$ES173,EW$9:EW$497),0)</f>
        <v>29</v>
      </c>
      <c r="OJ173" s="112">
        <f>ROUND(AVERAGEIF($ES$9:$ES$497,$ES173,EX$9:EX$497),0)</f>
        <v>62</v>
      </c>
      <c r="OK173" s="112">
        <f>ROUND(AVERAGEIF($ES$9:$ES$497,$ES173,EY$9:EY$497),0)</f>
        <v>34</v>
      </c>
      <c r="OL173" s="112">
        <f>ROUND(AVERAGEIF($ES$9:$ES$497,$ES173,EZ$9:EZ$497),0)</f>
        <v>10</v>
      </c>
      <c r="OM173" s="112">
        <f>ROUND(AVERAGEIF($ES$9:$ES$497,$ES173,FA$9:FA$497),0)</f>
        <v>10</v>
      </c>
      <c r="ON173" s="112">
        <f>ROUND(AVERAGEIF($ES$9:$ES$497,$ES173,FB$9:FB$497),0)</f>
        <v>53</v>
      </c>
      <c r="OO173" s="112">
        <f>ROUND(AVERAGEIF($ES$9:$ES$497,$ES173,FC$9:FC$497),0)</f>
        <v>56</v>
      </c>
      <c r="OP173" s="112">
        <f>ROUND(AVERAGEIF($ES$9:$ES$497,$ES173,FD$9:FD$497),0)</f>
        <v>72</v>
      </c>
      <c r="OQ173" s="113">
        <f>ROUND(AVERAGEIF($ES$9:$ES$497,$ES173,FE$9:FE$497),0)</f>
        <v>118</v>
      </c>
      <c r="OR173" s="114">
        <f>ROUND(EV173/MAX(EV$9:EV$497)*100,0)</f>
        <v>12</v>
      </c>
      <c r="OS173" s="115">
        <f>ROUND(EW173/MAX(EW$9:EW$497)*100,0)</f>
        <v>10</v>
      </c>
      <c r="OT173" s="115">
        <f>ROUND(EX173/MAX(EX$9:EX$497)*100,0)</f>
        <v>43</v>
      </c>
      <c r="OU173" s="115">
        <f>ROUND(EY173/MAX(EY$9:EY$497)*100,0)</f>
        <v>6</v>
      </c>
      <c r="OV173" s="115">
        <f>ROUND(EZ173/MAX(EZ$9:EZ$497)*100,0)</f>
        <v>5</v>
      </c>
      <c r="OW173" s="115">
        <f>ROUND(FA173/MAX(FA$9:FA$497)*100,0)</f>
        <v>5</v>
      </c>
      <c r="OX173" s="115">
        <f>ROUND(FB173/MAX(FB$9:FB$497)*100,0)</f>
        <v>30</v>
      </c>
      <c r="OY173" s="116">
        <f>ROUND(FC173/MAX(FC$9:FC$497)*100,0)</f>
        <v>43</v>
      </c>
      <c r="OZ173" s="115">
        <f>ROUND(FD173/MAX(FD$9:FD$497)*100,0)</f>
        <v>39</v>
      </c>
      <c r="PA173" s="117">
        <f>ROUND(FE173/MAX(FE$9:FE$497)*100,0)</f>
        <v>47</v>
      </c>
      <c r="PB173" s="118">
        <f t="shared" si="335"/>
        <v>282</v>
      </c>
      <c r="PC173" s="115">
        <f t="shared" si="336"/>
        <v>168</v>
      </c>
      <c r="PD173" s="115">
        <f t="shared" si="337"/>
        <v>297</v>
      </c>
      <c r="PE173" s="115">
        <f t="shared" si="338"/>
        <v>368</v>
      </c>
      <c r="PF173" s="115">
        <f t="shared" si="339"/>
        <v>114</v>
      </c>
      <c r="PG173" s="119">
        <f t="shared" si="340"/>
        <v>101</v>
      </c>
      <c r="PH173" s="118">
        <f>ROUND(PB173/MAX(PB$9:PB$497)*100,0)</f>
        <v>34</v>
      </c>
      <c r="PI173" s="115">
        <f>ROUND(PC173/MAX(PC$9:PC$497)*100,0)</f>
        <v>20</v>
      </c>
      <c r="PJ173" s="115">
        <f>ROUND(PD173/MAX(PD$9:PD$497)*100,0)</f>
        <v>32</v>
      </c>
      <c r="PK173" s="115">
        <f>ROUND(PE173/MAX(PE$9:PE$497)*100,0)</f>
        <v>37</v>
      </c>
      <c r="PL173" s="115">
        <f>ROUND(PF173/MAX(PF$9:PF$497)*100,0)</f>
        <v>16</v>
      </c>
      <c r="PM173" s="119">
        <f>ROUND(PG173/MAX(PG$9:PG$497)*100,0)</f>
        <v>15</v>
      </c>
      <c r="PN173" s="118">
        <f>RANK(PH173,PH$9:PH$497,0)</f>
        <v>288</v>
      </c>
      <c r="PO173" s="115">
        <f>RANK(PI173,PI$9:PI$497,0)</f>
        <v>351</v>
      </c>
      <c r="PP173" s="115">
        <f>RANK(PJ173,PJ$9:PJ$497,0)</f>
        <v>304</v>
      </c>
      <c r="PQ173" s="115">
        <f>RANK(PK173,PK$9:PK$497,0)</f>
        <v>262</v>
      </c>
      <c r="PR173" s="115">
        <f>RANK(PL173,PL$9:PL$497,0)</f>
        <v>392</v>
      </c>
      <c r="PS173" s="119">
        <f>RANK(PM173,PM$9:PM$497,0)</f>
        <v>390</v>
      </c>
      <c r="PT173" s="120">
        <f>ROUND(FZ173/MAX(FZ$9:FZ$497)*100,0)</f>
        <v>28</v>
      </c>
      <c r="PU173" s="115">
        <f>ROUND(GA173/MAX(GA$9:GA$497)*100,0)</f>
        <v>18</v>
      </c>
      <c r="PV173" s="115">
        <f>ROUND(GB173/MAX(GB$9:GB$497)*100,0)</f>
        <v>91</v>
      </c>
      <c r="PW173" s="115">
        <f>ROUND(GC173/MAX(GC$9:GC$497)*100,0)</f>
        <v>17</v>
      </c>
      <c r="PX173" s="115">
        <f>ROUND(GD173/MAX(GD$9:GD$497)*100,0)</f>
        <v>8</v>
      </c>
      <c r="PY173" s="115">
        <f>ROUND(GE173/MAX(GE$9:GE$497)*100,0)</f>
        <v>9</v>
      </c>
      <c r="PZ173" s="115">
        <f>ROUND(GF173/MAX(GF$9:GF$497)*100,0)</f>
        <v>46</v>
      </c>
      <c r="QA173" s="116">
        <f>ROUND(GG173/MAX(GG$9:GG$497)*100,0)</f>
        <v>84</v>
      </c>
      <c r="QB173" s="115">
        <f>ROUND(GH173/MAX(GH$9:GH$497)*100,0)</f>
        <v>62</v>
      </c>
      <c r="QC173" s="121">
        <f>ROUND(GI173/MAX(GI$9:GI$497)*100,0)</f>
        <v>89</v>
      </c>
      <c r="QD173" s="120">
        <f>ROUND(AVERAGEIF($ES$9:$ES$497,$ES173,PT$9:PT$497),0)</f>
        <v>52</v>
      </c>
      <c r="QE173" s="120">
        <f>ROUND(AVERAGEIF($ES$9:$ES$497,$ES173,PU$9:PU$497),0)</f>
        <v>21</v>
      </c>
      <c r="QF173" s="120">
        <f>ROUND(AVERAGEIF($ES$9:$ES$497,$ES173,PV$9:PV$497),0)</f>
        <v>60</v>
      </c>
      <c r="QG173" s="120">
        <f>ROUND(AVERAGEIF($ES$9:$ES$497,$ES173,PW$9:PW$497),0)</f>
        <v>35</v>
      </c>
      <c r="QH173" s="120">
        <f>ROUND(AVERAGEIF($ES$9:$ES$497,$ES173,PX$9:PX$497),0)</f>
        <v>8</v>
      </c>
      <c r="QI173" s="120">
        <f>ROUND(AVERAGEIF($ES$9:$ES$497,$ES173,PY$9:PY$497),0)</f>
        <v>9</v>
      </c>
      <c r="QJ173" s="120">
        <f>ROUND(AVERAGEIF($ES$9:$ES$497,$ES173,PZ$9:PZ$497),0)</f>
        <v>35</v>
      </c>
      <c r="QK173" s="120">
        <f>ROUND(AVERAGEIF($ES$9:$ES$497,$ES173,QA$9:QA$497),0)</f>
        <v>46</v>
      </c>
      <c r="QL173" s="120">
        <f>ROUND(AVERAGEIF($ES$9:$ES$497,$ES173,QB$9:QB$497),0)</f>
        <v>43</v>
      </c>
      <c r="QM173" s="120">
        <f>ROUND(AVERAGEIF($ES$9:$ES$497,$ES173,QC$9:QC$497),0)</f>
        <v>53</v>
      </c>
      <c r="QN173" s="114">
        <f t="shared" si="297"/>
        <v>649</v>
      </c>
      <c r="QO173" s="115">
        <f t="shared" si="298"/>
        <v>317</v>
      </c>
      <c r="QP173" s="115">
        <f t="shared" si="299"/>
        <v>681</v>
      </c>
      <c r="QQ173" s="115">
        <f t="shared" si="300"/>
        <v>901</v>
      </c>
      <c r="QR173" s="115">
        <f t="shared" si="301"/>
        <v>280</v>
      </c>
      <c r="QS173" s="119">
        <f t="shared" si="302"/>
        <v>208</v>
      </c>
      <c r="QT173" s="114">
        <f>ROUND((QN173-MIN(QN$9:QN$497))/(MAX(QN$9:QN$497)-MIN(QN$9:QN$497))*100,0)</f>
        <v>65</v>
      </c>
      <c r="QU173" s="115">
        <f>ROUND((QO173-MIN(QO$9:QO$497))/(MAX(QO$9:QO$497)-MIN(QO$9:QO$497))*100,0)</f>
        <v>15</v>
      </c>
      <c r="QV173" s="115">
        <f>ROUND((QP173-MIN(QP$9:QP$497))/(MAX(QP$9:QP$497)-MIN(QP$9:QP$497))*100,0)</f>
        <v>48</v>
      </c>
      <c r="QW173" s="115">
        <f>ROUND((QQ173-MIN(QQ$9:QQ$497))/(MAX(QQ$9:QQ$497)-MIN(QQ$9:QQ$497))*100,0)</f>
        <v>77</v>
      </c>
      <c r="QX173" s="115">
        <f>ROUND((QR173-MIN(QR$9:QR$497))/(MAX(QR$9:QR$497)-MIN(QR$9:QR$497))*100,0)</f>
        <v>6</v>
      </c>
      <c r="QY173" s="115">
        <f>ROUND((QS173-MIN(QS$9:QS$497))/(MAX(QS$9:QS$497)-MIN(QS$9:QS$497))*100,0)</f>
        <v>8</v>
      </c>
      <c r="QZ173" s="114">
        <f>RANK(QN173,QN$9:QN$497,0)</f>
        <v>28</v>
      </c>
      <c r="RA173" s="115">
        <f>RANK(QO173,QO$9:QO$497,0)</f>
        <v>346</v>
      </c>
      <c r="RB173" s="115">
        <f>RANK(QP173,QP$9:QP$497,0)</f>
        <v>67</v>
      </c>
      <c r="RC173" s="115">
        <f>RANK(QQ173,QQ$9:QQ$497,0)</f>
        <v>13</v>
      </c>
      <c r="RD173" s="115">
        <f>RANK(QR173,QR$9:QR$497,0)</f>
        <v>426</v>
      </c>
      <c r="RE173" s="115">
        <f>RANK(QS173,QS$9:QS$497,0)</f>
        <v>424</v>
      </c>
      <c r="RF173" s="122"/>
      <c r="RG173" s="115">
        <f>($RH$3*(IH173+IJ173)*100*100/MAX(EX$9:EX$497)*$RO$3) +($RH$3*(II173+IJ173)*100*100/MAX(EX$9:EX$497)*$RO$4) + ($RH$3*IK173*100*100/MAX(EX$9:EX$497)*0.098)</f>
        <v>0</v>
      </c>
      <c r="RH173" s="115">
        <f>($RH$4*IL173*100*100/MAX(EZ$9:EZ$497))*$RQ$3</f>
        <v>0</v>
      </c>
      <c r="RI173" s="115">
        <f>($RH$3*IM173*100*100/MAX(EY$9:EY$497))*$RQ$4</f>
        <v>0</v>
      </c>
      <c r="RJ173" s="115">
        <f>($RH$3*IN173*100*100/MAX(EX$9:EX$497))</f>
        <v>0</v>
      </c>
      <c r="RK173" s="115">
        <f>($RH$4*IO173*100*100/MAX(EZ$9:EZ$497))*$RQ$3</f>
        <v>0</v>
      </c>
      <c r="RL173" s="115">
        <f>(($RL$4*IP173*100*((100/MAX(EX$9:EX$497)+100/MAX(EZ$9:EZ$497))/2))+($RL$4*IQ173*100*((100/MAX(EX$9:EX$497)+100/MAX(EZ$9:EZ$497))/2))+($RL$4*IR173*100*((100/MAX(EX$9:EX$497)+100/MAX(EZ$9:EZ$497))/2))+($RL$4*IS173*100*((100/MAX(EX$9:EX$497)+100/MAX(EZ$9:EZ$497))/2))+($RL$4*IT173*100*((100/MAX(EX$9:EX$497)+100/MAX(EZ$9:EZ$497))/2))+($RL$4*IU173*100*((100/MAX(EX$9:EX$497)+100/MAX(EZ$9:EZ$497))/2))+($RL$4*IV173*100*((100/MAX(EX$9:EX$497)+100/MAX(EZ$9:EZ$497))/2))+($RL$4*IW173*100*((100/MAX(EX$9:EX$497)+100/MAX(EZ$9:EZ$497))/2)))*$RS$3</f>
        <v>0</v>
      </c>
      <c r="RM173" s="115">
        <f>(($RH$3*IX173*100*100/MAX(EX$9:EX$497))+($RH$3*IY173*100*100/MAX(EX$9:EX$497))+($RH$3*IZ173*100*100/MAX(EX$9:EX$497))+($RH$3*JA173*100*100/MAX(EX$9:EX$497))+($RH$3*JB173*100*100/MAX(EX$9:EX$497))+($RH$3*JC173*100*100/MAX(EX$9:EX$497))+($RH$3*JD173*100*100/MAX(EX$9:EX$497))+($RH$3*JE173*100*100/MAX(EX$9:EX$497)))*$RS$4</f>
        <v>0</v>
      </c>
      <c r="RN173" s="115">
        <f>(($RH$4*JF173*100*100/MAX(EZ$9:EZ$497)) + ($RH$4*JG173*100*100/MAX(EZ$9:EZ$497)) + ($RH$4*JH173*100*100/MAX(EZ$9:EZ$497)) + ($RH$4*JI173*100*100/MAX(EZ$9:EZ$497)) + ($RH$4*JJ173*100*100/MAX(EZ$9:EZ$497)) + ($RH$4*JK173*100*100/MAX(EZ$9:EZ$497)) + ($RH$4*JL173*100*100/MAX(EZ$9:EZ$497)) + ($RH$4*JM173*100*100/MAX(EZ$9:EZ$497)))*$RU$3</f>
        <v>0</v>
      </c>
      <c r="RO173" s="115">
        <f>(($RL$4*JN173*100*((100/MAX(EX$9:EX$497)+100/MAX(EZ$9:EZ$497))/2))+($RL$4*JO173*100*((100/MAX(EX$9:EX$497)+100/MAX(EZ$9:EZ$497))/2))+($RL$4*JP173*100*((100/MAX(EX$9:EX$497)+100/MAX(EZ$9:EZ$497))/2))+($RL$4*JQ173*100*((100/MAX(EX$9:EX$497)+100/MAX(EZ$9:EZ$497))/2))+($RL$4*JR173*100*((100/MAX(EX$9:EX$497)+100/MAX(EZ$9:EZ$497))/2))+($RL$4*JS173*100*((100/MAX(EX$9:EX$497)+100/MAX(EZ$9:EZ$497))/2))+($RL$4*JT173*100*((100/MAX(EX$9:EX$497)+100/MAX(EZ$9:EZ$497))/2))+($RL$4*JU173*100*((100/MAX(EX$9:EX$497)+100/MAX(EZ$9:EZ$497))/2))+($RL$4*JV173*100*((100/MAX(EX$9:EX$497)+100/MAX(EZ$9:EZ$497))/2))+($RL$4*JW173*100*((100/MAX(EX$9:EX$497)+100/MAX(EZ$9:EZ$497))/2))+($RL$4*JX173*100*((100/MAX(EX$9:EX$497)+100/MAX(EZ$9:EZ$497))/2))+($RL$4*JY173*100*((100/MAX(EX$9:EX$497)+100/MAX(EZ$9:EZ$497))/2))+($RL$4*JZ173*100*((100/MAX(EX$9:EX$497)+100/MAX(EZ$9:EZ$497))/2)))*$RW$3/2</f>
        <v>0</v>
      </c>
      <c r="RP173" s="119">
        <f>($RJ$3*KA173*100*100/MAX(FA$9:FA$497)) + ($RJ$3*KB173*100*100/MAX(FA$9:FA$497)/2) + ($RJ$3*KC173*100*100/MAX(FA$9:FA$497)/2) + ($RJ$3*KD173*100*100/MAX(FA$9:FA$497)/4) + ($RJ$3*KE173*100*100/MAX(FA$9:FA$497)/4)</f>
        <v>0</v>
      </c>
      <c r="RQ173" s="118">
        <f>($RL$4*KF173*100*((100/MAX(EX$9:EX$497)+100/MAX(EZ$9:EZ$497)))) * ($RO$3/2) + (($RL$4*KG173*100*((100/MAX(EX$9:EX$497)+100/MAX(EZ$9:EZ$497))))+($RL$4*KH173*100*((100/MAX(EX$9:EX$497)+100/MAX(EZ$9:EZ$497))))+($RL$4*KI173*100*((100/MAX(EX$9:EX$497)+100/MAX(EZ$9:EZ$497))))+($RL$4*KJ173*100*((100/MAX(EX$9:EX$497)+100/MAX(EZ$9:EZ$497))))+($RL$4*KK173*100*((100/MAX(EX$9:EX$497)+100/MAX(EZ$9:EZ$497))))+($RL$4*KL173*100*((100/MAX(EX$9:EX$497)+100/MAX(EZ$9:EZ$497))))+($RL$4*KM173*100*((100/MAX(EX$9:EX$497)+100/MAX(EZ$9:EZ$497))))+($RL$4*KN173*100*((100/MAX(EX$9:EX$497)+100/MAX(EZ$9:EZ$497))))+($RL$4*KO173*100*((100/MAX(EX$9:EX$497)+100/MAX(EZ$9:EZ$497))))+($RL$4*KP173*100*((100/MAX(EX$9:EX$497)+100/MAX(EZ$9:EZ$497))))+($RL$4*KQ173*100*((100/MAX(EX$9:EX$497)+100/MAX(EZ$9:EZ$497))))+($RL$4*KR173*100*((100/MAX(EX$9:EX$497)+100/MAX(EZ$9:EZ$497))))+($RL$4*KS173*100*((100/MAX(EX$9:EX$497)+100/MAX(EZ$9:EZ$497))))+($RL$4*KV173*100*((100/MAX(EX$9:EX$497)+100/MAX(EZ$9:EZ$497))))) * (($RO$3+$RO$4)/6)</f>
        <v>0</v>
      </c>
      <c r="RR173" s="115">
        <f>(($RL$4*KW173*100*((100/MAX(EX$9:EX$497)+100/MAX(EZ$9:EZ$497))))) * ($RO$3/2) + (($RL$4*KX173*100*((100/MAX(EX$9:EX$497)+100/MAX(EZ$9:EZ$497))))+($RL$4*KY173*100*((100/MAX(EX$9:EX$497)+100/MAX(EZ$9:EZ$497))))+($RL$4*KZ173*100*((100/MAX(EX$9:EX$497)+100/MAX(EZ$9:EZ$497))))+($RL$4*LA173*100*((100/MAX(EX$9:EX$497)+100/MAX(EZ$9:EZ$497))))+($RL$4*LB173*100*((100/MAX(EX$9:EX$497)+100/MAX(EZ$9:EZ$497))))+($RL$4*LC173*100*((100/MAX(EX$9:EX$497)+100/MAX(EZ$9:EZ$497))))) * (($RO$3+$RO$4)/6)</f>
        <v>0</v>
      </c>
      <c r="RS173" s="119">
        <f>(($RL$4*LD173*100*((100/MAX(EX$9:EX$497)+100/MAX(EZ$9:EZ$497))))+($RL$4*LE173*100*((100/MAX(EX$9:EX$497)+100/MAX(EZ$9:EZ$497))))) * (($RO$3+$RO$4)/6)</f>
        <v>0</v>
      </c>
      <c r="RT173" s="118">
        <f>($RJ$4*LH173*100*(100/MAX(EV$9:EV$497)))+($RJ$4*LI173*100*(100/MAX(EV$9:EV$497)))</f>
        <v>0</v>
      </c>
      <c r="RU173" s="119">
        <f>($RJ$4*LJ173*(100/MAX(EV$9:EV$497)))/2 + ($RL$3*LK173*(100/MAX(EW$9:EW$497))) + ($RJ$4*LL173*(100/MAX(EV$9:EV$497)))/4 + ($RL$3*LM173*(100/MAX(EW$9:EW$497)))</f>
        <v>0</v>
      </c>
      <c r="RV173" s="118">
        <f>($RJ$4*LN173*100*100/MAX(EV$9:EV$497)/2)+($RJ$4*LO173*100*100/MAX(EV$9:EV$497)/2)+($RJ$4*LP173*100*100/MAX(EV$9:EV$497))+($RJ$4*LQ173*100*100/MAX(EV$9:EV$497))+($RJ$4*LR173*100*100/MAX(EV$9:EV$497))</f>
        <v>0</v>
      </c>
      <c r="RW173" s="115">
        <f>($RJ$4*LS173*100*100/MAX(EV$9:EV$497)) + (($RJ$4*LT173*100*100/MAX(EV$9:EV$497))+($RJ$4*LU173*100*100/MAX(EV$9:EV$497))+($RJ$4*LV173*100*100/MAX(EV$9:EV$497))+($RJ$4*LW173*100*100/MAX(EV$9:EV$497))+($RJ$4*LX173*100*100/MAX(EV$9:EV$497))+($RJ$4*LY173*100*100/MAX(EV$9:EV$497))+($RJ$4*LZ173*100*100/MAX(EV$9:EV$497))+($RJ$4*MA173*100*100/MAX(EV$9:EV$497)))/2</f>
        <v>0</v>
      </c>
      <c r="RX173" s="119">
        <f>($RJ$4*MB173*100*100/MAX(EV$9:EV$497))+($RJ$4*MC173*100*100/MAX(EV$9:EV$497))+($RJ$4*MD173*100*100/MAX(EV$9:EV$497))+($RJ$4*ME173*100*100/MAX(EV$9:EV$497))+($RJ$4*MF173*100*100/MAX(EV$9:EV$497))+($RJ$4*MG173*100*100/MAX(EV$9:EV$497))+($RJ$4*MH173*100*100/MAX(EV$9:EV$497))+($RJ$4*MI173*100*100/MAX(EV$9:EV$497))+($RJ$4*MJ173*100*100/MAX(EV$9:EV$497))+($RJ$4*MK173*100*100/MAX(EV$9:EV$497))+($RJ$4*ML173*100*100/MAX(EV$9:EV$497))+($RJ$4*MM173*100*100/MAX(EV$9:EV$497))+($RJ$4*MN173*100*100/MAX(EV$9:EV$497))</f>
        <v>0</v>
      </c>
      <c r="RY173" s="118">
        <f>($RJ$4*MQ173*100*100/MAX(EV$9:EV$497))/2 + (($RJ$4*MR173*100*100/MAX(EV$9:EV$497))+($RJ$4*MS173*100*100/MAX(EV$9:EV$497))+($RJ$4*MT173*100*100/MAX(EV$9:EV$497))+($RJ$4*MU173*100*100/MAX(EV$9:EV$497))+($RJ$4*MV173*100*100/MAX(EV$9:EV$497))+($RJ$4*MW173*100*100/MAX(EV$9:EV$497))+($RJ$4*MX173*100*100/MAX(EV$9:EV$497))+($RJ$4*MY173*100*100/MAX(EV$9:EV$497))+($RJ$4*MZ173*100*100/MAX(EV$9:EV$497))+($RJ$4*NA173*100*100/MAX(EV$9:EV$497))+($RJ$4*NB173*100*100/MAX(EV$9:EV$497))+($RJ$4*NC173*100*100/MAX(EV$9:EV$497))+($RJ$4*ND173*100*100/MAX(EV$9:EV$497))+($RJ$4*NG173*100*100/MAX(EV$9:EV$497)))/4</f>
        <v>2.106741573033708</v>
      </c>
      <c r="RZ173" s="115">
        <f>($RJ$4*NH173*100*100/MAX(EV$9:EV$497))/2 + (($RJ$4*NI173*100*100/MAX(EV$9:EV$497))+($RJ$4*NJ173*100*100/MAX(EV$9:EV$497))+($RJ$4*NK173*100*100/MAX(EV$9:EV$497))+($RJ$4*NL173*100*100/MAX(EV$9:EV$497))+($RJ$4*NM173*100*100/MAX(EV$9:EV$497))+($RJ$4*NN173*100*100/MAX(EV$9:EV$497)))/4</f>
        <v>0</v>
      </c>
      <c r="SA173" s="117">
        <f>(($RJ$4*NO173*100*100/MAX(EV$9:EV$497))+($RJ$4*NP173*100*100/MAX(EV$9:EV$497)))/4</f>
        <v>0</v>
      </c>
      <c r="SB173" s="118">
        <f t="shared" si="341"/>
        <v>2.106741573033708</v>
      </c>
      <c r="SC173" s="115">
        <f t="shared" si="342"/>
        <v>0.4213483146067416</v>
      </c>
      <c r="SD173" s="115">
        <f t="shared" si="343"/>
        <v>0.526685393258427</v>
      </c>
      <c r="SE173" s="115">
        <f t="shared" si="344"/>
        <v>0.4213483146067416</v>
      </c>
      <c r="SF173" s="115">
        <f t="shared" si="345"/>
        <v>0.526685393258427</v>
      </c>
      <c r="SG173" s="115">
        <f t="shared" si="346"/>
        <v>2.106741573033708</v>
      </c>
      <c r="SH173" s="115">
        <f>ROUND(SB173/MAX(SB$9:SB$497)*100,0)</f>
        <v>3</v>
      </c>
      <c r="SI173" s="115">
        <f>ROUND(SC173/MAX(SC$9:SC$497)*100,0)</f>
        <v>1</v>
      </c>
      <c r="SJ173" s="115">
        <f>ROUND(SD173/MAX(SD$9:SD$497)*100,0)</f>
        <v>1</v>
      </c>
      <c r="SK173" s="115">
        <f>ROUND(SE173/MAX(SE$9:SE$497)*100,0)</f>
        <v>0</v>
      </c>
      <c r="SL173" s="115">
        <f>ROUND(SF173/MAX(SF$9:SF$497)*100,0)</f>
        <v>1</v>
      </c>
      <c r="SM173" s="121">
        <f>ROUND(SG173/MAX(SG$9:SG$497)*100,0)</f>
        <v>2</v>
      </c>
      <c r="SN173" s="115">
        <f>ROUND(AVERAGEIF($ES$9:$ES$497,$ES173,SH$9:SH$497),0)</f>
        <v>26</v>
      </c>
      <c r="SO173" s="115">
        <f>ROUND(AVERAGEIF($ES$9:$ES$497,$ES173,SI$9:SI$497),0)</f>
        <v>26</v>
      </c>
      <c r="SP173" s="115">
        <f>ROUND(AVERAGEIF($ES$9:$ES$497,$ES173,SJ$9:SJ$497),0)</f>
        <v>3</v>
      </c>
      <c r="SQ173" s="115">
        <f>ROUND(AVERAGEIF($ES$9:$ES$497,$ES173,SK$9:SK$497),0)</f>
        <v>21</v>
      </c>
      <c r="SR173" s="115">
        <f>ROUND(AVERAGEIF($ES$9:$ES$497,$ES173,SL$9:SL$497),0)</f>
        <v>5</v>
      </c>
      <c r="SS173" s="121">
        <f>ROUND(AVERAGEIF($ES$9:$ES$497,$ES173,SM$9:SM$497),0)</f>
        <v>5</v>
      </c>
      <c r="ST173" s="114">
        <f>RANK(SB173,SB$9:SB$497,0)</f>
        <v>286</v>
      </c>
      <c r="SU173" s="115">
        <f>RANK(SC173,SC$9:SC$497,0)</f>
        <v>269</v>
      </c>
      <c r="SV173" s="115">
        <f>RANK(SD173,SD$9:SD$497,0)</f>
        <v>265</v>
      </c>
      <c r="SW173" s="115">
        <f>RANK(SE173,SE$9:SE$497,0)</f>
        <v>269</v>
      </c>
      <c r="SX173" s="115">
        <f>RANK(SF173,SF$9:SF$497,0)</f>
        <v>253</v>
      </c>
      <c r="SY173" s="115">
        <f>RANK(SG173,SG$9:SG$497,0)</f>
        <v>237</v>
      </c>
      <c r="SZ173" s="115">
        <f>COUNTIFS(SB$9:SB$497,"&gt;"&amp;SB173,$ES$9:$ES$497,$ES173)+1</f>
        <v>60</v>
      </c>
      <c r="TA173" s="115">
        <f>COUNTIFS(SC$9:SC$497,"&gt;"&amp;SC173,$ES$9:$ES$497,$ES173)+1</f>
        <v>60</v>
      </c>
      <c r="TB173" s="115">
        <f>COUNTIFS(SD$9:SD$497,"&gt;"&amp;SD173,$ES$9:$ES$497,$ES173)+1</f>
        <v>53</v>
      </c>
      <c r="TC173" s="115">
        <f>COUNTIFS(SE$9:SE$497,"&gt;"&amp;SE173,$ES$9:$ES$497,$ES173)+1</f>
        <v>60</v>
      </c>
      <c r="TD173" s="115">
        <f>COUNTIFS(SF$9:SF$497,"&gt;"&amp;SF173,$ES$9:$ES$497,$ES173)+1</f>
        <v>53</v>
      </c>
      <c r="TE173" s="117">
        <f>COUNTIFS(SG$9:SG$497,"&gt;"&amp;SG173,$ES$9:$ES$497,$ES173)+1</f>
        <v>43</v>
      </c>
      <c r="TF173" s="118">
        <f t="shared" si="347"/>
        <v>40</v>
      </c>
      <c r="TG173" s="115">
        <f t="shared" si="348"/>
        <v>35</v>
      </c>
      <c r="TH173" s="115">
        <f t="shared" si="349"/>
        <v>21</v>
      </c>
      <c r="TI173" s="115">
        <f t="shared" si="350"/>
        <v>32</v>
      </c>
      <c r="TJ173" s="115">
        <f t="shared" si="351"/>
        <v>38</v>
      </c>
      <c r="TK173" s="115">
        <f t="shared" si="352"/>
        <v>18</v>
      </c>
      <c r="TL173" s="117">
        <f t="shared" si="353"/>
        <v>17</v>
      </c>
      <c r="TM173" s="118">
        <f>ROUND(TF173/MAX(TF$9:TF$497)*100,0)</f>
        <v>22</v>
      </c>
      <c r="TN173" s="115">
        <f>ROUND(TG173/MAX(TG$9:TG$497)*100,0)</f>
        <v>19</v>
      </c>
      <c r="TO173" s="115">
        <f>ROUND(TH173/MAX(TH$9:TH$497)*100,0)</f>
        <v>12</v>
      </c>
      <c r="TP173" s="115">
        <f>ROUND(TI173/MAX(TI$9:TI$497)*100,0)</f>
        <v>18</v>
      </c>
      <c r="TQ173" s="115">
        <f>ROUND(TJ173/MAX(TJ$9:TJ$497)*100,0)</f>
        <v>19</v>
      </c>
      <c r="TR173" s="115">
        <f>ROUND(TK173/MAX(TK$9:TK$497)*100,0)</f>
        <v>9</v>
      </c>
      <c r="TS173" s="119">
        <f>ROUND(TL173/MAX(TL$9:TL$497)*100,0)</f>
        <v>9</v>
      </c>
      <c r="TT173" s="120">
        <f>RANK(TM173,TM$9:TM$497,0)</f>
        <v>329</v>
      </c>
      <c r="TU173" s="115">
        <f>RANK(TN173,TN$9:TN$497,0)</f>
        <v>306</v>
      </c>
      <c r="TV173" s="115">
        <f>RANK(TO173,TO$9:TO$497,0)</f>
        <v>352</v>
      </c>
      <c r="TW173" s="115">
        <f>RANK(TP173,TP$9:TP$497,0)</f>
        <v>320</v>
      </c>
      <c r="TX173" s="115">
        <f>RANK(TQ173,TQ$9:TQ$497,0)</f>
        <v>274</v>
      </c>
      <c r="TY173" s="115">
        <f>RANK(TR173,TR$9:TR$497,0)</f>
        <v>396</v>
      </c>
      <c r="TZ173" s="121">
        <f>RANK(TS173,TS$9:TS$497,0)</f>
        <v>388</v>
      </c>
      <c r="UA173" s="132"/>
      <c r="UB173" s="7" t="s">
        <v>1</v>
      </c>
    </row>
    <row r="174" spans="1:548" x14ac:dyDescent="0.15">
      <c r="A174" s="183">
        <v>166</v>
      </c>
      <c r="B174" s="203" t="s">
        <v>953</v>
      </c>
      <c r="C174" s="63"/>
      <c r="D174" s="63"/>
      <c r="E174" s="64" t="s">
        <v>518</v>
      </c>
      <c r="F174" s="65">
        <v>44</v>
      </c>
      <c r="G174" s="65" t="s">
        <v>519</v>
      </c>
      <c r="H174" s="65" t="s">
        <v>927</v>
      </c>
      <c r="I174" s="66" t="s">
        <v>521</v>
      </c>
      <c r="J174" s="67" t="s">
        <v>521</v>
      </c>
      <c r="K174" s="67" t="s">
        <v>521</v>
      </c>
      <c r="L174" s="67" t="s">
        <v>521</v>
      </c>
      <c r="M174" s="67" t="s">
        <v>521</v>
      </c>
      <c r="N174" s="67" t="s">
        <v>521</v>
      </c>
      <c r="O174" s="67" t="s">
        <v>521</v>
      </c>
      <c r="P174" s="67" t="s">
        <v>521</v>
      </c>
      <c r="Q174" s="67" t="s">
        <v>521</v>
      </c>
      <c r="R174" s="68" t="s">
        <v>521</v>
      </c>
      <c r="S174" s="69" t="s">
        <v>521</v>
      </c>
      <c r="T174" s="67" t="s">
        <v>521</v>
      </c>
      <c r="U174" s="67" t="s">
        <v>521</v>
      </c>
      <c r="V174" s="67" t="s">
        <v>521</v>
      </c>
      <c r="W174" s="67" t="s">
        <v>521</v>
      </c>
      <c r="X174" s="67" t="s">
        <v>521</v>
      </c>
      <c r="Y174" s="67" t="s">
        <v>521</v>
      </c>
      <c r="Z174" s="67" t="s">
        <v>521</v>
      </c>
      <c r="AA174" s="67" t="s">
        <v>521</v>
      </c>
      <c r="AB174" s="68" t="s">
        <v>521</v>
      </c>
      <c r="AC174" s="69" t="s">
        <v>521</v>
      </c>
      <c r="AD174" s="67" t="s">
        <v>521</v>
      </c>
      <c r="AE174" s="67" t="s">
        <v>521</v>
      </c>
      <c r="AF174" s="67" t="s">
        <v>521</v>
      </c>
      <c r="AG174" s="67" t="s">
        <v>521</v>
      </c>
      <c r="AH174" s="67" t="s">
        <v>521</v>
      </c>
      <c r="AI174" s="67" t="s">
        <v>521</v>
      </c>
      <c r="AJ174" s="67" t="s">
        <v>521</v>
      </c>
      <c r="AK174" s="67" t="s">
        <v>521</v>
      </c>
      <c r="AL174" s="68" t="s">
        <v>521</v>
      </c>
      <c r="AM174" s="69" t="s">
        <v>521</v>
      </c>
      <c r="AN174" s="67" t="s">
        <v>521</v>
      </c>
      <c r="AO174" s="67" t="s">
        <v>521</v>
      </c>
      <c r="AP174" s="67" t="s">
        <v>521</v>
      </c>
      <c r="AQ174" s="67" t="s">
        <v>521</v>
      </c>
      <c r="AR174" s="67" t="s">
        <v>521</v>
      </c>
      <c r="AS174" s="67" t="s">
        <v>521</v>
      </c>
      <c r="AT174" s="67" t="s">
        <v>521</v>
      </c>
      <c r="AU174" s="67" t="s">
        <v>521</v>
      </c>
      <c r="AV174" s="68" t="s">
        <v>521</v>
      </c>
      <c r="AW174" s="69" t="s">
        <v>521</v>
      </c>
      <c r="AX174" s="67" t="s">
        <v>521</v>
      </c>
      <c r="AY174" s="67" t="s">
        <v>521</v>
      </c>
      <c r="AZ174" s="67" t="s">
        <v>521</v>
      </c>
      <c r="BA174" s="67" t="s">
        <v>521</v>
      </c>
      <c r="BB174" s="67" t="s">
        <v>521</v>
      </c>
      <c r="BC174" s="67" t="s">
        <v>521</v>
      </c>
      <c r="BD174" s="67" t="s">
        <v>521</v>
      </c>
      <c r="BE174" s="67" t="s">
        <v>521</v>
      </c>
      <c r="BF174" s="68" t="s">
        <v>521</v>
      </c>
      <c r="BG174" s="69" t="s">
        <v>521</v>
      </c>
      <c r="BH174" s="67" t="s">
        <v>521</v>
      </c>
      <c r="BI174" s="67" t="s">
        <v>521</v>
      </c>
      <c r="BJ174" s="67" t="s">
        <v>521</v>
      </c>
      <c r="BK174" s="67" t="s">
        <v>521</v>
      </c>
      <c r="BL174" s="67" t="s">
        <v>521</v>
      </c>
      <c r="BM174" s="67" t="s">
        <v>521</v>
      </c>
      <c r="BN174" s="67" t="s">
        <v>521</v>
      </c>
      <c r="BO174" s="67" t="s">
        <v>521</v>
      </c>
      <c r="BP174" s="68" t="s">
        <v>521</v>
      </c>
      <c r="BQ174" s="70" t="s">
        <v>521</v>
      </c>
      <c r="BR174" s="67" t="s">
        <v>521</v>
      </c>
      <c r="BS174" s="67" t="s">
        <v>521</v>
      </c>
      <c r="BT174" s="67" t="s">
        <v>521</v>
      </c>
      <c r="BU174" s="67" t="s">
        <v>521</v>
      </c>
      <c r="BV174" s="67" t="s">
        <v>521</v>
      </c>
      <c r="BW174" s="67" t="s">
        <v>521</v>
      </c>
      <c r="BX174" s="67" t="s">
        <v>521</v>
      </c>
      <c r="BY174" s="67" t="s">
        <v>521</v>
      </c>
      <c r="BZ174" s="68" t="s">
        <v>521</v>
      </c>
      <c r="CA174" s="69" t="s">
        <v>521</v>
      </c>
      <c r="CB174" s="67" t="s">
        <v>521</v>
      </c>
      <c r="CC174" s="67" t="s">
        <v>521</v>
      </c>
      <c r="CD174" s="67" t="s">
        <v>521</v>
      </c>
      <c r="CE174" s="67" t="s">
        <v>521</v>
      </c>
      <c r="CF174" s="67" t="s">
        <v>521</v>
      </c>
      <c r="CG174" s="67" t="s">
        <v>521</v>
      </c>
      <c r="CH174" s="67" t="s">
        <v>521</v>
      </c>
      <c r="CI174" s="67" t="s">
        <v>521</v>
      </c>
      <c r="CJ174" s="68" t="s">
        <v>521</v>
      </c>
      <c r="CK174" s="69" t="s">
        <v>521</v>
      </c>
      <c r="CL174" s="67" t="s">
        <v>521</v>
      </c>
      <c r="CM174" s="67" t="s">
        <v>521</v>
      </c>
      <c r="CN174" s="67" t="s">
        <v>521</v>
      </c>
      <c r="CO174" s="67" t="s">
        <v>521</v>
      </c>
      <c r="CP174" s="67" t="s">
        <v>521</v>
      </c>
      <c r="CQ174" s="67" t="s">
        <v>521</v>
      </c>
      <c r="CR174" s="67" t="s">
        <v>521</v>
      </c>
      <c r="CS174" s="67" t="s">
        <v>521</v>
      </c>
      <c r="CT174" s="68" t="s">
        <v>521</v>
      </c>
      <c r="CU174" s="69" t="s">
        <v>521</v>
      </c>
      <c r="CV174" s="67" t="s">
        <v>521</v>
      </c>
      <c r="CW174" s="67" t="s">
        <v>521</v>
      </c>
      <c r="CX174" s="67" t="s">
        <v>521</v>
      </c>
      <c r="CY174" s="67" t="s">
        <v>521</v>
      </c>
      <c r="CZ174" s="67" t="s">
        <v>521</v>
      </c>
      <c r="DA174" s="67" t="s">
        <v>521</v>
      </c>
      <c r="DB174" s="67" t="s">
        <v>521</v>
      </c>
      <c r="DC174" s="67" t="s">
        <v>521</v>
      </c>
      <c r="DD174" s="68" t="s">
        <v>521</v>
      </c>
      <c r="DE174" s="69" t="s">
        <v>521</v>
      </c>
      <c r="DF174" s="71" t="s">
        <v>521</v>
      </c>
      <c r="DG174" s="67" t="s">
        <v>521</v>
      </c>
      <c r="DH174" s="67" t="s">
        <v>521</v>
      </c>
      <c r="DI174" s="67" t="s">
        <v>521</v>
      </c>
      <c r="DJ174" s="67" t="s">
        <v>521</v>
      </c>
      <c r="DK174" s="67" t="s">
        <v>521</v>
      </c>
      <c r="DL174" s="67" t="s">
        <v>521</v>
      </c>
      <c r="DM174" s="67" t="s">
        <v>521</v>
      </c>
      <c r="DN174" s="68" t="s">
        <v>521</v>
      </c>
      <c r="DO174" s="70" t="s">
        <v>521</v>
      </c>
      <c r="DP174" s="71" t="s">
        <v>521</v>
      </c>
      <c r="DQ174" s="67" t="s">
        <v>521</v>
      </c>
      <c r="DR174" s="67" t="s">
        <v>521</v>
      </c>
      <c r="DS174" s="67" t="s">
        <v>521</v>
      </c>
      <c r="DT174" s="67" t="s">
        <v>521</v>
      </c>
      <c r="DU174" s="67" t="s">
        <v>521</v>
      </c>
      <c r="DV174" s="67" t="s">
        <v>521</v>
      </c>
      <c r="DW174" s="67" t="s">
        <v>521</v>
      </c>
      <c r="DX174" s="72" t="s">
        <v>521</v>
      </c>
      <c r="DY174" s="73" t="s">
        <v>522</v>
      </c>
      <c r="DZ174" s="74">
        <v>2</v>
      </c>
      <c r="EA174" s="74">
        <v>3</v>
      </c>
      <c r="EB174" s="74">
        <v>3</v>
      </c>
      <c r="EC174" s="75">
        <v>4</v>
      </c>
      <c r="ED174" s="76" t="s">
        <v>522</v>
      </c>
      <c r="EE174" s="74">
        <f t="shared" si="303"/>
        <v>2</v>
      </c>
      <c r="EF174" s="74">
        <f t="shared" si="304"/>
        <v>6</v>
      </c>
      <c r="EG174" s="74">
        <f t="shared" si="305"/>
        <v>18</v>
      </c>
      <c r="EH174" s="77">
        <f t="shared" si="306"/>
        <v>72</v>
      </c>
      <c r="EI174" s="73">
        <v>30</v>
      </c>
      <c r="EJ174" s="74">
        <v>50</v>
      </c>
      <c r="EK174" s="74">
        <v>90</v>
      </c>
      <c r="EL174" s="74">
        <v>150</v>
      </c>
      <c r="EM174" s="75">
        <v>450</v>
      </c>
      <c r="EN174" s="78">
        <v>1</v>
      </c>
      <c r="EO174" s="79">
        <f t="shared" si="307"/>
        <v>0.83333333333333337</v>
      </c>
      <c r="EP174" s="79">
        <f t="shared" si="308"/>
        <v>0.5</v>
      </c>
      <c r="EQ174" s="79">
        <f t="shared" si="309"/>
        <v>0.27777777777777779</v>
      </c>
      <c r="ER174" s="80">
        <f t="shared" si="310"/>
        <v>0.20833333333333334</v>
      </c>
      <c r="ES174" s="128" t="s">
        <v>564</v>
      </c>
      <c r="ET174" s="82" t="s">
        <v>559</v>
      </c>
      <c r="EU174" s="83">
        <v>4</v>
      </c>
      <c r="EV174" s="73">
        <v>40</v>
      </c>
      <c r="EW174" s="74">
        <v>28</v>
      </c>
      <c r="EX174" s="74">
        <v>23</v>
      </c>
      <c r="EY174" s="74">
        <v>22</v>
      </c>
      <c r="EZ174" s="74">
        <v>13</v>
      </c>
      <c r="FA174" s="74">
        <v>14</v>
      </c>
      <c r="FB174" s="74">
        <v>41</v>
      </c>
      <c r="FC174" s="74">
        <v>31</v>
      </c>
      <c r="FD174" s="74">
        <f t="shared" si="311"/>
        <v>36</v>
      </c>
      <c r="FE174" s="84">
        <f t="shared" si="312"/>
        <v>54</v>
      </c>
      <c r="FF174" s="73">
        <f>RANK(EV174,$EV$9:$EV$497,0)</f>
        <v>321</v>
      </c>
      <c r="FG174" s="74">
        <f>RANK(EW174,$EW$9:$EW$497,0)</f>
        <v>306</v>
      </c>
      <c r="FH174" s="74">
        <f>RANK(EX174,$EX$9:$EX$497,0)</f>
        <v>281</v>
      </c>
      <c r="FI174" s="74">
        <f>RANK(EY174,$EY$9:$EY$497,0)</f>
        <v>293</v>
      </c>
      <c r="FJ174" s="74">
        <f>RANK(EZ174,$EZ$9:$EZ$497,0)</f>
        <v>281</v>
      </c>
      <c r="FK174" s="74">
        <f>RANK(FA174,$FA$9:$FA$497,0)</f>
        <v>253</v>
      </c>
      <c r="FL174" s="74">
        <f>RANK(FB174,$FB$9:$FB$497,0)</f>
        <v>203</v>
      </c>
      <c r="FM174" s="74">
        <f>RANK(FC174,$FC$9:$FC$497,0)</f>
        <v>267</v>
      </c>
      <c r="FN174" s="74">
        <f>RANK(FD174,$FD$9:$FD$497,0)</f>
        <v>340</v>
      </c>
      <c r="FO174" s="84">
        <f>RANK(FE174,$FE$9:$FE$497,0)</f>
        <v>291</v>
      </c>
      <c r="FP174" s="73">
        <f>COUNTIFS($EV$9:$EV$497,"&gt;"&amp;EV174,$ES$9:$ES$497,ES174)+1</f>
        <v>70</v>
      </c>
      <c r="FQ174" s="74">
        <f>COUNTIFS($EW$9:$EW$497,"&gt;"&amp;EW174,$ES$9:$ES$497,ES174)+1</f>
        <v>75</v>
      </c>
      <c r="FR174" s="74">
        <f>COUNTIFS($EX$9:$EX$497,"&gt;"&amp;EX174,$ES$9:$ES$497,ES174)+1</f>
        <v>77</v>
      </c>
      <c r="FS174" s="74">
        <f>COUNTIFS($EY$9:$EY$497,"&gt;"&amp;EY174,$ES$9:$ES$497,ES174)+1</f>
        <v>70</v>
      </c>
      <c r="FT174" s="74">
        <f>COUNTIFS($EZ$9:$EZ$497,"&gt;"&amp;EZ174,$ES$9:$ES$497,ES174)+1</f>
        <v>76</v>
      </c>
      <c r="FU174" s="74">
        <f>COUNTIFS($FA$9:$FA$497,"&gt;"&amp;FA174,$ES$9:$ES$497,ES174)+1</f>
        <v>72</v>
      </c>
      <c r="FV174" s="74">
        <f>COUNTIFS($FB$9:$FB$497,"&gt;"&amp;FB174,$ES$9:$ES$497,ES174)+1</f>
        <v>75</v>
      </c>
      <c r="FW174" s="74">
        <f>COUNTIFS($FC$9:$FC$497,"&gt;"&amp;FC174,$ES$9:$ES$497,ES174)+1</f>
        <v>76</v>
      </c>
      <c r="FX174" s="74">
        <f>COUNTIFS($FD$9:$FD$497,"&gt;"&amp;FD174,$ES$9:$ES$497,ES174)+1</f>
        <v>79</v>
      </c>
      <c r="FY174" s="84">
        <f>COUNTIFS($FE$9:$FE$497,"&gt;"&amp;FE174,$ES$9:$ES$497,ES174)+1</f>
        <v>76</v>
      </c>
      <c r="FZ174" s="85">
        <f t="shared" si="313"/>
        <v>0.91</v>
      </c>
      <c r="GA174" s="86">
        <f t="shared" si="314"/>
        <v>0.64</v>
      </c>
      <c r="GB174" s="86">
        <f t="shared" si="315"/>
        <v>0.52</v>
      </c>
      <c r="GC174" s="86">
        <f t="shared" si="316"/>
        <v>0.5</v>
      </c>
      <c r="GD174" s="86">
        <f t="shared" si="317"/>
        <v>0.3</v>
      </c>
      <c r="GE174" s="86">
        <f t="shared" si="318"/>
        <v>0.32</v>
      </c>
      <c r="GF174" s="86">
        <f t="shared" si="319"/>
        <v>0.93</v>
      </c>
      <c r="GG174" s="86">
        <f t="shared" si="320"/>
        <v>0.7</v>
      </c>
      <c r="GH174" s="86">
        <f t="shared" si="321"/>
        <v>0.82</v>
      </c>
      <c r="GI174" s="87">
        <f t="shared" si="322"/>
        <v>1.23</v>
      </c>
      <c r="GJ174" s="85">
        <f>ROUND(((FZ174-AVERAGE(FZ$9:FZ$497))/STDEVP(FZ$9:FZ$497)*10+50),2)</f>
        <v>47.8</v>
      </c>
      <c r="GK174" s="86">
        <f>ROUND(((GA174-AVERAGE(GA$9:GA$497))/STDEVP(GA$9:GA$497)*10+50),2)</f>
        <v>48.49</v>
      </c>
      <c r="GL174" s="86">
        <f>ROUND(((GB174-AVERAGE(GB$9:GB$497))/STDEVP(GB$9:GB$497)*10+50),2)</f>
        <v>47.64</v>
      </c>
      <c r="GM174" s="86">
        <f>ROUND(((GC174-AVERAGE(GC$9:GC$497))/STDEVP(GC$9:GC$497)*10+50),2)</f>
        <v>48.69</v>
      </c>
      <c r="GN174" s="86">
        <f>ROUND(((GD174-AVERAGE(GD$9:GD$497))/STDEVP(GD$9:GD$497)*10+50),2)</f>
        <v>46.84</v>
      </c>
      <c r="GO174" s="86">
        <f>ROUND(((GE174-AVERAGE(GE$9:GE$497))/STDEVP(GE$9:GE$497)*10+50),2)</f>
        <v>48.97</v>
      </c>
      <c r="GP174" s="86">
        <f>ROUND(((GF174-AVERAGE(GF$9:GF$497))/STDEVP(GF$9:GF$497)*10+50),2)</f>
        <v>59.29</v>
      </c>
      <c r="GQ174" s="86">
        <f>ROUND(((GG174-AVERAGE(GG$9:GG$497))/STDEVP(GG$9:GG$497)*10+50),2)</f>
        <v>52.16</v>
      </c>
      <c r="GR174" s="86">
        <f>ROUND(((GH174-AVERAGE(GH$9:GH$497))/STDEVP(GH$9:GH$497)*10+50),2)</f>
        <v>44.36</v>
      </c>
      <c r="GS174" s="87">
        <f>ROUND(((GI174-AVERAGE(GI$9:GI$497))/STDEVP(GI$9:GI$497)*10+50),2)</f>
        <v>50.34</v>
      </c>
      <c r="GT174" s="73">
        <f>RANK(GJ174,$GJ$9:$GJ$497,0)</f>
        <v>247</v>
      </c>
      <c r="GU174" s="74">
        <f>RANK(GK174,$GK$9:$GK$497,0)</f>
        <v>201</v>
      </c>
      <c r="GV174" s="74">
        <f>RANK(GL174,$GL$9:$GL$497,0)</f>
        <v>244</v>
      </c>
      <c r="GW174" s="74">
        <f>RANK(GM174,$GM$9:$GM$497,0)</f>
        <v>211</v>
      </c>
      <c r="GX174" s="74">
        <f>RANK(GN174,$GN$9:$GN$497,0)</f>
        <v>198</v>
      </c>
      <c r="GY174" s="74">
        <f>RANK(GO174,$GO$9:$GO$497,0)</f>
        <v>159</v>
      </c>
      <c r="GZ174" s="74">
        <f>RANK(GP174,$GP$9:$GP$497,0)</f>
        <v>79</v>
      </c>
      <c r="HA174" s="74">
        <f>RANK(GQ174,$GQ$9:$GQ$497,0)</f>
        <v>176</v>
      </c>
      <c r="HB174" s="74">
        <f>RANK(GR174,$GR$9:$GR$497,0)</f>
        <v>287</v>
      </c>
      <c r="HC174" s="84">
        <f>RANK(GS174,$GS$9:$GS$497,0)</f>
        <v>174</v>
      </c>
      <c r="HD174" s="85">
        <f>ROUND(AVERAGEIF($ES$9:$ES$497,$ES174,$FZ$9:$FZ$497),2)</f>
        <v>0.92</v>
      </c>
      <c r="HE174" s="86">
        <f>ROUND(AVERAGEIF($ES$9:$ES$497,$ES174,$GA$9:$GA$497),2)</f>
        <v>0.65</v>
      </c>
      <c r="HF174" s="86">
        <f>ROUND(AVERAGEIF($ES$9:$ES$497,$ES174,$GB$9:$GB$497),2)</f>
        <v>0.69</v>
      </c>
      <c r="HG174" s="86">
        <f>ROUND(AVERAGEIF($ES$9:$ES$497,$ES174,$GC$9:$GC$497),2)</f>
        <v>0.54</v>
      </c>
      <c r="HH174" s="86">
        <f>ROUND(AVERAGEIF($ES$9:$ES$497,$ES174,$GD$9:$GD$497),2)</f>
        <v>0.32</v>
      </c>
      <c r="HI174" s="86">
        <f>ROUND(AVERAGEIF($ES$9:$ES$497,$ES174,$GE$9:$GE$497),2)</f>
        <v>0.33</v>
      </c>
      <c r="HJ174" s="86">
        <f>ROUND(AVERAGEIF($ES$9:$ES$497,$ES174,$GF$9:$GF$497),2)</f>
        <v>0.98</v>
      </c>
      <c r="HK174" s="86">
        <f>ROUND(AVERAGEIF($ES$9:$ES$497,$ES174,$GG$9:$GG$497),2)</f>
        <v>0.86</v>
      </c>
      <c r="HL174" s="86">
        <f>ROUND(AVERAGEIF($ES$9:$ES$497,$ES174,$GH$9:$GH$497),2)</f>
        <v>1.01</v>
      </c>
      <c r="HM174" s="87">
        <f>ROUND(AVERAGEIF($ES$9:$ES$497,$ES174,$GI$9:$GI$497),2)</f>
        <v>1.55</v>
      </c>
      <c r="HN174" s="88">
        <f t="shared" si="323"/>
        <v>-1.0000000000000009E-2</v>
      </c>
      <c r="HO174" s="89">
        <f t="shared" si="324"/>
        <v>-1.0000000000000009E-2</v>
      </c>
      <c r="HP174" s="89">
        <f t="shared" si="325"/>
        <v>-0.16999999999999993</v>
      </c>
      <c r="HQ174" s="89">
        <f t="shared" si="326"/>
        <v>-4.0000000000000036E-2</v>
      </c>
      <c r="HR174" s="89">
        <f t="shared" si="327"/>
        <v>-2.0000000000000018E-2</v>
      </c>
      <c r="HS174" s="89">
        <f t="shared" si="328"/>
        <v>-1.0000000000000009E-2</v>
      </c>
      <c r="HT174" s="89">
        <f t="shared" si="329"/>
        <v>-4.9999999999999933E-2</v>
      </c>
      <c r="HU174" s="89">
        <f t="shared" si="330"/>
        <v>-0.16000000000000003</v>
      </c>
      <c r="HV174" s="89">
        <f t="shared" si="331"/>
        <v>-0.19000000000000006</v>
      </c>
      <c r="HW174" s="90">
        <f t="shared" si="332"/>
        <v>-0.32000000000000006</v>
      </c>
      <c r="HX174" s="73">
        <f>COUNTIFS($FZ$9:$FZ$497,"&gt;"&amp;FZ174,$ES$9:$ES$497,$ES174)+1</f>
        <v>52</v>
      </c>
      <c r="HY174" s="74">
        <f>COUNTIFS($GA$9:$GA$497,"&gt;"&amp;GA174,$ES$9:$ES$497,$ES174)+1</f>
        <v>45</v>
      </c>
      <c r="HZ174" s="74">
        <f>COUNTIFS($GB$9:$GB$497,"&gt;"&amp;GB174,$ES$9:$ES$497,$ES174)+1</f>
        <v>75</v>
      </c>
      <c r="IA174" s="74">
        <f>COUNTIFS($GC$9:$GC$497,"&gt;"&amp;GC174,$ES$9:$ES$497,$ES174)+1</f>
        <v>55</v>
      </c>
      <c r="IB174" s="74">
        <f>COUNTIFS($GD$9:$GD$497,"&gt;"&amp;GD174,$ES$9:$ES$497,$ES174)+1</f>
        <v>41</v>
      </c>
      <c r="IC174" s="74">
        <f>COUNTIFS($GE$9:$GE$497,"&gt;"&amp;GE174,$ES$9:$ES$497,$ES174)+1</f>
        <v>39</v>
      </c>
      <c r="ID174" s="74">
        <f>COUNTIFS($GF$9:$GF$497,"&gt;"&amp;GF174,$ES$9:$ES$497,$ES174)+1</f>
        <v>54</v>
      </c>
      <c r="IE174" s="74">
        <f>COUNTIFS($GG$9:$GG$497,"&gt;"&amp;GG174,$ES$9:$ES$497,$ES174)+1</f>
        <v>73</v>
      </c>
      <c r="IF174" s="74">
        <f>COUNTIFS($GH$9:$GH$497,"&gt;"&amp;GH174,$ES$9:$ES$497,$ES174)+1</f>
        <v>63</v>
      </c>
      <c r="IG174" s="84">
        <f>COUNTIFS($GI$9:$GI$497,"&gt;"&amp;GI174,$ES$9:$ES$497,$ES174)+1</f>
        <v>76</v>
      </c>
      <c r="IH174" s="91"/>
      <c r="II174" s="79"/>
      <c r="IJ174" s="79"/>
      <c r="IK174" s="79"/>
      <c r="IL174" s="79"/>
      <c r="IM174" s="92"/>
      <c r="IN174" s="93"/>
      <c r="IO174" s="94"/>
      <c r="IP174" s="95"/>
      <c r="IQ174" s="79"/>
      <c r="IR174" s="79"/>
      <c r="IS174" s="79"/>
      <c r="IT174" s="79"/>
      <c r="IU174" s="79"/>
      <c r="IV174" s="79"/>
      <c r="IW174" s="96"/>
      <c r="IX174" s="93"/>
      <c r="IY174" s="79"/>
      <c r="IZ174" s="79"/>
      <c r="JA174" s="79"/>
      <c r="JB174" s="79"/>
      <c r="JC174" s="79"/>
      <c r="JD174" s="79"/>
      <c r="JE174" s="97"/>
      <c r="JF174" s="95"/>
      <c r="JG174" s="79"/>
      <c r="JH174" s="79"/>
      <c r="JI174" s="79"/>
      <c r="JJ174" s="79"/>
      <c r="JK174" s="79"/>
      <c r="JL174" s="79"/>
      <c r="JM174" s="96"/>
      <c r="JN174" s="93"/>
      <c r="JO174" s="79"/>
      <c r="JP174" s="79"/>
      <c r="JQ174" s="79"/>
      <c r="JR174" s="79"/>
      <c r="JS174" s="79"/>
      <c r="JT174" s="79"/>
      <c r="JU174" s="79"/>
      <c r="JV174" s="79"/>
      <c r="JW174" s="79"/>
      <c r="JX174" s="79"/>
      <c r="JY174" s="79"/>
      <c r="JZ174" s="97"/>
      <c r="KA174" s="93"/>
      <c r="KB174" s="79"/>
      <c r="KC174" s="79"/>
      <c r="KD174" s="79"/>
      <c r="KE174" s="97"/>
      <c r="KF174" s="95"/>
      <c r="KG174" s="79"/>
      <c r="KH174" s="79"/>
      <c r="KI174" s="79"/>
      <c r="KJ174" s="79"/>
      <c r="KK174" s="98"/>
      <c r="KL174" s="79"/>
      <c r="KM174" s="79"/>
      <c r="KN174" s="79"/>
      <c r="KO174" s="79"/>
      <c r="KP174" s="79"/>
      <c r="KQ174" s="79"/>
      <c r="KR174" s="79"/>
      <c r="KS174" s="96"/>
      <c r="KT174" s="96"/>
      <c r="KU174" s="96"/>
      <c r="KV174" s="96"/>
      <c r="KW174" s="93"/>
      <c r="KX174" s="79"/>
      <c r="KY174" s="79"/>
      <c r="KZ174" s="79"/>
      <c r="LA174" s="79"/>
      <c r="LB174" s="79"/>
      <c r="LC174" s="96"/>
      <c r="LD174" s="93"/>
      <c r="LE174" s="94"/>
      <c r="LF174" s="99"/>
      <c r="LG174" s="75"/>
      <c r="LH174" s="93"/>
      <c r="LI174" s="79"/>
      <c r="LJ174" s="74"/>
      <c r="LK174" s="74"/>
      <c r="LL174" s="74"/>
      <c r="LM174" s="100"/>
      <c r="LN174" s="95"/>
      <c r="LO174" s="79"/>
      <c r="LP174" s="79"/>
      <c r="LQ174" s="79"/>
      <c r="LR174" s="96"/>
      <c r="LS174" s="93"/>
      <c r="LT174" s="79"/>
      <c r="LU174" s="79"/>
      <c r="LV174" s="79"/>
      <c r="LW174" s="79"/>
      <c r="LX174" s="79"/>
      <c r="LY174" s="79"/>
      <c r="LZ174" s="79"/>
      <c r="MA174" s="97"/>
      <c r="MB174" s="95"/>
      <c r="MC174" s="79"/>
      <c r="MD174" s="79"/>
      <c r="ME174" s="79"/>
      <c r="MF174" s="79"/>
      <c r="MG174" s="79"/>
      <c r="MH174" s="79"/>
      <c r="MI174" s="79"/>
      <c r="MJ174" s="79"/>
      <c r="MK174" s="79"/>
      <c r="ML174" s="79"/>
      <c r="MM174" s="79"/>
      <c r="MN174" s="98"/>
      <c r="MO174" s="98"/>
      <c r="MP174" s="96"/>
      <c r="MQ174" s="93"/>
      <c r="MR174" s="79"/>
      <c r="MS174" s="79"/>
      <c r="MT174" s="79"/>
      <c r="MU174" s="79"/>
      <c r="MV174" s="98"/>
      <c r="MW174" s="79"/>
      <c r="MX174" s="79"/>
      <c r="MY174" s="79"/>
      <c r="MZ174" s="79"/>
      <c r="NA174" s="79"/>
      <c r="NB174" s="79"/>
      <c r="NC174" s="79"/>
      <c r="ND174" s="96"/>
      <c r="NE174" s="96"/>
      <c r="NF174" s="96"/>
      <c r="NG174" s="96"/>
      <c r="NH174" s="93"/>
      <c r="NI174" s="79"/>
      <c r="NJ174" s="79"/>
      <c r="NK174" s="79"/>
      <c r="NL174" s="79"/>
      <c r="NM174" s="79"/>
      <c r="NN174" s="94"/>
      <c r="NO174" s="93"/>
      <c r="NP174" s="80"/>
      <c r="NQ174" s="124" t="s">
        <v>950</v>
      </c>
      <c r="NR174" s="102" t="s">
        <v>954</v>
      </c>
      <c r="NS174" s="102"/>
      <c r="NT174" s="102"/>
      <c r="NU174" s="102"/>
      <c r="NV174" s="104"/>
      <c r="NW174" s="102" t="s">
        <v>929</v>
      </c>
      <c r="NX174" s="133" t="s">
        <v>946</v>
      </c>
      <c r="NY174" s="129" t="s">
        <v>931</v>
      </c>
      <c r="NZ174" s="133" t="s">
        <v>946</v>
      </c>
      <c r="OA174" s="134"/>
      <c r="OB174" s="134"/>
      <c r="OC174" s="134"/>
      <c r="OD174" s="108">
        <f t="shared" si="333"/>
        <v>72</v>
      </c>
      <c r="OE174" s="109">
        <v>7</v>
      </c>
      <c r="OF174" s="110">
        <f t="shared" si="334"/>
        <v>30</v>
      </c>
      <c r="OG174" s="109">
        <v>7</v>
      </c>
      <c r="OH174" s="111">
        <f>ROUND(AVERAGEIF($ES$9:$ES$497,$ES174,EV$9:EV$497),0)</f>
        <v>67</v>
      </c>
      <c r="OI174" s="112">
        <f>ROUND(AVERAGEIF($ES$9:$ES$497,$ES174,EW$9:EW$497),0)</f>
        <v>45</v>
      </c>
      <c r="OJ174" s="112">
        <f>ROUND(AVERAGEIF($ES$9:$ES$497,$ES174,EX$9:EX$497),0)</f>
        <v>51</v>
      </c>
      <c r="OK174" s="112">
        <f>ROUND(AVERAGEIF($ES$9:$ES$497,$ES174,EY$9:EY$497),0)</f>
        <v>39</v>
      </c>
      <c r="OL174" s="112">
        <f>ROUND(AVERAGEIF($ES$9:$ES$497,$ES174,EZ$9:EZ$497),0)</f>
        <v>21</v>
      </c>
      <c r="OM174" s="112">
        <f>ROUND(AVERAGEIF($ES$9:$ES$497,$ES174,FA$9:FA$497),0)</f>
        <v>21</v>
      </c>
      <c r="ON174" s="112">
        <f>ROUND(AVERAGEIF($ES$9:$ES$497,$ES174,FB$9:FB$497),0)</f>
        <v>68</v>
      </c>
      <c r="OO174" s="112">
        <f>ROUND(AVERAGEIF($ES$9:$ES$497,$ES174,FC$9:FC$497),0)</f>
        <v>64</v>
      </c>
      <c r="OP174" s="112">
        <f>ROUND(AVERAGEIF($ES$9:$ES$497,$ES174,FD$9:FD$497),0)</f>
        <v>72</v>
      </c>
      <c r="OQ174" s="113">
        <f>ROUND(AVERAGEIF($ES$9:$ES$497,$ES174,FE$9:FE$497),0)</f>
        <v>115</v>
      </c>
      <c r="OR174" s="114">
        <f>ROUND(EV174/MAX(EV$9:EV$497)*100,0)</f>
        <v>22</v>
      </c>
      <c r="OS174" s="115">
        <f>ROUND(EW174/MAX(EW$9:EW$497)*100,0)</f>
        <v>22</v>
      </c>
      <c r="OT174" s="115">
        <f>ROUND(EX174/MAX(EX$9:EX$497)*100,0)</f>
        <v>19</v>
      </c>
      <c r="OU174" s="115">
        <f>ROUND(EY174/MAX(EY$9:EY$497)*100,0)</f>
        <v>15</v>
      </c>
      <c r="OV174" s="115">
        <f>ROUND(EZ174/MAX(EZ$9:EZ$497)*100,0)</f>
        <v>10</v>
      </c>
      <c r="OW174" s="115">
        <f>ROUND(FA174/MAX(FA$9:FA$497)*100,0)</f>
        <v>12</v>
      </c>
      <c r="OX174" s="115">
        <f>ROUND(FB174/MAX(FB$9:FB$497)*100,0)</f>
        <v>31</v>
      </c>
      <c r="OY174" s="116">
        <f>ROUND(FC174/MAX(FC$9:FC$497)*100,0)</f>
        <v>21</v>
      </c>
      <c r="OZ174" s="115">
        <f>ROUND(FD174/MAX(FD$9:FD$497)*100,0)</f>
        <v>24</v>
      </c>
      <c r="PA174" s="117">
        <f>ROUND(FE174/MAX(FE$9:FE$497)*100,0)</f>
        <v>22</v>
      </c>
      <c r="PB174" s="118">
        <f t="shared" si="335"/>
        <v>243</v>
      </c>
      <c r="PC174" s="115">
        <f t="shared" si="336"/>
        <v>216</v>
      </c>
      <c r="PD174" s="115">
        <f t="shared" si="337"/>
        <v>273</v>
      </c>
      <c r="PE174" s="115">
        <f t="shared" si="338"/>
        <v>285</v>
      </c>
      <c r="PF174" s="115">
        <f t="shared" si="339"/>
        <v>210</v>
      </c>
      <c r="PG174" s="119">
        <f t="shared" si="340"/>
        <v>185</v>
      </c>
      <c r="PH174" s="118">
        <f>ROUND(PB174/MAX(PB$9:PB$497)*100,0)</f>
        <v>29</v>
      </c>
      <c r="PI174" s="115">
        <f>ROUND(PC174/MAX(PC$9:PC$497)*100,0)</f>
        <v>26</v>
      </c>
      <c r="PJ174" s="115">
        <f>ROUND(PD174/MAX(PD$9:PD$497)*100,0)</f>
        <v>29</v>
      </c>
      <c r="PK174" s="115">
        <f>ROUND(PE174/MAX(PE$9:PE$497)*100,0)</f>
        <v>28</v>
      </c>
      <c r="PL174" s="115">
        <f>ROUND(PF174/MAX(PF$9:PF$497)*100,0)</f>
        <v>30</v>
      </c>
      <c r="PM174" s="119">
        <f>ROUND(PG174/MAX(PG$9:PG$497)*100,0)</f>
        <v>27</v>
      </c>
      <c r="PN174" s="118">
        <f>RANK(PH174,PH$9:PH$497,0)</f>
        <v>310</v>
      </c>
      <c r="PO174" s="115">
        <f>RANK(PI174,PI$9:PI$497,0)</f>
        <v>312</v>
      </c>
      <c r="PP174" s="115">
        <f>RANK(PJ174,PJ$9:PJ$497,0)</f>
        <v>318</v>
      </c>
      <c r="PQ174" s="115">
        <f>RANK(PK174,PK$9:PK$497,0)</f>
        <v>311</v>
      </c>
      <c r="PR174" s="115">
        <f>RANK(PL174,PL$9:PL$497,0)</f>
        <v>313</v>
      </c>
      <c r="PS174" s="119">
        <f>RANK(PM174,PM$9:PM$497,0)</f>
        <v>312</v>
      </c>
      <c r="PT174" s="120">
        <f>ROUND(FZ174/MAX(FZ$9:FZ$497)*100,0)</f>
        <v>50</v>
      </c>
      <c r="PU174" s="115">
        <f>ROUND(GA174/MAX(GA$9:GA$497)*100,0)</f>
        <v>36</v>
      </c>
      <c r="PV174" s="115">
        <f>ROUND(GB174/MAX(GB$9:GB$497)*100,0)</f>
        <v>38</v>
      </c>
      <c r="PW174" s="115">
        <f>ROUND(GC174/MAX(GC$9:GC$497)*100,0)</f>
        <v>40</v>
      </c>
      <c r="PX174" s="115">
        <f>ROUND(GD174/MAX(GD$9:GD$497)*100,0)</f>
        <v>17</v>
      </c>
      <c r="PY174" s="115">
        <f>ROUND(GE174/MAX(GE$9:GE$497)*100,0)</f>
        <v>19</v>
      </c>
      <c r="PZ174" s="115">
        <f>ROUND(GF174/MAX(GF$9:GF$497)*100,0)</f>
        <v>44</v>
      </c>
      <c r="QA174" s="116">
        <f>ROUND(GG174/MAX(GG$9:GG$497)*100,0)</f>
        <v>38</v>
      </c>
      <c r="QB174" s="115">
        <f>ROUND(GH174/MAX(GH$9:GH$497)*100,0)</f>
        <v>36</v>
      </c>
      <c r="QC174" s="121">
        <f>ROUND(GI174/MAX(GI$9:GI$497)*100,0)</f>
        <v>39</v>
      </c>
      <c r="QD174" s="120">
        <f>ROUND(AVERAGEIF($ES$9:$ES$497,$ES174,PT$9:PT$497),0)</f>
        <v>50</v>
      </c>
      <c r="QE174" s="120">
        <f>ROUND(AVERAGEIF($ES$9:$ES$497,$ES174,PU$9:PU$497),0)</f>
        <v>37</v>
      </c>
      <c r="QF174" s="120">
        <f>ROUND(AVERAGEIF($ES$9:$ES$497,$ES174,PV$9:PV$497),0)</f>
        <v>50</v>
      </c>
      <c r="QG174" s="120">
        <f>ROUND(AVERAGEIF($ES$9:$ES$497,$ES174,PW$9:PW$497),0)</f>
        <v>43</v>
      </c>
      <c r="QH174" s="120">
        <f>ROUND(AVERAGEIF($ES$9:$ES$497,$ES174,PX$9:PX$497),0)</f>
        <v>18</v>
      </c>
      <c r="QI174" s="120">
        <f>ROUND(AVERAGEIF($ES$9:$ES$497,$ES174,PY$9:PY$497),0)</f>
        <v>20</v>
      </c>
      <c r="QJ174" s="120">
        <f>ROUND(AVERAGEIF($ES$9:$ES$497,$ES174,PZ$9:PZ$497),0)</f>
        <v>46</v>
      </c>
      <c r="QK174" s="120">
        <f>ROUND(AVERAGEIF($ES$9:$ES$497,$ES174,QA$9:QA$497),0)</f>
        <v>47</v>
      </c>
      <c r="QL174" s="120">
        <f>ROUND(AVERAGEIF($ES$9:$ES$497,$ES174,QB$9:QB$497),0)</f>
        <v>45</v>
      </c>
      <c r="QM174" s="120">
        <f>ROUND(AVERAGEIF($ES$9:$ES$497,$ES174,QC$9:QC$497),0)</f>
        <v>49</v>
      </c>
      <c r="QN174" s="114">
        <f t="shared" si="297"/>
        <v>490</v>
      </c>
      <c r="QO174" s="115">
        <f t="shared" si="298"/>
        <v>406</v>
      </c>
      <c r="QP174" s="115">
        <f t="shared" si="299"/>
        <v>558</v>
      </c>
      <c r="QQ174" s="115">
        <f t="shared" si="300"/>
        <v>604</v>
      </c>
      <c r="QR174" s="115">
        <f t="shared" si="301"/>
        <v>514</v>
      </c>
      <c r="QS174" s="119">
        <f t="shared" si="302"/>
        <v>372</v>
      </c>
      <c r="QT174" s="114">
        <f>ROUND((QN174-MIN(QN$9:QN$497))/(MAX(QN$9:QN$497)-MIN(QN$9:QN$497))*100,0)</f>
        <v>41</v>
      </c>
      <c r="QU174" s="115">
        <f>ROUND((QO174-MIN(QO$9:QO$497))/(MAX(QO$9:QO$497)-MIN(QO$9:QO$497))*100,0)</f>
        <v>28</v>
      </c>
      <c r="QV174" s="115">
        <f>ROUND((QP174-MIN(QP$9:QP$497))/(MAX(QP$9:QP$497)-MIN(QP$9:QP$497))*100,0)</f>
        <v>30</v>
      </c>
      <c r="QW174" s="115">
        <f>ROUND((QQ174-MIN(QQ$9:QQ$497))/(MAX(QQ$9:QQ$497)-MIN(QQ$9:QQ$497))*100,0)</f>
        <v>40</v>
      </c>
      <c r="QX174" s="115">
        <f>ROUND((QR174-MIN(QR$9:QR$497))/(MAX(QR$9:QR$497)-MIN(QR$9:QR$497))*100,0)</f>
        <v>47</v>
      </c>
      <c r="QY174" s="115">
        <f>ROUND((QS174-MIN(QS$9:QS$497))/(MAX(QS$9:QS$497)-MIN(QS$9:QS$497))*100,0)</f>
        <v>40</v>
      </c>
      <c r="QZ174" s="114">
        <f>RANK(QN174,QN$9:QN$497,0)</f>
        <v>199</v>
      </c>
      <c r="RA174" s="115">
        <f>RANK(QO174,QO$9:QO$497,0)</f>
        <v>171</v>
      </c>
      <c r="RB174" s="115">
        <f>RANK(QP174,QP$9:QP$497,0)</f>
        <v>214</v>
      </c>
      <c r="RC174" s="115">
        <f>RANK(QQ174,QQ$9:QQ$497,0)</f>
        <v>166</v>
      </c>
      <c r="RD174" s="115">
        <f>RANK(QR174,QR$9:QR$497,0)</f>
        <v>210</v>
      </c>
      <c r="RE174" s="115">
        <f>RANK(QS174,QS$9:QS$497,0)</f>
        <v>202</v>
      </c>
      <c r="RF174" s="122"/>
      <c r="RG174" s="115">
        <f>($RH$3*(IH174+IJ174)*100*100/MAX(EX$9:EX$497)*$RO$3) +($RH$3*(II174+IJ174)*100*100/MAX(EX$9:EX$497)*$RO$4) + ($RH$3*IK174*100*100/MAX(EX$9:EX$497)*0.098)</f>
        <v>0</v>
      </c>
      <c r="RH174" s="115">
        <f>($RH$4*IL174*100*100/MAX(EZ$9:EZ$497))*$RQ$3</f>
        <v>0</v>
      </c>
      <c r="RI174" s="115">
        <f>($RH$3*IM174*100*100/MAX(EY$9:EY$497))*$RQ$4</f>
        <v>0</v>
      </c>
      <c r="RJ174" s="115">
        <f>($RH$3*IN174*100*100/MAX(EX$9:EX$497))</f>
        <v>0</v>
      </c>
      <c r="RK174" s="115">
        <f>($RH$4*IO174*100*100/MAX(EZ$9:EZ$497))*$RQ$3</f>
        <v>0</v>
      </c>
      <c r="RL174" s="115">
        <f>(($RL$4*IP174*100*((100/MAX(EX$9:EX$497)+100/MAX(EZ$9:EZ$497))/2))+($RL$4*IQ174*100*((100/MAX(EX$9:EX$497)+100/MAX(EZ$9:EZ$497))/2))+($RL$4*IR174*100*((100/MAX(EX$9:EX$497)+100/MAX(EZ$9:EZ$497))/2))+($RL$4*IS174*100*((100/MAX(EX$9:EX$497)+100/MAX(EZ$9:EZ$497))/2))+($RL$4*IT174*100*((100/MAX(EX$9:EX$497)+100/MAX(EZ$9:EZ$497))/2))+($RL$4*IU174*100*((100/MAX(EX$9:EX$497)+100/MAX(EZ$9:EZ$497))/2))+($RL$4*IV174*100*((100/MAX(EX$9:EX$497)+100/MAX(EZ$9:EZ$497))/2))+($RL$4*IW174*100*((100/MAX(EX$9:EX$497)+100/MAX(EZ$9:EZ$497))/2)))*$RS$3</f>
        <v>0</v>
      </c>
      <c r="RM174" s="115">
        <f>(($RH$3*IX174*100*100/MAX(EX$9:EX$497))+($RH$3*IY174*100*100/MAX(EX$9:EX$497))+($RH$3*IZ174*100*100/MAX(EX$9:EX$497))+($RH$3*JA174*100*100/MAX(EX$9:EX$497))+($RH$3*JB174*100*100/MAX(EX$9:EX$497))+($RH$3*JC174*100*100/MAX(EX$9:EX$497))+($RH$3*JD174*100*100/MAX(EX$9:EX$497))+($RH$3*JE174*100*100/MAX(EX$9:EX$497)))*$RS$4</f>
        <v>0</v>
      </c>
      <c r="RN174" s="115">
        <f>(($RH$4*JF174*100*100/MAX(EZ$9:EZ$497)) + ($RH$4*JG174*100*100/MAX(EZ$9:EZ$497)) + ($RH$4*JH174*100*100/MAX(EZ$9:EZ$497)) + ($RH$4*JI174*100*100/MAX(EZ$9:EZ$497)) + ($RH$4*JJ174*100*100/MAX(EZ$9:EZ$497)) + ($RH$4*JK174*100*100/MAX(EZ$9:EZ$497)) + ($RH$4*JL174*100*100/MAX(EZ$9:EZ$497)) + ($RH$4*JM174*100*100/MAX(EZ$9:EZ$497)))*$RU$3</f>
        <v>0</v>
      </c>
      <c r="RO174" s="115">
        <f>(($RL$4*JN174*100*((100/MAX(EX$9:EX$497)+100/MAX(EZ$9:EZ$497))/2))+($RL$4*JO174*100*((100/MAX(EX$9:EX$497)+100/MAX(EZ$9:EZ$497))/2))+($RL$4*JP174*100*((100/MAX(EX$9:EX$497)+100/MAX(EZ$9:EZ$497))/2))+($RL$4*JQ174*100*((100/MAX(EX$9:EX$497)+100/MAX(EZ$9:EZ$497))/2))+($RL$4*JR174*100*((100/MAX(EX$9:EX$497)+100/MAX(EZ$9:EZ$497))/2))+($RL$4*JS174*100*((100/MAX(EX$9:EX$497)+100/MAX(EZ$9:EZ$497))/2))+($RL$4*JT174*100*((100/MAX(EX$9:EX$497)+100/MAX(EZ$9:EZ$497))/2))+($RL$4*JU174*100*((100/MAX(EX$9:EX$497)+100/MAX(EZ$9:EZ$497))/2))+($RL$4*JV174*100*((100/MAX(EX$9:EX$497)+100/MAX(EZ$9:EZ$497))/2))+($RL$4*JW174*100*((100/MAX(EX$9:EX$497)+100/MAX(EZ$9:EZ$497))/2))+($RL$4*JX174*100*((100/MAX(EX$9:EX$497)+100/MAX(EZ$9:EZ$497))/2))+($RL$4*JY174*100*((100/MAX(EX$9:EX$497)+100/MAX(EZ$9:EZ$497))/2))+($RL$4*JZ174*100*((100/MAX(EX$9:EX$497)+100/MAX(EZ$9:EZ$497))/2)))*$RW$3/2</f>
        <v>0</v>
      </c>
      <c r="RP174" s="119">
        <f>($RJ$3*KA174*100*100/MAX(FA$9:FA$497)) + ($RJ$3*KB174*100*100/MAX(FA$9:FA$497)/2) + ($RJ$3*KC174*100*100/MAX(FA$9:FA$497)/2) + ($RJ$3*KD174*100*100/MAX(FA$9:FA$497)/4) + ($RJ$3*KE174*100*100/MAX(FA$9:FA$497)/4)</f>
        <v>0</v>
      </c>
      <c r="RQ174" s="118">
        <f>($RL$4*KF174*100*((100/MAX(EX$9:EX$497)+100/MAX(EZ$9:EZ$497)))) * ($RO$3/2) + (($RL$4*KG174*100*((100/MAX(EX$9:EX$497)+100/MAX(EZ$9:EZ$497))))+($RL$4*KH174*100*((100/MAX(EX$9:EX$497)+100/MAX(EZ$9:EZ$497))))+($RL$4*KI174*100*((100/MAX(EX$9:EX$497)+100/MAX(EZ$9:EZ$497))))+($RL$4*KJ174*100*((100/MAX(EX$9:EX$497)+100/MAX(EZ$9:EZ$497))))+($RL$4*KK174*100*((100/MAX(EX$9:EX$497)+100/MAX(EZ$9:EZ$497))))+($RL$4*KL174*100*((100/MAX(EX$9:EX$497)+100/MAX(EZ$9:EZ$497))))+($RL$4*KM174*100*((100/MAX(EX$9:EX$497)+100/MAX(EZ$9:EZ$497))))+($RL$4*KN174*100*((100/MAX(EX$9:EX$497)+100/MAX(EZ$9:EZ$497))))+($RL$4*KO174*100*((100/MAX(EX$9:EX$497)+100/MAX(EZ$9:EZ$497))))+($RL$4*KP174*100*((100/MAX(EX$9:EX$497)+100/MAX(EZ$9:EZ$497))))+($RL$4*KQ174*100*((100/MAX(EX$9:EX$497)+100/MAX(EZ$9:EZ$497))))+($RL$4*KR174*100*((100/MAX(EX$9:EX$497)+100/MAX(EZ$9:EZ$497))))+($RL$4*KS174*100*((100/MAX(EX$9:EX$497)+100/MAX(EZ$9:EZ$497))))+($RL$4*KV174*100*((100/MAX(EX$9:EX$497)+100/MAX(EZ$9:EZ$497))))) * (($RO$3+$RO$4)/6)</f>
        <v>0</v>
      </c>
      <c r="RR174" s="115">
        <f>(($RL$4*KW174*100*((100/MAX(EX$9:EX$497)+100/MAX(EZ$9:EZ$497))))) * ($RO$3/2) + (($RL$4*KX174*100*((100/MAX(EX$9:EX$497)+100/MAX(EZ$9:EZ$497))))+($RL$4*KY174*100*((100/MAX(EX$9:EX$497)+100/MAX(EZ$9:EZ$497))))+($RL$4*KZ174*100*((100/MAX(EX$9:EX$497)+100/MAX(EZ$9:EZ$497))))+($RL$4*LA174*100*((100/MAX(EX$9:EX$497)+100/MAX(EZ$9:EZ$497))))+($RL$4*LB174*100*((100/MAX(EX$9:EX$497)+100/MAX(EZ$9:EZ$497))))+($RL$4*LC174*100*((100/MAX(EX$9:EX$497)+100/MAX(EZ$9:EZ$497))))) * (($RO$3+$RO$4)/6)</f>
        <v>0</v>
      </c>
      <c r="RS174" s="119">
        <f>(($RL$4*LD174*100*((100/MAX(EX$9:EX$497)+100/MAX(EZ$9:EZ$497))))+($RL$4*LE174*100*((100/MAX(EX$9:EX$497)+100/MAX(EZ$9:EZ$497))))) * (($RO$3+$RO$4)/6)</f>
        <v>0</v>
      </c>
      <c r="RT174" s="118">
        <f>($RJ$4*LH174*100*(100/MAX(EV$9:EV$497)))+($RJ$4*LI174*100*(100/MAX(EV$9:EV$497)))</f>
        <v>0</v>
      </c>
      <c r="RU174" s="119">
        <f>($RJ$4*LJ174*(100/MAX(EV$9:EV$497)))/2 + ($RL$3*LK174*(100/MAX(EW$9:EW$497))) + ($RJ$4*LL174*(100/MAX(EV$9:EV$497)))/4 + ($RL$3*LM174*(100/MAX(EW$9:EW$497)))</f>
        <v>0</v>
      </c>
      <c r="RV174" s="118">
        <f>($RJ$4*LN174*100*100/MAX(EV$9:EV$497)/2)+($RJ$4*LO174*100*100/MAX(EV$9:EV$497)/2)+($RJ$4*LP174*100*100/MAX(EV$9:EV$497))+($RJ$4*LQ174*100*100/MAX(EV$9:EV$497))+($RJ$4*LR174*100*100/MAX(EV$9:EV$497))</f>
        <v>0</v>
      </c>
      <c r="RW174" s="115">
        <f>($RJ$4*LS174*100*100/MAX(EV$9:EV$497)) + (($RJ$4*LT174*100*100/MAX(EV$9:EV$497))+($RJ$4*LU174*100*100/MAX(EV$9:EV$497))+($RJ$4*LV174*100*100/MAX(EV$9:EV$497))+($RJ$4*LW174*100*100/MAX(EV$9:EV$497))+($RJ$4*LX174*100*100/MAX(EV$9:EV$497))+($RJ$4*LY174*100*100/MAX(EV$9:EV$497))+($RJ$4*LZ174*100*100/MAX(EV$9:EV$497))+($RJ$4*MA174*100*100/MAX(EV$9:EV$497)))/2</f>
        <v>0</v>
      </c>
      <c r="RX174" s="119">
        <f>($RJ$4*MB174*100*100/MAX(EV$9:EV$497))+($RJ$4*MC174*100*100/MAX(EV$9:EV$497))+($RJ$4*MD174*100*100/MAX(EV$9:EV$497))+($RJ$4*ME174*100*100/MAX(EV$9:EV$497))+($RJ$4*MF174*100*100/MAX(EV$9:EV$497))+($RJ$4*MG174*100*100/MAX(EV$9:EV$497))+($RJ$4*MH174*100*100/MAX(EV$9:EV$497))+($RJ$4*MI174*100*100/MAX(EV$9:EV$497))+($RJ$4*MJ174*100*100/MAX(EV$9:EV$497))+($RJ$4*MK174*100*100/MAX(EV$9:EV$497))+($RJ$4*ML174*100*100/MAX(EV$9:EV$497))+($RJ$4*MM174*100*100/MAX(EV$9:EV$497))+($RJ$4*MN174*100*100/MAX(EV$9:EV$497))</f>
        <v>0</v>
      </c>
      <c r="RY174" s="118">
        <f>($RJ$4*MQ174*100*100/MAX(EV$9:EV$497))/2 + (($RJ$4*MR174*100*100/MAX(EV$9:EV$497))+($RJ$4*MS174*100*100/MAX(EV$9:EV$497))+($RJ$4*MT174*100*100/MAX(EV$9:EV$497))+($RJ$4*MU174*100*100/MAX(EV$9:EV$497))+($RJ$4*MV174*100*100/MAX(EV$9:EV$497))+($RJ$4*MW174*100*100/MAX(EV$9:EV$497))+($RJ$4*MX174*100*100/MAX(EV$9:EV$497))+($RJ$4*MY174*100*100/MAX(EV$9:EV$497))+($RJ$4*MZ174*100*100/MAX(EV$9:EV$497))+($RJ$4*NA174*100*100/MAX(EV$9:EV$497))+($RJ$4*NB174*100*100/MAX(EV$9:EV$497))+($RJ$4*NC174*100*100/MAX(EV$9:EV$497))+($RJ$4*ND174*100*100/MAX(EV$9:EV$497))+($RJ$4*NG174*100*100/MAX(EV$9:EV$497)))/4</f>
        <v>0</v>
      </c>
      <c r="RZ174" s="115">
        <f>($RJ$4*NH174*100*100/MAX(EV$9:EV$497))/2 + (($RJ$4*NI174*100*100/MAX(EV$9:EV$497))+($RJ$4*NJ174*100*100/MAX(EV$9:EV$497))+($RJ$4*NK174*100*100/MAX(EV$9:EV$497))+($RJ$4*NL174*100*100/MAX(EV$9:EV$497))+($RJ$4*NM174*100*100/MAX(EV$9:EV$497))+($RJ$4*NN174*100*100/MAX(EV$9:EV$497)))/4</f>
        <v>0</v>
      </c>
      <c r="SA174" s="117">
        <f>(($RJ$4*NO174*100*100/MAX(EV$9:EV$497))+($RJ$4*NP174*100*100/MAX(EV$9:EV$497)))/4</f>
        <v>0</v>
      </c>
      <c r="SB174" s="118">
        <f t="shared" si="341"/>
        <v>0</v>
      </c>
      <c r="SC174" s="115">
        <f t="shared" si="342"/>
        <v>0</v>
      </c>
      <c r="SD174" s="115">
        <f t="shared" si="343"/>
        <v>0</v>
      </c>
      <c r="SE174" s="115">
        <f t="shared" si="344"/>
        <v>0</v>
      </c>
      <c r="SF174" s="115">
        <f t="shared" si="345"/>
        <v>0</v>
      </c>
      <c r="SG174" s="115">
        <f t="shared" si="346"/>
        <v>0</v>
      </c>
      <c r="SH174" s="115">
        <f>ROUND(SB174/MAX(SB$9:SB$497)*100,0)</f>
        <v>0</v>
      </c>
      <c r="SI174" s="115">
        <f>ROUND(SC174/MAX(SC$9:SC$497)*100,0)</f>
        <v>0</v>
      </c>
      <c r="SJ174" s="115">
        <f>ROUND(SD174/MAX(SD$9:SD$497)*100,0)</f>
        <v>0</v>
      </c>
      <c r="SK174" s="115">
        <f>ROUND(SE174/MAX(SE$9:SE$497)*100,0)</f>
        <v>0</v>
      </c>
      <c r="SL174" s="115">
        <f>ROUND(SF174/MAX(SF$9:SF$497)*100,0)</f>
        <v>0</v>
      </c>
      <c r="SM174" s="121">
        <f>ROUND(SG174/MAX(SG$9:SG$497)*100,0)</f>
        <v>0</v>
      </c>
      <c r="SN174" s="115">
        <f>ROUND(AVERAGEIF($ES$9:$ES$497,$ES174,SH$9:SH$497),0)</f>
        <v>24</v>
      </c>
      <c r="SO174" s="115">
        <f>ROUND(AVERAGEIF($ES$9:$ES$497,$ES174,SI$9:SI$497),0)</f>
        <v>22</v>
      </c>
      <c r="SP174" s="115">
        <f>ROUND(AVERAGEIF($ES$9:$ES$497,$ES174,SJ$9:SJ$497),0)</f>
        <v>5</v>
      </c>
      <c r="SQ174" s="115">
        <f>ROUND(AVERAGEIF($ES$9:$ES$497,$ES174,SK$9:SK$497),0)</f>
        <v>19</v>
      </c>
      <c r="SR174" s="115">
        <f>ROUND(AVERAGEIF($ES$9:$ES$497,$ES174,SL$9:SL$497),0)</f>
        <v>8</v>
      </c>
      <c r="SS174" s="121">
        <f>ROUND(AVERAGEIF($ES$9:$ES$497,$ES174,SM$9:SM$497),0)</f>
        <v>6</v>
      </c>
      <c r="ST174" s="114">
        <f>RANK(SB174,SB$9:SB$497,0)</f>
        <v>323</v>
      </c>
      <c r="SU174" s="115">
        <f>RANK(SC174,SC$9:SC$497,0)</f>
        <v>320</v>
      </c>
      <c r="SV174" s="115">
        <f>RANK(SD174,SD$9:SD$497,0)</f>
        <v>320</v>
      </c>
      <c r="SW174" s="115">
        <f>RANK(SE174,SE$9:SE$497,0)</f>
        <v>320</v>
      </c>
      <c r="SX174" s="115">
        <f>RANK(SF174,SF$9:SF$497,0)</f>
        <v>317</v>
      </c>
      <c r="SY174" s="115">
        <f>RANK(SG174,SG$9:SG$497,0)</f>
        <v>308</v>
      </c>
      <c r="SZ174" s="115">
        <f>COUNTIFS(SB$9:SB$497,"&gt;"&amp;SB174,$ES$9:$ES$497,$ES174)+1</f>
        <v>72</v>
      </c>
      <c r="TA174" s="115">
        <f>COUNTIFS(SC$9:SC$497,"&gt;"&amp;SC174,$ES$9:$ES$497,$ES174)+1</f>
        <v>72</v>
      </c>
      <c r="TB174" s="115">
        <f>COUNTIFS(SD$9:SD$497,"&gt;"&amp;SD174,$ES$9:$ES$497,$ES174)+1</f>
        <v>72</v>
      </c>
      <c r="TC174" s="115">
        <f>COUNTIFS(SE$9:SE$497,"&gt;"&amp;SE174,$ES$9:$ES$497,$ES174)+1</f>
        <v>72</v>
      </c>
      <c r="TD174" s="115">
        <f>COUNTIFS(SF$9:SF$497,"&gt;"&amp;SF174,$ES$9:$ES$497,$ES174)+1</f>
        <v>72</v>
      </c>
      <c r="TE174" s="117">
        <f>COUNTIFS(SG$9:SG$497,"&gt;"&amp;SG174,$ES$9:$ES$497,$ES174)+1</f>
        <v>70</v>
      </c>
      <c r="TF174" s="118">
        <f t="shared" si="347"/>
        <v>30</v>
      </c>
      <c r="TG174" s="115">
        <f t="shared" si="348"/>
        <v>29</v>
      </c>
      <c r="TH174" s="115">
        <f t="shared" si="349"/>
        <v>26</v>
      </c>
      <c r="TI174" s="115">
        <f t="shared" si="350"/>
        <v>29</v>
      </c>
      <c r="TJ174" s="115">
        <f t="shared" si="351"/>
        <v>28</v>
      </c>
      <c r="TK174" s="115">
        <f t="shared" si="352"/>
        <v>30</v>
      </c>
      <c r="TL174" s="117">
        <f t="shared" si="353"/>
        <v>27</v>
      </c>
      <c r="TM174" s="118">
        <f>ROUND(TF174/MAX(TF$9:TF$497)*100,0)</f>
        <v>17</v>
      </c>
      <c r="TN174" s="115">
        <f>ROUND(TG174/MAX(TG$9:TG$497)*100,0)</f>
        <v>16</v>
      </c>
      <c r="TO174" s="115">
        <f>ROUND(TH174/MAX(TH$9:TH$497)*100,0)</f>
        <v>14</v>
      </c>
      <c r="TP174" s="115">
        <f>ROUND(TI174/MAX(TI$9:TI$497)*100,0)</f>
        <v>16</v>
      </c>
      <c r="TQ174" s="115">
        <f>ROUND(TJ174/MAX(TJ$9:TJ$497)*100,0)</f>
        <v>14</v>
      </c>
      <c r="TR174" s="115">
        <f>ROUND(TK174/MAX(TK$9:TK$497)*100,0)</f>
        <v>15</v>
      </c>
      <c r="TS174" s="119">
        <f>ROUND(TL174/MAX(TL$9:TL$497)*100,0)</f>
        <v>14</v>
      </c>
      <c r="TT174" s="120">
        <f>RANK(TM174,TM$9:TM$497,0)</f>
        <v>360</v>
      </c>
      <c r="TU174" s="115">
        <f>RANK(TN174,TN$9:TN$497,0)</f>
        <v>329</v>
      </c>
      <c r="TV174" s="115">
        <f>RANK(TO174,TO$9:TO$497,0)</f>
        <v>325</v>
      </c>
      <c r="TW174" s="115">
        <f>RANK(TP174,TP$9:TP$497,0)</f>
        <v>336</v>
      </c>
      <c r="TX174" s="115">
        <f>RANK(TQ174,TQ$9:TQ$497,0)</f>
        <v>328</v>
      </c>
      <c r="TY174" s="115">
        <f>RANK(TR174,TR$9:TR$497,0)</f>
        <v>337</v>
      </c>
      <c r="TZ174" s="121">
        <f>RANK(TS174,TS$9:TS$497,0)</f>
        <v>330</v>
      </c>
      <c r="UA174" s="132"/>
      <c r="UB174" s="7" t="s">
        <v>1</v>
      </c>
    </row>
    <row r="175" spans="1:548" x14ac:dyDescent="0.15">
      <c r="A175" s="183">
        <v>167</v>
      </c>
      <c r="B175" s="203" t="s">
        <v>954</v>
      </c>
      <c r="C175" s="63"/>
      <c r="D175" s="63"/>
      <c r="E175" s="64" t="s">
        <v>518</v>
      </c>
      <c r="F175" s="65">
        <v>47</v>
      </c>
      <c r="G175" s="65" t="s">
        <v>519</v>
      </c>
      <c r="H175" s="65" t="s">
        <v>927</v>
      </c>
      <c r="I175" s="66" t="s">
        <v>521</v>
      </c>
      <c r="J175" s="67" t="s">
        <v>521</v>
      </c>
      <c r="K175" s="67" t="s">
        <v>521</v>
      </c>
      <c r="L175" s="67" t="s">
        <v>521</v>
      </c>
      <c r="M175" s="67" t="s">
        <v>521</v>
      </c>
      <c r="N175" s="67" t="s">
        <v>521</v>
      </c>
      <c r="O175" s="67" t="s">
        <v>521</v>
      </c>
      <c r="P175" s="67" t="s">
        <v>521</v>
      </c>
      <c r="Q175" s="67" t="s">
        <v>521</v>
      </c>
      <c r="R175" s="68" t="s">
        <v>521</v>
      </c>
      <c r="S175" s="69" t="s">
        <v>521</v>
      </c>
      <c r="T175" s="67" t="s">
        <v>521</v>
      </c>
      <c r="U175" s="67" t="s">
        <v>521</v>
      </c>
      <c r="V175" s="67" t="s">
        <v>521</v>
      </c>
      <c r="W175" s="67" t="s">
        <v>521</v>
      </c>
      <c r="X175" s="67" t="s">
        <v>521</v>
      </c>
      <c r="Y175" s="67" t="s">
        <v>521</v>
      </c>
      <c r="Z175" s="67" t="s">
        <v>521</v>
      </c>
      <c r="AA175" s="67" t="s">
        <v>521</v>
      </c>
      <c r="AB175" s="68" t="s">
        <v>521</v>
      </c>
      <c r="AC175" s="69" t="s">
        <v>521</v>
      </c>
      <c r="AD175" s="67" t="s">
        <v>521</v>
      </c>
      <c r="AE175" s="67" t="s">
        <v>521</v>
      </c>
      <c r="AF175" s="67" t="s">
        <v>521</v>
      </c>
      <c r="AG175" s="67" t="s">
        <v>521</v>
      </c>
      <c r="AH175" s="67" t="s">
        <v>521</v>
      </c>
      <c r="AI175" s="67" t="s">
        <v>521</v>
      </c>
      <c r="AJ175" s="67" t="s">
        <v>521</v>
      </c>
      <c r="AK175" s="67" t="s">
        <v>521</v>
      </c>
      <c r="AL175" s="68" t="s">
        <v>521</v>
      </c>
      <c r="AM175" s="69" t="s">
        <v>521</v>
      </c>
      <c r="AN175" s="67" t="s">
        <v>521</v>
      </c>
      <c r="AO175" s="67" t="s">
        <v>521</v>
      </c>
      <c r="AP175" s="67" t="s">
        <v>521</v>
      </c>
      <c r="AQ175" s="67" t="s">
        <v>521</v>
      </c>
      <c r="AR175" s="67" t="s">
        <v>521</v>
      </c>
      <c r="AS175" s="67" t="s">
        <v>521</v>
      </c>
      <c r="AT175" s="67" t="s">
        <v>521</v>
      </c>
      <c r="AU175" s="67" t="s">
        <v>521</v>
      </c>
      <c r="AV175" s="68" t="s">
        <v>521</v>
      </c>
      <c r="AW175" s="69" t="s">
        <v>521</v>
      </c>
      <c r="AX175" s="67" t="s">
        <v>521</v>
      </c>
      <c r="AY175" s="67" t="s">
        <v>521</v>
      </c>
      <c r="AZ175" s="67" t="s">
        <v>521</v>
      </c>
      <c r="BA175" s="67" t="s">
        <v>521</v>
      </c>
      <c r="BB175" s="67" t="s">
        <v>521</v>
      </c>
      <c r="BC175" s="67" t="s">
        <v>521</v>
      </c>
      <c r="BD175" s="67" t="s">
        <v>521</v>
      </c>
      <c r="BE175" s="67" t="s">
        <v>521</v>
      </c>
      <c r="BF175" s="68" t="s">
        <v>521</v>
      </c>
      <c r="BG175" s="69" t="s">
        <v>521</v>
      </c>
      <c r="BH175" s="67" t="s">
        <v>521</v>
      </c>
      <c r="BI175" s="67" t="s">
        <v>521</v>
      </c>
      <c r="BJ175" s="67" t="s">
        <v>521</v>
      </c>
      <c r="BK175" s="67" t="s">
        <v>521</v>
      </c>
      <c r="BL175" s="67" t="s">
        <v>521</v>
      </c>
      <c r="BM175" s="67" t="s">
        <v>521</v>
      </c>
      <c r="BN175" s="67" t="s">
        <v>521</v>
      </c>
      <c r="BO175" s="67" t="s">
        <v>521</v>
      </c>
      <c r="BP175" s="68" t="s">
        <v>521</v>
      </c>
      <c r="BQ175" s="70" t="s">
        <v>521</v>
      </c>
      <c r="BR175" s="67" t="s">
        <v>521</v>
      </c>
      <c r="BS175" s="67" t="s">
        <v>521</v>
      </c>
      <c r="BT175" s="67" t="s">
        <v>521</v>
      </c>
      <c r="BU175" s="67" t="s">
        <v>521</v>
      </c>
      <c r="BV175" s="67" t="s">
        <v>521</v>
      </c>
      <c r="BW175" s="67" t="s">
        <v>521</v>
      </c>
      <c r="BX175" s="67" t="s">
        <v>521</v>
      </c>
      <c r="BY175" s="67" t="s">
        <v>521</v>
      </c>
      <c r="BZ175" s="68" t="s">
        <v>521</v>
      </c>
      <c r="CA175" s="69" t="s">
        <v>521</v>
      </c>
      <c r="CB175" s="67" t="s">
        <v>521</v>
      </c>
      <c r="CC175" s="67" t="s">
        <v>521</v>
      </c>
      <c r="CD175" s="67" t="s">
        <v>521</v>
      </c>
      <c r="CE175" s="67" t="s">
        <v>521</v>
      </c>
      <c r="CF175" s="67" t="s">
        <v>521</v>
      </c>
      <c r="CG175" s="67" t="s">
        <v>521</v>
      </c>
      <c r="CH175" s="67" t="s">
        <v>521</v>
      </c>
      <c r="CI175" s="67" t="s">
        <v>521</v>
      </c>
      <c r="CJ175" s="68" t="s">
        <v>521</v>
      </c>
      <c r="CK175" s="69" t="s">
        <v>521</v>
      </c>
      <c r="CL175" s="67" t="s">
        <v>521</v>
      </c>
      <c r="CM175" s="67" t="s">
        <v>521</v>
      </c>
      <c r="CN175" s="67" t="s">
        <v>521</v>
      </c>
      <c r="CO175" s="67" t="s">
        <v>521</v>
      </c>
      <c r="CP175" s="67" t="s">
        <v>521</v>
      </c>
      <c r="CQ175" s="67" t="s">
        <v>521</v>
      </c>
      <c r="CR175" s="67" t="s">
        <v>521</v>
      </c>
      <c r="CS175" s="67" t="s">
        <v>521</v>
      </c>
      <c r="CT175" s="68" t="s">
        <v>521</v>
      </c>
      <c r="CU175" s="69" t="s">
        <v>521</v>
      </c>
      <c r="CV175" s="67" t="s">
        <v>521</v>
      </c>
      <c r="CW175" s="67" t="s">
        <v>521</v>
      </c>
      <c r="CX175" s="67" t="s">
        <v>521</v>
      </c>
      <c r="CY175" s="67" t="s">
        <v>521</v>
      </c>
      <c r="CZ175" s="67" t="s">
        <v>521</v>
      </c>
      <c r="DA175" s="67" t="s">
        <v>521</v>
      </c>
      <c r="DB175" s="67" t="s">
        <v>521</v>
      </c>
      <c r="DC175" s="67" t="s">
        <v>521</v>
      </c>
      <c r="DD175" s="68" t="s">
        <v>521</v>
      </c>
      <c r="DE175" s="69" t="s">
        <v>521</v>
      </c>
      <c r="DF175" s="71" t="s">
        <v>521</v>
      </c>
      <c r="DG175" s="67" t="s">
        <v>521</v>
      </c>
      <c r="DH175" s="67" t="s">
        <v>521</v>
      </c>
      <c r="DI175" s="67" t="s">
        <v>521</v>
      </c>
      <c r="DJ175" s="67" t="s">
        <v>521</v>
      </c>
      <c r="DK175" s="67" t="s">
        <v>521</v>
      </c>
      <c r="DL175" s="67" t="s">
        <v>521</v>
      </c>
      <c r="DM175" s="67" t="s">
        <v>521</v>
      </c>
      <c r="DN175" s="68" t="s">
        <v>521</v>
      </c>
      <c r="DO175" s="70" t="s">
        <v>521</v>
      </c>
      <c r="DP175" s="71" t="s">
        <v>521</v>
      </c>
      <c r="DQ175" s="67" t="s">
        <v>521</v>
      </c>
      <c r="DR175" s="67" t="s">
        <v>521</v>
      </c>
      <c r="DS175" s="67" t="s">
        <v>521</v>
      </c>
      <c r="DT175" s="67" t="s">
        <v>521</v>
      </c>
      <c r="DU175" s="67" t="s">
        <v>521</v>
      </c>
      <c r="DV175" s="67" t="s">
        <v>521</v>
      </c>
      <c r="DW175" s="67" t="s">
        <v>521</v>
      </c>
      <c r="DX175" s="72" t="s">
        <v>521</v>
      </c>
      <c r="DY175" s="73" t="s">
        <v>522</v>
      </c>
      <c r="DZ175" s="74">
        <v>2</v>
      </c>
      <c r="EA175" s="74">
        <v>3</v>
      </c>
      <c r="EB175" s="74">
        <v>3</v>
      </c>
      <c r="EC175" s="75">
        <v>4</v>
      </c>
      <c r="ED175" s="76" t="s">
        <v>522</v>
      </c>
      <c r="EE175" s="74">
        <f t="shared" si="303"/>
        <v>2</v>
      </c>
      <c r="EF175" s="74">
        <f t="shared" si="304"/>
        <v>6</v>
      </c>
      <c r="EG175" s="74">
        <f t="shared" si="305"/>
        <v>18</v>
      </c>
      <c r="EH175" s="77">
        <f t="shared" si="306"/>
        <v>72</v>
      </c>
      <c r="EI175" s="73">
        <v>30</v>
      </c>
      <c r="EJ175" s="74">
        <v>50</v>
      </c>
      <c r="EK175" s="74">
        <v>90</v>
      </c>
      <c r="EL175" s="74">
        <v>150</v>
      </c>
      <c r="EM175" s="75">
        <v>450</v>
      </c>
      <c r="EN175" s="78">
        <v>1</v>
      </c>
      <c r="EO175" s="79">
        <f t="shared" si="307"/>
        <v>0.83333333333333337</v>
      </c>
      <c r="EP175" s="79">
        <f t="shared" si="308"/>
        <v>0.5</v>
      </c>
      <c r="EQ175" s="79">
        <f t="shared" si="309"/>
        <v>0.27777777777777779</v>
      </c>
      <c r="ER175" s="80">
        <f t="shared" si="310"/>
        <v>0.20833333333333334</v>
      </c>
      <c r="ES175" s="128" t="s">
        <v>532</v>
      </c>
      <c r="ET175" s="82" t="s">
        <v>702</v>
      </c>
      <c r="EU175" s="83">
        <v>4</v>
      </c>
      <c r="EV175" s="73">
        <v>42</v>
      </c>
      <c r="EW175" s="74">
        <v>42</v>
      </c>
      <c r="EX175" s="74">
        <v>19</v>
      </c>
      <c r="EY175" s="74">
        <v>21</v>
      </c>
      <c r="EZ175" s="74">
        <v>13</v>
      </c>
      <c r="FA175" s="74">
        <v>31</v>
      </c>
      <c r="FB175" s="74">
        <v>21</v>
      </c>
      <c r="FC175" s="74">
        <v>18</v>
      </c>
      <c r="FD175" s="74">
        <f t="shared" si="311"/>
        <v>32</v>
      </c>
      <c r="FE175" s="84">
        <f t="shared" si="312"/>
        <v>37</v>
      </c>
      <c r="FF175" s="73">
        <f>RANK(EV175,$EV$9:$EV$497,0)</f>
        <v>310</v>
      </c>
      <c r="FG175" s="74">
        <f>RANK(EW175,$EW$9:$EW$497,0)</f>
        <v>220</v>
      </c>
      <c r="FH175" s="74">
        <f>RANK(EX175,$EX$9:$EX$497,0)</f>
        <v>311</v>
      </c>
      <c r="FI175" s="74">
        <f>RANK(EY175,$EY$9:$EY$497,0)</f>
        <v>299</v>
      </c>
      <c r="FJ175" s="74">
        <f>RANK(EZ175,$EZ$9:$EZ$497,0)</f>
        <v>281</v>
      </c>
      <c r="FK175" s="74">
        <f>RANK(FA175,$FA$9:$FA$497,0)</f>
        <v>106</v>
      </c>
      <c r="FL175" s="74">
        <f>RANK(FB175,$FB$9:$FB$497,0)</f>
        <v>318</v>
      </c>
      <c r="FM175" s="74">
        <f>RANK(FC175,$FC$9:$FC$497,0)</f>
        <v>344</v>
      </c>
      <c r="FN175" s="74">
        <f>RANK(FD175,$FD$9:$FD$497,0)</f>
        <v>354</v>
      </c>
      <c r="FO175" s="84">
        <f>RANK(FE175,$FE$9:$FE$497,0)</f>
        <v>352</v>
      </c>
      <c r="FP175" s="73">
        <f>COUNTIFS($EV$9:$EV$497,"&gt;"&amp;EV175,$ES$9:$ES$497,ES175)+1</f>
        <v>45</v>
      </c>
      <c r="FQ175" s="74">
        <f>COUNTIFS($EW$9:$EW$497,"&gt;"&amp;EW175,$ES$9:$ES$497,ES175)+1</f>
        <v>50</v>
      </c>
      <c r="FR175" s="74">
        <f>COUNTIFS($EX$9:$EX$497,"&gt;"&amp;EX175,$ES$9:$ES$497,ES175)+1</f>
        <v>44</v>
      </c>
      <c r="FS175" s="74">
        <f>COUNTIFS($EY$9:$EY$497,"&gt;"&amp;EY175,$ES$9:$ES$497,ES175)+1</f>
        <v>41</v>
      </c>
      <c r="FT175" s="74">
        <f>COUNTIFS($EZ$9:$EZ$497,"&gt;"&amp;EZ175,$ES$9:$ES$497,ES175)+1</f>
        <v>44</v>
      </c>
      <c r="FU175" s="74">
        <f>COUNTIFS($FA$9:$FA$497,"&gt;"&amp;FA175,$ES$9:$ES$497,ES175)+1</f>
        <v>53</v>
      </c>
      <c r="FV175" s="74">
        <f>COUNTIFS($FB$9:$FB$497,"&gt;"&amp;FB175,$ES$9:$ES$497,ES175)+1</f>
        <v>40</v>
      </c>
      <c r="FW175" s="74">
        <f>COUNTIFS($FC$9:$FC$497,"&gt;"&amp;FC175,$ES$9:$ES$497,ES175)+1</f>
        <v>50</v>
      </c>
      <c r="FX175" s="74">
        <f>COUNTIFS($FD$9:$FD$497,"&gt;"&amp;FD175,$ES$9:$ES$497,ES175)+1</f>
        <v>48</v>
      </c>
      <c r="FY175" s="84">
        <f>COUNTIFS($FE$9:$FE$497,"&gt;"&amp;FE175,$ES$9:$ES$497,ES175)+1</f>
        <v>49</v>
      </c>
      <c r="FZ175" s="85">
        <f t="shared" si="313"/>
        <v>0.89</v>
      </c>
      <c r="GA175" s="86">
        <f t="shared" si="314"/>
        <v>0.89</v>
      </c>
      <c r="GB175" s="86">
        <f t="shared" si="315"/>
        <v>0.4</v>
      </c>
      <c r="GC175" s="86">
        <f t="shared" si="316"/>
        <v>0.45</v>
      </c>
      <c r="GD175" s="86">
        <f t="shared" si="317"/>
        <v>0.28000000000000003</v>
      </c>
      <c r="GE175" s="86">
        <f t="shared" si="318"/>
        <v>0.66</v>
      </c>
      <c r="GF175" s="86">
        <f t="shared" si="319"/>
        <v>0.45</v>
      </c>
      <c r="GG175" s="86">
        <f t="shared" si="320"/>
        <v>0.38</v>
      </c>
      <c r="GH175" s="86">
        <f t="shared" si="321"/>
        <v>0.68</v>
      </c>
      <c r="GI175" s="87">
        <f t="shared" si="322"/>
        <v>0.79</v>
      </c>
      <c r="GJ175" s="85">
        <f>ROUND(((FZ175-AVERAGE(FZ$9:FZ$497))/STDEVP(FZ$9:FZ$497)*10+50),2)</f>
        <v>47.02</v>
      </c>
      <c r="GK175" s="86">
        <f>ROUND(((GA175-AVERAGE(GA$9:GA$497))/STDEVP(GA$9:GA$497)*10+50),2)</f>
        <v>55.96</v>
      </c>
      <c r="GL175" s="86">
        <f>ROUND(((GB175-AVERAGE(GB$9:GB$497))/STDEVP(GB$9:GB$497)*10+50),2)</f>
        <v>43.13</v>
      </c>
      <c r="GM175" s="86">
        <f>ROUND(((GC175-AVERAGE(GC$9:GC$497))/STDEVP(GC$9:GC$497)*10+50),2)</f>
        <v>46.19</v>
      </c>
      <c r="GN175" s="86">
        <f>ROUND(((GD175-AVERAGE(GD$9:GD$497))/STDEVP(GD$9:GD$497)*10+50),2)</f>
        <v>46.16</v>
      </c>
      <c r="GO175" s="86">
        <f>ROUND(((GE175-AVERAGE(GE$9:GE$497))/STDEVP(GE$9:GE$497)*10+50),2)</f>
        <v>61.31</v>
      </c>
      <c r="GP175" s="86">
        <f>ROUND(((GF175-AVERAGE(GF$9:GF$497))/STDEVP(GF$9:GF$497)*10+50),2)</f>
        <v>44.18</v>
      </c>
      <c r="GQ175" s="86">
        <f>ROUND(((GG175-AVERAGE(GG$9:GG$497))/STDEVP(GG$9:GG$497)*10+50),2)</f>
        <v>42.15</v>
      </c>
      <c r="GR175" s="86">
        <f>ROUND(((GH175-AVERAGE(GH$9:GH$497))/STDEVP(GH$9:GH$497)*10+50),2)</f>
        <v>39.25</v>
      </c>
      <c r="GS175" s="87">
        <f>ROUND(((GI175-AVERAGE(GI$9:GI$497))/STDEVP(GI$9:GI$497)*10+50),2)</f>
        <v>41.1</v>
      </c>
      <c r="GT175" s="73">
        <f>RANK(GJ175,$GJ$9:$GJ$497,0)</f>
        <v>272</v>
      </c>
      <c r="GU175" s="74">
        <f>RANK(GK175,$GK$9:$GK$497,0)</f>
        <v>121</v>
      </c>
      <c r="GV175" s="74">
        <f>RANK(GL175,$GL$9:$GL$497,0)</f>
        <v>325</v>
      </c>
      <c r="GW175" s="74">
        <f>RANK(GM175,$GM$9:$GM$497,0)</f>
        <v>278</v>
      </c>
      <c r="GX175" s="74">
        <f>RANK(GN175,$GN$9:$GN$497,0)</f>
        <v>234</v>
      </c>
      <c r="GY175" s="74">
        <f>RANK(GO175,$GO$9:$GO$497,0)</f>
        <v>63</v>
      </c>
      <c r="GZ175" s="74">
        <f>RANK(GP175,$GP$9:$GP$497,0)</f>
        <v>294</v>
      </c>
      <c r="HA175" s="74">
        <f>RANK(GQ175,$GQ$9:$GQ$497,0)</f>
        <v>343</v>
      </c>
      <c r="HB175" s="74">
        <f>RANK(GR175,$GR$9:$GR$497,0)</f>
        <v>406</v>
      </c>
      <c r="HC175" s="84">
        <f>RANK(GS175,$GS$9:$GS$497,0)</f>
        <v>366</v>
      </c>
      <c r="HD175" s="85">
        <f>ROUND(AVERAGEIF($ES$9:$ES$497,$ES175,$FZ$9:$FZ$497),2)</f>
        <v>0.93</v>
      </c>
      <c r="HE175" s="86">
        <f>ROUND(AVERAGEIF($ES$9:$ES$497,$ES175,$GA$9:$GA$497),2)</f>
        <v>0.96</v>
      </c>
      <c r="HF175" s="86">
        <f>ROUND(AVERAGEIF($ES$9:$ES$497,$ES175,$GB$9:$GB$497),2)</f>
        <v>0.41</v>
      </c>
      <c r="HG175" s="86">
        <f>ROUND(AVERAGEIF($ES$9:$ES$497,$ES175,$GC$9:$GC$497),2)</f>
        <v>0.46</v>
      </c>
      <c r="HH175" s="86">
        <f>ROUND(AVERAGEIF($ES$9:$ES$497,$ES175,$GD$9:$GD$497),2)</f>
        <v>0.38</v>
      </c>
      <c r="HI175" s="86">
        <f>ROUND(AVERAGEIF($ES$9:$ES$497,$ES175,$GE$9:$GE$497),2)</f>
        <v>0.85</v>
      </c>
      <c r="HJ175" s="86">
        <f>ROUND(AVERAGEIF($ES$9:$ES$497,$ES175,$GF$9:$GF$497),2)</f>
        <v>0.44</v>
      </c>
      <c r="HK175" s="86">
        <f>ROUND(AVERAGEIF($ES$9:$ES$497,$ES175,$GG$9:$GG$497),2)</f>
        <v>0.42</v>
      </c>
      <c r="HL175" s="86">
        <f>ROUND(AVERAGEIF($ES$9:$ES$497,$ES175,$GH$9:$GH$497),2)</f>
        <v>0.8</v>
      </c>
      <c r="HM175" s="87">
        <f>ROUND(AVERAGEIF($ES$9:$ES$497,$ES175,$GI$9:$GI$497),2)</f>
        <v>0.84</v>
      </c>
      <c r="HN175" s="88">
        <f t="shared" si="323"/>
        <v>-4.0000000000000036E-2</v>
      </c>
      <c r="HO175" s="89">
        <f t="shared" si="324"/>
        <v>-6.9999999999999951E-2</v>
      </c>
      <c r="HP175" s="89">
        <f t="shared" si="325"/>
        <v>-9.9999999999999534E-3</v>
      </c>
      <c r="HQ175" s="89">
        <f t="shared" si="326"/>
        <v>-1.0000000000000009E-2</v>
      </c>
      <c r="HR175" s="89">
        <f t="shared" si="327"/>
        <v>-9.9999999999999978E-2</v>
      </c>
      <c r="HS175" s="89">
        <f t="shared" si="328"/>
        <v>-0.18999999999999995</v>
      </c>
      <c r="HT175" s="89">
        <f t="shared" si="329"/>
        <v>1.0000000000000009E-2</v>
      </c>
      <c r="HU175" s="89">
        <f t="shared" si="330"/>
        <v>-3.999999999999998E-2</v>
      </c>
      <c r="HV175" s="89">
        <f t="shared" si="331"/>
        <v>-0.12</v>
      </c>
      <c r="HW175" s="90">
        <f t="shared" si="332"/>
        <v>-4.9999999999999933E-2</v>
      </c>
      <c r="HX175" s="73">
        <f>COUNTIFS($FZ$9:$FZ$497,"&gt;"&amp;FZ175,$ES$9:$ES$497,$ES175)+1</f>
        <v>39</v>
      </c>
      <c r="HY175" s="74">
        <f>COUNTIFS($GA$9:$GA$497,"&gt;"&amp;GA175,$ES$9:$ES$497,$ES175)+1</f>
        <v>44</v>
      </c>
      <c r="HZ175" s="74">
        <f>COUNTIFS($GB$9:$GB$497,"&gt;"&amp;GB175,$ES$9:$ES$497,$ES175)+1</f>
        <v>35</v>
      </c>
      <c r="IA175" s="74">
        <f>COUNTIFS($GC$9:$GC$497,"&gt;"&amp;GC175,$ES$9:$ES$497,$ES175)+1</f>
        <v>36</v>
      </c>
      <c r="IB175" s="74">
        <f>COUNTIFS($GD$9:$GD$497,"&gt;"&amp;GD175,$ES$9:$ES$497,$ES175)+1</f>
        <v>56</v>
      </c>
      <c r="IC175" s="74">
        <f>COUNTIFS($GE$9:$GE$497,"&gt;"&amp;GE175,$ES$9:$ES$497,$ES175)+1</f>
        <v>54</v>
      </c>
      <c r="ID175" s="74">
        <f>COUNTIFS($GF$9:$GF$497,"&gt;"&amp;GF175,$ES$9:$ES$497,$ES175)+1</f>
        <v>24</v>
      </c>
      <c r="IE175" s="74">
        <f>COUNTIFS($GG$9:$GG$497,"&gt;"&amp;GG175,$ES$9:$ES$497,$ES175)+1</f>
        <v>43</v>
      </c>
      <c r="IF175" s="74">
        <f>COUNTIFS($GH$9:$GH$497,"&gt;"&amp;GH175,$ES$9:$ES$497,$ES175)+1</f>
        <v>54</v>
      </c>
      <c r="IG175" s="84">
        <f>COUNTIFS($GI$9:$GI$497,"&gt;"&amp;GI175,$ES$9:$ES$497,$ES175)+1</f>
        <v>41</v>
      </c>
      <c r="IH175" s="91"/>
      <c r="II175" s="79"/>
      <c r="IJ175" s="79"/>
      <c r="IK175" s="79"/>
      <c r="IL175" s="79"/>
      <c r="IM175" s="92"/>
      <c r="IN175" s="93"/>
      <c r="IO175" s="94"/>
      <c r="IP175" s="95"/>
      <c r="IQ175" s="79"/>
      <c r="IR175" s="79"/>
      <c r="IS175" s="79"/>
      <c r="IT175" s="79"/>
      <c r="IU175" s="79"/>
      <c r="IV175" s="79"/>
      <c r="IW175" s="96"/>
      <c r="IX175" s="93"/>
      <c r="IY175" s="79"/>
      <c r="IZ175" s="79"/>
      <c r="JA175" s="79"/>
      <c r="JB175" s="79"/>
      <c r="JC175" s="79"/>
      <c r="JD175" s="79"/>
      <c r="JE175" s="97"/>
      <c r="JF175" s="95"/>
      <c r="JG175" s="79"/>
      <c r="JH175" s="79"/>
      <c r="JI175" s="79"/>
      <c r="JJ175" s="79"/>
      <c r="JK175" s="79"/>
      <c r="JL175" s="79"/>
      <c r="JM175" s="96"/>
      <c r="JN175" s="93"/>
      <c r="JO175" s="79"/>
      <c r="JP175" s="79"/>
      <c r="JQ175" s="79"/>
      <c r="JR175" s="79"/>
      <c r="JS175" s="79"/>
      <c r="JT175" s="79"/>
      <c r="JU175" s="79"/>
      <c r="JV175" s="79"/>
      <c r="JW175" s="79"/>
      <c r="JX175" s="79"/>
      <c r="JY175" s="79"/>
      <c r="JZ175" s="97"/>
      <c r="KA175" s="93"/>
      <c r="KB175" s="79"/>
      <c r="KC175" s="79"/>
      <c r="KD175" s="79"/>
      <c r="KE175" s="97"/>
      <c r="KF175" s="95"/>
      <c r="KG175" s="79"/>
      <c r="KH175" s="79"/>
      <c r="KI175" s="79"/>
      <c r="KJ175" s="79"/>
      <c r="KK175" s="98"/>
      <c r="KL175" s="79"/>
      <c r="KM175" s="79"/>
      <c r="KN175" s="79"/>
      <c r="KO175" s="79"/>
      <c r="KP175" s="79"/>
      <c r="KQ175" s="79"/>
      <c r="KR175" s="79"/>
      <c r="KS175" s="96"/>
      <c r="KT175" s="96"/>
      <c r="KU175" s="96"/>
      <c r="KV175" s="96"/>
      <c r="KW175" s="93"/>
      <c r="KX175" s="79"/>
      <c r="KY175" s="79"/>
      <c r="KZ175" s="79"/>
      <c r="LA175" s="79"/>
      <c r="LB175" s="79"/>
      <c r="LC175" s="96"/>
      <c r="LD175" s="93"/>
      <c r="LE175" s="94"/>
      <c r="LF175" s="99"/>
      <c r="LG175" s="75"/>
      <c r="LH175" s="93"/>
      <c r="LI175" s="79"/>
      <c r="LJ175" s="74"/>
      <c r="LK175" s="74"/>
      <c r="LL175" s="74"/>
      <c r="LM175" s="100"/>
      <c r="LN175" s="95"/>
      <c r="LO175" s="79"/>
      <c r="LP175" s="79"/>
      <c r="LQ175" s="79"/>
      <c r="LR175" s="96"/>
      <c r="LS175" s="93"/>
      <c r="LT175" s="79"/>
      <c r="LU175" s="79"/>
      <c r="LV175" s="79"/>
      <c r="LW175" s="79"/>
      <c r="LX175" s="79"/>
      <c r="LY175" s="79"/>
      <c r="LZ175" s="79"/>
      <c r="MA175" s="97"/>
      <c r="MB175" s="95"/>
      <c r="MC175" s="79"/>
      <c r="MD175" s="79"/>
      <c r="ME175" s="79"/>
      <c r="MF175" s="79"/>
      <c r="MG175" s="79"/>
      <c r="MH175" s="79"/>
      <c r="MI175" s="79"/>
      <c r="MJ175" s="79"/>
      <c r="MK175" s="79"/>
      <c r="ML175" s="79"/>
      <c r="MM175" s="79"/>
      <c r="MN175" s="98"/>
      <c r="MO175" s="98"/>
      <c r="MP175" s="96"/>
      <c r="MQ175" s="93"/>
      <c r="MR175" s="79"/>
      <c r="MS175" s="79"/>
      <c r="MT175" s="79"/>
      <c r="MU175" s="79"/>
      <c r="MV175" s="98"/>
      <c r="MW175" s="79"/>
      <c r="MX175" s="79"/>
      <c r="MY175" s="79"/>
      <c r="MZ175" s="79"/>
      <c r="NA175" s="79"/>
      <c r="NB175" s="79"/>
      <c r="NC175" s="79"/>
      <c r="ND175" s="96"/>
      <c r="NE175" s="96"/>
      <c r="NF175" s="96"/>
      <c r="NG175" s="96"/>
      <c r="NH175" s="93"/>
      <c r="NI175" s="79"/>
      <c r="NJ175" s="79"/>
      <c r="NK175" s="79"/>
      <c r="NL175" s="79"/>
      <c r="NM175" s="79"/>
      <c r="NN175" s="94"/>
      <c r="NO175" s="93"/>
      <c r="NP175" s="80"/>
      <c r="NQ175" s="124" t="s">
        <v>953</v>
      </c>
      <c r="NR175" s="102" t="s">
        <v>955</v>
      </c>
      <c r="NS175" s="102"/>
      <c r="NT175" s="102"/>
      <c r="NU175" s="102"/>
      <c r="NV175" s="104"/>
      <c r="NW175" s="102" t="s">
        <v>929</v>
      </c>
      <c r="NX175" s="133" t="s">
        <v>946</v>
      </c>
      <c r="NY175" s="129" t="s">
        <v>931</v>
      </c>
      <c r="NZ175" s="133" t="s">
        <v>946</v>
      </c>
      <c r="OA175" s="134"/>
      <c r="OB175" s="134"/>
      <c r="OC175" s="134"/>
      <c r="OD175" s="108">
        <f t="shared" si="333"/>
        <v>72</v>
      </c>
      <c r="OE175" s="109">
        <v>7</v>
      </c>
      <c r="OF175" s="110">
        <f t="shared" si="334"/>
        <v>30</v>
      </c>
      <c r="OG175" s="109">
        <v>7</v>
      </c>
      <c r="OH175" s="111">
        <f>ROUND(AVERAGEIF($ES$9:$ES$497,$ES175,EV$9:EV$497),0)</f>
        <v>58</v>
      </c>
      <c r="OI175" s="112">
        <f>ROUND(AVERAGEIF($ES$9:$ES$497,$ES175,EW$9:EW$497),0)</f>
        <v>57</v>
      </c>
      <c r="OJ175" s="112">
        <f>ROUND(AVERAGEIF($ES$9:$ES$497,$ES175,EX$9:EX$497),0)</f>
        <v>24</v>
      </c>
      <c r="OK175" s="112">
        <f>ROUND(AVERAGEIF($ES$9:$ES$497,$ES175,EY$9:EY$497),0)</f>
        <v>29</v>
      </c>
      <c r="OL175" s="112">
        <f>ROUND(AVERAGEIF($ES$9:$ES$497,$ES175,EZ$9:EZ$497),0)</f>
        <v>25</v>
      </c>
      <c r="OM175" s="112">
        <f>ROUND(AVERAGEIF($ES$9:$ES$497,$ES175,FA$9:FA$497),0)</f>
        <v>51</v>
      </c>
      <c r="ON175" s="112">
        <f>ROUND(AVERAGEIF($ES$9:$ES$497,$ES175,FB$9:FB$497),0)</f>
        <v>27</v>
      </c>
      <c r="OO175" s="112">
        <f>ROUND(AVERAGEIF($ES$9:$ES$497,$ES175,FC$9:FC$497),0)</f>
        <v>25</v>
      </c>
      <c r="OP175" s="112">
        <f>ROUND(AVERAGEIF($ES$9:$ES$497,$ES175,FD$9:FD$497),0)</f>
        <v>49</v>
      </c>
      <c r="OQ175" s="113">
        <f>ROUND(AVERAGEIF($ES$9:$ES$497,$ES175,FE$9:FE$497),0)</f>
        <v>49</v>
      </c>
      <c r="OR175" s="114">
        <f>ROUND(EV175/MAX(EV$9:EV$497)*100,0)</f>
        <v>24</v>
      </c>
      <c r="OS175" s="115">
        <f>ROUND(EW175/MAX(EW$9:EW$497)*100,0)</f>
        <v>33</v>
      </c>
      <c r="OT175" s="115">
        <f>ROUND(EX175/MAX(EX$9:EX$497)*100,0)</f>
        <v>16</v>
      </c>
      <c r="OU175" s="115">
        <f>ROUND(EY175/MAX(EY$9:EY$497)*100,0)</f>
        <v>14</v>
      </c>
      <c r="OV175" s="115">
        <f>ROUND(EZ175/MAX(EZ$9:EZ$497)*100,0)</f>
        <v>10</v>
      </c>
      <c r="OW175" s="115">
        <f>ROUND(FA175/MAX(FA$9:FA$497)*100,0)</f>
        <v>27</v>
      </c>
      <c r="OX175" s="115">
        <f>ROUND(FB175/MAX(FB$9:FB$497)*100,0)</f>
        <v>16</v>
      </c>
      <c r="OY175" s="116">
        <f>ROUND(FC175/MAX(FC$9:FC$497)*100,0)</f>
        <v>12</v>
      </c>
      <c r="OZ175" s="115">
        <f>ROUND(FD175/MAX(FD$9:FD$497)*100,0)</f>
        <v>22</v>
      </c>
      <c r="PA175" s="117">
        <f>ROUND(FE175/MAX(FE$9:FE$497)*100,0)</f>
        <v>15</v>
      </c>
      <c r="PB175" s="118">
        <f t="shared" si="335"/>
        <v>220</v>
      </c>
      <c r="PC175" s="115">
        <f t="shared" si="336"/>
        <v>202</v>
      </c>
      <c r="PD175" s="115">
        <f t="shared" si="337"/>
        <v>250</v>
      </c>
      <c r="PE175" s="115">
        <f t="shared" si="338"/>
        <v>244</v>
      </c>
      <c r="PF175" s="115">
        <f t="shared" si="339"/>
        <v>250</v>
      </c>
      <c r="PG175" s="119">
        <f t="shared" si="340"/>
        <v>239</v>
      </c>
      <c r="PH175" s="118">
        <f>ROUND(PB175/MAX(PB$9:PB$497)*100,0)</f>
        <v>26</v>
      </c>
      <c r="PI175" s="115">
        <f>ROUND(PC175/MAX(PC$9:PC$497)*100,0)</f>
        <v>24</v>
      </c>
      <c r="PJ175" s="115">
        <f>ROUND(PD175/MAX(PD$9:PD$497)*100,0)</f>
        <v>27</v>
      </c>
      <c r="PK175" s="115">
        <f>ROUND(PE175/MAX(PE$9:PE$497)*100,0)</f>
        <v>24</v>
      </c>
      <c r="PL175" s="115">
        <f>ROUND(PF175/MAX(PF$9:PF$497)*100,0)</f>
        <v>35</v>
      </c>
      <c r="PM175" s="119">
        <f>ROUND(PG175/MAX(PG$9:PG$497)*100,0)</f>
        <v>35</v>
      </c>
      <c r="PN175" s="118">
        <f>RANK(PH175,PH$9:PH$497,0)</f>
        <v>327</v>
      </c>
      <c r="PO175" s="115">
        <f>RANK(PI175,PI$9:PI$497,0)</f>
        <v>324</v>
      </c>
      <c r="PP175" s="115">
        <f>RANK(PJ175,PJ$9:PJ$497,0)</f>
        <v>331</v>
      </c>
      <c r="PQ175" s="115">
        <f>RANK(PK175,PK$9:PK$497,0)</f>
        <v>334</v>
      </c>
      <c r="PR175" s="115">
        <f>RANK(PL175,PL$9:PL$497,0)</f>
        <v>288</v>
      </c>
      <c r="PS175" s="119">
        <f>RANK(PM175,PM$9:PM$497,0)</f>
        <v>267</v>
      </c>
      <c r="PT175" s="120">
        <f>ROUND(FZ175/MAX(FZ$9:FZ$497)*100,0)</f>
        <v>49</v>
      </c>
      <c r="PU175" s="115">
        <f>ROUND(GA175/MAX(GA$9:GA$497)*100,0)</f>
        <v>50</v>
      </c>
      <c r="PV175" s="115">
        <f>ROUND(GB175/MAX(GB$9:GB$497)*100,0)</f>
        <v>29</v>
      </c>
      <c r="PW175" s="115">
        <f>ROUND(GC175/MAX(GC$9:GC$497)*100,0)</f>
        <v>36</v>
      </c>
      <c r="PX175" s="115">
        <f>ROUND(GD175/MAX(GD$9:GD$497)*100,0)</f>
        <v>16</v>
      </c>
      <c r="PY175" s="115">
        <f>ROUND(GE175/MAX(GE$9:GE$497)*100,0)</f>
        <v>40</v>
      </c>
      <c r="PZ175" s="115">
        <f>ROUND(GF175/MAX(GF$9:GF$497)*100,0)</f>
        <v>21</v>
      </c>
      <c r="QA175" s="116">
        <f>ROUND(GG175/MAX(GG$9:GG$497)*100,0)</f>
        <v>21</v>
      </c>
      <c r="QB175" s="115">
        <f>ROUND(GH175/MAX(GH$9:GH$497)*100,0)</f>
        <v>30</v>
      </c>
      <c r="QC175" s="121">
        <f>ROUND(GI175/MAX(GI$9:GI$497)*100,0)</f>
        <v>25</v>
      </c>
      <c r="QD175" s="120">
        <f>ROUND(AVERAGEIF($ES$9:$ES$497,$ES175,PT$9:PT$497),0)</f>
        <v>51</v>
      </c>
      <c r="QE175" s="120">
        <f>ROUND(AVERAGEIF($ES$9:$ES$497,$ES175,PU$9:PU$497),0)</f>
        <v>54</v>
      </c>
      <c r="QF175" s="120">
        <f>ROUND(AVERAGEIF($ES$9:$ES$497,$ES175,PV$9:PV$497),0)</f>
        <v>30</v>
      </c>
      <c r="QG175" s="120">
        <f>ROUND(AVERAGEIF($ES$9:$ES$497,$ES175,PW$9:PW$497),0)</f>
        <v>36</v>
      </c>
      <c r="QH175" s="120">
        <f>ROUND(AVERAGEIF($ES$9:$ES$497,$ES175,PX$9:PX$497),0)</f>
        <v>21</v>
      </c>
      <c r="QI175" s="120">
        <f>ROUND(AVERAGEIF($ES$9:$ES$497,$ES175,PY$9:PY$497),0)</f>
        <v>51</v>
      </c>
      <c r="QJ175" s="120">
        <f>ROUND(AVERAGEIF($ES$9:$ES$497,$ES175,PZ$9:PZ$497),0)</f>
        <v>21</v>
      </c>
      <c r="QK175" s="120">
        <f>ROUND(AVERAGEIF($ES$9:$ES$497,$ES175,QA$9:QA$497),0)</f>
        <v>23</v>
      </c>
      <c r="QL175" s="120">
        <f>ROUND(AVERAGEIF($ES$9:$ES$497,$ES175,QB$9:QB$497),0)</f>
        <v>35</v>
      </c>
      <c r="QM175" s="120">
        <f>ROUND(AVERAGEIF($ES$9:$ES$497,$ES175,QC$9:QC$497),0)</f>
        <v>27</v>
      </c>
      <c r="QN175" s="114">
        <f t="shared" si="297"/>
        <v>413</v>
      </c>
      <c r="QO175" s="115">
        <f t="shared" si="298"/>
        <v>361</v>
      </c>
      <c r="QP175" s="115">
        <f t="shared" si="299"/>
        <v>477</v>
      </c>
      <c r="QQ175" s="115">
        <f t="shared" si="300"/>
        <v>476</v>
      </c>
      <c r="QR175" s="115">
        <f t="shared" si="301"/>
        <v>541</v>
      </c>
      <c r="QS175" s="119">
        <f t="shared" si="302"/>
        <v>451</v>
      </c>
      <c r="QT175" s="114">
        <f>ROUND((QN175-MIN(QN$9:QN$497))/(MAX(QN$9:QN$497)-MIN(QN$9:QN$497))*100,0)</f>
        <v>29</v>
      </c>
      <c r="QU175" s="115">
        <f>ROUND((QO175-MIN(QO$9:QO$497))/(MAX(QO$9:QO$497)-MIN(QO$9:QO$497))*100,0)</f>
        <v>22</v>
      </c>
      <c r="QV175" s="115">
        <f>ROUND((QP175-MIN(QP$9:QP$497))/(MAX(QP$9:QP$497)-MIN(QP$9:QP$497))*100,0)</f>
        <v>18</v>
      </c>
      <c r="QW175" s="115">
        <f>ROUND((QQ175-MIN(QQ$9:QQ$497))/(MAX(QQ$9:QQ$497)-MIN(QQ$9:QQ$497))*100,0)</f>
        <v>24</v>
      </c>
      <c r="QX175" s="115">
        <f>ROUND((QR175-MIN(QR$9:QR$497))/(MAX(QR$9:QR$497)-MIN(QR$9:QR$497))*100,0)</f>
        <v>52</v>
      </c>
      <c r="QY175" s="115">
        <f>ROUND((QS175-MIN(QS$9:QS$497))/(MAX(QS$9:QS$497)-MIN(QS$9:QS$497))*100,0)</f>
        <v>55</v>
      </c>
      <c r="QZ175" s="114">
        <f>RANK(QN175,QN$9:QN$497,0)</f>
        <v>339</v>
      </c>
      <c r="RA175" s="115">
        <f>RANK(QO175,QO$9:QO$497,0)</f>
        <v>251</v>
      </c>
      <c r="RB175" s="115">
        <f>RANK(QP175,QP$9:QP$497,0)</f>
        <v>356</v>
      </c>
      <c r="RC175" s="115">
        <f>RANK(QQ175,QQ$9:QQ$497,0)</f>
        <v>345</v>
      </c>
      <c r="RD175" s="115">
        <f>RANK(QR175,QR$9:QR$497,0)</f>
        <v>164</v>
      </c>
      <c r="RE175" s="115">
        <f>RANK(QS175,QS$9:QS$497,0)</f>
        <v>87</v>
      </c>
      <c r="RF175" s="122"/>
      <c r="RG175" s="115">
        <f>($RH$3*(IH175+IJ175)*100*100/MAX(EX$9:EX$497)*$RO$3) +($RH$3*(II175+IJ175)*100*100/MAX(EX$9:EX$497)*$RO$4) + ($RH$3*IK175*100*100/MAX(EX$9:EX$497)*0.098)</f>
        <v>0</v>
      </c>
      <c r="RH175" s="115">
        <f>($RH$4*IL175*100*100/MAX(EZ$9:EZ$497))*$RQ$3</f>
        <v>0</v>
      </c>
      <c r="RI175" s="115">
        <f>($RH$3*IM175*100*100/MAX(EY$9:EY$497))*$RQ$4</f>
        <v>0</v>
      </c>
      <c r="RJ175" s="115">
        <f>($RH$3*IN175*100*100/MAX(EX$9:EX$497))</f>
        <v>0</v>
      </c>
      <c r="RK175" s="115">
        <f>($RH$4*IO175*100*100/MAX(EZ$9:EZ$497))*$RQ$3</f>
        <v>0</v>
      </c>
      <c r="RL175" s="115">
        <f>(($RL$4*IP175*100*((100/MAX(EX$9:EX$497)+100/MAX(EZ$9:EZ$497))/2))+($RL$4*IQ175*100*((100/MAX(EX$9:EX$497)+100/MAX(EZ$9:EZ$497))/2))+($RL$4*IR175*100*((100/MAX(EX$9:EX$497)+100/MAX(EZ$9:EZ$497))/2))+($RL$4*IS175*100*((100/MAX(EX$9:EX$497)+100/MAX(EZ$9:EZ$497))/2))+($RL$4*IT175*100*((100/MAX(EX$9:EX$497)+100/MAX(EZ$9:EZ$497))/2))+($RL$4*IU175*100*((100/MAX(EX$9:EX$497)+100/MAX(EZ$9:EZ$497))/2))+($RL$4*IV175*100*((100/MAX(EX$9:EX$497)+100/MAX(EZ$9:EZ$497))/2))+($RL$4*IW175*100*((100/MAX(EX$9:EX$497)+100/MAX(EZ$9:EZ$497))/2)))*$RS$3</f>
        <v>0</v>
      </c>
      <c r="RM175" s="115">
        <f>(($RH$3*IX175*100*100/MAX(EX$9:EX$497))+($RH$3*IY175*100*100/MAX(EX$9:EX$497))+($RH$3*IZ175*100*100/MAX(EX$9:EX$497))+($RH$3*JA175*100*100/MAX(EX$9:EX$497))+($RH$3*JB175*100*100/MAX(EX$9:EX$497))+($RH$3*JC175*100*100/MAX(EX$9:EX$497))+($RH$3*JD175*100*100/MAX(EX$9:EX$497))+($RH$3*JE175*100*100/MAX(EX$9:EX$497)))*$RS$4</f>
        <v>0</v>
      </c>
      <c r="RN175" s="115">
        <f>(($RH$4*JF175*100*100/MAX(EZ$9:EZ$497)) + ($RH$4*JG175*100*100/MAX(EZ$9:EZ$497)) + ($RH$4*JH175*100*100/MAX(EZ$9:EZ$497)) + ($RH$4*JI175*100*100/MAX(EZ$9:EZ$497)) + ($RH$4*JJ175*100*100/MAX(EZ$9:EZ$497)) + ($RH$4*JK175*100*100/MAX(EZ$9:EZ$497)) + ($RH$4*JL175*100*100/MAX(EZ$9:EZ$497)) + ($RH$4*JM175*100*100/MAX(EZ$9:EZ$497)))*$RU$3</f>
        <v>0</v>
      </c>
      <c r="RO175" s="115">
        <f>(($RL$4*JN175*100*((100/MAX(EX$9:EX$497)+100/MAX(EZ$9:EZ$497))/2))+($RL$4*JO175*100*((100/MAX(EX$9:EX$497)+100/MAX(EZ$9:EZ$497))/2))+($RL$4*JP175*100*((100/MAX(EX$9:EX$497)+100/MAX(EZ$9:EZ$497))/2))+($RL$4*JQ175*100*((100/MAX(EX$9:EX$497)+100/MAX(EZ$9:EZ$497))/2))+($RL$4*JR175*100*((100/MAX(EX$9:EX$497)+100/MAX(EZ$9:EZ$497))/2))+($RL$4*JS175*100*((100/MAX(EX$9:EX$497)+100/MAX(EZ$9:EZ$497))/2))+($RL$4*JT175*100*((100/MAX(EX$9:EX$497)+100/MAX(EZ$9:EZ$497))/2))+($RL$4*JU175*100*((100/MAX(EX$9:EX$497)+100/MAX(EZ$9:EZ$497))/2))+($RL$4*JV175*100*((100/MAX(EX$9:EX$497)+100/MAX(EZ$9:EZ$497))/2))+($RL$4*JW175*100*((100/MAX(EX$9:EX$497)+100/MAX(EZ$9:EZ$497))/2))+($RL$4*JX175*100*((100/MAX(EX$9:EX$497)+100/MAX(EZ$9:EZ$497))/2))+($RL$4*JY175*100*((100/MAX(EX$9:EX$497)+100/MAX(EZ$9:EZ$497))/2))+($RL$4*JZ175*100*((100/MAX(EX$9:EX$497)+100/MAX(EZ$9:EZ$497))/2)))*$RW$3/2</f>
        <v>0</v>
      </c>
      <c r="RP175" s="119">
        <f>($RJ$3*KA175*100*100/MAX(FA$9:FA$497)) + ($RJ$3*KB175*100*100/MAX(FA$9:FA$497)/2) + ($RJ$3*KC175*100*100/MAX(FA$9:FA$497)/2) + ($RJ$3*KD175*100*100/MAX(FA$9:FA$497)/4) + ($RJ$3*KE175*100*100/MAX(FA$9:FA$497)/4)</f>
        <v>0</v>
      </c>
      <c r="RQ175" s="118">
        <f>($RL$4*KF175*100*((100/MAX(EX$9:EX$497)+100/MAX(EZ$9:EZ$497)))) * ($RO$3/2) + (($RL$4*KG175*100*((100/MAX(EX$9:EX$497)+100/MAX(EZ$9:EZ$497))))+($RL$4*KH175*100*((100/MAX(EX$9:EX$497)+100/MAX(EZ$9:EZ$497))))+($RL$4*KI175*100*((100/MAX(EX$9:EX$497)+100/MAX(EZ$9:EZ$497))))+($RL$4*KJ175*100*((100/MAX(EX$9:EX$497)+100/MAX(EZ$9:EZ$497))))+($RL$4*KK175*100*((100/MAX(EX$9:EX$497)+100/MAX(EZ$9:EZ$497))))+($RL$4*KL175*100*((100/MAX(EX$9:EX$497)+100/MAX(EZ$9:EZ$497))))+($RL$4*KM175*100*((100/MAX(EX$9:EX$497)+100/MAX(EZ$9:EZ$497))))+($RL$4*KN175*100*((100/MAX(EX$9:EX$497)+100/MAX(EZ$9:EZ$497))))+($RL$4*KO175*100*((100/MAX(EX$9:EX$497)+100/MAX(EZ$9:EZ$497))))+($RL$4*KP175*100*((100/MAX(EX$9:EX$497)+100/MAX(EZ$9:EZ$497))))+($RL$4*KQ175*100*((100/MAX(EX$9:EX$497)+100/MAX(EZ$9:EZ$497))))+($RL$4*KR175*100*((100/MAX(EX$9:EX$497)+100/MAX(EZ$9:EZ$497))))+($RL$4*KS175*100*((100/MAX(EX$9:EX$497)+100/MAX(EZ$9:EZ$497))))+($RL$4*KV175*100*((100/MAX(EX$9:EX$497)+100/MAX(EZ$9:EZ$497))))) * (($RO$3+$RO$4)/6)</f>
        <v>0</v>
      </c>
      <c r="RR175" s="115">
        <f>(($RL$4*KW175*100*((100/MAX(EX$9:EX$497)+100/MAX(EZ$9:EZ$497))))) * ($RO$3/2) + (($RL$4*KX175*100*((100/MAX(EX$9:EX$497)+100/MAX(EZ$9:EZ$497))))+($RL$4*KY175*100*((100/MAX(EX$9:EX$497)+100/MAX(EZ$9:EZ$497))))+($RL$4*KZ175*100*((100/MAX(EX$9:EX$497)+100/MAX(EZ$9:EZ$497))))+($RL$4*LA175*100*((100/MAX(EX$9:EX$497)+100/MAX(EZ$9:EZ$497))))+($RL$4*LB175*100*((100/MAX(EX$9:EX$497)+100/MAX(EZ$9:EZ$497))))+($RL$4*LC175*100*((100/MAX(EX$9:EX$497)+100/MAX(EZ$9:EZ$497))))) * (($RO$3+$RO$4)/6)</f>
        <v>0</v>
      </c>
      <c r="RS175" s="119">
        <f>(($RL$4*LD175*100*((100/MAX(EX$9:EX$497)+100/MAX(EZ$9:EZ$497))))+($RL$4*LE175*100*((100/MAX(EX$9:EX$497)+100/MAX(EZ$9:EZ$497))))) * (($RO$3+$RO$4)/6)</f>
        <v>0</v>
      </c>
      <c r="RT175" s="118">
        <f>($RJ$4*LH175*100*(100/MAX(EV$9:EV$497)))+($RJ$4*LI175*100*(100/MAX(EV$9:EV$497)))</f>
        <v>0</v>
      </c>
      <c r="RU175" s="119">
        <f>($RJ$4*LJ175*(100/MAX(EV$9:EV$497)))/2 + ($RL$3*LK175*(100/MAX(EW$9:EW$497))) + ($RJ$4*LL175*(100/MAX(EV$9:EV$497)))/4 + ($RL$3*LM175*(100/MAX(EW$9:EW$497)))</f>
        <v>0</v>
      </c>
      <c r="RV175" s="118">
        <f>($RJ$4*LN175*100*100/MAX(EV$9:EV$497)/2)+($RJ$4*LO175*100*100/MAX(EV$9:EV$497)/2)+($RJ$4*LP175*100*100/MAX(EV$9:EV$497))+($RJ$4*LQ175*100*100/MAX(EV$9:EV$497))+($RJ$4*LR175*100*100/MAX(EV$9:EV$497))</f>
        <v>0</v>
      </c>
      <c r="RW175" s="115">
        <f>($RJ$4*LS175*100*100/MAX(EV$9:EV$497)) + (($RJ$4*LT175*100*100/MAX(EV$9:EV$497))+($RJ$4*LU175*100*100/MAX(EV$9:EV$497))+($RJ$4*LV175*100*100/MAX(EV$9:EV$497))+($RJ$4*LW175*100*100/MAX(EV$9:EV$497))+($RJ$4*LX175*100*100/MAX(EV$9:EV$497))+($RJ$4*LY175*100*100/MAX(EV$9:EV$497))+($RJ$4*LZ175*100*100/MAX(EV$9:EV$497))+($RJ$4*MA175*100*100/MAX(EV$9:EV$497)))/2</f>
        <v>0</v>
      </c>
      <c r="RX175" s="119">
        <f>($RJ$4*MB175*100*100/MAX(EV$9:EV$497))+($RJ$4*MC175*100*100/MAX(EV$9:EV$497))+($RJ$4*MD175*100*100/MAX(EV$9:EV$497))+($RJ$4*ME175*100*100/MAX(EV$9:EV$497))+($RJ$4*MF175*100*100/MAX(EV$9:EV$497))+($RJ$4*MG175*100*100/MAX(EV$9:EV$497))+($RJ$4*MH175*100*100/MAX(EV$9:EV$497))+($RJ$4*MI175*100*100/MAX(EV$9:EV$497))+($RJ$4*MJ175*100*100/MAX(EV$9:EV$497))+($RJ$4*MK175*100*100/MAX(EV$9:EV$497))+($RJ$4*ML175*100*100/MAX(EV$9:EV$497))+($RJ$4*MM175*100*100/MAX(EV$9:EV$497))+($RJ$4*MN175*100*100/MAX(EV$9:EV$497))</f>
        <v>0</v>
      </c>
      <c r="RY175" s="118">
        <f>($RJ$4*MQ175*100*100/MAX(EV$9:EV$497))/2 + (($RJ$4*MR175*100*100/MAX(EV$9:EV$497))+($RJ$4*MS175*100*100/MAX(EV$9:EV$497))+($RJ$4*MT175*100*100/MAX(EV$9:EV$497))+($RJ$4*MU175*100*100/MAX(EV$9:EV$497))+($RJ$4*MV175*100*100/MAX(EV$9:EV$497))+($RJ$4*MW175*100*100/MAX(EV$9:EV$497))+($RJ$4*MX175*100*100/MAX(EV$9:EV$497))+($RJ$4*MY175*100*100/MAX(EV$9:EV$497))+($RJ$4*MZ175*100*100/MAX(EV$9:EV$497))+($RJ$4*NA175*100*100/MAX(EV$9:EV$497))+($RJ$4*NB175*100*100/MAX(EV$9:EV$497))+($RJ$4*NC175*100*100/MAX(EV$9:EV$497))+($RJ$4*ND175*100*100/MAX(EV$9:EV$497))+($RJ$4*NG175*100*100/MAX(EV$9:EV$497)))/4</f>
        <v>0</v>
      </c>
      <c r="RZ175" s="115">
        <f>($RJ$4*NH175*100*100/MAX(EV$9:EV$497))/2 + (($RJ$4*NI175*100*100/MAX(EV$9:EV$497))+($RJ$4*NJ175*100*100/MAX(EV$9:EV$497))+($RJ$4*NK175*100*100/MAX(EV$9:EV$497))+($RJ$4*NL175*100*100/MAX(EV$9:EV$497))+($RJ$4*NM175*100*100/MAX(EV$9:EV$497))+($RJ$4*NN175*100*100/MAX(EV$9:EV$497)))/4</f>
        <v>0</v>
      </c>
      <c r="SA175" s="117">
        <f>(($RJ$4*NO175*100*100/MAX(EV$9:EV$497))+($RJ$4*NP175*100*100/MAX(EV$9:EV$497)))/4</f>
        <v>0</v>
      </c>
      <c r="SB175" s="118">
        <f t="shared" si="341"/>
        <v>0</v>
      </c>
      <c r="SC175" s="115">
        <f t="shared" si="342"/>
        <v>0</v>
      </c>
      <c r="SD175" s="115">
        <f t="shared" si="343"/>
        <v>0</v>
      </c>
      <c r="SE175" s="115">
        <f t="shared" si="344"/>
        <v>0</v>
      </c>
      <c r="SF175" s="115">
        <f t="shared" si="345"/>
        <v>0</v>
      </c>
      <c r="SG175" s="115">
        <f t="shared" si="346"/>
        <v>0</v>
      </c>
      <c r="SH175" s="115">
        <f>ROUND(SB175/MAX(SB$9:SB$497)*100,0)</f>
        <v>0</v>
      </c>
      <c r="SI175" s="115">
        <f>ROUND(SC175/MAX(SC$9:SC$497)*100,0)</f>
        <v>0</v>
      </c>
      <c r="SJ175" s="115">
        <f>ROUND(SD175/MAX(SD$9:SD$497)*100,0)</f>
        <v>0</v>
      </c>
      <c r="SK175" s="115">
        <f>ROUND(SE175/MAX(SE$9:SE$497)*100,0)</f>
        <v>0</v>
      </c>
      <c r="SL175" s="115">
        <f>ROUND(SF175/MAX(SF$9:SF$497)*100,0)</f>
        <v>0</v>
      </c>
      <c r="SM175" s="121">
        <f>ROUND(SG175/MAX(SG$9:SG$497)*100,0)</f>
        <v>0</v>
      </c>
      <c r="SN175" s="115">
        <f>ROUND(AVERAGEIF($ES$9:$ES$497,$ES175,SH$9:SH$497),0)</f>
        <v>29</v>
      </c>
      <c r="SO175" s="115">
        <f>ROUND(AVERAGEIF($ES$9:$ES$497,$ES175,SI$9:SI$497),0)</f>
        <v>3</v>
      </c>
      <c r="SP175" s="115">
        <f>ROUND(AVERAGEIF($ES$9:$ES$497,$ES175,SJ$9:SJ$497),0)</f>
        <v>5</v>
      </c>
      <c r="SQ175" s="115">
        <f>ROUND(AVERAGEIF($ES$9:$ES$497,$ES175,SK$9:SK$497),0)</f>
        <v>2</v>
      </c>
      <c r="SR175" s="115">
        <f>ROUND(AVERAGEIF($ES$9:$ES$497,$ES175,SL$9:SL$497),0)</f>
        <v>4</v>
      </c>
      <c r="SS175" s="121">
        <f>ROUND(AVERAGEIF($ES$9:$ES$497,$ES175,SM$9:SM$497),0)</f>
        <v>36</v>
      </c>
      <c r="ST175" s="114">
        <f>RANK(SB175,SB$9:SB$497,0)</f>
        <v>323</v>
      </c>
      <c r="SU175" s="115">
        <f>RANK(SC175,SC$9:SC$497,0)</f>
        <v>320</v>
      </c>
      <c r="SV175" s="115">
        <f>RANK(SD175,SD$9:SD$497,0)</f>
        <v>320</v>
      </c>
      <c r="SW175" s="115">
        <f>RANK(SE175,SE$9:SE$497,0)</f>
        <v>320</v>
      </c>
      <c r="SX175" s="115">
        <f>RANK(SF175,SF$9:SF$497,0)</f>
        <v>317</v>
      </c>
      <c r="SY175" s="115">
        <f>RANK(SG175,SG$9:SG$497,0)</f>
        <v>308</v>
      </c>
      <c r="SZ175" s="115">
        <f>COUNTIFS(SB$9:SB$497,"&gt;"&amp;SB175,$ES$9:$ES$497,$ES175)+1</f>
        <v>48</v>
      </c>
      <c r="TA175" s="115">
        <f>COUNTIFS(SC$9:SC$497,"&gt;"&amp;SC175,$ES$9:$ES$497,$ES175)+1</f>
        <v>48</v>
      </c>
      <c r="TB175" s="115">
        <f>COUNTIFS(SD$9:SD$497,"&gt;"&amp;SD175,$ES$9:$ES$497,$ES175)+1</f>
        <v>48</v>
      </c>
      <c r="TC175" s="115">
        <f>COUNTIFS(SE$9:SE$497,"&gt;"&amp;SE175,$ES$9:$ES$497,$ES175)+1</f>
        <v>48</v>
      </c>
      <c r="TD175" s="115">
        <f>COUNTIFS(SF$9:SF$497,"&gt;"&amp;SF175,$ES$9:$ES$497,$ES175)+1</f>
        <v>48</v>
      </c>
      <c r="TE175" s="117">
        <f>COUNTIFS(SG$9:SG$497,"&gt;"&amp;SG175,$ES$9:$ES$497,$ES175)+1</f>
        <v>48</v>
      </c>
      <c r="TF175" s="118">
        <f t="shared" si="347"/>
        <v>35</v>
      </c>
      <c r="TG175" s="115">
        <f t="shared" si="348"/>
        <v>26</v>
      </c>
      <c r="TH175" s="115">
        <f t="shared" si="349"/>
        <v>24</v>
      </c>
      <c r="TI175" s="115">
        <f t="shared" si="350"/>
        <v>27</v>
      </c>
      <c r="TJ175" s="115">
        <f t="shared" si="351"/>
        <v>24</v>
      </c>
      <c r="TK175" s="115">
        <f t="shared" si="352"/>
        <v>35</v>
      </c>
      <c r="TL175" s="117">
        <f t="shared" si="353"/>
        <v>35</v>
      </c>
      <c r="TM175" s="118">
        <f>ROUND(TF175/MAX(TF$9:TF$497)*100,0)</f>
        <v>19</v>
      </c>
      <c r="TN175" s="115">
        <f>ROUND(TG175/MAX(TG$9:TG$497)*100,0)</f>
        <v>14</v>
      </c>
      <c r="TO175" s="115">
        <f>ROUND(TH175/MAX(TH$9:TH$497)*100,0)</f>
        <v>13</v>
      </c>
      <c r="TP175" s="115">
        <f>ROUND(TI175/MAX(TI$9:TI$497)*100,0)</f>
        <v>15</v>
      </c>
      <c r="TQ175" s="115">
        <f>ROUND(TJ175/MAX(TJ$9:TJ$497)*100,0)</f>
        <v>12</v>
      </c>
      <c r="TR175" s="115">
        <f>ROUND(TK175/MAX(TK$9:TK$497)*100,0)</f>
        <v>18</v>
      </c>
      <c r="TS175" s="119">
        <f>ROUND(TL175/MAX(TL$9:TL$497)*100,0)</f>
        <v>18</v>
      </c>
      <c r="TT175" s="120">
        <f>RANK(TM175,TM$9:TM$497,0)</f>
        <v>348</v>
      </c>
      <c r="TU175" s="115">
        <f>RANK(TN175,TN$9:TN$497,0)</f>
        <v>354</v>
      </c>
      <c r="TV175" s="115">
        <f>RANK(TO175,TO$9:TO$497,0)</f>
        <v>337</v>
      </c>
      <c r="TW175" s="115">
        <f>RANK(TP175,TP$9:TP$497,0)</f>
        <v>343</v>
      </c>
      <c r="TX175" s="115">
        <f>RANK(TQ175,TQ$9:TQ$497,0)</f>
        <v>352</v>
      </c>
      <c r="TY175" s="115">
        <f>RANK(TR175,TR$9:TR$497,0)</f>
        <v>309</v>
      </c>
      <c r="TZ175" s="121">
        <f>RANK(TS175,TS$9:TS$497,0)</f>
        <v>291</v>
      </c>
      <c r="UA175" s="132"/>
      <c r="UB175" s="7" t="s">
        <v>1</v>
      </c>
    </row>
    <row r="176" spans="1:548" x14ac:dyDescent="0.15">
      <c r="A176" s="183">
        <v>168</v>
      </c>
      <c r="B176" s="203" t="s">
        <v>955</v>
      </c>
      <c r="C176" s="63"/>
      <c r="D176" s="63"/>
      <c r="E176" s="64" t="s">
        <v>518</v>
      </c>
      <c r="F176" s="65">
        <v>50</v>
      </c>
      <c r="G176" s="65" t="s">
        <v>547</v>
      </c>
      <c r="H176" s="65" t="s">
        <v>941</v>
      </c>
      <c r="I176" s="66" t="s">
        <v>521</v>
      </c>
      <c r="J176" s="67" t="s">
        <v>521</v>
      </c>
      <c r="K176" s="67" t="s">
        <v>521</v>
      </c>
      <c r="L176" s="67" t="s">
        <v>521</v>
      </c>
      <c r="M176" s="67" t="s">
        <v>521</v>
      </c>
      <c r="N176" s="67" t="s">
        <v>521</v>
      </c>
      <c r="O176" s="67" t="s">
        <v>521</v>
      </c>
      <c r="P176" s="67" t="s">
        <v>521</v>
      </c>
      <c r="Q176" s="67" t="s">
        <v>521</v>
      </c>
      <c r="R176" s="68" t="s">
        <v>521</v>
      </c>
      <c r="S176" s="69" t="s">
        <v>521</v>
      </c>
      <c r="T176" s="67" t="s">
        <v>521</v>
      </c>
      <c r="U176" s="67" t="s">
        <v>521</v>
      </c>
      <c r="V176" s="67" t="s">
        <v>521</v>
      </c>
      <c r="W176" s="67" t="s">
        <v>521</v>
      </c>
      <c r="X176" s="67" t="s">
        <v>521</v>
      </c>
      <c r="Y176" s="67" t="s">
        <v>521</v>
      </c>
      <c r="Z176" s="67" t="s">
        <v>521</v>
      </c>
      <c r="AA176" s="67" t="s">
        <v>521</v>
      </c>
      <c r="AB176" s="68" t="s">
        <v>521</v>
      </c>
      <c r="AC176" s="69" t="s">
        <v>521</v>
      </c>
      <c r="AD176" s="67" t="s">
        <v>521</v>
      </c>
      <c r="AE176" s="67" t="s">
        <v>521</v>
      </c>
      <c r="AF176" s="67" t="s">
        <v>521</v>
      </c>
      <c r="AG176" s="67" t="s">
        <v>521</v>
      </c>
      <c r="AH176" s="67" t="s">
        <v>521</v>
      </c>
      <c r="AI176" s="67" t="s">
        <v>521</v>
      </c>
      <c r="AJ176" s="67" t="s">
        <v>521</v>
      </c>
      <c r="AK176" s="67" t="s">
        <v>521</v>
      </c>
      <c r="AL176" s="68" t="s">
        <v>521</v>
      </c>
      <c r="AM176" s="69" t="s">
        <v>521</v>
      </c>
      <c r="AN176" s="67" t="s">
        <v>521</v>
      </c>
      <c r="AO176" s="67" t="s">
        <v>521</v>
      </c>
      <c r="AP176" s="67" t="s">
        <v>521</v>
      </c>
      <c r="AQ176" s="67" t="s">
        <v>521</v>
      </c>
      <c r="AR176" s="67" t="s">
        <v>521</v>
      </c>
      <c r="AS176" s="67" t="s">
        <v>521</v>
      </c>
      <c r="AT176" s="67" t="s">
        <v>521</v>
      </c>
      <c r="AU176" s="67" t="s">
        <v>521</v>
      </c>
      <c r="AV176" s="68" t="s">
        <v>521</v>
      </c>
      <c r="AW176" s="69" t="s">
        <v>521</v>
      </c>
      <c r="AX176" s="67" t="s">
        <v>521</v>
      </c>
      <c r="AY176" s="67" t="s">
        <v>521</v>
      </c>
      <c r="AZ176" s="67" t="s">
        <v>521</v>
      </c>
      <c r="BA176" s="67" t="s">
        <v>521</v>
      </c>
      <c r="BB176" s="67" t="s">
        <v>521</v>
      </c>
      <c r="BC176" s="67" t="s">
        <v>521</v>
      </c>
      <c r="BD176" s="67" t="s">
        <v>521</v>
      </c>
      <c r="BE176" s="67" t="s">
        <v>521</v>
      </c>
      <c r="BF176" s="68" t="s">
        <v>521</v>
      </c>
      <c r="BG176" s="69" t="s">
        <v>521</v>
      </c>
      <c r="BH176" s="67" t="s">
        <v>521</v>
      </c>
      <c r="BI176" s="67" t="s">
        <v>521</v>
      </c>
      <c r="BJ176" s="67" t="s">
        <v>521</v>
      </c>
      <c r="BK176" s="67" t="s">
        <v>521</v>
      </c>
      <c r="BL176" s="67" t="s">
        <v>521</v>
      </c>
      <c r="BM176" s="67" t="s">
        <v>521</v>
      </c>
      <c r="BN176" s="67" t="s">
        <v>521</v>
      </c>
      <c r="BO176" s="67" t="s">
        <v>521</v>
      </c>
      <c r="BP176" s="68" t="s">
        <v>521</v>
      </c>
      <c r="BQ176" s="70" t="s">
        <v>521</v>
      </c>
      <c r="BR176" s="67" t="s">
        <v>521</v>
      </c>
      <c r="BS176" s="67" t="s">
        <v>521</v>
      </c>
      <c r="BT176" s="67" t="s">
        <v>521</v>
      </c>
      <c r="BU176" s="67" t="s">
        <v>521</v>
      </c>
      <c r="BV176" s="67" t="s">
        <v>521</v>
      </c>
      <c r="BW176" s="67" t="s">
        <v>521</v>
      </c>
      <c r="BX176" s="67" t="s">
        <v>521</v>
      </c>
      <c r="BY176" s="67" t="s">
        <v>521</v>
      </c>
      <c r="BZ176" s="68" t="s">
        <v>521</v>
      </c>
      <c r="CA176" s="69" t="s">
        <v>521</v>
      </c>
      <c r="CB176" s="67" t="s">
        <v>521</v>
      </c>
      <c r="CC176" s="67" t="s">
        <v>521</v>
      </c>
      <c r="CD176" s="67" t="s">
        <v>521</v>
      </c>
      <c r="CE176" s="67" t="s">
        <v>521</v>
      </c>
      <c r="CF176" s="67" t="s">
        <v>521</v>
      </c>
      <c r="CG176" s="67" t="s">
        <v>521</v>
      </c>
      <c r="CH176" s="67" t="s">
        <v>521</v>
      </c>
      <c r="CI176" s="67" t="s">
        <v>521</v>
      </c>
      <c r="CJ176" s="68" t="s">
        <v>521</v>
      </c>
      <c r="CK176" s="69" t="s">
        <v>521</v>
      </c>
      <c r="CL176" s="67" t="s">
        <v>521</v>
      </c>
      <c r="CM176" s="67" t="s">
        <v>521</v>
      </c>
      <c r="CN176" s="67" t="s">
        <v>521</v>
      </c>
      <c r="CO176" s="67" t="s">
        <v>521</v>
      </c>
      <c r="CP176" s="67" t="s">
        <v>521</v>
      </c>
      <c r="CQ176" s="67" t="s">
        <v>521</v>
      </c>
      <c r="CR176" s="67" t="s">
        <v>521</v>
      </c>
      <c r="CS176" s="67" t="s">
        <v>521</v>
      </c>
      <c r="CT176" s="68" t="s">
        <v>521</v>
      </c>
      <c r="CU176" s="69" t="s">
        <v>521</v>
      </c>
      <c r="CV176" s="67" t="s">
        <v>521</v>
      </c>
      <c r="CW176" s="67" t="s">
        <v>521</v>
      </c>
      <c r="CX176" s="67" t="s">
        <v>521</v>
      </c>
      <c r="CY176" s="67" t="s">
        <v>521</v>
      </c>
      <c r="CZ176" s="67" t="s">
        <v>521</v>
      </c>
      <c r="DA176" s="67" t="s">
        <v>521</v>
      </c>
      <c r="DB176" s="67" t="s">
        <v>521</v>
      </c>
      <c r="DC176" s="67" t="s">
        <v>521</v>
      </c>
      <c r="DD176" s="68" t="s">
        <v>521</v>
      </c>
      <c r="DE176" s="69" t="s">
        <v>521</v>
      </c>
      <c r="DF176" s="71" t="s">
        <v>521</v>
      </c>
      <c r="DG176" s="67" t="s">
        <v>521</v>
      </c>
      <c r="DH176" s="67" t="s">
        <v>521</v>
      </c>
      <c r="DI176" s="67" t="s">
        <v>521</v>
      </c>
      <c r="DJ176" s="67" t="s">
        <v>521</v>
      </c>
      <c r="DK176" s="67" t="s">
        <v>521</v>
      </c>
      <c r="DL176" s="67" t="s">
        <v>521</v>
      </c>
      <c r="DM176" s="67" t="s">
        <v>521</v>
      </c>
      <c r="DN176" s="68" t="s">
        <v>521</v>
      </c>
      <c r="DO176" s="70" t="s">
        <v>521</v>
      </c>
      <c r="DP176" s="71" t="s">
        <v>521</v>
      </c>
      <c r="DQ176" s="67" t="s">
        <v>521</v>
      </c>
      <c r="DR176" s="67" t="s">
        <v>521</v>
      </c>
      <c r="DS176" s="67" t="s">
        <v>521</v>
      </c>
      <c r="DT176" s="67" t="s">
        <v>521</v>
      </c>
      <c r="DU176" s="67" t="s">
        <v>521</v>
      </c>
      <c r="DV176" s="67" t="s">
        <v>521</v>
      </c>
      <c r="DW176" s="67" t="s">
        <v>521</v>
      </c>
      <c r="DX176" s="72" t="s">
        <v>521</v>
      </c>
      <c r="DY176" s="73" t="s">
        <v>522</v>
      </c>
      <c r="DZ176" s="74">
        <v>2</v>
      </c>
      <c r="EA176" s="74">
        <v>3</v>
      </c>
      <c r="EB176" s="74">
        <v>3</v>
      </c>
      <c r="EC176" s="75">
        <v>4</v>
      </c>
      <c r="ED176" s="76" t="s">
        <v>522</v>
      </c>
      <c r="EE176" s="74">
        <f t="shared" si="303"/>
        <v>2</v>
      </c>
      <c r="EF176" s="74">
        <f t="shared" si="304"/>
        <v>6</v>
      </c>
      <c r="EG176" s="74">
        <f t="shared" si="305"/>
        <v>18</v>
      </c>
      <c r="EH176" s="77">
        <f t="shared" si="306"/>
        <v>72</v>
      </c>
      <c r="EI176" s="73">
        <v>100</v>
      </c>
      <c r="EJ176" s="74">
        <v>150</v>
      </c>
      <c r="EK176" s="74">
        <v>300</v>
      </c>
      <c r="EL176" s="74">
        <v>500</v>
      </c>
      <c r="EM176" s="75">
        <v>1500</v>
      </c>
      <c r="EN176" s="78">
        <v>1</v>
      </c>
      <c r="EO176" s="79">
        <f t="shared" si="307"/>
        <v>0.75</v>
      </c>
      <c r="EP176" s="79">
        <f t="shared" si="308"/>
        <v>0.5</v>
      </c>
      <c r="EQ176" s="79">
        <f t="shared" si="309"/>
        <v>0.27777777777777779</v>
      </c>
      <c r="ER176" s="80">
        <f t="shared" si="310"/>
        <v>0.20833333333333331</v>
      </c>
      <c r="ES176" s="128" t="s">
        <v>523</v>
      </c>
      <c r="ET176" s="82"/>
      <c r="EU176" s="83">
        <v>4</v>
      </c>
      <c r="EV176" s="73">
        <v>62</v>
      </c>
      <c r="EW176" s="74">
        <v>19</v>
      </c>
      <c r="EX176" s="74">
        <v>23</v>
      </c>
      <c r="EY176" s="74">
        <v>54</v>
      </c>
      <c r="EZ176" s="74">
        <v>12</v>
      </c>
      <c r="FA176" s="74">
        <v>8</v>
      </c>
      <c r="FB176" s="74">
        <v>6</v>
      </c>
      <c r="FC176" s="74">
        <v>7</v>
      </c>
      <c r="FD176" s="74">
        <f t="shared" si="311"/>
        <v>35</v>
      </c>
      <c r="FE176" s="84">
        <f t="shared" si="312"/>
        <v>30</v>
      </c>
      <c r="FF176" s="73">
        <f>RANK(EV176,$EV$9:$EV$497,0)</f>
        <v>227</v>
      </c>
      <c r="FG176" s="74">
        <f>RANK(EW176,$EW$9:$EW$497,0)</f>
        <v>356</v>
      </c>
      <c r="FH176" s="74">
        <f>RANK(EX176,$EX$9:$EX$497,0)</f>
        <v>281</v>
      </c>
      <c r="FI176" s="74">
        <f>RANK(EY176,$EY$9:$EY$497,0)</f>
        <v>109</v>
      </c>
      <c r="FJ176" s="74">
        <f>RANK(EZ176,$EZ$9:$EZ$497,0)</f>
        <v>297</v>
      </c>
      <c r="FK176" s="74">
        <f>RANK(FA176,$FA$9:$FA$497,0)</f>
        <v>340</v>
      </c>
      <c r="FL176" s="74">
        <f>RANK(FB176,$FB$9:$FB$497,0)</f>
        <v>414</v>
      </c>
      <c r="FM176" s="74">
        <f>RANK(FC176,$FC$9:$FC$497,0)</f>
        <v>392</v>
      </c>
      <c r="FN176" s="74">
        <f>RANK(FD176,$FD$9:$FD$497,0)</f>
        <v>346</v>
      </c>
      <c r="FO176" s="84">
        <f>RANK(FE176,$FE$9:$FE$497,0)</f>
        <v>376</v>
      </c>
      <c r="FP176" s="73">
        <f>COUNTIFS($EV$9:$EV$497,"&gt;"&amp;EV176,$ES$9:$ES$497,ES176)+1</f>
        <v>58</v>
      </c>
      <c r="FQ176" s="74">
        <f>COUNTIFS($EW$9:$EW$497,"&gt;"&amp;EW176,$ES$9:$ES$497,ES176)+1</f>
        <v>66</v>
      </c>
      <c r="FR176" s="74">
        <f>COUNTIFS($EX$9:$EX$497,"&gt;"&amp;EX176,$ES$9:$ES$497,ES176)+1</f>
        <v>77</v>
      </c>
      <c r="FS176" s="74">
        <f>COUNTIFS($EY$9:$EY$497,"&gt;"&amp;EY176,$ES$9:$ES$497,ES176)+1</f>
        <v>45</v>
      </c>
      <c r="FT176" s="74">
        <f>COUNTIFS($EZ$9:$EZ$497,"&gt;"&amp;EZ176,$ES$9:$ES$497,ES176)+1</f>
        <v>61</v>
      </c>
      <c r="FU176" s="74">
        <f>COUNTIFS($FA$9:$FA$497,"&gt;"&amp;FA176,$ES$9:$ES$497,ES176)+1</f>
        <v>64</v>
      </c>
      <c r="FV176" s="74">
        <f>COUNTIFS($FB$9:$FB$497,"&gt;"&amp;FB176,$ES$9:$ES$497,ES176)+1</f>
        <v>81</v>
      </c>
      <c r="FW176" s="74">
        <f>COUNTIFS($FC$9:$FC$497,"&gt;"&amp;FC176,$ES$9:$ES$497,ES176)+1</f>
        <v>60</v>
      </c>
      <c r="FX176" s="74">
        <f>COUNTIFS($FD$9:$FD$497,"&gt;"&amp;FD176,$ES$9:$ES$497,ES176)+1</f>
        <v>77</v>
      </c>
      <c r="FY176" s="84">
        <f>COUNTIFS($FE$9:$FE$497,"&gt;"&amp;FE176,$ES$9:$ES$497,ES176)+1</f>
        <v>77</v>
      </c>
      <c r="FZ176" s="85">
        <f t="shared" si="313"/>
        <v>1.24</v>
      </c>
      <c r="GA176" s="86">
        <f t="shared" si="314"/>
        <v>0.38</v>
      </c>
      <c r="GB176" s="86">
        <f t="shared" si="315"/>
        <v>0.46</v>
      </c>
      <c r="GC176" s="86">
        <f t="shared" si="316"/>
        <v>1.08</v>
      </c>
      <c r="GD176" s="86">
        <f t="shared" si="317"/>
        <v>0.24</v>
      </c>
      <c r="GE176" s="86">
        <f t="shared" si="318"/>
        <v>0.16</v>
      </c>
      <c r="GF176" s="86">
        <f t="shared" si="319"/>
        <v>0.12</v>
      </c>
      <c r="GG176" s="86">
        <f t="shared" si="320"/>
        <v>0.14000000000000001</v>
      </c>
      <c r="GH176" s="86">
        <f t="shared" si="321"/>
        <v>0.7</v>
      </c>
      <c r="GI176" s="87">
        <f t="shared" si="322"/>
        <v>0.6</v>
      </c>
      <c r="GJ176" s="85">
        <f>ROUND(((FZ176-AVERAGE(FZ$9:FZ$497))/STDEVP(FZ$9:FZ$497)*10+50),2)</f>
        <v>60.64</v>
      </c>
      <c r="GK176" s="86">
        <f>ROUND(((GA176-AVERAGE(GA$9:GA$497))/STDEVP(GA$9:GA$497)*10+50),2)</f>
        <v>40.72</v>
      </c>
      <c r="GL176" s="86">
        <f>ROUND(((GB176-AVERAGE(GB$9:GB$497))/STDEVP(GB$9:GB$497)*10+50),2)</f>
        <v>45.39</v>
      </c>
      <c r="GM176" s="86">
        <f>ROUND(((GC176-AVERAGE(GC$9:GC$497))/STDEVP(GC$9:GC$497)*10+50),2)</f>
        <v>77.760000000000005</v>
      </c>
      <c r="GN176" s="86">
        <f>ROUND(((GD176-AVERAGE(GD$9:GD$497))/STDEVP(GD$9:GD$497)*10+50),2)</f>
        <v>44.79</v>
      </c>
      <c r="GO176" s="86">
        <f>ROUND(((GE176-AVERAGE(GE$9:GE$497))/STDEVP(GE$9:GE$497)*10+50),2)</f>
        <v>43.16</v>
      </c>
      <c r="GP176" s="86">
        <f>ROUND(((GF176-AVERAGE(GF$9:GF$497))/STDEVP(GF$9:GF$497)*10+50),2)</f>
        <v>33.79</v>
      </c>
      <c r="GQ176" s="86">
        <f>ROUND(((GG176-AVERAGE(GG$9:GG$497))/STDEVP(GG$9:GG$497)*10+50),2)</f>
        <v>34.64</v>
      </c>
      <c r="GR176" s="86">
        <f>ROUND(((GH176-AVERAGE(GH$9:GH$497))/STDEVP(GH$9:GH$497)*10+50),2)</f>
        <v>39.979999999999997</v>
      </c>
      <c r="GS176" s="87">
        <f>ROUND(((GI176-AVERAGE(GI$9:GI$497))/STDEVP(GI$9:GI$497)*10+50),2)</f>
        <v>37.11</v>
      </c>
      <c r="GT176" s="73">
        <f>RANK(GJ176,$GJ$9:$GJ$497,0)</f>
        <v>72</v>
      </c>
      <c r="GU176" s="74">
        <f>RANK(GK176,$GK$9:$GK$497,0)</f>
        <v>354</v>
      </c>
      <c r="GV176" s="74">
        <f>RANK(GL176,$GL$9:$GL$497,0)</f>
        <v>282</v>
      </c>
      <c r="GW176" s="74">
        <f>RANK(GM176,$GM$9:$GM$497,0)</f>
        <v>13</v>
      </c>
      <c r="GX176" s="74">
        <f>RANK(GN176,$GN$9:$GN$497,0)</f>
        <v>286</v>
      </c>
      <c r="GY176" s="74">
        <f>RANK(GO176,$GO$9:$GO$497,0)</f>
        <v>332</v>
      </c>
      <c r="GZ176" s="74">
        <f>RANK(GP176,$GP$9:$GP$497,0)</f>
        <v>436</v>
      </c>
      <c r="HA176" s="74">
        <f>RANK(GQ176,$GQ$9:$GQ$497,0)</f>
        <v>417</v>
      </c>
      <c r="HB176" s="74">
        <f>RANK(GR176,$GR$9:$GR$497,0)</f>
        <v>382</v>
      </c>
      <c r="HC176" s="84">
        <f>RANK(GS176,$GS$9:$GS$497,0)</f>
        <v>418</v>
      </c>
      <c r="HD176" s="85">
        <f>ROUND(AVERAGEIF($ES$9:$ES$497,$ES176,$FZ$9:$FZ$497),2)</f>
        <v>1.1399999999999999</v>
      </c>
      <c r="HE176" s="86">
        <f>ROUND(AVERAGEIF($ES$9:$ES$497,$ES176,$GA$9:$GA$497),2)</f>
        <v>0.46</v>
      </c>
      <c r="HF176" s="86">
        <f>ROUND(AVERAGEIF($ES$9:$ES$497,$ES176,$GB$9:$GB$497),2)</f>
        <v>0.65</v>
      </c>
      <c r="HG176" s="86">
        <f>ROUND(AVERAGEIF($ES$9:$ES$497,$ES176,$GC$9:$GC$497),2)</f>
        <v>0.74</v>
      </c>
      <c r="HH176" s="86">
        <f>ROUND(AVERAGEIF($ES$9:$ES$497,$ES176,$GD$9:$GD$497),2)</f>
        <v>0.27</v>
      </c>
      <c r="HI176" s="86">
        <f>ROUND(AVERAGEIF($ES$9:$ES$497,$ES176,$GE$9:$GE$497),2)</f>
        <v>0.23</v>
      </c>
      <c r="HJ176" s="86">
        <f>ROUND(AVERAGEIF($ES$9:$ES$497,$ES176,$GF$9:$GF$497),2)</f>
        <v>0.3</v>
      </c>
      <c r="HK176" s="86">
        <f>ROUND(AVERAGEIF($ES$9:$ES$497,$ES176,$GG$9:$GG$497),2)</f>
        <v>0.28000000000000003</v>
      </c>
      <c r="HL176" s="86">
        <f>ROUND(AVERAGEIF($ES$9:$ES$497,$ES176,$GH$9:$GH$497),2)</f>
        <v>0.92</v>
      </c>
      <c r="HM176" s="87">
        <f>ROUND(AVERAGEIF($ES$9:$ES$497,$ES176,$GI$9:$GI$497),2)</f>
        <v>0.93</v>
      </c>
      <c r="HN176" s="88">
        <f t="shared" si="323"/>
        <v>0.10000000000000009</v>
      </c>
      <c r="HO176" s="89">
        <f t="shared" si="324"/>
        <v>-8.0000000000000016E-2</v>
      </c>
      <c r="HP176" s="89">
        <f t="shared" si="325"/>
        <v>-0.19</v>
      </c>
      <c r="HQ176" s="89">
        <f t="shared" si="326"/>
        <v>0.34000000000000008</v>
      </c>
      <c r="HR176" s="89">
        <f t="shared" si="327"/>
        <v>-3.0000000000000027E-2</v>
      </c>
      <c r="HS176" s="89">
        <f t="shared" si="328"/>
        <v>-7.0000000000000007E-2</v>
      </c>
      <c r="HT176" s="89">
        <f t="shared" si="329"/>
        <v>-0.18</v>
      </c>
      <c r="HU176" s="89">
        <f t="shared" si="330"/>
        <v>-0.14000000000000001</v>
      </c>
      <c r="HV176" s="89">
        <f t="shared" si="331"/>
        <v>-0.22000000000000008</v>
      </c>
      <c r="HW176" s="90">
        <f t="shared" si="332"/>
        <v>-0.33000000000000007</v>
      </c>
      <c r="HX176" s="73">
        <f>COUNTIFS($FZ$9:$FZ$497,"&gt;"&amp;FZ176,$ES$9:$ES$497,$ES176)+1</f>
        <v>35</v>
      </c>
      <c r="HY176" s="74">
        <f>COUNTIFS($GA$9:$GA$497,"&gt;"&amp;GA176,$ES$9:$ES$497,$ES176)+1</f>
        <v>72</v>
      </c>
      <c r="HZ176" s="74">
        <f>COUNTIFS($GB$9:$GB$497,"&gt;"&amp;GB176,$ES$9:$ES$497,$ES176)+1</f>
        <v>81</v>
      </c>
      <c r="IA176" s="74">
        <f>COUNTIFS($GC$9:$GC$497,"&gt;"&amp;GC176,$ES$9:$ES$497,$ES176)+1</f>
        <v>13</v>
      </c>
      <c r="IB176" s="74">
        <f>COUNTIFS($GD$9:$GD$497,"&gt;"&amp;GD176,$ES$9:$ES$497,$ES176)+1</f>
        <v>57</v>
      </c>
      <c r="IC176" s="74">
        <f>COUNTIFS($GE$9:$GE$497,"&gt;"&amp;GE176,$ES$9:$ES$497,$ES176)+1</f>
        <v>75</v>
      </c>
      <c r="ID176" s="74">
        <f>COUNTIFS($GF$9:$GF$497,"&gt;"&amp;GF176,$ES$9:$ES$497,$ES176)+1</f>
        <v>95</v>
      </c>
      <c r="IE176" s="74">
        <f>COUNTIFS($GG$9:$GG$497,"&gt;"&amp;GG176,$ES$9:$ES$497,$ES176)+1</f>
        <v>75</v>
      </c>
      <c r="IF176" s="74">
        <f>COUNTIFS($GH$9:$GH$497,"&gt;"&amp;GH176,$ES$9:$ES$497,$ES176)+1</f>
        <v>82</v>
      </c>
      <c r="IG176" s="84">
        <f>COUNTIFS($GI$9:$GI$497,"&gt;"&amp;GI176,$ES$9:$ES$497,$ES176)+1</f>
        <v>90</v>
      </c>
      <c r="IH176" s="91"/>
      <c r="II176" s="79"/>
      <c r="IJ176" s="79"/>
      <c r="IK176" s="79"/>
      <c r="IL176" s="79"/>
      <c r="IM176" s="92"/>
      <c r="IN176" s="93"/>
      <c r="IO176" s="94"/>
      <c r="IP176" s="95"/>
      <c r="IQ176" s="79"/>
      <c r="IR176" s="79"/>
      <c r="IS176" s="79"/>
      <c r="IT176" s="79"/>
      <c r="IU176" s="79"/>
      <c r="IV176" s="79"/>
      <c r="IW176" s="96"/>
      <c r="IX176" s="93"/>
      <c r="IY176" s="79"/>
      <c r="IZ176" s="79"/>
      <c r="JA176" s="79"/>
      <c r="JB176" s="79"/>
      <c r="JC176" s="79"/>
      <c r="JD176" s="79"/>
      <c r="JE176" s="97"/>
      <c r="JF176" s="95"/>
      <c r="JG176" s="79"/>
      <c r="JH176" s="79"/>
      <c r="JI176" s="79"/>
      <c r="JJ176" s="79"/>
      <c r="JK176" s="79"/>
      <c r="JL176" s="79"/>
      <c r="JM176" s="96"/>
      <c r="JN176" s="93"/>
      <c r="JO176" s="79"/>
      <c r="JP176" s="79"/>
      <c r="JQ176" s="79"/>
      <c r="JR176" s="79"/>
      <c r="JS176" s="79"/>
      <c r="JT176" s="79"/>
      <c r="JU176" s="79"/>
      <c r="JV176" s="79"/>
      <c r="JW176" s="79"/>
      <c r="JX176" s="79"/>
      <c r="JY176" s="79"/>
      <c r="JZ176" s="97"/>
      <c r="KA176" s="93"/>
      <c r="KB176" s="79"/>
      <c r="KC176" s="79"/>
      <c r="KD176" s="79"/>
      <c r="KE176" s="97"/>
      <c r="KF176" s="95"/>
      <c r="KG176" s="79"/>
      <c r="KH176" s="79"/>
      <c r="KI176" s="79"/>
      <c r="KJ176" s="79"/>
      <c r="KK176" s="98"/>
      <c r="KL176" s="79"/>
      <c r="KM176" s="79"/>
      <c r="KN176" s="79"/>
      <c r="KO176" s="79"/>
      <c r="KP176" s="79"/>
      <c r="KQ176" s="79"/>
      <c r="KR176" s="79"/>
      <c r="KS176" s="96"/>
      <c r="KT176" s="96"/>
      <c r="KU176" s="96"/>
      <c r="KV176" s="96"/>
      <c r="KW176" s="93"/>
      <c r="KX176" s="79"/>
      <c r="KY176" s="79"/>
      <c r="KZ176" s="79"/>
      <c r="LA176" s="79"/>
      <c r="LB176" s="79"/>
      <c r="LC176" s="96"/>
      <c r="LD176" s="93"/>
      <c r="LE176" s="94"/>
      <c r="LF176" s="99"/>
      <c r="LG176" s="75"/>
      <c r="LH176" s="93"/>
      <c r="LI176" s="79"/>
      <c r="LJ176" s="74"/>
      <c r="LK176" s="74"/>
      <c r="LL176" s="74"/>
      <c r="LM176" s="100"/>
      <c r="LN176" s="95"/>
      <c r="LO176" s="79"/>
      <c r="LP176" s="79"/>
      <c r="LQ176" s="79"/>
      <c r="LR176" s="96"/>
      <c r="LS176" s="93"/>
      <c r="LT176" s="79">
        <v>0.05</v>
      </c>
      <c r="LU176" s="79"/>
      <c r="LV176" s="79"/>
      <c r="LW176" s="79"/>
      <c r="LX176" s="79"/>
      <c r="LY176" s="79"/>
      <c r="LZ176" s="79"/>
      <c r="MA176" s="97"/>
      <c r="MB176" s="95"/>
      <c r="MC176" s="79"/>
      <c r="MD176" s="79"/>
      <c r="ME176" s="79"/>
      <c r="MF176" s="79"/>
      <c r="MG176" s="79"/>
      <c r="MH176" s="79"/>
      <c r="MI176" s="79"/>
      <c r="MJ176" s="79"/>
      <c r="MK176" s="79"/>
      <c r="ML176" s="79"/>
      <c r="MM176" s="79"/>
      <c r="MN176" s="98"/>
      <c r="MO176" s="98"/>
      <c r="MP176" s="96"/>
      <c r="MQ176" s="93"/>
      <c r="MR176" s="79"/>
      <c r="MS176" s="79"/>
      <c r="MT176" s="79"/>
      <c r="MU176" s="79"/>
      <c r="MV176" s="98"/>
      <c r="MW176" s="79"/>
      <c r="MX176" s="79"/>
      <c r="MY176" s="79"/>
      <c r="MZ176" s="79"/>
      <c r="NA176" s="79"/>
      <c r="NB176" s="79"/>
      <c r="NC176" s="79"/>
      <c r="ND176" s="96"/>
      <c r="NE176" s="96"/>
      <c r="NF176" s="96"/>
      <c r="NG176" s="96"/>
      <c r="NH176" s="93"/>
      <c r="NI176" s="79"/>
      <c r="NJ176" s="79"/>
      <c r="NK176" s="79"/>
      <c r="NL176" s="79"/>
      <c r="NM176" s="79"/>
      <c r="NN176" s="94"/>
      <c r="NO176" s="93"/>
      <c r="NP176" s="80"/>
      <c r="NQ176" s="124" t="s">
        <v>954</v>
      </c>
      <c r="NR176" s="102" t="s">
        <v>956</v>
      </c>
      <c r="NS176" s="102"/>
      <c r="NT176" s="102"/>
      <c r="NU176" s="102"/>
      <c r="NV176" s="104">
        <v>43727</v>
      </c>
      <c r="NW176" s="102" t="s">
        <v>957</v>
      </c>
      <c r="NX176" s="133" t="s">
        <v>958</v>
      </c>
      <c r="NY176" s="129"/>
      <c r="NZ176" s="133" t="s">
        <v>958</v>
      </c>
      <c r="OA176" s="134"/>
      <c r="OB176" s="134"/>
      <c r="OC176" s="134"/>
      <c r="OD176" s="108">
        <f t="shared" si="333"/>
        <v>72</v>
      </c>
      <c r="OE176" s="109">
        <v>6</v>
      </c>
      <c r="OF176" s="110">
        <f t="shared" si="334"/>
        <v>100</v>
      </c>
      <c r="OG176" s="109">
        <v>5</v>
      </c>
      <c r="OH176" s="111">
        <f>ROUND(AVERAGEIF($ES$9:$ES$497,$ES176,EV$9:EV$497),0)</f>
        <v>79</v>
      </c>
      <c r="OI176" s="112">
        <f>ROUND(AVERAGEIF($ES$9:$ES$497,$ES176,EW$9:EW$497),0)</f>
        <v>32</v>
      </c>
      <c r="OJ176" s="112">
        <f>ROUND(AVERAGEIF($ES$9:$ES$497,$ES176,EX$9:EX$497),0)</f>
        <v>45</v>
      </c>
      <c r="OK176" s="112">
        <f>ROUND(AVERAGEIF($ES$9:$ES$497,$ES176,EY$9:EY$497),0)</f>
        <v>53</v>
      </c>
      <c r="OL176" s="112">
        <f>ROUND(AVERAGEIF($ES$9:$ES$497,$ES176,EZ$9:EZ$497),0)</f>
        <v>20</v>
      </c>
      <c r="OM176" s="112">
        <f>ROUND(AVERAGEIF($ES$9:$ES$497,$ES176,FA$9:FA$497),0)</f>
        <v>18</v>
      </c>
      <c r="ON176" s="112">
        <f>ROUND(AVERAGEIF($ES$9:$ES$497,$ES176,FB$9:FB$497),0)</f>
        <v>23</v>
      </c>
      <c r="OO176" s="112">
        <f>ROUND(AVERAGEIF($ES$9:$ES$497,$ES176,FC$9:FC$497),0)</f>
        <v>23</v>
      </c>
      <c r="OP176" s="112">
        <f>ROUND(AVERAGEIF($ES$9:$ES$497,$ES176,FD$9:FD$497),0)</f>
        <v>64</v>
      </c>
      <c r="OQ176" s="113">
        <f>ROUND(AVERAGEIF($ES$9:$ES$497,$ES176,FE$9:FE$497),0)</f>
        <v>68</v>
      </c>
      <c r="OR176" s="114">
        <f>ROUND(EV176/MAX(EV$9:EV$497)*100,0)</f>
        <v>35</v>
      </c>
      <c r="OS176" s="115">
        <f>ROUND(EW176/MAX(EW$9:EW$497)*100,0)</f>
        <v>15</v>
      </c>
      <c r="OT176" s="115">
        <f>ROUND(EX176/MAX(EX$9:EX$497)*100,0)</f>
        <v>19</v>
      </c>
      <c r="OU176" s="115">
        <f>ROUND(EY176/MAX(EY$9:EY$497)*100,0)</f>
        <v>36</v>
      </c>
      <c r="OV176" s="115">
        <f>ROUND(EZ176/MAX(EZ$9:EZ$497)*100,0)</f>
        <v>10</v>
      </c>
      <c r="OW176" s="115">
        <f>ROUND(FA176/MAX(FA$9:FA$497)*100,0)</f>
        <v>7</v>
      </c>
      <c r="OX176" s="115">
        <f>ROUND(FB176/MAX(FB$9:FB$497)*100,0)</f>
        <v>4</v>
      </c>
      <c r="OY176" s="116">
        <f>ROUND(FC176/MAX(FC$9:FC$497)*100,0)</f>
        <v>5</v>
      </c>
      <c r="OZ176" s="115">
        <f>ROUND(FD176/MAX(FD$9:FD$497)*100,0)</f>
        <v>24</v>
      </c>
      <c r="PA176" s="117">
        <f>ROUND(FE176/MAX(FE$9:FE$497)*100,0)</f>
        <v>12</v>
      </c>
      <c r="PB176" s="118">
        <f t="shared" si="335"/>
        <v>206</v>
      </c>
      <c r="PC176" s="115">
        <f t="shared" si="336"/>
        <v>179</v>
      </c>
      <c r="PD176" s="115">
        <f t="shared" si="337"/>
        <v>236</v>
      </c>
      <c r="PE176" s="115">
        <f t="shared" si="338"/>
        <v>216</v>
      </c>
      <c r="PF176" s="115">
        <f t="shared" si="339"/>
        <v>261</v>
      </c>
      <c r="PG176" s="119">
        <f t="shared" si="340"/>
        <v>197</v>
      </c>
      <c r="PH176" s="118">
        <f>ROUND(PB176/MAX(PB$9:PB$497)*100,0)</f>
        <v>25</v>
      </c>
      <c r="PI176" s="115">
        <f>ROUND(PC176/MAX(PC$9:PC$497)*100,0)</f>
        <v>21</v>
      </c>
      <c r="PJ176" s="115">
        <f>ROUND(PD176/MAX(PD$9:PD$497)*100,0)</f>
        <v>25</v>
      </c>
      <c r="PK176" s="115">
        <f>ROUND(PE176/MAX(PE$9:PE$497)*100,0)</f>
        <v>21</v>
      </c>
      <c r="PL176" s="115">
        <f>ROUND(PF176/MAX(PF$9:PF$497)*100,0)</f>
        <v>37</v>
      </c>
      <c r="PM176" s="119">
        <f>ROUND(PG176/MAX(PG$9:PG$497)*100,0)</f>
        <v>29</v>
      </c>
      <c r="PN176" s="118">
        <f>RANK(PH176,PH$9:PH$497,0)</f>
        <v>337</v>
      </c>
      <c r="PO176" s="115">
        <f>RANK(PI176,PI$9:PI$497,0)</f>
        <v>341</v>
      </c>
      <c r="PP176" s="115">
        <f>RANK(PJ176,PJ$9:PJ$497,0)</f>
        <v>345</v>
      </c>
      <c r="PQ176" s="115">
        <f>RANK(PK176,PK$9:PK$497,0)</f>
        <v>355</v>
      </c>
      <c r="PR176" s="115">
        <f>RANK(PL176,PL$9:PL$497,0)</f>
        <v>279</v>
      </c>
      <c r="PS176" s="119">
        <f>RANK(PM176,PM$9:PM$497,0)</f>
        <v>304</v>
      </c>
      <c r="PT176" s="120">
        <f>ROUND(FZ176/MAX(FZ$9:FZ$497)*100,0)</f>
        <v>68</v>
      </c>
      <c r="PU176" s="115">
        <f>ROUND(GA176/MAX(GA$9:GA$497)*100,0)</f>
        <v>21</v>
      </c>
      <c r="PV176" s="115">
        <f>ROUND(GB176/MAX(GB$9:GB$497)*100,0)</f>
        <v>34</v>
      </c>
      <c r="PW176" s="115">
        <f>ROUND(GC176/MAX(GC$9:GC$497)*100,0)</f>
        <v>86</v>
      </c>
      <c r="PX176" s="115">
        <f>ROUND(GD176/MAX(GD$9:GD$497)*100,0)</f>
        <v>13</v>
      </c>
      <c r="PY176" s="115">
        <f>ROUND(GE176/MAX(GE$9:GE$497)*100,0)</f>
        <v>10</v>
      </c>
      <c r="PZ176" s="115">
        <f>ROUND(GF176/MAX(GF$9:GF$497)*100,0)</f>
        <v>6</v>
      </c>
      <c r="QA176" s="116">
        <f>ROUND(GG176/MAX(GG$9:GG$497)*100,0)</f>
        <v>8</v>
      </c>
      <c r="QB176" s="115">
        <f>ROUND(GH176/MAX(GH$9:GH$497)*100,0)</f>
        <v>31</v>
      </c>
      <c r="QC176" s="121">
        <f>ROUND(GI176/MAX(GI$9:GI$497)*100,0)</f>
        <v>19</v>
      </c>
      <c r="QD176" s="120">
        <f>ROUND(AVERAGEIF($ES$9:$ES$497,$ES176,PT$9:PT$497),0)</f>
        <v>62</v>
      </c>
      <c r="QE176" s="120">
        <f>ROUND(AVERAGEIF($ES$9:$ES$497,$ES176,PU$9:PU$497),0)</f>
        <v>26</v>
      </c>
      <c r="QF176" s="120">
        <f>ROUND(AVERAGEIF($ES$9:$ES$497,$ES176,PV$9:PV$497),0)</f>
        <v>48</v>
      </c>
      <c r="QG176" s="120">
        <f>ROUND(AVERAGEIF($ES$9:$ES$497,$ES176,PW$9:PW$497),0)</f>
        <v>58</v>
      </c>
      <c r="QH176" s="120">
        <f>ROUND(AVERAGEIF($ES$9:$ES$497,$ES176,PX$9:PX$497),0)</f>
        <v>15</v>
      </c>
      <c r="QI176" s="120">
        <f>ROUND(AVERAGEIF($ES$9:$ES$497,$ES176,PY$9:PY$497),0)</f>
        <v>14</v>
      </c>
      <c r="QJ176" s="120">
        <f>ROUND(AVERAGEIF($ES$9:$ES$497,$ES176,PZ$9:PZ$497),0)</f>
        <v>14</v>
      </c>
      <c r="QK176" s="120">
        <f>ROUND(AVERAGEIF($ES$9:$ES$497,$ES176,QA$9:QA$497),0)</f>
        <v>15</v>
      </c>
      <c r="QL176" s="120">
        <f>ROUND(AVERAGEIF($ES$9:$ES$497,$ES176,QB$9:QB$497),0)</f>
        <v>41</v>
      </c>
      <c r="QM176" s="120">
        <f>ROUND(AVERAGEIF($ES$9:$ES$497,$ES176,QC$9:QC$497),0)</f>
        <v>30</v>
      </c>
      <c r="QN176" s="114">
        <f t="shared" si="297"/>
        <v>420</v>
      </c>
      <c r="QO176" s="115">
        <f t="shared" si="298"/>
        <v>336</v>
      </c>
      <c r="QP176" s="115">
        <f t="shared" si="299"/>
        <v>472</v>
      </c>
      <c r="QQ176" s="115">
        <f t="shared" si="300"/>
        <v>444</v>
      </c>
      <c r="QR176" s="115">
        <f t="shared" si="301"/>
        <v>684</v>
      </c>
      <c r="QS176" s="119">
        <f t="shared" si="302"/>
        <v>396</v>
      </c>
      <c r="QT176" s="114">
        <f>ROUND((QN176-MIN(QN$9:QN$497))/(MAX(QN$9:QN$497)-MIN(QN$9:QN$497))*100,0)</f>
        <v>30</v>
      </c>
      <c r="QU176" s="115">
        <f>ROUND((QO176-MIN(QO$9:QO$497))/(MAX(QO$9:QO$497)-MIN(QO$9:QO$497))*100,0)</f>
        <v>18</v>
      </c>
      <c r="QV176" s="115">
        <f>ROUND((QP176-MIN(QP$9:QP$497))/(MAX(QP$9:QP$497)-MIN(QP$9:QP$497))*100,0)</f>
        <v>17</v>
      </c>
      <c r="QW176" s="115">
        <f>ROUND((QQ176-MIN(QQ$9:QQ$497))/(MAX(QQ$9:QQ$497)-MIN(QQ$9:QQ$497))*100,0)</f>
        <v>20</v>
      </c>
      <c r="QX176" s="115">
        <f>ROUND((QR176-MIN(QR$9:QR$497))/(MAX(QR$9:QR$497)-MIN(QR$9:QR$497))*100,0)</f>
        <v>77</v>
      </c>
      <c r="QY176" s="115">
        <f>ROUND((QS176-MIN(QS$9:QS$497))/(MAX(QS$9:QS$497)-MIN(QS$9:QS$497))*100,0)</f>
        <v>44</v>
      </c>
      <c r="QZ176" s="114">
        <f>RANK(QN176,QN$9:QN$497,0)</f>
        <v>317</v>
      </c>
      <c r="RA176" s="115">
        <f>RANK(QO176,QO$9:QO$497,0)</f>
        <v>302</v>
      </c>
      <c r="RB176" s="115">
        <f>RANK(QP176,QP$9:QP$497,0)</f>
        <v>363</v>
      </c>
      <c r="RC176" s="115">
        <f>RANK(QQ176,QQ$9:QQ$497,0)</f>
        <v>377</v>
      </c>
      <c r="RD176" s="115">
        <f>RANK(QR176,QR$9:QR$497,0)</f>
        <v>41</v>
      </c>
      <c r="RE176" s="115">
        <f>RANK(QS176,QS$9:QS$497,0)</f>
        <v>159</v>
      </c>
      <c r="RF176" s="122"/>
      <c r="RG176" s="115">
        <f>($RH$3*(IH176+IJ176)*100*100/MAX(EX$9:EX$497)*$RO$3) +($RH$3*(II176+IJ176)*100*100/MAX(EX$9:EX$497)*$RO$4) + ($RH$3*IK176*100*100/MAX(EX$9:EX$497)*0.098)</f>
        <v>0</v>
      </c>
      <c r="RH176" s="115">
        <f>($RH$4*IL176*100*100/MAX(EZ$9:EZ$497))*$RQ$3</f>
        <v>0</v>
      </c>
      <c r="RI176" s="115">
        <f>($RH$3*IM176*100*100/MAX(EY$9:EY$497))*$RQ$4</f>
        <v>0</v>
      </c>
      <c r="RJ176" s="115">
        <f>($RH$3*IN176*100*100/MAX(EX$9:EX$497))</f>
        <v>0</v>
      </c>
      <c r="RK176" s="115">
        <f>($RH$4*IO176*100*100/MAX(EZ$9:EZ$497))*$RQ$3</f>
        <v>0</v>
      </c>
      <c r="RL176" s="115">
        <f>(($RL$4*IP176*100*((100/MAX(EX$9:EX$497)+100/MAX(EZ$9:EZ$497))/2))+($RL$4*IQ176*100*((100/MAX(EX$9:EX$497)+100/MAX(EZ$9:EZ$497))/2))+($RL$4*IR176*100*((100/MAX(EX$9:EX$497)+100/MAX(EZ$9:EZ$497))/2))+($RL$4*IS176*100*((100/MAX(EX$9:EX$497)+100/MAX(EZ$9:EZ$497))/2))+($RL$4*IT176*100*((100/MAX(EX$9:EX$497)+100/MAX(EZ$9:EZ$497))/2))+($RL$4*IU176*100*((100/MAX(EX$9:EX$497)+100/MAX(EZ$9:EZ$497))/2))+($RL$4*IV176*100*((100/MAX(EX$9:EX$497)+100/MAX(EZ$9:EZ$497))/2))+($RL$4*IW176*100*((100/MAX(EX$9:EX$497)+100/MAX(EZ$9:EZ$497))/2)))*$RS$3</f>
        <v>0</v>
      </c>
      <c r="RM176" s="115">
        <f>(($RH$3*IX176*100*100/MAX(EX$9:EX$497))+($RH$3*IY176*100*100/MAX(EX$9:EX$497))+($RH$3*IZ176*100*100/MAX(EX$9:EX$497))+($RH$3*JA176*100*100/MAX(EX$9:EX$497))+($RH$3*JB176*100*100/MAX(EX$9:EX$497))+($RH$3*JC176*100*100/MAX(EX$9:EX$497))+($RH$3*JD176*100*100/MAX(EX$9:EX$497))+($RH$3*JE176*100*100/MAX(EX$9:EX$497)))*$RS$4</f>
        <v>0</v>
      </c>
      <c r="RN176" s="115">
        <f>(($RH$4*JF176*100*100/MAX(EZ$9:EZ$497)) + ($RH$4*JG176*100*100/MAX(EZ$9:EZ$497)) + ($RH$4*JH176*100*100/MAX(EZ$9:EZ$497)) + ($RH$4*JI176*100*100/MAX(EZ$9:EZ$497)) + ($RH$4*JJ176*100*100/MAX(EZ$9:EZ$497)) + ($RH$4*JK176*100*100/MAX(EZ$9:EZ$497)) + ($RH$4*JL176*100*100/MAX(EZ$9:EZ$497)) + ($RH$4*JM176*100*100/MAX(EZ$9:EZ$497)))*$RU$3</f>
        <v>0</v>
      </c>
      <c r="RO176" s="115">
        <f>(($RL$4*JN176*100*((100/MAX(EX$9:EX$497)+100/MAX(EZ$9:EZ$497))/2))+($RL$4*JO176*100*((100/MAX(EX$9:EX$497)+100/MAX(EZ$9:EZ$497))/2))+($RL$4*JP176*100*((100/MAX(EX$9:EX$497)+100/MAX(EZ$9:EZ$497))/2))+($RL$4*JQ176*100*((100/MAX(EX$9:EX$497)+100/MAX(EZ$9:EZ$497))/2))+($RL$4*JR176*100*((100/MAX(EX$9:EX$497)+100/MAX(EZ$9:EZ$497))/2))+($RL$4*JS176*100*((100/MAX(EX$9:EX$497)+100/MAX(EZ$9:EZ$497))/2))+($RL$4*JT176*100*((100/MAX(EX$9:EX$497)+100/MAX(EZ$9:EZ$497))/2))+($RL$4*JU176*100*((100/MAX(EX$9:EX$497)+100/MAX(EZ$9:EZ$497))/2))+($RL$4*JV176*100*((100/MAX(EX$9:EX$497)+100/MAX(EZ$9:EZ$497))/2))+($RL$4*JW176*100*((100/MAX(EX$9:EX$497)+100/MAX(EZ$9:EZ$497))/2))+($RL$4*JX176*100*((100/MAX(EX$9:EX$497)+100/MAX(EZ$9:EZ$497))/2))+($RL$4*JY176*100*((100/MAX(EX$9:EX$497)+100/MAX(EZ$9:EZ$497))/2))+($RL$4*JZ176*100*((100/MAX(EX$9:EX$497)+100/MAX(EZ$9:EZ$497))/2)))*$RW$3/2</f>
        <v>0</v>
      </c>
      <c r="RP176" s="119">
        <f>($RJ$3*KA176*100*100/MAX(FA$9:FA$497)) + ($RJ$3*KB176*100*100/MAX(FA$9:FA$497)/2) + ($RJ$3*KC176*100*100/MAX(FA$9:FA$497)/2) + ($RJ$3*KD176*100*100/MAX(FA$9:FA$497)/4) + ($RJ$3*KE176*100*100/MAX(FA$9:FA$497)/4)</f>
        <v>0</v>
      </c>
      <c r="RQ176" s="118">
        <f>($RL$4*KF176*100*((100/MAX(EX$9:EX$497)+100/MAX(EZ$9:EZ$497)))) * ($RO$3/2) + (($RL$4*KG176*100*((100/MAX(EX$9:EX$497)+100/MAX(EZ$9:EZ$497))))+($RL$4*KH176*100*((100/MAX(EX$9:EX$497)+100/MAX(EZ$9:EZ$497))))+($RL$4*KI176*100*((100/MAX(EX$9:EX$497)+100/MAX(EZ$9:EZ$497))))+($RL$4*KJ176*100*((100/MAX(EX$9:EX$497)+100/MAX(EZ$9:EZ$497))))+($RL$4*KK176*100*((100/MAX(EX$9:EX$497)+100/MAX(EZ$9:EZ$497))))+($RL$4*KL176*100*((100/MAX(EX$9:EX$497)+100/MAX(EZ$9:EZ$497))))+($RL$4*KM176*100*((100/MAX(EX$9:EX$497)+100/MAX(EZ$9:EZ$497))))+($RL$4*KN176*100*((100/MAX(EX$9:EX$497)+100/MAX(EZ$9:EZ$497))))+($RL$4*KO176*100*((100/MAX(EX$9:EX$497)+100/MAX(EZ$9:EZ$497))))+($RL$4*KP176*100*((100/MAX(EX$9:EX$497)+100/MAX(EZ$9:EZ$497))))+($RL$4*KQ176*100*((100/MAX(EX$9:EX$497)+100/MAX(EZ$9:EZ$497))))+($RL$4*KR176*100*((100/MAX(EX$9:EX$497)+100/MAX(EZ$9:EZ$497))))+($RL$4*KS176*100*((100/MAX(EX$9:EX$497)+100/MAX(EZ$9:EZ$497))))+($RL$4*KV176*100*((100/MAX(EX$9:EX$497)+100/MAX(EZ$9:EZ$497))))) * (($RO$3+$RO$4)/6)</f>
        <v>0</v>
      </c>
      <c r="RR176" s="115">
        <f>(($RL$4*KW176*100*((100/MAX(EX$9:EX$497)+100/MAX(EZ$9:EZ$497))))) * ($RO$3/2) + (($RL$4*KX176*100*((100/MAX(EX$9:EX$497)+100/MAX(EZ$9:EZ$497))))+($RL$4*KY176*100*((100/MAX(EX$9:EX$497)+100/MAX(EZ$9:EZ$497))))+($RL$4*KZ176*100*((100/MAX(EX$9:EX$497)+100/MAX(EZ$9:EZ$497))))+($RL$4*LA176*100*((100/MAX(EX$9:EX$497)+100/MAX(EZ$9:EZ$497))))+($RL$4*LB176*100*((100/MAX(EX$9:EX$497)+100/MAX(EZ$9:EZ$497))))+($RL$4*LC176*100*((100/MAX(EX$9:EX$497)+100/MAX(EZ$9:EZ$497))))) * (($RO$3+$RO$4)/6)</f>
        <v>0</v>
      </c>
      <c r="RS176" s="119">
        <f>(($RL$4*LD176*100*((100/MAX(EX$9:EX$497)+100/MAX(EZ$9:EZ$497))))+($RL$4*LE176*100*((100/MAX(EX$9:EX$497)+100/MAX(EZ$9:EZ$497))))) * (($RO$3+$RO$4)/6)</f>
        <v>0</v>
      </c>
      <c r="RT176" s="118">
        <f>($RJ$4*LH176*100*(100/MAX(EV$9:EV$497)))+($RJ$4*LI176*100*(100/MAX(EV$9:EV$497)))</f>
        <v>0</v>
      </c>
      <c r="RU176" s="119">
        <f>($RJ$4*LJ176*(100/MAX(EV$9:EV$497)))/2 + ($RL$3*LK176*(100/MAX(EW$9:EW$497))) + ($RJ$4*LL176*(100/MAX(EV$9:EV$497)))/4 + ($RL$3*LM176*(100/MAX(EW$9:EW$497)))</f>
        <v>0</v>
      </c>
      <c r="RV176" s="118">
        <f>($RJ$4*LN176*100*100/MAX(EV$9:EV$497)/2)+($RJ$4*LO176*100*100/MAX(EV$9:EV$497)/2)+($RJ$4*LP176*100*100/MAX(EV$9:EV$497))+($RJ$4*LQ176*100*100/MAX(EV$9:EV$497))+($RJ$4*LR176*100*100/MAX(EV$9:EV$497))</f>
        <v>0</v>
      </c>
      <c r="RW176" s="115">
        <f>($RJ$4*LS176*100*100/MAX(EV$9:EV$497)) + (($RJ$4*LT176*100*100/MAX(EV$9:EV$497))+($RJ$4*LU176*100*100/MAX(EV$9:EV$497))+($RJ$4*LV176*100*100/MAX(EV$9:EV$497))+($RJ$4*LW176*100*100/MAX(EV$9:EV$497))+($RJ$4*LX176*100*100/MAX(EV$9:EV$497))+($RJ$4*LY176*100*100/MAX(EV$9:EV$497))+($RJ$4*LZ176*100*100/MAX(EV$9:EV$497))+($RJ$4*MA176*100*100/MAX(EV$9:EV$497)))/2</f>
        <v>4.213483146067416</v>
      </c>
      <c r="RX176" s="119">
        <f>($RJ$4*MB176*100*100/MAX(EV$9:EV$497))+($RJ$4*MC176*100*100/MAX(EV$9:EV$497))+($RJ$4*MD176*100*100/MAX(EV$9:EV$497))+($RJ$4*ME176*100*100/MAX(EV$9:EV$497))+($RJ$4*MF176*100*100/MAX(EV$9:EV$497))+($RJ$4*MG176*100*100/MAX(EV$9:EV$497))+($RJ$4*MH176*100*100/MAX(EV$9:EV$497))+($RJ$4*MI176*100*100/MAX(EV$9:EV$497))+($RJ$4*MJ176*100*100/MAX(EV$9:EV$497))+($RJ$4*MK176*100*100/MAX(EV$9:EV$497))+($RJ$4*ML176*100*100/MAX(EV$9:EV$497))+($RJ$4*MM176*100*100/MAX(EV$9:EV$497))+($RJ$4*MN176*100*100/MAX(EV$9:EV$497))</f>
        <v>0</v>
      </c>
      <c r="RY176" s="118">
        <f>($RJ$4*MQ176*100*100/MAX(EV$9:EV$497))/2 + (($RJ$4*MR176*100*100/MAX(EV$9:EV$497))+($RJ$4*MS176*100*100/MAX(EV$9:EV$497))+($RJ$4*MT176*100*100/MAX(EV$9:EV$497))+($RJ$4*MU176*100*100/MAX(EV$9:EV$497))+($RJ$4*MV176*100*100/MAX(EV$9:EV$497))+($RJ$4*MW176*100*100/MAX(EV$9:EV$497))+($RJ$4*MX176*100*100/MAX(EV$9:EV$497))+($RJ$4*MY176*100*100/MAX(EV$9:EV$497))+($RJ$4*MZ176*100*100/MAX(EV$9:EV$497))+($RJ$4*NA176*100*100/MAX(EV$9:EV$497))+($RJ$4*NB176*100*100/MAX(EV$9:EV$497))+($RJ$4*NC176*100*100/MAX(EV$9:EV$497))+($RJ$4*ND176*100*100/MAX(EV$9:EV$497))+($RJ$4*NG176*100*100/MAX(EV$9:EV$497)))/4</f>
        <v>0</v>
      </c>
      <c r="RZ176" s="115">
        <f>($RJ$4*NH176*100*100/MAX(EV$9:EV$497))/2 + (($RJ$4*NI176*100*100/MAX(EV$9:EV$497))+($RJ$4*NJ176*100*100/MAX(EV$9:EV$497))+($RJ$4*NK176*100*100/MAX(EV$9:EV$497))+($RJ$4*NL176*100*100/MAX(EV$9:EV$497))+($RJ$4*NM176*100*100/MAX(EV$9:EV$497))+($RJ$4*NN176*100*100/MAX(EV$9:EV$497)))/4</f>
        <v>0</v>
      </c>
      <c r="SA176" s="117">
        <f>(($RJ$4*NO176*100*100/MAX(EV$9:EV$497))+($RJ$4*NP176*100*100/MAX(EV$9:EV$497)))/4</f>
        <v>0</v>
      </c>
      <c r="SB176" s="118">
        <f t="shared" si="341"/>
        <v>4.213483146067416</v>
      </c>
      <c r="SC176" s="115">
        <f t="shared" si="342"/>
        <v>0.84269662921348321</v>
      </c>
      <c r="SD176" s="115">
        <f t="shared" si="343"/>
        <v>1.053370786516854</v>
      </c>
      <c r="SE176" s="115">
        <f t="shared" si="344"/>
        <v>0.84269662921348321</v>
      </c>
      <c r="SF176" s="115">
        <f t="shared" si="345"/>
        <v>1.053370786516854</v>
      </c>
      <c r="SG176" s="115">
        <f t="shared" si="346"/>
        <v>4.213483146067416</v>
      </c>
      <c r="SH176" s="115">
        <f>ROUND(SB176/MAX(SB$9:SB$497)*100,0)</f>
        <v>5</v>
      </c>
      <c r="SI176" s="115">
        <f>ROUND(SC176/MAX(SC$9:SC$497)*100,0)</f>
        <v>1</v>
      </c>
      <c r="SJ176" s="115">
        <f>ROUND(SD176/MAX(SD$9:SD$497)*100,0)</f>
        <v>2</v>
      </c>
      <c r="SK176" s="115">
        <f>ROUND(SE176/MAX(SE$9:SE$497)*100,0)</f>
        <v>1</v>
      </c>
      <c r="SL176" s="115">
        <f>ROUND(SF176/MAX(SF$9:SF$497)*100,0)</f>
        <v>3</v>
      </c>
      <c r="SM176" s="121">
        <f>ROUND(SG176/MAX(SG$9:SG$497)*100,0)</f>
        <v>4</v>
      </c>
      <c r="SN176" s="115">
        <f>ROUND(AVERAGEIF($ES$9:$ES$497,$ES176,SH$9:SH$497),0)</f>
        <v>26</v>
      </c>
      <c r="SO176" s="115">
        <f>ROUND(AVERAGEIF($ES$9:$ES$497,$ES176,SI$9:SI$497),0)</f>
        <v>23</v>
      </c>
      <c r="SP176" s="115">
        <f>ROUND(AVERAGEIF($ES$9:$ES$497,$ES176,SJ$9:SJ$497),0)</f>
        <v>4</v>
      </c>
      <c r="SQ176" s="115">
        <f>ROUND(AVERAGEIF($ES$9:$ES$497,$ES176,SK$9:SK$497),0)</f>
        <v>20</v>
      </c>
      <c r="SR176" s="115">
        <f>ROUND(AVERAGEIF($ES$9:$ES$497,$ES176,SL$9:SL$497),0)</f>
        <v>7</v>
      </c>
      <c r="SS176" s="121">
        <f>ROUND(AVERAGEIF($ES$9:$ES$497,$ES176,SM$9:SM$497),0)</f>
        <v>6</v>
      </c>
      <c r="ST176" s="114">
        <f>RANK(SB176,SB$9:SB$497,0)</f>
        <v>262</v>
      </c>
      <c r="SU176" s="115">
        <f>RANK(SC176,SC$9:SC$497,0)</f>
        <v>237</v>
      </c>
      <c r="SV176" s="115">
        <f>RANK(SD176,SD$9:SD$497,0)</f>
        <v>216</v>
      </c>
      <c r="SW176" s="115">
        <f>RANK(SE176,SE$9:SE$497,0)</f>
        <v>237</v>
      </c>
      <c r="SX176" s="115">
        <f>RANK(SF176,SF$9:SF$497,0)</f>
        <v>199</v>
      </c>
      <c r="SY176" s="115">
        <f>RANK(SG176,SG$9:SG$497,0)</f>
        <v>173</v>
      </c>
      <c r="SZ176" s="115">
        <f>COUNTIFS(SB$9:SB$497,"&gt;"&amp;SB176,$ES$9:$ES$497,$ES176)+1</f>
        <v>59</v>
      </c>
      <c r="TA176" s="115">
        <f>COUNTIFS(SC$9:SC$497,"&gt;"&amp;SC176,$ES$9:$ES$497,$ES176)+1</f>
        <v>59</v>
      </c>
      <c r="TB176" s="115">
        <f>COUNTIFS(SD$9:SD$497,"&gt;"&amp;SD176,$ES$9:$ES$497,$ES176)+1</f>
        <v>45</v>
      </c>
      <c r="TC176" s="115">
        <f>COUNTIFS(SE$9:SE$497,"&gt;"&amp;SE176,$ES$9:$ES$497,$ES176)+1</f>
        <v>59</v>
      </c>
      <c r="TD176" s="115">
        <f>COUNTIFS(SF$9:SF$497,"&gt;"&amp;SF176,$ES$9:$ES$497,$ES176)+1</f>
        <v>45</v>
      </c>
      <c r="TE176" s="117">
        <f>COUNTIFS(SG$9:SG$497,"&gt;"&amp;SG176,$ES$9:$ES$497,$ES176)+1</f>
        <v>40</v>
      </c>
      <c r="TF176" s="118">
        <f t="shared" si="347"/>
        <v>42</v>
      </c>
      <c r="TG176" s="115">
        <f t="shared" si="348"/>
        <v>26</v>
      </c>
      <c r="TH176" s="115">
        <f t="shared" si="349"/>
        <v>23</v>
      </c>
      <c r="TI176" s="115">
        <f t="shared" si="350"/>
        <v>26</v>
      </c>
      <c r="TJ176" s="115">
        <f t="shared" si="351"/>
        <v>24</v>
      </c>
      <c r="TK176" s="115">
        <f t="shared" si="352"/>
        <v>41</v>
      </c>
      <c r="TL176" s="117">
        <f t="shared" si="353"/>
        <v>33</v>
      </c>
      <c r="TM176" s="118">
        <f>ROUND(TF176/MAX(TF$9:TF$497)*100,0)</f>
        <v>23</v>
      </c>
      <c r="TN176" s="115">
        <f>ROUND(TG176/MAX(TG$9:TG$497)*100,0)</f>
        <v>14</v>
      </c>
      <c r="TO176" s="115">
        <f>ROUND(TH176/MAX(TH$9:TH$497)*100,0)</f>
        <v>13</v>
      </c>
      <c r="TP176" s="115">
        <f>ROUND(TI176/MAX(TI$9:TI$497)*100,0)</f>
        <v>14</v>
      </c>
      <c r="TQ176" s="115">
        <f>ROUND(TJ176/MAX(TJ$9:TJ$497)*100,0)</f>
        <v>12</v>
      </c>
      <c r="TR176" s="115">
        <f>ROUND(TK176/MAX(TK$9:TK$497)*100,0)</f>
        <v>21</v>
      </c>
      <c r="TS176" s="119">
        <f>ROUND(TL176/MAX(TL$9:TL$497)*100,0)</f>
        <v>17</v>
      </c>
      <c r="TT176" s="120">
        <f>RANK(TM176,TM$9:TM$497,0)</f>
        <v>324</v>
      </c>
      <c r="TU176" s="115">
        <f>RANK(TN176,TN$9:TN$497,0)</f>
        <v>354</v>
      </c>
      <c r="TV176" s="115">
        <f>RANK(TO176,TO$9:TO$497,0)</f>
        <v>337</v>
      </c>
      <c r="TW176" s="115">
        <f>RANK(TP176,TP$9:TP$497,0)</f>
        <v>354</v>
      </c>
      <c r="TX176" s="115">
        <f>RANK(TQ176,TQ$9:TQ$497,0)</f>
        <v>352</v>
      </c>
      <c r="TY176" s="115">
        <f>RANK(TR176,TR$9:TR$497,0)</f>
        <v>278</v>
      </c>
      <c r="TZ176" s="121">
        <f>RANK(TS176,TS$9:TS$497,0)</f>
        <v>299</v>
      </c>
      <c r="UA176" s="132"/>
      <c r="UB176" s="7" t="s">
        <v>1</v>
      </c>
    </row>
    <row r="177" spans="1:548" x14ac:dyDescent="0.15">
      <c r="A177" s="183">
        <v>169</v>
      </c>
      <c r="B177" s="203" t="s">
        <v>956</v>
      </c>
      <c r="C177" s="63"/>
      <c r="D177" s="63"/>
      <c r="E177" s="64" t="s">
        <v>518</v>
      </c>
      <c r="F177" s="65">
        <v>92</v>
      </c>
      <c r="G177" s="65" t="s">
        <v>908</v>
      </c>
      <c r="H177" s="65" t="s">
        <v>909</v>
      </c>
      <c r="I177" s="66" t="s">
        <v>521</v>
      </c>
      <c r="J177" s="67" t="s">
        <v>521</v>
      </c>
      <c r="K177" s="67" t="s">
        <v>521</v>
      </c>
      <c r="L177" s="67" t="s">
        <v>521</v>
      </c>
      <c r="M177" s="67" t="s">
        <v>521</v>
      </c>
      <c r="N177" s="67" t="s">
        <v>521</v>
      </c>
      <c r="O177" s="67" t="s">
        <v>521</v>
      </c>
      <c r="P177" s="67" t="s">
        <v>521</v>
      </c>
      <c r="Q177" s="67" t="s">
        <v>521</v>
      </c>
      <c r="R177" s="68" t="s">
        <v>521</v>
      </c>
      <c r="S177" s="69" t="s">
        <v>521</v>
      </c>
      <c r="T177" s="67" t="s">
        <v>521</v>
      </c>
      <c r="U177" s="67" t="s">
        <v>521</v>
      </c>
      <c r="V177" s="67" t="s">
        <v>521</v>
      </c>
      <c r="W177" s="67" t="s">
        <v>521</v>
      </c>
      <c r="X177" s="67" t="s">
        <v>521</v>
      </c>
      <c r="Y177" s="67" t="s">
        <v>521</v>
      </c>
      <c r="Z177" s="67" t="s">
        <v>521</v>
      </c>
      <c r="AA177" s="67" t="s">
        <v>521</v>
      </c>
      <c r="AB177" s="68" t="s">
        <v>521</v>
      </c>
      <c r="AC177" s="69" t="s">
        <v>521</v>
      </c>
      <c r="AD177" s="67" t="s">
        <v>521</v>
      </c>
      <c r="AE177" s="67" t="s">
        <v>521</v>
      </c>
      <c r="AF177" s="67" t="s">
        <v>521</v>
      </c>
      <c r="AG177" s="67" t="s">
        <v>521</v>
      </c>
      <c r="AH177" s="67" t="s">
        <v>521</v>
      </c>
      <c r="AI177" s="67" t="s">
        <v>521</v>
      </c>
      <c r="AJ177" s="67" t="s">
        <v>521</v>
      </c>
      <c r="AK177" s="67" t="s">
        <v>521</v>
      </c>
      <c r="AL177" s="68" t="s">
        <v>521</v>
      </c>
      <c r="AM177" s="69" t="s">
        <v>521</v>
      </c>
      <c r="AN177" s="67" t="s">
        <v>521</v>
      </c>
      <c r="AO177" s="67" t="s">
        <v>521</v>
      </c>
      <c r="AP177" s="67" t="s">
        <v>521</v>
      </c>
      <c r="AQ177" s="67" t="s">
        <v>521</v>
      </c>
      <c r="AR177" s="67" t="s">
        <v>521</v>
      </c>
      <c r="AS177" s="67" t="s">
        <v>521</v>
      </c>
      <c r="AT177" s="67" t="s">
        <v>521</v>
      </c>
      <c r="AU177" s="67" t="s">
        <v>521</v>
      </c>
      <c r="AV177" s="68" t="s">
        <v>521</v>
      </c>
      <c r="AW177" s="69" t="s">
        <v>521</v>
      </c>
      <c r="AX177" s="67" t="s">
        <v>521</v>
      </c>
      <c r="AY177" s="67" t="s">
        <v>521</v>
      </c>
      <c r="AZ177" s="67" t="s">
        <v>521</v>
      </c>
      <c r="BA177" s="67" t="s">
        <v>521</v>
      </c>
      <c r="BB177" s="67" t="s">
        <v>521</v>
      </c>
      <c r="BC177" s="67" t="s">
        <v>521</v>
      </c>
      <c r="BD177" s="67" t="s">
        <v>521</v>
      </c>
      <c r="BE177" s="67" t="s">
        <v>521</v>
      </c>
      <c r="BF177" s="68" t="s">
        <v>521</v>
      </c>
      <c r="BG177" s="69" t="s">
        <v>521</v>
      </c>
      <c r="BH177" s="67" t="s">
        <v>521</v>
      </c>
      <c r="BI177" s="67" t="s">
        <v>521</v>
      </c>
      <c r="BJ177" s="67" t="s">
        <v>521</v>
      </c>
      <c r="BK177" s="67" t="s">
        <v>521</v>
      </c>
      <c r="BL177" s="67" t="s">
        <v>521</v>
      </c>
      <c r="BM177" s="67" t="s">
        <v>521</v>
      </c>
      <c r="BN177" s="67" t="s">
        <v>521</v>
      </c>
      <c r="BO177" s="67" t="s">
        <v>521</v>
      </c>
      <c r="BP177" s="68" t="s">
        <v>521</v>
      </c>
      <c r="BQ177" s="70" t="s">
        <v>521</v>
      </c>
      <c r="BR177" s="67" t="s">
        <v>521</v>
      </c>
      <c r="BS177" s="67" t="s">
        <v>521</v>
      </c>
      <c r="BT177" s="67" t="s">
        <v>521</v>
      </c>
      <c r="BU177" s="67" t="s">
        <v>521</v>
      </c>
      <c r="BV177" s="67" t="s">
        <v>521</v>
      </c>
      <c r="BW177" s="67" t="s">
        <v>521</v>
      </c>
      <c r="BX177" s="67" t="s">
        <v>521</v>
      </c>
      <c r="BY177" s="67" t="s">
        <v>521</v>
      </c>
      <c r="BZ177" s="68" t="s">
        <v>521</v>
      </c>
      <c r="CA177" s="69" t="s">
        <v>521</v>
      </c>
      <c r="CB177" s="67" t="s">
        <v>521</v>
      </c>
      <c r="CC177" s="67" t="s">
        <v>521</v>
      </c>
      <c r="CD177" s="67" t="s">
        <v>521</v>
      </c>
      <c r="CE177" s="67" t="s">
        <v>521</v>
      </c>
      <c r="CF177" s="67" t="s">
        <v>521</v>
      </c>
      <c r="CG177" s="67" t="s">
        <v>521</v>
      </c>
      <c r="CH177" s="67" t="s">
        <v>521</v>
      </c>
      <c r="CI177" s="67" t="s">
        <v>521</v>
      </c>
      <c r="CJ177" s="68" t="s">
        <v>521</v>
      </c>
      <c r="CK177" s="69" t="s">
        <v>521</v>
      </c>
      <c r="CL177" s="67" t="s">
        <v>521</v>
      </c>
      <c r="CM177" s="67" t="s">
        <v>521</v>
      </c>
      <c r="CN177" s="67" t="s">
        <v>521</v>
      </c>
      <c r="CO177" s="67" t="s">
        <v>521</v>
      </c>
      <c r="CP177" s="67" t="s">
        <v>521</v>
      </c>
      <c r="CQ177" s="67" t="s">
        <v>521</v>
      </c>
      <c r="CR177" s="67" t="s">
        <v>521</v>
      </c>
      <c r="CS177" s="67" t="s">
        <v>521</v>
      </c>
      <c r="CT177" s="68" t="s">
        <v>521</v>
      </c>
      <c r="CU177" s="69" t="s">
        <v>521</v>
      </c>
      <c r="CV177" s="67" t="s">
        <v>521</v>
      </c>
      <c r="CW177" s="67" t="s">
        <v>521</v>
      </c>
      <c r="CX177" s="67" t="s">
        <v>521</v>
      </c>
      <c r="CY177" s="67" t="s">
        <v>521</v>
      </c>
      <c r="CZ177" s="67" t="s">
        <v>521</v>
      </c>
      <c r="DA177" s="67" t="s">
        <v>521</v>
      </c>
      <c r="DB177" s="67" t="s">
        <v>521</v>
      </c>
      <c r="DC177" s="67" t="s">
        <v>521</v>
      </c>
      <c r="DD177" s="68" t="s">
        <v>521</v>
      </c>
      <c r="DE177" s="69" t="s">
        <v>521</v>
      </c>
      <c r="DF177" s="71" t="s">
        <v>521</v>
      </c>
      <c r="DG177" s="67" t="s">
        <v>521</v>
      </c>
      <c r="DH177" s="67" t="s">
        <v>521</v>
      </c>
      <c r="DI177" s="67" t="s">
        <v>521</v>
      </c>
      <c r="DJ177" s="67" t="s">
        <v>521</v>
      </c>
      <c r="DK177" s="67" t="s">
        <v>521</v>
      </c>
      <c r="DL177" s="67" t="s">
        <v>521</v>
      </c>
      <c r="DM177" s="67" t="s">
        <v>521</v>
      </c>
      <c r="DN177" s="68" t="s">
        <v>521</v>
      </c>
      <c r="DO177" s="70" t="s">
        <v>521</v>
      </c>
      <c r="DP177" s="71" t="s">
        <v>521</v>
      </c>
      <c r="DQ177" s="67" t="s">
        <v>521</v>
      </c>
      <c r="DR177" s="67" t="s">
        <v>521</v>
      </c>
      <c r="DS177" s="67" t="s">
        <v>521</v>
      </c>
      <c r="DT177" s="67" t="s">
        <v>521</v>
      </c>
      <c r="DU177" s="67" t="s">
        <v>521</v>
      </c>
      <c r="DV177" s="67" t="s">
        <v>521</v>
      </c>
      <c r="DW177" s="67" t="s">
        <v>521</v>
      </c>
      <c r="DX177" s="72" t="s">
        <v>521</v>
      </c>
      <c r="DY177" s="73" t="s">
        <v>522</v>
      </c>
      <c r="DZ177" s="74">
        <v>3</v>
      </c>
      <c r="EA177" s="74">
        <v>4</v>
      </c>
      <c r="EB177" s="74">
        <v>4</v>
      </c>
      <c r="EC177" s="75">
        <v>5</v>
      </c>
      <c r="ED177" s="76" t="s">
        <v>522</v>
      </c>
      <c r="EE177" s="74">
        <f t="shared" si="303"/>
        <v>3</v>
      </c>
      <c r="EF177" s="74">
        <f t="shared" si="304"/>
        <v>12</v>
      </c>
      <c r="EG177" s="74">
        <f t="shared" si="305"/>
        <v>48</v>
      </c>
      <c r="EH177" s="77">
        <f t="shared" si="306"/>
        <v>240</v>
      </c>
      <c r="EI177" s="73">
        <v>10</v>
      </c>
      <c r="EJ177" s="74">
        <v>50</v>
      </c>
      <c r="EK177" s="74">
        <v>270</v>
      </c>
      <c r="EL177" s="74">
        <v>900</v>
      </c>
      <c r="EM177" s="75">
        <v>2700</v>
      </c>
      <c r="EN177" s="78">
        <v>1</v>
      </c>
      <c r="EO177" s="79">
        <f t="shared" si="307"/>
        <v>1.6666666666666667</v>
      </c>
      <c r="EP177" s="79">
        <f t="shared" si="308"/>
        <v>2.25</v>
      </c>
      <c r="EQ177" s="79">
        <f t="shared" si="309"/>
        <v>1.875</v>
      </c>
      <c r="ER177" s="80">
        <f t="shared" si="310"/>
        <v>1.125</v>
      </c>
      <c r="ES177" s="128" t="s">
        <v>534</v>
      </c>
      <c r="ET177" s="82" t="s">
        <v>676</v>
      </c>
      <c r="EU177" s="83">
        <v>4</v>
      </c>
      <c r="EV177" s="73">
        <v>87</v>
      </c>
      <c r="EW177" s="74">
        <v>37</v>
      </c>
      <c r="EX177" s="74">
        <v>81</v>
      </c>
      <c r="EY177" s="74">
        <v>49</v>
      </c>
      <c r="EZ177" s="74">
        <v>13</v>
      </c>
      <c r="FA177" s="74">
        <v>13</v>
      </c>
      <c r="FB177" s="74">
        <v>72</v>
      </c>
      <c r="FC177" s="74">
        <v>64</v>
      </c>
      <c r="FD177" s="74">
        <f t="shared" si="311"/>
        <v>94</v>
      </c>
      <c r="FE177" s="84">
        <f t="shared" si="312"/>
        <v>145</v>
      </c>
      <c r="FF177" s="73">
        <f>RANK(EV177,$EV$9:$EV$497,0)</f>
        <v>128</v>
      </c>
      <c r="FG177" s="74">
        <f>RANK(EW177,$EW$9:$EW$497,0)</f>
        <v>255</v>
      </c>
      <c r="FH177" s="74">
        <f>RANK(EX177,$EX$9:$EX$497,0)</f>
        <v>50</v>
      </c>
      <c r="FI177" s="74">
        <f>RANK(EY177,$EY$9:$EY$497,0)</f>
        <v>133</v>
      </c>
      <c r="FJ177" s="74">
        <f>RANK(EZ177,$EZ$9:$EZ$497,0)</f>
        <v>281</v>
      </c>
      <c r="FK177" s="74">
        <f>RANK(FA177,$FA$9:$FA$497,0)</f>
        <v>267</v>
      </c>
      <c r="FL177" s="74">
        <f>RANK(FB177,$FB$9:$FB$497,0)</f>
        <v>79</v>
      </c>
      <c r="FM177" s="74">
        <f>RANK(FC177,$FC$9:$FC$497,0)</f>
        <v>110</v>
      </c>
      <c r="FN177" s="74">
        <f>RANK(FD177,$FD$9:$FD$497,0)</f>
        <v>114</v>
      </c>
      <c r="FO177" s="84">
        <f>RANK(FE177,$FE$9:$FE$497,0)</f>
        <v>64</v>
      </c>
      <c r="FP177" s="73">
        <f>COUNTIFS($EV$9:$EV$497,"&gt;"&amp;EV177,$ES$9:$ES$497,ES177)+1</f>
        <v>29</v>
      </c>
      <c r="FQ177" s="74">
        <f>COUNTIFS($EW$9:$EW$497,"&gt;"&amp;EW177,$ES$9:$ES$497,ES177)+1</f>
        <v>28</v>
      </c>
      <c r="FR177" s="74">
        <f>COUNTIFS($EX$9:$EX$497,"&gt;"&amp;EX177,$ES$9:$ES$497,ES177)+1</f>
        <v>27</v>
      </c>
      <c r="FS177" s="74">
        <f>COUNTIFS($EY$9:$EY$497,"&gt;"&amp;EY177,$ES$9:$ES$497,ES177)+1</f>
        <v>22</v>
      </c>
      <c r="FT177" s="74">
        <f>COUNTIFS($EZ$9:$EZ$497,"&gt;"&amp;EZ177,$ES$9:$ES$497,ES177)+1</f>
        <v>23</v>
      </c>
      <c r="FU177" s="74">
        <f>COUNTIFS($FA$9:$FA$497,"&gt;"&amp;FA177,$ES$9:$ES$497,ES177)+1</f>
        <v>22</v>
      </c>
      <c r="FV177" s="74">
        <f>COUNTIFS($FB$9:$FB$497,"&gt;"&amp;FB177,$ES$9:$ES$497,ES177)+1</f>
        <v>18</v>
      </c>
      <c r="FW177" s="74">
        <f>COUNTIFS($FC$9:$FC$497,"&gt;"&amp;FC177,$ES$9:$ES$497,ES177)+1</f>
        <v>28</v>
      </c>
      <c r="FX177" s="74">
        <f>COUNTIFS($FD$9:$FD$497,"&gt;"&amp;FD177,$ES$9:$ES$497,ES177)+1</f>
        <v>26</v>
      </c>
      <c r="FY177" s="84">
        <f>COUNTIFS($FE$9:$FE$497,"&gt;"&amp;FE177,$ES$9:$ES$497,ES177)+1</f>
        <v>29</v>
      </c>
      <c r="FZ177" s="73">
        <f t="shared" si="313"/>
        <v>0.95</v>
      </c>
      <c r="GA177" s="74">
        <f t="shared" si="314"/>
        <v>0.4</v>
      </c>
      <c r="GB177" s="74">
        <f t="shared" si="315"/>
        <v>0.88</v>
      </c>
      <c r="GC177" s="74">
        <f t="shared" si="316"/>
        <v>0.53</v>
      </c>
      <c r="GD177" s="74">
        <f t="shared" si="317"/>
        <v>0.14000000000000001</v>
      </c>
      <c r="GE177" s="74">
        <f t="shared" si="318"/>
        <v>0.14000000000000001</v>
      </c>
      <c r="GF177" s="74">
        <f t="shared" si="319"/>
        <v>0.78</v>
      </c>
      <c r="GG177" s="74">
        <f t="shared" si="320"/>
        <v>0.7</v>
      </c>
      <c r="GH177" s="74">
        <f t="shared" si="321"/>
        <v>1.02</v>
      </c>
      <c r="GI177" s="87">
        <f t="shared" si="322"/>
        <v>1.58</v>
      </c>
      <c r="GJ177" s="85">
        <f>ROUND(((FZ177-AVERAGE(FZ$9:FZ$497))/STDEVP(FZ$9:FZ$497)*10+50),2)</f>
        <v>49.35</v>
      </c>
      <c r="GK177" s="86">
        <f>ROUND(((GA177-AVERAGE(GA$9:GA$497))/STDEVP(GA$9:GA$497)*10+50),2)</f>
        <v>41.32</v>
      </c>
      <c r="GL177" s="86">
        <f>ROUND(((GB177-AVERAGE(GB$9:GB$497))/STDEVP(GB$9:GB$497)*10+50),2)</f>
        <v>61.16</v>
      </c>
      <c r="GM177" s="86">
        <f>ROUND(((GC177-AVERAGE(GC$9:GC$497))/STDEVP(GC$9:GC$497)*10+50),2)</f>
        <v>50.2</v>
      </c>
      <c r="GN177" s="86">
        <f>ROUND(((GD177-AVERAGE(GD$9:GD$497))/STDEVP(GD$9:GD$497)*10+50),2)</f>
        <v>41.36</v>
      </c>
      <c r="GO177" s="86">
        <f>ROUND(((GE177-AVERAGE(GE$9:GE$497))/STDEVP(GE$9:GE$497)*10+50),2)</f>
        <v>42.44</v>
      </c>
      <c r="GP177" s="86">
        <f>ROUND(((GF177-AVERAGE(GF$9:GF$497))/STDEVP(GF$9:GF$497)*10+50),2)</f>
        <v>54.57</v>
      </c>
      <c r="GQ177" s="86">
        <f>ROUND(((GG177-AVERAGE(GG$9:GG$497))/STDEVP(GG$9:GG$497)*10+50),2)</f>
        <v>52.16</v>
      </c>
      <c r="GR177" s="86">
        <f>ROUND(((GH177-AVERAGE(GH$9:GH$497))/STDEVP(GH$9:GH$497)*10+50),2)</f>
        <v>51.65</v>
      </c>
      <c r="GS177" s="87">
        <f>ROUND(((GI177-AVERAGE(GI$9:GI$497))/STDEVP(GI$9:GI$497)*10+50),2)</f>
        <v>57.69</v>
      </c>
      <c r="GT177" s="73">
        <f>RANK(GJ177,$GJ$9:$GJ$497,0)</f>
        <v>208</v>
      </c>
      <c r="GU177" s="74">
        <f>RANK(GK177,$GK$9:$GK$497,0)</f>
        <v>342</v>
      </c>
      <c r="GV177" s="74">
        <f>RANK(GL177,$GL$9:$GL$497,0)</f>
        <v>67</v>
      </c>
      <c r="GW177" s="74">
        <f>RANK(GM177,$GM$9:$GM$497,0)</f>
        <v>178</v>
      </c>
      <c r="GX177" s="74">
        <f>RANK(GN177,$GN$9:$GN$497,0)</f>
        <v>381</v>
      </c>
      <c r="GY177" s="74">
        <f>RANK(GO177,$GO$9:$GO$497,0)</f>
        <v>362</v>
      </c>
      <c r="GZ177" s="74">
        <f>RANK(GP177,$GP$9:$GP$497,0)</f>
        <v>137</v>
      </c>
      <c r="HA177" s="74">
        <f>RANK(GQ177,$GQ$9:$GQ$497,0)</f>
        <v>176</v>
      </c>
      <c r="HB177" s="74">
        <f>RANK(GR177,$GR$9:$GR$497,0)</f>
        <v>156</v>
      </c>
      <c r="HC177" s="84">
        <f>RANK(GS177,$GS$9:$GS$497,0)</f>
        <v>94</v>
      </c>
      <c r="HD177" s="85">
        <f>ROUND(AVERAGEIF($ES$9:$ES$497,$ES177,$FZ$9:$FZ$497),2)</f>
        <v>0.95</v>
      </c>
      <c r="HE177" s="86">
        <f>ROUND(AVERAGEIF($ES$9:$ES$497,$ES177,$GA$9:$GA$497),2)</f>
        <v>0.38</v>
      </c>
      <c r="HF177" s="86">
        <f>ROUND(AVERAGEIF($ES$9:$ES$497,$ES177,$GB$9:$GB$497),2)</f>
        <v>0.82</v>
      </c>
      <c r="HG177" s="86">
        <f>ROUND(AVERAGEIF($ES$9:$ES$497,$ES177,$GC$9:$GC$497),2)</f>
        <v>0.44</v>
      </c>
      <c r="HH177" s="86">
        <f>ROUND(AVERAGEIF($ES$9:$ES$497,$ES177,$GD$9:$GD$497),2)</f>
        <v>0.15</v>
      </c>
      <c r="HI177" s="86">
        <f>ROUND(AVERAGEIF($ES$9:$ES$497,$ES177,$GE$9:$GE$497),2)</f>
        <v>0.14000000000000001</v>
      </c>
      <c r="HJ177" s="86">
        <f>ROUND(AVERAGEIF($ES$9:$ES$497,$ES177,$GF$9:$GF$497),2)</f>
        <v>0.74</v>
      </c>
      <c r="HK177" s="86">
        <f>ROUND(AVERAGEIF($ES$9:$ES$497,$ES177,$GG$9:$GG$497),2)</f>
        <v>0.85</v>
      </c>
      <c r="HL177" s="86">
        <f>ROUND(AVERAGEIF($ES$9:$ES$497,$ES177,$GH$9:$GH$497),2)</f>
        <v>0.97</v>
      </c>
      <c r="HM177" s="87">
        <f>ROUND(AVERAGEIF($ES$9:$ES$497,$ES177,$GI$9:$GI$497),2)</f>
        <v>1.67</v>
      </c>
      <c r="HN177" s="88">
        <f t="shared" si="323"/>
        <v>0</v>
      </c>
      <c r="HO177" s="89">
        <f t="shared" si="324"/>
        <v>2.0000000000000018E-2</v>
      </c>
      <c r="HP177" s="89">
        <f t="shared" si="325"/>
        <v>6.0000000000000053E-2</v>
      </c>
      <c r="HQ177" s="89">
        <f t="shared" si="326"/>
        <v>9.0000000000000024E-2</v>
      </c>
      <c r="HR177" s="89">
        <f t="shared" si="327"/>
        <v>-9.9999999999999811E-3</v>
      </c>
      <c r="HS177" s="89">
        <f t="shared" si="328"/>
        <v>0</v>
      </c>
      <c r="HT177" s="89">
        <f t="shared" si="329"/>
        <v>4.0000000000000036E-2</v>
      </c>
      <c r="HU177" s="89">
        <f t="shared" si="330"/>
        <v>-0.15000000000000002</v>
      </c>
      <c r="HV177" s="89">
        <f t="shared" si="331"/>
        <v>5.0000000000000044E-2</v>
      </c>
      <c r="HW177" s="90">
        <f t="shared" si="332"/>
        <v>-8.9999999999999858E-2</v>
      </c>
      <c r="HX177" s="73">
        <f>COUNTIFS($FZ$9:$FZ$497,"&gt;"&amp;FZ177,$ES$9:$ES$497,$ES177)+1</f>
        <v>39</v>
      </c>
      <c r="HY177" s="74">
        <f>COUNTIFS($GA$9:$GA$497,"&gt;"&amp;GA177,$ES$9:$ES$497,$ES177)+1</f>
        <v>29</v>
      </c>
      <c r="HZ177" s="74">
        <f>COUNTIFS($GB$9:$GB$497,"&gt;"&amp;GB177,$ES$9:$ES$497,$ES177)+1</f>
        <v>27</v>
      </c>
      <c r="IA177" s="74">
        <f>COUNTIFS($GC$9:$GC$497,"&gt;"&amp;GC177,$ES$9:$ES$497,$ES177)+1</f>
        <v>19</v>
      </c>
      <c r="IB177" s="74">
        <f>COUNTIFS($GD$9:$GD$497,"&gt;"&amp;GD177,$ES$9:$ES$497,$ES177)+1</f>
        <v>32</v>
      </c>
      <c r="IC177" s="74">
        <f>COUNTIFS($GE$9:$GE$497,"&gt;"&amp;GE177,$ES$9:$ES$497,$ES177)+1</f>
        <v>32</v>
      </c>
      <c r="ID177" s="74">
        <f>COUNTIFS($GF$9:$GF$497,"&gt;"&amp;GF177,$ES$9:$ES$497,$ES177)+1</f>
        <v>33</v>
      </c>
      <c r="IE177" s="74">
        <f>COUNTIFS($GG$9:$GG$497,"&gt;"&amp;GG177,$ES$9:$ES$497,$ES177)+1</f>
        <v>52</v>
      </c>
      <c r="IF177" s="74">
        <f>COUNTIFS($GH$9:$GH$497,"&gt;"&amp;GH177,$ES$9:$ES$497,$ES177)+1</f>
        <v>26</v>
      </c>
      <c r="IG177" s="84">
        <f>COUNTIFS($GI$9:$GI$497,"&gt;"&amp;GI177,$ES$9:$ES$497,$ES177)+1</f>
        <v>44</v>
      </c>
      <c r="IH177" s="91">
        <v>7.0000000000000007E-2</v>
      </c>
      <c r="II177" s="79"/>
      <c r="IJ177" s="79"/>
      <c r="IK177" s="79"/>
      <c r="IL177" s="79"/>
      <c r="IM177" s="92"/>
      <c r="IN177" s="93"/>
      <c r="IO177" s="94"/>
      <c r="IP177" s="95"/>
      <c r="IQ177" s="79"/>
      <c r="IR177" s="79"/>
      <c r="IS177" s="79"/>
      <c r="IT177" s="79"/>
      <c r="IU177" s="79"/>
      <c r="IV177" s="79"/>
      <c r="IW177" s="96"/>
      <c r="IX177" s="93"/>
      <c r="IY177" s="79"/>
      <c r="IZ177" s="79"/>
      <c r="JA177" s="79"/>
      <c r="JB177" s="79"/>
      <c r="JC177" s="79"/>
      <c r="JD177" s="79">
        <v>0.05</v>
      </c>
      <c r="JE177" s="97"/>
      <c r="JF177" s="95"/>
      <c r="JG177" s="79"/>
      <c r="JH177" s="79"/>
      <c r="JI177" s="79"/>
      <c r="JJ177" s="79"/>
      <c r="JK177" s="79"/>
      <c r="JL177" s="79"/>
      <c r="JM177" s="96"/>
      <c r="JN177" s="93">
        <v>0.05</v>
      </c>
      <c r="JO177" s="79"/>
      <c r="JP177" s="79"/>
      <c r="JQ177" s="79"/>
      <c r="JR177" s="79"/>
      <c r="JS177" s="79"/>
      <c r="JT177" s="79"/>
      <c r="JU177" s="79"/>
      <c r="JV177" s="79"/>
      <c r="JW177" s="79"/>
      <c r="JX177" s="79"/>
      <c r="JY177" s="79"/>
      <c r="JZ177" s="97"/>
      <c r="KA177" s="93"/>
      <c r="KB177" s="79"/>
      <c r="KC177" s="79"/>
      <c r="KD177" s="79"/>
      <c r="KE177" s="97"/>
      <c r="KF177" s="95"/>
      <c r="KG177" s="79"/>
      <c r="KH177" s="79"/>
      <c r="KI177" s="79"/>
      <c r="KJ177" s="79"/>
      <c r="KK177" s="98"/>
      <c r="KL177" s="79"/>
      <c r="KM177" s="79"/>
      <c r="KN177" s="79"/>
      <c r="KO177" s="79"/>
      <c r="KP177" s="79"/>
      <c r="KQ177" s="79"/>
      <c r="KR177" s="79"/>
      <c r="KS177" s="96"/>
      <c r="KT177" s="96"/>
      <c r="KU177" s="96"/>
      <c r="KV177" s="96"/>
      <c r="KW177" s="93"/>
      <c r="KX177" s="79"/>
      <c r="KY177" s="79"/>
      <c r="KZ177" s="79"/>
      <c r="LA177" s="79"/>
      <c r="LB177" s="79"/>
      <c r="LC177" s="96"/>
      <c r="LD177" s="93"/>
      <c r="LE177" s="94"/>
      <c r="LF177" s="99"/>
      <c r="LG177" s="75"/>
      <c r="LH177" s="93"/>
      <c r="LI177" s="79"/>
      <c r="LJ177" s="74"/>
      <c r="LK177" s="74"/>
      <c r="LL177" s="74"/>
      <c r="LM177" s="100"/>
      <c r="LN177" s="95"/>
      <c r="LO177" s="79"/>
      <c r="LP177" s="79"/>
      <c r="LQ177" s="79"/>
      <c r="LR177" s="96"/>
      <c r="LS177" s="93"/>
      <c r="LT177" s="79"/>
      <c r="LU177" s="79">
        <v>7.0000000000000007E-2</v>
      </c>
      <c r="LV177" s="79"/>
      <c r="LW177" s="79"/>
      <c r="LX177" s="79"/>
      <c r="LY177" s="79"/>
      <c r="LZ177" s="79"/>
      <c r="MA177" s="97"/>
      <c r="MB177" s="95"/>
      <c r="MC177" s="79"/>
      <c r="MD177" s="79"/>
      <c r="ME177" s="79"/>
      <c r="MF177" s="79"/>
      <c r="MG177" s="79"/>
      <c r="MH177" s="79"/>
      <c r="MI177" s="79"/>
      <c r="MJ177" s="79"/>
      <c r="MK177" s="79"/>
      <c r="ML177" s="79"/>
      <c r="MM177" s="79"/>
      <c r="MN177" s="98"/>
      <c r="MO177" s="98"/>
      <c r="MP177" s="96"/>
      <c r="MQ177" s="93"/>
      <c r="MR177" s="79"/>
      <c r="MS177" s="79">
        <v>7.0000000000000007E-2</v>
      </c>
      <c r="MT177" s="79"/>
      <c r="MU177" s="79"/>
      <c r="MV177" s="98"/>
      <c r="MW177" s="79"/>
      <c r="MX177" s="79"/>
      <c r="MY177" s="79"/>
      <c r="MZ177" s="79"/>
      <c r="NA177" s="79"/>
      <c r="NB177" s="79"/>
      <c r="NC177" s="79"/>
      <c r="ND177" s="96"/>
      <c r="NE177" s="96"/>
      <c r="NF177" s="96"/>
      <c r="NG177" s="96"/>
      <c r="NH177" s="93"/>
      <c r="NI177" s="79"/>
      <c r="NJ177" s="79"/>
      <c r="NK177" s="79"/>
      <c r="NL177" s="79"/>
      <c r="NM177" s="79"/>
      <c r="NN177" s="94"/>
      <c r="NO177" s="93"/>
      <c r="NP177" s="80"/>
      <c r="NQ177" s="124" t="s">
        <v>955</v>
      </c>
      <c r="NR177" s="102" t="s">
        <v>959</v>
      </c>
      <c r="NS177" s="199"/>
      <c r="NT177" s="199" t="s">
        <v>917</v>
      </c>
      <c r="NU177" s="199"/>
      <c r="NV177" s="135">
        <v>44102</v>
      </c>
      <c r="NW177" s="199" t="s">
        <v>960</v>
      </c>
      <c r="NX177" s="136" t="s">
        <v>961</v>
      </c>
      <c r="NY177" s="129" t="s">
        <v>912</v>
      </c>
      <c r="NZ177" s="136" t="s">
        <v>961</v>
      </c>
      <c r="OA177" s="137"/>
      <c r="OB177" s="137"/>
      <c r="OC177" s="137"/>
      <c r="OD177" s="108">
        <f t="shared" si="333"/>
        <v>240</v>
      </c>
      <c r="OE177" s="109">
        <v>5</v>
      </c>
      <c r="OF177" s="110">
        <f t="shared" si="334"/>
        <v>23</v>
      </c>
      <c r="OG177" s="109">
        <v>7</v>
      </c>
      <c r="OH177" s="111">
        <f>ROUND(AVERAGEIF($ES$9:$ES$497,$ES177,EV$9:EV$497),0)</f>
        <v>70</v>
      </c>
      <c r="OI177" s="112">
        <f>ROUND(AVERAGEIF($ES$9:$ES$497,$ES177,EW$9:EW$497),0)</f>
        <v>29</v>
      </c>
      <c r="OJ177" s="112">
        <f>ROUND(AVERAGEIF($ES$9:$ES$497,$ES177,EX$9:EX$497),0)</f>
        <v>62</v>
      </c>
      <c r="OK177" s="112">
        <f>ROUND(AVERAGEIF($ES$9:$ES$497,$ES177,EY$9:EY$497),0)</f>
        <v>34</v>
      </c>
      <c r="OL177" s="112">
        <f>ROUND(AVERAGEIF($ES$9:$ES$497,$ES177,EZ$9:EZ$497),0)</f>
        <v>10</v>
      </c>
      <c r="OM177" s="112">
        <f>ROUND(AVERAGEIF($ES$9:$ES$497,$ES177,FA$9:FA$497),0)</f>
        <v>10</v>
      </c>
      <c r="ON177" s="112">
        <f>ROUND(AVERAGEIF($ES$9:$ES$497,$ES177,FB$9:FB$497),0)</f>
        <v>53</v>
      </c>
      <c r="OO177" s="112">
        <f>ROUND(AVERAGEIF($ES$9:$ES$497,$ES177,FC$9:FC$497),0)</f>
        <v>56</v>
      </c>
      <c r="OP177" s="112">
        <f>ROUND(AVERAGEIF($ES$9:$ES$497,$ES177,FD$9:FD$497),0)</f>
        <v>72</v>
      </c>
      <c r="OQ177" s="113">
        <f>ROUND(AVERAGEIF($ES$9:$ES$497,$ES177,FE$9:FE$497),0)</f>
        <v>118</v>
      </c>
      <c r="OR177" s="114">
        <f>ROUND(EV177/MAX(EV$9:EV$497)*100,0)</f>
        <v>49</v>
      </c>
      <c r="OS177" s="115">
        <f>ROUND(EW177/MAX(EW$9:EW$497)*100,0)</f>
        <v>29</v>
      </c>
      <c r="OT177" s="115">
        <f>ROUND(EX177/MAX(EX$9:EX$497)*100,0)</f>
        <v>68</v>
      </c>
      <c r="OU177" s="115">
        <f>ROUND(EY177/MAX(EY$9:EY$497)*100,0)</f>
        <v>33</v>
      </c>
      <c r="OV177" s="115">
        <f>ROUND(EZ177/MAX(EZ$9:EZ$497)*100,0)</f>
        <v>10</v>
      </c>
      <c r="OW177" s="115">
        <f>ROUND(FA177/MAX(FA$9:FA$497)*100,0)</f>
        <v>12</v>
      </c>
      <c r="OX177" s="115">
        <f>ROUND(FB177/MAX(FB$9:FB$497)*100,0)</f>
        <v>54</v>
      </c>
      <c r="OY177" s="116">
        <f>ROUND(FC177/MAX(FC$9:FC$497)*100,0)</f>
        <v>44</v>
      </c>
      <c r="OZ177" s="115">
        <f>ROUND(FD177/MAX(FD$9:FD$497)*100,0)</f>
        <v>64</v>
      </c>
      <c r="PA177" s="117">
        <f>ROUND(FE177/MAX(FE$9:FE$497)*100,0)</f>
        <v>59</v>
      </c>
      <c r="PB177" s="118">
        <f t="shared" si="335"/>
        <v>545</v>
      </c>
      <c r="PC177" s="115">
        <f t="shared" si="336"/>
        <v>371</v>
      </c>
      <c r="PD177" s="115">
        <f t="shared" si="337"/>
        <v>575</v>
      </c>
      <c r="PE177" s="115">
        <f t="shared" si="338"/>
        <v>633</v>
      </c>
      <c r="PF177" s="115">
        <f t="shared" si="339"/>
        <v>382</v>
      </c>
      <c r="PG177" s="119">
        <f t="shared" si="340"/>
        <v>312</v>
      </c>
      <c r="PH177" s="118">
        <f>ROUND(PB177/MAX(PB$9:PB$497)*100,0)</f>
        <v>65</v>
      </c>
      <c r="PI177" s="115">
        <f>ROUND(PC177/MAX(PC$9:PC$497)*100,0)</f>
        <v>44</v>
      </c>
      <c r="PJ177" s="115">
        <f>ROUND(PD177/MAX(PD$9:PD$497)*100,0)</f>
        <v>61</v>
      </c>
      <c r="PK177" s="115">
        <f>ROUND(PE177/MAX(PE$9:PE$497)*100,0)</f>
        <v>63</v>
      </c>
      <c r="PL177" s="115">
        <f>ROUND(PF177/MAX(PF$9:PF$497)*100,0)</f>
        <v>54</v>
      </c>
      <c r="PM177" s="119">
        <f>ROUND(PG177/MAX(PG$9:PG$497)*100,0)</f>
        <v>46</v>
      </c>
      <c r="PN177" s="118">
        <f>RANK(PH177,PH$9:PH$497,0)</f>
        <v>77</v>
      </c>
      <c r="PO177" s="115">
        <f>RANK(PI177,PI$9:PI$497,0)</f>
        <v>183</v>
      </c>
      <c r="PP177" s="115">
        <f>RANK(PJ177,PJ$9:PJ$497,0)</f>
        <v>123</v>
      </c>
      <c r="PQ177" s="115">
        <f>RANK(PK177,PK$9:PK$497,0)</f>
        <v>80</v>
      </c>
      <c r="PR177" s="115">
        <f>RANK(PL177,PL$9:PL$497,0)</f>
        <v>177</v>
      </c>
      <c r="PS177" s="119">
        <f>RANK(PM177,PM$9:PM$497,0)</f>
        <v>186</v>
      </c>
      <c r="PT177" s="120">
        <f>ROUND(FZ177/MAX(FZ$9:FZ$497)*100,0)</f>
        <v>52</v>
      </c>
      <c r="PU177" s="115">
        <f>ROUND(GA177/MAX(GA$9:GA$497)*100,0)</f>
        <v>22</v>
      </c>
      <c r="PV177" s="115">
        <f>ROUND(GB177/MAX(GB$9:GB$497)*100,0)</f>
        <v>64</v>
      </c>
      <c r="PW177" s="115">
        <f>ROUND(GC177/MAX(GC$9:GC$497)*100,0)</f>
        <v>42</v>
      </c>
      <c r="PX177" s="115">
        <f>ROUND(GD177/MAX(GD$9:GD$497)*100,0)</f>
        <v>8</v>
      </c>
      <c r="PY177" s="115">
        <f>ROUND(GE177/MAX(GE$9:GE$497)*100,0)</f>
        <v>8</v>
      </c>
      <c r="PZ177" s="115">
        <f>ROUND(GF177/MAX(GF$9:GF$497)*100,0)</f>
        <v>37</v>
      </c>
      <c r="QA177" s="116">
        <f>ROUND(GG177/MAX(GG$9:GG$497)*100,0)</f>
        <v>38</v>
      </c>
      <c r="QB177" s="115">
        <f>ROUND(GH177/MAX(GH$9:GH$497)*100,0)</f>
        <v>45</v>
      </c>
      <c r="QC177" s="121">
        <f>ROUND(GI177/MAX(GI$9:GI$497)*100,0)</f>
        <v>50</v>
      </c>
      <c r="QD177" s="120">
        <f>ROUND(AVERAGEIF($ES$9:$ES$497,$ES177,PT$9:PT$497),0)</f>
        <v>52</v>
      </c>
      <c r="QE177" s="120">
        <f>ROUND(AVERAGEIF($ES$9:$ES$497,$ES177,PU$9:PU$497),0)</f>
        <v>21</v>
      </c>
      <c r="QF177" s="120">
        <f>ROUND(AVERAGEIF($ES$9:$ES$497,$ES177,PV$9:PV$497),0)</f>
        <v>60</v>
      </c>
      <c r="QG177" s="120">
        <f>ROUND(AVERAGEIF($ES$9:$ES$497,$ES177,PW$9:PW$497),0)</f>
        <v>35</v>
      </c>
      <c r="QH177" s="120">
        <f>ROUND(AVERAGEIF($ES$9:$ES$497,$ES177,PX$9:PX$497),0)</f>
        <v>8</v>
      </c>
      <c r="QI177" s="120">
        <f>ROUND(AVERAGEIF($ES$9:$ES$497,$ES177,PY$9:PY$497),0)</f>
        <v>9</v>
      </c>
      <c r="QJ177" s="120">
        <f>ROUND(AVERAGEIF($ES$9:$ES$497,$ES177,PZ$9:PZ$497),0)</f>
        <v>35</v>
      </c>
      <c r="QK177" s="120">
        <f>ROUND(AVERAGEIF($ES$9:$ES$497,$ES177,QA$9:QA$497),0)</f>
        <v>46</v>
      </c>
      <c r="QL177" s="120">
        <f>ROUND(AVERAGEIF($ES$9:$ES$497,$ES177,QB$9:QB$497),0)</f>
        <v>43</v>
      </c>
      <c r="QM177" s="120">
        <f>ROUND(AVERAGEIF($ES$9:$ES$497,$ES177,QC$9:QC$497),0)</f>
        <v>53</v>
      </c>
      <c r="QN177" s="114">
        <f t="shared" si="297"/>
        <v>558</v>
      </c>
      <c r="QO177" s="115">
        <f t="shared" si="298"/>
        <v>334</v>
      </c>
      <c r="QP177" s="115">
        <f t="shared" si="299"/>
        <v>590</v>
      </c>
      <c r="QQ177" s="115">
        <f t="shared" si="300"/>
        <v>672</v>
      </c>
      <c r="QR177" s="115">
        <f t="shared" si="301"/>
        <v>473</v>
      </c>
      <c r="QS177" s="119">
        <f t="shared" si="302"/>
        <v>301</v>
      </c>
      <c r="QT177" s="114">
        <f>ROUND((QN177-MIN(QN$9:QN$497))/(MAX(QN$9:QN$497)-MIN(QN$9:QN$497))*100,0)</f>
        <v>51</v>
      </c>
      <c r="QU177" s="115">
        <f>ROUND((QO177-MIN(QO$9:QO$497))/(MAX(QO$9:QO$497)-MIN(QO$9:QO$497))*100,0)</f>
        <v>18</v>
      </c>
      <c r="QV177" s="115">
        <f>ROUND((QP177-MIN(QP$9:QP$497))/(MAX(QP$9:QP$497)-MIN(QP$9:QP$497))*100,0)</f>
        <v>35</v>
      </c>
      <c r="QW177" s="115">
        <f>ROUND((QQ177-MIN(QQ$9:QQ$497))/(MAX(QQ$9:QQ$497)-MIN(QQ$9:QQ$497))*100,0)</f>
        <v>48</v>
      </c>
      <c r="QX177" s="115">
        <f>ROUND((QR177-MIN(QR$9:QR$497))/(MAX(QR$9:QR$497)-MIN(QR$9:QR$497))*100,0)</f>
        <v>40</v>
      </c>
      <c r="QY177" s="115">
        <f>ROUND((QS177-MIN(QS$9:QS$497))/(MAX(QS$9:QS$497)-MIN(QS$9:QS$497))*100,0)</f>
        <v>26</v>
      </c>
      <c r="QZ177" s="114">
        <f>RANK(QN177,QN$9:QN$497,0)</f>
        <v>93</v>
      </c>
      <c r="RA177" s="115">
        <f>RANK(QO177,QO$9:QO$497,0)</f>
        <v>307</v>
      </c>
      <c r="RB177" s="115">
        <f>RANK(QP177,QP$9:QP$497,0)</f>
        <v>155</v>
      </c>
      <c r="RC177" s="115">
        <f>RANK(QQ177,QQ$9:QQ$497,0)</f>
        <v>100</v>
      </c>
      <c r="RD177" s="115">
        <f>RANK(QR177,QR$9:QR$497,0)</f>
        <v>287</v>
      </c>
      <c r="RE177" s="115">
        <f>RANK(QS177,QS$9:QS$497,0)</f>
        <v>339</v>
      </c>
      <c r="RF177" s="122"/>
      <c r="RG177" s="115">
        <f>($RH$3*(IH177+IJ177)*100*100/MAX(EX$9:EX$497)*$RO$3) +($RH$3*(II177+IJ177)*100*100/MAX(EX$9:EX$497)*$RO$4) + ($RH$3*IK177*100*100/MAX(EX$9:EX$497)*0.098)</f>
        <v>18.754166666666666</v>
      </c>
      <c r="RH177" s="115">
        <f>($RH$4*IL177*100*100/MAX(EZ$9:EZ$497))*$RQ$3</f>
        <v>0</v>
      </c>
      <c r="RI177" s="115">
        <f>($RH$3*IM177*100*100/MAX(EY$9:EY$497))*$RQ$4</f>
        <v>0</v>
      </c>
      <c r="RJ177" s="115">
        <f>($RH$3*IN177*100*100/MAX(EX$9:EX$497))</f>
        <v>0</v>
      </c>
      <c r="RK177" s="115">
        <f>($RH$4*IO177*100*100/MAX(EZ$9:EZ$497))*$RQ$3</f>
        <v>0</v>
      </c>
      <c r="RL177" s="115">
        <f>(($RL$4*IP177*100*((100/MAX(EX$9:EX$497)+100/MAX(EZ$9:EZ$497))/2))+($RL$4*IQ177*100*((100/MAX(EX$9:EX$497)+100/MAX(EZ$9:EZ$497))/2))+($RL$4*IR177*100*((100/MAX(EX$9:EX$497)+100/MAX(EZ$9:EZ$497))/2))+($RL$4*IS177*100*((100/MAX(EX$9:EX$497)+100/MAX(EZ$9:EZ$497))/2))+($RL$4*IT177*100*((100/MAX(EX$9:EX$497)+100/MAX(EZ$9:EZ$497))/2))+($RL$4*IU177*100*((100/MAX(EX$9:EX$497)+100/MAX(EZ$9:EZ$497))/2))+($RL$4*IV177*100*((100/MAX(EX$9:EX$497)+100/MAX(EZ$9:EZ$497))/2))+($RL$4*IW177*100*((100/MAX(EX$9:EX$497)+100/MAX(EZ$9:EZ$497))/2)))*$RS$3</f>
        <v>0</v>
      </c>
      <c r="RM177" s="115">
        <f>(($RH$3*IX177*100*100/MAX(EX$9:EX$497))+($RH$3*IY177*100*100/MAX(EX$9:EX$497))+($RH$3*IZ177*100*100/MAX(EX$9:EX$497))+($RH$3*JA177*100*100/MAX(EX$9:EX$497))+($RH$3*JB177*100*100/MAX(EX$9:EX$497))+($RH$3*JC177*100*100/MAX(EX$9:EX$497))+($RH$3*JD177*100*100/MAX(EX$9:EX$497))+($RH$3*JE177*100*100/MAX(EX$9:EX$497)))*$RS$4</f>
        <v>4.1749999999999998</v>
      </c>
      <c r="RN177" s="115">
        <f>(($RH$4*JF177*100*100/MAX(EZ$9:EZ$497)) + ($RH$4*JG177*100*100/MAX(EZ$9:EZ$497)) + ($RH$4*JH177*100*100/MAX(EZ$9:EZ$497)) + ($RH$4*JI177*100*100/MAX(EZ$9:EZ$497)) + ($RH$4*JJ177*100*100/MAX(EZ$9:EZ$497)) + ($RH$4*JK177*100*100/MAX(EZ$9:EZ$497)) + ($RH$4*JL177*100*100/MAX(EZ$9:EZ$497)) + ($RH$4*JM177*100*100/MAX(EZ$9:EZ$497)))*$RU$3</f>
        <v>0</v>
      </c>
      <c r="RO177" s="115">
        <f>(($RL$4*JN177*100*((100/MAX(EX$9:EX$497)+100/MAX(EZ$9:EZ$497))/2))+($RL$4*JO177*100*((100/MAX(EX$9:EX$497)+100/MAX(EZ$9:EZ$497))/2))+($RL$4*JP177*100*((100/MAX(EX$9:EX$497)+100/MAX(EZ$9:EZ$497))/2))+($RL$4*JQ177*100*((100/MAX(EX$9:EX$497)+100/MAX(EZ$9:EZ$497))/2))+($RL$4*JR177*100*((100/MAX(EX$9:EX$497)+100/MAX(EZ$9:EZ$497))/2))+($RL$4*JS177*100*((100/MAX(EX$9:EX$497)+100/MAX(EZ$9:EZ$497))/2))+($RL$4*JT177*100*((100/MAX(EX$9:EX$497)+100/MAX(EZ$9:EZ$497))/2))+($RL$4*JU177*100*((100/MAX(EX$9:EX$497)+100/MAX(EZ$9:EZ$497))/2))+($RL$4*JV177*100*((100/MAX(EX$9:EX$497)+100/MAX(EZ$9:EZ$497))/2))+($RL$4*JW177*100*((100/MAX(EX$9:EX$497)+100/MAX(EZ$9:EZ$497))/2))+($RL$4*JX177*100*((100/MAX(EX$9:EX$497)+100/MAX(EZ$9:EZ$497))/2))+($RL$4*JY177*100*((100/MAX(EX$9:EX$497)+100/MAX(EZ$9:EZ$497))/2))+($RL$4*JZ177*100*((100/MAX(EX$9:EX$497)+100/MAX(EZ$9:EZ$497))/2)))*$RW$3/2</f>
        <v>2.6133333333333337</v>
      </c>
      <c r="RP177" s="119">
        <f>($RJ$3*KA177*100*100/MAX(FA$9:FA$497)) + ($RJ$3*KB177*100*100/MAX(FA$9:FA$497)/2) + ($RJ$3*KC177*100*100/MAX(FA$9:FA$497)/2) + ($RJ$3*KD177*100*100/MAX(FA$9:FA$497)/4) + ($RJ$3*KE177*100*100/MAX(FA$9:FA$497)/4)</f>
        <v>0</v>
      </c>
      <c r="RQ177" s="118">
        <f>($RL$4*KF177*100*((100/MAX(EX$9:EX$497)+100/MAX(EZ$9:EZ$497)))) * ($RO$3/2) + (($RL$4*KG177*100*((100/MAX(EX$9:EX$497)+100/MAX(EZ$9:EZ$497))))+($RL$4*KH177*100*((100/MAX(EX$9:EX$497)+100/MAX(EZ$9:EZ$497))))+($RL$4*KI177*100*((100/MAX(EX$9:EX$497)+100/MAX(EZ$9:EZ$497))))+($RL$4*KJ177*100*((100/MAX(EX$9:EX$497)+100/MAX(EZ$9:EZ$497))))+($RL$4*KK177*100*((100/MAX(EX$9:EX$497)+100/MAX(EZ$9:EZ$497))))+($RL$4*KL177*100*((100/MAX(EX$9:EX$497)+100/MAX(EZ$9:EZ$497))))+($RL$4*KM177*100*((100/MAX(EX$9:EX$497)+100/MAX(EZ$9:EZ$497))))+($RL$4*KN177*100*((100/MAX(EX$9:EX$497)+100/MAX(EZ$9:EZ$497))))+($RL$4*KO177*100*((100/MAX(EX$9:EX$497)+100/MAX(EZ$9:EZ$497))))+($RL$4*KP177*100*((100/MAX(EX$9:EX$497)+100/MAX(EZ$9:EZ$497))))+($RL$4*KQ177*100*((100/MAX(EX$9:EX$497)+100/MAX(EZ$9:EZ$497))))+($RL$4*KR177*100*((100/MAX(EX$9:EX$497)+100/MAX(EZ$9:EZ$497))))+($RL$4*KS177*100*((100/MAX(EX$9:EX$497)+100/MAX(EZ$9:EZ$497))))+($RL$4*KV177*100*((100/MAX(EX$9:EX$497)+100/MAX(EZ$9:EZ$497))))) * (($RO$3+$RO$4)/6)</f>
        <v>0</v>
      </c>
      <c r="RR177" s="115">
        <f>(($RL$4*KW177*100*((100/MAX(EX$9:EX$497)+100/MAX(EZ$9:EZ$497))))) * ($RO$3/2) + (($RL$4*KX177*100*((100/MAX(EX$9:EX$497)+100/MAX(EZ$9:EZ$497))))+($RL$4*KY177*100*((100/MAX(EX$9:EX$497)+100/MAX(EZ$9:EZ$497))))+($RL$4*KZ177*100*((100/MAX(EX$9:EX$497)+100/MAX(EZ$9:EZ$497))))+($RL$4*LA177*100*((100/MAX(EX$9:EX$497)+100/MAX(EZ$9:EZ$497))))+($RL$4*LB177*100*((100/MAX(EX$9:EX$497)+100/MAX(EZ$9:EZ$497))))+($RL$4*LC177*100*((100/MAX(EX$9:EX$497)+100/MAX(EZ$9:EZ$497))))) * (($RO$3+$RO$4)/6)</f>
        <v>0</v>
      </c>
      <c r="RS177" s="119">
        <f>(($RL$4*LD177*100*((100/MAX(EX$9:EX$497)+100/MAX(EZ$9:EZ$497))))+($RL$4*LE177*100*((100/MAX(EX$9:EX$497)+100/MAX(EZ$9:EZ$497))))) * (($RO$3+$RO$4)/6)</f>
        <v>0</v>
      </c>
      <c r="RT177" s="118">
        <f>($RJ$4*LH177*100*(100/MAX(EV$9:EV$497)))+($RJ$4*LI177*100*(100/MAX(EV$9:EV$497)))</f>
        <v>0</v>
      </c>
      <c r="RU177" s="119">
        <f>($RJ$4*LJ177*(100/MAX(EV$9:EV$497)))/2 + ($RL$3*LK177*(100/MAX(EW$9:EW$497))) + ($RJ$4*LL177*(100/MAX(EV$9:EV$497)))/4 + ($RL$3*LM177*(100/MAX(EW$9:EW$497)))</f>
        <v>0</v>
      </c>
      <c r="RV177" s="118">
        <f>($RJ$4*LN177*100*100/MAX(EV$9:EV$497)/2)+($RJ$4*LO177*100*100/MAX(EV$9:EV$497)/2)+($RJ$4*LP177*100*100/MAX(EV$9:EV$497))+($RJ$4*LQ177*100*100/MAX(EV$9:EV$497))+($RJ$4*LR177*100*100/MAX(EV$9:EV$497))</f>
        <v>0</v>
      </c>
      <c r="RW177" s="115">
        <f>($RJ$4*LS177*100*100/MAX(EV$9:EV$497)) + (($RJ$4*LT177*100*100/MAX(EV$9:EV$497))+($RJ$4*LU177*100*100/MAX(EV$9:EV$497))+($RJ$4*LV177*100*100/MAX(EV$9:EV$497))+($RJ$4*LW177*100*100/MAX(EV$9:EV$497))+($RJ$4*LX177*100*100/MAX(EV$9:EV$497))+($RJ$4*LY177*100*100/MAX(EV$9:EV$497))+($RJ$4*LZ177*100*100/MAX(EV$9:EV$497))+($RJ$4*MA177*100*100/MAX(EV$9:EV$497)))/2</f>
        <v>5.8988764044943833</v>
      </c>
      <c r="RX177" s="119">
        <f>($RJ$4*MB177*100*100/MAX(EV$9:EV$497))+($RJ$4*MC177*100*100/MAX(EV$9:EV$497))+($RJ$4*MD177*100*100/MAX(EV$9:EV$497))+($RJ$4*ME177*100*100/MAX(EV$9:EV$497))+($RJ$4*MF177*100*100/MAX(EV$9:EV$497))+($RJ$4*MG177*100*100/MAX(EV$9:EV$497))+($RJ$4*MH177*100*100/MAX(EV$9:EV$497))+($RJ$4*MI177*100*100/MAX(EV$9:EV$497))+($RJ$4*MJ177*100*100/MAX(EV$9:EV$497))+($RJ$4*MK177*100*100/MAX(EV$9:EV$497))+($RJ$4*ML177*100*100/MAX(EV$9:EV$497))+($RJ$4*MM177*100*100/MAX(EV$9:EV$497))+($RJ$4*MN177*100*100/MAX(EV$9:EV$497))</f>
        <v>0</v>
      </c>
      <c r="RY177" s="118">
        <f>($RJ$4*MQ177*100*100/MAX(EV$9:EV$497))/2 + (($RJ$4*MR177*100*100/MAX(EV$9:EV$497))+($RJ$4*MS177*100*100/MAX(EV$9:EV$497))+($RJ$4*MT177*100*100/MAX(EV$9:EV$497))+($RJ$4*MU177*100*100/MAX(EV$9:EV$497))+($RJ$4*MV177*100*100/MAX(EV$9:EV$497))+($RJ$4*MW177*100*100/MAX(EV$9:EV$497))+($RJ$4*MX177*100*100/MAX(EV$9:EV$497))+($RJ$4*MY177*100*100/MAX(EV$9:EV$497))+($RJ$4*MZ177*100*100/MAX(EV$9:EV$497))+($RJ$4*NA177*100*100/MAX(EV$9:EV$497))+($RJ$4*NB177*100*100/MAX(EV$9:EV$497))+($RJ$4*NC177*100*100/MAX(EV$9:EV$497))+($RJ$4*ND177*100*100/MAX(EV$9:EV$497))+($RJ$4*NG177*100*100/MAX(EV$9:EV$497)))/4</f>
        <v>2.9494382022471917</v>
      </c>
      <c r="RZ177" s="115">
        <f>($RJ$4*NH177*100*100/MAX(EV$9:EV$497))/2 + (($RJ$4*NI177*100*100/MAX(EV$9:EV$497))+($RJ$4*NJ177*100*100/MAX(EV$9:EV$497))+($RJ$4*NK177*100*100/MAX(EV$9:EV$497))+($RJ$4*NL177*100*100/MAX(EV$9:EV$497))+($RJ$4*NM177*100*100/MAX(EV$9:EV$497))+($RJ$4*NN177*100*100/MAX(EV$9:EV$497)))/4</f>
        <v>0</v>
      </c>
      <c r="SA177" s="117">
        <f>(($RJ$4*NO177*100*100/MAX(EV$9:EV$497))+($RJ$4*NP177*100*100/MAX(EV$9:EV$497)))/4</f>
        <v>0</v>
      </c>
      <c r="SB177" s="118">
        <f t="shared" si="341"/>
        <v>34.390814606741579</v>
      </c>
      <c r="SC177" s="115">
        <f t="shared" si="342"/>
        <v>27.312162921348314</v>
      </c>
      <c r="SD177" s="115">
        <f t="shared" si="343"/>
        <v>4.8254119850187269</v>
      </c>
      <c r="SE177" s="115">
        <f t="shared" si="344"/>
        <v>43.970496254681642</v>
      </c>
      <c r="SF177" s="115">
        <f t="shared" si="345"/>
        <v>4.8254119850187269</v>
      </c>
      <c r="SG177" s="115">
        <f t="shared" si="346"/>
        <v>8.8483146067415746</v>
      </c>
      <c r="SH177" s="115">
        <f>ROUND(SB177/MAX(SB$9:SB$497)*100,0)</f>
        <v>43</v>
      </c>
      <c r="SI177" s="115">
        <f>ROUND(SC177/MAX(SC$9:SC$497)*100,0)</f>
        <v>41</v>
      </c>
      <c r="SJ177" s="115">
        <f>ROUND(SD177/MAX(SD$9:SD$497)*100,0)</f>
        <v>8</v>
      </c>
      <c r="SK177" s="115">
        <f>ROUND(SE177/MAX(SE$9:SE$497)*100,0)</f>
        <v>34</v>
      </c>
      <c r="SL177" s="115">
        <f>ROUND(SF177/MAX(SF$9:SF$497)*100,0)</f>
        <v>12</v>
      </c>
      <c r="SM177" s="121">
        <f>ROUND(SG177/MAX(SG$9:SG$497)*100,0)</f>
        <v>8</v>
      </c>
      <c r="SN177" s="115">
        <f>ROUND(AVERAGEIF($ES$9:$ES$497,$ES177,SH$9:SH$497),0)</f>
        <v>26</v>
      </c>
      <c r="SO177" s="115">
        <f>ROUND(AVERAGEIF($ES$9:$ES$497,$ES177,SI$9:SI$497),0)</f>
        <v>26</v>
      </c>
      <c r="SP177" s="115">
        <f>ROUND(AVERAGEIF($ES$9:$ES$497,$ES177,SJ$9:SJ$497),0)</f>
        <v>3</v>
      </c>
      <c r="SQ177" s="115">
        <f>ROUND(AVERAGEIF($ES$9:$ES$497,$ES177,SK$9:SK$497),0)</f>
        <v>21</v>
      </c>
      <c r="SR177" s="115">
        <f>ROUND(AVERAGEIF($ES$9:$ES$497,$ES177,SL$9:SL$497),0)</f>
        <v>5</v>
      </c>
      <c r="SS177" s="121">
        <f>ROUND(AVERAGEIF($ES$9:$ES$497,$ES177,SM$9:SM$497),0)</f>
        <v>5</v>
      </c>
      <c r="ST177" s="114">
        <f>RANK(SB177,SB$9:SB$497,0)</f>
        <v>95</v>
      </c>
      <c r="SU177" s="115">
        <f>RANK(SC177,SC$9:SC$497,0)</f>
        <v>62</v>
      </c>
      <c r="SV177" s="115">
        <f>RANK(SD177,SD$9:SD$497,0)</f>
        <v>104</v>
      </c>
      <c r="SW177" s="115">
        <f>RANK(SE177,SE$9:SE$497,0)</f>
        <v>86</v>
      </c>
      <c r="SX177" s="115">
        <f>RANK(SF177,SF$9:SF$497,0)</f>
        <v>57</v>
      </c>
      <c r="SY177" s="115">
        <f>RANK(SG177,SG$9:SG$497,0)</f>
        <v>94</v>
      </c>
      <c r="SZ177" s="115">
        <f>COUNTIFS(SB$9:SB$497,"&gt;"&amp;SB177,$ES$9:$ES$497,$ES177)+1</f>
        <v>20</v>
      </c>
      <c r="TA177" s="115">
        <f>COUNTIFS(SC$9:SC$497,"&gt;"&amp;SC177,$ES$9:$ES$497,$ES177)+1</f>
        <v>19</v>
      </c>
      <c r="TB177" s="115">
        <f>COUNTIFS(SD$9:SD$497,"&gt;"&amp;SD177,$ES$9:$ES$497,$ES177)+1</f>
        <v>11</v>
      </c>
      <c r="TC177" s="115">
        <f>COUNTIFS(SE$9:SE$497,"&gt;"&amp;SE177,$ES$9:$ES$497,$ES177)+1</f>
        <v>27</v>
      </c>
      <c r="TD177" s="115">
        <f>COUNTIFS(SF$9:SF$497,"&gt;"&amp;SF177,$ES$9:$ES$497,$ES177)+1</f>
        <v>11</v>
      </c>
      <c r="TE177" s="117">
        <f>COUNTIFS(SG$9:SG$497,"&gt;"&amp;SG177,$ES$9:$ES$497,$ES177)+1</f>
        <v>11</v>
      </c>
      <c r="TF177" s="118">
        <f t="shared" si="347"/>
        <v>108</v>
      </c>
      <c r="TG177" s="115">
        <f t="shared" si="348"/>
        <v>106</v>
      </c>
      <c r="TH177" s="115">
        <f t="shared" si="349"/>
        <v>52</v>
      </c>
      <c r="TI177" s="115">
        <f t="shared" si="350"/>
        <v>95</v>
      </c>
      <c r="TJ177" s="115">
        <f t="shared" si="351"/>
        <v>75</v>
      </c>
      <c r="TK177" s="115">
        <f t="shared" si="352"/>
        <v>62</v>
      </c>
      <c r="TL177" s="117">
        <f t="shared" si="353"/>
        <v>54</v>
      </c>
      <c r="TM177" s="118">
        <f>ROUND(TF177/MAX(TF$9:TF$497)*100,0)</f>
        <v>60</v>
      </c>
      <c r="TN177" s="115">
        <f>ROUND(TG177/MAX(TG$9:TG$497)*100,0)</f>
        <v>58</v>
      </c>
      <c r="TO177" s="115">
        <f>ROUND(TH177/MAX(TH$9:TH$497)*100,0)</f>
        <v>29</v>
      </c>
      <c r="TP177" s="115">
        <f>ROUND(TI177/MAX(TI$9:TI$497)*100,0)</f>
        <v>52</v>
      </c>
      <c r="TQ177" s="115">
        <f>ROUND(TJ177/MAX(TJ$9:TJ$497)*100,0)</f>
        <v>38</v>
      </c>
      <c r="TR177" s="115">
        <f>ROUND(TK177/MAX(TK$9:TK$497)*100,0)</f>
        <v>32</v>
      </c>
      <c r="TS177" s="119">
        <f>ROUND(TL177/MAX(TL$9:TL$497)*100,0)</f>
        <v>28</v>
      </c>
      <c r="TT177" s="120">
        <f>RANK(TM177,TM$9:TM$497,0)</f>
        <v>101</v>
      </c>
      <c r="TU177" s="115">
        <f>RANK(TN177,TN$9:TN$497,0)</f>
        <v>62</v>
      </c>
      <c r="TV177" s="115">
        <f>RANK(TO177,TO$9:TO$497,0)</f>
        <v>160</v>
      </c>
      <c r="TW177" s="115">
        <f>RANK(TP177,TP$9:TP$497,0)</f>
        <v>75</v>
      </c>
      <c r="TX177" s="115">
        <f>RANK(TQ177,TQ$9:TQ$497,0)</f>
        <v>65</v>
      </c>
      <c r="TY177" s="115">
        <f>RANK(TR177,TR$9:TR$497,0)</f>
        <v>169</v>
      </c>
      <c r="TZ177" s="121">
        <f>RANK(TS177,TS$9:TS$497,0)</f>
        <v>172</v>
      </c>
      <c r="UA177" s="132"/>
      <c r="UB177" s="7" t="s">
        <v>1</v>
      </c>
    </row>
    <row r="178" spans="1:548" x14ac:dyDescent="0.15">
      <c r="A178" s="183">
        <v>170</v>
      </c>
      <c r="B178" s="203" t="s">
        <v>959</v>
      </c>
      <c r="C178" s="63"/>
      <c r="D178" s="63"/>
      <c r="E178" s="64" t="s">
        <v>518</v>
      </c>
      <c r="F178" s="65">
        <v>32</v>
      </c>
      <c r="G178" s="65" t="s">
        <v>908</v>
      </c>
      <c r="H178" s="65" t="s">
        <v>922</v>
      </c>
      <c r="I178" s="66" t="s">
        <v>521</v>
      </c>
      <c r="J178" s="67" t="s">
        <v>521</v>
      </c>
      <c r="K178" s="67" t="s">
        <v>521</v>
      </c>
      <c r="L178" s="67" t="s">
        <v>521</v>
      </c>
      <c r="M178" s="67" t="s">
        <v>521</v>
      </c>
      <c r="N178" s="67" t="s">
        <v>521</v>
      </c>
      <c r="O178" s="67" t="s">
        <v>521</v>
      </c>
      <c r="P178" s="67" t="s">
        <v>521</v>
      </c>
      <c r="Q178" s="67" t="s">
        <v>521</v>
      </c>
      <c r="R178" s="68" t="s">
        <v>521</v>
      </c>
      <c r="S178" s="69" t="s">
        <v>521</v>
      </c>
      <c r="T178" s="67" t="s">
        <v>521</v>
      </c>
      <c r="U178" s="67" t="s">
        <v>521</v>
      </c>
      <c r="V178" s="67" t="s">
        <v>521</v>
      </c>
      <c r="W178" s="67" t="s">
        <v>521</v>
      </c>
      <c r="X178" s="67" t="s">
        <v>521</v>
      </c>
      <c r="Y178" s="67" t="s">
        <v>521</v>
      </c>
      <c r="Z178" s="67" t="s">
        <v>521</v>
      </c>
      <c r="AA178" s="67" t="s">
        <v>521</v>
      </c>
      <c r="AB178" s="68" t="s">
        <v>521</v>
      </c>
      <c r="AC178" s="69" t="s">
        <v>521</v>
      </c>
      <c r="AD178" s="67" t="s">
        <v>521</v>
      </c>
      <c r="AE178" s="67" t="s">
        <v>521</v>
      </c>
      <c r="AF178" s="67" t="s">
        <v>521</v>
      </c>
      <c r="AG178" s="67" t="s">
        <v>521</v>
      </c>
      <c r="AH178" s="67" t="s">
        <v>521</v>
      </c>
      <c r="AI178" s="67" t="s">
        <v>521</v>
      </c>
      <c r="AJ178" s="67" t="s">
        <v>521</v>
      </c>
      <c r="AK178" s="67" t="s">
        <v>521</v>
      </c>
      <c r="AL178" s="68" t="s">
        <v>521</v>
      </c>
      <c r="AM178" s="69" t="s">
        <v>521</v>
      </c>
      <c r="AN178" s="67" t="s">
        <v>521</v>
      </c>
      <c r="AO178" s="67" t="s">
        <v>521</v>
      </c>
      <c r="AP178" s="67" t="s">
        <v>521</v>
      </c>
      <c r="AQ178" s="67" t="s">
        <v>521</v>
      </c>
      <c r="AR178" s="67" t="s">
        <v>521</v>
      </c>
      <c r="AS178" s="67" t="s">
        <v>521</v>
      </c>
      <c r="AT178" s="67" t="s">
        <v>521</v>
      </c>
      <c r="AU178" s="67" t="s">
        <v>521</v>
      </c>
      <c r="AV178" s="68" t="s">
        <v>521</v>
      </c>
      <c r="AW178" s="69" t="s">
        <v>521</v>
      </c>
      <c r="AX178" s="67" t="s">
        <v>521</v>
      </c>
      <c r="AY178" s="67" t="s">
        <v>521</v>
      </c>
      <c r="AZ178" s="67" t="s">
        <v>521</v>
      </c>
      <c r="BA178" s="67" t="s">
        <v>521</v>
      </c>
      <c r="BB178" s="67" t="s">
        <v>521</v>
      </c>
      <c r="BC178" s="67" t="s">
        <v>521</v>
      </c>
      <c r="BD178" s="67" t="s">
        <v>521</v>
      </c>
      <c r="BE178" s="67" t="s">
        <v>521</v>
      </c>
      <c r="BF178" s="68" t="s">
        <v>521</v>
      </c>
      <c r="BG178" s="69" t="s">
        <v>521</v>
      </c>
      <c r="BH178" s="67" t="s">
        <v>521</v>
      </c>
      <c r="BI178" s="67" t="s">
        <v>521</v>
      </c>
      <c r="BJ178" s="67" t="s">
        <v>521</v>
      </c>
      <c r="BK178" s="67" t="s">
        <v>521</v>
      </c>
      <c r="BL178" s="67" t="s">
        <v>521</v>
      </c>
      <c r="BM178" s="67" t="s">
        <v>521</v>
      </c>
      <c r="BN178" s="67" t="s">
        <v>521</v>
      </c>
      <c r="BO178" s="67" t="s">
        <v>521</v>
      </c>
      <c r="BP178" s="68" t="s">
        <v>521</v>
      </c>
      <c r="BQ178" s="70" t="s">
        <v>521</v>
      </c>
      <c r="BR178" s="67" t="s">
        <v>521</v>
      </c>
      <c r="BS178" s="67" t="s">
        <v>521</v>
      </c>
      <c r="BT178" s="67" t="s">
        <v>521</v>
      </c>
      <c r="BU178" s="67" t="s">
        <v>521</v>
      </c>
      <c r="BV178" s="67" t="s">
        <v>521</v>
      </c>
      <c r="BW178" s="67" t="s">
        <v>521</v>
      </c>
      <c r="BX178" s="67" t="s">
        <v>521</v>
      </c>
      <c r="BY178" s="67" t="s">
        <v>521</v>
      </c>
      <c r="BZ178" s="68" t="s">
        <v>521</v>
      </c>
      <c r="CA178" s="69" t="s">
        <v>521</v>
      </c>
      <c r="CB178" s="67" t="s">
        <v>521</v>
      </c>
      <c r="CC178" s="67" t="s">
        <v>521</v>
      </c>
      <c r="CD178" s="67" t="s">
        <v>521</v>
      </c>
      <c r="CE178" s="67" t="s">
        <v>521</v>
      </c>
      <c r="CF178" s="67" t="s">
        <v>521</v>
      </c>
      <c r="CG178" s="67" t="s">
        <v>521</v>
      </c>
      <c r="CH178" s="67" t="s">
        <v>521</v>
      </c>
      <c r="CI178" s="67" t="s">
        <v>521</v>
      </c>
      <c r="CJ178" s="68" t="s">
        <v>521</v>
      </c>
      <c r="CK178" s="69" t="s">
        <v>521</v>
      </c>
      <c r="CL178" s="67" t="s">
        <v>521</v>
      </c>
      <c r="CM178" s="67" t="s">
        <v>521</v>
      </c>
      <c r="CN178" s="67" t="s">
        <v>521</v>
      </c>
      <c r="CO178" s="67" t="s">
        <v>521</v>
      </c>
      <c r="CP178" s="67" t="s">
        <v>521</v>
      </c>
      <c r="CQ178" s="67" t="s">
        <v>521</v>
      </c>
      <c r="CR178" s="67" t="s">
        <v>521</v>
      </c>
      <c r="CS178" s="67" t="s">
        <v>521</v>
      </c>
      <c r="CT178" s="68" t="s">
        <v>521</v>
      </c>
      <c r="CU178" s="69" t="s">
        <v>521</v>
      </c>
      <c r="CV178" s="67" t="s">
        <v>521</v>
      </c>
      <c r="CW178" s="67" t="s">
        <v>521</v>
      </c>
      <c r="CX178" s="67" t="s">
        <v>521</v>
      </c>
      <c r="CY178" s="67" t="s">
        <v>521</v>
      </c>
      <c r="CZ178" s="67" t="s">
        <v>521</v>
      </c>
      <c r="DA178" s="67" t="s">
        <v>521</v>
      </c>
      <c r="DB178" s="67" t="s">
        <v>521</v>
      </c>
      <c r="DC178" s="67" t="s">
        <v>521</v>
      </c>
      <c r="DD178" s="68" t="s">
        <v>521</v>
      </c>
      <c r="DE178" s="69" t="s">
        <v>521</v>
      </c>
      <c r="DF178" s="71" t="s">
        <v>521</v>
      </c>
      <c r="DG178" s="67" t="s">
        <v>521</v>
      </c>
      <c r="DH178" s="67" t="s">
        <v>521</v>
      </c>
      <c r="DI178" s="67" t="s">
        <v>521</v>
      </c>
      <c r="DJ178" s="67" t="s">
        <v>521</v>
      </c>
      <c r="DK178" s="67" t="s">
        <v>521</v>
      </c>
      <c r="DL178" s="67" t="s">
        <v>521</v>
      </c>
      <c r="DM178" s="67" t="s">
        <v>521</v>
      </c>
      <c r="DN178" s="68" t="s">
        <v>521</v>
      </c>
      <c r="DO178" s="70" t="s">
        <v>521</v>
      </c>
      <c r="DP178" s="71" t="s">
        <v>521</v>
      </c>
      <c r="DQ178" s="67" t="s">
        <v>521</v>
      </c>
      <c r="DR178" s="67" t="s">
        <v>521</v>
      </c>
      <c r="DS178" s="67" t="s">
        <v>521</v>
      </c>
      <c r="DT178" s="67" t="s">
        <v>521</v>
      </c>
      <c r="DU178" s="67" t="s">
        <v>521</v>
      </c>
      <c r="DV178" s="67" t="s">
        <v>521</v>
      </c>
      <c r="DW178" s="67" t="s">
        <v>521</v>
      </c>
      <c r="DX178" s="72" t="s">
        <v>521</v>
      </c>
      <c r="DY178" s="73" t="s">
        <v>522</v>
      </c>
      <c r="DZ178" s="74">
        <v>5</v>
      </c>
      <c r="EA178" s="74">
        <v>5</v>
      </c>
      <c r="EB178" s="74">
        <v>5</v>
      </c>
      <c r="EC178" s="75">
        <v>5</v>
      </c>
      <c r="ED178" s="76" t="s">
        <v>522</v>
      </c>
      <c r="EE178" s="74">
        <f t="shared" si="303"/>
        <v>5</v>
      </c>
      <c r="EF178" s="74">
        <f t="shared" si="304"/>
        <v>25</v>
      </c>
      <c r="EG178" s="74">
        <f t="shared" si="305"/>
        <v>125</v>
      </c>
      <c r="EH178" s="77">
        <f t="shared" si="306"/>
        <v>625</v>
      </c>
      <c r="EI178" s="73">
        <v>30</v>
      </c>
      <c r="EJ178" s="74">
        <v>150</v>
      </c>
      <c r="EK178" s="74">
        <v>900</v>
      </c>
      <c r="EL178" s="74">
        <v>3000</v>
      </c>
      <c r="EM178" s="75">
        <v>15000</v>
      </c>
      <c r="EN178" s="78">
        <v>1</v>
      </c>
      <c r="EO178" s="79">
        <f t="shared" si="307"/>
        <v>1</v>
      </c>
      <c r="EP178" s="79">
        <f t="shared" si="308"/>
        <v>1.2</v>
      </c>
      <c r="EQ178" s="79">
        <f t="shared" si="309"/>
        <v>0.8</v>
      </c>
      <c r="ER178" s="80">
        <f t="shared" si="310"/>
        <v>0.8</v>
      </c>
      <c r="ES178" s="128" t="s">
        <v>532</v>
      </c>
      <c r="ET178" s="82"/>
      <c r="EU178" s="83">
        <v>4</v>
      </c>
      <c r="EV178" s="73">
        <v>44</v>
      </c>
      <c r="EW178" s="74">
        <v>44</v>
      </c>
      <c r="EX178" s="74">
        <v>19</v>
      </c>
      <c r="EY178" s="74">
        <v>21</v>
      </c>
      <c r="EZ178" s="74">
        <v>12</v>
      </c>
      <c r="FA178" s="74">
        <v>32</v>
      </c>
      <c r="FB178" s="74">
        <v>21</v>
      </c>
      <c r="FC178" s="74">
        <v>19</v>
      </c>
      <c r="FD178" s="74">
        <f t="shared" si="311"/>
        <v>31</v>
      </c>
      <c r="FE178" s="84">
        <f t="shared" si="312"/>
        <v>38</v>
      </c>
      <c r="FF178" s="73">
        <f>RANK(EV178,$EV$9:$EV$497,0)</f>
        <v>304</v>
      </c>
      <c r="FG178" s="74">
        <f>RANK(EW178,$EW$9:$EW$497,0)</f>
        <v>210</v>
      </c>
      <c r="FH178" s="74">
        <f>RANK(EX178,$EX$9:$EX$497,0)</f>
        <v>311</v>
      </c>
      <c r="FI178" s="74">
        <f>RANK(EY178,$EY$9:$EY$497,0)</f>
        <v>299</v>
      </c>
      <c r="FJ178" s="74">
        <f>RANK(EZ178,$EZ$9:$EZ$497,0)</f>
        <v>297</v>
      </c>
      <c r="FK178" s="74">
        <f>RANK(FA178,$FA$9:$FA$497,0)</f>
        <v>97</v>
      </c>
      <c r="FL178" s="74">
        <f>RANK(FB178,$FB$9:$FB$497,0)</f>
        <v>318</v>
      </c>
      <c r="FM178" s="74">
        <f>RANK(FC178,$FC$9:$FC$497,0)</f>
        <v>339</v>
      </c>
      <c r="FN178" s="74">
        <f>RANK(FD178,$FD$9:$FD$497,0)</f>
        <v>360</v>
      </c>
      <c r="FO178" s="84">
        <f>RANK(FE178,$FE$9:$FE$497,0)</f>
        <v>346</v>
      </c>
      <c r="FP178" s="73">
        <f>COUNTIFS($EV$9:$EV$497,"&gt;"&amp;EV178,$ES$9:$ES$497,ES178)+1</f>
        <v>43</v>
      </c>
      <c r="FQ178" s="74">
        <f>COUNTIFS($EW$9:$EW$497,"&gt;"&amp;EW178,$ES$9:$ES$497,ES178)+1</f>
        <v>47</v>
      </c>
      <c r="FR178" s="74">
        <f>COUNTIFS($EX$9:$EX$497,"&gt;"&amp;EX178,$ES$9:$ES$497,ES178)+1</f>
        <v>44</v>
      </c>
      <c r="FS178" s="74">
        <f>COUNTIFS($EY$9:$EY$497,"&gt;"&amp;EY178,$ES$9:$ES$497,ES178)+1</f>
        <v>41</v>
      </c>
      <c r="FT178" s="74">
        <f>COUNTIFS($EZ$9:$EZ$497,"&gt;"&amp;EZ178,$ES$9:$ES$497,ES178)+1</f>
        <v>49</v>
      </c>
      <c r="FU178" s="74">
        <f>COUNTIFS($FA$9:$FA$497,"&gt;"&amp;FA178,$ES$9:$ES$497,ES178)+1</f>
        <v>51</v>
      </c>
      <c r="FV178" s="74">
        <f>COUNTIFS($FB$9:$FB$497,"&gt;"&amp;FB178,$ES$9:$ES$497,ES178)+1</f>
        <v>40</v>
      </c>
      <c r="FW178" s="74">
        <f>COUNTIFS($FC$9:$FC$497,"&gt;"&amp;FC178,$ES$9:$ES$497,ES178)+1</f>
        <v>48</v>
      </c>
      <c r="FX178" s="74">
        <f>COUNTIFS($FD$9:$FD$497,"&gt;"&amp;FD178,$ES$9:$ES$497,ES178)+1</f>
        <v>49</v>
      </c>
      <c r="FY178" s="84">
        <f>COUNTIFS($FE$9:$FE$497,"&gt;"&amp;FE178,$ES$9:$ES$497,ES178)+1</f>
        <v>47</v>
      </c>
      <c r="FZ178" s="85">
        <f t="shared" si="313"/>
        <v>1.38</v>
      </c>
      <c r="GA178" s="86">
        <f t="shared" si="314"/>
        <v>1.38</v>
      </c>
      <c r="GB178" s="86">
        <f t="shared" si="315"/>
        <v>0.59</v>
      </c>
      <c r="GC178" s="86">
        <f t="shared" si="316"/>
        <v>0.66</v>
      </c>
      <c r="GD178" s="86">
        <f t="shared" si="317"/>
        <v>0.38</v>
      </c>
      <c r="GE178" s="86">
        <f t="shared" si="318"/>
        <v>1</v>
      </c>
      <c r="GF178" s="86">
        <f t="shared" si="319"/>
        <v>0.66</v>
      </c>
      <c r="GG178" s="86">
        <f t="shared" si="320"/>
        <v>0.59</v>
      </c>
      <c r="GH178" s="86">
        <f t="shared" si="321"/>
        <v>0.97</v>
      </c>
      <c r="GI178" s="87">
        <f t="shared" si="322"/>
        <v>1.19</v>
      </c>
      <c r="GJ178" s="85">
        <f>ROUND(((FZ178-AVERAGE(FZ$9:FZ$497))/STDEVP(FZ$9:FZ$497)*10+50),2)</f>
        <v>66.09</v>
      </c>
      <c r="GK178" s="86">
        <f>ROUND(((GA178-AVERAGE(GA$9:GA$497))/STDEVP(GA$9:GA$497)*10+50),2)</f>
        <v>70.599999999999994</v>
      </c>
      <c r="GL178" s="86">
        <f>ROUND(((GB178-AVERAGE(GB$9:GB$497))/STDEVP(GB$9:GB$497)*10+50),2)</f>
        <v>50.27</v>
      </c>
      <c r="GM178" s="86">
        <f>ROUND(((GC178-AVERAGE(GC$9:GC$497))/STDEVP(GC$9:GC$497)*10+50),2)</f>
        <v>56.71</v>
      </c>
      <c r="GN178" s="86">
        <f>ROUND(((GD178-AVERAGE(GD$9:GD$497))/STDEVP(GD$9:GD$497)*10+50),2)</f>
        <v>49.58</v>
      </c>
      <c r="GO178" s="86">
        <f>ROUND(((GE178-AVERAGE(GE$9:GE$497))/STDEVP(GE$9:GE$497)*10+50),2)</f>
        <v>73.650000000000006</v>
      </c>
      <c r="GP178" s="86">
        <f>ROUND(((GF178-AVERAGE(GF$9:GF$497))/STDEVP(GF$9:GF$497)*10+50),2)</f>
        <v>50.79</v>
      </c>
      <c r="GQ178" s="86">
        <f>ROUND(((GG178-AVERAGE(GG$9:GG$497))/STDEVP(GG$9:GG$497)*10+50),2)</f>
        <v>48.72</v>
      </c>
      <c r="GR178" s="86">
        <f>ROUND(((GH178-AVERAGE(GH$9:GH$497))/STDEVP(GH$9:GH$497)*10+50),2)</f>
        <v>49.83</v>
      </c>
      <c r="GS178" s="87">
        <f>ROUND(((GI178-AVERAGE(GI$9:GI$497))/STDEVP(GI$9:GI$497)*10+50),2)</f>
        <v>49.5</v>
      </c>
      <c r="GT178" s="73">
        <f>RANK(GJ178,$GJ$9:$GJ$497,0)</f>
        <v>29</v>
      </c>
      <c r="GU178" s="74">
        <f>RANK(GK178,$GK$9:$GK$497,0)</f>
        <v>16</v>
      </c>
      <c r="GV178" s="74">
        <f>RANK(GL178,$GL$9:$GL$497,0)</f>
        <v>194</v>
      </c>
      <c r="GW178" s="74">
        <f>RANK(GM178,$GM$9:$GM$497,0)</f>
        <v>82</v>
      </c>
      <c r="GX178" s="74">
        <f>RANK(GN178,$GN$9:$GN$497,0)</f>
        <v>135</v>
      </c>
      <c r="GY178" s="74">
        <f>RANK(GO178,$GO$9:$GO$497,0)</f>
        <v>15</v>
      </c>
      <c r="GZ178" s="74">
        <f>RANK(GP178,$GP$9:$GP$497,0)</f>
        <v>198</v>
      </c>
      <c r="HA178" s="74">
        <f>RANK(GQ178,$GQ$9:$GQ$497,0)</f>
        <v>235</v>
      </c>
      <c r="HB178" s="74">
        <f>RANK(GR178,$GR$9:$GR$497,0)</f>
        <v>187</v>
      </c>
      <c r="HC178" s="84">
        <f>RANK(GS178,$GS$9:$GS$497,0)</f>
        <v>192</v>
      </c>
      <c r="HD178" s="85">
        <f>ROUND(AVERAGEIF($ES$9:$ES$497,$ES178,$FZ$9:$FZ$497),2)</f>
        <v>0.93</v>
      </c>
      <c r="HE178" s="86">
        <f>ROUND(AVERAGEIF($ES$9:$ES$497,$ES178,$GA$9:$GA$497),2)</f>
        <v>0.96</v>
      </c>
      <c r="HF178" s="86">
        <f>ROUND(AVERAGEIF($ES$9:$ES$497,$ES178,$GB$9:$GB$497),2)</f>
        <v>0.41</v>
      </c>
      <c r="HG178" s="86">
        <f>ROUND(AVERAGEIF($ES$9:$ES$497,$ES178,$GC$9:$GC$497),2)</f>
        <v>0.46</v>
      </c>
      <c r="HH178" s="86">
        <f>ROUND(AVERAGEIF($ES$9:$ES$497,$ES178,$GD$9:$GD$497),2)</f>
        <v>0.38</v>
      </c>
      <c r="HI178" s="86">
        <f>ROUND(AVERAGEIF($ES$9:$ES$497,$ES178,$GE$9:$GE$497),2)</f>
        <v>0.85</v>
      </c>
      <c r="HJ178" s="86">
        <f>ROUND(AVERAGEIF($ES$9:$ES$497,$ES178,$GF$9:$GF$497),2)</f>
        <v>0.44</v>
      </c>
      <c r="HK178" s="86">
        <f>ROUND(AVERAGEIF($ES$9:$ES$497,$ES178,$GG$9:$GG$497),2)</f>
        <v>0.42</v>
      </c>
      <c r="HL178" s="86">
        <f>ROUND(AVERAGEIF($ES$9:$ES$497,$ES178,$GH$9:$GH$497),2)</f>
        <v>0.8</v>
      </c>
      <c r="HM178" s="87">
        <f>ROUND(AVERAGEIF($ES$9:$ES$497,$ES178,$GI$9:$GI$497),2)</f>
        <v>0.84</v>
      </c>
      <c r="HN178" s="88">
        <f t="shared" si="323"/>
        <v>0.44999999999999984</v>
      </c>
      <c r="HO178" s="89">
        <f t="shared" si="324"/>
        <v>0.41999999999999993</v>
      </c>
      <c r="HP178" s="89">
        <f t="shared" si="325"/>
        <v>0.18</v>
      </c>
      <c r="HQ178" s="89">
        <f t="shared" si="326"/>
        <v>0.2</v>
      </c>
      <c r="HR178" s="89">
        <f t="shared" si="327"/>
        <v>0</v>
      </c>
      <c r="HS178" s="89">
        <f t="shared" si="328"/>
        <v>0.15000000000000002</v>
      </c>
      <c r="HT178" s="89">
        <f t="shared" si="329"/>
        <v>0.22000000000000003</v>
      </c>
      <c r="HU178" s="89">
        <f t="shared" si="330"/>
        <v>0.16999999999999998</v>
      </c>
      <c r="HV178" s="89">
        <f t="shared" si="331"/>
        <v>0.16999999999999993</v>
      </c>
      <c r="HW178" s="90">
        <f t="shared" si="332"/>
        <v>0.35</v>
      </c>
      <c r="HX178" s="73">
        <f>COUNTIFS($FZ$9:$FZ$497,"&gt;"&amp;FZ178,$ES$9:$ES$497,$ES178)+1</f>
        <v>3</v>
      </c>
      <c r="HY178" s="74">
        <f>COUNTIFS($GA$9:$GA$497,"&gt;"&amp;GA178,$ES$9:$ES$497,$ES178)+1</f>
        <v>3</v>
      </c>
      <c r="HZ178" s="74">
        <f>COUNTIFS($GB$9:$GB$497,"&gt;"&amp;GB178,$ES$9:$ES$497,$ES178)+1</f>
        <v>8</v>
      </c>
      <c r="IA178" s="74">
        <f>COUNTIFS($GC$9:$GC$497,"&gt;"&amp;GC178,$ES$9:$ES$497,$ES178)+1</f>
        <v>3</v>
      </c>
      <c r="IB178" s="74">
        <f>COUNTIFS($GD$9:$GD$497,"&gt;"&amp;GD178,$ES$9:$ES$497,$ES178)+1</f>
        <v>32</v>
      </c>
      <c r="IC178" s="74">
        <f>COUNTIFS($GE$9:$GE$497,"&gt;"&amp;GE178,$ES$9:$ES$497,$ES178)+1</f>
        <v>15</v>
      </c>
      <c r="ID178" s="74">
        <f>COUNTIFS($GF$9:$GF$497,"&gt;"&amp;GF178,$ES$9:$ES$497,$ES178)+1</f>
        <v>7</v>
      </c>
      <c r="IE178" s="74">
        <f>COUNTIFS($GG$9:$GG$497,"&gt;"&amp;GG178,$ES$9:$ES$497,$ES178)+1</f>
        <v>5</v>
      </c>
      <c r="IF178" s="74">
        <f>COUNTIFS($GH$9:$GH$497,"&gt;"&amp;GH178,$ES$9:$ES$497,$ES178)+1</f>
        <v>7</v>
      </c>
      <c r="IG178" s="84">
        <f>COUNTIFS($GI$9:$GI$497,"&gt;"&amp;GI178,$ES$9:$ES$497,$ES178)+1</f>
        <v>4</v>
      </c>
      <c r="IH178" s="91"/>
      <c r="II178" s="79"/>
      <c r="IJ178" s="79"/>
      <c r="IK178" s="79"/>
      <c r="IL178" s="79"/>
      <c r="IM178" s="92"/>
      <c r="IN178" s="93"/>
      <c r="IO178" s="94"/>
      <c r="IP178" s="95"/>
      <c r="IQ178" s="79"/>
      <c r="IR178" s="79"/>
      <c r="IS178" s="79"/>
      <c r="IT178" s="79"/>
      <c r="IU178" s="79"/>
      <c r="IV178" s="79"/>
      <c r="IW178" s="96"/>
      <c r="IX178" s="93"/>
      <c r="IY178" s="79"/>
      <c r="IZ178" s="79"/>
      <c r="JA178" s="79"/>
      <c r="JB178" s="79"/>
      <c r="JC178" s="79"/>
      <c r="JD178" s="79"/>
      <c r="JE178" s="97"/>
      <c r="JF178" s="95"/>
      <c r="JG178" s="79"/>
      <c r="JH178" s="79"/>
      <c r="JI178" s="79"/>
      <c r="JJ178" s="79"/>
      <c r="JK178" s="79"/>
      <c r="JL178" s="79"/>
      <c r="JM178" s="96"/>
      <c r="JN178" s="93"/>
      <c r="JO178" s="79"/>
      <c r="JP178" s="79"/>
      <c r="JQ178" s="79"/>
      <c r="JR178" s="79"/>
      <c r="JS178" s="79"/>
      <c r="JT178" s="79"/>
      <c r="JU178" s="79"/>
      <c r="JV178" s="79"/>
      <c r="JW178" s="79"/>
      <c r="JX178" s="79"/>
      <c r="JY178" s="79"/>
      <c r="JZ178" s="97"/>
      <c r="KA178" s="93">
        <v>0.1</v>
      </c>
      <c r="KB178" s="79"/>
      <c r="KC178" s="79"/>
      <c r="KD178" s="79"/>
      <c r="KE178" s="97"/>
      <c r="KF178" s="95"/>
      <c r="KG178" s="79"/>
      <c r="KH178" s="79"/>
      <c r="KI178" s="79"/>
      <c r="KJ178" s="79"/>
      <c r="KK178" s="98"/>
      <c r="KL178" s="79"/>
      <c r="KM178" s="79"/>
      <c r="KN178" s="79"/>
      <c r="KO178" s="79"/>
      <c r="KP178" s="79"/>
      <c r="KQ178" s="79"/>
      <c r="KR178" s="79"/>
      <c r="KS178" s="96"/>
      <c r="KT178" s="96"/>
      <c r="KU178" s="96"/>
      <c r="KV178" s="96"/>
      <c r="KW178" s="93"/>
      <c r="KX178" s="79"/>
      <c r="KY178" s="79"/>
      <c r="KZ178" s="79"/>
      <c r="LA178" s="79"/>
      <c r="LB178" s="79"/>
      <c r="LC178" s="96"/>
      <c r="LD178" s="93"/>
      <c r="LE178" s="94"/>
      <c r="LF178" s="99"/>
      <c r="LG178" s="75"/>
      <c r="LH178" s="93"/>
      <c r="LI178" s="79"/>
      <c r="LJ178" s="74">
        <v>6</v>
      </c>
      <c r="LK178" s="74"/>
      <c r="LL178" s="74"/>
      <c r="LM178" s="100"/>
      <c r="LN178" s="95"/>
      <c r="LO178" s="79"/>
      <c r="LP178" s="79"/>
      <c r="LQ178" s="79"/>
      <c r="LR178" s="96"/>
      <c r="LS178" s="93"/>
      <c r="LT178" s="79"/>
      <c r="LU178" s="79"/>
      <c r="LV178" s="79"/>
      <c r="LW178" s="79"/>
      <c r="LX178" s="79"/>
      <c r="LY178" s="79"/>
      <c r="LZ178" s="79"/>
      <c r="MA178" s="97"/>
      <c r="MB178" s="95"/>
      <c r="MC178" s="79"/>
      <c r="MD178" s="79"/>
      <c r="ME178" s="79"/>
      <c r="MF178" s="79"/>
      <c r="MG178" s="79"/>
      <c r="MH178" s="79"/>
      <c r="MI178" s="79"/>
      <c r="MJ178" s="79"/>
      <c r="MK178" s="79"/>
      <c r="ML178" s="79"/>
      <c r="MM178" s="79"/>
      <c r="MN178" s="98"/>
      <c r="MO178" s="98"/>
      <c r="MP178" s="96"/>
      <c r="MQ178" s="93"/>
      <c r="MR178" s="79"/>
      <c r="MS178" s="79"/>
      <c r="MT178" s="79"/>
      <c r="MU178" s="79"/>
      <c r="MV178" s="98">
        <v>0.1</v>
      </c>
      <c r="MW178" s="79"/>
      <c r="MX178" s="79"/>
      <c r="MY178" s="79"/>
      <c r="MZ178" s="79"/>
      <c r="NA178" s="79"/>
      <c r="NB178" s="79"/>
      <c r="NC178" s="79">
        <v>0.1</v>
      </c>
      <c r="ND178" s="96"/>
      <c r="NE178" s="96"/>
      <c r="NF178" s="96"/>
      <c r="NG178" s="96"/>
      <c r="NH178" s="93"/>
      <c r="NI178" s="79"/>
      <c r="NJ178" s="79"/>
      <c r="NK178" s="79"/>
      <c r="NL178" s="79"/>
      <c r="NM178" s="79"/>
      <c r="NN178" s="94"/>
      <c r="NO178" s="93"/>
      <c r="NP178" s="80"/>
      <c r="NQ178" s="124" t="s">
        <v>956</v>
      </c>
      <c r="NR178" s="102" t="s">
        <v>962</v>
      </c>
      <c r="NS178" s="102"/>
      <c r="NT178" s="102"/>
      <c r="NU178" s="102"/>
      <c r="NV178" s="104"/>
      <c r="NW178" s="102"/>
      <c r="NX178" s="133" t="s">
        <v>963</v>
      </c>
      <c r="NY178" s="129" t="s">
        <v>926</v>
      </c>
      <c r="NZ178" s="133" t="s">
        <v>963</v>
      </c>
      <c r="OA178" s="134"/>
      <c r="OB178" s="134"/>
      <c r="OC178" s="134"/>
      <c r="OD178" s="108">
        <f t="shared" si="333"/>
        <v>625</v>
      </c>
      <c r="OE178" s="109">
        <v>1</v>
      </c>
      <c r="OF178" s="110">
        <f t="shared" si="334"/>
        <v>36</v>
      </c>
      <c r="OG178" s="109">
        <v>7</v>
      </c>
      <c r="OH178" s="111">
        <f>ROUND(AVERAGEIF($ES$9:$ES$497,$ES178,EV$9:EV$497),0)</f>
        <v>58</v>
      </c>
      <c r="OI178" s="112">
        <f>ROUND(AVERAGEIF($ES$9:$ES$497,$ES178,EW$9:EW$497),0)</f>
        <v>57</v>
      </c>
      <c r="OJ178" s="112">
        <f>ROUND(AVERAGEIF($ES$9:$ES$497,$ES178,EX$9:EX$497),0)</f>
        <v>24</v>
      </c>
      <c r="OK178" s="112">
        <f>ROUND(AVERAGEIF($ES$9:$ES$497,$ES178,EY$9:EY$497),0)</f>
        <v>29</v>
      </c>
      <c r="OL178" s="112">
        <f>ROUND(AVERAGEIF($ES$9:$ES$497,$ES178,EZ$9:EZ$497),0)</f>
        <v>25</v>
      </c>
      <c r="OM178" s="112">
        <f>ROUND(AVERAGEIF($ES$9:$ES$497,$ES178,FA$9:FA$497),0)</f>
        <v>51</v>
      </c>
      <c r="ON178" s="112">
        <f>ROUND(AVERAGEIF($ES$9:$ES$497,$ES178,FB$9:FB$497),0)</f>
        <v>27</v>
      </c>
      <c r="OO178" s="112">
        <f>ROUND(AVERAGEIF($ES$9:$ES$497,$ES178,FC$9:FC$497),0)</f>
        <v>25</v>
      </c>
      <c r="OP178" s="112">
        <f>ROUND(AVERAGEIF($ES$9:$ES$497,$ES178,FD$9:FD$497),0)</f>
        <v>49</v>
      </c>
      <c r="OQ178" s="113">
        <f>ROUND(AVERAGEIF($ES$9:$ES$497,$ES178,FE$9:FE$497),0)</f>
        <v>49</v>
      </c>
      <c r="OR178" s="114">
        <f>ROUND(EV178/MAX(EV$9:EV$497)*100,0)</f>
        <v>25</v>
      </c>
      <c r="OS178" s="115">
        <f>ROUND(EW178/MAX(EW$9:EW$497)*100,0)</f>
        <v>35</v>
      </c>
      <c r="OT178" s="115">
        <f>ROUND(EX178/MAX(EX$9:EX$497)*100,0)</f>
        <v>16</v>
      </c>
      <c r="OU178" s="115">
        <f>ROUND(EY178/MAX(EY$9:EY$497)*100,0)</f>
        <v>14</v>
      </c>
      <c r="OV178" s="115">
        <f>ROUND(EZ178/MAX(EZ$9:EZ$497)*100,0)</f>
        <v>10</v>
      </c>
      <c r="OW178" s="115">
        <f>ROUND(FA178/MAX(FA$9:FA$497)*100,0)</f>
        <v>28</v>
      </c>
      <c r="OX178" s="115">
        <f>ROUND(FB178/MAX(FB$9:FB$497)*100,0)</f>
        <v>16</v>
      </c>
      <c r="OY178" s="116">
        <f>ROUND(FC178/MAX(FC$9:FC$497)*100,0)</f>
        <v>13</v>
      </c>
      <c r="OZ178" s="115">
        <f>ROUND(FD178/MAX(FD$9:FD$497)*100,0)</f>
        <v>21</v>
      </c>
      <c r="PA178" s="117">
        <f>ROUND(FE178/MAX(FE$9:FE$497)*100,0)</f>
        <v>16</v>
      </c>
      <c r="PB178" s="118">
        <f t="shared" si="335"/>
        <v>227</v>
      </c>
      <c r="PC178" s="115">
        <f t="shared" si="336"/>
        <v>209</v>
      </c>
      <c r="PD178" s="115">
        <f t="shared" si="337"/>
        <v>257</v>
      </c>
      <c r="PE178" s="115">
        <f t="shared" si="338"/>
        <v>253</v>
      </c>
      <c r="PF178" s="115">
        <f t="shared" si="339"/>
        <v>259</v>
      </c>
      <c r="PG178" s="119">
        <f t="shared" si="340"/>
        <v>248</v>
      </c>
      <c r="PH178" s="118">
        <f>ROUND(PB178/MAX(PB$9:PB$497)*100,0)</f>
        <v>27</v>
      </c>
      <c r="PI178" s="115">
        <f>ROUND(PC178/MAX(PC$9:PC$497)*100,0)</f>
        <v>25</v>
      </c>
      <c r="PJ178" s="115">
        <f>ROUND(PD178/MAX(PD$9:PD$497)*100,0)</f>
        <v>27</v>
      </c>
      <c r="PK178" s="115">
        <f>ROUND(PE178/MAX(PE$9:PE$497)*100,0)</f>
        <v>25</v>
      </c>
      <c r="PL178" s="115">
        <f>ROUND(PF178/MAX(PF$9:PF$497)*100,0)</f>
        <v>36</v>
      </c>
      <c r="PM178" s="119">
        <f>ROUND(PG178/MAX(PG$9:PG$497)*100,0)</f>
        <v>36</v>
      </c>
      <c r="PN178" s="118">
        <f>RANK(PH178,PH$9:PH$497,0)</f>
        <v>320</v>
      </c>
      <c r="PO178" s="115">
        <f>RANK(PI178,PI$9:PI$497,0)</f>
        <v>317</v>
      </c>
      <c r="PP178" s="115">
        <f>RANK(PJ178,PJ$9:PJ$497,0)</f>
        <v>331</v>
      </c>
      <c r="PQ178" s="115">
        <f>RANK(PK178,PK$9:PK$497,0)</f>
        <v>328</v>
      </c>
      <c r="PR178" s="115">
        <f>RANK(PL178,PL$9:PL$497,0)</f>
        <v>282</v>
      </c>
      <c r="PS178" s="119">
        <f>RANK(PM178,PM$9:PM$497,0)</f>
        <v>258</v>
      </c>
      <c r="PT178" s="120">
        <f>ROUND(FZ178/MAX(FZ$9:FZ$497)*100,0)</f>
        <v>75</v>
      </c>
      <c r="PU178" s="115">
        <f>ROUND(GA178/MAX(GA$9:GA$497)*100,0)</f>
        <v>78</v>
      </c>
      <c r="PV178" s="115">
        <f>ROUND(GB178/MAX(GB$9:GB$497)*100,0)</f>
        <v>43</v>
      </c>
      <c r="PW178" s="115">
        <f>ROUND(GC178/MAX(GC$9:GC$497)*100,0)</f>
        <v>52</v>
      </c>
      <c r="PX178" s="115">
        <f>ROUND(GD178/MAX(GD$9:GD$497)*100,0)</f>
        <v>21</v>
      </c>
      <c r="PY178" s="115">
        <f>ROUND(GE178/MAX(GE$9:GE$497)*100,0)</f>
        <v>60</v>
      </c>
      <c r="PZ178" s="115">
        <f>ROUND(GF178/MAX(GF$9:GF$497)*100,0)</f>
        <v>31</v>
      </c>
      <c r="QA178" s="116">
        <f>ROUND(GG178/MAX(GG$9:GG$497)*100,0)</f>
        <v>32</v>
      </c>
      <c r="QB178" s="115">
        <f>ROUND(GH178/MAX(GH$9:GH$497)*100,0)</f>
        <v>43</v>
      </c>
      <c r="QC178" s="121">
        <f>ROUND(GI178/MAX(GI$9:GI$497)*100,0)</f>
        <v>38</v>
      </c>
      <c r="QD178" s="120">
        <f>ROUND(AVERAGEIF($ES$9:$ES$497,$ES178,PT$9:PT$497),0)</f>
        <v>51</v>
      </c>
      <c r="QE178" s="120">
        <f>ROUND(AVERAGEIF($ES$9:$ES$497,$ES178,PU$9:PU$497),0)</f>
        <v>54</v>
      </c>
      <c r="QF178" s="120">
        <f>ROUND(AVERAGEIF($ES$9:$ES$497,$ES178,PV$9:PV$497),0)</f>
        <v>30</v>
      </c>
      <c r="QG178" s="120">
        <f>ROUND(AVERAGEIF($ES$9:$ES$497,$ES178,PW$9:PW$497),0)</f>
        <v>36</v>
      </c>
      <c r="QH178" s="120">
        <f>ROUND(AVERAGEIF($ES$9:$ES$497,$ES178,PX$9:PX$497),0)</f>
        <v>21</v>
      </c>
      <c r="QI178" s="120">
        <f>ROUND(AVERAGEIF($ES$9:$ES$497,$ES178,PY$9:PY$497),0)</f>
        <v>51</v>
      </c>
      <c r="QJ178" s="120">
        <f>ROUND(AVERAGEIF($ES$9:$ES$497,$ES178,PZ$9:PZ$497),0)</f>
        <v>21</v>
      </c>
      <c r="QK178" s="120">
        <f>ROUND(AVERAGEIF($ES$9:$ES$497,$ES178,QA$9:QA$497),0)</f>
        <v>23</v>
      </c>
      <c r="QL178" s="120">
        <f>ROUND(AVERAGEIF($ES$9:$ES$497,$ES178,QB$9:QB$497),0)</f>
        <v>35</v>
      </c>
      <c r="QM178" s="120">
        <f>ROUND(AVERAGEIF($ES$9:$ES$497,$ES178,QC$9:QC$497),0)</f>
        <v>27</v>
      </c>
      <c r="QN178" s="114">
        <f t="shared" si="297"/>
        <v>624</v>
      </c>
      <c r="QO178" s="115">
        <f t="shared" si="298"/>
        <v>536</v>
      </c>
      <c r="QP178" s="115">
        <f t="shared" si="299"/>
        <v>708</v>
      </c>
      <c r="QQ178" s="115">
        <f t="shared" si="300"/>
        <v>720</v>
      </c>
      <c r="QR178" s="115">
        <f t="shared" si="301"/>
        <v>815</v>
      </c>
      <c r="QS178" s="119">
        <f t="shared" si="302"/>
        <v>681</v>
      </c>
      <c r="QT178" s="114">
        <f>ROUND((QN178-MIN(QN$9:QN$497))/(MAX(QN$9:QN$497)-MIN(QN$9:QN$497))*100,0)</f>
        <v>62</v>
      </c>
      <c r="QU178" s="115">
        <f>ROUND((QO178-MIN(QO$9:QO$497))/(MAX(QO$9:QO$497)-MIN(QO$9:QO$497))*100,0)</f>
        <v>47</v>
      </c>
      <c r="QV178" s="115">
        <f>ROUND((QP178-MIN(QP$9:QP$497))/(MAX(QP$9:QP$497)-MIN(QP$9:QP$497))*100,0)</f>
        <v>52</v>
      </c>
      <c r="QW178" s="115">
        <f>ROUND((QQ178-MIN(QQ$9:QQ$497))/(MAX(QQ$9:QQ$497)-MIN(QQ$9:QQ$497))*100,0)</f>
        <v>54</v>
      </c>
      <c r="QX178" s="115">
        <f>ROUND((QR178-MIN(QR$9:QR$497))/(MAX(QR$9:QR$497)-MIN(QR$9:QR$497))*100,0)</f>
        <v>100</v>
      </c>
      <c r="QY178" s="115">
        <f>ROUND((QS178-MIN(QS$9:QS$497))/(MAX(QS$9:QS$497)-MIN(QS$9:QS$497))*100,0)</f>
        <v>100</v>
      </c>
      <c r="QZ178" s="114">
        <f>RANK(QN178,QN$9:QN$497,0)</f>
        <v>42</v>
      </c>
      <c r="RA178" s="115">
        <f>RANK(QO178,QO$9:QO$497,0)</f>
        <v>53</v>
      </c>
      <c r="RB178" s="115">
        <f>RANK(QP178,QP$9:QP$497,0)</f>
        <v>49</v>
      </c>
      <c r="RC178" s="115">
        <f>RANK(QQ178,QQ$9:QQ$497,0)</f>
        <v>73</v>
      </c>
      <c r="RD178" s="115">
        <f>RANK(QR178,QR$9:QR$497,0)</f>
        <v>1</v>
      </c>
      <c r="RE178" s="115">
        <f>RANK(QS178,QS$9:QS$497,0)</f>
        <v>1</v>
      </c>
      <c r="RF178" s="122"/>
      <c r="RG178" s="115">
        <f>($RH$3*(IH178+IJ178)*100*100/MAX(EX$9:EX$497)*$RO$3) +($RH$3*(II178+IJ178)*100*100/MAX(EX$9:EX$497)*$RO$4) + ($RH$3*IK178*100*100/MAX(EX$9:EX$497)*0.098)</f>
        <v>0</v>
      </c>
      <c r="RH178" s="115">
        <f>($RH$4*IL178*100*100/MAX(EZ$9:EZ$497))*$RQ$3</f>
        <v>0</v>
      </c>
      <c r="RI178" s="115">
        <f>($RH$3*IM178*100*100/MAX(EY$9:EY$497))*$RQ$4</f>
        <v>0</v>
      </c>
      <c r="RJ178" s="115">
        <f>($RH$3*IN178*100*100/MAX(EX$9:EX$497))</f>
        <v>0</v>
      </c>
      <c r="RK178" s="115">
        <f>($RH$4*IO178*100*100/MAX(EZ$9:EZ$497))*$RQ$3</f>
        <v>0</v>
      </c>
      <c r="RL178" s="115">
        <f>(($RL$4*IP178*100*((100/MAX(EX$9:EX$497)+100/MAX(EZ$9:EZ$497))/2))+($RL$4*IQ178*100*((100/MAX(EX$9:EX$497)+100/MAX(EZ$9:EZ$497))/2))+($RL$4*IR178*100*((100/MAX(EX$9:EX$497)+100/MAX(EZ$9:EZ$497))/2))+($RL$4*IS178*100*((100/MAX(EX$9:EX$497)+100/MAX(EZ$9:EZ$497))/2))+($RL$4*IT178*100*((100/MAX(EX$9:EX$497)+100/MAX(EZ$9:EZ$497))/2))+($RL$4*IU178*100*((100/MAX(EX$9:EX$497)+100/MAX(EZ$9:EZ$497))/2))+($RL$4*IV178*100*((100/MAX(EX$9:EX$497)+100/MAX(EZ$9:EZ$497))/2))+($RL$4*IW178*100*((100/MAX(EX$9:EX$497)+100/MAX(EZ$9:EZ$497))/2)))*$RS$3</f>
        <v>0</v>
      </c>
      <c r="RM178" s="115">
        <f>(($RH$3*IX178*100*100/MAX(EX$9:EX$497))+($RH$3*IY178*100*100/MAX(EX$9:EX$497))+($RH$3*IZ178*100*100/MAX(EX$9:EX$497))+($RH$3*JA178*100*100/MAX(EX$9:EX$497))+($RH$3*JB178*100*100/MAX(EX$9:EX$497))+($RH$3*JC178*100*100/MAX(EX$9:EX$497))+($RH$3*JD178*100*100/MAX(EX$9:EX$497))+($RH$3*JE178*100*100/MAX(EX$9:EX$497)))*$RS$4</f>
        <v>0</v>
      </c>
      <c r="RN178" s="115">
        <f>(($RH$4*JF178*100*100/MAX(EZ$9:EZ$497)) + ($RH$4*JG178*100*100/MAX(EZ$9:EZ$497)) + ($RH$4*JH178*100*100/MAX(EZ$9:EZ$497)) + ($RH$4*JI178*100*100/MAX(EZ$9:EZ$497)) + ($RH$4*JJ178*100*100/MAX(EZ$9:EZ$497)) + ($RH$4*JK178*100*100/MAX(EZ$9:EZ$497)) + ($RH$4*JL178*100*100/MAX(EZ$9:EZ$497)) + ($RH$4*JM178*100*100/MAX(EZ$9:EZ$497)))*$RU$3</f>
        <v>0</v>
      </c>
      <c r="RO178" s="115">
        <f>(($RL$4*JN178*100*((100/MAX(EX$9:EX$497)+100/MAX(EZ$9:EZ$497))/2))+($RL$4*JO178*100*((100/MAX(EX$9:EX$497)+100/MAX(EZ$9:EZ$497))/2))+($RL$4*JP178*100*((100/MAX(EX$9:EX$497)+100/MAX(EZ$9:EZ$497))/2))+($RL$4*JQ178*100*((100/MAX(EX$9:EX$497)+100/MAX(EZ$9:EZ$497))/2))+($RL$4*JR178*100*((100/MAX(EX$9:EX$497)+100/MAX(EZ$9:EZ$497))/2))+($RL$4*JS178*100*((100/MAX(EX$9:EX$497)+100/MAX(EZ$9:EZ$497))/2))+($RL$4*JT178*100*((100/MAX(EX$9:EX$497)+100/MAX(EZ$9:EZ$497))/2))+($RL$4*JU178*100*((100/MAX(EX$9:EX$497)+100/MAX(EZ$9:EZ$497))/2))+($RL$4*JV178*100*((100/MAX(EX$9:EX$497)+100/MAX(EZ$9:EZ$497))/2))+($RL$4*JW178*100*((100/MAX(EX$9:EX$497)+100/MAX(EZ$9:EZ$497))/2))+($RL$4*JX178*100*((100/MAX(EX$9:EX$497)+100/MAX(EZ$9:EZ$497))/2))+($RL$4*JY178*100*((100/MAX(EX$9:EX$497)+100/MAX(EZ$9:EZ$497))/2))+($RL$4*JZ178*100*((100/MAX(EX$9:EX$497)+100/MAX(EZ$9:EZ$497))/2)))*$RW$3/2</f>
        <v>0</v>
      </c>
      <c r="RP178" s="119">
        <f>($RJ$3*KA178*100*100/MAX(FA$9:FA$497)) + ($RJ$3*KB178*100*100/MAX(FA$9:FA$497)/2) + ($RJ$3*KC178*100*100/MAX(FA$9:FA$497)/2) + ($RJ$3*KD178*100*100/MAX(FA$9:FA$497)/4) + ($RJ$3*KE178*100*100/MAX(FA$9:FA$497)/4)</f>
        <v>44.247787610619469</v>
      </c>
      <c r="RQ178" s="118">
        <f>($RL$4*KF178*100*((100/MAX(EX$9:EX$497)+100/MAX(EZ$9:EZ$497)))) * ($RO$3/2) + (($RL$4*KG178*100*((100/MAX(EX$9:EX$497)+100/MAX(EZ$9:EZ$497))))+($RL$4*KH178*100*((100/MAX(EX$9:EX$497)+100/MAX(EZ$9:EZ$497))))+($RL$4*KI178*100*((100/MAX(EX$9:EX$497)+100/MAX(EZ$9:EZ$497))))+($RL$4*KJ178*100*((100/MAX(EX$9:EX$497)+100/MAX(EZ$9:EZ$497))))+($RL$4*KK178*100*((100/MAX(EX$9:EX$497)+100/MAX(EZ$9:EZ$497))))+($RL$4*KL178*100*((100/MAX(EX$9:EX$497)+100/MAX(EZ$9:EZ$497))))+($RL$4*KM178*100*((100/MAX(EX$9:EX$497)+100/MAX(EZ$9:EZ$497))))+($RL$4*KN178*100*((100/MAX(EX$9:EX$497)+100/MAX(EZ$9:EZ$497))))+($RL$4*KO178*100*((100/MAX(EX$9:EX$497)+100/MAX(EZ$9:EZ$497))))+($RL$4*KP178*100*((100/MAX(EX$9:EX$497)+100/MAX(EZ$9:EZ$497))))+($RL$4*KQ178*100*((100/MAX(EX$9:EX$497)+100/MAX(EZ$9:EZ$497))))+($RL$4*KR178*100*((100/MAX(EX$9:EX$497)+100/MAX(EZ$9:EZ$497))))+($RL$4*KS178*100*((100/MAX(EX$9:EX$497)+100/MAX(EZ$9:EZ$497))))+($RL$4*KV178*100*((100/MAX(EX$9:EX$497)+100/MAX(EZ$9:EZ$497))))) * (($RO$3+$RO$4)/6)</f>
        <v>0</v>
      </c>
      <c r="RR178" s="115">
        <f>(($RL$4*KW178*100*((100/MAX(EX$9:EX$497)+100/MAX(EZ$9:EZ$497))))) * ($RO$3/2) + (($RL$4*KX178*100*((100/MAX(EX$9:EX$497)+100/MAX(EZ$9:EZ$497))))+($RL$4*KY178*100*((100/MAX(EX$9:EX$497)+100/MAX(EZ$9:EZ$497))))+($RL$4*KZ178*100*((100/MAX(EX$9:EX$497)+100/MAX(EZ$9:EZ$497))))+($RL$4*LA178*100*((100/MAX(EX$9:EX$497)+100/MAX(EZ$9:EZ$497))))+($RL$4*LB178*100*((100/MAX(EX$9:EX$497)+100/MAX(EZ$9:EZ$497))))+($RL$4*LC178*100*((100/MAX(EX$9:EX$497)+100/MAX(EZ$9:EZ$497))))) * (($RO$3+$RO$4)/6)</f>
        <v>0</v>
      </c>
      <c r="RS178" s="119">
        <f>(($RL$4*LD178*100*((100/MAX(EX$9:EX$497)+100/MAX(EZ$9:EZ$497))))+($RL$4*LE178*100*((100/MAX(EX$9:EX$497)+100/MAX(EZ$9:EZ$497))))) * (($RO$3+$RO$4)/6)</f>
        <v>0</v>
      </c>
      <c r="RT178" s="118">
        <f>($RJ$4*LH178*100*(100/MAX(EV$9:EV$497)))+($RJ$4*LI178*100*(100/MAX(EV$9:EV$497)))</f>
        <v>0</v>
      </c>
      <c r="RU178" s="119">
        <f>($RJ$4*LJ178*(100/MAX(EV$9:EV$497)))/2 + ($RL$3*LK178*(100/MAX(EW$9:EW$497))) + ($RJ$4*LL178*(100/MAX(EV$9:EV$497)))/4 + ($RL$3*LM178*(100/MAX(EW$9:EW$497)))</f>
        <v>5.0561797752808992</v>
      </c>
      <c r="RV178" s="118">
        <f>($RJ$4*LN178*100*100/MAX(EV$9:EV$497)/2)+($RJ$4*LO178*100*100/MAX(EV$9:EV$497)/2)+($RJ$4*LP178*100*100/MAX(EV$9:EV$497))+($RJ$4*LQ178*100*100/MAX(EV$9:EV$497))+($RJ$4*LR178*100*100/MAX(EV$9:EV$497))</f>
        <v>0</v>
      </c>
      <c r="RW178" s="115">
        <f>($RJ$4*LS178*100*100/MAX(EV$9:EV$497)) + (($RJ$4*LT178*100*100/MAX(EV$9:EV$497))+($RJ$4*LU178*100*100/MAX(EV$9:EV$497))+($RJ$4*LV178*100*100/MAX(EV$9:EV$497))+($RJ$4*LW178*100*100/MAX(EV$9:EV$497))+($RJ$4*LX178*100*100/MAX(EV$9:EV$497))+($RJ$4*LY178*100*100/MAX(EV$9:EV$497))+($RJ$4*LZ178*100*100/MAX(EV$9:EV$497))+($RJ$4*MA178*100*100/MAX(EV$9:EV$497)))/2</f>
        <v>0</v>
      </c>
      <c r="RX178" s="119">
        <f>($RJ$4*MB178*100*100/MAX(EV$9:EV$497))+($RJ$4*MC178*100*100/MAX(EV$9:EV$497))+($RJ$4*MD178*100*100/MAX(EV$9:EV$497))+($RJ$4*ME178*100*100/MAX(EV$9:EV$497))+($RJ$4*MF178*100*100/MAX(EV$9:EV$497))+($RJ$4*MG178*100*100/MAX(EV$9:EV$497))+($RJ$4*MH178*100*100/MAX(EV$9:EV$497))+($RJ$4*MI178*100*100/MAX(EV$9:EV$497))+($RJ$4*MJ178*100*100/MAX(EV$9:EV$497))+($RJ$4*MK178*100*100/MAX(EV$9:EV$497))+($RJ$4*ML178*100*100/MAX(EV$9:EV$497))+($RJ$4*MM178*100*100/MAX(EV$9:EV$497))+($RJ$4*MN178*100*100/MAX(EV$9:EV$497))</f>
        <v>0</v>
      </c>
      <c r="RY178" s="118">
        <f>($RJ$4*MQ178*100*100/MAX(EV$9:EV$497))/2 + (($RJ$4*MR178*100*100/MAX(EV$9:EV$497))+($RJ$4*MS178*100*100/MAX(EV$9:EV$497))+($RJ$4*MT178*100*100/MAX(EV$9:EV$497))+($RJ$4*MU178*100*100/MAX(EV$9:EV$497))+($RJ$4*MV178*100*100/MAX(EV$9:EV$497))+($RJ$4*MW178*100*100/MAX(EV$9:EV$497))+($RJ$4*MX178*100*100/MAX(EV$9:EV$497))+($RJ$4*MY178*100*100/MAX(EV$9:EV$497))+($RJ$4*MZ178*100*100/MAX(EV$9:EV$497))+($RJ$4*NA178*100*100/MAX(EV$9:EV$497))+($RJ$4*NB178*100*100/MAX(EV$9:EV$497))+($RJ$4*NC178*100*100/MAX(EV$9:EV$497))+($RJ$4*ND178*100*100/MAX(EV$9:EV$497))+($RJ$4*NG178*100*100/MAX(EV$9:EV$497)))/4</f>
        <v>8.4269662921348321</v>
      </c>
      <c r="RZ178" s="115">
        <f>($RJ$4*NH178*100*100/MAX(EV$9:EV$497))/2 + (($RJ$4*NI178*100*100/MAX(EV$9:EV$497))+($RJ$4*NJ178*100*100/MAX(EV$9:EV$497))+($RJ$4*NK178*100*100/MAX(EV$9:EV$497))+($RJ$4*NL178*100*100/MAX(EV$9:EV$497))+($RJ$4*NM178*100*100/MAX(EV$9:EV$497))+($RJ$4*NN178*100*100/MAX(EV$9:EV$497)))/4</f>
        <v>0</v>
      </c>
      <c r="SA178" s="117">
        <f>(($RJ$4*NO178*100*100/MAX(EV$9:EV$497))+($RJ$4*NP178*100*100/MAX(EV$9:EV$497)))/4</f>
        <v>0</v>
      </c>
      <c r="SB178" s="118">
        <f t="shared" si="341"/>
        <v>57.7309336780352</v>
      </c>
      <c r="SC178" s="115">
        <f t="shared" si="342"/>
        <v>2.6966292134831464</v>
      </c>
      <c r="SD178" s="115">
        <f t="shared" si="343"/>
        <v>3.3707865168539328</v>
      </c>
      <c r="SE178" s="115">
        <f t="shared" si="344"/>
        <v>2.6966292134831464</v>
      </c>
      <c r="SF178" s="115">
        <f t="shared" si="345"/>
        <v>3.3707865168539328</v>
      </c>
      <c r="SG178" s="115">
        <f t="shared" si="346"/>
        <v>101.97872128865467</v>
      </c>
      <c r="SH178" s="115">
        <f>ROUND(SB178/MAX(SB$9:SB$497)*100,0)</f>
        <v>73</v>
      </c>
      <c r="SI178" s="115">
        <f>ROUND(SC178/MAX(SC$9:SC$497)*100,0)</f>
        <v>4</v>
      </c>
      <c r="SJ178" s="115">
        <f>ROUND(SD178/MAX(SD$9:SD$497)*100,0)</f>
        <v>5</v>
      </c>
      <c r="SK178" s="115">
        <f>ROUND(SE178/MAX(SE$9:SE$497)*100,0)</f>
        <v>2</v>
      </c>
      <c r="SL178" s="115">
        <f>ROUND(SF178/MAX(SF$9:SF$497)*100,0)</f>
        <v>8</v>
      </c>
      <c r="SM178" s="121">
        <f>ROUND(SG178/MAX(SG$9:SG$497)*100,0)</f>
        <v>97</v>
      </c>
      <c r="SN178" s="115">
        <f>ROUND(AVERAGEIF($ES$9:$ES$497,$ES178,SH$9:SH$497),0)</f>
        <v>29</v>
      </c>
      <c r="SO178" s="115">
        <f>ROUND(AVERAGEIF($ES$9:$ES$497,$ES178,SI$9:SI$497),0)</f>
        <v>3</v>
      </c>
      <c r="SP178" s="115">
        <f>ROUND(AVERAGEIF($ES$9:$ES$497,$ES178,SJ$9:SJ$497),0)</f>
        <v>5</v>
      </c>
      <c r="SQ178" s="115">
        <f>ROUND(AVERAGEIF($ES$9:$ES$497,$ES178,SK$9:SK$497),0)</f>
        <v>2</v>
      </c>
      <c r="SR178" s="115">
        <f>ROUND(AVERAGEIF($ES$9:$ES$497,$ES178,SL$9:SL$497),0)</f>
        <v>4</v>
      </c>
      <c r="SS178" s="121">
        <f>ROUND(AVERAGEIF($ES$9:$ES$497,$ES178,SM$9:SM$497),0)</f>
        <v>36</v>
      </c>
      <c r="ST178" s="114">
        <f>RANK(SB178,SB$9:SB$497,0)</f>
        <v>26</v>
      </c>
      <c r="SU178" s="115">
        <f>RANK(SC178,SC$9:SC$497,0)</f>
        <v>196</v>
      </c>
      <c r="SV178" s="115">
        <f>RANK(SD178,SD$9:SD$497,0)</f>
        <v>138</v>
      </c>
      <c r="SW178" s="115">
        <f>RANK(SE178,SE$9:SE$497,0)</f>
        <v>196</v>
      </c>
      <c r="SX178" s="115">
        <f>RANK(SF178,SF$9:SF$497,0)</f>
        <v>90</v>
      </c>
      <c r="SY178" s="115">
        <f>RANK(SG178,SG$9:SG$497,0)</f>
        <v>3</v>
      </c>
      <c r="SZ178" s="115">
        <f>COUNTIFS(SB$9:SB$497,"&gt;"&amp;SB178,$ES$9:$ES$497,$ES178)+1</f>
        <v>6</v>
      </c>
      <c r="TA178" s="115">
        <f>COUNTIFS(SC$9:SC$497,"&gt;"&amp;SC178,$ES$9:$ES$497,$ES178)+1</f>
        <v>13</v>
      </c>
      <c r="TB178" s="115">
        <f>COUNTIFS(SD$9:SD$497,"&gt;"&amp;SD178,$ES$9:$ES$497,$ES178)+1</f>
        <v>19</v>
      </c>
      <c r="TC178" s="115">
        <f>COUNTIFS(SE$9:SE$497,"&gt;"&amp;SE178,$ES$9:$ES$497,$ES178)+1</f>
        <v>13</v>
      </c>
      <c r="TD178" s="115">
        <f>COUNTIFS(SF$9:SF$497,"&gt;"&amp;SF178,$ES$9:$ES$497,$ES178)+1</f>
        <v>10</v>
      </c>
      <c r="TE178" s="117">
        <f>COUNTIFS(SG$9:SG$497,"&gt;"&amp;SG178,$ES$9:$ES$497,$ES178)+1</f>
        <v>3</v>
      </c>
      <c r="TF178" s="118">
        <f t="shared" si="347"/>
        <v>109</v>
      </c>
      <c r="TG178" s="115">
        <f t="shared" si="348"/>
        <v>31</v>
      </c>
      <c r="TH178" s="115">
        <f t="shared" si="349"/>
        <v>30</v>
      </c>
      <c r="TI178" s="115">
        <f t="shared" si="350"/>
        <v>29</v>
      </c>
      <c r="TJ178" s="115">
        <f t="shared" si="351"/>
        <v>33</v>
      </c>
      <c r="TK178" s="115">
        <f t="shared" si="352"/>
        <v>133</v>
      </c>
      <c r="TL178" s="117">
        <f t="shared" si="353"/>
        <v>133</v>
      </c>
      <c r="TM178" s="118">
        <f>ROUND(TF178/MAX(TF$9:TF$497)*100,0)</f>
        <v>61</v>
      </c>
      <c r="TN178" s="115">
        <f>ROUND(TG178/MAX(TG$9:TG$497)*100,0)</f>
        <v>17</v>
      </c>
      <c r="TO178" s="115">
        <f>ROUND(TH178/MAX(TH$9:TH$497)*100,0)</f>
        <v>16</v>
      </c>
      <c r="TP178" s="115">
        <f>ROUND(TI178/MAX(TI$9:TI$497)*100,0)</f>
        <v>16</v>
      </c>
      <c r="TQ178" s="115">
        <f>ROUND(TJ178/MAX(TJ$9:TJ$497)*100,0)</f>
        <v>17</v>
      </c>
      <c r="TR178" s="115">
        <f>ROUND(TK178/MAX(TK$9:TK$497)*100,0)</f>
        <v>68</v>
      </c>
      <c r="TS178" s="119">
        <f>ROUND(TL178/MAX(TL$9:TL$497)*100,0)</f>
        <v>68</v>
      </c>
      <c r="TT178" s="120">
        <f>RANK(TM178,TM$9:TM$497,0)</f>
        <v>93</v>
      </c>
      <c r="TU178" s="115">
        <f>RANK(TN178,TN$9:TN$497,0)</f>
        <v>321</v>
      </c>
      <c r="TV178" s="115">
        <f>RANK(TO178,TO$9:TO$497,0)</f>
        <v>304</v>
      </c>
      <c r="TW178" s="115">
        <f>RANK(TP178,TP$9:TP$497,0)</f>
        <v>336</v>
      </c>
      <c r="TX178" s="115">
        <f>RANK(TQ178,TQ$9:TQ$497,0)</f>
        <v>296</v>
      </c>
      <c r="TY178" s="115">
        <f>RANK(TR178,TR$9:TR$497,0)</f>
        <v>18</v>
      </c>
      <c r="TZ178" s="121">
        <f>RANK(TS178,TS$9:TS$497,0)</f>
        <v>19</v>
      </c>
      <c r="UA178" s="132"/>
      <c r="UB178" s="7" t="s">
        <v>1</v>
      </c>
    </row>
    <row r="179" spans="1:548" x14ac:dyDescent="0.15">
      <c r="A179" s="62">
        <v>171</v>
      </c>
      <c r="B179" s="203" t="s">
        <v>962</v>
      </c>
      <c r="C179" s="63"/>
      <c r="D179" s="63"/>
      <c r="E179" s="64" t="s">
        <v>518</v>
      </c>
      <c r="F179" s="65">
        <v>39</v>
      </c>
      <c r="G179" s="65" t="s">
        <v>908</v>
      </c>
      <c r="H179" s="65" t="s">
        <v>922</v>
      </c>
      <c r="I179" s="66" t="s">
        <v>521</v>
      </c>
      <c r="J179" s="67" t="s">
        <v>521</v>
      </c>
      <c r="K179" s="67" t="s">
        <v>521</v>
      </c>
      <c r="L179" s="67" t="s">
        <v>521</v>
      </c>
      <c r="M179" s="67" t="s">
        <v>521</v>
      </c>
      <c r="N179" s="67" t="s">
        <v>521</v>
      </c>
      <c r="O179" s="67" t="s">
        <v>521</v>
      </c>
      <c r="P179" s="67" t="s">
        <v>521</v>
      </c>
      <c r="Q179" s="67" t="s">
        <v>521</v>
      </c>
      <c r="R179" s="68" t="s">
        <v>521</v>
      </c>
      <c r="S179" s="69" t="s">
        <v>521</v>
      </c>
      <c r="T179" s="67" t="s">
        <v>521</v>
      </c>
      <c r="U179" s="67" t="s">
        <v>521</v>
      </c>
      <c r="V179" s="67" t="s">
        <v>521</v>
      </c>
      <c r="W179" s="67" t="s">
        <v>521</v>
      </c>
      <c r="X179" s="67" t="s">
        <v>521</v>
      </c>
      <c r="Y179" s="67" t="s">
        <v>521</v>
      </c>
      <c r="Z179" s="67" t="s">
        <v>521</v>
      </c>
      <c r="AA179" s="67" t="s">
        <v>521</v>
      </c>
      <c r="AB179" s="68" t="s">
        <v>521</v>
      </c>
      <c r="AC179" s="69" t="s">
        <v>521</v>
      </c>
      <c r="AD179" s="67" t="s">
        <v>521</v>
      </c>
      <c r="AE179" s="67" t="s">
        <v>521</v>
      </c>
      <c r="AF179" s="67" t="s">
        <v>521</v>
      </c>
      <c r="AG179" s="67" t="s">
        <v>521</v>
      </c>
      <c r="AH179" s="67" t="s">
        <v>521</v>
      </c>
      <c r="AI179" s="67" t="s">
        <v>521</v>
      </c>
      <c r="AJ179" s="67" t="s">
        <v>521</v>
      </c>
      <c r="AK179" s="67" t="s">
        <v>521</v>
      </c>
      <c r="AL179" s="68" t="s">
        <v>521</v>
      </c>
      <c r="AM179" s="69" t="s">
        <v>521</v>
      </c>
      <c r="AN179" s="67" t="s">
        <v>521</v>
      </c>
      <c r="AO179" s="67" t="s">
        <v>521</v>
      </c>
      <c r="AP179" s="67" t="s">
        <v>521</v>
      </c>
      <c r="AQ179" s="67" t="s">
        <v>521</v>
      </c>
      <c r="AR179" s="67" t="s">
        <v>521</v>
      </c>
      <c r="AS179" s="67" t="s">
        <v>521</v>
      </c>
      <c r="AT179" s="67" t="s">
        <v>521</v>
      </c>
      <c r="AU179" s="67" t="s">
        <v>521</v>
      </c>
      <c r="AV179" s="68" t="s">
        <v>521</v>
      </c>
      <c r="AW179" s="69" t="s">
        <v>521</v>
      </c>
      <c r="AX179" s="67" t="s">
        <v>521</v>
      </c>
      <c r="AY179" s="67" t="s">
        <v>521</v>
      </c>
      <c r="AZ179" s="67" t="s">
        <v>521</v>
      </c>
      <c r="BA179" s="67" t="s">
        <v>521</v>
      </c>
      <c r="BB179" s="67" t="s">
        <v>521</v>
      </c>
      <c r="BC179" s="67" t="s">
        <v>521</v>
      </c>
      <c r="BD179" s="67" t="s">
        <v>521</v>
      </c>
      <c r="BE179" s="67" t="s">
        <v>521</v>
      </c>
      <c r="BF179" s="68" t="s">
        <v>521</v>
      </c>
      <c r="BG179" s="69" t="s">
        <v>521</v>
      </c>
      <c r="BH179" s="67" t="s">
        <v>521</v>
      </c>
      <c r="BI179" s="67" t="s">
        <v>521</v>
      </c>
      <c r="BJ179" s="67" t="s">
        <v>521</v>
      </c>
      <c r="BK179" s="67" t="s">
        <v>521</v>
      </c>
      <c r="BL179" s="67" t="s">
        <v>521</v>
      </c>
      <c r="BM179" s="67" t="s">
        <v>521</v>
      </c>
      <c r="BN179" s="67" t="s">
        <v>521</v>
      </c>
      <c r="BO179" s="67" t="s">
        <v>521</v>
      </c>
      <c r="BP179" s="68" t="s">
        <v>521</v>
      </c>
      <c r="BQ179" s="70" t="s">
        <v>521</v>
      </c>
      <c r="BR179" s="67" t="s">
        <v>521</v>
      </c>
      <c r="BS179" s="67" t="s">
        <v>521</v>
      </c>
      <c r="BT179" s="67" t="s">
        <v>521</v>
      </c>
      <c r="BU179" s="67" t="s">
        <v>521</v>
      </c>
      <c r="BV179" s="67" t="s">
        <v>521</v>
      </c>
      <c r="BW179" s="67" t="s">
        <v>521</v>
      </c>
      <c r="BX179" s="67" t="s">
        <v>521</v>
      </c>
      <c r="BY179" s="67" t="s">
        <v>521</v>
      </c>
      <c r="BZ179" s="68" t="s">
        <v>521</v>
      </c>
      <c r="CA179" s="69" t="s">
        <v>521</v>
      </c>
      <c r="CB179" s="67" t="s">
        <v>521</v>
      </c>
      <c r="CC179" s="67" t="s">
        <v>521</v>
      </c>
      <c r="CD179" s="67" t="s">
        <v>521</v>
      </c>
      <c r="CE179" s="67" t="s">
        <v>521</v>
      </c>
      <c r="CF179" s="67" t="s">
        <v>521</v>
      </c>
      <c r="CG179" s="67" t="s">
        <v>521</v>
      </c>
      <c r="CH179" s="67" t="s">
        <v>521</v>
      </c>
      <c r="CI179" s="67" t="s">
        <v>521</v>
      </c>
      <c r="CJ179" s="68" t="s">
        <v>521</v>
      </c>
      <c r="CK179" s="69" t="s">
        <v>521</v>
      </c>
      <c r="CL179" s="67" t="s">
        <v>521</v>
      </c>
      <c r="CM179" s="67" t="s">
        <v>521</v>
      </c>
      <c r="CN179" s="67" t="s">
        <v>521</v>
      </c>
      <c r="CO179" s="67" t="s">
        <v>521</v>
      </c>
      <c r="CP179" s="67" t="s">
        <v>521</v>
      </c>
      <c r="CQ179" s="67" t="s">
        <v>521</v>
      </c>
      <c r="CR179" s="67" t="s">
        <v>521</v>
      </c>
      <c r="CS179" s="67" t="s">
        <v>521</v>
      </c>
      <c r="CT179" s="68" t="s">
        <v>521</v>
      </c>
      <c r="CU179" s="69" t="s">
        <v>521</v>
      </c>
      <c r="CV179" s="67" t="s">
        <v>521</v>
      </c>
      <c r="CW179" s="67" t="s">
        <v>521</v>
      </c>
      <c r="CX179" s="67" t="s">
        <v>521</v>
      </c>
      <c r="CY179" s="67" t="s">
        <v>521</v>
      </c>
      <c r="CZ179" s="67" t="s">
        <v>521</v>
      </c>
      <c r="DA179" s="67" t="s">
        <v>521</v>
      </c>
      <c r="DB179" s="67" t="s">
        <v>521</v>
      </c>
      <c r="DC179" s="67" t="s">
        <v>521</v>
      </c>
      <c r="DD179" s="68" t="s">
        <v>521</v>
      </c>
      <c r="DE179" s="69" t="s">
        <v>521</v>
      </c>
      <c r="DF179" s="71" t="s">
        <v>521</v>
      </c>
      <c r="DG179" s="67" t="s">
        <v>521</v>
      </c>
      <c r="DH179" s="67" t="s">
        <v>521</v>
      </c>
      <c r="DI179" s="67" t="s">
        <v>521</v>
      </c>
      <c r="DJ179" s="67" t="s">
        <v>521</v>
      </c>
      <c r="DK179" s="67" t="s">
        <v>521</v>
      </c>
      <c r="DL179" s="67" t="s">
        <v>521</v>
      </c>
      <c r="DM179" s="67" t="s">
        <v>521</v>
      </c>
      <c r="DN179" s="68" t="s">
        <v>521</v>
      </c>
      <c r="DO179" s="70" t="s">
        <v>521</v>
      </c>
      <c r="DP179" s="71" t="s">
        <v>521</v>
      </c>
      <c r="DQ179" s="67" t="s">
        <v>521</v>
      </c>
      <c r="DR179" s="67" t="s">
        <v>521</v>
      </c>
      <c r="DS179" s="67" t="s">
        <v>521</v>
      </c>
      <c r="DT179" s="67" t="s">
        <v>521</v>
      </c>
      <c r="DU179" s="67" t="s">
        <v>521</v>
      </c>
      <c r="DV179" s="67" t="s">
        <v>521</v>
      </c>
      <c r="DW179" s="67" t="s">
        <v>521</v>
      </c>
      <c r="DX179" s="72" t="s">
        <v>521</v>
      </c>
      <c r="DY179" s="73" t="s">
        <v>522</v>
      </c>
      <c r="DZ179" s="74">
        <v>5</v>
      </c>
      <c r="EA179" s="74">
        <v>5</v>
      </c>
      <c r="EB179" s="74">
        <v>5</v>
      </c>
      <c r="EC179" s="75">
        <v>5</v>
      </c>
      <c r="ED179" s="76" t="s">
        <v>522</v>
      </c>
      <c r="EE179" s="74">
        <f t="shared" si="303"/>
        <v>5</v>
      </c>
      <c r="EF179" s="74">
        <f t="shared" si="304"/>
        <v>25</v>
      </c>
      <c r="EG179" s="74">
        <f t="shared" si="305"/>
        <v>125</v>
      </c>
      <c r="EH179" s="77">
        <f t="shared" si="306"/>
        <v>625</v>
      </c>
      <c r="EI179" s="73">
        <v>30</v>
      </c>
      <c r="EJ179" s="74">
        <v>150</v>
      </c>
      <c r="EK179" s="74">
        <v>900</v>
      </c>
      <c r="EL179" s="74">
        <v>3000</v>
      </c>
      <c r="EM179" s="75">
        <v>15000</v>
      </c>
      <c r="EN179" s="78">
        <v>1</v>
      </c>
      <c r="EO179" s="79">
        <f t="shared" si="307"/>
        <v>1</v>
      </c>
      <c r="EP179" s="79">
        <f t="shared" si="308"/>
        <v>1.2</v>
      </c>
      <c r="EQ179" s="79">
        <f t="shared" si="309"/>
        <v>0.8</v>
      </c>
      <c r="ER179" s="80">
        <f t="shared" si="310"/>
        <v>0.8</v>
      </c>
      <c r="ES179" s="128" t="s">
        <v>534</v>
      </c>
      <c r="ET179" s="82"/>
      <c r="EU179" s="83">
        <v>4</v>
      </c>
      <c r="EV179" s="73">
        <v>55</v>
      </c>
      <c r="EW179" s="74">
        <v>17</v>
      </c>
      <c r="EX179" s="74">
        <v>39</v>
      </c>
      <c r="EY179" s="74">
        <v>24</v>
      </c>
      <c r="EZ179" s="74">
        <v>8</v>
      </c>
      <c r="FA179" s="74">
        <v>8</v>
      </c>
      <c r="FB179" s="74">
        <v>44</v>
      </c>
      <c r="FC179" s="74">
        <v>55</v>
      </c>
      <c r="FD179" s="74">
        <f t="shared" si="311"/>
        <v>47</v>
      </c>
      <c r="FE179" s="84">
        <f t="shared" si="312"/>
        <v>94</v>
      </c>
      <c r="FF179" s="73">
        <f>RANK(EV179,$EV$9:$EV$497,0)</f>
        <v>258</v>
      </c>
      <c r="FG179" s="74">
        <f>RANK(EW179,$EW$9:$EW$497,0)</f>
        <v>373</v>
      </c>
      <c r="FH179" s="74">
        <f>RANK(EX179,$EX$9:$EX$497,0)</f>
        <v>181</v>
      </c>
      <c r="FI179" s="74">
        <f>RANK(EY179,$EY$9:$EY$497,0)</f>
        <v>277</v>
      </c>
      <c r="FJ179" s="74">
        <f>RANK(EZ179,$EZ$9:$EZ$497,0)</f>
        <v>362</v>
      </c>
      <c r="FK179" s="74">
        <f>RANK(FA179,$FA$9:$FA$497,0)</f>
        <v>340</v>
      </c>
      <c r="FL179" s="74">
        <f>RANK(FB179,$FB$9:$FB$497,0)</f>
        <v>193</v>
      </c>
      <c r="FM179" s="74">
        <f>RANK(FC179,$FC$9:$FC$497,0)</f>
        <v>148</v>
      </c>
      <c r="FN179" s="74">
        <f>RANK(FD179,$FD$9:$FD$497,0)</f>
        <v>298</v>
      </c>
      <c r="FO179" s="84">
        <f>RANK(FE179,$FE$9:$FE$497,0)</f>
        <v>160</v>
      </c>
      <c r="FP179" s="73">
        <f>COUNTIFS($EV$9:$EV$497,"&gt;"&amp;EV179,$ES$9:$ES$497,ES179)+1</f>
        <v>55</v>
      </c>
      <c r="FQ179" s="74">
        <f>COUNTIFS($EW$9:$EW$497,"&gt;"&amp;EW179,$ES$9:$ES$497,ES179)+1</f>
        <v>61</v>
      </c>
      <c r="FR179" s="74">
        <f>COUNTIFS($EX$9:$EX$497,"&gt;"&amp;EX179,$ES$9:$ES$497,ES179)+1</f>
        <v>65</v>
      </c>
      <c r="FS179" s="74">
        <f>COUNTIFS($EY$9:$EY$497,"&gt;"&amp;EY179,$ES$9:$ES$497,ES179)+1</f>
        <v>52</v>
      </c>
      <c r="FT179" s="74">
        <f>COUNTIFS($EZ$9:$EZ$497,"&gt;"&amp;EZ179,$ES$9:$ES$497,ES179)+1</f>
        <v>53</v>
      </c>
      <c r="FU179" s="74">
        <f>COUNTIFS($FA$9:$FA$497,"&gt;"&amp;FA179,$ES$9:$ES$497,ES179)+1</f>
        <v>52</v>
      </c>
      <c r="FV179" s="74">
        <f>COUNTIFS($FB$9:$FB$497,"&gt;"&amp;FB179,$ES$9:$ES$497,ES179)+1</f>
        <v>59</v>
      </c>
      <c r="FW179" s="74">
        <f>COUNTIFS($FC$9:$FC$497,"&gt;"&amp;FC179,$ES$9:$ES$497,ES179)+1</f>
        <v>48</v>
      </c>
      <c r="FX179" s="74">
        <f>COUNTIFS($FD$9:$FD$497,"&gt;"&amp;FD179,$ES$9:$ES$497,ES179)+1</f>
        <v>63</v>
      </c>
      <c r="FY179" s="84">
        <f>COUNTIFS($FE$9:$FE$497,"&gt;"&amp;FE179,$ES$9:$ES$497,ES179)+1</f>
        <v>61</v>
      </c>
      <c r="FZ179" s="85">
        <f t="shared" si="313"/>
        <v>1.41</v>
      </c>
      <c r="GA179" s="86">
        <f t="shared" si="314"/>
        <v>0.44</v>
      </c>
      <c r="GB179" s="86">
        <f t="shared" si="315"/>
        <v>1</v>
      </c>
      <c r="GC179" s="86">
        <f t="shared" si="316"/>
        <v>0.62</v>
      </c>
      <c r="GD179" s="86">
        <f t="shared" si="317"/>
        <v>0.21</v>
      </c>
      <c r="GE179" s="86">
        <f t="shared" si="318"/>
        <v>0.21</v>
      </c>
      <c r="GF179" s="86">
        <f t="shared" si="319"/>
        <v>1.1299999999999999</v>
      </c>
      <c r="GG179" s="86">
        <f t="shared" si="320"/>
        <v>1.41</v>
      </c>
      <c r="GH179" s="86">
        <f t="shared" si="321"/>
        <v>1.21</v>
      </c>
      <c r="GI179" s="87">
        <f t="shared" si="322"/>
        <v>2.41</v>
      </c>
      <c r="GJ179" s="85">
        <f>ROUND(((FZ179-AVERAGE(FZ$9:FZ$497))/STDEVP(FZ$9:FZ$497)*10+50),2)</f>
        <v>67.260000000000005</v>
      </c>
      <c r="GK179" s="86">
        <f>ROUND(((GA179-AVERAGE(GA$9:GA$497))/STDEVP(GA$9:GA$497)*10+50),2)</f>
        <v>42.52</v>
      </c>
      <c r="GL179" s="86">
        <f>ROUND(((GB179-AVERAGE(GB$9:GB$497))/STDEVP(GB$9:GB$497)*10+50),2)</f>
        <v>65.67</v>
      </c>
      <c r="GM179" s="86">
        <f>ROUND(((GC179-AVERAGE(GC$9:GC$497))/STDEVP(GC$9:GC$497)*10+50),2)</f>
        <v>54.71</v>
      </c>
      <c r="GN179" s="86">
        <f>ROUND(((GD179-AVERAGE(GD$9:GD$497))/STDEVP(GD$9:GD$497)*10+50),2)</f>
        <v>43.76</v>
      </c>
      <c r="GO179" s="86">
        <f>ROUND(((GE179-AVERAGE(GE$9:GE$497))/STDEVP(GE$9:GE$497)*10+50),2)</f>
        <v>44.98</v>
      </c>
      <c r="GP179" s="86">
        <f>ROUND(((GF179-AVERAGE(GF$9:GF$497))/STDEVP(GF$9:GF$497)*10+50),2)</f>
        <v>65.59</v>
      </c>
      <c r="GQ179" s="86">
        <f>ROUND(((GG179-AVERAGE(GG$9:GG$497))/STDEVP(GG$9:GG$497)*10+50),2)</f>
        <v>74.37</v>
      </c>
      <c r="GR179" s="86">
        <f>ROUND(((GH179-AVERAGE(GH$9:GH$497))/STDEVP(GH$9:GH$497)*10+50),2)</f>
        <v>58.58</v>
      </c>
      <c r="GS179" s="87">
        <f>ROUND(((GI179-AVERAGE(GI$9:GI$497))/STDEVP(GI$9:GI$497)*10+50),2)</f>
        <v>75.11</v>
      </c>
      <c r="GT179" s="73">
        <f>RANK(GJ179,$GJ$9:$GJ$497,0)</f>
        <v>19</v>
      </c>
      <c r="GU179" s="74">
        <f>RANK(GK179,$GK$9:$GK$497,0)</f>
        <v>313</v>
      </c>
      <c r="GV179" s="74">
        <f>RANK(GL179,$GL$9:$GL$497,0)</f>
        <v>25</v>
      </c>
      <c r="GW179" s="74">
        <f>RANK(GM179,$GM$9:$GM$497,0)</f>
        <v>104</v>
      </c>
      <c r="GX179" s="74">
        <f>RANK(GN179,$GN$9:$GN$497,0)</f>
        <v>310</v>
      </c>
      <c r="GY179" s="74">
        <f>RANK(GO179,$GO$9:$GO$497,0)</f>
        <v>271</v>
      </c>
      <c r="GZ179" s="74">
        <f>RANK(GP179,$GP$9:$GP$497,0)</f>
        <v>25</v>
      </c>
      <c r="HA179" s="74">
        <f>RANK(GQ179,$GQ$9:$GQ$497,0)</f>
        <v>8</v>
      </c>
      <c r="HB179" s="74">
        <f>RANK(GR179,$GR$9:$GR$497,0)</f>
        <v>66</v>
      </c>
      <c r="HC179" s="84">
        <f>RANK(GS179,$GS$9:$GS$497,0)</f>
        <v>10</v>
      </c>
      <c r="HD179" s="85">
        <f>ROUND(AVERAGEIF($ES$9:$ES$497,$ES179,$FZ$9:$FZ$497),2)</f>
        <v>0.95</v>
      </c>
      <c r="HE179" s="86">
        <f>ROUND(AVERAGEIF($ES$9:$ES$497,$ES179,$GA$9:$GA$497),2)</f>
        <v>0.38</v>
      </c>
      <c r="HF179" s="86">
        <f>ROUND(AVERAGEIF($ES$9:$ES$497,$ES179,$GB$9:$GB$497),2)</f>
        <v>0.82</v>
      </c>
      <c r="HG179" s="86">
        <f>ROUND(AVERAGEIF($ES$9:$ES$497,$ES179,$GC$9:$GC$497),2)</f>
        <v>0.44</v>
      </c>
      <c r="HH179" s="86">
        <f>ROUND(AVERAGEIF($ES$9:$ES$497,$ES179,$GD$9:$GD$497),2)</f>
        <v>0.15</v>
      </c>
      <c r="HI179" s="86">
        <f>ROUND(AVERAGEIF($ES$9:$ES$497,$ES179,$GE$9:$GE$497),2)</f>
        <v>0.14000000000000001</v>
      </c>
      <c r="HJ179" s="86">
        <f>ROUND(AVERAGEIF($ES$9:$ES$497,$ES179,$GF$9:$GF$497),2)</f>
        <v>0.74</v>
      </c>
      <c r="HK179" s="86">
        <f>ROUND(AVERAGEIF($ES$9:$ES$497,$ES179,$GG$9:$GG$497),2)</f>
        <v>0.85</v>
      </c>
      <c r="HL179" s="86">
        <f>ROUND(AVERAGEIF($ES$9:$ES$497,$ES179,$GH$9:$GH$497),2)</f>
        <v>0.97</v>
      </c>
      <c r="HM179" s="87">
        <f>ROUND(AVERAGEIF($ES$9:$ES$497,$ES179,$GI$9:$GI$497),2)</f>
        <v>1.67</v>
      </c>
      <c r="HN179" s="88">
        <f t="shared" si="323"/>
        <v>0.45999999999999996</v>
      </c>
      <c r="HO179" s="89">
        <f t="shared" si="324"/>
        <v>0.06</v>
      </c>
      <c r="HP179" s="89">
        <f t="shared" si="325"/>
        <v>0.18000000000000005</v>
      </c>
      <c r="HQ179" s="89">
        <f t="shared" si="326"/>
        <v>0.18</v>
      </c>
      <c r="HR179" s="89">
        <f t="shared" si="327"/>
        <v>0.06</v>
      </c>
      <c r="HS179" s="89">
        <f t="shared" si="328"/>
        <v>6.9999999999999979E-2</v>
      </c>
      <c r="HT179" s="89">
        <f t="shared" si="329"/>
        <v>0.3899999999999999</v>
      </c>
      <c r="HU179" s="89">
        <f t="shared" si="330"/>
        <v>0.55999999999999994</v>
      </c>
      <c r="HV179" s="89">
        <f t="shared" si="331"/>
        <v>0.24</v>
      </c>
      <c r="HW179" s="90">
        <f t="shared" si="332"/>
        <v>0.74000000000000021</v>
      </c>
      <c r="HX179" s="73">
        <f>COUNTIFS($FZ$9:$FZ$497,"&gt;"&amp;FZ179,$ES$9:$ES$497,$ES179)+1</f>
        <v>6</v>
      </c>
      <c r="HY179" s="74">
        <f>COUNTIFS($GA$9:$GA$497,"&gt;"&amp;GA179,$ES$9:$ES$497,$ES179)+1</f>
        <v>19</v>
      </c>
      <c r="HZ179" s="74">
        <f>COUNTIFS($GB$9:$GB$497,"&gt;"&amp;GB179,$ES$9:$ES$497,$ES179)+1</f>
        <v>12</v>
      </c>
      <c r="IA179" s="74">
        <f>COUNTIFS($GC$9:$GC$497,"&gt;"&amp;GC179,$ES$9:$ES$497,$ES179)+1</f>
        <v>3</v>
      </c>
      <c r="IB179" s="74">
        <f>COUNTIFS($GD$9:$GD$497,"&gt;"&amp;GD179,$ES$9:$ES$497,$ES179)+1</f>
        <v>7</v>
      </c>
      <c r="IC179" s="74">
        <f>COUNTIFS($GE$9:$GE$497,"&gt;"&amp;GE179,$ES$9:$ES$497,$ES179)+1</f>
        <v>7</v>
      </c>
      <c r="ID179" s="74">
        <f>COUNTIFS($GF$9:$GF$497,"&gt;"&amp;GF179,$ES$9:$ES$497,$ES179)+1</f>
        <v>1</v>
      </c>
      <c r="IE179" s="74">
        <f>COUNTIFS($GG$9:$GG$497,"&gt;"&amp;GG179,$ES$9:$ES$497,$ES179)+1</f>
        <v>8</v>
      </c>
      <c r="IF179" s="74">
        <f>COUNTIFS($GH$9:$GH$497,"&gt;"&amp;GH179,$ES$9:$ES$497,$ES179)+1</f>
        <v>12</v>
      </c>
      <c r="IG179" s="84">
        <f>COUNTIFS($GI$9:$GI$497,"&gt;"&amp;GI179,$ES$9:$ES$497,$ES179)+1</f>
        <v>9</v>
      </c>
      <c r="IH179" s="91"/>
      <c r="II179" s="79"/>
      <c r="IJ179" s="79">
        <v>0.1</v>
      </c>
      <c r="IK179" s="79"/>
      <c r="IL179" s="79"/>
      <c r="IM179" s="92"/>
      <c r="IN179" s="93"/>
      <c r="IO179" s="94"/>
      <c r="IP179" s="95"/>
      <c r="IQ179" s="79"/>
      <c r="IR179" s="79"/>
      <c r="IS179" s="79"/>
      <c r="IT179" s="79"/>
      <c r="IU179" s="79"/>
      <c r="IV179" s="79"/>
      <c r="IW179" s="96"/>
      <c r="IX179" s="93"/>
      <c r="IY179" s="79"/>
      <c r="IZ179" s="79"/>
      <c r="JA179" s="79"/>
      <c r="JB179" s="79"/>
      <c r="JC179" s="79"/>
      <c r="JD179" s="79">
        <v>0.1</v>
      </c>
      <c r="JE179" s="97"/>
      <c r="JF179" s="95"/>
      <c r="JG179" s="79"/>
      <c r="JH179" s="79"/>
      <c r="JI179" s="79"/>
      <c r="JJ179" s="79"/>
      <c r="JK179" s="79"/>
      <c r="JL179" s="79"/>
      <c r="JM179" s="96"/>
      <c r="JN179" s="93"/>
      <c r="JO179" s="79"/>
      <c r="JP179" s="79"/>
      <c r="JQ179" s="79"/>
      <c r="JR179" s="79"/>
      <c r="JS179" s="79"/>
      <c r="JT179" s="79"/>
      <c r="JU179" s="79"/>
      <c r="JV179" s="79"/>
      <c r="JW179" s="79"/>
      <c r="JX179" s="79"/>
      <c r="JY179" s="79"/>
      <c r="JZ179" s="97"/>
      <c r="KA179" s="93"/>
      <c r="KB179" s="79"/>
      <c r="KC179" s="79"/>
      <c r="KD179" s="79"/>
      <c r="KE179" s="97"/>
      <c r="KF179" s="95"/>
      <c r="KG179" s="79"/>
      <c r="KH179" s="79"/>
      <c r="KI179" s="79"/>
      <c r="KJ179" s="79"/>
      <c r="KK179" s="98"/>
      <c r="KL179" s="79"/>
      <c r="KM179" s="79"/>
      <c r="KN179" s="79"/>
      <c r="KO179" s="79"/>
      <c r="KP179" s="79"/>
      <c r="KQ179" s="79"/>
      <c r="KR179" s="79"/>
      <c r="KS179" s="96"/>
      <c r="KT179" s="96"/>
      <c r="KU179" s="96"/>
      <c r="KV179" s="96"/>
      <c r="KW179" s="93"/>
      <c r="KX179" s="79"/>
      <c r="KY179" s="79"/>
      <c r="KZ179" s="79"/>
      <c r="LA179" s="79"/>
      <c r="LB179" s="79"/>
      <c r="LC179" s="96"/>
      <c r="LD179" s="93"/>
      <c r="LE179" s="94"/>
      <c r="LF179" s="99"/>
      <c r="LG179" s="75"/>
      <c r="LH179" s="93"/>
      <c r="LI179" s="79"/>
      <c r="LJ179" s="74"/>
      <c r="LK179" s="74"/>
      <c r="LL179" s="74"/>
      <c r="LM179" s="100"/>
      <c r="LN179" s="95"/>
      <c r="LO179" s="79"/>
      <c r="LP179" s="79"/>
      <c r="LQ179" s="79"/>
      <c r="LR179" s="96"/>
      <c r="LS179" s="93"/>
      <c r="LT179" s="79">
        <v>0.1</v>
      </c>
      <c r="LU179" s="79"/>
      <c r="LV179" s="79"/>
      <c r="LW179" s="79"/>
      <c r="LX179" s="79"/>
      <c r="LY179" s="79"/>
      <c r="LZ179" s="79"/>
      <c r="MA179" s="97"/>
      <c r="MB179" s="95"/>
      <c r="MC179" s="79"/>
      <c r="MD179" s="79"/>
      <c r="ME179" s="79"/>
      <c r="MF179" s="79"/>
      <c r="MG179" s="79"/>
      <c r="MH179" s="79"/>
      <c r="MI179" s="79"/>
      <c r="MJ179" s="79"/>
      <c r="MK179" s="79"/>
      <c r="ML179" s="79"/>
      <c r="MM179" s="79"/>
      <c r="MN179" s="98"/>
      <c r="MO179" s="98"/>
      <c r="MP179" s="96"/>
      <c r="MQ179" s="93"/>
      <c r="MR179" s="79"/>
      <c r="MS179" s="79"/>
      <c r="MT179" s="79"/>
      <c r="MU179" s="79"/>
      <c r="MV179" s="98"/>
      <c r="MW179" s="79"/>
      <c r="MX179" s="79"/>
      <c r="MY179" s="79"/>
      <c r="MZ179" s="79"/>
      <c r="NA179" s="79"/>
      <c r="NB179" s="79">
        <v>0.1</v>
      </c>
      <c r="NC179" s="79"/>
      <c r="ND179" s="96"/>
      <c r="NE179" s="96"/>
      <c r="NF179" s="96"/>
      <c r="NG179" s="96"/>
      <c r="NH179" s="93"/>
      <c r="NI179" s="79"/>
      <c r="NJ179" s="79"/>
      <c r="NK179" s="79"/>
      <c r="NL179" s="79"/>
      <c r="NM179" s="79"/>
      <c r="NN179" s="94"/>
      <c r="NO179" s="93"/>
      <c r="NP179" s="80"/>
      <c r="NQ179" s="124" t="s">
        <v>959</v>
      </c>
      <c r="NR179" s="102" t="s">
        <v>964</v>
      </c>
      <c r="NS179" s="102"/>
      <c r="NT179" s="102" t="s">
        <v>582</v>
      </c>
      <c r="NU179" s="102"/>
      <c r="NV179" s="104"/>
      <c r="NW179" s="102"/>
      <c r="NX179" s="133" t="s">
        <v>965</v>
      </c>
      <c r="NY179" s="129" t="s">
        <v>926</v>
      </c>
      <c r="NZ179" s="133" t="s">
        <v>965</v>
      </c>
      <c r="OA179" s="134"/>
      <c r="OB179" s="134"/>
      <c r="OC179" s="134"/>
      <c r="OD179" s="108">
        <f t="shared" si="333"/>
        <v>625</v>
      </c>
      <c r="OE179" s="109">
        <v>1</v>
      </c>
      <c r="OF179" s="110">
        <f t="shared" si="334"/>
        <v>36</v>
      </c>
      <c r="OG179" s="109">
        <v>7</v>
      </c>
      <c r="OH179" s="111">
        <f>ROUND(AVERAGEIF($ES$9:$ES$497,$ES179,EV$9:EV$497),0)</f>
        <v>70</v>
      </c>
      <c r="OI179" s="112">
        <f>ROUND(AVERAGEIF($ES$9:$ES$497,$ES179,EW$9:EW$497),0)</f>
        <v>29</v>
      </c>
      <c r="OJ179" s="112">
        <f>ROUND(AVERAGEIF($ES$9:$ES$497,$ES179,EX$9:EX$497),0)</f>
        <v>62</v>
      </c>
      <c r="OK179" s="112">
        <f>ROUND(AVERAGEIF($ES$9:$ES$497,$ES179,EY$9:EY$497),0)</f>
        <v>34</v>
      </c>
      <c r="OL179" s="112">
        <f>ROUND(AVERAGEIF($ES$9:$ES$497,$ES179,EZ$9:EZ$497),0)</f>
        <v>10</v>
      </c>
      <c r="OM179" s="112">
        <f>ROUND(AVERAGEIF($ES$9:$ES$497,$ES179,FA$9:FA$497),0)</f>
        <v>10</v>
      </c>
      <c r="ON179" s="112">
        <f>ROUND(AVERAGEIF($ES$9:$ES$497,$ES179,FB$9:FB$497),0)</f>
        <v>53</v>
      </c>
      <c r="OO179" s="112">
        <f>ROUND(AVERAGEIF($ES$9:$ES$497,$ES179,FC$9:FC$497),0)</f>
        <v>56</v>
      </c>
      <c r="OP179" s="112">
        <f>ROUND(AVERAGEIF($ES$9:$ES$497,$ES179,FD$9:FD$497),0)</f>
        <v>72</v>
      </c>
      <c r="OQ179" s="113">
        <f>ROUND(AVERAGEIF($ES$9:$ES$497,$ES179,FE$9:FE$497),0)</f>
        <v>118</v>
      </c>
      <c r="OR179" s="114">
        <f>ROUND(EV179/MAX(EV$9:EV$497)*100,0)</f>
        <v>31</v>
      </c>
      <c r="OS179" s="115">
        <f>ROUND(EW179/MAX(EW$9:EW$497)*100,0)</f>
        <v>13</v>
      </c>
      <c r="OT179" s="115">
        <f>ROUND(EX179/MAX(EX$9:EX$497)*100,0)</f>
        <v>33</v>
      </c>
      <c r="OU179" s="115">
        <f>ROUND(EY179/MAX(EY$9:EY$497)*100,0)</f>
        <v>16</v>
      </c>
      <c r="OV179" s="115">
        <f>ROUND(EZ179/MAX(EZ$9:EZ$497)*100,0)</f>
        <v>6</v>
      </c>
      <c r="OW179" s="115">
        <f>ROUND(FA179/MAX(FA$9:FA$497)*100,0)</f>
        <v>7</v>
      </c>
      <c r="OX179" s="115">
        <f>ROUND(FB179/MAX(FB$9:FB$497)*100,0)</f>
        <v>33</v>
      </c>
      <c r="OY179" s="116">
        <f>ROUND(FC179/MAX(FC$9:FC$497)*100,0)</f>
        <v>38</v>
      </c>
      <c r="OZ179" s="115">
        <f>ROUND(FD179/MAX(FD$9:FD$497)*100,0)</f>
        <v>32</v>
      </c>
      <c r="PA179" s="117">
        <f>ROUND(FE179/MAX(FE$9:FE$497)*100,0)</f>
        <v>38</v>
      </c>
      <c r="PB179" s="118">
        <f t="shared" si="335"/>
        <v>307</v>
      </c>
      <c r="PC179" s="115">
        <f t="shared" si="336"/>
        <v>226</v>
      </c>
      <c r="PD179" s="115">
        <f t="shared" si="337"/>
        <v>325</v>
      </c>
      <c r="PE179" s="115">
        <f t="shared" si="338"/>
        <v>383</v>
      </c>
      <c r="PF179" s="115">
        <f t="shared" si="339"/>
        <v>214</v>
      </c>
      <c r="PG179" s="119">
        <f t="shared" si="340"/>
        <v>174</v>
      </c>
      <c r="PH179" s="118">
        <f>ROUND(PB179/MAX(PB$9:PB$497)*100,0)</f>
        <v>37</v>
      </c>
      <c r="PI179" s="115">
        <f>ROUND(PC179/MAX(PC$9:PC$497)*100,0)</f>
        <v>27</v>
      </c>
      <c r="PJ179" s="115">
        <f>ROUND(PD179/MAX(PD$9:PD$497)*100,0)</f>
        <v>35</v>
      </c>
      <c r="PK179" s="115">
        <f>ROUND(PE179/MAX(PE$9:PE$497)*100,0)</f>
        <v>38</v>
      </c>
      <c r="PL179" s="115">
        <f>ROUND(PF179/MAX(PF$9:PF$497)*100,0)</f>
        <v>30</v>
      </c>
      <c r="PM179" s="119">
        <f>ROUND(PG179/MAX(PG$9:PG$497)*100,0)</f>
        <v>25</v>
      </c>
      <c r="PN179" s="118">
        <f>RANK(PH179,PH$9:PH$497,0)</f>
        <v>271</v>
      </c>
      <c r="PO179" s="115">
        <f>RANK(PI179,PI$9:PI$497,0)</f>
        <v>306</v>
      </c>
      <c r="PP179" s="115">
        <f>RANK(PJ179,PJ$9:PJ$497,0)</f>
        <v>292</v>
      </c>
      <c r="PQ179" s="115">
        <f>RANK(PK179,PK$9:PK$497,0)</f>
        <v>258</v>
      </c>
      <c r="PR179" s="115">
        <f>RANK(PL179,PL$9:PL$497,0)</f>
        <v>313</v>
      </c>
      <c r="PS179" s="119">
        <f>RANK(PM179,PM$9:PM$497,0)</f>
        <v>326</v>
      </c>
      <c r="PT179" s="120">
        <f>ROUND(FZ179/MAX(FZ$9:FZ$497)*100,0)</f>
        <v>77</v>
      </c>
      <c r="PU179" s="115">
        <f>ROUND(GA179/MAX(GA$9:GA$497)*100,0)</f>
        <v>25</v>
      </c>
      <c r="PV179" s="115">
        <f>ROUND(GB179/MAX(GB$9:GB$497)*100,0)</f>
        <v>73</v>
      </c>
      <c r="PW179" s="115">
        <f>ROUND(GC179/MAX(GC$9:GC$497)*100,0)</f>
        <v>49</v>
      </c>
      <c r="PX179" s="115">
        <f>ROUND(GD179/MAX(GD$9:GD$497)*100,0)</f>
        <v>12</v>
      </c>
      <c r="PY179" s="115">
        <f>ROUND(GE179/MAX(GE$9:GE$497)*100,0)</f>
        <v>13</v>
      </c>
      <c r="PZ179" s="115">
        <f>ROUND(GF179/MAX(GF$9:GF$497)*100,0)</f>
        <v>53</v>
      </c>
      <c r="QA179" s="116">
        <f>ROUND(GG179/MAX(GG$9:GG$497)*100,0)</f>
        <v>77</v>
      </c>
      <c r="QB179" s="115">
        <f>ROUND(GH179/MAX(GH$9:GH$497)*100,0)</f>
        <v>54</v>
      </c>
      <c r="QC179" s="121">
        <f>ROUND(GI179/MAX(GI$9:GI$497)*100,0)</f>
        <v>77</v>
      </c>
      <c r="QD179" s="120">
        <f>ROUND(AVERAGEIF($ES$9:$ES$497,$ES179,PT$9:PT$497),0)</f>
        <v>52</v>
      </c>
      <c r="QE179" s="120">
        <f>ROUND(AVERAGEIF($ES$9:$ES$497,$ES179,PU$9:PU$497),0)</f>
        <v>21</v>
      </c>
      <c r="QF179" s="120">
        <f>ROUND(AVERAGEIF($ES$9:$ES$497,$ES179,PV$9:PV$497),0)</f>
        <v>60</v>
      </c>
      <c r="QG179" s="120">
        <f>ROUND(AVERAGEIF($ES$9:$ES$497,$ES179,PW$9:PW$497),0)</f>
        <v>35</v>
      </c>
      <c r="QH179" s="120">
        <f>ROUND(AVERAGEIF($ES$9:$ES$497,$ES179,PX$9:PX$497),0)</f>
        <v>8</v>
      </c>
      <c r="QI179" s="120">
        <f>ROUND(AVERAGEIF($ES$9:$ES$497,$ES179,PY$9:PY$497),0)</f>
        <v>9</v>
      </c>
      <c r="QJ179" s="120">
        <f>ROUND(AVERAGEIF($ES$9:$ES$497,$ES179,PZ$9:PZ$497),0)</f>
        <v>35</v>
      </c>
      <c r="QK179" s="120">
        <f>ROUND(AVERAGEIF($ES$9:$ES$497,$ES179,QA$9:QA$497),0)</f>
        <v>46</v>
      </c>
      <c r="QL179" s="120">
        <f>ROUND(AVERAGEIF($ES$9:$ES$497,$ES179,QB$9:QB$497),0)</f>
        <v>43</v>
      </c>
      <c r="QM179" s="120">
        <f>ROUND(AVERAGEIF($ES$9:$ES$497,$ES179,QC$9:QC$497),0)</f>
        <v>53</v>
      </c>
      <c r="QN179" s="114">
        <f t="shared" si="297"/>
        <v>728</v>
      </c>
      <c r="QO179" s="115">
        <f t="shared" si="298"/>
        <v>484</v>
      </c>
      <c r="QP179" s="115">
        <f t="shared" si="299"/>
        <v>776</v>
      </c>
      <c r="QQ179" s="115">
        <f t="shared" si="300"/>
        <v>959</v>
      </c>
      <c r="QR179" s="115">
        <f t="shared" si="301"/>
        <v>633</v>
      </c>
      <c r="QS179" s="119">
        <f t="shared" si="302"/>
        <v>407</v>
      </c>
      <c r="QT179" s="114">
        <f>ROUND((QN179-MIN(QN$9:QN$497))/(MAX(QN$9:QN$497)-MIN(QN$9:QN$497))*100,0)</f>
        <v>78</v>
      </c>
      <c r="QU179" s="115">
        <f>ROUND((QO179-MIN(QO$9:QO$497))/(MAX(QO$9:QO$497)-MIN(QO$9:QO$497))*100,0)</f>
        <v>40</v>
      </c>
      <c r="QV179" s="115">
        <f>ROUND((QP179-MIN(QP$9:QP$497))/(MAX(QP$9:QP$497)-MIN(QP$9:QP$497))*100,0)</f>
        <v>62</v>
      </c>
      <c r="QW179" s="115">
        <f>ROUND((QQ179-MIN(QQ$9:QQ$497))/(MAX(QQ$9:QQ$497)-MIN(QQ$9:QQ$497))*100,0)</f>
        <v>85</v>
      </c>
      <c r="QX179" s="115">
        <f>ROUND((QR179-MIN(QR$9:QR$497))/(MAX(QR$9:QR$497)-MIN(QR$9:QR$497))*100,0)</f>
        <v>68</v>
      </c>
      <c r="QY179" s="115">
        <f>ROUND((QS179-MIN(QS$9:QS$497))/(MAX(QS$9:QS$497)-MIN(QS$9:QS$497))*100,0)</f>
        <v>47</v>
      </c>
      <c r="QZ179" s="114">
        <f>RANK(QN179,QN$9:QN$497,0)</f>
        <v>7</v>
      </c>
      <c r="RA179" s="115">
        <f>RANK(QO179,QO$9:QO$497,0)</f>
        <v>90</v>
      </c>
      <c r="RB179" s="115">
        <f>RANK(QP179,QP$9:QP$497,0)</f>
        <v>15</v>
      </c>
      <c r="RC179" s="115">
        <f>RANK(QQ179,QQ$9:QQ$497,0)</f>
        <v>4</v>
      </c>
      <c r="RD179" s="115">
        <f>RANK(QR179,QR$9:QR$497,0)</f>
        <v>72</v>
      </c>
      <c r="RE179" s="115">
        <f>RANK(QS179,QS$9:QS$497,0)</f>
        <v>142</v>
      </c>
      <c r="RF179" s="122"/>
      <c r="RG179" s="115">
        <f>($RH$3*(IH179+IJ179)*100*100/MAX(EX$9:EX$497)*$RO$3) +($RH$3*(II179+IJ179)*100*100/MAX(EX$9:EX$497)*$RO$4) + ($RH$3*IK179*100*100/MAX(EX$9:EX$497)*0.098)</f>
        <v>41.75</v>
      </c>
      <c r="RH179" s="115">
        <f>($RH$4*IL179*100*100/MAX(EZ$9:EZ$497))*$RQ$3</f>
        <v>0</v>
      </c>
      <c r="RI179" s="115">
        <f>($RH$3*IM179*100*100/MAX(EY$9:EY$497))*$RQ$4</f>
        <v>0</v>
      </c>
      <c r="RJ179" s="115">
        <f>($RH$3*IN179*100*100/MAX(EX$9:EX$497))</f>
        <v>0</v>
      </c>
      <c r="RK179" s="115">
        <f>($RH$4*IO179*100*100/MAX(EZ$9:EZ$497))*$RQ$3</f>
        <v>0</v>
      </c>
      <c r="RL179" s="115">
        <f>(($RL$4*IP179*100*((100/MAX(EX$9:EX$497)+100/MAX(EZ$9:EZ$497))/2))+($RL$4*IQ179*100*((100/MAX(EX$9:EX$497)+100/MAX(EZ$9:EZ$497))/2))+($RL$4*IR179*100*((100/MAX(EX$9:EX$497)+100/MAX(EZ$9:EZ$497))/2))+($RL$4*IS179*100*((100/MAX(EX$9:EX$497)+100/MAX(EZ$9:EZ$497))/2))+($RL$4*IT179*100*((100/MAX(EX$9:EX$497)+100/MAX(EZ$9:EZ$497))/2))+($RL$4*IU179*100*((100/MAX(EX$9:EX$497)+100/MAX(EZ$9:EZ$497))/2))+($RL$4*IV179*100*((100/MAX(EX$9:EX$497)+100/MAX(EZ$9:EZ$497))/2))+($RL$4*IW179*100*((100/MAX(EX$9:EX$497)+100/MAX(EZ$9:EZ$497))/2)))*$RS$3</f>
        <v>0</v>
      </c>
      <c r="RM179" s="115">
        <f>(($RH$3*IX179*100*100/MAX(EX$9:EX$497))+($RH$3*IY179*100*100/MAX(EX$9:EX$497))+($RH$3*IZ179*100*100/MAX(EX$9:EX$497))+($RH$3*JA179*100*100/MAX(EX$9:EX$497))+($RH$3*JB179*100*100/MAX(EX$9:EX$497))+($RH$3*JC179*100*100/MAX(EX$9:EX$497))+($RH$3*JD179*100*100/MAX(EX$9:EX$497))+($RH$3*JE179*100*100/MAX(EX$9:EX$497)))*$RS$4</f>
        <v>8.35</v>
      </c>
      <c r="RN179" s="115">
        <f>(($RH$4*JF179*100*100/MAX(EZ$9:EZ$497)) + ($RH$4*JG179*100*100/MAX(EZ$9:EZ$497)) + ($RH$4*JH179*100*100/MAX(EZ$9:EZ$497)) + ($RH$4*JI179*100*100/MAX(EZ$9:EZ$497)) + ($RH$4*JJ179*100*100/MAX(EZ$9:EZ$497)) + ($RH$4*JK179*100*100/MAX(EZ$9:EZ$497)) + ($RH$4*JL179*100*100/MAX(EZ$9:EZ$497)) + ($RH$4*JM179*100*100/MAX(EZ$9:EZ$497)))*$RU$3</f>
        <v>0</v>
      </c>
      <c r="RO179" s="115">
        <f>(($RL$4*JN179*100*((100/MAX(EX$9:EX$497)+100/MAX(EZ$9:EZ$497))/2))+($RL$4*JO179*100*((100/MAX(EX$9:EX$497)+100/MAX(EZ$9:EZ$497))/2))+($RL$4*JP179*100*((100/MAX(EX$9:EX$497)+100/MAX(EZ$9:EZ$497))/2))+($RL$4*JQ179*100*((100/MAX(EX$9:EX$497)+100/MAX(EZ$9:EZ$497))/2))+($RL$4*JR179*100*((100/MAX(EX$9:EX$497)+100/MAX(EZ$9:EZ$497))/2))+($RL$4*JS179*100*((100/MAX(EX$9:EX$497)+100/MAX(EZ$9:EZ$497))/2))+($RL$4*JT179*100*((100/MAX(EX$9:EX$497)+100/MAX(EZ$9:EZ$497))/2))+($RL$4*JU179*100*((100/MAX(EX$9:EX$497)+100/MAX(EZ$9:EZ$497))/2))+($RL$4*JV179*100*((100/MAX(EX$9:EX$497)+100/MAX(EZ$9:EZ$497))/2))+($RL$4*JW179*100*((100/MAX(EX$9:EX$497)+100/MAX(EZ$9:EZ$497))/2))+($RL$4*JX179*100*((100/MAX(EX$9:EX$497)+100/MAX(EZ$9:EZ$497))/2))+($RL$4*JY179*100*((100/MAX(EX$9:EX$497)+100/MAX(EZ$9:EZ$497))/2))+($RL$4*JZ179*100*((100/MAX(EX$9:EX$497)+100/MAX(EZ$9:EZ$497))/2)))*$RW$3/2</f>
        <v>0</v>
      </c>
      <c r="RP179" s="119">
        <f>($RJ$3*KA179*100*100/MAX(FA$9:FA$497)) + ($RJ$3*KB179*100*100/MAX(FA$9:FA$497)/2) + ($RJ$3*KC179*100*100/MAX(FA$9:FA$497)/2) + ($RJ$3*KD179*100*100/MAX(FA$9:FA$497)/4) + ($RJ$3*KE179*100*100/MAX(FA$9:FA$497)/4)</f>
        <v>0</v>
      </c>
      <c r="RQ179" s="118">
        <f>($RL$4*KF179*100*((100/MAX(EX$9:EX$497)+100/MAX(EZ$9:EZ$497)))) * ($RO$3/2) + (($RL$4*KG179*100*((100/MAX(EX$9:EX$497)+100/MAX(EZ$9:EZ$497))))+($RL$4*KH179*100*((100/MAX(EX$9:EX$497)+100/MAX(EZ$9:EZ$497))))+($RL$4*KI179*100*((100/MAX(EX$9:EX$497)+100/MAX(EZ$9:EZ$497))))+($RL$4*KJ179*100*((100/MAX(EX$9:EX$497)+100/MAX(EZ$9:EZ$497))))+($RL$4*KK179*100*((100/MAX(EX$9:EX$497)+100/MAX(EZ$9:EZ$497))))+($RL$4*KL179*100*((100/MAX(EX$9:EX$497)+100/MAX(EZ$9:EZ$497))))+($RL$4*KM179*100*((100/MAX(EX$9:EX$497)+100/MAX(EZ$9:EZ$497))))+($RL$4*KN179*100*((100/MAX(EX$9:EX$497)+100/MAX(EZ$9:EZ$497))))+($RL$4*KO179*100*((100/MAX(EX$9:EX$497)+100/MAX(EZ$9:EZ$497))))+($RL$4*KP179*100*((100/MAX(EX$9:EX$497)+100/MAX(EZ$9:EZ$497))))+($RL$4*KQ179*100*((100/MAX(EX$9:EX$497)+100/MAX(EZ$9:EZ$497))))+($RL$4*KR179*100*((100/MAX(EX$9:EX$497)+100/MAX(EZ$9:EZ$497))))+($RL$4*KS179*100*((100/MAX(EX$9:EX$497)+100/MAX(EZ$9:EZ$497))))+($RL$4*KV179*100*((100/MAX(EX$9:EX$497)+100/MAX(EZ$9:EZ$497))))) * (($RO$3+$RO$4)/6)</f>
        <v>0</v>
      </c>
      <c r="RR179" s="115">
        <f>(($RL$4*KW179*100*((100/MAX(EX$9:EX$497)+100/MAX(EZ$9:EZ$497))))) * ($RO$3/2) + (($RL$4*KX179*100*((100/MAX(EX$9:EX$497)+100/MAX(EZ$9:EZ$497))))+($RL$4*KY179*100*((100/MAX(EX$9:EX$497)+100/MAX(EZ$9:EZ$497))))+($RL$4*KZ179*100*((100/MAX(EX$9:EX$497)+100/MAX(EZ$9:EZ$497))))+($RL$4*LA179*100*((100/MAX(EX$9:EX$497)+100/MAX(EZ$9:EZ$497))))+($RL$4*LB179*100*((100/MAX(EX$9:EX$497)+100/MAX(EZ$9:EZ$497))))+($RL$4*LC179*100*((100/MAX(EX$9:EX$497)+100/MAX(EZ$9:EZ$497))))) * (($RO$3+$RO$4)/6)</f>
        <v>0</v>
      </c>
      <c r="RS179" s="119">
        <f>(($RL$4*LD179*100*((100/MAX(EX$9:EX$497)+100/MAX(EZ$9:EZ$497))))+($RL$4*LE179*100*((100/MAX(EX$9:EX$497)+100/MAX(EZ$9:EZ$497))))) * (($RO$3+$RO$4)/6)</f>
        <v>0</v>
      </c>
      <c r="RT179" s="118">
        <f>($RJ$4*LH179*100*(100/MAX(EV$9:EV$497)))+($RJ$4*LI179*100*(100/MAX(EV$9:EV$497)))</f>
        <v>0</v>
      </c>
      <c r="RU179" s="119">
        <f>($RJ$4*LJ179*(100/MAX(EV$9:EV$497)))/2 + ($RL$3*LK179*(100/MAX(EW$9:EW$497))) + ($RJ$4*LL179*(100/MAX(EV$9:EV$497)))/4 + ($RL$3*LM179*(100/MAX(EW$9:EW$497)))</f>
        <v>0</v>
      </c>
      <c r="RV179" s="118">
        <f>($RJ$4*LN179*100*100/MAX(EV$9:EV$497)/2)+($RJ$4*LO179*100*100/MAX(EV$9:EV$497)/2)+($RJ$4*LP179*100*100/MAX(EV$9:EV$497))+($RJ$4*LQ179*100*100/MAX(EV$9:EV$497))+($RJ$4*LR179*100*100/MAX(EV$9:EV$497))</f>
        <v>0</v>
      </c>
      <c r="RW179" s="115">
        <f>($RJ$4*LS179*100*100/MAX(EV$9:EV$497)) + (($RJ$4*LT179*100*100/MAX(EV$9:EV$497))+($RJ$4*LU179*100*100/MAX(EV$9:EV$497))+($RJ$4*LV179*100*100/MAX(EV$9:EV$497))+($RJ$4*LW179*100*100/MAX(EV$9:EV$497))+($RJ$4*LX179*100*100/MAX(EV$9:EV$497))+($RJ$4*LY179*100*100/MAX(EV$9:EV$497))+($RJ$4*LZ179*100*100/MAX(EV$9:EV$497))+($RJ$4*MA179*100*100/MAX(EV$9:EV$497)))/2</f>
        <v>8.4269662921348321</v>
      </c>
      <c r="RX179" s="119">
        <f>($RJ$4*MB179*100*100/MAX(EV$9:EV$497))+($RJ$4*MC179*100*100/MAX(EV$9:EV$497))+($RJ$4*MD179*100*100/MAX(EV$9:EV$497))+($RJ$4*ME179*100*100/MAX(EV$9:EV$497))+($RJ$4*MF179*100*100/MAX(EV$9:EV$497))+($RJ$4*MG179*100*100/MAX(EV$9:EV$497))+($RJ$4*MH179*100*100/MAX(EV$9:EV$497))+($RJ$4*MI179*100*100/MAX(EV$9:EV$497))+($RJ$4*MJ179*100*100/MAX(EV$9:EV$497))+($RJ$4*MK179*100*100/MAX(EV$9:EV$497))+($RJ$4*ML179*100*100/MAX(EV$9:EV$497))+($RJ$4*MM179*100*100/MAX(EV$9:EV$497))+($RJ$4*MN179*100*100/MAX(EV$9:EV$497))</f>
        <v>0</v>
      </c>
      <c r="RY179" s="118">
        <f>($RJ$4*MQ179*100*100/MAX(EV$9:EV$497))/2 + (($RJ$4*MR179*100*100/MAX(EV$9:EV$497))+($RJ$4*MS179*100*100/MAX(EV$9:EV$497))+($RJ$4*MT179*100*100/MAX(EV$9:EV$497))+($RJ$4*MU179*100*100/MAX(EV$9:EV$497))+($RJ$4*MV179*100*100/MAX(EV$9:EV$497))+($RJ$4*MW179*100*100/MAX(EV$9:EV$497))+($RJ$4*MX179*100*100/MAX(EV$9:EV$497))+($RJ$4*MY179*100*100/MAX(EV$9:EV$497))+($RJ$4*MZ179*100*100/MAX(EV$9:EV$497))+($RJ$4*NA179*100*100/MAX(EV$9:EV$497))+($RJ$4*NB179*100*100/MAX(EV$9:EV$497))+($RJ$4*NC179*100*100/MAX(EV$9:EV$497))+($RJ$4*ND179*100*100/MAX(EV$9:EV$497))+($RJ$4*NG179*100*100/MAX(EV$9:EV$497)))/4</f>
        <v>4.213483146067416</v>
      </c>
      <c r="RZ179" s="115">
        <f>($RJ$4*NH179*100*100/MAX(EV$9:EV$497))/2 + (($RJ$4*NI179*100*100/MAX(EV$9:EV$497))+($RJ$4*NJ179*100*100/MAX(EV$9:EV$497))+($RJ$4*NK179*100*100/MAX(EV$9:EV$497))+($RJ$4*NL179*100*100/MAX(EV$9:EV$497))+($RJ$4*NM179*100*100/MAX(EV$9:EV$497))+($RJ$4*NN179*100*100/MAX(EV$9:EV$497)))/4</f>
        <v>0</v>
      </c>
      <c r="SA179" s="117">
        <f>(($RJ$4*NO179*100*100/MAX(EV$9:EV$497))+($RJ$4*NP179*100*100/MAX(EV$9:EV$497)))/4</f>
        <v>0</v>
      </c>
      <c r="SB179" s="118">
        <f t="shared" si="341"/>
        <v>62.740449438202248</v>
      </c>
      <c r="SC179" s="115">
        <f t="shared" si="342"/>
        <v>52.628089887640449</v>
      </c>
      <c r="SD179" s="115">
        <f t="shared" si="343"/>
        <v>3.160112359550562</v>
      </c>
      <c r="SE179" s="115">
        <f t="shared" si="344"/>
        <v>85.944756554307105</v>
      </c>
      <c r="SF179" s="115">
        <f t="shared" si="345"/>
        <v>3.160112359550562</v>
      </c>
      <c r="SG179" s="115">
        <f t="shared" si="346"/>
        <v>12.640449438202248</v>
      </c>
      <c r="SH179" s="115">
        <f>ROUND(SB179/MAX(SB$9:SB$497)*100,0)</f>
        <v>79</v>
      </c>
      <c r="SI179" s="115">
        <f>ROUND(SC179/MAX(SC$9:SC$497)*100,0)</f>
        <v>80</v>
      </c>
      <c r="SJ179" s="115">
        <f>ROUND(SD179/MAX(SD$9:SD$497)*100,0)</f>
        <v>5</v>
      </c>
      <c r="SK179" s="115">
        <f>ROUND(SE179/MAX(SE$9:SE$497)*100,0)</f>
        <v>66</v>
      </c>
      <c r="SL179" s="115">
        <f>ROUND(SF179/MAX(SF$9:SF$497)*100,0)</f>
        <v>8</v>
      </c>
      <c r="SM179" s="121">
        <f>ROUND(SG179/MAX(SG$9:SG$497)*100,0)</f>
        <v>12</v>
      </c>
      <c r="SN179" s="115">
        <f>ROUND(AVERAGEIF($ES$9:$ES$497,$ES179,SH$9:SH$497),0)</f>
        <v>26</v>
      </c>
      <c r="SO179" s="115">
        <f>ROUND(AVERAGEIF($ES$9:$ES$497,$ES179,SI$9:SI$497),0)</f>
        <v>26</v>
      </c>
      <c r="SP179" s="115">
        <f>ROUND(AVERAGEIF($ES$9:$ES$497,$ES179,SJ$9:SJ$497),0)</f>
        <v>3</v>
      </c>
      <c r="SQ179" s="115">
        <f>ROUND(AVERAGEIF($ES$9:$ES$497,$ES179,SK$9:SK$497),0)</f>
        <v>21</v>
      </c>
      <c r="SR179" s="115">
        <f>ROUND(AVERAGEIF($ES$9:$ES$497,$ES179,SL$9:SL$497),0)</f>
        <v>5</v>
      </c>
      <c r="SS179" s="121">
        <f>ROUND(AVERAGEIF($ES$9:$ES$497,$ES179,SM$9:SM$497),0)</f>
        <v>5</v>
      </c>
      <c r="ST179" s="114">
        <f>RANK(SB179,SB$9:SB$497,0)</f>
        <v>12</v>
      </c>
      <c r="SU179" s="115">
        <f>RANK(SC179,SC$9:SC$497,0)</f>
        <v>11</v>
      </c>
      <c r="SV179" s="115">
        <f>RANK(SD179,SD$9:SD$497,0)</f>
        <v>139</v>
      </c>
      <c r="SW179" s="115">
        <f>RANK(SE179,SE$9:SE$497,0)</f>
        <v>13</v>
      </c>
      <c r="SX179" s="115">
        <f>RANK(SF179,SF$9:SF$497,0)</f>
        <v>92</v>
      </c>
      <c r="SY179" s="115">
        <f>RANK(SG179,SG$9:SG$497,0)</f>
        <v>61</v>
      </c>
      <c r="SZ179" s="115">
        <f>COUNTIFS(SB$9:SB$497,"&gt;"&amp;SB179,$ES$9:$ES$497,$ES179)+1</f>
        <v>4</v>
      </c>
      <c r="TA179" s="115">
        <f>COUNTIFS(SC$9:SC$497,"&gt;"&amp;SC179,$ES$9:$ES$497,$ES179)+1</f>
        <v>4</v>
      </c>
      <c r="TB179" s="115">
        <f>COUNTIFS(SD$9:SD$497,"&gt;"&amp;SD179,$ES$9:$ES$497,$ES179)+1</f>
        <v>18</v>
      </c>
      <c r="TC179" s="115">
        <f>COUNTIFS(SE$9:SE$497,"&gt;"&amp;SE179,$ES$9:$ES$497,$ES179)+1</f>
        <v>5</v>
      </c>
      <c r="TD179" s="115">
        <f>COUNTIFS(SF$9:SF$497,"&gt;"&amp;SF179,$ES$9:$ES$497,$ES179)+1</f>
        <v>18</v>
      </c>
      <c r="TE179" s="117">
        <f>COUNTIFS(SG$9:SG$497,"&gt;"&amp;SG179,$ES$9:$ES$497,$ES179)+1</f>
        <v>6</v>
      </c>
      <c r="TF179" s="118">
        <f t="shared" si="347"/>
        <v>117</v>
      </c>
      <c r="TG179" s="115">
        <f t="shared" si="348"/>
        <v>117</v>
      </c>
      <c r="TH179" s="115">
        <f t="shared" si="349"/>
        <v>32</v>
      </c>
      <c r="TI179" s="115">
        <f t="shared" si="350"/>
        <v>101</v>
      </c>
      <c r="TJ179" s="115">
        <f t="shared" si="351"/>
        <v>46</v>
      </c>
      <c r="TK179" s="115">
        <f t="shared" si="352"/>
        <v>42</v>
      </c>
      <c r="TL179" s="117">
        <f t="shared" si="353"/>
        <v>37</v>
      </c>
      <c r="TM179" s="118">
        <f>ROUND(TF179/MAX(TF$9:TF$497)*100,0)</f>
        <v>65</v>
      </c>
      <c r="TN179" s="115">
        <f>ROUND(TG179/MAX(TG$9:TG$497)*100,0)</f>
        <v>64</v>
      </c>
      <c r="TO179" s="115">
        <f>ROUND(TH179/MAX(TH$9:TH$497)*100,0)</f>
        <v>18</v>
      </c>
      <c r="TP179" s="115">
        <f>ROUND(TI179/MAX(TI$9:TI$497)*100,0)</f>
        <v>56</v>
      </c>
      <c r="TQ179" s="115">
        <f>ROUND(TJ179/MAX(TJ$9:TJ$497)*100,0)</f>
        <v>23</v>
      </c>
      <c r="TR179" s="115">
        <f>ROUND(TK179/MAX(TK$9:TK$497)*100,0)</f>
        <v>21</v>
      </c>
      <c r="TS179" s="119">
        <f>ROUND(TL179/MAX(TL$9:TL$497)*100,0)</f>
        <v>19</v>
      </c>
      <c r="TT179" s="120">
        <f>RANK(TM179,TM$9:TM$497,0)</f>
        <v>78</v>
      </c>
      <c r="TU179" s="115">
        <f>RANK(TN179,TN$9:TN$497,0)</f>
        <v>45</v>
      </c>
      <c r="TV179" s="115">
        <f>RANK(TO179,TO$9:TO$497,0)</f>
        <v>286</v>
      </c>
      <c r="TW179" s="115">
        <f>RANK(TP179,TP$9:TP$497,0)</f>
        <v>60</v>
      </c>
      <c r="TX179" s="115">
        <f>RANK(TQ179,TQ$9:TQ$497,0)</f>
        <v>225</v>
      </c>
      <c r="TY179" s="115">
        <f>RANK(TR179,TR$9:TR$497,0)</f>
        <v>278</v>
      </c>
      <c r="TZ179" s="121">
        <f>RANK(TS179,TS$9:TS$497,0)</f>
        <v>278</v>
      </c>
      <c r="UA179" s="132"/>
      <c r="UB179" s="7" t="s">
        <v>1</v>
      </c>
    </row>
    <row r="180" spans="1:548" x14ac:dyDescent="0.15">
      <c r="A180" s="183">
        <v>172</v>
      </c>
      <c r="B180" s="203" t="s">
        <v>964</v>
      </c>
      <c r="C180" s="63"/>
      <c r="D180" s="63"/>
      <c r="E180" s="64" t="s">
        <v>518</v>
      </c>
      <c r="F180" s="65">
        <v>54</v>
      </c>
      <c r="G180" s="65" t="s">
        <v>908</v>
      </c>
      <c r="H180" s="65" t="s">
        <v>922</v>
      </c>
      <c r="I180" s="66" t="s">
        <v>521</v>
      </c>
      <c r="J180" s="67" t="s">
        <v>521</v>
      </c>
      <c r="K180" s="67" t="s">
        <v>521</v>
      </c>
      <c r="L180" s="67" t="s">
        <v>521</v>
      </c>
      <c r="M180" s="67" t="s">
        <v>521</v>
      </c>
      <c r="N180" s="67" t="s">
        <v>521</v>
      </c>
      <c r="O180" s="67" t="s">
        <v>521</v>
      </c>
      <c r="P180" s="67" t="s">
        <v>521</v>
      </c>
      <c r="Q180" s="67" t="s">
        <v>521</v>
      </c>
      <c r="R180" s="68" t="s">
        <v>521</v>
      </c>
      <c r="S180" s="69" t="s">
        <v>521</v>
      </c>
      <c r="T180" s="67" t="s">
        <v>521</v>
      </c>
      <c r="U180" s="67" t="s">
        <v>521</v>
      </c>
      <c r="V180" s="67" t="s">
        <v>521</v>
      </c>
      <c r="W180" s="67" t="s">
        <v>521</v>
      </c>
      <c r="X180" s="67" t="s">
        <v>521</v>
      </c>
      <c r="Y180" s="67" t="s">
        <v>521</v>
      </c>
      <c r="Z180" s="67" t="s">
        <v>521</v>
      </c>
      <c r="AA180" s="67" t="s">
        <v>521</v>
      </c>
      <c r="AB180" s="68" t="s">
        <v>521</v>
      </c>
      <c r="AC180" s="69" t="s">
        <v>521</v>
      </c>
      <c r="AD180" s="67" t="s">
        <v>521</v>
      </c>
      <c r="AE180" s="67" t="s">
        <v>521</v>
      </c>
      <c r="AF180" s="67" t="s">
        <v>521</v>
      </c>
      <c r="AG180" s="67" t="s">
        <v>521</v>
      </c>
      <c r="AH180" s="67" t="s">
        <v>521</v>
      </c>
      <c r="AI180" s="67" t="s">
        <v>521</v>
      </c>
      <c r="AJ180" s="67" t="s">
        <v>521</v>
      </c>
      <c r="AK180" s="67" t="s">
        <v>521</v>
      </c>
      <c r="AL180" s="68" t="s">
        <v>521</v>
      </c>
      <c r="AM180" s="69" t="s">
        <v>521</v>
      </c>
      <c r="AN180" s="67" t="s">
        <v>521</v>
      </c>
      <c r="AO180" s="67" t="s">
        <v>521</v>
      </c>
      <c r="AP180" s="67" t="s">
        <v>521</v>
      </c>
      <c r="AQ180" s="67" t="s">
        <v>521</v>
      </c>
      <c r="AR180" s="67" t="s">
        <v>521</v>
      </c>
      <c r="AS180" s="67" t="s">
        <v>521</v>
      </c>
      <c r="AT180" s="67" t="s">
        <v>521</v>
      </c>
      <c r="AU180" s="67" t="s">
        <v>521</v>
      </c>
      <c r="AV180" s="68" t="s">
        <v>521</v>
      </c>
      <c r="AW180" s="69" t="s">
        <v>521</v>
      </c>
      <c r="AX180" s="67" t="s">
        <v>521</v>
      </c>
      <c r="AY180" s="67" t="s">
        <v>521</v>
      </c>
      <c r="AZ180" s="67" t="s">
        <v>521</v>
      </c>
      <c r="BA180" s="67" t="s">
        <v>521</v>
      </c>
      <c r="BB180" s="67" t="s">
        <v>521</v>
      </c>
      <c r="BC180" s="67" t="s">
        <v>521</v>
      </c>
      <c r="BD180" s="67" t="s">
        <v>521</v>
      </c>
      <c r="BE180" s="67" t="s">
        <v>521</v>
      </c>
      <c r="BF180" s="68" t="s">
        <v>521</v>
      </c>
      <c r="BG180" s="69" t="s">
        <v>521</v>
      </c>
      <c r="BH180" s="67" t="s">
        <v>521</v>
      </c>
      <c r="BI180" s="67" t="s">
        <v>521</v>
      </c>
      <c r="BJ180" s="67" t="s">
        <v>521</v>
      </c>
      <c r="BK180" s="67" t="s">
        <v>521</v>
      </c>
      <c r="BL180" s="67" t="s">
        <v>521</v>
      </c>
      <c r="BM180" s="67" t="s">
        <v>521</v>
      </c>
      <c r="BN180" s="67" t="s">
        <v>521</v>
      </c>
      <c r="BO180" s="67" t="s">
        <v>521</v>
      </c>
      <c r="BP180" s="68" t="s">
        <v>521</v>
      </c>
      <c r="BQ180" s="70" t="s">
        <v>521</v>
      </c>
      <c r="BR180" s="67" t="s">
        <v>521</v>
      </c>
      <c r="BS180" s="67" t="s">
        <v>521</v>
      </c>
      <c r="BT180" s="67" t="s">
        <v>521</v>
      </c>
      <c r="BU180" s="67" t="s">
        <v>521</v>
      </c>
      <c r="BV180" s="67" t="s">
        <v>521</v>
      </c>
      <c r="BW180" s="67" t="s">
        <v>521</v>
      </c>
      <c r="BX180" s="67" t="s">
        <v>521</v>
      </c>
      <c r="BY180" s="67" t="s">
        <v>521</v>
      </c>
      <c r="BZ180" s="68" t="s">
        <v>521</v>
      </c>
      <c r="CA180" s="69" t="s">
        <v>521</v>
      </c>
      <c r="CB180" s="67" t="s">
        <v>521</v>
      </c>
      <c r="CC180" s="67" t="s">
        <v>521</v>
      </c>
      <c r="CD180" s="67" t="s">
        <v>521</v>
      </c>
      <c r="CE180" s="67" t="s">
        <v>521</v>
      </c>
      <c r="CF180" s="67" t="s">
        <v>521</v>
      </c>
      <c r="CG180" s="67" t="s">
        <v>521</v>
      </c>
      <c r="CH180" s="67" t="s">
        <v>521</v>
      </c>
      <c r="CI180" s="67" t="s">
        <v>521</v>
      </c>
      <c r="CJ180" s="68" t="s">
        <v>521</v>
      </c>
      <c r="CK180" s="69" t="s">
        <v>521</v>
      </c>
      <c r="CL180" s="67" t="s">
        <v>521</v>
      </c>
      <c r="CM180" s="67" t="s">
        <v>521</v>
      </c>
      <c r="CN180" s="67" t="s">
        <v>521</v>
      </c>
      <c r="CO180" s="67" t="s">
        <v>521</v>
      </c>
      <c r="CP180" s="67" t="s">
        <v>521</v>
      </c>
      <c r="CQ180" s="67" t="s">
        <v>521</v>
      </c>
      <c r="CR180" s="67" t="s">
        <v>521</v>
      </c>
      <c r="CS180" s="67" t="s">
        <v>521</v>
      </c>
      <c r="CT180" s="68" t="s">
        <v>521</v>
      </c>
      <c r="CU180" s="69" t="s">
        <v>521</v>
      </c>
      <c r="CV180" s="67" t="s">
        <v>521</v>
      </c>
      <c r="CW180" s="67" t="s">
        <v>521</v>
      </c>
      <c r="CX180" s="67" t="s">
        <v>521</v>
      </c>
      <c r="CY180" s="67" t="s">
        <v>521</v>
      </c>
      <c r="CZ180" s="67" t="s">
        <v>521</v>
      </c>
      <c r="DA180" s="67" t="s">
        <v>521</v>
      </c>
      <c r="DB180" s="67" t="s">
        <v>521</v>
      </c>
      <c r="DC180" s="67" t="s">
        <v>521</v>
      </c>
      <c r="DD180" s="68" t="s">
        <v>521</v>
      </c>
      <c r="DE180" s="69" t="s">
        <v>521</v>
      </c>
      <c r="DF180" s="71" t="s">
        <v>521</v>
      </c>
      <c r="DG180" s="67" t="s">
        <v>521</v>
      </c>
      <c r="DH180" s="67" t="s">
        <v>521</v>
      </c>
      <c r="DI180" s="67" t="s">
        <v>521</v>
      </c>
      <c r="DJ180" s="67" t="s">
        <v>521</v>
      </c>
      <c r="DK180" s="67" t="s">
        <v>521</v>
      </c>
      <c r="DL180" s="67" t="s">
        <v>521</v>
      </c>
      <c r="DM180" s="67" t="s">
        <v>521</v>
      </c>
      <c r="DN180" s="68" t="s">
        <v>521</v>
      </c>
      <c r="DO180" s="70" t="s">
        <v>521</v>
      </c>
      <c r="DP180" s="71" t="s">
        <v>521</v>
      </c>
      <c r="DQ180" s="67" t="s">
        <v>521</v>
      </c>
      <c r="DR180" s="67" t="s">
        <v>521</v>
      </c>
      <c r="DS180" s="67" t="s">
        <v>521</v>
      </c>
      <c r="DT180" s="67" t="s">
        <v>521</v>
      </c>
      <c r="DU180" s="67" t="s">
        <v>521</v>
      </c>
      <c r="DV180" s="67" t="s">
        <v>521</v>
      </c>
      <c r="DW180" s="67" t="s">
        <v>521</v>
      </c>
      <c r="DX180" s="72" t="s">
        <v>521</v>
      </c>
      <c r="DY180" s="73" t="s">
        <v>522</v>
      </c>
      <c r="DZ180" s="74">
        <v>5</v>
      </c>
      <c r="EA180" s="74">
        <v>5</v>
      </c>
      <c r="EB180" s="74">
        <v>5</v>
      </c>
      <c r="EC180" s="75">
        <v>5</v>
      </c>
      <c r="ED180" s="76" t="s">
        <v>522</v>
      </c>
      <c r="EE180" s="74">
        <f t="shared" si="303"/>
        <v>5</v>
      </c>
      <c r="EF180" s="74">
        <f t="shared" si="304"/>
        <v>25</v>
      </c>
      <c r="EG180" s="74">
        <f t="shared" si="305"/>
        <v>125</v>
      </c>
      <c r="EH180" s="77">
        <f t="shared" si="306"/>
        <v>625</v>
      </c>
      <c r="EI180" s="73">
        <v>30</v>
      </c>
      <c r="EJ180" s="74">
        <v>150</v>
      </c>
      <c r="EK180" s="74">
        <v>900</v>
      </c>
      <c r="EL180" s="74">
        <v>3000</v>
      </c>
      <c r="EM180" s="75">
        <v>15000</v>
      </c>
      <c r="EN180" s="78">
        <v>1</v>
      </c>
      <c r="EO180" s="79">
        <f t="shared" si="307"/>
        <v>1</v>
      </c>
      <c r="EP180" s="79">
        <f t="shared" si="308"/>
        <v>1.2</v>
      </c>
      <c r="EQ180" s="79">
        <f t="shared" si="309"/>
        <v>0.8</v>
      </c>
      <c r="ER180" s="80">
        <f t="shared" si="310"/>
        <v>0.8</v>
      </c>
      <c r="ES180" s="128" t="s">
        <v>543</v>
      </c>
      <c r="ET180" s="82" t="s">
        <v>632</v>
      </c>
      <c r="EU180" s="83">
        <v>4</v>
      </c>
      <c r="EV180" s="73">
        <v>68</v>
      </c>
      <c r="EW180" s="74">
        <v>83</v>
      </c>
      <c r="EX180" s="74">
        <v>27</v>
      </c>
      <c r="EY180" s="74">
        <v>35</v>
      </c>
      <c r="EZ180" s="74">
        <v>53</v>
      </c>
      <c r="FA180" s="74">
        <v>19</v>
      </c>
      <c r="FB180" s="74">
        <v>51</v>
      </c>
      <c r="FC180" s="74">
        <v>49</v>
      </c>
      <c r="FD180" s="74">
        <f t="shared" si="311"/>
        <v>80</v>
      </c>
      <c r="FE180" s="84">
        <f t="shared" si="312"/>
        <v>76</v>
      </c>
      <c r="FF180" s="73">
        <f>RANK(EV180,$EV$9:$EV$497,0)</f>
        <v>208</v>
      </c>
      <c r="FG180" s="74">
        <f>RANK(EW180,$EW$9:$EW$497,0)</f>
        <v>45</v>
      </c>
      <c r="FH180" s="74">
        <f>RANK(EX180,$EX$9:$EX$497,0)</f>
        <v>257</v>
      </c>
      <c r="FI180" s="74">
        <f>RANK(EY180,$EY$9:$EY$497,0)</f>
        <v>203</v>
      </c>
      <c r="FJ180" s="74">
        <f>RANK(EZ180,$EZ$9:$EZ$497,0)</f>
        <v>56</v>
      </c>
      <c r="FK180" s="74">
        <f>RANK(FA180,$FA$9:$FA$497,0)</f>
        <v>200</v>
      </c>
      <c r="FL180" s="74">
        <f>RANK(FB180,$FB$9:$FB$497,0)</f>
        <v>167</v>
      </c>
      <c r="FM180" s="74">
        <f>RANK(FC180,$FC$9:$FC$497,0)</f>
        <v>170</v>
      </c>
      <c r="FN180" s="74">
        <f>RANK(FD180,$FD$9:$FD$497,0)</f>
        <v>170</v>
      </c>
      <c r="FO180" s="84">
        <f>RANK(FE180,$FE$9:$FE$497,0)</f>
        <v>220</v>
      </c>
      <c r="FP180" s="73">
        <f>COUNTIFS($EV$9:$EV$497,"&gt;"&amp;EV180,$ES$9:$ES$497,ES180)+1</f>
        <v>33</v>
      </c>
      <c r="FQ180" s="74">
        <f>COUNTIFS($EW$9:$EW$497,"&gt;"&amp;EW180,$ES$9:$ES$497,ES180)+1</f>
        <v>31</v>
      </c>
      <c r="FR180" s="74">
        <f>COUNTIFS($EX$9:$EX$497,"&gt;"&amp;EX180,$ES$9:$ES$497,ES180)+1</f>
        <v>12</v>
      </c>
      <c r="FS180" s="74">
        <f>COUNTIFS($EY$9:$EY$497,"&gt;"&amp;EY180,$ES$9:$ES$497,ES180)+1</f>
        <v>33</v>
      </c>
      <c r="FT180" s="74">
        <f>COUNTIFS($EZ$9:$EZ$497,"&gt;"&amp;EZ180,$ES$9:$ES$497,ES180)+1</f>
        <v>49</v>
      </c>
      <c r="FU180" s="74">
        <f>COUNTIFS($FA$9:$FA$497,"&gt;"&amp;FA180,$ES$9:$ES$497,ES180)+1</f>
        <v>45</v>
      </c>
      <c r="FV180" s="74">
        <f>COUNTIFS($FB$9:$FB$497,"&gt;"&amp;FB180,$ES$9:$ES$497,ES180)+1</f>
        <v>35</v>
      </c>
      <c r="FW180" s="74">
        <f>COUNTIFS($FC$9:$FC$497,"&gt;"&amp;FC180,$ES$9:$ES$497,ES180)+1</f>
        <v>44</v>
      </c>
      <c r="FX180" s="74">
        <f>COUNTIFS($FD$9:$FD$497,"&gt;"&amp;FD180,$ES$9:$ES$497,ES180)+1</f>
        <v>43</v>
      </c>
      <c r="FY180" s="84">
        <f>COUNTIFS($FE$9:$FE$497,"&gt;"&amp;FE180,$ES$9:$ES$497,ES180)+1</f>
        <v>40</v>
      </c>
      <c r="FZ180" s="85">
        <f t="shared" si="313"/>
        <v>1.26</v>
      </c>
      <c r="GA180" s="86">
        <f t="shared" si="314"/>
        <v>1.54</v>
      </c>
      <c r="GB180" s="86">
        <f t="shared" si="315"/>
        <v>0.5</v>
      </c>
      <c r="GC180" s="86">
        <f t="shared" si="316"/>
        <v>0.65</v>
      </c>
      <c r="GD180" s="86">
        <f t="shared" si="317"/>
        <v>0.98</v>
      </c>
      <c r="GE180" s="86">
        <f t="shared" si="318"/>
        <v>0.35</v>
      </c>
      <c r="GF180" s="86">
        <f t="shared" si="319"/>
        <v>0.94</v>
      </c>
      <c r="GG180" s="86">
        <f t="shared" si="320"/>
        <v>0.91</v>
      </c>
      <c r="GH180" s="86">
        <f t="shared" si="321"/>
        <v>1.48</v>
      </c>
      <c r="GI180" s="87">
        <f t="shared" si="322"/>
        <v>1.41</v>
      </c>
      <c r="GJ180" s="85">
        <f>ROUND(((FZ180-AVERAGE(FZ$9:FZ$497))/STDEVP(FZ$9:FZ$497)*10+50),2)</f>
        <v>61.42</v>
      </c>
      <c r="GK180" s="86">
        <f>ROUND(((GA180-AVERAGE(GA$9:GA$497))/STDEVP(GA$9:GA$497)*10+50),2)</f>
        <v>75.38</v>
      </c>
      <c r="GL180" s="86">
        <f>ROUND(((GB180-AVERAGE(GB$9:GB$497))/STDEVP(GB$9:GB$497)*10+50),2)</f>
        <v>46.89</v>
      </c>
      <c r="GM180" s="86">
        <f>ROUND(((GC180-AVERAGE(GC$9:GC$497))/STDEVP(GC$9:GC$497)*10+50),2)</f>
        <v>56.21</v>
      </c>
      <c r="GN180" s="86">
        <f>ROUND(((GD180-AVERAGE(GD$9:GD$497))/STDEVP(GD$9:GD$497)*10+50),2)</f>
        <v>70.13</v>
      </c>
      <c r="GO180" s="86">
        <f>ROUND(((GE180-AVERAGE(GE$9:GE$497))/STDEVP(GE$9:GE$497)*10+50),2)</f>
        <v>50.06</v>
      </c>
      <c r="GP180" s="86">
        <f>ROUND(((GF180-AVERAGE(GF$9:GF$497))/STDEVP(GF$9:GF$497)*10+50),2)</f>
        <v>59.61</v>
      </c>
      <c r="GQ180" s="86">
        <f>ROUND(((GG180-AVERAGE(GG$9:GG$497))/STDEVP(GG$9:GG$497)*10+50),2)</f>
        <v>58.73</v>
      </c>
      <c r="GR180" s="86">
        <f>ROUND(((GH180-AVERAGE(GH$9:GH$497))/STDEVP(GH$9:GH$497)*10+50),2)</f>
        <v>68.430000000000007</v>
      </c>
      <c r="GS180" s="87">
        <f>ROUND(((GI180-AVERAGE(GI$9:GI$497))/STDEVP(GI$9:GI$497)*10+50),2)</f>
        <v>54.12</v>
      </c>
      <c r="GT180" s="73">
        <f>RANK(GJ180,$GJ$9:$GJ$497,0)</f>
        <v>58</v>
      </c>
      <c r="GU180" s="74">
        <f>RANK(GK180,$GK$9:$GK$497,0)</f>
        <v>9</v>
      </c>
      <c r="GV180" s="74">
        <f>RANK(GL180,$GL$9:$GL$497,0)</f>
        <v>257</v>
      </c>
      <c r="GW180" s="74">
        <f>RANK(GM180,$GM$9:$GM$497,0)</f>
        <v>88</v>
      </c>
      <c r="GX180" s="74">
        <f>RANK(GN180,$GN$9:$GN$497,0)</f>
        <v>30</v>
      </c>
      <c r="GY180" s="74">
        <f>RANK(GO180,$GO$9:$GO$497,0)</f>
        <v>120</v>
      </c>
      <c r="GZ180" s="74">
        <f>RANK(GP180,$GP$9:$GP$497,0)</f>
        <v>77</v>
      </c>
      <c r="HA180" s="74">
        <f>RANK(GQ180,$GQ$9:$GQ$497,0)</f>
        <v>86</v>
      </c>
      <c r="HB180" s="74">
        <f>RANK(GR180,$GR$9:$GR$497,0)</f>
        <v>21</v>
      </c>
      <c r="HC180" s="84">
        <f>RANK(GS180,$GS$9:$GS$497,0)</f>
        <v>119</v>
      </c>
      <c r="HD180" s="85">
        <f>ROUND(AVERAGEIF($ES$9:$ES$497,$ES180,$FZ$9:$FZ$497),2)</f>
        <v>0.86</v>
      </c>
      <c r="HE180" s="86">
        <f>ROUND(AVERAGEIF($ES$9:$ES$497,$ES180,$GA$9:$GA$497),2)</f>
        <v>1.0900000000000001</v>
      </c>
      <c r="HF180" s="86">
        <f>ROUND(AVERAGEIF($ES$9:$ES$497,$ES180,$GB$9:$GB$497),2)</f>
        <v>0.28999999999999998</v>
      </c>
      <c r="HG180" s="86">
        <f>ROUND(AVERAGEIF($ES$9:$ES$497,$ES180,$GC$9:$GC$497),2)</f>
        <v>0.42</v>
      </c>
      <c r="HH180" s="86">
        <f>ROUND(AVERAGEIF($ES$9:$ES$497,$ES180,$GD$9:$GD$497),2)</f>
        <v>0.86</v>
      </c>
      <c r="HI180" s="86">
        <f>ROUND(AVERAGEIF($ES$9:$ES$497,$ES180,$GE$9:$GE$497),2)</f>
        <v>0.3</v>
      </c>
      <c r="HJ180" s="86">
        <f>ROUND(AVERAGEIF($ES$9:$ES$497,$ES180,$GF$9:$GF$497),2)</f>
        <v>0.67</v>
      </c>
      <c r="HK180" s="86">
        <f>ROUND(AVERAGEIF($ES$9:$ES$497,$ES180,$GG$9:$GG$497),2)</f>
        <v>0.73</v>
      </c>
      <c r="HL180" s="86">
        <f>ROUND(AVERAGEIF($ES$9:$ES$497,$ES180,$GH$9:$GH$497),2)</f>
        <v>1.1399999999999999</v>
      </c>
      <c r="HM180" s="87">
        <f>ROUND(AVERAGEIF($ES$9:$ES$497,$ES180,$GI$9:$GI$497),2)</f>
        <v>1.01</v>
      </c>
      <c r="HN180" s="88">
        <f t="shared" si="323"/>
        <v>0.4</v>
      </c>
      <c r="HO180" s="89">
        <f t="shared" si="324"/>
        <v>0.44999999999999996</v>
      </c>
      <c r="HP180" s="89">
        <f t="shared" si="325"/>
        <v>0.21000000000000002</v>
      </c>
      <c r="HQ180" s="89">
        <f t="shared" si="326"/>
        <v>0.23000000000000004</v>
      </c>
      <c r="HR180" s="89">
        <f t="shared" si="327"/>
        <v>0.12</v>
      </c>
      <c r="HS180" s="89">
        <f t="shared" si="328"/>
        <v>4.9999999999999989E-2</v>
      </c>
      <c r="HT180" s="89">
        <f t="shared" si="329"/>
        <v>0.26999999999999991</v>
      </c>
      <c r="HU180" s="89">
        <f t="shared" si="330"/>
        <v>0.18000000000000005</v>
      </c>
      <c r="HV180" s="89">
        <f t="shared" si="331"/>
        <v>0.34000000000000008</v>
      </c>
      <c r="HW180" s="90">
        <f t="shared" si="332"/>
        <v>0.39999999999999991</v>
      </c>
      <c r="HX180" s="73">
        <f>COUNTIFS($FZ$9:$FZ$497,"&gt;"&amp;FZ180,$ES$9:$ES$497,$ES180)+1</f>
        <v>3</v>
      </c>
      <c r="HY180" s="74">
        <f>COUNTIFS($GA$9:$GA$497,"&gt;"&amp;GA180,$ES$9:$ES$497,$ES180)+1</f>
        <v>8</v>
      </c>
      <c r="HZ180" s="74">
        <f>COUNTIFS($GB$9:$GB$497,"&gt;"&amp;GB180,$ES$9:$ES$497,$ES180)+1</f>
        <v>1</v>
      </c>
      <c r="IA180" s="74">
        <f>COUNTIFS($GC$9:$GC$497,"&gt;"&amp;GC180,$ES$9:$ES$497,$ES180)+1</f>
        <v>3</v>
      </c>
      <c r="IB180" s="74">
        <f>COUNTIFS($GD$9:$GD$497,"&gt;"&amp;GD180,$ES$9:$ES$497,$ES180)+1</f>
        <v>23</v>
      </c>
      <c r="IC180" s="74">
        <f>COUNTIFS($GE$9:$GE$497,"&gt;"&amp;GE180,$ES$9:$ES$497,$ES180)+1</f>
        <v>18</v>
      </c>
      <c r="ID180" s="74">
        <f>COUNTIFS($GF$9:$GF$497,"&gt;"&amp;GF180,$ES$9:$ES$497,$ES180)+1</f>
        <v>9</v>
      </c>
      <c r="IE180" s="74">
        <f>COUNTIFS($GG$9:$GG$497,"&gt;"&amp;GG180,$ES$9:$ES$497,$ES180)+1</f>
        <v>12</v>
      </c>
      <c r="IF180" s="74">
        <f>COUNTIFS($GH$9:$GH$497,"&gt;"&amp;GH180,$ES$9:$ES$497,$ES180)+1</f>
        <v>12</v>
      </c>
      <c r="IG180" s="84">
        <f>COUNTIFS($GI$9:$GI$497,"&gt;"&amp;GI180,$ES$9:$ES$497,$ES180)+1</f>
        <v>4</v>
      </c>
      <c r="IH180" s="91"/>
      <c r="II180" s="79"/>
      <c r="IJ180" s="79"/>
      <c r="IK180" s="79"/>
      <c r="IL180" s="79">
        <v>0.1</v>
      </c>
      <c r="IM180" s="92"/>
      <c r="IN180" s="93"/>
      <c r="IO180" s="94"/>
      <c r="IP180" s="95"/>
      <c r="IQ180" s="79"/>
      <c r="IR180" s="79"/>
      <c r="IS180" s="79"/>
      <c r="IT180" s="79"/>
      <c r="IU180" s="79"/>
      <c r="IV180" s="79"/>
      <c r="IW180" s="96"/>
      <c r="IX180" s="93"/>
      <c r="IY180" s="79"/>
      <c r="IZ180" s="79"/>
      <c r="JA180" s="79"/>
      <c r="JB180" s="79"/>
      <c r="JC180" s="79"/>
      <c r="JD180" s="79"/>
      <c r="JE180" s="97"/>
      <c r="JF180" s="95"/>
      <c r="JG180" s="79"/>
      <c r="JH180" s="79"/>
      <c r="JI180" s="79"/>
      <c r="JJ180" s="79"/>
      <c r="JK180" s="79"/>
      <c r="JL180" s="79"/>
      <c r="JM180" s="96"/>
      <c r="JN180" s="93"/>
      <c r="JO180" s="79"/>
      <c r="JP180" s="79"/>
      <c r="JQ180" s="79"/>
      <c r="JR180" s="79"/>
      <c r="JS180" s="79"/>
      <c r="JT180" s="79"/>
      <c r="JU180" s="79"/>
      <c r="JV180" s="79"/>
      <c r="JW180" s="79"/>
      <c r="JX180" s="79"/>
      <c r="JY180" s="79"/>
      <c r="JZ180" s="97"/>
      <c r="KA180" s="93"/>
      <c r="KB180" s="79"/>
      <c r="KC180" s="79"/>
      <c r="KD180" s="79"/>
      <c r="KE180" s="97"/>
      <c r="KF180" s="95"/>
      <c r="KG180" s="79"/>
      <c r="KH180" s="79"/>
      <c r="KI180" s="79"/>
      <c r="KJ180" s="79"/>
      <c r="KK180" s="98"/>
      <c r="KL180" s="79"/>
      <c r="KM180" s="79"/>
      <c r="KN180" s="79"/>
      <c r="KO180" s="79"/>
      <c r="KP180" s="79"/>
      <c r="KQ180" s="79"/>
      <c r="KR180" s="79"/>
      <c r="KS180" s="96"/>
      <c r="KT180" s="96"/>
      <c r="KU180" s="96"/>
      <c r="KV180" s="96"/>
      <c r="KW180" s="93"/>
      <c r="KX180" s="79"/>
      <c r="KY180" s="79"/>
      <c r="KZ180" s="79"/>
      <c r="LA180" s="79"/>
      <c r="LB180" s="79"/>
      <c r="LC180" s="96"/>
      <c r="LD180" s="93"/>
      <c r="LE180" s="94"/>
      <c r="LF180" s="99"/>
      <c r="LG180" s="75"/>
      <c r="LH180" s="93"/>
      <c r="LI180" s="79"/>
      <c r="LJ180" s="74"/>
      <c r="LK180" s="74">
        <v>6</v>
      </c>
      <c r="LL180" s="74"/>
      <c r="LM180" s="100"/>
      <c r="LN180" s="95"/>
      <c r="LO180" s="79"/>
      <c r="LP180" s="79"/>
      <c r="LQ180" s="79"/>
      <c r="LR180" s="96"/>
      <c r="LS180" s="93"/>
      <c r="LT180" s="79"/>
      <c r="LU180" s="79"/>
      <c r="LV180" s="79"/>
      <c r="LW180" s="79"/>
      <c r="LX180" s="79"/>
      <c r="LY180" s="79">
        <v>0.05</v>
      </c>
      <c r="LZ180" s="79"/>
      <c r="MA180" s="97"/>
      <c r="MB180" s="95"/>
      <c r="MC180" s="79"/>
      <c r="MD180" s="79"/>
      <c r="ME180" s="79"/>
      <c r="MF180" s="79"/>
      <c r="MG180" s="79"/>
      <c r="MH180" s="79"/>
      <c r="MI180" s="79"/>
      <c r="MJ180" s="79"/>
      <c r="MK180" s="79"/>
      <c r="ML180" s="79"/>
      <c r="MM180" s="79"/>
      <c r="MN180" s="98"/>
      <c r="MO180" s="98"/>
      <c r="MP180" s="96"/>
      <c r="MQ180" s="93"/>
      <c r="MR180" s="79"/>
      <c r="MS180" s="79"/>
      <c r="MT180" s="79"/>
      <c r="MU180" s="79"/>
      <c r="MV180" s="98"/>
      <c r="MW180" s="79"/>
      <c r="MX180" s="79"/>
      <c r="MY180" s="79">
        <v>0.1</v>
      </c>
      <c r="MZ180" s="79"/>
      <c r="NA180" s="79"/>
      <c r="NB180" s="79"/>
      <c r="NC180" s="79"/>
      <c r="ND180" s="96">
        <v>0.1</v>
      </c>
      <c r="NE180" s="96"/>
      <c r="NF180" s="96"/>
      <c r="NG180" s="96"/>
      <c r="NH180" s="93"/>
      <c r="NI180" s="79"/>
      <c r="NJ180" s="79"/>
      <c r="NK180" s="79"/>
      <c r="NL180" s="79"/>
      <c r="NM180" s="79"/>
      <c r="NN180" s="94"/>
      <c r="NO180" s="93"/>
      <c r="NP180" s="80"/>
      <c r="NQ180" s="124" t="s">
        <v>962</v>
      </c>
      <c r="NR180" s="102" t="s">
        <v>966</v>
      </c>
      <c r="NS180" s="102"/>
      <c r="NT180" s="102"/>
      <c r="NU180" s="102"/>
      <c r="NV180" s="104"/>
      <c r="NW180" s="102"/>
      <c r="NX180" s="133" t="s">
        <v>967</v>
      </c>
      <c r="NY180" s="129" t="s">
        <v>926</v>
      </c>
      <c r="NZ180" s="133" t="s">
        <v>967</v>
      </c>
      <c r="OA180" s="134"/>
      <c r="OB180" s="134"/>
      <c r="OC180" s="134"/>
      <c r="OD180" s="108">
        <f t="shared" si="333"/>
        <v>625</v>
      </c>
      <c r="OE180" s="109">
        <v>1</v>
      </c>
      <c r="OF180" s="110">
        <f t="shared" si="334"/>
        <v>36</v>
      </c>
      <c r="OG180" s="109">
        <v>7</v>
      </c>
      <c r="OH180" s="111">
        <f>ROUND(AVERAGEIF($ES$9:$ES$497,$ES180,EV$9:EV$497),0)</f>
        <v>57</v>
      </c>
      <c r="OI180" s="112">
        <f>ROUND(AVERAGEIF($ES$9:$ES$497,$ES180,EW$9:EW$497),0)</f>
        <v>69</v>
      </c>
      <c r="OJ180" s="112">
        <f>ROUND(AVERAGEIF($ES$9:$ES$497,$ES180,EX$9:EX$497),0)</f>
        <v>17</v>
      </c>
      <c r="OK180" s="112">
        <f>ROUND(AVERAGEIF($ES$9:$ES$497,$ES180,EY$9:EY$497),0)</f>
        <v>30</v>
      </c>
      <c r="OL180" s="112">
        <f>ROUND(AVERAGEIF($ES$9:$ES$497,$ES180,EZ$9:EZ$497),0)</f>
        <v>58</v>
      </c>
      <c r="OM180" s="112">
        <f>ROUND(AVERAGEIF($ES$9:$ES$497,$ES180,FA$9:FA$497),0)</f>
        <v>21</v>
      </c>
      <c r="ON180" s="112">
        <f>ROUND(AVERAGEIF($ES$9:$ES$497,$ES180,FB$9:FB$497),0)</f>
        <v>45</v>
      </c>
      <c r="OO180" s="112">
        <f>ROUND(AVERAGEIF($ES$9:$ES$497,$ES180,FC$9:FC$497),0)</f>
        <v>49</v>
      </c>
      <c r="OP180" s="112">
        <f>ROUND(AVERAGEIF($ES$9:$ES$497,$ES180,FD$9:FD$497),0)</f>
        <v>75</v>
      </c>
      <c r="OQ180" s="113">
        <f>ROUND(AVERAGEIF($ES$9:$ES$497,$ES180,FE$9:FE$497),0)</f>
        <v>66</v>
      </c>
      <c r="OR180" s="114">
        <f>ROUND(EV180/MAX(EV$9:EV$497)*100,0)</f>
        <v>38</v>
      </c>
      <c r="OS180" s="115">
        <f>ROUND(EW180/MAX(EW$9:EW$497)*100,0)</f>
        <v>65</v>
      </c>
      <c r="OT180" s="115">
        <f>ROUND(EX180/MAX(EX$9:EX$497)*100,0)</f>
        <v>23</v>
      </c>
      <c r="OU180" s="115">
        <f>ROUND(EY180/MAX(EY$9:EY$497)*100,0)</f>
        <v>23</v>
      </c>
      <c r="OV180" s="115">
        <f>ROUND(EZ180/MAX(EZ$9:EZ$497)*100,0)</f>
        <v>42</v>
      </c>
      <c r="OW180" s="115">
        <f>ROUND(FA180/MAX(FA$9:FA$497)*100,0)</f>
        <v>17</v>
      </c>
      <c r="OX180" s="115">
        <f>ROUND(FB180/MAX(FB$9:FB$497)*100,0)</f>
        <v>38</v>
      </c>
      <c r="OY180" s="116">
        <f>ROUND(FC180/MAX(FC$9:FC$497)*100,0)</f>
        <v>34</v>
      </c>
      <c r="OZ180" s="115">
        <f>ROUND(FD180/MAX(FD$9:FD$497)*100,0)</f>
        <v>54</v>
      </c>
      <c r="PA180" s="117">
        <f>ROUND(FE180/MAX(FE$9:FE$497)*100,0)</f>
        <v>31</v>
      </c>
      <c r="PB180" s="118">
        <f t="shared" si="335"/>
        <v>408</v>
      </c>
      <c r="PC180" s="115">
        <f t="shared" si="336"/>
        <v>465</v>
      </c>
      <c r="PD180" s="115">
        <f t="shared" si="337"/>
        <v>534</v>
      </c>
      <c r="PE180" s="115">
        <f t="shared" si="338"/>
        <v>476</v>
      </c>
      <c r="PF180" s="115">
        <f t="shared" si="339"/>
        <v>385</v>
      </c>
      <c r="PG180" s="119">
        <f t="shared" si="340"/>
        <v>341</v>
      </c>
      <c r="PH180" s="118">
        <f>ROUND(PB180/MAX(PB$9:PB$497)*100,0)</f>
        <v>49</v>
      </c>
      <c r="PI180" s="115">
        <f>ROUND(PC180/MAX(PC$9:PC$497)*100,0)</f>
        <v>56</v>
      </c>
      <c r="PJ180" s="115">
        <f>ROUND(PD180/MAX(PD$9:PD$497)*100,0)</f>
        <v>57</v>
      </c>
      <c r="PK180" s="115">
        <f>ROUND(PE180/MAX(PE$9:PE$497)*100,0)</f>
        <v>47</v>
      </c>
      <c r="PL180" s="115">
        <f>ROUND(PF180/MAX(PF$9:PF$497)*100,0)</f>
        <v>54</v>
      </c>
      <c r="PM180" s="119">
        <f>ROUND(PG180/MAX(PG$9:PG$497)*100,0)</f>
        <v>50</v>
      </c>
      <c r="PN180" s="118">
        <f>RANK(PH180,PH$9:PH$497,0)</f>
        <v>190</v>
      </c>
      <c r="PO180" s="115">
        <f>RANK(PI180,PI$9:PI$497,0)</f>
        <v>93</v>
      </c>
      <c r="PP180" s="115">
        <f>RANK(PJ180,PJ$9:PJ$497,0)</f>
        <v>154</v>
      </c>
      <c r="PQ180" s="115">
        <f>RANK(PK180,PK$9:PK$497,0)</f>
        <v>189</v>
      </c>
      <c r="PR180" s="115">
        <f>RANK(PL180,PL$9:PL$497,0)</f>
        <v>177</v>
      </c>
      <c r="PS180" s="119">
        <f>RANK(PM180,PM$9:PM$497,0)</f>
        <v>172</v>
      </c>
      <c r="PT180" s="120">
        <f>ROUND(FZ180/MAX(FZ$9:FZ$497)*100,0)</f>
        <v>69</v>
      </c>
      <c r="PU180" s="115">
        <f>ROUND(GA180/MAX(GA$9:GA$497)*100,0)</f>
        <v>87</v>
      </c>
      <c r="PV180" s="115">
        <f>ROUND(GB180/MAX(GB$9:GB$497)*100,0)</f>
        <v>36</v>
      </c>
      <c r="PW180" s="115">
        <f>ROUND(GC180/MAX(GC$9:GC$497)*100,0)</f>
        <v>52</v>
      </c>
      <c r="PX180" s="115">
        <f>ROUND(GD180/MAX(GD$9:GD$497)*100,0)</f>
        <v>55</v>
      </c>
      <c r="PY180" s="115">
        <f>ROUND(GE180/MAX(GE$9:GE$497)*100,0)</f>
        <v>21</v>
      </c>
      <c r="PZ180" s="115">
        <f>ROUND(GF180/MAX(GF$9:GF$497)*100,0)</f>
        <v>44</v>
      </c>
      <c r="QA180" s="116">
        <f>ROUND(GG180/MAX(GG$9:GG$497)*100,0)</f>
        <v>50</v>
      </c>
      <c r="QB180" s="115">
        <f>ROUND(GH180/MAX(GH$9:GH$497)*100,0)</f>
        <v>66</v>
      </c>
      <c r="QC180" s="121">
        <f>ROUND(GI180/MAX(GI$9:GI$497)*100,0)</f>
        <v>45</v>
      </c>
      <c r="QD180" s="120">
        <f>ROUND(AVERAGEIF($ES$9:$ES$497,$ES180,PT$9:PT$497),0)</f>
        <v>47</v>
      </c>
      <c r="QE180" s="120">
        <f>ROUND(AVERAGEIF($ES$9:$ES$497,$ES180,PU$9:PU$497),0)</f>
        <v>61</v>
      </c>
      <c r="QF180" s="120">
        <f>ROUND(AVERAGEIF($ES$9:$ES$497,$ES180,PV$9:PV$497),0)</f>
        <v>21</v>
      </c>
      <c r="QG180" s="120">
        <f>ROUND(AVERAGEIF($ES$9:$ES$497,$ES180,PW$9:PW$497),0)</f>
        <v>34</v>
      </c>
      <c r="QH180" s="120">
        <f>ROUND(AVERAGEIF($ES$9:$ES$497,$ES180,PX$9:PX$497),0)</f>
        <v>48</v>
      </c>
      <c r="QI180" s="120">
        <f>ROUND(AVERAGEIF($ES$9:$ES$497,$ES180,PY$9:PY$497),0)</f>
        <v>18</v>
      </c>
      <c r="QJ180" s="120">
        <f>ROUND(AVERAGEIF($ES$9:$ES$497,$ES180,PZ$9:PZ$497),0)</f>
        <v>31</v>
      </c>
      <c r="QK180" s="120">
        <f>ROUND(AVERAGEIF($ES$9:$ES$497,$ES180,QA$9:QA$497),0)</f>
        <v>40</v>
      </c>
      <c r="QL180" s="120">
        <f>ROUND(AVERAGEIF($ES$9:$ES$497,$ES180,QB$9:QB$497),0)</f>
        <v>51</v>
      </c>
      <c r="QM180" s="120">
        <f>ROUND(AVERAGEIF($ES$9:$ES$497,$ES180,QC$9:QC$497),0)</f>
        <v>32</v>
      </c>
      <c r="QN180" s="114">
        <f t="shared" si="297"/>
        <v>646</v>
      </c>
      <c r="QO180" s="115">
        <f t="shared" si="298"/>
        <v>722</v>
      </c>
      <c r="QP180" s="115">
        <f t="shared" si="299"/>
        <v>866</v>
      </c>
      <c r="QQ180" s="115">
        <f t="shared" si="300"/>
        <v>796</v>
      </c>
      <c r="QR180" s="115">
        <f t="shared" si="301"/>
        <v>744</v>
      </c>
      <c r="QS180" s="119">
        <f t="shared" si="302"/>
        <v>544</v>
      </c>
      <c r="QT180" s="114">
        <f>ROUND((QN180-MIN(QN$9:QN$497))/(MAX(QN$9:QN$497)-MIN(QN$9:QN$497))*100,0)</f>
        <v>65</v>
      </c>
      <c r="QU180" s="115">
        <f>ROUND((QO180-MIN(QO$9:QO$497))/(MAX(QO$9:QO$497)-MIN(QO$9:QO$497))*100,0)</f>
        <v>74</v>
      </c>
      <c r="QV180" s="115">
        <f>ROUND((QP180-MIN(QP$9:QP$497))/(MAX(QP$9:QP$497)-MIN(QP$9:QP$497))*100,0)</f>
        <v>75</v>
      </c>
      <c r="QW180" s="115">
        <f>ROUND((QQ180-MIN(QQ$9:QQ$497))/(MAX(QQ$9:QQ$497)-MIN(QQ$9:QQ$497))*100,0)</f>
        <v>64</v>
      </c>
      <c r="QX180" s="115">
        <f>ROUND((QR180-MIN(QR$9:QR$497))/(MAX(QR$9:QR$497)-MIN(QR$9:QR$497))*100,0)</f>
        <v>87</v>
      </c>
      <c r="QY180" s="115">
        <f>ROUND((QS180-MIN(QS$9:QS$497))/(MAX(QS$9:QS$497)-MIN(QS$9:QS$497))*100,0)</f>
        <v>73</v>
      </c>
      <c r="QZ180" s="114">
        <f>RANK(QN180,QN$9:QN$497,0)</f>
        <v>31</v>
      </c>
      <c r="RA180" s="115">
        <f>RANK(QO180,QO$9:QO$497,0)</f>
        <v>4</v>
      </c>
      <c r="RB180" s="115">
        <f>RANK(QP180,QP$9:QP$497,0)</f>
        <v>10</v>
      </c>
      <c r="RC180" s="115">
        <f>RANK(QQ180,QQ$9:QQ$497,0)</f>
        <v>37</v>
      </c>
      <c r="RD180" s="115">
        <f>RANK(QR180,QR$9:QR$497,0)</f>
        <v>20</v>
      </c>
      <c r="RE180" s="115">
        <f>RANK(QS180,QS$9:QS$497,0)</f>
        <v>26</v>
      </c>
      <c r="RF180" s="122"/>
      <c r="RG180" s="115">
        <f>($RH$3*(IH180+IJ180)*100*100/MAX(EX$9:EX$497)*$RO$3) +($RH$3*(II180+IJ180)*100*100/MAX(EX$9:EX$497)*$RO$4) + ($RH$3*IK180*100*100/MAX(EX$9:EX$497)*0.098)</f>
        <v>0</v>
      </c>
      <c r="RH180" s="115">
        <f>($RH$4*IL180*100*100/MAX(EZ$9:EZ$497))*$RQ$3</f>
        <v>9.2000000000000011</v>
      </c>
      <c r="RI180" s="115">
        <f>($RH$3*IM180*100*100/MAX(EY$9:EY$497))*$RQ$4</f>
        <v>0</v>
      </c>
      <c r="RJ180" s="115">
        <f>($RH$3*IN180*100*100/MAX(EX$9:EX$497))</f>
        <v>0</v>
      </c>
      <c r="RK180" s="115">
        <f>($RH$4*IO180*100*100/MAX(EZ$9:EZ$497))*$RQ$3</f>
        <v>0</v>
      </c>
      <c r="RL180" s="115">
        <f>(($RL$4*IP180*100*((100/MAX(EX$9:EX$497)+100/MAX(EZ$9:EZ$497))/2))+($RL$4*IQ180*100*((100/MAX(EX$9:EX$497)+100/MAX(EZ$9:EZ$497))/2))+($RL$4*IR180*100*((100/MAX(EX$9:EX$497)+100/MAX(EZ$9:EZ$497))/2))+($RL$4*IS180*100*((100/MAX(EX$9:EX$497)+100/MAX(EZ$9:EZ$497))/2))+($RL$4*IT180*100*((100/MAX(EX$9:EX$497)+100/MAX(EZ$9:EZ$497))/2))+($RL$4*IU180*100*((100/MAX(EX$9:EX$497)+100/MAX(EZ$9:EZ$497))/2))+($RL$4*IV180*100*((100/MAX(EX$9:EX$497)+100/MAX(EZ$9:EZ$497))/2))+($RL$4*IW180*100*((100/MAX(EX$9:EX$497)+100/MAX(EZ$9:EZ$497))/2)))*$RS$3</f>
        <v>0</v>
      </c>
      <c r="RM180" s="115">
        <f>(($RH$3*IX180*100*100/MAX(EX$9:EX$497))+($RH$3*IY180*100*100/MAX(EX$9:EX$497))+($RH$3*IZ180*100*100/MAX(EX$9:EX$497))+($RH$3*JA180*100*100/MAX(EX$9:EX$497))+($RH$3*JB180*100*100/MAX(EX$9:EX$497))+($RH$3*JC180*100*100/MAX(EX$9:EX$497))+($RH$3*JD180*100*100/MAX(EX$9:EX$497))+($RH$3*JE180*100*100/MAX(EX$9:EX$497)))*$RS$4</f>
        <v>0</v>
      </c>
      <c r="RN180" s="115">
        <f>(($RH$4*JF180*100*100/MAX(EZ$9:EZ$497)) + ($RH$4*JG180*100*100/MAX(EZ$9:EZ$497)) + ($RH$4*JH180*100*100/MAX(EZ$9:EZ$497)) + ($RH$4*JI180*100*100/MAX(EZ$9:EZ$497)) + ($RH$4*JJ180*100*100/MAX(EZ$9:EZ$497)) + ($RH$4*JK180*100*100/MAX(EZ$9:EZ$497)) + ($RH$4*JL180*100*100/MAX(EZ$9:EZ$497)) + ($RH$4*JM180*100*100/MAX(EZ$9:EZ$497)))*$RU$3</f>
        <v>0</v>
      </c>
      <c r="RO180" s="115">
        <f>(($RL$4*JN180*100*((100/MAX(EX$9:EX$497)+100/MAX(EZ$9:EZ$497))/2))+($RL$4*JO180*100*((100/MAX(EX$9:EX$497)+100/MAX(EZ$9:EZ$497))/2))+($RL$4*JP180*100*((100/MAX(EX$9:EX$497)+100/MAX(EZ$9:EZ$497))/2))+($RL$4*JQ180*100*((100/MAX(EX$9:EX$497)+100/MAX(EZ$9:EZ$497))/2))+($RL$4*JR180*100*((100/MAX(EX$9:EX$497)+100/MAX(EZ$9:EZ$497))/2))+($RL$4*JS180*100*((100/MAX(EX$9:EX$497)+100/MAX(EZ$9:EZ$497))/2))+($RL$4*JT180*100*((100/MAX(EX$9:EX$497)+100/MAX(EZ$9:EZ$497))/2))+($RL$4*JU180*100*((100/MAX(EX$9:EX$497)+100/MAX(EZ$9:EZ$497))/2))+($RL$4*JV180*100*((100/MAX(EX$9:EX$497)+100/MAX(EZ$9:EZ$497))/2))+($RL$4*JW180*100*((100/MAX(EX$9:EX$497)+100/MAX(EZ$9:EZ$497))/2))+($RL$4*JX180*100*((100/MAX(EX$9:EX$497)+100/MAX(EZ$9:EZ$497))/2))+($RL$4*JY180*100*((100/MAX(EX$9:EX$497)+100/MAX(EZ$9:EZ$497))/2))+($RL$4*JZ180*100*((100/MAX(EX$9:EX$497)+100/MAX(EZ$9:EZ$497))/2)))*$RW$3/2</f>
        <v>0</v>
      </c>
      <c r="RP180" s="119">
        <f>($RJ$3*KA180*100*100/MAX(FA$9:FA$497)) + ($RJ$3*KB180*100*100/MAX(FA$9:FA$497)/2) + ($RJ$3*KC180*100*100/MAX(FA$9:FA$497)/2) + ($RJ$3*KD180*100*100/MAX(FA$9:FA$497)/4) + ($RJ$3*KE180*100*100/MAX(FA$9:FA$497)/4)</f>
        <v>0</v>
      </c>
      <c r="RQ180" s="118">
        <f>($RL$4*KF180*100*((100/MAX(EX$9:EX$497)+100/MAX(EZ$9:EZ$497)))) * ($RO$3/2) + (($RL$4*KG180*100*((100/MAX(EX$9:EX$497)+100/MAX(EZ$9:EZ$497))))+($RL$4*KH180*100*((100/MAX(EX$9:EX$497)+100/MAX(EZ$9:EZ$497))))+($RL$4*KI180*100*((100/MAX(EX$9:EX$497)+100/MAX(EZ$9:EZ$497))))+($RL$4*KJ180*100*((100/MAX(EX$9:EX$497)+100/MAX(EZ$9:EZ$497))))+($RL$4*KK180*100*((100/MAX(EX$9:EX$497)+100/MAX(EZ$9:EZ$497))))+($RL$4*KL180*100*((100/MAX(EX$9:EX$497)+100/MAX(EZ$9:EZ$497))))+($RL$4*KM180*100*((100/MAX(EX$9:EX$497)+100/MAX(EZ$9:EZ$497))))+($RL$4*KN180*100*((100/MAX(EX$9:EX$497)+100/MAX(EZ$9:EZ$497))))+($RL$4*KO180*100*((100/MAX(EX$9:EX$497)+100/MAX(EZ$9:EZ$497))))+($RL$4*KP180*100*((100/MAX(EX$9:EX$497)+100/MAX(EZ$9:EZ$497))))+($RL$4*KQ180*100*((100/MAX(EX$9:EX$497)+100/MAX(EZ$9:EZ$497))))+($RL$4*KR180*100*((100/MAX(EX$9:EX$497)+100/MAX(EZ$9:EZ$497))))+($RL$4*KS180*100*((100/MAX(EX$9:EX$497)+100/MAX(EZ$9:EZ$497))))+($RL$4*KV180*100*((100/MAX(EX$9:EX$497)+100/MAX(EZ$9:EZ$497))))) * (($RO$3+$RO$4)/6)</f>
        <v>0</v>
      </c>
      <c r="RR180" s="115">
        <f>(($RL$4*KW180*100*((100/MAX(EX$9:EX$497)+100/MAX(EZ$9:EZ$497))))) * ($RO$3/2) + (($RL$4*KX180*100*((100/MAX(EX$9:EX$497)+100/MAX(EZ$9:EZ$497))))+($RL$4*KY180*100*((100/MAX(EX$9:EX$497)+100/MAX(EZ$9:EZ$497))))+($RL$4*KZ180*100*((100/MAX(EX$9:EX$497)+100/MAX(EZ$9:EZ$497))))+($RL$4*LA180*100*((100/MAX(EX$9:EX$497)+100/MAX(EZ$9:EZ$497))))+($RL$4*LB180*100*((100/MAX(EX$9:EX$497)+100/MAX(EZ$9:EZ$497))))+($RL$4*LC180*100*((100/MAX(EX$9:EX$497)+100/MAX(EZ$9:EZ$497))))) * (($RO$3+$RO$4)/6)</f>
        <v>0</v>
      </c>
      <c r="RS180" s="119">
        <f>(($RL$4*LD180*100*((100/MAX(EX$9:EX$497)+100/MAX(EZ$9:EZ$497))))+($RL$4*LE180*100*((100/MAX(EX$9:EX$497)+100/MAX(EZ$9:EZ$497))))) * (($RO$3+$RO$4)/6)</f>
        <v>0</v>
      </c>
      <c r="RT180" s="118">
        <f>($RJ$4*LH180*100*(100/MAX(EV$9:EV$497)))+($RJ$4*LI180*100*(100/MAX(EV$9:EV$497)))</f>
        <v>0</v>
      </c>
      <c r="RU180" s="119">
        <f>($RJ$4*LJ180*(100/MAX(EV$9:EV$497)))/2 + ($RL$3*LK180*(100/MAX(EW$9:EW$497))) + ($RJ$4*LL180*(100/MAX(EV$9:EV$497)))/4 + ($RL$3*LM180*(100/MAX(EW$9:EW$497)))</f>
        <v>14.173228346456694</v>
      </c>
      <c r="RV180" s="118">
        <f>($RJ$4*LN180*100*100/MAX(EV$9:EV$497)/2)+($RJ$4*LO180*100*100/MAX(EV$9:EV$497)/2)+($RJ$4*LP180*100*100/MAX(EV$9:EV$497))+($RJ$4*LQ180*100*100/MAX(EV$9:EV$497))+($RJ$4*LR180*100*100/MAX(EV$9:EV$497))</f>
        <v>0</v>
      </c>
      <c r="RW180" s="115">
        <f>($RJ$4*LS180*100*100/MAX(EV$9:EV$497)) + (($RJ$4*LT180*100*100/MAX(EV$9:EV$497))+($RJ$4*LU180*100*100/MAX(EV$9:EV$497))+($RJ$4*LV180*100*100/MAX(EV$9:EV$497))+($RJ$4*LW180*100*100/MAX(EV$9:EV$497))+($RJ$4*LX180*100*100/MAX(EV$9:EV$497))+($RJ$4*LY180*100*100/MAX(EV$9:EV$497))+($RJ$4*LZ180*100*100/MAX(EV$9:EV$497))+($RJ$4*MA180*100*100/MAX(EV$9:EV$497)))/2</f>
        <v>4.213483146067416</v>
      </c>
      <c r="RX180" s="119">
        <f>($RJ$4*MB180*100*100/MAX(EV$9:EV$497))+($RJ$4*MC180*100*100/MAX(EV$9:EV$497))+($RJ$4*MD180*100*100/MAX(EV$9:EV$497))+($RJ$4*ME180*100*100/MAX(EV$9:EV$497))+($RJ$4*MF180*100*100/MAX(EV$9:EV$497))+($RJ$4*MG180*100*100/MAX(EV$9:EV$497))+($RJ$4*MH180*100*100/MAX(EV$9:EV$497))+($RJ$4*MI180*100*100/MAX(EV$9:EV$497))+($RJ$4*MJ180*100*100/MAX(EV$9:EV$497))+($RJ$4*MK180*100*100/MAX(EV$9:EV$497))+($RJ$4*ML180*100*100/MAX(EV$9:EV$497))+($RJ$4*MM180*100*100/MAX(EV$9:EV$497))+($RJ$4*MN180*100*100/MAX(EV$9:EV$497))</f>
        <v>0</v>
      </c>
      <c r="RY180" s="118">
        <f>($RJ$4*MQ180*100*100/MAX(EV$9:EV$497))/2 + (($RJ$4*MR180*100*100/MAX(EV$9:EV$497))+($RJ$4*MS180*100*100/MAX(EV$9:EV$497))+($RJ$4*MT180*100*100/MAX(EV$9:EV$497))+($RJ$4*MU180*100*100/MAX(EV$9:EV$497))+($RJ$4*MV180*100*100/MAX(EV$9:EV$497))+($RJ$4*MW180*100*100/MAX(EV$9:EV$497))+($RJ$4*MX180*100*100/MAX(EV$9:EV$497))+($RJ$4*MY180*100*100/MAX(EV$9:EV$497))+($RJ$4*MZ180*100*100/MAX(EV$9:EV$497))+($RJ$4*NA180*100*100/MAX(EV$9:EV$497))+($RJ$4*NB180*100*100/MAX(EV$9:EV$497))+($RJ$4*NC180*100*100/MAX(EV$9:EV$497))+($RJ$4*ND180*100*100/MAX(EV$9:EV$497))+($RJ$4*NG180*100*100/MAX(EV$9:EV$497)))/4</f>
        <v>8.4269662921348321</v>
      </c>
      <c r="RZ180" s="115">
        <f>($RJ$4*NH180*100*100/MAX(EV$9:EV$497))/2 + (($RJ$4*NI180*100*100/MAX(EV$9:EV$497))+($RJ$4*NJ180*100*100/MAX(EV$9:EV$497))+($RJ$4*NK180*100*100/MAX(EV$9:EV$497))+($RJ$4*NL180*100*100/MAX(EV$9:EV$497))+($RJ$4*NM180*100*100/MAX(EV$9:EV$497))+($RJ$4*NN180*100*100/MAX(EV$9:EV$497)))/4</f>
        <v>0</v>
      </c>
      <c r="SA180" s="117">
        <f>(($RJ$4*NO180*100*100/MAX(EV$9:EV$497))+($RJ$4*NP180*100*100/MAX(EV$9:EV$497)))/4</f>
        <v>0</v>
      </c>
      <c r="SB180" s="118">
        <f t="shared" si="341"/>
        <v>36.013677784658938</v>
      </c>
      <c r="SC180" s="115">
        <f t="shared" si="342"/>
        <v>5.3627355569317885</v>
      </c>
      <c r="SD180" s="115">
        <f t="shared" si="343"/>
        <v>46.783419446164743</v>
      </c>
      <c r="SE180" s="115">
        <f t="shared" si="344"/>
        <v>5.3627355569317885</v>
      </c>
      <c r="SF180" s="115">
        <f t="shared" si="345"/>
        <v>6.7034194461647356</v>
      </c>
      <c r="SG180" s="115">
        <f t="shared" si="346"/>
        <v>26.813677784658942</v>
      </c>
      <c r="SH180" s="115">
        <f>ROUND(SB180/MAX(SB$9:SB$497)*100,0)</f>
        <v>45</v>
      </c>
      <c r="SI180" s="115">
        <f>ROUND(SC180/MAX(SC$9:SC$497)*100,0)</f>
        <v>8</v>
      </c>
      <c r="SJ180" s="115">
        <f>ROUND(SD180/MAX(SD$9:SD$497)*100,0)</f>
        <v>75</v>
      </c>
      <c r="SK180" s="115">
        <f>ROUND(SE180/MAX(SE$9:SE$497)*100,0)</f>
        <v>4</v>
      </c>
      <c r="SL180" s="115">
        <f>ROUND(SF180/MAX(SF$9:SF$497)*100,0)</f>
        <v>16</v>
      </c>
      <c r="SM180" s="121">
        <f>ROUND(SG180/MAX(SG$9:SG$497)*100,0)</f>
        <v>25</v>
      </c>
      <c r="SN180" s="115">
        <f>ROUND(AVERAGEIF($ES$9:$ES$497,$ES180,SH$9:SH$497),0)</f>
        <v>12</v>
      </c>
      <c r="SO180" s="115">
        <f>ROUND(AVERAGEIF($ES$9:$ES$497,$ES180,SI$9:SI$497),0)</f>
        <v>5</v>
      </c>
      <c r="SP180" s="115">
        <f>ROUND(AVERAGEIF($ES$9:$ES$497,$ES180,SJ$9:SJ$497),0)</f>
        <v>26</v>
      </c>
      <c r="SQ180" s="115">
        <f>ROUND(AVERAGEIF($ES$9:$ES$497,$ES180,SK$9:SK$497),0)</f>
        <v>6</v>
      </c>
      <c r="SR180" s="115">
        <f>ROUND(AVERAGEIF($ES$9:$ES$497,$ES180,SL$9:SL$497),0)</f>
        <v>8</v>
      </c>
      <c r="SS180" s="121">
        <f>ROUND(AVERAGEIF($ES$9:$ES$497,$ES180,SM$9:SM$497),0)</f>
        <v>4</v>
      </c>
      <c r="ST180" s="114">
        <f>RANK(SB180,SB$9:SB$497,0)</f>
        <v>90</v>
      </c>
      <c r="SU180" s="115">
        <f>RANK(SC180,SC$9:SC$497,0)</f>
        <v>176</v>
      </c>
      <c r="SV180" s="115">
        <f>RANK(SD180,SD$9:SD$497,0)</f>
        <v>6</v>
      </c>
      <c r="SW180" s="115">
        <f>RANK(SE180,SE$9:SE$497,0)</f>
        <v>176</v>
      </c>
      <c r="SX180" s="115">
        <f>RANK(SF180,SF$9:SF$497,0)</f>
        <v>37</v>
      </c>
      <c r="SY180" s="115">
        <f>RANK(SG180,SG$9:SG$497,0)</f>
        <v>45</v>
      </c>
      <c r="SZ180" s="115">
        <f>COUNTIFS(SB$9:SB$497,"&gt;"&amp;SB180,$ES$9:$ES$497,$ES180)+1</f>
        <v>4</v>
      </c>
      <c r="TA180" s="115">
        <f>COUNTIFS(SC$9:SC$497,"&gt;"&amp;SC180,$ES$9:$ES$497,$ES180)+1</f>
        <v>13</v>
      </c>
      <c r="TB180" s="115">
        <f>COUNTIFS(SD$9:SD$497,"&gt;"&amp;SD180,$ES$9:$ES$497,$ES180)+1</f>
        <v>6</v>
      </c>
      <c r="TC180" s="115">
        <f>COUNTIFS(SE$9:SE$497,"&gt;"&amp;SE180,$ES$9:$ES$497,$ES180)+1</f>
        <v>13</v>
      </c>
      <c r="TD180" s="115">
        <f>COUNTIFS(SF$9:SF$497,"&gt;"&amp;SF180,$ES$9:$ES$497,$ES180)+1</f>
        <v>10</v>
      </c>
      <c r="TE180" s="117">
        <f>COUNTIFS(SG$9:SG$497,"&gt;"&amp;SG180,$ES$9:$ES$497,$ES180)+1</f>
        <v>2</v>
      </c>
      <c r="TF180" s="118">
        <f t="shared" si="347"/>
        <v>102</v>
      </c>
      <c r="TG180" s="115">
        <f t="shared" si="348"/>
        <v>57</v>
      </c>
      <c r="TH180" s="115">
        <f t="shared" si="349"/>
        <v>131</v>
      </c>
      <c r="TI180" s="115">
        <f t="shared" si="350"/>
        <v>61</v>
      </c>
      <c r="TJ180" s="115">
        <f t="shared" si="351"/>
        <v>63</v>
      </c>
      <c r="TK180" s="115">
        <f t="shared" si="352"/>
        <v>79</v>
      </c>
      <c r="TL180" s="117">
        <f t="shared" si="353"/>
        <v>75</v>
      </c>
      <c r="TM180" s="118">
        <f>ROUND(TF180/MAX(TF$9:TF$497)*100,0)</f>
        <v>57</v>
      </c>
      <c r="TN180" s="115">
        <f>ROUND(TG180/MAX(TG$9:TG$497)*100,0)</f>
        <v>31</v>
      </c>
      <c r="TO180" s="115">
        <f>ROUND(TH180/MAX(TH$9:TH$497)*100,0)</f>
        <v>72</v>
      </c>
      <c r="TP180" s="115">
        <f>ROUND(TI180/MAX(TI$9:TI$497)*100,0)</f>
        <v>34</v>
      </c>
      <c r="TQ180" s="115">
        <f>ROUND(TJ180/MAX(TJ$9:TJ$497)*100,0)</f>
        <v>32</v>
      </c>
      <c r="TR180" s="115">
        <f>ROUND(TK180/MAX(TK$9:TK$497)*100,0)</f>
        <v>40</v>
      </c>
      <c r="TS180" s="119">
        <f>ROUND(TL180/MAX(TL$9:TL$497)*100,0)</f>
        <v>38</v>
      </c>
      <c r="TT180" s="120">
        <f>RANK(TM180,TM$9:TM$497,0)</f>
        <v>119</v>
      </c>
      <c r="TU180" s="115">
        <f>RANK(TN180,TN$9:TN$497,0)</f>
        <v>203</v>
      </c>
      <c r="TV180" s="115">
        <f>RANK(TO180,TO$9:TO$497,0)</f>
        <v>11</v>
      </c>
      <c r="TW180" s="115">
        <f>RANK(TP180,TP$9:TP$497,0)</f>
        <v>182</v>
      </c>
      <c r="TX180" s="115">
        <f>RANK(TQ180,TQ$9:TQ$497,0)</f>
        <v>121</v>
      </c>
      <c r="TY180" s="115">
        <f>RANK(TR180,TR$9:TR$497,0)</f>
        <v>88</v>
      </c>
      <c r="TZ180" s="121">
        <f>RANK(TS180,TS$9:TS$497,0)</f>
        <v>80</v>
      </c>
      <c r="UA180" s="132"/>
      <c r="UB180" s="7" t="s">
        <v>1</v>
      </c>
    </row>
    <row r="181" spans="1:548" x14ac:dyDescent="0.15">
      <c r="A181" s="62">
        <v>173</v>
      </c>
      <c r="B181" s="203" t="s">
        <v>966</v>
      </c>
      <c r="C181" s="63"/>
      <c r="D181" s="63"/>
      <c r="E181" s="64" t="s">
        <v>518</v>
      </c>
      <c r="F181" s="65">
        <v>17</v>
      </c>
      <c r="G181" s="65" t="s">
        <v>558</v>
      </c>
      <c r="H181" s="65" t="s">
        <v>927</v>
      </c>
      <c r="I181" s="66" t="s">
        <v>521</v>
      </c>
      <c r="J181" s="67" t="s">
        <v>521</v>
      </c>
      <c r="K181" s="67" t="s">
        <v>521</v>
      </c>
      <c r="L181" s="67" t="s">
        <v>521</v>
      </c>
      <c r="M181" s="67" t="s">
        <v>521</v>
      </c>
      <c r="N181" s="67" t="s">
        <v>521</v>
      </c>
      <c r="O181" s="67" t="s">
        <v>521</v>
      </c>
      <c r="P181" s="67" t="s">
        <v>521</v>
      </c>
      <c r="Q181" s="67" t="s">
        <v>521</v>
      </c>
      <c r="R181" s="68" t="s">
        <v>521</v>
      </c>
      <c r="S181" s="69" t="s">
        <v>521</v>
      </c>
      <c r="T181" s="67" t="s">
        <v>521</v>
      </c>
      <c r="U181" s="67" t="s">
        <v>521</v>
      </c>
      <c r="V181" s="67" t="s">
        <v>521</v>
      </c>
      <c r="W181" s="67" t="s">
        <v>521</v>
      </c>
      <c r="X181" s="67" t="s">
        <v>521</v>
      </c>
      <c r="Y181" s="67" t="s">
        <v>521</v>
      </c>
      <c r="Z181" s="67" t="s">
        <v>521</v>
      </c>
      <c r="AA181" s="67" t="s">
        <v>521</v>
      </c>
      <c r="AB181" s="68" t="s">
        <v>521</v>
      </c>
      <c r="AC181" s="69" t="s">
        <v>521</v>
      </c>
      <c r="AD181" s="67" t="s">
        <v>521</v>
      </c>
      <c r="AE181" s="67" t="s">
        <v>521</v>
      </c>
      <c r="AF181" s="67" t="s">
        <v>521</v>
      </c>
      <c r="AG181" s="67" t="s">
        <v>521</v>
      </c>
      <c r="AH181" s="67" t="s">
        <v>521</v>
      </c>
      <c r="AI181" s="67" t="s">
        <v>521</v>
      </c>
      <c r="AJ181" s="67" t="s">
        <v>521</v>
      </c>
      <c r="AK181" s="67" t="s">
        <v>521</v>
      </c>
      <c r="AL181" s="68" t="s">
        <v>521</v>
      </c>
      <c r="AM181" s="69" t="s">
        <v>521</v>
      </c>
      <c r="AN181" s="67" t="s">
        <v>521</v>
      </c>
      <c r="AO181" s="67" t="s">
        <v>521</v>
      </c>
      <c r="AP181" s="67" t="s">
        <v>521</v>
      </c>
      <c r="AQ181" s="67" t="s">
        <v>521</v>
      </c>
      <c r="AR181" s="67" t="s">
        <v>521</v>
      </c>
      <c r="AS181" s="67" t="s">
        <v>521</v>
      </c>
      <c r="AT181" s="67" t="s">
        <v>521</v>
      </c>
      <c r="AU181" s="67" t="s">
        <v>521</v>
      </c>
      <c r="AV181" s="68" t="s">
        <v>521</v>
      </c>
      <c r="AW181" s="69" t="s">
        <v>521</v>
      </c>
      <c r="AX181" s="67" t="s">
        <v>521</v>
      </c>
      <c r="AY181" s="67" t="s">
        <v>521</v>
      </c>
      <c r="AZ181" s="67" t="s">
        <v>521</v>
      </c>
      <c r="BA181" s="67" t="s">
        <v>521</v>
      </c>
      <c r="BB181" s="67" t="s">
        <v>521</v>
      </c>
      <c r="BC181" s="67" t="s">
        <v>521</v>
      </c>
      <c r="BD181" s="67" t="s">
        <v>521</v>
      </c>
      <c r="BE181" s="67" t="s">
        <v>521</v>
      </c>
      <c r="BF181" s="68" t="s">
        <v>521</v>
      </c>
      <c r="BG181" s="69" t="s">
        <v>521</v>
      </c>
      <c r="BH181" s="67" t="s">
        <v>521</v>
      </c>
      <c r="BI181" s="67" t="s">
        <v>521</v>
      </c>
      <c r="BJ181" s="67" t="s">
        <v>521</v>
      </c>
      <c r="BK181" s="67" t="s">
        <v>521</v>
      </c>
      <c r="BL181" s="67" t="s">
        <v>521</v>
      </c>
      <c r="BM181" s="67" t="s">
        <v>521</v>
      </c>
      <c r="BN181" s="67" t="s">
        <v>521</v>
      </c>
      <c r="BO181" s="67" t="s">
        <v>521</v>
      </c>
      <c r="BP181" s="68" t="s">
        <v>521</v>
      </c>
      <c r="BQ181" s="70" t="s">
        <v>521</v>
      </c>
      <c r="BR181" s="67" t="s">
        <v>521</v>
      </c>
      <c r="BS181" s="67" t="s">
        <v>521</v>
      </c>
      <c r="BT181" s="67" t="s">
        <v>521</v>
      </c>
      <c r="BU181" s="67" t="s">
        <v>521</v>
      </c>
      <c r="BV181" s="67" t="s">
        <v>521</v>
      </c>
      <c r="BW181" s="67" t="s">
        <v>521</v>
      </c>
      <c r="BX181" s="67" t="s">
        <v>521</v>
      </c>
      <c r="BY181" s="67" t="s">
        <v>521</v>
      </c>
      <c r="BZ181" s="68" t="s">
        <v>521</v>
      </c>
      <c r="CA181" s="69" t="s">
        <v>521</v>
      </c>
      <c r="CB181" s="67" t="s">
        <v>521</v>
      </c>
      <c r="CC181" s="67" t="s">
        <v>521</v>
      </c>
      <c r="CD181" s="67" t="s">
        <v>521</v>
      </c>
      <c r="CE181" s="67" t="s">
        <v>521</v>
      </c>
      <c r="CF181" s="67" t="s">
        <v>521</v>
      </c>
      <c r="CG181" s="67" t="s">
        <v>521</v>
      </c>
      <c r="CH181" s="67" t="s">
        <v>521</v>
      </c>
      <c r="CI181" s="67" t="s">
        <v>521</v>
      </c>
      <c r="CJ181" s="68" t="s">
        <v>521</v>
      </c>
      <c r="CK181" s="69" t="s">
        <v>521</v>
      </c>
      <c r="CL181" s="67" t="s">
        <v>521</v>
      </c>
      <c r="CM181" s="67" t="s">
        <v>521</v>
      </c>
      <c r="CN181" s="67" t="s">
        <v>521</v>
      </c>
      <c r="CO181" s="67" t="s">
        <v>521</v>
      </c>
      <c r="CP181" s="67" t="s">
        <v>521</v>
      </c>
      <c r="CQ181" s="67" t="s">
        <v>521</v>
      </c>
      <c r="CR181" s="67" t="s">
        <v>521</v>
      </c>
      <c r="CS181" s="67" t="s">
        <v>521</v>
      </c>
      <c r="CT181" s="68" t="s">
        <v>521</v>
      </c>
      <c r="CU181" s="69" t="s">
        <v>521</v>
      </c>
      <c r="CV181" s="67" t="s">
        <v>521</v>
      </c>
      <c r="CW181" s="67" t="s">
        <v>521</v>
      </c>
      <c r="CX181" s="67" t="s">
        <v>521</v>
      </c>
      <c r="CY181" s="67" t="s">
        <v>521</v>
      </c>
      <c r="CZ181" s="67" t="s">
        <v>521</v>
      </c>
      <c r="DA181" s="67" t="s">
        <v>521</v>
      </c>
      <c r="DB181" s="67" t="s">
        <v>521</v>
      </c>
      <c r="DC181" s="67" t="s">
        <v>521</v>
      </c>
      <c r="DD181" s="68" t="s">
        <v>521</v>
      </c>
      <c r="DE181" s="69" t="s">
        <v>521</v>
      </c>
      <c r="DF181" s="71" t="s">
        <v>521</v>
      </c>
      <c r="DG181" s="67" t="s">
        <v>521</v>
      </c>
      <c r="DH181" s="67" t="s">
        <v>521</v>
      </c>
      <c r="DI181" s="67" t="s">
        <v>521</v>
      </c>
      <c r="DJ181" s="67" t="s">
        <v>521</v>
      </c>
      <c r="DK181" s="67" t="s">
        <v>521</v>
      </c>
      <c r="DL181" s="67" t="s">
        <v>521</v>
      </c>
      <c r="DM181" s="67" t="s">
        <v>521</v>
      </c>
      <c r="DN181" s="68" t="s">
        <v>521</v>
      </c>
      <c r="DO181" s="70" t="s">
        <v>521</v>
      </c>
      <c r="DP181" s="71" t="s">
        <v>521</v>
      </c>
      <c r="DQ181" s="67" t="s">
        <v>521</v>
      </c>
      <c r="DR181" s="67" t="s">
        <v>521</v>
      </c>
      <c r="DS181" s="67" t="s">
        <v>521</v>
      </c>
      <c r="DT181" s="67" t="s">
        <v>521</v>
      </c>
      <c r="DU181" s="67" t="s">
        <v>521</v>
      </c>
      <c r="DV181" s="67" t="s">
        <v>521</v>
      </c>
      <c r="DW181" s="67" t="s">
        <v>521</v>
      </c>
      <c r="DX181" s="72" t="s">
        <v>521</v>
      </c>
      <c r="DY181" s="73" t="s">
        <v>522</v>
      </c>
      <c r="DZ181" s="74">
        <v>2</v>
      </c>
      <c r="EA181" s="74">
        <v>3</v>
      </c>
      <c r="EB181" s="74">
        <v>3</v>
      </c>
      <c r="EC181" s="75">
        <v>4</v>
      </c>
      <c r="ED181" s="76" t="s">
        <v>522</v>
      </c>
      <c r="EE181" s="74">
        <f t="shared" si="303"/>
        <v>2</v>
      </c>
      <c r="EF181" s="74">
        <f t="shared" si="304"/>
        <v>6</v>
      </c>
      <c r="EG181" s="74">
        <f t="shared" si="305"/>
        <v>18</v>
      </c>
      <c r="EH181" s="77">
        <f t="shared" si="306"/>
        <v>72</v>
      </c>
      <c r="EI181" s="73">
        <v>20</v>
      </c>
      <c r="EJ181" s="74">
        <v>30</v>
      </c>
      <c r="EK181" s="74">
        <v>50</v>
      </c>
      <c r="EL181" s="74">
        <v>80</v>
      </c>
      <c r="EM181" s="75">
        <v>230</v>
      </c>
      <c r="EN181" s="78">
        <v>1</v>
      </c>
      <c r="EO181" s="79">
        <f t="shared" si="307"/>
        <v>0.75</v>
      </c>
      <c r="EP181" s="79">
        <f t="shared" si="308"/>
        <v>0.41666666666666669</v>
      </c>
      <c r="EQ181" s="79">
        <f t="shared" si="309"/>
        <v>0.22222222222222224</v>
      </c>
      <c r="ER181" s="80">
        <f t="shared" si="310"/>
        <v>0.15972222222222224</v>
      </c>
      <c r="ES181" s="128" t="s">
        <v>532</v>
      </c>
      <c r="ET181" s="82"/>
      <c r="EU181" s="83">
        <v>4</v>
      </c>
      <c r="EV181" s="73">
        <v>18</v>
      </c>
      <c r="EW181" s="74">
        <v>19</v>
      </c>
      <c r="EX181" s="74">
        <v>7</v>
      </c>
      <c r="EY181" s="74">
        <v>9</v>
      </c>
      <c r="EZ181" s="74">
        <v>5</v>
      </c>
      <c r="FA181" s="74">
        <v>13</v>
      </c>
      <c r="FB181" s="74">
        <v>9</v>
      </c>
      <c r="FC181" s="74">
        <v>8</v>
      </c>
      <c r="FD181" s="74">
        <f t="shared" si="311"/>
        <v>12</v>
      </c>
      <c r="FE181" s="84">
        <f t="shared" si="312"/>
        <v>15</v>
      </c>
      <c r="FF181" s="73">
        <f>RANK(EV181,$EV$9:$EV$497,0)</f>
        <v>405</v>
      </c>
      <c r="FG181" s="74">
        <f>RANK(EW181,$EW$9:$EW$497,0)</f>
        <v>356</v>
      </c>
      <c r="FH181" s="74">
        <f>RANK(EX181,$EX$9:$EX$497,0)</f>
        <v>415</v>
      </c>
      <c r="FI181" s="74">
        <f>RANK(EY181,$EY$9:$EY$497,0)</f>
        <v>397</v>
      </c>
      <c r="FJ181" s="74">
        <f>RANK(EZ181,$EZ$9:$EZ$497,0)</f>
        <v>406</v>
      </c>
      <c r="FK181" s="74">
        <f>RANK(FA181,$FA$9:$FA$497,0)</f>
        <v>267</v>
      </c>
      <c r="FL181" s="74">
        <f>RANK(FB181,$FB$9:$FB$497,0)</f>
        <v>395</v>
      </c>
      <c r="FM181" s="74">
        <f>RANK(FC181,$FC$9:$FC$497,0)</f>
        <v>386</v>
      </c>
      <c r="FN181" s="74">
        <f>RANK(FD181,$FD$9:$FD$497,0)</f>
        <v>421</v>
      </c>
      <c r="FO181" s="84">
        <f>RANK(FE181,$FE$9:$FE$497,0)</f>
        <v>422</v>
      </c>
      <c r="FP181" s="73">
        <f>COUNTIFS($EV$9:$EV$497,"&gt;"&amp;EV181,$ES$9:$ES$497,ES181)+1</f>
        <v>64</v>
      </c>
      <c r="FQ181" s="74">
        <f>COUNTIFS($EW$9:$EW$497,"&gt;"&amp;EW181,$ES$9:$ES$497,ES181)+1</f>
        <v>65</v>
      </c>
      <c r="FR181" s="74">
        <f>COUNTIFS($EX$9:$EX$497,"&gt;"&amp;EX181,$ES$9:$ES$497,ES181)+1</f>
        <v>66</v>
      </c>
      <c r="FS181" s="74">
        <f>COUNTIFS($EY$9:$EY$497,"&gt;"&amp;EY181,$ES$9:$ES$497,ES181)+1</f>
        <v>61</v>
      </c>
      <c r="FT181" s="74">
        <f>COUNTIFS($EZ$9:$EZ$497,"&gt;"&amp;EZ181,$ES$9:$ES$497,ES181)+1</f>
        <v>66</v>
      </c>
      <c r="FU181" s="74">
        <f>COUNTIFS($FA$9:$FA$497,"&gt;"&amp;FA181,$ES$9:$ES$497,ES181)+1</f>
        <v>66</v>
      </c>
      <c r="FV181" s="74">
        <f>COUNTIFS($FB$9:$FB$497,"&gt;"&amp;FB181,$ES$9:$ES$497,ES181)+1</f>
        <v>63</v>
      </c>
      <c r="FW181" s="74">
        <f>COUNTIFS($FC$9:$FC$497,"&gt;"&amp;FC181,$ES$9:$ES$497,ES181)+1</f>
        <v>65</v>
      </c>
      <c r="FX181" s="74">
        <f>COUNTIFS($FD$9:$FD$497,"&gt;"&amp;FD181,$ES$9:$ES$497,ES181)+1</f>
        <v>66</v>
      </c>
      <c r="FY181" s="84">
        <f>COUNTIFS($FE$9:$FE$497,"&gt;"&amp;FE181,$ES$9:$ES$497,ES181)+1</f>
        <v>66</v>
      </c>
      <c r="FZ181" s="85">
        <f t="shared" si="313"/>
        <v>1.06</v>
      </c>
      <c r="GA181" s="86">
        <f t="shared" si="314"/>
        <v>1.1200000000000001</v>
      </c>
      <c r="GB181" s="86">
        <f t="shared" si="315"/>
        <v>0.41</v>
      </c>
      <c r="GC181" s="86">
        <f t="shared" si="316"/>
        <v>0.53</v>
      </c>
      <c r="GD181" s="86">
        <f t="shared" si="317"/>
        <v>0.28999999999999998</v>
      </c>
      <c r="GE181" s="86">
        <f t="shared" si="318"/>
        <v>0.76</v>
      </c>
      <c r="GF181" s="86">
        <f t="shared" si="319"/>
        <v>0.53</v>
      </c>
      <c r="GG181" s="86">
        <f t="shared" si="320"/>
        <v>0.47</v>
      </c>
      <c r="GH181" s="86">
        <f t="shared" si="321"/>
        <v>0.71</v>
      </c>
      <c r="GI181" s="87">
        <f t="shared" si="322"/>
        <v>0.88</v>
      </c>
      <c r="GJ181" s="85">
        <f>ROUND(((FZ181-AVERAGE(FZ$9:FZ$497))/STDEVP(FZ$9:FZ$497)*10+50),2)</f>
        <v>53.63</v>
      </c>
      <c r="GK181" s="86">
        <f>ROUND(((GA181-AVERAGE(GA$9:GA$497))/STDEVP(GA$9:GA$497)*10+50),2)</f>
        <v>62.84</v>
      </c>
      <c r="GL181" s="86">
        <f>ROUND(((GB181-AVERAGE(GB$9:GB$497))/STDEVP(GB$9:GB$497)*10+50),2)</f>
        <v>43.51</v>
      </c>
      <c r="GM181" s="86">
        <f>ROUND(((GC181-AVERAGE(GC$9:GC$497))/STDEVP(GC$9:GC$497)*10+50),2)</f>
        <v>50.2</v>
      </c>
      <c r="GN181" s="86">
        <f>ROUND(((GD181-AVERAGE(GD$9:GD$497))/STDEVP(GD$9:GD$497)*10+50),2)</f>
        <v>46.5</v>
      </c>
      <c r="GO181" s="86">
        <f>ROUND(((GE181-AVERAGE(GE$9:GE$497))/STDEVP(GE$9:GE$497)*10+50),2)</f>
        <v>64.94</v>
      </c>
      <c r="GP181" s="86">
        <f>ROUND(((GF181-AVERAGE(GF$9:GF$497))/STDEVP(GF$9:GF$497)*10+50),2)</f>
        <v>46.7</v>
      </c>
      <c r="GQ181" s="86">
        <f>ROUND(((GG181-AVERAGE(GG$9:GG$497))/STDEVP(GG$9:GG$497)*10+50),2)</f>
        <v>44.96</v>
      </c>
      <c r="GR181" s="86">
        <f>ROUND(((GH181-AVERAGE(GH$9:GH$497))/STDEVP(GH$9:GH$497)*10+50),2)</f>
        <v>40.340000000000003</v>
      </c>
      <c r="GS181" s="87">
        <f>ROUND(((GI181-AVERAGE(GI$9:GI$497))/STDEVP(GI$9:GI$497)*10+50),2)</f>
        <v>42.99</v>
      </c>
      <c r="GT181" s="73">
        <f>RANK(GJ181,$GJ$9:$GJ$497,0)</f>
        <v>140</v>
      </c>
      <c r="GU181" s="74">
        <f>RANK(GK181,$GK$9:$GK$497,0)</f>
        <v>50</v>
      </c>
      <c r="GV181" s="74">
        <f>RANK(GL181,$GL$9:$GL$497,0)</f>
        <v>315</v>
      </c>
      <c r="GW181" s="74">
        <f>RANK(GM181,$GM$9:$GM$497,0)</f>
        <v>178</v>
      </c>
      <c r="GX181" s="74">
        <f>RANK(GN181,$GN$9:$GN$497,0)</f>
        <v>213</v>
      </c>
      <c r="GY181" s="74">
        <f>RANK(GO181,$GO$9:$GO$497,0)</f>
        <v>37</v>
      </c>
      <c r="GZ181" s="74">
        <f>RANK(GP181,$GP$9:$GP$497,0)</f>
        <v>256</v>
      </c>
      <c r="HA181" s="74">
        <f>RANK(GQ181,$GQ$9:$GQ$497,0)</f>
        <v>286</v>
      </c>
      <c r="HB181" s="74">
        <f>RANK(GR181,$GR$9:$GR$497,0)</f>
        <v>374</v>
      </c>
      <c r="HC181" s="84">
        <f>RANK(GS181,$GS$9:$GS$497,0)</f>
        <v>318</v>
      </c>
      <c r="HD181" s="85">
        <f>ROUND(AVERAGEIF($ES$9:$ES$497,$ES181,$FZ$9:$FZ$497),2)</f>
        <v>0.93</v>
      </c>
      <c r="HE181" s="86">
        <f>ROUND(AVERAGEIF($ES$9:$ES$497,$ES181,$GA$9:$GA$497),2)</f>
        <v>0.96</v>
      </c>
      <c r="HF181" s="86">
        <f>ROUND(AVERAGEIF($ES$9:$ES$497,$ES181,$GB$9:$GB$497),2)</f>
        <v>0.41</v>
      </c>
      <c r="HG181" s="86">
        <f>ROUND(AVERAGEIF($ES$9:$ES$497,$ES181,$GC$9:$GC$497),2)</f>
        <v>0.46</v>
      </c>
      <c r="HH181" s="86">
        <f>ROUND(AVERAGEIF($ES$9:$ES$497,$ES181,$GD$9:$GD$497),2)</f>
        <v>0.38</v>
      </c>
      <c r="HI181" s="86">
        <f>ROUND(AVERAGEIF($ES$9:$ES$497,$ES181,$GE$9:$GE$497),2)</f>
        <v>0.85</v>
      </c>
      <c r="HJ181" s="86">
        <f>ROUND(AVERAGEIF($ES$9:$ES$497,$ES181,$GF$9:$GF$497),2)</f>
        <v>0.44</v>
      </c>
      <c r="HK181" s="86">
        <f>ROUND(AVERAGEIF($ES$9:$ES$497,$ES181,$GG$9:$GG$497),2)</f>
        <v>0.42</v>
      </c>
      <c r="HL181" s="86">
        <f>ROUND(AVERAGEIF($ES$9:$ES$497,$ES181,$GH$9:$GH$497),2)</f>
        <v>0.8</v>
      </c>
      <c r="HM181" s="87">
        <f>ROUND(AVERAGEIF($ES$9:$ES$497,$ES181,$GI$9:$GI$497),2)</f>
        <v>0.84</v>
      </c>
      <c r="HN181" s="88">
        <f t="shared" si="323"/>
        <v>0.13</v>
      </c>
      <c r="HO181" s="89">
        <f t="shared" si="324"/>
        <v>0.16000000000000014</v>
      </c>
      <c r="HP181" s="89">
        <f t="shared" si="325"/>
        <v>0</v>
      </c>
      <c r="HQ181" s="89">
        <f t="shared" si="326"/>
        <v>7.0000000000000007E-2</v>
      </c>
      <c r="HR181" s="89">
        <f t="shared" si="327"/>
        <v>-9.0000000000000024E-2</v>
      </c>
      <c r="HS181" s="89">
        <f t="shared" si="328"/>
        <v>-8.9999999999999969E-2</v>
      </c>
      <c r="HT181" s="89">
        <f t="shared" si="329"/>
        <v>9.0000000000000024E-2</v>
      </c>
      <c r="HU181" s="89">
        <f t="shared" si="330"/>
        <v>4.9999999999999989E-2</v>
      </c>
      <c r="HV181" s="89">
        <f t="shared" si="331"/>
        <v>-9.000000000000008E-2</v>
      </c>
      <c r="HW181" s="90">
        <f t="shared" si="332"/>
        <v>4.0000000000000036E-2</v>
      </c>
      <c r="HX181" s="73">
        <f>COUNTIFS($FZ$9:$FZ$497,"&gt;"&amp;FZ181,$ES$9:$ES$497,$ES181)+1</f>
        <v>18</v>
      </c>
      <c r="HY181" s="74">
        <f>COUNTIFS($GA$9:$GA$497,"&gt;"&amp;GA181,$ES$9:$ES$497,$ES181)+1</f>
        <v>16</v>
      </c>
      <c r="HZ181" s="74">
        <f>COUNTIFS($GB$9:$GB$497,"&gt;"&amp;GB181,$ES$9:$ES$497,$ES181)+1</f>
        <v>32</v>
      </c>
      <c r="IA181" s="74">
        <f>COUNTIFS($GC$9:$GC$497,"&gt;"&amp;GC181,$ES$9:$ES$497,$ES181)+1</f>
        <v>14</v>
      </c>
      <c r="IB181" s="74">
        <f>COUNTIFS($GD$9:$GD$497,"&gt;"&amp;GD181,$ES$9:$ES$497,$ES181)+1</f>
        <v>49</v>
      </c>
      <c r="IC181" s="74">
        <f>COUNTIFS($GE$9:$GE$497,"&gt;"&amp;GE181,$ES$9:$ES$497,$ES181)+1</f>
        <v>32</v>
      </c>
      <c r="ID181" s="74">
        <f>COUNTIFS($GF$9:$GF$497,"&gt;"&amp;GF181,$ES$9:$ES$497,$ES181)+1</f>
        <v>15</v>
      </c>
      <c r="IE181" s="74">
        <f>COUNTIFS($GG$9:$GG$497,"&gt;"&amp;GG181,$ES$9:$ES$497,$ES181)+1</f>
        <v>16</v>
      </c>
      <c r="IF181" s="74">
        <f>COUNTIFS($GH$9:$GH$497,"&gt;"&amp;GH181,$ES$9:$ES$497,$ES181)+1</f>
        <v>38</v>
      </c>
      <c r="IG181" s="84">
        <f>COUNTIFS($GI$9:$GI$497,"&gt;"&amp;GI181,$ES$9:$ES$497,$ES181)+1</f>
        <v>26</v>
      </c>
      <c r="IH181" s="91"/>
      <c r="II181" s="79"/>
      <c r="IJ181" s="79"/>
      <c r="IK181" s="79"/>
      <c r="IL181" s="79"/>
      <c r="IM181" s="92"/>
      <c r="IN181" s="93"/>
      <c r="IO181" s="94"/>
      <c r="IP181" s="95"/>
      <c r="IQ181" s="79"/>
      <c r="IR181" s="79"/>
      <c r="IS181" s="79"/>
      <c r="IT181" s="79"/>
      <c r="IU181" s="79"/>
      <c r="IV181" s="79"/>
      <c r="IW181" s="96"/>
      <c r="IX181" s="93"/>
      <c r="IY181" s="79"/>
      <c r="IZ181" s="79"/>
      <c r="JA181" s="79"/>
      <c r="JB181" s="79"/>
      <c r="JC181" s="79"/>
      <c r="JD181" s="79"/>
      <c r="JE181" s="97"/>
      <c r="JF181" s="95"/>
      <c r="JG181" s="79"/>
      <c r="JH181" s="79"/>
      <c r="JI181" s="79">
        <v>0.05</v>
      </c>
      <c r="JJ181" s="79"/>
      <c r="JK181" s="79"/>
      <c r="JL181" s="79"/>
      <c r="JM181" s="96"/>
      <c r="JN181" s="93"/>
      <c r="JO181" s="79"/>
      <c r="JP181" s="79"/>
      <c r="JQ181" s="79"/>
      <c r="JR181" s="79"/>
      <c r="JS181" s="79"/>
      <c r="JT181" s="79"/>
      <c r="JU181" s="79"/>
      <c r="JV181" s="79"/>
      <c r="JW181" s="79"/>
      <c r="JX181" s="79"/>
      <c r="JY181" s="79"/>
      <c r="JZ181" s="97"/>
      <c r="KA181" s="93">
        <v>7.0000000000000007E-2</v>
      </c>
      <c r="KB181" s="79"/>
      <c r="KC181" s="79"/>
      <c r="KD181" s="79"/>
      <c r="KE181" s="97"/>
      <c r="KF181" s="95"/>
      <c r="KG181" s="79"/>
      <c r="KH181" s="79"/>
      <c r="KI181" s="79"/>
      <c r="KJ181" s="79"/>
      <c r="KK181" s="98"/>
      <c r="KL181" s="79"/>
      <c r="KM181" s="79"/>
      <c r="KN181" s="79"/>
      <c r="KO181" s="79"/>
      <c r="KP181" s="79"/>
      <c r="KQ181" s="79"/>
      <c r="KR181" s="79"/>
      <c r="KS181" s="96"/>
      <c r="KT181" s="96"/>
      <c r="KU181" s="96"/>
      <c r="KV181" s="96"/>
      <c r="KW181" s="93"/>
      <c r="KX181" s="79"/>
      <c r="KY181" s="79"/>
      <c r="KZ181" s="79"/>
      <c r="LA181" s="79"/>
      <c r="LB181" s="79"/>
      <c r="LC181" s="96"/>
      <c r="LD181" s="93"/>
      <c r="LE181" s="94"/>
      <c r="LF181" s="99"/>
      <c r="LG181" s="75"/>
      <c r="LH181" s="93"/>
      <c r="LI181" s="79"/>
      <c r="LJ181" s="74"/>
      <c r="LK181" s="74"/>
      <c r="LL181" s="74"/>
      <c r="LM181" s="100"/>
      <c r="LN181" s="95"/>
      <c r="LO181" s="79"/>
      <c r="LP181" s="79"/>
      <c r="LQ181" s="79"/>
      <c r="LR181" s="96"/>
      <c r="LS181" s="93"/>
      <c r="LT181" s="79"/>
      <c r="LU181" s="79"/>
      <c r="LV181" s="79"/>
      <c r="LW181" s="79"/>
      <c r="LX181" s="79"/>
      <c r="LY181" s="79"/>
      <c r="LZ181" s="79"/>
      <c r="MA181" s="97"/>
      <c r="MB181" s="95"/>
      <c r="MC181" s="79"/>
      <c r="MD181" s="79"/>
      <c r="ME181" s="79"/>
      <c r="MF181" s="79"/>
      <c r="MG181" s="79"/>
      <c r="MH181" s="79"/>
      <c r="MI181" s="79"/>
      <c r="MJ181" s="79"/>
      <c r="MK181" s="79"/>
      <c r="ML181" s="79"/>
      <c r="MM181" s="79"/>
      <c r="MN181" s="98"/>
      <c r="MO181" s="98"/>
      <c r="MP181" s="96"/>
      <c r="MQ181" s="93"/>
      <c r="MR181" s="79"/>
      <c r="MS181" s="79"/>
      <c r="MT181" s="79"/>
      <c r="MU181" s="79"/>
      <c r="MV181" s="98"/>
      <c r="MW181" s="79"/>
      <c r="MX181" s="79"/>
      <c r="MY181" s="79"/>
      <c r="MZ181" s="79"/>
      <c r="NA181" s="79">
        <v>0.05</v>
      </c>
      <c r="NB181" s="79"/>
      <c r="NC181" s="79"/>
      <c r="ND181" s="96"/>
      <c r="NE181" s="96"/>
      <c r="NF181" s="96"/>
      <c r="NG181" s="96"/>
      <c r="NH181" s="93"/>
      <c r="NI181" s="79"/>
      <c r="NJ181" s="79"/>
      <c r="NK181" s="79"/>
      <c r="NL181" s="79"/>
      <c r="NM181" s="79"/>
      <c r="NN181" s="94"/>
      <c r="NO181" s="93"/>
      <c r="NP181" s="80"/>
      <c r="NQ181" s="124" t="s">
        <v>964</v>
      </c>
      <c r="NR181" s="102" t="s">
        <v>968</v>
      </c>
      <c r="NS181" s="102"/>
      <c r="NT181" s="102"/>
      <c r="NU181" s="102"/>
      <c r="NV181" s="104"/>
      <c r="NW181" s="102" t="s">
        <v>882</v>
      </c>
      <c r="NX181" s="133"/>
      <c r="NY181" s="129"/>
      <c r="NZ181" s="133"/>
      <c r="OA181" s="134"/>
      <c r="OB181" s="134"/>
      <c r="OC181" s="134"/>
      <c r="OD181" s="108">
        <f t="shared" si="333"/>
        <v>72</v>
      </c>
      <c r="OE181" s="109">
        <v>4</v>
      </c>
      <c r="OF181" s="110">
        <f t="shared" si="334"/>
        <v>20</v>
      </c>
      <c r="OG181" s="109">
        <v>7</v>
      </c>
      <c r="OH181" s="111">
        <f>ROUND(AVERAGEIF($ES$9:$ES$497,$ES181,EV$9:EV$497),0)</f>
        <v>58</v>
      </c>
      <c r="OI181" s="112">
        <f>ROUND(AVERAGEIF($ES$9:$ES$497,$ES181,EW$9:EW$497),0)</f>
        <v>57</v>
      </c>
      <c r="OJ181" s="112">
        <f>ROUND(AVERAGEIF($ES$9:$ES$497,$ES181,EX$9:EX$497),0)</f>
        <v>24</v>
      </c>
      <c r="OK181" s="112">
        <f>ROUND(AVERAGEIF($ES$9:$ES$497,$ES181,EY$9:EY$497),0)</f>
        <v>29</v>
      </c>
      <c r="OL181" s="112">
        <f>ROUND(AVERAGEIF($ES$9:$ES$497,$ES181,EZ$9:EZ$497),0)</f>
        <v>25</v>
      </c>
      <c r="OM181" s="112">
        <f>ROUND(AVERAGEIF($ES$9:$ES$497,$ES181,FA$9:FA$497),0)</f>
        <v>51</v>
      </c>
      <c r="ON181" s="112">
        <f>ROUND(AVERAGEIF($ES$9:$ES$497,$ES181,FB$9:FB$497),0)</f>
        <v>27</v>
      </c>
      <c r="OO181" s="112">
        <f>ROUND(AVERAGEIF($ES$9:$ES$497,$ES181,FC$9:FC$497),0)</f>
        <v>25</v>
      </c>
      <c r="OP181" s="112">
        <f>ROUND(AVERAGEIF($ES$9:$ES$497,$ES181,FD$9:FD$497),0)</f>
        <v>49</v>
      </c>
      <c r="OQ181" s="113">
        <f>ROUND(AVERAGEIF($ES$9:$ES$497,$ES181,FE$9:FE$497),0)</f>
        <v>49</v>
      </c>
      <c r="OR181" s="114">
        <f>ROUND(EV181/MAX(EV$9:EV$497)*100,0)</f>
        <v>10</v>
      </c>
      <c r="OS181" s="115">
        <f>ROUND(EW181/MAX(EW$9:EW$497)*100,0)</f>
        <v>15</v>
      </c>
      <c r="OT181" s="115">
        <f>ROUND(EX181/MAX(EX$9:EX$497)*100,0)</f>
        <v>6</v>
      </c>
      <c r="OU181" s="115">
        <f>ROUND(EY181/MAX(EY$9:EY$497)*100,0)</f>
        <v>6</v>
      </c>
      <c r="OV181" s="115">
        <f>ROUND(EZ181/MAX(EZ$9:EZ$497)*100,0)</f>
        <v>4</v>
      </c>
      <c r="OW181" s="115">
        <f>ROUND(FA181/MAX(FA$9:FA$497)*100,0)</f>
        <v>12</v>
      </c>
      <c r="OX181" s="115">
        <f>ROUND(FB181/MAX(FB$9:FB$497)*100,0)</f>
        <v>7</v>
      </c>
      <c r="OY181" s="116">
        <f>ROUND(FC181/MAX(FC$9:FC$497)*100,0)</f>
        <v>6</v>
      </c>
      <c r="OZ181" s="115">
        <f>ROUND(FD181/MAX(FD$9:FD$497)*100,0)</f>
        <v>8</v>
      </c>
      <c r="PA181" s="117">
        <f>ROUND(FE181/MAX(FE$9:FE$497)*100,0)</f>
        <v>6</v>
      </c>
      <c r="PB181" s="118">
        <f t="shared" si="335"/>
        <v>94</v>
      </c>
      <c r="PC181" s="115">
        <f t="shared" si="336"/>
        <v>88</v>
      </c>
      <c r="PD181" s="115">
        <f t="shared" si="337"/>
        <v>106</v>
      </c>
      <c r="PE181" s="115">
        <f t="shared" si="338"/>
        <v>106</v>
      </c>
      <c r="PF181" s="115">
        <f t="shared" si="339"/>
        <v>109</v>
      </c>
      <c r="PG181" s="119">
        <f t="shared" si="340"/>
        <v>105</v>
      </c>
      <c r="PH181" s="118">
        <f>ROUND(PB181/MAX(PB$9:PB$497)*100,0)</f>
        <v>11</v>
      </c>
      <c r="PI181" s="115">
        <f>ROUND(PC181/MAX(PC$9:PC$497)*100,0)</f>
        <v>11</v>
      </c>
      <c r="PJ181" s="115">
        <f>ROUND(PD181/MAX(PD$9:PD$497)*100,0)</f>
        <v>11</v>
      </c>
      <c r="PK181" s="115">
        <f>ROUND(PE181/MAX(PE$9:PE$497)*100,0)</f>
        <v>11</v>
      </c>
      <c r="PL181" s="115">
        <f>ROUND(PF181/MAX(PF$9:PF$497)*100,0)</f>
        <v>15</v>
      </c>
      <c r="PM181" s="119">
        <f>ROUND(PG181/MAX(PG$9:PG$497)*100,0)</f>
        <v>15</v>
      </c>
      <c r="PN181" s="118">
        <f>RANK(PH181,PH$9:PH$497,0)</f>
        <v>408</v>
      </c>
      <c r="PO181" s="115">
        <f>RANK(PI181,PI$9:PI$497,0)</f>
        <v>404</v>
      </c>
      <c r="PP181" s="115">
        <f>RANK(PJ181,PJ$9:PJ$497,0)</f>
        <v>412</v>
      </c>
      <c r="PQ181" s="115">
        <f>RANK(PK181,PK$9:PK$497,0)</f>
        <v>405</v>
      </c>
      <c r="PR181" s="115">
        <f>RANK(PL181,PL$9:PL$497,0)</f>
        <v>396</v>
      </c>
      <c r="PS181" s="119">
        <f>RANK(PM181,PM$9:PM$497,0)</f>
        <v>390</v>
      </c>
      <c r="PT181" s="120">
        <f>ROUND(FZ181/MAX(FZ$9:FZ$497)*100,0)</f>
        <v>58</v>
      </c>
      <c r="PU181" s="115">
        <f>ROUND(GA181/MAX(GA$9:GA$497)*100,0)</f>
        <v>63</v>
      </c>
      <c r="PV181" s="115">
        <f>ROUND(GB181/MAX(GB$9:GB$497)*100,0)</f>
        <v>30</v>
      </c>
      <c r="PW181" s="115">
        <f>ROUND(GC181/MAX(GC$9:GC$497)*100,0)</f>
        <v>42</v>
      </c>
      <c r="PX181" s="115">
        <f>ROUND(GD181/MAX(GD$9:GD$497)*100,0)</f>
        <v>16</v>
      </c>
      <c r="PY181" s="115">
        <f>ROUND(GE181/MAX(GE$9:GE$497)*100,0)</f>
        <v>46</v>
      </c>
      <c r="PZ181" s="115">
        <f>ROUND(GF181/MAX(GF$9:GF$497)*100,0)</f>
        <v>25</v>
      </c>
      <c r="QA181" s="116">
        <f>ROUND(GG181/MAX(GG$9:GG$497)*100,0)</f>
        <v>26</v>
      </c>
      <c r="QB181" s="115">
        <f>ROUND(GH181/MAX(GH$9:GH$497)*100,0)</f>
        <v>32</v>
      </c>
      <c r="QC181" s="121">
        <f>ROUND(GI181/MAX(GI$9:GI$497)*100,0)</f>
        <v>28</v>
      </c>
      <c r="QD181" s="120">
        <f>ROUND(AVERAGEIF($ES$9:$ES$497,$ES181,PT$9:PT$497),0)</f>
        <v>51</v>
      </c>
      <c r="QE181" s="120">
        <f>ROUND(AVERAGEIF($ES$9:$ES$497,$ES181,PU$9:PU$497),0)</f>
        <v>54</v>
      </c>
      <c r="QF181" s="120">
        <f>ROUND(AVERAGEIF($ES$9:$ES$497,$ES181,PV$9:PV$497),0)</f>
        <v>30</v>
      </c>
      <c r="QG181" s="120">
        <f>ROUND(AVERAGEIF($ES$9:$ES$497,$ES181,PW$9:PW$497),0)</f>
        <v>36</v>
      </c>
      <c r="QH181" s="120">
        <f>ROUND(AVERAGEIF($ES$9:$ES$497,$ES181,PX$9:PX$497),0)</f>
        <v>21</v>
      </c>
      <c r="QI181" s="120">
        <f>ROUND(AVERAGEIF($ES$9:$ES$497,$ES181,PY$9:PY$497),0)</f>
        <v>51</v>
      </c>
      <c r="QJ181" s="120">
        <f>ROUND(AVERAGEIF($ES$9:$ES$497,$ES181,PZ$9:PZ$497),0)</f>
        <v>21</v>
      </c>
      <c r="QK181" s="120">
        <f>ROUND(AVERAGEIF($ES$9:$ES$497,$ES181,QA$9:QA$497),0)</f>
        <v>23</v>
      </c>
      <c r="QL181" s="120">
        <f>ROUND(AVERAGEIF($ES$9:$ES$497,$ES181,QB$9:QB$497),0)</f>
        <v>35</v>
      </c>
      <c r="QM181" s="120">
        <f>ROUND(AVERAGEIF($ES$9:$ES$497,$ES181,QC$9:QC$497),0)</f>
        <v>27</v>
      </c>
      <c r="QN181" s="114">
        <f t="shared" ref="QN181:QN199" si="354">PV181*4 + (PT181+PU181+PZ181)*2 + (PW181+QA181)</f>
        <v>480</v>
      </c>
      <c r="QO181" s="115">
        <f t="shared" ref="QO181:QO199" si="355">PX181*4 + (PT181+PU181+PZ181)*2 + (PW181+QA181)</f>
        <v>424</v>
      </c>
      <c r="QP181" s="115">
        <f t="shared" ref="QP181:QP199" si="356">(PV181+PX181)*4 + (PT181+PU181+PZ181)*2 + (PW181+QA181)</f>
        <v>544</v>
      </c>
      <c r="QQ181" s="115">
        <f t="shared" ref="QQ181:QQ199" si="357">(PV181+QA181)*4 + (PT181+PU181+PZ181)*2 + (PW181)</f>
        <v>558</v>
      </c>
      <c r="QR181" s="115">
        <f t="shared" ref="QR181:QR199" si="358">(PT181+PW181)*4 + (PU181+PY181)*2 + PZ181</f>
        <v>643</v>
      </c>
      <c r="QS181" s="119">
        <f t="shared" ref="QS181:QS199" si="359">PY181*4 + (PT181+PU181+PW181)*2 + PZ181</f>
        <v>535</v>
      </c>
      <c r="QT181" s="114">
        <f>ROUND((QN181-MIN(QN$9:QN$497))/(MAX(QN$9:QN$497)-MIN(QN$9:QN$497))*100,0)</f>
        <v>39</v>
      </c>
      <c r="QU181" s="115">
        <f>ROUND((QO181-MIN(QO$9:QO$497))/(MAX(QO$9:QO$497)-MIN(QO$9:QO$497))*100,0)</f>
        <v>31</v>
      </c>
      <c r="QV181" s="115">
        <f>ROUND((QP181-MIN(QP$9:QP$497))/(MAX(QP$9:QP$497)-MIN(QP$9:QP$497))*100,0)</f>
        <v>28</v>
      </c>
      <c r="QW181" s="115">
        <f>ROUND((QQ181-MIN(QQ$9:QQ$497))/(MAX(QQ$9:QQ$497)-MIN(QQ$9:QQ$497))*100,0)</f>
        <v>34</v>
      </c>
      <c r="QX181" s="115">
        <f>ROUND((QR181-MIN(QR$9:QR$497))/(MAX(QR$9:QR$497)-MIN(QR$9:QR$497))*100,0)</f>
        <v>70</v>
      </c>
      <c r="QY181" s="115">
        <f>ROUND((QS181-MIN(QS$9:QS$497))/(MAX(QS$9:QS$497)-MIN(QS$9:QS$497))*100,0)</f>
        <v>72</v>
      </c>
      <c r="QZ181" s="114">
        <f>RANK(QN181,QN$9:QN$497,0)</f>
        <v>213</v>
      </c>
      <c r="RA181" s="115">
        <f>RANK(QO181,QO$9:QO$497,0)</f>
        <v>149</v>
      </c>
      <c r="RB181" s="115">
        <f>RANK(QP181,QP$9:QP$497,0)</f>
        <v>242</v>
      </c>
      <c r="RC181" s="115">
        <f>RANK(QQ181,QQ$9:QQ$497,0)</f>
        <v>228</v>
      </c>
      <c r="RD181" s="115">
        <f>RANK(QR181,QR$9:QR$497,0)</f>
        <v>66</v>
      </c>
      <c r="RE181" s="115">
        <f>RANK(QS181,QS$9:QS$497,0)</f>
        <v>30</v>
      </c>
      <c r="RF181" s="122"/>
      <c r="RG181" s="115">
        <f>($RH$3*(IH181+IJ181)*100*100/MAX(EX$9:EX$497)*$RO$3) +($RH$3*(II181+IJ181)*100*100/MAX(EX$9:EX$497)*$RO$4) + ($RH$3*IK181*100*100/MAX(EX$9:EX$497)*0.098)</f>
        <v>0</v>
      </c>
      <c r="RH181" s="115">
        <f>($RH$4*IL181*100*100/MAX(EZ$9:EZ$497))*$RQ$3</f>
        <v>0</v>
      </c>
      <c r="RI181" s="115">
        <f>($RH$3*IM181*100*100/MAX(EY$9:EY$497))*$RQ$4</f>
        <v>0</v>
      </c>
      <c r="RJ181" s="115">
        <f>($RH$3*IN181*100*100/MAX(EX$9:EX$497))</f>
        <v>0</v>
      </c>
      <c r="RK181" s="115">
        <f>($RH$4*IO181*100*100/MAX(EZ$9:EZ$497))*$RQ$3</f>
        <v>0</v>
      </c>
      <c r="RL181" s="115">
        <f>(($RL$4*IP181*100*((100/MAX(EX$9:EX$497)+100/MAX(EZ$9:EZ$497))/2))+($RL$4*IQ181*100*((100/MAX(EX$9:EX$497)+100/MAX(EZ$9:EZ$497))/2))+($RL$4*IR181*100*((100/MAX(EX$9:EX$497)+100/MAX(EZ$9:EZ$497))/2))+($RL$4*IS181*100*((100/MAX(EX$9:EX$497)+100/MAX(EZ$9:EZ$497))/2))+($RL$4*IT181*100*((100/MAX(EX$9:EX$497)+100/MAX(EZ$9:EZ$497))/2))+($RL$4*IU181*100*((100/MAX(EX$9:EX$497)+100/MAX(EZ$9:EZ$497))/2))+($RL$4*IV181*100*((100/MAX(EX$9:EX$497)+100/MAX(EZ$9:EZ$497))/2))+($RL$4*IW181*100*((100/MAX(EX$9:EX$497)+100/MAX(EZ$9:EZ$497))/2)))*$RS$3</f>
        <v>0</v>
      </c>
      <c r="RM181" s="115">
        <f>(($RH$3*IX181*100*100/MAX(EX$9:EX$497))+($RH$3*IY181*100*100/MAX(EX$9:EX$497))+($RH$3*IZ181*100*100/MAX(EX$9:EX$497))+($RH$3*JA181*100*100/MAX(EX$9:EX$497))+($RH$3*JB181*100*100/MAX(EX$9:EX$497))+($RH$3*JC181*100*100/MAX(EX$9:EX$497))+($RH$3*JD181*100*100/MAX(EX$9:EX$497))+($RH$3*JE181*100*100/MAX(EX$9:EX$497)))*$RS$4</f>
        <v>0</v>
      </c>
      <c r="RN181" s="115">
        <f>(($RH$4*JF181*100*100/MAX(EZ$9:EZ$497)) + ($RH$4*JG181*100*100/MAX(EZ$9:EZ$497)) + ($RH$4*JH181*100*100/MAX(EZ$9:EZ$497)) + ($RH$4*JI181*100*100/MAX(EZ$9:EZ$497)) + ($RH$4*JJ181*100*100/MAX(EZ$9:EZ$497)) + ($RH$4*JK181*100*100/MAX(EZ$9:EZ$497)) + ($RH$4*JL181*100*100/MAX(EZ$9:EZ$497)) + ($RH$4*JM181*100*100/MAX(EZ$9:EZ$497)))*$RU$3</f>
        <v>0.92000000000000015</v>
      </c>
      <c r="RO181" s="115">
        <f>(($RL$4*JN181*100*((100/MAX(EX$9:EX$497)+100/MAX(EZ$9:EZ$497))/2))+($RL$4*JO181*100*((100/MAX(EX$9:EX$497)+100/MAX(EZ$9:EZ$497))/2))+($RL$4*JP181*100*((100/MAX(EX$9:EX$497)+100/MAX(EZ$9:EZ$497))/2))+($RL$4*JQ181*100*((100/MAX(EX$9:EX$497)+100/MAX(EZ$9:EZ$497))/2))+($RL$4*JR181*100*((100/MAX(EX$9:EX$497)+100/MAX(EZ$9:EZ$497))/2))+($RL$4*JS181*100*((100/MAX(EX$9:EX$497)+100/MAX(EZ$9:EZ$497))/2))+($RL$4*JT181*100*((100/MAX(EX$9:EX$497)+100/MAX(EZ$9:EZ$497))/2))+($RL$4*JU181*100*((100/MAX(EX$9:EX$497)+100/MAX(EZ$9:EZ$497))/2))+($RL$4*JV181*100*((100/MAX(EX$9:EX$497)+100/MAX(EZ$9:EZ$497))/2))+($RL$4*JW181*100*((100/MAX(EX$9:EX$497)+100/MAX(EZ$9:EZ$497))/2))+($RL$4*JX181*100*((100/MAX(EX$9:EX$497)+100/MAX(EZ$9:EZ$497))/2))+($RL$4*JY181*100*((100/MAX(EX$9:EX$497)+100/MAX(EZ$9:EZ$497))/2))+($RL$4*JZ181*100*((100/MAX(EX$9:EX$497)+100/MAX(EZ$9:EZ$497))/2)))*$RW$3/2</f>
        <v>0</v>
      </c>
      <c r="RP181" s="119">
        <f>($RJ$3*KA181*100*100/MAX(FA$9:FA$497)) + ($RJ$3*KB181*100*100/MAX(FA$9:FA$497)/2) + ($RJ$3*KC181*100*100/MAX(FA$9:FA$497)/2) + ($RJ$3*KD181*100*100/MAX(FA$9:FA$497)/4) + ($RJ$3*KE181*100*100/MAX(FA$9:FA$497)/4)</f>
        <v>30.973451327433629</v>
      </c>
      <c r="RQ181" s="118">
        <f>($RL$4*KF181*100*((100/MAX(EX$9:EX$497)+100/MAX(EZ$9:EZ$497)))) * ($RO$3/2) + (($RL$4*KG181*100*((100/MAX(EX$9:EX$497)+100/MAX(EZ$9:EZ$497))))+($RL$4*KH181*100*((100/MAX(EX$9:EX$497)+100/MAX(EZ$9:EZ$497))))+($RL$4*KI181*100*((100/MAX(EX$9:EX$497)+100/MAX(EZ$9:EZ$497))))+($RL$4*KJ181*100*((100/MAX(EX$9:EX$497)+100/MAX(EZ$9:EZ$497))))+($RL$4*KK181*100*((100/MAX(EX$9:EX$497)+100/MAX(EZ$9:EZ$497))))+($RL$4*KL181*100*((100/MAX(EX$9:EX$497)+100/MAX(EZ$9:EZ$497))))+($RL$4*KM181*100*((100/MAX(EX$9:EX$497)+100/MAX(EZ$9:EZ$497))))+($RL$4*KN181*100*((100/MAX(EX$9:EX$497)+100/MAX(EZ$9:EZ$497))))+($RL$4*KO181*100*((100/MAX(EX$9:EX$497)+100/MAX(EZ$9:EZ$497))))+($RL$4*KP181*100*((100/MAX(EX$9:EX$497)+100/MAX(EZ$9:EZ$497))))+($RL$4*KQ181*100*((100/MAX(EX$9:EX$497)+100/MAX(EZ$9:EZ$497))))+($RL$4*KR181*100*((100/MAX(EX$9:EX$497)+100/MAX(EZ$9:EZ$497))))+($RL$4*KS181*100*((100/MAX(EX$9:EX$497)+100/MAX(EZ$9:EZ$497))))+($RL$4*KV181*100*((100/MAX(EX$9:EX$497)+100/MAX(EZ$9:EZ$497))))) * (($RO$3+$RO$4)/6)</f>
        <v>0</v>
      </c>
      <c r="RR181" s="115">
        <f>(($RL$4*KW181*100*((100/MAX(EX$9:EX$497)+100/MAX(EZ$9:EZ$497))))) * ($RO$3/2) + (($RL$4*KX181*100*((100/MAX(EX$9:EX$497)+100/MAX(EZ$9:EZ$497))))+($RL$4*KY181*100*((100/MAX(EX$9:EX$497)+100/MAX(EZ$9:EZ$497))))+($RL$4*KZ181*100*((100/MAX(EX$9:EX$497)+100/MAX(EZ$9:EZ$497))))+($RL$4*LA181*100*((100/MAX(EX$9:EX$497)+100/MAX(EZ$9:EZ$497))))+($RL$4*LB181*100*((100/MAX(EX$9:EX$497)+100/MAX(EZ$9:EZ$497))))+($RL$4*LC181*100*((100/MAX(EX$9:EX$497)+100/MAX(EZ$9:EZ$497))))) * (($RO$3+$RO$4)/6)</f>
        <v>0</v>
      </c>
      <c r="RS181" s="119">
        <f>(($RL$4*LD181*100*((100/MAX(EX$9:EX$497)+100/MAX(EZ$9:EZ$497))))+($RL$4*LE181*100*((100/MAX(EX$9:EX$497)+100/MAX(EZ$9:EZ$497))))) * (($RO$3+$RO$4)/6)</f>
        <v>0</v>
      </c>
      <c r="RT181" s="118">
        <f>($RJ$4*LH181*100*(100/MAX(EV$9:EV$497)))+($RJ$4*LI181*100*(100/MAX(EV$9:EV$497)))</f>
        <v>0</v>
      </c>
      <c r="RU181" s="119">
        <f>($RJ$4*LJ181*(100/MAX(EV$9:EV$497)))/2 + ($RL$3*LK181*(100/MAX(EW$9:EW$497))) + ($RJ$4*LL181*(100/MAX(EV$9:EV$497)))/4 + ($RL$3*LM181*(100/MAX(EW$9:EW$497)))</f>
        <v>0</v>
      </c>
      <c r="RV181" s="118">
        <f>($RJ$4*LN181*100*100/MAX(EV$9:EV$497)/2)+($RJ$4*LO181*100*100/MAX(EV$9:EV$497)/2)+($RJ$4*LP181*100*100/MAX(EV$9:EV$497))+($RJ$4*LQ181*100*100/MAX(EV$9:EV$497))+($RJ$4*LR181*100*100/MAX(EV$9:EV$497))</f>
        <v>0</v>
      </c>
      <c r="RW181" s="115">
        <f>($RJ$4*LS181*100*100/MAX(EV$9:EV$497)) + (($RJ$4*LT181*100*100/MAX(EV$9:EV$497))+($RJ$4*LU181*100*100/MAX(EV$9:EV$497))+($RJ$4*LV181*100*100/MAX(EV$9:EV$497))+($RJ$4*LW181*100*100/MAX(EV$9:EV$497))+($RJ$4*LX181*100*100/MAX(EV$9:EV$497))+($RJ$4*LY181*100*100/MAX(EV$9:EV$497))+($RJ$4*LZ181*100*100/MAX(EV$9:EV$497))+($RJ$4*MA181*100*100/MAX(EV$9:EV$497)))/2</f>
        <v>0</v>
      </c>
      <c r="RX181" s="119">
        <f>($RJ$4*MB181*100*100/MAX(EV$9:EV$497))+($RJ$4*MC181*100*100/MAX(EV$9:EV$497))+($RJ$4*MD181*100*100/MAX(EV$9:EV$497))+($RJ$4*ME181*100*100/MAX(EV$9:EV$497))+($RJ$4*MF181*100*100/MAX(EV$9:EV$497))+($RJ$4*MG181*100*100/MAX(EV$9:EV$497))+($RJ$4*MH181*100*100/MAX(EV$9:EV$497))+($RJ$4*MI181*100*100/MAX(EV$9:EV$497))+($RJ$4*MJ181*100*100/MAX(EV$9:EV$497))+($RJ$4*MK181*100*100/MAX(EV$9:EV$497))+($RJ$4*ML181*100*100/MAX(EV$9:EV$497))+($RJ$4*MM181*100*100/MAX(EV$9:EV$497))+($RJ$4*MN181*100*100/MAX(EV$9:EV$497))</f>
        <v>0</v>
      </c>
      <c r="RY181" s="118">
        <f>($RJ$4*MQ181*100*100/MAX(EV$9:EV$497))/2 + (($RJ$4*MR181*100*100/MAX(EV$9:EV$497))+($RJ$4*MS181*100*100/MAX(EV$9:EV$497))+($RJ$4*MT181*100*100/MAX(EV$9:EV$497))+($RJ$4*MU181*100*100/MAX(EV$9:EV$497))+($RJ$4*MV181*100*100/MAX(EV$9:EV$497))+($RJ$4*MW181*100*100/MAX(EV$9:EV$497))+($RJ$4*MX181*100*100/MAX(EV$9:EV$497))+($RJ$4*MY181*100*100/MAX(EV$9:EV$497))+($RJ$4*MZ181*100*100/MAX(EV$9:EV$497))+($RJ$4*NA181*100*100/MAX(EV$9:EV$497))+($RJ$4*NB181*100*100/MAX(EV$9:EV$497))+($RJ$4*NC181*100*100/MAX(EV$9:EV$497))+($RJ$4*ND181*100*100/MAX(EV$9:EV$497))+($RJ$4*NG181*100*100/MAX(EV$9:EV$497)))/4</f>
        <v>2.106741573033708</v>
      </c>
      <c r="RZ181" s="115">
        <f>($RJ$4*NH181*100*100/MAX(EV$9:EV$497))/2 + (($RJ$4*NI181*100*100/MAX(EV$9:EV$497))+($RJ$4*NJ181*100*100/MAX(EV$9:EV$497))+($RJ$4*NK181*100*100/MAX(EV$9:EV$497))+($RJ$4*NL181*100*100/MAX(EV$9:EV$497))+($RJ$4*NM181*100*100/MAX(EV$9:EV$497))+($RJ$4*NN181*100*100/MAX(EV$9:EV$497)))/4</f>
        <v>0</v>
      </c>
      <c r="SA181" s="117">
        <f>(($RJ$4*NO181*100*100/MAX(EV$9:EV$497))+($RJ$4*NP181*100*100/MAX(EV$9:EV$497)))/4</f>
        <v>0</v>
      </c>
      <c r="SB181" s="118">
        <f t="shared" si="341"/>
        <v>34.00019290046734</v>
      </c>
      <c r="SC181" s="115">
        <f t="shared" si="342"/>
        <v>0.4213483146067416</v>
      </c>
      <c r="SD181" s="115">
        <f t="shared" si="343"/>
        <v>4.5346853932584281</v>
      </c>
      <c r="SE181" s="115">
        <f t="shared" si="344"/>
        <v>0.4213483146067416</v>
      </c>
      <c r="SF181" s="115">
        <f t="shared" si="345"/>
        <v>0.526685393258427</v>
      </c>
      <c r="SG181" s="115">
        <f t="shared" si="346"/>
        <v>64.053644227900961</v>
      </c>
      <c r="SH181" s="115">
        <f>ROUND(SB181/MAX(SB$9:SB$497)*100,0)</f>
        <v>43</v>
      </c>
      <c r="SI181" s="115">
        <f>ROUND(SC181/MAX(SC$9:SC$497)*100,0)</f>
        <v>1</v>
      </c>
      <c r="SJ181" s="115">
        <f>ROUND(SD181/MAX(SD$9:SD$497)*100,0)</f>
        <v>7</v>
      </c>
      <c r="SK181" s="115">
        <f>ROUND(SE181/MAX(SE$9:SE$497)*100,0)</f>
        <v>0</v>
      </c>
      <c r="SL181" s="115">
        <f>ROUND(SF181/MAX(SF$9:SF$497)*100,0)</f>
        <v>1</v>
      </c>
      <c r="SM181" s="121">
        <f>ROUND(SG181/MAX(SG$9:SG$497)*100,0)</f>
        <v>61</v>
      </c>
      <c r="SN181" s="115">
        <f>ROUND(AVERAGEIF($ES$9:$ES$497,$ES181,SH$9:SH$497),0)</f>
        <v>29</v>
      </c>
      <c r="SO181" s="115">
        <f>ROUND(AVERAGEIF($ES$9:$ES$497,$ES181,SI$9:SI$497),0)</f>
        <v>3</v>
      </c>
      <c r="SP181" s="115">
        <f>ROUND(AVERAGEIF($ES$9:$ES$497,$ES181,SJ$9:SJ$497),0)</f>
        <v>5</v>
      </c>
      <c r="SQ181" s="115">
        <f>ROUND(AVERAGEIF($ES$9:$ES$497,$ES181,SK$9:SK$497),0)</f>
        <v>2</v>
      </c>
      <c r="SR181" s="115">
        <f>ROUND(AVERAGEIF($ES$9:$ES$497,$ES181,SL$9:SL$497),0)</f>
        <v>4</v>
      </c>
      <c r="SS181" s="121">
        <f>ROUND(AVERAGEIF($ES$9:$ES$497,$ES181,SM$9:SM$497),0)</f>
        <v>36</v>
      </c>
      <c r="ST181" s="114">
        <f>RANK(SB181,SB$9:SB$497,0)</f>
        <v>97</v>
      </c>
      <c r="SU181" s="115">
        <f>RANK(SC181,SC$9:SC$497,0)</f>
        <v>269</v>
      </c>
      <c r="SV181" s="115">
        <f>RANK(SD181,SD$9:SD$497,0)</f>
        <v>112</v>
      </c>
      <c r="SW181" s="115">
        <f>RANK(SE181,SE$9:SE$497,0)</f>
        <v>269</v>
      </c>
      <c r="SX181" s="115">
        <f>RANK(SF181,SF$9:SF$497,0)</f>
        <v>253</v>
      </c>
      <c r="SY181" s="115">
        <f>RANK(SG181,SG$9:SG$497,0)</f>
        <v>24</v>
      </c>
      <c r="SZ181" s="115">
        <f>COUNTIFS(SB$9:SB$497,"&gt;"&amp;SB181,$ES$9:$ES$497,$ES181)+1</f>
        <v>25</v>
      </c>
      <c r="TA181" s="115">
        <f>COUNTIFS(SC$9:SC$497,"&gt;"&amp;SC181,$ES$9:$ES$497,$ES181)+1</f>
        <v>30</v>
      </c>
      <c r="TB181" s="115">
        <f>COUNTIFS(SD$9:SD$497,"&gt;"&amp;SD181,$ES$9:$ES$497,$ES181)+1</f>
        <v>13</v>
      </c>
      <c r="TC181" s="115">
        <f>COUNTIFS(SE$9:SE$497,"&gt;"&amp;SE181,$ES$9:$ES$497,$ES181)+1</f>
        <v>30</v>
      </c>
      <c r="TD181" s="115">
        <f>COUNTIFS(SF$9:SF$497,"&gt;"&amp;SF181,$ES$9:$ES$497,$ES181)+1</f>
        <v>30</v>
      </c>
      <c r="TE181" s="117">
        <f>COUNTIFS(SG$9:SG$497,"&gt;"&amp;SG181,$ES$9:$ES$497,$ES181)+1</f>
        <v>22</v>
      </c>
      <c r="TF181" s="118">
        <f t="shared" si="347"/>
        <v>58</v>
      </c>
      <c r="TG181" s="115">
        <f t="shared" si="348"/>
        <v>12</v>
      </c>
      <c r="TH181" s="115">
        <f t="shared" si="349"/>
        <v>18</v>
      </c>
      <c r="TI181" s="115">
        <f t="shared" si="350"/>
        <v>11</v>
      </c>
      <c r="TJ181" s="115">
        <f t="shared" si="351"/>
        <v>12</v>
      </c>
      <c r="TK181" s="115">
        <f t="shared" si="352"/>
        <v>76</v>
      </c>
      <c r="TL181" s="117">
        <f t="shared" si="353"/>
        <v>76</v>
      </c>
      <c r="TM181" s="118">
        <f>ROUND(TF181/MAX(TF$9:TF$497)*100,0)</f>
        <v>32</v>
      </c>
      <c r="TN181" s="115">
        <f>ROUND(TG181/MAX(TG$9:TG$497)*100,0)</f>
        <v>7</v>
      </c>
      <c r="TO181" s="115">
        <f>ROUND(TH181/MAX(TH$9:TH$497)*100,0)</f>
        <v>10</v>
      </c>
      <c r="TP181" s="115">
        <f>ROUND(TI181/MAX(TI$9:TI$497)*100,0)</f>
        <v>6</v>
      </c>
      <c r="TQ181" s="115">
        <f>ROUND(TJ181/MAX(TJ$9:TJ$497)*100,0)</f>
        <v>6</v>
      </c>
      <c r="TR181" s="115">
        <f>ROUND(TK181/MAX(TK$9:TK$497)*100,0)</f>
        <v>39</v>
      </c>
      <c r="TS181" s="119">
        <f>ROUND(TL181/MAX(TL$9:TL$497)*100,0)</f>
        <v>39</v>
      </c>
      <c r="TT181" s="120">
        <f>RANK(TM181,TM$9:TM$497,0)</f>
        <v>274</v>
      </c>
      <c r="TU181" s="115">
        <f>RANK(TN181,TN$9:TN$497,0)</f>
        <v>406</v>
      </c>
      <c r="TV181" s="115">
        <f>RANK(TO181,TO$9:TO$497,0)</f>
        <v>373</v>
      </c>
      <c r="TW181" s="115">
        <f>RANK(TP181,TP$9:TP$497,0)</f>
        <v>416</v>
      </c>
      <c r="TX181" s="115">
        <f>RANK(TQ181,TQ$9:TQ$497,0)</f>
        <v>407</v>
      </c>
      <c r="TY181" s="115">
        <f>RANK(TR181,TR$9:TR$497,0)</f>
        <v>99</v>
      </c>
      <c r="TZ181" s="121">
        <f>RANK(TS181,TS$9:TS$497,0)</f>
        <v>70</v>
      </c>
      <c r="UA181" s="132"/>
      <c r="UB181" s="7" t="s">
        <v>1</v>
      </c>
    </row>
    <row r="182" spans="1:548" x14ac:dyDescent="0.15">
      <c r="A182" s="62">
        <v>174</v>
      </c>
      <c r="B182" s="203" t="s">
        <v>968</v>
      </c>
      <c r="C182" s="63"/>
      <c r="D182" s="63"/>
      <c r="E182" s="64" t="s">
        <v>518</v>
      </c>
      <c r="F182" s="65">
        <v>24</v>
      </c>
      <c r="G182" s="65" t="s">
        <v>908</v>
      </c>
      <c r="H182" s="65" t="s">
        <v>969</v>
      </c>
      <c r="I182" s="66" t="s">
        <v>521</v>
      </c>
      <c r="J182" s="67" t="s">
        <v>521</v>
      </c>
      <c r="K182" s="67" t="s">
        <v>521</v>
      </c>
      <c r="L182" s="67" t="s">
        <v>521</v>
      </c>
      <c r="M182" s="67" t="s">
        <v>521</v>
      </c>
      <c r="N182" s="67" t="s">
        <v>521</v>
      </c>
      <c r="O182" s="67" t="s">
        <v>521</v>
      </c>
      <c r="P182" s="67" t="s">
        <v>521</v>
      </c>
      <c r="Q182" s="67" t="s">
        <v>521</v>
      </c>
      <c r="R182" s="68" t="s">
        <v>521</v>
      </c>
      <c r="S182" s="69" t="s">
        <v>521</v>
      </c>
      <c r="T182" s="67" t="s">
        <v>521</v>
      </c>
      <c r="U182" s="67" t="s">
        <v>521</v>
      </c>
      <c r="V182" s="67" t="s">
        <v>521</v>
      </c>
      <c r="W182" s="67" t="s">
        <v>521</v>
      </c>
      <c r="X182" s="67" t="s">
        <v>521</v>
      </c>
      <c r="Y182" s="67" t="s">
        <v>521</v>
      </c>
      <c r="Z182" s="67" t="s">
        <v>521</v>
      </c>
      <c r="AA182" s="67" t="s">
        <v>521</v>
      </c>
      <c r="AB182" s="68" t="s">
        <v>521</v>
      </c>
      <c r="AC182" s="69" t="s">
        <v>521</v>
      </c>
      <c r="AD182" s="67" t="s">
        <v>521</v>
      </c>
      <c r="AE182" s="67" t="s">
        <v>521</v>
      </c>
      <c r="AF182" s="67" t="s">
        <v>521</v>
      </c>
      <c r="AG182" s="67" t="s">
        <v>521</v>
      </c>
      <c r="AH182" s="67" t="s">
        <v>521</v>
      </c>
      <c r="AI182" s="67" t="s">
        <v>521</v>
      </c>
      <c r="AJ182" s="67" t="s">
        <v>521</v>
      </c>
      <c r="AK182" s="67" t="s">
        <v>521</v>
      </c>
      <c r="AL182" s="68" t="s">
        <v>521</v>
      </c>
      <c r="AM182" s="69" t="s">
        <v>521</v>
      </c>
      <c r="AN182" s="67" t="s">
        <v>521</v>
      </c>
      <c r="AO182" s="67" t="s">
        <v>521</v>
      </c>
      <c r="AP182" s="67" t="s">
        <v>521</v>
      </c>
      <c r="AQ182" s="67" t="s">
        <v>521</v>
      </c>
      <c r="AR182" s="67" t="s">
        <v>521</v>
      </c>
      <c r="AS182" s="67" t="s">
        <v>521</v>
      </c>
      <c r="AT182" s="67" t="s">
        <v>521</v>
      </c>
      <c r="AU182" s="67" t="s">
        <v>521</v>
      </c>
      <c r="AV182" s="68" t="s">
        <v>521</v>
      </c>
      <c r="AW182" s="69" t="s">
        <v>521</v>
      </c>
      <c r="AX182" s="67" t="s">
        <v>521</v>
      </c>
      <c r="AY182" s="67" t="s">
        <v>521</v>
      </c>
      <c r="AZ182" s="67" t="s">
        <v>521</v>
      </c>
      <c r="BA182" s="67" t="s">
        <v>521</v>
      </c>
      <c r="BB182" s="67" t="s">
        <v>521</v>
      </c>
      <c r="BC182" s="67" t="s">
        <v>521</v>
      </c>
      <c r="BD182" s="67" t="s">
        <v>521</v>
      </c>
      <c r="BE182" s="67" t="s">
        <v>521</v>
      </c>
      <c r="BF182" s="68" t="s">
        <v>521</v>
      </c>
      <c r="BG182" s="69" t="s">
        <v>521</v>
      </c>
      <c r="BH182" s="67" t="s">
        <v>521</v>
      </c>
      <c r="BI182" s="67" t="s">
        <v>521</v>
      </c>
      <c r="BJ182" s="67" t="s">
        <v>521</v>
      </c>
      <c r="BK182" s="67" t="s">
        <v>521</v>
      </c>
      <c r="BL182" s="67" t="s">
        <v>521</v>
      </c>
      <c r="BM182" s="67" t="s">
        <v>521</v>
      </c>
      <c r="BN182" s="67" t="s">
        <v>521</v>
      </c>
      <c r="BO182" s="67" t="s">
        <v>521</v>
      </c>
      <c r="BP182" s="68" t="s">
        <v>521</v>
      </c>
      <c r="BQ182" s="70" t="s">
        <v>521</v>
      </c>
      <c r="BR182" s="67" t="s">
        <v>521</v>
      </c>
      <c r="BS182" s="67" t="s">
        <v>521</v>
      </c>
      <c r="BT182" s="67" t="s">
        <v>521</v>
      </c>
      <c r="BU182" s="67" t="s">
        <v>521</v>
      </c>
      <c r="BV182" s="67" t="s">
        <v>521</v>
      </c>
      <c r="BW182" s="67" t="s">
        <v>521</v>
      </c>
      <c r="BX182" s="67" t="s">
        <v>521</v>
      </c>
      <c r="BY182" s="67" t="s">
        <v>521</v>
      </c>
      <c r="BZ182" s="68" t="s">
        <v>521</v>
      </c>
      <c r="CA182" s="69" t="s">
        <v>521</v>
      </c>
      <c r="CB182" s="67" t="s">
        <v>521</v>
      </c>
      <c r="CC182" s="67" t="s">
        <v>521</v>
      </c>
      <c r="CD182" s="67" t="s">
        <v>521</v>
      </c>
      <c r="CE182" s="67" t="s">
        <v>521</v>
      </c>
      <c r="CF182" s="67" t="s">
        <v>521</v>
      </c>
      <c r="CG182" s="67" t="s">
        <v>521</v>
      </c>
      <c r="CH182" s="67" t="s">
        <v>521</v>
      </c>
      <c r="CI182" s="67" t="s">
        <v>521</v>
      </c>
      <c r="CJ182" s="68" t="s">
        <v>521</v>
      </c>
      <c r="CK182" s="69" t="s">
        <v>521</v>
      </c>
      <c r="CL182" s="67" t="s">
        <v>521</v>
      </c>
      <c r="CM182" s="67" t="s">
        <v>521</v>
      </c>
      <c r="CN182" s="67" t="s">
        <v>521</v>
      </c>
      <c r="CO182" s="67" t="s">
        <v>521</v>
      </c>
      <c r="CP182" s="67" t="s">
        <v>521</v>
      </c>
      <c r="CQ182" s="67" t="s">
        <v>521</v>
      </c>
      <c r="CR182" s="67" t="s">
        <v>521</v>
      </c>
      <c r="CS182" s="67" t="s">
        <v>521</v>
      </c>
      <c r="CT182" s="68" t="s">
        <v>521</v>
      </c>
      <c r="CU182" s="69" t="s">
        <v>521</v>
      </c>
      <c r="CV182" s="67" t="s">
        <v>521</v>
      </c>
      <c r="CW182" s="67" t="s">
        <v>521</v>
      </c>
      <c r="CX182" s="67" t="s">
        <v>521</v>
      </c>
      <c r="CY182" s="67" t="s">
        <v>521</v>
      </c>
      <c r="CZ182" s="67" t="s">
        <v>521</v>
      </c>
      <c r="DA182" s="67" t="s">
        <v>521</v>
      </c>
      <c r="DB182" s="67" t="s">
        <v>521</v>
      </c>
      <c r="DC182" s="67" t="s">
        <v>521</v>
      </c>
      <c r="DD182" s="68" t="s">
        <v>521</v>
      </c>
      <c r="DE182" s="69" t="s">
        <v>521</v>
      </c>
      <c r="DF182" s="71" t="s">
        <v>521</v>
      </c>
      <c r="DG182" s="67" t="s">
        <v>521</v>
      </c>
      <c r="DH182" s="67" t="s">
        <v>521</v>
      </c>
      <c r="DI182" s="67" t="s">
        <v>521</v>
      </c>
      <c r="DJ182" s="67" t="s">
        <v>521</v>
      </c>
      <c r="DK182" s="67" t="s">
        <v>521</v>
      </c>
      <c r="DL182" s="67" t="s">
        <v>521</v>
      </c>
      <c r="DM182" s="67" t="s">
        <v>521</v>
      </c>
      <c r="DN182" s="68" t="s">
        <v>521</v>
      </c>
      <c r="DO182" s="70" t="s">
        <v>521</v>
      </c>
      <c r="DP182" s="71" t="s">
        <v>521</v>
      </c>
      <c r="DQ182" s="67" t="s">
        <v>521</v>
      </c>
      <c r="DR182" s="67" t="s">
        <v>521</v>
      </c>
      <c r="DS182" s="67" t="s">
        <v>521</v>
      </c>
      <c r="DT182" s="67" t="s">
        <v>521</v>
      </c>
      <c r="DU182" s="67" t="s">
        <v>521</v>
      </c>
      <c r="DV182" s="67" t="s">
        <v>521</v>
      </c>
      <c r="DW182" s="67" t="s">
        <v>521</v>
      </c>
      <c r="DX182" s="72" t="s">
        <v>521</v>
      </c>
      <c r="DY182" s="73" t="s">
        <v>522</v>
      </c>
      <c r="DZ182" s="74">
        <v>5</v>
      </c>
      <c r="EA182" s="74">
        <v>5</v>
      </c>
      <c r="EB182" s="74">
        <v>5</v>
      </c>
      <c r="EC182" s="75">
        <v>6</v>
      </c>
      <c r="ED182" s="76" t="s">
        <v>522</v>
      </c>
      <c r="EE182" s="74">
        <f t="shared" si="303"/>
        <v>5</v>
      </c>
      <c r="EF182" s="74">
        <f t="shared" si="304"/>
        <v>25</v>
      </c>
      <c r="EG182" s="74">
        <f t="shared" si="305"/>
        <v>125</v>
      </c>
      <c r="EH182" s="77">
        <f t="shared" si="306"/>
        <v>750</v>
      </c>
      <c r="EI182" s="73">
        <v>20</v>
      </c>
      <c r="EJ182" s="74">
        <v>130</v>
      </c>
      <c r="EK182" s="74">
        <v>750</v>
      </c>
      <c r="EL182" s="74">
        <v>1250</v>
      </c>
      <c r="EM182" s="75">
        <v>1250</v>
      </c>
      <c r="EN182" s="78">
        <v>1</v>
      </c>
      <c r="EO182" s="79">
        <f t="shared" si="307"/>
        <v>1.3</v>
      </c>
      <c r="EP182" s="79">
        <f t="shared" si="308"/>
        <v>1.5</v>
      </c>
      <c r="EQ182" s="79">
        <f t="shared" si="309"/>
        <v>0.5</v>
      </c>
      <c r="ER182" s="80">
        <f t="shared" si="310"/>
        <v>8.3333333333333343E-2</v>
      </c>
      <c r="ES182" s="128" t="s">
        <v>523</v>
      </c>
      <c r="ET182" s="82"/>
      <c r="EU182" s="83">
        <v>4</v>
      </c>
      <c r="EV182" s="73">
        <v>35</v>
      </c>
      <c r="EW182" s="74">
        <v>12</v>
      </c>
      <c r="EX182" s="74">
        <v>16</v>
      </c>
      <c r="EY182" s="74">
        <v>17</v>
      </c>
      <c r="EZ182" s="74">
        <v>7</v>
      </c>
      <c r="FA182" s="74">
        <v>6</v>
      </c>
      <c r="FB182" s="74">
        <v>6</v>
      </c>
      <c r="FC182" s="74">
        <v>5</v>
      </c>
      <c r="FD182" s="74">
        <f t="shared" si="311"/>
        <v>23</v>
      </c>
      <c r="FE182" s="84">
        <f t="shared" si="312"/>
        <v>21</v>
      </c>
      <c r="FF182" s="73">
        <f>RANK(EV182,$EV$9:$EV$497,0)</f>
        <v>341</v>
      </c>
      <c r="FG182" s="74">
        <f>RANK(EW182,$EW$9:$EW$497,0)</f>
        <v>394</v>
      </c>
      <c r="FH182" s="74">
        <f>RANK(EX182,$EX$9:$EX$497,0)</f>
        <v>336</v>
      </c>
      <c r="FI182" s="74">
        <f>RANK(EY182,$EY$9:$EY$497,0)</f>
        <v>333</v>
      </c>
      <c r="FJ182" s="74">
        <f>RANK(EZ182,$EZ$9:$EZ$497,0)</f>
        <v>379</v>
      </c>
      <c r="FK182" s="74">
        <f>RANK(FA182,$FA$9:$FA$497,0)</f>
        <v>374</v>
      </c>
      <c r="FL182" s="74">
        <f>RANK(FB182,$FB$9:$FB$497,0)</f>
        <v>414</v>
      </c>
      <c r="FM182" s="74">
        <f>RANK(FC182,$FC$9:$FC$497,0)</f>
        <v>410</v>
      </c>
      <c r="FN182" s="74">
        <f>RANK(FD182,$FD$9:$FD$497,0)</f>
        <v>386</v>
      </c>
      <c r="FO182" s="84">
        <f>RANK(FE182,$FE$9:$FE$497,0)</f>
        <v>398</v>
      </c>
      <c r="FP182" s="73">
        <f>COUNTIFS($EV$9:$EV$497,"&gt;"&amp;EV182,$ES$9:$ES$497,ES182)+1</f>
        <v>83</v>
      </c>
      <c r="FQ182" s="74">
        <f>COUNTIFS($EW$9:$EW$497,"&gt;"&amp;EW182,$ES$9:$ES$497,ES182)+1</f>
        <v>82</v>
      </c>
      <c r="FR182" s="74">
        <f>COUNTIFS($EX$9:$EX$497,"&gt;"&amp;EX182,$ES$9:$ES$497,ES182)+1</f>
        <v>86</v>
      </c>
      <c r="FS182" s="74">
        <f>COUNTIFS($EY$9:$EY$497,"&gt;"&amp;EY182,$ES$9:$ES$497,ES182)+1</f>
        <v>86</v>
      </c>
      <c r="FT182" s="74">
        <f>COUNTIFS($EZ$9:$EZ$497,"&gt;"&amp;EZ182,$ES$9:$ES$497,ES182)+1</f>
        <v>85</v>
      </c>
      <c r="FU182" s="74">
        <f>COUNTIFS($FA$9:$FA$497,"&gt;"&amp;FA182,$ES$9:$ES$497,ES182)+1</f>
        <v>75</v>
      </c>
      <c r="FV182" s="74">
        <f>COUNTIFS($FB$9:$FB$497,"&gt;"&amp;FB182,$ES$9:$ES$497,ES182)+1</f>
        <v>81</v>
      </c>
      <c r="FW182" s="74">
        <f>COUNTIFS($FC$9:$FC$497,"&gt;"&amp;FC182,$ES$9:$ES$497,ES182)+1</f>
        <v>74</v>
      </c>
      <c r="FX182" s="74">
        <f>COUNTIFS($FD$9:$FD$497,"&gt;"&amp;FD182,$ES$9:$ES$497,ES182)+1</f>
        <v>85</v>
      </c>
      <c r="FY182" s="84">
        <f>COUNTIFS($FE$9:$FE$497,"&gt;"&amp;FE182,$ES$9:$ES$497,ES182)+1</f>
        <v>85</v>
      </c>
      <c r="FZ182" s="85">
        <f t="shared" si="313"/>
        <v>1.46</v>
      </c>
      <c r="GA182" s="86">
        <f t="shared" si="314"/>
        <v>0.5</v>
      </c>
      <c r="GB182" s="86">
        <f t="shared" si="315"/>
        <v>0.67</v>
      </c>
      <c r="GC182" s="86">
        <f t="shared" si="316"/>
        <v>0.71</v>
      </c>
      <c r="GD182" s="86">
        <f t="shared" si="317"/>
        <v>0.28999999999999998</v>
      </c>
      <c r="GE182" s="86">
        <f t="shared" si="318"/>
        <v>0.25</v>
      </c>
      <c r="GF182" s="86">
        <f t="shared" si="319"/>
        <v>0.25</v>
      </c>
      <c r="GG182" s="86">
        <f t="shared" si="320"/>
        <v>0.21</v>
      </c>
      <c r="GH182" s="86">
        <f t="shared" si="321"/>
        <v>0.96</v>
      </c>
      <c r="GI182" s="87">
        <f t="shared" si="322"/>
        <v>0.88</v>
      </c>
      <c r="GJ182" s="85">
        <f>ROUND(((FZ182-AVERAGE(FZ$9:FZ$497))/STDEVP(FZ$9:FZ$497)*10+50),2)</f>
        <v>69.2</v>
      </c>
      <c r="GK182" s="86">
        <f>ROUND(((GA182-AVERAGE(GA$9:GA$497))/STDEVP(GA$9:GA$497)*10+50),2)</f>
        <v>44.31</v>
      </c>
      <c r="GL182" s="86">
        <f>ROUND(((GB182-AVERAGE(GB$9:GB$497))/STDEVP(GB$9:GB$497)*10+50),2)</f>
        <v>53.27</v>
      </c>
      <c r="GM182" s="86">
        <f>ROUND(((GC182-AVERAGE(GC$9:GC$497))/STDEVP(GC$9:GC$497)*10+50),2)</f>
        <v>59.22</v>
      </c>
      <c r="GN182" s="86">
        <f>ROUND(((GD182-AVERAGE(GD$9:GD$497))/STDEVP(GD$9:GD$497)*10+50),2)</f>
        <v>46.5</v>
      </c>
      <c r="GO182" s="86">
        <f>ROUND(((GE182-AVERAGE(GE$9:GE$497))/STDEVP(GE$9:GE$497)*10+50),2)</f>
        <v>46.43</v>
      </c>
      <c r="GP182" s="86">
        <f>ROUND(((GF182-AVERAGE(GF$9:GF$497))/STDEVP(GF$9:GF$497)*10+50),2)</f>
        <v>37.880000000000003</v>
      </c>
      <c r="GQ182" s="86">
        <f>ROUND(((GG182-AVERAGE(GG$9:GG$497))/STDEVP(GG$9:GG$497)*10+50),2)</f>
        <v>36.83</v>
      </c>
      <c r="GR182" s="86">
        <f>ROUND(((GH182-AVERAGE(GH$9:GH$497))/STDEVP(GH$9:GH$497)*10+50),2)</f>
        <v>49.46</v>
      </c>
      <c r="GS182" s="87">
        <f>ROUND(((GI182-AVERAGE(GI$9:GI$497))/STDEVP(GI$9:GI$497)*10+50),2)</f>
        <v>42.99</v>
      </c>
      <c r="GT182" s="73">
        <f>RANK(GJ182,$GJ$9:$GJ$497,0)</f>
        <v>14</v>
      </c>
      <c r="GU182" s="74">
        <f>RANK(GK182,$GK$9:$GK$497,0)</f>
        <v>272</v>
      </c>
      <c r="GV182" s="74">
        <f>RANK(GL182,$GL$9:$GL$497,0)</f>
        <v>144</v>
      </c>
      <c r="GW182" s="74">
        <f>RANK(GM182,$GM$9:$GM$497,0)</f>
        <v>56</v>
      </c>
      <c r="GX182" s="74">
        <f>RANK(GN182,$GN$9:$GN$497,0)</f>
        <v>213</v>
      </c>
      <c r="GY182" s="74">
        <f>RANK(GO182,$GO$9:$GO$497,0)</f>
        <v>229</v>
      </c>
      <c r="GZ182" s="74">
        <f>RANK(GP182,$GP$9:$GP$497,0)</f>
        <v>395</v>
      </c>
      <c r="HA182" s="74">
        <f>RANK(GQ182,$GQ$9:$GQ$497,0)</f>
        <v>390</v>
      </c>
      <c r="HB182" s="74">
        <f>RANK(GR182,$GR$9:$GR$497,0)</f>
        <v>199</v>
      </c>
      <c r="HC182" s="84">
        <f>RANK(GS182,$GS$9:$GS$497,0)</f>
        <v>318</v>
      </c>
      <c r="HD182" s="85">
        <f>ROUND(AVERAGEIF($ES$9:$ES$497,$ES182,$FZ$9:$FZ$497),2)</f>
        <v>1.1399999999999999</v>
      </c>
      <c r="HE182" s="86">
        <f>ROUND(AVERAGEIF($ES$9:$ES$497,$ES182,$GA$9:$GA$497),2)</f>
        <v>0.46</v>
      </c>
      <c r="HF182" s="86">
        <f>ROUND(AVERAGEIF($ES$9:$ES$497,$ES182,$GB$9:$GB$497),2)</f>
        <v>0.65</v>
      </c>
      <c r="HG182" s="86">
        <f>ROUND(AVERAGEIF($ES$9:$ES$497,$ES182,$GC$9:$GC$497),2)</f>
        <v>0.74</v>
      </c>
      <c r="HH182" s="86">
        <f>ROUND(AVERAGEIF($ES$9:$ES$497,$ES182,$GD$9:$GD$497),2)</f>
        <v>0.27</v>
      </c>
      <c r="HI182" s="86">
        <f>ROUND(AVERAGEIF($ES$9:$ES$497,$ES182,$GE$9:$GE$497),2)</f>
        <v>0.23</v>
      </c>
      <c r="HJ182" s="86">
        <f>ROUND(AVERAGEIF($ES$9:$ES$497,$ES182,$GF$9:$GF$497),2)</f>
        <v>0.3</v>
      </c>
      <c r="HK182" s="86">
        <f>ROUND(AVERAGEIF($ES$9:$ES$497,$ES182,$GG$9:$GG$497),2)</f>
        <v>0.28000000000000003</v>
      </c>
      <c r="HL182" s="86">
        <f>ROUND(AVERAGEIF($ES$9:$ES$497,$ES182,$GH$9:$GH$497),2)</f>
        <v>0.92</v>
      </c>
      <c r="HM182" s="87">
        <f>ROUND(AVERAGEIF($ES$9:$ES$497,$ES182,$GI$9:$GI$497),2)</f>
        <v>0.93</v>
      </c>
      <c r="HN182" s="88">
        <f t="shared" si="323"/>
        <v>0.32000000000000006</v>
      </c>
      <c r="HO182" s="89">
        <f t="shared" si="324"/>
        <v>3.999999999999998E-2</v>
      </c>
      <c r="HP182" s="89">
        <f t="shared" si="325"/>
        <v>2.0000000000000018E-2</v>
      </c>
      <c r="HQ182" s="89">
        <f t="shared" si="326"/>
        <v>-3.0000000000000027E-2</v>
      </c>
      <c r="HR182" s="89">
        <f t="shared" si="327"/>
        <v>1.9999999999999962E-2</v>
      </c>
      <c r="HS182" s="89">
        <f t="shared" si="328"/>
        <v>1.999999999999999E-2</v>
      </c>
      <c r="HT182" s="89">
        <f t="shared" si="329"/>
        <v>-4.9999999999999989E-2</v>
      </c>
      <c r="HU182" s="89">
        <f t="shared" si="330"/>
        <v>-7.0000000000000034E-2</v>
      </c>
      <c r="HV182" s="89">
        <f t="shared" si="331"/>
        <v>3.9999999999999925E-2</v>
      </c>
      <c r="HW182" s="90">
        <f t="shared" si="332"/>
        <v>-5.0000000000000044E-2</v>
      </c>
      <c r="HX182" s="73">
        <f>COUNTIFS($FZ$9:$FZ$497,"&gt;"&amp;FZ182,$ES$9:$ES$497,$ES182)+1</f>
        <v>8</v>
      </c>
      <c r="HY182" s="74">
        <f>COUNTIFS($GA$9:$GA$497,"&gt;"&amp;GA182,$ES$9:$ES$497,$ES182)+1</f>
        <v>30</v>
      </c>
      <c r="HZ182" s="74">
        <f>COUNTIFS($GB$9:$GB$497,"&gt;"&amp;GB182,$ES$9:$ES$497,$ES182)+1</f>
        <v>36</v>
      </c>
      <c r="IA182" s="74">
        <f>COUNTIFS($GC$9:$GC$497,"&gt;"&amp;GC182,$ES$9:$ES$497,$ES182)+1</f>
        <v>42</v>
      </c>
      <c r="IB182" s="74">
        <f>COUNTIFS($GD$9:$GD$497,"&gt;"&amp;GD182,$ES$9:$ES$497,$ES182)+1</f>
        <v>27</v>
      </c>
      <c r="IC182" s="74">
        <f>COUNTIFS($GE$9:$GE$497,"&gt;"&amp;GE182,$ES$9:$ES$497,$ES182)+1</f>
        <v>29</v>
      </c>
      <c r="ID182" s="74">
        <f>COUNTIFS($GF$9:$GF$497,"&gt;"&amp;GF182,$ES$9:$ES$497,$ES182)+1</f>
        <v>58</v>
      </c>
      <c r="IE182" s="74">
        <f>COUNTIFS($GG$9:$GG$497,"&gt;"&amp;GG182,$ES$9:$ES$497,$ES182)+1</f>
        <v>48</v>
      </c>
      <c r="IF182" s="74">
        <f>COUNTIFS($GH$9:$GH$497,"&gt;"&amp;GH182,$ES$9:$ES$497,$ES182)+1</f>
        <v>38</v>
      </c>
      <c r="IG182" s="84">
        <f>COUNTIFS($GI$9:$GI$497,"&gt;"&amp;GI182,$ES$9:$ES$497,$ES182)+1</f>
        <v>49</v>
      </c>
      <c r="IH182" s="91"/>
      <c r="II182" s="79"/>
      <c r="IJ182" s="79"/>
      <c r="IK182" s="79"/>
      <c r="IL182" s="79"/>
      <c r="IM182" s="92"/>
      <c r="IN182" s="93"/>
      <c r="IO182" s="94"/>
      <c r="IP182" s="95"/>
      <c r="IQ182" s="79"/>
      <c r="IR182" s="79"/>
      <c r="IS182" s="79">
        <v>7.0000000000000007E-2</v>
      </c>
      <c r="IT182" s="79"/>
      <c r="IU182" s="79"/>
      <c r="IV182" s="79"/>
      <c r="IW182" s="96"/>
      <c r="IX182" s="93"/>
      <c r="IY182" s="79"/>
      <c r="IZ182" s="79"/>
      <c r="JA182" s="79"/>
      <c r="JB182" s="79"/>
      <c r="JC182" s="79"/>
      <c r="JD182" s="79"/>
      <c r="JE182" s="97"/>
      <c r="JF182" s="95"/>
      <c r="JG182" s="79"/>
      <c r="JH182" s="79"/>
      <c r="JI182" s="79"/>
      <c r="JJ182" s="79"/>
      <c r="JK182" s="79"/>
      <c r="JL182" s="79"/>
      <c r="JM182" s="96"/>
      <c r="JN182" s="93"/>
      <c r="JO182" s="79"/>
      <c r="JP182" s="79"/>
      <c r="JQ182" s="79"/>
      <c r="JR182" s="79"/>
      <c r="JS182" s="79"/>
      <c r="JT182" s="79"/>
      <c r="JU182" s="79">
        <v>0.04</v>
      </c>
      <c r="JV182" s="79"/>
      <c r="JW182" s="79"/>
      <c r="JX182" s="79"/>
      <c r="JY182" s="79"/>
      <c r="JZ182" s="97"/>
      <c r="KA182" s="93"/>
      <c r="KB182" s="79"/>
      <c r="KC182" s="79"/>
      <c r="KD182" s="79"/>
      <c r="KE182" s="97"/>
      <c r="KF182" s="95"/>
      <c r="KG182" s="79"/>
      <c r="KH182" s="79"/>
      <c r="KI182" s="79"/>
      <c r="KJ182" s="79"/>
      <c r="KK182" s="98"/>
      <c r="KL182" s="79"/>
      <c r="KM182" s="79"/>
      <c r="KN182" s="79"/>
      <c r="KO182" s="79"/>
      <c r="KP182" s="79"/>
      <c r="KQ182" s="79"/>
      <c r="KR182" s="79"/>
      <c r="KS182" s="96"/>
      <c r="KT182" s="96"/>
      <c r="KU182" s="96"/>
      <c r="KV182" s="96"/>
      <c r="KW182" s="93"/>
      <c r="KX182" s="79"/>
      <c r="KY182" s="79"/>
      <c r="KZ182" s="79"/>
      <c r="LA182" s="79"/>
      <c r="LB182" s="79"/>
      <c r="LC182" s="96"/>
      <c r="LD182" s="93"/>
      <c r="LE182" s="94"/>
      <c r="LF182" s="99"/>
      <c r="LG182" s="75"/>
      <c r="LH182" s="93"/>
      <c r="LI182" s="79"/>
      <c r="LJ182" s="74"/>
      <c r="LK182" s="74"/>
      <c r="LL182" s="74"/>
      <c r="LM182" s="100"/>
      <c r="LN182" s="95"/>
      <c r="LO182" s="79"/>
      <c r="LP182" s="79"/>
      <c r="LQ182" s="79"/>
      <c r="LR182" s="96"/>
      <c r="LS182" s="93"/>
      <c r="LT182" s="79"/>
      <c r="LU182" s="79"/>
      <c r="LV182" s="79">
        <v>7.0000000000000007E-2</v>
      </c>
      <c r="LW182" s="79"/>
      <c r="LX182" s="79"/>
      <c r="LY182" s="79"/>
      <c r="LZ182" s="79"/>
      <c r="MA182" s="97"/>
      <c r="MB182" s="95"/>
      <c r="MC182" s="79"/>
      <c r="MD182" s="79"/>
      <c r="ME182" s="79"/>
      <c r="MF182" s="79"/>
      <c r="MG182" s="79"/>
      <c r="MH182" s="79"/>
      <c r="MI182" s="79"/>
      <c r="MJ182" s="79"/>
      <c r="MK182" s="79"/>
      <c r="ML182" s="79"/>
      <c r="MM182" s="79"/>
      <c r="MN182" s="98"/>
      <c r="MO182" s="98"/>
      <c r="MP182" s="96"/>
      <c r="MQ182" s="93"/>
      <c r="MR182" s="79"/>
      <c r="MS182" s="79"/>
      <c r="MT182" s="79"/>
      <c r="MU182" s="79"/>
      <c r="MV182" s="98"/>
      <c r="MW182" s="79"/>
      <c r="MX182" s="79"/>
      <c r="MY182" s="79"/>
      <c r="MZ182" s="79"/>
      <c r="NA182" s="79"/>
      <c r="NB182" s="79">
        <v>0.05</v>
      </c>
      <c r="NC182" s="79"/>
      <c r="ND182" s="96"/>
      <c r="NE182" s="96"/>
      <c r="NF182" s="96"/>
      <c r="NG182" s="96"/>
      <c r="NH182" s="93"/>
      <c r="NI182" s="79"/>
      <c r="NJ182" s="79"/>
      <c r="NK182" s="79"/>
      <c r="NL182" s="79"/>
      <c r="NM182" s="79"/>
      <c r="NN182" s="94"/>
      <c r="NO182" s="93"/>
      <c r="NP182" s="80"/>
      <c r="NQ182" s="124" t="s">
        <v>966</v>
      </c>
      <c r="NR182" s="102" t="s">
        <v>970</v>
      </c>
      <c r="NS182" s="102"/>
      <c r="NT182" s="102"/>
      <c r="NU182" s="102"/>
      <c r="NV182" s="104">
        <v>43762</v>
      </c>
      <c r="NW182" s="102" t="s">
        <v>971</v>
      </c>
      <c r="NX182" s="133" t="s">
        <v>972</v>
      </c>
      <c r="NY182" s="129" t="s">
        <v>973</v>
      </c>
      <c r="NZ182" s="133" t="s">
        <v>972</v>
      </c>
      <c r="OA182" s="134"/>
      <c r="OB182" s="134"/>
      <c r="OC182" s="134"/>
      <c r="OD182" s="108">
        <f t="shared" si="333"/>
        <v>750</v>
      </c>
      <c r="OE182" s="109">
        <v>2</v>
      </c>
      <c r="OF182" s="110">
        <f t="shared" si="334"/>
        <v>30</v>
      </c>
      <c r="OG182" s="109">
        <v>7</v>
      </c>
      <c r="OH182" s="111">
        <f>ROUND(AVERAGEIF($ES$9:$ES$497,$ES182,EV$9:EV$497),0)</f>
        <v>79</v>
      </c>
      <c r="OI182" s="112">
        <f>ROUND(AVERAGEIF($ES$9:$ES$497,$ES182,EW$9:EW$497),0)</f>
        <v>32</v>
      </c>
      <c r="OJ182" s="112">
        <f>ROUND(AVERAGEIF($ES$9:$ES$497,$ES182,EX$9:EX$497),0)</f>
        <v>45</v>
      </c>
      <c r="OK182" s="112">
        <f>ROUND(AVERAGEIF($ES$9:$ES$497,$ES182,EY$9:EY$497),0)</f>
        <v>53</v>
      </c>
      <c r="OL182" s="112">
        <f>ROUND(AVERAGEIF($ES$9:$ES$497,$ES182,EZ$9:EZ$497),0)</f>
        <v>20</v>
      </c>
      <c r="OM182" s="112">
        <f>ROUND(AVERAGEIF($ES$9:$ES$497,$ES182,FA$9:FA$497),0)</f>
        <v>18</v>
      </c>
      <c r="ON182" s="112">
        <f>ROUND(AVERAGEIF($ES$9:$ES$497,$ES182,FB$9:FB$497),0)</f>
        <v>23</v>
      </c>
      <c r="OO182" s="112">
        <f>ROUND(AVERAGEIF($ES$9:$ES$497,$ES182,FC$9:FC$497),0)</f>
        <v>23</v>
      </c>
      <c r="OP182" s="112">
        <f>ROUND(AVERAGEIF($ES$9:$ES$497,$ES182,FD$9:FD$497),0)</f>
        <v>64</v>
      </c>
      <c r="OQ182" s="113">
        <f>ROUND(AVERAGEIF($ES$9:$ES$497,$ES182,FE$9:FE$497),0)</f>
        <v>68</v>
      </c>
      <c r="OR182" s="114">
        <f>ROUND(EV182/MAX(EV$9:EV$497)*100,0)</f>
        <v>20</v>
      </c>
      <c r="OS182" s="115">
        <f>ROUND(EW182/MAX(EW$9:EW$497)*100,0)</f>
        <v>9</v>
      </c>
      <c r="OT182" s="115">
        <f>ROUND(EX182/MAX(EX$9:EX$497)*100,0)</f>
        <v>13</v>
      </c>
      <c r="OU182" s="115">
        <f>ROUND(EY182/MAX(EY$9:EY$497)*100,0)</f>
        <v>11</v>
      </c>
      <c r="OV182" s="115">
        <f>ROUND(EZ182/MAX(EZ$9:EZ$497)*100,0)</f>
        <v>6</v>
      </c>
      <c r="OW182" s="115">
        <f>ROUND(FA182/MAX(FA$9:FA$497)*100,0)</f>
        <v>5</v>
      </c>
      <c r="OX182" s="115">
        <f>ROUND(FB182/MAX(FB$9:FB$497)*100,0)</f>
        <v>4</v>
      </c>
      <c r="OY182" s="116">
        <f>ROUND(FC182/MAX(FC$9:FC$497)*100,0)</f>
        <v>3</v>
      </c>
      <c r="OZ182" s="115">
        <f>ROUND(FD182/MAX(FD$9:FD$497)*100,0)</f>
        <v>16</v>
      </c>
      <c r="PA182" s="117">
        <f>ROUND(FE182/MAX(FE$9:FE$497)*100,0)</f>
        <v>9</v>
      </c>
      <c r="PB182" s="118">
        <f t="shared" si="335"/>
        <v>119</v>
      </c>
      <c r="PC182" s="115">
        <f t="shared" si="336"/>
        <v>98</v>
      </c>
      <c r="PD182" s="115">
        <f t="shared" si="337"/>
        <v>137</v>
      </c>
      <c r="PE182" s="115">
        <f t="shared" si="338"/>
        <v>125</v>
      </c>
      <c r="PF182" s="115">
        <f t="shared" si="339"/>
        <v>125</v>
      </c>
      <c r="PG182" s="119">
        <f t="shared" si="340"/>
        <v>99</v>
      </c>
      <c r="PH182" s="118">
        <f>ROUND(PB182/MAX(PB$9:PB$497)*100,0)</f>
        <v>14</v>
      </c>
      <c r="PI182" s="115">
        <f>ROUND(PC182/MAX(PC$9:PC$497)*100,0)</f>
        <v>12</v>
      </c>
      <c r="PJ182" s="115">
        <f>ROUND(PD182/MAX(PD$9:PD$497)*100,0)</f>
        <v>15</v>
      </c>
      <c r="PK182" s="115">
        <f>ROUND(PE182/MAX(PE$9:PE$497)*100,0)</f>
        <v>12</v>
      </c>
      <c r="PL182" s="115">
        <f>ROUND(PF182/MAX(PF$9:PF$497)*100,0)</f>
        <v>18</v>
      </c>
      <c r="PM182" s="119">
        <f>ROUND(PG182/MAX(PG$9:PG$497)*100,0)</f>
        <v>14</v>
      </c>
      <c r="PN182" s="118">
        <f>RANK(PH182,PH$9:PH$497,0)</f>
        <v>396</v>
      </c>
      <c r="PO182" s="115">
        <f>RANK(PI182,PI$9:PI$497,0)</f>
        <v>395</v>
      </c>
      <c r="PP182" s="115">
        <f>RANK(PJ182,PJ$9:PJ$497,0)</f>
        <v>395</v>
      </c>
      <c r="PQ182" s="115">
        <f>RANK(PK182,PK$9:PK$497,0)</f>
        <v>400</v>
      </c>
      <c r="PR182" s="115">
        <f>RANK(PL182,PL$9:PL$497,0)</f>
        <v>384</v>
      </c>
      <c r="PS182" s="119">
        <f>RANK(PM182,PM$9:PM$497,0)</f>
        <v>394</v>
      </c>
      <c r="PT182" s="120">
        <f>ROUND(FZ182/MAX(FZ$9:FZ$497)*100,0)</f>
        <v>80</v>
      </c>
      <c r="PU182" s="115">
        <f>ROUND(GA182/MAX(GA$9:GA$497)*100,0)</f>
        <v>28</v>
      </c>
      <c r="PV182" s="115">
        <f>ROUND(GB182/MAX(GB$9:GB$497)*100,0)</f>
        <v>49</v>
      </c>
      <c r="PW182" s="115">
        <f>ROUND(GC182/MAX(GC$9:GC$497)*100,0)</f>
        <v>56</v>
      </c>
      <c r="PX182" s="115">
        <f>ROUND(GD182/MAX(GD$9:GD$497)*100,0)</f>
        <v>16</v>
      </c>
      <c r="PY182" s="115">
        <f>ROUND(GE182/MAX(GE$9:GE$497)*100,0)</f>
        <v>15</v>
      </c>
      <c r="PZ182" s="115">
        <f>ROUND(GF182/MAX(GF$9:GF$497)*100,0)</f>
        <v>12</v>
      </c>
      <c r="QA182" s="116">
        <f>ROUND(GG182/MAX(GG$9:GG$497)*100,0)</f>
        <v>11</v>
      </c>
      <c r="QB182" s="115">
        <f>ROUND(GH182/MAX(GH$9:GH$497)*100,0)</f>
        <v>43</v>
      </c>
      <c r="QC182" s="121">
        <f>ROUND(GI182/MAX(GI$9:GI$497)*100,0)</f>
        <v>28</v>
      </c>
      <c r="QD182" s="120">
        <f>ROUND(AVERAGEIF($ES$9:$ES$497,$ES182,PT$9:PT$497),0)</f>
        <v>62</v>
      </c>
      <c r="QE182" s="120">
        <f>ROUND(AVERAGEIF($ES$9:$ES$497,$ES182,PU$9:PU$497),0)</f>
        <v>26</v>
      </c>
      <c r="QF182" s="120">
        <f>ROUND(AVERAGEIF($ES$9:$ES$497,$ES182,PV$9:PV$497),0)</f>
        <v>48</v>
      </c>
      <c r="QG182" s="120">
        <f>ROUND(AVERAGEIF($ES$9:$ES$497,$ES182,PW$9:PW$497),0)</f>
        <v>58</v>
      </c>
      <c r="QH182" s="120">
        <f>ROUND(AVERAGEIF($ES$9:$ES$497,$ES182,PX$9:PX$497),0)</f>
        <v>15</v>
      </c>
      <c r="QI182" s="120">
        <f>ROUND(AVERAGEIF($ES$9:$ES$497,$ES182,PY$9:PY$497),0)</f>
        <v>14</v>
      </c>
      <c r="QJ182" s="120">
        <f>ROUND(AVERAGEIF($ES$9:$ES$497,$ES182,PZ$9:PZ$497),0)</f>
        <v>14</v>
      </c>
      <c r="QK182" s="120">
        <f>ROUND(AVERAGEIF($ES$9:$ES$497,$ES182,QA$9:QA$497),0)</f>
        <v>15</v>
      </c>
      <c r="QL182" s="120">
        <f>ROUND(AVERAGEIF($ES$9:$ES$497,$ES182,QB$9:QB$497),0)</f>
        <v>41</v>
      </c>
      <c r="QM182" s="120">
        <f>ROUND(AVERAGEIF($ES$9:$ES$497,$ES182,QC$9:QC$497),0)</f>
        <v>30</v>
      </c>
      <c r="QN182" s="114">
        <f t="shared" si="354"/>
        <v>503</v>
      </c>
      <c r="QO182" s="115">
        <f t="shared" si="355"/>
        <v>371</v>
      </c>
      <c r="QP182" s="115">
        <f t="shared" si="356"/>
        <v>567</v>
      </c>
      <c r="QQ182" s="115">
        <f t="shared" si="357"/>
        <v>536</v>
      </c>
      <c r="QR182" s="115">
        <f t="shared" si="358"/>
        <v>642</v>
      </c>
      <c r="QS182" s="119">
        <f t="shared" si="359"/>
        <v>400</v>
      </c>
      <c r="QT182" s="114">
        <f>ROUND((QN182-MIN(QN$9:QN$497))/(MAX(QN$9:QN$497)-MIN(QN$9:QN$497))*100,0)</f>
        <v>43</v>
      </c>
      <c r="QU182" s="115">
        <f>ROUND((QO182-MIN(QO$9:QO$497))/(MAX(QO$9:QO$497)-MIN(QO$9:QO$497))*100,0)</f>
        <v>23</v>
      </c>
      <c r="QV182" s="115">
        <f>ROUND((QP182-MIN(QP$9:QP$497))/(MAX(QP$9:QP$497)-MIN(QP$9:QP$497))*100,0)</f>
        <v>31</v>
      </c>
      <c r="QW182" s="115">
        <f>ROUND((QQ182-MIN(QQ$9:QQ$497))/(MAX(QQ$9:QQ$497)-MIN(QQ$9:QQ$497))*100,0)</f>
        <v>31</v>
      </c>
      <c r="QX182" s="115">
        <f>ROUND((QR182-MIN(QR$9:QR$497))/(MAX(QR$9:QR$497)-MIN(QR$9:QR$497))*100,0)</f>
        <v>69</v>
      </c>
      <c r="QY182" s="115">
        <f>ROUND((QS182-MIN(QS$9:QS$497))/(MAX(QS$9:QS$497)-MIN(QS$9:QS$497))*100,0)</f>
        <v>45</v>
      </c>
      <c r="QZ182" s="114">
        <f>RANK(QN182,QN$9:QN$497,0)</f>
        <v>161</v>
      </c>
      <c r="RA182" s="115">
        <f>RANK(QO182,QO$9:QO$497,0)</f>
        <v>225</v>
      </c>
      <c r="RB182" s="115">
        <f>RANK(QP182,QP$9:QP$497,0)</f>
        <v>191</v>
      </c>
      <c r="RC182" s="115">
        <f>RANK(QQ182,QQ$9:QQ$497,0)</f>
        <v>264</v>
      </c>
      <c r="RD182" s="115">
        <f>RANK(QR182,QR$9:QR$497,0)</f>
        <v>67</v>
      </c>
      <c r="RE182" s="115">
        <f>RANK(QS182,QS$9:QS$497,0)</f>
        <v>156</v>
      </c>
      <c r="RF182" s="122"/>
      <c r="RG182" s="115">
        <f>($RH$3*(IH182+IJ182)*100*100/MAX(EX$9:EX$497)*$RO$3) +($RH$3*(II182+IJ182)*100*100/MAX(EX$9:EX$497)*$RO$4) + ($RH$3*IK182*100*100/MAX(EX$9:EX$497)*0.098)</f>
        <v>0</v>
      </c>
      <c r="RH182" s="115">
        <f>($RH$4*IL182*100*100/MAX(EZ$9:EZ$497))*$RQ$3</f>
        <v>0</v>
      </c>
      <c r="RI182" s="115">
        <f>($RH$3*IM182*100*100/MAX(EY$9:EY$497))*$RQ$4</f>
        <v>0</v>
      </c>
      <c r="RJ182" s="115">
        <f>($RH$3*IN182*100*100/MAX(EX$9:EX$497))</f>
        <v>0</v>
      </c>
      <c r="RK182" s="115">
        <f>($RH$4*IO182*100*100/MAX(EZ$9:EZ$497))*$RQ$3</f>
        <v>0</v>
      </c>
      <c r="RL182" s="115">
        <f>(($RL$4*IP182*100*((100/MAX(EX$9:EX$497)+100/MAX(EZ$9:EZ$497))/2))+($RL$4*IQ182*100*((100/MAX(EX$9:EX$497)+100/MAX(EZ$9:EZ$497))/2))+($RL$4*IR182*100*((100/MAX(EX$9:EX$497)+100/MAX(EZ$9:EZ$497))/2))+($RL$4*IS182*100*((100/MAX(EX$9:EX$497)+100/MAX(EZ$9:EZ$497))/2))+($RL$4*IT182*100*((100/MAX(EX$9:EX$497)+100/MAX(EZ$9:EZ$497))/2))+($RL$4*IU182*100*((100/MAX(EX$9:EX$497)+100/MAX(EZ$9:EZ$497))/2))+($RL$4*IV182*100*((100/MAX(EX$9:EX$497)+100/MAX(EZ$9:EZ$497))/2))+($RL$4*IW182*100*((100/MAX(EX$9:EX$497)+100/MAX(EZ$9:EZ$497))/2)))*$RS$3</f>
        <v>7.317333333333333</v>
      </c>
      <c r="RM182" s="115">
        <f>(($RH$3*IX182*100*100/MAX(EX$9:EX$497))+($RH$3*IY182*100*100/MAX(EX$9:EX$497))+($RH$3*IZ182*100*100/MAX(EX$9:EX$497))+($RH$3*JA182*100*100/MAX(EX$9:EX$497))+($RH$3*JB182*100*100/MAX(EX$9:EX$497))+($RH$3*JC182*100*100/MAX(EX$9:EX$497))+($RH$3*JD182*100*100/MAX(EX$9:EX$497))+($RH$3*JE182*100*100/MAX(EX$9:EX$497)))*$RS$4</f>
        <v>0</v>
      </c>
      <c r="RN182" s="115">
        <f>(($RH$4*JF182*100*100/MAX(EZ$9:EZ$497)) + ($RH$4*JG182*100*100/MAX(EZ$9:EZ$497)) + ($RH$4*JH182*100*100/MAX(EZ$9:EZ$497)) + ($RH$4*JI182*100*100/MAX(EZ$9:EZ$497)) + ($RH$4*JJ182*100*100/MAX(EZ$9:EZ$497)) + ($RH$4*JK182*100*100/MAX(EZ$9:EZ$497)) + ($RH$4*JL182*100*100/MAX(EZ$9:EZ$497)) + ($RH$4*JM182*100*100/MAX(EZ$9:EZ$497)))*$RU$3</f>
        <v>0</v>
      </c>
      <c r="RO182" s="115">
        <f>(($RL$4*JN182*100*((100/MAX(EX$9:EX$497)+100/MAX(EZ$9:EZ$497))/2))+($RL$4*JO182*100*((100/MAX(EX$9:EX$497)+100/MAX(EZ$9:EZ$497))/2))+($RL$4*JP182*100*((100/MAX(EX$9:EX$497)+100/MAX(EZ$9:EZ$497))/2))+($RL$4*JQ182*100*((100/MAX(EX$9:EX$497)+100/MAX(EZ$9:EZ$497))/2))+($RL$4*JR182*100*((100/MAX(EX$9:EX$497)+100/MAX(EZ$9:EZ$497))/2))+($RL$4*JS182*100*((100/MAX(EX$9:EX$497)+100/MAX(EZ$9:EZ$497))/2))+($RL$4*JT182*100*((100/MAX(EX$9:EX$497)+100/MAX(EZ$9:EZ$497))/2))+($RL$4*JU182*100*((100/MAX(EX$9:EX$497)+100/MAX(EZ$9:EZ$497))/2))+($RL$4*JV182*100*((100/MAX(EX$9:EX$497)+100/MAX(EZ$9:EZ$497))/2))+($RL$4*JW182*100*((100/MAX(EX$9:EX$497)+100/MAX(EZ$9:EZ$497))/2))+($RL$4*JX182*100*((100/MAX(EX$9:EX$497)+100/MAX(EZ$9:EZ$497))/2))+($RL$4*JY182*100*((100/MAX(EX$9:EX$497)+100/MAX(EZ$9:EZ$497))/2))+($RL$4*JZ182*100*((100/MAX(EX$9:EX$497)+100/MAX(EZ$9:EZ$497))/2)))*$RW$3/2</f>
        <v>2.0906666666666665</v>
      </c>
      <c r="RP182" s="119">
        <f>($RJ$3*KA182*100*100/MAX(FA$9:FA$497)) + ($RJ$3*KB182*100*100/MAX(FA$9:FA$497)/2) + ($RJ$3*KC182*100*100/MAX(FA$9:FA$497)/2) + ($RJ$3*KD182*100*100/MAX(FA$9:FA$497)/4) + ($RJ$3*KE182*100*100/MAX(FA$9:FA$497)/4)</f>
        <v>0</v>
      </c>
      <c r="RQ182" s="118">
        <f>($RL$4*KF182*100*((100/MAX(EX$9:EX$497)+100/MAX(EZ$9:EZ$497)))) * ($RO$3/2) + (($RL$4*KG182*100*((100/MAX(EX$9:EX$497)+100/MAX(EZ$9:EZ$497))))+($RL$4*KH182*100*((100/MAX(EX$9:EX$497)+100/MAX(EZ$9:EZ$497))))+($RL$4*KI182*100*((100/MAX(EX$9:EX$497)+100/MAX(EZ$9:EZ$497))))+($RL$4*KJ182*100*((100/MAX(EX$9:EX$497)+100/MAX(EZ$9:EZ$497))))+($RL$4*KK182*100*((100/MAX(EX$9:EX$497)+100/MAX(EZ$9:EZ$497))))+($RL$4*KL182*100*((100/MAX(EX$9:EX$497)+100/MAX(EZ$9:EZ$497))))+($RL$4*KM182*100*((100/MAX(EX$9:EX$497)+100/MAX(EZ$9:EZ$497))))+($RL$4*KN182*100*((100/MAX(EX$9:EX$497)+100/MAX(EZ$9:EZ$497))))+($RL$4*KO182*100*((100/MAX(EX$9:EX$497)+100/MAX(EZ$9:EZ$497))))+($RL$4*KP182*100*((100/MAX(EX$9:EX$497)+100/MAX(EZ$9:EZ$497))))+($RL$4*KQ182*100*((100/MAX(EX$9:EX$497)+100/MAX(EZ$9:EZ$497))))+($RL$4*KR182*100*((100/MAX(EX$9:EX$497)+100/MAX(EZ$9:EZ$497))))+($RL$4*KS182*100*((100/MAX(EX$9:EX$497)+100/MAX(EZ$9:EZ$497))))+($RL$4*KV182*100*((100/MAX(EX$9:EX$497)+100/MAX(EZ$9:EZ$497))))) * (($RO$3+$RO$4)/6)</f>
        <v>0</v>
      </c>
      <c r="RR182" s="115">
        <f>(($RL$4*KW182*100*((100/MAX(EX$9:EX$497)+100/MAX(EZ$9:EZ$497))))) * ($RO$3/2) + (($RL$4*KX182*100*((100/MAX(EX$9:EX$497)+100/MAX(EZ$9:EZ$497))))+($RL$4*KY182*100*((100/MAX(EX$9:EX$497)+100/MAX(EZ$9:EZ$497))))+($RL$4*KZ182*100*((100/MAX(EX$9:EX$497)+100/MAX(EZ$9:EZ$497))))+($RL$4*LA182*100*((100/MAX(EX$9:EX$497)+100/MAX(EZ$9:EZ$497))))+($RL$4*LB182*100*((100/MAX(EX$9:EX$497)+100/MAX(EZ$9:EZ$497))))+($RL$4*LC182*100*((100/MAX(EX$9:EX$497)+100/MAX(EZ$9:EZ$497))))) * (($RO$3+$RO$4)/6)</f>
        <v>0</v>
      </c>
      <c r="RS182" s="119">
        <f>(($RL$4*LD182*100*((100/MAX(EX$9:EX$497)+100/MAX(EZ$9:EZ$497))))+($RL$4*LE182*100*((100/MAX(EX$9:EX$497)+100/MAX(EZ$9:EZ$497))))) * (($RO$3+$RO$4)/6)</f>
        <v>0</v>
      </c>
      <c r="RT182" s="118">
        <f>($RJ$4*LH182*100*(100/MAX(EV$9:EV$497)))+($RJ$4*LI182*100*(100/MAX(EV$9:EV$497)))</f>
        <v>0</v>
      </c>
      <c r="RU182" s="119">
        <f>($RJ$4*LJ182*(100/MAX(EV$9:EV$497)))/2 + ($RL$3*LK182*(100/MAX(EW$9:EW$497))) + ($RJ$4*LL182*(100/MAX(EV$9:EV$497)))/4 + ($RL$3*LM182*(100/MAX(EW$9:EW$497)))</f>
        <v>0</v>
      </c>
      <c r="RV182" s="118">
        <f>($RJ$4*LN182*100*100/MAX(EV$9:EV$497)/2)+($RJ$4*LO182*100*100/MAX(EV$9:EV$497)/2)+($RJ$4*LP182*100*100/MAX(EV$9:EV$497))+($RJ$4*LQ182*100*100/MAX(EV$9:EV$497))+($RJ$4*LR182*100*100/MAX(EV$9:EV$497))</f>
        <v>0</v>
      </c>
      <c r="RW182" s="115">
        <f>($RJ$4*LS182*100*100/MAX(EV$9:EV$497)) + (($RJ$4*LT182*100*100/MAX(EV$9:EV$497))+($RJ$4*LU182*100*100/MAX(EV$9:EV$497))+($RJ$4*LV182*100*100/MAX(EV$9:EV$497))+($RJ$4*LW182*100*100/MAX(EV$9:EV$497))+($RJ$4*LX182*100*100/MAX(EV$9:EV$497))+($RJ$4*LY182*100*100/MAX(EV$9:EV$497))+($RJ$4*LZ182*100*100/MAX(EV$9:EV$497))+($RJ$4*MA182*100*100/MAX(EV$9:EV$497)))/2</f>
        <v>5.8988764044943833</v>
      </c>
      <c r="RX182" s="119">
        <f>($RJ$4*MB182*100*100/MAX(EV$9:EV$497))+($RJ$4*MC182*100*100/MAX(EV$9:EV$497))+($RJ$4*MD182*100*100/MAX(EV$9:EV$497))+($RJ$4*ME182*100*100/MAX(EV$9:EV$497))+($RJ$4*MF182*100*100/MAX(EV$9:EV$497))+($RJ$4*MG182*100*100/MAX(EV$9:EV$497))+($RJ$4*MH182*100*100/MAX(EV$9:EV$497))+($RJ$4*MI182*100*100/MAX(EV$9:EV$497))+($RJ$4*MJ182*100*100/MAX(EV$9:EV$497))+($RJ$4*MK182*100*100/MAX(EV$9:EV$497))+($RJ$4*ML182*100*100/MAX(EV$9:EV$497))+($RJ$4*MM182*100*100/MAX(EV$9:EV$497))+($RJ$4*MN182*100*100/MAX(EV$9:EV$497))</f>
        <v>0</v>
      </c>
      <c r="RY182" s="118">
        <f>($RJ$4*MQ182*100*100/MAX(EV$9:EV$497))/2 + (($RJ$4*MR182*100*100/MAX(EV$9:EV$497))+($RJ$4*MS182*100*100/MAX(EV$9:EV$497))+($RJ$4*MT182*100*100/MAX(EV$9:EV$497))+($RJ$4*MU182*100*100/MAX(EV$9:EV$497))+($RJ$4*MV182*100*100/MAX(EV$9:EV$497))+($RJ$4*MW182*100*100/MAX(EV$9:EV$497))+($RJ$4*MX182*100*100/MAX(EV$9:EV$497))+($RJ$4*MY182*100*100/MAX(EV$9:EV$497))+($RJ$4*MZ182*100*100/MAX(EV$9:EV$497))+($RJ$4*NA182*100*100/MAX(EV$9:EV$497))+($RJ$4*NB182*100*100/MAX(EV$9:EV$497))+($RJ$4*NC182*100*100/MAX(EV$9:EV$497))+($RJ$4*ND182*100*100/MAX(EV$9:EV$497))+($RJ$4*NG182*100*100/MAX(EV$9:EV$497)))/4</f>
        <v>2.106741573033708</v>
      </c>
      <c r="RZ182" s="115">
        <f>($RJ$4*NH182*100*100/MAX(EV$9:EV$497))/2 + (($RJ$4*NI182*100*100/MAX(EV$9:EV$497))+($RJ$4*NJ182*100*100/MAX(EV$9:EV$497))+($RJ$4*NK182*100*100/MAX(EV$9:EV$497))+($RJ$4*NL182*100*100/MAX(EV$9:EV$497))+($RJ$4*NM182*100*100/MAX(EV$9:EV$497))+($RJ$4*NN182*100*100/MAX(EV$9:EV$497)))/4</f>
        <v>0</v>
      </c>
      <c r="SA182" s="117">
        <f>(($RJ$4*NO182*100*100/MAX(EV$9:EV$497))+($RJ$4*NP182*100*100/MAX(EV$9:EV$497)))/4</f>
        <v>0</v>
      </c>
      <c r="SB182" s="118">
        <f t="shared" si="341"/>
        <v>17.413617977528091</v>
      </c>
      <c r="SC182" s="115">
        <f t="shared" si="342"/>
        <v>11.009123595505617</v>
      </c>
      <c r="SD182" s="115">
        <f t="shared" si="343"/>
        <v>9.820171161048691</v>
      </c>
      <c r="SE182" s="115">
        <f t="shared" si="344"/>
        <v>32.275123595505619</v>
      </c>
      <c r="SF182" s="115">
        <f t="shared" si="345"/>
        <v>11.409404494382022</v>
      </c>
      <c r="SG182" s="115">
        <f t="shared" si="346"/>
        <v>8.0056179775280913</v>
      </c>
      <c r="SH182" s="115">
        <f>ROUND(SB182/MAX(SB$9:SB$497)*100,0)</f>
        <v>22</v>
      </c>
      <c r="SI182" s="115">
        <f>ROUND(SC182/MAX(SC$9:SC$497)*100,0)</f>
        <v>17</v>
      </c>
      <c r="SJ182" s="115">
        <f>ROUND(SD182/MAX(SD$9:SD$497)*100,0)</f>
        <v>16</v>
      </c>
      <c r="SK182" s="115">
        <f>ROUND(SE182/MAX(SE$9:SE$497)*100,0)</f>
        <v>25</v>
      </c>
      <c r="SL182" s="115">
        <f>ROUND(SF182/MAX(SF$9:SF$497)*100,0)</f>
        <v>28</v>
      </c>
      <c r="SM182" s="121">
        <f>ROUND(SG182/MAX(SG$9:SG$497)*100,0)</f>
        <v>8</v>
      </c>
      <c r="SN182" s="115">
        <f>ROUND(AVERAGEIF($ES$9:$ES$497,$ES182,SH$9:SH$497),0)</f>
        <v>26</v>
      </c>
      <c r="SO182" s="115">
        <f>ROUND(AVERAGEIF($ES$9:$ES$497,$ES182,SI$9:SI$497),0)</f>
        <v>23</v>
      </c>
      <c r="SP182" s="115">
        <f>ROUND(AVERAGEIF($ES$9:$ES$497,$ES182,SJ$9:SJ$497),0)</f>
        <v>4</v>
      </c>
      <c r="SQ182" s="115">
        <f>ROUND(AVERAGEIF($ES$9:$ES$497,$ES182,SK$9:SK$497),0)</f>
        <v>20</v>
      </c>
      <c r="SR182" s="115">
        <f>ROUND(AVERAGEIF($ES$9:$ES$497,$ES182,SL$9:SL$497),0)</f>
        <v>7</v>
      </c>
      <c r="SS182" s="121">
        <f>ROUND(AVERAGEIF($ES$9:$ES$497,$ES182,SM$9:SM$497),0)</f>
        <v>6</v>
      </c>
      <c r="ST182" s="114">
        <f>RANK(SB182,SB$9:SB$497,0)</f>
        <v>186</v>
      </c>
      <c r="SU182" s="115">
        <f>RANK(SC182,SC$9:SC$497,0)</f>
        <v>162</v>
      </c>
      <c r="SV182" s="115">
        <f>RANK(SD182,SD$9:SD$497,0)</f>
        <v>73</v>
      </c>
      <c r="SW182" s="115">
        <f>RANK(SE182,SE$9:SE$497,0)</f>
        <v>105</v>
      </c>
      <c r="SX182" s="115">
        <f>RANK(SF182,SF$9:SF$497,0)</f>
        <v>22</v>
      </c>
      <c r="SY182" s="115">
        <f>RANK(SG182,SG$9:SG$497,0)</f>
        <v>142</v>
      </c>
      <c r="SZ182" s="115">
        <f>COUNTIFS(SB$9:SB$497,"&gt;"&amp;SB182,$ES$9:$ES$497,$ES182)+1</f>
        <v>46</v>
      </c>
      <c r="TA182" s="115">
        <f>COUNTIFS(SC$9:SC$497,"&gt;"&amp;SC182,$ES$9:$ES$497,$ES182)+1</f>
        <v>49</v>
      </c>
      <c r="TB182" s="115">
        <f>COUNTIFS(SD$9:SD$497,"&gt;"&amp;SD182,$ES$9:$ES$497,$ES182)+1</f>
        <v>5</v>
      </c>
      <c r="TC182" s="115">
        <f>COUNTIFS(SE$9:SE$497,"&gt;"&amp;SE182,$ES$9:$ES$497,$ES182)+1</f>
        <v>35</v>
      </c>
      <c r="TD182" s="115">
        <f>COUNTIFS(SF$9:SF$497,"&gt;"&amp;SF182,$ES$9:$ES$497,$ES182)+1</f>
        <v>6</v>
      </c>
      <c r="TE182" s="117">
        <f>COUNTIFS(SG$9:SG$497,"&gt;"&amp;SG182,$ES$9:$ES$497,$ES182)+1</f>
        <v>33</v>
      </c>
      <c r="TF182" s="118">
        <f t="shared" si="347"/>
        <v>40</v>
      </c>
      <c r="TG182" s="115">
        <f t="shared" si="348"/>
        <v>31</v>
      </c>
      <c r="TH182" s="115">
        <f t="shared" si="349"/>
        <v>28</v>
      </c>
      <c r="TI182" s="115">
        <f t="shared" si="350"/>
        <v>40</v>
      </c>
      <c r="TJ182" s="115">
        <f t="shared" si="351"/>
        <v>40</v>
      </c>
      <c r="TK182" s="115">
        <f t="shared" si="352"/>
        <v>26</v>
      </c>
      <c r="TL182" s="117">
        <f t="shared" si="353"/>
        <v>22</v>
      </c>
      <c r="TM182" s="118">
        <f>ROUND(TF182/MAX(TF$9:TF$497)*100,0)</f>
        <v>22</v>
      </c>
      <c r="TN182" s="115">
        <f>ROUND(TG182/MAX(TG$9:TG$497)*100,0)</f>
        <v>17</v>
      </c>
      <c r="TO182" s="115">
        <f>ROUND(TH182/MAX(TH$9:TH$497)*100,0)</f>
        <v>15</v>
      </c>
      <c r="TP182" s="115">
        <f>ROUND(TI182/MAX(TI$9:TI$497)*100,0)</f>
        <v>22</v>
      </c>
      <c r="TQ182" s="115">
        <f>ROUND(TJ182/MAX(TJ$9:TJ$497)*100,0)</f>
        <v>20</v>
      </c>
      <c r="TR182" s="115">
        <f>ROUND(TK182/MAX(TK$9:TK$497)*100,0)</f>
        <v>13</v>
      </c>
      <c r="TS182" s="119">
        <f>ROUND(TL182/MAX(TL$9:TL$497)*100,0)</f>
        <v>11</v>
      </c>
      <c r="TT182" s="120">
        <f>RANK(TM182,TM$9:TM$497,0)</f>
        <v>329</v>
      </c>
      <c r="TU182" s="115">
        <f>RANK(TN182,TN$9:TN$497,0)</f>
        <v>321</v>
      </c>
      <c r="TV182" s="115">
        <f>RANK(TO182,TO$9:TO$497,0)</f>
        <v>313</v>
      </c>
      <c r="TW182" s="115">
        <f>RANK(TP182,TP$9:TP$497,0)</f>
        <v>289</v>
      </c>
      <c r="TX182" s="115">
        <f>RANK(TQ182,TQ$9:TQ$497,0)</f>
        <v>260</v>
      </c>
      <c r="TY182" s="115">
        <f>RANK(TR182,TR$9:TR$497,0)</f>
        <v>360</v>
      </c>
      <c r="TZ182" s="121">
        <f>RANK(TS182,TS$9:TS$497,0)</f>
        <v>366</v>
      </c>
      <c r="UA182" s="132"/>
      <c r="UB182" s="7" t="s">
        <v>1</v>
      </c>
    </row>
    <row r="183" spans="1:548" x14ac:dyDescent="0.15">
      <c r="A183" s="183">
        <v>175</v>
      </c>
      <c r="B183" s="203" t="s">
        <v>970</v>
      </c>
      <c r="C183" s="63"/>
      <c r="D183" s="63"/>
      <c r="E183" s="64" t="s">
        <v>518</v>
      </c>
      <c r="F183" s="65">
        <v>39</v>
      </c>
      <c r="G183" s="65" t="s">
        <v>908</v>
      </c>
      <c r="H183" s="65" t="s">
        <v>969</v>
      </c>
      <c r="I183" s="66" t="s">
        <v>521</v>
      </c>
      <c r="J183" s="67" t="s">
        <v>521</v>
      </c>
      <c r="K183" s="67" t="s">
        <v>521</v>
      </c>
      <c r="L183" s="67" t="s">
        <v>521</v>
      </c>
      <c r="M183" s="67" t="s">
        <v>521</v>
      </c>
      <c r="N183" s="67" t="s">
        <v>521</v>
      </c>
      <c r="O183" s="67" t="s">
        <v>521</v>
      </c>
      <c r="P183" s="67" t="s">
        <v>521</v>
      </c>
      <c r="Q183" s="67" t="s">
        <v>521</v>
      </c>
      <c r="R183" s="68" t="s">
        <v>521</v>
      </c>
      <c r="S183" s="69" t="s">
        <v>521</v>
      </c>
      <c r="T183" s="67" t="s">
        <v>521</v>
      </c>
      <c r="U183" s="67" t="s">
        <v>521</v>
      </c>
      <c r="V183" s="67" t="s">
        <v>521</v>
      </c>
      <c r="W183" s="67" t="s">
        <v>521</v>
      </c>
      <c r="X183" s="67" t="s">
        <v>521</v>
      </c>
      <c r="Y183" s="67" t="s">
        <v>521</v>
      </c>
      <c r="Z183" s="67" t="s">
        <v>521</v>
      </c>
      <c r="AA183" s="67" t="s">
        <v>521</v>
      </c>
      <c r="AB183" s="68" t="s">
        <v>521</v>
      </c>
      <c r="AC183" s="69" t="s">
        <v>521</v>
      </c>
      <c r="AD183" s="67" t="s">
        <v>521</v>
      </c>
      <c r="AE183" s="67" t="s">
        <v>521</v>
      </c>
      <c r="AF183" s="67" t="s">
        <v>521</v>
      </c>
      <c r="AG183" s="67" t="s">
        <v>521</v>
      </c>
      <c r="AH183" s="67" t="s">
        <v>521</v>
      </c>
      <c r="AI183" s="67" t="s">
        <v>521</v>
      </c>
      <c r="AJ183" s="67" t="s">
        <v>521</v>
      </c>
      <c r="AK183" s="67" t="s">
        <v>521</v>
      </c>
      <c r="AL183" s="68" t="s">
        <v>521</v>
      </c>
      <c r="AM183" s="69" t="s">
        <v>521</v>
      </c>
      <c r="AN183" s="67" t="s">
        <v>521</v>
      </c>
      <c r="AO183" s="67" t="s">
        <v>521</v>
      </c>
      <c r="AP183" s="67" t="s">
        <v>521</v>
      </c>
      <c r="AQ183" s="67" t="s">
        <v>521</v>
      </c>
      <c r="AR183" s="67" t="s">
        <v>521</v>
      </c>
      <c r="AS183" s="67" t="s">
        <v>521</v>
      </c>
      <c r="AT183" s="67" t="s">
        <v>521</v>
      </c>
      <c r="AU183" s="67" t="s">
        <v>521</v>
      </c>
      <c r="AV183" s="68" t="s">
        <v>521</v>
      </c>
      <c r="AW183" s="69" t="s">
        <v>521</v>
      </c>
      <c r="AX183" s="67" t="s">
        <v>521</v>
      </c>
      <c r="AY183" s="67" t="s">
        <v>521</v>
      </c>
      <c r="AZ183" s="67" t="s">
        <v>521</v>
      </c>
      <c r="BA183" s="67" t="s">
        <v>521</v>
      </c>
      <c r="BB183" s="67" t="s">
        <v>521</v>
      </c>
      <c r="BC183" s="67" t="s">
        <v>521</v>
      </c>
      <c r="BD183" s="67" t="s">
        <v>521</v>
      </c>
      <c r="BE183" s="67" t="s">
        <v>521</v>
      </c>
      <c r="BF183" s="68" t="s">
        <v>521</v>
      </c>
      <c r="BG183" s="69" t="s">
        <v>521</v>
      </c>
      <c r="BH183" s="67" t="s">
        <v>521</v>
      </c>
      <c r="BI183" s="67" t="s">
        <v>521</v>
      </c>
      <c r="BJ183" s="67" t="s">
        <v>521</v>
      </c>
      <c r="BK183" s="67" t="s">
        <v>521</v>
      </c>
      <c r="BL183" s="67" t="s">
        <v>521</v>
      </c>
      <c r="BM183" s="67" t="s">
        <v>521</v>
      </c>
      <c r="BN183" s="67" t="s">
        <v>521</v>
      </c>
      <c r="BO183" s="67" t="s">
        <v>521</v>
      </c>
      <c r="BP183" s="68" t="s">
        <v>521</v>
      </c>
      <c r="BQ183" s="70" t="s">
        <v>521</v>
      </c>
      <c r="BR183" s="67" t="s">
        <v>521</v>
      </c>
      <c r="BS183" s="67" t="s">
        <v>521</v>
      </c>
      <c r="BT183" s="67" t="s">
        <v>521</v>
      </c>
      <c r="BU183" s="67" t="s">
        <v>521</v>
      </c>
      <c r="BV183" s="67" t="s">
        <v>521</v>
      </c>
      <c r="BW183" s="67" t="s">
        <v>521</v>
      </c>
      <c r="BX183" s="67" t="s">
        <v>521</v>
      </c>
      <c r="BY183" s="67" t="s">
        <v>521</v>
      </c>
      <c r="BZ183" s="68" t="s">
        <v>521</v>
      </c>
      <c r="CA183" s="69" t="s">
        <v>521</v>
      </c>
      <c r="CB183" s="67" t="s">
        <v>521</v>
      </c>
      <c r="CC183" s="67" t="s">
        <v>521</v>
      </c>
      <c r="CD183" s="67" t="s">
        <v>521</v>
      </c>
      <c r="CE183" s="67" t="s">
        <v>521</v>
      </c>
      <c r="CF183" s="67" t="s">
        <v>521</v>
      </c>
      <c r="CG183" s="67" t="s">
        <v>521</v>
      </c>
      <c r="CH183" s="67" t="s">
        <v>521</v>
      </c>
      <c r="CI183" s="67" t="s">
        <v>521</v>
      </c>
      <c r="CJ183" s="68" t="s">
        <v>521</v>
      </c>
      <c r="CK183" s="69" t="s">
        <v>521</v>
      </c>
      <c r="CL183" s="67" t="s">
        <v>521</v>
      </c>
      <c r="CM183" s="67" t="s">
        <v>521</v>
      </c>
      <c r="CN183" s="67" t="s">
        <v>521</v>
      </c>
      <c r="CO183" s="67" t="s">
        <v>521</v>
      </c>
      <c r="CP183" s="67" t="s">
        <v>521</v>
      </c>
      <c r="CQ183" s="67" t="s">
        <v>521</v>
      </c>
      <c r="CR183" s="67" t="s">
        <v>521</v>
      </c>
      <c r="CS183" s="67" t="s">
        <v>521</v>
      </c>
      <c r="CT183" s="68" t="s">
        <v>521</v>
      </c>
      <c r="CU183" s="69" t="s">
        <v>521</v>
      </c>
      <c r="CV183" s="67" t="s">
        <v>521</v>
      </c>
      <c r="CW183" s="67" t="s">
        <v>521</v>
      </c>
      <c r="CX183" s="67" t="s">
        <v>521</v>
      </c>
      <c r="CY183" s="67" t="s">
        <v>521</v>
      </c>
      <c r="CZ183" s="67" t="s">
        <v>521</v>
      </c>
      <c r="DA183" s="67" t="s">
        <v>521</v>
      </c>
      <c r="DB183" s="67" t="s">
        <v>521</v>
      </c>
      <c r="DC183" s="67" t="s">
        <v>521</v>
      </c>
      <c r="DD183" s="68" t="s">
        <v>521</v>
      </c>
      <c r="DE183" s="69" t="s">
        <v>521</v>
      </c>
      <c r="DF183" s="71" t="s">
        <v>521</v>
      </c>
      <c r="DG183" s="67" t="s">
        <v>521</v>
      </c>
      <c r="DH183" s="67" t="s">
        <v>521</v>
      </c>
      <c r="DI183" s="67" t="s">
        <v>521</v>
      </c>
      <c r="DJ183" s="67" t="s">
        <v>521</v>
      </c>
      <c r="DK183" s="67" t="s">
        <v>521</v>
      </c>
      <c r="DL183" s="67" t="s">
        <v>521</v>
      </c>
      <c r="DM183" s="67" t="s">
        <v>521</v>
      </c>
      <c r="DN183" s="68" t="s">
        <v>521</v>
      </c>
      <c r="DO183" s="70" t="s">
        <v>521</v>
      </c>
      <c r="DP183" s="71" t="s">
        <v>521</v>
      </c>
      <c r="DQ183" s="67" t="s">
        <v>521</v>
      </c>
      <c r="DR183" s="67" t="s">
        <v>521</v>
      </c>
      <c r="DS183" s="67" t="s">
        <v>521</v>
      </c>
      <c r="DT183" s="67" t="s">
        <v>521</v>
      </c>
      <c r="DU183" s="67" t="s">
        <v>521</v>
      </c>
      <c r="DV183" s="67" t="s">
        <v>521</v>
      </c>
      <c r="DW183" s="67" t="s">
        <v>521</v>
      </c>
      <c r="DX183" s="72" t="s">
        <v>521</v>
      </c>
      <c r="DY183" s="73" t="s">
        <v>522</v>
      </c>
      <c r="DZ183" s="74">
        <v>5</v>
      </c>
      <c r="EA183" s="74">
        <v>5</v>
      </c>
      <c r="EB183" s="74">
        <v>5</v>
      </c>
      <c r="EC183" s="75">
        <v>6</v>
      </c>
      <c r="ED183" s="76" t="s">
        <v>522</v>
      </c>
      <c r="EE183" s="74">
        <f t="shared" si="303"/>
        <v>5</v>
      </c>
      <c r="EF183" s="74">
        <f t="shared" si="304"/>
        <v>25</v>
      </c>
      <c r="EG183" s="74">
        <f t="shared" si="305"/>
        <v>125</v>
      </c>
      <c r="EH183" s="77">
        <f t="shared" si="306"/>
        <v>750</v>
      </c>
      <c r="EI183" s="73">
        <v>30</v>
      </c>
      <c r="EJ183" s="74">
        <v>150</v>
      </c>
      <c r="EK183" s="74">
        <v>900</v>
      </c>
      <c r="EL183" s="74">
        <v>1500</v>
      </c>
      <c r="EM183" s="75">
        <v>4500</v>
      </c>
      <c r="EN183" s="78">
        <v>1</v>
      </c>
      <c r="EO183" s="79">
        <f t="shared" si="307"/>
        <v>1</v>
      </c>
      <c r="EP183" s="79">
        <f t="shared" si="308"/>
        <v>1.2</v>
      </c>
      <c r="EQ183" s="79">
        <f t="shared" si="309"/>
        <v>0.4</v>
      </c>
      <c r="ER183" s="80">
        <f t="shared" si="310"/>
        <v>0.2</v>
      </c>
      <c r="ES183" s="128" t="s">
        <v>523</v>
      </c>
      <c r="ET183" s="82"/>
      <c r="EU183" s="83">
        <v>4</v>
      </c>
      <c r="EV183" s="73">
        <v>55</v>
      </c>
      <c r="EW183" s="74">
        <v>21</v>
      </c>
      <c r="EX183" s="74">
        <v>26</v>
      </c>
      <c r="EY183" s="74">
        <v>27</v>
      </c>
      <c r="EZ183" s="74">
        <v>10</v>
      </c>
      <c r="FA183" s="74">
        <v>8</v>
      </c>
      <c r="FB183" s="74">
        <v>11</v>
      </c>
      <c r="FC183" s="74">
        <v>6</v>
      </c>
      <c r="FD183" s="74">
        <f t="shared" si="311"/>
        <v>36</v>
      </c>
      <c r="FE183" s="84">
        <f t="shared" si="312"/>
        <v>32</v>
      </c>
      <c r="FF183" s="73">
        <f>RANK(EV183,$EV$9:$EV$497,0)</f>
        <v>258</v>
      </c>
      <c r="FG183" s="74">
        <f>RANK(EW183,$EW$9:$EW$497,0)</f>
        <v>341</v>
      </c>
      <c r="FH183" s="74">
        <f>RANK(EX183,$EX$9:$EX$497,0)</f>
        <v>263</v>
      </c>
      <c r="FI183" s="74">
        <f>RANK(EY183,$EY$9:$EY$497,0)</f>
        <v>255</v>
      </c>
      <c r="FJ183" s="74">
        <f>RANK(EZ183,$EZ$9:$EZ$497,0)</f>
        <v>327</v>
      </c>
      <c r="FK183" s="74">
        <f>RANK(FA183,$FA$9:$FA$497,0)</f>
        <v>340</v>
      </c>
      <c r="FL183" s="74">
        <f>RANK(FB183,$FB$9:$FB$497,0)</f>
        <v>381</v>
      </c>
      <c r="FM183" s="74">
        <f>RANK(FC183,$FC$9:$FC$497,0)</f>
        <v>401</v>
      </c>
      <c r="FN183" s="74">
        <f>RANK(FD183,$FD$9:$FD$497,0)</f>
        <v>340</v>
      </c>
      <c r="FO183" s="84">
        <f>RANK(FE183,$FE$9:$FE$497,0)</f>
        <v>369</v>
      </c>
      <c r="FP183" s="73">
        <f>COUNTIFS($EV$9:$EV$497,"&gt;"&amp;EV183,$ES$9:$ES$497,ES183)+1</f>
        <v>66</v>
      </c>
      <c r="FQ183" s="74">
        <f>COUNTIFS($EW$9:$EW$497,"&gt;"&amp;EW183,$ES$9:$ES$497,ES183)+1</f>
        <v>60</v>
      </c>
      <c r="FR183" s="74">
        <f>COUNTIFS($EX$9:$EX$497,"&gt;"&amp;EX183,$ES$9:$ES$497,ES183)+1</f>
        <v>75</v>
      </c>
      <c r="FS183" s="74">
        <f>COUNTIFS($EY$9:$EY$497,"&gt;"&amp;EY183,$ES$9:$ES$497,ES183)+1</f>
        <v>74</v>
      </c>
      <c r="FT183" s="74">
        <f>COUNTIFS($EZ$9:$EZ$497,"&gt;"&amp;EZ183,$ES$9:$ES$497,ES183)+1</f>
        <v>71</v>
      </c>
      <c r="FU183" s="74">
        <f>COUNTIFS($FA$9:$FA$497,"&gt;"&amp;FA183,$ES$9:$ES$497,ES183)+1</f>
        <v>64</v>
      </c>
      <c r="FV183" s="74">
        <f>COUNTIFS($FB$9:$FB$497,"&gt;"&amp;FB183,$ES$9:$ES$497,ES183)+1</f>
        <v>65</v>
      </c>
      <c r="FW183" s="74">
        <f>COUNTIFS($FC$9:$FC$497,"&gt;"&amp;FC183,$ES$9:$ES$497,ES183)+1</f>
        <v>67</v>
      </c>
      <c r="FX183" s="74">
        <f>COUNTIFS($FD$9:$FD$497,"&gt;"&amp;FD183,$ES$9:$ES$497,ES183)+1</f>
        <v>75</v>
      </c>
      <c r="FY183" s="84">
        <f>COUNTIFS($FE$9:$FE$497,"&gt;"&amp;FE183,$ES$9:$ES$497,ES183)+1</f>
        <v>75</v>
      </c>
      <c r="FZ183" s="85">
        <f t="shared" si="313"/>
        <v>1.41</v>
      </c>
      <c r="GA183" s="86">
        <f t="shared" si="314"/>
        <v>0.54</v>
      </c>
      <c r="GB183" s="86">
        <f t="shared" si="315"/>
        <v>0.67</v>
      </c>
      <c r="GC183" s="86">
        <f t="shared" si="316"/>
        <v>0.69</v>
      </c>
      <c r="GD183" s="86">
        <f t="shared" si="317"/>
        <v>0.26</v>
      </c>
      <c r="GE183" s="86">
        <f t="shared" si="318"/>
        <v>0.21</v>
      </c>
      <c r="GF183" s="86">
        <f t="shared" si="319"/>
        <v>0.28000000000000003</v>
      </c>
      <c r="GG183" s="86">
        <f t="shared" si="320"/>
        <v>0.15</v>
      </c>
      <c r="GH183" s="86">
        <f t="shared" si="321"/>
        <v>0.92</v>
      </c>
      <c r="GI183" s="87">
        <f t="shared" si="322"/>
        <v>0.82</v>
      </c>
      <c r="GJ183" s="85">
        <f>ROUND(((FZ183-AVERAGE(FZ$9:FZ$497))/STDEVP(FZ$9:FZ$497)*10+50),2)</f>
        <v>67.260000000000005</v>
      </c>
      <c r="GK183" s="86">
        <f>ROUND(((GA183-AVERAGE(GA$9:GA$497))/STDEVP(GA$9:GA$497)*10+50),2)</f>
        <v>45.51</v>
      </c>
      <c r="GL183" s="86">
        <f>ROUND(((GB183-AVERAGE(GB$9:GB$497))/STDEVP(GB$9:GB$497)*10+50),2)</f>
        <v>53.27</v>
      </c>
      <c r="GM183" s="86">
        <f>ROUND(((GC183-AVERAGE(GC$9:GC$497))/STDEVP(GC$9:GC$497)*10+50),2)</f>
        <v>58.22</v>
      </c>
      <c r="GN183" s="86">
        <f>ROUND(((GD183-AVERAGE(GD$9:GD$497))/STDEVP(GD$9:GD$497)*10+50),2)</f>
        <v>45.47</v>
      </c>
      <c r="GO183" s="86">
        <f>ROUND(((GE183-AVERAGE(GE$9:GE$497))/STDEVP(GE$9:GE$497)*10+50),2)</f>
        <v>44.98</v>
      </c>
      <c r="GP183" s="86">
        <f>ROUND(((GF183-AVERAGE(GF$9:GF$497))/STDEVP(GF$9:GF$497)*10+50),2)</f>
        <v>38.82</v>
      </c>
      <c r="GQ183" s="86">
        <f>ROUND(((GG183-AVERAGE(GG$9:GG$497))/STDEVP(GG$9:GG$497)*10+50),2)</f>
        <v>34.950000000000003</v>
      </c>
      <c r="GR183" s="86">
        <f>ROUND(((GH183-AVERAGE(GH$9:GH$497))/STDEVP(GH$9:GH$497)*10+50),2)</f>
        <v>48</v>
      </c>
      <c r="GS183" s="87">
        <f>ROUND(((GI183-AVERAGE(GI$9:GI$497))/STDEVP(GI$9:GI$497)*10+50),2)</f>
        <v>41.73</v>
      </c>
      <c r="GT183" s="73">
        <f>RANK(GJ183,$GJ$9:$GJ$497,0)</f>
        <v>19</v>
      </c>
      <c r="GU183" s="74">
        <f>RANK(GK183,$GK$9:$GK$497,0)</f>
        <v>257</v>
      </c>
      <c r="GV183" s="74">
        <f>RANK(GL183,$GL$9:$GL$497,0)</f>
        <v>144</v>
      </c>
      <c r="GW183" s="74">
        <f>RANK(GM183,$GM$9:$GM$497,0)</f>
        <v>62</v>
      </c>
      <c r="GX183" s="74">
        <f>RANK(GN183,$GN$9:$GN$497,0)</f>
        <v>257</v>
      </c>
      <c r="GY183" s="74">
        <f>RANK(GO183,$GO$9:$GO$497,0)</f>
        <v>271</v>
      </c>
      <c r="GZ183" s="74">
        <f>RANK(GP183,$GP$9:$GP$497,0)</f>
        <v>370</v>
      </c>
      <c r="HA183" s="74">
        <f>RANK(GQ183,$GQ$9:$GQ$497,0)</f>
        <v>411</v>
      </c>
      <c r="HB183" s="74">
        <f>RANK(GR183,$GR$9:$GR$497,0)</f>
        <v>217</v>
      </c>
      <c r="HC183" s="84">
        <f>RANK(GS183,$GS$9:$GS$497,0)</f>
        <v>347</v>
      </c>
      <c r="HD183" s="85">
        <f>ROUND(AVERAGEIF($ES$9:$ES$497,$ES183,$FZ$9:$FZ$497),2)</f>
        <v>1.1399999999999999</v>
      </c>
      <c r="HE183" s="86">
        <f>ROUND(AVERAGEIF($ES$9:$ES$497,$ES183,$GA$9:$GA$497),2)</f>
        <v>0.46</v>
      </c>
      <c r="HF183" s="86">
        <f>ROUND(AVERAGEIF($ES$9:$ES$497,$ES183,$GB$9:$GB$497),2)</f>
        <v>0.65</v>
      </c>
      <c r="HG183" s="86">
        <f>ROUND(AVERAGEIF($ES$9:$ES$497,$ES183,$GC$9:$GC$497),2)</f>
        <v>0.74</v>
      </c>
      <c r="HH183" s="86">
        <f>ROUND(AVERAGEIF($ES$9:$ES$497,$ES183,$GD$9:$GD$497),2)</f>
        <v>0.27</v>
      </c>
      <c r="HI183" s="86">
        <f>ROUND(AVERAGEIF($ES$9:$ES$497,$ES183,$GE$9:$GE$497),2)</f>
        <v>0.23</v>
      </c>
      <c r="HJ183" s="86">
        <f>ROUND(AVERAGEIF($ES$9:$ES$497,$ES183,$GF$9:$GF$497),2)</f>
        <v>0.3</v>
      </c>
      <c r="HK183" s="86">
        <f>ROUND(AVERAGEIF($ES$9:$ES$497,$ES183,$GG$9:$GG$497),2)</f>
        <v>0.28000000000000003</v>
      </c>
      <c r="HL183" s="86">
        <f>ROUND(AVERAGEIF($ES$9:$ES$497,$ES183,$GH$9:$GH$497),2)</f>
        <v>0.92</v>
      </c>
      <c r="HM183" s="87">
        <f>ROUND(AVERAGEIF($ES$9:$ES$497,$ES183,$GI$9:$GI$497),2)</f>
        <v>0.93</v>
      </c>
      <c r="HN183" s="88">
        <f t="shared" si="323"/>
        <v>0.27</v>
      </c>
      <c r="HO183" s="89">
        <f t="shared" si="324"/>
        <v>8.0000000000000016E-2</v>
      </c>
      <c r="HP183" s="89">
        <f t="shared" si="325"/>
        <v>2.0000000000000018E-2</v>
      </c>
      <c r="HQ183" s="89">
        <f t="shared" si="326"/>
        <v>-5.0000000000000044E-2</v>
      </c>
      <c r="HR183" s="89">
        <f t="shared" si="327"/>
        <v>-1.0000000000000009E-2</v>
      </c>
      <c r="HS183" s="89">
        <f t="shared" si="328"/>
        <v>-2.0000000000000018E-2</v>
      </c>
      <c r="HT183" s="89">
        <f t="shared" si="329"/>
        <v>-1.9999999999999962E-2</v>
      </c>
      <c r="HU183" s="89">
        <f t="shared" si="330"/>
        <v>-0.13000000000000003</v>
      </c>
      <c r="HV183" s="89">
        <f t="shared" si="331"/>
        <v>0</v>
      </c>
      <c r="HW183" s="90">
        <f t="shared" si="332"/>
        <v>-0.1100000000000001</v>
      </c>
      <c r="HX183" s="73">
        <f>COUNTIFS($FZ$9:$FZ$497,"&gt;"&amp;FZ183,$ES$9:$ES$497,$ES183)+1</f>
        <v>11</v>
      </c>
      <c r="HY183" s="74">
        <f>COUNTIFS($GA$9:$GA$497,"&gt;"&amp;GA183,$ES$9:$ES$497,$ES183)+1</f>
        <v>21</v>
      </c>
      <c r="HZ183" s="74">
        <f>COUNTIFS($GB$9:$GB$497,"&gt;"&amp;GB183,$ES$9:$ES$497,$ES183)+1</f>
        <v>36</v>
      </c>
      <c r="IA183" s="74">
        <f>COUNTIFS($GC$9:$GC$497,"&gt;"&amp;GC183,$ES$9:$ES$497,$ES183)+1</f>
        <v>44</v>
      </c>
      <c r="IB183" s="74">
        <f>COUNTIFS($GD$9:$GD$497,"&gt;"&amp;GD183,$ES$9:$ES$497,$ES183)+1</f>
        <v>40</v>
      </c>
      <c r="IC183" s="74">
        <f>COUNTIFS($GE$9:$GE$497,"&gt;"&amp;GE183,$ES$9:$ES$497,$ES183)+1</f>
        <v>39</v>
      </c>
      <c r="ID183" s="74">
        <f>COUNTIFS($GF$9:$GF$497,"&gt;"&amp;GF183,$ES$9:$ES$497,$ES183)+1</f>
        <v>38</v>
      </c>
      <c r="IE183" s="74">
        <f>COUNTIFS($GG$9:$GG$497,"&gt;"&amp;GG183,$ES$9:$ES$497,$ES183)+1</f>
        <v>68</v>
      </c>
      <c r="IF183" s="74">
        <f>COUNTIFS($GH$9:$GH$497,"&gt;"&amp;GH183,$ES$9:$ES$497,$ES183)+1</f>
        <v>43</v>
      </c>
      <c r="IG183" s="84">
        <f>COUNTIFS($GI$9:$GI$497,"&gt;"&amp;GI183,$ES$9:$ES$497,$ES183)+1</f>
        <v>58</v>
      </c>
      <c r="IH183" s="91"/>
      <c r="II183" s="79"/>
      <c r="IJ183" s="79">
        <v>7.0000000000000007E-2</v>
      </c>
      <c r="IK183" s="79"/>
      <c r="IL183" s="79"/>
      <c r="IM183" s="92"/>
      <c r="IN183" s="93"/>
      <c r="IO183" s="94"/>
      <c r="IP183" s="95"/>
      <c r="IQ183" s="79"/>
      <c r="IR183" s="79"/>
      <c r="IS183" s="79"/>
      <c r="IT183" s="79"/>
      <c r="IU183" s="79"/>
      <c r="IV183" s="79"/>
      <c r="IW183" s="96"/>
      <c r="IX183" s="93"/>
      <c r="IY183" s="79"/>
      <c r="IZ183" s="79"/>
      <c r="JA183" s="79"/>
      <c r="JB183" s="79"/>
      <c r="JC183" s="79"/>
      <c r="JD183" s="79"/>
      <c r="JE183" s="97"/>
      <c r="JF183" s="95"/>
      <c r="JG183" s="79"/>
      <c r="JH183" s="79"/>
      <c r="JI183" s="79"/>
      <c r="JJ183" s="79"/>
      <c r="JK183" s="79"/>
      <c r="JL183" s="79"/>
      <c r="JM183" s="96"/>
      <c r="JN183" s="93"/>
      <c r="JO183" s="79"/>
      <c r="JP183" s="79"/>
      <c r="JQ183" s="79"/>
      <c r="JR183" s="79"/>
      <c r="JS183" s="79"/>
      <c r="JT183" s="79"/>
      <c r="JU183" s="79">
        <v>0.04</v>
      </c>
      <c r="JV183" s="79"/>
      <c r="JW183" s="79"/>
      <c r="JX183" s="79"/>
      <c r="JY183" s="79"/>
      <c r="JZ183" s="97"/>
      <c r="KA183" s="93"/>
      <c r="KB183" s="79"/>
      <c r="KC183" s="79"/>
      <c r="KD183" s="79"/>
      <c r="KE183" s="97"/>
      <c r="KF183" s="95"/>
      <c r="KG183" s="79"/>
      <c r="KH183" s="79"/>
      <c r="KI183" s="79"/>
      <c r="KJ183" s="79"/>
      <c r="KK183" s="98"/>
      <c r="KL183" s="79"/>
      <c r="KM183" s="79"/>
      <c r="KN183" s="79"/>
      <c r="KO183" s="79"/>
      <c r="KP183" s="79"/>
      <c r="KQ183" s="79"/>
      <c r="KR183" s="79"/>
      <c r="KS183" s="96"/>
      <c r="KT183" s="96"/>
      <c r="KU183" s="96"/>
      <c r="KV183" s="96"/>
      <c r="KW183" s="93"/>
      <c r="KX183" s="79"/>
      <c r="KY183" s="79"/>
      <c r="KZ183" s="79"/>
      <c r="LA183" s="79"/>
      <c r="LB183" s="79"/>
      <c r="LC183" s="96"/>
      <c r="LD183" s="93"/>
      <c r="LE183" s="94"/>
      <c r="LF183" s="99"/>
      <c r="LG183" s="75"/>
      <c r="LH183" s="93"/>
      <c r="LI183" s="79"/>
      <c r="LJ183" s="74"/>
      <c r="LK183" s="74"/>
      <c r="LL183" s="74"/>
      <c r="LM183" s="100"/>
      <c r="LN183" s="95"/>
      <c r="LO183" s="79"/>
      <c r="LP183" s="79"/>
      <c r="LQ183" s="79"/>
      <c r="LR183" s="96"/>
      <c r="LS183" s="93"/>
      <c r="LT183" s="79"/>
      <c r="LU183" s="79"/>
      <c r="LV183" s="79">
        <v>7.0000000000000007E-2</v>
      </c>
      <c r="LW183" s="79"/>
      <c r="LX183" s="79"/>
      <c r="LY183" s="79"/>
      <c r="LZ183" s="79"/>
      <c r="MA183" s="97"/>
      <c r="MB183" s="95"/>
      <c r="MC183" s="79"/>
      <c r="MD183" s="79"/>
      <c r="ME183" s="79"/>
      <c r="MF183" s="79"/>
      <c r="MG183" s="79"/>
      <c r="MH183" s="79"/>
      <c r="MI183" s="79"/>
      <c r="MJ183" s="79"/>
      <c r="MK183" s="79"/>
      <c r="ML183" s="79"/>
      <c r="MM183" s="79"/>
      <c r="MN183" s="98"/>
      <c r="MO183" s="98"/>
      <c r="MP183" s="96"/>
      <c r="MQ183" s="93"/>
      <c r="MR183" s="79"/>
      <c r="MS183" s="79"/>
      <c r="MT183" s="79"/>
      <c r="MU183" s="79"/>
      <c r="MV183" s="98"/>
      <c r="MW183" s="79"/>
      <c r="MX183" s="79"/>
      <c r="MY183" s="79"/>
      <c r="MZ183" s="79"/>
      <c r="NA183" s="79">
        <v>0.05</v>
      </c>
      <c r="NB183" s="79"/>
      <c r="NC183" s="79"/>
      <c r="ND183" s="96"/>
      <c r="NE183" s="96"/>
      <c r="NF183" s="96"/>
      <c r="NG183" s="96"/>
      <c r="NH183" s="93"/>
      <c r="NI183" s="79"/>
      <c r="NJ183" s="79"/>
      <c r="NK183" s="79"/>
      <c r="NL183" s="79"/>
      <c r="NM183" s="79"/>
      <c r="NN183" s="94"/>
      <c r="NO183" s="93"/>
      <c r="NP183" s="80"/>
      <c r="NQ183" s="124" t="s">
        <v>968</v>
      </c>
      <c r="NR183" s="102" t="s">
        <v>974</v>
      </c>
      <c r="NS183" s="102"/>
      <c r="NT183" s="102"/>
      <c r="NU183" s="102"/>
      <c r="NV183" s="104"/>
      <c r="NW183" s="102" t="s">
        <v>975</v>
      </c>
      <c r="NX183" s="133" t="s">
        <v>976</v>
      </c>
      <c r="NY183" s="129" t="s">
        <v>977</v>
      </c>
      <c r="NZ183" s="133" t="s">
        <v>976</v>
      </c>
      <c r="OA183" s="134"/>
      <c r="OB183" s="134"/>
      <c r="OC183" s="134"/>
      <c r="OD183" s="108">
        <f t="shared" si="333"/>
        <v>750</v>
      </c>
      <c r="OE183" s="109">
        <v>2</v>
      </c>
      <c r="OF183" s="110">
        <f t="shared" si="334"/>
        <v>36</v>
      </c>
      <c r="OG183" s="109">
        <v>7</v>
      </c>
      <c r="OH183" s="111">
        <f>ROUND(AVERAGEIF($ES$9:$ES$497,$ES183,EV$9:EV$497),0)</f>
        <v>79</v>
      </c>
      <c r="OI183" s="112">
        <f>ROUND(AVERAGEIF($ES$9:$ES$497,$ES183,EW$9:EW$497),0)</f>
        <v>32</v>
      </c>
      <c r="OJ183" s="112">
        <f>ROUND(AVERAGEIF($ES$9:$ES$497,$ES183,EX$9:EX$497),0)</f>
        <v>45</v>
      </c>
      <c r="OK183" s="112">
        <f>ROUND(AVERAGEIF($ES$9:$ES$497,$ES183,EY$9:EY$497),0)</f>
        <v>53</v>
      </c>
      <c r="OL183" s="112">
        <f>ROUND(AVERAGEIF($ES$9:$ES$497,$ES183,EZ$9:EZ$497),0)</f>
        <v>20</v>
      </c>
      <c r="OM183" s="112">
        <f>ROUND(AVERAGEIF($ES$9:$ES$497,$ES183,FA$9:FA$497),0)</f>
        <v>18</v>
      </c>
      <c r="ON183" s="112">
        <f>ROUND(AVERAGEIF($ES$9:$ES$497,$ES183,FB$9:FB$497),0)</f>
        <v>23</v>
      </c>
      <c r="OO183" s="112">
        <f>ROUND(AVERAGEIF($ES$9:$ES$497,$ES183,FC$9:FC$497),0)</f>
        <v>23</v>
      </c>
      <c r="OP183" s="112">
        <f>ROUND(AVERAGEIF($ES$9:$ES$497,$ES183,FD$9:FD$497),0)</f>
        <v>64</v>
      </c>
      <c r="OQ183" s="113">
        <f>ROUND(AVERAGEIF($ES$9:$ES$497,$ES183,FE$9:FE$497),0)</f>
        <v>68</v>
      </c>
      <c r="OR183" s="114">
        <f>ROUND(EV183/MAX(EV$9:EV$497)*100,0)</f>
        <v>31</v>
      </c>
      <c r="OS183" s="115">
        <f>ROUND(EW183/MAX(EW$9:EW$497)*100,0)</f>
        <v>17</v>
      </c>
      <c r="OT183" s="115">
        <f>ROUND(EX183/MAX(EX$9:EX$497)*100,0)</f>
        <v>22</v>
      </c>
      <c r="OU183" s="115">
        <f>ROUND(EY183/MAX(EY$9:EY$497)*100,0)</f>
        <v>18</v>
      </c>
      <c r="OV183" s="115">
        <f>ROUND(EZ183/MAX(EZ$9:EZ$497)*100,0)</f>
        <v>8</v>
      </c>
      <c r="OW183" s="115">
        <f>ROUND(FA183/MAX(FA$9:FA$497)*100,0)</f>
        <v>7</v>
      </c>
      <c r="OX183" s="115">
        <f>ROUND(FB183/MAX(FB$9:FB$497)*100,0)</f>
        <v>8</v>
      </c>
      <c r="OY183" s="116">
        <f>ROUND(FC183/MAX(FC$9:FC$497)*100,0)</f>
        <v>4</v>
      </c>
      <c r="OZ183" s="115">
        <f>ROUND(FD183/MAX(FD$9:FD$497)*100,0)</f>
        <v>24</v>
      </c>
      <c r="PA183" s="117">
        <f>ROUND(FE183/MAX(FE$9:FE$497)*100,0)</f>
        <v>13</v>
      </c>
      <c r="PB183" s="118">
        <f t="shared" si="335"/>
        <v>200</v>
      </c>
      <c r="PC183" s="115">
        <f t="shared" si="336"/>
        <v>158</v>
      </c>
      <c r="PD183" s="115">
        <f t="shared" si="337"/>
        <v>224</v>
      </c>
      <c r="PE183" s="115">
        <f t="shared" si="338"/>
        <v>208</v>
      </c>
      <c r="PF183" s="115">
        <f t="shared" si="339"/>
        <v>203</v>
      </c>
      <c r="PG183" s="119">
        <f t="shared" si="340"/>
        <v>161</v>
      </c>
      <c r="PH183" s="118">
        <f>ROUND(PB183/MAX(PB$9:PB$497)*100,0)</f>
        <v>24</v>
      </c>
      <c r="PI183" s="115">
        <f>ROUND(PC183/MAX(PC$9:PC$497)*100,0)</f>
        <v>19</v>
      </c>
      <c r="PJ183" s="115">
        <f>ROUND(PD183/MAX(PD$9:PD$497)*100,0)</f>
        <v>24</v>
      </c>
      <c r="PK183" s="115">
        <f>ROUND(PE183/MAX(PE$9:PE$497)*100,0)</f>
        <v>21</v>
      </c>
      <c r="PL183" s="115">
        <f>ROUND(PF183/MAX(PF$9:PF$497)*100,0)</f>
        <v>29</v>
      </c>
      <c r="PM183" s="119">
        <f>ROUND(PG183/MAX(PG$9:PG$497)*100,0)</f>
        <v>24</v>
      </c>
      <c r="PN183" s="118">
        <f>RANK(PH183,PH$9:PH$497,0)</f>
        <v>345</v>
      </c>
      <c r="PO183" s="115">
        <f>RANK(PI183,PI$9:PI$497,0)</f>
        <v>358</v>
      </c>
      <c r="PP183" s="115">
        <f>RANK(PJ183,PJ$9:PJ$497,0)</f>
        <v>349</v>
      </c>
      <c r="PQ183" s="115">
        <f>RANK(PK183,PK$9:PK$497,0)</f>
        <v>355</v>
      </c>
      <c r="PR183" s="115">
        <f>RANK(PL183,PL$9:PL$497,0)</f>
        <v>323</v>
      </c>
      <c r="PS183" s="119">
        <f>RANK(PM183,PM$9:PM$497,0)</f>
        <v>337</v>
      </c>
      <c r="PT183" s="120">
        <f>ROUND(FZ183/MAX(FZ$9:FZ$497)*100,0)</f>
        <v>77</v>
      </c>
      <c r="PU183" s="115">
        <f>ROUND(GA183/MAX(GA$9:GA$497)*100,0)</f>
        <v>30</v>
      </c>
      <c r="PV183" s="115">
        <f>ROUND(GB183/MAX(GB$9:GB$497)*100,0)</f>
        <v>49</v>
      </c>
      <c r="PW183" s="115">
        <f>ROUND(GC183/MAX(GC$9:GC$497)*100,0)</f>
        <v>55</v>
      </c>
      <c r="PX183" s="115">
        <f>ROUND(GD183/MAX(GD$9:GD$497)*100,0)</f>
        <v>15</v>
      </c>
      <c r="PY183" s="115">
        <f>ROUND(GE183/MAX(GE$9:GE$497)*100,0)</f>
        <v>13</v>
      </c>
      <c r="PZ183" s="115">
        <f>ROUND(GF183/MAX(GF$9:GF$497)*100,0)</f>
        <v>13</v>
      </c>
      <c r="QA183" s="116">
        <f>ROUND(GG183/MAX(GG$9:GG$497)*100,0)</f>
        <v>8</v>
      </c>
      <c r="QB183" s="115">
        <f>ROUND(GH183/MAX(GH$9:GH$497)*100,0)</f>
        <v>41</v>
      </c>
      <c r="QC183" s="121">
        <f>ROUND(GI183/MAX(GI$9:GI$497)*100,0)</f>
        <v>26</v>
      </c>
      <c r="QD183" s="120">
        <f>ROUND(AVERAGEIF($ES$9:$ES$497,$ES183,PT$9:PT$497),0)</f>
        <v>62</v>
      </c>
      <c r="QE183" s="120">
        <f>ROUND(AVERAGEIF($ES$9:$ES$497,$ES183,PU$9:PU$497),0)</f>
        <v>26</v>
      </c>
      <c r="QF183" s="120">
        <f>ROUND(AVERAGEIF($ES$9:$ES$497,$ES183,PV$9:PV$497),0)</f>
        <v>48</v>
      </c>
      <c r="QG183" s="120">
        <f>ROUND(AVERAGEIF($ES$9:$ES$497,$ES183,PW$9:PW$497),0)</f>
        <v>58</v>
      </c>
      <c r="QH183" s="120">
        <f>ROUND(AVERAGEIF($ES$9:$ES$497,$ES183,PX$9:PX$497),0)</f>
        <v>15</v>
      </c>
      <c r="QI183" s="120">
        <f>ROUND(AVERAGEIF($ES$9:$ES$497,$ES183,PY$9:PY$497),0)</f>
        <v>14</v>
      </c>
      <c r="QJ183" s="120">
        <f>ROUND(AVERAGEIF($ES$9:$ES$497,$ES183,PZ$9:PZ$497),0)</f>
        <v>14</v>
      </c>
      <c r="QK183" s="120">
        <f>ROUND(AVERAGEIF($ES$9:$ES$497,$ES183,QA$9:QA$497),0)</f>
        <v>15</v>
      </c>
      <c r="QL183" s="120">
        <f>ROUND(AVERAGEIF($ES$9:$ES$497,$ES183,QB$9:QB$497),0)</f>
        <v>41</v>
      </c>
      <c r="QM183" s="120">
        <f>ROUND(AVERAGEIF($ES$9:$ES$497,$ES183,QC$9:QC$497),0)</f>
        <v>30</v>
      </c>
      <c r="QN183" s="114">
        <f t="shared" si="354"/>
        <v>499</v>
      </c>
      <c r="QO183" s="115">
        <f t="shared" si="355"/>
        <v>363</v>
      </c>
      <c r="QP183" s="115">
        <f t="shared" si="356"/>
        <v>559</v>
      </c>
      <c r="QQ183" s="115">
        <f t="shared" si="357"/>
        <v>523</v>
      </c>
      <c r="QR183" s="115">
        <f t="shared" si="358"/>
        <v>627</v>
      </c>
      <c r="QS183" s="119">
        <f t="shared" si="359"/>
        <v>389</v>
      </c>
      <c r="QT183" s="114">
        <f>ROUND((QN183-MIN(QN$9:QN$497))/(MAX(QN$9:QN$497)-MIN(QN$9:QN$497))*100,0)</f>
        <v>42</v>
      </c>
      <c r="QU183" s="115">
        <f>ROUND((QO183-MIN(QO$9:QO$497))/(MAX(QO$9:QO$497)-MIN(QO$9:QO$497))*100,0)</f>
        <v>22</v>
      </c>
      <c r="QV183" s="115">
        <f>ROUND((QP183-MIN(QP$9:QP$497))/(MAX(QP$9:QP$497)-MIN(QP$9:QP$497))*100,0)</f>
        <v>30</v>
      </c>
      <c r="QW183" s="115">
        <f>ROUND((QQ183-MIN(QQ$9:QQ$497))/(MAX(QQ$9:QQ$497)-MIN(QQ$9:QQ$497))*100,0)</f>
        <v>30</v>
      </c>
      <c r="QX183" s="115">
        <f>ROUND((QR183-MIN(QR$9:QR$497))/(MAX(QR$9:QR$497)-MIN(QR$9:QR$497))*100,0)</f>
        <v>67</v>
      </c>
      <c r="QY183" s="115">
        <f>ROUND((QS183-MIN(QS$9:QS$497))/(MAX(QS$9:QS$497)-MIN(QS$9:QS$497))*100,0)</f>
        <v>43</v>
      </c>
      <c r="QZ183" s="114">
        <f>RANK(QN183,QN$9:QN$497,0)</f>
        <v>167</v>
      </c>
      <c r="RA183" s="115">
        <f>RANK(QO183,QO$9:QO$497,0)</f>
        <v>243</v>
      </c>
      <c r="RB183" s="115">
        <f>RANK(QP183,QP$9:QP$497,0)</f>
        <v>211</v>
      </c>
      <c r="RC183" s="115">
        <f>RANK(QQ183,QQ$9:QQ$497,0)</f>
        <v>283</v>
      </c>
      <c r="RD183" s="115">
        <f>RANK(QR183,QR$9:QR$497,0)</f>
        <v>81</v>
      </c>
      <c r="RE183" s="115">
        <f>RANK(QS183,QS$9:QS$497,0)</f>
        <v>172</v>
      </c>
      <c r="RF183" s="122"/>
      <c r="RG183" s="115">
        <f>($RH$3*(IH183+IJ183)*100*100/MAX(EX$9:EX$497)*$RO$3) +($RH$3*(II183+IJ183)*100*100/MAX(EX$9:EX$497)*$RO$4) + ($RH$3*IK183*100*100/MAX(EX$9:EX$497)*0.098)</f>
        <v>29.225000000000001</v>
      </c>
      <c r="RH183" s="115">
        <f>($RH$4*IL183*100*100/MAX(EZ$9:EZ$497))*$RQ$3</f>
        <v>0</v>
      </c>
      <c r="RI183" s="115">
        <f>($RH$3*IM183*100*100/MAX(EY$9:EY$497))*$RQ$4</f>
        <v>0</v>
      </c>
      <c r="RJ183" s="115">
        <f>($RH$3*IN183*100*100/MAX(EX$9:EX$497))</f>
        <v>0</v>
      </c>
      <c r="RK183" s="115">
        <f>($RH$4*IO183*100*100/MAX(EZ$9:EZ$497))*$RQ$3</f>
        <v>0</v>
      </c>
      <c r="RL183" s="115">
        <f>(($RL$4*IP183*100*((100/MAX(EX$9:EX$497)+100/MAX(EZ$9:EZ$497))/2))+($RL$4*IQ183*100*((100/MAX(EX$9:EX$497)+100/MAX(EZ$9:EZ$497))/2))+($RL$4*IR183*100*((100/MAX(EX$9:EX$497)+100/MAX(EZ$9:EZ$497))/2))+($RL$4*IS183*100*((100/MAX(EX$9:EX$497)+100/MAX(EZ$9:EZ$497))/2))+($RL$4*IT183*100*((100/MAX(EX$9:EX$497)+100/MAX(EZ$9:EZ$497))/2))+($RL$4*IU183*100*((100/MAX(EX$9:EX$497)+100/MAX(EZ$9:EZ$497))/2))+($RL$4*IV183*100*((100/MAX(EX$9:EX$497)+100/MAX(EZ$9:EZ$497))/2))+($RL$4*IW183*100*((100/MAX(EX$9:EX$497)+100/MAX(EZ$9:EZ$497))/2)))*$RS$3</f>
        <v>0</v>
      </c>
      <c r="RM183" s="115">
        <f>(($RH$3*IX183*100*100/MAX(EX$9:EX$497))+($RH$3*IY183*100*100/MAX(EX$9:EX$497))+($RH$3*IZ183*100*100/MAX(EX$9:EX$497))+($RH$3*JA183*100*100/MAX(EX$9:EX$497))+($RH$3*JB183*100*100/MAX(EX$9:EX$497))+($RH$3*JC183*100*100/MAX(EX$9:EX$497))+($RH$3*JD183*100*100/MAX(EX$9:EX$497))+($RH$3*JE183*100*100/MAX(EX$9:EX$497)))*$RS$4</f>
        <v>0</v>
      </c>
      <c r="RN183" s="115">
        <f>(($RH$4*JF183*100*100/MAX(EZ$9:EZ$497)) + ($RH$4*JG183*100*100/MAX(EZ$9:EZ$497)) + ($RH$4*JH183*100*100/MAX(EZ$9:EZ$497)) + ($RH$4*JI183*100*100/MAX(EZ$9:EZ$497)) + ($RH$4*JJ183*100*100/MAX(EZ$9:EZ$497)) + ($RH$4*JK183*100*100/MAX(EZ$9:EZ$497)) + ($RH$4*JL183*100*100/MAX(EZ$9:EZ$497)) + ($RH$4*JM183*100*100/MAX(EZ$9:EZ$497)))*$RU$3</f>
        <v>0</v>
      </c>
      <c r="RO183" s="115">
        <f>(($RL$4*JN183*100*((100/MAX(EX$9:EX$497)+100/MAX(EZ$9:EZ$497))/2))+($RL$4*JO183*100*((100/MAX(EX$9:EX$497)+100/MAX(EZ$9:EZ$497))/2))+($RL$4*JP183*100*((100/MAX(EX$9:EX$497)+100/MAX(EZ$9:EZ$497))/2))+($RL$4*JQ183*100*((100/MAX(EX$9:EX$497)+100/MAX(EZ$9:EZ$497))/2))+($RL$4*JR183*100*((100/MAX(EX$9:EX$497)+100/MAX(EZ$9:EZ$497))/2))+($RL$4*JS183*100*((100/MAX(EX$9:EX$497)+100/MAX(EZ$9:EZ$497))/2))+($RL$4*JT183*100*((100/MAX(EX$9:EX$497)+100/MAX(EZ$9:EZ$497))/2))+($RL$4*JU183*100*((100/MAX(EX$9:EX$497)+100/MAX(EZ$9:EZ$497))/2))+($RL$4*JV183*100*((100/MAX(EX$9:EX$497)+100/MAX(EZ$9:EZ$497))/2))+($RL$4*JW183*100*((100/MAX(EX$9:EX$497)+100/MAX(EZ$9:EZ$497))/2))+($RL$4*JX183*100*((100/MAX(EX$9:EX$497)+100/MAX(EZ$9:EZ$497))/2))+($RL$4*JY183*100*((100/MAX(EX$9:EX$497)+100/MAX(EZ$9:EZ$497))/2))+($RL$4*JZ183*100*((100/MAX(EX$9:EX$497)+100/MAX(EZ$9:EZ$497))/2)))*$RW$3/2</f>
        <v>2.0906666666666665</v>
      </c>
      <c r="RP183" s="119">
        <f>($RJ$3*KA183*100*100/MAX(FA$9:FA$497)) + ($RJ$3*KB183*100*100/MAX(FA$9:FA$497)/2) + ($RJ$3*KC183*100*100/MAX(FA$9:FA$497)/2) + ($RJ$3*KD183*100*100/MAX(FA$9:FA$497)/4) + ($RJ$3*KE183*100*100/MAX(FA$9:FA$497)/4)</f>
        <v>0</v>
      </c>
      <c r="RQ183" s="118">
        <f>($RL$4*KF183*100*((100/MAX(EX$9:EX$497)+100/MAX(EZ$9:EZ$497)))) * ($RO$3/2) + (($RL$4*KG183*100*((100/MAX(EX$9:EX$497)+100/MAX(EZ$9:EZ$497))))+($RL$4*KH183*100*((100/MAX(EX$9:EX$497)+100/MAX(EZ$9:EZ$497))))+($RL$4*KI183*100*((100/MAX(EX$9:EX$497)+100/MAX(EZ$9:EZ$497))))+($RL$4*KJ183*100*((100/MAX(EX$9:EX$497)+100/MAX(EZ$9:EZ$497))))+($RL$4*KK183*100*((100/MAX(EX$9:EX$497)+100/MAX(EZ$9:EZ$497))))+($RL$4*KL183*100*((100/MAX(EX$9:EX$497)+100/MAX(EZ$9:EZ$497))))+($RL$4*KM183*100*((100/MAX(EX$9:EX$497)+100/MAX(EZ$9:EZ$497))))+($RL$4*KN183*100*((100/MAX(EX$9:EX$497)+100/MAX(EZ$9:EZ$497))))+($RL$4*KO183*100*((100/MAX(EX$9:EX$497)+100/MAX(EZ$9:EZ$497))))+($RL$4*KP183*100*((100/MAX(EX$9:EX$497)+100/MAX(EZ$9:EZ$497))))+($RL$4*KQ183*100*((100/MAX(EX$9:EX$497)+100/MAX(EZ$9:EZ$497))))+($RL$4*KR183*100*((100/MAX(EX$9:EX$497)+100/MAX(EZ$9:EZ$497))))+($RL$4*KS183*100*((100/MAX(EX$9:EX$497)+100/MAX(EZ$9:EZ$497))))+($RL$4*KV183*100*((100/MAX(EX$9:EX$497)+100/MAX(EZ$9:EZ$497))))) * (($RO$3+$RO$4)/6)</f>
        <v>0</v>
      </c>
      <c r="RR183" s="115">
        <f>(($RL$4*KW183*100*((100/MAX(EX$9:EX$497)+100/MAX(EZ$9:EZ$497))))) * ($RO$3/2) + (($RL$4*KX183*100*((100/MAX(EX$9:EX$497)+100/MAX(EZ$9:EZ$497))))+($RL$4*KY183*100*((100/MAX(EX$9:EX$497)+100/MAX(EZ$9:EZ$497))))+($RL$4*KZ183*100*((100/MAX(EX$9:EX$497)+100/MAX(EZ$9:EZ$497))))+($RL$4*LA183*100*((100/MAX(EX$9:EX$497)+100/MAX(EZ$9:EZ$497))))+($RL$4*LB183*100*((100/MAX(EX$9:EX$497)+100/MAX(EZ$9:EZ$497))))+($RL$4*LC183*100*((100/MAX(EX$9:EX$497)+100/MAX(EZ$9:EZ$497))))) * (($RO$3+$RO$4)/6)</f>
        <v>0</v>
      </c>
      <c r="RS183" s="119">
        <f>(($RL$4*LD183*100*((100/MAX(EX$9:EX$497)+100/MAX(EZ$9:EZ$497))))+($RL$4*LE183*100*((100/MAX(EX$9:EX$497)+100/MAX(EZ$9:EZ$497))))) * (($RO$3+$RO$4)/6)</f>
        <v>0</v>
      </c>
      <c r="RT183" s="118">
        <f>($RJ$4*LH183*100*(100/MAX(EV$9:EV$497)))+($RJ$4*LI183*100*(100/MAX(EV$9:EV$497)))</f>
        <v>0</v>
      </c>
      <c r="RU183" s="119">
        <f>($RJ$4*LJ183*(100/MAX(EV$9:EV$497)))/2 + ($RL$3*LK183*(100/MAX(EW$9:EW$497))) + ($RJ$4*LL183*(100/MAX(EV$9:EV$497)))/4 + ($RL$3*LM183*(100/MAX(EW$9:EW$497)))</f>
        <v>0</v>
      </c>
      <c r="RV183" s="118">
        <f>($RJ$4*LN183*100*100/MAX(EV$9:EV$497)/2)+($RJ$4*LO183*100*100/MAX(EV$9:EV$497)/2)+($RJ$4*LP183*100*100/MAX(EV$9:EV$497))+($RJ$4*LQ183*100*100/MAX(EV$9:EV$497))+($RJ$4*LR183*100*100/MAX(EV$9:EV$497))</f>
        <v>0</v>
      </c>
      <c r="RW183" s="115">
        <f>($RJ$4*LS183*100*100/MAX(EV$9:EV$497)) + (($RJ$4*LT183*100*100/MAX(EV$9:EV$497))+($RJ$4*LU183*100*100/MAX(EV$9:EV$497))+($RJ$4*LV183*100*100/MAX(EV$9:EV$497))+($RJ$4*LW183*100*100/MAX(EV$9:EV$497))+($RJ$4*LX183*100*100/MAX(EV$9:EV$497))+($RJ$4*LY183*100*100/MAX(EV$9:EV$497))+($RJ$4*LZ183*100*100/MAX(EV$9:EV$497))+($RJ$4*MA183*100*100/MAX(EV$9:EV$497)))/2</f>
        <v>5.8988764044943833</v>
      </c>
      <c r="RX183" s="119">
        <f>($RJ$4*MB183*100*100/MAX(EV$9:EV$497))+($RJ$4*MC183*100*100/MAX(EV$9:EV$497))+($RJ$4*MD183*100*100/MAX(EV$9:EV$497))+($RJ$4*ME183*100*100/MAX(EV$9:EV$497))+($RJ$4*MF183*100*100/MAX(EV$9:EV$497))+($RJ$4*MG183*100*100/MAX(EV$9:EV$497))+($RJ$4*MH183*100*100/MAX(EV$9:EV$497))+($RJ$4*MI183*100*100/MAX(EV$9:EV$497))+($RJ$4*MJ183*100*100/MAX(EV$9:EV$497))+($RJ$4*MK183*100*100/MAX(EV$9:EV$497))+($RJ$4*ML183*100*100/MAX(EV$9:EV$497))+($RJ$4*MM183*100*100/MAX(EV$9:EV$497))+($RJ$4*MN183*100*100/MAX(EV$9:EV$497))</f>
        <v>0</v>
      </c>
      <c r="RY183" s="118">
        <f>($RJ$4*MQ183*100*100/MAX(EV$9:EV$497))/2 + (($RJ$4*MR183*100*100/MAX(EV$9:EV$497))+($RJ$4*MS183*100*100/MAX(EV$9:EV$497))+($RJ$4*MT183*100*100/MAX(EV$9:EV$497))+($RJ$4*MU183*100*100/MAX(EV$9:EV$497))+($RJ$4*MV183*100*100/MAX(EV$9:EV$497))+($RJ$4*MW183*100*100/MAX(EV$9:EV$497))+($RJ$4*MX183*100*100/MAX(EV$9:EV$497))+($RJ$4*MY183*100*100/MAX(EV$9:EV$497))+($RJ$4*MZ183*100*100/MAX(EV$9:EV$497))+($RJ$4*NA183*100*100/MAX(EV$9:EV$497))+($RJ$4*NB183*100*100/MAX(EV$9:EV$497))+($RJ$4*NC183*100*100/MAX(EV$9:EV$497))+($RJ$4*ND183*100*100/MAX(EV$9:EV$497))+($RJ$4*NG183*100*100/MAX(EV$9:EV$497)))/4</f>
        <v>2.106741573033708</v>
      </c>
      <c r="RZ183" s="115">
        <f>($RJ$4*NH183*100*100/MAX(EV$9:EV$497))/2 + (($RJ$4*NI183*100*100/MAX(EV$9:EV$497))+($RJ$4*NJ183*100*100/MAX(EV$9:EV$497))+($RJ$4*NK183*100*100/MAX(EV$9:EV$497))+($RJ$4*NL183*100*100/MAX(EV$9:EV$497))+($RJ$4*NM183*100*100/MAX(EV$9:EV$497))+($RJ$4*NN183*100*100/MAX(EV$9:EV$497)))/4</f>
        <v>0</v>
      </c>
      <c r="SA183" s="117">
        <f>(($RJ$4*NO183*100*100/MAX(EV$9:EV$497))+($RJ$4*NP183*100*100/MAX(EV$9:EV$497)))/4</f>
        <v>0</v>
      </c>
      <c r="SB183" s="118">
        <f t="shared" si="341"/>
        <v>39.321284644194762</v>
      </c>
      <c r="SC183" s="115">
        <f t="shared" si="342"/>
        <v>32.916790262172285</v>
      </c>
      <c r="SD183" s="115">
        <f t="shared" si="343"/>
        <v>4.0920711610486897</v>
      </c>
      <c r="SE183" s="115">
        <f t="shared" si="344"/>
        <v>32.916790262172285</v>
      </c>
      <c r="SF183" s="115">
        <f t="shared" si="345"/>
        <v>4.0920711610486897</v>
      </c>
      <c r="SG183" s="115">
        <f t="shared" si="346"/>
        <v>8.0056179775280913</v>
      </c>
      <c r="SH183" s="115">
        <f>ROUND(SB183/MAX(SB$9:SB$497)*100,0)</f>
        <v>49</v>
      </c>
      <c r="SI183" s="115">
        <f>ROUND(SC183/MAX(SC$9:SC$497)*100,0)</f>
        <v>50</v>
      </c>
      <c r="SJ183" s="115">
        <f>ROUND(SD183/MAX(SD$9:SD$497)*100,0)</f>
        <v>7</v>
      </c>
      <c r="SK183" s="115">
        <f>ROUND(SE183/MAX(SE$9:SE$497)*100,0)</f>
        <v>25</v>
      </c>
      <c r="SL183" s="115">
        <f>ROUND(SF183/MAX(SF$9:SF$497)*100,0)</f>
        <v>10</v>
      </c>
      <c r="SM183" s="121">
        <f>ROUND(SG183/MAX(SG$9:SG$497)*100,0)</f>
        <v>8</v>
      </c>
      <c r="SN183" s="115">
        <f>ROUND(AVERAGEIF($ES$9:$ES$497,$ES183,SH$9:SH$497),0)</f>
        <v>26</v>
      </c>
      <c r="SO183" s="115">
        <f>ROUND(AVERAGEIF($ES$9:$ES$497,$ES183,SI$9:SI$497),0)</f>
        <v>23</v>
      </c>
      <c r="SP183" s="115">
        <f>ROUND(AVERAGEIF($ES$9:$ES$497,$ES183,SJ$9:SJ$497),0)</f>
        <v>4</v>
      </c>
      <c r="SQ183" s="115">
        <f>ROUND(AVERAGEIF($ES$9:$ES$497,$ES183,SK$9:SK$497),0)</f>
        <v>20</v>
      </c>
      <c r="SR183" s="115">
        <f>ROUND(AVERAGEIF($ES$9:$ES$497,$ES183,SL$9:SL$497),0)</f>
        <v>7</v>
      </c>
      <c r="SS183" s="121">
        <f>ROUND(AVERAGEIF($ES$9:$ES$497,$ES183,SM$9:SM$497),0)</f>
        <v>6</v>
      </c>
      <c r="ST183" s="114">
        <f>RANK(SB183,SB$9:SB$497,0)</f>
        <v>82</v>
      </c>
      <c r="SU183" s="115">
        <f>RANK(SC183,SC$9:SC$497,0)</f>
        <v>50</v>
      </c>
      <c r="SV183" s="115">
        <f>RANK(SD183,SD$9:SD$497,0)</f>
        <v>129</v>
      </c>
      <c r="SW183" s="115">
        <f>RANK(SE183,SE$9:SE$497,0)</f>
        <v>102</v>
      </c>
      <c r="SX183" s="115">
        <f>RANK(SF183,SF$9:SF$497,0)</f>
        <v>79</v>
      </c>
      <c r="SY183" s="115">
        <f>RANK(SG183,SG$9:SG$497,0)</f>
        <v>142</v>
      </c>
      <c r="SZ183" s="115">
        <f>COUNTIFS(SB$9:SB$497,"&gt;"&amp;SB183,$ES$9:$ES$497,$ES183)+1</f>
        <v>21</v>
      </c>
      <c r="TA183" s="115">
        <f>COUNTIFS(SC$9:SC$497,"&gt;"&amp;SC183,$ES$9:$ES$497,$ES183)+1</f>
        <v>17</v>
      </c>
      <c r="TB183" s="115">
        <f>COUNTIFS(SD$9:SD$497,"&gt;"&amp;SD183,$ES$9:$ES$497,$ES183)+1</f>
        <v>19</v>
      </c>
      <c r="TC183" s="115">
        <f>COUNTIFS(SE$9:SE$497,"&gt;"&amp;SE183,$ES$9:$ES$497,$ES183)+1</f>
        <v>33</v>
      </c>
      <c r="TD183" s="115">
        <f>COUNTIFS(SF$9:SF$497,"&gt;"&amp;SF183,$ES$9:$ES$497,$ES183)+1</f>
        <v>19</v>
      </c>
      <c r="TE183" s="117">
        <f>COUNTIFS(SG$9:SG$497,"&gt;"&amp;SG183,$ES$9:$ES$497,$ES183)+1</f>
        <v>33</v>
      </c>
      <c r="TF183" s="118">
        <f t="shared" si="347"/>
        <v>78</v>
      </c>
      <c r="TG183" s="115">
        <f t="shared" si="348"/>
        <v>74</v>
      </c>
      <c r="TH183" s="115">
        <f t="shared" si="349"/>
        <v>26</v>
      </c>
      <c r="TI183" s="115">
        <f t="shared" si="350"/>
        <v>49</v>
      </c>
      <c r="TJ183" s="115">
        <f t="shared" si="351"/>
        <v>31</v>
      </c>
      <c r="TK183" s="115">
        <f t="shared" si="352"/>
        <v>37</v>
      </c>
      <c r="TL183" s="117">
        <f t="shared" si="353"/>
        <v>32</v>
      </c>
      <c r="TM183" s="118">
        <f>ROUND(TF183/MAX(TF$9:TF$497)*100,0)</f>
        <v>43</v>
      </c>
      <c r="TN183" s="115">
        <f>ROUND(TG183/MAX(TG$9:TG$497)*100,0)</f>
        <v>41</v>
      </c>
      <c r="TO183" s="115">
        <f>ROUND(TH183/MAX(TH$9:TH$497)*100,0)</f>
        <v>14</v>
      </c>
      <c r="TP183" s="115">
        <f>ROUND(TI183/MAX(TI$9:TI$497)*100,0)</f>
        <v>27</v>
      </c>
      <c r="TQ183" s="115">
        <f>ROUND(TJ183/MAX(TJ$9:TJ$497)*100,0)</f>
        <v>16</v>
      </c>
      <c r="TR183" s="115">
        <f>ROUND(TK183/MAX(TK$9:TK$497)*100,0)</f>
        <v>19</v>
      </c>
      <c r="TS183" s="119">
        <f>ROUND(TL183/MAX(TL$9:TL$497)*100,0)</f>
        <v>16</v>
      </c>
      <c r="TT183" s="120">
        <f>RANK(TM183,TM$9:TM$497,0)</f>
        <v>198</v>
      </c>
      <c r="TU183" s="115">
        <f>RANK(TN183,TN$9:TN$497,0)</f>
        <v>123</v>
      </c>
      <c r="TV183" s="115">
        <f>RANK(TO183,TO$9:TO$497,0)</f>
        <v>325</v>
      </c>
      <c r="TW183" s="115">
        <f>RANK(TP183,TP$9:TP$497,0)</f>
        <v>246</v>
      </c>
      <c r="TX183" s="115">
        <f>RANK(TQ183,TQ$9:TQ$497,0)</f>
        <v>309</v>
      </c>
      <c r="TY183" s="115">
        <f>RANK(TR183,TR$9:TR$497,0)</f>
        <v>299</v>
      </c>
      <c r="TZ183" s="121">
        <f>RANK(TS183,TS$9:TS$497,0)</f>
        <v>313</v>
      </c>
      <c r="UA183" s="132"/>
      <c r="UB183" s="7" t="s">
        <v>1</v>
      </c>
    </row>
    <row r="184" spans="1:548" x14ac:dyDescent="0.15">
      <c r="A184" s="183">
        <v>176</v>
      </c>
      <c r="B184" s="203" t="s">
        <v>974</v>
      </c>
      <c r="C184" s="63"/>
      <c r="D184" s="63"/>
      <c r="E184" s="64" t="s">
        <v>518</v>
      </c>
      <c r="F184" s="65">
        <v>62</v>
      </c>
      <c r="G184" s="65" t="s">
        <v>908</v>
      </c>
      <c r="H184" s="65" t="s">
        <v>969</v>
      </c>
      <c r="I184" s="66" t="s">
        <v>521</v>
      </c>
      <c r="J184" s="67" t="s">
        <v>521</v>
      </c>
      <c r="K184" s="67" t="s">
        <v>521</v>
      </c>
      <c r="L184" s="67" t="s">
        <v>521</v>
      </c>
      <c r="M184" s="67" t="s">
        <v>521</v>
      </c>
      <c r="N184" s="67" t="s">
        <v>521</v>
      </c>
      <c r="O184" s="67" t="s">
        <v>521</v>
      </c>
      <c r="P184" s="67" t="s">
        <v>521</v>
      </c>
      <c r="Q184" s="67" t="s">
        <v>521</v>
      </c>
      <c r="R184" s="68" t="s">
        <v>521</v>
      </c>
      <c r="S184" s="69" t="s">
        <v>521</v>
      </c>
      <c r="T184" s="67" t="s">
        <v>521</v>
      </c>
      <c r="U184" s="67" t="s">
        <v>521</v>
      </c>
      <c r="V184" s="67" t="s">
        <v>521</v>
      </c>
      <c r="W184" s="67" t="s">
        <v>521</v>
      </c>
      <c r="X184" s="67" t="s">
        <v>521</v>
      </c>
      <c r="Y184" s="67" t="s">
        <v>521</v>
      </c>
      <c r="Z184" s="67" t="s">
        <v>521</v>
      </c>
      <c r="AA184" s="67" t="s">
        <v>521</v>
      </c>
      <c r="AB184" s="68" t="s">
        <v>521</v>
      </c>
      <c r="AC184" s="69" t="s">
        <v>521</v>
      </c>
      <c r="AD184" s="67" t="s">
        <v>521</v>
      </c>
      <c r="AE184" s="67" t="s">
        <v>521</v>
      </c>
      <c r="AF184" s="67" t="s">
        <v>521</v>
      </c>
      <c r="AG184" s="67" t="s">
        <v>521</v>
      </c>
      <c r="AH184" s="67" t="s">
        <v>521</v>
      </c>
      <c r="AI184" s="67" t="s">
        <v>521</v>
      </c>
      <c r="AJ184" s="67" t="s">
        <v>521</v>
      </c>
      <c r="AK184" s="67" t="s">
        <v>521</v>
      </c>
      <c r="AL184" s="68" t="s">
        <v>521</v>
      </c>
      <c r="AM184" s="69" t="s">
        <v>521</v>
      </c>
      <c r="AN184" s="67" t="s">
        <v>521</v>
      </c>
      <c r="AO184" s="67" t="s">
        <v>521</v>
      </c>
      <c r="AP184" s="67" t="s">
        <v>521</v>
      </c>
      <c r="AQ184" s="67" t="s">
        <v>521</v>
      </c>
      <c r="AR184" s="67" t="s">
        <v>521</v>
      </c>
      <c r="AS184" s="67" t="s">
        <v>521</v>
      </c>
      <c r="AT184" s="67" t="s">
        <v>521</v>
      </c>
      <c r="AU184" s="67" t="s">
        <v>521</v>
      </c>
      <c r="AV184" s="68" t="s">
        <v>521</v>
      </c>
      <c r="AW184" s="69" t="s">
        <v>521</v>
      </c>
      <c r="AX184" s="67" t="s">
        <v>521</v>
      </c>
      <c r="AY184" s="67" t="s">
        <v>521</v>
      </c>
      <c r="AZ184" s="67" t="s">
        <v>521</v>
      </c>
      <c r="BA184" s="67" t="s">
        <v>521</v>
      </c>
      <c r="BB184" s="67" t="s">
        <v>521</v>
      </c>
      <c r="BC184" s="67" t="s">
        <v>521</v>
      </c>
      <c r="BD184" s="67" t="s">
        <v>521</v>
      </c>
      <c r="BE184" s="67" t="s">
        <v>521</v>
      </c>
      <c r="BF184" s="68" t="s">
        <v>521</v>
      </c>
      <c r="BG184" s="69" t="s">
        <v>521</v>
      </c>
      <c r="BH184" s="67" t="s">
        <v>521</v>
      </c>
      <c r="BI184" s="67" t="s">
        <v>521</v>
      </c>
      <c r="BJ184" s="67" t="s">
        <v>521</v>
      </c>
      <c r="BK184" s="67" t="s">
        <v>521</v>
      </c>
      <c r="BL184" s="67" t="s">
        <v>521</v>
      </c>
      <c r="BM184" s="67" t="s">
        <v>521</v>
      </c>
      <c r="BN184" s="67" t="s">
        <v>521</v>
      </c>
      <c r="BO184" s="67" t="s">
        <v>521</v>
      </c>
      <c r="BP184" s="68" t="s">
        <v>521</v>
      </c>
      <c r="BQ184" s="70" t="s">
        <v>521</v>
      </c>
      <c r="BR184" s="67" t="s">
        <v>521</v>
      </c>
      <c r="BS184" s="67" t="s">
        <v>521</v>
      </c>
      <c r="BT184" s="67" t="s">
        <v>521</v>
      </c>
      <c r="BU184" s="67" t="s">
        <v>521</v>
      </c>
      <c r="BV184" s="67" t="s">
        <v>521</v>
      </c>
      <c r="BW184" s="67" t="s">
        <v>521</v>
      </c>
      <c r="BX184" s="67" t="s">
        <v>521</v>
      </c>
      <c r="BY184" s="67" t="s">
        <v>521</v>
      </c>
      <c r="BZ184" s="68" t="s">
        <v>521</v>
      </c>
      <c r="CA184" s="69" t="s">
        <v>521</v>
      </c>
      <c r="CB184" s="67" t="s">
        <v>521</v>
      </c>
      <c r="CC184" s="67" t="s">
        <v>521</v>
      </c>
      <c r="CD184" s="67" t="s">
        <v>521</v>
      </c>
      <c r="CE184" s="67" t="s">
        <v>521</v>
      </c>
      <c r="CF184" s="67" t="s">
        <v>521</v>
      </c>
      <c r="CG184" s="67" t="s">
        <v>521</v>
      </c>
      <c r="CH184" s="67" t="s">
        <v>521</v>
      </c>
      <c r="CI184" s="67" t="s">
        <v>521</v>
      </c>
      <c r="CJ184" s="68" t="s">
        <v>521</v>
      </c>
      <c r="CK184" s="69" t="s">
        <v>521</v>
      </c>
      <c r="CL184" s="67" t="s">
        <v>521</v>
      </c>
      <c r="CM184" s="67" t="s">
        <v>521</v>
      </c>
      <c r="CN184" s="67" t="s">
        <v>521</v>
      </c>
      <c r="CO184" s="67" t="s">
        <v>521</v>
      </c>
      <c r="CP184" s="67" t="s">
        <v>521</v>
      </c>
      <c r="CQ184" s="67" t="s">
        <v>521</v>
      </c>
      <c r="CR184" s="67" t="s">
        <v>521</v>
      </c>
      <c r="CS184" s="67" t="s">
        <v>521</v>
      </c>
      <c r="CT184" s="68" t="s">
        <v>521</v>
      </c>
      <c r="CU184" s="69" t="s">
        <v>521</v>
      </c>
      <c r="CV184" s="67" t="s">
        <v>521</v>
      </c>
      <c r="CW184" s="67" t="s">
        <v>521</v>
      </c>
      <c r="CX184" s="67" t="s">
        <v>521</v>
      </c>
      <c r="CY184" s="67" t="s">
        <v>521</v>
      </c>
      <c r="CZ184" s="67" t="s">
        <v>521</v>
      </c>
      <c r="DA184" s="67" t="s">
        <v>521</v>
      </c>
      <c r="DB184" s="67" t="s">
        <v>521</v>
      </c>
      <c r="DC184" s="67" t="s">
        <v>521</v>
      </c>
      <c r="DD184" s="68" t="s">
        <v>521</v>
      </c>
      <c r="DE184" s="69" t="s">
        <v>521</v>
      </c>
      <c r="DF184" s="71" t="s">
        <v>521</v>
      </c>
      <c r="DG184" s="67" t="s">
        <v>521</v>
      </c>
      <c r="DH184" s="67" t="s">
        <v>521</v>
      </c>
      <c r="DI184" s="67" t="s">
        <v>521</v>
      </c>
      <c r="DJ184" s="67" t="s">
        <v>521</v>
      </c>
      <c r="DK184" s="67" t="s">
        <v>521</v>
      </c>
      <c r="DL184" s="67" t="s">
        <v>521</v>
      </c>
      <c r="DM184" s="67" t="s">
        <v>521</v>
      </c>
      <c r="DN184" s="68" t="s">
        <v>521</v>
      </c>
      <c r="DO184" s="70" t="s">
        <v>521</v>
      </c>
      <c r="DP184" s="71" t="s">
        <v>521</v>
      </c>
      <c r="DQ184" s="67" t="s">
        <v>521</v>
      </c>
      <c r="DR184" s="67" t="s">
        <v>521</v>
      </c>
      <c r="DS184" s="67" t="s">
        <v>521</v>
      </c>
      <c r="DT184" s="67" t="s">
        <v>521</v>
      </c>
      <c r="DU184" s="67" t="s">
        <v>521</v>
      </c>
      <c r="DV184" s="67" t="s">
        <v>521</v>
      </c>
      <c r="DW184" s="67" t="s">
        <v>521</v>
      </c>
      <c r="DX184" s="72" t="s">
        <v>521</v>
      </c>
      <c r="DY184" s="73" t="s">
        <v>522</v>
      </c>
      <c r="DZ184" s="74">
        <v>5</v>
      </c>
      <c r="EA184" s="74">
        <v>5</v>
      </c>
      <c r="EB184" s="74">
        <v>5</v>
      </c>
      <c r="EC184" s="75">
        <v>6</v>
      </c>
      <c r="ED184" s="76" t="s">
        <v>522</v>
      </c>
      <c r="EE184" s="74">
        <f t="shared" si="303"/>
        <v>5</v>
      </c>
      <c r="EF184" s="74">
        <f t="shared" si="304"/>
        <v>25</v>
      </c>
      <c r="EG184" s="74">
        <f t="shared" si="305"/>
        <v>125</v>
      </c>
      <c r="EH184" s="77">
        <f t="shared" si="306"/>
        <v>750</v>
      </c>
      <c r="EI184" s="73">
        <v>30</v>
      </c>
      <c r="EJ184" s="74">
        <v>150</v>
      </c>
      <c r="EK184" s="74">
        <v>900</v>
      </c>
      <c r="EL184" s="74">
        <v>1500</v>
      </c>
      <c r="EM184" s="75">
        <v>4500</v>
      </c>
      <c r="EN184" s="78">
        <v>1</v>
      </c>
      <c r="EO184" s="79">
        <f t="shared" si="307"/>
        <v>1</v>
      </c>
      <c r="EP184" s="79">
        <f t="shared" si="308"/>
        <v>1.2</v>
      </c>
      <c r="EQ184" s="79">
        <f t="shared" si="309"/>
        <v>0.4</v>
      </c>
      <c r="ER184" s="80">
        <f t="shared" si="310"/>
        <v>0.2</v>
      </c>
      <c r="ES184" s="128" t="s">
        <v>523</v>
      </c>
      <c r="ET184" s="82"/>
      <c r="EU184" s="83">
        <v>4</v>
      </c>
      <c r="EV184" s="73">
        <v>80</v>
      </c>
      <c r="EW184" s="74">
        <v>32</v>
      </c>
      <c r="EX184" s="74">
        <v>39</v>
      </c>
      <c r="EY184" s="74">
        <v>42</v>
      </c>
      <c r="EZ184" s="74">
        <v>16</v>
      </c>
      <c r="FA184" s="74">
        <v>11</v>
      </c>
      <c r="FB184" s="74">
        <v>17</v>
      </c>
      <c r="FC184" s="74">
        <v>10</v>
      </c>
      <c r="FD184" s="74">
        <f t="shared" si="311"/>
        <v>55</v>
      </c>
      <c r="FE184" s="84">
        <f t="shared" si="312"/>
        <v>49</v>
      </c>
      <c r="FF184" s="73">
        <f>RANK(EV184,$EV$9:$EV$497,0)</f>
        <v>160</v>
      </c>
      <c r="FG184" s="74">
        <f>RANK(EW184,$EW$9:$EW$497,0)</f>
        <v>283</v>
      </c>
      <c r="FH184" s="74">
        <f>RANK(EX184,$EX$9:$EX$497,0)</f>
        <v>181</v>
      </c>
      <c r="FI184" s="74">
        <f>RANK(EY184,$EY$9:$EY$497,0)</f>
        <v>165</v>
      </c>
      <c r="FJ184" s="74">
        <f>RANK(EZ184,$EZ$9:$EZ$497,0)</f>
        <v>242</v>
      </c>
      <c r="FK184" s="74">
        <f>RANK(FA184,$FA$9:$FA$497,0)</f>
        <v>295</v>
      </c>
      <c r="FL184" s="74">
        <f>RANK(FB184,$FB$9:$FB$497,0)</f>
        <v>339</v>
      </c>
      <c r="FM184" s="74">
        <f>RANK(FC184,$FC$9:$FC$497,0)</f>
        <v>373</v>
      </c>
      <c r="FN184" s="74">
        <f>RANK(FD184,$FD$9:$FD$497,0)</f>
        <v>264</v>
      </c>
      <c r="FO184" s="84">
        <f>RANK(FE184,$FE$9:$FE$497,0)</f>
        <v>306</v>
      </c>
      <c r="FP184" s="73">
        <f>COUNTIFS($EV$9:$EV$497,"&gt;"&amp;EV184,$ES$9:$ES$497,ES184)+1</f>
        <v>48</v>
      </c>
      <c r="FQ184" s="74">
        <f>COUNTIFS($EW$9:$EW$497,"&gt;"&amp;EW184,$ES$9:$ES$497,ES184)+1</f>
        <v>43</v>
      </c>
      <c r="FR184" s="74">
        <f>COUNTIFS($EX$9:$EX$497,"&gt;"&amp;EX184,$ES$9:$ES$497,ES184)+1</f>
        <v>50</v>
      </c>
      <c r="FS184" s="74">
        <f>COUNTIFS($EY$9:$EY$497,"&gt;"&amp;EY184,$ES$9:$ES$497,ES184)+1</f>
        <v>53</v>
      </c>
      <c r="FT184" s="74">
        <f>COUNTIFS($EZ$9:$EZ$497,"&gt;"&amp;EZ184,$ES$9:$ES$497,ES184)+1</f>
        <v>49</v>
      </c>
      <c r="FU184" s="74">
        <f>COUNTIFS($FA$9:$FA$497,"&gt;"&amp;FA184,$ES$9:$ES$497,ES184)+1</f>
        <v>56</v>
      </c>
      <c r="FV184" s="74">
        <f>COUNTIFS($FB$9:$FB$497,"&gt;"&amp;FB184,$ES$9:$ES$497,ES184)+1</f>
        <v>46</v>
      </c>
      <c r="FW184" s="74">
        <f>COUNTIFS($FC$9:$FC$497,"&gt;"&amp;FC184,$ES$9:$ES$497,ES184)+1</f>
        <v>52</v>
      </c>
      <c r="FX184" s="74">
        <f>COUNTIFS($FD$9:$FD$497,"&gt;"&amp;FD184,$ES$9:$ES$497,ES184)+1</f>
        <v>52</v>
      </c>
      <c r="FY184" s="84">
        <f>COUNTIFS($FE$9:$FE$497,"&gt;"&amp;FE184,$ES$9:$ES$497,ES184)+1</f>
        <v>56</v>
      </c>
      <c r="FZ184" s="85">
        <f t="shared" si="313"/>
        <v>1.29</v>
      </c>
      <c r="GA184" s="86">
        <f t="shared" si="314"/>
        <v>0.52</v>
      </c>
      <c r="GB184" s="86">
        <f t="shared" si="315"/>
        <v>0.63</v>
      </c>
      <c r="GC184" s="86">
        <f t="shared" si="316"/>
        <v>0.68</v>
      </c>
      <c r="GD184" s="86">
        <f t="shared" si="317"/>
        <v>0.26</v>
      </c>
      <c r="GE184" s="86">
        <f t="shared" si="318"/>
        <v>0.18</v>
      </c>
      <c r="GF184" s="86">
        <f t="shared" si="319"/>
        <v>0.27</v>
      </c>
      <c r="GG184" s="86">
        <f t="shared" si="320"/>
        <v>0.16</v>
      </c>
      <c r="GH184" s="86">
        <f t="shared" si="321"/>
        <v>0.89</v>
      </c>
      <c r="GI184" s="87">
        <f t="shared" si="322"/>
        <v>0.79</v>
      </c>
      <c r="GJ184" s="85">
        <f>ROUND(((FZ184-AVERAGE(FZ$9:FZ$497))/STDEVP(FZ$9:FZ$497)*10+50),2)</f>
        <v>62.59</v>
      </c>
      <c r="GK184" s="86">
        <f>ROUND(((GA184-AVERAGE(GA$9:GA$497))/STDEVP(GA$9:GA$497)*10+50),2)</f>
        <v>44.91</v>
      </c>
      <c r="GL184" s="86">
        <f>ROUND(((GB184-AVERAGE(GB$9:GB$497))/STDEVP(GB$9:GB$497)*10+50),2)</f>
        <v>51.77</v>
      </c>
      <c r="GM184" s="86">
        <f>ROUND(((GC184-AVERAGE(GC$9:GC$497))/STDEVP(GC$9:GC$497)*10+50),2)</f>
        <v>57.71</v>
      </c>
      <c r="GN184" s="86">
        <f>ROUND(((GD184-AVERAGE(GD$9:GD$497))/STDEVP(GD$9:GD$497)*10+50),2)</f>
        <v>45.47</v>
      </c>
      <c r="GO184" s="86">
        <f>ROUND(((GE184-AVERAGE(GE$9:GE$497))/STDEVP(GE$9:GE$497)*10+50),2)</f>
        <v>43.89</v>
      </c>
      <c r="GP184" s="86">
        <f>ROUND(((GF184-AVERAGE(GF$9:GF$497))/STDEVP(GF$9:GF$497)*10+50),2)</f>
        <v>38.51</v>
      </c>
      <c r="GQ184" s="86">
        <f>ROUND(((GG184-AVERAGE(GG$9:GG$497))/STDEVP(GG$9:GG$497)*10+50),2)</f>
        <v>35.26</v>
      </c>
      <c r="GR184" s="86">
        <f>ROUND(((GH184-AVERAGE(GH$9:GH$497))/STDEVP(GH$9:GH$497)*10+50),2)</f>
        <v>46.91</v>
      </c>
      <c r="GS184" s="87">
        <f>ROUND(((GI184-AVERAGE(GI$9:GI$497))/STDEVP(GI$9:GI$497)*10+50),2)</f>
        <v>41.1</v>
      </c>
      <c r="GT184" s="73">
        <f>RANK(GJ184,$GJ$9:$GJ$497,0)</f>
        <v>46</v>
      </c>
      <c r="GU184" s="74">
        <f>RANK(GK184,$GK$9:$GK$497,0)</f>
        <v>267</v>
      </c>
      <c r="GV184" s="74">
        <f>RANK(GL184,$GL$9:$GL$497,0)</f>
        <v>175</v>
      </c>
      <c r="GW184" s="74">
        <f>RANK(GM184,$GM$9:$GM$497,0)</f>
        <v>65</v>
      </c>
      <c r="GX184" s="74">
        <f>RANK(GN184,$GN$9:$GN$497,0)</f>
        <v>257</v>
      </c>
      <c r="GY184" s="74">
        <f>RANK(GO184,$GO$9:$GO$497,0)</f>
        <v>296</v>
      </c>
      <c r="GZ184" s="74">
        <f>RANK(GP184,$GP$9:$GP$497,0)</f>
        <v>376</v>
      </c>
      <c r="HA184" s="74">
        <f>RANK(GQ184,$GQ$9:$GQ$497,0)</f>
        <v>407</v>
      </c>
      <c r="HB184" s="74">
        <f>RANK(GR184,$GR$9:$GR$497,0)</f>
        <v>239</v>
      </c>
      <c r="HC184" s="84">
        <f>RANK(GS184,$GS$9:$GS$497,0)</f>
        <v>366</v>
      </c>
      <c r="HD184" s="85">
        <f>ROUND(AVERAGEIF($ES$9:$ES$497,$ES184,$FZ$9:$FZ$497),2)</f>
        <v>1.1399999999999999</v>
      </c>
      <c r="HE184" s="86">
        <f>ROUND(AVERAGEIF($ES$9:$ES$497,$ES184,$GA$9:$GA$497),2)</f>
        <v>0.46</v>
      </c>
      <c r="HF184" s="86">
        <f>ROUND(AVERAGEIF($ES$9:$ES$497,$ES184,$GB$9:$GB$497),2)</f>
        <v>0.65</v>
      </c>
      <c r="HG184" s="86">
        <f>ROUND(AVERAGEIF($ES$9:$ES$497,$ES184,$GC$9:$GC$497),2)</f>
        <v>0.74</v>
      </c>
      <c r="HH184" s="86">
        <f>ROUND(AVERAGEIF($ES$9:$ES$497,$ES184,$GD$9:$GD$497),2)</f>
        <v>0.27</v>
      </c>
      <c r="HI184" s="86">
        <f>ROUND(AVERAGEIF($ES$9:$ES$497,$ES184,$GE$9:$GE$497),2)</f>
        <v>0.23</v>
      </c>
      <c r="HJ184" s="86">
        <f>ROUND(AVERAGEIF($ES$9:$ES$497,$ES184,$GF$9:$GF$497),2)</f>
        <v>0.3</v>
      </c>
      <c r="HK184" s="86">
        <f>ROUND(AVERAGEIF($ES$9:$ES$497,$ES184,$GG$9:$GG$497),2)</f>
        <v>0.28000000000000003</v>
      </c>
      <c r="HL184" s="86">
        <f>ROUND(AVERAGEIF($ES$9:$ES$497,$ES184,$GH$9:$GH$497),2)</f>
        <v>0.92</v>
      </c>
      <c r="HM184" s="87">
        <f>ROUND(AVERAGEIF($ES$9:$ES$497,$ES184,$GI$9:$GI$497),2)</f>
        <v>0.93</v>
      </c>
      <c r="HN184" s="88">
        <f t="shared" si="323"/>
        <v>0.15000000000000013</v>
      </c>
      <c r="HO184" s="89">
        <f t="shared" si="324"/>
        <v>0.06</v>
      </c>
      <c r="HP184" s="89">
        <f t="shared" si="325"/>
        <v>-2.0000000000000018E-2</v>
      </c>
      <c r="HQ184" s="89">
        <f t="shared" si="326"/>
        <v>-5.9999999999999942E-2</v>
      </c>
      <c r="HR184" s="89">
        <f t="shared" si="327"/>
        <v>-1.0000000000000009E-2</v>
      </c>
      <c r="HS184" s="89">
        <f t="shared" si="328"/>
        <v>-5.0000000000000017E-2</v>
      </c>
      <c r="HT184" s="89">
        <f t="shared" si="329"/>
        <v>-2.9999999999999971E-2</v>
      </c>
      <c r="HU184" s="89">
        <f t="shared" si="330"/>
        <v>-0.12000000000000002</v>
      </c>
      <c r="HV184" s="89">
        <f t="shared" si="331"/>
        <v>-3.0000000000000027E-2</v>
      </c>
      <c r="HW184" s="90">
        <f t="shared" si="332"/>
        <v>-0.14000000000000001</v>
      </c>
      <c r="HX184" s="73">
        <f>COUNTIFS($FZ$9:$FZ$497,"&gt;"&amp;FZ184,$ES$9:$ES$497,$ES184)+1</f>
        <v>25</v>
      </c>
      <c r="HY184" s="74">
        <f>COUNTIFS($GA$9:$GA$497,"&gt;"&amp;GA184,$ES$9:$ES$497,$ES184)+1</f>
        <v>27</v>
      </c>
      <c r="HZ184" s="74">
        <f>COUNTIFS($GB$9:$GB$497,"&gt;"&amp;GB184,$ES$9:$ES$497,$ES184)+1</f>
        <v>43</v>
      </c>
      <c r="IA184" s="74">
        <f>COUNTIFS($GC$9:$GC$497,"&gt;"&amp;GC184,$ES$9:$ES$497,$ES184)+1</f>
        <v>46</v>
      </c>
      <c r="IB184" s="74">
        <f>COUNTIFS($GD$9:$GD$497,"&gt;"&amp;GD184,$ES$9:$ES$497,$ES184)+1</f>
        <v>40</v>
      </c>
      <c r="IC184" s="74">
        <f>COUNTIFS($GE$9:$GE$497,"&gt;"&amp;GE184,$ES$9:$ES$497,$ES184)+1</f>
        <v>54</v>
      </c>
      <c r="ID184" s="74">
        <f>COUNTIFS($GF$9:$GF$497,"&gt;"&amp;GF184,$ES$9:$ES$497,$ES184)+1</f>
        <v>42</v>
      </c>
      <c r="IE184" s="74">
        <f>COUNTIFS($GG$9:$GG$497,"&gt;"&amp;GG184,$ES$9:$ES$497,$ES184)+1</f>
        <v>65</v>
      </c>
      <c r="IF184" s="74">
        <f>COUNTIFS($GH$9:$GH$497,"&gt;"&amp;GH184,$ES$9:$ES$497,$ES184)+1</f>
        <v>47</v>
      </c>
      <c r="IG184" s="84">
        <f>COUNTIFS($GI$9:$GI$497,"&gt;"&amp;GI184,$ES$9:$ES$497,$ES184)+1</f>
        <v>65</v>
      </c>
      <c r="IH184" s="91"/>
      <c r="II184" s="79">
        <v>7.0000000000000007E-2</v>
      </c>
      <c r="IJ184" s="79"/>
      <c r="IK184" s="79"/>
      <c r="IL184" s="79"/>
      <c r="IM184" s="92"/>
      <c r="IN184" s="93"/>
      <c r="IO184" s="94"/>
      <c r="IP184" s="95"/>
      <c r="IQ184" s="79"/>
      <c r="IR184" s="79"/>
      <c r="IS184" s="79"/>
      <c r="IT184" s="79"/>
      <c r="IU184" s="79"/>
      <c r="IV184" s="79"/>
      <c r="IW184" s="96"/>
      <c r="IX184" s="93"/>
      <c r="IY184" s="79"/>
      <c r="IZ184" s="79"/>
      <c r="JA184" s="79"/>
      <c r="JB184" s="79"/>
      <c r="JC184" s="79"/>
      <c r="JD184" s="79"/>
      <c r="JE184" s="97"/>
      <c r="JF184" s="95"/>
      <c r="JG184" s="79"/>
      <c r="JH184" s="79"/>
      <c r="JI184" s="79"/>
      <c r="JJ184" s="79"/>
      <c r="JK184" s="79"/>
      <c r="JL184" s="79"/>
      <c r="JM184" s="96"/>
      <c r="JN184" s="93"/>
      <c r="JO184" s="79"/>
      <c r="JP184" s="79"/>
      <c r="JQ184" s="79"/>
      <c r="JR184" s="79"/>
      <c r="JS184" s="79"/>
      <c r="JT184" s="79"/>
      <c r="JU184" s="79"/>
      <c r="JV184" s="79"/>
      <c r="JW184" s="79"/>
      <c r="JX184" s="79"/>
      <c r="JY184" s="79"/>
      <c r="JZ184" s="97"/>
      <c r="KA184" s="93"/>
      <c r="KB184" s="79"/>
      <c r="KC184" s="79"/>
      <c r="KD184" s="79"/>
      <c r="KE184" s="97"/>
      <c r="KF184" s="95"/>
      <c r="KG184" s="79"/>
      <c r="KH184" s="79"/>
      <c r="KI184" s="79"/>
      <c r="KJ184" s="79"/>
      <c r="KK184" s="98"/>
      <c r="KL184" s="79"/>
      <c r="KM184" s="79"/>
      <c r="KN184" s="79"/>
      <c r="KO184" s="79"/>
      <c r="KP184" s="79"/>
      <c r="KQ184" s="79"/>
      <c r="KR184" s="79"/>
      <c r="KS184" s="96"/>
      <c r="KT184" s="96"/>
      <c r="KU184" s="96"/>
      <c r="KV184" s="96"/>
      <c r="KW184" s="93"/>
      <c r="KX184" s="79"/>
      <c r="KY184" s="79"/>
      <c r="KZ184" s="79"/>
      <c r="LA184" s="79"/>
      <c r="LB184" s="79"/>
      <c r="LC184" s="96"/>
      <c r="LD184" s="93"/>
      <c r="LE184" s="94"/>
      <c r="LF184" s="99"/>
      <c r="LG184" s="75"/>
      <c r="LH184" s="93">
        <v>0.03</v>
      </c>
      <c r="LI184" s="79"/>
      <c r="LJ184" s="74"/>
      <c r="LK184" s="74"/>
      <c r="LL184" s="74"/>
      <c r="LM184" s="100"/>
      <c r="LN184" s="95"/>
      <c r="LO184" s="79"/>
      <c r="LP184" s="79"/>
      <c r="LQ184" s="79"/>
      <c r="LR184" s="96"/>
      <c r="LS184" s="93"/>
      <c r="LT184" s="79"/>
      <c r="LU184" s="79"/>
      <c r="LV184" s="79"/>
      <c r="LW184" s="79"/>
      <c r="LX184" s="79"/>
      <c r="LY184" s="79"/>
      <c r="LZ184" s="79"/>
      <c r="MA184" s="97"/>
      <c r="MB184" s="95"/>
      <c r="MC184" s="79"/>
      <c r="MD184" s="79"/>
      <c r="ME184" s="79"/>
      <c r="MF184" s="79"/>
      <c r="MG184" s="79"/>
      <c r="MH184" s="79"/>
      <c r="MI184" s="79"/>
      <c r="MJ184" s="79"/>
      <c r="MK184" s="79"/>
      <c r="ML184" s="79"/>
      <c r="MM184" s="79"/>
      <c r="MN184" s="98"/>
      <c r="MO184" s="98"/>
      <c r="MP184" s="96"/>
      <c r="MQ184" s="93"/>
      <c r="MR184" s="79"/>
      <c r="MS184" s="79">
        <v>0.05</v>
      </c>
      <c r="MT184" s="79"/>
      <c r="MU184" s="79"/>
      <c r="MV184" s="98"/>
      <c r="MW184" s="79">
        <v>7.0000000000000007E-2</v>
      </c>
      <c r="MX184" s="79"/>
      <c r="MY184" s="79"/>
      <c r="MZ184" s="79"/>
      <c r="NA184" s="79"/>
      <c r="NB184" s="79"/>
      <c r="NC184" s="79"/>
      <c r="ND184" s="96"/>
      <c r="NE184" s="96"/>
      <c r="NF184" s="96"/>
      <c r="NG184" s="96"/>
      <c r="NH184" s="93"/>
      <c r="NI184" s="79"/>
      <c r="NJ184" s="79"/>
      <c r="NK184" s="79"/>
      <c r="NL184" s="79"/>
      <c r="NM184" s="79"/>
      <c r="NN184" s="94"/>
      <c r="NO184" s="93"/>
      <c r="NP184" s="80"/>
      <c r="NQ184" s="124" t="s">
        <v>970</v>
      </c>
      <c r="NR184" s="102" t="s">
        <v>978</v>
      </c>
      <c r="NS184" s="102"/>
      <c r="NT184" s="102"/>
      <c r="NU184" s="102"/>
      <c r="NV184" s="104"/>
      <c r="NW184" s="102" t="s">
        <v>979</v>
      </c>
      <c r="NX184" s="133" t="s">
        <v>980</v>
      </c>
      <c r="NY184" s="129" t="s">
        <v>981</v>
      </c>
      <c r="NZ184" s="133" t="s">
        <v>980</v>
      </c>
      <c r="OA184" s="134"/>
      <c r="OB184" s="134"/>
      <c r="OC184" s="134"/>
      <c r="OD184" s="108">
        <f t="shared" si="333"/>
        <v>750</v>
      </c>
      <c r="OE184" s="109">
        <v>2</v>
      </c>
      <c r="OF184" s="110">
        <f t="shared" si="334"/>
        <v>36</v>
      </c>
      <c r="OG184" s="109">
        <v>7</v>
      </c>
      <c r="OH184" s="111">
        <f>ROUND(AVERAGEIF($ES$9:$ES$497,$ES184,EV$9:EV$497),0)</f>
        <v>79</v>
      </c>
      <c r="OI184" s="112">
        <f>ROUND(AVERAGEIF($ES$9:$ES$497,$ES184,EW$9:EW$497),0)</f>
        <v>32</v>
      </c>
      <c r="OJ184" s="112">
        <f>ROUND(AVERAGEIF($ES$9:$ES$497,$ES184,EX$9:EX$497),0)</f>
        <v>45</v>
      </c>
      <c r="OK184" s="112">
        <f>ROUND(AVERAGEIF($ES$9:$ES$497,$ES184,EY$9:EY$497),0)</f>
        <v>53</v>
      </c>
      <c r="OL184" s="112">
        <f>ROUND(AVERAGEIF($ES$9:$ES$497,$ES184,EZ$9:EZ$497),0)</f>
        <v>20</v>
      </c>
      <c r="OM184" s="112">
        <f>ROUND(AVERAGEIF($ES$9:$ES$497,$ES184,FA$9:FA$497),0)</f>
        <v>18</v>
      </c>
      <c r="ON184" s="112">
        <f>ROUND(AVERAGEIF($ES$9:$ES$497,$ES184,FB$9:FB$497),0)</f>
        <v>23</v>
      </c>
      <c r="OO184" s="112">
        <f>ROUND(AVERAGEIF($ES$9:$ES$497,$ES184,FC$9:FC$497),0)</f>
        <v>23</v>
      </c>
      <c r="OP184" s="112">
        <f>ROUND(AVERAGEIF($ES$9:$ES$497,$ES184,FD$9:FD$497),0)</f>
        <v>64</v>
      </c>
      <c r="OQ184" s="113">
        <f>ROUND(AVERAGEIF($ES$9:$ES$497,$ES184,FE$9:FE$497),0)</f>
        <v>68</v>
      </c>
      <c r="OR184" s="114">
        <f>ROUND(EV184/MAX(EV$9:EV$497)*100,0)</f>
        <v>45</v>
      </c>
      <c r="OS184" s="115">
        <f>ROUND(EW184/MAX(EW$9:EW$497)*100,0)</f>
        <v>25</v>
      </c>
      <c r="OT184" s="115">
        <f>ROUND(EX184/MAX(EX$9:EX$497)*100,0)</f>
        <v>33</v>
      </c>
      <c r="OU184" s="115">
        <f>ROUND(EY184/MAX(EY$9:EY$497)*100,0)</f>
        <v>28</v>
      </c>
      <c r="OV184" s="115">
        <f>ROUND(EZ184/MAX(EZ$9:EZ$497)*100,0)</f>
        <v>13</v>
      </c>
      <c r="OW184" s="115">
        <f>ROUND(FA184/MAX(FA$9:FA$497)*100,0)</f>
        <v>10</v>
      </c>
      <c r="OX184" s="115">
        <f>ROUND(FB184/MAX(FB$9:FB$497)*100,0)</f>
        <v>13</v>
      </c>
      <c r="OY184" s="116">
        <f>ROUND(FC184/MAX(FC$9:FC$497)*100,0)</f>
        <v>7</v>
      </c>
      <c r="OZ184" s="115">
        <f>ROUND(FD184/MAX(FD$9:FD$497)*100,0)</f>
        <v>37</v>
      </c>
      <c r="PA184" s="117">
        <f>ROUND(FE184/MAX(FE$9:FE$497)*100,0)</f>
        <v>20</v>
      </c>
      <c r="PB184" s="118">
        <f t="shared" si="335"/>
        <v>300</v>
      </c>
      <c r="PC184" s="115">
        <f t="shared" si="336"/>
        <v>240</v>
      </c>
      <c r="PD184" s="115">
        <f t="shared" si="337"/>
        <v>339</v>
      </c>
      <c r="PE184" s="115">
        <f t="shared" si="338"/>
        <v>314</v>
      </c>
      <c r="PF184" s="115">
        <f t="shared" si="339"/>
        <v>302</v>
      </c>
      <c r="PG184" s="119">
        <f t="shared" si="340"/>
        <v>239</v>
      </c>
      <c r="PH184" s="118">
        <f>ROUND(PB184/MAX(PB$9:PB$497)*100,0)</f>
        <v>36</v>
      </c>
      <c r="PI184" s="115">
        <f>ROUND(PC184/MAX(PC$9:PC$497)*100,0)</f>
        <v>29</v>
      </c>
      <c r="PJ184" s="115">
        <f>ROUND(PD184/MAX(PD$9:PD$497)*100,0)</f>
        <v>36</v>
      </c>
      <c r="PK184" s="115">
        <f>ROUND(PE184/MAX(PE$9:PE$497)*100,0)</f>
        <v>31</v>
      </c>
      <c r="PL184" s="115">
        <f>ROUND(PF184/MAX(PF$9:PF$497)*100,0)</f>
        <v>43</v>
      </c>
      <c r="PM184" s="119">
        <f>ROUND(PG184/MAX(PG$9:PG$497)*100,0)</f>
        <v>35</v>
      </c>
      <c r="PN184" s="118">
        <f>RANK(PH184,PH$9:PH$497,0)</f>
        <v>280</v>
      </c>
      <c r="PO184" s="115">
        <f>RANK(PI184,PI$9:PI$497,0)</f>
        <v>295</v>
      </c>
      <c r="PP184" s="115">
        <f>RANK(PJ184,PJ$9:PJ$497,0)</f>
        <v>288</v>
      </c>
      <c r="PQ184" s="115">
        <f>RANK(PK184,PK$9:PK$497,0)</f>
        <v>294</v>
      </c>
      <c r="PR184" s="115">
        <f>RANK(PL184,PL$9:PL$497,0)</f>
        <v>244</v>
      </c>
      <c r="PS184" s="119">
        <f>RANK(PM184,PM$9:PM$497,0)</f>
        <v>267</v>
      </c>
      <c r="PT184" s="120">
        <f>ROUND(FZ184/MAX(FZ$9:FZ$497)*100,0)</f>
        <v>70</v>
      </c>
      <c r="PU184" s="115">
        <f>ROUND(GA184/MAX(GA$9:GA$497)*100,0)</f>
        <v>29</v>
      </c>
      <c r="PV184" s="115">
        <f>ROUND(GB184/MAX(GB$9:GB$497)*100,0)</f>
        <v>46</v>
      </c>
      <c r="PW184" s="115">
        <f>ROUND(GC184/MAX(GC$9:GC$497)*100,0)</f>
        <v>54</v>
      </c>
      <c r="PX184" s="115">
        <f>ROUND(GD184/MAX(GD$9:GD$497)*100,0)</f>
        <v>15</v>
      </c>
      <c r="PY184" s="115">
        <f>ROUND(GE184/MAX(GE$9:GE$497)*100,0)</f>
        <v>11</v>
      </c>
      <c r="PZ184" s="115">
        <f>ROUND(GF184/MAX(GF$9:GF$497)*100,0)</f>
        <v>13</v>
      </c>
      <c r="QA184" s="116">
        <f>ROUND(GG184/MAX(GG$9:GG$497)*100,0)</f>
        <v>9</v>
      </c>
      <c r="QB184" s="115">
        <f>ROUND(GH184/MAX(GH$9:GH$497)*100,0)</f>
        <v>40</v>
      </c>
      <c r="QC184" s="121">
        <f>ROUND(GI184/MAX(GI$9:GI$497)*100,0)</f>
        <v>25</v>
      </c>
      <c r="QD184" s="120">
        <f>ROUND(AVERAGEIF($ES$9:$ES$497,$ES184,PT$9:PT$497),0)</f>
        <v>62</v>
      </c>
      <c r="QE184" s="120">
        <f>ROUND(AVERAGEIF($ES$9:$ES$497,$ES184,PU$9:PU$497),0)</f>
        <v>26</v>
      </c>
      <c r="QF184" s="120">
        <f>ROUND(AVERAGEIF($ES$9:$ES$497,$ES184,PV$9:PV$497),0)</f>
        <v>48</v>
      </c>
      <c r="QG184" s="120">
        <f>ROUND(AVERAGEIF($ES$9:$ES$497,$ES184,PW$9:PW$497),0)</f>
        <v>58</v>
      </c>
      <c r="QH184" s="120">
        <f>ROUND(AVERAGEIF($ES$9:$ES$497,$ES184,PX$9:PX$497),0)</f>
        <v>15</v>
      </c>
      <c r="QI184" s="120">
        <f>ROUND(AVERAGEIF($ES$9:$ES$497,$ES184,PY$9:PY$497),0)</f>
        <v>14</v>
      </c>
      <c r="QJ184" s="120">
        <f>ROUND(AVERAGEIF($ES$9:$ES$497,$ES184,PZ$9:PZ$497),0)</f>
        <v>14</v>
      </c>
      <c r="QK184" s="120">
        <f>ROUND(AVERAGEIF($ES$9:$ES$497,$ES184,QA$9:QA$497),0)</f>
        <v>15</v>
      </c>
      <c r="QL184" s="120">
        <f>ROUND(AVERAGEIF($ES$9:$ES$497,$ES184,QB$9:QB$497),0)</f>
        <v>41</v>
      </c>
      <c r="QM184" s="120">
        <f>ROUND(AVERAGEIF($ES$9:$ES$497,$ES184,QC$9:QC$497),0)</f>
        <v>30</v>
      </c>
      <c r="QN184" s="114">
        <f t="shared" si="354"/>
        <v>471</v>
      </c>
      <c r="QO184" s="115">
        <f t="shared" si="355"/>
        <v>347</v>
      </c>
      <c r="QP184" s="115">
        <f t="shared" si="356"/>
        <v>531</v>
      </c>
      <c r="QQ184" s="115">
        <f t="shared" si="357"/>
        <v>498</v>
      </c>
      <c r="QR184" s="115">
        <f t="shared" si="358"/>
        <v>589</v>
      </c>
      <c r="QS184" s="119">
        <f t="shared" si="359"/>
        <v>363</v>
      </c>
      <c r="QT184" s="114">
        <f>ROUND((QN184-MIN(QN$9:QN$497))/(MAX(QN$9:QN$497)-MIN(QN$9:QN$497))*100,0)</f>
        <v>38</v>
      </c>
      <c r="QU184" s="115">
        <f>ROUND((QO184-MIN(QO$9:QO$497))/(MAX(QO$9:QO$497)-MIN(QO$9:QO$497))*100,0)</f>
        <v>20</v>
      </c>
      <c r="QV184" s="115">
        <f>ROUND((QP184-MIN(QP$9:QP$497))/(MAX(QP$9:QP$497)-MIN(QP$9:QP$497))*100,0)</f>
        <v>26</v>
      </c>
      <c r="QW184" s="115">
        <f>ROUND((QQ184-MIN(QQ$9:QQ$497))/(MAX(QQ$9:QQ$497)-MIN(QQ$9:QQ$497))*100,0)</f>
        <v>27</v>
      </c>
      <c r="QX184" s="115">
        <f>ROUND((QR184-MIN(QR$9:QR$497))/(MAX(QR$9:QR$497)-MIN(QR$9:QR$497))*100,0)</f>
        <v>60</v>
      </c>
      <c r="QY184" s="115">
        <f>ROUND((QS184-MIN(QS$9:QS$497))/(MAX(QS$9:QS$497)-MIN(QS$9:QS$497))*100,0)</f>
        <v>38</v>
      </c>
      <c r="QZ184" s="114">
        <f>RANK(QN184,QN$9:QN$497,0)</f>
        <v>225</v>
      </c>
      <c r="RA184" s="115">
        <f>RANK(QO184,QO$9:QO$497,0)</f>
        <v>269</v>
      </c>
      <c r="RB184" s="115">
        <f>RANK(QP184,QP$9:QP$497,0)</f>
        <v>266</v>
      </c>
      <c r="RC184" s="115">
        <f>RANK(QQ184,QQ$9:QQ$497,0)</f>
        <v>311</v>
      </c>
      <c r="RD184" s="115">
        <f>RANK(QR184,QR$9:QR$497,0)</f>
        <v>108</v>
      </c>
      <c r="RE184" s="115">
        <f>RANK(QS184,QS$9:QS$497,0)</f>
        <v>223</v>
      </c>
      <c r="RF184" s="122"/>
      <c r="RG184" s="115">
        <f>($RH$3*(IH184+IJ184)*100*100/MAX(EX$9:EX$497)*$RO$3) +($RH$3*(II184+IJ184)*100*100/MAX(EX$9:EX$497)*$RO$4) + ($RH$3*IK184*100*100/MAX(EX$9:EX$497)*0.098)</f>
        <v>10.470833333333333</v>
      </c>
      <c r="RH184" s="115">
        <f>($RH$4*IL184*100*100/MAX(EZ$9:EZ$497))*$RQ$3</f>
        <v>0</v>
      </c>
      <c r="RI184" s="115">
        <f>($RH$3*IM184*100*100/MAX(EY$9:EY$497))*$RQ$4</f>
        <v>0</v>
      </c>
      <c r="RJ184" s="115">
        <f>($RH$3*IN184*100*100/MAX(EX$9:EX$497))</f>
        <v>0</v>
      </c>
      <c r="RK184" s="115">
        <f>($RH$4*IO184*100*100/MAX(EZ$9:EZ$497))*$RQ$3</f>
        <v>0</v>
      </c>
      <c r="RL184" s="115">
        <f>(($RL$4*IP184*100*((100/MAX(EX$9:EX$497)+100/MAX(EZ$9:EZ$497))/2))+($RL$4*IQ184*100*((100/MAX(EX$9:EX$497)+100/MAX(EZ$9:EZ$497))/2))+($RL$4*IR184*100*((100/MAX(EX$9:EX$497)+100/MAX(EZ$9:EZ$497))/2))+($RL$4*IS184*100*((100/MAX(EX$9:EX$497)+100/MAX(EZ$9:EZ$497))/2))+($RL$4*IT184*100*((100/MAX(EX$9:EX$497)+100/MAX(EZ$9:EZ$497))/2))+($RL$4*IU184*100*((100/MAX(EX$9:EX$497)+100/MAX(EZ$9:EZ$497))/2))+($RL$4*IV184*100*((100/MAX(EX$9:EX$497)+100/MAX(EZ$9:EZ$497))/2))+($RL$4*IW184*100*((100/MAX(EX$9:EX$497)+100/MAX(EZ$9:EZ$497))/2)))*$RS$3</f>
        <v>0</v>
      </c>
      <c r="RM184" s="115">
        <f>(($RH$3*IX184*100*100/MAX(EX$9:EX$497))+($RH$3*IY184*100*100/MAX(EX$9:EX$497))+($RH$3*IZ184*100*100/MAX(EX$9:EX$497))+($RH$3*JA184*100*100/MAX(EX$9:EX$497))+($RH$3*JB184*100*100/MAX(EX$9:EX$497))+($RH$3*JC184*100*100/MAX(EX$9:EX$497))+($RH$3*JD184*100*100/MAX(EX$9:EX$497))+($RH$3*JE184*100*100/MAX(EX$9:EX$497)))*$RS$4</f>
        <v>0</v>
      </c>
      <c r="RN184" s="115">
        <f>(($RH$4*JF184*100*100/MAX(EZ$9:EZ$497)) + ($RH$4*JG184*100*100/MAX(EZ$9:EZ$497)) + ($RH$4*JH184*100*100/MAX(EZ$9:EZ$497)) + ($RH$4*JI184*100*100/MAX(EZ$9:EZ$497)) + ($RH$4*JJ184*100*100/MAX(EZ$9:EZ$497)) + ($RH$4*JK184*100*100/MAX(EZ$9:EZ$497)) + ($RH$4*JL184*100*100/MAX(EZ$9:EZ$497)) + ($RH$4*JM184*100*100/MAX(EZ$9:EZ$497)))*$RU$3</f>
        <v>0</v>
      </c>
      <c r="RO184" s="115">
        <f>(($RL$4*JN184*100*((100/MAX(EX$9:EX$497)+100/MAX(EZ$9:EZ$497))/2))+($RL$4*JO184*100*((100/MAX(EX$9:EX$497)+100/MAX(EZ$9:EZ$497))/2))+($RL$4*JP184*100*((100/MAX(EX$9:EX$497)+100/MAX(EZ$9:EZ$497))/2))+($RL$4*JQ184*100*((100/MAX(EX$9:EX$497)+100/MAX(EZ$9:EZ$497))/2))+($RL$4*JR184*100*((100/MAX(EX$9:EX$497)+100/MAX(EZ$9:EZ$497))/2))+($RL$4*JS184*100*((100/MAX(EX$9:EX$497)+100/MAX(EZ$9:EZ$497))/2))+($RL$4*JT184*100*((100/MAX(EX$9:EX$497)+100/MAX(EZ$9:EZ$497))/2))+($RL$4*JU184*100*((100/MAX(EX$9:EX$497)+100/MAX(EZ$9:EZ$497))/2))+($RL$4*JV184*100*((100/MAX(EX$9:EX$497)+100/MAX(EZ$9:EZ$497))/2))+($RL$4*JW184*100*((100/MAX(EX$9:EX$497)+100/MAX(EZ$9:EZ$497))/2))+($RL$4*JX184*100*((100/MAX(EX$9:EX$497)+100/MAX(EZ$9:EZ$497))/2))+($RL$4*JY184*100*((100/MAX(EX$9:EX$497)+100/MAX(EZ$9:EZ$497))/2))+($RL$4*JZ184*100*((100/MAX(EX$9:EX$497)+100/MAX(EZ$9:EZ$497))/2)))*$RW$3/2</f>
        <v>0</v>
      </c>
      <c r="RP184" s="119">
        <f>($RJ$3*KA184*100*100/MAX(FA$9:FA$497)) + ($RJ$3*KB184*100*100/MAX(FA$9:FA$497)/2) + ($RJ$3*KC184*100*100/MAX(FA$9:FA$497)/2) + ($RJ$3*KD184*100*100/MAX(FA$9:FA$497)/4) + ($RJ$3*KE184*100*100/MAX(FA$9:FA$497)/4)</f>
        <v>0</v>
      </c>
      <c r="RQ184" s="118">
        <f>($RL$4*KF184*100*((100/MAX(EX$9:EX$497)+100/MAX(EZ$9:EZ$497)))) * ($RO$3/2) + (($RL$4*KG184*100*((100/MAX(EX$9:EX$497)+100/MAX(EZ$9:EZ$497))))+($RL$4*KH184*100*((100/MAX(EX$9:EX$497)+100/MAX(EZ$9:EZ$497))))+($RL$4*KI184*100*((100/MAX(EX$9:EX$497)+100/MAX(EZ$9:EZ$497))))+($RL$4*KJ184*100*((100/MAX(EX$9:EX$497)+100/MAX(EZ$9:EZ$497))))+($RL$4*KK184*100*((100/MAX(EX$9:EX$497)+100/MAX(EZ$9:EZ$497))))+($RL$4*KL184*100*((100/MAX(EX$9:EX$497)+100/MAX(EZ$9:EZ$497))))+($RL$4*KM184*100*((100/MAX(EX$9:EX$497)+100/MAX(EZ$9:EZ$497))))+($RL$4*KN184*100*((100/MAX(EX$9:EX$497)+100/MAX(EZ$9:EZ$497))))+($RL$4*KO184*100*((100/MAX(EX$9:EX$497)+100/MAX(EZ$9:EZ$497))))+($RL$4*KP184*100*((100/MAX(EX$9:EX$497)+100/MAX(EZ$9:EZ$497))))+($RL$4*KQ184*100*((100/MAX(EX$9:EX$497)+100/MAX(EZ$9:EZ$497))))+($RL$4*KR184*100*((100/MAX(EX$9:EX$497)+100/MAX(EZ$9:EZ$497))))+($RL$4*KS184*100*((100/MAX(EX$9:EX$497)+100/MAX(EZ$9:EZ$497))))+($RL$4*KV184*100*((100/MAX(EX$9:EX$497)+100/MAX(EZ$9:EZ$497))))) * (($RO$3+$RO$4)/6)</f>
        <v>0</v>
      </c>
      <c r="RR184" s="115">
        <f>(($RL$4*KW184*100*((100/MAX(EX$9:EX$497)+100/MAX(EZ$9:EZ$497))))) * ($RO$3/2) + (($RL$4*KX184*100*((100/MAX(EX$9:EX$497)+100/MAX(EZ$9:EZ$497))))+($RL$4*KY184*100*((100/MAX(EX$9:EX$497)+100/MAX(EZ$9:EZ$497))))+($RL$4*KZ184*100*((100/MAX(EX$9:EX$497)+100/MAX(EZ$9:EZ$497))))+($RL$4*LA184*100*((100/MAX(EX$9:EX$497)+100/MAX(EZ$9:EZ$497))))+($RL$4*LB184*100*((100/MAX(EX$9:EX$497)+100/MAX(EZ$9:EZ$497))))+($RL$4*LC184*100*((100/MAX(EX$9:EX$497)+100/MAX(EZ$9:EZ$497))))) * (($RO$3+$RO$4)/6)</f>
        <v>0</v>
      </c>
      <c r="RS184" s="119">
        <f>(($RL$4*LD184*100*((100/MAX(EX$9:EX$497)+100/MAX(EZ$9:EZ$497))))+($RL$4*LE184*100*((100/MAX(EX$9:EX$497)+100/MAX(EZ$9:EZ$497))))) * (($RO$3+$RO$4)/6)</f>
        <v>0</v>
      </c>
      <c r="RT184" s="118">
        <f>($RJ$4*LH184*100*(100/MAX(EV$9:EV$497)))+($RJ$4*LI184*100*(100/MAX(EV$9:EV$497)))</f>
        <v>5.0561797752808992</v>
      </c>
      <c r="RU184" s="119">
        <f>($RJ$4*LJ184*(100/MAX(EV$9:EV$497)))/2 + ($RL$3*LK184*(100/MAX(EW$9:EW$497))) + ($RJ$4*LL184*(100/MAX(EV$9:EV$497)))/4 + ($RL$3*LM184*(100/MAX(EW$9:EW$497)))</f>
        <v>0</v>
      </c>
      <c r="RV184" s="118">
        <f>($RJ$4*LN184*100*100/MAX(EV$9:EV$497)/2)+($RJ$4*LO184*100*100/MAX(EV$9:EV$497)/2)+($RJ$4*LP184*100*100/MAX(EV$9:EV$497))+($RJ$4*LQ184*100*100/MAX(EV$9:EV$497))+($RJ$4*LR184*100*100/MAX(EV$9:EV$497))</f>
        <v>0</v>
      </c>
      <c r="RW184" s="115">
        <f>($RJ$4*LS184*100*100/MAX(EV$9:EV$497)) + (($RJ$4*LT184*100*100/MAX(EV$9:EV$497))+($RJ$4*LU184*100*100/MAX(EV$9:EV$497))+($RJ$4*LV184*100*100/MAX(EV$9:EV$497))+($RJ$4*LW184*100*100/MAX(EV$9:EV$497))+($RJ$4*LX184*100*100/MAX(EV$9:EV$497))+($RJ$4*LY184*100*100/MAX(EV$9:EV$497))+($RJ$4*LZ184*100*100/MAX(EV$9:EV$497))+($RJ$4*MA184*100*100/MAX(EV$9:EV$497)))/2</f>
        <v>0</v>
      </c>
      <c r="RX184" s="119">
        <f>($RJ$4*MB184*100*100/MAX(EV$9:EV$497))+($RJ$4*MC184*100*100/MAX(EV$9:EV$497))+($RJ$4*MD184*100*100/MAX(EV$9:EV$497))+($RJ$4*ME184*100*100/MAX(EV$9:EV$497))+($RJ$4*MF184*100*100/MAX(EV$9:EV$497))+($RJ$4*MG184*100*100/MAX(EV$9:EV$497))+($RJ$4*MH184*100*100/MAX(EV$9:EV$497))+($RJ$4*MI184*100*100/MAX(EV$9:EV$497))+($RJ$4*MJ184*100*100/MAX(EV$9:EV$497))+($RJ$4*MK184*100*100/MAX(EV$9:EV$497))+($RJ$4*ML184*100*100/MAX(EV$9:EV$497))+($RJ$4*MM184*100*100/MAX(EV$9:EV$497))+($RJ$4*MN184*100*100/MAX(EV$9:EV$497))</f>
        <v>0</v>
      </c>
      <c r="RY184" s="118">
        <f>($RJ$4*MQ184*100*100/MAX(EV$9:EV$497))/2 + (($RJ$4*MR184*100*100/MAX(EV$9:EV$497))+($RJ$4*MS184*100*100/MAX(EV$9:EV$497))+($RJ$4*MT184*100*100/MAX(EV$9:EV$497))+($RJ$4*MU184*100*100/MAX(EV$9:EV$497))+($RJ$4*MV184*100*100/MAX(EV$9:EV$497))+($RJ$4*MW184*100*100/MAX(EV$9:EV$497))+($RJ$4*MX184*100*100/MAX(EV$9:EV$497))+($RJ$4*MY184*100*100/MAX(EV$9:EV$497))+($RJ$4*MZ184*100*100/MAX(EV$9:EV$497))+($RJ$4*NA184*100*100/MAX(EV$9:EV$497))+($RJ$4*NB184*100*100/MAX(EV$9:EV$497))+($RJ$4*NC184*100*100/MAX(EV$9:EV$497))+($RJ$4*ND184*100*100/MAX(EV$9:EV$497))+($RJ$4*NG184*100*100/MAX(EV$9:EV$497)))/4</f>
        <v>5.0561797752808992</v>
      </c>
      <c r="RZ184" s="115">
        <f>($RJ$4*NH184*100*100/MAX(EV$9:EV$497))/2 + (($RJ$4*NI184*100*100/MAX(EV$9:EV$497))+($RJ$4*NJ184*100*100/MAX(EV$9:EV$497))+($RJ$4*NK184*100*100/MAX(EV$9:EV$497))+($RJ$4*NL184*100*100/MAX(EV$9:EV$497))+($RJ$4*NM184*100*100/MAX(EV$9:EV$497))+($RJ$4*NN184*100*100/MAX(EV$9:EV$497)))/4</f>
        <v>0</v>
      </c>
      <c r="SA184" s="117">
        <f>(($RJ$4*NO184*100*100/MAX(EV$9:EV$497))+($RJ$4*NP184*100*100/MAX(EV$9:EV$497)))/4</f>
        <v>0</v>
      </c>
      <c r="SB184" s="118">
        <f t="shared" si="341"/>
        <v>20.58319288389513</v>
      </c>
      <c r="SC184" s="115">
        <f t="shared" si="342"/>
        <v>12.493305243445693</v>
      </c>
      <c r="SD184" s="115">
        <f t="shared" si="343"/>
        <v>2.5280898876404496</v>
      </c>
      <c r="SE184" s="115">
        <f t="shared" si="344"/>
        <v>12.493305243445693</v>
      </c>
      <c r="SF184" s="115">
        <f t="shared" si="345"/>
        <v>2.5280898876404496</v>
      </c>
      <c r="SG184" s="115">
        <f t="shared" si="346"/>
        <v>10.112359550561798</v>
      </c>
      <c r="SH184" s="115">
        <f>ROUND(SB184/MAX(SB$9:SB$497)*100,0)</f>
        <v>26</v>
      </c>
      <c r="SI184" s="115">
        <f>ROUND(SC184/MAX(SC$9:SC$497)*100,0)</f>
        <v>19</v>
      </c>
      <c r="SJ184" s="115">
        <f>ROUND(SD184/MAX(SD$9:SD$497)*100,0)</f>
        <v>4</v>
      </c>
      <c r="SK184" s="115">
        <f>ROUND(SE184/MAX(SE$9:SE$497)*100,0)</f>
        <v>10</v>
      </c>
      <c r="SL184" s="115">
        <f>ROUND(SF184/MAX(SF$9:SF$497)*100,0)</f>
        <v>6</v>
      </c>
      <c r="SM184" s="121">
        <f>ROUND(SG184/MAX(SG$9:SG$497)*100,0)</f>
        <v>10</v>
      </c>
      <c r="SN184" s="115">
        <f>ROUND(AVERAGEIF($ES$9:$ES$497,$ES184,SH$9:SH$497),0)</f>
        <v>26</v>
      </c>
      <c r="SO184" s="115">
        <f>ROUND(AVERAGEIF($ES$9:$ES$497,$ES184,SI$9:SI$497),0)</f>
        <v>23</v>
      </c>
      <c r="SP184" s="115">
        <f>ROUND(AVERAGEIF($ES$9:$ES$497,$ES184,SJ$9:SJ$497),0)</f>
        <v>4</v>
      </c>
      <c r="SQ184" s="115">
        <f>ROUND(AVERAGEIF($ES$9:$ES$497,$ES184,SK$9:SK$497),0)</f>
        <v>20</v>
      </c>
      <c r="SR184" s="115">
        <f>ROUND(AVERAGEIF($ES$9:$ES$497,$ES184,SL$9:SL$497),0)</f>
        <v>7</v>
      </c>
      <c r="SS184" s="121">
        <f>ROUND(AVERAGEIF($ES$9:$ES$497,$ES184,SM$9:SM$497),0)</f>
        <v>6</v>
      </c>
      <c r="ST184" s="114">
        <f>RANK(SB184,SB$9:SB$497,0)</f>
        <v>166</v>
      </c>
      <c r="SU184" s="115">
        <f>RANK(SC184,SC$9:SC$497,0)</f>
        <v>152</v>
      </c>
      <c r="SV184" s="115">
        <f>RANK(SD184,SD$9:SD$497,0)</f>
        <v>168</v>
      </c>
      <c r="SW184" s="115">
        <f>RANK(SE184,SE$9:SE$497,0)</f>
        <v>158</v>
      </c>
      <c r="SX184" s="115">
        <f>RANK(SF184,SF$9:SF$497,0)</f>
        <v>128</v>
      </c>
      <c r="SY184" s="115">
        <f>RANK(SG184,SG$9:SG$497,0)</f>
        <v>89</v>
      </c>
      <c r="SZ184" s="115">
        <f>COUNTIFS(SB$9:SB$497,"&gt;"&amp;SB184,$ES$9:$ES$497,$ES184)+1</f>
        <v>40</v>
      </c>
      <c r="TA184" s="115">
        <f>COUNTIFS(SC$9:SC$497,"&gt;"&amp;SC184,$ES$9:$ES$497,$ES184)+1</f>
        <v>44</v>
      </c>
      <c r="TB184" s="115">
        <f>COUNTIFS(SD$9:SD$497,"&gt;"&amp;SD184,$ES$9:$ES$497,$ES184)+1</f>
        <v>30</v>
      </c>
      <c r="TC184" s="115">
        <f>COUNTIFS(SE$9:SE$497,"&gt;"&amp;SE184,$ES$9:$ES$497,$ES184)+1</f>
        <v>46</v>
      </c>
      <c r="TD184" s="115">
        <f>COUNTIFS(SF$9:SF$497,"&gt;"&amp;SF184,$ES$9:$ES$497,$ES184)+1</f>
        <v>30</v>
      </c>
      <c r="TE184" s="117">
        <f>COUNTIFS(SG$9:SG$497,"&gt;"&amp;SG184,$ES$9:$ES$497,$ES184)+1</f>
        <v>19</v>
      </c>
      <c r="TF184" s="118">
        <f t="shared" si="347"/>
        <v>69</v>
      </c>
      <c r="TG184" s="115">
        <f t="shared" si="348"/>
        <v>55</v>
      </c>
      <c r="TH184" s="115">
        <f t="shared" si="349"/>
        <v>33</v>
      </c>
      <c r="TI184" s="115">
        <f t="shared" si="350"/>
        <v>46</v>
      </c>
      <c r="TJ184" s="115">
        <f t="shared" si="351"/>
        <v>37</v>
      </c>
      <c r="TK184" s="115">
        <f t="shared" si="352"/>
        <v>53</v>
      </c>
      <c r="TL184" s="117">
        <f t="shared" si="353"/>
        <v>45</v>
      </c>
      <c r="TM184" s="118">
        <f>ROUND(TF184/MAX(TF$9:TF$497)*100,0)</f>
        <v>38</v>
      </c>
      <c r="TN184" s="115">
        <f>ROUND(TG184/MAX(TG$9:TG$497)*100,0)</f>
        <v>30</v>
      </c>
      <c r="TO184" s="115">
        <f>ROUND(TH184/MAX(TH$9:TH$497)*100,0)</f>
        <v>18</v>
      </c>
      <c r="TP184" s="115">
        <f>ROUND(TI184/MAX(TI$9:TI$497)*100,0)</f>
        <v>25</v>
      </c>
      <c r="TQ184" s="115">
        <f>ROUND(TJ184/MAX(TJ$9:TJ$497)*100,0)</f>
        <v>19</v>
      </c>
      <c r="TR184" s="115">
        <f>ROUND(TK184/MAX(TK$9:TK$497)*100,0)</f>
        <v>27</v>
      </c>
      <c r="TS184" s="119">
        <f>ROUND(TL184/MAX(TL$9:TL$497)*100,0)</f>
        <v>23</v>
      </c>
      <c r="TT184" s="120">
        <f>RANK(TM184,TM$9:TM$497,0)</f>
        <v>236</v>
      </c>
      <c r="TU184" s="115">
        <f>RANK(TN184,TN$9:TN$497,0)</f>
        <v>212</v>
      </c>
      <c r="TV184" s="115">
        <f>RANK(TO184,TO$9:TO$497,0)</f>
        <v>286</v>
      </c>
      <c r="TW184" s="115">
        <f>RANK(TP184,TP$9:TP$497,0)</f>
        <v>264</v>
      </c>
      <c r="TX184" s="115">
        <f>RANK(TQ184,TQ$9:TQ$497,0)</f>
        <v>274</v>
      </c>
      <c r="TY184" s="115">
        <f>RANK(TR184,TR$9:TR$497,0)</f>
        <v>217</v>
      </c>
      <c r="TZ184" s="121">
        <f>RANK(TS184,TS$9:TS$497,0)</f>
        <v>231</v>
      </c>
      <c r="UA184" s="132"/>
      <c r="UB184" s="7" t="s">
        <v>1</v>
      </c>
    </row>
    <row r="185" spans="1:548" x14ac:dyDescent="0.15">
      <c r="A185" s="183">
        <v>177</v>
      </c>
      <c r="B185" s="203" t="s">
        <v>978</v>
      </c>
      <c r="C185" s="63"/>
      <c r="D185" s="63"/>
      <c r="E185" s="64" t="s">
        <v>518</v>
      </c>
      <c r="F185" s="65">
        <v>26</v>
      </c>
      <c r="G185" s="65" t="s">
        <v>908</v>
      </c>
      <c r="H185" s="65" t="s">
        <v>969</v>
      </c>
      <c r="I185" s="66" t="s">
        <v>521</v>
      </c>
      <c r="J185" s="67" t="s">
        <v>521</v>
      </c>
      <c r="K185" s="67" t="s">
        <v>521</v>
      </c>
      <c r="L185" s="67" t="s">
        <v>521</v>
      </c>
      <c r="M185" s="67" t="s">
        <v>521</v>
      </c>
      <c r="N185" s="67" t="s">
        <v>521</v>
      </c>
      <c r="O185" s="67" t="s">
        <v>521</v>
      </c>
      <c r="P185" s="67" t="s">
        <v>521</v>
      </c>
      <c r="Q185" s="67" t="s">
        <v>521</v>
      </c>
      <c r="R185" s="68" t="s">
        <v>521</v>
      </c>
      <c r="S185" s="69" t="s">
        <v>521</v>
      </c>
      <c r="T185" s="67" t="s">
        <v>521</v>
      </c>
      <c r="U185" s="67" t="s">
        <v>521</v>
      </c>
      <c r="V185" s="67" t="s">
        <v>521</v>
      </c>
      <c r="W185" s="67" t="s">
        <v>521</v>
      </c>
      <c r="X185" s="67" t="s">
        <v>521</v>
      </c>
      <c r="Y185" s="67" t="s">
        <v>521</v>
      </c>
      <c r="Z185" s="67" t="s">
        <v>521</v>
      </c>
      <c r="AA185" s="67" t="s">
        <v>521</v>
      </c>
      <c r="AB185" s="68" t="s">
        <v>521</v>
      </c>
      <c r="AC185" s="69" t="s">
        <v>521</v>
      </c>
      <c r="AD185" s="67" t="s">
        <v>521</v>
      </c>
      <c r="AE185" s="67" t="s">
        <v>521</v>
      </c>
      <c r="AF185" s="67" t="s">
        <v>521</v>
      </c>
      <c r="AG185" s="67" t="s">
        <v>521</v>
      </c>
      <c r="AH185" s="67" t="s">
        <v>521</v>
      </c>
      <c r="AI185" s="67" t="s">
        <v>521</v>
      </c>
      <c r="AJ185" s="67" t="s">
        <v>521</v>
      </c>
      <c r="AK185" s="67" t="s">
        <v>521</v>
      </c>
      <c r="AL185" s="68" t="s">
        <v>521</v>
      </c>
      <c r="AM185" s="69" t="s">
        <v>521</v>
      </c>
      <c r="AN185" s="67" t="s">
        <v>521</v>
      </c>
      <c r="AO185" s="67" t="s">
        <v>521</v>
      </c>
      <c r="AP185" s="67" t="s">
        <v>521</v>
      </c>
      <c r="AQ185" s="67" t="s">
        <v>521</v>
      </c>
      <c r="AR185" s="67" t="s">
        <v>521</v>
      </c>
      <c r="AS185" s="67" t="s">
        <v>521</v>
      </c>
      <c r="AT185" s="67" t="s">
        <v>521</v>
      </c>
      <c r="AU185" s="67" t="s">
        <v>521</v>
      </c>
      <c r="AV185" s="68" t="s">
        <v>521</v>
      </c>
      <c r="AW185" s="69" t="s">
        <v>521</v>
      </c>
      <c r="AX185" s="67" t="s">
        <v>521</v>
      </c>
      <c r="AY185" s="67" t="s">
        <v>521</v>
      </c>
      <c r="AZ185" s="67" t="s">
        <v>521</v>
      </c>
      <c r="BA185" s="67" t="s">
        <v>521</v>
      </c>
      <c r="BB185" s="67" t="s">
        <v>521</v>
      </c>
      <c r="BC185" s="67" t="s">
        <v>521</v>
      </c>
      <c r="BD185" s="67" t="s">
        <v>521</v>
      </c>
      <c r="BE185" s="67" t="s">
        <v>521</v>
      </c>
      <c r="BF185" s="68" t="s">
        <v>521</v>
      </c>
      <c r="BG185" s="69" t="s">
        <v>521</v>
      </c>
      <c r="BH185" s="67" t="s">
        <v>521</v>
      </c>
      <c r="BI185" s="67" t="s">
        <v>521</v>
      </c>
      <c r="BJ185" s="67" t="s">
        <v>521</v>
      </c>
      <c r="BK185" s="67" t="s">
        <v>521</v>
      </c>
      <c r="BL185" s="67" t="s">
        <v>521</v>
      </c>
      <c r="BM185" s="67" t="s">
        <v>521</v>
      </c>
      <c r="BN185" s="67" t="s">
        <v>521</v>
      </c>
      <c r="BO185" s="67" t="s">
        <v>521</v>
      </c>
      <c r="BP185" s="68" t="s">
        <v>521</v>
      </c>
      <c r="BQ185" s="70" t="s">
        <v>521</v>
      </c>
      <c r="BR185" s="67" t="s">
        <v>521</v>
      </c>
      <c r="BS185" s="67" t="s">
        <v>521</v>
      </c>
      <c r="BT185" s="67" t="s">
        <v>521</v>
      </c>
      <c r="BU185" s="67" t="s">
        <v>521</v>
      </c>
      <c r="BV185" s="67" t="s">
        <v>521</v>
      </c>
      <c r="BW185" s="67" t="s">
        <v>521</v>
      </c>
      <c r="BX185" s="67" t="s">
        <v>521</v>
      </c>
      <c r="BY185" s="67" t="s">
        <v>521</v>
      </c>
      <c r="BZ185" s="68" t="s">
        <v>521</v>
      </c>
      <c r="CA185" s="69" t="s">
        <v>521</v>
      </c>
      <c r="CB185" s="67" t="s">
        <v>521</v>
      </c>
      <c r="CC185" s="67" t="s">
        <v>521</v>
      </c>
      <c r="CD185" s="67" t="s">
        <v>521</v>
      </c>
      <c r="CE185" s="67" t="s">
        <v>521</v>
      </c>
      <c r="CF185" s="67" t="s">
        <v>521</v>
      </c>
      <c r="CG185" s="67" t="s">
        <v>521</v>
      </c>
      <c r="CH185" s="67" t="s">
        <v>521</v>
      </c>
      <c r="CI185" s="67" t="s">
        <v>521</v>
      </c>
      <c r="CJ185" s="68" t="s">
        <v>521</v>
      </c>
      <c r="CK185" s="69" t="s">
        <v>521</v>
      </c>
      <c r="CL185" s="67" t="s">
        <v>521</v>
      </c>
      <c r="CM185" s="67" t="s">
        <v>521</v>
      </c>
      <c r="CN185" s="67" t="s">
        <v>521</v>
      </c>
      <c r="CO185" s="67" t="s">
        <v>521</v>
      </c>
      <c r="CP185" s="67" t="s">
        <v>521</v>
      </c>
      <c r="CQ185" s="67" t="s">
        <v>521</v>
      </c>
      <c r="CR185" s="67" t="s">
        <v>521</v>
      </c>
      <c r="CS185" s="67" t="s">
        <v>521</v>
      </c>
      <c r="CT185" s="68" t="s">
        <v>521</v>
      </c>
      <c r="CU185" s="69" t="s">
        <v>521</v>
      </c>
      <c r="CV185" s="67" t="s">
        <v>521</v>
      </c>
      <c r="CW185" s="67" t="s">
        <v>521</v>
      </c>
      <c r="CX185" s="67" t="s">
        <v>521</v>
      </c>
      <c r="CY185" s="67" t="s">
        <v>521</v>
      </c>
      <c r="CZ185" s="67" t="s">
        <v>521</v>
      </c>
      <c r="DA185" s="67" t="s">
        <v>521</v>
      </c>
      <c r="DB185" s="67" t="s">
        <v>521</v>
      </c>
      <c r="DC185" s="67" t="s">
        <v>521</v>
      </c>
      <c r="DD185" s="68" t="s">
        <v>521</v>
      </c>
      <c r="DE185" s="69" t="s">
        <v>521</v>
      </c>
      <c r="DF185" s="71" t="s">
        <v>521</v>
      </c>
      <c r="DG185" s="67" t="s">
        <v>521</v>
      </c>
      <c r="DH185" s="67" t="s">
        <v>521</v>
      </c>
      <c r="DI185" s="67" t="s">
        <v>521</v>
      </c>
      <c r="DJ185" s="67" t="s">
        <v>521</v>
      </c>
      <c r="DK185" s="67" t="s">
        <v>521</v>
      </c>
      <c r="DL185" s="67" t="s">
        <v>521</v>
      </c>
      <c r="DM185" s="67" t="s">
        <v>521</v>
      </c>
      <c r="DN185" s="68" t="s">
        <v>521</v>
      </c>
      <c r="DO185" s="70" t="s">
        <v>521</v>
      </c>
      <c r="DP185" s="71" t="s">
        <v>521</v>
      </c>
      <c r="DQ185" s="67" t="s">
        <v>521</v>
      </c>
      <c r="DR185" s="67" t="s">
        <v>521</v>
      </c>
      <c r="DS185" s="67" t="s">
        <v>521</v>
      </c>
      <c r="DT185" s="67" t="s">
        <v>521</v>
      </c>
      <c r="DU185" s="67" t="s">
        <v>521</v>
      </c>
      <c r="DV185" s="67" t="s">
        <v>521</v>
      </c>
      <c r="DW185" s="67" t="s">
        <v>521</v>
      </c>
      <c r="DX185" s="72" t="s">
        <v>521</v>
      </c>
      <c r="DY185" s="73" t="s">
        <v>522</v>
      </c>
      <c r="DZ185" s="74">
        <v>4</v>
      </c>
      <c r="EA185" s="74">
        <v>4</v>
      </c>
      <c r="EB185" s="74">
        <v>4</v>
      </c>
      <c r="EC185" s="75">
        <v>5</v>
      </c>
      <c r="ED185" s="76" t="s">
        <v>522</v>
      </c>
      <c r="EE185" s="74">
        <f t="shared" si="303"/>
        <v>4</v>
      </c>
      <c r="EF185" s="74">
        <f t="shared" si="304"/>
        <v>16</v>
      </c>
      <c r="EG185" s="74">
        <f t="shared" si="305"/>
        <v>64</v>
      </c>
      <c r="EH185" s="77">
        <f t="shared" si="306"/>
        <v>320</v>
      </c>
      <c r="EI185" s="73">
        <v>20</v>
      </c>
      <c r="EJ185" s="74">
        <v>150</v>
      </c>
      <c r="EK185" s="74">
        <v>900</v>
      </c>
      <c r="EL185" s="74">
        <v>1500</v>
      </c>
      <c r="EM185" s="191">
        <v>4500</v>
      </c>
      <c r="EN185" s="78">
        <v>1</v>
      </c>
      <c r="EO185" s="79">
        <f t="shared" si="307"/>
        <v>1.875</v>
      </c>
      <c r="EP185" s="79">
        <f t="shared" si="308"/>
        <v>2.8125</v>
      </c>
      <c r="EQ185" s="79">
        <f t="shared" si="309"/>
        <v>1.171875</v>
      </c>
      <c r="ER185" s="80">
        <f t="shared" si="310"/>
        <v>0.703125</v>
      </c>
      <c r="ES185" s="128" t="s">
        <v>543</v>
      </c>
      <c r="ET185" s="82" t="s">
        <v>118</v>
      </c>
      <c r="EU185" s="83">
        <v>4</v>
      </c>
      <c r="EV185" s="73">
        <v>31</v>
      </c>
      <c r="EW185" s="74">
        <v>38</v>
      </c>
      <c r="EX185" s="74">
        <v>10</v>
      </c>
      <c r="EY185" s="74">
        <v>14</v>
      </c>
      <c r="EZ185" s="74">
        <v>23</v>
      </c>
      <c r="FA185" s="74">
        <v>7</v>
      </c>
      <c r="FB185" s="74">
        <v>23</v>
      </c>
      <c r="FC185" s="74">
        <v>22</v>
      </c>
      <c r="FD185" s="74">
        <f t="shared" si="311"/>
        <v>33</v>
      </c>
      <c r="FE185" s="84">
        <f t="shared" si="312"/>
        <v>32</v>
      </c>
      <c r="FF185" s="73">
        <f>RANK(EV185,$EV$9:$EV$497,0)</f>
        <v>359</v>
      </c>
      <c r="FG185" s="74">
        <f>RANK(EW185,$EW$9:$EW$497,0)</f>
        <v>244</v>
      </c>
      <c r="FH185" s="74">
        <f>RANK(EX185,$EX$9:$EX$497,0)</f>
        <v>392</v>
      </c>
      <c r="FI185" s="74">
        <f>RANK(EY185,$EY$9:$EY$497,0)</f>
        <v>364</v>
      </c>
      <c r="FJ185" s="74">
        <f>RANK(EZ185,$EZ$9:$EZ$497,0)</f>
        <v>175</v>
      </c>
      <c r="FK185" s="74">
        <f>RANK(FA185,$FA$9:$FA$497,0)</f>
        <v>361</v>
      </c>
      <c r="FL185" s="74">
        <f>RANK(FB185,$FB$9:$FB$497,0)</f>
        <v>306</v>
      </c>
      <c r="FM185" s="74">
        <f>RANK(FC185,$FC$9:$FC$497,0)</f>
        <v>320</v>
      </c>
      <c r="FN185" s="74">
        <f>RANK(FD185,$FD$9:$FD$497,0)</f>
        <v>351</v>
      </c>
      <c r="FO185" s="84">
        <f>RANK(FE185,$FE$9:$FE$497,0)</f>
        <v>369</v>
      </c>
      <c r="FP185" s="73">
        <f>COUNTIFS($EV$9:$EV$497,"&gt;"&amp;EV185,$ES$9:$ES$497,ES185)+1</f>
        <v>69</v>
      </c>
      <c r="FQ185" s="74">
        <f>COUNTIFS($EW$9:$EW$497,"&gt;"&amp;EW185,$ES$9:$ES$497,ES185)+1</f>
        <v>75</v>
      </c>
      <c r="FR185" s="74">
        <f>COUNTIFS($EX$9:$EX$497,"&gt;"&amp;EX185,$ES$9:$ES$497,ES185)+1</f>
        <v>67</v>
      </c>
      <c r="FS185" s="74">
        <f>COUNTIFS($EY$9:$EY$497,"&gt;"&amp;EY185,$ES$9:$ES$497,ES185)+1</f>
        <v>65</v>
      </c>
      <c r="FT185" s="74">
        <f>COUNTIFS($EZ$9:$EZ$497,"&gt;"&amp;EZ185,$ES$9:$ES$497,ES185)+1</f>
        <v>74</v>
      </c>
      <c r="FU185" s="74">
        <f>COUNTIFS($FA$9:$FA$497,"&gt;"&amp;FA185,$ES$9:$ES$497,ES185)+1</f>
        <v>72</v>
      </c>
      <c r="FV185" s="74">
        <f>COUNTIFS($FB$9:$FB$497,"&gt;"&amp;FB185,$ES$9:$ES$497,ES185)+1</f>
        <v>69</v>
      </c>
      <c r="FW185" s="74">
        <f>COUNTIFS($FC$9:$FC$497,"&gt;"&amp;FC185,$ES$9:$ES$497,ES185)+1</f>
        <v>75</v>
      </c>
      <c r="FX185" s="74">
        <f>COUNTIFS($FD$9:$FD$497,"&gt;"&amp;FD185,$ES$9:$ES$497,ES185)+1</f>
        <v>75</v>
      </c>
      <c r="FY185" s="84">
        <f>COUNTIFS($FE$9:$FE$497,"&gt;"&amp;FE185,$ES$9:$ES$497,ES185)+1</f>
        <v>75</v>
      </c>
      <c r="FZ185" s="85">
        <f t="shared" si="313"/>
        <v>1.19</v>
      </c>
      <c r="GA185" s="86">
        <f t="shared" si="314"/>
        <v>1.46</v>
      </c>
      <c r="GB185" s="86">
        <f t="shared" si="315"/>
        <v>0.38</v>
      </c>
      <c r="GC185" s="86">
        <f t="shared" si="316"/>
        <v>0.54</v>
      </c>
      <c r="GD185" s="86">
        <f t="shared" si="317"/>
        <v>0.88</v>
      </c>
      <c r="GE185" s="86">
        <f t="shared" si="318"/>
        <v>0.27</v>
      </c>
      <c r="GF185" s="86">
        <f t="shared" si="319"/>
        <v>0.88</v>
      </c>
      <c r="GG185" s="86">
        <f t="shared" si="320"/>
        <v>0.85</v>
      </c>
      <c r="GH185" s="86">
        <f t="shared" si="321"/>
        <v>1.27</v>
      </c>
      <c r="GI185" s="87">
        <f t="shared" si="322"/>
        <v>1.23</v>
      </c>
      <c r="GJ185" s="85">
        <f>ROUND(((FZ185-AVERAGE(FZ$9:FZ$497))/STDEVP(FZ$9:FZ$497)*10+50),2)</f>
        <v>58.69</v>
      </c>
      <c r="GK185" s="86">
        <f>ROUND(((GA185-AVERAGE(GA$9:GA$497))/STDEVP(GA$9:GA$497)*10+50),2)</f>
        <v>72.989999999999995</v>
      </c>
      <c r="GL185" s="86">
        <f>ROUND(((GB185-AVERAGE(GB$9:GB$497))/STDEVP(GB$9:GB$497)*10+50),2)</f>
        <v>42.38</v>
      </c>
      <c r="GM185" s="86">
        <f>ROUND(((GC185-AVERAGE(GC$9:GC$497))/STDEVP(GC$9:GC$497)*10+50),2)</f>
        <v>50.7</v>
      </c>
      <c r="GN185" s="86">
        <f>ROUND(((GD185-AVERAGE(GD$9:GD$497))/STDEVP(GD$9:GD$497)*10+50),2)</f>
        <v>66.7</v>
      </c>
      <c r="GO185" s="86">
        <f>ROUND(((GE185-AVERAGE(GE$9:GE$497))/STDEVP(GE$9:GE$497)*10+50),2)</f>
        <v>47.15</v>
      </c>
      <c r="GP185" s="86">
        <f>ROUND(((GF185-AVERAGE(GF$9:GF$497))/STDEVP(GF$9:GF$497)*10+50),2)</f>
        <v>57.72</v>
      </c>
      <c r="GQ185" s="86">
        <f>ROUND(((GG185-AVERAGE(GG$9:GG$497))/STDEVP(GG$9:GG$497)*10+50),2)</f>
        <v>56.85</v>
      </c>
      <c r="GR185" s="86">
        <f>ROUND(((GH185-AVERAGE(GH$9:GH$497))/STDEVP(GH$9:GH$497)*10+50),2)</f>
        <v>60.77</v>
      </c>
      <c r="GS185" s="87">
        <f>ROUND(((GI185-AVERAGE(GI$9:GI$497))/STDEVP(GI$9:GI$497)*10+50),2)</f>
        <v>50.34</v>
      </c>
      <c r="GT185" s="73">
        <f>RANK(GJ185,$GJ$9:$GJ$497,0)</f>
        <v>88</v>
      </c>
      <c r="GU185" s="74">
        <f>RANK(GK185,$GK$9:$GK$497,0)</f>
        <v>11</v>
      </c>
      <c r="GV185" s="74">
        <f>RANK(GL185,$GL$9:$GL$497,0)</f>
        <v>341</v>
      </c>
      <c r="GW185" s="74">
        <f>RANK(GM185,$GM$9:$GM$497,0)</f>
        <v>165</v>
      </c>
      <c r="GX185" s="74">
        <f>RANK(GN185,$GN$9:$GN$497,0)</f>
        <v>37</v>
      </c>
      <c r="GY185" s="74">
        <f>RANK(GO185,$GO$9:$GO$497,0)</f>
        <v>210</v>
      </c>
      <c r="GZ185" s="74">
        <f>RANK(GP185,$GP$9:$GP$497,0)</f>
        <v>95</v>
      </c>
      <c r="HA185" s="74">
        <f>RANK(GQ185,$GQ$9:$GQ$497,0)</f>
        <v>103</v>
      </c>
      <c r="HB185" s="74">
        <f>RANK(GR185,$GR$9:$GR$497,0)</f>
        <v>55</v>
      </c>
      <c r="HC185" s="84">
        <f>RANK(GS185,$GS$9:$GS$497,0)</f>
        <v>174</v>
      </c>
      <c r="HD185" s="85">
        <f>ROUND(AVERAGEIF($ES$9:$ES$497,$ES185,$FZ$9:$FZ$497),2)</f>
        <v>0.86</v>
      </c>
      <c r="HE185" s="86">
        <f>ROUND(AVERAGEIF($ES$9:$ES$497,$ES185,$GA$9:$GA$497),2)</f>
        <v>1.0900000000000001</v>
      </c>
      <c r="HF185" s="86">
        <f>ROUND(AVERAGEIF($ES$9:$ES$497,$ES185,$GB$9:$GB$497),2)</f>
        <v>0.28999999999999998</v>
      </c>
      <c r="HG185" s="86">
        <f>ROUND(AVERAGEIF($ES$9:$ES$497,$ES185,$GC$9:$GC$497),2)</f>
        <v>0.42</v>
      </c>
      <c r="HH185" s="86">
        <f>ROUND(AVERAGEIF($ES$9:$ES$497,$ES185,$GD$9:$GD$497),2)</f>
        <v>0.86</v>
      </c>
      <c r="HI185" s="86">
        <f>ROUND(AVERAGEIF($ES$9:$ES$497,$ES185,$GE$9:$GE$497),2)</f>
        <v>0.3</v>
      </c>
      <c r="HJ185" s="86">
        <f>ROUND(AVERAGEIF($ES$9:$ES$497,$ES185,$GF$9:$GF$497),2)</f>
        <v>0.67</v>
      </c>
      <c r="HK185" s="86">
        <f>ROUND(AVERAGEIF($ES$9:$ES$497,$ES185,$GG$9:$GG$497),2)</f>
        <v>0.73</v>
      </c>
      <c r="HL185" s="86">
        <f>ROUND(AVERAGEIF($ES$9:$ES$497,$ES185,$GH$9:$GH$497),2)</f>
        <v>1.1399999999999999</v>
      </c>
      <c r="HM185" s="87">
        <f>ROUND(AVERAGEIF($ES$9:$ES$497,$ES185,$GI$9:$GI$497),2)</f>
        <v>1.01</v>
      </c>
      <c r="HN185" s="88">
        <f t="shared" si="323"/>
        <v>0.32999999999999996</v>
      </c>
      <c r="HO185" s="89">
        <f t="shared" si="324"/>
        <v>0.36999999999999988</v>
      </c>
      <c r="HP185" s="89">
        <f t="shared" si="325"/>
        <v>9.0000000000000024E-2</v>
      </c>
      <c r="HQ185" s="89">
        <f t="shared" si="326"/>
        <v>0.12000000000000005</v>
      </c>
      <c r="HR185" s="89">
        <f t="shared" si="327"/>
        <v>2.0000000000000018E-2</v>
      </c>
      <c r="HS185" s="89">
        <f t="shared" si="328"/>
        <v>-2.9999999999999971E-2</v>
      </c>
      <c r="HT185" s="89">
        <f t="shared" si="329"/>
        <v>0.20999999999999996</v>
      </c>
      <c r="HU185" s="89">
        <f t="shared" si="330"/>
        <v>0.12</v>
      </c>
      <c r="HV185" s="89">
        <f t="shared" si="331"/>
        <v>0.13000000000000012</v>
      </c>
      <c r="HW185" s="90">
        <f t="shared" si="332"/>
        <v>0.21999999999999997</v>
      </c>
      <c r="HX185" s="73">
        <f>COUNTIFS($FZ$9:$FZ$497,"&gt;"&amp;FZ185,$ES$9:$ES$497,$ES185)+1</f>
        <v>10</v>
      </c>
      <c r="HY185" s="74">
        <f>COUNTIFS($GA$9:$GA$497,"&gt;"&amp;GA185,$ES$9:$ES$497,$ES185)+1</f>
        <v>10</v>
      </c>
      <c r="HZ185" s="74">
        <f>COUNTIFS($GB$9:$GB$497,"&gt;"&amp;GB185,$ES$9:$ES$497,$ES185)+1</f>
        <v>25</v>
      </c>
      <c r="IA185" s="74">
        <f>COUNTIFS($GC$9:$GC$497,"&gt;"&amp;GC185,$ES$9:$ES$497,$ES185)+1</f>
        <v>17</v>
      </c>
      <c r="IB185" s="74">
        <f>COUNTIFS($GD$9:$GD$497,"&gt;"&amp;GD185,$ES$9:$ES$497,$ES185)+1</f>
        <v>30</v>
      </c>
      <c r="IC185" s="74">
        <f>COUNTIFS($GE$9:$GE$497,"&gt;"&amp;GE185,$ES$9:$ES$497,$ES185)+1</f>
        <v>51</v>
      </c>
      <c r="ID185" s="74">
        <f>COUNTIFS($GF$9:$GF$497,"&gt;"&amp;GF185,$ES$9:$ES$497,$ES185)+1</f>
        <v>12</v>
      </c>
      <c r="IE185" s="74">
        <f>COUNTIFS($GG$9:$GG$497,"&gt;"&amp;GG185,$ES$9:$ES$497,$ES185)+1</f>
        <v>17</v>
      </c>
      <c r="IF185" s="74">
        <f>COUNTIFS($GH$9:$GH$497,"&gt;"&amp;GH185,$ES$9:$ES$497,$ES185)+1</f>
        <v>24</v>
      </c>
      <c r="IG185" s="84">
        <f>COUNTIFS($GI$9:$GI$497,"&gt;"&amp;GI185,$ES$9:$ES$497,$ES185)+1</f>
        <v>15</v>
      </c>
      <c r="IH185" s="91"/>
      <c r="II185" s="79"/>
      <c r="IJ185" s="79"/>
      <c r="IK185" s="79"/>
      <c r="IL185" s="79"/>
      <c r="IM185" s="92"/>
      <c r="IN185" s="93"/>
      <c r="IO185" s="94"/>
      <c r="IP185" s="95"/>
      <c r="IQ185" s="79"/>
      <c r="IR185" s="79"/>
      <c r="IS185" s="79"/>
      <c r="IT185" s="79"/>
      <c r="IU185" s="79"/>
      <c r="IV185" s="79"/>
      <c r="IW185" s="96"/>
      <c r="IX185" s="93"/>
      <c r="IY185" s="79"/>
      <c r="IZ185" s="79"/>
      <c r="JA185" s="79"/>
      <c r="JB185" s="79"/>
      <c r="JC185" s="79"/>
      <c r="JD185" s="79"/>
      <c r="JE185" s="97"/>
      <c r="JF185" s="95"/>
      <c r="JG185" s="79">
        <v>0.1</v>
      </c>
      <c r="JH185" s="79"/>
      <c r="JI185" s="79">
        <v>0.1</v>
      </c>
      <c r="JJ185" s="79"/>
      <c r="JK185" s="79"/>
      <c r="JL185" s="79"/>
      <c r="JM185" s="96"/>
      <c r="JN185" s="93"/>
      <c r="JO185" s="79"/>
      <c r="JP185" s="79"/>
      <c r="JQ185" s="79"/>
      <c r="JR185" s="79"/>
      <c r="JS185" s="79"/>
      <c r="JT185" s="79"/>
      <c r="JU185" s="79"/>
      <c r="JV185" s="79"/>
      <c r="JW185" s="79"/>
      <c r="JX185" s="79"/>
      <c r="JY185" s="79"/>
      <c r="JZ185" s="97"/>
      <c r="KA185" s="93"/>
      <c r="KB185" s="79"/>
      <c r="KC185" s="79"/>
      <c r="KD185" s="79"/>
      <c r="KE185" s="97"/>
      <c r="KF185" s="95"/>
      <c r="KG185" s="79"/>
      <c r="KH185" s="79"/>
      <c r="KI185" s="79"/>
      <c r="KJ185" s="79"/>
      <c r="KK185" s="98"/>
      <c r="KL185" s="79"/>
      <c r="KM185" s="79"/>
      <c r="KN185" s="79"/>
      <c r="KO185" s="79"/>
      <c r="KP185" s="79"/>
      <c r="KQ185" s="79"/>
      <c r="KR185" s="79"/>
      <c r="KS185" s="96"/>
      <c r="KT185" s="96"/>
      <c r="KU185" s="96"/>
      <c r="KV185" s="96"/>
      <c r="KW185" s="93"/>
      <c r="KX185" s="79"/>
      <c r="KY185" s="79"/>
      <c r="KZ185" s="79"/>
      <c r="LA185" s="79"/>
      <c r="LB185" s="79"/>
      <c r="LC185" s="96"/>
      <c r="LD185" s="93"/>
      <c r="LE185" s="94"/>
      <c r="LF185" s="99"/>
      <c r="LG185" s="75"/>
      <c r="LH185" s="93"/>
      <c r="LI185" s="79"/>
      <c r="LJ185" s="74"/>
      <c r="LK185" s="74"/>
      <c r="LL185" s="74"/>
      <c r="LM185" s="100"/>
      <c r="LN185" s="95"/>
      <c r="LO185" s="79"/>
      <c r="LP185" s="79"/>
      <c r="LQ185" s="79"/>
      <c r="LR185" s="96"/>
      <c r="LS185" s="93"/>
      <c r="LT185" s="79"/>
      <c r="LU185" s="79">
        <v>7.0000000000000007E-2</v>
      </c>
      <c r="LV185" s="79"/>
      <c r="LW185" s="79">
        <v>0.05</v>
      </c>
      <c r="LX185" s="79"/>
      <c r="LY185" s="79"/>
      <c r="LZ185" s="79"/>
      <c r="MA185" s="97"/>
      <c r="MB185" s="95"/>
      <c r="MC185" s="79"/>
      <c r="MD185" s="79"/>
      <c r="ME185" s="79"/>
      <c r="MF185" s="79"/>
      <c r="MG185" s="79"/>
      <c r="MH185" s="79"/>
      <c r="MI185" s="79"/>
      <c r="MJ185" s="79"/>
      <c r="MK185" s="79"/>
      <c r="ML185" s="79"/>
      <c r="MM185" s="79"/>
      <c r="MN185" s="98"/>
      <c r="MO185" s="98"/>
      <c r="MP185" s="96"/>
      <c r="MQ185" s="93"/>
      <c r="MR185" s="79"/>
      <c r="MS185" s="79"/>
      <c r="MT185" s="79"/>
      <c r="MU185" s="79"/>
      <c r="MV185" s="98"/>
      <c r="MW185" s="79"/>
      <c r="MX185" s="79"/>
      <c r="MY185" s="79"/>
      <c r="MZ185" s="79"/>
      <c r="NA185" s="79"/>
      <c r="NB185" s="79"/>
      <c r="NC185" s="79"/>
      <c r="ND185" s="96"/>
      <c r="NE185" s="96"/>
      <c r="NF185" s="96"/>
      <c r="NG185" s="96"/>
      <c r="NH185" s="93"/>
      <c r="NI185" s="79"/>
      <c r="NJ185" s="79"/>
      <c r="NK185" s="79"/>
      <c r="NL185" s="79"/>
      <c r="NM185" s="79"/>
      <c r="NN185" s="94"/>
      <c r="NO185" s="93"/>
      <c r="NP185" s="80"/>
      <c r="NQ185" s="124" t="s">
        <v>974</v>
      </c>
      <c r="NR185" s="102" t="s">
        <v>982</v>
      </c>
      <c r="NS185" s="102"/>
      <c r="NT185" s="102"/>
      <c r="NU185" s="102"/>
      <c r="NV185" s="104"/>
      <c r="NW185" s="102" t="s">
        <v>983</v>
      </c>
      <c r="NX185" s="133" t="s">
        <v>983</v>
      </c>
      <c r="NY185" s="129" t="s">
        <v>973</v>
      </c>
      <c r="NZ185" s="133" t="s">
        <v>983</v>
      </c>
      <c r="OA185" s="134"/>
      <c r="OB185" s="134"/>
      <c r="OC185" s="134"/>
      <c r="OD185" s="108">
        <f t="shared" si="333"/>
        <v>320</v>
      </c>
      <c r="OE185" s="109">
        <v>4</v>
      </c>
      <c r="OF185" s="110">
        <f t="shared" si="334"/>
        <v>56</v>
      </c>
      <c r="OG185" s="109">
        <v>7</v>
      </c>
      <c r="OH185" s="111">
        <f>ROUND(AVERAGEIF($ES$9:$ES$497,$ES185,EV$9:EV$497),0)</f>
        <v>57</v>
      </c>
      <c r="OI185" s="112">
        <f>ROUND(AVERAGEIF($ES$9:$ES$497,$ES185,EW$9:EW$497),0)</f>
        <v>69</v>
      </c>
      <c r="OJ185" s="112">
        <f>ROUND(AVERAGEIF($ES$9:$ES$497,$ES185,EX$9:EX$497),0)</f>
        <v>17</v>
      </c>
      <c r="OK185" s="112">
        <f>ROUND(AVERAGEIF($ES$9:$ES$497,$ES185,EY$9:EY$497),0)</f>
        <v>30</v>
      </c>
      <c r="OL185" s="112">
        <f>ROUND(AVERAGEIF($ES$9:$ES$497,$ES185,EZ$9:EZ$497),0)</f>
        <v>58</v>
      </c>
      <c r="OM185" s="112">
        <f>ROUND(AVERAGEIF($ES$9:$ES$497,$ES185,FA$9:FA$497),0)</f>
        <v>21</v>
      </c>
      <c r="ON185" s="112">
        <f>ROUND(AVERAGEIF($ES$9:$ES$497,$ES185,FB$9:FB$497),0)</f>
        <v>45</v>
      </c>
      <c r="OO185" s="112">
        <f>ROUND(AVERAGEIF($ES$9:$ES$497,$ES185,FC$9:FC$497),0)</f>
        <v>49</v>
      </c>
      <c r="OP185" s="112">
        <f>ROUND(AVERAGEIF($ES$9:$ES$497,$ES185,FD$9:FD$497),0)</f>
        <v>75</v>
      </c>
      <c r="OQ185" s="113">
        <f>ROUND(AVERAGEIF($ES$9:$ES$497,$ES185,FE$9:FE$497),0)</f>
        <v>66</v>
      </c>
      <c r="OR185" s="114">
        <f>ROUND(EV185/MAX(EV$9:EV$497)*100,0)</f>
        <v>17</v>
      </c>
      <c r="OS185" s="115">
        <f>ROUND(EW185/MAX(EW$9:EW$497)*100,0)</f>
        <v>30</v>
      </c>
      <c r="OT185" s="115">
        <f>ROUND(EX185/MAX(EX$9:EX$497)*100,0)</f>
        <v>8</v>
      </c>
      <c r="OU185" s="115">
        <f>ROUND(EY185/MAX(EY$9:EY$497)*100,0)</f>
        <v>9</v>
      </c>
      <c r="OV185" s="115">
        <f>ROUND(EZ185/MAX(EZ$9:EZ$497)*100,0)</f>
        <v>18</v>
      </c>
      <c r="OW185" s="115">
        <f>ROUND(FA185/MAX(FA$9:FA$497)*100,0)</f>
        <v>6</v>
      </c>
      <c r="OX185" s="115">
        <f>ROUND(FB185/MAX(FB$9:FB$497)*100,0)</f>
        <v>17</v>
      </c>
      <c r="OY185" s="116">
        <f>ROUND(FC185/MAX(FC$9:FC$497)*100,0)</f>
        <v>15</v>
      </c>
      <c r="OZ185" s="115">
        <f>ROUND(FD185/MAX(FD$9:FD$497)*100,0)</f>
        <v>22</v>
      </c>
      <c r="PA185" s="117">
        <f>ROUND(FE185/MAX(FE$9:FE$497)*100,0)</f>
        <v>13</v>
      </c>
      <c r="PB185" s="118">
        <f t="shared" si="335"/>
        <v>176</v>
      </c>
      <c r="PC185" s="115">
        <f t="shared" si="336"/>
        <v>206</v>
      </c>
      <c r="PD185" s="115">
        <f t="shared" si="337"/>
        <v>230</v>
      </c>
      <c r="PE185" s="115">
        <f t="shared" si="338"/>
        <v>206</v>
      </c>
      <c r="PF185" s="115">
        <f t="shared" si="339"/>
        <v>167</v>
      </c>
      <c r="PG185" s="119">
        <f t="shared" si="340"/>
        <v>147</v>
      </c>
      <c r="PH185" s="118">
        <f>ROUND(PB185/MAX(PB$9:PB$497)*100,0)</f>
        <v>21</v>
      </c>
      <c r="PI185" s="115">
        <f>ROUND(PC185/MAX(PC$9:PC$497)*100,0)</f>
        <v>25</v>
      </c>
      <c r="PJ185" s="115">
        <f>ROUND(PD185/MAX(PD$9:PD$497)*100,0)</f>
        <v>24</v>
      </c>
      <c r="PK185" s="115">
        <f>ROUND(PE185/MAX(PE$9:PE$497)*100,0)</f>
        <v>20</v>
      </c>
      <c r="PL185" s="115">
        <f>ROUND(PF185/MAX(PF$9:PF$497)*100,0)</f>
        <v>24</v>
      </c>
      <c r="PM185" s="119">
        <f>ROUND(PG185/MAX(PG$9:PG$497)*100,0)</f>
        <v>21</v>
      </c>
      <c r="PN185" s="118">
        <f>RANK(PH185,PH$9:PH$497,0)</f>
        <v>364</v>
      </c>
      <c r="PO185" s="115">
        <f>RANK(PI185,PI$9:PI$497,0)</f>
        <v>317</v>
      </c>
      <c r="PP185" s="115">
        <f>RANK(PJ185,PJ$9:PJ$497,0)</f>
        <v>349</v>
      </c>
      <c r="PQ185" s="115">
        <f>RANK(PK185,PK$9:PK$497,0)</f>
        <v>360</v>
      </c>
      <c r="PR185" s="115">
        <f>RANK(PL185,PL$9:PL$497,0)</f>
        <v>355</v>
      </c>
      <c r="PS185" s="119">
        <f>RANK(PM185,PM$9:PM$497,0)</f>
        <v>355</v>
      </c>
      <c r="PT185" s="120">
        <f>ROUND(FZ185/MAX(FZ$9:FZ$497)*100,0)</f>
        <v>65</v>
      </c>
      <c r="PU185" s="115">
        <f>ROUND(GA185/MAX(GA$9:GA$497)*100,0)</f>
        <v>82</v>
      </c>
      <c r="PV185" s="115">
        <f>ROUND(GB185/MAX(GB$9:GB$497)*100,0)</f>
        <v>28</v>
      </c>
      <c r="PW185" s="115">
        <f>ROUND(GC185/MAX(GC$9:GC$497)*100,0)</f>
        <v>43</v>
      </c>
      <c r="PX185" s="115">
        <f>ROUND(GD185/MAX(GD$9:GD$497)*100,0)</f>
        <v>49</v>
      </c>
      <c r="PY185" s="115">
        <f>ROUND(GE185/MAX(GE$9:GE$497)*100,0)</f>
        <v>16</v>
      </c>
      <c r="PZ185" s="115">
        <f>ROUND(GF185/MAX(GF$9:GF$497)*100,0)</f>
        <v>41</v>
      </c>
      <c r="QA185" s="116">
        <f>ROUND(GG185/MAX(GG$9:GG$497)*100,0)</f>
        <v>46</v>
      </c>
      <c r="QB185" s="115">
        <f>ROUND(GH185/MAX(GH$9:GH$497)*100,0)</f>
        <v>56</v>
      </c>
      <c r="QC185" s="121">
        <f>ROUND(GI185/MAX(GI$9:GI$497)*100,0)</f>
        <v>39</v>
      </c>
      <c r="QD185" s="120">
        <f>ROUND(AVERAGEIF($ES$9:$ES$497,$ES185,PT$9:PT$497),0)</f>
        <v>47</v>
      </c>
      <c r="QE185" s="120">
        <f>ROUND(AVERAGEIF($ES$9:$ES$497,$ES185,PU$9:PU$497),0)</f>
        <v>61</v>
      </c>
      <c r="QF185" s="120">
        <f>ROUND(AVERAGEIF($ES$9:$ES$497,$ES185,PV$9:PV$497),0)</f>
        <v>21</v>
      </c>
      <c r="QG185" s="120">
        <f>ROUND(AVERAGEIF($ES$9:$ES$497,$ES185,PW$9:PW$497),0)</f>
        <v>34</v>
      </c>
      <c r="QH185" s="120">
        <f>ROUND(AVERAGEIF($ES$9:$ES$497,$ES185,PX$9:PX$497),0)</f>
        <v>48</v>
      </c>
      <c r="QI185" s="120">
        <f>ROUND(AVERAGEIF($ES$9:$ES$497,$ES185,PY$9:PY$497),0)</f>
        <v>18</v>
      </c>
      <c r="QJ185" s="120">
        <f>ROUND(AVERAGEIF($ES$9:$ES$497,$ES185,PZ$9:PZ$497),0)</f>
        <v>31</v>
      </c>
      <c r="QK185" s="120">
        <f>ROUND(AVERAGEIF($ES$9:$ES$497,$ES185,QA$9:QA$497),0)</f>
        <v>40</v>
      </c>
      <c r="QL185" s="120">
        <f>ROUND(AVERAGEIF($ES$9:$ES$497,$ES185,QB$9:QB$497),0)</f>
        <v>51</v>
      </c>
      <c r="QM185" s="120">
        <f>ROUND(AVERAGEIF($ES$9:$ES$497,$ES185,QC$9:QC$497),0)</f>
        <v>32</v>
      </c>
      <c r="QN185" s="114">
        <f t="shared" si="354"/>
        <v>577</v>
      </c>
      <c r="QO185" s="115">
        <f t="shared" si="355"/>
        <v>661</v>
      </c>
      <c r="QP185" s="115">
        <f t="shared" si="356"/>
        <v>773</v>
      </c>
      <c r="QQ185" s="115">
        <f t="shared" si="357"/>
        <v>715</v>
      </c>
      <c r="QR185" s="115">
        <f t="shared" si="358"/>
        <v>669</v>
      </c>
      <c r="QS185" s="119">
        <f t="shared" si="359"/>
        <v>485</v>
      </c>
      <c r="QT185" s="114">
        <f>ROUND((QN185-MIN(QN$9:QN$497))/(MAX(QN$9:QN$497)-MIN(QN$9:QN$497))*100,0)</f>
        <v>54</v>
      </c>
      <c r="QU185" s="115">
        <f>ROUND((QO185-MIN(QO$9:QO$497))/(MAX(QO$9:QO$497)-MIN(QO$9:QO$497))*100,0)</f>
        <v>65</v>
      </c>
      <c r="QV185" s="115">
        <f>ROUND((QP185-MIN(QP$9:QP$497))/(MAX(QP$9:QP$497)-MIN(QP$9:QP$497))*100,0)</f>
        <v>61</v>
      </c>
      <c r="QW185" s="115">
        <f>ROUND((QQ185-MIN(QQ$9:QQ$497))/(MAX(QQ$9:QQ$497)-MIN(QQ$9:QQ$497))*100,0)</f>
        <v>54</v>
      </c>
      <c r="QX185" s="115">
        <f>ROUND((QR185-MIN(QR$9:QR$497))/(MAX(QR$9:QR$497)-MIN(QR$9:QR$497))*100,0)</f>
        <v>74</v>
      </c>
      <c r="QY185" s="115">
        <f>ROUND((QS185-MIN(QS$9:QS$497))/(MAX(QS$9:QS$497)-MIN(QS$9:QS$497))*100,0)</f>
        <v>62</v>
      </c>
      <c r="QZ185" s="114">
        <f>RANK(QN185,QN$9:QN$497,0)</f>
        <v>75</v>
      </c>
      <c r="RA185" s="115">
        <f>RANK(QO185,QO$9:QO$497,0)</f>
        <v>14</v>
      </c>
      <c r="RB185" s="115">
        <f>RANK(QP185,QP$9:QP$497,0)</f>
        <v>17</v>
      </c>
      <c r="RC185" s="115">
        <f>RANK(QQ185,QQ$9:QQ$497,0)</f>
        <v>75</v>
      </c>
      <c r="RD185" s="115">
        <f>RANK(QR185,QR$9:QR$497,0)</f>
        <v>54</v>
      </c>
      <c r="RE185" s="115">
        <f>RANK(QS185,QS$9:QS$497,0)</f>
        <v>52</v>
      </c>
      <c r="RF185" s="122"/>
      <c r="RG185" s="115">
        <f>($RH$3*(IH185+IJ185)*100*100/MAX(EX$9:EX$497)*$RO$3) +($RH$3*(II185+IJ185)*100*100/MAX(EX$9:EX$497)*$RO$4) + ($RH$3*IK185*100*100/MAX(EX$9:EX$497)*0.098)</f>
        <v>0</v>
      </c>
      <c r="RH185" s="115">
        <f>($RH$4*IL185*100*100/MAX(EZ$9:EZ$497))*$RQ$3</f>
        <v>0</v>
      </c>
      <c r="RI185" s="115">
        <f>($RH$3*IM185*100*100/MAX(EY$9:EY$497))*$RQ$4</f>
        <v>0</v>
      </c>
      <c r="RJ185" s="115">
        <f>($RH$3*IN185*100*100/MAX(EX$9:EX$497))</f>
        <v>0</v>
      </c>
      <c r="RK185" s="115">
        <f>($RH$4*IO185*100*100/MAX(EZ$9:EZ$497))*$RQ$3</f>
        <v>0</v>
      </c>
      <c r="RL185" s="115">
        <f>(($RL$4*IP185*100*((100/MAX(EX$9:EX$497)+100/MAX(EZ$9:EZ$497))/2))+($RL$4*IQ185*100*((100/MAX(EX$9:EX$497)+100/MAX(EZ$9:EZ$497))/2))+($RL$4*IR185*100*((100/MAX(EX$9:EX$497)+100/MAX(EZ$9:EZ$497))/2))+($RL$4*IS185*100*((100/MAX(EX$9:EX$497)+100/MAX(EZ$9:EZ$497))/2))+($RL$4*IT185*100*((100/MAX(EX$9:EX$497)+100/MAX(EZ$9:EZ$497))/2))+($RL$4*IU185*100*((100/MAX(EX$9:EX$497)+100/MAX(EZ$9:EZ$497))/2))+($RL$4*IV185*100*((100/MAX(EX$9:EX$497)+100/MAX(EZ$9:EZ$497))/2))+($RL$4*IW185*100*((100/MAX(EX$9:EX$497)+100/MAX(EZ$9:EZ$497))/2)))*$RS$3</f>
        <v>0</v>
      </c>
      <c r="RM185" s="115">
        <f>(($RH$3*IX185*100*100/MAX(EX$9:EX$497))+($RH$3*IY185*100*100/MAX(EX$9:EX$497))+($RH$3*IZ185*100*100/MAX(EX$9:EX$497))+($RH$3*JA185*100*100/MAX(EX$9:EX$497))+($RH$3*JB185*100*100/MAX(EX$9:EX$497))+($RH$3*JC185*100*100/MAX(EX$9:EX$497))+($RH$3*JD185*100*100/MAX(EX$9:EX$497))+($RH$3*JE185*100*100/MAX(EX$9:EX$497)))*$RS$4</f>
        <v>0</v>
      </c>
      <c r="RN185" s="115">
        <f>(($RH$4*JF185*100*100/MAX(EZ$9:EZ$497)) + ($RH$4*JG185*100*100/MAX(EZ$9:EZ$497)) + ($RH$4*JH185*100*100/MAX(EZ$9:EZ$497)) + ($RH$4*JI185*100*100/MAX(EZ$9:EZ$497)) + ($RH$4*JJ185*100*100/MAX(EZ$9:EZ$497)) + ($RH$4*JK185*100*100/MAX(EZ$9:EZ$497)) + ($RH$4*JL185*100*100/MAX(EZ$9:EZ$497)) + ($RH$4*JM185*100*100/MAX(EZ$9:EZ$497)))*$RU$3</f>
        <v>3.6800000000000006</v>
      </c>
      <c r="RO185" s="115">
        <f>(($RL$4*JN185*100*((100/MAX(EX$9:EX$497)+100/MAX(EZ$9:EZ$497))/2))+($RL$4*JO185*100*((100/MAX(EX$9:EX$497)+100/MAX(EZ$9:EZ$497))/2))+($RL$4*JP185*100*((100/MAX(EX$9:EX$497)+100/MAX(EZ$9:EZ$497))/2))+($RL$4*JQ185*100*((100/MAX(EX$9:EX$497)+100/MAX(EZ$9:EZ$497))/2))+($RL$4*JR185*100*((100/MAX(EX$9:EX$497)+100/MAX(EZ$9:EZ$497))/2))+($RL$4*JS185*100*((100/MAX(EX$9:EX$497)+100/MAX(EZ$9:EZ$497))/2))+($RL$4*JT185*100*((100/MAX(EX$9:EX$497)+100/MAX(EZ$9:EZ$497))/2))+($RL$4*JU185*100*((100/MAX(EX$9:EX$497)+100/MAX(EZ$9:EZ$497))/2))+($RL$4*JV185*100*((100/MAX(EX$9:EX$497)+100/MAX(EZ$9:EZ$497))/2))+($RL$4*JW185*100*((100/MAX(EX$9:EX$497)+100/MAX(EZ$9:EZ$497))/2))+($RL$4*JX185*100*((100/MAX(EX$9:EX$497)+100/MAX(EZ$9:EZ$497))/2))+($RL$4*JY185*100*((100/MAX(EX$9:EX$497)+100/MAX(EZ$9:EZ$497))/2))+($RL$4*JZ185*100*((100/MAX(EX$9:EX$497)+100/MAX(EZ$9:EZ$497))/2)))*$RW$3/2</f>
        <v>0</v>
      </c>
      <c r="RP185" s="119">
        <f>($RJ$3*KA185*100*100/MAX(FA$9:FA$497)) + ($RJ$3*KB185*100*100/MAX(FA$9:FA$497)/2) + ($RJ$3*KC185*100*100/MAX(FA$9:FA$497)/2) + ($RJ$3*KD185*100*100/MAX(FA$9:FA$497)/4) + ($RJ$3*KE185*100*100/MAX(FA$9:FA$497)/4)</f>
        <v>0</v>
      </c>
      <c r="RQ185" s="118">
        <f>($RL$4*KF185*100*((100/MAX(EX$9:EX$497)+100/MAX(EZ$9:EZ$497)))) * ($RO$3/2) + (($RL$4*KG185*100*((100/MAX(EX$9:EX$497)+100/MAX(EZ$9:EZ$497))))+($RL$4*KH185*100*((100/MAX(EX$9:EX$497)+100/MAX(EZ$9:EZ$497))))+($RL$4*KI185*100*((100/MAX(EX$9:EX$497)+100/MAX(EZ$9:EZ$497))))+($RL$4*KJ185*100*((100/MAX(EX$9:EX$497)+100/MAX(EZ$9:EZ$497))))+($RL$4*KK185*100*((100/MAX(EX$9:EX$497)+100/MAX(EZ$9:EZ$497))))+($RL$4*KL185*100*((100/MAX(EX$9:EX$497)+100/MAX(EZ$9:EZ$497))))+($RL$4*KM185*100*((100/MAX(EX$9:EX$497)+100/MAX(EZ$9:EZ$497))))+($RL$4*KN185*100*((100/MAX(EX$9:EX$497)+100/MAX(EZ$9:EZ$497))))+($RL$4*KO185*100*((100/MAX(EX$9:EX$497)+100/MAX(EZ$9:EZ$497))))+($RL$4*KP185*100*((100/MAX(EX$9:EX$497)+100/MAX(EZ$9:EZ$497))))+($RL$4*KQ185*100*((100/MAX(EX$9:EX$497)+100/MAX(EZ$9:EZ$497))))+($RL$4*KR185*100*((100/MAX(EX$9:EX$497)+100/MAX(EZ$9:EZ$497))))+($RL$4*KS185*100*((100/MAX(EX$9:EX$497)+100/MAX(EZ$9:EZ$497))))+($RL$4*KV185*100*((100/MAX(EX$9:EX$497)+100/MAX(EZ$9:EZ$497))))) * (($RO$3+$RO$4)/6)</f>
        <v>0</v>
      </c>
      <c r="RR185" s="115">
        <f>(($RL$4*KW185*100*((100/MAX(EX$9:EX$497)+100/MAX(EZ$9:EZ$497))))) * ($RO$3/2) + (($RL$4*KX185*100*((100/MAX(EX$9:EX$497)+100/MAX(EZ$9:EZ$497))))+($RL$4*KY185*100*((100/MAX(EX$9:EX$497)+100/MAX(EZ$9:EZ$497))))+($RL$4*KZ185*100*((100/MAX(EX$9:EX$497)+100/MAX(EZ$9:EZ$497))))+($RL$4*LA185*100*((100/MAX(EX$9:EX$497)+100/MAX(EZ$9:EZ$497))))+($RL$4*LB185*100*((100/MAX(EX$9:EX$497)+100/MAX(EZ$9:EZ$497))))+($RL$4*LC185*100*((100/MAX(EX$9:EX$497)+100/MAX(EZ$9:EZ$497))))) * (($RO$3+$RO$4)/6)</f>
        <v>0</v>
      </c>
      <c r="RS185" s="119">
        <f>(($RL$4*LD185*100*((100/MAX(EX$9:EX$497)+100/MAX(EZ$9:EZ$497))))+($RL$4*LE185*100*((100/MAX(EX$9:EX$497)+100/MAX(EZ$9:EZ$497))))) * (($RO$3+$RO$4)/6)</f>
        <v>0</v>
      </c>
      <c r="RT185" s="118">
        <f>($RJ$4*LH185*100*(100/MAX(EV$9:EV$497)))+($RJ$4*LI185*100*(100/MAX(EV$9:EV$497)))</f>
        <v>0</v>
      </c>
      <c r="RU185" s="119">
        <f>($RJ$4*LJ185*(100/MAX(EV$9:EV$497)))/2 + ($RL$3*LK185*(100/MAX(EW$9:EW$497))) + ($RJ$4*LL185*(100/MAX(EV$9:EV$497)))/4 + ($RL$3*LM185*(100/MAX(EW$9:EW$497)))</f>
        <v>0</v>
      </c>
      <c r="RV185" s="118">
        <f>($RJ$4*LN185*100*100/MAX(EV$9:EV$497)/2)+($RJ$4*LO185*100*100/MAX(EV$9:EV$497)/2)+($RJ$4*LP185*100*100/MAX(EV$9:EV$497))+($RJ$4*LQ185*100*100/MAX(EV$9:EV$497))+($RJ$4*LR185*100*100/MAX(EV$9:EV$497))</f>
        <v>0</v>
      </c>
      <c r="RW185" s="115">
        <f>($RJ$4*LS185*100*100/MAX(EV$9:EV$497)) + (($RJ$4*LT185*100*100/MAX(EV$9:EV$497))+($RJ$4*LU185*100*100/MAX(EV$9:EV$497))+($RJ$4*LV185*100*100/MAX(EV$9:EV$497))+($RJ$4*LW185*100*100/MAX(EV$9:EV$497))+($RJ$4*LX185*100*100/MAX(EV$9:EV$497))+($RJ$4*LY185*100*100/MAX(EV$9:EV$497))+($RJ$4*LZ185*100*100/MAX(EV$9:EV$497))+($RJ$4*MA185*100*100/MAX(EV$9:EV$497)))/2</f>
        <v>10.112359550561798</v>
      </c>
      <c r="RX185" s="119">
        <f>($RJ$4*MB185*100*100/MAX(EV$9:EV$497))+($RJ$4*MC185*100*100/MAX(EV$9:EV$497))+($RJ$4*MD185*100*100/MAX(EV$9:EV$497))+($RJ$4*ME185*100*100/MAX(EV$9:EV$497))+($RJ$4*MF185*100*100/MAX(EV$9:EV$497))+($RJ$4*MG185*100*100/MAX(EV$9:EV$497))+($RJ$4*MH185*100*100/MAX(EV$9:EV$497))+($RJ$4*MI185*100*100/MAX(EV$9:EV$497))+($RJ$4*MJ185*100*100/MAX(EV$9:EV$497))+($RJ$4*MK185*100*100/MAX(EV$9:EV$497))+($RJ$4*ML185*100*100/MAX(EV$9:EV$497))+($RJ$4*MM185*100*100/MAX(EV$9:EV$497))+($RJ$4*MN185*100*100/MAX(EV$9:EV$497))</f>
        <v>0</v>
      </c>
      <c r="RY185" s="118">
        <f>($RJ$4*MQ185*100*100/MAX(EV$9:EV$497))/2 + (($RJ$4*MR185*100*100/MAX(EV$9:EV$497))+($RJ$4*MS185*100*100/MAX(EV$9:EV$497))+($RJ$4*MT185*100*100/MAX(EV$9:EV$497))+($RJ$4*MU185*100*100/MAX(EV$9:EV$497))+($RJ$4*MV185*100*100/MAX(EV$9:EV$497))+($RJ$4*MW185*100*100/MAX(EV$9:EV$497))+($RJ$4*MX185*100*100/MAX(EV$9:EV$497))+($RJ$4*MY185*100*100/MAX(EV$9:EV$497))+($RJ$4*MZ185*100*100/MAX(EV$9:EV$497))+($RJ$4*NA185*100*100/MAX(EV$9:EV$497))+($RJ$4*NB185*100*100/MAX(EV$9:EV$497))+($RJ$4*NC185*100*100/MAX(EV$9:EV$497))+($RJ$4*ND185*100*100/MAX(EV$9:EV$497))+($RJ$4*NG185*100*100/MAX(EV$9:EV$497)))/4</f>
        <v>0</v>
      </c>
      <c r="RZ185" s="115">
        <f>($RJ$4*NH185*100*100/MAX(EV$9:EV$497))/2 + (($RJ$4*NI185*100*100/MAX(EV$9:EV$497))+($RJ$4*NJ185*100*100/MAX(EV$9:EV$497))+($RJ$4*NK185*100*100/MAX(EV$9:EV$497))+($RJ$4*NL185*100*100/MAX(EV$9:EV$497))+($RJ$4*NM185*100*100/MAX(EV$9:EV$497))+($RJ$4*NN185*100*100/MAX(EV$9:EV$497)))/4</f>
        <v>0</v>
      </c>
      <c r="SA185" s="117">
        <f>(($RJ$4*NO185*100*100/MAX(EV$9:EV$497))+($RJ$4*NP185*100*100/MAX(EV$9:EV$497)))/4</f>
        <v>0</v>
      </c>
      <c r="SB185" s="118">
        <f t="shared" si="341"/>
        <v>13.792359550561798</v>
      </c>
      <c r="SC185" s="115">
        <f t="shared" si="342"/>
        <v>2.0224719101123596</v>
      </c>
      <c r="SD185" s="115">
        <f t="shared" si="343"/>
        <v>18.560089887640451</v>
      </c>
      <c r="SE185" s="115">
        <f t="shared" si="344"/>
        <v>2.0224719101123596</v>
      </c>
      <c r="SF185" s="115">
        <f t="shared" si="345"/>
        <v>2.5280898876404496</v>
      </c>
      <c r="SG185" s="115">
        <f t="shared" si="346"/>
        <v>10.112359550561798</v>
      </c>
      <c r="SH185" s="115">
        <f>ROUND(SB185/MAX(SB$9:SB$497)*100,0)</f>
        <v>17</v>
      </c>
      <c r="SI185" s="115">
        <f>ROUND(SC185/MAX(SC$9:SC$497)*100,0)</f>
        <v>3</v>
      </c>
      <c r="SJ185" s="115">
        <f>ROUND(SD185/MAX(SD$9:SD$497)*100,0)</f>
        <v>30</v>
      </c>
      <c r="SK185" s="115">
        <f>ROUND(SE185/MAX(SE$9:SE$497)*100,0)</f>
        <v>2</v>
      </c>
      <c r="SL185" s="115">
        <f>ROUND(SF185/MAX(SF$9:SF$497)*100,0)</f>
        <v>6</v>
      </c>
      <c r="SM185" s="121">
        <f>ROUND(SG185/MAX(SG$9:SG$497)*100,0)</f>
        <v>10</v>
      </c>
      <c r="SN185" s="115">
        <f>ROUND(AVERAGEIF($ES$9:$ES$497,$ES185,SH$9:SH$497),0)</f>
        <v>12</v>
      </c>
      <c r="SO185" s="115">
        <f>ROUND(AVERAGEIF($ES$9:$ES$497,$ES185,SI$9:SI$497),0)</f>
        <v>5</v>
      </c>
      <c r="SP185" s="115">
        <f>ROUND(AVERAGEIF($ES$9:$ES$497,$ES185,SJ$9:SJ$497),0)</f>
        <v>26</v>
      </c>
      <c r="SQ185" s="115">
        <f>ROUND(AVERAGEIF($ES$9:$ES$497,$ES185,SK$9:SK$497),0)</f>
        <v>6</v>
      </c>
      <c r="SR185" s="115">
        <f>ROUND(AVERAGEIF($ES$9:$ES$497,$ES185,SL$9:SL$497),0)</f>
        <v>8</v>
      </c>
      <c r="SS185" s="121">
        <f>ROUND(AVERAGEIF($ES$9:$ES$497,$ES185,SM$9:SM$497),0)</f>
        <v>4</v>
      </c>
      <c r="ST185" s="114">
        <f>RANK(SB185,SB$9:SB$497,0)</f>
        <v>223</v>
      </c>
      <c r="SU185" s="115">
        <f>RANK(SC185,SC$9:SC$497,0)</f>
        <v>209</v>
      </c>
      <c r="SV185" s="115">
        <f>RANK(SD185,SD$9:SD$497,0)</f>
        <v>50</v>
      </c>
      <c r="SW185" s="115">
        <f>RANK(SE185,SE$9:SE$497,0)</f>
        <v>209</v>
      </c>
      <c r="SX185" s="115">
        <f>RANK(SF185,SF$9:SF$497,0)</f>
        <v>128</v>
      </c>
      <c r="SY185" s="115">
        <f>RANK(SG185,SG$9:SG$497,0)</f>
        <v>89</v>
      </c>
      <c r="SZ185" s="115">
        <f>COUNTIFS(SB$9:SB$497,"&gt;"&amp;SB185,$ES$9:$ES$497,$ES185)+1</f>
        <v>28</v>
      </c>
      <c r="TA185" s="115">
        <f>COUNTIFS(SC$9:SC$497,"&gt;"&amp;SC185,$ES$9:$ES$497,$ES185)+1</f>
        <v>21</v>
      </c>
      <c r="TB185" s="115">
        <f>COUNTIFS(SD$9:SD$497,"&gt;"&amp;SD185,$ES$9:$ES$497,$ES185)+1</f>
        <v>42</v>
      </c>
      <c r="TC185" s="115">
        <f>COUNTIFS(SE$9:SE$497,"&gt;"&amp;SE185,$ES$9:$ES$497,$ES185)+1</f>
        <v>21</v>
      </c>
      <c r="TD185" s="115">
        <f>COUNTIFS(SF$9:SF$497,"&gt;"&amp;SF185,$ES$9:$ES$497,$ES185)+1</f>
        <v>21</v>
      </c>
      <c r="TE185" s="117">
        <f>COUNTIFS(SG$9:SG$497,"&gt;"&amp;SG185,$ES$9:$ES$497,$ES185)+1</f>
        <v>8</v>
      </c>
      <c r="TF185" s="118">
        <f t="shared" si="347"/>
        <v>42</v>
      </c>
      <c r="TG185" s="115">
        <f t="shared" si="348"/>
        <v>24</v>
      </c>
      <c r="TH185" s="115">
        <f t="shared" si="349"/>
        <v>55</v>
      </c>
      <c r="TI185" s="115">
        <f t="shared" si="350"/>
        <v>26</v>
      </c>
      <c r="TJ185" s="115">
        <f t="shared" si="351"/>
        <v>26</v>
      </c>
      <c r="TK185" s="115">
        <f t="shared" si="352"/>
        <v>34</v>
      </c>
      <c r="TL185" s="117">
        <f t="shared" si="353"/>
        <v>31</v>
      </c>
      <c r="TM185" s="118">
        <f>ROUND(TF185/MAX(TF$9:TF$497)*100,0)</f>
        <v>23</v>
      </c>
      <c r="TN185" s="115">
        <f>ROUND(TG185/MAX(TG$9:TG$497)*100,0)</f>
        <v>13</v>
      </c>
      <c r="TO185" s="115">
        <f>ROUND(TH185/MAX(TH$9:TH$497)*100,0)</f>
        <v>30</v>
      </c>
      <c r="TP185" s="115">
        <f>ROUND(TI185/MAX(TI$9:TI$497)*100,0)</f>
        <v>14</v>
      </c>
      <c r="TQ185" s="115">
        <f>ROUND(TJ185/MAX(TJ$9:TJ$497)*100,0)</f>
        <v>13</v>
      </c>
      <c r="TR185" s="115">
        <f>ROUND(TK185/MAX(TK$9:TK$497)*100,0)</f>
        <v>17</v>
      </c>
      <c r="TS185" s="119">
        <f>ROUND(TL185/MAX(TL$9:TL$497)*100,0)</f>
        <v>16</v>
      </c>
      <c r="TT185" s="120">
        <f>RANK(TM185,TM$9:TM$497,0)</f>
        <v>324</v>
      </c>
      <c r="TU185" s="115">
        <f>RANK(TN185,TN$9:TN$497,0)</f>
        <v>365</v>
      </c>
      <c r="TV185" s="115">
        <f>RANK(TO185,TO$9:TO$497,0)</f>
        <v>143</v>
      </c>
      <c r="TW185" s="115">
        <f>RANK(TP185,TP$9:TP$497,0)</f>
        <v>354</v>
      </c>
      <c r="TX185" s="115">
        <f>RANK(TQ185,TQ$9:TQ$497,0)</f>
        <v>340</v>
      </c>
      <c r="TY185" s="115">
        <f>RANK(TR185,TR$9:TR$497,0)</f>
        <v>316</v>
      </c>
      <c r="TZ185" s="121">
        <f>RANK(TS185,TS$9:TS$497,0)</f>
        <v>313</v>
      </c>
      <c r="UA185" s="132"/>
      <c r="UB185" s="7" t="s">
        <v>1</v>
      </c>
    </row>
    <row r="186" spans="1:548" x14ac:dyDescent="0.15">
      <c r="A186" s="183">
        <v>178</v>
      </c>
      <c r="B186" s="203" t="s">
        <v>982</v>
      </c>
      <c r="C186" s="63"/>
      <c r="D186" s="63"/>
      <c r="E186" s="64" t="s">
        <v>518</v>
      </c>
      <c r="F186" s="65">
        <v>41</v>
      </c>
      <c r="G186" s="65" t="s">
        <v>908</v>
      </c>
      <c r="H186" s="65" t="s">
        <v>969</v>
      </c>
      <c r="I186" s="66" t="s">
        <v>521</v>
      </c>
      <c r="J186" s="67" t="s">
        <v>521</v>
      </c>
      <c r="K186" s="67" t="s">
        <v>521</v>
      </c>
      <c r="L186" s="67" t="s">
        <v>521</v>
      </c>
      <c r="M186" s="67" t="s">
        <v>521</v>
      </c>
      <c r="N186" s="67" t="s">
        <v>521</v>
      </c>
      <c r="O186" s="67" t="s">
        <v>521</v>
      </c>
      <c r="P186" s="67" t="s">
        <v>521</v>
      </c>
      <c r="Q186" s="67" t="s">
        <v>521</v>
      </c>
      <c r="R186" s="68" t="s">
        <v>521</v>
      </c>
      <c r="S186" s="69" t="s">
        <v>521</v>
      </c>
      <c r="T186" s="67" t="s">
        <v>521</v>
      </c>
      <c r="U186" s="67" t="s">
        <v>521</v>
      </c>
      <c r="V186" s="67" t="s">
        <v>521</v>
      </c>
      <c r="W186" s="67" t="s">
        <v>521</v>
      </c>
      <c r="X186" s="67" t="s">
        <v>521</v>
      </c>
      <c r="Y186" s="67" t="s">
        <v>521</v>
      </c>
      <c r="Z186" s="67" t="s">
        <v>521</v>
      </c>
      <c r="AA186" s="67" t="s">
        <v>521</v>
      </c>
      <c r="AB186" s="68" t="s">
        <v>521</v>
      </c>
      <c r="AC186" s="69" t="s">
        <v>521</v>
      </c>
      <c r="AD186" s="67" t="s">
        <v>521</v>
      </c>
      <c r="AE186" s="67" t="s">
        <v>521</v>
      </c>
      <c r="AF186" s="67" t="s">
        <v>521</v>
      </c>
      <c r="AG186" s="67" t="s">
        <v>521</v>
      </c>
      <c r="AH186" s="67" t="s">
        <v>521</v>
      </c>
      <c r="AI186" s="67" t="s">
        <v>521</v>
      </c>
      <c r="AJ186" s="67" t="s">
        <v>521</v>
      </c>
      <c r="AK186" s="67" t="s">
        <v>521</v>
      </c>
      <c r="AL186" s="68" t="s">
        <v>521</v>
      </c>
      <c r="AM186" s="69" t="s">
        <v>521</v>
      </c>
      <c r="AN186" s="67" t="s">
        <v>521</v>
      </c>
      <c r="AO186" s="67" t="s">
        <v>521</v>
      </c>
      <c r="AP186" s="67" t="s">
        <v>521</v>
      </c>
      <c r="AQ186" s="67" t="s">
        <v>521</v>
      </c>
      <c r="AR186" s="67" t="s">
        <v>521</v>
      </c>
      <c r="AS186" s="67" t="s">
        <v>521</v>
      </c>
      <c r="AT186" s="67" t="s">
        <v>521</v>
      </c>
      <c r="AU186" s="67" t="s">
        <v>521</v>
      </c>
      <c r="AV186" s="68" t="s">
        <v>521</v>
      </c>
      <c r="AW186" s="69" t="s">
        <v>521</v>
      </c>
      <c r="AX186" s="67" t="s">
        <v>521</v>
      </c>
      <c r="AY186" s="67" t="s">
        <v>521</v>
      </c>
      <c r="AZ186" s="67" t="s">
        <v>521</v>
      </c>
      <c r="BA186" s="67" t="s">
        <v>521</v>
      </c>
      <c r="BB186" s="67" t="s">
        <v>521</v>
      </c>
      <c r="BC186" s="67" t="s">
        <v>521</v>
      </c>
      <c r="BD186" s="67" t="s">
        <v>521</v>
      </c>
      <c r="BE186" s="67" t="s">
        <v>521</v>
      </c>
      <c r="BF186" s="68" t="s">
        <v>521</v>
      </c>
      <c r="BG186" s="69" t="s">
        <v>521</v>
      </c>
      <c r="BH186" s="67" t="s">
        <v>521</v>
      </c>
      <c r="BI186" s="67" t="s">
        <v>521</v>
      </c>
      <c r="BJ186" s="67" t="s">
        <v>521</v>
      </c>
      <c r="BK186" s="67" t="s">
        <v>521</v>
      </c>
      <c r="BL186" s="67" t="s">
        <v>521</v>
      </c>
      <c r="BM186" s="67" t="s">
        <v>521</v>
      </c>
      <c r="BN186" s="67" t="s">
        <v>521</v>
      </c>
      <c r="BO186" s="67" t="s">
        <v>521</v>
      </c>
      <c r="BP186" s="68" t="s">
        <v>521</v>
      </c>
      <c r="BQ186" s="70" t="s">
        <v>521</v>
      </c>
      <c r="BR186" s="67" t="s">
        <v>521</v>
      </c>
      <c r="BS186" s="67" t="s">
        <v>521</v>
      </c>
      <c r="BT186" s="67" t="s">
        <v>521</v>
      </c>
      <c r="BU186" s="67" t="s">
        <v>521</v>
      </c>
      <c r="BV186" s="67" t="s">
        <v>521</v>
      </c>
      <c r="BW186" s="67" t="s">
        <v>521</v>
      </c>
      <c r="BX186" s="67" t="s">
        <v>521</v>
      </c>
      <c r="BY186" s="67" t="s">
        <v>521</v>
      </c>
      <c r="BZ186" s="68" t="s">
        <v>521</v>
      </c>
      <c r="CA186" s="69" t="s">
        <v>521</v>
      </c>
      <c r="CB186" s="67" t="s">
        <v>521</v>
      </c>
      <c r="CC186" s="67" t="s">
        <v>521</v>
      </c>
      <c r="CD186" s="67" t="s">
        <v>521</v>
      </c>
      <c r="CE186" s="67" t="s">
        <v>521</v>
      </c>
      <c r="CF186" s="67" t="s">
        <v>521</v>
      </c>
      <c r="CG186" s="67" t="s">
        <v>521</v>
      </c>
      <c r="CH186" s="67" t="s">
        <v>521</v>
      </c>
      <c r="CI186" s="67" t="s">
        <v>521</v>
      </c>
      <c r="CJ186" s="68" t="s">
        <v>521</v>
      </c>
      <c r="CK186" s="69" t="s">
        <v>521</v>
      </c>
      <c r="CL186" s="67" t="s">
        <v>521</v>
      </c>
      <c r="CM186" s="67" t="s">
        <v>521</v>
      </c>
      <c r="CN186" s="67" t="s">
        <v>521</v>
      </c>
      <c r="CO186" s="67" t="s">
        <v>521</v>
      </c>
      <c r="CP186" s="67" t="s">
        <v>521</v>
      </c>
      <c r="CQ186" s="67" t="s">
        <v>521</v>
      </c>
      <c r="CR186" s="67" t="s">
        <v>521</v>
      </c>
      <c r="CS186" s="67" t="s">
        <v>521</v>
      </c>
      <c r="CT186" s="68" t="s">
        <v>521</v>
      </c>
      <c r="CU186" s="69" t="s">
        <v>521</v>
      </c>
      <c r="CV186" s="67" t="s">
        <v>521</v>
      </c>
      <c r="CW186" s="67" t="s">
        <v>521</v>
      </c>
      <c r="CX186" s="67" t="s">
        <v>521</v>
      </c>
      <c r="CY186" s="67" t="s">
        <v>521</v>
      </c>
      <c r="CZ186" s="67" t="s">
        <v>521</v>
      </c>
      <c r="DA186" s="67" t="s">
        <v>521</v>
      </c>
      <c r="DB186" s="67" t="s">
        <v>521</v>
      </c>
      <c r="DC186" s="67" t="s">
        <v>521</v>
      </c>
      <c r="DD186" s="68" t="s">
        <v>521</v>
      </c>
      <c r="DE186" s="69" t="s">
        <v>521</v>
      </c>
      <c r="DF186" s="71" t="s">
        <v>521</v>
      </c>
      <c r="DG186" s="67" t="s">
        <v>521</v>
      </c>
      <c r="DH186" s="67" t="s">
        <v>521</v>
      </c>
      <c r="DI186" s="67" t="s">
        <v>521</v>
      </c>
      <c r="DJ186" s="67" t="s">
        <v>521</v>
      </c>
      <c r="DK186" s="67" t="s">
        <v>521</v>
      </c>
      <c r="DL186" s="67" t="s">
        <v>521</v>
      </c>
      <c r="DM186" s="67" t="s">
        <v>521</v>
      </c>
      <c r="DN186" s="68" t="s">
        <v>521</v>
      </c>
      <c r="DO186" s="70" t="s">
        <v>521</v>
      </c>
      <c r="DP186" s="71" t="s">
        <v>521</v>
      </c>
      <c r="DQ186" s="67" t="s">
        <v>521</v>
      </c>
      <c r="DR186" s="67" t="s">
        <v>521</v>
      </c>
      <c r="DS186" s="67" t="s">
        <v>521</v>
      </c>
      <c r="DT186" s="67" t="s">
        <v>521</v>
      </c>
      <c r="DU186" s="67" t="s">
        <v>521</v>
      </c>
      <c r="DV186" s="67" t="s">
        <v>521</v>
      </c>
      <c r="DW186" s="67" t="s">
        <v>521</v>
      </c>
      <c r="DX186" s="72" t="s">
        <v>521</v>
      </c>
      <c r="DY186" s="73" t="s">
        <v>522</v>
      </c>
      <c r="DZ186" s="74">
        <v>5</v>
      </c>
      <c r="EA186" s="74">
        <v>5</v>
      </c>
      <c r="EB186" s="74">
        <v>5</v>
      </c>
      <c r="EC186" s="75">
        <v>6</v>
      </c>
      <c r="ED186" s="76" t="s">
        <v>522</v>
      </c>
      <c r="EE186" s="74">
        <f t="shared" si="303"/>
        <v>5</v>
      </c>
      <c r="EF186" s="74">
        <f t="shared" si="304"/>
        <v>25</v>
      </c>
      <c r="EG186" s="74">
        <f t="shared" si="305"/>
        <v>125</v>
      </c>
      <c r="EH186" s="77">
        <f t="shared" si="306"/>
        <v>750</v>
      </c>
      <c r="EI186" s="73">
        <v>30</v>
      </c>
      <c r="EJ186" s="74">
        <v>150</v>
      </c>
      <c r="EK186" s="74">
        <v>900</v>
      </c>
      <c r="EL186" s="74">
        <v>1500</v>
      </c>
      <c r="EM186" s="75">
        <v>4500</v>
      </c>
      <c r="EN186" s="78">
        <v>1</v>
      </c>
      <c r="EO186" s="79">
        <f t="shared" si="307"/>
        <v>1</v>
      </c>
      <c r="EP186" s="79">
        <f t="shared" si="308"/>
        <v>1.2</v>
      </c>
      <c r="EQ186" s="79">
        <f t="shared" si="309"/>
        <v>0.4</v>
      </c>
      <c r="ER186" s="80">
        <f t="shared" si="310"/>
        <v>0.2</v>
      </c>
      <c r="ES186" s="128" t="s">
        <v>543</v>
      </c>
      <c r="ET186" s="82" t="s">
        <v>893</v>
      </c>
      <c r="EU186" s="83">
        <v>4</v>
      </c>
      <c r="EV186" s="73">
        <v>47</v>
      </c>
      <c r="EW186" s="74">
        <v>58</v>
      </c>
      <c r="EX186" s="74">
        <v>17</v>
      </c>
      <c r="EY186" s="74">
        <v>24</v>
      </c>
      <c r="EZ186" s="74">
        <v>36</v>
      </c>
      <c r="FA186" s="74">
        <v>12</v>
      </c>
      <c r="FB186" s="74">
        <v>35</v>
      </c>
      <c r="FC186" s="74">
        <v>34</v>
      </c>
      <c r="FD186" s="74">
        <f t="shared" si="311"/>
        <v>53</v>
      </c>
      <c r="FE186" s="84">
        <f t="shared" si="312"/>
        <v>51</v>
      </c>
      <c r="FF186" s="73">
        <f>RANK(EV186,$EV$9:$EV$497,0)</f>
        <v>292</v>
      </c>
      <c r="FG186" s="74">
        <f>RANK(EW186,$EW$9:$EW$497,0)</f>
        <v>124</v>
      </c>
      <c r="FH186" s="74">
        <f>RANK(EX186,$EX$9:$EX$497,0)</f>
        <v>325</v>
      </c>
      <c r="FI186" s="74">
        <f>RANK(EY186,$EY$9:$EY$497,0)</f>
        <v>277</v>
      </c>
      <c r="FJ186" s="74">
        <f>RANK(EZ186,$EZ$9:$EZ$497,0)</f>
        <v>104</v>
      </c>
      <c r="FK186" s="74">
        <f>RANK(FA186,$FA$9:$FA$497,0)</f>
        <v>279</v>
      </c>
      <c r="FL186" s="74">
        <f>RANK(FB186,$FB$9:$FB$497,0)</f>
        <v>232</v>
      </c>
      <c r="FM186" s="74">
        <f>RANK(FC186,$FC$9:$FC$497,0)</f>
        <v>254</v>
      </c>
      <c r="FN186" s="74">
        <f>RANK(FD186,$FD$9:$FD$497,0)</f>
        <v>273</v>
      </c>
      <c r="FO186" s="84">
        <f>RANK(FE186,$FE$9:$FE$497,0)</f>
        <v>302</v>
      </c>
      <c r="FP186" s="73">
        <f>COUNTIFS($EV$9:$EV$497,"&gt;"&amp;EV186,$ES$9:$ES$497,ES186)+1</f>
        <v>52</v>
      </c>
      <c r="FQ186" s="74">
        <f>COUNTIFS($EW$9:$EW$497,"&gt;"&amp;EW186,$ES$9:$ES$497,ES186)+1</f>
        <v>58</v>
      </c>
      <c r="FR186" s="74">
        <f>COUNTIFS($EX$9:$EX$497,"&gt;"&amp;EX186,$ES$9:$ES$497,ES186)+1</f>
        <v>32</v>
      </c>
      <c r="FS186" s="74">
        <f>COUNTIFS($EY$9:$EY$497,"&gt;"&amp;EY186,$ES$9:$ES$497,ES186)+1</f>
        <v>47</v>
      </c>
      <c r="FT186" s="74">
        <f>COUNTIFS($EZ$9:$EZ$497,"&gt;"&amp;EZ186,$ES$9:$ES$497,ES186)+1</f>
        <v>64</v>
      </c>
      <c r="FU186" s="74">
        <f>COUNTIFS($FA$9:$FA$497,"&gt;"&amp;FA186,$ES$9:$ES$497,ES186)+1</f>
        <v>57</v>
      </c>
      <c r="FV186" s="74">
        <f>COUNTIFS($FB$9:$FB$497,"&gt;"&amp;FB186,$ES$9:$ES$497,ES186)+1</f>
        <v>53</v>
      </c>
      <c r="FW186" s="74">
        <f>COUNTIFS($FC$9:$FC$497,"&gt;"&amp;FC186,$ES$9:$ES$497,ES186)+1</f>
        <v>61</v>
      </c>
      <c r="FX186" s="74">
        <f>COUNTIFS($FD$9:$FD$497,"&gt;"&amp;FD186,$ES$9:$ES$497,ES186)+1</f>
        <v>63</v>
      </c>
      <c r="FY186" s="84">
        <f>COUNTIFS($FE$9:$FE$497,"&gt;"&amp;FE186,$ES$9:$ES$497,ES186)+1</f>
        <v>60</v>
      </c>
      <c r="FZ186" s="85">
        <f t="shared" si="313"/>
        <v>1.1499999999999999</v>
      </c>
      <c r="GA186" s="86">
        <f t="shared" si="314"/>
        <v>1.41</v>
      </c>
      <c r="GB186" s="86">
        <f t="shared" si="315"/>
        <v>0.41</v>
      </c>
      <c r="GC186" s="86">
        <f t="shared" si="316"/>
        <v>0.59</v>
      </c>
      <c r="GD186" s="86">
        <f t="shared" si="317"/>
        <v>0.88</v>
      </c>
      <c r="GE186" s="86">
        <f t="shared" si="318"/>
        <v>0.28999999999999998</v>
      </c>
      <c r="GF186" s="86">
        <f t="shared" si="319"/>
        <v>0.85</v>
      </c>
      <c r="GG186" s="86">
        <f t="shared" si="320"/>
        <v>0.83</v>
      </c>
      <c r="GH186" s="86">
        <f t="shared" si="321"/>
        <v>1.29</v>
      </c>
      <c r="GI186" s="87">
        <f t="shared" si="322"/>
        <v>1.24</v>
      </c>
      <c r="GJ186" s="85">
        <f>ROUND(((FZ186-AVERAGE(FZ$9:FZ$497))/STDEVP(FZ$9:FZ$497)*10+50),2)</f>
        <v>57.14</v>
      </c>
      <c r="GK186" s="86">
        <f>ROUND(((GA186-AVERAGE(GA$9:GA$497))/STDEVP(GA$9:GA$497)*10+50),2)</f>
        <v>71.5</v>
      </c>
      <c r="GL186" s="86">
        <f>ROUND(((GB186-AVERAGE(GB$9:GB$497))/STDEVP(GB$9:GB$497)*10+50),2)</f>
        <v>43.51</v>
      </c>
      <c r="GM186" s="86">
        <f>ROUND(((GC186-AVERAGE(GC$9:GC$497))/STDEVP(GC$9:GC$497)*10+50),2)</f>
        <v>53.2</v>
      </c>
      <c r="GN186" s="86">
        <f>ROUND(((GD186-AVERAGE(GD$9:GD$497))/STDEVP(GD$9:GD$497)*10+50),2)</f>
        <v>66.7</v>
      </c>
      <c r="GO186" s="86">
        <f>ROUND(((GE186-AVERAGE(GE$9:GE$497))/STDEVP(GE$9:GE$497)*10+50),2)</f>
        <v>47.88</v>
      </c>
      <c r="GP186" s="86">
        <f>ROUND(((GF186-AVERAGE(GF$9:GF$497))/STDEVP(GF$9:GF$497)*10+50),2)</f>
        <v>56.77</v>
      </c>
      <c r="GQ186" s="86">
        <f>ROUND(((GG186-AVERAGE(GG$9:GG$497))/STDEVP(GG$9:GG$497)*10+50),2)</f>
        <v>56.22</v>
      </c>
      <c r="GR186" s="86">
        <f>ROUND(((GH186-AVERAGE(GH$9:GH$497))/STDEVP(GH$9:GH$497)*10+50),2)</f>
        <v>61.5</v>
      </c>
      <c r="GS186" s="87">
        <f>ROUND(((GI186-AVERAGE(GI$9:GI$497))/STDEVP(GI$9:GI$497)*10+50),2)</f>
        <v>50.55</v>
      </c>
      <c r="GT186" s="73">
        <f>RANK(GJ186,$GJ$9:$GJ$497,0)</f>
        <v>107</v>
      </c>
      <c r="GU186" s="74">
        <f>RANK(GK186,$GK$9:$GK$497,0)</f>
        <v>14</v>
      </c>
      <c r="GV186" s="74">
        <f>RANK(GL186,$GL$9:$GL$497,0)</f>
        <v>315</v>
      </c>
      <c r="GW186" s="74">
        <f>RANK(GM186,$GM$9:$GM$497,0)</f>
        <v>121</v>
      </c>
      <c r="GX186" s="74">
        <f>RANK(GN186,$GN$9:$GN$497,0)</f>
        <v>37</v>
      </c>
      <c r="GY186" s="74">
        <f>RANK(GO186,$GO$9:$GO$497,0)</f>
        <v>190</v>
      </c>
      <c r="GZ186" s="74">
        <f>RANK(GP186,$GP$9:$GP$497,0)</f>
        <v>109</v>
      </c>
      <c r="HA186" s="74">
        <f>RANK(GQ186,$GQ$9:$GQ$497,0)</f>
        <v>108</v>
      </c>
      <c r="HB186" s="74">
        <f>RANK(GR186,$GR$9:$GR$497,0)</f>
        <v>49</v>
      </c>
      <c r="HC186" s="84">
        <f>RANK(GS186,$GS$9:$GS$497,0)</f>
        <v>168</v>
      </c>
      <c r="HD186" s="85">
        <f>ROUND(AVERAGEIF($ES$9:$ES$497,$ES186,$FZ$9:$FZ$497),2)</f>
        <v>0.86</v>
      </c>
      <c r="HE186" s="86">
        <f>ROUND(AVERAGEIF($ES$9:$ES$497,$ES186,$GA$9:$GA$497),2)</f>
        <v>1.0900000000000001</v>
      </c>
      <c r="HF186" s="86">
        <f>ROUND(AVERAGEIF($ES$9:$ES$497,$ES186,$GB$9:$GB$497),2)</f>
        <v>0.28999999999999998</v>
      </c>
      <c r="HG186" s="86">
        <f>ROUND(AVERAGEIF($ES$9:$ES$497,$ES186,$GC$9:$GC$497),2)</f>
        <v>0.42</v>
      </c>
      <c r="HH186" s="86">
        <f>ROUND(AVERAGEIF($ES$9:$ES$497,$ES186,$GD$9:$GD$497),2)</f>
        <v>0.86</v>
      </c>
      <c r="HI186" s="86">
        <f>ROUND(AVERAGEIF($ES$9:$ES$497,$ES186,$GE$9:$GE$497),2)</f>
        <v>0.3</v>
      </c>
      <c r="HJ186" s="86">
        <f>ROUND(AVERAGEIF($ES$9:$ES$497,$ES186,$GF$9:$GF$497),2)</f>
        <v>0.67</v>
      </c>
      <c r="HK186" s="86">
        <f>ROUND(AVERAGEIF($ES$9:$ES$497,$ES186,$GG$9:$GG$497),2)</f>
        <v>0.73</v>
      </c>
      <c r="HL186" s="86">
        <f>ROUND(AVERAGEIF($ES$9:$ES$497,$ES186,$GH$9:$GH$497),2)</f>
        <v>1.1399999999999999</v>
      </c>
      <c r="HM186" s="87">
        <f>ROUND(AVERAGEIF($ES$9:$ES$497,$ES186,$GI$9:$GI$497),2)</f>
        <v>1.01</v>
      </c>
      <c r="HN186" s="88">
        <f t="shared" si="323"/>
        <v>0.28999999999999992</v>
      </c>
      <c r="HO186" s="89">
        <f t="shared" si="324"/>
        <v>0.31999999999999984</v>
      </c>
      <c r="HP186" s="89">
        <f t="shared" si="325"/>
        <v>0.12</v>
      </c>
      <c r="HQ186" s="89">
        <f t="shared" si="326"/>
        <v>0.16999999999999998</v>
      </c>
      <c r="HR186" s="89">
        <f t="shared" si="327"/>
        <v>2.0000000000000018E-2</v>
      </c>
      <c r="HS186" s="89">
        <f t="shared" si="328"/>
        <v>-1.0000000000000009E-2</v>
      </c>
      <c r="HT186" s="89">
        <f t="shared" si="329"/>
        <v>0.17999999999999994</v>
      </c>
      <c r="HU186" s="89">
        <f t="shared" si="330"/>
        <v>9.9999999999999978E-2</v>
      </c>
      <c r="HV186" s="89">
        <f t="shared" si="331"/>
        <v>0.15000000000000013</v>
      </c>
      <c r="HW186" s="90">
        <f t="shared" si="332"/>
        <v>0.22999999999999998</v>
      </c>
      <c r="HX186" s="73">
        <f>COUNTIFS($FZ$9:$FZ$497,"&gt;"&amp;FZ186,$ES$9:$ES$497,$ES186)+1</f>
        <v>12</v>
      </c>
      <c r="HY186" s="74">
        <f>COUNTIFS($GA$9:$GA$497,"&gt;"&amp;GA186,$ES$9:$ES$497,$ES186)+1</f>
        <v>12</v>
      </c>
      <c r="HZ186" s="74">
        <f>COUNTIFS($GB$9:$GB$497,"&gt;"&amp;GB186,$ES$9:$ES$497,$ES186)+1</f>
        <v>17</v>
      </c>
      <c r="IA186" s="74">
        <f>COUNTIFS($GC$9:$GC$497,"&gt;"&amp;GC186,$ES$9:$ES$497,$ES186)+1</f>
        <v>6</v>
      </c>
      <c r="IB186" s="74">
        <f>COUNTIFS($GD$9:$GD$497,"&gt;"&amp;GD186,$ES$9:$ES$497,$ES186)+1</f>
        <v>30</v>
      </c>
      <c r="IC186" s="74">
        <f>COUNTIFS($GE$9:$GE$497,"&gt;"&amp;GE186,$ES$9:$ES$497,$ES186)+1</f>
        <v>42</v>
      </c>
      <c r="ID186" s="74">
        <f>COUNTIFS($GF$9:$GF$497,"&gt;"&amp;GF186,$ES$9:$ES$497,$ES186)+1</f>
        <v>16</v>
      </c>
      <c r="IE186" s="74">
        <f>COUNTIFS($GG$9:$GG$497,"&gt;"&amp;GG186,$ES$9:$ES$497,$ES186)+1</f>
        <v>19</v>
      </c>
      <c r="IF186" s="74">
        <f>COUNTIFS($GH$9:$GH$497,"&gt;"&amp;GH186,$ES$9:$ES$497,$ES186)+1</f>
        <v>21</v>
      </c>
      <c r="IG186" s="84">
        <f>COUNTIFS($GI$9:$GI$497,"&gt;"&amp;GI186,$ES$9:$ES$497,$ES186)+1</f>
        <v>13</v>
      </c>
      <c r="IH186" s="91"/>
      <c r="II186" s="79"/>
      <c r="IJ186" s="79"/>
      <c r="IK186" s="79"/>
      <c r="IL186" s="79"/>
      <c r="IM186" s="92"/>
      <c r="IN186" s="93"/>
      <c r="IO186" s="94"/>
      <c r="IP186" s="95"/>
      <c r="IQ186" s="79"/>
      <c r="IR186" s="79"/>
      <c r="IS186" s="79"/>
      <c r="IT186" s="79"/>
      <c r="IU186" s="79"/>
      <c r="IV186" s="79"/>
      <c r="IW186" s="96"/>
      <c r="IX186" s="93"/>
      <c r="IY186" s="79"/>
      <c r="IZ186" s="79"/>
      <c r="JA186" s="79"/>
      <c r="JB186" s="79"/>
      <c r="JC186" s="79"/>
      <c r="JD186" s="79"/>
      <c r="JE186" s="97"/>
      <c r="JF186" s="95">
        <v>0.1</v>
      </c>
      <c r="JG186" s="79"/>
      <c r="JH186" s="79"/>
      <c r="JI186" s="79">
        <v>0.1</v>
      </c>
      <c r="JJ186" s="79"/>
      <c r="JK186" s="79"/>
      <c r="JL186" s="79"/>
      <c r="JM186" s="96"/>
      <c r="JN186" s="93"/>
      <c r="JO186" s="79"/>
      <c r="JP186" s="79"/>
      <c r="JQ186" s="79"/>
      <c r="JR186" s="79"/>
      <c r="JS186" s="79"/>
      <c r="JT186" s="79"/>
      <c r="JU186" s="79"/>
      <c r="JV186" s="79"/>
      <c r="JW186" s="79"/>
      <c r="JX186" s="79"/>
      <c r="JY186" s="79"/>
      <c r="JZ186" s="97"/>
      <c r="KA186" s="93"/>
      <c r="KB186" s="79"/>
      <c r="KC186" s="79"/>
      <c r="KD186" s="79"/>
      <c r="KE186" s="97"/>
      <c r="KF186" s="95"/>
      <c r="KG186" s="79"/>
      <c r="KH186" s="79"/>
      <c r="KI186" s="79"/>
      <c r="KJ186" s="79"/>
      <c r="KK186" s="98"/>
      <c r="KL186" s="79"/>
      <c r="KM186" s="79"/>
      <c r="KN186" s="79"/>
      <c r="KO186" s="79"/>
      <c r="KP186" s="79"/>
      <c r="KQ186" s="79"/>
      <c r="KR186" s="79"/>
      <c r="KS186" s="96"/>
      <c r="KT186" s="96"/>
      <c r="KU186" s="96"/>
      <c r="KV186" s="96"/>
      <c r="KW186" s="93"/>
      <c r="KX186" s="79"/>
      <c r="KY186" s="79"/>
      <c r="KZ186" s="79"/>
      <c r="LA186" s="79"/>
      <c r="LB186" s="79"/>
      <c r="LC186" s="96"/>
      <c r="LD186" s="93"/>
      <c r="LE186" s="94"/>
      <c r="LF186" s="99"/>
      <c r="LG186" s="75"/>
      <c r="LH186" s="93"/>
      <c r="LI186" s="79"/>
      <c r="LJ186" s="74"/>
      <c r="LK186" s="74"/>
      <c r="LL186" s="74"/>
      <c r="LM186" s="100"/>
      <c r="LN186" s="95"/>
      <c r="LO186" s="79"/>
      <c r="LP186" s="79"/>
      <c r="LQ186" s="79"/>
      <c r="LR186" s="96"/>
      <c r="LS186" s="93"/>
      <c r="LT186" s="79"/>
      <c r="LU186" s="79"/>
      <c r="LV186" s="79"/>
      <c r="LW186" s="79">
        <v>0.05</v>
      </c>
      <c r="LX186" s="79"/>
      <c r="LY186" s="79"/>
      <c r="LZ186" s="79"/>
      <c r="MA186" s="97"/>
      <c r="MB186" s="95"/>
      <c r="MC186" s="79"/>
      <c r="MD186" s="79"/>
      <c r="ME186" s="79"/>
      <c r="MF186" s="79"/>
      <c r="MG186" s="79"/>
      <c r="MH186" s="79"/>
      <c r="MI186" s="79"/>
      <c r="MJ186" s="79"/>
      <c r="MK186" s="79"/>
      <c r="ML186" s="79"/>
      <c r="MM186" s="79"/>
      <c r="MN186" s="98"/>
      <c r="MO186" s="98"/>
      <c r="MP186" s="96"/>
      <c r="MQ186" s="93"/>
      <c r="MR186" s="79"/>
      <c r="MS186" s="79"/>
      <c r="MT186" s="79"/>
      <c r="MU186" s="79"/>
      <c r="MV186" s="98"/>
      <c r="MW186" s="79"/>
      <c r="MX186" s="79"/>
      <c r="MY186" s="79">
        <v>7.0000000000000007E-2</v>
      </c>
      <c r="MZ186" s="79"/>
      <c r="NA186" s="79"/>
      <c r="NB186" s="79"/>
      <c r="NC186" s="79"/>
      <c r="ND186" s="96"/>
      <c r="NE186" s="96"/>
      <c r="NF186" s="96"/>
      <c r="NG186" s="96"/>
      <c r="NH186" s="93"/>
      <c r="NI186" s="79"/>
      <c r="NJ186" s="79"/>
      <c r="NK186" s="79"/>
      <c r="NL186" s="79"/>
      <c r="NM186" s="79"/>
      <c r="NN186" s="94"/>
      <c r="NO186" s="93"/>
      <c r="NP186" s="80"/>
      <c r="NQ186" s="124" t="s">
        <v>978</v>
      </c>
      <c r="NR186" s="102" t="s">
        <v>984</v>
      </c>
      <c r="NS186" s="102"/>
      <c r="NT186" s="102"/>
      <c r="NU186" s="102"/>
      <c r="NV186" s="104">
        <v>43769</v>
      </c>
      <c r="NW186" s="102" t="s">
        <v>985</v>
      </c>
      <c r="NX186" s="133" t="s">
        <v>986</v>
      </c>
      <c r="NY186" s="129" t="s">
        <v>977</v>
      </c>
      <c r="NZ186" s="133" t="s">
        <v>986</v>
      </c>
      <c r="OA186" s="134"/>
      <c r="OB186" s="134"/>
      <c r="OC186" s="134"/>
      <c r="OD186" s="108">
        <f t="shared" si="333"/>
        <v>750</v>
      </c>
      <c r="OE186" s="109">
        <v>2</v>
      </c>
      <c r="OF186" s="110">
        <f t="shared" si="334"/>
        <v>36</v>
      </c>
      <c r="OG186" s="109">
        <v>7</v>
      </c>
      <c r="OH186" s="111">
        <f>ROUND(AVERAGEIF($ES$9:$ES$497,$ES186,EV$9:EV$497),0)</f>
        <v>57</v>
      </c>
      <c r="OI186" s="112">
        <f>ROUND(AVERAGEIF($ES$9:$ES$497,$ES186,EW$9:EW$497),0)</f>
        <v>69</v>
      </c>
      <c r="OJ186" s="112">
        <f>ROUND(AVERAGEIF($ES$9:$ES$497,$ES186,EX$9:EX$497),0)</f>
        <v>17</v>
      </c>
      <c r="OK186" s="112">
        <f>ROUND(AVERAGEIF($ES$9:$ES$497,$ES186,EY$9:EY$497),0)</f>
        <v>30</v>
      </c>
      <c r="OL186" s="112">
        <f>ROUND(AVERAGEIF($ES$9:$ES$497,$ES186,EZ$9:EZ$497),0)</f>
        <v>58</v>
      </c>
      <c r="OM186" s="112">
        <f>ROUND(AVERAGEIF($ES$9:$ES$497,$ES186,FA$9:FA$497),0)</f>
        <v>21</v>
      </c>
      <c r="ON186" s="112">
        <f>ROUND(AVERAGEIF($ES$9:$ES$497,$ES186,FB$9:FB$497),0)</f>
        <v>45</v>
      </c>
      <c r="OO186" s="112">
        <f>ROUND(AVERAGEIF($ES$9:$ES$497,$ES186,FC$9:FC$497),0)</f>
        <v>49</v>
      </c>
      <c r="OP186" s="112">
        <f>ROUND(AVERAGEIF($ES$9:$ES$497,$ES186,FD$9:FD$497),0)</f>
        <v>75</v>
      </c>
      <c r="OQ186" s="113">
        <f>ROUND(AVERAGEIF($ES$9:$ES$497,$ES186,FE$9:FE$497),0)</f>
        <v>66</v>
      </c>
      <c r="OR186" s="114">
        <f>ROUND(EV186/MAX(EV$9:EV$497)*100,0)</f>
        <v>26</v>
      </c>
      <c r="OS186" s="115">
        <f>ROUND(EW186/MAX(EW$9:EW$497)*100,0)</f>
        <v>46</v>
      </c>
      <c r="OT186" s="115">
        <f>ROUND(EX186/MAX(EX$9:EX$497)*100,0)</f>
        <v>14</v>
      </c>
      <c r="OU186" s="115">
        <f>ROUND(EY186/MAX(EY$9:EY$497)*100,0)</f>
        <v>16</v>
      </c>
      <c r="OV186" s="115">
        <f>ROUND(EZ186/MAX(EZ$9:EZ$497)*100,0)</f>
        <v>29</v>
      </c>
      <c r="OW186" s="115">
        <f>ROUND(FA186/MAX(FA$9:FA$497)*100,0)</f>
        <v>11</v>
      </c>
      <c r="OX186" s="115">
        <f>ROUND(FB186/MAX(FB$9:FB$497)*100,0)</f>
        <v>26</v>
      </c>
      <c r="OY186" s="116">
        <f>ROUND(FC186/MAX(FC$9:FC$497)*100,0)</f>
        <v>23</v>
      </c>
      <c r="OZ186" s="115">
        <f>ROUND(FD186/MAX(FD$9:FD$497)*100,0)</f>
        <v>36</v>
      </c>
      <c r="PA186" s="117">
        <f>ROUND(FE186/MAX(FE$9:FE$497)*100,0)</f>
        <v>21</v>
      </c>
      <c r="PB186" s="118">
        <f t="shared" si="335"/>
        <v>277</v>
      </c>
      <c r="PC186" s="115">
        <f t="shared" si="336"/>
        <v>322</v>
      </c>
      <c r="PD186" s="115">
        <f t="shared" si="337"/>
        <v>364</v>
      </c>
      <c r="PE186" s="115">
        <f t="shared" si="338"/>
        <v>323</v>
      </c>
      <c r="PF186" s="115">
        <f t="shared" si="339"/>
        <v>266</v>
      </c>
      <c r="PG186" s="119">
        <f t="shared" si="340"/>
        <v>235</v>
      </c>
      <c r="PH186" s="118">
        <f>ROUND(PB186/MAX(PB$9:PB$497)*100,0)</f>
        <v>33</v>
      </c>
      <c r="PI186" s="115">
        <f>ROUND(PC186/MAX(PC$9:PC$497)*100,0)</f>
        <v>39</v>
      </c>
      <c r="PJ186" s="115">
        <f>ROUND(PD186/MAX(PD$9:PD$497)*100,0)</f>
        <v>39</v>
      </c>
      <c r="PK186" s="115">
        <f>ROUND(PE186/MAX(PE$9:PE$497)*100,0)</f>
        <v>32</v>
      </c>
      <c r="PL186" s="115">
        <f>ROUND(PF186/MAX(PF$9:PF$497)*100,0)</f>
        <v>37</v>
      </c>
      <c r="PM186" s="119">
        <f>ROUND(PG186/MAX(PG$9:PG$497)*100,0)</f>
        <v>34</v>
      </c>
      <c r="PN186" s="118">
        <f>RANK(PH186,PH$9:PH$497,0)</f>
        <v>293</v>
      </c>
      <c r="PO186" s="115">
        <f>RANK(PI186,PI$9:PI$497,0)</f>
        <v>225</v>
      </c>
      <c r="PP186" s="115">
        <f>RANK(PJ186,PJ$9:PJ$497,0)</f>
        <v>270</v>
      </c>
      <c r="PQ186" s="115">
        <f>RANK(PK186,PK$9:PK$497,0)</f>
        <v>290</v>
      </c>
      <c r="PR186" s="115">
        <f>RANK(PL186,PL$9:PL$497,0)</f>
        <v>279</v>
      </c>
      <c r="PS186" s="119">
        <f>RANK(PM186,PM$9:PM$497,0)</f>
        <v>276</v>
      </c>
      <c r="PT186" s="120">
        <f>ROUND(FZ186/MAX(FZ$9:FZ$497)*100,0)</f>
        <v>63</v>
      </c>
      <c r="PU186" s="115">
        <f>ROUND(GA186/MAX(GA$9:GA$497)*100,0)</f>
        <v>79</v>
      </c>
      <c r="PV186" s="115">
        <f>ROUND(GB186/MAX(GB$9:GB$497)*100,0)</f>
        <v>30</v>
      </c>
      <c r="PW186" s="115">
        <f>ROUND(GC186/MAX(GC$9:GC$497)*100,0)</f>
        <v>47</v>
      </c>
      <c r="PX186" s="115">
        <f>ROUND(GD186/MAX(GD$9:GD$497)*100,0)</f>
        <v>49</v>
      </c>
      <c r="PY186" s="115">
        <f>ROUND(GE186/MAX(GE$9:GE$497)*100,0)</f>
        <v>17</v>
      </c>
      <c r="PZ186" s="115">
        <f>ROUND(GF186/MAX(GF$9:GF$497)*100,0)</f>
        <v>40</v>
      </c>
      <c r="QA186" s="116">
        <f>ROUND(GG186/MAX(GG$9:GG$497)*100,0)</f>
        <v>45</v>
      </c>
      <c r="QB186" s="115">
        <f>ROUND(GH186/MAX(GH$9:GH$497)*100,0)</f>
        <v>57</v>
      </c>
      <c r="QC186" s="121">
        <f>ROUND(GI186/MAX(GI$9:GI$497)*100,0)</f>
        <v>40</v>
      </c>
      <c r="QD186" s="120">
        <f>ROUND(AVERAGEIF($ES$9:$ES$497,$ES186,PT$9:PT$497),0)</f>
        <v>47</v>
      </c>
      <c r="QE186" s="120">
        <f>ROUND(AVERAGEIF($ES$9:$ES$497,$ES186,PU$9:PU$497),0)</f>
        <v>61</v>
      </c>
      <c r="QF186" s="120">
        <f>ROUND(AVERAGEIF($ES$9:$ES$497,$ES186,PV$9:PV$497),0)</f>
        <v>21</v>
      </c>
      <c r="QG186" s="120">
        <f>ROUND(AVERAGEIF($ES$9:$ES$497,$ES186,PW$9:PW$497),0)</f>
        <v>34</v>
      </c>
      <c r="QH186" s="120">
        <f>ROUND(AVERAGEIF($ES$9:$ES$497,$ES186,PX$9:PX$497),0)</f>
        <v>48</v>
      </c>
      <c r="QI186" s="120">
        <f>ROUND(AVERAGEIF($ES$9:$ES$497,$ES186,PY$9:PY$497),0)</f>
        <v>18</v>
      </c>
      <c r="QJ186" s="120">
        <f>ROUND(AVERAGEIF($ES$9:$ES$497,$ES186,PZ$9:PZ$497),0)</f>
        <v>31</v>
      </c>
      <c r="QK186" s="120">
        <f>ROUND(AVERAGEIF($ES$9:$ES$497,$ES186,QA$9:QA$497),0)</f>
        <v>40</v>
      </c>
      <c r="QL186" s="120">
        <f>ROUND(AVERAGEIF($ES$9:$ES$497,$ES186,QB$9:QB$497),0)</f>
        <v>51</v>
      </c>
      <c r="QM186" s="120">
        <f>ROUND(AVERAGEIF($ES$9:$ES$497,$ES186,QC$9:QC$497),0)</f>
        <v>32</v>
      </c>
      <c r="QN186" s="114">
        <f t="shared" si="354"/>
        <v>576</v>
      </c>
      <c r="QO186" s="115">
        <f t="shared" si="355"/>
        <v>652</v>
      </c>
      <c r="QP186" s="115">
        <f t="shared" si="356"/>
        <v>772</v>
      </c>
      <c r="QQ186" s="115">
        <f t="shared" si="357"/>
        <v>711</v>
      </c>
      <c r="QR186" s="115">
        <f t="shared" si="358"/>
        <v>672</v>
      </c>
      <c r="QS186" s="119">
        <f t="shared" si="359"/>
        <v>486</v>
      </c>
      <c r="QT186" s="114">
        <f>ROUND((QN186-MIN(QN$9:QN$497))/(MAX(QN$9:QN$497)-MIN(QN$9:QN$497))*100,0)</f>
        <v>54</v>
      </c>
      <c r="QU186" s="115">
        <f>ROUND((QO186-MIN(QO$9:QO$497))/(MAX(QO$9:QO$497)-MIN(QO$9:QO$497))*100,0)</f>
        <v>64</v>
      </c>
      <c r="QV186" s="115">
        <f>ROUND((QP186-MIN(QP$9:QP$497))/(MAX(QP$9:QP$497)-MIN(QP$9:QP$497))*100,0)</f>
        <v>61</v>
      </c>
      <c r="QW186" s="115">
        <f>ROUND((QQ186-MIN(QQ$9:QQ$497))/(MAX(QQ$9:QQ$497)-MIN(QQ$9:QQ$497))*100,0)</f>
        <v>53</v>
      </c>
      <c r="QX186" s="115">
        <f>ROUND((QR186-MIN(QR$9:QR$497))/(MAX(QR$9:QR$497)-MIN(QR$9:QR$497))*100,0)</f>
        <v>75</v>
      </c>
      <c r="QY186" s="115">
        <f>ROUND((QS186-MIN(QS$9:QS$497))/(MAX(QS$9:QS$497)-MIN(QS$9:QS$497))*100,0)</f>
        <v>62</v>
      </c>
      <c r="QZ186" s="114">
        <f>RANK(QN186,QN$9:QN$497,0)</f>
        <v>77</v>
      </c>
      <c r="RA186" s="115">
        <f>RANK(QO186,QO$9:QO$497,0)</f>
        <v>18</v>
      </c>
      <c r="RB186" s="115">
        <f>RANK(QP186,QP$9:QP$497,0)</f>
        <v>19</v>
      </c>
      <c r="RC186" s="115">
        <f>RANK(QQ186,QQ$9:QQ$497,0)</f>
        <v>78</v>
      </c>
      <c r="RD186" s="115">
        <f>RANK(QR186,QR$9:QR$497,0)</f>
        <v>50</v>
      </c>
      <c r="RE186" s="115">
        <f>RANK(QS186,QS$9:QS$497,0)</f>
        <v>51</v>
      </c>
      <c r="RF186" s="122"/>
      <c r="RG186" s="115">
        <f>($RH$3*(IH186+IJ186)*100*100/MAX(EX$9:EX$497)*$RO$3) +($RH$3*(II186+IJ186)*100*100/MAX(EX$9:EX$497)*$RO$4) + ($RH$3*IK186*100*100/MAX(EX$9:EX$497)*0.098)</f>
        <v>0</v>
      </c>
      <c r="RH186" s="115">
        <f>($RH$4*IL186*100*100/MAX(EZ$9:EZ$497))*$RQ$3</f>
        <v>0</v>
      </c>
      <c r="RI186" s="115">
        <f>($RH$3*IM186*100*100/MAX(EY$9:EY$497))*$RQ$4</f>
        <v>0</v>
      </c>
      <c r="RJ186" s="115">
        <f>($RH$3*IN186*100*100/MAX(EX$9:EX$497))</f>
        <v>0</v>
      </c>
      <c r="RK186" s="115">
        <f>($RH$4*IO186*100*100/MAX(EZ$9:EZ$497))*$RQ$3</f>
        <v>0</v>
      </c>
      <c r="RL186" s="115">
        <f>(($RL$4*IP186*100*((100/MAX(EX$9:EX$497)+100/MAX(EZ$9:EZ$497))/2))+($RL$4*IQ186*100*((100/MAX(EX$9:EX$497)+100/MAX(EZ$9:EZ$497))/2))+($RL$4*IR186*100*((100/MAX(EX$9:EX$497)+100/MAX(EZ$9:EZ$497))/2))+($RL$4*IS186*100*((100/MAX(EX$9:EX$497)+100/MAX(EZ$9:EZ$497))/2))+($RL$4*IT186*100*((100/MAX(EX$9:EX$497)+100/MAX(EZ$9:EZ$497))/2))+($RL$4*IU186*100*((100/MAX(EX$9:EX$497)+100/MAX(EZ$9:EZ$497))/2))+($RL$4*IV186*100*((100/MAX(EX$9:EX$497)+100/MAX(EZ$9:EZ$497))/2))+($RL$4*IW186*100*((100/MAX(EX$9:EX$497)+100/MAX(EZ$9:EZ$497))/2)))*$RS$3</f>
        <v>0</v>
      </c>
      <c r="RM186" s="115">
        <f>(($RH$3*IX186*100*100/MAX(EX$9:EX$497))+($RH$3*IY186*100*100/MAX(EX$9:EX$497))+($RH$3*IZ186*100*100/MAX(EX$9:EX$497))+($RH$3*JA186*100*100/MAX(EX$9:EX$497))+($RH$3*JB186*100*100/MAX(EX$9:EX$497))+($RH$3*JC186*100*100/MAX(EX$9:EX$497))+($RH$3*JD186*100*100/MAX(EX$9:EX$497))+($RH$3*JE186*100*100/MAX(EX$9:EX$497)))*$RS$4</f>
        <v>0</v>
      </c>
      <c r="RN186" s="115">
        <f>(($RH$4*JF186*100*100/MAX(EZ$9:EZ$497)) + ($RH$4*JG186*100*100/MAX(EZ$9:EZ$497)) + ($RH$4*JH186*100*100/MAX(EZ$9:EZ$497)) + ($RH$4*JI186*100*100/MAX(EZ$9:EZ$497)) + ($RH$4*JJ186*100*100/MAX(EZ$9:EZ$497)) + ($RH$4*JK186*100*100/MAX(EZ$9:EZ$497)) + ($RH$4*JL186*100*100/MAX(EZ$9:EZ$497)) + ($RH$4*JM186*100*100/MAX(EZ$9:EZ$497)))*$RU$3</f>
        <v>3.6800000000000006</v>
      </c>
      <c r="RO186" s="115">
        <f>(($RL$4*JN186*100*((100/MAX(EX$9:EX$497)+100/MAX(EZ$9:EZ$497))/2))+($RL$4*JO186*100*((100/MAX(EX$9:EX$497)+100/MAX(EZ$9:EZ$497))/2))+($RL$4*JP186*100*((100/MAX(EX$9:EX$497)+100/MAX(EZ$9:EZ$497))/2))+($RL$4*JQ186*100*((100/MAX(EX$9:EX$497)+100/MAX(EZ$9:EZ$497))/2))+($RL$4*JR186*100*((100/MAX(EX$9:EX$497)+100/MAX(EZ$9:EZ$497))/2))+($RL$4*JS186*100*((100/MAX(EX$9:EX$497)+100/MAX(EZ$9:EZ$497))/2))+($RL$4*JT186*100*((100/MAX(EX$9:EX$497)+100/MAX(EZ$9:EZ$497))/2))+($RL$4*JU186*100*((100/MAX(EX$9:EX$497)+100/MAX(EZ$9:EZ$497))/2))+($RL$4*JV186*100*((100/MAX(EX$9:EX$497)+100/MAX(EZ$9:EZ$497))/2))+($RL$4*JW186*100*((100/MAX(EX$9:EX$497)+100/MAX(EZ$9:EZ$497))/2))+($RL$4*JX186*100*((100/MAX(EX$9:EX$497)+100/MAX(EZ$9:EZ$497))/2))+($RL$4*JY186*100*((100/MAX(EX$9:EX$497)+100/MAX(EZ$9:EZ$497))/2))+($RL$4*JZ186*100*((100/MAX(EX$9:EX$497)+100/MAX(EZ$9:EZ$497))/2)))*$RW$3/2</f>
        <v>0</v>
      </c>
      <c r="RP186" s="119">
        <f>($RJ$3*KA186*100*100/MAX(FA$9:FA$497)) + ($RJ$3*KB186*100*100/MAX(FA$9:FA$497)/2) + ($RJ$3*KC186*100*100/MAX(FA$9:FA$497)/2) + ($RJ$3*KD186*100*100/MAX(FA$9:FA$497)/4) + ($RJ$3*KE186*100*100/MAX(FA$9:FA$497)/4)</f>
        <v>0</v>
      </c>
      <c r="RQ186" s="118">
        <f>($RL$4*KF186*100*((100/MAX(EX$9:EX$497)+100/MAX(EZ$9:EZ$497)))) * ($RO$3/2) + (($RL$4*KG186*100*((100/MAX(EX$9:EX$497)+100/MAX(EZ$9:EZ$497))))+($RL$4*KH186*100*((100/MAX(EX$9:EX$497)+100/MAX(EZ$9:EZ$497))))+($RL$4*KI186*100*((100/MAX(EX$9:EX$497)+100/MAX(EZ$9:EZ$497))))+($RL$4*KJ186*100*((100/MAX(EX$9:EX$497)+100/MAX(EZ$9:EZ$497))))+($RL$4*KK186*100*((100/MAX(EX$9:EX$497)+100/MAX(EZ$9:EZ$497))))+($RL$4*KL186*100*((100/MAX(EX$9:EX$497)+100/MAX(EZ$9:EZ$497))))+($RL$4*KM186*100*((100/MAX(EX$9:EX$497)+100/MAX(EZ$9:EZ$497))))+($RL$4*KN186*100*((100/MAX(EX$9:EX$497)+100/MAX(EZ$9:EZ$497))))+($RL$4*KO186*100*((100/MAX(EX$9:EX$497)+100/MAX(EZ$9:EZ$497))))+($RL$4*KP186*100*((100/MAX(EX$9:EX$497)+100/MAX(EZ$9:EZ$497))))+($RL$4*KQ186*100*((100/MAX(EX$9:EX$497)+100/MAX(EZ$9:EZ$497))))+($RL$4*KR186*100*((100/MAX(EX$9:EX$497)+100/MAX(EZ$9:EZ$497))))+($RL$4*KS186*100*((100/MAX(EX$9:EX$497)+100/MAX(EZ$9:EZ$497))))+($RL$4*KV186*100*((100/MAX(EX$9:EX$497)+100/MAX(EZ$9:EZ$497))))) * (($RO$3+$RO$4)/6)</f>
        <v>0</v>
      </c>
      <c r="RR186" s="115">
        <f>(($RL$4*KW186*100*((100/MAX(EX$9:EX$497)+100/MAX(EZ$9:EZ$497))))) * ($RO$3/2) + (($RL$4*KX186*100*((100/MAX(EX$9:EX$497)+100/MAX(EZ$9:EZ$497))))+($RL$4*KY186*100*((100/MAX(EX$9:EX$497)+100/MAX(EZ$9:EZ$497))))+($RL$4*KZ186*100*((100/MAX(EX$9:EX$497)+100/MAX(EZ$9:EZ$497))))+($RL$4*LA186*100*((100/MAX(EX$9:EX$497)+100/MAX(EZ$9:EZ$497))))+($RL$4*LB186*100*((100/MAX(EX$9:EX$497)+100/MAX(EZ$9:EZ$497))))+($RL$4*LC186*100*((100/MAX(EX$9:EX$497)+100/MAX(EZ$9:EZ$497))))) * (($RO$3+$RO$4)/6)</f>
        <v>0</v>
      </c>
      <c r="RS186" s="119">
        <f>(($RL$4*LD186*100*((100/MAX(EX$9:EX$497)+100/MAX(EZ$9:EZ$497))))+($RL$4*LE186*100*((100/MAX(EX$9:EX$497)+100/MAX(EZ$9:EZ$497))))) * (($RO$3+$RO$4)/6)</f>
        <v>0</v>
      </c>
      <c r="RT186" s="118">
        <f>($RJ$4*LH186*100*(100/MAX(EV$9:EV$497)))+($RJ$4*LI186*100*(100/MAX(EV$9:EV$497)))</f>
        <v>0</v>
      </c>
      <c r="RU186" s="119">
        <f>($RJ$4*LJ186*(100/MAX(EV$9:EV$497)))/2 + ($RL$3*LK186*(100/MAX(EW$9:EW$497))) + ($RJ$4*LL186*(100/MAX(EV$9:EV$497)))/4 + ($RL$3*LM186*(100/MAX(EW$9:EW$497)))</f>
        <v>0</v>
      </c>
      <c r="RV186" s="118">
        <f>($RJ$4*LN186*100*100/MAX(EV$9:EV$497)/2)+($RJ$4*LO186*100*100/MAX(EV$9:EV$497)/2)+($RJ$4*LP186*100*100/MAX(EV$9:EV$497))+($RJ$4*LQ186*100*100/MAX(EV$9:EV$497))+($RJ$4*LR186*100*100/MAX(EV$9:EV$497))</f>
        <v>0</v>
      </c>
      <c r="RW186" s="115">
        <f>($RJ$4*LS186*100*100/MAX(EV$9:EV$497)) + (($RJ$4*LT186*100*100/MAX(EV$9:EV$497))+($RJ$4*LU186*100*100/MAX(EV$9:EV$497))+($RJ$4*LV186*100*100/MAX(EV$9:EV$497))+($RJ$4*LW186*100*100/MAX(EV$9:EV$497))+($RJ$4*LX186*100*100/MAX(EV$9:EV$497))+($RJ$4*LY186*100*100/MAX(EV$9:EV$497))+($RJ$4*LZ186*100*100/MAX(EV$9:EV$497))+($RJ$4*MA186*100*100/MAX(EV$9:EV$497)))/2</f>
        <v>4.213483146067416</v>
      </c>
      <c r="RX186" s="119">
        <f>($RJ$4*MB186*100*100/MAX(EV$9:EV$497))+($RJ$4*MC186*100*100/MAX(EV$9:EV$497))+($RJ$4*MD186*100*100/MAX(EV$9:EV$497))+($RJ$4*ME186*100*100/MAX(EV$9:EV$497))+($RJ$4*MF186*100*100/MAX(EV$9:EV$497))+($RJ$4*MG186*100*100/MAX(EV$9:EV$497))+($RJ$4*MH186*100*100/MAX(EV$9:EV$497))+($RJ$4*MI186*100*100/MAX(EV$9:EV$497))+($RJ$4*MJ186*100*100/MAX(EV$9:EV$497))+($RJ$4*MK186*100*100/MAX(EV$9:EV$497))+($RJ$4*ML186*100*100/MAX(EV$9:EV$497))+($RJ$4*MM186*100*100/MAX(EV$9:EV$497))+($RJ$4*MN186*100*100/MAX(EV$9:EV$497))</f>
        <v>0</v>
      </c>
      <c r="RY186" s="118">
        <f>($RJ$4*MQ186*100*100/MAX(EV$9:EV$497))/2 + (($RJ$4*MR186*100*100/MAX(EV$9:EV$497))+($RJ$4*MS186*100*100/MAX(EV$9:EV$497))+($RJ$4*MT186*100*100/MAX(EV$9:EV$497))+($RJ$4*MU186*100*100/MAX(EV$9:EV$497))+($RJ$4*MV186*100*100/MAX(EV$9:EV$497))+($RJ$4*MW186*100*100/MAX(EV$9:EV$497))+($RJ$4*MX186*100*100/MAX(EV$9:EV$497))+($RJ$4*MY186*100*100/MAX(EV$9:EV$497))+($RJ$4*MZ186*100*100/MAX(EV$9:EV$497))+($RJ$4*NA186*100*100/MAX(EV$9:EV$497))+($RJ$4*NB186*100*100/MAX(EV$9:EV$497))+($RJ$4*NC186*100*100/MAX(EV$9:EV$497))+($RJ$4*ND186*100*100/MAX(EV$9:EV$497))+($RJ$4*NG186*100*100/MAX(EV$9:EV$497)))/4</f>
        <v>2.9494382022471917</v>
      </c>
      <c r="RZ186" s="115">
        <f>($RJ$4*NH186*100*100/MAX(EV$9:EV$497))/2 + (($RJ$4*NI186*100*100/MAX(EV$9:EV$497))+($RJ$4*NJ186*100*100/MAX(EV$9:EV$497))+($RJ$4*NK186*100*100/MAX(EV$9:EV$497))+($RJ$4*NL186*100*100/MAX(EV$9:EV$497))+($RJ$4*NM186*100*100/MAX(EV$9:EV$497))+($RJ$4*NN186*100*100/MAX(EV$9:EV$497)))/4</f>
        <v>0</v>
      </c>
      <c r="SA186" s="117">
        <f>(($RJ$4*NO186*100*100/MAX(EV$9:EV$497))+($RJ$4*NP186*100*100/MAX(EV$9:EV$497)))/4</f>
        <v>0</v>
      </c>
      <c r="SB186" s="118">
        <f t="shared" si="341"/>
        <v>10.842921348314608</v>
      </c>
      <c r="SC186" s="115">
        <f t="shared" si="342"/>
        <v>1.4325842696629216</v>
      </c>
      <c r="SD186" s="115">
        <f t="shared" si="343"/>
        <v>17.822730337078657</v>
      </c>
      <c r="SE186" s="115">
        <f t="shared" si="344"/>
        <v>1.4325842696629216</v>
      </c>
      <c r="SF186" s="115">
        <f t="shared" si="345"/>
        <v>1.790730337078652</v>
      </c>
      <c r="SG186" s="115">
        <f t="shared" si="346"/>
        <v>7.1629213483146081</v>
      </c>
      <c r="SH186" s="115">
        <f>ROUND(SB186/MAX(SB$9:SB$497)*100,0)</f>
        <v>14</v>
      </c>
      <c r="SI186" s="115">
        <f>ROUND(SC186/MAX(SC$9:SC$497)*100,0)</f>
        <v>2</v>
      </c>
      <c r="SJ186" s="115">
        <f>ROUND(SD186/MAX(SD$9:SD$497)*100,0)</f>
        <v>28</v>
      </c>
      <c r="SK186" s="115">
        <f>ROUND(SE186/MAX(SE$9:SE$497)*100,0)</f>
        <v>1</v>
      </c>
      <c r="SL186" s="115">
        <f>ROUND(SF186/MAX(SF$9:SF$497)*100,0)</f>
        <v>4</v>
      </c>
      <c r="SM186" s="121">
        <f>ROUND(SG186/MAX(SG$9:SG$497)*100,0)</f>
        <v>7</v>
      </c>
      <c r="SN186" s="115">
        <f>ROUND(AVERAGEIF($ES$9:$ES$497,$ES186,SH$9:SH$497),0)</f>
        <v>12</v>
      </c>
      <c r="SO186" s="115">
        <f>ROUND(AVERAGEIF($ES$9:$ES$497,$ES186,SI$9:SI$497),0)</f>
        <v>5</v>
      </c>
      <c r="SP186" s="115">
        <f>ROUND(AVERAGEIF($ES$9:$ES$497,$ES186,SJ$9:SJ$497),0)</f>
        <v>26</v>
      </c>
      <c r="SQ186" s="115">
        <f>ROUND(AVERAGEIF($ES$9:$ES$497,$ES186,SK$9:SK$497),0)</f>
        <v>6</v>
      </c>
      <c r="SR186" s="115">
        <f>ROUND(AVERAGEIF($ES$9:$ES$497,$ES186,SL$9:SL$497),0)</f>
        <v>8</v>
      </c>
      <c r="SS186" s="121">
        <f>ROUND(AVERAGEIF($ES$9:$ES$497,$ES186,SM$9:SM$497),0)</f>
        <v>4</v>
      </c>
      <c r="ST186" s="114">
        <f>RANK(SB186,SB$9:SB$497,0)</f>
        <v>236</v>
      </c>
      <c r="SU186" s="115">
        <f>RANK(SC186,SC$9:SC$497,0)</f>
        <v>229</v>
      </c>
      <c r="SV186" s="115">
        <f>RANK(SD186,SD$9:SD$497,0)</f>
        <v>53</v>
      </c>
      <c r="SW186" s="115">
        <f>RANK(SE186,SE$9:SE$497,0)</f>
        <v>229</v>
      </c>
      <c r="SX186" s="115">
        <f>RANK(SF186,SF$9:SF$497,0)</f>
        <v>177</v>
      </c>
      <c r="SY186" s="115">
        <f>RANK(SG186,SG$9:SG$497,0)</f>
        <v>146</v>
      </c>
      <c r="SZ186" s="115">
        <f>COUNTIFS(SB$9:SB$497,"&gt;"&amp;SB186,$ES$9:$ES$497,$ES186)+1</f>
        <v>33</v>
      </c>
      <c r="TA186" s="115">
        <f>COUNTIFS(SC$9:SC$497,"&gt;"&amp;SC186,$ES$9:$ES$497,$ES186)+1</f>
        <v>32</v>
      </c>
      <c r="TB186" s="115">
        <f>COUNTIFS(SD$9:SD$497,"&gt;"&amp;SD186,$ES$9:$ES$497,$ES186)+1</f>
        <v>43</v>
      </c>
      <c r="TC186" s="115">
        <f>COUNTIFS(SE$9:SE$497,"&gt;"&amp;SE186,$ES$9:$ES$497,$ES186)+1</f>
        <v>32</v>
      </c>
      <c r="TD186" s="115">
        <f>COUNTIFS(SF$9:SF$497,"&gt;"&amp;SF186,$ES$9:$ES$497,$ES186)+1</f>
        <v>32</v>
      </c>
      <c r="TE186" s="117">
        <f>COUNTIFS(SG$9:SG$497,"&gt;"&amp;SG186,$ES$9:$ES$497,$ES186)+1</f>
        <v>22</v>
      </c>
      <c r="TF186" s="118">
        <f t="shared" si="347"/>
        <v>53</v>
      </c>
      <c r="TG186" s="115">
        <f t="shared" si="348"/>
        <v>35</v>
      </c>
      <c r="TH186" s="115">
        <f t="shared" si="349"/>
        <v>67</v>
      </c>
      <c r="TI186" s="115">
        <f t="shared" si="350"/>
        <v>40</v>
      </c>
      <c r="TJ186" s="115">
        <f t="shared" si="351"/>
        <v>36</v>
      </c>
      <c r="TK186" s="115">
        <f t="shared" si="352"/>
        <v>44</v>
      </c>
      <c r="TL186" s="117">
        <f t="shared" si="353"/>
        <v>41</v>
      </c>
      <c r="TM186" s="118">
        <f>ROUND(TF186/MAX(TF$9:TF$497)*100,0)</f>
        <v>29</v>
      </c>
      <c r="TN186" s="115">
        <f>ROUND(TG186/MAX(TG$9:TG$497)*100,0)</f>
        <v>19</v>
      </c>
      <c r="TO186" s="115">
        <f>ROUND(TH186/MAX(TH$9:TH$497)*100,0)</f>
        <v>37</v>
      </c>
      <c r="TP186" s="115">
        <f>ROUND(TI186/MAX(TI$9:TI$497)*100,0)</f>
        <v>22</v>
      </c>
      <c r="TQ186" s="115">
        <f>ROUND(TJ186/MAX(TJ$9:TJ$497)*100,0)</f>
        <v>18</v>
      </c>
      <c r="TR186" s="115">
        <f>ROUND(TK186/MAX(TK$9:TK$497)*100,0)</f>
        <v>22</v>
      </c>
      <c r="TS186" s="119">
        <f>ROUND(TL186/MAX(TL$9:TL$497)*100,0)</f>
        <v>21</v>
      </c>
      <c r="TT186" s="120">
        <f>RANK(TM186,TM$9:TM$497,0)</f>
        <v>285</v>
      </c>
      <c r="TU186" s="115">
        <f>RANK(TN186,TN$9:TN$497,0)</f>
        <v>306</v>
      </c>
      <c r="TV186" s="115">
        <f>RANK(TO186,TO$9:TO$497,0)</f>
        <v>80</v>
      </c>
      <c r="TW186" s="115">
        <f>RANK(TP186,TP$9:TP$497,0)</f>
        <v>289</v>
      </c>
      <c r="TX186" s="115">
        <f>RANK(TQ186,TQ$9:TQ$497,0)</f>
        <v>282</v>
      </c>
      <c r="TY186" s="115">
        <f>RANK(TR186,TR$9:TR$497,0)</f>
        <v>269</v>
      </c>
      <c r="TZ186" s="121">
        <f>RANK(TS186,TS$9:TS$497,0)</f>
        <v>256</v>
      </c>
      <c r="UA186" s="132"/>
      <c r="UB186" s="7" t="s">
        <v>1</v>
      </c>
    </row>
    <row r="187" spans="1:548" x14ac:dyDescent="0.15">
      <c r="A187" s="183">
        <v>179</v>
      </c>
      <c r="B187" s="203" t="s">
        <v>984</v>
      </c>
      <c r="C187" s="63"/>
      <c r="D187" s="63"/>
      <c r="E187" s="64" t="s">
        <v>518</v>
      </c>
      <c r="F187" s="65">
        <v>65</v>
      </c>
      <c r="G187" s="65" t="s">
        <v>908</v>
      </c>
      <c r="H187" s="65" t="s">
        <v>969</v>
      </c>
      <c r="I187" s="66" t="s">
        <v>521</v>
      </c>
      <c r="J187" s="67" t="s">
        <v>521</v>
      </c>
      <c r="K187" s="67" t="s">
        <v>521</v>
      </c>
      <c r="L187" s="67" t="s">
        <v>521</v>
      </c>
      <c r="M187" s="67" t="s">
        <v>521</v>
      </c>
      <c r="N187" s="67" t="s">
        <v>521</v>
      </c>
      <c r="O187" s="67" t="s">
        <v>521</v>
      </c>
      <c r="P187" s="67" t="s">
        <v>521</v>
      </c>
      <c r="Q187" s="67" t="s">
        <v>521</v>
      </c>
      <c r="R187" s="68" t="s">
        <v>521</v>
      </c>
      <c r="S187" s="69" t="s">
        <v>521</v>
      </c>
      <c r="T187" s="67" t="s">
        <v>521</v>
      </c>
      <c r="U187" s="67" t="s">
        <v>521</v>
      </c>
      <c r="V187" s="67" t="s">
        <v>521</v>
      </c>
      <c r="W187" s="67" t="s">
        <v>521</v>
      </c>
      <c r="X187" s="67" t="s">
        <v>521</v>
      </c>
      <c r="Y187" s="67" t="s">
        <v>521</v>
      </c>
      <c r="Z187" s="67" t="s">
        <v>521</v>
      </c>
      <c r="AA187" s="67" t="s">
        <v>521</v>
      </c>
      <c r="AB187" s="68" t="s">
        <v>521</v>
      </c>
      <c r="AC187" s="69" t="s">
        <v>521</v>
      </c>
      <c r="AD187" s="67" t="s">
        <v>521</v>
      </c>
      <c r="AE187" s="67" t="s">
        <v>521</v>
      </c>
      <c r="AF187" s="67" t="s">
        <v>521</v>
      </c>
      <c r="AG187" s="67" t="s">
        <v>521</v>
      </c>
      <c r="AH187" s="67" t="s">
        <v>521</v>
      </c>
      <c r="AI187" s="67" t="s">
        <v>521</v>
      </c>
      <c r="AJ187" s="67" t="s">
        <v>521</v>
      </c>
      <c r="AK187" s="67" t="s">
        <v>521</v>
      </c>
      <c r="AL187" s="68" t="s">
        <v>521</v>
      </c>
      <c r="AM187" s="69" t="s">
        <v>521</v>
      </c>
      <c r="AN187" s="67" t="s">
        <v>521</v>
      </c>
      <c r="AO187" s="67" t="s">
        <v>521</v>
      </c>
      <c r="AP187" s="67" t="s">
        <v>521</v>
      </c>
      <c r="AQ187" s="67" t="s">
        <v>521</v>
      </c>
      <c r="AR187" s="67" t="s">
        <v>521</v>
      </c>
      <c r="AS187" s="67" t="s">
        <v>521</v>
      </c>
      <c r="AT187" s="67" t="s">
        <v>521</v>
      </c>
      <c r="AU187" s="67" t="s">
        <v>521</v>
      </c>
      <c r="AV187" s="68" t="s">
        <v>521</v>
      </c>
      <c r="AW187" s="69" t="s">
        <v>521</v>
      </c>
      <c r="AX187" s="67" t="s">
        <v>521</v>
      </c>
      <c r="AY187" s="67" t="s">
        <v>521</v>
      </c>
      <c r="AZ187" s="67" t="s">
        <v>521</v>
      </c>
      <c r="BA187" s="67" t="s">
        <v>521</v>
      </c>
      <c r="BB187" s="67" t="s">
        <v>521</v>
      </c>
      <c r="BC187" s="67" t="s">
        <v>521</v>
      </c>
      <c r="BD187" s="67" t="s">
        <v>521</v>
      </c>
      <c r="BE187" s="67" t="s">
        <v>521</v>
      </c>
      <c r="BF187" s="68" t="s">
        <v>521</v>
      </c>
      <c r="BG187" s="69" t="s">
        <v>521</v>
      </c>
      <c r="BH187" s="67" t="s">
        <v>521</v>
      </c>
      <c r="BI187" s="67" t="s">
        <v>521</v>
      </c>
      <c r="BJ187" s="67" t="s">
        <v>521</v>
      </c>
      <c r="BK187" s="67" t="s">
        <v>521</v>
      </c>
      <c r="BL187" s="67" t="s">
        <v>521</v>
      </c>
      <c r="BM187" s="67" t="s">
        <v>521</v>
      </c>
      <c r="BN187" s="67" t="s">
        <v>521</v>
      </c>
      <c r="BO187" s="67" t="s">
        <v>521</v>
      </c>
      <c r="BP187" s="68" t="s">
        <v>521</v>
      </c>
      <c r="BQ187" s="70" t="s">
        <v>521</v>
      </c>
      <c r="BR187" s="67" t="s">
        <v>521</v>
      </c>
      <c r="BS187" s="67" t="s">
        <v>521</v>
      </c>
      <c r="BT187" s="67" t="s">
        <v>521</v>
      </c>
      <c r="BU187" s="67" t="s">
        <v>521</v>
      </c>
      <c r="BV187" s="67" t="s">
        <v>521</v>
      </c>
      <c r="BW187" s="67" t="s">
        <v>521</v>
      </c>
      <c r="BX187" s="67" t="s">
        <v>521</v>
      </c>
      <c r="BY187" s="67" t="s">
        <v>521</v>
      </c>
      <c r="BZ187" s="68" t="s">
        <v>521</v>
      </c>
      <c r="CA187" s="69" t="s">
        <v>521</v>
      </c>
      <c r="CB187" s="67" t="s">
        <v>521</v>
      </c>
      <c r="CC187" s="67" t="s">
        <v>521</v>
      </c>
      <c r="CD187" s="67" t="s">
        <v>521</v>
      </c>
      <c r="CE187" s="67" t="s">
        <v>521</v>
      </c>
      <c r="CF187" s="67" t="s">
        <v>521</v>
      </c>
      <c r="CG187" s="67" t="s">
        <v>521</v>
      </c>
      <c r="CH187" s="67" t="s">
        <v>521</v>
      </c>
      <c r="CI187" s="67" t="s">
        <v>521</v>
      </c>
      <c r="CJ187" s="68" t="s">
        <v>521</v>
      </c>
      <c r="CK187" s="69" t="s">
        <v>521</v>
      </c>
      <c r="CL187" s="67" t="s">
        <v>521</v>
      </c>
      <c r="CM187" s="67" t="s">
        <v>521</v>
      </c>
      <c r="CN187" s="67" t="s">
        <v>521</v>
      </c>
      <c r="CO187" s="67" t="s">
        <v>521</v>
      </c>
      <c r="CP187" s="67" t="s">
        <v>521</v>
      </c>
      <c r="CQ187" s="67" t="s">
        <v>521</v>
      </c>
      <c r="CR187" s="67" t="s">
        <v>521</v>
      </c>
      <c r="CS187" s="67" t="s">
        <v>521</v>
      </c>
      <c r="CT187" s="68" t="s">
        <v>521</v>
      </c>
      <c r="CU187" s="69" t="s">
        <v>521</v>
      </c>
      <c r="CV187" s="67" t="s">
        <v>521</v>
      </c>
      <c r="CW187" s="67" t="s">
        <v>521</v>
      </c>
      <c r="CX187" s="67" t="s">
        <v>521</v>
      </c>
      <c r="CY187" s="67" t="s">
        <v>521</v>
      </c>
      <c r="CZ187" s="67" t="s">
        <v>521</v>
      </c>
      <c r="DA187" s="67" t="s">
        <v>521</v>
      </c>
      <c r="DB187" s="67" t="s">
        <v>521</v>
      </c>
      <c r="DC187" s="67" t="s">
        <v>521</v>
      </c>
      <c r="DD187" s="68" t="s">
        <v>521</v>
      </c>
      <c r="DE187" s="69" t="s">
        <v>521</v>
      </c>
      <c r="DF187" s="71" t="s">
        <v>521</v>
      </c>
      <c r="DG187" s="67" t="s">
        <v>521</v>
      </c>
      <c r="DH187" s="67" t="s">
        <v>521</v>
      </c>
      <c r="DI187" s="67" t="s">
        <v>521</v>
      </c>
      <c r="DJ187" s="67" t="s">
        <v>521</v>
      </c>
      <c r="DK187" s="67" t="s">
        <v>521</v>
      </c>
      <c r="DL187" s="67" t="s">
        <v>521</v>
      </c>
      <c r="DM187" s="67" t="s">
        <v>521</v>
      </c>
      <c r="DN187" s="68" t="s">
        <v>521</v>
      </c>
      <c r="DO187" s="70" t="s">
        <v>521</v>
      </c>
      <c r="DP187" s="71" t="s">
        <v>521</v>
      </c>
      <c r="DQ187" s="67" t="s">
        <v>521</v>
      </c>
      <c r="DR187" s="67" t="s">
        <v>521</v>
      </c>
      <c r="DS187" s="67" t="s">
        <v>521</v>
      </c>
      <c r="DT187" s="67" t="s">
        <v>521</v>
      </c>
      <c r="DU187" s="67" t="s">
        <v>521</v>
      </c>
      <c r="DV187" s="67" t="s">
        <v>521</v>
      </c>
      <c r="DW187" s="67" t="s">
        <v>521</v>
      </c>
      <c r="DX187" s="72" t="s">
        <v>521</v>
      </c>
      <c r="DY187" s="73" t="s">
        <v>522</v>
      </c>
      <c r="DZ187" s="74">
        <v>5</v>
      </c>
      <c r="EA187" s="74">
        <v>5</v>
      </c>
      <c r="EB187" s="74">
        <v>5</v>
      </c>
      <c r="EC187" s="75">
        <v>6</v>
      </c>
      <c r="ED187" s="76" t="s">
        <v>522</v>
      </c>
      <c r="EE187" s="74">
        <f t="shared" si="303"/>
        <v>5</v>
      </c>
      <c r="EF187" s="74">
        <f t="shared" si="304"/>
        <v>25</v>
      </c>
      <c r="EG187" s="74">
        <f t="shared" si="305"/>
        <v>125</v>
      </c>
      <c r="EH187" s="77">
        <f t="shared" si="306"/>
        <v>750</v>
      </c>
      <c r="EI187" s="73">
        <v>30</v>
      </c>
      <c r="EJ187" s="74">
        <v>150</v>
      </c>
      <c r="EK187" s="74">
        <v>900</v>
      </c>
      <c r="EL187" s="74">
        <v>1500</v>
      </c>
      <c r="EM187" s="75">
        <v>4500</v>
      </c>
      <c r="EN187" s="78">
        <v>1</v>
      </c>
      <c r="EO187" s="79">
        <f t="shared" si="307"/>
        <v>1</v>
      </c>
      <c r="EP187" s="79">
        <f t="shared" si="308"/>
        <v>1.2</v>
      </c>
      <c r="EQ187" s="79">
        <f t="shared" si="309"/>
        <v>0.4</v>
      </c>
      <c r="ER187" s="80">
        <f t="shared" si="310"/>
        <v>0.2</v>
      </c>
      <c r="ES187" s="128" t="s">
        <v>543</v>
      </c>
      <c r="ET187" s="82" t="s">
        <v>987</v>
      </c>
      <c r="EU187" s="83">
        <v>4</v>
      </c>
      <c r="EV187" s="73">
        <v>69</v>
      </c>
      <c r="EW187" s="74">
        <v>84</v>
      </c>
      <c r="EX187" s="74">
        <v>28</v>
      </c>
      <c r="EY187" s="74">
        <v>37</v>
      </c>
      <c r="EZ187" s="74">
        <v>54</v>
      </c>
      <c r="FA187" s="74">
        <v>21</v>
      </c>
      <c r="FB187" s="74">
        <v>52</v>
      </c>
      <c r="FC187" s="74">
        <v>49</v>
      </c>
      <c r="FD187" s="74">
        <f t="shared" si="311"/>
        <v>82</v>
      </c>
      <c r="FE187" s="84">
        <f t="shared" si="312"/>
        <v>77</v>
      </c>
      <c r="FF187" s="73">
        <f>RANK(EV187,$EV$9:$EV$497,0)</f>
        <v>206</v>
      </c>
      <c r="FG187" s="74">
        <f>RANK(EW187,$EW$9:$EW$497,0)</f>
        <v>43</v>
      </c>
      <c r="FH187" s="74">
        <f>RANK(EX187,$EX$9:$EX$497,0)</f>
        <v>248</v>
      </c>
      <c r="FI187" s="74">
        <f>RANK(EY187,$EY$9:$EY$497,0)</f>
        <v>191</v>
      </c>
      <c r="FJ187" s="74">
        <f>RANK(EZ187,$EZ$9:$EZ$497,0)</f>
        <v>55</v>
      </c>
      <c r="FK187" s="74">
        <f>RANK(FA187,$FA$9:$FA$497,0)</f>
        <v>183</v>
      </c>
      <c r="FL187" s="74">
        <f>RANK(FB187,$FB$9:$FB$497,0)</f>
        <v>161</v>
      </c>
      <c r="FM187" s="74">
        <f>RANK(FC187,$FC$9:$FC$497,0)</f>
        <v>170</v>
      </c>
      <c r="FN187" s="74">
        <f>RANK(FD187,$FD$9:$FD$497,0)</f>
        <v>160</v>
      </c>
      <c r="FO187" s="84">
        <f>RANK(FE187,$FE$9:$FE$497,0)</f>
        <v>216</v>
      </c>
      <c r="FP187" s="73">
        <f>COUNTIFS($EV$9:$EV$497,"&gt;"&amp;EV187,$ES$9:$ES$497,ES187)+1</f>
        <v>32</v>
      </c>
      <c r="FQ187" s="74">
        <f>COUNTIFS($EW$9:$EW$497,"&gt;"&amp;EW187,$ES$9:$ES$497,ES187)+1</f>
        <v>29</v>
      </c>
      <c r="FR187" s="74">
        <f>COUNTIFS($EX$9:$EX$497,"&gt;"&amp;EX187,$ES$9:$ES$497,ES187)+1</f>
        <v>10</v>
      </c>
      <c r="FS187" s="74">
        <f>COUNTIFS($EY$9:$EY$497,"&gt;"&amp;EY187,$ES$9:$ES$497,ES187)+1</f>
        <v>30</v>
      </c>
      <c r="FT187" s="74">
        <f>COUNTIFS($EZ$9:$EZ$497,"&gt;"&amp;EZ187,$ES$9:$ES$497,ES187)+1</f>
        <v>48</v>
      </c>
      <c r="FU187" s="74">
        <f>COUNTIFS($FA$9:$FA$497,"&gt;"&amp;FA187,$ES$9:$ES$497,ES187)+1</f>
        <v>41</v>
      </c>
      <c r="FV187" s="74">
        <f>COUNTIFS($FB$9:$FB$497,"&gt;"&amp;FB187,$ES$9:$ES$497,ES187)+1</f>
        <v>32</v>
      </c>
      <c r="FW187" s="74">
        <f>COUNTIFS($FC$9:$FC$497,"&gt;"&amp;FC187,$ES$9:$ES$497,ES187)+1</f>
        <v>44</v>
      </c>
      <c r="FX187" s="74">
        <f>COUNTIFS($FD$9:$FD$497,"&gt;"&amp;FD187,$ES$9:$ES$497,ES187)+1</f>
        <v>42</v>
      </c>
      <c r="FY187" s="84">
        <f>COUNTIFS($FE$9:$FE$497,"&gt;"&amp;FE187,$ES$9:$ES$497,ES187)+1</f>
        <v>37</v>
      </c>
      <c r="FZ187" s="85">
        <f t="shared" si="313"/>
        <v>1.06</v>
      </c>
      <c r="GA187" s="86">
        <f t="shared" si="314"/>
        <v>1.29</v>
      </c>
      <c r="GB187" s="86">
        <f t="shared" si="315"/>
        <v>0.43</v>
      </c>
      <c r="GC187" s="86">
        <f t="shared" si="316"/>
        <v>0.56999999999999995</v>
      </c>
      <c r="GD187" s="86">
        <f t="shared" si="317"/>
        <v>0.83</v>
      </c>
      <c r="GE187" s="86">
        <f t="shared" si="318"/>
        <v>0.32</v>
      </c>
      <c r="GF187" s="86">
        <f t="shared" si="319"/>
        <v>0.8</v>
      </c>
      <c r="GG187" s="86">
        <f t="shared" si="320"/>
        <v>0.75</v>
      </c>
      <c r="GH187" s="86">
        <f t="shared" si="321"/>
        <v>1.26</v>
      </c>
      <c r="GI187" s="87">
        <f t="shared" si="322"/>
        <v>1.18</v>
      </c>
      <c r="GJ187" s="85">
        <f>ROUND(((FZ187-AVERAGE(FZ$9:FZ$497))/STDEVP(FZ$9:FZ$497)*10+50),2)</f>
        <v>53.63</v>
      </c>
      <c r="GK187" s="86">
        <f>ROUND(((GA187-AVERAGE(GA$9:GA$497))/STDEVP(GA$9:GA$497)*10+50),2)</f>
        <v>67.91</v>
      </c>
      <c r="GL187" s="86">
        <f>ROUND(((GB187-AVERAGE(GB$9:GB$497))/STDEVP(GB$9:GB$497)*10+50),2)</f>
        <v>44.26</v>
      </c>
      <c r="GM187" s="86">
        <f>ROUND(((GC187-AVERAGE(GC$9:GC$497))/STDEVP(GC$9:GC$497)*10+50),2)</f>
        <v>52.2</v>
      </c>
      <c r="GN187" s="86">
        <f>ROUND(((GD187-AVERAGE(GD$9:GD$497))/STDEVP(GD$9:GD$497)*10+50),2)</f>
        <v>64.989999999999995</v>
      </c>
      <c r="GO187" s="86">
        <f>ROUND(((GE187-AVERAGE(GE$9:GE$497))/STDEVP(GE$9:GE$497)*10+50),2)</f>
        <v>48.97</v>
      </c>
      <c r="GP187" s="86">
        <f>ROUND(((GF187-AVERAGE(GF$9:GF$497))/STDEVP(GF$9:GF$497)*10+50),2)</f>
        <v>55.2</v>
      </c>
      <c r="GQ187" s="86">
        <f>ROUND(((GG187-AVERAGE(GG$9:GG$497))/STDEVP(GG$9:GG$497)*10+50),2)</f>
        <v>53.72</v>
      </c>
      <c r="GR187" s="86">
        <f>ROUND(((GH187-AVERAGE(GH$9:GH$497))/STDEVP(GH$9:GH$497)*10+50),2)</f>
        <v>60.4</v>
      </c>
      <c r="GS187" s="87">
        <f>ROUND(((GI187-AVERAGE(GI$9:GI$497))/STDEVP(GI$9:GI$497)*10+50),2)</f>
        <v>49.29</v>
      </c>
      <c r="GT187" s="73">
        <f>RANK(GJ187,$GJ$9:$GJ$497,0)</f>
        <v>140</v>
      </c>
      <c r="GU187" s="74">
        <f>RANK(GK187,$GK$9:$GK$497,0)</f>
        <v>25</v>
      </c>
      <c r="GV187" s="74">
        <f>RANK(GL187,$GL$9:$GL$497,0)</f>
        <v>304</v>
      </c>
      <c r="GW187" s="74">
        <f>RANK(GM187,$GM$9:$GM$497,0)</f>
        <v>139</v>
      </c>
      <c r="GX187" s="74">
        <f>RANK(GN187,$GN$9:$GN$497,0)</f>
        <v>46</v>
      </c>
      <c r="GY187" s="74">
        <f>RANK(GO187,$GO$9:$GO$497,0)</f>
        <v>159</v>
      </c>
      <c r="GZ187" s="74">
        <f>RANK(GP187,$GP$9:$GP$497,0)</f>
        <v>127</v>
      </c>
      <c r="HA187" s="74">
        <f>RANK(GQ187,$GQ$9:$GQ$497,0)</f>
        <v>136</v>
      </c>
      <c r="HB187" s="74">
        <f>RANK(GR187,$GR$9:$GR$497,0)</f>
        <v>58</v>
      </c>
      <c r="HC187" s="84">
        <f>RANK(GS187,$GS$9:$GS$497,0)</f>
        <v>200</v>
      </c>
      <c r="HD187" s="85">
        <f>ROUND(AVERAGEIF($ES$9:$ES$497,$ES187,$FZ$9:$FZ$497),2)</f>
        <v>0.86</v>
      </c>
      <c r="HE187" s="86">
        <f>ROUND(AVERAGEIF($ES$9:$ES$497,$ES187,$GA$9:$GA$497),2)</f>
        <v>1.0900000000000001</v>
      </c>
      <c r="HF187" s="86">
        <f>ROUND(AVERAGEIF($ES$9:$ES$497,$ES187,$GB$9:$GB$497),2)</f>
        <v>0.28999999999999998</v>
      </c>
      <c r="HG187" s="86">
        <f>ROUND(AVERAGEIF($ES$9:$ES$497,$ES187,$GC$9:$GC$497),2)</f>
        <v>0.42</v>
      </c>
      <c r="HH187" s="86">
        <f>ROUND(AVERAGEIF($ES$9:$ES$497,$ES187,$GD$9:$GD$497),2)</f>
        <v>0.86</v>
      </c>
      <c r="HI187" s="86">
        <f>ROUND(AVERAGEIF($ES$9:$ES$497,$ES187,$GE$9:$GE$497),2)</f>
        <v>0.3</v>
      </c>
      <c r="HJ187" s="86">
        <f>ROUND(AVERAGEIF($ES$9:$ES$497,$ES187,$GF$9:$GF$497),2)</f>
        <v>0.67</v>
      </c>
      <c r="HK187" s="86">
        <f>ROUND(AVERAGEIF($ES$9:$ES$497,$ES187,$GG$9:$GG$497),2)</f>
        <v>0.73</v>
      </c>
      <c r="HL187" s="86">
        <f>ROUND(AVERAGEIF($ES$9:$ES$497,$ES187,$GH$9:$GH$497),2)</f>
        <v>1.1399999999999999</v>
      </c>
      <c r="HM187" s="87">
        <f>ROUND(AVERAGEIF($ES$9:$ES$497,$ES187,$GI$9:$GI$497),2)</f>
        <v>1.01</v>
      </c>
      <c r="HN187" s="88">
        <f t="shared" si="323"/>
        <v>0.20000000000000007</v>
      </c>
      <c r="HO187" s="89">
        <f t="shared" si="324"/>
        <v>0.19999999999999996</v>
      </c>
      <c r="HP187" s="89">
        <f t="shared" si="325"/>
        <v>0.14000000000000001</v>
      </c>
      <c r="HQ187" s="89">
        <f t="shared" si="326"/>
        <v>0.14999999999999997</v>
      </c>
      <c r="HR187" s="89">
        <f t="shared" si="327"/>
        <v>-3.0000000000000027E-2</v>
      </c>
      <c r="HS187" s="89">
        <f t="shared" si="328"/>
        <v>2.0000000000000018E-2</v>
      </c>
      <c r="HT187" s="89">
        <f t="shared" si="329"/>
        <v>0.13</v>
      </c>
      <c r="HU187" s="89">
        <f t="shared" si="330"/>
        <v>2.0000000000000018E-2</v>
      </c>
      <c r="HV187" s="89">
        <f t="shared" si="331"/>
        <v>0.12000000000000011</v>
      </c>
      <c r="HW187" s="90">
        <f t="shared" si="332"/>
        <v>0.16999999999999993</v>
      </c>
      <c r="HX187" s="73">
        <f>COUNTIFS($FZ$9:$FZ$497,"&gt;"&amp;FZ187,$ES$9:$ES$497,$ES187)+1</f>
        <v>15</v>
      </c>
      <c r="HY187" s="74">
        <f>COUNTIFS($GA$9:$GA$497,"&gt;"&amp;GA187,$ES$9:$ES$497,$ES187)+1</f>
        <v>18</v>
      </c>
      <c r="HZ187" s="74">
        <f>COUNTIFS($GB$9:$GB$497,"&gt;"&amp;GB187,$ES$9:$ES$497,$ES187)+1</f>
        <v>13</v>
      </c>
      <c r="IA187" s="74">
        <f>COUNTIFS($GC$9:$GC$497,"&gt;"&amp;GC187,$ES$9:$ES$497,$ES187)+1</f>
        <v>8</v>
      </c>
      <c r="IB187" s="74">
        <f>COUNTIFS($GD$9:$GD$497,"&gt;"&amp;GD187,$ES$9:$ES$497,$ES187)+1</f>
        <v>39</v>
      </c>
      <c r="IC187" s="74">
        <f>COUNTIFS($GE$9:$GE$497,"&gt;"&amp;GE187,$ES$9:$ES$497,$ES187)+1</f>
        <v>36</v>
      </c>
      <c r="ID187" s="74">
        <f>COUNTIFS($GF$9:$GF$497,"&gt;"&amp;GF187,$ES$9:$ES$497,$ES187)+1</f>
        <v>23</v>
      </c>
      <c r="IE187" s="74">
        <f>COUNTIFS($GG$9:$GG$497,"&gt;"&amp;GG187,$ES$9:$ES$497,$ES187)+1</f>
        <v>32</v>
      </c>
      <c r="IF187" s="74">
        <f>COUNTIFS($GH$9:$GH$497,"&gt;"&amp;GH187,$ES$9:$ES$497,$ES187)+1</f>
        <v>25</v>
      </c>
      <c r="IG187" s="84">
        <f>COUNTIFS($GI$9:$GI$497,"&gt;"&amp;GI187,$ES$9:$ES$497,$ES187)+1</f>
        <v>21</v>
      </c>
      <c r="IH187" s="91"/>
      <c r="II187" s="79"/>
      <c r="IJ187" s="79"/>
      <c r="IK187" s="79"/>
      <c r="IL187" s="79">
        <v>0.05</v>
      </c>
      <c r="IM187" s="92"/>
      <c r="IN187" s="93"/>
      <c r="IO187" s="94"/>
      <c r="IP187" s="95"/>
      <c r="IQ187" s="79"/>
      <c r="IR187" s="79"/>
      <c r="IS187" s="79"/>
      <c r="IT187" s="79"/>
      <c r="IU187" s="79"/>
      <c r="IV187" s="79"/>
      <c r="IW187" s="96"/>
      <c r="IX187" s="93"/>
      <c r="IY187" s="79"/>
      <c r="IZ187" s="79"/>
      <c r="JA187" s="79"/>
      <c r="JB187" s="79"/>
      <c r="JC187" s="79"/>
      <c r="JD187" s="79"/>
      <c r="JE187" s="97"/>
      <c r="JF187" s="95"/>
      <c r="JG187" s="79"/>
      <c r="JH187" s="79"/>
      <c r="JI187" s="79"/>
      <c r="JJ187" s="79"/>
      <c r="JK187" s="79">
        <v>0.1</v>
      </c>
      <c r="JL187" s="79"/>
      <c r="JM187" s="96"/>
      <c r="JN187" s="93"/>
      <c r="JO187" s="79"/>
      <c r="JP187" s="79"/>
      <c r="JQ187" s="79"/>
      <c r="JR187" s="79"/>
      <c r="JS187" s="79"/>
      <c r="JT187" s="79"/>
      <c r="JU187" s="79"/>
      <c r="JV187" s="79"/>
      <c r="JW187" s="79"/>
      <c r="JX187" s="79"/>
      <c r="JY187" s="79"/>
      <c r="JZ187" s="97"/>
      <c r="KA187" s="93"/>
      <c r="KB187" s="79"/>
      <c r="KC187" s="79"/>
      <c r="KD187" s="79"/>
      <c r="KE187" s="97"/>
      <c r="KF187" s="95"/>
      <c r="KG187" s="79"/>
      <c r="KH187" s="79"/>
      <c r="KI187" s="79"/>
      <c r="KJ187" s="79"/>
      <c r="KK187" s="98"/>
      <c r="KL187" s="79"/>
      <c r="KM187" s="79"/>
      <c r="KN187" s="79"/>
      <c r="KO187" s="79"/>
      <c r="KP187" s="79"/>
      <c r="KQ187" s="79"/>
      <c r="KR187" s="79"/>
      <c r="KS187" s="96"/>
      <c r="KT187" s="96"/>
      <c r="KU187" s="96"/>
      <c r="KV187" s="96"/>
      <c r="KW187" s="93"/>
      <c r="KX187" s="79"/>
      <c r="KY187" s="79"/>
      <c r="KZ187" s="79"/>
      <c r="LA187" s="79"/>
      <c r="LB187" s="79"/>
      <c r="LC187" s="96"/>
      <c r="LD187" s="93"/>
      <c r="LE187" s="94"/>
      <c r="LF187" s="99"/>
      <c r="LG187" s="75"/>
      <c r="LH187" s="93"/>
      <c r="LI187" s="79"/>
      <c r="LJ187" s="74"/>
      <c r="LK187" s="74"/>
      <c r="LL187" s="74"/>
      <c r="LM187" s="100"/>
      <c r="LN187" s="95"/>
      <c r="LO187" s="79"/>
      <c r="LP187" s="79"/>
      <c r="LQ187" s="79"/>
      <c r="LR187" s="96"/>
      <c r="LS187" s="93"/>
      <c r="LT187" s="79"/>
      <c r="LU187" s="79"/>
      <c r="LV187" s="79">
        <v>7.0000000000000007E-2</v>
      </c>
      <c r="LW187" s="79"/>
      <c r="LX187" s="79"/>
      <c r="LY187" s="79"/>
      <c r="LZ187" s="79"/>
      <c r="MA187" s="97"/>
      <c r="MB187" s="95"/>
      <c r="MC187" s="79"/>
      <c r="MD187" s="79"/>
      <c r="ME187" s="79"/>
      <c r="MF187" s="79"/>
      <c r="MG187" s="79"/>
      <c r="MH187" s="79"/>
      <c r="MI187" s="79"/>
      <c r="MJ187" s="79"/>
      <c r="MK187" s="79"/>
      <c r="ML187" s="79"/>
      <c r="MM187" s="79"/>
      <c r="MN187" s="98"/>
      <c r="MO187" s="98"/>
      <c r="MP187" s="96"/>
      <c r="MQ187" s="93"/>
      <c r="MR187" s="79"/>
      <c r="MS187" s="79"/>
      <c r="MT187" s="79"/>
      <c r="MU187" s="79"/>
      <c r="MV187" s="98"/>
      <c r="MW187" s="79"/>
      <c r="MX187" s="79"/>
      <c r="MY187" s="79"/>
      <c r="MZ187" s="79">
        <v>0.05</v>
      </c>
      <c r="NA187" s="79"/>
      <c r="NB187" s="79"/>
      <c r="NC187" s="79"/>
      <c r="ND187" s="96"/>
      <c r="NE187" s="96"/>
      <c r="NF187" s="96"/>
      <c r="NG187" s="96"/>
      <c r="NH187" s="93"/>
      <c r="NI187" s="79"/>
      <c r="NJ187" s="79"/>
      <c r="NK187" s="79"/>
      <c r="NL187" s="79"/>
      <c r="NM187" s="79"/>
      <c r="NN187" s="94"/>
      <c r="NO187" s="93"/>
      <c r="NP187" s="80"/>
      <c r="NQ187" s="124" t="s">
        <v>982</v>
      </c>
      <c r="NR187" s="102" t="s">
        <v>988</v>
      </c>
      <c r="NS187" s="102"/>
      <c r="NT187" s="102"/>
      <c r="NU187" s="102"/>
      <c r="NV187" s="104"/>
      <c r="NW187" s="102" t="s">
        <v>979</v>
      </c>
      <c r="NX187" s="133" t="s">
        <v>980</v>
      </c>
      <c r="NY187" s="129" t="s">
        <v>981</v>
      </c>
      <c r="NZ187" s="133" t="s">
        <v>980</v>
      </c>
      <c r="OA187" s="134"/>
      <c r="OB187" s="134"/>
      <c r="OC187" s="134"/>
      <c r="OD187" s="108">
        <f t="shared" si="333"/>
        <v>750</v>
      </c>
      <c r="OE187" s="109">
        <v>2</v>
      </c>
      <c r="OF187" s="110">
        <f t="shared" si="334"/>
        <v>36</v>
      </c>
      <c r="OG187" s="109">
        <v>7</v>
      </c>
      <c r="OH187" s="111">
        <f>ROUND(AVERAGEIF($ES$9:$ES$497,$ES187,EV$9:EV$497),0)</f>
        <v>57</v>
      </c>
      <c r="OI187" s="112">
        <f>ROUND(AVERAGEIF($ES$9:$ES$497,$ES187,EW$9:EW$497),0)</f>
        <v>69</v>
      </c>
      <c r="OJ187" s="112">
        <f>ROUND(AVERAGEIF($ES$9:$ES$497,$ES187,EX$9:EX$497),0)</f>
        <v>17</v>
      </c>
      <c r="OK187" s="112">
        <f>ROUND(AVERAGEIF($ES$9:$ES$497,$ES187,EY$9:EY$497),0)</f>
        <v>30</v>
      </c>
      <c r="OL187" s="112">
        <f>ROUND(AVERAGEIF($ES$9:$ES$497,$ES187,EZ$9:EZ$497),0)</f>
        <v>58</v>
      </c>
      <c r="OM187" s="112">
        <f>ROUND(AVERAGEIF($ES$9:$ES$497,$ES187,FA$9:FA$497),0)</f>
        <v>21</v>
      </c>
      <c r="ON187" s="112">
        <f>ROUND(AVERAGEIF($ES$9:$ES$497,$ES187,FB$9:FB$497),0)</f>
        <v>45</v>
      </c>
      <c r="OO187" s="112">
        <f>ROUND(AVERAGEIF($ES$9:$ES$497,$ES187,FC$9:FC$497),0)</f>
        <v>49</v>
      </c>
      <c r="OP187" s="112">
        <f>ROUND(AVERAGEIF($ES$9:$ES$497,$ES187,FD$9:FD$497),0)</f>
        <v>75</v>
      </c>
      <c r="OQ187" s="113">
        <f>ROUND(AVERAGEIF($ES$9:$ES$497,$ES187,FE$9:FE$497),0)</f>
        <v>66</v>
      </c>
      <c r="OR187" s="114">
        <f>ROUND(EV187/MAX(EV$9:EV$497)*100,0)</f>
        <v>39</v>
      </c>
      <c r="OS187" s="115">
        <f>ROUND(EW187/MAX(EW$9:EW$497)*100,0)</f>
        <v>66</v>
      </c>
      <c r="OT187" s="115">
        <f>ROUND(EX187/MAX(EX$9:EX$497)*100,0)</f>
        <v>23</v>
      </c>
      <c r="OU187" s="115">
        <f>ROUND(EY187/MAX(EY$9:EY$497)*100,0)</f>
        <v>25</v>
      </c>
      <c r="OV187" s="115">
        <f>ROUND(EZ187/MAX(EZ$9:EZ$497)*100,0)</f>
        <v>43</v>
      </c>
      <c r="OW187" s="115">
        <f>ROUND(FA187/MAX(FA$9:FA$497)*100,0)</f>
        <v>19</v>
      </c>
      <c r="OX187" s="115">
        <f>ROUND(FB187/MAX(FB$9:FB$497)*100,0)</f>
        <v>39</v>
      </c>
      <c r="OY187" s="116">
        <f>ROUND(FC187/MAX(FC$9:FC$497)*100,0)</f>
        <v>34</v>
      </c>
      <c r="OZ187" s="115">
        <f>ROUND(FD187/MAX(FD$9:FD$497)*100,0)</f>
        <v>55</v>
      </c>
      <c r="PA187" s="117">
        <f>ROUND(FE187/MAX(FE$9:FE$497)*100,0)</f>
        <v>31</v>
      </c>
      <c r="PB187" s="118">
        <f t="shared" si="335"/>
        <v>416</v>
      </c>
      <c r="PC187" s="115">
        <f t="shared" si="336"/>
        <v>476</v>
      </c>
      <c r="PD187" s="115">
        <f t="shared" si="337"/>
        <v>545</v>
      </c>
      <c r="PE187" s="115">
        <f t="shared" si="338"/>
        <v>484</v>
      </c>
      <c r="PF187" s="115">
        <f t="shared" si="339"/>
        <v>401</v>
      </c>
      <c r="PG187" s="119">
        <f t="shared" si="340"/>
        <v>356</v>
      </c>
      <c r="PH187" s="118">
        <f>ROUND(PB187/MAX(PB$9:PB$497)*100,0)</f>
        <v>50</v>
      </c>
      <c r="PI187" s="115">
        <f>ROUND(PC187/MAX(PC$9:PC$497)*100,0)</f>
        <v>57</v>
      </c>
      <c r="PJ187" s="115">
        <f>ROUND(PD187/MAX(PD$9:PD$497)*100,0)</f>
        <v>58</v>
      </c>
      <c r="PK187" s="115">
        <f>ROUND(PE187/MAX(PE$9:PE$497)*100,0)</f>
        <v>48</v>
      </c>
      <c r="PL187" s="115">
        <f>ROUND(PF187/MAX(PF$9:PF$497)*100,0)</f>
        <v>56</v>
      </c>
      <c r="PM187" s="119">
        <f>ROUND(PG187/MAX(PG$9:PG$497)*100,0)</f>
        <v>52</v>
      </c>
      <c r="PN187" s="118">
        <f>RANK(PH187,PH$9:PH$497,0)</f>
        <v>179</v>
      </c>
      <c r="PO187" s="115">
        <f>RANK(PI187,PI$9:PI$497,0)</f>
        <v>87</v>
      </c>
      <c r="PP187" s="115">
        <f>RANK(PJ187,PJ$9:PJ$497,0)</f>
        <v>144</v>
      </c>
      <c r="PQ187" s="115">
        <f>RANK(PK187,PK$9:PK$497,0)</f>
        <v>181</v>
      </c>
      <c r="PR187" s="115">
        <f>RANK(PL187,PL$9:PL$497,0)</f>
        <v>164</v>
      </c>
      <c r="PS187" s="119">
        <f>RANK(PM187,PM$9:PM$497,0)</f>
        <v>153</v>
      </c>
      <c r="PT187" s="120">
        <f>ROUND(FZ187/MAX(FZ$9:FZ$497)*100,0)</f>
        <v>58</v>
      </c>
      <c r="PU187" s="115">
        <f>ROUND(GA187/MAX(GA$9:GA$497)*100,0)</f>
        <v>72</v>
      </c>
      <c r="PV187" s="115">
        <f>ROUND(GB187/MAX(GB$9:GB$497)*100,0)</f>
        <v>31</v>
      </c>
      <c r="PW187" s="115">
        <f>ROUND(GC187/MAX(GC$9:GC$497)*100,0)</f>
        <v>45</v>
      </c>
      <c r="PX187" s="115">
        <f>ROUND(GD187/MAX(GD$9:GD$497)*100,0)</f>
        <v>46</v>
      </c>
      <c r="PY187" s="115">
        <f>ROUND(GE187/MAX(GE$9:GE$497)*100,0)</f>
        <v>19</v>
      </c>
      <c r="PZ187" s="115">
        <f>ROUND(GF187/MAX(GF$9:GF$497)*100,0)</f>
        <v>38</v>
      </c>
      <c r="QA187" s="116">
        <f>ROUND(GG187/MAX(GG$9:GG$497)*100,0)</f>
        <v>41</v>
      </c>
      <c r="QB187" s="115">
        <f>ROUND(GH187/MAX(GH$9:GH$497)*100,0)</f>
        <v>56</v>
      </c>
      <c r="QC187" s="121">
        <f>ROUND(GI187/MAX(GI$9:GI$497)*100,0)</f>
        <v>38</v>
      </c>
      <c r="QD187" s="120">
        <f>ROUND(AVERAGEIF($ES$9:$ES$497,$ES187,PT$9:PT$497),0)</f>
        <v>47</v>
      </c>
      <c r="QE187" s="120">
        <f>ROUND(AVERAGEIF($ES$9:$ES$497,$ES187,PU$9:PU$497),0)</f>
        <v>61</v>
      </c>
      <c r="QF187" s="120">
        <f>ROUND(AVERAGEIF($ES$9:$ES$497,$ES187,PV$9:PV$497),0)</f>
        <v>21</v>
      </c>
      <c r="QG187" s="120">
        <f>ROUND(AVERAGEIF($ES$9:$ES$497,$ES187,PW$9:PW$497),0)</f>
        <v>34</v>
      </c>
      <c r="QH187" s="120">
        <f>ROUND(AVERAGEIF($ES$9:$ES$497,$ES187,PX$9:PX$497),0)</f>
        <v>48</v>
      </c>
      <c r="QI187" s="120">
        <f>ROUND(AVERAGEIF($ES$9:$ES$497,$ES187,PY$9:PY$497),0)</f>
        <v>18</v>
      </c>
      <c r="QJ187" s="120">
        <f>ROUND(AVERAGEIF($ES$9:$ES$497,$ES187,PZ$9:PZ$497),0)</f>
        <v>31</v>
      </c>
      <c r="QK187" s="120">
        <f>ROUND(AVERAGEIF($ES$9:$ES$497,$ES187,QA$9:QA$497),0)</f>
        <v>40</v>
      </c>
      <c r="QL187" s="120">
        <f>ROUND(AVERAGEIF($ES$9:$ES$497,$ES187,QB$9:QB$497),0)</f>
        <v>51</v>
      </c>
      <c r="QM187" s="120">
        <f>ROUND(AVERAGEIF($ES$9:$ES$497,$ES187,QC$9:QC$497),0)</f>
        <v>32</v>
      </c>
      <c r="QN187" s="114">
        <f t="shared" si="354"/>
        <v>546</v>
      </c>
      <c r="QO187" s="115">
        <f t="shared" si="355"/>
        <v>606</v>
      </c>
      <c r="QP187" s="115">
        <f t="shared" si="356"/>
        <v>730</v>
      </c>
      <c r="QQ187" s="115">
        <f t="shared" si="357"/>
        <v>669</v>
      </c>
      <c r="QR187" s="115">
        <f t="shared" si="358"/>
        <v>632</v>
      </c>
      <c r="QS187" s="119">
        <f t="shared" si="359"/>
        <v>464</v>
      </c>
      <c r="QT187" s="114">
        <f>ROUND((QN187-MIN(QN$9:QN$497))/(MAX(QN$9:QN$497)-MIN(QN$9:QN$497))*100,0)</f>
        <v>49</v>
      </c>
      <c r="QU187" s="115">
        <f>ROUND((QO187-MIN(QO$9:QO$497))/(MAX(QO$9:QO$497)-MIN(QO$9:QO$497))*100,0)</f>
        <v>57</v>
      </c>
      <c r="QV187" s="115">
        <f>ROUND((QP187-MIN(QP$9:QP$497))/(MAX(QP$9:QP$497)-MIN(QP$9:QP$497))*100,0)</f>
        <v>55</v>
      </c>
      <c r="QW187" s="115">
        <f>ROUND((QQ187-MIN(QQ$9:QQ$497))/(MAX(QQ$9:QQ$497)-MIN(QQ$9:QQ$497))*100,0)</f>
        <v>48</v>
      </c>
      <c r="QX187" s="115">
        <f>ROUND((QR187-MIN(QR$9:QR$497))/(MAX(QR$9:QR$497)-MIN(QR$9:QR$497))*100,0)</f>
        <v>68</v>
      </c>
      <c r="QY187" s="115">
        <f>ROUND((QS187-MIN(QS$9:QS$497))/(MAX(QS$9:QS$497)-MIN(QS$9:QS$497))*100,0)</f>
        <v>58</v>
      </c>
      <c r="QZ187" s="114">
        <f>RANK(QN187,QN$9:QN$497,0)</f>
        <v>113</v>
      </c>
      <c r="RA187" s="115">
        <f>RANK(QO187,QO$9:QO$497,0)</f>
        <v>25</v>
      </c>
      <c r="RB187" s="115">
        <f>RANK(QP187,QP$9:QP$497,0)</f>
        <v>40</v>
      </c>
      <c r="RC187" s="115">
        <f>RANK(QQ187,QQ$9:QQ$497,0)</f>
        <v>104</v>
      </c>
      <c r="RD187" s="115">
        <f>RANK(QR187,QR$9:QR$497,0)</f>
        <v>74</v>
      </c>
      <c r="RE187" s="115">
        <f>RANK(QS187,QS$9:QS$497,0)</f>
        <v>71</v>
      </c>
      <c r="RF187" s="122"/>
      <c r="RG187" s="115">
        <f>($RH$3*(IH187+IJ187)*100*100/MAX(EX$9:EX$497)*$RO$3) +($RH$3*(II187+IJ187)*100*100/MAX(EX$9:EX$497)*$RO$4) + ($RH$3*IK187*100*100/MAX(EX$9:EX$497)*0.098)</f>
        <v>0</v>
      </c>
      <c r="RH187" s="115">
        <f>($RH$4*IL187*100*100/MAX(EZ$9:EZ$497))*$RQ$3</f>
        <v>4.6000000000000005</v>
      </c>
      <c r="RI187" s="115">
        <f>($RH$3*IM187*100*100/MAX(EY$9:EY$497))*$RQ$4</f>
        <v>0</v>
      </c>
      <c r="RJ187" s="115">
        <f>($RH$3*IN187*100*100/MAX(EX$9:EX$497))</f>
        <v>0</v>
      </c>
      <c r="RK187" s="115">
        <f>($RH$4*IO187*100*100/MAX(EZ$9:EZ$497))*$RQ$3</f>
        <v>0</v>
      </c>
      <c r="RL187" s="115">
        <f>(($RL$4*IP187*100*((100/MAX(EX$9:EX$497)+100/MAX(EZ$9:EZ$497))/2))+($RL$4*IQ187*100*((100/MAX(EX$9:EX$497)+100/MAX(EZ$9:EZ$497))/2))+($RL$4*IR187*100*((100/MAX(EX$9:EX$497)+100/MAX(EZ$9:EZ$497))/2))+($RL$4*IS187*100*((100/MAX(EX$9:EX$497)+100/MAX(EZ$9:EZ$497))/2))+($RL$4*IT187*100*((100/MAX(EX$9:EX$497)+100/MAX(EZ$9:EZ$497))/2))+($RL$4*IU187*100*((100/MAX(EX$9:EX$497)+100/MAX(EZ$9:EZ$497))/2))+($RL$4*IV187*100*((100/MAX(EX$9:EX$497)+100/MAX(EZ$9:EZ$497))/2))+($RL$4*IW187*100*((100/MAX(EX$9:EX$497)+100/MAX(EZ$9:EZ$497))/2)))*$RS$3</f>
        <v>0</v>
      </c>
      <c r="RM187" s="115">
        <f>(($RH$3*IX187*100*100/MAX(EX$9:EX$497))+($RH$3*IY187*100*100/MAX(EX$9:EX$497))+($RH$3*IZ187*100*100/MAX(EX$9:EX$497))+($RH$3*JA187*100*100/MAX(EX$9:EX$497))+($RH$3*JB187*100*100/MAX(EX$9:EX$497))+($RH$3*JC187*100*100/MAX(EX$9:EX$497))+($RH$3*JD187*100*100/MAX(EX$9:EX$497))+($RH$3*JE187*100*100/MAX(EX$9:EX$497)))*$RS$4</f>
        <v>0</v>
      </c>
      <c r="RN187" s="115">
        <f>(($RH$4*JF187*100*100/MAX(EZ$9:EZ$497)) + ($RH$4*JG187*100*100/MAX(EZ$9:EZ$497)) + ($RH$4*JH187*100*100/MAX(EZ$9:EZ$497)) + ($RH$4*JI187*100*100/MAX(EZ$9:EZ$497)) + ($RH$4*JJ187*100*100/MAX(EZ$9:EZ$497)) + ($RH$4*JK187*100*100/MAX(EZ$9:EZ$497)) + ($RH$4*JL187*100*100/MAX(EZ$9:EZ$497)) + ($RH$4*JM187*100*100/MAX(EZ$9:EZ$497)))*$RU$3</f>
        <v>1.8400000000000003</v>
      </c>
      <c r="RO187" s="115">
        <f>(($RL$4*JN187*100*((100/MAX(EX$9:EX$497)+100/MAX(EZ$9:EZ$497))/2))+($RL$4*JO187*100*((100/MAX(EX$9:EX$497)+100/MAX(EZ$9:EZ$497))/2))+($RL$4*JP187*100*((100/MAX(EX$9:EX$497)+100/MAX(EZ$9:EZ$497))/2))+($RL$4*JQ187*100*((100/MAX(EX$9:EX$497)+100/MAX(EZ$9:EZ$497))/2))+($RL$4*JR187*100*((100/MAX(EX$9:EX$497)+100/MAX(EZ$9:EZ$497))/2))+($RL$4*JS187*100*((100/MAX(EX$9:EX$497)+100/MAX(EZ$9:EZ$497))/2))+($RL$4*JT187*100*((100/MAX(EX$9:EX$497)+100/MAX(EZ$9:EZ$497))/2))+($RL$4*JU187*100*((100/MAX(EX$9:EX$497)+100/MAX(EZ$9:EZ$497))/2))+($RL$4*JV187*100*((100/MAX(EX$9:EX$497)+100/MAX(EZ$9:EZ$497))/2))+($RL$4*JW187*100*((100/MAX(EX$9:EX$497)+100/MAX(EZ$9:EZ$497))/2))+($RL$4*JX187*100*((100/MAX(EX$9:EX$497)+100/MAX(EZ$9:EZ$497))/2))+($RL$4*JY187*100*((100/MAX(EX$9:EX$497)+100/MAX(EZ$9:EZ$497))/2))+($RL$4*JZ187*100*((100/MAX(EX$9:EX$497)+100/MAX(EZ$9:EZ$497))/2)))*$RW$3/2</f>
        <v>0</v>
      </c>
      <c r="RP187" s="119">
        <f>($RJ$3*KA187*100*100/MAX(FA$9:FA$497)) + ($RJ$3*KB187*100*100/MAX(FA$9:FA$497)/2) + ($RJ$3*KC187*100*100/MAX(FA$9:FA$497)/2) + ($RJ$3*KD187*100*100/MAX(FA$9:FA$497)/4) + ($RJ$3*KE187*100*100/MAX(FA$9:FA$497)/4)</f>
        <v>0</v>
      </c>
      <c r="RQ187" s="118">
        <f>($RL$4*KF187*100*((100/MAX(EX$9:EX$497)+100/MAX(EZ$9:EZ$497)))) * ($RO$3/2) + (($RL$4*KG187*100*((100/MAX(EX$9:EX$497)+100/MAX(EZ$9:EZ$497))))+($RL$4*KH187*100*((100/MAX(EX$9:EX$497)+100/MAX(EZ$9:EZ$497))))+($RL$4*KI187*100*((100/MAX(EX$9:EX$497)+100/MAX(EZ$9:EZ$497))))+($RL$4*KJ187*100*((100/MAX(EX$9:EX$497)+100/MAX(EZ$9:EZ$497))))+($RL$4*KK187*100*((100/MAX(EX$9:EX$497)+100/MAX(EZ$9:EZ$497))))+($RL$4*KL187*100*((100/MAX(EX$9:EX$497)+100/MAX(EZ$9:EZ$497))))+($RL$4*KM187*100*((100/MAX(EX$9:EX$497)+100/MAX(EZ$9:EZ$497))))+($RL$4*KN187*100*((100/MAX(EX$9:EX$497)+100/MAX(EZ$9:EZ$497))))+($RL$4*KO187*100*((100/MAX(EX$9:EX$497)+100/MAX(EZ$9:EZ$497))))+($RL$4*KP187*100*((100/MAX(EX$9:EX$497)+100/MAX(EZ$9:EZ$497))))+($RL$4*KQ187*100*((100/MAX(EX$9:EX$497)+100/MAX(EZ$9:EZ$497))))+($RL$4*KR187*100*((100/MAX(EX$9:EX$497)+100/MAX(EZ$9:EZ$497))))+($RL$4*KS187*100*((100/MAX(EX$9:EX$497)+100/MAX(EZ$9:EZ$497))))+($RL$4*KV187*100*((100/MAX(EX$9:EX$497)+100/MAX(EZ$9:EZ$497))))) * (($RO$3+$RO$4)/6)</f>
        <v>0</v>
      </c>
      <c r="RR187" s="115">
        <f>(($RL$4*KW187*100*((100/MAX(EX$9:EX$497)+100/MAX(EZ$9:EZ$497))))) * ($RO$3/2) + (($RL$4*KX187*100*((100/MAX(EX$9:EX$497)+100/MAX(EZ$9:EZ$497))))+($RL$4*KY187*100*((100/MAX(EX$9:EX$497)+100/MAX(EZ$9:EZ$497))))+($RL$4*KZ187*100*((100/MAX(EX$9:EX$497)+100/MAX(EZ$9:EZ$497))))+($RL$4*LA187*100*((100/MAX(EX$9:EX$497)+100/MAX(EZ$9:EZ$497))))+($RL$4*LB187*100*((100/MAX(EX$9:EX$497)+100/MAX(EZ$9:EZ$497))))+($RL$4*LC187*100*((100/MAX(EX$9:EX$497)+100/MAX(EZ$9:EZ$497))))) * (($RO$3+$RO$4)/6)</f>
        <v>0</v>
      </c>
      <c r="RS187" s="119">
        <f>(($RL$4*LD187*100*((100/MAX(EX$9:EX$497)+100/MAX(EZ$9:EZ$497))))+($RL$4*LE187*100*((100/MAX(EX$9:EX$497)+100/MAX(EZ$9:EZ$497))))) * (($RO$3+$RO$4)/6)</f>
        <v>0</v>
      </c>
      <c r="RT187" s="118">
        <f>($RJ$4*LH187*100*(100/MAX(EV$9:EV$497)))+($RJ$4*LI187*100*(100/MAX(EV$9:EV$497)))</f>
        <v>0</v>
      </c>
      <c r="RU187" s="119">
        <f>($RJ$4*LJ187*(100/MAX(EV$9:EV$497)))/2 + ($RL$3*LK187*(100/MAX(EW$9:EW$497))) + ($RJ$4*LL187*(100/MAX(EV$9:EV$497)))/4 + ($RL$3*LM187*(100/MAX(EW$9:EW$497)))</f>
        <v>0</v>
      </c>
      <c r="RV187" s="118">
        <f>($RJ$4*LN187*100*100/MAX(EV$9:EV$497)/2)+($RJ$4*LO187*100*100/MAX(EV$9:EV$497)/2)+($RJ$4*LP187*100*100/MAX(EV$9:EV$497))+($RJ$4*LQ187*100*100/MAX(EV$9:EV$497))+($RJ$4*LR187*100*100/MAX(EV$9:EV$497))</f>
        <v>0</v>
      </c>
      <c r="RW187" s="115">
        <f>($RJ$4*LS187*100*100/MAX(EV$9:EV$497)) + (($RJ$4*LT187*100*100/MAX(EV$9:EV$497))+($RJ$4*LU187*100*100/MAX(EV$9:EV$497))+($RJ$4*LV187*100*100/MAX(EV$9:EV$497))+($RJ$4*LW187*100*100/MAX(EV$9:EV$497))+($RJ$4*LX187*100*100/MAX(EV$9:EV$497))+($RJ$4*LY187*100*100/MAX(EV$9:EV$497))+($RJ$4*LZ187*100*100/MAX(EV$9:EV$497))+($RJ$4*MA187*100*100/MAX(EV$9:EV$497)))/2</f>
        <v>5.8988764044943833</v>
      </c>
      <c r="RX187" s="119">
        <f>($RJ$4*MB187*100*100/MAX(EV$9:EV$497))+($RJ$4*MC187*100*100/MAX(EV$9:EV$497))+($RJ$4*MD187*100*100/MAX(EV$9:EV$497))+($RJ$4*ME187*100*100/MAX(EV$9:EV$497))+($RJ$4*MF187*100*100/MAX(EV$9:EV$497))+($RJ$4*MG187*100*100/MAX(EV$9:EV$497))+($RJ$4*MH187*100*100/MAX(EV$9:EV$497))+($RJ$4*MI187*100*100/MAX(EV$9:EV$497))+($RJ$4*MJ187*100*100/MAX(EV$9:EV$497))+($RJ$4*MK187*100*100/MAX(EV$9:EV$497))+($RJ$4*ML187*100*100/MAX(EV$9:EV$497))+($RJ$4*MM187*100*100/MAX(EV$9:EV$497))+($RJ$4*MN187*100*100/MAX(EV$9:EV$497))</f>
        <v>0</v>
      </c>
      <c r="RY187" s="118">
        <f>($RJ$4*MQ187*100*100/MAX(EV$9:EV$497))/2 + (($RJ$4*MR187*100*100/MAX(EV$9:EV$497))+($RJ$4*MS187*100*100/MAX(EV$9:EV$497))+($RJ$4*MT187*100*100/MAX(EV$9:EV$497))+($RJ$4*MU187*100*100/MAX(EV$9:EV$497))+($RJ$4*MV187*100*100/MAX(EV$9:EV$497))+($RJ$4*MW187*100*100/MAX(EV$9:EV$497))+($RJ$4*MX187*100*100/MAX(EV$9:EV$497))+($RJ$4*MY187*100*100/MAX(EV$9:EV$497))+($RJ$4*MZ187*100*100/MAX(EV$9:EV$497))+($RJ$4*NA187*100*100/MAX(EV$9:EV$497))+($RJ$4*NB187*100*100/MAX(EV$9:EV$497))+($RJ$4*NC187*100*100/MAX(EV$9:EV$497))+($RJ$4*ND187*100*100/MAX(EV$9:EV$497))+($RJ$4*NG187*100*100/MAX(EV$9:EV$497)))/4</f>
        <v>2.106741573033708</v>
      </c>
      <c r="RZ187" s="115">
        <f>($RJ$4*NH187*100*100/MAX(EV$9:EV$497))/2 + (($RJ$4*NI187*100*100/MAX(EV$9:EV$497))+($RJ$4*NJ187*100*100/MAX(EV$9:EV$497))+($RJ$4*NK187*100*100/MAX(EV$9:EV$497))+($RJ$4*NL187*100*100/MAX(EV$9:EV$497))+($RJ$4*NM187*100*100/MAX(EV$9:EV$497))+($RJ$4*NN187*100*100/MAX(EV$9:EV$497)))/4</f>
        <v>0</v>
      </c>
      <c r="SA187" s="117">
        <f>(($RJ$4*NO187*100*100/MAX(EV$9:EV$497))+($RJ$4*NP187*100*100/MAX(EV$9:EV$497)))/4</f>
        <v>0</v>
      </c>
      <c r="SB187" s="118">
        <f t="shared" si="341"/>
        <v>14.445617977528094</v>
      </c>
      <c r="SC187" s="115">
        <f t="shared" si="342"/>
        <v>1.6011235955056182</v>
      </c>
      <c r="SD187" s="115">
        <f t="shared" si="343"/>
        <v>30.05740449438203</v>
      </c>
      <c r="SE187" s="115">
        <f t="shared" si="344"/>
        <v>1.6011235955056182</v>
      </c>
      <c r="SF187" s="115">
        <f t="shared" si="345"/>
        <v>2.0014044943820228</v>
      </c>
      <c r="SG187" s="115">
        <f t="shared" si="346"/>
        <v>8.0056179775280913</v>
      </c>
      <c r="SH187" s="115">
        <f>ROUND(SB187/MAX(SB$9:SB$497)*100,0)</f>
        <v>18</v>
      </c>
      <c r="SI187" s="115">
        <f>ROUND(SC187/MAX(SC$9:SC$497)*100,0)</f>
        <v>2</v>
      </c>
      <c r="SJ187" s="115">
        <f>ROUND(SD187/MAX(SD$9:SD$497)*100,0)</f>
        <v>48</v>
      </c>
      <c r="SK187" s="115">
        <f>ROUND(SE187/MAX(SE$9:SE$497)*100,0)</f>
        <v>1</v>
      </c>
      <c r="SL187" s="115">
        <f>ROUND(SF187/MAX(SF$9:SF$497)*100,0)</f>
        <v>5</v>
      </c>
      <c r="SM187" s="121">
        <f>ROUND(SG187/MAX(SG$9:SG$497)*100,0)</f>
        <v>8</v>
      </c>
      <c r="SN187" s="115">
        <f>ROUND(AVERAGEIF($ES$9:$ES$497,$ES187,SH$9:SH$497),0)</f>
        <v>12</v>
      </c>
      <c r="SO187" s="115">
        <f>ROUND(AVERAGEIF($ES$9:$ES$497,$ES187,SI$9:SI$497),0)</f>
        <v>5</v>
      </c>
      <c r="SP187" s="115">
        <f>ROUND(AVERAGEIF($ES$9:$ES$497,$ES187,SJ$9:SJ$497),0)</f>
        <v>26</v>
      </c>
      <c r="SQ187" s="115">
        <f>ROUND(AVERAGEIF($ES$9:$ES$497,$ES187,SK$9:SK$497),0)</f>
        <v>6</v>
      </c>
      <c r="SR187" s="115">
        <f>ROUND(AVERAGEIF($ES$9:$ES$497,$ES187,SL$9:SL$497),0)</f>
        <v>8</v>
      </c>
      <c r="SS187" s="121">
        <f>ROUND(AVERAGEIF($ES$9:$ES$497,$ES187,SM$9:SM$497),0)</f>
        <v>4</v>
      </c>
      <c r="ST187" s="114">
        <f>RANK(SB187,SB$9:SB$497,0)</f>
        <v>216</v>
      </c>
      <c r="SU187" s="115">
        <f>RANK(SC187,SC$9:SC$497,0)</f>
        <v>228</v>
      </c>
      <c r="SV187" s="115">
        <f>RANK(SD187,SD$9:SD$497,0)</f>
        <v>18</v>
      </c>
      <c r="SW187" s="115">
        <f>RANK(SE187,SE$9:SE$497,0)</f>
        <v>228</v>
      </c>
      <c r="SX187" s="115">
        <f>RANK(SF187,SF$9:SF$497,0)</f>
        <v>174</v>
      </c>
      <c r="SY187" s="115">
        <f>RANK(SG187,SG$9:SG$497,0)</f>
        <v>142</v>
      </c>
      <c r="SZ187" s="115">
        <f>COUNTIFS(SB$9:SB$497,"&gt;"&amp;SB187,$ES$9:$ES$497,$ES187)+1</f>
        <v>23</v>
      </c>
      <c r="TA187" s="115">
        <f>COUNTIFS(SC$9:SC$497,"&gt;"&amp;SC187,$ES$9:$ES$497,$ES187)+1</f>
        <v>31</v>
      </c>
      <c r="TB187" s="115">
        <f>COUNTIFS(SD$9:SD$497,"&gt;"&amp;SD187,$ES$9:$ES$497,$ES187)+1</f>
        <v>17</v>
      </c>
      <c r="TC187" s="115">
        <f>COUNTIFS(SE$9:SE$497,"&gt;"&amp;SE187,$ES$9:$ES$497,$ES187)+1</f>
        <v>31</v>
      </c>
      <c r="TD187" s="115">
        <f>COUNTIFS(SF$9:SF$497,"&gt;"&amp;SF187,$ES$9:$ES$497,$ES187)+1</f>
        <v>31</v>
      </c>
      <c r="TE187" s="117">
        <f>COUNTIFS(SG$9:SG$497,"&gt;"&amp;SG187,$ES$9:$ES$497,$ES187)+1</f>
        <v>21</v>
      </c>
      <c r="TF187" s="118">
        <f t="shared" si="347"/>
        <v>76</v>
      </c>
      <c r="TG187" s="115">
        <f t="shared" si="348"/>
        <v>52</v>
      </c>
      <c r="TH187" s="115">
        <f t="shared" si="349"/>
        <v>105</v>
      </c>
      <c r="TI187" s="115">
        <f t="shared" si="350"/>
        <v>59</v>
      </c>
      <c r="TJ187" s="115">
        <f t="shared" si="351"/>
        <v>53</v>
      </c>
      <c r="TK187" s="115">
        <f t="shared" si="352"/>
        <v>64</v>
      </c>
      <c r="TL187" s="117">
        <f t="shared" si="353"/>
        <v>60</v>
      </c>
      <c r="TM187" s="118">
        <f>ROUND(TF187/MAX(TF$9:TF$497)*100,0)</f>
        <v>42</v>
      </c>
      <c r="TN187" s="115">
        <f>ROUND(TG187/MAX(TG$9:TG$497)*100,0)</f>
        <v>29</v>
      </c>
      <c r="TO187" s="115">
        <f>ROUND(TH187/MAX(TH$9:TH$497)*100,0)</f>
        <v>58</v>
      </c>
      <c r="TP187" s="115">
        <f>ROUND(TI187/MAX(TI$9:TI$497)*100,0)</f>
        <v>33</v>
      </c>
      <c r="TQ187" s="115">
        <f>ROUND(TJ187/MAX(TJ$9:TJ$497)*100,0)</f>
        <v>27</v>
      </c>
      <c r="TR187" s="115">
        <f>ROUND(TK187/MAX(TK$9:TK$497)*100,0)</f>
        <v>33</v>
      </c>
      <c r="TS187" s="119">
        <f>ROUND(TL187/MAX(TL$9:TL$497)*100,0)</f>
        <v>31</v>
      </c>
      <c r="TT187" s="120">
        <f>RANK(TM187,TM$9:TM$497,0)</f>
        <v>208</v>
      </c>
      <c r="TU187" s="115">
        <f>RANK(TN187,TN$9:TN$497,0)</f>
        <v>218</v>
      </c>
      <c r="TV187" s="115">
        <f>RANK(TO187,TO$9:TO$497,0)</f>
        <v>28</v>
      </c>
      <c r="TW187" s="115">
        <f>RANK(TP187,TP$9:TP$497,0)</f>
        <v>191</v>
      </c>
      <c r="TX187" s="115">
        <f>RANK(TQ187,TQ$9:TQ$497,0)</f>
        <v>178</v>
      </c>
      <c r="TY187" s="115">
        <f>RANK(TR187,TR$9:TR$497,0)</f>
        <v>156</v>
      </c>
      <c r="TZ187" s="121">
        <f>RANK(TS187,TS$9:TS$497,0)</f>
        <v>145</v>
      </c>
      <c r="UA187" s="132"/>
      <c r="UB187" s="7" t="s">
        <v>1</v>
      </c>
    </row>
    <row r="188" spans="1:548" x14ac:dyDescent="0.15">
      <c r="A188" s="62">
        <v>180</v>
      </c>
      <c r="B188" s="203" t="s">
        <v>988</v>
      </c>
      <c r="C188" s="63"/>
      <c r="D188" s="63"/>
      <c r="E188" s="64" t="s">
        <v>518</v>
      </c>
      <c r="F188" s="65">
        <v>27</v>
      </c>
      <c r="G188" s="65" t="s">
        <v>908</v>
      </c>
      <c r="H188" s="65" t="s">
        <v>969</v>
      </c>
      <c r="I188" s="66" t="s">
        <v>521</v>
      </c>
      <c r="J188" s="67" t="s">
        <v>521</v>
      </c>
      <c r="K188" s="67" t="s">
        <v>521</v>
      </c>
      <c r="L188" s="67" t="s">
        <v>521</v>
      </c>
      <c r="M188" s="67" t="s">
        <v>521</v>
      </c>
      <c r="N188" s="67" t="s">
        <v>521</v>
      </c>
      <c r="O188" s="67" t="s">
        <v>521</v>
      </c>
      <c r="P188" s="67" t="s">
        <v>521</v>
      </c>
      <c r="Q188" s="67" t="s">
        <v>521</v>
      </c>
      <c r="R188" s="68" t="s">
        <v>521</v>
      </c>
      <c r="S188" s="69" t="s">
        <v>521</v>
      </c>
      <c r="T188" s="67" t="s">
        <v>521</v>
      </c>
      <c r="U188" s="67" t="s">
        <v>521</v>
      </c>
      <c r="V188" s="67" t="s">
        <v>521</v>
      </c>
      <c r="W188" s="67" t="s">
        <v>521</v>
      </c>
      <c r="X188" s="67" t="s">
        <v>521</v>
      </c>
      <c r="Y188" s="67" t="s">
        <v>521</v>
      </c>
      <c r="Z188" s="67" t="s">
        <v>521</v>
      </c>
      <c r="AA188" s="67" t="s">
        <v>521</v>
      </c>
      <c r="AB188" s="68" t="s">
        <v>521</v>
      </c>
      <c r="AC188" s="69" t="s">
        <v>521</v>
      </c>
      <c r="AD188" s="67" t="s">
        <v>521</v>
      </c>
      <c r="AE188" s="67" t="s">
        <v>521</v>
      </c>
      <c r="AF188" s="67" t="s">
        <v>521</v>
      </c>
      <c r="AG188" s="67" t="s">
        <v>521</v>
      </c>
      <c r="AH188" s="67" t="s">
        <v>521</v>
      </c>
      <c r="AI188" s="67" t="s">
        <v>521</v>
      </c>
      <c r="AJ188" s="67" t="s">
        <v>521</v>
      </c>
      <c r="AK188" s="67" t="s">
        <v>521</v>
      </c>
      <c r="AL188" s="68" t="s">
        <v>521</v>
      </c>
      <c r="AM188" s="69" t="s">
        <v>521</v>
      </c>
      <c r="AN188" s="67" t="s">
        <v>521</v>
      </c>
      <c r="AO188" s="67" t="s">
        <v>521</v>
      </c>
      <c r="AP188" s="67" t="s">
        <v>521</v>
      </c>
      <c r="AQ188" s="67" t="s">
        <v>521</v>
      </c>
      <c r="AR188" s="67" t="s">
        <v>521</v>
      </c>
      <c r="AS188" s="67" t="s">
        <v>521</v>
      </c>
      <c r="AT188" s="67" t="s">
        <v>521</v>
      </c>
      <c r="AU188" s="67" t="s">
        <v>521</v>
      </c>
      <c r="AV188" s="68" t="s">
        <v>521</v>
      </c>
      <c r="AW188" s="69" t="s">
        <v>521</v>
      </c>
      <c r="AX188" s="67" t="s">
        <v>521</v>
      </c>
      <c r="AY188" s="67" t="s">
        <v>521</v>
      </c>
      <c r="AZ188" s="67" t="s">
        <v>521</v>
      </c>
      <c r="BA188" s="67" t="s">
        <v>521</v>
      </c>
      <c r="BB188" s="67" t="s">
        <v>521</v>
      </c>
      <c r="BC188" s="67" t="s">
        <v>521</v>
      </c>
      <c r="BD188" s="67" t="s">
        <v>521</v>
      </c>
      <c r="BE188" s="67" t="s">
        <v>521</v>
      </c>
      <c r="BF188" s="68" t="s">
        <v>521</v>
      </c>
      <c r="BG188" s="69" t="s">
        <v>521</v>
      </c>
      <c r="BH188" s="67" t="s">
        <v>521</v>
      </c>
      <c r="BI188" s="67" t="s">
        <v>521</v>
      </c>
      <c r="BJ188" s="67" t="s">
        <v>521</v>
      </c>
      <c r="BK188" s="67" t="s">
        <v>521</v>
      </c>
      <c r="BL188" s="67" t="s">
        <v>521</v>
      </c>
      <c r="BM188" s="67" t="s">
        <v>521</v>
      </c>
      <c r="BN188" s="67" t="s">
        <v>521</v>
      </c>
      <c r="BO188" s="67" t="s">
        <v>521</v>
      </c>
      <c r="BP188" s="68" t="s">
        <v>521</v>
      </c>
      <c r="BQ188" s="70" t="s">
        <v>521</v>
      </c>
      <c r="BR188" s="67" t="s">
        <v>521</v>
      </c>
      <c r="BS188" s="67" t="s">
        <v>521</v>
      </c>
      <c r="BT188" s="67" t="s">
        <v>521</v>
      </c>
      <c r="BU188" s="67" t="s">
        <v>521</v>
      </c>
      <c r="BV188" s="67" t="s">
        <v>521</v>
      </c>
      <c r="BW188" s="67" t="s">
        <v>521</v>
      </c>
      <c r="BX188" s="67" t="s">
        <v>521</v>
      </c>
      <c r="BY188" s="67" t="s">
        <v>521</v>
      </c>
      <c r="BZ188" s="68" t="s">
        <v>521</v>
      </c>
      <c r="CA188" s="69" t="s">
        <v>521</v>
      </c>
      <c r="CB188" s="67" t="s">
        <v>521</v>
      </c>
      <c r="CC188" s="67" t="s">
        <v>521</v>
      </c>
      <c r="CD188" s="67" t="s">
        <v>521</v>
      </c>
      <c r="CE188" s="67" t="s">
        <v>521</v>
      </c>
      <c r="CF188" s="67" t="s">
        <v>521</v>
      </c>
      <c r="CG188" s="67" t="s">
        <v>521</v>
      </c>
      <c r="CH188" s="67" t="s">
        <v>521</v>
      </c>
      <c r="CI188" s="67" t="s">
        <v>521</v>
      </c>
      <c r="CJ188" s="68" t="s">
        <v>521</v>
      </c>
      <c r="CK188" s="69" t="s">
        <v>521</v>
      </c>
      <c r="CL188" s="67" t="s">
        <v>521</v>
      </c>
      <c r="CM188" s="67" t="s">
        <v>521</v>
      </c>
      <c r="CN188" s="67" t="s">
        <v>521</v>
      </c>
      <c r="CO188" s="67" t="s">
        <v>521</v>
      </c>
      <c r="CP188" s="67" t="s">
        <v>521</v>
      </c>
      <c r="CQ188" s="67" t="s">
        <v>521</v>
      </c>
      <c r="CR188" s="67" t="s">
        <v>521</v>
      </c>
      <c r="CS188" s="67" t="s">
        <v>521</v>
      </c>
      <c r="CT188" s="68" t="s">
        <v>521</v>
      </c>
      <c r="CU188" s="69" t="s">
        <v>521</v>
      </c>
      <c r="CV188" s="67" t="s">
        <v>521</v>
      </c>
      <c r="CW188" s="67" t="s">
        <v>521</v>
      </c>
      <c r="CX188" s="67" t="s">
        <v>521</v>
      </c>
      <c r="CY188" s="67" t="s">
        <v>521</v>
      </c>
      <c r="CZ188" s="67" t="s">
        <v>521</v>
      </c>
      <c r="DA188" s="67" t="s">
        <v>521</v>
      </c>
      <c r="DB188" s="67" t="s">
        <v>521</v>
      </c>
      <c r="DC188" s="67" t="s">
        <v>521</v>
      </c>
      <c r="DD188" s="68" t="s">
        <v>521</v>
      </c>
      <c r="DE188" s="69" t="s">
        <v>521</v>
      </c>
      <c r="DF188" s="71" t="s">
        <v>521</v>
      </c>
      <c r="DG188" s="67" t="s">
        <v>521</v>
      </c>
      <c r="DH188" s="67" t="s">
        <v>521</v>
      </c>
      <c r="DI188" s="67" t="s">
        <v>521</v>
      </c>
      <c r="DJ188" s="67" t="s">
        <v>521</v>
      </c>
      <c r="DK188" s="67" t="s">
        <v>521</v>
      </c>
      <c r="DL188" s="67" t="s">
        <v>521</v>
      </c>
      <c r="DM188" s="67" t="s">
        <v>521</v>
      </c>
      <c r="DN188" s="68" t="s">
        <v>521</v>
      </c>
      <c r="DO188" s="70" t="s">
        <v>521</v>
      </c>
      <c r="DP188" s="71" t="s">
        <v>521</v>
      </c>
      <c r="DQ188" s="67" t="s">
        <v>521</v>
      </c>
      <c r="DR188" s="67" t="s">
        <v>521</v>
      </c>
      <c r="DS188" s="67" t="s">
        <v>521</v>
      </c>
      <c r="DT188" s="67" t="s">
        <v>521</v>
      </c>
      <c r="DU188" s="67" t="s">
        <v>521</v>
      </c>
      <c r="DV188" s="67" t="s">
        <v>521</v>
      </c>
      <c r="DW188" s="67" t="s">
        <v>521</v>
      </c>
      <c r="DX188" s="72" t="s">
        <v>521</v>
      </c>
      <c r="DY188" s="73" t="s">
        <v>522</v>
      </c>
      <c r="DZ188" s="74">
        <v>4</v>
      </c>
      <c r="EA188" s="74">
        <v>4</v>
      </c>
      <c r="EB188" s="74">
        <v>4</v>
      </c>
      <c r="EC188" s="75">
        <v>5</v>
      </c>
      <c r="ED188" s="76" t="s">
        <v>522</v>
      </c>
      <c r="EE188" s="74">
        <f t="shared" si="303"/>
        <v>4</v>
      </c>
      <c r="EF188" s="74">
        <f t="shared" si="304"/>
        <v>16</v>
      </c>
      <c r="EG188" s="74">
        <f t="shared" si="305"/>
        <v>64</v>
      </c>
      <c r="EH188" s="77">
        <f t="shared" si="306"/>
        <v>320</v>
      </c>
      <c r="EI188" s="73">
        <v>20</v>
      </c>
      <c r="EJ188" s="74">
        <v>150</v>
      </c>
      <c r="EK188" s="74">
        <v>900</v>
      </c>
      <c r="EL188" s="74">
        <v>1500</v>
      </c>
      <c r="EM188" s="75">
        <v>4500</v>
      </c>
      <c r="EN188" s="78">
        <v>1</v>
      </c>
      <c r="EO188" s="79">
        <f t="shared" si="307"/>
        <v>1.875</v>
      </c>
      <c r="EP188" s="79">
        <f t="shared" si="308"/>
        <v>2.8125</v>
      </c>
      <c r="EQ188" s="79">
        <f t="shared" si="309"/>
        <v>1.171875</v>
      </c>
      <c r="ER188" s="80">
        <f t="shared" si="310"/>
        <v>0.703125</v>
      </c>
      <c r="ES188" s="128" t="s">
        <v>564</v>
      </c>
      <c r="ET188" s="82" t="s">
        <v>801</v>
      </c>
      <c r="EU188" s="83">
        <v>5</v>
      </c>
      <c r="EV188" s="73">
        <v>34</v>
      </c>
      <c r="EW188" s="74">
        <v>23</v>
      </c>
      <c r="EX188" s="74">
        <v>19</v>
      </c>
      <c r="EY188" s="74">
        <v>18</v>
      </c>
      <c r="EZ188" s="74">
        <v>10</v>
      </c>
      <c r="FA188" s="74">
        <v>11</v>
      </c>
      <c r="FB188" s="74">
        <v>36</v>
      </c>
      <c r="FC188" s="74">
        <v>27</v>
      </c>
      <c r="FD188" s="74">
        <f t="shared" si="311"/>
        <v>29</v>
      </c>
      <c r="FE188" s="84">
        <f t="shared" si="312"/>
        <v>46</v>
      </c>
      <c r="FF188" s="73">
        <f>RANK(EV188,$EV$9:$EV$497,0)</f>
        <v>346</v>
      </c>
      <c r="FG188" s="74">
        <f>RANK(EW188,$EW$9:$EW$497,0)</f>
        <v>327</v>
      </c>
      <c r="FH188" s="74">
        <f>RANK(EX188,$EX$9:$EX$497,0)</f>
        <v>311</v>
      </c>
      <c r="FI188" s="74">
        <f>RANK(EY188,$EY$9:$EY$497,0)</f>
        <v>322</v>
      </c>
      <c r="FJ188" s="74">
        <f>RANK(EZ188,$EZ$9:$EZ$497,0)</f>
        <v>327</v>
      </c>
      <c r="FK188" s="74">
        <f>RANK(FA188,$FA$9:$FA$497,0)</f>
        <v>295</v>
      </c>
      <c r="FL188" s="74">
        <f>RANK(FB188,$FB$9:$FB$497,0)</f>
        <v>227</v>
      </c>
      <c r="FM188" s="74">
        <f>RANK(FC188,$FC$9:$FC$497,0)</f>
        <v>292</v>
      </c>
      <c r="FN188" s="74">
        <f>RANK(FD188,$FD$9:$FD$497,0)</f>
        <v>368</v>
      </c>
      <c r="FO188" s="84">
        <f>RANK(FE188,$FE$9:$FE$497,0)</f>
        <v>323</v>
      </c>
      <c r="FP188" s="73">
        <f>COUNTIFS($EV$9:$EV$497,"&gt;"&amp;EV188,$ES$9:$ES$497,ES188)+1</f>
        <v>76</v>
      </c>
      <c r="FQ188" s="74">
        <f>COUNTIFS($EW$9:$EW$497,"&gt;"&amp;EW188,$ES$9:$ES$497,ES188)+1</f>
        <v>83</v>
      </c>
      <c r="FR188" s="74">
        <f>COUNTIFS($EX$9:$EX$497,"&gt;"&amp;EX188,$ES$9:$ES$497,ES188)+1</f>
        <v>82</v>
      </c>
      <c r="FS188" s="74">
        <f>COUNTIFS($EY$9:$EY$497,"&gt;"&amp;EY188,$ES$9:$ES$497,ES188)+1</f>
        <v>78</v>
      </c>
      <c r="FT188" s="74">
        <f>COUNTIFS($EZ$9:$EZ$497,"&gt;"&amp;EZ188,$ES$9:$ES$497,ES188)+1</f>
        <v>83</v>
      </c>
      <c r="FU188" s="74">
        <f>COUNTIFS($FA$9:$FA$497,"&gt;"&amp;FA188,$ES$9:$ES$497,ES188)+1</f>
        <v>83</v>
      </c>
      <c r="FV188" s="74">
        <f>COUNTIFS($FB$9:$FB$497,"&gt;"&amp;FB188,$ES$9:$ES$497,ES188)+1</f>
        <v>79</v>
      </c>
      <c r="FW188" s="74">
        <f>COUNTIFS($FC$9:$FC$497,"&gt;"&amp;FC188,$ES$9:$ES$497,ES188)+1</f>
        <v>80</v>
      </c>
      <c r="FX188" s="74">
        <f>COUNTIFS($FD$9:$FD$497,"&gt;"&amp;FD188,$ES$9:$ES$497,ES188)+1</f>
        <v>84</v>
      </c>
      <c r="FY188" s="84">
        <f>COUNTIFS($FE$9:$FE$497,"&gt;"&amp;FE188,$ES$9:$ES$497,ES188)+1</f>
        <v>81</v>
      </c>
      <c r="FZ188" s="85">
        <f t="shared" si="313"/>
        <v>1.26</v>
      </c>
      <c r="GA188" s="86">
        <f t="shared" si="314"/>
        <v>0.85</v>
      </c>
      <c r="GB188" s="86">
        <f t="shared" si="315"/>
        <v>0.7</v>
      </c>
      <c r="GC188" s="86">
        <f t="shared" si="316"/>
        <v>0.67</v>
      </c>
      <c r="GD188" s="86">
        <f t="shared" si="317"/>
        <v>0.37</v>
      </c>
      <c r="GE188" s="86">
        <f t="shared" si="318"/>
        <v>0.41</v>
      </c>
      <c r="GF188" s="86">
        <f t="shared" si="319"/>
        <v>1.33</v>
      </c>
      <c r="GG188" s="86">
        <f t="shared" si="320"/>
        <v>1</v>
      </c>
      <c r="GH188" s="86">
        <f t="shared" si="321"/>
        <v>1.07</v>
      </c>
      <c r="GI188" s="87">
        <f t="shared" si="322"/>
        <v>1.7</v>
      </c>
      <c r="GJ188" s="85">
        <f>ROUND(((FZ188-AVERAGE(FZ$9:FZ$497))/STDEVP(FZ$9:FZ$497)*10+50),2)</f>
        <v>61.42</v>
      </c>
      <c r="GK188" s="86">
        <f>ROUND(((GA188-AVERAGE(GA$9:GA$497))/STDEVP(GA$9:GA$497)*10+50),2)</f>
        <v>54.77</v>
      </c>
      <c r="GL188" s="86">
        <f>ROUND(((GB188-AVERAGE(GB$9:GB$497))/STDEVP(GB$9:GB$497)*10+50),2)</f>
        <v>54.4</v>
      </c>
      <c r="GM188" s="86">
        <f>ROUND(((GC188-AVERAGE(GC$9:GC$497))/STDEVP(GC$9:GC$497)*10+50),2)</f>
        <v>57.21</v>
      </c>
      <c r="GN188" s="86">
        <f>ROUND(((GD188-AVERAGE(GD$9:GD$497))/STDEVP(GD$9:GD$497)*10+50),2)</f>
        <v>49.24</v>
      </c>
      <c r="GO188" s="86">
        <f>ROUND(((GE188-AVERAGE(GE$9:GE$497))/STDEVP(GE$9:GE$497)*10+50),2)</f>
        <v>52.24</v>
      </c>
      <c r="GP188" s="86">
        <f>ROUND(((GF188-AVERAGE(GF$9:GF$497))/STDEVP(GF$9:GF$497)*10+50),2)</f>
        <v>71.89</v>
      </c>
      <c r="GQ188" s="86">
        <f>ROUND(((GG188-AVERAGE(GG$9:GG$497))/STDEVP(GG$9:GG$497)*10+50),2)</f>
        <v>61.54</v>
      </c>
      <c r="GR188" s="86">
        <f>ROUND(((GH188-AVERAGE(GH$9:GH$497))/STDEVP(GH$9:GH$497)*10+50),2)</f>
        <v>53.47</v>
      </c>
      <c r="GS188" s="87">
        <f>ROUND(((GI188-AVERAGE(GI$9:GI$497))/STDEVP(GI$9:GI$497)*10+50),2)</f>
        <v>60.21</v>
      </c>
      <c r="GT188" s="73">
        <f>RANK(GJ188,$GJ$9:$GJ$497,0)</f>
        <v>58</v>
      </c>
      <c r="GU188" s="74">
        <f>RANK(GK188,$GK$9:$GK$497,0)</f>
        <v>134</v>
      </c>
      <c r="GV188" s="74">
        <f>RANK(GL188,$GL$9:$GL$497,0)</f>
        <v>133</v>
      </c>
      <c r="GW188" s="74">
        <f>RANK(GM188,$GM$9:$GM$497,0)</f>
        <v>72</v>
      </c>
      <c r="GX188" s="74">
        <f>RANK(GN188,$GN$9:$GN$497,0)</f>
        <v>148</v>
      </c>
      <c r="GY188" s="74">
        <f>RANK(GO188,$GO$9:$GO$497,0)</f>
        <v>99</v>
      </c>
      <c r="GZ188" s="74">
        <f>RANK(GP188,$GP$9:$GP$497,0)</f>
        <v>10</v>
      </c>
      <c r="HA188" s="74">
        <f>RANK(GQ188,$GQ$9:$GQ$497,0)</f>
        <v>46</v>
      </c>
      <c r="HB188" s="74">
        <f>RANK(GR188,$GR$9:$GR$497,0)</f>
        <v>124</v>
      </c>
      <c r="HC188" s="84">
        <f>RANK(GS188,$GS$9:$GS$497,0)</f>
        <v>67</v>
      </c>
      <c r="HD188" s="85">
        <f>ROUND(AVERAGEIF($ES$9:$ES$497,$ES188,$FZ$9:$FZ$497),2)</f>
        <v>0.92</v>
      </c>
      <c r="HE188" s="86">
        <f>ROUND(AVERAGEIF($ES$9:$ES$497,$ES188,$GA$9:$GA$497),2)</f>
        <v>0.65</v>
      </c>
      <c r="HF188" s="86">
        <f>ROUND(AVERAGEIF($ES$9:$ES$497,$ES188,$GB$9:$GB$497),2)</f>
        <v>0.69</v>
      </c>
      <c r="HG188" s="86">
        <f>ROUND(AVERAGEIF($ES$9:$ES$497,$ES188,$GC$9:$GC$497),2)</f>
        <v>0.54</v>
      </c>
      <c r="HH188" s="86">
        <f>ROUND(AVERAGEIF($ES$9:$ES$497,$ES188,$GD$9:$GD$497),2)</f>
        <v>0.32</v>
      </c>
      <c r="HI188" s="86">
        <f>ROUND(AVERAGEIF($ES$9:$ES$497,$ES188,$GE$9:$GE$497),2)</f>
        <v>0.33</v>
      </c>
      <c r="HJ188" s="86">
        <f>ROUND(AVERAGEIF($ES$9:$ES$497,$ES188,$GF$9:$GF$497),2)</f>
        <v>0.98</v>
      </c>
      <c r="HK188" s="86">
        <f>ROUND(AVERAGEIF($ES$9:$ES$497,$ES188,$GG$9:$GG$497),2)</f>
        <v>0.86</v>
      </c>
      <c r="HL188" s="86">
        <f>ROUND(AVERAGEIF($ES$9:$ES$497,$ES188,$GH$9:$GH$497),2)</f>
        <v>1.01</v>
      </c>
      <c r="HM188" s="87">
        <f>ROUND(AVERAGEIF($ES$9:$ES$497,$ES188,$GI$9:$GI$497),2)</f>
        <v>1.55</v>
      </c>
      <c r="HN188" s="88">
        <f t="shared" si="323"/>
        <v>0.33999999999999997</v>
      </c>
      <c r="HO188" s="89">
        <f t="shared" si="324"/>
        <v>0.19999999999999996</v>
      </c>
      <c r="HP188" s="89">
        <f t="shared" si="325"/>
        <v>1.0000000000000009E-2</v>
      </c>
      <c r="HQ188" s="89">
        <f t="shared" si="326"/>
        <v>0.13</v>
      </c>
      <c r="HR188" s="89">
        <f t="shared" si="327"/>
        <v>4.9999999999999989E-2</v>
      </c>
      <c r="HS188" s="89">
        <f t="shared" si="328"/>
        <v>7.999999999999996E-2</v>
      </c>
      <c r="HT188" s="89">
        <f t="shared" si="329"/>
        <v>0.35000000000000009</v>
      </c>
      <c r="HU188" s="89">
        <f t="shared" si="330"/>
        <v>0.14000000000000001</v>
      </c>
      <c r="HV188" s="89">
        <f t="shared" si="331"/>
        <v>6.0000000000000053E-2</v>
      </c>
      <c r="HW188" s="90">
        <f t="shared" si="332"/>
        <v>0.14999999999999991</v>
      </c>
      <c r="HX188" s="73">
        <f>COUNTIFS($FZ$9:$FZ$497,"&gt;"&amp;FZ188,$ES$9:$ES$497,$ES188)+1</f>
        <v>6</v>
      </c>
      <c r="HY188" s="74">
        <f>COUNTIFS($GA$9:$GA$497,"&gt;"&amp;GA188,$ES$9:$ES$497,$ES188)+1</f>
        <v>16</v>
      </c>
      <c r="HZ188" s="74">
        <f>COUNTIFS($GB$9:$GB$497,"&gt;"&amp;GB188,$ES$9:$ES$497,$ES188)+1</f>
        <v>41</v>
      </c>
      <c r="IA188" s="74">
        <f>COUNTIFS($GC$9:$GC$497,"&gt;"&amp;GC188,$ES$9:$ES$497,$ES188)+1</f>
        <v>19</v>
      </c>
      <c r="IB188" s="74">
        <f>COUNTIFS($GD$9:$GD$497,"&gt;"&amp;GD188,$ES$9:$ES$497,$ES188)+1</f>
        <v>15</v>
      </c>
      <c r="IC188" s="74">
        <f>COUNTIFS($GE$9:$GE$497,"&gt;"&amp;GE188,$ES$9:$ES$497,$ES188)+1</f>
        <v>15</v>
      </c>
      <c r="ID188" s="74">
        <f>COUNTIFS($GF$9:$GF$497,"&gt;"&amp;GF188,$ES$9:$ES$497,$ES188)+1</f>
        <v>9</v>
      </c>
      <c r="IE188" s="74">
        <f>COUNTIFS($GG$9:$GG$497,"&gt;"&amp;GG188,$ES$9:$ES$497,$ES188)+1</f>
        <v>21</v>
      </c>
      <c r="IF188" s="74">
        <f>COUNTIFS($GH$9:$GH$497,"&gt;"&amp;GH188,$ES$9:$ES$497,$ES188)+1</f>
        <v>30</v>
      </c>
      <c r="IG188" s="84">
        <f>COUNTIFS($GI$9:$GI$497,"&gt;"&amp;GI188,$ES$9:$ES$497,$ES188)+1</f>
        <v>36</v>
      </c>
      <c r="IH188" s="91"/>
      <c r="II188" s="79"/>
      <c r="IJ188" s="79">
        <v>0.05</v>
      </c>
      <c r="IK188" s="79"/>
      <c r="IL188" s="79"/>
      <c r="IM188" s="92"/>
      <c r="IN188" s="93"/>
      <c r="IO188" s="94"/>
      <c r="IP188" s="95"/>
      <c r="IQ188" s="79"/>
      <c r="IR188" s="79"/>
      <c r="IS188" s="79"/>
      <c r="IT188" s="79"/>
      <c r="IU188" s="79"/>
      <c r="IV188" s="79"/>
      <c r="IW188" s="96"/>
      <c r="IX188" s="93"/>
      <c r="IY188" s="79"/>
      <c r="IZ188" s="79"/>
      <c r="JA188" s="79"/>
      <c r="JB188" s="79"/>
      <c r="JC188" s="79"/>
      <c r="JD188" s="79"/>
      <c r="JE188" s="97"/>
      <c r="JF188" s="95"/>
      <c r="JG188" s="79"/>
      <c r="JH188" s="79"/>
      <c r="JI188" s="79"/>
      <c r="JJ188" s="79"/>
      <c r="JK188" s="79"/>
      <c r="JL188" s="79"/>
      <c r="JM188" s="96"/>
      <c r="JN188" s="93"/>
      <c r="JO188" s="79"/>
      <c r="JP188" s="79"/>
      <c r="JQ188" s="79"/>
      <c r="JR188" s="79"/>
      <c r="JS188" s="79"/>
      <c r="JT188" s="79"/>
      <c r="JU188" s="79"/>
      <c r="JV188" s="79"/>
      <c r="JW188" s="79"/>
      <c r="JX188" s="79"/>
      <c r="JY188" s="79"/>
      <c r="JZ188" s="97"/>
      <c r="KA188" s="93"/>
      <c r="KB188" s="79"/>
      <c r="KC188" s="79"/>
      <c r="KD188" s="79"/>
      <c r="KE188" s="97"/>
      <c r="KF188" s="95"/>
      <c r="KG188" s="79"/>
      <c r="KH188" s="79"/>
      <c r="KI188" s="79"/>
      <c r="KJ188" s="79"/>
      <c r="KK188" s="98"/>
      <c r="KL188" s="79"/>
      <c r="KM188" s="79"/>
      <c r="KN188" s="79"/>
      <c r="KO188" s="79"/>
      <c r="KP188" s="79"/>
      <c r="KQ188" s="79"/>
      <c r="KR188" s="79"/>
      <c r="KS188" s="96"/>
      <c r="KT188" s="96"/>
      <c r="KU188" s="96"/>
      <c r="KV188" s="96"/>
      <c r="KW188" s="93"/>
      <c r="KX188" s="79"/>
      <c r="KY188" s="79"/>
      <c r="KZ188" s="79"/>
      <c r="LA188" s="79"/>
      <c r="LB188" s="79"/>
      <c r="LC188" s="96"/>
      <c r="LD188" s="93"/>
      <c r="LE188" s="94"/>
      <c r="LF188" s="99"/>
      <c r="LG188" s="75"/>
      <c r="LH188" s="93">
        <v>0.03</v>
      </c>
      <c r="LI188" s="79"/>
      <c r="LJ188" s="74"/>
      <c r="LK188" s="74"/>
      <c r="LL188" s="74"/>
      <c r="LM188" s="100"/>
      <c r="LN188" s="95"/>
      <c r="LO188" s="79"/>
      <c r="LP188" s="79"/>
      <c r="LQ188" s="79"/>
      <c r="LR188" s="96"/>
      <c r="LS188" s="93"/>
      <c r="LT188" s="79">
        <v>0.05</v>
      </c>
      <c r="LU188" s="79"/>
      <c r="LV188" s="79"/>
      <c r="LW188" s="79"/>
      <c r="LX188" s="79"/>
      <c r="LY188" s="79"/>
      <c r="LZ188" s="79"/>
      <c r="MA188" s="97"/>
      <c r="MB188" s="95"/>
      <c r="MC188" s="79"/>
      <c r="MD188" s="79"/>
      <c r="ME188" s="79"/>
      <c r="MF188" s="79"/>
      <c r="MG188" s="79"/>
      <c r="MH188" s="79"/>
      <c r="MI188" s="79"/>
      <c r="MJ188" s="79"/>
      <c r="MK188" s="79"/>
      <c r="ML188" s="79"/>
      <c r="MM188" s="79"/>
      <c r="MN188" s="98"/>
      <c r="MO188" s="98"/>
      <c r="MP188" s="96"/>
      <c r="MQ188" s="93"/>
      <c r="MR188" s="79"/>
      <c r="MS188" s="79"/>
      <c r="MT188" s="79"/>
      <c r="MU188" s="79"/>
      <c r="MV188" s="98"/>
      <c r="MW188" s="79"/>
      <c r="MX188" s="79"/>
      <c r="MY188" s="79"/>
      <c r="MZ188" s="79"/>
      <c r="NA188" s="79"/>
      <c r="NB188" s="79">
        <v>7.0000000000000007E-2</v>
      </c>
      <c r="NC188" s="79"/>
      <c r="ND188" s="96"/>
      <c r="NE188" s="96"/>
      <c r="NF188" s="96"/>
      <c r="NG188" s="96"/>
      <c r="NH188" s="93"/>
      <c r="NI188" s="79"/>
      <c r="NJ188" s="79"/>
      <c r="NK188" s="79"/>
      <c r="NL188" s="79"/>
      <c r="NM188" s="79"/>
      <c r="NN188" s="94"/>
      <c r="NO188" s="93"/>
      <c r="NP188" s="80"/>
      <c r="NQ188" s="124" t="s">
        <v>984</v>
      </c>
      <c r="NR188" s="102" t="s">
        <v>989</v>
      </c>
      <c r="NS188" s="102"/>
      <c r="NT188" s="102"/>
      <c r="NU188" s="102"/>
      <c r="NV188" s="104"/>
      <c r="NW188" s="102" t="s">
        <v>990</v>
      </c>
      <c r="NX188" s="133" t="s">
        <v>991</v>
      </c>
      <c r="NY188" s="129" t="s">
        <v>973</v>
      </c>
      <c r="NZ188" s="133" t="s">
        <v>991</v>
      </c>
      <c r="OA188" s="134"/>
      <c r="OB188" s="134"/>
      <c r="OC188" s="134"/>
      <c r="OD188" s="108">
        <f t="shared" si="333"/>
        <v>320</v>
      </c>
      <c r="OE188" s="109">
        <v>4</v>
      </c>
      <c r="OF188" s="110">
        <f t="shared" si="334"/>
        <v>56</v>
      </c>
      <c r="OG188" s="109">
        <v>7</v>
      </c>
      <c r="OH188" s="111">
        <f>ROUND(AVERAGEIF($ES$9:$ES$497,$ES188,EV$9:EV$497),0)</f>
        <v>67</v>
      </c>
      <c r="OI188" s="112">
        <f>ROUND(AVERAGEIF($ES$9:$ES$497,$ES188,EW$9:EW$497),0)</f>
        <v>45</v>
      </c>
      <c r="OJ188" s="112">
        <f>ROUND(AVERAGEIF($ES$9:$ES$497,$ES188,EX$9:EX$497),0)</f>
        <v>51</v>
      </c>
      <c r="OK188" s="112">
        <f>ROUND(AVERAGEIF($ES$9:$ES$497,$ES188,EY$9:EY$497),0)</f>
        <v>39</v>
      </c>
      <c r="OL188" s="112">
        <f>ROUND(AVERAGEIF($ES$9:$ES$497,$ES188,EZ$9:EZ$497),0)</f>
        <v>21</v>
      </c>
      <c r="OM188" s="112">
        <f>ROUND(AVERAGEIF($ES$9:$ES$497,$ES188,FA$9:FA$497),0)</f>
        <v>21</v>
      </c>
      <c r="ON188" s="112">
        <f>ROUND(AVERAGEIF($ES$9:$ES$497,$ES188,FB$9:FB$497),0)</f>
        <v>68</v>
      </c>
      <c r="OO188" s="112">
        <f>ROUND(AVERAGEIF($ES$9:$ES$497,$ES188,FC$9:FC$497),0)</f>
        <v>64</v>
      </c>
      <c r="OP188" s="112">
        <f>ROUND(AVERAGEIF($ES$9:$ES$497,$ES188,FD$9:FD$497),0)</f>
        <v>72</v>
      </c>
      <c r="OQ188" s="113">
        <f>ROUND(AVERAGEIF($ES$9:$ES$497,$ES188,FE$9:FE$497),0)</f>
        <v>115</v>
      </c>
      <c r="OR188" s="114">
        <f>ROUND(EV188/MAX(EV$9:EV$497)*100,0)</f>
        <v>19</v>
      </c>
      <c r="OS188" s="115">
        <f>ROUND(EW188/MAX(EW$9:EW$497)*100,0)</f>
        <v>18</v>
      </c>
      <c r="OT188" s="115">
        <f>ROUND(EX188/MAX(EX$9:EX$497)*100,0)</f>
        <v>16</v>
      </c>
      <c r="OU188" s="115">
        <f>ROUND(EY188/MAX(EY$9:EY$497)*100,0)</f>
        <v>12</v>
      </c>
      <c r="OV188" s="115">
        <f>ROUND(EZ188/MAX(EZ$9:EZ$497)*100,0)</f>
        <v>8</v>
      </c>
      <c r="OW188" s="115">
        <f>ROUND(FA188/MAX(FA$9:FA$497)*100,0)</f>
        <v>10</v>
      </c>
      <c r="OX188" s="115">
        <f>ROUND(FB188/MAX(FB$9:FB$497)*100,0)</f>
        <v>27</v>
      </c>
      <c r="OY188" s="116">
        <f>ROUND(FC188/MAX(FC$9:FC$497)*100,0)</f>
        <v>19</v>
      </c>
      <c r="OZ188" s="115">
        <f>ROUND(FD188/MAX(FD$9:FD$497)*100,0)</f>
        <v>20</v>
      </c>
      <c r="PA188" s="117">
        <f>ROUND(FE188/MAX(FE$9:FE$497)*100,0)</f>
        <v>19</v>
      </c>
      <c r="PB188" s="118">
        <f t="shared" si="335"/>
        <v>207</v>
      </c>
      <c r="PC188" s="115">
        <f t="shared" si="336"/>
        <v>183</v>
      </c>
      <c r="PD188" s="115">
        <f t="shared" si="337"/>
        <v>231</v>
      </c>
      <c r="PE188" s="115">
        <f t="shared" si="338"/>
        <v>245</v>
      </c>
      <c r="PF188" s="115">
        <f t="shared" si="339"/>
        <v>176</v>
      </c>
      <c r="PG188" s="119">
        <f t="shared" si="340"/>
        <v>155</v>
      </c>
      <c r="PH188" s="118">
        <f>ROUND(PB188/MAX(PB$9:PB$497)*100,0)</f>
        <v>25</v>
      </c>
      <c r="PI188" s="115">
        <f>ROUND(PC188/MAX(PC$9:PC$497)*100,0)</f>
        <v>22</v>
      </c>
      <c r="PJ188" s="115">
        <f>ROUND(PD188/MAX(PD$9:PD$497)*100,0)</f>
        <v>25</v>
      </c>
      <c r="PK188" s="115">
        <f>ROUND(PE188/MAX(PE$9:PE$497)*100,0)</f>
        <v>24</v>
      </c>
      <c r="PL188" s="115">
        <f>ROUND(PF188/MAX(PF$9:PF$497)*100,0)</f>
        <v>25</v>
      </c>
      <c r="PM188" s="119">
        <f>ROUND(PG188/MAX(PG$9:PG$497)*100,0)</f>
        <v>23</v>
      </c>
      <c r="PN188" s="118">
        <f>RANK(PH188,PH$9:PH$497,0)</f>
        <v>337</v>
      </c>
      <c r="PO188" s="115">
        <f>RANK(PI188,PI$9:PI$497,0)</f>
        <v>338</v>
      </c>
      <c r="PP188" s="115">
        <f>RANK(PJ188,PJ$9:PJ$497,0)</f>
        <v>345</v>
      </c>
      <c r="PQ188" s="115">
        <f>RANK(PK188,PK$9:PK$497,0)</f>
        <v>334</v>
      </c>
      <c r="PR188" s="115">
        <f>RANK(PL188,PL$9:PL$497,0)</f>
        <v>348</v>
      </c>
      <c r="PS188" s="119">
        <f>RANK(PM188,PM$9:PM$497,0)</f>
        <v>344</v>
      </c>
      <c r="PT188" s="120">
        <f>ROUND(FZ188/MAX(FZ$9:FZ$497)*100,0)</f>
        <v>69</v>
      </c>
      <c r="PU188" s="115">
        <f>ROUND(GA188/MAX(GA$9:GA$497)*100,0)</f>
        <v>48</v>
      </c>
      <c r="PV188" s="115">
        <f>ROUND(GB188/MAX(GB$9:GB$497)*100,0)</f>
        <v>51</v>
      </c>
      <c r="PW188" s="115">
        <f>ROUND(GC188/MAX(GC$9:GC$497)*100,0)</f>
        <v>53</v>
      </c>
      <c r="PX188" s="115">
        <f>ROUND(GD188/MAX(GD$9:GD$497)*100,0)</f>
        <v>21</v>
      </c>
      <c r="PY188" s="115">
        <f>ROUND(GE188/MAX(GE$9:GE$497)*100,0)</f>
        <v>25</v>
      </c>
      <c r="PZ188" s="115">
        <f>ROUND(GF188/MAX(GF$9:GF$497)*100,0)</f>
        <v>62</v>
      </c>
      <c r="QA188" s="116">
        <f>ROUND(GG188/MAX(GG$9:GG$497)*100,0)</f>
        <v>55</v>
      </c>
      <c r="QB188" s="115">
        <f>ROUND(GH188/MAX(GH$9:GH$497)*100,0)</f>
        <v>48</v>
      </c>
      <c r="QC188" s="121">
        <f>ROUND(GI188/MAX(GI$9:GI$497)*100,0)</f>
        <v>54</v>
      </c>
      <c r="QD188" s="120">
        <f>ROUND(AVERAGEIF($ES$9:$ES$497,$ES188,PT$9:PT$497),0)</f>
        <v>50</v>
      </c>
      <c r="QE188" s="120">
        <f>ROUND(AVERAGEIF($ES$9:$ES$497,$ES188,PU$9:PU$497),0)</f>
        <v>37</v>
      </c>
      <c r="QF188" s="120">
        <f>ROUND(AVERAGEIF($ES$9:$ES$497,$ES188,PV$9:PV$497),0)</f>
        <v>50</v>
      </c>
      <c r="QG188" s="120">
        <f>ROUND(AVERAGEIF($ES$9:$ES$497,$ES188,PW$9:PW$497),0)</f>
        <v>43</v>
      </c>
      <c r="QH188" s="120">
        <f>ROUND(AVERAGEIF($ES$9:$ES$497,$ES188,PX$9:PX$497),0)</f>
        <v>18</v>
      </c>
      <c r="QI188" s="120">
        <f>ROUND(AVERAGEIF($ES$9:$ES$497,$ES188,PY$9:PY$497),0)</f>
        <v>20</v>
      </c>
      <c r="QJ188" s="120">
        <f>ROUND(AVERAGEIF($ES$9:$ES$497,$ES188,PZ$9:PZ$497),0)</f>
        <v>46</v>
      </c>
      <c r="QK188" s="120">
        <f>ROUND(AVERAGEIF($ES$9:$ES$497,$ES188,QA$9:QA$497),0)</f>
        <v>47</v>
      </c>
      <c r="QL188" s="120">
        <f>ROUND(AVERAGEIF($ES$9:$ES$497,$ES188,QB$9:QB$497),0)</f>
        <v>45</v>
      </c>
      <c r="QM188" s="120">
        <f>ROUND(AVERAGEIF($ES$9:$ES$497,$ES188,QC$9:QC$497),0)</f>
        <v>49</v>
      </c>
      <c r="QN188" s="114">
        <f t="shared" si="354"/>
        <v>670</v>
      </c>
      <c r="QO188" s="115">
        <f t="shared" si="355"/>
        <v>550</v>
      </c>
      <c r="QP188" s="115">
        <f t="shared" si="356"/>
        <v>754</v>
      </c>
      <c r="QQ188" s="115">
        <f t="shared" si="357"/>
        <v>835</v>
      </c>
      <c r="QR188" s="115">
        <f t="shared" si="358"/>
        <v>696</v>
      </c>
      <c r="QS188" s="119">
        <f t="shared" si="359"/>
        <v>502</v>
      </c>
      <c r="QT188" s="114">
        <f>ROUND((QN188-MIN(QN$9:QN$497))/(MAX(QN$9:QN$497)-MIN(QN$9:QN$497))*100,0)</f>
        <v>69</v>
      </c>
      <c r="QU188" s="115">
        <f>ROUND((QO188-MIN(QO$9:QO$497))/(MAX(QO$9:QO$497)-MIN(QO$9:QO$497))*100,0)</f>
        <v>49</v>
      </c>
      <c r="QV188" s="115">
        <f>ROUND((QP188-MIN(QP$9:QP$497))/(MAX(QP$9:QP$497)-MIN(QP$9:QP$497))*100,0)</f>
        <v>59</v>
      </c>
      <c r="QW188" s="115">
        <f>ROUND((QQ188-MIN(QQ$9:QQ$497))/(MAX(QQ$9:QQ$497)-MIN(QQ$9:QQ$497))*100,0)</f>
        <v>69</v>
      </c>
      <c r="QX188" s="115">
        <f>ROUND((QR188-MIN(QR$9:QR$497))/(MAX(QR$9:QR$497)-MIN(QR$9:QR$497))*100,0)</f>
        <v>79</v>
      </c>
      <c r="QY188" s="115">
        <f>ROUND((QS188-MIN(QS$9:QS$497))/(MAX(QS$9:QS$497)-MIN(QS$9:QS$497))*100,0)</f>
        <v>65</v>
      </c>
      <c r="QZ188" s="114">
        <f>RANK(QN188,QN$9:QN$497,0)</f>
        <v>19</v>
      </c>
      <c r="RA188" s="115">
        <f>RANK(QO188,QO$9:QO$497,0)</f>
        <v>44</v>
      </c>
      <c r="RB188" s="115">
        <f>RANK(QP188,QP$9:QP$497,0)</f>
        <v>25</v>
      </c>
      <c r="RC188" s="115">
        <f>RANK(QQ188,QQ$9:QQ$497,0)</f>
        <v>25</v>
      </c>
      <c r="RD188" s="115">
        <f>RANK(QR188,QR$9:QR$497,0)</f>
        <v>32</v>
      </c>
      <c r="RE188" s="115">
        <f>RANK(QS188,QS$9:QS$497,0)</f>
        <v>39</v>
      </c>
      <c r="RF188" s="122"/>
      <c r="RG188" s="115">
        <f>($RH$3*(IH188+IJ188)*100*100/MAX(EX$9:EX$497)*$RO$3) +($RH$3*(II188+IJ188)*100*100/MAX(EX$9:EX$497)*$RO$4) + ($RH$3*IK188*100*100/MAX(EX$9:EX$497)*0.098)</f>
        <v>20.875</v>
      </c>
      <c r="RH188" s="115">
        <f>($RH$4*IL188*100*100/MAX(EZ$9:EZ$497))*$RQ$3</f>
        <v>0</v>
      </c>
      <c r="RI188" s="115">
        <f>($RH$3*IM188*100*100/MAX(EY$9:EY$497))*$RQ$4</f>
        <v>0</v>
      </c>
      <c r="RJ188" s="115">
        <f>($RH$3*IN188*100*100/MAX(EX$9:EX$497))</f>
        <v>0</v>
      </c>
      <c r="RK188" s="115">
        <f>($RH$4*IO188*100*100/MAX(EZ$9:EZ$497))*$RQ$3</f>
        <v>0</v>
      </c>
      <c r="RL188" s="115">
        <f>(($RL$4*IP188*100*((100/MAX(EX$9:EX$497)+100/MAX(EZ$9:EZ$497))/2))+($RL$4*IQ188*100*((100/MAX(EX$9:EX$497)+100/MAX(EZ$9:EZ$497))/2))+($RL$4*IR188*100*((100/MAX(EX$9:EX$497)+100/MAX(EZ$9:EZ$497))/2))+($RL$4*IS188*100*((100/MAX(EX$9:EX$497)+100/MAX(EZ$9:EZ$497))/2))+($RL$4*IT188*100*((100/MAX(EX$9:EX$497)+100/MAX(EZ$9:EZ$497))/2))+($RL$4*IU188*100*((100/MAX(EX$9:EX$497)+100/MAX(EZ$9:EZ$497))/2))+($RL$4*IV188*100*((100/MAX(EX$9:EX$497)+100/MAX(EZ$9:EZ$497))/2))+($RL$4*IW188*100*((100/MAX(EX$9:EX$497)+100/MAX(EZ$9:EZ$497))/2)))*$RS$3</f>
        <v>0</v>
      </c>
      <c r="RM188" s="115">
        <f>(($RH$3*IX188*100*100/MAX(EX$9:EX$497))+($RH$3*IY188*100*100/MAX(EX$9:EX$497))+($RH$3*IZ188*100*100/MAX(EX$9:EX$497))+($RH$3*JA188*100*100/MAX(EX$9:EX$497))+($RH$3*JB188*100*100/MAX(EX$9:EX$497))+($RH$3*JC188*100*100/MAX(EX$9:EX$497))+($RH$3*JD188*100*100/MAX(EX$9:EX$497))+($RH$3*JE188*100*100/MAX(EX$9:EX$497)))*$RS$4</f>
        <v>0</v>
      </c>
      <c r="RN188" s="115">
        <f>(($RH$4*JF188*100*100/MAX(EZ$9:EZ$497)) + ($RH$4*JG188*100*100/MAX(EZ$9:EZ$497)) + ($RH$4*JH188*100*100/MAX(EZ$9:EZ$497)) + ($RH$4*JI188*100*100/MAX(EZ$9:EZ$497)) + ($RH$4*JJ188*100*100/MAX(EZ$9:EZ$497)) + ($RH$4*JK188*100*100/MAX(EZ$9:EZ$497)) + ($RH$4*JL188*100*100/MAX(EZ$9:EZ$497)) + ($RH$4*JM188*100*100/MAX(EZ$9:EZ$497)))*$RU$3</f>
        <v>0</v>
      </c>
      <c r="RO188" s="115">
        <f>(($RL$4*JN188*100*((100/MAX(EX$9:EX$497)+100/MAX(EZ$9:EZ$497))/2))+($RL$4*JO188*100*((100/MAX(EX$9:EX$497)+100/MAX(EZ$9:EZ$497))/2))+($RL$4*JP188*100*((100/MAX(EX$9:EX$497)+100/MAX(EZ$9:EZ$497))/2))+($RL$4*JQ188*100*((100/MAX(EX$9:EX$497)+100/MAX(EZ$9:EZ$497))/2))+($RL$4*JR188*100*((100/MAX(EX$9:EX$497)+100/MAX(EZ$9:EZ$497))/2))+($RL$4*JS188*100*((100/MAX(EX$9:EX$497)+100/MAX(EZ$9:EZ$497))/2))+($RL$4*JT188*100*((100/MAX(EX$9:EX$497)+100/MAX(EZ$9:EZ$497))/2))+($RL$4*JU188*100*((100/MAX(EX$9:EX$497)+100/MAX(EZ$9:EZ$497))/2))+($RL$4*JV188*100*((100/MAX(EX$9:EX$497)+100/MAX(EZ$9:EZ$497))/2))+($RL$4*JW188*100*((100/MAX(EX$9:EX$497)+100/MAX(EZ$9:EZ$497))/2))+($RL$4*JX188*100*((100/MAX(EX$9:EX$497)+100/MAX(EZ$9:EZ$497))/2))+($RL$4*JY188*100*((100/MAX(EX$9:EX$497)+100/MAX(EZ$9:EZ$497))/2))+($RL$4*JZ188*100*((100/MAX(EX$9:EX$497)+100/MAX(EZ$9:EZ$497))/2)))*$RW$3/2</f>
        <v>0</v>
      </c>
      <c r="RP188" s="119">
        <f>($RJ$3*KA188*100*100/MAX(FA$9:FA$497)) + ($RJ$3*KB188*100*100/MAX(FA$9:FA$497)/2) + ($RJ$3*KC188*100*100/MAX(FA$9:FA$497)/2) + ($RJ$3*KD188*100*100/MAX(FA$9:FA$497)/4) + ($RJ$3*KE188*100*100/MAX(FA$9:FA$497)/4)</f>
        <v>0</v>
      </c>
      <c r="RQ188" s="118">
        <f>($RL$4*KF188*100*((100/MAX(EX$9:EX$497)+100/MAX(EZ$9:EZ$497)))) * ($RO$3/2) + (($RL$4*KG188*100*((100/MAX(EX$9:EX$497)+100/MAX(EZ$9:EZ$497))))+($RL$4*KH188*100*((100/MAX(EX$9:EX$497)+100/MAX(EZ$9:EZ$497))))+($RL$4*KI188*100*((100/MAX(EX$9:EX$497)+100/MAX(EZ$9:EZ$497))))+($RL$4*KJ188*100*((100/MAX(EX$9:EX$497)+100/MAX(EZ$9:EZ$497))))+($RL$4*KK188*100*((100/MAX(EX$9:EX$497)+100/MAX(EZ$9:EZ$497))))+($RL$4*KL188*100*((100/MAX(EX$9:EX$497)+100/MAX(EZ$9:EZ$497))))+($RL$4*KM188*100*((100/MAX(EX$9:EX$497)+100/MAX(EZ$9:EZ$497))))+($RL$4*KN188*100*((100/MAX(EX$9:EX$497)+100/MAX(EZ$9:EZ$497))))+($RL$4*KO188*100*((100/MAX(EX$9:EX$497)+100/MAX(EZ$9:EZ$497))))+($RL$4*KP188*100*((100/MAX(EX$9:EX$497)+100/MAX(EZ$9:EZ$497))))+($RL$4*KQ188*100*((100/MAX(EX$9:EX$497)+100/MAX(EZ$9:EZ$497))))+($RL$4*KR188*100*((100/MAX(EX$9:EX$497)+100/MAX(EZ$9:EZ$497))))+($RL$4*KS188*100*((100/MAX(EX$9:EX$497)+100/MAX(EZ$9:EZ$497))))+($RL$4*KV188*100*((100/MAX(EX$9:EX$497)+100/MAX(EZ$9:EZ$497))))) * (($RO$3+$RO$4)/6)</f>
        <v>0</v>
      </c>
      <c r="RR188" s="115">
        <f>(($RL$4*KW188*100*((100/MAX(EX$9:EX$497)+100/MAX(EZ$9:EZ$497))))) * ($RO$3/2) + (($RL$4*KX188*100*((100/MAX(EX$9:EX$497)+100/MAX(EZ$9:EZ$497))))+($RL$4*KY188*100*((100/MAX(EX$9:EX$497)+100/MAX(EZ$9:EZ$497))))+($RL$4*KZ188*100*((100/MAX(EX$9:EX$497)+100/MAX(EZ$9:EZ$497))))+($RL$4*LA188*100*((100/MAX(EX$9:EX$497)+100/MAX(EZ$9:EZ$497))))+($RL$4*LB188*100*((100/MAX(EX$9:EX$497)+100/MAX(EZ$9:EZ$497))))+($RL$4*LC188*100*((100/MAX(EX$9:EX$497)+100/MAX(EZ$9:EZ$497))))) * (($RO$3+$RO$4)/6)</f>
        <v>0</v>
      </c>
      <c r="RS188" s="119">
        <f>(($RL$4*LD188*100*((100/MAX(EX$9:EX$497)+100/MAX(EZ$9:EZ$497))))+($RL$4*LE188*100*((100/MAX(EX$9:EX$497)+100/MAX(EZ$9:EZ$497))))) * (($RO$3+$RO$4)/6)</f>
        <v>0</v>
      </c>
      <c r="RT188" s="118">
        <f>($RJ$4*LH188*100*(100/MAX(EV$9:EV$497)))+($RJ$4*LI188*100*(100/MAX(EV$9:EV$497)))</f>
        <v>5.0561797752808992</v>
      </c>
      <c r="RU188" s="119">
        <f>($RJ$4*LJ188*(100/MAX(EV$9:EV$497)))/2 + ($RL$3*LK188*(100/MAX(EW$9:EW$497))) + ($RJ$4*LL188*(100/MAX(EV$9:EV$497)))/4 + ($RL$3*LM188*(100/MAX(EW$9:EW$497)))</f>
        <v>0</v>
      </c>
      <c r="RV188" s="118">
        <f>($RJ$4*LN188*100*100/MAX(EV$9:EV$497)/2)+($RJ$4*LO188*100*100/MAX(EV$9:EV$497)/2)+($RJ$4*LP188*100*100/MAX(EV$9:EV$497))+($RJ$4*LQ188*100*100/MAX(EV$9:EV$497))+($RJ$4*LR188*100*100/MAX(EV$9:EV$497))</f>
        <v>0</v>
      </c>
      <c r="RW188" s="115">
        <f>($RJ$4*LS188*100*100/MAX(EV$9:EV$497)) + (($RJ$4*LT188*100*100/MAX(EV$9:EV$497))+($RJ$4*LU188*100*100/MAX(EV$9:EV$497))+($RJ$4*LV188*100*100/MAX(EV$9:EV$497))+($RJ$4*LW188*100*100/MAX(EV$9:EV$497))+($RJ$4*LX188*100*100/MAX(EV$9:EV$497))+($RJ$4*LY188*100*100/MAX(EV$9:EV$497))+($RJ$4*LZ188*100*100/MAX(EV$9:EV$497))+($RJ$4*MA188*100*100/MAX(EV$9:EV$497)))/2</f>
        <v>4.213483146067416</v>
      </c>
      <c r="RX188" s="119">
        <f>($RJ$4*MB188*100*100/MAX(EV$9:EV$497))+($RJ$4*MC188*100*100/MAX(EV$9:EV$497))+($RJ$4*MD188*100*100/MAX(EV$9:EV$497))+($RJ$4*ME188*100*100/MAX(EV$9:EV$497))+($RJ$4*MF188*100*100/MAX(EV$9:EV$497))+($RJ$4*MG188*100*100/MAX(EV$9:EV$497))+($RJ$4*MH188*100*100/MAX(EV$9:EV$497))+($RJ$4*MI188*100*100/MAX(EV$9:EV$497))+($RJ$4*MJ188*100*100/MAX(EV$9:EV$497))+($RJ$4*MK188*100*100/MAX(EV$9:EV$497))+($RJ$4*ML188*100*100/MAX(EV$9:EV$497))+($RJ$4*MM188*100*100/MAX(EV$9:EV$497))+($RJ$4*MN188*100*100/MAX(EV$9:EV$497))</f>
        <v>0</v>
      </c>
      <c r="RY188" s="118">
        <f>($RJ$4*MQ188*100*100/MAX(EV$9:EV$497))/2 + (($RJ$4*MR188*100*100/MAX(EV$9:EV$497))+($RJ$4*MS188*100*100/MAX(EV$9:EV$497))+($RJ$4*MT188*100*100/MAX(EV$9:EV$497))+($RJ$4*MU188*100*100/MAX(EV$9:EV$497))+($RJ$4*MV188*100*100/MAX(EV$9:EV$497))+($RJ$4*MW188*100*100/MAX(EV$9:EV$497))+($RJ$4*MX188*100*100/MAX(EV$9:EV$497))+($RJ$4*MY188*100*100/MAX(EV$9:EV$497))+($RJ$4*MZ188*100*100/MAX(EV$9:EV$497))+($RJ$4*NA188*100*100/MAX(EV$9:EV$497))+($RJ$4*NB188*100*100/MAX(EV$9:EV$497))+($RJ$4*NC188*100*100/MAX(EV$9:EV$497))+($RJ$4*ND188*100*100/MAX(EV$9:EV$497))+($RJ$4*NG188*100*100/MAX(EV$9:EV$497)))/4</f>
        <v>2.9494382022471917</v>
      </c>
      <c r="RZ188" s="115">
        <f>($RJ$4*NH188*100*100/MAX(EV$9:EV$497))/2 + (($RJ$4*NI188*100*100/MAX(EV$9:EV$497))+($RJ$4*NJ188*100*100/MAX(EV$9:EV$497))+($RJ$4*NK188*100*100/MAX(EV$9:EV$497))+($RJ$4*NL188*100*100/MAX(EV$9:EV$497))+($RJ$4*NM188*100*100/MAX(EV$9:EV$497))+($RJ$4*NN188*100*100/MAX(EV$9:EV$497)))/4</f>
        <v>0</v>
      </c>
      <c r="SA188" s="117">
        <f>(($RJ$4*NO188*100*100/MAX(EV$9:EV$497))+($RJ$4*NP188*100*100/MAX(EV$9:EV$497)))/4</f>
        <v>0</v>
      </c>
      <c r="SB188" s="118">
        <f t="shared" si="341"/>
        <v>33.094101123595507</v>
      </c>
      <c r="SC188" s="115">
        <f t="shared" si="342"/>
        <v>23.318820224719101</v>
      </c>
      <c r="SD188" s="115">
        <f t="shared" si="343"/>
        <v>3.0547752808988768</v>
      </c>
      <c r="SE188" s="115">
        <f t="shared" si="344"/>
        <v>23.318820224719101</v>
      </c>
      <c r="SF188" s="115">
        <f t="shared" si="345"/>
        <v>3.0547752808988768</v>
      </c>
      <c r="SG188" s="115">
        <f t="shared" si="346"/>
        <v>12.219101123595507</v>
      </c>
      <c r="SH188" s="115">
        <f>ROUND(SB188/MAX(SB$9:SB$497)*100,0)</f>
        <v>42</v>
      </c>
      <c r="SI188" s="115">
        <f>ROUND(SC188/MAX(SC$9:SC$497)*100,0)</f>
        <v>35</v>
      </c>
      <c r="SJ188" s="115">
        <f>ROUND(SD188/MAX(SD$9:SD$497)*100,0)</f>
        <v>5</v>
      </c>
      <c r="SK188" s="115">
        <f>ROUND(SE188/MAX(SE$9:SE$497)*100,0)</f>
        <v>18</v>
      </c>
      <c r="SL188" s="115">
        <f>ROUND(SF188/MAX(SF$9:SF$497)*100,0)</f>
        <v>7</v>
      </c>
      <c r="SM188" s="121">
        <f>ROUND(SG188/MAX(SG$9:SG$497)*100,0)</f>
        <v>12</v>
      </c>
      <c r="SN188" s="115">
        <f>ROUND(AVERAGEIF($ES$9:$ES$497,$ES188,SH$9:SH$497),0)</f>
        <v>24</v>
      </c>
      <c r="SO188" s="115">
        <f>ROUND(AVERAGEIF($ES$9:$ES$497,$ES188,SI$9:SI$497),0)</f>
        <v>22</v>
      </c>
      <c r="SP188" s="115">
        <f>ROUND(AVERAGEIF($ES$9:$ES$497,$ES188,SJ$9:SJ$497),0)</f>
        <v>5</v>
      </c>
      <c r="SQ188" s="115">
        <f>ROUND(AVERAGEIF($ES$9:$ES$497,$ES188,SK$9:SK$497),0)</f>
        <v>19</v>
      </c>
      <c r="SR188" s="115">
        <f>ROUND(AVERAGEIF($ES$9:$ES$497,$ES188,SL$9:SL$497),0)</f>
        <v>8</v>
      </c>
      <c r="SS188" s="121">
        <f>ROUND(AVERAGEIF($ES$9:$ES$497,$ES188,SM$9:SM$497),0)</f>
        <v>6</v>
      </c>
      <c r="ST188" s="114">
        <f>RANK(SB188,SB$9:SB$497,0)</f>
        <v>101</v>
      </c>
      <c r="SU188" s="115">
        <f>RANK(SC188,SC$9:SC$497,0)</f>
        <v>82</v>
      </c>
      <c r="SV188" s="115">
        <f>RANK(SD188,SD$9:SD$497,0)</f>
        <v>158</v>
      </c>
      <c r="SW188" s="115">
        <f>RANK(SE188,SE$9:SE$497,0)</f>
        <v>122</v>
      </c>
      <c r="SX188" s="115">
        <f>RANK(SF188,SF$9:SF$497,0)</f>
        <v>115</v>
      </c>
      <c r="SY188" s="115">
        <f>RANK(SG188,SG$9:SG$497,0)</f>
        <v>77</v>
      </c>
      <c r="SZ188" s="115">
        <f>COUNTIFS(SB$9:SB$497,"&gt;"&amp;SB188,$ES$9:$ES$497,$ES188)+1</f>
        <v>23</v>
      </c>
      <c r="TA188" s="115">
        <f>COUNTIFS(SC$9:SC$497,"&gt;"&amp;SC188,$ES$9:$ES$497,$ES188)+1</f>
        <v>23</v>
      </c>
      <c r="TB188" s="115">
        <f>COUNTIFS(SD$9:SD$497,"&gt;"&amp;SD188,$ES$9:$ES$497,$ES188)+1</f>
        <v>35</v>
      </c>
      <c r="TC188" s="115">
        <f>COUNTIFS(SE$9:SE$497,"&gt;"&amp;SE188,$ES$9:$ES$497,$ES188)+1</f>
        <v>36</v>
      </c>
      <c r="TD188" s="115">
        <f>COUNTIFS(SF$9:SF$497,"&gt;"&amp;SF188,$ES$9:$ES$497,$ES188)+1</f>
        <v>34</v>
      </c>
      <c r="TE188" s="117">
        <f>COUNTIFS(SG$9:SG$497,"&gt;"&amp;SG188,$ES$9:$ES$497,$ES188)+1</f>
        <v>14</v>
      </c>
      <c r="TF188" s="118">
        <f t="shared" si="347"/>
        <v>67</v>
      </c>
      <c r="TG188" s="115">
        <f t="shared" si="348"/>
        <v>60</v>
      </c>
      <c r="TH188" s="115">
        <f t="shared" si="349"/>
        <v>27</v>
      </c>
      <c r="TI188" s="115">
        <f t="shared" si="350"/>
        <v>43</v>
      </c>
      <c r="TJ188" s="115">
        <f t="shared" si="351"/>
        <v>31</v>
      </c>
      <c r="TK188" s="115">
        <f t="shared" si="352"/>
        <v>37</v>
      </c>
      <c r="TL188" s="117">
        <f t="shared" si="353"/>
        <v>35</v>
      </c>
      <c r="TM188" s="118">
        <f>ROUND(TF188/MAX(TF$9:TF$497)*100,0)</f>
        <v>37</v>
      </c>
      <c r="TN188" s="115">
        <f>ROUND(TG188/MAX(TG$9:TG$497)*100,0)</f>
        <v>33</v>
      </c>
      <c r="TO188" s="115">
        <f>ROUND(TH188/MAX(TH$9:TH$497)*100,0)</f>
        <v>15</v>
      </c>
      <c r="TP188" s="115">
        <f>ROUND(TI188/MAX(TI$9:TI$497)*100,0)</f>
        <v>24</v>
      </c>
      <c r="TQ188" s="115">
        <f>ROUND(TJ188/MAX(TJ$9:TJ$497)*100,0)</f>
        <v>16</v>
      </c>
      <c r="TR188" s="115">
        <f>ROUND(TK188/MAX(TK$9:TK$497)*100,0)</f>
        <v>19</v>
      </c>
      <c r="TS188" s="119">
        <f>ROUND(TL188/MAX(TL$9:TL$497)*100,0)</f>
        <v>18</v>
      </c>
      <c r="TT188" s="120">
        <f>RANK(TM188,TM$9:TM$497,0)</f>
        <v>244</v>
      </c>
      <c r="TU188" s="115">
        <f>RANK(TN188,TN$9:TN$497,0)</f>
        <v>187</v>
      </c>
      <c r="TV188" s="115">
        <f>RANK(TO188,TO$9:TO$497,0)</f>
        <v>313</v>
      </c>
      <c r="TW188" s="115">
        <f>RANK(TP188,TP$9:TP$497,0)</f>
        <v>272</v>
      </c>
      <c r="TX188" s="115">
        <f>RANK(TQ188,TQ$9:TQ$497,0)</f>
        <v>309</v>
      </c>
      <c r="TY188" s="115">
        <f>RANK(TR188,TR$9:TR$497,0)</f>
        <v>299</v>
      </c>
      <c r="TZ188" s="121">
        <f>RANK(TS188,TS$9:TS$497,0)</f>
        <v>291</v>
      </c>
      <c r="UA188" s="132"/>
      <c r="UB188" s="7" t="s">
        <v>1</v>
      </c>
    </row>
    <row r="189" spans="1:548" x14ac:dyDescent="0.15">
      <c r="A189" s="62">
        <v>181</v>
      </c>
      <c r="B189" s="203" t="s">
        <v>989</v>
      </c>
      <c r="C189" s="63"/>
      <c r="D189" s="63"/>
      <c r="E189" s="64" t="s">
        <v>518</v>
      </c>
      <c r="F189" s="65">
        <v>42</v>
      </c>
      <c r="G189" s="65" t="s">
        <v>908</v>
      </c>
      <c r="H189" s="65" t="s">
        <v>969</v>
      </c>
      <c r="I189" s="66" t="s">
        <v>521</v>
      </c>
      <c r="J189" s="67" t="s">
        <v>521</v>
      </c>
      <c r="K189" s="67" t="s">
        <v>521</v>
      </c>
      <c r="L189" s="67" t="s">
        <v>521</v>
      </c>
      <c r="M189" s="67" t="s">
        <v>521</v>
      </c>
      <c r="N189" s="67" t="s">
        <v>521</v>
      </c>
      <c r="O189" s="67" t="s">
        <v>521</v>
      </c>
      <c r="P189" s="67" t="s">
        <v>521</v>
      </c>
      <c r="Q189" s="67" t="s">
        <v>521</v>
      </c>
      <c r="R189" s="68" t="s">
        <v>521</v>
      </c>
      <c r="S189" s="69" t="s">
        <v>521</v>
      </c>
      <c r="T189" s="67" t="s">
        <v>521</v>
      </c>
      <c r="U189" s="67" t="s">
        <v>521</v>
      </c>
      <c r="V189" s="67" t="s">
        <v>521</v>
      </c>
      <c r="W189" s="67" t="s">
        <v>521</v>
      </c>
      <c r="X189" s="67" t="s">
        <v>521</v>
      </c>
      <c r="Y189" s="67" t="s">
        <v>521</v>
      </c>
      <c r="Z189" s="67" t="s">
        <v>521</v>
      </c>
      <c r="AA189" s="67" t="s">
        <v>521</v>
      </c>
      <c r="AB189" s="68" t="s">
        <v>521</v>
      </c>
      <c r="AC189" s="69" t="s">
        <v>521</v>
      </c>
      <c r="AD189" s="67" t="s">
        <v>521</v>
      </c>
      <c r="AE189" s="67" t="s">
        <v>521</v>
      </c>
      <c r="AF189" s="67" t="s">
        <v>521</v>
      </c>
      <c r="AG189" s="67" t="s">
        <v>521</v>
      </c>
      <c r="AH189" s="67" t="s">
        <v>521</v>
      </c>
      <c r="AI189" s="67" t="s">
        <v>521</v>
      </c>
      <c r="AJ189" s="67" t="s">
        <v>521</v>
      </c>
      <c r="AK189" s="67" t="s">
        <v>521</v>
      </c>
      <c r="AL189" s="68" t="s">
        <v>521</v>
      </c>
      <c r="AM189" s="69" t="s">
        <v>521</v>
      </c>
      <c r="AN189" s="67" t="s">
        <v>521</v>
      </c>
      <c r="AO189" s="67" t="s">
        <v>521</v>
      </c>
      <c r="AP189" s="67" t="s">
        <v>521</v>
      </c>
      <c r="AQ189" s="67" t="s">
        <v>521</v>
      </c>
      <c r="AR189" s="67" t="s">
        <v>521</v>
      </c>
      <c r="AS189" s="67" t="s">
        <v>521</v>
      </c>
      <c r="AT189" s="67" t="s">
        <v>521</v>
      </c>
      <c r="AU189" s="67" t="s">
        <v>521</v>
      </c>
      <c r="AV189" s="68" t="s">
        <v>521</v>
      </c>
      <c r="AW189" s="69" t="s">
        <v>521</v>
      </c>
      <c r="AX189" s="67" t="s">
        <v>521</v>
      </c>
      <c r="AY189" s="67" t="s">
        <v>521</v>
      </c>
      <c r="AZ189" s="67" t="s">
        <v>521</v>
      </c>
      <c r="BA189" s="67" t="s">
        <v>521</v>
      </c>
      <c r="BB189" s="67" t="s">
        <v>521</v>
      </c>
      <c r="BC189" s="67" t="s">
        <v>521</v>
      </c>
      <c r="BD189" s="67" t="s">
        <v>521</v>
      </c>
      <c r="BE189" s="67" t="s">
        <v>521</v>
      </c>
      <c r="BF189" s="68" t="s">
        <v>521</v>
      </c>
      <c r="BG189" s="69" t="s">
        <v>521</v>
      </c>
      <c r="BH189" s="67" t="s">
        <v>521</v>
      </c>
      <c r="BI189" s="67" t="s">
        <v>521</v>
      </c>
      <c r="BJ189" s="67" t="s">
        <v>521</v>
      </c>
      <c r="BK189" s="67" t="s">
        <v>521</v>
      </c>
      <c r="BL189" s="67" t="s">
        <v>521</v>
      </c>
      <c r="BM189" s="67" t="s">
        <v>521</v>
      </c>
      <c r="BN189" s="67" t="s">
        <v>521</v>
      </c>
      <c r="BO189" s="67" t="s">
        <v>521</v>
      </c>
      <c r="BP189" s="68" t="s">
        <v>521</v>
      </c>
      <c r="BQ189" s="70" t="s">
        <v>521</v>
      </c>
      <c r="BR189" s="67" t="s">
        <v>521</v>
      </c>
      <c r="BS189" s="67" t="s">
        <v>521</v>
      </c>
      <c r="BT189" s="67" t="s">
        <v>521</v>
      </c>
      <c r="BU189" s="67" t="s">
        <v>521</v>
      </c>
      <c r="BV189" s="67" t="s">
        <v>521</v>
      </c>
      <c r="BW189" s="67" t="s">
        <v>521</v>
      </c>
      <c r="BX189" s="67" t="s">
        <v>521</v>
      </c>
      <c r="BY189" s="67" t="s">
        <v>521</v>
      </c>
      <c r="BZ189" s="68" t="s">
        <v>521</v>
      </c>
      <c r="CA189" s="69" t="s">
        <v>521</v>
      </c>
      <c r="CB189" s="67" t="s">
        <v>521</v>
      </c>
      <c r="CC189" s="67" t="s">
        <v>521</v>
      </c>
      <c r="CD189" s="67" t="s">
        <v>521</v>
      </c>
      <c r="CE189" s="67" t="s">
        <v>521</v>
      </c>
      <c r="CF189" s="67" t="s">
        <v>521</v>
      </c>
      <c r="CG189" s="67" t="s">
        <v>521</v>
      </c>
      <c r="CH189" s="67" t="s">
        <v>521</v>
      </c>
      <c r="CI189" s="67" t="s">
        <v>521</v>
      </c>
      <c r="CJ189" s="68" t="s">
        <v>521</v>
      </c>
      <c r="CK189" s="69" t="s">
        <v>521</v>
      </c>
      <c r="CL189" s="67" t="s">
        <v>521</v>
      </c>
      <c r="CM189" s="67" t="s">
        <v>521</v>
      </c>
      <c r="CN189" s="67" t="s">
        <v>521</v>
      </c>
      <c r="CO189" s="67" t="s">
        <v>521</v>
      </c>
      <c r="CP189" s="67" t="s">
        <v>521</v>
      </c>
      <c r="CQ189" s="67" t="s">
        <v>521</v>
      </c>
      <c r="CR189" s="67" t="s">
        <v>521</v>
      </c>
      <c r="CS189" s="67" t="s">
        <v>521</v>
      </c>
      <c r="CT189" s="68" t="s">
        <v>521</v>
      </c>
      <c r="CU189" s="69" t="s">
        <v>521</v>
      </c>
      <c r="CV189" s="67" t="s">
        <v>521</v>
      </c>
      <c r="CW189" s="67" t="s">
        <v>521</v>
      </c>
      <c r="CX189" s="67" t="s">
        <v>521</v>
      </c>
      <c r="CY189" s="67" t="s">
        <v>521</v>
      </c>
      <c r="CZ189" s="67" t="s">
        <v>521</v>
      </c>
      <c r="DA189" s="67" t="s">
        <v>521</v>
      </c>
      <c r="DB189" s="67" t="s">
        <v>521</v>
      </c>
      <c r="DC189" s="67" t="s">
        <v>521</v>
      </c>
      <c r="DD189" s="68" t="s">
        <v>521</v>
      </c>
      <c r="DE189" s="69" t="s">
        <v>521</v>
      </c>
      <c r="DF189" s="71" t="s">
        <v>521</v>
      </c>
      <c r="DG189" s="67" t="s">
        <v>521</v>
      </c>
      <c r="DH189" s="67" t="s">
        <v>521</v>
      </c>
      <c r="DI189" s="67" t="s">
        <v>521</v>
      </c>
      <c r="DJ189" s="67" t="s">
        <v>521</v>
      </c>
      <c r="DK189" s="67" t="s">
        <v>521</v>
      </c>
      <c r="DL189" s="67" t="s">
        <v>521</v>
      </c>
      <c r="DM189" s="67" t="s">
        <v>521</v>
      </c>
      <c r="DN189" s="68" t="s">
        <v>521</v>
      </c>
      <c r="DO189" s="70" t="s">
        <v>521</v>
      </c>
      <c r="DP189" s="71" t="s">
        <v>521</v>
      </c>
      <c r="DQ189" s="67" t="s">
        <v>521</v>
      </c>
      <c r="DR189" s="67" t="s">
        <v>521</v>
      </c>
      <c r="DS189" s="67" t="s">
        <v>521</v>
      </c>
      <c r="DT189" s="67" t="s">
        <v>521</v>
      </c>
      <c r="DU189" s="67" t="s">
        <v>521</v>
      </c>
      <c r="DV189" s="67" t="s">
        <v>521</v>
      </c>
      <c r="DW189" s="67" t="s">
        <v>521</v>
      </c>
      <c r="DX189" s="72" t="s">
        <v>521</v>
      </c>
      <c r="DY189" s="73" t="s">
        <v>522</v>
      </c>
      <c r="DZ189" s="74">
        <v>4</v>
      </c>
      <c r="EA189" s="74">
        <v>4</v>
      </c>
      <c r="EB189" s="74">
        <v>4</v>
      </c>
      <c r="EC189" s="75">
        <v>5</v>
      </c>
      <c r="ED189" s="76" t="s">
        <v>522</v>
      </c>
      <c r="EE189" s="74">
        <f t="shared" si="303"/>
        <v>4</v>
      </c>
      <c r="EF189" s="74">
        <f t="shared" si="304"/>
        <v>16</v>
      </c>
      <c r="EG189" s="74">
        <f t="shared" si="305"/>
        <v>64</v>
      </c>
      <c r="EH189" s="77">
        <f t="shared" si="306"/>
        <v>320</v>
      </c>
      <c r="EI189" s="73">
        <v>30</v>
      </c>
      <c r="EJ189" s="74">
        <v>150</v>
      </c>
      <c r="EK189" s="74">
        <v>900</v>
      </c>
      <c r="EL189" s="74">
        <v>1500</v>
      </c>
      <c r="EM189" s="75">
        <v>4500</v>
      </c>
      <c r="EN189" s="78">
        <v>1</v>
      </c>
      <c r="EO189" s="79">
        <f t="shared" si="307"/>
        <v>1.25</v>
      </c>
      <c r="EP189" s="79">
        <f t="shared" si="308"/>
        <v>1.875</v>
      </c>
      <c r="EQ189" s="79">
        <f t="shared" si="309"/>
        <v>0.78125</v>
      </c>
      <c r="ER189" s="80">
        <f t="shared" si="310"/>
        <v>0.46875</v>
      </c>
      <c r="ES189" s="128" t="s">
        <v>564</v>
      </c>
      <c r="ET189" s="82"/>
      <c r="EU189" s="83">
        <v>4</v>
      </c>
      <c r="EV189" s="73">
        <v>51</v>
      </c>
      <c r="EW189" s="74">
        <v>36</v>
      </c>
      <c r="EX189" s="74">
        <v>29</v>
      </c>
      <c r="EY189" s="74">
        <v>28</v>
      </c>
      <c r="EZ189" s="74">
        <v>16</v>
      </c>
      <c r="FA189" s="74">
        <v>18</v>
      </c>
      <c r="FB189" s="74">
        <v>53</v>
      </c>
      <c r="FC189" s="74">
        <v>40</v>
      </c>
      <c r="FD189" s="74">
        <f t="shared" si="311"/>
        <v>45</v>
      </c>
      <c r="FE189" s="84">
        <f t="shared" si="312"/>
        <v>69</v>
      </c>
      <c r="FF189" s="73">
        <f>RANK(EV189,$EV$9:$EV$497,0)</f>
        <v>276</v>
      </c>
      <c r="FG189" s="74">
        <f>RANK(EW189,$EW$9:$EW$497,0)</f>
        <v>259</v>
      </c>
      <c r="FH189" s="74">
        <f>RANK(EX189,$EX$9:$EX$497,0)</f>
        <v>241</v>
      </c>
      <c r="FI189" s="74">
        <f>RANK(EY189,$EY$9:$EY$497,0)</f>
        <v>249</v>
      </c>
      <c r="FJ189" s="74">
        <f>RANK(EZ189,$EZ$9:$EZ$497,0)</f>
        <v>242</v>
      </c>
      <c r="FK189" s="74">
        <f>RANK(FA189,$FA$9:$FA$497,0)</f>
        <v>207</v>
      </c>
      <c r="FL189" s="74">
        <f>RANK(FB189,$FB$9:$FB$497,0)</f>
        <v>159</v>
      </c>
      <c r="FM189" s="74">
        <f>RANK(FC189,$FC$9:$FC$497,0)</f>
        <v>218</v>
      </c>
      <c r="FN189" s="74">
        <f>RANK(FD189,$FD$9:$FD$497,0)</f>
        <v>303</v>
      </c>
      <c r="FO189" s="84">
        <f>RANK(FE189,$FE$9:$FE$497,0)</f>
        <v>246</v>
      </c>
      <c r="FP189" s="73">
        <f>COUNTIFS($EV$9:$EV$497,"&gt;"&amp;EV189,$ES$9:$ES$497,ES189)+1</f>
        <v>63</v>
      </c>
      <c r="FQ189" s="74">
        <f>COUNTIFS($EW$9:$EW$497,"&gt;"&amp;EW189,$ES$9:$ES$497,ES189)+1</f>
        <v>64</v>
      </c>
      <c r="FR189" s="74">
        <f>COUNTIFS($EX$9:$EX$497,"&gt;"&amp;EX189,$ES$9:$ES$497,ES189)+1</f>
        <v>71</v>
      </c>
      <c r="FS189" s="74">
        <f>COUNTIFS($EY$9:$EY$497,"&gt;"&amp;EY189,$ES$9:$ES$497,ES189)+1</f>
        <v>60</v>
      </c>
      <c r="FT189" s="74">
        <f>COUNTIFS($EZ$9:$EZ$497,"&gt;"&amp;EZ189,$ES$9:$ES$497,ES189)+1</f>
        <v>66</v>
      </c>
      <c r="FU189" s="74">
        <f>COUNTIFS($FA$9:$FA$497,"&gt;"&amp;FA189,$ES$9:$ES$497,ES189)+1</f>
        <v>58</v>
      </c>
      <c r="FV189" s="74">
        <f>COUNTIFS($FB$9:$FB$497,"&gt;"&amp;FB189,$ES$9:$ES$497,ES189)+1</f>
        <v>68</v>
      </c>
      <c r="FW189" s="74">
        <f>COUNTIFS($FC$9:$FC$497,"&gt;"&amp;FC189,$ES$9:$ES$497,ES189)+1</f>
        <v>70</v>
      </c>
      <c r="FX189" s="74">
        <f>COUNTIFS($FD$9:$FD$497,"&gt;"&amp;FD189,$ES$9:$ES$497,ES189)+1</f>
        <v>72</v>
      </c>
      <c r="FY189" s="84">
        <f>COUNTIFS($FE$9:$FE$497,"&gt;"&amp;FE189,$ES$9:$ES$497,ES189)+1</f>
        <v>70</v>
      </c>
      <c r="FZ189" s="85">
        <f t="shared" si="313"/>
        <v>1.21</v>
      </c>
      <c r="GA189" s="86">
        <f t="shared" si="314"/>
        <v>0.86</v>
      </c>
      <c r="GB189" s="86">
        <f t="shared" si="315"/>
        <v>0.69</v>
      </c>
      <c r="GC189" s="86">
        <f t="shared" si="316"/>
        <v>0.67</v>
      </c>
      <c r="GD189" s="86">
        <f t="shared" si="317"/>
        <v>0.38</v>
      </c>
      <c r="GE189" s="86">
        <f t="shared" si="318"/>
        <v>0.43</v>
      </c>
      <c r="GF189" s="86">
        <f t="shared" si="319"/>
        <v>1.26</v>
      </c>
      <c r="GG189" s="86">
        <f t="shared" si="320"/>
        <v>0.95</v>
      </c>
      <c r="GH189" s="86">
        <f t="shared" si="321"/>
        <v>1.07</v>
      </c>
      <c r="GI189" s="87">
        <f t="shared" si="322"/>
        <v>1.64</v>
      </c>
      <c r="GJ189" s="85">
        <f>ROUND(((FZ189-AVERAGE(FZ$9:FZ$497))/STDEVP(FZ$9:FZ$497)*10+50),2)</f>
        <v>59.47</v>
      </c>
      <c r="GK189" s="86">
        <f>ROUND(((GA189-AVERAGE(GA$9:GA$497))/STDEVP(GA$9:GA$497)*10+50),2)</f>
        <v>55.07</v>
      </c>
      <c r="GL189" s="86">
        <f>ROUND(((GB189-AVERAGE(GB$9:GB$497))/STDEVP(GB$9:GB$497)*10+50),2)</f>
        <v>54.03</v>
      </c>
      <c r="GM189" s="86">
        <f>ROUND(((GC189-AVERAGE(GC$9:GC$497))/STDEVP(GC$9:GC$497)*10+50),2)</f>
        <v>57.21</v>
      </c>
      <c r="GN189" s="86">
        <f>ROUND(((GD189-AVERAGE(GD$9:GD$497))/STDEVP(GD$9:GD$497)*10+50),2)</f>
        <v>49.58</v>
      </c>
      <c r="GO189" s="86">
        <f>ROUND(((GE189-AVERAGE(GE$9:GE$497))/STDEVP(GE$9:GE$497)*10+50),2)</f>
        <v>52.96</v>
      </c>
      <c r="GP189" s="86">
        <f>ROUND(((GF189-AVERAGE(GF$9:GF$497))/STDEVP(GF$9:GF$497)*10+50),2)</f>
        <v>69.680000000000007</v>
      </c>
      <c r="GQ189" s="86">
        <f>ROUND(((GG189-AVERAGE(GG$9:GG$497))/STDEVP(GG$9:GG$497)*10+50),2)</f>
        <v>59.98</v>
      </c>
      <c r="GR189" s="86">
        <f>ROUND(((GH189-AVERAGE(GH$9:GH$497))/STDEVP(GH$9:GH$497)*10+50),2)</f>
        <v>53.47</v>
      </c>
      <c r="GS189" s="87">
        <f>ROUND(((GI189-AVERAGE(GI$9:GI$497))/STDEVP(GI$9:GI$497)*10+50),2)</f>
        <v>58.95</v>
      </c>
      <c r="GT189" s="73">
        <f>RANK(GJ189,$GJ$9:$GJ$497,0)</f>
        <v>78</v>
      </c>
      <c r="GU189" s="74">
        <f>RANK(GK189,$GK$9:$GK$497,0)</f>
        <v>130</v>
      </c>
      <c r="GV189" s="74">
        <f>RANK(GL189,$GL$9:$GL$497,0)</f>
        <v>136</v>
      </c>
      <c r="GW189" s="74">
        <f>RANK(GM189,$GM$9:$GM$497,0)</f>
        <v>72</v>
      </c>
      <c r="GX189" s="74">
        <f>RANK(GN189,$GN$9:$GN$497,0)</f>
        <v>135</v>
      </c>
      <c r="GY189" s="74">
        <f>RANK(GO189,$GO$9:$GO$497,0)</f>
        <v>95</v>
      </c>
      <c r="GZ189" s="74">
        <f>RANK(GP189,$GP$9:$GP$497,0)</f>
        <v>13</v>
      </c>
      <c r="HA189" s="74">
        <f>RANK(GQ189,$GQ$9:$GQ$497,0)</f>
        <v>69</v>
      </c>
      <c r="HB189" s="74">
        <f>RANK(GR189,$GR$9:$GR$497,0)</f>
        <v>124</v>
      </c>
      <c r="HC189" s="84">
        <f>RANK(GS189,$GS$9:$GS$497,0)</f>
        <v>77</v>
      </c>
      <c r="HD189" s="85">
        <f>ROUND(AVERAGEIF($ES$9:$ES$497,$ES189,$FZ$9:$FZ$497),2)</f>
        <v>0.92</v>
      </c>
      <c r="HE189" s="86">
        <f>ROUND(AVERAGEIF($ES$9:$ES$497,$ES189,$GA$9:$GA$497),2)</f>
        <v>0.65</v>
      </c>
      <c r="HF189" s="86">
        <f>ROUND(AVERAGEIF($ES$9:$ES$497,$ES189,$GB$9:$GB$497),2)</f>
        <v>0.69</v>
      </c>
      <c r="HG189" s="86">
        <f>ROUND(AVERAGEIF($ES$9:$ES$497,$ES189,$GC$9:$GC$497),2)</f>
        <v>0.54</v>
      </c>
      <c r="HH189" s="86">
        <f>ROUND(AVERAGEIF($ES$9:$ES$497,$ES189,$GD$9:$GD$497),2)</f>
        <v>0.32</v>
      </c>
      <c r="HI189" s="86">
        <f>ROUND(AVERAGEIF($ES$9:$ES$497,$ES189,$GE$9:$GE$497),2)</f>
        <v>0.33</v>
      </c>
      <c r="HJ189" s="86">
        <f>ROUND(AVERAGEIF($ES$9:$ES$497,$ES189,$GF$9:$GF$497),2)</f>
        <v>0.98</v>
      </c>
      <c r="HK189" s="86">
        <f>ROUND(AVERAGEIF($ES$9:$ES$497,$ES189,$GG$9:$GG$497),2)</f>
        <v>0.86</v>
      </c>
      <c r="HL189" s="86">
        <f>ROUND(AVERAGEIF($ES$9:$ES$497,$ES189,$GH$9:$GH$497),2)</f>
        <v>1.01</v>
      </c>
      <c r="HM189" s="87">
        <f>ROUND(AVERAGEIF($ES$9:$ES$497,$ES189,$GI$9:$GI$497),2)</f>
        <v>1.55</v>
      </c>
      <c r="HN189" s="88">
        <f t="shared" si="323"/>
        <v>0.28999999999999992</v>
      </c>
      <c r="HO189" s="89">
        <f t="shared" si="324"/>
        <v>0.20999999999999996</v>
      </c>
      <c r="HP189" s="89">
        <f t="shared" si="325"/>
        <v>0</v>
      </c>
      <c r="HQ189" s="89">
        <f t="shared" si="326"/>
        <v>0.13</v>
      </c>
      <c r="HR189" s="89">
        <f t="shared" si="327"/>
        <v>0.06</v>
      </c>
      <c r="HS189" s="89">
        <f t="shared" si="328"/>
        <v>9.9999999999999978E-2</v>
      </c>
      <c r="HT189" s="89">
        <f t="shared" si="329"/>
        <v>0.28000000000000003</v>
      </c>
      <c r="HU189" s="89">
        <f t="shared" si="330"/>
        <v>8.9999999999999969E-2</v>
      </c>
      <c r="HV189" s="89">
        <f t="shared" si="331"/>
        <v>6.0000000000000053E-2</v>
      </c>
      <c r="HW189" s="90">
        <f t="shared" si="332"/>
        <v>8.9999999999999858E-2</v>
      </c>
      <c r="HX189" s="73">
        <f>COUNTIFS($FZ$9:$FZ$497,"&gt;"&amp;FZ189,$ES$9:$ES$497,$ES189)+1</f>
        <v>10</v>
      </c>
      <c r="HY189" s="74">
        <f>COUNTIFS($GA$9:$GA$497,"&gt;"&amp;GA189,$ES$9:$ES$497,$ES189)+1</f>
        <v>13</v>
      </c>
      <c r="HZ189" s="74">
        <f>COUNTIFS($GB$9:$GB$497,"&gt;"&amp;GB189,$ES$9:$ES$497,$ES189)+1</f>
        <v>43</v>
      </c>
      <c r="IA189" s="74">
        <f>COUNTIFS($GC$9:$GC$497,"&gt;"&amp;GC189,$ES$9:$ES$497,$ES189)+1</f>
        <v>19</v>
      </c>
      <c r="IB189" s="74">
        <f>COUNTIFS($GD$9:$GD$497,"&gt;"&amp;GD189,$ES$9:$ES$497,$ES189)+1</f>
        <v>10</v>
      </c>
      <c r="IC189" s="74">
        <f>COUNTIFS($GE$9:$GE$497,"&gt;"&amp;GE189,$ES$9:$ES$497,$ES189)+1</f>
        <v>11</v>
      </c>
      <c r="ID189" s="74">
        <f>COUNTIFS($GF$9:$GF$497,"&gt;"&amp;GF189,$ES$9:$ES$497,$ES189)+1</f>
        <v>12</v>
      </c>
      <c r="IE189" s="74">
        <f>COUNTIFS($GG$9:$GG$497,"&gt;"&amp;GG189,$ES$9:$ES$497,$ES189)+1</f>
        <v>34</v>
      </c>
      <c r="IF189" s="74">
        <f>COUNTIFS($GH$9:$GH$497,"&gt;"&amp;GH189,$ES$9:$ES$497,$ES189)+1</f>
        <v>30</v>
      </c>
      <c r="IG189" s="84">
        <f>COUNTIFS($GI$9:$GI$497,"&gt;"&amp;GI189,$ES$9:$ES$497,$ES189)+1</f>
        <v>37</v>
      </c>
      <c r="IH189" s="91"/>
      <c r="II189" s="79"/>
      <c r="IJ189" s="79">
        <v>0.05</v>
      </c>
      <c r="IK189" s="79"/>
      <c r="IL189" s="79"/>
      <c r="IM189" s="92"/>
      <c r="IN189" s="93"/>
      <c r="IO189" s="94"/>
      <c r="IP189" s="95"/>
      <c r="IQ189" s="79"/>
      <c r="IR189" s="79"/>
      <c r="IS189" s="79"/>
      <c r="IT189" s="79"/>
      <c r="IU189" s="79"/>
      <c r="IV189" s="79"/>
      <c r="IW189" s="96"/>
      <c r="IX189" s="93"/>
      <c r="IY189" s="79"/>
      <c r="IZ189" s="79"/>
      <c r="JA189" s="79"/>
      <c r="JB189" s="79"/>
      <c r="JC189" s="79"/>
      <c r="JD189" s="79"/>
      <c r="JE189" s="97"/>
      <c r="JF189" s="95"/>
      <c r="JG189" s="79"/>
      <c r="JH189" s="79"/>
      <c r="JI189" s="79"/>
      <c r="JJ189" s="79"/>
      <c r="JK189" s="79"/>
      <c r="JL189" s="79"/>
      <c r="JM189" s="96"/>
      <c r="JN189" s="93"/>
      <c r="JO189" s="79"/>
      <c r="JP189" s="79"/>
      <c r="JQ189" s="79"/>
      <c r="JR189" s="79"/>
      <c r="JS189" s="79"/>
      <c r="JT189" s="79"/>
      <c r="JU189" s="79"/>
      <c r="JV189" s="79"/>
      <c r="JW189" s="79"/>
      <c r="JX189" s="79"/>
      <c r="JY189" s="79"/>
      <c r="JZ189" s="97"/>
      <c r="KA189" s="93"/>
      <c r="KB189" s="79"/>
      <c r="KC189" s="79"/>
      <c r="KD189" s="79"/>
      <c r="KE189" s="97"/>
      <c r="KF189" s="95"/>
      <c r="KG189" s="79"/>
      <c r="KH189" s="79"/>
      <c r="KI189" s="79"/>
      <c r="KJ189" s="79"/>
      <c r="KK189" s="98"/>
      <c r="KL189" s="79"/>
      <c r="KM189" s="79"/>
      <c r="KN189" s="79"/>
      <c r="KO189" s="79"/>
      <c r="KP189" s="79"/>
      <c r="KQ189" s="79"/>
      <c r="KR189" s="79"/>
      <c r="KS189" s="96"/>
      <c r="KT189" s="96"/>
      <c r="KU189" s="96"/>
      <c r="KV189" s="96"/>
      <c r="KW189" s="93"/>
      <c r="KX189" s="79"/>
      <c r="KY189" s="79"/>
      <c r="KZ189" s="79"/>
      <c r="LA189" s="79"/>
      <c r="LB189" s="79"/>
      <c r="LC189" s="96"/>
      <c r="LD189" s="93"/>
      <c r="LE189" s="94"/>
      <c r="LF189" s="99"/>
      <c r="LG189" s="75"/>
      <c r="LH189" s="93"/>
      <c r="LI189" s="79"/>
      <c r="LJ189" s="74">
        <v>10</v>
      </c>
      <c r="LK189" s="74"/>
      <c r="LL189" s="74"/>
      <c r="LM189" s="100"/>
      <c r="LN189" s="95"/>
      <c r="LO189" s="79"/>
      <c r="LP189" s="79"/>
      <c r="LQ189" s="79"/>
      <c r="LR189" s="96"/>
      <c r="LS189" s="93"/>
      <c r="LT189" s="79"/>
      <c r="LU189" s="79">
        <v>7.0000000000000007E-2</v>
      </c>
      <c r="LV189" s="79"/>
      <c r="LW189" s="79"/>
      <c r="LX189" s="79"/>
      <c r="LY189" s="79"/>
      <c r="LZ189" s="79"/>
      <c r="MA189" s="97"/>
      <c r="MB189" s="95"/>
      <c r="MC189" s="79"/>
      <c r="MD189" s="79"/>
      <c r="ME189" s="79"/>
      <c r="MF189" s="79"/>
      <c r="MG189" s="79"/>
      <c r="MH189" s="79"/>
      <c r="MI189" s="79"/>
      <c r="MJ189" s="79"/>
      <c r="MK189" s="79"/>
      <c r="ML189" s="79"/>
      <c r="MM189" s="79"/>
      <c r="MN189" s="98"/>
      <c r="MO189" s="98"/>
      <c r="MP189" s="96"/>
      <c r="MQ189" s="93"/>
      <c r="MR189" s="79"/>
      <c r="MS189" s="79"/>
      <c r="MT189" s="79"/>
      <c r="MU189" s="79"/>
      <c r="MV189" s="98"/>
      <c r="MW189" s="79"/>
      <c r="MX189" s="79"/>
      <c r="MY189" s="79"/>
      <c r="MZ189" s="79"/>
      <c r="NA189" s="79"/>
      <c r="NB189" s="79">
        <v>0.05</v>
      </c>
      <c r="NC189" s="79"/>
      <c r="ND189" s="96"/>
      <c r="NE189" s="96"/>
      <c r="NF189" s="96"/>
      <c r="NG189" s="96"/>
      <c r="NH189" s="93"/>
      <c r="NI189" s="79"/>
      <c r="NJ189" s="79"/>
      <c r="NK189" s="79"/>
      <c r="NL189" s="79"/>
      <c r="NM189" s="79"/>
      <c r="NN189" s="94"/>
      <c r="NO189" s="93"/>
      <c r="NP189" s="80"/>
      <c r="NQ189" s="124" t="s">
        <v>988</v>
      </c>
      <c r="NR189" s="102" t="s">
        <v>992</v>
      </c>
      <c r="NS189" s="102"/>
      <c r="NT189" s="102"/>
      <c r="NU189" s="102"/>
      <c r="NV189" s="104"/>
      <c r="NW189" s="102" t="s">
        <v>975</v>
      </c>
      <c r="NX189" s="133" t="s">
        <v>976</v>
      </c>
      <c r="NY189" s="129" t="s">
        <v>977</v>
      </c>
      <c r="NZ189" s="133" t="s">
        <v>976</v>
      </c>
      <c r="OA189" s="134"/>
      <c r="OB189" s="134"/>
      <c r="OC189" s="134"/>
      <c r="OD189" s="108">
        <f t="shared" si="333"/>
        <v>320</v>
      </c>
      <c r="OE189" s="109">
        <v>4</v>
      </c>
      <c r="OF189" s="110">
        <f t="shared" si="334"/>
        <v>56</v>
      </c>
      <c r="OG189" s="109">
        <v>7</v>
      </c>
      <c r="OH189" s="111">
        <f>ROUND(AVERAGEIF($ES$9:$ES$497,$ES189,EV$9:EV$497),0)</f>
        <v>67</v>
      </c>
      <c r="OI189" s="112">
        <f>ROUND(AVERAGEIF($ES$9:$ES$497,$ES189,EW$9:EW$497),0)</f>
        <v>45</v>
      </c>
      <c r="OJ189" s="112">
        <f>ROUND(AVERAGEIF($ES$9:$ES$497,$ES189,EX$9:EX$497),0)</f>
        <v>51</v>
      </c>
      <c r="OK189" s="112">
        <f>ROUND(AVERAGEIF($ES$9:$ES$497,$ES189,EY$9:EY$497),0)</f>
        <v>39</v>
      </c>
      <c r="OL189" s="112">
        <f>ROUND(AVERAGEIF($ES$9:$ES$497,$ES189,EZ$9:EZ$497),0)</f>
        <v>21</v>
      </c>
      <c r="OM189" s="112">
        <f>ROUND(AVERAGEIF($ES$9:$ES$497,$ES189,FA$9:FA$497),0)</f>
        <v>21</v>
      </c>
      <c r="ON189" s="112">
        <f>ROUND(AVERAGEIF($ES$9:$ES$497,$ES189,FB$9:FB$497),0)</f>
        <v>68</v>
      </c>
      <c r="OO189" s="112">
        <f>ROUND(AVERAGEIF($ES$9:$ES$497,$ES189,FC$9:FC$497),0)</f>
        <v>64</v>
      </c>
      <c r="OP189" s="112">
        <f>ROUND(AVERAGEIF($ES$9:$ES$497,$ES189,FD$9:FD$497),0)</f>
        <v>72</v>
      </c>
      <c r="OQ189" s="113">
        <f>ROUND(AVERAGEIF($ES$9:$ES$497,$ES189,FE$9:FE$497),0)</f>
        <v>115</v>
      </c>
      <c r="OR189" s="114">
        <f>ROUND(EV189/MAX(EV$9:EV$497)*100,0)</f>
        <v>29</v>
      </c>
      <c r="OS189" s="115">
        <f>ROUND(EW189/MAX(EW$9:EW$497)*100,0)</f>
        <v>28</v>
      </c>
      <c r="OT189" s="115">
        <f>ROUND(EX189/MAX(EX$9:EX$497)*100,0)</f>
        <v>24</v>
      </c>
      <c r="OU189" s="115">
        <f>ROUND(EY189/MAX(EY$9:EY$497)*100,0)</f>
        <v>19</v>
      </c>
      <c r="OV189" s="115">
        <f>ROUND(EZ189/MAX(EZ$9:EZ$497)*100,0)</f>
        <v>13</v>
      </c>
      <c r="OW189" s="115">
        <f>ROUND(FA189/MAX(FA$9:FA$497)*100,0)</f>
        <v>16</v>
      </c>
      <c r="OX189" s="115">
        <f>ROUND(FB189/MAX(FB$9:FB$497)*100,0)</f>
        <v>40</v>
      </c>
      <c r="OY189" s="116">
        <f>ROUND(FC189/MAX(FC$9:FC$497)*100,0)</f>
        <v>28</v>
      </c>
      <c r="OZ189" s="115">
        <f>ROUND(FD189/MAX(FD$9:FD$497)*100,0)</f>
        <v>30</v>
      </c>
      <c r="PA189" s="117">
        <f>ROUND(FE189/MAX(FE$9:FE$497)*100,0)</f>
        <v>28</v>
      </c>
      <c r="PB189" s="118">
        <f t="shared" si="335"/>
        <v>313</v>
      </c>
      <c r="PC189" s="115">
        <f t="shared" si="336"/>
        <v>280</v>
      </c>
      <c r="PD189" s="115">
        <f t="shared" si="337"/>
        <v>352</v>
      </c>
      <c r="PE189" s="115">
        <f t="shared" si="338"/>
        <v>369</v>
      </c>
      <c r="PF189" s="115">
        <f t="shared" si="339"/>
        <v>272</v>
      </c>
      <c r="PG189" s="119">
        <f t="shared" si="340"/>
        <v>240</v>
      </c>
      <c r="PH189" s="118">
        <f>ROUND(PB189/MAX(PB$9:PB$497)*100,0)</f>
        <v>37</v>
      </c>
      <c r="PI189" s="115">
        <f>ROUND(PC189/MAX(PC$9:PC$497)*100,0)</f>
        <v>34</v>
      </c>
      <c r="PJ189" s="115">
        <f>ROUND(PD189/MAX(PD$9:PD$497)*100,0)</f>
        <v>37</v>
      </c>
      <c r="PK189" s="115">
        <f>ROUND(PE189/MAX(PE$9:PE$497)*100,0)</f>
        <v>37</v>
      </c>
      <c r="PL189" s="115">
        <f>ROUND(PF189/MAX(PF$9:PF$497)*100,0)</f>
        <v>38</v>
      </c>
      <c r="PM189" s="119">
        <f>ROUND(PG189/MAX(PG$9:PG$497)*100,0)</f>
        <v>35</v>
      </c>
      <c r="PN189" s="118">
        <f>RANK(PH189,PH$9:PH$497,0)</f>
        <v>271</v>
      </c>
      <c r="PO189" s="115">
        <f>RANK(PI189,PI$9:PI$497,0)</f>
        <v>263</v>
      </c>
      <c r="PP189" s="115">
        <f>RANK(PJ189,PJ$9:PJ$497,0)</f>
        <v>278</v>
      </c>
      <c r="PQ189" s="115">
        <f>RANK(PK189,PK$9:PK$497,0)</f>
        <v>262</v>
      </c>
      <c r="PR189" s="115">
        <f>RANK(PL189,PL$9:PL$497,0)</f>
        <v>272</v>
      </c>
      <c r="PS189" s="119">
        <f>RANK(PM189,PM$9:PM$497,0)</f>
        <v>267</v>
      </c>
      <c r="PT189" s="120">
        <f>ROUND(FZ189/MAX(FZ$9:FZ$497)*100,0)</f>
        <v>66</v>
      </c>
      <c r="PU189" s="115">
        <f>ROUND(GA189/MAX(GA$9:GA$497)*100,0)</f>
        <v>48</v>
      </c>
      <c r="PV189" s="115">
        <f>ROUND(GB189/MAX(GB$9:GB$497)*100,0)</f>
        <v>50</v>
      </c>
      <c r="PW189" s="115">
        <f>ROUND(GC189/MAX(GC$9:GC$497)*100,0)</f>
        <v>53</v>
      </c>
      <c r="PX189" s="115">
        <f>ROUND(GD189/MAX(GD$9:GD$497)*100,0)</f>
        <v>21</v>
      </c>
      <c r="PY189" s="115">
        <f>ROUND(GE189/MAX(GE$9:GE$497)*100,0)</f>
        <v>26</v>
      </c>
      <c r="PZ189" s="115">
        <f>ROUND(GF189/MAX(GF$9:GF$497)*100,0)</f>
        <v>59</v>
      </c>
      <c r="QA189" s="116">
        <f>ROUND(GG189/MAX(GG$9:GG$497)*100,0)</f>
        <v>52</v>
      </c>
      <c r="QB189" s="115">
        <f>ROUND(GH189/MAX(GH$9:GH$497)*100,0)</f>
        <v>48</v>
      </c>
      <c r="QC189" s="121">
        <f>ROUND(GI189/MAX(GI$9:GI$497)*100,0)</f>
        <v>52</v>
      </c>
      <c r="QD189" s="120">
        <f>ROUND(AVERAGEIF($ES$9:$ES$497,$ES189,PT$9:PT$497),0)</f>
        <v>50</v>
      </c>
      <c r="QE189" s="120">
        <f>ROUND(AVERAGEIF($ES$9:$ES$497,$ES189,PU$9:PU$497),0)</f>
        <v>37</v>
      </c>
      <c r="QF189" s="120">
        <f>ROUND(AVERAGEIF($ES$9:$ES$497,$ES189,PV$9:PV$497),0)</f>
        <v>50</v>
      </c>
      <c r="QG189" s="120">
        <f>ROUND(AVERAGEIF($ES$9:$ES$497,$ES189,PW$9:PW$497),0)</f>
        <v>43</v>
      </c>
      <c r="QH189" s="120">
        <f>ROUND(AVERAGEIF($ES$9:$ES$497,$ES189,PX$9:PX$497),0)</f>
        <v>18</v>
      </c>
      <c r="QI189" s="120">
        <f>ROUND(AVERAGEIF($ES$9:$ES$497,$ES189,PY$9:PY$497),0)</f>
        <v>20</v>
      </c>
      <c r="QJ189" s="120">
        <f>ROUND(AVERAGEIF($ES$9:$ES$497,$ES189,PZ$9:PZ$497),0)</f>
        <v>46</v>
      </c>
      <c r="QK189" s="120">
        <f>ROUND(AVERAGEIF($ES$9:$ES$497,$ES189,QA$9:QA$497),0)</f>
        <v>47</v>
      </c>
      <c r="QL189" s="120">
        <f>ROUND(AVERAGEIF($ES$9:$ES$497,$ES189,QB$9:QB$497),0)</f>
        <v>45</v>
      </c>
      <c r="QM189" s="120">
        <f>ROUND(AVERAGEIF($ES$9:$ES$497,$ES189,QC$9:QC$497),0)</f>
        <v>49</v>
      </c>
      <c r="QN189" s="114">
        <f t="shared" si="354"/>
        <v>651</v>
      </c>
      <c r="QO189" s="115">
        <f t="shared" si="355"/>
        <v>535</v>
      </c>
      <c r="QP189" s="115">
        <f t="shared" si="356"/>
        <v>735</v>
      </c>
      <c r="QQ189" s="115">
        <f t="shared" si="357"/>
        <v>807</v>
      </c>
      <c r="QR189" s="115">
        <f t="shared" si="358"/>
        <v>683</v>
      </c>
      <c r="QS189" s="119">
        <f t="shared" si="359"/>
        <v>497</v>
      </c>
      <c r="QT189" s="114">
        <f>ROUND((QN189-MIN(QN$9:QN$497))/(MAX(QN$9:QN$497)-MIN(QN$9:QN$497))*100,0)</f>
        <v>66</v>
      </c>
      <c r="QU189" s="115">
        <f>ROUND((QO189-MIN(QO$9:QO$497))/(MAX(QO$9:QO$497)-MIN(QO$9:QO$497))*100,0)</f>
        <v>47</v>
      </c>
      <c r="QV189" s="115">
        <f>ROUND((QP189-MIN(QP$9:QP$497))/(MAX(QP$9:QP$497)-MIN(QP$9:QP$497))*100,0)</f>
        <v>56</v>
      </c>
      <c r="QW189" s="115">
        <f>ROUND((QQ189-MIN(QQ$9:QQ$497))/(MAX(QQ$9:QQ$497)-MIN(QQ$9:QQ$497))*100,0)</f>
        <v>65</v>
      </c>
      <c r="QX189" s="115">
        <f>ROUND((QR189-MIN(QR$9:QR$497))/(MAX(QR$9:QR$497)-MIN(QR$9:QR$497))*100,0)</f>
        <v>77</v>
      </c>
      <c r="QY189" s="115">
        <f>ROUND((QS189-MIN(QS$9:QS$497))/(MAX(QS$9:QS$497)-MIN(QS$9:QS$497))*100,0)</f>
        <v>64</v>
      </c>
      <c r="QZ189" s="114">
        <f>RANK(QN189,QN$9:QN$497,0)</f>
        <v>26</v>
      </c>
      <c r="RA189" s="115">
        <f>RANK(QO189,QO$9:QO$497,0)</f>
        <v>56</v>
      </c>
      <c r="RB189" s="115">
        <f>RANK(QP189,QP$9:QP$497,0)</f>
        <v>32</v>
      </c>
      <c r="RC189" s="115">
        <f>RANK(QQ189,QQ$9:QQ$497,0)</f>
        <v>33</v>
      </c>
      <c r="RD189" s="115">
        <f>RANK(QR189,QR$9:QR$497,0)</f>
        <v>42</v>
      </c>
      <c r="RE189" s="115">
        <f>RANK(QS189,QS$9:QS$497,0)</f>
        <v>42</v>
      </c>
      <c r="RF189" s="122"/>
      <c r="RG189" s="115">
        <f>($RH$3*(IH189+IJ189)*100*100/MAX(EX$9:EX$497)*$RO$3) +($RH$3*(II189+IJ189)*100*100/MAX(EX$9:EX$497)*$RO$4) + ($RH$3*IK189*100*100/MAX(EX$9:EX$497)*0.098)</f>
        <v>20.875</v>
      </c>
      <c r="RH189" s="115">
        <f>($RH$4*IL189*100*100/MAX(EZ$9:EZ$497))*$RQ$3</f>
        <v>0</v>
      </c>
      <c r="RI189" s="115">
        <f>($RH$3*IM189*100*100/MAX(EY$9:EY$497))*$RQ$4</f>
        <v>0</v>
      </c>
      <c r="RJ189" s="115">
        <f>($RH$3*IN189*100*100/MAX(EX$9:EX$497))</f>
        <v>0</v>
      </c>
      <c r="RK189" s="115">
        <f>($RH$4*IO189*100*100/MAX(EZ$9:EZ$497))*$RQ$3</f>
        <v>0</v>
      </c>
      <c r="RL189" s="115">
        <f>(($RL$4*IP189*100*((100/MAX(EX$9:EX$497)+100/MAX(EZ$9:EZ$497))/2))+($RL$4*IQ189*100*((100/MAX(EX$9:EX$497)+100/MAX(EZ$9:EZ$497))/2))+($RL$4*IR189*100*((100/MAX(EX$9:EX$497)+100/MAX(EZ$9:EZ$497))/2))+($RL$4*IS189*100*((100/MAX(EX$9:EX$497)+100/MAX(EZ$9:EZ$497))/2))+($RL$4*IT189*100*((100/MAX(EX$9:EX$497)+100/MAX(EZ$9:EZ$497))/2))+($RL$4*IU189*100*((100/MAX(EX$9:EX$497)+100/MAX(EZ$9:EZ$497))/2))+($RL$4*IV189*100*((100/MAX(EX$9:EX$497)+100/MAX(EZ$9:EZ$497))/2))+($RL$4*IW189*100*((100/MAX(EX$9:EX$497)+100/MAX(EZ$9:EZ$497))/2)))*$RS$3</f>
        <v>0</v>
      </c>
      <c r="RM189" s="115">
        <f>(($RH$3*IX189*100*100/MAX(EX$9:EX$497))+($RH$3*IY189*100*100/MAX(EX$9:EX$497))+($RH$3*IZ189*100*100/MAX(EX$9:EX$497))+($RH$3*JA189*100*100/MAX(EX$9:EX$497))+($RH$3*JB189*100*100/MAX(EX$9:EX$497))+($RH$3*JC189*100*100/MAX(EX$9:EX$497))+($RH$3*JD189*100*100/MAX(EX$9:EX$497))+($RH$3*JE189*100*100/MAX(EX$9:EX$497)))*$RS$4</f>
        <v>0</v>
      </c>
      <c r="RN189" s="115">
        <f>(($RH$4*JF189*100*100/MAX(EZ$9:EZ$497)) + ($RH$4*JG189*100*100/MAX(EZ$9:EZ$497)) + ($RH$4*JH189*100*100/MAX(EZ$9:EZ$497)) + ($RH$4*JI189*100*100/MAX(EZ$9:EZ$497)) + ($RH$4*JJ189*100*100/MAX(EZ$9:EZ$497)) + ($RH$4*JK189*100*100/MAX(EZ$9:EZ$497)) + ($RH$4*JL189*100*100/MAX(EZ$9:EZ$497)) + ($RH$4*JM189*100*100/MAX(EZ$9:EZ$497)))*$RU$3</f>
        <v>0</v>
      </c>
      <c r="RO189" s="115">
        <f>(($RL$4*JN189*100*((100/MAX(EX$9:EX$497)+100/MAX(EZ$9:EZ$497))/2))+($RL$4*JO189*100*((100/MAX(EX$9:EX$497)+100/MAX(EZ$9:EZ$497))/2))+($RL$4*JP189*100*((100/MAX(EX$9:EX$497)+100/MAX(EZ$9:EZ$497))/2))+($RL$4*JQ189*100*((100/MAX(EX$9:EX$497)+100/MAX(EZ$9:EZ$497))/2))+($RL$4*JR189*100*((100/MAX(EX$9:EX$497)+100/MAX(EZ$9:EZ$497))/2))+($RL$4*JS189*100*((100/MAX(EX$9:EX$497)+100/MAX(EZ$9:EZ$497))/2))+($RL$4*JT189*100*((100/MAX(EX$9:EX$497)+100/MAX(EZ$9:EZ$497))/2))+($RL$4*JU189*100*((100/MAX(EX$9:EX$497)+100/MAX(EZ$9:EZ$497))/2))+($RL$4*JV189*100*((100/MAX(EX$9:EX$497)+100/MAX(EZ$9:EZ$497))/2))+($RL$4*JW189*100*((100/MAX(EX$9:EX$497)+100/MAX(EZ$9:EZ$497))/2))+($RL$4*JX189*100*((100/MAX(EX$9:EX$497)+100/MAX(EZ$9:EZ$497))/2))+($RL$4*JY189*100*((100/MAX(EX$9:EX$497)+100/MAX(EZ$9:EZ$497))/2))+($RL$4*JZ189*100*((100/MAX(EX$9:EX$497)+100/MAX(EZ$9:EZ$497))/2)))*$RW$3/2</f>
        <v>0</v>
      </c>
      <c r="RP189" s="119">
        <f>($RJ$3*KA189*100*100/MAX(FA$9:FA$497)) + ($RJ$3*KB189*100*100/MAX(FA$9:FA$497)/2) + ($RJ$3*KC189*100*100/MAX(FA$9:FA$497)/2) + ($RJ$3*KD189*100*100/MAX(FA$9:FA$497)/4) + ($RJ$3*KE189*100*100/MAX(FA$9:FA$497)/4)</f>
        <v>0</v>
      </c>
      <c r="RQ189" s="118">
        <f>($RL$4*KF189*100*((100/MAX(EX$9:EX$497)+100/MAX(EZ$9:EZ$497)))) * ($RO$3/2) + (($RL$4*KG189*100*((100/MAX(EX$9:EX$497)+100/MAX(EZ$9:EZ$497))))+($RL$4*KH189*100*((100/MAX(EX$9:EX$497)+100/MAX(EZ$9:EZ$497))))+($RL$4*KI189*100*((100/MAX(EX$9:EX$497)+100/MAX(EZ$9:EZ$497))))+($RL$4*KJ189*100*((100/MAX(EX$9:EX$497)+100/MAX(EZ$9:EZ$497))))+($RL$4*KK189*100*((100/MAX(EX$9:EX$497)+100/MAX(EZ$9:EZ$497))))+($RL$4*KL189*100*((100/MAX(EX$9:EX$497)+100/MAX(EZ$9:EZ$497))))+($RL$4*KM189*100*((100/MAX(EX$9:EX$497)+100/MAX(EZ$9:EZ$497))))+($RL$4*KN189*100*((100/MAX(EX$9:EX$497)+100/MAX(EZ$9:EZ$497))))+($RL$4*KO189*100*((100/MAX(EX$9:EX$497)+100/MAX(EZ$9:EZ$497))))+($RL$4*KP189*100*((100/MAX(EX$9:EX$497)+100/MAX(EZ$9:EZ$497))))+($RL$4*KQ189*100*((100/MAX(EX$9:EX$497)+100/MAX(EZ$9:EZ$497))))+($RL$4*KR189*100*((100/MAX(EX$9:EX$497)+100/MAX(EZ$9:EZ$497))))+($RL$4*KS189*100*((100/MAX(EX$9:EX$497)+100/MAX(EZ$9:EZ$497))))+($RL$4*KV189*100*((100/MAX(EX$9:EX$497)+100/MAX(EZ$9:EZ$497))))) * (($RO$3+$RO$4)/6)</f>
        <v>0</v>
      </c>
      <c r="RR189" s="115">
        <f>(($RL$4*KW189*100*((100/MAX(EX$9:EX$497)+100/MAX(EZ$9:EZ$497))))) * ($RO$3/2) + (($RL$4*KX189*100*((100/MAX(EX$9:EX$497)+100/MAX(EZ$9:EZ$497))))+($RL$4*KY189*100*((100/MAX(EX$9:EX$497)+100/MAX(EZ$9:EZ$497))))+($RL$4*KZ189*100*((100/MAX(EX$9:EX$497)+100/MAX(EZ$9:EZ$497))))+($RL$4*LA189*100*((100/MAX(EX$9:EX$497)+100/MAX(EZ$9:EZ$497))))+($RL$4*LB189*100*((100/MAX(EX$9:EX$497)+100/MAX(EZ$9:EZ$497))))+($RL$4*LC189*100*((100/MAX(EX$9:EX$497)+100/MAX(EZ$9:EZ$497))))) * (($RO$3+$RO$4)/6)</f>
        <v>0</v>
      </c>
      <c r="RS189" s="119">
        <f>(($RL$4*LD189*100*((100/MAX(EX$9:EX$497)+100/MAX(EZ$9:EZ$497))))+($RL$4*LE189*100*((100/MAX(EX$9:EX$497)+100/MAX(EZ$9:EZ$497))))) * (($RO$3+$RO$4)/6)</f>
        <v>0</v>
      </c>
      <c r="RT189" s="118">
        <f>($RJ$4*LH189*100*(100/MAX(EV$9:EV$497)))+($RJ$4*LI189*100*(100/MAX(EV$9:EV$497)))</f>
        <v>0</v>
      </c>
      <c r="RU189" s="119">
        <f>($RJ$4*LJ189*(100/MAX(EV$9:EV$497)))/2 + ($RL$3*LK189*(100/MAX(EW$9:EW$497))) + ($RJ$4*LL189*(100/MAX(EV$9:EV$497)))/4 + ($RL$3*LM189*(100/MAX(EW$9:EW$497)))</f>
        <v>8.4269662921348321</v>
      </c>
      <c r="RV189" s="118">
        <f>($RJ$4*LN189*100*100/MAX(EV$9:EV$497)/2)+($RJ$4*LO189*100*100/MAX(EV$9:EV$497)/2)+($RJ$4*LP189*100*100/MAX(EV$9:EV$497))+($RJ$4*LQ189*100*100/MAX(EV$9:EV$497))+($RJ$4*LR189*100*100/MAX(EV$9:EV$497))</f>
        <v>0</v>
      </c>
      <c r="RW189" s="115">
        <f>($RJ$4*LS189*100*100/MAX(EV$9:EV$497)) + (($RJ$4*LT189*100*100/MAX(EV$9:EV$497))+($RJ$4*LU189*100*100/MAX(EV$9:EV$497))+($RJ$4*LV189*100*100/MAX(EV$9:EV$497))+($RJ$4*LW189*100*100/MAX(EV$9:EV$497))+($RJ$4*LX189*100*100/MAX(EV$9:EV$497))+($RJ$4*LY189*100*100/MAX(EV$9:EV$497))+($RJ$4*LZ189*100*100/MAX(EV$9:EV$497))+($RJ$4*MA189*100*100/MAX(EV$9:EV$497)))/2</f>
        <v>5.8988764044943833</v>
      </c>
      <c r="RX189" s="119">
        <f>($RJ$4*MB189*100*100/MAX(EV$9:EV$497))+($RJ$4*MC189*100*100/MAX(EV$9:EV$497))+($RJ$4*MD189*100*100/MAX(EV$9:EV$497))+($RJ$4*ME189*100*100/MAX(EV$9:EV$497))+($RJ$4*MF189*100*100/MAX(EV$9:EV$497))+($RJ$4*MG189*100*100/MAX(EV$9:EV$497))+($RJ$4*MH189*100*100/MAX(EV$9:EV$497))+($RJ$4*MI189*100*100/MAX(EV$9:EV$497))+($RJ$4*MJ189*100*100/MAX(EV$9:EV$497))+($RJ$4*MK189*100*100/MAX(EV$9:EV$497))+($RJ$4*ML189*100*100/MAX(EV$9:EV$497))+($RJ$4*MM189*100*100/MAX(EV$9:EV$497))+($RJ$4*MN189*100*100/MAX(EV$9:EV$497))</f>
        <v>0</v>
      </c>
      <c r="RY189" s="118">
        <f>($RJ$4*MQ189*100*100/MAX(EV$9:EV$497))/2 + (($RJ$4*MR189*100*100/MAX(EV$9:EV$497))+($RJ$4*MS189*100*100/MAX(EV$9:EV$497))+($RJ$4*MT189*100*100/MAX(EV$9:EV$497))+($RJ$4*MU189*100*100/MAX(EV$9:EV$497))+($RJ$4*MV189*100*100/MAX(EV$9:EV$497))+($RJ$4*MW189*100*100/MAX(EV$9:EV$497))+($RJ$4*MX189*100*100/MAX(EV$9:EV$497))+($RJ$4*MY189*100*100/MAX(EV$9:EV$497))+($RJ$4*MZ189*100*100/MAX(EV$9:EV$497))+($RJ$4*NA189*100*100/MAX(EV$9:EV$497))+($RJ$4*NB189*100*100/MAX(EV$9:EV$497))+($RJ$4*NC189*100*100/MAX(EV$9:EV$497))+($RJ$4*ND189*100*100/MAX(EV$9:EV$497))+($RJ$4*NG189*100*100/MAX(EV$9:EV$497)))/4</f>
        <v>2.106741573033708</v>
      </c>
      <c r="RZ189" s="115">
        <f>($RJ$4*NH189*100*100/MAX(EV$9:EV$497))/2 + (($RJ$4*NI189*100*100/MAX(EV$9:EV$497))+($RJ$4*NJ189*100*100/MAX(EV$9:EV$497))+($RJ$4*NK189*100*100/MAX(EV$9:EV$497))+($RJ$4*NL189*100*100/MAX(EV$9:EV$497))+($RJ$4*NM189*100*100/MAX(EV$9:EV$497))+($RJ$4*NN189*100*100/MAX(EV$9:EV$497)))/4</f>
        <v>0</v>
      </c>
      <c r="SA189" s="117">
        <f>(($RJ$4*NO189*100*100/MAX(EV$9:EV$497))+($RJ$4*NP189*100*100/MAX(EV$9:EV$497)))/4</f>
        <v>0</v>
      </c>
      <c r="SB189" s="118">
        <f t="shared" si="341"/>
        <v>37.307584269662925</v>
      </c>
      <c r="SC189" s="115">
        <f t="shared" si="342"/>
        <v>24.161516853932586</v>
      </c>
      <c r="SD189" s="115">
        <f t="shared" si="343"/>
        <v>4.1081460674157313</v>
      </c>
      <c r="SE189" s="115">
        <f t="shared" si="344"/>
        <v>24.161516853932586</v>
      </c>
      <c r="SF189" s="115">
        <f t="shared" si="345"/>
        <v>4.1081460674157313</v>
      </c>
      <c r="SG189" s="115">
        <f t="shared" si="346"/>
        <v>16.432584269662925</v>
      </c>
      <c r="SH189" s="115">
        <f>ROUND(SB189/MAX(SB$9:SB$497)*100,0)</f>
        <v>47</v>
      </c>
      <c r="SI189" s="115">
        <f>ROUND(SC189/MAX(SC$9:SC$497)*100,0)</f>
        <v>37</v>
      </c>
      <c r="SJ189" s="115">
        <f>ROUND(SD189/MAX(SD$9:SD$497)*100,0)</f>
        <v>7</v>
      </c>
      <c r="SK189" s="115">
        <f>ROUND(SE189/MAX(SE$9:SE$497)*100,0)</f>
        <v>19</v>
      </c>
      <c r="SL189" s="115">
        <f>ROUND(SF189/MAX(SF$9:SF$497)*100,0)</f>
        <v>10</v>
      </c>
      <c r="SM189" s="121">
        <f>ROUND(SG189/MAX(SG$9:SG$497)*100,0)</f>
        <v>16</v>
      </c>
      <c r="SN189" s="115">
        <f>ROUND(AVERAGEIF($ES$9:$ES$497,$ES189,SH$9:SH$497),0)</f>
        <v>24</v>
      </c>
      <c r="SO189" s="115">
        <f>ROUND(AVERAGEIF($ES$9:$ES$497,$ES189,SI$9:SI$497),0)</f>
        <v>22</v>
      </c>
      <c r="SP189" s="115">
        <f>ROUND(AVERAGEIF($ES$9:$ES$497,$ES189,SJ$9:SJ$497),0)</f>
        <v>5</v>
      </c>
      <c r="SQ189" s="115">
        <f>ROUND(AVERAGEIF($ES$9:$ES$497,$ES189,SK$9:SK$497),0)</f>
        <v>19</v>
      </c>
      <c r="SR189" s="115">
        <f>ROUND(AVERAGEIF($ES$9:$ES$497,$ES189,SL$9:SL$497),0)</f>
        <v>8</v>
      </c>
      <c r="SS189" s="121">
        <f>ROUND(AVERAGEIF($ES$9:$ES$497,$ES189,SM$9:SM$497),0)</f>
        <v>6</v>
      </c>
      <c r="ST189" s="114">
        <f>RANK(SB189,SB$9:SB$497,0)</f>
        <v>88</v>
      </c>
      <c r="SU189" s="115">
        <f>RANK(SC189,SC$9:SC$497,0)</f>
        <v>78</v>
      </c>
      <c r="SV189" s="115">
        <f>RANK(SD189,SD$9:SD$497,0)</f>
        <v>128</v>
      </c>
      <c r="SW189" s="115">
        <f>RANK(SE189,SE$9:SE$497,0)</f>
        <v>120</v>
      </c>
      <c r="SX189" s="115">
        <f>RANK(SF189,SF$9:SF$497,0)</f>
        <v>78</v>
      </c>
      <c r="SY189" s="115">
        <f>RANK(SG189,SG$9:SG$497,0)</f>
        <v>59</v>
      </c>
      <c r="SZ189" s="115">
        <f>COUNTIFS(SB$9:SB$497,"&gt;"&amp;SB189,$ES$9:$ES$497,$ES189)+1</f>
        <v>19</v>
      </c>
      <c r="TA189" s="115">
        <f>COUNTIFS(SC$9:SC$497,"&gt;"&amp;SC189,$ES$9:$ES$497,$ES189)+1</f>
        <v>21</v>
      </c>
      <c r="TB189" s="115">
        <f>COUNTIFS(SD$9:SD$497,"&gt;"&amp;SD189,$ES$9:$ES$497,$ES189)+1</f>
        <v>26</v>
      </c>
      <c r="TC189" s="115">
        <f>COUNTIFS(SE$9:SE$497,"&gt;"&amp;SE189,$ES$9:$ES$497,$ES189)+1</f>
        <v>35</v>
      </c>
      <c r="TD189" s="115">
        <f>COUNTIFS(SF$9:SF$497,"&gt;"&amp;SF189,$ES$9:$ES$497,$ES189)+1</f>
        <v>25</v>
      </c>
      <c r="TE189" s="117">
        <f>COUNTIFS(SG$9:SG$497,"&gt;"&amp;SG189,$ES$9:$ES$497,$ES189)+1</f>
        <v>8</v>
      </c>
      <c r="TF189" s="118">
        <f t="shared" si="347"/>
        <v>85</v>
      </c>
      <c r="TG189" s="115">
        <f t="shared" si="348"/>
        <v>74</v>
      </c>
      <c r="TH189" s="115">
        <f t="shared" si="349"/>
        <v>41</v>
      </c>
      <c r="TI189" s="115">
        <f t="shared" si="350"/>
        <v>56</v>
      </c>
      <c r="TJ189" s="115">
        <f t="shared" si="351"/>
        <v>47</v>
      </c>
      <c r="TK189" s="115">
        <f t="shared" si="352"/>
        <v>54</v>
      </c>
      <c r="TL189" s="117">
        <f t="shared" si="353"/>
        <v>51</v>
      </c>
      <c r="TM189" s="118">
        <f>ROUND(TF189/MAX(TF$9:TF$497)*100,0)</f>
        <v>47</v>
      </c>
      <c r="TN189" s="115">
        <f>ROUND(TG189/MAX(TG$9:TG$497)*100,0)</f>
        <v>41</v>
      </c>
      <c r="TO189" s="115">
        <f>ROUND(TH189/MAX(TH$9:TH$497)*100,0)</f>
        <v>23</v>
      </c>
      <c r="TP189" s="115">
        <f>ROUND(TI189/MAX(TI$9:TI$497)*100,0)</f>
        <v>31</v>
      </c>
      <c r="TQ189" s="115">
        <f>ROUND(TJ189/MAX(TJ$9:TJ$497)*100,0)</f>
        <v>24</v>
      </c>
      <c r="TR189" s="115">
        <f>ROUND(TK189/MAX(TK$9:TK$497)*100,0)</f>
        <v>28</v>
      </c>
      <c r="TS189" s="119">
        <f>ROUND(TL189/MAX(TL$9:TL$497)*100,0)</f>
        <v>26</v>
      </c>
      <c r="TT189" s="120">
        <f>RANK(TM189,TM$9:TM$497,0)</f>
        <v>177</v>
      </c>
      <c r="TU189" s="115">
        <f>RANK(TN189,TN$9:TN$497,0)</f>
        <v>123</v>
      </c>
      <c r="TV189" s="115">
        <f>RANK(TO189,TO$9:TO$497,0)</f>
        <v>230</v>
      </c>
      <c r="TW189" s="115">
        <f>RANK(TP189,TP$9:TP$497,0)</f>
        <v>212</v>
      </c>
      <c r="TX189" s="115">
        <f>RANK(TQ189,TQ$9:TQ$497,0)</f>
        <v>214</v>
      </c>
      <c r="TY189" s="115">
        <f>RANK(TR189,TR$9:TR$497,0)</f>
        <v>209</v>
      </c>
      <c r="TZ189" s="121">
        <f>RANK(TS189,TS$9:TS$497,0)</f>
        <v>201</v>
      </c>
      <c r="UA189" s="132"/>
      <c r="UB189" s="7" t="s">
        <v>1</v>
      </c>
    </row>
    <row r="190" spans="1:548" x14ac:dyDescent="0.15">
      <c r="A190" s="183">
        <v>182</v>
      </c>
      <c r="B190" s="203" t="s">
        <v>992</v>
      </c>
      <c r="C190" s="63"/>
      <c r="D190" s="63"/>
      <c r="E190" s="64" t="s">
        <v>518</v>
      </c>
      <c r="F190" s="65">
        <v>68</v>
      </c>
      <c r="G190" s="65" t="s">
        <v>908</v>
      </c>
      <c r="H190" s="65" t="s">
        <v>993</v>
      </c>
      <c r="I190" s="66" t="s">
        <v>521</v>
      </c>
      <c r="J190" s="67" t="s">
        <v>521</v>
      </c>
      <c r="K190" s="67" t="s">
        <v>521</v>
      </c>
      <c r="L190" s="67" t="s">
        <v>521</v>
      </c>
      <c r="M190" s="67" t="s">
        <v>521</v>
      </c>
      <c r="N190" s="67" t="s">
        <v>521</v>
      </c>
      <c r="O190" s="67" t="s">
        <v>521</v>
      </c>
      <c r="P190" s="67" t="s">
        <v>521</v>
      </c>
      <c r="Q190" s="67" t="s">
        <v>521</v>
      </c>
      <c r="R190" s="68" t="s">
        <v>521</v>
      </c>
      <c r="S190" s="69" t="s">
        <v>521</v>
      </c>
      <c r="T190" s="67" t="s">
        <v>521</v>
      </c>
      <c r="U190" s="67" t="s">
        <v>521</v>
      </c>
      <c r="V190" s="67" t="s">
        <v>521</v>
      </c>
      <c r="W190" s="67" t="s">
        <v>521</v>
      </c>
      <c r="X190" s="67" t="s">
        <v>521</v>
      </c>
      <c r="Y190" s="67" t="s">
        <v>521</v>
      </c>
      <c r="Z190" s="67" t="s">
        <v>521</v>
      </c>
      <c r="AA190" s="67" t="s">
        <v>521</v>
      </c>
      <c r="AB190" s="68" t="s">
        <v>521</v>
      </c>
      <c r="AC190" s="69" t="s">
        <v>521</v>
      </c>
      <c r="AD190" s="67" t="s">
        <v>521</v>
      </c>
      <c r="AE190" s="67" t="s">
        <v>521</v>
      </c>
      <c r="AF190" s="67" t="s">
        <v>521</v>
      </c>
      <c r="AG190" s="67" t="s">
        <v>521</v>
      </c>
      <c r="AH190" s="67" t="s">
        <v>521</v>
      </c>
      <c r="AI190" s="67" t="s">
        <v>521</v>
      </c>
      <c r="AJ190" s="67" t="s">
        <v>521</v>
      </c>
      <c r="AK190" s="67" t="s">
        <v>521</v>
      </c>
      <c r="AL190" s="68" t="s">
        <v>521</v>
      </c>
      <c r="AM190" s="69" t="s">
        <v>521</v>
      </c>
      <c r="AN190" s="67" t="s">
        <v>521</v>
      </c>
      <c r="AO190" s="67" t="s">
        <v>521</v>
      </c>
      <c r="AP190" s="67" t="s">
        <v>521</v>
      </c>
      <c r="AQ190" s="67" t="s">
        <v>521</v>
      </c>
      <c r="AR190" s="67" t="s">
        <v>521</v>
      </c>
      <c r="AS190" s="67" t="s">
        <v>521</v>
      </c>
      <c r="AT190" s="67" t="s">
        <v>521</v>
      </c>
      <c r="AU190" s="67" t="s">
        <v>521</v>
      </c>
      <c r="AV190" s="68" t="s">
        <v>521</v>
      </c>
      <c r="AW190" s="69" t="s">
        <v>521</v>
      </c>
      <c r="AX190" s="67" t="s">
        <v>521</v>
      </c>
      <c r="AY190" s="67" t="s">
        <v>521</v>
      </c>
      <c r="AZ190" s="67" t="s">
        <v>521</v>
      </c>
      <c r="BA190" s="67" t="s">
        <v>521</v>
      </c>
      <c r="BB190" s="67" t="s">
        <v>521</v>
      </c>
      <c r="BC190" s="67" t="s">
        <v>521</v>
      </c>
      <c r="BD190" s="67" t="s">
        <v>521</v>
      </c>
      <c r="BE190" s="67" t="s">
        <v>521</v>
      </c>
      <c r="BF190" s="68" t="s">
        <v>521</v>
      </c>
      <c r="BG190" s="69" t="s">
        <v>521</v>
      </c>
      <c r="BH190" s="67" t="s">
        <v>521</v>
      </c>
      <c r="BI190" s="67" t="s">
        <v>521</v>
      </c>
      <c r="BJ190" s="67" t="s">
        <v>521</v>
      </c>
      <c r="BK190" s="67" t="s">
        <v>521</v>
      </c>
      <c r="BL190" s="67" t="s">
        <v>521</v>
      </c>
      <c r="BM190" s="67" t="s">
        <v>521</v>
      </c>
      <c r="BN190" s="67" t="s">
        <v>521</v>
      </c>
      <c r="BO190" s="67" t="s">
        <v>521</v>
      </c>
      <c r="BP190" s="68" t="s">
        <v>521</v>
      </c>
      <c r="BQ190" s="70" t="s">
        <v>521</v>
      </c>
      <c r="BR190" s="67" t="s">
        <v>521</v>
      </c>
      <c r="BS190" s="67" t="s">
        <v>521</v>
      </c>
      <c r="BT190" s="67" t="s">
        <v>521</v>
      </c>
      <c r="BU190" s="67" t="s">
        <v>521</v>
      </c>
      <c r="BV190" s="67" t="s">
        <v>521</v>
      </c>
      <c r="BW190" s="67" t="s">
        <v>521</v>
      </c>
      <c r="BX190" s="67" t="s">
        <v>521</v>
      </c>
      <c r="BY190" s="67" t="s">
        <v>521</v>
      </c>
      <c r="BZ190" s="68" t="s">
        <v>521</v>
      </c>
      <c r="CA190" s="69" t="s">
        <v>521</v>
      </c>
      <c r="CB190" s="67" t="s">
        <v>521</v>
      </c>
      <c r="CC190" s="67" t="s">
        <v>521</v>
      </c>
      <c r="CD190" s="67" t="s">
        <v>521</v>
      </c>
      <c r="CE190" s="67" t="s">
        <v>521</v>
      </c>
      <c r="CF190" s="67" t="s">
        <v>521</v>
      </c>
      <c r="CG190" s="67" t="s">
        <v>521</v>
      </c>
      <c r="CH190" s="67" t="s">
        <v>521</v>
      </c>
      <c r="CI190" s="67" t="s">
        <v>521</v>
      </c>
      <c r="CJ190" s="68" t="s">
        <v>521</v>
      </c>
      <c r="CK190" s="69" t="s">
        <v>521</v>
      </c>
      <c r="CL190" s="67" t="s">
        <v>521</v>
      </c>
      <c r="CM190" s="67" t="s">
        <v>521</v>
      </c>
      <c r="CN190" s="67" t="s">
        <v>521</v>
      </c>
      <c r="CO190" s="67" t="s">
        <v>521</v>
      </c>
      <c r="CP190" s="67" t="s">
        <v>521</v>
      </c>
      <c r="CQ190" s="67" t="s">
        <v>521</v>
      </c>
      <c r="CR190" s="67" t="s">
        <v>521</v>
      </c>
      <c r="CS190" s="67" t="s">
        <v>521</v>
      </c>
      <c r="CT190" s="68" t="s">
        <v>521</v>
      </c>
      <c r="CU190" s="69" t="s">
        <v>521</v>
      </c>
      <c r="CV190" s="67" t="s">
        <v>521</v>
      </c>
      <c r="CW190" s="67" t="s">
        <v>521</v>
      </c>
      <c r="CX190" s="67" t="s">
        <v>521</v>
      </c>
      <c r="CY190" s="67" t="s">
        <v>521</v>
      </c>
      <c r="CZ190" s="67" t="s">
        <v>521</v>
      </c>
      <c r="DA190" s="67" t="s">
        <v>521</v>
      </c>
      <c r="DB190" s="67" t="s">
        <v>521</v>
      </c>
      <c r="DC190" s="67" t="s">
        <v>521</v>
      </c>
      <c r="DD190" s="68" t="s">
        <v>521</v>
      </c>
      <c r="DE190" s="69" t="s">
        <v>521</v>
      </c>
      <c r="DF190" s="71" t="s">
        <v>521</v>
      </c>
      <c r="DG190" s="67" t="s">
        <v>521</v>
      </c>
      <c r="DH190" s="67" t="s">
        <v>521</v>
      </c>
      <c r="DI190" s="67" t="s">
        <v>521</v>
      </c>
      <c r="DJ190" s="67" t="s">
        <v>521</v>
      </c>
      <c r="DK190" s="67" t="s">
        <v>521</v>
      </c>
      <c r="DL190" s="67" t="s">
        <v>521</v>
      </c>
      <c r="DM190" s="67" t="s">
        <v>521</v>
      </c>
      <c r="DN190" s="68" t="s">
        <v>521</v>
      </c>
      <c r="DO190" s="70" t="s">
        <v>521</v>
      </c>
      <c r="DP190" s="71" t="s">
        <v>521</v>
      </c>
      <c r="DQ190" s="67" t="s">
        <v>521</v>
      </c>
      <c r="DR190" s="67" t="s">
        <v>521</v>
      </c>
      <c r="DS190" s="67" t="s">
        <v>521</v>
      </c>
      <c r="DT190" s="67" t="s">
        <v>521</v>
      </c>
      <c r="DU190" s="67" t="s">
        <v>521</v>
      </c>
      <c r="DV190" s="67" t="s">
        <v>521</v>
      </c>
      <c r="DW190" s="67" t="s">
        <v>521</v>
      </c>
      <c r="DX190" s="72" t="s">
        <v>521</v>
      </c>
      <c r="DY190" s="73" t="s">
        <v>522</v>
      </c>
      <c r="DZ190" s="74">
        <v>4</v>
      </c>
      <c r="EA190" s="74">
        <v>4</v>
      </c>
      <c r="EB190" s="74">
        <v>4</v>
      </c>
      <c r="EC190" s="75">
        <v>5</v>
      </c>
      <c r="ED190" s="76" t="s">
        <v>522</v>
      </c>
      <c r="EE190" s="74">
        <f t="shared" si="303"/>
        <v>4</v>
      </c>
      <c r="EF190" s="74">
        <f t="shared" si="304"/>
        <v>16</v>
      </c>
      <c r="EG190" s="74">
        <f t="shared" si="305"/>
        <v>64</v>
      </c>
      <c r="EH190" s="77">
        <f t="shared" si="306"/>
        <v>320</v>
      </c>
      <c r="EI190" s="73">
        <v>30</v>
      </c>
      <c r="EJ190" s="74">
        <v>150</v>
      </c>
      <c r="EK190" s="74">
        <v>900</v>
      </c>
      <c r="EL190" s="74">
        <v>1500</v>
      </c>
      <c r="EM190" s="75">
        <v>4500</v>
      </c>
      <c r="EN190" s="78">
        <v>1</v>
      </c>
      <c r="EO190" s="79">
        <f t="shared" si="307"/>
        <v>1.25</v>
      </c>
      <c r="EP190" s="79">
        <f t="shared" si="308"/>
        <v>1.875</v>
      </c>
      <c r="EQ190" s="79">
        <f t="shared" si="309"/>
        <v>0.78125</v>
      </c>
      <c r="ER190" s="80">
        <f t="shared" si="310"/>
        <v>0.46875</v>
      </c>
      <c r="ES190" s="128" t="s">
        <v>564</v>
      </c>
      <c r="ET190" s="82" t="s">
        <v>994</v>
      </c>
      <c r="EU190" s="83">
        <v>4</v>
      </c>
      <c r="EV190" s="73">
        <v>75</v>
      </c>
      <c r="EW190" s="74">
        <v>54</v>
      </c>
      <c r="EX190" s="74">
        <v>45</v>
      </c>
      <c r="EY190" s="74">
        <v>43</v>
      </c>
      <c r="EZ190" s="74">
        <v>26</v>
      </c>
      <c r="FA190" s="74">
        <v>28</v>
      </c>
      <c r="FB190" s="74">
        <v>76</v>
      </c>
      <c r="FC190" s="74">
        <v>58</v>
      </c>
      <c r="FD190" s="74">
        <f t="shared" si="311"/>
        <v>71</v>
      </c>
      <c r="FE190" s="84">
        <f t="shared" si="312"/>
        <v>103</v>
      </c>
      <c r="FF190" s="73">
        <f>RANK(EV190,$EV$9:$EV$497,0)</f>
        <v>177</v>
      </c>
      <c r="FG190" s="74">
        <f>RANK(EW190,$EW$9:$EW$497,0)</f>
        <v>150</v>
      </c>
      <c r="FH190" s="74">
        <f>RANK(EX190,$EX$9:$EX$497,0)</f>
        <v>161</v>
      </c>
      <c r="FI190" s="74">
        <f>RANK(EY190,$EY$9:$EY$497,0)</f>
        <v>161</v>
      </c>
      <c r="FJ190" s="74">
        <f>RANK(EZ190,$EZ$9:$EZ$497,0)</f>
        <v>150</v>
      </c>
      <c r="FK190" s="74">
        <f>RANK(FA190,$FA$9:$FA$497,0)</f>
        <v>125</v>
      </c>
      <c r="FL190" s="74">
        <f>RANK(FB190,$FB$9:$FB$497,0)</f>
        <v>68</v>
      </c>
      <c r="FM190" s="74">
        <f>RANK(FC190,$FC$9:$FC$497,0)</f>
        <v>133</v>
      </c>
      <c r="FN190" s="74">
        <f>RANK(FD190,$FD$9:$FD$497,0)</f>
        <v>207</v>
      </c>
      <c r="FO190" s="84">
        <f>RANK(FE190,$FE$9:$FE$497,0)</f>
        <v>139</v>
      </c>
      <c r="FP190" s="73">
        <f>COUNTIFS($EV$9:$EV$497,"&gt;"&amp;EV190,$ES$9:$ES$497,ES190)+1</f>
        <v>41</v>
      </c>
      <c r="FQ190" s="74">
        <f>COUNTIFS($EW$9:$EW$497,"&gt;"&amp;EW190,$ES$9:$ES$497,ES190)+1</f>
        <v>29</v>
      </c>
      <c r="FR190" s="74">
        <f>COUNTIFS($EX$9:$EX$497,"&gt;"&amp;EX190,$ES$9:$ES$497,ES190)+1</f>
        <v>55</v>
      </c>
      <c r="FS190" s="74">
        <f>COUNTIFS($EY$9:$EY$497,"&gt;"&amp;EY190,$ES$9:$ES$497,ES190)+1</f>
        <v>39</v>
      </c>
      <c r="FT190" s="74">
        <f>COUNTIFS($EZ$9:$EZ$497,"&gt;"&amp;EZ190,$ES$9:$ES$497,ES190)+1</f>
        <v>26</v>
      </c>
      <c r="FU190" s="74">
        <f>COUNTIFS($FA$9:$FA$497,"&gt;"&amp;FA190,$ES$9:$ES$497,ES190)+1</f>
        <v>19</v>
      </c>
      <c r="FV190" s="74">
        <f>COUNTIFS($FB$9:$FB$497,"&gt;"&amp;FB190,$ES$9:$ES$497,ES190)+1</f>
        <v>40</v>
      </c>
      <c r="FW190" s="74">
        <f>COUNTIFS($FC$9:$FC$497,"&gt;"&amp;FC190,$ES$9:$ES$497,ES190)+1</f>
        <v>54</v>
      </c>
      <c r="FX190" s="74">
        <f>COUNTIFS($FD$9:$FD$497,"&gt;"&amp;FD190,$ES$9:$ES$497,ES190)+1</f>
        <v>51</v>
      </c>
      <c r="FY190" s="84">
        <f>COUNTIFS($FE$9:$FE$497,"&gt;"&amp;FE190,$ES$9:$ES$497,ES190)+1</f>
        <v>55</v>
      </c>
      <c r="FZ190" s="85">
        <f t="shared" si="313"/>
        <v>1.1000000000000001</v>
      </c>
      <c r="GA190" s="86">
        <f t="shared" si="314"/>
        <v>0.79</v>
      </c>
      <c r="GB190" s="86">
        <f t="shared" si="315"/>
        <v>0.66</v>
      </c>
      <c r="GC190" s="86">
        <f t="shared" si="316"/>
        <v>0.63</v>
      </c>
      <c r="GD190" s="86">
        <f t="shared" si="317"/>
        <v>0.38</v>
      </c>
      <c r="GE190" s="86">
        <f t="shared" si="318"/>
        <v>0.41</v>
      </c>
      <c r="GF190" s="86">
        <f t="shared" si="319"/>
        <v>1.1200000000000001</v>
      </c>
      <c r="GG190" s="86">
        <f t="shared" si="320"/>
        <v>0.85</v>
      </c>
      <c r="GH190" s="86">
        <f t="shared" si="321"/>
        <v>1.04</v>
      </c>
      <c r="GI190" s="87">
        <f t="shared" si="322"/>
        <v>1.51</v>
      </c>
      <c r="GJ190" s="85">
        <f>ROUND(((FZ190-AVERAGE(FZ$9:FZ$497))/STDEVP(FZ$9:FZ$497)*10+50),2)</f>
        <v>55.19</v>
      </c>
      <c r="GK190" s="86">
        <f>ROUND(((GA190-AVERAGE(GA$9:GA$497))/STDEVP(GA$9:GA$497)*10+50),2)</f>
        <v>52.98</v>
      </c>
      <c r="GL190" s="86">
        <f>ROUND(((GB190-AVERAGE(GB$9:GB$497))/STDEVP(GB$9:GB$497)*10+50),2)</f>
        <v>52.9</v>
      </c>
      <c r="GM190" s="86">
        <f>ROUND(((GC190-AVERAGE(GC$9:GC$497))/STDEVP(GC$9:GC$497)*10+50),2)</f>
        <v>55.21</v>
      </c>
      <c r="GN190" s="86">
        <f>ROUND(((GD190-AVERAGE(GD$9:GD$497))/STDEVP(GD$9:GD$497)*10+50),2)</f>
        <v>49.58</v>
      </c>
      <c r="GO190" s="86">
        <f>ROUND(((GE190-AVERAGE(GE$9:GE$497))/STDEVP(GE$9:GE$497)*10+50),2)</f>
        <v>52.24</v>
      </c>
      <c r="GP190" s="86">
        <f>ROUND(((GF190-AVERAGE(GF$9:GF$497))/STDEVP(GF$9:GF$497)*10+50),2)</f>
        <v>65.27</v>
      </c>
      <c r="GQ190" s="86">
        <f>ROUND(((GG190-AVERAGE(GG$9:GG$497))/STDEVP(GG$9:GG$497)*10+50),2)</f>
        <v>56.85</v>
      </c>
      <c r="GR190" s="86">
        <f>ROUND(((GH190-AVERAGE(GH$9:GH$497))/STDEVP(GH$9:GH$497)*10+50),2)</f>
        <v>52.38</v>
      </c>
      <c r="GS190" s="87">
        <f>ROUND(((GI190-AVERAGE(GI$9:GI$497))/STDEVP(GI$9:GI$497)*10+50),2)</f>
        <v>56.22</v>
      </c>
      <c r="GT190" s="73">
        <f>RANK(GJ190,$GJ$9:$GJ$497,0)</f>
        <v>132</v>
      </c>
      <c r="GU190" s="74">
        <f>RANK(GK190,$GK$9:$GK$497,0)</f>
        <v>151</v>
      </c>
      <c r="GV190" s="74">
        <f>RANK(GL190,$GL$9:$GL$497,0)</f>
        <v>154</v>
      </c>
      <c r="GW190" s="74">
        <f>RANK(GM190,$GM$9:$GM$497,0)</f>
        <v>96</v>
      </c>
      <c r="GX190" s="74">
        <f>RANK(GN190,$GN$9:$GN$497,0)</f>
        <v>135</v>
      </c>
      <c r="GY190" s="74">
        <f>RANK(GO190,$GO$9:$GO$497,0)</f>
        <v>99</v>
      </c>
      <c r="GZ190" s="74">
        <f>RANK(GP190,$GP$9:$GP$497,0)</f>
        <v>26</v>
      </c>
      <c r="HA190" s="74">
        <f>RANK(GQ190,$GQ$9:$GQ$497,0)</f>
        <v>103</v>
      </c>
      <c r="HB190" s="74">
        <f>RANK(GR190,$GR$9:$GR$497,0)</f>
        <v>143</v>
      </c>
      <c r="HC190" s="84">
        <f>RANK(GS190,$GS$9:$GS$497,0)</f>
        <v>106</v>
      </c>
      <c r="HD190" s="85">
        <f>ROUND(AVERAGEIF($ES$9:$ES$497,$ES190,$FZ$9:$FZ$497),2)</f>
        <v>0.92</v>
      </c>
      <c r="HE190" s="86">
        <f>ROUND(AVERAGEIF($ES$9:$ES$497,$ES190,$GA$9:$GA$497),2)</f>
        <v>0.65</v>
      </c>
      <c r="HF190" s="86">
        <f>ROUND(AVERAGEIF($ES$9:$ES$497,$ES190,$GB$9:$GB$497),2)</f>
        <v>0.69</v>
      </c>
      <c r="HG190" s="86">
        <f>ROUND(AVERAGEIF($ES$9:$ES$497,$ES190,$GC$9:$GC$497),2)</f>
        <v>0.54</v>
      </c>
      <c r="HH190" s="86">
        <f>ROUND(AVERAGEIF($ES$9:$ES$497,$ES190,$GD$9:$GD$497),2)</f>
        <v>0.32</v>
      </c>
      <c r="HI190" s="86">
        <f>ROUND(AVERAGEIF($ES$9:$ES$497,$ES190,$GE$9:$GE$497),2)</f>
        <v>0.33</v>
      </c>
      <c r="HJ190" s="86">
        <f>ROUND(AVERAGEIF($ES$9:$ES$497,$ES190,$GF$9:$GF$497),2)</f>
        <v>0.98</v>
      </c>
      <c r="HK190" s="86">
        <f>ROUND(AVERAGEIF($ES$9:$ES$497,$ES190,$GG$9:$GG$497),2)</f>
        <v>0.86</v>
      </c>
      <c r="HL190" s="86">
        <f>ROUND(AVERAGEIF($ES$9:$ES$497,$ES190,$GH$9:$GH$497),2)</f>
        <v>1.01</v>
      </c>
      <c r="HM190" s="87">
        <f>ROUND(AVERAGEIF($ES$9:$ES$497,$ES190,$GI$9:$GI$497),2)</f>
        <v>1.55</v>
      </c>
      <c r="HN190" s="88">
        <f t="shared" si="323"/>
        <v>0.18000000000000005</v>
      </c>
      <c r="HO190" s="89">
        <f t="shared" si="324"/>
        <v>0.14000000000000001</v>
      </c>
      <c r="HP190" s="89">
        <f t="shared" si="325"/>
        <v>-2.9999999999999916E-2</v>
      </c>
      <c r="HQ190" s="89">
        <f t="shared" si="326"/>
        <v>8.9999999999999969E-2</v>
      </c>
      <c r="HR190" s="89">
        <f t="shared" si="327"/>
        <v>0.06</v>
      </c>
      <c r="HS190" s="89">
        <f t="shared" si="328"/>
        <v>7.999999999999996E-2</v>
      </c>
      <c r="HT190" s="89">
        <f t="shared" si="329"/>
        <v>0.14000000000000012</v>
      </c>
      <c r="HU190" s="89">
        <f t="shared" si="330"/>
        <v>-1.0000000000000009E-2</v>
      </c>
      <c r="HV190" s="89">
        <f t="shared" si="331"/>
        <v>3.0000000000000027E-2</v>
      </c>
      <c r="HW190" s="90">
        <f t="shared" si="332"/>
        <v>-4.0000000000000036E-2</v>
      </c>
      <c r="HX190" s="73">
        <f>COUNTIFS($FZ$9:$FZ$497,"&gt;"&amp;FZ190,$ES$9:$ES$497,$ES190)+1</f>
        <v>20</v>
      </c>
      <c r="HY190" s="74">
        <f>COUNTIFS($GA$9:$GA$497,"&gt;"&amp;GA190,$ES$9:$ES$497,$ES190)+1</f>
        <v>20</v>
      </c>
      <c r="HZ190" s="74">
        <f>COUNTIFS($GB$9:$GB$497,"&gt;"&amp;GB190,$ES$9:$ES$497,$ES190)+1</f>
        <v>46</v>
      </c>
      <c r="IA190" s="74">
        <f>COUNTIFS($GC$9:$GC$497,"&gt;"&amp;GC190,$ES$9:$ES$497,$ES190)+1</f>
        <v>25</v>
      </c>
      <c r="IB190" s="74">
        <f>COUNTIFS($GD$9:$GD$497,"&gt;"&amp;GD190,$ES$9:$ES$497,$ES190)+1</f>
        <v>10</v>
      </c>
      <c r="IC190" s="74">
        <f>COUNTIFS($GE$9:$GE$497,"&gt;"&amp;GE190,$ES$9:$ES$497,$ES190)+1</f>
        <v>15</v>
      </c>
      <c r="ID190" s="74">
        <f>COUNTIFS($GF$9:$GF$497,"&gt;"&amp;GF190,$ES$9:$ES$497,$ES190)+1</f>
        <v>22</v>
      </c>
      <c r="IE190" s="74">
        <f>COUNTIFS($GG$9:$GG$497,"&gt;"&amp;GG190,$ES$9:$ES$497,$ES190)+1</f>
        <v>47</v>
      </c>
      <c r="IF190" s="74">
        <f>COUNTIFS($GH$9:$GH$497,"&gt;"&amp;GH190,$ES$9:$ES$497,$ES190)+1</f>
        <v>39</v>
      </c>
      <c r="IG190" s="84">
        <f>COUNTIFS($GI$9:$GI$497,"&gt;"&amp;GI190,$ES$9:$ES$497,$ES190)+1</f>
        <v>48</v>
      </c>
      <c r="IH190" s="91"/>
      <c r="II190" s="79"/>
      <c r="IJ190" s="79">
        <v>7.0000000000000007E-2</v>
      </c>
      <c r="IK190" s="79"/>
      <c r="IL190" s="79"/>
      <c r="IM190" s="92"/>
      <c r="IN190" s="93"/>
      <c r="IO190" s="94"/>
      <c r="IP190" s="95"/>
      <c r="IQ190" s="79"/>
      <c r="IR190" s="79"/>
      <c r="IS190" s="79"/>
      <c r="IT190" s="79"/>
      <c r="IU190" s="79"/>
      <c r="IV190" s="79"/>
      <c r="IW190" s="96"/>
      <c r="IX190" s="93"/>
      <c r="IY190" s="79"/>
      <c r="IZ190" s="79"/>
      <c r="JA190" s="79"/>
      <c r="JB190" s="79"/>
      <c r="JC190" s="79"/>
      <c r="JD190" s="79"/>
      <c r="JE190" s="97"/>
      <c r="JF190" s="95"/>
      <c r="JG190" s="79"/>
      <c r="JH190" s="79"/>
      <c r="JI190" s="79"/>
      <c r="JJ190" s="79"/>
      <c r="JK190" s="79"/>
      <c r="JL190" s="79"/>
      <c r="JM190" s="96"/>
      <c r="JN190" s="93"/>
      <c r="JO190" s="79"/>
      <c r="JP190" s="79"/>
      <c r="JQ190" s="79"/>
      <c r="JR190" s="79"/>
      <c r="JS190" s="79"/>
      <c r="JT190" s="79"/>
      <c r="JU190" s="79"/>
      <c r="JV190" s="79"/>
      <c r="JW190" s="79"/>
      <c r="JX190" s="79"/>
      <c r="JY190" s="79"/>
      <c r="JZ190" s="97"/>
      <c r="KA190" s="93"/>
      <c r="KB190" s="79"/>
      <c r="KC190" s="79"/>
      <c r="KD190" s="79"/>
      <c r="KE190" s="97"/>
      <c r="KF190" s="95"/>
      <c r="KG190" s="79"/>
      <c r="KH190" s="79"/>
      <c r="KI190" s="79"/>
      <c r="KJ190" s="79"/>
      <c r="KK190" s="98"/>
      <c r="KL190" s="79"/>
      <c r="KM190" s="79"/>
      <c r="KN190" s="79"/>
      <c r="KO190" s="79"/>
      <c r="KP190" s="79"/>
      <c r="KQ190" s="79"/>
      <c r="KR190" s="79"/>
      <c r="KS190" s="96"/>
      <c r="KT190" s="96"/>
      <c r="KU190" s="96"/>
      <c r="KV190" s="96"/>
      <c r="KW190" s="93"/>
      <c r="KX190" s="79"/>
      <c r="KY190" s="79"/>
      <c r="KZ190" s="79"/>
      <c r="LA190" s="79"/>
      <c r="LB190" s="79"/>
      <c r="LC190" s="96"/>
      <c r="LD190" s="93"/>
      <c r="LE190" s="94"/>
      <c r="LF190" s="99"/>
      <c r="LG190" s="75"/>
      <c r="LH190" s="93"/>
      <c r="LI190" s="79"/>
      <c r="LJ190" s="74"/>
      <c r="LK190" s="74"/>
      <c r="LL190" s="74"/>
      <c r="LM190" s="100">
        <v>6</v>
      </c>
      <c r="LN190" s="95"/>
      <c r="LO190" s="79"/>
      <c r="LP190" s="79"/>
      <c r="LQ190" s="79"/>
      <c r="LR190" s="96"/>
      <c r="LS190" s="93"/>
      <c r="LT190" s="79">
        <v>7.0000000000000007E-2</v>
      </c>
      <c r="LU190" s="79"/>
      <c r="LV190" s="79"/>
      <c r="LW190" s="79"/>
      <c r="LX190" s="79"/>
      <c r="LY190" s="79"/>
      <c r="LZ190" s="79"/>
      <c r="MA190" s="97"/>
      <c r="MB190" s="95"/>
      <c r="MC190" s="79"/>
      <c r="MD190" s="79"/>
      <c r="ME190" s="79"/>
      <c r="MF190" s="79"/>
      <c r="MG190" s="79"/>
      <c r="MH190" s="79"/>
      <c r="MI190" s="79"/>
      <c r="MJ190" s="79"/>
      <c r="MK190" s="79"/>
      <c r="ML190" s="79"/>
      <c r="MM190" s="79"/>
      <c r="MN190" s="98"/>
      <c r="MO190" s="98"/>
      <c r="MP190" s="96"/>
      <c r="MQ190" s="93"/>
      <c r="MR190" s="79"/>
      <c r="MS190" s="79"/>
      <c r="MT190" s="79"/>
      <c r="MU190" s="79"/>
      <c r="MV190" s="98"/>
      <c r="MW190" s="79"/>
      <c r="MX190" s="79">
        <v>0.05</v>
      </c>
      <c r="MY190" s="79"/>
      <c r="MZ190" s="79"/>
      <c r="NA190" s="79"/>
      <c r="NB190" s="79"/>
      <c r="NC190" s="79"/>
      <c r="ND190" s="96"/>
      <c r="NE190" s="96"/>
      <c r="NF190" s="96"/>
      <c r="NG190" s="96"/>
      <c r="NH190" s="93"/>
      <c r="NI190" s="79"/>
      <c r="NJ190" s="79"/>
      <c r="NK190" s="79"/>
      <c r="NL190" s="79"/>
      <c r="NM190" s="79"/>
      <c r="NN190" s="94"/>
      <c r="NO190" s="93"/>
      <c r="NP190" s="80"/>
      <c r="NQ190" s="124" t="s">
        <v>989</v>
      </c>
      <c r="NR190" s="102" t="s">
        <v>995</v>
      </c>
      <c r="NS190" s="102"/>
      <c r="NT190" s="102"/>
      <c r="NU190" s="102"/>
      <c r="NV190" s="104"/>
      <c r="NW190" s="102"/>
      <c r="NX190" s="133" t="s">
        <v>996</v>
      </c>
      <c r="NY190" s="129" t="s">
        <v>997</v>
      </c>
      <c r="NZ190" s="133" t="s">
        <v>996</v>
      </c>
      <c r="OA190" s="134"/>
      <c r="OB190" s="134"/>
      <c r="OC190" s="134"/>
      <c r="OD190" s="108">
        <f t="shared" si="333"/>
        <v>320</v>
      </c>
      <c r="OE190" s="109">
        <v>4</v>
      </c>
      <c r="OF190" s="110">
        <f t="shared" si="334"/>
        <v>56</v>
      </c>
      <c r="OG190" s="109">
        <v>7</v>
      </c>
      <c r="OH190" s="111">
        <f>ROUND(AVERAGEIF($ES$9:$ES$497,$ES190,EV$9:EV$497),0)</f>
        <v>67</v>
      </c>
      <c r="OI190" s="112">
        <f>ROUND(AVERAGEIF($ES$9:$ES$497,$ES190,EW$9:EW$497),0)</f>
        <v>45</v>
      </c>
      <c r="OJ190" s="112">
        <f>ROUND(AVERAGEIF($ES$9:$ES$497,$ES190,EX$9:EX$497),0)</f>
        <v>51</v>
      </c>
      <c r="OK190" s="112">
        <f>ROUND(AVERAGEIF($ES$9:$ES$497,$ES190,EY$9:EY$497),0)</f>
        <v>39</v>
      </c>
      <c r="OL190" s="112">
        <f>ROUND(AVERAGEIF($ES$9:$ES$497,$ES190,EZ$9:EZ$497),0)</f>
        <v>21</v>
      </c>
      <c r="OM190" s="112">
        <f>ROUND(AVERAGEIF($ES$9:$ES$497,$ES190,FA$9:FA$497),0)</f>
        <v>21</v>
      </c>
      <c r="ON190" s="112">
        <f>ROUND(AVERAGEIF($ES$9:$ES$497,$ES190,FB$9:FB$497),0)</f>
        <v>68</v>
      </c>
      <c r="OO190" s="112">
        <f>ROUND(AVERAGEIF($ES$9:$ES$497,$ES190,FC$9:FC$497),0)</f>
        <v>64</v>
      </c>
      <c r="OP190" s="112">
        <f>ROUND(AVERAGEIF($ES$9:$ES$497,$ES190,FD$9:FD$497),0)</f>
        <v>72</v>
      </c>
      <c r="OQ190" s="113">
        <f>ROUND(AVERAGEIF($ES$9:$ES$497,$ES190,FE$9:FE$497),0)</f>
        <v>115</v>
      </c>
      <c r="OR190" s="114">
        <f>ROUND(EV190/MAX(EV$9:EV$497)*100,0)</f>
        <v>42</v>
      </c>
      <c r="OS190" s="115">
        <f>ROUND(EW190/MAX(EW$9:EW$497)*100,0)</f>
        <v>43</v>
      </c>
      <c r="OT190" s="115">
        <f>ROUND(EX190/MAX(EX$9:EX$497)*100,0)</f>
        <v>38</v>
      </c>
      <c r="OU190" s="115">
        <f>ROUND(EY190/MAX(EY$9:EY$497)*100,0)</f>
        <v>29</v>
      </c>
      <c r="OV190" s="115">
        <f>ROUND(EZ190/MAX(EZ$9:EZ$497)*100,0)</f>
        <v>21</v>
      </c>
      <c r="OW190" s="115">
        <f>ROUND(FA190/MAX(FA$9:FA$497)*100,0)</f>
        <v>25</v>
      </c>
      <c r="OX190" s="115">
        <f>ROUND(FB190/MAX(FB$9:FB$497)*100,0)</f>
        <v>57</v>
      </c>
      <c r="OY190" s="116">
        <f>ROUND(FC190/MAX(FC$9:FC$497)*100,0)</f>
        <v>40</v>
      </c>
      <c r="OZ190" s="115">
        <f>ROUND(FD190/MAX(FD$9:FD$497)*100,0)</f>
        <v>48</v>
      </c>
      <c r="PA190" s="117">
        <f>ROUND(FE190/MAX(FE$9:FE$497)*100,0)</f>
        <v>42</v>
      </c>
      <c r="PB190" s="118">
        <f t="shared" si="335"/>
        <v>467</v>
      </c>
      <c r="PC190" s="115">
        <f t="shared" si="336"/>
        <v>416</v>
      </c>
      <c r="PD190" s="115">
        <f t="shared" si="337"/>
        <v>530</v>
      </c>
      <c r="PE190" s="115">
        <f t="shared" si="338"/>
        <v>547</v>
      </c>
      <c r="PF190" s="115">
        <f t="shared" si="339"/>
        <v>406</v>
      </c>
      <c r="PG190" s="119">
        <f t="shared" si="340"/>
        <v>360</v>
      </c>
      <c r="PH190" s="118">
        <f>ROUND(PB190/MAX(PB$9:PB$497)*100,0)</f>
        <v>56</v>
      </c>
      <c r="PI190" s="115">
        <f>ROUND(PC190/MAX(PC$9:PC$497)*100,0)</f>
        <v>50</v>
      </c>
      <c r="PJ190" s="115">
        <f>ROUND(PD190/MAX(PD$9:PD$497)*100,0)</f>
        <v>56</v>
      </c>
      <c r="PK190" s="115">
        <f>ROUND(PE190/MAX(PE$9:PE$497)*100,0)</f>
        <v>54</v>
      </c>
      <c r="PL190" s="115">
        <f>ROUND(PF190/MAX(PF$9:PF$497)*100,0)</f>
        <v>57</v>
      </c>
      <c r="PM190" s="119">
        <f>ROUND(PG190/MAX(PG$9:PG$497)*100,0)</f>
        <v>53</v>
      </c>
      <c r="PN190" s="118">
        <f>RANK(PH190,PH$9:PH$497,0)</f>
        <v>136</v>
      </c>
      <c r="PO190" s="115">
        <f>RANK(PI190,PI$9:PI$497,0)</f>
        <v>134</v>
      </c>
      <c r="PP190" s="115">
        <f>RANK(PJ190,PJ$9:PJ$497,0)</f>
        <v>168</v>
      </c>
      <c r="PQ190" s="115">
        <f>RANK(PK190,PK$9:PK$497,0)</f>
        <v>143</v>
      </c>
      <c r="PR190" s="115">
        <f>RANK(PL190,PL$9:PL$497,0)</f>
        <v>159</v>
      </c>
      <c r="PS190" s="119">
        <f>RANK(PM190,PM$9:PM$497,0)</f>
        <v>149</v>
      </c>
      <c r="PT190" s="120">
        <f>ROUND(FZ190/MAX(FZ$9:FZ$497)*100,0)</f>
        <v>60</v>
      </c>
      <c r="PU190" s="115">
        <f>ROUND(GA190/MAX(GA$9:GA$497)*100,0)</f>
        <v>44</v>
      </c>
      <c r="PV190" s="115">
        <f>ROUND(GB190/MAX(GB$9:GB$497)*100,0)</f>
        <v>48</v>
      </c>
      <c r="PW190" s="115">
        <f>ROUND(GC190/MAX(GC$9:GC$497)*100,0)</f>
        <v>50</v>
      </c>
      <c r="PX190" s="115">
        <f>ROUND(GD190/MAX(GD$9:GD$497)*100,0)</f>
        <v>21</v>
      </c>
      <c r="PY190" s="115">
        <f>ROUND(GE190/MAX(GE$9:GE$497)*100,0)</f>
        <v>25</v>
      </c>
      <c r="PZ190" s="115">
        <f>ROUND(GF190/MAX(GF$9:GF$497)*100,0)</f>
        <v>53</v>
      </c>
      <c r="QA190" s="116">
        <f>ROUND(GG190/MAX(GG$9:GG$497)*100,0)</f>
        <v>46</v>
      </c>
      <c r="QB190" s="115">
        <f>ROUND(GH190/MAX(GH$9:GH$497)*100,0)</f>
        <v>46</v>
      </c>
      <c r="QC190" s="121">
        <f>ROUND(GI190/MAX(GI$9:GI$497)*100,0)</f>
        <v>48</v>
      </c>
      <c r="QD190" s="120">
        <f>ROUND(AVERAGEIF($ES$9:$ES$497,$ES190,PT$9:PT$497),0)</f>
        <v>50</v>
      </c>
      <c r="QE190" s="120">
        <f>ROUND(AVERAGEIF($ES$9:$ES$497,$ES190,PU$9:PU$497),0)</f>
        <v>37</v>
      </c>
      <c r="QF190" s="120">
        <f>ROUND(AVERAGEIF($ES$9:$ES$497,$ES190,PV$9:PV$497),0)</f>
        <v>50</v>
      </c>
      <c r="QG190" s="120">
        <f>ROUND(AVERAGEIF($ES$9:$ES$497,$ES190,PW$9:PW$497),0)</f>
        <v>43</v>
      </c>
      <c r="QH190" s="120">
        <f>ROUND(AVERAGEIF($ES$9:$ES$497,$ES190,PX$9:PX$497),0)</f>
        <v>18</v>
      </c>
      <c r="QI190" s="120">
        <f>ROUND(AVERAGEIF($ES$9:$ES$497,$ES190,PY$9:PY$497),0)</f>
        <v>20</v>
      </c>
      <c r="QJ190" s="120">
        <f>ROUND(AVERAGEIF($ES$9:$ES$497,$ES190,PZ$9:PZ$497),0)</f>
        <v>46</v>
      </c>
      <c r="QK190" s="120">
        <f>ROUND(AVERAGEIF($ES$9:$ES$497,$ES190,QA$9:QA$497),0)</f>
        <v>47</v>
      </c>
      <c r="QL190" s="120">
        <f>ROUND(AVERAGEIF($ES$9:$ES$497,$ES190,QB$9:QB$497),0)</f>
        <v>45</v>
      </c>
      <c r="QM190" s="120">
        <f>ROUND(AVERAGEIF($ES$9:$ES$497,$ES190,QC$9:QC$497),0)</f>
        <v>49</v>
      </c>
      <c r="QN190" s="114">
        <f t="shared" si="354"/>
        <v>602</v>
      </c>
      <c r="QO190" s="115">
        <f t="shared" si="355"/>
        <v>494</v>
      </c>
      <c r="QP190" s="115">
        <f t="shared" si="356"/>
        <v>686</v>
      </c>
      <c r="QQ190" s="115">
        <f t="shared" si="357"/>
        <v>740</v>
      </c>
      <c r="QR190" s="115">
        <f t="shared" si="358"/>
        <v>631</v>
      </c>
      <c r="QS190" s="119">
        <f t="shared" si="359"/>
        <v>461</v>
      </c>
      <c r="QT190" s="114">
        <f>ROUND((QN190-MIN(QN$9:QN$497))/(MAX(QN$9:QN$497)-MIN(QN$9:QN$497))*100,0)</f>
        <v>58</v>
      </c>
      <c r="QU190" s="115">
        <f>ROUND((QO190-MIN(QO$9:QO$497))/(MAX(QO$9:QO$497)-MIN(QO$9:QO$497))*100,0)</f>
        <v>41</v>
      </c>
      <c r="QV190" s="115">
        <f>ROUND((QP190-MIN(QP$9:QP$497))/(MAX(QP$9:QP$497)-MIN(QP$9:QP$497))*100,0)</f>
        <v>49</v>
      </c>
      <c r="QW190" s="115">
        <f>ROUND((QQ190-MIN(QQ$9:QQ$497))/(MAX(QQ$9:QQ$497)-MIN(QQ$9:QQ$497))*100,0)</f>
        <v>57</v>
      </c>
      <c r="QX190" s="115">
        <f>ROUND((QR190-MIN(QR$9:QR$497))/(MAX(QR$9:QR$497)-MIN(QR$9:QR$497))*100,0)</f>
        <v>68</v>
      </c>
      <c r="QY190" s="115">
        <f>ROUND((QS190-MIN(QS$9:QS$497))/(MAX(QS$9:QS$497)-MIN(QS$9:QS$497))*100,0)</f>
        <v>57</v>
      </c>
      <c r="QZ190" s="114">
        <f>RANK(QN190,QN$9:QN$497,0)</f>
        <v>55</v>
      </c>
      <c r="RA190" s="115">
        <f>RANK(QO190,QO$9:QO$497,0)</f>
        <v>84</v>
      </c>
      <c r="RB190" s="115">
        <f>RANK(QP190,QP$9:QP$497,0)</f>
        <v>66</v>
      </c>
      <c r="RC190" s="115">
        <f>RANK(QQ190,QQ$9:QQ$497,0)</f>
        <v>63</v>
      </c>
      <c r="RD190" s="115">
        <f>RANK(QR190,QR$9:QR$497,0)</f>
        <v>75</v>
      </c>
      <c r="RE190" s="115">
        <f>RANK(QS190,QS$9:QS$497,0)</f>
        <v>73</v>
      </c>
      <c r="RF190" s="122"/>
      <c r="RG190" s="115">
        <f>($RH$3*(IH190+IJ190)*100*100/MAX(EX$9:EX$497)*$RO$3) +($RH$3*(II190+IJ190)*100*100/MAX(EX$9:EX$497)*$RO$4) + ($RH$3*IK190*100*100/MAX(EX$9:EX$497)*0.098)</f>
        <v>29.225000000000001</v>
      </c>
      <c r="RH190" s="115">
        <f>($RH$4*IL190*100*100/MAX(EZ$9:EZ$497))*$RQ$3</f>
        <v>0</v>
      </c>
      <c r="RI190" s="115">
        <f>($RH$3*IM190*100*100/MAX(EY$9:EY$497))*$RQ$4</f>
        <v>0</v>
      </c>
      <c r="RJ190" s="115">
        <f>($RH$3*IN190*100*100/MAX(EX$9:EX$497))</f>
        <v>0</v>
      </c>
      <c r="RK190" s="115">
        <f>($RH$4*IO190*100*100/MAX(EZ$9:EZ$497))*$RQ$3</f>
        <v>0</v>
      </c>
      <c r="RL190" s="115">
        <f>(($RL$4*IP190*100*((100/MAX(EX$9:EX$497)+100/MAX(EZ$9:EZ$497))/2))+($RL$4*IQ190*100*((100/MAX(EX$9:EX$497)+100/MAX(EZ$9:EZ$497))/2))+($RL$4*IR190*100*((100/MAX(EX$9:EX$497)+100/MAX(EZ$9:EZ$497))/2))+($RL$4*IS190*100*((100/MAX(EX$9:EX$497)+100/MAX(EZ$9:EZ$497))/2))+($RL$4*IT190*100*((100/MAX(EX$9:EX$497)+100/MAX(EZ$9:EZ$497))/2))+($RL$4*IU190*100*((100/MAX(EX$9:EX$497)+100/MAX(EZ$9:EZ$497))/2))+($RL$4*IV190*100*((100/MAX(EX$9:EX$497)+100/MAX(EZ$9:EZ$497))/2))+($RL$4*IW190*100*((100/MAX(EX$9:EX$497)+100/MAX(EZ$9:EZ$497))/2)))*$RS$3</f>
        <v>0</v>
      </c>
      <c r="RM190" s="115">
        <f>(($RH$3*IX190*100*100/MAX(EX$9:EX$497))+($RH$3*IY190*100*100/MAX(EX$9:EX$497))+($RH$3*IZ190*100*100/MAX(EX$9:EX$497))+($RH$3*JA190*100*100/MAX(EX$9:EX$497))+($RH$3*JB190*100*100/MAX(EX$9:EX$497))+($RH$3*JC190*100*100/MAX(EX$9:EX$497))+($RH$3*JD190*100*100/MAX(EX$9:EX$497))+($RH$3*JE190*100*100/MAX(EX$9:EX$497)))*$RS$4</f>
        <v>0</v>
      </c>
      <c r="RN190" s="115">
        <f>(($RH$4*JF190*100*100/MAX(EZ$9:EZ$497)) + ($RH$4*JG190*100*100/MAX(EZ$9:EZ$497)) + ($RH$4*JH190*100*100/MAX(EZ$9:EZ$497)) + ($RH$4*JI190*100*100/MAX(EZ$9:EZ$497)) + ($RH$4*JJ190*100*100/MAX(EZ$9:EZ$497)) + ($RH$4*JK190*100*100/MAX(EZ$9:EZ$497)) + ($RH$4*JL190*100*100/MAX(EZ$9:EZ$497)) + ($RH$4*JM190*100*100/MAX(EZ$9:EZ$497)))*$RU$3</f>
        <v>0</v>
      </c>
      <c r="RO190" s="115">
        <f>(($RL$4*JN190*100*((100/MAX(EX$9:EX$497)+100/MAX(EZ$9:EZ$497))/2))+($RL$4*JO190*100*((100/MAX(EX$9:EX$497)+100/MAX(EZ$9:EZ$497))/2))+($RL$4*JP190*100*((100/MAX(EX$9:EX$497)+100/MAX(EZ$9:EZ$497))/2))+($RL$4*JQ190*100*((100/MAX(EX$9:EX$497)+100/MAX(EZ$9:EZ$497))/2))+($RL$4*JR190*100*((100/MAX(EX$9:EX$497)+100/MAX(EZ$9:EZ$497))/2))+($RL$4*JS190*100*((100/MAX(EX$9:EX$497)+100/MAX(EZ$9:EZ$497))/2))+($RL$4*JT190*100*((100/MAX(EX$9:EX$497)+100/MAX(EZ$9:EZ$497))/2))+($RL$4*JU190*100*((100/MAX(EX$9:EX$497)+100/MAX(EZ$9:EZ$497))/2))+($RL$4*JV190*100*((100/MAX(EX$9:EX$497)+100/MAX(EZ$9:EZ$497))/2))+($RL$4*JW190*100*((100/MAX(EX$9:EX$497)+100/MAX(EZ$9:EZ$497))/2))+($RL$4*JX190*100*((100/MAX(EX$9:EX$497)+100/MAX(EZ$9:EZ$497))/2))+($RL$4*JY190*100*((100/MAX(EX$9:EX$497)+100/MAX(EZ$9:EZ$497))/2))+($RL$4*JZ190*100*((100/MAX(EX$9:EX$497)+100/MAX(EZ$9:EZ$497))/2)))*$RW$3/2</f>
        <v>0</v>
      </c>
      <c r="RP190" s="119">
        <f>($RJ$3*KA190*100*100/MAX(FA$9:FA$497)) + ($RJ$3*KB190*100*100/MAX(FA$9:FA$497)/2) + ($RJ$3*KC190*100*100/MAX(FA$9:FA$497)/2) + ($RJ$3*KD190*100*100/MAX(FA$9:FA$497)/4) + ($RJ$3*KE190*100*100/MAX(FA$9:FA$497)/4)</f>
        <v>0</v>
      </c>
      <c r="RQ190" s="118">
        <f>($RL$4*KF190*100*((100/MAX(EX$9:EX$497)+100/MAX(EZ$9:EZ$497)))) * ($RO$3/2) + (($RL$4*KG190*100*((100/MAX(EX$9:EX$497)+100/MAX(EZ$9:EZ$497))))+($RL$4*KH190*100*((100/MAX(EX$9:EX$497)+100/MAX(EZ$9:EZ$497))))+($RL$4*KI190*100*((100/MAX(EX$9:EX$497)+100/MAX(EZ$9:EZ$497))))+($RL$4*KJ190*100*((100/MAX(EX$9:EX$497)+100/MAX(EZ$9:EZ$497))))+($RL$4*KK190*100*((100/MAX(EX$9:EX$497)+100/MAX(EZ$9:EZ$497))))+($RL$4*KL190*100*((100/MAX(EX$9:EX$497)+100/MAX(EZ$9:EZ$497))))+($RL$4*KM190*100*((100/MAX(EX$9:EX$497)+100/MAX(EZ$9:EZ$497))))+($RL$4*KN190*100*((100/MAX(EX$9:EX$497)+100/MAX(EZ$9:EZ$497))))+($RL$4*KO190*100*((100/MAX(EX$9:EX$497)+100/MAX(EZ$9:EZ$497))))+($RL$4*KP190*100*((100/MAX(EX$9:EX$497)+100/MAX(EZ$9:EZ$497))))+($RL$4*KQ190*100*((100/MAX(EX$9:EX$497)+100/MAX(EZ$9:EZ$497))))+($RL$4*KR190*100*((100/MAX(EX$9:EX$497)+100/MAX(EZ$9:EZ$497))))+($RL$4*KS190*100*((100/MAX(EX$9:EX$497)+100/MAX(EZ$9:EZ$497))))+($RL$4*KV190*100*((100/MAX(EX$9:EX$497)+100/MAX(EZ$9:EZ$497))))) * (($RO$3+$RO$4)/6)</f>
        <v>0</v>
      </c>
      <c r="RR190" s="115">
        <f>(($RL$4*KW190*100*((100/MAX(EX$9:EX$497)+100/MAX(EZ$9:EZ$497))))) * ($RO$3/2) + (($RL$4*KX190*100*((100/MAX(EX$9:EX$497)+100/MAX(EZ$9:EZ$497))))+($RL$4*KY190*100*((100/MAX(EX$9:EX$497)+100/MAX(EZ$9:EZ$497))))+($RL$4*KZ190*100*((100/MAX(EX$9:EX$497)+100/MAX(EZ$9:EZ$497))))+($RL$4*LA190*100*((100/MAX(EX$9:EX$497)+100/MAX(EZ$9:EZ$497))))+($RL$4*LB190*100*((100/MAX(EX$9:EX$497)+100/MAX(EZ$9:EZ$497))))+($RL$4*LC190*100*((100/MAX(EX$9:EX$497)+100/MAX(EZ$9:EZ$497))))) * (($RO$3+$RO$4)/6)</f>
        <v>0</v>
      </c>
      <c r="RS190" s="119">
        <f>(($RL$4*LD190*100*((100/MAX(EX$9:EX$497)+100/MAX(EZ$9:EZ$497))))+($RL$4*LE190*100*((100/MAX(EX$9:EX$497)+100/MAX(EZ$9:EZ$497))))) * (($RO$3+$RO$4)/6)</f>
        <v>0</v>
      </c>
      <c r="RT190" s="118">
        <f>($RJ$4*LH190*100*(100/MAX(EV$9:EV$497)))+($RJ$4*LI190*100*(100/MAX(EV$9:EV$497)))</f>
        <v>0</v>
      </c>
      <c r="RU190" s="119">
        <f>($RJ$4*LJ190*(100/MAX(EV$9:EV$497)))/2 + ($RL$3*LK190*(100/MAX(EW$9:EW$497))) + ($RJ$4*LL190*(100/MAX(EV$9:EV$497)))/4 + ($RL$3*LM190*(100/MAX(EW$9:EW$497)))</f>
        <v>14.173228346456694</v>
      </c>
      <c r="RV190" s="118">
        <f>($RJ$4*LN190*100*100/MAX(EV$9:EV$497)/2)+($RJ$4*LO190*100*100/MAX(EV$9:EV$497)/2)+($RJ$4*LP190*100*100/MAX(EV$9:EV$497))+($RJ$4*LQ190*100*100/MAX(EV$9:EV$497))+($RJ$4*LR190*100*100/MAX(EV$9:EV$497))</f>
        <v>0</v>
      </c>
      <c r="RW190" s="115">
        <f>($RJ$4*LS190*100*100/MAX(EV$9:EV$497)) + (($RJ$4*LT190*100*100/MAX(EV$9:EV$497))+($RJ$4*LU190*100*100/MAX(EV$9:EV$497))+($RJ$4*LV190*100*100/MAX(EV$9:EV$497))+($RJ$4*LW190*100*100/MAX(EV$9:EV$497))+($RJ$4*LX190*100*100/MAX(EV$9:EV$497))+($RJ$4*LY190*100*100/MAX(EV$9:EV$497))+($RJ$4*LZ190*100*100/MAX(EV$9:EV$497))+($RJ$4*MA190*100*100/MAX(EV$9:EV$497)))/2</f>
        <v>5.8988764044943833</v>
      </c>
      <c r="RX190" s="119">
        <f>($RJ$4*MB190*100*100/MAX(EV$9:EV$497))+($RJ$4*MC190*100*100/MAX(EV$9:EV$497))+($RJ$4*MD190*100*100/MAX(EV$9:EV$497))+($RJ$4*ME190*100*100/MAX(EV$9:EV$497))+($RJ$4*MF190*100*100/MAX(EV$9:EV$497))+($RJ$4*MG190*100*100/MAX(EV$9:EV$497))+($RJ$4*MH190*100*100/MAX(EV$9:EV$497))+($RJ$4*MI190*100*100/MAX(EV$9:EV$497))+($RJ$4*MJ190*100*100/MAX(EV$9:EV$497))+($RJ$4*MK190*100*100/MAX(EV$9:EV$497))+($RJ$4*ML190*100*100/MAX(EV$9:EV$497))+($RJ$4*MM190*100*100/MAX(EV$9:EV$497))+($RJ$4*MN190*100*100/MAX(EV$9:EV$497))</f>
        <v>0</v>
      </c>
      <c r="RY190" s="118">
        <f>($RJ$4*MQ190*100*100/MAX(EV$9:EV$497))/2 + (($RJ$4*MR190*100*100/MAX(EV$9:EV$497))+($RJ$4*MS190*100*100/MAX(EV$9:EV$497))+($RJ$4*MT190*100*100/MAX(EV$9:EV$497))+($RJ$4*MU190*100*100/MAX(EV$9:EV$497))+($RJ$4*MV190*100*100/MAX(EV$9:EV$497))+($RJ$4*MW190*100*100/MAX(EV$9:EV$497))+($RJ$4*MX190*100*100/MAX(EV$9:EV$497))+($RJ$4*MY190*100*100/MAX(EV$9:EV$497))+($RJ$4*MZ190*100*100/MAX(EV$9:EV$497))+($RJ$4*NA190*100*100/MAX(EV$9:EV$497))+($RJ$4*NB190*100*100/MAX(EV$9:EV$497))+($RJ$4*NC190*100*100/MAX(EV$9:EV$497))+($RJ$4*ND190*100*100/MAX(EV$9:EV$497))+($RJ$4*NG190*100*100/MAX(EV$9:EV$497)))/4</f>
        <v>2.106741573033708</v>
      </c>
      <c r="RZ190" s="115">
        <f>($RJ$4*NH190*100*100/MAX(EV$9:EV$497))/2 + (($RJ$4*NI190*100*100/MAX(EV$9:EV$497))+($RJ$4*NJ190*100*100/MAX(EV$9:EV$497))+($RJ$4*NK190*100*100/MAX(EV$9:EV$497))+($RJ$4*NL190*100*100/MAX(EV$9:EV$497))+($RJ$4*NM190*100*100/MAX(EV$9:EV$497))+($RJ$4*NN190*100*100/MAX(EV$9:EV$497)))/4</f>
        <v>0</v>
      </c>
      <c r="SA190" s="117">
        <f>(($RJ$4*NO190*100*100/MAX(EV$9:EV$497))+($RJ$4*NP190*100*100/MAX(EV$9:EV$497)))/4</f>
        <v>0</v>
      </c>
      <c r="SB190" s="118">
        <f t="shared" si="341"/>
        <v>51.403846323984787</v>
      </c>
      <c r="SC190" s="115">
        <f t="shared" si="342"/>
        <v>33.660769264796961</v>
      </c>
      <c r="SD190" s="115">
        <f t="shared" si="343"/>
        <v>5.5447115809961964</v>
      </c>
      <c r="SE190" s="115">
        <f t="shared" si="344"/>
        <v>33.660769264796961</v>
      </c>
      <c r="SF190" s="115">
        <f t="shared" si="345"/>
        <v>5.5447115809961964</v>
      </c>
      <c r="SG190" s="115">
        <f t="shared" si="346"/>
        <v>22.178846323984786</v>
      </c>
      <c r="SH190" s="115">
        <f>ROUND(SB190/MAX(SB$9:SB$497)*100,0)</f>
        <v>65</v>
      </c>
      <c r="SI190" s="115">
        <f>ROUND(SC190/MAX(SC$9:SC$497)*100,0)</f>
        <v>51</v>
      </c>
      <c r="SJ190" s="115">
        <f>ROUND(SD190/MAX(SD$9:SD$497)*100,0)</f>
        <v>9</v>
      </c>
      <c r="SK190" s="115">
        <f>ROUND(SE190/MAX(SE$9:SE$497)*100,0)</f>
        <v>26</v>
      </c>
      <c r="SL190" s="115">
        <f>ROUND(SF190/MAX(SF$9:SF$497)*100,0)</f>
        <v>14</v>
      </c>
      <c r="SM190" s="121">
        <f>ROUND(SG190/MAX(SG$9:SG$497)*100,0)</f>
        <v>21</v>
      </c>
      <c r="SN190" s="115">
        <f>ROUND(AVERAGEIF($ES$9:$ES$497,$ES190,SH$9:SH$497),0)</f>
        <v>24</v>
      </c>
      <c r="SO190" s="115">
        <f>ROUND(AVERAGEIF($ES$9:$ES$497,$ES190,SI$9:SI$497),0)</f>
        <v>22</v>
      </c>
      <c r="SP190" s="115">
        <f>ROUND(AVERAGEIF($ES$9:$ES$497,$ES190,SJ$9:SJ$497),0)</f>
        <v>5</v>
      </c>
      <c r="SQ190" s="115">
        <f>ROUND(AVERAGEIF($ES$9:$ES$497,$ES190,SK$9:SK$497),0)</f>
        <v>19</v>
      </c>
      <c r="SR190" s="115">
        <f>ROUND(AVERAGEIF($ES$9:$ES$497,$ES190,SL$9:SL$497),0)</f>
        <v>8</v>
      </c>
      <c r="SS190" s="121">
        <f>ROUND(AVERAGEIF($ES$9:$ES$497,$ES190,SM$9:SM$497),0)</f>
        <v>6</v>
      </c>
      <c r="ST190" s="114">
        <f>RANK(SB190,SB$9:SB$497,0)</f>
        <v>42</v>
      </c>
      <c r="SU190" s="115">
        <f>RANK(SC190,SC$9:SC$497,0)</f>
        <v>49</v>
      </c>
      <c r="SV190" s="115">
        <f>RANK(SD190,SD$9:SD$497,0)</f>
        <v>96</v>
      </c>
      <c r="SW190" s="115">
        <f>RANK(SE190,SE$9:SE$497,0)</f>
        <v>99</v>
      </c>
      <c r="SX190" s="115">
        <f>RANK(SF190,SF$9:SF$497,0)</f>
        <v>50</v>
      </c>
      <c r="SY190" s="115">
        <f>RANK(SG190,SG$9:SG$497,0)</f>
        <v>46</v>
      </c>
      <c r="SZ190" s="115">
        <f>COUNTIFS(SB$9:SB$497,"&gt;"&amp;SB190,$ES$9:$ES$497,$ES190)+1</f>
        <v>10</v>
      </c>
      <c r="TA190" s="115">
        <f>COUNTIFS(SC$9:SC$497,"&gt;"&amp;SC190,$ES$9:$ES$497,$ES190)+1</f>
        <v>16</v>
      </c>
      <c r="TB190" s="115">
        <f>COUNTIFS(SD$9:SD$497,"&gt;"&amp;SD190,$ES$9:$ES$497,$ES190)+1</f>
        <v>13</v>
      </c>
      <c r="TC190" s="115">
        <f>COUNTIFS(SE$9:SE$497,"&gt;"&amp;SE190,$ES$9:$ES$497,$ES190)+1</f>
        <v>31</v>
      </c>
      <c r="TD190" s="115">
        <f>COUNTIFS(SF$9:SF$497,"&gt;"&amp;SF190,$ES$9:$ES$497,$ES190)+1</f>
        <v>15</v>
      </c>
      <c r="TE190" s="117">
        <f>COUNTIFS(SG$9:SG$497,"&gt;"&amp;SG190,$ES$9:$ES$497,$ES190)+1</f>
        <v>3</v>
      </c>
      <c r="TF190" s="118">
        <f t="shared" si="347"/>
        <v>122</v>
      </c>
      <c r="TG190" s="115">
        <f t="shared" si="348"/>
        <v>107</v>
      </c>
      <c r="TH190" s="115">
        <f t="shared" si="349"/>
        <v>59</v>
      </c>
      <c r="TI190" s="115">
        <f t="shared" si="350"/>
        <v>82</v>
      </c>
      <c r="TJ190" s="115">
        <f t="shared" si="351"/>
        <v>68</v>
      </c>
      <c r="TK190" s="115">
        <f t="shared" si="352"/>
        <v>78</v>
      </c>
      <c r="TL190" s="117">
        <f t="shared" si="353"/>
        <v>74</v>
      </c>
      <c r="TM190" s="118">
        <f>ROUND(TF190/MAX(TF$9:TF$497)*100,0)</f>
        <v>68</v>
      </c>
      <c r="TN190" s="115">
        <f>ROUND(TG190/MAX(TG$9:TG$497)*100,0)</f>
        <v>59</v>
      </c>
      <c r="TO190" s="115">
        <f>ROUND(TH190/MAX(TH$9:TH$497)*100,0)</f>
        <v>32</v>
      </c>
      <c r="TP190" s="115">
        <f>ROUND(TI190/MAX(TI$9:TI$497)*100,0)</f>
        <v>45</v>
      </c>
      <c r="TQ190" s="115">
        <f>ROUND(TJ190/MAX(TJ$9:TJ$497)*100,0)</f>
        <v>35</v>
      </c>
      <c r="TR190" s="115">
        <f>ROUND(TK190/MAX(TK$9:TK$497)*100,0)</f>
        <v>40</v>
      </c>
      <c r="TS190" s="119">
        <f>ROUND(TL190/MAX(TL$9:TL$497)*100,0)</f>
        <v>38</v>
      </c>
      <c r="TT190" s="120">
        <f>RANK(TM190,TM$9:TM$497,0)</f>
        <v>66</v>
      </c>
      <c r="TU190" s="115">
        <f>RANK(TN190,TN$9:TN$497,0)</f>
        <v>59</v>
      </c>
      <c r="TV190" s="115">
        <f>RANK(TO190,TO$9:TO$497,0)</f>
        <v>122</v>
      </c>
      <c r="TW190" s="115">
        <f>RANK(TP190,TP$9:TP$497,0)</f>
        <v>107</v>
      </c>
      <c r="TX190" s="115">
        <f>RANK(TQ190,TQ$9:TQ$497,0)</f>
        <v>90</v>
      </c>
      <c r="TY190" s="115">
        <f>RANK(TR190,TR$9:TR$497,0)</f>
        <v>88</v>
      </c>
      <c r="TZ190" s="121">
        <f>RANK(TS190,TS$9:TS$497,0)</f>
        <v>80</v>
      </c>
      <c r="UA190" s="132"/>
      <c r="UB190" s="7" t="s">
        <v>1</v>
      </c>
    </row>
    <row r="191" spans="1:548" x14ac:dyDescent="0.15">
      <c r="A191" s="62">
        <v>183</v>
      </c>
      <c r="B191" s="203" t="s">
        <v>995</v>
      </c>
      <c r="C191" s="63"/>
      <c r="D191" s="63"/>
      <c r="E191" s="64" t="s">
        <v>518</v>
      </c>
      <c r="F191" s="65">
        <v>29</v>
      </c>
      <c r="G191" s="65" t="s">
        <v>908</v>
      </c>
      <c r="H191" s="65" t="s">
        <v>969</v>
      </c>
      <c r="I191" s="66" t="s">
        <v>521</v>
      </c>
      <c r="J191" s="67" t="s">
        <v>521</v>
      </c>
      <c r="K191" s="67" t="s">
        <v>521</v>
      </c>
      <c r="L191" s="67" t="s">
        <v>521</v>
      </c>
      <c r="M191" s="67" t="s">
        <v>521</v>
      </c>
      <c r="N191" s="67" t="s">
        <v>521</v>
      </c>
      <c r="O191" s="67" t="s">
        <v>521</v>
      </c>
      <c r="P191" s="67" t="s">
        <v>521</v>
      </c>
      <c r="Q191" s="67" t="s">
        <v>521</v>
      </c>
      <c r="R191" s="68" t="s">
        <v>521</v>
      </c>
      <c r="S191" s="69" t="s">
        <v>521</v>
      </c>
      <c r="T191" s="67" t="s">
        <v>521</v>
      </c>
      <c r="U191" s="67" t="s">
        <v>521</v>
      </c>
      <c r="V191" s="67" t="s">
        <v>521</v>
      </c>
      <c r="W191" s="67" t="s">
        <v>521</v>
      </c>
      <c r="X191" s="67" t="s">
        <v>521</v>
      </c>
      <c r="Y191" s="67" t="s">
        <v>521</v>
      </c>
      <c r="Z191" s="67" t="s">
        <v>521</v>
      </c>
      <c r="AA191" s="67" t="s">
        <v>521</v>
      </c>
      <c r="AB191" s="68" t="s">
        <v>521</v>
      </c>
      <c r="AC191" s="69" t="s">
        <v>521</v>
      </c>
      <c r="AD191" s="67" t="s">
        <v>521</v>
      </c>
      <c r="AE191" s="67" t="s">
        <v>521</v>
      </c>
      <c r="AF191" s="67" t="s">
        <v>521</v>
      </c>
      <c r="AG191" s="67" t="s">
        <v>521</v>
      </c>
      <c r="AH191" s="67" t="s">
        <v>521</v>
      </c>
      <c r="AI191" s="67" t="s">
        <v>521</v>
      </c>
      <c r="AJ191" s="67" t="s">
        <v>521</v>
      </c>
      <c r="AK191" s="67" t="s">
        <v>521</v>
      </c>
      <c r="AL191" s="68" t="s">
        <v>521</v>
      </c>
      <c r="AM191" s="69" t="s">
        <v>521</v>
      </c>
      <c r="AN191" s="67" t="s">
        <v>521</v>
      </c>
      <c r="AO191" s="67" t="s">
        <v>521</v>
      </c>
      <c r="AP191" s="67" t="s">
        <v>521</v>
      </c>
      <c r="AQ191" s="67" t="s">
        <v>521</v>
      </c>
      <c r="AR191" s="67" t="s">
        <v>521</v>
      </c>
      <c r="AS191" s="67" t="s">
        <v>521</v>
      </c>
      <c r="AT191" s="67" t="s">
        <v>521</v>
      </c>
      <c r="AU191" s="67" t="s">
        <v>521</v>
      </c>
      <c r="AV191" s="68" t="s">
        <v>521</v>
      </c>
      <c r="AW191" s="69" t="s">
        <v>521</v>
      </c>
      <c r="AX191" s="67" t="s">
        <v>521</v>
      </c>
      <c r="AY191" s="67" t="s">
        <v>521</v>
      </c>
      <c r="AZ191" s="67" t="s">
        <v>521</v>
      </c>
      <c r="BA191" s="67" t="s">
        <v>521</v>
      </c>
      <c r="BB191" s="67" t="s">
        <v>521</v>
      </c>
      <c r="BC191" s="67" t="s">
        <v>521</v>
      </c>
      <c r="BD191" s="67" t="s">
        <v>521</v>
      </c>
      <c r="BE191" s="67" t="s">
        <v>521</v>
      </c>
      <c r="BF191" s="68" t="s">
        <v>521</v>
      </c>
      <c r="BG191" s="69" t="s">
        <v>521</v>
      </c>
      <c r="BH191" s="67" t="s">
        <v>521</v>
      </c>
      <c r="BI191" s="67" t="s">
        <v>521</v>
      </c>
      <c r="BJ191" s="67" t="s">
        <v>521</v>
      </c>
      <c r="BK191" s="67" t="s">
        <v>521</v>
      </c>
      <c r="BL191" s="67" t="s">
        <v>521</v>
      </c>
      <c r="BM191" s="67" t="s">
        <v>521</v>
      </c>
      <c r="BN191" s="67" t="s">
        <v>521</v>
      </c>
      <c r="BO191" s="67" t="s">
        <v>521</v>
      </c>
      <c r="BP191" s="68" t="s">
        <v>521</v>
      </c>
      <c r="BQ191" s="70" t="s">
        <v>521</v>
      </c>
      <c r="BR191" s="67" t="s">
        <v>521</v>
      </c>
      <c r="BS191" s="67" t="s">
        <v>521</v>
      </c>
      <c r="BT191" s="67" t="s">
        <v>521</v>
      </c>
      <c r="BU191" s="67" t="s">
        <v>521</v>
      </c>
      <c r="BV191" s="67" t="s">
        <v>521</v>
      </c>
      <c r="BW191" s="67" t="s">
        <v>521</v>
      </c>
      <c r="BX191" s="67" t="s">
        <v>521</v>
      </c>
      <c r="BY191" s="67" t="s">
        <v>521</v>
      </c>
      <c r="BZ191" s="68" t="s">
        <v>521</v>
      </c>
      <c r="CA191" s="69" t="s">
        <v>521</v>
      </c>
      <c r="CB191" s="67" t="s">
        <v>521</v>
      </c>
      <c r="CC191" s="67" t="s">
        <v>521</v>
      </c>
      <c r="CD191" s="67" t="s">
        <v>521</v>
      </c>
      <c r="CE191" s="67" t="s">
        <v>521</v>
      </c>
      <c r="CF191" s="67" t="s">
        <v>521</v>
      </c>
      <c r="CG191" s="67" t="s">
        <v>521</v>
      </c>
      <c r="CH191" s="67" t="s">
        <v>521</v>
      </c>
      <c r="CI191" s="67" t="s">
        <v>521</v>
      </c>
      <c r="CJ191" s="68" t="s">
        <v>521</v>
      </c>
      <c r="CK191" s="69" t="s">
        <v>521</v>
      </c>
      <c r="CL191" s="67" t="s">
        <v>521</v>
      </c>
      <c r="CM191" s="67" t="s">
        <v>521</v>
      </c>
      <c r="CN191" s="67" t="s">
        <v>521</v>
      </c>
      <c r="CO191" s="67" t="s">
        <v>521</v>
      </c>
      <c r="CP191" s="67" t="s">
        <v>521</v>
      </c>
      <c r="CQ191" s="67" t="s">
        <v>521</v>
      </c>
      <c r="CR191" s="67" t="s">
        <v>521</v>
      </c>
      <c r="CS191" s="67" t="s">
        <v>521</v>
      </c>
      <c r="CT191" s="68" t="s">
        <v>521</v>
      </c>
      <c r="CU191" s="69" t="s">
        <v>521</v>
      </c>
      <c r="CV191" s="67" t="s">
        <v>521</v>
      </c>
      <c r="CW191" s="67" t="s">
        <v>521</v>
      </c>
      <c r="CX191" s="67" t="s">
        <v>521</v>
      </c>
      <c r="CY191" s="67" t="s">
        <v>521</v>
      </c>
      <c r="CZ191" s="67" t="s">
        <v>521</v>
      </c>
      <c r="DA191" s="67" t="s">
        <v>521</v>
      </c>
      <c r="DB191" s="67" t="s">
        <v>521</v>
      </c>
      <c r="DC191" s="67" t="s">
        <v>521</v>
      </c>
      <c r="DD191" s="68" t="s">
        <v>521</v>
      </c>
      <c r="DE191" s="69" t="s">
        <v>521</v>
      </c>
      <c r="DF191" s="71" t="s">
        <v>521</v>
      </c>
      <c r="DG191" s="67" t="s">
        <v>521</v>
      </c>
      <c r="DH191" s="67" t="s">
        <v>521</v>
      </c>
      <c r="DI191" s="67" t="s">
        <v>521</v>
      </c>
      <c r="DJ191" s="67" t="s">
        <v>521</v>
      </c>
      <c r="DK191" s="67" t="s">
        <v>521</v>
      </c>
      <c r="DL191" s="67" t="s">
        <v>521</v>
      </c>
      <c r="DM191" s="67" t="s">
        <v>521</v>
      </c>
      <c r="DN191" s="68" t="s">
        <v>521</v>
      </c>
      <c r="DO191" s="70" t="s">
        <v>521</v>
      </c>
      <c r="DP191" s="71" t="s">
        <v>521</v>
      </c>
      <c r="DQ191" s="67" t="s">
        <v>521</v>
      </c>
      <c r="DR191" s="67" t="s">
        <v>521</v>
      </c>
      <c r="DS191" s="67" t="s">
        <v>521</v>
      </c>
      <c r="DT191" s="67" t="s">
        <v>521</v>
      </c>
      <c r="DU191" s="67" t="s">
        <v>521</v>
      </c>
      <c r="DV191" s="67" t="s">
        <v>521</v>
      </c>
      <c r="DW191" s="67" t="s">
        <v>521</v>
      </c>
      <c r="DX191" s="72" t="s">
        <v>521</v>
      </c>
      <c r="DY191" s="73" t="s">
        <v>522</v>
      </c>
      <c r="DZ191" s="74">
        <v>4</v>
      </c>
      <c r="EA191" s="74">
        <v>4</v>
      </c>
      <c r="EB191" s="74">
        <v>4</v>
      </c>
      <c r="EC191" s="75">
        <v>5</v>
      </c>
      <c r="ED191" s="76" t="s">
        <v>522</v>
      </c>
      <c r="EE191" s="74">
        <f t="shared" si="303"/>
        <v>4</v>
      </c>
      <c r="EF191" s="74">
        <f t="shared" si="304"/>
        <v>16</v>
      </c>
      <c r="EG191" s="74">
        <f t="shared" si="305"/>
        <v>64</v>
      </c>
      <c r="EH191" s="77">
        <f t="shared" si="306"/>
        <v>320</v>
      </c>
      <c r="EI191" s="73">
        <v>30</v>
      </c>
      <c r="EJ191" s="74">
        <v>150</v>
      </c>
      <c r="EK191" s="74">
        <v>900</v>
      </c>
      <c r="EL191" s="74">
        <v>1500</v>
      </c>
      <c r="EM191" s="75">
        <v>4500</v>
      </c>
      <c r="EN191" s="78">
        <v>1</v>
      </c>
      <c r="EO191" s="79">
        <f t="shared" si="307"/>
        <v>1.25</v>
      </c>
      <c r="EP191" s="79">
        <f t="shared" si="308"/>
        <v>1.875</v>
      </c>
      <c r="EQ191" s="79">
        <f t="shared" si="309"/>
        <v>0.78125</v>
      </c>
      <c r="ER191" s="80">
        <f t="shared" si="310"/>
        <v>0.46875</v>
      </c>
      <c r="ES191" s="128" t="s">
        <v>534</v>
      </c>
      <c r="ET191" s="82"/>
      <c r="EU191" s="83">
        <v>4</v>
      </c>
      <c r="EV191" s="73">
        <v>33</v>
      </c>
      <c r="EW191" s="74">
        <v>10</v>
      </c>
      <c r="EX191" s="74">
        <v>23</v>
      </c>
      <c r="EY191" s="74">
        <v>14</v>
      </c>
      <c r="EZ191" s="74">
        <v>7</v>
      </c>
      <c r="FA191" s="74">
        <v>7</v>
      </c>
      <c r="FB191" s="74">
        <v>26</v>
      </c>
      <c r="FC191" s="74">
        <v>34</v>
      </c>
      <c r="FD191" s="74">
        <f t="shared" si="311"/>
        <v>30</v>
      </c>
      <c r="FE191" s="84">
        <f t="shared" si="312"/>
        <v>57</v>
      </c>
      <c r="FF191" s="73">
        <f>RANK(EV191,$EV$9:$EV$497,0)</f>
        <v>351</v>
      </c>
      <c r="FG191" s="74">
        <f>RANK(EW191,$EW$9:$EW$497,0)</f>
        <v>404</v>
      </c>
      <c r="FH191" s="74">
        <f>RANK(EX191,$EX$9:$EX$497,0)</f>
        <v>281</v>
      </c>
      <c r="FI191" s="74">
        <f>RANK(EY191,$EY$9:$EY$497,0)</f>
        <v>364</v>
      </c>
      <c r="FJ191" s="74">
        <f>RANK(EZ191,$EZ$9:$EZ$497,0)</f>
        <v>379</v>
      </c>
      <c r="FK191" s="74">
        <f>RANK(FA191,$FA$9:$FA$497,0)</f>
        <v>361</v>
      </c>
      <c r="FL191" s="74">
        <f>RANK(FB191,$FB$9:$FB$497,0)</f>
        <v>291</v>
      </c>
      <c r="FM191" s="74">
        <f>RANK(FC191,$FC$9:$FC$497,0)</f>
        <v>254</v>
      </c>
      <c r="FN191" s="74">
        <f>RANK(FD191,$FD$9:$FD$497,0)</f>
        <v>365</v>
      </c>
      <c r="FO191" s="84">
        <f>RANK(FE191,$FE$9:$FE$497,0)</f>
        <v>283</v>
      </c>
      <c r="FP191" s="73">
        <f>COUNTIFS($EV$9:$EV$497,"&gt;"&amp;EV191,$ES$9:$ES$497,ES191)+1</f>
        <v>71</v>
      </c>
      <c r="FQ191" s="74">
        <f>COUNTIFS($EW$9:$EW$497,"&gt;"&amp;EW191,$ES$9:$ES$497,ES191)+1</f>
        <v>74</v>
      </c>
      <c r="FR191" s="74">
        <f>COUNTIFS($EX$9:$EX$497,"&gt;"&amp;EX191,$ES$9:$ES$497,ES191)+1</f>
        <v>76</v>
      </c>
      <c r="FS191" s="74">
        <f>COUNTIFS($EY$9:$EY$497,"&gt;"&amp;EY191,$ES$9:$ES$497,ES191)+1</f>
        <v>71</v>
      </c>
      <c r="FT191" s="74">
        <f>COUNTIFS($EZ$9:$EZ$497,"&gt;"&amp;EZ191,$ES$9:$ES$497,ES191)+1</f>
        <v>61</v>
      </c>
      <c r="FU191" s="74">
        <f>COUNTIFS($FA$9:$FA$497,"&gt;"&amp;FA191,$ES$9:$ES$497,ES191)+1</f>
        <v>60</v>
      </c>
      <c r="FV191" s="74">
        <f>COUNTIFS($FB$9:$FB$497,"&gt;"&amp;FB191,$ES$9:$ES$497,ES191)+1</f>
        <v>76</v>
      </c>
      <c r="FW191" s="74">
        <f>COUNTIFS($FC$9:$FC$497,"&gt;"&amp;FC191,$ES$9:$ES$497,ES191)+1</f>
        <v>74</v>
      </c>
      <c r="FX191" s="74">
        <f>COUNTIFS($FD$9:$FD$497,"&gt;"&amp;FD191,$ES$9:$ES$497,ES191)+1</f>
        <v>75</v>
      </c>
      <c r="FY191" s="84">
        <f>COUNTIFS($FE$9:$FE$497,"&gt;"&amp;FE191,$ES$9:$ES$497,ES191)+1</f>
        <v>76</v>
      </c>
      <c r="FZ191" s="85">
        <f t="shared" si="313"/>
        <v>1.1399999999999999</v>
      </c>
      <c r="GA191" s="86">
        <f t="shared" si="314"/>
        <v>0.34</v>
      </c>
      <c r="GB191" s="86">
        <f t="shared" si="315"/>
        <v>0.79</v>
      </c>
      <c r="GC191" s="86">
        <f t="shared" si="316"/>
        <v>0.48</v>
      </c>
      <c r="GD191" s="86">
        <f t="shared" si="317"/>
        <v>0.24</v>
      </c>
      <c r="GE191" s="86">
        <f t="shared" si="318"/>
        <v>0.24</v>
      </c>
      <c r="GF191" s="86">
        <f t="shared" si="319"/>
        <v>0.9</v>
      </c>
      <c r="GG191" s="86">
        <f t="shared" si="320"/>
        <v>1.17</v>
      </c>
      <c r="GH191" s="86">
        <f t="shared" si="321"/>
        <v>1.03</v>
      </c>
      <c r="GI191" s="87">
        <f t="shared" si="322"/>
        <v>1.97</v>
      </c>
      <c r="GJ191" s="85">
        <f>ROUND(((FZ191-AVERAGE(FZ$9:FZ$497))/STDEVP(FZ$9:FZ$497)*10+50),2)</f>
        <v>56.75</v>
      </c>
      <c r="GK191" s="86">
        <f>ROUND(((GA191-AVERAGE(GA$9:GA$497))/STDEVP(GA$9:GA$497)*10+50),2)</f>
        <v>39.53</v>
      </c>
      <c r="GL191" s="86">
        <f>ROUND(((GB191-AVERAGE(GB$9:GB$497))/STDEVP(GB$9:GB$497)*10+50),2)</f>
        <v>57.78</v>
      </c>
      <c r="GM191" s="86">
        <f>ROUND(((GC191-AVERAGE(GC$9:GC$497))/STDEVP(GC$9:GC$497)*10+50),2)</f>
        <v>47.69</v>
      </c>
      <c r="GN191" s="86">
        <f>ROUND(((GD191-AVERAGE(GD$9:GD$497))/STDEVP(GD$9:GD$497)*10+50),2)</f>
        <v>44.79</v>
      </c>
      <c r="GO191" s="86">
        <f>ROUND(((GE191-AVERAGE(GE$9:GE$497))/STDEVP(GE$9:GE$497)*10+50),2)</f>
        <v>46.07</v>
      </c>
      <c r="GP191" s="86">
        <f>ROUND(((GF191-AVERAGE(GF$9:GF$497))/STDEVP(GF$9:GF$497)*10+50),2)</f>
        <v>58.35</v>
      </c>
      <c r="GQ191" s="86">
        <f>ROUND(((GG191-AVERAGE(GG$9:GG$497))/STDEVP(GG$9:GG$497)*10+50),2)</f>
        <v>66.86</v>
      </c>
      <c r="GR191" s="86">
        <f>ROUND(((GH191-AVERAGE(GH$9:GH$497))/STDEVP(GH$9:GH$497)*10+50),2)</f>
        <v>52.02</v>
      </c>
      <c r="GS191" s="87">
        <f>ROUND(((GI191-AVERAGE(GI$9:GI$497))/STDEVP(GI$9:GI$497)*10+50),2)</f>
        <v>65.87</v>
      </c>
      <c r="GT191" s="73">
        <f>RANK(GJ191,$GJ$9:$GJ$497,0)</f>
        <v>115</v>
      </c>
      <c r="GU191" s="74">
        <f>RANK(GK191,$GK$9:$GK$497,0)</f>
        <v>381</v>
      </c>
      <c r="GV191" s="74">
        <f>RANK(GL191,$GL$9:$GL$497,0)</f>
        <v>96</v>
      </c>
      <c r="GW191" s="74">
        <f>RANK(GM191,$GM$9:$GM$497,0)</f>
        <v>238</v>
      </c>
      <c r="GX191" s="74">
        <f>RANK(GN191,$GN$9:$GN$497,0)</f>
        <v>286</v>
      </c>
      <c r="GY191" s="74">
        <f>RANK(GO191,$GO$9:$GO$497,0)</f>
        <v>240</v>
      </c>
      <c r="GZ191" s="74">
        <f>RANK(GP191,$GP$9:$GP$497,0)</f>
        <v>89</v>
      </c>
      <c r="HA191" s="74">
        <f>RANK(GQ191,$GQ$9:$GQ$497,0)</f>
        <v>21</v>
      </c>
      <c r="HB191" s="74">
        <f>RANK(GR191,$GR$9:$GR$497,0)</f>
        <v>150</v>
      </c>
      <c r="HC191" s="84">
        <f>RANK(GS191,$GS$9:$GS$497,0)</f>
        <v>36</v>
      </c>
      <c r="HD191" s="85">
        <f>ROUND(AVERAGEIF($ES$9:$ES$497,$ES191,$FZ$9:$FZ$497),2)</f>
        <v>0.95</v>
      </c>
      <c r="HE191" s="86">
        <f>ROUND(AVERAGEIF($ES$9:$ES$497,$ES191,$GA$9:$GA$497),2)</f>
        <v>0.38</v>
      </c>
      <c r="HF191" s="86">
        <f>ROUND(AVERAGEIF($ES$9:$ES$497,$ES191,$GB$9:$GB$497),2)</f>
        <v>0.82</v>
      </c>
      <c r="HG191" s="86">
        <f>ROUND(AVERAGEIF($ES$9:$ES$497,$ES191,$GC$9:$GC$497),2)</f>
        <v>0.44</v>
      </c>
      <c r="HH191" s="86">
        <f>ROUND(AVERAGEIF($ES$9:$ES$497,$ES191,$GD$9:$GD$497),2)</f>
        <v>0.15</v>
      </c>
      <c r="HI191" s="86">
        <f>ROUND(AVERAGEIF($ES$9:$ES$497,$ES191,$GE$9:$GE$497),2)</f>
        <v>0.14000000000000001</v>
      </c>
      <c r="HJ191" s="86">
        <f>ROUND(AVERAGEIF($ES$9:$ES$497,$ES191,$GF$9:$GF$497),2)</f>
        <v>0.74</v>
      </c>
      <c r="HK191" s="86">
        <f>ROUND(AVERAGEIF($ES$9:$ES$497,$ES191,$GG$9:$GG$497),2)</f>
        <v>0.85</v>
      </c>
      <c r="HL191" s="86">
        <f>ROUND(AVERAGEIF($ES$9:$ES$497,$ES191,$GH$9:$GH$497),2)</f>
        <v>0.97</v>
      </c>
      <c r="HM191" s="87">
        <f>ROUND(AVERAGEIF($ES$9:$ES$497,$ES191,$GI$9:$GI$497),2)</f>
        <v>1.67</v>
      </c>
      <c r="HN191" s="88">
        <f t="shared" si="323"/>
        <v>0.18999999999999995</v>
      </c>
      <c r="HO191" s="89">
        <f t="shared" si="324"/>
        <v>-3.999999999999998E-2</v>
      </c>
      <c r="HP191" s="89">
        <f t="shared" si="325"/>
        <v>-2.9999999999999916E-2</v>
      </c>
      <c r="HQ191" s="89">
        <f t="shared" si="326"/>
        <v>3.999999999999998E-2</v>
      </c>
      <c r="HR191" s="89">
        <f t="shared" si="327"/>
        <v>0.09</v>
      </c>
      <c r="HS191" s="89">
        <f t="shared" si="328"/>
        <v>9.9999999999999978E-2</v>
      </c>
      <c r="HT191" s="89">
        <f t="shared" si="329"/>
        <v>0.16000000000000003</v>
      </c>
      <c r="HU191" s="89">
        <f t="shared" si="330"/>
        <v>0.31999999999999995</v>
      </c>
      <c r="HV191" s="89">
        <f t="shared" si="331"/>
        <v>6.0000000000000053E-2</v>
      </c>
      <c r="HW191" s="90">
        <f t="shared" si="332"/>
        <v>0.30000000000000004</v>
      </c>
      <c r="HX191" s="73">
        <f>COUNTIFS($FZ$9:$FZ$497,"&gt;"&amp;FZ191,$ES$9:$ES$497,$ES191)+1</f>
        <v>18</v>
      </c>
      <c r="HY191" s="74">
        <f>COUNTIFS($GA$9:$GA$497,"&gt;"&amp;GA191,$ES$9:$ES$497,$ES191)+1</f>
        <v>52</v>
      </c>
      <c r="HZ191" s="74">
        <f>COUNTIFS($GB$9:$GB$497,"&gt;"&amp;GB191,$ES$9:$ES$497,$ES191)+1</f>
        <v>42</v>
      </c>
      <c r="IA191" s="74">
        <f>COUNTIFS($GC$9:$GC$497,"&gt;"&amp;GC191,$ES$9:$ES$497,$ES191)+1</f>
        <v>31</v>
      </c>
      <c r="IB191" s="74">
        <f>COUNTIFS($GD$9:$GD$497,"&gt;"&amp;GD191,$ES$9:$ES$497,$ES191)+1</f>
        <v>4</v>
      </c>
      <c r="IC191" s="74">
        <f>COUNTIFS($GE$9:$GE$497,"&gt;"&amp;GE191,$ES$9:$ES$497,$ES191)+1</f>
        <v>3</v>
      </c>
      <c r="ID191" s="74">
        <f>COUNTIFS($GF$9:$GF$497,"&gt;"&amp;GF191,$ES$9:$ES$497,$ES191)+1</f>
        <v>15</v>
      </c>
      <c r="IE191" s="74">
        <f>COUNTIFS($GG$9:$GG$497,"&gt;"&amp;GG191,$ES$9:$ES$497,$ES191)+1</f>
        <v>13</v>
      </c>
      <c r="IF191" s="74">
        <f>COUNTIFS($GH$9:$GH$497,"&gt;"&amp;GH191,$ES$9:$ES$497,$ES191)+1</f>
        <v>23</v>
      </c>
      <c r="IG191" s="84">
        <f>COUNTIFS($GI$9:$GI$497,"&gt;"&amp;GI191,$ES$9:$ES$497,$ES191)+1</f>
        <v>18</v>
      </c>
      <c r="IH191" s="91"/>
      <c r="II191" s="79"/>
      <c r="IJ191" s="79">
        <v>7.0000000000000007E-2</v>
      </c>
      <c r="IK191" s="79"/>
      <c r="IL191" s="79"/>
      <c r="IM191" s="92"/>
      <c r="IN191" s="93"/>
      <c r="IO191" s="94"/>
      <c r="IP191" s="95"/>
      <c r="IQ191" s="79"/>
      <c r="IR191" s="79"/>
      <c r="IS191" s="79"/>
      <c r="IT191" s="79"/>
      <c r="IU191" s="79"/>
      <c r="IV191" s="79"/>
      <c r="IW191" s="96"/>
      <c r="IX191" s="93"/>
      <c r="IY191" s="79"/>
      <c r="IZ191" s="79"/>
      <c r="JA191" s="79"/>
      <c r="JB191" s="79"/>
      <c r="JC191" s="79"/>
      <c r="JD191" s="79"/>
      <c r="JE191" s="97"/>
      <c r="JF191" s="95"/>
      <c r="JG191" s="79"/>
      <c r="JH191" s="79"/>
      <c r="JI191" s="79"/>
      <c r="JJ191" s="79"/>
      <c r="JK191" s="79"/>
      <c r="JL191" s="79"/>
      <c r="JM191" s="96"/>
      <c r="JN191" s="93"/>
      <c r="JO191" s="79"/>
      <c r="JP191" s="79"/>
      <c r="JQ191" s="79"/>
      <c r="JR191" s="79"/>
      <c r="JS191" s="79"/>
      <c r="JT191" s="79"/>
      <c r="JU191" s="79"/>
      <c r="JV191" s="79"/>
      <c r="JW191" s="79"/>
      <c r="JX191" s="79"/>
      <c r="JY191" s="79"/>
      <c r="JZ191" s="97"/>
      <c r="KA191" s="93"/>
      <c r="KB191" s="79"/>
      <c r="KC191" s="79"/>
      <c r="KD191" s="79">
        <v>0.15</v>
      </c>
      <c r="KE191" s="97"/>
      <c r="KF191" s="95"/>
      <c r="KG191" s="79"/>
      <c r="KH191" s="79"/>
      <c r="KI191" s="79"/>
      <c r="KJ191" s="79"/>
      <c r="KK191" s="98"/>
      <c r="KL191" s="79"/>
      <c r="KM191" s="79"/>
      <c r="KN191" s="79"/>
      <c r="KO191" s="79"/>
      <c r="KP191" s="79"/>
      <c r="KQ191" s="79"/>
      <c r="KR191" s="79"/>
      <c r="KS191" s="96"/>
      <c r="KT191" s="96"/>
      <c r="KU191" s="96"/>
      <c r="KV191" s="96"/>
      <c r="KW191" s="93"/>
      <c r="KX191" s="79"/>
      <c r="KY191" s="79"/>
      <c r="KZ191" s="79"/>
      <c r="LA191" s="79"/>
      <c r="LB191" s="79"/>
      <c r="LC191" s="96"/>
      <c r="LD191" s="93"/>
      <c r="LE191" s="94"/>
      <c r="LF191" s="99"/>
      <c r="LG191" s="75"/>
      <c r="LH191" s="93"/>
      <c r="LI191" s="79"/>
      <c r="LJ191" s="74"/>
      <c r="LK191" s="74"/>
      <c r="LL191" s="74"/>
      <c r="LM191" s="100"/>
      <c r="LN191" s="95"/>
      <c r="LO191" s="79"/>
      <c r="LP191" s="79"/>
      <c r="LQ191" s="79"/>
      <c r="LR191" s="96"/>
      <c r="LS191" s="93"/>
      <c r="LT191" s="79">
        <v>7.0000000000000007E-2</v>
      </c>
      <c r="LU191" s="79"/>
      <c r="LV191" s="79"/>
      <c r="LW191" s="79"/>
      <c r="LX191" s="79"/>
      <c r="LY191" s="79"/>
      <c r="LZ191" s="79"/>
      <c r="MA191" s="97"/>
      <c r="MB191" s="95"/>
      <c r="MC191" s="79"/>
      <c r="MD191" s="79"/>
      <c r="ME191" s="79"/>
      <c r="MF191" s="79"/>
      <c r="MG191" s="79"/>
      <c r="MH191" s="79"/>
      <c r="MI191" s="79"/>
      <c r="MJ191" s="79"/>
      <c r="MK191" s="79"/>
      <c r="ML191" s="79"/>
      <c r="MM191" s="79"/>
      <c r="MN191" s="98"/>
      <c r="MO191" s="98"/>
      <c r="MP191" s="96"/>
      <c r="MQ191" s="93"/>
      <c r="MR191" s="79"/>
      <c r="MS191" s="79"/>
      <c r="MT191" s="79"/>
      <c r="MU191" s="79"/>
      <c r="MV191" s="98"/>
      <c r="MW191" s="79">
        <v>0.05</v>
      </c>
      <c r="MX191" s="79"/>
      <c r="MY191" s="79"/>
      <c r="MZ191" s="79"/>
      <c r="NA191" s="79"/>
      <c r="NB191" s="79"/>
      <c r="NC191" s="79"/>
      <c r="ND191" s="96"/>
      <c r="NE191" s="96"/>
      <c r="NF191" s="96"/>
      <c r="NG191" s="96"/>
      <c r="NH191" s="93"/>
      <c r="NI191" s="79"/>
      <c r="NJ191" s="79"/>
      <c r="NK191" s="79"/>
      <c r="NL191" s="79"/>
      <c r="NM191" s="79"/>
      <c r="NN191" s="94"/>
      <c r="NO191" s="93"/>
      <c r="NP191" s="80"/>
      <c r="NQ191" s="124" t="s">
        <v>992</v>
      </c>
      <c r="NR191" s="102" t="s">
        <v>998</v>
      </c>
      <c r="NS191" s="102"/>
      <c r="NT191" s="102" t="s">
        <v>582</v>
      </c>
      <c r="NU191" s="102"/>
      <c r="NV191" s="104"/>
      <c r="NW191" s="102" t="s">
        <v>999</v>
      </c>
      <c r="NX191" s="133" t="s">
        <v>999</v>
      </c>
      <c r="NY191" s="129" t="s">
        <v>973</v>
      </c>
      <c r="NZ191" s="133" t="s">
        <v>999</v>
      </c>
      <c r="OA191" s="134"/>
      <c r="OB191" s="134"/>
      <c r="OC191" s="134"/>
      <c r="OD191" s="108">
        <f t="shared" si="333"/>
        <v>320</v>
      </c>
      <c r="OE191" s="109">
        <v>4</v>
      </c>
      <c r="OF191" s="110">
        <f t="shared" si="334"/>
        <v>56</v>
      </c>
      <c r="OG191" s="109">
        <v>7</v>
      </c>
      <c r="OH191" s="111">
        <f>ROUND(AVERAGEIF($ES$9:$ES$497,$ES191,EV$9:EV$497),0)</f>
        <v>70</v>
      </c>
      <c r="OI191" s="112">
        <f>ROUND(AVERAGEIF($ES$9:$ES$497,$ES191,EW$9:EW$497),0)</f>
        <v>29</v>
      </c>
      <c r="OJ191" s="112">
        <f>ROUND(AVERAGEIF($ES$9:$ES$497,$ES191,EX$9:EX$497),0)</f>
        <v>62</v>
      </c>
      <c r="OK191" s="112">
        <f>ROUND(AVERAGEIF($ES$9:$ES$497,$ES191,EY$9:EY$497),0)</f>
        <v>34</v>
      </c>
      <c r="OL191" s="112">
        <f>ROUND(AVERAGEIF($ES$9:$ES$497,$ES191,EZ$9:EZ$497),0)</f>
        <v>10</v>
      </c>
      <c r="OM191" s="112">
        <f>ROUND(AVERAGEIF($ES$9:$ES$497,$ES191,FA$9:FA$497),0)</f>
        <v>10</v>
      </c>
      <c r="ON191" s="112">
        <f>ROUND(AVERAGEIF($ES$9:$ES$497,$ES191,FB$9:FB$497),0)</f>
        <v>53</v>
      </c>
      <c r="OO191" s="112">
        <f>ROUND(AVERAGEIF($ES$9:$ES$497,$ES191,FC$9:FC$497),0)</f>
        <v>56</v>
      </c>
      <c r="OP191" s="112">
        <f>ROUND(AVERAGEIF($ES$9:$ES$497,$ES191,FD$9:FD$497),0)</f>
        <v>72</v>
      </c>
      <c r="OQ191" s="113">
        <f>ROUND(AVERAGEIF($ES$9:$ES$497,$ES191,FE$9:FE$497),0)</f>
        <v>118</v>
      </c>
      <c r="OR191" s="114">
        <f>ROUND(EV191/MAX(EV$9:EV$497)*100,0)</f>
        <v>19</v>
      </c>
      <c r="OS191" s="115">
        <f>ROUND(EW191/MAX(EW$9:EW$497)*100,0)</f>
        <v>8</v>
      </c>
      <c r="OT191" s="115">
        <f>ROUND(EX191/MAX(EX$9:EX$497)*100,0)</f>
        <v>19</v>
      </c>
      <c r="OU191" s="115">
        <f>ROUND(EY191/MAX(EY$9:EY$497)*100,0)</f>
        <v>9</v>
      </c>
      <c r="OV191" s="115">
        <f>ROUND(EZ191/MAX(EZ$9:EZ$497)*100,0)</f>
        <v>6</v>
      </c>
      <c r="OW191" s="115">
        <f>ROUND(FA191/MAX(FA$9:FA$497)*100,0)</f>
        <v>6</v>
      </c>
      <c r="OX191" s="115">
        <f>ROUND(FB191/MAX(FB$9:FB$497)*100,0)</f>
        <v>19</v>
      </c>
      <c r="OY191" s="116">
        <f>ROUND(FC191/MAX(FC$9:FC$497)*100,0)</f>
        <v>23</v>
      </c>
      <c r="OZ191" s="115">
        <f>ROUND(FD191/MAX(FD$9:FD$497)*100,0)</f>
        <v>20</v>
      </c>
      <c r="PA191" s="117">
        <f>ROUND(FE191/MAX(FE$9:FE$497)*100,0)</f>
        <v>23</v>
      </c>
      <c r="PB191" s="118">
        <f t="shared" si="335"/>
        <v>181</v>
      </c>
      <c r="PC191" s="115">
        <f t="shared" si="336"/>
        <v>142</v>
      </c>
      <c r="PD191" s="115">
        <f t="shared" si="337"/>
        <v>199</v>
      </c>
      <c r="PE191" s="115">
        <f t="shared" si="338"/>
        <v>227</v>
      </c>
      <c r="PF191" s="115">
        <f t="shared" si="339"/>
        <v>131</v>
      </c>
      <c r="PG191" s="119">
        <f t="shared" si="340"/>
        <v>109</v>
      </c>
      <c r="PH191" s="118">
        <f>ROUND(PB191/MAX(PB$9:PB$497)*100,0)</f>
        <v>22</v>
      </c>
      <c r="PI191" s="115">
        <f>ROUND(PC191/MAX(PC$9:PC$497)*100,0)</f>
        <v>17</v>
      </c>
      <c r="PJ191" s="115">
        <f>ROUND(PD191/MAX(PD$9:PD$497)*100,0)</f>
        <v>21</v>
      </c>
      <c r="PK191" s="115">
        <f>ROUND(PE191/MAX(PE$9:PE$497)*100,0)</f>
        <v>23</v>
      </c>
      <c r="PL191" s="115">
        <f>ROUND(PF191/MAX(PF$9:PF$497)*100,0)</f>
        <v>18</v>
      </c>
      <c r="PM191" s="119">
        <f>ROUND(PG191/MAX(PG$9:PG$497)*100,0)</f>
        <v>16</v>
      </c>
      <c r="PN191" s="118">
        <f>RANK(PH191,PH$9:PH$497,0)</f>
        <v>356</v>
      </c>
      <c r="PO191" s="115">
        <f>RANK(PI191,PI$9:PI$497,0)</f>
        <v>370</v>
      </c>
      <c r="PP191" s="115">
        <f>RANK(PJ191,PJ$9:PJ$497,0)</f>
        <v>370</v>
      </c>
      <c r="PQ191" s="115">
        <f>RANK(PK191,PK$9:PK$497,0)</f>
        <v>340</v>
      </c>
      <c r="PR191" s="115">
        <f>RANK(PL191,PL$9:PL$497,0)</f>
        <v>384</v>
      </c>
      <c r="PS191" s="119">
        <f>RANK(PM191,PM$9:PM$497,0)</f>
        <v>385</v>
      </c>
      <c r="PT191" s="120">
        <f>ROUND(FZ191/MAX(FZ$9:FZ$497)*100,0)</f>
        <v>62</v>
      </c>
      <c r="PU191" s="115">
        <f>ROUND(GA191/MAX(GA$9:GA$497)*100,0)</f>
        <v>19</v>
      </c>
      <c r="PV191" s="115">
        <f>ROUND(GB191/MAX(GB$9:GB$497)*100,0)</f>
        <v>58</v>
      </c>
      <c r="PW191" s="115">
        <f>ROUND(GC191/MAX(GC$9:GC$497)*100,0)</f>
        <v>38</v>
      </c>
      <c r="PX191" s="115">
        <f>ROUND(GD191/MAX(GD$9:GD$497)*100,0)</f>
        <v>13</v>
      </c>
      <c r="PY191" s="115">
        <f>ROUND(GE191/MAX(GE$9:GE$497)*100,0)</f>
        <v>14</v>
      </c>
      <c r="PZ191" s="115">
        <f>ROUND(GF191/MAX(GF$9:GF$497)*100,0)</f>
        <v>42</v>
      </c>
      <c r="QA191" s="116">
        <f>ROUND(GG191/MAX(GG$9:GG$497)*100,0)</f>
        <v>64</v>
      </c>
      <c r="QB191" s="115">
        <f>ROUND(GH191/MAX(GH$9:GH$497)*100,0)</f>
        <v>46</v>
      </c>
      <c r="QC191" s="121">
        <f>ROUND(GI191/MAX(GI$9:GI$497)*100,0)</f>
        <v>63</v>
      </c>
      <c r="QD191" s="120">
        <f>ROUND(AVERAGEIF($ES$9:$ES$497,$ES191,PT$9:PT$497),0)</f>
        <v>52</v>
      </c>
      <c r="QE191" s="120">
        <f>ROUND(AVERAGEIF($ES$9:$ES$497,$ES191,PU$9:PU$497),0)</f>
        <v>21</v>
      </c>
      <c r="QF191" s="120">
        <f>ROUND(AVERAGEIF($ES$9:$ES$497,$ES191,PV$9:PV$497),0)</f>
        <v>60</v>
      </c>
      <c r="QG191" s="120">
        <f>ROUND(AVERAGEIF($ES$9:$ES$497,$ES191,PW$9:PW$497),0)</f>
        <v>35</v>
      </c>
      <c r="QH191" s="120">
        <f>ROUND(AVERAGEIF($ES$9:$ES$497,$ES191,PX$9:PX$497),0)</f>
        <v>8</v>
      </c>
      <c r="QI191" s="120">
        <f>ROUND(AVERAGEIF($ES$9:$ES$497,$ES191,PY$9:PY$497),0)</f>
        <v>9</v>
      </c>
      <c r="QJ191" s="120">
        <f>ROUND(AVERAGEIF($ES$9:$ES$497,$ES191,PZ$9:PZ$497),0)</f>
        <v>35</v>
      </c>
      <c r="QK191" s="120">
        <f>ROUND(AVERAGEIF($ES$9:$ES$497,$ES191,QA$9:QA$497),0)</f>
        <v>46</v>
      </c>
      <c r="QL191" s="120">
        <f>ROUND(AVERAGEIF($ES$9:$ES$497,$ES191,QB$9:QB$497),0)</f>
        <v>43</v>
      </c>
      <c r="QM191" s="120">
        <f>ROUND(AVERAGEIF($ES$9:$ES$497,$ES191,QC$9:QC$497),0)</f>
        <v>53</v>
      </c>
      <c r="QN191" s="114">
        <f t="shared" si="354"/>
        <v>580</v>
      </c>
      <c r="QO191" s="115">
        <f t="shared" si="355"/>
        <v>400</v>
      </c>
      <c r="QP191" s="115">
        <f t="shared" si="356"/>
        <v>632</v>
      </c>
      <c r="QQ191" s="115">
        <f t="shared" si="357"/>
        <v>772</v>
      </c>
      <c r="QR191" s="115">
        <f t="shared" si="358"/>
        <v>508</v>
      </c>
      <c r="QS191" s="119">
        <f t="shared" si="359"/>
        <v>336</v>
      </c>
      <c r="QT191" s="114">
        <f>ROUND((QN191-MIN(QN$9:QN$497))/(MAX(QN$9:QN$497)-MIN(QN$9:QN$497))*100,0)</f>
        <v>55</v>
      </c>
      <c r="QU191" s="115">
        <f>ROUND((QO191-MIN(QO$9:QO$497))/(MAX(QO$9:QO$497)-MIN(QO$9:QO$497))*100,0)</f>
        <v>27</v>
      </c>
      <c r="QV191" s="115">
        <f>ROUND((QP191-MIN(QP$9:QP$497))/(MAX(QP$9:QP$497)-MIN(QP$9:QP$497))*100,0)</f>
        <v>41</v>
      </c>
      <c r="QW191" s="115">
        <f>ROUND((QQ191-MIN(QQ$9:QQ$497))/(MAX(QQ$9:QQ$497)-MIN(QQ$9:QQ$497))*100,0)</f>
        <v>61</v>
      </c>
      <c r="QX191" s="115">
        <f>ROUND((QR191-MIN(QR$9:QR$497))/(MAX(QR$9:QR$497)-MIN(QR$9:QR$497))*100,0)</f>
        <v>46</v>
      </c>
      <c r="QY191" s="115">
        <f>ROUND((QS191-MIN(QS$9:QS$497))/(MAX(QS$9:QS$497)-MIN(QS$9:QS$497))*100,0)</f>
        <v>33</v>
      </c>
      <c r="QZ191" s="114">
        <f>RANK(QN191,QN$9:QN$497,0)</f>
        <v>71</v>
      </c>
      <c r="RA191" s="115">
        <f>RANK(QO191,QO$9:QO$497,0)</f>
        <v>183</v>
      </c>
      <c r="RB191" s="115">
        <f>RANK(QP191,QP$9:QP$497,0)</f>
        <v>98</v>
      </c>
      <c r="RC191" s="115">
        <f>RANK(QQ191,QQ$9:QQ$497,0)</f>
        <v>48</v>
      </c>
      <c r="RD191" s="115">
        <f>RANK(QR191,QR$9:QR$497,0)</f>
        <v>219</v>
      </c>
      <c r="RE191" s="115">
        <f>RANK(QS191,QS$9:QS$497,0)</f>
        <v>270</v>
      </c>
      <c r="RF191" s="122"/>
      <c r="RG191" s="115">
        <f>($RH$3*(IH191+IJ191)*100*100/MAX(EX$9:EX$497)*$RO$3) +($RH$3*(II191+IJ191)*100*100/MAX(EX$9:EX$497)*$RO$4) + ($RH$3*IK191*100*100/MAX(EX$9:EX$497)*0.098)</f>
        <v>29.225000000000001</v>
      </c>
      <c r="RH191" s="115">
        <f>($RH$4*IL191*100*100/MAX(EZ$9:EZ$497))*$RQ$3</f>
        <v>0</v>
      </c>
      <c r="RI191" s="115">
        <f>($RH$3*IM191*100*100/MAX(EY$9:EY$497))*$RQ$4</f>
        <v>0</v>
      </c>
      <c r="RJ191" s="115">
        <f>($RH$3*IN191*100*100/MAX(EX$9:EX$497))</f>
        <v>0</v>
      </c>
      <c r="RK191" s="115">
        <f>($RH$4*IO191*100*100/MAX(EZ$9:EZ$497))*$RQ$3</f>
        <v>0</v>
      </c>
      <c r="RL191" s="115">
        <f>(($RL$4*IP191*100*((100/MAX(EX$9:EX$497)+100/MAX(EZ$9:EZ$497))/2))+($RL$4*IQ191*100*((100/MAX(EX$9:EX$497)+100/MAX(EZ$9:EZ$497))/2))+($RL$4*IR191*100*((100/MAX(EX$9:EX$497)+100/MAX(EZ$9:EZ$497))/2))+($RL$4*IS191*100*((100/MAX(EX$9:EX$497)+100/MAX(EZ$9:EZ$497))/2))+($RL$4*IT191*100*((100/MAX(EX$9:EX$497)+100/MAX(EZ$9:EZ$497))/2))+($RL$4*IU191*100*((100/MAX(EX$9:EX$497)+100/MAX(EZ$9:EZ$497))/2))+($RL$4*IV191*100*((100/MAX(EX$9:EX$497)+100/MAX(EZ$9:EZ$497))/2))+($RL$4*IW191*100*((100/MAX(EX$9:EX$497)+100/MAX(EZ$9:EZ$497))/2)))*$RS$3</f>
        <v>0</v>
      </c>
      <c r="RM191" s="115">
        <f>(($RH$3*IX191*100*100/MAX(EX$9:EX$497))+($RH$3*IY191*100*100/MAX(EX$9:EX$497))+($RH$3*IZ191*100*100/MAX(EX$9:EX$497))+($RH$3*JA191*100*100/MAX(EX$9:EX$497))+($RH$3*JB191*100*100/MAX(EX$9:EX$497))+($RH$3*JC191*100*100/MAX(EX$9:EX$497))+($RH$3*JD191*100*100/MAX(EX$9:EX$497))+($RH$3*JE191*100*100/MAX(EX$9:EX$497)))*$RS$4</f>
        <v>0</v>
      </c>
      <c r="RN191" s="115">
        <f>(($RH$4*JF191*100*100/MAX(EZ$9:EZ$497)) + ($RH$4*JG191*100*100/MAX(EZ$9:EZ$497)) + ($RH$4*JH191*100*100/MAX(EZ$9:EZ$497)) + ($RH$4*JI191*100*100/MAX(EZ$9:EZ$497)) + ($RH$4*JJ191*100*100/MAX(EZ$9:EZ$497)) + ($RH$4*JK191*100*100/MAX(EZ$9:EZ$497)) + ($RH$4*JL191*100*100/MAX(EZ$9:EZ$497)) + ($RH$4*JM191*100*100/MAX(EZ$9:EZ$497)))*$RU$3</f>
        <v>0</v>
      </c>
      <c r="RO191" s="115">
        <f>(($RL$4*JN191*100*((100/MAX(EX$9:EX$497)+100/MAX(EZ$9:EZ$497))/2))+($RL$4*JO191*100*((100/MAX(EX$9:EX$497)+100/MAX(EZ$9:EZ$497))/2))+($RL$4*JP191*100*((100/MAX(EX$9:EX$497)+100/MAX(EZ$9:EZ$497))/2))+($RL$4*JQ191*100*((100/MAX(EX$9:EX$497)+100/MAX(EZ$9:EZ$497))/2))+($RL$4*JR191*100*((100/MAX(EX$9:EX$497)+100/MAX(EZ$9:EZ$497))/2))+($RL$4*JS191*100*((100/MAX(EX$9:EX$497)+100/MAX(EZ$9:EZ$497))/2))+($RL$4*JT191*100*((100/MAX(EX$9:EX$497)+100/MAX(EZ$9:EZ$497))/2))+($RL$4*JU191*100*((100/MAX(EX$9:EX$497)+100/MAX(EZ$9:EZ$497))/2))+($RL$4*JV191*100*((100/MAX(EX$9:EX$497)+100/MAX(EZ$9:EZ$497))/2))+($RL$4*JW191*100*((100/MAX(EX$9:EX$497)+100/MAX(EZ$9:EZ$497))/2))+($RL$4*JX191*100*((100/MAX(EX$9:EX$497)+100/MAX(EZ$9:EZ$497))/2))+($RL$4*JY191*100*((100/MAX(EX$9:EX$497)+100/MAX(EZ$9:EZ$497))/2))+($RL$4*JZ191*100*((100/MAX(EX$9:EX$497)+100/MAX(EZ$9:EZ$497))/2)))*$RW$3/2</f>
        <v>0</v>
      </c>
      <c r="RP191" s="119">
        <f>($RJ$3*KA191*100*100/MAX(FA$9:FA$497)) + ($RJ$3*KB191*100*100/MAX(FA$9:FA$497)/2) + ($RJ$3*KC191*100*100/MAX(FA$9:FA$497)/2) + ($RJ$3*KD191*100*100/MAX(FA$9:FA$497)/4) + ($RJ$3*KE191*100*100/MAX(FA$9:FA$497)/4)</f>
        <v>16.592920353982301</v>
      </c>
      <c r="RQ191" s="118">
        <f>($RL$4*KF191*100*((100/MAX(EX$9:EX$497)+100/MAX(EZ$9:EZ$497)))) * ($RO$3/2) + (($RL$4*KG191*100*((100/MAX(EX$9:EX$497)+100/MAX(EZ$9:EZ$497))))+($RL$4*KH191*100*((100/MAX(EX$9:EX$497)+100/MAX(EZ$9:EZ$497))))+($RL$4*KI191*100*((100/MAX(EX$9:EX$497)+100/MAX(EZ$9:EZ$497))))+($RL$4*KJ191*100*((100/MAX(EX$9:EX$497)+100/MAX(EZ$9:EZ$497))))+($RL$4*KK191*100*((100/MAX(EX$9:EX$497)+100/MAX(EZ$9:EZ$497))))+($RL$4*KL191*100*((100/MAX(EX$9:EX$497)+100/MAX(EZ$9:EZ$497))))+($RL$4*KM191*100*((100/MAX(EX$9:EX$497)+100/MAX(EZ$9:EZ$497))))+($RL$4*KN191*100*((100/MAX(EX$9:EX$497)+100/MAX(EZ$9:EZ$497))))+($RL$4*KO191*100*((100/MAX(EX$9:EX$497)+100/MAX(EZ$9:EZ$497))))+($RL$4*KP191*100*((100/MAX(EX$9:EX$497)+100/MAX(EZ$9:EZ$497))))+($RL$4*KQ191*100*((100/MAX(EX$9:EX$497)+100/MAX(EZ$9:EZ$497))))+($RL$4*KR191*100*((100/MAX(EX$9:EX$497)+100/MAX(EZ$9:EZ$497))))+($RL$4*KS191*100*((100/MAX(EX$9:EX$497)+100/MAX(EZ$9:EZ$497))))+($RL$4*KV191*100*((100/MAX(EX$9:EX$497)+100/MAX(EZ$9:EZ$497))))) * (($RO$3+$RO$4)/6)</f>
        <v>0</v>
      </c>
      <c r="RR191" s="115">
        <f>(($RL$4*KW191*100*((100/MAX(EX$9:EX$497)+100/MAX(EZ$9:EZ$497))))) * ($RO$3/2) + (($RL$4*KX191*100*((100/MAX(EX$9:EX$497)+100/MAX(EZ$9:EZ$497))))+($RL$4*KY191*100*((100/MAX(EX$9:EX$497)+100/MAX(EZ$9:EZ$497))))+($RL$4*KZ191*100*((100/MAX(EX$9:EX$497)+100/MAX(EZ$9:EZ$497))))+($RL$4*LA191*100*((100/MAX(EX$9:EX$497)+100/MAX(EZ$9:EZ$497))))+($RL$4*LB191*100*((100/MAX(EX$9:EX$497)+100/MAX(EZ$9:EZ$497))))+($RL$4*LC191*100*((100/MAX(EX$9:EX$497)+100/MAX(EZ$9:EZ$497))))) * (($RO$3+$RO$4)/6)</f>
        <v>0</v>
      </c>
      <c r="RS191" s="119">
        <f>(($RL$4*LD191*100*((100/MAX(EX$9:EX$497)+100/MAX(EZ$9:EZ$497))))+($RL$4*LE191*100*((100/MAX(EX$9:EX$497)+100/MAX(EZ$9:EZ$497))))) * (($RO$3+$RO$4)/6)</f>
        <v>0</v>
      </c>
      <c r="RT191" s="118">
        <f>($RJ$4*LH191*100*(100/MAX(EV$9:EV$497)))+($RJ$4*LI191*100*(100/MAX(EV$9:EV$497)))</f>
        <v>0</v>
      </c>
      <c r="RU191" s="119">
        <f>($RJ$4*LJ191*(100/MAX(EV$9:EV$497)))/2 + ($RL$3*LK191*(100/MAX(EW$9:EW$497))) + ($RJ$4*LL191*(100/MAX(EV$9:EV$497)))/4 + ($RL$3*LM191*(100/MAX(EW$9:EW$497)))</f>
        <v>0</v>
      </c>
      <c r="RV191" s="118">
        <f>($RJ$4*LN191*100*100/MAX(EV$9:EV$497)/2)+($RJ$4*LO191*100*100/MAX(EV$9:EV$497)/2)+($RJ$4*LP191*100*100/MAX(EV$9:EV$497))+($RJ$4*LQ191*100*100/MAX(EV$9:EV$497))+($RJ$4*LR191*100*100/MAX(EV$9:EV$497))</f>
        <v>0</v>
      </c>
      <c r="RW191" s="115">
        <f>($RJ$4*LS191*100*100/MAX(EV$9:EV$497)) + (($RJ$4*LT191*100*100/MAX(EV$9:EV$497))+($RJ$4*LU191*100*100/MAX(EV$9:EV$497))+($RJ$4*LV191*100*100/MAX(EV$9:EV$497))+($RJ$4*LW191*100*100/MAX(EV$9:EV$497))+($RJ$4*LX191*100*100/MAX(EV$9:EV$497))+($RJ$4*LY191*100*100/MAX(EV$9:EV$497))+($RJ$4*LZ191*100*100/MAX(EV$9:EV$497))+($RJ$4*MA191*100*100/MAX(EV$9:EV$497)))/2</f>
        <v>5.8988764044943833</v>
      </c>
      <c r="RX191" s="119">
        <f>($RJ$4*MB191*100*100/MAX(EV$9:EV$497))+($RJ$4*MC191*100*100/MAX(EV$9:EV$497))+($RJ$4*MD191*100*100/MAX(EV$9:EV$497))+($RJ$4*ME191*100*100/MAX(EV$9:EV$497))+($RJ$4*MF191*100*100/MAX(EV$9:EV$497))+($RJ$4*MG191*100*100/MAX(EV$9:EV$497))+($RJ$4*MH191*100*100/MAX(EV$9:EV$497))+($RJ$4*MI191*100*100/MAX(EV$9:EV$497))+($RJ$4*MJ191*100*100/MAX(EV$9:EV$497))+($RJ$4*MK191*100*100/MAX(EV$9:EV$497))+($RJ$4*ML191*100*100/MAX(EV$9:EV$497))+($RJ$4*MM191*100*100/MAX(EV$9:EV$497))+($RJ$4*MN191*100*100/MAX(EV$9:EV$497))</f>
        <v>0</v>
      </c>
      <c r="RY191" s="118">
        <f>($RJ$4*MQ191*100*100/MAX(EV$9:EV$497))/2 + (($RJ$4*MR191*100*100/MAX(EV$9:EV$497))+($RJ$4*MS191*100*100/MAX(EV$9:EV$497))+($RJ$4*MT191*100*100/MAX(EV$9:EV$497))+($RJ$4*MU191*100*100/MAX(EV$9:EV$497))+($RJ$4*MV191*100*100/MAX(EV$9:EV$497))+($RJ$4*MW191*100*100/MAX(EV$9:EV$497))+($RJ$4*MX191*100*100/MAX(EV$9:EV$497))+($RJ$4*MY191*100*100/MAX(EV$9:EV$497))+($RJ$4*MZ191*100*100/MAX(EV$9:EV$497))+($RJ$4*NA191*100*100/MAX(EV$9:EV$497))+($RJ$4*NB191*100*100/MAX(EV$9:EV$497))+($RJ$4*NC191*100*100/MAX(EV$9:EV$497))+($RJ$4*ND191*100*100/MAX(EV$9:EV$497))+($RJ$4*NG191*100*100/MAX(EV$9:EV$497)))/4</f>
        <v>2.106741573033708</v>
      </c>
      <c r="RZ191" s="115">
        <f>($RJ$4*NH191*100*100/MAX(EV$9:EV$497))/2 + (($RJ$4*NI191*100*100/MAX(EV$9:EV$497))+($RJ$4*NJ191*100*100/MAX(EV$9:EV$497))+($RJ$4*NK191*100*100/MAX(EV$9:EV$497))+($RJ$4*NL191*100*100/MAX(EV$9:EV$497))+($RJ$4*NM191*100*100/MAX(EV$9:EV$497))+($RJ$4*NN191*100*100/MAX(EV$9:EV$497)))/4</f>
        <v>0</v>
      </c>
      <c r="SA191" s="117">
        <f>(($RJ$4*NO191*100*100/MAX(EV$9:EV$497))+($RJ$4*NP191*100*100/MAX(EV$9:EV$497)))/4</f>
        <v>0</v>
      </c>
      <c r="SB191" s="118">
        <f t="shared" si="341"/>
        <v>53.823538331510392</v>
      </c>
      <c r="SC191" s="115">
        <f t="shared" si="342"/>
        <v>30.826123595505621</v>
      </c>
      <c r="SD191" s="115">
        <f t="shared" si="343"/>
        <v>2.0014044943820228</v>
      </c>
      <c r="SE191" s="115">
        <f t="shared" si="344"/>
        <v>30.826123595505621</v>
      </c>
      <c r="SF191" s="115">
        <f t="shared" si="345"/>
        <v>2.0014044943820228</v>
      </c>
      <c r="SG191" s="115">
        <f t="shared" si="346"/>
        <v>41.191458685492691</v>
      </c>
      <c r="SH191" s="115">
        <f>ROUND(SB191/MAX(SB$9:SB$497)*100,0)</f>
        <v>68</v>
      </c>
      <c r="SI191" s="115">
        <f>ROUND(SC191/MAX(SC$9:SC$497)*100,0)</f>
        <v>47</v>
      </c>
      <c r="SJ191" s="115">
        <f>ROUND(SD191/MAX(SD$9:SD$497)*100,0)</f>
        <v>3</v>
      </c>
      <c r="SK191" s="115">
        <f>ROUND(SE191/MAX(SE$9:SE$497)*100,0)</f>
        <v>24</v>
      </c>
      <c r="SL191" s="115">
        <f>ROUND(SF191/MAX(SF$9:SF$497)*100,0)</f>
        <v>5</v>
      </c>
      <c r="SM191" s="121">
        <f>ROUND(SG191/MAX(SG$9:SG$497)*100,0)</f>
        <v>39</v>
      </c>
      <c r="SN191" s="115">
        <f>ROUND(AVERAGEIF($ES$9:$ES$497,$ES191,SH$9:SH$497),0)</f>
        <v>26</v>
      </c>
      <c r="SO191" s="115">
        <f>ROUND(AVERAGEIF($ES$9:$ES$497,$ES191,SI$9:SI$497),0)</f>
        <v>26</v>
      </c>
      <c r="SP191" s="115">
        <f>ROUND(AVERAGEIF($ES$9:$ES$497,$ES191,SJ$9:SJ$497),0)</f>
        <v>3</v>
      </c>
      <c r="SQ191" s="115">
        <f>ROUND(AVERAGEIF($ES$9:$ES$497,$ES191,SK$9:SK$497),0)</f>
        <v>21</v>
      </c>
      <c r="SR191" s="115">
        <f>ROUND(AVERAGEIF($ES$9:$ES$497,$ES191,SL$9:SL$497),0)</f>
        <v>5</v>
      </c>
      <c r="SS191" s="121">
        <f>ROUND(AVERAGEIF($ES$9:$ES$497,$ES191,SM$9:SM$497),0)</f>
        <v>5</v>
      </c>
      <c r="ST191" s="114">
        <f>RANK(SB191,SB$9:SB$497,0)</f>
        <v>37</v>
      </c>
      <c r="SU191" s="115">
        <f>RANK(SC191,SC$9:SC$497,0)</f>
        <v>57</v>
      </c>
      <c r="SV191" s="115">
        <f>RANK(SD191,SD$9:SD$497,0)</f>
        <v>199</v>
      </c>
      <c r="SW191" s="115">
        <f>RANK(SE191,SE$9:SE$497,0)</f>
        <v>112</v>
      </c>
      <c r="SX191" s="115">
        <f>RANK(SF191,SF$9:SF$497,0)</f>
        <v>174</v>
      </c>
      <c r="SY191" s="115">
        <f>RANK(SG191,SG$9:SG$497,0)</f>
        <v>39</v>
      </c>
      <c r="SZ191" s="115">
        <f>COUNTIFS(SB$9:SB$497,"&gt;"&amp;SB191,$ES$9:$ES$497,$ES191)+1</f>
        <v>8</v>
      </c>
      <c r="TA191" s="115">
        <f>COUNTIFS(SC$9:SC$497,"&gt;"&amp;SC191,$ES$9:$ES$497,$ES191)+1</f>
        <v>17</v>
      </c>
      <c r="TB191" s="115">
        <f>COUNTIFS(SD$9:SD$497,"&gt;"&amp;SD191,$ES$9:$ES$497,$ES191)+1</f>
        <v>34</v>
      </c>
      <c r="TC191" s="115">
        <f>COUNTIFS(SE$9:SE$497,"&gt;"&amp;SE191,$ES$9:$ES$497,$ES191)+1</f>
        <v>30</v>
      </c>
      <c r="TD191" s="115">
        <f>COUNTIFS(SF$9:SF$497,"&gt;"&amp;SF191,$ES$9:$ES$497,$ES191)+1</f>
        <v>34</v>
      </c>
      <c r="TE191" s="117">
        <f>COUNTIFS(SG$9:SG$497,"&gt;"&amp;SG191,$ES$9:$ES$497,$ES191)+1</f>
        <v>2</v>
      </c>
      <c r="TF191" s="118">
        <f t="shared" si="347"/>
        <v>91</v>
      </c>
      <c r="TG191" s="115">
        <f t="shared" si="348"/>
        <v>69</v>
      </c>
      <c r="TH191" s="115">
        <f t="shared" si="349"/>
        <v>20</v>
      </c>
      <c r="TI191" s="115">
        <f t="shared" si="350"/>
        <v>45</v>
      </c>
      <c r="TJ191" s="115">
        <f t="shared" si="351"/>
        <v>28</v>
      </c>
      <c r="TK191" s="115">
        <f t="shared" si="352"/>
        <v>57</v>
      </c>
      <c r="TL191" s="117">
        <f t="shared" si="353"/>
        <v>55</v>
      </c>
      <c r="TM191" s="118">
        <f>ROUND(TF191/MAX(TF$9:TF$497)*100,0)</f>
        <v>51</v>
      </c>
      <c r="TN191" s="115">
        <f>ROUND(TG191/MAX(TG$9:TG$497)*100,0)</f>
        <v>38</v>
      </c>
      <c r="TO191" s="115">
        <f>ROUND(TH191/MAX(TH$9:TH$497)*100,0)</f>
        <v>11</v>
      </c>
      <c r="TP191" s="115">
        <f>ROUND(TI191/MAX(TI$9:TI$497)*100,0)</f>
        <v>25</v>
      </c>
      <c r="TQ191" s="115">
        <f>ROUND(TJ191/MAX(TJ$9:TJ$497)*100,0)</f>
        <v>14</v>
      </c>
      <c r="TR191" s="115">
        <f>ROUND(TK191/MAX(TK$9:TK$497)*100,0)</f>
        <v>29</v>
      </c>
      <c r="TS191" s="119">
        <f>ROUND(TL191/MAX(TL$9:TL$497)*100,0)</f>
        <v>28</v>
      </c>
      <c r="TT191" s="120">
        <f>RANK(TM191,TM$9:TM$497,0)</f>
        <v>151</v>
      </c>
      <c r="TU191" s="115">
        <f>RANK(TN191,TN$9:TN$497,0)</f>
        <v>144</v>
      </c>
      <c r="TV191" s="115">
        <f>RANK(TO191,TO$9:TO$497,0)</f>
        <v>367</v>
      </c>
      <c r="TW191" s="115">
        <f>RANK(TP191,TP$9:TP$497,0)</f>
        <v>264</v>
      </c>
      <c r="TX191" s="115">
        <f>RANK(TQ191,TQ$9:TQ$497,0)</f>
        <v>328</v>
      </c>
      <c r="TY191" s="115">
        <f>RANK(TR191,TR$9:TR$497,0)</f>
        <v>197</v>
      </c>
      <c r="TZ191" s="121">
        <f>RANK(TS191,TS$9:TS$497,0)</f>
        <v>172</v>
      </c>
      <c r="UA191" s="132"/>
      <c r="UB191" s="7" t="s">
        <v>1</v>
      </c>
    </row>
    <row r="192" spans="1:548" x14ac:dyDescent="0.15">
      <c r="A192" s="183">
        <v>184</v>
      </c>
      <c r="B192" s="203" t="s">
        <v>998</v>
      </c>
      <c r="C192" s="63"/>
      <c r="D192" s="63"/>
      <c r="E192" s="64" t="s">
        <v>518</v>
      </c>
      <c r="F192" s="65">
        <v>44</v>
      </c>
      <c r="G192" s="65" t="s">
        <v>908</v>
      </c>
      <c r="H192" s="65" t="s">
        <v>969</v>
      </c>
      <c r="I192" s="66" t="s">
        <v>521</v>
      </c>
      <c r="J192" s="67" t="s">
        <v>521</v>
      </c>
      <c r="K192" s="67" t="s">
        <v>521</v>
      </c>
      <c r="L192" s="67" t="s">
        <v>521</v>
      </c>
      <c r="M192" s="67" t="s">
        <v>521</v>
      </c>
      <c r="N192" s="67" t="s">
        <v>521</v>
      </c>
      <c r="O192" s="67" t="s">
        <v>521</v>
      </c>
      <c r="P192" s="67" t="s">
        <v>521</v>
      </c>
      <c r="Q192" s="67" t="s">
        <v>521</v>
      </c>
      <c r="R192" s="68" t="s">
        <v>521</v>
      </c>
      <c r="S192" s="69" t="s">
        <v>521</v>
      </c>
      <c r="T192" s="67" t="s">
        <v>521</v>
      </c>
      <c r="U192" s="67" t="s">
        <v>521</v>
      </c>
      <c r="V192" s="67" t="s">
        <v>521</v>
      </c>
      <c r="W192" s="67" t="s">
        <v>521</v>
      </c>
      <c r="X192" s="67" t="s">
        <v>521</v>
      </c>
      <c r="Y192" s="67" t="s">
        <v>521</v>
      </c>
      <c r="Z192" s="67" t="s">
        <v>521</v>
      </c>
      <c r="AA192" s="67" t="s">
        <v>521</v>
      </c>
      <c r="AB192" s="68" t="s">
        <v>521</v>
      </c>
      <c r="AC192" s="69" t="s">
        <v>521</v>
      </c>
      <c r="AD192" s="67" t="s">
        <v>521</v>
      </c>
      <c r="AE192" s="67" t="s">
        <v>521</v>
      </c>
      <c r="AF192" s="67" t="s">
        <v>521</v>
      </c>
      <c r="AG192" s="67" t="s">
        <v>521</v>
      </c>
      <c r="AH192" s="67" t="s">
        <v>521</v>
      </c>
      <c r="AI192" s="67" t="s">
        <v>521</v>
      </c>
      <c r="AJ192" s="67" t="s">
        <v>521</v>
      </c>
      <c r="AK192" s="67" t="s">
        <v>521</v>
      </c>
      <c r="AL192" s="68" t="s">
        <v>521</v>
      </c>
      <c r="AM192" s="69" t="s">
        <v>521</v>
      </c>
      <c r="AN192" s="67" t="s">
        <v>521</v>
      </c>
      <c r="AO192" s="67" t="s">
        <v>521</v>
      </c>
      <c r="AP192" s="67" t="s">
        <v>521</v>
      </c>
      <c r="AQ192" s="67" t="s">
        <v>521</v>
      </c>
      <c r="AR192" s="67" t="s">
        <v>521</v>
      </c>
      <c r="AS192" s="67" t="s">
        <v>521</v>
      </c>
      <c r="AT192" s="67" t="s">
        <v>521</v>
      </c>
      <c r="AU192" s="67" t="s">
        <v>521</v>
      </c>
      <c r="AV192" s="68" t="s">
        <v>521</v>
      </c>
      <c r="AW192" s="69" t="s">
        <v>521</v>
      </c>
      <c r="AX192" s="67" t="s">
        <v>521</v>
      </c>
      <c r="AY192" s="67" t="s">
        <v>521</v>
      </c>
      <c r="AZ192" s="67" t="s">
        <v>521</v>
      </c>
      <c r="BA192" s="67" t="s">
        <v>521</v>
      </c>
      <c r="BB192" s="67" t="s">
        <v>521</v>
      </c>
      <c r="BC192" s="67" t="s">
        <v>521</v>
      </c>
      <c r="BD192" s="67" t="s">
        <v>521</v>
      </c>
      <c r="BE192" s="67" t="s">
        <v>521</v>
      </c>
      <c r="BF192" s="68" t="s">
        <v>521</v>
      </c>
      <c r="BG192" s="69" t="s">
        <v>521</v>
      </c>
      <c r="BH192" s="67" t="s">
        <v>521</v>
      </c>
      <c r="BI192" s="67" t="s">
        <v>521</v>
      </c>
      <c r="BJ192" s="67" t="s">
        <v>521</v>
      </c>
      <c r="BK192" s="67" t="s">
        <v>521</v>
      </c>
      <c r="BL192" s="67" t="s">
        <v>521</v>
      </c>
      <c r="BM192" s="67" t="s">
        <v>521</v>
      </c>
      <c r="BN192" s="67" t="s">
        <v>521</v>
      </c>
      <c r="BO192" s="67" t="s">
        <v>521</v>
      </c>
      <c r="BP192" s="68" t="s">
        <v>521</v>
      </c>
      <c r="BQ192" s="70" t="s">
        <v>521</v>
      </c>
      <c r="BR192" s="67" t="s">
        <v>521</v>
      </c>
      <c r="BS192" s="67" t="s">
        <v>521</v>
      </c>
      <c r="BT192" s="67" t="s">
        <v>521</v>
      </c>
      <c r="BU192" s="67" t="s">
        <v>521</v>
      </c>
      <c r="BV192" s="67" t="s">
        <v>521</v>
      </c>
      <c r="BW192" s="67" t="s">
        <v>521</v>
      </c>
      <c r="BX192" s="67" t="s">
        <v>521</v>
      </c>
      <c r="BY192" s="67" t="s">
        <v>521</v>
      </c>
      <c r="BZ192" s="68" t="s">
        <v>521</v>
      </c>
      <c r="CA192" s="69" t="s">
        <v>521</v>
      </c>
      <c r="CB192" s="67" t="s">
        <v>521</v>
      </c>
      <c r="CC192" s="67" t="s">
        <v>521</v>
      </c>
      <c r="CD192" s="67" t="s">
        <v>521</v>
      </c>
      <c r="CE192" s="67" t="s">
        <v>521</v>
      </c>
      <c r="CF192" s="67" t="s">
        <v>521</v>
      </c>
      <c r="CG192" s="67" t="s">
        <v>521</v>
      </c>
      <c r="CH192" s="67" t="s">
        <v>521</v>
      </c>
      <c r="CI192" s="67" t="s">
        <v>521</v>
      </c>
      <c r="CJ192" s="68" t="s">
        <v>521</v>
      </c>
      <c r="CK192" s="69" t="s">
        <v>521</v>
      </c>
      <c r="CL192" s="67" t="s">
        <v>521</v>
      </c>
      <c r="CM192" s="67" t="s">
        <v>521</v>
      </c>
      <c r="CN192" s="67" t="s">
        <v>521</v>
      </c>
      <c r="CO192" s="67" t="s">
        <v>521</v>
      </c>
      <c r="CP192" s="67" t="s">
        <v>521</v>
      </c>
      <c r="CQ192" s="67" t="s">
        <v>521</v>
      </c>
      <c r="CR192" s="67" t="s">
        <v>521</v>
      </c>
      <c r="CS192" s="67" t="s">
        <v>521</v>
      </c>
      <c r="CT192" s="68" t="s">
        <v>521</v>
      </c>
      <c r="CU192" s="69" t="s">
        <v>521</v>
      </c>
      <c r="CV192" s="67" t="s">
        <v>521</v>
      </c>
      <c r="CW192" s="67" t="s">
        <v>521</v>
      </c>
      <c r="CX192" s="67" t="s">
        <v>521</v>
      </c>
      <c r="CY192" s="67" t="s">
        <v>521</v>
      </c>
      <c r="CZ192" s="67" t="s">
        <v>521</v>
      </c>
      <c r="DA192" s="67" t="s">
        <v>521</v>
      </c>
      <c r="DB192" s="67" t="s">
        <v>521</v>
      </c>
      <c r="DC192" s="67" t="s">
        <v>521</v>
      </c>
      <c r="DD192" s="68" t="s">
        <v>521</v>
      </c>
      <c r="DE192" s="69" t="s">
        <v>521</v>
      </c>
      <c r="DF192" s="71" t="s">
        <v>521</v>
      </c>
      <c r="DG192" s="67" t="s">
        <v>521</v>
      </c>
      <c r="DH192" s="67" t="s">
        <v>521</v>
      </c>
      <c r="DI192" s="67" t="s">
        <v>521</v>
      </c>
      <c r="DJ192" s="67" t="s">
        <v>521</v>
      </c>
      <c r="DK192" s="67" t="s">
        <v>521</v>
      </c>
      <c r="DL192" s="67" t="s">
        <v>521</v>
      </c>
      <c r="DM192" s="67" t="s">
        <v>521</v>
      </c>
      <c r="DN192" s="68" t="s">
        <v>521</v>
      </c>
      <c r="DO192" s="70" t="s">
        <v>521</v>
      </c>
      <c r="DP192" s="71" t="s">
        <v>521</v>
      </c>
      <c r="DQ192" s="67" t="s">
        <v>521</v>
      </c>
      <c r="DR192" s="67" t="s">
        <v>521</v>
      </c>
      <c r="DS192" s="67" t="s">
        <v>521</v>
      </c>
      <c r="DT192" s="67" t="s">
        <v>521</v>
      </c>
      <c r="DU192" s="67" t="s">
        <v>521</v>
      </c>
      <c r="DV192" s="67" t="s">
        <v>521</v>
      </c>
      <c r="DW192" s="67" t="s">
        <v>521</v>
      </c>
      <c r="DX192" s="72" t="s">
        <v>521</v>
      </c>
      <c r="DY192" s="73" t="s">
        <v>522</v>
      </c>
      <c r="DZ192" s="74">
        <v>4</v>
      </c>
      <c r="EA192" s="74">
        <v>4</v>
      </c>
      <c r="EB192" s="74">
        <v>4</v>
      </c>
      <c r="EC192" s="75">
        <v>5</v>
      </c>
      <c r="ED192" s="76" t="s">
        <v>522</v>
      </c>
      <c r="EE192" s="74">
        <f t="shared" si="303"/>
        <v>4</v>
      </c>
      <c r="EF192" s="74">
        <f t="shared" si="304"/>
        <v>16</v>
      </c>
      <c r="EG192" s="74">
        <f t="shared" si="305"/>
        <v>64</v>
      </c>
      <c r="EH192" s="77">
        <f t="shared" si="306"/>
        <v>320</v>
      </c>
      <c r="EI192" s="73">
        <v>30</v>
      </c>
      <c r="EJ192" s="74">
        <v>150</v>
      </c>
      <c r="EK192" s="74">
        <v>900</v>
      </c>
      <c r="EL192" s="74">
        <v>1500</v>
      </c>
      <c r="EM192" s="75">
        <v>4500</v>
      </c>
      <c r="EN192" s="78">
        <v>1</v>
      </c>
      <c r="EO192" s="79">
        <f t="shared" si="307"/>
        <v>1.25</v>
      </c>
      <c r="EP192" s="79">
        <f t="shared" si="308"/>
        <v>1.875</v>
      </c>
      <c r="EQ192" s="79">
        <f t="shared" si="309"/>
        <v>0.78125</v>
      </c>
      <c r="ER192" s="80">
        <f t="shared" si="310"/>
        <v>0.46875</v>
      </c>
      <c r="ES192" s="128" t="s">
        <v>534</v>
      </c>
      <c r="ET192" s="82"/>
      <c r="EU192" s="83">
        <v>4</v>
      </c>
      <c r="EV192" s="73">
        <v>49</v>
      </c>
      <c r="EW192" s="74">
        <v>16</v>
      </c>
      <c r="EX192" s="74">
        <v>35</v>
      </c>
      <c r="EY192" s="74">
        <v>22</v>
      </c>
      <c r="EZ192" s="74">
        <v>8</v>
      </c>
      <c r="FA192" s="74">
        <v>8</v>
      </c>
      <c r="FB192" s="74">
        <v>39</v>
      </c>
      <c r="FC192" s="74">
        <v>49</v>
      </c>
      <c r="FD192" s="74">
        <f t="shared" si="311"/>
        <v>43</v>
      </c>
      <c r="FE192" s="84">
        <f t="shared" si="312"/>
        <v>84</v>
      </c>
      <c r="FF192" s="73">
        <f>RANK(EV192,$EV$9:$EV$497,0)</f>
        <v>288</v>
      </c>
      <c r="FG192" s="74">
        <f>RANK(EW192,$EW$9:$EW$497,0)</f>
        <v>376</v>
      </c>
      <c r="FH192" s="74">
        <f>RANK(EX192,$EX$9:$EX$497,0)</f>
        <v>201</v>
      </c>
      <c r="FI192" s="74">
        <f>RANK(EY192,$EY$9:$EY$497,0)</f>
        <v>293</v>
      </c>
      <c r="FJ192" s="74">
        <f>RANK(EZ192,$EZ$9:$EZ$497,0)</f>
        <v>362</v>
      </c>
      <c r="FK192" s="74">
        <f>RANK(FA192,$FA$9:$FA$497,0)</f>
        <v>340</v>
      </c>
      <c r="FL192" s="74">
        <f>RANK(FB192,$FB$9:$FB$497,0)</f>
        <v>214</v>
      </c>
      <c r="FM192" s="74">
        <f>RANK(FC192,$FC$9:$FC$497,0)</f>
        <v>170</v>
      </c>
      <c r="FN192" s="74">
        <f>RANK(FD192,$FD$9:$FD$497,0)</f>
        <v>311</v>
      </c>
      <c r="FO192" s="84">
        <f>RANK(FE192,$FE$9:$FE$497,0)</f>
        <v>194</v>
      </c>
      <c r="FP192" s="73">
        <f>COUNTIFS($EV$9:$EV$497,"&gt;"&amp;EV192,$ES$9:$ES$497,ES192)+1</f>
        <v>62</v>
      </c>
      <c r="FQ192" s="74">
        <f>COUNTIFS($EW$9:$EW$497,"&gt;"&amp;EW192,$ES$9:$ES$497,ES192)+1</f>
        <v>62</v>
      </c>
      <c r="FR192" s="74">
        <f>COUNTIFS($EX$9:$EX$497,"&gt;"&amp;EX192,$ES$9:$ES$497,ES192)+1</f>
        <v>67</v>
      </c>
      <c r="FS192" s="74">
        <f>COUNTIFS($EY$9:$EY$497,"&gt;"&amp;EY192,$ES$9:$ES$497,ES192)+1</f>
        <v>56</v>
      </c>
      <c r="FT192" s="74">
        <f>COUNTIFS($EZ$9:$EZ$497,"&gt;"&amp;EZ192,$ES$9:$ES$497,ES192)+1</f>
        <v>53</v>
      </c>
      <c r="FU192" s="74">
        <f>COUNTIFS($FA$9:$FA$497,"&gt;"&amp;FA192,$ES$9:$ES$497,ES192)+1</f>
        <v>52</v>
      </c>
      <c r="FV192" s="74">
        <f>COUNTIFS($FB$9:$FB$497,"&gt;"&amp;FB192,$ES$9:$ES$497,ES192)+1</f>
        <v>63</v>
      </c>
      <c r="FW192" s="74">
        <f>COUNTIFS($FC$9:$FC$497,"&gt;"&amp;FC192,$ES$9:$ES$497,ES192)+1</f>
        <v>56</v>
      </c>
      <c r="FX192" s="74">
        <f>COUNTIFS($FD$9:$FD$497,"&gt;"&amp;FD192,$ES$9:$ES$497,ES192)+1</f>
        <v>67</v>
      </c>
      <c r="FY192" s="84">
        <f>COUNTIFS($FE$9:$FE$497,"&gt;"&amp;FE192,$ES$9:$ES$497,ES192)+1</f>
        <v>65</v>
      </c>
      <c r="FZ192" s="85">
        <f t="shared" si="313"/>
        <v>1.1100000000000001</v>
      </c>
      <c r="GA192" s="86">
        <f t="shared" si="314"/>
        <v>0.36</v>
      </c>
      <c r="GB192" s="86">
        <f t="shared" si="315"/>
        <v>0.8</v>
      </c>
      <c r="GC192" s="86">
        <f t="shared" si="316"/>
        <v>0.5</v>
      </c>
      <c r="GD192" s="86">
        <f t="shared" si="317"/>
        <v>0.18</v>
      </c>
      <c r="GE192" s="86">
        <f t="shared" si="318"/>
        <v>0.18</v>
      </c>
      <c r="GF192" s="86">
        <f t="shared" si="319"/>
        <v>0.89</v>
      </c>
      <c r="GG192" s="86">
        <f t="shared" si="320"/>
        <v>1.1100000000000001</v>
      </c>
      <c r="GH192" s="86">
        <f t="shared" si="321"/>
        <v>0.98</v>
      </c>
      <c r="GI192" s="87">
        <f t="shared" si="322"/>
        <v>1.91</v>
      </c>
      <c r="GJ192" s="85">
        <f>ROUND(((FZ192-AVERAGE(FZ$9:FZ$497))/STDEVP(FZ$9:FZ$497)*10+50),2)</f>
        <v>55.58</v>
      </c>
      <c r="GK192" s="86">
        <f>ROUND(((GA192-AVERAGE(GA$9:GA$497))/STDEVP(GA$9:GA$497)*10+50),2)</f>
        <v>40.130000000000003</v>
      </c>
      <c r="GL192" s="86">
        <f>ROUND(((GB192-AVERAGE(GB$9:GB$497))/STDEVP(GB$9:GB$497)*10+50),2)</f>
        <v>58.16</v>
      </c>
      <c r="GM192" s="86">
        <f>ROUND(((GC192-AVERAGE(GC$9:GC$497))/STDEVP(GC$9:GC$497)*10+50),2)</f>
        <v>48.69</v>
      </c>
      <c r="GN192" s="86">
        <f>ROUND(((GD192-AVERAGE(GD$9:GD$497))/STDEVP(GD$9:GD$497)*10+50),2)</f>
        <v>42.73</v>
      </c>
      <c r="GO192" s="86">
        <f>ROUND(((GE192-AVERAGE(GE$9:GE$497))/STDEVP(GE$9:GE$497)*10+50),2)</f>
        <v>43.89</v>
      </c>
      <c r="GP192" s="86">
        <f>ROUND(((GF192-AVERAGE(GF$9:GF$497))/STDEVP(GF$9:GF$497)*10+50),2)</f>
        <v>58.03</v>
      </c>
      <c r="GQ192" s="86">
        <f>ROUND(((GG192-AVERAGE(GG$9:GG$497))/STDEVP(GG$9:GG$497)*10+50),2)</f>
        <v>64.98</v>
      </c>
      <c r="GR192" s="86">
        <f>ROUND(((GH192-AVERAGE(GH$9:GH$497))/STDEVP(GH$9:GH$497)*10+50),2)</f>
        <v>50.19</v>
      </c>
      <c r="GS192" s="87">
        <f>ROUND(((GI192-AVERAGE(GI$9:GI$497))/STDEVP(GI$9:GI$497)*10+50),2)</f>
        <v>64.61</v>
      </c>
      <c r="GT192" s="73">
        <f>RANK(GJ192,$GJ$9:$GJ$497,0)</f>
        <v>123</v>
      </c>
      <c r="GU192" s="74">
        <f>RANK(GK192,$GK$9:$GK$497,0)</f>
        <v>371</v>
      </c>
      <c r="GV192" s="74">
        <f>RANK(GL192,$GL$9:$GL$497,0)</f>
        <v>91</v>
      </c>
      <c r="GW192" s="74">
        <f>RANK(GM192,$GM$9:$GM$497,0)</f>
        <v>211</v>
      </c>
      <c r="GX192" s="74">
        <f>RANK(GN192,$GN$9:$GN$497,0)</f>
        <v>343</v>
      </c>
      <c r="GY192" s="74">
        <f>RANK(GO192,$GO$9:$GO$497,0)</f>
        <v>296</v>
      </c>
      <c r="GZ192" s="74">
        <f>RANK(GP192,$GP$9:$GP$497,0)</f>
        <v>91</v>
      </c>
      <c r="HA192" s="74">
        <f>RANK(GQ192,$GQ$9:$GQ$497,0)</f>
        <v>31</v>
      </c>
      <c r="HB192" s="74">
        <f>RANK(GR192,$GR$9:$GR$497,0)</f>
        <v>180</v>
      </c>
      <c r="HC192" s="84">
        <f>RANK(GS192,$GS$9:$GS$497,0)</f>
        <v>42</v>
      </c>
      <c r="HD192" s="85">
        <f>ROUND(AVERAGEIF($ES$9:$ES$497,$ES192,$FZ$9:$FZ$497),2)</f>
        <v>0.95</v>
      </c>
      <c r="HE192" s="86">
        <f>ROUND(AVERAGEIF($ES$9:$ES$497,$ES192,$GA$9:$GA$497),2)</f>
        <v>0.38</v>
      </c>
      <c r="HF192" s="86">
        <f>ROUND(AVERAGEIF($ES$9:$ES$497,$ES192,$GB$9:$GB$497),2)</f>
        <v>0.82</v>
      </c>
      <c r="HG192" s="86">
        <f>ROUND(AVERAGEIF($ES$9:$ES$497,$ES192,$GC$9:$GC$497),2)</f>
        <v>0.44</v>
      </c>
      <c r="HH192" s="86">
        <f>ROUND(AVERAGEIF($ES$9:$ES$497,$ES192,$GD$9:$GD$497),2)</f>
        <v>0.15</v>
      </c>
      <c r="HI192" s="86">
        <f>ROUND(AVERAGEIF($ES$9:$ES$497,$ES192,$GE$9:$GE$497),2)</f>
        <v>0.14000000000000001</v>
      </c>
      <c r="HJ192" s="86">
        <f>ROUND(AVERAGEIF($ES$9:$ES$497,$ES192,$GF$9:$GF$497),2)</f>
        <v>0.74</v>
      </c>
      <c r="HK192" s="86">
        <f>ROUND(AVERAGEIF($ES$9:$ES$497,$ES192,$GG$9:$GG$497),2)</f>
        <v>0.85</v>
      </c>
      <c r="HL192" s="86">
        <f>ROUND(AVERAGEIF($ES$9:$ES$497,$ES192,$GH$9:$GH$497),2)</f>
        <v>0.97</v>
      </c>
      <c r="HM192" s="87">
        <f>ROUND(AVERAGEIF($ES$9:$ES$497,$ES192,$GI$9:$GI$497),2)</f>
        <v>1.67</v>
      </c>
      <c r="HN192" s="88">
        <f t="shared" si="323"/>
        <v>0.16000000000000014</v>
      </c>
      <c r="HO192" s="89">
        <f t="shared" si="324"/>
        <v>-2.0000000000000018E-2</v>
      </c>
      <c r="HP192" s="89">
        <f t="shared" si="325"/>
        <v>-1.9999999999999907E-2</v>
      </c>
      <c r="HQ192" s="89">
        <f t="shared" si="326"/>
        <v>0.06</v>
      </c>
      <c r="HR192" s="89">
        <f t="shared" si="327"/>
        <v>0.03</v>
      </c>
      <c r="HS192" s="89">
        <f t="shared" si="328"/>
        <v>3.999999999999998E-2</v>
      </c>
      <c r="HT192" s="89">
        <f t="shared" si="329"/>
        <v>0.15000000000000002</v>
      </c>
      <c r="HU192" s="89">
        <f t="shared" si="330"/>
        <v>0.26000000000000012</v>
      </c>
      <c r="HV192" s="89">
        <f t="shared" si="331"/>
        <v>1.0000000000000009E-2</v>
      </c>
      <c r="HW192" s="90">
        <f t="shared" si="332"/>
        <v>0.24</v>
      </c>
      <c r="HX192" s="73">
        <f>COUNTIFS($FZ$9:$FZ$497,"&gt;"&amp;FZ192,$ES$9:$ES$497,$ES192)+1</f>
        <v>20</v>
      </c>
      <c r="HY192" s="74">
        <f>COUNTIFS($GA$9:$GA$497,"&gt;"&amp;GA192,$ES$9:$ES$497,$ES192)+1</f>
        <v>44</v>
      </c>
      <c r="HZ192" s="74">
        <f>COUNTIFS($GB$9:$GB$497,"&gt;"&amp;GB192,$ES$9:$ES$497,$ES192)+1</f>
        <v>39</v>
      </c>
      <c r="IA192" s="74">
        <f>COUNTIFS($GC$9:$GC$497,"&gt;"&amp;GC192,$ES$9:$ES$497,$ES192)+1</f>
        <v>24</v>
      </c>
      <c r="IB192" s="74">
        <f>COUNTIFS($GD$9:$GD$497,"&gt;"&amp;GD192,$ES$9:$ES$497,$ES192)+1</f>
        <v>12</v>
      </c>
      <c r="IC192" s="74">
        <f>COUNTIFS($GE$9:$GE$497,"&gt;"&amp;GE192,$ES$9:$ES$497,$ES192)+1</f>
        <v>12</v>
      </c>
      <c r="ID192" s="74">
        <f>COUNTIFS($GF$9:$GF$497,"&gt;"&amp;GF192,$ES$9:$ES$497,$ES192)+1</f>
        <v>17</v>
      </c>
      <c r="IE192" s="74">
        <f>COUNTIFS($GG$9:$GG$497,"&gt;"&amp;GG192,$ES$9:$ES$497,$ES192)+1</f>
        <v>17</v>
      </c>
      <c r="IF192" s="74">
        <f>COUNTIFS($GH$9:$GH$497,"&gt;"&amp;GH192,$ES$9:$ES$497,$ES192)+1</f>
        <v>37</v>
      </c>
      <c r="IG192" s="84">
        <f>COUNTIFS($GI$9:$GI$497,"&gt;"&amp;GI192,$ES$9:$ES$497,$ES192)+1</f>
        <v>21</v>
      </c>
      <c r="IH192" s="91">
        <v>7.0000000000000007E-2</v>
      </c>
      <c r="II192" s="79"/>
      <c r="IJ192" s="79"/>
      <c r="IK192" s="79"/>
      <c r="IL192" s="79"/>
      <c r="IM192" s="92"/>
      <c r="IN192" s="93"/>
      <c r="IO192" s="94"/>
      <c r="IP192" s="95"/>
      <c r="IQ192" s="79"/>
      <c r="IR192" s="79"/>
      <c r="IS192" s="79"/>
      <c r="IT192" s="79"/>
      <c r="IU192" s="79"/>
      <c r="IV192" s="79"/>
      <c r="IW192" s="96"/>
      <c r="IX192" s="93"/>
      <c r="IY192" s="79"/>
      <c r="IZ192" s="79"/>
      <c r="JA192" s="79"/>
      <c r="JB192" s="79"/>
      <c r="JC192" s="79"/>
      <c r="JD192" s="79"/>
      <c r="JE192" s="97"/>
      <c r="JF192" s="95"/>
      <c r="JG192" s="79"/>
      <c r="JH192" s="79"/>
      <c r="JI192" s="79"/>
      <c r="JJ192" s="79"/>
      <c r="JK192" s="79"/>
      <c r="JL192" s="79"/>
      <c r="JM192" s="96"/>
      <c r="JN192" s="93"/>
      <c r="JO192" s="79"/>
      <c r="JP192" s="79"/>
      <c r="JQ192" s="79"/>
      <c r="JR192" s="79"/>
      <c r="JS192" s="79"/>
      <c r="JT192" s="79"/>
      <c r="JU192" s="79"/>
      <c r="JV192" s="79"/>
      <c r="JW192" s="79"/>
      <c r="JX192" s="79"/>
      <c r="JY192" s="79"/>
      <c r="JZ192" s="97"/>
      <c r="KA192" s="93"/>
      <c r="KB192" s="79"/>
      <c r="KC192" s="79"/>
      <c r="KD192" s="79">
        <v>0.15</v>
      </c>
      <c r="KE192" s="97"/>
      <c r="KF192" s="95"/>
      <c r="KG192" s="79"/>
      <c r="KH192" s="79"/>
      <c r="KI192" s="79"/>
      <c r="KJ192" s="79"/>
      <c r="KK192" s="98"/>
      <c r="KL192" s="79"/>
      <c r="KM192" s="79"/>
      <c r="KN192" s="79"/>
      <c r="KO192" s="79"/>
      <c r="KP192" s="79"/>
      <c r="KQ192" s="79"/>
      <c r="KR192" s="79"/>
      <c r="KS192" s="96"/>
      <c r="KT192" s="96"/>
      <c r="KU192" s="96"/>
      <c r="KV192" s="96"/>
      <c r="KW192" s="93"/>
      <c r="KX192" s="79"/>
      <c r="KY192" s="79"/>
      <c r="KZ192" s="79"/>
      <c r="LA192" s="79"/>
      <c r="LB192" s="79"/>
      <c r="LC192" s="96"/>
      <c r="LD192" s="93"/>
      <c r="LE192" s="94"/>
      <c r="LF192" s="99"/>
      <c r="LG192" s="75"/>
      <c r="LH192" s="93"/>
      <c r="LI192" s="79"/>
      <c r="LJ192" s="74"/>
      <c r="LK192" s="74"/>
      <c r="LL192" s="74"/>
      <c r="LM192" s="100"/>
      <c r="LN192" s="95"/>
      <c r="LO192" s="79"/>
      <c r="LP192" s="79"/>
      <c r="LQ192" s="79"/>
      <c r="LR192" s="96"/>
      <c r="LS192" s="93"/>
      <c r="LT192" s="79"/>
      <c r="LU192" s="79">
        <v>7.0000000000000007E-2</v>
      </c>
      <c r="LV192" s="79"/>
      <c r="LW192" s="79"/>
      <c r="LX192" s="79"/>
      <c r="LY192" s="79"/>
      <c r="LZ192" s="79"/>
      <c r="MA192" s="97"/>
      <c r="MB192" s="95"/>
      <c r="MC192" s="79"/>
      <c r="MD192" s="79"/>
      <c r="ME192" s="79"/>
      <c r="MF192" s="79"/>
      <c r="MG192" s="79"/>
      <c r="MH192" s="79"/>
      <c r="MI192" s="79"/>
      <c r="MJ192" s="79"/>
      <c r="MK192" s="79"/>
      <c r="ML192" s="79"/>
      <c r="MM192" s="79"/>
      <c r="MN192" s="98"/>
      <c r="MO192" s="98"/>
      <c r="MP192" s="96"/>
      <c r="MQ192" s="93"/>
      <c r="MR192" s="79"/>
      <c r="MS192" s="79"/>
      <c r="MT192" s="79"/>
      <c r="MU192" s="79"/>
      <c r="MV192" s="98"/>
      <c r="MW192" s="79"/>
      <c r="MX192" s="79">
        <v>0.05</v>
      </c>
      <c r="MY192" s="79"/>
      <c r="MZ192" s="79"/>
      <c r="NA192" s="79"/>
      <c r="NB192" s="79"/>
      <c r="NC192" s="79"/>
      <c r="ND192" s="96"/>
      <c r="NE192" s="96"/>
      <c r="NF192" s="96"/>
      <c r="NG192" s="96"/>
      <c r="NH192" s="93"/>
      <c r="NI192" s="79"/>
      <c r="NJ192" s="79"/>
      <c r="NK192" s="79"/>
      <c r="NL192" s="79"/>
      <c r="NM192" s="79"/>
      <c r="NN192" s="94"/>
      <c r="NO192" s="93"/>
      <c r="NP192" s="80"/>
      <c r="NQ192" s="124" t="s">
        <v>995</v>
      </c>
      <c r="NR192" s="102" t="s">
        <v>1000</v>
      </c>
      <c r="NS192" s="102"/>
      <c r="NT192" s="102" t="s">
        <v>582</v>
      </c>
      <c r="NU192" s="102"/>
      <c r="NV192" s="104"/>
      <c r="NW192" s="102" t="s">
        <v>979</v>
      </c>
      <c r="NX192" s="133" t="s">
        <v>980</v>
      </c>
      <c r="NY192" s="129" t="s">
        <v>977</v>
      </c>
      <c r="NZ192" s="133" t="s">
        <v>980</v>
      </c>
      <c r="OA192" s="134"/>
      <c r="OB192" s="134"/>
      <c r="OC192" s="134"/>
      <c r="OD192" s="108">
        <f t="shared" si="333"/>
        <v>320</v>
      </c>
      <c r="OE192" s="109">
        <v>4</v>
      </c>
      <c r="OF192" s="110">
        <f t="shared" si="334"/>
        <v>56</v>
      </c>
      <c r="OG192" s="109">
        <v>7</v>
      </c>
      <c r="OH192" s="111">
        <f>ROUND(AVERAGEIF($ES$9:$ES$497,$ES192,EV$9:EV$497),0)</f>
        <v>70</v>
      </c>
      <c r="OI192" s="112">
        <f>ROUND(AVERAGEIF($ES$9:$ES$497,$ES192,EW$9:EW$497),0)</f>
        <v>29</v>
      </c>
      <c r="OJ192" s="112">
        <f>ROUND(AVERAGEIF($ES$9:$ES$497,$ES192,EX$9:EX$497),0)</f>
        <v>62</v>
      </c>
      <c r="OK192" s="112">
        <f>ROUND(AVERAGEIF($ES$9:$ES$497,$ES192,EY$9:EY$497),0)</f>
        <v>34</v>
      </c>
      <c r="OL192" s="112">
        <f>ROUND(AVERAGEIF($ES$9:$ES$497,$ES192,EZ$9:EZ$497),0)</f>
        <v>10</v>
      </c>
      <c r="OM192" s="112">
        <f>ROUND(AVERAGEIF($ES$9:$ES$497,$ES192,FA$9:FA$497),0)</f>
        <v>10</v>
      </c>
      <c r="ON192" s="112">
        <f>ROUND(AVERAGEIF($ES$9:$ES$497,$ES192,FB$9:FB$497),0)</f>
        <v>53</v>
      </c>
      <c r="OO192" s="112">
        <f>ROUND(AVERAGEIF($ES$9:$ES$497,$ES192,FC$9:FC$497),0)</f>
        <v>56</v>
      </c>
      <c r="OP192" s="112">
        <f>ROUND(AVERAGEIF($ES$9:$ES$497,$ES192,FD$9:FD$497),0)</f>
        <v>72</v>
      </c>
      <c r="OQ192" s="113">
        <f>ROUND(AVERAGEIF($ES$9:$ES$497,$ES192,FE$9:FE$497),0)</f>
        <v>118</v>
      </c>
      <c r="OR192" s="114">
        <f>ROUND(EV192/MAX(EV$9:EV$497)*100,0)</f>
        <v>28</v>
      </c>
      <c r="OS192" s="115">
        <f>ROUND(EW192/MAX(EW$9:EW$497)*100,0)</f>
        <v>13</v>
      </c>
      <c r="OT192" s="115">
        <f>ROUND(EX192/MAX(EX$9:EX$497)*100,0)</f>
        <v>29</v>
      </c>
      <c r="OU192" s="115">
        <f>ROUND(EY192/MAX(EY$9:EY$497)*100,0)</f>
        <v>15</v>
      </c>
      <c r="OV192" s="115">
        <f>ROUND(EZ192/MAX(EZ$9:EZ$497)*100,0)</f>
        <v>6</v>
      </c>
      <c r="OW192" s="115">
        <f>ROUND(FA192/MAX(FA$9:FA$497)*100,0)</f>
        <v>7</v>
      </c>
      <c r="OX192" s="115">
        <f>ROUND(FB192/MAX(FB$9:FB$497)*100,0)</f>
        <v>29</v>
      </c>
      <c r="OY192" s="116">
        <f>ROUND(FC192/MAX(FC$9:FC$497)*100,0)</f>
        <v>34</v>
      </c>
      <c r="OZ192" s="115">
        <f>ROUND(FD192/MAX(FD$9:FD$497)*100,0)</f>
        <v>29</v>
      </c>
      <c r="PA192" s="117">
        <f>ROUND(FE192/MAX(FE$9:FE$497)*100,0)</f>
        <v>34</v>
      </c>
      <c r="PB192" s="118">
        <f t="shared" si="335"/>
        <v>276</v>
      </c>
      <c r="PC192" s="115">
        <f t="shared" si="336"/>
        <v>207</v>
      </c>
      <c r="PD192" s="115">
        <f t="shared" si="337"/>
        <v>294</v>
      </c>
      <c r="PE192" s="115">
        <f t="shared" si="338"/>
        <v>344</v>
      </c>
      <c r="PF192" s="115">
        <f t="shared" si="339"/>
        <v>198</v>
      </c>
      <c r="PG192" s="119">
        <f t="shared" si="340"/>
        <v>162</v>
      </c>
      <c r="PH192" s="118">
        <f>ROUND(PB192/MAX(PB$9:PB$497)*100,0)</f>
        <v>33</v>
      </c>
      <c r="PI192" s="115">
        <f>ROUND(PC192/MAX(PC$9:PC$497)*100,0)</f>
        <v>25</v>
      </c>
      <c r="PJ192" s="115">
        <f>ROUND(PD192/MAX(PD$9:PD$497)*100,0)</f>
        <v>31</v>
      </c>
      <c r="PK192" s="115">
        <f>ROUND(PE192/MAX(PE$9:PE$497)*100,0)</f>
        <v>34</v>
      </c>
      <c r="PL192" s="115">
        <f>ROUND(PF192/MAX(PF$9:PF$497)*100,0)</f>
        <v>28</v>
      </c>
      <c r="PM192" s="119">
        <f>ROUND(PG192/MAX(PG$9:PG$497)*100,0)</f>
        <v>24</v>
      </c>
      <c r="PN192" s="118">
        <f>RANK(PH192,PH$9:PH$497,0)</f>
        <v>293</v>
      </c>
      <c r="PO192" s="115">
        <f>RANK(PI192,PI$9:PI$497,0)</f>
        <v>317</v>
      </c>
      <c r="PP192" s="115">
        <f>RANK(PJ192,PJ$9:PJ$497,0)</f>
        <v>310</v>
      </c>
      <c r="PQ192" s="115">
        <f>RANK(PK192,PK$9:PK$497,0)</f>
        <v>280</v>
      </c>
      <c r="PR192" s="115">
        <f>RANK(PL192,PL$9:PL$497,0)</f>
        <v>328</v>
      </c>
      <c r="PS192" s="119">
        <f>RANK(PM192,PM$9:PM$497,0)</f>
        <v>337</v>
      </c>
      <c r="PT192" s="120">
        <f>ROUND(FZ192/MAX(FZ$9:FZ$497)*100,0)</f>
        <v>61</v>
      </c>
      <c r="PU192" s="115">
        <f>ROUND(GA192/MAX(GA$9:GA$497)*100,0)</f>
        <v>20</v>
      </c>
      <c r="PV192" s="115">
        <f>ROUND(GB192/MAX(GB$9:GB$497)*100,0)</f>
        <v>58</v>
      </c>
      <c r="PW192" s="115">
        <f>ROUND(GC192/MAX(GC$9:GC$497)*100,0)</f>
        <v>40</v>
      </c>
      <c r="PX192" s="115">
        <f>ROUND(GD192/MAX(GD$9:GD$497)*100,0)</f>
        <v>10</v>
      </c>
      <c r="PY192" s="115">
        <f>ROUND(GE192/MAX(GE$9:GE$497)*100,0)</f>
        <v>11</v>
      </c>
      <c r="PZ192" s="115">
        <f>ROUND(GF192/MAX(GF$9:GF$497)*100,0)</f>
        <v>42</v>
      </c>
      <c r="QA192" s="116">
        <f>ROUND(GG192/MAX(GG$9:GG$497)*100,0)</f>
        <v>61</v>
      </c>
      <c r="QB192" s="115">
        <f>ROUND(GH192/MAX(GH$9:GH$497)*100,0)</f>
        <v>44</v>
      </c>
      <c r="QC192" s="121">
        <f>ROUND(GI192/MAX(GI$9:GI$497)*100,0)</f>
        <v>61</v>
      </c>
      <c r="QD192" s="120">
        <f>ROUND(AVERAGEIF($ES$9:$ES$497,$ES192,PT$9:PT$497),0)</f>
        <v>52</v>
      </c>
      <c r="QE192" s="120">
        <f>ROUND(AVERAGEIF($ES$9:$ES$497,$ES192,PU$9:PU$497),0)</f>
        <v>21</v>
      </c>
      <c r="QF192" s="120">
        <f>ROUND(AVERAGEIF($ES$9:$ES$497,$ES192,PV$9:PV$497),0)</f>
        <v>60</v>
      </c>
      <c r="QG192" s="120">
        <f>ROUND(AVERAGEIF($ES$9:$ES$497,$ES192,PW$9:PW$497),0)</f>
        <v>35</v>
      </c>
      <c r="QH192" s="120">
        <f>ROUND(AVERAGEIF($ES$9:$ES$497,$ES192,PX$9:PX$497),0)</f>
        <v>8</v>
      </c>
      <c r="QI192" s="120">
        <f>ROUND(AVERAGEIF($ES$9:$ES$497,$ES192,PY$9:PY$497),0)</f>
        <v>9</v>
      </c>
      <c r="QJ192" s="120">
        <f>ROUND(AVERAGEIF($ES$9:$ES$497,$ES192,PZ$9:PZ$497),0)</f>
        <v>35</v>
      </c>
      <c r="QK192" s="120">
        <f>ROUND(AVERAGEIF($ES$9:$ES$497,$ES192,QA$9:QA$497),0)</f>
        <v>46</v>
      </c>
      <c r="QL192" s="120">
        <f>ROUND(AVERAGEIF($ES$9:$ES$497,$ES192,QB$9:QB$497),0)</f>
        <v>43</v>
      </c>
      <c r="QM192" s="120">
        <f>ROUND(AVERAGEIF($ES$9:$ES$497,$ES192,QC$9:QC$497),0)</f>
        <v>53</v>
      </c>
      <c r="QN192" s="114">
        <f t="shared" si="354"/>
        <v>579</v>
      </c>
      <c r="QO192" s="115">
        <f t="shared" si="355"/>
        <v>387</v>
      </c>
      <c r="QP192" s="115">
        <f t="shared" si="356"/>
        <v>619</v>
      </c>
      <c r="QQ192" s="115">
        <f t="shared" si="357"/>
        <v>762</v>
      </c>
      <c r="QR192" s="115">
        <f t="shared" si="358"/>
        <v>508</v>
      </c>
      <c r="QS192" s="119">
        <f t="shared" si="359"/>
        <v>328</v>
      </c>
      <c r="QT192" s="114">
        <f>ROUND((QN192-MIN(QN$9:QN$497))/(MAX(QN$9:QN$497)-MIN(QN$9:QN$497))*100,0)</f>
        <v>55</v>
      </c>
      <c r="QU192" s="115">
        <f>ROUND((QO192-MIN(QO$9:QO$497))/(MAX(QO$9:QO$497)-MIN(QO$9:QO$497))*100,0)</f>
        <v>26</v>
      </c>
      <c r="QV192" s="115">
        <f>ROUND((QP192-MIN(QP$9:QP$497))/(MAX(QP$9:QP$497)-MIN(QP$9:QP$497))*100,0)</f>
        <v>39</v>
      </c>
      <c r="QW192" s="115">
        <f>ROUND((QQ192-MIN(QQ$9:QQ$497))/(MAX(QQ$9:QQ$497)-MIN(QQ$9:QQ$497))*100,0)</f>
        <v>60</v>
      </c>
      <c r="QX192" s="115">
        <f>ROUND((QR192-MIN(QR$9:QR$497))/(MAX(QR$9:QR$497)-MIN(QR$9:QR$497))*100,0)</f>
        <v>46</v>
      </c>
      <c r="QY192" s="115">
        <f>ROUND((QS192-MIN(QS$9:QS$497))/(MAX(QS$9:QS$497)-MIN(QS$9:QS$497))*100,0)</f>
        <v>31</v>
      </c>
      <c r="QZ192" s="114">
        <f>RANK(QN192,QN$9:QN$497,0)</f>
        <v>73</v>
      </c>
      <c r="RA192" s="115">
        <f>RANK(QO192,QO$9:QO$497,0)</f>
        <v>203</v>
      </c>
      <c r="RB192" s="115">
        <f>RANK(QP192,QP$9:QP$497,0)</f>
        <v>111</v>
      </c>
      <c r="RC192" s="115">
        <f>RANK(QQ192,QQ$9:QQ$497,0)</f>
        <v>51</v>
      </c>
      <c r="RD192" s="115">
        <f>RANK(QR192,QR$9:QR$497,0)</f>
        <v>219</v>
      </c>
      <c r="RE192" s="115">
        <f>RANK(QS192,QS$9:QS$497,0)</f>
        <v>283</v>
      </c>
      <c r="RF192" s="122"/>
      <c r="RG192" s="115">
        <f>($RH$3*(IH192+IJ192)*100*100/MAX(EX$9:EX$497)*$RO$3) +($RH$3*(II192+IJ192)*100*100/MAX(EX$9:EX$497)*$RO$4) + ($RH$3*IK192*100*100/MAX(EX$9:EX$497)*0.098)</f>
        <v>18.754166666666666</v>
      </c>
      <c r="RH192" s="115">
        <f>($RH$4*IL192*100*100/MAX(EZ$9:EZ$497))*$RQ$3</f>
        <v>0</v>
      </c>
      <c r="RI192" s="115">
        <f>($RH$3*IM192*100*100/MAX(EY$9:EY$497))*$RQ$4</f>
        <v>0</v>
      </c>
      <c r="RJ192" s="115">
        <f>($RH$3*IN192*100*100/MAX(EX$9:EX$497))</f>
        <v>0</v>
      </c>
      <c r="RK192" s="115">
        <f>($RH$4*IO192*100*100/MAX(EZ$9:EZ$497))*$RQ$3</f>
        <v>0</v>
      </c>
      <c r="RL192" s="115">
        <f>(($RL$4*IP192*100*((100/MAX(EX$9:EX$497)+100/MAX(EZ$9:EZ$497))/2))+($RL$4*IQ192*100*((100/MAX(EX$9:EX$497)+100/MAX(EZ$9:EZ$497))/2))+($RL$4*IR192*100*((100/MAX(EX$9:EX$497)+100/MAX(EZ$9:EZ$497))/2))+($RL$4*IS192*100*((100/MAX(EX$9:EX$497)+100/MAX(EZ$9:EZ$497))/2))+($RL$4*IT192*100*((100/MAX(EX$9:EX$497)+100/MAX(EZ$9:EZ$497))/2))+($RL$4*IU192*100*((100/MAX(EX$9:EX$497)+100/MAX(EZ$9:EZ$497))/2))+($RL$4*IV192*100*((100/MAX(EX$9:EX$497)+100/MAX(EZ$9:EZ$497))/2))+($RL$4*IW192*100*((100/MAX(EX$9:EX$497)+100/MAX(EZ$9:EZ$497))/2)))*$RS$3</f>
        <v>0</v>
      </c>
      <c r="RM192" s="115">
        <f>(($RH$3*IX192*100*100/MAX(EX$9:EX$497))+($RH$3*IY192*100*100/MAX(EX$9:EX$497))+($RH$3*IZ192*100*100/MAX(EX$9:EX$497))+($RH$3*JA192*100*100/MAX(EX$9:EX$497))+($RH$3*JB192*100*100/MAX(EX$9:EX$497))+($RH$3*JC192*100*100/MAX(EX$9:EX$497))+($RH$3*JD192*100*100/MAX(EX$9:EX$497))+($RH$3*JE192*100*100/MAX(EX$9:EX$497)))*$RS$4</f>
        <v>0</v>
      </c>
      <c r="RN192" s="115">
        <f>(($RH$4*JF192*100*100/MAX(EZ$9:EZ$497)) + ($RH$4*JG192*100*100/MAX(EZ$9:EZ$497)) + ($RH$4*JH192*100*100/MAX(EZ$9:EZ$497)) + ($RH$4*JI192*100*100/MAX(EZ$9:EZ$497)) + ($RH$4*JJ192*100*100/MAX(EZ$9:EZ$497)) + ($RH$4*JK192*100*100/MAX(EZ$9:EZ$497)) + ($RH$4*JL192*100*100/MAX(EZ$9:EZ$497)) + ($RH$4*JM192*100*100/MAX(EZ$9:EZ$497)))*$RU$3</f>
        <v>0</v>
      </c>
      <c r="RO192" s="115">
        <f>(($RL$4*JN192*100*((100/MAX(EX$9:EX$497)+100/MAX(EZ$9:EZ$497))/2))+($RL$4*JO192*100*((100/MAX(EX$9:EX$497)+100/MAX(EZ$9:EZ$497))/2))+($RL$4*JP192*100*((100/MAX(EX$9:EX$497)+100/MAX(EZ$9:EZ$497))/2))+($RL$4*JQ192*100*((100/MAX(EX$9:EX$497)+100/MAX(EZ$9:EZ$497))/2))+($RL$4*JR192*100*((100/MAX(EX$9:EX$497)+100/MAX(EZ$9:EZ$497))/2))+($RL$4*JS192*100*((100/MAX(EX$9:EX$497)+100/MAX(EZ$9:EZ$497))/2))+($RL$4*JT192*100*((100/MAX(EX$9:EX$497)+100/MAX(EZ$9:EZ$497))/2))+($RL$4*JU192*100*((100/MAX(EX$9:EX$497)+100/MAX(EZ$9:EZ$497))/2))+($RL$4*JV192*100*((100/MAX(EX$9:EX$497)+100/MAX(EZ$9:EZ$497))/2))+($RL$4*JW192*100*((100/MAX(EX$9:EX$497)+100/MAX(EZ$9:EZ$497))/2))+($RL$4*JX192*100*((100/MAX(EX$9:EX$497)+100/MAX(EZ$9:EZ$497))/2))+($RL$4*JY192*100*((100/MAX(EX$9:EX$497)+100/MAX(EZ$9:EZ$497))/2))+($RL$4*JZ192*100*((100/MAX(EX$9:EX$497)+100/MAX(EZ$9:EZ$497))/2)))*$RW$3/2</f>
        <v>0</v>
      </c>
      <c r="RP192" s="119">
        <f>($RJ$3*KA192*100*100/MAX(FA$9:FA$497)) + ($RJ$3*KB192*100*100/MAX(FA$9:FA$497)/2) + ($RJ$3*KC192*100*100/MAX(FA$9:FA$497)/2) + ($RJ$3*KD192*100*100/MAX(FA$9:FA$497)/4) + ($RJ$3*KE192*100*100/MAX(FA$9:FA$497)/4)</f>
        <v>16.592920353982301</v>
      </c>
      <c r="RQ192" s="118">
        <f>($RL$4*KF192*100*((100/MAX(EX$9:EX$497)+100/MAX(EZ$9:EZ$497)))) * ($RO$3/2) + (($RL$4*KG192*100*((100/MAX(EX$9:EX$497)+100/MAX(EZ$9:EZ$497))))+($RL$4*KH192*100*((100/MAX(EX$9:EX$497)+100/MAX(EZ$9:EZ$497))))+($RL$4*KI192*100*((100/MAX(EX$9:EX$497)+100/MAX(EZ$9:EZ$497))))+($RL$4*KJ192*100*((100/MAX(EX$9:EX$497)+100/MAX(EZ$9:EZ$497))))+($RL$4*KK192*100*((100/MAX(EX$9:EX$497)+100/MAX(EZ$9:EZ$497))))+($RL$4*KL192*100*((100/MAX(EX$9:EX$497)+100/MAX(EZ$9:EZ$497))))+($RL$4*KM192*100*((100/MAX(EX$9:EX$497)+100/MAX(EZ$9:EZ$497))))+($RL$4*KN192*100*((100/MAX(EX$9:EX$497)+100/MAX(EZ$9:EZ$497))))+($RL$4*KO192*100*((100/MAX(EX$9:EX$497)+100/MAX(EZ$9:EZ$497))))+($RL$4*KP192*100*((100/MAX(EX$9:EX$497)+100/MAX(EZ$9:EZ$497))))+($RL$4*KQ192*100*((100/MAX(EX$9:EX$497)+100/MAX(EZ$9:EZ$497))))+($RL$4*KR192*100*((100/MAX(EX$9:EX$497)+100/MAX(EZ$9:EZ$497))))+($RL$4*KS192*100*((100/MAX(EX$9:EX$497)+100/MAX(EZ$9:EZ$497))))+($RL$4*KV192*100*((100/MAX(EX$9:EX$497)+100/MAX(EZ$9:EZ$497))))) * (($RO$3+$RO$4)/6)</f>
        <v>0</v>
      </c>
      <c r="RR192" s="115">
        <f>(($RL$4*KW192*100*((100/MAX(EX$9:EX$497)+100/MAX(EZ$9:EZ$497))))) * ($RO$3/2) + (($RL$4*KX192*100*((100/MAX(EX$9:EX$497)+100/MAX(EZ$9:EZ$497))))+($RL$4*KY192*100*((100/MAX(EX$9:EX$497)+100/MAX(EZ$9:EZ$497))))+($RL$4*KZ192*100*((100/MAX(EX$9:EX$497)+100/MAX(EZ$9:EZ$497))))+($RL$4*LA192*100*((100/MAX(EX$9:EX$497)+100/MAX(EZ$9:EZ$497))))+($RL$4*LB192*100*((100/MAX(EX$9:EX$497)+100/MAX(EZ$9:EZ$497))))+($RL$4*LC192*100*((100/MAX(EX$9:EX$497)+100/MAX(EZ$9:EZ$497))))) * (($RO$3+$RO$4)/6)</f>
        <v>0</v>
      </c>
      <c r="RS192" s="119">
        <f>(($RL$4*LD192*100*((100/MAX(EX$9:EX$497)+100/MAX(EZ$9:EZ$497))))+($RL$4*LE192*100*((100/MAX(EX$9:EX$497)+100/MAX(EZ$9:EZ$497))))) * (($RO$3+$RO$4)/6)</f>
        <v>0</v>
      </c>
      <c r="RT192" s="118">
        <f>($RJ$4*LH192*100*(100/MAX(EV$9:EV$497)))+($RJ$4*LI192*100*(100/MAX(EV$9:EV$497)))</f>
        <v>0</v>
      </c>
      <c r="RU192" s="119">
        <f>($RJ$4*LJ192*(100/MAX(EV$9:EV$497)))/2 + ($RL$3*LK192*(100/MAX(EW$9:EW$497))) + ($RJ$4*LL192*(100/MAX(EV$9:EV$497)))/4 + ($RL$3*LM192*(100/MAX(EW$9:EW$497)))</f>
        <v>0</v>
      </c>
      <c r="RV192" s="118">
        <f>($RJ$4*LN192*100*100/MAX(EV$9:EV$497)/2)+($RJ$4*LO192*100*100/MAX(EV$9:EV$497)/2)+($RJ$4*LP192*100*100/MAX(EV$9:EV$497))+($RJ$4*LQ192*100*100/MAX(EV$9:EV$497))+($RJ$4*LR192*100*100/MAX(EV$9:EV$497))</f>
        <v>0</v>
      </c>
      <c r="RW192" s="115">
        <f>($RJ$4*LS192*100*100/MAX(EV$9:EV$497)) + (($RJ$4*LT192*100*100/MAX(EV$9:EV$497))+($RJ$4*LU192*100*100/MAX(EV$9:EV$497))+($RJ$4*LV192*100*100/MAX(EV$9:EV$497))+($RJ$4*LW192*100*100/MAX(EV$9:EV$497))+($RJ$4*LX192*100*100/MAX(EV$9:EV$497))+($RJ$4*LY192*100*100/MAX(EV$9:EV$497))+($RJ$4*LZ192*100*100/MAX(EV$9:EV$497))+($RJ$4*MA192*100*100/MAX(EV$9:EV$497)))/2</f>
        <v>5.8988764044943833</v>
      </c>
      <c r="RX192" s="119">
        <f>($RJ$4*MB192*100*100/MAX(EV$9:EV$497))+($RJ$4*MC192*100*100/MAX(EV$9:EV$497))+($RJ$4*MD192*100*100/MAX(EV$9:EV$497))+($RJ$4*ME192*100*100/MAX(EV$9:EV$497))+($RJ$4*MF192*100*100/MAX(EV$9:EV$497))+($RJ$4*MG192*100*100/MAX(EV$9:EV$497))+($RJ$4*MH192*100*100/MAX(EV$9:EV$497))+($RJ$4*MI192*100*100/MAX(EV$9:EV$497))+($RJ$4*MJ192*100*100/MAX(EV$9:EV$497))+($RJ$4*MK192*100*100/MAX(EV$9:EV$497))+($RJ$4*ML192*100*100/MAX(EV$9:EV$497))+($RJ$4*MM192*100*100/MAX(EV$9:EV$497))+($RJ$4*MN192*100*100/MAX(EV$9:EV$497))</f>
        <v>0</v>
      </c>
      <c r="RY192" s="118">
        <f>($RJ$4*MQ192*100*100/MAX(EV$9:EV$497))/2 + (($RJ$4*MR192*100*100/MAX(EV$9:EV$497))+($RJ$4*MS192*100*100/MAX(EV$9:EV$497))+($RJ$4*MT192*100*100/MAX(EV$9:EV$497))+($RJ$4*MU192*100*100/MAX(EV$9:EV$497))+($RJ$4*MV192*100*100/MAX(EV$9:EV$497))+($RJ$4*MW192*100*100/MAX(EV$9:EV$497))+($RJ$4*MX192*100*100/MAX(EV$9:EV$497))+($RJ$4*MY192*100*100/MAX(EV$9:EV$497))+($RJ$4*MZ192*100*100/MAX(EV$9:EV$497))+($RJ$4*NA192*100*100/MAX(EV$9:EV$497))+($RJ$4*NB192*100*100/MAX(EV$9:EV$497))+($RJ$4*NC192*100*100/MAX(EV$9:EV$497))+($RJ$4*ND192*100*100/MAX(EV$9:EV$497))+($RJ$4*NG192*100*100/MAX(EV$9:EV$497)))/4</f>
        <v>2.106741573033708</v>
      </c>
      <c r="RZ192" s="115">
        <f>($RJ$4*NH192*100*100/MAX(EV$9:EV$497))/2 + (($RJ$4*NI192*100*100/MAX(EV$9:EV$497))+($RJ$4*NJ192*100*100/MAX(EV$9:EV$497))+($RJ$4*NK192*100*100/MAX(EV$9:EV$497))+($RJ$4*NL192*100*100/MAX(EV$9:EV$497))+($RJ$4*NM192*100*100/MAX(EV$9:EV$497))+($RJ$4*NN192*100*100/MAX(EV$9:EV$497)))/4</f>
        <v>0</v>
      </c>
      <c r="SA192" s="117">
        <f>(($RJ$4*NO192*100*100/MAX(EV$9:EV$497))+($RJ$4*NP192*100*100/MAX(EV$9:EV$497)))/4</f>
        <v>0</v>
      </c>
      <c r="SB192" s="118">
        <f t="shared" si="341"/>
        <v>43.35270499817706</v>
      </c>
      <c r="SC192" s="115">
        <f t="shared" si="342"/>
        <v>20.355290262172286</v>
      </c>
      <c r="SD192" s="115">
        <f t="shared" si="343"/>
        <v>2.0014044943820228</v>
      </c>
      <c r="SE192" s="115">
        <f t="shared" si="344"/>
        <v>20.355290262172286</v>
      </c>
      <c r="SF192" s="115">
        <f t="shared" si="345"/>
        <v>2.0014044943820228</v>
      </c>
      <c r="SG192" s="115">
        <f t="shared" si="346"/>
        <v>41.191458685492691</v>
      </c>
      <c r="SH192" s="115">
        <f>ROUND(SB192/MAX(SB$9:SB$497)*100,0)</f>
        <v>55</v>
      </c>
      <c r="SI192" s="115">
        <f>ROUND(SC192/MAX(SC$9:SC$497)*100,0)</f>
        <v>31</v>
      </c>
      <c r="SJ192" s="115">
        <f>ROUND(SD192/MAX(SD$9:SD$497)*100,0)</f>
        <v>3</v>
      </c>
      <c r="SK192" s="115">
        <f>ROUND(SE192/MAX(SE$9:SE$497)*100,0)</f>
        <v>16</v>
      </c>
      <c r="SL192" s="115">
        <f>ROUND(SF192/MAX(SF$9:SF$497)*100,0)</f>
        <v>5</v>
      </c>
      <c r="SM192" s="121">
        <f>ROUND(SG192/MAX(SG$9:SG$497)*100,0)</f>
        <v>39</v>
      </c>
      <c r="SN192" s="115">
        <f>ROUND(AVERAGEIF($ES$9:$ES$497,$ES192,SH$9:SH$497),0)</f>
        <v>26</v>
      </c>
      <c r="SO192" s="115">
        <f>ROUND(AVERAGEIF($ES$9:$ES$497,$ES192,SI$9:SI$497),0)</f>
        <v>26</v>
      </c>
      <c r="SP192" s="115">
        <f>ROUND(AVERAGEIF($ES$9:$ES$497,$ES192,SJ$9:SJ$497),0)</f>
        <v>3</v>
      </c>
      <c r="SQ192" s="115">
        <f>ROUND(AVERAGEIF($ES$9:$ES$497,$ES192,SK$9:SK$497),0)</f>
        <v>21</v>
      </c>
      <c r="SR192" s="115">
        <f>ROUND(AVERAGEIF($ES$9:$ES$497,$ES192,SL$9:SL$497),0)</f>
        <v>5</v>
      </c>
      <c r="SS192" s="121">
        <f>ROUND(AVERAGEIF($ES$9:$ES$497,$ES192,SM$9:SM$497),0)</f>
        <v>5</v>
      </c>
      <c r="ST192" s="114">
        <f>RANK(SB192,SB$9:SB$497,0)</f>
        <v>66</v>
      </c>
      <c r="SU192" s="115">
        <f>RANK(SC192,SC$9:SC$497,0)</f>
        <v>96</v>
      </c>
      <c r="SV192" s="115">
        <f>RANK(SD192,SD$9:SD$497,0)</f>
        <v>199</v>
      </c>
      <c r="SW192" s="115">
        <f>RANK(SE192,SE$9:SE$497,0)</f>
        <v>128</v>
      </c>
      <c r="SX192" s="115">
        <f>RANK(SF192,SF$9:SF$497,0)</f>
        <v>174</v>
      </c>
      <c r="SY192" s="115">
        <f>RANK(SG192,SG$9:SG$497,0)</f>
        <v>39</v>
      </c>
      <c r="SZ192" s="115">
        <f>COUNTIFS(SB$9:SB$497,"&gt;"&amp;SB192,$ES$9:$ES$497,$ES192)+1</f>
        <v>16</v>
      </c>
      <c r="TA192" s="115">
        <f>COUNTIFS(SC$9:SC$497,"&gt;"&amp;SC192,$ES$9:$ES$497,$ES192)+1</f>
        <v>32</v>
      </c>
      <c r="TB192" s="115">
        <f>COUNTIFS(SD$9:SD$497,"&gt;"&amp;SD192,$ES$9:$ES$497,$ES192)+1</f>
        <v>34</v>
      </c>
      <c r="TC192" s="115">
        <f>COUNTIFS(SE$9:SE$497,"&gt;"&amp;SE192,$ES$9:$ES$497,$ES192)+1</f>
        <v>37</v>
      </c>
      <c r="TD192" s="115">
        <f>COUNTIFS(SF$9:SF$497,"&gt;"&amp;SF192,$ES$9:$ES$497,$ES192)+1</f>
        <v>34</v>
      </c>
      <c r="TE192" s="117">
        <f>COUNTIFS(SG$9:SG$497,"&gt;"&amp;SG192,$ES$9:$ES$497,$ES192)+1</f>
        <v>2</v>
      </c>
      <c r="TF192" s="118">
        <f t="shared" si="347"/>
        <v>89</v>
      </c>
      <c r="TG192" s="115">
        <f t="shared" si="348"/>
        <v>64</v>
      </c>
      <c r="TH192" s="115">
        <f t="shared" si="349"/>
        <v>28</v>
      </c>
      <c r="TI192" s="115">
        <f t="shared" si="350"/>
        <v>47</v>
      </c>
      <c r="TJ192" s="115">
        <f t="shared" si="351"/>
        <v>39</v>
      </c>
      <c r="TK192" s="115">
        <f t="shared" si="352"/>
        <v>67</v>
      </c>
      <c r="TL192" s="117">
        <f t="shared" si="353"/>
        <v>63</v>
      </c>
      <c r="TM192" s="118">
        <f>ROUND(TF192/MAX(TF$9:TF$497)*100,0)</f>
        <v>49</v>
      </c>
      <c r="TN192" s="115">
        <f>ROUND(TG192/MAX(TG$9:TG$497)*100,0)</f>
        <v>35</v>
      </c>
      <c r="TO192" s="115">
        <f>ROUND(TH192/MAX(TH$9:TH$497)*100,0)</f>
        <v>15</v>
      </c>
      <c r="TP192" s="115">
        <f>ROUND(TI192/MAX(TI$9:TI$497)*100,0)</f>
        <v>26</v>
      </c>
      <c r="TQ192" s="115">
        <f>ROUND(TJ192/MAX(TJ$9:TJ$497)*100,0)</f>
        <v>20</v>
      </c>
      <c r="TR192" s="115">
        <f>ROUND(TK192/MAX(TK$9:TK$497)*100,0)</f>
        <v>34</v>
      </c>
      <c r="TS192" s="119">
        <f>ROUND(TL192/MAX(TL$9:TL$497)*100,0)</f>
        <v>32</v>
      </c>
      <c r="TT192" s="120">
        <f>RANK(TM192,TM$9:TM$497,0)</f>
        <v>161</v>
      </c>
      <c r="TU192" s="115">
        <f>RANK(TN192,TN$9:TN$497,0)</f>
        <v>171</v>
      </c>
      <c r="TV192" s="115">
        <f>RANK(TO192,TO$9:TO$497,0)</f>
        <v>313</v>
      </c>
      <c r="TW192" s="115">
        <f>RANK(TP192,TP$9:TP$497,0)</f>
        <v>256</v>
      </c>
      <c r="TX192" s="115">
        <f>RANK(TQ192,TQ$9:TQ$497,0)</f>
        <v>260</v>
      </c>
      <c r="TY192" s="115">
        <f>RANK(TR192,TR$9:TR$497,0)</f>
        <v>149</v>
      </c>
      <c r="TZ192" s="121">
        <f>RANK(TS192,TS$9:TS$497,0)</f>
        <v>134</v>
      </c>
      <c r="UA192" s="132"/>
      <c r="UB192" s="7" t="s">
        <v>1</v>
      </c>
    </row>
    <row r="193" spans="1:548" x14ac:dyDescent="0.15">
      <c r="A193" s="183">
        <v>185</v>
      </c>
      <c r="B193" s="203" t="s">
        <v>1000</v>
      </c>
      <c r="C193" s="63"/>
      <c r="D193" s="63"/>
      <c r="E193" s="64" t="s">
        <v>518</v>
      </c>
      <c r="F193" s="65">
        <v>77</v>
      </c>
      <c r="G193" s="65" t="s">
        <v>908</v>
      </c>
      <c r="H193" s="65" t="s">
        <v>969</v>
      </c>
      <c r="I193" s="66" t="s">
        <v>521</v>
      </c>
      <c r="J193" s="67" t="s">
        <v>521</v>
      </c>
      <c r="K193" s="67" t="s">
        <v>521</v>
      </c>
      <c r="L193" s="67" t="s">
        <v>521</v>
      </c>
      <c r="M193" s="67" t="s">
        <v>521</v>
      </c>
      <c r="N193" s="67" t="s">
        <v>521</v>
      </c>
      <c r="O193" s="67" t="s">
        <v>521</v>
      </c>
      <c r="P193" s="67" t="s">
        <v>521</v>
      </c>
      <c r="Q193" s="67" t="s">
        <v>521</v>
      </c>
      <c r="R193" s="68" t="s">
        <v>521</v>
      </c>
      <c r="S193" s="69" t="s">
        <v>521</v>
      </c>
      <c r="T193" s="67" t="s">
        <v>521</v>
      </c>
      <c r="U193" s="67" t="s">
        <v>521</v>
      </c>
      <c r="V193" s="67" t="s">
        <v>521</v>
      </c>
      <c r="W193" s="67" t="s">
        <v>521</v>
      </c>
      <c r="X193" s="67" t="s">
        <v>521</v>
      </c>
      <c r="Y193" s="67" t="s">
        <v>521</v>
      </c>
      <c r="Z193" s="67" t="s">
        <v>521</v>
      </c>
      <c r="AA193" s="67" t="s">
        <v>521</v>
      </c>
      <c r="AB193" s="68" t="s">
        <v>521</v>
      </c>
      <c r="AC193" s="69" t="s">
        <v>521</v>
      </c>
      <c r="AD193" s="67" t="s">
        <v>521</v>
      </c>
      <c r="AE193" s="67" t="s">
        <v>521</v>
      </c>
      <c r="AF193" s="67" t="s">
        <v>521</v>
      </c>
      <c r="AG193" s="67" t="s">
        <v>521</v>
      </c>
      <c r="AH193" s="67" t="s">
        <v>521</v>
      </c>
      <c r="AI193" s="67" t="s">
        <v>521</v>
      </c>
      <c r="AJ193" s="67" t="s">
        <v>521</v>
      </c>
      <c r="AK193" s="67" t="s">
        <v>521</v>
      </c>
      <c r="AL193" s="68" t="s">
        <v>521</v>
      </c>
      <c r="AM193" s="69" t="s">
        <v>521</v>
      </c>
      <c r="AN193" s="67" t="s">
        <v>521</v>
      </c>
      <c r="AO193" s="67" t="s">
        <v>521</v>
      </c>
      <c r="AP193" s="67" t="s">
        <v>521</v>
      </c>
      <c r="AQ193" s="67" t="s">
        <v>521</v>
      </c>
      <c r="AR193" s="67" t="s">
        <v>521</v>
      </c>
      <c r="AS193" s="67" t="s">
        <v>521</v>
      </c>
      <c r="AT193" s="67" t="s">
        <v>521</v>
      </c>
      <c r="AU193" s="67" t="s">
        <v>521</v>
      </c>
      <c r="AV193" s="68" t="s">
        <v>521</v>
      </c>
      <c r="AW193" s="69" t="s">
        <v>521</v>
      </c>
      <c r="AX193" s="67" t="s">
        <v>521</v>
      </c>
      <c r="AY193" s="67" t="s">
        <v>521</v>
      </c>
      <c r="AZ193" s="67" t="s">
        <v>521</v>
      </c>
      <c r="BA193" s="67" t="s">
        <v>521</v>
      </c>
      <c r="BB193" s="67" t="s">
        <v>521</v>
      </c>
      <c r="BC193" s="67" t="s">
        <v>521</v>
      </c>
      <c r="BD193" s="67" t="s">
        <v>521</v>
      </c>
      <c r="BE193" s="67" t="s">
        <v>521</v>
      </c>
      <c r="BF193" s="68" t="s">
        <v>521</v>
      </c>
      <c r="BG193" s="69" t="s">
        <v>521</v>
      </c>
      <c r="BH193" s="67" t="s">
        <v>521</v>
      </c>
      <c r="BI193" s="67" t="s">
        <v>521</v>
      </c>
      <c r="BJ193" s="67" t="s">
        <v>521</v>
      </c>
      <c r="BK193" s="67" t="s">
        <v>521</v>
      </c>
      <c r="BL193" s="67" t="s">
        <v>521</v>
      </c>
      <c r="BM193" s="67" t="s">
        <v>521</v>
      </c>
      <c r="BN193" s="67" t="s">
        <v>521</v>
      </c>
      <c r="BO193" s="67" t="s">
        <v>521</v>
      </c>
      <c r="BP193" s="68" t="s">
        <v>521</v>
      </c>
      <c r="BQ193" s="70" t="s">
        <v>521</v>
      </c>
      <c r="BR193" s="67" t="s">
        <v>521</v>
      </c>
      <c r="BS193" s="67" t="s">
        <v>521</v>
      </c>
      <c r="BT193" s="67" t="s">
        <v>521</v>
      </c>
      <c r="BU193" s="67" t="s">
        <v>521</v>
      </c>
      <c r="BV193" s="67" t="s">
        <v>521</v>
      </c>
      <c r="BW193" s="67" t="s">
        <v>521</v>
      </c>
      <c r="BX193" s="67" t="s">
        <v>521</v>
      </c>
      <c r="BY193" s="67" t="s">
        <v>521</v>
      </c>
      <c r="BZ193" s="68" t="s">
        <v>521</v>
      </c>
      <c r="CA193" s="69" t="s">
        <v>521</v>
      </c>
      <c r="CB193" s="67" t="s">
        <v>521</v>
      </c>
      <c r="CC193" s="67" t="s">
        <v>521</v>
      </c>
      <c r="CD193" s="67" t="s">
        <v>521</v>
      </c>
      <c r="CE193" s="67" t="s">
        <v>521</v>
      </c>
      <c r="CF193" s="67" t="s">
        <v>521</v>
      </c>
      <c r="CG193" s="67" t="s">
        <v>521</v>
      </c>
      <c r="CH193" s="67" t="s">
        <v>521</v>
      </c>
      <c r="CI193" s="67" t="s">
        <v>521</v>
      </c>
      <c r="CJ193" s="68" t="s">
        <v>521</v>
      </c>
      <c r="CK193" s="69" t="s">
        <v>521</v>
      </c>
      <c r="CL193" s="67" t="s">
        <v>521</v>
      </c>
      <c r="CM193" s="67" t="s">
        <v>521</v>
      </c>
      <c r="CN193" s="67" t="s">
        <v>521</v>
      </c>
      <c r="CO193" s="67" t="s">
        <v>521</v>
      </c>
      <c r="CP193" s="67" t="s">
        <v>521</v>
      </c>
      <c r="CQ193" s="67" t="s">
        <v>521</v>
      </c>
      <c r="CR193" s="67" t="s">
        <v>521</v>
      </c>
      <c r="CS193" s="67" t="s">
        <v>521</v>
      </c>
      <c r="CT193" s="68" t="s">
        <v>521</v>
      </c>
      <c r="CU193" s="69" t="s">
        <v>521</v>
      </c>
      <c r="CV193" s="67" t="s">
        <v>521</v>
      </c>
      <c r="CW193" s="67" t="s">
        <v>521</v>
      </c>
      <c r="CX193" s="67" t="s">
        <v>521</v>
      </c>
      <c r="CY193" s="67" t="s">
        <v>521</v>
      </c>
      <c r="CZ193" s="67" t="s">
        <v>521</v>
      </c>
      <c r="DA193" s="67" t="s">
        <v>521</v>
      </c>
      <c r="DB193" s="67" t="s">
        <v>521</v>
      </c>
      <c r="DC193" s="67" t="s">
        <v>521</v>
      </c>
      <c r="DD193" s="68" t="s">
        <v>521</v>
      </c>
      <c r="DE193" s="69" t="s">
        <v>521</v>
      </c>
      <c r="DF193" s="71" t="s">
        <v>521</v>
      </c>
      <c r="DG193" s="67" t="s">
        <v>521</v>
      </c>
      <c r="DH193" s="67" t="s">
        <v>521</v>
      </c>
      <c r="DI193" s="67" t="s">
        <v>521</v>
      </c>
      <c r="DJ193" s="67" t="s">
        <v>521</v>
      </c>
      <c r="DK193" s="67" t="s">
        <v>521</v>
      </c>
      <c r="DL193" s="67" t="s">
        <v>521</v>
      </c>
      <c r="DM193" s="67" t="s">
        <v>521</v>
      </c>
      <c r="DN193" s="68" t="s">
        <v>521</v>
      </c>
      <c r="DO193" s="70" t="s">
        <v>521</v>
      </c>
      <c r="DP193" s="71" t="s">
        <v>521</v>
      </c>
      <c r="DQ193" s="67" t="s">
        <v>521</v>
      </c>
      <c r="DR193" s="67" t="s">
        <v>521</v>
      </c>
      <c r="DS193" s="67" t="s">
        <v>521</v>
      </c>
      <c r="DT193" s="67" t="s">
        <v>521</v>
      </c>
      <c r="DU193" s="67" t="s">
        <v>521</v>
      </c>
      <c r="DV193" s="67" t="s">
        <v>521</v>
      </c>
      <c r="DW193" s="67" t="s">
        <v>521</v>
      </c>
      <c r="DX193" s="72" t="s">
        <v>521</v>
      </c>
      <c r="DY193" s="73" t="s">
        <v>522</v>
      </c>
      <c r="DZ193" s="74">
        <v>4</v>
      </c>
      <c r="EA193" s="74">
        <v>4</v>
      </c>
      <c r="EB193" s="74">
        <v>4</v>
      </c>
      <c r="EC193" s="75">
        <v>5</v>
      </c>
      <c r="ED193" s="76" t="s">
        <v>522</v>
      </c>
      <c r="EE193" s="74">
        <f t="shared" si="303"/>
        <v>4</v>
      </c>
      <c r="EF193" s="74">
        <f t="shared" si="304"/>
        <v>16</v>
      </c>
      <c r="EG193" s="74">
        <f t="shared" si="305"/>
        <v>64</v>
      </c>
      <c r="EH193" s="77">
        <f t="shared" si="306"/>
        <v>320</v>
      </c>
      <c r="EI193" s="73">
        <v>30</v>
      </c>
      <c r="EJ193" s="74">
        <v>150</v>
      </c>
      <c r="EK193" s="74">
        <v>900</v>
      </c>
      <c r="EL193" s="74">
        <v>1500</v>
      </c>
      <c r="EM193" s="75">
        <v>4500</v>
      </c>
      <c r="EN193" s="78">
        <v>1</v>
      </c>
      <c r="EO193" s="79">
        <f t="shared" si="307"/>
        <v>1.25</v>
      </c>
      <c r="EP193" s="79">
        <f t="shared" si="308"/>
        <v>1.875</v>
      </c>
      <c r="EQ193" s="79">
        <f t="shared" si="309"/>
        <v>0.78125</v>
      </c>
      <c r="ER193" s="80">
        <f t="shared" si="310"/>
        <v>0.46875</v>
      </c>
      <c r="ES193" s="128" t="s">
        <v>534</v>
      </c>
      <c r="ET193" s="82" t="s">
        <v>626</v>
      </c>
      <c r="EU193" s="83">
        <v>4</v>
      </c>
      <c r="EV193" s="73">
        <v>103</v>
      </c>
      <c r="EW193" s="74">
        <v>47</v>
      </c>
      <c r="EX193" s="74">
        <v>43</v>
      </c>
      <c r="EY193" s="74">
        <v>21</v>
      </c>
      <c r="EZ193" s="74">
        <v>11</v>
      </c>
      <c r="FA193" s="74">
        <v>11</v>
      </c>
      <c r="FB193" s="74">
        <v>33</v>
      </c>
      <c r="FC193" s="74">
        <v>41</v>
      </c>
      <c r="FD193" s="74">
        <f t="shared" si="311"/>
        <v>54</v>
      </c>
      <c r="FE193" s="84">
        <f t="shared" si="312"/>
        <v>84</v>
      </c>
      <c r="FF193" s="73">
        <f>RANK(EV193,$EV$9:$EV$497,0)</f>
        <v>72</v>
      </c>
      <c r="FG193" s="74">
        <f>RANK(EW193,$EW$9:$EW$497,0)</f>
        <v>189</v>
      </c>
      <c r="FH193" s="74">
        <f>RANK(EX193,$EX$9:$EX$497,0)</f>
        <v>169</v>
      </c>
      <c r="FI193" s="74">
        <f>RANK(EY193,$EY$9:$EY$497,0)</f>
        <v>299</v>
      </c>
      <c r="FJ193" s="74">
        <f>RANK(EZ193,$EZ$9:$EZ$497,0)</f>
        <v>312</v>
      </c>
      <c r="FK193" s="74">
        <f>RANK(FA193,$FA$9:$FA$497,0)</f>
        <v>295</v>
      </c>
      <c r="FL193" s="74">
        <f>RANK(FB193,$FB$9:$FB$497,0)</f>
        <v>249</v>
      </c>
      <c r="FM193" s="74">
        <f>RANK(FC193,$FC$9:$FC$497,0)</f>
        <v>210</v>
      </c>
      <c r="FN193" s="74">
        <f>RANK(FD193,$FD$9:$FD$497,0)</f>
        <v>268</v>
      </c>
      <c r="FO193" s="84">
        <f>RANK(FE193,$FE$9:$FE$497,0)</f>
        <v>194</v>
      </c>
      <c r="FP193" s="73">
        <f>COUNTIFS($EV$9:$EV$497,"&gt;"&amp;EV193,$ES$9:$ES$497,ES193)+1</f>
        <v>19</v>
      </c>
      <c r="FQ193" s="74">
        <f>COUNTIFS($EW$9:$EW$497,"&gt;"&amp;EW193,$ES$9:$ES$497,ES193)+1</f>
        <v>11</v>
      </c>
      <c r="FR193" s="74">
        <f>COUNTIFS($EX$9:$EX$497,"&gt;"&amp;EX193,$ES$9:$ES$497,ES193)+1</f>
        <v>61</v>
      </c>
      <c r="FS193" s="74">
        <f>COUNTIFS($EY$9:$EY$497,"&gt;"&amp;EY193,$ES$9:$ES$497,ES193)+1</f>
        <v>58</v>
      </c>
      <c r="FT193" s="74">
        <f>COUNTIFS($EZ$9:$EZ$497,"&gt;"&amp;EZ193,$ES$9:$ES$497,ES193)+1</f>
        <v>34</v>
      </c>
      <c r="FU193" s="74">
        <f>COUNTIFS($FA$9:$FA$497,"&gt;"&amp;FA193,$ES$9:$ES$497,ES193)+1</f>
        <v>33</v>
      </c>
      <c r="FV193" s="74">
        <f>COUNTIFS($FB$9:$FB$497,"&gt;"&amp;FB193,$ES$9:$ES$497,ES193)+1</f>
        <v>68</v>
      </c>
      <c r="FW193" s="74">
        <f>COUNTIFS($FC$9:$FC$497,"&gt;"&amp;FC193,$ES$9:$ES$497,ES193)+1</f>
        <v>67</v>
      </c>
      <c r="FX193" s="74">
        <f>COUNTIFS($FD$9:$FD$497,"&gt;"&amp;FD193,$ES$9:$ES$497,ES193)+1</f>
        <v>59</v>
      </c>
      <c r="FY193" s="84">
        <f>COUNTIFS($FE$9:$FE$497,"&gt;"&amp;FE193,$ES$9:$ES$497,ES193)+1</f>
        <v>65</v>
      </c>
      <c r="FZ193" s="85">
        <f t="shared" si="313"/>
        <v>1.34</v>
      </c>
      <c r="GA193" s="86">
        <f t="shared" si="314"/>
        <v>0.61</v>
      </c>
      <c r="GB193" s="86">
        <f t="shared" si="315"/>
        <v>0.56000000000000005</v>
      </c>
      <c r="GC193" s="86">
        <f t="shared" si="316"/>
        <v>0.27</v>
      </c>
      <c r="GD193" s="86">
        <f t="shared" si="317"/>
        <v>0.14000000000000001</v>
      </c>
      <c r="GE193" s="86">
        <f t="shared" si="318"/>
        <v>0.14000000000000001</v>
      </c>
      <c r="GF193" s="86">
        <f t="shared" si="319"/>
        <v>0.43</v>
      </c>
      <c r="GG193" s="86">
        <f t="shared" si="320"/>
        <v>0.53</v>
      </c>
      <c r="GH193" s="86">
        <f t="shared" si="321"/>
        <v>0.7</v>
      </c>
      <c r="GI193" s="87">
        <f t="shared" si="322"/>
        <v>1.0900000000000001</v>
      </c>
      <c r="GJ193" s="85">
        <f>ROUND(((FZ193-AVERAGE(FZ$9:FZ$497))/STDEVP(FZ$9:FZ$497)*10+50),2)</f>
        <v>64.53</v>
      </c>
      <c r="GK193" s="86">
        <f>ROUND(((GA193-AVERAGE(GA$9:GA$497))/STDEVP(GA$9:GA$497)*10+50),2)</f>
        <v>47.6</v>
      </c>
      <c r="GL193" s="86">
        <f>ROUND(((GB193-AVERAGE(GB$9:GB$497))/STDEVP(GB$9:GB$497)*10+50),2)</f>
        <v>49.14</v>
      </c>
      <c r="GM193" s="86">
        <f>ROUND(((GC193-AVERAGE(GC$9:GC$497))/STDEVP(GC$9:GC$497)*10+50),2)</f>
        <v>37.159999999999997</v>
      </c>
      <c r="GN193" s="86">
        <f>ROUND(((GD193-AVERAGE(GD$9:GD$497))/STDEVP(GD$9:GD$497)*10+50),2)</f>
        <v>41.36</v>
      </c>
      <c r="GO193" s="86">
        <f>ROUND(((GE193-AVERAGE(GE$9:GE$497))/STDEVP(GE$9:GE$497)*10+50),2)</f>
        <v>42.44</v>
      </c>
      <c r="GP193" s="86">
        <f>ROUND(((GF193-AVERAGE(GF$9:GF$497))/STDEVP(GF$9:GF$497)*10+50),2)</f>
        <v>43.55</v>
      </c>
      <c r="GQ193" s="86">
        <f>ROUND(((GG193-AVERAGE(GG$9:GG$497))/STDEVP(GG$9:GG$497)*10+50),2)</f>
        <v>46.84</v>
      </c>
      <c r="GR193" s="86">
        <f>ROUND(((GH193-AVERAGE(GH$9:GH$497))/STDEVP(GH$9:GH$497)*10+50),2)</f>
        <v>39.979999999999997</v>
      </c>
      <c r="GS193" s="87">
        <f>ROUND(((GI193-AVERAGE(GI$9:GI$497))/STDEVP(GI$9:GI$497)*10+50),2)</f>
        <v>47.4</v>
      </c>
      <c r="GT193" s="73">
        <f>RANK(GJ193,$GJ$9:$GJ$497,0)</f>
        <v>36</v>
      </c>
      <c r="GU193" s="74">
        <f>RANK(GK193,$GK$9:$GK$497,0)</f>
        <v>223</v>
      </c>
      <c r="GV193" s="74">
        <f>RANK(GL193,$GL$9:$GL$497,0)</f>
        <v>211</v>
      </c>
      <c r="GW193" s="74">
        <f>RANK(GM193,$GM$9:$GM$497,0)</f>
        <v>404</v>
      </c>
      <c r="GX193" s="74">
        <f>RANK(GN193,$GN$9:$GN$497,0)</f>
        <v>381</v>
      </c>
      <c r="GY193" s="74">
        <f>RANK(GO193,$GO$9:$GO$497,0)</f>
        <v>362</v>
      </c>
      <c r="GZ193" s="74">
        <f>RANK(GP193,$GP$9:$GP$497,0)</f>
        <v>306</v>
      </c>
      <c r="HA193" s="74">
        <f>RANK(GQ193,$GQ$9:$GQ$497,0)</f>
        <v>262</v>
      </c>
      <c r="HB193" s="74">
        <f>RANK(GR193,$GR$9:$GR$497,0)</f>
        <v>382</v>
      </c>
      <c r="HC193" s="84">
        <f>RANK(GS193,$GS$9:$GS$497,0)</f>
        <v>236</v>
      </c>
      <c r="HD193" s="85">
        <f>ROUND(AVERAGEIF($ES$9:$ES$497,$ES193,$FZ$9:$FZ$497),2)</f>
        <v>0.95</v>
      </c>
      <c r="HE193" s="86">
        <f>ROUND(AVERAGEIF($ES$9:$ES$497,$ES193,$GA$9:$GA$497),2)</f>
        <v>0.38</v>
      </c>
      <c r="HF193" s="86">
        <f>ROUND(AVERAGEIF($ES$9:$ES$497,$ES193,$GB$9:$GB$497),2)</f>
        <v>0.82</v>
      </c>
      <c r="HG193" s="86">
        <f>ROUND(AVERAGEIF($ES$9:$ES$497,$ES193,$GC$9:$GC$497),2)</f>
        <v>0.44</v>
      </c>
      <c r="HH193" s="86">
        <f>ROUND(AVERAGEIF($ES$9:$ES$497,$ES193,$GD$9:$GD$497),2)</f>
        <v>0.15</v>
      </c>
      <c r="HI193" s="86">
        <f>ROUND(AVERAGEIF($ES$9:$ES$497,$ES193,$GE$9:$GE$497),2)</f>
        <v>0.14000000000000001</v>
      </c>
      <c r="HJ193" s="86">
        <f>ROUND(AVERAGEIF($ES$9:$ES$497,$ES193,$GF$9:$GF$497),2)</f>
        <v>0.74</v>
      </c>
      <c r="HK193" s="86">
        <f>ROUND(AVERAGEIF($ES$9:$ES$497,$ES193,$GG$9:$GG$497),2)</f>
        <v>0.85</v>
      </c>
      <c r="HL193" s="86">
        <f>ROUND(AVERAGEIF($ES$9:$ES$497,$ES193,$GH$9:$GH$497),2)</f>
        <v>0.97</v>
      </c>
      <c r="HM193" s="87">
        <f>ROUND(AVERAGEIF($ES$9:$ES$497,$ES193,$GI$9:$GI$497),2)</f>
        <v>1.67</v>
      </c>
      <c r="HN193" s="88">
        <f t="shared" si="323"/>
        <v>0.39000000000000012</v>
      </c>
      <c r="HO193" s="89">
        <f t="shared" si="324"/>
        <v>0.22999999999999998</v>
      </c>
      <c r="HP193" s="89">
        <f t="shared" si="325"/>
        <v>-0.2599999999999999</v>
      </c>
      <c r="HQ193" s="89">
        <f t="shared" si="326"/>
        <v>-0.16999999999999998</v>
      </c>
      <c r="HR193" s="89">
        <f t="shared" si="327"/>
        <v>-9.9999999999999811E-3</v>
      </c>
      <c r="HS193" s="89">
        <f t="shared" si="328"/>
        <v>0</v>
      </c>
      <c r="HT193" s="89">
        <f t="shared" si="329"/>
        <v>-0.31</v>
      </c>
      <c r="HU193" s="89">
        <f t="shared" si="330"/>
        <v>-0.31999999999999995</v>
      </c>
      <c r="HV193" s="89">
        <f t="shared" si="331"/>
        <v>-0.27</v>
      </c>
      <c r="HW193" s="90">
        <f t="shared" si="332"/>
        <v>-0.57999999999999985</v>
      </c>
      <c r="HX193" s="73">
        <f>COUNTIFS($FZ$9:$FZ$497,"&gt;"&amp;FZ193,$ES$9:$ES$497,$ES193)+1</f>
        <v>9</v>
      </c>
      <c r="HY193" s="74">
        <f>COUNTIFS($GA$9:$GA$497,"&gt;"&amp;GA193,$ES$9:$ES$497,$ES193)+1</f>
        <v>2</v>
      </c>
      <c r="HZ193" s="74">
        <f>COUNTIFS($GB$9:$GB$497,"&gt;"&amp;GB193,$ES$9:$ES$497,$ES193)+1</f>
        <v>85</v>
      </c>
      <c r="IA193" s="74">
        <f>COUNTIFS($GC$9:$GC$497,"&gt;"&amp;GC193,$ES$9:$ES$497,$ES193)+1</f>
        <v>76</v>
      </c>
      <c r="IB193" s="74">
        <f>COUNTIFS($GD$9:$GD$497,"&gt;"&amp;GD193,$ES$9:$ES$497,$ES193)+1</f>
        <v>32</v>
      </c>
      <c r="IC193" s="74">
        <f>COUNTIFS($GE$9:$GE$497,"&gt;"&amp;GE193,$ES$9:$ES$497,$ES193)+1</f>
        <v>32</v>
      </c>
      <c r="ID193" s="74">
        <f>COUNTIFS($GF$9:$GF$497,"&gt;"&amp;GF193,$ES$9:$ES$497,$ES193)+1</f>
        <v>84</v>
      </c>
      <c r="IE193" s="74">
        <f>COUNTIFS($GG$9:$GG$497,"&gt;"&amp;GG193,$ES$9:$ES$497,$ES193)+1</f>
        <v>70</v>
      </c>
      <c r="IF193" s="74">
        <f>COUNTIFS($GH$9:$GH$497,"&gt;"&amp;GH193,$ES$9:$ES$497,$ES193)+1</f>
        <v>85</v>
      </c>
      <c r="IG193" s="84">
        <f>COUNTIFS($GI$9:$GI$497,"&gt;"&amp;GI193,$ES$9:$ES$497,$ES193)+1</f>
        <v>80</v>
      </c>
      <c r="IH193" s="91"/>
      <c r="II193" s="79">
        <v>7.0000000000000007E-2</v>
      </c>
      <c r="IJ193" s="79"/>
      <c r="IK193" s="79"/>
      <c r="IL193" s="79"/>
      <c r="IM193" s="92"/>
      <c r="IN193" s="93"/>
      <c r="IO193" s="94"/>
      <c r="IP193" s="95"/>
      <c r="IQ193" s="79"/>
      <c r="IR193" s="79"/>
      <c r="IS193" s="79"/>
      <c r="IT193" s="79"/>
      <c r="IU193" s="79"/>
      <c r="IV193" s="79"/>
      <c r="IW193" s="96"/>
      <c r="IX193" s="93"/>
      <c r="IY193" s="79"/>
      <c r="IZ193" s="79"/>
      <c r="JA193" s="79"/>
      <c r="JB193" s="79"/>
      <c r="JC193" s="79"/>
      <c r="JD193" s="79"/>
      <c r="JE193" s="97"/>
      <c r="JF193" s="95"/>
      <c r="JG193" s="79"/>
      <c r="JH193" s="79"/>
      <c r="JI193" s="79"/>
      <c r="JJ193" s="79"/>
      <c r="JK193" s="79"/>
      <c r="JL193" s="79"/>
      <c r="JM193" s="96"/>
      <c r="JN193" s="93"/>
      <c r="JO193" s="79"/>
      <c r="JP193" s="79"/>
      <c r="JQ193" s="79"/>
      <c r="JR193" s="79"/>
      <c r="JS193" s="79"/>
      <c r="JT193" s="79"/>
      <c r="JU193" s="79"/>
      <c r="JV193" s="79"/>
      <c r="JW193" s="79"/>
      <c r="JX193" s="79"/>
      <c r="JY193" s="79"/>
      <c r="JZ193" s="97"/>
      <c r="KA193" s="93"/>
      <c r="KB193" s="79"/>
      <c r="KC193" s="79"/>
      <c r="KD193" s="79"/>
      <c r="KE193" s="97"/>
      <c r="KF193" s="95"/>
      <c r="KG193" s="79"/>
      <c r="KH193" s="79"/>
      <c r="KI193" s="79"/>
      <c r="KJ193" s="79"/>
      <c r="KK193" s="98"/>
      <c r="KL193" s="79"/>
      <c r="KM193" s="79"/>
      <c r="KN193" s="79"/>
      <c r="KO193" s="79"/>
      <c r="KP193" s="79"/>
      <c r="KQ193" s="79"/>
      <c r="KR193" s="79"/>
      <c r="KS193" s="96"/>
      <c r="KT193" s="96"/>
      <c r="KU193" s="96"/>
      <c r="KV193" s="96"/>
      <c r="KW193" s="93"/>
      <c r="KX193" s="79"/>
      <c r="KY193" s="79"/>
      <c r="KZ193" s="79"/>
      <c r="LA193" s="79"/>
      <c r="LB193" s="79"/>
      <c r="LC193" s="96"/>
      <c r="LD193" s="93"/>
      <c r="LE193" s="94"/>
      <c r="LF193" s="99"/>
      <c r="LG193" s="75">
        <v>18</v>
      </c>
      <c r="LH193" s="93"/>
      <c r="LI193" s="79"/>
      <c r="LJ193" s="74"/>
      <c r="LK193" s="74"/>
      <c r="LL193" s="74"/>
      <c r="LM193" s="100"/>
      <c r="LN193" s="95"/>
      <c r="LO193" s="79"/>
      <c r="LP193" s="79"/>
      <c r="LQ193" s="79"/>
      <c r="LR193" s="96"/>
      <c r="LS193" s="93"/>
      <c r="LT193" s="79"/>
      <c r="LU193" s="79"/>
      <c r="LV193" s="79"/>
      <c r="LW193" s="79"/>
      <c r="LX193" s="79"/>
      <c r="LY193" s="79"/>
      <c r="LZ193" s="79"/>
      <c r="MA193" s="97"/>
      <c r="MB193" s="95"/>
      <c r="MC193" s="79"/>
      <c r="MD193" s="79"/>
      <c r="ME193" s="79"/>
      <c r="MF193" s="79"/>
      <c r="MG193" s="79"/>
      <c r="MH193" s="79"/>
      <c r="MI193" s="79"/>
      <c r="MJ193" s="79"/>
      <c r="MK193" s="79"/>
      <c r="ML193" s="79"/>
      <c r="MM193" s="79"/>
      <c r="MN193" s="98"/>
      <c r="MO193" s="98"/>
      <c r="MP193" s="96"/>
      <c r="MQ193" s="93"/>
      <c r="MR193" s="79"/>
      <c r="MS193" s="79"/>
      <c r="MT193" s="79"/>
      <c r="MU193" s="79"/>
      <c r="MV193" s="98"/>
      <c r="MW193" s="79"/>
      <c r="MX193" s="79">
        <v>7.0000000000000007E-2</v>
      </c>
      <c r="MY193" s="79"/>
      <c r="MZ193" s="79"/>
      <c r="NA193" s="79"/>
      <c r="NB193" s="79"/>
      <c r="NC193" s="79"/>
      <c r="ND193" s="96"/>
      <c r="NE193" s="96"/>
      <c r="NF193" s="96"/>
      <c r="NG193" s="96"/>
      <c r="NH193" s="93"/>
      <c r="NI193" s="79"/>
      <c r="NJ193" s="79"/>
      <c r="NK193" s="79"/>
      <c r="NL193" s="79"/>
      <c r="NM193" s="79"/>
      <c r="NN193" s="94"/>
      <c r="NO193" s="93"/>
      <c r="NP193" s="80">
        <v>0.05</v>
      </c>
      <c r="NQ193" s="124" t="s">
        <v>998</v>
      </c>
      <c r="NR193" s="102" t="s">
        <v>1001</v>
      </c>
      <c r="NS193" s="102"/>
      <c r="NT193" s="102" t="s">
        <v>561</v>
      </c>
      <c r="NU193" s="102"/>
      <c r="NV193" s="104">
        <v>43783</v>
      </c>
      <c r="NW193" s="102" t="s">
        <v>1002</v>
      </c>
      <c r="NX193" s="133" t="s">
        <v>1003</v>
      </c>
      <c r="NY193" s="129" t="s">
        <v>981</v>
      </c>
      <c r="NZ193" s="133" t="s">
        <v>1003</v>
      </c>
      <c r="OA193" s="134"/>
      <c r="OB193" s="134"/>
      <c r="OC193" s="134"/>
      <c r="OD193" s="108">
        <f t="shared" si="333"/>
        <v>320</v>
      </c>
      <c r="OE193" s="109">
        <v>4</v>
      </c>
      <c r="OF193" s="110">
        <f t="shared" si="334"/>
        <v>56</v>
      </c>
      <c r="OG193" s="109">
        <v>7</v>
      </c>
      <c r="OH193" s="111">
        <f>ROUND(AVERAGEIF($ES$9:$ES$497,$ES193,EV$9:EV$497),0)</f>
        <v>70</v>
      </c>
      <c r="OI193" s="112">
        <f>ROUND(AVERAGEIF($ES$9:$ES$497,$ES193,EW$9:EW$497),0)</f>
        <v>29</v>
      </c>
      <c r="OJ193" s="112">
        <f>ROUND(AVERAGEIF($ES$9:$ES$497,$ES193,EX$9:EX$497),0)</f>
        <v>62</v>
      </c>
      <c r="OK193" s="112">
        <f>ROUND(AVERAGEIF($ES$9:$ES$497,$ES193,EY$9:EY$497),0)</f>
        <v>34</v>
      </c>
      <c r="OL193" s="112">
        <f>ROUND(AVERAGEIF($ES$9:$ES$497,$ES193,EZ$9:EZ$497),0)</f>
        <v>10</v>
      </c>
      <c r="OM193" s="112">
        <f>ROUND(AVERAGEIF($ES$9:$ES$497,$ES193,FA$9:FA$497),0)</f>
        <v>10</v>
      </c>
      <c r="ON193" s="112">
        <f>ROUND(AVERAGEIF($ES$9:$ES$497,$ES193,FB$9:FB$497),0)</f>
        <v>53</v>
      </c>
      <c r="OO193" s="112">
        <f>ROUND(AVERAGEIF($ES$9:$ES$497,$ES193,FC$9:FC$497),0)</f>
        <v>56</v>
      </c>
      <c r="OP193" s="112">
        <f>ROUND(AVERAGEIF($ES$9:$ES$497,$ES193,FD$9:FD$497),0)</f>
        <v>72</v>
      </c>
      <c r="OQ193" s="113">
        <f>ROUND(AVERAGEIF($ES$9:$ES$497,$ES193,FE$9:FE$497),0)</f>
        <v>118</v>
      </c>
      <c r="OR193" s="114">
        <f>ROUND(EV193/MAX(EV$9:EV$497)*100,0)</f>
        <v>58</v>
      </c>
      <c r="OS193" s="115">
        <f>ROUND(EW193/MAX(EW$9:EW$497)*100,0)</f>
        <v>37</v>
      </c>
      <c r="OT193" s="115">
        <f>ROUND(EX193/MAX(EX$9:EX$497)*100,0)</f>
        <v>36</v>
      </c>
      <c r="OU193" s="115">
        <f>ROUND(EY193/MAX(EY$9:EY$497)*100,0)</f>
        <v>14</v>
      </c>
      <c r="OV193" s="115">
        <f>ROUND(EZ193/MAX(EZ$9:EZ$497)*100,0)</f>
        <v>9</v>
      </c>
      <c r="OW193" s="115">
        <f>ROUND(FA193/MAX(FA$9:FA$497)*100,0)</f>
        <v>10</v>
      </c>
      <c r="OX193" s="115">
        <f>ROUND(FB193/MAX(FB$9:FB$497)*100,0)</f>
        <v>25</v>
      </c>
      <c r="OY193" s="116">
        <f>ROUND(FC193/MAX(FC$9:FC$497)*100,0)</f>
        <v>28</v>
      </c>
      <c r="OZ193" s="115">
        <f>ROUND(FD193/MAX(FD$9:FD$497)*100,0)</f>
        <v>36</v>
      </c>
      <c r="PA193" s="117">
        <f>ROUND(FE193/MAX(FE$9:FE$497)*100,0)</f>
        <v>34</v>
      </c>
      <c r="PB193" s="118">
        <f t="shared" si="335"/>
        <v>390</v>
      </c>
      <c r="PC193" s="115">
        <f t="shared" si="336"/>
        <v>309</v>
      </c>
      <c r="PD193" s="115">
        <f t="shared" si="337"/>
        <v>417</v>
      </c>
      <c r="PE193" s="115">
        <f t="shared" si="338"/>
        <v>446</v>
      </c>
      <c r="PF193" s="115">
        <f t="shared" si="339"/>
        <v>335</v>
      </c>
      <c r="PG193" s="119">
        <f t="shared" si="340"/>
        <v>273</v>
      </c>
      <c r="PH193" s="118">
        <f>ROUND(PB193/MAX(PB$9:PB$497)*100,0)</f>
        <v>46</v>
      </c>
      <c r="PI193" s="115">
        <f>ROUND(PC193/MAX(PC$9:PC$497)*100,0)</f>
        <v>37</v>
      </c>
      <c r="PJ193" s="115">
        <f>ROUND(PD193/MAX(PD$9:PD$497)*100,0)</f>
        <v>44</v>
      </c>
      <c r="PK193" s="115">
        <f>ROUND(PE193/MAX(PE$9:PE$497)*100,0)</f>
        <v>44</v>
      </c>
      <c r="PL193" s="115">
        <f>ROUND(PF193/MAX(PF$9:PF$497)*100,0)</f>
        <v>47</v>
      </c>
      <c r="PM193" s="119">
        <f>ROUND(PG193/MAX(PG$9:PG$497)*100,0)</f>
        <v>40</v>
      </c>
      <c r="PN193" s="118">
        <f>RANK(PH193,PH$9:PH$497,0)</f>
        <v>206</v>
      </c>
      <c r="PO193" s="115">
        <f>RANK(PI193,PI$9:PI$497,0)</f>
        <v>239</v>
      </c>
      <c r="PP193" s="115">
        <f>RANK(PJ193,PJ$9:PJ$497,0)</f>
        <v>238</v>
      </c>
      <c r="PQ193" s="115">
        <f>RANK(PK193,PK$9:PK$497,0)</f>
        <v>214</v>
      </c>
      <c r="PR193" s="115">
        <f>RANK(PL193,PL$9:PL$497,0)</f>
        <v>213</v>
      </c>
      <c r="PS193" s="119">
        <f>RANK(PM193,PM$9:PM$497,0)</f>
        <v>232</v>
      </c>
      <c r="PT193" s="120">
        <f>ROUND(FZ193/MAX(FZ$9:FZ$497)*100,0)</f>
        <v>73</v>
      </c>
      <c r="PU193" s="115">
        <f>ROUND(GA193/MAX(GA$9:GA$497)*100,0)</f>
        <v>34</v>
      </c>
      <c r="PV193" s="115">
        <f>ROUND(GB193/MAX(GB$9:GB$497)*100,0)</f>
        <v>41</v>
      </c>
      <c r="PW193" s="115">
        <f>ROUND(GC193/MAX(GC$9:GC$497)*100,0)</f>
        <v>21</v>
      </c>
      <c r="PX193" s="115">
        <f>ROUND(GD193/MAX(GD$9:GD$497)*100,0)</f>
        <v>8</v>
      </c>
      <c r="PY193" s="115">
        <f>ROUND(GE193/MAX(GE$9:GE$497)*100,0)</f>
        <v>8</v>
      </c>
      <c r="PZ193" s="115">
        <f>ROUND(GF193/MAX(GF$9:GF$497)*100,0)</f>
        <v>20</v>
      </c>
      <c r="QA193" s="116">
        <f>ROUND(GG193/MAX(GG$9:GG$497)*100,0)</f>
        <v>29</v>
      </c>
      <c r="QB193" s="115">
        <f>ROUND(GH193/MAX(GH$9:GH$497)*100,0)</f>
        <v>31</v>
      </c>
      <c r="QC193" s="121">
        <f>ROUND(GI193/MAX(GI$9:GI$497)*100,0)</f>
        <v>35</v>
      </c>
      <c r="QD193" s="120">
        <f>ROUND(AVERAGEIF($ES$9:$ES$497,$ES193,PT$9:PT$497),0)</f>
        <v>52</v>
      </c>
      <c r="QE193" s="120">
        <f>ROUND(AVERAGEIF($ES$9:$ES$497,$ES193,PU$9:PU$497),0)</f>
        <v>21</v>
      </c>
      <c r="QF193" s="120">
        <f>ROUND(AVERAGEIF($ES$9:$ES$497,$ES193,PV$9:PV$497),0)</f>
        <v>60</v>
      </c>
      <c r="QG193" s="120">
        <f>ROUND(AVERAGEIF($ES$9:$ES$497,$ES193,PW$9:PW$497),0)</f>
        <v>35</v>
      </c>
      <c r="QH193" s="120">
        <f>ROUND(AVERAGEIF($ES$9:$ES$497,$ES193,PX$9:PX$497),0)</f>
        <v>8</v>
      </c>
      <c r="QI193" s="120">
        <f>ROUND(AVERAGEIF($ES$9:$ES$497,$ES193,PY$9:PY$497),0)</f>
        <v>9</v>
      </c>
      <c r="QJ193" s="120">
        <f>ROUND(AVERAGEIF($ES$9:$ES$497,$ES193,PZ$9:PZ$497),0)</f>
        <v>35</v>
      </c>
      <c r="QK193" s="120">
        <f>ROUND(AVERAGEIF($ES$9:$ES$497,$ES193,QA$9:QA$497),0)</f>
        <v>46</v>
      </c>
      <c r="QL193" s="120">
        <f>ROUND(AVERAGEIF($ES$9:$ES$497,$ES193,QB$9:QB$497),0)</f>
        <v>43</v>
      </c>
      <c r="QM193" s="120">
        <f>ROUND(AVERAGEIF($ES$9:$ES$497,$ES193,QC$9:QC$497),0)</f>
        <v>53</v>
      </c>
      <c r="QN193" s="114">
        <f t="shared" si="354"/>
        <v>468</v>
      </c>
      <c r="QO193" s="115">
        <f t="shared" si="355"/>
        <v>336</v>
      </c>
      <c r="QP193" s="115">
        <f t="shared" si="356"/>
        <v>500</v>
      </c>
      <c r="QQ193" s="115">
        <f t="shared" si="357"/>
        <v>555</v>
      </c>
      <c r="QR193" s="115">
        <f t="shared" si="358"/>
        <v>480</v>
      </c>
      <c r="QS193" s="119">
        <f t="shared" si="359"/>
        <v>308</v>
      </c>
      <c r="QT193" s="114">
        <f>ROUND((QN193-MIN(QN$9:QN$497))/(MAX(QN$9:QN$497)-MIN(QN$9:QN$497))*100,0)</f>
        <v>37</v>
      </c>
      <c r="QU193" s="115">
        <f>ROUND((QO193-MIN(QO$9:QO$497))/(MAX(QO$9:QO$497)-MIN(QO$9:QO$497))*100,0)</f>
        <v>18</v>
      </c>
      <c r="QV193" s="115">
        <f>ROUND((QP193-MIN(QP$9:QP$497))/(MAX(QP$9:QP$497)-MIN(QP$9:QP$497))*100,0)</f>
        <v>22</v>
      </c>
      <c r="QW193" s="115">
        <f>ROUND((QQ193-MIN(QQ$9:QQ$497))/(MAX(QQ$9:QQ$497)-MIN(QQ$9:QQ$497))*100,0)</f>
        <v>34</v>
      </c>
      <c r="QX193" s="115">
        <f>ROUND((QR193-MIN(QR$9:QR$497))/(MAX(QR$9:QR$497)-MIN(QR$9:QR$497))*100,0)</f>
        <v>41</v>
      </c>
      <c r="QY193" s="115">
        <f>ROUND((QS193-MIN(QS$9:QS$497))/(MAX(QS$9:QS$497)-MIN(QS$9:QS$497))*100,0)</f>
        <v>27</v>
      </c>
      <c r="QZ193" s="114">
        <f>RANK(QN193,QN$9:QN$497,0)</f>
        <v>233</v>
      </c>
      <c r="RA193" s="115">
        <f>RANK(QO193,QO$9:QO$497,0)</f>
        <v>302</v>
      </c>
      <c r="RB193" s="115">
        <f>RANK(QP193,QP$9:QP$497,0)</f>
        <v>318</v>
      </c>
      <c r="RC193" s="115">
        <f>RANK(QQ193,QQ$9:QQ$497,0)</f>
        <v>234</v>
      </c>
      <c r="RD193" s="115">
        <f>RANK(QR193,QR$9:QR$497,0)</f>
        <v>277</v>
      </c>
      <c r="RE193" s="115">
        <f>RANK(QS193,QS$9:QS$497,0)</f>
        <v>328</v>
      </c>
      <c r="RF193" s="122"/>
      <c r="RG193" s="115">
        <f>($RH$3*(IH193+IJ193)*100*100/MAX(EX$9:EX$497)*$RO$3) +($RH$3*(II193+IJ193)*100*100/MAX(EX$9:EX$497)*$RO$4) + ($RH$3*IK193*100*100/MAX(EX$9:EX$497)*0.098)</f>
        <v>10.470833333333333</v>
      </c>
      <c r="RH193" s="115">
        <f>($RH$4*IL193*100*100/MAX(EZ$9:EZ$497))*$RQ$3</f>
        <v>0</v>
      </c>
      <c r="RI193" s="115">
        <f>($RH$3*IM193*100*100/MAX(EY$9:EY$497))*$RQ$4</f>
        <v>0</v>
      </c>
      <c r="RJ193" s="115">
        <f>($RH$3*IN193*100*100/MAX(EX$9:EX$497))</f>
        <v>0</v>
      </c>
      <c r="RK193" s="115">
        <f>($RH$4*IO193*100*100/MAX(EZ$9:EZ$497))*$RQ$3</f>
        <v>0</v>
      </c>
      <c r="RL193" s="115">
        <f>(($RL$4*IP193*100*((100/MAX(EX$9:EX$497)+100/MAX(EZ$9:EZ$497))/2))+($RL$4*IQ193*100*((100/MAX(EX$9:EX$497)+100/MAX(EZ$9:EZ$497))/2))+($RL$4*IR193*100*((100/MAX(EX$9:EX$497)+100/MAX(EZ$9:EZ$497))/2))+($RL$4*IS193*100*((100/MAX(EX$9:EX$497)+100/MAX(EZ$9:EZ$497))/2))+($RL$4*IT193*100*((100/MAX(EX$9:EX$497)+100/MAX(EZ$9:EZ$497))/2))+($RL$4*IU193*100*((100/MAX(EX$9:EX$497)+100/MAX(EZ$9:EZ$497))/2))+($RL$4*IV193*100*((100/MAX(EX$9:EX$497)+100/MAX(EZ$9:EZ$497))/2))+($RL$4*IW193*100*((100/MAX(EX$9:EX$497)+100/MAX(EZ$9:EZ$497))/2)))*$RS$3</f>
        <v>0</v>
      </c>
      <c r="RM193" s="115">
        <f>(($RH$3*IX193*100*100/MAX(EX$9:EX$497))+($RH$3*IY193*100*100/MAX(EX$9:EX$497))+($RH$3*IZ193*100*100/MAX(EX$9:EX$497))+($RH$3*JA193*100*100/MAX(EX$9:EX$497))+($RH$3*JB193*100*100/MAX(EX$9:EX$497))+($RH$3*JC193*100*100/MAX(EX$9:EX$497))+($RH$3*JD193*100*100/MAX(EX$9:EX$497))+($RH$3*JE193*100*100/MAX(EX$9:EX$497)))*$RS$4</f>
        <v>0</v>
      </c>
      <c r="RN193" s="115">
        <f>(($RH$4*JF193*100*100/MAX(EZ$9:EZ$497)) + ($RH$4*JG193*100*100/MAX(EZ$9:EZ$497)) + ($RH$4*JH193*100*100/MAX(EZ$9:EZ$497)) + ($RH$4*JI193*100*100/MAX(EZ$9:EZ$497)) + ($RH$4*JJ193*100*100/MAX(EZ$9:EZ$497)) + ($RH$4*JK193*100*100/MAX(EZ$9:EZ$497)) + ($RH$4*JL193*100*100/MAX(EZ$9:EZ$497)) + ($RH$4*JM193*100*100/MAX(EZ$9:EZ$497)))*$RU$3</f>
        <v>0</v>
      </c>
      <c r="RO193" s="115">
        <f>(($RL$4*JN193*100*((100/MAX(EX$9:EX$497)+100/MAX(EZ$9:EZ$497))/2))+($RL$4*JO193*100*((100/MAX(EX$9:EX$497)+100/MAX(EZ$9:EZ$497))/2))+($RL$4*JP193*100*((100/MAX(EX$9:EX$497)+100/MAX(EZ$9:EZ$497))/2))+($RL$4*JQ193*100*((100/MAX(EX$9:EX$497)+100/MAX(EZ$9:EZ$497))/2))+($RL$4*JR193*100*((100/MAX(EX$9:EX$497)+100/MAX(EZ$9:EZ$497))/2))+($RL$4*JS193*100*((100/MAX(EX$9:EX$497)+100/MAX(EZ$9:EZ$497))/2))+($RL$4*JT193*100*((100/MAX(EX$9:EX$497)+100/MAX(EZ$9:EZ$497))/2))+($RL$4*JU193*100*((100/MAX(EX$9:EX$497)+100/MAX(EZ$9:EZ$497))/2))+($RL$4*JV193*100*((100/MAX(EX$9:EX$497)+100/MAX(EZ$9:EZ$497))/2))+($RL$4*JW193*100*((100/MAX(EX$9:EX$497)+100/MAX(EZ$9:EZ$497))/2))+($RL$4*JX193*100*((100/MAX(EX$9:EX$497)+100/MAX(EZ$9:EZ$497))/2))+($RL$4*JY193*100*((100/MAX(EX$9:EX$497)+100/MAX(EZ$9:EZ$497))/2))+($RL$4*JZ193*100*((100/MAX(EX$9:EX$497)+100/MAX(EZ$9:EZ$497))/2)))*$RW$3/2</f>
        <v>0</v>
      </c>
      <c r="RP193" s="119">
        <f>($RJ$3*KA193*100*100/MAX(FA$9:FA$497)) + ($RJ$3*KB193*100*100/MAX(FA$9:FA$497)/2) + ($RJ$3*KC193*100*100/MAX(FA$9:FA$497)/2) + ($RJ$3*KD193*100*100/MAX(FA$9:FA$497)/4) + ($RJ$3*KE193*100*100/MAX(FA$9:FA$497)/4)</f>
        <v>0</v>
      </c>
      <c r="RQ193" s="118">
        <f>($RL$4*KF193*100*((100/MAX(EX$9:EX$497)+100/MAX(EZ$9:EZ$497)))) * ($RO$3/2) + (($RL$4*KG193*100*((100/MAX(EX$9:EX$497)+100/MAX(EZ$9:EZ$497))))+($RL$4*KH193*100*((100/MAX(EX$9:EX$497)+100/MAX(EZ$9:EZ$497))))+($RL$4*KI193*100*((100/MAX(EX$9:EX$497)+100/MAX(EZ$9:EZ$497))))+($RL$4*KJ193*100*((100/MAX(EX$9:EX$497)+100/MAX(EZ$9:EZ$497))))+($RL$4*KK193*100*((100/MAX(EX$9:EX$497)+100/MAX(EZ$9:EZ$497))))+($RL$4*KL193*100*((100/MAX(EX$9:EX$497)+100/MAX(EZ$9:EZ$497))))+($RL$4*KM193*100*((100/MAX(EX$9:EX$497)+100/MAX(EZ$9:EZ$497))))+($RL$4*KN193*100*((100/MAX(EX$9:EX$497)+100/MAX(EZ$9:EZ$497))))+($RL$4*KO193*100*((100/MAX(EX$9:EX$497)+100/MAX(EZ$9:EZ$497))))+($RL$4*KP193*100*((100/MAX(EX$9:EX$497)+100/MAX(EZ$9:EZ$497))))+($RL$4*KQ193*100*((100/MAX(EX$9:EX$497)+100/MAX(EZ$9:EZ$497))))+($RL$4*KR193*100*((100/MAX(EX$9:EX$497)+100/MAX(EZ$9:EZ$497))))+($RL$4*KS193*100*((100/MAX(EX$9:EX$497)+100/MAX(EZ$9:EZ$497))))+($RL$4*KV193*100*((100/MAX(EX$9:EX$497)+100/MAX(EZ$9:EZ$497))))) * (($RO$3+$RO$4)/6)</f>
        <v>0</v>
      </c>
      <c r="RR193" s="115">
        <f>(($RL$4*KW193*100*((100/MAX(EX$9:EX$497)+100/MAX(EZ$9:EZ$497))))) * ($RO$3/2) + (($RL$4*KX193*100*((100/MAX(EX$9:EX$497)+100/MAX(EZ$9:EZ$497))))+($RL$4*KY193*100*((100/MAX(EX$9:EX$497)+100/MAX(EZ$9:EZ$497))))+($RL$4*KZ193*100*((100/MAX(EX$9:EX$497)+100/MAX(EZ$9:EZ$497))))+($RL$4*LA193*100*((100/MAX(EX$9:EX$497)+100/MAX(EZ$9:EZ$497))))+($RL$4*LB193*100*((100/MAX(EX$9:EX$497)+100/MAX(EZ$9:EZ$497))))+($RL$4*LC193*100*((100/MAX(EX$9:EX$497)+100/MAX(EZ$9:EZ$497))))) * (($RO$3+$RO$4)/6)</f>
        <v>0</v>
      </c>
      <c r="RS193" s="119">
        <f>(($RL$4*LD193*100*((100/MAX(EX$9:EX$497)+100/MAX(EZ$9:EZ$497))))+($RL$4*LE193*100*((100/MAX(EX$9:EX$497)+100/MAX(EZ$9:EZ$497))))) * (($RO$3+$RO$4)/6)</f>
        <v>0</v>
      </c>
      <c r="RT193" s="118">
        <f>($RJ$4*LH193*100*(100/MAX(EV$9:EV$497)))+($RJ$4*LI193*100*(100/MAX(EV$9:EV$497)))</f>
        <v>0</v>
      </c>
      <c r="RU193" s="119">
        <f>($RJ$4*LJ193*(100/MAX(EV$9:EV$497)))/2 + ($RL$3*LK193*(100/MAX(EW$9:EW$497))) + ($RJ$4*LL193*(100/MAX(EV$9:EV$497)))/4 + ($RL$3*LM193*(100/MAX(EW$9:EW$497)))</f>
        <v>0</v>
      </c>
      <c r="RV193" s="118">
        <f>($RJ$4*LN193*100*100/MAX(EV$9:EV$497)/2)+($RJ$4*LO193*100*100/MAX(EV$9:EV$497)/2)+($RJ$4*LP193*100*100/MAX(EV$9:EV$497))+($RJ$4*LQ193*100*100/MAX(EV$9:EV$497))+($RJ$4*LR193*100*100/MAX(EV$9:EV$497))</f>
        <v>0</v>
      </c>
      <c r="RW193" s="115">
        <f>($RJ$4*LS193*100*100/MAX(EV$9:EV$497)) + (($RJ$4*LT193*100*100/MAX(EV$9:EV$497))+($RJ$4*LU193*100*100/MAX(EV$9:EV$497))+($RJ$4*LV193*100*100/MAX(EV$9:EV$497))+($RJ$4*LW193*100*100/MAX(EV$9:EV$497))+($RJ$4*LX193*100*100/MAX(EV$9:EV$497))+($RJ$4*LY193*100*100/MAX(EV$9:EV$497))+($RJ$4*LZ193*100*100/MAX(EV$9:EV$497))+($RJ$4*MA193*100*100/MAX(EV$9:EV$497)))/2</f>
        <v>0</v>
      </c>
      <c r="RX193" s="119">
        <f>($RJ$4*MB193*100*100/MAX(EV$9:EV$497))+($RJ$4*MC193*100*100/MAX(EV$9:EV$497))+($RJ$4*MD193*100*100/MAX(EV$9:EV$497))+($RJ$4*ME193*100*100/MAX(EV$9:EV$497))+($RJ$4*MF193*100*100/MAX(EV$9:EV$497))+($RJ$4*MG193*100*100/MAX(EV$9:EV$497))+($RJ$4*MH193*100*100/MAX(EV$9:EV$497))+($RJ$4*MI193*100*100/MAX(EV$9:EV$497))+($RJ$4*MJ193*100*100/MAX(EV$9:EV$497))+($RJ$4*MK193*100*100/MAX(EV$9:EV$497))+($RJ$4*ML193*100*100/MAX(EV$9:EV$497))+($RJ$4*MM193*100*100/MAX(EV$9:EV$497))+($RJ$4*MN193*100*100/MAX(EV$9:EV$497))</f>
        <v>0</v>
      </c>
      <c r="RY193" s="118">
        <f>($RJ$4*MQ193*100*100/MAX(EV$9:EV$497))/2 + (($RJ$4*MR193*100*100/MAX(EV$9:EV$497))+($RJ$4*MS193*100*100/MAX(EV$9:EV$497))+($RJ$4*MT193*100*100/MAX(EV$9:EV$497))+($RJ$4*MU193*100*100/MAX(EV$9:EV$497))+($RJ$4*MV193*100*100/MAX(EV$9:EV$497))+($RJ$4*MW193*100*100/MAX(EV$9:EV$497))+($RJ$4*MX193*100*100/MAX(EV$9:EV$497))+($RJ$4*MY193*100*100/MAX(EV$9:EV$497))+($RJ$4*MZ193*100*100/MAX(EV$9:EV$497))+($RJ$4*NA193*100*100/MAX(EV$9:EV$497))+($RJ$4*NB193*100*100/MAX(EV$9:EV$497))+($RJ$4*NC193*100*100/MAX(EV$9:EV$497))+($RJ$4*ND193*100*100/MAX(EV$9:EV$497))+($RJ$4*NG193*100*100/MAX(EV$9:EV$497)))/4</f>
        <v>2.9494382022471917</v>
      </c>
      <c r="RZ193" s="115">
        <f>($RJ$4*NH193*100*100/MAX(EV$9:EV$497))/2 + (($RJ$4*NI193*100*100/MAX(EV$9:EV$497))+($RJ$4*NJ193*100*100/MAX(EV$9:EV$497))+($RJ$4*NK193*100*100/MAX(EV$9:EV$497))+($RJ$4*NL193*100*100/MAX(EV$9:EV$497))+($RJ$4*NM193*100*100/MAX(EV$9:EV$497))+($RJ$4*NN193*100*100/MAX(EV$9:EV$497)))/4</f>
        <v>0</v>
      </c>
      <c r="SA193" s="117">
        <f>(($RJ$4*NO193*100*100/MAX(EV$9:EV$497))+($RJ$4*NP193*100*100/MAX(EV$9:EV$497)))/4</f>
        <v>2.106741573033708</v>
      </c>
      <c r="SB193" s="118">
        <f t="shared" si="341"/>
        <v>15.527013108614234</v>
      </c>
      <c r="SC193" s="115">
        <f t="shared" si="342"/>
        <v>11.482069288389512</v>
      </c>
      <c r="SD193" s="115">
        <f t="shared" si="343"/>
        <v>1.2640449438202248</v>
      </c>
      <c r="SE193" s="115">
        <f t="shared" si="344"/>
        <v>11.482069288389512</v>
      </c>
      <c r="SF193" s="115">
        <f t="shared" si="345"/>
        <v>1.2640449438202248</v>
      </c>
      <c r="SG193" s="115">
        <f t="shared" si="346"/>
        <v>5.0561797752808992</v>
      </c>
      <c r="SH193" s="115">
        <f>ROUND(SB193/MAX(SB$9:SB$497)*100,0)</f>
        <v>20</v>
      </c>
      <c r="SI193" s="115">
        <f>ROUND(SC193/MAX(SC$9:SC$497)*100,0)</f>
        <v>17</v>
      </c>
      <c r="SJ193" s="115">
        <f>ROUND(SD193/MAX(SD$9:SD$497)*100,0)</f>
        <v>2</v>
      </c>
      <c r="SK193" s="115">
        <f>ROUND(SE193/MAX(SE$9:SE$497)*100,0)</f>
        <v>9</v>
      </c>
      <c r="SL193" s="115">
        <f>ROUND(SF193/MAX(SF$9:SF$497)*100,0)</f>
        <v>3</v>
      </c>
      <c r="SM193" s="121">
        <f>ROUND(SG193/MAX(SG$9:SG$497)*100,0)</f>
        <v>5</v>
      </c>
      <c r="SN193" s="115">
        <f>ROUND(AVERAGEIF($ES$9:$ES$497,$ES193,SH$9:SH$497),0)</f>
        <v>26</v>
      </c>
      <c r="SO193" s="115">
        <f>ROUND(AVERAGEIF($ES$9:$ES$497,$ES193,SI$9:SI$497),0)</f>
        <v>26</v>
      </c>
      <c r="SP193" s="115">
        <f>ROUND(AVERAGEIF($ES$9:$ES$497,$ES193,SJ$9:SJ$497),0)</f>
        <v>3</v>
      </c>
      <c r="SQ193" s="115">
        <f>ROUND(AVERAGEIF($ES$9:$ES$497,$ES193,SK$9:SK$497),0)</f>
        <v>21</v>
      </c>
      <c r="SR193" s="115">
        <f>ROUND(AVERAGEIF($ES$9:$ES$497,$ES193,SL$9:SL$497),0)</f>
        <v>5</v>
      </c>
      <c r="SS193" s="121">
        <f>ROUND(AVERAGEIF($ES$9:$ES$497,$ES193,SM$9:SM$497),0)</f>
        <v>5</v>
      </c>
      <c r="ST193" s="114">
        <f>RANK(SB193,SB$9:SB$497,0)</f>
        <v>205</v>
      </c>
      <c r="SU193" s="115">
        <f>RANK(SC193,SC$9:SC$497,0)</f>
        <v>156</v>
      </c>
      <c r="SV193" s="115">
        <f>RANK(SD193,SD$9:SD$497,0)</f>
        <v>212</v>
      </c>
      <c r="SW193" s="115">
        <f>RANK(SE193,SE$9:SE$497,0)</f>
        <v>161</v>
      </c>
      <c r="SX193" s="115">
        <f>RANK(SF193,SF$9:SF$497,0)</f>
        <v>195</v>
      </c>
      <c r="SY193" s="115">
        <f>RANK(SG193,SG$9:SG$497,0)</f>
        <v>168</v>
      </c>
      <c r="SZ193" s="115">
        <f>COUNTIFS(SB$9:SB$497,"&gt;"&amp;SB193,$ES$9:$ES$497,$ES193)+1</f>
        <v>46</v>
      </c>
      <c r="TA193" s="115">
        <f>COUNTIFS(SC$9:SC$497,"&gt;"&amp;SC193,$ES$9:$ES$497,$ES193)+1</f>
        <v>52</v>
      </c>
      <c r="TB193" s="115">
        <f>COUNTIFS(SD$9:SD$497,"&gt;"&amp;SD193,$ES$9:$ES$497,$ES193)+1</f>
        <v>40</v>
      </c>
      <c r="TC193" s="115">
        <f>COUNTIFS(SE$9:SE$497,"&gt;"&amp;SE193,$ES$9:$ES$497,$ES193)+1</f>
        <v>52</v>
      </c>
      <c r="TD193" s="115">
        <f>COUNTIFS(SF$9:SF$497,"&gt;"&amp;SF193,$ES$9:$ES$497,$ES193)+1</f>
        <v>40</v>
      </c>
      <c r="TE193" s="117">
        <f>COUNTIFS(SG$9:SG$497,"&gt;"&amp;SG193,$ES$9:$ES$497,$ES193)+1</f>
        <v>27</v>
      </c>
      <c r="TF193" s="118">
        <f t="shared" si="347"/>
        <v>67</v>
      </c>
      <c r="TG193" s="115">
        <f t="shared" si="348"/>
        <v>63</v>
      </c>
      <c r="TH193" s="115">
        <f t="shared" si="349"/>
        <v>39</v>
      </c>
      <c r="TI193" s="115">
        <f t="shared" si="350"/>
        <v>53</v>
      </c>
      <c r="TJ193" s="115">
        <f t="shared" si="351"/>
        <v>47</v>
      </c>
      <c r="TK193" s="115">
        <f t="shared" si="352"/>
        <v>52</v>
      </c>
      <c r="TL193" s="117">
        <f t="shared" si="353"/>
        <v>45</v>
      </c>
      <c r="TM193" s="118">
        <f>ROUND(TF193/MAX(TF$9:TF$497)*100,0)</f>
        <v>37</v>
      </c>
      <c r="TN193" s="115">
        <f>ROUND(TG193/MAX(TG$9:TG$497)*100,0)</f>
        <v>35</v>
      </c>
      <c r="TO193" s="115">
        <f>ROUND(TH193/MAX(TH$9:TH$497)*100,0)</f>
        <v>21</v>
      </c>
      <c r="TP193" s="115">
        <f>ROUND(TI193/MAX(TI$9:TI$497)*100,0)</f>
        <v>29</v>
      </c>
      <c r="TQ193" s="115">
        <f>ROUND(TJ193/MAX(TJ$9:TJ$497)*100,0)</f>
        <v>24</v>
      </c>
      <c r="TR193" s="115">
        <f>ROUND(TK193/MAX(TK$9:TK$497)*100,0)</f>
        <v>27</v>
      </c>
      <c r="TS193" s="119">
        <f>ROUND(TL193/MAX(TL$9:TL$497)*100,0)</f>
        <v>23</v>
      </c>
      <c r="TT193" s="120">
        <f>RANK(TM193,TM$9:TM$497,0)</f>
        <v>244</v>
      </c>
      <c r="TU193" s="115">
        <f>RANK(TN193,TN$9:TN$497,0)</f>
        <v>171</v>
      </c>
      <c r="TV193" s="115">
        <f>RANK(TO193,TO$9:TO$497,0)</f>
        <v>252</v>
      </c>
      <c r="TW193" s="115">
        <f>RANK(TP193,TP$9:TP$497,0)</f>
        <v>227</v>
      </c>
      <c r="TX193" s="115">
        <f>RANK(TQ193,TQ$9:TQ$497,0)</f>
        <v>214</v>
      </c>
      <c r="TY193" s="115">
        <f>RANK(TR193,TR$9:TR$497,0)</f>
        <v>217</v>
      </c>
      <c r="TZ193" s="121">
        <f>RANK(TS193,TS$9:TS$497,0)</f>
        <v>231</v>
      </c>
      <c r="UA193" s="132"/>
      <c r="UB193" s="7" t="s">
        <v>1</v>
      </c>
    </row>
    <row r="194" spans="1:548" x14ac:dyDescent="0.15">
      <c r="A194" s="183">
        <v>186</v>
      </c>
      <c r="B194" s="203" t="s">
        <v>1001</v>
      </c>
      <c r="C194" s="63"/>
      <c r="D194" s="63"/>
      <c r="E194" s="64" t="s">
        <v>518</v>
      </c>
      <c r="F194" s="65">
        <v>62</v>
      </c>
      <c r="G194" s="65" t="s">
        <v>908</v>
      </c>
      <c r="H194" s="65" t="s">
        <v>922</v>
      </c>
      <c r="I194" s="66" t="s">
        <v>521</v>
      </c>
      <c r="J194" s="67" t="s">
        <v>521</v>
      </c>
      <c r="K194" s="67" t="s">
        <v>521</v>
      </c>
      <c r="L194" s="67" t="s">
        <v>521</v>
      </c>
      <c r="M194" s="67" t="s">
        <v>521</v>
      </c>
      <c r="N194" s="67" t="s">
        <v>521</v>
      </c>
      <c r="O194" s="67" t="s">
        <v>521</v>
      </c>
      <c r="P194" s="67" t="s">
        <v>521</v>
      </c>
      <c r="Q194" s="67" t="s">
        <v>521</v>
      </c>
      <c r="R194" s="68" t="s">
        <v>521</v>
      </c>
      <c r="S194" s="69" t="s">
        <v>521</v>
      </c>
      <c r="T194" s="67" t="s">
        <v>521</v>
      </c>
      <c r="U194" s="67" t="s">
        <v>521</v>
      </c>
      <c r="V194" s="67" t="s">
        <v>521</v>
      </c>
      <c r="W194" s="67" t="s">
        <v>521</v>
      </c>
      <c r="X194" s="67" t="s">
        <v>521</v>
      </c>
      <c r="Y194" s="67" t="s">
        <v>521</v>
      </c>
      <c r="Z194" s="67" t="s">
        <v>521</v>
      </c>
      <c r="AA194" s="67" t="s">
        <v>521</v>
      </c>
      <c r="AB194" s="68" t="s">
        <v>521</v>
      </c>
      <c r="AC194" s="69" t="s">
        <v>521</v>
      </c>
      <c r="AD194" s="67" t="s">
        <v>521</v>
      </c>
      <c r="AE194" s="67" t="s">
        <v>521</v>
      </c>
      <c r="AF194" s="67" t="s">
        <v>521</v>
      </c>
      <c r="AG194" s="67" t="s">
        <v>521</v>
      </c>
      <c r="AH194" s="67" t="s">
        <v>521</v>
      </c>
      <c r="AI194" s="67" t="s">
        <v>521</v>
      </c>
      <c r="AJ194" s="67" t="s">
        <v>521</v>
      </c>
      <c r="AK194" s="67" t="s">
        <v>521</v>
      </c>
      <c r="AL194" s="68" t="s">
        <v>521</v>
      </c>
      <c r="AM194" s="69" t="s">
        <v>521</v>
      </c>
      <c r="AN194" s="67" t="s">
        <v>521</v>
      </c>
      <c r="AO194" s="67" t="s">
        <v>521</v>
      </c>
      <c r="AP194" s="67" t="s">
        <v>521</v>
      </c>
      <c r="AQ194" s="67" t="s">
        <v>521</v>
      </c>
      <c r="AR194" s="67" t="s">
        <v>521</v>
      </c>
      <c r="AS194" s="67" t="s">
        <v>521</v>
      </c>
      <c r="AT194" s="67" t="s">
        <v>521</v>
      </c>
      <c r="AU194" s="67" t="s">
        <v>521</v>
      </c>
      <c r="AV194" s="68" t="s">
        <v>521</v>
      </c>
      <c r="AW194" s="69" t="s">
        <v>521</v>
      </c>
      <c r="AX194" s="67" t="s">
        <v>521</v>
      </c>
      <c r="AY194" s="67" t="s">
        <v>521</v>
      </c>
      <c r="AZ194" s="67" t="s">
        <v>521</v>
      </c>
      <c r="BA194" s="67" t="s">
        <v>521</v>
      </c>
      <c r="BB194" s="67" t="s">
        <v>521</v>
      </c>
      <c r="BC194" s="67" t="s">
        <v>521</v>
      </c>
      <c r="BD194" s="67" t="s">
        <v>521</v>
      </c>
      <c r="BE194" s="67" t="s">
        <v>521</v>
      </c>
      <c r="BF194" s="68" t="s">
        <v>521</v>
      </c>
      <c r="BG194" s="69" t="s">
        <v>521</v>
      </c>
      <c r="BH194" s="67" t="s">
        <v>521</v>
      </c>
      <c r="BI194" s="67" t="s">
        <v>521</v>
      </c>
      <c r="BJ194" s="67" t="s">
        <v>521</v>
      </c>
      <c r="BK194" s="67" t="s">
        <v>521</v>
      </c>
      <c r="BL194" s="67" t="s">
        <v>521</v>
      </c>
      <c r="BM194" s="67" t="s">
        <v>521</v>
      </c>
      <c r="BN194" s="67" t="s">
        <v>521</v>
      </c>
      <c r="BO194" s="67" t="s">
        <v>521</v>
      </c>
      <c r="BP194" s="68" t="s">
        <v>521</v>
      </c>
      <c r="BQ194" s="70" t="s">
        <v>521</v>
      </c>
      <c r="BR194" s="67" t="s">
        <v>521</v>
      </c>
      <c r="BS194" s="67" t="s">
        <v>521</v>
      </c>
      <c r="BT194" s="67" t="s">
        <v>521</v>
      </c>
      <c r="BU194" s="67" t="s">
        <v>521</v>
      </c>
      <c r="BV194" s="67" t="s">
        <v>521</v>
      </c>
      <c r="BW194" s="67" t="s">
        <v>521</v>
      </c>
      <c r="BX194" s="67" t="s">
        <v>521</v>
      </c>
      <c r="BY194" s="67" t="s">
        <v>521</v>
      </c>
      <c r="BZ194" s="68" t="s">
        <v>521</v>
      </c>
      <c r="CA194" s="69" t="s">
        <v>521</v>
      </c>
      <c r="CB194" s="67" t="s">
        <v>521</v>
      </c>
      <c r="CC194" s="67" t="s">
        <v>521</v>
      </c>
      <c r="CD194" s="67" t="s">
        <v>521</v>
      </c>
      <c r="CE194" s="67" t="s">
        <v>521</v>
      </c>
      <c r="CF194" s="67" t="s">
        <v>521</v>
      </c>
      <c r="CG194" s="67" t="s">
        <v>521</v>
      </c>
      <c r="CH194" s="67" t="s">
        <v>521</v>
      </c>
      <c r="CI194" s="67" t="s">
        <v>521</v>
      </c>
      <c r="CJ194" s="68" t="s">
        <v>521</v>
      </c>
      <c r="CK194" s="69" t="s">
        <v>521</v>
      </c>
      <c r="CL194" s="67" t="s">
        <v>521</v>
      </c>
      <c r="CM194" s="67" t="s">
        <v>521</v>
      </c>
      <c r="CN194" s="67" t="s">
        <v>521</v>
      </c>
      <c r="CO194" s="67" t="s">
        <v>521</v>
      </c>
      <c r="CP194" s="67" t="s">
        <v>521</v>
      </c>
      <c r="CQ194" s="67" t="s">
        <v>521</v>
      </c>
      <c r="CR194" s="67" t="s">
        <v>521</v>
      </c>
      <c r="CS194" s="67" t="s">
        <v>521</v>
      </c>
      <c r="CT194" s="68" t="s">
        <v>521</v>
      </c>
      <c r="CU194" s="69" t="s">
        <v>521</v>
      </c>
      <c r="CV194" s="67" t="s">
        <v>521</v>
      </c>
      <c r="CW194" s="67" t="s">
        <v>521</v>
      </c>
      <c r="CX194" s="67" t="s">
        <v>521</v>
      </c>
      <c r="CY194" s="67" t="s">
        <v>521</v>
      </c>
      <c r="CZ194" s="67" t="s">
        <v>521</v>
      </c>
      <c r="DA194" s="67" t="s">
        <v>521</v>
      </c>
      <c r="DB194" s="67" t="s">
        <v>521</v>
      </c>
      <c r="DC194" s="67" t="s">
        <v>521</v>
      </c>
      <c r="DD194" s="68" t="s">
        <v>521</v>
      </c>
      <c r="DE194" s="69" t="s">
        <v>521</v>
      </c>
      <c r="DF194" s="71" t="s">
        <v>521</v>
      </c>
      <c r="DG194" s="67" t="s">
        <v>521</v>
      </c>
      <c r="DH194" s="67" t="s">
        <v>521</v>
      </c>
      <c r="DI194" s="67" t="s">
        <v>521</v>
      </c>
      <c r="DJ194" s="67" t="s">
        <v>521</v>
      </c>
      <c r="DK194" s="67" t="s">
        <v>521</v>
      </c>
      <c r="DL194" s="67" t="s">
        <v>521</v>
      </c>
      <c r="DM194" s="67" t="s">
        <v>521</v>
      </c>
      <c r="DN194" s="68" t="s">
        <v>521</v>
      </c>
      <c r="DO194" s="70" t="s">
        <v>521</v>
      </c>
      <c r="DP194" s="71" t="s">
        <v>521</v>
      </c>
      <c r="DQ194" s="67" t="s">
        <v>521</v>
      </c>
      <c r="DR194" s="67" t="s">
        <v>521</v>
      </c>
      <c r="DS194" s="67" t="s">
        <v>521</v>
      </c>
      <c r="DT194" s="67" t="s">
        <v>521</v>
      </c>
      <c r="DU194" s="67" t="s">
        <v>521</v>
      </c>
      <c r="DV194" s="67" t="s">
        <v>521</v>
      </c>
      <c r="DW194" s="67" t="s">
        <v>521</v>
      </c>
      <c r="DX194" s="72" t="s">
        <v>521</v>
      </c>
      <c r="DY194" s="73" t="s">
        <v>522</v>
      </c>
      <c r="DZ194" s="74">
        <v>5</v>
      </c>
      <c r="EA194" s="74">
        <v>5</v>
      </c>
      <c r="EB194" s="74">
        <v>5</v>
      </c>
      <c r="EC194" s="75">
        <v>5</v>
      </c>
      <c r="ED194" s="76" t="s">
        <v>522</v>
      </c>
      <c r="EE194" s="74">
        <f t="shared" si="303"/>
        <v>5</v>
      </c>
      <c r="EF194" s="74">
        <f t="shared" si="304"/>
        <v>25</v>
      </c>
      <c r="EG194" s="74">
        <f t="shared" si="305"/>
        <v>125</v>
      </c>
      <c r="EH194" s="77">
        <f t="shared" si="306"/>
        <v>625</v>
      </c>
      <c r="EI194" s="73">
        <v>30</v>
      </c>
      <c r="EJ194" s="74">
        <v>150</v>
      </c>
      <c r="EK194" s="74">
        <v>900</v>
      </c>
      <c r="EL194" s="74">
        <v>3000</v>
      </c>
      <c r="EM194" s="75">
        <v>15000</v>
      </c>
      <c r="EN194" s="78">
        <v>1</v>
      </c>
      <c r="EO194" s="79">
        <f t="shared" si="307"/>
        <v>1</v>
      </c>
      <c r="EP194" s="79">
        <f t="shared" si="308"/>
        <v>1.2</v>
      </c>
      <c r="EQ194" s="79">
        <f t="shared" si="309"/>
        <v>0.8</v>
      </c>
      <c r="ER194" s="80">
        <f t="shared" si="310"/>
        <v>0.8</v>
      </c>
      <c r="ES194" s="128" t="s">
        <v>532</v>
      </c>
      <c r="ET194" s="82"/>
      <c r="EU194" s="83">
        <v>4</v>
      </c>
      <c r="EV194" s="73">
        <v>78</v>
      </c>
      <c r="EW194" s="74">
        <v>78</v>
      </c>
      <c r="EX194" s="74">
        <v>37</v>
      </c>
      <c r="EY194" s="74">
        <v>41</v>
      </c>
      <c r="EZ194" s="74">
        <v>26</v>
      </c>
      <c r="FA194" s="74">
        <v>59</v>
      </c>
      <c r="FB194" s="74">
        <v>39</v>
      </c>
      <c r="FC194" s="74">
        <v>35</v>
      </c>
      <c r="FD194" s="74">
        <f t="shared" si="311"/>
        <v>63</v>
      </c>
      <c r="FE194" s="84">
        <f t="shared" si="312"/>
        <v>72</v>
      </c>
      <c r="FF194" s="73">
        <f>RANK(EV194,$EV$9:$EV$497,0)</f>
        <v>167</v>
      </c>
      <c r="FG194" s="74">
        <f>RANK(EW194,$EW$9:$EW$497,0)</f>
        <v>58</v>
      </c>
      <c r="FH194" s="74">
        <f>RANK(EX194,$EX$9:$EX$497,0)</f>
        <v>189</v>
      </c>
      <c r="FI194" s="74">
        <f>RANK(EY194,$EY$9:$EY$497,0)</f>
        <v>172</v>
      </c>
      <c r="FJ194" s="74">
        <f>RANK(EZ194,$EZ$9:$EZ$497,0)</f>
        <v>150</v>
      </c>
      <c r="FK194" s="74">
        <f>RANK(FA194,$FA$9:$FA$497,0)</f>
        <v>32</v>
      </c>
      <c r="FL194" s="74">
        <f>RANK(FB194,$FB$9:$FB$497,0)</f>
        <v>214</v>
      </c>
      <c r="FM194" s="74">
        <f>RANK(FC194,$FC$9:$FC$497,0)</f>
        <v>245</v>
      </c>
      <c r="FN194" s="74">
        <f>RANK(FD194,$FD$9:$FD$497,0)</f>
        <v>236</v>
      </c>
      <c r="FO194" s="84">
        <f>RANK(FE194,$FE$9:$FE$497,0)</f>
        <v>238</v>
      </c>
      <c r="FP194" s="73">
        <f>COUNTIFS($EV$9:$EV$497,"&gt;"&amp;EV194,$ES$9:$ES$497,ES194)+1</f>
        <v>20</v>
      </c>
      <c r="FQ194" s="74">
        <f>COUNTIFS($EW$9:$EW$497,"&gt;"&amp;EW194,$ES$9:$ES$497,ES194)+1</f>
        <v>15</v>
      </c>
      <c r="FR194" s="74">
        <f>COUNTIFS($EX$9:$EX$497,"&gt;"&amp;EX194,$ES$9:$ES$497,ES194)+1</f>
        <v>7</v>
      </c>
      <c r="FS194" s="74">
        <f>COUNTIFS($EY$9:$EY$497,"&gt;"&amp;EY194,$ES$9:$ES$497,ES194)+1</f>
        <v>18</v>
      </c>
      <c r="FT194" s="74">
        <f>COUNTIFS($EZ$9:$EZ$497,"&gt;"&amp;EZ194,$ES$9:$ES$497,ES194)+1</f>
        <v>28</v>
      </c>
      <c r="FU194" s="74">
        <f>COUNTIFS($FA$9:$FA$497,"&gt;"&amp;FA194,$ES$9:$ES$497,ES194)+1</f>
        <v>28</v>
      </c>
      <c r="FV194" s="74">
        <f>COUNTIFS($FB$9:$FB$497,"&gt;"&amp;FB194,$ES$9:$ES$497,ES194)+1</f>
        <v>17</v>
      </c>
      <c r="FW194" s="74">
        <f>COUNTIFS($FC$9:$FC$497,"&gt;"&amp;FC194,$ES$9:$ES$497,ES194)+1</f>
        <v>12</v>
      </c>
      <c r="FX194" s="74">
        <f>COUNTIFS($FD$9:$FD$497,"&gt;"&amp;FD194,$ES$9:$ES$497,ES194)+1</f>
        <v>21</v>
      </c>
      <c r="FY194" s="84">
        <f>COUNTIFS($FE$9:$FE$497,"&gt;"&amp;FE194,$ES$9:$ES$497,ES194)+1</f>
        <v>8</v>
      </c>
      <c r="FZ194" s="85">
        <f t="shared" si="313"/>
        <v>1.26</v>
      </c>
      <c r="GA194" s="86">
        <f t="shared" si="314"/>
        <v>1.26</v>
      </c>
      <c r="GB194" s="86">
        <f t="shared" si="315"/>
        <v>0.6</v>
      </c>
      <c r="GC194" s="86">
        <f t="shared" si="316"/>
        <v>0.66</v>
      </c>
      <c r="GD194" s="86">
        <f t="shared" si="317"/>
        <v>0.42</v>
      </c>
      <c r="GE194" s="86">
        <f t="shared" si="318"/>
        <v>0.95</v>
      </c>
      <c r="GF194" s="86">
        <f t="shared" si="319"/>
        <v>0.63</v>
      </c>
      <c r="GG194" s="86">
        <f t="shared" si="320"/>
        <v>0.56000000000000005</v>
      </c>
      <c r="GH194" s="86">
        <f t="shared" si="321"/>
        <v>1.02</v>
      </c>
      <c r="GI194" s="87">
        <f t="shared" si="322"/>
        <v>1.1599999999999999</v>
      </c>
      <c r="GJ194" s="85">
        <f>ROUND(((FZ194-AVERAGE(FZ$9:FZ$497))/STDEVP(FZ$9:FZ$497)*10+50),2)</f>
        <v>61.42</v>
      </c>
      <c r="GK194" s="86">
        <f>ROUND(((GA194-AVERAGE(GA$9:GA$497))/STDEVP(GA$9:GA$497)*10+50),2)</f>
        <v>67.02</v>
      </c>
      <c r="GL194" s="86">
        <f>ROUND(((GB194-AVERAGE(GB$9:GB$497))/STDEVP(GB$9:GB$497)*10+50),2)</f>
        <v>50.64</v>
      </c>
      <c r="GM194" s="86">
        <f>ROUND(((GC194-AVERAGE(GC$9:GC$497))/STDEVP(GC$9:GC$497)*10+50),2)</f>
        <v>56.71</v>
      </c>
      <c r="GN194" s="86">
        <f>ROUND(((GD194-AVERAGE(GD$9:GD$497))/STDEVP(GD$9:GD$497)*10+50),2)</f>
        <v>50.95</v>
      </c>
      <c r="GO194" s="86">
        <f>ROUND(((GE194-AVERAGE(GE$9:GE$497))/STDEVP(GE$9:GE$497)*10+50),2)</f>
        <v>71.84</v>
      </c>
      <c r="GP194" s="86">
        <f>ROUND(((GF194-AVERAGE(GF$9:GF$497))/STDEVP(GF$9:GF$497)*10+50),2)</f>
        <v>49.85</v>
      </c>
      <c r="GQ194" s="86">
        <f>ROUND(((GG194-AVERAGE(GG$9:GG$497))/STDEVP(GG$9:GG$497)*10+50),2)</f>
        <v>47.78</v>
      </c>
      <c r="GR194" s="86">
        <f>ROUND(((GH194-AVERAGE(GH$9:GH$497))/STDEVP(GH$9:GH$497)*10+50),2)</f>
        <v>51.65</v>
      </c>
      <c r="GS194" s="87">
        <f>ROUND(((GI194-AVERAGE(GI$9:GI$497))/STDEVP(GI$9:GI$497)*10+50),2)</f>
        <v>48.87</v>
      </c>
      <c r="GT194" s="73">
        <f>RANK(GJ194,$GJ$9:$GJ$497,0)</f>
        <v>58</v>
      </c>
      <c r="GU194" s="74">
        <f>RANK(GK194,$GK$9:$GK$497,0)</f>
        <v>29</v>
      </c>
      <c r="GV194" s="74">
        <f>RANK(GL194,$GL$9:$GL$497,0)</f>
        <v>183</v>
      </c>
      <c r="GW194" s="74">
        <f>RANK(GM194,$GM$9:$GM$497,0)</f>
        <v>82</v>
      </c>
      <c r="GX194" s="74">
        <f>RANK(GN194,$GN$9:$GN$497,0)</f>
        <v>118</v>
      </c>
      <c r="GY194" s="74">
        <f>RANK(GO194,$GO$9:$GO$497,0)</f>
        <v>24</v>
      </c>
      <c r="GZ194" s="74">
        <f>RANK(GP194,$GP$9:$GP$497,0)</f>
        <v>217</v>
      </c>
      <c r="HA194" s="74">
        <f>RANK(GQ194,$GQ$9:$GQ$497,0)</f>
        <v>248</v>
      </c>
      <c r="HB194" s="74">
        <f>RANK(GR194,$GR$9:$GR$497,0)</f>
        <v>156</v>
      </c>
      <c r="HC194" s="84">
        <f>RANK(GS194,$GS$9:$GS$497,0)</f>
        <v>209</v>
      </c>
      <c r="HD194" s="85">
        <f>ROUND(AVERAGEIF($ES$9:$ES$497,$ES194,$FZ$9:$FZ$497),2)</f>
        <v>0.93</v>
      </c>
      <c r="HE194" s="86">
        <f>ROUND(AVERAGEIF($ES$9:$ES$497,$ES194,$GA$9:$GA$497),2)</f>
        <v>0.96</v>
      </c>
      <c r="HF194" s="86">
        <f>ROUND(AVERAGEIF($ES$9:$ES$497,$ES194,$GB$9:$GB$497),2)</f>
        <v>0.41</v>
      </c>
      <c r="HG194" s="86">
        <f>ROUND(AVERAGEIF($ES$9:$ES$497,$ES194,$GC$9:$GC$497),2)</f>
        <v>0.46</v>
      </c>
      <c r="HH194" s="86">
        <f>ROUND(AVERAGEIF($ES$9:$ES$497,$ES194,$GD$9:$GD$497),2)</f>
        <v>0.38</v>
      </c>
      <c r="HI194" s="86">
        <f>ROUND(AVERAGEIF($ES$9:$ES$497,$ES194,$GE$9:$GE$497),2)</f>
        <v>0.85</v>
      </c>
      <c r="HJ194" s="86">
        <f>ROUND(AVERAGEIF($ES$9:$ES$497,$ES194,$GF$9:$GF$497),2)</f>
        <v>0.44</v>
      </c>
      <c r="HK194" s="86">
        <f>ROUND(AVERAGEIF($ES$9:$ES$497,$ES194,$GG$9:$GG$497),2)</f>
        <v>0.42</v>
      </c>
      <c r="HL194" s="86">
        <f>ROUND(AVERAGEIF($ES$9:$ES$497,$ES194,$GH$9:$GH$497),2)</f>
        <v>0.8</v>
      </c>
      <c r="HM194" s="87">
        <f>ROUND(AVERAGEIF($ES$9:$ES$497,$ES194,$GI$9:$GI$497),2)</f>
        <v>0.84</v>
      </c>
      <c r="HN194" s="88">
        <f t="shared" si="323"/>
        <v>0.32999999999999996</v>
      </c>
      <c r="HO194" s="89">
        <f t="shared" si="324"/>
        <v>0.30000000000000004</v>
      </c>
      <c r="HP194" s="89">
        <f t="shared" si="325"/>
        <v>0.19</v>
      </c>
      <c r="HQ194" s="89">
        <f t="shared" si="326"/>
        <v>0.2</v>
      </c>
      <c r="HR194" s="89">
        <f t="shared" si="327"/>
        <v>3.999999999999998E-2</v>
      </c>
      <c r="HS194" s="89">
        <f t="shared" si="328"/>
        <v>9.9999999999999978E-2</v>
      </c>
      <c r="HT194" s="89">
        <f t="shared" si="329"/>
        <v>0.19</v>
      </c>
      <c r="HU194" s="89">
        <f t="shared" si="330"/>
        <v>0.14000000000000007</v>
      </c>
      <c r="HV194" s="89">
        <f t="shared" si="331"/>
        <v>0.21999999999999997</v>
      </c>
      <c r="HW194" s="90">
        <f t="shared" si="332"/>
        <v>0.31999999999999995</v>
      </c>
      <c r="HX194" s="73">
        <f>COUNTIFS($FZ$9:$FZ$497,"&gt;"&amp;FZ194,$ES$9:$ES$497,$ES194)+1</f>
        <v>9</v>
      </c>
      <c r="HY194" s="74">
        <f>COUNTIFS($GA$9:$GA$497,"&gt;"&amp;GA194,$ES$9:$ES$497,$ES194)+1</f>
        <v>8</v>
      </c>
      <c r="HZ194" s="74">
        <f>COUNTIFS($GB$9:$GB$497,"&gt;"&amp;GB194,$ES$9:$ES$497,$ES194)+1</f>
        <v>5</v>
      </c>
      <c r="IA194" s="74">
        <f>COUNTIFS($GC$9:$GC$497,"&gt;"&amp;GC194,$ES$9:$ES$497,$ES194)+1</f>
        <v>3</v>
      </c>
      <c r="IB194" s="74">
        <f>COUNTIFS($GD$9:$GD$497,"&gt;"&amp;GD194,$ES$9:$ES$497,$ES194)+1</f>
        <v>18</v>
      </c>
      <c r="IC194" s="74">
        <f>COUNTIFS($GE$9:$GE$497,"&gt;"&amp;GE194,$ES$9:$ES$497,$ES194)+1</f>
        <v>19</v>
      </c>
      <c r="ID194" s="74">
        <f>COUNTIFS($GF$9:$GF$497,"&gt;"&amp;GF194,$ES$9:$ES$497,$ES194)+1</f>
        <v>10</v>
      </c>
      <c r="IE194" s="74">
        <f>COUNTIFS($GG$9:$GG$497,"&gt;"&amp;GG194,$ES$9:$ES$497,$ES194)+1</f>
        <v>7</v>
      </c>
      <c r="IF194" s="74">
        <f>COUNTIFS($GH$9:$GH$497,"&gt;"&amp;GH194,$ES$9:$ES$497,$ES194)+1</f>
        <v>3</v>
      </c>
      <c r="IG194" s="84">
        <f>COUNTIFS($GI$9:$GI$497,"&gt;"&amp;GI194,$ES$9:$ES$497,$ES194)+1</f>
        <v>7</v>
      </c>
      <c r="IH194" s="91"/>
      <c r="II194" s="79"/>
      <c r="IJ194" s="79"/>
      <c r="IK194" s="79"/>
      <c r="IL194" s="79"/>
      <c r="IM194" s="92"/>
      <c r="IN194" s="93"/>
      <c r="IO194" s="94"/>
      <c r="IP194" s="95"/>
      <c r="IQ194" s="79"/>
      <c r="IR194" s="79"/>
      <c r="IS194" s="79"/>
      <c r="IT194" s="79"/>
      <c r="IU194" s="79"/>
      <c r="IV194" s="79"/>
      <c r="IW194" s="96"/>
      <c r="IX194" s="93"/>
      <c r="IY194" s="79"/>
      <c r="IZ194" s="79"/>
      <c r="JA194" s="79"/>
      <c r="JB194" s="79"/>
      <c r="JC194" s="79"/>
      <c r="JD194" s="79"/>
      <c r="JE194" s="97"/>
      <c r="JF194" s="95"/>
      <c r="JG194" s="79"/>
      <c r="JH194" s="79"/>
      <c r="JI194" s="79">
        <v>0.1</v>
      </c>
      <c r="JJ194" s="79"/>
      <c r="JK194" s="79"/>
      <c r="JL194" s="79"/>
      <c r="JM194" s="96"/>
      <c r="JN194" s="93"/>
      <c r="JO194" s="79"/>
      <c r="JP194" s="79"/>
      <c r="JQ194" s="79"/>
      <c r="JR194" s="79"/>
      <c r="JS194" s="79"/>
      <c r="JT194" s="79"/>
      <c r="JU194" s="79"/>
      <c r="JV194" s="79"/>
      <c r="JW194" s="79"/>
      <c r="JX194" s="79"/>
      <c r="JY194" s="79"/>
      <c r="JZ194" s="97"/>
      <c r="KA194" s="93">
        <v>0.1</v>
      </c>
      <c r="KB194" s="79"/>
      <c r="KC194" s="79"/>
      <c r="KD194" s="79"/>
      <c r="KE194" s="97"/>
      <c r="KF194" s="95"/>
      <c r="KG194" s="79"/>
      <c r="KH194" s="79"/>
      <c r="KI194" s="79"/>
      <c r="KJ194" s="79"/>
      <c r="KK194" s="98"/>
      <c r="KL194" s="79"/>
      <c r="KM194" s="79"/>
      <c r="KN194" s="79"/>
      <c r="KO194" s="79"/>
      <c r="KP194" s="79"/>
      <c r="KQ194" s="79"/>
      <c r="KR194" s="79"/>
      <c r="KS194" s="96"/>
      <c r="KT194" s="96"/>
      <c r="KU194" s="96"/>
      <c r="KV194" s="96"/>
      <c r="KW194" s="93"/>
      <c r="KX194" s="79"/>
      <c r="KY194" s="79"/>
      <c r="KZ194" s="79"/>
      <c r="LA194" s="79"/>
      <c r="LB194" s="79"/>
      <c r="LC194" s="96"/>
      <c r="LD194" s="93"/>
      <c r="LE194" s="94"/>
      <c r="LF194" s="99"/>
      <c r="LG194" s="75"/>
      <c r="LH194" s="93"/>
      <c r="LI194" s="79"/>
      <c r="LJ194" s="74"/>
      <c r="LK194" s="74"/>
      <c r="LL194" s="74"/>
      <c r="LM194" s="100"/>
      <c r="LN194" s="95"/>
      <c r="LO194" s="79"/>
      <c r="LP194" s="79"/>
      <c r="LQ194" s="79"/>
      <c r="LR194" s="96"/>
      <c r="LS194" s="93"/>
      <c r="LT194" s="79"/>
      <c r="LU194" s="79"/>
      <c r="LV194" s="79"/>
      <c r="LW194" s="79"/>
      <c r="LX194" s="79"/>
      <c r="LY194" s="79"/>
      <c r="LZ194" s="79"/>
      <c r="MA194" s="97"/>
      <c r="MB194" s="95"/>
      <c r="MC194" s="79"/>
      <c r="MD194" s="79"/>
      <c r="ME194" s="79"/>
      <c r="MF194" s="79"/>
      <c r="MG194" s="79"/>
      <c r="MH194" s="79"/>
      <c r="MI194" s="79"/>
      <c r="MJ194" s="79"/>
      <c r="MK194" s="79"/>
      <c r="ML194" s="79"/>
      <c r="MM194" s="79"/>
      <c r="MN194" s="98"/>
      <c r="MO194" s="98"/>
      <c r="MP194" s="96"/>
      <c r="MQ194" s="93"/>
      <c r="MR194" s="79"/>
      <c r="MS194" s="79"/>
      <c r="MT194" s="79"/>
      <c r="MU194" s="79"/>
      <c r="MV194" s="98"/>
      <c r="MW194" s="79"/>
      <c r="MX194" s="79"/>
      <c r="MY194" s="79">
        <v>0.2</v>
      </c>
      <c r="MZ194" s="79"/>
      <c r="NA194" s="79"/>
      <c r="NB194" s="79"/>
      <c r="NC194" s="79"/>
      <c r="ND194" s="96"/>
      <c r="NE194" s="96"/>
      <c r="NF194" s="96"/>
      <c r="NG194" s="96"/>
      <c r="NH194" s="93"/>
      <c r="NI194" s="79"/>
      <c r="NJ194" s="79"/>
      <c r="NK194" s="79"/>
      <c r="NL194" s="79"/>
      <c r="NM194" s="79"/>
      <c r="NN194" s="94"/>
      <c r="NO194" s="93"/>
      <c r="NP194" s="80"/>
      <c r="NQ194" s="124" t="s">
        <v>1000</v>
      </c>
      <c r="NR194" s="102" t="s">
        <v>1004</v>
      </c>
      <c r="NS194" s="102"/>
      <c r="NT194" s="102"/>
      <c r="NU194" s="102"/>
      <c r="NV194" s="104"/>
      <c r="NW194" s="102"/>
      <c r="NX194" s="133"/>
      <c r="NY194" s="129" t="s">
        <v>926</v>
      </c>
      <c r="NZ194" s="133"/>
      <c r="OA194" s="134"/>
      <c r="OB194" s="134"/>
      <c r="OC194" s="134"/>
      <c r="OD194" s="108">
        <f t="shared" si="333"/>
        <v>625</v>
      </c>
      <c r="OE194" s="109">
        <v>1</v>
      </c>
      <c r="OF194" s="110">
        <f t="shared" si="334"/>
        <v>36</v>
      </c>
      <c r="OG194" s="109">
        <v>7</v>
      </c>
      <c r="OH194" s="111">
        <f>ROUND(AVERAGEIF($ES$9:$ES$497,$ES194,EV$9:EV$497),0)</f>
        <v>58</v>
      </c>
      <c r="OI194" s="112">
        <f>ROUND(AVERAGEIF($ES$9:$ES$497,$ES194,EW$9:EW$497),0)</f>
        <v>57</v>
      </c>
      <c r="OJ194" s="112">
        <f>ROUND(AVERAGEIF($ES$9:$ES$497,$ES194,EX$9:EX$497),0)</f>
        <v>24</v>
      </c>
      <c r="OK194" s="112">
        <f>ROUND(AVERAGEIF($ES$9:$ES$497,$ES194,EY$9:EY$497),0)</f>
        <v>29</v>
      </c>
      <c r="OL194" s="112">
        <f>ROUND(AVERAGEIF($ES$9:$ES$497,$ES194,EZ$9:EZ$497),0)</f>
        <v>25</v>
      </c>
      <c r="OM194" s="112">
        <f>ROUND(AVERAGEIF($ES$9:$ES$497,$ES194,FA$9:FA$497),0)</f>
        <v>51</v>
      </c>
      <c r="ON194" s="112">
        <f>ROUND(AVERAGEIF($ES$9:$ES$497,$ES194,FB$9:FB$497),0)</f>
        <v>27</v>
      </c>
      <c r="OO194" s="112">
        <f>ROUND(AVERAGEIF($ES$9:$ES$497,$ES194,FC$9:FC$497),0)</f>
        <v>25</v>
      </c>
      <c r="OP194" s="112">
        <f>ROUND(AVERAGEIF($ES$9:$ES$497,$ES194,FD$9:FD$497),0)</f>
        <v>49</v>
      </c>
      <c r="OQ194" s="113">
        <f>ROUND(AVERAGEIF($ES$9:$ES$497,$ES194,FE$9:FE$497),0)</f>
        <v>49</v>
      </c>
      <c r="OR194" s="114">
        <f>ROUND(EV194/MAX(EV$9:EV$497)*100,0)</f>
        <v>44</v>
      </c>
      <c r="OS194" s="115">
        <f>ROUND(EW194/MAX(EW$9:EW$497)*100,0)</f>
        <v>61</v>
      </c>
      <c r="OT194" s="115">
        <f>ROUND(EX194/MAX(EX$9:EX$497)*100,0)</f>
        <v>31</v>
      </c>
      <c r="OU194" s="115">
        <f>ROUND(EY194/MAX(EY$9:EY$497)*100,0)</f>
        <v>28</v>
      </c>
      <c r="OV194" s="115">
        <f>ROUND(EZ194/MAX(EZ$9:EZ$497)*100,0)</f>
        <v>21</v>
      </c>
      <c r="OW194" s="115">
        <f>ROUND(FA194/MAX(FA$9:FA$497)*100,0)</f>
        <v>52</v>
      </c>
      <c r="OX194" s="115">
        <f>ROUND(FB194/MAX(FB$9:FB$497)*100,0)</f>
        <v>29</v>
      </c>
      <c r="OY194" s="116">
        <f>ROUND(FC194/MAX(FC$9:FC$497)*100,0)</f>
        <v>24</v>
      </c>
      <c r="OZ194" s="115">
        <f>ROUND(FD194/MAX(FD$9:FD$497)*100,0)</f>
        <v>43</v>
      </c>
      <c r="PA194" s="117">
        <f>ROUND(FE194/MAX(FE$9:FE$497)*100,0)</f>
        <v>29</v>
      </c>
      <c r="PB194" s="118">
        <f t="shared" si="335"/>
        <v>413</v>
      </c>
      <c r="PC194" s="115">
        <f t="shared" si="336"/>
        <v>383</v>
      </c>
      <c r="PD194" s="115">
        <f t="shared" si="337"/>
        <v>476</v>
      </c>
      <c r="PE194" s="115">
        <f t="shared" si="338"/>
        <v>461</v>
      </c>
      <c r="PF194" s="115">
        <f t="shared" si="339"/>
        <v>471</v>
      </c>
      <c r="PG194" s="119">
        <f t="shared" si="340"/>
        <v>451</v>
      </c>
      <c r="PH194" s="118">
        <f>ROUND(PB194/MAX(PB$9:PB$497)*100,0)</f>
        <v>49</v>
      </c>
      <c r="PI194" s="115">
        <f>ROUND(PC194/MAX(PC$9:PC$497)*100,0)</f>
        <v>46</v>
      </c>
      <c r="PJ194" s="115">
        <f>ROUND(PD194/MAX(PD$9:PD$497)*100,0)</f>
        <v>51</v>
      </c>
      <c r="PK194" s="115">
        <f>ROUND(PE194/MAX(PE$9:PE$497)*100,0)</f>
        <v>46</v>
      </c>
      <c r="PL194" s="115">
        <f>ROUND(PF194/MAX(PF$9:PF$497)*100,0)</f>
        <v>66</v>
      </c>
      <c r="PM194" s="119">
        <f>ROUND(PG194/MAX(PG$9:PG$497)*100,0)</f>
        <v>66</v>
      </c>
      <c r="PN194" s="118">
        <f>RANK(PH194,PH$9:PH$497,0)</f>
        <v>190</v>
      </c>
      <c r="PO194" s="115">
        <f>RANK(PI194,PI$9:PI$497,0)</f>
        <v>160</v>
      </c>
      <c r="PP194" s="115">
        <f>RANK(PJ194,PJ$9:PJ$497,0)</f>
        <v>190</v>
      </c>
      <c r="PQ194" s="115">
        <f>RANK(PK194,PK$9:PK$497,0)</f>
        <v>196</v>
      </c>
      <c r="PR194" s="115">
        <f>RANK(PL194,PL$9:PL$497,0)</f>
        <v>99</v>
      </c>
      <c r="PS194" s="119">
        <f>RANK(PM194,PM$9:PM$497,0)</f>
        <v>62</v>
      </c>
      <c r="PT194" s="120">
        <f>ROUND(FZ194/MAX(FZ$9:FZ$497)*100,0)</f>
        <v>69</v>
      </c>
      <c r="PU194" s="115">
        <f>ROUND(GA194/MAX(GA$9:GA$497)*100,0)</f>
        <v>71</v>
      </c>
      <c r="PV194" s="115">
        <f>ROUND(GB194/MAX(GB$9:GB$497)*100,0)</f>
        <v>44</v>
      </c>
      <c r="PW194" s="115">
        <f>ROUND(GC194/MAX(GC$9:GC$497)*100,0)</f>
        <v>52</v>
      </c>
      <c r="PX194" s="115">
        <f>ROUND(GD194/MAX(GD$9:GD$497)*100,0)</f>
        <v>23</v>
      </c>
      <c r="PY194" s="115">
        <f>ROUND(GE194/MAX(GE$9:GE$497)*100,0)</f>
        <v>57</v>
      </c>
      <c r="PZ194" s="115">
        <f>ROUND(GF194/MAX(GF$9:GF$497)*100,0)</f>
        <v>30</v>
      </c>
      <c r="QA194" s="116">
        <f>ROUND(GG194/MAX(GG$9:GG$497)*100,0)</f>
        <v>31</v>
      </c>
      <c r="QB194" s="115">
        <f>ROUND(GH194/MAX(GH$9:GH$497)*100,0)</f>
        <v>45</v>
      </c>
      <c r="QC194" s="121">
        <f>ROUND(GI194/MAX(GI$9:GI$497)*100,0)</f>
        <v>37</v>
      </c>
      <c r="QD194" s="120">
        <f>ROUND(AVERAGEIF($ES$9:$ES$497,$ES194,PT$9:PT$497),0)</f>
        <v>51</v>
      </c>
      <c r="QE194" s="120">
        <f>ROUND(AVERAGEIF($ES$9:$ES$497,$ES194,PU$9:PU$497),0)</f>
        <v>54</v>
      </c>
      <c r="QF194" s="120">
        <f>ROUND(AVERAGEIF($ES$9:$ES$497,$ES194,PV$9:PV$497),0)</f>
        <v>30</v>
      </c>
      <c r="QG194" s="120">
        <f>ROUND(AVERAGEIF($ES$9:$ES$497,$ES194,PW$9:PW$497),0)</f>
        <v>36</v>
      </c>
      <c r="QH194" s="120">
        <f>ROUND(AVERAGEIF($ES$9:$ES$497,$ES194,PX$9:PX$497),0)</f>
        <v>21</v>
      </c>
      <c r="QI194" s="120">
        <f>ROUND(AVERAGEIF($ES$9:$ES$497,$ES194,PY$9:PY$497),0)</f>
        <v>51</v>
      </c>
      <c r="QJ194" s="120">
        <f>ROUND(AVERAGEIF($ES$9:$ES$497,$ES194,PZ$9:PZ$497),0)</f>
        <v>21</v>
      </c>
      <c r="QK194" s="120">
        <f>ROUND(AVERAGEIF($ES$9:$ES$497,$ES194,QA$9:QA$497),0)</f>
        <v>23</v>
      </c>
      <c r="QL194" s="120">
        <f>ROUND(AVERAGEIF($ES$9:$ES$497,$ES194,QB$9:QB$497),0)</f>
        <v>35</v>
      </c>
      <c r="QM194" s="120">
        <f>ROUND(AVERAGEIF($ES$9:$ES$497,$ES194,QC$9:QC$497),0)</f>
        <v>27</v>
      </c>
      <c r="QN194" s="114">
        <f t="shared" si="354"/>
        <v>599</v>
      </c>
      <c r="QO194" s="115">
        <f t="shared" si="355"/>
        <v>515</v>
      </c>
      <c r="QP194" s="115">
        <f t="shared" si="356"/>
        <v>691</v>
      </c>
      <c r="QQ194" s="115">
        <f t="shared" si="357"/>
        <v>692</v>
      </c>
      <c r="QR194" s="115">
        <f t="shared" si="358"/>
        <v>770</v>
      </c>
      <c r="QS194" s="119">
        <f t="shared" si="359"/>
        <v>642</v>
      </c>
      <c r="QT194" s="114">
        <f>ROUND((QN194-MIN(QN$9:QN$497))/(MAX(QN$9:QN$497)-MIN(QN$9:QN$497))*100,0)</f>
        <v>58</v>
      </c>
      <c r="QU194" s="115">
        <f>ROUND((QO194-MIN(QO$9:QO$497))/(MAX(QO$9:QO$497)-MIN(QO$9:QO$497))*100,0)</f>
        <v>44</v>
      </c>
      <c r="QV194" s="115">
        <f>ROUND((QP194-MIN(QP$9:QP$497))/(MAX(QP$9:QP$497)-MIN(QP$9:QP$497))*100,0)</f>
        <v>49</v>
      </c>
      <c r="QW194" s="115">
        <f>ROUND((QQ194-MIN(QQ$9:QQ$497))/(MAX(QQ$9:QQ$497)-MIN(QQ$9:QQ$497))*100,0)</f>
        <v>51</v>
      </c>
      <c r="QX194" s="115">
        <f>ROUND((QR194-MIN(QR$9:QR$497))/(MAX(QR$9:QR$497)-MIN(QR$9:QR$497))*100,0)</f>
        <v>92</v>
      </c>
      <c r="QY194" s="115">
        <f>ROUND((QS194-MIN(QS$9:QS$497))/(MAX(QS$9:QS$497)-MIN(QS$9:QS$497))*100,0)</f>
        <v>92</v>
      </c>
      <c r="QZ194" s="114">
        <f>RANK(QN194,QN$9:QN$497,0)</f>
        <v>56</v>
      </c>
      <c r="RA194" s="115">
        <f>RANK(QO194,QO$9:QO$497,0)</f>
        <v>68</v>
      </c>
      <c r="RB194" s="115">
        <f>RANK(QP194,QP$9:QP$497,0)</f>
        <v>62</v>
      </c>
      <c r="RC194" s="115">
        <f>RANK(QQ194,QQ$9:QQ$497,0)</f>
        <v>83</v>
      </c>
      <c r="RD194" s="115">
        <f>RANK(QR194,QR$9:QR$497,0)</f>
        <v>12</v>
      </c>
      <c r="RE194" s="115">
        <f>RANK(QS194,QS$9:QS$497,0)</f>
        <v>9</v>
      </c>
      <c r="RF194" s="122"/>
      <c r="RG194" s="115">
        <f>($RH$3*(IH194+IJ194)*100*100/MAX(EX$9:EX$497)*$RO$3) +($RH$3*(II194+IJ194)*100*100/MAX(EX$9:EX$497)*$RO$4) + ($RH$3*IK194*100*100/MAX(EX$9:EX$497)*0.098)</f>
        <v>0</v>
      </c>
      <c r="RH194" s="115">
        <f>($RH$4*IL194*100*100/MAX(EZ$9:EZ$497))*$RQ$3</f>
        <v>0</v>
      </c>
      <c r="RI194" s="115">
        <f>($RH$3*IM194*100*100/MAX(EY$9:EY$497))*$RQ$4</f>
        <v>0</v>
      </c>
      <c r="RJ194" s="115">
        <f>($RH$3*IN194*100*100/MAX(EX$9:EX$497))</f>
        <v>0</v>
      </c>
      <c r="RK194" s="115">
        <f>($RH$4*IO194*100*100/MAX(EZ$9:EZ$497))*$RQ$3</f>
        <v>0</v>
      </c>
      <c r="RL194" s="115">
        <f>(($RL$4*IP194*100*((100/MAX(EX$9:EX$497)+100/MAX(EZ$9:EZ$497))/2))+($RL$4*IQ194*100*((100/MAX(EX$9:EX$497)+100/MAX(EZ$9:EZ$497))/2))+($RL$4*IR194*100*((100/MAX(EX$9:EX$497)+100/MAX(EZ$9:EZ$497))/2))+($RL$4*IS194*100*((100/MAX(EX$9:EX$497)+100/MAX(EZ$9:EZ$497))/2))+($RL$4*IT194*100*((100/MAX(EX$9:EX$497)+100/MAX(EZ$9:EZ$497))/2))+($RL$4*IU194*100*((100/MAX(EX$9:EX$497)+100/MAX(EZ$9:EZ$497))/2))+($RL$4*IV194*100*((100/MAX(EX$9:EX$497)+100/MAX(EZ$9:EZ$497))/2))+($RL$4*IW194*100*((100/MAX(EX$9:EX$497)+100/MAX(EZ$9:EZ$497))/2)))*$RS$3</f>
        <v>0</v>
      </c>
      <c r="RM194" s="115">
        <f>(($RH$3*IX194*100*100/MAX(EX$9:EX$497))+($RH$3*IY194*100*100/MAX(EX$9:EX$497))+($RH$3*IZ194*100*100/MAX(EX$9:EX$497))+($RH$3*JA194*100*100/MAX(EX$9:EX$497))+($RH$3*JB194*100*100/MAX(EX$9:EX$497))+($RH$3*JC194*100*100/MAX(EX$9:EX$497))+($RH$3*JD194*100*100/MAX(EX$9:EX$497))+($RH$3*JE194*100*100/MAX(EX$9:EX$497)))*$RS$4</f>
        <v>0</v>
      </c>
      <c r="RN194" s="115">
        <f>(($RH$4*JF194*100*100/MAX(EZ$9:EZ$497)) + ($RH$4*JG194*100*100/MAX(EZ$9:EZ$497)) + ($RH$4*JH194*100*100/MAX(EZ$9:EZ$497)) + ($RH$4*JI194*100*100/MAX(EZ$9:EZ$497)) + ($RH$4*JJ194*100*100/MAX(EZ$9:EZ$497)) + ($RH$4*JK194*100*100/MAX(EZ$9:EZ$497)) + ($RH$4*JL194*100*100/MAX(EZ$9:EZ$497)) + ($RH$4*JM194*100*100/MAX(EZ$9:EZ$497)))*$RU$3</f>
        <v>1.8400000000000003</v>
      </c>
      <c r="RO194" s="115">
        <f>(($RL$4*JN194*100*((100/MAX(EX$9:EX$497)+100/MAX(EZ$9:EZ$497))/2))+($RL$4*JO194*100*((100/MAX(EX$9:EX$497)+100/MAX(EZ$9:EZ$497))/2))+($RL$4*JP194*100*((100/MAX(EX$9:EX$497)+100/MAX(EZ$9:EZ$497))/2))+($RL$4*JQ194*100*((100/MAX(EX$9:EX$497)+100/MAX(EZ$9:EZ$497))/2))+($RL$4*JR194*100*((100/MAX(EX$9:EX$497)+100/MAX(EZ$9:EZ$497))/2))+($RL$4*JS194*100*((100/MAX(EX$9:EX$497)+100/MAX(EZ$9:EZ$497))/2))+($RL$4*JT194*100*((100/MAX(EX$9:EX$497)+100/MAX(EZ$9:EZ$497))/2))+($RL$4*JU194*100*((100/MAX(EX$9:EX$497)+100/MAX(EZ$9:EZ$497))/2))+($RL$4*JV194*100*((100/MAX(EX$9:EX$497)+100/MAX(EZ$9:EZ$497))/2))+($RL$4*JW194*100*((100/MAX(EX$9:EX$497)+100/MAX(EZ$9:EZ$497))/2))+($RL$4*JX194*100*((100/MAX(EX$9:EX$497)+100/MAX(EZ$9:EZ$497))/2))+($RL$4*JY194*100*((100/MAX(EX$9:EX$497)+100/MAX(EZ$9:EZ$497))/2))+($RL$4*JZ194*100*((100/MAX(EX$9:EX$497)+100/MAX(EZ$9:EZ$497))/2)))*$RW$3/2</f>
        <v>0</v>
      </c>
      <c r="RP194" s="119">
        <f>($RJ$3*KA194*100*100/MAX(FA$9:FA$497)) + ($RJ$3*KB194*100*100/MAX(FA$9:FA$497)/2) + ($RJ$3*KC194*100*100/MAX(FA$9:FA$497)/2) + ($RJ$3*KD194*100*100/MAX(FA$9:FA$497)/4) + ($RJ$3*KE194*100*100/MAX(FA$9:FA$497)/4)</f>
        <v>44.247787610619469</v>
      </c>
      <c r="RQ194" s="118">
        <f>($RL$4*KF194*100*((100/MAX(EX$9:EX$497)+100/MAX(EZ$9:EZ$497)))) * ($RO$3/2) + (($RL$4*KG194*100*((100/MAX(EX$9:EX$497)+100/MAX(EZ$9:EZ$497))))+($RL$4*KH194*100*((100/MAX(EX$9:EX$497)+100/MAX(EZ$9:EZ$497))))+($RL$4*KI194*100*((100/MAX(EX$9:EX$497)+100/MAX(EZ$9:EZ$497))))+($RL$4*KJ194*100*((100/MAX(EX$9:EX$497)+100/MAX(EZ$9:EZ$497))))+($RL$4*KK194*100*((100/MAX(EX$9:EX$497)+100/MAX(EZ$9:EZ$497))))+($RL$4*KL194*100*((100/MAX(EX$9:EX$497)+100/MAX(EZ$9:EZ$497))))+($RL$4*KM194*100*((100/MAX(EX$9:EX$497)+100/MAX(EZ$9:EZ$497))))+($RL$4*KN194*100*((100/MAX(EX$9:EX$497)+100/MAX(EZ$9:EZ$497))))+($RL$4*KO194*100*((100/MAX(EX$9:EX$497)+100/MAX(EZ$9:EZ$497))))+($RL$4*KP194*100*((100/MAX(EX$9:EX$497)+100/MAX(EZ$9:EZ$497))))+($RL$4*KQ194*100*((100/MAX(EX$9:EX$497)+100/MAX(EZ$9:EZ$497))))+($RL$4*KR194*100*((100/MAX(EX$9:EX$497)+100/MAX(EZ$9:EZ$497))))+($RL$4*KS194*100*((100/MAX(EX$9:EX$497)+100/MAX(EZ$9:EZ$497))))+($RL$4*KV194*100*((100/MAX(EX$9:EX$497)+100/MAX(EZ$9:EZ$497))))) * (($RO$3+$RO$4)/6)</f>
        <v>0</v>
      </c>
      <c r="RR194" s="115">
        <f>(($RL$4*KW194*100*((100/MAX(EX$9:EX$497)+100/MAX(EZ$9:EZ$497))))) * ($RO$3/2) + (($RL$4*KX194*100*((100/MAX(EX$9:EX$497)+100/MAX(EZ$9:EZ$497))))+($RL$4*KY194*100*((100/MAX(EX$9:EX$497)+100/MAX(EZ$9:EZ$497))))+($RL$4*KZ194*100*((100/MAX(EX$9:EX$497)+100/MAX(EZ$9:EZ$497))))+($RL$4*LA194*100*((100/MAX(EX$9:EX$497)+100/MAX(EZ$9:EZ$497))))+($RL$4*LB194*100*((100/MAX(EX$9:EX$497)+100/MAX(EZ$9:EZ$497))))+($RL$4*LC194*100*((100/MAX(EX$9:EX$497)+100/MAX(EZ$9:EZ$497))))) * (($RO$3+$RO$4)/6)</f>
        <v>0</v>
      </c>
      <c r="RS194" s="119">
        <f>(($RL$4*LD194*100*((100/MAX(EX$9:EX$497)+100/MAX(EZ$9:EZ$497))))+($RL$4*LE194*100*((100/MAX(EX$9:EX$497)+100/MAX(EZ$9:EZ$497))))) * (($RO$3+$RO$4)/6)</f>
        <v>0</v>
      </c>
      <c r="RT194" s="118">
        <f>($RJ$4*LH194*100*(100/MAX(EV$9:EV$497)))+($RJ$4*LI194*100*(100/MAX(EV$9:EV$497)))</f>
        <v>0</v>
      </c>
      <c r="RU194" s="119">
        <f>($RJ$4*LJ194*(100/MAX(EV$9:EV$497)))/2 + ($RL$3*LK194*(100/MAX(EW$9:EW$497))) + ($RJ$4*LL194*(100/MAX(EV$9:EV$497)))/4 + ($RL$3*LM194*(100/MAX(EW$9:EW$497)))</f>
        <v>0</v>
      </c>
      <c r="RV194" s="118">
        <f>($RJ$4*LN194*100*100/MAX(EV$9:EV$497)/2)+($RJ$4*LO194*100*100/MAX(EV$9:EV$497)/2)+($RJ$4*LP194*100*100/MAX(EV$9:EV$497))+($RJ$4*LQ194*100*100/MAX(EV$9:EV$497))+($RJ$4*LR194*100*100/MAX(EV$9:EV$497))</f>
        <v>0</v>
      </c>
      <c r="RW194" s="115">
        <f>($RJ$4*LS194*100*100/MAX(EV$9:EV$497)) + (($RJ$4*LT194*100*100/MAX(EV$9:EV$497))+($RJ$4*LU194*100*100/MAX(EV$9:EV$497))+($RJ$4*LV194*100*100/MAX(EV$9:EV$497))+($RJ$4*LW194*100*100/MAX(EV$9:EV$497))+($RJ$4*LX194*100*100/MAX(EV$9:EV$497))+($RJ$4*LY194*100*100/MAX(EV$9:EV$497))+($RJ$4*LZ194*100*100/MAX(EV$9:EV$497))+($RJ$4*MA194*100*100/MAX(EV$9:EV$497)))/2</f>
        <v>0</v>
      </c>
      <c r="RX194" s="119">
        <f>($RJ$4*MB194*100*100/MAX(EV$9:EV$497))+($RJ$4*MC194*100*100/MAX(EV$9:EV$497))+($RJ$4*MD194*100*100/MAX(EV$9:EV$497))+($RJ$4*ME194*100*100/MAX(EV$9:EV$497))+($RJ$4*MF194*100*100/MAX(EV$9:EV$497))+($RJ$4*MG194*100*100/MAX(EV$9:EV$497))+($RJ$4*MH194*100*100/MAX(EV$9:EV$497))+($RJ$4*MI194*100*100/MAX(EV$9:EV$497))+($RJ$4*MJ194*100*100/MAX(EV$9:EV$497))+($RJ$4*MK194*100*100/MAX(EV$9:EV$497))+($RJ$4*ML194*100*100/MAX(EV$9:EV$497))+($RJ$4*MM194*100*100/MAX(EV$9:EV$497))+($RJ$4*MN194*100*100/MAX(EV$9:EV$497))</f>
        <v>0</v>
      </c>
      <c r="RY194" s="118">
        <f>($RJ$4*MQ194*100*100/MAX(EV$9:EV$497))/2 + (($RJ$4*MR194*100*100/MAX(EV$9:EV$497))+($RJ$4*MS194*100*100/MAX(EV$9:EV$497))+($RJ$4*MT194*100*100/MAX(EV$9:EV$497))+($RJ$4*MU194*100*100/MAX(EV$9:EV$497))+($RJ$4*MV194*100*100/MAX(EV$9:EV$497))+($RJ$4*MW194*100*100/MAX(EV$9:EV$497))+($RJ$4*MX194*100*100/MAX(EV$9:EV$497))+($RJ$4*MY194*100*100/MAX(EV$9:EV$497))+($RJ$4*MZ194*100*100/MAX(EV$9:EV$497))+($RJ$4*NA194*100*100/MAX(EV$9:EV$497))+($RJ$4*NB194*100*100/MAX(EV$9:EV$497))+($RJ$4*NC194*100*100/MAX(EV$9:EV$497))+($RJ$4*ND194*100*100/MAX(EV$9:EV$497))+($RJ$4*NG194*100*100/MAX(EV$9:EV$497)))/4</f>
        <v>8.4269662921348321</v>
      </c>
      <c r="RZ194" s="115">
        <f>($RJ$4*NH194*100*100/MAX(EV$9:EV$497))/2 + (($RJ$4*NI194*100*100/MAX(EV$9:EV$497))+($RJ$4*NJ194*100*100/MAX(EV$9:EV$497))+($RJ$4*NK194*100*100/MAX(EV$9:EV$497))+($RJ$4*NL194*100*100/MAX(EV$9:EV$497))+($RJ$4*NM194*100*100/MAX(EV$9:EV$497))+($RJ$4*NN194*100*100/MAX(EV$9:EV$497)))/4</f>
        <v>0</v>
      </c>
      <c r="SA194" s="117">
        <f>(($RJ$4*NO194*100*100/MAX(EV$9:EV$497))+($RJ$4*NP194*100*100/MAX(EV$9:EV$497)))/4</f>
        <v>0</v>
      </c>
      <c r="SB194" s="118">
        <f t="shared" si="341"/>
        <v>54.514753902754308</v>
      </c>
      <c r="SC194" s="115">
        <f t="shared" si="342"/>
        <v>1.6853932584269664</v>
      </c>
      <c r="SD194" s="115">
        <f t="shared" si="343"/>
        <v>10.122741573033711</v>
      </c>
      <c r="SE194" s="115">
        <f t="shared" si="344"/>
        <v>1.6853932584269664</v>
      </c>
      <c r="SF194" s="115">
        <f t="shared" si="345"/>
        <v>2.106741573033708</v>
      </c>
      <c r="SG194" s="115">
        <f t="shared" si="346"/>
        <v>96.922541513373773</v>
      </c>
      <c r="SH194" s="115">
        <f>ROUND(SB194/MAX(SB$9:SB$497)*100,0)</f>
        <v>69</v>
      </c>
      <c r="SI194" s="115">
        <f>ROUND(SC194/MAX(SC$9:SC$497)*100,0)</f>
        <v>3</v>
      </c>
      <c r="SJ194" s="115">
        <f>ROUND(SD194/MAX(SD$9:SD$497)*100,0)</f>
        <v>16</v>
      </c>
      <c r="SK194" s="115">
        <f>ROUND(SE194/MAX(SE$9:SE$497)*100,0)</f>
        <v>1</v>
      </c>
      <c r="SL194" s="115">
        <f>ROUND(SF194/MAX(SF$9:SF$497)*100,0)</f>
        <v>5</v>
      </c>
      <c r="SM194" s="121">
        <f>ROUND(SG194/MAX(SG$9:SG$497)*100,0)</f>
        <v>92</v>
      </c>
      <c r="SN194" s="115">
        <f>ROUND(AVERAGEIF($ES$9:$ES$497,$ES194,SH$9:SH$497),0)</f>
        <v>29</v>
      </c>
      <c r="SO194" s="115">
        <f>ROUND(AVERAGEIF($ES$9:$ES$497,$ES194,SI$9:SI$497),0)</f>
        <v>3</v>
      </c>
      <c r="SP194" s="115">
        <f>ROUND(AVERAGEIF($ES$9:$ES$497,$ES194,SJ$9:SJ$497),0)</f>
        <v>5</v>
      </c>
      <c r="SQ194" s="115">
        <f>ROUND(AVERAGEIF($ES$9:$ES$497,$ES194,SK$9:SK$497),0)</f>
        <v>2</v>
      </c>
      <c r="SR194" s="115">
        <f>ROUND(AVERAGEIF($ES$9:$ES$497,$ES194,SL$9:SL$497),0)</f>
        <v>4</v>
      </c>
      <c r="SS194" s="121">
        <f>ROUND(AVERAGEIF($ES$9:$ES$497,$ES194,SM$9:SM$497),0)</f>
        <v>36</v>
      </c>
      <c r="ST194" s="114">
        <f>RANK(SB194,SB$9:SB$497,0)</f>
        <v>34</v>
      </c>
      <c r="SU194" s="115">
        <f>RANK(SC194,SC$9:SC$497,0)</f>
        <v>221</v>
      </c>
      <c r="SV194" s="115">
        <f>RANK(SD194,SD$9:SD$497,0)</f>
        <v>71</v>
      </c>
      <c r="SW194" s="115">
        <f>RANK(SE194,SE$9:SE$497,0)</f>
        <v>221</v>
      </c>
      <c r="SX194" s="115">
        <f>RANK(SF194,SF$9:SF$497,0)</f>
        <v>158</v>
      </c>
      <c r="SY194" s="115">
        <f>RANK(SG194,SG$9:SG$497,0)</f>
        <v>8</v>
      </c>
      <c r="SZ194" s="115">
        <f>COUNTIFS(SB$9:SB$497,"&gt;"&amp;SB194,$ES$9:$ES$497,$ES194)+1</f>
        <v>12</v>
      </c>
      <c r="TA194" s="115">
        <f>COUNTIFS(SC$9:SC$497,"&gt;"&amp;SC194,$ES$9:$ES$497,$ES194)+1</f>
        <v>25</v>
      </c>
      <c r="TB194" s="115">
        <f>COUNTIFS(SD$9:SD$497,"&gt;"&amp;SD194,$ES$9:$ES$497,$ES194)+1</f>
        <v>7</v>
      </c>
      <c r="TC194" s="115">
        <f>COUNTIFS(SE$9:SE$497,"&gt;"&amp;SE194,$ES$9:$ES$497,$ES194)+1</f>
        <v>25</v>
      </c>
      <c r="TD194" s="115">
        <f>COUNTIFS(SF$9:SF$497,"&gt;"&amp;SF194,$ES$9:$ES$497,$ES194)+1</f>
        <v>24</v>
      </c>
      <c r="TE194" s="117">
        <f>COUNTIFS(SG$9:SG$497,"&gt;"&amp;SG194,$ES$9:$ES$497,$ES194)+1</f>
        <v>8</v>
      </c>
      <c r="TF194" s="118">
        <f t="shared" si="347"/>
        <v>135</v>
      </c>
      <c r="TG194" s="115">
        <f t="shared" si="348"/>
        <v>52</v>
      </c>
      <c r="TH194" s="115">
        <f t="shared" si="349"/>
        <v>62</v>
      </c>
      <c r="TI194" s="115">
        <f t="shared" si="350"/>
        <v>52</v>
      </c>
      <c r="TJ194" s="115">
        <f t="shared" si="351"/>
        <v>51</v>
      </c>
      <c r="TK194" s="115">
        <f t="shared" si="352"/>
        <v>158</v>
      </c>
      <c r="TL194" s="117">
        <f t="shared" si="353"/>
        <v>158</v>
      </c>
      <c r="TM194" s="118">
        <f>ROUND(TF194/MAX(TF$9:TF$497)*100,0)</f>
        <v>75</v>
      </c>
      <c r="TN194" s="115">
        <f>ROUND(TG194/MAX(TG$9:TG$497)*100,0)</f>
        <v>29</v>
      </c>
      <c r="TO194" s="115">
        <f>ROUND(TH194/MAX(TH$9:TH$497)*100,0)</f>
        <v>34</v>
      </c>
      <c r="TP194" s="115">
        <f>ROUND(TI194/MAX(TI$9:TI$497)*100,0)</f>
        <v>29</v>
      </c>
      <c r="TQ194" s="115">
        <f>ROUND(TJ194/MAX(TJ$9:TJ$497)*100,0)</f>
        <v>26</v>
      </c>
      <c r="TR194" s="115">
        <f>ROUND(TK194/MAX(TK$9:TK$497)*100,0)</f>
        <v>81</v>
      </c>
      <c r="TS194" s="119">
        <f>ROUND(TL194/MAX(TL$9:TL$497)*100,0)</f>
        <v>81</v>
      </c>
      <c r="TT194" s="120">
        <f>RANK(TM194,TM$9:TM$497,0)</f>
        <v>40</v>
      </c>
      <c r="TU194" s="115">
        <f>RANK(TN194,TN$9:TN$497,0)</f>
        <v>218</v>
      </c>
      <c r="TV194" s="115">
        <f>RANK(TO194,TO$9:TO$497,0)</f>
        <v>107</v>
      </c>
      <c r="TW194" s="115">
        <f>RANK(TP194,TP$9:TP$497,0)</f>
        <v>227</v>
      </c>
      <c r="TX194" s="115">
        <f>RANK(TQ194,TQ$9:TQ$497,0)</f>
        <v>190</v>
      </c>
      <c r="TY194" s="115">
        <f>RANK(TR194,TR$9:TR$497,0)</f>
        <v>6</v>
      </c>
      <c r="TZ194" s="121">
        <f>RANK(TS194,TS$9:TS$497,0)</f>
        <v>7</v>
      </c>
      <c r="UA194" s="132"/>
      <c r="UB194" s="7" t="s">
        <v>1</v>
      </c>
    </row>
    <row r="195" spans="1:548" x14ac:dyDescent="0.15">
      <c r="A195" s="183">
        <v>187</v>
      </c>
      <c r="B195" s="203" t="s">
        <v>1004</v>
      </c>
      <c r="C195" s="63"/>
      <c r="D195" s="63"/>
      <c r="E195" s="64" t="s">
        <v>518</v>
      </c>
      <c r="F195" s="65">
        <v>69</v>
      </c>
      <c r="G195" s="65" t="s">
        <v>908</v>
      </c>
      <c r="H195" s="65" t="s">
        <v>1005</v>
      </c>
      <c r="I195" s="66" t="s">
        <v>521</v>
      </c>
      <c r="J195" s="67" t="s">
        <v>521</v>
      </c>
      <c r="K195" s="67" t="s">
        <v>521</v>
      </c>
      <c r="L195" s="67" t="s">
        <v>521</v>
      </c>
      <c r="M195" s="67" t="s">
        <v>521</v>
      </c>
      <c r="N195" s="67" t="s">
        <v>521</v>
      </c>
      <c r="O195" s="67" t="s">
        <v>521</v>
      </c>
      <c r="P195" s="67" t="s">
        <v>521</v>
      </c>
      <c r="Q195" s="67" t="s">
        <v>521</v>
      </c>
      <c r="R195" s="68" t="s">
        <v>521</v>
      </c>
      <c r="S195" s="69" t="s">
        <v>521</v>
      </c>
      <c r="T195" s="67" t="s">
        <v>521</v>
      </c>
      <c r="U195" s="67" t="s">
        <v>521</v>
      </c>
      <c r="V195" s="67" t="s">
        <v>521</v>
      </c>
      <c r="W195" s="67" t="s">
        <v>521</v>
      </c>
      <c r="X195" s="67" t="s">
        <v>521</v>
      </c>
      <c r="Y195" s="67" t="s">
        <v>521</v>
      </c>
      <c r="Z195" s="67" t="s">
        <v>521</v>
      </c>
      <c r="AA195" s="67" t="s">
        <v>521</v>
      </c>
      <c r="AB195" s="68" t="s">
        <v>521</v>
      </c>
      <c r="AC195" s="69" t="s">
        <v>521</v>
      </c>
      <c r="AD195" s="67" t="s">
        <v>521</v>
      </c>
      <c r="AE195" s="67" t="s">
        <v>521</v>
      </c>
      <c r="AF195" s="67" t="s">
        <v>521</v>
      </c>
      <c r="AG195" s="67" t="s">
        <v>521</v>
      </c>
      <c r="AH195" s="67" t="s">
        <v>521</v>
      </c>
      <c r="AI195" s="67" t="s">
        <v>521</v>
      </c>
      <c r="AJ195" s="67" t="s">
        <v>521</v>
      </c>
      <c r="AK195" s="67" t="s">
        <v>521</v>
      </c>
      <c r="AL195" s="68" t="s">
        <v>521</v>
      </c>
      <c r="AM195" s="69" t="s">
        <v>521</v>
      </c>
      <c r="AN195" s="67" t="s">
        <v>521</v>
      </c>
      <c r="AO195" s="67" t="s">
        <v>521</v>
      </c>
      <c r="AP195" s="67" t="s">
        <v>521</v>
      </c>
      <c r="AQ195" s="67" t="s">
        <v>521</v>
      </c>
      <c r="AR195" s="67" t="s">
        <v>521</v>
      </c>
      <c r="AS195" s="67" t="s">
        <v>521</v>
      </c>
      <c r="AT195" s="67" t="s">
        <v>521</v>
      </c>
      <c r="AU195" s="67" t="s">
        <v>521</v>
      </c>
      <c r="AV195" s="68" t="s">
        <v>521</v>
      </c>
      <c r="AW195" s="69" t="s">
        <v>521</v>
      </c>
      <c r="AX195" s="67" t="s">
        <v>521</v>
      </c>
      <c r="AY195" s="67" t="s">
        <v>521</v>
      </c>
      <c r="AZ195" s="67" t="s">
        <v>521</v>
      </c>
      <c r="BA195" s="67" t="s">
        <v>521</v>
      </c>
      <c r="BB195" s="67" t="s">
        <v>521</v>
      </c>
      <c r="BC195" s="67" t="s">
        <v>521</v>
      </c>
      <c r="BD195" s="67" t="s">
        <v>521</v>
      </c>
      <c r="BE195" s="67" t="s">
        <v>521</v>
      </c>
      <c r="BF195" s="68" t="s">
        <v>521</v>
      </c>
      <c r="BG195" s="69" t="s">
        <v>521</v>
      </c>
      <c r="BH195" s="67" t="s">
        <v>521</v>
      </c>
      <c r="BI195" s="67" t="s">
        <v>521</v>
      </c>
      <c r="BJ195" s="67" t="s">
        <v>521</v>
      </c>
      <c r="BK195" s="67" t="s">
        <v>521</v>
      </c>
      <c r="BL195" s="67" t="s">
        <v>521</v>
      </c>
      <c r="BM195" s="67" t="s">
        <v>521</v>
      </c>
      <c r="BN195" s="67" t="s">
        <v>521</v>
      </c>
      <c r="BO195" s="67" t="s">
        <v>521</v>
      </c>
      <c r="BP195" s="68" t="s">
        <v>521</v>
      </c>
      <c r="BQ195" s="70" t="s">
        <v>521</v>
      </c>
      <c r="BR195" s="67" t="s">
        <v>521</v>
      </c>
      <c r="BS195" s="67" t="s">
        <v>521</v>
      </c>
      <c r="BT195" s="67" t="s">
        <v>521</v>
      </c>
      <c r="BU195" s="67" t="s">
        <v>521</v>
      </c>
      <c r="BV195" s="67" t="s">
        <v>521</v>
      </c>
      <c r="BW195" s="67" t="s">
        <v>521</v>
      </c>
      <c r="BX195" s="67" t="s">
        <v>521</v>
      </c>
      <c r="BY195" s="67" t="s">
        <v>521</v>
      </c>
      <c r="BZ195" s="68" t="s">
        <v>521</v>
      </c>
      <c r="CA195" s="69" t="s">
        <v>521</v>
      </c>
      <c r="CB195" s="67" t="s">
        <v>521</v>
      </c>
      <c r="CC195" s="67" t="s">
        <v>521</v>
      </c>
      <c r="CD195" s="67" t="s">
        <v>521</v>
      </c>
      <c r="CE195" s="67" t="s">
        <v>521</v>
      </c>
      <c r="CF195" s="67" t="s">
        <v>521</v>
      </c>
      <c r="CG195" s="67" t="s">
        <v>521</v>
      </c>
      <c r="CH195" s="67" t="s">
        <v>521</v>
      </c>
      <c r="CI195" s="67" t="s">
        <v>521</v>
      </c>
      <c r="CJ195" s="68" t="s">
        <v>521</v>
      </c>
      <c r="CK195" s="69" t="s">
        <v>521</v>
      </c>
      <c r="CL195" s="67" t="s">
        <v>521</v>
      </c>
      <c r="CM195" s="67" t="s">
        <v>521</v>
      </c>
      <c r="CN195" s="67" t="s">
        <v>521</v>
      </c>
      <c r="CO195" s="67" t="s">
        <v>521</v>
      </c>
      <c r="CP195" s="67" t="s">
        <v>521</v>
      </c>
      <c r="CQ195" s="67" t="s">
        <v>521</v>
      </c>
      <c r="CR195" s="67" t="s">
        <v>521</v>
      </c>
      <c r="CS195" s="67" t="s">
        <v>521</v>
      </c>
      <c r="CT195" s="68" t="s">
        <v>521</v>
      </c>
      <c r="CU195" s="69" t="s">
        <v>521</v>
      </c>
      <c r="CV195" s="67" t="s">
        <v>521</v>
      </c>
      <c r="CW195" s="67" t="s">
        <v>521</v>
      </c>
      <c r="CX195" s="67" t="s">
        <v>521</v>
      </c>
      <c r="CY195" s="67" t="s">
        <v>521</v>
      </c>
      <c r="CZ195" s="67" t="s">
        <v>521</v>
      </c>
      <c r="DA195" s="67" t="s">
        <v>521</v>
      </c>
      <c r="DB195" s="67" t="s">
        <v>521</v>
      </c>
      <c r="DC195" s="67" t="s">
        <v>521</v>
      </c>
      <c r="DD195" s="68" t="s">
        <v>521</v>
      </c>
      <c r="DE195" s="69" t="s">
        <v>521</v>
      </c>
      <c r="DF195" s="71" t="s">
        <v>521</v>
      </c>
      <c r="DG195" s="67" t="s">
        <v>521</v>
      </c>
      <c r="DH195" s="67" t="s">
        <v>521</v>
      </c>
      <c r="DI195" s="67" t="s">
        <v>521</v>
      </c>
      <c r="DJ195" s="67" t="s">
        <v>521</v>
      </c>
      <c r="DK195" s="67" t="s">
        <v>521</v>
      </c>
      <c r="DL195" s="67" t="s">
        <v>521</v>
      </c>
      <c r="DM195" s="67" t="s">
        <v>521</v>
      </c>
      <c r="DN195" s="68" t="s">
        <v>521</v>
      </c>
      <c r="DO195" s="70" t="s">
        <v>521</v>
      </c>
      <c r="DP195" s="71" t="s">
        <v>521</v>
      </c>
      <c r="DQ195" s="67" t="s">
        <v>521</v>
      </c>
      <c r="DR195" s="67" t="s">
        <v>521</v>
      </c>
      <c r="DS195" s="67" t="s">
        <v>521</v>
      </c>
      <c r="DT195" s="67" t="s">
        <v>521</v>
      </c>
      <c r="DU195" s="67" t="s">
        <v>521</v>
      </c>
      <c r="DV195" s="67" t="s">
        <v>521</v>
      </c>
      <c r="DW195" s="67" t="s">
        <v>521</v>
      </c>
      <c r="DX195" s="72" t="s">
        <v>521</v>
      </c>
      <c r="DY195" s="73" t="s">
        <v>522</v>
      </c>
      <c r="DZ195" s="74">
        <v>3</v>
      </c>
      <c r="EA195" s="74">
        <v>3</v>
      </c>
      <c r="EB195" s="74">
        <v>4</v>
      </c>
      <c r="EC195" s="75">
        <v>4</v>
      </c>
      <c r="ED195" s="76" t="s">
        <v>522</v>
      </c>
      <c r="EE195" s="74">
        <f t="shared" si="303"/>
        <v>3</v>
      </c>
      <c r="EF195" s="74">
        <f t="shared" si="304"/>
        <v>9</v>
      </c>
      <c r="EG195" s="74">
        <f t="shared" si="305"/>
        <v>36</v>
      </c>
      <c r="EH195" s="77">
        <f t="shared" si="306"/>
        <v>144</v>
      </c>
      <c r="EI195" s="73">
        <v>30</v>
      </c>
      <c r="EJ195" s="74">
        <v>50</v>
      </c>
      <c r="EK195" s="74">
        <v>270</v>
      </c>
      <c r="EL195" s="74">
        <v>3000</v>
      </c>
      <c r="EM195" s="75">
        <v>15000</v>
      </c>
      <c r="EN195" s="78">
        <v>1</v>
      </c>
      <c r="EO195" s="79">
        <f t="shared" si="307"/>
        <v>0.55555555555555558</v>
      </c>
      <c r="EP195" s="79">
        <f t="shared" si="308"/>
        <v>1</v>
      </c>
      <c r="EQ195" s="79">
        <f t="shared" si="309"/>
        <v>2.7777777777777777</v>
      </c>
      <c r="ER195" s="80">
        <f t="shared" si="310"/>
        <v>3.4722222222222223</v>
      </c>
      <c r="ES195" s="128" t="s">
        <v>523</v>
      </c>
      <c r="ET195" s="82"/>
      <c r="EU195" s="83">
        <v>4</v>
      </c>
      <c r="EV195" s="73">
        <v>96</v>
      </c>
      <c r="EW195" s="74">
        <v>51</v>
      </c>
      <c r="EX195" s="74">
        <v>34</v>
      </c>
      <c r="EY195" s="74">
        <v>86</v>
      </c>
      <c r="EZ195" s="74">
        <v>19</v>
      </c>
      <c r="FA195" s="74">
        <v>14</v>
      </c>
      <c r="FB195" s="74">
        <v>8</v>
      </c>
      <c r="FC195" s="74">
        <v>13</v>
      </c>
      <c r="FD195" s="74">
        <f t="shared" si="311"/>
        <v>53</v>
      </c>
      <c r="FE195" s="84">
        <f t="shared" si="312"/>
        <v>47</v>
      </c>
      <c r="FF195" s="73">
        <f>RANK(EV195,$EV$9:$EV$497,0)</f>
        <v>97</v>
      </c>
      <c r="FG195" s="74">
        <f>RANK(EW195,$EW$9:$EW$497,0)</f>
        <v>172</v>
      </c>
      <c r="FH195" s="74">
        <f>RANK(EX195,$EX$9:$EX$497,0)</f>
        <v>206</v>
      </c>
      <c r="FI195" s="74">
        <f>RANK(EY195,$EY$9:$EY$497,0)</f>
        <v>19</v>
      </c>
      <c r="FJ195" s="74">
        <f>RANK(EZ195,$EZ$9:$EZ$497,0)</f>
        <v>209</v>
      </c>
      <c r="FK195" s="74">
        <f>RANK(FA195,$FA$9:$FA$497,0)</f>
        <v>253</v>
      </c>
      <c r="FL195" s="74">
        <f>RANK(FB195,$FB$9:$FB$497,0)</f>
        <v>403</v>
      </c>
      <c r="FM195" s="74">
        <f>RANK(FC195,$FC$9:$FC$497,0)</f>
        <v>362</v>
      </c>
      <c r="FN195" s="74">
        <f>RANK(FD195,$FD$9:$FD$497,0)</f>
        <v>273</v>
      </c>
      <c r="FO195" s="84">
        <f>RANK(FE195,$FE$9:$FE$497,0)</f>
        <v>316</v>
      </c>
      <c r="FP195" s="73">
        <f>COUNTIFS($EV$9:$EV$497,"&gt;"&amp;EV195,$ES$9:$ES$497,ES195)+1</f>
        <v>36</v>
      </c>
      <c r="FQ195" s="74">
        <f>COUNTIFS($EW$9:$EW$497,"&gt;"&amp;EW195,$ES$9:$ES$497,ES195)+1</f>
        <v>19</v>
      </c>
      <c r="FR195" s="74">
        <f>COUNTIFS($EX$9:$EX$497,"&gt;"&amp;EX195,$ES$9:$ES$497,ES195)+1</f>
        <v>59</v>
      </c>
      <c r="FS195" s="74">
        <f>COUNTIFS($EY$9:$EY$497,"&gt;"&amp;EY195,$ES$9:$ES$497,ES195)+1</f>
        <v>18</v>
      </c>
      <c r="FT195" s="74">
        <f>COUNTIFS($EZ$9:$EZ$497,"&gt;"&amp;EZ195,$ES$9:$ES$497,ES195)+1</f>
        <v>40</v>
      </c>
      <c r="FU195" s="74">
        <f>COUNTIFS($FA$9:$FA$497,"&gt;"&amp;FA195,$ES$9:$ES$497,ES195)+1</f>
        <v>49</v>
      </c>
      <c r="FV195" s="74">
        <f>COUNTIFS($FB$9:$FB$497,"&gt;"&amp;FB195,$ES$9:$ES$497,ES195)+1</f>
        <v>74</v>
      </c>
      <c r="FW195" s="74">
        <f>COUNTIFS($FC$9:$FC$497,"&gt;"&amp;FC195,$ES$9:$ES$497,ES195)+1</f>
        <v>50</v>
      </c>
      <c r="FX195" s="74">
        <f>COUNTIFS($FD$9:$FD$497,"&gt;"&amp;FD195,$ES$9:$ES$497,ES195)+1</f>
        <v>54</v>
      </c>
      <c r="FY195" s="84">
        <f>COUNTIFS($FE$9:$FE$497,"&gt;"&amp;FE195,$ES$9:$ES$497,ES195)+1</f>
        <v>57</v>
      </c>
      <c r="FZ195" s="85">
        <f t="shared" si="313"/>
        <v>1.39</v>
      </c>
      <c r="GA195" s="86">
        <f t="shared" si="314"/>
        <v>0.74</v>
      </c>
      <c r="GB195" s="86">
        <f t="shared" si="315"/>
        <v>0.49</v>
      </c>
      <c r="GC195" s="86">
        <f t="shared" si="316"/>
        <v>1.25</v>
      </c>
      <c r="GD195" s="86">
        <f t="shared" si="317"/>
        <v>0.28000000000000003</v>
      </c>
      <c r="GE195" s="86">
        <f t="shared" si="318"/>
        <v>0.2</v>
      </c>
      <c r="GF195" s="86">
        <f t="shared" si="319"/>
        <v>0.12</v>
      </c>
      <c r="GG195" s="86">
        <f t="shared" si="320"/>
        <v>0.19</v>
      </c>
      <c r="GH195" s="86">
        <f t="shared" si="321"/>
        <v>0.77</v>
      </c>
      <c r="GI195" s="87">
        <f t="shared" si="322"/>
        <v>0.68</v>
      </c>
      <c r="GJ195" s="85">
        <f>ROUND(((FZ195-AVERAGE(FZ$9:FZ$497))/STDEVP(FZ$9:FZ$497)*10+50),2)</f>
        <v>66.48</v>
      </c>
      <c r="GK195" s="86">
        <f>ROUND(((GA195-AVERAGE(GA$9:GA$497))/STDEVP(GA$9:GA$497)*10+50),2)</f>
        <v>51.48</v>
      </c>
      <c r="GL195" s="86">
        <f>ROUND(((GB195-AVERAGE(GB$9:GB$497))/STDEVP(GB$9:GB$497)*10+50),2)</f>
        <v>46.51</v>
      </c>
      <c r="GM195" s="86">
        <f>ROUND(((GC195-AVERAGE(GC$9:GC$497))/STDEVP(GC$9:GC$497)*10+50),2)</f>
        <v>86.28</v>
      </c>
      <c r="GN195" s="86">
        <f>ROUND(((GD195-AVERAGE(GD$9:GD$497))/STDEVP(GD$9:GD$497)*10+50),2)</f>
        <v>46.16</v>
      </c>
      <c r="GO195" s="86">
        <f>ROUND(((GE195-AVERAGE(GE$9:GE$497))/STDEVP(GE$9:GE$497)*10+50),2)</f>
        <v>44.61</v>
      </c>
      <c r="GP195" s="86">
        <f>ROUND(((GF195-AVERAGE(GF$9:GF$497))/STDEVP(GF$9:GF$497)*10+50),2)</f>
        <v>33.79</v>
      </c>
      <c r="GQ195" s="86">
        <f>ROUND(((GG195-AVERAGE(GG$9:GG$497))/STDEVP(GG$9:GG$497)*10+50),2)</f>
        <v>36.200000000000003</v>
      </c>
      <c r="GR195" s="86">
        <f>ROUND(((GH195-AVERAGE(GH$9:GH$497))/STDEVP(GH$9:GH$497)*10+50),2)</f>
        <v>42.53</v>
      </c>
      <c r="GS195" s="87">
        <f>ROUND(((GI195-AVERAGE(GI$9:GI$497))/STDEVP(GI$9:GI$497)*10+50),2)</f>
        <v>38.79</v>
      </c>
      <c r="GT195" s="73">
        <f>RANK(GJ195,$GJ$9:$GJ$497,0)</f>
        <v>27</v>
      </c>
      <c r="GU195" s="74">
        <f>RANK(GK195,$GK$9:$GK$497,0)</f>
        <v>166</v>
      </c>
      <c r="GV195" s="74">
        <f>RANK(GL195,$GL$9:$GL$497,0)</f>
        <v>263</v>
      </c>
      <c r="GW195" s="74">
        <f>RANK(GM195,$GM$9:$GM$497,0)</f>
        <v>2</v>
      </c>
      <c r="GX195" s="74">
        <f>RANK(GN195,$GN$9:$GN$497,0)</f>
        <v>234</v>
      </c>
      <c r="GY195" s="74">
        <f>RANK(GO195,$GO$9:$GO$497,0)</f>
        <v>281</v>
      </c>
      <c r="GZ195" s="74">
        <f>RANK(GP195,$GP$9:$GP$497,0)</f>
        <v>436</v>
      </c>
      <c r="HA195" s="74">
        <f>RANK(GQ195,$GQ$9:$GQ$497,0)</f>
        <v>397</v>
      </c>
      <c r="HB195" s="74">
        <f>RANK(GR195,$GR$9:$GR$497,0)</f>
        <v>330</v>
      </c>
      <c r="HC195" s="84">
        <f>RANK(GS195,$GS$9:$GS$497,0)</f>
        <v>401</v>
      </c>
      <c r="HD195" s="85">
        <f>ROUND(AVERAGEIF($ES$9:$ES$497,$ES195,$FZ$9:$FZ$497),2)</f>
        <v>1.1399999999999999</v>
      </c>
      <c r="HE195" s="86">
        <f>ROUND(AVERAGEIF($ES$9:$ES$497,$ES195,$GA$9:$GA$497),2)</f>
        <v>0.46</v>
      </c>
      <c r="HF195" s="86">
        <f>ROUND(AVERAGEIF($ES$9:$ES$497,$ES195,$GB$9:$GB$497),2)</f>
        <v>0.65</v>
      </c>
      <c r="HG195" s="86">
        <f>ROUND(AVERAGEIF($ES$9:$ES$497,$ES195,$GC$9:$GC$497),2)</f>
        <v>0.74</v>
      </c>
      <c r="HH195" s="86">
        <f>ROUND(AVERAGEIF($ES$9:$ES$497,$ES195,$GD$9:$GD$497),2)</f>
        <v>0.27</v>
      </c>
      <c r="HI195" s="86">
        <f>ROUND(AVERAGEIF($ES$9:$ES$497,$ES195,$GE$9:$GE$497),2)</f>
        <v>0.23</v>
      </c>
      <c r="HJ195" s="86">
        <f>ROUND(AVERAGEIF($ES$9:$ES$497,$ES195,$GF$9:$GF$497),2)</f>
        <v>0.3</v>
      </c>
      <c r="HK195" s="86">
        <f>ROUND(AVERAGEIF($ES$9:$ES$497,$ES195,$GG$9:$GG$497),2)</f>
        <v>0.28000000000000003</v>
      </c>
      <c r="HL195" s="86">
        <f>ROUND(AVERAGEIF($ES$9:$ES$497,$ES195,$GH$9:$GH$497),2)</f>
        <v>0.92</v>
      </c>
      <c r="HM195" s="87">
        <f>ROUND(AVERAGEIF($ES$9:$ES$497,$ES195,$GI$9:$GI$497),2)</f>
        <v>0.93</v>
      </c>
      <c r="HN195" s="88">
        <f t="shared" si="323"/>
        <v>0.25</v>
      </c>
      <c r="HO195" s="89">
        <f t="shared" si="324"/>
        <v>0.27999999999999997</v>
      </c>
      <c r="HP195" s="89">
        <f t="shared" si="325"/>
        <v>-0.16000000000000003</v>
      </c>
      <c r="HQ195" s="89">
        <f t="shared" si="326"/>
        <v>0.51</v>
      </c>
      <c r="HR195" s="89">
        <f t="shared" si="327"/>
        <v>1.0000000000000009E-2</v>
      </c>
      <c r="HS195" s="89">
        <f t="shared" si="328"/>
        <v>-0.03</v>
      </c>
      <c r="HT195" s="89">
        <f t="shared" si="329"/>
        <v>-0.18</v>
      </c>
      <c r="HU195" s="89">
        <f t="shared" si="330"/>
        <v>-9.0000000000000024E-2</v>
      </c>
      <c r="HV195" s="89">
        <f t="shared" si="331"/>
        <v>-0.15000000000000002</v>
      </c>
      <c r="HW195" s="90">
        <f t="shared" si="332"/>
        <v>-0.25</v>
      </c>
      <c r="HX195" s="73">
        <f>COUNTIFS($FZ$9:$FZ$497,"&gt;"&amp;FZ195,$ES$9:$ES$497,$ES195)+1</f>
        <v>17</v>
      </c>
      <c r="HY195" s="74">
        <f>COUNTIFS($GA$9:$GA$497,"&gt;"&amp;GA195,$ES$9:$ES$497,$ES195)+1</f>
        <v>4</v>
      </c>
      <c r="HZ195" s="74">
        <f>COUNTIFS($GB$9:$GB$497,"&gt;"&amp;GB195,$ES$9:$ES$497,$ES195)+1</f>
        <v>76</v>
      </c>
      <c r="IA195" s="74">
        <f>COUNTIFS($GC$9:$GC$497,"&gt;"&amp;GC195,$ES$9:$ES$497,$ES195)+1</f>
        <v>2</v>
      </c>
      <c r="IB195" s="74">
        <f>COUNTIFS($GD$9:$GD$497,"&gt;"&amp;GD195,$ES$9:$ES$497,$ES195)+1</f>
        <v>33</v>
      </c>
      <c r="IC195" s="74">
        <f>COUNTIFS($GE$9:$GE$497,"&gt;"&amp;GE195,$ES$9:$ES$497,$ES195)+1</f>
        <v>46</v>
      </c>
      <c r="ID195" s="74">
        <f>COUNTIFS($GF$9:$GF$497,"&gt;"&amp;GF195,$ES$9:$ES$497,$ES195)+1</f>
        <v>95</v>
      </c>
      <c r="IE195" s="74">
        <f>COUNTIFS($GG$9:$GG$497,"&gt;"&amp;GG195,$ES$9:$ES$497,$ES195)+1</f>
        <v>55</v>
      </c>
      <c r="IF195" s="74">
        <f>COUNTIFS($GH$9:$GH$497,"&gt;"&amp;GH195,$ES$9:$ES$497,$ES195)+1</f>
        <v>65</v>
      </c>
      <c r="IG195" s="84">
        <f>COUNTIFS($GI$9:$GI$497,"&gt;"&amp;GI195,$ES$9:$ES$497,$ES195)+1</f>
        <v>79</v>
      </c>
      <c r="IH195" s="91"/>
      <c r="II195" s="79"/>
      <c r="IJ195" s="79">
        <v>7.0000000000000007E-2</v>
      </c>
      <c r="IK195" s="79"/>
      <c r="IL195" s="79"/>
      <c r="IM195" s="92"/>
      <c r="IN195" s="93">
        <v>0.04</v>
      </c>
      <c r="IO195" s="94"/>
      <c r="IP195" s="95"/>
      <c r="IQ195" s="79"/>
      <c r="IR195" s="79"/>
      <c r="IS195" s="79"/>
      <c r="IT195" s="79"/>
      <c r="IU195" s="79"/>
      <c r="IV195" s="79"/>
      <c r="IW195" s="96"/>
      <c r="IX195" s="93"/>
      <c r="IY195" s="79"/>
      <c r="IZ195" s="79"/>
      <c r="JA195" s="79"/>
      <c r="JB195" s="79"/>
      <c r="JC195" s="79"/>
      <c r="JD195" s="79"/>
      <c r="JE195" s="97"/>
      <c r="JF195" s="95"/>
      <c r="JG195" s="79"/>
      <c r="JH195" s="79"/>
      <c r="JI195" s="79"/>
      <c r="JJ195" s="79"/>
      <c r="JK195" s="79"/>
      <c r="JL195" s="79"/>
      <c r="JM195" s="96"/>
      <c r="JN195" s="93"/>
      <c r="JO195" s="79"/>
      <c r="JP195" s="79"/>
      <c r="JQ195" s="79"/>
      <c r="JR195" s="79"/>
      <c r="JS195" s="79"/>
      <c r="JT195" s="79"/>
      <c r="JU195" s="79"/>
      <c r="JV195" s="79"/>
      <c r="JW195" s="79"/>
      <c r="JX195" s="79"/>
      <c r="JY195" s="79"/>
      <c r="JZ195" s="97"/>
      <c r="KA195" s="93"/>
      <c r="KB195" s="79"/>
      <c r="KC195" s="79"/>
      <c r="KD195" s="79"/>
      <c r="KE195" s="97"/>
      <c r="KF195" s="95"/>
      <c r="KG195" s="79"/>
      <c r="KH195" s="79"/>
      <c r="KI195" s="79"/>
      <c r="KJ195" s="79"/>
      <c r="KK195" s="98"/>
      <c r="KL195" s="79"/>
      <c r="KM195" s="79"/>
      <c r="KN195" s="79"/>
      <c r="KO195" s="79"/>
      <c r="KP195" s="79"/>
      <c r="KQ195" s="79"/>
      <c r="KR195" s="79"/>
      <c r="KS195" s="96"/>
      <c r="KT195" s="96"/>
      <c r="KU195" s="96"/>
      <c r="KV195" s="96"/>
      <c r="KW195" s="93"/>
      <c r="KX195" s="79"/>
      <c r="KY195" s="79"/>
      <c r="KZ195" s="79"/>
      <c r="LA195" s="79"/>
      <c r="LB195" s="79"/>
      <c r="LC195" s="96"/>
      <c r="LD195" s="93"/>
      <c r="LE195" s="94"/>
      <c r="LF195" s="99"/>
      <c r="LG195" s="75"/>
      <c r="LH195" s="93"/>
      <c r="LI195" s="79"/>
      <c r="LJ195" s="74"/>
      <c r="LK195" s="74"/>
      <c r="LL195" s="74"/>
      <c r="LM195" s="100"/>
      <c r="LN195" s="95"/>
      <c r="LO195" s="79"/>
      <c r="LP195" s="79"/>
      <c r="LQ195" s="79"/>
      <c r="LR195" s="96"/>
      <c r="LS195" s="93"/>
      <c r="LT195" s="79"/>
      <c r="LU195" s="79"/>
      <c r="LV195" s="79"/>
      <c r="LW195" s="79"/>
      <c r="LX195" s="79"/>
      <c r="LY195" s="79"/>
      <c r="LZ195" s="79"/>
      <c r="MA195" s="97"/>
      <c r="MB195" s="95"/>
      <c r="MC195" s="79"/>
      <c r="MD195" s="79"/>
      <c r="ME195" s="79"/>
      <c r="MF195" s="79"/>
      <c r="MG195" s="79"/>
      <c r="MH195" s="79"/>
      <c r="MI195" s="79"/>
      <c r="MJ195" s="79"/>
      <c r="MK195" s="79"/>
      <c r="ML195" s="79"/>
      <c r="MM195" s="79"/>
      <c r="MN195" s="98"/>
      <c r="MO195" s="98"/>
      <c r="MP195" s="96"/>
      <c r="MQ195" s="93"/>
      <c r="MR195" s="79"/>
      <c r="MS195" s="79"/>
      <c r="MT195" s="79"/>
      <c r="MU195" s="79"/>
      <c r="MV195" s="98"/>
      <c r="MW195" s="79"/>
      <c r="MX195" s="79"/>
      <c r="MY195" s="79">
        <v>7.0000000000000007E-2</v>
      </c>
      <c r="MZ195" s="79"/>
      <c r="NA195" s="79"/>
      <c r="NB195" s="79"/>
      <c r="NC195" s="79"/>
      <c r="ND195" s="96"/>
      <c r="NE195" s="96"/>
      <c r="NF195" s="96"/>
      <c r="NG195" s="96"/>
      <c r="NH195" s="93"/>
      <c r="NI195" s="79"/>
      <c r="NJ195" s="79">
        <v>7.0000000000000007E-2</v>
      </c>
      <c r="NK195" s="79"/>
      <c r="NL195" s="79"/>
      <c r="NM195" s="79"/>
      <c r="NN195" s="94"/>
      <c r="NO195" s="93"/>
      <c r="NP195" s="80"/>
      <c r="NQ195" s="124" t="s">
        <v>1001</v>
      </c>
      <c r="NR195" s="102" t="s">
        <v>1006</v>
      </c>
      <c r="NS195" s="102"/>
      <c r="NT195" s="102"/>
      <c r="NU195" s="102"/>
      <c r="NV195" s="104"/>
      <c r="NW195" s="102"/>
      <c r="NX195" s="133"/>
      <c r="NY195" s="138" t="s">
        <v>1007</v>
      </c>
      <c r="NZ195" s="133"/>
      <c r="OA195" s="137"/>
      <c r="OB195" s="137"/>
      <c r="OC195" s="137"/>
      <c r="OD195" s="108">
        <f t="shared" si="333"/>
        <v>144</v>
      </c>
      <c r="OE195" s="109">
        <v>5</v>
      </c>
      <c r="OF195" s="110">
        <f t="shared" si="334"/>
        <v>104</v>
      </c>
      <c r="OG195" s="109">
        <v>5</v>
      </c>
      <c r="OH195" s="111">
        <f>ROUND(AVERAGEIF($ES$9:$ES$497,$ES195,EV$9:EV$497),0)</f>
        <v>79</v>
      </c>
      <c r="OI195" s="112">
        <f>ROUND(AVERAGEIF($ES$9:$ES$497,$ES195,EW$9:EW$497),0)</f>
        <v>32</v>
      </c>
      <c r="OJ195" s="112">
        <f>ROUND(AVERAGEIF($ES$9:$ES$497,$ES195,EX$9:EX$497),0)</f>
        <v>45</v>
      </c>
      <c r="OK195" s="112">
        <f>ROUND(AVERAGEIF($ES$9:$ES$497,$ES195,EY$9:EY$497),0)</f>
        <v>53</v>
      </c>
      <c r="OL195" s="112">
        <f>ROUND(AVERAGEIF($ES$9:$ES$497,$ES195,EZ$9:EZ$497),0)</f>
        <v>20</v>
      </c>
      <c r="OM195" s="112">
        <f>ROUND(AVERAGEIF($ES$9:$ES$497,$ES195,FA$9:FA$497),0)</f>
        <v>18</v>
      </c>
      <c r="ON195" s="112">
        <f>ROUND(AVERAGEIF($ES$9:$ES$497,$ES195,FB$9:FB$497),0)</f>
        <v>23</v>
      </c>
      <c r="OO195" s="112">
        <f>ROUND(AVERAGEIF($ES$9:$ES$497,$ES195,FC$9:FC$497),0)</f>
        <v>23</v>
      </c>
      <c r="OP195" s="112">
        <f>ROUND(AVERAGEIF($ES$9:$ES$497,$ES195,FD$9:FD$497),0)</f>
        <v>64</v>
      </c>
      <c r="OQ195" s="113">
        <f>ROUND(AVERAGEIF($ES$9:$ES$497,$ES195,FE$9:FE$497),0)</f>
        <v>68</v>
      </c>
      <c r="OR195" s="114">
        <f>ROUND(EV195/MAX(EV$9:EV$497)*100,0)</f>
        <v>54</v>
      </c>
      <c r="OS195" s="115">
        <f>ROUND(EW195/MAX(EW$9:EW$497)*100,0)</f>
        <v>40</v>
      </c>
      <c r="OT195" s="115">
        <f>ROUND(EX195/MAX(EX$9:EX$497)*100,0)</f>
        <v>28</v>
      </c>
      <c r="OU195" s="115">
        <f>ROUND(EY195/MAX(EY$9:EY$497)*100,0)</f>
        <v>58</v>
      </c>
      <c r="OV195" s="115">
        <f>ROUND(EZ195/MAX(EZ$9:EZ$497)*100,0)</f>
        <v>15</v>
      </c>
      <c r="OW195" s="115">
        <f>ROUND(FA195/MAX(FA$9:FA$497)*100,0)</f>
        <v>12</v>
      </c>
      <c r="OX195" s="115">
        <f>ROUND(FB195/MAX(FB$9:FB$497)*100,0)</f>
        <v>6</v>
      </c>
      <c r="OY195" s="116">
        <f>ROUND(FC195/MAX(FC$9:FC$497)*100,0)</f>
        <v>9</v>
      </c>
      <c r="OZ195" s="115">
        <f>ROUND(FD195/MAX(FD$9:FD$497)*100,0)</f>
        <v>36</v>
      </c>
      <c r="PA195" s="117">
        <f>ROUND(FE195/MAX(FE$9:FE$497)*100,0)</f>
        <v>19</v>
      </c>
      <c r="PB195" s="118">
        <f t="shared" si="335"/>
        <v>351</v>
      </c>
      <c r="PC195" s="115">
        <f t="shared" si="336"/>
        <v>312</v>
      </c>
      <c r="PD195" s="115">
        <f t="shared" si="337"/>
        <v>396</v>
      </c>
      <c r="PE195" s="115">
        <f t="shared" si="338"/>
        <v>369</v>
      </c>
      <c r="PF195" s="115">
        <f t="shared" si="339"/>
        <v>446</v>
      </c>
      <c r="PG195" s="119">
        <f t="shared" si="340"/>
        <v>346</v>
      </c>
      <c r="PH195" s="118">
        <f>ROUND(PB195/MAX(PB$9:PB$497)*100,0)</f>
        <v>42</v>
      </c>
      <c r="PI195" s="115">
        <f>ROUND(PC195/MAX(PC$9:PC$497)*100,0)</f>
        <v>37</v>
      </c>
      <c r="PJ195" s="115">
        <f>ROUND(PD195/MAX(PD$9:PD$497)*100,0)</f>
        <v>42</v>
      </c>
      <c r="PK195" s="115">
        <f>ROUND(PE195/MAX(PE$9:PE$497)*100,0)</f>
        <v>37</v>
      </c>
      <c r="PL195" s="115">
        <f>ROUND(PF195/MAX(PF$9:PF$497)*100,0)</f>
        <v>63</v>
      </c>
      <c r="PM195" s="119">
        <f>ROUND(PG195/MAX(PG$9:PG$497)*100,0)</f>
        <v>51</v>
      </c>
      <c r="PN195" s="118">
        <f>RANK(PH195,PH$9:PH$497,0)</f>
        <v>232</v>
      </c>
      <c r="PO195" s="115">
        <f>RANK(PI195,PI$9:PI$497,0)</f>
        <v>239</v>
      </c>
      <c r="PP195" s="115">
        <f>RANK(PJ195,PJ$9:PJ$497,0)</f>
        <v>254</v>
      </c>
      <c r="PQ195" s="115">
        <f>RANK(PK195,PK$9:PK$497,0)</f>
        <v>262</v>
      </c>
      <c r="PR195" s="115">
        <f>RANK(PL195,PL$9:PL$497,0)</f>
        <v>126</v>
      </c>
      <c r="PS195" s="119">
        <f>RANK(PM195,PM$9:PM$497,0)</f>
        <v>159</v>
      </c>
      <c r="PT195" s="120">
        <f>ROUND(FZ195/MAX(FZ$9:FZ$497)*100,0)</f>
        <v>76</v>
      </c>
      <c r="PU195" s="115">
        <f>ROUND(GA195/MAX(GA$9:GA$497)*100,0)</f>
        <v>42</v>
      </c>
      <c r="PV195" s="115">
        <f>ROUND(GB195/MAX(GB$9:GB$497)*100,0)</f>
        <v>36</v>
      </c>
      <c r="PW195" s="115">
        <f>ROUND(GC195/MAX(GC$9:GC$497)*100,0)</f>
        <v>99</v>
      </c>
      <c r="PX195" s="115">
        <f>ROUND(GD195/MAX(GD$9:GD$497)*100,0)</f>
        <v>16</v>
      </c>
      <c r="PY195" s="115">
        <f>ROUND(GE195/MAX(GE$9:GE$497)*100,0)</f>
        <v>12</v>
      </c>
      <c r="PZ195" s="115">
        <f>ROUND(GF195/MAX(GF$9:GF$497)*100,0)</f>
        <v>6</v>
      </c>
      <c r="QA195" s="116">
        <f>ROUND(GG195/MAX(GG$9:GG$497)*100,0)</f>
        <v>10</v>
      </c>
      <c r="QB195" s="115">
        <f>ROUND(GH195/MAX(GH$9:GH$497)*100,0)</f>
        <v>34</v>
      </c>
      <c r="QC195" s="121">
        <f>ROUND(GI195/MAX(GI$9:GI$497)*100,0)</f>
        <v>22</v>
      </c>
      <c r="QD195" s="120">
        <f>ROUND(AVERAGEIF($ES$9:$ES$497,$ES195,PT$9:PT$497),0)</f>
        <v>62</v>
      </c>
      <c r="QE195" s="120">
        <f>ROUND(AVERAGEIF($ES$9:$ES$497,$ES195,PU$9:PU$497),0)</f>
        <v>26</v>
      </c>
      <c r="QF195" s="120">
        <f>ROUND(AVERAGEIF($ES$9:$ES$497,$ES195,PV$9:PV$497),0)</f>
        <v>48</v>
      </c>
      <c r="QG195" s="120">
        <f>ROUND(AVERAGEIF($ES$9:$ES$497,$ES195,PW$9:PW$497),0)</f>
        <v>58</v>
      </c>
      <c r="QH195" s="120">
        <f>ROUND(AVERAGEIF($ES$9:$ES$497,$ES195,PX$9:PX$497),0)</f>
        <v>15</v>
      </c>
      <c r="QI195" s="120">
        <f>ROUND(AVERAGEIF($ES$9:$ES$497,$ES195,PY$9:PY$497),0)</f>
        <v>14</v>
      </c>
      <c r="QJ195" s="120">
        <f>ROUND(AVERAGEIF($ES$9:$ES$497,$ES195,PZ$9:PZ$497),0)</f>
        <v>14</v>
      </c>
      <c r="QK195" s="120">
        <f>ROUND(AVERAGEIF($ES$9:$ES$497,$ES195,QA$9:QA$497),0)</f>
        <v>15</v>
      </c>
      <c r="QL195" s="120">
        <f>ROUND(AVERAGEIF($ES$9:$ES$497,$ES195,QB$9:QB$497),0)</f>
        <v>41</v>
      </c>
      <c r="QM195" s="120">
        <f>ROUND(AVERAGEIF($ES$9:$ES$497,$ES195,QC$9:QC$497),0)</f>
        <v>30</v>
      </c>
      <c r="QN195" s="114">
        <f t="shared" si="354"/>
        <v>501</v>
      </c>
      <c r="QO195" s="115">
        <f t="shared" si="355"/>
        <v>421</v>
      </c>
      <c r="QP195" s="115">
        <f t="shared" si="356"/>
        <v>565</v>
      </c>
      <c r="QQ195" s="115">
        <f t="shared" si="357"/>
        <v>531</v>
      </c>
      <c r="QR195" s="115">
        <f t="shared" si="358"/>
        <v>814</v>
      </c>
      <c r="QS195" s="119">
        <f t="shared" si="359"/>
        <v>488</v>
      </c>
      <c r="QT195" s="114">
        <f>ROUND((QN195-MIN(QN$9:QN$497))/(MAX(QN$9:QN$497)-MIN(QN$9:QN$497))*100,0)</f>
        <v>42</v>
      </c>
      <c r="QU195" s="115">
        <f>ROUND((QO195-MIN(QO$9:QO$497))/(MAX(QO$9:QO$497)-MIN(QO$9:QO$497))*100,0)</f>
        <v>30</v>
      </c>
      <c r="QV195" s="115">
        <f>ROUND((QP195-MIN(QP$9:QP$497))/(MAX(QP$9:QP$497)-MIN(QP$9:QP$497))*100,0)</f>
        <v>31</v>
      </c>
      <c r="QW195" s="115">
        <f>ROUND((QQ195-MIN(QQ$9:QQ$497))/(MAX(QQ$9:QQ$497)-MIN(QQ$9:QQ$497))*100,0)</f>
        <v>31</v>
      </c>
      <c r="QX195" s="115">
        <f>ROUND((QR195-MIN(QR$9:QR$497))/(MAX(QR$9:QR$497)-MIN(QR$9:QR$497))*100,0)</f>
        <v>100</v>
      </c>
      <c r="QY195" s="115">
        <f>ROUND((QS195-MIN(QS$9:QS$497))/(MAX(QS$9:QS$497)-MIN(QS$9:QS$497))*100,0)</f>
        <v>62</v>
      </c>
      <c r="QZ195" s="114">
        <f>RANK(QN195,QN$9:QN$497,0)</f>
        <v>165</v>
      </c>
      <c r="RA195" s="115">
        <f>RANK(QO195,QO$9:QO$497,0)</f>
        <v>153</v>
      </c>
      <c r="RB195" s="115">
        <f>RANK(QP195,QP$9:QP$497,0)</f>
        <v>199</v>
      </c>
      <c r="RC195" s="115">
        <f>RANK(QQ195,QQ$9:QQ$497,0)</f>
        <v>272</v>
      </c>
      <c r="RD195" s="115">
        <f>RANK(QR195,QR$9:QR$497,0)</f>
        <v>7</v>
      </c>
      <c r="RE195" s="115">
        <f>RANK(QS195,QS$9:QS$497,0)</f>
        <v>50</v>
      </c>
      <c r="RF195" s="122"/>
      <c r="RG195" s="115">
        <f>($RH$3*(IH195+IJ195)*100*100/MAX(EX$9:EX$497)*$RO$3) +($RH$3*(II195+IJ195)*100*100/MAX(EX$9:EX$497)*$RO$4) + ($RH$3*IK195*100*100/MAX(EX$9:EX$497)*0.098)</f>
        <v>29.225000000000001</v>
      </c>
      <c r="RH195" s="115">
        <f>($RH$4*IL195*100*100/MAX(EZ$9:EZ$497))*$RQ$3</f>
        <v>0</v>
      </c>
      <c r="RI195" s="115">
        <f>($RH$3*IM195*100*100/MAX(EY$9:EY$497))*$RQ$4</f>
        <v>0</v>
      </c>
      <c r="RJ195" s="115">
        <f>($RH$3*IN195*100*100/MAX(EX$9:EX$497))</f>
        <v>16.666666666666668</v>
      </c>
      <c r="RK195" s="115">
        <f>($RH$4*IO195*100*100/MAX(EZ$9:EZ$497))*$RQ$3</f>
        <v>0</v>
      </c>
      <c r="RL195" s="115">
        <f>(($RL$4*IP195*100*((100/MAX(EX$9:EX$497)+100/MAX(EZ$9:EZ$497))/2))+($RL$4*IQ195*100*((100/MAX(EX$9:EX$497)+100/MAX(EZ$9:EZ$497))/2))+($RL$4*IR195*100*((100/MAX(EX$9:EX$497)+100/MAX(EZ$9:EZ$497))/2))+($RL$4*IS195*100*((100/MAX(EX$9:EX$497)+100/MAX(EZ$9:EZ$497))/2))+($RL$4*IT195*100*((100/MAX(EX$9:EX$497)+100/MAX(EZ$9:EZ$497))/2))+($RL$4*IU195*100*((100/MAX(EX$9:EX$497)+100/MAX(EZ$9:EZ$497))/2))+($RL$4*IV195*100*((100/MAX(EX$9:EX$497)+100/MAX(EZ$9:EZ$497))/2))+($RL$4*IW195*100*((100/MAX(EX$9:EX$497)+100/MAX(EZ$9:EZ$497))/2)))*$RS$3</f>
        <v>0</v>
      </c>
      <c r="RM195" s="115">
        <f>(($RH$3*IX195*100*100/MAX(EX$9:EX$497))+($RH$3*IY195*100*100/MAX(EX$9:EX$497))+($RH$3*IZ195*100*100/MAX(EX$9:EX$497))+($RH$3*JA195*100*100/MAX(EX$9:EX$497))+($RH$3*JB195*100*100/MAX(EX$9:EX$497))+($RH$3*JC195*100*100/MAX(EX$9:EX$497))+($RH$3*JD195*100*100/MAX(EX$9:EX$497))+($RH$3*JE195*100*100/MAX(EX$9:EX$497)))*$RS$4</f>
        <v>0</v>
      </c>
      <c r="RN195" s="115">
        <f>(($RH$4*JF195*100*100/MAX(EZ$9:EZ$497)) + ($RH$4*JG195*100*100/MAX(EZ$9:EZ$497)) + ($RH$4*JH195*100*100/MAX(EZ$9:EZ$497)) + ($RH$4*JI195*100*100/MAX(EZ$9:EZ$497)) + ($RH$4*JJ195*100*100/MAX(EZ$9:EZ$497)) + ($RH$4*JK195*100*100/MAX(EZ$9:EZ$497)) + ($RH$4*JL195*100*100/MAX(EZ$9:EZ$497)) + ($RH$4*JM195*100*100/MAX(EZ$9:EZ$497)))*$RU$3</f>
        <v>0</v>
      </c>
      <c r="RO195" s="115">
        <f>(($RL$4*JN195*100*((100/MAX(EX$9:EX$497)+100/MAX(EZ$9:EZ$497))/2))+($RL$4*JO195*100*((100/MAX(EX$9:EX$497)+100/MAX(EZ$9:EZ$497))/2))+($RL$4*JP195*100*((100/MAX(EX$9:EX$497)+100/MAX(EZ$9:EZ$497))/2))+($RL$4*JQ195*100*((100/MAX(EX$9:EX$497)+100/MAX(EZ$9:EZ$497))/2))+($RL$4*JR195*100*((100/MAX(EX$9:EX$497)+100/MAX(EZ$9:EZ$497))/2))+($RL$4*JS195*100*((100/MAX(EX$9:EX$497)+100/MAX(EZ$9:EZ$497))/2))+($RL$4*JT195*100*((100/MAX(EX$9:EX$497)+100/MAX(EZ$9:EZ$497))/2))+($RL$4*JU195*100*((100/MAX(EX$9:EX$497)+100/MAX(EZ$9:EZ$497))/2))+($RL$4*JV195*100*((100/MAX(EX$9:EX$497)+100/MAX(EZ$9:EZ$497))/2))+($RL$4*JW195*100*((100/MAX(EX$9:EX$497)+100/MAX(EZ$9:EZ$497))/2))+($RL$4*JX195*100*((100/MAX(EX$9:EX$497)+100/MAX(EZ$9:EZ$497))/2))+($RL$4*JY195*100*((100/MAX(EX$9:EX$497)+100/MAX(EZ$9:EZ$497))/2))+($RL$4*JZ195*100*((100/MAX(EX$9:EX$497)+100/MAX(EZ$9:EZ$497))/2)))*$RW$3/2</f>
        <v>0</v>
      </c>
      <c r="RP195" s="119">
        <f>($RJ$3*KA195*100*100/MAX(FA$9:FA$497)) + ($RJ$3*KB195*100*100/MAX(FA$9:FA$497)/2) + ($RJ$3*KC195*100*100/MAX(FA$9:FA$497)/2) + ($RJ$3*KD195*100*100/MAX(FA$9:FA$497)/4) + ($RJ$3*KE195*100*100/MAX(FA$9:FA$497)/4)</f>
        <v>0</v>
      </c>
      <c r="RQ195" s="118">
        <f>($RL$4*KF195*100*((100/MAX(EX$9:EX$497)+100/MAX(EZ$9:EZ$497)))) * ($RO$3/2) + (($RL$4*KG195*100*((100/MAX(EX$9:EX$497)+100/MAX(EZ$9:EZ$497))))+($RL$4*KH195*100*((100/MAX(EX$9:EX$497)+100/MAX(EZ$9:EZ$497))))+($RL$4*KI195*100*((100/MAX(EX$9:EX$497)+100/MAX(EZ$9:EZ$497))))+($RL$4*KJ195*100*((100/MAX(EX$9:EX$497)+100/MAX(EZ$9:EZ$497))))+($RL$4*KK195*100*((100/MAX(EX$9:EX$497)+100/MAX(EZ$9:EZ$497))))+($RL$4*KL195*100*((100/MAX(EX$9:EX$497)+100/MAX(EZ$9:EZ$497))))+($RL$4*KM195*100*((100/MAX(EX$9:EX$497)+100/MAX(EZ$9:EZ$497))))+($RL$4*KN195*100*((100/MAX(EX$9:EX$497)+100/MAX(EZ$9:EZ$497))))+($RL$4*KO195*100*((100/MAX(EX$9:EX$497)+100/MAX(EZ$9:EZ$497))))+($RL$4*KP195*100*((100/MAX(EX$9:EX$497)+100/MAX(EZ$9:EZ$497))))+($RL$4*KQ195*100*((100/MAX(EX$9:EX$497)+100/MAX(EZ$9:EZ$497))))+($RL$4*KR195*100*((100/MAX(EX$9:EX$497)+100/MAX(EZ$9:EZ$497))))+($RL$4*KS195*100*((100/MAX(EX$9:EX$497)+100/MAX(EZ$9:EZ$497))))+($RL$4*KV195*100*((100/MAX(EX$9:EX$497)+100/MAX(EZ$9:EZ$497))))) * (($RO$3+$RO$4)/6)</f>
        <v>0</v>
      </c>
      <c r="RR195" s="115">
        <f>(($RL$4*KW195*100*((100/MAX(EX$9:EX$497)+100/MAX(EZ$9:EZ$497))))) * ($RO$3/2) + (($RL$4*KX195*100*((100/MAX(EX$9:EX$497)+100/MAX(EZ$9:EZ$497))))+($RL$4*KY195*100*((100/MAX(EX$9:EX$497)+100/MAX(EZ$9:EZ$497))))+($RL$4*KZ195*100*((100/MAX(EX$9:EX$497)+100/MAX(EZ$9:EZ$497))))+($RL$4*LA195*100*((100/MAX(EX$9:EX$497)+100/MAX(EZ$9:EZ$497))))+($RL$4*LB195*100*((100/MAX(EX$9:EX$497)+100/MAX(EZ$9:EZ$497))))+($RL$4*LC195*100*((100/MAX(EX$9:EX$497)+100/MAX(EZ$9:EZ$497))))) * (($RO$3+$RO$4)/6)</f>
        <v>0</v>
      </c>
      <c r="RS195" s="119">
        <f>(($RL$4*LD195*100*((100/MAX(EX$9:EX$497)+100/MAX(EZ$9:EZ$497))))+($RL$4*LE195*100*((100/MAX(EX$9:EX$497)+100/MAX(EZ$9:EZ$497))))) * (($RO$3+$RO$4)/6)</f>
        <v>0</v>
      </c>
      <c r="RT195" s="118">
        <f>($RJ$4*LH195*100*(100/MAX(EV$9:EV$497)))+($RJ$4*LI195*100*(100/MAX(EV$9:EV$497)))</f>
        <v>0</v>
      </c>
      <c r="RU195" s="119">
        <f>($RJ$4*LJ195*(100/MAX(EV$9:EV$497)))/2 + ($RL$3*LK195*(100/MAX(EW$9:EW$497))) + ($RJ$4*LL195*(100/MAX(EV$9:EV$497)))/4 + ($RL$3*LM195*(100/MAX(EW$9:EW$497)))</f>
        <v>0</v>
      </c>
      <c r="RV195" s="118">
        <f>($RJ$4*LN195*100*100/MAX(EV$9:EV$497)/2)+($RJ$4*LO195*100*100/MAX(EV$9:EV$497)/2)+($RJ$4*LP195*100*100/MAX(EV$9:EV$497))+($RJ$4*LQ195*100*100/MAX(EV$9:EV$497))+($RJ$4*LR195*100*100/MAX(EV$9:EV$497))</f>
        <v>0</v>
      </c>
      <c r="RW195" s="115">
        <f>($RJ$4*LS195*100*100/MAX(EV$9:EV$497)) + (($RJ$4*LT195*100*100/MAX(EV$9:EV$497))+($RJ$4*LU195*100*100/MAX(EV$9:EV$497))+($RJ$4*LV195*100*100/MAX(EV$9:EV$497))+($RJ$4*LW195*100*100/MAX(EV$9:EV$497))+($RJ$4*LX195*100*100/MAX(EV$9:EV$497))+($RJ$4*LY195*100*100/MAX(EV$9:EV$497))+($RJ$4*LZ195*100*100/MAX(EV$9:EV$497))+($RJ$4*MA195*100*100/MAX(EV$9:EV$497)))/2</f>
        <v>0</v>
      </c>
      <c r="RX195" s="119">
        <f>($RJ$4*MB195*100*100/MAX(EV$9:EV$497))+($RJ$4*MC195*100*100/MAX(EV$9:EV$497))+($RJ$4*MD195*100*100/MAX(EV$9:EV$497))+($RJ$4*ME195*100*100/MAX(EV$9:EV$497))+($RJ$4*MF195*100*100/MAX(EV$9:EV$497))+($RJ$4*MG195*100*100/MAX(EV$9:EV$497))+($RJ$4*MH195*100*100/MAX(EV$9:EV$497))+($RJ$4*MI195*100*100/MAX(EV$9:EV$497))+($RJ$4*MJ195*100*100/MAX(EV$9:EV$497))+($RJ$4*MK195*100*100/MAX(EV$9:EV$497))+($RJ$4*ML195*100*100/MAX(EV$9:EV$497))+($RJ$4*MM195*100*100/MAX(EV$9:EV$497))+($RJ$4*MN195*100*100/MAX(EV$9:EV$497))</f>
        <v>0</v>
      </c>
      <c r="RY195" s="118">
        <f>($RJ$4*MQ195*100*100/MAX(EV$9:EV$497))/2 + (($RJ$4*MR195*100*100/MAX(EV$9:EV$497))+($RJ$4*MS195*100*100/MAX(EV$9:EV$497))+($RJ$4*MT195*100*100/MAX(EV$9:EV$497))+($RJ$4*MU195*100*100/MAX(EV$9:EV$497))+($RJ$4*MV195*100*100/MAX(EV$9:EV$497))+($RJ$4*MW195*100*100/MAX(EV$9:EV$497))+($RJ$4*MX195*100*100/MAX(EV$9:EV$497))+($RJ$4*MY195*100*100/MAX(EV$9:EV$497))+($RJ$4*MZ195*100*100/MAX(EV$9:EV$497))+($RJ$4*NA195*100*100/MAX(EV$9:EV$497))+($RJ$4*NB195*100*100/MAX(EV$9:EV$497))+($RJ$4*NC195*100*100/MAX(EV$9:EV$497))+($RJ$4*ND195*100*100/MAX(EV$9:EV$497))+($RJ$4*NG195*100*100/MAX(EV$9:EV$497)))/4</f>
        <v>2.9494382022471917</v>
      </c>
      <c r="RZ195" s="115">
        <f>($RJ$4*NH195*100*100/MAX(EV$9:EV$497))/2 + (($RJ$4*NI195*100*100/MAX(EV$9:EV$497))+($RJ$4*NJ195*100*100/MAX(EV$9:EV$497))+($RJ$4*NK195*100*100/MAX(EV$9:EV$497))+($RJ$4*NL195*100*100/MAX(EV$9:EV$497))+($RJ$4*NM195*100*100/MAX(EV$9:EV$497))+($RJ$4*NN195*100*100/MAX(EV$9:EV$497)))/4</f>
        <v>2.9494382022471917</v>
      </c>
      <c r="SA195" s="117">
        <f>(($RJ$4*NO195*100*100/MAX(EV$9:EV$497))+($RJ$4*NP195*100*100/MAX(EV$9:EV$497)))/4</f>
        <v>0</v>
      </c>
      <c r="SB195" s="118">
        <f t="shared" si="341"/>
        <v>51.790543071161053</v>
      </c>
      <c r="SC195" s="115">
        <f t="shared" si="342"/>
        <v>47.071441947565539</v>
      </c>
      <c r="SD195" s="115">
        <f t="shared" si="343"/>
        <v>1.4747191011235958</v>
      </c>
      <c r="SE195" s="115">
        <f t="shared" si="344"/>
        <v>47.071441947565539</v>
      </c>
      <c r="SF195" s="115">
        <f t="shared" si="345"/>
        <v>1.4747191011235958</v>
      </c>
      <c r="SG195" s="115">
        <f t="shared" si="346"/>
        <v>5.8988764044943833</v>
      </c>
      <c r="SH195" s="115">
        <f>ROUND(SB195/MAX(SB$9:SB$497)*100,0)</f>
        <v>65</v>
      </c>
      <c r="SI195" s="115">
        <f>ROUND(SC195/MAX(SC$9:SC$497)*100,0)</f>
        <v>71</v>
      </c>
      <c r="SJ195" s="115">
        <f>ROUND(SD195/MAX(SD$9:SD$497)*100,0)</f>
        <v>2</v>
      </c>
      <c r="SK195" s="115">
        <f>ROUND(SE195/MAX(SE$9:SE$497)*100,0)</f>
        <v>36</v>
      </c>
      <c r="SL195" s="115">
        <f>ROUND(SF195/MAX(SF$9:SF$497)*100,0)</f>
        <v>4</v>
      </c>
      <c r="SM195" s="121">
        <f>ROUND(SG195/MAX(SG$9:SG$497)*100,0)</f>
        <v>6</v>
      </c>
      <c r="SN195" s="115">
        <f>ROUND(AVERAGEIF($ES$9:$ES$497,$ES195,SH$9:SH$497),0)</f>
        <v>26</v>
      </c>
      <c r="SO195" s="115">
        <f>ROUND(AVERAGEIF($ES$9:$ES$497,$ES195,SI$9:SI$497),0)</f>
        <v>23</v>
      </c>
      <c r="SP195" s="115">
        <f>ROUND(AVERAGEIF($ES$9:$ES$497,$ES195,SJ$9:SJ$497),0)</f>
        <v>4</v>
      </c>
      <c r="SQ195" s="115">
        <f>ROUND(AVERAGEIF($ES$9:$ES$497,$ES195,SK$9:SK$497),0)</f>
        <v>20</v>
      </c>
      <c r="SR195" s="115">
        <f>ROUND(AVERAGEIF($ES$9:$ES$497,$ES195,SL$9:SL$497),0)</f>
        <v>7</v>
      </c>
      <c r="SS195" s="121">
        <f>ROUND(AVERAGEIF($ES$9:$ES$497,$ES195,SM$9:SM$497),0)</f>
        <v>6</v>
      </c>
      <c r="ST195" s="114">
        <f>RANK(SB195,SB$9:SB$497,0)</f>
        <v>41</v>
      </c>
      <c r="SU195" s="115">
        <f>RANK(SC195,SC$9:SC$497,0)</f>
        <v>22</v>
      </c>
      <c r="SV195" s="115">
        <f>RANK(SD195,SD$9:SD$497,0)</f>
        <v>207</v>
      </c>
      <c r="SW195" s="115">
        <f>RANK(SE195,SE$9:SE$497,0)</f>
        <v>76</v>
      </c>
      <c r="SX195" s="115">
        <f>RANK(SF195,SF$9:SF$497,0)</f>
        <v>185</v>
      </c>
      <c r="SY195" s="115">
        <f>RANK(SG195,SG$9:SG$497,0)</f>
        <v>154</v>
      </c>
      <c r="SZ195" s="115">
        <f>COUNTIFS(SB$9:SB$497,"&gt;"&amp;SB195,$ES$9:$ES$497,$ES195)+1</f>
        <v>11</v>
      </c>
      <c r="TA195" s="115">
        <f>COUNTIFS(SC$9:SC$497,"&gt;"&amp;SC195,$ES$9:$ES$497,$ES195)+1</f>
        <v>9</v>
      </c>
      <c r="TB195" s="115">
        <f>COUNTIFS(SD$9:SD$497,"&gt;"&amp;SD195,$ES$9:$ES$497,$ES195)+1</f>
        <v>42</v>
      </c>
      <c r="TC195" s="115">
        <f>COUNTIFS(SE$9:SE$497,"&gt;"&amp;SE195,$ES$9:$ES$497,$ES195)+1</f>
        <v>26</v>
      </c>
      <c r="TD195" s="115">
        <f>COUNTIFS(SF$9:SF$497,"&gt;"&amp;SF195,$ES$9:$ES$497,$ES195)+1</f>
        <v>42</v>
      </c>
      <c r="TE195" s="117">
        <f>COUNTIFS(SG$9:SG$497,"&gt;"&amp;SG195,$ES$9:$ES$497,$ES195)+1</f>
        <v>36</v>
      </c>
      <c r="TF195" s="118">
        <f t="shared" si="347"/>
        <v>128</v>
      </c>
      <c r="TG195" s="115">
        <f t="shared" si="348"/>
        <v>113</v>
      </c>
      <c r="TH195" s="115">
        <f t="shared" si="349"/>
        <v>39</v>
      </c>
      <c r="TI195" s="115">
        <f t="shared" si="350"/>
        <v>78</v>
      </c>
      <c r="TJ195" s="115">
        <f t="shared" si="351"/>
        <v>41</v>
      </c>
      <c r="TK195" s="115">
        <f t="shared" si="352"/>
        <v>69</v>
      </c>
      <c r="TL195" s="117">
        <f t="shared" si="353"/>
        <v>57</v>
      </c>
      <c r="TM195" s="118">
        <f>ROUND(TF195/MAX(TF$9:TF$497)*100,0)</f>
        <v>71</v>
      </c>
      <c r="TN195" s="115">
        <f>ROUND(TG195/MAX(TG$9:TG$497)*100,0)</f>
        <v>62</v>
      </c>
      <c r="TO195" s="115">
        <f>ROUND(TH195/MAX(TH$9:TH$497)*100,0)</f>
        <v>21</v>
      </c>
      <c r="TP195" s="115">
        <f>ROUND(TI195/MAX(TI$9:TI$497)*100,0)</f>
        <v>43</v>
      </c>
      <c r="TQ195" s="115">
        <f>ROUND(TJ195/MAX(TJ$9:TJ$497)*100,0)</f>
        <v>21</v>
      </c>
      <c r="TR195" s="115">
        <f>ROUND(TK195/MAX(TK$9:TK$497)*100,0)</f>
        <v>35</v>
      </c>
      <c r="TS195" s="119">
        <f>ROUND(TL195/MAX(TL$9:TL$497)*100,0)</f>
        <v>29</v>
      </c>
      <c r="TT195" s="120">
        <f>RANK(TM195,TM$9:TM$497,0)</f>
        <v>54</v>
      </c>
      <c r="TU195" s="115">
        <f>RANK(TN195,TN$9:TN$497,0)</f>
        <v>53</v>
      </c>
      <c r="TV195" s="115">
        <f>RANK(TO195,TO$9:TO$497,0)</f>
        <v>252</v>
      </c>
      <c r="TW195" s="115">
        <f>RANK(TP195,TP$9:TP$497,0)</f>
        <v>118</v>
      </c>
      <c r="TX195" s="115">
        <f>RANK(TQ195,TQ$9:TQ$497,0)</f>
        <v>249</v>
      </c>
      <c r="TY195" s="115">
        <f>RANK(TR195,TR$9:TR$497,0)</f>
        <v>136</v>
      </c>
      <c r="TZ195" s="121">
        <f>RANK(TS195,TS$9:TS$497,0)</f>
        <v>162</v>
      </c>
      <c r="UA195" s="132"/>
      <c r="UB195" s="7" t="s">
        <v>1</v>
      </c>
    </row>
    <row r="196" spans="1:548" x14ac:dyDescent="0.15">
      <c r="A196" s="183">
        <v>188</v>
      </c>
      <c r="B196" s="203" t="s">
        <v>1006</v>
      </c>
      <c r="C196" s="63"/>
      <c r="D196" s="63"/>
      <c r="E196" s="64" t="s">
        <v>518</v>
      </c>
      <c r="F196" s="65">
        <v>47</v>
      </c>
      <c r="G196" s="65" t="s">
        <v>908</v>
      </c>
      <c r="H196" s="65" t="s">
        <v>922</v>
      </c>
      <c r="I196" s="66" t="s">
        <v>521</v>
      </c>
      <c r="J196" s="67" t="s">
        <v>521</v>
      </c>
      <c r="K196" s="67" t="s">
        <v>521</v>
      </c>
      <c r="L196" s="67" t="s">
        <v>521</v>
      </c>
      <c r="M196" s="67" t="s">
        <v>521</v>
      </c>
      <c r="N196" s="67" t="s">
        <v>521</v>
      </c>
      <c r="O196" s="67" t="s">
        <v>521</v>
      </c>
      <c r="P196" s="67" t="s">
        <v>521</v>
      </c>
      <c r="Q196" s="67" t="s">
        <v>521</v>
      </c>
      <c r="R196" s="68" t="s">
        <v>521</v>
      </c>
      <c r="S196" s="69" t="s">
        <v>521</v>
      </c>
      <c r="T196" s="67" t="s">
        <v>521</v>
      </c>
      <c r="U196" s="67" t="s">
        <v>521</v>
      </c>
      <c r="V196" s="67" t="s">
        <v>521</v>
      </c>
      <c r="W196" s="67" t="s">
        <v>521</v>
      </c>
      <c r="X196" s="67" t="s">
        <v>521</v>
      </c>
      <c r="Y196" s="67" t="s">
        <v>521</v>
      </c>
      <c r="Z196" s="67" t="s">
        <v>521</v>
      </c>
      <c r="AA196" s="67" t="s">
        <v>521</v>
      </c>
      <c r="AB196" s="68" t="s">
        <v>521</v>
      </c>
      <c r="AC196" s="69" t="s">
        <v>521</v>
      </c>
      <c r="AD196" s="67" t="s">
        <v>521</v>
      </c>
      <c r="AE196" s="67" t="s">
        <v>521</v>
      </c>
      <c r="AF196" s="67" t="s">
        <v>521</v>
      </c>
      <c r="AG196" s="67" t="s">
        <v>521</v>
      </c>
      <c r="AH196" s="67" t="s">
        <v>521</v>
      </c>
      <c r="AI196" s="67" t="s">
        <v>521</v>
      </c>
      <c r="AJ196" s="67" t="s">
        <v>521</v>
      </c>
      <c r="AK196" s="67" t="s">
        <v>521</v>
      </c>
      <c r="AL196" s="68" t="s">
        <v>521</v>
      </c>
      <c r="AM196" s="69" t="s">
        <v>521</v>
      </c>
      <c r="AN196" s="67" t="s">
        <v>521</v>
      </c>
      <c r="AO196" s="67" t="s">
        <v>521</v>
      </c>
      <c r="AP196" s="67" t="s">
        <v>521</v>
      </c>
      <c r="AQ196" s="67" t="s">
        <v>521</v>
      </c>
      <c r="AR196" s="67" t="s">
        <v>521</v>
      </c>
      <c r="AS196" s="67" t="s">
        <v>521</v>
      </c>
      <c r="AT196" s="67" t="s">
        <v>521</v>
      </c>
      <c r="AU196" s="67" t="s">
        <v>521</v>
      </c>
      <c r="AV196" s="68" t="s">
        <v>521</v>
      </c>
      <c r="AW196" s="69" t="s">
        <v>521</v>
      </c>
      <c r="AX196" s="67" t="s">
        <v>521</v>
      </c>
      <c r="AY196" s="67" t="s">
        <v>521</v>
      </c>
      <c r="AZ196" s="67" t="s">
        <v>521</v>
      </c>
      <c r="BA196" s="67" t="s">
        <v>521</v>
      </c>
      <c r="BB196" s="67" t="s">
        <v>521</v>
      </c>
      <c r="BC196" s="67" t="s">
        <v>521</v>
      </c>
      <c r="BD196" s="67" t="s">
        <v>521</v>
      </c>
      <c r="BE196" s="67" t="s">
        <v>521</v>
      </c>
      <c r="BF196" s="68" t="s">
        <v>521</v>
      </c>
      <c r="BG196" s="69" t="s">
        <v>521</v>
      </c>
      <c r="BH196" s="67" t="s">
        <v>521</v>
      </c>
      <c r="BI196" s="67" t="s">
        <v>521</v>
      </c>
      <c r="BJ196" s="67" t="s">
        <v>521</v>
      </c>
      <c r="BK196" s="67" t="s">
        <v>521</v>
      </c>
      <c r="BL196" s="67" t="s">
        <v>521</v>
      </c>
      <c r="BM196" s="67" t="s">
        <v>521</v>
      </c>
      <c r="BN196" s="67" t="s">
        <v>521</v>
      </c>
      <c r="BO196" s="67" t="s">
        <v>521</v>
      </c>
      <c r="BP196" s="68" t="s">
        <v>521</v>
      </c>
      <c r="BQ196" s="70" t="s">
        <v>521</v>
      </c>
      <c r="BR196" s="67" t="s">
        <v>521</v>
      </c>
      <c r="BS196" s="67" t="s">
        <v>521</v>
      </c>
      <c r="BT196" s="67" t="s">
        <v>521</v>
      </c>
      <c r="BU196" s="67" t="s">
        <v>521</v>
      </c>
      <c r="BV196" s="67" t="s">
        <v>521</v>
      </c>
      <c r="BW196" s="67" t="s">
        <v>521</v>
      </c>
      <c r="BX196" s="67" t="s">
        <v>521</v>
      </c>
      <c r="BY196" s="67" t="s">
        <v>521</v>
      </c>
      <c r="BZ196" s="68" t="s">
        <v>521</v>
      </c>
      <c r="CA196" s="69" t="s">
        <v>521</v>
      </c>
      <c r="CB196" s="67" t="s">
        <v>521</v>
      </c>
      <c r="CC196" s="67" t="s">
        <v>521</v>
      </c>
      <c r="CD196" s="67" t="s">
        <v>521</v>
      </c>
      <c r="CE196" s="67" t="s">
        <v>521</v>
      </c>
      <c r="CF196" s="67" t="s">
        <v>521</v>
      </c>
      <c r="CG196" s="67" t="s">
        <v>521</v>
      </c>
      <c r="CH196" s="67" t="s">
        <v>521</v>
      </c>
      <c r="CI196" s="67" t="s">
        <v>521</v>
      </c>
      <c r="CJ196" s="68" t="s">
        <v>521</v>
      </c>
      <c r="CK196" s="69" t="s">
        <v>521</v>
      </c>
      <c r="CL196" s="67" t="s">
        <v>521</v>
      </c>
      <c r="CM196" s="67" t="s">
        <v>521</v>
      </c>
      <c r="CN196" s="67" t="s">
        <v>521</v>
      </c>
      <c r="CO196" s="67" t="s">
        <v>521</v>
      </c>
      <c r="CP196" s="67" t="s">
        <v>521</v>
      </c>
      <c r="CQ196" s="67" t="s">
        <v>521</v>
      </c>
      <c r="CR196" s="67" t="s">
        <v>521</v>
      </c>
      <c r="CS196" s="67" t="s">
        <v>521</v>
      </c>
      <c r="CT196" s="68" t="s">
        <v>521</v>
      </c>
      <c r="CU196" s="69" t="s">
        <v>521</v>
      </c>
      <c r="CV196" s="67" t="s">
        <v>521</v>
      </c>
      <c r="CW196" s="67" t="s">
        <v>521</v>
      </c>
      <c r="CX196" s="67" t="s">
        <v>521</v>
      </c>
      <c r="CY196" s="67" t="s">
        <v>521</v>
      </c>
      <c r="CZ196" s="67" t="s">
        <v>521</v>
      </c>
      <c r="DA196" s="67" t="s">
        <v>521</v>
      </c>
      <c r="DB196" s="67" t="s">
        <v>521</v>
      </c>
      <c r="DC196" s="67" t="s">
        <v>521</v>
      </c>
      <c r="DD196" s="68" t="s">
        <v>521</v>
      </c>
      <c r="DE196" s="69" t="s">
        <v>521</v>
      </c>
      <c r="DF196" s="71" t="s">
        <v>521</v>
      </c>
      <c r="DG196" s="67" t="s">
        <v>521</v>
      </c>
      <c r="DH196" s="67" t="s">
        <v>521</v>
      </c>
      <c r="DI196" s="67" t="s">
        <v>521</v>
      </c>
      <c r="DJ196" s="67" t="s">
        <v>521</v>
      </c>
      <c r="DK196" s="67" t="s">
        <v>521</v>
      </c>
      <c r="DL196" s="67" t="s">
        <v>521</v>
      </c>
      <c r="DM196" s="67" t="s">
        <v>521</v>
      </c>
      <c r="DN196" s="68" t="s">
        <v>521</v>
      </c>
      <c r="DO196" s="70" t="s">
        <v>521</v>
      </c>
      <c r="DP196" s="71" t="s">
        <v>521</v>
      </c>
      <c r="DQ196" s="67" t="s">
        <v>521</v>
      </c>
      <c r="DR196" s="67" t="s">
        <v>521</v>
      </c>
      <c r="DS196" s="67" t="s">
        <v>521</v>
      </c>
      <c r="DT196" s="67" t="s">
        <v>521</v>
      </c>
      <c r="DU196" s="67" t="s">
        <v>521</v>
      </c>
      <c r="DV196" s="67" t="s">
        <v>521</v>
      </c>
      <c r="DW196" s="67" t="s">
        <v>521</v>
      </c>
      <c r="DX196" s="72" t="s">
        <v>521</v>
      </c>
      <c r="DY196" s="73" t="s">
        <v>522</v>
      </c>
      <c r="DZ196" s="74">
        <v>2</v>
      </c>
      <c r="EA196" s="74">
        <v>3</v>
      </c>
      <c r="EB196" s="74">
        <v>4</v>
      </c>
      <c r="EC196" s="75">
        <v>5</v>
      </c>
      <c r="ED196" s="76" t="s">
        <v>522</v>
      </c>
      <c r="EE196" s="74">
        <f t="shared" si="303"/>
        <v>2</v>
      </c>
      <c r="EF196" s="74">
        <f t="shared" si="304"/>
        <v>6</v>
      </c>
      <c r="EG196" s="74">
        <f t="shared" si="305"/>
        <v>24</v>
      </c>
      <c r="EH196" s="77">
        <f t="shared" si="306"/>
        <v>120</v>
      </c>
      <c r="EI196" s="73">
        <v>30</v>
      </c>
      <c r="EJ196" s="74">
        <v>150</v>
      </c>
      <c r="EK196" s="74">
        <v>900</v>
      </c>
      <c r="EL196" s="74">
        <v>3000</v>
      </c>
      <c r="EM196" s="75">
        <v>15000</v>
      </c>
      <c r="EN196" s="78">
        <v>1</v>
      </c>
      <c r="EO196" s="79">
        <f t="shared" si="307"/>
        <v>2.5</v>
      </c>
      <c r="EP196" s="79">
        <f t="shared" si="308"/>
        <v>5</v>
      </c>
      <c r="EQ196" s="79">
        <f t="shared" si="309"/>
        <v>4.166666666666667</v>
      </c>
      <c r="ER196" s="80">
        <f t="shared" si="310"/>
        <v>4.166666666666667</v>
      </c>
      <c r="ES196" s="128" t="s">
        <v>523</v>
      </c>
      <c r="ET196" s="82"/>
      <c r="EU196" s="83">
        <v>4</v>
      </c>
      <c r="EV196" s="73">
        <v>80</v>
      </c>
      <c r="EW196" s="74">
        <v>31</v>
      </c>
      <c r="EX196" s="74">
        <v>38</v>
      </c>
      <c r="EY196" s="74">
        <v>41</v>
      </c>
      <c r="EZ196" s="74">
        <v>15</v>
      </c>
      <c r="FA196" s="74">
        <v>10</v>
      </c>
      <c r="FB196" s="74">
        <v>16</v>
      </c>
      <c r="FC196" s="74">
        <v>9</v>
      </c>
      <c r="FD196" s="74">
        <f t="shared" si="311"/>
        <v>53</v>
      </c>
      <c r="FE196" s="84">
        <f t="shared" si="312"/>
        <v>47</v>
      </c>
      <c r="FF196" s="73">
        <f>RANK(EV196,$EV$9:$EV$497,0)</f>
        <v>160</v>
      </c>
      <c r="FG196" s="74">
        <f>RANK(EW196,$EW$9:$EW$497,0)</f>
        <v>289</v>
      </c>
      <c r="FH196" s="74">
        <f>RANK(EX196,$EX$9:$EX$497,0)</f>
        <v>185</v>
      </c>
      <c r="FI196" s="74">
        <f>RANK(EY196,$EY$9:$EY$497,0)</f>
        <v>172</v>
      </c>
      <c r="FJ196" s="74">
        <f>RANK(EZ196,$EZ$9:$EZ$497,0)</f>
        <v>260</v>
      </c>
      <c r="FK196" s="74">
        <f>RANK(FA196,$FA$9:$FA$497,0)</f>
        <v>307</v>
      </c>
      <c r="FL196" s="74">
        <f>RANK(FB196,$FB$9:$FB$497,0)</f>
        <v>344</v>
      </c>
      <c r="FM196" s="74">
        <f>RANK(FC196,$FC$9:$FC$497,0)</f>
        <v>380</v>
      </c>
      <c r="FN196" s="74">
        <f>RANK(FD196,$FD$9:$FD$497,0)</f>
        <v>273</v>
      </c>
      <c r="FO196" s="84">
        <f>RANK(FE196,$FE$9:$FE$497,0)</f>
        <v>316</v>
      </c>
      <c r="FP196" s="73">
        <f>COUNTIFS($EV$9:$EV$497,"&gt;"&amp;EV196,$ES$9:$ES$497,ES196)+1</f>
        <v>48</v>
      </c>
      <c r="FQ196" s="74">
        <f>COUNTIFS($EW$9:$EW$497,"&gt;"&amp;EW196,$ES$9:$ES$497,ES196)+1</f>
        <v>44</v>
      </c>
      <c r="FR196" s="74">
        <f>COUNTIFS($EX$9:$EX$497,"&gt;"&amp;EX196,$ES$9:$ES$497,ES196)+1</f>
        <v>52</v>
      </c>
      <c r="FS196" s="74">
        <f>COUNTIFS($EY$9:$EY$497,"&gt;"&amp;EY196,$ES$9:$ES$497,ES196)+1</f>
        <v>54</v>
      </c>
      <c r="FT196" s="74">
        <f>COUNTIFS($EZ$9:$EZ$497,"&gt;"&amp;EZ196,$ES$9:$ES$497,ES196)+1</f>
        <v>52</v>
      </c>
      <c r="FU196" s="74">
        <f>COUNTIFS($FA$9:$FA$497,"&gt;"&amp;FA196,$ES$9:$ES$497,ES196)+1</f>
        <v>59</v>
      </c>
      <c r="FV196" s="74">
        <f>COUNTIFS($FB$9:$FB$497,"&gt;"&amp;FB196,$ES$9:$ES$497,ES196)+1</f>
        <v>47</v>
      </c>
      <c r="FW196" s="74">
        <f>COUNTIFS($FC$9:$FC$497,"&gt;"&amp;FC196,$ES$9:$ES$497,ES196)+1</f>
        <v>55</v>
      </c>
      <c r="FX196" s="74">
        <f>COUNTIFS($FD$9:$FD$497,"&gt;"&amp;FD196,$ES$9:$ES$497,ES196)+1</f>
        <v>54</v>
      </c>
      <c r="FY196" s="84">
        <f>COUNTIFS($FE$9:$FE$497,"&gt;"&amp;FE196,$ES$9:$ES$497,ES196)+1</f>
        <v>57</v>
      </c>
      <c r="FZ196" s="85">
        <f t="shared" si="313"/>
        <v>1.7</v>
      </c>
      <c r="GA196" s="86">
        <f t="shared" si="314"/>
        <v>0.66</v>
      </c>
      <c r="GB196" s="86">
        <f t="shared" si="315"/>
        <v>0.81</v>
      </c>
      <c r="GC196" s="86">
        <f t="shared" si="316"/>
        <v>0.87</v>
      </c>
      <c r="GD196" s="86">
        <f t="shared" si="317"/>
        <v>0.32</v>
      </c>
      <c r="GE196" s="86">
        <f t="shared" si="318"/>
        <v>0.21</v>
      </c>
      <c r="GF196" s="86">
        <f t="shared" si="319"/>
        <v>0.34</v>
      </c>
      <c r="GG196" s="86">
        <f t="shared" si="320"/>
        <v>0.19</v>
      </c>
      <c r="GH196" s="86">
        <f t="shared" si="321"/>
        <v>1.1299999999999999</v>
      </c>
      <c r="GI196" s="87">
        <f t="shared" si="322"/>
        <v>1</v>
      </c>
      <c r="GJ196" s="85">
        <f>ROUND(((FZ196-AVERAGE(FZ$9:FZ$497))/STDEVP(FZ$9:FZ$497)*10+50),2)</f>
        <v>78.55</v>
      </c>
      <c r="GK196" s="86">
        <f>ROUND(((GA196-AVERAGE(GA$9:GA$497))/STDEVP(GA$9:GA$497)*10+50),2)</f>
        <v>49.09</v>
      </c>
      <c r="GL196" s="86">
        <f>ROUND(((GB196-AVERAGE(GB$9:GB$497))/STDEVP(GB$9:GB$497)*10+50),2)</f>
        <v>58.53</v>
      </c>
      <c r="GM196" s="86">
        <f>ROUND(((GC196-AVERAGE(GC$9:GC$497))/STDEVP(GC$9:GC$497)*10+50),2)</f>
        <v>67.239999999999995</v>
      </c>
      <c r="GN196" s="86">
        <f>ROUND(((GD196-AVERAGE(GD$9:GD$497))/STDEVP(GD$9:GD$497)*10+50),2)</f>
        <v>47.53</v>
      </c>
      <c r="GO196" s="86">
        <f>ROUND(((GE196-AVERAGE(GE$9:GE$497))/STDEVP(GE$9:GE$497)*10+50),2)</f>
        <v>44.98</v>
      </c>
      <c r="GP196" s="86">
        <f>ROUND(((GF196-AVERAGE(GF$9:GF$497))/STDEVP(GF$9:GF$497)*10+50),2)</f>
        <v>40.71</v>
      </c>
      <c r="GQ196" s="86">
        <f>ROUND(((GG196-AVERAGE(GG$9:GG$497))/STDEVP(GG$9:GG$497)*10+50),2)</f>
        <v>36.200000000000003</v>
      </c>
      <c r="GR196" s="86">
        <f>ROUND(((GH196-AVERAGE(GH$9:GH$497))/STDEVP(GH$9:GH$497)*10+50),2)</f>
        <v>55.66</v>
      </c>
      <c r="GS196" s="87">
        <f>ROUND(((GI196-AVERAGE(GI$9:GI$497))/STDEVP(GI$9:GI$497)*10+50),2)</f>
        <v>45.51</v>
      </c>
      <c r="GT196" s="73">
        <f>RANK(GJ196,$GJ$9:$GJ$497,0)</f>
        <v>3</v>
      </c>
      <c r="GU196" s="74">
        <f>RANK(GK196,$GK$9:$GK$497,0)</f>
        <v>190</v>
      </c>
      <c r="GV196" s="74">
        <f>RANK(GL196,$GL$9:$GL$497,0)</f>
        <v>90</v>
      </c>
      <c r="GW196" s="74">
        <f>RANK(GM196,$GM$9:$GM$497,0)</f>
        <v>31</v>
      </c>
      <c r="GX196" s="74">
        <f>RANK(GN196,$GN$9:$GN$497,0)</f>
        <v>179</v>
      </c>
      <c r="GY196" s="74">
        <f>RANK(GO196,$GO$9:$GO$497,0)</f>
        <v>271</v>
      </c>
      <c r="GZ196" s="74">
        <f>RANK(GP196,$GP$9:$GP$497,0)</f>
        <v>345</v>
      </c>
      <c r="HA196" s="74">
        <f>RANK(GQ196,$GQ$9:$GQ$497,0)</f>
        <v>397</v>
      </c>
      <c r="HB196" s="74">
        <f>RANK(GR196,$GR$9:$GR$497,0)</f>
        <v>98</v>
      </c>
      <c r="HC196" s="84">
        <f>RANK(GS196,$GS$9:$GS$497,0)</f>
        <v>262</v>
      </c>
      <c r="HD196" s="85">
        <f>ROUND(AVERAGEIF($ES$9:$ES$497,$ES196,$FZ$9:$FZ$497),2)</f>
        <v>1.1399999999999999</v>
      </c>
      <c r="HE196" s="86">
        <f>ROUND(AVERAGEIF($ES$9:$ES$497,$ES196,$GA$9:$GA$497),2)</f>
        <v>0.46</v>
      </c>
      <c r="HF196" s="86">
        <f>ROUND(AVERAGEIF($ES$9:$ES$497,$ES196,$GB$9:$GB$497),2)</f>
        <v>0.65</v>
      </c>
      <c r="HG196" s="86">
        <f>ROUND(AVERAGEIF($ES$9:$ES$497,$ES196,$GC$9:$GC$497),2)</f>
        <v>0.74</v>
      </c>
      <c r="HH196" s="86">
        <f>ROUND(AVERAGEIF($ES$9:$ES$497,$ES196,$GD$9:$GD$497),2)</f>
        <v>0.27</v>
      </c>
      <c r="HI196" s="86">
        <f>ROUND(AVERAGEIF($ES$9:$ES$497,$ES196,$GE$9:$GE$497),2)</f>
        <v>0.23</v>
      </c>
      <c r="HJ196" s="86">
        <f>ROUND(AVERAGEIF($ES$9:$ES$497,$ES196,$GF$9:$GF$497),2)</f>
        <v>0.3</v>
      </c>
      <c r="HK196" s="86">
        <f>ROUND(AVERAGEIF($ES$9:$ES$497,$ES196,$GG$9:$GG$497),2)</f>
        <v>0.28000000000000003</v>
      </c>
      <c r="HL196" s="86">
        <f>ROUND(AVERAGEIF($ES$9:$ES$497,$ES196,$GH$9:$GH$497),2)</f>
        <v>0.92</v>
      </c>
      <c r="HM196" s="87">
        <f>ROUND(AVERAGEIF($ES$9:$ES$497,$ES196,$GI$9:$GI$497),2)</f>
        <v>0.93</v>
      </c>
      <c r="HN196" s="88">
        <f t="shared" si="323"/>
        <v>0.56000000000000005</v>
      </c>
      <c r="HO196" s="89">
        <f t="shared" si="324"/>
        <v>0.2</v>
      </c>
      <c r="HP196" s="89">
        <f t="shared" si="325"/>
        <v>0.16000000000000003</v>
      </c>
      <c r="HQ196" s="89">
        <f t="shared" si="326"/>
        <v>0.13</v>
      </c>
      <c r="HR196" s="89">
        <f t="shared" si="327"/>
        <v>4.9999999999999989E-2</v>
      </c>
      <c r="HS196" s="89">
        <f t="shared" si="328"/>
        <v>-2.0000000000000018E-2</v>
      </c>
      <c r="HT196" s="89">
        <f t="shared" si="329"/>
        <v>4.0000000000000036E-2</v>
      </c>
      <c r="HU196" s="89">
        <f t="shared" si="330"/>
        <v>-9.0000000000000024E-2</v>
      </c>
      <c r="HV196" s="89">
        <f t="shared" si="331"/>
        <v>0.20999999999999985</v>
      </c>
      <c r="HW196" s="90">
        <f t="shared" si="332"/>
        <v>6.9999999999999951E-2</v>
      </c>
      <c r="HX196" s="73">
        <f>COUNTIFS($FZ$9:$FZ$497,"&gt;"&amp;FZ196,$ES$9:$ES$497,$ES196)+1</f>
        <v>2</v>
      </c>
      <c r="HY196" s="74">
        <f>COUNTIFS($GA$9:$GA$497,"&gt;"&amp;GA196,$ES$9:$ES$497,$ES196)+1</f>
        <v>5</v>
      </c>
      <c r="HZ196" s="74">
        <f>COUNTIFS($GB$9:$GB$497,"&gt;"&amp;GB196,$ES$9:$ES$497,$ES196)+1</f>
        <v>22</v>
      </c>
      <c r="IA196" s="74">
        <f>COUNTIFS($GC$9:$GC$497,"&gt;"&amp;GC196,$ES$9:$ES$497,$ES196)+1</f>
        <v>25</v>
      </c>
      <c r="IB196" s="74">
        <f>COUNTIFS($GD$9:$GD$497,"&gt;"&amp;GD196,$ES$9:$ES$497,$ES196)+1</f>
        <v>18</v>
      </c>
      <c r="IC196" s="74">
        <f>COUNTIFS($GE$9:$GE$497,"&gt;"&amp;GE196,$ES$9:$ES$497,$ES196)+1</f>
        <v>39</v>
      </c>
      <c r="ID196" s="74">
        <f>COUNTIFS($GF$9:$GF$497,"&gt;"&amp;GF196,$ES$9:$ES$497,$ES196)+1</f>
        <v>22</v>
      </c>
      <c r="IE196" s="74">
        <f>COUNTIFS($GG$9:$GG$497,"&gt;"&amp;GG196,$ES$9:$ES$497,$ES196)+1</f>
        <v>55</v>
      </c>
      <c r="IF196" s="74">
        <f>COUNTIFS($GH$9:$GH$497,"&gt;"&amp;GH196,$ES$9:$ES$497,$ES196)+1</f>
        <v>20</v>
      </c>
      <c r="IG196" s="84">
        <f>COUNTIFS($GI$9:$GI$497,"&gt;"&amp;GI196,$ES$9:$ES$497,$ES196)+1</f>
        <v>36</v>
      </c>
      <c r="IH196" s="91"/>
      <c r="II196" s="79"/>
      <c r="IJ196" s="79">
        <v>0.1</v>
      </c>
      <c r="IK196" s="79"/>
      <c r="IL196" s="79"/>
      <c r="IM196" s="92"/>
      <c r="IN196" s="93">
        <v>0.05</v>
      </c>
      <c r="IO196" s="94"/>
      <c r="IP196" s="95"/>
      <c r="IQ196" s="79"/>
      <c r="IR196" s="79"/>
      <c r="IS196" s="79"/>
      <c r="IT196" s="79"/>
      <c r="IU196" s="79"/>
      <c r="IV196" s="79"/>
      <c r="IW196" s="96"/>
      <c r="IX196" s="93"/>
      <c r="IY196" s="79"/>
      <c r="IZ196" s="79"/>
      <c r="JA196" s="79"/>
      <c r="JB196" s="79"/>
      <c r="JC196" s="79"/>
      <c r="JD196" s="79"/>
      <c r="JE196" s="97"/>
      <c r="JF196" s="95"/>
      <c r="JG196" s="79"/>
      <c r="JH196" s="79"/>
      <c r="JI196" s="79"/>
      <c r="JJ196" s="79"/>
      <c r="JK196" s="79"/>
      <c r="JL196" s="79"/>
      <c r="JM196" s="96"/>
      <c r="JN196" s="93"/>
      <c r="JO196" s="79"/>
      <c r="JP196" s="79"/>
      <c r="JQ196" s="79"/>
      <c r="JR196" s="79"/>
      <c r="JS196" s="79"/>
      <c r="JT196" s="79"/>
      <c r="JU196" s="79"/>
      <c r="JV196" s="79"/>
      <c r="JW196" s="79"/>
      <c r="JX196" s="79"/>
      <c r="JY196" s="79"/>
      <c r="JZ196" s="97"/>
      <c r="KA196" s="93"/>
      <c r="KB196" s="79"/>
      <c r="KC196" s="79"/>
      <c r="KD196" s="79"/>
      <c r="KE196" s="97"/>
      <c r="KF196" s="95"/>
      <c r="KG196" s="79"/>
      <c r="KH196" s="79"/>
      <c r="KI196" s="79"/>
      <c r="KJ196" s="79"/>
      <c r="KK196" s="98"/>
      <c r="KL196" s="79"/>
      <c r="KM196" s="79"/>
      <c r="KN196" s="79"/>
      <c r="KO196" s="79"/>
      <c r="KP196" s="79"/>
      <c r="KQ196" s="79"/>
      <c r="KR196" s="79"/>
      <c r="KS196" s="96"/>
      <c r="KT196" s="96"/>
      <c r="KU196" s="96"/>
      <c r="KV196" s="96"/>
      <c r="KW196" s="93"/>
      <c r="KX196" s="79"/>
      <c r="KY196" s="79"/>
      <c r="KZ196" s="79"/>
      <c r="LA196" s="79"/>
      <c r="LB196" s="79"/>
      <c r="LC196" s="96"/>
      <c r="LD196" s="93"/>
      <c r="LE196" s="94"/>
      <c r="LF196" s="99"/>
      <c r="LG196" s="75"/>
      <c r="LH196" s="93"/>
      <c r="LI196" s="79"/>
      <c r="LJ196" s="74"/>
      <c r="LK196" s="74"/>
      <c r="LL196" s="74"/>
      <c r="LM196" s="100"/>
      <c r="LN196" s="95"/>
      <c r="LO196" s="79"/>
      <c r="LP196" s="79"/>
      <c r="LQ196" s="79"/>
      <c r="LR196" s="96"/>
      <c r="LS196" s="93"/>
      <c r="LT196" s="79"/>
      <c r="LU196" s="79">
        <v>0.1</v>
      </c>
      <c r="LV196" s="79">
        <v>0.1</v>
      </c>
      <c r="LW196" s="79"/>
      <c r="LX196" s="79"/>
      <c r="LY196" s="79"/>
      <c r="LZ196" s="79"/>
      <c r="MA196" s="97"/>
      <c r="MB196" s="95"/>
      <c r="MC196" s="79"/>
      <c r="MD196" s="79"/>
      <c r="ME196" s="79"/>
      <c r="MF196" s="79"/>
      <c r="MG196" s="79"/>
      <c r="MH196" s="79"/>
      <c r="MI196" s="79"/>
      <c r="MJ196" s="79"/>
      <c r="MK196" s="79"/>
      <c r="ML196" s="79"/>
      <c r="MM196" s="79"/>
      <c r="MN196" s="98"/>
      <c r="MO196" s="98"/>
      <c r="MP196" s="96"/>
      <c r="MQ196" s="93"/>
      <c r="MR196" s="79"/>
      <c r="MS196" s="79"/>
      <c r="MT196" s="79"/>
      <c r="MU196" s="79"/>
      <c r="MV196" s="98"/>
      <c r="MW196" s="79"/>
      <c r="MX196" s="79"/>
      <c r="MY196" s="79"/>
      <c r="MZ196" s="79"/>
      <c r="NA196" s="79"/>
      <c r="NB196" s="79"/>
      <c r="NC196" s="79"/>
      <c r="ND196" s="96"/>
      <c r="NE196" s="96"/>
      <c r="NF196" s="96"/>
      <c r="NG196" s="96"/>
      <c r="NH196" s="93"/>
      <c r="NI196" s="79"/>
      <c r="NJ196" s="79"/>
      <c r="NK196" s="79"/>
      <c r="NL196" s="79"/>
      <c r="NM196" s="79"/>
      <c r="NN196" s="94"/>
      <c r="NO196" s="93"/>
      <c r="NP196" s="80"/>
      <c r="NQ196" s="124" t="s">
        <v>1004</v>
      </c>
      <c r="NR196" s="102" t="s">
        <v>1008</v>
      </c>
      <c r="NS196" s="102"/>
      <c r="NT196" s="102"/>
      <c r="NU196" s="102"/>
      <c r="NV196" s="104"/>
      <c r="NW196" s="102"/>
      <c r="NX196" s="133" t="s">
        <v>1009</v>
      </c>
      <c r="NY196" s="129" t="s">
        <v>926</v>
      </c>
      <c r="NZ196" s="133" t="s">
        <v>1009</v>
      </c>
      <c r="OA196" s="134"/>
      <c r="OB196" s="134"/>
      <c r="OC196" s="134"/>
      <c r="OD196" s="108">
        <f t="shared" si="333"/>
        <v>120</v>
      </c>
      <c r="OE196" s="109">
        <v>3</v>
      </c>
      <c r="OF196" s="110">
        <f t="shared" si="334"/>
        <v>150</v>
      </c>
      <c r="OG196" s="109">
        <v>5</v>
      </c>
      <c r="OH196" s="111">
        <f>ROUND(AVERAGEIF($ES$9:$ES$497,$ES196,EV$9:EV$497),0)</f>
        <v>79</v>
      </c>
      <c r="OI196" s="112">
        <f>ROUND(AVERAGEIF($ES$9:$ES$497,$ES196,EW$9:EW$497),0)</f>
        <v>32</v>
      </c>
      <c r="OJ196" s="112">
        <f>ROUND(AVERAGEIF($ES$9:$ES$497,$ES196,EX$9:EX$497),0)</f>
        <v>45</v>
      </c>
      <c r="OK196" s="112">
        <f>ROUND(AVERAGEIF($ES$9:$ES$497,$ES196,EY$9:EY$497),0)</f>
        <v>53</v>
      </c>
      <c r="OL196" s="112">
        <f>ROUND(AVERAGEIF($ES$9:$ES$497,$ES196,EZ$9:EZ$497),0)</f>
        <v>20</v>
      </c>
      <c r="OM196" s="112">
        <f>ROUND(AVERAGEIF($ES$9:$ES$497,$ES196,FA$9:FA$497),0)</f>
        <v>18</v>
      </c>
      <c r="ON196" s="112">
        <f>ROUND(AVERAGEIF($ES$9:$ES$497,$ES196,FB$9:FB$497),0)</f>
        <v>23</v>
      </c>
      <c r="OO196" s="112">
        <f>ROUND(AVERAGEIF($ES$9:$ES$497,$ES196,FC$9:FC$497),0)</f>
        <v>23</v>
      </c>
      <c r="OP196" s="112">
        <f>ROUND(AVERAGEIF($ES$9:$ES$497,$ES196,FD$9:FD$497),0)</f>
        <v>64</v>
      </c>
      <c r="OQ196" s="113">
        <f>ROUND(AVERAGEIF($ES$9:$ES$497,$ES196,FE$9:FE$497),0)</f>
        <v>68</v>
      </c>
      <c r="OR196" s="114">
        <f>ROUND(EV196/MAX(EV$9:EV$497)*100,0)</f>
        <v>45</v>
      </c>
      <c r="OS196" s="115">
        <f>ROUND(EW196/MAX(EW$9:EW$497)*100,0)</f>
        <v>24</v>
      </c>
      <c r="OT196" s="115">
        <f>ROUND(EX196/MAX(EX$9:EX$497)*100,0)</f>
        <v>32</v>
      </c>
      <c r="OU196" s="115">
        <f>ROUND(EY196/MAX(EY$9:EY$497)*100,0)</f>
        <v>28</v>
      </c>
      <c r="OV196" s="115">
        <f>ROUND(EZ196/MAX(EZ$9:EZ$497)*100,0)</f>
        <v>12</v>
      </c>
      <c r="OW196" s="115">
        <f>ROUND(FA196/MAX(FA$9:FA$497)*100,0)</f>
        <v>9</v>
      </c>
      <c r="OX196" s="115">
        <f>ROUND(FB196/MAX(FB$9:FB$497)*100,0)</f>
        <v>12</v>
      </c>
      <c r="OY196" s="116">
        <f>ROUND(FC196/MAX(FC$9:FC$497)*100,0)</f>
        <v>6</v>
      </c>
      <c r="OZ196" s="115">
        <f>ROUND(FD196/MAX(FD$9:FD$497)*100,0)</f>
        <v>36</v>
      </c>
      <c r="PA196" s="117">
        <f>ROUND(FE196/MAX(FE$9:FE$497)*100,0)</f>
        <v>19</v>
      </c>
      <c r="PB196" s="118">
        <f t="shared" si="335"/>
        <v>292</v>
      </c>
      <c r="PC196" s="115">
        <f t="shared" si="336"/>
        <v>232</v>
      </c>
      <c r="PD196" s="115">
        <f t="shared" si="337"/>
        <v>328</v>
      </c>
      <c r="PE196" s="115">
        <f t="shared" si="338"/>
        <v>304</v>
      </c>
      <c r="PF196" s="115">
        <f t="shared" si="339"/>
        <v>297</v>
      </c>
      <c r="PG196" s="119">
        <f t="shared" si="340"/>
        <v>233</v>
      </c>
      <c r="PH196" s="118">
        <f>ROUND(PB196/MAX(PB$9:PB$497)*100,0)</f>
        <v>35</v>
      </c>
      <c r="PI196" s="115">
        <f>ROUND(PC196/MAX(PC$9:PC$497)*100,0)</f>
        <v>28</v>
      </c>
      <c r="PJ196" s="115">
        <f>ROUND(PD196/MAX(PD$9:PD$497)*100,0)</f>
        <v>35</v>
      </c>
      <c r="PK196" s="115">
        <f>ROUND(PE196/MAX(PE$9:PE$497)*100,0)</f>
        <v>30</v>
      </c>
      <c r="PL196" s="115">
        <f>ROUND(PF196/MAX(PF$9:PF$497)*100,0)</f>
        <v>42</v>
      </c>
      <c r="PM196" s="119">
        <f>ROUND(PG196/MAX(PG$9:PG$497)*100,0)</f>
        <v>34</v>
      </c>
      <c r="PN196" s="118">
        <f>RANK(PH196,PH$9:PH$497,0)</f>
        <v>284</v>
      </c>
      <c r="PO196" s="115">
        <f>RANK(PI196,PI$9:PI$497,0)</f>
        <v>299</v>
      </c>
      <c r="PP196" s="115">
        <f>RANK(PJ196,PJ$9:PJ$497,0)</f>
        <v>292</v>
      </c>
      <c r="PQ196" s="115">
        <f>RANK(PK196,PK$9:PK$497,0)</f>
        <v>299</v>
      </c>
      <c r="PR196" s="115">
        <f>RANK(PL196,PL$9:PL$497,0)</f>
        <v>247</v>
      </c>
      <c r="PS196" s="119">
        <f>RANK(PM196,PM$9:PM$497,0)</f>
        <v>276</v>
      </c>
      <c r="PT196" s="120">
        <f>ROUND(FZ196/MAX(FZ$9:FZ$497)*100,0)</f>
        <v>93</v>
      </c>
      <c r="PU196" s="115">
        <f>ROUND(GA196/MAX(GA$9:GA$497)*100,0)</f>
        <v>37</v>
      </c>
      <c r="PV196" s="115">
        <f>ROUND(GB196/MAX(GB$9:GB$497)*100,0)</f>
        <v>59</v>
      </c>
      <c r="PW196" s="115">
        <f>ROUND(GC196/MAX(GC$9:GC$497)*100,0)</f>
        <v>69</v>
      </c>
      <c r="PX196" s="115">
        <f>ROUND(GD196/MAX(GD$9:GD$497)*100,0)</f>
        <v>18</v>
      </c>
      <c r="PY196" s="115">
        <f>ROUND(GE196/MAX(GE$9:GE$497)*100,0)</f>
        <v>13</v>
      </c>
      <c r="PZ196" s="115">
        <f>ROUND(GF196/MAX(GF$9:GF$497)*100,0)</f>
        <v>16</v>
      </c>
      <c r="QA196" s="116">
        <f>ROUND(GG196/MAX(GG$9:GG$497)*100,0)</f>
        <v>10</v>
      </c>
      <c r="QB196" s="115">
        <f>ROUND(GH196/MAX(GH$9:GH$497)*100,0)</f>
        <v>50</v>
      </c>
      <c r="QC196" s="121">
        <f>ROUND(GI196/MAX(GI$9:GI$497)*100,0)</f>
        <v>32</v>
      </c>
      <c r="QD196" s="120">
        <f>ROUND(AVERAGEIF($ES$9:$ES$497,$ES196,PT$9:PT$497),0)</f>
        <v>62</v>
      </c>
      <c r="QE196" s="120">
        <f>ROUND(AVERAGEIF($ES$9:$ES$497,$ES196,PU$9:PU$497),0)</f>
        <v>26</v>
      </c>
      <c r="QF196" s="120">
        <f>ROUND(AVERAGEIF($ES$9:$ES$497,$ES196,PV$9:PV$497),0)</f>
        <v>48</v>
      </c>
      <c r="QG196" s="120">
        <f>ROUND(AVERAGEIF($ES$9:$ES$497,$ES196,PW$9:PW$497),0)</f>
        <v>58</v>
      </c>
      <c r="QH196" s="120">
        <f>ROUND(AVERAGEIF($ES$9:$ES$497,$ES196,PX$9:PX$497),0)</f>
        <v>15</v>
      </c>
      <c r="QI196" s="120">
        <f>ROUND(AVERAGEIF($ES$9:$ES$497,$ES196,PY$9:PY$497),0)</f>
        <v>14</v>
      </c>
      <c r="QJ196" s="120">
        <f>ROUND(AVERAGEIF($ES$9:$ES$497,$ES196,PZ$9:PZ$497),0)</f>
        <v>14</v>
      </c>
      <c r="QK196" s="120">
        <f>ROUND(AVERAGEIF($ES$9:$ES$497,$ES196,QA$9:QA$497),0)</f>
        <v>15</v>
      </c>
      <c r="QL196" s="120">
        <f>ROUND(AVERAGEIF($ES$9:$ES$497,$ES196,QB$9:QB$497),0)</f>
        <v>41</v>
      </c>
      <c r="QM196" s="120">
        <f>ROUND(AVERAGEIF($ES$9:$ES$497,$ES196,QC$9:QC$497),0)</f>
        <v>30</v>
      </c>
      <c r="QN196" s="114">
        <f t="shared" si="354"/>
        <v>607</v>
      </c>
      <c r="QO196" s="115">
        <f t="shared" si="355"/>
        <v>443</v>
      </c>
      <c r="QP196" s="115">
        <f t="shared" si="356"/>
        <v>679</v>
      </c>
      <c r="QQ196" s="115">
        <f t="shared" si="357"/>
        <v>637</v>
      </c>
      <c r="QR196" s="115">
        <f t="shared" si="358"/>
        <v>764</v>
      </c>
      <c r="QS196" s="119">
        <f t="shared" si="359"/>
        <v>466</v>
      </c>
      <c r="QT196" s="114">
        <f>ROUND((QN196-MIN(QN$9:QN$497))/(MAX(QN$9:QN$497)-MIN(QN$9:QN$497))*100,0)</f>
        <v>59</v>
      </c>
      <c r="QU196" s="115">
        <f>ROUND((QO196-MIN(QO$9:QO$497))/(MAX(QO$9:QO$497)-MIN(QO$9:QO$497))*100,0)</f>
        <v>34</v>
      </c>
      <c r="QV196" s="115">
        <f>ROUND((QP196-MIN(QP$9:QP$497))/(MAX(QP$9:QP$497)-MIN(QP$9:QP$497))*100,0)</f>
        <v>48</v>
      </c>
      <c r="QW196" s="115">
        <f>ROUND((QQ196-MIN(QQ$9:QQ$497))/(MAX(QQ$9:QQ$497)-MIN(QQ$9:QQ$497))*100,0)</f>
        <v>44</v>
      </c>
      <c r="QX196" s="115">
        <f>ROUND((QR196-MIN(QR$9:QR$497))/(MAX(QR$9:QR$497)-MIN(QR$9:QR$497))*100,0)</f>
        <v>91</v>
      </c>
      <c r="QY196" s="115">
        <f>ROUND((QS196-MIN(QS$9:QS$497))/(MAX(QS$9:QS$497)-MIN(QS$9:QS$497))*100,0)</f>
        <v>58</v>
      </c>
      <c r="QZ196" s="114">
        <f>RANK(QN196,QN$9:QN$497,0)</f>
        <v>51</v>
      </c>
      <c r="RA196" s="115">
        <f>RANK(QO196,QO$9:QO$497,0)</f>
        <v>119</v>
      </c>
      <c r="RB196" s="115">
        <f>RANK(QP196,QP$9:QP$497,0)</f>
        <v>71</v>
      </c>
      <c r="RC196" s="115">
        <f>RANK(QQ196,QQ$9:QQ$497,0)</f>
        <v>133</v>
      </c>
      <c r="RD196" s="115">
        <f>RANK(QR196,QR$9:QR$497,0)</f>
        <v>15</v>
      </c>
      <c r="RE196" s="115">
        <f>RANK(QS196,QS$9:QS$497,0)</f>
        <v>68</v>
      </c>
      <c r="RF196" s="122"/>
      <c r="RG196" s="115">
        <f>($RH$3*(IH196+IJ196)*100*100/MAX(EX$9:EX$497)*$RO$3) +($RH$3*(II196+IJ196)*100*100/MAX(EX$9:EX$497)*$RO$4) + ($RH$3*IK196*100*100/MAX(EX$9:EX$497)*0.098)</f>
        <v>41.75</v>
      </c>
      <c r="RH196" s="115">
        <f>($RH$4*IL196*100*100/MAX(EZ$9:EZ$497))*$RQ$3</f>
        <v>0</v>
      </c>
      <c r="RI196" s="115">
        <f>($RH$3*IM196*100*100/MAX(EY$9:EY$497))*$RQ$4</f>
        <v>0</v>
      </c>
      <c r="RJ196" s="115">
        <f>($RH$3*IN196*100*100/MAX(EX$9:EX$497))</f>
        <v>20.833333333333332</v>
      </c>
      <c r="RK196" s="115">
        <f>($RH$4*IO196*100*100/MAX(EZ$9:EZ$497))*$RQ$3</f>
        <v>0</v>
      </c>
      <c r="RL196" s="115">
        <f>(($RL$4*IP196*100*((100/MAX(EX$9:EX$497)+100/MAX(EZ$9:EZ$497))/2))+($RL$4*IQ196*100*((100/MAX(EX$9:EX$497)+100/MAX(EZ$9:EZ$497))/2))+($RL$4*IR196*100*((100/MAX(EX$9:EX$497)+100/MAX(EZ$9:EZ$497))/2))+($RL$4*IS196*100*((100/MAX(EX$9:EX$497)+100/MAX(EZ$9:EZ$497))/2))+($RL$4*IT196*100*((100/MAX(EX$9:EX$497)+100/MAX(EZ$9:EZ$497))/2))+($RL$4*IU196*100*((100/MAX(EX$9:EX$497)+100/MAX(EZ$9:EZ$497))/2))+($RL$4*IV196*100*((100/MAX(EX$9:EX$497)+100/MAX(EZ$9:EZ$497))/2))+($RL$4*IW196*100*((100/MAX(EX$9:EX$497)+100/MAX(EZ$9:EZ$497))/2)))*$RS$3</f>
        <v>0</v>
      </c>
      <c r="RM196" s="115">
        <f>(($RH$3*IX196*100*100/MAX(EX$9:EX$497))+($RH$3*IY196*100*100/MAX(EX$9:EX$497))+($RH$3*IZ196*100*100/MAX(EX$9:EX$497))+($RH$3*JA196*100*100/MAX(EX$9:EX$497))+($RH$3*JB196*100*100/MAX(EX$9:EX$497))+($RH$3*JC196*100*100/MAX(EX$9:EX$497))+($RH$3*JD196*100*100/MAX(EX$9:EX$497))+($RH$3*JE196*100*100/MAX(EX$9:EX$497)))*$RS$4</f>
        <v>0</v>
      </c>
      <c r="RN196" s="115">
        <f>(($RH$4*JF196*100*100/MAX(EZ$9:EZ$497)) + ($RH$4*JG196*100*100/MAX(EZ$9:EZ$497)) + ($RH$4*JH196*100*100/MAX(EZ$9:EZ$497)) + ($RH$4*JI196*100*100/MAX(EZ$9:EZ$497)) + ($RH$4*JJ196*100*100/MAX(EZ$9:EZ$497)) + ($RH$4*JK196*100*100/MAX(EZ$9:EZ$497)) + ($RH$4*JL196*100*100/MAX(EZ$9:EZ$497)) + ($RH$4*JM196*100*100/MAX(EZ$9:EZ$497)))*$RU$3</f>
        <v>0</v>
      </c>
      <c r="RO196" s="115">
        <f>(($RL$4*JN196*100*((100/MAX(EX$9:EX$497)+100/MAX(EZ$9:EZ$497))/2))+($RL$4*JO196*100*((100/MAX(EX$9:EX$497)+100/MAX(EZ$9:EZ$497))/2))+($RL$4*JP196*100*((100/MAX(EX$9:EX$497)+100/MAX(EZ$9:EZ$497))/2))+($RL$4*JQ196*100*((100/MAX(EX$9:EX$497)+100/MAX(EZ$9:EZ$497))/2))+($RL$4*JR196*100*((100/MAX(EX$9:EX$497)+100/MAX(EZ$9:EZ$497))/2))+($RL$4*JS196*100*((100/MAX(EX$9:EX$497)+100/MAX(EZ$9:EZ$497))/2))+($RL$4*JT196*100*((100/MAX(EX$9:EX$497)+100/MAX(EZ$9:EZ$497))/2))+($RL$4*JU196*100*((100/MAX(EX$9:EX$497)+100/MAX(EZ$9:EZ$497))/2))+($RL$4*JV196*100*((100/MAX(EX$9:EX$497)+100/MAX(EZ$9:EZ$497))/2))+($RL$4*JW196*100*((100/MAX(EX$9:EX$497)+100/MAX(EZ$9:EZ$497))/2))+($RL$4*JX196*100*((100/MAX(EX$9:EX$497)+100/MAX(EZ$9:EZ$497))/2))+($RL$4*JY196*100*((100/MAX(EX$9:EX$497)+100/MAX(EZ$9:EZ$497))/2))+($RL$4*JZ196*100*((100/MAX(EX$9:EX$497)+100/MAX(EZ$9:EZ$497))/2)))*$RW$3/2</f>
        <v>0</v>
      </c>
      <c r="RP196" s="119">
        <f>($RJ$3*KA196*100*100/MAX(FA$9:FA$497)) + ($RJ$3*KB196*100*100/MAX(FA$9:FA$497)/2) + ($RJ$3*KC196*100*100/MAX(FA$9:FA$497)/2) + ($RJ$3*KD196*100*100/MAX(FA$9:FA$497)/4) + ($RJ$3*KE196*100*100/MAX(FA$9:FA$497)/4)</f>
        <v>0</v>
      </c>
      <c r="RQ196" s="118">
        <f>($RL$4*KF196*100*((100/MAX(EX$9:EX$497)+100/MAX(EZ$9:EZ$497)))) * ($RO$3/2) + (($RL$4*KG196*100*((100/MAX(EX$9:EX$497)+100/MAX(EZ$9:EZ$497))))+($RL$4*KH196*100*((100/MAX(EX$9:EX$497)+100/MAX(EZ$9:EZ$497))))+($RL$4*KI196*100*((100/MAX(EX$9:EX$497)+100/MAX(EZ$9:EZ$497))))+($RL$4*KJ196*100*((100/MAX(EX$9:EX$497)+100/MAX(EZ$9:EZ$497))))+($RL$4*KK196*100*((100/MAX(EX$9:EX$497)+100/MAX(EZ$9:EZ$497))))+($RL$4*KL196*100*((100/MAX(EX$9:EX$497)+100/MAX(EZ$9:EZ$497))))+($RL$4*KM196*100*((100/MAX(EX$9:EX$497)+100/MAX(EZ$9:EZ$497))))+($RL$4*KN196*100*((100/MAX(EX$9:EX$497)+100/MAX(EZ$9:EZ$497))))+($RL$4*KO196*100*((100/MAX(EX$9:EX$497)+100/MAX(EZ$9:EZ$497))))+($RL$4*KP196*100*((100/MAX(EX$9:EX$497)+100/MAX(EZ$9:EZ$497))))+($RL$4*KQ196*100*((100/MAX(EX$9:EX$497)+100/MAX(EZ$9:EZ$497))))+($RL$4*KR196*100*((100/MAX(EX$9:EX$497)+100/MAX(EZ$9:EZ$497))))+($RL$4*KS196*100*((100/MAX(EX$9:EX$497)+100/MAX(EZ$9:EZ$497))))+($RL$4*KV196*100*((100/MAX(EX$9:EX$497)+100/MAX(EZ$9:EZ$497))))) * (($RO$3+$RO$4)/6)</f>
        <v>0</v>
      </c>
      <c r="RR196" s="115">
        <f>(($RL$4*KW196*100*((100/MAX(EX$9:EX$497)+100/MAX(EZ$9:EZ$497))))) * ($RO$3/2) + (($RL$4*KX196*100*((100/MAX(EX$9:EX$497)+100/MAX(EZ$9:EZ$497))))+($RL$4*KY196*100*((100/MAX(EX$9:EX$497)+100/MAX(EZ$9:EZ$497))))+($RL$4*KZ196*100*((100/MAX(EX$9:EX$497)+100/MAX(EZ$9:EZ$497))))+($RL$4*LA196*100*((100/MAX(EX$9:EX$497)+100/MAX(EZ$9:EZ$497))))+($RL$4*LB196*100*((100/MAX(EX$9:EX$497)+100/MAX(EZ$9:EZ$497))))+($RL$4*LC196*100*((100/MAX(EX$9:EX$497)+100/MAX(EZ$9:EZ$497))))) * (($RO$3+$RO$4)/6)</f>
        <v>0</v>
      </c>
      <c r="RS196" s="119">
        <f>(($RL$4*LD196*100*((100/MAX(EX$9:EX$497)+100/MAX(EZ$9:EZ$497))))+($RL$4*LE196*100*((100/MAX(EX$9:EX$497)+100/MAX(EZ$9:EZ$497))))) * (($RO$3+$RO$4)/6)</f>
        <v>0</v>
      </c>
      <c r="RT196" s="118">
        <f>($RJ$4*LH196*100*(100/MAX(EV$9:EV$497)))+($RJ$4*LI196*100*(100/MAX(EV$9:EV$497)))</f>
        <v>0</v>
      </c>
      <c r="RU196" s="119">
        <f>($RJ$4*LJ196*(100/MAX(EV$9:EV$497)))/2 + ($RL$3*LK196*(100/MAX(EW$9:EW$497))) + ($RJ$4*LL196*(100/MAX(EV$9:EV$497)))/4 + ($RL$3*LM196*(100/MAX(EW$9:EW$497)))</f>
        <v>0</v>
      </c>
      <c r="RV196" s="118">
        <f>($RJ$4*LN196*100*100/MAX(EV$9:EV$497)/2)+($RJ$4*LO196*100*100/MAX(EV$9:EV$497)/2)+($RJ$4*LP196*100*100/MAX(EV$9:EV$497))+($RJ$4*LQ196*100*100/MAX(EV$9:EV$497))+($RJ$4*LR196*100*100/MAX(EV$9:EV$497))</f>
        <v>0</v>
      </c>
      <c r="RW196" s="115">
        <f>($RJ$4*LS196*100*100/MAX(EV$9:EV$497)) + (($RJ$4*LT196*100*100/MAX(EV$9:EV$497))+($RJ$4*LU196*100*100/MAX(EV$9:EV$497))+($RJ$4*LV196*100*100/MAX(EV$9:EV$497))+($RJ$4*LW196*100*100/MAX(EV$9:EV$497))+($RJ$4*LX196*100*100/MAX(EV$9:EV$497))+($RJ$4*LY196*100*100/MAX(EV$9:EV$497))+($RJ$4*LZ196*100*100/MAX(EV$9:EV$497))+($RJ$4*MA196*100*100/MAX(EV$9:EV$497)))/2</f>
        <v>16.853932584269664</v>
      </c>
      <c r="RX196" s="119">
        <f>($RJ$4*MB196*100*100/MAX(EV$9:EV$497))+($RJ$4*MC196*100*100/MAX(EV$9:EV$497))+($RJ$4*MD196*100*100/MAX(EV$9:EV$497))+($RJ$4*ME196*100*100/MAX(EV$9:EV$497))+($RJ$4*MF196*100*100/MAX(EV$9:EV$497))+($RJ$4*MG196*100*100/MAX(EV$9:EV$497))+($RJ$4*MH196*100*100/MAX(EV$9:EV$497))+($RJ$4*MI196*100*100/MAX(EV$9:EV$497))+($RJ$4*MJ196*100*100/MAX(EV$9:EV$497))+($RJ$4*MK196*100*100/MAX(EV$9:EV$497))+($RJ$4*ML196*100*100/MAX(EV$9:EV$497))+($RJ$4*MM196*100*100/MAX(EV$9:EV$497))+($RJ$4*MN196*100*100/MAX(EV$9:EV$497))</f>
        <v>0</v>
      </c>
      <c r="RY196" s="118">
        <f>($RJ$4*MQ196*100*100/MAX(EV$9:EV$497))/2 + (($RJ$4*MR196*100*100/MAX(EV$9:EV$497))+($RJ$4*MS196*100*100/MAX(EV$9:EV$497))+($RJ$4*MT196*100*100/MAX(EV$9:EV$497))+($RJ$4*MU196*100*100/MAX(EV$9:EV$497))+($RJ$4*MV196*100*100/MAX(EV$9:EV$497))+($RJ$4*MW196*100*100/MAX(EV$9:EV$497))+($RJ$4*MX196*100*100/MAX(EV$9:EV$497))+($RJ$4*MY196*100*100/MAX(EV$9:EV$497))+($RJ$4*MZ196*100*100/MAX(EV$9:EV$497))+($RJ$4*NA196*100*100/MAX(EV$9:EV$497))+($RJ$4*NB196*100*100/MAX(EV$9:EV$497))+($RJ$4*NC196*100*100/MAX(EV$9:EV$497))+($RJ$4*ND196*100*100/MAX(EV$9:EV$497))+($RJ$4*NG196*100*100/MAX(EV$9:EV$497)))/4</f>
        <v>0</v>
      </c>
      <c r="RZ196" s="115">
        <f>($RJ$4*NH196*100*100/MAX(EV$9:EV$497))/2 + (($RJ$4*NI196*100*100/MAX(EV$9:EV$497))+($RJ$4*NJ196*100*100/MAX(EV$9:EV$497))+($RJ$4*NK196*100*100/MAX(EV$9:EV$497))+($RJ$4*NL196*100*100/MAX(EV$9:EV$497))+($RJ$4*NM196*100*100/MAX(EV$9:EV$497))+($RJ$4*NN196*100*100/MAX(EV$9:EV$497)))/4</f>
        <v>0</v>
      </c>
      <c r="SA196" s="117">
        <f>(($RJ$4*NO196*100*100/MAX(EV$9:EV$497))+($RJ$4*NP196*100*100/MAX(EV$9:EV$497)))/4</f>
        <v>0</v>
      </c>
      <c r="SB196" s="118">
        <f t="shared" si="341"/>
        <v>79.437265917602986</v>
      </c>
      <c r="SC196" s="115">
        <f t="shared" si="342"/>
        <v>65.954119850187254</v>
      </c>
      <c r="SD196" s="115">
        <f t="shared" si="343"/>
        <v>4.213483146067416</v>
      </c>
      <c r="SE196" s="115">
        <f t="shared" si="344"/>
        <v>65.954119850187254</v>
      </c>
      <c r="SF196" s="115">
        <f t="shared" si="345"/>
        <v>4.213483146067416</v>
      </c>
      <c r="SG196" s="115">
        <f t="shared" si="346"/>
        <v>16.853932584269664</v>
      </c>
      <c r="SH196" s="115">
        <f>ROUND(SB196/MAX(SB$9:SB$497)*100,0)</f>
        <v>100</v>
      </c>
      <c r="SI196" s="115">
        <f>ROUND(SC196/MAX(SC$9:SC$497)*100,0)</f>
        <v>100</v>
      </c>
      <c r="SJ196" s="115">
        <f>ROUND(SD196/MAX(SD$9:SD$497)*100,0)</f>
        <v>7</v>
      </c>
      <c r="SK196" s="115">
        <f>ROUND(SE196/MAX(SE$9:SE$497)*100,0)</f>
        <v>51</v>
      </c>
      <c r="SL196" s="115">
        <f>ROUND(SF196/MAX(SF$9:SF$497)*100,0)</f>
        <v>10</v>
      </c>
      <c r="SM196" s="121">
        <f>ROUND(SG196/MAX(SG$9:SG$497)*100,0)</f>
        <v>16</v>
      </c>
      <c r="SN196" s="115">
        <f>ROUND(AVERAGEIF($ES$9:$ES$497,$ES196,SH$9:SH$497),0)</f>
        <v>26</v>
      </c>
      <c r="SO196" s="115">
        <f>ROUND(AVERAGEIF($ES$9:$ES$497,$ES196,SI$9:SI$497),0)</f>
        <v>23</v>
      </c>
      <c r="SP196" s="115">
        <f>ROUND(AVERAGEIF($ES$9:$ES$497,$ES196,SJ$9:SJ$497),0)</f>
        <v>4</v>
      </c>
      <c r="SQ196" s="115">
        <f>ROUND(AVERAGEIF($ES$9:$ES$497,$ES196,SK$9:SK$497),0)</f>
        <v>20</v>
      </c>
      <c r="SR196" s="115">
        <f>ROUND(AVERAGEIF($ES$9:$ES$497,$ES196,SL$9:SL$497),0)</f>
        <v>7</v>
      </c>
      <c r="SS196" s="121">
        <f>ROUND(AVERAGEIF($ES$9:$ES$497,$ES196,SM$9:SM$497),0)</f>
        <v>6</v>
      </c>
      <c r="ST196" s="114">
        <f>RANK(SB196,SB$9:SB$497,0)</f>
        <v>1</v>
      </c>
      <c r="SU196" s="115">
        <f>RANK(SC196,SC$9:SC$497,0)</f>
        <v>1</v>
      </c>
      <c r="SV196" s="115">
        <f>RANK(SD196,SD$9:SD$497,0)</f>
        <v>116</v>
      </c>
      <c r="SW196" s="115">
        <f>RANK(SE196,SE$9:SE$497,0)</f>
        <v>44</v>
      </c>
      <c r="SX196" s="115">
        <f>RANK(SF196,SF$9:SF$497,0)</f>
        <v>65</v>
      </c>
      <c r="SY196" s="115">
        <f>RANK(SG196,SG$9:SG$497,0)</f>
        <v>50</v>
      </c>
      <c r="SZ196" s="115">
        <f>COUNTIFS(SB$9:SB$497,"&gt;"&amp;SB196,$ES$9:$ES$497,$ES196)+1</f>
        <v>1</v>
      </c>
      <c r="TA196" s="115">
        <f>COUNTIFS(SC$9:SC$497,"&gt;"&amp;SC196,$ES$9:$ES$497,$ES196)+1</f>
        <v>1</v>
      </c>
      <c r="TB196" s="115">
        <f>COUNTIFS(SD$9:SD$497,"&gt;"&amp;SD196,$ES$9:$ES$497,$ES196)+1</f>
        <v>16</v>
      </c>
      <c r="TC196" s="115">
        <f>COUNTIFS(SE$9:SE$497,"&gt;"&amp;SE196,$ES$9:$ES$497,$ES196)+1</f>
        <v>15</v>
      </c>
      <c r="TD196" s="115">
        <f>COUNTIFS(SF$9:SF$497,"&gt;"&amp;SF196,$ES$9:$ES$497,$ES196)+1</f>
        <v>16</v>
      </c>
      <c r="TE196" s="117">
        <f>COUNTIFS(SG$9:SG$497,"&gt;"&amp;SG196,$ES$9:$ES$497,$ES196)+1</f>
        <v>7</v>
      </c>
      <c r="TF196" s="118">
        <f t="shared" si="347"/>
        <v>142</v>
      </c>
      <c r="TG196" s="115">
        <f t="shared" si="348"/>
        <v>135</v>
      </c>
      <c r="TH196" s="115">
        <f t="shared" si="349"/>
        <v>35</v>
      </c>
      <c r="TI196" s="115">
        <f t="shared" si="350"/>
        <v>86</v>
      </c>
      <c r="TJ196" s="115">
        <f t="shared" si="351"/>
        <v>40</v>
      </c>
      <c r="TK196" s="115">
        <f t="shared" si="352"/>
        <v>58</v>
      </c>
      <c r="TL196" s="117">
        <f t="shared" si="353"/>
        <v>50</v>
      </c>
      <c r="TM196" s="118">
        <f>ROUND(TF196/MAX(TF$9:TF$497)*100,0)</f>
        <v>79</v>
      </c>
      <c r="TN196" s="115">
        <f>ROUND(TG196/MAX(TG$9:TG$497)*100,0)</f>
        <v>74</v>
      </c>
      <c r="TO196" s="115">
        <f>ROUND(TH196/MAX(TH$9:TH$497)*100,0)</f>
        <v>19</v>
      </c>
      <c r="TP196" s="115">
        <f>ROUND(TI196/MAX(TI$9:TI$497)*100,0)</f>
        <v>48</v>
      </c>
      <c r="TQ196" s="115">
        <f>ROUND(TJ196/MAX(TJ$9:TJ$497)*100,0)</f>
        <v>20</v>
      </c>
      <c r="TR196" s="115">
        <f>ROUND(TK196/MAX(TK$9:TK$497)*100,0)</f>
        <v>30</v>
      </c>
      <c r="TS196" s="119">
        <f>ROUND(TL196/MAX(TL$9:TL$497)*100,0)</f>
        <v>26</v>
      </c>
      <c r="TT196" s="120">
        <f>RANK(TM196,TM$9:TM$497,0)</f>
        <v>27</v>
      </c>
      <c r="TU196" s="115">
        <f>RANK(TN196,TN$9:TN$497,0)</f>
        <v>29</v>
      </c>
      <c r="TV196" s="115">
        <f>RANK(TO196,TO$9:TO$497,0)</f>
        <v>273</v>
      </c>
      <c r="TW196" s="115">
        <f>RANK(TP196,TP$9:TP$497,0)</f>
        <v>93</v>
      </c>
      <c r="TX196" s="115">
        <f>RANK(TQ196,TQ$9:TQ$497,0)</f>
        <v>260</v>
      </c>
      <c r="TY196" s="115">
        <f>RANK(TR196,TR$9:TR$497,0)</f>
        <v>192</v>
      </c>
      <c r="TZ196" s="121">
        <f>RANK(TS196,TS$9:TS$497,0)</f>
        <v>201</v>
      </c>
      <c r="UA196" s="132"/>
      <c r="UB196" s="7" t="s">
        <v>1</v>
      </c>
    </row>
    <row r="197" spans="1:548" x14ac:dyDescent="0.15">
      <c r="A197" s="183">
        <v>189</v>
      </c>
      <c r="B197" s="203" t="s">
        <v>1008</v>
      </c>
      <c r="C197" s="63"/>
      <c r="D197" s="63"/>
      <c r="E197" s="64" t="s">
        <v>518</v>
      </c>
      <c r="F197" s="65">
        <v>69</v>
      </c>
      <c r="G197" s="65" t="s">
        <v>908</v>
      </c>
      <c r="H197" s="65" t="s">
        <v>1005</v>
      </c>
      <c r="I197" s="66" t="s">
        <v>521</v>
      </c>
      <c r="J197" s="67" t="s">
        <v>521</v>
      </c>
      <c r="K197" s="67" t="s">
        <v>521</v>
      </c>
      <c r="L197" s="67" t="s">
        <v>521</v>
      </c>
      <c r="M197" s="67" t="s">
        <v>521</v>
      </c>
      <c r="N197" s="67" t="s">
        <v>521</v>
      </c>
      <c r="O197" s="67" t="s">
        <v>521</v>
      </c>
      <c r="P197" s="67" t="s">
        <v>521</v>
      </c>
      <c r="Q197" s="67" t="s">
        <v>521</v>
      </c>
      <c r="R197" s="68" t="s">
        <v>521</v>
      </c>
      <c r="S197" s="69" t="s">
        <v>521</v>
      </c>
      <c r="T197" s="67" t="s">
        <v>521</v>
      </c>
      <c r="U197" s="67" t="s">
        <v>521</v>
      </c>
      <c r="V197" s="67" t="s">
        <v>521</v>
      </c>
      <c r="W197" s="67" t="s">
        <v>521</v>
      </c>
      <c r="X197" s="67" t="s">
        <v>521</v>
      </c>
      <c r="Y197" s="67" t="s">
        <v>521</v>
      </c>
      <c r="Z197" s="67" t="s">
        <v>521</v>
      </c>
      <c r="AA197" s="67" t="s">
        <v>521</v>
      </c>
      <c r="AB197" s="68" t="s">
        <v>521</v>
      </c>
      <c r="AC197" s="69" t="s">
        <v>521</v>
      </c>
      <c r="AD197" s="67" t="s">
        <v>521</v>
      </c>
      <c r="AE197" s="67" t="s">
        <v>521</v>
      </c>
      <c r="AF197" s="67" t="s">
        <v>521</v>
      </c>
      <c r="AG197" s="67" t="s">
        <v>521</v>
      </c>
      <c r="AH197" s="67" t="s">
        <v>521</v>
      </c>
      <c r="AI197" s="67" t="s">
        <v>521</v>
      </c>
      <c r="AJ197" s="67" t="s">
        <v>521</v>
      </c>
      <c r="AK197" s="67" t="s">
        <v>521</v>
      </c>
      <c r="AL197" s="68" t="s">
        <v>521</v>
      </c>
      <c r="AM197" s="69" t="s">
        <v>521</v>
      </c>
      <c r="AN197" s="67" t="s">
        <v>521</v>
      </c>
      <c r="AO197" s="67" t="s">
        <v>521</v>
      </c>
      <c r="AP197" s="67" t="s">
        <v>521</v>
      </c>
      <c r="AQ197" s="67" t="s">
        <v>521</v>
      </c>
      <c r="AR197" s="67" t="s">
        <v>521</v>
      </c>
      <c r="AS197" s="67" t="s">
        <v>521</v>
      </c>
      <c r="AT197" s="67" t="s">
        <v>521</v>
      </c>
      <c r="AU197" s="67" t="s">
        <v>521</v>
      </c>
      <c r="AV197" s="68" t="s">
        <v>521</v>
      </c>
      <c r="AW197" s="69" t="s">
        <v>521</v>
      </c>
      <c r="AX197" s="67" t="s">
        <v>521</v>
      </c>
      <c r="AY197" s="67" t="s">
        <v>521</v>
      </c>
      <c r="AZ197" s="67" t="s">
        <v>521</v>
      </c>
      <c r="BA197" s="67" t="s">
        <v>521</v>
      </c>
      <c r="BB197" s="67" t="s">
        <v>521</v>
      </c>
      <c r="BC197" s="67" t="s">
        <v>521</v>
      </c>
      <c r="BD197" s="67" t="s">
        <v>521</v>
      </c>
      <c r="BE197" s="67" t="s">
        <v>521</v>
      </c>
      <c r="BF197" s="68" t="s">
        <v>521</v>
      </c>
      <c r="BG197" s="69" t="s">
        <v>521</v>
      </c>
      <c r="BH197" s="67" t="s">
        <v>521</v>
      </c>
      <c r="BI197" s="67" t="s">
        <v>521</v>
      </c>
      <c r="BJ197" s="67" t="s">
        <v>521</v>
      </c>
      <c r="BK197" s="67" t="s">
        <v>521</v>
      </c>
      <c r="BL197" s="67" t="s">
        <v>521</v>
      </c>
      <c r="BM197" s="67" t="s">
        <v>521</v>
      </c>
      <c r="BN197" s="67" t="s">
        <v>521</v>
      </c>
      <c r="BO197" s="67" t="s">
        <v>521</v>
      </c>
      <c r="BP197" s="68" t="s">
        <v>521</v>
      </c>
      <c r="BQ197" s="70" t="s">
        <v>521</v>
      </c>
      <c r="BR197" s="67" t="s">
        <v>521</v>
      </c>
      <c r="BS197" s="67" t="s">
        <v>521</v>
      </c>
      <c r="BT197" s="67" t="s">
        <v>521</v>
      </c>
      <c r="BU197" s="67" t="s">
        <v>521</v>
      </c>
      <c r="BV197" s="67" t="s">
        <v>521</v>
      </c>
      <c r="BW197" s="67" t="s">
        <v>521</v>
      </c>
      <c r="BX197" s="67" t="s">
        <v>521</v>
      </c>
      <c r="BY197" s="67" t="s">
        <v>521</v>
      </c>
      <c r="BZ197" s="68" t="s">
        <v>521</v>
      </c>
      <c r="CA197" s="69" t="s">
        <v>521</v>
      </c>
      <c r="CB197" s="67" t="s">
        <v>521</v>
      </c>
      <c r="CC197" s="67" t="s">
        <v>521</v>
      </c>
      <c r="CD197" s="67" t="s">
        <v>521</v>
      </c>
      <c r="CE197" s="67" t="s">
        <v>521</v>
      </c>
      <c r="CF197" s="67" t="s">
        <v>521</v>
      </c>
      <c r="CG197" s="67" t="s">
        <v>521</v>
      </c>
      <c r="CH197" s="67" t="s">
        <v>521</v>
      </c>
      <c r="CI197" s="67" t="s">
        <v>521</v>
      </c>
      <c r="CJ197" s="68" t="s">
        <v>521</v>
      </c>
      <c r="CK197" s="69" t="s">
        <v>521</v>
      </c>
      <c r="CL197" s="67" t="s">
        <v>521</v>
      </c>
      <c r="CM197" s="67" t="s">
        <v>521</v>
      </c>
      <c r="CN197" s="67" t="s">
        <v>521</v>
      </c>
      <c r="CO197" s="67" t="s">
        <v>521</v>
      </c>
      <c r="CP197" s="67" t="s">
        <v>521</v>
      </c>
      <c r="CQ197" s="67" t="s">
        <v>521</v>
      </c>
      <c r="CR197" s="67" t="s">
        <v>521</v>
      </c>
      <c r="CS197" s="67" t="s">
        <v>521</v>
      </c>
      <c r="CT197" s="68" t="s">
        <v>521</v>
      </c>
      <c r="CU197" s="69" t="s">
        <v>521</v>
      </c>
      <c r="CV197" s="67" t="s">
        <v>521</v>
      </c>
      <c r="CW197" s="67" t="s">
        <v>521</v>
      </c>
      <c r="CX197" s="67" t="s">
        <v>521</v>
      </c>
      <c r="CY197" s="67" t="s">
        <v>521</v>
      </c>
      <c r="CZ197" s="67" t="s">
        <v>521</v>
      </c>
      <c r="DA197" s="67" t="s">
        <v>521</v>
      </c>
      <c r="DB197" s="67" t="s">
        <v>521</v>
      </c>
      <c r="DC197" s="67" t="s">
        <v>521</v>
      </c>
      <c r="DD197" s="68" t="s">
        <v>521</v>
      </c>
      <c r="DE197" s="69" t="s">
        <v>521</v>
      </c>
      <c r="DF197" s="71" t="s">
        <v>521</v>
      </c>
      <c r="DG197" s="67" t="s">
        <v>521</v>
      </c>
      <c r="DH197" s="67" t="s">
        <v>521</v>
      </c>
      <c r="DI197" s="67" t="s">
        <v>521</v>
      </c>
      <c r="DJ197" s="67" t="s">
        <v>521</v>
      </c>
      <c r="DK197" s="67" t="s">
        <v>521</v>
      </c>
      <c r="DL197" s="67" t="s">
        <v>521</v>
      </c>
      <c r="DM197" s="67" t="s">
        <v>521</v>
      </c>
      <c r="DN197" s="68" t="s">
        <v>521</v>
      </c>
      <c r="DO197" s="70" t="s">
        <v>521</v>
      </c>
      <c r="DP197" s="71" t="s">
        <v>521</v>
      </c>
      <c r="DQ197" s="67" t="s">
        <v>521</v>
      </c>
      <c r="DR197" s="67" t="s">
        <v>521</v>
      </c>
      <c r="DS197" s="67" t="s">
        <v>521</v>
      </c>
      <c r="DT197" s="67" t="s">
        <v>521</v>
      </c>
      <c r="DU197" s="67" t="s">
        <v>521</v>
      </c>
      <c r="DV197" s="67" t="s">
        <v>521</v>
      </c>
      <c r="DW197" s="67" t="s">
        <v>521</v>
      </c>
      <c r="DX197" s="72" t="s">
        <v>521</v>
      </c>
      <c r="DY197" s="73" t="s">
        <v>522</v>
      </c>
      <c r="DZ197" s="74">
        <v>3</v>
      </c>
      <c r="EA197" s="74">
        <v>3</v>
      </c>
      <c r="EB197" s="74">
        <v>4</v>
      </c>
      <c r="EC197" s="75">
        <v>4</v>
      </c>
      <c r="ED197" s="76" t="s">
        <v>522</v>
      </c>
      <c r="EE197" s="74">
        <f t="shared" si="303"/>
        <v>3</v>
      </c>
      <c r="EF197" s="74">
        <f t="shared" si="304"/>
        <v>9</v>
      </c>
      <c r="EG197" s="74">
        <f t="shared" si="305"/>
        <v>36</v>
      </c>
      <c r="EH197" s="77">
        <f t="shared" si="306"/>
        <v>144</v>
      </c>
      <c r="EI197" s="73">
        <v>30</v>
      </c>
      <c r="EJ197" s="74">
        <v>50</v>
      </c>
      <c r="EK197" s="74">
        <v>270</v>
      </c>
      <c r="EL197" s="74">
        <v>3000</v>
      </c>
      <c r="EM197" s="75">
        <v>15000</v>
      </c>
      <c r="EN197" s="78">
        <v>1</v>
      </c>
      <c r="EO197" s="79">
        <f t="shared" si="307"/>
        <v>0.55555555555555558</v>
      </c>
      <c r="EP197" s="79">
        <f t="shared" si="308"/>
        <v>1</v>
      </c>
      <c r="EQ197" s="79">
        <f t="shared" si="309"/>
        <v>2.7777777777777777</v>
      </c>
      <c r="ER197" s="80">
        <f t="shared" si="310"/>
        <v>3.4722222222222223</v>
      </c>
      <c r="ES197" s="128" t="s">
        <v>534</v>
      </c>
      <c r="ET197" s="82"/>
      <c r="EU197" s="83">
        <v>4</v>
      </c>
      <c r="EV197" s="73">
        <v>78</v>
      </c>
      <c r="EW197" s="74">
        <v>29</v>
      </c>
      <c r="EX197" s="74">
        <v>57</v>
      </c>
      <c r="EY197" s="74">
        <v>37</v>
      </c>
      <c r="EZ197" s="74">
        <v>10</v>
      </c>
      <c r="FA197" s="74">
        <v>10</v>
      </c>
      <c r="FB197" s="74">
        <v>62</v>
      </c>
      <c r="FC197" s="74">
        <v>77</v>
      </c>
      <c r="FD197" s="74">
        <f t="shared" si="311"/>
        <v>67</v>
      </c>
      <c r="FE197" s="84">
        <f t="shared" si="312"/>
        <v>134</v>
      </c>
      <c r="FF197" s="73">
        <f>RANK(EV197,$EV$9:$EV$497,0)</f>
        <v>167</v>
      </c>
      <c r="FG197" s="74">
        <f>RANK(EW197,$EW$9:$EW$497,0)</f>
        <v>300</v>
      </c>
      <c r="FH197" s="74">
        <f>RANK(EX197,$EX$9:$EX$497,0)</f>
        <v>124</v>
      </c>
      <c r="FI197" s="74">
        <f>RANK(EY197,$EY$9:$EY$497,0)</f>
        <v>191</v>
      </c>
      <c r="FJ197" s="74">
        <f>RANK(EZ197,$EZ$9:$EZ$497,0)</f>
        <v>327</v>
      </c>
      <c r="FK197" s="74">
        <f>RANK(FA197,$FA$9:$FA$497,0)</f>
        <v>307</v>
      </c>
      <c r="FL197" s="74">
        <f>RANK(FB197,$FB$9:$FB$497,0)</f>
        <v>114</v>
      </c>
      <c r="FM197" s="74">
        <f>RANK(FC197,$FC$9:$FC$497,0)</f>
        <v>65</v>
      </c>
      <c r="FN197" s="74">
        <f>RANK(FD197,$FD$9:$FD$497,0)</f>
        <v>219</v>
      </c>
      <c r="FO197" s="84">
        <f>RANK(FE197,$FE$9:$FE$497,0)</f>
        <v>79</v>
      </c>
      <c r="FP197" s="73">
        <f>COUNTIFS($EV$9:$EV$497,"&gt;"&amp;EV197,$ES$9:$ES$497,ES197)+1</f>
        <v>37</v>
      </c>
      <c r="FQ197" s="74">
        <f>COUNTIFS($EW$9:$EW$497,"&gt;"&amp;EW197,$ES$9:$ES$497,ES197)+1</f>
        <v>44</v>
      </c>
      <c r="FR197" s="74">
        <f>COUNTIFS($EX$9:$EX$497,"&gt;"&amp;EX197,$ES$9:$ES$497,ES197)+1</f>
        <v>50</v>
      </c>
      <c r="FS197" s="74">
        <f>COUNTIFS($EY$9:$EY$497,"&gt;"&amp;EY197,$ES$9:$ES$497,ES197)+1</f>
        <v>40</v>
      </c>
      <c r="FT197" s="74">
        <f>COUNTIFS($EZ$9:$EZ$497,"&gt;"&amp;EZ197,$ES$9:$ES$497,ES197)+1</f>
        <v>38</v>
      </c>
      <c r="FU197" s="74">
        <f>COUNTIFS($FA$9:$FA$497,"&gt;"&amp;FA197,$ES$9:$ES$497,ES197)+1</f>
        <v>37</v>
      </c>
      <c r="FV197" s="74">
        <f>COUNTIFS($FB$9:$FB$497,"&gt;"&amp;FB197,$ES$9:$ES$497,ES197)+1</f>
        <v>33</v>
      </c>
      <c r="FW197" s="74">
        <f>COUNTIFS($FC$9:$FC$497,"&gt;"&amp;FC197,$ES$9:$ES$497,ES197)+1</f>
        <v>15</v>
      </c>
      <c r="FX197" s="74">
        <f>COUNTIFS($FD$9:$FD$497,"&gt;"&amp;FD197,$ES$9:$ES$497,ES197)+1</f>
        <v>50</v>
      </c>
      <c r="FY197" s="84">
        <f>COUNTIFS($FE$9:$FE$497,"&gt;"&amp;FE197,$ES$9:$ES$497,ES197)+1</f>
        <v>35</v>
      </c>
      <c r="FZ197" s="85">
        <f t="shared" si="313"/>
        <v>1.1299999999999999</v>
      </c>
      <c r="GA197" s="86">
        <f t="shared" si="314"/>
        <v>0.42</v>
      </c>
      <c r="GB197" s="86">
        <f t="shared" si="315"/>
        <v>0.83</v>
      </c>
      <c r="GC197" s="86">
        <f t="shared" si="316"/>
        <v>0.54</v>
      </c>
      <c r="GD197" s="86">
        <f t="shared" si="317"/>
        <v>0.14000000000000001</v>
      </c>
      <c r="GE197" s="86">
        <f t="shared" si="318"/>
        <v>0.14000000000000001</v>
      </c>
      <c r="GF197" s="86">
        <f t="shared" si="319"/>
        <v>0.9</v>
      </c>
      <c r="GG197" s="86">
        <f t="shared" si="320"/>
        <v>1.1200000000000001</v>
      </c>
      <c r="GH197" s="86">
        <f t="shared" si="321"/>
        <v>0.97</v>
      </c>
      <c r="GI197" s="87">
        <f t="shared" si="322"/>
        <v>1.94</v>
      </c>
      <c r="GJ197" s="85">
        <f>ROUND(((FZ197-AVERAGE(FZ$9:FZ$497))/STDEVP(FZ$9:FZ$497)*10+50),2)</f>
        <v>56.36</v>
      </c>
      <c r="GK197" s="86">
        <f>ROUND(((GA197-AVERAGE(GA$9:GA$497))/STDEVP(GA$9:GA$497)*10+50),2)</f>
        <v>41.92</v>
      </c>
      <c r="GL197" s="86">
        <f>ROUND(((GB197-AVERAGE(GB$9:GB$497))/STDEVP(GB$9:GB$497)*10+50),2)</f>
        <v>59.28</v>
      </c>
      <c r="GM197" s="86">
        <f>ROUND(((GC197-AVERAGE(GC$9:GC$497))/STDEVP(GC$9:GC$497)*10+50),2)</f>
        <v>50.7</v>
      </c>
      <c r="GN197" s="86">
        <f>ROUND(((GD197-AVERAGE(GD$9:GD$497))/STDEVP(GD$9:GD$497)*10+50),2)</f>
        <v>41.36</v>
      </c>
      <c r="GO197" s="86">
        <f>ROUND(((GE197-AVERAGE(GE$9:GE$497))/STDEVP(GE$9:GE$497)*10+50),2)</f>
        <v>42.44</v>
      </c>
      <c r="GP197" s="86">
        <f>ROUND(((GF197-AVERAGE(GF$9:GF$497))/STDEVP(GF$9:GF$497)*10+50),2)</f>
        <v>58.35</v>
      </c>
      <c r="GQ197" s="86">
        <f>ROUND(((GG197-AVERAGE(GG$9:GG$497))/STDEVP(GG$9:GG$497)*10+50),2)</f>
        <v>65.3</v>
      </c>
      <c r="GR197" s="86">
        <f>ROUND(((GH197-AVERAGE(GH$9:GH$497))/STDEVP(GH$9:GH$497)*10+50),2)</f>
        <v>49.83</v>
      </c>
      <c r="GS197" s="87">
        <f>ROUND(((GI197-AVERAGE(GI$9:GI$497))/STDEVP(GI$9:GI$497)*10+50),2)</f>
        <v>65.239999999999995</v>
      </c>
      <c r="GT197" s="73">
        <f>RANK(GJ197,$GJ$9:$GJ$497,0)</f>
        <v>118</v>
      </c>
      <c r="GU197" s="74">
        <f>RANK(GK197,$GK$9:$GK$497,0)</f>
        <v>328</v>
      </c>
      <c r="GV197" s="74">
        <f>RANK(GL197,$GL$9:$GL$497,0)</f>
        <v>84</v>
      </c>
      <c r="GW197" s="74">
        <f>RANK(GM197,$GM$9:$GM$497,0)</f>
        <v>165</v>
      </c>
      <c r="GX197" s="74">
        <f>RANK(GN197,$GN$9:$GN$497,0)</f>
        <v>381</v>
      </c>
      <c r="GY197" s="74">
        <f>RANK(GO197,$GO$9:$GO$497,0)</f>
        <v>362</v>
      </c>
      <c r="GZ197" s="74">
        <f>RANK(GP197,$GP$9:$GP$497,0)</f>
        <v>89</v>
      </c>
      <c r="HA197" s="74">
        <f>RANK(GQ197,$GQ$9:$GQ$497,0)</f>
        <v>28</v>
      </c>
      <c r="HB197" s="74">
        <f>RANK(GR197,$GR$9:$GR$497,0)</f>
        <v>187</v>
      </c>
      <c r="HC197" s="84">
        <f>RANK(GS197,$GS$9:$GS$497,0)</f>
        <v>40</v>
      </c>
      <c r="HD197" s="85">
        <f>ROUND(AVERAGEIF($ES$9:$ES$497,$ES197,$FZ$9:$FZ$497),2)</f>
        <v>0.95</v>
      </c>
      <c r="HE197" s="86">
        <f>ROUND(AVERAGEIF($ES$9:$ES$497,$ES197,$GA$9:$GA$497),2)</f>
        <v>0.38</v>
      </c>
      <c r="HF197" s="86">
        <f>ROUND(AVERAGEIF($ES$9:$ES$497,$ES197,$GB$9:$GB$497),2)</f>
        <v>0.82</v>
      </c>
      <c r="HG197" s="86">
        <f>ROUND(AVERAGEIF($ES$9:$ES$497,$ES197,$GC$9:$GC$497),2)</f>
        <v>0.44</v>
      </c>
      <c r="HH197" s="86">
        <f>ROUND(AVERAGEIF($ES$9:$ES$497,$ES197,$GD$9:$GD$497),2)</f>
        <v>0.15</v>
      </c>
      <c r="HI197" s="86">
        <f>ROUND(AVERAGEIF($ES$9:$ES$497,$ES197,$GE$9:$GE$497),2)</f>
        <v>0.14000000000000001</v>
      </c>
      <c r="HJ197" s="86">
        <f>ROUND(AVERAGEIF($ES$9:$ES$497,$ES197,$GF$9:$GF$497),2)</f>
        <v>0.74</v>
      </c>
      <c r="HK197" s="86">
        <f>ROUND(AVERAGEIF($ES$9:$ES$497,$ES197,$GG$9:$GG$497),2)</f>
        <v>0.85</v>
      </c>
      <c r="HL197" s="86">
        <f>ROUND(AVERAGEIF($ES$9:$ES$497,$ES197,$GH$9:$GH$497),2)</f>
        <v>0.97</v>
      </c>
      <c r="HM197" s="87">
        <f>ROUND(AVERAGEIF($ES$9:$ES$497,$ES197,$GI$9:$GI$497),2)</f>
        <v>1.67</v>
      </c>
      <c r="HN197" s="88">
        <f t="shared" si="323"/>
        <v>0.17999999999999994</v>
      </c>
      <c r="HO197" s="89">
        <f t="shared" si="324"/>
        <v>3.999999999999998E-2</v>
      </c>
      <c r="HP197" s="89">
        <f t="shared" si="325"/>
        <v>1.0000000000000009E-2</v>
      </c>
      <c r="HQ197" s="89">
        <f t="shared" si="326"/>
        <v>0.10000000000000003</v>
      </c>
      <c r="HR197" s="89">
        <f t="shared" si="327"/>
        <v>-9.9999999999999811E-3</v>
      </c>
      <c r="HS197" s="89">
        <f t="shared" si="328"/>
        <v>0</v>
      </c>
      <c r="HT197" s="89">
        <f t="shared" si="329"/>
        <v>0.16000000000000003</v>
      </c>
      <c r="HU197" s="89">
        <f t="shared" si="330"/>
        <v>0.27000000000000013</v>
      </c>
      <c r="HV197" s="89">
        <f t="shared" si="331"/>
        <v>0</v>
      </c>
      <c r="HW197" s="90">
        <f t="shared" si="332"/>
        <v>0.27</v>
      </c>
      <c r="HX197" s="73">
        <f>COUNTIFS($FZ$9:$FZ$497,"&gt;"&amp;FZ197,$ES$9:$ES$497,$ES197)+1</f>
        <v>19</v>
      </c>
      <c r="HY197" s="74">
        <f>COUNTIFS($GA$9:$GA$497,"&gt;"&amp;GA197,$ES$9:$ES$497,$ES197)+1</f>
        <v>22</v>
      </c>
      <c r="HZ197" s="74">
        <f>COUNTIFS($GB$9:$GB$497,"&gt;"&amp;GB197,$ES$9:$ES$497,$ES197)+1</f>
        <v>38</v>
      </c>
      <c r="IA197" s="74">
        <f>COUNTIFS($GC$9:$GC$497,"&gt;"&amp;GC197,$ES$9:$ES$497,$ES197)+1</f>
        <v>13</v>
      </c>
      <c r="IB197" s="74">
        <f>COUNTIFS($GD$9:$GD$497,"&gt;"&amp;GD197,$ES$9:$ES$497,$ES197)+1</f>
        <v>32</v>
      </c>
      <c r="IC197" s="74">
        <f>COUNTIFS($GE$9:$GE$497,"&gt;"&amp;GE197,$ES$9:$ES$497,$ES197)+1</f>
        <v>32</v>
      </c>
      <c r="ID197" s="74">
        <f>COUNTIFS($GF$9:$GF$497,"&gt;"&amp;GF197,$ES$9:$ES$497,$ES197)+1</f>
        <v>15</v>
      </c>
      <c r="IE197" s="74">
        <f>COUNTIFS($GG$9:$GG$497,"&gt;"&amp;GG197,$ES$9:$ES$497,$ES197)+1</f>
        <v>15</v>
      </c>
      <c r="IF197" s="74">
        <f>COUNTIFS($GH$9:$GH$497,"&gt;"&amp;GH197,$ES$9:$ES$497,$ES197)+1</f>
        <v>40</v>
      </c>
      <c r="IG197" s="84">
        <f>COUNTIFS($GI$9:$GI$497,"&gt;"&amp;GI197,$ES$9:$ES$497,$ES197)+1</f>
        <v>20</v>
      </c>
      <c r="IH197" s="91"/>
      <c r="II197" s="79"/>
      <c r="IJ197" s="79">
        <v>7.0000000000000007E-2</v>
      </c>
      <c r="IK197" s="79"/>
      <c r="IL197" s="79"/>
      <c r="IM197" s="92"/>
      <c r="IN197" s="93"/>
      <c r="IO197" s="94"/>
      <c r="IP197" s="95"/>
      <c r="IQ197" s="79"/>
      <c r="IR197" s="79"/>
      <c r="IS197" s="79"/>
      <c r="IT197" s="79"/>
      <c r="IU197" s="79"/>
      <c r="IV197" s="79"/>
      <c r="IW197" s="96"/>
      <c r="IX197" s="93"/>
      <c r="IY197" s="79"/>
      <c r="IZ197" s="79"/>
      <c r="JA197" s="79"/>
      <c r="JB197" s="79"/>
      <c r="JC197" s="79"/>
      <c r="JD197" s="79">
        <v>7.0000000000000007E-2</v>
      </c>
      <c r="JE197" s="97"/>
      <c r="JF197" s="95"/>
      <c r="JG197" s="79"/>
      <c r="JH197" s="79"/>
      <c r="JI197" s="79"/>
      <c r="JJ197" s="79"/>
      <c r="JK197" s="79"/>
      <c r="JL197" s="79"/>
      <c r="JM197" s="96"/>
      <c r="JN197" s="93"/>
      <c r="JO197" s="79"/>
      <c r="JP197" s="79"/>
      <c r="JQ197" s="79"/>
      <c r="JR197" s="79"/>
      <c r="JS197" s="79"/>
      <c r="JT197" s="79"/>
      <c r="JU197" s="79"/>
      <c r="JV197" s="79"/>
      <c r="JW197" s="79"/>
      <c r="JX197" s="79"/>
      <c r="JY197" s="79"/>
      <c r="JZ197" s="97"/>
      <c r="KA197" s="93"/>
      <c r="KB197" s="79"/>
      <c r="KC197" s="79"/>
      <c r="KD197" s="79"/>
      <c r="KE197" s="97"/>
      <c r="KF197" s="95"/>
      <c r="KG197" s="79"/>
      <c r="KH197" s="79"/>
      <c r="KI197" s="79"/>
      <c r="KJ197" s="79"/>
      <c r="KK197" s="98"/>
      <c r="KL197" s="79"/>
      <c r="KM197" s="79"/>
      <c r="KN197" s="79"/>
      <c r="KO197" s="79"/>
      <c r="KP197" s="79"/>
      <c r="KQ197" s="79"/>
      <c r="KR197" s="79"/>
      <c r="KS197" s="96"/>
      <c r="KT197" s="96"/>
      <c r="KU197" s="96"/>
      <c r="KV197" s="96"/>
      <c r="KW197" s="93"/>
      <c r="KX197" s="79"/>
      <c r="KY197" s="79"/>
      <c r="KZ197" s="79"/>
      <c r="LA197" s="79"/>
      <c r="LB197" s="79"/>
      <c r="LC197" s="96"/>
      <c r="LD197" s="93"/>
      <c r="LE197" s="94"/>
      <c r="LF197" s="99"/>
      <c r="LG197" s="75"/>
      <c r="LH197" s="93"/>
      <c r="LI197" s="79"/>
      <c r="LJ197" s="74"/>
      <c r="LK197" s="74"/>
      <c r="LL197" s="74"/>
      <c r="LM197" s="100"/>
      <c r="LN197" s="95"/>
      <c r="LO197" s="79"/>
      <c r="LP197" s="79"/>
      <c r="LQ197" s="79"/>
      <c r="LR197" s="96"/>
      <c r="LS197" s="93"/>
      <c r="LT197" s="79"/>
      <c r="LU197" s="79"/>
      <c r="LV197" s="79"/>
      <c r="LW197" s="79"/>
      <c r="LX197" s="79"/>
      <c r="LY197" s="79"/>
      <c r="LZ197" s="79">
        <v>7.0000000000000007E-2</v>
      </c>
      <c r="MA197" s="97"/>
      <c r="MB197" s="95"/>
      <c r="MC197" s="79"/>
      <c r="MD197" s="79"/>
      <c r="ME197" s="79"/>
      <c r="MF197" s="79"/>
      <c r="MG197" s="79"/>
      <c r="MH197" s="79"/>
      <c r="MI197" s="79"/>
      <c r="MJ197" s="79"/>
      <c r="MK197" s="79"/>
      <c r="ML197" s="79"/>
      <c r="MM197" s="79"/>
      <c r="MN197" s="98"/>
      <c r="MO197" s="98"/>
      <c r="MP197" s="96"/>
      <c r="MQ197" s="93"/>
      <c r="MR197" s="79"/>
      <c r="MS197" s="79"/>
      <c r="MT197" s="79"/>
      <c r="MU197" s="79"/>
      <c r="MV197" s="98"/>
      <c r="MW197" s="79"/>
      <c r="MX197" s="79">
        <v>7.0000000000000007E-2</v>
      </c>
      <c r="MY197" s="79"/>
      <c r="MZ197" s="79"/>
      <c r="NA197" s="79"/>
      <c r="NB197" s="79"/>
      <c r="NC197" s="79"/>
      <c r="ND197" s="96"/>
      <c r="NE197" s="96"/>
      <c r="NF197" s="96"/>
      <c r="NG197" s="96"/>
      <c r="NH197" s="93"/>
      <c r="NI197" s="79"/>
      <c r="NJ197" s="79"/>
      <c r="NK197" s="79"/>
      <c r="NL197" s="79"/>
      <c r="NM197" s="79"/>
      <c r="NN197" s="94"/>
      <c r="NO197" s="93"/>
      <c r="NP197" s="80"/>
      <c r="NQ197" s="124" t="s">
        <v>1006</v>
      </c>
      <c r="NR197" s="102" t="s">
        <v>1010</v>
      </c>
      <c r="NS197" s="102"/>
      <c r="NT197" s="102" t="s">
        <v>582</v>
      </c>
      <c r="NU197" s="102"/>
      <c r="NV197" s="104"/>
      <c r="NW197" s="102"/>
      <c r="NX197" s="133"/>
      <c r="NY197" s="138" t="s">
        <v>1007</v>
      </c>
      <c r="NZ197" s="133"/>
      <c r="OA197" s="137"/>
      <c r="OB197" s="137"/>
      <c r="OC197" s="137"/>
      <c r="OD197" s="108">
        <f t="shared" si="333"/>
        <v>144</v>
      </c>
      <c r="OE197" s="109">
        <v>5</v>
      </c>
      <c r="OF197" s="110">
        <f t="shared" si="334"/>
        <v>104</v>
      </c>
      <c r="OG197" s="109">
        <v>5</v>
      </c>
      <c r="OH197" s="111">
        <f>ROUND(AVERAGEIF($ES$9:$ES$497,$ES197,EV$9:EV$497),0)</f>
        <v>70</v>
      </c>
      <c r="OI197" s="112">
        <f>ROUND(AVERAGEIF($ES$9:$ES$497,$ES197,EW$9:EW$497),0)</f>
        <v>29</v>
      </c>
      <c r="OJ197" s="112">
        <f>ROUND(AVERAGEIF($ES$9:$ES$497,$ES197,EX$9:EX$497),0)</f>
        <v>62</v>
      </c>
      <c r="OK197" s="112">
        <f>ROUND(AVERAGEIF($ES$9:$ES$497,$ES197,EY$9:EY$497),0)</f>
        <v>34</v>
      </c>
      <c r="OL197" s="112">
        <f>ROUND(AVERAGEIF($ES$9:$ES$497,$ES197,EZ$9:EZ$497),0)</f>
        <v>10</v>
      </c>
      <c r="OM197" s="112">
        <f>ROUND(AVERAGEIF($ES$9:$ES$497,$ES197,FA$9:FA$497),0)</f>
        <v>10</v>
      </c>
      <c r="ON197" s="112">
        <f>ROUND(AVERAGEIF($ES$9:$ES$497,$ES197,FB$9:FB$497),0)</f>
        <v>53</v>
      </c>
      <c r="OO197" s="112">
        <f>ROUND(AVERAGEIF($ES$9:$ES$497,$ES197,FC$9:FC$497),0)</f>
        <v>56</v>
      </c>
      <c r="OP197" s="112">
        <f>ROUND(AVERAGEIF($ES$9:$ES$497,$ES197,FD$9:FD$497),0)</f>
        <v>72</v>
      </c>
      <c r="OQ197" s="113">
        <f>ROUND(AVERAGEIF($ES$9:$ES$497,$ES197,FE$9:FE$497),0)</f>
        <v>118</v>
      </c>
      <c r="OR197" s="114">
        <f>ROUND(EV197/MAX(EV$9:EV$497)*100,0)</f>
        <v>44</v>
      </c>
      <c r="OS197" s="115">
        <f>ROUND(EW197/MAX(EW$9:EW$497)*100,0)</f>
        <v>23</v>
      </c>
      <c r="OT197" s="115">
        <f>ROUND(EX197/MAX(EX$9:EX$497)*100,0)</f>
        <v>48</v>
      </c>
      <c r="OU197" s="115">
        <f>ROUND(EY197/MAX(EY$9:EY$497)*100,0)</f>
        <v>25</v>
      </c>
      <c r="OV197" s="115">
        <f>ROUND(EZ197/MAX(EZ$9:EZ$497)*100,0)</f>
        <v>8</v>
      </c>
      <c r="OW197" s="115">
        <f>ROUND(FA197/MAX(FA$9:FA$497)*100,0)</f>
        <v>9</v>
      </c>
      <c r="OX197" s="115">
        <f>ROUND(FB197/MAX(FB$9:FB$497)*100,0)</f>
        <v>46</v>
      </c>
      <c r="OY197" s="116">
        <f>ROUND(FC197/MAX(FC$9:FC$497)*100,0)</f>
        <v>53</v>
      </c>
      <c r="OZ197" s="115">
        <f>ROUND(FD197/MAX(FD$9:FD$497)*100,0)</f>
        <v>45</v>
      </c>
      <c r="PA197" s="117">
        <f>ROUND(FE197/MAX(FE$9:FE$497)*100,0)</f>
        <v>55</v>
      </c>
      <c r="PB197" s="118">
        <f t="shared" si="335"/>
        <v>448</v>
      </c>
      <c r="PC197" s="115">
        <f t="shared" si="336"/>
        <v>328</v>
      </c>
      <c r="PD197" s="115">
        <f t="shared" si="337"/>
        <v>472</v>
      </c>
      <c r="PE197" s="115">
        <f t="shared" si="338"/>
        <v>554</v>
      </c>
      <c r="PF197" s="115">
        <f t="shared" si="339"/>
        <v>317</v>
      </c>
      <c r="PG197" s="119">
        <f t="shared" si="340"/>
        <v>257</v>
      </c>
      <c r="PH197" s="118">
        <f>ROUND(PB197/MAX(PB$9:PB$497)*100,0)</f>
        <v>53</v>
      </c>
      <c r="PI197" s="115">
        <f>ROUND(PC197/MAX(PC$9:PC$497)*100,0)</f>
        <v>39</v>
      </c>
      <c r="PJ197" s="115">
        <f>ROUND(PD197/MAX(PD$9:PD$497)*100,0)</f>
        <v>50</v>
      </c>
      <c r="PK197" s="115">
        <f>ROUND(PE197/MAX(PE$9:PE$497)*100,0)</f>
        <v>55</v>
      </c>
      <c r="PL197" s="115">
        <f>ROUND(PF197/MAX(PF$9:PF$497)*100,0)</f>
        <v>45</v>
      </c>
      <c r="PM197" s="119">
        <f>ROUND(PG197/MAX(PG$9:PG$497)*100,0)</f>
        <v>38</v>
      </c>
      <c r="PN197" s="118">
        <f>RANK(PH197,PH$9:PH$497,0)</f>
        <v>157</v>
      </c>
      <c r="PO197" s="115">
        <f>RANK(PI197,PI$9:PI$497,0)</f>
        <v>225</v>
      </c>
      <c r="PP197" s="115">
        <f>RANK(PJ197,PJ$9:PJ$497,0)</f>
        <v>198</v>
      </c>
      <c r="PQ197" s="115">
        <f>RANK(PK197,PK$9:PK$497,0)</f>
        <v>134</v>
      </c>
      <c r="PR197" s="115">
        <f>RANK(PL197,PL$9:PL$497,0)</f>
        <v>224</v>
      </c>
      <c r="PS197" s="119">
        <f>RANK(PM197,PM$9:PM$497,0)</f>
        <v>244</v>
      </c>
      <c r="PT197" s="120">
        <f>ROUND(FZ197/MAX(FZ$9:FZ$497)*100,0)</f>
        <v>62</v>
      </c>
      <c r="PU197" s="115">
        <f>ROUND(GA197/MAX(GA$9:GA$497)*100,0)</f>
        <v>24</v>
      </c>
      <c r="PV197" s="115">
        <f>ROUND(GB197/MAX(GB$9:GB$497)*100,0)</f>
        <v>61</v>
      </c>
      <c r="PW197" s="115">
        <f>ROUND(GC197/MAX(GC$9:GC$497)*100,0)</f>
        <v>43</v>
      </c>
      <c r="PX197" s="115">
        <f>ROUND(GD197/MAX(GD$9:GD$497)*100,0)</f>
        <v>8</v>
      </c>
      <c r="PY197" s="115">
        <f>ROUND(GE197/MAX(GE$9:GE$497)*100,0)</f>
        <v>8</v>
      </c>
      <c r="PZ197" s="115">
        <f>ROUND(GF197/MAX(GF$9:GF$497)*100,0)</f>
        <v>42</v>
      </c>
      <c r="QA197" s="116">
        <f>ROUND(GG197/MAX(GG$9:GG$497)*100,0)</f>
        <v>61</v>
      </c>
      <c r="QB197" s="115">
        <f>ROUND(GH197/MAX(GH$9:GH$497)*100,0)</f>
        <v>43</v>
      </c>
      <c r="QC197" s="121">
        <f>ROUND(GI197/MAX(GI$9:GI$497)*100,0)</f>
        <v>62</v>
      </c>
      <c r="QD197" s="120">
        <f>ROUND(AVERAGEIF($ES$9:$ES$497,$ES197,PT$9:PT$497),0)</f>
        <v>52</v>
      </c>
      <c r="QE197" s="120">
        <f>ROUND(AVERAGEIF($ES$9:$ES$497,$ES197,PU$9:PU$497),0)</f>
        <v>21</v>
      </c>
      <c r="QF197" s="120">
        <f>ROUND(AVERAGEIF($ES$9:$ES$497,$ES197,PV$9:PV$497),0)</f>
        <v>60</v>
      </c>
      <c r="QG197" s="120">
        <f>ROUND(AVERAGEIF($ES$9:$ES$497,$ES197,PW$9:PW$497),0)</f>
        <v>35</v>
      </c>
      <c r="QH197" s="120">
        <f>ROUND(AVERAGEIF($ES$9:$ES$497,$ES197,PX$9:PX$497),0)</f>
        <v>8</v>
      </c>
      <c r="QI197" s="120">
        <f>ROUND(AVERAGEIF($ES$9:$ES$497,$ES197,PY$9:PY$497),0)</f>
        <v>9</v>
      </c>
      <c r="QJ197" s="120">
        <f>ROUND(AVERAGEIF($ES$9:$ES$497,$ES197,PZ$9:PZ$497),0)</f>
        <v>35</v>
      </c>
      <c r="QK197" s="120">
        <f>ROUND(AVERAGEIF($ES$9:$ES$497,$ES197,QA$9:QA$497),0)</f>
        <v>46</v>
      </c>
      <c r="QL197" s="120">
        <f>ROUND(AVERAGEIF($ES$9:$ES$497,$ES197,QB$9:QB$497),0)</f>
        <v>43</v>
      </c>
      <c r="QM197" s="120">
        <f>ROUND(AVERAGEIF($ES$9:$ES$497,$ES197,QC$9:QC$497),0)</f>
        <v>53</v>
      </c>
      <c r="QN197" s="114">
        <f t="shared" si="354"/>
        <v>604</v>
      </c>
      <c r="QO197" s="115">
        <f t="shared" si="355"/>
        <v>392</v>
      </c>
      <c r="QP197" s="115">
        <f t="shared" si="356"/>
        <v>636</v>
      </c>
      <c r="QQ197" s="115">
        <f t="shared" si="357"/>
        <v>787</v>
      </c>
      <c r="QR197" s="115">
        <f t="shared" si="358"/>
        <v>526</v>
      </c>
      <c r="QS197" s="119">
        <f t="shared" si="359"/>
        <v>332</v>
      </c>
      <c r="QT197" s="114">
        <f>ROUND((QN197-MIN(QN$9:QN$497))/(MAX(QN$9:QN$497)-MIN(QN$9:QN$497))*100,0)</f>
        <v>58</v>
      </c>
      <c r="QU197" s="115">
        <f>ROUND((QO197-MIN(QO$9:QO$497))/(MAX(QO$9:QO$497)-MIN(QO$9:QO$497))*100,0)</f>
        <v>26</v>
      </c>
      <c r="QV197" s="115">
        <f>ROUND((QP197-MIN(QP$9:QP$497))/(MAX(QP$9:QP$497)-MIN(QP$9:QP$497))*100,0)</f>
        <v>41</v>
      </c>
      <c r="QW197" s="115">
        <f>ROUND((QQ197-MIN(QQ$9:QQ$497))/(MAX(QQ$9:QQ$497)-MIN(QQ$9:QQ$497))*100,0)</f>
        <v>63</v>
      </c>
      <c r="QX197" s="115">
        <f>ROUND((QR197-MIN(QR$9:QR$497))/(MAX(QR$9:QR$497)-MIN(QR$9:QR$497))*100,0)</f>
        <v>49</v>
      </c>
      <c r="QY197" s="115">
        <f>ROUND((QS197-MIN(QS$9:QS$497))/(MAX(QS$9:QS$497)-MIN(QS$9:QS$497))*100,0)</f>
        <v>32</v>
      </c>
      <c r="QZ197" s="114">
        <f>RANK(QN197,QN$9:QN$497,0)</f>
        <v>54</v>
      </c>
      <c r="RA197" s="115">
        <f>RANK(QO197,QO$9:QO$497,0)</f>
        <v>194</v>
      </c>
      <c r="RB197" s="115">
        <f>RANK(QP197,QP$9:QP$497,0)</f>
        <v>96</v>
      </c>
      <c r="RC197" s="115">
        <f>RANK(QQ197,QQ$9:QQ$497,0)</f>
        <v>41</v>
      </c>
      <c r="RD197" s="115">
        <f>RANK(QR197,QR$9:QR$497,0)</f>
        <v>190</v>
      </c>
      <c r="RE197" s="115">
        <f>RANK(QS197,QS$9:QS$497,0)</f>
        <v>276</v>
      </c>
      <c r="RF197" s="122"/>
      <c r="RG197" s="115">
        <f>($RH$3*(IH197+IJ197)*100*100/MAX(EX$9:EX$497)*$RO$3) +($RH$3*(II197+IJ197)*100*100/MAX(EX$9:EX$497)*$RO$4) + ($RH$3*IK197*100*100/MAX(EX$9:EX$497)*0.098)</f>
        <v>29.225000000000001</v>
      </c>
      <c r="RH197" s="115">
        <f>($RH$4*IL197*100*100/MAX(EZ$9:EZ$497))*$RQ$3</f>
        <v>0</v>
      </c>
      <c r="RI197" s="115">
        <f>($RH$3*IM197*100*100/MAX(EY$9:EY$497))*$RQ$4</f>
        <v>0</v>
      </c>
      <c r="RJ197" s="115">
        <f>($RH$3*IN197*100*100/MAX(EX$9:EX$497))</f>
        <v>0</v>
      </c>
      <c r="RK197" s="115">
        <f>($RH$4*IO197*100*100/MAX(EZ$9:EZ$497))*$RQ$3</f>
        <v>0</v>
      </c>
      <c r="RL197" s="115">
        <f>(($RL$4*IP197*100*((100/MAX(EX$9:EX$497)+100/MAX(EZ$9:EZ$497))/2))+($RL$4*IQ197*100*((100/MAX(EX$9:EX$497)+100/MAX(EZ$9:EZ$497))/2))+($RL$4*IR197*100*((100/MAX(EX$9:EX$497)+100/MAX(EZ$9:EZ$497))/2))+($RL$4*IS197*100*((100/MAX(EX$9:EX$497)+100/MAX(EZ$9:EZ$497))/2))+($RL$4*IT197*100*((100/MAX(EX$9:EX$497)+100/MAX(EZ$9:EZ$497))/2))+($RL$4*IU197*100*((100/MAX(EX$9:EX$497)+100/MAX(EZ$9:EZ$497))/2))+($RL$4*IV197*100*((100/MAX(EX$9:EX$497)+100/MAX(EZ$9:EZ$497))/2))+($RL$4*IW197*100*((100/MAX(EX$9:EX$497)+100/MAX(EZ$9:EZ$497))/2)))*$RS$3</f>
        <v>0</v>
      </c>
      <c r="RM197" s="115">
        <f>(($RH$3*IX197*100*100/MAX(EX$9:EX$497))+($RH$3*IY197*100*100/MAX(EX$9:EX$497))+($RH$3*IZ197*100*100/MAX(EX$9:EX$497))+($RH$3*JA197*100*100/MAX(EX$9:EX$497))+($RH$3*JB197*100*100/MAX(EX$9:EX$497))+($RH$3*JC197*100*100/MAX(EX$9:EX$497))+($RH$3*JD197*100*100/MAX(EX$9:EX$497))+($RH$3*JE197*100*100/MAX(EX$9:EX$497)))*$RS$4</f>
        <v>5.8450000000000006</v>
      </c>
      <c r="RN197" s="115">
        <f>(($RH$4*JF197*100*100/MAX(EZ$9:EZ$497)) + ($RH$4*JG197*100*100/MAX(EZ$9:EZ$497)) + ($RH$4*JH197*100*100/MAX(EZ$9:EZ$497)) + ($RH$4*JI197*100*100/MAX(EZ$9:EZ$497)) + ($RH$4*JJ197*100*100/MAX(EZ$9:EZ$497)) + ($RH$4*JK197*100*100/MAX(EZ$9:EZ$497)) + ($RH$4*JL197*100*100/MAX(EZ$9:EZ$497)) + ($RH$4*JM197*100*100/MAX(EZ$9:EZ$497)))*$RU$3</f>
        <v>0</v>
      </c>
      <c r="RO197" s="115">
        <f>(($RL$4*JN197*100*((100/MAX(EX$9:EX$497)+100/MAX(EZ$9:EZ$497))/2))+($RL$4*JO197*100*((100/MAX(EX$9:EX$497)+100/MAX(EZ$9:EZ$497))/2))+($RL$4*JP197*100*((100/MAX(EX$9:EX$497)+100/MAX(EZ$9:EZ$497))/2))+($RL$4*JQ197*100*((100/MAX(EX$9:EX$497)+100/MAX(EZ$9:EZ$497))/2))+($RL$4*JR197*100*((100/MAX(EX$9:EX$497)+100/MAX(EZ$9:EZ$497))/2))+($RL$4*JS197*100*((100/MAX(EX$9:EX$497)+100/MAX(EZ$9:EZ$497))/2))+($RL$4*JT197*100*((100/MAX(EX$9:EX$497)+100/MAX(EZ$9:EZ$497))/2))+($RL$4*JU197*100*((100/MAX(EX$9:EX$497)+100/MAX(EZ$9:EZ$497))/2))+($RL$4*JV197*100*((100/MAX(EX$9:EX$497)+100/MAX(EZ$9:EZ$497))/2))+($RL$4*JW197*100*((100/MAX(EX$9:EX$497)+100/MAX(EZ$9:EZ$497))/2))+($RL$4*JX197*100*((100/MAX(EX$9:EX$497)+100/MAX(EZ$9:EZ$497))/2))+($RL$4*JY197*100*((100/MAX(EX$9:EX$497)+100/MAX(EZ$9:EZ$497))/2))+($RL$4*JZ197*100*((100/MAX(EX$9:EX$497)+100/MAX(EZ$9:EZ$497))/2)))*$RW$3/2</f>
        <v>0</v>
      </c>
      <c r="RP197" s="119">
        <f>($RJ$3*KA197*100*100/MAX(FA$9:FA$497)) + ($RJ$3*KB197*100*100/MAX(FA$9:FA$497)/2) + ($RJ$3*KC197*100*100/MAX(FA$9:FA$497)/2) + ($RJ$3*KD197*100*100/MAX(FA$9:FA$497)/4) + ($RJ$3*KE197*100*100/MAX(FA$9:FA$497)/4)</f>
        <v>0</v>
      </c>
      <c r="RQ197" s="118">
        <f>($RL$4*KF197*100*((100/MAX(EX$9:EX$497)+100/MAX(EZ$9:EZ$497)))) * ($RO$3/2) + (($RL$4*KG197*100*((100/MAX(EX$9:EX$497)+100/MAX(EZ$9:EZ$497))))+($RL$4*KH197*100*((100/MAX(EX$9:EX$497)+100/MAX(EZ$9:EZ$497))))+($RL$4*KI197*100*((100/MAX(EX$9:EX$497)+100/MAX(EZ$9:EZ$497))))+($RL$4*KJ197*100*((100/MAX(EX$9:EX$497)+100/MAX(EZ$9:EZ$497))))+($RL$4*KK197*100*((100/MAX(EX$9:EX$497)+100/MAX(EZ$9:EZ$497))))+($RL$4*KL197*100*((100/MAX(EX$9:EX$497)+100/MAX(EZ$9:EZ$497))))+($RL$4*KM197*100*((100/MAX(EX$9:EX$497)+100/MAX(EZ$9:EZ$497))))+($RL$4*KN197*100*((100/MAX(EX$9:EX$497)+100/MAX(EZ$9:EZ$497))))+($RL$4*KO197*100*((100/MAX(EX$9:EX$497)+100/MAX(EZ$9:EZ$497))))+($RL$4*KP197*100*((100/MAX(EX$9:EX$497)+100/MAX(EZ$9:EZ$497))))+($RL$4*KQ197*100*((100/MAX(EX$9:EX$497)+100/MAX(EZ$9:EZ$497))))+($RL$4*KR197*100*((100/MAX(EX$9:EX$497)+100/MAX(EZ$9:EZ$497))))+($RL$4*KS197*100*((100/MAX(EX$9:EX$497)+100/MAX(EZ$9:EZ$497))))+($RL$4*KV197*100*((100/MAX(EX$9:EX$497)+100/MAX(EZ$9:EZ$497))))) * (($RO$3+$RO$4)/6)</f>
        <v>0</v>
      </c>
      <c r="RR197" s="115">
        <f>(($RL$4*KW197*100*((100/MAX(EX$9:EX$497)+100/MAX(EZ$9:EZ$497))))) * ($RO$3/2) + (($RL$4*KX197*100*((100/MAX(EX$9:EX$497)+100/MAX(EZ$9:EZ$497))))+($RL$4*KY197*100*((100/MAX(EX$9:EX$497)+100/MAX(EZ$9:EZ$497))))+($RL$4*KZ197*100*((100/MAX(EX$9:EX$497)+100/MAX(EZ$9:EZ$497))))+($RL$4*LA197*100*((100/MAX(EX$9:EX$497)+100/MAX(EZ$9:EZ$497))))+($RL$4*LB197*100*((100/MAX(EX$9:EX$497)+100/MAX(EZ$9:EZ$497))))+($RL$4*LC197*100*((100/MAX(EX$9:EX$497)+100/MAX(EZ$9:EZ$497))))) * (($RO$3+$RO$4)/6)</f>
        <v>0</v>
      </c>
      <c r="RS197" s="119">
        <f>(($RL$4*LD197*100*((100/MAX(EX$9:EX$497)+100/MAX(EZ$9:EZ$497))))+($RL$4*LE197*100*((100/MAX(EX$9:EX$497)+100/MAX(EZ$9:EZ$497))))) * (($RO$3+$RO$4)/6)</f>
        <v>0</v>
      </c>
      <c r="RT197" s="118">
        <f>($RJ$4*LH197*100*(100/MAX(EV$9:EV$497)))+($RJ$4*LI197*100*(100/MAX(EV$9:EV$497)))</f>
        <v>0</v>
      </c>
      <c r="RU197" s="119">
        <f>($RJ$4*LJ197*(100/MAX(EV$9:EV$497)))/2 + ($RL$3*LK197*(100/MAX(EW$9:EW$497))) + ($RJ$4*LL197*(100/MAX(EV$9:EV$497)))/4 + ($RL$3*LM197*(100/MAX(EW$9:EW$497)))</f>
        <v>0</v>
      </c>
      <c r="RV197" s="118">
        <f>($RJ$4*LN197*100*100/MAX(EV$9:EV$497)/2)+($RJ$4*LO197*100*100/MAX(EV$9:EV$497)/2)+($RJ$4*LP197*100*100/MAX(EV$9:EV$497))+($RJ$4*LQ197*100*100/MAX(EV$9:EV$497))+($RJ$4*LR197*100*100/MAX(EV$9:EV$497))</f>
        <v>0</v>
      </c>
      <c r="RW197" s="115">
        <f>($RJ$4*LS197*100*100/MAX(EV$9:EV$497)) + (($RJ$4*LT197*100*100/MAX(EV$9:EV$497))+($RJ$4*LU197*100*100/MAX(EV$9:EV$497))+($RJ$4*LV197*100*100/MAX(EV$9:EV$497))+($RJ$4*LW197*100*100/MAX(EV$9:EV$497))+($RJ$4*LX197*100*100/MAX(EV$9:EV$497))+($RJ$4*LY197*100*100/MAX(EV$9:EV$497))+($RJ$4*LZ197*100*100/MAX(EV$9:EV$497))+($RJ$4*MA197*100*100/MAX(EV$9:EV$497)))/2</f>
        <v>5.8988764044943833</v>
      </c>
      <c r="RX197" s="119">
        <f>($RJ$4*MB197*100*100/MAX(EV$9:EV$497))+($RJ$4*MC197*100*100/MAX(EV$9:EV$497))+($RJ$4*MD197*100*100/MAX(EV$9:EV$497))+($RJ$4*ME197*100*100/MAX(EV$9:EV$497))+($RJ$4*MF197*100*100/MAX(EV$9:EV$497))+($RJ$4*MG197*100*100/MAX(EV$9:EV$497))+($RJ$4*MH197*100*100/MAX(EV$9:EV$497))+($RJ$4*MI197*100*100/MAX(EV$9:EV$497))+($RJ$4*MJ197*100*100/MAX(EV$9:EV$497))+($RJ$4*MK197*100*100/MAX(EV$9:EV$497))+($RJ$4*ML197*100*100/MAX(EV$9:EV$497))+($RJ$4*MM197*100*100/MAX(EV$9:EV$497))+($RJ$4*MN197*100*100/MAX(EV$9:EV$497))</f>
        <v>0</v>
      </c>
      <c r="RY197" s="118">
        <f>($RJ$4*MQ197*100*100/MAX(EV$9:EV$497))/2 + (($RJ$4*MR197*100*100/MAX(EV$9:EV$497))+($RJ$4*MS197*100*100/MAX(EV$9:EV$497))+($RJ$4*MT197*100*100/MAX(EV$9:EV$497))+($RJ$4*MU197*100*100/MAX(EV$9:EV$497))+($RJ$4*MV197*100*100/MAX(EV$9:EV$497))+($RJ$4*MW197*100*100/MAX(EV$9:EV$497))+($RJ$4*MX197*100*100/MAX(EV$9:EV$497))+($RJ$4*MY197*100*100/MAX(EV$9:EV$497))+($RJ$4*MZ197*100*100/MAX(EV$9:EV$497))+($RJ$4*NA197*100*100/MAX(EV$9:EV$497))+($RJ$4*NB197*100*100/MAX(EV$9:EV$497))+($RJ$4*NC197*100*100/MAX(EV$9:EV$497))+($RJ$4*ND197*100*100/MAX(EV$9:EV$497))+($RJ$4*NG197*100*100/MAX(EV$9:EV$497)))/4</f>
        <v>2.9494382022471917</v>
      </c>
      <c r="RZ197" s="115">
        <f>($RJ$4*NH197*100*100/MAX(EV$9:EV$497))/2 + (($RJ$4*NI197*100*100/MAX(EV$9:EV$497))+($RJ$4*NJ197*100*100/MAX(EV$9:EV$497))+($RJ$4*NK197*100*100/MAX(EV$9:EV$497))+($RJ$4*NL197*100*100/MAX(EV$9:EV$497))+($RJ$4*NM197*100*100/MAX(EV$9:EV$497))+($RJ$4*NN197*100*100/MAX(EV$9:EV$497)))/4</f>
        <v>0</v>
      </c>
      <c r="SA197" s="117">
        <f>(($RJ$4*NO197*100*100/MAX(EV$9:EV$497))+($RJ$4*NP197*100*100/MAX(EV$9:EV$497)))/4</f>
        <v>0</v>
      </c>
      <c r="SB197" s="118">
        <f t="shared" si="341"/>
        <v>43.918314606741575</v>
      </c>
      <c r="SC197" s="115">
        <f t="shared" si="342"/>
        <v>36.839662921348314</v>
      </c>
      <c r="SD197" s="115">
        <f t="shared" si="343"/>
        <v>2.2120786516853936</v>
      </c>
      <c r="SE197" s="115">
        <f t="shared" si="344"/>
        <v>60.161329588014979</v>
      </c>
      <c r="SF197" s="115">
        <f t="shared" si="345"/>
        <v>2.2120786516853936</v>
      </c>
      <c r="SG197" s="115">
        <f t="shared" si="346"/>
        <v>8.8483146067415746</v>
      </c>
      <c r="SH197" s="115">
        <f>ROUND(SB197/MAX(SB$9:SB$497)*100,0)</f>
        <v>55</v>
      </c>
      <c r="SI197" s="115">
        <f>ROUND(SC197/MAX(SC$9:SC$497)*100,0)</f>
        <v>56</v>
      </c>
      <c r="SJ197" s="115">
        <f>ROUND(SD197/MAX(SD$9:SD$497)*100,0)</f>
        <v>4</v>
      </c>
      <c r="SK197" s="115">
        <f>ROUND(SE197/MAX(SE$9:SE$497)*100,0)</f>
        <v>46</v>
      </c>
      <c r="SL197" s="115">
        <f>ROUND(SF197/MAX(SF$9:SF$497)*100,0)</f>
        <v>5</v>
      </c>
      <c r="SM197" s="121">
        <f>ROUND(SG197/MAX(SG$9:SG$497)*100,0)</f>
        <v>8</v>
      </c>
      <c r="SN197" s="115">
        <f>ROUND(AVERAGEIF($ES$9:$ES$497,$ES197,SH$9:SH$497),0)</f>
        <v>26</v>
      </c>
      <c r="SO197" s="115">
        <f>ROUND(AVERAGEIF($ES$9:$ES$497,$ES197,SI$9:SI$497),0)</f>
        <v>26</v>
      </c>
      <c r="SP197" s="115">
        <f>ROUND(AVERAGEIF($ES$9:$ES$497,$ES197,SJ$9:SJ$497),0)</f>
        <v>3</v>
      </c>
      <c r="SQ197" s="115">
        <f>ROUND(AVERAGEIF($ES$9:$ES$497,$ES197,SK$9:SK$497),0)</f>
        <v>21</v>
      </c>
      <c r="SR197" s="115">
        <f>ROUND(AVERAGEIF($ES$9:$ES$497,$ES197,SL$9:SL$497),0)</f>
        <v>5</v>
      </c>
      <c r="SS197" s="121">
        <f>ROUND(AVERAGEIF($ES$9:$ES$497,$ES197,SM$9:SM$497),0)</f>
        <v>5</v>
      </c>
      <c r="ST197" s="114">
        <f>RANK(SB197,SB$9:SB$497,0)</f>
        <v>60</v>
      </c>
      <c r="SU197" s="115">
        <f>RANK(SC197,SC$9:SC$497,0)</f>
        <v>42</v>
      </c>
      <c r="SV197" s="115">
        <f>RANK(SD197,SD$9:SD$497,0)</f>
        <v>172</v>
      </c>
      <c r="SW197" s="115">
        <f>RANK(SE197,SE$9:SE$497,0)</f>
        <v>54</v>
      </c>
      <c r="SX197" s="115">
        <f>RANK(SF197,SF$9:SF$497,0)</f>
        <v>134</v>
      </c>
      <c r="SY197" s="115">
        <f>RANK(SG197,SG$9:SG$497,0)</f>
        <v>94</v>
      </c>
      <c r="SZ197" s="115">
        <f>COUNTIFS(SB$9:SB$497,"&gt;"&amp;SB197,$ES$9:$ES$497,$ES197)+1</f>
        <v>13</v>
      </c>
      <c r="TA197" s="115">
        <f>COUNTIFS(SC$9:SC$497,"&gt;"&amp;SC197,$ES$9:$ES$497,$ES197)+1</f>
        <v>13</v>
      </c>
      <c r="TB197" s="115">
        <f>COUNTIFS(SD$9:SD$497,"&gt;"&amp;SD197,$ES$9:$ES$497,$ES197)+1</f>
        <v>26</v>
      </c>
      <c r="TC197" s="115">
        <f>COUNTIFS(SE$9:SE$497,"&gt;"&amp;SE197,$ES$9:$ES$497,$ES197)+1</f>
        <v>16</v>
      </c>
      <c r="TD197" s="115">
        <f>COUNTIFS(SF$9:SF$497,"&gt;"&amp;SF197,$ES$9:$ES$497,$ES197)+1</f>
        <v>26</v>
      </c>
      <c r="TE197" s="117">
        <f>COUNTIFS(SG$9:SG$497,"&gt;"&amp;SG197,$ES$9:$ES$497,$ES197)+1</f>
        <v>11</v>
      </c>
      <c r="TF197" s="118">
        <f t="shared" si="347"/>
        <v>110</v>
      </c>
      <c r="TG197" s="115">
        <f t="shared" si="348"/>
        <v>109</v>
      </c>
      <c r="TH197" s="115">
        <f t="shared" si="349"/>
        <v>43</v>
      </c>
      <c r="TI197" s="115">
        <f t="shared" si="350"/>
        <v>96</v>
      </c>
      <c r="TJ197" s="115">
        <f t="shared" si="351"/>
        <v>60</v>
      </c>
      <c r="TK197" s="115">
        <f t="shared" si="352"/>
        <v>53</v>
      </c>
      <c r="TL197" s="117">
        <f t="shared" si="353"/>
        <v>46</v>
      </c>
      <c r="TM197" s="118">
        <f>ROUND(TF197/MAX(TF$9:TF$497)*100,0)</f>
        <v>61</v>
      </c>
      <c r="TN197" s="115">
        <f>ROUND(TG197/MAX(TG$9:TG$497)*100,0)</f>
        <v>60</v>
      </c>
      <c r="TO197" s="115">
        <f>ROUND(TH197/MAX(TH$9:TH$497)*100,0)</f>
        <v>24</v>
      </c>
      <c r="TP197" s="115">
        <f>ROUND(TI197/MAX(TI$9:TI$497)*100,0)</f>
        <v>53</v>
      </c>
      <c r="TQ197" s="115">
        <f>ROUND(TJ197/MAX(TJ$9:TJ$497)*100,0)</f>
        <v>30</v>
      </c>
      <c r="TR197" s="115">
        <f>ROUND(TK197/MAX(TK$9:TK$497)*100,0)</f>
        <v>27</v>
      </c>
      <c r="TS197" s="119">
        <f>ROUND(TL197/MAX(TL$9:TL$497)*100,0)</f>
        <v>23</v>
      </c>
      <c r="TT197" s="120">
        <f>RANK(TM197,TM$9:TM$497,0)</f>
        <v>93</v>
      </c>
      <c r="TU197" s="115">
        <f>RANK(TN197,TN$9:TN$497,0)</f>
        <v>56</v>
      </c>
      <c r="TV197" s="115">
        <f>RANK(TO197,TO$9:TO$497,0)</f>
        <v>216</v>
      </c>
      <c r="TW197" s="115">
        <f>RANK(TP197,TP$9:TP$497,0)</f>
        <v>70</v>
      </c>
      <c r="TX197" s="115">
        <f>RANK(TQ197,TQ$9:TQ$497,0)</f>
        <v>149</v>
      </c>
      <c r="TY197" s="115">
        <f>RANK(TR197,TR$9:TR$497,0)</f>
        <v>217</v>
      </c>
      <c r="TZ197" s="121">
        <f>RANK(TS197,TS$9:TS$497,0)</f>
        <v>231</v>
      </c>
      <c r="UA197" s="132"/>
      <c r="UB197" s="7" t="s">
        <v>1</v>
      </c>
    </row>
    <row r="198" spans="1:548" x14ac:dyDescent="0.15">
      <c r="A198" s="62">
        <v>190</v>
      </c>
      <c r="B198" s="203" t="s">
        <v>1010</v>
      </c>
      <c r="C198" s="63"/>
      <c r="D198" s="63"/>
      <c r="E198" s="64" t="s">
        <v>518</v>
      </c>
      <c r="F198" s="65">
        <v>62</v>
      </c>
      <c r="G198" s="65" t="s">
        <v>908</v>
      </c>
      <c r="H198" s="65" t="s">
        <v>922</v>
      </c>
      <c r="I198" s="66" t="s">
        <v>521</v>
      </c>
      <c r="J198" s="67" t="s">
        <v>521</v>
      </c>
      <c r="K198" s="67" t="s">
        <v>521</v>
      </c>
      <c r="L198" s="67" t="s">
        <v>521</v>
      </c>
      <c r="M198" s="67" t="s">
        <v>521</v>
      </c>
      <c r="N198" s="67" t="s">
        <v>521</v>
      </c>
      <c r="O198" s="67" t="s">
        <v>521</v>
      </c>
      <c r="P198" s="67" t="s">
        <v>521</v>
      </c>
      <c r="Q198" s="67" t="s">
        <v>521</v>
      </c>
      <c r="R198" s="68" t="s">
        <v>521</v>
      </c>
      <c r="S198" s="69" t="s">
        <v>521</v>
      </c>
      <c r="T198" s="67" t="s">
        <v>521</v>
      </c>
      <c r="U198" s="67" t="s">
        <v>521</v>
      </c>
      <c r="V198" s="67" t="s">
        <v>521</v>
      </c>
      <c r="W198" s="67" t="s">
        <v>521</v>
      </c>
      <c r="X198" s="67" t="s">
        <v>521</v>
      </c>
      <c r="Y198" s="67" t="s">
        <v>521</v>
      </c>
      <c r="Z198" s="67" t="s">
        <v>521</v>
      </c>
      <c r="AA198" s="67" t="s">
        <v>521</v>
      </c>
      <c r="AB198" s="68" t="s">
        <v>521</v>
      </c>
      <c r="AC198" s="69" t="s">
        <v>521</v>
      </c>
      <c r="AD198" s="67" t="s">
        <v>521</v>
      </c>
      <c r="AE198" s="67" t="s">
        <v>521</v>
      </c>
      <c r="AF198" s="67" t="s">
        <v>521</v>
      </c>
      <c r="AG198" s="67" t="s">
        <v>521</v>
      </c>
      <c r="AH198" s="67" t="s">
        <v>521</v>
      </c>
      <c r="AI198" s="67" t="s">
        <v>521</v>
      </c>
      <c r="AJ198" s="67" t="s">
        <v>521</v>
      </c>
      <c r="AK198" s="67" t="s">
        <v>521</v>
      </c>
      <c r="AL198" s="68" t="s">
        <v>521</v>
      </c>
      <c r="AM198" s="69" t="s">
        <v>521</v>
      </c>
      <c r="AN198" s="67" t="s">
        <v>521</v>
      </c>
      <c r="AO198" s="67" t="s">
        <v>521</v>
      </c>
      <c r="AP198" s="67" t="s">
        <v>521</v>
      </c>
      <c r="AQ198" s="67" t="s">
        <v>521</v>
      </c>
      <c r="AR198" s="67" t="s">
        <v>521</v>
      </c>
      <c r="AS198" s="67" t="s">
        <v>521</v>
      </c>
      <c r="AT198" s="67" t="s">
        <v>521</v>
      </c>
      <c r="AU198" s="67" t="s">
        <v>521</v>
      </c>
      <c r="AV198" s="68" t="s">
        <v>521</v>
      </c>
      <c r="AW198" s="69" t="s">
        <v>521</v>
      </c>
      <c r="AX198" s="67" t="s">
        <v>521</v>
      </c>
      <c r="AY198" s="67" t="s">
        <v>521</v>
      </c>
      <c r="AZ198" s="67" t="s">
        <v>521</v>
      </c>
      <c r="BA198" s="67" t="s">
        <v>521</v>
      </c>
      <c r="BB198" s="67" t="s">
        <v>521</v>
      </c>
      <c r="BC198" s="67" t="s">
        <v>521</v>
      </c>
      <c r="BD198" s="67" t="s">
        <v>521</v>
      </c>
      <c r="BE198" s="67" t="s">
        <v>521</v>
      </c>
      <c r="BF198" s="68" t="s">
        <v>521</v>
      </c>
      <c r="BG198" s="69" t="s">
        <v>521</v>
      </c>
      <c r="BH198" s="67" t="s">
        <v>521</v>
      </c>
      <c r="BI198" s="67" t="s">
        <v>521</v>
      </c>
      <c r="BJ198" s="67" t="s">
        <v>521</v>
      </c>
      <c r="BK198" s="67" t="s">
        <v>521</v>
      </c>
      <c r="BL198" s="67" t="s">
        <v>521</v>
      </c>
      <c r="BM198" s="67" t="s">
        <v>521</v>
      </c>
      <c r="BN198" s="67" t="s">
        <v>521</v>
      </c>
      <c r="BO198" s="67" t="s">
        <v>521</v>
      </c>
      <c r="BP198" s="68" t="s">
        <v>521</v>
      </c>
      <c r="BQ198" s="70" t="s">
        <v>521</v>
      </c>
      <c r="BR198" s="67" t="s">
        <v>521</v>
      </c>
      <c r="BS198" s="67" t="s">
        <v>521</v>
      </c>
      <c r="BT198" s="67" t="s">
        <v>521</v>
      </c>
      <c r="BU198" s="67" t="s">
        <v>521</v>
      </c>
      <c r="BV198" s="67" t="s">
        <v>521</v>
      </c>
      <c r="BW198" s="67" t="s">
        <v>521</v>
      </c>
      <c r="BX198" s="67" t="s">
        <v>521</v>
      </c>
      <c r="BY198" s="67" t="s">
        <v>521</v>
      </c>
      <c r="BZ198" s="68" t="s">
        <v>521</v>
      </c>
      <c r="CA198" s="69" t="s">
        <v>521</v>
      </c>
      <c r="CB198" s="67" t="s">
        <v>521</v>
      </c>
      <c r="CC198" s="67" t="s">
        <v>521</v>
      </c>
      <c r="CD198" s="67" t="s">
        <v>521</v>
      </c>
      <c r="CE198" s="67" t="s">
        <v>521</v>
      </c>
      <c r="CF198" s="67" t="s">
        <v>521</v>
      </c>
      <c r="CG198" s="67" t="s">
        <v>521</v>
      </c>
      <c r="CH198" s="67" t="s">
        <v>521</v>
      </c>
      <c r="CI198" s="67" t="s">
        <v>521</v>
      </c>
      <c r="CJ198" s="68" t="s">
        <v>521</v>
      </c>
      <c r="CK198" s="69" t="s">
        <v>521</v>
      </c>
      <c r="CL198" s="67" t="s">
        <v>521</v>
      </c>
      <c r="CM198" s="67" t="s">
        <v>521</v>
      </c>
      <c r="CN198" s="67" t="s">
        <v>521</v>
      </c>
      <c r="CO198" s="67" t="s">
        <v>521</v>
      </c>
      <c r="CP198" s="67" t="s">
        <v>521</v>
      </c>
      <c r="CQ198" s="67" t="s">
        <v>521</v>
      </c>
      <c r="CR198" s="67" t="s">
        <v>521</v>
      </c>
      <c r="CS198" s="67" t="s">
        <v>521</v>
      </c>
      <c r="CT198" s="68" t="s">
        <v>521</v>
      </c>
      <c r="CU198" s="69" t="s">
        <v>521</v>
      </c>
      <c r="CV198" s="67" t="s">
        <v>521</v>
      </c>
      <c r="CW198" s="67" t="s">
        <v>521</v>
      </c>
      <c r="CX198" s="67" t="s">
        <v>521</v>
      </c>
      <c r="CY198" s="67" t="s">
        <v>521</v>
      </c>
      <c r="CZ198" s="67" t="s">
        <v>521</v>
      </c>
      <c r="DA198" s="67" t="s">
        <v>521</v>
      </c>
      <c r="DB198" s="67" t="s">
        <v>521</v>
      </c>
      <c r="DC198" s="67" t="s">
        <v>521</v>
      </c>
      <c r="DD198" s="68" t="s">
        <v>521</v>
      </c>
      <c r="DE198" s="69" t="s">
        <v>521</v>
      </c>
      <c r="DF198" s="71" t="s">
        <v>521</v>
      </c>
      <c r="DG198" s="67" t="s">
        <v>521</v>
      </c>
      <c r="DH198" s="67" t="s">
        <v>521</v>
      </c>
      <c r="DI198" s="67" t="s">
        <v>521</v>
      </c>
      <c r="DJ198" s="67" t="s">
        <v>521</v>
      </c>
      <c r="DK198" s="67" t="s">
        <v>521</v>
      </c>
      <c r="DL198" s="67" t="s">
        <v>521</v>
      </c>
      <c r="DM198" s="67" t="s">
        <v>521</v>
      </c>
      <c r="DN198" s="68" t="s">
        <v>521</v>
      </c>
      <c r="DO198" s="70" t="s">
        <v>521</v>
      </c>
      <c r="DP198" s="71" t="s">
        <v>521</v>
      </c>
      <c r="DQ198" s="67" t="s">
        <v>521</v>
      </c>
      <c r="DR198" s="67" t="s">
        <v>521</v>
      </c>
      <c r="DS198" s="67" t="s">
        <v>521</v>
      </c>
      <c r="DT198" s="67" t="s">
        <v>521</v>
      </c>
      <c r="DU198" s="67" t="s">
        <v>521</v>
      </c>
      <c r="DV198" s="67" t="s">
        <v>521</v>
      </c>
      <c r="DW198" s="67" t="s">
        <v>521</v>
      </c>
      <c r="DX198" s="72" t="s">
        <v>521</v>
      </c>
      <c r="DY198" s="73" t="s">
        <v>522</v>
      </c>
      <c r="DZ198" s="74">
        <v>2</v>
      </c>
      <c r="EA198" s="74">
        <v>3</v>
      </c>
      <c r="EB198" s="74">
        <v>4</v>
      </c>
      <c r="EC198" s="75">
        <v>5</v>
      </c>
      <c r="ED198" s="76" t="s">
        <v>522</v>
      </c>
      <c r="EE198" s="74">
        <f t="shared" si="303"/>
        <v>2</v>
      </c>
      <c r="EF198" s="74">
        <f t="shared" si="304"/>
        <v>6</v>
      </c>
      <c r="EG198" s="74">
        <f t="shared" si="305"/>
        <v>24</v>
      </c>
      <c r="EH198" s="77">
        <f t="shared" si="306"/>
        <v>120</v>
      </c>
      <c r="EI198" s="73">
        <v>30</v>
      </c>
      <c r="EJ198" s="74">
        <v>150</v>
      </c>
      <c r="EK198" s="74">
        <v>900</v>
      </c>
      <c r="EL198" s="74">
        <v>3000</v>
      </c>
      <c r="EM198" s="75">
        <v>15000</v>
      </c>
      <c r="EN198" s="78">
        <v>1</v>
      </c>
      <c r="EO198" s="79">
        <f t="shared" si="307"/>
        <v>2.5</v>
      </c>
      <c r="EP198" s="79">
        <f t="shared" si="308"/>
        <v>5</v>
      </c>
      <c r="EQ198" s="79">
        <f t="shared" si="309"/>
        <v>4.166666666666667</v>
      </c>
      <c r="ER198" s="80">
        <f t="shared" si="310"/>
        <v>4.166666666666667</v>
      </c>
      <c r="ES198" s="128" t="s">
        <v>532</v>
      </c>
      <c r="ET198" s="82"/>
      <c r="EU198" s="83">
        <v>4</v>
      </c>
      <c r="EV198" s="73">
        <v>39</v>
      </c>
      <c r="EW198" s="74">
        <v>78</v>
      </c>
      <c r="EX198" s="74">
        <v>37</v>
      </c>
      <c r="EY198" s="74">
        <v>21</v>
      </c>
      <c r="EZ198" s="74">
        <v>39</v>
      </c>
      <c r="FA198" s="74">
        <v>88</v>
      </c>
      <c r="FB198" s="74">
        <v>16</v>
      </c>
      <c r="FC198" s="74">
        <v>35</v>
      </c>
      <c r="FD198" s="74">
        <f t="shared" si="311"/>
        <v>76</v>
      </c>
      <c r="FE198" s="84">
        <f t="shared" si="312"/>
        <v>72</v>
      </c>
      <c r="FF198" s="73">
        <f>RANK(EV198,$EV$9:$EV$497,0)</f>
        <v>328</v>
      </c>
      <c r="FG198" s="74">
        <f>RANK(EW198,$EW$9:$EW$497,0)</f>
        <v>58</v>
      </c>
      <c r="FH198" s="74">
        <f>RANK(EX198,$EX$9:$EX$497,0)</f>
        <v>189</v>
      </c>
      <c r="FI198" s="74">
        <f>RANK(EY198,$EY$9:$EY$497,0)</f>
        <v>299</v>
      </c>
      <c r="FJ198" s="74">
        <f>RANK(EZ198,$EZ$9:$EZ$497,0)</f>
        <v>88</v>
      </c>
      <c r="FK198" s="74">
        <f>RANK(FA198,$FA$9:$FA$497,0)</f>
        <v>7</v>
      </c>
      <c r="FL198" s="74">
        <f>RANK(FB198,$FB$9:$FB$497,0)</f>
        <v>344</v>
      </c>
      <c r="FM198" s="74">
        <f>RANK(FC198,$FC$9:$FC$497,0)</f>
        <v>245</v>
      </c>
      <c r="FN198" s="74">
        <f>RANK(FD198,$FD$9:$FD$497,0)</f>
        <v>187</v>
      </c>
      <c r="FO198" s="84">
        <f>RANK(FE198,$FE$9:$FE$497,0)</f>
        <v>238</v>
      </c>
      <c r="FP198" s="73">
        <f>COUNTIFS($EV$9:$EV$497,"&gt;"&amp;EV198,$ES$9:$ES$497,ES198)+1</f>
        <v>49</v>
      </c>
      <c r="FQ198" s="74">
        <f>COUNTIFS($EW$9:$EW$497,"&gt;"&amp;EW198,$ES$9:$ES$497,ES198)+1</f>
        <v>15</v>
      </c>
      <c r="FR198" s="74">
        <f>COUNTIFS($EX$9:$EX$497,"&gt;"&amp;EX198,$ES$9:$ES$497,ES198)+1</f>
        <v>7</v>
      </c>
      <c r="FS198" s="74">
        <f>COUNTIFS($EY$9:$EY$497,"&gt;"&amp;EY198,$ES$9:$ES$497,ES198)+1</f>
        <v>41</v>
      </c>
      <c r="FT198" s="74">
        <f>COUNTIFS($EZ$9:$EZ$497,"&gt;"&amp;EZ198,$ES$9:$ES$497,ES198)+1</f>
        <v>18</v>
      </c>
      <c r="FU198" s="74">
        <f>COUNTIFS($FA$9:$FA$497,"&gt;"&amp;FA198,$ES$9:$ES$497,ES198)+1</f>
        <v>7</v>
      </c>
      <c r="FV198" s="74">
        <f>COUNTIFS($FB$9:$FB$497,"&gt;"&amp;FB198,$ES$9:$ES$497,ES198)+1</f>
        <v>50</v>
      </c>
      <c r="FW198" s="74">
        <f>COUNTIFS($FC$9:$FC$497,"&gt;"&amp;FC198,$ES$9:$ES$497,ES198)+1</f>
        <v>12</v>
      </c>
      <c r="FX198" s="74">
        <f>COUNTIFS($FD$9:$FD$497,"&gt;"&amp;FD198,$ES$9:$ES$497,ES198)+1</f>
        <v>14</v>
      </c>
      <c r="FY198" s="84">
        <f>COUNTIFS($FE$9:$FE$497,"&gt;"&amp;FE198,$ES$9:$ES$497,ES198)+1</f>
        <v>8</v>
      </c>
      <c r="FZ198" s="85">
        <f t="shared" si="313"/>
        <v>0.63</v>
      </c>
      <c r="GA198" s="86">
        <f t="shared" si="314"/>
        <v>1.26</v>
      </c>
      <c r="GB198" s="86">
        <f t="shared" si="315"/>
        <v>0.6</v>
      </c>
      <c r="GC198" s="86">
        <f t="shared" si="316"/>
        <v>0.34</v>
      </c>
      <c r="GD198" s="86">
        <f t="shared" si="317"/>
        <v>0.63</v>
      </c>
      <c r="GE198" s="86">
        <f t="shared" si="318"/>
        <v>1.42</v>
      </c>
      <c r="GF198" s="86">
        <f t="shared" si="319"/>
        <v>0.26</v>
      </c>
      <c r="GG198" s="86">
        <f t="shared" si="320"/>
        <v>0.56000000000000005</v>
      </c>
      <c r="GH198" s="86">
        <f t="shared" si="321"/>
        <v>1.23</v>
      </c>
      <c r="GI198" s="87">
        <f t="shared" si="322"/>
        <v>1.1599999999999999</v>
      </c>
      <c r="GJ198" s="85">
        <f>ROUND(((FZ198-AVERAGE(FZ$9:FZ$497))/STDEVP(FZ$9:FZ$497)*10+50),2)</f>
        <v>36.9</v>
      </c>
      <c r="GK198" s="86">
        <f>ROUND(((GA198-AVERAGE(GA$9:GA$497))/STDEVP(GA$9:GA$497)*10+50),2)</f>
        <v>67.02</v>
      </c>
      <c r="GL198" s="86">
        <f>ROUND(((GB198-AVERAGE(GB$9:GB$497))/STDEVP(GB$9:GB$497)*10+50),2)</f>
        <v>50.64</v>
      </c>
      <c r="GM198" s="86">
        <f>ROUND(((GC198-AVERAGE(GC$9:GC$497))/STDEVP(GC$9:GC$497)*10+50),2)</f>
        <v>40.67</v>
      </c>
      <c r="GN198" s="86">
        <f>ROUND(((GD198-AVERAGE(GD$9:GD$497))/STDEVP(GD$9:GD$497)*10+50),2)</f>
        <v>58.14</v>
      </c>
      <c r="GO198" s="86">
        <f>ROUND(((GE198-AVERAGE(GE$9:GE$497))/STDEVP(GE$9:GE$497)*10+50),2)</f>
        <v>88.9</v>
      </c>
      <c r="GP198" s="86">
        <f>ROUND(((GF198-AVERAGE(GF$9:GF$497))/STDEVP(GF$9:GF$497)*10+50),2)</f>
        <v>38.200000000000003</v>
      </c>
      <c r="GQ198" s="86">
        <f>ROUND(((GG198-AVERAGE(GG$9:GG$497))/STDEVP(GG$9:GG$497)*10+50),2)</f>
        <v>47.78</v>
      </c>
      <c r="GR198" s="86">
        <f>ROUND(((GH198-AVERAGE(GH$9:GH$497))/STDEVP(GH$9:GH$497)*10+50),2)</f>
        <v>59.31</v>
      </c>
      <c r="GS198" s="87">
        <f>ROUND(((GI198-AVERAGE(GI$9:GI$497))/STDEVP(GI$9:GI$497)*10+50),2)</f>
        <v>48.87</v>
      </c>
      <c r="GT198" s="73">
        <f>RANK(GJ198,$GJ$9:$GJ$497,0)</f>
        <v>393</v>
      </c>
      <c r="GU198" s="74">
        <f>RANK(GK198,$GK$9:$GK$497,0)</f>
        <v>29</v>
      </c>
      <c r="GV198" s="74">
        <f>RANK(GL198,$GL$9:$GL$497,0)</f>
        <v>183</v>
      </c>
      <c r="GW198" s="74">
        <f>RANK(GM198,$GM$9:$GM$497,0)</f>
        <v>367</v>
      </c>
      <c r="GX198" s="74">
        <f>RANK(GN198,$GN$9:$GN$497,0)</f>
        <v>89</v>
      </c>
      <c r="GY198" s="74">
        <f>RANK(GO198,$GO$9:$GO$497,0)</f>
        <v>5</v>
      </c>
      <c r="GZ198" s="74">
        <f>RANK(GP198,$GP$9:$GP$497,0)</f>
        <v>382</v>
      </c>
      <c r="HA198" s="74">
        <f>RANK(GQ198,$GQ$9:$GQ$497,0)</f>
        <v>248</v>
      </c>
      <c r="HB198" s="74">
        <f>RANK(GR198,$GR$9:$GR$497,0)</f>
        <v>62</v>
      </c>
      <c r="HC198" s="84">
        <f>RANK(GS198,$GS$9:$GS$497,0)</f>
        <v>209</v>
      </c>
      <c r="HD198" s="85">
        <f>ROUND(AVERAGEIF($ES$9:$ES$497,$ES198,$FZ$9:$FZ$497),2)</f>
        <v>0.93</v>
      </c>
      <c r="HE198" s="86">
        <f>ROUND(AVERAGEIF($ES$9:$ES$497,$ES198,$GA$9:$GA$497),2)</f>
        <v>0.96</v>
      </c>
      <c r="HF198" s="86">
        <f>ROUND(AVERAGEIF($ES$9:$ES$497,$ES198,$GB$9:$GB$497),2)</f>
        <v>0.41</v>
      </c>
      <c r="HG198" s="86">
        <f>ROUND(AVERAGEIF($ES$9:$ES$497,$ES198,$GC$9:$GC$497),2)</f>
        <v>0.46</v>
      </c>
      <c r="HH198" s="86">
        <f>ROUND(AVERAGEIF($ES$9:$ES$497,$ES198,$GD$9:$GD$497),2)</f>
        <v>0.38</v>
      </c>
      <c r="HI198" s="86">
        <f>ROUND(AVERAGEIF($ES$9:$ES$497,$ES198,$GE$9:$GE$497),2)</f>
        <v>0.85</v>
      </c>
      <c r="HJ198" s="86">
        <f>ROUND(AVERAGEIF($ES$9:$ES$497,$ES198,$GF$9:$GF$497),2)</f>
        <v>0.44</v>
      </c>
      <c r="HK198" s="86">
        <f>ROUND(AVERAGEIF($ES$9:$ES$497,$ES198,$GG$9:$GG$497),2)</f>
        <v>0.42</v>
      </c>
      <c r="HL198" s="86">
        <f>ROUND(AVERAGEIF($ES$9:$ES$497,$ES198,$GH$9:$GH$497),2)</f>
        <v>0.8</v>
      </c>
      <c r="HM198" s="87">
        <f>ROUND(AVERAGEIF($ES$9:$ES$497,$ES198,$GI$9:$GI$497),2)</f>
        <v>0.84</v>
      </c>
      <c r="HN198" s="88">
        <f t="shared" si="323"/>
        <v>-0.30000000000000004</v>
      </c>
      <c r="HO198" s="89">
        <f t="shared" si="324"/>
        <v>0.30000000000000004</v>
      </c>
      <c r="HP198" s="89">
        <f t="shared" si="325"/>
        <v>0.19</v>
      </c>
      <c r="HQ198" s="89">
        <f t="shared" si="326"/>
        <v>-0.12</v>
      </c>
      <c r="HR198" s="89">
        <f t="shared" si="327"/>
        <v>0.25</v>
      </c>
      <c r="HS198" s="89">
        <f t="shared" si="328"/>
        <v>0.56999999999999995</v>
      </c>
      <c r="HT198" s="89">
        <f t="shared" si="329"/>
        <v>-0.18</v>
      </c>
      <c r="HU198" s="89">
        <f t="shared" si="330"/>
        <v>0.14000000000000007</v>
      </c>
      <c r="HV198" s="89">
        <f t="shared" si="331"/>
        <v>0.42999999999999994</v>
      </c>
      <c r="HW198" s="90">
        <f t="shared" si="332"/>
        <v>0.31999999999999995</v>
      </c>
      <c r="HX198" s="73">
        <f>COUNTIFS($FZ$9:$FZ$497,"&gt;"&amp;FZ198,$ES$9:$ES$497,$ES198)+1</f>
        <v>61</v>
      </c>
      <c r="HY198" s="74">
        <f>COUNTIFS($GA$9:$GA$497,"&gt;"&amp;GA198,$ES$9:$ES$497,$ES198)+1</f>
        <v>8</v>
      </c>
      <c r="HZ198" s="74">
        <f>COUNTIFS($GB$9:$GB$497,"&gt;"&amp;GB198,$ES$9:$ES$497,$ES198)+1</f>
        <v>5</v>
      </c>
      <c r="IA198" s="74">
        <f>COUNTIFS($GC$9:$GC$497,"&gt;"&amp;GC198,$ES$9:$ES$497,$ES198)+1</f>
        <v>55</v>
      </c>
      <c r="IB198" s="74">
        <f>COUNTIFS($GD$9:$GD$497,"&gt;"&amp;GD198,$ES$9:$ES$497,$ES198)+1</f>
        <v>3</v>
      </c>
      <c r="IC198" s="74">
        <f>COUNTIFS($GE$9:$GE$497,"&gt;"&amp;GE198,$ES$9:$ES$497,$ES198)+1</f>
        <v>5</v>
      </c>
      <c r="ID198" s="74">
        <f>COUNTIFS($GF$9:$GF$497,"&gt;"&amp;GF198,$ES$9:$ES$497,$ES198)+1</f>
        <v>63</v>
      </c>
      <c r="IE198" s="74">
        <f>COUNTIFS($GG$9:$GG$497,"&gt;"&amp;GG198,$ES$9:$ES$497,$ES198)+1</f>
        <v>7</v>
      </c>
      <c r="IF198" s="74">
        <f>COUNTIFS($GH$9:$GH$497,"&gt;"&amp;GH198,$ES$9:$ES$497,$ES198)+1</f>
        <v>2</v>
      </c>
      <c r="IG198" s="84">
        <f>COUNTIFS($GI$9:$GI$497,"&gt;"&amp;GI198,$ES$9:$ES$497,$ES198)+1</f>
        <v>7</v>
      </c>
      <c r="IH198" s="91"/>
      <c r="II198" s="79"/>
      <c r="IJ198" s="79"/>
      <c r="IK198" s="79"/>
      <c r="IL198" s="79"/>
      <c r="IM198" s="92"/>
      <c r="IN198" s="93"/>
      <c r="IO198" s="94"/>
      <c r="IP198" s="95"/>
      <c r="IQ198" s="79"/>
      <c r="IR198" s="79"/>
      <c r="IS198" s="79"/>
      <c r="IT198" s="79"/>
      <c r="IU198" s="79"/>
      <c r="IV198" s="79"/>
      <c r="IW198" s="96"/>
      <c r="IX198" s="93"/>
      <c r="IY198" s="79"/>
      <c r="IZ198" s="79"/>
      <c r="JA198" s="79"/>
      <c r="JB198" s="79"/>
      <c r="JC198" s="79"/>
      <c r="JD198" s="79"/>
      <c r="JE198" s="97"/>
      <c r="JF198" s="95"/>
      <c r="JG198" s="79"/>
      <c r="JH198" s="79"/>
      <c r="JI198" s="79">
        <v>0.1</v>
      </c>
      <c r="JJ198" s="79"/>
      <c r="JK198" s="79"/>
      <c r="JL198" s="79"/>
      <c r="JM198" s="96"/>
      <c r="JN198" s="93"/>
      <c r="JO198" s="79"/>
      <c r="JP198" s="79"/>
      <c r="JQ198" s="79"/>
      <c r="JR198" s="79"/>
      <c r="JS198" s="79"/>
      <c r="JT198" s="79"/>
      <c r="JU198" s="79"/>
      <c r="JV198" s="79"/>
      <c r="JW198" s="79"/>
      <c r="JX198" s="79"/>
      <c r="JY198" s="79"/>
      <c r="JZ198" s="97"/>
      <c r="KA198" s="93">
        <v>0.1</v>
      </c>
      <c r="KB198" s="79"/>
      <c r="KC198" s="79"/>
      <c r="KD198" s="79"/>
      <c r="KE198" s="97"/>
      <c r="KF198" s="95"/>
      <c r="KG198" s="79"/>
      <c r="KH198" s="79"/>
      <c r="KI198" s="79"/>
      <c r="KJ198" s="79"/>
      <c r="KK198" s="98"/>
      <c r="KL198" s="79"/>
      <c r="KM198" s="79"/>
      <c r="KN198" s="79"/>
      <c r="KO198" s="79"/>
      <c r="KP198" s="79"/>
      <c r="KQ198" s="79"/>
      <c r="KR198" s="79"/>
      <c r="KS198" s="96"/>
      <c r="KT198" s="96"/>
      <c r="KU198" s="96"/>
      <c r="KV198" s="96"/>
      <c r="KW198" s="93"/>
      <c r="KX198" s="79"/>
      <c r="KY198" s="79"/>
      <c r="KZ198" s="79"/>
      <c r="LA198" s="79"/>
      <c r="LB198" s="79"/>
      <c r="LC198" s="96"/>
      <c r="LD198" s="93"/>
      <c r="LE198" s="94"/>
      <c r="LF198" s="99"/>
      <c r="LG198" s="75"/>
      <c r="LH198" s="93"/>
      <c r="LI198" s="79"/>
      <c r="LJ198" s="74"/>
      <c r="LK198" s="74"/>
      <c r="LL198" s="74"/>
      <c r="LM198" s="100"/>
      <c r="LN198" s="95"/>
      <c r="LO198" s="79"/>
      <c r="LP198" s="79"/>
      <c r="LQ198" s="79"/>
      <c r="LR198" s="96"/>
      <c r="LS198" s="93"/>
      <c r="LT198" s="79"/>
      <c r="LU198" s="79"/>
      <c r="LV198" s="79">
        <v>0.1</v>
      </c>
      <c r="LW198" s="79"/>
      <c r="LX198" s="79"/>
      <c r="LY198" s="79"/>
      <c r="LZ198" s="79"/>
      <c r="MA198" s="97"/>
      <c r="MB198" s="95"/>
      <c r="MC198" s="79"/>
      <c r="MD198" s="79"/>
      <c r="ME198" s="79"/>
      <c r="MF198" s="79"/>
      <c r="MG198" s="79"/>
      <c r="MH198" s="79"/>
      <c r="MI198" s="79"/>
      <c r="MJ198" s="79"/>
      <c r="MK198" s="79"/>
      <c r="ML198" s="79"/>
      <c r="MM198" s="79"/>
      <c r="MN198" s="98"/>
      <c r="MO198" s="98"/>
      <c r="MP198" s="96"/>
      <c r="MQ198" s="93"/>
      <c r="MR198" s="79"/>
      <c r="MS198" s="79"/>
      <c r="MT198" s="79"/>
      <c r="MU198" s="79"/>
      <c r="MV198" s="98"/>
      <c r="MW198" s="79"/>
      <c r="MX198" s="79"/>
      <c r="MY198" s="79"/>
      <c r="MZ198" s="79"/>
      <c r="NA198" s="79"/>
      <c r="NB198" s="79"/>
      <c r="NC198" s="79">
        <v>0.1</v>
      </c>
      <c r="ND198" s="96"/>
      <c r="NE198" s="96"/>
      <c r="NF198" s="96"/>
      <c r="NG198" s="96"/>
      <c r="NH198" s="93"/>
      <c r="NI198" s="79"/>
      <c r="NJ198" s="79"/>
      <c r="NK198" s="79"/>
      <c r="NL198" s="79"/>
      <c r="NM198" s="79"/>
      <c r="NN198" s="94"/>
      <c r="NO198" s="93"/>
      <c r="NP198" s="80"/>
      <c r="NQ198" s="124" t="s">
        <v>1008</v>
      </c>
      <c r="NR198" s="102" t="s">
        <v>1011</v>
      </c>
      <c r="NS198" s="102"/>
      <c r="NT198" s="102"/>
      <c r="NU198" s="102"/>
      <c r="NV198" s="104"/>
      <c r="NW198" s="102"/>
      <c r="NX198" s="133"/>
      <c r="NY198" s="129" t="s">
        <v>926</v>
      </c>
      <c r="NZ198" s="133"/>
      <c r="OA198" s="134"/>
      <c r="OB198" s="134"/>
      <c r="OC198" s="134"/>
      <c r="OD198" s="108">
        <f t="shared" si="333"/>
        <v>120</v>
      </c>
      <c r="OE198" s="109">
        <v>3</v>
      </c>
      <c r="OF198" s="110">
        <f t="shared" si="334"/>
        <v>150</v>
      </c>
      <c r="OG198" s="109">
        <v>5</v>
      </c>
      <c r="OH198" s="111">
        <f>ROUND(AVERAGEIF($ES$9:$ES$497,$ES198,EV$9:EV$497),0)</f>
        <v>58</v>
      </c>
      <c r="OI198" s="112">
        <f>ROUND(AVERAGEIF($ES$9:$ES$497,$ES198,EW$9:EW$497),0)</f>
        <v>57</v>
      </c>
      <c r="OJ198" s="112">
        <f>ROUND(AVERAGEIF($ES$9:$ES$497,$ES198,EX$9:EX$497),0)</f>
        <v>24</v>
      </c>
      <c r="OK198" s="112">
        <f>ROUND(AVERAGEIF($ES$9:$ES$497,$ES198,EY$9:EY$497),0)</f>
        <v>29</v>
      </c>
      <c r="OL198" s="112">
        <f>ROUND(AVERAGEIF($ES$9:$ES$497,$ES198,EZ$9:EZ$497),0)</f>
        <v>25</v>
      </c>
      <c r="OM198" s="112">
        <f>ROUND(AVERAGEIF($ES$9:$ES$497,$ES198,FA$9:FA$497),0)</f>
        <v>51</v>
      </c>
      <c r="ON198" s="112">
        <f>ROUND(AVERAGEIF($ES$9:$ES$497,$ES198,FB$9:FB$497),0)</f>
        <v>27</v>
      </c>
      <c r="OO198" s="112">
        <f>ROUND(AVERAGEIF($ES$9:$ES$497,$ES198,FC$9:FC$497),0)</f>
        <v>25</v>
      </c>
      <c r="OP198" s="112">
        <f>ROUND(AVERAGEIF($ES$9:$ES$497,$ES198,FD$9:FD$497),0)</f>
        <v>49</v>
      </c>
      <c r="OQ198" s="113">
        <f>ROUND(AVERAGEIF($ES$9:$ES$497,$ES198,FE$9:FE$497),0)</f>
        <v>49</v>
      </c>
      <c r="OR198" s="114">
        <f>ROUND(EV198/MAX(EV$9:EV$497)*100,0)</f>
        <v>22</v>
      </c>
      <c r="OS198" s="115">
        <f>ROUND(EW198/MAX(EW$9:EW$497)*100,0)</f>
        <v>61</v>
      </c>
      <c r="OT198" s="115">
        <f>ROUND(EX198/MAX(EX$9:EX$497)*100,0)</f>
        <v>31</v>
      </c>
      <c r="OU198" s="115">
        <f>ROUND(EY198/MAX(EY$9:EY$497)*100,0)</f>
        <v>14</v>
      </c>
      <c r="OV198" s="115">
        <f>ROUND(EZ198/MAX(EZ$9:EZ$497)*100,0)</f>
        <v>31</v>
      </c>
      <c r="OW198" s="115">
        <f>ROUND(FA198/MAX(FA$9:FA$497)*100,0)</f>
        <v>78</v>
      </c>
      <c r="OX198" s="115">
        <f>ROUND(FB198/MAX(FB$9:FB$497)*100,0)</f>
        <v>12</v>
      </c>
      <c r="OY198" s="116">
        <f>ROUND(FC198/MAX(FC$9:FC$497)*100,0)</f>
        <v>24</v>
      </c>
      <c r="OZ198" s="115">
        <f>ROUND(FD198/MAX(FD$9:FD$497)*100,0)</f>
        <v>51</v>
      </c>
      <c r="PA198" s="117">
        <f>ROUND(FE198/MAX(FE$9:FE$497)*100,0)</f>
        <v>29</v>
      </c>
      <c r="PB198" s="118">
        <f t="shared" si="335"/>
        <v>321</v>
      </c>
      <c r="PC198" s="115">
        <f t="shared" si="336"/>
        <v>321</v>
      </c>
      <c r="PD198" s="115">
        <f t="shared" si="337"/>
        <v>414</v>
      </c>
      <c r="PE198" s="115">
        <f t="shared" si="338"/>
        <v>369</v>
      </c>
      <c r="PF198" s="115">
        <f t="shared" si="339"/>
        <v>398</v>
      </c>
      <c r="PG198" s="119">
        <f t="shared" si="340"/>
        <v>440</v>
      </c>
      <c r="PH198" s="118">
        <f>ROUND(PB198/MAX(PB$9:PB$497)*100,0)</f>
        <v>38</v>
      </c>
      <c r="PI198" s="115">
        <f>ROUND(PC198/MAX(PC$9:PC$497)*100,0)</f>
        <v>38</v>
      </c>
      <c r="PJ198" s="115">
        <f>ROUND(PD198/MAX(PD$9:PD$497)*100,0)</f>
        <v>44</v>
      </c>
      <c r="PK198" s="115">
        <f>ROUND(PE198/MAX(PE$9:PE$497)*100,0)</f>
        <v>37</v>
      </c>
      <c r="PL198" s="115">
        <f>ROUND(PF198/MAX(PF$9:PF$497)*100,0)</f>
        <v>56</v>
      </c>
      <c r="PM198" s="119">
        <f>ROUND(PG198/MAX(PG$9:PG$497)*100,0)</f>
        <v>64</v>
      </c>
      <c r="PN198" s="118">
        <f>RANK(PH198,PH$9:PH$497,0)</f>
        <v>266</v>
      </c>
      <c r="PO198" s="115">
        <f>RANK(PI198,PI$9:PI$497,0)</f>
        <v>231</v>
      </c>
      <c r="PP198" s="115">
        <f>RANK(PJ198,PJ$9:PJ$497,0)</f>
        <v>238</v>
      </c>
      <c r="PQ198" s="115">
        <f>RANK(PK198,PK$9:PK$497,0)</f>
        <v>262</v>
      </c>
      <c r="PR198" s="115">
        <f>RANK(PL198,PL$9:PL$497,0)</f>
        <v>164</v>
      </c>
      <c r="PS198" s="119">
        <f>RANK(PM198,PM$9:PM$497,0)</f>
        <v>80</v>
      </c>
      <c r="PT198" s="120">
        <f>ROUND(FZ198/MAX(FZ$9:FZ$497)*100,0)</f>
        <v>34</v>
      </c>
      <c r="PU198" s="115">
        <f>ROUND(GA198/MAX(GA$9:GA$497)*100,0)</f>
        <v>71</v>
      </c>
      <c r="PV198" s="115">
        <f>ROUND(GB198/MAX(GB$9:GB$497)*100,0)</f>
        <v>44</v>
      </c>
      <c r="PW198" s="115">
        <f>ROUND(GC198/MAX(GC$9:GC$497)*100,0)</f>
        <v>27</v>
      </c>
      <c r="PX198" s="115">
        <f>ROUND(GD198/MAX(GD$9:GD$497)*100,0)</f>
        <v>35</v>
      </c>
      <c r="PY198" s="115">
        <f>ROUND(GE198/MAX(GE$9:GE$497)*100,0)</f>
        <v>85</v>
      </c>
      <c r="PZ198" s="115">
        <f>ROUND(GF198/MAX(GF$9:GF$497)*100,0)</f>
        <v>12</v>
      </c>
      <c r="QA198" s="116">
        <f>ROUND(GG198/MAX(GG$9:GG$497)*100,0)</f>
        <v>31</v>
      </c>
      <c r="QB198" s="115">
        <f>ROUND(GH198/MAX(GH$9:GH$497)*100,0)</f>
        <v>55</v>
      </c>
      <c r="QC198" s="121">
        <f>ROUND(GI198/MAX(GI$9:GI$497)*100,0)</f>
        <v>37</v>
      </c>
      <c r="QD198" s="120">
        <f>ROUND(AVERAGEIF($ES$9:$ES$497,$ES198,PT$9:PT$497),0)</f>
        <v>51</v>
      </c>
      <c r="QE198" s="120">
        <f>ROUND(AVERAGEIF($ES$9:$ES$497,$ES198,PU$9:PU$497),0)</f>
        <v>54</v>
      </c>
      <c r="QF198" s="120">
        <f>ROUND(AVERAGEIF($ES$9:$ES$497,$ES198,PV$9:PV$497),0)</f>
        <v>30</v>
      </c>
      <c r="QG198" s="120">
        <f>ROUND(AVERAGEIF($ES$9:$ES$497,$ES198,PW$9:PW$497),0)</f>
        <v>36</v>
      </c>
      <c r="QH198" s="120">
        <f>ROUND(AVERAGEIF($ES$9:$ES$497,$ES198,PX$9:PX$497),0)</f>
        <v>21</v>
      </c>
      <c r="QI198" s="120">
        <f>ROUND(AVERAGEIF($ES$9:$ES$497,$ES198,PY$9:PY$497),0)</f>
        <v>51</v>
      </c>
      <c r="QJ198" s="120">
        <f>ROUND(AVERAGEIF($ES$9:$ES$497,$ES198,PZ$9:PZ$497),0)</f>
        <v>21</v>
      </c>
      <c r="QK198" s="120">
        <f>ROUND(AVERAGEIF($ES$9:$ES$497,$ES198,QA$9:QA$497),0)</f>
        <v>23</v>
      </c>
      <c r="QL198" s="120">
        <f>ROUND(AVERAGEIF($ES$9:$ES$497,$ES198,QB$9:QB$497),0)</f>
        <v>35</v>
      </c>
      <c r="QM198" s="120">
        <f>ROUND(AVERAGEIF($ES$9:$ES$497,$ES198,QC$9:QC$497),0)</f>
        <v>27</v>
      </c>
      <c r="QN198" s="114">
        <f t="shared" si="354"/>
        <v>468</v>
      </c>
      <c r="QO198" s="115">
        <f t="shared" si="355"/>
        <v>432</v>
      </c>
      <c r="QP198" s="115">
        <f t="shared" si="356"/>
        <v>608</v>
      </c>
      <c r="QQ198" s="115">
        <f t="shared" si="357"/>
        <v>561</v>
      </c>
      <c r="QR198" s="115">
        <f t="shared" si="358"/>
        <v>568</v>
      </c>
      <c r="QS198" s="119">
        <f t="shared" si="359"/>
        <v>616</v>
      </c>
      <c r="QT198" s="114">
        <f>ROUND((QN198-MIN(QN$9:QN$497))/(MAX(QN$9:QN$497)-MIN(QN$9:QN$497))*100,0)</f>
        <v>37</v>
      </c>
      <c r="QU198" s="115">
        <f>ROUND((QO198-MIN(QO$9:QO$497))/(MAX(QO$9:QO$497)-MIN(QO$9:QO$497))*100,0)</f>
        <v>32</v>
      </c>
      <c r="QV198" s="115">
        <f>ROUND((QP198-MIN(QP$9:QP$497))/(MAX(QP$9:QP$497)-MIN(QP$9:QP$497))*100,0)</f>
        <v>37</v>
      </c>
      <c r="QW198" s="115">
        <f>ROUND((QQ198-MIN(QQ$9:QQ$497))/(MAX(QQ$9:QQ$497)-MIN(QQ$9:QQ$497))*100,0)</f>
        <v>34</v>
      </c>
      <c r="QX198" s="115">
        <f>ROUND((QR198-MIN(QR$9:QR$497))/(MAX(QR$9:QR$497)-MIN(QR$9:QR$497))*100,0)</f>
        <v>56</v>
      </c>
      <c r="QY198" s="115">
        <f>ROUND((QS198-MIN(QS$9:QS$497))/(MAX(QS$9:QS$497)-MIN(QS$9:QS$497))*100,0)</f>
        <v>87</v>
      </c>
      <c r="QZ198" s="114">
        <f>RANK(QN198,QN$9:QN$497,0)</f>
        <v>233</v>
      </c>
      <c r="RA198" s="115">
        <f>RANK(QO198,QO$9:QO$497,0)</f>
        <v>137</v>
      </c>
      <c r="RB198" s="115">
        <f>RANK(QP198,QP$9:QP$497,0)</f>
        <v>131</v>
      </c>
      <c r="RC198" s="115">
        <f>RANK(QQ198,QQ$9:QQ$497,0)</f>
        <v>226</v>
      </c>
      <c r="RD198" s="115">
        <f>RANK(QR198,QR$9:QR$497,0)</f>
        <v>127</v>
      </c>
      <c r="RE198" s="115">
        <f>RANK(QS198,QS$9:QS$497,0)</f>
        <v>11</v>
      </c>
      <c r="RF198" s="122"/>
      <c r="RG198" s="115">
        <f>($RH$3*(IH198+IJ198)*100*100/MAX(EX$9:EX$497)*$RO$3) +($RH$3*(II198+IJ198)*100*100/MAX(EX$9:EX$497)*$RO$4) + ($RH$3*IK198*100*100/MAX(EX$9:EX$497)*0.098)</f>
        <v>0</v>
      </c>
      <c r="RH198" s="115">
        <f>($RH$4*IL198*100*100/MAX(EZ$9:EZ$497))*$RQ$3</f>
        <v>0</v>
      </c>
      <c r="RI198" s="115">
        <f>($RH$3*IM198*100*100/MAX(EY$9:EY$497))*$RQ$4</f>
        <v>0</v>
      </c>
      <c r="RJ198" s="115">
        <f>($RH$3*IN198*100*100/MAX(EX$9:EX$497))</f>
        <v>0</v>
      </c>
      <c r="RK198" s="115">
        <f>($RH$4*IO198*100*100/MAX(EZ$9:EZ$497))*$RQ$3</f>
        <v>0</v>
      </c>
      <c r="RL198" s="115">
        <f>(($RL$4*IP198*100*((100/MAX(EX$9:EX$497)+100/MAX(EZ$9:EZ$497))/2))+($RL$4*IQ198*100*((100/MAX(EX$9:EX$497)+100/MAX(EZ$9:EZ$497))/2))+($RL$4*IR198*100*((100/MAX(EX$9:EX$497)+100/MAX(EZ$9:EZ$497))/2))+($RL$4*IS198*100*((100/MAX(EX$9:EX$497)+100/MAX(EZ$9:EZ$497))/2))+($RL$4*IT198*100*((100/MAX(EX$9:EX$497)+100/MAX(EZ$9:EZ$497))/2))+($RL$4*IU198*100*((100/MAX(EX$9:EX$497)+100/MAX(EZ$9:EZ$497))/2))+($RL$4*IV198*100*((100/MAX(EX$9:EX$497)+100/MAX(EZ$9:EZ$497))/2))+($RL$4*IW198*100*((100/MAX(EX$9:EX$497)+100/MAX(EZ$9:EZ$497))/2)))*$RS$3</f>
        <v>0</v>
      </c>
      <c r="RM198" s="115">
        <f>(($RH$3*IX198*100*100/MAX(EX$9:EX$497))+($RH$3*IY198*100*100/MAX(EX$9:EX$497))+($RH$3*IZ198*100*100/MAX(EX$9:EX$497))+($RH$3*JA198*100*100/MAX(EX$9:EX$497))+($RH$3*JB198*100*100/MAX(EX$9:EX$497))+($RH$3*JC198*100*100/MAX(EX$9:EX$497))+($RH$3*JD198*100*100/MAX(EX$9:EX$497))+($RH$3*JE198*100*100/MAX(EX$9:EX$497)))*$RS$4</f>
        <v>0</v>
      </c>
      <c r="RN198" s="115">
        <f>(($RH$4*JF198*100*100/MAX(EZ$9:EZ$497)) + ($RH$4*JG198*100*100/MAX(EZ$9:EZ$497)) + ($RH$4*JH198*100*100/MAX(EZ$9:EZ$497)) + ($RH$4*JI198*100*100/MAX(EZ$9:EZ$497)) + ($RH$4*JJ198*100*100/MAX(EZ$9:EZ$497)) + ($RH$4*JK198*100*100/MAX(EZ$9:EZ$497)) + ($RH$4*JL198*100*100/MAX(EZ$9:EZ$497)) + ($RH$4*JM198*100*100/MAX(EZ$9:EZ$497)))*$RU$3</f>
        <v>1.8400000000000003</v>
      </c>
      <c r="RO198" s="115">
        <f>(($RL$4*JN198*100*((100/MAX(EX$9:EX$497)+100/MAX(EZ$9:EZ$497))/2))+($RL$4*JO198*100*((100/MAX(EX$9:EX$497)+100/MAX(EZ$9:EZ$497))/2))+($RL$4*JP198*100*((100/MAX(EX$9:EX$497)+100/MAX(EZ$9:EZ$497))/2))+($RL$4*JQ198*100*((100/MAX(EX$9:EX$497)+100/MAX(EZ$9:EZ$497))/2))+($RL$4*JR198*100*((100/MAX(EX$9:EX$497)+100/MAX(EZ$9:EZ$497))/2))+($RL$4*JS198*100*((100/MAX(EX$9:EX$497)+100/MAX(EZ$9:EZ$497))/2))+($RL$4*JT198*100*((100/MAX(EX$9:EX$497)+100/MAX(EZ$9:EZ$497))/2))+($RL$4*JU198*100*((100/MAX(EX$9:EX$497)+100/MAX(EZ$9:EZ$497))/2))+($RL$4*JV198*100*((100/MAX(EX$9:EX$497)+100/MAX(EZ$9:EZ$497))/2))+($RL$4*JW198*100*((100/MAX(EX$9:EX$497)+100/MAX(EZ$9:EZ$497))/2))+($RL$4*JX198*100*((100/MAX(EX$9:EX$497)+100/MAX(EZ$9:EZ$497))/2))+($RL$4*JY198*100*((100/MAX(EX$9:EX$497)+100/MAX(EZ$9:EZ$497))/2))+($RL$4*JZ198*100*((100/MAX(EX$9:EX$497)+100/MAX(EZ$9:EZ$497))/2)))*$RW$3/2</f>
        <v>0</v>
      </c>
      <c r="RP198" s="119">
        <f>($RJ$3*KA198*100*100/MAX(FA$9:FA$497)) + ($RJ$3*KB198*100*100/MAX(FA$9:FA$497)/2) + ($RJ$3*KC198*100*100/MAX(FA$9:FA$497)/2) + ($RJ$3*KD198*100*100/MAX(FA$9:FA$497)/4) + ($RJ$3*KE198*100*100/MAX(FA$9:FA$497)/4)</f>
        <v>44.247787610619469</v>
      </c>
      <c r="RQ198" s="118">
        <f>($RL$4*KF198*100*((100/MAX(EX$9:EX$497)+100/MAX(EZ$9:EZ$497)))) * ($RO$3/2) + (($RL$4*KG198*100*((100/MAX(EX$9:EX$497)+100/MAX(EZ$9:EZ$497))))+($RL$4*KH198*100*((100/MAX(EX$9:EX$497)+100/MAX(EZ$9:EZ$497))))+($RL$4*KI198*100*((100/MAX(EX$9:EX$497)+100/MAX(EZ$9:EZ$497))))+($RL$4*KJ198*100*((100/MAX(EX$9:EX$497)+100/MAX(EZ$9:EZ$497))))+($RL$4*KK198*100*((100/MAX(EX$9:EX$497)+100/MAX(EZ$9:EZ$497))))+($RL$4*KL198*100*((100/MAX(EX$9:EX$497)+100/MAX(EZ$9:EZ$497))))+($RL$4*KM198*100*((100/MAX(EX$9:EX$497)+100/MAX(EZ$9:EZ$497))))+($RL$4*KN198*100*((100/MAX(EX$9:EX$497)+100/MAX(EZ$9:EZ$497))))+($RL$4*KO198*100*((100/MAX(EX$9:EX$497)+100/MAX(EZ$9:EZ$497))))+($RL$4*KP198*100*((100/MAX(EX$9:EX$497)+100/MAX(EZ$9:EZ$497))))+($RL$4*KQ198*100*((100/MAX(EX$9:EX$497)+100/MAX(EZ$9:EZ$497))))+($RL$4*KR198*100*((100/MAX(EX$9:EX$497)+100/MAX(EZ$9:EZ$497))))+($RL$4*KS198*100*((100/MAX(EX$9:EX$497)+100/MAX(EZ$9:EZ$497))))+($RL$4*KV198*100*((100/MAX(EX$9:EX$497)+100/MAX(EZ$9:EZ$497))))) * (($RO$3+$RO$4)/6)</f>
        <v>0</v>
      </c>
      <c r="RR198" s="115">
        <f>(($RL$4*KW198*100*((100/MAX(EX$9:EX$497)+100/MAX(EZ$9:EZ$497))))) * ($RO$3/2) + (($RL$4*KX198*100*((100/MAX(EX$9:EX$497)+100/MAX(EZ$9:EZ$497))))+($RL$4*KY198*100*((100/MAX(EX$9:EX$497)+100/MAX(EZ$9:EZ$497))))+($RL$4*KZ198*100*((100/MAX(EX$9:EX$497)+100/MAX(EZ$9:EZ$497))))+($RL$4*LA198*100*((100/MAX(EX$9:EX$497)+100/MAX(EZ$9:EZ$497))))+($RL$4*LB198*100*((100/MAX(EX$9:EX$497)+100/MAX(EZ$9:EZ$497))))+($RL$4*LC198*100*((100/MAX(EX$9:EX$497)+100/MAX(EZ$9:EZ$497))))) * (($RO$3+$RO$4)/6)</f>
        <v>0</v>
      </c>
      <c r="RS198" s="119">
        <f>(($RL$4*LD198*100*((100/MAX(EX$9:EX$497)+100/MAX(EZ$9:EZ$497))))+($RL$4*LE198*100*((100/MAX(EX$9:EX$497)+100/MAX(EZ$9:EZ$497))))) * (($RO$3+$RO$4)/6)</f>
        <v>0</v>
      </c>
      <c r="RT198" s="118">
        <f>($RJ$4*LH198*100*(100/MAX(EV$9:EV$497)))+($RJ$4*LI198*100*(100/MAX(EV$9:EV$497)))</f>
        <v>0</v>
      </c>
      <c r="RU198" s="119">
        <f>($RJ$4*LJ198*(100/MAX(EV$9:EV$497)))/2 + ($RL$3*LK198*(100/MAX(EW$9:EW$497))) + ($RJ$4*LL198*(100/MAX(EV$9:EV$497)))/4 + ($RL$3*LM198*(100/MAX(EW$9:EW$497)))</f>
        <v>0</v>
      </c>
      <c r="RV198" s="118">
        <f>($RJ$4*LN198*100*100/MAX(EV$9:EV$497)/2)+($RJ$4*LO198*100*100/MAX(EV$9:EV$497)/2)+($RJ$4*LP198*100*100/MAX(EV$9:EV$497))+($RJ$4*LQ198*100*100/MAX(EV$9:EV$497))+($RJ$4*LR198*100*100/MAX(EV$9:EV$497))</f>
        <v>0</v>
      </c>
      <c r="RW198" s="115">
        <f>($RJ$4*LS198*100*100/MAX(EV$9:EV$497)) + (($RJ$4*LT198*100*100/MAX(EV$9:EV$497))+($RJ$4*LU198*100*100/MAX(EV$9:EV$497))+($RJ$4*LV198*100*100/MAX(EV$9:EV$497))+($RJ$4*LW198*100*100/MAX(EV$9:EV$497))+($RJ$4*LX198*100*100/MAX(EV$9:EV$497))+($RJ$4*LY198*100*100/MAX(EV$9:EV$497))+($RJ$4*LZ198*100*100/MAX(EV$9:EV$497))+($RJ$4*MA198*100*100/MAX(EV$9:EV$497)))/2</f>
        <v>8.4269662921348321</v>
      </c>
      <c r="RX198" s="119">
        <f>($RJ$4*MB198*100*100/MAX(EV$9:EV$497))+($RJ$4*MC198*100*100/MAX(EV$9:EV$497))+($RJ$4*MD198*100*100/MAX(EV$9:EV$497))+($RJ$4*ME198*100*100/MAX(EV$9:EV$497))+($RJ$4*MF198*100*100/MAX(EV$9:EV$497))+($RJ$4*MG198*100*100/MAX(EV$9:EV$497))+($RJ$4*MH198*100*100/MAX(EV$9:EV$497))+($RJ$4*MI198*100*100/MAX(EV$9:EV$497))+($RJ$4*MJ198*100*100/MAX(EV$9:EV$497))+($RJ$4*MK198*100*100/MAX(EV$9:EV$497))+($RJ$4*ML198*100*100/MAX(EV$9:EV$497))+($RJ$4*MM198*100*100/MAX(EV$9:EV$497))+($RJ$4*MN198*100*100/MAX(EV$9:EV$497))</f>
        <v>0</v>
      </c>
      <c r="RY198" s="118">
        <f>($RJ$4*MQ198*100*100/MAX(EV$9:EV$497))/2 + (($RJ$4*MR198*100*100/MAX(EV$9:EV$497))+($RJ$4*MS198*100*100/MAX(EV$9:EV$497))+($RJ$4*MT198*100*100/MAX(EV$9:EV$497))+($RJ$4*MU198*100*100/MAX(EV$9:EV$497))+($RJ$4*MV198*100*100/MAX(EV$9:EV$497))+($RJ$4*MW198*100*100/MAX(EV$9:EV$497))+($RJ$4*MX198*100*100/MAX(EV$9:EV$497))+($RJ$4*MY198*100*100/MAX(EV$9:EV$497))+($RJ$4*MZ198*100*100/MAX(EV$9:EV$497))+($RJ$4*NA198*100*100/MAX(EV$9:EV$497))+($RJ$4*NB198*100*100/MAX(EV$9:EV$497))+($RJ$4*NC198*100*100/MAX(EV$9:EV$497))+($RJ$4*ND198*100*100/MAX(EV$9:EV$497))+($RJ$4*NG198*100*100/MAX(EV$9:EV$497)))/4</f>
        <v>4.213483146067416</v>
      </c>
      <c r="RZ198" s="115">
        <f>($RJ$4*NH198*100*100/MAX(EV$9:EV$497))/2 + (($RJ$4*NI198*100*100/MAX(EV$9:EV$497))+($RJ$4*NJ198*100*100/MAX(EV$9:EV$497))+($RJ$4*NK198*100*100/MAX(EV$9:EV$497))+($RJ$4*NL198*100*100/MAX(EV$9:EV$497))+($RJ$4*NM198*100*100/MAX(EV$9:EV$497))+($RJ$4*NN198*100*100/MAX(EV$9:EV$497)))/4</f>
        <v>0</v>
      </c>
      <c r="SA198" s="117">
        <f>(($RJ$4*NO198*100*100/MAX(EV$9:EV$497))+($RJ$4*NP198*100*100/MAX(EV$9:EV$497)))/4</f>
        <v>0</v>
      </c>
      <c r="SB198" s="118">
        <f t="shared" si="341"/>
        <v>58.728237048821725</v>
      </c>
      <c r="SC198" s="115">
        <f t="shared" si="342"/>
        <v>2.5280898876404496</v>
      </c>
      <c r="SD198" s="115">
        <f t="shared" si="343"/>
        <v>11.176112359550563</v>
      </c>
      <c r="SE198" s="115">
        <f t="shared" si="344"/>
        <v>2.5280898876404496</v>
      </c>
      <c r="SF198" s="115">
        <f t="shared" si="345"/>
        <v>3.160112359550562</v>
      </c>
      <c r="SG198" s="115">
        <f t="shared" si="346"/>
        <v>101.13602465944119</v>
      </c>
      <c r="SH198" s="115">
        <f>ROUND(SB198/MAX(SB$9:SB$497)*100,0)</f>
        <v>74</v>
      </c>
      <c r="SI198" s="115">
        <f>ROUND(SC198/MAX(SC$9:SC$497)*100,0)</f>
        <v>4</v>
      </c>
      <c r="SJ198" s="115">
        <f>ROUND(SD198/MAX(SD$9:SD$497)*100,0)</f>
        <v>18</v>
      </c>
      <c r="SK198" s="115">
        <f>ROUND(SE198/MAX(SE$9:SE$497)*100,0)</f>
        <v>2</v>
      </c>
      <c r="SL198" s="115">
        <f>ROUND(SF198/MAX(SF$9:SF$497)*100,0)</f>
        <v>8</v>
      </c>
      <c r="SM198" s="121">
        <f>ROUND(SG198/MAX(SG$9:SG$497)*100,0)</f>
        <v>96</v>
      </c>
      <c r="SN198" s="115">
        <f>ROUND(AVERAGEIF($ES$9:$ES$497,$ES198,SH$9:SH$497),0)</f>
        <v>29</v>
      </c>
      <c r="SO198" s="115">
        <f>ROUND(AVERAGEIF($ES$9:$ES$497,$ES198,SI$9:SI$497),0)</f>
        <v>3</v>
      </c>
      <c r="SP198" s="115">
        <f>ROUND(AVERAGEIF($ES$9:$ES$497,$ES198,SJ$9:SJ$497),0)</f>
        <v>5</v>
      </c>
      <c r="SQ198" s="115">
        <f>ROUND(AVERAGEIF($ES$9:$ES$497,$ES198,SK$9:SK$497),0)</f>
        <v>2</v>
      </c>
      <c r="SR198" s="115">
        <f>ROUND(AVERAGEIF($ES$9:$ES$497,$ES198,SL$9:SL$497),0)</f>
        <v>4</v>
      </c>
      <c r="SS198" s="121">
        <f>ROUND(AVERAGEIF($ES$9:$ES$497,$ES198,SM$9:SM$497),0)</f>
        <v>36</v>
      </c>
      <c r="ST198" s="114">
        <f>RANK(SB198,SB$9:SB$497,0)</f>
        <v>23</v>
      </c>
      <c r="SU198" s="115">
        <f>RANK(SC198,SC$9:SC$497,0)</f>
        <v>197</v>
      </c>
      <c r="SV198" s="115">
        <f>RANK(SD198,SD$9:SD$497,0)</f>
        <v>65</v>
      </c>
      <c r="SW198" s="115">
        <f>RANK(SE198,SE$9:SE$497,0)</f>
        <v>197</v>
      </c>
      <c r="SX198" s="115">
        <f>RANK(SF198,SF$9:SF$497,0)</f>
        <v>92</v>
      </c>
      <c r="SY198" s="115">
        <f>RANK(SG198,SG$9:SG$497,0)</f>
        <v>4</v>
      </c>
      <c r="SZ198" s="115">
        <f>COUNTIFS(SB$9:SB$497,"&gt;"&amp;SB198,$ES$9:$ES$497,$ES198)+1</f>
        <v>5</v>
      </c>
      <c r="TA198" s="115">
        <f>COUNTIFS(SC$9:SC$497,"&gt;"&amp;SC198,$ES$9:$ES$497,$ES198)+1</f>
        <v>14</v>
      </c>
      <c r="TB198" s="115">
        <f>COUNTIFS(SD$9:SD$497,"&gt;"&amp;SD198,$ES$9:$ES$497,$ES198)+1</f>
        <v>5</v>
      </c>
      <c r="TC198" s="115">
        <f>COUNTIFS(SE$9:SE$497,"&gt;"&amp;SE198,$ES$9:$ES$497,$ES198)+1</f>
        <v>14</v>
      </c>
      <c r="TD198" s="115">
        <f>COUNTIFS(SF$9:SF$497,"&gt;"&amp;SF198,$ES$9:$ES$497,$ES198)+1</f>
        <v>11</v>
      </c>
      <c r="TE198" s="117">
        <f>COUNTIFS(SG$9:SG$497,"&gt;"&amp;SG198,$ES$9:$ES$497,$ES198)+1</f>
        <v>4</v>
      </c>
      <c r="TF198" s="118">
        <f t="shared" si="347"/>
        <v>138</v>
      </c>
      <c r="TG198" s="115">
        <f t="shared" si="348"/>
        <v>42</v>
      </c>
      <c r="TH198" s="115">
        <f t="shared" si="349"/>
        <v>56</v>
      </c>
      <c r="TI198" s="115">
        <f t="shared" si="350"/>
        <v>46</v>
      </c>
      <c r="TJ198" s="115">
        <f t="shared" si="351"/>
        <v>45</v>
      </c>
      <c r="TK198" s="115">
        <f t="shared" si="352"/>
        <v>152</v>
      </c>
      <c r="TL198" s="117">
        <f t="shared" si="353"/>
        <v>160</v>
      </c>
      <c r="TM198" s="118">
        <f>ROUND(TF198/MAX(TF$9:TF$497)*100,0)</f>
        <v>77</v>
      </c>
      <c r="TN198" s="115">
        <f>ROUND(TG198/MAX(TG$9:TG$497)*100,0)</f>
        <v>23</v>
      </c>
      <c r="TO198" s="115">
        <f>ROUND(TH198/MAX(TH$9:TH$497)*100,0)</f>
        <v>31</v>
      </c>
      <c r="TP198" s="115">
        <f>ROUND(TI198/MAX(TI$9:TI$497)*100,0)</f>
        <v>25</v>
      </c>
      <c r="TQ198" s="115">
        <f>ROUND(TJ198/MAX(TJ$9:TJ$497)*100,0)</f>
        <v>23</v>
      </c>
      <c r="TR198" s="115">
        <f>ROUND(TK198/MAX(TK$9:TK$497)*100,0)</f>
        <v>78</v>
      </c>
      <c r="TS198" s="119">
        <f>ROUND(TL198/MAX(TL$9:TL$497)*100,0)</f>
        <v>82</v>
      </c>
      <c r="TT198" s="120">
        <f>RANK(TM198,TM$9:TM$497,0)</f>
        <v>32</v>
      </c>
      <c r="TU198" s="115">
        <f>RANK(TN198,TN$9:TN$497,0)</f>
        <v>272</v>
      </c>
      <c r="TV198" s="115">
        <f>RANK(TO198,TO$9:TO$497,0)</f>
        <v>132</v>
      </c>
      <c r="TW198" s="115">
        <f>RANK(TP198,TP$9:TP$497,0)</f>
        <v>264</v>
      </c>
      <c r="TX198" s="115">
        <f>RANK(TQ198,TQ$9:TQ$497,0)</f>
        <v>225</v>
      </c>
      <c r="TY198" s="115">
        <f>RANK(TR198,TR$9:TR$497,0)</f>
        <v>9</v>
      </c>
      <c r="TZ198" s="121">
        <f>RANK(TS198,TS$9:TS$497,0)</f>
        <v>6</v>
      </c>
      <c r="UA198" s="132"/>
      <c r="UB198" s="7" t="s">
        <v>1</v>
      </c>
    </row>
    <row r="199" spans="1:548" x14ac:dyDescent="0.15">
      <c r="A199" s="183">
        <v>191</v>
      </c>
      <c r="B199" s="203" t="s">
        <v>1011</v>
      </c>
      <c r="C199" s="63"/>
      <c r="D199" s="63"/>
      <c r="E199" s="64" t="s">
        <v>518</v>
      </c>
      <c r="F199" s="65">
        <v>69</v>
      </c>
      <c r="G199" s="65" t="s">
        <v>908</v>
      </c>
      <c r="H199" s="65" t="s">
        <v>1005</v>
      </c>
      <c r="I199" s="66" t="s">
        <v>521</v>
      </c>
      <c r="J199" s="67" t="s">
        <v>521</v>
      </c>
      <c r="K199" s="67" t="s">
        <v>521</v>
      </c>
      <c r="L199" s="67" t="s">
        <v>521</v>
      </c>
      <c r="M199" s="67" t="s">
        <v>521</v>
      </c>
      <c r="N199" s="67" t="s">
        <v>521</v>
      </c>
      <c r="O199" s="67" t="s">
        <v>521</v>
      </c>
      <c r="P199" s="67" t="s">
        <v>521</v>
      </c>
      <c r="Q199" s="67" t="s">
        <v>521</v>
      </c>
      <c r="R199" s="68" t="s">
        <v>521</v>
      </c>
      <c r="S199" s="69" t="s">
        <v>521</v>
      </c>
      <c r="T199" s="67" t="s">
        <v>521</v>
      </c>
      <c r="U199" s="67" t="s">
        <v>521</v>
      </c>
      <c r="V199" s="67" t="s">
        <v>521</v>
      </c>
      <c r="W199" s="67" t="s">
        <v>521</v>
      </c>
      <c r="X199" s="67" t="s">
        <v>521</v>
      </c>
      <c r="Y199" s="67" t="s">
        <v>521</v>
      </c>
      <c r="Z199" s="67" t="s">
        <v>521</v>
      </c>
      <c r="AA199" s="67" t="s">
        <v>521</v>
      </c>
      <c r="AB199" s="68" t="s">
        <v>521</v>
      </c>
      <c r="AC199" s="69" t="s">
        <v>521</v>
      </c>
      <c r="AD199" s="67" t="s">
        <v>521</v>
      </c>
      <c r="AE199" s="67" t="s">
        <v>521</v>
      </c>
      <c r="AF199" s="67" t="s">
        <v>521</v>
      </c>
      <c r="AG199" s="67" t="s">
        <v>521</v>
      </c>
      <c r="AH199" s="67" t="s">
        <v>521</v>
      </c>
      <c r="AI199" s="67" t="s">
        <v>521</v>
      </c>
      <c r="AJ199" s="67" t="s">
        <v>521</v>
      </c>
      <c r="AK199" s="67" t="s">
        <v>521</v>
      </c>
      <c r="AL199" s="68" t="s">
        <v>521</v>
      </c>
      <c r="AM199" s="69" t="s">
        <v>521</v>
      </c>
      <c r="AN199" s="67" t="s">
        <v>521</v>
      </c>
      <c r="AO199" s="67" t="s">
        <v>521</v>
      </c>
      <c r="AP199" s="67" t="s">
        <v>521</v>
      </c>
      <c r="AQ199" s="67" t="s">
        <v>521</v>
      </c>
      <c r="AR199" s="67" t="s">
        <v>521</v>
      </c>
      <c r="AS199" s="67" t="s">
        <v>521</v>
      </c>
      <c r="AT199" s="67" t="s">
        <v>521</v>
      </c>
      <c r="AU199" s="67" t="s">
        <v>521</v>
      </c>
      <c r="AV199" s="68" t="s">
        <v>521</v>
      </c>
      <c r="AW199" s="69" t="s">
        <v>521</v>
      </c>
      <c r="AX199" s="67" t="s">
        <v>521</v>
      </c>
      <c r="AY199" s="67" t="s">
        <v>521</v>
      </c>
      <c r="AZ199" s="67" t="s">
        <v>521</v>
      </c>
      <c r="BA199" s="67" t="s">
        <v>521</v>
      </c>
      <c r="BB199" s="67" t="s">
        <v>521</v>
      </c>
      <c r="BC199" s="67" t="s">
        <v>521</v>
      </c>
      <c r="BD199" s="67" t="s">
        <v>521</v>
      </c>
      <c r="BE199" s="67" t="s">
        <v>521</v>
      </c>
      <c r="BF199" s="68" t="s">
        <v>521</v>
      </c>
      <c r="BG199" s="69" t="s">
        <v>521</v>
      </c>
      <c r="BH199" s="67" t="s">
        <v>521</v>
      </c>
      <c r="BI199" s="67" t="s">
        <v>521</v>
      </c>
      <c r="BJ199" s="67" t="s">
        <v>521</v>
      </c>
      <c r="BK199" s="67" t="s">
        <v>521</v>
      </c>
      <c r="BL199" s="67" t="s">
        <v>521</v>
      </c>
      <c r="BM199" s="67" t="s">
        <v>521</v>
      </c>
      <c r="BN199" s="67" t="s">
        <v>521</v>
      </c>
      <c r="BO199" s="67" t="s">
        <v>521</v>
      </c>
      <c r="BP199" s="68" t="s">
        <v>521</v>
      </c>
      <c r="BQ199" s="70" t="s">
        <v>521</v>
      </c>
      <c r="BR199" s="67" t="s">
        <v>521</v>
      </c>
      <c r="BS199" s="67" t="s">
        <v>521</v>
      </c>
      <c r="BT199" s="67" t="s">
        <v>521</v>
      </c>
      <c r="BU199" s="67" t="s">
        <v>521</v>
      </c>
      <c r="BV199" s="67" t="s">
        <v>521</v>
      </c>
      <c r="BW199" s="67" t="s">
        <v>521</v>
      </c>
      <c r="BX199" s="67" t="s">
        <v>521</v>
      </c>
      <c r="BY199" s="67" t="s">
        <v>521</v>
      </c>
      <c r="BZ199" s="68" t="s">
        <v>521</v>
      </c>
      <c r="CA199" s="69" t="s">
        <v>521</v>
      </c>
      <c r="CB199" s="67" t="s">
        <v>521</v>
      </c>
      <c r="CC199" s="67" t="s">
        <v>521</v>
      </c>
      <c r="CD199" s="67" t="s">
        <v>521</v>
      </c>
      <c r="CE199" s="67" t="s">
        <v>521</v>
      </c>
      <c r="CF199" s="67" t="s">
        <v>521</v>
      </c>
      <c r="CG199" s="67" t="s">
        <v>521</v>
      </c>
      <c r="CH199" s="67" t="s">
        <v>521</v>
      </c>
      <c r="CI199" s="67" t="s">
        <v>521</v>
      </c>
      <c r="CJ199" s="68" t="s">
        <v>521</v>
      </c>
      <c r="CK199" s="69" t="s">
        <v>521</v>
      </c>
      <c r="CL199" s="67" t="s">
        <v>521</v>
      </c>
      <c r="CM199" s="67" t="s">
        <v>521</v>
      </c>
      <c r="CN199" s="67" t="s">
        <v>521</v>
      </c>
      <c r="CO199" s="67" t="s">
        <v>521</v>
      </c>
      <c r="CP199" s="67" t="s">
        <v>521</v>
      </c>
      <c r="CQ199" s="67" t="s">
        <v>521</v>
      </c>
      <c r="CR199" s="67" t="s">
        <v>521</v>
      </c>
      <c r="CS199" s="67" t="s">
        <v>521</v>
      </c>
      <c r="CT199" s="68" t="s">
        <v>521</v>
      </c>
      <c r="CU199" s="69" t="s">
        <v>521</v>
      </c>
      <c r="CV199" s="67" t="s">
        <v>521</v>
      </c>
      <c r="CW199" s="67" t="s">
        <v>521</v>
      </c>
      <c r="CX199" s="67" t="s">
        <v>521</v>
      </c>
      <c r="CY199" s="67" t="s">
        <v>521</v>
      </c>
      <c r="CZ199" s="67" t="s">
        <v>521</v>
      </c>
      <c r="DA199" s="67" t="s">
        <v>521</v>
      </c>
      <c r="DB199" s="67" t="s">
        <v>521</v>
      </c>
      <c r="DC199" s="67" t="s">
        <v>521</v>
      </c>
      <c r="DD199" s="68" t="s">
        <v>521</v>
      </c>
      <c r="DE199" s="69" t="s">
        <v>521</v>
      </c>
      <c r="DF199" s="71" t="s">
        <v>521</v>
      </c>
      <c r="DG199" s="67" t="s">
        <v>521</v>
      </c>
      <c r="DH199" s="67" t="s">
        <v>521</v>
      </c>
      <c r="DI199" s="67" t="s">
        <v>521</v>
      </c>
      <c r="DJ199" s="67" t="s">
        <v>521</v>
      </c>
      <c r="DK199" s="67" t="s">
        <v>521</v>
      </c>
      <c r="DL199" s="67" t="s">
        <v>521</v>
      </c>
      <c r="DM199" s="67" t="s">
        <v>521</v>
      </c>
      <c r="DN199" s="68" t="s">
        <v>521</v>
      </c>
      <c r="DO199" s="70" t="s">
        <v>521</v>
      </c>
      <c r="DP199" s="71" t="s">
        <v>521</v>
      </c>
      <c r="DQ199" s="67" t="s">
        <v>521</v>
      </c>
      <c r="DR199" s="67" t="s">
        <v>521</v>
      </c>
      <c r="DS199" s="67" t="s">
        <v>521</v>
      </c>
      <c r="DT199" s="67" t="s">
        <v>521</v>
      </c>
      <c r="DU199" s="67" t="s">
        <v>521</v>
      </c>
      <c r="DV199" s="67" t="s">
        <v>521</v>
      </c>
      <c r="DW199" s="67" t="s">
        <v>521</v>
      </c>
      <c r="DX199" s="72" t="s">
        <v>521</v>
      </c>
      <c r="DY199" s="73" t="s">
        <v>522</v>
      </c>
      <c r="DZ199" s="74">
        <v>3</v>
      </c>
      <c r="EA199" s="74">
        <v>3</v>
      </c>
      <c r="EB199" s="74">
        <v>3</v>
      </c>
      <c r="EC199" s="75">
        <v>3</v>
      </c>
      <c r="ED199" s="76" t="s">
        <v>522</v>
      </c>
      <c r="EE199" s="74">
        <f t="shared" si="303"/>
        <v>3</v>
      </c>
      <c r="EF199" s="74">
        <f t="shared" si="304"/>
        <v>9</v>
      </c>
      <c r="EG199" s="74">
        <f t="shared" si="305"/>
        <v>27</v>
      </c>
      <c r="EH199" s="77">
        <f t="shared" si="306"/>
        <v>81</v>
      </c>
      <c r="EI199" s="73">
        <v>30</v>
      </c>
      <c r="EJ199" s="74">
        <v>50</v>
      </c>
      <c r="EK199" s="74">
        <v>270</v>
      </c>
      <c r="EL199" s="74">
        <v>3000</v>
      </c>
      <c r="EM199" s="75">
        <v>15000</v>
      </c>
      <c r="EN199" s="78">
        <v>1</v>
      </c>
      <c r="EO199" s="79">
        <f t="shared" si="307"/>
        <v>0.55555555555555558</v>
      </c>
      <c r="EP199" s="79">
        <f t="shared" si="308"/>
        <v>1</v>
      </c>
      <c r="EQ199" s="79">
        <f t="shared" si="309"/>
        <v>3.7037037037037037</v>
      </c>
      <c r="ER199" s="80">
        <f t="shared" si="310"/>
        <v>6.1728395061728394</v>
      </c>
      <c r="ES199" s="128" t="s">
        <v>543</v>
      </c>
      <c r="ET199" s="82"/>
      <c r="EU199" s="83">
        <v>4</v>
      </c>
      <c r="EV199" s="73">
        <v>87</v>
      </c>
      <c r="EW199" s="74">
        <v>110</v>
      </c>
      <c r="EX199" s="74">
        <v>30</v>
      </c>
      <c r="EY199" s="74">
        <v>20</v>
      </c>
      <c r="EZ199" s="74">
        <v>46</v>
      </c>
      <c r="FA199" s="74">
        <v>23</v>
      </c>
      <c r="FB199" s="74">
        <v>70</v>
      </c>
      <c r="FC199" s="74">
        <v>52</v>
      </c>
      <c r="FD199" s="74">
        <f t="shared" si="311"/>
        <v>76</v>
      </c>
      <c r="FE199" s="84">
        <f t="shared" si="312"/>
        <v>82</v>
      </c>
      <c r="FF199" s="73">
        <f>RANK(EV199,$EV$9:$EV$497,0)</f>
        <v>128</v>
      </c>
      <c r="FG199" s="74">
        <f>RANK(EW199,$EW$9:$EW$497,0)</f>
        <v>7</v>
      </c>
      <c r="FH199" s="74">
        <f>RANK(EX199,$EX$9:$EX$497,0)</f>
        <v>232</v>
      </c>
      <c r="FI199" s="74">
        <f>RANK(EY199,$EY$9:$EY$497,0)</f>
        <v>307</v>
      </c>
      <c r="FJ199" s="74">
        <f>RANK(EZ199,$EZ$9:$EZ$497,0)</f>
        <v>68</v>
      </c>
      <c r="FK199" s="74">
        <f>RANK(FA199,$FA$9:$FA$497,0)</f>
        <v>164</v>
      </c>
      <c r="FL199" s="74">
        <f>RANK(FB199,$FB$9:$FB$497,0)</f>
        <v>83</v>
      </c>
      <c r="FM199" s="74">
        <f>RANK(FC199,$FC$9:$FC$497,0)</f>
        <v>163</v>
      </c>
      <c r="FN199" s="74">
        <f>RANK(FD199,$FD$9:$FD$497,0)</f>
        <v>187</v>
      </c>
      <c r="FO199" s="84">
        <f>RANK(FE199,$FE$9:$FE$497,0)</f>
        <v>201</v>
      </c>
      <c r="FP199" s="73">
        <f>COUNTIFS($EV$9:$EV$497,"&gt;"&amp;EV199,$ES$9:$ES$497,ES199)+1</f>
        <v>13</v>
      </c>
      <c r="FQ199" s="74">
        <f>COUNTIFS($EW$9:$EW$497,"&gt;"&amp;EW199,$ES$9:$ES$497,ES199)+1</f>
        <v>5</v>
      </c>
      <c r="FR199" s="74">
        <f>COUNTIFS($EX$9:$EX$497,"&gt;"&amp;EX199,$ES$9:$ES$497,ES199)+1</f>
        <v>7</v>
      </c>
      <c r="FS199" s="74">
        <f>COUNTIFS($EY$9:$EY$497,"&gt;"&amp;EY199,$ES$9:$ES$497,ES199)+1</f>
        <v>53</v>
      </c>
      <c r="FT199" s="74">
        <f>COUNTIFS($EZ$9:$EZ$497,"&gt;"&amp;EZ199,$ES$9:$ES$497,ES199)+1</f>
        <v>54</v>
      </c>
      <c r="FU199" s="74">
        <f>COUNTIFS($FA$9:$FA$497,"&gt;"&amp;FA199,$ES$9:$ES$497,ES199)+1</f>
        <v>36</v>
      </c>
      <c r="FV199" s="74">
        <f>COUNTIFS($FB$9:$FB$497,"&gt;"&amp;FB199,$ES$9:$ES$497,ES199)+1</f>
        <v>11</v>
      </c>
      <c r="FW199" s="74">
        <f>COUNTIFS($FC$9:$FC$497,"&gt;"&amp;FC199,$ES$9:$ES$497,ES199)+1</f>
        <v>41</v>
      </c>
      <c r="FX199" s="74">
        <f>COUNTIFS($FD$9:$FD$497,"&gt;"&amp;FD199,$ES$9:$ES$497,ES199)+1</f>
        <v>47</v>
      </c>
      <c r="FY199" s="84">
        <f>COUNTIFS($FE$9:$FE$497,"&gt;"&amp;FE199,$ES$9:$ES$497,ES199)+1</f>
        <v>31</v>
      </c>
      <c r="FZ199" s="85">
        <f t="shared" si="313"/>
        <v>1.26</v>
      </c>
      <c r="GA199" s="86">
        <f t="shared" si="314"/>
        <v>1.59</v>
      </c>
      <c r="GB199" s="86">
        <f t="shared" si="315"/>
        <v>0.43</v>
      </c>
      <c r="GC199" s="86">
        <f t="shared" si="316"/>
        <v>0.28999999999999998</v>
      </c>
      <c r="GD199" s="86">
        <f t="shared" si="317"/>
        <v>0.67</v>
      </c>
      <c r="GE199" s="86">
        <f t="shared" si="318"/>
        <v>0.33</v>
      </c>
      <c r="GF199" s="86">
        <f t="shared" si="319"/>
        <v>1.01</v>
      </c>
      <c r="GG199" s="86">
        <f t="shared" si="320"/>
        <v>0.75</v>
      </c>
      <c r="GH199" s="86">
        <f t="shared" si="321"/>
        <v>1.1000000000000001</v>
      </c>
      <c r="GI199" s="87">
        <f t="shared" si="322"/>
        <v>1.19</v>
      </c>
      <c r="GJ199" s="85">
        <f>ROUND(((FZ199-AVERAGE(FZ$9:FZ$497))/STDEVP(FZ$9:FZ$497)*10+50),2)</f>
        <v>61.42</v>
      </c>
      <c r="GK199" s="86">
        <f>ROUND(((GA199-AVERAGE(GA$9:GA$497))/STDEVP(GA$9:GA$497)*10+50),2)</f>
        <v>76.88</v>
      </c>
      <c r="GL199" s="86">
        <f>ROUND(((GB199-AVERAGE(GB$9:GB$497))/STDEVP(GB$9:GB$497)*10+50),2)</f>
        <v>44.26</v>
      </c>
      <c r="GM199" s="86">
        <f>ROUND(((GC199-AVERAGE(GC$9:GC$497))/STDEVP(GC$9:GC$497)*10+50),2)</f>
        <v>38.17</v>
      </c>
      <c r="GN199" s="86">
        <f>ROUND(((GD199-AVERAGE(GD$9:GD$497))/STDEVP(GD$9:GD$497)*10+50),2)</f>
        <v>59.51</v>
      </c>
      <c r="GO199" s="86">
        <f>ROUND(((GE199-AVERAGE(GE$9:GE$497))/STDEVP(GE$9:GE$497)*10+50),2)</f>
        <v>49.33</v>
      </c>
      <c r="GP199" s="86">
        <f>ROUND(((GF199-AVERAGE(GF$9:GF$497))/STDEVP(GF$9:GF$497)*10+50),2)</f>
        <v>61.81</v>
      </c>
      <c r="GQ199" s="86">
        <f>ROUND(((GG199-AVERAGE(GG$9:GG$497))/STDEVP(GG$9:GG$497)*10+50),2)</f>
        <v>53.72</v>
      </c>
      <c r="GR199" s="86">
        <f>ROUND(((GH199-AVERAGE(GH$9:GH$497))/STDEVP(GH$9:GH$497)*10+50),2)</f>
        <v>54.57</v>
      </c>
      <c r="GS199" s="87">
        <f>ROUND(((GI199-AVERAGE(GI$9:GI$497))/STDEVP(GI$9:GI$497)*10+50),2)</f>
        <v>49.5</v>
      </c>
      <c r="GT199" s="73">
        <f>RANK(GJ199,$GJ$9:$GJ$497,0)</f>
        <v>58</v>
      </c>
      <c r="GU199" s="74">
        <f>RANK(GK199,$GK$9:$GK$497,0)</f>
        <v>7</v>
      </c>
      <c r="GV199" s="74">
        <f>RANK(GL199,$GL$9:$GL$497,0)</f>
        <v>304</v>
      </c>
      <c r="GW199" s="74">
        <f>RANK(GM199,$GM$9:$GM$497,0)</f>
        <v>387</v>
      </c>
      <c r="GX199" s="74">
        <f>RANK(GN199,$GN$9:$GN$497,0)</f>
        <v>71</v>
      </c>
      <c r="GY199" s="74">
        <f>RANK(GO199,$GO$9:$GO$497,0)</f>
        <v>138</v>
      </c>
      <c r="GZ199" s="74">
        <f>RANK(GP199,$GP$9:$GP$497,0)</f>
        <v>45</v>
      </c>
      <c r="HA199" s="74">
        <f>RANK(GQ199,$GQ$9:$GQ$497,0)</f>
        <v>136</v>
      </c>
      <c r="HB199" s="74">
        <f>RANK(GR199,$GR$9:$GR$497,0)</f>
        <v>109</v>
      </c>
      <c r="HC199" s="84">
        <f>RANK(GS199,$GS$9:$GS$497,0)</f>
        <v>192</v>
      </c>
      <c r="HD199" s="85">
        <f>ROUND(AVERAGEIF($ES$9:$ES$497,$ES199,$FZ$9:$FZ$497),2)</f>
        <v>0.86</v>
      </c>
      <c r="HE199" s="86">
        <f>ROUND(AVERAGEIF($ES$9:$ES$497,$ES199,$GA$9:$GA$497),2)</f>
        <v>1.0900000000000001</v>
      </c>
      <c r="HF199" s="86">
        <f>ROUND(AVERAGEIF($ES$9:$ES$497,$ES199,$GB$9:$GB$497),2)</f>
        <v>0.28999999999999998</v>
      </c>
      <c r="HG199" s="86">
        <f>ROUND(AVERAGEIF($ES$9:$ES$497,$ES199,$GC$9:$GC$497),2)</f>
        <v>0.42</v>
      </c>
      <c r="HH199" s="86">
        <f>ROUND(AVERAGEIF($ES$9:$ES$497,$ES199,$GD$9:$GD$497),2)</f>
        <v>0.86</v>
      </c>
      <c r="HI199" s="86">
        <f>ROUND(AVERAGEIF($ES$9:$ES$497,$ES199,$GE$9:$GE$497),2)</f>
        <v>0.3</v>
      </c>
      <c r="HJ199" s="86">
        <f>ROUND(AVERAGEIF($ES$9:$ES$497,$ES199,$GF$9:$GF$497),2)</f>
        <v>0.67</v>
      </c>
      <c r="HK199" s="86">
        <f>ROUND(AVERAGEIF($ES$9:$ES$497,$ES199,$GG$9:$GG$497),2)</f>
        <v>0.73</v>
      </c>
      <c r="HL199" s="86">
        <f>ROUND(AVERAGEIF($ES$9:$ES$497,$ES199,$GH$9:$GH$497),2)</f>
        <v>1.1399999999999999</v>
      </c>
      <c r="HM199" s="87">
        <f>ROUND(AVERAGEIF($ES$9:$ES$497,$ES199,$GI$9:$GI$497),2)</f>
        <v>1.01</v>
      </c>
      <c r="HN199" s="88">
        <f t="shared" si="323"/>
        <v>0.4</v>
      </c>
      <c r="HO199" s="89">
        <f t="shared" si="324"/>
        <v>0.5</v>
      </c>
      <c r="HP199" s="89">
        <f t="shared" si="325"/>
        <v>0.14000000000000001</v>
      </c>
      <c r="HQ199" s="89">
        <f t="shared" si="326"/>
        <v>-0.13</v>
      </c>
      <c r="HR199" s="89">
        <f t="shared" si="327"/>
        <v>-0.18999999999999995</v>
      </c>
      <c r="HS199" s="89">
        <f t="shared" si="328"/>
        <v>3.0000000000000027E-2</v>
      </c>
      <c r="HT199" s="89">
        <f t="shared" si="329"/>
        <v>0.33999999999999997</v>
      </c>
      <c r="HU199" s="89">
        <f t="shared" si="330"/>
        <v>2.0000000000000018E-2</v>
      </c>
      <c r="HV199" s="89">
        <f t="shared" si="331"/>
        <v>-3.9999999999999813E-2</v>
      </c>
      <c r="HW199" s="90">
        <f t="shared" si="332"/>
        <v>0.17999999999999994</v>
      </c>
      <c r="HX199" s="73">
        <f>COUNTIFS($FZ$9:$FZ$497,"&gt;"&amp;FZ199,$ES$9:$ES$497,$ES199)+1</f>
        <v>3</v>
      </c>
      <c r="HY199" s="74">
        <f>COUNTIFS($GA$9:$GA$497,"&gt;"&amp;GA199,$ES$9:$ES$497,$ES199)+1</f>
        <v>6</v>
      </c>
      <c r="HZ199" s="74">
        <f>COUNTIFS($GB$9:$GB$497,"&gt;"&amp;GB199,$ES$9:$ES$497,$ES199)+1</f>
        <v>13</v>
      </c>
      <c r="IA199" s="74">
        <f>COUNTIFS($GC$9:$GC$497,"&gt;"&amp;GC199,$ES$9:$ES$497,$ES199)+1</f>
        <v>68</v>
      </c>
      <c r="IB199" s="74">
        <f>COUNTIFS($GD$9:$GD$497,"&gt;"&amp;GD199,$ES$9:$ES$497,$ES199)+1</f>
        <v>64</v>
      </c>
      <c r="IC199" s="74">
        <f>COUNTIFS($GE$9:$GE$497,"&gt;"&amp;GE199,$ES$9:$ES$497,$ES199)+1</f>
        <v>28</v>
      </c>
      <c r="ID199" s="74">
        <f>COUNTIFS($GF$9:$GF$497,"&gt;"&amp;GF199,$ES$9:$ES$497,$ES199)+1</f>
        <v>6</v>
      </c>
      <c r="IE199" s="74">
        <f>COUNTIFS($GG$9:$GG$497,"&gt;"&amp;GG199,$ES$9:$ES$497,$ES199)+1</f>
        <v>32</v>
      </c>
      <c r="IF199" s="74">
        <f>COUNTIFS($GH$9:$GH$497,"&gt;"&amp;GH199,$ES$9:$ES$497,$ES199)+1</f>
        <v>41</v>
      </c>
      <c r="IG199" s="84">
        <f>COUNTIFS($GI$9:$GI$497,"&gt;"&amp;GI199,$ES$9:$ES$497,$ES199)+1</f>
        <v>19</v>
      </c>
      <c r="IH199" s="91"/>
      <c r="II199" s="79"/>
      <c r="IJ199" s="79"/>
      <c r="IK199" s="79"/>
      <c r="IL199" s="79">
        <v>7.0000000000000007E-2</v>
      </c>
      <c r="IM199" s="92"/>
      <c r="IN199" s="93"/>
      <c r="IO199" s="94"/>
      <c r="IP199" s="95"/>
      <c r="IQ199" s="79"/>
      <c r="IR199" s="79"/>
      <c r="IS199" s="79"/>
      <c r="IT199" s="79"/>
      <c r="IU199" s="79"/>
      <c r="IV199" s="79"/>
      <c r="IW199" s="96"/>
      <c r="IX199" s="93"/>
      <c r="IY199" s="79"/>
      <c r="IZ199" s="79"/>
      <c r="JA199" s="79"/>
      <c r="JB199" s="79"/>
      <c r="JC199" s="79"/>
      <c r="JD199" s="79"/>
      <c r="JE199" s="97"/>
      <c r="JF199" s="95">
        <v>7.0000000000000007E-2</v>
      </c>
      <c r="JG199" s="79"/>
      <c r="JH199" s="79"/>
      <c r="JI199" s="79"/>
      <c r="JJ199" s="79"/>
      <c r="JK199" s="79"/>
      <c r="JL199" s="79"/>
      <c r="JM199" s="96"/>
      <c r="JN199" s="93"/>
      <c r="JO199" s="79"/>
      <c r="JP199" s="79"/>
      <c r="JQ199" s="79"/>
      <c r="JR199" s="79"/>
      <c r="JS199" s="79"/>
      <c r="JT199" s="79"/>
      <c r="JU199" s="79"/>
      <c r="JV199" s="79"/>
      <c r="JW199" s="79"/>
      <c r="JX199" s="79"/>
      <c r="JY199" s="79"/>
      <c r="JZ199" s="97"/>
      <c r="KA199" s="93"/>
      <c r="KB199" s="79"/>
      <c r="KC199" s="79"/>
      <c r="KD199" s="79"/>
      <c r="KE199" s="97"/>
      <c r="KF199" s="95"/>
      <c r="KG199" s="79"/>
      <c r="KH199" s="79"/>
      <c r="KI199" s="79"/>
      <c r="KJ199" s="79"/>
      <c r="KK199" s="98"/>
      <c r="KL199" s="79"/>
      <c r="KM199" s="79"/>
      <c r="KN199" s="79"/>
      <c r="KO199" s="79"/>
      <c r="KP199" s="79"/>
      <c r="KQ199" s="79"/>
      <c r="KR199" s="79"/>
      <c r="KS199" s="96"/>
      <c r="KT199" s="96"/>
      <c r="KU199" s="96"/>
      <c r="KV199" s="96"/>
      <c r="KW199" s="93"/>
      <c r="KX199" s="79"/>
      <c r="KY199" s="79"/>
      <c r="KZ199" s="79"/>
      <c r="LA199" s="79"/>
      <c r="LB199" s="79"/>
      <c r="LC199" s="96"/>
      <c r="LD199" s="93"/>
      <c r="LE199" s="94"/>
      <c r="LF199" s="99"/>
      <c r="LG199" s="75"/>
      <c r="LH199" s="93"/>
      <c r="LI199" s="79"/>
      <c r="LJ199" s="74"/>
      <c r="LK199" s="74"/>
      <c r="LL199" s="74"/>
      <c r="LM199" s="100"/>
      <c r="LN199" s="95"/>
      <c r="LO199" s="79"/>
      <c r="LP199" s="79"/>
      <c r="LQ199" s="79"/>
      <c r="LR199" s="96"/>
      <c r="LS199" s="93"/>
      <c r="LT199" s="79"/>
      <c r="LU199" s="79"/>
      <c r="LV199" s="79"/>
      <c r="LW199" s="79"/>
      <c r="LX199" s="79">
        <v>7.0000000000000007E-2</v>
      </c>
      <c r="LY199" s="79"/>
      <c r="LZ199" s="79"/>
      <c r="MA199" s="97"/>
      <c r="MB199" s="95"/>
      <c r="MC199" s="79"/>
      <c r="MD199" s="79"/>
      <c r="ME199" s="79"/>
      <c r="MF199" s="79"/>
      <c r="MG199" s="79"/>
      <c r="MH199" s="79"/>
      <c r="MI199" s="79"/>
      <c r="MJ199" s="79"/>
      <c r="MK199" s="79"/>
      <c r="ML199" s="79"/>
      <c r="MM199" s="79"/>
      <c r="MN199" s="98"/>
      <c r="MO199" s="98"/>
      <c r="MP199" s="96"/>
      <c r="MQ199" s="93"/>
      <c r="MR199" s="79"/>
      <c r="MS199" s="79"/>
      <c r="MT199" s="79"/>
      <c r="MU199" s="79"/>
      <c r="MV199" s="98">
        <v>7.0000000000000007E-2</v>
      </c>
      <c r="MW199" s="79"/>
      <c r="MX199" s="79"/>
      <c r="MY199" s="79"/>
      <c r="MZ199" s="79"/>
      <c r="NA199" s="79"/>
      <c r="NB199" s="79"/>
      <c r="NC199" s="79"/>
      <c r="ND199" s="96"/>
      <c r="NE199" s="96"/>
      <c r="NF199" s="96"/>
      <c r="NG199" s="96"/>
      <c r="NH199" s="93"/>
      <c r="NI199" s="79"/>
      <c r="NJ199" s="79"/>
      <c r="NK199" s="79"/>
      <c r="NL199" s="79"/>
      <c r="NM199" s="79"/>
      <c r="NN199" s="94"/>
      <c r="NO199" s="93"/>
      <c r="NP199" s="80"/>
      <c r="NQ199" s="124" t="s">
        <v>1010</v>
      </c>
      <c r="NR199" s="102" t="s">
        <v>1012</v>
      </c>
      <c r="NS199" s="102"/>
      <c r="NT199" s="102"/>
      <c r="NU199" s="102"/>
      <c r="NV199" s="104"/>
      <c r="NW199" s="102"/>
      <c r="NX199" s="133"/>
      <c r="NY199" s="138" t="s">
        <v>1007</v>
      </c>
      <c r="NZ199" s="133"/>
      <c r="OA199" s="137"/>
      <c r="OB199" s="137"/>
      <c r="OC199" s="137"/>
      <c r="OD199" s="108">
        <f t="shared" si="333"/>
        <v>81</v>
      </c>
      <c r="OE199" s="109">
        <v>6</v>
      </c>
      <c r="OF199" s="110">
        <f t="shared" si="334"/>
        <v>185</v>
      </c>
      <c r="OG199" s="109">
        <v>4</v>
      </c>
      <c r="OH199" s="111">
        <f>ROUND(AVERAGEIF($ES$9:$ES$497,$ES199,EV$9:EV$497),0)</f>
        <v>57</v>
      </c>
      <c r="OI199" s="112">
        <f>ROUND(AVERAGEIF($ES$9:$ES$497,$ES199,EW$9:EW$497),0)</f>
        <v>69</v>
      </c>
      <c r="OJ199" s="112">
        <f>ROUND(AVERAGEIF($ES$9:$ES$497,$ES199,EX$9:EX$497),0)</f>
        <v>17</v>
      </c>
      <c r="OK199" s="112">
        <f>ROUND(AVERAGEIF($ES$9:$ES$497,$ES199,EY$9:EY$497),0)</f>
        <v>30</v>
      </c>
      <c r="OL199" s="112">
        <f>ROUND(AVERAGEIF($ES$9:$ES$497,$ES199,EZ$9:EZ$497),0)</f>
        <v>58</v>
      </c>
      <c r="OM199" s="112">
        <f>ROUND(AVERAGEIF($ES$9:$ES$497,$ES199,FA$9:FA$497),0)</f>
        <v>21</v>
      </c>
      <c r="ON199" s="112">
        <f>ROUND(AVERAGEIF($ES$9:$ES$497,$ES199,FB$9:FB$497),0)</f>
        <v>45</v>
      </c>
      <c r="OO199" s="112">
        <f>ROUND(AVERAGEIF($ES$9:$ES$497,$ES199,FC$9:FC$497),0)</f>
        <v>49</v>
      </c>
      <c r="OP199" s="112">
        <f>ROUND(AVERAGEIF($ES$9:$ES$497,$ES199,FD$9:FD$497),0)</f>
        <v>75</v>
      </c>
      <c r="OQ199" s="113">
        <f>ROUND(AVERAGEIF($ES$9:$ES$497,$ES199,FE$9:FE$497),0)</f>
        <v>66</v>
      </c>
      <c r="OR199" s="114">
        <f>ROUND(EV199/MAX(EV$9:EV$497)*100,0)</f>
        <v>49</v>
      </c>
      <c r="OS199" s="115">
        <f>ROUND(EW199/MAX(EW$9:EW$497)*100,0)</f>
        <v>87</v>
      </c>
      <c r="OT199" s="115">
        <f>ROUND(EX199/MAX(EX$9:EX$497)*100,0)</f>
        <v>25</v>
      </c>
      <c r="OU199" s="115">
        <f>ROUND(EY199/MAX(EY$9:EY$497)*100,0)</f>
        <v>13</v>
      </c>
      <c r="OV199" s="115">
        <f>ROUND(EZ199/MAX(EZ$9:EZ$497)*100,0)</f>
        <v>37</v>
      </c>
      <c r="OW199" s="115">
        <f>ROUND(FA199/MAX(FA$9:FA$497)*100,0)</f>
        <v>20</v>
      </c>
      <c r="OX199" s="115">
        <f>ROUND(FB199/MAX(FB$9:FB$497)*100,0)</f>
        <v>52</v>
      </c>
      <c r="OY199" s="116">
        <f>ROUND(FC199/MAX(FC$9:FC$497)*100,0)</f>
        <v>36</v>
      </c>
      <c r="OZ199" s="115">
        <f>ROUND(FD199/MAX(FD$9:FD$497)*100,0)</f>
        <v>51</v>
      </c>
      <c r="PA199" s="117">
        <f>ROUND(FE199/MAX(FE$9:FE$497)*100,0)</f>
        <v>33</v>
      </c>
      <c r="PB199" s="118">
        <f t="shared" si="335"/>
        <v>500</v>
      </c>
      <c r="PC199" s="115">
        <f t="shared" si="336"/>
        <v>536</v>
      </c>
      <c r="PD199" s="115">
        <f t="shared" si="337"/>
        <v>611</v>
      </c>
      <c r="PE199" s="115">
        <f t="shared" si="338"/>
        <v>572</v>
      </c>
      <c r="PF199" s="115">
        <f t="shared" si="339"/>
        <v>452</v>
      </c>
      <c r="PG199" s="119">
        <f t="shared" si="340"/>
        <v>410</v>
      </c>
      <c r="PH199" s="118">
        <f>ROUND(PB199/MAX(PB$9:PB$497)*100,0)</f>
        <v>60</v>
      </c>
      <c r="PI199" s="115">
        <f>ROUND(PC199/MAX(PC$9:PC$497)*100,0)</f>
        <v>64</v>
      </c>
      <c r="PJ199" s="115">
        <f>ROUND(PD199/MAX(PD$9:PD$497)*100,0)</f>
        <v>65</v>
      </c>
      <c r="PK199" s="115">
        <f>ROUND(PE199/MAX(PE$9:PE$497)*100,0)</f>
        <v>57</v>
      </c>
      <c r="PL199" s="115">
        <f>ROUND(PF199/MAX(PF$9:PF$497)*100,0)</f>
        <v>64</v>
      </c>
      <c r="PM199" s="119">
        <f>ROUND(PG199/MAX(PG$9:PG$497)*100,0)</f>
        <v>60</v>
      </c>
      <c r="PN199" s="118">
        <f>RANK(PH199,PH$9:PH$497,0)</f>
        <v>105</v>
      </c>
      <c r="PO199" s="115">
        <f>RANK(PI199,PI$9:PI$497,0)</f>
        <v>46</v>
      </c>
      <c r="PP199" s="115">
        <f>RANK(PJ199,PJ$9:PJ$497,0)</f>
        <v>93</v>
      </c>
      <c r="PQ199" s="115">
        <f>RANK(PK199,PK$9:PK$497,0)</f>
        <v>119</v>
      </c>
      <c r="PR199" s="115">
        <f>RANK(PL199,PL$9:PL$497,0)</f>
        <v>120</v>
      </c>
      <c r="PS199" s="119">
        <f>RANK(PM199,PM$9:PM$497,0)</f>
        <v>99</v>
      </c>
      <c r="PT199" s="120">
        <f>ROUND(FZ199/MAX(FZ$9:FZ$497)*100,0)</f>
        <v>69</v>
      </c>
      <c r="PU199" s="115">
        <f>ROUND(GA199/MAX(GA$9:GA$497)*100,0)</f>
        <v>89</v>
      </c>
      <c r="PV199" s="115">
        <f>ROUND(GB199/MAX(GB$9:GB$497)*100,0)</f>
        <v>31</v>
      </c>
      <c r="PW199" s="115">
        <f>ROUND(GC199/MAX(GC$9:GC$497)*100,0)</f>
        <v>23</v>
      </c>
      <c r="PX199" s="115">
        <f>ROUND(GD199/MAX(GD$9:GD$497)*100,0)</f>
        <v>37</v>
      </c>
      <c r="PY199" s="115">
        <f>ROUND(GE199/MAX(GE$9:GE$497)*100,0)</f>
        <v>20</v>
      </c>
      <c r="PZ199" s="115">
        <f>ROUND(GF199/MAX(GF$9:GF$497)*100,0)</f>
        <v>47</v>
      </c>
      <c r="QA199" s="116">
        <f>ROUND(GG199/MAX(GG$9:GG$497)*100,0)</f>
        <v>41</v>
      </c>
      <c r="QB199" s="115">
        <f>ROUND(GH199/MAX(GH$9:GH$497)*100,0)</f>
        <v>49</v>
      </c>
      <c r="QC199" s="121">
        <f>ROUND(GI199/MAX(GI$9:GI$497)*100,0)</f>
        <v>38</v>
      </c>
      <c r="QD199" s="120">
        <f>ROUND(AVERAGEIF($ES$9:$ES$497,$ES199,PT$9:PT$497),0)</f>
        <v>47</v>
      </c>
      <c r="QE199" s="120">
        <f>ROUND(AVERAGEIF($ES$9:$ES$497,$ES199,PU$9:PU$497),0)</f>
        <v>61</v>
      </c>
      <c r="QF199" s="120">
        <f>ROUND(AVERAGEIF($ES$9:$ES$497,$ES199,PV$9:PV$497),0)</f>
        <v>21</v>
      </c>
      <c r="QG199" s="120">
        <f>ROUND(AVERAGEIF($ES$9:$ES$497,$ES199,PW$9:PW$497),0)</f>
        <v>34</v>
      </c>
      <c r="QH199" s="120">
        <f>ROUND(AVERAGEIF($ES$9:$ES$497,$ES199,PX$9:PX$497),0)</f>
        <v>48</v>
      </c>
      <c r="QI199" s="120">
        <f>ROUND(AVERAGEIF($ES$9:$ES$497,$ES199,PY$9:PY$497),0)</f>
        <v>18</v>
      </c>
      <c r="QJ199" s="120">
        <f>ROUND(AVERAGEIF($ES$9:$ES$497,$ES199,PZ$9:PZ$497),0)</f>
        <v>31</v>
      </c>
      <c r="QK199" s="120">
        <f>ROUND(AVERAGEIF($ES$9:$ES$497,$ES199,QA$9:QA$497),0)</f>
        <v>40</v>
      </c>
      <c r="QL199" s="120">
        <f>ROUND(AVERAGEIF($ES$9:$ES$497,$ES199,QB$9:QB$497),0)</f>
        <v>51</v>
      </c>
      <c r="QM199" s="120">
        <f>ROUND(AVERAGEIF($ES$9:$ES$497,$ES199,QC$9:QC$497),0)</f>
        <v>32</v>
      </c>
      <c r="QN199" s="114">
        <f t="shared" si="354"/>
        <v>598</v>
      </c>
      <c r="QO199" s="115">
        <f t="shared" si="355"/>
        <v>622</v>
      </c>
      <c r="QP199" s="115">
        <f t="shared" si="356"/>
        <v>746</v>
      </c>
      <c r="QQ199" s="115">
        <f t="shared" si="357"/>
        <v>721</v>
      </c>
      <c r="QR199" s="115">
        <f t="shared" si="358"/>
        <v>633</v>
      </c>
      <c r="QS199" s="119">
        <f t="shared" si="359"/>
        <v>489</v>
      </c>
      <c r="QT199" s="114">
        <f>ROUND((QN199-MIN(QN$9:QN$497))/(MAX(QN$9:QN$497)-MIN(QN$9:QN$497))*100,0)</f>
        <v>58</v>
      </c>
      <c r="QU199" s="115">
        <f>ROUND((QO199-MIN(QO$9:QO$497))/(MAX(QO$9:QO$497)-MIN(QO$9:QO$497))*100,0)</f>
        <v>60</v>
      </c>
      <c r="QV199" s="115">
        <f>ROUND((QP199-MIN(QP$9:QP$497))/(MAX(QP$9:QP$497)-MIN(QP$9:QP$497))*100,0)</f>
        <v>58</v>
      </c>
      <c r="QW199" s="115">
        <f>ROUND((QQ199-MIN(QQ$9:QQ$497))/(MAX(QQ$9:QQ$497)-MIN(QQ$9:QQ$497))*100,0)</f>
        <v>55</v>
      </c>
      <c r="QX199" s="115">
        <f>ROUND((QR199-MIN(QR$9:QR$497))/(MAX(QR$9:QR$497)-MIN(QR$9:QR$497))*100,0)</f>
        <v>68</v>
      </c>
      <c r="QY199" s="115">
        <f>ROUND((QS199-MIN(QS$9:QS$497))/(MAX(QS$9:QS$497)-MIN(QS$9:QS$497))*100,0)</f>
        <v>63</v>
      </c>
      <c r="QZ199" s="114">
        <f>RANK(QN199,QN$9:QN$497,0)</f>
        <v>58</v>
      </c>
      <c r="RA199" s="115">
        <f>RANK(QO199,QO$9:QO$497,0)</f>
        <v>19</v>
      </c>
      <c r="RB199" s="115">
        <f>RANK(QP199,QP$9:QP$497,0)</f>
        <v>27</v>
      </c>
      <c r="RC199" s="115">
        <f>RANK(QQ199,QQ$9:QQ$497,0)</f>
        <v>71</v>
      </c>
      <c r="RD199" s="115">
        <f>RANK(QR199,QR$9:QR$497,0)</f>
        <v>72</v>
      </c>
      <c r="RE199" s="115">
        <f>RANK(QS199,QS$9:QS$497,0)</f>
        <v>49</v>
      </c>
      <c r="RF199" s="122"/>
      <c r="RG199" s="115">
        <f>($RH$3*(IH199+IJ199)*100*100/MAX(EX$9:EX$497)*$RO$3) +($RH$3*(II199+IJ199)*100*100/MAX(EX$9:EX$497)*$RO$4) + ($RH$3*IK199*100*100/MAX(EX$9:EX$497)*0.098)</f>
        <v>0</v>
      </c>
      <c r="RH199" s="115">
        <f>($RH$4*IL199*100*100/MAX(EZ$9:EZ$497))*$RQ$3</f>
        <v>6.44</v>
      </c>
      <c r="RI199" s="115">
        <f>($RH$3*IM199*100*100/MAX(EY$9:EY$497))*$RQ$4</f>
        <v>0</v>
      </c>
      <c r="RJ199" s="115">
        <f>($RH$3*IN199*100*100/MAX(EX$9:EX$497))</f>
        <v>0</v>
      </c>
      <c r="RK199" s="115">
        <f>($RH$4*IO199*100*100/MAX(EZ$9:EZ$497))*$RQ$3</f>
        <v>0</v>
      </c>
      <c r="RL199" s="115">
        <f>(($RL$4*IP199*100*((100/MAX(EX$9:EX$497)+100/MAX(EZ$9:EZ$497))/2))+($RL$4*IQ199*100*((100/MAX(EX$9:EX$497)+100/MAX(EZ$9:EZ$497))/2))+($RL$4*IR199*100*((100/MAX(EX$9:EX$497)+100/MAX(EZ$9:EZ$497))/2))+($RL$4*IS199*100*((100/MAX(EX$9:EX$497)+100/MAX(EZ$9:EZ$497))/2))+($RL$4*IT199*100*((100/MAX(EX$9:EX$497)+100/MAX(EZ$9:EZ$497))/2))+($RL$4*IU199*100*((100/MAX(EX$9:EX$497)+100/MAX(EZ$9:EZ$497))/2))+($RL$4*IV199*100*((100/MAX(EX$9:EX$497)+100/MAX(EZ$9:EZ$497))/2))+($RL$4*IW199*100*((100/MAX(EX$9:EX$497)+100/MAX(EZ$9:EZ$497))/2)))*$RS$3</f>
        <v>0</v>
      </c>
      <c r="RM199" s="115">
        <f>(($RH$3*IX199*100*100/MAX(EX$9:EX$497))+($RH$3*IY199*100*100/MAX(EX$9:EX$497))+($RH$3*IZ199*100*100/MAX(EX$9:EX$497))+($RH$3*JA199*100*100/MAX(EX$9:EX$497))+($RH$3*JB199*100*100/MAX(EX$9:EX$497))+($RH$3*JC199*100*100/MAX(EX$9:EX$497))+($RH$3*JD199*100*100/MAX(EX$9:EX$497))+($RH$3*JE199*100*100/MAX(EX$9:EX$497)))*$RS$4</f>
        <v>0</v>
      </c>
      <c r="RN199" s="115">
        <f>(($RH$4*JF199*100*100/MAX(EZ$9:EZ$497)) + ($RH$4*JG199*100*100/MAX(EZ$9:EZ$497)) + ($RH$4*JH199*100*100/MAX(EZ$9:EZ$497)) + ($RH$4*JI199*100*100/MAX(EZ$9:EZ$497)) + ($RH$4*JJ199*100*100/MAX(EZ$9:EZ$497)) + ($RH$4*JK199*100*100/MAX(EZ$9:EZ$497)) + ($RH$4*JL199*100*100/MAX(EZ$9:EZ$497)) + ($RH$4*JM199*100*100/MAX(EZ$9:EZ$497)))*$RU$3</f>
        <v>1.2880000000000003</v>
      </c>
      <c r="RO199" s="115">
        <f>(($RL$4*JN199*100*((100/MAX(EX$9:EX$497)+100/MAX(EZ$9:EZ$497))/2))+($RL$4*JO199*100*((100/MAX(EX$9:EX$497)+100/MAX(EZ$9:EZ$497))/2))+($RL$4*JP199*100*((100/MAX(EX$9:EX$497)+100/MAX(EZ$9:EZ$497))/2))+($RL$4*JQ199*100*((100/MAX(EX$9:EX$497)+100/MAX(EZ$9:EZ$497))/2))+($RL$4*JR199*100*((100/MAX(EX$9:EX$497)+100/MAX(EZ$9:EZ$497))/2))+($RL$4*JS199*100*((100/MAX(EX$9:EX$497)+100/MAX(EZ$9:EZ$497))/2))+($RL$4*JT199*100*((100/MAX(EX$9:EX$497)+100/MAX(EZ$9:EZ$497))/2))+($RL$4*JU199*100*((100/MAX(EX$9:EX$497)+100/MAX(EZ$9:EZ$497))/2))+($RL$4*JV199*100*((100/MAX(EX$9:EX$497)+100/MAX(EZ$9:EZ$497))/2))+($RL$4*JW199*100*((100/MAX(EX$9:EX$497)+100/MAX(EZ$9:EZ$497))/2))+($RL$4*JX199*100*((100/MAX(EX$9:EX$497)+100/MAX(EZ$9:EZ$497))/2))+($RL$4*JY199*100*((100/MAX(EX$9:EX$497)+100/MAX(EZ$9:EZ$497))/2))+($RL$4*JZ199*100*((100/MAX(EX$9:EX$497)+100/MAX(EZ$9:EZ$497))/2)))*$RW$3/2</f>
        <v>0</v>
      </c>
      <c r="RP199" s="119">
        <f>($RJ$3*KA199*100*100/MAX(FA$9:FA$497)) + ($RJ$3*KB199*100*100/MAX(FA$9:FA$497)/2) + ($RJ$3*KC199*100*100/MAX(FA$9:FA$497)/2) + ($RJ$3*KD199*100*100/MAX(FA$9:FA$497)/4) + ($RJ$3*KE199*100*100/MAX(FA$9:FA$497)/4)</f>
        <v>0</v>
      </c>
      <c r="RQ199" s="118">
        <f>($RL$4*KF199*100*((100/MAX(EX$9:EX$497)+100/MAX(EZ$9:EZ$497)))) * ($RO$3/2) + (($RL$4*KG199*100*((100/MAX(EX$9:EX$497)+100/MAX(EZ$9:EZ$497))))+($RL$4*KH199*100*((100/MAX(EX$9:EX$497)+100/MAX(EZ$9:EZ$497))))+($RL$4*KI199*100*((100/MAX(EX$9:EX$497)+100/MAX(EZ$9:EZ$497))))+($RL$4*KJ199*100*((100/MAX(EX$9:EX$497)+100/MAX(EZ$9:EZ$497))))+($RL$4*KK199*100*((100/MAX(EX$9:EX$497)+100/MAX(EZ$9:EZ$497))))+($RL$4*KL199*100*((100/MAX(EX$9:EX$497)+100/MAX(EZ$9:EZ$497))))+($RL$4*KM199*100*((100/MAX(EX$9:EX$497)+100/MAX(EZ$9:EZ$497))))+($RL$4*KN199*100*((100/MAX(EX$9:EX$497)+100/MAX(EZ$9:EZ$497))))+($RL$4*KO199*100*((100/MAX(EX$9:EX$497)+100/MAX(EZ$9:EZ$497))))+($RL$4*KP199*100*((100/MAX(EX$9:EX$497)+100/MAX(EZ$9:EZ$497))))+($RL$4*KQ199*100*((100/MAX(EX$9:EX$497)+100/MAX(EZ$9:EZ$497))))+($RL$4*KR199*100*((100/MAX(EX$9:EX$497)+100/MAX(EZ$9:EZ$497))))+($RL$4*KS199*100*((100/MAX(EX$9:EX$497)+100/MAX(EZ$9:EZ$497))))+($RL$4*KV199*100*((100/MAX(EX$9:EX$497)+100/MAX(EZ$9:EZ$497))))) * (($RO$3+$RO$4)/6)</f>
        <v>0</v>
      </c>
      <c r="RR199" s="115">
        <f>(($RL$4*KW199*100*((100/MAX(EX$9:EX$497)+100/MAX(EZ$9:EZ$497))))) * ($RO$3/2) + (($RL$4*KX199*100*((100/MAX(EX$9:EX$497)+100/MAX(EZ$9:EZ$497))))+($RL$4*KY199*100*((100/MAX(EX$9:EX$497)+100/MAX(EZ$9:EZ$497))))+($RL$4*KZ199*100*((100/MAX(EX$9:EX$497)+100/MAX(EZ$9:EZ$497))))+($RL$4*LA199*100*((100/MAX(EX$9:EX$497)+100/MAX(EZ$9:EZ$497))))+($RL$4*LB199*100*((100/MAX(EX$9:EX$497)+100/MAX(EZ$9:EZ$497))))+($RL$4*LC199*100*((100/MAX(EX$9:EX$497)+100/MAX(EZ$9:EZ$497))))) * (($RO$3+$RO$4)/6)</f>
        <v>0</v>
      </c>
      <c r="RS199" s="119">
        <f>(($RL$4*LD199*100*((100/MAX(EX$9:EX$497)+100/MAX(EZ$9:EZ$497))))+($RL$4*LE199*100*((100/MAX(EX$9:EX$497)+100/MAX(EZ$9:EZ$497))))) * (($RO$3+$RO$4)/6)</f>
        <v>0</v>
      </c>
      <c r="RT199" s="118">
        <f>($RJ$4*LH199*100*(100/MAX(EV$9:EV$497)))+($RJ$4*LI199*100*(100/MAX(EV$9:EV$497)))</f>
        <v>0</v>
      </c>
      <c r="RU199" s="119">
        <f>($RJ$4*LJ199*(100/MAX(EV$9:EV$497)))/2 + ($RL$3*LK199*(100/MAX(EW$9:EW$497))) + ($RJ$4*LL199*(100/MAX(EV$9:EV$497)))/4 + ($RL$3*LM199*(100/MAX(EW$9:EW$497)))</f>
        <v>0</v>
      </c>
      <c r="RV199" s="118">
        <f>($RJ$4*LN199*100*100/MAX(EV$9:EV$497)/2)+($RJ$4*LO199*100*100/MAX(EV$9:EV$497)/2)+($RJ$4*LP199*100*100/MAX(EV$9:EV$497))+($RJ$4*LQ199*100*100/MAX(EV$9:EV$497))+($RJ$4*LR199*100*100/MAX(EV$9:EV$497))</f>
        <v>0</v>
      </c>
      <c r="RW199" s="115">
        <f>($RJ$4*LS199*100*100/MAX(EV$9:EV$497)) + (($RJ$4*LT199*100*100/MAX(EV$9:EV$497))+($RJ$4*LU199*100*100/MAX(EV$9:EV$497))+($RJ$4*LV199*100*100/MAX(EV$9:EV$497))+($RJ$4*LW199*100*100/MAX(EV$9:EV$497))+($RJ$4*LX199*100*100/MAX(EV$9:EV$497))+($RJ$4*LY199*100*100/MAX(EV$9:EV$497))+($RJ$4*LZ199*100*100/MAX(EV$9:EV$497))+($RJ$4*MA199*100*100/MAX(EV$9:EV$497)))/2</f>
        <v>5.8988764044943833</v>
      </c>
      <c r="RX199" s="119">
        <f>($RJ$4*MB199*100*100/MAX(EV$9:EV$497))+($RJ$4*MC199*100*100/MAX(EV$9:EV$497))+($RJ$4*MD199*100*100/MAX(EV$9:EV$497))+($RJ$4*ME199*100*100/MAX(EV$9:EV$497))+($RJ$4*MF199*100*100/MAX(EV$9:EV$497))+($RJ$4*MG199*100*100/MAX(EV$9:EV$497))+($RJ$4*MH199*100*100/MAX(EV$9:EV$497))+($RJ$4*MI199*100*100/MAX(EV$9:EV$497))+($RJ$4*MJ199*100*100/MAX(EV$9:EV$497))+($RJ$4*MK199*100*100/MAX(EV$9:EV$497))+($RJ$4*ML199*100*100/MAX(EV$9:EV$497))+($RJ$4*MM199*100*100/MAX(EV$9:EV$497))+($RJ$4*MN199*100*100/MAX(EV$9:EV$497))</f>
        <v>0</v>
      </c>
      <c r="RY199" s="118">
        <f>($RJ$4*MQ199*100*100/MAX(EV$9:EV$497))/2 + (($RJ$4*MR199*100*100/MAX(EV$9:EV$497))+($RJ$4*MS199*100*100/MAX(EV$9:EV$497))+($RJ$4*MT199*100*100/MAX(EV$9:EV$497))+($RJ$4*MU199*100*100/MAX(EV$9:EV$497))+($RJ$4*MV199*100*100/MAX(EV$9:EV$497))+($RJ$4*MW199*100*100/MAX(EV$9:EV$497))+($RJ$4*MX199*100*100/MAX(EV$9:EV$497))+($RJ$4*MY199*100*100/MAX(EV$9:EV$497))+($RJ$4*MZ199*100*100/MAX(EV$9:EV$497))+($RJ$4*NA199*100*100/MAX(EV$9:EV$497))+($RJ$4*NB199*100*100/MAX(EV$9:EV$497))+($RJ$4*NC199*100*100/MAX(EV$9:EV$497))+($RJ$4*ND199*100*100/MAX(EV$9:EV$497))+($RJ$4*NG199*100*100/MAX(EV$9:EV$497)))/4</f>
        <v>2.9494382022471917</v>
      </c>
      <c r="RZ199" s="115">
        <f>($RJ$4*NH199*100*100/MAX(EV$9:EV$497))/2 + (($RJ$4*NI199*100*100/MAX(EV$9:EV$497))+($RJ$4*NJ199*100*100/MAX(EV$9:EV$497))+($RJ$4*NK199*100*100/MAX(EV$9:EV$497))+($RJ$4*NL199*100*100/MAX(EV$9:EV$497))+($RJ$4*NM199*100*100/MAX(EV$9:EV$497))+($RJ$4*NN199*100*100/MAX(EV$9:EV$497)))/4</f>
        <v>0</v>
      </c>
      <c r="SA199" s="117">
        <f>(($RJ$4*NO199*100*100/MAX(EV$9:EV$497))+($RJ$4*NP199*100*100/MAX(EV$9:EV$497)))/4</f>
        <v>0</v>
      </c>
      <c r="SB199" s="118">
        <f t="shared" si="341"/>
        <v>16.576314606741576</v>
      </c>
      <c r="SC199" s="115">
        <f t="shared" si="342"/>
        <v>1.7696629213483148</v>
      </c>
      <c r="SD199" s="115">
        <f t="shared" si="343"/>
        <v>35.879278651685397</v>
      </c>
      <c r="SE199" s="115">
        <f t="shared" si="344"/>
        <v>1.7696629213483148</v>
      </c>
      <c r="SF199" s="115">
        <f t="shared" si="345"/>
        <v>2.2120786516853936</v>
      </c>
      <c r="SG199" s="115">
        <f t="shared" si="346"/>
        <v>8.8483146067415746</v>
      </c>
      <c r="SH199" s="115">
        <f>ROUND(SB199/MAX(SB$9:SB$497)*100,0)</f>
        <v>21</v>
      </c>
      <c r="SI199" s="115">
        <f>ROUND(SC199/MAX(SC$9:SC$497)*100,0)</f>
        <v>3</v>
      </c>
      <c r="SJ199" s="115">
        <f>ROUND(SD199/MAX(SD$9:SD$497)*100,0)</f>
        <v>57</v>
      </c>
      <c r="SK199" s="115">
        <f>ROUND(SE199/MAX(SE$9:SE$497)*100,0)</f>
        <v>1</v>
      </c>
      <c r="SL199" s="115">
        <f>ROUND(SF199/MAX(SF$9:SF$497)*100,0)</f>
        <v>5</v>
      </c>
      <c r="SM199" s="121">
        <f>ROUND(SG199/MAX(SG$9:SG$497)*100,0)</f>
        <v>8</v>
      </c>
      <c r="SN199" s="115">
        <f>ROUND(AVERAGEIF($ES$9:$ES$497,$ES199,SH$9:SH$497),0)</f>
        <v>12</v>
      </c>
      <c r="SO199" s="115">
        <f>ROUND(AVERAGEIF($ES$9:$ES$497,$ES199,SI$9:SI$497),0)</f>
        <v>5</v>
      </c>
      <c r="SP199" s="115">
        <f>ROUND(AVERAGEIF($ES$9:$ES$497,$ES199,SJ$9:SJ$497),0)</f>
        <v>26</v>
      </c>
      <c r="SQ199" s="115">
        <f>ROUND(AVERAGEIF($ES$9:$ES$497,$ES199,SK$9:SK$497),0)</f>
        <v>6</v>
      </c>
      <c r="SR199" s="115">
        <f>ROUND(AVERAGEIF($ES$9:$ES$497,$ES199,SL$9:SL$497),0)</f>
        <v>8</v>
      </c>
      <c r="SS199" s="121">
        <f>ROUND(AVERAGEIF($ES$9:$ES$497,$ES199,SM$9:SM$497),0)</f>
        <v>4</v>
      </c>
      <c r="ST199" s="114">
        <f>RANK(SB199,SB$9:SB$497,0)</f>
        <v>200</v>
      </c>
      <c r="SU199" s="115">
        <f>RANK(SC199,SC$9:SC$497,0)</f>
        <v>213</v>
      </c>
      <c r="SV199" s="115">
        <f>RANK(SD199,SD$9:SD$497,0)</f>
        <v>10</v>
      </c>
      <c r="SW199" s="115">
        <f>RANK(SE199,SE$9:SE$497,0)</f>
        <v>213</v>
      </c>
      <c r="SX199" s="115">
        <f>RANK(SF199,SF$9:SF$497,0)</f>
        <v>134</v>
      </c>
      <c r="SY199" s="115">
        <f>RANK(SG199,SG$9:SG$497,0)</f>
        <v>94</v>
      </c>
      <c r="SZ199" s="115">
        <f>COUNTIFS(SB$9:SB$497,"&gt;"&amp;SB199,$ES$9:$ES$497,$ES199)+1</f>
        <v>19</v>
      </c>
      <c r="TA199" s="115">
        <f>COUNTIFS(SC$9:SC$497,"&gt;"&amp;SC199,$ES$9:$ES$497,$ES199)+1</f>
        <v>23</v>
      </c>
      <c r="TB199" s="115">
        <f>COUNTIFS(SD$9:SD$497,"&gt;"&amp;SD199,$ES$9:$ES$497,$ES199)+1</f>
        <v>10</v>
      </c>
      <c r="TC199" s="115">
        <f>COUNTIFS(SE$9:SE$497,"&gt;"&amp;SE199,$ES$9:$ES$497,$ES199)+1</f>
        <v>23</v>
      </c>
      <c r="TD199" s="115">
        <f>COUNTIFS(SF$9:SF$497,"&gt;"&amp;SF199,$ES$9:$ES$497,$ES199)+1</f>
        <v>23</v>
      </c>
      <c r="TE199" s="117">
        <f>COUNTIFS(SG$9:SG$497,"&gt;"&amp;SG199,$ES$9:$ES$497,$ES199)+1</f>
        <v>10</v>
      </c>
      <c r="TF199" s="118">
        <f t="shared" si="347"/>
        <v>86</v>
      </c>
      <c r="TG199" s="115">
        <f t="shared" si="348"/>
        <v>63</v>
      </c>
      <c r="TH199" s="115">
        <f t="shared" si="349"/>
        <v>121</v>
      </c>
      <c r="TI199" s="115">
        <f t="shared" si="350"/>
        <v>66</v>
      </c>
      <c r="TJ199" s="115">
        <f t="shared" si="351"/>
        <v>62</v>
      </c>
      <c r="TK199" s="115">
        <f t="shared" si="352"/>
        <v>72</v>
      </c>
      <c r="TL199" s="117">
        <f t="shared" si="353"/>
        <v>68</v>
      </c>
      <c r="TM199" s="118">
        <f>ROUND(TF199/MAX(TF$9:TF$497)*100,0)</f>
        <v>48</v>
      </c>
      <c r="TN199" s="115">
        <f>ROUND(TG199/MAX(TG$9:TG$497)*100,0)</f>
        <v>35</v>
      </c>
      <c r="TO199" s="115">
        <f>ROUND(TH199/MAX(TH$9:TH$497)*100,0)</f>
        <v>66</v>
      </c>
      <c r="TP199" s="115">
        <f>ROUND(TI199/MAX(TI$9:TI$497)*100,0)</f>
        <v>36</v>
      </c>
      <c r="TQ199" s="115">
        <f>ROUND(TJ199/MAX(TJ$9:TJ$497)*100,0)</f>
        <v>31</v>
      </c>
      <c r="TR199" s="115">
        <f>ROUND(TK199/MAX(TK$9:TK$497)*100,0)</f>
        <v>37</v>
      </c>
      <c r="TS199" s="119">
        <f>ROUND(TL199/MAX(TL$9:TL$497)*100,0)</f>
        <v>35</v>
      </c>
      <c r="TT199" s="120">
        <f>RANK(TM199,TM$9:TM$497,0)</f>
        <v>171</v>
      </c>
      <c r="TU199" s="115">
        <f>RANK(TN199,TN$9:TN$497,0)</f>
        <v>171</v>
      </c>
      <c r="TV199" s="115">
        <f>RANK(TO199,TO$9:TO$497,0)</f>
        <v>18</v>
      </c>
      <c r="TW199" s="115">
        <f>RANK(TP199,TP$9:TP$497,0)</f>
        <v>162</v>
      </c>
      <c r="TX199" s="115">
        <f>RANK(TQ199,TQ$9:TQ$497,0)</f>
        <v>136</v>
      </c>
      <c r="TY199" s="115">
        <f>RANK(TR199,TR$9:TR$497,0)</f>
        <v>124</v>
      </c>
      <c r="TZ199" s="121">
        <f>RANK(TS199,TS$9:TS$497,0)</f>
        <v>104</v>
      </c>
      <c r="UA199" s="132"/>
      <c r="UB199" s="7" t="s">
        <v>1</v>
      </c>
    </row>
    <row r="200" spans="1:548" x14ac:dyDescent="0.15">
      <c r="A200" s="183">
        <v>192</v>
      </c>
      <c r="B200" s="203" t="s">
        <v>1012</v>
      </c>
      <c r="C200" s="63"/>
      <c r="D200" s="63"/>
      <c r="E200" s="64" t="s">
        <v>1013</v>
      </c>
      <c r="F200" s="65" t="s">
        <v>908</v>
      </c>
      <c r="G200" s="65" t="s">
        <v>908</v>
      </c>
      <c r="H200" s="65" t="s">
        <v>1014</v>
      </c>
      <c r="I200" s="66" t="s">
        <v>521</v>
      </c>
      <c r="J200" s="67" t="s">
        <v>521</v>
      </c>
      <c r="K200" s="67" t="s">
        <v>521</v>
      </c>
      <c r="L200" s="67" t="s">
        <v>521</v>
      </c>
      <c r="M200" s="67" t="s">
        <v>521</v>
      </c>
      <c r="N200" s="67" t="s">
        <v>521</v>
      </c>
      <c r="O200" s="67" t="s">
        <v>521</v>
      </c>
      <c r="P200" s="67" t="s">
        <v>521</v>
      </c>
      <c r="Q200" s="67" t="s">
        <v>521</v>
      </c>
      <c r="R200" s="68" t="s">
        <v>521</v>
      </c>
      <c r="S200" s="69" t="s">
        <v>521</v>
      </c>
      <c r="T200" s="67" t="s">
        <v>521</v>
      </c>
      <c r="U200" s="67" t="s">
        <v>521</v>
      </c>
      <c r="V200" s="67" t="s">
        <v>521</v>
      </c>
      <c r="W200" s="67" t="s">
        <v>521</v>
      </c>
      <c r="X200" s="67" t="s">
        <v>521</v>
      </c>
      <c r="Y200" s="67" t="s">
        <v>521</v>
      </c>
      <c r="Z200" s="67" t="s">
        <v>521</v>
      </c>
      <c r="AA200" s="67" t="s">
        <v>521</v>
      </c>
      <c r="AB200" s="68" t="s">
        <v>521</v>
      </c>
      <c r="AC200" s="69" t="s">
        <v>521</v>
      </c>
      <c r="AD200" s="67" t="s">
        <v>521</v>
      </c>
      <c r="AE200" s="67" t="s">
        <v>521</v>
      </c>
      <c r="AF200" s="67" t="s">
        <v>521</v>
      </c>
      <c r="AG200" s="67" t="s">
        <v>521</v>
      </c>
      <c r="AH200" s="67" t="s">
        <v>521</v>
      </c>
      <c r="AI200" s="67" t="s">
        <v>521</v>
      </c>
      <c r="AJ200" s="67" t="s">
        <v>521</v>
      </c>
      <c r="AK200" s="67" t="s">
        <v>521</v>
      </c>
      <c r="AL200" s="68" t="s">
        <v>521</v>
      </c>
      <c r="AM200" s="69" t="s">
        <v>521</v>
      </c>
      <c r="AN200" s="67" t="s">
        <v>521</v>
      </c>
      <c r="AO200" s="67" t="s">
        <v>521</v>
      </c>
      <c r="AP200" s="67" t="s">
        <v>521</v>
      </c>
      <c r="AQ200" s="67" t="s">
        <v>521</v>
      </c>
      <c r="AR200" s="67" t="s">
        <v>521</v>
      </c>
      <c r="AS200" s="67" t="s">
        <v>521</v>
      </c>
      <c r="AT200" s="67" t="s">
        <v>521</v>
      </c>
      <c r="AU200" s="67" t="s">
        <v>521</v>
      </c>
      <c r="AV200" s="68" t="s">
        <v>521</v>
      </c>
      <c r="AW200" s="69" t="s">
        <v>521</v>
      </c>
      <c r="AX200" s="67" t="s">
        <v>521</v>
      </c>
      <c r="AY200" s="67" t="s">
        <v>521</v>
      </c>
      <c r="AZ200" s="67" t="s">
        <v>521</v>
      </c>
      <c r="BA200" s="67" t="s">
        <v>521</v>
      </c>
      <c r="BB200" s="67" t="s">
        <v>521</v>
      </c>
      <c r="BC200" s="67" t="s">
        <v>521</v>
      </c>
      <c r="BD200" s="67" t="s">
        <v>521</v>
      </c>
      <c r="BE200" s="67" t="s">
        <v>521</v>
      </c>
      <c r="BF200" s="68" t="s">
        <v>521</v>
      </c>
      <c r="BG200" s="69" t="s">
        <v>521</v>
      </c>
      <c r="BH200" s="67" t="s">
        <v>521</v>
      </c>
      <c r="BI200" s="67" t="s">
        <v>521</v>
      </c>
      <c r="BJ200" s="67" t="s">
        <v>521</v>
      </c>
      <c r="BK200" s="67" t="s">
        <v>521</v>
      </c>
      <c r="BL200" s="67" t="s">
        <v>521</v>
      </c>
      <c r="BM200" s="67" t="s">
        <v>521</v>
      </c>
      <c r="BN200" s="67" t="s">
        <v>521</v>
      </c>
      <c r="BO200" s="67" t="s">
        <v>521</v>
      </c>
      <c r="BP200" s="68" t="s">
        <v>521</v>
      </c>
      <c r="BQ200" s="70" t="s">
        <v>521</v>
      </c>
      <c r="BR200" s="67" t="s">
        <v>521</v>
      </c>
      <c r="BS200" s="67" t="s">
        <v>521</v>
      </c>
      <c r="BT200" s="67" t="s">
        <v>521</v>
      </c>
      <c r="BU200" s="67" t="s">
        <v>521</v>
      </c>
      <c r="BV200" s="67" t="s">
        <v>521</v>
      </c>
      <c r="BW200" s="67" t="s">
        <v>521</v>
      </c>
      <c r="BX200" s="67" t="s">
        <v>521</v>
      </c>
      <c r="BY200" s="67" t="s">
        <v>521</v>
      </c>
      <c r="BZ200" s="68" t="s">
        <v>521</v>
      </c>
      <c r="CA200" s="69" t="s">
        <v>521</v>
      </c>
      <c r="CB200" s="67" t="s">
        <v>521</v>
      </c>
      <c r="CC200" s="67" t="s">
        <v>521</v>
      </c>
      <c r="CD200" s="67" t="s">
        <v>521</v>
      </c>
      <c r="CE200" s="67" t="s">
        <v>521</v>
      </c>
      <c r="CF200" s="67" t="s">
        <v>521</v>
      </c>
      <c r="CG200" s="67" t="s">
        <v>521</v>
      </c>
      <c r="CH200" s="67" t="s">
        <v>521</v>
      </c>
      <c r="CI200" s="67" t="s">
        <v>521</v>
      </c>
      <c r="CJ200" s="68" t="s">
        <v>521</v>
      </c>
      <c r="CK200" s="69" t="s">
        <v>521</v>
      </c>
      <c r="CL200" s="67" t="s">
        <v>521</v>
      </c>
      <c r="CM200" s="67" t="s">
        <v>521</v>
      </c>
      <c r="CN200" s="67" t="s">
        <v>521</v>
      </c>
      <c r="CO200" s="67" t="s">
        <v>521</v>
      </c>
      <c r="CP200" s="67" t="s">
        <v>521</v>
      </c>
      <c r="CQ200" s="67" t="s">
        <v>521</v>
      </c>
      <c r="CR200" s="67" t="s">
        <v>521</v>
      </c>
      <c r="CS200" s="67" t="s">
        <v>521</v>
      </c>
      <c r="CT200" s="68" t="s">
        <v>521</v>
      </c>
      <c r="CU200" s="69" t="s">
        <v>521</v>
      </c>
      <c r="CV200" s="67" t="s">
        <v>521</v>
      </c>
      <c r="CW200" s="67" t="s">
        <v>521</v>
      </c>
      <c r="CX200" s="67" t="s">
        <v>521</v>
      </c>
      <c r="CY200" s="67" t="s">
        <v>521</v>
      </c>
      <c r="CZ200" s="67" t="s">
        <v>521</v>
      </c>
      <c r="DA200" s="67" t="s">
        <v>521</v>
      </c>
      <c r="DB200" s="67" t="s">
        <v>521</v>
      </c>
      <c r="DC200" s="67" t="s">
        <v>521</v>
      </c>
      <c r="DD200" s="68" t="s">
        <v>521</v>
      </c>
      <c r="DE200" s="69" t="s">
        <v>521</v>
      </c>
      <c r="DF200" s="71" t="s">
        <v>521</v>
      </c>
      <c r="DG200" s="67" t="s">
        <v>521</v>
      </c>
      <c r="DH200" s="67" t="s">
        <v>521</v>
      </c>
      <c r="DI200" s="67" t="s">
        <v>521</v>
      </c>
      <c r="DJ200" s="67" t="s">
        <v>521</v>
      </c>
      <c r="DK200" s="67" t="s">
        <v>521</v>
      </c>
      <c r="DL200" s="67" t="s">
        <v>521</v>
      </c>
      <c r="DM200" s="67" t="s">
        <v>521</v>
      </c>
      <c r="DN200" s="68" t="s">
        <v>521</v>
      </c>
      <c r="DO200" s="70" t="s">
        <v>521</v>
      </c>
      <c r="DP200" s="71" t="s">
        <v>521</v>
      </c>
      <c r="DQ200" s="67" t="s">
        <v>521</v>
      </c>
      <c r="DR200" s="67" t="s">
        <v>521</v>
      </c>
      <c r="DS200" s="67" t="s">
        <v>521</v>
      </c>
      <c r="DT200" s="67" t="s">
        <v>521</v>
      </c>
      <c r="DU200" s="67" t="s">
        <v>521</v>
      </c>
      <c r="DV200" s="67" t="s">
        <v>521</v>
      </c>
      <c r="DW200" s="67" t="s">
        <v>521</v>
      </c>
      <c r="DX200" s="72" t="s">
        <v>521</v>
      </c>
      <c r="DY200" s="73"/>
      <c r="DZ200" s="74"/>
      <c r="EA200" s="74"/>
      <c r="EB200" s="74"/>
      <c r="EC200" s="75"/>
      <c r="ED200" s="76"/>
      <c r="EE200" s="74"/>
      <c r="EF200" s="74"/>
      <c r="EG200" s="74"/>
      <c r="EH200" s="77"/>
      <c r="EI200" s="73"/>
      <c r="EJ200" s="74"/>
      <c r="EK200" s="74"/>
      <c r="EL200" s="74"/>
      <c r="EM200" s="75"/>
      <c r="EN200" s="76"/>
      <c r="EO200" s="74"/>
      <c r="EP200" s="74"/>
      <c r="EQ200" s="74"/>
      <c r="ER200" s="84"/>
      <c r="ES200" s="128" t="s">
        <v>908</v>
      </c>
      <c r="ET200" s="82"/>
      <c r="EU200" s="83"/>
      <c r="EV200" s="73"/>
      <c r="EW200" s="74"/>
      <c r="EX200" s="74"/>
      <c r="EY200" s="74"/>
      <c r="EZ200" s="74"/>
      <c r="FA200" s="74"/>
      <c r="FB200" s="74"/>
      <c r="FC200" s="74"/>
      <c r="FD200" s="74"/>
      <c r="FE200" s="84"/>
      <c r="FF200" s="73"/>
      <c r="FG200" s="74"/>
      <c r="FH200" s="74"/>
      <c r="FI200" s="74"/>
      <c r="FJ200" s="74"/>
      <c r="FK200" s="74"/>
      <c r="FL200" s="74"/>
      <c r="FM200" s="74"/>
      <c r="FN200" s="74"/>
      <c r="FO200" s="84"/>
      <c r="FP200" s="73"/>
      <c r="FQ200" s="74"/>
      <c r="FR200" s="74"/>
      <c r="FS200" s="74"/>
      <c r="FT200" s="74"/>
      <c r="FU200" s="74"/>
      <c r="FV200" s="74"/>
      <c r="FW200" s="74"/>
      <c r="FX200" s="74"/>
      <c r="FY200" s="84"/>
      <c r="FZ200" s="73"/>
      <c r="GA200" s="74"/>
      <c r="GB200" s="74"/>
      <c r="GC200" s="74"/>
      <c r="GD200" s="74"/>
      <c r="GE200" s="74"/>
      <c r="GF200" s="74"/>
      <c r="GG200" s="74"/>
      <c r="GH200" s="74"/>
      <c r="GI200" s="84"/>
      <c r="GJ200" s="73"/>
      <c r="GK200" s="74"/>
      <c r="GL200" s="74"/>
      <c r="GM200" s="74"/>
      <c r="GN200" s="74"/>
      <c r="GO200" s="74"/>
      <c r="GP200" s="74"/>
      <c r="GQ200" s="74"/>
      <c r="GR200" s="74"/>
      <c r="GS200" s="84"/>
      <c r="GT200" s="73"/>
      <c r="GU200" s="74"/>
      <c r="GV200" s="74"/>
      <c r="GW200" s="74"/>
      <c r="GX200" s="74"/>
      <c r="GY200" s="74"/>
      <c r="GZ200" s="74"/>
      <c r="HA200" s="74"/>
      <c r="HB200" s="74"/>
      <c r="HC200" s="84"/>
      <c r="HD200" s="73"/>
      <c r="HE200" s="74"/>
      <c r="HF200" s="74"/>
      <c r="HG200" s="74"/>
      <c r="HH200" s="74"/>
      <c r="HI200" s="74"/>
      <c r="HJ200" s="74"/>
      <c r="HK200" s="74"/>
      <c r="HL200" s="74"/>
      <c r="HM200" s="84"/>
      <c r="HN200" s="73"/>
      <c r="HO200" s="74"/>
      <c r="HP200" s="74"/>
      <c r="HQ200" s="74"/>
      <c r="HR200" s="74"/>
      <c r="HS200" s="74"/>
      <c r="HT200" s="74"/>
      <c r="HU200" s="74"/>
      <c r="HV200" s="74"/>
      <c r="HW200" s="84"/>
      <c r="HX200" s="73"/>
      <c r="HY200" s="74"/>
      <c r="HZ200" s="74"/>
      <c r="IA200" s="74"/>
      <c r="IB200" s="74"/>
      <c r="IC200" s="74"/>
      <c r="ID200" s="74"/>
      <c r="IE200" s="74"/>
      <c r="IF200" s="74"/>
      <c r="IG200" s="84"/>
      <c r="IH200" s="91"/>
      <c r="II200" s="79"/>
      <c r="IJ200" s="79"/>
      <c r="IK200" s="79"/>
      <c r="IL200" s="79"/>
      <c r="IM200" s="92"/>
      <c r="IN200" s="93"/>
      <c r="IO200" s="94"/>
      <c r="IP200" s="95"/>
      <c r="IQ200" s="79"/>
      <c r="IR200" s="79"/>
      <c r="IS200" s="79"/>
      <c r="IT200" s="79"/>
      <c r="IU200" s="79"/>
      <c r="IV200" s="79"/>
      <c r="IW200" s="96"/>
      <c r="IX200" s="93"/>
      <c r="IY200" s="79"/>
      <c r="IZ200" s="79"/>
      <c r="JA200" s="79"/>
      <c r="JB200" s="79"/>
      <c r="JC200" s="79"/>
      <c r="JD200" s="79"/>
      <c r="JE200" s="97"/>
      <c r="JF200" s="95"/>
      <c r="JG200" s="79"/>
      <c r="JH200" s="79"/>
      <c r="JI200" s="79"/>
      <c r="JJ200" s="79"/>
      <c r="JK200" s="79"/>
      <c r="JL200" s="79"/>
      <c r="JM200" s="96"/>
      <c r="JN200" s="93"/>
      <c r="JO200" s="79"/>
      <c r="JP200" s="79"/>
      <c r="JQ200" s="79"/>
      <c r="JR200" s="79"/>
      <c r="JS200" s="79"/>
      <c r="JT200" s="79"/>
      <c r="JU200" s="79"/>
      <c r="JV200" s="79"/>
      <c r="JW200" s="79"/>
      <c r="JX200" s="79"/>
      <c r="JY200" s="79"/>
      <c r="JZ200" s="97"/>
      <c r="KA200" s="93"/>
      <c r="KB200" s="79"/>
      <c r="KC200" s="79"/>
      <c r="KD200" s="79"/>
      <c r="KE200" s="97"/>
      <c r="KF200" s="95"/>
      <c r="KG200" s="79"/>
      <c r="KH200" s="79"/>
      <c r="KI200" s="79"/>
      <c r="KJ200" s="79"/>
      <c r="KK200" s="98"/>
      <c r="KL200" s="79"/>
      <c r="KM200" s="79"/>
      <c r="KN200" s="79"/>
      <c r="KO200" s="79"/>
      <c r="KP200" s="79"/>
      <c r="KQ200" s="79"/>
      <c r="KR200" s="79"/>
      <c r="KS200" s="96"/>
      <c r="KT200" s="96"/>
      <c r="KU200" s="96"/>
      <c r="KV200" s="96"/>
      <c r="KW200" s="93"/>
      <c r="KX200" s="79"/>
      <c r="KY200" s="79"/>
      <c r="KZ200" s="79"/>
      <c r="LA200" s="79"/>
      <c r="LB200" s="79"/>
      <c r="LC200" s="96"/>
      <c r="LD200" s="93"/>
      <c r="LE200" s="94"/>
      <c r="LF200" s="99"/>
      <c r="LG200" s="75"/>
      <c r="LH200" s="93"/>
      <c r="LI200" s="79"/>
      <c r="LJ200" s="74"/>
      <c r="LK200" s="74"/>
      <c r="LL200" s="74"/>
      <c r="LM200" s="100"/>
      <c r="LN200" s="95"/>
      <c r="LO200" s="79"/>
      <c r="LP200" s="79"/>
      <c r="LQ200" s="79"/>
      <c r="LR200" s="96"/>
      <c r="LS200" s="93"/>
      <c r="LT200" s="79"/>
      <c r="LU200" s="79"/>
      <c r="LV200" s="79"/>
      <c r="LW200" s="79"/>
      <c r="LX200" s="79"/>
      <c r="LY200" s="79"/>
      <c r="LZ200" s="79"/>
      <c r="MA200" s="97"/>
      <c r="MB200" s="95"/>
      <c r="MC200" s="79"/>
      <c r="MD200" s="79"/>
      <c r="ME200" s="79"/>
      <c r="MF200" s="79"/>
      <c r="MG200" s="79"/>
      <c r="MH200" s="79"/>
      <c r="MI200" s="79"/>
      <c r="MJ200" s="79"/>
      <c r="MK200" s="79"/>
      <c r="ML200" s="79"/>
      <c r="MM200" s="79"/>
      <c r="MN200" s="98"/>
      <c r="MO200" s="98"/>
      <c r="MP200" s="96"/>
      <c r="MQ200" s="93"/>
      <c r="MR200" s="79"/>
      <c r="MS200" s="79"/>
      <c r="MT200" s="79"/>
      <c r="MU200" s="79"/>
      <c r="MV200" s="98"/>
      <c r="MW200" s="79"/>
      <c r="MX200" s="79"/>
      <c r="MY200" s="79"/>
      <c r="MZ200" s="79"/>
      <c r="NA200" s="79"/>
      <c r="NB200" s="79"/>
      <c r="NC200" s="79"/>
      <c r="ND200" s="96"/>
      <c r="NE200" s="96"/>
      <c r="NF200" s="96"/>
      <c r="NG200" s="96"/>
      <c r="NH200" s="93"/>
      <c r="NI200" s="79"/>
      <c r="NJ200" s="79"/>
      <c r="NK200" s="79"/>
      <c r="NL200" s="79"/>
      <c r="NM200" s="79"/>
      <c r="NN200" s="94"/>
      <c r="NO200" s="93"/>
      <c r="NP200" s="80"/>
      <c r="NQ200" s="124" t="s">
        <v>1011</v>
      </c>
      <c r="NR200" s="102" t="s">
        <v>1015</v>
      </c>
      <c r="NS200" s="102"/>
      <c r="NT200" s="102"/>
      <c r="NU200" s="102"/>
      <c r="NV200" s="104"/>
      <c r="NW200" s="102"/>
      <c r="NX200" s="133" t="s">
        <v>908</v>
      </c>
      <c r="NY200" s="129" t="s">
        <v>908</v>
      </c>
      <c r="NZ200" s="133" t="s">
        <v>908</v>
      </c>
      <c r="OA200" s="134"/>
      <c r="OB200" s="134"/>
      <c r="OC200" s="134"/>
      <c r="OD200" s="141"/>
      <c r="OE200" s="140"/>
      <c r="OF200" s="141"/>
      <c r="OG200" s="140"/>
      <c r="OH200" s="114"/>
      <c r="OI200" s="115"/>
      <c r="OJ200" s="115"/>
      <c r="OK200" s="115"/>
      <c r="OL200" s="115"/>
      <c r="OM200" s="115"/>
      <c r="ON200" s="115"/>
      <c r="OO200" s="115"/>
      <c r="OP200" s="115"/>
      <c r="OQ200" s="121"/>
      <c r="OR200" s="114"/>
      <c r="OS200" s="115"/>
      <c r="OT200" s="115"/>
      <c r="OU200" s="115"/>
      <c r="OV200" s="115"/>
      <c r="OW200" s="115"/>
      <c r="OX200" s="115"/>
      <c r="OY200" s="116"/>
      <c r="OZ200" s="115"/>
      <c r="PA200" s="117"/>
      <c r="PB200" s="118"/>
      <c r="PC200" s="115"/>
      <c r="PD200" s="115"/>
      <c r="PE200" s="115"/>
      <c r="PF200" s="115"/>
      <c r="PG200" s="119"/>
      <c r="PH200" s="118"/>
      <c r="PI200" s="115"/>
      <c r="PJ200" s="115"/>
      <c r="PK200" s="115"/>
      <c r="PL200" s="115"/>
      <c r="PM200" s="119"/>
      <c r="PN200" s="118"/>
      <c r="PO200" s="115"/>
      <c r="PP200" s="115"/>
      <c r="PQ200" s="115"/>
      <c r="PR200" s="115"/>
      <c r="PS200" s="119"/>
      <c r="PT200" s="120"/>
      <c r="PU200" s="115"/>
      <c r="PV200" s="115"/>
      <c r="PW200" s="115"/>
      <c r="PX200" s="115"/>
      <c r="PY200" s="115"/>
      <c r="PZ200" s="115"/>
      <c r="QA200" s="116"/>
      <c r="QB200" s="115"/>
      <c r="QC200" s="121"/>
      <c r="QD200" s="120"/>
      <c r="QE200" s="115"/>
      <c r="QF200" s="115"/>
      <c r="QG200" s="115"/>
      <c r="QH200" s="115"/>
      <c r="QI200" s="115"/>
      <c r="QJ200" s="115"/>
      <c r="QK200" s="116"/>
      <c r="QL200" s="115"/>
      <c r="QM200" s="121"/>
      <c r="QN200" s="114"/>
      <c r="QO200" s="115"/>
      <c r="QP200" s="115"/>
      <c r="QQ200" s="115"/>
      <c r="QR200" s="115"/>
      <c r="QS200" s="115"/>
      <c r="QT200" s="114"/>
      <c r="QU200" s="115"/>
      <c r="QV200" s="115"/>
      <c r="QW200" s="115"/>
      <c r="QX200" s="115"/>
      <c r="QY200" s="115"/>
      <c r="QZ200" s="114"/>
      <c r="RA200" s="115"/>
      <c r="RB200" s="115"/>
      <c r="RC200" s="115"/>
      <c r="RD200" s="115"/>
      <c r="RE200" s="115"/>
      <c r="RF200" s="122"/>
      <c r="RG200" s="115"/>
      <c r="RH200" s="115"/>
      <c r="RI200" s="115"/>
      <c r="RJ200" s="115"/>
      <c r="RK200" s="115"/>
      <c r="RL200" s="115"/>
      <c r="RM200" s="115"/>
      <c r="RN200" s="115"/>
      <c r="RO200" s="115"/>
      <c r="RP200" s="119"/>
      <c r="RQ200" s="118"/>
      <c r="RR200" s="115"/>
      <c r="RS200" s="119"/>
      <c r="RT200" s="118"/>
      <c r="RU200" s="119"/>
      <c r="RV200" s="118"/>
      <c r="RW200" s="115"/>
      <c r="RX200" s="119"/>
      <c r="RY200" s="118"/>
      <c r="RZ200" s="115"/>
      <c r="SA200" s="117"/>
      <c r="SB200" s="118"/>
      <c r="SC200" s="115"/>
      <c r="SD200" s="115"/>
      <c r="SE200" s="115"/>
      <c r="SF200" s="115"/>
      <c r="SG200" s="115"/>
      <c r="SH200" s="115"/>
      <c r="SI200" s="115"/>
      <c r="SJ200" s="115"/>
      <c r="SK200" s="115"/>
      <c r="SL200" s="115"/>
      <c r="SM200" s="121"/>
      <c r="SN200" s="115"/>
      <c r="SO200" s="115"/>
      <c r="SP200" s="115"/>
      <c r="SQ200" s="115"/>
      <c r="SR200" s="115"/>
      <c r="SS200" s="121"/>
      <c r="ST200" s="118"/>
      <c r="SU200" s="115"/>
      <c r="SV200" s="115"/>
      <c r="SW200" s="115"/>
      <c r="SX200" s="115"/>
      <c r="SY200" s="115"/>
      <c r="SZ200" s="115"/>
      <c r="TA200" s="115"/>
      <c r="TB200" s="115"/>
      <c r="TC200" s="115"/>
      <c r="TD200" s="115"/>
      <c r="TE200" s="117"/>
      <c r="TF200" s="118"/>
      <c r="TG200" s="115"/>
      <c r="TH200" s="115"/>
      <c r="TI200" s="115"/>
      <c r="TJ200" s="115"/>
      <c r="TK200" s="115"/>
      <c r="TL200" s="117"/>
      <c r="TM200" s="118"/>
      <c r="TN200" s="115"/>
      <c r="TO200" s="115"/>
      <c r="TP200" s="115"/>
      <c r="TQ200" s="115"/>
      <c r="TR200" s="115"/>
      <c r="TS200" s="119"/>
      <c r="TT200" s="120"/>
      <c r="TU200" s="115"/>
      <c r="TV200" s="115"/>
      <c r="TW200" s="115"/>
      <c r="TX200" s="115"/>
      <c r="TY200" s="115"/>
      <c r="TZ200" s="121"/>
      <c r="UA200" s="132"/>
      <c r="UB200" s="7" t="s">
        <v>1</v>
      </c>
    </row>
    <row r="201" spans="1:548" x14ac:dyDescent="0.15">
      <c r="A201" s="183">
        <v>193</v>
      </c>
      <c r="B201" s="203" t="s">
        <v>1015</v>
      </c>
      <c r="C201" s="63"/>
      <c r="D201" s="63"/>
      <c r="E201" s="64" t="s">
        <v>518</v>
      </c>
      <c r="F201" s="65">
        <v>77</v>
      </c>
      <c r="G201" s="65" t="s">
        <v>908</v>
      </c>
      <c r="H201" s="65" t="s">
        <v>922</v>
      </c>
      <c r="I201" s="66" t="s">
        <v>521</v>
      </c>
      <c r="J201" s="67" t="s">
        <v>521</v>
      </c>
      <c r="K201" s="67" t="s">
        <v>521</v>
      </c>
      <c r="L201" s="67" t="s">
        <v>521</v>
      </c>
      <c r="M201" s="67" t="s">
        <v>521</v>
      </c>
      <c r="N201" s="67" t="s">
        <v>521</v>
      </c>
      <c r="O201" s="67" t="s">
        <v>521</v>
      </c>
      <c r="P201" s="67" t="s">
        <v>521</v>
      </c>
      <c r="Q201" s="67" t="s">
        <v>521</v>
      </c>
      <c r="R201" s="68" t="s">
        <v>521</v>
      </c>
      <c r="S201" s="69" t="s">
        <v>521</v>
      </c>
      <c r="T201" s="67" t="s">
        <v>521</v>
      </c>
      <c r="U201" s="67" t="s">
        <v>521</v>
      </c>
      <c r="V201" s="67" t="s">
        <v>521</v>
      </c>
      <c r="W201" s="67" t="s">
        <v>521</v>
      </c>
      <c r="X201" s="67" t="s">
        <v>521</v>
      </c>
      <c r="Y201" s="67" t="s">
        <v>521</v>
      </c>
      <c r="Z201" s="67" t="s">
        <v>521</v>
      </c>
      <c r="AA201" s="67" t="s">
        <v>521</v>
      </c>
      <c r="AB201" s="68" t="s">
        <v>521</v>
      </c>
      <c r="AC201" s="69" t="s">
        <v>521</v>
      </c>
      <c r="AD201" s="67" t="s">
        <v>521</v>
      </c>
      <c r="AE201" s="67" t="s">
        <v>521</v>
      </c>
      <c r="AF201" s="67" t="s">
        <v>521</v>
      </c>
      <c r="AG201" s="67" t="s">
        <v>521</v>
      </c>
      <c r="AH201" s="67" t="s">
        <v>521</v>
      </c>
      <c r="AI201" s="67" t="s">
        <v>521</v>
      </c>
      <c r="AJ201" s="67" t="s">
        <v>521</v>
      </c>
      <c r="AK201" s="67" t="s">
        <v>521</v>
      </c>
      <c r="AL201" s="68" t="s">
        <v>521</v>
      </c>
      <c r="AM201" s="69" t="s">
        <v>521</v>
      </c>
      <c r="AN201" s="67" t="s">
        <v>521</v>
      </c>
      <c r="AO201" s="67" t="s">
        <v>521</v>
      </c>
      <c r="AP201" s="67" t="s">
        <v>521</v>
      </c>
      <c r="AQ201" s="67" t="s">
        <v>521</v>
      </c>
      <c r="AR201" s="67" t="s">
        <v>521</v>
      </c>
      <c r="AS201" s="67" t="s">
        <v>521</v>
      </c>
      <c r="AT201" s="67" t="s">
        <v>521</v>
      </c>
      <c r="AU201" s="67" t="s">
        <v>521</v>
      </c>
      <c r="AV201" s="68" t="s">
        <v>521</v>
      </c>
      <c r="AW201" s="69" t="s">
        <v>521</v>
      </c>
      <c r="AX201" s="67" t="s">
        <v>521</v>
      </c>
      <c r="AY201" s="67" t="s">
        <v>521</v>
      </c>
      <c r="AZ201" s="67" t="s">
        <v>521</v>
      </c>
      <c r="BA201" s="67" t="s">
        <v>521</v>
      </c>
      <c r="BB201" s="67" t="s">
        <v>521</v>
      </c>
      <c r="BC201" s="67" t="s">
        <v>521</v>
      </c>
      <c r="BD201" s="67" t="s">
        <v>521</v>
      </c>
      <c r="BE201" s="67" t="s">
        <v>521</v>
      </c>
      <c r="BF201" s="68" t="s">
        <v>521</v>
      </c>
      <c r="BG201" s="69" t="s">
        <v>521</v>
      </c>
      <c r="BH201" s="67" t="s">
        <v>521</v>
      </c>
      <c r="BI201" s="67" t="s">
        <v>521</v>
      </c>
      <c r="BJ201" s="67" t="s">
        <v>521</v>
      </c>
      <c r="BK201" s="67" t="s">
        <v>521</v>
      </c>
      <c r="BL201" s="67" t="s">
        <v>521</v>
      </c>
      <c r="BM201" s="67" t="s">
        <v>521</v>
      </c>
      <c r="BN201" s="67" t="s">
        <v>521</v>
      </c>
      <c r="BO201" s="67" t="s">
        <v>521</v>
      </c>
      <c r="BP201" s="68" t="s">
        <v>521</v>
      </c>
      <c r="BQ201" s="70" t="s">
        <v>521</v>
      </c>
      <c r="BR201" s="67" t="s">
        <v>521</v>
      </c>
      <c r="BS201" s="67" t="s">
        <v>521</v>
      </c>
      <c r="BT201" s="67" t="s">
        <v>521</v>
      </c>
      <c r="BU201" s="67" t="s">
        <v>521</v>
      </c>
      <c r="BV201" s="67" t="s">
        <v>521</v>
      </c>
      <c r="BW201" s="67" t="s">
        <v>521</v>
      </c>
      <c r="BX201" s="67" t="s">
        <v>521</v>
      </c>
      <c r="BY201" s="67" t="s">
        <v>521</v>
      </c>
      <c r="BZ201" s="68" t="s">
        <v>521</v>
      </c>
      <c r="CA201" s="69" t="s">
        <v>521</v>
      </c>
      <c r="CB201" s="67" t="s">
        <v>521</v>
      </c>
      <c r="CC201" s="67" t="s">
        <v>521</v>
      </c>
      <c r="CD201" s="67" t="s">
        <v>521</v>
      </c>
      <c r="CE201" s="67" t="s">
        <v>521</v>
      </c>
      <c r="CF201" s="67" t="s">
        <v>521</v>
      </c>
      <c r="CG201" s="67" t="s">
        <v>521</v>
      </c>
      <c r="CH201" s="67" t="s">
        <v>521</v>
      </c>
      <c r="CI201" s="67" t="s">
        <v>521</v>
      </c>
      <c r="CJ201" s="68" t="s">
        <v>521</v>
      </c>
      <c r="CK201" s="69" t="s">
        <v>521</v>
      </c>
      <c r="CL201" s="67" t="s">
        <v>521</v>
      </c>
      <c r="CM201" s="67" t="s">
        <v>521</v>
      </c>
      <c r="CN201" s="67" t="s">
        <v>521</v>
      </c>
      <c r="CO201" s="67" t="s">
        <v>521</v>
      </c>
      <c r="CP201" s="67" t="s">
        <v>521</v>
      </c>
      <c r="CQ201" s="67" t="s">
        <v>521</v>
      </c>
      <c r="CR201" s="67" t="s">
        <v>521</v>
      </c>
      <c r="CS201" s="67" t="s">
        <v>521</v>
      </c>
      <c r="CT201" s="68" t="s">
        <v>521</v>
      </c>
      <c r="CU201" s="69" t="s">
        <v>521</v>
      </c>
      <c r="CV201" s="67" t="s">
        <v>521</v>
      </c>
      <c r="CW201" s="67" t="s">
        <v>521</v>
      </c>
      <c r="CX201" s="67" t="s">
        <v>521</v>
      </c>
      <c r="CY201" s="67" t="s">
        <v>521</v>
      </c>
      <c r="CZ201" s="67" t="s">
        <v>521</v>
      </c>
      <c r="DA201" s="67" t="s">
        <v>521</v>
      </c>
      <c r="DB201" s="67" t="s">
        <v>521</v>
      </c>
      <c r="DC201" s="67" t="s">
        <v>521</v>
      </c>
      <c r="DD201" s="68" t="s">
        <v>521</v>
      </c>
      <c r="DE201" s="69" t="s">
        <v>521</v>
      </c>
      <c r="DF201" s="71" t="s">
        <v>521</v>
      </c>
      <c r="DG201" s="67" t="s">
        <v>521</v>
      </c>
      <c r="DH201" s="67" t="s">
        <v>521</v>
      </c>
      <c r="DI201" s="67" t="s">
        <v>521</v>
      </c>
      <c r="DJ201" s="67" t="s">
        <v>521</v>
      </c>
      <c r="DK201" s="67" t="s">
        <v>521</v>
      </c>
      <c r="DL201" s="67" t="s">
        <v>521</v>
      </c>
      <c r="DM201" s="67" t="s">
        <v>521</v>
      </c>
      <c r="DN201" s="68" t="s">
        <v>521</v>
      </c>
      <c r="DO201" s="70" t="s">
        <v>521</v>
      </c>
      <c r="DP201" s="71" t="s">
        <v>521</v>
      </c>
      <c r="DQ201" s="67" t="s">
        <v>521</v>
      </c>
      <c r="DR201" s="67" t="s">
        <v>521</v>
      </c>
      <c r="DS201" s="67" t="s">
        <v>521</v>
      </c>
      <c r="DT201" s="67" t="s">
        <v>521</v>
      </c>
      <c r="DU201" s="67" t="s">
        <v>521</v>
      </c>
      <c r="DV201" s="67" t="s">
        <v>521</v>
      </c>
      <c r="DW201" s="67" t="s">
        <v>521</v>
      </c>
      <c r="DX201" s="72" t="s">
        <v>521</v>
      </c>
      <c r="DY201" s="73" t="s">
        <v>522</v>
      </c>
      <c r="DZ201" s="74">
        <v>2</v>
      </c>
      <c r="EA201" s="74">
        <v>3</v>
      </c>
      <c r="EB201" s="74">
        <v>4</v>
      </c>
      <c r="EC201" s="75">
        <v>5</v>
      </c>
      <c r="ED201" s="76" t="s">
        <v>522</v>
      </c>
      <c r="EE201" s="74">
        <f t="shared" ref="EE201:EE215" si="360">DZ201</f>
        <v>2</v>
      </c>
      <c r="EF201" s="74">
        <f t="shared" ref="EF201:EF215" si="361">DZ201*EA201</f>
        <v>6</v>
      </c>
      <c r="EG201" s="74">
        <f t="shared" ref="EG201:EG215" si="362">DZ201*EA201*EB201</f>
        <v>24</v>
      </c>
      <c r="EH201" s="77">
        <f t="shared" ref="EH201:EH215" si="363">DZ201*EA201*EB201*EC201</f>
        <v>120</v>
      </c>
      <c r="EI201" s="73">
        <v>30</v>
      </c>
      <c r="EJ201" s="74">
        <v>150</v>
      </c>
      <c r="EK201" s="74">
        <v>900</v>
      </c>
      <c r="EL201" s="74">
        <v>3000</v>
      </c>
      <c r="EM201" s="75">
        <v>15000</v>
      </c>
      <c r="EN201" s="78">
        <v>1</v>
      </c>
      <c r="EO201" s="79">
        <f t="shared" ref="EO201:EO215" si="364">(EJ201/EE201)/EI201</f>
        <v>2.5</v>
      </c>
      <c r="EP201" s="79">
        <f t="shared" ref="EP201:EP215" si="365">(EK201/EF201)/EI201</f>
        <v>5</v>
      </c>
      <c r="EQ201" s="79">
        <f t="shared" ref="EQ201:EQ215" si="366">(EL201/EG201)/EI201</f>
        <v>4.166666666666667</v>
      </c>
      <c r="ER201" s="80">
        <f t="shared" ref="ER201:ER215" si="367">(EM201/EH201)/EI201</f>
        <v>4.166666666666667</v>
      </c>
      <c r="ES201" s="128" t="s">
        <v>564</v>
      </c>
      <c r="ET201" s="82"/>
      <c r="EU201" s="83">
        <v>4</v>
      </c>
      <c r="EV201" s="73">
        <v>91</v>
      </c>
      <c r="EW201" s="74">
        <v>66</v>
      </c>
      <c r="EX201" s="74">
        <v>55</v>
      </c>
      <c r="EY201" s="74">
        <v>53</v>
      </c>
      <c r="EZ201" s="74">
        <v>32</v>
      </c>
      <c r="FA201" s="74">
        <v>35</v>
      </c>
      <c r="FB201" s="74">
        <v>91</v>
      </c>
      <c r="FC201" s="74">
        <v>71</v>
      </c>
      <c r="FD201" s="74">
        <f t="shared" ref="FD201:FD215" si="368">EX201+EZ201</f>
        <v>87</v>
      </c>
      <c r="FE201" s="84">
        <f t="shared" ref="FE201:FE215" si="369">EX201+FC201</f>
        <v>126</v>
      </c>
      <c r="FF201" s="73">
        <f>RANK(EV201,$EV$9:$EV$497,0)</f>
        <v>111</v>
      </c>
      <c r="FG201" s="74">
        <f>RANK(EW201,$EW$9:$EW$497,0)</f>
        <v>96</v>
      </c>
      <c r="FH201" s="74">
        <f>RANK(EX201,$EX$9:$EX$497,0)</f>
        <v>130</v>
      </c>
      <c r="FI201" s="74">
        <f>RANK(EY201,$EY$9:$EY$497,0)</f>
        <v>116</v>
      </c>
      <c r="FJ201" s="74">
        <f>RANK(EZ201,$EZ$9:$EZ$497,0)</f>
        <v>119</v>
      </c>
      <c r="FK201" s="74">
        <f>RANK(FA201,$FA$9:$FA$497,0)</f>
        <v>79</v>
      </c>
      <c r="FL201" s="74">
        <f>RANK(FB201,$FB$9:$FB$497,0)</f>
        <v>29</v>
      </c>
      <c r="FM201" s="74">
        <f>RANK(FC201,$FC$9:$FC$497,0)</f>
        <v>95</v>
      </c>
      <c r="FN201" s="74">
        <f>RANK(FD201,$FD$9:$FD$497,0)</f>
        <v>137</v>
      </c>
      <c r="FO201" s="84">
        <f>RANK(FE201,$FE$9:$FE$497,0)</f>
        <v>95</v>
      </c>
      <c r="FP201" s="73">
        <f>COUNTIFS($EV$9:$EV$497,"&gt;"&amp;EV201,$ES$9:$ES$497,ES201)+1</f>
        <v>24</v>
      </c>
      <c r="FQ201" s="74">
        <f>COUNTIFS($EW$9:$EW$497,"&gt;"&amp;EW201,$ES$9:$ES$497,ES201)+1</f>
        <v>17</v>
      </c>
      <c r="FR201" s="74">
        <f>COUNTIFS($EX$9:$EX$497,"&gt;"&amp;EX201,$ES$9:$ES$497,ES201)+1</f>
        <v>44</v>
      </c>
      <c r="FS201" s="74">
        <f>COUNTIFS($EY$9:$EY$497,"&gt;"&amp;EY201,$ES$9:$ES$497,ES201)+1</f>
        <v>30</v>
      </c>
      <c r="FT201" s="74">
        <f>COUNTIFS($EZ$9:$EZ$497,"&gt;"&amp;EZ201,$ES$9:$ES$497,ES201)+1</f>
        <v>11</v>
      </c>
      <c r="FU201" s="74">
        <f>COUNTIFS($FA$9:$FA$497,"&gt;"&amp;FA201,$ES$9:$ES$497,ES201)+1</f>
        <v>4</v>
      </c>
      <c r="FV201" s="74">
        <f>COUNTIFS($FB$9:$FB$497,"&gt;"&amp;FB201,$ES$9:$ES$497,ES201)+1</f>
        <v>23</v>
      </c>
      <c r="FW201" s="74">
        <f>COUNTIFS($FC$9:$FC$497,"&gt;"&amp;FC201,$ES$9:$ES$497,ES201)+1</f>
        <v>44</v>
      </c>
      <c r="FX201" s="74">
        <f>COUNTIFS($FD$9:$FD$497,"&gt;"&amp;FD201,$ES$9:$ES$497,ES201)+1</f>
        <v>37</v>
      </c>
      <c r="FY201" s="84">
        <f>COUNTIFS($FE$9:$FE$497,"&gt;"&amp;FE201,$ES$9:$ES$497,ES201)+1</f>
        <v>45</v>
      </c>
      <c r="FZ201" s="85">
        <f t="shared" ref="FZ201:FZ215" si="370">ROUND(EV201/$F201,2)</f>
        <v>1.18</v>
      </c>
      <c r="GA201" s="86">
        <f t="shared" ref="GA201:GA215" si="371">ROUND(EW201/$F201,2)</f>
        <v>0.86</v>
      </c>
      <c r="GB201" s="86">
        <f t="shared" ref="GB201:GB215" si="372">ROUND(EX201/$F201,2)</f>
        <v>0.71</v>
      </c>
      <c r="GC201" s="86">
        <f t="shared" ref="GC201:GC215" si="373">ROUND(EY201/$F201,2)</f>
        <v>0.69</v>
      </c>
      <c r="GD201" s="86">
        <f t="shared" ref="GD201:GD215" si="374">ROUND(EZ201/$F201,2)</f>
        <v>0.42</v>
      </c>
      <c r="GE201" s="86">
        <f t="shared" ref="GE201:GE215" si="375">ROUND(FA201/$F201,2)</f>
        <v>0.45</v>
      </c>
      <c r="GF201" s="86">
        <f t="shared" ref="GF201:GF215" si="376">ROUND(FB201/$F201,2)</f>
        <v>1.18</v>
      </c>
      <c r="GG201" s="86">
        <f t="shared" ref="GG201:GG215" si="377">ROUND(FC201/$F201,2)</f>
        <v>0.92</v>
      </c>
      <c r="GH201" s="86">
        <f t="shared" ref="GH201:GH215" si="378">ROUND(FD201/$F201,2)</f>
        <v>1.1299999999999999</v>
      </c>
      <c r="GI201" s="87">
        <f t="shared" ref="GI201:GI215" si="379">ROUND(FE201/$F201,2)</f>
        <v>1.64</v>
      </c>
      <c r="GJ201" s="85">
        <f>ROUND(((FZ201-AVERAGE(FZ$9:FZ$497))/STDEVP(FZ$9:FZ$497)*10+50),2)</f>
        <v>58.31</v>
      </c>
      <c r="GK201" s="86">
        <f>ROUND(((GA201-AVERAGE(GA$9:GA$497))/STDEVP(GA$9:GA$497)*10+50),2)</f>
        <v>55.07</v>
      </c>
      <c r="GL201" s="86">
        <f>ROUND(((GB201-AVERAGE(GB$9:GB$497))/STDEVP(GB$9:GB$497)*10+50),2)</f>
        <v>54.78</v>
      </c>
      <c r="GM201" s="86">
        <f>ROUND(((GC201-AVERAGE(GC$9:GC$497))/STDEVP(GC$9:GC$497)*10+50),2)</f>
        <v>58.22</v>
      </c>
      <c r="GN201" s="86">
        <f>ROUND(((GD201-AVERAGE(GD$9:GD$497))/STDEVP(GD$9:GD$497)*10+50),2)</f>
        <v>50.95</v>
      </c>
      <c r="GO201" s="86">
        <f>ROUND(((GE201-AVERAGE(GE$9:GE$497))/STDEVP(GE$9:GE$497)*10+50),2)</f>
        <v>53.69</v>
      </c>
      <c r="GP201" s="86">
        <f>ROUND(((GF201-AVERAGE(GF$9:GF$497))/STDEVP(GF$9:GF$497)*10+50),2)</f>
        <v>67.16</v>
      </c>
      <c r="GQ201" s="86">
        <f>ROUND(((GG201-AVERAGE(GG$9:GG$497))/STDEVP(GG$9:GG$497)*10+50),2)</f>
        <v>59.04</v>
      </c>
      <c r="GR201" s="86">
        <f>ROUND(((GH201-AVERAGE(GH$9:GH$497))/STDEVP(GH$9:GH$497)*10+50),2)</f>
        <v>55.66</v>
      </c>
      <c r="GS201" s="87">
        <f>ROUND(((GI201-AVERAGE(GI$9:GI$497))/STDEVP(GI$9:GI$497)*10+50),2)</f>
        <v>58.95</v>
      </c>
      <c r="GT201" s="73">
        <f>RANK(GJ201,$GJ$9:$GJ$497,0)</f>
        <v>94</v>
      </c>
      <c r="GU201" s="74">
        <f>RANK(GK201,$GK$9:$GK$497,0)</f>
        <v>130</v>
      </c>
      <c r="GV201" s="74">
        <f>RANK(GL201,$GL$9:$GL$497,0)</f>
        <v>126</v>
      </c>
      <c r="GW201" s="74">
        <f>RANK(GM201,$GM$9:$GM$497,0)</f>
        <v>62</v>
      </c>
      <c r="GX201" s="74">
        <f>RANK(GN201,$GN$9:$GN$497,0)</f>
        <v>118</v>
      </c>
      <c r="GY201" s="74">
        <f>RANK(GO201,$GO$9:$GO$497,0)</f>
        <v>89</v>
      </c>
      <c r="GZ201" s="74">
        <f>RANK(GP201,$GP$9:$GP$497,0)</f>
        <v>21</v>
      </c>
      <c r="HA201" s="74">
        <f>RANK(GQ201,$GQ$9:$GQ$497,0)</f>
        <v>81</v>
      </c>
      <c r="HB201" s="74">
        <f>RANK(GR201,$GR$9:$GR$497,0)</f>
        <v>98</v>
      </c>
      <c r="HC201" s="84">
        <f>RANK(GS201,$GS$9:$GS$497,0)</f>
        <v>77</v>
      </c>
      <c r="HD201" s="85">
        <f>ROUND(AVERAGEIF($ES$9:$ES$497,$ES201,$FZ$9:$FZ$497),2)</f>
        <v>0.92</v>
      </c>
      <c r="HE201" s="86">
        <f>ROUND(AVERAGEIF($ES$9:$ES$497,$ES201,$GA$9:$GA$497),2)</f>
        <v>0.65</v>
      </c>
      <c r="HF201" s="86">
        <f>ROUND(AVERAGEIF($ES$9:$ES$497,$ES201,$GB$9:$GB$497),2)</f>
        <v>0.69</v>
      </c>
      <c r="HG201" s="86">
        <f>ROUND(AVERAGEIF($ES$9:$ES$497,$ES201,$GC$9:$GC$497),2)</f>
        <v>0.54</v>
      </c>
      <c r="HH201" s="86">
        <f>ROUND(AVERAGEIF($ES$9:$ES$497,$ES201,$GD$9:$GD$497),2)</f>
        <v>0.32</v>
      </c>
      <c r="HI201" s="86">
        <f>ROUND(AVERAGEIF($ES$9:$ES$497,$ES201,$GE$9:$GE$497),2)</f>
        <v>0.33</v>
      </c>
      <c r="HJ201" s="86">
        <f>ROUND(AVERAGEIF($ES$9:$ES$497,$ES201,$GF$9:$GF$497),2)</f>
        <v>0.98</v>
      </c>
      <c r="HK201" s="86">
        <f>ROUND(AVERAGEIF($ES$9:$ES$497,$ES201,$GG$9:$GG$497),2)</f>
        <v>0.86</v>
      </c>
      <c r="HL201" s="86">
        <f>ROUND(AVERAGEIF($ES$9:$ES$497,$ES201,$GH$9:$GH$497),2)</f>
        <v>1.01</v>
      </c>
      <c r="HM201" s="87">
        <f>ROUND(AVERAGEIF($ES$9:$ES$497,$ES201,$GI$9:$GI$497),2)</f>
        <v>1.55</v>
      </c>
      <c r="HN201" s="88">
        <f t="shared" ref="HN201:HN215" si="380">FZ201-HD201</f>
        <v>0.2599999999999999</v>
      </c>
      <c r="HO201" s="89">
        <f t="shared" ref="HO201:HO215" si="381">GA201-HE201</f>
        <v>0.20999999999999996</v>
      </c>
      <c r="HP201" s="89">
        <f t="shared" ref="HP201:HP215" si="382">GB201-HF201</f>
        <v>2.0000000000000018E-2</v>
      </c>
      <c r="HQ201" s="89">
        <f t="shared" ref="HQ201:HQ215" si="383">GC201-HG201</f>
        <v>0.14999999999999991</v>
      </c>
      <c r="HR201" s="89">
        <f t="shared" ref="HR201:HR215" si="384">GD201-HH201</f>
        <v>9.9999999999999978E-2</v>
      </c>
      <c r="HS201" s="89">
        <f t="shared" ref="HS201:HS215" si="385">GE201-HI201</f>
        <v>0.12</v>
      </c>
      <c r="HT201" s="89">
        <f t="shared" ref="HT201:HT215" si="386">GF201-HJ201</f>
        <v>0.19999999999999996</v>
      </c>
      <c r="HU201" s="89">
        <f t="shared" ref="HU201:HU215" si="387">GG201-HK201</f>
        <v>6.0000000000000053E-2</v>
      </c>
      <c r="HV201" s="89">
        <f t="shared" ref="HV201:HV215" si="388">GH201-HL201</f>
        <v>0.11999999999999988</v>
      </c>
      <c r="HW201" s="90">
        <f t="shared" ref="HW201:HW215" si="389">GI201-HM201</f>
        <v>8.9999999999999858E-2</v>
      </c>
      <c r="HX201" s="73">
        <f>COUNTIFS($FZ$9:$FZ$497,"&gt;"&amp;FZ201,$ES$9:$ES$497,$ES201)+1</f>
        <v>14</v>
      </c>
      <c r="HY201" s="74">
        <f>COUNTIFS($GA$9:$GA$497,"&gt;"&amp;GA201,$ES$9:$ES$497,$ES201)+1</f>
        <v>13</v>
      </c>
      <c r="HZ201" s="74">
        <f>COUNTIFS($GB$9:$GB$497,"&gt;"&amp;GB201,$ES$9:$ES$497,$ES201)+1</f>
        <v>37</v>
      </c>
      <c r="IA201" s="74">
        <f>COUNTIFS($GC$9:$GC$497,"&gt;"&amp;GC201,$ES$9:$ES$497,$ES201)+1</f>
        <v>16</v>
      </c>
      <c r="IB201" s="74">
        <f>COUNTIFS($GD$9:$GD$497,"&gt;"&amp;GD201,$ES$9:$ES$497,$ES201)+1</f>
        <v>8</v>
      </c>
      <c r="IC201" s="74">
        <f>COUNTIFS($GE$9:$GE$497,"&gt;"&amp;GE201,$ES$9:$ES$497,$ES201)+1</f>
        <v>10</v>
      </c>
      <c r="ID201" s="74">
        <f>COUNTIFS($GF$9:$GF$497,"&gt;"&amp;GF201,$ES$9:$ES$497,$ES201)+1</f>
        <v>19</v>
      </c>
      <c r="IE201" s="74">
        <f>COUNTIFS($GG$9:$GG$497,"&gt;"&amp;GG201,$ES$9:$ES$497,$ES201)+1</f>
        <v>39</v>
      </c>
      <c r="IF201" s="74">
        <f>COUNTIFS($GH$9:$GH$497,"&gt;"&amp;GH201,$ES$9:$ES$497,$ES201)+1</f>
        <v>22</v>
      </c>
      <c r="IG201" s="84">
        <f>COUNTIFS($GI$9:$GI$497,"&gt;"&amp;GI201,$ES$9:$ES$497,$ES201)+1</f>
        <v>37</v>
      </c>
      <c r="IH201" s="91"/>
      <c r="II201" s="79"/>
      <c r="IJ201" s="79">
        <v>0.1</v>
      </c>
      <c r="IK201" s="79"/>
      <c r="IL201" s="79"/>
      <c r="IM201" s="92"/>
      <c r="IN201" s="93"/>
      <c r="IO201" s="94"/>
      <c r="IP201" s="95"/>
      <c r="IQ201" s="79"/>
      <c r="IR201" s="79"/>
      <c r="IS201" s="79"/>
      <c r="IT201" s="79"/>
      <c r="IU201" s="79"/>
      <c r="IV201" s="79"/>
      <c r="IW201" s="96"/>
      <c r="IX201" s="93">
        <v>0.1</v>
      </c>
      <c r="IY201" s="79"/>
      <c r="IZ201" s="79"/>
      <c r="JA201" s="79"/>
      <c r="JB201" s="79"/>
      <c r="JC201" s="79"/>
      <c r="JD201" s="79"/>
      <c r="JE201" s="97"/>
      <c r="JF201" s="95"/>
      <c r="JG201" s="79"/>
      <c r="JH201" s="79"/>
      <c r="JI201" s="79"/>
      <c r="JJ201" s="79"/>
      <c r="JK201" s="79"/>
      <c r="JL201" s="79"/>
      <c r="JM201" s="96"/>
      <c r="JN201" s="93"/>
      <c r="JO201" s="79"/>
      <c r="JP201" s="79"/>
      <c r="JQ201" s="79"/>
      <c r="JR201" s="79"/>
      <c r="JS201" s="79"/>
      <c r="JT201" s="79"/>
      <c r="JU201" s="79"/>
      <c r="JV201" s="79"/>
      <c r="JW201" s="79"/>
      <c r="JX201" s="79"/>
      <c r="JY201" s="79"/>
      <c r="JZ201" s="97"/>
      <c r="KA201" s="93"/>
      <c r="KB201" s="79"/>
      <c r="KC201" s="79"/>
      <c r="KD201" s="79"/>
      <c r="KE201" s="97"/>
      <c r="KF201" s="95"/>
      <c r="KG201" s="79"/>
      <c r="KH201" s="79"/>
      <c r="KI201" s="79"/>
      <c r="KJ201" s="79"/>
      <c r="KK201" s="98"/>
      <c r="KL201" s="79"/>
      <c r="KM201" s="79"/>
      <c r="KN201" s="79"/>
      <c r="KO201" s="79"/>
      <c r="KP201" s="79"/>
      <c r="KQ201" s="79"/>
      <c r="KR201" s="79"/>
      <c r="KS201" s="96"/>
      <c r="KT201" s="96"/>
      <c r="KU201" s="96"/>
      <c r="KV201" s="96"/>
      <c r="KW201" s="93"/>
      <c r="KX201" s="79"/>
      <c r="KY201" s="79"/>
      <c r="KZ201" s="79"/>
      <c r="LA201" s="79"/>
      <c r="LB201" s="79"/>
      <c r="LC201" s="96"/>
      <c r="LD201" s="93"/>
      <c r="LE201" s="94"/>
      <c r="LF201" s="99"/>
      <c r="LG201" s="75"/>
      <c r="LH201" s="93"/>
      <c r="LI201" s="79"/>
      <c r="LJ201" s="74"/>
      <c r="LK201" s="74"/>
      <c r="LL201" s="74"/>
      <c r="LM201" s="100"/>
      <c r="LN201" s="95"/>
      <c r="LO201" s="79"/>
      <c r="LP201" s="79"/>
      <c r="LQ201" s="79"/>
      <c r="LR201" s="96"/>
      <c r="LS201" s="93"/>
      <c r="LT201" s="79"/>
      <c r="LU201" s="79"/>
      <c r="LV201" s="79"/>
      <c r="LW201" s="79"/>
      <c r="LX201" s="79">
        <v>0.1</v>
      </c>
      <c r="LY201" s="79"/>
      <c r="LZ201" s="79"/>
      <c r="MA201" s="97"/>
      <c r="MB201" s="95"/>
      <c r="MC201" s="79"/>
      <c r="MD201" s="79"/>
      <c r="ME201" s="79"/>
      <c r="MF201" s="79"/>
      <c r="MG201" s="79"/>
      <c r="MH201" s="79"/>
      <c r="MI201" s="79"/>
      <c r="MJ201" s="79"/>
      <c r="MK201" s="79"/>
      <c r="ML201" s="79"/>
      <c r="MM201" s="79"/>
      <c r="MN201" s="98"/>
      <c r="MO201" s="98"/>
      <c r="MP201" s="96"/>
      <c r="MQ201" s="93"/>
      <c r="MR201" s="79"/>
      <c r="MS201" s="79"/>
      <c r="MT201" s="79"/>
      <c r="MU201" s="79"/>
      <c r="MV201" s="98"/>
      <c r="MW201" s="79">
        <v>0.1</v>
      </c>
      <c r="MX201" s="79"/>
      <c r="MY201" s="79"/>
      <c r="MZ201" s="79"/>
      <c r="NA201" s="79"/>
      <c r="NB201" s="79"/>
      <c r="NC201" s="79"/>
      <c r="ND201" s="96"/>
      <c r="NE201" s="96"/>
      <c r="NF201" s="96"/>
      <c r="NG201" s="96"/>
      <c r="NH201" s="93"/>
      <c r="NI201" s="79"/>
      <c r="NJ201" s="79"/>
      <c r="NK201" s="79"/>
      <c r="NL201" s="79"/>
      <c r="NM201" s="79"/>
      <c r="NN201" s="94"/>
      <c r="NO201" s="93"/>
      <c r="NP201" s="80"/>
      <c r="NQ201" s="124" t="s">
        <v>1015</v>
      </c>
      <c r="NR201" s="102" t="s">
        <v>1016</v>
      </c>
      <c r="NS201" s="102"/>
      <c r="NT201" s="102"/>
      <c r="NU201" s="102"/>
      <c r="NV201" s="104"/>
      <c r="NW201" s="102"/>
      <c r="NX201" s="133" t="s">
        <v>1017</v>
      </c>
      <c r="NY201" s="129" t="s">
        <v>926</v>
      </c>
      <c r="NZ201" s="133" t="s">
        <v>1017</v>
      </c>
      <c r="OA201" s="134"/>
      <c r="OB201" s="134"/>
      <c r="OC201" s="134"/>
      <c r="OD201" s="108">
        <f t="shared" ref="OD201:OD215" si="390">EH201</f>
        <v>120</v>
      </c>
      <c r="OE201" s="109">
        <v>3</v>
      </c>
      <c r="OF201" s="110">
        <f t="shared" ref="OF201:OF215" si="391">IF(ISERROR(ROUND(MAX(EI201/1,EJ201/EE201,EK201/EF201,EL201/EG201,EM201/EH201),0)),"0",ROUND(MAX(EI201/1,EJ201/EE201,EK201/EF201,EL201/EG201,EM201/EH201),0))</f>
        <v>150</v>
      </c>
      <c r="OG201" s="109">
        <v>5</v>
      </c>
      <c r="OH201" s="111">
        <f>ROUND(AVERAGEIF($ES$9:$ES$497,$ES201,EV$9:EV$497),0)</f>
        <v>67</v>
      </c>
      <c r="OI201" s="112">
        <f>ROUND(AVERAGEIF($ES$9:$ES$497,$ES201,EW$9:EW$497),0)</f>
        <v>45</v>
      </c>
      <c r="OJ201" s="112">
        <f>ROUND(AVERAGEIF($ES$9:$ES$497,$ES201,EX$9:EX$497),0)</f>
        <v>51</v>
      </c>
      <c r="OK201" s="112">
        <f>ROUND(AVERAGEIF($ES$9:$ES$497,$ES201,EY$9:EY$497),0)</f>
        <v>39</v>
      </c>
      <c r="OL201" s="112">
        <f>ROUND(AVERAGEIF($ES$9:$ES$497,$ES201,EZ$9:EZ$497),0)</f>
        <v>21</v>
      </c>
      <c r="OM201" s="112">
        <f>ROUND(AVERAGEIF($ES$9:$ES$497,$ES201,FA$9:FA$497),0)</f>
        <v>21</v>
      </c>
      <c r="ON201" s="112">
        <f>ROUND(AVERAGEIF($ES$9:$ES$497,$ES201,FB$9:FB$497),0)</f>
        <v>68</v>
      </c>
      <c r="OO201" s="112">
        <f>ROUND(AVERAGEIF($ES$9:$ES$497,$ES201,FC$9:FC$497),0)</f>
        <v>64</v>
      </c>
      <c r="OP201" s="112">
        <f>ROUND(AVERAGEIF($ES$9:$ES$497,$ES201,FD$9:FD$497),0)</f>
        <v>72</v>
      </c>
      <c r="OQ201" s="113">
        <f>ROUND(AVERAGEIF($ES$9:$ES$497,$ES201,FE$9:FE$497),0)</f>
        <v>115</v>
      </c>
      <c r="OR201" s="114">
        <f>ROUND(EV201/MAX(EV$9:EV$497)*100,0)</f>
        <v>51</v>
      </c>
      <c r="OS201" s="115">
        <f>ROUND(EW201/MAX(EW$9:EW$497)*100,0)</f>
        <v>52</v>
      </c>
      <c r="OT201" s="115">
        <f>ROUND(EX201/MAX(EX$9:EX$497)*100,0)</f>
        <v>46</v>
      </c>
      <c r="OU201" s="115">
        <f>ROUND(EY201/MAX(EY$9:EY$497)*100,0)</f>
        <v>36</v>
      </c>
      <c r="OV201" s="115">
        <f>ROUND(EZ201/MAX(EZ$9:EZ$497)*100,0)</f>
        <v>26</v>
      </c>
      <c r="OW201" s="115">
        <f>ROUND(FA201/MAX(FA$9:FA$497)*100,0)</f>
        <v>31</v>
      </c>
      <c r="OX201" s="115">
        <f>ROUND(FB201/MAX(FB$9:FB$497)*100,0)</f>
        <v>68</v>
      </c>
      <c r="OY201" s="116">
        <f>ROUND(FC201/MAX(FC$9:FC$497)*100,0)</f>
        <v>49</v>
      </c>
      <c r="OZ201" s="115">
        <f>ROUND(FD201/MAX(FD$9:FD$497)*100,0)</f>
        <v>59</v>
      </c>
      <c r="PA201" s="117">
        <f>ROUND(FE201/MAX(FE$9:FE$497)*100,0)</f>
        <v>51</v>
      </c>
      <c r="PB201" s="118">
        <f t="shared" ref="PB201:PB215" si="392">OT201*3 + (OR201+OS201+OX201)*2 + (OU201+OY201)</f>
        <v>565</v>
      </c>
      <c r="PC201" s="115">
        <f t="shared" ref="PC201:PC215" si="393">OV201*3 + (OR201+OS201+OX201)*2 + (OU201+OY201)</f>
        <v>505</v>
      </c>
      <c r="PD201" s="115">
        <f t="shared" ref="PD201:PD215" si="394">(OT201+OV201)*3 + (OR201+OS201+OX201)*2 + (OU201+OY201)</f>
        <v>643</v>
      </c>
      <c r="PE201" s="115">
        <f t="shared" ref="PE201:PE215" si="395">(OT201+OY201)*3 + (OR201+OS201+OX201)*2 + (OU201)</f>
        <v>663</v>
      </c>
      <c r="PF201" s="115">
        <f t="shared" ref="PF201:PF215" si="396">(OR201+OU201)*3 + (OS201+OW201)*2 + OX201</f>
        <v>495</v>
      </c>
      <c r="PG201" s="119">
        <f t="shared" ref="PG201:PG215" si="397">OW201*3 + (OR201+OS201+OU201)*2 + OX201</f>
        <v>439</v>
      </c>
      <c r="PH201" s="118">
        <f>ROUND(PB201/MAX(PB$9:PB$497)*100,0)</f>
        <v>67</v>
      </c>
      <c r="PI201" s="115">
        <f>ROUND(PC201/MAX(PC$9:PC$497)*100,0)</f>
        <v>60</v>
      </c>
      <c r="PJ201" s="115">
        <f>ROUND(PD201/MAX(PD$9:PD$497)*100,0)</f>
        <v>68</v>
      </c>
      <c r="PK201" s="115">
        <f>ROUND(PE201/MAX(PE$9:PE$497)*100,0)</f>
        <v>66</v>
      </c>
      <c r="PL201" s="115">
        <f>ROUND(PF201/MAX(PF$9:PF$497)*100,0)</f>
        <v>70</v>
      </c>
      <c r="PM201" s="119">
        <f>ROUND(PG201/MAX(PG$9:PG$497)*100,0)</f>
        <v>64</v>
      </c>
      <c r="PN201" s="118">
        <f>RANK(PH201,PH$9:PH$497,0)</f>
        <v>67</v>
      </c>
      <c r="PO201" s="115">
        <f>RANK(PI201,PI$9:PI$497,0)</f>
        <v>66</v>
      </c>
      <c r="PP201" s="115">
        <f>RANK(PJ201,PJ$9:PJ$497,0)</f>
        <v>79</v>
      </c>
      <c r="PQ201" s="115">
        <f>RANK(PK201,PK$9:PK$497,0)</f>
        <v>64</v>
      </c>
      <c r="PR201" s="115">
        <f>RANK(PL201,PL$9:PL$497,0)</f>
        <v>76</v>
      </c>
      <c r="PS201" s="119">
        <f>RANK(PM201,PM$9:PM$497,0)</f>
        <v>80</v>
      </c>
      <c r="PT201" s="120">
        <f>ROUND(FZ201/MAX(FZ$9:FZ$497)*100,0)</f>
        <v>64</v>
      </c>
      <c r="PU201" s="115">
        <f>ROUND(GA201/MAX(GA$9:GA$497)*100,0)</f>
        <v>48</v>
      </c>
      <c r="PV201" s="115">
        <f>ROUND(GB201/MAX(GB$9:GB$497)*100,0)</f>
        <v>52</v>
      </c>
      <c r="PW201" s="115">
        <f>ROUND(GC201/MAX(GC$9:GC$497)*100,0)</f>
        <v>55</v>
      </c>
      <c r="PX201" s="115">
        <f>ROUND(GD201/MAX(GD$9:GD$497)*100,0)</f>
        <v>23</v>
      </c>
      <c r="PY201" s="115">
        <f>ROUND(GE201/MAX(GE$9:GE$497)*100,0)</f>
        <v>27</v>
      </c>
      <c r="PZ201" s="115">
        <f>ROUND(GF201/MAX(GF$9:GF$497)*100,0)</f>
        <v>55</v>
      </c>
      <c r="QA201" s="116">
        <f>ROUND(GG201/MAX(GG$9:GG$497)*100,0)</f>
        <v>50</v>
      </c>
      <c r="QB201" s="115">
        <f>ROUND(GH201/MAX(GH$9:GH$497)*100,0)</f>
        <v>50</v>
      </c>
      <c r="QC201" s="121">
        <f>ROUND(GI201/MAX(GI$9:GI$497)*100,0)</f>
        <v>52</v>
      </c>
      <c r="QD201" s="120">
        <f>ROUND(AVERAGEIF($ES$9:$ES$497,$ES201,PT$9:PT$497),0)</f>
        <v>50</v>
      </c>
      <c r="QE201" s="120">
        <f>ROUND(AVERAGEIF($ES$9:$ES$497,$ES201,PU$9:PU$497),0)</f>
        <v>37</v>
      </c>
      <c r="QF201" s="120">
        <f>ROUND(AVERAGEIF($ES$9:$ES$497,$ES201,PV$9:PV$497),0)</f>
        <v>50</v>
      </c>
      <c r="QG201" s="120">
        <f>ROUND(AVERAGEIF($ES$9:$ES$497,$ES201,PW$9:PW$497),0)</f>
        <v>43</v>
      </c>
      <c r="QH201" s="120">
        <f>ROUND(AVERAGEIF($ES$9:$ES$497,$ES201,PX$9:PX$497),0)</f>
        <v>18</v>
      </c>
      <c r="QI201" s="120">
        <f>ROUND(AVERAGEIF($ES$9:$ES$497,$ES201,PY$9:PY$497),0)</f>
        <v>20</v>
      </c>
      <c r="QJ201" s="120">
        <f>ROUND(AVERAGEIF($ES$9:$ES$497,$ES201,PZ$9:PZ$497),0)</f>
        <v>46</v>
      </c>
      <c r="QK201" s="120">
        <f>ROUND(AVERAGEIF($ES$9:$ES$497,$ES201,QA$9:QA$497),0)</f>
        <v>47</v>
      </c>
      <c r="QL201" s="120">
        <f>ROUND(AVERAGEIF($ES$9:$ES$497,$ES201,QB$9:QB$497),0)</f>
        <v>45</v>
      </c>
      <c r="QM201" s="120">
        <f>ROUND(AVERAGEIF($ES$9:$ES$497,$ES201,QC$9:QC$497),0)</f>
        <v>49</v>
      </c>
      <c r="QN201" s="114">
        <f t="shared" ref="QN201:QN215" si="398">PV201*4 + (PT201+PU201+PZ201)*2 + (PW201+QA201)</f>
        <v>647</v>
      </c>
      <c r="QO201" s="115">
        <f t="shared" ref="QO201:QO215" si="399">PX201*4 + (PT201+PU201+PZ201)*2 + (PW201+QA201)</f>
        <v>531</v>
      </c>
      <c r="QP201" s="115">
        <f t="shared" ref="QP201:QP215" si="400">(PV201+PX201)*4 + (PT201+PU201+PZ201)*2 + (PW201+QA201)</f>
        <v>739</v>
      </c>
      <c r="QQ201" s="115">
        <f t="shared" ref="QQ201:QQ215" si="401">(PV201+QA201)*4 + (PT201+PU201+PZ201)*2 + (PW201)</f>
        <v>797</v>
      </c>
      <c r="QR201" s="115">
        <f t="shared" ref="QR201:QR215" si="402">(PT201+PW201)*4 + (PU201+PY201)*2 + PZ201</f>
        <v>681</v>
      </c>
      <c r="QS201" s="119">
        <f t="shared" ref="QS201:QS215" si="403">PY201*4 + (PT201+PU201+PW201)*2 + PZ201</f>
        <v>497</v>
      </c>
      <c r="QT201" s="114">
        <f>ROUND((QN201-MIN(QN$9:QN$497))/(MAX(QN$9:QN$497)-MIN(QN$9:QN$497))*100,0)</f>
        <v>65</v>
      </c>
      <c r="QU201" s="115">
        <f>ROUND((QO201-MIN(QO$9:QO$497))/(MAX(QO$9:QO$497)-MIN(QO$9:QO$497))*100,0)</f>
        <v>46</v>
      </c>
      <c r="QV201" s="115">
        <f>ROUND((QP201-MIN(QP$9:QP$497))/(MAX(QP$9:QP$497)-MIN(QP$9:QP$497))*100,0)</f>
        <v>57</v>
      </c>
      <c r="QW201" s="115">
        <f>ROUND((QQ201-MIN(QQ$9:QQ$497))/(MAX(QQ$9:QQ$497)-MIN(QQ$9:QQ$497))*100,0)</f>
        <v>64</v>
      </c>
      <c r="QX201" s="115">
        <f>ROUND((QR201-MIN(QR$9:QR$497))/(MAX(QR$9:QR$497)-MIN(QR$9:QR$497))*100,0)</f>
        <v>76</v>
      </c>
      <c r="QY201" s="115">
        <f>ROUND((QS201-MIN(QS$9:QS$497))/(MAX(QS$9:QS$497)-MIN(QS$9:QS$497))*100,0)</f>
        <v>64</v>
      </c>
      <c r="QZ201" s="114">
        <f>RANK(QN201,QN$9:QN$497,0)</f>
        <v>30</v>
      </c>
      <c r="RA201" s="115">
        <f>RANK(QO201,QO$9:QO$497,0)</f>
        <v>59</v>
      </c>
      <c r="RB201" s="115">
        <f>RANK(QP201,QP$9:QP$497,0)</f>
        <v>31</v>
      </c>
      <c r="RC201" s="115">
        <f>RANK(QQ201,QQ$9:QQ$497,0)</f>
        <v>36</v>
      </c>
      <c r="RD201" s="115">
        <f>RANK(QR201,QR$9:QR$497,0)</f>
        <v>45</v>
      </c>
      <c r="RE201" s="115">
        <f>RANK(QS201,QS$9:QS$497,0)</f>
        <v>42</v>
      </c>
      <c r="RF201" s="122"/>
      <c r="RG201" s="115">
        <f>($RH$3*(IH201+IJ201)*100*100/MAX(EX$9:EX$497)*$RO$3) +($RH$3*(II201+IJ201)*100*100/MAX(EX$9:EX$497)*$RO$4) + ($RH$3*IK201*100*100/MAX(EX$9:EX$497)*0.098)</f>
        <v>41.75</v>
      </c>
      <c r="RH201" s="115">
        <f>($RH$4*IL201*100*100/MAX(EZ$9:EZ$497))*$RQ$3</f>
        <v>0</v>
      </c>
      <c r="RI201" s="115">
        <f>($RH$3*IM201*100*100/MAX(EY$9:EY$497))*$RQ$4</f>
        <v>0</v>
      </c>
      <c r="RJ201" s="115">
        <f>($RH$3*IN201*100*100/MAX(EX$9:EX$497))</f>
        <v>0</v>
      </c>
      <c r="RK201" s="115">
        <f>($RH$4*IO201*100*100/MAX(EZ$9:EZ$497))*$RQ$3</f>
        <v>0</v>
      </c>
      <c r="RL201" s="115">
        <f>(($RL$4*IP201*100*((100/MAX(EX$9:EX$497)+100/MAX(EZ$9:EZ$497))/2))+($RL$4*IQ201*100*((100/MAX(EX$9:EX$497)+100/MAX(EZ$9:EZ$497))/2))+($RL$4*IR201*100*((100/MAX(EX$9:EX$497)+100/MAX(EZ$9:EZ$497))/2))+($RL$4*IS201*100*((100/MAX(EX$9:EX$497)+100/MAX(EZ$9:EZ$497))/2))+($RL$4*IT201*100*((100/MAX(EX$9:EX$497)+100/MAX(EZ$9:EZ$497))/2))+($RL$4*IU201*100*((100/MAX(EX$9:EX$497)+100/MAX(EZ$9:EZ$497))/2))+($RL$4*IV201*100*((100/MAX(EX$9:EX$497)+100/MAX(EZ$9:EZ$497))/2))+($RL$4*IW201*100*((100/MAX(EX$9:EX$497)+100/MAX(EZ$9:EZ$497))/2)))*$RS$3</f>
        <v>0</v>
      </c>
      <c r="RM201" s="115">
        <f>(($RH$3*IX201*100*100/MAX(EX$9:EX$497))+($RH$3*IY201*100*100/MAX(EX$9:EX$497))+($RH$3*IZ201*100*100/MAX(EX$9:EX$497))+($RH$3*JA201*100*100/MAX(EX$9:EX$497))+($RH$3*JB201*100*100/MAX(EX$9:EX$497))+($RH$3*JC201*100*100/MAX(EX$9:EX$497))+($RH$3*JD201*100*100/MAX(EX$9:EX$497))+($RH$3*JE201*100*100/MAX(EX$9:EX$497)))*$RS$4</f>
        <v>8.35</v>
      </c>
      <c r="RN201" s="115">
        <f>(($RH$4*JF201*100*100/MAX(EZ$9:EZ$497)) + ($RH$4*JG201*100*100/MAX(EZ$9:EZ$497)) + ($RH$4*JH201*100*100/MAX(EZ$9:EZ$497)) + ($RH$4*JI201*100*100/MAX(EZ$9:EZ$497)) + ($RH$4*JJ201*100*100/MAX(EZ$9:EZ$497)) + ($RH$4*JK201*100*100/MAX(EZ$9:EZ$497)) + ($RH$4*JL201*100*100/MAX(EZ$9:EZ$497)) + ($RH$4*JM201*100*100/MAX(EZ$9:EZ$497)))*$RU$3</f>
        <v>0</v>
      </c>
      <c r="RO201" s="115">
        <f>(($RL$4*JN201*100*((100/MAX(EX$9:EX$497)+100/MAX(EZ$9:EZ$497))/2))+($RL$4*JO201*100*((100/MAX(EX$9:EX$497)+100/MAX(EZ$9:EZ$497))/2))+($RL$4*JP201*100*((100/MAX(EX$9:EX$497)+100/MAX(EZ$9:EZ$497))/2))+($RL$4*JQ201*100*((100/MAX(EX$9:EX$497)+100/MAX(EZ$9:EZ$497))/2))+($RL$4*JR201*100*((100/MAX(EX$9:EX$497)+100/MAX(EZ$9:EZ$497))/2))+($RL$4*JS201*100*((100/MAX(EX$9:EX$497)+100/MAX(EZ$9:EZ$497))/2))+($RL$4*JT201*100*((100/MAX(EX$9:EX$497)+100/MAX(EZ$9:EZ$497))/2))+($RL$4*JU201*100*((100/MAX(EX$9:EX$497)+100/MAX(EZ$9:EZ$497))/2))+($RL$4*JV201*100*((100/MAX(EX$9:EX$497)+100/MAX(EZ$9:EZ$497))/2))+($RL$4*JW201*100*((100/MAX(EX$9:EX$497)+100/MAX(EZ$9:EZ$497))/2))+($RL$4*JX201*100*((100/MAX(EX$9:EX$497)+100/MAX(EZ$9:EZ$497))/2))+($RL$4*JY201*100*((100/MAX(EX$9:EX$497)+100/MAX(EZ$9:EZ$497))/2))+($RL$4*JZ201*100*((100/MAX(EX$9:EX$497)+100/MAX(EZ$9:EZ$497))/2)))*$RW$3/2</f>
        <v>0</v>
      </c>
      <c r="RP201" s="119">
        <f>($RJ$3*KA201*100*100/MAX(FA$9:FA$497)) + ($RJ$3*KB201*100*100/MAX(FA$9:FA$497)/2) + ($RJ$3*KC201*100*100/MAX(FA$9:FA$497)/2) + ($RJ$3*KD201*100*100/MAX(FA$9:FA$497)/4) + ($RJ$3*KE201*100*100/MAX(FA$9:FA$497)/4)</f>
        <v>0</v>
      </c>
      <c r="RQ201" s="118">
        <f>($RL$4*KF201*100*((100/MAX(EX$9:EX$497)+100/MAX(EZ$9:EZ$497)))) * ($RO$3/2) + (($RL$4*KG201*100*((100/MAX(EX$9:EX$497)+100/MAX(EZ$9:EZ$497))))+($RL$4*KH201*100*((100/MAX(EX$9:EX$497)+100/MAX(EZ$9:EZ$497))))+($RL$4*KI201*100*((100/MAX(EX$9:EX$497)+100/MAX(EZ$9:EZ$497))))+($RL$4*KJ201*100*((100/MAX(EX$9:EX$497)+100/MAX(EZ$9:EZ$497))))+($RL$4*KK201*100*((100/MAX(EX$9:EX$497)+100/MAX(EZ$9:EZ$497))))+($RL$4*KL201*100*((100/MAX(EX$9:EX$497)+100/MAX(EZ$9:EZ$497))))+($RL$4*KM201*100*((100/MAX(EX$9:EX$497)+100/MAX(EZ$9:EZ$497))))+($RL$4*KN201*100*((100/MAX(EX$9:EX$497)+100/MAX(EZ$9:EZ$497))))+($RL$4*KO201*100*((100/MAX(EX$9:EX$497)+100/MAX(EZ$9:EZ$497))))+($RL$4*KP201*100*((100/MAX(EX$9:EX$497)+100/MAX(EZ$9:EZ$497))))+($RL$4*KQ201*100*((100/MAX(EX$9:EX$497)+100/MAX(EZ$9:EZ$497))))+($RL$4*KR201*100*((100/MAX(EX$9:EX$497)+100/MAX(EZ$9:EZ$497))))+($RL$4*KS201*100*((100/MAX(EX$9:EX$497)+100/MAX(EZ$9:EZ$497))))+($RL$4*KV201*100*((100/MAX(EX$9:EX$497)+100/MAX(EZ$9:EZ$497))))) * (($RO$3+$RO$4)/6)</f>
        <v>0</v>
      </c>
      <c r="RR201" s="115">
        <f>(($RL$4*KW201*100*((100/MAX(EX$9:EX$497)+100/MAX(EZ$9:EZ$497))))) * ($RO$3/2) + (($RL$4*KX201*100*((100/MAX(EX$9:EX$497)+100/MAX(EZ$9:EZ$497))))+($RL$4*KY201*100*((100/MAX(EX$9:EX$497)+100/MAX(EZ$9:EZ$497))))+($RL$4*KZ201*100*((100/MAX(EX$9:EX$497)+100/MAX(EZ$9:EZ$497))))+($RL$4*LA201*100*((100/MAX(EX$9:EX$497)+100/MAX(EZ$9:EZ$497))))+($RL$4*LB201*100*((100/MAX(EX$9:EX$497)+100/MAX(EZ$9:EZ$497))))+($RL$4*LC201*100*((100/MAX(EX$9:EX$497)+100/MAX(EZ$9:EZ$497))))) * (($RO$3+$RO$4)/6)</f>
        <v>0</v>
      </c>
      <c r="RS201" s="119">
        <f>(($RL$4*LD201*100*((100/MAX(EX$9:EX$497)+100/MAX(EZ$9:EZ$497))))+($RL$4*LE201*100*((100/MAX(EX$9:EX$497)+100/MAX(EZ$9:EZ$497))))) * (($RO$3+$RO$4)/6)</f>
        <v>0</v>
      </c>
      <c r="RT201" s="118">
        <f>($RJ$4*LH201*100*(100/MAX(EV$9:EV$497)))+($RJ$4*LI201*100*(100/MAX(EV$9:EV$497)))</f>
        <v>0</v>
      </c>
      <c r="RU201" s="119">
        <f>($RJ$4*LJ201*(100/MAX(EV$9:EV$497)))/2 + ($RL$3*LK201*(100/MAX(EW$9:EW$497))) + ($RJ$4*LL201*(100/MAX(EV$9:EV$497)))/4 + ($RL$3*LM201*(100/MAX(EW$9:EW$497)))</f>
        <v>0</v>
      </c>
      <c r="RV201" s="118">
        <f>($RJ$4*LN201*100*100/MAX(EV$9:EV$497)/2)+($RJ$4*LO201*100*100/MAX(EV$9:EV$497)/2)+($RJ$4*LP201*100*100/MAX(EV$9:EV$497))+($RJ$4*LQ201*100*100/MAX(EV$9:EV$497))+($RJ$4*LR201*100*100/MAX(EV$9:EV$497))</f>
        <v>0</v>
      </c>
      <c r="RW201" s="115">
        <f>($RJ$4*LS201*100*100/MAX(EV$9:EV$497)) + (($RJ$4*LT201*100*100/MAX(EV$9:EV$497))+($RJ$4*LU201*100*100/MAX(EV$9:EV$497))+($RJ$4*LV201*100*100/MAX(EV$9:EV$497))+($RJ$4*LW201*100*100/MAX(EV$9:EV$497))+($RJ$4*LX201*100*100/MAX(EV$9:EV$497))+($RJ$4*LY201*100*100/MAX(EV$9:EV$497))+($RJ$4*LZ201*100*100/MAX(EV$9:EV$497))+($RJ$4*MA201*100*100/MAX(EV$9:EV$497)))/2</f>
        <v>8.4269662921348321</v>
      </c>
      <c r="RX201" s="119">
        <f>($RJ$4*MB201*100*100/MAX(EV$9:EV$497))+($RJ$4*MC201*100*100/MAX(EV$9:EV$497))+($RJ$4*MD201*100*100/MAX(EV$9:EV$497))+($RJ$4*ME201*100*100/MAX(EV$9:EV$497))+($RJ$4*MF201*100*100/MAX(EV$9:EV$497))+($RJ$4*MG201*100*100/MAX(EV$9:EV$497))+($RJ$4*MH201*100*100/MAX(EV$9:EV$497))+($RJ$4*MI201*100*100/MAX(EV$9:EV$497))+($RJ$4*MJ201*100*100/MAX(EV$9:EV$497))+($RJ$4*MK201*100*100/MAX(EV$9:EV$497))+($RJ$4*ML201*100*100/MAX(EV$9:EV$497))+($RJ$4*MM201*100*100/MAX(EV$9:EV$497))+($RJ$4*MN201*100*100/MAX(EV$9:EV$497))</f>
        <v>0</v>
      </c>
      <c r="RY201" s="118">
        <f>($RJ$4*MQ201*100*100/MAX(EV$9:EV$497))/2 + (($RJ$4*MR201*100*100/MAX(EV$9:EV$497))+($RJ$4*MS201*100*100/MAX(EV$9:EV$497))+($RJ$4*MT201*100*100/MAX(EV$9:EV$497))+($RJ$4*MU201*100*100/MAX(EV$9:EV$497))+($RJ$4*MV201*100*100/MAX(EV$9:EV$497))+($RJ$4*MW201*100*100/MAX(EV$9:EV$497))+($RJ$4*MX201*100*100/MAX(EV$9:EV$497))+($RJ$4*MY201*100*100/MAX(EV$9:EV$497))+($RJ$4*MZ201*100*100/MAX(EV$9:EV$497))+($RJ$4*NA201*100*100/MAX(EV$9:EV$497))+($RJ$4*NB201*100*100/MAX(EV$9:EV$497))+($RJ$4*NC201*100*100/MAX(EV$9:EV$497))+($RJ$4*ND201*100*100/MAX(EV$9:EV$497))+($RJ$4*NG201*100*100/MAX(EV$9:EV$497)))/4</f>
        <v>4.213483146067416</v>
      </c>
      <c r="RZ201" s="115">
        <f>($RJ$4*NH201*100*100/MAX(EV$9:EV$497))/2 + (($RJ$4*NI201*100*100/MAX(EV$9:EV$497))+($RJ$4*NJ201*100*100/MAX(EV$9:EV$497))+($RJ$4*NK201*100*100/MAX(EV$9:EV$497))+($RJ$4*NL201*100*100/MAX(EV$9:EV$497))+($RJ$4*NM201*100*100/MAX(EV$9:EV$497))+($RJ$4*NN201*100*100/MAX(EV$9:EV$497)))/4</f>
        <v>0</v>
      </c>
      <c r="SA201" s="117">
        <f>(($RJ$4*NO201*100*100/MAX(EV$9:EV$497))+($RJ$4*NP201*100*100/MAX(EV$9:EV$497)))/4</f>
        <v>0</v>
      </c>
      <c r="SB201" s="118">
        <f t="shared" ref="SB201:SB215" si="404">SUM(RG201:SA201)</f>
        <v>62.740449438202248</v>
      </c>
      <c r="SC201" s="115">
        <f t="shared" ref="SC201:SC215" si="405">RG201 + RJ201 + RL201 + RM201 + RO201 + SUM(RQ201:RS201)/2 +  SUM(RT201:SA201)/5</f>
        <v>52.628089887640449</v>
      </c>
      <c r="SD201" s="115">
        <f t="shared" ref="SD201:SD215" si="406">(RH201+RK201+RL201/$RS$3*$RU$3+RN201)*$RY$3+RO201+SUM(RQ201:RS201)/5 + SUM(RT201:SA201)/4</f>
        <v>3.160112359550562</v>
      </c>
      <c r="SE201" s="115">
        <f t="shared" ref="SE201:SE215" si="407">RG201+RJ201+RL201/$RS$3+RM201/$RS$4+RO201 + SUM(RQ201:RS201)/2 +  SUM(RT201:SA201)/5</f>
        <v>85.944756554307105</v>
      </c>
      <c r="SF201" s="115">
        <f t="shared" ref="SF201:SF215" si="408">RI201*$RY$4+RL201+RO201 + SUM(RQ201:RS201)/5 +  SUM(RT201:SA201)/4</f>
        <v>3.160112359550562</v>
      </c>
      <c r="SG201" s="115">
        <f t="shared" ref="SG201:SG215" si="409">RP201*2 + SUM(RT201:SA201)</f>
        <v>12.640449438202248</v>
      </c>
      <c r="SH201" s="115">
        <f>ROUND(SB201/MAX(SB$9:SB$497)*100,0)</f>
        <v>79</v>
      </c>
      <c r="SI201" s="115">
        <f>ROUND(SC201/MAX(SC$9:SC$497)*100,0)</f>
        <v>80</v>
      </c>
      <c r="SJ201" s="115">
        <f>ROUND(SD201/MAX(SD$9:SD$497)*100,0)</f>
        <v>5</v>
      </c>
      <c r="SK201" s="115">
        <f>ROUND(SE201/MAX(SE$9:SE$497)*100,0)</f>
        <v>66</v>
      </c>
      <c r="SL201" s="115">
        <f>ROUND(SF201/MAX(SF$9:SF$497)*100,0)</f>
        <v>8</v>
      </c>
      <c r="SM201" s="121">
        <f>ROUND(SG201/MAX(SG$9:SG$497)*100,0)</f>
        <v>12</v>
      </c>
      <c r="SN201" s="115">
        <f>ROUND(AVERAGEIF($ES$9:$ES$497,$ES201,SH$9:SH$497),0)</f>
        <v>24</v>
      </c>
      <c r="SO201" s="115">
        <f>ROUND(AVERAGEIF($ES$9:$ES$497,$ES201,SI$9:SI$497),0)</f>
        <v>22</v>
      </c>
      <c r="SP201" s="115">
        <f>ROUND(AVERAGEIF($ES$9:$ES$497,$ES201,SJ$9:SJ$497),0)</f>
        <v>5</v>
      </c>
      <c r="SQ201" s="115">
        <f>ROUND(AVERAGEIF($ES$9:$ES$497,$ES201,SK$9:SK$497),0)</f>
        <v>19</v>
      </c>
      <c r="SR201" s="115">
        <f>ROUND(AVERAGEIF($ES$9:$ES$497,$ES201,SL$9:SL$497),0)</f>
        <v>8</v>
      </c>
      <c r="SS201" s="121">
        <f>ROUND(AVERAGEIF($ES$9:$ES$497,$ES201,SM$9:SM$497),0)</f>
        <v>6</v>
      </c>
      <c r="ST201" s="114">
        <f>RANK(SB201,SB$9:SB$497,0)</f>
        <v>12</v>
      </c>
      <c r="SU201" s="115">
        <f>RANK(SC201,SC$9:SC$497,0)</f>
        <v>11</v>
      </c>
      <c r="SV201" s="115">
        <f>RANK(SD201,SD$9:SD$497,0)</f>
        <v>139</v>
      </c>
      <c r="SW201" s="115">
        <f>RANK(SE201,SE$9:SE$497,0)</f>
        <v>13</v>
      </c>
      <c r="SX201" s="115">
        <f>RANK(SF201,SF$9:SF$497,0)</f>
        <v>92</v>
      </c>
      <c r="SY201" s="115">
        <f>RANK(SG201,SG$9:SG$497,0)</f>
        <v>61</v>
      </c>
      <c r="SZ201" s="115">
        <f>COUNTIFS(SB$9:SB$497,"&gt;"&amp;SB201,$ES$9:$ES$497,$ES201)+1</f>
        <v>3</v>
      </c>
      <c r="TA201" s="115">
        <f>COUNTIFS(SC$9:SC$497,"&gt;"&amp;SC201,$ES$9:$ES$497,$ES201)+1</f>
        <v>3</v>
      </c>
      <c r="TB201" s="115">
        <f>COUNTIFS(SD$9:SD$497,"&gt;"&amp;SD201,$ES$9:$ES$497,$ES201)+1</f>
        <v>30</v>
      </c>
      <c r="TC201" s="115">
        <f>COUNTIFS(SE$9:SE$497,"&gt;"&amp;SE201,$ES$9:$ES$497,$ES201)+1</f>
        <v>3</v>
      </c>
      <c r="TD201" s="115">
        <f>COUNTIFS(SF$9:SF$497,"&gt;"&amp;SF201,$ES$9:$ES$497,$ES201)+1</f>
        <v>29</v>
      </c>
      <c r="TE201" s="117">
        <f>COUNTIFS(SG$9:SG$497,"&gt;"&amp;SG201,$ES$9:$ES$497,$ES201)+1</f>
        <v>9</v>
      </c>
      <c r="TF201" s="118">
        <f t="shared" ref="TF201:TF215" si="410">MAX(PH201:PM201)+SH201</f>
        <v>149</v>
      </c>
      <c r="TG201" s="115">
        <f t="shared" ref="TG201:TG215" si="411">PH201+SI201</f>
        <v>147</v>
      </c>
      <c r="TH201" s="115">
        <f t="shared" ref="TH201:TH215" si="412">PI201+SJ201</f>
        <v>65</v>
      </c>
      <c r="TI201" s="115">
        <f t="shared" ref="TI201:TI215" si="413">PJ201+SK201</f>
        <v>134</v>
      </c>
      <c r="TJ201" s="115">
        <f t="shared" ref="TJ201:TJ215" si="414">PK201+SL201</f>
        <v>74</v>
      </c>
      <c r="TK201" s="115">
        <f t="shared" ref="TK201:TK215" si="415">PL201+SM201</f>
        <v>82</v>
      </c>
      <c r="TL201" s="117">
        <f t="shared" ref="TL201:TL215" si="416">PM201+SM201</f>
        <v>76</v>
      </c>
      <c r="TM201" s="118">
        <f>ROUND(TF201/MAX(TF$9:TF$497)*100,0)</f>
        <v>83</v>
      </c>
      <c r="TN201" s="115">
        <f>ROUND(TG201/MAX(TG$9:TG$497)*100,0)</f>
        <v>81</v>
      </c>
      <c r="TO201" s="115">
        <f>ROUND(TH201/MAX(TH$9:TH$497)*100,0)</f>
        <v>36</v>
      </c>
      <c r="TP201" s="115">
        <f>ROUND(TI201/MAX(TI$9:TI$497)*100,0)</f>
        <v>74</v>
      </c>
      <c r="TQ201" s="115">
        <f>ROUND(TJ201/MAX(TJ$9:TJ$497)*100,0)</f>
        <v>38</v>
      </c>
      <c r="TR201" s="115">
        <f>ROUND(TK201/MAX(TK$9:TK$497)*100,0)</f>
        <v>42</v>
      </c>
      <c r="TS201" s="119">
        <f>ROUND(TL201/MAX(TL$9:TL$497)*100,0)</f>
        <v>39</v>
      </c>
      <c r="TT201" s="120">
        <f>RANK(TM201,TM$9:TM$497,0)</f>
        <v>19</v>
      </c>
      <c r="TU201" s="115">
        <f>RANK(TN201,TN$9:TN$497,0)</f>
        <v>15</v>
      </c>
      <c r="TV201" s="115">
        <f>RANK(TO201,TO$9:TO$497,0)</f>
        <v>88</v>
      </c>
      <c r="TW201" s="115">
        <f>RANK(TP201,TP$9:TP$497,0)</f>
        <v>22</v>
      </c>
      <c r="TX201" s="115">
        <f>RANK(TQ201,TQ$9:TQ$497,0)</f>
        <v>65</v>
      </c>
      <c r="TY201" s="115">
        <f>RANK(TR201,TR$9:TR$497,0)</f>
        <v>73</v>
      </c>
      <c r="TZ201" s="121">
        <f>RANK(TS201,TS$9:TS$497,0)</f>
        <v>70</v>
      </c>
      <c r="UA201" s="132"/>
      <c r="UB201" s="7" t="s">
        <v>1</v>
      </c>
    </row>
    <row r="202" spans="1:548" x14ac:dyDescent="0.15">
      <c r="A202" s="183">
        <v>194</v>
      </c>
      <c r="B202" s="203" t="s">
        <v>1016</v>
      </c>
      <c r="C202" s="63"/>
      <c r="D202" s="63"/>
      <c r="E202" s="64" t="s">
        <v>518</v>
      </c>
      <c r="F202" s="65">
        <v>65</v>
      </c>
      <c r="G202" s="65" t="s">
        <v>908</v>
      </c>
      <c r="H202" s="65" t="s">
        <v>1005</v>
      </c>
      <c r="I202" s="66" t="s">
        <v>521</v>
      </c>
      <c r="J202" s="67" t="s">
        <v>521</v>
      </c>
      <c r="K202" s="67" t="s">
        <v>521</v>
      </c>
      <c r="L202" s="67" t="s">
        <v>521</v>
      </c>
      <c r="M202" s="67" t="s">
        <v>521</v>
      </c>
      <c r="N202" s="67" t="s">
        <v>521</v>
      </c>
      <c r="O202" s="67" t="s">
        <v>521</v>
      </c>
      <c r="P202" s="67" t="s">
        <v>521</v>
      </c>
      <c r="Q202" s="67" t="s">
        <v>521</v>
      </c>
      <c r="R202" s="68" t="s">
        <v>521</v>
      </c>
      <c r="S202" s="69" t="s">
        <v>521</v>
      </c>
      <c r="T202" s="67" t="s">
        <v>521</v>
      </c>
      <c r="U202" s="67" t="s">
        <v>521</v>
      </c>
      <c r="V202" s="67" t="s">
        <v>521</v>
      </c>
      <c r="W202" s="67" t="s">
        <v>521</v>
      </c>
      <c r="X202" s="67" t="s">
        <v>521</v>
      </c>
      <c r="Y202" s="67" t="s">
        <v>521</v>
      </c>
      <c r="Z202" s="67" t="s">
        <v>521</v>
      </c>
      <c r="AA202" s="67" t="s">
        <v>521</v>
      </c>
      <c r="AB202" s="68" t="s">
        <v>521</v>
      </c>
      <c r="AC202" s="69" t="s">
        <v>521</v>
      </c>
      <c r="AD202" s="67" t="s">
        <v>521</v>
      </c>
      <c r="AE202" s="67" t="s">
        <v>521</v>
      </c>
      <c r="AF202" s="67" t="s">
        <v>521</v>
      </c>
      <c r="AG202" s="67" t="s">
        <v>521</v>
      </c>
      <c r="AH202" s="67" t="s">
        <v>521</v>
      </c>
      <c r="AI202" s="67" t="s">
        <v>521</v>
      </c>
      <c r="AJ202" s="67" t="s">
        <v>521</v>
      </c>
      <c r="AK202" s="67" t="s">
        <v>521</v>
      </c>
      <c r="AL202" s="68" t="s">
        <v>521</v>
      </c>
      <c r="AM202" s="69" t="s">
        <v>521</v>
      </c>
      <c r="AN202" s="67" t="s">
        <v>521</v>
      </c>
      <c r="AO202" s="67" t="s">
        <v>521</v>
      </c>
      <c r="AP202" s="67" t="s">
        <v>521</v>
      </c>
      <c r="AQ202" s="67" t="s">
        <v>521</v>
      </c>
      <c r="AR202" s="67" t="s">
        <v>521</v>
      </c>
      <c r="AS202" s="67" t="s">
        <v>521</v>
      </c>
      <c r="AT202" s="67" t="s">
        <v>521</v>
      </c>
      <c r="AU202" s="67" t="s">
        <v>521</v>
      </c>
      <c r="AV202" s="68" t="s">
        <v>521</v>
      </c>
      <c r="AW202" s="69" t="s">
        <v>521</v>
      </c>
      <c r="AX202" s="67" t="s">
        <v>521</v>
      </c>
      <c r="AY202" s="67" t="s">
        <v>521</v>
      </c>
      <c r="AZ202" s="67" t="s">
        <v>521</v>
      </c>
      <c r="BA202" s="67" t="s">
        <v>521</v>
      </c>
      <c r="BB202" s="67" t="s">
        <v>521</v>
      </c>
      <c r="BC202" s="67" t="s">
        <v>521</v>
      </c>
      <c r="BD202" s="67" t="s">
        <v>521</v>
      </c>
      <c r="BE202" s="67" t="s">
        <v>521</v>
      </c>
      <c r="BF202" s="68" t="s">
        <v>521</v>
      </c>
      <c r="BG202" s="69" t="s">
        <v>521</v>
      </c>
      <c r="BH202" s="67" t="s">
        <v>521</v>
      </c>
      <c r="BI202" s="67" t="s">
        <v>521</v>
      </c>
      <c r="BJ202" s="67" t="s">
        <v>521</v>
      </c>
      <c r="BK202" s="67" t="s">
        <v>521</v>
      </c>
      <c r="BL202" s="67" t="s">
        <v>521</v>
      </c>
      <c r="BM202" s="67" t="s">
        <v>521</v>
      </c>
      <c r="BN202" s="67" t="s">
        <v>521</v>
      </c>
      <c r="BO202" s="67" t="s">
        <v>521</v>
      </c>
      <c r="BP202" s="68" t="s">
        <v>521</v>
      </c>
      <c r="BQ202" s="70" t="s">
        <v>521</v>
      </c>
      <c r="BR202" s="67" t="s">
        <v>521</v>
      </c>
      <c r="BS202" s="67" t="s">
        <v>521</v>
      </c>
      <c r="BT202" s="67" t="s">
        <v>521</v>
      </c>
      <c r="BU202" s="67" t="s">
        <v>521</v>
      </c>
      <c r="BV202" s="67" t="s">
        <v>521</v>
      </c>
      <c r="BW202" s="67" t="s">
        <v>521</v>
      </c>
      <c r="BX202" s="67" t="s">
        <v>521</v>
      </c>
      <c r="BY202" s="67" t="s">
        <v>521</v>
      </c>
      <c r="BZ202" s="68" t="s">
        <v>521</v>
      </c>
      <c r="CA202" s="69" t="s">
        <v>521</v>
      </c>
      <c r="CB202" s="67" t="s">
        <v>521</v>
      </c>
      <c r="CC202" s="67" t="s">
        <v>521</v>
      </c>
      <c r="CD202" s="67" t="s">
        <v>521</v>
      </c>
      <c r="CE202" s="67" t="s">
        <v>521</v>
      </c>
      <c r="CF202" s="67" t="s">
        <v>521</v>
      </c>
      <c r="CG202" s="67" t="s">
        <v>521</v>
      </c>
      <c r="CH202" s="67" t="s">
        <v>521</v>
      </c>
      <c r="CI202" s="67" t="s">
        <v>521</v>
      </c>
      <c r="CJ202" s="68" t="s">
        <v>521</v>
      </c>
      <c r="CK202" s="69" t="s">
        <v>521</v>
      </c>
      <c r="CL202" s="67" t="s">
        <v>521</v>
      </c>
      <c r="CM202" s="67" t="s">
        <v>521</v>
      </c>
      <c r="CN202" s="67" t="s">
        <v>521</v>
      </c>
      <c r="CO202" s="67" t="s">
        <v>521</v>
      </c>
      <c r="CP202" s="67" t="s">
        <v>521</v>
      </c>
      <c r="CQ202" s="67" t="s">
        <v>521</v>
      </c>
      <c r="CR202" s="67" t="s">
        <v>521</v>
      </c>
      <c r="CS202" s="67" t="s">
        <v>521</v>
      </c>
      <c r="CT202" s="68" t="s">
        <v>521</v>
      </c>
      <c r="CU202" s="69" t="s">
        <v>521</v>
      </c>
      <c r="CV202" s="67" t="s">
        <v>521</v>
      </c>
      <c r="CW202" s="67" t="s">
        <v>521</v>
      </c>
      <c r="CX202" s="67" t="s">
        <v>521</v>
      </c>
      <c r="CY202" s="67" t="s">
        <v>521</v>
      </c>
      <c r="CZ202" s="67" t="s">
        <v>521</v>
      </c>
      <c r="DA202" s="67" t="s">
        <v>521</v>
      </c>
      <c r="DB202" s="67" t="s">
        <v>521</v>
      </c>
      <c r="DC202" s="67" t="s">
        <v>521</v>
      </c>
      <c r="DD202" s="68" t="s">
        <v>521</v>
      </c>
      <c r="DE202" s="69" t="s">
        <v>521</v>
      </c>
      <c r="DF202" s="71" t="s">
        <v>521</v>
      </c>
      <c r="DG202" s="67" t="s">
        <v>521</v>
      </c>
      <c r="DH202" s="67" t="s">
        <v>521</v>
      </c>
      <c r="DI202" s="67" t="s">
        <v>521</v>
      </c>
      <c r="DJ202" s="67" t="s">
        <v>521</v>
      </c>
      <c r="DK202" s="67" t="s">
        <v>521</v>
      </c>
      <c r="DL202" s="67" t="s">
        <v>521</v>
      </c>
      <c r="DM202" s="67" t="s">
        <v>521</v>
      </c>
      <c r="DN202" s="68" t="s">
        <v>521</v>
      </c>
      <c r="DO202" s="70" t="s">
        <v>521</v>
      </c>
      <c r="DP202" s="71" t="s">
        <v>521</v>
      </c>
      <c r="DQ202" s="67" t="s">
        <v>521</v>
      </c>
      <c r="DR202" s="67" t="s">
        <v>521</v>
      </c>
      <c r="DS202" s="67" t="s">
        <v>521</v>
      </c>
      <c r="DT202" s="67" t="s">
        <v>521</v>
      </c>
      <c r="DU202" s="67" t="s">
        <v>521</v>
      </c>
      <c r="DV202" s="67" t="s">
        <v>521</v>
      </c>
      <c r="DW202" s="67" t="s">
        <v>521</v>
      </c>
      <c r="DX202" s="72" t="s">
        <v>521</v>
      </c>
      <c r="DY202" s="73" t="s">
        <v>522</v>
      </c>
      <c r="DZ202" s="74">
        <v>3</v>
      </c>
      <c r="EA202" s="74">
        <v>3</v>
      </c>
      <c r="EB202" s="74">
        <v>3</v>
      </c>
      <c r="EC202" s="75">
        <v>3</v>
      </c>
      <c r="ED202" s="76" t="s">
        <v>522</v>
      </c>
      <c r="EE202" s="74">
        <f t="shared" si="360"/>
        <v>3</v>
      </c>
      <c r="EF202" s="74">
        <f t="shared" si="361"/>
        <v>9</v>
      </c>
      <c r="EG202" s="74">
        <f t="shared" si="362"/>
        <v>27</v>
      </c>
      <c r="EH202" s="77">
        <f t="shared" si="363"/>
        <v>81</v>
      </c>
      <c r="EI202" s="73">
        <v>20</v>
      </c>
      <c r="EJ202" s="74">
        <v>100</v>
      </c>
      <c r="EK202" s="74">
        <v>210</v>
      </c>
      <c r="EL202" s="74">
        <v>350</v>
      </c>
      <c r="EM202" s="75">
        <v>1050</v>
      </c>
      <c r="EN202" s="78">
        <v>1</v>
      </c>
      <c r="EO202" s="79">
        <f t="shared" si="364"/>
        <v>1.6666666666666667</v>
      </c>
      <c r="EP202" s="79">
        <f t="shared" si="365"/>
        <v>1.1666666666666665</v>
      </c>
      <c r="EQ202" s="79">
        <f t="shared" si="366"/>
        <v>0.64814814814814814</v>
      </c>
      <c r="ER202" s="80">
        <f t="shared" si="367"/>
        <v>0.64814814814814814</v>
      </c>
      <c r="ES202" s="128" t="s">
        <v>564</v>
      </c>
      <c r="ET202" s="82"/>
      <c r="EU202" s="83">
        <v>4</v>
      </c>
      <c r="EV202" s="73">
        <v>30</v>
      </c>
      <c r="EW202" s="74">
        <v>43</v>
      </c>
      <c r="EX202" s="74">
        <v>53</v>
      </c>
      <c r="EY202" s="74">
        <v>17</v>
      </c>
      <c r="EZ202" s="74">
        <v>21</v>
      </c>
      <c r="FA202" s="74">
        <v>22</v>
      </c>
      <c r="FB202" s="74">
        <v>31</v>
      </c>
      <c r="FC202" s="74">
        <v>70</v>
      </c>
      <c r="FD202" s="74">
        <f t="shared" si="368"/>
        <v>74</v>
      </c>
      <c r="FE202" s="84">
        <f t="shared" si="369"/>
        <v>123</v>
      </c>
      <c r="FF202" s="73">
        <f>RANK(EV202,$EV$9:$EV$497,0)</f>
        <v>363</v>
      </c>
      <c r="FG202" s="74">
        <f>RANK(EW202,$EW$9:$EW$497,0)</f>
        <v>216</v>
      </c>
      <c r="FH202" s="74">
        <f>RANK(EX202,$EX$9:$EX$497,0)</f>
        <v>136</v>
      </c>
      <c r="FI202" s="74">
        <f>RANK(EY202,$EY$9:$EY$497,0)</f>
        <v>333</v>
      </c>
      <c r="FJ202" s="74">
        <f>RANK(EZ202,$EZ$9:$EZ$497,0)</f>
        <v>188</v>
      </c>
      <c r="FK202" s="74">
        <f>RANK(FA202,$FA$9:$FA$497,0)</f>
        <v>174</v>
      </c>
      <c r="FL202" s="74">
        <f>RANK(FB202,$FB$9:$FB$497,0)</f>
        <v>256</v>
      </c>
      <c r="FM202" s="74">
        <f>RANK(FC202,$FC$9:$FC$497,0)</f>
        <v>96</v>
      </c>
      <c r="FN202" s="74">
        <f>RANK(FD202,$FD$9:$FD$497,0)</f>
        <v>198</v>
      </c>
      <c r="FO202" s="84">
        <f>RANK(FE202,$FE$9:$FE$497,0)</f>
        <v>102</v>
      </c>
      <c r="FP202" s="73">
        <f>COUNTIFS($EV$9:$EV$497,"&gt;"&amp;EV202,$ES$9:$ES$497,ES202)+1</f>
        <v>81</v>
      </c>
      <c r="FQ202" s="74">
        <f>COUNTIFS($EW$9:$EW$497,"&gt;"&amp;EW202,$ES$9:$ES$497,ES202)+1</f>
        <v>49</v>
      </c>
      <c r="FR202" s="74">
        <f>COUNTIFS($EX$9:$EX$497,"&gt;"&amp;EX202,$ES$9:$ES$497,ES202)+1</f>
        <v>47</v>
      </c>
      <c r="FS202" s="74">
        <f>COUNTIFS($EY$9:$EY$497,"&gt;"&amp;EY202,$ES$9:$ES$497,ES202)+1</f>
        <v>80</v>
      </c>
      <c r="FT202" s="74">
        <f>COUNTIFS($EZ$9:$EZ$497,"&gt;"&amp;EZ202,$ES$9:$ES$497,ES202)+1</f>
        <v>43</v>
      </c>
      <c r="FU202" s="74">
        <f>COUNTIFS($FA$9:$FA$497,"&gt;"&amp;FA202,$ES$9:$ES$497,ES202)+1</f>
        <v>40</v>
      </c>
      <c r="FV202" s="74">
        <f>COUNTIFS($FB$9:$FB$497,"&gt;"&amp;FB202,$ES$9:$ES$497,ES202)+1</f>
        <v>84</v>
      </c>
      <c r="FW202" s="74">
        <f>COUNTIFS($FC$9:$FC$497,"&gt;"&amp;FC202,$ES$9:$ES$497,ES202)+1</f>
        <v>45</v>
      </c>
      <c r="FX202" s="74">
        <f>COUNTIFS($FD$9:$FD$497,"&gt;"&amp;FD202,$ES$9:$ES$497,ES202)+1</f>
        <v>49</v>
      </c>
      <c r="FY202" s="84">
        <f>COUNTIFS($FE$9:$FE$497,"&gt;"&amp;FE202,$ES$9:$ES$497,ES202)+1</f>
        <v>46</v>
      </c>
      <c r="FZ202" s="85">
        <f t="shared" si="370"/>
        <v>0.46</v>
      </c>
      <c r="GA202" s="86">
        <f t="shared" si="371"/>
        <v>0.66</v>
      </c>
      <c r="GB202" s="86">
        <f t="shared" si="372"/>
        <v>0.82</v>
      </c>
      <c r="GC202" s="86">
        <f t="shared" si="373"/>
        <v>0.26</v>
      </c>
      <c r="GD202" s="86">
        <f t="shared" si="374"/>
        <v>0.32</v>
      </c>
      <c r="GE202" s="86">
        <f t="shared" si="375"/>
        <v>0.34</v>
      </c>
      <c r="GF202" s="86">
        <f t="shared" si="376"/>
        <v>0.48</v>
      </c>
      <c r="GG202" s="86">
        <f t="shared" si="377"/>
        <v>1.08</v>
      </c>
      <c r="GH202" s="86">
        <f t="shared" si="378"/>
        <v>1.1399999999999999</v>
      </c>
      <c r="GI202" s="87">
        <f t="shared" si="379"/>
        <v>1.89</v>
      </c>
      <c r="GJ202" s="85">
        <f>ROUND(((FZ202-AVERAGE(FZ$9:FZ$497))/STDEVP(FZ$9:FZ$497)*10+50),2)</f>
        <v>30.28</v>
      </c>
      <c r="GK202" s="86">
        <f>ROUND(((GA202-AVERAGE(GA$9:GA$497))/STDEVP(GA$9:GA$497)*10+50),2)</f>
        <v>49.09</v>
      </c>
      <c r="GL202" s="86">
        <f>ROUND(((GB202-AVERAGE(GB$9:GB$497))/STDEVP(GB$9:GB$497)*10+50),2)</f>
        <v>58.91</v>
      </c>
      <c r="GM202" s="86">
        <f>ROUND(((GC202-AVERAGE(GC$9:GC$497))/STDEVP(GC$9:GC$497)*10+50),2)</f>
        <v>36.659999999999997</v>
      </c>
      <c r="GN202" s="86">
        <f>ROUND(((GD202-AVERAGE(GD$9:GD$497))/STDEVP(GD$9:GD$497)*10+50),2)</f>
        <v>47.53</v>
      </c>
      <c r="GO202" s="86">
        <f>ROUND(((GE202-AVERAGE(GE$9:GE$497))/STDEVP(GE$9:GE$497)*10+50),2)</f>
        <v>49.7</v>
      </c>
      <c r="GP202" s="86">
        <f>ROUND(((GF202-AVERAGE(GF$9:GF$497))/STDEVP(GF$9:GF$497)*10+50),2)</f>
        <v>45.12</v>
      </c>
      <c r="GQ202" s="86">
        <f>ROUND(((GG202-AVERAGE(GG$9:GG$497))/STDEVP(GG$9:GG$497)*10+50),2)</f>
        <v>64.05</v>
      </c>
      <c r="GR202" s="86">
        <f>ROUND(((GH202-AVERAGE(GH$9:GH$497))/STDEVP(GH$9:GH$497)*10+50),2)</f>
        <v>56.03</v>
      </c>
      <c r="GS202" s="87">
        <f>ROUND(((GI202-AVERAGE(GI$9:GI$497))/STDEVP(GI$9:GI$497)*10+50),2)</f>
        <v>64.2</v>
      </c>
      <c r="GT202" s="73">
        <f>RANK(GJ202,$GJ$9:$GJ$497,0)</f>
        <v>436</v>
      </c>
      <c r="GU202" s="74">
        <f>RANK(GK202,$GK$9:$GK$497,0)</f>
        <v>190</v>
      </c>
      <c r="GV202" s="74">
        <f>RANK(GL202,$GL$9:$GL$497,0)</f>
        <v>87</v>
      </c>
      <c r="GW202" s="74">
        <f>RANK(GM202,$GM$9:$GM$497,0)</f>
        <v>412</v>
      </c>
      <c r="GX202" s="74">
        <f>RANK(GN202,$GN$9:$GN$497,0)</f>
        <v>179</v>
      </c>
      <c r="GY202" s="74">
        <f>RANK(GO202,$GO$9:$GO$497,0)</f>
        <v>128</v>
      </c>
      <c r="GZ202" s="74">
        <f>RANK(GP202,$GP$9:$GP$497,0)</f>
        <v>280</v>
      </c>
      <c r="HA202" s="74">
        <f>RANK(GQ202,$GQ$9:$GQ$497,0)</f>
        <v>35</v>
      </c>
      <c r="HB202" s="74">
        <f>RANK(GR202,$GR$9:$GR$497,0)</f>
        <v>96</v>
      </c>
      <c r="HC202" s="84">
        <f>RANK(GS202,$GS$9:$GS$497,0)</f>
        <v>43</v>
      </c>
      <c r="HD202" s="85">
        <f>ROUND(AVERAGEIF($ES$9:$ES$497,$ES202,$FZ$9:$FZ$497),2)</f>
        <v>0.92</v>
      </c>
      <c r="HE202" s="86">
        <f>ROUND(AVERAGEIF($ES$9:$ES$497,$ES202,$GA$9:$GA$497),2)</f>
        <v>0.65</v>
      </c>
      <c r="HF202" s="86">
        <f>ROUND(AVERAGEIF($ES$9:$ES$497,$ES202,$GB$9:$GB$497),2)</f>
        <v>0.69</v>
      </c>
      <c r="HG202" s="86">
        <f>ROUND(AVERAGEIF($ES$9:$ES$497,$ES202,$GC$9:$GC$497),2)</f>
        <v>0.54</v>
      </c>
      <c r="HH202" s="86">
        <f>ROUND(AVERAGEIF($ES$9:$ES$497,$ES202,$GD$9:$GD$497),2)</f>
        <v>0.32</v>
      </c>
      <c r="HI202" s="86">
        <f>ROUND(AVERAGEIF($ES$9:$ES$497,$ES202,$GE$9:$GE$497),2)</f>
        <v>0.33</v>
      </c>
      <c r="HJ202" s="86">
        <f>ROUND(AVERAGEIF($ES$9:$ES$497,$ES202,$GF$9:$GF$497),2)</f>
        <v>0.98</v>
      </c>
      <c r="HK202" s="86">
        <f>ROUND(AVERAGEIF($ES$9:$ES$497,$ES202,$GG$9:$GG$497),2)</f>
        <v>0.86</v>
      </c>
      <c r="HL202" s="86">
        <f>ROUND(AVERAGEIF($ES$9:$ES$497,$ES202,$GH$9:$GH$497),2)</f>
        <v>1.01</v>
      </c>
      <c r="HM202" s="87">
        <f>ROUND(AVERAGEIF($ES$9:$ES$497,$ES202,$GI$9:$GI$497),2)</f>
        <v>1.55</v>
      </c>
      <c r="HN202" s="88">
        <f t="shared" si="380"/>
        <v>-0.46</v>
      </c>
      <c r="HO202" s="89">
        <f t="shared" si="381"/>
        <v>1.0000000000000009E-2</v>
      </c>
      <c r="HP202" s="89">
        <f t="shared" si="382"/>
        <v>0.13</v>
      </c>
      <c r="HQ202" s="89">
        <f t="shared" si="383"/>
        <v>-0.28000000000000003</v>
      </c>
      <c r="HR202" s="89">
        <f t="shared" si="384"/>
        <v>0</v>
      </c>
      <c r="HS202" s="89">
        <f t="shared" si="385"/>
        <v>1.0000000000000009E-2</v>
      </c>
      <c r="HT202" s="89">
        <f t="shared" si="386"/>
        <v>-0.5</v>
      </c>
      <c r="HU202" s="89">
        <f t="shared" si="387"/>
        <v>0.22000000000000008</v>
      </c>
      <c r="HV202" s="89">
        <f t="shared" si="388"/>
        <v>0.12999999999999989</v>
      </c>
      <c r="HW202" s="90">
        <f t="shared" si="389"/>
        <v>0.33999999999999986</v>
      </c>
      <c r="HX202" s="73">
        <f>COUNTIFS($FZ$9:$FZ$497,"&gt;"&amp;FZ202,$ES$9:$ES$497,$ES202)+1</f>
        <v>96</v>
      </c>
      <c r="HY202" s="74">
        <f>COUNTIFS($GA$9:$GA$497,"&gt;"&amp;GA202,$ES$9:$ES$497,$ES202)+1</f>
        <v>39</v>
      </c>
      <c r="HZ202" s="74">
        <f>COUNTIFS($GB$9:$GB$497,"&gt;"&amp;GB202,$ES$9:$ES$497,$ES202)+1</f>
        <v>27</v>
      </c>
      <c r="IA202" s="74">
        <f>COUNTIFS($GC$9:$GC$497,"&gt;"&amp;GC202,$ES$9:$ES$497,$ES202)+1</f>
        <v>96</v>
      </c>
      <c r="IB202" s="74">
        <f>COUNTIFS($GD$9:$GD$497,"&gt;"&amp;GD202,$ES$9:$ES$497,$ES202)+1</f>
        <v>31</v>
      </c>
      <c r="IC202" s="74">
        <f>COUNTIFS($GE$9:$GE$497,"&gt;"&amp;GE202,$ES$9:$ES$497,$ES202)+1</f>
        <v>29</v>
      </c>
      <c r="ID202" s="74">
        <f>COUNTIFS($GF$9:$GF$497,"&gt;"&amp;GF202,$ES$9:$ES$497,$ES202)+1</f>
        <v>95</v>
      </c>
      <c r="IE202" s="74">
        <f>COUNTIFS($GG$9:$GG$497,"&gt;"&amp;GG202,$ES$9:$ES$497,$ES202)+1</f>
        <v>14</v>
      </c>
      <c r="IF202" s="74">
        <f>COUNTIFS($GH$9:$GH$497,"&gt;"&amp;GH202,$ES$9:$ES$497,$ES202)+1</f>
        <v>21</v>
      </c>
      <c r="IG202" s="84">
        <f>COUNTIFS($GI$9:$GI$497,"&gt;"&amp;GI202,$ES$9:$ES$497,$ES202)+1</f>
        <v>22</v>
      </c>
      <c r="IH202" s="91"/>
      <c r="II202" s="79"/>
      <c r="IJ202" s="79"/>
      <c r="IK202" s="79"/>
      <c r="IL202" s="79"/>
      <c r="IM202" s="92"/>
      <c r="IN202" s="93"/>
      <c r="IO202" s="94"/>
      <c r="IP202" s="95"/>
      <c r="IQ202" s="79"/>
      <c r="IR202" s="79"/>
      <c r="IS202" s="79"/>
      <c r="IT202" s="79"/>
      <c r="IU202" s="79"/>
      <c r="IV202" s="79"/>
      <c r="IW202" s="96"/>
      <c r="IX202" s="93"/>
      <c r="IY202" s="79"/>
      <c r="IZ202" s="79"/>
      <c r="JA202" s="79"/>
      <c r="JB202" s="79"/>
      <c r="JC202" s="79"/>
      <c r="JD202" s="79"/>
      <c r="JE202" s="97"/>
      <c r="JF202" s="95"/>
      <c r="JG202" s="79"/>
      <c r="JH202" s="79"/>
      <c r="JI202" s="79"/>
      <c r="JJ202" s="79"/>
      <c r="JK202" s="79"/>
      <c r="JL202" s="79"/>
      <c r="JM202" s="96"/>
      <c r="JN202" s="93"/>
      <c r="JO202" s="79"/>
      <c r="JP202" s="79"/>
      <c r="JQ202" s="79"/>
      <c r="JR202" s="79"/>
      <c r="JS202" s="79"/>
      <c r="JT202" s="79"/>
      <c r="JU202" s="79"/>
      <c r="JV202" s="79"/>
      <c r="JW202" s="79"/>
      <c r="JX202" s="79"/>
      <c r="JY202" s="79"/>
      <c r="JZ202" s="97"/>
      <c r="KA202" s="93"/>
      <c r="KB202" s="79"/>
      <c r="KC202" s="79"/>
      <c r="KD202" s="79"/>
      <c r="KE202" s="97"/>
      <c r="KF202" s="95"/>
      <c r="KG202" s="79"/>
      <c r="KH202" s="79"/>
      <c r="KI202" s="79"/>
      <c r="KJ202" s="79"/>
      <c r="KK202" s="98"/>
      <c r="KL202" s="79"/>
      <c r="KM202" s="79"/>
      <c r="KN202" s="79"/>
      <c r="KO202" s="79"/>
      <c r="KP202" s="79"/>
      <c r="KQ202" s="79"/>
      <c r="KR202" s="79"/>
      <c r="KS202" s="96"/>
      <c r="KT202" s="96"/>
      <c r="KU202" s="96"/>
      <c r="KV202" s="96"/>
      <c r="KW202" s="93"/>
      <c r="KX202" s="79"/>
      <c r="KY202" s="79"/>
      <c r="KZ202" s="79"/>
      <c r="LA202" s="79"/>
      <c r="LB202" s="79"/>
      <c r="LC202" s="96"/>
      <c r="LD202" s="93"/>
      <c r="LE202" s="94"/>
      <c r="LF202" s="99"/>
      <c r="LG202" s="75"/>
      <c r="LH202" s="93"/>
      <c r="LI202" s="79"/>
      <c r="LJ202" s="74"/>
      <c r="LK202" s="74"/>
      <c r="LL202" s="74"/>
      <c r="LM202" s="100"/>
      <c r="LN202" s="95"/>
      <c r="LO202" s="79"/>
      <c r="LP202" s="79"/>
      <c r="LQ202" s="79"/>
      <c r="LR202" s="96"/>
      <c r="LS202" s="93"/>
      <c r="LT202" s="79"/>
      <c r="LU202" s="79"/>
      <c r="LV202" s="79">
        <v>0.05</v>
      </c>
      <c r="LW202" s="79"/>
      <c r="LX202" s="79"/>
      <c r="LY202" s="79"/>
      <c r="LZ202" s="79"/>
      <c r="MA202" s="97"/>
      <c r="MB202" s="95"/>
      <c r="MC202" s="79"/>
      <c r="MD202" s="79"/>
      <c r="ME202" s="79"/>
      <c r="MF202" s="79"/>
      <c r="MG202" s="79"/>
      <c r="MH202" s="79"/>
      <c r="MI202" s="79"/>
      <c r="MJ202" s="79"/>
      <c r="MK202" s="79"/>
      <c r="ML202" s="79"/>
      <c r="MM202" s="79"/>
      <c r="MN202" s="98"/>
      <c r="MO202" s="98"/>
      <c r="MP202" s="96"/>
      <c r="MQ202" s="93"/>
      <c r="MR202" s="79"/>
      <c r="MS202" s="79"/>
      <c r="MT202" s="79"/>
      <c r="MU202" s="79"/>
      <c r="MV202" s="98"/>
      <c r="MW202" s="79"/>
      <c r="MX202" s="79"/>
      <c r="MY202" s="79"/>
      <c r="MZ202" s="79"/>
      <c r="NA202" s="79"/>
      <c r="NB202" s="79"/>
      <c r="NC202" s="79"/>
      <c r="ND202" s="96"/>
      <c r="NE202" s="96"/>
      <c r="NF202" s="96"/>
      <c r="NG202" s="96"/>
      <c r="NH202" s="93"/>
      <c r="NI202" s="79"/>
      <c r="NJ202" s="79"/>
      <c r="NK202" s="79"/>
      <c r="NL202" s="79"/>
      <c r="NM202" s="79"/>
      <c r="NN202" s="94"/>
      <c r="NO202" s="93"/>
      <c r="NP202" s="80"/>
      <c r="NQ202" s="124" t="s">
        <v>1015</v>
      </c>
      <c r="NR202" s="102" t="s">
        <v>1018</v>
      </c>
      <c r="NS202" s="102"/>
      <c r="NT202" s="102"/>
      <c r="NU202" s="102"/>
      <c r="NV202" s="104"/>
      <c r="NW202" s="102"/>
      <c r="NX202" s="133" t="s">
        <v>1019</v>
      </c>
      <c r="NY202" s="138" t="s">
        <v>1007</v>
      </c>
      <c r="NZ202" s="133" t="s">
        <v>1019</v>
      </c>
      <c r="OA202" s="137"/>
      <c r="OB202" s="137"/>
      <c r="OC202" s="137"/>
      <c r="OD202" s="108">
        <f t="shared" si="390"/>
        <v>81</v>
      </c>
      <c r="OE202" s="109">
        <v>6</v>
      </c>
      <c r="OF202" s="110">
        <f t="shared" si="391"/>
        <v>33</v>
      </c>
      <c r="OG202" s="109">
        <v>7</v>
      </c>
      <c r="OH202" s="111">
        <f>ROUND(AVERAGEIF($ES$9:$ES$497,$ES202,EV$9:EV$497),0)</f>
        <v>67</v>
      </c>
      <c r="OI202" s="112">
        <f>ROUND(AVERAGEIF($ES$9:$ES$497,$ES202,EW$9:EW$497),0)</f>
        <v>45</v>
      </c>
      <c r="OJ202" s="112">
        <f>ROUND(AVERAGEIF($ES$9:$ES$497,$ES202,EX$9:EX$497),0)</f>
        <v>51</v>
      </c>
      <c r="OK202" s="112">
        <f>ROUND(AVERAGEIF($ES$9:$ES$497,$ES202,EY$9:EY$497),0)</f>
        <v>39</v>
      </c>
      <c r="OL202" s="112">
        <f>ROUND(AVERAGEIF($ES$9:$ES$497,$ES202,EZ$9:EZ$497),0)</f>
        <v>21</v>
      </c>
      <c r="OM202" s="112">
        <f>ROUND(AVERAGEIF($ES$9:$ES$497,$ES202,FA$9:FA$497),0)</f>
        <v>21</v>
      </c>
      <c r="ON202" s="112">
        <f>ROUND(AVERAGEIF($ES$9:$ES$497,$ES202,FB$9:FB$497),0)</f>
        <v>68</v>
      </c>
      <c r="OO202" s="112">
        <f>ROUND(AVERAGEIF($ES$9:$ES$497,$ES202,FC$9:FC$497),0)</f>
        <v>64</v>
      </c>
      <c r="OP202" s="112">
        <f>ROUND(AVERAGEIF($ES$9:$ES$497,$ES202,FD$9:FD$497),0)</f>
        <v>72</v>
      </c>
      <c r="OQ202" s="113">
        <f>ROUND(AVERAGEIF($ES$9:$ES$497,$ES202,FE$9:FE$497),0)</f>
        <v>115</v>
      </c>
      <c r="OR202" s="114">
        <f>ROUND(EV202/MAX(EV$9:EV$497)*100,0)</f>
        <v>17</v>
      </c>
      <c r="OS202" s="115">
        <f>ROUND(EW202/MAX(EW$9:EW$497)*100,0)</f>
        <v>34</v>
      </c>
      <c r="OT202" s="115">
        <f>ROUND(EX202/MAX(EX$9:EX$497)*100,0)</f>
        <v>44</v>
      </c>
      <c r="OU202" s="115">
        <f>ROUND(EY202/MAX(EY$9:EY$497)*100,0)</f>
        <v>11</v>
      </c>
      <c r="OV202" s="115">
        <f>ROUND(EZ202/MAX(EZ$9:EZ$497)*100,0)</f>
        <v>17</v>
      </c>
      <c r="OW202" s="115">
        <f>ROUND(FA202/MAX(FA$9:FA$497)*100,0)</f>
        <v>19</v>
      </c>
      <c r="OX202" s="115">
        <f>ROUND(FB202/MAX(FB$9:FB$497)*100,0)</f>
        <v>23</v>
      </c>
      <c r="OY202" s="116">
        <f>ROUND(FC202/MAX(FC$9:FC$497)*100,0)</f>
        <v>48</v>
      </c>
      <c r="OZ202" s="115">
        <f>ROUND(FD202/MAX(FD$9:FD$497)*100,0)</f>
        <v>50</v>
      </c>
      <c r="PA202" s="117">
        <f>ROUND(FE202/MAX(FE$9:FE$497)*100,0)</f>
        <v>50</v>
      </c>
      <c r="PB202" s="118">
        <f t="shared" si="392"/>
        <v>339</v>
      </c>
      <c r="PC202" s="115">
        <f t="shared" si="393"/>
        <v>258</v>
      </c>
      <c r="PD202" s="115">
        <f t="shared" si="394"/>
        <v>390</v>
      </c>
      <c r="PE202" s="115">
        <f t="shared" si="395"/>
        <v>435</v>
      </c>
      <c r="PF202" s="115">
        <f t="shared" si="396"/>
        <v>213</v>
      </c>
      <c r="PG202" s="119">
        <f t="shared" si="397"/>
        <v>204</v>
      </c>
      <c r="PH202" s="118">
        <f>ROUND(PB202/MAX(PB$9:PB$497)*100,0)</f>
        <v>40</v>
      </c>
      <c r="PI202" s="115">
        <f>ROUND(PC202/MAX(PC$9:PC$497)*100,0)</f>
        <v>31</v>
      </c>
      <c r="PJ202" s="115">
        <f>ROUND(PD202/MAX(PD$9:PD$497)*100,0)</f>
        <v>41</v>
      </c>
      <c r="PK202" s="115">
        <f>ROUND(PE202/MAX(PE$9:PE$497)*100,0)</f>
        <v>43</v>
      </c>
      <c r="PL202" s="115">
        <f>ROUND(PF202/MAX(PF$9:PF$497)*100,0)</f>
        <v>30</v>
      </c>
      <c r="PM202" s="119">
        <f>ROUND(PG202/MAX(PG$9:PG$497)*100,0)</f>
        <v>30</v>
      </c>
      <c r="PN202" s="118">
        <f>RANK(PH202,PH$9:PH$497,0)</f>
        <v>252</v>
      </c>
      <c r="PO202" s="115">
        <f>RANK(PI202,PI$9:PI$497,0)</f>
        <v>282</v>
      </c>
      <c r="PP202" s="115">
        <f>RANK(PJ202,PJ$9:PJ$497,0)</f>
        <v>262</v>
      </c>
      <c r="PQ202" s="115">
        <f>RANK(PK202,PK$9:PK$497,0)</f>
        <v>221</v>
      </c>
      <c r="PR202" s="115">
        <f>RANK(PL202,PL$9:PL$497,0)</f>
        <v>313</v>
      </c>
      <c r="PS202" s="119">
        <f>RANK(PM202,PM$9:PM$497,0)</f>
        <v>300</v>
      </c>
      <c r="PT202" s="120">
        <f>ROUND(FZ202/MAX(FZ$9:FZ$497)*100,0)</f>
        <v>25</v>
      </c>
      <c r="PU202" s="115">
        <f>ROUND(GA202/MAX(GA$9:GA$497)*100,0)</f>
        <v>37</v>
      </c>
      <c r="PV202" s="115">
        <f>ROUND(GB202/MAX(GB$9:GB$497)*100,0)</f>
        <v>60</v>
      </c>
      <c r="PW202" s="115">
        <f>ROUND(GC202/MAX(GC$9:GC$497)*100,0)</f>
        <v>21</v>
      </c>
      <c r="PX202" s="115">
        <f>ROUND(GD202/MAX(GD$9:GD$497)*100,0)</f>
        <v>18</v>
      </c>
      <c r="PY202" s="115">
        <f>ROUND(GE202/MAX(GE$9:GE$497)*100,0)</f>
        <v>20</v>
      </c>
      <c r="PZ202" s="115">
        <f>ROUND(GF202/MAX(GF$9:GF$497)*100,0)</f>
        <v>23</v>
      </c>
      <c r="QA202" s="116">
        <f>ROUND(GG202/MAX(GG$9:GG$497)*100,0)</f>
        <v>59</v>
      </c>
      <c r="QB202" s="115">
        <f>ROUND(GH202/MAX(GH$9:GH$497)*100,0)</f>
        <v>51</v>
      </c>
      <c r="QC202" s="121">
        <f>ROUND(GI202/MAX(GI$9:GI$497)*100,0)</f>
        <v>60</v>
      </c>
      <c r="QD202" s="120">
        <f>ROUND(AVERAGEIF($ES$9:$ES$497,$ES202,PT$9:PT$497),0)</f>
        <v>50</v>
      </c>
      <c r="QE202" s="120">
        <f>ROUND(AVERAGEIF($ES$9:$ES$497,$ES202,PU$9:PU$497),0)</f>
        <v>37</v>
      </c>
      <c r="QF202" s="120">
        <f>ROUND(AVERAGEIF($ES$9:$ES$497,$ES202,PV$9:PV$497),0)</f>
        <v>50</v>
      </c>
      <c r="QG202" s="120">
        <f>ROUND(AVERAGEIF($ES$9:$ES$497,$ES202,PW$9:PW$497),0)</f>
        <v>43</v>
      </c>
      <c r="QH202" s="120">
        <f>ROUND(AVERAGEIF($ES$9:$ES$497,$ES202,PX$9:PX$497),0)</f>
        <v>18</v>
      </c>
      <c r="QI202" s="120">
        <f>ROUND(AVERAGEIF($ES$9:$ES$497,$ES202,PY$9:PY$497),0)</f>
        <v>20</v>
      </c>
      <c r="QJ202" s="120">
        <f>ROUND(AVERAGEIF($ES$9:$ES$497,$ES202,PZ$9:PZ$497),0)</f>
        <v>46</v>
      </c>
      <c r="QK202" s="120">
        <f>ROUND(AVERAGEIF($ES$9:$ES$497,$ES202,QA$9:QA$497),0)</f>
        <v>47</v>
      </c>
      <c r="QL202" s="120">
        <f>ROUND(AVERAGEIF($ES$9:$ES$497,$ES202,QB$9:QB$497),0)</f>
        <v>45</v>
      </c>
      <c r="QM202" s="120">
        <f>ROUND(AVERAGEIF($ES$9:$ES$497,$ES202,QC$9:QC$497),0)</f>
        <v>49</v>
      </c>
      <c r="QN202" s="114">
        <f t="shared" si="398"/>
        <v>490</v>
      </c>
      <c r="QO202" s="115">
        <f t="shared" si="399"/>
        <v>322</v>
      </c>
      <c r="QP202" s="115">
        <f t="shared" si="400"/>
        <v>562</v>
      </c>
      <c r="QQ202" s="115">
        <f t="shared" si="401"/>
        <v>667</v>
      </c>
      <c r="QR202" s="115">
        <f t="shared" si="402"/>
        <v>321</v>
      </c>
      <c r="QS202" s="119">
        <f t="shared" si="403"/>
        <v>269</v>
      </c>
      <c r="QT202" s="114">
        <f>ROUND((QN202-MIN(QN$9:QN$497))/(MAX(QN$9:QN$497)-MIN(QN$9:QN$497))*100,0)</f>
        <v>41</v>
      </c>
      <c r="QU202" s="115">
        <f>ROUND((QO202-MIN(QO$9:QO$497))/(MAX(QO$9:QO$497)-MIN(QO$9:QO$497))*100,0)</f>
        <v>16</v>
      </c>
      <c r="QV202" s="115">
        <f>ROUND((QP202-MIN(QP$9:QP$497))/(MAX(QP$9:QP$497)-MIN(QP$9:QP$497))*100,0)</f>
        <v>31</v>
      </c>
      <c r="QW202" s="115">
        <f>ROUND((QQ202-MIN(QQ$9:QQ$497))/(MAX(QQ$9:QQ$497)-MIN(QQ$9:QQ$497))*100,0)</f>
        <v>48</v>
      </c>
      <c r="QX202" s="115">
        <f>ROUND((QR202-MIN(QR$9:QR$497))/(MAX(QR$9:QR$497)-MIN(QR$9:QR$497))*100,0)</f>
        <v>13</v>
      </c>
      <c r="QY202" s="115">
        <f>ROUND((QS202-MIN(QS$9:QS$497))/(MAX(QS$9:QS$497)-MIN(QS$9:QS$497))*100,0)</f>
        <v>20</v>
      </c>
      <c r="QZ202" s="114">
        <f>RANK(QN202,QN$9:QN$497,0)</f>
        <v>199</v>
      </c>
      <c r="RA202" s="115">
        <f>RANK(QO202,QO$9:QO$497,0)</f>
        <v>335</v>
      </c>
      <c r="RB202" s="115">
        <f>RANK(QP202,QP$9:QP$497,0)</f>
        <v>205</v>
      </c>
      <c r="RC202" s="115">
        <f>RANK(QQ202,QQ$9:QQ$497,0)</f>
        <v>106</v>
      </c>
      <c r="RD202" s="115">
        <f>RANK(QR202,QR$9:QR$497,0)</f>
        <v>418</v>
      </c>
      <c r="RE202" s="115">
        <f>RANK(QS202,QS$9:QS$497,0)</f>
        <v>376</v>
      </c>
      <c r="RF202" s="122"/>
      <c r="RG202" s="115">
        <f>($RH$3*(IH202+IJ202)*100*100/MAX(EX$9:EX$497)*$RO$3) +($RH$3*(II202+IJ202)*100*100/MAX(EX$9:EX$497)*$RO$4) + ($RH$3*IK202*100*100/MAX(EX$9:EX$497)*0.098)</f>
        <v>0</v>
      </c>
      <c r="RH202" s="115">
        <f>($RH$4*IL202*100*100/MAX(EZ$9:EZ$497))*$RQ$3</f>
        <v>0</v>
      </c>
      <c r="RI202" s="115">
        <f>($RH$3*IM202*100*100/MAX(EY$9:EY$497))*$RQ$4</f>
        <v>0</v>
      </c>
      <c r="RJ202" s="115">
        <f>($RH$3*IN202*100*100/MAX(EX$9:EX$497))</f>
        <v>0</v>
      </c>
      <c r="RK202" s="115">
        <f>($RH$4*IO202*100*100/MAX(EZ$9:EZ$497))*$RQ$3</f>
        <v>0</v>
      </c>
      <c r="RL202" s="115">
        <f>(($RL$4*IP202*100*((100/MAX(EX$9:EX$497)+100/MAX(EZ$9:EZ$497))/2))+($RL$4*IQ202*100*((100/MAX(EX$9:EX$497)+100/MAX(EZ$9:EZ$497))/2))+($RL$4*IR202*100*((100/MAX(EX$9:EX$497)+100/MAX(EZ$9:EZ$497))/2))+($RL$4*IS202*100*((100/MAX(EX$9:EX$497)+100/MAX(EZ$9:EZ$497))/2))+($RL$4*IT202*100*((100/MAX(EX$9:EX$497)+100/MAX(EZ$9:EZ$497))/2))+($RL$4*IU202*100*((100/MAX(EX$9:EX$497)+100/MAX(EZ$9:EZ$497))/2))+($RL$4*IV202*100*((100/MAX(EX$9:EX$497)+100/MAX(EZ$9:EZ$497))/2))+($RL$4*IW202*100*((100/MAX(EX$9:EX$497)+100/MAX(EZ$9:EZ$497))/2)))*$RS$3</f>
        <v>0</v>
      </c>
      <c r="RM202" s="115">
        <f>(($RH$3*IX202*100*100/MAX(EX$9:EX$497))+($RH$3*IY202*100*100/MAX(EX$9:EX$497))+($RH$3*IZ202*100*100/MAX(EX$9:EX$497))+($RH$3*JA202*100*100/MAX(EX$9:EX$497))+($RH$3*JB202*100*100/MAX(EX$9:EX$497))+($RH$3*JC202*100*100/MAX(EX$9:EX$497))+($RH$3*JD202*100*100/MAX(EX$9:EX$497))+($RH$3*JE202*100*100/MAX(EX$9:EX$497)))*$RS$4</f>
        <v>0</v>
      </c>
      <c r="RN202" s="115">
        <f>(($RH$4*JF202*100*100/MAX(EZ$9:EZ$497)) + ($RH$4*JG202*100*100/MAX(EZ$9:EZ$497)) + ($RH$4*JH202*100*100/MAX(EZ$9:EZ$497)) + ($RH$4*JI202*100*100/MAX(EZ$9:EZ$497)) + ($RH$4*JJ202*100*100/MAX(EZ$9:EZ$497)) + ($RH$4*JK202*100*100/MAX(EZ$9:EZ$497)) + ($RH$4*JL202*100*100/MAX(EZ$9:EZ$497)) + ($RH$4*JM202*100*100/MAX(EZ$9:EZ$497)))*$RU$3</f>
        <v>0</v>
      </c>
      <c r="RO202" s="115">
        <f>(($RL$4*JN202*100*((100/MAX(EX$9:EX$497)+100/MAX(EZ$9:EZ$497))/2))+($RL$4*JO202*100*((100/MAX(EX$9:EX$497)+100/MAX(EZ$9:EZ$497))/2))+($RL$4*JP202*100*((100/MAX(EX$9:EX$497)+100/MAX(EZ$9:EZ$497))/2))+($RL$4*JQ202*100*((100/MAX(EX$9:EX$497)+100/MAX(EZ$9:EZ$497))/2))+($RL$4*JR202*100*((100/MAX(EX$9:EX$497)+100/MAX(EZ$9:EZ$497))/2))+($RL$4*JS202*100*((100/MAX(EX$9:EX$497)+100/MAX(EZ$9:EZ$497))/2))+($RL$4*JT202*100*((100/MAX(EX$9:EX$497)+100/MAX(EZ$9:EZ$497))/2))+($RL$4*JU202*100*((100/MAX(EX$9:EX$497)+100/MAX(EZ$9:EZ$497))/2))+($RL$4*JV202*100*((100/MAX(EX$9:EX$497)+100/MAX(EZ$9:EZ$497))/2))+($RL$4*JW202*100*((100/MAX(EX$9:EX$497)+100/MAX(EZ$9:EZ$497))/2))+($RL$4*JX202*100*((100/MAX(EX$9:EX$497)+100/MAX(EZ$9:EZ$497))/2))+($RL$4*JY202*100*((100/MAX(EX$9:EX$497)+100/MAX(EZ$9:EZ$497))/2))+($RL$4*JZ202*100*((100/MAX(EX$9:EX$497)+100/MAX(EZ$9:EZ$497))/2)))*$RW$3/2</f>
        <v>0</v>
      </c>
      <c r="RP202" s="119">
        <f>($RJ$3*KA202*100*100/MAX(FA$9:FA$497)) + ($RJ$3*KB202*100*100/MAX(FA$9:FA$497)/2) + ($RJ$3*KC202*100*100/MAX(FA$9:FA$497)/2) + ($RJ$3*KD202*100*100/MAX(FA$9:FA$497)/4) + ($RJ$3*KE202*100*100/MAX(FA$9:FA$497)/4)</f>
        <v>0</v>
      </c>
      <c r="RQ202" s="118">
        <f>($RL$4*KF202*100*((100/MAX(EX$9:EX$497)+100/MAX(EZ$9:EZ$497)))) * ($RO$3/2) + (($RL$4*KG202*100*((100/MAX(EX$9:EX$497)+100/MAX(EZ$9:EZ$497))))+($RL$4*KH202*100*((100/MAX(EX$9:EX$497)+100/MAX(EZ$9:EZ$497))))+($RL$4*KI202*100*((100/MAX(EX$9:EX$497)+100/MAX(EZ$9:EZ$497))))+($RL$4*KJ202*100*((100/MAX(EX$9:EX$497)+100/MAX(EZ$9:EZ$497))))+($RL$4*KK202*100*((100/MAX(EX$9:EX$497)+100/MAX(EZ$9:EZ$497))))+($RL$4*KL202*100*((100/MAX(EX$9:EX$497)+100/MAX(EZ$9:EZ$497))))+($RL$4*KM202*100*((100/MAX(EX$9:EX$497)+100/MAX(EZ$9:EZ$497))))+($RL$4*KN202*100*((100/MAX(EX$9:EX$497)+100/MAX(EZ$9:EZ$497))))+($RL$4*KO202*100*((100/MAX(EX$9:EX$497)+100/MAX(EZ$9:EZ$497))))+($RL$4*KP202*100*((100/MAX(EX$9:EX$497)+100/MAX(EZ$9:EZ$497))))+($RL$4*KQ202*100*((100/MAX(EX$9:EX$497)+100/MAX(EZ$9:EZ$497))))+($RL$4*KR202*100*((100/MAX(EX$9:EX$497)+100/MAX(EZ$9:EZ$497))))+($RL$4*KS202*100*((100/MAX(EX$9:EX$497)+100/MAX(EZ$9:EZ$497))))+($RL$4*KV202*100*((100/MAX(EX$9:EX$497)+100/MAX(EZ$9:EZ$497))))) * (($RO$3+$RO$4)/6)</f>
        <v>0</v>
      </c>
      <c r="RR202" s="115">
        <f>(($RL$4*KW202*100*((100/MAX(EX$9:EX$497)+100/MAX(EZ$9:EZ$497))))) * ($RO$3/2) + (($RL$4*KX202*100*((100/MAX(EX$9:EX$497)+100/MAX(EZ$9:EZ$497))))+($RL$4*KY202*100*((100/MAX(EX$9:EX$497)+100/MAX(EZ$9:EZ$497))))+($RL$4*KZ202*100*((100/MAX(EX$9:EX$497)+100/MAX(EZ$9:EZ$497))))+($RL$4*LA202*100*((100/MAX(EX$9:EX$497)+100/MAX(EZ$9:EZ$497))))+($RL$4*LB202*100*((100/MAX(EX$9:EX$497)+100/MAX(EZ$9:EZ$497))))+($RL$4*LC202*100*((100/MAX(EX$9:EX$497)+100/MAX(EZ$9:EZ$497))))) * (($RO$3+$RO$4)/6)</f>
        <v>0</v>
      </c>
      <c r="RS202" s="119">
        <f>(($RL$4*LD202*100*((100/MAX(EX$9:EX$497)+100/MAX(EZ$9:EZ$497))))+($RL$4*LE202*100*((100/MAX(EX$9:EX$497)+100/MAX(EZ$9:EZ$497))))) * (($RO$3+$RO$4)/6)</f>
        <v>0</v>
      </c>
      <c r="RT202" s="118">
        <f>($RJ$4*LH202*100*(100/MAX(EV$9:EV$497)))+($RJ$4*LI202*100*(100/MAX(EV$9:EV$497)))</f>
        <v>0</v>
      </c>
      <c r="RU202" s="119">
        <f>($RJ$4*LJ202*(100/MAX(EV$9:EV$497)))/2 + ($RL$3*LK202*(100/MAX(EW$9:EW$497))) + ($RJ$4*LL202*(100/MAX(EV$9:EV$497)))/4 + ($RL$3*LM202*(100/MAX(EW$9:EW$497)))</f>
        <v>0</v>
      </c>
      <c r="RV202" s="118">
        <f>($RJ$4*LN202*100*100/MAX(EV$9:EV$497)/2)+($RJ$4*LO202*100*100/MAX(EV$9:EV$497)/2)+($RJ$4*LP202*100*100/MAX(EV$9:EV$497))+($RJ$4*LQ202*100*100/MAX(EV$9:EV$497))+($RJ$4*LR202*100*100/MAX(EV$9:EV$497))</f>
        <v>0</v>
      </c>
      <c r="RW202" s="115">
        <f>($RJ$4*LS202*100*100/MAX(EV$9:EV$497)) + (($RJ$4*LT202*100*100/MAX(EV$9:EV$497))+($RJ$4*LU202*100*100/MAX(EV$9:EV$497))+($RJ$4*LV202*100*100/MAX(EV$9:EV$497))+($RJ$4*LW202*100*100/MAX(EV$9:EV$497))+($RJ$4*LX202*100*100/MAX(EV$9:EV$497))+($RJ$4*LY202*100*100/MAX(EV$9:EV$497))+($RJ$4*LZ202*100*100/MAX(EV$9:EV$497))+($RJ$4*MA202*100*100/MAX(EV$9:EV$497)))/2</f>
        <v>4.213483146067416</v>
      </c>
      <c r="RX202" s="119">
        <f>($RJ$4*MB202*100*100/MAX(EV$9:EV$497))+($RJ$4*MC202*100*100/MAX(EV$9:EV$497))+($RJ$4*MD202*100*100/MAX(EV$9:EV$497))+($RJ$4*ME202*100*100/MAX(EV$9:EV$497))+($RJ$4*MF202*100*100/MAX(EV$9:EV$497))+($RJ$4*MG202*100*100/MAX(EV$9:EV$497))+($RJ$4*MH202*100*100/MAX(EV$9:EV$497))+($RJ$4*MI202*100*100/MAX(EV$9:EV$497))+($RJ$4*MJ202*100*100/MAX(EV$9:EV$497))+($RJ$4*MK202*100*100/MAX(EV$9:EV$497))+($RJ$4*ML202*100*100/MAX(EV$9:EV$497))+($RJ$4*MM202*100*100/MAX(EV$9:EV$497))+($RJ$4*MN202*100*100/MAX(EV$9:EV$497))</f>
        <v>0</v>
      </c>
      <c r="RY202" s="118">
        <f>($RJ$4*MQ202*100*100/MAX(EV$9:EV$497))/2 + (($RJ$4*MR202*100*100/MAX(EV$9:EV$497))+($RJ$4*MS202*100*100/MAX(EV$9:EV$497))+($RJ$4*MT202*100*100/MAX(EV$9:EV$497))+($RJ$4*MU202*100*100/MAX(EV$9:EV$497))+($RJ$4*MV202*100*100/MAX(EV$9:EV$497))+($RJ$4*MW202*100*100/MAX(EV$9:EV$497))+($RJ$4*MX202*100*100/MAX(EV$9:EV$497))+($RJ$4*MY202*100*100/MAX(EV$9:EV$497))+($RJ$4*MZ202*100*100/MAX(EV$9:EV$497))+($RJ$4*NA202*100*100/MAX(EV$9:EV$497))+($RJ$4*NB202*100*100/MAX(EV$9:EV$497))+($RJ$4*NC202*100*100/MAX(EV$9:EV$497))+($RJ$4*ND202*100*100/MAX(EV$9:EV$497))+($RJ$4*NG202*100*100/MAX(EV$9:EV$497)))/4</f>
        <v>0</v>
      </c>
      <c r="RZ202" s="115">
        <f>($RJ$4*NH202*100*100/MAX(EV$9:EV$497))/2 + (($RJ$4*NI202*100*100/MAX(EV$9:EV$497))+($RJ$4*NJ202*100*100/MAX(EV$9:EV$497))+($RJ$4*NK202*100*100/MAX(EV$9:EV$497))+($RJ$4*NL202*100*100/MAX(EV$9:EV$497))+($RJ$4*NM202*100*100/MAX(EV$9:EV$497))+($RJ$4*NN202*100*100/MAX(EV$9:EV$497)))/4</f>
        <v>0</v>
      </c>
      <c r="SA202" s="117">
        <f>(($RJ$4*NO202*100*100/MAX(EV$9:EV$497))+($RJ$4*NP202*100*100/MAX(EV$9:EV$497)))/4</f>
        <v>0</v>
      </c>
      <c r="SB202" s="118">
        <f t="shared" si="404"/>
        <v>4.213483146067416</v>
      </c>
      <c r="SC202" s="115">
        <f t="shared" si="405"/>
        <v>0.84269662921348321</v>
      </c>
      <c r="SD202" s="115">
        <f t="shared" si="406"/>
        <v>1.053370786516854</v>
      </c>
      <c r="SE202" s="115">
        <f t="shared" si="407"/>
        <v>0.84269662921348321</v>
      </c>
      <c r="SF202" s="115">
        <f t="shared" si="408"/>
        <v>1.053370786516854</v>
      </c>
      <c r="SG202" s="115">
        <f t="shared" si="409"/>
        <v>4.213483146067416</v>
      </c>
      <c r="SH202" s="115">
        <f>ROUND(SB202/MAX(SB$9:SB$497)*100,0)</f>
        <v>5</v>
      </c>
      <c r="SI202" s="115">
        <f>ROUND(SC202/MAX(SC$9:SC$497)*100,0)</f>
        <v>1</v>
      </c>
      <c r="SJ202" s="115">
        <f>ROUND(SD202/MAX(SD$9:SD$497)*100,0)</f>
        <v>2</v>
      </c>
      <c r="SK202" s="115">
        <f>ROUND(SE202/MAX(SE$9:SE$497)*100,0)</f>
        <v>1</v>
      </c>
      <c r="SL202" s="115">
        <f>ROUND(SF202/MAX(SF$9:SF$497)*100,0)</f>
        <v>3</v>
      </c>
      <c r="SM202" s="121">
        <f>ROUND(SG202/MAX(SG$9:SG$497)*100,0)</f>
        <v>4</v>
      </c>
      <c r="SN202" s="115">
        <f>ROUND(AVERAGEIF($ES$9:$ES$497,$ES202,SH$9:SH$497),0)</f>
        <v>24</v>
      </c>
      <c r="SO202" s="115">
        <f>ROUND(AVERAGEIF($ES$9:$ES$497,$ES202,SI$9:SI$497),0)</f>
        <v>22</v>
      </c>
      <c r="SP202" s="115">
        <f>ROUND(AVERAGEIF($ES$9:$ES$497,$ES202,SJ$9:SJ$497),0)</f>
        <v>5</v>
      </c>
      <c r="SQ202" s="115">
        <f>ROUND(AVERAGEIF($ES$9:$ES$497,$ES202,SK$9:SK$497),0)</f>
        <v>19</v>
      </c>
      <c r="SR202" s="115">
        <f>ROUND(AVERAGEIF($ES$9:$ES$497,$ES202,SL$9:SL$497),0)</f>
        <v>8</v>
      </c>
      <c r="SS202" s="121">
        <f>ROUND(AVERAGEIF($ES$9:$ES$497,$ES202,SM$9:SM$497),0)</f>
        <v>6</v>
      </c>
      <c r="ST202" s="114">
        <f>RANK(SB202,SB$9:SB$497,0)</f>
        <v>262</v>
      </c>
      <c r="SU202" s="115">
        <f>RANK(SC202,SC$9:SC$497,0)</f>
        <v>237</v>
      </c>
      <c r="SV202" s="115">
        <f>RANK(SD202,SD$9:SD$497,0)</f>
        <v>216</v>
      </c>
      <c r="SW202" s="115">
        <f>RANK(SE202,SE$9:SE$497,0)</f>
        <v>237</v>
      </c>
      <c r="SX202" s="115">
        <f>RANK(SF202,SF$9:SF$497,0)</f>
        <v>199</v>
      </c>
      <c r="SY202" s="115">
        <f>RANK(SG202,SG$9:SG$497,0)</f>
        <v>173</v>
      </c>
      <c r="SZ202" s="115">
        <f>COUNTIFS(SB$9:SB$497,"&gt;"&amp;SB202,$ES$9:$ES$497,$ES202)+1</f>
        <v>60</v>
      </c>
      <c r="TA202" s="115">
        <f>COUNTIFS(SC$9:SC$497,"&gt;"&amp;SC202,$ES$9:$ES$497,$ES202)+1</f>
        <v>58</v>
      </c>
      <c r="TB202" s="115">
        <f>COUNTIFS(SD$9:SD$497,"&gt;"&amp;SD202,$ES$9:$ES$497,$ES202)+1</f>
        <v>49</v>
      </c>
      <c r="TC202" s="115">
        <f>COUNTIFS(SE$9:SE$497,"&gt;"&amp;SE202,$ES$9:$ES$497,$ES202)+1</f>
        <v>58</v>
      </c>
      <c r="TD202" s="115">
        <f>COUNTIFS(SF$9:SF$497,"&gt;"&amp;SF202,$ES$9:$ES$497,$ES202)+1</f>
        <v>49</v>
      </c>
      <c r="TE202" s="117">
        <f>COUNTIFS(SG$9:SG$497,"&gt;"&amp;SG202,$ES$9:$ES$497,$ES202)+1</f>
        <v>41</v>
      </c>
      <c r="TF202" s="118">
        <f t="shared" si="410"/>
        <v>48</v>
      </c>
      <c r="TG202" s="115">
        <f t="shared" si="411"/>
        <v>41</v>
      </c>
      <c r="TH202" s="115">
        <f t="shared" si="412"/>
        <v>33</v>
      </c>
      <c r="TI202" s="115">
        <f t="shared" si="413"/>
        <v>42</v>
      </c>
      <c r="TJ202" s="115">
        <f t="shared" si="414"/>
        <v>46</v>
      </c>
      <c r="TK202" s="115">
        <f t="shared" si="415"/>
        <v>34</v>
      </c>
      <c r="TL202" s="117">
        <f t="shared" si="416"/>
        <v>34</v>
      </c>
      <c r="TM202" s="118">
        <f>ROUND(TF202/MAX(TF$9:TF$497)*100,0)</f>
        <v>27</v>
      </c>
      <c r="TN202" s="115">
        <f>ROUND(TG202/MAX(TG$9:TG$497)*100,0)</f>
        <v>23</v>
      </c>
      <c r="TO202" s="115">
        <f>ROUND(TH202/MAX(TH$9:TH$497)*100,0)</f>
        <v>18</v>
      </c>
      <c r="TP202" s="115">
        <f>ROUND(TI202/MAX(TI$9:TI$497)*100,0)</f>
        <v>23</v>
      </c>
      <c r="TQ202" s="115">
        <f>ROUND(TJ202/MAX(TJ$9:TJ$497)*100,0)</f>
        <v>23</v>
      </c>
      <c r="TR202" s="115">
        <f>ROUND(TK202/MAX(TK$9:TK$497)*100,0)</f>
        <v>17</v>
      </c>
      <c r="TS202" s="119">
        <f>ROUND(TL202/MAX(TL$9:TL$497)*100,0)</f>
        <v>17</v>
      </c>
      <c r="TT202" s="120">
        <f>RANK(TM202,TM$9:TM$497,0)</f>
        <v>298</v>
      </c>
      <c r="TU202" s="115">
        <f>RANK(TN202,TN$9:TN$497,0)</f>
        <v>272</v>
      </c>
      <c r="TV202" s="115">
        <f>RANK(TO202,TO$9:TO$497,0)</f>
        <v>286</v>
      </c>
      <c r="TW202" s="115">
        <f>RANK(TP202,TP$9:TP$497,0)</f>
        <v>282</v>
      </c>
      <c r="TX202" s="115">
        <f>RANK(TQ202,TQ$9:TQ$497,0)</f>
        <v>225</v>
      </c>
      <c r="TY202" s="115">
        <f>RANK(TR202,TR$9:TR$497,0)</f>
        <v>316</v>
      </c>
      <c r="TZ202" s="121">
        <f>RANK(TS202,TS$9:TS$497,0)</f>
        <v>299</v>
      </c>
      <c r="UA202" s="132"/>
      <c r="UB202" s="7" t="s">
        <v>1</v>
      </c>
    </row>
    <row r="203" spans="1:548" x14ac:dyDescent="0.15">
      <c r="A203" s="183">
        <v>195</v>
      </c>
      <c r="B203" s="203" t="s">
        <v>1018</v>
      </c>
      <c r="C203" s="63"/>
      <c r="D203" s="63"/>
      <c r="E203" s="64" t="s">
        <v>518</v>
      </c>
      <c r="F203" s="65">
        <v>68</v>
      </c>
      <c r="G203" s="65" t="s">
        <v>908</v>
      </c>
      <c r="H203" s="65" t="s">
        <v>1020</v>
      </c>
      <c r="I203" s="66" t="s">
        <v>521</v>
      </c>
      <c r="J203" s="67" t="s">
        <v>521</v>
      </c>
      <c r="K203" s="67" t="s">
        <v>521</v>
      </c>
      <c r="L203" s="67" t="s">
        <v>521</v>
      </c>
      <c r="M203" s="67" t="s">
        <v>521</v>
      </c>
      <c r="N203" s="67" t="s">
        <v>521</v>
      </c>
      <c r="O203" s="67" t="s">
        <v>521</v>
      </c>
      <c r="P203" s="67" t="s">
        <v>521</v>
      </c>
      <c r="Q203" s="67" t="s">
        <v>521</v>
      </c>
      <c r="R203" s="68" t="s">
        <v>521</v>
      </c>
      <c r="S203" s="69" t="s">
        <v>521</v>
      </c>
      <c r="T203" s="67" t="s">
        <v>521</v>
      </c>
      <c r="U203" s="67" t="s">
        <v>521</v>
      </c>
      <c r="V203" s="67" t="s">
        <v>521</v>
      </c>
      <c r="W203" s="67" t="s">
        <v>521</v>
      </c>
      <c r="X203" s="67" t="s">
        <v>521</v>
      </c>
      <c r="Y203" s="67" t="s">
        <v>521</v>
      </c>
      <c r="Z203" s="67" t="s">
        <v>521</v>
      </c>
      <c r="AA203" s="67" t="s">
        <v>521</v>
      </c>
      <c r="AB203" s="68" t="s">
        <v>521</v>
      </c>
      <c r="AC203" s="69" t="s">
        <v>521</v>
      </c>
      <c r="AD203" s="67" t="s">
        <v>521</v>
      </c>
      <c r="AE203" s="67" t="s">
        <v>521</v>
      </c>
      <c r="AF203" s="67" t="s">
        <v>521</v>
      </c>
      <c r="AG203" s="67" t="s">
        <v>521</v>
      </c>
      <c r="AH203" s="67" t="s">
        <v>521</v>
      </c>
      <c r="AI203" s="67" t="s">
        <v>521</v>
      </c>
      <c r="AJ203" s="67" t="s">
        <v>521</v>
      </c>
      <c r="AK203" s="67" t="s">
        <v>521</v>
      </c>
      <c r="AL203" s="68" t="s">
        <v>521</v>
      </c>
      <c r="AM203" s="69" t="s">
        <v>521</v>
      </c>
      <c r="AN203" s="67" t="s">
        <v>521</v>
      </c>
      <c r="AO203" s="67" t="s">
        <v>521</v>
      </c>
      <c r="AP203" s="67" t="s">
        <v>521</v>
      </c>
      <c r="AQ203" s="67" t="s">
        <v>521</v>
      </c>
      <c r="AR203" s="67" t="s">
        <v>521</v>
      </c>
      <c r="AS203" s="67" t="s">
        <v>521</v>
      </c>
      <c r="AT203" s="67" t="s">
        <v>521</v>
      </c>
      <c r="AU203" s="67" t="s">
        <v>521</v>
      </c>
      <c r="AV203" s="68" t="s">
        <v>521</v>
      </c>
      <c r="AW203" s="69" t="s">
        <v>521</v>
      </c>
      <c r="AX203" s="67" t="s">
        <v>521</v>
      </c>
      <c r="AY203" s="67" t="s">
        <v>521</v>
      </c>
      <c r="AZ203" s="67" t="s">
        <v>521</v>
      </c>
      <c r="BA203" s="67" t="s">
        <v>521</v>
      </c>
      <c r="BB203" s="67" t="s">
        <v>521</v>
      </c>
      <c r="BC203" s="67" t="s">
        <v>521</v>
      </c>
      <c r="BD203" s="67" t="s">
        <v>521</v>
      </c>
      <c r="BE203" s="67" t="s">
        <v>521</v>
      </c>
      <c r="BF203" s="68" t="s">
        <v>521</v>
      </c>
      <c r="BG203" s="69" t="s">
        <v>521</v>
      </c>
      <c r="BH203" s="67" t="s">
        <v>521</v>
      </c>
      <c r="BI203" s="67" t="s">
        <v>521</v>
      </c>
      <c r="BJ203" s="67" t="s">
        <v>521</v>
      </c>
      <c r="BK203" s="67" t="s">
        <v>521</v>
      </c>
      <c r="BL203" s="67" t="s">
        <v>521</v>
      </c>
      <c r="BM203" s="67" t="s">
        <v>521</v>
      </c>
      <c r="BN203" s="67" t="s">
        <v>521</v>
      </c>
      <c r="BO203" s="67" t="s">
        <v>521</v>
      </c>
      <c r="BP203" s="68" t="s">
        <v>521</v>
      </c>
      <c r="BQ203" s="70" t="s">
        <v>521</v>
      </c>
      <c r="BR203" s="67" t="s">
        <v>521</v>
      </c>
      <c r="BS203" s="67" t="s">
        <v>521</v>
      </c>
      <c r="BT203" s="67" t="s">
        <v>521</v>
      </c>
      <c r="BU203" s="67" t="s">
        <v>521</v>
      </c>
      <c r="BV203" s="67" t="s">
        <v>521</v>
      </c>
      <c r="BW203" s="67" t="s">
        <v>521</v>
      </c>
      <c r="BX203" s="67" t="s">
        <v>521</v>
      </c>
      <c r="BY203" s="67" t="s">
        <v>521</v>
      </c>
      <c r="BZ203" s="68" t="s">
        <v>521</v>
      </c>
      <c r="CA203" s="69" t="s">
        <v>521</v>
      </c>
      <c r="CB203" s="67" t="s">
        <v>521</v>
      </c>
      <c r="CC203" s="67" t="s">
        <v>521</v>
      </c>
      <c r="CD203" s="67" t="s">
        <v>521</v>
      </c>
      <c r="CE203" s="67" t="s">
        <v>521</v>
      </c>
      <c r="CF203" s="67" t="s">
        <v>521</v>
      </c>
      <c r="CG203" s="67" t="s">
        <v>521</v>
      </c>
      <c r="CH203" s="67" t="s">
        <v>521</v>
      </c>
      <c r="CI203" s="67" t="s">
        <v>521</v>
      </c>
      <c r="CJ203" s="68" t="s">
        <v>521</v>
      </c>
      <c r="CK203" s="69" t="s">
        <v>521</v>
      </c>
      <c r="CL203" s="67" t="s">
        <v>521</v>
      </c>
      <c r="CM203" s="67" t="s">
        <v>521</v>
      </c>
      <c r="CN203" s="67" t="s">
        <v>521</v>
      </c>
      <c r="CO203" s="67" t="s">
        <v>521</v>
      </c>
      <c r="CP203" s="67" t="s">
        <v>521</v>
      </c>
      <c r="CQ203" s="67" t="s">
        <v>521</v>
      </c>
      <c r="CR203" s="67" t="s">
        <v>521</v>
      </c>
      <c r="CS203" s="67" t="s">
        <v>521</v>
      </c>
      <c r="CT203" s="68" t="s">
        <v>521</v>
      </c>
      <c r="CU203" s="69" t="s">
        <v>521</v>
      </c>
      <c r="CV203" s="67" t="s">
        <v>521</v>
      </c>
      <c r="CW203" s="67" t="s">
        <v>521</v>
      </c>
      <c r="CX203" s="67" t="s">
        <v>521</v>
      </c>
      <c r="CY203" s="67" t="s">
        <v>521</v>
      </c>
      <c r="CZ203" s="67" t="s">
        <v>521</v>
      </c>
      <c r="DA203" s="67" t="s">
        <v>521</v>
      </c>
      <c r="DB203" s="67" t="s">
        <v>521</v>
      </c>
      <c r="DC203" s="67" t="s">
        <v>521</v>
      </c>
      <c r="DD203" s="68" t="s">
        <v>521</v>
      </c>
      <c r="DE203" s="69" t="s">
        <v>521</v>
      </c>
      <c r="DF203" s="71" t="s">
        <v>521</v>
      </c>
      <c r="DG203" s="67" t="s">
        <v>521</v>
      </c>
      <c r="DH203" s="67" t="s">
        <v>521</v>
      </c>
      <c r="DI203" s="67" t="s">
        <v>521</v>
      </c>
      <c r="DJ203" s="67" t="s">
        <v>521</v>
      </c>
      <c r="DK203" s="67" t="s">
        <v>521</v>
      </c>
      <c r="DL203" s="67" t="s">
        <v>521</v>
      </c>
      <c r="DM203" s="67" t="s">
        <v>521</v>
      </c>
      <c r="DN203" s="68" t="s">
        <v>521</v>
      </c>
      <c r="DO203" s="70" t="s">
        <v>521</v>
      </c>
      <c r="DP203" s="71" t="s">
        <v>521</v>
      </c>
      <c r="DQ203" s="67" t="s">
        <v>521</v>
      </c>
      <c r="DR203" s="67" t="s">
        <v>521</v>
      </c>
      <c r="DS203" s="67" t="s">
        <v>521</v>
      </c>
      <c r="DT203" s="67" t="s">
        <v>521</v>
      </c>
      <c r="DU203" s="67" t="s">
        <v>521</v>
      </c>
      <c r="DV203" s="67" t="s">
        <v>521</v>
      </c>
      <c r="DW203" s="67" t="s">
        <v>521</v>
      </c>
      <c r="DX203" s="72" t="s">
        <v>521</v>
      </c>
      <c r="DY203" s="73" t="s">
        <v>522</v>
      </c>
      <c r="DZ203" s="74">
        <v>3</v>
      </c>
      <c r="EA203" s="74">
        <v>3</v>
      </c>
      <c r="EB203" s="74">
        <v>3</v>
      </c>
      <c r="EC203" s="75">
        <v>3</v>
      </c>
      <c r="ED203" s="76" t="s">
        <v>522</v>
      </c>
      <c r="EE203" s="74">
        <f t="shared" si="360"/>
        <v>3</v>
      </c>
      <c r="EF203" s="74">
        <f t="shared" si="361"/>
        <v>9</v>
      </c>
      <c r="EG203" s="74">
        <f t="shared" si="362"/>
        <v>27</v>
      </c>
      <c r="EH203" s="77">
        <f t="shared" si="363"/>
        <v>81</v>
      </c>
      <c r="EI203" s="73">
        <v>20</v>
      </c>
      <c r="EJ203" s="74">
        <v>100</v>
      </c>
      <c r="EK203" s="74">
        <v>210</v>
      </c>
      <c r="EL203" s="74">
        <v>1050</v>
      </c>
      <c r="EM203" s="75">
        <v>3150</v>
      </c>
      <c r="EN203" s="78">
        <v>1</v>
      </c>
      <c r="EO203" s="79">
        <f t="shared" si="364"/>
        <v>1.6666666666666667</v>
      </c>
      <c r="EP203" s="79">
        <f t="shared" si="365"/>
        <v>1.1666666666666665</v>
      </c>
      <c r="EQ203" s="79">
        <f t="shared" si="366"/>
        <v>1.9444444444444442</v>
      </c>
      <c r="ER203" s="80">
        <f t="shared" si="367"/>
        <v>1.9444444444444442</v>
      </c>
      <c r="ES203" s="128" t="s">
        <v>532</v>
      </c>
      <c r="ET203" s="82" t="s">
        <v>848</v>
      </c>
      <c r="EU203" s="83">
        <v>4</v>
      </c>
      <c r="EV203" s="73">
        <v>80</v>
      </c>
      <c r="EW203" s="74">
        <v>80</v>
      </c>
      <c r="EX203" s="74">
        <v>32</v>
      </c>
      <c r="EY203" s="74">
        <v>18</v>
      </c>
      <c r="EZ203" s="74">
        <v>23</v>
      </c>
      <c r="FA203" s="74">
        <v>41</v>
      </c>
      <c r="FB203" s="74">
        <v>40</v>
      </c>
      <c r="FC203" s="74">
        <v>30</v>
      </c>
      <c r="FD203" s="74">
        <f t="shared" si="368"/>
        <v>55</v>
      </c>
      <c r="FE203" s="84">
        <f t="shared" si="369"/>
        <v>62</v>
      </c>
      <c r="FF203" s="73">
        <f>RANK(EV203,$EV$9:$EV$497,0)</f>
        <v>160</v>
      </c>
      <c r="FG203" s="74">
        <f>RANK(EW203,$EW$9:$EW$497,0)</f>
        <v>52</v>
      </c>
      <c r="FH203" s="74">
        <f>RANK(EX203,$EX$9:$EX$497,0)</f>
        <v>218</v>
      </c>
      <c r="FI203" s="74">
        <f>RANK(EY203,$EY$9:$EY$497,0)</f>
        <v>322</v>
      </c>
      <c r="FJ203" s="74">
        <f>RANK(EZ203,$EZ$9:$EZ$497,0)</f>
        <v>175</v>
      </c>
      <c r="FK203" s="74">
        <f>RANK(FA203,$FA$9:$FA$497,0)</f>
        <v>56</v>
      </c>
      <c r="FL203" s="74">
        <f>RANK(FB203,$FB$9:$FB$497,0)</f>
        <v>207</v>
      </c>
      <c r="FM203" s="74">
        <f>RANK(FC203,$FC$9:$FC$497,0)</f>
        <v>272</v>
      </c>
      <c r="FN203" s="74">
        <f>RANK(FD203,$FD$9:$FD$497,0)</f>
        <v>264</v>
      </c>
      <c r="FO203" s="84">
        <f>RANK(FE203,$FE$9:$FE$497,0)</f>
        <v>268</v>
      </c>
      <c r="FP203" s="73">
        <f>COUNTIFS($EV$9:$EV$497,"&gt;"&amp;EV203,$ES$9:$ES$497,ES203)+1</f>
        <v>18</v>
      </c>
      <c r="FQ203" s="74">
        <f>COUNTIFS($EW$9:$EW$497,"&gt;"&amp;EW203,$ES$9:$ES$497,ES203)+1</f>
        <v>12</v>
      </c>
      <c r="FR203" s="74">
        <f>COUNTIFS($EX$9:$EX$497,"&gt;"&amp;EX203,$ES$9:$ES$497,ES203)+1</f>
        <v>15</v>
      </c>
      <c r="FS203" s="74">
        <f>COUNTIFS($EY$9:$EY$497,"&gt;"&amp;EY203,$ES$9:$ES$497,ES203)+1</f>
        <v>46</v>
      </c>
      <c r="FT203" s="74">
        <f>COUNTIFS($EZ$9:$EZ$497,"&gt;"&amp;EZ203,$ES$9:$ES$497,ES203)+1</f>
        <v>32</v>
      </c>
      <c r="FU203" s="74">
        <f>COUNTIFS($FA$9:$FA$497,"&gt;"&amp;FA203,$ES$9:$ES$497,ES203)+1</f>
        <v>43</v>
      </c>
      <c r="FV203" s="74">
        <f>COUNTIFS($FB$9:$FB$497,"&gt;"&amp;FB203,$ES$9:$ES$497,ES203)+1</f>
        <v>13</v>
      </c>
      <c r="FW203" s="74">
        <f>COUNTIFS($FC$9:$FC$497,"&gt;"&amp;FC203,$ES$9:$ES$497,ES203)+1</f>
        <v>24</v>
      </c>
      <c r="FX203" s="74">
        <f>COUNTIFS($FD$9:$FD$497,"&gt;"&amp;FD203,$ES$9:$ES$497,ES203)+1</f>
        <v>32</v>
      </c>
      <c r="FY203" s="84">
        <f>COUNTIFS($FE$9:$FE$497,"&gt;"&amp;FE203,$ES$9:$ES$497,ES203)+1</f>
        <v>19</v>
      </c>
      <c r="FZ203" s="85">
        <f t="shared" si="370"/>
        <v>1.18</v>
      </c>
      <c r="GA203" s="86">
        <f t="shared" si="371"/>
        <v>1.18</v>
      </c>
      <c r="GB203" s="86">
        <f t="shared" si="372"/>
        <v>0.47</v>
      </c>
      <c r="GC203" s="86">
        <f t="shared" si="373"/>
        <v>0.26</v>
      </c>
      <c r="GD203" s="86">
        <f t="shared" si="374"/>
        <v>0.34</v>
      </c>
      <c r="GE203" s="86">
        <f t="shared" si="375"/>
        <v>0.6</v>
      </c>
      <c r="GF203" s="86">
        <f t="shared" si="376"/>
        <v>0.59</v>
      </c>
      <c r="GG203" s="86">
        <f t="shared" si="377"/>
        <v>0.44</v>
      </c>
      <c r="GH203" s="86">
        <f t="shared" si="378"/>
        <v>0.81</v>
      </c>
      <c r="GI203" s="87">
        <f t="shared" si="379"/>
        <v>0.91</v>
      </c>
      <c r="GJ203" s="85">
        <f>ROUND(((FZ203-AVERAGE(FZ$9:FZ$497))/STDEVP(FZ$9:FZ$497)*10+50),2)</f>
        <v>58.31</v>
      </c>
      <c r="GK203" s="86">
        <f>ROUND(((GA203-AVERAGE(GA$9:GA$497))/STDEVP(GA$9:GA$497)*10+50),2)</f>
        <v>64.63</v>
      </c>
      <c r="GL203" s="86">
        <f>ROUND(((GB203-AVERAGE(GB$9:GB$497))/STDEVP(GB$9:GB$497)*10+50),2)</f>
        <v>45.76</v>
      </c>
      <c r="GM203" s="86">
        <f>ROUND(((GC203-AVERAGE(GC$9:GC$497))/STDEVP(GC$9:GC$497)*10+50),2)</f>
        <v>36.659999999999997</v>
      </c>
      <c r="GN203" s="86">
        <f>ROUND(((GD203-AVERAGE(GD$9:GD$497))/STDEVP(GD$9:GD$497)*10+50),2)</f>
        <v>48.21</v>
      </c>
      <c r="GO203" s="86">
        <f>ROUND(((GE203-AVERAGE(GE$9:GE$497))/STDEVP(GE$9:GE$497)*10+50),2)</f>
        <v>59.13</v>
      </c>
      <c r="GP203" s="86">
        <f>ROUND(((GF203-AVERAGE(GF$9:GF$497))/STDEVP(GF$9:GF$497)*10+50),2)</f>
        <v>48.59</v>
      </c>
      <c r="GQ203" s="86">
        <f>ROUND(((GG203-AVERAGE(GG$9:GG$497))/STDEVP(GG$9:GG$497)*10+50),2)</f>
        <v>44.02</v>
      </c>
      <c r="GR203" s="86">
        <f>ROUND(((GH203-AVERAGE(GH$9:GH$497))/STDEVP(GH$9:GH$497)*10+50),2)</f>
        <v>43.99</v>
      </c>
      <c r="GS203" s="87">
        <f>ROUND(((GI203-AVERAGE(GI$9:GI$497))/STDEVP(GI$9:GI$497)*10+50),2)</f>
        <v>43.62</v>
      </c>
      <c r="GT203" s="73">
        <f>RANK(GJ203,$GJ$9:$GJ$497,0)</f>
        <v>94</v>
      </c>
      <c r="GU203" s="74">
        <f>RANK(GK203,$GK$9:$GK$497,0)</f>
        <v>43</v>
      </c>
      <c r="GV203" s="74">
        <f>RANK(GL203,$GL$9:$GL$497,0)</f>
        <v>274</v>
      </c>
      <c r="GW203" s="74">
        <f>RANK(GM203,$GM$9:$GM$497,0)</f>
        <v>412</v>
      </c>
      <c r="GX203" s="74">
        <f>RANK(GN203,$GN$9:$GN$497,0)</f>
        <v>159</v>
      </c>
      <c r="GY203" s="74">
        <f>RANK(GO203,$GO$9:$GO$497,0)</f>
        <v>77</v>
      </c>
      <c r="GZ203" s="74">
        <f>RANK(GP203,$GP$9:$GP$497,0)</f>
        <v>231</v>
      </c>
      <c r="HA203" s="74">
        <f>RANK(GQ203,$GQ$9:$GQ$497,0)</f>
        <v>302</v>
      </c>
      <c r="HB203" s="74">
        <f>RANK(GR203,$GR$9:$GR$497,0)</f>
        <v>293</v>
      </c>
      <c r="HC203" s="84">
        <f>RANK(GS203,$GS$9:$GS$497,0)</f>
        <v>308</v>
      </c>
      <c r="HD203" s="85">
        <f>ROUND(AVERAGEIF($ES$9:$ES$497,$ES203,$FZ$9:$FZ$497),2)</f>
        <v>0.93</v>
      </c>
      <c r="HE203" s="86">
        <f>ROUND(AVERAGEIF($ES$9:$ES$497,$ES203,$GA$9:$GA$497),2)</f>
        <v>0.96</v>
      </c>
      <c r="HF203" s="86">
        <f>ROUND(AVERAGEIF($ES$9:$ES$497,$ES203,$GB$9:$GB$497),2)</f>
        <v>0.41</v>
      </c>
      <c r="HG203" s="86">
        <f>ROUND(AVERAGEIF($ES$9:$ES$497,$ES203,$GC$9:$GC$497),2)</f>
        <v>0.46</v>
      </c>
      <c r="HH203" s="86">
        <f>ROUND(AVERAGEIF($ES$9:$ES$497,$ES203,$GD$9:$GD$497),2)</f>
        <v>0.38</v>
      </c>
      <c r="HI203" s="86">
        <f>ROUND(AVERAGEIF($ES$9:$ES$497,$ES203,$GE$9:$GE$497),2)</f>
        <v>0.85</v>
      </c>
      <c r="HJ203" s="86">
        <f>ROUND(AVERAGEIF($ES$9:$ES$497,$ES203,$GF$9:$GF$497),2)</f>
        <v>0.44</v>
      </c>
      <c r="HK203" s="86">
        <f>ROUND(AVERAGEIF($ES$9:$ES$497,$ES203,$GG$9:$GG$497),2)</f>
        <v>0.42</v>
      </c>
      <c r="HL203" s="86">
        <f>ROUND(AVERAGEIF($ES$9:$ES$497,$ES203,$GH$9:$GH$497),2)</f>
        <v>0.8</v>
      </c>
      <c r="HM203" s="87">
        <f>ROUND(AVERAGEIF($ES$9:$ES$497,$ES203,$GI$9:$GI$497),2)</f>
        <v>0.84</v>
      </c>
      <c r="HN203" s="88">
        <f t="shared" si="380"/>
        <v>0.24999999999999989</v>
      </c>
      <c r="HO203" s="89">
        <f t="shared" si="381"/>
        <v>0.21999999999999997</v>
      </c>
      <c r="HP203" s="89">
        <f t="shared" si="382"/>
        <v>0.06</v>
      </c>
      <c r="HQ203" s="89">
        <f t="shared" si="383"/>
        <v>-0.2</v>
      </c>
      <c r="HR203" s="89">
        <f t="shared" si="384"/>
        <v>-3.999999999999998E-2</v>
      </c>
      <c r="HS203" s="89">
        <f t="shared" si="385"/>
        <v>-0.25</v>
      </c>
      <c r="HT203" s="89">
        <f t="shared" si="386"/>
        <v>0.14999999999999997</v>
      </c>
      <c r="HU203" s="89">
        <f t="shared" si="387"/>
        <v>2.0000000000000018E-2</v>
      </c>
      <c r="HV203" s="89">
        <f t="shared" si="388"/>
        <v>1.0000000000000009E-2</v>
      </c>
      <c r="HW203" s="90">
        <f t="shared" si="389"/>
        <v>7.0000000000000062E-2</v>
      </c>
      <c r="HX203" s="73">
        <f>COUNTIFS($FZ$9:$FZ$497,"&gt;"&amp;FZ203,$ES$9:$ES$497,$ES203)+1</f>
        <v>13</v>
      </c>
      <c r="HY203" s="74">
        <f>COUNTIFS($GA$9:$GA$497,"&gt;"&amp;GA203,$ES$9:$ES$497,$ES203)+1</f>
        <v>15</v>
      </c>
      <c r="HZ203" s="74">
        <f>COUNTIFS($GB$9:$GB$497,"&gt;"&amp;GB203,$ES$9:$ES$497,$ES203)+1</f>
        <v>19</v>
      </c>
      <c r="IA203" s="74">
        <f>COUNTIFS($GC$9:$GC$497,"&gt;"&amp;GC203,$ES$9:$ES$497,$ES203)+1</f>
        <v>66</v>
      </c>
      <c r="IB203" s="74">
        <f>COUNTIFS($GD$9:$GD$497,"&gt;"&amp;GD203,$ES$9:$ES$497,$ES203)+1</f>
        <v>42</v>
      </c>
      <c r="IC203" s="74">
        <f>COUNTIFS($GE$9:$GE$497,"&gt;"&amp;GE203,$ES$9:$ES$497,$ES203)+1</f>
        <v>67</v>
      </c>
      <c r="ID203" s="74">
        <f>COUNTIFS($GF$9:$GF$497,"&gt;"&amp;GF203,$ES$9:$ES$497,$ES203)+1</f>
        <v>13</v>
      </c>
      <c r="IE203" s="74">
        <f>COUNTIFS($GG$9:$GG$497,"&gt;"&amp;GG203,$ES$9:$ES$497,$ES203)+1</f>
        <v>24</v>
      </c>
      <c r="IF203" s="74">
        <f>COUNTIFS($GH$9:$GH$497,"&gt;"&amp;GH203,$ES$9:$ES$497,$ES203)+1</f>
        <v>25</v>
      </c>
      <c r="IG203" s="84">
        <f>COUNTIFS($GI$9:$GI$497,"&gt;"&amp;GI203,$ES$9:$ES$497,$ES203)+1</f>
        <v>24</v>
      </c>
      <c r="IH203" s="91"/>
      <c r="II203" s="79"/>
      <c r="IJ203" s="79"/>
      <c r="IK203" s="79"/>
      <c r="IL203" s="79"/>
      <c r="IM203" s="92"/>
      <c r="IN203" s="93"/>
      <c r="IO203" s="94"/>
      <c r="IP203" s="95"/>
      <c r="IQ203" s="79"/>
      <c r="IR203" s="79"/>
      <c r="IS203" s="79"/>
      <c r="IT203" s="79"/>
      <c r="IU203" s="79"/>
      <c r="IV203" s="79"/>
      <c r="IW203" s="96"/>
      <c r="IX203" s="93"/>
      <c r="IY203" s="79"/>
      <c r="IZ203" s="79"/>
      <c r="JA203" s="79"/>
      <c r="JB203" s="79"/>
      <c r="JC203" s="79"/>
      <c r="JD203" s="79"/>
      <c r="JE203" s="97"/>
      <c r="JF203" s="95"/>
      <c r="JG203" s="79"/>
      <c r="JH203" s="79"/>
      <c r="JI203" s="79"/>
      <c r="JJ203" s="79"/>
      <c r="JK203" s="79"/>
      <c r="JL203" s="79"/>
      <c r="JM203" s="96"/>
      <c r="JN203" s="93"/>
      <c r="JO203" s="79"/>
      <c r="JP203" s="79"/>
      <c r="JQ203" s="79"/>
      <c r="JR203" s="79"/>
      <c r="JS203" s="79"/>
      <c r="JT203" s="79"/>
      <c r="JU203" s="79"/>
      <c r="JV203" s="79"/>
      <c r="JW203" s="79"/>
      <c r="JX203" s="79"/>
      <c r="JY203" s="79"/>
      <c r="JZ203" s="97"/>
      <c r="KA203" s="93">
        <v>7.0000000000000007E-2</v>
      </c>
      <c r="KB203" s="79"/>
      <c r="KC203" s="79"/>
      <c r="KD203" s="79"/>
      <c r="KE203" s="97"/>
      <c r="KF203" s="95"/>
      <c r="KG203" s="79"/>
      <c r="KH203" s="79"/>
      <c r="KI203" s="79"/>
      <c r="KJ203" s="79"/>
      <c r="KK203" s="98"/>
      <c r="KL203" s="79"/>
      <c r="KM203" s="79"/>
      <c r="KN203" s="79"/>
      <c r="KO203" s="79"/>
      <c r="KP203" s="79"/>
      <c r="KQ203" s="79"/>
      <c r="KR203" s="79"/>
      <c r="KS203" s="96"/>
      <c r="KT203" s="96"/>
      <c r="KU203" s="96"/>
      <c r="KV203" s="96"/>
      <c r="KW203" s="93"/>
      <c r="KX203" s="79"/>
      <c r="KY203" s="79"/>
      <c r="KZ203" s="79"/>
      <c r="LA203" s="79"/>
      <c r="LB203" s="79"/>
      <c r="LC203" s="96"/>
      <c r="LD203" s="93"/>
      <c r="LE203" s="94"/>
      <c r="LF203" s="99"/>
      <c r="LG203" s="75"/>
      <c r="LH203" s="93"/>
      <c r="LI203" s="79"/>
      <c r="LJ203" s="74"/>
      <c r="LK203" s="74"/>
      <c r="LL203" s="74"/>
      <c r="LM203" s="100"/>
      <c r="LN203" s="95"/>
      <c r="LO203" s="79"/>
      <c r="LP203" s="79"/>
      <c r="LQ203" s="79"/>
      <c r="LR203" s="96"/>
      <c r="LS203" s="93"/>
      <c r="LT203" s="79"/>
      <c r="LU203" s="79"/>
      <c r="LV203" s="79"/>
      <c r="LW203" s="79"/>
      <c r="LX203" s="79"/>
      <c r="LY203" s="79"/>
      <c r="LZ203" s="79"/>
      <c r="MA203" s="97"/>
      <c r="MB203" s="95"/>
      <c r="MC203" s="79"/>
      <c r="MD203" s="79"/>
      <c r="ME203" s="79"/>
      <c r="MF203" s="79"/>
      <c r="MG203" s="79"/>
      <c r="MH203" s="79"/>
      <c r="MI203" s="79"/>
      <c r="MJ203" s="79"/>
      <c r="MK203" s="79"/>
      <c r="ML203" s="79"/>
      <c r="MM203" s="79"/>
      <c r="MN203" s="98"/>
      <c r="MO203" s="98"/>
      <c r="MP203" s="96"/>
      <c r="MQ203" s="93"/>
      <c r="MR203" s="79"/>
      <c r="MS203" s="79">
        <v>0.05</v>
      </c>
      <c r="MT203" s="79"/>
      <c r="MU203" s="79"/>
      <c r="MV203" s="98"/>
      <c r="MW203" s="79"/>
      <c r="MX203" s="79"/>
      <c r="MY203" s="79"/>
      <c r="MZ203" s="79"/>
      <c r="NA203" s="79"/>
      <c r="NB203" s="79"/>
      <c r="NC203" s="79"/>
      <c r="ND203" s="96"/>
      <c r="NE203" s="96"/>
      <c r="NF203" s="96"/>
      <c r="NG203" s="96"/>
      <c r="NH203" s="93"/>
      <c r="NI203" s="79"/>
      <c r="NJ203" s="79"/>
      <c r="NK203" s="79"/>
      <c r="NL203" s="79"/>
      <c r="NM203" s="79"/>
      <c r="NN203" s="94"/>
      <c r="NO203" s="93"/>
      <c r="NP203" s="80"/>
      <c r="NQ203" s="124" t="s">
        <v>1016</v>
      </c>
      <c r="NR203" s="102" t="s">
        <v>1021</v>
      </c>
      <c r="NS203" s="102"/>
      <c r="NT203" s="102"/>
      <c r="NU203" s="102"/>
      <c r="NV203" s="104">
        <v>43826</v>
      </c>
      <c r="NW203" s="102" t="s">
        <v>1022</v>
      </c>
      <c r="NX203" s="133" t="s">
        <v>1023</v>
      </c>
      <c r="NY203" s="138" t="s">
        <v>2304</v>
      </c>
      <c r="NZ203" s="133" t="s">
        <v>1023</v>
      </c>
      <c r="OA203" s="137"/>
      <c r="OB203" s="137"/>
      <c r="OC203" s="137"/>
      <c r="OD203" s="108">
        <f t="shared" si="390"/>
        <v>81</v>
      </c>
      <c r="OE203" s="109">
        <v>6</v>
      </c>
      <c r="OF203" s="110">
        <f t="shared" si="391"/>
        <v>39</v>
      </c>
      <c r="OG203" s="109">
        <v>7</v>
      </c>
      <c r="OH203" s="111">
        <f>ROUND(AVERAGEIF($ES$9:$ES$497,$ES203,EV$9:EV$497),0)</f>
        <v>58</v>
      </c>
      <c r="OI203" s="112">
        <f>ROUND(AVERAGEIF($ES$9:$ES$497,$ES203,EW$9:EW$497),0)</f>
        <v>57</v>
      </c>
      <c r="OJ203" s="112">
        <f>ROUND(AVERAGEIF($ES$9:$ES$497,$ES203,EX$9:EX$497),0)</f>
        <v>24</v>
      </c>
      <c r="OK203" s="112">
        <f>ROUND(AVERAGEIF($ES$9:$ES$497,$ES203,EY$9:EY$497),0)</f>
        <v>29</v>
      </c>
      <c r="OL203" s="112">
        <f>ROUND(AVERAGEIF($ES$9:$ES$497,$ES203,EZ$9:EZ$497),0)</f>
        <v>25</v>
      </c>
      <c r="OM203" s="112">
        <f>ROUND(AVERAGEIF($ES$9:$ES$497,$ES203,FA$9:FA$497),0)</f>
        <v>51</v>
      </c>
      <c r="ON203" s="112">
        <f>ROUND(AVERAGEIF($ES$9:$ES$497,$ES203,FB$9:FB$497),0)</f>
        <v>27</v>
      </c>
      <c r="OO203" s="112">
        <f>ROUND(AVERAGEIF($ES$9:$ES$497,$ES203,FC$9:FC$497),0)</f>
        <v>25</v>
      </c>
      <c r="OP203" s="112">
        <f>ROUND(AVERAGEIF($ES$9:$ES$497,$ES203,FD$9:FD$497),0)</f>
        <v>49</v>
      </c>
      <c r="OQ203" s="113">
        <f>ROUND(AVERAGEIF($ES$9:$ES$497,$ES203,FE$9:FE$497),0)</f>
        <v>49</v>
      </c>
      <c r="OR203" s="114">
        <f>ROUND(EV203/MAX(EV$9:EV$497)*100,0)</f>
        <v>45</v>
      </c>
      <c r="OS203" s="115">
        <f>ROUND(EW203/MAX(EW$9:EW$497)*100,0)</f>
        <v>63</v>
      </c>
      <c r="OT203" s="115">
        <f>ROUND(EX203/MAX(EX$9:EX$497)*100,0)</f>
        <v>27</v>
      </c>
      <c r="OU203" s="115">
        <f>ROUND(EY203/MAX(EY$9:EY$497)*100,0)</f>
        <v>12</v>
      </c>
      <c r="OV203" s="115">
        <f>ROUND(EZ203/MAX(EZ$9:EZ$497)*100,0)</f>
        <v>18</v>
      </c>
      <c r="OW203" s="115">
        <f>ROUND(FA203/MAX(FA$9:FA$497)*100,0)</f>
        <v>36</v>
      </c>
      <c r="OX203" s="115">
        <f>ROUND(FB203/MAX(FB$9:FB$497)*100,0)</f>
        <v>30</v>
      </c>
      <c r="OY203" s="116">
        <f>ROUND(FC203/MAX(FC$9:FC$497)*100,0)</f>
        <v>21</v>
      </c>
      <c r="OZ203" s="115">
        <f>ROUND(FD203/MAX(FD$9:FD$497)*100,0)</f>
        <v>37</v>
      </c>
      <c r="PA203" s="117">
        <f>ROUND(FE203/MAX(FE$9:FE$497)*100,0)</f>
        <v>25</v>
      </c>
      <c r="PB203" s="118">
        <f t="shared" si="392"/>
        <v>390</v>
      </c>
      <c r="PC203" s="115">
        <f t="shared" si="393"/>
        <v>363</v>
      </c>
      <c r="PD203" s="115">
        <f t="shared" si="394"/>
        <v>444</v>
      </c>
      <c r="PE203" s="115">
        <f t="shared" si="395"/>
        <v>432</v>
      </c>
      <c r="PF203" s="115">
        <f t="shared" si="396"/>
        <v>399</v>
      </c>
      <c r="PG203" s="119">
        <f t="shared" si="397"/>
        <v>378</v>
      </c>
      <c r="PH203" s="118">
        <f>ROUND(PB203/MAX(PB$9:PB$497)*100,0)</f>
        <v>46</v>
      </c>
      <c r="PI203" s="115">
        <f>ROUND(PC203/MAX(PC$9:PC$497)*100,0)</f>
        <v>43</v>
      </c>
      <c r="PJ203" s="115">
        <f>ROUND(PD203/MAX(PD$9:PD$497)*100,0)</f>
        <v>47</v>
      </c>
      <c r="PK203" s="115">
        <f>ROUND(PE203/MAX(PE$9:PE$497)*100,0)</f>
        <v>43</v>
      </c>
      <c r="PL203" s="115">
        <f>ROUND(PF203/MAX(PF$9:PF$497)*100,0)</f>
        <v>56</v>
      </c>
      <c r="PM203" s="119">
        <f>ROUND(PG203/MAX(PG$9:PG$497)*100,0)</f>
        <v>55</v>
      </c>
      <c r="PN203" s="118">
        <f>RANK(PH203,PH$9:PH$497,0)</f>
        <v>206</v>
      </c>
      <c r="PO203" s="115">
        <f>RANK(PI203,PI$9:PI$497,0)</f>
        <v>187</v>
      </c>
      <c r="PP203" s="115">
        <f>RANK(PJ203,PJ$9:PJ$497,0)</f>
        <v>220</v>
      </c>
      <c r="PQ203" s="115">
        <f>RANK(PK203,PK$9:PK$497,0)</f>
        <v>221</v>
      </c>
      <c r="PR203" s="115">
        <f>RANK(PL203,PL$9:PL$497,0)</f>
        <v>164</v>
      </c>
      <c r="PS203" s="119">
        <f>RANK(PM203,PM$9:PM$497,0)</f>
        <v>132</v>
      </c>
      <c r="PT203" s="120">
        <f>ROUND(FZ203/MAX(FZ$9:FZ$497)*100,0)</f>
        <v>64</v>
      </c>
      <c r="PU203" s="115">
        <f>ROUND(GA203/MAX(GA$9:GA$497)*100,0)</f>
        <v>66</v>
      </c>
      <c r="PV203" s="115">
        <f>ROUND(GB203/MAX(GB$9:GB$497)*100,0)</f>
        <v>34</v>
      </c>
      <c r="PW203" s="115">
        <f>ROUND(GC203/MAX(GC$9:GC$497)*100,0)</f>
        <v>21</v>
      </c>
      <c r="PX203" s="115">
        <f>ROUND(GD203/MAX(GD$9:GD$497)*100,0)</f>
        <v>19</v>
      </c>
      <c r="PY203" s="115">
        <f>ROUND(GE203/MAX(GE$9:GE$497)*100,0)</f>
        <v>36</v>
      </c>
      <c r="PZ203" s="115">
        <f>ROUND(GF203/MAX(GF$9:GF$497)*100,0)</f>
        <v>28</v>
      </c>
      <c r="QA203" s="116">
        <f>ROUND(GG203/MAX(GG$9:GG$497)*100,0)</f>
        <v>24</v>
      </c>
      <c r="QB203" s="115">
        <f>ROUND(GH203/MAX(GH$9:GH$497)*100,0)</f>
        <v>36</v>
      </c>
      <c r="QC203" s="121">
        <f>ROUND(GI203/MAX(GI$9:GI$497)*100,0)</f>
        <v>29</v>
      </c>
      <c r="QD203" s="120">
        <f>ROUND(AVERAGEIF($ES$9:$ES$497,$ES203,PT$9:PT$497),0)</f>
        <v>51</v>
      </c>
      <c r="QE203" s="120">
        <f>ROUND(AVERAGEIF($ES$9:$ES$497,$ES203,PU$9:PU$497),0)</f>
        <v>54</v>
      </c>
      <c r="QF203" s="120">
        <f>ROUND(AVERAGEIF($ES$9:$ES$497,$ES203,PV$9:PV$497),0)</f>
        <v>30</v>
      </c>
      <c r="QG203" s="120">
        <f>ROUND(AVERAGEIF($ES$9:$ES$497,$ES203,PW$9:PW$497),0)</f>
        <v>36</v>
      </c>
      <c r="QH203" s="120">
        <f>ROUND(AVERAGEIF($ES$9:$ES$497,$ES203,PX$9:PX$497),0)</f>
        <v>21</v>
      </c>
      <c r="QI203" s="120">
        <f>ROUND(AVERAGEIF($ES$9:$ES$497,$ES203,PY$9:PY$497),0)</f>
        <v>51</v>
      </c>
      <c r="QJ203" s="120">
        <f>ROUND(AVERAGEIF($ES$9:$ES$497,$ES203,PZ$9:PZ$497),0)</f>
        <v>21</v>
      </c>
      <c r="QK203" s="120">
        <f>ROUND(AVERAGEIF($ES$9:$ES$497,$ES203,QA$9:QA$497),0)</f>
        <v>23</v>
      </c>
      <c r="QL203" s="120">
        <f>ROUND(AVERAGEIF($ES$9:$ES$497,$ES203,QB$9:QB$497),0)</f>
        <v>35</v>
      </c>
      <c r="QM203" s="120">
        <f>ROUND(AVERAGEIF($ES$9:$ES$497,$ES203,QC$9:QC$497),0)</f>
        <v>27</v>
      </c>
      <c r="QN203" s="114">
        <f t="shared" si="398"/>
        <v>497</v>
      </c>
      <c r="QO203" s="115">
        <f t="shared" si="399"/>
        <v>437</v>
      </c>
      <c r="QP203" s="115">
        <f t="shared" si="400"/>
        <v>573</v>
      </c>
      <c r="QQ203" s="115">
        <f t="shared" si="401"/>
        <v>569</v>
      </c>
      <c r="QR203" s="115">
        <f t="shared" si="402"/>
        <v>572</v>
      </c>
      <c r="QS203" s="119">
        <f t="shared" si="403"/>
        <v>474</v>
      </c>
      <c r="QT203" s="114">
        <f>ROUND((QN203-MIN(QN$9:QN$497))/(MAX(QN$9:QN$497)-MIN(QN$9:QN$497))*100,0)</f>
        <v>42</v>
      </c>
      <c r="QU203" s="115">
        <f>ROUND((QO203-MIN(QO$9:QO$497))/(MAX(QO$9:QO$497)-MIN(QO$9:QO$497))*100,0)</f>
        <v>33</v>
      </c>
      <c r="QV203" s="115">
        <f>ROUND((QP203-MIN(QP$9:QP$497))/(MAX(QP$9:QP$497)-MIN(QP$9:QP$497))*100,0)</f>
        <v>32</v>
      </c>
      <c r="QW203" s="115">
        <f>ROUND((QQ203-MIN(QQ$9:QQ$497))/(MAX(QQ$9:QQ$497)-MIN(QQ$9:QQ$497))*100,0)</f>
        <v>35</v>
      </c>
      <c r="QX203" s="115">
        <f>ROUND((QR203-MIN(QR$9:QR$497))/(MAX(QR$9:QR$497)-MIN(QR$9:QR$497))*100,0)</f>
        <v>57</v>
      </c>
      <c r="QY203" s="115">
        <f>ROUND((QS203-MIN(QS$9:QS$497))/(MAX(QS$9:QS$497)-MIN(QS$9:QS$497))*100,0)</f>
        <v>60</v>
      </c>
      <c r="QZ203" s="114">
        <f>RANK(QN203,QN$9:QN$497,0)</f>
        <v>175</v>
      </c>
      <c r="RA203" s="115">
        <f>RANK(QO203,QO$9:QO$497,0)</f>
        <v>128</v>
      </c>
      <c r="RB203" s="115">
        <f>RANK(QP203,QP$9:QP$497,0)</f>
        <v>184</v>
      </c>
      <c r="RC203" s="115">
        <f>RANK(QQ203,QQ$9:QQ$497,0)</f>
        <v>218</v>
      </c>
      <c r="RD203" s="115">
        <f>RANK(QR203,QR$9:QR$497,0)</f>
        <v>126</v>
      </c>
      <c r="RE203" s="115">
        <f>RANK(QS203,QS$9:QS$497,0)</f>
        <v>62</v>
      </c>
      <c r="RF203" s="122"/>
      <c r="RG203" s="115">
        <f>($RH$3*(IH203+IJ203)*100*100/MAX(EX$9:EX$497)*$RO$3) +($RH$3*(II203+IJ203)*100*100/MAX(EX$9:EX$497)*$RO$4) + ($RH$3*IK203*100*100/MAX(EX$9:EX$497)*0.098)</f>
        <v>0</v>
      </c>
      <c r="RH203" s="115">
        <f>($RH$4*IL203*100*100/MAX(EZ$9:EZ$497))*$RQ$3</f>
        <v>0</v>
      </c>
      <c r="RI203" s="115">
        <f>($RH$3*IM203*100*100/MAX(EY$9:EY$497))*$RQ$4</f>
        <v>0</v>
      </c>
      <c r="RJ203" s="115">
        <f>($RH$3*IN203*100*100/MAX(EX$9:EX$497))</f>
        <v>0</v>
      </c>
      <c r="RK203" s="115">
        <f>($RH$4*IO203*100*100/MAX(EZ$9:EZ$497))*$RQ$3</f>
        <v>0</v>
      </c>
      <c r="RL203" s="115">
        <f>(($RL$4*IP203*100*((100/MAX(EX$9:EX$497)+100/MAX(EZ$9:EZ$497))/2))+($RL$4*IQ203*100*((100/MAX(EX$9:EX$497)+100/MAX(EZ$9:EZ$497))/2))+($RL$4*IR203*100*((100/MAX(EX$9:EX$497)+100/MAX(EZ$9:EZ$497))/2))+($RL$4*IS203*100*((100/MAX(EX$9:EX$497)+100/MAX(EZ$9:EZ$497))/2))+($RL$4*IT203*100*((100/MAX(EX$9:EX$497)+100/MAX(EZ$9:EZ$497))/2))+($RL$4*IU203*100*((100/MAX(EX$9:EX$497)+100/MAX(EZ$9:EZ$497))/2))+($RL$4*IV203*100*((100/MAX(EX$9:EX$497)+100/MAX(EZ$9:EZ$497))/2))+($RL$4*IW203*100*((100/MAX(EX$9:EX$497)+100/MAX(EZ$9:EZ$497))/2)))*$RS$3</f>
        <v>0</v>
      </c>
      <c r="RM203" s="115">
        <f>(($RH$3*IX203*100*100/MAX(EX$9:EX$497))+($RH$3*IY203*100*100/MAX(EX$9:EX$497))+($RH$3*IZ203*100*100/MAX(EX$9:EX$497))+($RH$3*JA203*100*100/MAX(EX$9:EX$497))+($RH$3*JB203*100*100/MAX(EX$9:EX$497))+($RH$3*JC203*100*100/MAX(EX$9:EX$497))+($RH$3*JD203*100*100/MAX(EX$9:EX$497))+($RH$3*JE203*100*100/MAX(EX$9:EX$497)))*$RS$4</f>
        <v>0</v>
      </c>
      <c r="RN203" s="115">
        <f>(($RH$4*JF203*100*100/MAX(EZ$9:EZ$497)) + ($RH$4*JG203*100*100/MAX(EZ$9:EZ$497)) + ($RH$4*JH203*100*100/MAX(EZ$9:EZ$497)) + ($RH$4*JI203*100*100/MAX(EZ$9:EZ$497)) + ($RH$4*JJ203*100*100/MAX(EZ$9:EZ$497)) + ($RH$4*JK203*100*100/MAX(EZ$9:EZ$497)) + ($RH$4*JL203*100*100/MAX(EZ$9:EZ$497)) + ($RH$4*JM203*100*100/MAX(EZ$9:EZ$497)))*$RU$3</f>
        <v>0</v>
      </c>
      <c r="RO203" s="115">
        <f>(($RL$4*JN203*100*((100/MAX(EX$9:EX$497)+100/MAX(EZ$9:EZ$497))/2))+($RL$4*JO203*100*((100/MAX(EX$9:EX$497)+100/MAX(EZ$9:EZ$497))/2))+($RL$4*JP203*100*((100/MAX(EX$9:EX$497)+100/MAX(EZ$9:EZ$497))/2))+($RL$4*JQ203*100*((100/MAX(EX$9:EX$497)+100/MAX(EZ$9:EZ$497))/2))+($RL$4*JR203*100*((100/MAX(EX$9:EX$497)+100/MAX(EZ$9:EZ$497))/2))+($RL$4*JS203*100*((100/MAX(EX$9:EX$497)+100/MAX(EZ$9:EZ$497))/2))+($RL$4*JT203*100*((100/MAX(EX$9:EX$497)+100/MAX(EZ$9:EZ$497))/2))+($RL$4*JU203*100*((100/MAX(EX$9:EX$497)+100/MAX(EZ$9:EZ$497))/2))+($RL$4*JV203*100*((100/MAX(EX$9:EX$497)+100/MAX(EZ$9:EZ$497))/2))+($RL$4*JW203*100*((100/MAX(EX$9:EX$497)+100/MAX(EZ$9:EZ$497))/2))+($RL$4*JX203*100*((100/MAX(EX$9:EX$497)+100/MAX(EZ$9:EZ$497))/2))+($RL$4*JY203*100*((100/MAX(EX$9:EX$497)+100/MAX(EZ$9:EZ$497))/2))+($RL$4*JZ203*100*((100/MAX(EX$9:EX$497)+100/MAX(EZ$9:EZ$497))/2)))*$RW$3/2</f>
        <v>0</v>
      </c>
      <c r="RP203" s="119">
        <f>($RJ$3*KA203*100*100/MAX(FA$9:FA$497)) + ($RJ$3*KB203*100*100/MAX(FA$9:FA$497)/2) + ($RJ$3*KC203*100*100/MAX(FA$9:FA$497)/2) + ($RJ$3*KD203*100*100/MAX(FA$9:FA$497)/4) + ($RJ$3*KE203*100*100/MAX(FA$9:FA$497)/4)</f>
        <v>30.973451327433629</v>
      </c>
      <c r="RQ203" s="118">
        <f>($RL$4*KF203*100*((100/MAX(EX$9:EX$497)+100/MAX(EZ$9:EZ$497)))) * ($RO$3/2) + (($RL$4*KG203*100*((100/MAX(EX$9:EX$497)+100/MAX(EZ$9:EZ$497))))+($RL$4*KH203*100*((100/MAX(EX$9:EX$497)+100/MAX(EZ$9:EZ$497))))+($RL$4*KI203*100*((100/MAX(EX$9:EX$497)+100/MAX(EZ$9:EZ$497))))+($RL$4*KJ203*100*((100/MAX(EX$9:EX$497)+100/MAX(EZ$9:EZ$497))))+($RL$4*KK203*100*((100/MAX(EX$9:EX$497)+100/MAX(EZ$9:EZ$497))))+($RL$4*KL203*100*((100/MAX(EX$9:EX$497)+100/MAX(EZ$9:EZ$497))))+($RL$4*KM203*100*((100/MAX(EX$9:EX$497)+100/MAX(EZ$9:EZ$497))))+($RL$4*KN203*100*((100/MAX(EX$9:EX$497)+100/MAX(EZ$9:EZ$497))))+($RL$4*KO203*100*((100/MAX(EX$9:EX$497)+100/MAX(EZ$9:EZ$497))))+($RL$4*KP203*100*((100/MAX(EX$9:EX$497)+100/MAX(EZ$9:EZ$497))))+($RL$4*KQ203*100*((100/MAX(EX$9:EX$497)+100/MAX(EZ$9:EZ$497))))+($RL$4*KR203*100*((100/MAX(EX$9:EX$497)+100/MAX(EZ$9:EZ$497))))+($RL$4*KS203*100*((100/MAX(EX$9:EX$497)+100/MAX(EZ$9:EZ$497))))+($RL$4*KV203*100*((100/MAX(EX$9:EX$497)+100/MAX(EZ$9:EZ$497))))) * (($RO$3+$RO$4)/6)</f>
        <v>0</v>
      </c>
      <c r="RR203" s="115">
        <f>(($RL$4*KW203*100*((100/MAX(EX$9:EX$497)+100/MAX(EZ$9:EZ$497))))) * ($RO$3/2) + (($RL$4*KX203*100*((100/MAX(EX$9:EX$497)+100/MAX(EZ$9:EZ$497))))+($RL$4*KY203*100*((100/MAX(EX$9:EX$497)+100/MAX(EZ$9:EZ$497))))+($RL$4*KZ203*100*((100/MAX(EX$9:EX$497)+100/MAX(EZ$9:EZ$497))))+($RL$4*LA203*100*((100/MAX(EX$9:EX$497)+100/MAX(EZ$9:EZ$497))))+($RL$4*LB203*100*((100/MAX(EX$9:EX$497)+100/MAX(EZ$9:EZ$497))))+($RL$4*LC203*100*((100/MAX(EX$9:EX$497)+100/MAX(EZ$9:EZ$497))))) * (($RO$3+$RO$4)/6)</f>
        <v>0</v>
      </c>
      <c r="RS203" s="119">
        <f>(($RL$4*LD203*100*((100/MAX(EX$9:EX$497)+100/MAX(EZ$9:EZ$497))))+($RL$4*LE203*100*((100/MAX(EX$9:EX$497)+100/MAX(EZ$9:EZ$497))))) * (($RO$3+$RO$4)/6)</f>
        <v>0</v>
      </c>
      <c r="RT203" s="118">
        <f>($RJ$4*LH203*100*(100/MAX(EV$9:EV$497)))+($RJ$4*LI203*100*(100/MAX(EV$9:EV$497)))</f>
        <v>0</v>
      </c>
      <c r="RU203" s="119">
        <f>($RJ$4*LJ203*(100/MAX(EV$9:EV$497)))/2 + ($RL$3*LK203*(100/MAX(EW$9:EW$497))) + ($RJ$4*LL203*(100/MAX(EV$9:EV$497)))/4 + ($RL$3*LM203*(100/MAX(EW$9:EW$497)))</f>
        <v>0</v>
      </c>
      <c r="RV203" s="118">
        <f>($RJ$4*LN203*100*100/MAX(EV$9:EV$497)/2)+($RJ$4*LO203*100*100/MAX(EV$9:EV$497)/2)+($RJ$4*LP203*100*100/MAX(EV$9:EV$497))+($RJ$4*LQ203*100*100/MAX(EV$9:EV$497))+($RJ$4*LR203*100*100/MAX(EV$9:EV$497))</f>
        <v>0</v>
      </c>
      <c r="RW203" s="115">
        <f>($RJ$4*LS203*100*100/MAX(EV$9:EV$497)) + (($RJ$4*LT203*100*100/MAX(EV$9:EV$497))+($RJ$4*LU203*100*100/MAX(EV$9:EV$497))+($RJ$4*LV203*100*100/MAX(EV$9:EV$497))+($RJ$4*LW203*100*100/MAX(EV$9:EV$497))+($RJ$4*LX203*100*100/MAX(EV$9:EV$497))+($RJ$4*LY203*100*100/MAX(EV$9:EV$497))+($RJ$4*LZ203*100*100/MAX(EV$9:EV$497))+($RJ$4*MA203*100*100/MAX(EV$9:EV$497)))/2</f>
        <v>0</v>
      </c>
      <c r="RX203" s="119">
        <f>($RJ$4*MB203*100*100/MAX(EV$9:EV$497))+($RJ$4*MC203*100*100/MAX(EV$9:EV$497))+($RJ$4*MD203*100*100/MAX(EV$9:EV$497))+($RJ$4*ME203*100*100/MAX(EV$9:EV$497))+($RJ$4*MF203*100*100/MAX(EV$9:EV$497))+($RJ$4*MG203*100*100/MAX(EV$9:EV$497))+($RJ$4*MH203*100*100/MAX(EV$9:EV$497))+($RJ$4*MI203*100*100/MAX(EV$9:EV$497))+($RJ$4*MJ203*100*100/MAX(EV$9:EV$497))+($RJ$4*MK203*100*100/MAX(EV$9:EV$497))+($RJ$4*ML203*100*100/MAX(EV$9:EV$497))+($RJ$4*MM203*100*100/MAX(EV$9:EV$497))+($RJ$4*MN203*100*100/MAX(EV$9:EV$497))</f>
        <v>0</v>
      </c>
      <c r="RY203" s="118">
        <f>($RJ$4*MQ203*100*100/MAX(EV$9:EV$497))/2 + (($RJ$4*MR203*100*100/MAX(EV$9:EV$497))+($RJ$4*MS203*100*100/MAX(EV$9:EV$497))+($RJ$4*MT203*100*100/MAX(EV$9:EV$497))+($RJ$4*MU203*100*100/MAX(EV$9:EV$497))+($RJ$4*MV203*100*100/MAX(EV$9:EV$497))+($RJ$4*MW203*100*100/MAX(EV$9:EV$497))+($RJ$4*MX203*100*100/MAX(EV$9:EV$497))+($RJ$4*MY203*100*100/MAX(EV$9:EV$497))+($RJ$4*MZ203*100*100/MAX(EV$9:EV$497))+($RJ$4*NA203*100*100/MAX(EV$9:EV$497))+($RJ$4*NB203*100*100/MAX(EV$9:EV$497))+($RJ$4*NC203*100*100/MAX(EV$9:EV$497))+($RJ$4*ND203*100*100/MAX(EV$9:EV$497))+($RJ$4*NG203*100*100/MAX(EV$9:EV$497)))/4</f>
        <v>2.106741573033708</v>
      </c>
      <c r="RZ203" s="115">
        <f>($RJ$4*NH203*100*100/MAX(EV$9:EV$497))/2 + (($RJ$4*NI203*100*100/MAX(EV$9:EV$497))+($RJ$4*NJ203*100*100/MAX(EV$9:EV$497))+($RJ$4*NK203*100*100/MAX(EV$9:EV$497))+($RJ$4*NL203*100*100/MAX(EV$9:EV$497))+($RJ$4*NM203*100*100/MAX(EV$9:EV$497))+($RJ$4*NN203*100*100/MAX(EV$9:EV$497)))/4</f>
        <v>0</v>
      </c>
      <c r="SA203" s="117">
        <f>(($RJ$4*NO203*100*100/MAX(EV$9:EV$497))+($RJ$4*NP203*100*100/MAX(EV$9:EV$497)))/4</f>
        <v>0</v>
      </c>
      <c r="SB203" s="118">
        <f t="shared" si="404"/>
        <v>33.080192900467338</v>
      </c>
      <c r="SC203" s="115">
        <f t="shared" si="405"/>
        <v>0.4213483146067416</v>
      </c>
      <c r="SD203" s="115">
        <f t="shared" si="406"/>
        <v>0.526685393258427</v>
      </c>
      <c r="SE203" s="115">
        <f t="shared" si="407"/>
        <v>0.4213483146067416</v>
      </c>
      <c r="SF203" s="115">
        <f t="shared" si="408"/>
        <v>0.526685393258427</v>
      </c>
      <c r="SG203" s="115">
        <f t="shared" si="409"/>
        <v>64.053644227900961</v>
      </c>
      <c r="SH203" s="115">
        <f>ROUND(SB203/MAX(SB$9:SB$497)*100,0)</f>
        <v>42</v>
      </c>
      <c r="SI203" s="115">
        <f>ROUND(SC203/MAX(SC$9:SC$497)*100,0)</f>
        <v>1</v>
      </c>
      <c r="SJ203" s="115">
        <f>ROUND(SD203/MAX(SD$9:SD$497)*100,0)</f>
        <v>1</v>
      </c>
      <c r="SK203" s="115">
        <f>ROUND(SE203/MAX(SE$9:SE$497)*100,0)</f>
        <v>0</v>
      </c>
      <c r="SL203" s="115">
        <f>ROUND(SF203/MAX(SF$9:SF$497)*100,0)</f>
        <v>1</v>
      </c>
      <c r="SM203" s="121">
        <f>ROUND(SG203/MAX(SG$9:SG$497)*100,0)</f>
        <v>61</v>
      </c>
      <c r="SN203" s="115">
        <f>ROUND(AVERAGEIF($ES$9:$ES$497,$ES203,SH$9:SH$497),0)</f>
        <v>29</v>
      </c>
      <c r="SO203" s="115">
        <f>ROUND(AVERAGEIF($ES$9:$ES$497,$ES203,SI$9:SI$497),0)</f>
        <v>3</v>
      </c>
      <c r="SP203" s="115">
        <f>ROUND(AVERAGEIF($ES$9:$ES$497,$ES203,SJ$9:SJ$497),0)</f>
        <v>5</v>
      </c>
      <c r="SQ203" s="115">
        <f>ROUND(AVERAGEIF($ES$9:$ES$497,$ES203,SK$9:SK$497),0)</f>
        <v>2</v>
      </c>
      <c r="SR203" s="115">
        <f>ROUND(AVERAGEIF($ES$9:$ES$497,$ES203,SL$9:SL$497),0)</f>
        <v>4</v>
      </c>
      <c r="SS203" s="121">
        <f>ROUND(AVERAGEIF($ES$9:$ES$497,$ES203,SM$9:SM$497),0)</f>
        <v>36</v>
      </c>
      <c r="ST203" s="114">
        <f>RANK(SB203,SB$9:SB$497,0)</f>
        <v>102</v>
      </c>
      <c r="SU203" s="115">
        <f>RANK(SC203,SC$9:SC$497,0)</f>
        <v>269</v>
      </c>
      <c r="SV203" s="115">
        <f>RANK(SD203,SD$9:SD$497,0)</f>
        <v>265</v>
      </c>
      <c r="SW203" s="115">
        <f>RANK(SE203,SE$9:SE$497,0)</f>
        <v>269</v>
      </c>
      <c r="SX203" s="115">
        <f>RANK(SF203,SF$9:SF$497,0)</f>
        <v>253</v>
      </c>
      <c r="SY203" s="115">
        <f>RANK(SG203,SG$9:SG$497,0)</f>
        <v>24</v>
      </c>
      <c r="SZ203" s="115">
        <f>COUNTIFS(SB$9:SB$497,"&gt;"&amp;SB203,$ES$9:$ES$497,$ES203)+1</f>
        <v>28</v>
      </c>
      <c r="TA203" s="115">
        <f>COUNTIFS(SC$9:SC$497,"&gt;"&amp;SC203,$ES$9:$ES$497,$ES203)+1</f>
        <v>30</v>
      </c>
      <c r="TB203" s="115">
        <f>COUNTIFS(SD$9:SD$497,"&gt;"&amp;SD203,$ES$9:$ES$497,$ES203)+1</f>
        <v>33</v>
      </c>
      <c r="TC203" s="115">
        <f>COUNTIFS(SE$9:SE$497,"&gt;"&amp;SE203,$ES$9:$ES$497,$ES203)+1</f>
        <v>30</v>
      </c>
      <c r="TD203" s="115">
        <f>COUNTIFS(SF$9:SF$497,"&gt;"&amp;SF203,$ES$9:$ES$497,$ES203)+1</f>
        <v>30</v>
      </c>
      <c r="TE203" s="117">
        <f>COUNTIFS(SG$9:SG$497,"&gt;"&amp;SG203,$ES$9:$ES$497,$ES203)+1</f>
        <v>22</v>
      </c>
      <c r="TF203" s="118">
        <f t="shared" si="410"/>
        <v>98</v>
      </c>
      <c r="TG203" s="115">
        <f t="shared" si="411"/>
        <v>47</v>
      </c>
      <c r="TH203" s="115">
        <f t="shared" si="412"/>
        <v>44</v>
      </c>
      <c r="TI203" s="115">
        <f t="shared" si="413"/>
        <v>47</v>
      </c>
      <c r="TJ203" s="115">
        <f t="shared" si="414"/>
        <v>44</v>
      </c>
      <c r="TK203" s="115">
        <f t="shared" si="415"/>
        <v>117</v>
      </c>
      <c r="TL203" s="117">
        <f t="shared" si="416"/>
        <v>116</v>
      </c>
      <c r="TM203" s="118">
        <f>ROUND(TF203/MAX(TF$9:TF$497)*100,0)</f>
        <v>54</v>
      </c>
      <c r="TN203" s="115">
        <f>ROUND(TG203/MAX(TG$9:TG$497)*100,0)</f>
        <v>26</v>
      </c>
      <c r="TO203" s="115">
        <f>ROUND(TH203/MAX(TH$9:TH$497)*100,0)</f>
        <v>24</v>
      </c>
      <c r="TP203" s="115">
        <f>ROUND(TI203/MAX(TI$9:TI$497)*100,0)</f>
        <v>26</v>
      </c>
      <c r="TQ203" s="115">
        <f>ROUND(TJ203/MAX(TJ$9:TJ$497)*100,0)</f>
        <v>22</v>
      </c>
      <c r="TR203" s="115">
        <f>ROUND(TK203/MAX(TK$9:TK$497)*100,0)</f>
        <v>60</v>
      </c>
      <c r="TS203" s="119">
        <f>ROUND(TL203/MAX(TL$9:TL$497)*100,0)</f>
        <v>59</v>
      </c>
      <c r="TT203" s="120">
        <f>RANK(TM203,TM$9:TM$497,0)</f>
        <v>128</v>
      </c>
      <c r="TU203" s="115">
        <f>RANK(TN203,TN$9:TN$497,0)</f>
        <v>244</v>
      </c>
      <c r="TV203" s="115">
        <f>RANK(TO203,TO$9:TO$497,0)</f>
        <v>216</v>
      </c>
      <c r="TW203" s="115">
        <f>RANK(TP203,TP$9:TP$497,0)</f>
        <v>256</v>
      </c>
      <c r="TX203" s="115">
        <f>RANK(TQ203,TQ$9:TQ$497,0)</f>
        <v>240</v>
      </c>
      <c r="TY203" s="115">
        <f>RANK(TR203,TR$9:TR$497,0)</f>
        <v>23</v>
      </c>
      <c r="TZ203" s="121">
        <f>RANK(TS203,TS$9:TS$497,0)</f>
        <v>26</v>
      </c>
      <c r="UA203" s="132"/>
      <c r="UB203" s="7" t="s">
        <v>1</v>
      </c>
    </row>
    <row r="204" spans="1:548" x14ac:dyDescent="0.15">
      <c r="A204" s="183">
        <v>196</v>
      </c>
      <c r="B204" s="203" t="s">
        <v>1021</v>
      </c>
      <c r="C204" s="63"/>
      <c r="D204" s="63"/>
      <c r="E204" s="64" t="s">
        <v>518</v>
      </c>
      <c r="F204" s="65">
        <v>65</v>
      </c>
      <c r="G204" s="65" t="s">
        <v>908</v>
      </c>
      <c r="H204" s="65" t="s">
        <v>1005</v>
      </c>
      <c r="I204" s="66" t="s">
        <v>521</v>
      </c>
      <c r="J204" s="67" t="s">
        <v>521</v>
      </c>
      <c r="K204" s="67" t="s">
        <v>521</v>
      </c>
      <c r="L204" s="67" t="s">
        <v>521</v>
      </c>
      <c r="M204" s="67" t="s">
        <v>521</v>
      </c>
      <c r="N204" s="67" t="s">
        <v>521</v>
      </c>
      <c r="O204" s="67" t="s">
        <v>521</v>
      </c>
      <c r="P204" s="67" t="s">
        <v>521</v>
      </c>
      <c r="Q204" s="67" t="s">
        <v>521</v>
      </c>
      <c r="R204" s="68" t="s">
        <v>521</v>
      </c>
      <c r="S204" s="69" t="s">
        <v>521</v>
      </c>
      <c r="T204" s="67" t="s">
        <v>521</v>
      </c>
      <c r="U204" s="67" t="s">
        <v>521</v>
      </c>
      <c r="V204" s="67" t="s">
        <v>521</v>
      </c>
      <c r="W204" s="67" t="s">
        <v>521</v>
      </c>
      <c r="X204" s="67" t="s">
        <v>521</v>
      </c>
      <c r="Y204" s="67" t="s">
        <v>521</v>
      </c>
      <c r="Z204" s="67" t="s">
        <v>521</v>
      </c>
      <c r="AA204" s="67" t="s">
        <v>521</v>
      </c>
      <c r="AB204" s="68" t="s">
        <v>521</v>
      </c>
      <c r="AC204" s="69" t="s">
        <v>521</v>
      </c>
      <c r="AD204" s="67" t="s">
        <v>521</v>
      </c>
      <c r="AE204" s="67" t="s">
        <v>521</v>
      </c>
      <c r="AF204" s="67" t="s">
        <v>521</v>
      </c>
      <c r="AG204" s="67" t="s">
        <v>521</v>
      </c>
      <c r="AH204" s="67" t="s">
        <v>521</v>
      </c>
      <c r="AI204" s="67" t="s">
        <v>521</v>
      </c>
      <c r="AJ204" s="67" t="s">
        <v>521</v>
      </c>
      <c r="AK204" s="67" t="s">
        <v>521</v>
      </c>
      <c r="AL204" s="68" t="s">
        <v>521</v>
      </c>
      <c r="AM204" s="69" t="s">
        <v>521</v>
      </c>
      <c r="AN204" s="67" t="s">
        <v>521</v>
      </c>
      <c r="AO204" s="67" t="s">
        <v>521</v>
      </c>
      <c r="AP204" s="67" t="s">
        <v>521</v>
      </c>
      <c r="AQ204" s="67" t="s">
        <v>521</v>
      </c>
      <c r="AR204" s="67" t="s">
        <v>521</v>
      </c>
      <c r="AS204" s="67" t="s">
        <v>521</v>
      </c>
      <c r="AT204" s="67" t="s">
        <v>521</v>
      </c>
      <c r="AU204" s="67" t="s">
        <v>521</v>
      </c>
      <c r="AV204" s="68" t="s">
        <v>521</v>
      </c>
      <c r="AW204" s="69" t="s">
        <v>521</v>
      </c>
      <c r="AX204" s="67" t="s">
        <v>521</v>
      </c>
      <c r="AY204" s="67" t="s">
        <v>521</v>
      </c>
      <c r="AZ204" s="67" t="s">
        <v>521</v>
      </c>
      <c r="BA204" s="67" t="s">
        <v>521</v>
      </c>
      <c r="BB204" s="67" t="s">
        <v>521</v>
      </c>
      <c r="BC204" s="67" t="s">
        <v>521</v>
      </c>
      <c r="BD204" s="67" t="s">
        <v>521</v>
      </c>
      <c r="BE204" s="67" t="s">
        <v>521</v>
      </c>
      <c r="BF204" s="68" t="s">
        <v>521</v>
      </c>
      <c r="BG204" s="69" t="s">
        <v>521</v>
      </c>
      <c r="BH204" s="67" t="s">
        <v>521</v>
      </c>
      <c r="BI204" s="67" t="s">
        <v>521</v>
      </c>
      <c r="BJ204" s="67" t="s">
        <v>521</v>
      </c>
      <c r="BK204" s="67" t="s">
        <v>521</v>
      </c>
      <c r="BL204" s="67" t="s">
        <v>521</v>
      </c>
      <c r="BM204" s="67" t="s">
        <v>521</v>
      </c>
      <c r="BN204" s="67" t="s">
        <v>521</v>
      </c>
      <c r="BO204" s="67" t="s">
        <v>521</v>
      </c>
      <c r="BP204" s="68" t="s">
        <v>521</v>
      </c>
      <c r="BQ204" s="70" t="s">
        <v>521</v>
      </c>
      <c r="BR204" s="67" t="s">
        <v>521</v>
      </c>
      <c r="BS204" s="67" t="s">
        <v>521</v>
      </c>
      <c r="BT204" s="67" t="s">
        <v>521</v>
      </c>
      <c r="BU204" s="67" t="s">
        <v>521</v>
      </c>
      <c r="BV204" s="67" t="s">
        <v>521</v>
      </c>
      <c r="BW204" s="67" t="s">
        <v>521</v>
      </c>
      <c r="BX204" s="67" t="s">
        <v>521</v>
      </c>
      <c r="BY204" s="67" t="s">
        <v>521</v>
      </c>
      <c r="BZ204" s="68" t="s">
        <v>521</v>
      </c>
      <c r="CA204" s="69" t="s">
        <v>521</v>
      </c>
      <c r="CB204" s="67" t="s">
        <v>521</v>
      </c>
      <c r="CC204" s="67" t="s">
        <v>521</v>
      </c>
      <c r="CD204" s="67" t="s">
        <v>521</v>
      </c>
      <c r="CE204" s="67" t="s">
        <v>521</v>
      </c>
      <c r="CF204" s="67" t="s">
        <v>521</v>
      </c>
      <c r="CG204" s="67" t="s">
        <v>521</v>
      </c>
      <c r="CH204" s="67" t="s">
        <v>521</v>
      </c>
      <c r="CI204" s="67" t="s">
        <v>521</v>
      </c>
      <c r="CJ204" s="68" t="s">
        <v>521</v>
      </c>
      <c r="CK204" s="69" t="s">
        <v>521</v>
      </c>
      <c r="CL204" s="67" t="s">
        <v>521</v>
      </c>
      <c r="CM204" s="67" t="s">
        <v>521</v>
      </c>
      <c r="CN204" s="67" t="s">
        <v>521</v>
      </c>
      <c r="CO204" s="67" t="s">
        <v>521</v>
      </c>
      <c r="CP204" s="67" t="s">
        <v>521</v>
      </c>
      <c r="CQ204" s="67" t="s">
        <v>521</v>
      </c>
      <c r="CR204" s="67" t="s">
        <v>521</v>
      </c>
      <c r="CS204" s="67" t="s">
        <v>521</v>
      </c>
      <c r="CT204" s="68" t="s">
        <v>521</v>
      </c>
      <c r="CU204" s="69" t="s">
        <v>521</v>
      </c>
      <c r="CV204" s="67" t="s">
        <v>521</v>
      </c>
      <c r="CW204" s="67" t="s">
        <v>521</v>
      </c>
      <c r="CX204" s="67" t="s">
        <v>521</v>
      </c>
      <c r="CY204" s="67" t="s">
        <v>521</v>
      </c>
      <c r="CZ204" s="67" t="s">
        <v>521</v>
      </c>
      <c r="DA204" s="67" t="s">
        <v>521</v>
      </c>
      <c r="DB204" s="67" t="s">
        <v>521</v>
      </c>
      <c r="DC204" s="67" t="s">
        <v>521</v>
      </c>
      <c r="DD204" s="68" t="s">
        <v>521</v>
      </c>
      <c r="DE204" s="69" t="s">
        <v>521</v>
      </c>
      <c r="DF204" s="71" t="s">
        <v>521</v>
      </c>
      <c r="DG204" s="67" t="s">
        <v>521</v>
      </c>
      <c r="DH204" s="67" t="s">
        <v>521</v>
      </c>
      <c r="DI204" s="67" t="s">
        <v>521</v>
      </c>
      <c r="DJ204" s="67" t="s">
        <v>521</v>
      </c>
      <c r="DK204" s="67" t="s">
        <v>521</v>
      </c>
      <c r="DL204" s="67" t="s">
        <v>521</v>
      </c>
      <c r="DM204" s="67" t="s">
        <v>521</v>
      </c>
      <c r="DN204" s="68" t="s">
        <v>521</v>
      </c>
      <c r="DO204" s="70" t="s">
        <v>521</v>
      </c>
      <c r="DP204" s="71" t="s">
        <v>521</v>
      </c>
      <c r="DQ204" s="67" t="s">
        <v>521</v>
      </c>
      <c r="DR204" s="67" t="s">
        <v>521</v>
      </c>
      <c r="DS204" s="67" t="s">
        <v>521</v>
      </c>
      <c r="DT204" s="67" t="s">
        <v>521</v>
      </c>
      <c r="DU204" s="67" t="s">
        <v>521</v>
      </c>
      <c r="DV204" s="67" t="s">
        <v>521</v>
      </c>
      <c r="DW204" s="67" t="s">
        <v>521</v>
      </c>
      <c r="DX204" s="72" t="s">
        <v>521</v>
      </c>
      <c r="DY204" s="73" t="s">
        <v>522</v>
      </c>
      <c r="DZ204" s="74">
        <v>3</v>
      </c>
      <c r="EA204" s="74">
        <v>4</v>
      </c>
      <c r="EB204" s="74">
        <v>5</v>
      </c>
      <c r="EC204" s="75">
        <v>5</v>
      </c>
      <c r="ED204" s="76" t="s">
        <v>522</v>
      </c>
      <c r="EE204" s="74">
        <f t="shared" si="360"/>
        <v>3</v>
      </c>
      <c r="EF204" s="74">
        <f t="shared" si="361"/>
        <v>12</v>
      </c>
      <c r="EG204" s="74">
        <f t="shared" si="362"/>
        <v>60</v>
      </c>
      <c r="EH204" s="77">
        <f t="shared" si="363"/>
        <v>300</v>
      </c>
      <c r="EI204" s="73">
        <v>20</v>
      </c>
      <c r="EJ204" s="74">
        <v>100</v>
      </c>
      <c r="EK204" s="74">
        <v>630</v>
      </c>
      <c r="EL204" s="74">
        <v>2100</v>
      </c>
      <c r="EM204" s="75">
        <v>6300</v>
      </c>
      <c r="EN204" s="78">
        <v>1</v>
      </c>
      <c r="EO204" s="79">
        <f t="shared" si="364"/>
        <v>1.6666666666666667</v>
      </c>
      <c r="EP204" s="79">
        <f t="shared" si="365"/>
        <v>2.625</v>
      </c>
      <c r="EQ204" s="79">
        <f t="shared" si="366"/>
        <v>1.75</v>
      </c>
      <c r="ER204" s="80">
        <f t="shared" si="367"/>
        <v>1.05</v>
      </c>
      <c r="ES204" s="128" t="s">
        <v>543</v>
      </c>
      <c r="ET204" s="82"/>
      <c r="EU204" s="83">
        <v>4</v>
      </c>
      <c r="EV204" s="73">
        <v>35</v>
      </c>
      <c r="EW204" s="74">
        <v>84</v>
      </c>
      <c r="EX204" s="74">
        <v>28</v>
      </c>
      <c r="EY204" s="74">
        <v>15</v>
      </c>
      <c r="EZ204" s="74">
        <v>81</v>
      </c>
      <c r="FA204" s="74">
        <v>32</v>
      </c>
      <c r="FB204" s="74">
        <v>31</v>
      </c>
      <c r="FC204" s="74">
        <v>74</v>
      </c>
      <c r="FD204" s="74">
        <f t="shared" si="368"/>
        <v>109</v>
      </c>
      <c r="FE204" s="84">
        <f t="shared" si="369"/>
        <v>102</v>
      </c>
      <c r="FF204" s="73">
        <f>RANK(EV204,$EV$9:$EV$497,0)</f>
        <v>341</v>
      </c>
      <c r="FG204" s="74">
        <f>RANK(EW204,$EW$9:$EW$497,0)</f>
        <v>43</v>
      </c>
      <c r="FH204" s="74">
        <f>RANK(EX204,$EX$9:$EX$497,0)</f>
        <v>248</v>
      </c>
      <c r="FI204" s="74">
        <f>RANK(EY204,$EY$9:$EY$497,0)</f>
        <v>353</v>
      </c>
      <c r="FJ204" s="74">
        <f>RANK(EZ204,$EZ$9:$EZ$497,0)</f>
        <v>25</v>
      </c>
      <c r="FK204" s="74">
        <f>RANK(FA204,$FA$9:$FA$497,0)</f>
        <v>97</v>
      </c>
      <c r="FL204" s="74">
        <f>RANK(FB204,$FB$9:$FB$497,0)</f>
        <v>256</v>
      </c>
      <c r="FM204" s="74">
        <f>RANK(FC204,$FC$9:$FC$497,0)</f>
        <v>74</v>
      </c>
      <c r="FN204" s="74">
        <f>RANK(FD204,$FD$9:$FD$497,0)</f>
        <v>57</v>
      </c>
      <c r="FO204" s="84">
        <f>RANK(FE204,$FE$9:$FE$497,0)</f>
        <v>142</v>
      </c>
      <c r="FP204" s="73">
        <f>COUNTIFS($EV$9:$EV$497,"&gt;"&amp;EV204,$ES$9:$ES$497,ES204)+1</f>
        <v>65</v>
      </c>
      <c r="FQ204" s="74">
        <f>COUNTIFS($EW$9:$EW$497,"&gt;"&amp;EW204,$ES$9:$ES$497,ES204)+1</f>
        <v>29</v>
      </c>
      <c r="FR204" s="74">
        <f>COUNTIFS($EX$9:$EX$497,"&gt;"&amp;EX204,$ES$9:$ES$497,ES204)+1</f>
        <v>10</v>
      </c>
      <c r="FS204" s="74">
        <f>COUNTIFS($EY$9:$EY$497,"&gt;"&amp;EY204,$ES$9:$ES$497,ES204)+1</f>
        <v>62</v>
      </c>
      <c r="FT204" s="74">
        <f>COUNTIFS($EZ$9:$EZ$497,"&gt;"&amp;EZ204,$ES$9:$ES$497,ES204)+1</f>
        <v>25</v>
      </c>
      <c r="FU204" s="74">
        <f>COUNTIFS($FA$9:$FA$497,"&gt;"&amp;FA204,$ES$9:$ES$497,ES204)+1</f>
        <v>22</v>
      </c>
      <c r="FV204" s="74">
        <f>COUNTIFS($FB$9:$FB$497,"&gt;"&amp;FB204,$ES$9:$ES$497,ES204)+1</f>
        <v>59</v>
      </c>
      <c r="FW204" s="74">
        <f>COUNTIFS($FC$9:$FC$497,"&gt;"&amp;FC204,$ES$9:$ES$497,ES204)+1</f>
        <v>18</v>
      </c>
      <c r="FX204" s="74">
        <f>COUNTIFS($FD$9:$FD$497,"&gt;"&amp;FD204,$ES$9:$ES$497,ES204)+1</f>
        <v>14</v>
      </c>
      <c r="FY204" s="84">
        <f>COUNTIFS($FE$9:$FE$497,"&gt;"&amp;FE204,$ES$9:$ES$497,ES204)+1</f>
        <v>4</v>
      </c>
      <c r="FZ204" s="85">
        <f t="shared" si="370"/>
        <v>0.54</v>
      </c>
      <c r="GA204" s="86">
        <f t="shared" si="371"/>
        <v>1.29</v>
      </c>
      <c r="GB204" s="86">
        <f t="shared" si="372"/>
        <v>0.43</v>
      </c>
      <c r="GC204" s="86">
        <f t="shared" si="373"/>
        <v>0.23</v>
      </c>
      <c r="GD204" s="86">
        <f t="shared" si="374"/>
        <v>1.25</v>
      </c>
      <c r="GE204" s="86">
        <f t="shared" si="375"/>
        <v>0.49</v>
      </c>
      <c r="GF204" s="86">
        <f t="shared" si="376"/>
        <v>0.48</v>
      </c>
      <c r="GG204" s="86">
        <f t="shared" si="377"/>
        <v>1.1399999999999999</v>
      </c>
      <c r="GH204" s="86">
        <f t="shared" si="378"/>
        <v>1.68</v>
      </c>
      <c r="GI204" s="87">
        <f t="shared" si="379"/>
        <v>1.57</v>
      </c>
      <c r="GJ204" s="85">
        <f>ROUND(((FZ204-AVERAGE(FZ$9:FZ$497))/STDEVP(FZ$9:FZ$497)*10+50),2)</f>
        <v>33.39</v>
      </c>
      <c r="GK204" s="86">
        <f>ROUND(((GA204-AVERAGE(GA$9:GA$497))/STDEVP(GA$9:GA$497)*10+50),2)</f>
        <v>67.91</v>
      </c>
      <c r="GL204" s="86">
        <f>ROUND(((GB204-AVERAGE(GB$9:GB$497))/STDEVP(GB$9:GB$497)*10+50),2)</f>
        <v>44.26</v>
      </c>
      <c r="GM204" s="86">
        <f>ROUND(((GC204-AVERAGE(GC$9:GC$497))/STDEVP(GC$9:GC$497)*10+50),2)</f>
        <v>35.159999999999997</v>
      </c>
      <c r="GN204" s="86">
        <f>ROUND(((GD204-AVERAGE(GD$9:GD$497))/STDEVP(GD$9:GD$497)*10+50),2)</f>
        <v>79.37</v>
      </c>
      <c r="GO204" s="86">
        <f>ROUND(((GE204-AVERAGE(GE$9:GE$497))/STDEVP(GE$9:GE$497)*10+50),2)</f>
        <v>55.14</v>
      </c>
      <c r="GP204" s="86">
        <f>ROUND(((GF204-AVERAGE(GF$9:GF$497))/STDEVP(GF$9:GF$497)*10+50),2)</f>
        <v>45.12</v>
      </c>
      <c r="GQ204" s="86">
        <f>ROUND(((GG204-AVERAGE(GG$9:GG$497))/STDEVP(GG$9:GG$497)*10+50),2)</f>
        <v>65.92</v>
      </c>
      <c r="GR204" s="86">
        <f>ROUND(((GH204-AVERAGE(GH$9:GH$497))/STDEVP(GH$9:GH$497)*10+50),2)</f>
        <v>75.72</v>
      </c>
      <c r="GS204" s="87">
        <f>ROUND(((GI204-AVERAGE(GI$9:GI$497))/STDEVP(GI$9:GI$497)*10+50),2)</f>
        <v>57.48</v>
      </c>
      <c r="GT204" s="73">
        <f>RANK(GJ204,$GJ$9:$GJ$497,0)</f>
        <v>419</v>
      </c>
      <c r="GU204" s="74">
        <f>RANK(GK204,$GK$9:$GK$497,0)</f>
        <v>25</v>
      </c>
      <c r="GV204" s="74">
        <f>RANK(GL204,$GL$9:$GL$497,0)</f>
        <v>304</v>
      </c>
      <c r="GW204" s="74">
        <f>RANK(GM204,$GM$9:$GM$497,0)</f>
        <v>431</v>
      </c>
      <c r="GX204" s="74">
        <f>RANK(GN204,$GN$9:$GN$497,0)</f>
        <v>9</v>
      </c>
      <c r="GY204" s="74">
        <f>RANK(GO204,$GO$9:$GO$497,0)</f>
        <v>83</v>
      </c>
      <c r="GZ204" s="74">
        <f>RANK(GP204,$GP$9:$GP$497,0)</f>
        <v>280</v>
      </c>
      <c r="HA204" s="74">
        <f>RANK(GQ204,$GQ$9:$GQ$497,0)</f>
        <v>26</v>
      </c>
      <c r="HB204" s="74">
        <f>RANK(GR204,$GR$9:$GR$497,0)</f>
        <v>15</v>
      </c>
      <c r="HC204" s="84">
        <f>RANK(GS204,$GS$9:$GS$497,0)</f>
        <v>96</v>
      </c>
      <c r="HD204" s="85">
        <f>ROUND(AVERAGEIF($ES$9:$ES$497,$ES204,$FZ$9:$FZ$497),2)</f>
        <v>0.86</v>
      </c>
      <c r="HE204" s="86">
        <f>ROUND(AVERAGEIF($ES$9:$ES$497,$ES204,$GA$9:$GA$497),2)</f>
        <v>1.0900000000000001</v>
      </c>
      <c r="HF204" s="86">
        <f>ROUND(AVERAGEIF($ES$9:$ES$497,$ES204,$GB$9:$GB$497),2)</f>
        <v>0.28999999999999998</v>
      </c>
      <c r="HG204" s="86">
        <f>ROUND(AVERAGEIF($ES$9:$ES$497,$ES204,$GC$9:$GC$497),2)</f>
        <v>0.42</v>
      </c>
      <c r="HH204" s="86">
        <f>ROUND(AVERAGEIF($ES$9:$ES$497,$ES204,$GD$9:$GD$497),2)</f>
        <v>0.86</v>
      </c>
      <c r="HI204" s="86">
        <f>ROUND(AVERAGEIF($ES$9:$ES$497,$ES204,$GE$9:$GE$497),2)</f>
        <v>0.3</v>
      </c>
      <c r="HJ204" s="86">
        <f>ROUND(AVERAGEIF($ES$9:$ES$497,$ES204,$GF$9:$GF$497),2)</f>
        <v>0.67</v>
      </c>
      <c r="HK204" s="86">
        <f>ROUND(AVERAGEIF($ES$9:$ES$497,$ES204,$GG$9:$GG$497),2)</f>
        <v>0.73</v>
      </c>
      <c r="HL204" s="86">
        <f>ROUND(AVERAGEIF($ES$9:$ES$497,$ES204,$GH$9:$GH$497),2)</f>
        <v>1.1399999999999999</v>
      </c>
      <c r="HM204" s="87">
        <f>ROUND(AVERAGEIF($ES$9:$ES$497,$ES204,$GI$9:$GI$497),2)</f>
        <v>1.01</v>
      </c>
      <c r="HN204" s="88">
        <f t="shared" si="380"/>
        <v>-0.31999999999999995</v>
      </c>
      <c r="HO204" s="89">
        <f t="shared" si="381"/>
        <v>0.19999999999999996</v>
      </c>
      <c r="HP204" s="89">
        <f t="shared" si="382"/>
        <v>0.14000000000000001</v>
      </c>
      <c r="HQ204" s="89">
        <f t="shared" si="383"/>
        <v>-0.18999999999999997</v>
      </c>
      <c r="HR204" s="89">
        <f t="shared" si="384"/>
        <v>0.39</v>
      </c>
      <c r="HS204" s="89">
        <f t="shared" si="385"/>
        <v>0.19</v>
      </c>
      <c r="HT204" s="89">
        <f t="shared" si="386"/>
        <v>-0.19000000000000006</v>
      </c>
      <c r="HU204" s="89">
        <f t="shared" si="387"/>
        <v>0.40999999999999992</v>
      </c>
      <c r="HV204" s="89">
        <f t="shared" si="388"/>
        <v>0.54</v>
      </c>
      <c r="HW204" s="90">
        <f t="shared" si="389"/>
        <v>0.56000000000000005</v>
      </c>
      <c r="HX204" s="73">
        <f>COUNTIFS($FZ$9:$FZ$497,"&gt;"&amp;FZ204,$ES$9:$ES$497,$ES204)+1</f>
        <v>83</v>
      </c>
      <c r="HY204" s="74">
        <f>COUNTIFS($GA$9:$GA$497,"&gt;"&amp;GA204,$ES$9:$ES$497,$ES204)+1</f>
        <v>18</v>
      </c>
      <c r="HZ204" s="74">
        <f>COUNTIFS($GB$9:$GB$497,"&gt;"&amp;GB204,$ES$9:$ES$497,$ES204)+1</f>
        <v>13</v>
      </c>
      <c r="IA204" s="74">
        <f>COUNTIFS($GC$9:$GC$497,"&gt;"&amp;GC204,$ES$9:$ES$497,$ES204)+1</f>
        <v>82</v>
      </c>
      <c r="IB204" s="74">
        <f>COUNTIFS($GD$9:$GD$497,"&gt;"&amp;GD204,$ES$9:$ES$497,$ES204)+1</f>
        <v>9</v>
      </c>
      <c r="IC204" s="74">
        <f>COUNTIFS($GE$9:$GE$497,"&gt;"&amp;GE204,$ES$9:$ES$497,$ES204)+1</f>
        <v>4</v>
      </c>
      <c r="ID204" s="74">
        <f>COUNTIFS($GF$9:$GF$497,"&gt;"&amp;GF204,$ES$9:$ES$497,$ES204)+1</f>
        <v>72</v>
      </c>
      <c r="IE204" s="74">
        <f>COUNTIFS($GG$9:$GG$497,"&gt;"&amp;GG204,$ES$9:$ES$497,$ES204)+1</f>
        <v>3</v>
      </c>
      <c r="IF204" s="74">
        <f>COUNTIFS($GH$9:$GH$497,"&gt;"&amp;GH204,$ES$9:$ES$497,$ES204)+1</f>
        <v>8</v>
      </c>
      <c r="IG204" s="84">
        <f>COUNTIFS($GI$9:$GI$497,"&gt;"&amp;GI204,$ES$9:$ES$497,$ES204)+1</f>
        <v>3</v>
      </c>
      <c r="IH204" s="91"/>
      <c r="II204" s="79"/>
      <c r="IJ204" s="79"/>
      <c r="IK204" s="79"/>
      <c r="IL204" s="79">
        <v>0.03</v>
      </c>
      <c r="IM204" s="92"/>
      <c r="IN204" s="93"/>
      <c r="IO204" s="94"/>
      <c r="IP204" s="95"/>
      <c r="IQ204" s="79"/>
      <c r="IR204" s="79"/>
      <c r="IS204" s="79"/>
      <c r="IT204" s="79"/>
      <c r="IU204" s="79"/>
      <c r="IV204" s="79"/>
      <c r="IW204" s="96"/>
      <c r="IX204" s="93"/>
      <c r="IY204" s="79"/>
      <c r="IZ204" s="79"/>
      <c r="JA204" s="79"/>
      <c r="JB204" s="79"/>
      <c r="JC204" s="79"/>
      <c r="JD204" s="79"/>
      <c r="JE204" s="97"/>
      <c r="JF204" s="95">
        <v>7.0000000000000007E-2</v>
      </c>
      <c r="JG204" s="79"/>
      <c r="JH204" s="79">
        <v>7.0000000000000007E-2</v>
      </c>
      <c r="JI204" s="79"/>
      <c r="JJ204" s="79"/>
      <c r="JK204" s="79"/>
      <c r="JL204" s="79"/>
      <c r="JM204" s="96"/>
      <c r="JN204" s="93"/>
      <c r="JO204" s="79"/>
      <c r="JP204" s="79"/>
      <c r="JQ204" s="79"/>
      <c r="JR204" s="79"/>
      <c r="JS204" s="79"/>
      <c r="JT204" s="79"/>
      <c r="JU204" s="79"/>
      <c r="JV204" s="79"/>
      <c r="JW204" s="79"/>
      <c r="JX204" s="79"/>
      <c r="JY204" s="79"/>
      <c r="JZ204" s="97"/>
      <c r="KA204" s="93"/>
      <c r="KB204" s="79"/>
      <c r="KC204" s="79"/>
      <c r="KD204" s="79"/>
      <c r="KE204" s="97"/>
      <c r="KF204" s="95"/>
      <c r="KG204" s="79"/>
      <c r="KH204" s="79"/>
      <c r="KI204" s="79"/>
      <c r="KJ204" s="79"/>
      <c r="KK204" s="98"/>
      <c r="KL204" s="79"/>
      <c r="KM204" s="79"/>
      <c r="KN204" s="79"/>
      <c r="KO204" s="79"/>
      <c r="KP204" s="79"/>
      <c r="KQ204" s="79"/>
      <c r="KR204" s="79"/>
      <c r="KS204" s="96"/>
      <c r="KT204" s="96"/>
      <c r="KU204" s="96"/>
      <c r="KV204" s="96"/>
      <c r="KW204" s="93"/>
      <c r="KX204" s="79"/>
      <c r="KY204" s="79"/>
      <c r="KZ204" s="79"/>
      <c r="LA204" s="79"/>
      <c r="LB204" s="79"/>
      <c r="LC204" s="96"/>
      <c r="LD204" s="93"/>
      <c r="LE204" s="94"/>
      <c r="LF204" s="99"/>
      <c r="LG204" s="75"/>
      <c r="LH204" s="93"/>
      <c r="LI204" s="79"/>
      <c r="LJ204" s="74"/>
      <c r="LK204" s="74"/>
      <c r="LL204" s="74"/>
      <c r="LM204" s="100"/>
      <c r="LN204" s="95"/>
      <c r="LO204" s="79"/>
      <c r="LP204" s="79"/>
      <c r="LQ204" s="79"/>
      <c r="LR204" s="96"/>
      <c r="LS204" s="93"/>
      <c r="LT204" s="79"/>
      <c r="LU204" s="79"/>
      <c r="LV204" s="79"/>
      <c r="LW204" s="79">
        <v>7.0000000000000007E-2</v>
      </c>
      <c r="LX204" s="79"/>
      <c r="LY204" s="79"/>
      <c r="LZ204" s="79"/>
      <c r="MA204" s="97"/>
      <c r="MB204" s="95"/>
      <c r="MC204" s="79"/>
      <c r="MD204" s="79"/>
      <c r="ME204" s="79"/>
      <c r="MF204" s="79"/>
      <c r="MG204" s="79"/>
      <c r="MH204" s="79"/>
      <c r="MI204" s="79"/>
      <c r="MJ204" s="79"/>
      <c r="MK204" s="79"/>
      <c r="ML204" s="79"/>
      <c r="MM204" s="79"/>
      <c r="MN204" s="98"/>
      <c r="MO204" s="98"/>
      <c r="MP204" s="96"/>
      <c r="MQ204" s="93"/>
      <c r="MR204" s="79"/>
      <c r="MS204" s="79"/>
      <c r="MT204" s="79"/>
      <c r="MU204" s="79"/>
      <c r="MV204" s="98"/>
      <c r="MW204" s="79"/>
      <c r="MX204" s="79"/>
      <c r="MY204" s="79"/>
      <c r="MZ204" s="79"/>
      <c r="NA204" s="79"/>
      <c r="NB204" s="79"/>
      <c r="NC204" s="79">
        <v>7.0000000000000007E-2</v>
      </c>
      <c r="ND204" s="96"/>
      <c r="NE204" s="96"/>
      <c r="NF204" s="96"/>
      <c r="NG204" s="96"/>
      <c r="NH204" s="93"/>
      <c r="NI204" s="79"/>
      <c r="NJ204" s="79"/>
      <c r="NK204" s="79"/>
      <c r="NL204" s="79"/>
      <c r="NM204" s="79"/>
      <c r="NN204" s="94"/>
      <c r="NO204" s="93"/>
      <c r="NP204" s="80"/>
      <c r="NQ204" s="124" t="s">
        <v>1018</v>
      </c>
      <c r="NR204" s="102" t="s">
        <v>1025</v>
      </c>
      <c r="NS204" s="102"/>
      <c r="NT204" s="102"/>
      <c r="NU204" s="102"/>
      <c r="NV204" s="104"/>
      <c r="NW204" s="102"/>
      <c r="NX204" s="133" t="s">
        <v>1026</v>
      </c>
      <c r="NY204" s="138" t="s">
        <v>1007</v>
      </c>
      <c r="NZ204" s="133" t="s">
        <v>1026</v>
      </c>
      <c r="OA204" s="137"/>
      <c r="OB204" s="137"/>
      <c r="OC204" s="137"/>
      <c r="OD204" s="108">
        <f t="shared" si="390"/>
        <v>300</v>
      </c>
      <c r="OE204" s="109">
        <v>4</v>
      </c>
      <c r="OF204" s="110">
        <f t="shared" si="391"/>
        <v>53</v>
      </c>
      <c r="OG204" s="109">
        <v>7</v>
      </c>
      <c r="OH204" s="111">
        <f>ROUND(AVERAGEIF($ES$9:$ES$497,$ES204,EV$9:EV$497),0)</f>
        <v>57</v>
      </c>
      <c r="OI204" s="112">
        <f>ROUND(AVERAGEIF($ES$9:$ES$497,$ES204,EW$9:EW$497),0)</f>
        <v>69</v>
      </c>
      <c r="OJ204" s="112">
        <f>ROUND(AVERAGEIF($ES$9:$ES$497,$ES204,EX$9:EX$497),0)</f>
        <v>17</v>
      </c>
      <c r="OK204" s="112">
        <f>ROUND(AVERAGEIF($ES$9:$ES$497,$ES204,EY$9:EY$497),0)</f>
        <v>30</v>
      </c>
      <c r="OL204" s="112">
        <f>ROUND(AVERAGEIF($ES$9:$ES$497,$ES204,EZ$9:EZ$497),0)</f>
        <v>58</v>
      </c>
      <c r="OM204" s="112">
        <f>ROUND(AVERAGEIF($ES$9:$ES$497,$ES204,FA$9:FA$497),0)</f>
        <v>21</v>
      </c>
      <c r="ON204" s="112">
        <f>ROUND(AVERAGEIF($ES$9:$ES$497,$ES204,FB$9:FB$497),0)</f>
        <v>45</v>
      </c>
      <c r="OO204" s="112">
        <f>ROUND(AVERAGEIF($ES$9:$ES$497,$ES204,FC$9:FC$497),0)</f>
        <v>49</v>
      </c>
      <c r="OP204" s="112">
        <f>ROUND(AVERAGEIF($ES$9:$ES$497,$ES204,FD$9:FD$497),0)</f>
        <v>75</v>
      </c>
      <c r="OQ204" s="113">
        <f>ROUND(AVERAGEIF($ES$9:$ES$497,$ES204,FE$9:FE$497),0)</f>
        <v>66</v>
      </c>
      <c r="OR204" s="114">
        <f>ROUND(EV204/MAX(EV$9:EV$497)*100,0)</f>
        <v>20</v>
      </c>
      <c r="OS204" s="115">
        <f>ROUND(EW204/MAX(EW$9:EW$497)*100,0)</f>
        <v>66</v>
      </c>
      <c r="OT204" s="115">
        <f>ROUND(EX204/MAX(EX$9:EX$497)*100,0)</f>
        <v>23</v>
      </c>
      <c r="OU204" s="115">
        <f>ROUND(EY204/MAX(EY$9:EY$497)*100,0)</f>
        <v>10</v>
      </c>
      <c r="OV204" s="115">
        <f>ROUND(EZ204/MAX(EZ$9:EZ$497)*100,0)</f>
        <v>65</v>
      </c>
      <c r="OW204" s="115">
        <f>ROUND(FA204/MAX(FA$9:FA$497)*100,0)</f>
        <v>28</v>
      </c>
      <c r="OX204" s="115">
        <f>ROUND(FB204/MAX(FB$9:FB$497)*100,0)</f>
        <v>23</v>
      </c>
      <c r="OY204" s="116">
        <f>ROUND(FC204/MAX(FC$9:FC$497)*100,0)</f>
        <v>51</v>
      </c>
      <c r="OZ204" s="115">
        <f>ROUND(FD204/MAX(FD$9:FD$497)*100,0)</f>
        <v>74</v>
      </c>
      <c r="PA204" s="117">
        <f>ROUND(FE204/MAX(FE$9:FE$497)*100,0)</f>
        <v>42</v>
      </c>
      <c r="PB204" s="118">
        <f t="shared" si="392"/>
        <v>348</v>
      </c>
      <c r="PC204" s="115">
        <f t="shared" si="393"/>
        <v>474</v>
      </c>
      <c r="PD204" s="115">
        <f t="shared" si="394"/>
        <v>543</v>
      </c>
      <c r="PE204" s="115">
        <f t="shared" si="395"/>
        <v>450</v>
      </c>
      <c r="PF204" s="115">
        <f t="shared" si="396"/>
        <v>301</v>
      </c>
      <c r="PG204" s="119">
        <f t="shared" si="397"/>
        <v>299</v>
      </c>
      <c r="PH204" s="118">
        <f>ROUND(PB204/MAX(PB$9:PB$497)*100,0)</f>
        <v>41</v>
      </c>
      <c r="PI204" s="115">
        <f>ROUND(PC204/MAX(PC$9:PC$497)*100,0)</f>
        <v>57</v>
      </c>
      <c r="PJ204" s="115">
        <f>ROUND(PD204/MAX(PD$9:PD$497)*100,0)</f>
        <v>58</v>
      </c>
      <c r="PK204" s="115">
        <f>ROUND(PE204/MAX(PE$9:PE$497)*100,0)</f>
        <v>45</v>
      </c>
      <c r="PL204" s="115">
        <f>ROUND(PF204/MAX(PF$9:PF$497)*100,0)</f>
        <v>42</v>
      </c>
      <c r="PM204" s="119">
        <f>ROUND(PG204/MAX(PG$9:PG$497)*100,0)</f>
        <v>44</v>
      </c>
      <c r="PN204" s="118">
        <f>RANK(PH204,PH$9:PH$497,0)</f>
        <v>243</v>
      </c>
      <c r="PO204" s="115">
        <f>RANK(PI204,PI$9:PI$497,0)</f>
        <v>87</v>
      </c>
      <c r="PP204" s="115">
        <f>RANK(PJ204,PJ$9:PJ$497,0)</f>
        <v>144</v>
      </c>
      <c r="PQ204" s="115">
        <f>RANK(PK204,PK$9:PK$497,0)</f>
        <v>204</v>
      </c>
      <c r="PR204" s="115">
        <f>RANK(PL204,PL$9:PL$497,0)</f>
        <v>247</v>
      </c>
      <c r="PS204" s="119">
        <f>RANK(PM204,PM$9:PM$497,0)</f>
        <v>205</v>
      </c>
      <c r="PT204" s="120">
        <f>ROUND(FZ204/MAX(FZ$9:FZ$497)*100,0)</f>
        <v>30</v>
      </c>
      <c r="PU204" s="115">
        <f>ROUND(GA204/MAX(GA$9:GA$497)*100,0)</f>
        <v>72</v>
      </c>
      <c r="PV204" s="115">
        <f>ROUND(GB204/MAX(GB$9:GB$497)*100,0)</f>
        <v>31</v>
      </c>
      <c r="PW204" s="115">
        <f>ROUND(GC204/MAX(GC$9:GC$497)*100,0)</f>
        <v>18</v>
      </c>
      <c r="PX204" s="115">
        <f>ROUND(GD204/MAX(GD$9:GD$497)*100,0)</f>
        <v>70</v>
      </c>
      <c r="PY204" s="115">
        <f>ROUND(GE204/MAX(GE$9:GE$497)*100,0)</f>
        <v>29</v>
      </c>
      <c r="PZ204" s="115">
        <f>ROUND(GF204/MAX(GF$9:GF$497)*100,0)</f>
        <v>23</v>
      </c>
      <c r="QA204" s="116">
        <f>ROUND(GG204/MAX(GG$9:GG$497)*100,0)</f>
        <v>62</v>
      </c>
      <c r="QB204" s="115">
        <f>ROUND(GH204/MAX(GH$9:GH$497)*100,0)</f>
        <v>75</v>
      </c>
      <c r="QC204" s="121">
        <f>ROUND(GI204/MAX(GI$9:GI$497)*100,0)</f>
        <v>50</v>
      </c>
      <c r="QD204" s="120">
        <f>ROUND(AVERAGEIF($ES$9:$ES$497,$ES204,PT$9:PT$497),0)</f>
        <v>47</v>
      </c>
      <c r="QE204" s="120">
        <f>ROUND(AVERAGEIF($ES$9:$ES$497,$ES204,PU$9:PU$497),0)</f>
        <v>61</v>
      </c>
      <c r="QF204" s="120">
        <f>ROUND(AVERAGEIF($ES$9:$ES$497,$ES204,PV$9:PV$497),0)</f>
        <v>21</v>
      </c>
      <c r="QG204" s="120">
        <f>ROUND(AVERAGEIF($ES$9:$ES$497,$ES204,PW$9:PW$497),0)</f>
        <v>34</v>
      </c>
      <c r="QH204" s="120">
        <f>ROUND(AVERAGEIF($ES$9:$ES$497,$ES204,PX$9:PX$497),0)</f>
        <v>48</v>
      </c>
      <c r="QI204" s="120">
        <f>ROUND(AVERAGEIF($ES$9:$ES$497,$ES204,PY$9:PY$497),0)</f>
        <v>18</v>
      </c>
      <c r="QJ204" s="120">
        <f>ROUND(AVERAGEIF($ES$9:$ES$497,$ES204,PZ$9:PZ$497),0)</f>
        <v>31</v>
      </c>
      <c r="QK204" s="120">
        <f>ROUND(AVERAGEIF($ES$9:$ES$497,$ES204,QA$9:QA$497),0)</f>
        <v>40</v>
      </c>
      <c r="QL204" s="120">
        <f>ROUND(AVERAGEIF($ES$9:$ES$497,$ES204,QB$9:QB$497),0)</f>
        <v>51</v>
      </c>
      <c r="QM204" s="120">
        <f>ROUND(AVERAGEIF($ES$9:$ES$497,$ES204,QC$9:QC$497),0)</f>
        <v>32</v>
      </c>
      <c r="QN204" s="114">
        <f t="shared" si="398"/>
        <v>454</v>
      </c>
      <c r="QO204" s="115">
        <f t="shared" si="399"/>
        <v>610</v>
      </c>
      <c r="QP204" s="115">
        <f t="shared" si="400"/>
        <v>734</v>
      </c>
      <c r="QQ204" s="115">
        <f t="shared" si="401"/>
        <v>640</v>
      </c>
      <c r="QR204" s="115">
        <f t="shared" si="402"/>
        <v>417</v>
      </c>
      <c r="QS204" s="119">
        <f t="shared" si="403"/>
        <v>379</v>
      </c>
      <c r="QT204" s="114">
        <f>ROUND((QN204-MIN(QN$9:QN$497))/(MAX(QN$9:QN$497)-MIN(QN$9:QN$497))*100,0)</f>
        <v>35</v>
      </c>
      <c r="QU204" s="115">
        <f>ROUND((QO204-MIN(QO$9:QO$497))/(MAX(QO$9:QO$497)-MIN(QO$9:QO$497))*100,0)</f>
        <v>58</v>
      </c>
      <c r="QV204" s="115">
        <f>ROUND((QP204-MIN(QP$9:QP$497))/(MAX(QP$9:QP$497)-MIN(QP$9:QP$497))*100,0)</f>
        <v>56</v>
      </c>
      <c r="QW204" s="115">
        <f>ROUND((QQ204-MIN(QQ$9:QQ$497))/(MAX(QQ$9:QQ$497)-MIN(QQ$9:QQ$497))*100,0)</f>
        <v>44</v>
      </c>
      <c r="QX204" s="115">
        <f>ROUND((QR204-MIN(QR$9:QR$497))/(MAX(QR$9:QR$497)-MIN(QR$9:QR$497))*100,0)</f>
        <v>30</v>
      </c>
      <c r="QY204" s="115">
        <f>ROUND((QS204-MIN(QS$9:QS$497))/(MAX(QS$9:QS$497)-MIN(QS$9:QS$497))*100,0)</f>
        <v>41</v>
      </c>
      <c r="QZ204" s="114">
        <f>RANK(QN204,QN$9:QN$497,0)</f>
        <v>254</v>
      </c>
      <c r="RA204" s="115">
        <f>RANK(QO204,QO$9:QO$497,0)</f>
        <v>24</v>
      </c>
      <c r="RB204" s="115">
        <f>RANK(QP204,QP$9:QP$497,0)</f>
        <v>34</v>
      </c>
      <c r="RC204" s="115">
        <f>RANK(QQ204,QQ$9:QQ$497,0)</f>
        <v>131</v>
      </c>
      <c r="RD204" s="115">
        <f>RANK(QR204,QR$9:QR$497,0)</f>
        <v>364</v>
      </c>
      <c r="RE204" s="115">
        <f>RANK(QS204,QS$9:QS$497,0)</f>
        <v>185</v>
      </c>
      <c r="RF204" s="122"/>
      <c r="RG204" s="115">
        <f>($RH$3*(IH204+IJ204)*100*100/MAX(EX$9:EX$497)*$RO$3) +($RH$3*(II204+IJ204)*100*100/MAX(EX$9:EX$497)*$RO$4) + ($RH$3*IK204*100*100/MAX(EX$9:EX$497)*0.098)</f>
        <v>0</v>
      </c>
      <c r="RH204" s="115">
        <f>($RH$4*IL204*100*100/MAX(EZ$9:EZ$497))*$RQ$3</f>
        <v>2.7600000000000002</v>
      </c>
      <c r="RI204" s="115">
        <f>($RH$3*IM204*100*100/MAX(EY$9:EY$497))*$RQ$4</f>
        <v>0</v>
      </c>
      <c r="RJ204" s="115">
        <f>($RH$3*IN204*100*100/MAX(EX$9:EX$497))</f>
        <v>0</v>
      </c>
      <c r="RK204" s="115">
        <f>($RH$4*IO204*100*100/MAX(EZ$9:EZ$497))*$RQ$3</f>
        <v>0</v>
      </c>
      <c r="RL204" s="115">
        <f>(($RL$4*IP204*100*((100/MAX(EX$9:EX$497)+100/MAX(EZ$9:EZ$497))/2))+($RL$4*IQ204*100*((100/MAX(EX$9:EX$497)+100/MAX(EZ$9:EZ$497))/2))+($RL$4*IR204*100*((100/MAX(EX$9:EX$497)+100/MAX(EZ$9:EZ$497))/2))+($RL$4*IS204*100*((100/MAX(EX$9:EX$497)+100/MAX(EZ$9:EZ$497))/2))+($RL$4*IT204*100*((100/MAX(EX$9:EX$497)+100/MAX(EZ$9:EZ$497))/2))+($RL$4*IU204*100*((100/MAX(EX$9:EX$497)+100/MAX(EZ$9:EZ$497))/2))+($RL$4*IV204*100*((100/MAX(EX$9:EX$497)+100/MAX(EZ$9:EZ$497))/2))+($RL$4*IW204*100*((100/MAX(EX$9:EX$497)+100/MAX(EZ$9:EZ$497))/2)))*$RS$3</f>
        <v>0</v>
      </c>
      <c r="RM204" s="115">
        <f>(($RH$3*IX204*100*100/MAX(EX$9:EX$497))+($RH$3*IY204*100*100/MAX(EX$9:EX$497))+($RH$3*IZ204*100*100/MAX(EX$9:EX$497))+($RH$3*JA204*100*100/MAX(EX$9:EX$497))+($RH$3*JB204*100*100/MAX(EX$9:EX$497))+($RH$3*JC204*100*100/MAX(EX$9:EX$497))+($RH$3*JD204*100*100/MAX(EX$9:EX$497))+($RH$3*JE204*100*100/MAX(EX$9:EX$497)))*$RS$4</f>
        <v>0</v>
      </c>
      <c r="RN204" s="115">
        <f>(($RH$4*JF204*100*100/MAX(EZ$9:EZ$497)) + ($RH$4*JG204*100*100/MAX(EZ$9:EZ$497)) + ($RH$4*JH204*100*100/MAX(EZ$9:EZ$497)) + ($RH$4*JI204*100*100/MAX(EZ$9:EZ$497)) + ($RH$4*JJ204*100*100/MAX(EZ$9:EZ$497)) + ($RH$4*JK204*100*100/MAX(EZ$9:EZ$497)) + ($RH$4*JL204*100*100/MAX(EZ$9:EZ$497)) + ($RH$4*JM204*100*100/MAX(EZ$9:EZ$497)))*$RU$3</f>
        <v>2.5760000000000005</v>
      </c>
      <c r="RO204" s="115">
        <f>(($RL$4*JN204*100*((100/MAX(EX$9:EX$497)+100/MAX(EZ$9:EZ$497))/2))+($RL$4*JO204*100*((100/MAX(EX$9:EX$497)+100/MAX(EZ$9:EZ$497))/2))+($RL$4*JP204*100*((100/MAX(EX$9:EX$497)+100/MAX(EZ$9:EZ$497))/2))+($RL$4*JQ204*100*((100/MAX(EX$9:EX$497)+100/MAX(EZ$9:EZ$497))/2))+($RL$4*JR204*100*((100/MAX(EX$9:EX$497)+100/MAX(EZ$9:EZ$497))/2))+($RL$4*JS204*100*((100/MAX(EX$9:EX$497)+100/MAX(EZ$9:EZ$497))/2))+($RL$4*JT204*100*((100/MAX(EX$9:EX$497)+100/MAX(EZ$9:EZ$497))/2))+($RL$4*JU204*100*((100/MAX(EX$9:EX$497)+100/MAX(EZ$9:EZ$497))/2))+($RL$4*JV204*100*((100/MAX(EX$9:EX$497)+100/MAX(EZ$9:EZ$497))/2))+($RL$4*JW204*100*((100/MAX(EX$9:EX$497)+100/MAX(EZ$9:EZ$497))/2))+($RL$4*JX204*100*((100/MAX(EX$9:EX$497)+100/MAX(EZ$9:EZ$497))/2))+($RL$4*JY204*100*((100/MAX(EX$9:EX$497)+100/MAX(EZ$9:EZ$497))/2))+($RL$4*JZ204*100*((100/MAX(EX$9:EX$497)+100/MAX(EZ$9:EZ$497))/2)))*$RW$3/2</f>
        <v>0</v>
      </c>
      <c r="RP204" s="119">
        <f>($RJ$3*KA204*100*100/MAX(FA$9:FA$497)) + ($RJ$3*KB204*100*100/MAX(FA$9:FA$497)/2) + ($RJ$3*KC204*100*100/MAX(FA$9:FA$497)/2) + ($RJ$3*KD204*100*100/MAX(FA$9:FA$497)/4) + ($RJ$3*KE204*100*100/MAX(FA$9:FA$497)/4)</f>
        <v>0</v>
      </c>
      <c r="RQ204" s="118">
        <f>($RL$4*KF204*100*((100/MAX(EX$9:EX$497)+100/MAX(EZ$9:EZ$497)))) * ($RO$3/2) + (($RL$4*KG204*100*((100/MAX(EX$9:EX$497)+100/MAX(EZ$9:EZ$497))))+($RL$4*KH204*100*((100/MAX(EX$9:EX$497)+100/MAX(EZ$9:EZ$497))))+($RL$4*KI204*100*((100/MAX(EX$9:EX$497)+100/MAX(EZ$9:EZ$497))))+($RL$4*KJ204*100*((100/MAX(EX$9:EX$497)+100/MAX(EZ$9:EZ$497))))+($RL$4*KK204*100*((100/MAX(EX$9:EX$497)+100/MAX(EZ$9:EZ$497))))+($RL$4*KL204*100*((100/MAX(EX$9:EX$497)+100/MAX(EZ$9:EZ$497))))+($RL$4*KM204*100*((100/MAX(EX$9:EX$497)+100/MAX(EZ$9:EZ$497))))+($RL$4*KN204*100*((100/MAX(EX$9:EX$497)+100/MAX(EZ$9:EZ$497))))+($RL$4*KO204*100*((100/MAX(EX$9:EX$497)+100/MAX(EZ$9:EZ$497))))+($RL$4*KP204*100*((100/MAX(EX$9:EX$497)+100/MAX(EZ$9:EZ$497))))+($RL$4*KQ204*100*((100/MAX(EX$9:EX$497)+100/MAX(EZ$9:EZ$497))))+($RL$4*KR204*100*((100/MAX(EX$9:EX$497)+100/MAX(EZ$9:EZ$497))))+($RL$4*KS204*100*((100/MAX(EX$9:EX$497)+100/MAX(EZ$9:EZ$497))))+($RL$4*KV204*100*((100/MAX(EX$9:EX$497)+100/MAX(EZ$9:EZ$497))))) * (($RO$3+$RO$4)/6)</f>
        <v>0</v>
      </c>
      <c r="RR204" s="115">
        <f>(($RL$4*KW204*100*((100/MAX(EX$9:EX$497)+100/MAX(EZ$9:EZ$497))))) * ($RO$3/2) + (($RL$4*KX204*100*((100/MAX(EX$9:EX$497)+100/MAX(EZ$9:EZ$497))))+($RL$4*KY204*100*((100/MAX(EX$9:EX$497)+100/MAX(EZ$9:EZ$497))))+($RL$4*KZ204*100*((100/MAX(EX$9:EX$497)+100/MAX(EZ$9:EZ$497))))+($RL$4*LA204*100*((100/MAX(EX$9:EX$497)+100/MAX(EZ$9:EZ$497))))+($RL$4*LB204*100*((100/MAX(EX$9:EX$497)+100/MAX(EZ$9:EZ$497))))+($RL$4*LC204*100*((100/MAX(EX$9:EX$497)+100/MAX(EZ$9:EZ$497))))) * (($RO$3+$RO$4)/6)</f>
        <v>0</v>
      </c>
      <c r="RS204" s="119">
        <f>(($RL$4*LD204*100*((100/MAX(EX$9:EX$497)+100/MAX(EZ$9:EZ$497))))+($RL$4*LE204*100*((100/MAX(EX$9:EX$497)+100/MAX(EZ$9:EZ$497))))) * (($RO$3+$RO$4)/6)</f>
        <v>0</v>
      </c>
      <c r="RT204" s="118">
        <f>($RJ$4*LH204*100*(100/MAX(EV$9:EV$497)))+($RJ$4*LI204*100*(100/MAX(EV$9:EV$497)))</f>
        <v>0</v>
      </c>
      <c r="RU204" s="119">
        <f>($RJ$4*LJ204*(100/MAX(EV$9:EV$497)))/2 + ($RL$3*LK204*(100/MAX(EW$9:EW$497))) + ($RJ$4*LL204*(100/MAX(EV$9:EV$497)))/4 + ($RL$3*LM204*(100/MAX(EW$9:EW$497)))</f>
        <v>0</v>
      </c>
      <c r="RV204" s="118">
        <f>($RJ$4*LN204*100*100/MAX(EV$9:EV$497)/2)+($RJ$4*LO204*100*100/MAX(EV$9:EV$497)/2)+($RJ$4*LP204*100*100/MAX(EV$9:EV$497))+($RJ$4*LQ204*100*100/MAX(EV$9:EV$497))+($RJ$4*LR204*100*100/MAX(EV$9:EV$497))</f>
        <v>0</v>
      </c>
      <c r="RW204" s="115">
        <f>($RJ$4*LS204*100*100/MAX(EV$9:EV$497)) + (($RJ$4*LT204*100*100/MAX(EV$9:EV$497))+($RJ$4*LU204*100*100/MAX(EV$9:EV$497))+($RJ$4*LV204*100*100/MAX(EV$9:EV$497))+($RJ$4*LW204*100*100/MAX(EV$9:EV$497))+($RJ$4*LX204*100*100/MAX(EV$9:EV$497))+($RJ$4*LY204*100*100/MAX(EV$9:EV$497))+($RJ$4*LZ204*100*100/MAX(EV$9:EV$497))+($RJ$4*MA204*100*100/MAX(EV$9:EV$497)))/2</f>
        <v>5.8988764044943833</v>
      </c>
      <c r="RX204" s="119">
        <f>($RJ$4*MB204*100*100/MAX(EV$9:EV$497))+($RJ$4*MC204*100*100/MAX(EV$9:EV$497))+($RJ$4*MD204*100*100/MAX(EV$9:EV$497))+($RJ$4*ME204*100*100/MAX(EV$9:EV$497))+($RJ$4*MF204*100*100/MAX(EV$9:EV$497))+($RJ$4*MG204*100*100/MAX(EV$9:EV$497))+($RJ$4*MH204*100*100/MAX(EV$9:EV$497))+($RJ$4*MI204*100*100/MAX(EV$9:EV$497))+($RJ$4*MJ204*100*100/MAX(EV$9:EV$497))+($RJ$4*MK204*100*100/MAX(EV$9:EV$497))+($RJ$4*ML204*100*100/MAX(EV$9:EV$497))+($RJ$4*MM204*100*100/MAX(EV$9:EV$497))+($RJ$4*MN204*100*100/MAX(EV$9:EV$497))</f>
        <v>0</v>
      </c>
      <c r="RY204" s="118">
        <f>($RJ$4*MQ204*100*100/MAX(EV$9:EV$497))/2 + (($RJ$4*MR204*100*100/MAX(EV$9:EV$497))+($RJ$4*MS204*100*100/MAX(EV$9:EV$497))+($RJ$4*MT204*100*100/MAX(EV$9:EV$497))+($RJ$4*MU204*100*100/MAX(EV$9:EV$497))+($RJ$4*MV204*100*100/MAX(EV$9:EV$497))+($RJ$4*MW204*100*100/MAX(EV$9:EV$497))+($RJ$4*MX204*100*100/MAX(EV$9:EV$497))+($RJ$4*MY204*100*100/MAX(EV$9:EV$497))+($RJ$4*MZ204*100*100/MAX(EV$9:EV$497))+($RJ$4*NA204*100*100/MAX(EV$9:EV$497))+($RJ$4*NB204*100*100/MAX(EV$9:EV$497))+($RJ$4*NC204*100*100/MAX(EV$9:EV$497))+($RJ$4*ND204*100*100/MAX(EV$9:EV$497))+($RJ$4*NG204*100*100/MAX(EV$9:EV$497)))/4</f>
        <v>2.9494382022471917</v>
      </c>
      <c r="RZ204" s="115">
        <f>($RJ$4*NH204*100*100/MAX(EV$9:EV$497))/2 + (($RJ$4*NI204*100*100/MAX(EV$9:EV$497))+($RJ$4*NJ204*100*100/MAX(EV$9:EV$497))+($RJ$4*NK204*100*100/MAX(EV$9:EV$497))+($RJ$4*NL204*100*100/MAX(EV$9:EV$497))+($RJ$4*NM204*100*100/MAX(EV$9:EV$497))+($RJ$4*NN204*100*100/MAX(EV$9:EV$497)))/4</f>
        <v>0</v>
      </c>
      <c r="SA204" s="117">
        <f>(($RJ$4*NO204*100*100/MAX(EV$9:EV$497))+($RJ$4*NP204*100*100/MAX(EV$9:EV$497)))/4</f>
        <v>0</v>
      </c>
      <c r="SB204" s="118">
        <f t="shared" si="404"/>
        <v>14.184314606741575</v>
      </c>
      <c r="SC204" s="115">
        <f t="shared" si="405"/>
        <v>1.7696629213483148</v>
      </c>
      <c r="SD204" s="115">
        <f t="shared" si="406"/>
        <v>25.458478651685397</v>
      </c>
      <c r="SE204" s="115">
        <f t="shared" si="407"/>
        <v>1.7696629213483148</v>
      </c>
      <c r="SF204" s="115">
        <f t="shared" si="408"/>
        <v>2.2120786516853936</v>
      </c>
      <c r="SG204" s="115">
        <f t="shared" si="409"/>
        <v>8.8483146067415746</v>
      </c>
      <c r="SH204" s="115">
        <f>ROUND(SB204/MAX(SB$9:SB$497)*100,0)</f>
        <v>18</v>
      </c>
      <c r="SI204" s="115">
        <f>ROUND(SC204/MAX(SC$9:SC$497)*100,0)</f>
        <v>3</v>
      </c>
      <c r="SJ204" s="115">
        <f>ROUND(SD204/MAX(SD$9:SD$497)*100,0)</f>
        <v>41</v>
      </c>
      <c r="SK204" s="115">
        <f>ROUND(SE204/MAX(SE$9:SE$497)*100,0)</f>
        <v>1</v>
      </c>
      <c r="SL204" s="115">
        <f>ROUND(SF204/MAX(SF$9:SF$497)*100,0)</f>
        <v>5</v>
      </c>
      <c r="SM204" s="121">
        <f>ROUND(SG204/MAX(SG$9:SG$497)*100,0)</f>
        <v>8</v>
      </c>
      <c r="SN204" s="115">
        <f>ROUND(AVERAGEIF($ES$9:$ES$497,$ES204,SH$9:SH$497),0)</f>
        <v>12</v>
      </c>
      <c r="SO204" s="115">
        <f>ROUND(AVERAGEIF($ES$9:$ES$497,$ES204,SI$9:SI$497),0)</f>
        <v>5</v>
      </c>
      <c r="SP204" s="115">
        <f>ROUND(AVERAGEIF($ES$9:$ES$497,$ES204,SJ$9:SJ$497),0)</f>
        <v>26</v>
      </c>
      <c r="SQ204" s="115">
        <f>ROUND(AVERAGEIF($ES$9:$ES$497,$ES204,SK$9:SK$497),0)</f>
        <v>6</v>
      </c>
      <c r="SR204" s="115">
        <f>ROUND(AVERAGEIF($ES$9:$ES$497,$ES204,SL$9:SL$497),0)</f>
        <v>8</v>
      </c>
      <c r="SS204" s="121">
        <f>ROUND(AVERAGEIF($ES$9:$ES$497,$ES204,SM$9:SM$497),0)</f>
        <v>4</v>
      </c>
      <c r="ST204" s="114">
        <f>RANK(SB204,SB$9:SB$497,0)</f>
        <v>219</v>
      </c>
      <c r="SU204" s="115">
        <f>RANK(SC204,SC$9:SC$497,0)</f>
        <v>213</v>
      </c>
      <c r="SV204" s="115">
        <f>RANK(SD204,SD$9:SD$497,0)</f>
        <v>25</v>
      </c>
      <c r="SW204" s="115">
        <f>RANK(SE204,SE$9:SE$497,0)</f>
        <v>213</v>
      </c>
      <c r="SX204" s="115">
        <f>RANK(SF204,SF$9:SF$497,0)</f>
        <v>134</v>
      </c>
      <c r="SY204" s="115">
        <f>RANK(SG204,SG$9:SG$497,0)</f>
        <v>94</v>
      </c>
      <c r="SZ204" s="115">
        <f>COUNTIFS(SB$9:SB$497,"&gt;"&amp;SB204,$ES$9:$ES$497,$ES204)+1</f>
        <v>24</v>
      </c>
      <c r="TA204" s="115">
        <f>COUNTIFS(SC$9:SC$497,"&gt;"&amp;SC204,$ES$9:$ES$497,$ES204)+1</f>
        <v>23</v>
      </c>
      <c r="TB204" s="115">
        <f>COUNTIFS(SD$9:SD$497,"&gt;"&amp;SD204,$ES$9:$ES$497,$ES204)+1</f>
        <v>23</v>
      </c>
      <c r="TC204" s="115">
        <f>COUNTIFS(SE$9:SE$497,"&gt;"&amp;SE204,$ES$9:$ES$497,$ES204)+1</f>
        <v>23</v>
      </c>
      <c r="TD204" s="115">
        <f>COUNTIFS(SF$9:SF$497,"&gt;"&amp;SF204,$ES$9:$ES$497,$ES204)+1</f>
        <v>23</v>
      </c>
      <c r="TE204" s="117">
        <f>COUNTIFS(SG$9:SG$497,"&gt;"&amp;SG204,$ES$9:$ES$497,$ES204)+1</f>
        <v>10</v>
      </c>
      <c r="TF204" s="118">
        <f t="shared" si="410"/>
        <v>76</v>
      </c>
      <c r="TG204" s="115">
        <f t="shared" si="411"/>
        <v>44</v>
      </c>
      <c r="TH204" s="115">
        <f t="shared" si="412"/>
        <v>98</v>
      </c>
      <c r="TI204" s="115">
        <f t="shared" si="413"/>
        <v>59</v>
      </c>
      <c r="TJ204" s="115">
        <f t="shared" si="414"/>
        <v>50</v>
      </c>
      <c r="TK204" s="115">
        <f t="shared" si="415"/>
        <v>50</v>
      </c>
      <c r="TL204" s="117">
        <f t="shared" si="416"/>
        <v>52</v>
      </c>
      <c r="TM204" s="118">
        <f>ROUND(TF204/MAX(TF$9:TF$497)*100,0)</f>
        <v>42</v>
      </c>
      <c r="TN204" s="115">
        <f>ROUND(TG204/MAX(TG$9:TG$497)*100,0)</f>
        <v>24</v>
      </c>
      <c r="TO204" s="115">
        <f>ROUND(TH204/MAX(TH$9:TH$497)*100,0)</f>
        <v>54</v>
      </c>
      <c r="TP204" s="115">
        <f>ROUND(TI204/MAX(TI$9:TI$497)*100,0)</f>
        <v>33</v>
      </c>
      <c r="TQ204" s="115">
        <f>ROUND(TJ204/MAX(TJ$9:TJ$497)*100,0)</f>
        <v>25</v>
      </c>
      <c r="TR204" s="115">
        <f>ROUND(TK204/MAX(TK$9:TK$497)*100,0)</f>
        <v>26</v>
      </c>
      <c r="TS204" s="119">
        <f>ROUND(TL204/MAX(TL$9:TL$497)*100,0)</f>
        <v>27</v>
      </c>
      <c r="TT204" s="120">
        <f>RANK(TM204,TM$9:TM$497,0)</f>
        <v>208</v>
      </c>
      <c r="TU204" s="115">
        <f>RANK(TN204,TN$9:TN$497,0)</f>
        <v>259</v>
      </c>
      <c r="TV204" s="115">
        <f>RANK(TO204,TO$9:TO$497,0)</f>
        <v>35</v>
      </c>
      <c r="TW204" s="115">
        <f>RANK(TP204,TP$9:TP$497,0)</f>
        <v>191</v>
      </c>
      <c r="TX204" s="115">
        <f>RANK(TQ204,TQ$9:TQ$497,0)</f>
        <v>204</v>
      </c>
      <c r="TY204" s="115">
        <f>RANK(TR204,TR$9:TR$497,0)</f>
        <v>227</v>
      </c>
      <c r="TZ204" s="121">
        <f>RANK(TS204,TS$9:TS$497,0)</f>
        <v>188</v>
      </c>
      <c r="UA204" s="132"/>
      <c r="UB204" s="7" t="s">
        <v>1</v>
      </c>
    </row>
    <row r="205" spans="1:548" x14ac:dyDescent="0.15">
      <c r="A205" s="62">
        <v>197</v>
      </c>
      <c r="B205" s="203" t="s">
        <v>1025</v>
      </c>
      <c r="C205" s="63"/>
      <c r="D205" s="63"/>
      <c r="E205" s="64" t="s">
        <v>518</v>
      </c>
      <c r="F205" s="65">
        <v>17</v>
      </c>
      <c r="G205" s="65" t="s">
        <v>519</v>
      </c>
      <c r="H205" s="65" t="s">
        <v>927</v>
      </c>
      <c r="I205" s="66" t="s">
        <v>521</v>
      </c>
      <c r="J205" s="67" t="s">
        <v>521</v>
      </c>
      <c r="K205" s="67" t="s">
        <v>521</v>
      </c>
      <c r="L205" s="67" t="s">
        <v>521</v>
      </c>
      <c r="M205" s="67" t="s">
        <v>521</v>
      </c>
      <c r="N205" s="67" t="s">
        <v>521</v>
      </c>
      <c r="O205" s="67" t="s">
        <v>521</v>
      </c>
      <c r="P205" s="67" t="s">
        <v>521</v>
      </c>
      <c r="Q205" s="67" t="s">
        <v>521</v>
      </c>
      <c r="R205" s="68" t="s">
        <v>521</v>
      </c>
      <c r="S205" s="69" t="s">
        <v>521</v>
      </c>
      <c r="T205" s="67" t="s">
        <v>521</v>
      </c>
      <c r="U205" s="67" t="s">
        <v>521</v>
      </c>
      <c r="V205" s="67" t="s">
        <v>521</v>
      </c>
      <c r="W205" s="67" t="s">
        <v>521</v>
      </c>
      <c r="X205" s="67" t="s">
        <v>521</v>
      </c>
      <c r="Y205" s="67" t="s">
        <v>521</v>
      </c>
      <c r="Z205" s="67" t="s">
        <v>521</v>
      </c>
      <c r="AA205" s="67" t="s">
        <v>521</v>
      </c>
      <c r="AB205" s="68" t="s">
        <v>521</v>
      </c>
      <c r="AC205" s="69" t="s">
        <v>521</v>
      </c>
      <c r="AD205" s="67" t="s">
        <v>521</v>
      </c>
      <c r="AE205" s="67" t="s">
        <v>521</v>
      </c>
      <c r="AF205" s="67" t="s">
        <v>521</v>
      </c>
      <c r="AG205" s="67" t="s">
        <v>521</v>
      </c>
      <c r="AH205" s="67" t="s">
        <v>521</v>
      </c>
      <c r="AI205" s="67" t="s">
        <v>521</v>
      </c>
      <c r="AJ205" s="67" t="s">
        <v>521</v>
      </c>
      <c r="AK205" s="67" t="s">
        <v>521</v>
      </c>
      <c r="AL205" s="68" t="s">
        <v>521</v>
      </c>
      <c r="AM205" s="69" t="s">
        <v>521</v>
      </c>
      <c r="AN205" s="67" t="s">
        <v>521</v>
      </c>
      <c r="AO205" s="67" t="s">
        <v>521</v>
      </c>
      <c r="AP205" s="67" t="s">
        <v>521</v>
      </c>
      <c r="AQ205" s="67" t="s">
        <v>521</v>
      </c>
      <c r="AR205" s="67" t="s">
        <v>521</v>
      </c>
      <c r="AS205" s="67" t="s">
        <v>521</v>
      </c>
      <c r="AT205" s="67" t="s">
        <v>521</v>
      </c>
      <c r="AU205" s="67" t="s">
        <v>521</v>
      </c>
      <c r="AV205" s="68" t="s">
        <v>521</v>
      </c>
      <c r="AW205" s="69" t="s">
        <v>521</v>
      </c>
      <c r="AX205" s="67" t="s">
        <v>521</v>
      </c>
      <c r="AY205" s="67" t="s">
        <v>521</v>
      </c>
      <c r="AZ205" s="67" t="s">
        <v>521</v>
      </c>
      <c r="BA205" s="67" t="s">
        <v>521</v>
      </c>
      <c r="BB205" s="67" t="s">
        <v>521</v>
      </c>
      <c r="BC205" s="67" t="s">
        <v>521</v>
      </c>
      <c r="BD205" s="67" t="s">
        <v>521</v>
      </c>
      <c r="BE205" s="67" t="s">
        <v>521</v>
      </c>
      <c r="BF205" s="68" t="s">
        <v>521</v>
      </c>
      <c r="BG205" s="69" t="s">
        <v>521</v>
      </c>
      <c r="BH205" s="67" t="s">
        <v>521</v>
      </c>
      <c r="BI205" s="67" t="s">
        <v>521</v>
      </c>
      <c r="BJ205" s="67" t="s">
        <v>521</v>
      </c>
      <c r="BK205" s="67" t="s">
        <v>521</v>
      </c>
      <c r="BL205" s="67" t="s">
        <v>521</v>
      </c>
      <c r="BM205" s="67" t="s">
        <v>521</v>
      </c>
      <c r="BN205" s="67" t="s">
        <v>521</v>
      </c>
      <c r="BO205" s="67" t="s">
        <v>521</v>
      </c>
      <c r="BP205" s="68" t="s">
        <v>521</v>
      </c>
      <c r="BQ205" s="70" t="s">
        <v>521</v>
      </c>
      <c r="BR205" s="67" t="s">
        <v>521</v>
      </c>
      <c r="BS205" s="67" t="s">
        <v>521</v>
      </c>
      <c r="BT205" s="67" t="s">
        <v>521</v>
      </c>
      <c r="BU205" s="67" t="s">
        <v>521</v>
      </c>
      <c r="BV205" s="67" t="s">
        <v>521</v>
      </c>
      <c r="BW205" s="67" t="s">
        <v>521</v>
      </c>
      <c r="BX205" s="67" t="s">
        <v>521</v>
      </c>
      <c r="BY205" s="67" t="s">
        <v>521</v>
      </c>
      <c r="BZ205" s="68" t="s">
        <v>521</v>
      </c>
      <c r="CA205" s="69" t="s">
        <v>521</v>
      </c>
      <c r="CB205" s="67" t="s">
        <v>521</v>
      </c>
      <c r="CC205" s="67" t="s">
        <v>521</v>
      </c>
      <c r="CD205" s="67" t="s">
        <v>521</v>
      </c>
      <c r="CE205" s="67" t="s">
        <v>521</v>
      </c>
      <c r="CF205" s="67" t="s">
        <v>521</v>
      </c>
      <c r="CG205" s="67" t="s">
        <v>521</v>
      </c>
      <c r="CH205" s="67" t="s">
        <v>521</v>
      </c>
      <c r="CI205" s="67" t="s">
        <v>521</v>
      </c>
      <c r="CJ205" s="68" t="s">
        <v>521</v>
      </c>
      <c r="CK205" s="69" t="s">
        <v>521</v>
      </c>
      <c r="CL205" s="67" t="s">
        <v>521</v>
      </c>
      <c r="CM205" s="67" t="s">
        <v>521</v>
      </c>
      <c r="CN205" s="67" t="s">
        <v>521</v>
      </c>
      <c r="CO205" s="67" t="s">
        <v>521</v>
      </c>
      <c r="CP205" s="67" t="s">
        <v>521</v>
      </c>
      <c r="CQ205" s="67" t="s">
        <v>521</v>
      </c>
      <c r="CR205" s="67" t="s">
        <v>521</v>
      </c>
      <c r="CS205" s="67" t="s">
        <v>521</v>
      </c>
      <c r="CT205" s="68" t="s">
        <v>521</v>
      </c>
      <c r="CU205" s="69" t="s">
        <v>521</v>
      </c>
      <c r="CV205" s="67" t="s">
        <v>521</v>
      </c>
      <c r="CW205" s="67" t="s">
        <v>521</v>
      </c>
      <c r="CX205" s="67" t="s">
        <v>521</v>
      </c>
      <c r="CY205" s="67" t="s">
        <v>521</v>
      </c>
      <c r="CZ205" s="67" t="s">
        <v>521</v>
      </c>
      <c r="DA205" s="67" t="s">
        <v>521</v>
      </c>
      <c r="DB205" s="67" t="s">
        <v>521</v>
      </c>
      <c r="DC205" s="67" t="s">
        <v>521</v>
      </c>
      <c r="DD205" s="68" t="s">
        <v>521</v>
      </c>
      <c r="DE205" s="69" t="s">
        <v>521</v>
      </c>
      <c r="DF205" s="71" t="s">
        <v>521</v>
      </c>
      <c r="DG205" s="67" t="s">
        <v>521</v>
      </c>
      <c r="DH205" s="67" t="s">
        <v>521</v>
      </c>
      <c r="DI205" s="67" t="s">
        <v>521</v>
      </c>
      <c r="DJ205" s="67" t="s">
        <v>521</v>
      </c>
      <c r="DK205" s="67" t="s">
        <v>521</v>
      </c>
      <c r="DL205" s="67" t="s">
        <v>521</v>
      </c>
      <c r="DM205" s="67" t="s">
        <v>521</v>
      </c>
      <c r="DN205" s="68" t="s">
        <v>521</v>
      </c>
      <c r="DO205" s="70" t="s">
        <v>521</v>
      </c>
      <c r="DP205" s="71" t="s">
        <v>521</v>
      </c>
      <c r="DQ205" s="67" t="s">
        <v>521</v>
      </c>
      <c r="DR205" s="67" t="s">
        <v>521</v>
      </c>
      <c r="DS205" s="67" t="s">
        <v>521</v>
      </c>
      <c r="DT205" s="67" t="s">
        <v>521</v>
      </c>
      <c r="DU205" s="67" t="s">
        <v>521</v>
      </c>
      <c r="DV205" s="67" t="s">
        <v>521</v>
      </c>
      <c r="DW205" s="67" t="s">
        <v>521</v>
      </c>
      <c r="DX205" s="72" t="s">
        <v>521</v>
      </c>
      <c r="DY205" s="73" t="s">
        <v>522</v>
      </c>
      <c r="DZ205" s="74">
        <v>2</v>
      </c>
      <c r="EA205" s="74">
        <v>3</v>
      </c>
      <c r="EB205" s="74">
        <v>3</v>
      </c>
      <c r="EC205" s="75">
        <v>4</v>
      </c>
      <c r="ED205" s="76" t="s">
        <v>522</v>
      </c>
      <c r="EE205" s="74">
        <f t="shared" si="360"/>
        <v>2</v>
      </c>
      <c r="EF205" s="74">
        <f t="shared" si="361"/>
        <v>6</v>
      </c>
      <c r="EG205" s="74">
        <f t="shared" si="362"/>
        <v>18</v>
      </c>
      <c r="EH205" s="77">
        <f t="shared" si="363"/>
        <v>72</v>
      </c>
      <c r="EI205" s="73">
        <v>30</v>
      </c>
      <c r="EJ205" s="74">
        <v>50</v>
      </c>
      <c r="EK205" s="74">
        <v>90</v>
      </c>
      <c r="EL205" s="74">
        <v>150</v>
      </c>
      <c r="EM205" s="75">
        <v>450</v>
      </c>
      <c r="EN205" s="78">
        <v>1</v>
      </c>
      <c r="EO205" s="79">
        <f t="shared" si="364"/>
        <v>0.83333333333333337</v>
      </c>
      <c r="EP205" s="79">
        <f t="shared" si="365"/>
        <v>0.5</v>
      </c>
      <c r="EQ205" s="79">
        <f t="shared" si="366"/>
        <v>0.27777777777777779</v>
      </c>
      <c r="ER205" s="80">
        <f t="shared" si="367"/>
        <v>0.20833333333333334</v>
      </c>
      <c r="ES205" s="128" t="s">
        <v>543</v>
      </c>
      <c r="ET205" s="82"/>
      <c r="EU205" s="83">
        <v>4</v>
      </c>
      <c r="EV205" s="73">
        <v>8</v>
      </c>
      <c r="EW205" s="74">
        <v>19</v>
      </c>
      <c r="EX205" s="74">
        <v>5</v>
      </c>
      <c r="EY205" s="74">
        <v>3</v>
      </c>
      <c r="EZ205" s="74">
        <v>17</v>
      </c>
      <c r="FA205" s="74">
        <v>5</v>
      </c>
      <c r="FB205" s="74">
        <v>7</v>
      </c>
      <c r="FC205" s="74">
        <v>16</v>
      </c>
      <c r="FD205" s="74">
        <f t="shared" si="368"/>
        <v>22</v>
      </c>
      <c r="FE205" s="84">
        <f t="shared" si="369"/>
        <v>21</v>
      </c>
      <c r="FF205" s="73">
        <f>RANK(EV205,$EV$9:$EV$497,0)</f>
        <v>432</v>
      </c>
      <c r="FG205" s="74">
        <f>RANK(EW205,$EW$9:$EW$497,0)</f>
        <v>356</v>
      </c>
      <c r="FH205" s="74">
        <f>RANK(EX205,$EX$9:$EX$497,0)</f>
        <v>425</v>
      </c>
      <c r="FI205" s="74">
        <f>RANK(EY205,$EY$9:$EY$497,0)</f>
        <v>434</v>
      </c>
      <c r="FJ205" s="74">
        <f>RANK(EZ205,$EZ$9:$EZ$497,0)</f>
        <v>228</v>
      </c>
      <c r="FK205" s="74">
        <f>RANK(FA205,$FA$9:$FA$497,0)</f>
        <v>394</v>
      </c>
      <c r="FL205" s="74">
        <f>RANK(FB205,$FB$9:$FB$497,0)</f>
        <v>411</v>
      </c>
      <c r="FM205" s="74">
        <f>RANK(FC205,$FC$9:$FC$497,0)</f>
        <v>348</v>
      </c>
      <c r="FN205" s="74">
        <f>RANK(FD205,$FD$9:$FD$497,0)</f>
        <v>392</v>
      </c>
      <c r="FO205" s="84">
        <f>RANK(FE205,$FE$9:$FE$497,0)</f>
        <v>398</v>
      </c>
      <c r="FP205" s="73">
        <f>COUNTIFS($EV$9:$EV$497,"&gt;"&amp;EV205,$ES$9:$ES$497,ES205)+1</f>
        <v>86</v>
      </c>
      <c r="FQ205" s="74">
        <f>COUNTIFS($EW$9:$EW$497,"&gt;"&amp;EW205,$ES$9:$ES$497,ES205)+1</f>
        <v>82</v>
      </c>
      <c r="FR205" s="74">
        <f>COUNTIFS($EX$9:$EX$497,"&gt;"&amp;EX205,$ES$9:$ES$497,ES205)+1</f>
        <v>82</v>
      </c>
      <c r="FS205" s="74">
        <f>COUNTIFS($EY$9:$EY$497,"&gt;"&amp;EY205,$ES$9:$ES$497,ES205)+1</f>
        <v>87</v>
      </c>
      <c r="FT205" s="74">
        <f>COUNTIFS($EZ$9:$EZ$497,"&gt;"&amp;EZ205,$ES$9:$ES$497,ES205)+1</f>
        <v>79</v>
      </c>
      <c r="FU205" s="74">
        <f>COUNTIFS($FA$9:$FA$497,"&gt;"&amp;FA205,$ES$9:$ES$497,ES205)+1</f>
        <v>81</v>
      </c>
      <c r="FV205" s="74">
        <f>COUNTIFS($FB$9:$FB$497,"&gt;"&amp;FB205,$ES$9:$ES$497,ES205)+1</f>
        <v>85</v>
      </c>
      <c r="FW205" s="74">
        <f>COUNTIFS($FC$9:$FC$497,"&gt;"&amp;FC205,$ES$9:$ES$497,ES205)+1</f>
        <v>79</v>
      </c>
      <c r="FX205" s="74">
        <f>COUNTIFS($FD$9:$FD$497,"&gt;"&amp;FD205,$ES$9:$ES$497,ES205)+1</f>
        <v>80</v>
      </c>
      <c r="FY205" s="84">
        <f>COUNTIFS($FE$9:$FE$497,"&gt;"&amp;FE205,$ES$9:$ES$497,ES205)+1</f>
        <v>80</v>
      </c>
      <c r="FZ205" s="85">
        <f t="shared" si="370"/>
        <v>0.47</v>
      </c>
      <c r="GA205" s="86">
        <f t="shared" si="371"/>
        <v>1.1200000000000001</v>
      </c>
      <c r="GB205" s="86">
        <f t="shared" si="372"/>
        <v>0.28999999999999998</v>
      </c>
      <c r="GC205" s="86">
        <f t="shared" si="373"/>
        <v>0.18</v>
      </c>
      <c r="GD205" s="86">
        <f t="shared" si="374"/>
        <v>1</v>
      </c>
      <c r="GE205" s="86">
        <f t="shared" si="375"/>
        <v>0.28999999999999998</v>
      </c>
      <c r="GF205" s="86">
        <f t="shared" si="376"/>
        <v>0.41</v>
      </c>
      <c r="GG205" s="86">
        <f t="shared" si="377"/>
        <v>0.94</v>
      </c>
      <c r="GH205" s="86">
        <f t="shared" si="378"/>
        <v>1.29</v>
      </c>
      <c r="GI205" s="87">
        <f t="shared" si="379"/>
        <v>1.24</v>
      </c>
      <c r="GJ205" s="85">
        <f>ROUND(((FZ205-AVERAGE(FZ$9:FZ$497))/STDEVP(FZ$9:FZ$497)*10+50),2)</f>
        <v>30.67</v>
      </c>
      <c r="GK205" s="86">
        <f>ROUND(((GA205-AVERAGE(GA$9:GA$497))/STDEVP(GA$9:GA$497)*10+50),2)</f>
        <v>62.84</v>
      </c>
      <c r="GL205" s="86">
        <f>ROUND(((GB205-AVERAGE(GB$9:GB$497))/STDEVP(GB$9:GB$497)*10+50),2)</f>
        <v>39</v>
      </c>
      <c r="GM205" s="86">
        <f>ROUND(((GC205-AVERAGE(GC$9:GC$497))/STDEVP(GC$9:GC$497)*10+50),2)</f>
        <v>32.65</v>
      </c>
      <c r="GN205" s="86">
        <f>ROUND(((GD205-AVERAGE(GD$9:GD$497))/STDEVP(GD$9:GD$497)*10+50),2)</f>
        <v>70.81</v>
      </c>
      <c r="GO205" s="86">
        <f>ROUND(((GE205-AVERAGE(GE$9:GE$497))/STDEVP(GE$9:GE$497)*10+50),2)</f>
        <v>47.88</v>
      </c>
      <c r="GP205" s="86">
        <f>ROUND(((GF205-AVERAGE(GF$9:GF$497))/STDEVP(GF$9:GF$497)*10+50),2)</f>
        <v>42.92</v>
      </c>
      <c r="GQ205" s="86">
        <f>ROUND(((GG205-AVERAGE(GG$9:GG$497))/STDEVP(GG$9:GG$497)*10+50),2)</f>
        <v>59.67</v>
      </c>
      <c r="GR205" s="86">
        <f>ROUND(((GH205-AVERAGE(GH$9:GH$497))/STDEVP(GH$9:GH$497)*10+50),2)</f>
        <v>61.5</v>
      </c>
      <c r="GS205" s="87">
        <f>ROUND(((GI205-AVERAGE(GI$9:GI$497))/STDEVP(GI$9:GI$497)*10+50),2)</f>
        <v>50.55</v>
      </c>
      <c r="GT205" s="73">
        <f>RANK(GJ205,$GJ$9:$GJ$497,0)</f>
        <v>434</v>
      </c>
      <c r="GU205" s="74">
        <f>RANK(GK205,$GK$9:$GK$497,0)</f>
        <v>50</v>
      </c>
      <c r="GV205" s="74">
        <f>RANK(GL205,$GL$9:$GL$497,0)</f>
        <v>388</v>
      </c>
      <c r="GW205" s="74">
        <f>RANK(GM205,$GM$9:$GM$497,0)</f>
        <v>439</v>
      </c>
      <c r="GX205" s="74">
        <f>RANK(GN205,$GN$9:$GN$497,0)</f>
        <v>18</v>
      </c>
      <c r="GY205" s="74">
        <f>RANK(GO205,$GO$9:$GO$497,0)</f>
        <v>190</v>
      </c>
      <c r="GZ205" s="74">
        <f>RANK(GP205,$GP$9:$GP$497,0)</f>
        <v>316</v>
      </c>
      <c r="HA205" s="74">
        <f>RANK(GQ205,$GQ$9:$GQ$497,0)</f>
        <v>75</v>
      </c>
      <c r="HB205" s="74">
        <f>RANK(GR205,$GR$9:$GR$497,0)</f>
        <v>49</v>
      </c>
      <c r="HC205" s="84">
        <f>RANK(GS205,$GS$9:$GS$497,0)</f>
        <v>168</v>
      </c>
      <c r="HD205" s="85">
        <f>ROUND(AVERAGEIF($ES$9:$ES$497,$ES205,$FZ$9:$FZ$497),2)</f>
        <v>0.86</v>
      </c>
      <c r="HE205" s="86">
        <f>ROUND(AVERAGEIF($ES$9:$ES$497,$ES205,$GA$9:$GA$497),2)</f>
        <v>1.0900000000000001</v>
      </c>
      <c r="HF205" s="86">
        <f>ROUND(AVERAGEIF($ES$9:$ES$497,$ES205,$GB$9:$GB$497),2)</f>
        <v>0.28999999999999998</v>
      </c>
      <c r="HG205" s="86">
        <f>ROUND(AVERAGEIF($ES$9:$ES$497,$ES205,$GC$9:$GC$497),2)</f>
        <v>0.42</v>
      </c>
      <c r="HH205" s="86">
        <f>ROUND(AVERAGEIF($ES$9:$ES$497,$ES205,$GD$9:$GD$497),2)</f>
        <v>0.86</v>
      </c>
      <c r="HI205" s="86">
        <f>ROUND(AVERAGEIF($ES$9:$ES$497,$ES205,$GE$9:$GE$497),2)</f>
        <v>0.3</v>
      </c>
      <c r="HJ205" s="86">
        <f>ROUND(AVERAGEIF($ES$9:$ES$497,$ES205,$GF$9:$GF$497),2)</f>
        <v>0.67</v>
      </c>
      <c r="HK205" s="86">
        <f>ROUND(AVERAGEIF($ES$9:$ES$497,$ES205,$GG$9:$GG$497),2)</f>
        <v>0.73</v>
      </c>
      <c r="HL205" s="86">
        <f>ROUND(AVERAGEIF($ES$9:$ES$497,$ES205,$GH$9:$GH$497),2)</f>
        <v>1.1399999999999999</v>
      </c>
      <c r="HM205" s="87">
        <f>ROUND(AVERAGEIF($ES$9:$ES$497,$ES205,$GI$9:$GI$497),2)</f>
        <v>1.01</v>
      </c>
      <c r="HN205" s="88">
        <f t="shared" si="380"/>
        <v>-0.39</v>
      </c>
      <c r="HO205" s="89">
        <f t="shared" si="381"/>
        <v>3.0000000000000027E-2</v>
      </c>
      <c r="HP205" s="89">
        <f t="shared" si="382"/>
        <v>0</v>
      </c>
      <c r="HQ205" s="89">
        <f t="shared" si="383"/>
        <v>-0.24</v>
      </c>
      <c r="HR205" s="89">
        <f t="shared" si="384"/>
        <v>0.14000000000000001</v>
      </c>
      <c r="HS205" s="89">
        <f t="shared" si="385"/>
        <v>-1.0000000000000009E-2</v>
      </c>
      <c r="HT205" s="89">
        <f t="shared" si="386"/>
        <v>-0.26000000000000006</v>
      </c>
      <c r="HU205" s="89">
        <f t="shared" si="387"/>
        <v>0.20999999999999996</v>
      </c>
      <c r="HV205" s="89">
        <f t="shared" si="388"/>
        <v>0.15000000000000013</v>
      </c>
      <c r="HW205" s="90">
        <f t="shared" si="389"/>
        <v>0.22999999999999998</v>
      </c>
      <c r="HX205" s="73">
        <f>COUNTIFS($FZ$9:$FZ$497,"&gt;"&amp;FZ205,$ES$9:$ES$497,$ES205)+1</f>
        <v>86</v>
      </c>
      <c r="HY205" s="74">
        <f>COUNTIFS($GA$9:$GA$497,"&gt;"&amp;GA205,$ES$9:$ES$497,$ES205)+1</f>
        <v>35</v>
      </c>
      <c r="HZ205" s="74">
        <f>COUNTIFS($GB$9:$GB$497,"&gt;"&amp;GB205,$ES$9:$ES$497,$ES205)+1</f>
        <v>51</v>
      </c>
      <c r="IA205" s="74">
        <f>COUNTIFS($GC$9:$GC$497,"&gt;"&amp;GC205,$ES$9:$ES$497,$ES205)+1</f>
        <v>87</v>
      </c>
      <c r="IB205" s="74">
        <f>COUNTIFS($GD$9:$GD$497,"&gt;"&amp;GD205,$ES$9:$ES$497,$ES205)+1</f>
        <v>18</v>
      </c>
      <c r="IC205" s="74">
        <f>COUNTIFS($GE$9:$GE$497,"&gt;"&amp;GE205,$ES$9:$ES$497,$ES205)+1</f>
        <v>42</v>
      </c>
      <c r="ID205" s="74">
        <f>COUNTIFS($GF$9:$GF$497,"&gt;"&amp;GF205,$ES$9:$ES$497,$ES205)+1</f>
        <v>82</v>
      </c>
      <c r="IE205" s="74">
        <f>COUNTIFS($GG$9:$GG$497,"&gt;"&amp;GG205,$ES$9:$ES$497,$ES205)+1</f>
        <v>8</v>
      </c>
      <c r="IF205" s="74">
        <f>COUNTIFS($GH$9:$GH$497,"&gt;"&amp;GH205,$ES$9:$ES$497,$ES205)+1</f>
        <v>21</v>
      </c>
      <c r="IG205" s="84">
        <f>COUNTIFS($GI$9:$GI$497,"&gt;"&amp;GI205,$ES$9:$ES$497,$ES205)+1</f>
        <v>13</v>
      </c>
      <c r="IH205" s="91"/>
      <c r="II205" s="79"/>
      <c r="IJ205" s="79"/>
      <c r="IK205" s="79"/>
      <c r="IL205" s="79"/>
      <c r="IM205" s="92"/>
      <c r="IN205" s="93"/>
      <c r="IO205" s="94"/>
      <c r="IP205" s="95"/>
      <c r="IQ205" s="79"/>
      <c r="IR205" s="79"/>
      <c r="IS205" s="79"/>
      <c r="IT205" s="79"/>
      <c r="IU205" s="79"/>
      <c r="IV205" s="79"/>
      <c r="IW205" s="96"/>
      <c r="IX205" s="93"/>
      <c r="IY205" s="79"/>
      <c r="IZ205" s="79"/>
      <c r="JA205" s="79"/>
      <c r="JB205" s="79"/>
      <c r="JC205" s="79"/>
      <c r="JD205" s="79"/>
      <c r="JE205" s="97"/>
      <c r="JF205" s="95"/>
      <c r="JG205" s="79"/>
      <c r="JH205" s="79"/>
      <c r="JI205" s="79"/>
      <c r="JJ205" s="79"/>
      <c r="JK205" s="79"/>
      <c r="JL205" s="79"/>
      <c r="JM205" s="96"/>
      <c r="JN205" s="93"/>
      <c r="JO205" s="79"/>
      <c r="JP205" s="79"/>
      <c r="JQ205" s="79"/>
      <c r="JR205" s="79"/>
      <c r="JS205" s="79"/>
      <c r="JT205" s="79"/>
      <c r="JU205" s="79"/>
      <c r="JV205" s="79"/>
      <c r="JW205" s="79"/>
      <c r="JX205" s="79"/>
      <c r="JY205" s="79"/>
      <c r="JZ205" s="97"/>
      <c r="KA205" s="93"/>
      <c r="KB205" s="79"/>
      <c r="KC205" s="79"/>
      <c r="KD205" s="79"/>
      <c r="KE205" s="97"/>
      <c r="KF205" s="95"/>
      <c r="KG205" s="79"/>
      <c r="KH205" s="79"/>
      <c r="KI205" s="79"/>
      <c r="KJ205" s="79"/>
      <c r="KK205" s="98"/>
      <c r="KL205" s="79"/>
      <c r="KM205" s="79"/>
      <c r="KN205" s="79"/>
      <c r="KO205" s="79"/>
      <c r="KP205" s="79"/>
      <c r="KQ205" s="79"/>
      <c r="KR205" s="79"/>
      <c r="KS205" s="96"/>
      <c r="KT205" s="96"/>
      <c r="KU205" s="96"/>
      <c r="KV205" s="96"/>
      <c r="KW205" s="93"/>
      <c r="KX205" s="79"/>
      <c r="KY205" s="79"/>
      <c r="KZ205" s="79"/>
      <c r="LA205" s="79"/>
      <c r="LB205" s="79"/>
      <c r="LC205" s="96"/>
      <c r="LD205" s="93"/>
      <c r="LE205" s="94"/>
      <c r="LF205" s="99"/>
      <c r="LG205" s="75"/>
      <c r="LH205" s="93"/>
      <c r="LI205" s="79"/>
      <c r="LJ205" s="74"/>
      <c r="LK205" s="74"/>
      <c r="LL205" s="74"/>
      <c r="LM205" s="100"/>
      <c r="LN205" s="95"/>
      <c r="LO205" s="79"/>
      <c r="LP205" s="79"/>
      <c r="LQ205" s="79"/>
      <c r="LR205" s="96"/>
      <c r="LS205" s="93"/>
      <c r="LT205" s="79"/>
      <c r="LU205" s="79"/>
      <c r="LV205" s="79"/>
      <c r="LW205" s="79"/>
      <c r="LX205" s="79"/>
      <c r="LY205" s="79"/>
      <c r="LZ205" s="79"/>
      <c r="MA205" s="97"/>
      <c r="MB205" s="95"/>
      <c r="MC205" s="79"/>
      <c r="MD205" s="79"/>
      <c r="ME205" s="79"/>
      <c r="MF205" s="79"/>
      <c r="MG205" s="79"/>
      <c r="MH205" s="79"/>
      <c r="MI205" s="79"/>
      <c r="MJ205" s="79"/>
      <c r="MK205" s="79"/>
      <c r="ML205" s="79"/>
      <c r="MM205" s="79"/>
      <c r="MN205" s="98"/>
      <c r="MO205" s="98"/>
      <c r="MP205" s="96"/>
      <c r="MQ205" s="93"/>
      <c r="MR205" s="79"/>
      <c r="MS205" s="79"/>
      <c r="MT205" s="79"/>
      <c r="MU205" s="79"/>
      <c r="MV205" s="98"/>
      <c r="MW205" s="79"/>
      <c r="MX205" s="79"/>
      <c r="MY205" s="79"/>
      <c r="MZ205" s="79"/>
      <c r="NA205" s="79"/>
      <c r="NB205" s="79"/>
      <c r="NC205" s="79"/>
      <c r="ND205" s="96"/>
      <c r="NE205" s="96"/>
      <c r="NF205" s="96"/>
      <c r="NG205" s="96"/>
      <c r="NH205" s="93"/>
      <c r="NI205" s="79"/>
      <c r="NJ205" s="79"/>
      <c r="NK205" s="79"/>
      <c r="NL205" s="79"/>
      <c r="NM205" s="79"/>
      <c r="NN205" s="94"/>
      <c r="NO205" s="93"/>
      <c r="NP205" s="80"/>
      <c r="NQ205" s="124" t="s">
        <v>1021</v>
      </c>
      <c r="NR205" s="102" t="s">
        <v>1027</v>
      </c>
      <c r="NS205" s="102"/>
      <c r="NT205" s="102"/>
      <c r="NU205" s="102" t="s">
        <v>1028</v>
      </c>
      <c r="NV205" s="104">
        <v>43826</v>
      </c>
      <c r="NW205" s="133" t="s">
        <v>1029</v>
      </c>
      <c r="NX205" s="133" t="s">
        <v>1030</v>
      </c>
      <c r="NY205" s="129" t="s">
        <v>1031</v>
      </c>
      <c r="NZ205" s="133" t="s">
        <v>2080</v>
      </c>
      <c r="OA205" s="134"/>
      <c r="OB205" s="134"/>
      <c r="OC205" s="134"/>
      <c r="OD205" s="108">
        <f t="shared" si="390"/>
        <v>72</v>
      </c>
      <c r="OE205" s="109">
        <v>7</v>
      </c>
      <c r="OF205" s="110">
        <f t="shared" si="391"/>
        <v>30</v>
      </c>
      <c r="OG205" s="109">
        <v>7</v>
      </c>
      <c r="OH205" s="111">
        <f>ROUND(AVERAGEIF($ES$9:$ES$497,$ES205,EV$9:EV$497),0)</f>
        <v>57</v>
      </c>
      <c r="OI205" s="112">
        <f>ROUND(AVERAGEIF($ES$9:$ES$497,$ES205,EW$9:EW$497),0)</f>
        <v>69</v>
      </c>
      <c r="OJ205" s="112">
        <f>ROUND(AVERAGEIF($ES$9:$ES$497,$ES205,EX$9:EX$497),0)</f>
        <v>17</v>
      </c>
      <c r="OK205" s="112">
        <f>ROUND(AVERAGEIF($ES$9:$ES$497,$ES205,EY$9:EY$497),0)</f>
        <v>30</v>
      </c>
      <c r="OL205" s="112">
        <f>ROUND(AVERAGEIF($ES$9:$ES$497,$ES205,EZ$9:EZ$497),0)</f>
        <v>58</v>
      </c>
      <c r="OM205" s="112">
        <f>ROUND(AVERAGEIF($ES$9:$ES$497,$ES205,FA$9:FA$497),0)</f>
        <v>21</v>
      </c>
      <c r="ON205" s="112">
        <f>ROUND(AVERAGEIF($ES$9:$ES$497,$ES205,FB$9:FB$497),0)</f>
        <v>45</v>
      </c>
      <c r="OO205" s="112">
        <f>ROUND(AVERAGEIF($ES$9:$ES$497,$ES205,FC$9:FC$497),0)</f>
        <v>49</v>
      </c>
      <c r="OP205" s="112">
        <f>ROUND(AVERAGEIF($ES$9:$ES$497,$ES205,FD$9:FD$497),0)</f>
        <v>75</v>
      </c>
      <c r="OQ205" s="113">
        <f>ROUND(AVERAGEIF($ES$9:$ES$497,$ES205,FE$9:FE$497),0)</f>
        <v>66</v>
      </c>
      <c r="OR205" s="114">
        <f>ROUND(EV205/MAX(EV$9:EV$497)*100,0)</f>
        <v>4</v>
      </c>
      <c r="OS205" s="115">
        <f>ROUND(EW205/MAX(EW$9:EW$497)*100,0)</f>
        <v>15</v>
      </c>
      <c r="OT205" s="115">
        <f>ROUND(EX205/MAX(EX$9:EX$497)*100,0)</f>
        <v>4</v>
      </c>
      <c r="OU205" s="115">
        <f>ROUND(EY205/MAX(EY$9:EY$497)*100,0)</f>
        <v>2</v>
      </c>
      <c r="OV205" s="115">
        <f>ROUND(EZ205/MAX(EZ$9:EZ$497)*100,0)</f>
        <v>14</v>
      </c>
      <c r="OW205" s="115">
        <f>ROUND(FA205/MAX(FA$9:FA$497)*100,0)</f>
        <v>4</v>
      </c>
      <c r="OX205" s="115">
        <f>ROUND(FB205/MAX(FB$9:FB$497)*100,0)</f>
        <v>5</v>
      </c>
      <c r="OY205" s="116">
        <f>ROUND(FC205/MAX(FC$9:FC$497)*100,0)</f>
        <v>11</v>
      </c>
      <c r="OZ205" s="115">
        <f>ROUND(FD205/MAX(FD$9:FD$497)*100,0)</f>
        <v>15</v>
      </c>
      <c r="PA205" s="117">
        <f>ROUND(FE205/MAX(FE$9:FE$497)*100,0)</f>
        <v>9</v>
      </c>
      <c r="PB205" s="118">
        <f t="shared" si="392"/>
        <v>73</v>
      </c>
      <c r="PC205" s="115">
        <f t="shared" si="393"/>
        <v>103</v>
      </c>
      <c r="PD205" s="115">
        <f t="shared" si="394"/>
        <v>115</v>
      </c>
      <c r="PE205" s="115">
        <f t="shared" si="395"/>
        <v>95</v>
      </c>
      <c r="PF205" s="115">
        <f t="shared" si="396"/>
        <v>61</v>
      </c>
      <c r="PG205" s="119">
        <f t="shared" si="397"/>
        <v>59</v>
      </c>
      <c r="PH205" s="118">
        <f>ROUND(PB205/MAX(PB$9:PB$497)*100,0)</f>
        <v>9</v>
      </c>
      <c r="PI205" s="115">
        <f>ROUND(PC205/MAX(PC$9:PC$497)*100,0)</f>
        <v>12</v>
      </c>
      <c r="PJ205" s="115">
        <f>ROUND(PD205/MAX(PD$9:PD$497)*100,0)</f>
        <v>12</v>
      </c>
      <c r="PK205" s="115">
        <f>ROUND(PE205/MAX(PE$9:PE$497)*100,0)</f>
        <v>9</v>
      </c>
      <c r="PL205" s="115">
        <f>ROUND(PF205/MAX(PF$9:PF$497)*100,0)</f>
        <v>9</v>
      </c>
      <c r="PM205" s="119">
        <f>ROUND(PG205/MAX(PG$9:PG$497)*100,0)</f>
        <v>9</v>
      </c>
      <c r="PN205" s="118">
        <f>RANK(PH205,PH$9:PH$497,0)</f>
        <v>420</v>
      </c>
      <c r="PO205" s="115">
        <f>RANK(PI205,PI$9:PI$497,0)</f>
        <v>395</v>
      </c>
      <c r="PP205" s="115">
        <f>RANK(PJ205,PJ$9:PJ$497,0)</f>
        <v>404</v>
      </c>
      <c r="PQ205" s="115">
        <f>RANK(PK205,PK$9:PK$497,0)</f>
        <v>415</v>
      </c>
      <c r="PR205" s="115">
        <f>RANK(PL205,PL$9:PL$497,0)</f>
        <v>419</v>
      </c>
      <c r="PS205" s="119">
        <f>RANK(PM205,PM$9:PM$497,0)</f>
        <v>417</v>
      </c>
      <c r="PT205" s="120">
        <f>ROUND(FZ205/MAX(FZ$9:FZ$497)*100,0)</f>
        <v>26</v>
      </c>
      <c r="PU205" s="115">
        <f>ROUND(GA205/MAX(GA$9:GA$497)*100,0)</f>
        <v>63</v>
      </c>
      <c r="PV205" s="115">
        <f>ROUND(GB205/MAX(GB$9:GB$497)*100,0)</f>
        <v>21</v>
      </c>
      <c r="PW205" s="115">
        <f>ROUND(GC205/MAX(GC$9:GC$497)*100,0)</f>
        <v>14</v>
      </c>
      <c r="PX205" s="115">
        <f>ROUND(GD205/MAX(GD$9:GD$497)*100,0)</f>
        <v>56</v>
      </c>
      <c r="PY205" s="115">
        <f>ROUND(GE205/MAX(GE$9:GE$497)*100,0)</f>
        <v>17</v>
      </c>
      <c r="PZ205" s="115">
        <f>ROUND(GF205/MAX(GF$9:GF$497)*100,0)</f>
        <v>19</v>
      </c>
      <c r="QA205" s="116">
        <f>ROUND(GG205/MAX(GG$9:GG$497)*100,0)</f>
        <v>51</v>
      </c>
      <c r="QB205" s="115">
        <f>ROUND(GH205/MAX(GH$9:GH$497)*100,0)</f>
        <v>57</v>
      </c>
      <c r="QC205" s="121">
        <f>ROUND(GI205/MAX(GI$9:GI$497)*100,0)</f>
        <v>40</v>
      </c>
      <c r="QD205" s="120">
        <f>ROUND(AVERAGEIF($ES$9:$ES$497,$ES205,PT$9:PT$497),0)</f>
        <v>47</v>
      </c>
      <c r="QE205" s="120">
        <f>ROUND(AVERAGEIF($ES$9:$ES$497,$ES205,PU$9:PU$497),0)</f>
        <v>61</v>
      </c>
      <c r="QF205" s="120">
        <f>ROUND(AVERAGEIF($ES$9:$ES$497,$ES205,PV$9:PV$497),0)</f>
        <v>21</v>
      </c>
      <c r="QG205" s="120">
        <f>ROUND(AVERAGEIF($ES$9:$ES$497,$ES205,PW$9:PW$497),0)</f>
        <v>34</v>
      </c>
      <c r="QH205" s="120">
        <f>ROUND(AVERAGEIF($ES$9:$ES$497,$ES205,PX$9:PX$497),0)</f>
        <v>48</v>
      </c>
      <c r="QI205" s="120">
        <f>ROUND(AVERAGEIF($ES$9:$ES$497,$ES205,PY$9:PY$497),0)</f>
        <v>18</v>
      </c>
      <c r="QJ205" s="120">
        <f>ROUND(AVERAGEIF($ES$9:$ES$497,$ES205,PZ$9:PZ$497),0)</f>
        <v>31</v>
      </c>
      <c r="QK205" s="120">
        <f>ROUND(AVERAGEIF($ES$9:$ES$497,$ES205,QA$9:QA$497),0)</f>
        <v>40</v>
      </c>
      <c r="QL205" s="120">
        <f>ROUND(AVERAGEIF($ES$9:$ES$497,$ES205,QB$9:QB$497),0)</f>
        <v>51</v>
      </c>
      <c r="QM205" s="120">
        <f>ROUND(AVERAGEIF($ES$9:$ES$497,$ES205,QC$9:QC$497),0)</f>
        <v>32</v>
      </c>
      <c r="QN205" s="114">
        <f t="shared" si="398"/>
        <v>365</v>
      </c>
      <c r="QO205" s="115">
        <f t="shared" si="399"/>
        <v>505</v>
      </c>
      <c r="QP205" s="115">
        <f t="shared" si="400"/>
        <v>589</v>
      </c>
      <c r="QQ205" s="115">
        <f t="shared" si="401"/>
        <v>518</v>
      </c>
      <c r="QR205" s="115">
        <f t="shared" si="402"/>
        <v>339</v>
      </c>
      <c r="QS205" s="119">
        <f t="shared" si="403"/>
        <v>293</v>
      </c>
      <c r="QT205" s="114">
        <f>ROUND((QN205-MIN(QN$9:QN$497))/(MAX(QN$9:QN$497)-MIN(QN$9:QN$497))*100,0)</f>
        <v>21</v>
      </c>
      <c r="QU205" s="115">
        <f>ROUND((QO205-MIN(QO$9:QO$497))/(MAX(QO$9:QO$497)-MIN(QO$9:QO$497))*100,0)</f>
        <v>43</v>
      </c>
      <c r="QV205" s="115">
        <f>ROUND((QP205-MIN(QP$9:QP$497))/(MAX(QP$9:QP$497)-MIN(QP$9:QP$497))*100,0)</f>
        <v>35</v>
      </c>
      <c r="QW205" s="115">
        <f>ROUND((QQ205-MIN(QQ$9:QQ$497))/(MAX(QQ$9:QQ$497)-MIN(QQ$9:QQ$497))*100,0)</f>
        <v>29</v>
      </c>
      <c r="QX205" s="115">
        <f>ROUND((QR205-MIN(QR$9:QR$497))/(MAX(QR$9:QR$497)-MIN(QR$9:QR$497))*100,0)</f>
        <v>16</v>
      </c>
      <c r="QY205" s="115">
        <f>ROUND((QS205-MIN(QS$9:QS$497))/(MAX(QS$9:QS$497)-MIN(QS$9:QS$497))*100,0)</f>
        <v>24</v>
      </c>
      <c r="QZ205" s="114">
        <f>RANK(QN205,QN$9:QN$497,0)</f>
        <v>392</v>
      </c>
      <c r="RA205" s="115">
        <f>RANK(QO205,QO$9:QO$497,0)</f>
        <v>74</v>
      </c>
      <c r="RB205" s="115">
        <f>RANK(QP205,QP$9:QP$497,0)</f>
        <v>158</v>
      </c>
      <c r="RC205" s="115">
        <f>RANK(QQ205,QQ$9:QQ$497,0)</f>
        <v>289</v>
      </c>
      <c r="RD205" s="115">
        <f>RANK(QR205,QR$9:QR$497,0)</f>
        <v>412</v>
      </c>
      <c r="RE205" s="115">
        <f>RANK(QS205,QS$9:QS$497,0)</f>
        <v>353</v>
      </c>
      <c r="RF205" s="122"/>
      <c r="RG205" s="115">
        <f>($RH$3*(IH205+IJ205)*100*100/MAX(EX$9:EX$497)*$RO$3) +($RH$3*(II205+IJ205)*100*100/MAX(EX$9:EX$497)*$RO$4) + ($RH$3*IK205*100*100/MAX(EX$9:EX$497)*0.098)</f>
        <v>0</v>
      </c>
      <c r="RH205" s="115">
        <f>($RH$4*IL205*100*100/MAX(EZ$9:EZ$497))*$RQ$3</f>
        <v>0</v>
      </c>
      <c r="RI205" s="115">
        <f>($RH$3*IM205*100*100/MAX(EY$9:EY$497))*$RQ$4</f>
        <v>0</v>
      </c>
      <c r="RJ205" s="115">
        <f>($RH$3*IN205*100*100/MAX(EX$9:EX$497))</f>
        <v>0</v>
      </c>
      <c r="RK205" s="115">
        <f>($RH$4*IO205*100*100/MAX(EZ$9:EZ$497))*$RQ$3</f>
        <v>0</v>
      </c>
      <c r="RL205" s="115">
        <f>(($RL$4*IP205*100*((100/MAX(EX$9:EX$497)+100/MAX(EZ$9:EZ$497))/2))+($RL$4*IQ205*100*((100/MAX(EX$9:EX$497)+100/MAX(EZ$9:EZ$497))/2))+($RL$4*IR205*100*((100/MAX(EX$9:EX$497)+100/MAX(EZ$9:EZ$497))/2))+($RL$4*IS205*100*((100/MAX(EX$9:EX$497)+100/MAX(EZ$9:EZ$497))/2))+($RL$4*IT205*100*((100/MAX(EX$9:EX$497)+100/MAX(EZ$9:EZ$497))/2))+($RL$4*IU205*100*((100/MAX(EX$9:EX$497)+100/MAX(EZ$9:EZ$497))/2))+($RL$4*IV205*100*((100/MAX(EX$9:EX$497)+100/MAX(EZ$9:EZ$497))/2))+($RL$4*IW205*100*((100/MAX(EX$9:EX$497)+100/MAX(EZ$9:EZ$497))/2)))*$RS$3</f>
        <v>0</v>
      </c>
      <c r="RM205" s="115">
        <f>(($RH$3*IX205*100*100/MAX(EX$9:EX$497))+($RH$3*IY205*100*100/MAX(EX$9:EX$497))+($RH$3*IZ205*100*100/MAX(EX$9:EX$497))+($RH$3*JA205*100*100/MAX(EX$9:EX$497))+($RH$3*JB205*100*100/MAX(EX$9:EX$497))+($RH$3*JC205*100*100/MAX(EX$9:EX$497))+($RH$3*JD205*100*100/MAX(EX$9:EX$497))+($RH$3*JE205*100*100/MAX(EX$9:EX$497)))*$RS$4</f>
        <v>0</v>
      </c>
      <c r="RN205" s="115">
        <f>(($RH$4*JF205*100*100/MAX(EZ$9:EZ$497)) + ($RH$4*JG205*100*100/MAX(EZ$9:EZ$497)) + ($RH$4*JH205*100*100/MAX(EZ$9:EZ$497)) + ($RH$4*JI205*100*100/MAX(EZ$9:EZ$497)) + ($RH$4*JJ205*100*100/MAX(EZ$9:EZ$497)) + ($RH$4*JK205*100*100/MAX(EZ$9:EZ$497)) + ($RH$4*JL205*100*100/MAX(EZ$9:EZ$497)) + ($RH$4*JM205*100*100/MAX(EZ$9:EZ$497)))*$RU$3</f>
        <v>0</v>
      </c>
      <c r="RO205" s="115">
        <f>(($RL$4*JN205*100*((100/MAX(EX$9:EX$497)+100/MAX(EZ$9:EZ$497))/2))+($RL$4*JO205*100*((100/MAX(EX$9:EX$497)+100/MAX(EZ$9:EZ$497))/2))+($RL$4*JP205*100*((100/MAX(EX$9:EX$497)+100/MAX(EZ$9:EZ$497))/2))+($RL$4*JQ205*100*((100/MAX(EX$9:EX$497)+100/MAX(EZ$9:EZ$497))/2))+($RL$4*JR205*100*((100/MAX(EX$9:EX$497)+100/MAX(EZ$9:EZ$497))/2))+($RL$4*JS205*100*((100/MAX(EX$9:EX$497)+100/MAX(EZ$9:EZ$497))/2))+($RL$4*JT205*100*((100/MAX(EX$9:EX$497)+100/MAX(EZ$9:EZ$497))/2))+($RL$4*JU205*100*((100/MAX(EX$9:EX$497)+100/MAX(EZ$9:EZ$497))/2))+($RL$4*JV205*100*((100/MAX(EX$9:EX$497)+100/MAX(EZ$9:EZ$497))/2))+($RL$4*JW205*100*((100/MAX(EX$9:EX$497)+100/MAX(EZ$9:EZ$497))/2))+($RL$4*JX205*100*((100/MAX(EX$9:EX$497)+100/MAX(EZ$9:EZ$497))/2))+($RL$4*JY205*100*((100/MAX(EX$9:EX$497)+100/MAX(EZ$9:EZ$497))/2))+($RL$4*JZ205*100*((100/MAX(EX$9:EX$497)+100/MAX(EZ$9:EZ$497))/2)))*$RW$3/2</f>
        <v>0</v>
      </c>
      <c r="RP205" s="119">
        <f>($RJ$3*KA205*100*100/MAX(FA$9:FA$497)) + ($RJ$3*KB205*100*100/MAX(FA$9:FA$497)/2) + ($RJ$3*KC205*100*100/MAX(FA$9:FA$497)/2) + ($RJ$3*KD205*100*100/MAX(FA$9:FA$497)/4) + ($RJ$3*KE205*100*100/MAX(FA$9:FA$497)/4)</f>
        <v>0</v>
      </c>
      <c r="RQ205" s="118">
        <f>($RL$4*KF205*100*((100/MAX(EX$9:EX$497)+100/MAX(EZ$9:EZ$497)))) * ($RO$3/2) + (($RL$4*KG205*100*((100/MAX(EX$9:EX$497)+100/MAX(EZ$9:EZ$497))))+($RL$4*KH205*100*((100/MAX(EX$9:EX$497)+100/MAX(EZ$9:EZ$497))))+($RL$4*KI205*100*((100/MAX(EX$9:EX$497)+100/MAX(EZ$9:EZ$497))))+($RL$4*KJ205*100*((100/MAX(EX$9:EX$497)+100/MAX(EZ$9:EZ$497))))+($RL$4*KK205*100*((100/MAX(EX$9:EX$497)+100/MAX(EZ$9:EZ$497))))+($RL$4*KL205*100*((100/MAX(EX$9:EX$497)+100/MAX(EZ$9:EZ$497))))+($RL$4*KM205*100*((100/MAX(EX$9:EX$497)+100/MAX(EZ$9:EZ$497))))+($RL$4*KN205*100*((100/MAX(EX$9:EX$497)+100/MAX(EZ$9:EZ$497))))+($RL$4*KO205*100*((100/MAX(EX$9:EX$497)+100/MAX(EZ$9:EZ$497))))+($RL$4*KP205*100*((100/MAX(EX$9:EX$497)+100/MAX(EZ$9:EZ$497))))+($RL$4*KQ205*100*((100/MAX(EX$9:EX$497)+100/MAX(EZ$9:EZ$497))))+($RL$4*KR205*100*((100/MAX(EX$9:EX$497)+100/MAX(EZ$9:EZ$497))))+($RL$4*KS205*100*((100/MAX(EX$9:EX$497)+100/MAX(EZ$9:EZ$497))))+($RL$4*KV205*100*((100/MAX(EX$9:EX$497)+100/MAX(EZ$9:EZ$497))))) * (($RO$3+$RO$4)/6)</f>
        <v>0</v>
      </c>
      <c r="RR205" s="115">
        <f>(($RL$4*KW205*100*((100/MAX(EX$9:EX$497)+100/MAX(EZ$9:EZ$497))))) * ($RO$3/2) + (($RL$4*KX205*100*((100/MAX(EX$9:EX$497)+100/MAX(EZ$9:EZ$497))))+($RL$4*KY205*100*((100/MAX(EX$9:EX$497)+100/MAX(EZ$9:EZ$497))))+($RL$4*KZ205*100*((100/MAX(EX$9:EX$497)+100/MAX(EZ$9:EZ$497))))+($RL$4*LA205*100*((100/MAX(EX$9:EX$497)+100/MAX(EZ$9:EZ$497))))+($RL$4*LB205*100*((100/MAX(EX$9:EX$497)+100/MAX(EZ$9:EZ$497))))+($RL$4*LC205*100*((100/MAX(EX$9:EX$497)+100/MAX(EZ$9:EZ$497))))) * (($RO$3+$RO$4)/6)</f>
        <v>0</v>
      </c>
      <c r="RS205" s="119">
        <f>(($RL$4*LD205*100*((100/MAX(EX$9:EX$497)+100/MAX(EZ$9:EZ$497))))+($RL$4*LE205*100*((100/MAX(EX$9:EX$497)+100/MAX(EZ$9:EZ$497))))) * (($RO$3+$RO$4)/6)</f>
        <v>0</v>
      </c>
      <c r="RT205" s="118">
        <f>($RJ$4*LH205*100*(100/MAX(EV$9:EV$497)))+($RJ$4*LI205*100*(100/MAX(EV$9:EV$497)))</f>
        <v>0</v>
      </c>
      <c r="RU205" s="119">
        <f>($RJ$4*LJ205*(100/MAX(EV$9:EV$497)))/2 + ($RL$3*LK205*(100/MAX(EW$9:EW$497))) + ($RJ$4*LL205*(100/MAX(EV$9:EV$497)))/4 + ($RL$3*LM205*(100/MAX(EW$9:EW$497)))</f>
        <v>0</v>
      </c>
      <c r="RV205" s="118">
        <f>($RJ$4*LN205*100*100/MAX(EV$9:EV$497)/2)+($RJ$4*LO205*100*100/MAX(EV$9:EV$497)/2)+($RJ$4*LP205*100*100/MAX(EV$9:EV$497))+($RJ$4*LQ205*100*100/MAX(EV$9:EV$497))+($RJ$4*LR205*100*100/MAX(EV$9:EV$497))</f>
        <v>0</v>
      </c>
      <c r="RW205" s="115">
        <f>($RJ$4*LS205*100*100/MAX(EV$9:EV$497)) + (($RJ$4*LT205*100*100/MAX(EV$9:EV$497))+($RJ$4*LU205*100*100/MAX(EV$9:EV$497))+($RJ$4*LV205*100*100/MAX(EV$9:EV$497))+($RJ$4*LW205*100*100/MAX(EV$9:EV$497))+($RJ$4*LX205*100*100/MAX(EV$9:EV$497))+($RJ$4*LY205*100*100/MAX(EV$9:EV$497))+($RJ$4*LZ205*100*100/MAX(EV$9:EV$497))+($RJ$4*MA205*100*100/MAX(EV$9:EV$497)))/2</f>
        <v>0</v>
      </c>
      <c r="RX205" s="119">
        <f>($RJ$4*MB205*100*100/MAX(EV$9:EV$497))+($RJ$4*MC205*100*100/MAX(EV$9:EV$497))+($RJ$4*MD205*100*100/MAX(EV$9:EV$497))+($RJ$4*ME205*100*100/MAX(EV$9:EV$497))+($RJ$4*MF205*100*100/MAX(EV$9:EV$497))+($RJ$4*MG205*100*100/MAX(EV$9:EV$497))+($RJ$4*MH205*100*100/MAX(EV$9:EV$497))+($RJ$4*MI205*100*100/MAX(EV$9:EV$497))+($RJ$4*MJ205*100*100/MAX(EV$9:EV$497))+($RJ$4*MK205*100*100/MAX(EV$9:EV$497))+($RJ$4*ML205*100*100/MAX(EV$9:EV$497))+($RJ$4*MM205*100*100/MAX(EV$9:EV$497))+($RJ$4*MN205*100*100/MAX(EV$9:EV$497))</f>
        <v>0</v>
      </c>
      <c r="RY205" s="118">
        <f>($RJ$4*MQ205*100*100/MAX(EV$9:EV$497))/2 + (($RJ$4*MR205*100*100/MAX(EV$9:EV$497))+($RJ$4*MS205*100*100/MAX(EV$9:EV$497))+($RJ$4*MT205*100*100/MAX(EV$9:EV$497))+($RJ$4*MU205*100*100/MAX(EV$9:EV$497))+($RJ$4*MV205*100*100/MAX(EV$9:EV$497))+($RJ$4*MW205*100*100/MAX(EV$9:EV$497))+($RJ$4*MX205*100*100/MAX(EV$9:EV$497))+($RJ$4*MY205*100*100/MAX(EV$9:EV$497))+($RJ$4*MZ205*100*100/MAX(EV$9:EV$497))+($RJ$4*NA205*100*100/MAX(EV$9:EV$497))+($RJ$4*NB205*100*100/MAX(EV$9:EV$497))+($RJ$4*NC205*100*100/MAX(EV$9:EV$497))+($RJ$4*ND205*100*100/MAX(EV$9:EV$497))+($RJ$4*NG205*100*100/MAX(EV$9:EV$497)))/4</f>
        <v>0</v>
      </c>
      <c r="RZ205" s="115">
        <f>($RJ$4*NH205*100*100/MAX(EV$9:EV$497))/2 + (($RJ$4*NI205*100*100/MAX(EV$9:EV$497))+($RJ$4*NJ205*100*100/MAX(EV$9:EV$497))+($RJ$4*NK205*100*100/MAX(EV$9:EV$497))+($RJ$4*NL205*100*100/MAX(EV$9:EV$497))+($RJ$4*NM205*100*100/MAX(EV$9:EV$497))+($RJ$4*NN205*100*100/MAX(EV$9:EV$497)))/4</f>
        <v>0</v>
      </c>
      <c r="SA205" s="117">
        <f>(($RJ$4*NO205*100*100/MAX(EV$9:EV$497))+($RJ$4*NP205*100*100/MAX(EV$9:EV$497)))/4</f>
        <v>0</v>
      </c>
      <c r="SB205" s="118">
        <f t="shared" si="404"/>
        <v>0</v>
      </c>
      <c r="SC205" s="115">
        <f t="shared" si="405"/>
        <v>0</v>
      </c>
      <c r="SD205" s="115">
        <f t="shared" si="406"/>
        <v>0</v>
      </c>
      <c r="SE205" s="115">
        <f t="shared" si="407"/>
        <v>0</v>
      </c>
      <c r="SF205" s="115">
        <f t="shared" si="408"/>
        <v>0</v>
      </c>
      <c r="SG205" s="115">
        <f t="shared" si="409"/>
        <v>0</v>
      </c>
      <c r="SH205" s="115">
        <f>ROUND(SB205/MAX(SB$9:SB$497)*100,0)</f>
        <v>0</v>
      </c>
      <c r="SI205" s="115">
        <f>ROUND(SC205/MAX(SC$9:SC$497)*100,0)</f>
        <v>0</v>
      </c>
      <c r="SJ205" s="115">
        <f>ROUND(SD205/MAX(SD$9:SD$497)*100,0)</f>
        <v>0</v>
      </c>
      <c r="SK205" s="115">
        <f>ROUND(SE205/MAX(SE$9:SE$497)*100,0)</f>
        <v>0</v>
      </c>
      <c r="SL205" s="115">
        <f>ROUND(SF205/MAX(SF$9:SF$497)*100,0)</f>
        <v>0</v>
      </c>
      <c r="SM205" s="121">
        <f>ROUND(SG205/MAX(SG$9:SG$497)*100,0)</f>
        <v>0</v>
      </c>
      <c r="SN205" s="115">
        <f>ROUND(AVERAGEIF($ES$9:$ES$497,$ES205,SH$9:SH$497),0)</f>
        <v>12</v>
      </c>
      <c r="SO205" s="115">
        <f>ROUND(AVERAGEIF($ES$9:$ES$497,$ES205,SI$9:SI$497),0)</f>
        <v>5</v>
      </c>
      <c r="SP205" s="115">
        <f>ROUND(AVERAGEIF($ES$9:$ES$497,$ES205,SJ$9:SJ$497),0)</f>
        <v>26</v>
      </c>
      <c r="SQ205" s="115">
        <f>ROUND(AVERAGEIF($ES$9:$ES$497,$ES205,SK$9:SK$497),0)</f>
        <v>6</v>
      </c>
      <c r="SR205" s="115">
        <f>ROUND(AVERAGEIF($ES$9:$ES$497,$ES205,SL$9:SL$497),0)</f>
        <v>8</v>
      </c>
      <c r="SS205" s="121">
        <f>ROUND(AVERAGEIF($ES$9:$ES$497,$ES205,SM$9:SM$497),0)</f>
        <v>4</v>
      </c>
      <c r="ST205" s="114">
        <f>RANK(SB205,SB$9:SB$497,0)</f>
        <v>323</v>
      </c>
      <c r="SU205" s="115">
        <f>RANK(SC205,SC$9:SC$497,0)</f>
        <v>320</v>
      </c>
      <c r="SV205" s="115">
        <f>RANK(SD205,SD$9:SD$497,0)</f>
        <v>320</v>
      </c>
      <c r="SW205" s="115">
        <f>RANK(SE205,SE$9:SE$497,0)</f>
        <v>320</v>
      </c>
      <c r="SX205" s="115">
        <f>RANK(SF205,SF$9:SF$497,0)</f>
        <v>317</v>
      </c>
      <c r="SY205" s="115">
        <f>RANK(SG205,SG$9:SG$497,0)</f>
        <v>308</v>
      </c>
      <c r="SZ205" s="115">
        <f>COUNTIFS(SB$9:SB$497,"&gt;"&amp;SB205,$ES$9:$ES$497,$ES205)+1</f>
        <v>67</v>
      </c>
      <c r="TA205" s="115">
        <f>COUNTIFS(SC$9:SC$497,"&gt;"&amp;SC205,$ES$9:$ES$497,$ES205)+1</f>
        <v>64</v>
      </c>
      <c r="TB205" s="115">
        <f>COUNTIFS(SD$9:SD$497,"&gt;"&amp;SD205,$ES$9:$ES$497,$ES205)+1</f>
        <v>67</v>
      </c>
      <c r="TC205" s="115">
        <f>COUNTIFS(SE$9:SE$497,"&gt;"&amp;SE205,$ES$9:$ES$497,$ES205)+1</f>
        <v>64</v>
      </c>
      <c r="TD205" s="115">
        <f>COUNTIFS(SF$9:SF$497,"&gt;"&amp;SF205,$ES$9:$ES$497,$ES205)+1</f>
        <v>64</v>
      </c>
      <c r="TE205" s="117">
        <f>COUNTIFS(SG$9:SG$497,"&gt;"&amp;SG205,$ES$9:$ES$497,$ES205)+1</f>
        <v>60</v>
      </c>
      <c r="TF205" s="118">
        <f t="shared" si="410"/>
        <v>12</v>
      </c>
      <c r="TG205" s="115">
        <f t="shared" si="411"/>
        <v>9</v>
      </c>
      <c r="TH205" s="115">
        <f t="shared" si="412"/>
        <v>12</v>
      </c>
      <c r="TI205" s="115">
        <f t="shared" si="413"/>
        <v>12</v>
      </c>
      <c r="TJ205" s="115">
        <f t="shared" si="414"/>
        <v>9</v>
      </c>
      <c r="TK205" s="115">
        <f t="shared" si="415"/>
        <v>9</v>
      </c>
      <c r="TL205" s="117">
        <f t="shared" si="416"/>
        <v>9</v>
      </c>
      <c r="TM205" s="118">
        <f>ROUND(TF205/MAX(TF$9:TF$497)*100,0)</f>
        <v>7</v>
      </c>
      <c r="TN205" s="115">
        <f>ROUND(TG205/MAX(TG$9:TG$497)*100,0)</f>
        <v>5</v>
      </c>
      <c r="TO205" s="115">
        <f>ROUND(TH205/MAX(TH$9:TH$497)*100,0)</f>
        <v>7</v>
      </c>
      <c r="TP205" s="115">
        <f>ROUND(TI205/MAX(TI$9:TI$497)*100,0)</f>
        <v>7</v>
      </c>
      <c r="TQ205" s="115">
        <f>ROUND(TJ205/MAX(TJ$9:TJ$497)*100,0)</f>
        <v>5</v>
      </c>
      <c r="TR205" s="115">
        <f>ROUND(TK205/MAX(TK$9:TK$497)*100,0)</f>
        <v>5</v>
      </c>
      <c r="TS205" s="119">
        <f>ROUND(TL205/MAX(TL$9:TL$497)*100,0)</f>
        <v>5</v>
      </c>
      <c r="TT205" s="120">
        <f>RANK(TM205,TM$9:TM$497,0)</f>
        <v>417</v>
      </c>
      <c r="TU205" s="115">
        <f>RANK(TN205,TN$9:TN$497,0)</f>
        <v>419</v>
      </c>
      <c r="TV205" s="115">
        <f>RANK(TO205,TO$9:TO$497,0)</f>
        <v>401</v>
      </c>
      <c r="TW205" s="115">
        <f>RANK(TP205,TP$9:TP$497,0)</f>
        <v>407</v>
      </c>
      <c r="TX205" s="115">
        <f>RANK(TQ205,TQ$9:TQ$497,0)</f>
        <v>417</v>
      </c>
      <c r="TY205" s="115">
        <f>RANK(TR205,TR$9:TR$497,0)</f>
        <v>420</v>
      </c>
      <c r="TZ205" s="121">
        <f>RANK(TS205,TS$9:TS$497,0)</f>
        <v>419</v>
      </c>
      <c r="UA205" s="132"/>
      <c r="UB205" s="7" t="s">
        <v>1</v>
      </c>
    </row>
    <row r="206" spans="1:548" x14ac:dyDescent="0.15">
      <c r="A206" s="183">
        <v>198</v>
      </c>
      <c r="B206" s="203" t="s">
        <v>1027</v>
      </c>
      <c r="C206" s="63"/>
      <c r="D206" s="63"/>
      <c r="E206" s="64" t="s">
        <v>518</v>
      </c>
      <c r="F206" s="65">
        <v>47</v>
      </c>
      <c r="G206" s="65" t="s">
        <v>547</v>
      </c>
      <c r="H206" s="65" t="s">
        <v>927</v>
      </c>
      <c r="I206" s="66" t="s">
        <v>521</v>
      </c>
      <c r="J206" s="67" t="s">
        <v>521</v>
      </c>
      <c r="K206" s="67" t="s">
        <v>521</v>
      </c>
      <c r="L206" s="67" t="s">
        <v>521</v>
      </c>
      <c r="M206" s="67" t="s">
        <v>521</v>
      </c>
      <c r="N206" s="67" t="s">
        <v>521</v>
      </c>
      <c r="O206" s="67" t="s">
        <v>521</v>
      </c>
      <c r="P206" s="67" t="s">
        <v>521</v>
      </c>
      <c r="Q206" s="67" t="s">
        <v>521</v>
      </c>
      <c r="R206" s="68" t="s">
        <v>521</v>
      </c>
      <c r="S206" s="69" t="s">
        <v>521</v>
      </c>
      <c r="T206" s="67" t="s">
        <v>521</v>
      </c>
      <c r="U206" s="67" t="s">
        <v>521</v>
      </c>
      <c r="V206" s="67" t="s">
        <v>521</v>
      </c>
      <c r="W206" s="67" t="s">
        <v>521</v>
      </c>
      <c r="X206" s="67" t="s">
        <v>521</v>
      </c>
      <c r="Y206" s="67" t="s">
        <v>521</v>
      </c>
      <c r="Z206" s="67" t="s">
        <v>521</v>
      </c>
      <c r="AA206" s="67" t="s">
        <v>521</v>
      </c>
      <c r="AB206" s="68" t="s">
        <v>521</v>
      </c>
      <c r="AC206" s="69" t="s">
        <v>521</v>
      </c>
      <c r="AD206" s="67" t="s">
        <v>521</v>
      </c>
      <c r="AE206" s="67" t="s">
        <v>521</v>
      </c>
      <c r="AF206" s="67" t="s">
        <v>521</v>
      </c>
      <c r="AG206" s="67" t="s">
        <v>521</v>
      </c>
      <c r="AH206" s="67" t="s">
        <v>521</v>
      </c>
      <c r="AI206" s="67" t="s">
        <v>521</v>
      </c>
      <c r="AJ206" s="67" t="s">
        <v>521</v>
      </c>
      <c r="AK206" s="67" t="s">
        <v>521</v>
      </c>
      <c r="AL206" s="68" t="s">
        <v>521</v>
      </c>
      <c r="AM206" s="69" t="s">
        <v>521</v>
      </c>
      <c r="AN206" s="67" t="s">
        <v>521</v>
      </c>
      <c r="AO206" s="67" t="s">
        <v>521</v>
      </c>
      <c r="AP206" s="67" t="s">
        <v>521</v>
      </c>
      <c r="AQ206" s="67" t="s">
        <v>521</v>
      </c>
      <c r="AR206" s="67" t="s">
        <v>521</v>
      </c>
      <c r="AS206" s="67" t="s">
        <v>521</v>
      </c>
      <c r="AT206" s="67" t="s">
        <v>521</v>
      </c>
      <c r="AU206" s="67" t="s">
        <v>521</v>
      </c>
      <c r="AV206" s="68" t="s">
        <v>521</v>
      </c>
      <c r="AW206" s="69" t="s">
        <v>521</v>
      </c>
      <c r="AX206" s="67" t="s">
        <v>521</v>
      </c>
      <c r="AY206" s="67" t="s">
        <v>521</v>
      </c>
      <c r="AZ206" s="67" t="s">
        <v>521</v>
      </c>
      <c r="BA206" s="67" t="s">
        <v>521</v>
      </c>
      <c r="BB206" s="67" t="s">
        <v>521</v>
      </c>
      <c r="BC206" s="67" t="s">
        <v>521</v>
      </c>
      <c r="BD206" s="67" t="s">
        <v>521</v>
      </c>
      <c r="BE206" s="67" t="s">
        <v>521</v>
      </c>
      <c r="BF206" s="68" t="s">
        <v>521</v>
      </c>
      <c r="BG206" s="69" t="s">
        <v>521</v>
      </c>
      <c r="BH206" s="67" t="s">
        <v>521</v>
      </c>
      <c r="BI206" s="67" t="s">
        <v>521</v>
      </c>
      <c r="BJ206" s="67" t="s">
        <v>521</v>
      </c>
      <c r="BK206" s="67" t="s">
        <v>521</v>
      </c>
      <c r="BL206" s="67" t="s">
        <v>521</v>
      </c>
      <c r="BM206" s="67" t="s">
        <v>521</v>
      </c>
      <c r="BN206" s="67" t="s">
        <v>521</v>
      </c>
      <c r="BO206" s="67" t="s">
        <v>521</v>
      </c>
      <c r="BP206" s="68" t="s">
        <v>521</v>
      </c>
      <c r="BQ206" s="70" t="s">
        <v>521</v>
      </c>
      <c r="BR206" s="67" t="s">
        <v>521</v>
      </c>
      <c r="BS206" s="67" t="s">
        <v>521</v>
      </c>
      <c r="BT206" s="67" t="s">
        <v>521</v>
      </c>
      <c r="BU206" s="67" t="s">
        <v>521</v>
      </c>
      <c r="BV206" s="67" t="s">
        <v>521</v>
      </c>
      <c r="BW206" s="67" t="s">
        <v>521</v>
      </c>
      <c r="BX206" s="67" t="s">
        <v>521</v>
      </c>
      <c r="BY206" s="67" t="s">
        <v>521</v>
      </c>
      <c r="BZ206" s="68" t="s">
        <v>521</v>
      </c>
      <c r="CA206" s="69" t="s">
        <v>521</v>
      </c>
      <c r="CB206" s="67" t="s">
        <v>521</v>
      </c>
      <c r="CC206" s="67" t="s">
        <v>521</v>
      </c>
      <c r="CD206" s="67" t="s">
        <v>521</v>
      </c>
      <c r="CE206" s="67" t="s">
        <v>521</v>
      </c>
      <c r="CF206" s="67" t="s">
        <v>521</v>
      </c>
      <c r="CG206" s="67" t="s">
        <v>521</v>
      </c>
      <c r="CH206" s="67" t="s">
        <v>521</v>
      </c>
      <c r="CI206" s="67" t="s">
        <v>521</v>
      </c>
      <c r="CJ206" s="68" t="s">
        <v>521</v>
      </c>
      <c r="CK206" s="69" t="s">
        <v>521</v>
      </c>
      <c r="CL206" s="67" t="s">
        <v>521</v>
      </c>
      <c r="CM206" s="67" t="s">
        <v>521</v>
      </c>
      <c r="CN206" s="67" t="s">
        <v>521</v>
      </c>
      <c r="CO206" s="67" t="s">
        <v>521</v>
      </c>
      <c r="CP206" s="67" t="s">
        <v>521</v>
      </c>
      <c r="CQ206" s="67" t="s">
        <v>521</v>
      </c>
      <c r="CR206" s="67" t="s">
        <v>521</v>
      </c>
      <c r="CS206" s="67" t="s">
        <v>521</v>
      </c>
      <c r="CT206" s="68" t="s">
        <v>521</v>
      </c>
      <c r="CU206" s="69" t="s">
        <v>521</v>
      </c>
      <c r="CV206" s="67" t="s">
        <v>521</v>
      </c>
      <c r="CW206" s="67" t="s">
        <v>521</v>
      </c>
      <c r="CX206" s="67" t="s">
        <v>521</v>
      </c>
      <c r="CY206" s="67" t="s">
        <v>521</v>
      </c>
      <c r="CZ206" s="67" t="s">
        <v>521</v>
      </c>
      <c r="DA206" s="67" t="s">
        <v>521</v>
      </c>
      <c r="DB206" s="67" t="s">
        <v>521</v>
      </c>
      <c r="DC206" s="67" t="s">
        <v>521</v>
      </c>
      <c r="DD206" s="68" t="s">
        <v>521</v>
      </c>
      <c r="DE206" s="69" t="s">
        <v>521</v>
      </c>
      <c r="DF206" s="71" t="s">
        <v>521</v>
      </c>
      <c r="DG206" s="67" t="s">
        <v>521</v>
      </c>
      <c r="DH206" s="67" t="s">
        <v>521</v>
      </c>
      <c r="DI206" s="67" t="s">
        <v>521</v>
      </c>
      <c r="DJ206" s="67" t="s">
        <v>521</v>
      </c>
      <c r="DK206" s="67" t="s">
        <v>521</v>
      </c>
      <c r="DL206" s="67" t="s">
        <v>521</v>
      </c>
      <c r="DM206" s="67" t="s">
        <v>521</v>
      </c>
      <c r="DN206" s="68" t="s">
        <v>521</v>
      </c>
      <c r="DO206" s="70" t="s">
        <v>521</v>
      </c>
      <c r="DP206" s="71" t="s">
        <v>521</v>
      </c>
      <c r="DQ206" s="67" t="s">
        <v>521</v>
      </c>
      <c r="DR206" s="67" t="s">
        <v>521</v>
      </c>
      <c r="DS206" s="67" t="s">
        <v>521</v>
      </c>
      <c r="DT206" s="67" t="s">
        <v>521</v>
      </c>
      <c r="DU206" s="67" t="s">
        <v>521</v>
      </c>
      <c r="DV206" s="67" t="s">
        <v>521</v>
      </c>
      <c r="DW206" s="67" t="s">
        <v>521</v>
      </c>
      <c r="DX206" s="72" t="s">
        <v>521</v>
      </c>
      <c r="DY206" s="73" t="s">
        <v>522</v>
      </c>
      <c r="DZ206" s="74">
        <v>2</v>
      </c>
      <c r="EA206" s="74">
        <v>3</v>
      </c>
      <c r="EB206" s="74">
        <v>3</v>
      </c>
      <c r="EC206" s="75">
        <v>4</v>
      </c>
      <c r="ED206" s="76" t="s">
        <v>522</v>
      </c>
      <c r="EE206" s="74">
        <f t="shared" si="360"/>
        <v>2</v>
      </c>
      <c r="EF206" s="74">
        <f t="shared" si="361"/>
        <v>6</v>
      </c>
      <c r="EG206" s="74">
        <f t="shared" si="362"/>
        <v>18</v>
      </c>
      <c r="EH206" s="77">
        <f t="shared" si="363"/>
        <v>72</v>
      </c>
      <c r="EI206" s="73">
        <v>100</v>
      </c>
      <c r="EJ206" s="74">
        <v>150</v>
      </c>
      <c r="EK206" s="74">
        <v>300</v>
      </c>
      <c r="EL206" s="74">
        <v>500</v>
      </c>
      <c r="EM206" s="75">
        <v>1500</v>
      </c>
      <c r="EN206" s="78">
        <v>1</v>
      </c>
      <c r="EO206" s="79">
        <f t="shared" si="364"/>
        <v>0.75</v>
      </c>
      <c r="EP206" s="79">
        <f t="shared" si="365"/>
        <v>0.5</v>
      </c>
      <c r="EQ206" s="79">
        <f t="shared" si="366"/>
        <v>0.27777777777777779</v>
      </c>
      <c r="ER206" s="80">
        <f t="shared" si="367"/>
        <v>0.20833333333333331</v>
      </c>
      <c r="ES206" s="128" t="s">
        <v>523</v>
      </c>
      <c r="ET206" s="82"/>
      <c r="EU206" s="83">
        <v>4</v>
      </c>
      <c r="EV206" s="73">
        <v>59</v>
      </c>
      <c r="EW206" s="74">
        <v>23</v>
      </c>
      <c r="EX206" s="74">
        <v>28</v>
      </c>
      <c r="EY206" s="74">
        <v>30</v>
      </c>
      <c r="EZ206" s="74">
        <v>11</v>
      </c>
      <c r="FA206" s="74">
        <v>8</v>
      </c>
      <c r="FB206" s="74">
        <v>12</v>
      </c>
      <c r="FC206" s="74">
        <v>7</v>
      </c>
      <c r="FD206" s="74">
        <f t="shared" si="368"/>
        <v>39</v>
      </c>
      <c r="FE206" s="84">
        <f t="shared" si="369"/>
        <v>35</v>
      </c>
      <c r="FF206" s="73">
        <f>RANK(EV206,$EV$9:$EV$497,0)</f>
        <v>239</v>
      </c>
      <c r="FG206" s="74">
        <f>RANK(EW206,$EW$9:$EW$497,0)</f>
        <v>327</v>
      </c>
      <c r="FH206" s="74">
        <f>RANK(EX206,$EX$9:$EX$497,0)</f>
        <v>248</v>
      </c>
      <c r="FI206" s="74">
        <f>RANK(EY206,$EY$9:$EY$497,0)</f>
        <v>235</v>
      </c>
      <c r="FJ206" s="74">
        <f>RANK(EZ206,$EZ$9:$EZ$497,0)</f>
        <v>312</v>
      </c>
      <c r="FK206" s="74">
        <f>RANK(FA206,$FA$9:$FA$497,0)</f>
        <v>340</v>
      </c>
      <c r="FL206" s="74">
        <f>RANK(FB206,$FB$9:$FB$497,0)</f>
        <v>369</v>
      </c>
      <c r="FM206" s="74">
        <f>RANK(FC206,$FC$9:$FC$497,0)</f>
        <v>392</v>
      </c>
      <c r="FN206" s="74">
        <f>RANK(FD206,$FD$9:$FD$497,0)</f>
        <v>328</v>
      </c>
      <c r="FO206" s="84">
        <f>RANK(FE206,$FE$9:$FE$497,0)</f>
        <v>360</v>
      </c>
      <c r="FP206" s="73">
        <f>COUNTIFS($EV$9:$EV$497,"&gt;"&amp;EV206,$ES$9:$ES$497,ES206)+1</f>
        <v>59</v>
      </c>
      <c r="FQ206" s="74">
        <f>COUNTIFS($EW$9:$EW$497,"&gt;"&amp;EW206,$ES$9:$ES$497,ES206)+1</f>
        <v>55</v>
      </c>
      <c r="FR206" s="74">
        <f>COUNTIFS($EX$9:$EX$497,"&gt;"&amp;EX206,$ES$9:$ES$497,ES206)+1</f>
        <v>69</v>
      </c>
      <c r="FS206" s="74">
        <f>COUNTIFS($EY$9:$EY$497,"&gt;"&amp;EY206,$ES$9:$ES$497,ES206)+1</f>
        <v>68</v>
      </c>
      <c r="FT206" s="74">
        <f>COUNTIFS($EZ$9:$EZ$497,"&gt;"&amp;EZ206,$ES$9:$ES$497,ES206)+1</f>
        <v>64</v>
      </c>
      <c r="FU206" s="74">
        <f>COUNTIFS($FA$9:$FA$497,"&gt;"&amp;FA206,$ES$9:$ES$497,ES206)+1</f>
        <v>64</v>
      </c>
      <c r="FV206" s="74">
        <f>COUNTIFS($FB$9:$FB$497,"&gt;"&amp;FB206,$ES$9:$ES$497,ES206)+1</f>
        <v>60</v>
      </c>
      <c r="FW206" s="74">
        <f>COUNTIFS($FC$9:$FC$497,"&gt;"&amp;FC206,$ES$9:$ES$497,ES206)+1</f>
        <v>60</v>
      </c>
      <c r="FX206" s="74">
        <f>COUNTIFS($FD$9:$FD$497,"&gt;"&amp;FD206,$ES$9:$ES$497,ES206)+1</f>
        <v>70</v>
      </c>
      <c r="FY206" s="84">
        <f>COUNTIFS($FE$9:$FE$497,"&gt;"&amp;FE206,$ES$9:$ES$497,ES206)+1</f>
        <v>70</v>
      </c>
      <c r="FZ206" s="85">
        <f t="shared" si="370"/>
        <v>1.26</v>
      </c>
      <c r="GA206" s="86">
        <f t="shared" si="371"/>
        <v>0.49</v>
      </c>
      <c r="GB206" s="86">
        <f t="shared" si="372"/>
        <v>0.6</v>
      </c>
      <c r="GC206" s="86">
        <f t="shared" si="373"/>
        <v>0.64</v>
      </c>
      <c r="GD206" s="86">
        <f t="shared" si="374"/>
        <v>0.23</v>
      </c>
      <c r="GE206" s="86">
        <f t="shared" si="375"/>
        <v>0.17</v>
      </c>
      <c r="GF206" s="86">
        <f t="shared" si="376"/>
        <v>0.26</v>
      </c>
      <c r="GG206" s="86">
        <f t="shared" si="377"/>
        <v>0.15</v>
      </c>
      <c r="GH206" s="86">
        <f t="shared" si="378"/>
        <v>0.83</v>
      </c>
      <c r="GI206" s="87">
        <f t="shared" si="379"/>
        <v>0.74</v>
      </c>
      <c r="GJ206" s="85">
        <f>ROUND(((FZ206-AVERAGE(FZ$9:FZ$497))/STDEVP(FZ$9:FZ$497)*10+50),2)</f>
        <v>61.42</v>
      </c>
      <c r="GK206" s="86">
        <f>ROUND(((GA206-AVERAGE(GA$9:GA$497))/STDEVP(GA$9:GA$497)*10+50),2)</f>
        <v>44.01</v>
      </c>
      <c r="GL206" s="86">
        <f>ROUND(((GB206-AVERAGE(GB$9:GB$497))/STDEVP(GB$9:GB$497)*10+50),2)</f>
        <v>50.64</v>
      </c>
      <c r="GM206" s="86">
        <f>ROUND(((GC206-AVERAGE(GC$9:GC$497))/STDEVP(GC$9:GC$497)*10+50),2)</f>
        <v>55.71</v>
      </c>
      <c r="GN206" s="86">
        <f>ROUND(((GD206-AVERAGE(GD$9:GD$497))/STDEVP(GD$9:GD$497)*10+50),2)</f>
        <v>44.44</v>
      </c>
      <c r="GO206" s="86">
        <f>ROUND(((GE206-AVERAGE(GE$9:GE$497))/STDEVP(GE$9:GE$497)*10+50),2)</f>
        <v>43.52</v>
      </c>
      <c r="GP206" s="86">
        <f>ROUND(((GF206-AVERAGE(GF$9:GF$497))/STDEVP(GF$9:GF$497)*10+50),2)</f>
        <v>38.200000000000003</v>
      </c>
      <c r="GQ206" s="86">
        <f>ROUND(((GG206-AVERAGE(GG$9:GG$497))/STDEVP(GG$9:GG$497)*10+50),2)</f>
        <v>34.950000000000003</v>
      </c>
      <c r="GR206" s="86">
        <f>ROUND(((GH206-AVERAGE(GH$9:GH$497))/STDEVP(GH$9:GH$497)*10+50),2)</f>
        <v>44.72</v>
      </c>
      <c r="GS206" s="87">
        <f>ROUND(((GI206-AVERAGE(GI$9:GI$497))/STDEVP(GI$9:GI$497)*10+50),2)</f>
        <v>40.049999999999997</v>
      </c>
      <c r="GT206" s="73">
        <f>RANK(GJ206,$GJ$9:$GJ$497,0)</f>
        <v>58</v>
      </c>
      <c r="GU206" s="74">
        <f>RANK(GK206,$GK$9:$GK$497,0)</f>
        <v>284</v>
      </c>
      <c r="GV206" s="74">
        <f>RANK(GL206,$GL$9:$GL$497,0)</f>
        <v>183</v>
      </c>
      <c r="GW206" s="74">
        <f>RANK(GM206,$GM$9:$GM$497,0)</f>
        <v>90</v>
      </c>
      <c r="GX206" s="74">
        <f>RANK(GN206,$GN$9:$GN$497,0)</f>
        <v>296</v>
      </c>
      <c r="GY206" s="74">
        <f>RANK(GO206,$GO$9:$GO$497,0)</f>
        <v>308</v>
      </c>
      <c r="GZ206" s="74">
        <f>RANK(GP206,$GP$9:$GP$497,0)</f>
        <v>382</v>
      </c>
      <c r="HA206" s="74">
        <f>RANK(GQ206,$GQ$9:$GQ$497,0)</f>
        <v>411</v>
      </c>
      <c r="HB206" s="74">
        <f>RANK(GR206,$GR$9:$GR$497,0)</f>
        <v>276</v>
      </c>
      <c r="HC206" s="84">
        <f>RANK(GS206,$GS$9:$GS$497,0)</f>
        <v>383</v>
      </c>
      <c r="HD206" s="85">
        <f>ROUND(AVERAGEIF($ES$9:$ES$497,$ES206,$FZ$9:$FZ$497),2)</f>
        <v>1.1399999999999999</v>
      </c>
      <c r="HE206" s="86">
        <f>ROUND(AVERAGEIF($ES$9:$ES$497,$ES206,$GA$9:$GA$497),2)</f>
        <v>0.46</v>
      </c>
      <c r="HF206" s="86">
        <f>ROUND(AVERAGEIF($ES$9:$ES$497,$ES206,$GB$9:$GB$497),2)</f>
        <v>0.65</v>
      </c>
      <c r="HG206" s="86">
        <f>ROUND(AVERAGEIF($ES$9:$ES$497,$ES206,$GC$9:$GC$497),2)</f>
        <v>0.74</v>
      </c>
      <c r="HH206" s="86">
        <f>ROUND(AVERAGEIF($ES$9:$ES$497,$ES206,$GD$9:$GD$497),2)</f>
        <v>0.27</v>
      </c>
      <c r="HI206" s="86">
        <f>ROUND(AVERAGEIF($ES$9:$ES$497,$ES206,$GE$9:$GE$497),2)</f>
        <v>0.23</v>
      </c>
      <c r="HJ206" s="86">
        <f>ROUND(AVERAGEIF($ES$9:$ES$497,$ES206,$GF$9:$GF$497),2)</f>
        <v>0.3</v>
      </c>
      <c r="HK206" s="86">
        <f>ROUND(AVERAGEIF($ES$9:$ES$497,$ES206,$GG$9:$GG$497),2)</f>
        <v>0.28000000000000003</v>
      </c>
      <c r="HL206" s="86">
        <f>ROUND(AVERAGEIF($ES$9:$ES$497,$ES206,$GH$9:$GH$497),2)</f>
        <v>0.92</v>
      </c>
      <c r="HM206" s="87">
        <f>ROUND(AVERAGEIF($ES$9:$ES$497,$ES206,$GI$9:$GI$497),2)</f>
        <v>0.93</v>
      </c>
      <c r="HN206" s="88">
        <f t="shared" si="380"/>
        <v>0.12000000000000011</v>
      </c>
      <c r="HO206" s="89">
        <f t="shared" si="381"/>
        <v>2.9999999999999971E-2</v>
      </c>
      <c r="HP206" s="89">
        <f t="shared" si="382"/>
        <v>-5.0000000000000044E-2</v>
      </c>
      <c r="HQ206" s="89">
        <f t="shared" si="383"/>
        <v>-9.9999999999999978E-2</v>
      </c>
      <c r="HR206" s="89">
        <f t="shared" si="384"/>
        <v>-4.0000000000000008E-2</v>
      </c>
      <c r="HS206" s="89">
        <f t="shared" si="385"/>
        <v>-0.06</v>
      </c>
      <c r="HT206" s="89">
        <f t="shared" si="386"/>
        <v>-3.999999999999998E-2</v>
      </c>
      <c r="HU206" s="89">
        <f t="shared" si="387"/>
        <v>-0.13000000000000003</v>
      </c>
      <c r="HV206" s="89">
        <f t="shared" si="388"/>
        <v>-9.000000000000008E-2</v>
      </c>
      <c r="HW206" s="90">
        <f t="shared" si="389"/>
        <v>-0.19000000000000006</v>
      </c>
      <c r="HX206" s="73">
        <f>COUNTIFS($FZ$9:$FZ$497,"&gt;"&amp;FZ206,$ES$9:$ES$497,$ES206)+1</f>
        <v>30</v>
      </c>
      <c r="HY206" s="74">
        <f>COUNTIFS($GA$9:$GA$497,"&gt;"&amp;GA206,$ES$9:$ES$497,$ES206)+1</f>
        <v>38</v>
      </c>
      <c r="HZ206" s="74">
        <f>COUNTIFS($GB$9:$GB$497,"&gt;"&amp;GB206,$ES$9:$ES$497,$ES206)+1</f>
        <v>46</v>
      </c>
      <c r="IA206" s="74">
        <f>COUNTIFS($GC$9:$GC$497,"&gt;"&amp;GC206,$ES$9:$ES$497,$ES206)+1</f>
        <v>56</v>
      </c>
      <c r="IB206" s="74">
        <f>COUNTIFS($GD$9:$GD$497,"&gt;"&amp;GD206,$ES$9:$ES$497,$ES206)+1</f>
        <v>64</v>
      </c>
      <c r="IC206" s="74">
        <f>COUNTIFS($GE$9:$GE$497,"&gt;"&amp;GE206,$ES$9:$ES$497,$ES206)+1</f>
        <v>60</v>
      </c>
      <c r="ID206" s="74">
        <f>COUNTIFS($GF$9:$GF$497,"&gt;"&amp;GF206,$ES$9:$ES$497,$ES206)+1</f>
        <v>47</v>
      </c>
      <c r="IE206" s="74">
        <f>COUNTIFS($GG$9:$GG$497,"&gt;"&amp;GG206,$ES$9:$ES$497,$ES206)+1</f>
        <v>68</v>
      </c>
      <c r="IF206" s="74">
        <f>COUNTIFS($GH$9:$GH$497,"&gt;"&amp;GH206,$ES$9:$ES$497,$ES206)+1</f>
        <v>52</v>
      </c>
      <c r="IG206" s="84">
        <f>COUNTIFS($GI$9:$GI$497,"&gt;"&amp;GI206,$ES$9:$ES$497,$ES206)+1</f>
        <v>69</v>
      </c>
      <c r="IH206" s="91"/>
      <c r="II206" s="79"/>
      <c r="IJ206" s="79"/>
      <c r="IK206" s="79"/>
      <c r="IL206" s="79"/>
      <c r="IM206" s="92"/>
      <c r="IN206" s="93"/>
      <c r="IO206" s="94"/>
      <c r="IP206" s="95"/>
      <c r="IQ206" s="79"/>
      <c r="IR206" s="79"/>
      <c r="IS206" s="79"/>
      <c r="IT206" s="79"/>
      <c r="IU206" s="79"/>
      <c r="IV206" s="79"/>
      <c r="IW206" s="96"/>
      <c r="IX206" s="93"/>
      <c r="IY206" s="79"/>
      <c r="IZ206" s="79"/>
      <c r="JA206" s="79"/>
      <c r="JB206" s="79"/>
      <c r="JC206" s="79"/>
      <c r="JD206" s="79"/>
      <c r="JE206" s="97"/>
      <c r="JF206" s="95"/>
      <c r="JG206" s="79"/>
      <c r="JH206" s="79"/>
      <c r="JI206" s="79"/>
      <c r="JJ206" s="79"/>
      <c r="JK206" s="79"/>
      <c r="JL206" s="79"/>
      <c r="JM206" s="96"/>
      <c r="JN206" s="93"/>
      <c r="JO206" s="79"/>
      <c r="JP206" s="79"/>
      <c r="JQ206" s="79"/>
      <c r="JR206" s="79"/>
      <c r="JS206" s="79"/>
      <c r="JT206" s="79"/>
      <c r="JU206" s="79"/>
      <c r="JV206" s="79"/>
      <c r="JW206" s="79"/>
      <c r="JX206" s="79"/>
      <c r="JY206" s="79"/>
      <c r="JZ206" s="97"/>
      <c r="KA206" s="93"/>
      <c r="KB206" s="79"/>
      <c r="KC206" s="79"/>
      <c r="KD206" s="79"/>
      <c r="KE206" s="97"/>
      <c r="KF206" s="95"/>
      <c r="KG206" s="79"/>
      <c r="KH206" s="79"/>
      <c r="KI206" s="79"/>
      <c r="KJ206" s="79"/>
      <c r="KK206" s="98"/>
      <c r="KL206" s="79"/>
      <c r="KM206" s="79"/>
      <c r="KN206" s="79"/>
      <c r="KO206" s="79"/>
      <c r="KP206" s="79"/>
      <c r="KQ206" s="79"/>
      <c r="KR206" s="79"/>
      <c r="KS206" s="96"/>
      <c r="KT206" s="96"/>
      <c r="KU206" s="96"/>
      <c r="KV206" s="96"/>
      <c r="KW206" s="93"/>
      <c r="KX206" s="79"/>
      <c r="KY206" s="79"/>
      <c r="KZ206" s="79"/>
      <c r="LA206" s="79"/>
      <c r="LB206" s="79"/>
      <c r="LC206" s="96"/>
      <c r="LD206" s="93"/>
      <c r="LE206" s="94"/>
      <c r="LF206" s="99"/>
      <c r="LG206" s="75"/>
      <c r="LH206" s="93"/>
      <c r="LI206" s="79"/>
      <c r="LJ206" s="74"/>
      <c r="LK206" s="74"/>
      <c r="LL206" s="74"/>
      <c r="LM206" s="100"/>
      <c r="LN206" s="95"/>
      <c r="LO206" s="79"/>
      <c r="LP206" s="79"/>
      <c r="LQ206" s="79"/>
      <c r="LR206" s="96"/>
      <c r="LS206" s="93"/>
      <c r="LT206" s="79"/>
      <c r="LU206" s="79"/>
      <c r="LV206" s="79"/>
      <c r="LW206" s="79"/>
      <c r="LX206" s="79"/>
      <c r="LY206" s="79"/>
      <c r="LZ206" s="79"/>
      <c r="MA206" s="97"/>
      <c r="MB206" s="95"/>
      <c r="MC206" s="79"/>
      <c r="MD206" s="79"/>
      <c r="ME206" s="79"/>
      <c r="MF206" s="79"/>
      <c r="MG206" s="79"/>
      <c r="MH206" s="79"/>
      <c r="MI206" s="79"/>
      <c r="MJ206" s="79"/>
      <c r="MK206" s="79"/>
      <c r="ML206" s="79"/>
      <c r="MM206" s="79"/>
      <c r="MN206" s="98"/>
      <c r="MO206" s="98"/>
      <c r="MP206" s="96"/>
      <c r="MQ206" s="93"/>
      <c r="MR206" s="79"/>
      <c r="MS206" s="79"/>
      <c r="MT206" s="79"/>
      <c r="MU206" s="79"/>
      <c r="MV206" s="98"/>
      <c r="MW206" s="79"/>
      <c r="MX206" s="79"/>
      <c r="MY206" s="79"/>
      <c r="MZ206" s="79"/>
      <c r="NA206" s="79"/>
      <c r="NB206" s="79"/>
      <c r="NC206" s="79"/>
      <c r="ND206" s="96"/>
      <c r="NE206" s="96"/>
      <c r="NF206" s="96"/>
      <c r="NG206" s="96"/>
      <c r="NH206" s="93"/>
      <c r="NI206" s="79"/>
      <c r="NJ206" s="79"/>
      <c r="NK206" s="79"/>
      <c r="NL206" s="79"/>
      <c r="NM206" s="79"/>
      <c r="NN206" s="94"/>
      <c r="NO206" s="93"/>
      <c r="NP206" s="80">
        <v>0.05</v>
      </c>
      <c r="NQ206" s="124" t="s">
        <v>1025</v>
      </c>
      <c r="NR206" s="102" t="s">
        <v>1032</v>
      </c>
      <c r="NS206" s="102"/>
      <c r="NT206" s="102"/>
      <c r="NU206" s="102" t="s">
        <v>1028</v>
      </c>
      <c r="NV206" s="104">
        <v>43826</v>
      </c>
      <c r="NW206" s="133" t="s">
        <v>1029</v>
      </c>
      <c r="NX206" s="133" t="s">
        <v>1033</v>
      </c>
      <c r="NY206" s="129" t="s">
        <v>1034</v>
      </c>
      <c r="NZ206" s="133" t="s">
        <v>2081</v>
      </c>
      <c r="OA206" s="134"/>
      <c r="OB206" s="134"/>
      <c r="OC206" s="134"/>
      <c r="OD206" s="108">
        <f t="shared" si="390"/>
        <v>72</v>
      </c>
      <c r="OE206" s="109">
        <v>6</v>
      </c>
      <c r="OF206" s="110">
        <f t="shared" si="391"/>
        <v>100</v>
      </c>
      <c r="OG206" s="109">
        <v>5</v>
      </c>
      <c r="OH206" s="111">
        <f>ROUND(AVERAGEIF($ES$9:$ES$497,$ES206,EV$9:EV$497),0)</f>
        <v>79</v>
      </c>
      <c r="OI206" s="112">
        <f>ROUND(AVERAGEIF($ES$9:$ES$497,$ES206,EW$9:EW$497),0)</f>
        <v>32</v>
      </c>
      <c r="OJ206" s="112">
        <f>ROUND(AVERAGEIF($ES$9:$ES$497,$ES206,EX$9:EX$497),0)</f>
        <v>45</v>
      </c>
      <c r="OK206" s="112">
        <f>ROUND(AVERAGEIF($ES$9:$ES$497,$ES206,EY$9:EY$497),0)</f>
        <v>53</v>
      </c>
      <c r="OL206" s="112">
        <f>ROUND(AVERAGEIF($ES$9:$ES$497,$ES206,EZ$9:EZ$497),0)</f>
        <v>20</v>
      </c>
      <c r="OM206" s="112">
        <f>ROUND(AVERAGEIF($ES$9:$ES$497,$ES206,FA$9:FA$497),0)</f>
        <v>18</v>
      </c>
      <c r="ON206" s="112">
        <f>ROUND(AVERAGEIF($ES$9:$ES$497,$ES206,FB$9:FB$497),0)</f>
        <v>23</v>
      </c>
      <c r="OO206" s="112">
        <f>ROUND(AVERAGEIF($ES$9:$ES$497,$ES206,FC$9:FC$497),0)</f>
        <v>23</v>
      </c>
      <c r="OP206" s="112">
        <f>ROUND(AVERAGEIF($ES$9:$ES$497,$ES206,FD$9:FD$497),0)</f>
        <v>64</v>
      </c>
      <c r="OQ206" s="113">
        <f>ROUND(AVERAGEIF($ES$9:$ES$497,$ES206,FE$9:FE$497),0)</f>
        <v>68</v>
      </c>
      <c r="OR206" s="114">
        <f>ROUND(EV206/MAX(EV$9:EV$497)*100,0)</f>
        <v>33</v>
      </c>
      <c r="OS206" s="115">
        <f>ROUND(EW206/MAX(EW$9:EW$497)*100,0)</f>
        <v>18</v>
      </c>
      <c r="OT206" s="115">
        <f>ROUND(EX206/MAX(EX$9:EX$497)*100,0)</f>
        <v>23</v>
      </c>
      <c r="OU206" s="115">
        <f>ROUND(EY206/MAX(EY$9:EY$497)*100,0)</f>
        <v>20</v>
      </c>
      <c r="OV206" s="115">
        <f>ROUND(EZ206/MAX(EZ$9:EZ$497)*100,0)</f>
        <v>9</v>
      </c>
      <c r="OW206" s="115">
        <f>ROUND(FA206/MAX(FA$9:FA$497)*100,0)</f>
        <v>7</v>
      </c>
      <c r="OX206" s="115">
        <f>ROUND(FB206/MAX(FB$9:FB$497)*100,0)</f>
        <v>9</v>
      </c>
      <c r="OY206" s="116">
        <f>ROUND(FC206/MAX(FC$9:FC$497)*100,0)</f>
        <v>5</v>
      </c>
      <c r="OZ206" s="115">
        <f>ROUND(FD206/MAX(FD$9:FD$497)*100,0)</f>
        <v>26</v>
      </c>
      <c r="PA206" s="117">
        <f>ROUND(FE206/MAX(FE$9:FE$497)*100,0)</f>
        <v>14</v>
      </c>
      <c r="PB206" s="118">
        <f t="shared" si="392"/>
        <v>214</v>
      </c>
      <c r="PC206" s="115">
        <f t="shared" si="393"/>
        <v>172</v>
      </c>
      <c r="PD206" s="115">
        <f t="shared" si="394"/>
        <v>241</v>
      </c>
      <c r="PE206" s="115">
        <f t="shared" si="395"/>
        <v>224</v>
      </c>
      <c r="PF206" s="115">
        <f t="shared" si="396"/>
        <v>218</v>
      </c>
      <c r="PG206" s="119">
        <f t="shared" si="397"/>
        <v>172</v>
      </c>
      <c r="PH206" s="118">
        <f>ROUND(PB206/MAX(PB$9:PB$497)*100,0)</f>
        <v>26</v>
      </c>
      <c r="PI206" s="115">
        <f>ROUND(PC206/MAX(PC$9:PC$497)*100,0)</f>
        <v>21</v>
      </c>
      <c r="PJ206" s="115">
        <f>ROUND(PD206/MAX(PD$9:PD$497)*100,0)</f>
        <v>26</v>
      </c>
      <c r="PK206" s="115">
        <f>ROUND(PE206/MAX(PE$9:PE$497)*100,0)</f>
        <v>22</v>
      </c>
      <c r="PL206" s="115">
        <f>ROUND(PF206/MAX(PF$9:PF$497)*100,0)</f>
        <v>31</v>
      </c>
      <c r="PM206" s="119">
        <f>ROUND(PG206/MAX(PG$9:PG$497)*100,0)</f>
        <v>25</v>
      </c>
      <c r="PN206" s="118">
        <f>RANK(PH206,PH$9:PH$497,0)</f>
        <v>327</v>
      </c>
      <c r="PO206" s="115">
        <f>RANK(PI206,PI$9:PI$497,0)</f>
        <v>341</v>
      </c>
      <c r="PP206" s="115">
        <f>RANK(PJ206,PJ$9:PJ$497,0)</f>
        <v>336</v>
      </c>
      <c r="PQ206" s="115">
        <f>RANK(PK206,PK$9:PK$497,0)</f>
        <v>347</v>
      </c>
      <c r="PR206" s="115">
        <f>RANK(PL206,PL$9:PL$497,0)</f>
        <v>305</v>
      </c>
      <c r="PS206" s="119">
        <f>RANK(PM206,PM$9:PM$497,0)</f>
        <v>326</v>
      </c>
      <c r="PT206" s="120">
        <f>ROUND(FZ206/MAX(FZ$9:FZ$497)*100,0)</f>
        <v>69</v>
      </c>
      <c r="PU206" s="115">
        <f>ROUND(GA206/MAX(GA$9:GA$497)*100,0)</f>
        <v>28</v>
      </c>
      <c r="PV206" s="115">
        <f>ROUND(GB206/MAX(GB$9:GB$497)*100,0)</f>
        <v>44</v>
      </c>
      <c r="PW206" s="115">
        <f>ROUND(GC206/MAX(GC$9:GC$497)*100,0)</f>
        <v>51</v>
      </c>
      <c r="PX206" s="115">
        <f>ROUND(GD206/MAX(GD$9:GD$497)*100,0)</f>
        <v>13</v>
      </c>
      <c r="PY206" s="115">
        <f>ROUND(GE206/MAX(GE$9:GE$497)*100,0)</f>
        <v>10</v>
      </c>
      <c r="PZ206" s="115">
        <f>ROUND(GF206/MAX(GF$9:GF$497)*100,0)</f>
        <v>12</v>
      </c>
      <c r="QA206" s="116">
        <f>ROUND(GG206/MAX(GG$9:GG$497)*100,0)</f>
        <v>8</v>
      </c>
      <c r="QB206" s="115">
        <f>ROUND(GH206/MAX(GH$9:GH$497)*100,0)</f>
        <v>37</v>
      </c>
      <c r="QC206" s="121">
        <f>ROUND(GI206/MAX(GI$9:GI$497)*100,0)</f>
        <v>24</v>
      </c>
      <c r="QD206" s="120">
        <f>ROUND(AVERAGEIF($ES$9:$ES$497,$ES206,PT$9:PT$497),0)</f>
        <v>62</v>
      </c>
      <c r="QE206" s="120">
        <f>ROUND(AVERAGEIF($ES$9:$ES$497,$ES206,PU$9:PU$497),0)</f>
        <v>26</v>
      </c>
      <c r="QF206" s="120">
        <f>ROUND(AVERAGEIF($ES$9:$ES$497,$ES206,PV$9:PV$497),0)</f>
        <v>48</v>
      </c>
      <c r="QG206" s="120">
        <f>ROUND(AVERAGEIF($ES$9:$ES$497,$ES206,PW$9:PW$497),0)</f>
        <v>58</v>
      </c>
      <c r="QH206" s="120">
        <f>ROUND(AVERAGEIF($ES$9:$ES$497,$ES206,PX$9:PX$497),0)</f>
        <v>15</v>
      </c>
      <c r="QI206" s="120">
        <f>ROUND(AVERAGEIF($ES$9:$ES$497,$ES206,PY$9:PY$497),0)</f>
        <v>14</v>
      </c>
      <c r="QJ206" s="120">
        <f>ROUND(AVERAGEIF($ES$9:$ES$497,$ES206,PZ$9:PZ$497),0)</f>
        <v>14</v>
      </c>
      <c r="QK206" s="120">
        <f>ROUND(AVERAGEIF($ES$9:$ES$497,$ES206,QA$9:QA$497),0)</f>
        <v>15</v>
      </c>
      <c r="QL206" s="120">
        <f>ROUND(AVERAGEIF($ES$9:$ES$497,$ES206,QB$9:QB$497),0)</f>
        <v>41</v>
      </c>
      <c r="QM206" s="120">
        <f>ROUND(AVERAGEIF($ES$9:$ES$497,$ES206,QC$9:QC$497),0)</f>
        <v>30</v>
      </c>
      <c r="QN206" s="114">
        <f t="shared" si="398"/>
        <v>453</v>
      </c>
      <c r="QO206" s="115">
        <f t="shared" si="399"/>
        <v>329</v>
      </c>
      <c r="QP206" s="115">
        <f t="shared" si="400"/>
        <v>505</v>
      </c>
      <c r="QQ206" s="115">
        <f t="shared" si="401"/>
        <v>477</v>
      </c>
      <c r="QR206" s="115">
        <f t="shared" si="402"/>
        <v>568</v>
      </c>
      <c r="QS206" s="119">
        <f t="shared" si="403"/>
        <v>348</v>
      </c>
      <c r="QT206" s="114">
        <f>ROUND((QN206-MIN(QN$9:QN$497))/(MAX(QN$9:QN$497)-MIN(QN$9:QN$497))*100,0)</f>
        <v>35</v>
      </c>
      <c r="QU206" s="115">
        <f>ROUND((QO206-MIN(QO$9:QO$497))/(MAX(QO$9:QO$497)-MIN(QO$9:QO$497))*100,0)</f>
        <v>17</v>
      </c>
      <c r="QV206" s="115">
        <f>ROUND((QP206-MIN(QP$9:QP$497))/(MAX(QP$9:QP$497)-MIN(QP$9:QP$497))*100,0)</f>
        <v>22</v>
      </c>
      <c r="QW206" s="115">
        <f>ROUND((QQ206-MIN(QQ$9:QQ$497))/(MAX(QQ$9:QQ$497)-MIN(QQ$9:QQ$497))*100,0)</f>
        <v>24</v>
      </c>
      <c r="QX206" s="115">
        <f>ROUND((QR206-MIN(QR$9:QR$497))/(MAX(QR$9:QR$497)-MIN(QR$9:QR$497))*100,0)</f>
        <v>56</v>
      </c>
      <c r="QY206" s="115">
        <f>ROUND((QS206-MIN(QS$9:QS$497))/(MAX(QS$9:QS$497)-MIN(QS$9:QS$497))*100,0)</f>
        <v>35</v>
      </c>
      <c r="QZ206" s="114">
        <f>RANK(QN206,QN$9:QN$497,0)</f>
        <v>257</v>
      </c>
      <c r="RA206" s="115">
        <f>RANK(QO206,QO$9:QO$497,0)</f>
        <v>317</v>
      </c>
      <c r="RB206" s="115">
        <f>RANK(QP206,QP$9:QP$497,0)</f>
        <v>312</v>
      </c>
      <c r="RC206" s="115">
        <f>RANK(QQ206,QQ$9:QQ$497,0)</f>
        <v>342</v>
      </c>
      <c r="RD206" s="115">
        <f>RANK(QR206,QR$9:QR$497,0)</f>
        <v>127</v>
      </c>
      <c r="RE206" s="115">
        <f>RANK(QS206,QS$9:QS$497,0)</f>
        <v>253</v>
      </c>
      <c r="RF206" s="122"/>
      <c r="RG206" s="115">
        <f>($RH$3*(IH206+IJ206)*100*100/MAX(EX$9:EX$497)*$RO$3) +($RH$3*(II206+IJ206)*100*100/MAX(EX$9:EX$497)*$RO$4) + ($RH$3*IK206*100*100/MAX(EX$9:EX$497)*0.098)</f>
        <v>0</v>
      </c>
      <c r="RH206" s="115">
        <f>($RH$4*IL206*100*100/MAX(EZ$9:EZ$497))*$RQ$3</f>
        <v>0</v>
      </c>
      <c r="RI206" s="115">
        <f>($RH$3*IM206*100*100/MAX(EY$9:EY$497))*$RQ$4</f>
        <v>0</v>
      </c>
      <c r="RJ206" s="115">
        <f>($RH$3*IN206*100*100/MAX(EX$9:EX$497))</f>
        <v>0</v>
      </c>
      <c r="RK206" s="115">
        <f>($RH$4*IO206*100*100/MAX(EZ$9:EZ$497))*$RQ$3</f>
        <v>0</v>
      </c>
      <c r="RL206" s="115">
        <f>(($RL$4*IP206*100*((100/MAX(EX$9:EX$497)+100/MAX(EZ$9:EZ$497))/2))+($RL$4*IQ206*100*((100/MAX(EX$9:EX$497)+100/MAX(EZ$9:EZ$497))/2))+($RL$4*IR206*100*((100/MAX(EX$9:EX$497)+100/MAX(EZ$9:EZ$497))/2))+($RL$4*IS206*100*((100/MAX(EX$9:EX$497)+100/MAX(EZ$9:EZ$497))/2))+($RL$4*IT206*100*((100/MAX(EX$9:EX$497)+100/MAX(EZ$9:EZ$497))/2))+($RL$4*IU206*100*((100/MAX(EX$9:EX$497)+100/MAX(EZ$9:EZ$497))/2))+($RL$4*IV206*100*((100/MAX(EX$9:EX$497)+100/MAX(EZ$9:EZ$497))/2))+($RL$4*IW206*100*((100/MAX(EX$9:EX$497)+100/MAX(EZ$9:EZ$497))/2)))*$RS$3</f>
        <v>0</v>
      </c>
      <c r="RM206" s="115">
        <f>(($RH$3*IX206*100*100/MAX(EX$9:EX$497))+($RH$3*IY206*100*100/MAX(EX$9:EX$497))+($RH$3*IZ206*100*100/MAX(EX$9:EX$497))+($RH$3*JA206*100*100/MAX(EX$9:EX$497))+($RH$3*JB206*100*100/MAX(EX$9:EX$497))+($RH$3*JC206*100*100/MAX(EX$9:EX$497))+($RH$3*JD206*100*100/MAX(EX$9:EX$497))+($RH$3*JE206*100*100/MAX(EX$9:EX$497)))*$RS$4</f>
        <v>0</v>
      </c>
      <c r="RN206" s="115">
        <f>(($RH$4*JF206*100*100/MAX(EZ$9:EZ$497)) + ($RH$4*JG206*100*100/MAX(EZ$9:EZ$497)) + ($RH$4*JH206*100*100/MAX(EZ$9:EZ$497)) + ($RH$4*JI206*100*100/MAX(EZ$9:EZ$497)) + ($RH$4*JJ206*100*100/MAX(EZ$9:EZ$497)) + ($RH$4*JK206*100*100/MAX(EZ$9:EZ$497)) + ($RH$4*JL206*100*100/MAX(EZ$9:EZ$497)) + ($RH$4*JM206*100*100/MAX(EZ$9:EZ$497)))*$RU$3</f>
        <v>0</v>
      </c>
      <c r="RO206" s="115">
        <f>(($RL$4*JN206*100*((100/MAX(EX$9:EX$497)+100/MAX(EZ$9:EZ$497))/2))+($RL$4*JO206*100*((100/MAX(EX$9:EX$497)+100/MAX(EZ$9:EZ$497))/2))+($RL$4*JP206*100*((100/MAX(EX$9:EX$497)+100/MAX(EZ$9:EZ$497))/2))+($RL$4*JQ206*100*((100/MAX(EX$9:EX$497)+100/MAX(EZ$9:EZ$497))/2))+($RL$4*JR206*100*((100/MAX(EX$9:EX$497)+100/MAX(EZ$9:EZ$497))/2))+($RL$4*JS206*100*((100/MAX(EX$9:EX$497)+100/MAX(EZ$9:EZ$497))/2))+($RL$4*JT206*100*((100/MAX(EX$9:EX$497)+100/MAX(EZ$9:EZ$497))/2))+($RL$4*JU206*100*((100/MAX(EX$9:EX$497)+100/MAX(EZ$9:EZ$497))/2))+($RL$4*JV206*100*((100/MAX(EX$9:EX$497)+100/MAX(EZ$9:EZ$497))/2))+($RL$4*JW206*100*((100/MAX(EX$9:EX$497)+100/MAX(EZ$9:EZ$497))/2))+($RL$4*JX206*100*((100/MAX(EX$9:EX$497)+100/MAX(EZ$9:EZ$497))/2))+($RL$4*JY206*100*((100/MAX(EX$9:EX$497)+100/MAX(EZ$9:EZ$497))/2))+($RL$4*JZ206*100*((100/MAX(EX$9:EX$497)+100/MAX(EZ$9:EZ$497))/2)))*$RW$3/2</f>
        <v>0</v>
      </c>
      <c r="RP206" s="119">
        <f>($RJ$3*KA206*100*100/MAX(FA$9:FA$497)) + ($RJ$3*KB206*100*100/MAX(FA$9:FA$497)/2) + ($RJ$3*KC206*100*100/MAX(FA$9:FA$497)/2) + ($RJ$3*KD206*100*100/MAX(FA$9:FA$497)/4) + ($RJ$3*KE206*100*100/MAX(FA$9:FA$497)/4)</f>
        <v>0</v>
      </c>
      <c r="RQ206" s="118">
        <f>($RL$4*KF206*100*((100/MAX(EX$9:EX$497)+100/MAX(EZ$9:EZ$497)))) * ($RO$3/2) + (($RL$4*KG206*100*((100/MAX(EX$9:EX$497)+100/MAX(EZ$9:EZ$497))))+($RL$4*KH206*100*((100/MAX(EX$9:EX$497)+100/MAX(EZ$9:EZ$497))))+($RL$4*KI206*100*((100/MAX(EX$9:EX$497)+100/MAX(EZ$9:EZ$497))))+($RL$4*KJ206*100*((100/MAX(EX$9:EX$497)+100/MAX(EZ$9:EZ$497))))+($RL$4*KK206*100*((100/MAX(EX$9:EX$497)+100/MAX(EZ$9:EZ$497))))+($RL$4*KL206*100*((100/MAX(EX$9:EX$497)+100/MAX(EZ$9:EZ$497))))+($RL$4*KM206*100*((100/MAX(EX$9:EX$497)+100/MAX(EZ$9:EZ$497))))+($RL$4*KN206*100*((100/MAX(EX$9:EX$497)+100/MAX(EZ$9:EZ$497))))+($RL$4*KO206*100*((100/MAX(EX$9:EX$497)+100/MAX(EZ$9:EZ$497))))+($RL$4*KP206*100*((100/MAX(EX$9:EX$497)+100/MAX(EZ$9:EZ$497))))+($RL$4*KQ206*100*((100/MAX(EX$9:EX$497)+100/MAX(EZ$9:EZ$497))))+($RL$4*KR206*100*((100/MAX(EX$9:EX$497)+100/MAX(EZ$9:EZ$497))))+($RL$4*KS206*100*((100/MAX(EX$9:EX$497)+100/MAX(EZ$9:EZ$497))))+($RL$4*KV206*100*((100/MAX(EX$9:EX$497)+100/MAX(EZ$9:EZ$497))))) * (($RO$3+$RO$4)/6)</f>
        <v>0</v>
      </c>
      <c r="RR206" s="115">
        <f>(($RL$4*KW206*100*((100/MAX(EX$9:EX$497)+100/MAX(EZ$9:EZ$497))))) * ($RO$3/2) + (($RL$4*KX206*100*((100/MAX(EX$9:EX$497)+100/MAX(EZ$9:EZ$497))))+($RL$4*KY206*100*((100/MAX(EX$9:EX$497)+100/MAX(EZ$9:EZ$497))))+($RL$4*KZ206*100*((100/MAX(EX$9:EX$497)+100/MAX(EZ$9:EZ$497))))+($RL$4*LA206*100*((100/MAX(EX$9:EX$497)+100/MAX(EZ$9:EZ$497))))+($RL$4*LB206*100*((100/MAX(EX$9:EX$497)+100/MAX(EZ$9:EZ$497))))+($RL$4*LC206*100*((100/MAX(EX$9:EX$497)+100/MAX(EZ$9:EZ$497))))) * (($RO$3+$RO$4)/6)</f>
        <v>0</v>
      </c>
      <c r="RS206" s="119">
        <f>(($RL$4*LD206*100*((100/MAX(EX$9:EX$497)+100/MAX(EZ$9:EZ$497))))+($RL$4*LE206*100*((100/MAX(EX$9:EX$497)+100/MAX(EZ$9:EZ$497))))) * (($RO$3+$RO$4)/6)</f>
        <v>0</v>
      </c>
      <c r="RT206" s="118">
        <f>($RJ$4*LH206*100*(100/MAX(EV$9:EV$497)))+($RJ$4*LI206*100*(100/MAX(EV$9:EV$497)))</f>
        <v>0</v>
      </c>
      <c r="RU206" s="119">
        <f>($RJ$4*LJ206*(100/MAX(EV$9:EV$497)))/2 + ($RL$3*LK206*(100/MAX(EW$9:EW$497))) + ($RJ$4*LL206*(100/MAX(EV$9:EV$497)))/4 + ($RL$3*LM206*(100/MAX(EW$9:EW$497)))</f>
        <v>0</v>
      </c>
      <c r="RV206" s="118">
        <f>($RJ$4*LN206*100*100/MAX(EV$9:EV$497)/2)+($RJ$4*LO206*100*100/MAX(EV$9:EV$497)/2)+($RJ$4*LP206*100*100/MAX(EV$9:EV$497))+($RJ$4*LQ206*100*100/MAX(EV$9:EV$497))+($RJ$4*LR206*100*100/MAX(EV$9:EV$497))</f>
        <v>0</v>
      </c>
      <c r="RW206" s="115">
        <f>($RJ$4*LS206*100*100/MAX(EV$9:EV$497)) + (($RJ$4*LT206*100*100/MAX(EV$9:EV$497))+($RJ$4*LU206*100*100/MAX(EV$9:EV$497))+($RJ$4*LV206*100*100/MAX(EV$9:EV$497))+($RJ$4*LW206*100*100/MAX(EV$9:EV$497))+($RJ$4*LX206*100*100/MAX(EV$9:EV$497))+($RJ$4*LY206*100*100/MAX(EV$9:EV$497))+($RJ$4*LZ206*100*100/MAX(EV$9:EV$497))+($RJ$4*MA206*100*100/MAX(EV$9:EV$497)))/2</f>
        <v>0</v>
      </c>
      <c r="RX206" s="119">
        <f>($RJ$4*MB206*100*100/MAX(EV$9:EV$497))+($RJ$4*MC206*100*100/MAX(EV$9:EV$497))+($RJ$4*MD206*100*100/MAX(EV$9:EV$497))+($RJ$4*ME206*100*100/MAX(EV$9:EV$497))+($RJ$4*MF206*100*100/MAX(EV$9:EV$497))+($RJ$4*MG206*100*100/MAX(EV$9:EV$497))+($RJ$4*MH206*100*100/MAX(EV$9:EV$497))+($RJ$4*MI206*100*100/MAX(EV$9:EV$497))+($RJ$4*MJ206*100*100/MAX(EV$9:EV$497))+($RJ$4*MK206*100*100/MAX(EV$9:EV$497))+($RJ$4*ML206*100*100/MAX(EV$9:EV$497))+($RJ$4*MM206*100*100/MAX(EV$9:EV$497))+($RJ$4*MN206*100*100/MAX(EV$9:EV$497))</f>
        <v>0</v>
      </c>
      <c r="RY206" s="118">
        <f>($RJ$4*MQ206*100*100/MAX(EV$9:EV$497))/2 + (($RJ$4*MR206*100*100/MAX(EV$9:EV$497))+($RJ$4*MS206*100*100/MAX(EV$9:EV$497))+($RJ$4*MT206*100*100/MAX(EV$9:EV$497))+($RJ$4*MU206*100*100/MAX(EV$9:EV$497))+($RJ$4*MV206*100*100/MAX(EV$9:EV$497))+($RJ$4*MW206*100*100/MAX(EV$9:EV$497))+($RJ$4*MX206*100*100/MAX(EV$9:EV$497))+($RJ$4*MY206*100*100/MAX(EV$9:EV$497))+($RJ$4*MZ206*100*100/MAX(EV$9:EV$497))+($RJ$4*NA206*100*100/MAX(EV$9:EV$497))+($RJ$4*NB206*100*100/MAX(EV$9:EV$497))+($RJ$4*NC206*100*100/MAX(EV$9:EV$497))+($RJ$4*ND206*100*100/MAX(EV$9:EV$497))+($RJ$4*NG206*100*100/MAX(EV$9:EV$497)))/4</f>
        <v>0</v>
      </c>
      <c r="RZ206" s="115">
        <f>($RJ$4*NH206*100*100/MAX(EV$9:EV$497))/2 + (($RJ$4*NI206*100*100/MAX(EV$9:EV$497))+($RJ$4*NJ206*100*100/MAX(EV$9:EV$497))+($RJ$4*NK206*100*100/MAX(EV$9:EV$497))+($RJ$4*NL206*100*100/MAX(EV$9:EV$497))+($RJ$4*NM206*100*100/MAX(EV$9:EV$497))+($RJ$4*NN206*100*100/MAX(EV$9:EV$497)))/4</f>
        <v>0</v>
      </c>
      <c r="SA206" s="117">
        <f>(($RJ$4*NO206*100*100/MAX(EV$9:EV$497))+($RJ$4*NP206*100*100/MAX(EV$9:EV$497)))/4</f>
        <v>2.106741573033708</v>
      </c>
      <c r="SB206" s="118">
        <f t="shared" si="404"/>
        <v>2.106741573033708</v>
      </c>
      <c r="SC206" s="115">
        <f t="shared" si="405"/>
        <v>0.4213483146067416</v>
      </c>
      <c r="SD206" s="115">
        <f t="shared" si="406"/>
        <v>0.526685393258427</v>
      </c>
      <c r="SE206" s="115">
        <f t="shared" si="407"/>
        <v>0.4213483146067416</v>
      </c>
      <c r="SF206" s="115">
        <f t="shared" si="408"/>
        <v>0.526685393258427</v>
      </c>
      <c r="SG206" s="115">
        <f t="shared" si="409"/>
        <v>2.106741573033708</v>
      </c>
      <c r="SH206" s="115">
        <f>ROUND(SB206/MAX(SB$9:SB$497)*100,0)</f>
        <v>3</v>
      </c>
      <c r="SI206" s="115">
        <f>ROUND(SC206/MAX(SC$9:SC$497)*100,0)</f>
        <v>1</v>
      </c>
      <c r="SJ206" s="115">
        <f>ROUND(SD206/MAX(SD$9:SD$497)*100,0)</f>
        <v>1</v>
      </c>
      <c r="SK206" s="115">
        <f>ROUND(SE206/MAX(SE$9:SE$497)*100,0)</f>
        <v>0</v>
      </c>
      <c r="SL206" s="115">
        <f>ROUND(SF206/MAX(SF$9:SF$497)*100,0)</f>
        <v>1</v>
      </c>
      <c r="SM206" s="121">
        <f>ROUND(SG206/MAX(SG$9:SG$497)*100,0)</f>
        <v>2</v>
      </c>
      <c r="SN206" s="115">
        <f>ROUND(AVERAGEIF($ES$9:$ES$497,$ES206,SH$9:SH$497),0)</f>
        <v>26</v>
      </c>
      <c r="SO206" s="115">
        <f>ROUND(AVERAGEIF($ES$9:$ES$497,$ES206,SI$9:SI$497),0)</f>
        <v>23</v>
      </c>
      <c r="SP206" s="115">
        <f>ROUND(AVERAGEIF($ES$9:$ES$497,$ES206,SJ$9:SJ$497),0)</f>
        <v>4</v>
      </c>
      <c r="SQ206" s="115">
        <f>ROUND(AVERAGEIF($ES$9:$ES$497,$ES206,SK$9:SK$497),0)</f>
        <v>20</v>
      </c>
      <c r="SR206" s="115">
        <f>ROUND(AVERAGEIF($ES$9:$ES$497,$ES206,SL$9:SL$497),0)</f>
        <v>7</v>
      </c>
      <c r="SS206" s="121">
        <f>ROUND(AVERAGEIF($ES$9:$ES$497,$ES206,SM$9:SM$497),0)</f>
        <v>6</v>
      </c>
      <c r="ST206" s="114">
        <f>RANK(SB206,SB$9:SB$497,0)</f>
        <v>286</v>
      </c>
      <c r="SU206" s="115">
        <f>RANK(SC206,SC$9:SC$497,0)</f>
        <v>269</v>
      </c>
      <c r="SV206" s="115">
        <f>RANK(SD206,SD$9:SD$497,0)</f>
        <v>265</v>
      </c>
      <c r="SW206" s="115">
        <f>RANK(SE206,SE$9:SE$497,0)</f>
        <v>269</v>
      </c>
      <c r="SX206" s="115">
        <f>RANK(SF206,SF$9:SF$497,0)</f>
        <v>253</v>
      </c>
      <c r="SY206" s="115">
        <f>RANK(SG206,SG$9:SG$497,0)</f>
        <v>237</v>
      </c>
      <c r="SZ206" s="115">
        <f>COUNTIFS(SB$9:SB$497,"&gt;"&amp;SB206,$ES$9:$ES$497,$ES206)+1</f>
        <v>65</v>
      </c>
      <c r="TA206" s="115">
        <f>COUNTIFS(SC$9:SC$497,"&gt;"&amp;SC206,$ES$9:$ES$497,$ES206)+1</f>
        <v>65</v>
      </c>
      <c r="TB206" s="115">
        <f>COUNTIFS(SD$9:SD$497,"&gt;"&amp;SD206,$ES$9:$ES$497,$ES206)+1</f>
        <v>59</v>
      </c>
      <c r="TC206" s="115">
        <f>COUNTIFS(SE$9:SE$497,"&gt;"&amp;SE206,$ES$9:$ES$497,$ES206)+1</f>
        <v>65</v>
      </c>
      <c r="TD206" s="115">
        <f>COUNTIFS(SF$9:SF$497,"&gt;"&amp;SF206,$ES$9:$ES$497,$ES206)+1</f>
        <v>59</v>
      </c>
      <c r="TE206" s="117">
        <f>COUNTIFS(SG$9:SG$497,"&gt;"&amp;SG206,$ES$9:$ES$497,$ES206)+1</f>
        <v>57</v>
      </c>
      <c r="TF206" s="118">
        <f t="shared" si="410"/>
        <v>34</v>
      </c>
      <c r="TG206" s="115">
        <f t="shared" si="411"/>
        <v>27</v>
      </c>
      <c r="TH206" s="115">
        <f t="shared" si="412"/>
        <v>22</v>
      </c>
      <c r="TI206" s="115">
        <f t="shared" si="413"/>
        <v>26</v>
      </c>
      <c r="TJ206" s="115">
        <f t="shared" si="414"/>
        <v>23</v>
      </c>
      <c r="TK206" s="115">
        <f t="shared" si="415"/>
        <v>33</v>
      </c>
      <c r="TL206" s="117">
        <f t="shared" si="416"/>
        <v>27</v>
      </c>
      <c r="TM206" s="118">
        <f>ROUND(TF206/MAX(TF$9:TF$497)*100,0)</f>
        <v>19</v>
      </c>
      <c r="TN206" s="115">
        <f>ROUND(TG206/MAX(TG$9:TG$497)*100,0)</f>
        <v>15</v>
      </c>
      <c r="TO206" s="115">
        <f>ROUND(TH206/MAX(TH$9:TH$497)*100,0)</f>
        <v>12</v>
      </c>
      <c r="TP206" s="115">
        <f>ROUND(TI206/MAX(TI$9:TI$497)*100,0)</f>
        <v>14</v>
      </c>
      <c r="TQ206" s="115">
        <f>ROUND(TJ206/MAX(TJ$9:TJ$497)*100,0)</f>
        <v>12</v>
      </c>
      <c r="TR206" s="115">
        <f>ROUND(TK206/MAX(TK$9:TK$497)*100,0)</f>
        <v>17</v>
      </c>
      <c r="TS206" s="119">
        <f>ROUND(TL206/MAX(TL$9:TL$497)*100,0)</f>
        <v>14</v>
      </c>
      <c r="TT206" s="120">
        <f>RANK(TM206,TM$9:TM$497,0)</f>
        <v>348</v>
      </c>
      <c r="TU206" s="115">
        <f>RANK(TN206,TN$9:TN$497,0)</f>
        <v>340</v>
      </c>
      <c r="TV206" s="115">
        <f>RANK(TO206,TO$9:TO$497,0)</f>
        <v>352</v>
      </c>
      <c r="TW206" s="115">
        <f>RANK(TP206,TP$9:TP$497,0)</f>
        <v>354</v>
      </c>
      <c r="TX206" s="115">
        <f>RANK(TQ206,TQ$9:TQ$497,0)</f>
        <v>352</v>
      </c>
      <c r="TY206" s="115">
        <f>RANK(TR206,TR$9:TR$497,0)</f>
        <v>316</v>
      </c>
      <c r="TZ206" s="121">
        <f>RANK(TS206,TS$9:TS$497,0)</f>
        <v>330</v>
      </c>
      <c r="UA206" s="132"/>
      <c r="UB206" s="7" t="s">
        <v>1</v>
      </c>
    </row>
    <row r="207" spans="1:548" x14ac:dyDescent="0.15">
      <c r="A207" s="183">
        <v>199</v>
      </c>
      <c r="B207" s="203" t="s">
        <v>1032</v>
      </c>
      <c r="C207" s="63"/>
      <c r="D207" s="63"/>
      <c r="E207" s="64" t="s">
        <v>518</v>
      </c>
      <c r="F207" s="65">
        <v>66</v>
      </c>
      <c r="G207" s="65" t="s">
        <v>558</v>
      </c>
      <c r="H207" s="65" t="s">
        <v>927</v>
      </c>
      <c r="I207" s="66" t="s">
        <v>521</v>
      </c>
      <c r="J207" s="67" t="s">
        <v>521</v>
      </c>
      <c r="K207" s="67" t="s">
        <v>521</v>
      </c>
      <c r="L207" s="67" t="s">
        <v>521</v>
      </c>
      <c r="M207" s="67" t="s">
        <v>521</v>
      </c>
      <c r="N207" s="67" t="s">
        <v>521</v>
      </c>
      <c r="O207" s="67" t="s">
        <v>521</v>
      </c>
      <c r="P207" s="67" t="s">
        <v>521</v>
      </c>
      <c r="Q207" s="67" t="s">
        <v>521</v>
      </c>
      <c r="R207" s="68" t="s">
        <v>521</v>
      </c>
      <c r="S207" s="69" t="s">
        <v>521</v>
      </c>
      <c r="T207" s="67" t="s">
        <v>521</v>
      </c>
      <c r="U207" s="67" t="s">
        <v>521</v>
      </c>
      <c r="V207" s="67" t="s">
        <v>521</v>
      </c>
      <c r="W207" s="67" t="s">
        <v>521</v>
      </c>
      <c r="X207" s="67" t="s">
        <v>521</v>
      </c>
      <c r="Y207" s="67" t="s">
        <v>521</v>
      </c>
      <c r="Z207" s="67" t="s">
        <v>521</v>
      </c>
      <c r="AA207" s="67" t="s">
        <v>521</v>
      </c>
      <c r="AB207" s="68" t="s">
        <v>521</v>
      </c>
      <c r="AC207" s="69" t="s">
        <v>521</v>
      </c>
      <c r="AD207" s="67" t="s">
        <v>521</v>
      </c>
      <c r="AE207" s="67" t="s">
        <v>521</v>
      </c>
      <c r="AF207" s="67" t="s">
        <v>521</v>
      </c>
      <c r="AG207" s="67" t="s">
        <v>521</v>
      </c>
      <c r="AH207" s="67" t="s">
        <v>521</v>
      </c>
      <c r="AI207" s="67" t="s">
        <v>521</v>
      </c>
      <c r="AJ207" s="67" t="s">
        <v>521</v>
      </c>
      <c r="AK207" s="67" t="s">
        <v>521</v>
      </c>
      <c r="AL207" s="68" t="s">
        <v>521</v>
      </c>
      <c r="AM207" s="69" t="s">
        <v>521</v>
      </c>
      <c r="AN207" s="67" t="s">
        <v>521</v>
      </c>
      <c r="AO207" s="67" t="s">
        <v>521</v>
      </c>
      <c r="AP207" s="67" t="s">
        <v>521</v>
      </c>
      <c r="AQ207" s="67" t="s">
        <v>521</v>
      </c>
      <c r="AR207" s="67" t="s">
        <v>521</v>
      </c>
      <c r="AS207" s="67" t="s">
        <v>521</v>
      </c>
      <c r="AT207" s="67" t="s">
        <v>521</v>
      </c>
      <c r="AU207" s="67" t="s">
        <v>521</v>
      </c>
      <c r="AV207" s="68" t="s">
        <v>521</v>
      </c>
      <c r="AW207" s="69" t="s">
        <v>521</v>
      </c>
      <c r="AX207" s="67" t="s">
        <v>521</v>
      </c>
      <c r="AY207" s="67" t="s">
        <v>521</v>
      </c>
      <c r="AZ207" s="67" t="s">
        <v>521</v>
      </c>
      <c r="BA207" s="67" t="s">
        <v>521</v>
      </c>
      <c r="BB207" s="67" t="s">
        <v>521</v>
      </c>
      <c r="BC207" s="67" t="s">
        <v>521</v>
      </c>
      <c r="BD207" s="67" t="s">
        <v>521</v>
      </c>
      <c r="BE207" s="67" t="s">
        <v>521</v>
      </c>
      <c r="BF207" s="68" t="s">
        <v>521</v>
      </c>
      <c r="BG207" s="69" t="s">
        <v>521</v>
      </c>
      <c r="BH207" s="67" t="s">
        <v>521</v>
      </c>
      <c r="BI207" s="67" t="s">
        <v>521</v>
      </c>
      <c r="BJ207" s="67" t="s">
        <v>521</v>
      </c>
      <c r="BK207" s="67" t="s">
        <v>521</v>
      </c>
      <c r="BL207" s="67" t="s">
        <v>521</v>
      </c>
      <c r="BM207" s="67" t="s">
        <v>521</v>
      </c>
      <c r="BN207" s="67" t="s">
        <v>521</v>
      </c>
      <c r="BO207" s="67" t="s">
        <v>521</v>
      </c>
      <c r="BP207" s="68" t="s">
        <v>521</v>
      </c>
      <c r="BQ207" s="70" t="s">
        <v>521</v>
      </c>
      <c r="BR207" s="67" t="s">
        <v>521</v>
      </c>
      <c r="BS207" s="67" t="s">
        <v>521</v>
      </c>
      <c r="BT207" s="67" t="s">
        <v>521</v>
      </c>
      <c r="BU207" s="67" t="s">
        <v>521</v>
      </c>
      <c r="BV207" s="67" t="s">
        <v>521</v>
      </c>
      <c r="BW207" s="67" t="s">
        <v>521</v>
      </c>
      <c r="BX207" s="67" t="s">
        <v>521</v>
      </c>
      <c r="BY207" s="67" t="s">
        <v>521</v>
      </c>
      <c r="BZ207" s="68" t="s">
        <v>521</v>
      </c>
      <c r="CA207" s="69" t="s">
        <v>521</v>
      </c>
      <c r="CB207" s="67" t="s">
        <v>521</v>
      </c>
      <c r="CC207" s="67" t="s">
        <v>521</v>
      </c>
      <c r="CD207" s="67" t="s">
        <v>521</v>
      </c>
      <c r="CE207" s="67" t="s">
        <v>521</v>
      </c>
      <c r="CF207" s="67" t="s">
        <v>521</v>
      </c>
      <c r="CG207" s="67" t="s">
        <v>521</v>
      </c>
      <c r="CH207" s="67" t="s">
        <v>521</v>
      </c>
      <c r="CI207" s="67" t="s">
        <v>521</v>
      </c>
      <c r="CJ207" s="68" t="s">
        <v>521</v>
      </c>
      <c r="CK207" s="69" t="s">
        <v>521</v>
      </c>
      <c r="CL207" s="67" t="s">
        <v>521</v>
      </c>
      <c r="CM207" s="67" t="s">
        <v>521</v>
      </c>
      <c r="CN207" s="67" t="s">
        <v>521</v>
      </c>
      <c r="CO207" s="67" t="s">
        <v>521</v>
      </c>
      <c r="CP207" s="67" t="s">
        <v>521</v>
      </c>
      <c r="CQ207" s="67" t="s">
        <v>521</v>
      </c>
      <c r="CR207" s="67" t="s">
        <v>521</v>
      </c>
      <c r="CS207" s="67" t="s">
        <v>521</v>
      </c>
      <c r="CT207" s="68" t="s">
        <v>521</v>
      </c>
      <c r="CU207" s="69" t="s">
        <v>521</v>
      </c>
      <c r="CV207" s="67" t="s">
        <v>521</v>
      </c>
      <c r="CW207" s="67" t="s">
        <v>521</v>
      </c>
      <c r="CX207" s="67" t="s">
        <v>521</v>
      </c>
      <c r="CY207" s="67" t="s">
        <v>521</v>
      </c>
      <c r="CZ207" s="67" t="s">
        <v>521</v>
      </c>
      <c r="DA207" s="67" t="s">
        <v>521</v>
      </c>
      <c r="DB207" s="67" t="s">
        <v>521</v>
      </c>
      <c r="DC207" s="67" t="s">
        <v>521</v>
      </c>
      <c r="DD207" s="68" t="s">
        <v>521</v>
      </c>
      <c r="DE207" s="69" t="s">
        <v>521</v>
      </c>
      <c r="DF207" s="71" t="s">
        <v>521</v>
      </c>
      <c r="DG207" s="67" t="s">
        <v>521</v>
      </c>
      <c r="DH207" s="67" t="s">
        <v>521</v>
      </c>
      <c r="DI207" s="67" t="s">
        <v>521</v>
      </c>
      <c r="DJ207" s="67" t="s">
        <v>521</v>
      </c>
      <c r="DK207" s="67" t="s">
        <v>521</v>
      </c>
      <c r="DL207" s="67" t="s">
        <v>521</v>
      </c>
      <c r="DM207" s="67" t="s">
        <v>521</v>
      </c>
      <c r="DN207" s="68" t="s">
        <v>521</v>
      </c>
      <c r="DO207" s="70" t="s">
        <v>521</v>
      </c>
      <c r="DP207" s="71" t="s">
        <v>521</v>
      </c>
      <c r="DQ207" s="67" t="s">
        <v>521</v>
      </c>
      <c r="DR207" s="67" t="s">
        <v>521</v>
      </c>
      <c r="DS207" s="67" t="s">
        <v>521</v>
      </c>
      <c r="DT207" s="67" t="s">
        <v>521</v>
      </c>
      <c r="DU207" s="67" t="s">
        <v>521</v>
      </c>
      <c r="DV207" s="67" t="s">
        <v>521</v>
      </c>
      <c r="DW207" s="67" t="s">
        <v>521</v>
      </c>
      <c r="DX207" s="72" t="s">
        <v>521</v>
      </c>
      <c r="DY207" s="73" t="s">
        <v>522</v>
      </c>
      <c r="DZ207" s="74">
        <v>2</v>
      </c>
      <c r="EA207" s="74">
        <v>3</v>
      </c>
      <c r="EB207" s="74">
        <v>3</v>
      </c>
      <c r="EC207" s="75">
        <v>4</v>
      </c>
      <c r="ED207" s="76" t="s">
        <v>522</v>
      </c>
      <c r="EE207" s="74">
        <f t="shared" si="360"/>
        <v>2</v>
      </c>
      <c r="EF207" s="74">
        <f t="shared" si="361"/>
        <v>6</v>
      </c>
      <c r="EG207" s="74">
        <f t="shared" si="362"/>
        <v>18</v>
      </c>
      <c r="EH207" s="77">
        <f t="shared" si="363"/>
        <v>72</v>
      </c>
      <c r="EI207" s="73">
        <v>300</v>
      </c>
      <c r="EJ207" s="74">
        <v>450</v>
      </c>
      <c r="EK207" s="74">
        <v>900</v>
      </c>
      <c r="EL207" s="74">
        <v>1500</v>
      </c>
      <c r="EM207" s="75">
        <v>4500</v>
      </c>
      <c r="EN207" s="78">
        <v>1</v>
      </c>
      <c r="EO207" s="79">
        <f t="shared" si="364"/>
        <v>0.75</v>
      </c>
      <c r="EP207" s="79">
        <f t="shared" si="365"/>
        <v>0.5</v>
      </c>
      <c r="EQ207" s="79">
        <f t="shared" si="366"/>
        <v>0.27777777777777773</v>
      </c>
      <c r="ER207" s="80">
        <f t="shared" si="367"/>
        <v>0.20833333333333334</v>
      </c>
      <c r="ES207" s="128" t="s">
        <v>534</v>
      </c>
      <c r="ET207" s="82"/>
      <c r="EU207" s="83">
        <v>4</v>
      </c>
      <c r="EV207" s="73">
        <v>85</v>
      </c>
      <c r="EW207" s="74">
        <v>37</v>
      </c>
      <c r="EX207" s="74">
        <v>35</v>
      </c>
      <c r="EY207" s="74">
        <v>17</v>
      </c>
      <c r="EZ207" s="74">
        <v>9</v>
      </c>
      <c r="FA207" s="74">
        <v>9</v>
      </c>
      <c r="FB207" s="74">
        <v>27</v>
      </c>
      <c r="FC207" s="74">
        <v>34</v>
      </c>
      <c r="FD207" s="74">
        <f t="shared" si="368"/>
        <v>44</v>
      </c>
      <c r="FE207" s="84">
        <f t="shared" si="369"/>
        <v>69</v>
      </c>
      <c r="FF207" s="73">
        <f>RANK(EV207,$EV$9:$EV$497,0)</f>
        <v>140</v>
      </c>
      <c r="FG207" s="74">
        <f>RANK(EW207,$EW$9:$EW$497,0)</f>
        <v>255</v>
      </c>
      <c r="FH207" s="74">
        <f>RANK(EX207,$EX$9:$EX$497,0)</f>
        <v>201</v>
      </c>
      <c r="FI207" s="74">
        <f>RANK(EY207,$EY$9:$EY$497,0)</f>
        <v>333</v>
      </c>
      <c r="FJ207" s="74">
        <f>RANK(EZ207,$EZ$9:$EZ$497,0)</f>
        <v>348</v>
      </c>
      <c r="FK207" s="74">
        <f>RANK(FA207,$FA$9:$FA$497,0)</f>
        <v>325</v>
      </c>
      <c r="FL207" s="74">
        <f>RANK(FB207,$FB$9:$FB$497,0)</f>
        <v>286</v>
      </c>
      <c r="FM207" s="74">
        <f>RANK(FC207,$FC$9:$FC$497,0)</f>
        <v>254</v>
      </c>
      <c r="FN207" s="74">
        <f>RANK(FD207,$FD$9:$FD$497,0)</f>
        <v>308</v>
      </c>
      <c r="FO207" s="84">
        <f>RANK(FE207,$FE$9:$FE$497,0)</f>
        <v>246</v>
      </c>
      <c r="FP207" s="73">
        <f>COUNTIFS($EV$9:$EV$497,"&gt;"&amp;EV207,$ES$9:$ES$497,ES207)+1</f>
        <v>30</v>
      </c>
      <c r="FQ207" s="74">
        <f>COUNTIFS($EW$9:$EW$497,"&gt;"&amp;EW207,$ES$9:$ES$497,ES207)+1</f>
        <v>28</v>
      </c>
      <c r="FR207" s="74">
        <f>COUNTIFS($EX$9:$EX$497,"&gt;"&amp;EX207,$ES$9:$ES$497,ES207)+1</f>
        <v>67</v>
      </c>
      <c r="FS207" s="74">
        <f>COUNTIFS($EY$9:$EY$497,"&gt;"&amp;EY207,$ES$9:$ES$497,ES207)+1</f>
        <v>64</v>
      </c>
      <c r="FT207" s="74">
        <f>COUNTIFS($EZ$9:$EZ$497,"&gt;"&amp;EZ207,$ES$9:$ES$497,ES207)+1</f>
        <v>45</v>
      </c>
      <c r="FU207" s="74">
        <f>COUNTIFS($FA$9:$FA$497,"&gt;"&amp;FA207,$ES$9:$ES$497,ES207)+1</f>
        <v>44</v>
      </c>
      <c r="FV207" s="74">
        <f>COUNTIFS($FB$9:$FB$497,"&gt;"&amp;FB207,$ES$9:$ES$497,ES207)+1</f>
        <v>74</v>
      </c>
      <c r="FW207" s="74">
        <f>COUNTIFS($FC$9:$FC$497,"&gt;"&amp;FC207,$ES$9:$ES$497,ES207)+1</f>
        <v>74</v>
      </c>
      <c r="FX207" s="74">
        <f>COUNTIFS($FD$9:$FD$497,"&gt;"&amp;FD207,$ES$9:$ES$497,ES207)+1</f>
        <v>66</v>
      </c>
      <c r="FY207" s="84">
        <f>COUNTIFS($FE$9:$FE$497,"&gt;"&amp;FE207,$ES$9:$ES$497,ES207)+1</f>
        <v>72</v>
      </c>
      <c r="FZ207" s="85">
        <f t="shared" si="370"/>
        <v>1.29</v>
      </c>
      <c r="GA207" s="86">
        <f t="shared" si="371"/>
        <v>0.56000000000000005</v>
      </c>
      <c r="GB207" s="86">
        <f t="shared" si="372"/>
        <v>0.53</v>
      </c>
      <c r="GC207" s="86">
        <f t="shared" si="373"/>
        <v>0.26</v>
      </c>
      <c r="GD207" s="86">
        <f t="shared" si="374"/>
        <v>0.14000000000000001</v>
      </c>
      <c r="GE207" s="86">
        <f t="shared" si="375"/>
        <v>0.14000000000000001</v>
      </c>
      <c r="GF207" s="86">
        <f t="shared" si="376"/>
        <v>0.41</v>
      </c>
      <c r="GG207" s="86">
        <f t="shared" si="377"/>
        <v>0.52</v>
      </c>
      <c r="GH207" s="86">
        <f t="shared" si="378"/>
        <v>0.67</v>
      </c>
      <c r="GI207" s="87">
        <f t="shared" si="379"/>
        <v>1.05</v>
      </c>
      <c r="GJ207" s="85">
        <f>ROUND(((FZ207-AVERAGE(FZ$9:FZ$497))/STDEVP(FZ$9:FZ$497)*10+50),2)</f>
        <v>62.59</v>
      </c>
      <c r="GK207" s="86">
        <f>ROUND(((GA207-AVERAGE(GA$9:GA$497))/STDEVP(GA$9:GA$497)*10+50),2)</f>
        <v>46.1</v>
      </c>
      <c r="GL207" s="86">
        <f>ROUND(((GB207-AVERAGE(GB$9:GB$497))/STDEVP(GB$9:GB$497)*10+50),2)</f>
        <v>48.01</v>
      </c>
      <c r="GM207" s="86">
        <f>ROUND(((GC207-AVERAGE(GC$9:GC$497))/STDEVP(GC$9:GC$497)*10+50),2)</f>
        <v>36.659999999999997</v>
      </c>
      <c r="GN207" s="86">
        <f>ROUND(((GD207-AVERAGE(GD$9:GD$497))/STDEVP(GD$9:GD$497)*10+50),2)</f>
        <v>41.36</v>
      </c>
      <c r="GO207" s="86">
        <f>ROUND(((GE207-AVERAGE(GE$9:GE$497))/STDEVP(GE$9:GE$497)*10+50),2)</f>
        <v>42.44</v>
      </c>
      <c r="GP207" s="86">
        <f>ROUND(((GF207-AVERAGE(GF$9:GF$497))/STDEVP(GF$9:GF$497)*10+50),2)</f>
        <v>42.92</v>
      </c>
      <c r="GQ207" s="86">
        <f>ROUND(((GG207-AVERAGE(GG$9:GG$497))/STDEVP(GG$9:GG$497)*10+50),2)</f>
        <v>46.53</v>
      </c>
      <c r="GR207" s="86">
        <f>ROUND(((GH207-AVERAGE(GH$9:GH$497))/STDEVP(GH$9:GH$497)*10+50),2)</f>
        <v>38.880000000000003</v>
      </c>
      <c r="GS207" s="87">
        <f>ROUND(((GI207-AVERAGE(GI$9:GI$497))/STDEVP(GI$9:GI$497)*10+50),2)</f>
        <v>46.56</v>
      </c>
      <c r="GT207" s="73">
        <f>RANK(GJ207,$GJ$9:$GJ$497,0)</f>
        <v>46</v>
      </c>
      <c r="GU207" s="74">
        <f>RANK(GK207,$GK$9:$GK$497,0)</f>
        <v>252</v>
      </c>
      <c r="GV207" s="74">
        <f>RANK(GL207,$GL$9:$GL$497,0)</f>
        <v>239</v>
      </c>
      <c r="GW207" s="74">
        <f>RANK(GM207,$GM$9:$GM$497,0)</f>
        <v>412</v>
      </c>
      <c r="GX207" s="74">
        <f>RANK(GN207,$GN$9:$GN$497,0)</f>
        <v>381</v>
      </c>
      <c r="GY207" s="74">
        <f>RANK(GO207,$GO$9:$GO$497,0)</f>
        <v>362</v>
      </c>
      <c r="GZ207" s="74">
        <f>RANK(GP207,$GP$9:$GP$497,0)</f>
        <v>316</v>
      </c>
      <c r="HA207" s="74">
        <f>RANK(GQ207,$GQ$9:$GQ$497,0)</f>
        <v>266</v>
      </c>
      <c r="HB207" s="74">
        <f>RANK(GR207,$GR$9:$GR$497,0)</f>
        <v>414</v>
      </c>
      <c r="HC207" s="84">
        <f>RANK(GS207,$GS$9:$GS$497,0)</f>
        <v>250</v>
      </c>
      <c r="HD207" s="85">
        <f>ROUND(AVERAGEIF($ES$9:$ES$497,$ES207,$FZ$9:$FZ$497),2)</f>
        <v>0.95</v>
      </c>
      <c r="HE207" s="86">
        <f>ROUND(AVERAGEIF($ES$9:$ES$497,$ES207,$GA$9:$GA$497),2)</f>
        <v>0.38</v>
      </c>
      <c r="HF207" s="86">
        <f>ROUND(AVERAGEIF($ES$9:$ES$497,$ES207,$GB$9:$GB$497),2)</f>
        <v>0.82</v>
      </c>
      <c r="HG207" s="86">
        <f>ROUND(AVERAGEIF($ES$9:$ES$497,$ES207,$GC$9:$GC$497),2)</f>
        <v>0.44</v>
      </c>
      <c r="HH207" s="86">
        <f>ROUND(AVERAGEIF($ES$9:$ES$497,$ES207,$GD$9:$GD$497),2)</f>
        <v>0.15</v>
      </c>
      <c r="HI207" s="86">
        <f>ROUND(AVERAGEIF($ES$9:$ES$497,$ES207,$GE$9:$GE$497),2)</f>
        <v>0.14000000000000001</v>
      </c>
      <c r="HJ207" s="86">
        <f>ROUND(AVERAGEIF($ES$9:$ES$497,$ES207,$GF$9:$GF$497),2)</f>
        <v>0.74</v>
      </c>
      <c r="HK207" s="86">
        <f>ROUND(AVERAGEIF($ES$9:$ES$497,$ES207,$GG$9:$GG$497),2)</f>
        <v>0.85</v>
      </c>
      <c r="HL207" s="86">
        <f>ROUND(AVERAGEIF($ES$9:$ES$497,$ES207,$GH$9:$GH$497),2)</f>
        <v>0.97</v>
      </c>
      <c r="HM207" s="87">
        <f>ROUND(AVERAGEIF($ES$9:$ES$497,$ES207,$GI$9:$GI$497),2)</f>
        <v>1.67</v>
      </c>
      <c r="HN207" s="88">
        <f t="shared" si="380"/>
        <v>0.34000000000000008</v>
      </c>
      <c r="HO207" s="89">
        <f t="shared" si="381"/>
        <v>0.18000000000000005</v>
      </c>
      <c r="HP207" s="89">
        <f t="shared" si="382"/>
        <v>-0.28999999999999992</v>
      </c>
      <c r="HQ207" s="89">
        <f t="shared" si="383"/>
        <v>-0.18</v>
      </c>
      <c r="HR207" s="89">
        <f t="shared" si="384"/>
        <v>-9.9999999999999811E-3</v>
      </c>
      <c r="HS207" s="89">
        <f t="shared" si="385"/>
        <v>0</v>
      </c>
      <c r="HT207" s="89">
        <f t="shared" si="386"/>
        <v>-0.33</v>
      </c>
      <c r="HU207" s="89">
        <f t="shared" si="387"/>
        <v>-0.32999999999999996</v>
      </c>
      <c r="HV207" s="89">
        <f t="shared" si="388"/>
        <v>-0.29999999999999993</v>
      </c>
      <c r="HW207" s="90">
        <f t="shared" si="389"/>
        <v>-0.61999999999999988</v>
      </c>
      <c r="HX207" s="73">
        <f>COUNTIFS($FZ$9:$FZ$497,"&gt;"&amp;FZ207,$ES$9:$ES$497,$ES207)+1</f>
        <v>11</v>
      </c>
      <c r="HY207" s="74">
        <f>COUNTIFS($GA$9:$GA$497,"&gt;"&amp;GA207,$ES$9:$ES$497,$ES207)+1</f>
        <v>7</v>
      </c>
      <c r="HZ207" s="74">
        <f>COUNTIFS($GB$9:$GB$497,"&gt;"&amp;GB207,$ES$9:$ES$497,$ES207)+1</f>
        <v>86</v>
      </c>
      <c r="IA207" s="74">
        <f>COUNTIFS($GC$9:$GC$497,"&gt;"&amp;GC207,$ES$9:$ES$497,$ES207)+1</f>
        <v>80</v>
      </c>
      <c r="IB207" s="74">
        <f>COUNTIFS($GD$9:$GD$497,"&gt;"&amp;GD207,$ES$9:$ES$497,$ES207)+1</f>
        <v>32</v>
      </c>
      <c r="IC207" s="74">
        <f>COUNTIFS($GE$9:$GE$497,"&gt;"&amp;GE207,$ES$9:$ES$497,$ES207)+1</f>
        <v>32</v>
      </c>
      <c r="ID207" s="74">
        <f>COUNTIFS($GF$9:$GF$497,"&gt;"&amp;GF207,$ES$9:$ES$497,$ES207)+1</f>
        <v>85</v>
      </c>
      <c r="IE207" s="74">
        <f>COUNTIFS($GG$9:$GG$497,"&gt;"&amp;GG207,$ES$9:$ES$497,$ES207)+1</f>
        <v>72</v>
      </c>
      <c r="IF207" s="74">
        <f>COUNTIFS($GH$9:$GH$497,"&gt;"&amp;GH207,$ES$9:$ES$497,$ES207)+1</f>
        <v>87</v>
      </c>
      <c r="IG207" s="84">
        <f>COUNTIFS($GI$9:$GI$497,"&gt;"&amp;GI207,$ES$9:$ES$497,$ES207)+1</f>
        <v>83</v>
      </c>
      <c r="IH207" s="91">
        <v>0.05</v>
      </c>
      <c r="II207" s="79"/>
      <c r="IJ207" s="79"/>
      <c r="IK207" s="79"/>
      <c r="IL207" s="79"/>
      <c r="IM207" s="92"/>
      <c r="IN207" s="93"/>
      <c r="IO207" s="94"/>
      <c r="IP207" s="95"/>
      <c r="IQ207" s="79"/>
      <c r="IR207" s="79"/>
      <c r="IS207" s="79"/>
      <c r="IT207" s="79"/>
      <c r="IU207" s="79"/>
      <c r="IV207" s="79"/>
      <c r="IW207" s="96"/>
      <c r="IX207" s="93"/>
      <c r="IY207" s="79"/>
      <c r="IZ207" s="79"/>
      <c r="JA207" s="79"/>
      <c r="JB207" s="79"/>
      <c r="JC207" s="79">
        <v>0.03</v>
      </c>
      <c r="JD207" s="79"/>
      <c r="JE207" s="97"/>
      <c r="JF207" s="95"/>
      <c r="JG207" s="79"/>
      <c r="JH207" s="79"/>
      <c r="JI207" s="79"/>
      <c r="JJ207" s="79"/>
      <c r="JK207" s="79"/>
      <c r="JL207" s="79"/>
      <c r="JM207" s="96"/>
      <c r="JN207" s="93"/>
      <c r="JO207" s="79"/>
      <c r="JP207" s="79"/>
      <c r="JQ207" s="79"/>
      <c r="JR207" s="79"/>
      <c r="JS207" s="79"/>
      <c r="JT207" s="79"/>
      <c r="JU207" s="79"/>
      <c r="JV207" s="79"/>
      <c r="JW207" s="79"/>
      <c r="JX207" s="79"/>
      <c r="JY207" s="79"/>
      <c r="JZ207" s="97"/>
      <c r="KA207" s="93"/>
      <c r="KB207" s="79"/>
      <c r="KC207" s="79"/>
      <c r="KD207" s="79"/>
      <c r="KE207" s="97"/>
      <c r="KF207" s="95"/>
      <c r="KG207" s="79"/>
      <c r="KH207" s="79"/>
      <c r="KI207" s="79"/>
      <c r="KJ207" s="79"/>
      <c r="KK207" s="98"/>
      <c r="KL207" s="79"/>
      <c r="KM207" s="79"/>
      <c r="KN207" s="79"/>
      <c r="KO207" s="79"/>
      <c r="KP207" s="79"/>
      <c r="KQ207" s="79"/>
      <c r="KR207" s="79"/>
      <c r="KS207" s="96"/>
      <c r="KT207" s="96"/>
      <c r="KU207" s="96"/>
      <c r="KV207" s="96"/>
      <c r="KW207" s="93"/>
      <c r="KX207" s="79"/>
      <c r="KY207" s="79"/>
      <c r="KZ207" s="79"/>
      <c r="LA207" s="79"/>
      <c r="LB207" s="79"/>
      <c r="LC207" s="96"/>
      <c r="LD207" s="93"/>
      <c r="LE207" s="94"/>
      <c r="LF207" s="99"/>
      <c r="LG207" s="75"/>
      <c r="LH207" s="93"/>
      <c r="LI207" s="79"/>
      <c r="LJ207" s="74"/>
      <c r="LK207" s="74"/>
      <c r="LL207" s="74"/>
      <c r="LM207" s="100"/>
      <c r="LN207" s="95"/>
      <c r="LO207" s="79"/>
      <c r="LP207" s="79"/>
      <c r="LQ207" s="79"/>
      <c r="LR207" s="96"/>
      <c r="LS207" s="93"/>
      <c r="LT207" s="79"/>
      <c r="LU207" s="79"/>
      <c r="LV207" s="79"/>
      <c r="LW207" s="79"/>
      <c r="LX207" s="79"/>
      <c r="LY207" s="79"/>
      <c r="LZ207" s="79"/>
      <c r="MA207" s="97"/>
      <c r="MB207" s="95"/>
      <c r="MC207" s="79"/>
      <c r="MD207" s="79"/>
      <c r="ME207" s="79"/>
      <c r="MF207" s="79"/>
      <c r="MG207" s="79"/>
      <c r="MH207" s="79"/>
      <c r="MI207" s="79"/>
      <c r="MJ207" s="79"/>
      <c r="MK207" s="79"/>
      <c r="ML207" s="79"/>
      <c r="MM207" s="79"/>
      <c r="MN207" s="98"/>
      <c r="MO207" s="98"/>
      <c r="MP207" s="96"/>
      <c r="MQ207" s="93"/>
      <c r="MR207" s="79"/>
      <c r="MS207" s="79"/>
      <c r="MT207" s="79"/>
      <c r="MU207" s="79"/>
      <c r="MV207" s="98"/>
      <c r="MW207" s="79"/>
      <c r="MX207" s="79"/>
      <c r="MY207" s="79"/>
      <c r="MZ207" s="79"/>
      <c r="NA207" s="79"/>
      <c r="NB207" s="79"/>
      <c r="NC207" s="79"/>
      <c r="ND207" s="96"/>
      <c r="NE207" s="96"/>
      <c r="NF207" s="96"/>
      <c r="NG207" s="96"/>
      <c r="NH207" s="93"/>
      <c r="NI207" s="79"/>
      <c r="NJ207" s="79">
        <v>0.05</v>
      </c>
      <c r="NK207" s="79"/>
      <c r="NL207" s="79"/>
      <c r="NM207" s="79"/>
      <c r="NN207" s="94"/>
      <c r="NO207" s="93"/>
      <c r="NP207" s="80"/>
      <c r="NQ207" s="124" t="s">
        <v>1027</v>
      </c>
      <c r="NR207" s="102" t="s">
        <v>1035</v>
      </c>
      <c r="NS207" s="102"/>
      <c r="NT207" s="102" t="s">
        <v>561</v>
      </c>
      <c r="NU207" s="102" t="s">
        <v>1028</v>
      </c>
      <c r="NV207" s="104">
        <v>43826</v>
      </c>
      <c r="NW207" s="133" t="s">
        <v>1029</v>
      </c>
      <c r="NX207" s="133" t="s">
        <v>1036</v>
      </c>
      <c r="NY207" s="129" t="s">
        <v>1037</v>
      </c>
      <c r="NZ207" s="133" t="s">
        <v>1036</v>
      </c>
      <c r="OA207" s="134"/>
      <c r="OB207" s="134"/>
      <c r="OC207" s="134"/>
      <c r="OD207" s="108">
        <f t="shared" si="390"/>
        <v>72</v>
      </c>
      <c r="OE207" s="109">
        <v>5</v>
      </c>
      <c r="OF207" s="110">
        <f t="shared" si="391"/>
        <v>300</v>
      </c>
      <c r="OG207" s="109">
        <v>3</v>
      </c>
      <c r="OH207" s="111">
        <f>ROUND(AVERAGEIF($ES$9:$ES$497,$ES207,EV$9:EV$497),0)</f>
        <v>70</v>
      </c>
      <c r="OI207" s="112">
        <f>ROUND(AVERAGEIF($ES$9:$ES$497,$ES207,EW$9:EW$497),0)</f>
        <v>29</v>
      </c>
      <c r="OJ207" s="112">
        <f>ROUND(AVERAGEIF($ES$9:$ES$497,$ES207,EX$9:EX$497),0)</f>
        <v>62</v>
      </c>
      <c r="OK207" s="112">
        <f>ROUND(AVERAGEIF($ES$9:$ES$497,$ES207,EY$9:EY$497),0)</f>
        <v>34</v>
      </c>
      <c r="OL207" s="112">
        <f>ROUND(AVERAGEIF($ES$9:$ES$497,$ES207,EZ$9:EZ$497),0)</f>
        <v>10</v>
      </c>
      <c r="OM207" s="112">
        <f>ROUND(AVERAGEIF($ES$9:$ES$497,$ES207,FA$9:FA$497),0)</f>
        <v>10</v>
      </c>
      <c r="ON207" s="112">
        <f>ROUND(AVERAGEIF($ES$9:$ES$497,$ES207,FB$9:FB$497),0)</f>
        <v>53</v>
      </c>
      <c r="OO207" s="112">
        <f>ROUND(AVERAGEIF($ES$9:$ES$497,$ES207,FC$9:FC$497),0)</f>
        <v>56</v>
      </c>
      <c r="OP207" s="112">
        <f>ROUND(AVERAGEIF($ES$9:$ES$497,$ES207,FD$9:FD$497),0)</f>
        <v>72</v>
      </c>
      <c r="OQ207" s="113">
        <f>ROUND(AVERAGEIF($ES$9:$ES$497,$ES207,FE$9:FE$497),0)</f>
        <v>118</v>
      </c>
      <c r="OR207" s="114">
        <f>ROUND(EV207/MAX(EV$9:EV$497)*100,0)</f>
        <v>48</v>
      </c>
      <c r="OS207" s="115">
        <f>ROUND(EW207/MAX(EW$9:EW$497)*100,0)</f>
        <v>29</v>
      </c>
      <c r="OT207" s="115">
        <f>ROUND(EX207/MAX(EX$9:EX$497)*100,0)</f>
        <v>29</v>
      </c>
      <c r="OU207" s="115">
        <f>ROUND(EY207/MAX(EY$9:EY$497)*100,0)</f>
        <v>11</v>
      </c>
      <c r="OV207" s="115">
        <f>ROUND(EZ207/MAX(EZ$9:EZ$497)*100,0)</f>
        <v>7</v>
      </c>
      <c r="OW207" s="115">
        <f>ROUND(FA207/MAX(FA$9:FA$497)*100,0)</f>
        <v>8</v>
      </c>
      <c r="OX207" s="115">
        <f>ROUND(FB207/MAX(FB$9:FB$497)*100,0)</f>
        <v>20</v>
      </c>
      <c r="OY207" s="116">
        <f>ROUND(FC207/MAX(FC$9:FC$497)*100,0)</f>
        <v>23</v>
      </c>
      <c r="OZ207" s="115">
        <f>ROUND(FD207/MAX(FD$9:FD$497)*100,0)</f>
        <v>30</v>
      </c>
      <c r="PA207" s="117">
        <f>ROUND(FE207/MAX(FE$9:FE$497)*100,0)</f>
        <v>28</v>
      </c>
      <c r="PB207" s="118">
        <f t="shared" si="392"/>
        <v>315</v>
      </c>
      <c r="PC207" s="115">
        <f t="shared" si="393"/>
        <v>249</v>
      </c>
      <c r="PD207" s="115">
        <f t="shared" si="394"/>
        <v>336</v>
      </c>
      <c r="PE207" s="115">
        <f t="shared" si="395"/>
        <v>361</v>
      </c>
      <c r="PF207" s="115">
        <f t="shared" si="396"/>
        <v>271</v>
      </c>
      <c r="PG207" s="119">
        <f t="shared" si="397"/>
        <v>220</v>
      </c>
      <c r="PH207" s="118">
        <f>ROUND(PB207/MAX(PB$9:PB$497)*100,0)</f>
        <v>38</v>
      </c>
      <c r="PI207" s="115">
        <f>ROUND(PC207/MAX(PC$9:PC$497)*100,0)</f>
        <v>30</v>
      </c>
      <c r="PJ207" s="115">
        <f>ROUND(PD207/MAX(PD$9:PD$497)*100,0)</f>
        <v>36</v>
      </c>
      <c r="PK207" s="115">
        <f>ROUND(PE207/MAX(PE$9:PE$497)*100,0)</f>
        <v>36</v>
      </c>
      <c r="PL207" s="115">
        <f>ROUND(PF207/MAX(PF$9:PF$497)*100,0)</f>
        <v>38</v>
      </c>
      <c r="PM207" s="119">
        <f>ROUND(PG207/MAX(PG$9:PG$497)*100,0)</f>
        <v>32</v>
      </c>
      <c r="PN207" s="118">
        <f>RANK(PH207,PH$9:PH$497,0)</f>
        <v>266</v>
      </c>
      <c r="PO207" s="115">
        <f>RANK(PI207,PI$9:PI$497,0)</f>
        <v>289</v>
      </c>
      <c r="PP207" s="115">
        <f>RANK(PJ207,PJ$9:PJ$497,0)</f>
        <v>288</v>
      </c>
      <c r="PQ207" s="115">
        <f>RANK(PK207,PK$9:PK$497,0)</f>
        <v>270</v>
      </c>
      <c r="PR207" s="115">
        <f>RANK(PL207,PL$9:PL$497,0)</f>
        <v>272</v>
      </c>
      <c r="PS207" s="119">
        <f>RANK(PM207,PM$9:PM$497,0)</f>
        <v>289</v>
      </c>
      <c r="PT207" s="120">
        <f>ROUND(FZ207/MAX(FZ$9:FZ$497)*100,0)</f>
        <v>70</v>
      </c>
      <c r="PU207" s="115">
        <f>ROUND(GA207/MAX(GA$9:GA$497)*100,0)</f>
        <v>31</v>
      </c>
      <c r="PV207" s="115">
        <f>ROUND(GB207/MAX(GB$9:GB$497)*100,0)</f>
        <v>39</v>
      </c>
      <c r="PW207" s="115">
        <f>ROUND(GC207/MAX(GC$9:GC$497)*100,0)</f>
        <v>21</v>
      </c>
      <c r="PX207" s="115">
        <f>ROUND(GD207/MAX(GD$9:GD$497)*100,0)</f>
        <v>8</v>
      </c>
      <c r="PY207" s="115">
        <f>ROUND(GE207/MAX(GE$9:GE$497)*100,0)</f>
        <v>8</v>
      </c>
      <c r="PZ207" s="115">
        <f>ROUND(GF207/MAX(GF$9:GF$497)*100,0)</f>
        <v>19</v>
      </c>
      <c r="QA207" s="116">
        <f>ROUND(GG207/MAX(GG$9:GG$497)*100,0)</f>
        <v>28</v>
      </c>
      <c r="QB207" s="115">
        <f>ROUND(GH207/MAX(GH$9:GH$497)*100,0)</f>
        <v>30</v>
      </c>
      <c r="QC207" s="121">
        <f>ROUND(GI207/MAX(GI$9:GI$497)*100,0)</f>
        <v>34</v>
      </c>
      <c r="QD207" s="120">
        <f>ROUND(AVERAGEIF($ES$9:$ES$497,$ES207,PT$9:PT$497),0)</f>
        <v>52</v>
      </c>
      <c r="QE207" s="120">
        <f>ROUND(AVERAGEIF($ES$9:$ES$497,$ES207,PU$9:PU$497),0)</f>
        <v>21</v>
      </c>
      <c r="QF207" s="120">
        <f>ROUND(AVERAGEIF($ES$9:$ES$497,$ES207,PV$9:PV$497),0)</f>
        <v>60</v>
      </c>
      <c r="QG207" s="120">
        <f>ROUND(AVERAGEIF($ES$9:$ES$497,$ES207,PW$9:PW$497),0)</f>
        <v>35</v>
      </c>
      <c r="QH207" s="120">
        <f>ROUND(AVERAGEIF($ES$9:$ES$497,$ES207,PX$9:PX$497),0)</f>
        <v>8</v>
      </c>
      <c r="QI207" s="120">
        <f>ROUND(AVERAGEIF($ES$9:$ES$497,$ES207,PY$9:PY$497),0)</f>
        <v>9</v>
      </c>
      <c r="QJ207" s="120">
        <f>ROUND(AVERAGEIF($ES$9:$ES$497,$ES207,PZ$9:PZ$497),0)</f>
        <v>35</v>
      </c>
      <c r="QK207" s="120">
        <f>ROUND(AVERAGEIF($ES$9:$ES$497,$ES207,QA$9:QA$497),0)</f>
        <v>46</v>
      </c>
      <c r="QL207" s="120">
        <f>ROUND(AVERAGEIF($ES$9:$ES$497,$ES207,QB$9:QB$497),0)</f>
        <v>43</v>
      </c>
      <c r="QM207" s="120">
        <f>ROUND(AVERAGEIF($ES$9:$ES$497,$ES207,QC$9:QC$497),0)</f>
        <v>53</v>
      </c>
      <c r="QN207" s="114">
        <f t="shared" si="398"/>
        <v>445</v>
      </c>
      <c r="QO207" s="115">
        <f t="shared" si="399"/>
        <v>321</v>
      </c>
      <c r="QP207" s="115">
        <f t="shared" si="400"/>
        <v>477</v>
      </c>
      <c r="QQ207" s="115">
        <f t="shared" si="401"/>
        <v>529</v>
      </c>
      <c r="QR207" s="115">
        <f t="shared" si="402"/>
        <v>461</v>
      </c>
      <c r="QS207" s="119">
        <f t="shared" si="403"/>
        <v>295</v>
      </c>
      <c r="QT207" s="114">
        <f>ROUND((QN207-MIN(QN$9:QN$497))/(MAX(QN$9:QN$497)-MIN(QN$9:QN$497))*100,0)</f>
        <v>34</v>
      </c>
      <c r="QU207" s="115">
        <f>ROUND((QO207-MIN(QO$9:QO$497))/(MAX(QO$9:QO$497)-MIN(QO$9:QO$497))*100,0)</f>
        <v>16</v>
      </c>
      <c r="QV207" s="115">
        <f>ROUND((QP207-MIN(QP$9:QP$497))/(MAX(QP$9:QP$497)-MIN(QP$9:QP$497))*100,0)</f>
        <v>18</v>
      </c>
      <c r="QW207" s="115">
        <f>ROUND((QQ207-MIN(QQ$9:QQ$497))/(MAX(QQ$9:QQ$497)-MIN(QQ$9:QQ$497))*100,0)</f>
        <v>30</v>
      </c>
      <c r="QX207" s="115">
        <f>ROUND((QR207-MIN(QR$9:QR$497))/(MAX(QR$9:QR$497)-MIN(QR$9:QR$497))*100,0)</f>
        <v>38</v>
      </c>
      <c r="QY207" s="115">
        <f>ROUND((QS207-MIN(QS$9:QS$497))/(MAX(QS$9:QS$497)-MIN(QS$9:QS$497))*100,0)</f>
        <v>25</v>
      </c>
      <c r="QZ207" s="114">
        <f>RANK(QN207,QN$9:QN$497,0)</f>
        <v>268</v>
      </c>
      <c r="RA207" s="115">
        <f>RANK(QO207,QO$9:QO$497,0)</f>
        <v>336</v>
      </c>
      <c r="RB207" s="115">
        <f>RANK(QP207,QP$9:QP$497,0)</f>
        <v>356</v>
      </c>
      <c r="RC207" s="115">
        <f>RANK(QQ207,QQ$9:QQ$497,0)</f>
        <v>277</v>
      </c>
      <c r="RD207" s="115">
        <f>RANK(QR207,QR$9:QR$497,0)</f>
        <v>302</v>
      </c>
      <c r="RE207" s="115">
        <f>RANK(QS207,QS$9:QS$497,0)</f>
        <v>352</v>
      </c>
      <c r="RF207" s="122"/>
      <c r="RG207" s="115">
        <f>($RH$3*(IH207+IJ207)*100*100/MAX(EX$9:EX$497)*$RO$3) +($RH$3*(II207+IJ207)*100*100/MAX(EX$9:EX$497)*$RO$4) + ($RH$3*IK207*100*100/MAX(EX$9:EX$497)*0.098)</f>
        <v>13.395833333333332</v>
      </c>
      <c r="RH207" s="115">
        <f>($RH$4*IL207*100*100/MAX(EZ$9:EZ$497))*$RQ$3</f>
        <v>0</v>
      </c>
      <c r="RI207" s="115">
        <f>($RH$3*IM207*100*100/MAX(EY$9:EY$497))*$RQ$4</f>
        <v>0</v>
      </c>
      <c r="RJ207" s="115">
        <f>($RH$3*IN207*100*100/MAX(EX$9:EX$497))</f>
        <v>0</v>
      </c>
      <c r="RK207" s="115">
        <f>($RH$4*IO207*100*100/MAX(EZ$9:EZ$497))*$RQ$3</f>
        <v>0</v>
      </c>
      <c r="RL207" s="115">
        <f>(($RL$4*IP207*100*((100/MAX(EX$9:EX$497)+100/MAX(EZ$9:EZ$497))/2))+($RL$4*IQ207*100*((100/MAX(EX$9:EX$497)+100/MAX(EZ$9:EZ$497))/2))+($RL$4*IR207*100*((100/MAX(EX$9:EX$497)+100/MAX(EZ$9:EZ$497))/2))+($RL$4*IS207*100*((100/MAX(EX$9:EX$497)+100/MAX(EZ$9:EZ$497))/2))+($RL$4*IT207*100*((100/MAX(EX$9:EX$497)+100/MAX(EZ$9:EZ$497))/2))+($RL$4*IU207*100*((100/MAX(EX$9:EX$497)+100/MAX(EZ$9:EZ$497))/2))+($RL$4*IV207*100*((100/MAX(EX$9:EX$497)+100/MAX(EZ$9:EZ$497))/2))+($RL$4*IW207*100*((100/MAX(EX$9:EX$497)+100/MAX(EZ$9:EZ$497))/2)))*$RS$3</f>
        <v>0</v>
      </c>
      <c r="RM207" s="115">
        <f>(($RH$3*IX207*100*100/MAX(EX$9:EX$497))+($RH$3*IY207*100*100/MAX(EX$9:EX$497))+($RH$3*IZ207*100*100/MAX(EX$9:EX$497))+($RH$3*JA207*100*100/MAX(EX$9:EX$497))+($RH$3*JB207*100*100/MAX(EX$9:EX$497))+($RH$3*JC207*100*100/MAX(EX$9:EX$497))+($RH$3*JD207*100*100/MAX(EX$9:EX$497))+($RH$3*JE207*100*100/MAX(EX$9:EX$497)))*$RS$4</f>
        <v>2.5050000000000003</v>
      </c>
      <c r="RN207" s="115">
        <f>(($RH$4*JF207*100*100/MAX(EZ$9:EZ$497)) + ($RH$4*JG207*100*100/MAX(EZ$9:EZ$497)) + ($RH$4*JH207*100*100/MAX(EZ$9:EZ$497)) + ($RH$4*JI207*100*100/MAX(EZ$9:EZ$497)) + ($RH$4*JJ207*100*100/MAX(EZ$9:EZ$497)) + ($RH$4*JK207*100*100/MAX(EZ$9:EZ$497)) + ($RH$4*JL207*100*100/MAX(EZ$9:EZ$497)) + ($RH$4*JM207*100*100/MAX(EZ$9:EZ$497)))*$RU$3</f>
        <v>0</v>
      </c>
      <c r="RO207" s="115">
        <f>(($RL$4*JN207*100*((100/MAX(EX$9:EX$497)+100/MAX(EZ$9:EZ$497))/2))+($RL$4*JO207*100*((100/MAX(EX$9:EX$497)+100/MAX(EZ$9:EZ$497))/2))+($RL$4*JP207*100*((100/MAX(EX$9:EX$497)+100/MAX(EZ$9:EZ$497))/2))+($RL$4*JQ207*100*((100/MAX(EX$9:EX$497)+100/MAX(EZ$9:EZ$497))/2))+($RL$4*JR207*100*((100/MAX(EX$9:EX$497)+100/MAX(EZ$9:EZ$497))/2))+($RL$4*JS207*100*((100/MAX(EX$9:EX$497)+100/MAX(EZ$9:EZ$497))/2))+($RL$4*JT207*100*((100/MAX(EX$9:EX$497)+100/MAX(EZ$9:EZ$497))/2))+($RL$4*JU207*100*((100/MAX(EX$9:EX$497)+100/MAX(EZ$9:EZ$497))/2))+($RL$4*JV207*100*((100/MAX(EX$9:EX$497)+100/MAX(EZ$9:EZ$497))/2))+($RL$4*JW207*100*((100/MAX(EX$9:EX$497)+100/MAX(EZ$9:EZ$497))/2))+($RL$4*JX207*100*((100/MAX(EX$9:EX$497)+100/MAX(EZ$9:EZ$497))/2))+($RL$4*JY207*100*((100/MAX(EX$9:EX$497)+100/MAX(EZ$9:EZ$497))/2))+($RL$4*JZ207*100*((100/MAX(EX$9:EX$497)+100/MAX(EZ$9:EZ$497))/2)))*$RW$3/2</f>
        <v>0</v>
      </c>
      <c r="RP207" s="119">
        <f>($RJ$3*KA207*100*100/MAX(FA$9:FA$497)) + ($RJ$3*KB207*100*100/MAX(FA$9:FA$497)/2) + ($RJ$3*KC207*100*100/MAX(FA$9:FA$497)/2) + ($RJ$3*KD207*100*100/MAX(FA$9:FA$497)/4) + ($RJ$3*KE207*100*100/MAX(FA$9:FA$497)/4)</f>
        <v>0</v>
      </c>
      <c r="RQ207" s="118">
        <f>($RL$4*KF207*100*((100/MAX(EX$9:EX$497)+100/MAX(EZ$9:EZ$497)))) * ($RO$3/2) + (($RL$4*KG207*100*((100/MAX(EX$9:EX$497)+100/MAX(EZ$9:EZ$497))))+($RL$4*KH207*100*((100/MAX(EX$9:EX$497)+100/MAX(EZ$9:EZ$497))))+($RL$4*KI207*100*((100/MAX(EX$9:EX$497)+100/MAX(EZ$9:EZ$497))))+($RL$4*KJ207*100*((100/MAX(EX$9:EX$497)+100/MAX(EZ$9:EZ$497))))+($RL$4*KK207*100*((100/MAX(EX$9:EX$497)+100/MAX(EZ$9:EZ$497))))+($RL$4*KL207*100*((100/MAX(EX$9:EX$497)+100/MAX(EZ$9:EZ$497))))+($RL$4*KM207*100*((100/MAX(EX$9:EX$497)+100/MAX(EZ$9:EZ$497))))+($RL$4*KN207*100*((100/MAX(EX$9:EX$497)+100/MAX(EZ$9:EZ$497))))+($RL$4*KO207*100*((100/MAX(EX$9:EX$497)+100/MAX(EZ$9:EZ$497))))+($RL$4*KP207*100*((100/MAX(EX$9:EX$497)+100/MAX(EZ$9:EZ$497))))+($RL$4*KQ207*100*((100/MAX(EX$9:EX$497)+100/MAX(EZ$9:EZ$497))))+($RL$4*KR207*100*((100/MAX(EX$9:EX$497)+100/MAX(EZ$9:EZ$497))))+($RL$4*KS207*100*((100/MAX(EX$9:EX$497)+100/MAX(EZ$9:EZ$497))))+($RL$4*KV207*100*((100/MAX(EX$9:EX$497)+100/MAX(EZ$9:EZ$497))))) * (($RO$3+$RO$4)/6)</f>
        <v>0</v>
      </c>
      <c r="RR207" s="115">
        <f>(($RL$4*KW207*100*((100/MAX(EX$9:EX$497)+100/MAX(EZ$9:EZ$497))))) * ($RO$3/2) + (($RL$4*KX207*100*((100/MAX(EX$9:EX$497)+100/MAX(EZ$9:EZ$497))))+($RL$4*KY207*100*((100/MAX(EX$9:EX$497)+100/MAX(EZ$9:EZ$497))))+($RL$4*KZ207*100*((100/MAX(EX$9:EX$497)+100/MAX(EZ$9:EZ$497))))+($RL$4*LA207*100*((100/MAX(EX$9:EX$497)+100/MAX(EZ$9:EZ$497))))+($RL$4*LB207*100*((100/MAX(EX$9:EX$497)+100/MAX(EZ$9:EZ$497))))+($RL$4*LC207*100*((100/MAX(EX$9:EX$497)+100/MAX(EZ$9:EZ$497))))) * (($RO$3+$RO$4)/6)</f>
        <v>0</v>
      </c>
      <c r="RS207" s="119">
        <f>(($RL$4*LD207*100*((100/MAX(EX$9:EX$497)+100/MAX(EZ$9:EZ$497))))+($RL$4*LE207*100*((100/MAX(EX$9:EX$497)+100/MAX(EZ$9:EZ$497))))) * (($RO$3+$RO$4)/6)</f>
        <v>0</v>
      </c>
      <c r="RT207" s="118">
        <f>($RJ$4*LH207*100*(100/MAX(EV$9:EV$497)))+($RJ$4*LI207*100*(100/MAX(EV$9:EV$497)))</f>
        <v>0</v>
      </c>
      <c r="RU207" s="119">
        <f>($RJ$4*LJ207*(100/MAX(EV$9:EV$497)))/2 + ($RL$3*LK207*(100/MAX(EW$9:EW$497))) + ($RJ$4*LL207*(100/MAX(EV$9:EV$497)))/4 + ($RL$3*LM207*(100/MAX(EW$9:EW$497)))</f>
        <v>0</v>
      </c>
      <c r="RV207" s="118">
        <f>($RJ$4*LN207*100*100/MAX(EV$9:EV$497)/2)+($RJ$4*LO207*100*100/MAX(EV$9:EV$497)/2)+($RJ$4*LP207*100*100/MAX(EV$9:EV$497))+($RJ$4*LQ207*100*100/MAX(EV$9:EV$497))+($RJ$4*LR207*100*100/MAX(EV$9:EV$497))</f>
        <v>0</v>
      </c>
      <c r="RW207" s="115">
        <f>($RJ$4*LS207*100*100/MAX(EV$9:EV$497)) + (($RJ$4*LT207*100*100/MAX(EV$9:EV$497))+($RJ$4*LU207*100*100/MAX(EV$9:EV$497))+($RJ$4*LV207*100*100/MAX(EV$9:EV$497))+($RJ$4*LW207*100*100/MAX(EV$9:EV$497))+($RJ$4*LX207*100*100/MAX(EV$9:EV$497))+($RJ$4*LY207*100*100/MAX(EV$9:EV$497))+($RJ$4*LZ207*100*100/MAX(EV$9:EV$497))+($RJ$4*MA207*100*100/MAX(EV$9:EV$497)))/2</f>
        <v>0</v>
      </c>
      <c r="RX207" s="119">
        <f>($RJ$4*MB207*100*100/MAX(EV$9:EV$497))+($RJ$4*MC207*100*100/MAX(EV$9:EV$497))+($RJ$4*MD207*100*100/MAX(EV$9:EV$497))+($RJ$4*ME207*100*100/MAX(EV$9:EV$497))+($RJ$4*MF207*100*100/MAX(EV$9:EV$497))+($RJ$4*MG207*100*100/MAX(EV$9:EV$497))+($RJ$4*MH207*100*100/MAX(EV$9:EV$497))+($RJ$4*MI207*100*100/MAX(EV$9:EV$497))+($RJ$4*MJ207*100*100/MAX(EV$9:EV$497))+($RJ$4*MK207*100*100/MAX(EV$9:EV$497))+($RJ$4*ML207*100*100/MAX(EV$9:EV$497))+($RJ$4*MM207*100*100/MAX(EV$9:EV$497))+($RJ$4*MN207*100*100/MAX(EV$9:EV$497))</f>
        <v>0</v>
      </c>
      <c r="RY207" s="118">
        <f>($RJ$4*MQ207*100*100/MAX(EV$9:EV$497))/2 + (($RJ$4*MR207*100*100/MAX(EV$9:EV$497))+($RJ$4*MS207*100*100/MAX(EV$9:EV$497))+($RJ$4*MT207*100*100/MAX(EV$9:EV$497))+($RJ$4*MU207*100*100/MAX(EV$9:EV$497))+($RJ$4*MV207*100*100/MAX(EV$9:EV$497))+($RJ$4*MW207*100*100/MAX(EV$9:EV$497))+($RJ$4*MX207*100*100/MAX(EV$9:EV$497))+($RJ$4*MY207*100*100/MAX(EV$9:EV$497))+($RJ$4*MZ207*100*100/MAX(EV$9:EV$497))+($RJ$4*NA207*100*100/MAX(EV$9:EV$497))+($RJ$4*NB207*100*100/MAX(EV$9:EV$497))+($RJ$4*NC207*100*100/MAX(EV$9:EV$497))+($RJ$4*ND207*100*100/MAX(EV$9:EV$497))+($RJ$4*NG207*100*100/MAX(EV$9:EV$497)))/4</f>
        <v>0</v>
      </c>
      <c r="RZ207" s="115">
        <f>($RJ$4*NH207*100*100/MAX(EV$9:EV$497))/2 + (($RJ$4*NI207*100*100/MAX(EV$9:EV$497))+($RJ$4*NJ207*100*100/MAX(EV$9:EV$497))+($RJ$4*NK207*100*100/MAX(EV$9:EV$497))+($RJ$4*NL207*100*100/MAX(EV$9:EV$497))+($RJ$4*NM207*100*100/MAX(EV$9:EV$497))+($RJ$4*NN207*100*100/MAX(EV$9:EV$497)))/4</f>
        <v>2.106741573033708</v>
      </c>
      <c r="SA207" s="117">
        <f>(($RJ$4*NO207*100*100/MAX(EV$9:EV$497))+($RJ$4*NP207*100*100/MAX(EV$9:EV$497)))/4</f>
        <v>0</v>
      </c>
      <c r="SB207" s="118">
        <f t="shared" si="404"/>
        <v>18.00757490636704</v>
      </c>
      <c r="SC207" s="115">
        <f t="shared" si="405"/>
        <v>16.322181647940074</v>
      </c>
      <c r="SD207" s="115">
        <f t="shared" si="406"/>
        <v>0.526685393258427</v>
      </c>
      <c r="SE207" s="115">
        <f t="shared" si="407"/>
        <v>26.317181647940075</v>
      </c>
      <c r="SF207" s="115">
        <f t="shared" si="408"/>
        <v>0.526685393258427</v>
      </c>
      <c r="SG207" s="115">
        <f t="shared" si="409"/>
        <v>2.106741573033708</v>
      </c>
      <c r="SH207" s="115">
        <f>ROUND(SB207/MAX(SB$9:SB$497)*100,0)</f>
        <v>23</v>
      </c>
      <c r="SI207" s="115">
        <f>ROUND(SC207/MAX(SC$9:SC$497)*100,0)</f>
        <v>25</v>
      </c>
      <c r="SJ207" s="115">
        <f>ROUND(SD207/MAX(SD$9:SD$497)*100,0)</f>
        <v>1</v>
      </c>
      <c r="SK207" s="115">
        <f>ROUND(SE207/MAX(SE$9:SE$497)*100,0)</f>
        <v>20</v>
      </c>
      <c r="SL207" s="115">
        <f>ROUND(SF207/MAX(SF$9:SF$497)*100,0)</f>
        <v>1</v>
      </c>
      <c r="SM207" s="121">
        <f>ROUND(SG207/MAX(SG$9:SG$497)*100,0)</f>
        <v>2</v>
      </c>
      <c r="SN207" s="115">
        <f>ROUND(AVERAGEIF($ES$9:$ES$497,$ES207,SH$9:SH$497),0)</f>
        <v>26</v>
      </c>
      <c r="SO207" s="115">
        <f>ROUND(AVERAGEIF($ES$9:$ES$497,$ES207,SI$9:SI$497),0)</f>
        <v>26</v>
      </c>
      <c r="SP207" s="115">
        <f>ROUND(AVERAGEIF($ES$9:$ES$497,$ES207,SJ$9:SJ$497),0)</f>
        <v>3</v>
      </c>
      <c r="SQ207" s="115">
        <f>ROUND(AVERAGEIF($ES$9:$ES$497,$ES207,SK$9:SK$497),0)</f>
        <v>21</v>
      </c>
      <c r="SR207" s="115">
        <f>ROUND(AVERAGEIF($ES$9:$ES$497,$ES207,SL$9:SL$497),0)</f>
        <v>5</v>
      </c>
      <c r="SS207" s="121">
        <f>ROUND(AVERAGEIF($ES$9:$ES$497,$ES207,SM$9:SM$497),0)</f>
        <v>5</v>
      </c>
      <c r="ST207" s="114">
        <f>RANK(SB207,SB$9:SB$497,0)</f>
        <v>182</v>
      </c>
      <c r="SU207" s="115">
        <f>RANK(SC207,SC$9:SC$497,0)</f>
        <v>121</v>
      </c>
      <c r="SV207" s="115">
        <f>RANK(SD207,SD$9:SD$497,0)</f>
        <v>265</v>
      </c>
      <c r="SW207" s="115">
        <f>RANK(SE207,SE$9:SE$497,0)</f>
        <v>117</v>
      </c>
      <c r="SX207" s="115">
        <f>RANK(SF207,SF$9:SF$497,0)</f>
        <v>253</v>
      </c>
      <c r="SY207" s="115">
        <f>RANK(SG207,SG$9:SG$497,0)</f>
        <v>237</v>
      </c>
      <c r="SZ207" s="115">
        <f>COUNTIFS(SB$9:SB$497,"&gt;"&amp;SB207,$ES$9:$ES$497,$ES207)+1</f>
        <v>44</v>
      </c>
      <c r="TA207" s="115">
        <f>COUNTIFS(SC$9:SC$497,"&gt;"&amp;SC207,$ES$9:$ES$497,$ES207)+1</f>
        <v>41</v>
      </c>
      <c r="TB207" s="115">
        <f>COUNTIFS(SD$9:SD$497,"&gt;"&amp;SD207,$ES$9:$ES$497,$ES207)+1</f>
        <v>53</v>
      </c>
      <c r="TC207" s="115">
        <f>COUNTIFS(SE$9:SE$497,"&gt;"&amp;SE207,$ES$9:$ES$497,$ES207)+1</f>
        <v>33</v>
      </c>
      <c r="TD207" s="115">
        <f>COUNTIFS(SF$9:SF$497,"&gt;"&amp;SF207,$ES$9:$ES$497,$ES207)+1</f>
        <v>53</v>
      </c>
      <c r="TE207" s="117">
        <f>COUNTIFS(SG$9:SG$497,"&gt;"&amp;SG207,$ES$9:$ES$497,$ES207)+1</f>
        <v>43</v>
      </c>
      <c r="TF207" s="118">
        <f t="shared" si="410"/>
        <v>61</v>
      </c>
      <c r="TG207" s="115">
        <f t="shared" si="411"/>
        <v>63</v>
      </c>
      <c r="TH207" s="115">
        <f t="shared" si="412"/>
        <v>31</v>
      </c>
      <c r="TI207" s="115">
        <f t="shared" si="413"/>
        <v>56</v>
      </c>
      <c r="TJ207" s="115">
        <f t="shared" si="414"/>
        <v>37</v>
      </c>
      <c r="TK207" s="115">
        <f t="shared" si="415"/>
        <v>40</v>
      </c>
      <c r="TL207" s="117">
        <f t="shared" si="416"/>
        <v>34</v>
      </c>
      <c r="TM207" s="118">
        <f>ROUND(TF207/MAX(TF$9:TF$497)*100,0)</f>
        <v>34</v>
      </c>
      <c r="TN207" s="115">
        <f>ROUND(TG207/MAX(TG$9:TG$497)*100,0)</f>
        <v>35</v>
      </c>
      <c r="TO207" s="115">
        <f>ROUND(TH207/MAX(TH$9:TH$497)*100,0)</f>
        <v>17</v>
      </c>
      <c r="TP207" s="115">
        <f>ROUND(TI207/MAX(TI$9:TI$497)*100,0)</f>
        <v>31</v>
      </c>
      <c r="TQ207" s="115">
        <f>ROUND(TJ207/MAX(TJ$9:TJ$497)*100,0)</f>
        <v>19</v>
      </c>
      <c r="TR207" s="115">
        <f>ROUND(TK207/MAX(TK$9:TK$497)*100,0)</f>
        <v>20</v>
      </c>
      <c r="TS207" s="119">
        <f>ROUND(TL207/MAX(TL$9:TL$497)*100,0)</f>
        <v>17</v>
      </c>
      <c r="TT207" s="120">
        <f>RANK(TM207,TM$9:TM$497,0)</f>
        <v>259</v>
      </c>
      <c r="TU207" s="115">
        <f>RANK(TN207,TN$9:TN$497,0)</f>
        <v>171</v>
      </c>
      <c r="TV207" s="115">
        <f>RANK(TO207,TO$9:TO$497,0)</f>
        <v>296</v>
      </c>
      <c r="TW207" s="115">
        <f>RANK(TP207,TP$9:TP$497,0)</f>
        <v>212</v>
      </c>
      <c r="TX207" s="115">
        <f>RANK(TQ207,TQ$9:TQ$497,0)</f>
        <v>274</v>
      </c>
      <c r="TY207" s="115">
        <f>RANK(TR207,TR$9:TR$497,0)</f>
        <v>290</v>
      </c>
      <c r="TZ207" s="121">
        <f>RANK(TS207,TS$9:TS$497,0)</f>
        <v>299</v>
      </c>
      <c r="UA207" s="132"/>
      <c r="UB207" s="7" t="s">
        <v>1</v>
      </c>
    </row>
    <row r="208" spans="1:548" x14ac:dyDescent="0.15">
      <c r="A208" s="183">
        <v>200</v>
      </c>
      <c r="B208" s="203" t="s">
        <v>1035</v>
      </c>
      <c r="C208" s="63"/>
      <c r="D208" s="63"/>
      <c r="E208" s="64" t="s">
        <v>518</v>
      </c>
      <c r="F208" s="65">
        <v>69</v>
      </c>
      <c r="G208" s="65" t="s">
        <v>908</v>
      </c>
      <c r="H208" s="65" t="s">
        <v>922</v>
      </c>
      <c r="I208" s="66" t="s">
        <v>521</v>
      </c>
      <c r="J208" s="67" t="s">
        <v>521</v>
      </c>
      <c r="K208" s="67" t="s">
        <v>521</v>
      </c>
      <c r="L208" s="67" t="s">
        <v>521</v>
      </c>
      <c r="M208" s="67" t="s">
        <v>521</v>
      </c>
      <c r="N208" s="67" t="s">
        <v>521</v>
      </c>
      <c r="O208" s="67" t="s">
        <v>521</v>
      </c>
      <c r="P208" s="67" t="s">
        <v>521</v>
      </c>
      <c r="Q208" s="67" t="s">
        <v>521</v>
      </c>
      <c r="R208" s="68" t="s">
        <v>521</v>
      </c>
      <c r="S208" s="69" t="s">
        <v>521</v>
      </c>
      <c r="T208" s="67" t="s">
        <v>521</v>
      </c>
      <c r="U208" s="67" t="s">
        <v>521</v>
      </c>
      <c r="V208" s="67" t="s">
        <v>521</v>
      </c>
      <c r="W208" s="67" t="s">
        <v>521</v>
      </c>
      <c r="X208" s="67" t="s">
        <v>521</v>
      </c>
      <c r="Y208" s="67" t="s">
        <v>521</v>
      </c>
      <c r="Z208" s="67" t="s">
        <v>521</v>
      </c>
      <c r="AA208" s="67" t="s">
        <v>521</v>
      </c>
      <c r="AB208" s="68" t="s">
        <v>521</v>
      </c>
      <c r="AC208" s="69" t="s">
        <v>521</v>
      </c>
      <c r="AD208" s="67" t="s">
        <v>521</v>
      </c>
      <c r="AE208" s="67" t="s">
        <v>521</v>
      </c>
      <c r="AF208" s="67" t="s">
        <v>521</v>
      </c>
      <c r="AG208" s="67" t="s">
        <v>521</v>
      </c>
      <c r="AH208" s="67" t="s">
        <v>521</v>
      </c>
      <c r="AI208" s="67" t="s">
        <v>521</v>
      </c>
      <c r="AJ208" s="67" t="s">
        <v>521</v>
      </c>
      <c r="AK208" s="67" t="s">
        <v>521</v>
      </c>
      <c r="AL208" s="68" t="s">
        <v>521</v>
      </c>
      <c r="AM208" s="69" t="s">
        <v>521</v>
      </c>
      <c r="AN208" s="67" t="s">
        <v>521</v>
      </c>
      <c r="AO208" s="67" t="s">
        <v>521</v>
      </c>
      <c r="AP208" s="67" t="s">
        <v>521</v>
      </c>
      <c r="AQ208" s="67" t="s">
        <v>521</v>
      </c>
      <c r="AR208" s="67" t="s">
        <v>521</v>
      </c>
      <c r="AS208" s="67" t="s">
        <v>521</v>
      </c>
      <c r="AT208" s="67" t="s">
        <v>521</v>
      </c>
      <c r="AU208" s="67" t="s">
        <v>521</v>
      </c>
      <c r="AV208" s="68" t="s">
        <v>521</v>
      </c>
      <c r="AW208" s="69" t="s">
        <v>521</v>
      </c>
      <c r="AX208" s="67" t="s">
        <v>521</v>
      </c>
      <c r="AY208" s="67" t="s">
        <v>521</v>
      </c>
      <c r="AZ208" s="67" t="s">
        <v>521</v>
      </c>
      <c r="BA208" s="67" t="s">
        <v>521</v>
      </c>
      <c r="BB208" s="67" t="s">
        <v>521</v>
      </c>
      <c r="BC208" s="67" t="s">
        <v>521</v>
      </c>
      <c r="BD208" s="67" t="s">
        <v>521</v>
      </c>
      <c r="BE208" s="67" t="s">
        <v>521</v>
      </c>
      <c r="BF208" s="68" t="s">
        <v>521</v>
      </c>
      <c r="BG208" s="69" t="s">
        <v>521</v>
      </c>
      <c r="BH208" s="67" t="s">
        <v>521</v>
      </c>
      <c r="BI208" s="67" t="s">
        <v>521</v>
      </c>
      <c r="BJ208" s="67" t="s">
        <v>521</v>
      </c>
      <c r="BK208" s="67" t="s">
        <v>521</v>
      </c>
      <c r="BL208" s="67" t="s">
        <v>521</v>
      </c>
      <c r="BM208" s="67" t="s">
        <v>521</v>
      </c>
      <c r="BN208" s="67" t="s">
        <v>521</v>
      </c>
      <c r="BO208" s="67" t="s">
        <v>521</v>
      </c>
      <c r="BP208" s="68" t="s">
        <v>521</v>
      </c>
      <c r="BQ208" s="70" t="s">
        <v>521</v>
      </c>
      <c r="BR208" s="67" t="s">
        <v>521</v>
      </c>
      <c r="BS208" s="67" t="s">
        <v>521</v>
      </c>
      <c r="BT208" s="67" t="s">
        <v>521</v>
      </c>
      <c r="BU208" s="67" t="s">
        <v>521</v>
      </c>
      <c r="BV208" s="67" t="s">
        <v>521</v>
      </c>
      <c r="BW208" s="67" t="s">
        <v>521</v>
      </c>
      <c r="BX208" s="67" t="s">
        <v>521</v>
      </c>
      <c r="BY208" s="67" t="s">
        <v>521</v>
      </c>
      <c r="BZ208" s="68" t="s">
        <v>521</v>
      </c>
      <c r="CA208" s="69" t="s">
        <v>521</v>
      </c>
      <c r="CB208" s="67" t="s">
        <v>521</v>
      </c>
      <c r="CC208" s="67" t="s">
        <v>521</v>
      </c>
      <c r="CD208" s="67" t="s">
        <v>521</v>
      </c>
      <c r="CE208" s="67" t="s">
        <v>521</v>
      </c>
      <c r="CF208" s="67" t="s">
        <v>521</v>
      </c>
      <c r="CG208" s="67" t="s">
        <v>521</v>
      </c>
      <c r="CH208" s="67" t="s">
        <v>521</v>
      </c>
      <c r="CI208" s="67" t="s">
        <v>521</v>
      </c>
      <c r="CJ208" s="68" t="s">
        <v>521</v>
      </c>
      <c r="CK208" s="69" t="s">
        <v>521</v>
      </c>
      <c r="CL208" s="67" t="s">
        <v>521</v>
      </c>
      <c r="CM208" s="67" t="s">
        <v>521</v>
      </c>
      <c r="CN208" s="67" t="s">
        <v>521</v>
      </c>
      <c r="CO208" s="67" t="s">
        <v>521</v>
      </c>
      <c r="CP208" s="67" t="s">
        <v>521</v>
      </c>
      <c r="CQ208" s="67" t="s">
        <v>521</v>
      </c>
      <c r="CR208" s="67" t="s">
        <v>521</v>
      </c>
      <c r="CS208" s="67" t="s">
        <v>521</v>
      </c>
      <c r="CT208" s="68" t="s">
        <v>521</v>
      </c>
      <c r="CU208" s="69" t="s">
        <v>521</v>
      </c>
      <c r="CV208" s="67" t="s">
        <v>521</v>
      </c>
      <c r="CW208" s="67" t="s">
        <v>521</v>
      </c>
      <c r="CX208" s="67" t="s">
        <v>521</v>
      </c>
      <c r="CY208" s="67" t="s">
        <v>521</v>
      </c>
      <c r="CZ208" s="67" t="s">
        <v>521</v>
      </c>
      <c r="DA208" s="67" t="s">
        <v>521</v>
      </c>
      <c r="DB208" s="67" t="s">
        <v>521</v>
      </c>
      <c r="DC208" s="67" t="s">
        <v>521</v>
      </c>
      <c r="DD208" s="68" t="s">
        <v>521</v>
      </c>
      <c r="DE208" s="69" t="s">
        <v>521</v>
      </c>
      <c r="DF208" s="71" t="s">
        <v>521</v>
      </c>
      <c r="DG208" s="67" t="s">
        <v>521</v>
      </c>
      <c r="DH208" s="67" t="s">
        <v>521</v>
      </c>
      <c r="DI208" s="67" t="s">
        <v>521</v>
      </c>
      <c r="DJ208" s="67" t="s">
        <v>521</v>
      </c>
      <c r="DK208" s="67" t="s">
        <v>521</v>
      </c>
      <c r="DL208" s="67" t="s">
        <v>521</v>
      </c>
      <c r="DM208" s="67" t="s">
        <v>521</v>
      </c>
      <c r="DN208" s="68" t="s">
        <v>521</v>
      </c>
      <c r="DO208" s="70" t="s">
        <v>521</v>
      </c>
      <c r="DP208" s="71" t="s">
        <v>521</v>
      </c>
      <c r="DQ208" s="67" t="s">
        <v>521</v>
      </c>
      <c r="DR208" s="67" t="s">
        <v>521</v>
      </c>
      <c r="DS208" s="67" t="s">
        <v>521</v>
      </c>
      <c r="DT208" s="67" t="s">
        <v>521</v>
      </c>
      <c r="DU208" s="67" t="s">
        <v>521</v>
      </c>
      <c r="DV208" s="67" t="s">
        <v>521</v>
      </c>
      <c r="DW208" s="67" t="s">
        <v>521</v>
      </c>
      <c r="DX208" s="72" t="s">
        <v>521</v>
      </c>
      <c r="DY208" s="73" t="s">
        <v>522</v>
      </c>
      <c r="DZ208" s="74">
        <v>3</v>
      </c>
      <c r="EA208" s="74">
        <v>4</v>
      </c>
      <c r="EB208" s="74">
        <v>5</v>
      </c>
      <c r="EC208" s="75">
        <v>5</v>
      </c>
      <c r="ED208" s="76" t="s">
        <v>522</v>
      </c>
      <c r="EE208" s="74">
        <f t="shared" si="360"/>
        <v>3</v>
      </c>
      <c r="EF208" s="74">
        <f t="shared" si="361"/>
        <v>12</v>
      </c>
      <c r="EG208" s="74">
        <f t="shared" si="362"/>
        <v>60</v>
      </c>
      <c r="EH208" s="77">
        <f t="shared" si="363"/>
        <v>300</v>
      </c>
      <c r="EI208" s="73">
        <v>30</v>
      </c>
      <c r="EJ208" s="74">
        <v>150</v>
      </c>
      <c r="EK208" s="74">
        <v>900</v>
      </c>
      <c r="EL208" s="74">
        <v>3000</v>
      </c>
      <c r="EM208" s="75">
        <v>15000</v>
      </c>
      <c r="EN208" s="78">
        <v>1</v>
      </c>
      <c r="EO208" s="79">
        <f t="shared" si="364"/>
        <v>1.6666666666666667</v>
      </c>
      <c r="EP208" s="79">
        <f t="shared" si="365"/>
        <v>2.5</v>
      </c>
      <c r="EQ208" s="79">
        <f t="shared" si="366"/>
        <v>1.6666666666666667</v>
      </c>
      <c r="ER208" s="80">
        <f t="shared" si="367"/>
        <v>1.6666666666666667</v>
      </c>
      <c r="ES208" s="128" t="s">
        <v>534</v>
      </c>
      <c r="ET208" s="82"/>
      <c r="EU208" s="83">
        <v>4</v>
      </c>
      <c r="EV208" s="73">
        <v>88</v>
      </c>
      <c r="EW208" s="74">
        <v>32</v>
      </c>
      <c r="EX208" s="74">
        <v>64</v>
      </c>
      <c r="EY208" s="74">
        <v>42</v>
      </c>
      <c r="EZ208" s="74">
        <v>12</v>
      </c>
      <c r="FA208" s="74">
        <v>12</v>
      </c>
      <c r="FB208" s="74">
        <v>70</v>
      </c>
      <c r="FC208" s="74">
        <v>87</v>
      </c>
      <c r="FD208" s="74">
        <f t="shared" si="368"/>
        <v>76</v>
      </c>
      <c r="FE208" s="84">
        <f t="shared" si="369"/>
        <v>151</v>
      </c>
      <c r="FF208" s="73">
        <f>RANK(EV208,$EV$9:$EV$497,0)</f>
        <v>123</v>
      </c>
      <c r="FG208" s="74">
        <f>RANK(EW208,$EW$9:$EW$497,0)</f>
        <v>283</v>
      </c>
      <c r="FH208" s="74">
        <f>RANK(EX208,$EX$9:$EX$497,0)</f>
        <v>104</v>
      </c>
      <c r="FI208" s="74">
        <f>RANK(EY208,$EY$9:$EY$497,0)</f>
        <v>165</v>
      </c>
      <c r="FJ208" s="74">
        <f>RANK(EZ208,$EZ$9:$EZ$497,0)</f>
        <v>297</v>
      </c>
      <c r="FK208" s="74">
        <f>RANK(FA208,$FA$9:$FA$497,0)</f>
        <v>279</v>
      </c>
      <c r="FL208" s="74">
        <f>RANK(FB208,$FB$9:$FB$497,0)</f>
        <v>83</v>
      </c>
      <c r="FM208" s="74">
        <f>RANK(FC208,$FC$9:$FC$497,0)</f>
        <v>32</v>
      </c>
      <c r="FN208" s="74">
        <f>RANK(FD208,$FD$9:$FD$497,0)</f>
        <v>187</v>
      </c>
      <c r="FO208" s="84">
        <f>RANK(FE208,$FE$9:$FE$497,0)</f>
        <v>56</v>
      </c>
      <c r="FP208" s="73">
        <f>COUNTIFS($EV$9:$EV$497,"&gt;"&amp;EV208,$ES$9:$ES$497,ES208)+1</f>
        <v>26</v>
      </c>
      <c r="FQ208" s="74">
        <f>COUNTIFS($EW$9:$EW$497,"&gt;"&amp;EW208,$ES$9:$ES$497,ES208)+1</f>
        <v>38</v>
      </c>
      <c r="FR208" s="74">
        <f>COUNTIFS($EX$9:$EX$497,"&gt;"&amp;EX208,$ES$9:$ES$497,ES208)+1</f>
        <v>44</v>
      </c>
      <c r="FS208" s="74">
        <f>COUNTIFS($EY$9:$EY$497,"&gt;"&amp;EY208,$ES$9:$ES$497,ES208)+1</f>
        <v>33</v>
      </c>
      <c r="FT208" s="74">
        <f>COUNTIFS($EZ$9:$EZ$497,"&gt;"&amp;EZ208,$ES$9:$ES$497,ES208)+1</f>
        <v>27</v>
      </c>
      <c r="FU208" s="74">
        <f>COUNTIFS($FA$9:$FA$497,"&gt;"&amp;FA208,$ES$9:$ES$497,ES208)+1</f>
        <v>26</v>
      </c>
      <c r="FV208" s="74">
        <f>COUNTIFS($FB$9:$FB$497,"&gt;"&amp;FB208,$ES$9:$ES$497,ES208)+1</f>
        <v>21</v>
      </c>
      <c r="FW208" s="74">
        <f>COUNTIFS($FC$9:$FC$497,"&gt;"&amp;FC208,$ES$9:$ES$497,ES208)+1</f>
        <v>6</v>
      </c>
      <c r="FX208" s="74">
        <f>COUNTIFS($FD$9:$FD$497,"&gt;"&amp;FD208,$ES$9:$ES$497,ES208)+1</f>
        <v>44</v>
      </c>
      <c r="FY208" s="84">
        <f>COUNTIFS($FE$9:$FE$497,"&gt;"&amp;FE208,$ES$9:$ES$497,ES208)+1</f>
        <v>24</v>
      </c>
      <c r="FZ208" s="85">
        <f t="shared" si="370"/>
        <v>1.28</v>
      </c>
      <c r="GA208" s="86">
        <f t="shared" si="371"/>
        <v>0.46</v>
      </c>
      <c r="GB208" s="86">
        <f t="shared" si="372"/>
        <v>0.93</v>
      </c>
      <c r="GC208" s="86">
        <f t="shared" si="373"/>
        <v>0.61</v>
      </c>
      <c r="GD208" s="86">
        <f t="shared" si="374"/>
        <v>0.17</v>
      </c>
      <c r="GE208" s="86">
        <f t="shared" si="375"/>
        <v>0.17</v>
      </c>
      <c r="GF208" s="86">
        <f t="shared" si="376"/>
        <v>1.01</v>
      </c>
      <c r="GG208" s="86">
        <f t="shared" si="377"/>
        <v>1.26</v>
      </c>
      <c r="GH208" s="86">
        <f t="shared" si="378"/>
        <v>1.1000000000000001</v>
      </c>
      <c r="GI208" s="87">
        <f t="shared" si="379"/>
        <v>2.19</v>
      </c>
      <c r="GJ208" s="85">
        <f>ROUND(((FZ208-AVERAGE(FZ$9:FZ$497))/STDEVP(FZ$9:FZ$497)*10+50),2)</f>
        <v>62.2</v>
      </c>
      <c r="GK208" s="86">
        <f>ROUND(((GA208-AVERAGE(GA$9:GA$497))/STDEVP(GA$9:GA$497)*10+50),2)</f>
        <v>43.11</v>
      </c>
      <c r="GL208" s="86">
        <f>ROUND(((GB208-AVERAGE(GB$9:GB$497))/STDEVP(GB$9:GB$497)*10+50),2)</f>
        <v>63.04</v>
      </c>
      <c r="GM208" s="86">
        <f>ROUND(((GC208-AVERAGE(GC$9:GC$497))/STDEVP(GC$9:GC$497)*10+50),2)</f>
        <v>54.21</v>
      </c>
      <c r="GN208" s="86">
        <f>ROUND(((GD208-AVERAGE(GD$9:GD$497))/STDEVP(GD$9:GD$497)*10+50),2)</f>
        <v>42.39</v>
      </c>
      <c r="GO208" s="86">
        <f>ROUND(((GE208-AVERAGE(GE$9:GE$497))/STDEVP(GE$9:GE$497)*10+50),2)</f>
        <v>43.52</v>
      </c>
      <c r="GP208" s="86">
        <f>ROUND(((GF208-AVERAGE(GF$9:GF$497))/STDEVP(GF$9:GF$497)*10+50),2)</f>
        <v>61.81</v>
      </c>
      <c r="GQ208" s="86">
        <f>ROUND(((GG208-AVERAGE(GG$9:GG$497))/STDEVP(GG$9:GG$497)*10+50),2)</f>
        <v>69.680000000000007</v>
      </c>
      <c r="GR208" s="86">
        <f>ROUND(((GH208-AVERAGE(GH$9:GH$497))/STDEVP(GH$9:GH$497)*10+50),2)</f>
        <v>54.57</v>
      </c>
      <c r="GS208" s="87">
        <f>ROUND(((GI208-AVERAGE(GI$9:GI$497))/STDEVP(GI$9:GI$497)*10+50),2)</f>
        <v>70.489999999999995</v>
      </c>
      <c r="GT208" s="73">
        <f>RANK(GJ208,$GJ$9:$GJ$497,0)</f>
        <v>50</v>
      </c>
      <c r="GU208" s="74">
        <f>RANK(GK208,$GK$9:$GK$497,0)</f>
        <v>304</v>
      </c>
      <c r="GV208" s="74">
        <f>RANK(GL208,$GL$9:$GL$497,0)</f>
        <v>47</v>
      </c>
      <c r="GW208" s="74">
        <f>RANK(GM208,$GM$9:$GM$497,0)</f>
        <v>109</v>
      </c>
      <c r="GX208" s="74">
        <f>RANK(GN208,$GN$9:$GN$497,0)</f>
        <v>348</v>
      </c>
      <c r="GY208" s="74">
        <f>RANK(GO208,$GO$9:$GO$497,0)</f>
        <v>308</v>
      </c>
      <c r="GZ208" s="74">
        <f>RANK(GP208,$GP$9:$GP$497,0)</f>
        <v>45</v>
      </c>
      <c r="HA208" s="74">
        <f>RANK(GQ208,$GQ$9:$GQ$497,0)</f>
        <v>16</v>
      </c>
      <c r="HB208" s="74">
        <f>RANK(GR208,$GR$9:$GR$497,0)</f>
        <v>109</v>
      </c>
      <c r="HC208" s="84">
        <f>RANK(GS208,$GS$9:$GS$497,0)</f>
        <v>17</v>
      </c>
      <c r="HD208" s="85">
        <f>ROUND(AVERAGEIF($ES$9:$ES$497,$ES208,$FZ$9:$FZ$497),2)</f>
        <v>0.95</v>
      </c>
      <c r="HE208" s="86">
        <f>ROUND(AVERAGEIF($ES$9:$ES$497,$ES208,$GA$9:$GA$497),2)</f>
        <v>0.38</v>
      </c>
      <c r="HF208" s="86">
        <f>ROUND(AVERAGEIF($ES$9:$ES$497,$ES208,$GB$9:$GB$497),2)</f>
        <v>0.82</v>
      </c>
      <c r="HG208" s="86">
        <f>ROUND(AVERAGEIF($ES$9:$ES$497,$ES208,$GC$9:$GC$497),2)</f>
        <v>0.44</v>
      </c>
      <c r="HH208" s="86">
        <f>ROUND(AVERAGEIF($ES$9:$ES$497,$ES208,$GD$9:$GD$497),2)</f>
        <v>0.15</v>
      </c>
      <c r="HI208" s="86">
        <f>ROUND(AVERAGEIF($ES$9:$ES$497,$ES208,$GE$9:$GE$497),2)</f>
        <v>0.14000000000000001</v>
      </c>
      <c r="HJ208" s="86">
        <f>ROUND(AVERAGEIF($ES$9:$ES$497,$ES208,$GF$9:$GF$497),2)</f>
        <v>0.74</v>
      </c>
      <c r="HK208" s="86">
        <f>ROUND(AVERAGEIF($ES$9:$ES$497,$ES208,$GG$9:$GG$497),2)</f>
        <v>0.85</v>
      </c>
      <c r="HL208" s="86">
        <f>ROUND(AVERAGEIF($ES$9:$ES$497,$ES208,$GH$9:$GH$497),2)</f>
        <v>0.97</v>
      </c>
      <c r="HM208" s="87">
        <f>ROUND(AVERAGEIF($ES$9:$ES$497,$ES208,$GI$9:$GI$497),2)</f>
        <v>1.67</v>
      </c>
      <c r="HN208" s="88">
        <f t="shared" si="380"/>
        <v>0.33000000000000007</v>
      </c>
      <c r="HO208" s="89">
        <f t="shared" si="381"/>
        <v>8.0000000000000016E-2</v>
      </c>
      <c r="HP208" s="89">
        <f t="shared" si="382"/>
        <v>0.1100000000000001</v>
      </c>
      <c r="HQ208" s="89">
        <f t="shared" si="383"/>
        <v>0.16999999999999998</v>
      </c>
      <c r="HR208" s="89">
        <f t="shared" si="384"/>
        <v>2.0000000000000018E-2</v>
      </c>
      <c r="HS208" s="89">
        <f t="shared" si="385"/>
        <v>0.03</v>
      </c>
      <c r="HT208" s="89">
        <f t="shared" si="386"/>
        <v>0.27</v>
      </c>
      <c r="HU208" s="89">
        <f t="shared" si="387"/>
        <v>0.41000000000000003</v>
      </c>
      <c r="HV208" s="89">
        <f t="shared" si="388"/>
        <v>0.13000000000000012</v>
      </c>
      <c r="HW208" s="90">
        <f t="shared" si="389"/>
        <v>0.52</v>
      </c>
      <c r="HX208" s="73">
        <f>COUNTIFS($FZ$9:$FZ$497,"&gt;"&amp;FZ208,$ES$9:$ES$497,$ES208)+1</f>
        <v>12</v>
      </c>
      <c r="HY208" s="74">
        <f>COUNTIFS($GA$9:$GA$497,"&gt;"&amp;GA208,$ES$9:$ES$497,$ES208)+1</f>
        <v>17</v>
      </c>
      <c r="HZ208" s="74">
        <f>COUNTIFS($GB$9:$GB$497,"&gt;"&amp;GB208,$ES$9:$ES$497,$ES208)+1</f>
        <v>19</v>
      </c>
      <c r="IA208" s="74">
        <f>COUNTIFS($GC$9:$GC$497,"&gt;"&amp;GC208,$ES$9:$ES$497,$ES208)+1</f>
        <v>5</v>
      </c>
      <c r="IB208" s="74">
        <f>COUNTIFS($GD$9:$GD$497,"&gt;"&amp;GD208,$ES$9:$ES$497,$ES208)+1</f>
        <v>16</v>
      </c>
      <c r="IC208" s="74">
        <f>COUNTIFS($GE$9:$GE$497,"&gt;"&amp;GE208,$ES$9:$ES$497,$ES208)+1</f>
        <v>16</v>
      </c>
      <c r="ID208" s="74">
        <f>COUNTIFS($GF$9:$GF$497,"&gt;"&amp;GF208,$ES$9:$ES$497,$ES208)+1</f>
        <v>6</v>
      </c>
      <c r="IE208" s="74">
        <f>COUNTIFS($GG$9:$GG$497,"&gt;"&amp;GG208,$ES$9:$ES$497,$ES208)+1</f>
        <v>12</v>
      </c>
      <c r="IF208" s="74">
        <f>COUNTIFS($GH$9:$GH$497,"&gt;"&amp;GH208,$ES$9:$ES$497,$ES208)+1</f>
        <v>19</v>
      </c>
      <c r="IG208" s="84">
        <f>COUNTIFS($GI$9:$GI$497,"&gt;"&amp;GI208,$ES$9:$ES$497,$ES208)+1</f>
        <v>12</v>
      </c>
      <c r="IH208" s="91"/>
      <c r="II208" s="79"/>
      <c r="IJ208" s="79">
        <v>0.1</v>
      </c>
      <c r="IK208" s="79"/>
      <c r="IL208" s="79"/>
      <c r="IM208" s="92"/>
      <c r="IN208" s="93"/>
      <c r="IO208" s="94"/>
      <c r="IP208" s="95"/>
      <c r="IQ208" s="79"/>
      <c r="IR208" s="79"/>
      <c r="IS208" s="79"/>
      <c r="IT208" s="79"/>
      <c r="IU208" s="79"/>
      <c r="IV208" s="79"/>
      <c r="IW208" s="96"/>
      <c r="IX208" s="93"/>
      <c r="IY208" s="79"/>
      <c r="IZ208" s="79"/>
      <c r="JA208" s="79"/>
      <c r="JB208" s="79"/>
      <c r="JC208" s="79"/>
      <c r="JD208" s="79"/>
      <c r="JE208" s="97"/>
      <c r="JF208" s="95"/>
      <c r="JG208" s="79"/>
      <c r="JH208" s="79"/>
      <c r="JI208" s="79"/>
      <c r="JJ208" s="79"/>
      <c r="JK208" s="79"/>
      <c r="JL208" s="79"/>
      <c r="JM208" s="96"/>
      <c r="JN208" s="93"/>
      <c r="JO208" s="79"/>
      <c r="JP208" s="79"/>
      <c r="JQ208" s="79"/>
      <c r="JR208" s="79"/>
      <c r="JS208" s="79"/>
      <c r="JT208" s="79"/>
      <c r="JU208" s="79"/>
      <c r="JV208" s="79"/>
      <c r="JW208" s="79"/>
      <c r="JX208" s="79"/>
      <c r="JY208" s="79"/>
      <c r="JZ208" s="97"/>
      <c r="KA208" s="93"/>
      <c r="KB208" s="79"/>
      <c r="KC208" s="79"/>
      <c r="KD208" s="79"/>
      <c r="KE208" s="97"/>
      <c r="KF208" s="95"/>
      <c r="KG208" s="79"/>
      <c r="KH208" s="79"/>
      <c r="KI208" s="79"/>
      <c r="KJ208" s="79"/>
      <c r="KK208" s="98"/>
      <c r="KL208" s="79"/>
      <c r="KM208" s="79"/>
      <c r="KN208" s="79"/>
      <c r="KO208" s="79"/>
      <c r="KP208" s="79"/>
      <c r="KQ208" s="79"/>
      <c r="KR208" s="79"/>
      <c r="KS208" s="96"/>
      <c r="KT208" s="96"/>
      <c r="KU208" s="96"/>
      <c r="KV208" s="96"/>
      <c r="KW208" s="93"/>
      <c r="KX208" s="79"/>
      <c r="KY208" s="79"/>
      <c r="KZ208" s="79"/>
      <c r="LA208" s="79"/>
      <c r="LB208" s="79"/>
      <c r="LC208" s="96"/>
      <c r="LD208" s="93"/>
      <c r="LE208" s="94"/>
      <c r="LF208" s="99"/>
      <c r="LG208" s="75"/>
      <c r="LH208" s="93"/>
      <c r="LI208" s="79"/>
      <c r="LJ208" s="74"/>
      <c r="LK208" s="74"/>
      <c r="LL208" s="74"/>
      <c r="LM208" s="100"/>
      <c r="LN208" s="95"/>
      <c r="LO208" s="79"/>
      <c r="LP208" s="79"/>
      <c r="LQ208" s="79"/>
      <c r="LR208" s="96"/>
      <c r="LS208" s="93"/>
      <c r="LT208" s="79"/>
      <c r="LU208" s="79"/>
      <c r="LV208" s="79"/>
      <c r="LW208" s="79"/>
      <c r="LX208" s="79"/>
      <c r="LY208" s="79"/>
      <c r="LZ208" s="79"/>
      <c r="MA208" s="97"/>
      <c r="MB208" s="95"/>
      <c r="MC208" s="79"/>
      <c r="MD208" s="79"/>
      <c r="ME208" s="79"/>
      <c r="MF208" s="79"/>
      <c r="MG208" s="79"/>
      <c r="MH208" s="79"/>
      <c r="MI208" s="79"/>
      <c r="MJ208" s="79"/>
      <c r="MK208" s="79"/>
      <c r="ML208" s="79"/>
      <c r="MM208" s="79"/>
      <c r="MN208" s="98"/>
      <c r="MO208" s="98"/>
      <c r="MP208" s="96"/>
      <c r="MQ208" s="93">
        <v>0.05</v>
      </c>
      <c r="MR208" s="79"/>
      <c r="MS208" s="79"/>
      <c r="MT208" s="79"/>
      <c r="MU208" s="79"/>
      <c r="MV208" s="98"/>
      <c r="MW208" s="79"/>
      <c r="MX208" s="79"/>
      <c r="MY208" s="79"/>
      <c r="MZ208" s="79"/>
      <c r="NA208" s="79"/>
      <c r="NB208" s="79"/>
      <c r="NC208" s="79"/>
      <c r="ND208" s="96"/>
      <c r="NE208" s="96"/>
      <c r="NF208" s="96"/>
      <c r="NG208" s="96"/>
      <c r="NH208" s="93">
        <v>0.05</v>
      </c>
      <c r="NI208" s="79">
        <v>0.1</v>
      </c>
      <c r="NJ208" s="79"/>
      <c r="NK208" s="79"/>
      <c r="NL208" s="79"/>
      <c r="NM208" s="79"/>
      <c r="NN208" s="94"/>
      <c r="NO208" s="93"/>
      <c r="NP208" s="80"/>
      <c r="NQ208" s="124" t="s">
        <v>1032</v>
      </c>
      <c r="NR208" s="102" t="s">
        <v>1038</v>
      </c>
      <c r="NS208" s="102"/>
      <c r="NT208" s="102" t="s">
        <v>582</v>
      </c>
      <c r="NU208" s="102"/>
      <c r="NV208" s="104"/>
      <c r="NW208" s="102"/>
      <c r="NX208" s="133" t="s">
        <v>1039</v>
      </c>
      <c r="NY208" s="138" t="s">
        <v>926</v>
      </c>
      <c r="NZ208" s="133" t="s">
        <v>1039</v>
      </c>
      <c r="OA208" s="137"/>
      <c r="OB208" s="137"/>
      <c r="OC208" s="137"/>
      <c r="OD208" s="108">
        <f t="shared" si="390"/>
        <v>300</v>
      </c>
      <c r="OE208" s="109">
        <v>2</v>
      </c>
      <c r="OF208" s="110">
        <f t="shared" si="391"/>
        <v>75</v>
      </c>
      <c r="OG208" s="109">
        <v>6</v>
      </c>
      <c r="OH208" s="111">
        <f>ROUND(AVERAGEIF($ES$9:$ES$497,$ES208,EV$9:EV$497),0)</f>
        <v>70</v>
      </c>
      <c r="OI208" s="112">
        <f>ROUND(AVERAGEIF($ES$9:$ES$497,$ES208,EW$9:EW$497),0)</f>
        <v>29</v>
      </c>
      <c r="OJ208" s="112">
        <f>ROUND(AVERAGEIF($ES$9:$ES$497,$ES208,EX$9:EX$497),0)</f>
        <v>62</v>
      </c>
      <c r="OK208" s="112">
        <f>ROUND(AVERAGEIF($ES$9:$ES$497,$ES208,EY$9:EY$497),0)</f>
        <v>34</v>
      </c>
      <c r="OL208" s="112">
        <f>ROUND(AVERAGEIF($ES$9:$ES$497,$ES208,EZ$9:EZ$497),0)</f>
        <v>10</v>
      </c>
      <c r="OM208" s="112">
        <f>ROUND(AVERAGEIF($ES$9:$ES$497,$ES208,FA$9:FA$497),0)</f>
        <v>10</v>
      </c>
      <c r="ON208" s="112">
        <f>ROUND(AVERAGEIF($ES$9:$ES$497,$ES208,FB$9:FB$497),0)</f>
        <v>53</v>
      </c>
      <c r="OO208" s="112">
        <f>ROUND(AVERAGEIF($ES$9:$ES$497,$ES208,FC$9:FC$497),0)</f>
        <v>56</v>
      </c>
      <c r="OP208" s="112">
        <f>ROUND(AVERAGEIF($ES$9:$ES$497,$ES208,FD$9:FD$497),0)</f>
        <v>72</v>
      </c>
      <c r="OQ208" s="113">
        <f>ROUND(AVERAGEIF($ES$9:$ES$497,$ES208,FE$9:FE$497),0)</f>
        <v>118</v>
      </c>
      <c r="OR208" s="114">
        <f>ROUND(EV208/MAX(EV$9:EV$497)*100,0)</f>
        <v>49</v>
      </c>
      <c r="OS208" s="115">
        <f>ROUND(EW208/MAX(EW$9:EW$497)*100,0)</f>
        <v>25</v>
      </c>
      <c r="OT208" s="115">
        <f>ROUND(EX208/MAX(EX$9:EX$497)*100,0)</f>
        <v>53</v>
      </c>
      <c r="OU208" s="115">
        <f>ROUND(EY208/MAX(EY$9:EY$497)*100,0)</f>
        <v>28</v>
      </c>
      <c r="OV208" s="115">
        <f>ROUND(EZ208/MAX(EZ$9:EZ$497)*100,0)</f>
        <v>10</v>
      </c>
      <c r="OW208" s="115">
        <f>ROUND(FA208/MAX(FA$9:FA$497)*100,0)</f>
        <v>11</v>
      </c>
      <c r="OX208" s="115">
        <f>ROUND(FB208/MAX(FB$9:FB$497)*100,0)</f>
        <v>52</v>
      </c>
      <c r="OY208" s="116">
        <f>ROUND(FC208/MAX(FC$9:FC$497)*100,0)</f>
        <v>60</v>
      </c>
      <c r="OZ208" s="115">
        <f>ROUND(FD208/MAX(FD$9:FD$497)*100,0)</f>
        <v>51</v>
      </c>
      <c r="PA208" s="117">
        <f>ROUND(FE208/MAX(FE$9:FE$497)*100,0)</f>
        <v>62</v>
      </c>
      <c r="PB208" s="118">
        <f t="shared" si="392"/>
        <v>499</v>
      </c>
      <c r="PC208" s="115">
        <f t="shared" si="393"/>
        <v>370</v>
      </c>
      <c r="PD208" s="115">
        <f t="shared" si="394"/>
        <v>529</v>
      </c>
      <c r="PE208" s="115">
        <f t="shared" si="395"/>
        <v>619</v>
      </c>
      <c r="PF208" s="115">
        <f t="shared" si="396"/>
        <v>355</v>
      </c>
      <c r="PG208" s="119">
        <f t="shared" si="397"/>
        <v>289</v>
      </c>
      <c r="PH208" s="118">
        <f>ROUND(PB208/MAX(PB$9:PB$497)*100,0)</f>
        <v>59</v>
      </c>
      <c r="PI208" s="115">
        <f>ROUND(PC208/MAX(PC$9:PC$497)*100,0)</f>
        <v>44</v>
      </c>
      <c r="PJ208" s="115">
        <f>ROUND(PD208/MAX(PD$9:PD$497)*100,0)</f>
        <v>56</v>
      </c>
      <c r="PK208" s="115">
        <f>ROUND(PE208/MAX(PE$9:PE$497)*100,0)</f>
        <v>62</v>
      </c>
      <c r="PL208" s="115">
        <f>ROUND(PF208/MAX(PF$9:PF$497)*100,0)</f>
        <v>50</v>
      </c>
      <c r="PM208" s="119">
        <f>ROUND(PG208/MAX(PG$9:PG$497)*100,0)</f>
        <v>42</v>
      </c>
      <c r="PN208" s="118">
        <f>RANK(PH208,PH$9:PH$497,0)</f>
        <v>110</v>
      </c>
      <c r="PO208" s="115">
        <f>RANK(PI208,PI$9:PI$497,0)</f>
        <v>183</v>
      </c>
      <c r="PP208" s="115">
        <f>RANK(PJ208,PJ$9:PJ$497,0)</f>
        <v>168</v>
      </c>
      <c r="PQ208" s="115">
        <f>RANK(PK208,PK$9:PK$497,0)</f>
        <v>84</v>
      </c>
      <c r="PR208" s="115">
        <f>RANK(PL208,PL$9:PL$497,0)</f>
        <v>198</v>
      </c>
      <c r="PS208" s="119">
        <f>RANK(PM208,PM$9:PM$497,0)</f>
        <v>219</v>
      </c>
      <c r="PT208" s="120">
        <f>ROUND(FZ208/MAX(FZ$9:FZ$497)*100,0)</f>
        <v>70</v>
      </c>
      <c r="PU208" s="115">
        <f>ROUND(GA208/MAX(GA$9:GA$497)*100,0)</f>
        <v>26</v>
      </c>
      <c r="PV208" s="115">
        <f>ROUND(GB208/MAX(GB$9:GB$497)*100,0)</f>
        <v>68</v>
      </c>
      <c r="PW208" s="115">
        <f>ROUND(GC208/MAX(GC$9:GC$497)*100,0)</f>
        <v>48</v>
      </c>
      <c r="PX208" s="115">
        <f>ROUND(GD208/MAX(GD$9:GD$497)*100,0)</f>
        <v>9</v>
      </c>
      <c r="PY208" s="115">
        <f>ROUND(GE208/MAX(GE$9:GE$497)*100,0)</f>
        <v>10</v>
      </c>
      <c r="PZ208" s="115">
        <f>ROUND(GF208/MAX(GF$9:GF$497)*100,0)</f>
        <v>47</v>
      </c>
      <c r="QA208" s="116">
        <f>ROUND(GG208/MAX(GG$9:GG$497)*100,0)</f>
        <v>69</v>
      </c>
      <c r="QB208" s="115">
        <f>ROUND(GH208/MAX(GH$9:GH$497)*100,0)</f>
        <v>49</v>
      </c>
      <c r="QC208" s="121">
        <f>ROUND(GI208/MAX(GI$9:GI$497)*100,0)</f>
        <v>70</v>
      </c>
      <c r="QD208" s="120">
        <f>ROUND(AVERAGEIF($ES$9:$ES$497,$ES208,PT$9:PT$497),0)</f>
        <v>52</v>
      </c>
      <c r="QE208" s="120">
        <f>ROUND(AVERAGEIF($ES$9:$ES$497,$ES208,PU$9:PU$497),0)</f>
        <v>21</v>
      </c>
      <c r="QF208" s="120">
        <f>ROUND(AVERAGEIF($ES$9:$ES$497,$ES208,PV$9:PV$497),0)</f>
        <v>60</v>
      </c>
      <c r="QG208" s="120">
        <f>ROUND(AVERAGEIF($ES$9:$ES$497,$ES208,PW$9:PW$497),0)</f>
        <v>35</v>
      </c>
      <c r="QH208" s="120">
        <f>ROUND(AVERAGEIF($ES$9:$ES$497,$ES208,PX$9:PX$497),0)</f>
        <v>8</v>
      </c>
      <c r="QI208" s="120">
        <f>ROUND(AVERAGEIF($ES$9:$ES$497,$ES208,PY$9:PY$497),0)</f>
        <v>9</v>
      </c>
      <c r="QJ208" s="120">
        <f>ROUND(AVERAGEIF($ES$9:$ES$497,$ES208,PZ$9:PZ$497),0)</f>
        <v>35</v>
      </c>
      <c r="QK208" s="120">
        <f>ROUND(AVERAGEIF($ES$9:$ES$497,$ES208,QA$9:QA$497),0)</f>
        <v>46</v>
      </c>
      <c r="QL208" s="120">
        <f>ROUND(AVERAGEIF($ES$9:$ES$497,$ES208,QB$9:QB$497),0)</f>
        <v>43</v>
      </c>
      <c r="QM208" s="120">
        <f>ROUND(AVERAGEIF($ES$9:$ES$497,$ES208,QC$9:QC$497),0)</f>
        <v>53</v>
      </c>
      <c r="QN208" s="114">
        <f t="shared" si="398"/>
        <v>675</v>
      </c>
      <c r="QO208" s="115">
        <f t="shared" si="399"/>
        <v>439</v>
      </c>
      <c r="QP208" s="115">
        <f t="shared" si="400"/>
        <v>711</v>
      </c>
      <c r="QQ208" s="115">
        <f t="shared" si="401"/>
        <v>882</v>
      </c>
      <c r="QR208" s="115">
        <f t="shared" si="402"/>
        <v>591</v>
      </c>
      <c r="QS208" s="119">
        <f t="shared" si="403"/>
        <v>375</v>
      </c>
      <c r="QT208" s="114">
        <f>ROUND((QN208-MIN(QN$9:QN$497))/(MAX(QN$9:QN$497)-MIN(QN$9:QN$497))*100,0)</f>
        <v>69</v>
      </c>
      <c r="QU208" s="115">
        <f>ROUND((QO208-MIN(QO$9:QO$497))/(MAX(QO$9:QO$497)-MIN(QO$9:QO$497))*100,0)</f>
        <v>33</v>
      </c>
      <c r="QV208" s="115">
        <f>ROUND((QP208-MIN(QP$9:QP$497))/(MAX(QP$9:QP$497)-MIN(QP$9:QP$497))*100,0)</f>
        <v>52</v>
      </c>
      <c r="QW208" s="115">
        <f>ROUND((QQ208-MIN(QQ$9:QQ$497))/(MAX(QQ$9:QQ$497)-MIN(QQ$9:QQ$497))*100,0)</f>
        <v>75</v>
      </c>
      <c r="QX208" s="115">
        <f>ROUND((QR208-MIN(QR$9:QR$497))/(MAX(QR$9:QR$497)-MIN(QR$9:QR$497))*100,0)</f>
        <v>60</v>
      </c>
      <c r="QY208" s="115">
        <f>ROUND((QS208-MIN(QS$9:QS$497))/(MAX(QS$9:QS$497)-MIN(QS$9:QS$497))*100,0)</f>
        <v>40</v>
      </c>
      <c r="QZ208" s="114">
        <f>RANK(QN208,QN$9:QN$497,0)</f>
        <v>18</v>
      </c>
      <c r="RA208" s="115">
        <f>RANK(QO208,QO$9:QO$497,0)</f>
        <v>126</v>
      </c>
      <c r="RB208" s="115">
        <f>RANK(QP208,QP$9:QP$497,0)</f>
        <v>48</v>
      </c>
      <c r="RC208" s="115">
        <f>RANK(QQ208,QQ$9:QQ$497,0)</f>
        <v>14</v>
      </c>
      <c r="RD208" s="115">
        <f>RANK(QR208,QR$9:QR$497,0)</f>
        <v>106</v>
      </c>
      <c r="RE208" s="115">
        <f>RANK(QS208,QS$9:QS$497,0)</f>
        <v>197</v>
      </c>
      <c r="RF208" s="122"/>
      <c r="RG208" s="115">
        <f>($RH$3*(IH208+IJ208)*100*100/MAX(EX$9:EX$497)*$RO$3) +($RH$3*(II208+IJ208)*100*100/MAX(EX$9:EX$497)*$RO$4) + ($RH$3*IK208*100*100/MAX(EX$9:EX$497)*0.098)</f>
        <v>41.75</v>
      </c>
      <c r="RH208" s="115">
        <f>($RH$4*IL208*100*100/MAX(EZ$9:EZ$497))*$RQ$3</f>
        <v>0</v>
      </c>
      <c r="RI208" s="115">
        <f>($RH$3*IM208*100*100/MAX(EY$9:EY$497))*$RQ$4</f>
        <v>0</v>
      </c>
      <c r="RJ208" s="115">
        <f>($RH$3*IN208*100*100/MAX(EX$9:EX$497))</f>
        <v>0</v>
      </c>
      <c r="RK208" s="115">
        <f>($RH$4*IO208*100*100/MAX(EZ$9:EZ$497))*$RQ$3</f>
        <v>0</v>
      </c>
      <c r="RL208" s="115">
        <f>(($RL$4*IP208*100*((100/MAX(EX$9:EX$497)+100/MAX(EZ$9:EZ$497))/2))+($RL$4*IQ208*100*((100/MAX(EX$9:EX$497)+100/MAX(EZ$9:EZ$497))/2))+($RL$4*IR208*100*((100/MAX(EX$9:EX$497)+100/MAX(EZ$9:EZ$497))/2))+($RL$4*IS208*100*((100/MAX(EX$9:EX$497)+100/MAX(EZ$9:EZ$497))/2))+($RL$4*IT208*100*((100/MAX(EX$9:EX$497)+100/MAX(EZ$9:EZ$497))/2))+($RL$4*IU208*100*((100/MAX(EX$9:EX$497)+100/MAX(EZ$9:EZ$497))/2))+($RL$4*IV208*100*((100/MAX(EX$9:EX$497)+100/MAX(EZ$9:EZ$497))/2))+($RL$4*IW208*100*((100/MAX(EX$9:EX$497)+100/MAX(EZ$9:EZ$497))/2)))*$RS$3</f>
        <v>0</v>
      </c>
      <c r="RM208" s="115">
        <f>(($RH$3*IX208*100*100/MAX(EX$9:EX$497))+($RH$3*IY208*100*100/MAX(EX$9:EX$497))+($RH$3*IZ208*100*100/MAX(EX$9:EX$497))+($RH$3*JA208*100*100/MAX(EX$9:EX$497))+($RH$3*JB208*100*100/MAX(EX$9:EX$497))+($RH$3*JC208*100*100/MAX(EX$9:EX$497))+($RH$3*JD208*100*100/MAX(EX$9:EX$497))+($RH$3*JE208*100*100/MAX(EX$9:EX$497)))*$RS$4</f>
        <v>0</v>
      </c>
      <c r="RN208" s="115">
        <f>(($RH$4*JF208*100*100/MAX(EZ$9:EZ$497)) + ($RH$4*JG208*100*100/MAX(EZ$9:EZ$497)) + ($RH$4*JH208*100*100/MAX(EZ$9:EZ$497)) + ($RH$4*JI208*100*100/MAX(EZ$9:EZ$497)) + ($RH$4*JJ208*100*100/MAX(EZ$9:EZ$497)) + ($RH$4*JK208*100*100/MAX(EZ$9:EZ$497)) + ($RH$4*JL208*100*100/MAX(EZ$9:EZ$497)) + ($RH$4*JM208*100*100/MAX(EZ$9:EZ$497)))*$RU$3</f>
        <v>0</v>
      </c>
      <c r="RO208" s="115">
        <f>(($RL$4*JN208*100*((100/MAX(EX$9:EX$497)+100/MAX(EZ$9:EZ$497))/2))+($RL$4*JO208*100*((100/MAX(EX$9:EX$497)+100/MAX(EZ$9:EZ$497))/2))+($RL$4*JP208*100*((100/MAX(EX$9:EX$497)+100/MAX(EZ$9:EZ$497))/2))+($RL$4*JQ208*100*((100/MAX(EX$9:EX$497)+100/MAX(EZ$9:EZ$497))/2))+($RL$4*JR208*100*((100/MAX(EX$9:EX$497)+100/MAX(EZ$9:EZ$497))/2))+($RL$4*JS208*100*((100/MAX(EX$9:EX$497)+100/MAX(EZ$9:EZ$497))/2))+($RL$4*JT208*100*((100/MAX(EX$9:EX$497)+100/MAX(EZ$9:EZ$497))/2))+($RL$4*JU208*100*((100/MAX(EX$9:EX$497)+100/MAX(EZ$9:EZ$497))/2))+($RL$4*JV208*100*((100/MAX(EX$9:EX$497)+100/MAX(EZ$9:EZ$497))/2))+($RL$4*JW208*100*((100/MAX(EX$9:EX$497)+100/MAX(EZ$9:EZ$497))/2))+($RL$4*JX208*100*((100/MAX(EX$9:EX$497)+100/MAX(EZ$9:EZ$497))/2))+($RL$4*JY208*100*((100/MAX(EX$9:EX$497)+100/MAX(EZ$9:EZ$497))/2))+($RL$4*JZ208*100*((100/MAX(EX$9:EX$497)+100/MAX(EZ$9:EZ$497))/2)))*$RW$3/2</f>
        <v>0</v>
      </c>
      <c r="RP208" s="119">
        <f>($RJ$3*KA208*100*100/MAX(FA$9:FA$497)) + ($RJ$3*KB208*100*100/MAX(FA$9:FA$497)/2) + ($RJ$3*KC208*100*100/MAX(FA$9:FA$497)/2) + ($RJ$3*KD208*100*100/MAX(FA$9:FA$497)/4) + ($RJ$3*KE208*100*100/MAX(FA$9:FA$497)/4)</f>
        <v>0</v>
      </c>
      <c r="RQ208" s="118">
        <f>($RL$4*KF208*100*((100/MAX(EX$9:EX$497)+100/MAX(EZ$9:EZ$497)))) * ($RO$3/2) + (($RL$4*KG208*100*((100/MAX(EX$9:EX$497)+100/MAX(EZ$9:EZ$497))))+($RL$4*KH208*100*((100/MAX(EX$9:EX$497)+100/MAX(EZ$9:EZ$497))))+($RL$4*KI208*100*((100/MAX(EX$9:EX$497)+100/MAX(EZ$9:EZ$497))))+($RL$4*KJ208*100*((100/MAX(EX$9:EX$497)+100/MAX(EZ$9:EZ$497))))+($RL$4*KK208*100*((100/MAX(EX$9:EX$497)+100/MAX(EZ$9:EZ$497))))+($RL$4*KL208*100*((100/MAX(EX$9:EX$497)+100/MAX(EZ$9:EZ$497))))+($RL$4*KM208*100*((100/MAX(EX$9:EX$497)+100/MAX(EZ$9:EZ$497))))+($RL$4*KN208*100*((100/MAX(EX$9:EX$497)+100/MAX(EZ$9:EZ$497))))+($RL$4*KO208*100*((100/MAX(EX$9:EX$497)+100/MAX(EZ$9:EZ$497))))+($RL$4*KP208*100*((100/MAX(EX$9:EX$497)+100/MAX(EZ$9:EZ$497))))+($RL$4*KQ208*100*((100/MAX(EX$9:EX$497)+100/MAX(EZ$9:EZ$497))))+($RL$4*KR208*100*((100/MAX(EX$9:EX$497)+100/MAX(EZ$9:EZ$497))))+($RL$4*KS208*100*((100/MAX(EX$9:EX$497)+100/MAX(EZ$9:EZ$497))))+($RL$4*KV208*100*((100/MAX(EX$9:EX$497)+100/MAX(EZ$9:EZ$497))))) * (($RO$3+$RO$4)/6)</f>
        <v>0</v>
      </c>
      <c r="RR208" s="115">
        <f>(($RL$4*KW208*100*((100/MAX(EX$9:EX$497)+100/MAX(EZ$9:EZ$497))))) * ($RO$3/2) + (($RL$4*KX208*100*((100/MAX(EX$9:EX$497)+100/MAX(EZ$9:EZ$497))))+($RL$4*KY208*100*((100/MAX(EX$9:EX$497)+100/MAX(EZ$9:EZ$497))))+($RL$4*KZ208*100*((100/MAX(EX$9:EX$497)+100/MAX(EZ$9:EZ$497))))+($RL$4*LA208*100*((100/MAX(EX$9:EX$497)+100/MAX(EZ$9:EZ$497))))+($RL$4*LB208*100*((100/MAX(EX$9:EX$497)+100/MAX(EZ$9:EZ$497))))+($RL$4*LC208*100*((100/MAX(EX$9:EX$497)+100/MAX(EZ$9:EZ$497))))) * (($RO$3+$RO$4)/6)</f>
        <v>0</v>
      </c>
      <c r="RS208" s="119">
        <f>(($RL$4*LD208*100*((100/MAX(EX$9:EX$497)+100/MAX(EZ$9:EZ$497))))+($RL$4*LE208*100*((100/MAX(EX$9:EX$497)+100/MAX(EZ$9:EZ$497))))) * (($RO$3+$RO$4)/6)</f>
        <v>0</v>
      </c>
      <c r="RT208" s="118">
        <f>($RJ$4*LH208*100*(100/MAX(EV$9:EV$497)))+($RJ$4*LI208*100*(100/MAX(EV$9:EV$497)))</f>
        <v>0</v>
      </c>
      <c r="RU208" s="119">
        <f>($RJ$4*LJ208*(100/MAX(EV$9:EV$497)))/2 + ($RL$3*LK208*(100/MAX(EW$9:EW$497))) + ($RJ$4*LL208*(100/MAX(EV$9:EV$497)))/4 + ($RL$3*LM208*(100/MAX(EW$9:EW$497)))</f>
        <v>0</v>
      </c>
      <c r="RV208" s="118">
        <f>($RJ$4*LN208*100*100/MAX(EV$9:EV$497)/2)+($RJ$4*LO208*100*100/MAX(EV$9:EV$497)/2)+($RJ$4*LP208*100*100/MAX(EV$9:EV$497))+($RJ$4*LQ208*100*100/MAX(EV$9:EV$497))+($RJ$4*LR208*100*100/MAX(EV$9:EV$497))</f>
        <v>0</v>
      </c>
      <c r="RW208" s="115">
        <f>($RJ$4*LS208*100*100/MAX(EV$9:EV$497)) + (($RJ$4*LT208*100*100/MAX(EV$9:EV$497))+($RJ$4*LU208*100*100/MAX(EV$9:EV$497))+($RJ$4*LV208*100*100/MAX(EV$9:EV$497))+($RJ$4*LW208*100*100/MAX(EV$9:EV$497))+($RJ$4*LX208*100*100/MAX(EV$9:EV$497))+($RJ$4*LY208*100*100/MAX(EV$9:EV$497))+($RJ$4*LZ208*100*100/MAX(EV$9:EV$497))+($RJ$4*MA208*100*100/MAX(EV$9:EV$497)))/2</f>
        <v>0</v>
      </c>
      <c r="RX208" s="119">
        <f>($RJ$4*MB208*100*100/MAX(EV$9:EV$497))+($RJ$4*MC208*100*100/MAX(EV$9:EV$497))+($RJ$4*MD208*100*100/MAX(EV$9:EV$497))+($RJ$4*ME208*100*100/MAX(EV$9:EV$497))+($RJ$4*MF208*100*100/MAX(EV$9:EV$497))+($RJ$4*MG208*100*100/MAX(EV$9:EV$497))+($RJ$4*MH208*100*100/MAX(EV$9:EV$497))+($RJ$4*MI208*100*100/MAX(EV$9:EV$497))+($RJ$4*MJ208*100*100/MAX(EV$9:EV$497))+($RJ$4*MK208*100*100/MAX(EV$9:EV$497))+($RJ$4*ML208*100*100/MAX(EV$9:EV$497))+($RJ$4*MM208*100*100/MAX(EV$9:EV$497))+($RJ$4*MN208*100*100/MAX(EV$9:EV$497))</f>
        <v>0</v>
      </c>
      <c r="RY208" s="118">
        <f>($RJ$4*MQ208*100*100/MAX(EV$9:EV$497))/2 + (($RJ$4*MR208*100*100/MAX(EV$9:EV$497))+($RJ$4*MS208*100*100/MAX(EV$9:EV$497))+($RJ$4*MT208*100*100/MAX(EV$9:EV$497))+($RJ$4*MU208*100*100/MAX(EV$9:EV$497))+($RJ$4*MV208*100*100/MAX(EV$9:EV$497))+($RJ$4*MW208*100*100/MAX(EV$9:EV$497))+($RJ$4*MX208*100*100/MAX(EV$9:EV$497))+($RJ$4*MY208*100*100/MAX(EV$9:EV$497))+($RJ$4*MZ208*100*100/MAX(EV$9:EV$497))+($RJ$4*NA208*100*100/MAX(EV$9:EV$497))+($RJ$4*NB208*100*100/MAX(EV$9:EV$497))+($RJ$4*NC208*100*100/MAX(EV$9:EV$497))+($RJ$4*ND208*100*100/MAX(EV$9:EV$497))+($RJ$4*NG208*100*100/MAX(EV$9:EV$497)))/4</f>
        <v>4.213483146067416</v>
      </c>
      <c r="RZ208" s="115">
        <f>($RJ$4*NH208*100*100/MAX(EV$9:EV$497))/2 + (($RJ$4*NI208*100*100/MAX(EV$9:EV$497))+($RJ$4*NJ208*100*100/MAX(EV$9:EV$497))+($RJ$4*NK208*100*100/MAX(EV$9:EV$497))+($RJ$4*NL208*100*100/MAX(EV$9:EV$497))+($RJ$4*NM208*100*100/MAX(EV$9:EV$497))+($RJ$4*NN208*100*100/MAX(EV$9:EV$497)))/4</f>
        <v>8.4269662921348321</v>
      </c>
      <c r="SA208" s="117">
        <f>(($RJ$4*NO208*100*100/MAX(EV$9:EV$497))+($RJ$4*NP208*100*100/MAX(EV$9:EV$497)))/4</f>
        <v>0</v>
      </c>
      <c r="SB208" s="118">
        <f t="shared" si="404"/>
        <v>54.390449438202253</v>
      </c>
      <c r="SC208" s="115">
        <f t="shared" si="405"/>
        <v>44.278089887640448</v>
      </c>
      <c r="SD208" s="115">
        <f t="shared" si="406"/>
        <v>3.160112359550562</v>
      </c>
      <c r="SE208" s="115">
        <f t="shared" si="407"/>
        <v>44.278089887640448</v>
      </c>
      <c r="SF208" s="115">
        <f t="shared" si="408"/>
        <v>3.160112359550562</v>
      </c>
      <c r="SG208" s="115">
        <f t="shared" si="409"/>
        <v>12.640449438202248</v>
      </c>
      <c r="SH208" s="115">
        <f>ROUND(SB208/MAX(SB$9:SB$497)*100,0)</f>
        <v>68</v>
      </c>
      <c r="SI208" s="115">
        <f>ROUND(SC208/MAX(SC$9:SC$497)*100,0)</f>
        <v>67</v>
      </c>
      <c r="SJ208" s="115">
        <f>ROUND(SD208/MAX(SD$9:SD$497)*100,0)</f>
        <v>5</v>
      </c>
      <c r="SK208" s="115">
        <f>ROUND(SE208/MAX(SE$9:SE$497)*100,0)</f>
        <v>34</v>
      </c>
      <c r="SL208" s="115">
        <f>ROUND(SF208/MAX(SF$9:SF$497)*100,0)</f>
        <v>8</v>
      </c>
      <c r="SM208" s="121">
        <f>ROUND(SG208/MAX(SG$9:SG$497)*100,0)</f>
        <v>12</v>
      </c>
      <c r="SN208" s="115">
        <f>ROUND(AVERAGEIF($ES$9:$ES$497,$ES208,SH$9:SH$497),0)</f>
        <v>26</v>
      </c>
      <c r="SO208" s="115">
        <f>ROUND(AVERAGEIF($ES$9:$ES$497,$ES208,SI$9:SI$497),0)</f>
        <v>26</v>
      </c>
      <c r="SP208" s="115">
        <f>ROUND(AVERAGEIF($ES$9:$ES$497,$ES208,SJ$9:SJ$497),0)</f>
        <v>3</v>
      </c>
      <c r="SQ208" s="115">
        <f>ROUND(AVERAGEIF($ES$9:$ES$497,$ES208,SK$9:SK$497),0)</f>
        <v>21</v>
      </c>
      <c r="SR208" s="115">
        <f>ROUND(AVERAGEIF($ES$9:$ES$497,$ES208,SL$9:SL$497),0)</f>
        <v>5</v>
      </c>
      <c r="SS208" s="121">
        <f>ROUND(AVERAGEIF($ES$9:$ES$497,$ES208,SM$9:SM$497),0)</f>
        <v>5</v>
      </c>
      <c r="ST208" s="114">
        <f>RANK(SB208,SB$9:SB$497,0)</f>
        <v>35</v>
      </c>
      <c r="SU208" s="115">
        <f>RANK(SC208,SC$9:SC$497,0)</f>
        <v>28</v>
      </c>
      <c r="SV208" s="115">
        <f>RANK(SD208,SD$9:SD$497,0)</f>
        <v>139</v>
      </c>
      <c r="SW208" s="115">
        <f>RANK(SE208,SE$9:SE$497,0)</f>
        <v>84</v>
      </c>
      <c r="SX208" s="115">
        <f>RANK(SF208,SF$9:SF$497,0)</f>
        <v>92</v>
      </c>
      <c r="SY208" s="115">
        <f>RANK(SG208,SG$9:SG$497,0)</f>
        <v>61</v>
      </c>
      <c r="SZ208" s="115">
        <f>COUNTIFS(SB$9:SB$497,"&gt;"&amp;SB208,$ES$9:$ES$497,$ES208)+1</f>
        <v>7</v>
      </c>
      <c r="TA208" s="115">
        <f>COUNTIFS(SC$9:SC$497,"&gt;"&amp;SC208,$ES$9:$ES$497,$ES208)+1</f>
        <v>8</v>
      </c>
      <c r="TB208" s="115">
        <f>COUNTIFS(SD$9:SD$497,"&gt;"&amp;SD208,$ES$9:$ES$497,$ES208)+1</f>
        <v>18</v>
      </c>
      <c r="TC208" s="115">
        <f>COUNTIFS(SE$9:SE$497,"&gt;"&amp;SE208,$ES$9:$ES$497,$ES208)+1</f>
        <v>25</v>
      </c>
      <c r="TD208" s="115">
        <f>COUNTIFS(SF$9:SF$497,"&gt;"&amp;SF208,$ES$9:$ES$497,$ES208)+1</f>
        <v>18</v>
      </c>
      <c r="TE208" s="117">
        <f>COUNTIFS(SG$9:SG$497,"&gt;"&amp;SG208,$ES$9:$ES$497,$ES208)+1</f>
        <v>6</v>
      </c>
      <c r="TF208" s="118">
        <f t="shared" si="410"/>
        <v>130</v>
      </c>
      <c r="TG208" s="115">
        <f t="shared" si="411"/>
        <v>126</v>
      </c>
      <c r="TH208" s="115">
        <f t="shared" si="412"/>
        <v>49</v>
      </c>
      <c r="TI208" s="115">
        <f t="shared" si="413"/>
        <v>90</v>
      </c>
      <c r="TJ208" s="115">
        <f t="shared" si="414"/>
        <v>70</v>
      </c>
      <c r="TK208" s="115">
        <f t="shared" si="415"/>
        <v>62</v>
      </c>
      <c r="TL208" s="117">
        <f t="shared" si="416"/>
        <v>54</v>
      </c>
      <c r="TM208" s="118">
        <f>ROUND(TF208/MAX(TF$9:TF$497)*100,0)</f>
        <v>72</v>
      </c>
      <c r="TN208" s="115">
        <f>ROUND(TG208/MAX(TG$9:TG$497)*100,0)</f>
        <v>69</v>
      </c>
      <c r="TO208" s="115">
        <f>ROUND(TH208/MAX(TH$9:TH$497)*100,0)</f>
        <v>27</v>
      </c>
      <c r="TP208" s="115">
        <f>ROUND(TI208/MAX(TI$9:TI$497)*100,0)</f>
        <v>50</v>
      </c>
      <c r="TQ208" s="115">
        <f>ROUND(TJ208/MAX(TJ$9:TJ$497)*100,0)</f>
        <v>36</v>
      </c>
      <c r="TR208" s="115">
        <f>ROUND(TK208/MAX(TK$9:TK$497)*100,0)</f>
        <v>32</v>
      </c>
      <c r="TS208" s="119">
        <f>ROUND(TL208/MAX(TL$9:TL$497)*100,0)</f>
        <v>28</v>
      </c>
      <c r="TT208" s="120">
        <f>RANK(TM208,TM$9:TM$497,0)</f>
        <v>47</v>
      </c>
      <c r="TU208" s="115">
        <f>RANK(TN208,TN$9:TN$497,0)</f>
        <v>37</v>
      </c>
      <c r="TV208" s="115">
        <f>RANK(TO208,TO$9:TO$497,0)</f>
        <v>179</v>
      </c>
      <c r="TW208" s="115">
        <f>RANK(TP208,TP$9:TP$497,0)</f>
        <v>83</v>
      </c>
      <c r="TX208" s="115">
        <f>RANK(TQ208,TQ$9:TQ$497,0)</f>
        <v>78</v>
      </c>
      <c r="TY208" s="115">
        <f>RANK(TR208,TR$9:TR$497,0)</f>
        <v>169</v>
      </c>
      <c r="TZ208" s="121">
        <f>RANK(TS208,TS$9:TS$497,0)</f>
        <v>172</v>
      </c>
      <c r="UA208" s="132"/>
      <c r="UB208" s="7" t="s">
        <v>1</v>
      </c>
    </row>
    <row r="209" spans="1:548" x14ac:dyDescent="0.15">
      <c r="A209" s="183">
        <v>201</v>
      </c>
      <c r="B209" s="203" t="s">
        <v>1038</v>
      </c>
      <c r="C209" s="63"/>
      <c r="D209" s="63"/>
      <c r="E209" s="64" t="s">
        <v>518</v>
      </c>
      <c r="F209" s="65">
        <v>78</v>
      </c>
      <c r="G209" s="65" t="s">
        <v>605</v>
      </c>
      <c r="H209" s="65" t="s">
        <v>909</v>
      </c>
      <c r="I209" s="66" t="s">
        <v>521</v>
      </c>
      <c r="J209" s="67" t="s">
        <v>521</v>
      </c>
      <c r="K209" s="67" t="s">
        <v>521</v>
      </c>
      <c r="L209" s="67" t="s">
        <v>521</v>
      </c>
      <c r="M209" s="67" t="s">
        <v>521</v>
      </c>
      <c r="N209" s="67" t="s">
        <v>521</v>
      </c>
      <c r="O209" s="67" t="s">
        <v>521</v>
      </c>
      <c r="P209" s="67" t="s">
        <v>521</v>
      </c>
      <c r="Q209" s="67" t="s">
        <v>521</v>
      </c>
      <c r="R209" s="68" t="s">
        <v>521</v>
      </c>
      <c r="S209" s="69" t="s">
        <v>521</v>
      </c>
      <c r="T209" s="67" t="s">
        <v>521</v>
      </c>
      <c r="U209" s="67" t="s">
        <v>521</v>
      </c>
      <c r="V209" s="67" t="s">
        <v>521</v>
      </c>
      <c r="W209" s="67" t="s">
        <v>521</v>
      </c>
      <c r="X209" s="67" t="s">
        <v>521</v>
      </c>
      <c r="Y209" s="67" t="s">
        <v>521</v>
      </c>
      <c r="Z209" s="67" t="s">
        <v>521</v>
      </c>
      <c r="AA209" s="67" t="s">
        <v>521</v>
      </c>
      <c r="AB209" s="68" t="s">
        <v>521</v>
      </c>
      <c r="AC209" s="69" t="s">
        <v>521</v>
      </c>
      <c r="AD209" s="67" t="s">
        <v>521</v>
      </c>
      <c r="AE209" s="67" t="s">
        <v>521</v>
      </c>
      <c r="AF209" s="67" t="s">
        <v>521</v>
      </c>
      <c r="AG209" s="67" t="s">
        <v>521</v>
      </c>
      <c r="AH209" s="67" t="s">
        <v>521</v>
      </c>
      <c r="AI209" s="67" t="s">
        <v>521</v>
      </c>
      <c r="AJ209" s="67" t="s">
        <v>521</v>
      </c>
      <c r="AK209" s="67" t="s">
        <v>521</v>
      </c>
      <c r="AL209" s="68" t="s">
        <v>521</v>
      </c>
      <c r="AM209" s="69" t="s">
        <v>521</v>
      </c>
      <c r="AN209" s="67" t="s">
        <v>521</v>
      </c>
      <c r="AO209" s="67" t="s">
        <v>521</v>
      </c>
      <c r="AP209" s="67" t="s">
        <v>521</v>
      </c>
      <c r="AQ209" s="67" t="s">
        <v>521</v>
      </c>
      <c r="AR209" s="67" t="s">
        <v>521</v>
      </c>
      <c r="AS209" s="67" t="s">
        <v>521</v>
      </c>
      <c r="AT209" s="67" t="s">
        <v>521</v>
      </c>
      <c r="AU209" s="67" t="s">
        <v>521</v>
      </c>
      <c r="AV209" s="68" t="s">
        <v>521</v>
      </c>
      <c r="AW209" s="69" t="s">
        <v>521</v>
      </c>
      <c r="AX209" s="67" t="s">
        <v>521</v>
      </c>
      <c r="AY209" s="67" t="s">
        <v>521</v>
      </c>
      <c r="AZ209" s="67" t="s">
        <v>521</v>
      </c>
      <c r="BA209" s="67" t="s">
        <v>521</v>
      </c>
      <c r="BB209" s="67" t="s">
        <v>521</v>
      </c>
      <c r="BC209" s="67" t="s">
        <v>521</v>
      </c>
      <c r="BD209" s="67" t="s">
        <v>521</v>
      </c>
      <c r="BE209" s="67" t="s">
        <v>521</v>
      </c>
      <c r="BF209" s="68" t="s">
        <v>521</v>
      </c>
      <c r="BG209" s="69" t="s">
        <v>520</v>
      </c>
      <c r="BH209" s="67" t="s">
        <v>520</v>
      </c>
      <c r="BI209" s="67" t="s">
        <v>520</v>
      </c>
      <c r="BJ209" s="67" t="s">
        <v>520</v>
      </c>
      <c r="BK209" s="67" t="s">
        <v>520</v>
      </c>
      <c r="BL209" s="67" t="s">
        <v>520</v>
      </c>
      <c r="BM209" s="67" t="s">
        <v>520</v>
      </c>
      <c r="BN209" s="67" t="s">
        <v>520</v>
      </c>
      <c r="BO209" s="67" t="s">
        <v>520</v>
      </c>
      <c r="BP209" s="68" t="s">
        <v>520</v>
      </c>
      <c r="BQ209" s="70" t="s">
        <v>520</v>
      </c>
      <c r="BR209" s="67" t="s">
        <v>520</v>
      </c>
      <c r="BS209" s="67" t="s">
        <v>520</v>
      </c>
      <c r="BT209" s="67" t="s">
        <v>520</v>
      </c>
      <c r="BU209" s="67" t="s">
        <v>520</v>
      </c>
      <c r="BV209" s="67" t="s">
        <v>520</v>
      </c>
      <c r="BW209" s="67" t="s">
        <v>520</v>
      </c>
      <c r="BX209" s="67" t="s">
        <v>520</v>
      </c>
      <c r="BY209" s="67" t="s">
        <v>520</v>
      </c>
      <c r="BZ209" s="68" t="s">
        <v>520</v>
      </c>
      <c r="CA209" s="69" t="s">
        <v>520</v>
      </c>
      <c r="CB209" s="67" t="s">
        <v>520</v>
      </c>
      <c r="CC209" s="67" t="s">
        <v>520</v>
      </c>
      <c r="CD209" s="67" t="s">
        <v>520</v>
      </c>
      <c r="CE209" s="67" t="s">
        <v>520</v>
      </c>
      <c r="CF209" s="67" t="s">
        <v>520</v>
      </c>
      <c r="CG209" s="67" t="s">
        <v>520</v>
      </c>
      <c r="CH209" s="67" t="s">
        <v>520</v>
      </c>
      <c r="CI209" s="67" t="s">
        <v>520</v>
      </c>
      <c r="CJ209" s="68" t="s">
        <v>520</v>
      </c>
      <c r="CK209" s="69" t="s">
        <v>521</v>
      </c>
      <c r="CL209" s="67" t="s">
        <v>521</v>
      </c>
      <c r="CM209" s="67" t="s">
        <v>521</v>
      </c>
      <c r="CN209" s="67" t="s">
        <v>521</v>
      </c>
      <c r="CO209" s="67" t="s">
        <v>521</v>
      </c>
      <c r="CP209" s="67" t="s">
        <v>521</v>
      </c>
      <c r="CQ209" s="67" t="s">
        <v>521</v>
      </c>
      <c r="CR209" s="67" t="s">
        <v>521</v>
      </c>
      <c r="CS209" s="67" t="s">
        <v>521</v>
      </c>
      <c r="CT209" s="68" t="s">
        <v>521</v>
      </c>
      <c r="CU209" s="69" t="s">
        <v>521</v>
      </c>
      <c r="CV209" s="67" t="s">
        <v>521</v>
      </c>
      <c r="CW209" s="67" t="s">
        <v>521</v>
      </c>
      <c r="CX209" s="67" t="s">
        <v>521</v>
      </c>
      <c r="CY209" s="67" t="s">
        <v>521</v>
      </c>
      <c r="CZ209" s="67" t="s">
        <v>521</v>
      </c>
      <c r="DA209" s="67" t="s">
        <v>521</v>
      </c>
      <c r="DB209" s="67" t="s">
        <v>521</v>
      </c>
      <c r="DC209" s="67" t="s">
        <v>521</v>
      </c>
      <c r="DD209" s="68" t="s">
        <v>521</v>
      </c>
      <c r="DE209" s="69" t="s">
        <v>521</v>
      </c>
      <c r="DF209" s="71" t="s">
        <v>521</v>
      </c>
      <c r="DG209" s="67" t="s">
        <v>521</v>
      </c>
      <c r="DH209" s="67" t="s">
        <v>521</v>
      </c>
      <c r="DI209" s="67" t="s">
        <v>521</v>
      </c>
      <c r="DJ209" s="67" t="s">
        <v>521</v>
      </c>
      <c r="DK209" s="67" t="s">
        <v>521</v>
      </c>
      <c r="DL209" s="67" t="s">
        <v>521</v>
      </c>
      <c r="DM209" s="67" t="s">
        <v>521</v>
      </c>
      <c r="DN209" s="68" t="s">
        <v>521</v>
      </c>
      <c r="DO209" s="70" t="s">
        <v>521</v>
      </c>
      <c r="DP209" s="71" t="s">
        <v>521</v>
      </c>
      <c r="DQ209" s="67" t="s">
        <v>521</v>
      </c>
      <c r="DR209" s="67" t="s">
        <v>521</v>
      </c>
      <c r="DS209" s="67" t="s">
        <v>521</v>
      </c>
      <c r="DT209" s="67" t="s">
        <v>521</v>
      </c>
      <c r="DU209" s="67" t="s">
        <v>521</v>
      </c>
      <c r="DV209" s="67" t="s">
        <v>521</v>
      </c>
      <c r="DW209" s="67" t="s">
        <v>521</v>
      </c>
      <c r="DX209" s="72" t="s">
        <v>521</v>
      </c>
      <c r="DY209" s="73" t="s">
        <v>522</v>
      </c>
      <c r="DZ209" s="74">
        <v>2</v>
      </c>
      <c r="EA209" s="74">
        <v>3</v>
      </c>
      <c r="EB209" s="74">
        <v>3</v>
      </c>
      <c r="EC209" s="75">
        <v>4</v>
      </c>
      <c r="ED209" s="76" t="s">
        <v>522</v>
      </c>
      <c r="EE209" s="74">
        <f t="shared" si="360"/>
        <v>2</v>
      </c>
      <c r="EF209" s="74">
        <f t="shared" si="361"/>
        <v>6</v>
      </c>
      <c r="EG209" s="74">
        <f t="shared" si="362"/>
        <v>18</v>
      </c>
      <c r="EH209" s="77">
        <f t="shared" si="363"/>
        <v>72</v>
      </c>
      <c r="EI209" s="73">
        <v>600</v>
      </c>
      <c r="EJ209" s="74">
        <v>900</v>
      </c>
      <c r="EK209" s="74">
        <v>1800</v>
      </c>
      <c r="EL209" s="74">
        <v>3000</v>
      </c>
      <c r="EM209" s="75">
        <v>9000</v>
      </c>
      <c r="EN209" s="78">
        <v>1</v>
      </c>
      <c r="EO209" s="79">
        <f t="shared" si="364"/>
        <v>0.75</v>
      </c>
      <c r="EP209" s="79">
        <f t="shared" si="365"/>
        <v>0.5</v>
      </c>
      <c r="EQ209" s="79">
        <f t="shared" si="366"/>
        <v>0.27777777777777773</v>
      </c>
      <c r="ER209" s="80">
        <f t="shared" si="367"/>
        <v>0.20833333333333334</v>
      </c>
      <c r="ES209" s="128" t="s">
        <v>532</v>
      </c>
      <c r="ET209" s="82"/>
      <c r="EU209" s="83">
        <v>4</v>
      </c>
      <c r="EV209" s="73">
        <v>73</v>
      </c>
      <c r="EW209" s="74">
        <v>74</v>
      </c>
      <c r="EX209" s="74">
        <v>24</v>
      </c>
      <c r="EY209" s="74">
        <v>45</v>
      </c>
      <c r="EZ209" s="74">
        <v>37</v>
      </c>
      <c r="FA209" s="74">
        <v>62</v>
      </c>
      <c r="FB209" s="74">
        <v>35</v>
      </c>
      <c r="FC209" s="74">
        <v>28</v>
      </c>
      <c r="FD209" s="74">
        <f t="shared" si="368"/>
        <v>61</v>
      </c>
      <c r="FE209" s="84">
        <f t="shared" si="369"/>
        <v>52</v>
      </c>
      <c r="FF209" s="73">
        <f>RANK(EV209,$EV$9:$EV$497,0)</f>
        <v>190</v>
      </c>
      <c r="FG209" s="74">
        <f>RANK(EW209,$EW$9:$EW$497,0)</f>
        <v>70</v>
      </c>
      <c r="FH209" s="74">
        <f>RANK(EX209,$EX$9:$EX$497,0)</f>
        <v>273</v>
      </c>
      <c r="FI209" s="74">
        <f>RANK(EY209,$EY$9:$EY$497,0)</f>
        <v>152</v>
      </c>
      <c r="FJ209" s="74">
        <f>RANK(EZ209,$EZ$9:$EZ$497,0)</f>
        <v>95</v>
      </c>
      <c r="FK209" s="74">
        <f>RANK(FA209,$FA$9:$FA$497,0)</f>
        <v>27</v>
      </c>
      <c r="FL209" s="74">
        <f>RANK(FB209,$FB$9:$FB$497,0)</f>
        <v>232</v>
      </c>
      <c r="FM209" s="74">
        <f>RANK(FC209,$FC$9:$FC$497,0)</f>
        <v>283</v>
      </c>
      <c r="FN209" s="74">
        <f>RANK(FD209,$FD$9:$FD$497,0)</f>
        <v>244</v>
      </c>
      <c r="FO209" s="84">
        <f>RANK(FE209,$FE$9:$FE$497,0)</f>
        <v>297</v>
      </c>
      <c r="FP209" s="73">
        <f>COUNTIFS($EV$9:$EV$497,"&gt;"&amp;EV209,$ES$9:$ES$497,ES209)+1</f>
        <v>25</v>
      </c>
      <c r="FQ209" s="74">
        <f>COUNTIFS($EW$9:$EW$497,"&gt;"&amp;EW209,$ES$9:$ES$497,ES209)+1</f>
        <v>21</v>
      </c>
      <c r="FR209" s="74">
        <f>COUNTIFS($EX$9:$EX$497,"&gt;"&amp;EX209,$ES$9:$ES$497,ES209)+1</f>
        <v>34</v>
      </c>
      <c r="FS209" s="74">
        <f>COUNTIFS($EY$9:$EY$497,"&gt;"&amp;EY209,$ES$9:$ES$497,ES209)+1</f>
        <v>15</v>
      </c>
      <c r="FT209" s="74">
        <f>COUNTIFS($EZ$9:$EZ$497,"&gt;"&amp;EZ209,$ES$9:$ES$497,ES209)+1</f>
        <v>19</v>
      </c>
      <c r="FU209" s="74">
        <f>COUNTIFS($FA$9:$FA$497,"&gt;"&amp;FA209,$ES$9:$ES$497,ES209)+1</f>
        <v>24</v>
      </c>
      <c r="FV209" s="74">
        <f>COUNTIFS($FB$9:$FB$497,"&gt;"&amp;FB209,$ES$9:$ES$497,ES209)+1</f>
        <v>21</v>
      </c>
      <c r="FW209" s="74">
        <f>COUNTIFS($FC$9:$FC$497,"&gt;"&amp;FC209,$ES$9:$ES$497,ES209)+1</f>
        <v>29</v>
      </c>
      <c r="FX209" s="74">
        <f>COUNTIFS($FD$9:$FD$497,"&gt;"&amp;FD209,$ES$9:$ES$497,ES209)+1</f>
        <v>25</v>
      </c>
      <c r="FY209" s="84">
        <f>COUNTIFS($FE$9:$FE$497,"&gt;"&amp;FE209,$ES$9:$ES$497,ES209)+1</f>
        <v>32</v>
      </c>
      <c r="FZ209" s="85">
        <f t="shared" si="370"/>
        <v>0.94</v>
      </c>
      <c r="GA209" s="86">
        <f t="shared" si="371"/>
        <v>0.95</v>
      </c>
      <c r="GB209" s="86">
        <f t="shared" si="372"/>
        <v>0.31</v>
      </c>
      <c r="GC209" s="86">
        <f t="shared" si="373"/>
        <v>0.57999999999999996</v>
      </c>
      <c r="GD209" s="86">
        <f t="shared" si="374"/>
        <v>0.47</v>
      </c>
      <c r="GE209" s="86">
        <f t="shared" si="375"/>
        <v>0.79</v>
      </c>
      <c r="GF209" s="86">
        <f t="shared" si="376"/>
        <v>0.45</v>
      </c>
      <c r="GG209" s="86">
        <f t="shared" si="377"/>
        <v>0.36</v>
      </c>
      <c r="GH209" s="86">
        <f t="shared" si="378"/>
        <v>0.78</v>
      </c>
      <c r="GI209" s="87">
        <f t="shared" si="379"/>
        <v>0.67</v>
      </c>
      <c r="GJ209" s="85">
        <f>ROUND(((FZ209-AVERAGE(FZ$9:FZ$497))/STDEVP(FZ$9:FZ$497)*10+50),2)</f>
        <v>48.96</v>
      </c>
      <c r="GK209" s="86">
        <f>ROUND(((GA209-AVERAGE(GA$9:GA$497))/STDEVP(GA$9:GA$497)*10+50),2)</f>
        <v>57.76</v>
      </c>
      <c r="GL209" s="86">
        <f>ROUND(((GB209-AVERAGE(GB$9:GB$497))/STDEVP(GB$9:GB$497)*10+50),2)</f>
        <v>39.75</v>
      </c>
      <c r="GM209" s="86">
        <f>ROUND(((GC209-AVERAGE(GC$9:GC$497))/STDEVP(GC$9:GC$497)*10+50),2)</f>
        <v>52.7</v>
      </c>
      <c r="GN209" s="86">
        <f>ROUND(((GD209-AVERAGE(GD$9:GD$497))/STDEVP(GD$9:GD$497)*10+50),2)</f>
        <v>52.66</v>
      </c>
      <c r="GO209" s="86">
        <f>ROUND(((GE209-AVERAGE(GE$9:GE$497))/STDEVP(GE$9:GE$497)*10+50),2)</f>
        <v>66.03</v>
      </c>
      <c r="GP209" s="86">
        <f>ROUND(((GF209-AVERAGE(GF$9:GF$497))/STDEVP(GF$9:GF$497)*10+50),2)</f>
        <v>44.18</v>
      </c>
      <c r="GQ209" s="86">
        <f>ROUND(((GG209-AVERAGE(GG$9:GG$497))/STDEVP(GG$9:GG$497)*10+50),2)</f>
        <v>41.52</v>
      </c>
      <c r="GR209" s="86">
        <f>ROUND(((GH209-AVERAGE(GH$9:GH$497))/STDEVP(GH$9:GH$497)*10+50),2)</f>
        <v>42.9</v>
      </c>
      <c r="GS209" s="87">
        <f>ROUND(((GI209-AVERAGE(GI$9:GI$497))/STDEVP(GI$9:GI$497)*10+50),2)</f>
        <v>38.58</v>
      </c>
      <c r="GT209" s="73">
        <f>RANK(GJ209,$GJ$9:$GJ$497,0)</f>
        <v>221</v>
      </c>
      <c r="GU209" s="74">
        <f>RANK(GK209,$GK$9:$GK$497,0)</f>
        <v>97</v>
      </c>
      <c r="GV209" s="74">
        <f>RANK(GL209,$GL$9:$GL$497,0)</f>
        <v>380</v>
      </c>
      <c r="GW209" s="74">
        <f>RANK(GM209,$GM$9:$GM$497,0)</f>
        <v>130</v>
      </c>
      <c r="GX209" s="74">
        <f>RANK(GN209,$GN$9:$GN$497,0)</f>
        <v>108</v>
      </c>
      <c r="GY209" s="74">
        <f>RANK(GO209,$GO$9:$GO$497,0)</f>
        <v>33</v>
      </c>
      <c r="GZ209" s="74">
        <f>RANK(GP209,$GP$9:$GP$497,0)</f>
        <v>294</v>
      </c>
      <c r="HA209" s="74">
        <f>RANK(GQ209,$GQ$9:$GQ$497,0)</f>
        <v>357</v>
      </c>
      <c r="HB209" s="74">
        <f>RANK(GR209,$GR$9:$GR$497,0)</f>
        <v>329</v>
      </c>
      <c r="HC209" s="84">
        <f>RANK(GS209,$GS$9:$GS$497,0)</f>
        <v>404</v>
      </c>
      <c r="HD209" s="85">
        <f>ROUND(AVERAGEIF($ES$9:$ES$497,$ES209,$FZ$9:$FZ$497),2)</f>
        <v>0.93</v>
      </c>
      <c r="HE209" s="86">
        <f>ROUND(AVERAGEIF($ES$9:$ES$497,$ES209,$GA$9:$GA$497),2)</f>
        <v>0.96</v>
      </c>
      <c r="HF209" s="86">
        <f>ROUND(AVERAGEIF($ES$9:$ES$497,$ES209,$GB$9:$GB$497),2)</f>
        <v>0.41</v>
      </c>
      <c r="HG209" s="86">
        <f>ROUND(AVERAGEIF($ES$9:$ES$497,$ES209,$GC$9:$GC$497),2)</f>
        <v>0.46</v>
      </c>
      <c r="HH209" s="86">
        <f>ROUND(AVERAGEIF($ES$9:$ES$497,$ES209,$GD$9:$GD$497),2)</f>
        <v>0.38</v>
      </c>
      <c r="HI209" s="86">
        <f>ROUND(AVERAGEIF($ES$9:$ES$497,$ES209,$GE$9:$GE$497),2)</f>
        <v>0.85</v>
      </c>
      <c r="HJ209" s="86">
        <f>ROUND(AVERAGEIF($ES$9:$ES$497,$ES209,$GF$9:$GF$497),2)</f>
        <v>0.44</v>
      </c>
      <c r="HK209" s="86">
        <f>ROUND(AVERAGEIF($ES$9:$ES$497,$ES209,$GG$9:$GG$497),2)</f>
        <v>0.42</v>
      </c>
      <c r="HL209" s="86">
        <f>ROUND(AVERAGEIF($ES$9:$ES$497,$ES209,$GH$9:$GH$497),2)</f>
        <v>0.8</v>
      </c>
      <c r="HM209" s="87">
        <f>ROUND(AVERAGEIF($ES$9:$ES$497,$ES209,$GI$9:$GI$497),2)</f>
        <v>0.84</v>
      </c>
      <c r="HN209" s="88">
        <f t="shared" si="380"/>
        <v>9.9999999999998979E-3</v>
      </c>
      <c r="HO209" s="89">
        <f t="shared" si="381"/>
        <v>-1.0000000000000009E-2</v>
      </c>
      <c r="HP209" s="89">
        <f t="shared" si="382"/>
        <v>-9.9999999999999978E-2</v>
      </c>
      <c r="HQ209" s="89">
        <f t="shared" si="383"/>
        <v>0.11999999999999994</v>
      </c>
      <c r="HR209" s="89">
        <f t="shared" si="384"/>
        <v>8.9999999999999969E-2</v>
      </c>
      <c r="HS209" s="89">
        <f t="shared" si="385"/>
        <v>-5.9999999999999942E-2</v>
      </c>
      <c r="HT209" s="89">
        <f t="shared" si="386"/>
        <v>1.0000000000000009E-2</v>
      </c>
      <c r="HU209" s="89">
        <f t="shared" si="387"/>
        <v>-0.06</v>
      </c>
      <c r="HV209" s="89">
        <f t="shared" si="388"/>
        <v>-2.0000000000000018E-2</v>
      </c>
      <c r="HW209" s="90">
        <f t="shared" si="389"/>
        <v>-0.16999999999999993</v>
      </c>
      <c r="HX209" s="73">
        <f>COUNTIFS($FZ$9:$FZ$497,"&gt;"&amp;FZ209,$ES$9:$ES$497,$ES209)+1</f>
        <v>30</v>
      </c>
      <c r="HY209" s="74">
        <f>COUNTIFS($GA$9:$GA$497,"&gt;"&amp;GA209,$ES$9:$ES$497,$ES209)+1</f>
        <v>32</v>
      </c>
      <c r="HZ209" s="74">
        <f>COUNTIFS($GB$9:$GB$497,"&gt;"&amp;GB209,$ES$9:$ES$497,$ES209)+1</f>
        <v>53</v>
      </c>
      <c r="IA209" s="74">
        <f>COUNTIFS($GC$9:$GC$497,"&gt;"&amp;GC209,$ES$9:$ES$497,$ES209)+1</f>
        <v>12</v>
      </c>
      <c r="IB209" s="74">
        <f>COUNTIFS($GD$9:$GD$497,"&gt;"&amp;GD209,$ES$9:$ES$497,$ES209)+1</f>
        <v>13</v>
      </c>
      <c r="IC209" s="74">
        <f>COUNTIFS($GE$9:$GE$497,"&gt;"&amp;GE209,$ES$9:$ES$497,$ES209)+1</f>
        <v>28</v>
      </c>
      <c r="ID209" s="74">
        <f>COUNTIFS($GF$9:$GF$497,"&gt;"&amp;GF209,$ES$9:$ES$497,$ES209)+1</f>
        <v>24</v>
      </c>
      <c r="IE209" s="74">
        <f>COUNTIFS($GG$9:$GG$497,"&gt;"&amp;GG209,$ES$9:$ES$497,$ES209)+1</f>
        <v>53</v>
      </c>
      <c r="IF209" s="74">
        <f>COUNTIFS($GH$9:$GH$497,"&gt;"&amp;GH209,$ES$9:$ES$497,$ES209)+1</f>
        <v>28</v>
      </c>
      <c r="IG209" s="84">
        <f>COUNTIFS($GI$9:$GI$497,"&gt;"&amp;GI209,$ES$9:$ES$497,$ES209)+1</f>
        <v>53</v>
      </c>
      <c r="IH209" s="91"/>
      <c r="II209" s="79"/>
      <c r="IJ209" s="79"/>
      <c r="IK209" s="79"/>
      <c r="IL209" s="79"/>
      <c r="IM209" s="92"/>
      <c r="IN209" s="93"/>
      <c r="IO209" s="94"/>
      <c r="IP209" s="95"/>
      <c r="IQ209" s="79"/>
      <c r="IR209" s="79"/>
      <c r="IS209" s="79"/>
      <c r="IT209" s="79"/>
      <c r="IU209" s="79"/>
      <c r="IV209" s="79"/>
      <c r="IW209" s="96"/>
      <c r="IX209" s="93"/>
      <c r="IY209" s="79"/>
      <c r="IZ209" s="79"/>
      <c r="JA209" s="79"/>
      <c r="JB209" s="79"/>
      <c r="JC209" s="79"/>
      <c r="JD209" s="79"/>
      <c r="JE209" s="97"/>
      <c r="JF209" s="95"/>
      <c r="JG209" s="79"/>
      <c r="JH209" s="79"/>
      <c r="JI209" s="79"/>
      <c r="JJ209" s="79"/>
      <c r="JK209" s="79"/>
      <c r="JL209" s="79"/>
      <c r="JM209" s="96"/>
      <c r="JN209" s="93"/>
      <c r="JO209" s="79"/>
      <c r="JP209" s="79"/>
      <c r="JQ209" s="79"/>
      <c r="JR209" s="79"/>
      <c r="JS209" s="79"/>
      <c r="JT209" s="79"/>
      <c r="JU209" s="79"/>
      <c r="JV209" s="79"/>
      <c r="JW209" s="79"/>
      <c r="JX209" s="79"/>
      <c r="JY209" s="79"/>
      <c r="JZ209" s="97"/>
      <c r="KA209" s="93">
        <v>7.0000000000000007E-2</v>
      </c>
      <c r="KB209" s="79"/>
      <c r="KC209" s="79"/>
      <c r="KD209" s="79"/>
      <c r="KE209" s="97"/>
      <c r="KF209" s="95"/>
      <c r="KG209" s="79"/>
      <c r="KH209" s="79"/>
      <c r="KI209" s="79"/>
      <c r="KJ209" s="79"/>
      <c r="KK209" s="98"/>
      <c r="KL209" s="79"/>
      <c r="KM209" s="79"/>
      <c r="KN209" s="79"/>
      <c r="KO209" s="79"/>
      <c r="KP209" s="79"/>
      <c r="KQ209" s="79"/>
      <c r="KR209" s="79"/>
      <c r="KS209" s="96"/>
      <c r="KT209" s="96"/>
      <c r="KU209" s="96"/>
      <c r="KV209" s="96"/>
      <c r="KW209" s="93"/>
      <c r="KX209" s="79"/>
      <c r="KY209" s="79"/>
      <c r="KZ209" s="79"/>
      <c r="LA209" s="79"/>
      <c r="LB209" s="79"/>
      <c r="LC209" s="96"/>
      <c r="LD209" s="93"/>
      <c r="LE209" s="94"/>
      <c r="LF209" s="99"/>
      <c r="LG209" s="75"/>
      <c r="LH209" s="93"/>
      <c r="LI209" s="79"/>
      <c r="LJ209" s="74"/>
      <c r="LK209" s="74"/>
      <c r="LL209" s="74"/>
      <c r="LM209" s="100"/>
      <c r="LN209" s="95"/>
      <c r="LO209" s="79"/>
      <c r="LP209" s="79"/>
      <c r="LQ209" s="79"/>
      <c r="LR209" s="96"/>
      <c r="LS209" s="93">
        <v>0.05</v>
      </c>
      <c r="LT209" s="79"/>
      <c r="LU209" s="79"/>
      <c r="LV209" s="79"/>
      <c r="LW209" s="79"/>
      <c r="LX209" s="79"/>
      <c r="LY209" s="79"/>
      <c r="LZ209" s="79"/>
      <c r="MA209" s="97"/>
      <c r="MB209" s="95"/>
      <c r="MC209" s="79"/>
      <c r="MD209" s="79"/>
      <c r="ME209" s="79"/>
      <c r="MF209" s="79"/>
      <c r="MG209" s="79"/>
      <c r="MH209" s="79"/>
      <c r="MI209" s="79"/>
      <c r="MJ209" s="79"/>
      <c r="MK209" s="79"/>
      <c r="ML209" s="79"/>
      <c r="MM209" s="79"/>
      <c r="MN209" s="98"/>
      <c r="MO209" s="98"/>
      <c r="MP209" s="96"/>
      <c r="MQ209" s="93">
        <v>0.05</v>
      </c>
      <c r="MR209" s="79"/>
      <c r="MS209" s="79"/>
      <c r="MT209" s="79"/>
      <c r="MU209" s="79"/>
      <c r="MV209" s="98"/>
      <c r="MW209" s="79"/>
      <c r="MX209" s="79"/>
      <c r="MY209" s="79"/>
      <c r="MZ209" s="79"/>
      <c r="NA209" s="79"/>
      <c r="NB209" s="79"/>
      <c r="NC209" s="79"/>
      <c r="ND209" s="96"/>
      <c r="NE209" s="96"/>
      <c r="NF209" s="96"/>
      <c r="NG209" s="96"/>
      <c r="NH209" s="93">
        <v>0.05</v>
      </c>
      <c r="NI209" s="79"/>
      <c r="NJ209" s="79"/>
      <c r="NK209" s="79"/>
      <c r="NL209" s="79"/>
      <c r="NM209" s="79"/>
      <c r="NN209" s="94"/>
      <c r="NO209" s="93"/>
      <c r="NP209" s="80"/>
      <c r="NQ209" s="124" t="s">
        <v>1035</v>
      </c>
      <c r="NR209" s="102" t="s">
        <v>1040</v>
      </c>
      <c r="NS209" s="102"/>
      <c r="NT209" s="102"/>
      <c r="NU209" s="102"/>
      <c r="NV209" s="104"/>
      <c r="NW209" s="102" t="s">
        <v>1041</v>
      </c>
      <c r="NX209" s="133"/>
      <c r="NY209" s="129" t="s">
        <v>1042</v>
      </c>
      <c r="NZ209" s="133"/>
      <c r="OA209" s="134"/>
      <c r="OB209" s="134"/>
      <c r="OC209" s="134"/>
      <c r="OD209" s="108">
        <f t="shared" si="390"/>
        <v>72</v>
      </c>
      <c r="OE209" s="109">
        <v>5</v>
      </c>
      <c r="OF209" s="110">
        <f t="shared" si="391"/>
        <v>600</v>
      </c>
      <c r="OG209" s="109">
        <v>2</v>
      </c>
      <c r="OH209" s="111">
        <f>ROUND(AVERAGEIF($ES$9:$ES$497,$ES209,EV$9:EV$497),0)</f>
        <v>58</v>
      </c>
      <c r="OI209" s="112">
        <f>ROUND(AVERAGEIF($ES$9:$ES$497,$ES209,EW$9:EW$497),0)</f>
        <v>57</v>
      </c>
      <c r="OJ209" s="112">
        <f>ROUND(AVERAGEIF($ES$9:$ES$497,$ES209,EX$9:EX$497),0)</f>
        <v>24</v>
      </c>
      <c r="OK209" s="112">
        <f>ROUND(AVERAGEIF($ES$9:$ES$497,$ES209,EY$9:EY$497),0)</f>
        <v>29</v>
      </c>
      <c r="OL209" s="112">
        <f>ROUND(AVERAGEIF($ES$9:$ES$497,$ES209,EZ$9:EZ$497),0)</f>
        <v>25</v>
      </c>
      <c r="OM209" s="112">
        <f>ROUND(AVERAGEIF($ES$9:$ES$497,$ES209,FA$9:FA$497),0)</f>
        <v>51</v>
      </c>
      <c r="ON209" s="112">
        <f>ROUND(AVERAGEIF($ES$9:$ES$497,$ES209,FB$9:FB$497),0)</f>
        <v>27</v>
      </c>
      <c r="OO209" s="112">
        <f>ROUND(AVERAGEIF($ES$9:$ES$497,$ES209,FC$9:FC$497),0)</f>
        <v>25</v>
      </c>
      <c r="OP209" s="112">
        <f>ROUND(AVERAGEIF($ES$9:$ES$497,$ES209,FD$9:FD$497),0)</f>
        <v>49</v>
      </c>
      <c r="OQ209" s="113">
        <f>ROUND(AVERAGEIF($ES$9:$ES$497,$ES209,FE$9:FE$497),0)</f>
        <v>49</v>
      </c>
      <c r="OR209" s="114">
        <f>ROUND(EV209/MAX(EV$9:EV$497)*100,0)</f>
        <v>41</v>
      </c>
      <c r="OS209" s="115">
        <f>ROUND(EW209/MAX(EW$9:EW$497)*100,0)</f>
        <v>58</v>
      </c>
      <c r="OT209" s="115">
        <f>ROUND(EX209/MAX(EX$9:EX$497)*100,0)</f>
        <v>20</v>
      </c>
      <c r="OU209" s="115">
        <f>ROUND(EY209/MAX(EY$9:EY$497)*100,0)</f>
        <v>30</v>
      </c>
      <c r="OV209" s="115">
        <f>ROUND(EZ209/MAX(EZ$9:EZ$497)*100,0)</f>
        <v>30</v>
      </c>
      <c r="OW209" s="115">
        <f>ROUND(FA209/MAX(FA$9:FA$497)*100,0)</f>
        <v>55</v>
      </c>
      <c r="OX209" s="115">
        <f>ROUND(FB209/MAX(FB$9:FB$497)*100,0)</f>
        <v>26</v>
      </c>
      <c r="OY209" s="116">
        <f>ROUND(FC209/MAX(FC$9:FC$497)*100,0)</f>
        <v>19</v>
      </c>
      <c r="OZ209" s="115">
        <f>ROUND(FD209/MAX(FD$9:FD$497)*100,0)</f>
        <v>41</v>
      </c>
      <c r="PA209" s="117">
        <f>ROUND(FE209/MAX(FE$9:FE$497)*100,0)</f>
        <v>21</v>
      </c>
      <c r="PB209" s="118">
        <f t="shared" si="392"/>
        <v>359</v>
      </c>
      <c r="PC209" s="115">
        <f t="shared" si="393"/>
        <v>389</v>
      </c>
      <c r="PD209" s="115">
        <f t="shared" si="394"/>
        <v>449</v>
      </c>
      <c r="PE209" s="115">
        <f t="shared" si="395"/>
        <v>397</v>
      </c>
      <c r="PF209" s="115">
        <f t="shared" si="396"/>
        <v>465</v>
      </c>
      <c r="PG209" s="119">
        <f t="shared" si="397"/>
        <v>449</v>
      </c>
      <c r="PH209" s="118">
        <f>ROUND(PB209/MAX(PB$9:PB$497)*100,0)</f>
        <v>43</v>
      </c>
      <c r="PI209" s="115">
        <f>ROUND(PC209/MAX(PC$9:PC$497)*100,0)</f>
        <v>47</v>
      </c>
      <c r="PJ209" s="115">
        <f>ROUND(PD209/MAX(PD$9:PD$497)*100,0)</f>
        <v>48</v>
      </c>
      <c r="PK209" s="115">
        <f>ROUND(PE209/MAX(PE$9:PE$497)*100,0)</f>
        <v>40</v>
      </c>
      <c r="PL209" s="115">
        <f>ROUND(PF209/MAX(PF$9:PF$497)*100,0)</f>
        <v>65</v>
      </c>
      <c r="PM209" s="119">
        <f>ROUND(PG209/MAX(PG$9:PG$497)*100,0)</f>
        <v>66</v>
      </c>
      <c r="PN209" s="118">
        <f>RANK(PH209,PH$9:PH$497,0)</f>
        <v>224</v>
      </c>
      <c r="PO209" s="115">
        <f>RANK(PI209,PI$9:PI$497,0)</f>
        <v>150</v>
      </c>
      <c r="PP209" s="115">
        <f>RANK(PJ209,PJ$9:PJ$497,0)</f>
        <v>212</v>
      </c>
      <c r="PQ209" s="115">
        <f>RANK(PK209,PK$9:PK$497,0)</f>
        <v>238</v>
      </c>
      <c r="PR209" s="115">
        <f>RANK(PL209,PL$9:PL$497,0)</f>
        <v>110</v>
      </c>
      <c r="PS209" s="119">
        <f>RANK(PM209,PM$9:PM$497,0)</f>
        <v>62</v>
      </c>
      <c r="PT209" s="120">
        <f>ROUND(FZ209/MAX(FZ$9:FZ$497)*100,0)</f>
        <v>51</v>
      </c>
      <c r="PU209" s="115">
        <f>ROUND(GA209/MAX(GA$9:GA$497)*100,0)</f>
        <v>53</v>
      </c>
      <c r="PV209" s="115">
        <f>ROUND(GB209/MAX(GB$9:GB$497)*100,0)</f>
        <v>23</v>
      </c>
      <c r="PW209" s="115">
        <f>ROUND(GC209/MAX(GC$9:GC$497)*100,0)</f>
        <v>46</v>
      </c>
      <c r="PX209" s="115">
        <f>ROUND(GD209/MAX(GD$9:GD$497)*100,0)</f>
        <v>26</v>
      </c>
      <c r="PY209" s="115">
        <f>ROUND(GE209/MAX(GE$9:GE$497)*100,0)</f>
        <v>47</v>
      </c>
      <c r="PZ209" s="115">
        <f>ROUND(GF209/MAX(GF$9:GF$497)*100,0)</f>
        <v>21</v>
      </c>
      <c r="QA209" s="116">
        <f>ROUND(GG209/MAX(GG$9:GG$497)*100,0)</f>
        <v>20</v>
      </c>
      <c r="QB209" s="115">
        <f>ROUND(GH209/MAX(GH$9:GH$497)*100,0)</f>
        <v>35</v>
      </c>
      <c r="QC209" s="121">
        <f>ROUND(GI209/MAX(GI$9:GI$497)*100,0)</f>
        <v>21</v>
      </c>
      <c r="QD209" s="120">
        <f>ROUND(AVERAGEIF($ES$9:$ES$497,$ES209,PT$9:PT$497),0)</f>
        <v>51</v>
      </c>
      <c r="QE209" s="120">
        <f>ROUND(AVERAGEIF($ES$9:$ES$497,$ES209,PU$9:PU$497),0)</f>
        <v>54</v>
      </c>
      <c r="QF209" s="120">
        <f>ROUND(AVERAGEIF($ES$9:$ES$497,$ES209,PV$9:PV$497),0)</f>
        <v>30</v>
      </c>
      <c r="QG209" s="120">
        <f>ROUND(AVERAGEIF($ES$9:$ES$497,$ES209,PW$9:PW$497),0)</f>
        <v>36</v>
      </c>
      <c r="QH209" s="120">
        <f>ROUND(AVERAGEIF($ES$9:$ES$497,$ES209,PX$9:PX$497),0)</f>
        <v>21</v>
      </c>
      <c r="QI209" s="120">
        <f>ROUND(AVERAGEIF($ES$9:$ES$497,$ES209,PY$9:PY$497),0)</f>
        <v>51</v>
      </c>
      <c r="QJ209" s="120">
        <f>ROUND(AVERAGEIF($ES$9:$ES$497,$ES209,PZ$9:PZ$497),0)</f>
        <v>21</v>
      </c>
      <c r="QK209" s="120">
        <f>ROUND(AVERAGEIF($ES$9:$ES$497,$ES209,QA$9:QA$497),0)</f>
        <v>23</v>
      </c>
      <c r="QL209" s="120">
        <f>ROUND(AVERAGEIF($ES$9:$ES$497,$ES209,QB$9:QB$497),0)</f>
        <v>35</v>
      </c>
      <c r="QM209" s="120">
        <f>ROUND(AVERAGEIF($ES$9:$ES$497,$ES209,QC$9:QC$497),0)</f>
        <v>27</v>
      </c>
      <c r="QN209" s="114">
        <f t="shared" si="398"/>
        <v>408</v>
      </c>
      <c r="QO209" s="115">
        <f t="shared" si="399"/>
        <v>420</v>
      </c>
      <c r="QP209" s="115">
        <f t="shared" si="400"/>
        <v>512</v>
      </c>
      <c r="QQ209" s="115">
        <f t="shared" si="401"/>
        <v>468</v>
      </c>
      <c r="QR209" s="115">
        <f t="shared" si="402"/>
        <v>609</v>
      </c>
      <c r="QS209" s="119">
        <f t="shared" si="403"/>
        <v>509</v>
      </c>
      <c r="QT209" s="114">
        <f>ROUND((QN209-MIN(QN$9:QN$497))/(MAX(QN$9:QN$497)-MIN(QN$9:QN$497))*100,0)</f>
        <v>28</v>
      </c>
      <c r="QU209" s="115">
        <f>ROUND((QO209-MIN(QO$9:QO$497))/(MAX(QO$9:QO$497)-MIN(QO$9:QO$497))*100,0)</f>
        <v>30</v>
      </c>
      <c r="QV209" s="115">
        <f>ROUND((QP209-MIN(QP$9:QP$497))/(MAX(QP$9:QP$497)-MIN(QP$9:QP$497))*100,0)</f>
        <v>23</v>
      </c>
      <c r="QW209" s="115">
        <f>ROUND((QQ209-MIN(QQ$9:QQ$497))/(MAX(QQ$9:QQ$497)-MIN(QQ$9:QQ$497))*100,0)</f>
        <v>23</v>
      </c>
      <c r="QX209" s="115">
        <f>ROUND((QR209-MIN(QR$9:QR$497))/(MAX(QR$9:QR$497)-MIN(QR$9:QR$497))*100,0)</f>
        <v>64</v>
      </c>
      <c r="QY209" s="115">
        <f>ROUND((QS209-MIN(QS$9:QS$497))/(MAX(QS$9:QS$497)-MIN(QS$9:QS$497))*100,0)</f>
        <v>66</v>
      </c>
      <c r="QZ209" s="114">
        <f>RANK(QN209,QN$9:QN$497,0)</f>
        <v>348</v>
      </c>
      <c r="RA209" s="115">
        <f>RANK(QO209,QO$9:QO$497,0)</f>
        <v>155</v>
      </c>
      <c r="RB209" s="115">
        <f>RANK(QP209,QP$9:QP$497,0)</f>
        <v>303</v>
      </c>
      <c r="RC209" s="115">
        <f>RANK(QQ209,QQ$9:QQ$497,0)</f>
        <v>352</v>
      </c>
      <c r="RD209" s="115">
        <f>RANK(QR209,QR$9:QR$497,0)</f>
        <v>95</v>
      </c>
      <c r="RE209" s="115">
        <f>RANK(QS209,QS$9:QS$497,0)</f>
        <v>37</v>
      </c>
      <c r="RF209" s="122"/>
      <c r="RG209" s="115">
        <f>($RH$3*(IH209+IJ209)*100*100/MAX(EX$9:EX$497)*$RO$3) +($RH$3*(II209+IJ209)*100*100/MAX(EX$9:EX$497)*$RO$4) + ($RH$3*IK209*100*100/MAX(EX$9:EX$497)*0.098)</f>
        <v>0</v>
      </c>
      <c r="RH209" s="115">
        <f>($RH$4*IL209*100*100/MAX(EZ$9:EZ$497))*$RQ$3</f>
        <v>0</v>
      </c>
      <c r="RI209" s="115">
        <f>($RH$3*IM209*100*100/MAX(EY$9:EY$497))*$RQ$4</f>
        <v>0</v>
      </c>
      <c r="RJ209" s="115">
        <f>($RH$3*IN209*100*100/MAX(EX$9:EX$497))</f>
        <v>0</v>
      </c>
      <c r="RK209" s="115">
        <f>($RH$4*IO209*100*100/MAX(EZ$9:EZ$497))*$RQ$3</f>
        <v>0</v>
      </c>
      <c r="RL209" s="115">
        <f>(($RL$4*IP209*100*((100/MAX(EX$9:EX$497)+100/MAX(EZ$9:EZ$497))/2))+($RL$4*IQ209*100*((100/MAX(EX$9:EX$497)+100/MAX(EZ$9:EZ$497))/2))+($RL$4*IR209*100*((100/MAX(EX$9:EX$497)+100/MAX(EZ$9:EZ$497))/2))+($RL$4*IS209*100*((100/MAX(EX$9:EX$497)+100/MAX(EZ$9:EZ$497))/2))+($RL$4*IT209*100*((100/MAX(EX$9:EX$497)+100/MAX(EZ$9:EZ$497))/2))+($RL$4*IU209*100*((100/MAX(EX$9:EX$497)+100/MAX(EZ$9:EZ$497))/2))+($RL$4*IV209*100*((100/MAX(EX$9:EX$497)+100/MAX(EZ$9:EZ$497))/2))+($RL$4*IW209*100*((100/MAX(EX$9:EX$497)+100/MAX(EZ$9:EZ$497))/2)))*$RS$3</f>
        <v>0</v>
      </c>
      <c r="RM209" s="115">
        <f>(($RH$3*IX209*100*100/MAX(EX$9:EX$497))+($RH$3*IY209*100*100/MAX(EX$9:EX$497))+($RH$3*IZ209*100*100/MAX(EX$9:EX$497))+($RH$3*JA209*100*100/MAX(EX$9:EX$497))+($RH$3*JB209*100*100/MAX(EX$9:EX$497))+($RH$3*JC209*100*100/MAX(EX$9:EX$497))+($RH$3*JD209*100*100/MAX(EX$9:EX$497))+($RH$3*JE209*100*100/MAX(EX$9:EX$497)))*$RS$4</f>
        <v>0</v>
      </c>
      <c r="RN209" s="115">
        <f>(($RH$4*JF209*100*100/MAX(EZ$9:EZ$497)) + ($RH$4*JG209*100*100/MAX(EZ$9:EZ$497)) + ($RH$4*JH209*100*100/MAX(EZ$9:EZ$497)) + ($RH$4*JI209*100*100/MAX(EZ$9:EZ$497)) + ($RH$4*JJ209*100*100/MAX(EZ$9:EZ$497)) + ($RH$4*JK209*100*100/MAX(EZ$9:EZ$497)) + ($RH$4*JL209*100*100/MAX(EZ$9:EZ$497)) + ($RH$4*JM209*100*100/MAX(EZ$9:EZ$497)))*$RU$3</f>
        <v>0</v>
      </c>
      <c r="RO209" s="115">
        <f>(($RL$4*JN209*100*((100/MAX(EX$9:EX$497)+100/MAX(EZ$9:EZ$497))/2))+($RL$4*JO209*100*((100/MAX(EX$9:EX$497)+100/MAX(EZ$9:EZ$497))/2))+($RL$4*JP209*100*((100/MAX(EX$9:EX$497)+100/MAX(EZ$9:EZ$497))/2))+($RL$4*JQ209*100*((100/MAX(EX$9:EX$497)+100/MAX(EZ$9:EZ$497))/2))+($RL$4*JR209*100*((100/MAX(EX$9:EX$497)+100/MAX(EZ$9:EZ$497))/2))+($RL$4*JS209*100*((100/MAX(EX$9:EX$497)+100/MAX(EZ$9:EZ$497))/2))+($RL$4*JT209*100*((100/MAX(EX$9:EX$497)+100/MAX(EZ$9:EZ$497))/2))+($RL$4*JU209*100*((100/MAX(EX$9:EX$497)+100/MAX(EZ$9:EZ$497))/2))+($RL$4*JV209*100*((100/MAX(EX$9:EX$497)+100/MAX(EZ$9:EZ$497))/2))+($RL$4*JW209*100*((100/MAX(EX$9:EX$497)+100/MAX(EZ$9:EZ$497))/2))+($RL$4*JX209*100*((100/MAX(EX$9:EX$497)+100/MAX(EZ$9:EZ$497))/2))+($RL$4*JY209*100*((100/MAX(EX$9:EX$497)+100/MAX(EZ$9:EZ$497))/2))+($RL$4*JZ209*100*((100/MAX(EX$9:EX$497)+100/MAX(EZ$9:EZ$497))/2)))*$RW$3/2</f>
        <v>0</v>
      </c>
      <c r="RP209" s="119">
        <f>($RJ$3*KA209*100*100/MAX(FA$9:FA$497)) + ($RJ$3*KB209*100*100/MAX(FA$9:FA$497)/2) + ($RJ$3*KC209*100*100/MAX(FA$9:FA$497)/2) + ($RJ$3*KD209*100*100/MAX(FA$9:FA$497)/4) + ($RJ$3*KE209*100*100/MAX(FA$9:FA$497)/4)</f>
        <v>30.973451327433629</v>
      </c>
      <c r="RQ209" s="118">
        <f>($RL$4*KF209*100*((100/MAX(EX$9:EX$497)+100/MAX(EZ$9:EZ$497)))) * ($RO$3/2) + (($RL$4*KG209*100*((100/MAX(EX$9:EX$497)+100/MAX(EZ$9:EZ$497))))+($RL$4*KH209*100*((100/MAX(EX$9:EX$497)+100/MAX(EZ$9:EZ$497))))+($RL$4*KI209*100*((100/MAX(EX$9:EX$497)+100/MAX(EZ$9:EZ$497))))+($RL$4*KJ209*100*((100/MAX(EX$9:EX$497)+100/MAX(EZ$9:EZ$497))))+($RL$4*KK209*100*((100/MAX(EX$9:EX$497)+100/MAX(EZ$9:EZ$497))))+($RL$4*KL209*100*((100/MAX(EX$9:EX$497)+100/MAX(EZ$9:EZ$497))))+($RL$4*KM209*100*((100/MAX(EX$9:EX$497)+100/MAX(EZ$9:EZ$497))))+($RL$4*KN209*100*((100/MAX(EX$9:EX$497)+100/MAX(EZ$9:EZ$497))))+($RL$4*KO209*100*((100/MAX(EX$9:EX$497)+100/MAX(EZ$9:EZ$497))))+($RL$4*KP209*100*((100/MAX(EX$9:EX$497)+100/MAX(EZ$9:EZ$497))))+($RL$4*KQ209*100*((100/MAX(EX$9:EX$497)+100/MAX(EZ$9:EZ$497))))+($RL$4*KR209*100*((100/MAX(EX$9:EX$497)+100/MAX(EZ$9:EZ$497))))+($RL$4*KS209*100*((100/MAX(EX$9:EX$497)+100/MAX(EZ$9:EZ$497))))+($RL$4*KV209*100*((100/MAX(EX$9:EX$497)+100/MAX(EZ$9:EZ$497))))) * (($RO$3+$RO$4)/6)</f>
        <v>0</v>
      </c>
      <c r="RR209" s="115">
        <f>(($RL$4*KW209*100*((100/MAX(EX$9:EX$497)+100/MAX(EZ$9:EZ$497))))) * ($RO$3/2) + (($RL$4*KX209*100*((100/MAX(EX$9:EX$497)+100/MAX(EZ$9:EZ$497))))+($RL$4*KY209*100*((100/MAX(EX$9:EX$497)+100/MAX(EZ$9:EZ$497))))+($RL$4*KZ209*100*((100/MAX(EX$9:EX$497)+100/MAX(EZ$9:EZ$497))))+($RL$4*LA209*100*((100/MAX(EX$9:EX$497)+100/MAX(EZ$9:EZ$497))))+($RL$4*LB209*100*((100/MAX(EX$9:EX$497)+100/MAX(EZ$9:EZ$497))))+($RL$4*LC209*100*((100/MAX(EX$9:EX$497)+100/MAX(EZ$9:EZ$497))))) * (($RO$3+$RO$4)/6)</f>
        <v>0</v>
      </c>
      <c r="RS209" s="119">
        <f>(($RL$4*LD209*100*((100/MAX(EX$9:EX$497)+100/MAX(EZ$9:EZ$497))))+($RL$4*LE209*100*((100/MAX(EX$9:EX$497)+100/MAX(EZ$9:EZ$497))))) * (($RO$3+$RO$4)/6)</f>
        <v>0</v>
      </c>
      <c r="RT209" s="118">
        <f>($RJ$4*LH209*100*(100/MAX(EV$9:EV$497)))+($RJ$4*LI209*100*(100/MAX(EV$9:EV$497)))</f>
        <v>0</v>
      </c>
      <c r="RU209" s="119">
        <f>($RJ$4*LJ209*(100/MAX(EV$9:EV$497)))/2 + ($RL$3*LK209*(100/MAX(EW$9:EW$497))) + ($RJ$4*LL209*(100/MAX(EV$9:EV$497)))/4 + ($RL$3*LM209*(100/MAX(EW$9:EW$497)))</f>
        <v>0</v>
      </c>
      <c r="RV209" s="118">
        <f>($RJ$4*LN209*100*100/MAX(EV$9:EV$497)/2)+($RJ$4*LO209*100*100/MAX(EV$9:EV$497)/2)+($RJ$4*LP209*100*100/MAX(EV$9:EV$497))+($RJ$4*LQ209*100*100/MAX(EV$9:EV$497))+($RJ$4*LR209*100*100/MAX(EV$9:EV$497))</f>
        <v>0</v>
      </c>
      <c r="RW209" s="115">
        <f>($RJ$4*LS209*100*100/MAX(EV$9:EV$497)) + (($RJ$4*LT209*100*100/MAX(EV$9:EV$497))+($RJ$4*LU209*100*100/MAX(EV$9:EV$497))+($RJ$4*LV209*100*100/MAX(EV$9:EV$497))+($RJ$4*LW209*100*100/MAX(EV$9:EV$497))+($RJ$4*LX209*100*100/MAX(EV$9:EV$497))+($RJ$4*LY209*100*100/MAX(EV$9:EV$497))+($RJ$4*LZ209*100*100/MAX(EV$9:EV$497))+($RJ$4*MA209*100*100/MAX(EV$9:EV$497)))/2</f>
        <v>8.4269662921348321</v>
      </c>
      <c r="RX209" s="119">
        <f>($RJ$4*MB209*100*100/MAX(EV$9:EV$497))+($RJ$4*MC209*100*100/MAX(EV$9:EV$497))+($RJ$4*MD209*100*100/MAX(EV$9:EV$497))+($RJ$4*ME209*100*100/MAX(EV$9:EV$497))+($RJ$4*MF209*100*100/MAX(EV$9:EV$497))+($RJ$4*MG209*100*100/MAX(EV$9:EV$497))+($RJ$4*MH209*100*100/MAX(EV$9:EV$497))+($RJ$4*MI209*100*100/MAX(EV$9:EV$497))+($RJ$4*MJ209*100*100/MAX(EV$9:EV$497))+($RJ$4*MK209*100*100/MAX(EV$9:EV$497))+($RJ$4*ML209*100*100/MAX(EV$9:EV$497))+($RJ$4*MM209*100*100/MAX(EV$9:EV$497))+($RJ$4*MN209*100*100/MAX(EV$9:EV$497))</f>
        <v>0</v>
      </c>
      <c r="RY209" s="118">
        <f>($RJ$4*MQ209*100*100/MAX(EV$9:EV$497))/2 + (($RJ$4*MR209*100*100/MAX(EV$9:EV$497))+($RJ$4*MS209*100*100/MAX(EV$9:EV$497))+($RJ$4*MT209*100*100/MAX(EV$9:EV$497))+($RJ$4*MU209*100*100/MAX(EV$9:EV$497))+($RJ$4*MV209*100*100/MAX(EV$9:EV$497))+($RJ$4*MW209*100*100/MAX(EV$9:EV$497))+($RJ$4*MX209*100*100/MAX(EV$9:EV$497))+($RJ$4*MY209*100*100/MAX(EV$9:EV$497))+($RJ$4*MZ209*100*100/MAX(EV$9:EV$497))+($RJ$4*NA209*100*100/MAX(EV$9:EV$497))+($RJ$4*NB209*100*100/MAX(EV$9:EV$497))+($RJ$4*NC209*100*100/MAX(EV$9:EV$497))+($RJ$4*ND209*100*100/MAX(EV$9:EV$497))+($RJ$4*NG209*100*100/MAX(EV$9:EV$497)))/4</f>
        <v>4.213483146067416</v>
      </c>
      <c r="RZ209" s="115">
        <f>($RJ$4*NH209*100*100/MAX(EV$9:EV$497))/2 + (($RJ$4*NI209*100*100/MAX(EV$9:EV$497))+($RJ$4*NJ209*100*100/MAX(EV$9:EV$497))+($RJ$4*NK209*100*100/MAX(EV$9:EV$497))+($RJ$4*NL209*100*100/MAX(EV$9:EV$497))+($RJ$4*NM209*100*100/MAX(EV$9:EV$497))+($RJ$4*NN209*100*100/MAX(EV$9:EV$497)))/4</f>
        <v>4.213483146067416</v>
      </c>
      <c r="SA209" s="117">
        <f>(($RJ$4*NO209*100*100/MAX(EV$9:EV$497))+($RJ$4*NP209*100*100/MAX(EV$9:EV$497)))/4</f>
        <v>0</v>
      </c>
      <c r="SB209" s="118">
        <f t="shared" si="404"/>
        <v>47.827383911703294</v>
      </c>
      <c r="SC209" s="115">
        <f t="shared" si="405"/>
        <v>3.3707865168539328</v>
      </c>
      <c r="SD209" s="115">
        <f t="shared" si="406"/>
        <v>4.213483146067416</v>
      </c>
      <c r="SE209" s="115">
        <f t="shared" si="407"/>
        <v>3.3707865168539328</v>
      </c>
      <c r="SF209" s="115">
        <f t="shared" si="408"/>
        <v>4.213483146067416</v>
      </c>
      <c r="SG209" s="115">
        <f t="shared" si="409"/>
        <v>78.800835239136916</v>
      </c>
      <c r="SH209" s="115">
        <f>ROUND(SB209/MAX(SB$9:SB$497)*100,0)</f>
        <v>60</v>
      </c>
      <c r="SI209" s="115">
        <f>ROUND(SC209/MAX(SC$9:SC$497)*100,0)</f>
        <v>5</v>
      </c>
      <c r="SJ209" s="115">
        <f>ROUND(SD209/MAX(SD$9:SD$497)*100,0)</f>
        <v>7</v>
      </c>
      <c r="SK209" s="115">
        <f>ROUND(SE209/MAX(SE$9:SE$497)*100,0)</f>
        <v>3</v>
      </c>
      <c r="SL209" s="115">
        <f>ROUND(SF209/MAX(SF$9:SF$497)*100,0)</f>
        <v>10</v>
      </c>
      <c r="SM209" s="121">
        <f>ROUND(SG209/MAX(SG$9:SG$497)*100,0)</f>
        <v>75</v>
      </c>
      <c r="SN209" s="115">
        <f>ROUND(AVERAGEIF($ES$9:$ES$497,$ES209,SH$9:SH$497),0)</f>
        <v>29</v>
      </c>
      <c r="SO209" s="115">
        <f>ROUND(AVERAGEIF($ES$9:$ES$497,$ES209,SI$9:SI$497),0)</f>
        <v>3</v>
      </c>
      <c r="SP209" s="115">
        <f>ROUND(AVERAGEIF($ES$9:$ES$497,$ES209,SJ$9:SJ$497),0)</f>
        <v>5</v>
      </c>
      <c r="SQ209" s="115">
        <f>ROUND(AVERAGEIF($ES$9:$ES$497,$ES209,SK$9:SK$497),0)</f>
        <v>2</v>
      </c>
      <c r="SR209" s="115">
        <f>ROUND(AVERAGEIF($ES$9:$ES$497,$ES209,SL$9:SL$497),0)</f>
        <v>4</v>
      </c>
      <c r="SS209" s="121">
        <f>ROUND(AVERAGEIF($ES$9:$ES$497,$ES209,SM$9:SM$497),0)</f>
        <v>36</v>
      </c>
      <c r="ST209" s="114">
        <f>RANK(SB209,SB$9:SB$497,0)</f>
        <v>48</v>
      </c>
      <c r="SU209" s="115">
        <f>RANK(SC209,SC$9:SC$497,0)</f>
        <v>185</v>
      </c>
      <c r="SV209" s="115">
        <f>RANK(SD209,SD$9:SD$497,0)</f>
        <v>116</v>
      </c>
      <c r="SW209" s="115">
        <f>RANK(SE209,SE$9:SE$497,0)</f>
        <v>185</v>
      </c>
      <c r="SX209" s="115">
        <f>RANK(SF209,SF$9:SF$497,0)</f>
        <v>65</v>
      </c>
      <c r="SY209" s="115">
        <f>RANK(SG209,SG$9:SG$497,0)</f>
        <v>15</v>
      </c>
      <c r="SZ209" s="115">
        <f>COUNTIFS(SB$9:SB$497,"&gt;"&amp;SB209,$ES$9:$ES$497,$ES209)+1</f>
        <v>15</v>
      </c>
      <c r="TA209" s="115">
        <f>COUNTIFS(SC$9:SC$497,"&gt;"&amp;SC209,$ES$9:$ES$497,$ES209)+1</f>
        <v>9</v>
      </c>
      <c r="TB209" s="115">
        <f>COUNTIFS(SD$9:SD$497,"&gt;"&amp;SD209,$ES$9:$ES$497,$ES209)+1</f>
        <v>16</v>
      </c>
      <c r="TC209" s="115">
        <f>COUNTIFS(SE$9:SE$497,"&gt;"&amp;SE209,$ES$9:$ES$497,$ES209)+1</f>
        <v>9</v>
      </c>
      <c r="TD209" s="115">
        <f>COUNTIFS(SF$9:SF$497,"&gt;"&amp;SF209,$ES$9:$ES$497,$ES209)+1</f>
        <v>6</v>
      </c>
      <c r="TE209" s="117">
        <f>COUNTIFS(SG$9:SG$497,"&gt;"&amp;SG209,$ES$9:$ES$497,$ES209)+1</f>
        <v>15</v>
      </c>
      <c r="TF209" s="118">
        <f t="shared" si="410"/>
        <v>126</v>
      </c>
      <c r="TG209" s="115">
        <f t="shared" si="411"/>
        <v>48</v>
      </c>
      <c r="TH209" s="115">
        <f t="shared" si="412"/>
        <v>54</v>
      </c>
      <c r="TI209" s="115">
        <f t="shared" si="413"/>
        <v>51</v>
      </c>
      <c r="TJ209" s="115">
        <f t="shared" si="414"/>
        <v>50</v>
      </c>
      <c r="TK209" s="115">
        <f t="shared" si="415"/>
        <v>140</v>
      </c>
      <c r="TL209" s="117">
        <f t="shared" si="416"/>
        <v>141</v>
      </c>
      <c r="TM209" s="118">
        <f>ROUND(TF209/MAX(TF$9:TF$497)*100,0)</f>
        <v>70</v>
      </c>
      <c r="TN209" s="115">
        <f>ROUND(TG209/MAX(TG$9:TG$497)*100,0)</f>
        <v>26</v>
      </c>
      <c r="TO209" s="115">
        <f>ROUND(TH209/MAX(TH$9:TH$497)*100,0)</f>
        <v>30</v>
      </c>
      <c r="TP209" s="115">
        <f>ROUND(TI209/MAX(TI$9:TI$497)*100,0)</f>
        <v>28</v>
      </c>
      <c r="TQ209" s="115">
        <f>ROUND(TJ209/MAX(TJ$9:TJ$497)*100,0)</f>
        <v>25</v>
      </c>
      <c r="TR209" s="115">
        <f>ROUND(TK209/MAX(TK$9:TK$497)*100,0)</f>
        <v>71</v>
      </c>
      <c r="TS209" s="119">
        <f>ROUND(TL209/MAX(TL$9:TL$497)*100,0)</f>
        <v>72</v>
      </c>
      <c r="TT209" s="120">
        <f>RANK(TM209,TM$9:TM$497,0)</f>
        <v>61</v>
      </c>
      <c r="TU209" s="115">
        <f>RANK(TN209,TN$9:TN$497,0)</f>
        <v>244</v>
      </c>
      <c r="TV209" s="115">
        <f>RANK(TO209,TO$9:TO$497,0)</f>
        <v>143</v>
      </c>
      <c r="TW209" s="115">
        <f>RANK(TP209,TP$9:TP$497,0)</f>
        <v>239</v>
      </c>
      <c r="TX209" s="115">
        <f>RANK(TQ209,TQ$9:TQ$497,0)</f>
        <v>204</v>
      </c>
      <c r="TY209" s="115">
        <f>RANK(TR209,TR$9:TR$497,0)</f>
        <v>14</v>
      </c>
      <c r="TZ209" s="121">
        <f>RANK(TS209,TS$9:TS$497,0)</f>
        <v>14</v>
      </c>
      <c r="UA209" s="132"/>
      <c r="UB209" s="7" t="s">
        <v>1</v>
      </c>
    </row>
    <row r="210" spans="1:548" x14ac:dyDescent="0.15">
      <c r="A210" s="183">
        <v>202</v>
      </c>
      <c r="B210" s="203" t="s">
        <v>1040</v>
      </c>
      <c r="C210" s="63"/>
      <c r="D210" s="63"/>
      <c r="E210" s="64" t="s">
        <v>518</v>
      </c>
      <c r="F210" s="65">
        <v>39</v>
      </c>
      <c r="G210" s="65" t="s">
        <v>519</v>
      </c>
      <c r="H210" s="65" t="s">
        <v>927</v>
      </c>
      <c r="I210" s="66" t="s">
        <v>521</v>
      </c>
      <c r="J210" s="67" t="s">
        <v>521</v>
      </c>
      <c r="K210" s="67" t="s">
        <v>521</v>
      </c>
      <c r="L210" s="67" t="s">
        <v>521</v>
      </c>
      <c r="M210" s="67" t="s">
        <v>521</v>
      </c>
      <c r="N210" s="67" t="s">
        <v>521</v>
      </c>
      <c r="O210" s="67" t="s">
        <v>521</v>
      </c>
      <c r="P210" s="67" t="s">
        <v>521</v>
      </c>
      <c r="Q210" s="67" t="s">
        <v>521</v>
      </c>
      <c r="R210" s="68" t="s">
        <v>521</v>
      </c>
      <c r="S210" s="69" t="s">
        <v>521</v>
      </c>
      <c r="T210" s="67" t="s">
        <v>521</v>
      </c>
      <c r="U210" s="67" t="s">
        <v>521</v>
      </c>
      <c r="V210" s="67" t="s">
        <v>521</v>
      </c>
      <c r="W210" s="67" t="s">
        <v>521</v>
      </c>
      <c r="X210" s="67" t="s">
        <v>521</v>
      </c>
      <c r="Y210" s="67" t="s">
        <v>521</v>
      </c>
      <c r="Z210" s="67" t="s">
        <v>521</v>
      </c>
      <c r="AA210" s="67" t="s">
        <v>521</v>
      </c>
      <c r="AB210" s="68" t="s">
        <v>521</v>
      </c>
      <c r="AC210" s="69" t="s">
        <v>521</v>
      </c>
      <c r="AD210" s="67" t="s">
        <v>521</v>
      </c>
      <c r="AE210" s="67" t="s">
        <v>521</v>
      </c>
      <c r="AF210" s="67" t="s">
        <v>521</v>
      </c>
      <c r="AG210" s="67" t="s">
        <v>521</v>
      </c>
      <c r="AH210" s="67" t="s">
        <v>521</v>
      </c>
      <c r="AI210" s="67" t="s">
        <v>521</v>
      </c>
      <c r="AJ210" s="67" t="s">
        <v>521</v>
      </c>
      <c r="AK210" s="67" t="s">
        <v>521</v>
      </c>
      <c r="AL210" s="68" t="s">
        <v>521</v>
      </c>
      <c r="AM210" s="69" t="s">
        <v>521</v>
      </c>
      <c r="AN210" s="67" t="s">
        <v>521</v>
      </c>
      <c r="AO210" s="67" t="s">
        <v>521</v>
      </c>
      <c r="AP210" s="67" t="s">
        <v>521</v>
      </c>
      <c r="AQ210" s="67" t="s">
        <v>521</v>
      </c>
      <c r="AR210" s="67" t="s">
        <v>521</v>
      </c>
      <c r="AS210" s="67" t="s">
        <v>521</v>
      </c>
      <c r="AT210" s="67" t="s">
        <v>521</v>
      </c>
      <c r="AU210" s="67" t="s">
        <v>521</v>
      </c>
      <c r="AV210" s="68" t="s">
        <v>521</v>
      </c>
      <c r="AW210" s="69" t="s">
        <v>521</v>
      </c>
      <c r="AX210" s="67" t="s">
        <v>521</v>
      </c>
      <c r="AY210" s="67" t="s">
        <v>521</v>
      </c>
      <c r="AZ210" s="67" t="s">
        <v>521</v>
      </c>
      <c r="BA210" s="67" t="s">
        <v>521</v>
      </c>
      <c r="BB210" s="67" t="s">
        <v>521</v>
      </c>
      <c r="BC210" s="67" t="s">
        <v>521</v>
      </c>
      <c r="BD210" s="67" t="s">
        <v>521</v>
      </c>
      <c r="BE210" s="67" t="s">
        <v>521</v>
      </c>
      <c r="BF210" s="68" t="s">
        <v>521</v>
      </c>
      <c r="BG210" s="69" t="s">
        <v>521</v>
      </c>
      <c r="BH210" s="67" t="s">
        <v>521</v>
      </c>
      <c r="BI210" s="67" t="s">
        <v>521</v>
      </c>
      <c r="BJ210" s="67" t="s">
        <v>521</v>
      </c>
      <c r="BK210" s="67" t="s">
        <v>521</v>
      </c>
      <c r="BL210" s="67" t="s">
        <v>521</v>
      </c>
      <c r="BM210" s="67" t="s">
        <v>521</v>
      </c>
      <c r="BN210" s="67" t="s">
        <v>521</v>
      </c>
      <c r="BO210" s="67" t="s">
        <v>521</v>
      </c>
      <c r="BP210" s="68" t="s">
        <v>521</v>
      </c>
      <c r="BQ210" s="70" t="s">
        <v>521</v>
      </c>
      <c r="BR210" s="67" t="s">
        <v>521</v>
      </c>
      <c r="BS210" s="67" t="s">
        <v>521</v>
      </c>
      <c r="BT210" s="67" t="s">
        <v>521</v>
      </c>
      <c r="BU210" s="67" t="s">
        <v>521</v>
      </c>
      <c r="BV210" s="67" t="s">
        <v>521</v>
      </c>
      <c r="BW210" s="67" t="s">
        <v>521</v>
      </c>
      <c r="BX210" s="67" t="s">
        <v>521</v>
      </c>
      <c r="BY210" s="67" t="s">
        <v>521</v>
      </c>
      <c r="BZ210" s="68" t="s">
        <v>521</v>
      </c>
      <c r="CA210" s="69" t="s">
        <v>521</v>
      </c>
      <c r="CB210" s="67" t="s">
        <v>521</v>
      </c>
      <c r="CC210" s="67" t="s">
        <v>521</v>
      </c>
      <c r="CD210" s="67" t="s">
        <v>521</v>
      </c>
      <c r="CE210" s="67" t="s">
        <v>521</v>
      </c>
      <c r="CF210" s="67" t="s">
        <v>521</v>
      </c>
      <c r="CG210" s="67" t="s">
        <v>521</v>
      </c>
      <c r="CH210" s="67" t="s">
        <v>521</v>
      </c>
      <c r="CI210" s="67" t="s">
        <v>521</v>
      </c>
      <c r="CJ210" s="68" t="s">
        <v>521</v>
      </c>
      <c r="CK210" s="69" t="s">
        <v>521</v>
      </c>
      <c r="CL210" s="67" t="s">
        <v>521</v>
      </c>
      <c r="CM210" s="67" t="s">
        <v>521</v>
      </c>
      <c r="CN210" s="67" t="s">
        <v>521</v>
      </c>
      <c r="CO210" s="67" t="s">
        <v>521</v>
      </c>
      <c r="CP210" s="67" t="s">
        <v>521</v>
      </c>
      <c r="CQ210" s="67" t="s">
        <v>521</v>
      </c>
      <c r="CR210" s="67" t="s">
        <v>521</v>
      </c>
      <c r="CS210" s="67" t="s">
        <v>521</v>
      </c>
      <c r="CT210" s="68" t="s">
        <v>521</v>
      </c>
      <c r="CU210" s="69" t="s">
        <v>521</v>
      </c>
      <c r="CV210" s="67" t="s">
        <v>521</v>
      </c>
      <c r="CW210" s="67" t="s">
        <v>521</v>
      </c>
      <c r="CX210" s="67" t="s">
        <v>521</v>
      </c>
      <c r="CY210" s="67" t="s">
        <v>521</v>
      </c>
      <c r="CZ210" s="67" t="s">
        <v>521</v>
      </c>
      <c r="DA210" s="67" t="s">
        <v>521</v>
      </c>
      <c r="DB210" s="67" t="s">
        <v>521</v>
      </c>
      <c r="DC210" s="67" t="s">
        <v>521</v>
      </c>
      <c r="DD210" s="68" t="s">
        <v>521</v>
      </c>
      <c r="DE210" s="69" t="s">
        <v>521</v>
      </c>
      <c r="DF210" s="71" t="s">
        <v>521</v>
      </c>
      <c r="DG210" s="67" t="s">
        <v>521</v>
      </c>
      <c r="DH210" s="67" t="s">
        <v>521</v>
      </c>
      <c r="DI210" s="67" t="s">
        <v>521</v>
      </c>
      <c r="DJ210" s="67" t="s">
        <v>521</v>
      </c>
      <c r="DK210" s="67" t="s">
        <v>521</v>
      </c>
      <c r="DL210" s="67" t="s">
        <v>521</v>
      </c>
      <c r="DM210" s="67" t="s">
        <v>521</v>
      </c>
      <c r="DN210" s="68" t="s">
        <v>521</v>
      </c>
      <c r="DO210" s="70" t="s">
        <v>521</v>
      </c>
      <c r="DP210" s="71" t="s">
        <v>521</v>
      </c>
      <c r="DQ210" s="67" t="s">
        <v>521</v>
      </c>
      <c r="DR210" s="67" t="s">
        <v>521</v>
      </c>
      <c r="DS210" s="67" t="s">
        <v>521</v>
      </c>
      <c r="DT210" s="67" t="s">
        <v>521</v>
      </c>
      <c r="DU210" s="67" t="s">
        <v>521</v>
      </c>
      <c r="DV210" s="67" t="s">
        <v>521</v>
      </c>
      <c r="DW210" s="67" t="s">
        <v>521</v>
      </c>
      <c r="DX210" s="72" t="s">
        <v>521</v>
      </c>
      <c r="DY210" s="73" t="s">
        <v>522</v>
      </c>
      <c r="DZ210" s="74">
        <v>2</v>
      </c>
      <c r="EA210" s="74">
        <v>3</v>
      </c>
      <c r="EB210" s="74">
        <v>4</v>
      </c>
      <c r="EC210" s="75">
        <v>5</v>
      </c>
      <c r="ED210" s="76" t="s">
        <v>522</v>
      </c>
      <c r="EE210" s="74">
        <f t="shared" si="360"/>
        <v>2</v>
      </c>
      <c r="EF210" s="74">
        <f t="shared" si="361"/>
        <v>6</v>
      </c>
      <c r="EG210" s="74">
        <f t="shared" si="362"/>
        <v>24</v>
      </c>
      <c r="EH210" s="77">
        <f t="shared" si="363"/>
        <v>120</v>
      </c>
      <c r="EI210" s="73">
        <v>30</v>
      </c>
      <c r="EJ210" s="74">
        <v>50</v>
      </c>
      <c r="EK210" s="74">
        <v>90</v>
      </c>
      <c r="EL210" s="74">
        <v>150</v>
      </c>
      <c r="EM210" s="75">
        <v>450</v>
      </c>
      <c r="EN210" s="78">
        <v>1</v>
      </c>
      <c r="EO210" s="79">
        <f t="shared" si="364"/>
        <v>0.83333333333333337</v>
      </c>
      <c r="EP210" s="79">
        <f t="shared" si="365"/>
        <v>0.5</v>
      </c>
      <c r="EQ210" s="79">
        <f t="shared" si="366"/>
        <v>0.20833333333333334</v>
      </c>
      <c r="ER210" s="80">
        <f t="shared" si="367"/>
        <v>0.125</v>
      </c>
      <c r="ES210" s="128" t="s">
        <v>543</v>
      </c>
      <c r="ET210" s="82"/>
      <c r="EU210" s="83">
        <v>4</v>
      </c>
      <c r="EV210" s="73">
        <v>17</v>
      </c>
      <c r="EW210" s="74">
        <v>42</v>
      </c>
      <c r="EX210" s="74">
        <v>12</v>
      </c>
      <c r="EY210" s="74">
        <v>7</v>
      </c>
      <c r="EZ210" s="74">
        <v>39</v>
      </c>
      <c r="FA210" s="74">
        <v>13</v>
      </c>
      <c r="FB210" s="74">
        <v>16</v>
      </c>
      <c r="FC210" s="74">
        <v>37</v>
      </c>
      <c r="FD210" s="74">
        <f t="shared" si="368"/>
        <v>51</v>
      </c>
      <c r="FE210" s="84">
        <f t="shared" si="369"/>
        <v>49</v>
      </c>
      <c r="FF210" s="73">
        <f>RANK(EV210,$EV$9:$EV$497,0)</f>
        <v>410</v>
      </c>
      <c r="FG210" s="74">
        <f>RANK(EW210,$EW$9:$EW$497,0)</f>
        <v>220</v>
      </c>
      <c r="FH210" s="74">
        <f>RANK(EX210,$EX$9:$EX$497,0)</f>
        <v>377</v>
      </c>
      <c r="FI210" s="74">
        <f>RANK(EY210,$EY$9:$EY$497,0)</f>
        <v>414</v>
      </c>
      <c r="FJ210" s="74">
        <f>RANK(EZ210,$EZ$9:$EZ$497,0)</f>
        <v>88</v>
      </c>
      <c r="FK210" s="74">
        <f>RANK(FA210,$FA$9:$FA$497,0)</f>
        <v>267</v>
      </c>
      <c r="FL210" s="74">
        <f>RANK(FB210,$FB$9:$FB$497,0)</f>
        <v>344</v>
      </c>
      <c r="FM210" s="74">
        <f>RANK(FC210,$FC$9:$FC$497,0)</f>
        <v>232</v>
      </c>
      <c r="FN210" s="74">
        <f>RANK(FD210,$FD$9:$FD$497,0)</f>
        <v>284</v>
      </c>
      <c r="FO210" s="84">
        <f>RANK(FE210,$FE$9:$FE$497,0)</f>
        <v>306</v>
      </c>
      <c r="FP210" s="73">
        <f>COUNTIFS($EV$9:$EV$497,"&gt;"&amp;EV210,$ES$9:$ES$497,ES210)+1</f>
        <v>81</v>
      </c>
      <c r="FQ210" s="74">
        <f>COUNTIFS($EW$9:$EW$497,"&gt;"&amp;EW210,$ES$9:$ES$497,ES210)+1</f>
        <v>70</v>
      </c>
      <c r="FR210" s="74">
        <f>COUNTIFS($EX$9:$EX$497,"&gt;"&amp;EX210,$ES$9:$ES$497,ES210)+1</f>
        <v>59</v>
      </c>
      <c r="FS210" s="74">
        <f>COUNTIFS($EY$9:$EY$497,"&gt;"&amp;EY210,$ES$9:$ES$497,ES210)+1</f>
        <v>81</v>
      </c>
      <c r="FT210" s="74">
        <f>COUNTIFS($EZ$9:$EZ$497,"&gt;"&amp;EZ210,$ES$9:$ES$497,ES210)+1</f>
        <v>62</v>
      </c>
      <c r="FU210" s="74">
        <f>COUNTIFS($FA$9:$FA$497,"&gt;"&amp;FA210,$ES$9:$ES$497,ES210)+1</f>
        <v>55</v>
      </c>
      <c r="FV210" s="74">
        <f>COUNTIFS($FB$9:$FB$497,"&gt;"&amp;FB210,$ES$9:$ES$497,ES210)+1</f>
        <v>79</v>
      </c>
      <c r="FW210" s="74">
        <f>COUNTIFS($FC$9:$FC$497,"&gt;"&amp;FC210,$ES$9:$ES$497,ES210)+1</f>
        <v>55</v>
      </c>
      <c r="FX210" s="74">
        <f>COUNTIFS($FD$9:$FD$497,"&gt;"&amp;FD210,$ES$9:$ES$497,ES210)+1</f>
        <v>64</v>
      </c>
      <c r="FY210" s="84">
        <f>COUNTIFS($FE$9:$FE$497,"&gt;"&amp;FE210,$ES$9:$ES$497,ES210)+1</f>
        <v>61</v>
      </c>
      <c r="FZ210" s="85">
        <f t="shared" si="370"/>
        <v>0.44</v>
      </c>
      <c r="GA210" s="86">
        <f t="shared" si="371"/>
        <v>1.08</v>
      </c>
      <c r="GB210" s="86">
        <f t="shared" si="372"/>
        <v>0.31</v>
      </c>
      <c r="GC210" s="86">
        <f t="shared" si="373"/>
        <v>0.18</v>
      </c>
      <c r="GD210" s="86">
        <f t="shared" si="374"/>
        <v>1</v>
      </c>
      <c r="GE210" s="86">
        <f t="shared" si="375"/>
        <v>0.33</v>
      </c>
      <c r="GF210" s="86">
        <f t="shared" si="376"/>
        <v>0.41</v>
      </c>
      <c r="GG210" s="86">
        <f t="shared" si="377"/>
        <v>0.95</v>
      </c>
      <c r="GH210" s="86">
        <f t="shared" si="378"/>
        <v>1.31</v>
      </c>
      <c r="GI210" s="87">
        <f t="shared" si="379"/>
        <v>1.26</v>
      </c>
      <c r="GJ210" s="85">
        <f>ROUND(((FZ210-AVERAGE(FZ$9:FZ$497))/STDEVP(FZ$9:FZ$497)*10+50),2)</f>
        <v>29.5</v>
      </c>
      <c r="GK210" s="86">
        <f>ROUND(((GA210-AVERAGE(GA$9:GA$497))/STDEVP(GA$9:GA$497)*10+50),2)</f>
        <v>61.64</v>
      </c>
      <c r="GL210" s="86">
        <f>ROUND(((GB210-AVERAGE(GB$9:GB$497))/STDEVP(GB$9:GB$497)*10+50),2)</f>
        <v>39.75</v>
      </c>
      <c r="GM210" s="86">
        <f>ROUND(((GC210-AVERAGE(GC$9:GC$497))/STDEVP(GC$9:GC$497)*10+50),2)</f>
        <v>32.65</v>
      </c>
      <c r="GN210" s="86">
        <f>ROUND(((GD210-AVERAGE(GD$9:GD$497))/STDEVP(GD$9:GD$497)*10+50),2)</f>
        <v>70.81</v>
      </c>
      <c r="GO210" s="86">
        <f>ROUND(((GE210-AVERAGE(GE$9:GE$497))/STDEVP(GE$9:GE$497)*10+50),2)</f>
        <v>49.33</v>
      </c>
      <c r="GP210" s="86">
        <f>ROUND(((GF210-AVERAGE(GF$9:GF$497))/STDEVP(GF$9:GF$497)*10+50),2)</f>
        <v>42.92</v>
      </c>
      <c r="GQ210" s="86">
        <f>ROUND(((GG210-AVERAGE(GG$9:GG$497))/STDEVP(GG$9:GG$497)*10+50),2)</f>
        <v>59.98</v>
      </c>
      <c r="GR210" s="86">
        <f>ROUND(((GH210-AVERAGE(GH$9:GH$497))/STDEVP(GH$9:GH$497)*10+50),2)</f>
        <v>62.23</v>
      </c>
      <c r="GS210" s="87">
        <f>ROUND(((GI210-AVERAGE(GI$9:GI$497))/STDEVP(GI$9:GI$497)*10+50),2)</f>
        <v>50.97</v>
      </c>
      <c r="GT210" s="73">
        <f>RANK(GJ210,$GJ$9:$GJ$497,0)</f>
        <v>439</v>
      </c>
      <c r="GU210" s="74">
        <f>RANK(GK210,$GK$9:$GK$497,0)</f>
        <v>61</v>
      </c>
      <c r="GV210" s="74">
        <f>RANK(GL210,$GL$9:$GL$497,0)</f>
        <v>380</v>
      </c>
      <c r="GW210" s="74">
        <f>RANK(GM210,$GM$9:$GM$497,0)</f>
        <v>439</v>
      </c>
      <c r="GX210" s="74">
        <f>RANK(GN210,$GN$9:$GN$497,0)</f>
        <v>18</v>
      </c>
      <c r="GY210" s="74">
        <f>RANK(GO210,$GO$9:$GO$497,0)</f>
        <v>138</v>
      </c>
      <c r="GZ210" s="74">
        <f>RANK(GP210,$GP$9:$GP$497,0)</f>
        <v>316</v>
      </c>
      <c r="HA210" s="74">
        <f>RANK(GQ210,$GQ$9:$GQ$497,0)</f>
        <v>69</v>
      </c>
      <c r="HB210" s="74">
        <f>RANK(GR210,$GR$9:$GR$497,0)</f>
        <v>45</v>
      </c>
      <c r="HC210" s="84">
        <f>RANK(GS210,$GS$9:$GS$497,0)</f>
        <v>160</v>
      </c>
      <c r="HD210" s="85">
        <f>ROUND(AVERAGEIF($ES$9:$ES$497,$ES210,$FZ$9:$FZ$497),2)</f>
        <v>0.86</v>
      </c>
      <c r="HE210" s="86">
        <f>ROUND(AVERAGEIF($ES$9:$ES$497,$ES210,$GA$9:$GA$497),2)</f>
        <v>1.0900000000000001</v>
      </c>
      <c r="HF210" s="86">
        <f>ROUND(AVERAGEIF($ES$9:$ES$497,$ES210,$GB$9:$GB$497),2)</f>
        <v>0.28999999999999998</v>
      </c>
      <c r="HG210" s="86">
        <f>ROUND(AVERAGEIF($ES$9:$ES$497,$ES210,$GC$9:$GC$497),2)</f>
        <v>0.42</v>
      </c>
      <c r="HH210" s="86">
        <f>ROUND(AVERAGEIF($ES$9:$ES$497,$ES210,$GD$9:$GD$497),2)</f>
        <v>0.86</v>
      </c>
      <c r="HI210" s="86">
        <f>ROUND(AVERAGEIF($ES$9:$ES$497,$ES210,$GE$9:$GE$497),2)</f>
        <v>0.3</v>
      </c>
      <c r="HJ210" s="86">
        <f>ROUND(AVERAGEIF($ES$9:$ES$497,$ES210,$GF$9:$GF$497),2)</f>
        <v>0.67</v>
      </c>
      <c r="HK210" s="86">
        <f>ROUND(AVERAGEIF($ES$9:$ES$497,$ES210,$GG$9:$GG$497),2)</f>
        <v>0.73</v>
      </c>
      <c r="HL210" s="86">
        <f>ROUND(AVERAGEIF($ES$9:$ES$497,$ES210,$GH$9:$GH$497),2)</f>
        <v>1.1399999999999999</v>
      </c>
      <c r="HM210" s="87">
        <f>ROUND(AVERAGEIF($ES$9:$ES$497,$ES210,$GI$9:$GI$497),2)</f>
        <v>1.01</v>
      </c>
      <c r="HN210" s="88">
        <f t="shared" si="380"/>
        <v>-0.42</v>
      </c>
      <c r="HO210" s="89">
        <f t="shared" si="381"/>
        <v>-1.0000000000000009E-2</v>
      </c>
      <c r="HP210" s="89">
        <f t="shared" si="382"/>
        <v>2.0000000000000018E-2</v>
      </c>
      <c r="HQ210" s="89">
        <f t="shared" si="383"/>
        <v>-0.24</v>
      </c>
      <c r="HR210" s="89">
        <f t="shared" si="384"/>
        <v>0.14000000000000001</v>
      </c>
      <c r="HS210" s="89">
        <f t="shared" si="385"/>
        <v>3.0000000000000027E-2</v>
      </c>
      <c r="HT210" s="89">
        <f t="shared" si="386"/>
        <v>-0.26000000000000006</v>
      </c>
      <c r="HU210" s="89">
        <f t="shared" si="387"/>
        <v>0.21999999999999997</v>
      </c>
      <c r="HV210" s="89">
        <f t="shared" si="388"/>
        <v>0.17000000000000015</v>
      </c>
      <c r="HW210" s="90">
        <f t="shared" si="389"/>
        <v>0.25</v>
      </c>
      <c r="HX210" s="73">
        <f>COUNTIFS($FZ$9:$FZ$497,"&gt;"&amp;FZ210,$ES$9:$ES$497,$ES210)+1</f>
        <v>88</v>
      </c>
      <c r="HY210" s="74">
        <f>COUNTIFS($GA$9:$GA$497,"&gt;"&amp;GA210,$ES$9:$ES$497,$ES210)+1</f>
        <v>43</v>
      </c>
      <c r="HZ210" s="74">
        <f>COUNTIFS($GB$9:$GB$497,"&gt;"&amp;GB210,$ES$9:$ES$497,$ES210)+1</f>
        <v>48</v>
      </c>
      <c r="IA210" s="74">
        <f>COUNTIFS($GC$9:$GC$497,"&gt;"&amp;GC210,$ES$9:$ES$497,$ES210)+1</f>
        <v>87</v>
      </c>
      <c r="IB210" s="74">
        <f>COUNTIFS($GD$9:$GD$497,"&gt;"&amp;GD210,$ES$9:$ES$497,$ES210)+1</f>
        <v>18</v>
      </c>
      <c r="IC210" s="74">
        <f>COUNTIFS($GE$9:$GE$497,"&gt;"&amp;GE210,$ES$9:$ES$497,$ES210)+1</f>
        <v>28</v>
      </c>
      <c r="ID210" s="74">
        <f>COUNTIFS($GF$9:$GF$497,"&gt;"&amp;GF210,$ES$9:$ES$497,$ES210)+1</f>
        <v>82</v>
      </c>
      <c r="IE210" s="74">
        <f>COUNTIFS($GG$9:$GG$497,"&gt;"&amp;GG210,$ES$9:$ES$497,$ES210)+1</f>
        <v>7</v>
      </c>
      <c r="IF210" s="74">
        <f>COUNTIFS($GH$9:$GH$497,"&gt;"&amp;GH210,$ES$9:$ES$497,$ES210)+1</f>
        <v>18</v>
      </c>
      <c r="IG210" s="84">
        <f>COUNTIFS($GI$9:$GI$497,"&gt;"&amp;GI210,$ES$9:$ES$497,$ES210)+1</f>
        <v>10</v>
      </c>
      <c r="IH210" s="91"/>
      <c r="II210" s="79"/>
      <c r="IJ210" s="79"/>
      <c r="IK210" s="79"/>
      <c r="IL210" s="79"/>
      <c r="IM210" s="92"/>
      <c r="IN210" s="93"/>
      <c r="IO210" s="94"/>
      <c r="IP210" s="95"/>
      <c r="IQ210" s="79"/>
      <c r="IR210" s="79"/>
      <c r="IS210" s="79"/>
      <c r="IT210" s="79"/>
      <c r="IU210" s="79"/>
      <c r="IV210" s="79"/>
      <c r="IW210" s="96"/>
      <c r="IX210" s="93"/>
      <c r="IY210" s="79"/>
      <c r="IZ210" s="79"/>
      <c r="JA210" s="79"/>
      <c r="JB210" s="79"/>
      <c r="JC210" s="79"/>
      <c r="JD210" s="79"/>
      <c r="JE210" s="97"/>
      <c r="JF210" s="95"/>
      <c r="JG210" s="79"/>
      <c r="JH210" s="79"/>
      <c r="JI210" s="79"/>
      <c r="JJ210" s="79"/>
      <c r="JK210" s="79"/>
      <c r="JL210" s="79"/>
      <c r="JM210" s="96"/>
      <c r="JN210" s="93"/>
      <c r="JO210" s="79"/>
      <c r="JP210" s="79"/>
      <c r="JQ210" s="79"/>
      <c r="JR210" s="79"/>
      <c r="JS210" s="79"/>
      <c r="JT210" s="79"/>
      <c r="JU210" s="79"/>
      <c r="JV210" s="79"/>
      <c r="JW210" s="79"/>
      <c r="JX210" s="79"/>
      <c r="JY210" s="79"/>
      <c r="JZ210" s="97"/>
      <c r="KA210" s="93"/>
      <c r="KB210" s="79"/>
      <c r="KC210" s="79"/>
      <c r="KD210" s="79"/>
      <c r="KE210" s="97"/>
      <c r="KF210" s="95"/>
      <c r="KG210" s="79"/>
      <c r="KH210" s="79"/>
      <c r="KI210" s="79"/>
      <c r="KJ210" s="79"/>
      <c r="KK210" s="98"/>
      <c r="KL210" s="79"/>
      <c r="KM210" s="79"/>
      <c r="KN210" s="79"/>
      <c r="KO210" s="79"/>
      <c r="KP210" s="79"/>
      <c r="KQ210" s="79"/>
      <c r="KR210" s="79"/>
      <c r="KS210" s="96"/>
      <c r="KT210" s="96"/>
      <c r="KU210" s="96"/>
      <c r="KV210" s="96"/>
      <c r="KW210" s="93"/>
      <c r="KX210" s="79"/>
      <c r="KY210" s="79"/>
      <c r="KZ210" s="79"/>
      <c r="LA210" s="79"/>
      <c r="LB210" s="79"/>
      <c r="LC210" s="96"/>
      <c r="LD210" s="93"/>
      <c r="LE210" s="94"/>
      <c r="LF210" s="99"/>
      <c r="LG210" s="75"/>
      <c r="LH210" s="93"/>
      <c r="LI210" s="79"/>
      <c r="LJ210" s="74"/>
      <c r="LK210" s="74"/>
      <c r="LL210" s="74"/>
      <c r="LM210" s="100"/>
      <c r="LN210" s="95"/>
      <c r="LO210" s="79"/>
      <c r="LP210" s="79"/>
      <c r="LQ210" s="79"/>
      <c r="LR210" s="96"/>
      <c r="LS210" s="93"/>
      <c r="LT210" s="79"/>
      <c r="LU210" s="79"/>
      <c r="LV210" s="79"/>
      <c r="LW210" s="79"/>
      <c r="LX210" s="79"/>
      <c r="LY210" s="79"/>
      <c r="LZ210" s="79"/>
      <c r="MA210" s="97"/>
      <c r="MB210" s="95"/>
      <c r="MC210" s="79"/>
      <c r="MD210" s="79"/>
      <c r="ME210" s="79"/>
      <c r="MF210" s="79"/>
      <c r="MG210" s="79"/>
      <c r="MH210" s="79"/>
      <c r="MI210" s="79"/>
      <c r="MJ210" s="79"/>
      <c r="MK210" s="79"/>
      <c r="ML210" s="79"/>
      <c r="MM210" s="79"/>
      <c r="MN210" s="98"/>
      <c r="MO210" s="98"/>
      <c r="MP210" s="96"/>
      <c r="MQ210" s="93"/>
      <c r="MR210" s="79"/>
      <c r="MS210" s="79"/>
      <c r="MT210" s="79"/>
      <c r="MU210" s="79"/>
      <c r="MV210" s="98"/>
      <c r="MW210" s="79"/>
      <c r="MX210" s="79"/>
      <c r="MY210" s="79"/>
      <c r="MZ210" s="79"/>
      <c r="NA210" s="79"/>
      <c r="NB210" s="79"/>
      <c r="NC210" s="79"/>
      <c r="ND210" s="96"/>
      <c r="NE210" s="96"/>
      <c r="NF210" s="96"/>
      <c r="NG210" s="96"/>
      <c r="NH210" s="93"/>
      <c r="NI210" s="79"/>
      <c r="NJ210" s="79"/>
      <c r="NK210" s="79"/>
      <c r="NL210" s="79"/>
      <c r="NM210" s="79"/>
      <c r="NN210" s="94"/>
      <c r="NO210" s="93"/>
      <c r="NP210" s="80"/>
      <c r="NQ210" s="124" t="s">
        <v>1038</v>
      </c>
      <c r="NR210" s="102" t="s">
        <v>1043</v>
      </c>
      <c r="NS210" s="102"/>
      <c r="NT210" s="102"/>
      <c r="NU210" s="102"/>
      <c r="NV210" s="104"/>
      <c r="NW210" s="102"/>
      <c r="NX210" s="133" t="s">
        <v>1044</v>
      </c>
      <c r="NY210" s="129" t="s">
        <v>2119</v>
      </c>
      <c r="NZ210" s="133" t="s">
        <v>1044</v>
      </c>
      <c r="OA210" s="134"/>
      <c r="OB210" s="134"/>
      <c r="OC210" s="134"/>
      <c r="OD210" s="108">
        <f t="shared" si="390"/>
        <v>120</v>
      </c>
      <c r="OE210" s="109">
        <v>7</v>
      </c>
      <c r="OF210" s="110">
        <f t="shared" si="391"/>
        <v>30</v>
      </c>
      <c r="OG210" s="109">
        <v>7</v>
      </c>
      <c r="OH210" s="111">
        <f>ROUND(AVERAGEIF($ES$9:$ES$497,$ES210,EV$9:EV$497),0)</f>
        <v>57</v>
      </c>
      <c r="OI210" s="112">
        <f>ROUND(AVERAGEIF($ES$9:$ES$497,$ES210,EW$9:EW$497),0)</f>
        <v>69</v>
      </c>
      <c r="OJ210" s="112">
        <f>ROUND(AVERAGEIF($ES$9:$ES$497,$ES210,EX$9:EX$497),0)</f>
        <v>17</v>
      </c>
      <c r="OK210" s="112">
        <f>ROUND(AVERAGEIF($ES$9:$ES$497,$ES210,EY$9:EY$497),0)</f>
        <v>30</v>
      </c>
      <c r="OL210" s="112">
        <f>ROUND(AVERAGEIF($ES$9:$ES$497,$ES210,EZ$9:EZ$497),0)</f>
        <v>58</v>
      </c>
      <c r="OM210" s="112">
        <f>ROUND(AVERAGEIF($ES$9:$ES$497,$ES210,FA$9:FA$497),0)</f>
        <v>21</v>
      </c>
      <c r="ON210" s="112">
        <f>ROUND(AVERAGEIF($ES$9:$ES$497,$ES210,FB$9:FB$497),0)</f>
        <v>45</v>
      </c>
      <c r="OO210" s="112">
        <f>ROUND(AVERAGEIF($ES$9:$ES$497,$ES210,FC$9:FC$497),0)</f>
        <v>49</v>
      </c>
      <c r="OP210" s="112">
        <f>ROUND(AVERAGEIF($ES$9:$ES$497,$ES210,FD$9:FD$497),0)</f>
        <v>75</v>
      </c>
      <c r="OQ210" s="113">
        <f>ROUND(AVERAGEIF($ES$9:$ES$497,$ES210,FE$9:FE$497),0)</f>
        <v>66</v>
      </c>
      <c r="OR210" s="114">
        <f>ROUND(EV210/MAX(EV$9:EV$497)*100,0)</f>
        <v>10</v>
      </c>
      <c r="OS210" s="115">
        <f>ROUND(EW210/MAX(EW$9:EW$497)*100,0)</f>
        <v>33</v>
      </c>
      <c r="OT210" s="115">
        <f>ROUND(EX210/MAX(EX$9:EX$497)*100,0)</f>
        <v>10</v>
      </c>
      <c r="OU210" s="115">
        <f>ROUND(EY210/MAX(EY$9:EY$497)*100,0)</f>
        <v>5</v>
      </c>
      <c r="OV210" s="115">
        <f>ROUND(EZ210/MAX(EZ$9:EZ$497)*100,0)</f>
        <v>31</v>
      </c>
      <c r="OW210" s="115">
        <f>ROUND(FA210/MAX(FA$9:FA$497)*100,0)</f>
        <v>12</v>
      </c>
      <c r="OX210" s="115">
        <f>ROUND(FB210/MAX(FB$9:FB$497)*100,0)</f>
        <v>12</v>
      </c>
      <c r="OY210" s="116">
        <f>ROUND(FC210/MAX(FC$9:FC$497)*100,0)</f>
        <v>26</v>
      </c>
      <c r="OZ210" s="115">
        <f>ROUND(FD210/MAX(FD$9:FD$497)*100,0)</f>
        <v>34</v>
      </c>
      <c r="PA210" s="117">
        <f>ROUND(FE210/MAX(FE$9:FE$497)*100,0)</f>
        <v>20</v>
      </c>
      <c r="PB210" s="118">
        <f t="shared" si="392"/>
        <v>171</v>
      </c>
      <c r="PC210" s="115">
        <f t="shared" si="393"/>
        <v>234</v>
      </c>
      <c r="PD210" s="115">
        <f t="shared" si="394"/>
        <v>264</v>
      </c>
      <c r="PE210" s="115">
        <f t="shared" si="395"/>
        <v>223</v>
      </c>
      <c r="PF210" s="115">
        <f t="shared" si="396"/>
        <v>147</v>
      </c>
      <c r="PG210" s="119">
        <f t="shared" si="397"/>
        <v>144</v>
      </c>
      <c r="PH210" s="118">
        <f>ROUND(PB210/MAX(PB$9:PB$497)*100,0)</f>
        <v>20</v>
      </c>
      <c r="PI210" s="115">
        <f>ROUND(PC210/MAX(PC$9:PC$497)*100,0)</f>
        <v>28</v>
      </c>
      <c r="PJ210" s="115">
        <f>ROUND(PD210/MAX(PD$9:PD$497)*100,0)</f>
        <v>28</v>
      </c>
      <c r="PK210" s="115">
        <f>ROUND(PE210/MAX(PE$9:PE$497)*100,0)</f>
        <v>22</v>
      </c>
      <c r="PL210" s="115">
        <f>ROUND(PF210/MAX(PF$9:PF$497)*100,0)</f>
        <v>21</v>
      </c>
      <c r="PM210" s="119">
        <f>ROUND(PG210/MAX(PG$9:PG$497)*100,0)</f>
        <v>21</v>
      </c>
      <c r="PN210" s="118">
        <f>RANK(PH210,PH$9:PH$497,0)</f>
        <v>366</v>
      </c>
      <c r="PO210" s="115">
        <f>RANK(PI210,PI$9:PI$497,0)</f>
        <v>299</v>
      </c>
      <c r="PP210" s="115">
        <f>RANK(PJ210,PJ$9:PJ$497,0)</f>
        <v>323</v>
      </c>
      <c r="PQ210" s="115">
        <f>RANK(PK210,PK$9:PK$497,0)</f>
        <v>347</v>
      </c>
      <c r="PR210" s="115">
        <f>RANK(PL210,PL$9:PL$497,0)</f>
        <v>371</v>
      </c>
      <c r="PS210" s="119">
        <f>RANK(PM210,PM$9:PM$497,0)</f>
        <v>355</v>
      </c>
      <c r="PT210" s="120">
        <f>ROUND(FZ210/MAX(FZ$9:FZ$497)*100,0)</f>
        <v>24</v>
      </c>
      <c r="PU210" s="115">
        <f>ROUND(GA210/MAX(GA$9:GA$497)*100,0)</f>
        <v>61</v>
      </c>
      <c r="PV210" s="115">
        <f>ROUND(GB210/MAX(GB$9:GB$497)*100,0)</f>
        <v>23</v>
      </c>
      <c r="PW210" s="115">
        <f>ROUND(GC210/MAX(GC$9:GC$497)*100,0)</f>
        <v>14</v>
      </c>
      <c r="PX210" s="115">
        <f>ROUND(GD210/MAX(GD$9:GD$497)*100,0)</f>
        <v>56</v>
      </c>
      <c r="PY210" s="115">
        <f>ROUND(GE210/MAX(GE$9:GE$497)*100,0)</f>
        <v>20</v>
      </c>
      <c r="PZ210" s="115">
        <f>ROUND(GF210/MAX(GF$9:GF$497)*100,0)</f>
        <v>19</v>
      </c>
      <c r="QA210" s="116">
        <f>ROUND(GG210/MAX(GG$9:GG$497)*100,0)</f>
        <v>52</v>
      </c>
      <c r="QB210" s="115">
        <f>ROUND(GH210/MAX(GH$9:GH$497)*100,0)</f>
        <v>58</v>
      </c>
      <c r="QC210" s="121">
        <f>ROUND(GI210/MAX(GI$9:GI$497)*100,0)</f>
        <v>40</v>
      </c>
      <c r="QD210" s="120">
        <f>ROUND(AVERAGEIF($ES$9:$ES$497,$ES210,PT$9:PT$497),0)</f>
        <v>47</v>
      </c>
      <c r="QE210" s="120">
        <f>ROUND(AVERAGEIF($ES$9:$ES$497,$ES210,PU$9:PU$497),0)</f>
        <v>61</v>
      </c>
      <c r="QF210" s="120">
        <f>ROUND(AVERAGEIF($ES$9:$ES$497,$ES210,PV$9:PV$497),0)</f>
        <v>21</v>
      </c>
      <c r="QG210" s="120">
        <f>ROUND(AVERAGEIF($ES$9:$ES$497,$ES210,PW$9:PW$497),0)</f>
        <v>34</v>
      </c>
      <c r="QH210" s="120">
        <f>ROUND(AVERAGEIF($ES$9:$ES$497,$ES210,PX$9:PX$497),0)</f>
        <v>48</v>
      </c>
      <c r="QI210" s="120">
        <f>ROUND(AVERAGEIF($ES$9:$ES$497,$ES210,PY$9:PY$497),0)</f>
        <v>18</v>
      </c>
      <c r="QJ210" s="120">
        <f>ROUND(AVERAGEIF($ES$9:$ES$497,$ES210,PZ$9:PZ$497),0)</f>
        <v>31</v>
      </c>
      <c r="QK210" s="120">
        <f>ROUND(AVERAGEIF($ES$9:$ES$497,$ES210,QA$9:QA$497),0)</f>
        <v>40</v>
      </c>
      <c r="QL210" s="120">
        <f>ROUND(AVERAGEIF($ES$9:$ES$497,$ES210,QB$9:QB$497),0)</f>
        <v>51</v>
      </c>
      <c r="QM210" s="120">
        <f>ROUND(AVERAGEIF($ES$9:$ES$497,$ES210,QC$9:QC$497),0)</f>
        <v>32</v>
      </c>
      <c r="QN210" s="114">
        <f t="shared" si="398"/>
        <v>366</v>
      </c>
      <c r="QO210" s="115">
        <f t="shared" si="399"/>
        <v>498</v>
      </c>
      <c r="QP210" s="115">
        <f t="shared" si="400"/>
        <v>590</v>
      </c>
      <c r="QQ210" s="115">
        <f t="shared" si="401"/>
        <v>522</v>
      </c>
      <c r="QR210" s="115">
        <f t="shared" si="402"/>
        <v>333</v>
      </c>
      <c r="QS210" s="119">
        <f t="shared" si="403"/>
        <v>297</v>
      </c>
      <c r="QT210" s="114">
        <f>ROUND((QN210-MIN(QN$9:QN$497))/(MAX(QN$9:QN$497)-MIN(QN$9:QN$497))*100,0)</f>
        <v>22</v>
      </c>
      <c r="QU210" s="115">
        <f>ROUND((QO210-MIN(QO$9:QO$497))/(MAX(QO$9:QO$497)-MIN(QO$9:QO$497))*100,0)</f>
        <v>42</v>
      </c>
      <c r="QV210" s="115">
        <f>ROUND((QP210-MIN(QP$9:QP$497))/(MAX(QP$9:QP$497)-MIN(QP$9:QP$497))*100,0)</f>
        <v>35</v>
      </c>
      <c r="QW210" s="115">
        <f>ROUND((QQ210-MIN(QQ$9:QQ$497))/(MAX(QQ$9:QQ$497)-MIN(QQ$9:QQ$497))*100,0)</f>
        <v>30</v>
      </c>
      <c r="QX210" s="115">
        <f>ROUND((QR210-MIN(QR$9:QR$497))/(MAX(QR$9:QR$497)-MIN(QR$9:QR$497))*100,0)</f>
        <v>15</v>
      </c>
      <c r="QY210" s="115">
        <f>ROUND((QS210-MIN(QS$9:QS$497))/(MAX(QS$9:QS$497)-MIN(QS$9:QS$497))*100,0)</f>
        <v>25</v>
      </c>
      <c r="QZ210" s="114">
        <f>RANK(QN210,QN$9:QN$497,0)</f>
        <v>390</v>
      </c>
      <c r="RA210" s="115">
        <f>RANK(QO210,QO$9:QO$497,0)</f>
        <v>80</v>
      </c>
      <c r="RB210" s="115">
        <f>RANK(QP210,QP$9:QP$497,0)</f>
        <v>155</v>
      </c>
      <c r="RC210" s="115">
        <f>RANK(QQ210,QQ$9:QQ$497,0)</f>
        <v>284</v>
      </c>
      <c r="RD210" s="115">
        <f>RANK(QR210,QR$9:QR$497,0)</f>
        <v>416</v>
      </c>
      <c r="RE210" s="115">
        <f>RANK(QS210,QS$9:QS$497,0)</f>
        <v>348</v>
      </c>
      <c r="RF210" s="122"/>
      <c r="RG210" s="115">
        <f>($RH$3*(IH210+IJ210)*100*100/MAX(EX$9:EX$497)*$RO$3) +($RH$3*(II210+IJ210)*100*100/MAX(EX$9:EX$497)*$RO$4) + ($RH$3*IK210*100*100/MAX(EX$9:EX$497)*0.098)</f>
        <v>0</v>
      </c>
      <c r="RH210" s="115">
        <f>($RH$4*IL210*100*100/MAX(EZ$9:EZ$497))*$RQ$3</f>
        <v>0</v>
      </c>
      <c r="RI210" s="115">
        <f>($RH$3*IM210*100*100/MAX(EY$9:EY$497))*$RQ$4</f>
        <v>0</v>
      </c>
      <c r="RJ210" s="115">
        <f>($RH$3*IN210*100*100/MAX(EX$9:EX$497))</f>
        <v>0</v>
      </c>
      <c r="RK210" s="115">
        <f>($RH$4*IO210*100*100/MAX(EZ$9:EZ$497))*$RQ$3</f>
        <v>0</v>
      </c>
      <c r="RL210" s="115">
        <f>(($RL$4*IP210*100*((100/MAX(EX$9:EX$497)+100/MAX(EZ$9:EZ$497))/2))+($RL$4*IQ210*100*((100/MAX(EX$9:EX$497)+100/MAX(EZ$9:EZ$497))/2))+($RL$4*IR210*100*((100/MAX(EX$9:EX$497)+100/MAX(EZ$9:EZ$497))/2))+($RL$4*IS210*100*((100/MAX(EX$9:EX$497)+100/MAX(EZ$9:EZ$497))/2))+($RL$4*IT210*100*((100/MAX(EX$9:EX$497)+100/MAX(EZ$9:EZ$497))/2))+($RL$4*IU210*100*((100/MAX(EX$9:EX$497)+100/MAX(EZ$9:EZ$497))/2))+($RL$4*IV210*100*((100/MAX(EX$9:EX$497)+100/MAX(EZ$9:EZ$497))/2))+($RL$4*IW210*100*((100/MAX(EX$9:EX$497)+100/MAX(EZ$9:EZ$497))/2)))*$RS$3</f>
        <v>0</v>
      </c>
      <c r="RM210" s="115">
        <f>(($RH$3*IX210*100*100/MAX(EX$9:EX$497))+($RH$3*IY210*100*100/MAX(EX$9:EX$497))+($RH$3*IZ210*100*100/MAX(EX$9:EX$497))+($RH$3*JA210*100*100/MAX(EX$9:EX$497))+($RH$3*JB210*100*100/MAX(EX$9:EX$497))+($RH$3*JC210*100*100/MAX(EX$9:EX$497))+($RH$3*JD210*100*100/MAX(EX$9:EX$497))+($RH$3*JE210*100*100/MAX(EX$9:EX$497)))*$RS$4</f>
        <v>0</v>
      </c>
      <c r="RN210" s="115">
        <f>(($RH$4*JF210*100*100/MAX(EZ$9:EZ$497)) + ($RH$4*JG210*100*100/MAX(EZ$9:EZ$497)) + ($RH$4*JH210*100*100/MAX(EZ$9:EZ$497)) + ($RH$4*JI210*100*100/MAX(EZ$9:EZ$497)) + ($RH$4*JJ210*100*100/MAX(EZ$9:EZ$497)) + ($RH$4*JK210*100*100/MAX(EZ$9:EZ$497)) + ($RH$4*JL210*100*100/MAX(EZ$9:EZ$497)) + ($RH$4*JM210*100*100/MAX(EZ$9:EZ$497)))*$RU$3</f>
        <v>0</v>
      </c>
      <c r="RO210" s="115">
        <f>(($RL$4*JN210*100*((100/MAX(EX$9:EX$497)+100/MAX(EZ$9:EZ$497))/2))+($RL$4*JO210*100*((100/MAX(EX$9:EX$497)+100/MAX(EZ$9:EZ$497))/2))+($RL$4*JP210*100*((100/MAX(EX$9:EX$497)+100/MAX(EZ$9:EZ$497))/2))+($RL$4*JQ210*100*((100/MAX(EX$9:EX$497)+100/MAX(EZ$9:EZ$497))/2))+($RL$4*JR210*100*((100/MAX(EX$9:EX$497)+100/MAX(EZ$9:EZ$497))/2))+($RL$4*JS210*100*((100/MAX(EX$9:EX$497)+100/MAX(EZ$9:EZ$497))/2))+($RL$4*JT210*100*((100/MAX(EX$9:EX$497)+100/MAX(EZ$9:EZ$497))/2))+($RL$4*JU210*100*((100/MAX(EX$9:EX$497)+100/MAX(EZ$9:EZ$497))/2))+($RL$4*JV210*100*((100/MAX(EX$9:EX$497)+100/MAX(EZ$9:EZ$497))/2))+($RL$4*JW210*100*((100/MAX(EX$9:EX$497)+100/MAX(EZ$9:EZ$497))/2))+($RL$4*JX210*100*((100/MAX(EX$9:EX$497)+100/MAX(EZ$9:EZ$497))/2))+($RL$4*JY210*100*((100/MAX(EX$9:EX$497)+100/MAX(EZ$9:EZ$497))/2))+($RL$4*JZ210*100*((100/MAX(EX$9:EX$497)+100/MAX(EZ$9:EZ$497))/2)))*$RW$3/2</f>
        <v>0</v>
      </c>
      <c r="RP210" s="119">
        <f>($RJ$3*KA210*100*100/MAX(FA$9:FA$497)) + ($RJ$3*KB210*100*100/MAX(FA$9:FA$497)/2) + ($RJ$3*KC210*100*100/MAX(FA$9:FA$497)/2) + ($RJ$3*KD210*100*100/MAX(FA$9:FA$497)/4) + ($RJ$3*KE210*100*100/MAX(FA$9:FA$497)/4)</f>
        <v>0</v>
      </c>
      <c r="RQ210" s="118">
        <f>($RL$4*KF210*100*((100/MAX(EX$9:EX$497)+100/MAX(EZ$9:EZ$497)))) * ($RO$3/2) + (($RL$4*KG210*100*((100/MAX(EX$9:EX$497)+100/MAX(EZ$9:EZ$497))))+($RL$4*KH210*100*((100/MAX(EX$9:EX$497)+100/MAX(EZ$9:EZ$497))))+($RL$4*KI210*100*((100/MAX(EX$9:EX$497)+100/MAX(EZ$9:EZ$497))))+($RL$4*KJ210*100*((100/MAX(EX$9:EX$497)+100/MAX(EZ$9:EZ$497))))+($RL$4*KK210*100*((100/MAX(EX$9:EX$497)+100/MAX(EZ$9:EZ$497))))+($RL$4*KL210*100*((100/MAX(EX$9:EX$497)+100/MAX(EZ$9:EZ$497))))+($RL$4*KM210*100*((100/MAX(EX$9:EX$497)+100/MAX(EZ$9:EZ$497))))+($RL$4*KN210*100*((100/MAX(EX$9:EX$497)+100/MAX(EZ$9:EZ$497))))+($RL$4*KO210*100*((100/MAX(EX$9:EX$497)+100/MAX(EZ$9:EZ$497))))+($RL$4*KP210*100*((100/MAX(EX$9:EX$497)+100/MAX(EZ$9:EZ$497))))+($RL$4*KQ210*100*((100/MAX(EX$9:EX$497)+100/MAX(EZ$9:EZ$497))))+($RL$4*KR210*100*((100/MAX(EX$9:EX$497)+100/MAX(EZ$9:EZ$497))))+($RL$4*KS210*100*((100/MAX(EX$9:EX$497)+100/MAX(EZ$9:EZ$497))))+($RL$4*KV210*100*((100/MAX(EX$9:EX$497)+100/MAX(EZ$9:EZ$497))))) * (($RO$3+$RO$4)/6)</f>
        <v>0</v>
      </c>
      <c r="RR210" s="115">
        <f>(($RL$4*KW210*100*((100/MAX(EX$9:EX$497)+100/MAX(EZ$9:EZ$497))))) * ($RO$3/2) + (($RL$4*KX210*100*((100/MAX(EX$9:EX$497)+100/MAX(EZ$9:EZ$497))))+($RL$4*KY210*100*((100/MAX(EX$9:EX$497)+100/MAX(EZ$9:EZ$497))))+($RL$4*KZ210*100*((100/MAX(EX$9:EX$497)+100/MAX(EZ$9:EZ$497))))+($RL$4*LA210*100*((100/MAX(EX$9:EX$497)+100/MAX(EZ$9:EZ$497))))+($RL$4*LB210*100*((100/MAX(EX$9:EX$497)+100/MAX(EZ$9:EZ$497))))+($RL$4*LC210*100*((100/MAX(EX$9:EX$497)+100/MAX(EZ$9:EZ$497))))) * (($RO$3+$RO$4)/6)</f>
        <v>0</v>
      </c>
      <c r="RS210" s="119">
        <f>(($RL$4*LD210*100*((100/MAX(EX$9:EX$497)+100/MAX(EZ$9:EZ$497))))+($RL$4*LE210*100*((100/MAX(EX$9:EX$497)+100/MAX(EZ$9:EZ$497))))) * (($RO$3+$RO$4)/6)</f>
        <v>0</v>
      </c>
      <c r="RT210" s="118">
        <f>($RJ$4*LH210*100*(100/MAX(EV$9:EV$497)))+($RJ$4*LI210*100*(100/MAX(EV$9:EV$497)))</f>
        <v>0</v>
      </c>
      <c r="RU210" s="119">
        <f>($RJ$4*LJ210*(100/MAX(EV$9:EV$497)))/2 + ($RL$3*LK210*(100/MAX(EW$9:EW$497))) + ($RJ$4*LL210*(100/MAX(EV$9:EV$497)))/4 + ($RL$3*LM210*(100/MAX(EW$9:EW$497)))</f>
        <v>0</v>
      </c>
      <c r="RV210" s="118">
        <f>($RJ$4*LN210*100*100/MAX(EV$9:EV$497)/2)+($RJ$4*LO210*100*100/MAX(EV$9:EV$497)/2)+($RJ$4*LP210*100*100/MAX(EV$9:EV$497))+($RJ$4*LQ210*100*100/MAX(EV$9:EV$497))+($RJ$4*LR210*100*100/MAX(EV$9:EV$497))</f>
        <v>0</v>
      </c>
      <c r="RW210" s="115">
        <f>($RJ$4*LS210*100*100/MAX(EV$9:EV$497)) + (($RJ$4*LT210*100*100/MAX(EV$9:EV$497))+($RJ$4*LU210*100*100/MAX(EV$9:EV$497))+($RJ$4*LV210*100*100/MAX(EV$9:EV$497))+($RJ$4*LW210*100*100/MAX(EV$9:EV$497))+($RJ$4*LX210*100*100/MAX(EV$9:EV$497))+($RJ$4*LY210*100*100/MAX(EV$9:EV$497))+($RJ$4*LZ210*100*100/MAX(EV$9:EV$497))+($RJ$4*MA210*100*100/MAX(EV$9:EV$497)))/2</f>
        <v>0</v>
      </c>
      <c r="RX210" s="119">
        <f>($RJ$4*MB210*100*100/MAX(EV$9:EV$497))+($RJ$4*MC210*100*100/MAX(EV$9:EV$497))+($RJ$4*MD210*100*100/MAX(EV$9:EV$497))+($RJ$4*ME210*100*100/MAX(EV$9:EV$497))+($RJ$4*MF210*100*100/MAX(EV$9:EV$497))+($RJ$4*MG210*100*100/MAX(EV$9:EV$497))+($RJ$4*MH210*100*100/MAX(EV$9:EV$497))+($RJ$4*MI210*100*100/MAX(EV$9:EV$497))+($RJ$4*MJ210*100*100/MAX(EV$9:EV$497))+($RJ$4*MK210*100*100/MAX(EV$9:EV$497))+($RJ$4*ML210*100*100/MAX(EV$9:EV$497))+($RJ$4*MM210*100*100/MAX(EV$9:EV$497))+($RJ$4*MN210*100*100/MAX(EV$9:EV$497))</f>
        <v>0</v>
      </c>
      <c r="RY210" s="118">
        <f>($RJ$4*MQ210*100*100/MAX(EV$9:EV$497))/2 + (($RJ$4*MR210*100*100/MAX(EV$9:EV$497))+($RJ$4*MS210*100*100/MAX(EV$9:EV$497))+($RJ$4*MT210*100*100/MAX(EV$9:EV$497))+($RJ$4*MU210*100*100/MAX(EV$9:EV$497))+($RJ$4*MV210*100*100/MAX(EV$9:EV$497))+($RJ$4*MW210*100*100/MAX(EV$9:EV$497))+($RJ$4*MX210*100*100/MAX(EV$9:EV$497))+($RJ$4*MY210*100*100/MAX(EV$9:EV$497))+($RJ$4*MZ210*100*100/MAX(EV$9:EV$497))+($RJ$4*NA210*100*100/MAX(EV$9:EV$497))+($RJ$4*NB210*100*100/MAX(EV$9:EV$497))+($RJ$4*NC210*100*100/MAX(EV$9:EV$497))+($RJ$4*ND210*100*100/MAX(EV$9:EV$497))+($RJ$4*NG210*100*100/MAX(EV$9:EV$497)))/4</f>
        <v>0</v>
      </c>
      <c r="RZ210" s="115">
        <f>($RJ$4*NH210*100*100/MAX(EV$9:EV$497))/2 + (($RJ$4*NI210*100*100/MAX(EV$9:EV$497))+($RJ$4*NJ210*100*100/MAX(EV$9:EV$497))+($RJ$4*NK210*100*100/MAX(EV$9:EV$497))+($RJ$4*NL210*100*100/MAX(EV$9:EV$497))+($RJ$4*NM210*100*100/MAX(EV$9:EV$497))+($RJ$4*NN210*100*100/MAX(EV$9:EV$497)))/4</f>
        <v>0</v>
      </c>
      <c r="SA210" s="117">
        <f>(($RJ$4*NO210*100*100/MAX(EV$9:EV$497))+($RJ$4*NP210*100*100/MAX(EV$9:EV$497)))/4</f>
        <v>0</v>
      </c>
      <c r="SB210" s="118">
        <f t="shared" si="404"/>
        <v>0</v>
      </c>
      <c r="SC210" s="115">
        <f t="shared" si="405"/>
        <v>0</v>
      </c>
      <c r="SD210" s="115">
        <f t="shared" si="406"/>
        <v>0</v>
      </c>
      <c r="SE210" s="115">
        <f t="shared" si="407"/>
        <v>0</v>
      </c>
      <c r="SF210" s="115">
        <f t="shared" si="408"/>
        <v>0</v>
      </c>
      <c r="SG210" s="115">
        <f t="shared" si="409"/>
        <v>0</v>
      </c>
      <c r="SH210" s="115">
        <f>ROUND(SB210/MAX(SB$9:SB$497)*100,0)</f>
        <v>0</v>
      </c>
      <c r="SI210" s="115">
        <f>ROUND(SC210/MAX(SC$9:SC$497)*100,0)</f>
        <v>0</v>
      </c>
      <c r="SJ210" s="115">
        <f>ROUND(SD210/MAX(SD$9:SD$497)*100,0)</f>
        <v>0</v>
      </c>
      <c r="SK210" s="115">
        <f>ROUND(SE210/MAX(SE$9:SE$497)*100,0)</f>
        <v>0</v>
      </c>
      <c r="SL210" s="115">
        <f>ROUND(SF210/MAX(SF$9:SF$497)*100,0)</f>
        <v>0</v>
      </c>
      <c r="SM210" s="121">
        <f>ROUND(SG210/MAX(SG$9:SG$497)*100,0)</f>
        <v>0</v>
      </c>
      <c r="SN210" s="115">
        <f>ROUND(AVERAGEIF($ES$9:$ES$497,$ES210,SH$9:SH$497),0)</f>
        <v>12</v>
      </c>
      <c r="SO210" s="115">
        <f>ROUND(AVERAGEIF($ES$9:$ES$497,$ES210,SI$9:SI$497),0)</f>
        <v>5</v>
      </c>
      <c r="SP210" s="115">
        <f>ROUND(AVERAGEIF($ES$9:$ES$497,$ES210,SJ$9:SJ$497),0)</f>
        <v>26</v>
      </c>
      <c r="SQ210" s="115">
        <f>ROUND(AVERAGEIF($ES$9:$ES$497,$ES210,SK$9:SK$497),0)</f>
        <v>6</v>
      </c>
      <c r="SR210" s="115">
        <f>ROUND(AVERAGEIF($ES$9:$ES$497,$ES210,SL$9:SL$497),0)</f>
        <v>8</v>
      </c>
      <c r="SS210" s="121">
        <f>ROUND(AVERAGEIF($ES$9:$ES$497,$ES210,SM$9:SM$497),0)</f>
        <v>4</v>
      </c>
      <c r="ST210" s="114">
        <f>RANK(SB210,SB$9:SB$497,0)</f>
        <v>323</v>
      </c>
      <c r="SU210" s="115">
        <f>RANK(SC210,SC$9:SC$497,0)</f>
        <v>320</v>
      </c>
      <c r="SV210" s="115">
        <f>RANK(SD210,SD$9:SD$497,0)</f>
        <v>320</v>
      </c>
      <c r="SW210" s="115">
        <f>RANK(SE210,SE$9:SE$497,0)</f>
        <v>320</v>
      </c>
      <c r="SX210" s="115">
        <f>RANK(SF210,SF$9:SF$497,0)</f>
        <v>317</v>
      </c>
      <c r="SY210" s="115">
        <f>RANK(SG210,SG$9:SG$497,0)</f>
        <v>308</v>
      </c>
      <c r="SZ210" s="115">
        <f>COUNTIFS(SB$9:SB$497,"&gt;"&amp;SB210,$ES$9:$ES$497,$ES210)+1</f>
        <v>67</v>
      </c>
      <c r="TA210" s="115">
        <f>COUNTIFS(SC$9:SC$497,"&gt;"&amp;SC210,$ES$9:$ES$497,$ES210)+1</f>
        <v>64</v>
      </c>
      <c r="TB210" s="115">
        <f>COUNTIFS(SD$9:SD$497,"&gt;"&amp;SD210,$ES$9:$ES$497,$ES210)+1</f>
        <v>67</v>
      </c>
      <c r="TC210" s="115">
        <f>COUNTIFS(SE$9:SE$497,"&gt;"&amp;SE210,$ES$9:$ES$497,$ES210)+1</f>
        <v>64</v>
      </c>
      <c r="TD210" s="115">
        <f>COUNTIFS(SF$9:SF$497,"&gt;"&amp;SF210,$ES$9:$ES$497,$ES210)+1</f>
        <v>64</v>
      </c>
      <c r="TE210" s="117">
        <f>COUNTIFS(SG$9:SG$497,"&gt;"&amp;SG210,$ES$9:$ES$497,$ES210)+1</f>
        <v>60</v>
      </c>
      <c r="TF210" s="118">
        <f t="shared" si="410"/>
        <v>28</v>
      </c>
      <c r="TG210" s="115">
        <f t="shared" si="411"/>
        <v>20</v>
      </c>
      <c r="TH210" s="115">
        <f t="shared" si="412"/>
        <v>28</v>
      </c>
      <c r="TI210" s="115">
        <f t="shared" si="413"/>
        <v>28</v>
      </c>
      <c r="TJ210" s="115">
        <f t="shared" si="414"/>
        <v>22</v>
      </c>
      <c r="TK210" s="115">
        <f t="shared" si="415"/>
        <v>21</v>
      </c>
      <c r="TL210" s="117">
        <f t="shared" si="416"/>
        <v>21</v>
      </c>
      <c r="TM210" s="118">
        <f>ROUND(TF210/MAX(TF$9:TF$497)*100,0)</f>
        <v>16</v>
      </c>
      <c r="TN210" s="115">
        <f>ROUND(TG210/MAX(TG$9:TG$497)*100,0)</f>
        <v>11</v>
      </c>
      <c r="TO210" s="115">
        <f>ROUND(TH210/MAX(TH$9:TH$497)*100,0)</f>
        <v>15</v>
      </c>
      <c r="TP210" s="115">
        <f>ROUND(TI210/MAX(TI$9:TI$497)*100,0)</f>
        <v>15</v>
      </c>
      <c r="TQ210" s="115">
        <f>ROUND(TJ210/MAX(TJ$9:TJ$497)*100,0)</f>
        <v>11</v>
      </c>
      <c r="TR210" s="115">
        <f>ROUND(TK210/MAX(TK$9:TK$497)*100,0)</f>
        <v>11</v>
      </c>
      <c r="TS210" s="119">
        <f>ROUND(TL210/MAX(TL$9:TL$497)*100,0)</f>
        <v>11</v>
      </c>
      <c r="TT210" s="120">
        <f>RANK(TM210,TM$9:TM$497,0)</f>
        <v>370</v>
      </c>
      <c r="TU210" s="115">
        <f>RANK(TN210,TN$9:TN$497,0)</f>
        <v>382</v>
      </c>
      <c r="TV210" s="115">
        <f>RANK(TO210,TO$9:TO$497,0)</f>
        <v>313</v>
      </c>
      <c r="TW210" s="115">
        <f>RANK(TP210,TP$9:TP$497,0)</f>
        <v>343</v>
      </c>
      <c r="TX210" s="115">
        <f>RANK(TQ210,TQ$9:TQ$497,0)</f>
        <v>365</v>
      </c>
      <c r="TY210" s="115">
        <f>RANK(TR210,TR$9:TR$497,0)</f>
        <v>380</v>
      </c>
      <c r="TZ210" s="121">
        <f>RANK(TS210,TS$9:TS$497,0)</f>
        <v>366</v>
      </c>
      <c r="UA210" s="132"/>
      <c r="UB210" s="7" t="s">
        <v>1</v>
      </c>
    </row>
    <row r="211" spans="1:548" x14ac:dyDescent="0.15">
      <c r="A211" s="183">
        <v>203</v>
      </c>
      <c r="B211" s="203" t="s">
        <v>1043</v>
      </c>
      <c r="C211" s="63"/>
      <c r="D211" s="63"/>
      <c r="E211" s="64" t="s">
        <v>518</v>
      </c>
      <c r="F211" s="65">
        <v>62</v>
      </c>
      <c r="G211" s="65" t="s">
        <v>908</v>
      </c>
      <c r="H211" s="65" t="s">
        <v>1020</v>
      </c>
      <c r="I211" s="66" t="s">
        <v>521</v>
      </c>
      <c r="J211" s="67" t="s">
        <v>521</v>
      </c>
      <c r="K211" s="67" t="s">
        <v>521</v>
      </c>
      <c r="L211" s="67" t="s">
        <v>521</v>
      </c>
      <c r="M211" s="67" t="s">
        <v>521</v>
      </c>
      <c r="N211" s="67" t="s">
        <v>521</v>
      </c>
      <c r="O211" s="67" t="s">
        <v>521</v>
      </c>
      <c r="P211" s="67" t="s">
        <v>521</v>
      </c>
      <c r="Q211" s="67" t="s">
        <v>521</v>
      </c>
      <c r="R211" s="68" t="s">
        <v>521</v>
      </c>
      <c r="S211" s="69" t="s">
        <v>521</v>
      </c>
      <c r="T211" s="67" t="s">
        <v>521</v>
      </c>
      <c r="U211" s="67" t="s">
        <v>521</v>
      </c>
      <c r="V211" s="67" t="s">
        <v>521</v>
      </c>
      <c r="W211" s="67" t="s">
        <v>521</v>
      </c>
      <c r="X211" s="67" t="s">
        <v>521</v>
      </c>
      <c r="Y211" s="67" t="s">
        <v>521</v>
      </c>
      <c r="Z211" s="67" t="s">
        <v>521</v>
      </c>
      <c r="AA211" s="67" t="s">
        <v>521</v>
      </c>
      <c r="AB211" s="68" t="s">
        <v>521</v>
      </c>
      <c r="AC211" s="69" t="s">
        <v>521</v>
      </c>
      <c r="AD211" s="67" t="s">
        <v>521</v>
      </c>
      <c r="AE211" s="67" t="s">
        <v>521</v>
      </c>
      <c r="AF211" s="67" t="s">
        <v>521</v>
      </c>
      <c r="AG211" s="67" t="s">
        <v>521</v>
      </c>
      <c r="AH211" s="67" t="s">
        <v>521</v>
      </c>
      <c r="AI211" s="67" t="s">
        <v>521</v>
      </c>
      <c r="AJ211" s="67" t="s">
        <v>521</v>
      </c>
      <c r="AK211" s="67" t="s">
        <v>521</v>
      </c>
      <c r="AL211" s="68" t="s">
        <v>521</v>
      </c>
      <c r="AM211" s="69" t="s">
        <v>521</v>
      </c>
      <c r="AN211" s="67" t="s">
        <v>521</v>
      </c>
      <c r="AO211" s="67" t="s">
        <v>521</v>
      </c>
      <c r="AP211" s="67" t="s">
        <v>521</v>
      </c>
      <c r="AQ211" s="67" t="s">
        <v>521</v>
      </c>
      <c r="AR211" s="67" t="s">
        <v>521</v>
      </c>
      <c r="AS211" s="67" t="s">
        <v>521</v>
      </c>
      <c r="AT211" s="67" t="s">
        <v>521</v>
      </c>
      <c r="AU211" s="67" t="s">
        <v>521</v>
      </c>
      <c r="AV211" s="68" t="s">
        <v>521</v>
      </c>
      <c r="AW211" s="69" t="s">
        <v>521</v>
      </c>
      <c r="AX211" s="67" t="s">
        <v>521</v>
      </c>
      <c r="AY211" s="67" t="s">
        <v>521</v>
      </c>
      <c r="AZ211" s="67" t="s">
        <v>521</v>
      </c>
      <c r="BA211" s="67" t="s">
        <v>521</v>
      </c>
      <c r="BB211" s="67" t="s">
        <v>521</v>
      </c>
      <c r="BC211" s="67" t="s">
        <v>521</v>
      </c>
      <c r="BD211" s="67" t="s">
        <v>521</v>
      </c>
      <c r="BE211" s="67" t="s">
        <v>521</v>
      </c>
      <c r="BF211" s="68" t="s">
        <v>521</v>
      </c>
      <c r="BG211" s="69" t="s">
        <v>521</v>
      </c>
      <c r="BH211" s="67" t="s">
        <v>521</v>
      </c>
      <c r="BI211" s="67" t="s">
        <v>521</v>
      </c>
      <c r="BJ211" s="67" t="s">
        <v>521</v>
      </c>
      <c r="BK211" s="67" t="s">
        <v>521</v>
      </c>
      <c r="BL211" s="67" t="s">
        <v>521</v>
      </c>
      <c r="BM211" s="67" t="s">
        <v>521</v>
      </c>
      <c r="BN211" s="67" t="s">
        <v>521</v>
      </c>
      <c r="BO211" s="67" t="s">
        <v>521</v>
      </c>
      <c r="BP211" s="68" t="s">
        <v>521</v>
      </c>
      <c r="BQ211" s="70" t="s">
        <v>521</v>
      </c>
      <c r="BR211" s="67" t="s">
        <v>521</v>
      </c>
      <c r="BS211" s="67" t="s">
        <v>521</v>
      </c>
      <c r="BT211" s="67" t="s">
        <v>521</v>
      </c>
      <c r="BU211" s="67" t="s">
        <v>521</v>
      </c>
      <c r="BV211" s="67" t="s">
        <v>521</v>
      </c>
      <c r="BW211" s="67" t="s">
        <v>521</v>
      </c>
      <c r="BX211" s="67" t="s">
        <v>521</v>
      </c>
      <c r="BY211" s="67" t="s">
        <v>521</v>
      </c>
      <c r="BZ211" s="68" t="s">
        <v>521</v>
      </c>
      <c r="CA211" s="69" t="s">
        <v>521</v>
      </c>
      <c r="CB211" s="67" t="s">
        <v>521</v>
      </c>
      <c r="CC211" s="67" t="s">
        <v>521</v>
      </c>
      <c r="CD211" s="67" t="s">
        <v>521</v>
      </c>
      <c r="CE211" s="67" t="s">
        <v>521</v>
      </c>
      <c r="CF211" s="67" t="s">
        <v>521</v>
      </c>
      <c r="CG211" s="67" t="s">
        <v>521</v>
      </c>
      <c r="CH211" s="67" t="s">
        <v>521</v>
      </c>
      <c r="CI211" s="67" t="s">
        <v>521</v>
      </c>
      <c r="CJ211" s="68" t="s">
        <v>521</v>
      </c>
      <c r="CK211" s="69" t="s">
        <v>521</v>
      </c>
      <c r="CL211" s="67" t="s">
        <v>521</v>
      </c>
      <c r="CM211" s="67" t="s">
        <v>521</v>
      </c>
      <c r="CN211" s="67" t="s">
        <v>521</v>
      </c>
      <c r="CO211" s="67" t="s">
        <v>521</v>
      </c>
      <c r="CP211" s="67" t="s">
        <v>521</v>
      </c>
      <c r="CQ211" s="67" t="s">
        <v>521</v>
      </c>
      <c r="CR211" s="67" t="s">
        <v>521</v>
      </c>
      <c r="CS211" s="67" t="s">
        <v>521</v>
      </c>
      <c r="CT211" s="68" t="s">
        <v>521</v>
      </c>
      <c r="CU211" s="69" t="s">
        <v>521</v>
      </c>
      <c r="CV211" s="67" t="s">
        <v>521</v>
      </c>
      <c r="CW211" s="67" t="s">
        <v>521</v>
      </c>
      <c r="CX211" s="67" t="s">
        <v>521</v>
      </c>
      <c r="CY211" s="67" t="s">
        <v>521</v>
      </c>
      <c r="CZ211" s="67" t="s">
        <v>521</v>
      </c>
      <c r="DA211" s="67" t="s">
        <v>521</v>
      </c>
      <c r="DB211" s="67" t="s">
        <v>521</v>
      </c>
      <c r="DC211" s="67" t="s">
        <v>521</v>
      </c>
      <c r="DD211" s="68" t="s">
        <v>521</v>
      </c>
      <c r="DE211" s="69" t="s">
        <v>521</v>
      </c>
      <c r="DF211" s="71" t="s">
        <v>521</v>
      </c>
      <c r="DG211" s="67" t="s">
        <v>521</v>
      </c>
      <c r="DH211" s="67" t="s">
        <v>521</v>
      </c>
      <c r="DI211" s="67" t="s">
        <v>521</v>
      </c>
      <c r="DJ211" s="67" t="s">
        <v>521</v>
      </c>
      <c r="DK211" s="67" t="s">
        <v>521</v>
      </c>
      <c r="DL211" s="67" t="s">
        <v>521</v>
      </c>
      <c r="DM211" s="67" t="s">
        <v>521</v>
      </c>
      <c r="DN211" s="68" t="s">
        <v>521</v>
      </c>
      <c r="DO211" s="70" t="s">
        <v>521</v>
      </c>
      <c r="DP211" s="71" t="s">
        <v>521</v>
      </c>
      <c r="DQ211" s="67" t="s">
        <v>521</v>
      </c>
      <c r="DR211" s="67" t="s">
        <v>521</v>
      </c>
      <c r="DS211" s="67" t="s">
        <v>521</v>
      </c>
      <c r="DT211" s="67" t="s">
        <v>521</v>
      </c>
      <c r="DU211" s="67" t="s">
        <v>521</v>
      </c>
      <c r="DV211" s="67" t="s">
        <v>521</v>
      </c>
      <c r="DW211" s="67" t="s">
        <v>521</v>
      </c>
      <c r="DX211" s="72" t="s">
        <v>521</v>
      </c>
      <c r="DY211" s="73" t="s">
        <v>522</v>
      </c>
      <c r="DZ211" s="74">
        <v>3</v>
      </c>
      <c r="EA211" s="74">
        <v>3</v>
      </c>
      <c r="EB211" s="74">
        <v>4</v>
      </c>
      <c r="EC211" s="75">
        <v>4</v>
      </c>
      <c r="ED211" s="76" t="s">
        <v>522</v>
      </c>
      <c r="EE211" s="74">
        <f t="shared" si="360"/>
        <v>3</v>
      </c>
      <c r="EF211" s="74">
        <f t="shared" si="361"/>
        <v>9</v>
      </c>
      <c r="EG211" s="74">
        <f t="shared" si="362"/>
        <v>36</v>
      </c>
      <c r="EH211" s="77">
        <f t="shared" si="363"/>
        <v>144</v>
      </c>
      <c r="EI211" s="73">
        <v>70</v>
      </c>
      <c r="EJ211" s="74">
        <v>100</v>
      </c>
      <c r="EK211" s="74">
        <v>210</v>
      </c>
      <c r="EL211" s="74">
        <v>350</v>
      </c>
      <c r="EM211" s="75">
        <v>1050</v>
      </c>
      <c r="EN211" s="78">
        <v>1</v>
      </c>
      <c r="EO211" s="79">
        <f t="shared" si="364"/>
        <v>0.47619047619047622</v>
      </c>
      <c r="EP211" s="79">
        <f t="shared" si="365"/>
        <v>0.33333333333333331</v>
      </c>
      <c r="EQ211" s="79">
        <f t="shared" si="366"/>
        <v>0.13888888888888887</v>
      </c>
      <c r="ER211" s="80">
        <f t="shared" si="367"/>
        <v>0.10416666666666667</v>
      </c>
      <c r="ES211" s="128" t="s">
        <v>532</v>
      </c>
      <c r="ET211" s="82"/>
      <c r="EU211" s="83">
        <v>4</v>
      </c>
      <c r="EV211" s="73">
        <v>29</v>
      </c>
      <c r="EW211" s="74">
        <v>57</v>
      </c>
      <c r="EX211" s="74">
        <v>27</v>
      </c>
      <c r="EY211" s="74">
        <v>15</v>
      </c>
      <c r="EZ211" s="74">
        <v>29</v>
      </c>
      <c r="FA211" s="74">
        <v>65</v>
      </c>
      <c r="FB211" s="74">
        <v>12</v>
      </c>
      <c r="FC211" s="74">
        <v>26</v>
      </c>
      <c r="FD211" s="74">
        <f t="shared" si="368"/>
        <v>56</v>
      </c>
      <c r="FE211" s="84">
        <f t="shared" si="369"/>
        <v>53</v>
      </c>
      <c r="FF211" s="73">
        <f>RANK(EV211,$EV$9:$EV$497,0)</f>
        <v>365</v>
      </c>
      <c r="FG211" s="74">
        <f>RANK(EW211,$EW$9:$EW$497,0)</f>
        <v>135</v>
      </c>
      <c r="FH211" s="74">
        <f>RANK(EX211,$EX$9:$EX$497,0)</f>
        <v>257</v>
      </c>
      <c r="FI211" s="74">
        <f>RANK(EY211,$EY$9:$EY$497,0)</f>
        <v>353</v>
      </c>
      <c r="FJ211" s="74">
        <f>RANK(EZ211,$EZ$9:$EZ$497,0)</f>
        <v>133</v>
      </c>
      <c r="FK211" s="74">
        <f>RANK(FA211,$FA$9:$FA$497,0)</f>
        <v>23</v>
      </c>
      <c r="FL211" s="74">
        <f>RANK(FB211,$FB$9:$FB$497,0)</f>
        <v>369</v>
      </c>
      <c r="FM211" s="74">
        <f>RANK(FC211,$FC$9:$FC$497,0)</f>
        <v>298</v>
      </c>
      <c r="FN211" s="74">
        <f>RANK(FD211,$FD$9:$FD$497,0)</f>
        <v>262</v>
      </c>
      <c r="FO211" s="84">
        <f>RANK(FE211,$FE$9:$FE$497,0)</f>
        <v>294</v>
      </c>
      <c r="FP211" s="73">
        <f>COUNTIFS($EV$9:$EV$497,"&gt;"&amp;EV211,$ES$9:$ES$497,ES211)+1</f>
        <v>57</v>
      </c>
      <c r="FQ211" s="74">
        <f>COUNTIFS($EW$9:$EW$497,"&gt;"&amp;EW211,$ES$9:$ES$497,ES211)+1</f>
        <v>35</v>
      </c>
      <c r="FR211" s="74">
        <f>COUNTIFS($EX$9:$EX$497,"&gt;"&amp;EX211,$ES$9:$ES$497,ES211)+1</f>
        <v>29</v>
      </c>
      <c r="FS211" s="74">
        <f>COUNTIFS($EY$9:$EY$497,"&gt;"&amp;EY211,$ES$9:$ES$497,ES211)+1</f>
        <v>52</v>
      </c>
      <c r="FT211" s="74">
        <f>COUNTIFS($EZ$9:$EZ$497,"&gt;"&amp;EZ211,$ES$9:$ES$497,ES211)+1</f>
        <v>27</v>
      </c>
      <c r="FU211" s="74">
        <f>COUNTIFS($FA$9:$FA$497,"&gt;"&amp;FA211,$ES$9:$ES$497,ES211)+1</f>
        <v>20</v>
      </c>
      <c r="FV211" s="74">
        <f>COUNTIFS($FB$9:$FB$497,"&gt;"&amp;FB211,$ES$9:$ES$497,ES211)+1</f>
        <v>56</v>
      </c>
      <c r="FW211" s="74">
        <f>COUNTIFS($FC$9:$FC$497,"&gt;"&amp;FC211,$ES$9:$ES$497,ES211)+1</f>
        <v>37</v>
      </c>
      <c r="FX211" s="74">
        <f>COUNTIFS($FD$9:$FD$497,"&gt;"&amp;FD211,$ES$9:$ES$497,ES211)+1</f>
        <v>31</v>
      </c>
      <c r="FY211" s="84">
        <f>COUNTIFS($FE$9:$FE$497,"&gt;"&amp;FE211,$ES$9:$ES$497,ES211)+1</f>
        <v>30</v>
      </c>
      <c r="FZ211" s="85">
        <f t="shared" si="370"/>
        <v>0.47</v>
      </c>
      <c r="GA211" s="86">
        <f t="shared" si="371"/>
        <v>0.92</v>
      </c>
      <c r="GB211" s="86">
        <f t="shared" si="372"/>
        <v>0.44</v>
      </c>
      <c r="GC211" s="86">
        <f t="shared" si="373"/>
        <v>0.24</v>
      </c>
      <c r="GD211" s="86">
        <f t="shared" si="374"/>
        <v>0.47</v>
      </c>
      <c r="GE211" s="86">
        <f t="shared" si="375"/>
        <v>1.05</v>
      </c>
      <c r="GF211" s="86">
        <f t="shared" si="376"/>
        <v>0.19</v>
      </c>
      <c r="GG211" s="86">
        <f t="shared" si="377"/>
        <v>0.42</v>
      </c>
      <c r="GH211" s="86">
        <f t="shared" si="378"/>
        <v>0.9</v>
      </c>
      <c r="GI211" s="87">
        <f t="shared" si="379"/>
        <v>0.85</v>
      </c>
      <c r="GJ211" s="85">
        <f>ROUND(((FZ211-AVERAGE(FZ$9:FZ$497))/STDEVP(FZ$9:FZ$497)*10+50),2)</f>
        <v>30.67</v>
      </c>
      <c r="GK211" s="86">
        <f>ROUND(((GA211-AVERAGE(GA$9:GA$497))/STDEVP(GA$9:GA$497)*10+50),2)</f>
        <v>56.86</v>
      </c>
      <c r="GL211" s="86">
        <f>ROUND(((GB211-AVERAGE(GB$9:GB$497))/STDEVP(GB$9:GB$497)*10+50),2)</f>
        <v>44.63</v>
      </c>
      <c r="GM211" s="86">
        <f>ROUND(((GC211-AVERAGE(GC$9:GC$497))/STDEVP(GC$9:GC$497)*10+50),2)</f>
        <v>35.659999999999997</v>
      </c>
      <c r="GN211" s="86">
        <f>ROUND(((GD211-AVERAGE(GD$9:GD$497))/STDEVP(GD$9:GD$497)*10+50),2)</f>
        <v>52.66</v>
      </c>
      <c r="GO211" s="86">
        <f>ROUND(((GE211-AVERAGE(GE$9:GE$497))/STDEVP(GE$9:GE$497)*10+50),2)</f>
        <v>75.47</v>
      </c>
      <c r="GP211" s="86">
        <f>ROUND(((GF211-AVERAGE(GF$9:GF$497))/STDEVP(GF$9:GF$497)*10+50),2)</f>
        <v>35.99</v>
      </c>
      <c r="GQ211" s="86">
        <f>ROUND(((GG211-AVERAGE(GG$9:GG$497))/STDEVP(GG$9:GG$497)*10+50),2)</f>
        <v>43.4</v>
      </c>
      <c r="GR211" s="86">
        <f>ROUND(((GH211-AVERAGE(GH$9:GH$497))/STDEVP(GH$9:GH$497)*10+50),2)</f>
        <v>47.27</v>
      </c>
      <c r="GS211" s="87">
        <f>ROUND(((GI211-AVERAGE(GI$9:GI$497))/STDEVP(GI$9:GI$497)*10+50),2)</f>
        <v>42.36</v>
      </c>
      <c r="GT211" s="73">
        <f>RANK(GJ211,$GJ$9:$GJ$497,0)</f>
        <v>434</v>
      </c>
      <c r="GU211" s="74">
        <f>RANK(GK211,$GK$9:$GK$497,0)</f>
        <v>108</v>
      </c>
      <c r="GV211" s="74">
        <f>RANK(GL211,$GL$9:$GL$497,0)</f>
        <v>291</v>
      </c>
      <c r="GW211" s="74">
        <f>RANK(GM211,$GM$9:$GM$497,0)</f>
        <v>427</v>
      </c>
      <c r="GX211" s="74">
        <f>RANK(GN211,$GN$9:$GN$497,0)</f>
        <v>108</v>
      </c>
      <c r="GY211" s="74">
        <f>RANK(GO211,$GO$9:$GO$497,0)</f>
        <v>13</v>
      </c>
      <c r="GZ211" s="74">
        <f>RANK(GP211,$GP$9:$GP$497,0)</f>
        <v>419</v>
      </c>
      <c r="HA211" s="74">
        <f>RANK(GQ211,$GQ$9:$GQ$497,0)</f>
        <v>319</v>
      </c>
      <c r="HB211" s="74">
        <f>RANK(GR211,$GR$9:$GR$497,0)</f>
        <v>235</v>
      </c>
      <c r="HC211" s="84">
        <f>RANK(GS211,$GS$9:$GS$497,0)</f>
        <v>335</v>
      </c>
      <c r="HD211" s="85">
        <f>ROUND(AVERAGEIF($ES$9:$ES$497,$ES211,$FZ$9:$FZ$497),2)</f>
        <v>0.93</v>
      </c>
      <c r="HE211" s="86">
        <f>ROUND(AVERAGEIF($ES$9:$ES$497,$ES211,$GA$9:$GA$497),2)</f>
        <v>0.96</v>
      </c>
      <c r="HF211" s="86">
        <f>ROUND(AVERAGEIF($ES$9:$ES$497,$ES211,$GB$9:$GB$497),2)</f>
        <v>0.41</v>
      </c>
      <c r="HG211" s="86">
        <f>ROUND(AVERAGEIF($ES$9:$ES$497,$ES211,$GC$9:$GC$497),2)</f>
        <v>0.46</v>
      </c>
      <c r="HH211" s="86">
        <f>ROUND(AVERAGEIF($ES$9:$ES$497,$ES211,$GD$9:$GD$497),2)</f>
        <v>0.38</v>
      </c>
      <c r="HI211" s="86">
        <f>ROUND(AVERAGEIF($ES$9:$ES$497,$ES211,$GE$9:$GE$497),2)</f>
        <v>0.85</v>
      </c>
      <c r="HJ211" s="86">
        <f>ROUND(AVERAGEIF($ES$9:$ES$497,$ES211,$GF$9:$GF$497),2)</f>
        <v>0.44</v>
      </c>
      <c r="HK211" s="86">
        <f>ROUND(AVERAGEIF($ES$9:$ES$497,$ES211,$GG$9:$GG$497),2)</f>
        <v>0.42</v>
      </c>
      <c r="HL211" s="86">
        <f>ROUND(AVERAGEIF($ES$9:$ES$497,$ES211,$GH$9:$GH$497),2)</f>
        <v>0.8</v>
      </c>
      <c r="HM211" s="87">
        <f>ROUND(AVERAGEIF($ES$9:$ES$497,$ES211,$GI$9:$GI$497),2)</f>
        <v>0.84</v>
      </c>
      <c r="HN211" s="88">
        <f t="shared" si="380"/>
        <v>-0.46000000000000008</v>
      </c>
      <c r="HO211" s="89">
        <f t="shared" si="381"/>
        <v>-3.9999999999999925E-2</v>
      </c>
      <c r="HP211" s="89">
        <f t="shared" si="382"/>
        <v>3.0000000000000027E-2</v>
      </c>
      <c r="HQ211" s="89">
        <f t="shared" si="383"/>
        <v>-0.22000000000000003</v>
      </c>
      <c r="HR211" s="89">
        <f t="shared" si="384"/>
        <v>8.9999999999999969E-2</v>
      </c>
      <c r="HS211" s="89">
        <f t="shared" si="385"/>
        <v>0.20000000000000007</v>
      </c>
      <c r="HT211" s="89">
        <f t="shared" si="386"/>
        <v>-0.25</v>
      </c>
      <c r="HU211" s="89">
        <f t="shared" si="387"/>
        <v>0</v>
      </c>
      <c r="HV211" s="89">
        <f t="shared" si="388"/>
        <v>9.9999999999999978E-2</v>
      </c>
      <c r="HW211" s="90">
        <f t="shared" si="389"/>
        <v>1.0000000000000009E-2</v>
      </c>
      <c r="HX211" s="73">
        <f>COUNTIFS($FZ$9:$FZ$497,"&gt;"&amp;FZ211,$ES$9:$ES$497,$ES211)+1</f>
        <v>70</v>
      </c>
      <c r="HY211" s="74">
        <f>COUNTIFS($GA$9:$GA$497,"&gt;"&amp;GA211,$ES$9:$ES$497,$ES211)+1</f>
        <v>37</v>
      </c>
      <c r="HZ211" s="74">
        <f>COUNTIFS($GB$9:$GB$497,"&gt;"&amp;GB211,$ES$9:$ES$497,$ES211)+1</f>
        <v>25</v>
      </c>
      <c r="IA211" s="74">
        <f>COUNTIFS($GC$9:$GC$497,"&gt;"&amp;GC211,$ES$9:$ES$497,$ES211)+1</f>
        <v>70</v>
      </c>
      <c r="IB211" s="74">
        <f>COUNTIFS($GD$9:$GD$497,"&gt;"&amp;GD211,$ES$9:$ES$497,$ES211)+1</f>
        <v>13</v>
      </c>
      <c r="IC211" s="74">
        <f>COUNTIFS($GE$9:$GE$497,"&gt;"&amp;GE211,$ES$9:$ES$497,$ES211)+1</f>
        <v>13</v>
      </c>
      <c r="ID211" s="74">
        <f>COUNTIFS($GF$9:$GF$497,"&gt;"&amp;GF211,$ES$9:$ES$497,$ES211)+1</f>
        <v>69</v>
      </c>
      <c r="IE211" s="74">
        <f>COUNTIFS($GG$9:$GG$497,"&gt;"&amp;GG211,$ES$9:$ES$497,$ES211)+1</f>
        <v>31</v>
      </c>
      <c r="IF211" s="74">
        <f>COUNTIFS($GH$9:$GH$497,"&gt;"&amp;GH211,$ES$9:$ES$497,$ES211)+1</f>
        <v>14</v>
      </c>
      <c r="IG211" s="84">
        <f>COUNTIFS($GI$9:$GI$497,"&gt;"&amp;GI211,$ES$9:$ES$497,$ES211)+1</f>
        <v>30</v>
      </c>
      <c r="IH211" s="91"/>
      <c r="II211" s="79"/>
      <c r="IJ211" s="79"/>
      <c r="IK211" s="79"/>
      <c r="IL211" s="79"/>
      <c r="IM211" s="92"/>
      <c r="IN211" s="93"/>
      <c r="IO211" s="94"/>
      <c r="IP211" s="95"/>
      <c r="IQ211" s="79"/>
      <c r="IR211" s="79"/>
      <c r="IS211" s="79"/>
      <c r="IT211" s="79"/>
      <c r="IU211" s="79"/>
      <c r="IV211" s="79"/>
      <c r="IW211" s="96"/>
      <c r="IX211" s="93"/>
      <c r="IY211" s="79"/>
      <c r="IZ211" s="79"/>
      <c r="JA211" s="79"/>
      <c r="JB211" s="79"/>
      <c r="JC211" s="79"/>
      <c r="JD211" s="79"/>
      <c r="JE211" s="97"/>
      <c r="JF211" s="95"/>
      <c r="JG211" s="79"/>
      <c r="JH211" s="79"/>
      <c r="JI211" s="79"/>
      <c r="JJ211" s="79"/>
      <c r="JK211" s="79"/>
      <c r="JL211" s="79"/>
      <c r="JM211" s="96"/>
      <c r="JN211" s="93"/>
      <c r="JO211" s="79"/>
      <c r="JP211" s="79"/>
      <c r="JQ211" s="79"/>
      <c r="JR211" s="79"/>
      <c r="JS211" s="79"/>
      <c r="JT211" s="79"/>
      <c r="JU211" s="79"/>
      <c r="JV211" s="79"/>
      <c r="JW211" s="79"/>
      <c r="JX211" s="79"/>
      <c r="JY211" s="79"/>
      <c r="JZ211" s="97"/>
      <c r="KA211" s="93"/>
      <c r="KB211" s="79"/>
      <c r="KC211" s="79"/>
      <c r="KD211" s="79"/>
      <c r="KE211" s="97"/>
      <c r="KF211" s="95"/>
      <c r="KG211" s="79"/>
      <c r="KH211" s="79"/>
      <c r="KI211" s="79"/>
      <c r="KJ211" s="79"/>
      <c r="KK211" s="98"/>
      <c r="KL211" s="79"/>
      <c r="KM211" s="79"/>
      <c r="KN211" s="79"/>
      <c r="KO211" s="79"/>
      <c r="KP211" s="79"/>
      <c r="KQ211" s="79"/>
      <c r="KR211" s="79"/>
      <c r="KS211" s="96"/>
      <c r="KT211" s="96"/>
      <c r="KU211" s="96"/>
      <c r="KV211" s="96"/>
      <c r="KW211" s="93"/>
      <c r="KX211" s="79"/>
      <c r="KY211" s="79"/>
      <c r="KZ211" s="79"/>
      <c r="LA211" s="79"/>
      <c r="LB211" s="79"/>
      <c r="LC211" s="96"/>
      <c r="LD211" s="93"/>
      <c r="LE211" s="94"/>
      <c r="LF211" s="99"/>
      <c r="LG211" s="75"/>
      <c r="LH211" s="93"/>
      <c r="LI211" s="79"/>
      <c r="LJ211" s="74"/>
      <c r="LK211" s="74"/>
      <c r="LL211" s="74"/>
      <c r="LM211" s="100"/>
      <c r="LN211" s="95"/>
      <c r="LO211" s="79"/>
      <c r="LP211" s="79"/>
      <c r="LQ211" s="79"/>
      <c r="LR211" s="96"/>
      <c r="LS211" s="93"/>
      <c r="LT211" s="79"/>
      <c r="LU211" s="79"/>
      <c r="LV211" s="79"/>
      <c r="LW211" s="79"/>
      <c r="LX211" s="79"/>
      <c r="LY211" s="79">
        <v>0.05</v>
      </c>
      <c r="LZ211" s="79"/>
      <c r="MA211" s="97"/>
      <c r="MB211" s="95"/>
      <c r="MC211" s="79"/>
      <c r="MD211" s="79"/>
      <c r="ME211" s="79"/>
      <c r="MF211" s="79"/>
      <c r="MG211" s="79"/>
      <c r="MH211" s="79"/>
      <c r="MI211" s="79"/>
      <c r="MJ211" s="79"/>
      <c r="MK211" s="79"/>
      <c r="ML211" s="79"/>
      <c r="MM211" s="79"/>
      <c r="MN211" s="98"/>
      <c r="MO211" s="98"/>
      <c r="MP211" s="96"/>
      <c r="MQ211" s="93"/>
      <c r="MR211" s="79"/>
      <c r="MS211" s="79"/>
      <c r="MT211" s="79"/>
      <c r="MU211" s="79"/>
      <c r="MV211" s="98"/>
      <c r="MW211" s="79"/>
      <c r="MX211" s="79"/>
      <c r="MY211" s="79"/>
      <c r="MZ211" s="79"/>
      <c r="NA211" s="79"/>
      <c r="NB211" s="79"/>
      <c r="NC211" s="79"/>
      <c r="ND211" s="96"/>
      <c r="NE211" s="96"/>
      <c r="NF211" s="96"/>
      <c r="NG211" s="96"/>
      <c r="NH211" s="93"/>
      <c r="NI211" s="79"/>
      <c r="NJ211" s="79"/>
      <c r="NK211" s="79"/>
      <c r="NL211" s="79"/>
      <c r="NM211" s="79"/>
      <c r="NN211" s="94"/>
      <c r="NO211" s="93"/>
      <c r="NP211" s="80"/>
      <c r="NQ211" s="124" t="s">
        <v>1040</v>
      </c>
      <c r="NR211" s="102" t="s">
        <v>1045</v>
      </c>
      <c r="NS211" s="102"/>
      <c r="NT211" s="102"/>
      <c r="NU211" s="102"/>
      <c r="NV211" s="104">
        <v>43860</v>
      </c>
      <c r="NW211" s="102" t="s">
        <v>1046</v>
      </c>
      <c r="NX211" s="133" t="s">
        <v>1047</v>
      </c>
      <c r="NY211" s="138" t="s">
        <v>1024</v>
      </c>
      <c r="NZ211" s="133" t="s">
        <v>1047</v>
      </c>
      <c r="OA211" s="137"/>
      <c r="OB211" s="137"/>
      <c r="OC211" s="137"/>
      <c r="OD211" s="108">
        <f t="shared" si="390"/>
        <v>144</v>
      </c>
      <c r="OE211" s="109">
        <v>5</v>
      </c>
      <c r="OF211" s="110">
        <f t="shared" si="391"/>
        <v>70</v>
      </c>
      <c r="OG211" s="109">
        <v>6</v>
      </c>
      <c r="OH211" s="111">
        <f>ROUND(AVERAGEIF($ES$9:$ES$497,$ES211,EV$9:EV$497),0)</f>
        <v>58</v>
      </c>
      <c r="OI211" s="112">
        <f>ROUND(AVERAGEIF($ES$9:$ES$497,$ES211,EW$9:EW$497),0)</f>
        <v>57</v>
      </c>
      <c r="OJ211" s="112">
        <f>ROUND(AVERAGEIF($ES$9:$ES$497,$ES211,EX$9:EX$497),0)</f>
        <v>24</v>
      </c>
      <c r="OK211" s="112">
        <f>ROUND(AVERAGEIF($ES$9:$ES$497,$ES211,EY$9:EY$497),0)</f>
        <v>29</v>
      </c>
      <c r="OL211" s="112">
        <f>ROUND(AVERAGEIF($ES$9:$ES$497,$ES211,EZ$9:EZ$497),0)</f>
        <v>25</v>
      </c>
      <c r="OM211" s="112">
        <f>ROUND(AVERAGEIF($ES$9:$ES$497,$ES211,FA$9:FA$497),0)</f>
        <v>51</v>
      </c>
      <c r="ON211" s="112">
        <f>ROUND(AVERAGEIF($ES$9:$ES$497,$ES211,FB$9:FB$497),0)</f>
        <v>27</v>
      </c>
      <c r="OO211" s="112">
        <f>ROUND(AVERAGEIF($ES$9:$ES$497,$ES211,FC$9:FC$497),0)</f>
        <v>25</v>
      </c>
      <c r="OP211" s="112">
        <f>ROUND(AVERAGEIF($ES$9:$ES$497,$ES211,FD$9:FD$497),0)</f>
        <v>49</v>
      </c>
      <c r="OQ211" s="113">
        <f>ROUND(AVERAGEIF($ES$9:$ES$497,$ES211,FE$9:FE$497),0)</f>
        <v>49</v>
      </c>
      <c r="OR211" s="114">
        <f>ROUND(EV211/MAX(EV$9:EV$497)*100,0)</f>
        <v>16</v>
      </c>
      <c r="OS211" s="115">
        <f>ROUND(EW211/MAX(EW$9:EW$497)*100,0)</f>
        <v>45</v>
      </c>
      <c r="OT211" s="115">
        <f>ROUND(EX211/MAX(EX$9:EX$497)*100,0)</f>
        <v>23</v>
      </c>
      <c r="OU211" s="115">
        <f>ROUND(EY211/MAX(EY$9:EY$497)*100,0)</f>
        <v>10</v>
      </c>
      <c r="OV211" s="115">
        <f>ROUND(EZ211/MAX(EZ$9:EZ$497)*100,0)</f>
        <v>23</v>
      </c>
      <c r="OW211" s="115">
        <f>ROUND(FA211/MAX(FA$9:FA$497)*100,0)</f>
        <v>58</v>
      </c>
      <c r="OX211" s="115">
        <f>ROUND(FB211/MAX(FB$9:FB$497)*100,0)</f>
        <v>9</v>
      </c>
      <c r="OY211" s="116">
        <f>ROUND(FC211/MAX(FC$9:FC$497)*100,0)</f>
        <v>18</v>
      </c>
      <c r="OZ211" s="115">
        <f>ROUND(FD211/MAX(FD$9:FD$497)*100,0)</f>
        <v>38</v>
      </c>
      <c r="PA211" s="117">
        <f>ROUND(FE211/MAX(FE$9:FE$497)*100,0)</f>
        <v>22</v>
      </c>
      <c r="PB211" s="118">
        <f t="shared" si="392"/>
        <v>237</v>
      </c>
      <c r="PC211" s="115">
        <f t="shared" si="393"/>
        <v>237</v>
      </c>
      <c r="PD211" s="115">
        <f t="shared" si="394"/>
        <v>306</v>
      </c>
      <c r="PE211" s="115">
        <f t="shared" si="395"/>
        <v>273</v>
      </c>
      <c r="PF211" s="115">
        <f t="shared" si="396"/>
        <v>293</v>
      </c>
      <c r="PG211" s="119">
        <f t="shared" si="397"/>
        <v>325</v>
      </c>
      <c r="PH211" s="118">
        <f>ROUND(PB211/MAX(PB$9:PB$497)*100,0)</f>
        <v>28</v>
      </c>
      <c r="PI211" s="115">
        <f>ROUND(PC211/MAX(PC$9:PC$497)*100,0)</f>
        <v>28</v>
      </c>
      <c r="PJ211" s="115">
        <f>ROUND(PD211/MAX(PD$9:PD$497)*100,0)</f>
        <v>33</v>
      </c>
      <c r="PK211" s="115">
        <f>ROUND(PE211/MAX(PE$9:PE$497)*100,0)</f>
        <v>27</v>
      </c>
      <c r="PL211" s="115">
        <f>ROUND(PF211/MAX(PF$9:PF$497)*100,0)</f>
        <v>41</v>
      </c>
      <c r="PM211" s="119">
        <f>ROUND(PG211/MAX(PG$9:PG$497)*100,0)</f>
        <v>47</v>
      </c>
      <c r="PN211" s="118">
        <f>RANK(PH211,PH$9:PH$497,0)</f>
        <v>315</v>
      </c>
      <c r="PO211" s="115">
        <f>RANK(PI211,PI$9:PI$497,0)</f>
        <v>299</v>
      </c>
      <c r="PP211" s="115">
        <f>RANK(PJ211,PJ$9:PJ$497,0)</f>
        <v>300</v>
      </c>
      <c r="PQ211" s="115">
        <f>RANK(PK211,PK$9:PK$497,0)</f>
        <v>315</v>
      </c>
      <c r="PR211" s="115">
        <f>RANK(PL211,PL$9:PL$497,0)</f>
        <v>256</v>
      </c>
      <c r="PS211" s="119">
        <f>RANK(PM211,PM$9:PM$497,0)</f>
        <v>184</v>
      </c>
      <c r="PT211" s="120">
        <f>ROUND(FZ211/MAX(FZ$9:FZ$497)*100,0)</f>
        <v>26</v>
      </c>
      <c r="PU211" s="115">
        <f>ROUND(GA211/MAX(GA$9:GA$497)*100,0)</f>
        <v>52</v>
      </c>
      <c r="PV211" s="115">
        <f>ROUND(GB211/MAX(GB$9:GB$497)*100,0)</f>
        <v>32</v>
      </c>
      <c r="PW211" s="115">
        <f>ROUND(GC211/MAX(GC$9:GC$497)*100,0)</f>
        <v>19</v>
      </c>
      <c r="PX211" s="115">
        <f>ROUND(GD211/MAX(GD$9:GD$497)*100,0)</f>
        <v>26</v>
      </c>
      <c r="PY211" s="115">
        <f>ROUND(GE211/MAX(GE$9:GE$497)*100,0)</f>
        <v>63</v>
      </c>
      <c r="PZ211" s="115">
        <f>ROUND(GF211/MAX(GF$9:GF$497)*100,0)</f>
        <v>9</v>
      </c>
      <c r="QA211" s="116">
        <f>ROUND(GG211/MAX(GG$9:GG$497)*100,0)</f>
        <v>23</v>
      </c>
      <c r="QB211" s="115">
        <f>ROUND(GH211/MAX(GH$9:GH$497)*100,0)</f>
        <v>40</v>
      </c>
      <c r="QC211" s="121">
        <f>ROUND(GI211/MAX(GI$9:GI$497)*100,0)</f>
        <v>27</v>
      </c>
      <c r="QD211" s="120">
        <f>ROUND(AVERAGEIF($ES$9:$ES$497,$ES211,PT$9:PT$497),0)</f>
        <v>51</v>
      </c>
      <c r="QE211" s="120">
        <f>ROUND(AVERAGEIF($ES$9:$ES$497,$ES211,PU$9:PU$497),0)</f>
        <v>54</v>
      </c>
      <c r="QF211" s="120">
        <f>ROUND(AVERAGEIF($ES$9:$ES$497,$ES211,PV$9:PV$497),0)</f>
        <v>30</v>
      </c>
      <c r="QG211" s="120">
        <f>ROUND(AVERAGEIF($ES$9:$ES$497,$ES211,PW$9:PW$497),0)</f>
        <v>36</v>
      </c>
      <c r="QH211" s="120">
        <f>ROUND(AVERAGEIF($ES$9:$ES$497,$ES211,PX$9:PX$497),0)</f>
        <v>21</v>
      </c>
      <c r="QI211" s="120">
        <f>ROUND(AVERAGEIF($ES$9:$ES$497,$ES211,PY$9:PY$497),0)</f>
        <v>51</v>
      </c>
      <c r="QJ211" s="120">
        <f>ROUND(AVERAGEIF($ES$9:$ES$497,$ES211,PZ$9:PZ$497),0)</f>
        <v>21</v>
      </c>
      <c r="QK211" s="120">
        <f>ROUND(AVERAGEIF($ES$9:$ES$497,$ES211,QA$9:QA$497),0)</f>
        <v>23</v>
      </c>
      <c r="QL211" s="120">
        <f>ROUND(AVERAGEIF($ES$9:$ES$497,$ES211,QB$9:QB$497),0)</f>
        <v>35</v>
      </c>
      <c r="QM211" s="120">
        <f>ROUND(AVERAGEIF($ES$9:$ES$497,$ES211,QC$9:QC$497),0)</f>
        <v>27</v>
      </c>
      <c r="QN211" s="114">
        <f t="shared" si="398"/>
        <v>344</v>
      </c>
      <c r="QO211" s="115">
        <f t="shared" si="399"/>
        <v>320</v>
      </c>
      <c r="QP211" s="115">
        <f t="shared" si="400"/>
        <v>448</v>
      </c>
      <c r="QQ211" s="115">
        <f t="shared" si="401"/>
        <v>413</v>
      </c>
      <c r="QR211" s="115">
        <f t="shared" si="402"/>
        <v>419</v>
      </c>
      <c r="QS211" s="119">
        <f t="shared" si="403"/>
        <v>455</v>
      </c>
      <c r="QT211" s="114">
        <f>ROUND((QN211-MIN(QN$9:QN$497))/(MAX(QN$9:QN$497)-MIN(QN$9:QN$497))*100,0)</f>
        <v>18</v>
      </c>
      <c r="QU211" s="115">
        <f>ROUND((QO211-MIN(QO$9:QO$497))/(MAX(QO$9:QO$497)-MIN(QO$9:QO$497))*100,0)</f>
        <v>16</v>
      </c>
      <c r="QV211" s="115">
        <f>ROUND((QP211-MIN(QP$9:QP$497))/(MAX(QP$9:QP$497)-MIN(QP$9:QP$497))*100,0)</f>
        <v>14</v>
      </c>
      <c r="QW211" s="115">
        <f>ROUND((QQ211-MIN(QQ$9:QQ$497))/(MAX(QQ$9:QQ$497)-MIN(QQ$9:QQ$497))*100,0)</f>
        <v>16</v>
      </c>
      <c r="QX211" s="115">
        <f>ROUND((QR211-MIN(QR$9:QR$497))/(MAX(QR$9:QR$497)-MIN(QR$9:QR$497))*100,0)</f>
        <v>30</v>
      </c>
      <c r="QY211" s="115">
        <f>ROUND((QS211-MIN(QS$9:QS$497))/(MAX(QS$9:QS$497)-MIN(QS$9:QS$497))*100,0)</f>
        <v>56</v>
      </c>
      <c r="QZ211" s="114">
        <f>RANK(QN211,QN$9:QN$497,0)</f>
        <v>404</v>
      </c>
      <c r="RA211" s="115">
        <f>RANK(QO211,QO$9:QO$497,0)</f>
        <v>338</v>
      </c>
      <c r="RB211" s="115">
        <f>RANK(QP211,QP$9:QP$497,0)</f>
        <v>394</v>
      </c>
      <c r="RC211" s="115">
        <f>RANK(QQ211,QQ$9:QQ$497,0)</f>
        <v>406</v>
      </c>
      <c r="RD211" s="115">
        <f>RANK(QR211,QR$9:QR$497,0)</f>
        <v>361</v>
      </c>
      <c r="RE211" s="115">
        <f>RANK(QS211,QS$9:QS$497,0)</f>
        <v>81</v>
      </c>
      <c r="RF211" s="122"/>
      <c r="RG211" s="115">
        <f>($RH$3*(IH211+IJ211)*100*100/MAX(EX$9:EX$497)*$RO$3) +($RH$3*(II211+IJ211)*100*100/MAX(EX$9:EX$497)*$RO$4) + ($RH$3*IK211*100*100/MAX(EX$9:EX$497)*0.098)</f>
        <v>0</v>
      </c>
      <c r="RH211" s="115">
        <f>($RH$4*IL211*100*100/MAX(EZ$9:EZ$497))*$RQ$3</f>
        <v>0</v>
      </c>
      <c r="RI211" s="115">
        <f>($RH$3*IM211*100*100/MAX(EY$9:EY$497))*$RQ$4</f>
        <v>0</v>
      </c>
      <c r="RJ211" s="115">
        <f>($RH$3*IN211*100*100/MAX(EX$9:EX$497))</f>
        <v>0</v>
      </c>
      <c r="RK211" s="115">
        <f>($RH$4*IO211*100*100/MAX(EZ$9:EZ$497))*$RQ$3</f>
        <v>0</v>
      </c>
      <c r="RL211" s="115">
        <f>(($RL$4*IP211*100*((100/MAX(EX$9:EX$497)+100/MAX(EZ$9:EZ$497))/2))+($RL$4*IQ211*100*((100/MAX(EX$9:EX$497)+100/MAX(EZ$9:EZ$497))/2))+($RL$4*IR211*100*((100/MAX(EX$9:EX$497)+100/MAX(EZ$9:EZ$497))/2))+($RL$4*IS211*100*((100/MAX(EX$9:EX$497)+100/MAX(EZ$9:EZ$497))/2))+($RL$4*IT211*100*((100/MAX(EX$9:EX$497)+100/MAX(EZ$9:EZ$497))/2))+($RL$4*IU211*100*((100/MAX(EX$9:EX$497)+100/MAX(EZ$9:EZ$497))/2))+($RL$4*IV211*100*((100/MAX(EX$9:EX$497)+100/MAX(EZ$9:EZ$497))/2))+($RL$4*IW211*100*((100/MAX(EX$9:EX$497)+100/MAX(EZ$9:EZ$497))/2)))*$RS$3</f>
        <v>0</v>
      </c>
      <c r="RM211" s="115">
        <f>(($RH$3*IX211*100*100/MAX(EX$9:EX$497))+($RH$3*IY211*100*100/MAX(EX$9:EX$497))+($RH$3*IZ211*100*100/MAX(EX$9:EX$497))+($RH$3*JA211*100*100/MAX(EX$9:EX$497))+($RH$3*JB211*100*100/MAX(EX$9:EX$497))+($RH$3*JC211*100*100/MAX(EX$9:EX$497))+($RH$3*JD211*100*100/MAX(EX$9:EX$497))+($RH$3*JE211*100*100/MAX(EX$9:EX$497)))*$RS$4</f>
        <v>0</v>
      </c>
      <c r="RN211" s="115">
        <f>(($RH$4*JF211*100*100/MAX(EZ$9:EZ$497)) + ($RH$4*JG211*100*100/MAX(EZ$9:EZ$497)) + ($RH$4*JH211*100*100/MAX(EZ$9:EZ$497)) + ($RH$4*JI211*100*100/MAX(EZ$9:EZ$497)) + ($RH$4*JJ211*100*100/MAX(EZ$9:EZ$497)) + ($RH$4*JK211*100*100/MAX(EZ$9:EZ$497)) + ($RH$4*JL211*100*100/MAX(EZ$9:EZ$497)) + ($RH$4*JM211*100*100/MAX(EZ$9:EZ$497)))*$RU$3</f>
        <v>0</v>
      </c>
      <c r="RO211" s="115">
        <f>(($RL$4*JN211*100*((100/MAX(EX$9:EX$497)+100/MAX(EZ$9:EZ$497))/2))+($RL$4*JO211*100*((100/MAX(EX$9:EX$497)+100/MAX(EZ$9:EZ$497))/2))+($RL$4*JP211*100*((100/MAX(EX$9:EX$497)+100/MAX(EZ$9:EZ$497))/2))+($RL$4*JQ211*100*((100/MAX(EX$9:EX$497)+100/MAX(EZ$9:EZ$497))/2))+($RL$4*JR211*100*((100/MAX(EX$9:EX$497)+100/MAX(EZ$9:EZ$497))/2))+($RL$4*JS211*100*((100/MAX(EX$9:EX$497)+100/MAX(EZ$9:EZ$497))/2))+($RL$4*JT211*100*((100/MAX(EX$9:EX$497)+100/MAX(EZ$9:EZ$497))/2))+($RL$4*JU211*100*((100/MAX(EX$9:EX$497)+100/MAX(EZ$9:EZ$497))/2))+($RL$4*JV211*100*((100/MAX(EX$9:EX$497)+100/MAX(EZ$9:EZ$497))/2))+($RL$4*JW211*100*((100/MAX(EX$9:EX$497)+100/MAX(EZ$9:EZ$497))/2))+($RL$4*JX211*100*((100/MAX(EX$9:EX$497)+100/MAX(EZ$9:EZ$497))/2))+($RL$4*JY211*100*((100/MAX(EX$9:EX$497)+100/MAX(EZ$9:EZ$497))/2))+($RL$4*JZ211*100*((100/MAX(EX$9:EX$497)+100/MAX(EZ$9:EZ$497))/2)))*$RW$3/2</f>
        <v>0</v>
      </c>
      <c r="RP211" s="119">
        <f>($RJ$3*KA211*100*100/MAX(FA$9:FA$497)) + ($RJ$3*KB211*100*100/MAX(FA$9:FA$497)/2) + ($RJ$3*KC211*100*100/MAX(FA$9:FA$497)/2) + ($RJ$3*KD211*100*100/MAX(FA$9:FA$497)/4) + ($RJ$3*KE211*100*100/MAX(FA$9:FA$497)/4)</f>
        <v>0</v>
      </c>
      <c r="RQ211" s="118">
        <f>($RL$4*KF211*100*((100/MAX(EX$9:EX$497)+100/MAX(EZ$9:EZ$497)))) * ($RO$3/2) + (($RL$4*KG211*100*((100/MAX(EX$9:EX$497)+100/MAX(EZ$9:EZ$497))))+($RL$4*KH211*100*((100/MAX(EX$9:EX$497)+100/MAX(EZ$9:EZ$497))))+($RL$4*KI211*100*((100/MAX(EX$9:EX$497)+100/MAX(EZ$9:EZ$497))))+($RL$4*KJ211*100*((100/MAX(EX$9:EX$497)+100/MAX(EZ$9:EZ$497))))+($RL$4*KK211*100*((100/MAX(EX$9:EX$497)+100/MAX(EZ$9:EZ$497))))+($RL$4*KL211*100*((100/MAX(EX$9:EX$497)+100/MAX(EZ$9:EZ$497))))+($RL$4*KM211*100*((100/MAX(EX$9:EX$497)+100/MAX(EZ$9:EZ$497))))+($RL$4*KN211*100*((100/MAX(EX$9:EX$497)+100/MAX(EZ$9:EZ$497))))+($RL$4*KO211*100*((100/MAX(EX$9:EX$497)+100/MAX(EZ$9:EZ$497))))+($RL$4*KP211*100*((100/MAX(EX$9:EX$497)+100/MAX(EZ$9:EZ$497))))+($RL$4*KQ211*100*((100/MAX(EX$9:EX$497)+100/MAX(EZ$9:EZ$497))))+($RL$4*KR211*100*((100/MAX(EX$9:EX$497)+100/MAX(EZ$9:EZ$497))))+($RL$4*KS211*100*((100/MAX(EX$9:EX$497)+100/MAX(EZ$9:EZ$497))))+($RL$4*KV211*100*((100/MAX(EX$9:EX$497)+100/MAX(EZ$9:EZ$497))))) * (($RO$3+$RO$4)/6)</f>
        <v>0</v>
      </c>
      <c r="RR211" s="115">
        <f>(($RL$4*KW211*100*((100/MAX(EX$9:EX$497)+100/MAX(EZ$9:EZ$497))))) * ($RO$3/2) + (($RL$4*KX211*100*((100/MAX(EX$9:EX$497)+100/MAX(EZ$9:EZ$497))))+($RL$4*KY211*100*((100/MAX(EX$9:EX$497)+100/MAX(EZ$9:EZ$497))))+($RL$4*KZ211*100*((100/MAX(EX$9:EX$497)+100/MAX(EZ$9:EZ$497))))+($RL$4*LA211*100*((100/MAX(EX$9:EX$497)+100/MAX(EZ$9:EZ$497))))+($RL$4*LB211*100*((100/MAX(EX$9:EX$497)+100/MAX(EZ$9:EZ$497))))+($RL$4*LC211*100*((100/MAX(EX$9:EX$497)+100/MAX(EZ$9:EZ$497))))) * (($RO$3+$RO$4)/6)</f>
        <v>0</v>
      </c>
      <c r="RS211" s="119">
        <f>(($RL$4*LD211*100*((100/MAX(EX$9:EX$497)+100/MAX(EZ$9:EZ$497))))+($RL$4*LE211*100*((100/MAX(EX$9:EX$497)+100/MAX(EZ$9:EZ$497))))) * (($RO$3+$RO$4)/6)</f>
        <v>0</v>
      </c>
      <c r="RT211" s="118">
        <f>($RJ$4*LH211*100*(100/MAX(EV$9:EV$497)))+($RJ$4*LI211*100*(100/MAX(EV$9:EV$497)))</f>
        <v>0</v>
      </c>
      <c r="RU211" s="119">
        <f>($RJ$4*LJ211*(100/MAX(EV$9:EV$497)))/2 + ($RL$3*LK211*(100/MAX(EW$9:EW$497))) + ($RJ$4*LL211*(100/MAX(EV$9:EV$497)))/4 + ($RL$3*LM211*(100/MAX(EW$9:EW$497)))</f>
        <v>0</v>
      </c>
      <c r="RV211" s="118">
        <f>($RJ$4*LN211*100*100/MAX(EV$9:EV$497)/2)+($RJ$4*LO211*100*100/MAX(EV$9:EV$497)/2)+($RJ$4*LP211*100*100/MAX(EV$9:EV$497))+($RJ$4*LQ211*100*100/MAX(EV$9:EV$497))+($RJ$4*LR211*100*100/MAX(EV$9:EV$497))</f>
        <v>0</v>
      </c>
      <c r="RW211" s="115">
        <f>($RJ$4*LS211*100*100/MAX(EV$9:EV$497)) + (($RJ$4*LT211*100*100/MAX(EV$9:EV$497))+($RJ$4*LU211*100*100/MAX(EV$9:EV$497))+($RJ$4*LV211*100*100/MAX(EV$9:EV$497))+($RJ$4*LW211*100*100/MAX(EV$9:EV$497))+($RJ$4*LX211*100*100/MAX(EV$9:EV$497))+($RJ$4*LY211*100*100/MAX(EV$9:EV$497))+($RJ$4*LZ211*100*100/MAX(EV$9:EV$497))+($RJ$4*MA211*100*100/MAX(EV$9:EV$497)))/2</f>
        <v>4.213483146067416</v>
      </c>
      <c r="RX211" s="119">
        <f>($RJ$4*MB211*100*100/MAX(EV$9:EV$497))+($RJ$4*MC211*100*100/MAX(EV$9:EV$497))+($RJ$4*MD211*100*100/MAX(EV$9:EV$497))+($RJ$4*ME211*100*100/MAX(EV$9:EV$497))+($RJ$4*MF211*100*100/MAX(EV$9:EV$497))+($RJ$4*MG211*100*100/MAX(EV$9:EV$497))+($RJ$4*MH211*100*100/MAX(EV$9:EV$497))+($RJ$4*MI211*100*100/MAX(EV$9:EV$497))+($RJ$4*MJ211*100*100/MAX(EV$9:EV$497))+($RJ$4*MK211*100*100/MAX(EV$9:EV$497))+($RJ$4*ML211*100*100/MAX(EV$9:EV$497))+($RJ$4*MM211*100*100/MAX(EV$9:EV$497))+($RJ$4*MN211*100*100/MAX(EV$9:EV$497))</f>
        <v>0</v>
      </c>
      <c r="RY211" s="118">
        <f>($RJ$4*MQ211*100*100/MAX(EV$9:EV$497))/2 + (($RJ$4*MR211*100*100/MAX(EV$9:EV$497))+($RJ$4*MS211*100*100/MAX(EV$9:EV$497))+($RJ$4*MT211*100*100/MAX(EV$9:EV$497))+($RJ$4*MU211*100*100/MAX(EV$9:EV$497))+($RJ$4*MV211*100*100/MAX(EV$9:EV$497))+($RJ$4*MW211*100*100/MAX(EV$9:EV$497))+($RJ$4*MX211*100*100/MAX(EV$9:EV$497))+($RJ$4*MY211*100*100/MAX(EV$9:EV$497))+($RJ$4*MZ211*100*100/MAX(EV$9:EV$497))+($RJ$4*NA211*100*100/MAX(EV$9:EV$497))+($RJ$4*NB211*100*100/MAX(EV$9:EV$497))+($RJ$4*NC211*100*100/MAX(EV$9:EV$497))+($RJ$4*ND211*100*100/MAX(EV$9:EV$497))+($RJ$4*NG211*100*100/MAX(EV$9:EV$497)))/4</f>
        <v>0</v>
      </c>
      <c r="RZ211" s="115">
        <f>($RJ$4*NH211*100*100/MAX(EV$9:EV$497))/2 + (($RJ$4*NI211*100*100/MAX(EV$9:EV$497))+($RJ$4*NJ211*100*100/MAX(EV$9:EV$497))+($RJ$4*NK211*100*100/MAX(EV$9:EV$497))+($RJ$4*NL211*100*100/MAX(EV$9:EV$497))+($RJ$4*NM211*100*100/MAX(EV$9:EV$497))+($RJ$4*NN211*100*100/MAX(EV$9:EV$497)))/4</f>
        <v>0</v>
      </c>
      <c r="SA211" s="117">
        <f>(($RJ$4*NO211*100*100/MAX(EV$9:EV$497))+($RJ$4*NP211*100*100/MAX(EV$9:EV$497)))/4</f>
        <v>0</v>
      </c>
      <c r="SB211" s="118">
        <f t="shared" si="404"/>
        <v>4.213483146067416</v>
      </c>
      <c r="SC211" s="115">
        <f t="shared" si="405"/>
        <v>0.84269662921348321</v>
      </c>
      <c r="SD211" s="115">
        <f t="shared" si="406"/>
        <v>1.053370786516854</v>
      </c>
      <c r="SE211" s="115">
        <f t="shared" si="407"/>
        <v>0.84269662921348321</v>
      </c>
      <c r="SF211" s="115">
        <f t="shared" si="408"/>
        <v>1.053370786516854</v>
      </c>
      <c r="SG211" s="115">
        <f t="shared" si="409"/>
        <v>4.213483146067416</v>
      </c>
      <c r="SH211" s="115">
        <f>ROUND(SB211/MAX(SB$9:SB$497)*100,0)</f>
        <v>5</v>
      </c>
      <c r="SI211" s="115">
        <f>ROUND(SC211/MAX(SC$9:SC$497)*100,0)</f>
        <v>1</v>
      </c>
      <c r="SJ211" s="115">
        <f>ROUND(SD211/MAX(SD$9:SD$497)*100,0)</f>
        <v>2</v>
      </c>
      <c r="SK211" s="115">
        <f>ROUND(SE211/MAX(SE$9:SE$497)*100,0)</f>
        <v>1</v>
      </c>
      <c r="SL211" s="115">
        <f>ROUND(SF211/MAX(SF$9:SF$497)*100,0)</f>
        <v>3</v>
      </c>
      <c r="SM211" s="121">
        <f>ROUND(SG211/MAX(SG$9:SG$497)*100,0)</f>
        <v>4</v>
      </c>
      <c r="SN211" s="115">
        <f>ROUND(AVERAGEIF($ES$9:$ES$497,$ES211,SH$9:SH$497),0)</f>
        <v>29</v>
      </c>
      <c r="SO211" s="115">
        <f>ROUND(AVERAGEIF($ES$9:$ES$497,$ES211,SI$9:SI$497),0)</f>
        <v>3</v>
      </c>
      <c r="SP211" s="115">
        <f>ROUND(AVERAGEIF($ES$9:$ES$497,$ES211,SJ$9:SJ$497),0)</f>
        <v>5</v>
      </c>
      <c r="SQ211" s="115">
        <f>ROUND(AVERAGEIF($ES$9:$ES$497,$ES211,SK$9:SK$497),0)</f>
        <v>2</v>
      </c>
      <c r="SR211" s="115">
        <f>ROUND(AVERAGEIF($ES$9:$ES$497,$ES211,SL$9:SL$497),0)</f>
        <v>4</v>
      </c>
      <c r="SS211" s="121">
        <f>ROUND(AVERAGEIF($ES$9:$ES$497,$ES211,SM$9:SM$497),0)</f>
        <v>36</v>
      </c>
      <c r="ST211" s="114">
        <f>RANK(SB211,SB$9:SB$497,0)</f>
        <v>262</v>
      </c>
      <c r="SU211" s="115">
        <f>RANK(SC211,SC$9:SC$497,0)</f>
        <v>237</v>
      </c>
      <c r="SV211" s="115">
        <f>RANK(SD211,SD$9:SD$497,0)</f>
        <v>216</v>
      </c>
      <c r="SW211" s="115">
        <f>RANK(SE211,SE$9:SE$497,0)</f>
        <v>237</v>
      </c>
      <c r="SX211" s="115">
        <f>RANK(SF211,SF$9:SF$497,0)</f>
        <v>199</v>
      </c>
      <c r="SY211" s="115">
        <f>RANK(SG211,SG$9:SG$497,0)</f>
        <v>173</v>
      </c>
      <c r="SZ211" s="115">
        <f>COUNTIFS(SB$9:SB$497,"&gt;"&amp;SB211,$ES$9:$ES$497,$ES211)+1</f>
        <v>36</v>
      </c>
      <c r="TA211" s="115">
        <f>COUNTIFS(SC$9:SC$497,"&gt;"&amp;SC211,$ES$9:$ES$497,$ES211)+1</f>
        <v>27</v>
      </c>
      <c r="TB211" s="115">
        <f>COUNTIFS(SD$9:SD$497,"&gt;"&amp;SD211,$ES$9:$ES$497,$ES211)+1</f>
        <v>30</v>
      </c>
      <c r="TC211" s="115">
        <f>COUNTIFS(SE$9:SE$497,"&gt;"&amp;SE211,$ES$9:$ES$497,$ES211)+1</f>
        <v>27</v>
      </c>
      <c r="TD211" s="115">
        <f>COUNTIFS(SF$9:SF$497,"&gt;"&amp;SF211,$ES$9:$ES$497,$ES211)+1</f>
        <v>27</v>
      </c>
      <c r="TE211" s="117">
        <f>COUNTIFS(SG$9:SG$497,"&gt;"&amp;SG211,$ES$9:$ES$497,$ES211)+1</f>
        <v>36</v>
      </c>
      <c r="TF211" s="118">
        <f t="shared" si="410"/>
        <v>52</v>
      </c>
      <c r="TG211" s="115">
        <f t="shared" si="411"/>
        <v>29</v>
      </c>
      <c r="TH211" s="115">
        <f t="shared" si="412"/>
        <v>30</v>
      </c>
      <c r="TI211" s="115">
        <f t="shared" si="413"/>
        <v>34</v>
      </c>
      <c r="TJ211" s="115">
        <f t="shared" si="414"/>
        <v>30</v>
      </c>
      <c r="TK211" s="115">
        <f t="shared" si="415"/>
        <v>45</v>
      </c>
      <c r="TL211" s="117">
        <f t="shared" si="416"/>
        <v>51</v>
      </c>
      <c r="TM211" s="118">
        <f>ROUND(TF211/MAX(TF$9:TF$497)*100,0)</f>
        <v>29</v>
      </c>
      <c r="TN211" s="115">
        <f>ROUND(TG211/MAX(TG$9:TG$497)*100,0)</f>
        <v>16</v>
      </c>
      <c r="TO211" s="115">
        <f>ROUND(TH211/MAX(TH$9:TH$497)*100,0)</f>
        <v>16</v>
      </c>
      <c r="TP211" s="115">
        <f>ROUND(TI211/MAX(TI$9:TI$497)*100,0)</f>
        <v>19</v>
      </c>
      <c r="TQ211" s="115">
        <f>ROUND(TJ211/MAX(TJ$9:TJ$497)*100,0)</f>
        <v>15</v>
      </c>
      <c r="TR211" s="115">
        <f>ROUND(TK211/MAX(TK$9:TK$497)*100,0)</f>
        <v>23</v>
      </c>
      <c r="TS211" s="119">
        <f>ROUND(TL211/MAX(TL$9:TL$497)*100,0)</f>
        <v>26</v>
      </c>
      <c r="TT211" s="120">
        <f>RANK(TM211,TM$9:TM$497,0)</f>
        <v>285</v>
      </c>
      <c r="TU211" s="115">
        <f>RANK(TN211,TN$9:TN$497,0)</f>
        <v>329</v>
      </c>
      <c r="TV211" s="115">
        <f>RANK(TO211,TO$9:TO$497,0)</f>
        <v>304</v>
      </c>
      <c r="TW211" s="115">
        <f>RANK(TP211,TP$9:TP$497,0)</f>
        <v>312</v>
      </c>
      <c r="TX211" s="115">
        <f>RANK(TQ211,TQ$9:TQ$497,0)</f>
        <v>318</v>
      </c>
      <c r="TY211" s="115">
        <f>RANK(TR211,TR$9:TR$497,0)</f>
        <v>255</v>
      </c>
      <c r="TZ211" s="121">
        <f>RANK(TS211,TS$9:TS$497,0)</f>
        <v>201</v>
      </c>
      <c r="UA211" s="132"/>
      <c r="UB211" s="7" t="s">
        <v>1</v>
      </c>
    </row>
    <row r="212" spans="1:548" x14ac:dyDescent="0.15">
      <c r="A212" s="183">
        <v>204</v>
      </c>
      <c r="B212" s="203" t="s">
        <v>1045</v>
      </c>
      <c r="C212" s="63"/>
      <c r="D212" s="63"/>
      <c r="E212" s="64" t="s">
        <v>518</v>
      </c>
      <c r="F212" s="65">
        <v>69</v>
      </c>
      <c r="G212" s="65" t="s">
        <v>908</v>
      </c>
      <c r="H212" s="65" t="s">
        <v>1020</v>
      </c>
      <c r="I212" s="66" t="s">
        <v>521</v>
      </c>
      <c r="J212" s="67" t="s">
        <v>521</v>
      </c>
      <c r="K212" s="67" t="s">
        <v>521</v>
      </c>
      <c r="L212" s="67" t="s">
        <v>521</v>
      </c>
      <c r="M212" s="67" t="s">
        <v>521</v>
      </c>
      <c r="N212" s="67" t="s">
        <v>521</v>
      </c>
      <c r="O212" s="67" t="s">
        <v>521</v>
      </c>
      <c r="P212" s="67" t="s">
        <v>521</v>
      </c>
      <c r="Q212" s="67" t="s">
        <v>521</v>
      </c>
      <c r="R212" s="68" t="s">
        <v>521</v>
      </c>
      <c r="S212" s="69" t="s">
        <v>521</v>
      </c>
      <c r="T212" s="67" t="s">
        <v>521</v>
      </c>
      <c r="U212" s="67" t="s">
        <v>521</v>
      </c>
      <c r="V212" s="67" t="s">
        <v>521</v>
      </c>
      <c r="W212" s="67" t="s">
        <v>521</v>
      </c>
      <c r="X212" s="67" t="s">
        <v>521</v>
      </c>
      <c r="Y212" s="67" t="s">
        <v>521</v>
      </c>
      <c r="Z212" s="67" t="s">
        <v>521</v>
      </c>
      <c r="AA212" s="67" t="s">
        <v>521</v>
      </c>
      <c r="AB212" s="68" t="s">
        <v>521</v>
      </c>
      <c r="AC212" s="69" t="s">
        <v>521</v>
      </c>
      <c r="AD212" s="67" t="s">
        <v>521</v>
      </c>
      <c r="AE212" s="67" t="s">
        <v>521</v>
      </c>
      <c r="AF212" s="67" t="s">
        <v>521</v>
      </c>
      <c r="AG212" s="67" t="s">
        <v>521</v>
      </c>
      <c r="AH212" s="67" t="s">
        <v>521</v>
      </c>
      <c r="AI212" s="67" t="s">
        <v>521</v>
      </c>
      <c r="AJ212" s="67" t="s">
        <v>521</v>
      </c>
      <c r="AK212" s="67" t="s">
        <v>521</v>
      </c>
      <c r="AL212" s="68" t="s">
        <v>521</v>
      </c>
      <c r="AM212" s="69" t="s">
        <v>521</v>
      </c>
      <c r="AN212" s="67" t="s">
        <v>521</v>
      </c>
      <c r="AO212" s="67" t="s">
        <v>521</v>
      </c>
      <c r="AP212" s="67" t="s">
        <v>521</v>
      </c>
      <c r="AQ212" s="67" t="s">
        <v>521</v>
      </c>
      <c r="AR212" s="67" t="s">
        <v>521</v>
      </c>
      <c r="AS212" s="67" t="s">
        <v>521</v>
      </c>
      <c r="AT212" s="67" t="s">
        <v>521</v>
      </c>
      <c r="AU212" s="67" t="s">
        <v>521</v>
      </c>
      <c r="AV212" s="68" t="s">
        <v>521</v>
      </c>
      <c r="AW212" s="69" t="s">
        <v>521</v>
      </c>
      <c r="AX212" s="67" t="s">
        <v>521</v>
      </c>
      <c r="AY212" s="67" t="s">
        <v>521</v>
      </c>
      <c r="AZ212" s="67" t="s">
        <v>521</v>
      </c>
      <c r="BA212" s="67" t="s">
        <v>521</v>
      </c>
      <c r="BB212" s="67" t="s">
        <v>521</v>
      </c>
      <c r="BC212" s="67" t="s">
        <v>521</v>
      </c>
      <c r="BD212" s="67" t="s">
        <v>521</v>
      </c>
      <c r="BE212" s="67" t="s">
        <v>521</v>
      </c>
      <c r="BF212" s="68" t="s">
        <v>521</v>
      </c>
      <c r="BG212" s="69" t="s">
        <v>521</v>
      </c>
      <c r="BH212" s="67" t="s">
        <v>521</v>
      </c>
      <c r="BI212" s="67" t="s">
        <v>521</v>
      </c>
      <c r="BJ212" s="67" t="s">
        <v>521</v>
      </c>
      <c r="BK212" s="67" t="s">
        <v>521</v>
      </c>
      <c r="BL212" s="67" t="s">
        <v>521</v>
      </c>
      <c r="BM212" s="67" t="s">
        <v>521</v>
      </c>
      <c r="BN212" s="67" t="s">
        <v>521</v>
      </c>
      <c r="BO212" s="67" t="s">
        <v>521</v>
      </c>
      <c r="BP212" s="68" t="s">
        <v>521</v>
      </c>
      <c r="BQ212" s="70" t="s">
        <v>521</v>
      </c>
      <c r="BR212" s="67" t="s">
        <v>521</v>
      </c>
      <c r="BS212" s="67" t="s">
        <v>521</v>
      </c>
      <c r="BT212" s="67" t="s">
        <v>521</v>
      </c>
      <c r="BU212" s="67" t="s">
        <v>521</v>
      </c>
      <c r="BV212" s="67" t="s">
        <v>521</v>
      </c>
      <c r="BW212" s="67" t="s">
        <v>521</v>
      </c>
      <c r="BX212" s="67" t="s">
        <v>521</v>
      </c>
      <c r="BY212" s="67" t="s">
        <v>521</v>
      </c>
      <c r="BZ212" s="68" t="s">
        <v>521</v>
      </c>
      <c r="CA212" s="69" t="s">
        <v>521</v>
      </c>
      <c r="CB212" s="67" t="s">
        <v>521</v>
      </c>
      <c r="CC212" s="67" t="s">
        <v>521</v>
      </c>
      <c r="CD212" s="67" t="s">
        <v>521</v>
      </c>
      <c r="CE212" s="67" t="s">
        <v>521</v>
      </c>
      <c r="CF212" s="67" t="s">
        <v>521</v>
      </c>
      <c r="CG212" s="67" t="s">
        <v>521</v>
      </c>
      <c r="CH212" s="67" t="s">
        <v>521</v>
      </c>
      <c r="CI212" s="67" t="s">
        <v>521</v>
      </c>
      <c r="CJ212" s="68" t="s">
        <v>521</v>
      </c>
      <c r="CK212" s="69" t="s">
        <v>521</v>
      </c>
      <c r="CL212" s="67" t="s">
        <v>521</v>
      </c>
      <c r="CM212" s="67" t="s">
        <v>521</v>
      </c>
      <c r="CN212" s="67" t="s">
        <v>521</v>
      </c>
      <c r="CO212" s="67" t="s">
        <v>521</v>
      </c>
      <c r="CP212" s="67" t="s">
        <v>521</v>
      </c>
      <c r="CQ212" s="67" t="s">
        <v>521</v>
      </c>
      <c r="CR212" s="67" t="s">
        <v>521</v>
      </c>
      <c r="CS212" s="67" t="s">
        <v>521</v>
      </c>
      <c r="CT212" s="68" t="s">
        <v>521</v>
      </c>
      <c r="CU212" s="69" t="s">
        <v>521</v>
      </c>
      <c r="CV212" s="67" t="s">
        <v>521</v>
      </c>
      <c r="CW212" s="67" t="s">
        <v>521</v>
      </c>
      <c r="CX212" s="67" t="s">
        <v>521</v>
      </c>
      <c r="CY212" s="67" t="s">
        <v>521</v>
      </c>
      <c r="CZ212" s="67" t="s">
        <v>521</v>
      </c>
      <c r="DA212" s="67" t="s">
        <v>521</v>
      </c>
      <c r="DB212" s="67" t="s">
        <v>521</v>
      </c>
      <c r="DC212" s="67" t="s">
        <v>521</v>
      </c>
      <c r="DD212" s="68" t="s">
        <v>521</v>
      </c>
      <c r="DE212" s="69" t="s">
        <v>521</v>
      </c>
      <c r="DF212" s="71" t="s">
        <v>521</v>
      </c>
      <c r="DG212" s="67" t="s">
        <v>521</v>
      </c>
      <c r="DH212" s="67" t="s">
        <v>521</v>
      </c>
      <c r="DI212" s="67" t="s">
        <v>521</v>
      </c>
      <c r="DJ212" s="67" t="s">
        <v>521</v>
      </c>
      <c r="DK212" s="67" t="s">
        <v>521</v>
      </c>
      <c r="DL212" s="67" t="s">
        <v>521</v>
      </c>
      <c r="DM212" s="67" t="s">
        <v>521</v>
      </c>
      <c r="DN212" s="68" t="s">
        <v>521</v>
      </c>
      <c r="DO212" s="70" t="s">
        <v>521</v>
      </c>
      <c r="DP212" s="71" t="s">
        <v>521</v>
      </c>
      <c r="DQ212" s="67" t="s">
        <v>521</v>
      </c>
      <c r="DR212" s="67" t="s">
        <v>521</v>
      </c>
      <c r="DS212" s="67" t="s">
        <v>521</v>
      </c>
      <c r="DT212" s="67" t="s">
        <v>521</v>
      </c>
      <c r="DU212" s="67" t="s">
        <v>521</v>
      </c>
      <c r="DV212" s="67" t="s">
        <v>521</v>
      </c>
      <c r="DW212" s="67" t="s">
        <v>521</v>
      </c>
      <c r="DX212" s="72" t="s">
        <v>521</v>
      </c>
      <c r="DY212" s="73" t="s">
        <v>522</v>
      </c>
      <c r="DZ212" s="74">
        <v>3</v>
      </c>
      <c r="EA212" s="74">
        <v>4</v>
      </c>
      <c r="EB212" s="74">
        <v>4</v>
      </c>
      <c r="EC212" s="75">
        <v>4</v>
      </c>
      <c r="ED212" s="76" t="s">
        <v>522</v>
      </c>
      <c r="EE212" s="74">
        <f t="shared" si="360"/>
        <v>3</v>
      </c>
      <c r="EF212" s="74">
        <f t="shared" si="361"/>
        <v>12</v>
      </c>
      <c r="EG212" s="74">
        <f t="shared" si="362"/>
        <v>48</v>
      </c>
      <c r="EH212" s="77">
        <f t="shared" si="363"/>
        <v>192</v>
      </c>
      <c r="EI212" s="73">
        <v>20</v>
      </c>
      <c r="EJ212" s="74">
        <v>100</v>
      </c>
      <c r="EK212" s="74">
        <v>210</v>
      </c>
      <c r="EL212" s="74">
        <v>1050</v>
      </c>
      <c r="EM212" s="75">
        <v>3150</v>
      </c>
      <c r="EN212" s="78">
        <v>1</v>
      </c>
      <c r="EO212" s="79">
        <f t="shared" si="364"/>
        <v>1.6666666666666667</v>
      </c>
      <c r="EP212" s="79">
        <f t="shared" si="365"/>
        <v>0.875</v>
      </c>
      <c r="EQ212" s="79">
        <f t="shared" si="366"/>
        <v>1.09375</v>
      </c>
      <c r="ER212" s="80">
        <f t="shared" si="367"/>
        <v>0.8203125</v>
      </c>
      <c r="ES212" s="128" t="s">
        <v>534</v>
      </c>
      <c r="ET212" s="82"/>
      <c r="EU212" s="83">
        <v>4</v>
      </c>
      <c r="EV212" s="73">
        <v>35</v>
      </c>
      <c r="EW212" s="74">
        <v>11</v>
      </c>
      <c r="EX212" s="74">
        <v>77</v>
      </c>
      <c r="EY212" s="74">
        <v>17</v>
      </c>
      <c r="EZ212" s="74">
        <v>9</v>
      </c>
      <c r="FA212" s="74">
        <v>9</v>
      </c>
      <c r="FB212" s="74">
        <v>56</v>
      </c>
      <c r="FC212" s="74">
        <v>104</v>
      </c>
      <c r="FD212" s="74">
        <f t="shared" si="368"/>
        <v>86</v>
      </c>
      <c r="FE212" s="84">
        <f t="shared" si="369"/>
        <v>181</v>
      </c>
      <c r="FF212" s="73">
        <f>RANK(EV212,$EV$9:$EV$497,0)</f>
        <v>341</v>
      </c>
      <c r="FG212" s="74">
        <f>RANK(EW212,$EW$9:$EW$497,0)</f>
        <v>399</v>
      </c>
      <c r="FH212" s="74">
        <f>RANK(EX212,$EX$9:$EX$497,0)</f>
        <v>62</v>
      </c>
      <c r="FI212" s="74">
        <f>RANK(EY212,$EY$9:$EY$497,0)</f>
        <v>333</v>
      </c>
      <c r="FJ212" s="74">
        <f>RANK(EZ212,$EZ$9:$EZ$497,0)</f>
        <v>348</v>
      </c>
      <c r="FK212" s="74">
        <f>RANK(FA212,$FA$9:$FA$497,0)</f>
        <v>325</v>
      </c>
      <c r="FL212" s="74">
        <f>RANK(FB212,$FB$9:$FB$497,0)</f>
        <v>142</v>
      </c>
      <c r="FM212" s="74">
        <f>RANK(FC212,$FC$9:$FC$497,0)</f>
        <v>17</v>
      </c>
      <c r="FN212" s="74">
        <f>RANK(FD212,$FD$9:$FD$497,0)</f>
        <v>144</v>
      </c>
      <c r="FO212" s="84">
        <f>RANK(FE212,$FE$9:$FE$497,0)</f>
        <v>26</v>
      </c>
      <c r="FP212" s="73">
        <f>COUNTIFS($EV$9:$EV$497,"&gt;"&amp;EV212,$ES$9:$ES$497,ES212)+1</f>
        <v>69</v>
      </c>
      <c r="FQ212" s="74">
        <f>COUNTIFS($EW$9:$EW$497,"&gt;"&amp;EW212,$ES$9:$ES$497,ES212)+1</f>
        <v>71</v>
      </c>
      <c r="FR212" s="74">
        <f>COUNTIFS($EX$9:$EX$497,"&gt;"&amp;EX212,$ES$9:$ES$497,ES212)+1</f>
        <v>32</v>
      </c>
      <c r="FS212" s="74">
        <f>COUNTIFS($EY$9:$EY$497,"&gt;"&amp;EY212,$ES$9:$ES$497,ES212)+1</f>
        <v>64</v>
      </c>
      <c r="FT212" s="74">
        <f>COUNTIFS($EZ$9:$EZ$497,"&gt;"&amp;EZ212,$ES$9:$ES$497,ES212)+1</f>
        <v>45</v>
      </c>
      <c r="FU212" s="74">
        <f>COUNTIFS($FA$9:$FA$497,"&gt;"&amp;FA212,$ES$9:$ES$497,ES212)+1</f>
        <v>44</v>
      </c>
      <c r="FV212" s="74">
        <f>COUNTIFS($FB$9:$FB$497,"&gt;"&amp;FB212,$ES$9:$ES$497,ES212)+1</f>
        <v>44</v>
      </c>
      <c r="FW212" s="74">
        <f>COUNTIFS($FC$9:$FC$497,"&gt;"&amp;FC212,$ES$9:$ES$497,ES212)+1</f>
        <v>2</v>
      </c>
      <c r="FX212" s="74">
        <f>COUNTIFS($FD$9:$FD$497,"&gt;"&amp;FD212,$ES$9:$ES$497,ES212)+1</f>
        <v>37</v>
      </c>
      <c r="FY212" s="84">
        <f>COUNTIFS($FE$9:$FE$497,"&gt;"&amp;FE212,$ES$9:$ES$497,ES212)+1</f>
        <v>8</v>
      </c>
      <c r="FZ212" s="85">
        <f t="shared" si="370"/>
        <v>0.51</v>
      </c>
      <c r="GA212" s="86">
        <f t="shared" si="371"/>
        <v>0.16</v>
      </c>
      <c r="GB212" s="86">
        <f t="shared" si="372"/>
        <v>1.1200000000000001</v>
      </c>
      <c r="GC212" s="86">
        <f t="shared" si="373"/>
        <v>0.25</v>
      </c>
      <c r="GD212" s="86">
        <f t="shared" si="374"/>
        <v>0.13</v>
      </c>
      <c r="GE212" s="86">
        <f t="shared" si="375"/>
        <v>0.13</v>
      </c>
      <c r="GF212" s="86">
        <f t="shared" si="376"/>
        <v>0.81</v>
      </c>
      <c r="GG212" s="86">
        <f t="shared" si="377"/>
        <v>1.51</v>
      </c>
      <c r="GH212" s="86">
        <f t="shared" si="378"/>
        <v>1.25</v>
      </c>
      <c r="GI212" s="87">
        <f t="shared" si="379"/>
        <v>2.62</v>
      </c>
      <c r="GJ212" s="85">
        <f>ROUND(((FZ212-AVERAGE(FZ$9:FZ$497))/STDEVP(FZ$9:FZ$497)*10+50),2)</f>
        <v>32.229999999999997</v>
      </c>
      <c r="GK212" s="86">
        <f>ROUND(((GA212-AVERAGE(GA$9:GA$497))/STDEVP(GA$9:GA$497)*10+50),2)</f>
        <v>34.15</v>
      </c>
      <c r="GL212" s="86">
        <f>ROUND(((GB212-AVERAGE(GB$9:GB$497))/STDEVP(GB$9:GB$497)*10+50),2)</f>
        <v>70.180000000000007</v>
      </c>
      <c r="GM212" s="86">
        <f>ROUND(((GC212-AVERAGE(GC$9:GC$497))/STDEVP(GC$9:GC$497)*10+50),2)</f>
        <v>36.159999999999997</v>
      </c>
      <c r="GN212" s="86">
        <f>ROUND(((GD212-AVERAGE(GD$9:GD$497))/STDEVP(GD$9:GD$497)*10+50),2)</f>
        <v>41.02</v>
      </c>
      <c r="GO212" s="86">
        <f>ROUND(((GE212-AVERAGE(GE$9:GE$497))/STDEVP(GE$9:GE$497)*10+50),2)</f>
        <v>42.07</v>
      </c>
      <c r="GP212" s="86">
        <f>ROUND(((GF212-AVERAGE(GF$9:GF$497))/STDEVP(GF$9:GF$497)*10+50),2)</f>
        <v>55.51</v>
      </c>
      <c r="GQ212" s="86">
        <f>ROUND(((GG212-AVERAGE(GG$9:GG$497))/STDEVP(GG$9:GG$497)*10+50),2)</f>
        <v>77.5</v>
      </c>
      <c r="GR212" s="86">
        <f>ROUND(((GH212-AVERAGE(GH$9:GH$497))/STDEVP(GH$9:GH$497)*10+50),2)</f>
        <v>60.04</v>
      </c>
      <c r="GS212" s="87">
        <f>ROUND(((GI212-AVERAGE(GI$9:GI$497))/STDEVP(GI$9:GI$497)*10+50),2)</f>
        <v>79.52</v>
      </c>
      <c r="GT212" s="73">
        <f>RANK(GJ212,$GJ$9:$GJ$497,0)</f>
        <v>427</v>
      </c>
      <c r="GU212" s="74">
        <f>RANK(GK212,$GK$9:$GK$497,0)</f>
        <v>439</v>
      </c>
      <c r="GV212" s="74">
        <f>RANK(GL212,$GL$9:$GL$497,0)</f>
        <v>12</v>
      </c>
      <c r="GW212" s="74">
        <f>RANK(GM212,$GM$9:$GM$497,0)</f>
        <v>421</v>
      </c>
      <c r="GX212" s="74">
        <f>RANK(GN212,$GN$9:$GN$497,0)</f>
        <v>402</v>
      </c>
      <c r="GY212" s="74">
        <f>RANK(GO212,$GO$9:$GO$497,0)</f>
        <v>390</v>
      </c>
      <c r="GZ212" s="74">
        <f>RANK(GP212,$GP$9:$GP$497,0)</f>
        <v>121</v>
      </c>
      <c r="HA212" s="74">
        <f>RANK(GQ212,$GQ$9:$GQ$497,0)</f>
        <v>7</v>
      </c>
      <c r="HB212" s="74">
        <f>RANK(GR212,$GR$9:$GR$497,0)</f>
        <v>60</v>
      </c>
      <c r="HC212" s="84">
        <f>RANK(GS212,$GS$9:$GS$497,0)</f>
        <v>7</v>
      </c>
      <c r="HD212" s="85">
        <f>ROUND(AVERAGEIF($ES$9:$ES$497,$ES212,$FZ$9:$FZ$497),2)</f>
        <v>0.95</v>
      </c>
      <c r="HE212" s="86">
        <f>ROUND(AVERAGEIF($ES$9:$ES$497,$ES212,$GA$9:$GA$497),2)</f>
        <v>0.38</v>
      </c>
      <c r="HF212" s="86">
        <f>ROUND(AVERAGEIF($ES$9:$ES$497,$ES212,$GB$9:$GB$497),2)</f>
        <v>0.82</v>
      </c>
      <c r="HG212" s="86">
        <f>ROUND(AVERAGEIF($ES$9:$ES$497,$ES212,$GC$9:$GC$497),2)</f>
        <v>0.44</v>
      </c>
      <c r="HH212" s="86">
        <f>ROUND(AVERAGEIF($ES$9:$ES$497,$ES212,$GD$9:$GD$497),2)</f>
        <v>0.15</v>
      </c>
      <c r="HI212" s="86">
        <f>ROUND(AVERAGEIF($ES$9:$ES$497,$ES212,$GE$9:$GE$497),2)</f>
        <v>0.14000000000000001</v>
      </c>
      <c r="HJ212" s="86">
        <f>ROUND(AVERAGEIF($ES$9:$ES$497,$ES212,$GF$9:$GF$497),2)</f>
        <v>0.74</v>
      </c>
      <c r="HK212" s="86">
        <f>ROUND(AVERAGEIF($ES$9:$ES$497,$ES212,$GG$9:$GG$497),2)</f>
        <v>0.85</v>
      </c>
      <c r="HL212" s="86">
        <f>ROUND(AVERAGEIF($ES$9:$ES$497,$ES212,$GH$9:$GH$497),2)</f>
        <v>0.97</v>
      </c>
      <c r="HM212" s="87">
        <f>ROUND(AVERAGEIF($ES$9:$ES$497,$ES212,$GI$9:$GI$497),2)</f>
        <v>1.67</v>
      </c>
      <c r="HN212" s="88">
        <f t="shared" si="380"/>
        <v>-0.43999999999999995</v>
      </c>
      <c r="HO212" s="89">
        <f t="shared" si="381"/>
        <v>-0.22</v>
      </c>
      <c r="HP212" s="89">
        <f t="shared" si="382"/>
        <v>0.30000000000000016</v>
      </c>
      <c r="HQ212" s="89">
        <f t="shared" si="383"/>
        <v>-0.19</v>
      </c>
      <c r="HR212" s="89">
        <f t="shared" si="384"/>
        <v>-1.999999999999999E-2</v>
      </c>
      <c r="HS212" s="89">
        <f t="shared" si="385"/>
        <v>-1.0000000000000009E-2</v>
      </c>
      <c r="HT212" s="89">
        <f t="shared" si="386"/>
        <v>7.0000000000000062E-2</v>
      </c>
      <c r="HU212" s="89">
        <f t="shared" si="387"/>
        <v>0.66</v>
      </c>
      <c r="HV212" s="89">
        <f t="shared" si="388"/>
        <v>0.28000000000000003</v>
      </c>
      <c r="HW212" s="90">
        <f t="shared" si="389"/>
        <v>0.95000000000000018</v>
      </c>
      <c r="HX212" s="73">
        <f>COUNTIFS($FZ$9:$FZ$497,"&gt;"&amp;FZ212,$ES$9:$ES$497,$ES212)+1</f>
        <v>83</v>
      </c>
      <c r="HY212" s="74">
        <f>COUNTIFS($GA$9:$GA$497,"&gt;"&amp;GA212,$ES$9:$ES$497,$ES212)+1</f>
        <v>86</v>
      </c>
      <c r="HZ212" s="74">
        <f>COUNTIFS($GB$9:$GB$497,"&gt;"&amp;GB212,$ES$9:$ES$497,$ES212)+1</f>
        <v>10</v>
      </c>
      <c r="IA212" s="74">
        <f>COUNTIFS($GC$9:$GC$497,"&gt;"&amp;GC212,$ES$9:$ES$497,$ES212)+1</f>
        <v>82</v>
      </c>
      <c r="IB212" s="74">
        <f>COUNTIFS($GD$9:$GD$497,"&gt;"&amp;GD212,$ES$9:$ES$497,$ES212)+1</f>
        <v>51</v>
      </c>
      <c r="IC212" s="74">
        <f>COUNTIFS($GE$9:$GE$497,"&gt;"&amp;GE212,$ES$9:$ES$497,$ES212)+1</f>
        <v>51</v>
      </c>
      <c r="ID212" s="74">
        <f>COUNTIFS($GF$9:$GF$497,"&gt;"&amp;GF212,$ES$9:$ES$497,$ES212)+1</f>
        <v>28</v>
      </c>
      <c r="IE212" s="74">
        <f>COUNTIFS($GG$9:$GG$497,"&gt;"&amp;GG212,$ES$9:$ES$497,$ES212)+1</f>
        <v>7</v>
      </c>
      <c r="IF212" s="74">
        <f>COUNTIFS($GH$9:$GH$497,"&gt;"&amp;GH212,$ES$9:$ES$497,$ES212)+1</f>
        <v>10</v>
      </c>
      <c r="IG212" s="84">
        <f>COUNTIFS($GI$9:$GI$497,"&gt;"&amp;GI212,$ES$9:$ES$497,$ES212)+1</f>
        <v>7</v>
      </c>
      <c r="IH212" s="91">
        <v>0.03</v>
      </c>
      <c r="II212" s="79"/>
      <c r="IJ212" s="79"/>
      <c r="IK212" s="79"/>
      <c r="IL212" s="79"/>
      <c r="IM212" s="92"/>
      <c r="IN212" s="93"/>
      <c r="IO212" s="94"/>
      <c r="IP212" s="95"/>
      <c r="IQ212" s="79"/>
      <c r="IR212" s="79"/>
      <c r="IS212" s="79"/>
      <c r="IT212" s="79"/>
      <c r="IU212" s="79"/>
      <c r="IV212" s="79"/>
      <c r="IW212" s="96"/>
      <c r="IX212" s="93"/>
      <c r="IY212" s="79"/>
      <c r="IZ212" s="79"/>
      <c r="JA212" s="79"/>
      <c r="JB212" s="79"/>
      <c r="JC212" s="79">
        <v>0.05</v>
      </c>
      <c r="JD212" s="79"/>
      <c r="JE212" s="97"/>
      <c r="JF212" s="95"/>
      <c r="JG212" s="79"/>
      <c r="JH212" s="79"/>
      <c r="JI212" s="79"/>
      <c r="JJ212" s="79"/>
      <c r="JK212" s="79"/>
      <c r="JL212" s="79"/>
      <c r="JM212" s="96"/>
      <c r="JN212" s="93">
        <v>0.03</v>
      </c>
      <c r="JO212" s="79"/>
      <c r="JP212" s="79"/>
      <c r="JQ212" s="79"/>
      <c r="JR212" s="79"/>
      <c r="JS212" s="79"/>
      <c r="JT212" s="79"/>
      <c r="JU212" s="79"/>
      <c r="JV212" s="79"/>
      <c r="JW212" s="79"/>
      <c r="JX212" s="79"/>
      <c r="JY212" s="79"/>
      <c r="JZ212" s="97"/>
      <c r="KA212" s="93"/>
      <c r="KB212" s="79"/>
      <c r="KC212" s="79"/>
      <c r="KD212" s="79"/>
      <c r="KE212" s="97"/>
      <c r="KF212" s="95"/>
      <c r="KG212" s="79"/>
      <c r="KH212" s="79"/>
      <c r="KI212" s="79"/>
      <c r="KJ212" s="79"/>
      <c r="KK212" s="98"/>
      <c r="KL212" s="79"/>
      <c r="KM212" s="79"/>
      <c r="KN212" s="79"/>
      <c r="KO212" s="79"/>
      <c r="KP212" s="79"/>
      <c r="KQ212" s="79"/>
      <c r="KR212" s="79"/>
      <c r="KS212" s="96"/>
      <c r="KT212" s="96"/>
      <c r="KU212" s="96"/>
      <c r="KV212" s="96"/>
      <c r="KW212" s="93"/>
      <c r="KX212" s="79"/>
      <c r="KY212" s="79"/>
      <c r="KZ212" s="79"/>
      <c r="LA212" s="79"/>
      <c r="LB212" s="79"/>
      <c r="LC212" s="96"/>
      <c r="LD212" s="93"/>
      <c r="LE212" s="94"/>
      <c r="LF212" s="99"/>
      <c r="LG212" s="75"/>
      <c r="LH212" s="93"/>
      <c r="LI212" s="79"/>
      <c r="LJ212" s="74"/>
      <c r="LK212" s="74"/>
      <c r="LL212" s="74"/>
      <c r="LM212" s="100"/>
      <c r="LN212" s="95"/>
      <c r="LO212" s="79"/>
      <c r="LP212" s="79"/>
      <c r="LQ212" s="79"/>
      <c r="LR212" s="96"/>
      <c r="LS212" s="93"/>
      <c r="LT212" s="79"/>
      <c r="LU212" s="79"/>
      <c r="LV212" s="79"/>
      <c r="LW212" s="79"/>
      <c r="LX212" s="79"/>
      <c r="LY212" s="79"/>
      <c r="LZ212" s="79"/>
      <c r="MA212" s="97"/>
      <c r="MB212" s="95"/>
      <c r="MC212" s="79"/>
      <c r="MD212" s="79"/>
      <c r="ME212" s="79"/>
      <c r="MF212" s="79"/>
      <c r="MG212" s="79"/>
      <c r="MH212" s="79"/>
      <c r="MI212" s="79"/>
      <c r="MJ212" s="79"/>
      <c r="MK212" s="79"/>
      <c r="ML212" s="79"/>
      <c r="MM212" s="79"/>
      <c r="MN212" s="98"/>
      <c r="MO212" s="98"/>
      <c r="MP212" s="96"/>
      <c r="MQ212" s="93"/>
      <c r="MR212" s="79"/>
      <c r="MS212" s="79"/>
      <c r="MT212" s="79"/>
      <c r="MU212" s="79"/>
      <c r="MV212" s="98"/>
      <c r="MW212" s="79"/>
      <c r="MX212" s="79"/>
      <c r="MY212" s="79"/>
      <c r="MZ212" s="79"/>
      <c r="NA212" s="79"/>
      <c r="NB212" s="79"/>
      <c r="NC212" s="79"/>
      <c r="ND212" s="96"/>
      <c r="NE212" s="96"/>
      <c r="NF212" s="96"/>
      <c r="NG212" s="96"/>
      <c r="NH212" s="93"/>
      <c r="NI212" s="79"/>
      <c r="NJ212" s="79"/>
      <c r="NK212" s="79"/>
      <c r="NL212" s="79"/>
      <c r="NM212" s="79"/>
      <c r="NN212" s="94"/>
      <c r="NO212" s="93"/>
      <c r="NP212" s="80"/>
      <c r="NQ212" s="124" t="s">
        <v>1043</v>
      </c>
      <c r="NR212" s="102" t="s">
        <v>1048</v>
      </c>
      <c r="NS212" s="102"/>
      <c r="NT212" s="102" t="s">
        <v>593</v>
      </c>
      <c r="NU212" s="102"/>
      <c r="NV212" s="104">
        <v>43860</v>
      </c>
      <c r="NW212" s="102" t="s">
        <v>1049</v>
      </c>
      <c r="NX212" s="133" t="s">
        <v>1050</v>
      </c>
      <c r="NY212" s="138" t="s">
        <v>1024</v>
      </c>
      <c r="NZ212" s="133" t="s">
        <v>1050</v>
      </c>
      <c r="OA212" s="137"/>
      <c r="OB212" s="137"/>
      <c r="OC212" s="137"/>
      <c r="OD212" s="108">
        <f t="shared" si="390"/>
        <v>192</v>
      </c>
      <c r="OE212" s="109">
        <v>5</v>
      </c>
      <c r="OF212" s="110">
        <f t="shared" si="391"/>
        <v>33</v>
      </c>
      <c r="OG212" s="109">
        <v>7</v>
      </c>
      <c r="OH212" s="111">
        <f>ROUND(AVERAGEIF($ES$9:$ES$497,$ES212,EV$9:EV$497),0)</f>
        <v>70</v>
      </c>
      <c r="OI212" s="112">
        <f>ROUND(AVERAGEIF($ES$9:$ES$497,$ES212,EW$9:EW$497),0)</f>
        <v>29</v>
      </c>
      <c r="OJ212" s="112">
        <f>ROUND(AVERAGEIF($ES$9:$ES$497,$ES212,EX$9:EX$497),0)</f>
        <v>62</v>
      </c>
      <c r="OK212" s="112">
        <f>ROUND(AVERAGEIF($ES$9:$ES$497,$ES212,EY$9:EY$497),0)</f>
        <v>34</v>
      </c>
      <c r="OL212" s="112">
        <f>ROUND(AVERAGEIF($ES$9:$ES$497,$ES212,EZ$9:EZ$497),0)</f>
        <v>10</v>
      </c>
      <c r="OM212" s="112">
        <f>ROUND(AVERAGEIF($ES$9:$ES$497,$ES212,FA$9:FA$497),0)</f>
        <v>10</v>
      </c>
      <c r="ON212" s="112">
        <f>ROUND(AVERAGEIF($ES$9:$ES$497,$ES212,FB$9:FB$497),0)</f>
        <v>53</v>
      </c>
      <c r="OO212" s="112">
        <f>ROUND(AVERAGEIF($ES$9:$ES$497,$ES212,FC$9:FC$497),0)</f>
        <v>56</v>
      </c>
      <c r="OP212" s="112">
        <f>ROUND(AVERAGEIF($ES$9:$ES$497,$ES212,FD$9:FD$497),0)</f>
        <v>72</v>
      </c>
      <c r="OQ212" s="113">
        <f>ROUND(AVERAGEIF($ES$9:$ES$497,$ES212,FE$9:FE$497),0)</f>
        <v>118</v>
      </c>
      <c r="OR212" s="114">
        <f>ROUND(EV212/MAX(EV$9:EV$497)*100,0)</f>
        <v>20</v>
      </c>
      <c r="OS212" s="115">
        <f>ROUND(EW212/MAX(EW$9:EW$497)*100,0)</f>
        <v>9</v>
      </c>
      <c r="OT212" s="115">
        <f>ROUND(EX212/MAX(EX$9:EX$497)*100,0)</f>
        <v>64</v>
      </c>
      <c r="OU212" s="115">
        <f>ROUND(EY212/MAX(EY$9:EY$497)*100,0)</f>
        <v>11</v>
      </c>
      <c r="OV212" s="115">
        <f>ROUND(EZ212/MAX(EZ$9:EZ$497)*100,0)</f>
        <v>7</v>
      </c>
      <c r="OW212" s="115">
        <f>ROUND(FA212/MAX(FA$9:FA$497)*100,0)</f>
        <v>8</v>
      </c>
      <c r="OX212" s="115">
        <f>ROUND(FB212/MAX(FB$9:FB$497)*100,0)</f>
        <v>42</v>
      </c>
      <c r="OY212" s="116">
        <f>ROUND(FC212/MAX(FC$9:FC$497)*100,0)</f>
        <v>72</v>
      </c>
      <c r="OZ212" s="115">
        <f>ROUND(FD212/MAX(FD$9:FD$497)*100,0)</f>
        <v>58</v>
      </c>
      <c r="PA212" s="117">
        <f>ROUND(FE212/MAX(FE$9:FE$497)*100,0)</f>
        <v>74</v>
      </c>
      <c r="PB212" s="118">
        <f t="shared" si="392"/>
        <v>417</v>
      </c>
      <c r="PC212" s="115">
        <f t="shared" si="393"/>
        <v>246</v>
      </c>
      <c r="PD212" s="115">
        <f t="shared" si="394"/>
        <v>438</v>
      </c>
      <c r="PE212" s="115">
        <f t="shared" si="395"/>
        <v>561</v>
      </c>
      <c r="PF212" s="115">
        <f t="shared" si="396"/>
        <v>169</v>
      </c>
      <c r="PG212" s="119">
        <f t="shared" si="397"/>
        <v>146</v>
      </c>
      <c r="PH212" s="118">
        <f>ROUND(PB212/MAX(PB$9:PB$497)*100,0)</f>
        <v>50</v>
      </c>
      <c r="PI212" s="115">
        <f>ROUND(PC212/MAX(PC$9:PC$497)*100,0)</f>
        <v>29</v>
      </c>
      <c r="PJ212" s="115">
        <f>ROUND(PD212/MAX(PD$9:PD$497)*100,0)</f>
        <v>47</v>
      </c>
      <c r="PK212" s="115">
        <f>ROUND(PE212/MAX(PE$9:PE$497)*100,0)</f>
        <v>56</v>
      </c>
      <c r="PL212" s="115">
        <f>ROUND(PF212/MAX(PF$9:PF$497)*100,0)</f>
        <v>24</v>
      </c>
      <c r="PM212" s="119">
        <f>ROUND(PG212/MAX(PG$9:PG$497)*100,0)</f>
        <v>21</v>
      </c>
      <c r="PN212" s="118">
        <f>RANK(PH212,PH$9:PH$497,0)</f>
        <v>179</v>
      </c>
      <c r="PO212" s="115">
        <f>RANK(PI212,PI$9:PI$497,0)</f>
        <v>295</v>
      </c>
      <c r="PP212" s="115">
        <f>RANK(PJ212,PJ$9:PJ$497,0)</f>
        <v>220</v>
      </c>
      <c r="PQ212" s="115">
        <f>RANK(PK212,PK$9:PK$497,0)</f>
        <v>128</v>
      </c>
      <c r="PR212" s="115">
        <f>RANK(PL212,PL$9:PL$497,0)</f>
        <v>355</v>
      </c>
      <c r="PS212" s="119">
        <f>RANK(PM212,PM$9:PM$497,0)</f>
        <v>355</v>
      </c>
      <c r="PT212" s="120">
        <f>ROUND(FZ212/MAX(FZ$9:FZ$497)*100,0)</f>
        <v>28</v>
      </c>
      <c r="PU212" s="115">
        <f>ROUND(GA212/MAX(GA$9:GA$497)*100,0)</f>
        <v>9</v>
      </c>
      <c r="PV212" s="115">
        <f>ROUND(GB212/MAX(GB$9:GB$497)*100,0)</f>
        <v>82</v>
      </c>
      <c r="PW212" s="115">
        <f>ROUND(GC212/MAX(GC$9:GC$497)*100,0)</f>
        <v>20</v>
      </c>
      <c r="PX212" s="115">
        <f>ROUND(GD212/MAX(GD$9:GD$497)*100,0)</f>
        <v>7</v>
      </c>
      <c r="PY212" s="115">
        <f>ROUND(GE212/MAX(GE$9:GE$497)*100,0)</f>
        <v>8</v>
      </c>
      <c r="PZ212" s="115">
        <f>ROUND(GF212/MAX(GF$9:GF$497)*100,0)</f>
        <v>38</v>
      </c>
      <c r="QA212" s="116">
        <f>ROUND(GG212/MAX(GG$9:GG$497)*100,0)</f>
        <v>83</v>
      </c>
      <c r="QB212" s="115">
        <f>ROUND(GH212/MAX(GH$9:GH$497)*100,0)</f>
        <v>56</v>
      </c>
      <c r="QC212" s="121">
        <f>ROUND(GI212/MAX(GI$9:GI$497)*100,0)</f>
        <v>84</v>
      </c>
      <c r="QD212" s="120">
        <f>ROUND(AVERAGEIF($ES$9:$ES$497,$ES212,PT$9:PT$497),0)</f>
        <v>52</v>
      </c>
      <c r="QE212" s="120">
        <f>ROUND(AVERAGEIF($ES$9:$ES$497,$ES212,PU$9:PU$497),0)</f>
        <v>21</v>
      </c>
      <c r="QF212" s="120">
        <f>ROUND(AVERAGEIF($ES$9:$ES$497,$ES212,PV$9:PV$497),0)</f>
        <v>60</v>
      </c>
      <c r="QG212" s="120">
        <f>ROUND(AVERAGEIF($ES$9:$ES$497,$ES212,PW$9:PW$497),0)</f>
        <v>35</v>
      </c>
      <c r="QH212" s="120">
        <f>ROUND(AVERAGEIF($ES$9:$ES$497,$ES212,PX$9:PX$497),0)</f>
        <v>8</v>
      </c>
      <c r="QI212" s="120">
        <f>ROUND(AVERAGEIF($ES$9:$ES$497,$ES212,PY$9:PY$497),0)</f>
        <v>9</v>
      </c>
      <c r="QJ212" s="120">
        <f>ROUND(AVERAGEIF($ES$9:$ES$497,$ES212,PZ$9:PZ$497),0)</f>
        <v>35</v>
      </c>
      <c r="QK212" s="120">
        <f>ROUND(AVERAGEIF($ES$9:$ES$497,$ES212,QA$9:QA$497),0)</f>
        <v>46</v>
      </c>
      <c r="QL212" s="120">
        <f>ROUND(AVERAGEIF($ES$9:$ES$497,$ES212,QB$9:QB$497),0)</f>
        <v>43</v>
      </c>
      <c r="QM212" s="120">
        <f>ROUND(AVERAGEIF($ES$9:$ES$497,$ES212,QC$9:QC$497),0)</f>
        <v>53</v>
      </c>
      <c r="QN212" s="114">
        <f t="shared" si="398"/>
        <v>581</v>
      </c>
      <c r="QO212" s="115">
        <f t="shared" si="399"/>
        <v>281</v>
      </c>
      <c r="QP212" s="115">
        <f t="shared" si="400"/>
        <v>609</v>
      </c>
      <c r="QQ212" s="115">
        <f t="shared" si="401"/>
        <v>830</v>
      </c>
      <c r="QR212" s="115">
        <f t="shared" si="402"/>
        <v>264</v>
      </c>
      <c r="QS212" s="119">
        <f t="shared" si="403"/>
        <v>184</v>
      </c>
      <c r="QT212" s="114">
        <f>ROUND((QN212-MIN(QN$9:QN$497))/(MAX(QN$9:QN$497)-MIN(QN$9:QN$497))*100,0)</f>
        <v>55</v>
      </c>
      <c r="QU212" s="115">
        <f>ROUND((QO212-MIN(QO$9:QO$497))/(MAX(QO$9:QO$497)-MIN(QO$9:QO$497))*100,0)</f>
        <v>10</v>
      </c>
      <c r="QV212" s="115">
        <f>ROUND((QP212-MIN(QP$9:QP$497))/(MAX(QP$9:QP$497)-MIN(QP$9:QP$497))*100,0)</f>
        <v>37</v>
      </c>
      <c r="QW212" s="115">
        <f>ROUND((QQ212-MIN(QQ$9:QQ$497))/(MAX(QQ$9:QQ$497)-MIN(QQ$9:QQ$497))*100,0)</f>
        <v>68</v>
      </c>
      <c r="QX212" s="115">
        <f>ROUND((QR212-MIN(QR$9:QR$497))/(MAX(QR$9:QR$497)-MIN(QR$9:QR$497))*100,0)</f>
        <v>3</v>
      </c>
      <c r="QY212" s="115">
        <f>ROUND((QS212-MIN(QS$9:QS$497))/(MAX(QS$9:QS$497)-MIN(QS$9:QS$497))*100,0)</f>
        <v>3</v>
      </c>
      <c r="QZ212" s="114">
        <f>RANK(QN212,QN$9:QN$497,0)</f>
        <v>70</v>
      </c>
      <c r="RA212" s="115">
        <f>RANK(QO212,QO$9:QO$497,0)</f>
        <v>400</v>
      </c>
      <c r="RB212" s="115">
        <f>RANK(QP212,QP$9:QP$497,0)</f>
        <v>129</v>
      </c>
      <c r="RC212" s="115">
        <f>RANK(QQ212,QQ$9:QQ$497,0)</f>
        <v>26</v>
      </c>
      <c r="RD212" s="115">
        <f>RANK(QR212,QR$9:QR$497,0)</f>
        <v>427</v>
      </c>
      <c r="RE212" s="115">
        <f>RANK(QS212,QS$9:QS$497,0)</f>
        <v>428</v>
      </c>
      <c r="RF212" s="122"/>
      <c r="RG212" s="115">
        <f>($RH$3*(IH212+IJ212)*100*100/MAX(EX$9:EX$497)*$RO$3) +($RH$3*(II212+IJ212)*100*100/MAX(EX$9:EX$497)*$RO$4) + ($RH$3*IK212*100*100/MAX(EX$9:EX$497)*0.098)</f>
        <v>8.0374999999999996</v>
      </c>
      <c r="RH212" s="115">
        <f>($RH$4*IL212*100*100/MAX(EZ$9:EZ$497))*$RQ$3</f>
        <v>0</v>
      </c>
      <c r="RI212" s="115">
        <f>($RH$3*IM212*100*100/MAX(EY$9:EY$497))*$RQ$4</f>
        <v>0</v>
      </c>
      <c r="RJ212" s="115">
        <f>($RH$3*IN212*100*100/MAX(EX$9:EX$497))</f>
        <v>0</v>
      </c>
      <c r="RK212" s="115">
        <f>($RH$4*IO212*100*100/MAX(EZ$9:EZ$497))*$RQ$3</f>
        <v>0</v>
      </c>
      <c r="RL212" s="115">
        <f>(($RL$4*IP212*100*((100/MAX(EX$9:EX$497)+100/MAX(EZ$9:EZ$497))/2))+($RL$4*IQ212*100*((100/MAX(EX$9:EX$497)+100/MAX(EZ$9:EZ$497))/2))+($RL$4*IR212*100*((100/MAX(EX$9:EX$497)+100/MAX(EZ$9:EZ$497))/2))+($RL$4*IS212*100*((100/MAX(EX$9:EX$497)+100/MAX(EZ$9:EZ$497))/2))+($RL$4*IT212*100*((100/MAX(EX$9:EX$497)+100/MAX(EZ$9:EZ$497))/2))+($RL$4*IU212*100*((100/MAX(EX$9:EX$497)+100/MAX(EZ$9:EZ$497))/2))+($RL$4*IV212*100*((100/MAX(EX$9:EX$497)+100/MAX(EZ$9:EZ$497))/2))+($RL$4*IW212*100*((100/MAX(EX$9:EX$497)+100/MAX(EZ$9:EZ$497))/2)))*$RS$3</f>
        <v>0</v>
      </c>
      <c r="RM212" s="115">
        <f>(($RH$3*IX212*100*100/MAX(EX$9:EX$497))+($RH$3*IY212*100*100/MAX(EX$9:EX$497))+($RH$3*IZ212*100*100/MAX(EX$9:EX$497))+($RH$3*JA212*100*100/MAX(EX$9:EX$497))+($RH$3*JB212*100*100/MAX(EX$9:EX$497))+($RH$3*JC212*100*100/MAX(EX$9:EX$497))+($RH$3*JD212*100*100/MAX(EX$9:EX$497))+($RH$3*JE212*100*100/MAX(EX$9:EX$497)))*$RS$4</f>
        <v>4.1749999999999998</v>
      </c>
      <c r="RN212" s="115">
        <f>(($RH$4*JF212*100*100/MAX(EZ$9:EZ$497)) + ($RH$4*JG212*100*100/MAX(EZ$9:EZ$497)) + ($RH$4*JH212*100*100/MAX(EZ$9:EZ$497)) + ($RH$4*JI212*100*100/MAX(EZ$9:EZ$497)) + ($RH$4*JJ212*100*100/MAX(EZ$9:EZ$497)) + ($RH$4*JK212*100*100/MAX(EZ$9:EZ$497)) + ($RH$4*JL212*100*100/MAX(EZ$9:EZ$497)) + ($RH$4*JM212*100*100/MAX(EZ$9:EZ$497)))*$RU$3</f>
        <v>0</v>
      </c>
      <c r="RO212" s="115">
        <f>(($RL$4*JN212*100*((100/MAX(EX$9:EX$497)+100/MAX(EZ$9:EZ$497))/2))+($RL$4*JO212*100*((100/MAX(EX$9:EX$497)+100/MAX(EZ$9:EZ$497))/2))+($RL$4*JP212*100*((100/MAX(EX$9:EX$497)+100/MAX(EZ$9:EZ$497))/2))+($RL$4*JQ212*100*((100/MAX(EX$9:EX$497)+100/MAX(EZ$9:EZ$497))/2))+($RL$4*JR212*100*((100/MAX(EX$9:EX$497)+100/MAX(EZ$9:EZ$497))/2))+($RL$4*JS212*100*((100/MAX(EX$9:EX$497)+100/MAX(EZ$9:EZ$497))/2))+($RL$4*JT212*100*((100/MAX(EX$9:EX$497)+100/MAX(EZ$9:EZ$497))/2))+($RL$4*JU212*100*((100/MAX(EX$9:EX$497)+100/MAX(EZ$9:EZ$497))/2))+($RL$4*JV212*100*((100/MAX(EX$9:EX$497)+100/MAX(EZ$9:EZ$497))/2))+($RL$4*JW212*100*((100/MAX(EX$9:EX$497)+100/MAX(EZ$9:EZ$497))/2))+($RL$4*JX212*100*((100/MAX(EX$9:EX$497)+100/MAX(EZ$9:EZ$497))/2))+($RL$4*JY212*100*((100/MAX(EX$9:EX$497)+100/MAX(EZ$9:EZ$497))/2))+($RL$4*JZ212*100*((100/MAX(EX$9:EX$497)+100/MAX(EZ$9:EZ$497))/2)))*$RW$3/2</f>
        <v>1.5680000000000001</v>
      </c>
      <c r="RP212" s="119">
        <f>($RJ$3*KA212*100*100/MAX(FA$9:FA$497)) + ($RJ$3*KB212*100*100/MAX(FA$9:FA$497)/2) + ($RJ$3*KC212*100*100/MAX(FA$9:FA$497)/2) + ($RJ$3*KD212*100*100/MAX(FA$9:FA$497)/4) + ($RJ$3*KE212*100*100/MAX(FA$9:FA$497)/4)</f>
        <v>0</v>
      </c>
      <c r="RQ212" s="118">
        <f>($RL$4*KF212*100*((100/MAX(EX$9:EX$497)+100/MAX(EZ$9:EZ$497)))) * ($RO$3/2) + (($RL$4*KG212*100*((100/MAX(EX$9:EX$497)+100/MAX(EZ$9:EZ$497))))+($RL$4*KH212*100*((100/MAX(EX$9:EX$497)+100/MAX(EZ$9:EZ$497))))+($RL$4*KI212*100*((100/MAX(EX$9:EX$497)+100/MAX(EZ$9:EZ$497))))+($RL$4*KJ212*100*((100/MAX(EX$9:EX$497)+100/MAX(EZ$9:EZ$497))))+($RL$4*KK212*100*((100/MAX(EX$9:EX$497)+100/MAX(EZ$9:EZ$497))))+($RL$4*KL212*100*((100/MAX(EX$9:EX$497)+100/MAX(EZ$9:EZ$497))))+($RL$4*KM212*100*((100/MAX(EX$9:EX$497)+100/MAX(EZ$9:EZ$497))))+($RL$4*KN212*100*((100/MAX(EX$9:EX$497)+100/MAX(EZ$9:EZ$497))))+($RL$4*KO212*100*((100/MAX(EX$9:EX$497)+100/MAX(EZ$9:EZ$497))))+($RL$4*KP212*100*((100/MAX(EX$9:EX$497)+100/MAX(EZ$9:EZ$497))))+($RL$4*KQ212*100*((100/MAX(EX$9:EX$497)+100/MAX(EZ$9:EZ$497))))+($RL$4*KR212*100*((100/MAX(EX$9:EX$497)+100/MAX(EZ$9:EZ$497))))+($RL$4*KS212*100*((100/MAX(EX$9:EX$497)+100/MAX(EZ$9:EZ$497))))+($RL$4*KV212*100*((100/MAX(EX$9:EX$497)+100/MAX(EZ$9:EZ$497))))) * (($RO$3+$RO$4)/6)</f>
        <v>0</v>
      </c>
      <c r="RR212" s="115">
        <f>(($RL$4*KW212*100*((100/MAX(EX$9:EX$497)+100/MAX(EZ$9:EZ$497))))) * ($RO$3/2) + (($RL$4*KX212*100*((100/MAX(EX$9:EX$497)+100/MAX(EZ$9:EZ$497))))+($RL$4*KY212*100*((100/MAX(EX$9:EX$497)+100/MAX(EZ$9:EZ$497))))+($RL$4*KZ212*100*((100/MAX(EX$9:EX$497)+100/MAX(EZ$9:EZ$497))))+($RL$4*LA212*100*((100/MAX(EX$9:EX$497)+100/MAX(EZ$9:EZ$497))))+($RL$4*LB212*100*((100/MAX(EX$9:EX$497)+100/MAX(EZ$9:EZ$497))))+($RL$4*LC212*100*((100/MAX(EX$9:EX$497)+100/MAX(EZ$9:EZ$497))))) * (($RO$3+$RO$4)/6)</f>
        <v>0</v>
      </c>
      <c r="RS212" s="119">
        <f>(($RL$4*LD212*100*((100/MAX(EX$9:EX$497)+100/MAX(EZ$9:EZ$497))))+($RL$4*LE212*100*((100/MAX(EX$9:EX$497)+100/MAX(EZ$9:EZ$497))))) * (($RO$3+$RO$4)/6)</f>
        <v>0</v>
      </c>
      <c r="RT212" s="118">
        <f>($RJ$4*LH212*100*(100/MAX(EV$9:EV$497)))+($RJ$4*LI212*100*(100/MAX(EV$9:EV$497)))</f>
        <v>0</v>
      </c>
      <c r="RU212" s="119">
        <f>($RJ$4*LJ212*(100/MAX(EV$9:EV$497)))/2 + ($RL$3*LK212*(100/MAX(EW$9:EW$497))) + ($RJ$4*LL212*(100/MAX(EV$9:EV$497)))/4 + ($RL$3*LM212*(100/MAX(EW$9:EW$497)))</f>
        <v>0</v>
      </c>
      <c r="RV212" s="118">
        <f>($RJ$4*LN212*100*100/MAX(EV$9:EV$497)/2)+($RJ$4*LO212*100*100/MAX(EV$9:EV$497)/2)+($RJ$4*LP212*100*100/MAX(EV$9:EV$497))+($RJ$4*LQ212*100*100/MAX(EV$9:EV$497))+($RJ$4*LR212*100*100/MAX(EV$9:EV$497))</f>
        <v>0</v>
      </c>
      <c r="RW212" s="115">
        <f>($RJ$4*LS212*100*100/MAX(EV$9:EV$497)) + (($RJ$4*LT212*100*100/MAX(EV$9:EV$497))+($RJ$4*LU212*100*100/MAX(EV$9:EV$497))+($RJ$4*LV212*100*100/MAX(EV$9:EV$497))+($RJ$4*LW212*100*100/MAX(EV$9:EV$497))+($RJ$4*LX212*100*100/MAX(EV$9:EV$497))+($RJ$4*LY212*100*100/MAX(EV$9:EV$497))+($RJ$4*LZ212*100*100/MAX(EV$9:EV$497))+($RJ$4*MA212*100*100/MAX(EV$9:EV$497)))/2</f>
        <v>0</v>
      </c>
      <c r="RX212" s="119">
        <f>($RJ$4*MB212*100*100/MAX(EV$9:EV$497))+($RJ$4*MC212*100*100/MAX(EV$9:EV$497))+($RJ$4*MD212*100*100/MAX(EV$9:EV$497))+($RJ$4*ME212*100*100/MAX(EV$9:EV$497))+($RJ$4*MF212*100*100/MAX(EV$9:EV$497))+($RJ$4*MG212*100*100/MAX(EV$9:EV$497))+($RJ$4*MH212*100*100/MAX(EV$9:EV$497))+($RJ$4*MI212*100*100/MAX(EV$9:EV$497))+($RJ$4*MJ212*100*100/MAX(EV$9:EV$497))+($RJ$4*MK212*100*100/MAX(EV$9:EV$497))+($RJ$4*ML212*100*100/MAX(EV$9:EV$497))+($RJ$4*MM212*100*100/MAX(EV$9:EV$497))+($RJ$4*MN212*100*100/MAX(EV$9:EV$497))</f>
        <v>0</v>
      </c>
      <c r="RY212" s="118">
        <f>($RJ$4*MQ212*100*100/MAX(EV$9:EV$497))/2 + (($RJ$4*MR212*100*100/MAX(EV$9:EV$497))+($RJ$4*MS212*100*100/MAX(EV$9:EV$497))+($RJ$4*MT212*100*100/MAX(EV$9:EV$497))+($RJ$4*MU212*100*100/MAX(EV$9:EV$497))+($RJ$4*MV212*100*100/MAX(EV$9:EV$497))+($RJ$4*MW212*100*100/MAX(EV$9:EV$497))+($RJ$4*MX212*100*100/MAX(EV$9:EV$497))+($RJ$4*MY212*100*100/MAX(EV$9:EV$497))+($RJ$4*MZ212*100*100/MAX(EV$9:EV$497))+($RJ$4*NA212*100*100/MAX(EV$9:EV$497))+($RJ$4*NB212*100*100/MAX(EV$9:EV$497))+($RJ$4*NC212*100*100/MAX(EV$9:EV$497))+($RJ$4*ND212*100*100/MAX(EV$9:EV$497))+($RJ$4*NG212*100*100/MAX(EV$9:EV$497)))/4</f>
        <v>0</v>
      </c>
      <c r="RZ212" s="115">
        <f>($RJ$4*NH212*100*100/MAX(EV$9:EV$497))/2 + (($RJ$4*NI212*100*100/MAX(EV$9:EV$497))+($RJ$4*NJ212*100*100/MAX(EV$9:EV$497))+($RJ$4*NK212*100*100/MAX(EV$9:EV$497))+($RJ$4*NL212*100*100/MAX(EV$9:EV$497))+($RJ$4*NM212*100*100/MAX(EV$9:EV$497))+($RJ$4*NN212*100*100/MAX(EV$9:EV$497)))/4</f>
        <v>0</v>
      </c>
      <c r="SA212" s="117">
        <f>(($RJ$4*NO212*100*100/MAX(EV$9:EV$497))+($RJ$4*NP212*100*100/MAX(EV$9:EV$497)))/4</f>
        <v>0</v>
      </c>
      <c r="SB212" s="118">
        <f t="shared" si="404"/>
        <v>13.780499999999998</v>
      </c>
      <c r="SC212" s="115">
        <f t="shared" si="405"/>
        <v>13.780499999999998</v>
      </c>
      <c r="SD212" s="115">
        <f t="shared" si="406"/>
        <v>1.5680000000000001</v>
      </c>
      <c r="SE212" s="115">
        <f t="shared" si="407"/>
        <v>30.438833333333331</v>
      </c>
      <c r="SF212" s="115">
        <f t="shared" si="408"/>
        <v>1.5680000000000001</v>
      </c>
      <c r="SG212" s="115">
        <f t="shared" si="409"/>
        <v>0</v>
      </c>
      <c r="SH212" s="115">
        <f>ROUND(SB212/MAX(SB$9:SB$497)*100,0)</f>
        <v>17</v>
      </c>
      <c r="SI212" s="115">
        <f>ROUND(SC212/MAX(SC$9:SC$497)*100,0)</f>
        <v>21</v>
      </c>
      <c r="SJ212" s="115">
        <f>ROUND(SD212/MAX(SD$9:SD$497)*100,0)</f>
        <v>2</v>
      </c>
      <c r="SK212" s="115">
        <f>ROUND(SE212/MAX(SE$9:SE$497)*100,0)</f>
        <v>24</v>
      </c>
      <c r="SL212" s="115">
        <f>ROUND(SF212/MAX(SF$9:SF$497)*100,0)</f>
        <v>4</v>
      </c>
      <c r="SM212" s="121">
        <f>ROUND(SG212/MAX(SG$9:SG$497)*100,0)</f>
        <v>0</v>
      </c>
      <c r="SN212" s="115">
        <f>ROUND(AVERAGEIF($ES$9:$ES$497,$ES212,SH$9:SH$497),0)</f>
        <v>26</v>
      </c>
      <c r="SO212" s="115">
        <f>ROUND(AVERAGEIF($ES$9:$ES$497,$ES212,SI$9:SI$497),0)</f>
        <v>26</v>
      </c>
      <c r="SP212" s="115">
        <f>ROUND(AVERAGEIF($ES$9:$ES$497,$ES212,SJ$9:SJ$497),0)</f>
        <v>3</v>
      </c>
      <c r="SQ212" s="115">
        <f>ROUND(AVERAGEIF($ES$9:$ES$497,$ES212,SK$9:SK$497),0)</f>
        <v>21</v>
      </c>
      <c r="SR212" s="115">
        <f>ROUND(AVERAGEIF($ES$9:$ES$497,$ES212,SL$9:SL$497),0)</f>
        <v>5</v>
      </c>
      <c r="SS212" s="121">
        <f>ROUND(AVERAGEIF($ES$9:$ES$497,$ES212,SM$9:SM$497),0)</f>
        <v>5</v>
      </c>
      <c r="ST212" s="114">
        <f>RANK(SB212,SB$9:SB$497,0)</f>
        <v>224</v>
      </c>
      <c r="SU212" s="115">
        <f>RANK(SC212,SC$9:SC$497,0)</f>
        <v>143</v>
      </c>
      <c r="SV212" s="115">
        <f>RANK(SD212,SD$9:SD$497,0)</f>
        <v>206</v>
      </c>
      <c r="SW212" s="115">
        <f>RANK(SE212,SE$9:SE$497,0)</f>
        <v>113</v>
      </c>
      <c r="SX212" s="115">
        <f>RANK(SF212,SF$9:SF$497,0)</f>
        <v>184</v>
      </c>
      <c r="SY212" s="115">
        <f>RANK(SG212,SG$9:SG$497,0)</f>
        <v>308</v>
      </c>
      <c r="SZ212" s="115">
        <f>COUNTIFS(SB$9:SB$497,"&gt;"&amp;SB212,$ES$9:$ES$497,$ES212)+1</f>
        <v>52</v>
      </c>
      <c r="TA212" s="115">
        <f>COUNTIFS(SC$9:SC$497,"&gt;"&amp;SC212,$ES$9:$ES$497,$ES212)+1</f>
        <v>46</v>
      </c>
      <c r="TB212" s="115">
        <f>COUNTIFS(SD$9:SD$497,"&gt;"&amp;SD212,$ES$9:$ES$497,$ES212)+1</f>
        <v>37</v>
      </c>
      <c r="TC212" s="115">
        <f>COUNTIFS(SE$9:SE$497,"&gt;"&amp;SE212,$ES$9:$ES$497,$ES212)+1</f>
        <v>31</v>
      </c>
      <c r="TD212" s="115">
        <f>COUNTIFS(SF$9:SF$497,"&gt;"&amp;SF212,$ES$9:$ES$497,$ES212)+1</f>
        <v>37</v>
      </c>
      <c r="TE212" s="117">
        <f>COUNTIFS(SG$9:SG$497,"&gt;"&amp;SG212,$ES$9:$ES$497,$ES212)+1</f>
        <v>64</v>
      </c>
      <c r="TF212" s="118">
        <f t="shared" si="410"/>
        <v>73</v>
      </c>
      <c r="TG212" s="115">
        <f t="shared" si="411"/>
        <v>71</v>
      </c>
      <c r="TH212" s="115">
        <f t="shared" si="412"/>
        <v>31</v>
      </c>
      <c r="TI212" s="115">
        <f t="shared" si="413"/>
        <v>71</v>
      </c>
      <c r="TJ212" s="115">
        <f t="shared" si="414"/>
        <v>60</v>
      </c>
      <c r="TK212" s="115">
        <f t="shared" si="415"/>
        <v>24</v>
      </c>
      <c r="TL212" s="117">
        <f t="shared" si="416"/>
        <v>21</v>
      </c>
      <c r="TM212" s="118">
        <f>ROUND(TF212/MAX(TF$9:TF$497)*100,0)</f>
        <v>41</v>
      </c>
      <c r="TN212" s="115">
        <f>ROUND(TG212/MAX(TG$9:TG$497)*100,0)</f>
        <v>39</v>
      </c>
      <c r="TO212" s="115">
        <f>ROUND(TH212/MAX(TH$9:TH$497)*100,0)</f>
        <v>17</v>
      </c>
      <c r="TP212" s="115">
        <f>ROUND(TI212/MAX(TI$9:TI$497)*100,0)</f>
        <v>39</v>
      </c>
      <c r="TQ212" s="115">
        <f>ROUND(TJ212/MAX(TJ$9:TJ$497)*100,0)</f>
        <v>30</v>
      </c>
      <c r="TR212" s="115">
        <f>ROUND(TK212/MAX(TK$9:TK$497)*100,0)</f>
        <v>12</v>
      </c>
      <c r="TS212" s="119">
        <f>ROUND(TL212/MAX(TL$9:TL$497)*100,0)</f>
        <v>11</v>
      </c>
      <c r="TT212" s="120">
        <f>RANK(TM212,TM$9:TM$497,0)</f>
        <v>217</v>
      </c>
      <c r="TU212" s="115">
        <f>RANK(TN212,TN$9:TN$497,0)</f>
        <v>140</v>
      </c>
      <c r="TV212" s="115">
        <f>RANK(TO212,TO$9:TO$497,0)</f>
        <v>296</v>
      </c>
      <c r="TW212" s="115">
        <f>RANK(TP212,TP$9:TP$497,0)</f>
        <v>144</v>
      </c>
      <c r="TX212" s="115">
        <f>RANK(TQ212,TQ$9:TQ$497,0)</f>
        <v>149</v>
      </c>
      <c r="TY212" s="115">
        <f>RANK(TR212,TR$9:TR$497,0)</f>
        <v>370</v>
      </c>
      <c r="TZ212" s="121">
        <f>RANK(TS212,TS$9:TS$497,0)</f>
        <v>366</v>
      </c>
      <c r="UA212" s="132"/>
      <c r="UB212" s="7" t="s">
        <v>1</v>
      </c>
    </row>
    <row r="213" spans="1:548" x14ac:dyDescent="0.15">
      <c r="A213" s="183">
        <v>205</v>
      </c>
      <c r="B213" s="203" t="s">
        <v>1048</v>
      </c>
      <c r="C213" s="63"/>
      <c r="D213" s="63"/>
      <c r="E213" s="64" t="s">
        <v>518</v>
      </c>
      <c r="F213" s="65">
        <v>69</v>
      </c>
      <c r="G213" s="65" t="s">
        <v>908</v>
      </c>
      <c r="H213" s="65" t="s">
        <v>1020</v>
      </c>
      <c r="I213" s="66" t="s">
        <v>521</v>
      </c>
      <c r="J213" s="67" t="s">
        <v>521</v>
      </c>
      <c r="K213" s="67" t="s">
        <v>521</v>
      </c>
      <c r="L213" s="67" t="s">
        <v>521</v>
      </c>
      <c r="M213" s="67" t="s">
        <v>521</v>
      </c>
      <c r="N213" s="67" t="s">
        <v>521</v>
      </c>
      <c r="O213" s="67" t="s">
        <v>521</v>
      </c>
      <c r="P213" s="67" t="s">
        <v>521</v>
      </c>
      <c r="Q213" s="67" t="s">
        <v>521</v>
      </c>
      <c r="R213" s="68" t="s">
        <v>521</v>
      </c>
      <c r="S213" s="69" t="s">
        <v>521</v>
      </c>
      <c r="T213" s="67" t="s">
        <v>521</v>
      </c>
      <c r="U213" s="67" t="s">
        <v>521</v>
      </c>
      <c r="V213" s="67" t="s">
        <v>521</v>
      </c>
      <c r="W213" s="67" t="s">
        <v>521</v>
      </c>
      <c r="X213" s="67" t="s">
        <v>521</v>
      </c>
      <c r="Y213" s="67" t="s">
        <v>521</v>
      </c>
      <c r="Z213" s="67" t="s">
        <v>521</v>
      </c>
      <c r="AA213" s="67" t="s">
        <v>521</v>
      </c>
      <c r="AB213" s="68" t="s">
        <v>521</v>
      </c>
      <c r="AC213" s="69" t="s">
        <v>521</v>
      </c>
      <c r="AD213" s="67" t="s">
        <v>521</v>
      </c>
      <c r="AE213" s="67" t="s">
        <v>521</v>
      </c>
      <c r="AF213" s="67" t="s">
        <v>521</v>
      </c>
      <c r="AG213" s="67" t="s">
        <v>521</v>
      </c>
      <c r="AH213" s="67" t="s">
        <v>521</v>
      </c>
      <c r="AI213" s="67" t="s">
        <v>521</v>
      </c>
      <c r="AJ213" s="67" t="s">
        <v>521</v>
      </c>
      <c r="AK213" s="67" t="s">
        <v>521</v>
      </c>
      <c r="AL213" s="68" t="s">
        <v>521</v>
      </c>
      <c r="AM213" s="69" t="s">
        <v>521</v>
      </c>
      <c r="AN213" s="67" t="s">
        <v>521</v>
      </c>
      <c r="AO213" s="67" t="s">
        <v>521</v>
      </c>
      <c r="AP213" s="67" t="s">
        <v>521</v>
      </c>
      <c r="AQ213" s="67" t="s">
        <v>521</v>
      </c>
      <c r="AR213" s="67" t="s">
        <v>521</v>
      </c>
      <c r="AS213" s="67" t="s">
        <v>521</v>
      </c>
      <c r="AT213" s="67" t="s">
        <v>521</v>
      </c>
      <c r="AU213" s="67" t="s">
        <v>521</v>
      </c>
      <c r="AV213" s="68" t="s">
        <v>521</v>
      </c>
      <c r="AW213" s="69" t="s">
        <v>521</v>
      </c>
      <c r="AX213" s="67" t="s">
        <v>521</v>
      </c>
      <c r="AY213" s="67" t="s">
        <v>521</v>
      </c>
      <c r="AZ213" s="67" t="s">
        <v>521</v>
      </c>
      <c r="BA213" s="67" t="s">
        <v>521</v>
      </c>
      <c r="BB213" s="67" t="s">
        <v>521</v>
      </c>
      <c r="BC213" s="67" t="s">
        <v>521</v>
      </c>
      <c r="BD213" s="67" t="s">
        <v>521</v>
      </c>
      <c r="BE213" s="67" t="s">
        <v>521</v>
      </c>
      <c r="BF213" s="68" t="s">
        <v>521</v>
      </c>
      <c r="BG213" s="69" t="s">
        <v>521</v>
      </c>
      <c r="BH213" s="67" t="s">
        <v>521</v>
      </c>
      <c r="BI213" s="67" t="s">
        <v>521</v>
      </c>
      <c r="BJ213" s="67" t="s">
        <v>521</v>
      </c>
      <c r="BK213" s="67" t="s">
        <v>521</v>
      </c>
      <c r="BL213" s="67" t="s">
        <v>521</v>
      </c>
      <c r="BM213" s="67" t="s">
        <v>521</v>
      </c>
      <c r="BN213" s="67" t="s">
        <v>521</v>
      </c>
      <c r="BO213" s="67" t="s">
        <v>521</v>
      </c>
      <c r="BP213" s="68" t="s">
        <v>521</v>
      </c>
      <c r="BQ213" s="70" t="s">
        <v>521</v>
      </c>
      <c r="BR213" s="67" t="s">
        <v>521</v>
      </c>
      <c r="BS213" s="67" t="s">
        <v>521</v>
      </c>
      <c r="BT213" s="67" t="s">
        <v>521</v>
      </c>
      <c r="BU213" s="67" t="s">
        <v>521</v>
      </c>
      <c r="BV213" s="67" t="s">
        <v>521</v>
      </c>
      <c r="BW213" s="67" t="s">
        <v>521</v>
      </c>
      <c r="BX213" s="67" t="s">
        <v>521</v>
      </c>
      <c r="BY213" s="67" t="s">
        <v>521</v>
      </c>
      <c r="BZ213" s="68" t="s">
        <v>521</v>
      </c>
      <c r="CA213" s="69" t="s">
        <v>521</v>
      </c>
      <c r="CB213" s="67" t="s">
        <v>521</v>
      </c>
      <c r="CC213" s="67" t="s">
        <v>521</v>
      </c>
      <c r="CD213" s="67" t="s">
        <v>521</v>
      </c>
      <c r="CE213" s="67" t="s">
        <v>521</v>
      </c>
      <c r="CF213" s="67" t="s">
        <v>521</v>
      </c>
      <c r="CG213" s="67" t="s">
        <v>521</v>
      </c>
      <c r="CH213" s="67" t="s">
        <v>521</v>
      </c>
      <c r="CI213" s="67" t="s">
        <v>521</v>
      </c>
      <c r="CJ213" s="68" t="s">
        <v>521</v>
      </c>
      <c r="CK213" s="69" t="s">
        <v>521</v>
      </c>
      <c r="CL213" s="67" t="s">
        <v>521</v>
      </c>
      <c r="CM213" s="67" t="s">
        <v>521</v>
      </c>
      <c r="CN213" s="67" t="s">
        <v>521</v>
      </c>
      <c r="CO213" s="67" t="s">
        <v>521</v>
      </c>
      <c r="CP213" s="67" t="s">
        <v>521</v>
      </c>
      <c r="CQ213" s="67" t="s">
        <v>521</v>
      </c>
      <c r="CR213" s="67" t="s">
        <v>521</v>
      </c>
      <c r="CS213" s="67" t="s">
        <v>521</v>
      </c>
      <c r="CT213" s="68" t="s">
        <v>521</v>
      </c>
      <c r="CU213" s="69" t="s">
        <v>521</v>
      </c>
      <c r="CV213" s="67" t="s">
        <v>521</v>
      </c>
      <c r="CW213" s="67" t="s">
        <v>521</v>
      </c>
      <c r="CX213" s="67" t="s">
        <v>521</v>
      </c>
      <c r="CY213" s="67" t="s">
        <v>521</v>
      </c>
      <c r="CZ213" s="67" t="s">
        <v>521</v>
      </c>
      <c r="DA213" s="67" t="s">
        <v>521</v>
      </c>
      <c r="DB213" s="67" t="s">
        <v>521</v>
      </c>
      <c r="DC213" s="67" t="s">
        <v>521</v>
      </c>
      <c r="DD213" s="68" t="s">
        <v>521</v>
      </c>
      <c r="DE213" s="69" t="s">
        <v>521</v>
      </c>
      <c r="DF213" s="71" t="s">
        <v>521</v>
      </c>
      <c r="DG213" s="67" t="s">
        <v>521</v>
      </c>
      <c r="DH213" s="67" t="s">
        <v>521</v>
      </c>
      <c r="DI213" s="67" t="s">
        <v>521</v>
      </c>
      <c r="DJ213" s="67" t="s">
        <v>521</v>
      </c>
      <c r="DK213" s="67" t="s">
        <v>521</v>
      </c>
      <c r="DL213" s="67" t="s">
        <v>521</v>
      </c>
      <c r="DM213" s="67" t="s">
        <v>521</v>
      </c>
      <c r="DN213" s="68" t="s">
        <v>521</v>
      </c>
      <c r="DO213" s="70" t="s">
        <v>521</v>
      </c>
      <c r="DP213" s="71" t="s">
        <v>521</v>
      </c>
      <c r="DQ213" s="67" t="s">
        <v>521</v>
      </c>
      <c r="DR213" s="67" t="s">
        <v>521</v>
      </c>
      <c r="DS213" s="67" t="s">
        <v>521</v>
      </c>
      <c r="DT213" s="67" t="s">
        <v>521</v>
      </c>
      <c r="DU213" s="67" t="s">
        <v>521</v>
      </c>
      <c r="DV213" s="67" t="s">
        <v>521</v>
      </c>
      <c r="DW213" s="67" t="s">
        <v>521</v>
      </c>
      <c r="DX213" s="72" t="s">
        <v>521</v>
      </c>
      <c r="DY213" s="73" t="s">
        <v>522</v>
      </c>
      <c r="DZ213" s="74">
        <v>3</v>
      </c>
      <c r="EA213" s="74">
        <v>4</v>
      </c>
      <c r="EB213" s="74">
        <v>4</v>
      </c>
      <c r="EC213" s="75">
        <v>4</v>
      </c>
      <c r="ED213" s="76" t="s">
        <v>522</v>
      </c>
      <c r="EE213" s="74">
        <f t="shared" si="360"/>
        <v>3</v>
      </c>
      <c r="EF213" s="74">
        <f t="shared" si="361"/>
        <v>12</v>
      </c>
      <c r="EG213" s="74">
        <f t="shared" si="362"/>
        <v>48</v>
      </c>
      <c r="EH213" s="77">
        <f t="shared" si="363"/>
        <v>192</v>
      </c>
      <c r="EI213" s="73">
        <v>20</v>
      </c>
      <c r="EJ213" s="74">
        <v>100</v>
      </c>
      <c r="EK213" s="74">
        <v>210</v>
      </c>
      <c r="EL213" s="74">
        <v>1050</v>
      </c>
      <c r="EM213" s="75">
        <v>3150</v>
      </c>
      <c r="EN213" s="78">
        <v>1</v>
      </c>
      <c r="EO213" s="79">
        <f t="shared" si="364"/>
        <v>1.6666666666666667</v>
      </c>
      <c r="EP213" s="79">
        <f t="shared" si="365"/>
        <v>0.875</v>
      </c>
      <c r="EQ213" s="79">
        <f t="shared" si="366"/>
        <v>1.09375</v>
      </c>
      <c r="ER213" s="80">
        <f t="shared" si="367"/>
        <v>0.8203125</v>
      </c>
      <c r="ES213" s="128" t="s">
        <v>564</v>
      </c>
      <c r="ET213" s="82" t="s">
        <v>793</v>
      </c>
      <c r="EU213" s="83">
        <v>4</v>
      </c>
      <c r="EV213" s="73">
        <v>35</v>
      </c>
      <c r="EW213" s="74">
        <v>49</v>
      </c>
      <c r="EX213" s="74">
        <v>61</v>
      </c>
      <c r="EY213" s="74">
        <v>20</v>
      </c>
      <c r="EZ213" s="74">
        <v>24</v>
      </c>
      <c r="FA213" s="74">
        <v>26</v>
      </c>
      <c r="FB213" s="74">
        <v>35</v>
      </c>
      <c r="FC213" s="74">
        <v>80</v>
      </c>
      <c r="FD213" s="74">
        <f t="shared" si="368"/>
        <v>85</v>
      </c>
      <c r="FE213" s="84">
        <f t="shared" si="369"/>
        <v>141</v>
      </c>
      <c r="FF213" s="73">
        <f>RANK(EV213,$EV$9:$EV$497,0)</f>
        <v>341</v>
      </c>
      <c r="FG213" s="74">
        <f>RANK(EW213,$EW$9:$EW$497,0)</f>
        <v>182</v>
      </c>
      <c r="FH213" s="74">
        <f>RANK(EX213,$EX$9:$EX$497,0)</f>
        <v>114</v>
      </c>
      <c r="FI213" s="74">
        <f>RANK(EY213,$EY$9:$EY$497,0)</f>
        <v>307</v>
      </c>
      <c r="FJ213" s="74">
        <f>RANK(EZ213,$EZ$9:$EZ$497,0)</f>
        <v>168</v>
      </c>
      <c r="FK213" s="74">
        <f>RANK(FA213,$FA$9:$FA$497,0)</f>
        <v>138</v>
      </c>
      <c r="FL213" s="74">
        <f>RANK(FB213,$FB$9:$FB$497,0)</f>
        <v>232</v>
      </c>
      <c r="FM213" s="74">
        <f>RANK(FC213,$FC$9:$FC$497,0)</f>
        <v>51</v>
      </c>
      <c r="FN213" s="74">
        <f>RANK(FD213,$FD$9:$FD$497,0)</f>
        <v>149</v>
      </c>
      <c r="FO213" s="84">
        <f>RANK(FE213,$FE$9:$FE$497,0)</f>
        <v>70</v>
      </c>
      <c r="FP213" s="73">
        <f>COUNTIFS($EV$9:$EV$497,"&gt;"&amp;EV213,$ES$9:$ES$497,ES213)+1</f>
        <v>75</v>
      </c>
      <c r="FQ213" s="74">
        <f>COUNTIFS($EW$9:$EW$497,"&gt;"&amp;EW213,$ES$9:$ES$497,ES213)+1</f>
        <v>39</v>
      </c>
      <c r="FR213" s="74">
        <f>COUNTIFS($EX$9:$EX$497,"&gt;"&amp;EX213,$ES$9:$ES$497,ES213)+1</f>
        <v>36</v>
      </c>
      <c r="FS213" s="74">
        <f>COUNTIFS($EY$9:$EY$497,"&gt;"&amp;EY213,$ES$9:$ES$497,ES213)+1</f>
        <v>71</v>
      </c>
      <c r="FT213" s="74">
        <f>COUNTIFS($EZ$9:$EZ$497,"&gt;"&amp;EZ213,$ES$9:$ES$497,ES213)+1</f>
        <v>33</v>
      </c>
      <c r="FU213" s="74">
        <f>COUNTIFS($FA$9:$FA$497,"&gt;"&amp;FA213,$ES$9:$ES$497,ES213)+1</f>
        <v>24</v>
      </c>
      <c r="FV213" s="74">
        <f>COUNTIFS($FB$9:$FB$497,"&gt;"&amp;FB213,$ES$9:$ES$497,ES213)+1</f>
        <v>80</v>
      </c>
      <c r="FW213" s="74">
        <f>COUNTIFS($FC$9:$FC$497,"&gt;"&amp;FC213,$ES$9:$ES$497,ES213)+1</f>
        <v>32</v>
      </c>
      <c r="FX213" s="74">
        <f>COUNTIFS($FD$9:$FD$497,"&gt;"&amp;FD213,$ES$9:$ES$497,ES213)+1</f>
        <v>40</v>
      </c>
      <c r="FY213" s="84">
        <f>COUNTIFS($FE$9:$FE$497,"&gt;"&amp;FE213,$ES$9:$ES$497,ES213)+1</f>
        <v>37</v>
      </c>
      <c r="FZ213" s="85">
        <f t="shared" si="370"/>
        <v>0.51</v>
      </c>
      <c r="GA213" s="86">
        <f t="shared" si="371"/>
        <v>0.71</v>
      </c>
      <c r="GB213" s="86">
        <f t="shared" si="372"/>
        <v>0.88</v>
      </c>
      <c r="GC213" s="86">
        <f t="shared" si="373"/>
        <v>0.28999999999999998</v>
      </c>
      <c r="GD213" s="86">
        <f t="shared" si="374"/>
        <v>0.35</v>
      </c>
      <c r="GE213" s="86">
        <f t="shared" si="375"/>
        <v>0.38</v>
      </c>
      <c r="GF213" s="86">
        <f t="shared" si="376"/>
        <v>0.51</v>
      </c>
      <c r="GG213" s="86">
        <f t="shared" si="377"/>
        <v>1.1599999999999999</v>
      </c>
      <c r="GH213" s="86">
        <f t="shared" si="378"/>
        <v>1.23</v>
      </c>
      <c r="GI213" s="87">
        <f t="shared" si="379"/>
        <v>2.04</v>
      </c>
      <c r="GJ213" s="85">
        <f>ROUND(((FZ213-AVERAGE(FZ$9:FZ$497))/STDEVP(FZ$9:FZ$497)*10+50),2)</f>
        <v>32.229999999999997</v>
      </c>
      <c r="GK213" s="86">
        <f>ROUND(((GA213-AVERAGE(GA$9:GA$497))/STDEVP(GA$9:GA$497)*10+50),2)</f>
        <v>50.58</v>
      </c>
      <c r="GL213" s="86">
        <f>ROUND(((GB213-AVERAGE(GB$9:GB$497))/STDEVP(GB$9:GB$497)*10+50),2)</f>
        <v>61.16</v>
      </c>
      <c r="GM213" s="86">
        <f>ROUND(((GC213-AVERAGE(GC$9:GC$497))/STDEVP(GC$9:GC$497)*10+50),2)</f>
        <v>38.17</v>
      </c>
      <c r="GN213" s="86">
        <f>ROUND(((GD213-AVERAGE(GD$9:GD$497))/STDEVP(GD$9:GD$497)*10+50),2)</f>
        <v>48.55</v>
      </c>
      <c r="GO213" s="86">
        <f>ROUND(((GE213-AVERAGE(GE$9:GE$497))/STDEVP(GE$9:GE$497)*10+50),2)</f>
        <v>51.15</v>
      </c>
      <c r="GP213" s="86">
        <f>ROUND(((GF213-AVERAGE(GF$9:GF$497))/STDEVP(GF$9:GF$497)*10+50),2)</f>
        <v>46.07</v>
      </c>
      <c r="GQ213" s="86">
        <f>ROUND(((GG213-AVERAGE(GG$9:GG$497))/STDEVP(GG$9:GG$497)*10+50),2)</f>
        <v>66.55</v>
      </c>
      <c r="GR213" s="86">
        <f>ROUND(((GH213-AVERAGE(GH$9:GH$497))/STDEVP(GH$9:GH$497)*10+50),2)</f>
        <v>59.31</v>
      </c>
      <c r="GS213" s="87">
        <f>ROUND(((GI213-AVERAGE(GI$9:GI$497))/STDEVP(GI$9:GI$497)*10+50),2)</f>
        <v>67.34</v>
      </c>
      <c r="GT213" s="73">
        <f>RANK(GJ213,$GJ$9:$GJ$497,0)</f>
        <v>427</v>
      </c>
      <c r="GU213" s="74">
        <f>RANK(GK213,$GK$9:$GK$497,0)</f>
        <v>176</v>
      </c>
      <c r="GV213" s="74">
        <f>RANK(GL213,$GL$9:$GL$497,0)</f>
        <v>67</v>
      </c>
      <c r="GW213" s="74">
        <f>RANK(GM213,$GM$9:$GM$497,0)</f>
        <v>387</v>
      </c>
      <c r="GX213" s="74">
        <f>RANK(GN213,$GN$9:$GN$497,0)</f>
        <v>157</v>
      </c>
      <c r="GY213" s="74">
        <f>RANK(GO213,$GO$9:$GO$497,0)</f>
        <v>109</v>
      </c>
      <c r="GZ213" s="74">
        <f>RANK(GP213,$GP$9:$GP$497,0)</f>
        <v>263</v>
      </c>
      <c r="HA213" s="74">
        <f>RANK(GQ213,$GQ$9:$GQ$497,0)</f>
        <v>22</v>
      </c>
      <c r="HB213" s="74">
        <f>RANK(GR213,$GR$9:$GR$497,0)</f>
        <v>62</v>
      </c>
      <c r="HC213" s="84">
        <f>RANK(GS213,$GS$9:$GS$497,0)</f>
        <v>25</v>
      </c>
      <c r="HD213" s="85">
        <f>ROUND(AVERAGEIF($ES$9:$ES$497,$ES213,$FZ$9:$FZ$497),2)</f>
        <v>0.92</v>
      </c>
      <c r="HE213" s="86">
        <f>ROUND(AVERAGEIF($ES$9:$ES$497,$ES213,$GA$9:$GA$497),2)</f>
        <v>0.65</v>
      </c>
      <c r="HF213" s="86">
        <f>ROUND(AVERAGEIF($ES$9:$ES$497,$ES213,$GB$9:$GB$497),2)</f>
        <v>0.69</v>
      </c>
      <c r="HG213" s="86">
        <f>ROUND(AVERAGEIF($ES$9:$ES$497,$ES213,$GC$9:$GC$497),2)</f>
        <v>0.54</v>
      </c>
      <c r="HH213" s="86">
        <f>ROUND(AVERAGEIF($ES$9:$ES$497,$ES213,$GD$9:$GD$497),2)</f>
        <v>0.32</v>
      </c>
      <c r="HI213" s="86">
        <f>ROUND(AVERAGEIF($ES$9:$ES$497,$ES213,$GE$9:$GE$497),2)</f>
        <v>0.33</v>
      </c>
      <c r="HJ213" s="86">
        <f>ROUND(AVERAGEIF($ES$9:$ES$497,$ES213,$GF$9:$GF$497),2)</f>
        <v>0.98</v>
      </c>
      <c r="HK213" s="86">
        <f>ROUND(AVERAGEIF($ES$9:$ES$497,$ES213,$GG$9:$GG$497),2)</f>
        <v>0.86</v>
      </c>
      <c r="HL213" s="86">
        <f>ROUND(AVERAGEIF($ES$9:$ES$497,$ES213,$GH$9:$GH$497),2)</f>
        <v>1.01</v>
      </c>
      <c r="HM213" s="87">
        <f>ROUND(AVERAGEIF($ES$9:$ES$497,$ES213,$GI$9:$GI$497),2)</f>
        <v>1.55</v>
      </c>
      <c r="HN213" s="88">
        <f t="shared" si="380"/>
        <v>-0.41000000000000003</v>
      </c>
      <c r="HO213" s="89">
        <f t="shared" si="381"/>
        <v>5.9999999999999942E-2</v>
      </c>
      <c r="HP213" s="89">
        <f t="shared" si="382"/>
        <v>0.19000000000000006</v>
      </c>
      <c r="HQ213" s="89">
        <f t="shared" si="383"/>
        <v>-0.25000000000000006</v>
      </c>
      <c r="HR213" s="89">
        <f t="shared" si="384"/>
        <v>2.9999999999999971E-2</v>
      </c>
      <c r="HS213" s="89">
        <f t="shared" si="385"/>
        <v>4.9999999999999989E-2</v>
      </c>
      <c r="HT213" s="89">
        <f t="shared" si="386"/>
        <v>-0.47</v>
      </c>
      <c r="HU213" s="89">
        <f t="shared" si="387"/>
        <v>0.29999999999999993</v>
      </c>
      <c r="HV213" s="89">
        <f t="shared" si="388"/>
        <v>0.21999999999999997</v>
      </c>
      <c r="HW213" s="90">
        <f t="shared" si="389"/>
        <v>0.49</v>
      </c>
      <c r="HX213" s="73">
        <f>COUNTIFS($FZ$9:$FZ$497,"&gt;"&amp;FZ213,$ES$9:$ES$497,$ES213)+1</f>
        <v>94</v>
      </c>
      <c r="HY213" s="74">
        <f>COUNTIFS($GA$9:$GA$497,"&gt;"&amp;GA213,$ES$9:$ES$497,$ES213)+1</f>
        <v>31</v>
      </c>
      <c r="HZ213" s="74">
        <f>COUNTIFS($GB$9:$GB$497,"&gt;"&amp;GB213,$ES$9:$ES$497,$ES213)+1</f>
        <v>23</v>
      </c>
      <c r="IA213" s="74">
        <f>COUNTIFS($GC$9:$GC$497,"&gt;"&amp;GC213,$ES$9:$ES$497,$ES213)+1</f>
        <v>91</v>
      </c>
      <c r="IB213" s="74">
        <f>COUNTIFS($GD$9:$GD$497,"&gt;"&amp;GD213,$ES$9:$ES$497,$ES213)+1</f>
        <v>19</v>
      </c>
      <c r="IC213" s="74">
        <f>COUNTIFS($GE$9:$GE$497,"&gt;"&amp;GE213,$ES$9:$ES$497,$ES213)+1</f>
        <v>21</v>
      </c>
      <c r="ID213" s="74">
        <f>COUNTIFS($GF$9:$GF$497,"&gt;"&amp;GF213,$ES$9:$ES$497,$ES213)+1</f>
        <v>94</v>
      </c>
      <c r="IE213" s="74">
        <f>COUNTIFS($GG$9:$GG$497,"&gt;"&amp;GG213,$ES$9:$ES$497,$ES213)+1</f>
        <v>8</v>
      </c>
      <c r="IF213" s="74">
        <f>COUNTIFS($GH$9:$GH$497,"&gt;"&amp;GH213,$ES$9:$ES$497,$ES213)+1</f>
        <v>13</v>
      </c>
      <c r="IG213" s="84">
        <f>COUNTIFS($GI$9:$GI$497,"&gt;"&amp;GI213,$ES$9:$ES$497,$ES213)+1</f>
        <v>11</v>
      </c>
      <c r="IH213" s="91"/>
      <c r="II213" s="79">
        <v>0.03</v>
      </c>
      <c r="IJ213" s="79"/>
      <c r="IK213" s="79"/>
      <c r="IL213" s="79"/>
      <c r="IM213" s="92"/>
      <c r="IN213" s="93"/>
      <c r="IO213" s="94"/>
      <c r="IP213" s="95"/>
      <c r="IQ213" s="79"/>
      <c r="IR213" s="79"/>
      <c r="IS213" s="79"/>
      <c r="IT213" s="79"/>
      <c r="IU213" s="79"/>
      <c r="IV213" s="79"/>
      <c r="IW213" s="96"/>
      <c r="IX213" s="93"/>
      <c r="IY213" s="79"/>
      <c r="IZ213" s="79"/>
      <c r="JA213" s="79">
        <v>0.05</v>
      </c>
      <c r="JB213" s="79"/>
      <c r="JC213" s="79">
        <v>0.05</v>
      </c>
      <c r="JD213" s="79"/>
      <c r="JE213" s="97"/>
      <c r="JF213" s="95"/>
      <c r="JG213" s="79"/>
      <c r="JH213" s="79"/>
      <c r="JI213" s="79"/>
      <c r="JJ213" s="79"/>
      <c r="JK213" s="79"/>
      <c r="JL213" s="79"/>
      <c r="JM213" s="96"/>
      <c r="JN213" s="93"/>
      <c r="JO213" s="79"/>
      <c r="JP213" s="79"/>
      <c r="JQ213" s="79"/>
      <c r="JR213" s="79"/>
      <c r="JS213" s="79"/>
      <c r="JT213" s="79"/>
      <c r="JU213" s="79"/>
      <c r="JV213" s="79"/>
      <c r="JW213" s="79"/>
      <c r="JX213" s="79"/>
      <c r="JY213" s="79"/>
      <c r="JZ213" s="97"/>
      <c r="KA213" s="93"/>
      <c r="KB213" s="79"/>
      <c r="KC213" s="79"/>
      <c r="KD213" s="79"/>
      <c r="KE213" s="97"/>
      <c r="KF213" s="95"/>
      <c r="KG213" s="79"/>
      <c r="KH213" s="79"/>
      <c r="KI213" s="79"/>
      <c r="KJ213" s="79"/>
      <c r="KK213" s="98"/>
      <c r="KL213" s="79"/>
      <c r="KM213" s="79"/>
      <c r="KN213" s="79"/>
      <c r="KO213" s="79"/>
      <c r="KP213" s="79"/>
      <c r="KQ213" s="79"/>
      <c r="KR213" s="79"/>
      <c r="KS213" s="96"/>
      <c r="KT213" s="96"/>
      <c r="KU213" s="96"/>
      <c r="KV213" s="96"/>
      <c r="KW213" s="93"/>
      <c r="KX213" s="79"/>
      <c r="KY213" s="79"/>
      <c r="KZ213" s="79"/>
      <c r="LA213" s="79"/>
      <c r="LB213" s="79"/>
      <c r="LC213" s="96"/>
      <c r="LD213" s="93"/>
      <c r="LE213" s="94"/>
      <c r="LF213" s="99"/>
      <c r="LG213" s="75"/>
      <c r="LH213" s="93"/>
      <c r="LI213" s="79"/>
      <c r="LJ213" s="74"/>
      <c r="LK213" s="74"/>
      <c r="LL213" s="74"/>
      <c r="LM213" s="100"/>
      <c r="LN213" s="95"/>
      <c r="LO213" s="79"/>
      <c r="LP213" s="79"/>
      <c r="LQ213" s="79"/>
      <c r="LR213" s="96"/>
      <c r="LS213" s="93"/>
      <c r="LT213" s="79"/>
      <c r="LU213" s="79"/>
      <c r="LV213" s="79"/>
      <c r="LW213" s="79"/>
      <c r="LX213" s="79">
        <v>0.05</v>
      </c>
      <c r="LY213" s="79"/>
      <c r="LZ213" s="79"/>
      <c r="MA213" s="97"/>
      <c r="MB213" s="95"/>
      <c r="MC213" s="79"/>
      <c r="MD213" s="79"/>
      <c r="ME213" s="79"/>
      <c r="MF213" s="79"/>
      <c r="MG213" s="79"/>
      <c r="MH213" s="79"/>
      <c r="MI213" s="79"/>
      <c r="MJ213" s="79"/>
      <c r="MK213" s="79"/>
      <c r="ML213" s="79"/>
      <c r="MM213" s="79"/>
      <c r="MN213" s="98"/>
      <c r="MO213" s="98"/>
      <c r="MP213" s="96"/>
      <c r="MQ213" s="93"/>
      <c r="MR213" s="79"/>
      <c r="MS213" s="79"/>
      <c r="MT213" s="79"/>
      <c r="MU213" s="79"/>
      <c r="MV213" s="98"/>
      <c r="MW213" s="79"/>
      <c r="MX213" s="79"/>
      <c r="MY213" s="79"/>
      <c r="MZ213" s="79"/>
      <c r="NA213" s="79">
        <v>0.05</v>
      </c>
      <c r="NB213" s="79"/>
      <c r="NC213" s="79"/>
      <c r="ND213" s="96"/>
      <c r="NE213" s="96"/>
      <c r="NF213" s="96"/>
      <c r="NG213" s="96"/>
      <c r="NH213" s="93"/>
      <c r="NI213" s="79"/>
      <c r="NJ213" s="79"/>
      <c r="NK213" s="79"/>
      <c r="NL213" s="79"/>
      <c r="NM213" s="79"/>
      <c r="NN213" s="94"/>
      <c r="NO213" s="93"/>
      <c r="NP213" s="80"/>
      <c r="NQ213" s="124" t="s">
        <v>1045</v>
      </c>
      <c r="NR213" s="102" t="s">
        <v>1051</v>
      </c>
      <c r="NS213" s="102"/>
      <c r="NT213" s="102"/>
      <c r="NU213" s="102"/>
      <c r="NV213" s="104">
        <v>43867</v>
      </c>
      <c r="NW213" s="102" t="s">
        <v>1052</v>
      </c>
      <c r="NX213" s="133" t="s">
        <v>1053</v>
      </c>
      <c r="NY213" s="138" t="s">
        <v>1024</v>
      </c>
      <c r="NZ213" s="133" t="s">
        <v>1053</v>
      </c>
      <c r="OA213" s="137"/>
      <c r="OB213" s="137"/>
      <c r="OC213" s="137"/>
      <c r="OD213" s="108">
        <f t="shared" si="390"/>
        <v>192</v>
      </c>
      <c r="OE213" s="109">
        <v>5</v>
      </c>
      <c r="OF213" s="110">
        <f t="shared" si="391"/>
        <v>33</v>
      </c>
      <c r="OG213" s="109">
        <v>7</v>
      </c>
      <c r="OH213" s="111">
        <f>ROUND(AVERAGEIF($ES$9:$ES$497,$ES213,EV$9:EV$497),0)</f>
        <v>67</v>
      </c>
      <c r="OI213" s="112">
        <f>ROUND(AVERAGEIF($ES$9:$ES$497,$ES213,EW$9:EW$497),0)</f>
        <v>45</v>
      </c>
      <c r="OJ213" s="112">
        <f>ROUND(AVERAGEIF($ES$9:$ES$497,$ES213,EX$9:EX$497),0)</f>
        <v>51</v>
      </c>
      <c r="OK213" s="112">
        <f>ROUND(AVERAGEIF($ES$9:$ES$497,$ES213,EY$9:EY$497),0)</f>
        <v>39</v>
      </c>
      <c r="OL213" s="112">
        <f>ROUND(AVERAGEIF($ES$9:$ES$497,$ES213,EZ$9:EZ$497),0)</f>
        <v>21</v>
      </c>
      <c r="OM213" s="112">
        <f>ROUND(AVERAGEIF($ES$9:$ES$497,$ES213,FA$9:FA$497),0)</f>
        <v>21</v>
      </c>
      <c r="ON213" s="112">
        <f>ROUND(AVERAGEIF($ES$9:$ES$497,$ES213,FB$9:FB$497),0)</f>
        <v>68</v>
      </c>
      <c r="OO213" s="112">
        <f>ROUND(AVERAGEIF($ES$9:$ES$497,$ES213,FC$9:FC$497),0)</f>
        <v>64</v>
      </c>
      <c r="OP213" s="112">
        <f>ROUND(AVERAGEIF($ES$9:$ES$497,$ES213,FD$9:FD$497),0)</f>
        <v>72</v>
      </c>
      <c r="OQ213" s="113">
        <f>ROUND(AVERAGEIF($ES$9:$ES$497,$ES213,FE$9:FE$497),0)</f>
        <v>115</v>
      </c>
      <c r="OR213" s="114">
        <f>ROUND(EV213/MAX(EV$9:EV$497)*100,0)</f>
        <v>20</v>
      </c>
      <c r="OS213" s="115">
        <f>ROUND(EW213/MAX(EW$9:EW$497)*100,0)</f>
        <v>39</v>
      </c>
      <c r="OT213" s="115">
        <f>ROUND(EX213/MAX(EX$9:EX$497)*100,0)</f>
        <v>51</v>
      </c>
      <c r="OU213" s="115">
        <f>ROUND(EY213/MAX(EY$9:EY$497)*100,0)</f>
        <v>13</v>
      </c>
      <c r="OV213" s="115">
        <f>ROUND(EZ213/MAX(EZ$9:EZ$497)*100,0)</f>
        <v>19</v>
      </c>
      <c r="OW213" s="115">
        <f>ROUND(FA213/MAX(FA$9:FA$497)*100,0)</f>
        <v>23</v>
      </c>
      <c r="OX213" s="115">
        <f>ROUND(FB213/MAX(FB$9:FB$497)*100,0)</f>
        <v>26</v>
      </c>
      <c r="OY213" s="116">
        <f>ROUND(FC213/MAX(FC$9:FC$497)*100,0)</f>
        <v>55</v>
      </c>
      <c r="OZ213" s="115">
        <f>ROUND(FD213/MAX(FD$9:FD$497)*100,0)</f>
        <v>57</v>
      </c>
      <c r="PA213" s="117">
        <f>ROUND(FE213/MAX(FE$9:FE$497)*100,0)</f>
        <v>58</v>
      </c>
      <c r="PB213" s="118">
        <f t="shared" si="392"/>
        <v>391</v>
      </c>
      <c r="PC213" s="115">
        <f t="shared" si="393"/>
        <v>295</v>
      </c>
      <c r="PD213" s="115">
        <f t="shared" si="394"/>
        <v>448</v>
      </c>
      <c r="PE213" s="115">
        <f t="shared" si="395"/>
        <v>501</v>
      </c>
      <c r="PF213" s="115">
        <f t="shared" si="396"/>
        <v>249</v>
      </c>
      <c r="PG213" s="119">
        <f t="shared" si="397"/>
        <v>239</v>
      </c>
      <c r="PH213" s="118">
        <f>ROUND(PB213/MAX(PB$9:PB$497)*100,0)</f>
        <v>47</v>
      </c>
      <c r="PI213" s="115">
        <f>ROUND(PC213/MAX(PC$9:PC$497)*100,0)</f>
        <v>35</v>
      </c>
      <c r="PJ213" s="115">
        <f>ROUND(PD213/MAX(PD$9:PD$497)*100,0)</f>
        <v>48</v>
      </c>
      <c r="PK213" s="115">
        <f>ROUND(PE213/MAX(PE$9:PE$497)*100,0)</f>
        <v>50</v>
      </c>
      <c r="PL213" s="115">
        <f>ROUND(PF213/MAX(PF$9:PF$497)*100,0)</f>
        <v>35</v>
      </c>
      <c r="PM213" s="119">
        <f>ROUND(PG213/MAX(PG$9:PG$497)*100,0)</f>
        <v>35</v>
      </c>
      <c r="PN213" s="118">
        <f>RANK(PH213,PH$9:PH$497,0)</f>
        <v>201</v>
      </c>
      <c r="PO213" s="115">
        <f>RANK(PI213,PI$9:PI$497,0)</f>
        <v>257</v>
      </c>
      <c r="PP213" s="115">
        <f>RANK(PJ213,PJ$9:PJ$497,0)</f>
        <v>212</v>
      </c>
      <c r="PQ213" s="115">
        <f>RANK(PK213,PK$9:PK$497,0)</f>
        <v>168</v>
      </c>
      <c r="PR213" s="115">
        <f>RANK(PL213,PL$9:PL$497,0)</f>
        <v>288</v>
      </c>
      <c r="PS213" s="119">
        <f>RANK(PM213,PM$9:PM$497,0)</f>
        <v>267</v>
      </c>
      <c r="PT213" s="120">
        <f>ROUND(FZ213/MAX(FZ$9:FZ$497)*100,0)</f>
        <v>28</v>
      </c>
      <c r="PU213" s="115">
        <f>ROUND(GA213/MAX(GA$9:GA$497)*100,0)</f>
        <v>40</v>
      </c>
      <c r="PV213" s="115">
        <f>ROUND(GB213/MAX(GB$9:GB$497)*100,0)</f>
        <v>64</v>
      </c>
      <c r="PW213" s="115">
        <f>ROUND(GC213/MAX(GC$9:GC$497)*100,0)</f>
        <v>23</v>
      </c>
      <c r="PX213" s="115">
        <f>ROUND(GD213/MAX(GD$9:GD$497)*100,0)</f>
        <v>20</v>
      </c>
      <c r="PY213" s="115">
        <f>ROUND(GE213/MAX(GE$9:GE$497)*100,0)</f>
        <v>23</v>
      </c>
      <c r="PZ213" s="115">
        <f>ROUND(GF213/MAX(GF$9:GF$497)*100,0)</f>
        <v>24</v>
      </c>
      <c r="QA213" s="116">
        <f>ROUND(GG213/MAX(GG$9:GG$497)*100,0)</f>
        <v>63</v>
      </c>
      <c r="QB213" s="115">
        <f>ROUND(GH213/MAX(GH$9:GH$497)*100,0)</f>
        <v>55</v>
      </c>
      <c r="QC213" s="121">
        <f>ROUND(GI213/MAX(GI$9:GI$497)*100,0)</f>
        <v>65</v>
      </c>
      <c r="QD213" s="120">
        <f>ROUND(AVERAGEIF($ES$9:$ES$497,$ES213,PT$9:PT$497),0)</f>
        <v>50</v>
      </c>
      <c r="QE213" s="120">
        <f>ROUND(AVERAGEIF($ES$9:$ES$497,$ES213,PU$9:PU$497),0)</f>
        <v>37</v>
      </c>
      <c r="QF213" s="120">
        <f>ROUND(AVERAGEIF($ES$9:$ES$497,$ES213,PV$9:PV$497),0)</f>
        <v>50</v>
      </c>
      <c r="QG213" s="120">
        <f>ROUND(AVERAGEIF($ES$9:$ES$497,$ES213,PW$9:PW$497),0)</f>
        <v>43</v>
      </c>
      <c r="QH213" s="120">
        <f>ROUND(AVERAGEIF($ES$9:$ES$497,$ES213,PX$9:PX$497),0)</f>
        <v>18</v>
      </c>
      <c r="QI213" s="120">
        <f>ROUND(AVERAGEIF($ES$9:$ES$497,$ES213,PY$9:PY$497),0)</f>
        <v>20</v>
      </c>
      <c r="QJ213" s="120">
        <f>ROUND(AVERAGEIF($ES$9:$ES$497,$ES213,PZ$9:PZ$497),0)</f>
        <v>46</v>
      </c>
      <c r="QK213" s="120">
        <f>ROUND(AVERAGEIF($ES$9:$ES$497,$ES213,QA$9:QA$497),0)</f>
        <v>47</v>
      </c>
      <c r="QL213" s="120">
        <f>ROUND(AVERAGEIF($ES$9:$ES$497,$ES213,QB$9:QB$497),0)</f>
        <v>45</v>
      </c>
      <c r="QM213" s="120">
        <f>ROUND(AVERAGEIF($ES$9:$ES$497,$ES213,QC$9:QC$497),0)</f>
        <v>49</v>
      </c>
      <c r="QN213" s="114">
        <f t="shared" si="398"/>
        <v>526</v>
      </c>
      <c r="QO213" s="115">
        <f t="shared" si="399"/>
        <v>350</v>
      </c>
      <c r="QP213" s="115">
        <f t="shared" si="400"/>
        <v>606</v>
      </c>
      <c r="QQ213" s="115">
        <f t="shared" si="401"/>
        <v>715</v>
      </c>
      <c r="QR213" s="115">
        <f t="shared" si="402"/>
        <v>354</v>
      </c>
      <c r="QS213" s="119">
        <f t="shared" si="403"/>
        <v>298</v>
      </c>
      <c r="QT213" s="114">
        <f>ROUND((QN213-MIN(QN$9:QN$497))/(MAX(QN$9:QN$497)-MIN(QN$9:QN$497))*100,0)</f>
        <v>46</v>
      </c>
      <c r="QU213" s="115">
        <f>ROUND((QO213-MIN(QO$9:QO$497))/(MAX(QO$9:QO$497)-MIN(QO$9:QO$497))*100,0)</f>
        <v>20</v>
      </c>
      <c r="QV213" s="115">
        <f>ROUND((QP213-MIN(QP$9:QP$497))/(MAX(QP$9:QP$497)-MIN(QP$9:QP$497))*100,0)</f>
        <v>37</v>
      </c>
      <c r="QW213" s="115">
        <f>ROUND((QQ213-MIN(QQ$9:QQ$497))/(MAX(QQ$9:QQ$497)-MIN(QQ$9:QQ$497))*100,0)</f>
        <v>54</v>
      </c>
      <c r="QX213" s="115">
        <f>ROUND((QR213-MIN(QR$9:QR$497))/(MAX(QR$9:QR$497)-MIN(QR$9:QR$497))*100,0)</f>
        <v>19</v>
      </c>
      <c r="QY213" s="115">
        <f>ROUND((QS213-MIN(QS$9:QS$497))/(MAX(QS$9:QS$497)-MIN(QS$9:QS$497))*100,0)</f>
        <v>25</v>
      </c>
      <c r="QZ213" s="114">
        <f>RANK(QN213,QN$9:QN$497,0)</f>
        <v>131</v>
      </c>
      <c r="RA213" s="115">
        <f>RANK(QO213,QO$9:QO$497,0)</f>
        <v>264</v>
      </c>
      <c r="RB213" s="115">
        <f>RANK(QP213,QP$9:QP$497,0)</f>
        <v>133</v>
      </c>
      <c r="RC213" s="115">
        <f>RANK(QQ213,QQ$9:QQ$497,0)</f>
        <v>75</v>
      </c>
      <c r="RD213" s="115">
        <f>RANK(QR213,QR$9:QR$497,0)</f>
        <v>403</v>
      </c>
      <c r="RE213" s="115">
        <f>RANK(QS213,QS$9:QS$497,0)</f>
        <v>345</v>
      </c>
      <c r="RF213" s="122"/>
      <c r="RG213" s="115">
        <f>($RH$3*(IH213+IJ213)*100*100/MAX(EX$9:EX$497)*$RO$3) +($RH$3*(II213+IJ213)*100*100/MAX(EX$9:EX$497)*$RO$4) + ($RH$3*IK213*100*100/MAX(EX$9:EX$497)*0.098)</f>
        <v>4.4874999999999998</v>
      </c>
      <c r="RH213" s="115">
        <f>($RH$4*IL213*100*100/MAX(EZ$9:EZ$497))*$RQ$3</f>
        <v>0</v>
      </c>
      <c r="RI213" s="115">
        <f>($RH$3*IM213*100*100/MAX(EY$9:EY$497))*$RQ$4</f>
        <v>0</v>
      </c>
      <c r="RJ213" s="115">
        <f>($RH$3*IN213*100*100/MAX(EX$9:EX$497))</f>
        <v>0</v>
      </c>
      <c r="RK213" s="115">
        <f>($RH$4*IO213*100*100/MAX(EZ$9:EZ$497))*$RQ$3</f>
        <v>0</v>
      </c>
      <c r="RL213" s="115">
        <f>(($RL$4*IP213*100*((100/MAX(EX$9:EX$497)+100/MAX(EZ$9:EZ$497))/2))+($RL$4*IQ213*100*((100/MAX(EX$9:EX$497)+100/MAX(EZ$9:EZ$497))/2))+($RL$4*IR213*100*((100/MAX(EX$9:EX$497)+100/MAX(EZ$9:EZ$497))/2))+($RL$4*IS213*100*((100/MAX(EX$9:EX$497)+100/MAX(EZ$9:EZ$497))/2))+($RL$4*IT213*100*((100/MAX(EX$9:EX$497)+100/MAX(EZ$9:EZ$497))/2))+($RL$4*IU213*100*((100/MAX(EX$9:EX$497)+100/MAX(EZ$9:EZ$497))/2))+($RL$4*IV213*100*((100/MAX(EX$9:EX$497)+100/MAX(EZ$9:EZ$497))/2))+($RL$4*IW213*100*((100/MAX(EX$9:EX$497)+100/MAX(EZ$9:EZ$497))/2)))*$RS$3</f>
        <v>0</v>
      </c>
      <c r="RM213" s="115">
        <f>(($RH$3*IX213*100*100/MAX(EX$9:EX$497))+($RH$3*IY213*100*100/MAX(EX$9:EX$497))+($RH$3*IZ213*100*100/MAX(EX$9:EX$497))+($RH$3*JA213*100*100/MAX(EX$9:EX$497))+($RH$3*JB213*100*100/MAX(EX$9:EX$497))+($RH$3*JC213*100*100/MAX(EX$9:EX$497))+($RH$3*JD213*100*100/MAX(EX$9:EX$497))+($RH$3*JE213*100*100/MAX(EX$9:EX$497)))*$RS$4</f>
        <v>8.35</v>
      </c>
      <c r="RN213" s="115">
        <f>(($RH$4*JF213*100*100/MAX(EZ$9:EZ$497)) + ($RH$4*JG213*100*100/MAX(EZ$9:EZ$497)) + ($RH$4*JH213*100*100/MAX(EZ$9:EZ$497)) + ($RH$4*JI213*100*100/MAX(EZ$9:EZ$497)) + ($RH$4*JJ213*100*100/MAX(EZ$9:EZ$497)) + ($RH$4*JK213*100*100/MAX(EZ$9:EZ$497)) + ($RH$4*JL213*100*100/MAX(EZ$9:EZ$497)) + ($RH$4*JM213*100*100/MAX(EZ$9:EZ$497)))*$RU$3</f>
        <v>0</v>
      </c>
      <c r="RO213" s="115">
        <f>(($RL$4*JN213*100*((100/MAX(EX$9:EX$497)+100/MAX(EZ$9:EZ$497))/2))+($RL$4*JO213*100*((100/MAX(EX$9:EX$497)+100/MAX(EZ$9:EZ$497))/2))+($RL$4*JP213*100*((100/MAX(EX$9:EX$497)+100/MAX(EZ$9:EZ$497))/2))+($RL$4*JQ213*100*((100/MAX(EX$9:EX$497)+100/MAX(EZ$9:EZ$497))/2))+($RL$4*JR213*100*((100/MAX(EX$9:EX$497)+100/MAX(EZ$9:EZ$497))/2))+($RL$4*JS213*100*((100/MAX(EX$9:EX$497)+100/MAX(EZ$9:EZ$497))/2))+($RL$4*JT213*100*((100/MAX(EX$9:EX$497)+100/MAX(EZ$9:EZ$497))/2))+($RL$4*JU213*100*((100/MAX(EX$9:EX$497)+100/MAX(EZ$9:EZ$497))/2))+($RL$4*JV213*100*((100/MAX(EX$9:EX$497)+100/MAX(EZ$9:EZ$497))/2))+($RL$4*JW213*100*((100/MAX(EX$9:EX$497)+100/MAX(EZ$9:EZ$497))/2))+($RL$4*JX213*100*((100/MAX(EX$9:EX$497)+100/MAX(EZ$9:EZ$497))/2))+($RL$4*JY213*100*((100/MAX(EX$9:EX$497)+100/MAX(EZ$9:EZ$497))/2))+($RL$4*JZ213*100*((100/MAX(EX$9:EX$497)+100/MAX(EZ$9:EZ$497))/2)))*$RW$3/2</f>
        <v>0</v>
      </c>
      <c r="RP213" s="119">
        <f>($RJ$3*KA213*100*100/MAX(FA$9:FA$497)) + ($RJ$3*KB213*100*100/MAX(FA$9:FA$497)/2) + ($RJ$3*KC213*100*100/MAX(FA$9:FA$497)/2) + ($RJ$3*KD213*100*100/MAX(FA$9:FA$497)/4) + ($RJ$3*KE213*100*100/MAX(FA$9:FA$497)/4)</f>
        <v>0</v>
      </c>
      <c r="RQ213" s="118">
        <f>($RL$4*KF213*100*((100/MAX(EX$9:EX$497)+100/MAX(EZ$9:EZ$497)))) * ($RO$3/2) + (($RL$4*KG213*100*((100/MAX(EX$9:EX$497)+100/MAX(EZ$9:EZ$497))))+($RL$4*KH213*100*((100/MAX(EX$9:EX$497)+100/MAX(EZ$9:EZ$497))))+($RL$4*KI213*100*((100/MAX(EX$9:EX$497)+100/MAX(EZ$9:EZ$497))))+($RL$4*KJ213*100*((100/MAX(EX$9:EX$497)+100/MAX(EZ$9:EZ$497))))+($RL$4*KK213*100*((100/MAX(EX$9:EX$497)+100/MAX(EZ$9:EZ$497))))+($RL$4*KL213*100*((100/MAX(EX$9:EX$497)+100/MAX(EZ$9:EZ$497))))+($RL$4*KM213*100*((100/MAX(EX$9:EX$497)+100/MAX(EZ$9:EZ$497))))+($RL$4*KN213*100*((100/MAX(EX$9:EX$497)+100/MAX(EZ$9:EZ$497))))+($RL$4*KO213*100*((100/MAX(EX$9:EX$497)+100/MAX(EZ$9:EZ$497))))+($RL$4*KP213*100*((100/MAX(EX$9:EX$497)+100/MAX(EZ$9:EZ$497))))+($RL$4*KQ213*100*((100/MAX(EX$9:EX$497)+100/MAX(EZ$9:EZ$497))))+($RL$4*KR213*100*((100/MAX(EX$9:EX$497)+100/MAX(EZ$9:EZ$497))))+($RL$4*KS213*100*((100/MAX(EX$9:EX$497)+100/MAX(EZ$9:EZ$497))))+($RL$4*KV213*100*((100/MAX(EX$9:EX$497)+100/MAX(EZ$9:EZ$497))))) * (($RO$3+$RO$4)/6)</f>
        <v>0</v>
      </c>
      <c r="RR213" s="115">
        <f>(($RL$4*KW213*100*((100/MAX(EX$9:EX$497)+100/MAX(EZ$9:EZ$497))))) * ($RO$3/2) + (($RL$4*KX213*100*((100/MAX(EX$9:EX$497)+100/MAX(EZ$9:EZ$497))))+($RL$4*KY213*100*((100/MAX(EX$9:EX$497)+100/MAX(EZ$9:EZ$497))))+($RL$4*KZ213*100*((100/MAX(EX$9:EX$497)+100/MAX(EZ$9:EZ$497))))+($RL$4*LA213*100*((100/MAX(EX$9:EX$497)+100/MAX(EZ$9:EZ$497))))+($RL$4*LB213*100*((100/MAX(EX$9:EX$497)+100/MAX(EZ$9:EZ$497))))+($RL$4*LC213*100*((100/MAX(EX$9:EX$497)+100/MAX(EZ$9:EZ$497))))) * (($RO$3+$RO$4)/6)</f>
        <v>0</v>
      </c>
      <c r="RS213" s="119">
        <f>(($RL$4*LD213*100*((100/MAX(EX$9:EX$497)+100/MAX(EZ$9:EZ$497))))+($RL$4*LE213*100*((100/MAX(EX$9:EX$497)+100/MAX(EZ$9:EZ$497))))) * (($RO$3+$RO$4)/6)</f>
        <v>0</v>
      </c>
      <c r="RT213" s="118">
        <f>($RJ$4*LH213*100*(100/MAX(EV$9:EV$497)))+($RJ$4*LI213*100*(100/MAX(EV$9:EV$497)))</f>
        <v>0</v>
      </c>
      <c r="RU213" s="119">
        <f>($RJ$4*LJ213*(100/MAX(EV$9:EV$497)))/2 + ($RL$3*LK213*(100/MAX(EW$9:EW$497))) + ($RJ$4*LL213*(100/MAX(EV$9:EV$497)))/4 + ($RL$3*LM213*(100/MAX(EW$9:EW$497)))</f>
        <v>0</v>
      </c>
      <c r="RV213" s="118">
        <f>($RJ$4*LN213*100*100/MAX(EV$9:EV$497)/2)+($RJ$4*LO213*100*100/MAX(EV$9:EV$497)/2)+($RJ$4*LP213*100*100/MAX(EV$9:EV$497))+($RJ$4*LQ213*100*100/MAX(EV$9:EV$497))+($RJ$4*LR213*100*100/MAX(EV$9:EV$497))</f>
        <v>0</v>
      </c>
      <c r="RW213" s="115">
        <f>($RJ$4*LS213*100*100/MAX(EV$9:EV$497)) + (($RJ$4*LT213*100*100/MAX(EV$9:EV$497))+($RJ$4*LU213*100*100/MAX(EV$9:EV$497))+($RJ$4*LV213*100*100/MAX(EV$9:EV$497))+($RJ$4*LW213*100*100/MAX(EV$9:EV$497))+($RJ$4*LX213*100*100/MAX(EV$9:EV$497))+($RJ$4*LY213*100*100/MAX(EV$9:EV$497))+($RJ$4*LZ213*100*100/MAX(EV$9:EV$497))+($RJ$4*MA213*100*100/MAX(EV$9:EV$497)))/2</f>
        <v>4.213483146067416</v>
      </c>
      <c r="RX213" s="119">
        <f>($RJ$4*MB213*100*100/MAX(EV$9:EV$497))+($RJ$4*MC213*100*100/MAX(EV$9:EV$497))+($RJ$4*MD213*100*100/MAX(EV$9:EV$497))+($RJ$4*ME213*100*100/MAX(EV$9:EV$497))+($RJ$4*MF213*100*100/MAX(EV$9:EV$497))+($RJ$4*MG213*100*100/MAX(EV$9:EV$497))+($RJ$4*MH213*100*100/MAX(EV$9:EV$497))+($RJ$4*MI213*100*100/MAX(EV$9:EV$497))+($RJ$4*MJ213*100*100/MAX(EV$9:EV$497))+($RJ$4*MK213*100*100/MAX(EV$9:EV$497))+($RJ$4*ML213*100*100/MAX(EV$9:EV$497))+($RJ$4*MM213*100*100/MAX(EV$9:EV$497))+($RJ$4*MN213*100*100/MAX(EV$9:EV$497))</f>
        <v>0</v>
      </c>
      <c r="RY213" s="118">
        <f>($RJ$4*MQ213*100*100/MAX(EV$9:EV$497))/2 + (($RJ$4*MR213*100*100/MAX(EV$9:EV$497))+($RJ$4*MS213*100*100/MAX(EV$9:EV$497))+($RJ$4*MT213*100*100/MAX(EV$9:EV$497))+($RJ$4*MU213*100*100/MAX(EV$9:EV$497))+($RJ$4*MV213*100*100/MAX(EV$9:EV$497))+($RJ$4*MW213*100*100/MAX(EV$9:EV$497))+($RJ$4*MX213*100*100/MAX(EV$9:EV$497))+($RJ$4*MY213*100*100/MAX(EV$9:EV$497))+($RJ$4*MZ213*100*100/MAX(EV$9:EV$497))+($RJ$4*NA213*100*100/MAX(EV$9:EV$497))+($RJ$4*NB213*100*100/MAX(EV$9:EV$497))+($RJ$4*NC213*100*100/MAX(EV$9:EV$497))+($RJ$4*ND213*100*100/MAX(EV$9:EV$497))+($RJ$4*NG213*100*100/MAX(EV$9:EV$497)))/4</f>
        <v>2.106741573033708</v>
      </c>
      <c r="RZ213" s="115">
        <f>($RJ$4*NH213*100*100/MAX(EV$9:EV$497))/2 + (($RJ$4*NI213*100*100/MAX(EV$9:EV$497))+($RJ$4*NJ213*100*100/MAX(EV$9:EV$497))+($RJ$4*NK213*100*100/MAX(EV$9:EV$497))+($RJ$4*NL213*100*100/MAX(EV$9:EV$497))+($RJ$4*NM213*100*100/MAX(EV$9:EV$497))+($RJ$4*NN213*100*100/MAX(EV$9:EV$497)))/4</f>
        <v>0</v>
      </c>
      <c r="SA213" s="117">
        <f>(($RJ$4*NO213*100*100/MAX(EV$9:EV$497))+($RJ$4*NP213*100*100/MAX(EV$9:EV$497)))/4</f>
        <v>0</v>
      </c>
      <c r="SB213" s="118">
        <f t="shared" si="404"/>
        <v>19.157724719101125</v>
      </c>
      <c r="SC213" s="115">
        <f t="shared" si="405"/>
        <v>14.101544943820222</v>
      </c>
      <c r="SD213" s="115">
        <f t="shared" si="406"/>
        <v>1.580056179775281</v>
      </c>
      <c r="SE213" s="115">
        <f t="shared" si="407"/>
        <v>47.418211610486878</v>
      </c>
      <c r="SF213" s="115">
        <f t="shared" si="408"/>
        <v>1.580056179775281</v>
      </c>
      <c r="SG213" s="115">
        <f t="shared" si="409"/>
        <v>6.320224719101124</v>
      </c>
      <c r="SH213" s="115">
        <f>ROUND(SB213/MAX(SB$9:SB$497)*100,0)</f>
        <v>24</v>
      </c>
      <c r="SI213" s="115">
        <f>ROUND(SC213/MAX(SC$9:SC$497)*100,0)</f>
        <v>21</v>
      </c>
      <c r="SJ213" s="115">
        <f>ROUND(SD213/MAX(SD$9:SD$497)*100,0)</f>
        <v>3</v>
      </c>
      <c r="SK213" s="115">
        <f>ROUND(SE213/MAX(SE$9:SE$497)*100,0)</f>
        <v>37</v>
      </c>
      <c r="SL213" s="115">
        <f>ROUND(SF213/MAX(SF$9:SF$497)*100,0)</f>
        <v>4</v>
      </c>
      <c r="SM213" s="121">
        <f>ROUND(SG213/MAX(SG$9:SG$497)*100,0)</f>
        <v>6</v>
      </c>
      <c r="SN213" s="115">
        <f>ROUND(AVERAGEIF($ES$9:$ES$497,$ES213,SH$9:SH$497),0)</f>
        <v>24</v>
      </c>
      <c r="SO213" s="115">
        <f>ROUND(AVERAGEIF($ES$9:$ES$497,$ES213,SI$9:SI$497),0)</f>
        <v>22</v>
      </c>
      <c r="SP213" s="115">
        <f>ROUND(AVERAGEIF($ES$9:$ES$497,$ES213,SJ$9:SJ$497),0)</f>
        <v>5</v>
      </c>
      <c r="SQ213" s="115">
        <f>ROUND(AVERAGEIF($ES$9:$ES$497,$ES213,SK$9:SK$497),0)</f>
        <v>19</v>
      </c>
      <c r="SR213" s="115">
        <f>ROUND(AVERAGEIF($ES$9:$ES$497,$ES213,SL$9:SL$497),0)</f>
        <v>8</v>
      </c>
      <c r="SS213" s="121">
        <f>ROUND(AVERAGEIF($ES$9:$ES$497,$ES213,SM$9:SM$497),0)</f>
        <v>6</v>
      </c>
      <c r="ST213" s="114">
        <f>RANK(SB213,SB$9:SB$497,0)</f>
        <v>174</v>
      </c>
      <c r="SU213" s="115">
        <f>RANK(SC213,SC$9:SC$497,0)</f>
        <v>139</v>
      </c>
      <c r="SV213" s="115">
        <f>RANK(SD213,SD$9:SD$497,0)</f>
        <v>201</v>
      </c>
      <c r="SW213" s="115">
        <f>RANK(SE213,SE$9:SE$497,0)</f>
        <v>75</v>
      </c>
      <c r="SX213" s="115">
        <f>RANK(SF213,SF$9:SF$497,0)</f>
        <v>178</v>
      </c>
      <c r="SY213" s="115">
        <f>RANK(SG213,SG$9:SG$497,0)</f>
        <v>147</v>
      </c>
      <c r="SZ213" s="115">
        <f>COUNTIFS(SB$9:SB$497,"&gt;"&amp;SB213,$ES$9:$ES$497,$ES213)+1</f>
        <v>43</v>
      </c>
      <c r="TA213" s="115">
        <f>COUNTIFS(SC$9:SC$497,"&gt;"&amp;SC213,$ES$9:$ES$497,$ES213)+1</f>
        <v>44</v>
      </c>
      <c r="TB213" s="115">
        <f>COUNTIFS(SD$9:SD$497,"&gt;"&amp;SD213,$ES$9:$ES$497,$ES213)+1</f>
        <v>46</v>
      </c>
      <c r="TC213" s="115">
        <f>COUNTIFS(SE$9:SE$497,"&gt;"&amp;SE213,$ES$9:$ES$497,$ES213)+1</f>
        <v>20</v>
      </c>
      <c r="TD213" s="115">
        <f>COUNTIFS(SF$9:SF$497,"&gt;"&amp;SF213,$ES$9:$ES$497,$ES213)+1</f>
        <v>46</v>
      </c>
      <c r="TE213" s="117">
        <f>COUNTIFS(SG$9:SG$497,"&gt;"&amp;SG213,$ES$9:$ES$497,$ES213)+1</f>
        <v>34</v>
      </c>
      <c r="TF213" s="118">
        <f t="shared" si="410"/>
        <v>74</v>
      </c>
      <c r="TG213" s="115">
        <f t="shared" si="411"/>
        <v>68</v>
      </c>
      <c r="TH213" s="115">
        <f t="shared" si="412"/>
        <v>38</v>
      </c>
      <c r="TI213" s="115">
        <f t="shared" si="413"/>
        <v>85</v>
      </c>
      <c r="TJ213" s="115">
        <f t="shared" si="414"/>
        <v>54</v>
      </c>
      <c r="TK213" s="115">
        <f t="shared" si="415"/>
        <v>41</v>
      </c>
      <c r="TL213" s="117">
        <f t="shared" si="416"/>
        <v>41</v>
      </c>
      <c r="TM213" s="118">
        <f>ROUND(TF213/MAX(TF$9:TF$497)*100,0)</f>
        <v>41</v>
      </c>
      <c r="TN213" s="115">
        <f>ROUND(TG213/MAX(TG$9:TG$497)*100,0)</f>
        <v>37</v>
      </c>
      <c r="TO213" s="115">
        <f>ROUND(TH213/MAX(TH$9:TH$497)*100,0)</f>
        <v>21</v>
      </c>
      <c r="TP213" s="115">
        <f>ROUND(TI213/MAX(TI$9:TI$497)*100,0)</f>
        <v>47</v>
      </c>
      <c r="TQ213" s="115">
        <f>ROUND(TJ213/MAX(TJ$9:TJ$497)*100,0)</f>
        <v>27</v>
      </c>
      <c r="TR213" s="115">
        <f>ROUND(TK213/MAX(TK$9:TK$497)*100,0)</f>
        <v>21</v>
      </c>
      <c r="TS213" s="119">
        <f>ROUND(TL213/MAX(TL$9:TL$497)*100,0)</f>
        <v>21</v>
      </c>
      <c r="TT213" s="120">
        <f>RANK(TM213,TM$9:TM$497,0)</f>
        <v>217</v>
      </c>
      <c r="TU213" s="115">
        <f>RANK(TN213,TN$9:TN$497,0)</f>
        <v>148</v>
      </c>
      <c r="TV213" s="115">
        <f>RANK(TO213,TO$9:TO$497,0)</f>
        <v>252</v>
      </c>
      <c r="TW213" s="115">
        <f>RANK(TP213,TP$9:TP$497,0)</f>
        <v>96</v>
      </c>
      <c r="TX213" s="115">
        <f>RANK(TQ213,TQ$9:TQ$497,0)</f>
        <v>178</v>
      </c>
      <c r="TY213" s="115">
        <f>RANK(TR213,TR$9:TR$497,0)</f>
        <v>278</v>
      </c>
      <c r="TZ213" s="121">
        <f>RANK(TS213,TS$9:TS$497,0)</f>
        <v>256</v>
      </c>
      <c r="UA213" s="132"/>
      <c r="UB213" s="7" t="s">
        <v>1</v>
      </c>
    </row>
    <row r="214" spans="1:548" x14ac:dyDescent="0.15">
      <c r="A214" s="183">
        <v>206</v>
      </c>
      <c r="B214" s="203" t="s">
        <v>1051</v>
      </c>
      <c r="C214" s="63"/>
      <c r="D214" s="63"/>
      <c r="E214" s="64" t="s">
        <v>518</v>
      </c>
      <c r="F214" s="65">
        <v>62</v>
      </c>
      <c r="G214" s="65" t="s">
        <v>908</v>
      </c>
      <c r="H214" s="65" t="s">
        <v>1020</v>
      </c>
      <c r="I214" s="66" t="s">
        <v>521</v>
      </c>
      <c r="J214" s="67" t="s">
        <v>521</v>
      </c>
      <c r="K214" s="67" t="s">
        <v>521</v>
      </c>
      <c r="L214" s="67" t="s">
        <v>521</v>
      </c>
      <c r="M214" s="67" t="s">
        <v>521</v>
      </c>
      <c r="N214" s="67" t="s">
        <v>521</v>
      </c>
      <c r="O214" s="67" t="s">
        <v>521</v>
      </c>
      <c r="P214" s="67" t="s">
        <v>521</v>
      </c>
      <c r="Q214" s="67" t="s">
        <v>521</v>
      </c>
      <c r="R214" s="68" t="s">
        <v>521</v>
      </c>
      <c r="S214" s="69" t="s">
        <v>521</v>
      </c>
      <c r="T214" s="67" t="s">
        <v>521</v>
      </c>
      <c r="U214" s="67" t="s">
        <v>521</v>
      </c>
      <c r="V214" s="67" t="s">
        <v>521</v>
      </c>
      <c r="W214" s="67" t="s">
        <v>521</v>
      </c>
      <c r="X214" s="67" t="s">
        <v>521</v>
      </c>
      <c r="Y214" s="67" t="s">
        <v>521</v>
      </c>
      <c r="Z214" s="67" t="s">
        <v>521</v>
      </c>
      <c r="AA214" s="67" t="s">
        <v>521</v>
      </c>
      <c r="AB214" s="68" t="s">
        <v>521</v>
      </c>
      <c r="AC214" s="69" t="s">
        <v>521</v>
      </c>
      <c r="AD214" s="67" t="s">
        <v>521</v>
      </c>
      <c r="AE214" s="67" t="s">
        <v>521</v>
      </c>
      <c r="AF214" s="67" t="s">
        <v>521</v>
      </c>
      <c r="AG214" s="67" t="s">
        <v>521</v>
      </c>
      <c r="AH214" s="67" t="s">
        <v>521</v>
      </c>
      <c r="AI214" s="67" t="s">
        <v>521</v>
      </c>
      <c r="AJ214" s="67" t="s">
        <v>521</v>
      </c>
      <c r="AK214" s="67" t="s">
        <v>521</v>
      </c>
      <c r="AL214" s="68" t="s">
        <v>521</v>
      </c>
      <c r="AM214" s="69" t="s">
        <v>521</v>
      </c>
      <c r="AN214" s="67" t="s">
        <v>521</v>
      </c>
      <c r="AO214" s="67" t="s">
        <v>521</v>
      </c>
      <c r="AP214" s="67" t="s">
        <v>521</v>
      </c>
      <c r="AQ214" s="67" t="s">
        <v>521</v>
      </c>
      <c r="AR214" s="67" t="s">
        <v>521</v>
      </c>
      <c r="AS214" s="67" t="s">
        <v>521</v>
      </c>
      <c r="AT214" s="67" t="s">
        <v>521</v>
      </c>
      <c r="AU214" s="67" t="s">
        <v>521</v>
      </c>
      <c r="AV214" s="68" t="s">
        <v>521</v>
      </c>
      <c r="AW214" s="69" t="s">
        <v>521</v>
      </c>
      <c r="AX214" s="67" t="s">
        <v>521</v>
      </c>
      <c r="AY214" s="67" t="s">
        <v>521</v>
      </c>
      <c r="AZ214" s="67" t="s">
        <v>521</v>
      </c>
      <c r="BA214" s="67" t="s">
        <v>521</v>
      </c>
      <c r="BB214" s="67" t="s">
        <v>521</v>
      </c>
      <c r="BC214" s="67" t="s">
        <v>521</v>
      </c>
      <c r="BD214" s="67" t="s">
        <v>521</v>
      </c>
      <c r="BE214" s="67" t="s">
        <v>521</v>
      </c>
      <c r="BF214" s="68" t="s">
        <v>521</v>
      </c>
      <c r="BG214" s="69" t="s">
        <v>521</v>
      </c>
      <c r="BH214" s="67" t="s">
        <v>521</v>
      </c>
      <c r="BI214" s="67" t="s">
        <v>521</v>
      </c>
      <c r="BJ214" s="67" t="s">
        <v>521</v>
      </c>
      <c r="BK214" s="67" t="s">
        <v>521</v>
      </c>
      <c r="BL214" s="67" t="s">
        <v>521</v>
      </c>
      <c r="BM214" s="67" t="s">
        <v>521</v>
      </c>
      <c r="BN214" s="67" t="s">
        <v>521</v>
      </c>
      <c r="BO214" s="67" t="s">
        <v>521</v>
      </c>
      <c r="BP214" s="68" t="s">
        <v>521</v>
      </c>
      <c r="BQ214" s="70" t="s">
        <v>521</v>
      </c>
      <c r="BR214" s="67" t="s">
        <v>521</v>
      </c>
      <c r="BS214" s="67" t="s">
        <v>521</v>
      </c>
      <c r="BT214" s="67" t="s">
        <v>521</v>
      </c>
      <c r="BU214" s="67" t="s">
        <v>521</v>
      </c>
      <c r="BV214" s="67" t="s">
        <v>521</v>
      </c>
      <c r="BW214" s="67" t="s">
        <v>521</v>
      </c>
      <c r="BX214" s="67" t="s">
        <v>521</v>
      </c>
      <c r="BY214" s="67" t="s">
        <v>521</v>
      </c>
      <c r="BZ214" s="68" t="s">
        <v>521</v>
      </c>
      <c r="CA214" s="69" t="s">
        <v>521</v>
      </c>
      <c r="CB214" s="67" t="s">
        <v>521</v>
      </c>
      <c r="CC214" s="67" t="s">
        <v>521</v>
      </c>
      <c r="CD214" s="67" t="s">
        <v>521</v>
      </c>
      <c r="CE214" s="67" t="s">
        <v>521</v>
      </c>
      <c r="CF214" s="67" t="s">
        <v>521</v>
      </c>
      <c r="CG214" s="67" t="s">
        <v>521</v>
      </c>
      <c r="CH214" s="67" t="s">
        <v>521</v>
      </c>
      <c r="CI214" s="67" t="s">
        <v>521</v>
      </c>
      <c r="CJ214" s="68" t="s">
        <v>521</v>
      </c>
      <c r="CK214" s="69" t="s">
        <v>521</v>
      </c>
      <c r="CL214" s="67" t="s">
        <v>521</v>
      </c>
      <c r="CM214" s="67" t="s">
        <v>521</v>
      </c>
      <c r="CN214" s="67" t="s">
        <v>521</v>
      </c>
      <c r="CO214" s="67" t="s">
        <v>521</v>
      </c>
      <c r="CP214" s="67" t="s">
        <v>521</v>
      </c>
      <c r="CQ214" s="67" t="s">
        <v>521</v>
      </c>
      <c r="CR214" s="67" t="s">
        <v>521</v>
      </c>
      <c r="CS214" s="67" t="s">
        <v>521</v>
      </c>
      <c r="CT214" s="68" t="s">
        <v>521</v>
      </c>
      <c r="CU214" s="69" t="s">
        <v>521</v>
      </c>
      <c r="CV214" s="67" t="s">
        <v>521</v>
      </c>
      <c r="CW214" s="67" t="s">
        <v>521</v>
      </c>
      <c r="CX214" s="67" t="s">
        <v>521</v>
      </c>
      <c r="CY214" s="67" t="s">
        <v>521</v>
      </c>
      <c r="CZ214" s="67" t="s">
        <v>521</v>
      </c>
      <c r="DA214" s="67" t="s">
        <v>521</v>
      </c>
      <c r="DB214" s="67" t="s">
        <v>521</v>
      </c>
      <c r="DC214" s="67" t="s">
        <v>521</v>
      </c>
      <c r="DD214" s="68" t="s">
        <v>521</v>
      </c>
      <c r="DE214" s="69" t="s">
        <v>521</v>
      </c>
      <c r="DF214" s="71" t="s">
        <v>521</v>
      </c>
      <c r="DG214" s="67" t="s">
        <v>521</v>
      </c>
      <c r="DH214" s="67" t="s">
        <v>521</v>
      </c>
      <c r="DI214" s="67" t="s">
        <v>521</v>
      </c>
      <c r="DJ214" s="67" t="s">
        <v>521</v>
      </c>
      <c r="DK214" s="67" t="s">
        <v>521</v>
      </c>
      <c r="DL214" s="67" t="s">
        <v>521</v>
      </c>
      <c r="DM214" s="67" t="s">
        <v>521</v>
      </c>
      <c r="DN214" s="68" t="s">
        <v>521</v>
      </c>
      <c r="DO214" s="70" t="s">
        <v>521</v>
      </c>
      <c r="DP214" s="71" t="s">
        <v>521</v>
      </c>
      <c r="DQ214" s="67" t="s">
        <v>521</v>
      </c>
      <c r="DR214" s="67" t="s">
        <v>521</v>
      </c>
      <c r="DS214" s="67" t="s">
        <v>521</v>
      </c>
      <c r="DT214" s="67" t="s">
        <v>521</v>
      </c>
      <c r="DU214" s="67" t="s">
        <v>521</v>
      </c>
      <c r="DV214" s="67" t="s">
        <v>521</v>
      </c>
      <c r="DW214" s="67" t="s">
        <v>521</v>
      </c>
      <c r="DX214" s="72" t="s">
        <v>521</v>
      </c>
      <c r="DY214" s="73" t="s">
        <v>522</v>
      </c>
      <c r="DZ214" s="74">
        <v>2</v>
      </c>
      <c r="EA214" s="74">
        <v>2</v>
      </c>
      <c r="EB214" s="74">
        <v>3</v>
      </c>
      <c r="EC214" s="75">
        <v>3</v>
      </c>
      <c r="ED214" s="76" t="s">
        <v>522</v>
      </c>
      <c r="EE214" s="74">
        <f t="shared" si="360"/>
        <v>2</v>
      </c>
      <c r="EF214" s="74">
        <f t="shared" si="361"/>
        <v>4</v>
      </c>
      <c r="EG214" s="74">
        <f t="shared" si="362"/>
        <v>12</v>
      </c>
      <c r="EH214" s="77">
        <f t="shared" si="363"/>
        <v>36</v>
      </c>
      <c r="EI214" s="73">
        <v>70</v>
      </c>
      <c r="EJ214" s="74">
        <v>100</v>
      </c>
      <c r="EK214" s="74">
        <v>210</v>
      </c>
      <c r="EL214" s="74">
        <v>350</v>
      </c>
      <c r="EM214" s="75">
        <v>1050</v>
      </c>
      <c r="EN214" s="78">
        <v>1</v>
      </c>
      <c r="EO214" s="79">
        <f t="shared" si="364"/>
        <v>0.7142857142857143</v>
      </c>
      <c r="EP214" s="79">
        <f t="shared" si="365"/>
        <v>0.75</v>
      </c>
      <c r="EQ214" s="79">
        <f t="shared" si="366"/>
        <v>0.41666666666666669</v>
      </c>
      <c r="ER214" s="80">
        <f t="shared" si="367"/>
        <v>0.41666666666666669</v>
      </c>
      <c r="ES214" s="128" t="s">
        <v>564</v>
      </c>
      <c r="ET214" s="82"/>
      <c r="EU214" s="83">
        <v>4</v>
      </c>
      <c r="EV214" s="73">
        <v>58</v>
      </c>
      <c r="EW214" s="74">
        <v>41</v>
      </c>
      <c r="EX214" s="74">
        <v>34</v>
      </c>
      <c r="EY214" s="74">
        <v>33</v>
      </c>
      <c r="EZ214" s="74">
        <v>20</v>
      </c>
      <c r="FA214" s="74">
        <v>22</v>
      </c>
      <c r="FB214" s="74">
        <v>59</v>
      </c>
      <c r="FC214" s="74">
        <v>45</v>
      </c>
      <c r="FD214" s="74">
        <f t="shared" si="368"/>
        <v>54</v>
      </c>
      <c r="FE214" s="84">
        <f t="shared" si="369"/>
        <v>79</v>
      </c>
      <c r="FF214" s="73">
        <f>RANK(EV214,$EV$9:$EV$497,0)</f>
        <v>245</v>
      </c>
      <c r="FG214" s="74">
        <f>RANK(EW214,$EW$9:$EW$497,0)</f>
        <v>226</v>
      </c>
      <c r="FH214" s="74">
        <f>RANK(EX214,$EX$9:$EX$497,0)</f>
        <v>206</v>
      </c>
      <c r="FI214" s="74">
        <f>RANK(EY214,$EY$9:$EY$497,0)</f>
        <v>217</v>
      </c>
      <c r="FJ214" s="74">
        <f>RANK(EZ214,$EZ$9:$EZ$497,0)</f>
        <v>200</v>
      </c>
      <c r="FK214" s="74">
        <f>RANK(FA214,$FA$9:$FA$497,0)</f>
        <v>174</v>
      </c>
      <c r="FL214" s="74">
        <f>RANK(FB214,$FB$9:$FB$497,0)</f>
        <v>129</v>
      </c>
      <c r="FM214" s="74">
        <f>RANK(FC214,$FC$9:$FC$497,0)</f>
        <v>188</v>
      </c>
      <c r="FN214" s="74">
        <f>RANK(FD214,$FD$9:$FD$497,0)</f>
        <v>268</v>
      </c>
      <c r="FO214" s="84">
        <f>RANK(FE214,$FE$9:$FE$497,0)</f>
        <v>208</v>
      </c>
      <c r="FP214" s="73">
        <f>COUNTIFS($EV$9:$EV$497,"&gt;"&amp;EV214,$ES$9:$ES$497,ES214)+1</f>
        <v>53</v>
      </c>
      <c r="FQ214" s="74">
        <f>COUNTIFS($EW$9:$EW$497,"&gt;"&amp;EW214,$ES$9:$ES$497,ES214)+1</f>
        <v>52</v>
      </c>
      <c r="FR214" s="74">
        <f>COUNTIFS($EX$9:$EX$497,"&gt;"&amp;EX214,$ES$9:$ES$497,ES214)+1</f>
        <v>63</v>
      </c>
      <c r="FS214" s="74">
        <f>COUNTIFS($EY$9:$EY$497,"&gt;"&amp;EY214,$ES$9:$ES$497,ES214)+1</f>
        <v>51</v>
      </c>
      <c r="FT214" s="74">
        <f>COUNTIFS($EZ$9:$EZ$497,"&gt;"&amp;EZ214,$ES$9:$ES$497,ES214)+1</f>
        <v>50</v>
      </c>
      <c r="FU214" s="74">
        <f>COUNTIFS($FA$9:$FA$497,"&gt;"&amp;FA214,$ES$9:$ES$497,ES214)+1</f>
        <v>40</v>
      </c>
      <c r="FV214" s="74">
        <f>COUNTIFS($FB$9:$FB$497,"&gt;"&amp;FB214,$ES$9:$ES$497,ES214)+1</f>
        <v>58</v>
      </c>
      <c r="FW214" s="74">
        <f>COUNTIFS($FC$9:$FC$497,"&gt;"&amp;FC214,$ES$9:$ES$497,ES214)+1</f>
        <v>64</v>
      </c>
      <c r="FX214" s="74">
        <f>COUNTIFS($FD$9:$FD$497,"&gt;"&amp;FD214,$ES$9:$ES$497,ES214)+1</f>
        <v>63</v>
      </c>
      <c r="FY214" s="84">
        <f>COUNTIFS($FE$9:$FE$497,"&gt;"&amp;FE214,$ES$9:$ES$497,ES214)+1</f>
        <v>64</v>
      </c>
      <c r="FZ214" s="85">
        <f t="shared" si="370"/>
        <v>0.94</v>
      </c>
      <c r="GA214" s="86">
        <f t="shared" si="371"/>
        <v>0.66</v>
      </c>
      <c r="GB214" s="86">
        <f t="shared" si="372"/>
        <v>0.55000000000000004</v>
      </c>
      <c r="GC214" s="86">
        <f t="shared" si="373"/>
        <v>0.53</v>
      </c>
      <c r="GD214" s="86">
        <f t="shared" si="374"/>
        <v>0.32</v>
      </c>
      <c r="GE214" s="86">
        <f t="shared" si="375"/>
        <v>0.35</v>
      </c>
      <c r="GF214" s="86">
        <f t="shared" si="376"/>
        <v>0.95</v>
      </c>
      <c r="GG214" s="86">
        <f t="shared" si="377"/>
        <v>0.73</v>
      </c>
      <c r="GH214" s="86">
        <f t="shared" si="378"/>
        <v>0.87</v>
      </c>
      <c r="GI214" s="87">
        <f t="shared" si="379"/>
        <v>1.27</v>
      </c>
      <c r="GJ214" s="85">
        <f>ROUND(((FZ214-AVERAGE(FZ$9:FZ$497))/STDEVP(FZ$9:FZ$497)*10+50),2)</f>
        <v>48.96</v>
      </c>
      <c r="GK214" s="86">
        <f>ROUND(((GA214-AVERAGE(GA$9:GA$497))/STDEVP(GA$9:GA$497)*10+50),2)</f>
        <v>49.09</v>
      </c>
      <c r="GL214" s="86">
        <f>ROUND(((GB214-AVERAGE(GB$9:GB$497))/STDEVP(GB$9:GB$497)*10+50),2)</f>
        <v>48.77</v>
      </c>
      <c r="GM214" s="86">
        <f>ROUND(((GC214-AVERAGE(GC$9:GC$497))/STDEVP(GC$9:GC$497)*10+50),2)</f>
        <v>50.2</v>
      </c>
      <c r="GN214" s="86">
        <f>ROUND(((GD214-AVERAGE(GD$9:GD$497))/STDEVP(GD$9:GD$497)*10+50),2)</f>
        <v>47.53</v>
      </c>
      <c r="GO214" s="86">
        <f>ROUND(((GE214-AVERAGE(GE$9:GE$497))/STDEVP(GE$9:GE$497)*10+50),2)</f>
        <v>50.06</v>
      </c>
      <c r="GP214" s="86">
        <f>ROUND(((GF214-AVERAGE(GF$9:GF$497))/STDEVP(GF$9:GF$497)*10+50),2)</f>
        <v>59.92</v>
      </c>
      <c r="GQ214" s="86">
        <f>ROUND(((GG214-AVERAGE(GG$9:GG$497))/STDEVP(GG$9:GG$497)*10+50),2)</f>
        <v>53.1</v>
      </c>
      <c r="GR214" s="86">
        <f>ROUND(((GH214-AVERAGE(GH$9:GH$497))/STDEVP(GH$9:GH$497)*10+50),2)</f>
        <v>46.18</v>
      </c>
      <c r="GS214" s="87">
        <f>ROUND(((GI214-AVERAGE(GI$9:GI$497))/STDEVP(GI$9:GI$497)*10+50),2)</f>
        <v>51.18</v>
      </c>
      <c r="GT214" s="73">
        <f>RANK(GJ214,$GJ$9:$GJ$497,0)</f>
        <v>221</v>
      </c>
      <c r="GU214" s="74">
        <f>RANK(GK214,$GK$9:$GK$497,0)</f>
        <v>190</v>
      </c>
      <c r="GV214" s="74">
        <f>RANK(GL214,$GL$9:$GL$497,0)</f>
        <v>221</v>
      </c>
      <c r="GW214" s="74">
        <f>RANK(GM214,$GM$9:$GM$497,0)</f>
        <v>178</v>
      </c>
      <c r="GX214" s="74">
        <f>RANK(GN214,$GN$9:$GN$497,0)</f>
        <v>179</v>
      </c>
      <c r="GY214" s="74">
        <f>RANK(GO214,$GO$9:$GO$497,0)</f>
        <v>120</v>
      </c>
      <c r="GZ214" s="74">
        <f>RANK(GP214,$GP$9:$GP$497,0)</f>
        <v>73</v>
      </c>
      <c r="HA214" s="74">
        <f>RANK(GQ214,$GQ$9:$GQ$497,0)</f>
        <v>150</v>
      </c>
      <c r="HB214" s="74">
        <f>RANK(GR214,$GR$9:$GR$497,0)</f>
        <v>250</v>
      </c>
      <c r="HC214" s="84">
        <f>RANK(GS214,$GS$9:$GS$497,0)</f>
        <v>152</v>
      </c>
      <c r="HD214" s="85">
        <f>ROUND(AVERAGEIF($ES$9:$ES$497,$ES214,$FZ$9:$FZ$497),2)</f>
        <v>0.92</v>
      </c>
      <c r="HE214" s="86">
        <f>ROUND(AVERAGEIF($ES$9:$ES$497,$ES214,$GA$9:$GA$497),2)</f>
        <v>0.65</v>
      </c>
      <c r="HF214" s="86">
        <f>ROUND(AVERAGEIF($ES$9:$ES$497,$ES214,$GB$9:$GB$497),2)</f>
        <v>0.69</v>
      </c>
      <c r="HG214" s="86">
        <f>ROUND(AVERAGEIF($ES$9:$ES$497,$ES214,$GC$9:$GC$497),2)</f>
        <v>0.54</v>
      </c>
      <c r="HH214" s="86">
        <f>ROUND(AVERAGEIF($ES$9:$ES$497,$ES214,$GD$9:$GD$497),2)</f>
        <v>0.32</v>
      </c>
      <c r="HI214" s="86">
        <f>ROUND(AVERAGEIF($ES$9:$ES$497,$ES214,$GE$9:$GE$497),2)</f>
        <v>0.33</v>
      </c>
      <c r="HJ214" s="86">
        <f>ROUND(AVERAGEIF($ES$9:$ES$497,$ES214,$GF$9:$GF$497),2)</f>
        <v>0.98</v>
      </c>
      <c r="HK214" s="86">
        <f>ROUND(AVERAGEIF($ES$9:$ES$497,$ES214,$GG$9:$GG$497),2)</f>
        <v>0.86</v>
      </c>
      <c r="HL214" s="86">
        <f>ROUND(AVERAGEIF($ES$9:$ES$497,$ES214,$GH$9:$GH$497),2)</f>
        <v>1.01</v>
      </c>
      <c r="HM214" s="87">
        <f>ROUND(AVERAGEIF($ES$9:$ES$497,$ES214,$GI$9:$GI$497),2)</f>
        <v>1.55</v>
      </c>
      <c r="HN214" s="88">
        <f t="shared" si="380"/>
        <v>1.9999999999999907E-2</v>
      </c>
      <c r="HO214" s="89">
        <f t="shared" si="381"/>
        <v>1.0000000000000009E-2</v>
      </c>
      <c r="HP214" s="89">
        <f t="shared" si="382"/>
        <v>-0.1399999999999999</v>
      </c>
      <c r="HQ214" s="89">
        <f t="shared" si="383"/>
        <v>-1.0000000000000009E-2</v>
      </c>
      <c r="HR214" s="89">
        <f t="shared" si="384"/>
        <v>0</v>
      </c>
      <c r="HS214" s="89">
        <f t="shared" si="385"/>
        <v>1.9999999999999962E-2</v>
      </c>
      <c r="HT214" s="89">
        <f t="shared" si="386"/>
        <v>-3.0000000000000027E-2</v>
      </c>
      <c r="HU214" s="89">
        <f t="shared" si="387"/>
        <v>-0.13</v>
      </c>
      <c r="HV214" s="89">
        <f t="shared" si="388"/>
        <v>-0.14000000000000001</v>
      </c>
      <c r="HW214" s="90">
        <f t="shared" si="389"/>
        <v>-0.28000000000000003</v>
      </c>
      <c r="HX214" s="73">
        <f>COUNTIFS($FZ$9:$FZ$497,"&gt;"&amp;FZ214,$ES$9:$ES$497,$ES214)+1</f>
        <v>45</v>
      </c>
      <c r="HY214" s="74">
        <f>COUNTIFS($GA$9:$GA$497,"&gt;"&amp;GA214,$ES$9:$ES$497,$ES214)+1</f>
        <v>39</v>
      </c>
      <c r="HZ214" s="74">
        <f>COUNTIFS($GB$9:$GB$497,"&gt;"&amp;GB214,$ES$9:$ES$497,$ES214)+1</f>
        <v>62</v>
      </c>
      <c r="IA214" s="74">
        <f>COUNTIFS($GC$9:$GC$497,"&gt;"&amp;GC214,$ES$9:$ES$497,$ES214)+1</f>
        <v>42</v>
      </c>
      <c r="IB214" s="74">
        <f>COUNTIFS($GD$9:$GD$497,"&gt;"&amp;GD214,$ES$9:$ES$497,$ES214)+1</f>
        <v>31</v>
      </c>
      <c r="IC214" s="74">
        <f>COUNTIFS($GE$9:$GE$497,"&gt;"&amp;GE214,$ES$9:$ES$497,$ES214)+1</f>
        <v>25</v>
      </c>
      <c r="ID214" s="74">
        <f>COUNTIFS($GF$9:$GF$497,"&gt;"&amp;GF214,$ES$9:$ES$497,$ES214)+1</f>
        <v>49</v>
      </c>
      <c r="IE214" s="74">
        <f>COUNTIFS($GG$9:$GG$497,"&gt;"&amp;GG214,$ES$9:$ES$497,$ES214)+1</f>
        <v>62</v>
      </c>
      <c r="IF214" s="74">
        <f>COUNTIFS($GH$9:$GH$497,"&gt;"&amp;GH214,$ES$9:$ES$497,$ES214)+1</f>
        <v>56</v>
      </c>
      <c r="IG214" s="84">
        <f>COUNTIFS($GI$9:$GI$497,"&gt;"&amp;GI214,$ES$9:$ES$497,$ES214)+1</f>
        <v>65</v>
      </c>
      <c r="IH214" s="91"/>
      <c r="II214" s="79"/>
      <c r="IJ214" s="79"/>
      <c r="IK214" s="79"/>
      <c r="IL214" s="79"/>
      <c r="IM214" s="92"/>
      <c r="IN214" s="93"/>
      <c r="IO214" s="94"/>
      <c r="IP214" s="95"/>
      <c r="IQ214" s="79"/>
      <c r="IR214" s="79"/>
      <c r="IS214" s="79"/>
      <c r="IT214" s="79"/>
      <c r="IU214" s="79"/>
      <c r="IV214" s="79"/>
      <c r="IW214" s="96"/>
      <c r="IX214" s="93"/>
      <c r="IY214" s="79"/>
      <c r="IZ214" s="79"/>
      <c r="JA214" s="79"/>
      <c r="JB214" s="79"/>
      <c r="JC214" s="79"/>
      <c r="JD214" s="79"/>
      <c r="JE214" s="97"/>
      <c r="JF214" s="95"/>
      <c r="JG214" s="79"/>
      <c r="JH214" s="79"/>
      <c r="JI214" s="79"/>
      <c r="JJ214" s="79"/>
      <c r="JK214" s="79"/>
      <c r="JL214" s="79"/>
      <c r="JM214" s="96"/>
      <c r="JN214" s="93"/>
      <c r="JO214" s="79"/>
      <c r="JP214" s="79"/>
      <c r="JQ214" s="79"/>
      <c r="JR214" s="79"/>
      <c r="JS214" s="79"/>
      <c r="JT214" s="79"/>
      <c r="JU214" s="79"/>
      <c r="JV214" s="79"/>
      <c r="JW214" s="79"/>
      <c r="JX214" s="79"/>
      <c r="JY214" s="79"/>
      <c r="JZ214" s="97"/>
      <c r="KA214" s="93"/>
      <c r="KB214" s="79"/>
      <c r="KC214" s="79"/>
      <c r="KD214" s="79"/>
      <c r="KE214" s="97"/>
      <c r="KF214" s="95"/>
      <c r="KG214" s="79"/>
      <c r="KH214" s="79"/>
      <c r="KI214" s="79"/>
      <c r="KJ214" s="79"/>
      <c r="KK214" s="98"/>
      <c r="KL214" s="79"/>
      <c r="KM214" s="79"/>
      <c r="KN214" s="79"/>
      <c r="KO214" s="79"/>
      <c r="KP214" s="79"/>
      <c r="KQ214" s="79"/>
      <c r="KR214" s="79"/>
      <c r="KS214" s="96"/>
      <c r="KT214" s="96"/>
      <c r="KU214" s="96"/>
      <c r="KV214" s="96"/>
      <c r="KW214" s="93"/>
      <c r="KX214" s="79"/>
      <c r="KY214" s="79"/>
      <c r="KZ214" s="79"/>
      <c r="LA214" s="79"/>
      <c r="LB214" s="79"/>
      <c r="LC214" s="96"/>
      <c r="LD214" s="93"/>
      <c r="LE214" s="94"/>
      <c r="LF214" s="99"/>
      <c r="LG214" s="75"/>
      <c r="LH214" s="93"/>
      <c r="LI214" s="79"/>
      <c r="LJ214" s="74"/>
      <c r="LK214" s="74"/>
      <c r="LL214" s="74"/>
      <c r="LM214" s="100"/>
      <c r="LN214" s="95"/>
      <c r="LO214" s="79"/>
      <c r="LP214" s="79"/>
      <c r="LQ214" s="79"/>
      <c r="LR214" s="96"/>
      <c r="LS214" s="93"/>
      <c r="LT214" s="79"/>
      <c r="LU214" s="79"/>
      <c r="LV214" s="79"/>
      <c r="LW214" s="79"/>
      <c r="LX214" s="79"/>
      <c r="LY214" s="79"/>
      <c r="LZ214" s="79"/>
      <c r="MA214" s="97"/>
      <c r="MB214" s="95"/>
      <c r="MC214" s="79"/>
      <c r="MD214" s="79"/>
      <c r="ME214" s="79"/>
      <c r="MF214" s="79"/>
      <c r="MG214" s="79"/>
      <c r="MH214" s="79"/>
      <c r="MI214" s="79"/>
      <c r="MJ214" s="79"/>
      <c r="MK214" s="79"/>
      <c r="ML214" s="79"/>
      <c r="MM214" s="79"/>
      <c r="MN214" s="98"/>
      <c r="MO214" s="98"/>
      <c r="MP214" s="96"/>
      <c r="MQ214" s="93"/>
      <c r="MR214" s="79"/>
      <c r="MS214" s="79"/>
      <c r="MT214" s="79"/>
      <c r="MU214" s="79"/>
      <c r="MV214" s="98"/>
      <c r="MW214" s="79"/>
      <c r="MX214" s="79"/>
      <c r="MY214" s="79"/>
      <c r="MZ214" s="79"/>
      <c r="NA214" s="79"/>
      <c r="NB214" s="79">
        <v>0.05</v>
      </c>
      <c r="NC214" s="79"/>
      <c r="ND214" s="96"/>
      <c r="NE214" s="96"/>
      <c r="NF214" s="96"/>
      <c r="NG214" s="96"/>
      <c r="NH214" s="93"/>
      <c r="NI214" s="79"/>
      <c r="NJ214" s="79"/>
      <c r="NK214" s="79"/>
      <c r="NL214" s="79"/>
      <c r="NM214" s="79"/>
      <c r="NN214" s="94"/>
      <c r="NO214" s="93"/>
      <c r="NP214" s="80"/>
      <c r="NQ214" s="124" t="s">
        <v>1048</v>
      </c>
      <c r="NR214" s="102" t="s">
        <v>1054</v>
      </c>
      <c r="NS214" s="102"/>
      <c r="NT214" s="102"/>
      <c r="NU214" s="102"/>
      <c r="NV214" s="104">
        <v>43874</v>
      </c>
      <c r="NW214" s="102" t="s">
        <v>1055</v>
      </c>
      <c r="NX214" s="133" t="s">
        <v>1056</v>
      </c>
      <c r="NY214" s="138" t="s">
        <v>1024</v>
      </c>
      <c r="NZ214" s="133" t="s">
        <v>1056</v>
      </c>
      <c r="OA214" s="137"/>
      <c r="OB214" s="137"/>
      <c r="OC214" s="137"/>
      <c r="OD214" s="108">
        <f t="shared" si="390"/>
        <v>36</v>
      </c>
      <c r="OE214" s="109">
        <v>7</v>
      </c>
      <c r="OF214" s="110">
        <f t="shared" si="391"/>
        <v>70</v>
      </c>
      <c r="OG214" s="109">
        <v>6</v>
      </c>
      <c r="OH214" s="111">
        <f>ROUND(AVERAGEIF($ES$9:$ES$497,$ES214,EV$9:EV$497),0)</f>
        <v>67</v>
      </c>
      <c r="OI214" s="112">
        <f>ROUND(AVERAGEIF($ES$9:$ES$497,$ES214,EW$9:EW$497),0)</f>
        <v>45</v>
      </c>
      <c r="OJ214" s="112">
        <f>ROUND(AVERAGEIF($ES$9:$ES$497,$ES214,EX$9:EX$497),0)</f>
        <v>51</v>
      </c>
      <c r="OK214" s="112">
        <f>ROUND(AVERAGEIF($ES$9:$ES$497,$ES214,EY$9:EY$497),0)</f>
        <v>39</v>
      </c>
      <c r="OL214" s="112">
        <f>ROUND(AVERAGEIF($ES$9:$ES$497,$ES214,EZ$9:EZ$497),0)</f>
        <v>21</v>
      </c>
      <c r="OM214" s="112">
        <f>ROUND(AVERAGEIF($ES$9:$ES$497,$ES214,FA$9:FA$497),0)</f>
        <v>21</v>
      </c>
      <c r="ON214" s="112">
        <f>ROUND(AVERAGEIF($ES$9:$ES$497,$ES214,FB$9:FB$497),0)</f>
        <v>68</v>
      </c>
      <c r="OO214" s="112">
        <f>ROUND(AVERAGEIF($ES$9:$ES$497,$ES214,FC$9:FC$497),0)</f>
        <v>64</v>
      </c>
      <c r="OP214" s="112">
        <f>ROUND(AVERAGEIF($ES$9:$ES$497,$ES214,FD$9:FD$497),0)</f>
        <v>72</v>
      </c>
      <c r="OQ214" s="113">
        <f>ROUND(AVERAGEIF($ES$9:$ES$497,$ES214,FE$9:FE$497),0)</f>
        <v>115</v>
      </c>
      <c r="OR214" s="114">
        <f>ROUND(EV214/MAX(EV$9:EV$497)*100,0)</f>
        <v>33</v>
      </c>
      <c r="OS214" s="115">
        <f>ROUND(EW214/MAX(EW$9:EW$497)*100,0)</f>
        <v>32</v>
      </c>
      <c r="OT214" s="115">
        <f>ROUND(EX214/MAX(EX$9:EX$497)*100,0)</f>
        <v>28</v>
      </c>
      <c r="OU214" s="115">
        <f>ROUND(EY214/MAX(EY$9:EY$497)*100,0)</f>
        <v>22</v>
      </c>
      <c r="OV214" s="115">
        <f>ROUND(EZ214/MAX(EZ$9:EZ$497)*100,0)</f>
        <v>16</v>
      </c>
      <c r="OW214" s="115">
        <f>ROUND(FA214/MAX(FA$9:FA$497)*100,0)</f>
        <v>19</v>
      </c>
      <c r="OX214" s="115">
        <f>ROUND(FB214/MAX(FB$9:FB$497)*100,0)</f>
        <v>44</v>
      </c>
      <c r="OY214" s="116">
        <f>ROUND(FC214/MAX(FC$9:FC$497)*100,0)</f>
        <v>31</v>
      </c>
      <c r="OZ214" s="115">
        <f>ROUND(FD214/MAX(FD$9:FD$497)*100,0)</f>
        <v>36</v>
      </c>
      <c r="PA214" s="117">
        <f>ROUND(FE214/MAX(FE$9:FE$497)*100,0)</f>
        <v>32</v>
      </c>
      <c r="PB214" s="118">
        <f t="shared" si="392"/>
        <v>355</v>
      </c>
      <c r="PC214" s="115">
        <f t="shared" si="393"/>
        <v>319</v>
      </c>
      <c r="PD214" s="115">
        <f t="shared" si="394"/>
        <v>403</v>
      </c>
      <c r="PE214" s="115">
        <f t="shared" si="395"/>
        <v>417</v>
      </c>
      <c r="PF214" s="115">
        <f t="shared" si="396"/>
        <v>311</v>
      </c>
      <c r="PG214" s="119">
        <f t="shared" si="397"/>
        <v>275</v>
      </c>
      <c r="PH214" s="118">
        <f>ROUND(PB214/MAX(PB$9:PB$497)*100,0)</f>
        <v>42</v>
      </c>
      <c r="PI214" s="115">
        <f>ROUND(PC214/MAX(PC$9:PC$497)*100,0)</f>
        <v>38</v>
      </c>
      <c r="PJ214" s="115">
        <f>ROUND(PD214/MAX(PD$9:PD$497)*100,0)</f>
        <v>43</v>
      </c>
      <c r="PK214" s="115">
        <f>ROUND(PE214/MAX(PE$9:PE$497)*100,0)</f>
        <v>41</v>
      </c>
      <c r="PL214" s="115">
        <f>ROUND(PF214/MAX(PF$9:PF$497)*100,0)</f>
        <v>44</v>
      </c>
      <c r="PM214" s="119">
        <f>ROUND(PG214/MAX(PG$9:PG$497)*100,0)</f>
        <v>40</v>
      </c>
      <c r="PN214" s="118">
        <f>RANK(PH214,PH$9:PH$497,0)</f>
        <v>232</v>
      </c>
      <c r="PO214" s="115">
        <f>RANK(PI214,PI$9:PI$497,0)</f>
        <v>231</v>
      </c>
      <c r="PP214" s="115">
        <f>RANK(PJ214,PJ$9:PJ$497,0)</f>
        <v>246</v>
      </c>
      <c r="PQ214" s="115">
        <f>RANK(PK214,PK$9:PK$497,0)</f>
        <v>231</v>
      </c>
      <c r="PR214" s="115">
        <f>RANK(PL214,PL$9:PL$497,0)</f>
        <v>235</v>
      </c>
      <c r="PS214" s="119">
        <f>RANK(PM214,PM$9:PM$497,0)</f>
        <v>232</v>
      </c>
      <c r="PT214" s="120">
        <f>ROUND(FZ214/MAX(FZ$9:FZ$497)*100,0)</f>
        <v>51</v>
      </c>
      <c r="PU214" s="115">
        <f>ROUND(GA214/MAX(GA$9:GA$497)*100,0)</f>
        <v>37</v>
      </c>
      <c r="PV214" s="115">
        <f>ROUND(GB214/MAX(GB$9:GB$497)*100,0)</f>
        <v>40</v>
      </c>
      <c r="PW214" s="115">
        <f>ROUND(GC214/MAX(GC$9:GC$497)*100,0)</f>
        <v>42</v>
      </c>
      <c r="PX214" s="115">
        <f>ROUND(GD214/MAX(GD$9:GD$497)*100,0)</f>
        <v>18</v>
      </c>
      <c r="PY214" s="115">
        <f>ROUND(GE214/MAX(GE$9:GE$497)*100,0)</f>
        <v>21</v>
      </c>
      <c r="PZ214" s="115">
        <f>ROUND(GF214/MAX(GF$9:GF$497)*100,0)</f>
        <v>45</v>
      </c>
      <c r="QA214" s="116">
        <f>ROUND(GG214/MAX(GG$9:GG$497)*100,0)</f>
        <v>40</v>
      </c>
      <c r="QB214" s="115">
        <f>ROUND(GH214/MAX(GH$9:GH$497)*100,0)</f>
        <v>39</v>
      </c>
      <c r="QC214" s="121">
        <f>ROUND(GI214/MAX(GI$9:GI$497)*100,0)</f>
        <v>41</v>
      </c>
      <c r="QD214" s="120">
        <f>ROUND(AVERAGEIF($ES$9:$ES$497,$ES214,PT$9:PT$497),0)</f>
        <v>50</v>
      </c>
      <c r="QE214" s="120">
        <f>ROUND(AVERAGEIF($ES$9:$ES$497,$ES214,PU$9:PU$497),0)</f>
        <v>37</v>
      </c>
      <c r="QF214" s="120">
        <f>ROUND(AVERAGEIF($ES$9:$ES$497,$ES214,PV$9:PV$497),0)</f>
        <v>50</v>
      </c>
      <c r="QG214" s="120">
        <f>ROUND(AVERAGEIF($ES$9:$ES$497,$ES214,PW$9:PW$497),0)</f>
        <v>43</v>
      </c>
      <c r="QH214" s="120">
        <f>ROUND(AVERAGEIF($ES$9:$ES$497,$ES214,PX$9:PX$497),0)</f>
        <v>18</v>
      </c>
      <c r="QI214" s="120">
        <f>ROUND(AVERAGEIF($ES$9:$ES$497,$ES214,PY$9:PY$497),0)</f>
        <v>20</v>
      </c>
      <c r="QJ214" s="120">
        <f>ROUND(AVERAGEIF($ES$9:$ES$497,$ES214,PZ$9:PZ$497),0)</f>
        <v>46</v>
      </c>
      <c r="QK214" s="120">
        <f>ROUND(AVERAGEIF($ES$9:$ES$497,$ES214,QA$9:QA$497),0)</f>
        <v>47</v>
      </c>
      <c r="QL214" s="120">
        <f>ROUND(AVERAGEIF($ES$9:$ES$497,$ES214,QB$9:QB$497),0)</f>
        <v>45</v>
      </c>
      <c r="QM214" s="120">
        <f>ROUND(AVERAGEIF($ES$9:$ES$497,$ES214,QC$9:QC$497),0)</f>
        <v>49</v>
      </c>
      <c r="QN214" s="114">
        <f t="shared" si="398"/>
        <v>508</v>
      </c>
      <c r="QO214" s="115">
        <f t="shared" si="399"/>
        <v>420</v>
      </c>
      <c r="QP214" s="115">
        <f t="shared" si="400"/>
        <v>580</v>
      </c>
      <c r="QQ214" s="115">
        <f t="shared" si="401"/>
        <v>628</v>
      </c>
      <c r="QR214" s="115">
        <f t="shared" si="402"/>
        <v>533</v>
      </c>
      <c r="QS214" s="119">
        <f t="shared" si="403"/>
        <v>389</v>
      </c>
      <c r="QT214" s="114">
        <f>ROUND((QN214-MIN(QN$9:QN$497))/(MAX(QN$9:QN$497)-MIN(QN$9:QN$497))*100,0)</f>
        <v>44</v>
      </c>
      <c r="QU214" s="115">
        <f>ROUND((QO214-MIN(QO$9:QO$497))/(MAX(QO$9:QO$497)-MIN(QO$9:QO$497))*100,0)</f>
        <v>30</v>
      </c>
      <c r="QV214" s="115">
        <f>ROUND((QP214-MIN(QP$9:QP$497))/(MAX(QP$9:QP$497)-MIN(QP$9:QP$497))*100,0)</f>
        <v>33</v>
      </c>
      <c r="QW214" s="115">
        <f>ROUND((QQ214-MIN(QQ$9:QQ$497))/(MAX(QQ$9:QQ$497)-MIN(QQ$9:QQ$497))*100,0)</f>
        <v>43</v>
      </c>
      <c r="QX214" s="115">
        <f>ROUND((QR214-MIN(QR$9:QR$497))/(MAX(QR$9:QR$497)-MIN(QR$9:QR$497))*100,0)</f>
        <v>50</v>
      </c>
      <c r="QY214" s="115">
        <f>ROUND((QS214-MIN(QS$9:QS$497))/(MAX(QS$9:QS$497)-MIN(QS$9:QS$497))*100,0)</f>
        <v>43</v>
      </c>
      <c r="QZ214" s="114">
        <f>RANK(QN214,QN$9:QN$497,0)</f>
        <v>156</v>
      </c>
      <c r="RA214" s="115">
        <f>RANK(QO214,QO$9:QO$497,0)</f>
        <v>155</v>
      </c>
      <c r="RB214" s="115">
        <f>RANK(QP214,QP$9:QP$497,0)</f>
        <v>173</v>
      </c>
      <c r="RC214" s="115">
        <f>RANK(QQ214,QQ$9:QQ$497,0)</f>
        <v>144</v>
      </c>
      <c r="RD214" s="115">
        <f>RANK(QR214,QR$9:QR$497,0)</f>
        <v>175</v>
      </c>
      <c r="RE214" s="115">
        <f>RANK(QS214,QS$9:QS$497,0)</f>
        <v>172</v>
      </c>
      <c r="RF214" s="122"/>
      <c r="RG214" s="115">
        <f>($RH$3*(IH214+IJ214)*100*100/MAX(EX$9:EX$497)*$RO$3) +($RH$3*(II214+IJ214)*100*100/MAX(EX$9:EX$497)*$RO$4) + ($RH$3*IK214*100*100/MAX(EX$9:EX$497)*0.098)</f>
        <v>0</v>
      </c>
      <c r="RH214" s="115">
        <f>($RH$4*IL214*100*100/MAX(EZ$9:EZ$497))*$RQ$3</f>
        <v>0</v>
      </c>
      <c r="RI214" s="115">
        <f>($RH$3*IM214*100*100/MAX(EY$9:EY$497))*$RQ$4</f>
        <v>0</v>
      </c>
      <c r="RJ214" s="115">
        <f>($RH$3*IN214*100*100/MAX(EX$9:EX$497))</f>
        <v>0</v>
      </c>
      <c r="RK214" s="115">
        <f>($RH$4*IO214*100*100/MAX(EZ$9:EZ$497))*$RQ$3</f>
        <v>0</v>
      </c>
      <c r="RL214" s="115">
        <f>(($RL$4*IP214*100*((100/MAX(EX$9:EX$497)+100/MAX(EZ$9:EZ$497))/2))+($RL$4*IQ214*100*((100/MAX(EX$9:EX$497)+100/MAX(EZ$9:EZ$497))/2))+($RL$4*IR214*100*((100/MAX(EX$9:EX$497)+100/MAX(EZ$9:EZ$497))/2))+($RL$4*IS214*100*((100/MAX(EX$9:EX$497)+100/MAX(EZ$9:EZ$497))/2))+($RL$4*IT214*100*((100/MAX(EX$9:EX$497)+100/MAX(EZ$9:EZ$497))/2))+($RL$4*IU214*100*((100/MAX(EX$9:EX$497)+100/MAX(EZ$9:EZ$497))/2))+($RL$4*IV214*100*((100/MAX(EX$9:EX$497)+100/MAX(EZ$9:EZ$497))/2))+($RL$4*IW214*100*((100/MAX(EX$9:EX$497)+100/MAX(EZ$9:EZ$497))/2)))*$RS$3</f>
        <v>0</v>
      </c>
      <c r="RM214" s="115">
        <f>(($RH$3*IX214*100*100/MAX(EX$9:EX$497))+($RH$3*IY214*100*100/MAX(EX$9:EX$497))+($RH$3*IZ214*100*100/MAX(EX$9:EX$497))+($RH$3*JA214*100*100/MAX(EX$9:EX$497))+($RH$3*JB214*100*100/MAX(EX$9:EX$497))+($RH$3*JC214*100*100/MAX(EX$9:EX$497))+($RH$3*JD214*100*100/MAX(EX$9:EX$497))+($RH$3*JE214*100*100/MAX(EX$9:EX$497)))*$RS$4</f>
        <v>0</v>
      </c>
      <c r="RN214" s="115">
        <f>(($RH$4*JF214*100*100/MAX(EZ$9:EZ$497)) + ($RH$4*JG214*100*100/MAX(EZ$9:EZ$497)) + ($RH$4*JH214*100*100/MAX(EZ$9:EZ$497)) + ($RH$4*JI214*100*100/MAX(EZ$9:EZ$497)) + ($RH$4*JJ214*100*100/MAX(EZ$9:EZ$497)) + ($RH$4*JK214*100*100/MAX(EZ$9:EZ$497)) + ($RH$4*JL214*100*100/MAX(EZ$9:EZ$497)) + ($RH$4*JM214*100*100/MAX(EZ$9:EZ$497)))*$RU$3</f>
        <v>0</v>
      </c>
      <c r="RO214" s="115">
        <f>(($RL$4*JN214*100*((100/MAX(EX$9:EX$497)+100/MAX(EZ$9:EZ$497))/2))+($RL$4*JO214*100*((100/MAX(EX$9:EX$497)+100/MAX(EZ$9:EZ$497))/2))+($RL$4*JP214*100*((100/MAX(EX$9:EX$497)+100/MAX(EZ$9:EZ$497))/2))+($RL$4*JQ214*100*((100/MAX(EX$9:EX$497)+100/MAX(EZ$9:EZ$497))/2))+($RL$4*JR214*100*((100/MAX(EX$9:EX$497)+100/MAX(EZ$9:EZ$497))/2))+($RL$4*JS214*100*((100/MAX(EX$9:EX$497)+100/MAX(EZ$9:EZ$497))/2))+($RL$4*JT214*100*((100/MAX(EX$9:EX$497)+100/MAX(EZ$9:EZ$497))/2))+($RL$4*JU214*100*((100/MAX(EX$9:EX$497)+100/MAX(EZ$9:EZ$497))/2))+($RL$4*JV214*100*((100/MAX(EX$9:EX$497)+100/MAX(EZ$9:EZ$497))/2))+($RL$4*JW214*100*((100/MAX(EX$9:EX$497)+100/MAX(EZ$9:EZ$497))/2))+($RL$4*JX214*100*((100/MAX(EX$9:EX$497)+100/MAX(EZ$9:EZ$497))/2))+($RL$4*JY214*100*((100/MAX(EX$9:EX$497)+100/MAX(EZ$9:EZ$497))/2))+($RL$4*JZ214*100*((100/MAX(EX$9:EX$497)+100/MAX(EZ$9:EZ$497))/2)))*$RW$3/2</f>
        <v>0</v>
      </c>
      <c r="RP214" s="119">
        <f>($RJ$3*KA214*100*100/MAX(FA$9:FA$497)) + ($RJ$3*KB214*100*100/MAX(FA$9:FA$497)/2) + ($RJ$3*KC214*100*100/MAX(FA$9:FA$497)/2) + ($RJ$3*KD214*100*100/MAX(FA$9:FA$497)/4) + ($RJ$3*KE214*100*100/MAX(FA$9:FA$497)/4)</f>
        <v>0</v>
      </c>
      <c r="RQ214" s="118">
        <f>($RL$4*KF214*100*((100/MAX(EX$9:EX$497)+100/MAX(EZ$9:EZ$497)))) * ($RO$3/2) + (($RL$4*KG214*100*((100/MAX(EX$9:EX$497)+100/MAX(EZ$9:EZ$497))))+($RL$4*KH214*100*((100/MAX(EX$9:EX$497)+100/MAX(EZ$9:EZ$497))))+($RL$4*KI214*100*((100/MAX(EX$9:EX$497)+100/MAX(EZ$9:EZ$497))))+($RL$4*KJ214*100*((100/MAX(EX$9:EX$497)+100/MAX(EZ$9:EZ$497))))+($RL$4*KK214*100*((100/MAX(EX$9:EX$497)+100/MAX(EZ$9:EZ$497))))+($RL$4*KL214*100*((100/MAX(EX$9:EX$497)+100/MAX(EZ$9:EZ$497))))+($RL$4*KM214*100*((100/MAX(EX$9:EX$497)+100/MAX(EZ$9:EZ$497))))+($RL$4*KN214*100*((100/MAX(EX$9:EX$497)+100/MAX(EZ$9:EZ$497))))+($RL$4*KO214*100*((100/MAX(EX$9:EX$497)+100/MAX(EZ$9:EZ$497))))+($RL$4*KP214*100*((100/MAX(EX$9:EX$497)+100/MAX(EZ$9:EZ$497))))+($RL$4*KQ214*100*((100/MAX(EX$9:EX$497)+100/MAX(EZ$9:EZ$497))))+($RL$4*KR214*100*((100/MAX(EX$9:EX$497)+100/MAX(EZ$9:EZ$497))))+($RL$4*KS214*100*((100/MAX(EX$9:EX$497)+100/MAX(EZ$9:EZ$497))))+($RL$4*KV214*100*((100/MAX(EX$9:EX$497)+100/MAX(EZ$9:EZ$497))))) * (($RO$3+$RO$4)/6)</f>
        <v>0</v>
      </c>
      <c r="RR214" s="115">
        <f>(($RL$4*KW214*100*((100/MAX(EX$9:EX$497)+100/MAX(EZ$9:EZ$497))))) * ($RO$3/2) + (($RL$4*KX214*100*((100/MAX(EX$9:EX$497)+100/MAX(EZ$9:EZ$497))))+($RL$4*KY214*100*((100/MAX(EX$9:EX$497)+100/MAX(EZ$9:EZ$497))))+($RL$4*KZ214*100*((100/MAX(EX$9:EX$497)+100/MAX(EZ$9:EZ$497))))+($RL$4*LA214*100*((100/MAX(EX$9:EX$497)+100/MAX(EZ$9:EZ$497))))+($RL$4*LB214*100*((100/MAX(EX$9:EX$497)+100/MAX(EZ$9:EZ$497))))+($RL$4*LC214*100*((100/MAX(EX$9:EX$497)+100/MAX(EZ$9:EZ$497))))) * (($RO$3+$RO$4)/6)</f>
        <v>0</v>
      </c>
      <c r="RS214" s="119">
        <f>(($RL$4*LD214*100*((100/MAX(EX$9:EX$497)+100/MAX(EZ$9:EZ$497))))+($RL$4*LE214*100*((100/MAX(EX$9:EX$497)+100/MAX(EZ$9:EZ$497))))) * (($RO$3+$RO$4)/6)</f>
        <v>0</v>
      </c>
      <c r="RT214" s="118">
        <f>($RJ$4*LH214*100*(100/MAX(EV$9:EV$497)))+($RJ$4*LI214*100*(100/MAX(EV$9:EV$497)))</f>
        <v>0</v>
      </c>
      <c r="RU214" s="119">
        <f>($RJ$4*LJ214*(100/MAX(EV$9:EV$497)))/2 + ($RL$3*LK214*(100/MAX(EW$9:EW$497))) + ($RJ$4*LL214*(100/MAX(EV$9:EV$497)))/4 + ($RL$3*LM214*(100/MAX(EW$9:EW$497)))</f>
        <v>0</v>
      </c>
      <c r="RV214" s="118">
        <f>($RJ$4*LN214*100*100/MAX(EV$9:EV$497)/2)+($RJ$4*LO214*100*100/MAX(EV$9:EV$497)/2)+($RJ$4*LP214*100*100/MAX(EV$9:EV$497))+($RJ$4*LQ214*100*100/MAX(EV$9:EV$497))+($RJ$4*LR214*100*100/MAX(EV$9:EV$497))</f>
        <v>0</v>
      </c>
      <c r="RW214" s="115">
        <f>($RJ$4*LS214*100*100/MAX(EV$9:EV$497)) + (($RJ$4*LT214*100*100/MAX(EV$9:EV$497))+($RJ$4*LU214*100*100/MAX(EV$9:EV$497))+($RJ$4*LV214*100*100/MAX(EV$9:EV$497))+($RJ$4*LW214*100*100/MAX(EV$9:EV$497))+($RJ$4*LX214*100*100/MAX(EV$9:EV$497))+($RJ$4*LY214*100*100/MAX(EV$9:EV$497))+($RJ$4*LZ214*100*100/MAX(EV$9:EV$497))+($RJ$4*MA214*100*100/MAX(EV$9:EV$497)))/2</f>
        <v>0</v>
      </c>
      <c r="RX214" s="119">
        <f>($RJ$4*MB214*100*100/MAX(EV$9:EV$497))+($RJ$4*MC214*100*100/MAX(EV$9:EV$497))+($RJ$4*MD214*100*100/MAX(EV$9:EV$497))+($RJ$4*ME214*100*100/MAX(EV$9:EV$497))+($RJ$4*MF214*100*100/MAX(EV$9:EV$497))+($RJ$4*MG214*100*100/MAX(EV$9:EV$497))+($RJ$4*MH214*100*100/MAX(EV$9:EV$497))+($RJ$4*MI214*100*100/MAX(EV$9:EV$497))+($RJ$4*MJ214*100*100/MAX(EV$9:EV$497))+($RJ$4*MK214*100*100/MAX(EV$9:EV$497))+($RJ$4*ML214*100*100/MAX(EV$9:EV$497))+($RJ$4*MM214*100*100/MAX(EV$9:EV$497))+($RJ$4*MN214*100*100/MAX(EV$9:EV$497))</f>
        <v>0</v>
      </c>
      <c r="RY214" s="118">
        <f>($RJ$4*MQ214*100*100/MAX(EV$9:EV$497))/2 + (($RJ$4*MR214*100*100/MAX(EV$9:EV$497))+($RJ$4*MS214*100*100/MAX(EV$9:EV$497))+($RJ$4*MT214*100*100/MAX(EV$9:EV$497))+($RJ$4*MU214*100*100/MAX(EV$9:EV$497))+($RJ$4*MV214*100*100/MAX(EV$9:EV$497))+($RJ$4*MW214*100*100/MAX(EV$9:EV$497))+($RJ$4*MX214*100*100/MAX(EV$9:EV$497))+($RJ$4*MY214*100*100/MAX(EV$9:EV$497))+($RJ$4*MZ214*100*100/MAX(EV$9:EV$497))+($RJ$4*NA214*100*100/MAX(EV$9:EV$497))+($RJ$4*NB214*100*100/MAX(EV$9:EV$497))+($RJ$4*NC214*100*100/MAX(EV$9:EV$497))+($RJ$4*ND214*100*100/MAX(EV$9:EV$497))+($RJ$4*NG214*100*100/MAX(EV$9:EV$497)))/4</f>
        <v>2.106741573033708</v>
      </c>
      <c r="RZ214" s="115">
        <f>($RJ$4*NH214*100*100/MAX(EV$9:EV$497))/2 + (($RJ$4*NI214*100*100/MAX(EV$9:EV$497))+($RJ$4*NJ214*100*100/MAX(EV$9:EV$497))+($RJ$4*NK214*100*100/MAX(EV$9:EV$497))+($RJ$4*NL214*100*100/MAX(EV$9:EV$497))+($RJ$4*NM214*100*100/MAX(EV$9:EV$497))+($RJ$4*NN214*100*100/MAX(EV$9:EV$497)))/4</f>
        <v>0</v>
      </c>
      <c r="SA214" s="117">
        <f>(($RJ$4*NO214*100*100/MAX(EV$9:EV$497))+($RJ$4*NP214*100*100/MAX(EV$9:EV$497)))/4</f>
        <v>0</v>
      </c>
      <c r="SB214" s="118">
        <f t="shared" si="404"/>
        <v>2.106741573033708</v>
      </c>
      <c r="SC214" s="115">
        <f t="shared" si="405"/>
        <v>0.4213483146067416</v>
      </c>
      <c r="SD214" s="115">
        <f t="shared" si="406"/>
        <v>0.526685393258427</v>
      </c>
      <c r="SE214" s="115">
        <f t="shared" si="407"/>
        <v>0.4213483146067416</v>
      </c>
      <c r="SF214" s="115">
        <f t="shared" si="408"/>
        <v>0.526685393258427</v>
      </c>
      <c r="SG214" s="115">
        <f t="shared" si="409"/>
        <v>2.106741573033708</v>
      </c>
      <c r="SH214" s="115">
        <f>ROUND(SB214/MAX(SB$9:SB$497)*100,0)</f>
        <v>3</v>
      </c>
      <c r="SI214" s="115">
        <f>ROUND(SC214/MAX(SC$9:SC$497)*100,0)</f>
        <v>1</v>
      </c>
      <c r="SJ214" s="115">
        <f>ROUND(SD214/MAX(SD$9:SD$497)*100,0)</f>
        <v>1</v>
      </c>
      <c r="SK214" s="115">
        <f>ROUND(SE214/MAX(SE$9:SE$497)*100,0)</f>
        <v>0</v>
      </c>
      <c r="SL214" s="115">
        <f>ROUND(SF214/MAX(SF$9:SF$497)*100,0)</f>
        <v>1</v>
      </c>
      <c r="SM214" s="121">
        <f>ROUND(SG214/MAX(SG$9:SG$497)*100,0)</f>
        <v>2</v>
      </c>
      <c r="SN214" s="115">
        <f>ROUND(AVERAGEIF($ES$9:$ES$497,$ES214,SH$9:SH$497),0)</f>
        <v>24</v>
      </c>
      <c r="SO214" s="115">
        <f>ROUND(AVERAGEIF($ES$9:$ES$497,$ES214,SI$9:SI$497),0)</f>
        <v>22</v>
      </c>
      <c r="SP214" s="115">
        <f>ROUND(AVERAGEIF($ES$9:$ES$497,$ES214,SJ$9:SJ$497),0)</f>
        <v>5</v>
      </c>
      <c r="SQ214" s="115">
        <f>ROUND(AVERAGEIF($ES$9:$ES$497,$ES214,SK$9:SK$497),0)</f>
        <v>19</v>
      </c>
      <c r="SR214" s="115">
        <f>ROUND(AVERAGEIF($ES$9:$ES$497,$ES214,SL$9:SL$497),0)</f>
        <v>8</v>
      </c>
      <c r="SS214" s="121">
        <f>ROUND(AVERAGEIF($ES$9:$ES$497,$ES214,SM$9:SM$497),0)</f>
        <v>6</v>
      </c>
      <c r="ST214" s="114">
        <f>RANK(SB214,SB$9:SB$497,0)</f>
        <v>286</v>
      </c>
      <c r="SU214" s="115">
        <f>RANK(SC214,SC$9:SC$497,0)</f>
        <v>269</v>
      </c>
      <c r="SV214" s="115">
        <f>RANK(SD214,SD$9:SD$497,0)</f>
        <v>265</v>
      </c>
      <c r="SW214" s="115">
        <f>RANK(SE214,SE$9:SE$497,0)</f>
        <v>269</v>
      </c>
      <c r="SX214" s="115">
        <f>RANK(SF214,SF$9:SF$497,0)</f>
        <v>253</v>
      </c>
      <c r="SY214" s="115">
        <f>RANK(SG214,SG$9:SG$497,0)</f>
        <v>237</v>
      </c>
      <c r="SZ214" s="115">
        <f>COUNTIFS(SB$9:SB$497,"&gt;"&amp;SB214,$ES$9:$ES$497,$ES214)+1</f>
        <v>65</v>
      </c>
      <c r="TA214" s="115">
        <f>COUNTIFS(SC$9:SC$497,"&gt;"&amp;SC214,$ES$9:$ES$497,$ES214)+1</f>
        <v>65</v>
      </c>
      <c r="TB214" s="115">
        <f>COUNTIFS(SD$9:SD$497,"&gt;"&amp;SD214,$ES$9:$ES$497,$ES214)+1</f>
        <v>62</v>
      </c>
      <c r="TC214" s="115">
        <f>COUNTIFS(SE$9:SE$497,"&gt;"&amp;SE214,$ES$9:$ES$497,$ES214)+1</f>
        <v>65</v>
      </c>
      <c r="TD214" s="115">
        <f>COUNTIFS(SF$9:SF$497,"&gt;"&amp;SF214,$ES$9:$ES$497,$ES214)+1</f>
        <v>62</v>
      </c>
      <c r="TE214" s="117">
        <f>COUNTIFS(SG$9:SG$497,"&gt;"&amp;SG214,$ES$9:$ES$497,$ES214)+1</f>
        <v>57</v>
      </c>
      <c r="TF214" s="118">
        <f t="shared" si="410"/>
        <v>47</v>
      </c>
      <c r="TG214" s="115">
        <f t="shared" si="411"/>
        <v>43</v>
      </c>
      <c r="TH214" s="115">
        <f t="shared" si="412"/>
        <v>39</v>
      </c>
      <c r="TI214" s="115">
        <f t="shared" si="413"/>
        <v>43</v>
      </c>
      <c r="TJ214" s="115">
        <f t="shared" si="414"/>
        <v>42</v>
      </c>
      <c r="TK214" s="115">
        <f t="shared" si="415"/>
        <v>46</v>
      </c>
      <c r="TL214" s="117">
        <f t="shared" si="416"/>
        <v>42</v>
      </c>
      <c r="TM214" s="118">
        <f>ROUND(TF214/MAX(TF$9:TF$497)*100,0)</f>
        <v>26</v>
      </c>
      <c r="TN214" s="115">
        <f>ROUND(TG214/MAX(TG$9:TG$497)*100,0)</f>
        <v>24</v>
      </c>
      <c r="TO214" s="115">
        <f>ROUND(TH214/MAX(TH$9:TH$497)*100,0)</f>
        <v>21</v>
      </c>
      <c r="TP214" s="115">
        <f>ROUND(TI214/MAX(TI$9:TI$497)*100,0)</f>
        <v>24</v>
      </c>
      <c r="TQ214" s="115">
        <f>ROUND(TJ214/MAX(TJ$9:TJ$497)*100,0)</f>
        <v>21</v>
      </c>
      <c r="TR214" s="115">
        <f>ROUND(TK214/MAX(TK$9:TK$497)*100,0)</f>
        <v>23</v>
      </c>
      <c r="TS214" s="119">
        <f>ROUND(TL214/MAX(TL$9:TL$497)*100,0)</f>
        <v>21</v>
      </c>
      <c r="TT214" s="120">
        <f>RANK(TM214,TM$9:TM$497,0)</f>
        <v>308</v>
      </c>
      <c r="TU214" s="115">
        <f>RANK(TN214,TN$9:TN$497,0)</f>
        <v>259</v>
      </c>
      <c r="TV214" s="115">
        <f>RANK(TO214,TO$9:TO$497,0)</f>
        <v>252</v>
      </c>
      <c r="TW214" s="115">
        <f>RANK(TP214,TP$9:TP$497,0)</f>
        <v>272</v>
      </c>
      <c r="TX214" s="115">
        <f>RANK(TQ214,TQ$9:TQ$497,0)</f>
        <v>249</v>
      </c>
      <c r="TY214" s="115">
        <f>RANK(TR214,TR$9:TR$497,0)</f>
        <v>255</v>
      </c>
      <c r="TZ214" s="121">
        <f>RANK(TS214,TS$9:TS$497,0)</f>
        <v>256</v>
      </c>
      <c r="UA214" s="132"/>
      <c r="UB214" s="7" t="s">
        <v>1</v>
      </c>
    </row>
    <row r="215" spans="1:548" x14ac:dyDescent="0.15">
      <c r="A215" s="183">
        <v>207</v>
      </c>
      <c r="B215" s="203" t="s">
        <v>1054</v>
      </c>
      <c r="C215" s="63"/>
      <c r="D215" s="63"/>
      <c r="E215" s="64" t="s">
        <v>518</v>
      </c>
      <c r="F215" s="65">
        <v>77</v>
      </c>
      <c r="G215" s="65" t="s">
        <v>908</v>
      </c>
      <c r="H215" s="65" t="s">
        <v>1020</v>
      </c>
      <c r="I215" s="66" t="s">
        <v>521</v>
      </c>
      <c r="J215" s="67" t="s">
        <v>521</v>
      </c>
      <c r="K215" s="67" t="s">
        <v>521</v>
      </c>
      <c r="L215" s="67" t="s">
        <v>521</v>
      </c>
      <c r="M215" s="67" t="s">
        <v>521</v>
      </c>
      <c r="N215" s="67" t="s">
        <v>521</v>
      </c>
      <c r="O215" s="67" t="s">
        <v>521</v>
      </c>
      <c r="P215" s="67" t="s">
        <v>521</v>
      </c>
      <c r="Q215" s="67" t="s">
        <v>521</v>
      </c>
      <c r="R215" s="68" t="s">
        <v>521</v>
      </c>
      <c r="S215" s="69" t="s">
        <v>521</v>
      </c>
      <c r="T215" s="67" t="s">
        <v>521</v>
      </c>
      <c r="U215" s="67" t="s">
        <v>521</v>
      </c>
      <c r="V215" s="67" t="s">
        <v>521</v>
      </c>
      <c r="W215" s="67" t="s">
        <v>521</v>
      </c>
      <c r="X215" s="67" t="s">
        <v>521</v>
      </c>
      <c r="Y215" s="67" t="s">
        <v>521</v>
      </c>
      <c r="Z215" s="67" t="s">
        <v>521</v>
      </c>
      <c r="AA215" s="67" t="s">
        <v>521</v>
      </c>
      <c r="AB215" s="68" t="s">
        <v>521</v>
      </c>
      <c r="AC215" s="69" t="s">
        <v>521</v>
      </c>
      <c r="AD215" s="67" t="s">
        <v>521</v>
      </c>
      <c r="AE215" s="67" t="s">
        <v>521</v>
      </c>
      <c r="AF215" s="67" t="s">
        <v>521</v>
      </c>
      <c r="AG215" s="67" t="s">
        <v>521</v>
      </c>
      <c r="AH215" s="67" t="s">
        <v>521</v>
      </c>
      <c r="AI215" s="67" t="s">
        <v>521</v>
      </c>
      <c r="AJ215" s="67" t="s">
        <v>521</v>
      </c>
      <c r="AK215" s="67" t="s">
        <v>521</v>
      </c>
      <c r="AL215" s="68" t="s">
        <v>521</v>
      </c>
      <c r="AM215" s="69" t="s">
        <v>521</v>
      </c>
      <c r="AN215" s="67" t="s">
        <v>521</v>
      </c>
      <c r="AO215" s="67" t="s">
        <v>521</v>
      </c>
      <c r="AP215" s="67" t="s">
        <v>521</v>
      </c>
      <c r="AQ215" s="67" t="s">
        <v>521</v>
      </c>
      <c r="AR215" s="67" t="s">
        <v>521</v>
      </c>
      <c r="AS215" s="67" t="s">
        <v>521</v>
      </c>
      <c r="AT215" s="67" t="s">
        <v>521</v>
      </c>
      <c r="AU215" s="67" t="s">
        <v>521</v>
      </c>
      <c r="AV215" s="68" t="s">
        <v>521</v>
      </c>
      <c r="AW215" s="69" t="s">
        <v>521</v>
      </c>
      <c r="AX215" s="67" t="s">
        <v>521</v>
      </c>
      <c r="AY215" s="67" t="s">
        <v>521</v>
      </c>
      <c r="AZ215" s="67" t="s">
        <v>521</v>
      </c>
      <c r="BA215" s="67" t="s">
        <v>521</v>
      </c>
      <c r="BB215" s="67" t="s">
        <v>521</v>
      </c>
      <c r="BC215" s="67" t="s">
        <v>521</v>
      </c>
      <c r="BD215" s="67" t="s">
        <v>521</v>
      </c>
      <c r="BE215" s="67" t="s">
        <v>521</v>
      </c>
      <c r="BF215" s="68" t="s">
        <v>521</v>
      </c>
      <c r="BG215" s="69" t="s">
        <v>521</v>
      </c>
      <c r="BH215" s="67" t="s">
        <v>521</v>
      </c>
      <c r="BI215" s="67" t="s">
        <v>521</v>
      </c>
      <c r="BJ215" s="67" t="s">
        <v>521</v>
      </c>
      <c r="BK215" s="67" t="s">
        <v>521</v>
      </c>
      <c r="BL215" s="67" t="s">
        <v>521</v>
      </c>
      <c r="BM215" s="67" t="s">
        <v>521</v>
      </c>
      <c r="BN215" s="67" t="s">
        <v>521</v>
      </c>
      <c r="BO215" s="67" t="s">
        <v>521</v>
      </c>
      <c r="BP215" s="68" t="s">
        <v>521</v>
      </c>
      <c r="BQ215" s="70" t="s">
        <v>521</v>
      </c>
      <c r="BR215" s="67" t="s">
        <v>521</v>
      </c>
      <c r="BS215" s="67" t="s">
        <v>521</v>
      </c>
      <c r="BT215" s="67" t="s">
        <v>521</v>
      </c>
      <c r="BU215" s="67" t="s">
        <v>521</v>
      </c>
      <c r="BV215" s="67" t="s">
        <v>521</v>
      </c>
      <c r="BW215" s="67" t="s">
        <v>521</v>
      </c>
      <c r="BX215" s="67" t="s">
        <v>521</v>
      </c>
      <c r="BY215" s="67" t="s">
        <v>521</v>
      </c>
      <c r="BZ215" s="68" t="s">
        <v>521</v>
      </c>
      <c r="CA215" s="69" t="s">
        <v>521</v>
      </c>
      <c r="CB215" s="67" t="s">
        <v>521</v>
      </c>
      <c r="CC215" s="67" t="s">
        <v>521</v>
      </c>
      <c r="CD215" s="67" t="s">
        <v>521</v>
      </c>
      <c r="CE215" s="67" t="s">
        <v>521</v>
      </c>
      <c r="CF215" s="67" t="s">
        <v>521</v>
      </c>
      <c r="CG215" s="67" t="s">
        <v>521</v>
      </c>
      <c r="CH215" s="67" t="s">
        <v>521</v>
      </c>
      <c r="CI215" s="67" t="s">
        <v>521</v>
      </c>
      <c r="CJ215" s="68" t="s">
        <v>521</v>
      </c>
      <c r="CK215" s="69" t="s">
        <v>521</v>
      </c>
      <c r="CL215" s="67" t="s">
        <v>521</v>
      </c>
      <c r="CM215" s="67" t="s">
        <v>521</v>
      </c>
      <c r="CN215" s="67" t="s">
        <v>521</v>
      </c>
      <c r="CO215" s="67" t="s">
        <v>521</v>
      </c>
      <c r="CP215" s="67" t="s">
        <v>521</v>
      </c>
      <c r="CQ215" s="67" t="s">
        <v>521</v>
      </c>
      <c r="CR215" s="67" t="s">
        <v>521</v>
      </c>
      <c r="CS215" s="67" t="s">
        <v>521</v>
      </c>
      <c r="CT215" s="68" t="s">
        <v>521</v>
      </c>
      <c r="CU215" s="69" t="s">
        <v>521</v>
      </c>
      <c r="CV215" s="67" t="s">
        <v>521</v>
      </c>
      <c r="CW215" s="67" t="s">
        <v>521</v>
      </c>
      <c r="CX215" s="67" t="s">
        <v>521</v>
      </c>
      <c r="CY215" s="67" t="s">
        <v>521</v>
      </c>
      <c r="CZ215" s="67" t="s">
        <v>521</v>
      </c>
      <c r="DA215" s="67" t="s">
        <v>521</v>
      </c>
      <c r="DB215" s="67" t="s">
        <v>521</v>
      </c>
      <c r="DC215" s="67" t="s">
        <v>521</v>
      </c>
      <c r="DD215" s="68" t="s">
        <v>521</v>
      </c>
      <c r="DE215" s="69" t="s">
        <v>521</v>
      </c>
      <c r="DF215" s="71" t="s">
        <v>521</v>
      </c>
      <c r="DG215" s="67" t="s">
        <v>521</v>
      </c>
      <c r="DH215" s="67" t="s">
        <v>521</v>
      </c>
      <c r="DI215" s="67" t="s">
        <v>521</v>
      </c>
      <c r="DJ215" s="67" t="s">
        <v>521</v>
      </c>
      <c r="DK215" s="67" t="s">
        <v>521</v>
      </c>
      <c r="DL215" s="67" t="s">
        <v>521</v>
      </c>
      <c r="DM215" s="67" t="s">
        <v>521</v>
      </c>
      <c r="DN215" s="68" t="s">
        <v>521</v>
      </c>
      <c r="DO215" s="70" t="s">
        <v>521</v>
      </c>
      <c r="DP215" s="71" t="s">
        <v>521</v>
      </c>
      <c r="DQ215" s="67" t="s">
        <v>521</v>
      </c>
      <c r="DR215" s="67" t="s">
        <v>521</v>
      </c>
      <c r="DS215" s="67" t="s">
        <v>521</v>
      </c>
      <c r="DT215" s="67" t="s">
        <v>521</v>
      </c>
      <c r="DU215" s="67" t="s">
        <v>521</v>
      </c>
      <c r="DV215" s="67" t="s">
        <v>521</v>
      </c>
      <c r="DW215" s="67" t="s">
        <v>521</v>
      </c>
      <c r="DX215" s="72" t="s">
        <v>521</v>
      </c>
      <c r="DY215" s="73" t="s">
        <v>522</v>
      </c>
      <c r="DZ215" s="74">
        <v>3</v>
      </c>
      <c r="EA215" s="74">
        <v>4</v>
      </c>
      <c r="EB215" s="74">
        <v>5</v>
      </c>
      <c r="EC215" s="75">
        <v>5</v>
      </c>
      <c r="ED215" s="76" t="s">
        <v>522</v>
      </c>
      <c r="EE215" s="74">
        <f t="shared" si="360"/>
        <v>3</v>
      </c>
      <c r="EF215" s="74">
        <f t="shared" si="361"/>
        <v>12</v>
      </c>
      <c r="EG215" s="74">
        <f t="shared" si="362"/>
        <v>60</v>
      </c>
      <c r="EH215" s="77">
        <f t="shared" si="363"/>
        <v>300</v>
      </c>
      <c r="EI215" s="73">
        <v>10</v>
      </c>
      <c r="EJ215" s="74">
        <v>40</v>
      </c>
      <c r="EK215" s="74">
        <v>270</v>
      </c>
      <c r="EL215" s="74">
        <v>900</v>
      </c>
      <c r="EM215" s="75">
        <v>2700</v>
      </c>
      <c r="EN215" s="78">
        <v>1</v>
      </c>
      <c r="EO215" s="79">
        <f t="shared" si="364"/>
        <v>1.3333333333333335</v>
      </c>
      <c r="EP215" s="79">
        <f t="shared" si="365"/>
        <v>2.25</v>
      </c>
      <c r="EQ215" s="79">
        <f t="shared" si="366"/>
        <v>1.5</v>
      </c>
      <c r="ER215" s="80">
        <f t="shared" si="367"/>
        <v>0.9</v>
      </c>
      <c r="ES215" s="128" t="s">
        <v>523</v>
      </c>
      <c r="ET215" s="82"/>
      <c r="EU215" s="83">
        <v>4</v>
      </c>
      <c r="EV215" s="73">
        <v>51</v>
      </c>
      <c r="EW215" s="74">
        <v>22</v>
      </c>
      <c r="EX215" s="74">
        <v>77</v>
      </c>
      <c r="EY215" s="74">
        <v>33</v>
      </c>
      <c r="EZ215" s="74">
        <v>21</v>
      </c>
      <c r="FA215" s="74">
        <v>15</v>
      </c>
      <c r="FB215" s="74">
        <v>36</v>
      </c>
      <c r="FC215" s="74">
        <v>7</v>
      </c>
      <c r="FD215" s="74">
        <f t="shared" si="368"/>
        <v>98</v>
      </c>
      <c r="FE215" s="84">
        <f t="shared" si="369"/>
        <v>84</v>
      </c>
      <c r="FF215" s="73">
        <f>RANK(EV215,$EV$9:$EV$497,0)</f>
        <v>276</v>
      </c>
      <c r="FG215" s="74">
        <f>RANK(EW215,$EW$9:$EW$497,0)</f>
        <v>335</v>
      </c>
      <c r="FH215" s="74">
        <f>RANK(EX215,$EX$9:$EX$497,0)</f>
        <v>62</v>
      </c>
      <c r="FI215" s="74">
        <f>RANK(EY215,$EY$9:$EY$497,0)</f>
        <v>217</v>
      </c>
      <c r="FJ215" s="74">
        <f>RANK(EZ215,$EZ$9:$EZ$497,0)</f>
        <v>188</v>
      </c>
      <c r="FK215" s="74">
        <f>RANK(FA215,$FA$9:$FA$497,0)</f>
        <v>245</v>
      </c>
      <c r="FL215" s="74">
        <f>RANK(FB215,$FB$9:$FB$497,0)</f>
        <v>227</v>
      </c>
      <c r="FM215" s="74">
        <f>RANK(FC215,$FC$9:$FC$497,0)</f>
        <v>392</v>
      </c>
      <c r="FN215" s="74">
        <f>RANK(FD215,$FD$9:$FD$497,0)</f>
        <v>99</v>
      </c>
      <c r="FO215" s="84">
        <f>RANK(FE215,$FE$9:$FE$497,0)</f>
        <v>194</v>
      </c>
      <c r="FP215" s="73">
        <f>COUNTIFS($EV$9:$EV$497,"&gt;"&amp;EV215,$ES$9:$ES$497,ES215)+1</f>
        <v>71</v>
      </c>
      <c r="FQ215" s="74">
        <f>COUNTIFS($EW$9:$EW$497,"&gt;"&amp;EW215,$ES$9:$ES$497,ES215)+1</f>
        <v>58</v>
      </c>
      <c r="FR215" s="74">
        <f>COUNTIFS($EX$9:$EX$497,"&gt;"&amp;EX215,$ES$9:$ES$497,ES215)+1</f>
        <v>10</v>
      </c>
      <c r="FS215" s="74">
        <f>COUNTIFS($EY$9:$EY$497,"&gt;"&amp;EY215,$ES$9:$ES$497,ES215)+1</f>
        <v>64</v>
      </c>
      <c r="FT215" s="74">
        <f>COUNTIFS($EZ$9:$EZ$497,"&gt;"&amp;EZ215,$ES$9:$ES$497,ES215)+1</f>
        <v>36</v>
      </c>
      <c r="FU215" s="74">
        <f>COUNTIFS($FA$9:$FA$497,"&gt;"&amp;FA215,$ES$9:$ES$497,ES215)+1</f>
        <v>48</v>
      </c>
      <c r="FV215" s="74">
        <f>COUNTIFS($FB$9:$FB$497,"&gt;"&amp;FB215,$ES$9:$ES$497,ES215)+1</f>
        <v>14</v>
      </c>
      <c r="FW215" s="74">
        <f>COUNTIFS($FC$9:$FC$497,"&gt;"&amp;FC215,$ES$9:$ES$497,ES215)+1</f>
        <v>60</v>
      </c>
      <c r="FX215" s="74">
        <f>COUNTIFS($FD$9:$FD$497,"&gt;"&amp;FD215,$ES$9:$ES$497,ES215)+1</f>
        <v>21</v>
      </c>
      <c r="FY215" s="84">
        <f>COUNTIFS($FE$9:$FE$497,"&gt;"&amp;FE215,$ES$9:$ES$497,ES215)+1</f>
        <v>36</v>
      </c>
      <c r="FZ215" s="85">
        <f t="shared" si="370"/>
        <v>0.66</v>
      </c>
      <c r="GA215" s="86">
        <f t="shared" si="371"/>
        <v>0.28999999999999998</v>
      </c>
      <c r="GB215" s="86">
        <f t="shared" si="372"/>
        <v>1</v>
      </c>
      <c r="GC215" s="86">
        <f t="shared" si="373"/>
        <v>0.43</v>
      </c>
      <c r="GD215" s="86">
        <f t="shared" si="374"/>
        <v>0.27</v>
      </c>
      <c r="GE215" s="86">
        <f t="shared" si="375"/>
        <v>0.19</v>
      </c>
      <c r="GF215" s="86">
        <f t="shared" si="376"/>
        <v>0.47</v>
      </c>
      <c r="GG215" s="86">
        <f t="shared" si="377"/>
        <v>0.09</v>
      </c>
      <c r="GH215" s="86">
        <f t="shared" si="378"/>
        <v>1.27</v>
      </c>
      <c r="GI215" s="87">
        <f t="shared" si="379"/>
        <v>1.0900000000000001</v>
      </c>
      <c r="GJ215" s="85">
        <f>ROUND(((FZ215-AVERAGE(FZ$9:FZ$497))/STDEVP(FZ$9:FZ$497)*10+50),2)</f>
        <v>38.07</v>
      </c>
      <c r="GK215" s="86">
        <f>ROUND(((GA215-AVERAGE(GA$9:GA$497))/STDEVP(GA$9:GA$497)*10+50),2)</f>
        <v>38.04</v>
      </c>
      <c r="GL215" s="86">
        <f>ROUND(((GB215-AVERAGE(GB$9:GB$497))/STDEVP(GB$9:GB$497)*10+50),2)</f>
        <v>65.67</v>
      </c>
      <c r="GM215" s="86">
        <f>ROUND(((GC215-AVERAGE(GC$9:GC$497))/STDEVP(GC$9:GC$497)*10+50),2)</f>
        <v>45.18</v>
      </c>
      <c r="GN215" s="86">
        <f>ROUND(((GD215-AVERAGE(GD$9:GD$497))/STDEVP(GD$9:GD$497)*10+50),2)</f>
        <v>45.81</v>
      </c>
      <c r="GO215" s="86">
        <f>ROUND(((GE215-AVERAGE(GE$9:GE$497))/STDEVP(GE$9:GE$497)*10+50),2)</f>
        <v>44.25</v>
      </c>
      <c r="GP215" s="86">
        <f>ROUND(((GF215-AVERAGE(GF$9:GF$497))/STDEVP(GF$9:GF$497)*10+50),2)</f>
        <v>44.81</v>
      </c>
      <c r="GQ215" s="86">
        <f>ROUND(((GG215-AVERAGE(GG$9:GG$497))/STDEVP(GG$9:GG$497)*10+50),2)</f>
        <v>33.07</v>
      </c>
      <c r="GR215" s="86">
        <f>ROUND(((GH215-AVERAGE(GH$9:GH$497))/STDEVP(GH$9:GH$497)*10+50),2)</f>
        <v>60.77</v>
      </c>
      <c r="GS215" s="87">
        <f>ROUND(((GI215-AVERAGE(GI$9:GI$497))/STDEVP(GI$9:GI$497)*10+50),2)</f>
        <v>47.4</v>
      </c>
      <c r="GT215" s="73">
        <f>RANK(GJ215,$GJ$9:$GJ$497,0)</f>
        <v>388</v>
      </c>
      <c r="GU215" s="74">
        <f>RANK(GK215,$GK$9:$GK$497,0)</f>
        <v>413</v>
      </c>
      <c r="GV215" s="74">
        <f>RANK(GL215,$GL$9:$GL$497,0)</f>
        <v>25</v>
      </c>
      <c r="GW215" s="74">
        <f>RANK(GM215,$GM$9:$GM$497,0)</f>
        <v>295</v>
      </c>
      <c r="GX215" s="74">
        <f>RANK(GN215,$GN$9:$GN$497,0)</f>
        <v>248</v>
      </c>
      <c r="GY215" s="74">
        <f>RANK(GO215,$GO$9:$GO$497,0)</f>
        <v>289</v>
      </c>
      <c r="GZ215" s="74">
        <f>RANK(GP215,$GP$9:$GP$497,0)</f>
        <v>286</v>
      </c>
      <c r="HA215" s="74">
        <f>RANK(GQ215,$GQ$9:$GQ$497,0)</f>
        <v>433</v>
      </c>
      <c r="HB215" s="74">
        <f>RANK(GR215,$GR$9:$GR$497,0)</f>
        <v>55</v>
      </c>
      <c r="HC215" s="84">
        <f>RANK(GS215,$GS$9:$GS$497,0)</f>
        <v>236</v>
      </c>
      <c r="HD215" s="85">
        <f>ROUND(AVERAGEIF($ES$9:$ES$497,$ES215,$FZ$9:$FZ$497),2)</f>
        <v>1.1399999999999999</v>
      </c>
      <c r="HE215" s="86">
        <f>ROUND(AVERAGEIF($ES$9:$ES$497,$ES215,$GA$9:$GA$497),2)</f>
        <v>0.46</v>
      </c>
      <c r="HF215" s="86">
        <f>ROUND(AVERAGEIF($ES$9:$ES$497,$ES215,$GB$9:$GB$497),2)</f>
        <v>0.65</v>
      </c>
      <c r="HG215" s="86">
        <f>ROUND(AVERAGEIF($ES$9:$ES$497,$ES215,$GC$9:$GC$497),2)</f>
        <v>0.74</v>
      </c>
      <c r="HH215" s="86">
        <f>ROUND(AVERAGEIF($ES$9:$ES$497,$ES215,$GD$9:$GD$497),2)</f>
        <v>0.27</v>
      </c>
      <c r="HI215" s="86">
        <f>ROUND(AVERAGEIF($ES$9:$ES$497,$ES215,$GE$9:$GE$497),2)</f>
        <v>0.23</v>
      </c>
      <c r="HJ215" s="86">
        <f>ROUND(AVERAGEIF($ES$9:$ES$497,$ES215,$GF$9:$GF$497),2)</f>
        <v>0.3</v>
      </c>
      <c r="HK215" s="86">
        <f>ROUND(AVERAGEIF($ES$9:$ES$497,$ES215,$GG$9:$GG$497),2)</f>
        <v>0.28000000000000003</v>
      </c>
      <c r="HL215" s="86">
        <f>ROUND(AVERAGEIF($ES$9:$ES$497,$ES215,$GH$9:$GH$497),2)</f>
        <v>0.92</v>
      </c>
      <c r="HM215" s="87">
        <f>ROUND(AVERAGEIF($ES$9:$ES$497,$ES215,$GI$9:$GI$497),2)</f>
        <v>0.93</v>
      </c>
      <c r="HN215" s="88">
        <f t="shared" si="380"/>
        <v>-0.47999999999999987</v>
      </c>
      <c r="HO215" s="89">
        <f t="shared" si="381"/>
        <v>-0.17000000000000004</v>
      </c>
      <c r="HP215" s="89">
        <f t="shared" si="382"/>
        <v>0.35</v>
      </c>
      <c r="HQ215" s="89">
        <f t="shared" si="383"/>
        <v>-0.31</v>
      </c>
      <c r="HR215" s="89">
        <f t="shared" si="384"/>
        <v>0</v>
      </c>
      <c r="HS215" s="89">
        <f t="shared" si="385"/>
        <v>-4.0000000000000008E-2</v>
      </c>
      <c r="HT215" s="89">
        <f t="shared" si="386"/>
        <v>0.16999999999999998</v>
      </c>
      <c r="HU215" s="89">
        <f t="shared" si="387"/>
        <v>-0.19000000000000003</v>
      </c>
      <c r="HV215" s="89">
        <f t="shared" si="388"/>
        <v>0.35</v>
      </c>
      <c r="HW215" s="90">
        <f t="shared" si="389"/>
        <v>0.16000000000000003</v>
      </c>
      <c r="HX215" s="73">
        <f>COUNTIFS($FZ$9:$FZ$497,"&gt;"&amp;FZ215,$ES$9:$ES$497,$ES215)+1</f>
        <v>98</v>
      </c>
      <c r="HY215" s="74">
        <f>COUNTIFS($GA$9:$GA$497,"&gt;"&amp;GA215,$ES$9:$ES$497,$ES215)+1</f>
        <v>81</v>
      </c>
      <c r="HZ215" s="74">
        <f>COUNTIFS($GB$9:$GB$497,"&gt;"&amp;GB215,$ES$9:$ES$497,$ES215)+1</f>
        <v>8</v>
      </c>
      <c r="IA215" s="74">
        <f>COUNTIFS($GC$9:$GC$497,"&gt;"&amp;GC215,$ES$9:$ES$497,$ES215)+1</f>
        <v>97</v>
      </c>
      <c r="IB215" s="74">
        <f>COUNTIFS($GD$9:$GD$497,"&gt;"&amp;GD215,$ES$9:$ES$497,$ES215)+1</f>
        <v>37</v>
      </c>
      <c r="IC215" s="74">
        <f>COUNTIFS($GE$9:$GE$497,"&gt;"&amp;GE215,$ES$9:$ES$497,$ES215)+1</f>
        <v>51</v>
      </c>
      <c r="ID215" s="74">
        <f>COUNTIFS($GF$9:$GF$497,"&gt;"&amp;GF215,$ES$9:$ES$497,$ES215)+1</f>
        <v>14</v>
      </c>
      <c r="IE215" s="74">
        <f>COUNTIFS($GG$9:$GG$497,"&gt;"&amp;GG215,$ES$9:$ES$497,$ES215)+1</f>
        <v>91</v>
      </c>
      <c r="IF215" s="74">
        <f>COUNTIFS($GH$9:$GH$497,"&gt;"&amp;GH215,$ES$9:$ES$497,$ES215)+1</f>
        <v>11</v>
      </c>
      <c r="IG215" s="84">
        <f>COUNTIFS($GI$9:$GI$497,"&gt;"&amp;GI215,$ES$9:$ES$497,$ES215)+1</f>
        <v>28</v>
      </c>
      <c r="IH215" s="91"/>
      <c r="II215" s="79"/>
      <c r="IJ215" s="79">
        <v>0.03</v>
      </c>
      <c r="IK215" s="79"/>
      <c r="IL215" s="79"/>
      <c r="IM215" s="92"/>
      <c r="IN215" s="93"/>
      <c r="IO215" s="94"/>
      <c r="IP215" s="95"/>
      <c r="IQ215" s="79"/>
      <c r="IR215" s="79"/>
      <c r="IS215" s="79"/>
      <c r="IT215" s="79"/>
      <c r="IU215" s="79"/>
      <c r="IV215" s="79"/>
      <c r="IW215" s="96"/>
      <c r="IX215" s="93">
        <v>7.0000000000000007E-2</v>
      </c>
      <c r="IY215" s="79"/>
      <c r="IZ215" s="79"/>
      <c r="JA215" s="79"/>
      <c r="JB215" s="79">
        <v>7.0000000000000007E-2</v>
      </c>
      <c r="JC215" s="79"/>
      <c r="JD215" s="79"/>
      <c r="JE215" s="97"/>
      <c r="JF215" s="95"/>
      <c r="JG215" s="79"/>
      <c r="JH215" s="79"/>
      <c r="JI215" s="79"/>
      <c r="JJ215" s="79"/>
      <c r="JK215" s="79"/>
      <c r="JL215" s="79"/>
      <c r="JM215" s="96"/>
      <c r="JN215" s="93"/>
      <c r="JO215" s="79"/>
      <c r="JP215" s="79"/>
      <c r="JQ215" s="79"/>
      <c r="JR215" s="79"/>
      <c r="JS215" s="79"/>
      <c r="JT215" s="79"/>
      <c r="JU215" s="79"/>
      <c r="JV215" s="79"/>
      <c r="JW215" s="79"/>
      <c r="JX215" s="79"/>
      <c r="JY215" s="79"/>
      <c r="JZ215" s="97"/>
      <c r="KA215" s="93"/>
      <c r="KB215" s="79"/>
      <c r="KC215" s="79"/>
      <c r="KD215" s="79"/>
      <c r="KE215" s="97"/>
      <c r="KF215" s="95"/>
      <c r="KG215" s="79"/>
      <c r="KH215" s="79"/>
      <c r="KI215" s="79"/>
      <c r="KJ215" s="79"/>
      <c r="KK215" s="98"/>
      <c r="KL215" s="79"/>
      <c r="KM215" s="79"/>
      <c r="KN215" s="79"/>
      <c r="KO215" s="79"/>
      <c r="KP215" s="79"/>
      <c r="KQ215" s="79"/>
      <c r="KR215" s="79"/>
      <c r="KS215" s="96"/>
      <c r="KT215" s="96"/>
      <c r="KU215" s="96"/>
      <c r="KV215" s="96"/>
      <c r="KW215" s="93"/>
      <c r="KX215" s="79"/>
      <c r="KY215" s="79"/>
      <c r="KZ215" s="79"/>
      <c r="LA215" s="79"/>
      <c r="LB215" s="79"/>
      <c r="LC215" s="96"/>
      <c r="LD215" s="93"/>
      <c r="LE215" s="94"/>
      <c r="LF215" s="99"/>
      <c r="LG215" s="75"/>
      <c r="LH215" s="93"/>
      <c r="LI215" s="79"/>
      <c r="LJ215" s="74"/>
      <c r="LK215" s="74"/>
      <c r="LL215" s="74"/>
      <c r="LM215" s="100"/>
      <c r="LN215" s="95"/>
      <c r="LO215" s="79"/>
      <c r="LP215" s="79"/>
      <c r="LQ215" s="79"/>
      <c r="LR215" s="96"/>
      <c r="LS215" s="93"/>
      <c r="LT215" s="79"/>
      <c r="LU215" s="79"/>
      <c r="LV215" s="79">
        <v>7.0000000000000007E-2</v>
      </c>
      <c r="LW215" s="79"/>
      <c r="LX215" s="79"/>
      <c r="LY215" s="79"/>
      <c r="LZ215" s="79"/>
      <c r="MA215" s="97"/>
      <c r="MB215" s="95"/>
      <c r="MC215" s="79"/>
      <c r="MD215" s="79"/>
      <c r="ME215" s="79"/>
      <c r="MF215" s="79"/>
      <c r="MG215" s="79"/>
      <c r="MH215" s="79"/>
      <c r="MI215" s="79"/>
      <c r="MJ215" s="79"/>
      <c r="MK215" s="79"/>
      <c r="ML215" s="79"/>
      <c r="MM215" s="79"/>
      <c r="MN215" s="98"/>
      <c r="MO215" s="98"/>
      <c r="MP215" s="96"/>
      <c r="MQ215" s="93"/>
      <c r="MR215" s="79"/>
      <c r="MS215" s="79"/>
      <c r="MT215" s="79"/>
      <c r="MU215" s="79"/>
      <c r="MV215" s="98"/>
      <c r="MW215" s="79"/>
      <c r="MX215" s="79"/>
      <c r="MY215" s="79"/>
      <c r="MZ215" s="79"/>
      <c r="NA215" s="79"/>
      <c r="NB215" s="79"/>
      <c r="NC215" s="79"/>
      <c r="ND215" s="96"/>
      <c r="NE215" s="96"/>
      <c r="NF215" s="96"/>
      <c r="NG215" s="96"/>
      <c r="NH215" s="93"/>
      <c r="NI215" s="79"/>
      <c r="NJ215" s="79">
        <v>7.0000000000000007E-2</v>
      </c>
      <c r="NK215" s="79"/>
      <c r="NL215" s="79"/>
      <c r="NM215" s="79"/>
      <c r="NN215" s="94"/>
      <c r="NO215" s="93"/>
      <c r="NP215" s="80"/>
      <c r="NQ215" s="124" t="s">
        <v>1051</v>
      </c>
      <c r="NR215" s="102" t="s">
        <v>1057</v>
      </c>
      <c r="NS215" s="102"/>
      <c r="NT215" s="102"/>
      <c r="NU215" s="102"/>
      <c r="NV215" s="104">
        <v>43874</v>
      </c>
      <c r="NW215" s="102" t="s">
        <v>1058</v>
      </c>
      <c r="NX215" s="133" t="s">
        <v>1059</v>
      </c>
      <c r="NY215" s="138" t="s">
        <v>1024</v>
      </c>
      <c r="NZ215" s="133" t="s">
        <v>1059</v>
      </c>
      <c r="OA215" s="137"/>
      <c r="OB215" s="137"/>
      <c r="OC215" s="137"/>
      <c r="OD215" s="108">
        <f t="shared" si="390"/>
        <v>300</v>
      </c>
      <c r="OE215" s="109">
        <v>4</v>
      </c>
      <c r="OF215" s="110">
        <f t="shared" si="391"/>
        <v>23</v>
      </c>
      <c r="OG215" s="109">
        <v>7</v>
      </c>
      <c r="OH215" s="111">
        <f>ROUND(AVERAGEIF($ES$9:$ES$497,$ES215,EV$9:EV$497),0)</f>
        <v>79</v>
      </c>
      <c r="OI215" s="112">
        <f>ROUND(AVERAGEIF($ES$9:$ES$497,$ES215,EW$9:EW$497),0)</f>
        <v>32</v>
      </c>
      <c r="OJ215" s="112">
        <f>ROUND(AVERAGEIF($ES$9:$ES$497,$ES215,EX$9:EX$497),0)</f>
        <v>45</v>
      </c>
      <c r="OK215" s="112">
        <f>ROUND(AVERAGEIF($ES$9:$ES$497,$ES215,EY$9:EY$497),0)</f>
        <v>53</v>
      </c>
      <c r="OL215" s="112">
        <f>ROUND(AVERAGEIF($ES$9:$ES$497,$ES215,EZ$9:EZ$497),0)</f>
        <v>20</v>
      </c>
      <c r="OM215" s="112">
        <f>ROUND(AVERAGEIF($ES$9:$ES$497,$ES215,FA$9:FA$497),0)</f>
        <v>18</v>
      </c>
      <c r="ON215" s="112">
        <f>ROUND(AVERAGEIF($ES$9:$ES$497,$ES215,FB$9:FB$497),0)</f>
        <v>23</v>
      </c>
      <c r="OO215" s="112">
        <f>ROUND(AVERAGEIF($ES$9:$ES$497,$ES215,FC$9:FC$497),0)</f>
        <v>23</v>
      </c>
      <c r="OP215" s="112">
        <f>ROUND(AVERAGEIF($ES$9:$ES$497,$ES215,FD$9:FD$497),0)</f>
        <v>64</v>
      </c>
      <c r="OQ215" s="113">
        <f>ROUND(AVERAGEIF($ES$9:$ES$497,$ES215,FE$9:FE$497),0)</f>
        <v>68</v>
      </c>
      <c r="OR215" s="114">
        <f>ROUND(EV215/MAX(EV$9:EV$497)*100,0)</f>
        <v>29</v>
      </c>
      <c r="OS215" s="115">
        <f>ROUND(EW215/MAX(EW$9:EW$497)*100,0)</f>
        <v>17</v>
      </c>
      <c r="OT215" s="115">
        <f>ROUND(EX215/MAX(EX$9:EX$497)*100,0)</f>
        <v>64</v>
      </c>
      <c r="OU215" s="115">
        <f>ROUND(EY215/MAX(EY$9:EY$497)*100,0)</f>
        <v>22</v>
      </c>
      <c r="OV215" s="115">
        <f>ROUND(EZ215/MAX(EZ$9:EZ$497)*100,0)</f>
        <v>17</v>
      </c>
      <c r="OW215" s="115">
        <f>ROUND(FA215/MAX(FA$9:FA$497)*100,0)</f>
        <v>13</v>
      </c>
      <c r="OX215" s="115">
        <f>ROUND(FB215/MAX(FB$9:FB$497)*100,0)</f>
        <v>27</v>
      </c>
      <c r="OY215" s="116">
        <f>ROUND(FC215/MAX(FC$9:FC$497)*100,0)</f>
        <v>5</v>
      </c>
      <c r="OZ215" s="115">
        <f>ROUND(FD215/MAX(FD$9:FD$497)*100,0)</f>
        <v>66</v>
      </c>
      <c r="PA215" s="117">
        <f>ROUND(FE215/MAX(FE$9:FE$497)*100,0)</f>
        <v>34</v>
      </c>
      <c r="PB215" s="118">
        <f t="shared" si="392"/>
        <v>365</v>
      </c>
      <c r="PC215" s="115">
        <f t="shared" si="393"/>
        <v>224</v>
      </c>
      <c r="PD215" s="115">
        <f t="shared" si="394"/>
        <v>416</v>
      </c>
      <c r="PE215" s="115">
        <f t="shared" si="395"/>
        <v>375</v>
      </c>
      <c r="PF215" s="115">
        <f t="shared" si="396"/>
        <v>240</v>
      </c>
      <c r="PG215" s="119">
        <f t="shared" si="397"/>
        <v>202</v>
      </c>
      <c r="PH215" s="118">
        <f>ROUND(PB215/MAX(PB$9:PB$497)*100,0)</f>
        <v>44</v>
      </c>
      <c r="PI215" s="115">
        <f>ROUND(PC215/MAX(PC$9:PC$497)*100,0)</f>
        <v>27</v>
      </c>
      <c r="PJ215" s="115">
        <f>ROUND(PD215/MAX(PD$9:PD$497)*100,0)</f>
        <v>44</v>
      </c>
      <c r="PK215" s="115">
        <f>ROUND(PE215/MAX(PE$9:PE$497)*100,0)</f>
        <v>37</v>
      </c>
      <c r="PL215" s="115">
        <f>ROUND(PF215/MAX(PF$9:PF$497)*100,0)</f>
        <v>34</v>
      </c>
      <c r="PM215" s="119">
        <f>ROUND(PG215/MAX(PG$9:PG$497)*100,0)</f>
        <v>29</v>
      </c>
      <c r="PN215" s="118">
        <f>RANK(PH215,PH$9:PH$497,0)</f>
        <v>217</v>
      </c>
      <c r="PO215" s="115">
        <f>RANK(PI215,PI$9:PI$497,0)</f>
        <v>306</v>
      </c>
      <c r="PP215" s="115">
        <f>RANK(PJ215,PJ$9:PJ$497,0)</f>
        <v>238</v>
      </c>
      <c r="PQ215" s="115">
        <f>RANK(PK215,PK$9:PK$497,0)</f>
        <v>262</v>
      </c>
      <c r="PR215" s="115">
        <f>RANK(PL215,PL$9:PL$497,0)</f>
        <v>294</v>
      </c>
      <c r="PS215" s="119">
        <f>RANK(PM215,PM$9:PM$497,0)</f>
        <v>304</v>
      </c>
      <c r="PT215" s="120">
        <f>ROUND(FZ215/MAX(FZ$9:FZ$497)*100,0)</f>
        <v>36</v>
      </c>
      <c r="PU215" s="115">
        <f>ROUND(GA215/MAX(GA$9:GA$497)*100,0)</f>
        <v>16</v>
      </c>
      <c r="PV215" s="115">
        <f>ROUND(GB215/MAX(GB$9:GB$497)*100,0)</f>
        <v>73</v>
      </c>
      <c r="PW215" s="115">
        <f>ROUND(GC215/MAX(GC$9:GC$497)*100,0)</f>
        <v>34</v>
      </c>
      <c r="PX215" s="115">
        <f>ROUND(GD215/MAX(GD$9:GD$497)*100,0)</f>
        <v>15</v>
      </c>
      <c r="PY215" s="115">
        <f>ROUND(GE215/MAX(GE$9:GE$497)*100,0)</f>
        <v>11</v>
      </c>
      <c r="PZ215" s="115">
        <f>ROUND(GF215/MAX(GF$9:GF$497)*100,0)</f>
        <v>22</v>
      </c>
      <c r="QA215" s="116">
        <f>ROUND(GG215/MAX(GG$9:GG$497)*100,0)</f>
        <v>5</v>
      </c>
      <c r="QB215" s="115">
        <f>ROUND(GH215/MAX(GH$9:GH$497)*100,0)</f>
        <v>56</v>
      </c>
      <c r="QC215" s="121">
        <f>ROUND(GI215/MAX(GI$9:GI$497)*100,0)</f>
        <v>35</v>
      </c>
      <c r="QD215" s="120">
        <f>ROUND(AVERAGEIF($ES$9:$ES$497,$ES215,PT$9:PT$497),0)</f>
        <v>62</v>
      </c>
      <c r="QE215" s="120">
        <f>ROUND(AVERAGEIF($ES$9:$ES$497,$ES215,PU$9:PU$497),0)</f>
        <v>26</v>
      </c>
      <c r="QF215" s="120">
        <f>ROUND(AVERAGEIF($ES$9:$ES$497,$ES215,PV$9:PV$497),0)</f>
        <v>48</v>
      </c>
      <c r="QG215" s="120">
        <f>ROUND(AVERAGEIF($ES$9:$ES$497,$ES215,PW$9:PW$497),0)</f>
        <v>58</v>
      </c>
      <c r="QH215" s="120">
        <f>ROUND(AVERAGEIF($ES$9:$ES$497,$ES215,PX$9:PX$497),0)</f>
        <v>15</v>
      </c>
      <c r="QI215" s="120">
        <f>ROUND(AVERAGEIF($ES$9:$ES$497,$ES215,PY$9:PY$497),0)</f>
        <v>14</v>
      </c>
      <c r="QJ215" s="120">
        <f>ROUND(AVERAGEIF($ES$9:$ES$497,$ES215,PZ$9:PZ$497),0)</f>
        <v>14</v>
      </c>
      <c r="QK215" s="120">
        <f>ROUND(AVERAGEIF($ES$9:$ES$497,$ES215,QA$9:QA$497),0)</f>
        <v>15</v>
      </c>
      <c r="QL215" s="120">
        <f>ROUND(AVERAGEIF($ES$9:$ES$497,$ES215,QB$9:QB$497),0)</f>
        <v>41</v>
      </c>
      <c r="QM215" s="120">
        <f>ROUND(AVERAGEIF($ES$9:$ES$497,$ES215,QC$9:QC$497),0)</f>
        <v>30</v>
      </c>
      <c r="QN215" s="114">
        <f t="shared" si="398"/>
        <v>479</v>
      </c>
      <c r="QO215" s="115">
        <f t="shared" si="399"/>
        <v>247</v>
      </c>
      <c r="QP215" s="115">
        <f t="shared" si="400"/>
        <v>539</v>
      </c>
      <c r="QQ215" s="115">
        <f t="shared" si="401"/>
        <v>494</v>
      </c>
      <c r="QR215" s="115">
        <f t="shared" si="402"/>
        <v>356</v>
      </c>
      <c r="QS215" s="119">
        <f t="shared" si="403"/>
        <v>238</v>
      </c>
      <c r="QT215" s="114">
        <f>ROUND((QN215-MIN(QN$9:QN$497))/(MAX(QN$9:QN$497)-MIN(QN$9:QN$497))*100,0)</f>
        <v>39</v>
      </c>
      <c r="QU215" s="115">
        <f>ROUND((QO215-MIN(QO$9:QO$497))/(MAX(QO$9:QO$497)-MIN(QO$9:QO$497))*100,0)</f>
        <v>5</v>
      </c>
      <c r="QV215" s="115">
        <f>ROUND((QP215-MIN(QP$9:QP$497))/(MAX(QP$9:QP$497)-MIN(QP$9:QP$497))*100,0)</f>
        <v>27</v>
      </c>
      <c r="QW215" s="115">
        <f>ROUND((QQ215-MIN(QQ$9:QQ$497))/(MAX(QQ$9:QQ$497)-MIN(QQ$9:QQ$497))*100,0)</f>
        <v>26</v>
      </c>
      <c r="QX215" s="115">
        <f>ROUND((QR215-MIN(QR$9:QR$497))/(MAX(QR$9:QR$497)-MIN(QR$9:QR$497))*100,0)</f>
        <v>19</v>
      </c>
      <c r="QY215" s="115">
        <f>ROUND((QS215-MIN(QS$9:QS$497))/(MAX(QS$9:QS$497)-MIN(QS$9:QS$497))*100,0)</f>
        <v>14</v>
      </c>
      <c r="QZ215" s="114">
        <f>RANK(QN215,QN$9:QN$497,0)</f>
        <v>218</v>
      </c>
      <c r="RA215" s="115">
        <f>RANK(QO215,QO$9:QO$497,0)</f>
        <v>422</v>
      </c>
      <c r="RB215" s="115">
        <f>RANK(QP215,QP$9:QP$497,0)</f>
        <v>252</v>
      </c>
      <c r="RC215" s="115">
        <f>RANK(QQ215,QQ$9:QQ$497,0)</f>
        <v>314</v>
      </c>
      <c r="RD215" s="115">
        <f>RANK(QR215,QR$9:QR$497,0)</f>
        <v>401</v>
      </c>
      <c r="RE215" s="115">
        <f>RANK(QS215,QS$9:QS$497,0)</f>
        <v>409</v>
      </c>
      <c r="RF215" s="122"/>
      <c r="RG215" s="115">
        <f>($RH$3*(IH215+IJ215)*100*100/MAX(EX$9:EX$497)*$RO$3) +($RH$3*(II215+IJ215)*100*100/MAX(EX$9:EX$497)*$RO$4) + ($RH$3*IK215*100*100/MAX(EX$9:EX$497)*0.098)</f>
        <v>12.524999999999999</v>
      </c>
      <c r="RH215" s="115">
        <f>($RH$4*IL215*100*100/MAX(EZ$9:EZ$497))*$RQ$3</f>
        <v>0</v>
      </c>
      <c r="RI215" s="115">
        <f>($RH$3*IM215*100*100/MAX(EY$9:EY$497))*$RQ$4</f>
        <v>0</v>
      </c>
      <c r="RJ215" s="115">
        <f>($RH$3*IN215*100*100/MAX(EX$9:EX$497))</f>
        <v>0</v>
      </c>
      <c r="RK215" s="115">
        <f>($RH$4*IO215*100*100/MAX(EZ$9:EZ$497))*$RQ$3</f>
        <v>0</v>
      </c>
      <c r="RL215" s="115">
        <f>(($RL$4*IP215*100*((100/MAX(EX$9:EX$497)+100/MAX(EZ$9:EZ$497))/2))+($RL$4*IQ215*100*((100/MAX(EX$9:EX$497)+100/MAX(EZ$9:EZ$497))/2))+($RL$4*IR215*100*((100/MAX(EX$9:EX$497)+100/MAX(EZ$9:EZ$497))/2))+($RL$4*IS215*100*((100/MAX(EX$9:EX$497)+100/MAX(EZ$9:EZ$497))/2))+($RL$4*IT215*100*((100/MAX(EX$9:EX$497)+100/MAX(EZ$9:EZ$497))/2))+($RL$4*IU215*100*((100/MAX(EX$9:EX$497)+100/MAX(EZ$9:EZ$497))/2))+($RL$4*IV215*100*((100/MAX(EX$9:EX$497)+100/MAX(EZ$9:EZ$497))/2))+($RL$4*IW215*100*((100/MAX(EX$9:EX$497)+100/MAX(EZ$9:EZ$497))/2)))*$RS$3</f>
        <v>0</v>
      </c>
      <c r="RM215" s="115">
        <f>(($RH$3*IX215*100*100/MAX(EX$9:EX$497))+($RH$3*IY215*100*100/MAX(EX$9:EX$497))+($RH$3*IZ215*100*100/MAX(EX$9:EX$497))+($RH$3*JA215*100*100/MAX(EX$9:EX$497))+($RH$3*JB215*100*100/MAX(EX$9:EX$497))+($RH$3*JC215*100*100/MAX(EX$9:EX$497))+($RH$3*JD215*100*100/MAX(EX$9:EX$497))+($RH$3*JE215*100*100/MAX(EX$9:EX$497)))*$RS$4</f>
        <v>11.690000000000001</v>
      </c>
      <c r="RN215" s="115">
        <f>(($RH$4*JF215*100*100/MAX(EZ$9:EZ$497)) + ($RH$4*JG215*100*100/MAX(EZ$9:EZ$497)) + ($RH$4*JH215*100*100/MAX(EZ$9:EZ$497)) + ($RH$4*JI215*100*100/MAX(EZ$9:EZ$497)) + ($RH$4*JJ215*100*100/MAX(EZ$9:EZ$497)) + ($RH$4*JK215*100*100/MAX(EZ$9:EZ$497)) + ($RH$4*JL215*100*100/MAX(EZ$9:EZ$497)) + ($RH$4*JM215*100*100/MAX(EZ$9:EZ$497)))*$RU$3</f>
        <v>0</v>
      </c>
      <c r="RO215" s="115">
        <f>(($RL$4*JN215*100*((100/MAX(EX$9:EX$497)+100/MAX(EZ$9:EZ$497))/2))+($RL$4*JO215*100*((100/MAX(EX$9:EX$497)+100/MAX(EZ$9:EZ$497))/2))+($RL$4*JP215*100*((100/MAX(EX$9:EX$497)+100/MAX(EZ$9:EZ$497))/2))+($RL$4*JQ215*100*((100/MAX(EX$9:EX$497)+100/MAX(EZ$9:EZ$497))/2))+($RL$4*JR215*100*((100/MAX(EX$9:EX$497)+100/MAX(EZ$9:EZ$497))/2))+($RL$4*JS215*100*((100/MAX(EX$9:EX$497)+100/MAX(EZ$9:EZ$497))/2))+($RL$4*JT215*100*((100/MAX(EX$9:EX$497)+100/MAX(EZ$9:EZ$497))/2))+($RL$4*JU215*100*((100/MAX(EX$9:EX$497)+100/MAX(EZ$9:EZ$497))/2))+($RL$4*JV215*100*((100/MAX(EX$9:EX$497)+100/MAX(EZ$9:EZ$497))/2))+($RL$4*JW215*100*((100/MAX(EX$9:EX$497)+100/MAX(EZ$9:EZ$497))/2))+($RL$4*JX215*100*((100/MAX(EX$9:EX$497)+100/MAX(EZ$9:EZ$497))/2))+($RL$4*JY215*100*((100/MAX(EX$9:EX$497)+100/MAX(EZ$9:EZ$497))/2))+($RL$4*JZ215*100*((100/MAX(EX$9:EX$497)+100/MAX(EZ$9:EZ$497))/2)))*$RW$3/2</f>
        <v>0</v>
      </c>
      <c r="RP215" s="119">
        <f>($RJ$3*KA215*100*100/MAX(FA$9:FA$497)) + ($RJ$3*KB215*100*100/MAX(FA$9:FA$497)/2) + ($RJ$3*KC215*100*100/MAX(FA$9:FA$497)/2) + ($RJ$3*KD215*100*100/MAX(FA$9:FA$497)/4) + ($RJ$3*KE215*100*100/MAX(FA$9:FA$497)/4)</f>
        <v>0</v>
      </c>
      <c r="RQ215" s="118">
        <f>($RL$4*KF215*100*((100/MAX(EX$9:EX$497)+100/MAX(EZ$9:EZ$497)))) * ($RO$3/2) + (($RL$4*KG215*100*((100/MAX(EX$9:EX$497)+100/MAX(EZ$9:EZ$497))))+($RL$4*KH215*100*((100/MAX(EX$9:EX$497)+100/MAX(EZ$9:EZ$497))))+($RL$4*KI215*100*((100/MAX(EX$9:EX$497)+100/MAX(EZ$9:EZ$497))))+($RL$4*KJ215*100*((100/MAX(EX$9:EX$497)+100/MAX(EZ$9:EZ$497))))+($RL$4*KK215*100*((100/MAX(EX$9:EX$497)+100/MAX(EZ$9:EZ$497))))+($RL$4*KL215*100*((100/MAX(EX$9:EX$497)+100/MAX(EZ$9:EZ$497))))+($RL$4*KM215*100*((100/MAX(EX$9:EX$497)+100/MAX(EZ$9:EZ$497))))+($RL$4*KN215*100*((100/MAX(EX$9:EX$497)+100/MAX(EZ$9:EZ$497))))+($RL$4*KO215*100*((100/MAX(EX$9:EX$497)+100/MAX(EZ$9:EZ$497))))+($RL$4*KP215*100*((100/MAX(EX$9:EX$497)+100/MAX(EZ$9:EZ$497))))+($RL$4*KQ215*100*((100/MAX(EX$9:EX$497)+100/MAX(EZ$9:EZ$497))))+($RL$4*KR215*100*((100/MAX(EX$9:EX$497)+100/MAX(EZ$9:EZ$497))))+($RL$4*KS215*100*((100/MAX(EX$9:EX$497)+100/MAX(EZ$9:EZ$497))))+($RL$4*KV215*100*((100/MAX(EX$9:EX$497)+100/MAX(EZ$9:EZ$497))))) * (($RO$3+$RO$4)/6)</f>
        <v>0</v>
      </c>
      <c r="RR215" s="115">
        <f>(($RL$4*KW215*100*((100/MAX(EX$9:EX$497)+100/MAX(EZ$9:EZ$497))))) * ($RO$3/2) + (($RL$4*KX215*100*((100/MAX(EX$9:EX$497)+100/MAX(EZ$9:EZ$497))))+($RL$4*KY215*100*((100/MAX(EX$9:EX$497)+100/MAX(EZ$9:EZ$497))))+($RL$4*KZ215*100*((100/MAX(EX$9:EX$497)+100/MAX(EZ$9:EZ$497))))+($RL$4*LA215*100*((100/MAX(EX$9:EX$497)+100/MAX(EZ$9:EZ$497))))+($RL$4*LB215*100*((100/MAX(EX$9:EX$497)+100/MAX(EZ$9:EZ$497))))+($RL$4*LC215*100*((100/MAX(EX$9:EX$497)+100/MAX(EZ$9:EZ$497))))) * (($RO$3+$RO$4)/6)</f>
        <v>0</v>
      </c>
      <c r="RS215" s="119">
        <f>(($RL$4*LD215*100*((100/MAX(EX$9:EX$497)+100/MAX(EZ$9:EZ$497))))+($RL$4*LE215*100*((100/MAX(EX$9:EX$497)+100/MAX(EZ$9:EZ$497))))) * (($RO$3+$RO$4)/6)</f>
        <v>0</v>
      </c>
      <c r="RT215" s="118">
        <f>($RJ$4*LH215*100*(100/MAX(EV$9:EV$497)))+($RJ$4*LI215*100*(100/MAX(EV$9:EV$497)))</f>
        <v>0</v>
      </c>
      <c r="RU215" s="119">
        <f>($RJ$4*LJ215*(100/MAX(EV$9:EV$497)))/2 + ($RL$3*LK215*(100/MAX(EW$9:EW$497))) + ($RJ$4*LL215*(100/MAX(EV$9:EV$497)))/4 + ($RL$3*LM215*(100/MAX(EW$9:EW$497)))</f>
        <v>0</v>
      </c>
      <c r="RV215" s="118">
        <f>($RJ$4*LN215*100*100/MAX(EV$9:EV$497)/2)+($RJ$4*LO215*100*100/MAX(EV$9:EV$497)/2)+($RJ$4*LP215*100*100/MAX(EV$9:EV$497))+($RJ$4*LQ215*100*100/MAX(EV$9:EV$497))+($RJ$4*LR215*100*100/MAX(EV$9:EV$497))</f>
        <v>0</v>
      </c>
      <c r="RW215" s="115">
        <f>($RJ$4*LS215*100*100/MAX(EV$9:EV$497)) + (($RJ$4*LT215*100*100/MAX(EV$9:EV$497))+($RJ$4*LU215*100*100/MAX(EV$9:EV$497))+($RJ$4*LV215*100*100/MAX(EV$9:EV$497))+($RJ$4*LW215*100*100/MAX(EV$9:EV$497))+($RJ$4*LX215*100*100/MAX(EV$9:EV$497))+($RJ$4*LY215*100*100/MAX(EV$9:EV$497))+($RJ$4*LZ215*100*100/MAX(EV$9:EV$497))+($RJ$4*MA215*100*100/MAX(EV$9:EV$497)))/2</f>
        <v>5.8988764044943833</v>
      </c>
      <c r="RX215" s="119">
        <f>($RJ$4*MB215*100*100/MAX(EV$9:EV$497))+($RJ$4*MC215*100*100/MAX(EV$9:EV$497))+($RJ$4*MD215*100*100/MAX(EV$9:EV$497))+($RJ$4*ME215*100*100/MAX(EV$9:EV$497))+($RJ$4*MF215*100*100/MAX(EV$9:EV$497))+($RJ$4*MG215*100*100/MAX(EV$9:EV$497))+($RJ$4*MH215*100*100/MAX(EV$9:EV$497))+($RJ$4*MI215*100*100/MAX(EV$9:EV$497))+($RJ$4*MJ215*100*100/MAX(EV$9:EV$497))+($RJ$4*MK215*100*100/MAX(EV$9:EV$497))+($RJ$4*ML215*100*100/MAX(EV$9:EV$497))+($RJ$4*MM215*100*100/MAX(EV$9:EV$497))+($RJ$4*MN215*100*100/MAX(EV$9:EV$497))</f>
        <v>0</v>
      </c>
      <c r="RY215" s="118">
        <f>($RJ$4*MQ215*100*100/MAX(EV$9:EV$497))/2 + (($RJ$4*MR215*100*100/MAX(EV$9:EV$497))+($RJ$4*MS215*100*100/MAX(EV$9:EV$497))+($RJ$4*MT215*100*100/MAX(EV$9:EV$497))+($RJ$4*MU215*100*100/MAX(EV$9:EV$497))+($RJ$4*MV215*100*100/MAX(EV$9:EV$497))+($RJ$4*MW215*100*100/MAX(EV$9:EV$497))+($RJ$4*MX215*100*100/MAX(EV$9:EV$497))+($RJ$4*MY215*100*100/MAX(EV$9:EV$497))+($RJ$4*MZ215*100*100/MAX(EV$9:EV$497))+($RJ$4*NA215*100*100/MAX(EV$9:EV$497))+($RJ$4*NB215*100*100/MAX(EV$9:EV$497))+($RJ$4*NC215*100*100/MAX(EV$9:EV$497))+($RJ$4*ND215*100*100/MAX(EV$9:EV$497))+($RJ$4*NG215*100*100/MAX(EV$9:EV$497)))/4</f>
        <v>0</v>
      </c>
      <c r="RZ215" s="115">
        <f>($RJ$4*NH215*100*100/MAX(EV$9:EV$497))/2 + (($RJ$4*NI215*100*100/MAX(EV$9:EV$497))+($RJ$4*NJ215*100*100/MAX(EV$9:EV$497))+($RJ$4*NK215*100*100/MAX(EV$9:EV$497))+($RJ$4*NL215*100*100/MAX(EV$9:EV$497))+($RJ$4*NM215*100*100/MAX(EV$9:EV$497))+($RJ$4*NN215*100*100/MAX(EV$9:EV$497)))/4</f>
        <v>2.9494382022471917</v>
      </c>
      <c r="SA215" s="117">
        <f>(($RJ$4*NO215*100*100/MAX(EV$9:EV$497))+($RJ$4*NP215*100*100/MAX(EV$9:EV$497)))/4</f>
        <v>0</v>
      </c>
      <c r="SB215" s="118">
        <f t="shared" si="404"/>
        <v>33.063314606741578</v>
      </c>
      <c r="SC215" s="115">
        <f t="shared" si="405"/>
        <v>25.984662921348313</v>
      </c>
      <c r="SD215" s="115">
        <f t="shared" si="406"/>
        <v>2.2120786516853936</v>
      </c>
      <c r="SE215" s="115">
        <f t="shared" si="407"/>
        <v>72.627996254681648</v>
      </c>
      <c r="SF215" s="115">
        <f t="shared" si="408"/>
        <v>2.2120786516853936</v>
      </c>
      <c r="SG215" s="115">
        <f t="shared" si="409"/>
        <v>8.8483146067415746</v>
      </c>
      <c r="SH215" s="115">
        <f>ROUND(SB215/MAX(SB$9:SB$497)*100,0)</f>
        <v>42</v>
      </c>
      <c r="SI215" s="115">
        <f>ROUND(SC215/MAX(SC$9:SC$497)*100,0)</f>
        <v>39</v>
      </c>
      <c r="SJ215" s="115">
        <f>ROUND(SD215/MAX(SD$9:SD$497)*100,0)</f>
        <v>4</v>
      </c>
      <c r="SK215" s="115">
        <f>ROUND(SE215/MAX(SE$9:SE$497)*100,0)</f>
        <v>56</v>
      </c>
      <c r="SL215" s="115">
        <f>ROUND(SF215/MAX(SF$9:SF$497)*100,0)</f>
        <v>5</v>
      </c>
      <c r="SM215" s="121">
        <f>ROUND(SG215/MAX(SG$9:SG$497)*100,0)</f>
        <v>8</v>
      </c>
      <c r="SN215" s="115">
        <f>ROUND(AVERAGEIF($ES$9:$ES$497,$ES215,SH$9:SH$497),0)</f>
        <v>26</v>
      </c>
      <c r="SO215" s="115">
        <f>ROUND(AVERAGEIF($ES$9:$ES$497,$ES215,SI$9:SI$497),0)</f>
        <v>23</v>
      </c>
      <c r="SP215" s="115">
        <f>ROUND(AVERAGEIF($ES$9:$ES$497,$ES215,SJ$9:SJ$497),0)</f>
        <v>4</v>
      </c>
      <c r="SQ215" s="115">
        <f>ROUND(AVERAGEIF($ES$9:$ES$497,$ES215,SK$9:SK$497),0)</f>
        <v>20</v>
      </c>
      <c r="SR215" s="115">
        <f>ROUND(AVERAGEIF($ES$9:$ES$497,$ES215,SL$9:SL$497),0)</f>
        <v>7</v>
      </c>
      <c r="SS215" s="121">
        <f>ROUND(AVERAGEIF($ES$9:$ES$497,$ES215,SM$9:SM$497),0)</f>
        <v>6</v>
      </c>
      <c r="ST215" s="114">
        <f>RANK(SB215,SB$9:SB$497,0)</f>
        <v>107</v>
      </c>
      <c r="SU215" s="115">
        <f>RANK(SC215,SC$9:SC$497,0)</f>
        <v>66</v>
      </c>
      <c r="SV215" s="115">
        <f>RANK(SD215,SD$9:SD$497,0)</f>
        <v>172</v>
      </c>
      <c r="SW215" s="115">
        <f>RANK(SE215,SE$9:SE$497,0)</f>
        <v>30</v>
      </c>
      <c r="SX215" s="115">
        <f>RANK(SF215,SF$9:SF$497,0)</f>
        <v>134</v>
      </c>
      <c r="SY215" s="115">
        <f>RANK(SG215,SG$9:SG$497,0)</f>
        <v>94</v>
      </c>
      <c r="SZ215" s="115">
        <f>COUNTIFS(SB$9:SB$497,"&gt;"&amp;SB215,$ES$9:$ES$497,$ES215)+1</f>
        <v>27</v>
      </c>
      <c r="TA215" s="115">
        <f>COUNTIFS(SC$9:SC$497,"&gt;"&amp;SC215,$ES$9:$ES$497,$ES215)+1</f>
        <v>25</v>
      </c>
      <c r="TB215" s="115">
        <f>COUNTIFS(SD$9:SD$497,"&gt;"&amp;SD215,$ES$9:$ES$497,$ES215)+1</f>
        <v>32</v>
      </c>
      <c r="TC215" s="115">
        <f>COUNTIFS(SE$9:SE$497,"&gt;"&amp;SE215,$ES$9:$ES$497,$ES215)+1</f>
        <v>10</v>
      </c>
      <c r="TD215" s="115">
        <f>COUNTIFS(SF$9:SF$497,"&gt;"&amp;SF215,$ES$9:$ES$497,$ES215)+1</f>
        <v>32</v>
      </c>
      <c r="TE215" s="117">
        <f>COUNTIFS(SG$9:SG$497,"&gt;"&amp;SG215,$ES$9:$ES$497,$ES215)+1</f>
        <v>21</v>
      </c>
      <c r="TF215" s="118">
        <f t="shared" si="410"/>
        <v>86</v>
      </c>
      <c r="TG215" s="115">
        <f t="shared" si="411"/>
        <v>83</v>
      </c>
      <c r="TH215" s="115">
        <f t="shared" si="412"/>
        <v>31</v>
      </c>
      <c r="TI215" s="115">
        <f t="shared" si="413"/>
        <v>100</v>
      </c>
      <c r="TJ215" s="115">
        <f t="shared" si="414"/>
        <v>42</v>
      </c>
      <c r="TK215" s="115">
        <f t="shared" si="415"/>
        <v>42</v>
      </c>
      <c r="TL215" s="117">
        <f t="shared" si="416"/>
        <v>37</v>
      </c>
      <c r="TM215" s="118">
        <f>ROUND(TF215/MAX(TF$9:TF$497)*100,0)</f>
        <v>48</v>
      </c>
      <c r="TN215" s="115">
        <f>ROUND(TG215/MAX(TG$9:TG$497)*100,0)</f>
        <v>46</v>
      </c>
      <c r="TO215" s="115">
        <f>ROUND(TH215/MAX(TH$9:TH$497)*100,0)</f>
        <v>17</v>
      </c>
      <c r="TP215" s="115">
        <f>ROUND(TI215/MAX(TI$9:TI$497)*100,0)</f>
        <v>55</v>
      </c>
      <c r="TQ215" s="115">
        <f>ROUND(TJ215/MAX(TJ$9:TJ$497)*100,0)</f>
        <v>21</v>
      </c>
      <c r="TR215" s="115">
        <f>ROUND(TK215/MAX(TK$9:TK$497)*100,0)</f>
        <v>21</v>
      </c>
      <c r="TS215" s="119">
        <f>ROUND(TL215/MAX(TL$9:TL$497)*100,0)</f>
        <v>19</v>
      </c>
      <c r="TT215" s="120">
        <f>RANK(TM215,TM$9:TM$497,0)</f>
        <v>171</v>
      </c>
      <c r="TU215" s="115">
        <f>RANK(TN215,TN$9:TN$497,0)</f>
        <v>102</v>
      </c>
      <c r="TV215" s="115">
        <f>RANK(TO215,TO$9:TO$497,0)</f>
        <v>296</v>
      </c>
      <c r="TW215" s="115">
        <f>RANK(TP215,TP$9:TP$497,0)</f>
        <v>62</v>
      </c>
      <c r="TX215" s="115">
        <f>RANK(TQ215,TQ$9:TQ$497,0)</f>
        <v>249</v>
      </c>
      <c r="TY215" s="115">
        <f>RANK(TR215,TR$9:TR$497,0)</f>
        <v>278</v>
      </c>
      <c r="TZ215" s="121">
        <f>RANK(TS215,TS$9:TS$497,0)</f>
        <v>278</v>
      </c>
      <c r="UA215" s="132"/>
      <c r="UB215" s="7" t="s">
        <v>1</v>
      </c>
    </row>
    <row r="216" spans="1:548" x14ac:dyDescent="0.15">
      <c r="A216" s="62">
        <v>208</v>
      </c>
      <c r="B216" s="203" t="s">
        <v>1057</v>
      </c>
      <c r="C216" s="63"/>
      <c r="D216" s="63"/>
      <c r="E216" s="64" t="s">
        <v>1013</v>
      </c>
      <c r="F216" s="65" t="s">
        <v>908</v>
      </c>
      <c r="G216" s="65" t="s">
        <v>908</v>
      </c>
      <c r="H216" s="65" t="s">
        <v>1014</v>
      </c>
      <c r="I216" s="66" t="s">
        <v>521</v>
      </c>
      <c r="J216" s="67" t="s">
        <v>521</v>
      </c>
      <c r="K216" s="67" t="s">
        <v>521</v>
      </c>
      <c r="L216" s="67" t="s">
        <v>521</v>
      </c>
      <c r="M216" s="67" t="s">
        <v>521</v>
      </c>
      <c r="N216" s="67" t="s">
        <v>521</v>
      </c>
      <c r="O216" s="67" t="s">
        <v>521</v>
      </c>
      <c r="P216" s="67" t="s">
        <v>521</v>
      </c>
      <c r="Q216" s="67" t="s">
        <v>521</v>
      </c>
      <c r="R216" s="68" t="s">
        <v>521</v>
      </c>
      <c r="S216" s="69" t="s">
        <v>521</v>
      </c>
      <c r="T216" s="67" t="s">
        <v>521</v>
      </c>
      <c r="U216" s="67" t="s">
        <v>521</v>
      </c>
      <c r="V216" s="67" t="s">
        <v>521</v>
      </c>
      <c r="W216" s="67" t="s">
        <v>521</v>
      </c>
      <c r="X216" s="67" t="s">
        <v>521</v>
      </c>
      <c r="Y216" s="67" t="s">
        <v>521</v>
      </c>
      <c r="Z216" s="67" t="s">
        <v>521</v>
      </c>
      <c r="AA216" s="67" t="s">
        <v>521</v>
      </c>
      <c r="AB216" s="68" t="s">
        <v>521</v>
      </c>
      <c r="AC216" s="69" t="s">
        <v>521</v>
      </c>
      <c r="AD216" s="67" t="s">
        <v>521</v>
      </c>
      <c r="AE216" s="67" t="s">
        <v>521</v>
      </c>
      <c r="AF216" s="67" t="s">
        <v>521</v>
      </c>
      <c r="AG216" s="67" t="s">
        <v>521</v>
      </c>
      <c r="AH216" s="67" t="s">
        <v>521</v>
      </c>
      <c r="AI216" s="67" t="s">
        <v>521</v>
      </c>
      <c r="AJ216" s="67" t="s">
        <v>521</v>
      </c>
      <c r="AK216" s="67" t="s">
        <v>521</v>
      </c>
      <c r="AL216" s="68" t="s">
        <v>521</v>
      </c>
      <c r="AM216" s="69" t="s">
        <v>521</v>
      </c>
      <c r="AN216" s="67" t="s">
        <v>521</v>
      </c>
      <c r="AO216" s="67" t="s">
        <v>521</v>
      </c>
      <c r="AP216" s="67" t="s">
        <v>521</v>
      </c>
      <c r="AQ216" s="67" t="s">
        <v>521</v>
      </c>
      <c r="AR216" s="67" t="s">
        <v>521</v>
      </c>
      <c r="AS216" s="67" t="s">
        <v>521</v>
      </c>
      <c r="AT216" s="67" t="s">
        <v>521</v>
      </c>
      <c r="AU216" s="67" t="s">
        <v>521</v>
      </c>
      <c r="AV216" s="68" t="s">
        <v>521</v>
      </c>
      <c r="AW216" s="69" t="s">
        <v>521</v>
      </c>
      <c r="AX216" s="67" t="s">
        <v>521</v>
      </c>
      <c r="AY216" s="67" t="s">
        <v>521</v>
      </c>
      <c r="AZ216" s="67" t="s">
        <v>521</v>
      </c>
      <c r="BA216" s="67" t="s">
        <v>521</v>
      </c>
      <c r="BB216" s="67" t="s">
        <v>521</v>
      </c>
      <c r="BC216" s="67" t="s">
        <v>521</v>
      </c>
      <c r="BD216" s="67" t="s">
        <v>521</v>
      </c>
      <c r="BE216" s="67" t="s">
        <v>521</v>
      </c>
      <c r="BF216" s="68" t="s">
        <v>521</v>
      </c>
      <c r="BG216" s="69" t="s">
        <v>521</v>
      </c>
      <c r="BH216" s="67" t="s">
        <v>521</v>
      </c>
      <c r="BI216" s="67" t="s">
        <v>521</v>
      </c>
      <c r="BJ216" s="67" t="s">
        <v>521</v>
      </c>
      <c r="BK216" s="67" t="s">
        <v>521</v>
      </c>
      <c r="BL216" s="67" t="s">
        <v>521</v>
      </c>
      <c r="BM216" s="67" t="s">
        <v>521</v>
      </c>
      <c r="BN216" s="67" t="s">
        <v>521</v>
      </c>
      <c r="BO216" s="67" t="s">
        <v>521</v>
      </c>
      <c r="BP216" s="68" t="s">
        <v>521</v>
      </c>
      <c r="BQ216" s="70" t="s">
        <v>521</v>
      </c>
      <c r="BR216" s="67" t="s">
        <v>521</v>
      </c>
      <c r="BS216" s="67" t="s">
        <v>521</v>
      </c>
      <c r="BT216" s="67" t="s">
        <v>521</v>
      </c>
      <c r="BU216" s="67" t="s">
        <v>521</v>
      </c>
      <c r="BV216" s="67" t="s">
        <v>521</v>
      </c>
      <c r="BW216" s="67" t="s">
        <v>521</v>
      </c>
      <c r="BX216" s="67" t="s">
        <v>521</v>
      </c>
      <c r="BY216" s="67" t="s">
        <v>521</v>
      </c>
      <c r="BZ216" s="68" t="s">
        <v>521</v>
      </c>
      <c r="CA216" s="69" t="s">
        <v>521</v>
      </c>
      <c r="CB216" s="67" t="s">
        <v>521</v>
      </c>
      <c r="CC216" s="67" t="s">
        <v>521</v>
      </c>
      <c r="CD216" s="67" t="s">
        <v>521</v>
      </c>
      <c r="CE216" s="67" t="s">
        <v>521</v>
      </c>
      <c r="CF216" s="67" t="s">
        <v>521</v>
      </c>
      <c r="CG216" s="67" t="s">
        <v>521</v>
      </c>
      <c r="CH216" s="67" t="s">
        <v>521</v>
      </c>
      <c r="CI216" s="67" t="s">
        <v>521</v>
      </c>
      <c r="CJ216" s="68" t="s">
        <v>521</v>
      </c>
      <c r="CK216" s="69" t="s">
        <v>521</v>
      </c>
      <c r="CL216" s="67" t="s">
        <v>521</v>
      </c>
      <c r="CM216" s="67" t="s">
        <v>521</v>
      </c>
      <c r="CN216" s="67" t="s">
        <v>521</v>
      </c>
      <c r="CO216" s="67" t="s">
        <v>521</v>
      </c>
      <c r="CP216" s="67" t="s">
        <v>521</v>
      </c>
      <c r="CQ216" s="67" t="s">
        <v>521</v>
      </c>
      <c r="CR216" s="67" t="s">
        <v>521</v>
      </c>
      <c r="CS216" s="67" t="s">
        <v>521</v>
      </c>
      <c r="CT216" s="68" t="s">
        <v>521</v>
      </c>
      <c r="CU216" s="69" t="s">
        <v>521</v>
      </c>
      <c r="CV216" s="67" t="s">
        <v>521</v>
      </c>
      <c r="CW216" s="67" t="s">
        <v>521</v>
      </c>
      <c r="CX216" s="67" t="s">
        <v>521</v>
      </c>
      <c r="CY216" s="67" t="s">
        <v>521</v>
      </c>
      <c r="CZ216" s="67" t="s">
        <v>521</v>
      </c>
      <c r="DA216" s="67" t="s">
        <v>521</v>
      </c>
      <c r="DB216" s="67" t="s">
        <v>521</v>
      </c>
      <c r="DC216" s="67" t="s">
        <v>521</v>
      </c>
      <c r="DD216" s="68" t="s">
        <v>521</v>
      </c>
      <c r="DE216" s="69" t="s">
        <v>521</v>
      </c>
      <c r="DF216" s="71" t="s">
        <v>521</v>
      </c>
      <c r="DG216" s="67" t="s">
        <v>521</v>
      </c>
      <c r="DH216" s="67" t="s">
        <v>521</v>
      </c>
      <c r="DI216" s="67" t="s">
        <v>521</v>
      </c>
      <c r="DJ216" s="67" t="s">
        <v>521</v>
      </c>
      <c r="DK216" s="67" t="s">
        <v>521</v>
      </c>
      <c r="DL216" s="67" t="s">
        <v>521</v>
      </c>
      <c r="DM216" s="67" t="s">
        <v>521</v>
      </c>
      <c r="DN216" s="68" t="s">
        <v>521</v>
      </c>
      <c r="DO216" s="70" t="s">
        <v>521</v>
      </c>
      <c r="DP216" s="71" t="s">
        <v>521</v>
      </c>
      <c r="DQ216" s="67" t="s">
        <v>521</v>
      </c>
      <c r="DR216" s="67" t="s">
        <v>521</v>
      </c>
      <c r="DS216" s="67" t="s">
        <v>521</v>
      </c>
      <c r="DT216" s="67" t="s">
        <v>521</v>
      </c>
      <c r="DU216" s="67" t="s">
        <v>521</v>
      </c>
      <c r="DV216" s="67" t="s">
        <v>521</v>
      </c>
      <c r="DW216" s="67" t="s">
        <v>521</v>
      </c>
      <c r="DX216" s="72" t="s">
        <v>521</v>
      </c>
      <c r="DY216" s="73"/>
      <c r="DZ216" s="74"/>
      <c r="EA216" s="74"/>
      <c r="EB216" s="74"/>
      <c r="EC216" s="75"/>
      <c r="ED216" s="76"/>
      <c r="EE216" s="74"/>
      <c r="EF216" s="74"/>
      <c r="EG216" s="74"/>
      <c r="EH216" s="77"/>
      <c r="EI216" s="73"/>
      <c r="EJ216" s="74"/>
      <c r="EK216" s="74"/>
      <c r="EL216" s="74"/>
      <c r="EM216" s="75"/>
      <c r="EN216" s="76"/>
      <c r="EO216" s="74"/>
      <c r="EP216" s="74"/>
      <c r="EQ216" s="74"/>
      <c r="ER216" s="84"/>
      <c r="ES216" s="128" t="s">
        <v>908</v>
      </c>
      <c r="ET216" s="82"/>
      <c r="EU216" s="83"/>
      <c r="EV216" s="73"/>
      <c r="EW216" s="74"/>
      <c r="EX216" s="74"/>
      <c r="EY216" s="74"/>
      <c r="EZ216" s="74"/>
      <c r="FA216" s="74"/>
      <c r="FB216" s="74"/>
      <c r="FC216" s="74"/>
      <c r="FD216" s="74"/>
      <c r="FE216" s="84"/>
      <c r="FF216" s="73"/>
      <c r="FG216" s="74"/>
      <c r="FH216" s="74"/>
      <c r="FI216" s="74"/>
      <c r="FJ216" s="74"/>
      <c r="FK216" s="74"/>
      <c r="FL216" s="74"/>
      <c r="FM216" s="74"/>
      <c r="FN216" s="74"/>
      <c r="FO216" s="84"/>
      <c r="FP216" s="73"/>
      <c r="FQ216" s="74"/>
      <c r="FR216" s="74"/>
      <c r="FS216" s="74"/>
      <c r="FT216" s="74"/>
      <c r="FU216" s="74"/>
      <c r="FV216" s="74"/>
      <c r="FW216" s="74"/>
      <c r="FX216" s="74"/>
      <c r="FY216" s="84"/>
      <c r="FZ216" s="73"/>
      <c r="GA216" s="74"/>
      <c r="GB216" s="74"/>
      <c r="GC216" s="74"/>
      <c r="GD216" s="74"/>
      <c r="GE216" s="74"/>
      <c r="GF216" s="74"/>
      <c r="GG216" s="74"/>
      <c r="GH216" s="74"/>
      <c r="GI216" s="84"/>
      <c r="GJ216" s="73"/>
      <c r="GK216" s="74"/>
      <c r="GL216" s="74"/>
      <c r="GM216" s="74"/>
      <c r="GN216" s="74"/>
      <c r="GO216" s="74"/>
      <c r="GP216" s="74"/>
      <c r="GQ216" s="74"/>
      <c r="GR216" s="74"/>
      <c r="GS216" s="84"/>
      <c r="GT216" s="73"/>
      <c r="GU216" s="74"/>
      <c r="GV216" s="74"/>
      <c r="GW216" s="74"/>
      <c r="GX216" s="74"/>
      <c r="GY216" s="74"/>
      <c r="GZ216" s="74"/>
      <c r="HA216" s="74"/>
      <c r="HB216" s="74"/>
      <c r="HC216" s="84"/>
      <c r="HD216" s="73"/>
      <c r="HE216" s="74"/>
      <c r="HF216" s="74"/>
      <c r="HG216" s="74"/>
      <c r="HH216" s="74"/>
      <c r="HI216" s="74"/>
      <c r="HJ216" s="74"/>
      <c r="HK216" s="74"/>
      <c r="HL216" s="74"/>
      <c r="HM216" s="84"/>
      <c r="HN216" s="73"/>
      <c r="HO216" s="74"/>
      <c r="HP216" s="74"/>
      <c r="HQ216" s="74"/>
      <c r="HR216" s="74"/>
      <c r="HS216" s="74"/>
      <c r="HT216" s="74"/>
      <c r="HU216" s="74"/>
      <c r="HV216" s="74"/>
      <c r="HW216" s="84"/>
      <c r="HX216" s="73"/>
      <c r="HY216" s="74"/>
      <c r="HZ216" s="74"/>
      <c r="IA216" s="74"/>
      <c r="IB216" s="74"/>
      <c r="IC216" s="74"/>
      <c r="ID216" s="74"/>
      <c r="IE216" s="74"/>
      <c r="IF216" s="74"/>
      <c r="IG216" s="84"/>
      <c r="IH216" s="91"/>
      <c r="II216" s="79"/>
      <c r="IJ216" s="79"/>
      <c r="IK216" s="79"/>
      <c r="IL216" s="79"/>
      <c r="IM216" s="92"/>
      <c r="IN216" s="93"/>
      <c r="IO216" s="94"/>
      <c r="IP216" s="95"/>
      <c r="IQ216" s="79"/>
      <c r="IR216" s="79"/>
      <c r="IS216" s="79"/>
      <c r="IT216" s="79"/>
      <c r="IU216" s="79"/>
      <c r="IV216" s="79"/>
      <c r="IW216" s="96"/>
      <c r="IX216" s="93"/>
      <c r="IY216" s="79"/>
      <c r="IZ216" s="79"/>
      <c r="JA216" s="79"/>
      <c r="JB216" s="79"/>
      <c r="JC216" s="79"/>
      <c r="JD216" s="79"/>
      <c r="JE216" s="97"/>
      <c r="JF216" s="95"/>
      <c r="JG216" s="79"/>
      <c r="JH216" s="79"/>
      <c r="JI216" s="79"/>
      <c r="JJ216" s="79"/>
      <c r="JK216" s="79"/>
      <c r="JL216" s="79"/>
      <c r="JM216" s="96"/>
      <c r="JN216" s="93"/>
      <c r="JO216" s="79"/>
      <c r="JP216" s="79"/>
      <c r="JQ216" s="79"/>
      <c r="JR216" s="79"/>
      <c r="JS216" s="79"/>
      <c r="JT216" s="79"/>
      <c r="JU216" s="79"/>
      <c r="JV216" s="79"/>
      <c r="JW216" s="79"/>
      <c r="JX216" s="79"/>
      <c r="JY216" s="79"/>
      <c r="JZ216" s="97"/>
      <c r="KA216" s="93"/>
      <c r="KB216" s="79"/>
      <c r="KC216" s="79"/>
      <c r="KD216" s="79"/>
      <c r="KE216" s="97"/>
      <c r="KF216" s="95"/>
      <c r="KG216" s="79"/>
      <c r="KH216" s="79"/>
      <c r="KI216" s="79"/>
      <c r="KJ216" s="79"/>
      <c r="KK216" s="98"/>
      <c r="KL216" s="79"/>
      <c r="KM216" s="79"/>
      <c r="KN216" s="79"/>
      <c r="KO216" s="79"/>
      <c r="KP216" s="79"/>
      <c r="KQ216" s="79"/>
      <c r="KR216" s="79"/>
      <c r="KS216" s="96"/>
      <c r="KT216" s="96"/>
      <c r="KU216" s="96"/>
      <c r="KV216" s="96"/>
      <c r="KW216" s="93"/>
      <c r="KX216" s="79"/>
      <c r="KY216" s="79"/>
      <c r="KZ216" s="79"/>
      <c r="LA216" s="79"/>
      <c r="LB216" s="79"/>
      <c r="LC216" s="96"/>
      <c r="LD216" s="93"/>
      <c r="LE216" s="94"/>
      <c r="LF216" s="99"/>
      <c r="LG216" s="75"/>
      <c r="LH216" s="93"/>
      <c r="LI216" s="79"/>
      <c r="LJ216" s="74"/>
      <c r="LK216" s="74"/>
      <c r="LL216" s="74"/>
      <c r="LM216" s="100"/>
      <c r="LN216" s="95"/>
      <c r="LO216" s="79"/>
      <c r="LP216" s="79"/>
      <c r="LQ216" s="79"/>
      <c r="LR216" s="96"/>
      <c r="LS216" s="93"/>
      <c r="LT216" s="79"/>
      <c r="LU216" s="79"/>
      <c r="LV216" s="79"/>
      <c r="LW216" s="79"/>
      <c r="LX216" s="79"/>
      <c r="LY216" s="79"/>
      <c r="LZ216" s="79"/>
      <c r="MA216" s="97"/>
      <c r="MB216" s="95"/>
      <c r="MC216" s="79"/>
      <c r="MD216" s="79"/>
      <c r="ME216" s="79"/>
      <c r="MF216" s="79"/>
      <c r="MG216" s="79"/>
      <c r="MH216" s="79"/>
      <c r="MI216" s="79"/>
      <c r="MJ216" s="79"/>
      <c r="MK216" s="79"/>
      <c r="ML216" s="79"/>
      <c r="MM216" s="79"/>
      <c r="MN216" s="98"/>
      <c r="MO216" s="98"/>
      <c r="MP216" s="96"/>
      <c r="MQ216" s="93"/>
      <c r="MR216" s="79"/>
      <c r="MS216" s="79"/>
      <c r="MT216" s="79"/>
      <c r="MU216" s="79"/>
      <c r="MV216" s="98"/>
      <c r="MW216" s="79"/>
      <c r="MX216" s="79"/>
      <c r="MY216" s="79"/>
      <c r="MZ216" s="79"/>
      <c r="NA216" s="79"/>
      <c r="NB216" s="79"/>
      <c r="NC216" s="79"/>
      <c r="ND216" s="96"/>
      <c r="NE216" s="96"/>
      <c r="NF216" s="96"/>
      <c r="NG216" s="96"/>
      <c r="NH216" s="93"/>
      <c r="NI216" s="79"/>
      <c r="NJ216" s="79"/>
      <c r="NK216" s="79"/>
      <c r="NL216" s="79"/>
      <c r="NM216" s="79"/>
      <c r="NN216" s="94"/>
      <c r="NO216" s="93"/>
      <c r="NP216" s="80"/>
      <c r="NQ216" s="124" t="s">
        <v>1054</v>
      </c>
      <c r="NR216" s="102" t="s">
        <v>1060</v>
      </c>
      <c r="NS216" s="102"/>
      <c r="NT216" s="102"/>
      <c r="NU216" s="102"/>
      <c r="NV216" s="104"/>
      <c r="NW216" s="102"/>
      <c r="NX216" s="133" t="s">
        <v>908</v>
      </c>
      <c r="NY216" s="129" t="s">
        <v>908</v>
      </c>
      <c r="NZ216" s="133" t="s">
        <v>908</v>
      </c>
      <c r="OA216" s="134"/>
      <c r="OB216" s="134"/>
      <c r="OC216" s="134"/>
      <c r="OD216" s="141"/>
      <c r="OE216" s="140"/>
      <c r="OF216" s="141"/>
      <c r="OG216" s="140"/>
      <c r="OH216" s="114"/>
      <c r="OI216" s="115"/>
      <c r="OJ216" s="115"/>
      <c r="OK216" s="115"/>
      <c r="OL216" s="115"/>
      <c r="OM216" s="115"/>
      <c r="ON216" s="115"/>
      <c r="OO216" s="115"/>
      <c r="OP216" s="115"/>
      <c r="OQ216" s="121"/>
      <c r="OR216" s="114"/>
      <c r="OS216" s="115"/>
      <c r="OT216" s="115"/>
      <c r="OU216" s="115"/>
      <c r="OV216" s="115"/>
      <c r="OW216" s="115"/>
      <c r="OX216" s="115"/>
      <c r="OY216" s="116"/>
      <c r="OZ216" s="115"/>
      <c r="PA216" s="117"/>
      <c r="PB216" s="118"/>
      <c r="PC216" s="115"/>
      <c r="PD216" s="115"/>
      <c r="PE216" s="115"/>
      <c r="PF216" s="115"/>
      <c r="PG216" s="119"/>
      <c r="PH216" s="118"/>
      <c r="PI216" s="115"/>
      <c r="PJ216" s="115"/>
      <c r="PK216" s="115"/>
      <c r="PL216" s="115"/>
      <c r="PM216" s="119"/>
      <c r="PN216" s="118"/>
      <c r="PO216" s="115"/>
      <c r="PP216" s="115"/>
      <c r="PQ216" s="115"/>
      <c r="PR216" s="115"/>
      <c r="PS216" s="119"/>
      <c r="PT216" s="120"/>
      <c r="PU216" s="115"/>
      <c r="PV216" s="115"/>
      <c r="PW216" s="115"/>
      <c r="PX216" s="115"/>
      <c r="PY216" s="115"/>
      <c r="PZ216" s="115"/>
      <c r="QA216" s="116"/>
      <c r="QB216" s="115"/>
      <c r="QC216" s="121"/>
      <c r="QD216" s="120"/>
      <c r="QE216" s="115"/>
      <c r="QF216" s="115"/>
      <c r="QG216" s="115"/>
      <c r="QH216" s="115"/>
      <c r="QI216" s="115"/>
      <c r="QJ216" s="115"/>
      <c r="QK216" s="116"/>
      <c r="QL216" s="115"/>
      <c r="QM216" s="121"/>
      <c r="QN216" s="114"/>
      <c r="QO216" s="115"/>
      <c r="QP216" s="115"/>
      <c r="QQ216" s="115"/>
      <c r="QR216" s="115"/>
      <c r="QS216" s="115"/>
      <c r="QT216" s="114"/>
      <c r="QU216" s="115"/>
      <c r="QV216" s="115"/>
      <c r="QW216" s="115"/>
      <c r="QX216" s="115"/>
      <c r="QY216" s="115"/>
      <c r="QZ216" s="114"/>
      <c r="RA216" s="115"/>
      <c r="RB216" s="115"/>
      <c r="RC216" s="115"/>
      <c r="RD216" s="115"/>
      <c r="RE216" s="115"/>
      <c r="RF216" s="122"/>
      <c r="RG216" s="115"/>
      <c r="RH216" s="115"/>
      <c r="RI216" s="115"/>
      <c r="RJ216" s="115"/>
      <c r="RK216" s="115"/>
      <c r="RL216" s="115"/>
      <c r="RM216" s="115"/>
      <c r="RN216" s="115"/>
      <c r="RO216" s="115"/>
      <c r="RP216" s="119"/>
      <c r="RQ216" s="118"/>
      <c r="RR216" s="115"/>
      <c r="RS216" s="119"/>
      <c r="RT216" s="118"/>
      <c r="RU216" s="119"/>
      <c r="RV216" s="118"/>
      <c r="RW216" s="115"/>
      <c r="RX216" s="119"/>
      <c r="RY216" s="118"/>
      <c r="RZ216" s="115"/>
      <c r="SA216" s="117"/>
      <c r="SB216" s="118"/>
      <c r="SC216" s="115"/>
      <c r="SD216" s="115"/>
      <c r="SE216" s="115"/>
      <c r="SF216" s="115"/>
      <c r="SG216" s="115"/>
      <c r="SH216" s="115"/>
      <c r="SI216" s="115"/>
      <c r="SJ216" s="115"/>
      <c r="SK216" s="115"/>
      <c r="SL216" s="115"/>
      <c r="SM216" s="121"/>
      <c r="SN216" s="115"/>
      <c r="SO216" s="115"/>
      <c r="SP216" s="115"/>
      <c r="SQ216" s="115"/>
      <c r="SR216" s="115"/>
      <c r="SS216" s="121"/>
      <c r="ST216" s="118"/>
      <c r="SU216" s="115"/>
      <c r="SV216" s="115"/>
      <c r="SW216" s="115"/>
      <c r="SX216" s="115"/>
      <c r="SY216" s="115"/>
      <c r="SZ216" s="115"/>
      <c r="TA216" s="115"/>
      <c r="TB216" s="115"/>
      <c r="TC216" s="115"/>
      <c r="TD216" s="115"/>
      <c r="TE216" s="117"/>
      <c r="TF216" s="118"/>
      <c r="TG216" s="115"/>
      <c r="TH216" s="115"/>
      <c r="TI216" s="115"/>
      <c r="TJ216" s="115"/>
      <c r="TK216" s="115"/>
      <c r="TL216" s="117"/>
      <c r="TM216" s="118"/>
      <c r="TN216" s="115"/>
      <c r="TO216" s="115"/>
      <c r="TP216" s="115"/>
      <c r="TQ216" s="115"/>
      <c r="TR216" s="115"/>
      <c r="TS216" s="119"/>
      <c r="TT216" s="120"/>
      <c r="TU216" s="115"/>
      <c r="TV216" s="115"/>
      <c r="TW216" s="115"/>
      <c r="TX216" s="115"/>
      <c r="TY216" s="115"/>
      <c r="TZ216" s="121"/>
      <c r="UA216" s="132"/>
      <c r="UB216" s="7" t="s">
        <v>1</v>
      </c>
    </row>
    <row r="217" spans="1:548" x14ac:dyDescent="0.15">
      <c r="A217" s="183">
        <v>209</v>
      </c>
      <c r="B217" s="203" t="s">
        <v>1060</v>
      </c>
      <c r="C217" s="63"/>
      <c r="D217" s="63"/>
      <c r="E217" s="64" t="s">
        <v>518</v>
      </c>
      <c r="F217" s="65">
        <v>78</v>
      </c>
      <c r="G217" s="65" t="s">
        <v>519</v>
      </c>
      <c r="H217" s="65"/>
      <c r="I217" s="66" t="s">
        <v>521</v>
      </c>
      <c r="J217" s="67" t="s">
        <v>521</v>
      </c>
      <c r="K217" s="67" t="s">
        <v>521</v>
      </c>
      <c r="L217" s="67" t="s">
        <v>521</v>
      </c>
      <c r="M217" s="67" t="s">
        <v>521</v>
      </c>
      <c r="N217" s="67" t="s">
        <v>521</v>
      </c>
      <c r="O217" s="67" t="s">
        <v>521</v>
      </c>
      <c r="P217" s="67" t="s">
        <v>521</v>
      </c>
      <c r="Q217" s="67" t="s">
        <v>521</v>
      </c>
      <c r="R217" s="68" t="s">
        <v>521</v>
      </c>
      <c r="S217" s="69" t="s">
        <v>521</v>
      </c>
      <c r="T217" s="67" t="s">
        <v>521</v>
      </c>
      <c r="U217" s="67" t="s">
        <v>521</v>
      </c>
      <c r="V217" s="67" t="s">
        <v>521</v>
      </c>
      <c r="W217" s="67" t="s">
        <v>521</v>
      </c>
      <c r="X217" s="67" t="s">
        <v>521</v>
      </c>
      <c r="Y217" s="67" t="s">
        <v>521</v>
      </c>
      <c r="Z217" s="67" t="s">
        <v>521</v>
      </c>
      <c r="AA217" s="67" t="s">
        <v>521</v>
      </c>
      <c r="AB217" s="68" t="s">
        <v>521</v>
      </c>
      <c r="AC217" s="69" t="s">
        <v>521</v>
      </c>
      <c r="AD217" s="67" t="s">
        <v>521</v>
      </c>
      <c r="AE217" s="67" t="s">
        <v>521</v>
      </c>
      <c r="AF217" s="67" t="s">
        <v>521</v>
      </c>
      <c r="AG217" s="67" t="s">
        <v>521</v>
      </c>
      <c r="AH217" s="67" t="s">
        <v>521</v>
      </c>
      <c r="AI217" s="67" t="s">
        <v>521</v>
      </c>
      <c r="AJ217" s="67" t="s">
        <v>521</v>
      </c>
      <c r="AK217" s="67" t="s">
        <v>521</v>
      </c>
      <c r="AL217" s="68" t="s">
        <v>521</v>
      </c>
      <c r="AM217" s="69" t="s">
        <v>521</v>
      </c>
      <c r="AN217" s="67" t="s">
        <v>521</v>
      </c>
      <c r="AO217" s="67" t="s">
        <v>521</v>
      </c>
      <c r="AP217" s="67" t="s">
        <v>521</v>
      </c>
      <c r="AQ217" s="67" t="s">
        <v>521</v>
      </c>
      <c r="AR217" s="67" t="s">
        <v>521</v>
      </c>
      <c r="AS217" s="67" t="s">
        <v>521</v>
      </c>
      <c r="AT217" s="67" t="s">
        <v>521</v>
      </c>
      <c r="AU217" s="67" t="s">
        <v>521</v>
      </c>
      <c r="AV217" s="68" t="s">
        <v>521</v>
      </c>
      <c r="AW217" s="69" t="s">
        <v>521</v>
      </c>
      <c r="AX217" s="67" t="s">
        <v>521</v>
      </c>
      <c r="AY217" s="67" t="s">
        <v>521</v>
      </c>
      <c r="AZ217" s="67" t="s">
        <v>521</v>
      </c>
      <c r="BA217" s="67" t="s">
        <v>521</v>
      </c>
      <c r="BB217" s="67" t="s">
        <v>521</v>
      </c>
      <c r="BC217" s="67" t="s">
        <v>521</v>
      </c>
      <c r="BD217" s="67" t="s">
        <v>521</v>
      </c>
      <c r="BE217" s="67" t="s">
        <v>521</v>
      </c>
      <c r="BF217" s="68" t="s">
        <v>521</v>
      </c>
      <c r="BG217" s="69" t="s">
        <v>520</v>
      </c>
      <c r="BH217" s="67" t="s">
        <v>520</v>
      </c>
      <c r="BI217" s="67" t="s">
        <v>520</v>
      </c>
      <c r="BJ217" s="67" t="s">
        <v>520</v>
      </c>
      <c r="BK217" s="67" t="s">
        <v>520</v>
      </c>
      <c r="BL217" s="67" t="s">
        <v>520</v>
      </c>
      <c r="BM217" s="67" t="s">
        <v>520</v>
      </c>
      <c r="BN217" s="67" t="s">
        <v>520</v>
      </c>
      <c r="BO217" s="67" t="s">
        <v>520</v>
      </c>
      <c r="BP217" s="68" t="s">
        <v>520</v>
      </c>
      <c r="BQ217" s="70" t="s">
        <v>521</v>
      </c>
      <c r="BR217" s="67" t="s">
        <v>521</v>
      </c>
      <c r="BS217" s="67" t="s">
        <v>521</v>
      </c>
      <c r="BT217" s="67" t="s">
        <v>521</v>
      </c>
      <c r="BU217" s="67" t="s">
        <v>521</v>
      </c>
      <c r="BV217" s="67" t="s">
        <v>521</v>
      </c>
      <c r="BW217" s="67" t="s">
        <v>521</v>
      </c>
      <c r="BX217" s="67" t="s">
        <v>521</v>
      </c>
      <c r="BY217" s="67" t="s">
        <v>521</v>
      </c>
      <c r="BZ217" s="68" t="s">
        <v>521</v>
      </c>
      <c r="CA217" s="69" t="s">
        <v>521</v>
      </c>
      <c r="CB217" s="67" t="s">
        <v>521</v>
      </c>
      <c r="CC217" s="67" t="s">
        <v>521</v>
      </c>
      <c r="CD217" s="67" t="s">
        <v>521</v>
      </c>
      <c r="CE217" s="67" t="s">
        <v>521</v>
      </c>
      <c r="CF217" s="67" t="s">
        <v>521</v>
      </c>
      <c r="CG217" s="67" t="s">
        <v>521</v>
      </c>
      <c r="CH217" s="67" t="s">
        <v>521</v>
      </c>
      <c r="CI217" s="67" t="s">
        <v>521</v>
      </c>
      <c r="CJ217" s="68" t="s">
        <v>521</v>
      </c>
      <c r="CK217" s="69" t="s">
        <v>521</v>
      </c>
      <c r="CL217" s="67" t="s">
        <v>521</v>
      </c>
      <c r="CM217" s="67" t="s">
        <v>521</v>
      </c>
      <c r="CN217" s="67" t="s">
        <v>521</v>
      </c>
      <c r="CO217" s="67" t="s">
        <v>521</v>
      </c>
      <c r="CP217" s="67" t="s">
        <v>521</v>
      </c>
      <c r="CQ217" s="67" t="s">
        <v>521</v>
      </c>
      <c r="CR217" s="67" t="s">
        <v>521</v>
      </c>
      <c r="CS217" s="67" t="s">
        <v>521</v>
      </c>
      <c r="CT217" s="68" t="s">
        <v>521</v>
      </c>
      <c r="CU217" s="69" t="s">
        <v>521</v>
      </c>
      <c r="CV217" s="67" t="s">
        <v>521</v>
      </c>
      <c r="CW217" s="67" t="s">
        <v>521</v>
      </c>
      <c r="CX217" s="67" t="s">
        <v>521</v>
      </c>
      <c r="CY217" s="67" t="s">
        <v>521</v>
      </c>
      <c r="CZ217" s="67" t="s">
        <v>521</v>
      </c>
      <c r="DA217" s="67" t="s">
        <v>521</v>
      </c>
      <c r="DB217" s="67" t="s">
        <v>521</v>
      </c>
      <c r="DC217" s="67" t="s">
        <v>521</v>
      </c>
      <c r="DD217" s="68" t="s">
        <v>521</v>
      </c>
      <c r="DE217" s="69" t="s">
        <v>521</v>
      </c>
      <c r="DF217" s="71" t="s">
        <v>521</v>
      </c>
      <c r="DG217" s="67" t="s">
        <v>521</v>
      </c>
      <c r="DH217" s="67" t="s">
        <v>521</v>
      </c>
      <c r="DI217" s="67" t="s">
        <v>521</v>
      </c>
      <c r="DJ217" s="67" t="s">
        <v>521</v>
      </c>
      <c r="DK217" s="67" t="s">
        <v>521</v>
      </c>
      <c r="DL217" s="67" t="s">
        <v>521</v>
      </c>
      <c r="DM217" s="67" t="s">
        <v>521</v>
      </c>
      <c r="DN217" s="68" t="s">
        <v>521</v>
      </c>
      <c r="DO217" s="70" t="s">
        <v>521</v>
      </c>
      <c r="DP217" s="71" t="s">
        <v>521</v>
      </c>
      <c r="DQ217" s="67" t="s">
        <v>521</v>
      </c>
      <c r="DR217" s="67" t="s">
        <v>521</v>
      </c>
      <c r="DS217" s="67" t="s">
        <v>521</v>
      </c>
      <c r="DT217" s="67" t="s">
        <v>521</v>
      </c>
      <c r="DU217" s="67" t="s">
        <v>521</v>
      </c>
      <c r="DV217" s="67" t="s">
        <v>521</v>
      </c>
      <c r="DW217" s="67" t="s">
        <v>521</v>
      </c>
      <c r="DX217" s="72" t="s">
        <v>521</v>
      </c>
      <c r="DY217" s="73" t="s">
        <v>522</v>
      </c>
      <c r="DZ217" s="74">
        <v>2</v>
      </c>
      <c r="EA217" s="74">
        <v>3</v>
      </c>
      <c r="EB217" s="74">
        <v>3</v>
      </c>
      <c r="EC217" s="75">
        <v>4</v>
      </c>
      <c r="ED217" s="76" t="s">
        <v>522</v>
      </c>
      <c r="EE217" s="74">
        <f t="shared" ref="EE217:EE237" si="417">DZ217</f>
        <v>2</v>
      </c>
      <c r="EF217" s="74">
        <f t="shared" ref="EF217:EF237" si="418">DZ217*EA217</f>
        <v>6</v>
      </c>
      <c r="EG217" s="74">
        <f t="shared" ref="EG217:EG237" si="419">DZ217*EA217*EB217</f>
        <v>18</v>
      </c>
      <c r="EH217" s="77">
        <f t="shared" ref="EH217:EH237" si="420">DZ217*EA217*EB217*EC217</f>
        <v>72</v>
      </c>
      <c r="EI217" s="73">
        <v>30</v>
      </c>
      <c r="EJ217" s="74">
        <v>50</v>
      </c>
      <c r="EK217" s="74">
        <v>90</v>
      </c>
      <c r="EL217" s="74">
        <v>150</v>
      </c>
      <c r="EM217" s="75">
        <v>450</v>
      </c>
      <c r="EN217" s="78">
        <v>1</v>
      </c>
      <c r="EO217" s="79">
        <f t="shared" ref="EO217:EO237" si="421">(EJ217/EE217)/EI217</f>
        <v>0.83333333333333337</v>
      </c>
      <c r="EP217" s="79">
        <f t="shared" ref="EP217:EP237" si="422">(EK217/EF217)/EI217</f>
        <v>0.5</v>
      </c>
      <c r="EQ217" s="79">
        <f t="shared" ref="EQ217:EQ237" si="423">(EL217/EG217)/EI217</f>
        <v>0.27777777777777779</v>
      </c>
      <c r="ER217" s="80">
        <f t="shared" ref="ER217:ER237" si="424">(EM217/EH217)/EI217</f>
        <v>0.20833333333333334</v>
      </c>
      <c r="ES217" s="128" t="s">
        <v>543</v>
      </c>
      <c r="ET217" s="82"/>
      <c r="EU217" s="83">
        <v>4</v>
      </c>
      <c r="EV217" s="73">
        <v>54</v>
      </c>
      <c r="EW217" s="74">
        <v>71</v>
      </c>
      <c r="EX217" s="74">
        <v>15</v>
      </c>
      <c r="EY217" s="74">
        <v>34</v>
      </c>
      <c r="EZ217" s="74">
        <v>52</v>
      </c>
      <c r="FA217" s="74">
        <v>21</v>
      </c>
      <c r="FB217" s="74">
        <v>42</v>
      </c>
      <c r="FC217" s="74">
        <v>49</v>
      </c>
      <c r="FD217" s="74">
        <f t="shared" ref="FD217:FD237" si="425">EX217+EZ217</f>
        <v>67</v>
      </c>
      <c r="FE217" s="84">
        <f t="shared" ref="FE217:FE237" si="426">EX217+FC217</f>
        <v>64</v>
      </c>
      <c r="FF217" s="73">
        <f>RANK(EV217,$EV$9:$EV$497,0)</f>
        <v>268</v>
      </c>
      <c r="FG217" s="74">
        <f>RANK(EW217,$EW$9:$EW$497,0)</f>
        <v>79</v>
      </c>
      <c r="FH217" s="74">
        <f>RANK(EX217,$EX$9:$EX$497,0)</f>
        <v>349</v>
      </c>
      <c r="FI217" s="74">
        <f>RANK(EY217,$EY$9:$EY$497,0)</f>
        <v>211</v>
      </c>
      <c r="FJ217" s="74">
        <f>RANK(EZ217,$EZ$9:$EZ$497,0)</f>
        <v>57</v>
      </c>
      <c r="FK217" s="74">
        <f>RANK(FA217,$FA$9:$FA$497,0)</f>
        <v>183</v>
      </c>
      <c r="FL217" s="74">
        <f>RANK(FB217,$FB$9:$FB$497,0)</f>
        <v>200</v>
      </c>
      <c r="FM217" s="74">
        <f>RANK(FC217,$FC$9:$FC$497,0)</f>
        <v>170</v>
      </c>
      <c r="FN217" s="74">
        <f>RANK(FD217,$FD$9:$FD$497,0)</f>
        <v>219</v>
      </c>
      <c r="FO217" s="84">
        <f>RANK(FE217,$FE$9:$FE$497,0)</f>
        <v>262</v>
      </c>
      <c r="FP217" s="73">
        <f>COUNTIFS($EV$9:$EV$497,"&gt;"&amp;EV217,$ES$9:$ES$497,ES217)+1</f>
        <v>47</v>
      </c>
      <c r="FQ217" s="74">
        <f>COUNTIFS($EW$9:$EW$497,"&gt;"&amp;EW217,$ES$9:$ES$497,ES217)+1</f>
        <v>45</v>
      </c>
      <c r="FR217" s="74">
        <f>COUNTIFS($EX$9:$EX$497,"&gt;"&amp;EX217,$ES$9:$ES$497,ES217)+1</f>
        <v>47</v>
      </c>
      <c r="FS217" s="74">
        <f>COUNTIFS($EY$9:$EY$497,"&gt;"&amp;EY217,$ES$9:$ES$497,ES217)+1</f>
        <v>34</v>
      </c>
      <c r="FT217" s="74">
        <f>COUNTIFS($EZ$9:$EZ$497,"&gt;"&amp;EZ217,$ES$9:$ES$497,ES217)+1</f>
        <v>50</v>
      </c>
      <c r="FU217" s="74">
        <f>COUNTIFS($FA$9:$FA$497,"&gt;"&amp;FA217,$ES$9:$ES$497,ES217)+1</f>
        <v>41</v>
      </c>
      <c r="FV217" s="74">
        <f>COUNTIFS($FB$9:$FB$497,"&gt;"&amp;FB217,$ES$9:$ES$497,ES217)+1</f>
        <v>45</v>
      </c>
      <c r="FW217" s="74">
        <f>COUNTIFS($FC$9:$FC$497,"&gt;"&amp;FC217,$ES$9:$ES$497,ES217)+1</f>
        <v>44</v>
      </c>
      <c r="FX217" s="74">
        <f>COUNTIFS($FD$9:$FD$497,"&gt;"&amp;FD217,$ES$9:$ES$497,ES217)+1</f>
        <v>53</v>
      </c>
      <c r="FY217" s="84">
        <f>COUNTIFS($FE$9:$FE$497,"&gt;"&amp;FE217,$ES$9:$ES$497,ES217)+1</f>
        <v>52</v>
      </c>
      <c r="FZ217" s="85">
        <f t="shared" ref="FZ217:FZ237" si="427">ROUND(EV217/$F217,2)</f>
        <v>0.69</v>
      </c>
      <c r="GA217" s="86">
        <f t="shared" ref="GA217:GA237" si="428">ROUND(EW217/$F217,2)</f>
        <v>0.91</v>
      </c>
      <c r="GB217" s="86">
        <f t="shared" ref="GB217:GB237" si="429">ROUND(EX217/$F217,2)</f>
        <v>0.19</v>
      </c>
      <c r="GC217" s="86">
        <f t="shared" ref="GC217:GC237" si="430">ROUND(EY217/$F217,2)</f>
        <v>0.44</v>
      </c>
      <c r="GD217" s="86">
        <f t="shared" ref="GD217:GD237" si="431">ROUND(EZ217/$F217,2)</f>
        <v>0.67</v>
      </c>
      <c r="GE217" s="86">
        <f t="shared" ref="GE217:GE237" si="432">ROUND(FA217/$F217,2)</f>
        <v>0.27</v>
      </c>
      <c r="GF217" s="86">
        <f t="shared" ref="GF217:GF237" si="433">ROUND(FB217/$F217,2)</f>
        <v>0.54</v>
      </c>
      <c r="GG217" s="86">
        <f t="shared" ref="GG217:GG237" si="434">ROUND(FC217/$F217,2)</f>
        <v>0.63</v>
      </c>
      <c r="GH217" s="86">
        <f t="shared" ref="GH217:GH237" si="435">ROUND(FD217/$F217,2)</f>
        <v>0.86</v>
      </c>
      <c r="GI217" s="87">
        <f t="shared" ref="GI217:GI237" si="436">ROUND(FE217/$F217,2)</f>
        <v>0.82</v>
      </c>
      <c r="GJ217" s="85">
        <f>ROUND(((FZ217-AVERAGE(FZ$9:FZ$497))/STDEVP(FZ$9:FZ$497)*10+50),2)</f>
        <v>39.229999999999997</v>
      </c>
      <c r="GK217" s="86">
        <f>ROUND(((GA217-AVERAGE(GA$9:GA$497))/STDEVP(GA$9:GA$497)*10+50),2)</f>
        <v>56.56</v>
      </c>
      <c r="GL217" s="86">
        <f>ROUND(((GB217-AVERAGE(GB$9:GB$497))/STDEVP(GB$9:GB$497)*10+50),2)</f>
        <v>35.24</v>
      </c>
      <c r="GM217" s="86">
        <f>ROUND(((GC217-AVERAGE(GC$9:GC$497))/STDEVP(GC$9:GC$497)*10+50),2)</f>
        <v>45.68</v>
      </c>
      <c r="GN217" s="86">
        <f>ROUND(((GD217-AVERAGE(GD$9:GD$497))/STDEVP(GD$9:GD$497)*10+50),2)</f>
        <v>59.51</v>
      </c>
      <c r="GO217" s="86">
        <f>ROUND(((GE217-AVERAGE(GE$9:GE$497))/STDEVP(GE$9:GE$497)*10+50),2)</f>
        <v>47.15</v>
      </c>
      <c r="GP217" s="86">
        <f>ROUND(((GF217-AVERAGE(GF$9:GF$497))/STDEVP(GF$9:GF$497)*10+50),2)</f>
        <v>47.01</v>
      </c>
      <c r="GQ217" s="86">
        <f>ROUND(((GG217-AVERAGE(GG$9:GG$497))/STDEVP(GG$9:GG$497)*10+50),2)</f>
        <v>49.97</v>
      </c>
      <c r="GR217" s="86">
        <f>ROUND(((GH217-AVERAGE(GH$9:GH$497))/STDEVP(GH$9:GH$497)*10+50),2)</f>
        <v>45.81</v>
      </c>
      <c r="GS217" s="87">
        <f>ROUND(((GI217-AVERAGE(GI$9:GI$497))/STDEVP(GI$9:GI$497)*10+50),2)</f>
        <v>41.73</v>
      </c>
      <c r="GT217" s="73">
        <f>RANK(GJ217,$GJ$9:$GJ$497,0)</f>
        <v>370</v>
      </c>
      <c r="GU217" s="74">
        <f>RANK(GK217,$GK$9:$GK$497,0)</f>
        <v>116</v>
      </c>
      <c r="GV217" s="74">
        <f>RANK(GL217,$GL$9:$GL$497,0)</f>
        <v>403</v>
      </c>
      <c r="GW217" s="74">
        <f>RANK(GM217,$GM$9:$GM$497,0)</f>
        <v>289</v>
      </c>
      <c r="GX217" s="74">
        <f>RANK(GN217,$GN$9:$GN$497,0)</f>
        <v>71</v>
      </c>
      <c r="GY217" s="74">
        <f>RANK(GO217,$GO$9:$GO$497,0)</f>
        <v>210</v>
      </c>
      <c r="GZ217" s="74">
        <f>RANK(GP217,$GP$9:$GP$497,0)</f>
        <v>252</v>
      </c>
      <c r="HA217" s="74">
        <f>RANK(GQ217,$GQ$9:$GQ$497,0)</f>
        <v>213</v>
      </c>
      <c r="HB217" s="74">
        <f>RANK(GR217,$GR$9:$GR$497,0)</f>
        <v>260</v>
      </c>
      <c r="HC217" s="84">
        <f>RANK(GS217,$GS$9:$GS$497,0)</f>
        <v>347</v>
      </c>
      <c r="HD217" s="85">
        <f>ROUND(AVERAGEIF($ES$9:$ES$497,$ES217,$FZ$9:$FZ$497),2)</f>
        <v>0.86</v>
      </c>
      <c r="HE217" s="86">
        <f>ROUND(AVERAGEIF($ES$9:$ES$497,$ES217,$GA$9:$GA$497),2)</f>
        <v>1.0900000000000001</v>
      </c>
      <c r="HF217" s="86">
        <f>ROUND(AVERAGEIF($ES$9:$ES$497,$ES217,$GB$9:$GB$497),2)</f>
        <v>0.28999999999999998</v>
      </c>
      <c r="HG217" s="86">
        <f>ROUND(AVERAGEIF($ES$9:$ES$497,$ES217,$GC$9:$GC$497),2)</f>
        <v>0.42</v>
      </c>
      <c r="HH217" s="86">
        <f>ROUND(AVERAGEIF($ES$9:$ES$497,$ES217,$GD$9:$GD$497),2)</f>
        <v>0.86</v>
      </c>
      <c r="HI217" s="86">
        <f>ROUND(AVERAGEIF($ES$9:$ES$497,$ES217,$GE$9:$GE$497),2)</f>
        <v>0.3</v>
      </c>
      <c r="HJ217" s="86">
        <f>ROUND(AVERAGEIF($ES$9:$ES$497,$ES217,$GF$9:$GF$497),2)</f>
        <v>0.67</v>
      </c>
      <c r="HK217" s="86">
        <f>ROUND(AVERAGEIF($ES$9:$ES$497,$ES217,$GG$9:$GG$497),2)</f>
        <v>0.73</v>
      </c>
      <c r="HL217" s="86">
        <f>ROUND(AVERAGEIF($ES$9:$ES$497,$ES217,$GH$9:$GH$497),2)</f>
        <v>1.1399999999999999</v>
      </c>
      <c r="HM217" s="87">
        <f>ROUND(AVERAGEIF($ES$9:$ES$497,$ES217,$GI$9:$GI$497),2)</f>
        <v>1.01</v>
      </c>
      <c r="HN217" s="88">
        <f t="shared" ref="HN217:HN237" si="437">FZ217-HD217</f>
        <v>-0.17000000000000004</v>
      </c>
      <c r="HO217" s="89">
        <f t="shared" ref="HO217:HO237" si="438">GA217-HE217</f>
        <v>-0.18000000000000005</v>
      </c>
      <c r="HP217" s="89">
        <f t="shared" ref="HP217:HP237" si="439">GB217-HF217</f>
        <v>-9.9999999999999978E-2</v>
      </c>
      <c r="HQ217" s="89">
        <f t="shared" ref="HQ217:HQ237" si="440">GC217-HG217</f>
        <v>2.0000000000000018E-2</v>
      </c>
      <c r="HR217" s="89">
        <f t="shared" ref="HR217:HR237" si="441">GD217-HH217</f>
        <v>-0.18999999999999995</v>
      </c>
      <c r="HS217" s="89">
        <f t="shared" ref="HS217:HS237" si="442">GE217-HI217</f>
        <v>-2.9999999999999971E-2</v>
      </c>
      <c r="HT217" s="89">
        <f t="shared" ref="HT217:HT237" si="443">GF217-HJ217</f>
        <v>-0.13</v>
      </c>
      <c r="HU217" s="89">
        <f t="shared" ref="HU217:HU237" si="444">GG217-HK217</f>
        <v>-9.9999999999999978E-2</v>
      </c>
      <c r="HV217" s="89">
        <f t="shared" ref="HV217:HV237" si="445">GH217-HL217</f>
        <v>-0.27999999999999992</v>
      </c>
      <c r="HW217" s="90">
        <f t="shared" ref="HW217:HW237" si="446">GI217-HM217</f>
        <v>-0.19000000000000006</v>
      </c>
      <c r="HX217" s="73">
        <f>COUNTIFS($FZ$9:$FZ$497,"&gt;"&amp;FZ217,$ES$9:$ES$497,$ES217)+1</f>
        <v>66</v>
      </c>
      <c r="HY217" s="74">
        <f>COUNTIFS($GA$9:$GA$497,"&gt;"&amp;GA217,$ES$9:$ES$497,$ES217)+1</f>
        <v>64</v>
      </c>
      <c r="HZ217" s="74">
        <f>COUNTIFS($GB$9:$GB$497,"&gt;"&amp;GB217,$ES$9:$ES$497,$ES217)+1</f>
        <v>55</v>
      </c>
      <c r="IA217" s="74">
        <f>COUNTIFS($GC$9:$GC$497,"&gt;"&amp;GC217,$ES$9:$ES$497,$ES217)+1</f>
        <v>41</v>
      </c>
      <c r="IB217" s="74">
        <f>COUNTIFS($GD$9:$GD$497,"&gt;"&amp;GD217,$ES$9:$ES$497,$ES217)+1</f>
        <v>64</v>
      </c>
      <c r="IC217" s="74">
        <f>COUNTIFS($GE$9:$GE$497,"&gt;"&amp;GE217,$ES$9:$ES$497,$ES217)+1</f>
        <v>51</v>
      </c>
      <c r="ID217" s="74">
        <f>COUNTIFS($GF$9:$GF$497,"&gt;"&amp;GF217,$ES$9:$ES$497,$ES217)+1</f>
        <v>60</v>
      </c>
      <c r="IE217" s="74">
        <f>COUNTIFS($GG$9:$GG$497,"&gt;"&amp;GG217,$ES$9:$ES$497,$ES217)+1</f>
        <v>62</v>
      </c>
      <c r="IF217" s="74">
        <f>COUNTIFS($GH$9:$GH$497,"&gt;"&amp;GH217,$ES$9:$ES$497,$ES217)+1</f>
        <v>75</v>
      </c>
      <c r="IG217" s="84">
        <f>COUNTIFS($GI$9:$GI$497,"&gt;"&amp;GI217,$ES$9:$ES$497,$ES217)+1</f>
        <v>74</v>
      </c>
      <c r="IH217" s="91"/>
      <c r="II217" s="79"/>
      <c r="IJ217" s="79"/>
      <c r="IK217" s="79"/>
      <c r="IL217" s="79"/>
      <c r="IM217" s="92"/>
      <c r="IN217" s="93"/>
      <c r="IO217" s="94"/>
      <c r="IP217" s="95"/>
      <c r="IQ217" s="79"/>
      <c r="IR217" s="79"/>
      <c r="IS217" s="79"/>
      <c r="IT217" s="79"/>
      <c r="IU217" s="79"/>
      <c r="IV217" s="79"/>
      <c r="IW217" s="96"/>
      <c r="IX217" s="93"/>
      <c r="IY217" s="79"/>
      <c r="IZ217" s="79"/>
      <c r="JA217" s="79"/>
      <c r="JB217" s="79"/>
      <c r="JC217" s="79"/>
      <c r="JD217" s="79"/>
      <c r="JE217" s="97"/>
      <c r="JF217" s="95"/>
      <c r="JG217" s="79"/>
      <c r="JH217" s="79"/>
      <c r="JI217" s="79"/>
      <c r="JJ217" s="79"/>
      <c r="JK217" s="79"/>
      <c r="JL217" s="79"/>
      <c r="JM217" s="96"/>
      <c r="JN217" s="93"/>
      <c r="JO217" s="79"/>
      <c r="JP217" s="79"/>
      <c r="JQ217" s="79"/>
      <c r="JR217" s="79"/>
      <c r="JS217" s="79"/>
      <c r="JT217" s="79"/>
      <c r="JU217" s="79"/>
      <c r="JV217" s="79"/>
      <c r="JW217" s="79"/>
      <c r="JX217" s="79"/>
      <c r="JY217" s="79"/>
      <c r="JZ217" s="97"/>
      <c r="KA217" s="93"/>
      <c r="KB217" s="79"/>
      <c r="KC217" s="79"/>
      <c r="KD217" s="79"/>
      <c r="KE217" s="97"/>
      <c r="KF217" s="95"/>
      <c r="KG217" s="79"/>
      <c r="KH217" s="79"/>
      <c r="KI217" s="79"/>
      <c r="KJ217" s="79"/>
      <c r="KK217" s="98"/>
      <c r="KL217" s="79"/>
      <c r="KM217" s="79"/>
      <c r="KN217" s="79"/>
      <c r="KO217" s="79"/>
      <c r="KP217" s="79"/>
      <c r="KQ217" s="79"/>
      <c r="KR217" s="79"/>
      <c r="KS217" s="96"/>
      <c r="KT217" s="96"/>
      <c r="KU217" s="96"/>
      <c r="KV217" s="96"/>
      <c r="KW217" s="93"/>
      <c r="KX217" s="79"/>
      <c r="KY217" s="79"/>
      <c r="KZ217" s="79"/>
      <c r="LA217" s="79"/>
      <c r="LB217" s="79"/>
      <c r="LC217" s="96"/>
      <c r="LD217" s="93"/>
      <c r="LE217" s="94"/>
      <c r="LF217" s="99"/>
      <c r="LG217" s="75"/>
      <c r="LH217" s="93"/>
      <c r="LI217" s="79"/>
      <c r="LJ217" s="74"/>
      <c r="LK217" s="74"/>
      <c r="LL217" s="74"/>
      <c r="LM217" s="100"/>
      <c r="LN217" s="95"/>
      <c r="LO217" s="79"/>
      <c r="LP217" s="79"/>
      <c r="LQ217" s="79"/>
      <c r="LR217" s="96"/>
      <c r="LS217" s="93"/>
      <c r="LT217" s="79"/>
      <c r="LU217" s="79"/>
      <c r="LV217" s="79"/>
      <c r="LW217" s="79"/>
      <c r="LX217" s="79"/>
      <c r="LY217" s="79"/>
      <c r="LZ217" s="79"/>
      <c r="MA217" s="97"/>
      <c r="MB217" s="95"/>
      <c r="MC217" s="79"/>
      <c r="MD217" s="79"/>
      <c r="ME217" s="79"/>
      <c r="MF217" s="79"/>
      <c r="MG217" s="79"/>
      <c r="MH217" s="79"/>
      <c r="MI217" s="79"/>
      <c r="MJ217" s="79"/>
      <c r="MK217" s="79"/>
      <c r="ML217" s="79"/>
      <c r="MM217" s="79"/>
      <c r="MN217" s="98"/>
      <c r="MO217" s="98"/>
      <c r="MP217" s="96"/>
      <c r="MQ217" s="93"/>
      <c r="MR217" s="79"/>
      <c r="MS217" s="79"/>
      <c r="MT217" s="79"/>
      <c r="MU217" s="79"/>
      <c r="MV217" s="98"/>
      <c r="MW217" s="79"/>
      <c r="MX217" s="79"/>
      <c r="MY217" s="79"/>
      <c r="MZ217" s="79"/>
      <c r="NA217" s="79"/>
      <c r="NB217" s="79"/>
      <c r="NC217" s="79"/>
      <c r="ND217" s="96"/>
      <c r="NE217" s="96"/>
      <c r="NF217" s="96"/>
      <c r="NG217" s="96"/>
      <c r="NH217" s="93"/>
      <c r="NI217" s="79"/>
      <c r="NJ217" s="79"/>
      <c r="NK217" s="79"/>
      <c r="NL217" s="79"/>
      <c r="NM217" s="79"/>
      <c r="NN217" s="94"/>
      <c r="NO217" s="93"/>
      <c r="NP217" s="80"/>
      <c r="NQ217" s="124" t="s">
        <v>1057</v>
      </c>
      <c r="NR217" s="102" t="s">
        <v>1061</v>
      </c>
      <c r="NS217" s="102"/>
      <c r="NT217" s="102"/>
      <c r="NU217" s="102"/>
      <c r="NV217" s="104"/>
      <c r="NW217" s="102" t="s">
        <v>882</v>
      </c>
      <c r="NX217" s="133" t="s">
        <v>1062</v>
      </c>
      <c r="NY217" s="129" t="s">
        <v>2116</v>
      </c>
      <c r="NZ217" s="133" t="s">
        <v>2082</v>
      </c>
      <c r="OA217" s="134"/>
      <c r="OB217" s="134"/>
      <c r="OC217" s="134"/>
      <c r="OD217" s="108">
        <f t="shared" ref="OD217:OD237" si="447">EH217</f>
        <v>72</v>
      </c>
      <c r="OE217" s="109">
        <v>7</v>
      </c>
      <c r="OF217" s="110">
        <f t="shared" ref="OF217:OF237" si="448">IF(ISERROR(ROUND(MAX(EI217/1,EJ217/EE217,EK217/EF217,EL217/EG217,EM217/EH217),0)),"0",ROUND(MAX(EI217/1,EJ217/EE217,EK217/EF217,EL217/EG217,EM217/EH217),0))</f>
        <v>30</v>
      </c>
      <c r="OG217" s="109">
        <v>7</v>
      </c>
      <c r="OH217" s="111">
        <f>ROUND(AVERAGEIF($ES$9:$ES$497,$ES217,EV$9:EV$497),0)</f>
        <v>57</v>
      </c>
      <c r="OI217" s="112">
        <f>ROUND(AVERAGEIF($ES$9:$ES$497,$ES217,EW$9:EW$497),0)</f>
        <v>69</v>
      </c>
      <c r="OJ217" s="112">
        <f>ROUND(AVERAGEIF($ES$9:$ES$497,$ES217,EX$9:EX$497),0)</f>
        <v>17</v>
      </c>
      <c r="OK217" s="112">
        <f>ROUND(AVERAGEIF($ES$9:$ES$497,$ES217,EY$9:EY$497),0)</f>
        <v>30</v>
      </c>
      <c r="OL217" s="112">
        <f>ROUND(AVERAGEIF($ES$9:$ES$497,$ES217,EZ$9:EZ$497),0)</f>
        <v>58</v>
      </c>
      <c r="OM217" s="112">
        <f>ROUND(AVERAGEIF($ES$9:$ES$497,$ES217,FA$9:FA$497),0)</f>
        <v>21</v>
      </c>
      <c r="ON217" s="112">
        <f>ROUND(AVERAGEIF($ES$9:$ES$497,$ES217,FB$9:FB$497),0)</f>
        <v>45</v>
      </c>
      <c r="OO217" s="112">
        <f>ROUND(AVERAGEIF($ES$9:$ES$497,$ES217,FC$9:FC$497),0)</f>
        <v>49</v>
      </c>
      <c r="OP217" s="112">
        <f>ROUND(AVERAGEIF($ES$9:$ES$497,$ES217,FD$9:FD$497),0)</f>
        <v>75</v>
      </c>
      <c r="OQ217" s="113">
        <f>ROUND(AVERAGEIF($ES$9:$ES$497,$ES217,FE$9:FE$497),0)</f>
        <v>66</v>
      </c>
      <c r="OR217" s="114">
        <f>ROUND(EV217/MAX(EV$9:EV$497)*100,0)</f>
        <v>30</v>
      </c>
      <c r="OS217" s="115">
        <f>ROUND(EW217/MAX(EW$9:EW$497)*100,0)</f>
        <v>56</v>
      </c>
      <c r="OT217" s="115">
        <f>ROUND(EX217/MAX(EX$9:EX$497)*100,0)</f>
        <v>13</v>
      </c>
      <c r="OU217" s="115">
        <f>ROUND(EY217/MAX(EY$9:EY$497)*100,0)</f>
        <v>23</v>
      </c>
      <c r="OV217" s="115">
        <f>ROUND(EZ217/MAX(EZ$9:EZ$497)*100,0)</f>
        <v>42</v>
      </c>
      <c r="OW217" s="115">
        <f>ROUND(FA217/MAX(FA$9:FA$497)*100,0)</f>
        <v>19</v>
      </c>
      <c r="OX217" s="115">
        <f>ROUND(FB217/MAX(FB$9:FB$497)*100,0)</f>
        <v>31</v>
      </c>
      <c r="OY217" s="116">
        <f>ROUND(FC217/MAX(FC$9:FC$497)*100,0)</f>
        <v>34</v>
      </c>
      <c r="OZ217" s="115">
        <f>ROUND(FD217/MAX(FD$9:FD$497)*100,0)</f>
        <v>45</v>
      </c>
      <c r="PA217" s="117">
        <f>ROUND(FE217/MAX(FE$9:FE$497)*100,0)</f>
        <v>26</v>
      </c>
      <c r="PB217" s="118">
        <f t="shared" ref="PB217:PB237" si="449">OT217*3 + (OR217+OS217+OX217)*2 + (OU217+OY217)</f>
        <v>330</v>
      </c>
      <c r="PC217" s="115">
        <f t="shared" ref="PC217:PC237" si="450">OV217*3 + (OR217+OS217+OX217)*2 + (OU217+OY217)</f>
        <v>417</v>
      </c>
      <c r="PD217" s="115">
        <f t="shared" ref="PD217:PD237" si="451">(OT217+OV217)*3 + (OR217+OS217+OX217)*2 + (OU217+OY217)</f>
        <v>456</v>
      </c>
      <c r="PE217" s="115">
        <f t="shared" ref="PE217:PE237" si="452">(OT217+OY217)*3 + (OR217+OS217+OX217)*2 + (OU217)</f>
        <v>398</v>
      </c>
      <c r="PF217" s="115">
        <f t="shared" ref="PF217:PF237" si="453">(OR217+OU217)*3 + (OS217+OW217)*2 + OX217</f>
        <v>340</v>
      </c>
      <c r="PG217" s="119">
        <f t="shared" ref="PG217:PG237" si="454">OW217*3 + (OR217+OS217+OU217)*2 + OX217</f>
        <v>306</v>
      </c>
      <c r="PH217" s="118">
        <f>ROUND(PB217/MAX(PB$9:PB$497)*100,0)</f>
        <v>39</v>
      </c>
      <c r="PI217" s="115">
        <f>ROUND(PC217/MAX(PC$9:PC$497)*100,0)</f>
        <v>50</v>
      </c>
      <c r="PJ217" s="115">
        <f>ROUND(PD217/MAX(PD$9:PD$497)*100,0)</f>
        <v>48</v>
      </c>
      <c r="PK217" s="115">
        <f>ROUND(PE217/MAX(PE$9:PE$497)*100,0)</f>
        <v>40</v>
      </c>
      <c r="PL217" s="115">
        <f>ROUND(PF217/MAX(PF$9:PF$497)*100,0)</f>
        <v>48</v>
      </c>
      <c r="PM217" s="119">
        <f>ROUND(PG217/MAX(PG$9:PG$497)*100,0)</f>
        <v>45</v>
      </c>
      <c r="PN217" s="118">
        <f>RANK(PH217,PH$9:PH$497,0)</f>
        <v>262</v>
      </c>
      <c r="PO217" s="115">
        <f>RANK(PI217,PI$9:PI$497,0)</f>
        <v>134</v>
      </c>
      <c r="PP217" s="115">
        <f>RANK(PJ217,PJ$9:PJ$497,0)</f>
        <v>212</v>
      </c>
      <c r="PQ217" s="115">
        <f>RANK(PK217,PK$9:PK$497,0)</f>
        <v>238</v>
      </c>
      <c r="PR217" s="115">
        <f>RANK(PL217,PL$9:PL$497,0)</f>
        <v>207</v>
      </c>
      <c r="PS217" s="119">
        <f>RANK(PM217,PM$9:PM$497,0)</f>
        <v>199</v>
      </c>
      <c r="PT217" s="120">
        <f>ROUND(FZ217/MAX(FZ$9:FZ$497)*100,0)</f>
        <v>38</v>
      </c>
      <c r="PU217" s="115">
        <f>ROUND(GA217/MAX(GA$9:GA$497)*100,0)</f>
        <v>51</v>
      </c>
      <c r="PV217" s="115">
        <f>ROUND(GB217/MAX(GB$9:GB$497)*100,0)</f>
        <v>14</v>
      </c>
      <c r="PW217" s="115">
        <f>ROUND(GC217/MAX(GC$9:GC$497)*100,0)</f>
        <v>35</v>
      </c>
      <c r="PX217" s="115">
        <f>ROUND(GD217/MAX(GD$9:GD$497)*100,0)</f>
        <v>37</v>
      </c>
      <c r="PY217" s="115">
        <f>ROUND(GE217/MAX(GE$9:GE$497)*100,0)</f>
        <v>16</v>
      </c>
      <c r="PZ217" s="115">
        <f>ROUND(GF217/MAX(GF$9:GF$497)*100,0)</f>
        <v>25</v>
      </c>
      <c r="QA217" s="116">
        <f>ROUND(GG217/MAX(GG$9:GG$497)*100,0)</f>
        <v>34</v>
      </c>
      <c r="QB217" s="115">
        <f>ROUND(GH217/MAX(GH$9:GH$497)*100,0)</f>
        <v>38</v>
      </c>
      <c r="QC217" s="121">
        <f>ROUND(GI217/MAX(GI$9:GI$497)*100,0)</f>
        <v>26</v>
      </c>
      <c r="QD217" s="120">
        <f>ROUND(AVERAGEIF($ES$9:$ES$497,$ES217,PT$9:PT$497),0)</f>
        <v>47</v>
      </c>
      <c r="QE217" s="120">
        <f>ROUND(AVERAGEIF($ES$9:$ES$497,$ES217,PU$9:PU$497),0)</f>
        <v>61</v>
      </c>
      <c r="QF217" s="120">
        <f>ROUND(AVERAGEIF($ES$9:$ES$497,$ES217,PV$9:PV$497),0)</f>
        <v>21</v>
      </c>
      <c r="QG217" s="120">
        <f>ROUND(AVERAGEIF($ES$9:$ES$497,$ES217,PW$9:PW$497),0)</f>
        <v>34</v>
      </c>
      <c r="QH217" s="120">
        <f>ROUND(AVERAGEIF($ES$9:$ES$497,$ES217,PX$9:PX$497),0)</f>
        <v>48</v>
      </c>
      <c r="QI217" s="120">
        <f>ROUND(AVERAGEIF($ES$9:$ES$497,$ES217,PY$9:PY$497),0)</f>
        <v>18</v>
      </c>
      <c r="QJ217" s="120">
        <f>ROUND(AVERAGEIF($ES$9:$ES$497,$ES217,PZ$9:PZ$497),0)</f>
        <v>31</v>
      </c>
      <c r="QK217" s="120">
        <f>ROUND(AVERAGEIF($ES$9:$ES$497,$ES217,QA$9:QA$497),0)</f>
        <v>40</v>
      </c>
      <c r="QL217" s="120">
        <f>ROUND(AVERAGEIF($ES$9:$ES$497,$ES217,QB$9:QB$497),0)</f>
        <v>51</v>
      </c>
      <c r="QM217" s="120">
        <f>ROUND(AVERAGEIF($ES$9:$ES$497,$ES217,QC$9:QC$497),0)</f>
        <v>32</v>
      </c>
      <c r="QN217" s="114">
        <f t="shared" ref="QN217:QN237" si="455">PV217*4 + (PT217+PU217+PZ217)*2 + (PW217+QA217)</f>
        <v>353</v>
      </c>
      <c r="QO217" s="115">
        <f t="shared" ref="QO217:QO237" si="456">PX217*4 + (PT217+PU217+PZ217)*2 + (PW217+QA217)</f>
        <v>445</v>
      </c>
      <c r="QP217" s="115">
        <f t="shared" ref="QP217:QP237" si="457">(PV217+PX217)*4 + (PT217+PU217+PZ217)*2 + (PW217+QA217)</f>
        <v>501</v>
      </c>
      <c r="QQ217" s="115">
        <f t="shared" ref="QQ217:QQ237" si="458">(PV217+QA217)*4 + (PT217+PU217+PZ217)*2 + (PW217)</f>
        <v>455</v>
      </c>
      <c r="QR217" s="115">
        <f t="shared" ref="QR217:QR237" si="459">(PT217+PW217)*4 + (PU217+PY217)*2 + PZ217</f>
        <v>451</v>
      </c>
      <c r="QS217" s="119">
        <f t="shared" ref="QS217:QS237" si="460">PY217*4 + (PT217+PU217+PW217)*2 + PZ217</f>
        <v>337</v>
      </c>
      <c r="QT217" s="114">
        <f>ROUND((QN217-MIN(QN$9:QN$497))/(MAX(QN$9:QN$497)-MIN(QN$9:QN$497))*100,0)</f>
        <v>20</v>
      </c>
      <c r="QU217" s="115">
        <f>ROUND((QO217-MIN(QO$9:QO$497))/(MAX(QO$9:QO$497)-MIN(QO$9:QO$497))*100,0)</f>
        <v>34</v>
      </c>
      <c r="QV217" s="115">
        <f>ROUND((QP217-MIN(QP$9:QP$497))/(MAX(QP$9:QP$497)-MIN(QP$9:QP$497))*100,0)</f>
        <v>22</v>
      </c>
      <c r="QW217" s="115">
        <f>ROUND((QQ217-MIN(QQ$9:QQ$497))/(MAX(QQ$9:QQ$497)-MIN(QQ$9:QQ$497))*100,0)</f>
        <v>21</v>
      </c>
      <c r="QX217" s="115">
        <f>ROUND((QR217-MIN(QR$9:QR$497))/(MAX(QR$9:QR$497)-MIN(QR$9:QR$497))*100,0)</f>
        <v>36</v>
      </c>
      <c r="QY217" s="115">
        <f>ROUND((QS217-MIN(QS$9:QS$497))/(MAX(QS$9:QS$497)-MIN(QS$9:QS$497))*100,0)</f>
        <v>33</v>
      </c>
      <c r="QZ217" s="114">
        <f>RANK(QN217,QN$9:QN$497,0)</f>
        <v>399</v>
      </c>
      <c r="RA217" s="115">
        <f>RANK(QO217,QO$9:QO$497,0)</f>
        <v>115</v>
      </c>
      <c r="RB217" s="115">
        <f>RANK(QP217,QP$9:QP$497,0)</f>
        <v>317</v>
      </c>
      <c r="RC217" s="115">
        <f>RANK(QQ217,QQ$9:QQ$497,0)</f>
        <v>363</v>
      </c>
      <c r="RD217" s="115">
        <f>RANK(QR217,QR$9:QR$497,0)</f>
        <v>318</v>
      </c>
      <c r="RE217" s="115">
        <f>RANK(QS217,QS$9:QS$497,0)</f>
        <v>267</v>
      </c>
      <c r="RF217" s="122"/>
      <c r="RG217" s="115">
        <f>($RH$3*(IH217+IJ217)*100*100/MAX(EX$9:EX$497)*$RO$3) +($RH$3*(II217+IJ217)*100*100/MAX(EX$9:EX$497)*$RO$4) + ($RH$3*IK217*100*100/MAX(EX$9:EX$497)*0.098)</f>
        <v>0</v>
      </c>
      <c r="RH217" s="115">
        <f>($RH$4*IL217*100*100/MAX(EZ$9:EZ$497))*$RQ$3</f>
        <v>0</v>
      </c>
      <c r="RI217" s="115">
        <f>($RH$3*IM217*100*100/MAX(EY$9:EY$497))*$RQ$4</f>
        <v>0</v>
      </c>
      <c r="RJ217" s="115">
        <f>($RH$3*IN217*100*100/MAX(EX$9:EX$497))</f>
        <v>0</v>
      </c>
      <c r="RK217" s="115">
        <f>($RH$4*IO217*100*100/MAX(EZ$9:EZ$497))*$RQ$3</f>
        <v>0</v>
      </c>
      <c r="RL217" s="115">
        <f>(($RL$4*IP217*100*((100/MAX(EX$9:EX$497)+100/MAX(EZ$9:EZ$497))/2))+($RL$4*IQ217*100*((100/MAX(EX$9:EX$497)+100/MAX(EZ$9:EZ$497))/2))+($RL$4*IR217*100*((100/MAX(EX$9:EX$497)+100/MAX(EZ$9:EZ$497))/2))+($RL$4*IS217*100*((100/MAX(EX$9:EX$497)+100/MAX(EZ$9:EZ$497))/2))+($RL$4*IT217*100*((100/MAX(EX$9:EX$497)+100/MAX(EZ$9:EZ$497))/2))+($RL$4*IU217*100*((100/MAX(EX$9:EX$497)+100/MAX(EZ$9:EZ$497))/2))+($RL$4*IV217*100*((100/MAX(EX$9:EX$497)+100/MAX(EZ$9:EZ$497))/2))+($RL$4*IW217*100*((100/MAX(EX$9:EX$497)+100/MAX(EZ$9:EZ$497))/2)))*$RS$3</f>
        <v>0</v>
      </c>
      <c r="RM217" s="115">
        <f>(($RH$3*IX217*100*100/MAX(EX$9:EX$497))+($RH$3*IY217*100*100/MAX(EX$9:EX$497))+($RH$3*IZ217*100*100/MAX(EX$9:EX$497))+($RH$3*JA217*100*100/MAX(EX$9:EX$497))+($RH$3*JB217*100*100/MAX(EX$9:EX$497))+($RH$3*JC217*100*100/MAX(EX$9:EX$497))+($RH$3*JD217*100*100/MAX(EX$9:EX$497))+($RH$3*JE217*100*100/MAX(EX$9:EX$497)))*$RS$4</f>
        <v>0</v>
      </c>
      <c r="RN217" s="115">
        <f>(($RH$4*JF217*100*100/MAX(EZ$9:EZ$497)) + ($RH$4*JG217*100*100/MAX(EZ$9:EZ$497)) + ($RH$4*JH217*100*100/MAX(EZ$9:EZ$497)) + ($RH$4*JI217*100*100/MAX(EZ$9:EZ$497)) + ($RH$4*JJ217*100*100/MAX(EZ$9:EZ$497)) + ($RH$4*JK217*100*100/MAX(EZ$9:EZ$497)) + ($RH$4*JL217*100*100/MAX(EZ$9:EZ$497)) + ($RH$4*JM217*100*100/MAX(EZ$9:EZ$497)))*$RU$3</f>
        <v>0</v>
      </c>
      <c r="RO217" s="115">
        <f>(($RL$4*JN217*100*((100/MAX(EX$9:EX$497)+100/MAX(EZ$9:EZ$497))/2))+($RL$4*JO217*100*((100/MAX(EX$9:EX$497)+100/MAX(EZ$9:EZ$497))/2))+($RL$4*JP217*100*((100/MAX(EX$9:EX$497)+100/MAX(EZ$9:EZ$497))/2))+($RL$4*JQ217*100*((100/MAX(EX$9:EX$497)+100/MAX(EZ$9:EZ$497))/2))+($RL$4*JR217*100*((100/MAX(EX$9:EX$497)+100/MAX(EZ$9:EZ$497))/2))+($RL$4*JS217*100*((100/MAX(EX$9:EX$497)+100/MAX(EZ$9:EZ$497))/2))+($RL$4*JT217*100*((100/MAX(EX$9:EX$497)+100/MAX(EZ$9:EZ$497))/2))+($RL$4*JU217*100*((100/MAX(EX$9:EX$497)+100/MAX(EZ$9:EZ$497))/2))+($RL$4*JV217*100*((100/MAX(EX$9:EX$497)+100/MAX(EZ$9:EZ$497))/2))+($RL$4*JW217*100*((100/MAX(EX$9:EX$497)+100/MAX(EZ$9:EZ$497))/2))+($RL$4*JX217*100*((100/MAX(EX$9:EX$497)+100/MAX(EZ$9:EZ$497))/2))+($RL$4*JY217*100*((100/MAX(EX$9:EX$497)+100/MAX(EZ$9:EZ$497))/2))+($RL$4*JZ217*100*((100/MAX(EX$9:EX$497)+100/MAX(EZ$9:EZ$497))/2)))*$RW$3/2</f>
        <v>0</v>
      </c>
      <c r="RP217" s="119">
        <f>($RJ$3*KA217*100*100/MAX(FA$9:FA$497)) + ($RJ$3*KB217*100*100/MAX(FA$9:FA$497)/2) + ($RJ$3*KC217*100*100/MAX(FA$9:FA$497)/2) + ($RJ$3*KD217*100*100/MAX(FA$9:FA$497)/4) + ($RJ$3*KE217*100*100/MAX(FA$9:FA$497)/4)</f>
        <v>0</v>
      </c>
      <c r="RQ217" s="118">
        <f>($RL$4*KF217*100*((100/MAX(EX$9:EX$497)+100/MAX(EZ$9:EZ$497)))) * ($RO$3/2) + (($RL$4*KG217*100*((100/MAX(EX$9:EX$497)+100/MAX(EZ$9:EZ$497))))+($RL$4*KH217*100*((100/MAX(EX$9:EX$497)+100/MAX(EZ$9:EZ$497))))+($RL$4*KI217*100*((100/MAX(EX$9:EX$497)+100/MAX(EZ$9:EZ$497))))+($RL$4*KJ217*100*((100/MAX(EX$9:EX$497)+100/MAX(EZ$9:EZ$497))))+($RL$4*KK217*100*((100/MAX(EX$9:EX$497)+100/MAX(EZ$9:EZ$497))))+($RL$4*KL217*100*((100/MAX(EX$9:EX$497)+100/MAX(EZ$9:EZ$497))))+($RL$4*KM217*100*((100/MAX(EX$9:EX$497)+100/MAX(EZ$9:EZ$497))))+($RL$4*KN217*100*((100/MAX(EX$9:EX$497)+100/MAX(EZ$9:EZ$497))))+($RL$4*KO217*100*((100/MAX(EX$9:EX$497)+100/MAX(EZ$9:EZ$497))))+($RL$4*KP217*100*((100/MAX(EX$9:EX$497)+100/MAX(EZ$9:EZ$497))))+($RL$4*KQ217*100*((100/MAX(EX$9:EX$497)+100/MAX(EZ$9:EZ$497))))+($RL$4*KR217*100*((100/MAX(EX$9:EX$497)+100/MAX(EZ$9:EZ$497))))+($RL$4*KS217*100*((100/MAX(EX$9:EX$497)+100/MAX(EZ$9:EZ$497))))+($RL$4*KV217*100*((100/MAX(EX$9:EX$497)+100/MAX(EZ$9:EZ$497))))) * (($RO$3+$RO$4)/6)</f>
        <v>0</v>
      </c>
      <c r="RR217" s="115">
        <f>(($RL$4*KW217*100*((100/MAX(EX$9:EX$497)+100/MAX(EZ$9:EZ$497))))) * ($RO$3/2) + (($RL$4*KX217*100*((100/MAX(EX$9:EX$497)+100/MAX(EZ$9:EZ$497))))+($RL$4*KY217*100*((100/MAX(EX$9:EX$497)+100/MAX(EZ$9:EZ$497))))+($RL$4*KZ217*100*((100/MAX(EX$9:EX$497)+100/MAX(EZ$9:EZ$497))))+($RL$4*LA217*100*((100/MAX(EX$9:EX$497)+100/MAX(EZ$9:EZ$497))))+($RL$4*LB217*100*((100/MAX(EX$9:EX$497)+100/MAX(EZ$9:EZ$497))))+($RL$4*LC217*100*((100/MAX(EX$9:EX$497)+100/MAX(EZ$9:EZ$497))))) * (($RO$3+$RO$4)/6)</f>
        <v>0</v>
      </c>
      <c r="RS217" s="119">
        <f>(($RL$4*LD217*100*((100/MAX(EX$9:EX$497)+100/MAX(EZ$9:EZ$497))))+($RL$4*LE217*100*((100/MAX(EX$9:EX$497)+100/MAX(EZ$9:EZ$497))))) * (($RO$3+$RO$4)/6)</f>
        <v>0</v>
      </c>
      <c r="RT217" s="118">
        <f>($RJ$4*LH217*100*(100/MAX(EV$9:EV$497)))+($RJ$4*LI217*100*(100/MAX(EV$9:EV$497)))</f>
        <v>0</v>
      </c>
      <c r="RU217" s="119">
        <f>($RJ$4*LJ217*(100/MAX(EV$9:EV$497)))/2 + ($RL$3*LK217*(100/MAX(EW$9:EW$497))) + ($RJ$4*LL217*(100/MAX(EV$9:EV$497)))/4 + ($RL$3*LM217*(100/MAX(EW$9:EW$497)))</f>
        <v>0</v>
      </c>
      <c r="RV217" s="118">
        <f>($RJ$4*LN217*100*100/MAX(EV$9:EV$497)/2)+($RJ$4*LO217*100*100/MAX(EV$9:EV$497)/2)+($RJ$4*LP217*100*100/MAX(EV$9:EV$497))+($RJ$4*LQ217*100*100/MAX(EV$9:EV$497))+($RJ$4*LR217*100*100/MAX(EV$9:EV$497))</f>
        <v>0</v>
      </c>
      <c r="RW217" s="115">
        <f>($RJ$4*LS217*100*100/MAX(EV$9:EV$497)) + (($RJ$4*LT217*100*100/MAX(EV$9:EV$497))+($RJ$4*LU217*100*100/MAX(EV$9:EV$497))+($RJ$4*LV217*100*100/MAX(EV$9:EV$497))+($RJ$4*LW217*100*100/MAX(EV$9:EV$497))+($RJ$4*LX217*100*100/MAX(EV$9:EV$497))+($RJ$4*LY217*100*100/MAX(EV$9:EV$497))+($RJ$4*LZ217*100*100/MAX(EV$9:EV$497))+($RJ$4*MA217*100*100/MAX(EV$9:EV$497)))/2</f>
        <v>0</v>
      </c>
      <c r="RX217" s="119">
        <f>($RJ$4*MB217*100*100/MAX(EV$9:EV$497))+($RJ$4*MC217*100*100/MAX(EV$9:EV$497))+($RJ$4*MD217*100*100/MAX(EV$9:EV$497))+($RJ$4*ME217*100*100/MAX(EV$9:EV$497))+($RJ$4*MF217*100*100/MAX(EV$9:EV$497))+($RJ$4*MG217*100*100/MAX(EV$9:EV$497))+($RJ$4*MH217*100*100/MAX(EV$9:EV$497))+($RJ$4*MI217*100*100/MAX(EV$9:EV$497))+($RJ$4*MJ217*100*100/MAX(EV$9:EV$497))+($RJ$4*MK217*100*100/MAX(EV$9:EV$497))+($RJ$4*ML217*100*100/MAX(EV$9:EV$497))+($RJ$4*MM217*100*100/MAX(EV$9:EV$497))+($RJ$4*MN217*100*100/MAX(EV$9:EV$497))</f>
        <v>0</v>
      </c>
      <c r="RY217" s="118">
        <f>($RJ$4*MQ217*100*100/MAX(EV$9:EV$497))/2 + (($RJ$4*MR217*100*100/MAX(EV$9:EV$497))+($RJ$4*MS217*100*100/MAX(EV$9:EV$497))+($RJ$4*MT217*100*100/MAX(EV$9:EV$497))+($RJ$4*MU217*100*100/MAX(EV$9:EV$497))+($RJ$4*MV217*100*100/MAX(EV$9:EV$497))+($RJ$4*MW217*100*100/MAX(EV$9:EV$497))+($RJ$4*MX217*100*100/MAX(EV$9:EV$497))+($RJ$4*MY217*100*100/MAX(EV$9:EV$497))+($RJ$4*MZ217*100*100/MAX(EV$9:EV$497))+($RJ$4*NA217*100*100/MAX(EV$9:EV$497))+($RJ$4*NB217*100*100/MAX(EV$9:EV$497))+($RJ$4*NC217*100*100/MAX(EV$9:EV$497))+($RJ$4*ND217*100*100/MAX(EV$9:EV$497))+($RJ$4*NG217*100*100/MAX(EV$9:EV$497)))/4</f>
        <v>0</v>
      </c>
      <c r="RZ217" s="115">
        <f>($RJ$4*NH217*100*100/MAX(EV$9:EV$497))/2 + (($RJ$4*NI217*100*100/MAX(EV$9:EV$497))+($RJ$4*NJ217*100*100/MAX(EV$9:EV$497))+($RJ$4*NK217*100*100/MAX(EV$9:EV$497))+($RJ$4*NL217*100*100/MAX(EV$9:EV$497))+($RJ$4*NM217*100*100/MAX(EV$9:EV$497))+($RJ$4*NN217*100*100/MAX(EV$9:EV$497)))/4</f>
        <v>0</v>
      </c>
      <c r="SA217" s="117">
        <f>(($RJ$4*NO217*100*100/MAX(EV$9:EV$497))+($RJ$4*NP217*100*100/MAX(EV$9:EV$497)))/4</f>
        <v>0</v>
      </c>
      <c r="SB217" s="118">
        <f t="shared" ref="SB217:SB237" si="461">SUM(RG217:SA217)</f>
        <v>0</v>
      </c>
      <c r="SC217" s="115">
        <f t="shared" ref="SC217:SC237" si="462">RG217 + RJ217 + RL217 + RM217 + RO217 + SUM(RQ217:RS217)/2 +  SUM(RT217:SA217)/5</f>
        <v>0</v>
      </c>
      <c r="SD217" s="115">
        <f t="shared" ref="SD217:SD237" si="463">(RH217+RK217+RL217/$RS$3*$RU$3+RN217)*$RY$3+RO217+SUM(RQ217:RS217)/5 + SUM(RT217:SA217)/4</f>
        <v>0</v>
      </c>
      <c r="SE217" s="115">
        <f t="shared" ref="SE217:SE237" si="464">RG217+RJ217+RL217/$RS$3+RM217/$RS$4+RO217 + SUM(RQ217:RS217)/2 +  SUM(RT217:SA217)/5</f>
        <v>0</v>
      </c>
      <c r="SF217" s="115">
        <f t="shared" ref="SF217:SF237" si="465">RI217*$RY$4+RL217+RO217 + SUM(RQ217:RS217)/5 +  SUM(RT217:SA217)/4</f>
        <v>0</v>
      </c>
      <c r="SG217" s="115">
        <f t="shared" ref="SG217:SG237" si="466">RP217*2 + SUM(RT217:SA217)</f>
        <v>0</v>
      </c>
      <c r="SH217" s="115">
        <f>ROUND(SB217/MAX(SB$9:SB$497)*100,0)</f>
        <v>0</v>
      </c>
      <c r="SI217" s="115">
        <f>ROUND(SC217/MAX(SC$9:SC$497)*100,0)</f>
        <v>0</v>
      </c>
      <c r="SJ217" s="115">
        <f>ROUND(SD217/MAX(SD$9:SD$497)*100,0)</f>
        <v>0</v>
      </c>
      <c r="SK217" s="115">
        <f>ROUND(SE217/MAX(SE$9:SE$497)*100,0)</f>
        <v>0</v>
      </c>
      <c r="SL217" s="115">
        <f>ROUND(SF217/MAX(SF$9:SF$497)*100,0)</f>
        <v>0</v>
      </c>
      <c r="SM217" s="121">
        <f>ROUND(SG217/MAX(SG$9:SG$497)*100,0)</f>
        <v>0</v>
      </c>
      <c r="SN217" s="115">
        <f>ROUND(AVERAGEIF($ES$9:$ES$497,$ES217,SH$9:SH$497),0)</f>
        <v>12</v>
      </c>
      <c r="SO217" s="115">
        <f>ROUND(AVERAGEIF($ES$9:$ES$497,$ES217,SI$9:SI$497),0)</f>
        <v>5</v>
      </c>
      <c r="SP217" s="115">
        <f>ROUND(AVERAGEIF($ES$9:$ES$497,$ES217,SJ$9:SJ$497),0)</f>
        <v>26</v>
      </c>
      <c r="SQ217" s="115">
        <f>ROUND(AVERAGEIF($ES$9:$ES$497,$ES217,SK$9:SK$497),0)</f>
        <v>6</v>
      </c>
      <c r="SR217" s="115">
        <f>ROUND(AVERAGEIF($ES$9:$ES$497,$ES217,SL$9:SL$497),0)</f>
        <v>8</v>
      </c>
      <c r="SS217" s="121">
        <f>ROUND(AVERAGEIF($ES$9:$ES$497,$ES217,SM$9:SM$497),0)</f>
        <v>4</v>
      </c>
      <c r="ST217" s="114">
        <f>RANK(SB217,SB$9:SB$497,0)</f>
        <v>323</v>
      </c>
      <c r="SU217" s="115">
        <f>RANK(SC217,SC$9:SC$497,0)</f>
        <v>320</v>
      </c>
      <c r="SV217" s="115">
        <f>RANK(SD217,SD$9:SD$497,0)</f>
        <v>320</v>
      </c>
      <c r="SW217" s="115">
        <f>RANK(SE217,SE$9:SE$497,0)</f>
        <v>320</v>
      </c>
      <c r="SX217" s="115">
        <f>RANK(SF217,SF$9:SF$497,0)</f>
        <v>317</v>
      </c>
      <c r="SY217" s="115">
        <f>RANK(SG217,SG$9:SG$497,0)</f>
        <v>308</v>
      </c>
      <c r="SZ217" s="115">
        <f>COUNTIFS(SB$9:SB$497,"&gt;"&amp;SB217,$ES$9:$ES$497,$ES217)+1</f>
        <v>67</v>
      </c>
      <c r="TA217" s="115">
        <f>COUNTIFS(SC$9:SC$497,"&gt;"&amp;SC217,$ES$9:$ES$497,$ES217)+1</f>
        <v>64</v>
      </c>
      <c r="TB217" s="115">
        <f>COUNTIFS(SD$9:SD$497,"&gt;"&amp;SD217,$ES$9:$ES$497,$ES217)+1</f>
        <v>67</v>
      </c>
      <c r="TC217" s="115">
        <f>COUNTIFS(SE$9:SE$497,"&gt;"&amp;SE217,$ES$9:$ES$497,$ES217)+1</f>
        <v>64</v>
      </c>
      <c r="TD217" s="115">
        <f>COUNTIFS(SF$9:SF$497,"&gt;"&amp;SF217,$ES$9:$ES$497,$ES217)+1</f>
        <v>64</v>
      </c>
      <c r="TE217" s="117">
        <f>COUNTIFS(SG$9:SG$497,"&gt;"&amp;SG217,$ES$9:$ES$497,$ES217)+1</f>
        <v>60</v>
      </c>
      <c r="TF217" s="118">
        <f t="shared" ref="TF217:TF237" si="467">MAX(PH217:PM217)+SH217</f>
        <v>50</v>
      </c>
      <c r="TG217" s="115">
        <f t="shared" ref="TG217:TG237" si="468">PH217+SI217</f>
        <v>39</v>
      </c>
      <c r="TH217" s="115">
        <f t="shared" ref="TH217:TH237" si="469">PI217+SJ217</f>
        <v>50</v>
      </c>
      <c r="TI217" s="115">
        <f t="shared" ref="TI217:TI237" si="470">PJ217+SK217</f>
        <v>48</v>
      </c>
      <c r="TJ217" s="115">
        <f t="shared" ref="TJ217:TJ237" si="471">PK217+SL217</f>
        <v>40</v>
      </c>
      <c r="TK217" s="115">
        <f t="shared" ref="TK217:TK237" si="472">PL217+SM217</f>
        <v>48</v>
      </c>
      <c r="TL217" s="117">
        <f t="shared" ref="TL217:TL237" si="473">PM217+SM217</f>
        <v>45</v>
      </c>
      <c r="TM217" s="118">
        <f>ROUND(TF217/MAX(TF$9:TF$497)*100,0)</f>
        <v>28</v>
      </c>
      <c r="TN217" s="115">
        <f>ROUND(TG217/MAX(TG$9:TG$497)*100,0)</f>
        <v>21</v>
      </c>
      <c r="TO217" s="115">
        <f>ROUND(TH217/MAX(TH$9:TH$497)*100,0)</f>
        <v>27</v>
      </c>
      <c r="TP217" s="115">
        <f>ROUND(TI217/MAX(TI$9:TI$497)*100,0)</f>
        <v>27</v>
      </c>
      <c r="TQ217" s="115">
        <f>ROUND(TJ217/MAX(TJ$9:TJ$497)*100,0)</f>
        <v>20</v>
      </c>
      <c r="TR217" s="115">
        <f>ROUND(TK217/MAX(TK$9:TK$497)*100,0)</f>
        <v>24</v>
      </c>
      <c r="TS217" s="119">
        <f>ROUND(TL217/MAX(TL$9:TL$497)*100,0)</f>
        <v>23</v>
      </c>
      <c r="TT217" s="120">
        <f>RANK(TM217,TM$9:TM$497,0)</f>
        <v>293</v>
      </c>
      <c r="TU217" s="115">
        <f>RANK(TN217,TN$9:TN$497,0)</f>
        <v>289</v>
      </c>
      <c r="TV217" s="115">
        <f>RANK(TO217,TO$9:TO$497,0)</f>
        <v>179</v>
      </c>
      <c r="TW217" s="115">
        <f>RANK(TP217,TP$9:TP$497,0)</f>
        <v>246</v>
      </c>
      <c r="TX217" s="115">
        <f>RANK(TQ217,TQ$9:TQ$497,0)</f>
        <v>260</v>
      </c>
      <c r="TY217" s="115">
        <f>RANK(TR217,TR$9:TR$497,0)</f>
        <v>243</v>
      </c>
      <c r="TZ217" s="121">
        <f>RANK(TS217,TS$9:TS$497,0)</f>
        <v>231</v>
      </c>
      <c r="UA217" s="132"/>
      <c r="UB217" s="7" t="s">
        <v>1</v>
      </c>
    </row>
    <row r="218" spans="1:548" x14ac:dyDescent="0.15">
      <c r="A218" s="183">
        <v>210</v>
      </c>
      <c r="B218" s="203" t="s">
        <v>1061</v>
      </c>
      <c r="C218" s="63"/>
      <c r="D218" s="63"/>
      <c r="E218" s="64" t="s">
        <v>518</v>
      </c>
      <c r="F218" s="65">
        <v>78</v>
      </c>
      <c r="G218" s="65" t="s">
        <v>547</v>
      </c>
      <c r="H218" s="65"/>
      <c r="I218" s="66" t="s">
        <v>521</v>
      </c>
      <c r="J218" s="67" t="s">
        <v>521</v>
      </c>
      <c r="K218" s="67" t="s">
        <v>521</v>
      </c>
      <c r="L218" s="67" t="s">
        <v>521</v>
      </c>
      <c r="M218" s="67" t="s">
        <v>521</v>
      </c>
      <c r="N218" s="67" t="s">
        <v>521</v>
      </c>
      <c r="O218" s="67" t="s">
        <v>521</v>
      </c>
      <c r="P218" s="67" t="s">
        <v>521</v>
      </c>
      <c r="Q218" s="67" t="s">
        <v>521</v>
      </c>
      <c r="R218" s="68" t="s">
        <v>521</v>
      </c>
      <c r="S218" s="69" t="s">
        <v>521</v>
      </c>
      <c r="T218" s="67" t="s">
        <v>521</v>
      </c>
      <c r="U218" s="67" t="s">
        <v>521</v>
      </c>
      <c r="V218" s="67" t="s">
        <v>521</v>
      </c>
      <c r="W218" s="67" t="s">
        <v>521</v>
      </c>
      <c r="X218" s="67" t="s">
        <v>521</v>
      </c>
      <c r="Y218" s="67" t="s">
        <v>521</v>
      </c>
      <c r="Z218" s="67" t="s">
        <v>521</v>
      </c>
      <c r="AA218" s="67" t="s">
        <v>521</v>
      </c>
      <c r="AB218" s="68" t="s">
        <v>521</v>
      </c>
      <c r="AC218" s="69" t="s">
        <v>521</v>
      </c>
      <c r="AD218" s="67" t="s">
        <v>521</v>
      </c>
      <c r="AE218" s="67" t="s">
        <v>521</v>
      </c>
      <c r="AF218" s="67" t="s">
        <v>521</v>
      </c>
      <c r="AG218" s="67" t="s">
        <v>521</v>
      </c>
      <c r="AH218" s="67" t="s">
        <v>521</v>
      </c>
      <c r="AI218" s="67" t="s">
        <v>521</v>
      </c>
      <c r="AJ218" s="67" t="s">
        <v>521</v>
      </c>
      <c r="AK218" s="67" t="s">
        <v>521</v>
      </c>
      <c r="AL218" s="68" t="s">
        <v>521</v>
      </c>
      <c r="AM218" s="69" t="s">
        <v>521</v>
      </c>
      <c r="AN218" s="67" t="s">
        <v>521</v>
      </c>
      <c r="AO218" s="67" t="s">
        <v>521</v>
      </c>
      <c r="AP218" s="67" t="s">
        <v>521</v>
      </c>
      <c r="AQ218" s="67" t="s">
        <v>521</v>
      </c>
      <c r="AR218" s="67" t="s">
        <v>521</v>
      </c>
      <c r="AS218" s="67" t="s">
        <v>521</v>
      </c>
      <c r="AT218" s="67" t="s">
        <v>521</v>
      </c>
      <c r="AU218" s="67" t="s">
        <v>521</v>
      </c>
      <c r="AV218" s="68" t="s">
        <v>521</v>
      </c>
      <c r="AW218" s="69" t="s">
        <v>521</v>
      </c>
      <c r="AX218" s="67" t="s">
        <v>521</v>
      </c>
      <c r="AY218" s="67" t="s">
        <v>521</v>
      </c>
      <c r="AZ218" s="67" t="s">
        <v>521</v>
      </c>
      <c r="BA218" s="67" t="s">
        <v>521</v>
      </c>
      <c r="BB218" s="67" t="s">
        <v>521</v>
      </c>
      <c r="BC218" s="67" t="s">
        <v>521</v>
      </c>
      <c r="BD218" s="67" t="s">
        <v>521</v>
      </c>
      <c r="BE218" s="67" t="s">
        <v>521</v>
      </c>
      <c r="BF218" s="68" t="s">
        <v>521</v>
      </c>
      <c r="BG218" s="69" t="s">
        <v>520</v>
      </c>
      <c r="BH218" s="67" t="s">
        <v>520</v>
      </c>
      <c r="BI218" s="67" t="s">
        <v>520</v>
      </c>
      <c r="BJ218" s="67" t="s">
        <v>520</v>
      </c>
      <c r="BK218" s="67" t="s">
        <v>520</v>
      </c>
      <c r="BL218" s="67" t="s">
        <v>520</v>
      </c>
      <c r="BM218" s="67" t="s">
        <v>520</v>
      </c>
      <c r="BN218" s="67" t="s">
        <v>520</v>
      </c>
      <c r="BO218" s="67" t="s">
        <v>520</v>
      </c>
      <c r="BP218" s="68" t="s">
        <v>520</v>
      </c>
      <c r="BQ218" s="70" t="s">
        <v>521</v>
      </c>
      <c r="BR218" s="67" t="s">
        <v>521</v>
      </c>
      <c r="BS218" s="67" t="s">
        <v>521</v>
      </c>
      <c r="BT218" s="67" t="s">
        <v>521</v>
      </c>
      <c r="BU218" s="67" t="s">
        <v>521</v>
      </c>
      <c r="BV218" s="67" t="s">
        <v>521</v>
      </c>
      <c r="BW218" s="67" t="s">
        <v>521</v>
      </c>
      <c r="BX218" s="67" t="s">
        <v>521</v>
      </c>
      <c r="BY218" s="67" t="s">
        <v>521</v>
      </c>
      <c r="BZ218" s="68" t="s">
        <v>521</v>
      </c>
      <c r="CA218" s="69" t="s">
        <v>521</v>
      </c>
      <c r="CB218" s="67" t="s">
        <v>521</v>
      </c>
      <c r="CC218" s="67" t="s">
        <v>521</v>
      </c>
      <c r="CD218" s="67" t="s">
        <v>521</v>
      </c>
      <c r="CE218" s="67" t="s">
        <v>521</v>
      </c>
      <c r="CF218" s="67" t="s">
        <v>521</v>
      </c>
      <c r="CG218" s="67" t="s">
        <v>521</v>
      </c>
      <c r="CH218" s="67" t="s">
        <v>521</v>
      </c>
      <c r="CI218" s="67" t="s">
        <v>521</v>
      </c>
      <c r="CJ218" s="68" t="s">
        <v>521</v>
      </c>
      <c r="CK218" s="69" t="s">
        <v>521</v>
      </c>
      <c r="CL218" s="67" t="s">
        <v>521</v>
      </c>
      <c r="CM218" s="67" t="s">
        <v>521</v>
      </c>
      <c r="CN218" s="67" t="s">
        <v>521</v>
      </c>
      <c r="CO218" s="67" t="s">
        <v>521</v>
      </c>
      <c r="CP218" s="67" t="s">
        <v>521</v>
      </c>
      <c r="CQ218" s="67" t="s">
        <v>521</v>
      </c>
      <c r="CR218" s="67" t="s">
        <v>521</v>
      </c>
      <c r="CS218" s="67" t="s">
        <v>521</v>
      </c>
      <c r="CT218" s="68" t="s">
        <v>521</v>
      </c>
      <c r="CU218" s="69" t="s">
        <v>521</v>
      </c>
      <c r="CV218" s="67" t="s">
        <v>521</v>
      </c>
      <c r="CW218" s="67" t="s">
        <v>521</v>
      </c>
      <c r="CX218" s="67" t="s">
        <v>521</v>
      </c>
      <c r="CY218" s="67" t="s">
        <v>521</v>
      </c>
      <c r="CZ218" s="67" t="s">
        <v>521</v>
      </c>
      <c r="DA218" s="67" t="s">
        <v>521</v>
      </c>
      <c r="DB218" s="67" t="s">
        <v>521</v>
      </c>
      <c r="DC218" s="67" t="s">
        <v>521</v>
      </c>
      <c r="DD218" s="68" t="s">
        <v>521</v>
      </c>
      <c r="DE218" s="69" t="s">
        <v>521</v>
      </c>
      <c r="DF218" s="71" t="s">
        <v>521</v>
      </c>
      <c r="DG218" s="67" t="s">
        <v>521</v>
      </c>
      <c r="DH218" s="67" t="s">
        <v>521</v>
      </c>
      <c r="DI218" s="67" t="s">
        <v>521</v>
      </c>
      <c r="DJ218" s="67" t="s">
        <v>521</v>
      </c>
      <c r="DK218" s="67" t="s">
        <v>521</v>
      </c>
      <c r="DL218" s="67" t="s">
        <v>521</v>
      </c>
      <c r="DM218" s="67" t="s">
        <v>521</v>
      </c>
      <c r="DN218" s="68" t="s">
        <v>521</v>
      </c>
      <c r="DO218" s="70" t="s">
        <v>521</v>
      </c>
      <c r="DP218" s="71" t="s">
        <v>521</v>
      </c>
      <c r="DQ218" s="67" t="s">
        <v>521</v>
      </c>
      <c r="DR218" s="67" t="s">
        <v>521</v>
      </c>
      <c r="DS218" s="67" t="s">
        <v>521</v>
      </c>
      <c r="DT218" s="67" t="s">
        <v>521</v>
      </c>
      <c r="DU218" s="67" t="s">
        <v>521</v>
      </c>
      <c r="DV218" s="67" t="s">
        <v>521</v>
      </c>
      <c r="DW218" s="67" t="s">
        <v>521</v>
      </c>
      <c r="DX218" s="72" t="s">
        <v>521</v>
      </c>
      <c r="DY218" s="73" t="s">
        <v>522</v>
      </c>
      <c r="DZ218" s="74">
        <v>2</v>
      </c>
      <c r="EA218" s="74">
        <v>3</v>
      </c>
      <c r="EB218" s="74">
        <v>3</v>
      </c>
      <c r="EC218" s="75">
        <v>4</v>
      </c>
      <c r="ED218" s="76" t="s">
        <v>522</v>
      </c>
      <c r="EE218" s="74">
        <f t="shared" si="417"/>
        <v>2</v>
      </c>
      <c r="EF218" s="74">
        <f t="shared" si="418"/>
        <v>6</v>
      </c>
      <c r="EG218" s="74">
        <f t="shared" si="419"/>
        <v>18</v>
      </c>
      <c r="EH218" s="77">
        <f t="shared" si="420"/>
        <v>72</v>
      </c>
      <c r="EI218" s="73">
        <v>100</v>
      </c>
      <c r="EJ218" s="74">
        <v>150</v>
      </c>
      <c r="EK218" s="74">
        <v>300</v>
      </c>
      <c r="EL218" s="74">
        <v>500</v>
      </c>
      <c r="EM218" s="75">
        <v>1500</v>
      </c>
      <c r="EN218" s="78">
        <v>1</v>
      </c>
      <c r="EO218" s="79">
        <f t="shared" si="421"/>
        <v>0.75</v>
      </c>
      <c r="EP218" s="79">
        <f t="shared" si="422"/>
        <v>0.5</v>
      </c>
      <c r="EQ218" s="79">
        <f t="shared" si="423"/>
        <v>0.27777777777777779</v>
      </c>
      <c r="ER218" s="80">
        <f t="shared" si="424"/>
        <v>0.20833333333333331</v>
      </c>
      <c r="ES218" s="128" t="s">
        <v>534</v>
      </c>
      <c r="ET218" s="82"/>
      <c r="EU218" s="83">
        <v>4</v>
      </c>
      <c r="EV218" s="73">
        <v>81</v>
      </c>
      <c r="EW218" s="74">
        <v>34</v>
      </c>
      <c r="EX218" s="74">
        <v>46</v>
      </c>
      <c r="EY218" s="74">
        <v>35</v>
      </c>
      <c r="EZ218" s="74">
        <v>14</v>
      </c>
      <c r="FA218" s="74">
        <v>14</v>
      </c>
      <c r="FB218" s="74">
        <v>38</v>
      </c>
      <c r="FC218" s="74">
        <v>33</v>
      </c>
      <c r="FD218" s="74">
        <f t="shared" si="425"/>
        <v>60</v>
      </c>
      <c r="FE218" s="84">
        <f t="shared" si="426"/>
        <v>79</v>
      </c>
      <c r="FF218" s="73">
        <f>RANK(EV218,$EV$9:$EV$497,0)</f>
        <v>156</v>
      </c>
      <c r="FG218" s="74">
        <f>RANK(EW218,$EW$9:$EW$497,0)</f>
        <v>275</v>
      </c>
      <c r="FH218" s="74">
        <f>RANK(EX218,$EX$9:$EX$497,0)</f>
        <v>157</v>
      </c>
      <c r="FI218" s="74">
        <f>RANK(EY218,$EY$9:$EY$497,0)</f>
        <v>203</v>
      </c>
      <c r="FJ218" s="74">
        <f>RANK(EZ218,$EZ$9:$EZ$497,0)</f>
        <v>271</v>
      </c>
      <c r="FK218" s="74">
        <f>RANK(FA218,$FA$9:$FA$497,0)</f>
        <v>253</v>
      </c>
      <c r="FL218" s="74">
        <f>RANK(FB218,$FB$9:$FB$497,0)</f>
        <v>218</v>
      </c>
      <c r="FM218" s="74">
        <f>RANK(FC218,$FC$9:$FC$497,0)</f>
        <v>259</v>
      </c>
      <c r="FN218" s="74">
        <f>RANK(FD218,$FD$9:$FD$497,0)</f>
        <v>247</v>
      </c>
      <c r="FO218" s="84">
        <f>RANK(FE218,$FE$9:$FE$497,0)</f>
        <v>208</v>
      </c>
      <c r="FP218" s="73">
        <f>COUNTIFS($EV$9:$EV$497,"&gt;"&amp;EV218,$ES$9:$ES$497,ES218)+1</f>
        <v>34</v>
      </c>
      <c r="FQ218" s="74">
        <f>COUNTIFS($EW$9:$EW$497,"&gt;"&amp;EW218,$ES$9:$ES$497,ES218)+1</f>
        <v>34</v>
      </c>
      <c r="FR218" s="74">
        <f>COUNTIFS($EX$9:$EX$497,"&gt;"&amp;EX218,$ES$9:$ES$497,ES218)+1</f>
        <v>58</v>
      </c>
      <c r="FS218" s="74">
        <f>COUNTIFS($EY$9:$EY$497,"&gt;"&amp;EY218,$ES$9:$ES$497,ES218)+1</f>
        <v>42</v>
      </c>
      <c r="FT218" s="74">
        <f>COUNTIFS($EZ$9:$EZ$497,"&gt;"&amp;EZ218,$ES$9:$ES$497,ES218)+1</f>
        <v>18</v>
      </c>
      <c r="FU218" s="74">
        <f>COUNTIFS($FA$9:$FA$497,"&gt;"&amp;FA218,$ES$9:$ES$497,ES218)+1</f>
        <v>17</v>
      </c>
      <c r="FV218" s="74">
        <f>COUNTIFS($FB$9:$FB$497,"&gt;"&amp;FB218,$ES$9:$ES$497,ES218)+1</f>
        <v>64</v>
      </c>
      <c r="FW218" s="74">
        <f>COUNTIFS($FC$9:$FC$497,"&gt;"&amp;FC218,$ES$9:$ES$497,ES218)+1</f>
        <v>76</v>
      </c>
      <c r="FX218" s="74">
        <f>COUNTIFS($FD$9:$FD$497,"&gt;"&amp;FD218,$ES$9:$ES$497,ES218)+1</f>
        <v>55</v>
      </c>
      <c r="FY218" s="84">
        <f>COUNTIFS($FE$9:$FE$497,"&gt;"&amp;FE218,$ES$9:$ES$497,ES218)+1</f>
        <v>67</v>
      </c>
      <c r="FZ218" s="85">
        <f t="shared" si="427"/>
        <v>1.04</v>
      </c>
      <c r="GA218" s="86">
        <f t="shared" si="428"/>
        <v>0.44</v>
      </c>
      <c r="GB218" s="86">
        <f t="shared" si="429"/>
        <v>0.59</v>
      </c>
      <c r="GC218" s="86">
        <f t="shared" si="430"/>
        <v>0.45</v>
      </c>
      <c r="GD218" s="86">
        <f t="shared" si="431"/>
        <v>0.18</v>
      </c>
      <c r="GE218" s="86">
        <f t="shared" si="432"/>
        <v>0.18</v>
      </c>
      <c r="GF218" s="86">
        <f t="shared" si="433"/>
        <v>0.49</v>
      </c>
      <c r="GG218" s="86">
        <f t="shared" si="434"/>
        <v>0.42</v>
      </c>
      <c r="GH218" s="86">
        <f t="shared" si="435"/>
        <v>0.77</v>
      </c>
      <c r="GI218" s="87">
        <f t="shared" si="436"/>
        <v>1.01</v>
      </c>
      <c r="GJ218" s="85">
        <f>ROUND(((FZ218-AVERAGE(FZ$9:FZ$497))/STDEVP(FZ$9:FZ$497)*10+50),2)</f>
        <v>52.86</v>
      </c>
      <c r="GK218" s="86">
        <f>ROUND(((GA218-AVERAGE(GA$9:GA$497))/STDEVP(GA$9:GA$497)*10+50),2)</f>
        <v>42.52</v>
      </c>
      <c r="GL218" s="86">
        <f>ROUND(((GB218-AVERAGE(GB$9:GB$497))/STDEVP(GB$9:GB$497)*10+50),2)</f>
        <v>50.27</v>
      </c>
      <c r="GM218" s="86">
        <f>ROUND(((GC218-AVERAGE(GC$9:GC$497))/STDEVP(GC$9:GC$497)*10+50),2)</f>
        <v>46.19</v>
      </c>
      <c r="GN218" s="86">
        <f>ROUND(((GD218-AVERAGE(GD$9:GD$497))/STDEVP(GD$9:GD$497)*10+50),2)</f>
        <v>42.73</v>
      </c>
      <c r="GO218" s="86">
        <f>ROUND(((GE218-AVERAGE(GE$9:GE$497))/STDEVP(GE$9:GE$497)*10+50),2)</f>
        <v>43.89</v>
      </c>
      <c r="GP218" s="86">
        <f>ROUND(((GF218-AVERAGE(GF$9:GF$497))/STDEVP(GF$9:GF$497)*10+50),2)</f>
        <v>45.44</v>
      </c>
      <c r="GQ218" s="86">
        <f>ROUND(((GG218-AVERAGE(GG$9:GG$497))/STDEVP(GG$9:GG$497)*10+50),2)</f>
        <v>43.4</v>
      </c>
      <c r="GR218" s="86">
        <f>ROUND(((GH218-AVERAGE(GH$9:GH$497))/STDEVP(GH$9:GH$497)*10+50),2)</f>
        <v>42.53</v>
      </c>
      <c r="GS218" s="87">
        <f>ROUND(((GI218-AVERAGE(GI$9:GI$497))/STDEVP(GI$9:GI$497)*10+50),2)</f>
        <v>45.72</v>
      </c>
      <c r="GT218" s="73">
        <f>RANK(GJ218,$GJ$9:$GJ$497,0)</f>
        <v>148</v>
      </c>
      <c r="GU218" s="74">
        <f>RANK(GK218,$GK$9:$GK$497,0)</f>
        <v>313</v>
      </c>
      <c r="GV218" s="74">
        <f>RANK(GL218,$GL$9:$GL$497,0)</f>
        <v>194</v>
      </c>
      <c r="GW218" s="74">
        <f>RANK(GM218,$GM$9:$GM$497,0)</f>
        <v>278</v>
      </c>
      <c r="GX218" s="74">
        <f>RANK(GN218,$GN$9:$GN$497,0)</f>
        <v>343</v>
      </c>
      <c r="GY218" s="74">
        <f>RANK(GO218,$GO$9:$GO$497,0)</f>
        <v>296</v>
      </c>
      <c r="GZ218" s="74">
        <f>RANK(GP218,$GP$9:$GP$497,0)</f>
        <v>275</v>
      </c>
      <c r="HA218" s="74">
        <f>RANK(GQ218,$GQ$9:$GQ$497,0)</f>
        <v>319</v>
      </c>
      <c r="HB218" s="74">
        <f>RANK(GR218,$GR$9:$GR$497,0)</f>
        <v>330</v>
      </c>
      <c r="HC218" s="84">
        <f>RANK(GS218,$GS$9:$GS$497,0)</f>
        <v>261</v>
      </c>
      <c r="HD218" s="85">
        <f>ROUND(AVERAGEIF($ES$9:$ES$497,$ES218,$FZ$9:$FZ$497),2)</f>
        <v>0.95</v>
      </c>
      <c r="HE218" s="86">
        <f>ROUND(AVERAGEIF($ES$9:$ES$497,$ES218,$GA$9:$GA$497),2)</f>
        <v>0.38</v>
      </c>
      <c r="HF218" s="86">
        <f>ROUND(AVERAGEIF($ES$9:$ES$497,$ES218,$GB$9:$GB$497),2)</f>
        <v>0.82</v>
      </c>
      <c r="HG218" s="86">
        <f>ROUND(AVERAGEIF($ES$9:$ES$497,$ES218,$GC$9:$GC$497),2)</f>
        <v>0.44</v>
      </c>
      <c r="HH218" s="86">
        <f>ROUND(AVERAGEIF($ES$9:$ES$497,$ES218,$GD$9:$GD$497),2)</f>
        <v>0.15</v>
      </c>
      <c r="HI218" s="86">
        <f>ROUND(AVERAGEIF($ES$9:$ES$497,$ES218,$GE$9:$GE$497),2)</f>
        <v>0.14000000000000001</v>
      </c>
      <c r="HJ218" s="86">
        <f>ROUND(AVERAGEIF($ES$9:$ES$497,$ES218,$GF$9:$GF$497),2)</f>
        <v>0.74</v>
      </c>
      <c r="HK218" s="86">
        <f>ROUND(AVERAGEIF($ES$9:$ES$497,$ES218,$GG$9:$GG$497),2)</f>
        <v>0.85</v>
      </c>
      <c r="HL218" s="86">
        <f>ROUND(AVERAGEIF($ES$9:$ES$497,$ES218,$GH$9:$GH$497),2)</f>
        <v>0.97</v>
      </c>
      <c r="HM218" s="87">
        <f>ROUND(AVERAGEIF($ES$9:$ES$497,$ES218,$GI$9:$GI$497),2)</f>
        <v>1.67</v>
      </c>
      <c r="HN218" s="88">
        <f t="shared" si="437"/>
        <v>9.000000000000008E-2</v>
      </c>
      <c r="HO218" s="89">
        <f t="shared" si="438"/>
        <v>0.06</v>
      </c>
      <c r="HP218" s="89">
        <f t="shared" si="439"/>
        <v>-0.22999999999999998</v>
      </c>
      <c r="HQ218" s="89">
        <f t="shared" si="440"/>
        <v>1.0000000000000009E-2</v>
      </c>
      <c r="HR218" s="89">
        <f t="shared" si="441"/>
        <v>0.03</v>
      </c>
      <c r="HS218" s="89">
        <f t="shared" si="442"/>
        <v>3.999999999999998E-2</v>
      </c>
      <c r="HT218" s="89">
        <f t="shared" si="443"/>
        <v>-0.25</v>
      </c>
      <c r="HU218" s="89">
        <f t="shared" si="444"/>
        <v>-0.43</v>
      </c>
      <c r="HV218" s="89">
        <f t="shared" si="445"/>
        <v>-0.19999999999999996</v>
      </c>
      <c r="HW218" s="90">
        <f t="shared" si="446"/>
        <v>-0.65999999999999992</v>
      </c>
      <c r="HX218" s="73">
        <f>COUNTIFS($FZ$9:$FZ$497,"&gt;"&amp;FZ218,$ES$9:$ES$497,$ES218)+1</f>
        <v>27</v>
      </c>
      <c r="HY218" s="74">
        <f>COUNTIFS($GA$9:$GA$497,"&gt;"&amp;GA218,$ES$9:$ES$497,$ES218)+1</f>
        <v>19</v>
      </c>
      <c r="HZ218" s="74">
        <f>COUNTIFS($GB$9:$GB$497,"&gt;"&amp;GB218,$ES$9:$ES$497,$ES218)+1</f>
        <v>83</v>
      </c>
      <c r="IA218" s="74">
        <f>COUNTIFS($GC$9:$GC$497,"&gt;"&amp;GC218,$ES$9:$ES$497,$ES218)+1</f>
        <v>40</v>
      </c>
      <c r="IB218" s="74">
        <f>COUNTIFS($GD$9:$GD$497,"&gt;"&amp;GD218,$ES$9:$ES$497,$ES218)+1</f>
        <v>12</v>
      </c>
      <c r="IC218" s="74">
        <f>COUNTIFS($GE$9:$GE$497,"&gt;"&amp;GE218,$ES$9:$ES$497,$ES218)+1</f>
        <v>12</v>
      </c>
      <c r="ID218" s="74">
        <f>COUNTIFS($GF$9:$GF$497,"&gt;"&amp;GF218,$ES$9:$ES$497,$ES218)+1</f>
        <v>81</v>
      </c>
      <c r="IE218" s="74">
        <f>COUNTIFS($GG$9:$GG$497,"&gt;"&amp;GG218,$ES$9:$ES$497,$ES218)+1</f>
        <v>86</v>
      </c>
      <c r="IF218" s="74">
        <f>COUNTIFS($GH$9:$GH$497,"&gt;"&amp;GH218,$ES$9:$ES$497,$ES218)+1</f>
        <v>72</v>
      </c>
      <c r="IG218" s="84">
        <f>COUNTIFS($GI$9:$GI$497,"&gt;"&amp;GI218,$ES$9:$ES$497,$ES218)+1</f>
        <v>85</v>
      </c>
      <c r="IH218" s="91"/>
      <c r="II218" s="79"/>
      <c r="IJ218" s="79"/>
      <c r="IK218" s="79"/>
      <c r="IL218" s="79"/>
      <c r="IM218" s="92"/>
      <c r="IN218" s="93"/>
      <c r="IO218" s="94"/>
      <c r="IP218" s="95"/>
      <c r="IQ218" s="79"/>
      <c r="IR218" s="79"/>
      <c r="IS218" s="79"/>
      <c r="IT218" s="79"/>
      <c r="IU218" s="79"/>
      <c r="IV218" s="79"/>
      <c r="IW218" s="96"/>
      <c r="IX218" s="93"/>
      <c r="IY218" s="79"/>
      <c r="IZ218" s="79"/>
      <c r="JA218" s="79"/>
      <c r="JB218" s="79"/>
      <c r="JC218" s="79"/>
      <c r="JD218" s="79"/>
      <c r="JE218" s="97"/>
      <c r="JF218" s="95"/>
      <c r="JG218" s="79"/>
      <c r="JH218" s="79"/>
      <c r="JI218" s="79"/>
      <c r="JJ218" s="79"/>
      <c r="JK218" s="79"/>
      <c r="JL218" s="79"/>
      <c r="JM218" s="96"/>
      <c r="JN218" s="93"/>
      <c r="JO218" s="79"/>
      <c r="JP218" s="79"/>
      <c r="JQ218" s="79"/>
      <c r="JR218" s="79"/>
      <c r="JS218" s="79"/>
      <c r="JT218" s="79"/>
      <c r="JU218" s="79"/>
      <c r="JV218" s="79"/>
      <c r="JW218" s="79"/>
      <c r="JX218" s="79"/>
      <c r="JY218" s="79"/>
      <c r="JZ218" s="97"/>
      <c r="KA218" s="93"/>
      <c r="KB218" s="79"/>
      <c r="KC218" s="79"/>
      <c r="KD218" s="79"/>
      <c r="KE218" s="97"/>
      <c r="KF218" s="95"/>
      <c r="KG218" s="79"/>
      <c r="KH218" s="79"/>
      <c r="KI218" s="79"/>
      <c r="KJ218" s="79"/>
      <c r="KK218" s="98"/>
      <c r="KL218" s="79"/>
      <c r="KM218" s="79"/>
      <c r="KN218" s="79"/>
      <c r="KO218" s="79"/>
      <c r="KP218" s="79"/>
      <c r="KQ218" s="79"/>
      <c r="KR218" s="79"/>
      <c r="KS218" s="96"/>
      <c r="KT218" s="96"/>
      <c r="KU218" s="96"/>
      <c r="KV218" s="96"/>
      <c r="KW218" s="93"/>
      <c r="KX218" s="79"/>
      <c r="KY218" s="79"/>
      <c r="KZ218" s="79"/>
      <c r="LA218" s="79"/>
      <c r="LB218" s="79"/>
      <c r="LC218" s="96"/>
      <c r="LD218" s="93"/>
      <c r="LE218" s="94"/>
      <c r="LF218" s="99"/>
      <c r="LG218" s="75"/>
      <c r="LH218" s="93"/>
      <c r="LI218" s="79"/>
      <c r="LJ218" s="74"/>
      <c r="LK218" s="74"/>
      <c r="LL218" s="74"/>
      <c r="LM218" s="100"/>
      <c r="LN218" s="95"/>
      <c r="LO218" s="79"/>
      <c r="LP218" s="79"/>
      <c r="LQ218" s="79"/>
      <c r="LR218" s="96"/>
      <c r="LS218" s="93"/>
      <c r="LT218" s="79"/>
      <c r="LU218" s="79"/>
      <c r="LV218" s="79"/>
      <c r="LW218" s="79"/>
      <c r="LX218" s="79"/>
      <c r="LY218" s="79"/>
      <c r="LZ218" s="79"/>
      <c r="MA218" s="97"/>
      <c r="MB218" s="95"/>
      <c r="MC218" s="79"/>
      <c r="MD218" s="79"/>
      <c r="ME218" s="79"/>
      <c r="MF218" s="79"/>
      <c r="MG218" s="79"/>
      <c r="MH218" s="79"/>
      <c r="MI218" s="79"/>
      <c r="MJ218" s="79"/>
      <c r="MK218" s="79"/>
      <c r="ML218" s="79"/>
      <c r="MM218" s="79"/>
      <c r="MN218" s="98"/>
      <c r="MO218" s="98"/>
      <c r="MP218" s="96"/>
      <c r="MQ218" s="93"/>
      <c r="MR218" s="79"/>
      <c r="MS218" s="79"/>
      <c r="MT218" s="79"/>
      <c r="MU218" s="79"/>
      <c r="MV218" s="98"/>
      <c r="MW218" s="79"/>
      <c r="MX218" s="79"/>
      <c r="MY218" s="79"/>
      <c r="MZ218" s="79"/>
      <c r="NA218" s="79"/>
      <c r="NB218" s="79"/>
      <c r="NC218" s="79"/>
      <c r="ND218" s="96">
        <v>0.05</v>
      </c>
      <c r="NE218" s="96"/>
      <c r="NF218" s="96"/>
      <c r="NG218" s="96"/>
      <c r="NH218" s="93"/>
      <c r="NI218" s="79"/>
      <c r="NJ218" s="79"/>
      <c r="NK218" s="79"/>
      <c r="NL218" s="79"/>
      <c r="NM218" s="79"/>
      <c r="NN218" s="94"/>
      <c r="NO218" s="93"/>
      <c r="NP218" s="80"/>
      <c r="NQ218" s="124" t="s">
        <v>1060</v>
      </c>
      <c r="NR218" s="102" t="s">
        <v>1063</v>
      </c>
      <c r="NS218" s="102"/>
      <c r="NT218" s="102" t="s">
        <v>561</v>
      </c>
      <c r="NU218" s="102"/>
      <c r="NV218" s="104"/>
      <c r="NW218" s="102" t="s">
        <v>882</v>
      </c>
      <c r="NX218" s="133"/>
      <c r="NY218" s="129" t="s">
        <v>2118</v>
      </c>
      <c r="NZ218" s="133"/>
      <c r="OA218" s="134"/>
      <c r="OB218" s="134"/>
      <c r="OC218" s="134"/>
      <c r="OD218" s="108">
        <f t="shared" si="447"/>
        <v>72</v>
      </c>
      <c r="OE218" s="109">
        <v>6</v>
      </c>
      <c r="OF218" s="110">
        <f t="shared" si="448"/>
        <v>100</v>
      </c>
      <c r="OG218" s="109">
        <v>5</v>
      </c>
      <c r="OH218" s="111">
        <f>ROUND(AVERAGEIF($ES$9:$ES$497,$ES218,EV$9:EV$497),0)</f>
        <v>70</v>
      </c>
      <c r="OI218" s="112">
        <f>ROUND(AVERAGEIF($ES$9:$ES$497,$ES218,EW$9:EW$497),0)</f>
        <v>29</v>
      </c>
      <c r="OJ218" s="112">
        <f>ROUND(AVERAGEIF($ES$9:$ES$497,$ES218,EX$9:EX$497),0)</f>
        <v>62</v>
      </c>
      <c r="OK218" s="112">
        <f>ROUND(AVERAGEIF($ES$9:$ES$497,$ES218,EY$9:EY$497),0)</f>
        <v>34</v>
      </c>
      <c r="OL218" s="112">
        <f>ROUND(AVERAGEIF($ES$9:$ES$497,$ES218,EZ$9:EZ$497),0)</f>
        <v>10</v>
      </c>
      <c r="OM218" s="112">
        <f>ROUND(AVERAGEIF($ES$9:$ES$497,$ES218,FA$9:FA$497),0)</f>
        <v>10</v>
      </c>
      <c r="ON218" s="112">
        <f>ROUND(AVERAGEIF($ES$9:$ES$497,$ES218,FB$9:FB$497),0)</f>
        <v>53</v>
      </c>
      <c r="OO218" s="112">
        <f>ROUND(AVERAGEIF($ES$9:$ES$497,$ES218,FC$9:FC$497),0)</f>
        <v>56</v>
      </c>
      <c r="OP218" s="112">
        <f>ROUND(AVERAGEIF($ES$9:$ES$497,$ES218,FD$9:FD$497),0)</f>
        <v>72</v>
      </c>
      <c r="OQ218" s="113">
        <f>ROUND(AVERAGEIF($ES$9:$ES$497,$ES218,FE$9:FE$497),0)</f>
        <v>118</v>
      </c>
      <c r="OR218" s="114">
        <f>ROUND(EV218/MAX(EV$9:EV$497)*100,0)</f>
        <v>46</v>
      </c>
      <c r="OS218" s="115">
        <f>ROUND(EW218/MAX(EW$9:EW$497)*100,0)</f>
        <v>27</v>
      </c>
      <c r="OT218" s="115">
        <f>ROUND(EX218/MAX(EX$9:EX$497)*100,0)</f>
        <v>38</v>
      </c>
      <c r="OU218" s="115">
        <f>ROUND(EY218/MAX(EY$9:EY$497)*100,0)</f>
        <v>23</v>
      </c>
      <c r="OV218" s="115">
        <f>ROUND(EZ218/MAX(EZ$9:EZ$497)*100,0)</f>
        <v>11</v>
      </c>
      <c r="OW218" s="115">
        <f>ROUND(FA218/MAX(FA$9:FA$497)*100,0)</f>
        <v>12</v>
      </c>
      <c r="OX218" s="115">
        <f>ROUND(FB218/MAX(FB$9:FB$497)*100,0)</f>
        <v>28</v>
      </c>
      <c r="OY218" s="116">
        <f>ROUND(FC218/MAX(FC$9:FC$497)*100,0)</f>
        <v>23</v>
      </c>
      <c r="OZ218" s="115">
        <f>ROUND(FD218/MAX(FD$9:FD$497)*100,0)</f>
        <v>41</v>
      </c>
      <c r="PA218" s="117">
        <f>ROUND(FE218/MAX(FE$9:FE$497)*100,0)</f>
        <v>32</v>
      </c>
      <c r="PB218" s="118">
        <f t="shared" si="449"/>
        <v>362</v>
      </c>
      <c r="PC218" s="115">
        <f t="shared" si="450"/>
        <v>281</v>
      </c>
      <c r="PD218" s="115">
        <f t="shared" si="451"/>
        <v>395</v>
      </c>
      <c r="PE218" s="115">
        <f t="shared" si="452"/>
        <v>408</v>
      </c>
      <c r="PF218" s="115">
        <f t="shared" si="453"/>
        <v>313</v>
      </c>
      <c r="PG218" s="119">
        <f t="shared" si="454"/>
        <v>256</v>
      </c>
      <c r="PH218" s="118">
        <f>ROUND(PB218/MAX(PB$9:PB$497)*100,0)</f>
        <v>43</v>
      </c>
      <c r="PI218" s="115">
        <f>ROUND(PC218/MAX(PC$9:PC$497)*100,0)</f>
        <v>34</v>
      </c>
      <c r="PJ218" s="115">
        <f>ROUND(PD218/MAX(PD$9:PD$497)*100,0)</f>
        <v>42</v>
      </c>
      <c r="PK218" s="115">
        <f>ROUND(PE218/MAX(PE$9:PE$497)*100,0)</f>
        <v>41</v>
      </c>
      <c r="PL218" s="115">
        <f>ROUND(PF218/MAX(PF$9:PF$497)*100,0)</f>
        <v>44</v>
      </c>
      <c r="PM218" s="119">
        <f>ROUND(PG218/MAX(PG$9:PG$497)*100,0)</f>
        <v>37</v>
      </c>
      <c r="PN218" s="118">
        <f>RANK(PH218,PH$9:PH$497,0)</f>
        <v>224</v>
      </c>
      <c r="PO218" s="115">
        <f>RANK(PI218,PI$9:PI$497,0)</f>
        <v>263</v>
      </c>
      <c r="PP218" s="115">
        <f>RANK(PJ218,PJ$9:PJ$497,0)</f>
        <v>254</v>
      </c>
      <c r="PQ218" s="115">
        <f>RANK(PK218,PK$9:PK$497,0)</f>
        <v>231</v>
      </c>
      <c r="PR218" s="115">
        <f>RANK(PL218,PL$9:PL$497,0)</f>
        <v>235</v>
      </c>
      <c r="PS218" s="119">
        <f>RANK(PM218,PM$9:PM$497,0)</f>
        <v>251</v>
      </c>
      <c r="PT218" s="120">
        <f>ROUND(FZ218/MAX(FZ$9:FZ$497)*100,0)</f>
        <v>57</v>
      </c>
      <c r="PU218" s="115">
        <f>ROUND(GA218/MAX(GA$9:GA$497)*100,0)</f>
        <v>25</v>
      </c>
      <c r="PV218" s="115">
        <f>ROUND(GB218/MAX(GB$9:GB$497)*100,0)</f>
        <v>43</v>
      </c>
      <c r="PW218" s="115">
        <f>ROUND(GC218/MAX(GC$9:GC$497)*100,0)</f>
        <v>36</v>
      </c>
      <c r="PX218" s="115">
        <f>ROUND(GD218/MAX(GD$9:GD$497)*100,0)</f>
        <v>10</v>
      </c>
      <c r="PY218" s="115">
        <f>ROUND(GE218/MAX(GE$9:GE$497)*100,0)</f>
        <v>11</v>
      </c>
      <c r="PZ218" s="115">
        <f>ROUND(GF218/MAX(GF$9:GF$497)*100,0)</f>
        <v>23</v>
      </c>
      <c r="QA218" s="116">
        <f>ROUND(GG218/MAX(GG$9:GG$497)*100,0)</f>
        <v>23</v>
      </c>
      <c r="QB218" s="115">
        <f>ROUND(GH218/MAX(GH$9:GH$497)*100,0)</f>
        <v>34</v>
      </c>
      <c r="QC218" s="121">
        <f>ROUND(GI218/MAX(GI$9:GI$497)*100,0)</f>
        <v>32</v>
      </c>
      <c r="QD218" s="120">
        <f>ROUND(AVERAGEIF($ES$9:$ES$497,$ES218,PT$9:PT$497),0)</f>
        <v>52</v>
      </c>
      <c r="QE218" s="120">
        <f>ROUND(AVERAGEIF($ES$9:$ES$497,$ES218,PU$9:PU$497),0)</f>
        <v>21</v>
      </c>
      <c r="QF218" s="120">
        <f>ROUND(AVERAGEIF($ES$9:$ES$497,$ES218,PV$9:PV$497),0)</f>
        <v>60</v>
      </c>
      <c r="QG218" s="120">
        <f>ROUND(AVERAGEIF($ES$9:$ES$497,$ES218,PW$9:PW$497),0)</f>
        <v>35</v>
      </c>
      <c r="QH218" s="120">
        <f>ROUND(AVERAGEIF($ES$9:$ES$497,$ES218,PX$9:PX$497),0)</f>
        <v>8</v>
      </c>
      <c r="QI218" s="120">
        <f>ROUND(AVERAGEIF($ES$9:$ES$497,$ES218,PY$9:PY$497),0)</f>
        <v>9</v>
      </c>
      <c r="QJ218" s="120">
        <f>ROUND(AVERAGEIF($ES$9:$ES$497,$ES218,PZ$9:PZ$497),0)</f>
        <v>35</v>
      </c>
      <c r="QK218" s="120">
        <f>ROUND(AVERAGEIF($ES$9:$ES$497,$ES218,QA$9:QA$497),0)</f>
        <v>46</v>
      </c>
      <c r="QL218" s="120">
        <f>ROUND(AVERAGEIF($ES$9:$ES$497,$ES218,QB$9:QB$497),0)</f>
        <v>43</v>
      </c>
      <c r="QM218" s="120">
        <f>ROUND(AVERAGEIF($ES$9:$ES$497,$ES218,QC$9:QC$497),0)</f>
        <v>53</v>
      </c>
      <c r="QN218" s="114">
        <f t="shared" si="455"/>
        <v>441</v>
      </c>
      <c r="QO218" s="115">
        <f t="shared" si="456"/>
        <v>309</v>
      </c>
      <c r="QP218" s="115">
        <f t="shared" si="457"/>
        <v>481</v>
      </c>
      <c r="QQ218" s="115">
        <f t="shared" si="458"/>
        <v>510</v>
      </c>
      <c r="QR218" s="115">
        <f t="shared" si="459"/>
        <v>467</v>
      </c>
      <c r="QS218" s="119">
        <f t="shared" si="460"/>
        <v>303</v>
      </c>
      <c r="QT218" s="114">
        <f>ROUND((QN218-MIN(QN$9:QN$497))/(MAX(QN$9:QN$497)-MIN(QN$9:QN$497))*100,0)</f>
        <v>33</v>
      </c>
      <c r="QU218" s="115">
        <f>ROUND((QO218-MIN(QO$9:QO$497))/(MAX(QO$9:QO$497)-MIN(QO$9:QO$497))*100,0)</f>
        <v>14</v>
      </c>
      <c r="QV218" s="115">
        <f>ROUND((QP218-MIN(QP$9:QP$497))/(MAX(QP$9:QP$497)-MIN(QP$9:QP$497))*100,0)</f>
        <v>19</v>
      </c>
      <c r="QW218" s="115">
        <f>ROUND((QQ218-MIN(QQ$9:QQ$497))/(MAX(QQ$9:QQ$497)-MIN(QQ$9:QQ$497))*100,0)</f>
        <v>28</v>
      </c>
      <c r="QX218" s="115">
        <f>ROUND((QR218-MIN(QR$9:QR$497))/(MAX(QR$9:QR$497)-MIN(QR$9:QR$497))*100,0)</f>
        <v>39</v>
      </c>
      <c r="QY218" s="115">
        <f>ROUND((QS218-MIN(QS$9:QS$497))/(MAX(QS$9:QS$497)-MIN(QS$9:QS$497))*100,0)</f>
        <v>26</v>
      </c>
      <c r="QZ218" s="114">
        <f>RANK(QN218,QN$9:QN$497,0)</f>
        <v>278</v>
      </c>
      <c r="RA218" s="115">
        <f>RANK(QO218,QO$9:QO$497,0)</f>
        <v>361</v>
      </c>
      <c r="RB218" s="115">
        <f>RANK(QP218,QP$9:QP$497,0)</f>
        <v>349</v>
      </c>
      <c r="RC218" s="115">
        <f>RANK(QQ218,QQ$9:QQ$497,0)</f>
        <v>296</v>
      </c>
      <c r="RD218" s="115">
        <f>RANK(QR218,QR$9:QR$497,0)</f>
        <v>295</v>
      </c>
      <c r="RE218" s="115">
        <f>RANK(QS218,QS$9:QS$497,0)</f>
        <v>337</v>
      </c>
      <c r="RF218" s="122"/>
      <c r="RG218" s="115">
        <f>($RH$3*(IH218+IJ218)*100*100/MAX(EX$9:EX$497)*$RO$3) +($RH$3*(II218+IJ218)*100*100/MAX(EX$9:EX$497)*$RO$4) + ($RH$3*IK218*100*100/MAX(EX$9:EX$497)*0.098)</f>
        <v>0</v>
      </c>
      <c r="RH218" s="115">
        <f>($RH$4*IL218*100*100/MAX(EZ$9:EZ$497))*$RQ$3</f>
        <v>0</v>
      </c>
      <c r="RI218" s="115">
        <f>($RH$3*IM218*100*100/MAX(EY$9:EY$497))*$RQ$4</f>
        <v>0</v>
      </c>
      <c r="RJ218" s="115">
        <f>($RH$3*IN218*100*100/MAX(EX$9:EX$497))</f>
        <v>0</v>
      </c>
      <c r="RK218" s="115">
        <f>($RH$4*IO218*100*100/MAX(EZ$9:EZ$497))*$RQ$3</f>
        <v>0</v>
      </c>
      <c r="RL218" s="115">
        <f>(($RL$4*IP218*100*((100/MAX(EX$9:EX$497)+100/MAX(EZ$9:EZ$497))/2))+($RL$4*IQ218*100*((100/MAX(EX$9:EX$497)+100/MAX(EZ$9:EZ$497))/2))+($RL$4*IR218*100*((100/MAX(EX$9:EX$497)+100/MAX(EZ$9:EZ$497))/2))+($RL$4*IS218*100*((100/MAX(EX$9:EX$497)+100/MAX(EZ$9:EZ$497))/2))+($RL$4*IT218*100*((100/MAX(EX$9:EX$497)+100/MAX(EZ$9:EZ$497))/2))+($RL$4*IU218*100*((100/MAX(EX$9:EX$497)+100/MAX(EZ$9:EZ$497))/2))+($RL$4*IV218*100*((100/MAX(EX$9:EX$497)+100/MAX(EZ$9:EZ$497))/2))+($RL$4*IW218*100*((100/MAX(EX$9:EX$497)+100/MAX(EZ$9:EZ$497))/2)))*$RS$3</f>
        <v>0</v>
      </c>
      <c r="RM218" s="115">
        <f>(($RH$3*IX218*100*100/MAX(EX$9:EX$497))+($RH$3*IY218*100*100/MAX(EX$9:EX$497))+($RH$3*IZ218*100*100/MAX(EX$9:EX$497))+($RH$3*JA218*100*100/MAX(EX$9:EX$497))+($RH$3*JB218*100*100/MAX(EX$9:EX$497))+($RH$3*JC218*100*100/MAX(EX$9:EX$497))+($RH$3*JD218*100*100/MAX(EX$9:EX$497))+($RH$3*JE218*100*100/MAX(EX$9:EX$497)))*$RS$4</f>
        <v>0</v>
      </c>
      <c r="RN218" s="115">
        <f>(($RH$4*JF218*100*100/MAX(EZ$9:EZ$497)) + ($RH$4*JG218*100*100/MAX(EZ$9:EZ$497)) + ($RH$4*JH218*100*100/MAX(EZ$9:EZ$497)) + ($RH$4*JI218*100*100/MAX(EZ$9:EZ$497)) + ($RH$4*JJ218*100*100/MAX(EZ$9:EZ$497)) + ($RH$4*JK218*100*100/MAX(EZ$9:EZ$497)) + ($RH$4*JL218*100*100/MAX(EZ$9:EZ$497)) + ($RH$4*JM218*100*100/MAX(EZ$9:EZ$497)))*$RU$3</f>
        <v>0</v>
      </c>
      <c r="RO218" s="115">
        <f>(($RL$4*JN218*100*((100/MAX(EX$9:EX$497)+100/MAX(EZ$9:EZ$497))/2))+($RL$4*JO218*100*((100/MAX(EX$9:EX$497)+100/MAX(EZ$9:EZ$497))/2))+($RL$4*JP218*100*((100/MAX(EX$9:EX$497)+100/MAX(EZ$9:EZ$497))/2))+($RL$4*JQ218*100*((100/MAX(EX$9:EX$497)+100/MAX(EZ$9:EZ$497))/2))+($RL$4*JR218*100*((100/MAX(EX$9:EX$497)+100/MAX(EZ$9:EZ$497))/2))+($RL$4*JS218*100*((100/MAX(EX$9:EX$497)+100/MAX(EZ$9:EZ$497))/2))+($RL$4*JT218*100*((100/MAX(EX$9:EX$497)+100/MAX(EZ$9:EZ$497))/2))+($RL$4*JU218*100*((100/MAX(EX$9:EX$497)+100/MAX(EZ$9:EZ$497))/2))+($RL$4*JV218*100*((100/MAX(EX$9:EX$497)+100/MAX(EZ$9:EZ$497))/2))+($RL$4*JW218*100*((100/MAX(EX$9:EX$497)+100/MAX(EZ$9:EZ$497))/2))+($RL$4*JX218*100*((100/MAX(EX$9:EX$497)+100/MAX(EZ$9:EZ$497))/2))+($RL$4*JY218*100*((100/MAX(EX$9:EX$497)+100/MAX(EZ$9:EZ$497))/2))+($RL$4*JZ218*100*((100/MAX(EX$9:EX$497)+100/MAX(EZ$9:EZ$497))/2)))*$RW$3/2</f>
        <v>0</v>
      </c>
      <c r="RP218" s="119">
        <f>($RJ$3*KA218*100*100/MAX(FA$9:FA$497)) + ($RJ$3*KB218*100*100/MAX(FA$9:FA$497)/2) + ($RJ$3*KC218*100*100/MAX(FA$9:FA$497)/2) + ($RJ$3*KD218*100*100/MAX(FA$9:FA$497)/4) + ($RJ$3*KE218*100*100/MAX(FA$9:FA$497)/4)</f>
        <v>0</v>
      </c>
      <c r="RQ218" s="118">
        <f>($RL$4*KF218*100*((100/MAX(EX$9:EX$497)+100/MAX(EZ$9:EZ$497)))) * ($RO$3/2) + (($RL$4*KG218*100*((100/MAX(EX$9:EX$497)+100/MAX(EZ$9:EZ$497))))+($RL$4*KH218*100*((100/MAX(EX$9:EX$497)+100/MAX(EZ$9:EZ$497))))+($RL$4*KI218*100*((100/MAX(EX$9:EX$497)+100/MAX(EZ$9:EZ$497))))+($RL$4*KJ218*100*((100/MAX(EX$9:EX$497)+100/MAX(EZ$9:EZ$497))))+($RL$4*KK218*100*((100/MAX(EX$9:EX$497)+100/MAX(EZ$9:EZ$497))))+($RL$4*KL218*100*((100/MAX(EX$9:EX$497)+100/MAX(EZ$9:EZ$497))))+($RL$4*KM218*100*((100/MAX(EX$9:EX$497)+100/MAX(EZ$9:EZ$497))))+($RL$4*KN218*100*((100/MAX(EX$9:EX$497)+100/MAX(EZ$9:EZ$497))))+($RL$4*KO218*100*((100/MAX(EX$9:EX$497)+100/MAX(EZ$9:EZ$497))))+($RL$4*KP218*100*((100/MAX(EX$9:EX$497)+100/MAX(EZ$9:EZ$497))))+($RL$4*KQ218*100*((100/MAX(EX$9:EX$497)+100/MAX(EZ$9:EZ$497))))+($RL$4*KR218*100*((100/MAX(EX$9:EX$497)+100/MAX(EZ$9:EZ$497))))+($RL$4*KS218*100*((100/MAX(EX$9:EX$497)+100/MAX(EZ$9:EZ$497))))+($RL$4*KV218*100*((100/MAX(EX$9:EX$497)+100/MAX(EZ$9:EZ$497))))) * (($RO$3+$RO$4)/6)</f>
        <v>0</v>
      </c>
      <c r="RR218" s="115">
        <f>(($RL$4*KW218*100*((100/MAX(EX$9:EX$497)+100/MAX(EZ$9:EZ$497))))) * ($RO$3/2) + (($RL$4*KX218*100*((100/MAX(EX$9:EX$497)+100/MAX(EZ$9:EZ$497))))+($RL$4*KY218*100*((100/MAX(EX$9:EX$497)+100/MAX(EZ$9:EZ$497))))+($RL$4*KZ218*100*((100/MAX(EX$9:EX$497)+100/MAX(EZ$9:EZ$497))))+($RL$4*LA218*100*((100/MAX(EX$9:EX$497)+100/MAX(EZ$9:EZ$497))))+($RL$4*LB218*100*((100/MAX(EX$9:EX$497)+100/MAX(EZ$9:EZ$497))))+($RL$4*LC218*100*((100/MAX(EX$9:EX$497)+100/MAX(EZ$9:EZ$497))))) * (($RO$3+$RO$4)/6)</f>
        <v>0</v>
      </c>
      <c r="RS218" s="119">
        <f>(($RL$4*LD218*100*((100/MAX(EX$9:EX$497)+100/MAX(EZ$9:EZ$497))))+($RL$4*LE218*100*((100/MAX(EX$9:EX$497)+100/MAX(EZ$9:EZ$497))))) * (($RO$3+$RO$4)/6)</f>
        <v>0</v>
      </c>
      <c r="RT218" s="118">
        <f>($RJ$4*LH218*100*(100/MAX(EV$9:EV$497)))+($RJ$4*LI218*100*(100/MAX(EV$9:EV$497)))</f>
        <v>0</v>
      </c>
      <c r="RU218" s="119">
        <f>($RJ$4*LJ218*(100/MAX(EV$9:EV$497)))/2 + ($RL$3*LK218*(100/MAX(EW$9:EW$497))) + ($RJ$4*LL218*(100/MAX(EV$9:EV$497)))/4 + ($RL$3*LM218*(100/MAX(EW$9:EW$497)))</f>
        <v>0</v>
      </c>
      <c r="RV218" s="118">
        <f>($RJ$4*LN218*100*100/MAX(EV$9:EV$497)/2)+($RJ$4*LO218*100*100/MAX(EV$9:EV$497)/2)+($RJ$4*LP218*100*100/MAX(EV$9:EV$497))+($RJ$4*LQ218*100*100/MAX(EV$9:EV$497))+($RJ$4*LR218*100*100/MAX(EV$9:EV$497))</f>
        <v>0</v>
      </c>
      <c r="RW218" s="115">
        <f>($RJ$4*LS218*100*100/MAX(EV$9:EV$497)) + (($RJ$4*LT218*100*100/MAX(EV$9:EV$497))+($RJ$4*LU218*100*100/MAX(EV$9:EV$497))+($RJ$4*LV218*100*100/MAX(EV$9:EV$497))+($RJ$4*LW218*100*100/MAX(EV$9:EV$497))+($RJ$4*LX218*100*100/MAX(EV$9:EV$497))+($RJ$4*LY218*100*100/MAX(EV$9:EV$497))+($RJ$4*LZ218*100*100/MAX(EV$9:EV$497))+($RJ$4*MA218*100*100/MAX(EV$9:EV$497)))/2</f>
        <v>0</v>
      </c>
      <c r="RX218" s="119">
        <f>($RJ$4*MB218*100*100/MAX(EV$9:EV$497))+($RJ$4*MC218*100*100/MAX(EV$9:EV$497))+($RJ$4*MD218*100*100/MAX(EV$9:EV$497))+($RJ$4*ME218*100*100/MAX(EV$9:EV$497))+($RJ$4*MF218*100*100/MAX(EV$9:EV$497))+($RJ$4*MG218*100*100/MAX(EV$9:EV$497))+($RJ$4*MH218*100*100/MAX(EV$9:EV$497))+($RJ$4*MI218*100*100/MAX(EV$9:EV$497))+($RJ$4*MJ218*100*100/MAX(EV$9:EV$497))+($RJ$4*MK218*100*100/MAX(EV$9:EV$497))+($RJ$4*ML218*100*100/MAX(EV$9:EV$497))+($RJ$4*MM218*100*100/MAX(EV$9:EV$497))+($RJ$4*MN218*100*100/MAX(EV$9:EV$497))</f>
        <v>0</v>
      </c>
      <c r="RY218" s="118">
        <f>($RJ$4*MQ218*100*100/MAX(EV$9:EV$497))/2 + (($RJ$4*MR218*100*100/MAX(EV$9:EV$497))+($RJ$4*MS218*100*100/MAX(EV$9:EV$497))+($RJ$4*MT218*100*100/MAX(EV$9:EV$497))+($RJ$4*MU218*100*100/MAX(EV$9:EV$497))+($RJ$4*MV218*100*100/MAX(EV$9:EV$497))+($RJ$4*MW218*100*100/MAX(EV$9:EV$497))+($RJ$4*MX218*100*100/MAX(EV$9:EV$497))+($RJ$4*MY218*100*100/MAX(EV$9:EV$497))+($RJ$4*MZ218*100*100/MAX(EV$9:EV$497))+($RJ$4*NA218*100*100/MAX(EV$9:EV$497))+($RJ$4*NB218*100*100/MAX(EV$9:EV$497))+($RJ$4*NC218*100*100/MAX(EV$9:EV$497))+($RJ$4*ND218*100*100/MAX(EV$9:EV$497))+($RJ$4*NG218*100*100/MAX(EV$9:EV$497)))/4</f>
        <v>2.106741573033708</v>
      </c>
      <c r="RZ218" s="115">
        <f>($RJ$4*NH218*100*100/MAX(EV$9:EV$497))/2 + (($RJ$4*NI218*100*100/MAX(EV$9:EV$497))+($RJ$4*NJ218*100*100/MAX(EV$9:EV$497))+($RJ$4*NK218*100*100/MAX(EV$9:EV$497))+($RJ$4*NL218*100*100/MAX(EV$9:EV$497))+($RJ$4*NM218*100*100/MAX(EV$9:EV$497))+($RJ$4*NN218*100*100/MAX(EV$9:EV$497)))/4</f>
        <v>0</v>
      </c>
      <c r="SA218" s="117">
        <f>(($RJ$4*NO218*100*100/MAX(EV$9:EV$497))+($RJ$4*NP218*100*100/MAX(EV$9:EV$497)))/4</f>
        <v>0</v>
      </c>
      <c r="SB218" s="118">
        <f t="shared" si="461"/>
        <v>2.106741573033708</v>
      </c>
      <c r="SC218" s="115">
        <f t="shared" si="462"/>
        <v>0.4213483146067416</v>
      </c>
      <c r="SD218" s="115">
        <f t="shared" si="463"/>
        <v>0.526685393258427</v>
      </c>
      <c r="SE218" s="115">
        <f t="shared" si="464"/>
        <v>0.4213483146067416</v>
      </c>
      <c r="SF218" s="115">
        <f t="shared" si="465"/>
        <v>0.526685393258427</v>
      </c>
      <c r="SG218" s="115">
        <f t="shared" si="466"/>
        <v>2.106741573033708</v>
      </c>
      <c r="SH218" s="115">
        <f>ROUND(SB218/MAX(SB$9:SB$497)*100,0)</f>
        <v>3</v>
      </c>
      <c r="SI218" s="115">
        <f>ROUND(SC218/MAX(SC$9:SC$497)*100,0)</f>
        <v>1</v>
      </c>
      <c r="SJ218" s="115">
        <f>ROUND(SD218/MAX(SD$9:SD$497)*100,0)</f>
        <v>1</v>
      </c>
      <c r="SK218" s="115">
        <f>ROUND(SE218/MAX(SE$9:SE$497)*100,0)</f>
        <v>0</v>
      </c>
      <c r="SL218" s="115">
        <f>ROUND(SF218/MAX(SF$9:SF$497)*100,0)</f>
        <v>1</v>
      </c>
      <c r="SM218" s="121">
        <f>ROUND(SG218/MAX(SG$9:SG$497)*100,0)</f>
        <v>2</v>
      </c>
      <c r="SN218" s="115">
        <f>ROUND(AVERAGEIF($ES$9:$ES$497,$ES218,SH$9:SH$497),0)</f>
        <v>26</v>
      </c>
      <c r="SO218" s="115">
        <f>ROUND(AVERAGEIF($ES$9:$ES$497,$ES218,SI$9:SI$497),0)</f>
        <v>26</v>
      </c>
      <c r="SP218" s="115">
        <f>ROUND(AVERAGEIF($ES$9:$ES$497,$ES218,SJ$9:SJ$497),0)</f>
        <v>3</v>
      </c>
      <c r="SQ218" s="115">
        <f>ROUND(AVERAGEIF($ES$9:$ES$497,$ES218,SK$9:SK$497),0)</f>
        <v>21</v>
      </c>
      <c r="SR218" s="115">
        <f>ROUND(AVERAGEIF($ES$9:$ES$497,$ES218,SL$9:SL$497),0)</f>
        <v>5</v>
      </c>
      <c r="SS218" s="121">
        <f>ROUND(AVERAGEIF($ES$9:$ES$497,$ES218,SM$9:SM$497),0)</f>
        <v>5</v>
      </c>
      <c r="ST218" s="114">
        <f>RANK(SB218,SB$9:SB$497,0)</f>
        <v>286</v>
      </c>
      <c r="SU218" s="115">
        <f>RANK(SC218,SC$9:SC$497,0)</f>
        <v>269</v>
      </c>
      <c r="SV218" s="115">
        <f>RANK(SD218,SD$9:SD$497,0)</f>
        <v>265</v>
      </c>
      <c r="SW218" s="115">
        <f>RANK(SE218,SE$9:SE$497,0)</f>
        <v>269</v>
      </c>
      <c r="SX218" s="115">
        <f>RANK(SF218,SF$9:SF$497,0)</f>
        <v>253</v>
      </c>
      <c r="SY218" s="115">
        <f>RANK(SG218,SG$9:SG$497,0)</f>
        <v>237</v>
      </c>
      <c r="SZ218" s="115">
        <f>COUNTIFS(SB$9:SB$497,"&gt;"&amp;SB218,$ES$9:$ES$497,$ES218)+1</f>
        <v>60</v>
      </c>
      <c r="TA218" s="115">
        <f>COUNTIFS(SC$9:SC$497,"&gt;"&amp;SC218,$ES$9:$ES$497,$ES218)+1</f>
        <v>60</v>
      </c>
      <c r="TB218" s="115">
        <f>COUNTIFS(SD$9:SD$497,"&gt;"&amp;SD218,$ES$9:$ES$497,$ES218)+1</f>
        <v>53</v>
      </c>
      <c r="TC218" s="115">
        <f>COUNTIFS(SE$9:SE$497,"&gt;"&amp;SE218,$ES$9:$ES$497,$ES218)+1</f>
        <v>60</v>
      </c>
      <c r="TD218" s="115">
        <f>COUNTIFS(SF$9:SF$497,"&gt;"&amp;SF218,$ES$9:$ES$497,$ES218)+1</f>
        <v>53</v>
      </c>
      <c r="TE218" s="117">
        <f>COUNTIFS(SG$9:SG$497,"&gt;"&amp;SG218,$ES$9:$ES$497,$ES218)+1</f>
        <v>43</v>
      </c>
      <c r="TF218" s="118">
        <f t="shared" si="467"/>
        <v>47</v>
      </c>
      <c r="TG218" s="115">
        <f t="shared" si="468"/>
        <v>44</v>
      </c>
      <c r="TH218" s="115">
        <f t="shared" si="469"/>
        <v>35</v>
      </c>
      <c r="TI218" s="115">
        <f t="shared" si="470"/>
        <v>42</v>
      </c>
      <c r="TJ218" s="115">
        <f t="shared" si="471"/>
        <v>42</v>
      </c>
      <c r="TK218" s="115">
        <f t="shared" si="472"/>
        <v>46</v>
      </c>
      <c r="TL218" s="117">
        <f t="shared" si="473"/>
        <v>39</v>
      </c>
      <c r="TM218" s="118">
        <f>ROUND(TF218/MAX(TF$9:TF$497)*100,0)</f>
        <v>26</v>
      </c>
      <c r="TN218" s="115">
        <f>ROUND(TG218/MAX(TG$9:TG$497)*100,0)</f>
        <v>24</v>
      </c>
      <c r="TO218" s="115">
        <f>ROUND(TH218/MAX(TH$9:TH$497)*100,0)</f>
        <v>19</v>
      </c>
      <c r="TP218" s="115">
        <f>ROUND(TI218/MAX(TI$9:TI$497)*100,0)</f>
        <v>23</v>
      </c>
      <c r="TQ218" s="115">
        <f>ROUND(TJ218/MAX(TJ$9:TJ$497)*100,0)</f>
        <v>21</v>
      </c>
      <c r="TR218" s="115">
        <f>ROUND(TK218/MAX(TK$9:TK$497)*100,0)</f>
        <v>23</v>
      </c>
      <c r="TS218" s="119">
        <f>ROUND(TL218/MAX(TL$9:TL$497)*100,0)</f>
        <v>20</v>
      </c>
      <c r="TT218" s="120">
        <f>RANK(TM218,TM$9:TM$497,0)</f>
        <v>308</v>
      </c>
      <c r="TU218" s="115">
        <f>RANK(TN218,TN$9:TN$497,0)</f>
        <v>259</v>
      </c>
      <c r="TV218" s="115">
        <f>RANK(TO218,TO$9:TO$497,0)</f>
        <v>273</v>
      </c>
      <c r="TW218" s="115">
        <f>RANK(TP218,TP$9:TP$497,0)</f>
        <v>282</v>
      </c>
      <c r="TX218" s="115">
        <f>RANK(TQ218,TQ$9:TQ$497,0)</f>
        <v>249</v>
      </c>
      <c r="TY218" s="115">
        <f>RANK(TR218,TR$9:TR$497,0)</f>
        <v>255</v>
      </c>
      <c r="TZ218" s="121">
        <f>RANK(TS218,TS$9:TS$497,0)</f>
        <v>269</v>
      </c>
      <c r="UA218" s="132"/>
      <c r="UB218" s="7" t="s">
        <v>1</v>
      </c>
    </row>
    <row r="219" spans="1:548" x14ac:dyDescent="0.15">
      <c r="A219" s="183">
        <v>211</v>
      </c>
      <c r="B219" s="203" t="s">
        <v>1063</v>
      </c>
      <c r="C219" s="63"/>
      <c r="D219" s="63"/>
      <c r="E219" s="64" t="s">
        <v>518</v>
      </c>
      <c r="F219" s="65">
        <v>80</v>
      </c>
      <c r="G219" s="65" t="s">
        <v>558</v>
      </c>
      <c r="H219" s="65" t="s">
        <v>588</v>
      </c>
      <c r="I219" s="66" t="s">
        <v>521</v>
      </c>
      <c r="J219" s="67" t="s">
        <v>521</v>
      </c>
      <c r="K219" s="67" t="s">
        <v>521</v>
      </c>
      <c r="L219" s="67" t="s">
        <v>521</v>
      </c>
      <c r="M219" s="67" t="s">
        <v>521</v>
      </c>
      <c r="N219" s="67" t="s">
        <v>521</v>
      </c>
      <c r="O219" s="67" t="s">
        <v>521</v>
      </c>
      <c r="P219" s="67" t="s">
        <v>521</v>
      </c>
      <c r="Q219" s="67" t="s">
        <v>521</v>
      </c>
      <c r="R219" s="68" t="s">
        <v>521</v>
      </c>
      <c r="S219" s="69" t="s">
        <v>521</v>
      </c>
      <c r="T219" s="67" t="s">
        <v>521</v>
      </c>
      <c r="U219" s="67" t="s">
        <v>521</v>
      </c>
      <c r="V219" s="67" t="s">
        <v>521</v>
      </c>
      <c r="W219" s="67" t="s">
        <v>521</v>
      </c>
      <c r="X219" s="67" t="s">
        <v>521</v>
      </c>
      <c r="Y219" s="67" t="s">
        <v>521</v>
      </c>
      <c r="Z219" s="67" t="s">
        <v>521</v>
      </c>
      <c r="AA219" s="67" t="s">
        <v>521</v>
      </c>
      <c r="AB219" s="68" t="s">
        <v>521</v>
      </c>
      <c r="AC219" s="69" t="s">
        <v>521</v>
      </c>
      <c r="AD219" s="67" t="s">
        <v>521</v>
      </c>
      <c r="AE219" s="67" t="s">
        <v>521</v>
      </c>
      <c r="AF219" s="67" t="s">
        <v>521</v>
      </c>
      <c r="AG219" s="67" t="s">
        <v>521</v>
      </c>
      <c r="AH219" s="67" t="s">
        <v>521</v>
      </c>
      <c r="AI219" s="67" t="s">
        <v>521</v>
      </c>
      <c r="AJ219" s="67" t="s">
        <v>521</v>
      </c>
      <c r="AK219" s="67" t="s">
        <v>521</v>
      </c>
      <c r="AL219" s="68" t="s">
        <v>521</v>
      </c>
      <c r="AM219" s="69" t="s">
        <v>521</v>
      </c>
      <c r="AN219" s="67" t="s">
        <v>521</v>
      </c>
      <c r="AO219" s="67" t="s">
        <v>521</v>
      </c>
      <c r="AP219" s="67" t="s">
        <v>521</v>
      </c>
      <c r="AQ219" s="67" t="s">
        <v>521</v>
      </c>
      <c r="AR219" s="67" t="s">
        <v>521</v>
      </c>
      <c r="AS219" s="67" t="s">
        <v>521</v>
      </c>
      <c r="AT219" s="67" t="s">
        <v>521</v>
      </c>
      <c r="AU219" s="67" t="s">
        <v>521</v>
      </c>
      <c r="AV219" s="68" t="s">
        <v>521</v>
      </c>
      <c r="AW219" s="69" t="s">
        <v>521</v>
      </c>
      <c r="AX219" s="67" t="s">
        <v>521</v>
      </c>
      <c r="AY219" s="67" t="s">
        <v>521</v>
      </c>
      <c r="AZ219" s="67" t="s">
        <v>521</v>
      </c>
      <c r="BA219" s="67" t="s">
        <v>521</v>
      </c>
      <c r="BB219" s="67" t="s">
        <v>521</v>
      </c>
      <c r="BC219" s="67" t="s">
        <v>521</v>
      </c>
      <c r="BD219" s="67" t="s">
        <v>521</v>
      </c>
      <c r="BE219" s="67" t="s">
        <v>521</v>
      </c>
      <c r="BF219" s="68" t="s">
        <v>521</v>
      </c>
      <c r="BG219" s="69" t="s">
        <v>521</v>
      </c>
      <c r="BH219" s="67" t="s">
        <v>521</v>
      </c>
      <c r="BI219" s="67" t="s">
        <v>520</v>
      </c>
      <c r="BJ219" s="67" t="s">
        <v>520</v>
      </c>
      <c r="BK219" s="67" t="s">
        <v>520</v>
      </c>
      <c r="BL219" s="67" t="s">
        <v>520</v>
      </c>
      <c r="BM219" s="67" t="s">
        <v>520</v>
      </c>
      <c r="BN219" s="67" t="s">
        <v>520</v>
      </c>
      <c r="BO219" s="67" t="s">
        <v>520</v>
      </c>
      <c r="BP219" s="68" t="s">
        <v>520</v>
      </c>
      <c r="BQ219" s="70" t="s">
        <v>520</v>
      </c>
      <c r="BR219" s="67" t="s">
        <v>520</v>
      </c>
      <c r="BS219" s="67" t="s">
        <v>521</v>
      </c>
      <c r="BT219" s="67" t="s">
        <v>521</v>
      </c>
      <c r="BU219" s="67" t="s">
        <v>521</v>
      </c>
      <c r="BV219" s="67" t="s">
        <v>521</v>
      </c>
      <c r="BW219" s="67" t="s">
        <v>521</v>
      </c>
      <c r="BX219" s="67" t="s">
        <v>521</v>
      </c>
      <c r="BY219" s="67" t="s">
        <v>521</v>
      </c>
      <c r="BZ219" s="68" t="s">
        <v>521</v>
      </c>
      <c r="CA219" s="69" t="s">
        <v>521</v>
      </c>
      <c r="CB219" s="67" t="s">
        <v>521</v>
      </c>
      <c r="CC219" s="67" t="s">
        <v>521</v>
      </c>
      <c r="CD219" s="67" t="s">
        <v>521</v>
      </c>
      <c r="CE219" s="67" t="s">
        <v>521</v>
      </c>
      <c r="CF219" s="67" t="s">
        <v>521</v>
      </c>
      <c r="CG219" s="67" t="s">
        <v>521</v>
      </c>
      <c r="CH219" s="67" t="s">
        <v>521</v>
      </c>
      <c r="CI219" s="67" t="s">
        <v>521</v>
      </c>
      <c r="CJ219" s="68" t="s">
        <v>521</v>
      </c>
      <c r="CK219" s="69" t="s">
        <v>521</v>
      </c>
      <c r="CL219" s="67" t="s">
        <v>521</v>
      </c>
      <c r="CM219" s="67" t="s">
        <v>521</v>
      </c>
      <c r="CN219" s="67" t="s">
        <v>521</v>
      </c>
      <c r="CO219" s="67" t="s">
        <v>521</v>
      </c>
      <c r="CP219" s="67" t="s">
        <v>521</v>
      </c>
      <c r="CQ219" s="67" t="s">
        <v>521</v>
      </c>
      <c r="CR219" s="67" t="s">
        <v>521</v>
      </c>
      <c r="CS219" s="67" t="s">
        <v>521</v>
      </c>
      <c r="CT219" s="68" t="s">
        <v>521</v>
      </c>
      <c r="CU219" s="69" t="s">
        <v>521</v>
      </c>
      <c r="CV219" s="67" t="s">
        <v>521</v>
      </c>
      <c r="CW219" s="67" t="s">
        <v>521</v>
      </c>
      <c r="CX219" s="67" t="s">
        <v>521</v>
      </c>
      <c r="CY219" s="67" t="s">
        <v>521</v>
      </c>
      <c r="CZ219" s="67" t="s">
        <v>521</v>
      </c>
      <c r="DA219" s="67" t="s">
        <v>521</v>
      </c>
      <c r="DB219" s="67" t="s">
        <v>521</v>
      </c>
      <c r="DC219" s="67" t="s">
        <v>521</v>
      </c>
      <c r="DD219" s="68" t="s">
        <v>521</v>
      </c>
      <c r="DE219" s="69" t="s">
        <v>521</v>
      </c>
      <c r="DF219" s="71" t="s">
        <v>521</v>
      </c>
      <c r="DG219" s="67" t="s">
        <v>521</v>
      </c>
      <c r="DH219" s="67" t="s">
        <v>521</v>
      </c>
      <c r="DI219" s="67" t="s">
        <v>521</v>
      </c>
      <c r="DJ219" s="67" t="s">
        <v>521</v>
      </c>
      <c r="DK219" s="67" t="s">
        <v>521</v>
      </c>
      <c r="DL219" s="67" t="s">
        <v>521</v>
      </c>
      <c r="DM219" s="67" t="s">
        <v>521</v>
      </c>
      <c r="DN219" s="68" t="s">
        <v>521</v>
      </c>
      <c r="DO219" s="70" t="s">
        <v>521</v>
      </c>
      <c r="DP219" s="71" t="s">
        <v>521</v>
      </c>
      <c r="DQ219" s="67" t="s">
        <v>521</v>
      </c>
      <c r="DR219" s="67" t="s">
        <v>521</v>
      </c>
      <c r="DS219" s="67" t="s">
        <v>521</v>
      </c>
      <c r="DT219" s="67" t="s">
        <v>521</v>
      </c>
      <c r="DU219" s="67" t="s">
        <v>521</v>
      </c>
      <c r="DV219" s="67" t="s">
        <v>521</v>
      </c>
      <c r="DW219" s="67" t="s">
        <v>521</v>
      </c>
      <c r="DX219" s="72" t="s">
        <v>521</v>
      </c>
      <c r="DY219" s="73" t="s">
        <v>522</v>
      </c>
      <c r="DZ219" s="74">
        <v>2</v>
      </c>
      <c r="EA219" s="74">
        <v>3</v>
      </c>
      <c r="EB219" s="74">
        <v>3</v>
      </c>
      <c r="EC219" s="75">
        <v>4</v>
      </c>
      <c r="ED219" s="76" t="s">
        <v>522</v>
      </c>
      <c r="EE219" s="74">
        <f t="shared" si="417"/>
        <v>2</v>
      </c>
      <c r="EF219" s="74">
        <f t="shared" si="418"/>
        <v>6</v>
      </c>
      <c r="EG219" s="74">
        <f t="shared" si="419"/>
        <v>18</v>
      </c>
      <c r="EH219" s="77">
        <f t="shared" si="420"/>
        <v>72</v>
      </c>
      <c r="EI219" s="73">
        <v>300</v>
      </c>
      <c r="EJ219" s="74">
        <v>450</v>
      </c>
      <c r="EK219" s="74">
        <v>900</v>
      </c>
      <c r="EL219" s="74">
        <v>1500</v>
      </c>
      <c r="EM219" s="75">
        <v>4500</v>
      </c>
      <c r="EN219" s="78">
        <v>1</v>
      </c>
      <c r="EO219" s="79">
        <f t="shared" si="421"/>
        <v>0.75</v>
      </c>
      <c r="EP219" s="79">
        <f t="shared" si="422"/>
        <v>0.5</v>
      </c>
      <c r="EQ219" s="79">
        <f t="shared" si="423"/>
        <v>0.27777777777777773</v>
      </c>
      <c r="ER219" s="80">
        <f t="shared" si="424"/>
        <v>0.20833333333333334</v>
      </c>
      <c r="ES219" s="128" t="s">
        <v>564</v>
      </c>
      <c r="ET219" s="82"/>
      <c r="EU219" s="83">
        <v>4</v>
      </c>
      <c r="EV219" s="73">
        <v>77</v>
      </c>
      <c r="EW219" s="74">
        <v>46</v>
      </c>
      <c r="EX219" s="74">
        <v>53</v>
      </c>
      <c r="EY219" s="74">
        <v>51</v>
      </c>
      <c r="EZ219" s="74">
        <v>24</v>
      </c>
      <c r="FA219" s="74">
        <v>22</v>
      </c>
      <c r="FB219" s="74">
        <v>74</v>
      </c>
      <c r="FC219" s="74">
        <v>74</v>
      </c>
      <c r="FD219" s="74">
        <f t="shared" si="425"/>
        <v>77</v>
      </c>
      <c r="FE219" s="84">
        <f t="shared" si="426"/>
        <v>127</v>
      </c>
      <c r="FF219" s="73">
        <f>RANK(EV219,$EV$9:$EV$497,0)</f>
        <v>172</v>
      </c>
      <c r="FG219" s="74">
        <f>RANK(EW219,$EW$9:$EW$497,0)</f>
        <v>196</v>
      </c>
      <c r="FH219" s="74">
        <f>RANK(EX219,$EX$9:$EX$497,0)</f>
        <v>136</v>
      </c>
      <c r="FI219" s="74">
        <f>RANK(EY219,$EY$9:$EY$497,0)</f>
        <v>127</v>
      </c>
      <c r="FJ219" s="74">
        <f>RANK(EZ219,$EZ$9:$EZ$497,0)</f>
        <v>168</v>
      </c>
      <c r="FK219" s="74">
        <f>RANK(FA219,$FA$9:$FA$497,0)</f>
        <v>174</v>
      </c>
      <c r="FL219" s="74">
        <f>RANK(FB219,$FB$9:$FB$497,0)</f>
        <v>74</v>
      </c>
      <c r="FM219" s="74">
        <f>RANK(FC219,$FC$9:$FC$497,0)</f>
        <v>74</v>
      </c>
      <c r="FN219" s="74">
        <f>RANK(FD219,$FD$9:$FD$497,0)</f>
        <v>182</v>
      </c>
      <c r="FO219" s="84">
        <f>RANK(FE219,$FE$9:$FE$497,0)</f>
        <v>90</v>
      </c>
      <c r="FP219" s="73">
        <f>COUNTIFS($EV$9:$EV$497,"&gt;"&amp;EV219,$ES$9:$ES$497,ES219)+1</f>
        <v>39</v>
      </c>
      <c r="FQ219" s="74">
        <f>COUNTIFS($EW$9:$EW$497,"&gt;"&amp;EW219,$ES$9:$ES$497,ES219)+1</f>
        <v>45</v>
      </c>
      <c r="FR219" s="74">
        <f>COUNTIFS($EX$9:$EX$497,"&gt;"&amp;EX219,$ES$9:$ES$497,ES219)+1</f>
        <v>47</v>
      </c>
      <c r="FS219" s="74">
        <f>COUNTIFS($EY$9:$EY$497,"&gt;"&amp;EY219,$ES$9:$ES$497,ES219)+1</f>
        <v>34</v>
      </c>
      <c r="FT219" s="74">
        <f>COUNTIFS($EZ$9:$EZ$497,"&gt;"&amp;EZ219,$ES$9:$ES$497,ES219)+1</f>
        <v>33</v>
      </c>
      <c r="FU219" s="74">
        <f>COUNTIFS($FA$9:$FA$497,"&gt;"&amp;FA219,$ES$9:$ES$497,ES219)+1</f>
        <v>40</v>
      </c>
      <c r="FV219" s="74">
        <f>COUNTIFS($FB$9:$FB$497,"&gt;"&amp;FB219,$ES$9:$ES$497,ES219)+1</f>
        <v>45</v>
      </c>
      <c r="FW219" s="74">
        <f>COUNTIFS($FC$9:$FC$497,"&gt;"&amp;FC219,$ES$9:$ES$497,ES219)+1</f>
        <v>37</v>
      </c>
      <c r="FX219" s="74">
        <f>COUNTIFS($FD$9:$FD$497,"&gt;"&amp;FD219,$ES$9:$ES$497,ES219)+1</f>
        <v>46</v>
      </c>
      <c r="FY219" s="84">
        <f>COUNTIFS($FE$9:$FE$497,"&gt;"&amp;FE219,$ES$9:$ES$497,ES219)+1</f>
        <v>43</v>
      </c>
      <c r="FZ219" s="85">
        <f t="shared" si="427"/>
        <v>0.96</v>
      </c>
      <c r="GA219" s="86">
        <f t="shared" si="428"/>
        <v>0.57999999999999996</v>
      </c>
      <c r="GB219" s="86">
        <f t="shared" si="429"/>
        <v>0.66</v>
      </c>
      <c r="GC219" s="86">
        <f t="shared" si="430"/>
        <v>0.64</v>
      </c>
      <c r="GD219" s="86">
        <f t="shared" si="431"/>
        <v>0.3</v>
      </c>
      <c r="GE219" s="86">
        <f t="shared" si="432"/>
        <v>0.28000000000000003</v>
      </c>
      <c r="GF219" s="86">
        <f t="shared" si="433"/>
        <v>0.93</v>
      </c>
      <c r="GG219" s="86">
        <f t="shared" si="434"/>
        <v>0.93</v>
      </c>
      <c r="GH219" s="86">
        <f t="shared" si="435"/>
        <v>0.96</v>
      </c>
      <c r="GI219" s="87">
        <f t="shared" si="436"/>
        <v>1.59</v>
      </c>
      <c r="GJ219" s="85">
        <f>ROUND(((FZ219-AVERAGE(FZ$9:FZ$497))/STDEVP(FZ$9:FZ$497)*10+50),2)</f>
        <v>49.74</v>
      </c>
      <c r="GK219" s="86">
        <f>ROUND(((GA219-AVERAGE(GA$9:GA$497))/STDEVP(GA$9:GA$497)*10+50),2)</f>
        <v>46.7</v>
      </c>
      <c r="GL219" s="86">
        <f>ROUND(((GB219-AVERAGE(GB$9:GB$497))/STDEVP(GB$9:GB$497)*10+50),2)</f>
        <v>52.9</v>
      </c>
      <c r="GM219" s="86">
        <f>ROUND(((GC219-AVERAGE(GC$9:GC$497))/STDEVP(GC$9:GC$497)*10+50),2)</f>
        <v>55.71</v>
      </c>
      <c r="GN219" s="86">
        <f>ROUND(((GD219-AVERAGE(GD$9:GD$497))/STDEVP(GD$9:GD$497)*10+50),2)</f>
        <v>46.84</v>
      </c>
      <c r="GO219" s="86">
        <f>ROUND(((GE219-AVERAGE(GE$9:GE$497))/STDEVP(GE$9:GE$497)*10+50),2)</f>
        <v>47.52</v>
      </c>
      <c r="GP219" s="86">
        <f>ROUND(((GF219-AVERAGE(GF$9:GF$497))/STDEVP(GF$9:GF$497)*10+50),2)</f>
        <v>59.29</v>
      </c>
      <c r="GQ219" s="86">
        <f>ROUND(((GG219-AVERAGE(GG$9:GG$497))/STDEVP(GG$9:GG$497)*10+50),2)</f>
        <v>59.35</v>
      </c>
      <c r="GR219" s="86">
        <f>ROUND(((GH219-AVERAGE(GH$9:GH$497))/STDEVP(GH$9:GH$497)*10+50),2)</f>
        <v>49.46</v>
      </c>
      <c r="GS219" s="87">
        <f>ROUND(((GI219-AVERAGE(GI$9:GI$497))/STDEVP(GI$9:GI$497)*10+50),2)</f>
        <v>57.9</v>
      </c>
      <c r="GT219" s="73">
        <f>RANK(GJ219,$GJ$9:$GJ$497,0)</f>
        <v>198</v>
      </c>
      <c r="GU219" s="74">
        <f>RANK(GK219,$GK$9:$GK$497,0)</f>
        <v>241</v>
      </c>
      <c r="GV219" s="74">
        <f>RANK(GL219,$GL$9:$GL$497,0)</f>
        <v>154</v>
      </c>
      <c r="GW219" s="74">
        <f>RANK(GM219,$GM$9:$GM$497,0)</f>
        <v>90</v>
      </c>
      <c r="GX219" s="74">
        <f>RANK(GN219,$GN$9:$GN$497,0)</f>
        <v>198</v>
      </c>
      <c r="GY219" s="74">
        <f>RANK(GO219,$GO$9:$GO$497,0)</f>
        <v>203</v>
      </c>
      <c r="GZ219" s="74">
        <f>RANK(GP219,$GP$9:$GP$497,0)</f>
        <v>79</v>
      </c>
      <c r="HA219" s="74">
        <f>RANK(GQ219,$GQ$9:$GQ$497,0)</f>
        <v>78</v>
      </c>
      <c r="HB219" s="74">
        <f>RANK(GR219,$GR$9:$GR$497,0)</f>
        <v>199</v>
      </c>
      <c r="HC219" s="84">
        <f>RANK(GS219,$GS$9:$GS$497,0)</f>
        <v>90</v>
      </c>
      <c r="HD219" s="85">
        <f>ROUND(AVERAGEIF($ES$9:$ES$497,$ES219,$FZ$9:$FZ$497),2)</f>
        <v>0.92</v>
      </c>
      <c r="HE219" s="86">
        <f>ROUND(AVERAGEIF($ES$9:$ES$497,$ES219,$GA$9:$GA$497),2)</f>
        <v>0.65</v>
      </c>
      <c r="HF219" s="86">
        <f>ROUND(AVERAGEIF($ES$9:$ES$497,$ES219,$GB$9:$GB$497),2)</f>
        <v>0.69</v>
      </c>
      <c r="HG219" s="86">
        <f>ROUND(AVERAGEIF($ES$9:$ES$497,$ES219,$GC$9:$GC$497),2)</f>
        <v>0.54</v>
      </c>
      <c r="HH219" s="86">
        <f>ROUND(AVERAGEIF($ES$9:$ES$497,$ES219,$GD$9:$GD$497),2)</f>
        <v>0.32</v>
      </c>
      <c r="HI219" s="86">
        <f>ROUND(AVERAGEIF($ES$9:$ES$497,$ES219,$GE$9:$GE$497),2)</f>
        <v>0.33</v>
      </c>
      <c r="HJ219" s="86">
        <f>ROUND(AVERAGEIF($ES$9:$ES$497,$ES219,$GF$9:$GF$497),2)</f>
        <v>0.98</v>
      </c>
      <c r="HK219" s="86">
        <f>ROUND(AVERAGEIF($ES$9:$ES$497,$ES219,$GG$9:$GG$497),2)</f>
        <v>0.86</v>
      </c>
      <c r="HL219" s="86">
        <f>ROUND(AVERAGEIF($ES$9:$ES$497,$ES219,$GH$9:$GH$497),2)</f>
        <v>1.01</v>
      </c>
      <c r="HM219" s="87">
        <f>ROUND(AVERAGEIF($ES$9:$ES$497,$ES219,$GI$9:$GI$497),2)</f>
        <v>1.55</v>
      </c>
      <c r="HN219" s="88">
        <f t="shared" si="437"/>
        <v>3.9999999999999925E-2</v>
      </c>
      <c r="HO219" s="89">
        <f t="shared" si="438"/>
        <v>-7.0000000000000062E-2</v>
      </c>
      <c r="HP219" s="89">
        <f t="shared" si="439"/>
        <v>-2.9999999999999916E-2</v>
      </c>
      <c r="HQ219" s="89">
        <f t="shared" si="440"/>
        <v>9.9999999999999978E-2</v>
      </c>
      <c r="HR219" s="89">
        <f t="shared" si="441"/>
        <v>-2.0000000000000018E-2</v>
      </c>
      <c r="HS219" s="89">
        <f t="shared" si="442"/>
        <v>-4.9999999999999989E-2</v>
      </c>
      <c r="HT219" s="89">
        <f t="shared" si="443"/>
        <v>-4.9999999999999933E-2</v>
      </c>
      <c r="HU219" s="89">
        <f t="shared" si="444"/>
        <v>7.0000000000000062E-2</v>
      </c>
      <c r="HV219" s="89">
        <f t="shared" si="445"/>
        <v>-5.0000000000000044E-2</v>
      </c>
      <c r="HW219" s="90">
        <f t="shared" si="446"/>
        <v>4.0000000000000036E-2</v>
      </c>
      <c r="HX219" s="73">
        <f>COUNTIFS($FZ$9:$FZ$497,"&gt;"&amp;FZ219,$ES$9:$ES$497,$ES219)+1</f>
        <v>40</v>
      </c>
      <c r="HY219" s="74">
        <f>COUNTIFS($GA$9:$GA$497,"&gt;"&amp;GA219,$ES$9:$ES$497,$ES219)+1</f>
        <v>68</v>
      </c>
      <c r="HZ219" s="74">
        <f>COUNTIFS($GB$9:$GB$497,"&gt;"&amp;GB219,$ES$9:$ES$497,$ES219)+1</f>
        <v>46</v>
      </c>
      <c r="IA219" s="74">
        <f>COUNTIFS($GC$9:$GC$497,"&gt;"&amp;GC219,$ES$9:$ES$497,$ES219)+1</f>
        <v>24</v>
      </c>
      <c r="IB219" s="74">
        <f>COUNTIFS($GD$9:$GD$497,"&gt;"&amp;GD219,$ES$9:$ES$497,$ES219)+1</f>
        <v>41</v>
      </c>
      <c r="IC219" s="74">
        <f>COUNTIFS($GE$9:$GE$497,"&gt;"&amp;GE219,$ES$9:$ES$497,$ES219)+1</f>
        <v>61</v>
      </c>
      <c r="ID219" s="74">
        <f>COUNTIFS($GF$9:$GF$497,"&gt;"&amp;GF219,$ES$9:$ES$497,$ES219)+1</f>
        <v>54</v>
      </c>
      <c r="IE219" s="74">
        <f>COUNTIFS($GG$9:$GG$497,"&gt;"&amp;GG219,$ES$9:$ES$497,$ES219)+1</f>
        <v>38</v>
      </c>
      <c r="IF219" s="74">
        <f>COUNTIFS($GH$9:$GH$497,"&gt;"&amp;GH219,$ES$9:$ES$497,$ES219)+1</f>
        <v>46</v>
      </c>
      <c r="IG219" s="84">
        <f>COUNTIFS($GI$9:$GI$497,"&gt;"&amp;GI219,$ES$9:$ES$497,$ES219)+1</f>
        <v>43</v>
      </c>
      <c r="IH219" s="91"/>
      <c r="II219" s="79">
        <v>7.0000000000000007E-2</v>
      </c>
      <c r="IJ219" s="79"/>
      <c r="IK219" s="79"/>
      <c r="IL219" s="79"/>
      <c r="IM219" s="92"/>
      <c r="IN219" s="93"/>
      <c r="IO219" s="94"/>
      <c r="IP219" s="95"/>
      <c r="IQ219" s="79"/>
      <c r="IR219" s="79"/>
      <c r="IS219" s="79"/>
      <c r="IT219" s="79"/>
      <c r="IU219" s="79"/>
      <c r="IV219" s="79"/>
      <c r="IW219" s="96"/>
      <c r="IX219" s="93"/>
      <c r="IY219" s="79"/>
      <c r="IZ219" s="79"/>
      <c r="JA219" s="79"/>
      <c r="JB219" s="79"/>
      <c r="JC219" s="79"/>
      <c r="JD219" s="79"/>
      <c r="JE219" s="97"/>
      <c r="JF219" s="95"/>
      <c r="JG219" s="79"/>
      <c r="JH219" s="79"/>
      <c r="JI219" s="79"/>
      <c r="JJ219" s="79"/>
      <c r="JK219" s="79"/>
      <c r="JL219" s="79"/>
      <c r="JM219" s="96"/>
      <c r="JN219" s="93"/>
      <c r="JO219" s="79"/>
      <c r="JP219" s="79"/>
      <c r="JQ219" s="79"/>
      <c r="JR219" s="79"/>
      <c r="JS219" s="79"/>
      <c r="JT219" s="79"/>
      <c r="JU219" s="79"/>
      <c r="JV219" s="79"/>
      <c r="JW219" s="79"/>
      <c r="JX219" s="79"/>
      <c r="JY219" s="79"/>
      <c r="JZ219" s="97"/>
      <c r="KA219" s="93"/>
      <c r="KB219" s="79"/>
      <c r="KC219" s="79"/>
      <c r="KD219" s="79"/>
      <c r="KE219" s="97"/>
      <c r="KF219" s="95"/>
      <c r="KG219" s="79"/>
      <c r="KH219" s="79"/>
      <c r="KI219" s="79"/>
      <c r="KJ219" s="79"/>
      <c r="KK219" s="98"/>
      <c r="KL219" s="79"/>
      <c r="KM219" s="79"/>
      <c r="KN219" s="79"/>
      <c r="KO219" s="79"/>
      <c r="KP219" s="79"/>
      <c r="KQ219" s="79"/>
      <c r="KR219" s="79"/>
      <c r="KS219" s="96"/>
      <c r="KT219" s="96"/>
      <c r="KU219" s="96"/>
      <c r="KV219" s="96"/>
      <c r="KW219" s="93"/>
      <c r="KX219" s="79"/>
      <c r="KY219" s="79"/>
      <c r="KZ219" s="79"/>
      <c r="LA219" s="79"/>
      <c r="LB219" s="79"/>
      <c r="LC219" s="96"/>
      <c r="LD219" s="93"/>
      <c r="LE219" s="94"/>
      <c r="LF219" s="99"/>
      <c r="LG219" s="75"/>
      <c r="LH219" s="93"/>
      <c r="LI219" s="79"/>
      <c r="LJ219" s="74"/>
      <c r="LK219" s="74"/>
      <c r="LL219" s="74"/>
      <c r="LM219" s="100"/>
      <c r="LN219" s="95"/>
      <c r="LO219" s="79"/>
      <c r="LP219" s="79"/>
      <c r="LQ219" s="79"/>
      <c r="LR219" s="96"/>
      <c r="LS219" s="93"/>
      <c r="LT219" s="79"/>
      <c r="LU219" s="79"/>
      <c r="LV219" s="79">
        <v>0.05</v>
      </c>
      <c r="LW219" s="79"/>
      <c r="LX219" s="79"/>
      <c r="LY219" s="79"/>
      <c r="LZ219" s="79"/>
      <c r="MA219" s="97"/>
      <c r="MB219" s="95"/>
      <c r="MC219" s="79"/>
      <c r="MD219" s="79"/>
      <c r="ME219" s="79"/>
      <c r="MF219" s="79"/>
      <c r="MG219" s="79"/>
      <c r="MH219" s="79"/>
      <c r="MI219" s="79"/>
      <c r="MJ219" s="79"/>
      <c r="MK219" s="79"/>
      <c r="ML219" s="79"/>
      <c r="MM219" s="79"/>
      <c r="MN219" s="98"/>
      <c r="MO219" s="98"/>
      <c r="MP219" s="96"/>
      <c r="MQ219" s="93"/>
      <c r="MR219" s="79"/>
      <c r="MS219" s="79"/>
      <c r="MT219" s="79"/>
      <c r="MU219" s="79"/>
      <c r="MV219" s="98"/>
      <c r="MW219" s="79"/>
      <c r="MX219" s="79"/>
      <c r="MY219" s="79"/>
      <c r="MZ219" s="79"/>
      <c r="NA219" s="79"/>
      <c r="NB219" s="79"/>
      <c r="NC219" s="79"/>
      <c r="ND219" s="96"/>
      <c r="NE219" s="96"/>
      <c r="NF219" s="96"/>
      <c r="NG219" s="96"/>
      <c r="NH219" s="93"/>
      <c r="NI219" s="79"/>
      <c r="NJ219" s="79"/>
      <c r="NK219" s="79"/>
      <c r="NL219" s="79"/>
      <c r="NM219" s="79"/>
      <c r="NN219" s="94"/>
      <c r="NO219" s="93"/>
      <c r="NP219" s="80"/>
      <c r="NQ219" s="124" t="s">
        <v>1061</v>
      </c>
      <c r="NR219" s="102" t="s">
        <v>1064</v>
      </c>
      <c r="NS219" s="102"/>
      <c r="NT219" s="102"/>
      <c r="NU219" s="102"/>
      <c r="NV219" s="104"/>
      <c r="NW219" s="102" t="s">
        <v>882</v>
      </c>
      <c r="NX219" s="133"/>
      <c r="NY219" s="129"/>
      <c r="NZ219" s="133"/>
      <c r="OA219" s="134"/>
      <c r="OB219" s="134"/>
      <c r="OC219" s="134"/>
      <c r="OD219" s="108">
        <f t="shared" si="447"/>
        <v>72</v>
      </c>
      <c r="OE219" s="109">
        <v>5</v>
      </c>
      <c r="OF219" s="110">
        <f t="shared" si="448"/>
        <v>300</v>
      </c>
      <c r="OG219" s="109">
        <v>3</v>
      </c>
      <c r="OH219" s="111">
        <f>ROUND(AVERAGEIF($ES$9:$ES$497,$ES219,EV$9:EV$497),0)</f>
        <v>67</v>
      </c>
      <c r="OI219" s="112">
        <f>ROUND(AVERAGEIF($ES$9:$ES$497,$ES219,EW$9:EW$497),0)</f>
        <v>45</v>
      </c>
      <c r="OJ219" s="112">
        <f>ROUND(AVERAGEIF($ES$9:$ES$497,$ES219,EX$9:EX$497),0)</f>
        <v>51</v>
      </c>
      <c r="OK219" s="112">
        <f>ROUND(AVERAGEIF($ES$9:$ES$497,$ES219,EY$9:EY$497),0)</f>
        <v>39</v>
      </c>
      <c r="OL219" s="112">
        <f>ROUND(AVERAGEIF($ES$9:$ES$497,$ES219,EZ$9:EZ$497),0)</f>
        <v>21</v>
      </c>
      <c r="OM219" s="112">
        <f>ROUND(AVERAGEIF($ES$9:$ES$497,$ES219,FA$9:FA$497),0)</f>
        <v>21</v>
      </c>
      <c r="ON219" s="112">
        <f>ROUND(AVERAGEIF($ES$9:$ES$497,$ES219,FB$9:FB$497),0)</f>
        <v>68</v>
      </c>
      <c r="OO219" s="112">
        <f>ROUND(AVERAGEIF($ES$9:$ES$497,$ES219,FC$9:FC$497),0)</f>
        <v>64</v>
      </c>
      <c r="OP219" s="112">
        <f>ROUND(AVERAGEIF($ES$9:$ES$497,$ES219,FD$9:FD$497),0)</f>
        <v>72</v>
      </c>
      <c r="OQ219" s="113">
        <f>ROUND(AVERAGEIF($ES$9:$ES$497,$ES219,FE$9:FE$497),0)</f>
        <v>115</v>
      </c>
      <c r="OR219" s="114">
        <f>ROUND(EV219/MAX(EV$9:EV$497)*100,0)</f>
        <v>43</v>
      </c>
      <c r="OS219" s="115">
        <f>ROUND(EW219/MAX(EW$9:EW$497)*100,0)</f>
        <v>36</v>
      </c>
      <c r="OT219" s="115">
        <f>ROUND(EX219/MAX(EX$9:EX$497)*100,0)</f>
        <v>44</v>
      </c>
      <c r="OU219" s="115">
        <f>ROUND(EY219/MAX(EY$9:EY$497)*100,0)</f>
        <v>34</v>
      </c>
      <c r="OV219" s="115">
        <f>ROUND(EZ219/MAX(EZ$9:EZ$497)*100,0)</f>
        <v>19</v>
      </c>
      <c r="OW219" s="115">
        <f>ROUND(FA219/MAX(FA$9:FA$497)*100,0)</f>
        <v>19</v>
      </c>
      <c r="OX219" s="115">
        <f>ROUND(FB219/MAX(FB$9:FB$497)*100,0)</f>
        <v>55</v>
      </c>
      <c r="OY219" s="116">
        <f>ROUND(FC219/MAX(FC$9:FC$497)*100,0)</f>
        <v>51</v>
      </c>
      <c r="OZ219" s="115">
        <f>ROUND(FD219/MAX(FD$9:FD$497)*100,0)</f>
        <v>52</v>
      </c>
      <c r="PA219" s="117">
        <f>ROUND(FE219/MAX(FE$9:FE$497)*100,0)</f>
        <v>52</v>
      </c>
      <c r="PB219" s="118">
        <f t="shared" si="449"/>
        <v>485</v>
      </c>
      <c r="PC219" s="115">
        <f t="shared" si="450"/>
        <v>410</v>
      </c>
      <c r="PD219" s="115">
        <f t="shared" si="451"/>
        <v>542</v>
      </c>
      <c r="PE219" s="115">
        <f t="shared" si="452"/>
        <v>587</v>
      </c>
      <c r="PF219" s="115">
        <f t="shared" si="453"/>
        <v>396</v>
      </c>
      <c r="PG219" s="119">
        <f t="shared" si="454"/>
        <v>338</v>
      </c>
      <c r="PH219" s="118">
        <f>ROUND(PB219/MAX(PB$9:PB$497)*100,0)</f>
        <v>58</v>
      </c>
      <c r="PI219" s="115">
        <f>ROUND(PC219/MAX(PC$9:PC$497)*100,0)</f>
        <v>49</v>
      </c>
      <c r="PJ219" s="115">
        <f>ROUND(PD219/MAX(PD$9:PD$497)*100,0)</f>
        <v>58</v>
      </c>
      <c r="PK219" s="115">
        <f>ROUND(PE219/MAX(PE$9:PE$497)*100,0)</f>
        <v>58</v>
      </c>
      <c r="PL219" s="115">
        <f>ROUND(PF219/MAX(PF$9:PF$497)*100,0)</f>
        <v>56</v>
      </c>
      <c r="PM219" s="119">
        <f>ROUND(PG219/MAX(PG$9:PG$497)*100,0)</f>
        <v>49</v>
      </c>
      <c r="PN219" s="118">
        <f>RANK(PH219,PH$9:PH$497,0)</f>
        <v>122</v>
      </c>
      <c r="PO219" s="115">
        <f>RANK(PI219,PI$9:PI$497,0)</f>
        <v>141</v>
      </c>
      <c r="PP219" s="115">
        <f>RANK(PJ219,PJ$9:PJ$497,0)</f>
        <v>144</v>
      </c>
      <c r="PQ219" s="115">
        <f>RANK(PK219,PK$9:PK$497,0)</f>
        <v>114</v>
      </c>
      <c r="PR219" s="115">
        <f>RANK(PL219,PL$9:PL$497,0)</f>
        <v>164</v>
      </c>
      <c r="PS219" s="119">
        <f>RANK(PM219,PM$9:PM$497,0)</f>
        <v>175</v>
      </c>
      <c r="PT219" s="120">
        <f>ROUND(FZ219/MAX(FZ$9:FZ$497)*100,0)</f>
        <v>52</v>
      </c>
      <c r="PU219" s="115">
        <f>ROUND(GA219/MAX(GA$9:GA$497)*100,0)</f>
        <v>33</v>
      </c>
      <c r="PV219" s="115">
        <f>ROUND(GB219/MAX(GB$9:GB$497)*100,0)</f>
        <v>48</v>
      </c>
      <c r="PW219" s="115">
        <f>ROUND(GC219/MAX(GC$9:GC$497)*100,0)</f>
        <v>51</v>
      </c>
      <c r="PX219" s="115">
        <f>ROUND(GD219/MAX(GD$9:GD$497)*100,0)</f>
        <v>17</v>
      </c>
      <c r="PY219" s="115">
        <f>ROUND(GE219/MAX(GE$9:GE$497)*100,0)</f>
        <v>17</v>
      </c>
      <c r="PZ219" s="115">
        <f>ROUND(GF219/MAX(GF$9:GF$497)*100,0)</f>
        <v>44</v>
      </c>
      <c r="QA219" s="116">
        <f>ROUND(GG219/MAX(GG$9:GG$497)*100,0)</f>
        <v>51</v>
      </c>
      <c r="QB219" s="115">
        <f>ROUND(GH219/MAX(GH$9:GH$497)*100,0)</f>
        <v>43</v>
      </c>
      <c r="QC219" s="121">
        <f>ROUND(GI219/MAX(GI$9:GI$497)*100,0)</f>
        <v>51</v>
      </c>
      <c r="QD219" s="120">
        <f>ROUND(AVERAGEIF($ES$9:$ES$497,$ES219,PT$9:PT$497),0)</f>
        <v>50</v>
      </c>
      <c r="QE219" s="120">
        <f>ROUND(AVERAGEIF($ES$9:$ES$497,$ES219,PU$9:PU$497),0)</f>
        <v>37</v>
      </c>
      <c r="QF219" s="120">
        <f>ROUND(AVERAGEIF($ES$9:$ES$497,$ES219,PV$9:PV$497),0)</f>
        <v>50</v>
      </c>
      <c r="QG219" s="120">
        <f>ROUND(AVERAGEIF($ES$9:$ES$497,$ES219,PW$9:PW$497),0)</f>
        <v>43</v>
      </c>
      <c r="QH219" s="120">
        <f>ROUND(AVERAGEIF($ES$9:$ES$497,$ES219,PX$9:PX$497),0)</f>
        <v>18</v>
      </c>
      <c r="QI219" s="120">
        <f>ROUND(AVERAGEIF($ES$9:$ES$497,$ES219,PY$9:PY$497),0)</f>
        <v>20</v>
      </c>
      <c r="QJ219" s="120">
        <f>ROUND(AVERAGEIF($ES$9:$ES$497,$ES219,PZ$9:PZ$497),0)</f>
        <v>46</v>
      </c>
      <c r="QK219" s="120">
        <f>ROUND(AVERAGEIF($ES$9:$ES$497,$ES219,QA$9:QA$497),0)</f>
        <v>47</v>
      </c>
      <c r="QL219" s="120">
        <f>ROUND(AVERAGEIF($ES$9:$ES$497,$ES219,QB$9:QB$497),0)</f>
        <v>45</v>
      </c>
      <c r="QM219" s="120">
        <f>ROUND(AVERAGEIF($ES$9:$ES$497,$ES219,QC$9:QC$497),0)</f>
        <v>49</v>
      </c>
      <c r="QN219" s="114">
        <f t="shared" si="455"/>
        <v>552</v>
      </c>
      <c r="QO219" s="115">
        <f t="shared" si="456"/>
        <v>428</v>
      </c>
      <c r="QP219" s="115">
        <f t="shared" si="457"/>
        <v>620</v>
      </c>
      <c r="QQ219" s="115">
        <f t="shared" si="458"/>
        <v>705</v>
      </c>
      <c r="QR219" s="115">
        <f t="shared" si="459"/>
        <v>556</v>
      </c>
      <c r="QS219" s="119">
        <f t="shared" si="460"/>
        <v>384</v>
      </c>
      <c r="QT219" s="114">
        <f>ROUND((QN219-MIN(QN$9:QN$497))/(MAX(QN$9:QN$497)-MIN(QN$9:QN$497))*100,0)</f>
        <v>50</v>
      </c>
      <c r="QU219" s="115">
        <f>ROUND((QO219-MIN(QO$9:QO$497))/(MAX(QO$9:QO$497)-MIN(QO$9:QO$497))*100,0)</f>
        <v>31</v>
      </c>
      <c r="QV219" s="115">
        <f>ROUND((QP219-MIN(QP$9:QP$497))/(MAX(QP$9:QP$497)-MIN(QP$9:QP$497))*100,0)</f>
        <v>39</v>
      </c>
      <c r="QW219" s="115">
        <f>ROUND((QQ219-MIN(QQ$9:QQ$497))/(MAX(QQ$9:QQ$497)-MIN(QQ$9:QQ$497))*100,0)</f>
        <v>53</v>
      </c>
      <c r="QX219" s="115">
        <f>ROUND((QR219-MIN(QR$9:QR$497))/(MAX(QR$9:QR$497)-MIN(QR$9:QR$497))*100,0)</f>
        <v>54</v>
      </c>
      <c r="QY219" s="115">
        <f>ROUND((QS219-MIN(QS$9:QS$497))/(MAX(QS$9:QS$497)-MIN(QS$9:QS$497))*100,0)</f>
        <v>42</v>
      </c>
      <c r="QZ219" s="114">
        <f>RANK(QN219,QN$9:QN$497,0)</f>
        <v>107</v>
      </c>
      <c r="RA219" s="115">
        <f>RANK(QO219,QO$9:QO$497,0)</f>
        <v>144</v>
      </c>
      <c r="RB219" s="115">
        <f>RANK(QP219,QP$9:QP$497,0)</f>
        <v>110</v>
      </c>
      <c r="RC219" s="115">
        <f>RANK(QQ219,QQ$9:QQ$497,0)</f>
        <v>80</v>
      </c>
      <c r="RD219" s="115">
        <f>RANK(QR219,QR$9:QR$497,0)</f>
        <v>142</v>
      </c>
      <c r="RE219" s="115">
        <f>RANK(QS219,QS$9:QS$497,0)</f>
        <v>180</v>
      </c>
      <c r="RF219" s="122"/>
      <c r="RG219" s="115">
        <f>($RH$3*(IH219+IJ219)*100*100/MAX(EX$9:EX$497)*$RO$3) +($RH$3*(II219+IJ219)*100*100/MAX(EX$9:EX$497)*$RO$4) + ($RH$3*IK219*100*100/MAX(EX$9:EX$497)*0.098)</f>
        <v>10.470833333333333</v>
      </c>
      <c r="RH219" s="115">
        <f>($RH$4*IL219*100*100/MAX(EZ$9:EZ$497))*$RQ$3</f>
        <v>0</v>
      </c>
      <c r="RI219" s="115">
        <f>($RH$3*IM219*100*100/MAX(EY$9:EY$497))*$RQ$4</f>
        <v>0</v>
      </c>
      <c r="RJ219" s="115">
        <f>($RH$3*IN219*100*100/MAX(EX$9:EX$497))</f>
        <v>0</v>
      </c>
      <c r="RK219" s="115">
        <f>($RH$4*IO219*100*100/MAX(EZ$9:EZ$497))*$RQ$3</f>
        <v>0</v>
      </c>
      <c r="RL219" s="115">
        <f>(($RL$4*IP219*100*((100/MAX(EX$9:EX$497)+100/MAX(EZ$9:EZ$497))/2))+($RL$4*IQ219*100*((100/MAX(EX$9:EX$497)+100/MAX(EZ$9:EZ$497))/2))+($RL$4*IR219*100*((100/MAX(EX$9:EX$497)+100/MAX(EZ$9:EZ$497))/2))+($RL$4*IS219*100*((100/MAX(EX$9:EX$497)+100/MAX(EZ$9:EZ$497))/2))+($RL$4*IT219*100*((100/MAX(EX$9:EX$497)+100/MAX(EZ$9:EZ$497))/2))+($RL$4*IU219*100*((100/MAX(EX$9:EX$497)+100/MAX(EZ$9:EZ$497))/2))+($RL$4*IV219*100*((100/MAX(EX$9:EX$497)+100/MAX(EZ$9:EZ$497))/2))+($RL$4*IW219*100*((100/MAX(EX$9:EX$497)+100/MAX(EZ$9:EZ$497))/2)))*$RS$3</f>
        <v>0</v>
      </c>
      <c r="RM219" s="115">
        <f>(($RH$3*IX219*100*100/MAX(EX$9:EX$497))+($RH$3*IY219*100*100/MAX(EX$9:EX$497))+($RH$3*IZ219*100*100/MAX(EX$9:EX$497))+($RH$3*JA219*100*100/MAX(EX$9:EX$497))+($RH$3*JB219*100*100/MAX(EX$9:EX$497))+($RH$3*JC219*100*100/MAX(EX$9:EX$497))+($RH$3*JD219*100*100/MAX(EX$9:EX$497))+($RH$3*JE219*100*100/MAX(EX$9:EX$497)))*$RS$4</f>
        <v>0</v>
      </c>
      <c r="RN219" s="115">
        <f>(($RH$4*JF219*100*100/MAX(EZ$9:EZ$497)) + ($RH$4*JG219*100*100/MAX(EZ$9:EZ$497)) + ($RH$4*JH219*100*100/MAX(EZ$9:EZ$497)) + ($RH$4*JI219*100*100/MAX(EZ$9:EZ$497)) + ($RH$4*JJ219*100*100/MAX(EZ$9:EZ$497)) + ($RH$4*JK219*100*100/MAX(EZ$9:EZ$497)) + ($RH$4*JL219*100*100/MAX(EZ$9:EZ$497)) + ($RH$4*JM219*100*100/MAX(EZ$9:EZ$497)))*$RU$3</f>
        <v>0</v>
      </c>
      <c r="RO219" s="115">
        <f>(($RL$4*JN219*100*((100/MAX(EX$9:EX$497)+100/MAX(EZ$9:EZ$497))/2))+($RL$4*JO219*100*((100/MAX(EX$9:EX$497)+100/MAX(EZ$9:EZ$497))/2))+($RL$4*JP219*100*((100/MAX(EX$9:EX$497)+100/MAX(EZ$9:EZ$497))/2))+($RL$4*JQ219*100*((100/MAX(EX$9:EX$497)+100/MAX(EZ$9:EZ$497))/2))+($RL$4*JR219*100*((100/MAX(EX$9:EX$497)+100/MAX(EZ$9:EZ$497))/2))+($RL$4*JS219*100*((100/MAX(EX$9:EX$497)+100/MAX(EZ$9:EZ$497))/2))+($RL$4*JT219*100*((100/MAX(EX$9:EX$497)+100/MAX(EZ$9:EZ$497))/2))+($RL$4*JU219*100*((100/MAX(EX$9:EX$497)+100/MAX(EZ$9:EZ$497))/2))+($RL$4*JV219*100*((100/MAX(EX$9:EX$497)+100/MAX(EZ$9:EZ$497))/2))+($RL$4*JW219*100*((100/MAX(EX$9:EX$497)+100/MAX(EZ$9:EZ$497))/2))+($RL$4*JX219*100*((100/MAX(EX$9:EX$497)+100/MAX(EZ$9:EZ$497))/2))+($RL$4*JY219*100*((100/MAX(EX$9:EX$497)+100/MAX(EZ$9:EZ$497))/2))+($RL$4*JZ219*100*((100/MAX(EX$9:EX$497)+100/MAX(EZ$9:EZ$497))/2)))*$RW$3/2</f>
        <v>0</v>
      </c>
      <c r="RP219" s="119">
        <f>($RJ$3*KA219*100*100/MAX(FA$9:FA$497)) + ($RJ$3*KB219*100*100/MAX(FA$9:FA$497)/2) + ($RJ$3*KC219*100*100/MAX(FA$9:FA$497)/2) + ($RJ$3*KD219*100*100/MAX(FA$9:FA$497)/4) + ($RJ$3*KE219*100*100/MAX(FA$9:FA$497)/4)</f>
        <v>0</v>
      </c>
      <c r="RQ219" s="118">
        <f>($RL$4*KF219*100*((100/MAX(EX$9:EX$497)+100/MAX(EZ$9:EZ$497)))) * ($RO$3/2) + (($RL$4*KG219*100*((100/MAX(EX$9:EX$497)+100/MAX(EZ$9:EZ$497))))+($RL$4*KH219*100*((100/MAX(EX$9:EX$497)+100/MAX(EZ$9:EZ$497))))+($RL$4*KI219*100*((100/MAX(EX$9:EX$497)+100/MAX(EZ$9:EZ$497))))+($RL$4*KJ219*100*((100/MAX(EX$9:EX$497)+100/MAX(EZ$9:EZ$497))))+($RL$4*KK219*100*((100/MAX(EX$9:EX$497)+100/MAX(EZ$9:EZ$497))))+($RL$4*KL219*100*((100/MAX(EX$9:EX$497)+100/MAX(EZ$9:EZ$497))))+($RL$4*KM219*100*((100/MAX(EX$9:EX$497)+100/MAX(EZ$9:EZ$497))))+($RL$4*KN219*100*((100/MAX(EX$9:EX$497)+100/MAX(EZ$9:EZ$497))))+($RL$4*KO219*100*((100/MAX(EX$9:EX$497)+100/MAX(EZ$9:EZ$497))))+($RL$4*KP219*100*((100/MAX(EX$9:EX$497)+100/MAX(EZ$9:EZ$497))))+($RL$4*KQ219*100*((100/MAX(EX$9:EX$497)+100/MAX(EZ$9:EZ$497))))+($RL$4*KR219*100*((100/MAX(EX$9:EX$497)+100/MAX(EZ$9:EZ$497))))+($RL$4*KS219*100*((100/MAX(EX$9:EX$497)+100/MAX(EZ$9:EZ$497))))+($RL$4*KV219*100*((100/MAX(EX$9:EX$497)+100/MAX(EZ$9:EZ$497))))) * (($RO$3+$RO$4)/6)</f>
        <v>0</v>
      </c>
      <c r="RR219" s="115">
        <f>(($RL$4*KW219*100*((100/MAX(EX$9:EX$497)+100/MAX(EZ$9:EZ$497))))) * ($RO$3/2) + (($RL$4*KX219*100*((100/MAX(EX$9:EX$497)+100/MAX(EZ$9:EZ$497))))+($RL$4*KY219*100*((100/MAX(EX$9:EX$497)+100/MAX(EZ$9:EZ$497))))+($RL$4*KZ219*100*((100/MAX(EX$9:EX$497)+100/MAX(EZ$9:EZ$497))))+($RL$4*LA219*100*((100/MAX(EX$9:EX$497)+100/MAX(EZ$9:EZ$497))))+($RL$4*LB219*100*((100/MAX(EX$9:EX$497)+100/MAX(EZ$9:EZ$497))))+($RL$4*LC219*100*((100/MAX(EX$9:EX$497)+100/MAX(EZ$9:EZ$497))))) * (($RO$3+$RO$4)/6)</f>
        <v>0</v>
      </c>
      <c r="RS219" s="119">
        <f>(($RL$4*LD219*100*((100/MAX(EX$9:EX$497)+100/MAX(EZ$9:EZ$497))))+($RL$4*LE219*100*((100/MAX(EX$9:EX$497)+100/MAX(EZ$9:EZ$497))))) * (($RO$3+$RO$4)/6)</f>
        <v>0</v>
      </c>
      <c r="RT219" s="118">
        <f>($RJ$4*LH219*100*(100/MAX(EV$9:EV$497)))+($RJ$4*LI219*100*(100/MAX(EV$9:EV$497)))</f>
        <v>0</v>
      </c>
      <c r="RU219" s="119">
        <f>($RJ$4*LJ219*(100/MAX(EV$9:EV$497)))/2 + ($RL$3*LK219*(100/MAX(EW$9:EW$497))) + ($RJ$4*LL219*(100/MAX(EV$9:EV$497)))/4 + ($RL$3*LM219*(100/MAX(EW$9:EW$497)))</f>
        <v>0</v>
      </c>
      <c r="RV219" s="118">
        <f>($RJ$4*LN219*100*100/MAX(EV$9:EV$497)/2)+($RJ$4*LO219*100*100/MAX(EV$9:EV$497)/2)+($RJ$4*LP219*100*100/MAX(EV$9:EV$497))+($RJ$4*LQ219*100*100/MAX(EV$9:EV$497))+($RJ$4*LR219*100*100/MAX(EV$9:EV$497))</f>
        <v>0</v>
      </c>
      <c r="RW219" s="115">
        <f>($RJ$4*LS219*100*100/MAX(EV$9:EV$497)) + (($RJ$4*LT219*100*100/MAX(EV$9:EV$497))+($RJ$4*LU219*100*100/MAX(EV$9:EV$497))+($RJ$4*LV219*100*100/MAX(EV$9:EV$497))+($RJ$4*LW219*100*100/MAX(EV$9:EV$497))+($RJ$4*LX219*100*100/MAX(EV$9:EV$497))+($RJ$4*LY219*100*100/MAX(EV$9:EV$497))+($RJ$4*LZ219*100*100/MAX(EV$9:EV$497))+($RJ$4*MA219*100*100/MAX(EV$9:EV$497)))/2</f>
        <v>4.213483146067416</v>
      </c>
      <c r="RX219" s="119">
        <f>($RJ$4*MB219*100*100/MAX(EV$9:EV$497))+($RJ$4*MC219*100*100/MAX(EV$9:EV$497))+($RJ$4*MD219*100*100/MAX(EV$9:EV$497))+($RJ$4*ME219*100*100/MAX(EV$9:EV$497))+($RJ$4*MF219*100*100/MAX(EV$9:EV$497))+($RJ$4*MG219*100*100/MAX(EV$9:EV$497))+($RJ$4*MH219*100*100/MAX(EV$9:EV$497))+($RJ$4*MI219*100*100/MAX(EV$9:EV$497))+($RJ$4*MJ219*100*100/MAX(EV$9:EV$497))+($RJ$4*MK219*100*100/MAX(EV$9:EV$497))+($RJ$4*ML219*100*100/MAX(EV$9:EV$497))+($RJ$4*MM219*100*100/MAX(EV$9:EV$497))+($RJ$4*MN219*100*100/MAX(EV$9:EV$497))</f>
        <v>0</v>
      </c>
      <c r="RY219" s="118">
        <f>($RJ$4*MQ219*100*100/MAX(EV$9:EV$497))/2 + (($RJ$4*MR219*100*100/MAX(EV$9:EV$497))+($RJ$4*MS219*100*100/MAX(EV$9:EV$497))+($RJ$4*MT219*100*100/MAX(EV$9:EV$497))+($RJ$4*MU219*100*100/MAX(EV$9:EV$497))+($RJ$4*MV219*100*100/MAX(EV$9:EV$497))+($RJ$4*MW219*100*100/MAX(EV$9:EV$497))+($RJ$4*MX219*100*100/MAX(EV$9:EV$497))+($RJ$4*MY219*100*100/MAX(EV$9:EV$497))+($RJ$4*MZ219*100*100/MAX(EV$9:EV$497))+($RJ$4*NA219*100*100/MAX(EV$9:EV$497))+($RJ$4*NB219*100*100/MAX(EV$9:EV$497))+($RJ$4*NC219*100*100/MAX(EV$9:EV$497))+($RJ$4*ND219*100*100/MAX(EV$9:EV$497))+($RJ$4*NG219*100*100/MAX(EV$9:EV$497)))/4</f>
        <v>0</v>
      </c>
      <c r="RZ219" s="115">
        <f>($RJ$4*NH219*100*100/MAX(EV$9:EV$497))/2 + (($RJ$4*NI219*100*100/MAX(EV$9:EV$497))+($RJ$4*NJ219*100*100/MAX(EV$9:EV$497))+($RJ$4*NK219*100*100/MAX(EV$9:EV$497))+($RJ$4*NL219*100*100/MAX(EV$9:EV$497))+($RJ$4*NM219*100*100/MAX(EV$9:EV$497))+($RJ$4*NN219*100*100/MAX(EV$9:EV$497)))/4</f>
        <v>0</v>
      </c>
      <c r="SA219" s="117">
        <f>(($RJ$4*NO219*100*100/MAX(EV$9:EV$497))+($RJ$4*NP219*100*100/MAX(EV$9:EV$497)))/4</f>
        <v>0</v>
      </c>
      <c r="SB219" s="118">
        <f t="shared" si="461"/>
        <v>14.684316479400749</v>
      </c>
      <c r="SC219" s="115">
        <f t="shared" si="462"/>
        <v>11.313529962546816</v>
      </c>
      <c r="SD219" s="115">
        <f t="shared" si="463"/>
        <v>1.053370786516854</v>
      </c>
      <c r="SE219" s="115">
        <f t="shared" si="464"/>
        <v>11.313529962546816</v>
      </c>
      <c r="SF219" s="115">
        <f t="shared" si="465"/>
        <v>1.053370786516854</v>
      </c>
      <c r="SG219" s="115">
        <f t="shared" si="466"/>
        <v>4.213483146067416</v>
      </c>
      <c r="SH219" s="115">
        <f>ROUND(SB219/MAX(SB$9:SB$497)*100,0)</f>
        <v>18</v>
      </c>
      <c r="SI219" s="115">
        <f>ROUND(SC219/MAX(SC$9:SC$497)*100,0)</f>
        <v>17</v>
      </c>
      <c r="SJ219" s="115">
        <f>ROUND(SD219/MAX(SD$9:SD$497)*100,0)</f>
        <v>2</v>
      </c>
      <c r="SK219" s="115">
        <f>ROUND(SE219/MAX(SE$9:SE$497)*100,0)</f>
        <v>9</v>
      </c>
      <c r="SL219" s="115">
        <f>ROUND(SF219/MAX(SF$9:SF$497)*100,0)</f>
        <v>3</v>
      </c>
      <c r="SM219" s="121">
        <f>ROUND(SG219/MAX(SG$9:SG$497)*100,0)</f>
        <v>4</v>
      </c>
      <c r="SN219" s="115">
        <f>ROUND(AVERAGEIF($ES$9:$ES$497,$ES219,SH$9:SH$497),0)</f>
        <v>24</v>
      </c>
      <c r="SO219" s="115">
        <f>ROUND(AVERAGEIF($ES$9:$ES$497,$ES219,SI$9:SI$497),0)</f>
        <v>22</v>
      </c>
      <c r="SP219" s="115">
        <f>ROUND(AVERAGEIF($ES$9:$ES$497,$ES219,SJ$9:SJ$497),0)</f>
        <v>5</v>
      </c>
      <c r="SQ219" s="115">
        <f>ROUND(AVERAGEIF($ES$9:$ES$497,$ES219,SK$9:SK$497),0)</f>
        <v>19</v>
      </c>
      <c r="SR219" s="115">
        <f>ROUND(AVERAGEIF($ES$9:$ES$497,$ES219,SL$9:SL$497),0)</f>
        <v>8</v>
      </c>
      <c r="SS219" s="121">
        <f>ROUND(AVERAGEIF($ES$9:$ES$497,$ES219,SM$9:SM$497),0)</f>
        <v>6</v>
      </c>
      <c r="ST219" s="114">
        <f>RANK(SB219,SB$9:SB$497,0)</f>
        <v>213</v>
      </c>
      <c r="SU219" s="115">
        <f>RANK(SC219,SC$9:SC$497,0)</f>
        <v>158</v>
      </c>
      <c r="SV219" s="115">
        <f>RANK(SD219,SD$9:SD$497,0)</f>
        <v>216</v>
      </c>
      <c r="SW219" s="115">
        <f>RANK(SE219,SE$9:SE$497,0)</f>
        <v>162</v>
      </c>
      <c r="SX219" s="115">
        <f>RANK(SF219,SF$9:SF$497,0)</f>
        <v>199</v>
      </c>
      <c r="SY219" s="115">
        <f>RANK(SG219,SG$9:SG$497,0)</f>
        <v>173</v>
      </c>
      <c r="SZ219" s="115">
        <f>COUNTIFS(SB$9:SB$497,"&gt;"&amp;SB219,$ES$9:$ES$497,$ES219)+1</f>
        <v>54</v>
      </c>
      <c r="TA219" s="115">
        <f>COUNTIFS(SC$9:SC$497,"&gt;"&amp;SC219,$ES$9:$ES$497,$ES219)+1</f>
        <v>48</v>
      </c>
      <c r="TB219" s="115">
        <f>COUNTIFS(SD$9:SD$497,"&gt;"&amp;SD219,$ES$9:$ES$497,$ES219)+1</f>
        <v>49</v>
      </c>
      <c r="TC219" s="115">
        <f>COUNTIFS(SE$9:SE$497,"&gt;"&amp;SE219,$ES$9:$ES$497,$ES219)+1</f>
        <v>50</v>
      </c>
      <c r="TD219" s="115">
        <f>COUNTIFS(SF$9:SF$497,"&gt;"&amp;SF219,$ES$9:$ES$497,$ES219)+1</f>
        <v>49</v>
      </c>
      <c r="TE219" s="117">
        <f>COUNTIFS(SG$9:SG$497,"&gt;"&amp;SG219,$ES$9:$ES$497,$ES219)+1</f>
        <v>41</v>
      </c>
      <c r="TF219" s="118">
        <f t="shared" si="467"/>
        <v>76</v>
      </c>
      <c r="TG219" s="115">
        <f t="shared" si="468"/>
        <v>75</v>
      </c>
      <c r="TH219" s="115">
        <f t="shared" si="469"/>
        <v>51</v>
      </c>
      <c r="TI219" s="115">
        <f t="shared" si="470"/>
        <v>67</v>
      </c>
      <c r="TJ219" s="115">
        <f t="shared" si="471"/>
        <v>61</v>
      </c>
      <c r="TK219" s="115">
        <f t="shared" si="472"/>
        <v>60</v>
      </c>
      <c r="TL219" s="117">
        <f t="shared" si="473"/>
        <v>53</v>
      </c>
      <c r="TM219" s="118">
        <f>ROUND(TF219/MAX(TF$9:TF$497)*100,0)</f>
        <v>42</v>
      </c>
      <c r="TN219" s="115">
        <f>ROUND(TG219/MAX(TG$9:TG$497)*100,0)</f>
        <v>41</v>
      </c>
      <c r="TO219" s="115">
        <f>ROUND(TH219/MAX(TH$9:TH$497)*100,0)</f>
        <v>28</v>
      </c>
      <c r="TP219" s="115">
        <f>ROUND(TI219/MAX(TI$9:TI$497)*100,0)</f>
        <v>37</v>
      </c>
      <c r="TQ219" s="115">
        <f>ROUND(TJ219/MAX(TJ$9:TJ$497)*100,0)</f>
        <v>31</v>
      </c>
      <c r="TR219" s="115">
        <f>ROUND(TK219/MAX(TK$9:TK$497)*100,0)</f>
        <v>31</v>
      </c>
      <c r="TS219" s="119">
        <f>ROUND(TL219/MAX(TL$9:TL$497)*100,0)</f>
        <v>27</v>
      </c>
      <c r="TT219" s="120">
        <f>RANK(TM219,TM$9:TM$497,0)</f>
        <v>208</v>
      </c>
      <c r="TU219" s="115">
        <f>RANK(TN219,TN$9:TN$497,0)</f>
        <v>123</v>
      </c>
      <c r="TV219" s="115">
        <f>RANK(TO219,TO$9:TO$497,0)</f>
        <v>170</v>
      </c>
      <c r="TW219" s="115">
        <f>RANK(TP219,TP$9:TP$497,0)</f>
        <v>159</v>
      </c>
      <c r="TX219" s="115">
        <f>RANK(TQ219,TQ$9:TQ$497,0)</f>
        <v>136</v>
      </c>
      <c r="TY219" s="115">
        <f>RANK(TR219,TR$9:TR$497,0)</f>
        <v>181</v>
      </c>
      <c r="TZ219" s="121">
        <f>RANK(TS219,TS$9:TS$497,0)</f>
        <v>188</v>
      </c>
      <c r="UA219" s="132"/>
      <c r="UB219" s="7" t="s">
        <v>1</v>
      </c>
    </row>
    <row r="220" spans="1:548" x14ac:dyDescent="0.15">
      <c r="A220" s="183">
        <v>212</v>
      </c>
      <c r="B220" s="203" t="s">
        <v>1064</v>
      </c>
      <c r="C220" s="63"/>
      <c r="D220" s="63"/>
      <c r="E220" s="64" t="s">
        <v>518</v>
      </c>
      <c r="F220" s="65">
        <v>81</v>
      </c>
      <c r="G220" s="65" t="s">
        <v>519</v>
      </c>
      <c r="H220" s="65"/>
      <c r="I220" s="66" t="s">
        <v>521</v>
      </c>
      <c r="J220" s="67" t="s">
        <v>521</v>
      </c>
      <c r="K220" s="67" t="s">
        <v>521</v>
      </c>
      <c r="L220" s="67" t="s">
        <v>521</v>
      </c>
      <c r="M220" s="67" t="s">
        <v>521</v>
      </c>
      <c r="N220" s="67" t="s">
        <v>521</v>
      </c>
      <c r="O220" s="67" t="s">
        <v>521</v>
      </c>
      <c r="P220" s="67" t="s">
        <v>521</v>
      </c>
      <c r="Q220" s="67" t="s">
        <v>521</v>
      </c>
      <c r="R220" s="68" t="s">
        <v>521</v>
      </c>
      <c r="S220" s="69" t="s">
        <v>521</v>
      </c>
      <c r="T220" s="67" t="s">
        <v>521</v>
      </c>
      <c r="U220" s="67" t="s">
        <v>521</v>
      </c>
      <c r="V220" s="67" t="s">
        <v>521</v>
      </c>
      <c r="W220" s="67" t="s">
        <v>521</v>
      </c>
      <c r="X220" s="67" t="s">
        <v>521</v>
      </c>
      <c r="Y220" s="67" t="s">
        <v>521</v>
      </c>
      <c r="Z220" s="67" t="s">
        <v>521</v>
      </c>
      <c r="AA220" s="67" t="s">
        <v>521</v>
      </c>
      <c r="AB220" s="68" t="s">
        <v>521</v>
      </c>
      <c r="AC220" s="69" t="s">
        <v>521</v>
      </c>
      <c r="AD220" s="67" t="s">
        <v>521</v>
      </c>
      <c r="AE220" s="67" t="s">
        <v>521</v>
      </c>
      <c r="AF220" s="67" t="s">
        <v>521</v>
      </c>
      <c r="AG220" s="67" t="s">
        <v>521</v>
      </c>
      <c r="AH220" s="67" t="s">
        <v>521</v>
      </c>
      <c r="AI220" s="67" t="s">
        <v>521</v>
      </c>
      <c r="AJ220" s="67" t="s">
        <v>521</v>
      </c>
      <c r="AK220" s="67" t="s">
        <v>521</v>
      </c>
      <c r="AL220" s="68" t="s">
        <v>521</v>
      </c>
      <c r="AM220" s="69" t="s">
        <v>521</v>
      </c>
      <c r="AN220" s="67" t="s">
        <v>521</v>
      </c>
      <c r="AO220" s="67" t="s">
        <v>521</v>
      </c>
      <c r="AP220" s="67" t="s">
        <v>521</v>
      </c>
      <c r="AQ220" s="67" t="s">
        <v>521</v>
      </c>
      <c r="AR220" s="67" t="s">
        <v>521</v>
      </c>
      <c r="AS220" s="67" t="s">
        <v>521</v>
      </c>
      <c r="AT220" s="67" t="s">
        <v>521</v>
      </c>
      <c r="AU220" s="67" t="s">
        <v>521</v>
      </c>
      <c r="AV220" s="68" t="s">
        <v>521</v>
      </c>
      <c r="AW220" s="69" t="s">
        <v>521</v>
      </c>
      <c r="AX220" s="67" t="s">
        <v>521</v>
      </c>
      <c r="AY220" s="67" t="s">
        <v>521</v>
      </c>
      <c r="AZ220" s="67" t="s">
        <v>521</v>
      </c>
      <c r="BA220" s="67" t="s">
        <v>521</v>
      </c>
      <c r="BB220" s="67" t="s">
        <v>521</v>
      </c>
      <c r="BC220" s="67" t="s">
        <v>521</v>
      </c>
      <c r="BD220" s="67" t="s">
        <v>521</v>
      </c>
      <c r="BE220" s="67" t="s">
        <v>521</v>
      </c>
      <c r="BF220" s="68" t="s">
        <v>521</v>
      </c>
      <c r="BG220" s="69" t="s">
        <v>521</v>
      </c>
      <c r="BH220" s="67" t="s">
        <v>521</v>
      </c>
      <c r="BI220" s="67" t="s">
        <v>521</v>
      </c>
      <c r="BJ220" s="67" t="s">
        <v>521</v>
      </c>
      <c r="BK220" s="67" t="s">
        <v>520</v>
      </c>
      <c r="BL220" s="67" t="s">
        <v>520</v>
      </c>
      <c r="BM220" s="67" t="s">
        <v>520</v>
      </c>
      <c r="BN220" s="67" t="s">
        <v>520</v>
      </c>
      <c r="BO220" s="67" t="s">
        <v>520</v>
      </c>
      <c r="BP220" s="68" t="s">
        <v>520</v>
      </c>
      <c r="BQ220" s="70" t="s">
        <v>520</v>
      </c>
      <c r="BR220" s="67" t="s">
        <v>520</v>
      </c>
      <c r="BS220" s="67" t="s">
        <v>520</v>
      </c>
      <c r="BT220" s="67" t="s">
        <v>520</v>
      </c>
      <c r="BU220" s="67" t="s">
        <v>521</v>
      </c>
      <c r="BV220" s="67" t="s">
        <v>521</v>
      </c>
      <c r="BW220" s="67" t="s">
        <v>521</v>
      </c>
      <c r="BX220" s="67" t="s">
        <v>521</v>
      </c>
      <c r="BY220" s="67" t="s">
        <v>521</v>
      </c>
      <c r="BZ220" s="68" t="s">
        <v>521</v>
      </c>
      <c r="CA220" s="69" t="s">
        <v>521</v>
      </c>
      <c r="CB220" s="67" t="s">
        <v>521</v>
      </c>
      <c r="CC220" s="67" t="s">
        <v>521</v>
      </c>
      <c r="CD220" s="67" t="s">
        <v>521</v>
      </c>
      <c r="CE220" s="67" t="s">
        <v>521</v>
      </c>
      <c r="CF220" s="67" t="s">
        <v>521</v>
      </c>
      <c r="CG220" s="67" t="s">
        <v>521</v>
      </c>
      <c r="CH220" s="67" t="s">
        <v>521</v>
      </c>
      <c r="CI220" s="67" t="s">
        <v>521</v>
      </c>
      <c r="CJ220" s="68" t="s">
        <v>521</v>
      </c>
      <c r="CK220" s="69" t="s">
        <v>521</v>
      </c>
      <c r="CL220" s="67" t="s">
        <v>521</v>
      </c>
      <c r="CM220" s="67" t="s">
        <v>521</v>
      </c>
      <c r="CN220" s="67" t="s">
        <v>521</v>
      </c>
      <c r="CO220" s="67" t="s">
        <v>521</v>
      </c>
      <c r="CP220" s="67" t="s">
        <v>521</v>
      </c>
      <c r="CQ220" s="67" t="s">
        <v>521</v>
      </c>
      <c r="CR220" s="67" t="s">
        <v>521</v>
      </c>
      <c r="CS220" s="67" t="s">
        <v>521</v>
      </c>
      <c r="CT220" s="68" t="s">
        <v>521</v>
      </c>
      <c r="CU220" s="69" t="s">
        <v>521</v>
      </c>
      <c r="CV220" s="67" t="s">
        <v>521</v>
      </c>
      <c r="CW220" s="67" t="s">
        <v>521</v>
      </c>
      <c r="CX220" s="67" t="s">
        <v>521</v>
      </c>
      <c r="CY220" s="67" t="s">
        <v>521</v>
      </c>
      <c r="CZ220" s="67" t="s">
        <v>521</v>
      </c>
      <c r="DA220" s="67" t="s">
        <v>521</v>
      </c>
      <c r="DB220" s="67" t="s">
        <v>521</v>
      </c>
      <c r="DC220" s="67" t="s">
        <v>521</v>
      </c>
      <c r="DD220" s="68" t="s">
        <v>521</v>
      </c>
      <c r="DE220" s="69" t="s">
        <v>521</v>
      </c>
      <c r="DF220" s="71" t="s">
        <v>521</v>
      </c>
      <c r="DG220" s="67" t="s">
        <v>521</v>
      </c>
      <c r="DH220" s="67" t="s">
        <v>521</v>
      </c>
      <c r="DI220" s="67" t="s">
        <v>521</v>
      </c>
      <c r="DJ220" s="67" t="s">
        <v>521</v>
      </c>
      <c r="DK220" s="67" t="s">
        <v>521</v>
      </c>
      <c r="DL220" s="67" t="s">
        <v>521</v>
      </c>
      <c r="DM220" s="67" t="s">
        <v>521</v>
      </c>
      <c r="DN220" s="68" t="s">
        <v>521</v>
      </c>
      <c r="DO220" s="70" t="s">
        <v>521</v>
      </c>
      <c r="DP220" s="71" t="s">
        <v>521</v>
      </c>
      <c r="DQ220" s="67" t="s">
        <v>521</v>
      </c>
      <c r="DR220" s="67" t="s">
        <v>521</v>
      </c>
      <c r="DS220" s="67" t="s">
        <v>521</v>
      </c>
      <c r="DT220" s="67" t="s">
        <v>521</v>
      </c>
      <c r="DU220" s="67" t="s">
        <v>521</v>
      </c>
      <c r="DV220" s="67" t="s">
        <v>521</v>
      </c>
      <c r="DW220" s="67" t="s">
        <v>521</v>
      </c>
      <c r="DX220" s="72" t="s">
        <v>521</v>
      </c>
      <c r="DY220" s="73" t="s">
        <v>522</v>
      </c>
      <c r="DZ220" s="74">
        <v>2</v>
      </c>
      <c r="EA220" s="74">
        <v>3</v>
      </c>
      <c r="EB220" s="74">
        <v>3</v>
      </c>
      <c r="EC220" s="75">
        <v>4</v>
      </c>
      <c r="ED220" s="76" t="s">
        <v>522</v>
      </c>
      <c r="EE220" s="74">
        <f t="shared" si="417"/>
        <v>2</v>
      </c>
      <c r="EF220" s="74">
        <f t="shared" si="418"/>
        <v>6</v>
      </c>
      <c r="EG220" s="74">
        <f t="shared" si="419"/>
        <v>18</v>
      </c>
      <c r="EH220" s="77">
        <f t="shared" si="420"/>
        <v>72</v>
      </c>
      <c r="EI220" s="73">
        <v>30</v>
      </c>
      <c r="EJ220" s="74">
        <v>50</v>
      </c>
      <c r="EK220" s="74">
        <v>90</v>
      </c>
      <c r="EL220" s="74">
        <v>150</v>
      </c>
      <c r="EM220" s="75">
        <v>450</v>
      </c>
      <c r="EN220" s="78">
        <v>1</v>
      </c>
      <c r="EO220" s="79">
        <f t="shared" si="421"/>
        <v>0.83333333333333337</v>
      </c>
      <c r="EP220" s="79">
        <f t="shared" si="422"/>
        <v>0.5</v>
      </c>
      <c r="EQ220" s="79">
        <f t="shared" si="423"/>
        <v>0.27777777777777779</v>
      </c>
      <c r="ER220" s="80">
        <f t="shared" si="424"/>
        <v>0.20833333333333334</v>
      </c>
      <c r="ES220" s="128" t="s">
        <v>523</v>
      </c>
      <c r="ET220" s="82"/>
      <c r="EU220" s="83">
        <v>4</v>
      </c>
      <c r="EV220" s="73">
        <v>78</v>
      </c>
      <c r="EW220" s="74">
        <v>31</v>
      </c>
      <c r="EX220" s="74">
        <v>36</v>
      </c>
      <c r="EY220" s="74">
        <v>55</v>
      </c>
      <c r="EZ220" s="74">
        <v>20</v>
      </c>
      <c r="FA220" s="74">
        <v>20</v>
      </c>
      <c r="FB220" s="74">
        <v>21</v>
      </c>
      <c r="FC220" s="74">
        <v>32</v>
      </c>
      <c r="FD220" s="74">
        <f t="shared" si="425"/>
        <v>56</v>
      </c>
      <c r="FE220" s="84">
        <f t="shared" si="426"/>
        <v>68</v>
      </c>
      <c r="FF220" s="73">
        <f>RANK(EV220,$EV$9:$EV$497,0)</f>
        <v>167</v>
      </c>
      <c r="FG220" s="74">
        <f>RANK(EW220,$EW$9:$EW$497,0)</f>
        <v>289</v>
      </c>
      <c r="FH220" s="74">
        <f>RANK(EX220,$EX$9:$EX$497,0)</f>
        <v>196</v>
      </c>
      <c r="FI220" s="74">
        <f>RANK(EY220,$EY$9:$EY$497,0)</f>
        <v>106</v>
      </c>
      <c r="FJ220" s="74">
        <f>RANK(EZ220,$EZ$9:$EZ$497,0)</f>
        <v>200</v>
      </c>
      <c r="FK220" s="74">
        <f>RANK(FA220,$FA$9:$FA$497,0)</f>
        <v>192</v>
      </c>
      <c r="FL220" s="74">
        <f>RANK(FB220,$FB$9:$FB$497,0)</f>
        <v>318</v>
      </c>
      <c r="FM220" s="74">
        <f>RANK(FC220,$FC$9:$FC$497,0)</f>
        <v>264</v>
      </c>
      <c r="FN220" s="74">
        <f>RANK(FD220,$FD$9:$FD$497,0)</f>
        <v>262</v>
      </c>
      <c r="FO220" s="84">
        <f>RANK(FE220,$FE$9:$FE$497,0)</f>
        <v>250</v>
      </c>
      <c r="FP220" s="73">
        <f>COUNTIFS($EV$9:$EV$497,"&gt;"&amp;EV220,$ES$9:$ES$497,ES220)+1</f>
        <v>50</v>
      </c>
      <c r="FQ220" s="74">
        <f>COUNTIFS($EW$9:$EW$497,"&gt;"&amp;EW220,$ES$9:$ES$497,ES220)+1</f>
        <v>44</v>
      </c>
      <c r="FR220" s="74">
        <f>COUNTIFS($EX$9:$EX$497,"&gt;"&amp;EX220,$ES$9:$ES$497,ES220)+1</f>
        <v>54</v>
      </c>
      <c r="FS220" s="74">
        <f>COUNTIFS($EY$9:$EY$497,"&gt;"&amp;EY220,$ES$9:$ES$497,ES220)+1</f>
        <v>44</v>
      </c>
      <c r="FT220" s="74">
        <f>COUNTIFS($EZ$9:$EZ$497,"&gt;"&amp;EZ220,$ES$9:$ES$497,ES220)+1</f>
        <v>38</v>
      </c>
      <c r="FU220" s="74">
        <f>COUNTIFS($FA$9:$FA$497,"&gt;"&amp;FA220,$ES$9:$ES$497,ES220)+1</f>
        <v>36</v>
      </c>
      <c r="FV220" s="74">
        <f>COUNTIFS($FB$9:$FB$497,"&gt;"&amp;FB220,$ES$9:$ES$497,ES220)+1</f>
        <v>43</v>
      </c>
      <c r="FW220" s="74">
        <f>COUNTIFS($FC$9:$FC$497,"&gt;"&amp;FC220,$ES$9:$ES$497,ES220)+1</f>
        <v>33</v>
      </c>
      <c r="FX220" s="74">
        <f>COUNTIFS($FD$9:$FD$497,"&gt;"&amp;FD220,$ES$9:$ES$497,ES220)+1</f>
        <v>51</v>
      </c>
      <c r="FY220" s="84">
        <f>COUNTIFS($FE$9:$FE$497,"&gt;"&amp;FE220,$ES$9:$ES$497,ES220)+1</f>
        <v>46</v>
      </c>
      <c r="FZ220" s="85">
        <f t="shared" si="427"/>
        <v>0.96</v>
      </c>
      <c r="GA220" s="86">
        <f t="shared" si="428"/>
        <v>0.38</v>
      </c>
      <c r="GB220" s="86">
        <f t="shared" si="429"/>
        <v>0.44</v>
      </c>
      <c r="GC220" s="86">
        <f t="shared" si="430"/>
        <v>0.68</v>
      </c>
      <c r="GD220" s="86">
        <f t="shared" si="431"/>
        <v>0.25</v>
      </c>
      <c r="GE220" s="86">
        <f t="shared" si="432"/>
        <v>0.25</v>
      </c>
      <c r="GF220" s="86">
        <f t="shared" si="433"/>
        <v>0.26</v>
      </c>
      <c r="GG220" s="86">
        <f t="shared" si="434"/>
        <v>0.4</v>
      </c>
      <c r="GH220" s="86">
        <f t="shared" si="435"/>
        <v>0.69</v>
      </c>
      <c r="GI220" s="87">
        <f t="shared" si="436"/>
        <v>0.84</v>
      </c>
      <c r="GJ220" s="85">
        <f>ROUND(((FZ220-AVERAGE(FZ$9:FZ$497))/STDEVP(FZ$9:FZ$497)*10+50),2)</f>
        <v>49.74</v>
      </c>
      <c r="GK220" s="86">
        <f>ROUND(((GA220-AVERAGE(GA$9:GA$497))/STDEVP(GA$9:GA$497)*10+50),2)</f>
        <v>40.72</v>
      </c>
      <c r="GL220" s="86">
        <f>ROUND(((GB220-AVERAGE(GB$9:GB$497))/STDEVP(GB$9:GB$497)*10+50),2)</f>
        <v>44.63</v>
      </c>
      <c r="GM220" s="86">
        <f>ROUND(((GC220-AVERAGE(GC$9:GC$497))/STDEVP(GC$9:GC$497)*10+50),2)</f>
        <v>57.71</v>
      </c>
      <c r="GN220" s="86">
        <f>ROUND(((GD220-AVERAGE(GD$9:GD$497))/STDEVP(GD$9:GD$497)*10+50),2)</f>
        <v>45.13</v>
      </c>
      <c r="GO220" s="86">
        <f>ROUND(((GE220-AVERAGE(GE$9:GE$497))/STDEVP(GE$9:GE$497)*10+50),2)</f>
        <v>46.43</v>
      </c>
      <c r="GP220" s="86">
        <f>ROUND(((GF220-AVERAGE(GF$9:GF$497))/STDEVP(GF$9:GF$497)*10+50),2)</f>
        <v>38.200000000000003</v>
      </c>
      <c r="GQ220" s="86">
        <f>ROUND(((GG220-AVERAGE(GG$9:GG$497))/STDEVP(GG$9:GG$497)*10+50),2)</f>
        <v>42.77</v>
      </c>
      <c r="GR220" s="86">
        <f>ROUND(((GH220-AVERAGE(GH$9:GH$497))/STDEVP(GH$9:GH$497)*10+50),2)</f>
        <v>39.61</v>
      </c>
      <c r="GS220" s="87">
        <f>ROUND(((GI220-AVERAGE(GI$9:GI$497))/STDEVP(GI$9:GI$497)*10+50),2)</f>
        <v>42.15</v>
      </c>
      <c r="GT220" s="73">
        <f>RANK(GJ220,$GJ$9:$GJ$497,0)</f>
        <v>198</v>
      </c>
      <c r="GU220" s="74">
        <f>RANK(GK220,$GK$9:$GK$497,0)</f>
        <v>354</v>
      </c>
      <c r="GV220" s="74">
        <f>RANK(GL220,$GL$9:$GL$497,0)</f>
        <v>291</v>
      </c>
      <c r="GW220" s="74">
        <f>RANK(GM220,$GM$9:$GM$497,0)</f>
        <v>65</v>
      </c>
      <c r="GX220" s="74">
        <f>RANK(GN220,$GN$9:$GN$497,0)</f>
        <v>266</v>
      </c>
      <c r="GY220" s="74">
        <f>RANK(GO220,$GO$9:$GO$497,0)</f>
        <v>229</v>
      </c>
      <c r="GZ220" s="74">
        <f>RANK(GP220,$GP$9:$GP$497,0)</f>
        <v>382</v>
      </c>
      <c r="HA220" s="74">
        <f>RANK(GQ220,$GQ$9:$GQ$497,0)</f>
        <v>332</v>
      </c>
      <c r="HB220" s="74">
        <f>RANK(GR220,$GR$9:$GR$497,0)</f>
        <v>390</v>
      </c>
      <c r="HC220" s="84">
        <f>RANK(GS220,$GS$9:$GS$497,0)</f>
        <v>338</v>
      </c>
      <c r="HD220" s="85">
        <f>ROUND(AVERAGEIF($ES$9:$ES$497,$ES220,$FZ$9:$FZ$497),2)</f>
        <v>1.1399999999999999</v>
      </c>
      <c r="HE220" s="86">
        <f>ROUND(AVERAGEIF($ES$9:$ES$497,$ES220,$GA$9:$GA$497),2)</f>
        <v>0.46</v>
      </c>
      <c r="HF220" s="86">
        <f>ROUND(AVERAGEIF($ES$9:$ES$497,$ES220,$GB$9:$GB$497),2)</f>
        <v>0.65</v>
      </c>
      <c r="HG220" s="86">
        <f>ROUND(AVERAGEIF($ES$9:$ES$497,$ES220,$GC$9:$GC$497),2)</f>
        <v>0.74</v>
      </c>
      <c r="HH220" s="86">
        <f>ROUND(AVERAGEIF($ES$9:$ES$497,$ES220,$GD$9:$GD$497),2)</f>
        <v>0.27</v>
      </c>
      <c r="HI220" s="86">
        <f>ROUND(AVERAGEIF($ES$9:$ES$497,$ES220,$GE$9:$GE$497),2)</f>
        <v>0.23</v>
      </c>
      <c r="HJ220" s="86">
        <f>ROUND(AVERAGEIF($ES$9:$ES$497,$ES220,$GF$9:$GF$497),2)</f>
        <v>0.3</v>
      </c>
      <c r="HK220" s="86">
        <f>ROUND(AVERAGEIF($ES$9:$ES$497,$ES220,$GG$9:$GG$497),2)</f>
        <v>0.28000000000000003</v>
      </c>
      <c r="HL220" s="86">
        <f>ROUND(AVERAGEIF($ES$9:$ES$497,$ES220,$GH$9:$GH$497),2)</f>
        <v>0.92</v>
      </c>
      <c r="HM220" s="87">
        <f>ROUND(AVERAGEIF($ES$9:$ES$497,$ES220,$GI$9:$GI$497),2)</f>
        <v>0.93</v>
      </c>
      <c r="HN220" s="88">
        <f t="shared" si="437"/>
        <v>-0.17999999999999994</v>
      </c>
      <c r="HO220" s="89">
        <f t="shared" si="438"/>
        <v>-8.0000000000000016E-2</v>
      </c>
      <c r="HP220" s="89">
        <f t="shared" si="439"/>
        <v>-0.21000000000000002</v>
      </c>
      <c r="HQ220" s="89">
        <f t="shared" si="440"/>
        <v>-5.9999999999999942E-2</v>
      </c>
      <c r="HR220" s="89">
        <f t="shared" si="441"/>
        <v>-2.0000000000000018E-2</v>
      </c>
      <c r="HS220" s="89">
        <f t="shared" si="442"/>
        <v>1.999999999999999E-2</v>
      </c>
      <c r="HT220" s="89">
        <f t="shared" si="443"/>
        <v>-3.999999999999998E-2</v>
      </c>
      <c r="HU220" s="89">
        <f t="shared" si="444"/>
        <v>0.12</v>
      </c>
      <c r="HV220" s="89">
        <f t="shared" si="445"/>
        <v>-0.23000000000000009</v>
      </c>
      <c r="HW220" s="90">
        <f t="shared" si="446"/>
        <v>-9.000000000000008E-2</v>
      </c>
      <c r="HX220" s="73">
        <f>COUNTIFS($FZ$9:$FZ$497,"&gt;"&amp;FZ220,$ES$9:$ES$497,$ES220)+1</f>
        <v>69</v>
      </c>
      <c r="HY220" s="74">
        <f>COUNTIFS($GA$9:$GA$497,"&gt;"&amp;GA220,$ES$9:$ES$497,$ES220)+1</f>
        <v>72</v>
      </c>
      <c r="HZ220" s="74">
        <f>COUNTIFS($GB$9:$GB$497,"&gt;"&amp;GB220,$ES$9:$ES$497,$ES220)+1</f>
        <v>84</v>
      </c>
      <c r="IA220" s="74">
        <f>COUNTIFS($GC$9:$GC$497,"&gt;"&amp;GC220,$ES$9:$ES$497,$ES220)+1</f>
        <v>46</v>
      </c>
      <c r="IB220" s="74">
        <f>COUNTIFS($GD$9:$GD$497,"&gt;"&amp;GD220,$ES$9:$ES$497,$ES220)+1</f>
        <v>45</v>
      </c>
      <c r="IC220" s="74">
        <f>COUNTIFS($GE$9:$GE$497,"&gt;"&amp;GE220,$ES$9:$ES$497,$ES220)+1</f>
        <v>29</v>
      </c>
      <c r="ID220" s="74">
        <f>COUNTIFS($GF$9:$GF$497,"&gt;"&amp;GF220,$ES$9:$ES$497,$ES220)+1</f>
        <v>47</v>
      </c>
      <c r="IE220" s="74">
        <f>COUNTIFS($GG$9:$GG$497,"&gt;"&amp;GG220,$ES$9:$ES$497,$ES220)+1</f>
        <v>25</v>
      </c>
      <c r="IF220" s="74">
        <f>COUNTIFS($GH$9:$GH$497,"&gt;"&amp;GH220,$ES$9:$ES$497,$ES220)+1</f>
        <v>85</v>
      </c>
      <c r="IG220" s="84">
        <f>COUNTIFS($GI$9:$GI$497,"&gt;"&amp;GI220,$ES$9:$ES$497,$ES220)+1</f>
        <v>55</v>
      </c>
      <c r="IH220" s="91"/>
      <c r="II220" s="79"/>
      <c r="IJ220" s="79"/>
      <c r="IK220" s="79"/>
      <c r="IL220" s="79"/>
      <c r="IM220" s="92"/>
      <c r="IN220" s="93"/>
      <c r="IO220" s="94"/>
      <c r="IP220" s="95"/>
      <c r="IQ220" s="79"/>
      <c r="IR220" s="79"/>
      <c r="IS220" s="79"/>
      <c r="IT220" s="79"/>
      <c r="IU220" s="79"/>
      <c r="IV220" s="79"/>
      <c r="IW220" s="96"/>
      <c r="IX220" s="93"/>
      <c r="IY220" s="79"/>
      <c r="IZ220" s="79"/>
      <c r="JA220" s="79"/>
      <c r="JB220" s="79"/>
      <c r="JC220" s="79"/>
      <c r="JD220" s="79"/>
      <c r="JE220" s="97"/>
      <c r="JF220" s="95"/>
      <c r="JG220" s="79"/>
      <c r="JH220" s="79"/>
      <c r="JI220" s="79"/>
      <c r="JJ220" s="79"/>
      <c r="JK220" s="79"/>
      <c r="JL220" s="79"/>
      <c r="JM220" s="96"/>
      <c r="JN220" s="93"/>
      <c r="JO220" s="79"/>
      <c r="JP220" s="79"/>
      <c r="JQ220" s="79"/>
      <c r="JR220" s="79"/>
      <c r="JS220" s="79"/>
      <c r="JT220" s="79"/>
      <c r="JU220" s="79"/>
      <c r="JV220" s="79"/>
      <c r="JW220" s="79"/>
      <c r="JX220" s="79"/>
      <c r="JY220" s="79"/>
      <c r="JZ220" s="97"/>
      <c r="KA220" s="93"/>
      <c r="KB220" s="79"/>
      <c r="KC220" s="79"/>
      <c r="KD220" s="79"/>
      <c r="KE220" s="97"/>
      <c r="KF220" s="95"/>
      <c r="KG220" s="79"/>
      <c r="KH220" s="79"/>
      <c r="KI220" s="79"/>
      <c r="KJ220" s="79"/>
      <c r="KK220" s="98"/>
      <c r="KL220" s="79"/>
      <c r="KM220" s="79"/>
      <c r="KN220" s="79"/>
      <c r="KO220" s="79"/>
      <c r="KP220" s="79"/>
      <c r="KQ220" s="79"/>
      <c r="KR220" s="79"/>
      <c r="KS220" s="96"/>
      <c r="KT220" s="96"/>
      <c r="KU220" s="96"/>
      <c r="KV220" s="96"/>
      <c r="KW220" s="93"/>
      <c r="KX220" s="79"/>
      <c r="KY220" s="79"/>
      <c r="KZ220" s="79"/>
      <c r="LA220" s="79"/>
      <c r="LB220" s="79"/>
      <c r="LC220" s="96"/>
      <c r="LD220" s="93"/>
      <c r="LE220" s="94"/>
      <c r="LF220" s="99"/>
      <c r="LG220" s="75"/>
      <c r="LH220" s="93"/>
      <c r="LI220" s="79"/>
      <c r="LJ220" s="74"/>
      <c r="LK220" s="74"/>
      <c r="LL220" s="74"/>
      <c r="LM220" s="100"/>
      <c r="LN220" s="95"/>
      <c r="LO220" s="79"/>
      <c r="LP220" s="79"/>
      <c r="LQ220" s="79"/>
      <c r="LR220" s="96"/>
      <c r="LS220" s="93"/>
      <c r="LT220" s="79"/>
      <c r="LU220" s="79"/>
      <c r="LV220" s="79"/>
      <c r="LW220" s="79"/>
      <c r="LX220" s="79"/>
      <c r="LY220" s="79"/>
      <c r="LZ220" s="79"/>
      <c r="MA220" s="97"/>
      <c r="MB220" s="95"/>
      <c r="MC220" s="79"/>
      <c r="MD220" s="79"/>
      <c r="ME220" s="79"/>
      <c r="MF220" s="79"/>
      <c r="MG220" s="79"/>
      <c r="MH220" s="79"/>
      <c r="MI220" s="79"/>
      <c r="MJ220" s="79"/>
      <c r="MK220" s="79"/>
      <c r="ML220" s="79"/>
      <c r="MM220" s="79"/>
      <c r="MN220" s="98"/>
      <c r="MO220" s="98"/>
      <c r="MP220" s="96"/>
      <c r="MQ220" s="93"/>
      <c r="MR220" s="79"/>
      <c r="MS220" s="79"/>
      <c r="MT220" s="79"/>
      <c r="MU220" s="79"/>
      <c r="MV220" s="98"/>
      <c r="MW220" s="79"/>
      <c r="MX220" s="79"/>
      <c r="MY220" s="79"/>
      <c r="MZ220" s="79"/>
      <c r="NA220" s="79"/>
      <c r="NB220" s="79"/>
      <c r="NC220" s="79"/>
      <c r="ND220" s="96"/>
      <c r="NE220" s="96"/>
      <c r="NF220" s="96"/>
      <c r="NG220" s="96"/>
      <c r="NH220" s="93"/>
      <c r="NI220" s="79"/>
      <c r="NJ220" s="79"/>
      <c r="NK220" s="79"/>
      <c r="NL220" s="79"/>
      <c r="NM220" s="79"/>
      <c r="NN220" s="94"/>
      <c r="NO220" s="93"/>
      <c r="NP220" s="80"/>
      <c r="NQ220" s="124" t="s">
        <v>1063</v>
      </c>
      <c r="NR220" s="102" t="s">
        <v>1065</v>
      </c>
      <c r="NS220" s="102"/>
      <c r="NT220" s="102"/>
      <c r="NU220" s="102"/>
      <c r="NV220" s="104"/>
      <c r="NW220" s="102" t="s">
        <v>882</v>
      </c>
      <c r="NX220" s="133" t="s">
        <v>1066</v>
      </c>
      <c r="NY220" s="129" t="s">
        <v>2116</v>
      </c>
      <c r="NZ220" s="133" t="s">
        <v>2083</v>
      </c>
      <c r="OA220" s="134"/>
      <c r="OB220" s="134"/>
      <c r="OC220" s="134"/>
      <c r="OD220" s="108">
        <f t="shared" si="447"/>
        <v>72</v>
      </c>
      <c r="OE220" s="109">
        <v>7</v>
      </c>
      <c r="OF220" s="110">
        <f t="shared" si="448"/>
        <v>30</v>
      </c>
      <c r="OG220" s="109">
        <v>7</v>
      </c>
      <c r="OH220" s="111">
        <f>ROUND(AVERAGEIF($ES$9:$ES$497,$ES220,EV$9:EV$497),0)</f>
        <v>79</v>
      </c>
      <c r="OI220" s="112">
        <f>ROUND(AVERAGEIF($ES$9:$ES$497,$ES220,EW$9:EW$497),0)</f>
        <v>32</v>
      </c>
      <c r="OJ220" s="112">
        <f>ROUND(AVERAGEIF($ES$9:$ES$497,$ES220,EX$9:EX$497),0)</f>
        <v>45</v>
      </c>
      <c r="OK220" s="112">
        <f>ROUND(AVERAGEIF($ES$9:$ES$497,$ES220,EY$9:EY$497),0)</f>
        <v>53</v>
      </c>
      <c r="OL220" s="112">
        <f>ROUND(AVERAGEIF($ES$9:$ES$497,$ES220,EZ$9:EZ$497),0)</f>
        <v>20</v>
      </c>
      <c r="OM220" s="112">
        <f>ROUND(AVERAGEIF($ES$9:$ES$497,$ES220,FA$9:FA$497),0)</f>
        <v>18</v>
      </c>
      <c r="ON220" s="112">
        <f>ROUND(AVERAGEIF($ES$9:$ES$497,$ES220,FB$9:FB$497),0)</f>
        <v>23</v>
      </c>
      <c r="OO220" s="112">
        <f>ROUND(AVERAGEIF($ES$9:$ES$497,$ES220,FC$9:FC$497),0)</f>
        <v>23</v>
      </c>
      <c r="OP220" s="112">
        <f>ROUND(AVERAGEIF($ES$9:$ES$497,$ES220,FD$9:FD$497),0)</f>
        <v>64</v>
      </c>
      <c r="OQ220" s="113">
        <f>ROUND(AVERAGEIF($ES$9:$ES$497,$ES220,FE$9:FE$497),0)</f>
        <v>68</v>
      </c>
      <c r="OR220" s="114">
        <f>ROUND(EV220/MAX(EV$9:EV$497)*100,0)</f>
        <v>44</v>
      </c>
      <c r="OS220" s="115">
        <f>ROUND(EW220/MAX(EW$9:EW$497)*100,0)</f>
        <v>24</v>
      </c>
      <c r="OT220" s="115">
        <f>ROUND(EX220/MAX(EX$9:EX$497)*100,0)</f>
        <v>30</v>
      </c>
      <c r="OU220" s="115">
        <f>ROUND(EY220/MAX(EY$9:EY$497)*100,0)</f>
        <v>37</v>
      </c>
      <c r="OV220" s="115">
        <f>ROUND(EZ220/MAX(EZ$9:EZ$497)*100,0)</f>
        <v>16</v>
      </c>
      <c r="OW220" s="115">
        <f>ROUND(FA220/MAX(FA$9:FA$497)*100,0)</f>
        <v>18</v>
      </c>
      <c r="OX220" s="115">
        <f>ROUND(FB220/MAX(FB$9:FB$497)*100,0)</f>
        <v>16</v>
      </c>
      <c r="OY220" s="116">
        <f>ROUND(FC220/MAX(FC$9:FC$497)*100,0)</f>
        <v>22</v>
      </c>
      <c r="OZ220" s="115">
        <f>ROUND(FD220/MAX(FD$9:FD$497)*100,0)</f>
        <v>38</v>
      </c>
      <c r="PA220" s="117">
        <f>ROUND(FE220/MAX(FE$9:FE$497)*100,0)</f>
        <v>28</v>
      </c>
      <c r="PB220" s="118">
        <f t="shared" si="449"/>
        <v>317</v>
      </c>
      <c r="PC220" s="115">
        <f t="shared" si="450"/>
        <v>275</v>
      </c>
      <c r="PD220" s="115">
        <f t="shared" si="451"/>
        <v>365</v>
      </c>
      <c r="PE220" s="115">
        <f t="shared" si="452"/>
        <v>361</v>
      </c>
      <c r="PF220" s="115">
        <f t="shared" si="453"/>
        <v>343</v>
      </c>
      <c r="PG220" s="119">
        <f t="shared" si="454"/>
        <v>280</v>
      </c>
      <c r="PH220" s="118">
        <f>ROUND(PB220/MAX(PB$9:PB$497)*100,0)</f>
        <v>38</v>
      </c>
      <c r="PI220" s="115">
        <f>ROUND(PC220/MAX(PC$9:PC$497)*100,0)</f>
        <v>33</v>
      </c>
      <c r="PJ220" s="115">
        <f>ROUND(PD220/MAX(PD$9:PD$497)*100,0)</f>
        <v>39</v>
      </c>
      <c r="PK220" s="115">
        <f>ROUND(PE220/MAX(PE$9:PE$497)*100,0)</f>
        <v>36</v>
      </c>
      <c r="PL220" s="115">
        <f>ROUND(PF220/MAX(PF$9:PF$497)*100,0)</f>
        <v>48</v>
      </c>
      <c r="PM220" s="119">
        <f>ROUND(PG220/MAX(PG$9:PG$497)*100,0)</f>
        <v>41</v>
      </c>
      <c r="PN220" s="118">
        <f>RANK(PH220,PH$9:PH$497,0)</f>
        <v>266</v>
      </c>
      <c r="PO220" s="115">
        <f>RANK(PI220,PI$9:PI$497,0)</f>
        <v>271</v>
      </c>
      <c r="PP220" s="115">
        <f>RANK(PJ220,PJ$9:PJ$497,0)</f>
        <v>270</v>
      </c>
      <c r="PQ220" s="115">
        <f>RANK(PK220,PK$9:PK$497,0)</f>
        <v>270</v>
      </c>
      <c r="PR220" s="115">
        <f>RANK(PL220,PL$9:PL$497,0)</f>
        <v>207</v>
      </c>
      <c r="PS220" s="119">
        <f>RANK(PM220,PM$9:PM$497,0)</f>
        <v>228</v>
      </c>
      <c r="PT220" s="120">
        <f>ROUND(FZ220/MAX(FZ$9:FZ$497)*100,0)</f>
        <v>52</v>
      </c>
      <c r="PU220" s="115">
        <f>ROUND(GA220/MAX(GA$9:GA$497)*100,0)</f>
        <v>21</v>
      </c>
      <c r="PV220" s="115">
        <f>ROUND(GB220/MAX(GB$9:GB$497)*100,0)</f>
        <v>32</v>
      </c>
      <c r="PW220" s="115">
        <f>ROUND(GC220/MAX(GC$9:GC$497)*100,0)</f>
        <v>54</v>
      </c>
      <c r="PX220" s="115">
        <f>ROUND(GD220/MAX(GD$9:GD$497)*100,0)</f>
        <v>14</v>
      </c>
      <c r="PY220" s="115">
        <f>ROUND(GE220/MAX(GE$9:GE$497)*100,0)</f>
        <v>15</v>
      </c>
      <c r="PZ220" s="115">
        <f>ROUND(GF220/MAX(GF$9:GF$497)*100,0)</f>
        <v>12</v>
      </c>
      <c r="QA220" s="116">
        <f>ROUND(GG220/MAX(GG$9:GG$497)*100,0)</f>
        <v>22</v>
      </c>
      <c r="QB220" s="115">
        <f>ROUND(GH220/MAX(GH$9:GH$497)*100,0)</f>
        <v>31</v>
      </c>
      <c r="QC220" s="121">
        <f>ROUND(GI220/MAX(GI$9:GI$497)*100,0)</f>
        <v>27</v>
      </c>
      <c r="QD220" s="120">
        <f>ROUND(AVERAGEIF($ES$9:$ES$497,$ES220,PT$9:PT$497),0)</f>
        <v>62</v>
      </c>
      <c r="QE220" s="120">
        <f>ROUND(AVERAGEIF($ES$9:$ES$497,$ES220,PU$9:PU$497),0)</f>
        <v>26</v>
      </c>
      <c r="QF220" s="120">
        <f>ROUND(AVERAGEIF($ES$9:$ES$497,$ES220,PV$9:PV$497),0)</f>
        <v>48</v>
      </c>
      <c r="QG220" s="120">
        <f>ROUND(AVERAGEIF($ES$9:$ES$497,$ES220,PW$9:PW$497),0)</f>
        <v>58</v>
      </c>
      <c r="QH220" s="120">
        <f>ROUND(AVERAGEIF($ES$9:$ES$497,$ES220,PX$9:PX$497),0)</f>
        <v>15</v>
      </c>
      <c r="QI220" s="120">
        <f>ROUND(AVERAGEIF($ES$9:$ES$497,$ES220,PY$9:PY$497),0)</f>
        <v>14</v>
      </c>
      <c r="QJ220" s="120">
        <f>ROUND(AVERAGEIF($ES$9:$ES$497,$ES220,PZ$9:PZ$497),0)</f>
        <v>14</v>
      </c>
      <c r="QK220" s="120">
        <f>ROUND(AVERAGEIF($ES$9:$ES$497,$ES220,QA$9:QA$497),0)</f>
        <v>15</v>
      </c>
      <c r="QL220" s="120">
        <f>ROUND(AVERAGEIF($ES$9:$ES$497,$ES220,QB$9:QB$497),0)</f>
        <v>41</v>
      </c>
      <c r="QM220" s="120">
        <f>ROUND(AVERAGEIF($ES$9:$ES$497,$ES220,QC$9:QC$497),0)</f>
        <v>30</v>
      </c>
      <c r="QN220" s="114">
        <f t="shared" si="455"/>
        <v>374</v>
      </c>
      <c r="QO220" s="115">
        <f t="shared" si="456"/>
        <v>302</v>
      </c>
      <c r="QP220" s="115">
        <f t="shared" si="457"/>
        <v>430</v>
      </c>
      <c r="QQ220" s="115">
        <f t="shared" si="458"/>
        <v>440</v>
      </c>
      <c r="QR220" s="115">
        <f t="shared" si="459"/>
        <v>508</v>
      </c>
      <c r="QS220" s="119">
        <f t="shared" si="460"/>
        <v>326</v>
      </c>
      <c r="QT220" s="114">
        <f>ROUND((QN220-MIN(QN$9:QN$497))/(MAX(QN$9:QN$497)-MIN(QN$9:QN$497))*100,0)</f>
        <v>23</v>
      </c>
      <c r="QU220" s="115">
        <f>ROUND((QO220-MIN(QO$9:QO$497))/(MAX(QO$9:QO$497)-MIN(QO$9:QO$497))*100,0)</f>
        <v>13</v>
      </c>
      <c r="QV220" s="115">
        <f>ROUND((QP220-MIN(QP$9:QP$497))/(MAX(QP$9:QP$497)-MIN(QP$9:QP$497))*100,0)</f>
        <v>11</v>
      </c>
      <c r="QW220" s="115">
        <f>ROUND((QQ220-MIN(QQ$9:QQ$497))/(MAX(QQ$9:QQ$497)-MIN(QQ$9:QQ$497))*100,0)</f>
        <v>19</v>
      </c>
      <c r="QX220" s="115">
        <f>ROUND((QR220-MIN(QR$9:QR$497))/(MAX(QR$9:QR$497)-MIN(QR$9:QR$497))*100,0)</f>
        <v>46</v>
      </c>
      <c r="QY220" s="115">
        <f>ROUND((QS220-MIN(QS$9:QS$497))/(MAX(QS$9:QS$497)-MIN(QS$9:QS$497))*100,0)</f>
        <v>31</v>
      </c>
      <c r="QZ220" s="114">
        <f>RANK(QN220,QN$9:QN$497,0)</f>
        <v>382</v>
      </c>
      <c r="RA220" s="115">
        <f>RANK(QO220,QO$9:QO$497,0)</f>
        <v>371</v>
      </c>
      <c r="RB220" s="115">
        <f>RANK(QP220,QP$9:QP$497,0)</f>
        <v>408</v>
      </c>
      <c r="RC220" s="115">
        <f>RANK(QQ220,QQ$9:QQ$497,0)</f>
        <v>382</v>
      </c>
      <c r="RD220" s="115">
        <f>RANK(QR220,QR$9:QR$497,0)</f>
        <v>219</v>
      </c>
      <c r="RE220" s="115">
        <f>RANK(QS220,QS$9:QS$497,0)</f>
        <v>287</v>
      </c>
      <c r="RF220" s="122"/>
      <c r="RG220" s="115">
        <f>($RH$3*(IH220+IJ220)*100*100/MAX(EX$9:EX$497)*$RO$3) +($RH$3*(II220+IJ220)*100*100/MAX(EX$9:EX$497)*$RO$4) + ($RH$3*IK220*100*100/MAX(EX$9:EX$497)*0.098)</f>
        <v>0</v>
      </c>
      <c r="RH220" s="115">
        <f>($RH$4*IL220*100*100/MAX(EZ$9:EZ$497))*$RQ$3</f>
        <v>0</v>
      </c>
      <c r="RI220" s="115">
        <f>($RH$3*IM220*100*100/MAX(EY$9:EY$497))*$RQ$4</f>
        <v>0</v>
      </c>
      <c r="RJ220" s="115">
        <f>($RH$3*IN220*100*100/MAX(EX$9:EX$497))</f>
        <v>0</v>
      </c>
      <c r="RK220" s="115">
        <f>($RH$4*IO220*100*100/MAX(EZ$9:EZ$497))*$RQ$3</f>
        <v>0</v>
      </c>
      <c r="RL220" s="115">
        <f>(($RL$4*IP220*100*((100/MAX(EX$9:EX$497)+100/MAX(EZ$9:EZ$497))/2))+($RL$4*IQ220*100*((100/MAX(EX$9:EX$497)+100/MAX(EZ$9:EZ$497))/2))+($RL$4*IR220*100*((100/MAX(EX$9:EX$497)+100/MAX(EZ$9:EZ$497))/2))+($RL$4*IS220*100*((100/MAX(EX$9:EX$497)+100/MAX(EZ$9:EZ$497))/2))+($RL$4*IT220*100*((100/MAX(EX$9:EX$497)+100/MAX(EZ$9:EZ$497))/2))+($RL$4*IU220*100*((100/MAX(EX$9:EX$497)+100/MAX(EZ$9:EZ$497))/2))+($RL$4*IV220*100*((100/MAX(EX$9:EX$497)+100/MAX(EZ$9:EZ$497))/2))+($RL$4*IW220*100*((100/MAX(EX$9:EX$497)+100/MAX(EZ$9:EZ$497))/2)))*$RS$3</f>
        <v>0</v>
      </c>
      <c r="RM220" s="115">
        <f>(($RH$3*IX220*100*100/MAX(EX$9:EX$497))+($RH$3*IY220*100*100/MAX(EX$9:EX$497))+($RH$3*IZ220*100*100/MAX(EX$9:EX$497))+($RH$3*JA220*100*100/MAX(EX$9:EX$497))+($RH$3*JB220*100*100/MAX(EX$9:EX$497))+($RH$3*JC220*100*100/MAX(EX$9:EX$497))+($RH$3*JD220*100*100/MAX(EX$9:EX$497))+($RH$3*JE220*100*100/MAX(EX$9:EX$497)))*$RS$4</f>
        <v>0</v>
      </c>
      <c r="RN220" s="115">
        <f>(($RH$4*JF220*100*100/MAX(EZ$9:EZ$497)) + ($RH$4*JG220*100*100/MAX(EZ$9:EZ$497)) + ($RH$4*JH220*100*100/MAX(EZ$9:EZ$497)) + ($RH$4*JI220*100*100/MAX(EZ$9:EZ$497)) + ($RH$4*JJ220*100*100/MAX(EZ$9:EZ$497)) + ($RH$4*JK220*100*100/MAX(EZ$9:EZ$497)) + ($RH$4*JL220*100*100/MAX(EZ$9:EZ$497)) + ($RH$4*JM220*100*100/MAX(EZ$9:EZ$497)))*$RU$3</f>
        <v>0</v>
      </c>
      <c r="RO220" s="115">
        <f>(($RL$4*JN220*100*((100/MAX(EX$9:EX$497)+100/MAX(EZ$9:EZ$497))/2))+($RL$4*JO220*100*((100/MAX(EX$9:EX$497)+100/MAX(EZ$9:EZ$497))/2))+($RL$4*JP220*100*((100/MAX(EX$9:EX$497)+100/MAX(EZ$9:EZ$497))/2))+($RL$4*JQ220*100*((100/MAX(EX$9:EX$497)+100/MAX(EZ$9:EZ$497))/2))+($RL$4*JR220*100*((100/MAX(EX$9:EX$497)+100/MAX(EZ$9:EZ$497))/2))+($RL$4*JS220*100*((100/MAX(EX$9:EX$497)+100/MAX(EZ$9:EZ$497))/2))+($RL$4*JT220*100*((100/MAX(EX$9:EX$497)+100/MAX(EZ$9:EZ$497))/2))+($RL$4*JU220*100*((100/MAX(EX$9:EX$497)+100/MAX(EZ$9:EZ$497))/2))+($RL$4*JV220*100*((100/MAX(EX$9:EX$497)+100/MAX(EZ$9:EZ$497))/2))+($RL$4*JW220*100*((100/MAX(EX$9:EX$497)+100/MAX(EZ$9:EZ$497))/2))+($RL$4*JX220*100*((100/MAX(EX$9:EX$497)+100/MAX(EZ$9:EZ$497))/2))+($RL$4*JY220*100*((100/MAX(EX$9:EX$497)+100/MAX(EZ$9:EZ$497))/2))+($RL$4*JZ220*100*((100/MAX(EX$9:EX$497)+100/MAX(EZ$9:EZ$497))/2)))*$RW$3/2</f>
        <v>0</v>
      </c>
      <c r="RP220" s="119">
        <f>($RJ$3*KA220*100*100/MAX(FA$9:FA$497)) + ($RJ$3*KB220*100*100/MAX(FA$9:FA$497)/2) + ($RJ$3*KC220*100*100/MAX(FA$9:FA$497)/2) + ($RJ$3*KD220*100*100/MAX(FA$9:FA$497)/4) + ($RJ$3*KE220*100*100/MAX(FA$9:FA$497)/4)</f>
        <v>0</v>
      </c>
      <c r="RQ220" s="118">
        <f>($RL$4*KF220*100*((100/MAX(EX$9:EX$497)+100/MAX(EZ$9:EZ$497)))) * ($RO$3/2) + (($RL$4*KG220*100*((100/MAX(EX$9:EX$497)+100/MAX(EZ$9:EZ$497))))+($RL$4*KH220*100*((100/MAX(EX$9:EX$497)+100/MAX(EZ$9:EZ$497))))+($RL$4*KI220*100*((100/MAX(EX$9:EX$497)+100/MAX(EZ$9:EZ$497))))+($RL$4*KJ220*100*((100/MAX(EX$9:EX$497)+100/MAX(EZ$9:EZ$497))))+($RL$4*KK220*100*((100/MAX(EX$9:EX$497)+100/MAX(EZ$9:EZ$497))))+($RL$4*KL220*100*((100/MAX(EX$9:EX$497)+100/MAX(EZ$9:EZ$497))))+($RL$4*KM220*100*((100/MAX(EX$9:EX$497)+100/MAX(EZ$9:EZ$497))))+($RL$4*KN220*100*((100/MAX(EX$9:EX$497)+100/MAX(EZ$9:EZ$497))))+($RL$4*KO220*100*((100/MAX(EX$9:EX$497)+100/MAX(EZ$9:EZ$497))))+($RL$4*KP220*100*((100/MAX(EX$9:EX$497)+100/MAX(EZ$9:EZ$497))))+($RL$4*KQ220*100*((100/MAX(EX$9:EX$497)+100/MAX(EZ$9:EZ$497))))+($RL$4*KR220*100*((100/MAX(EX$9:EX$497)+100/MAX(EZ$9:EZ$497))))+($RL$4*KS220*100*((100/MAX(EX$9:EX$497)+100/MAX(EZ$9:EZ$497))))+($RL$4*KV220*100*((100/MAX(EX$9:EX$497)+100/MAX(EZ$9:EZ$497))))) * (($RO$3+$RO$4)/6)</f>
        <v>0</v>
      </c>
      <c r="RR220" s="115">
        <f>(($RL$4*KW220*100*((100/MAX(EX$9:EX$497)+100/MAX(EZ$9:EZ$497))))) * ($RO$3/2) + (($RL$4*KX220*100*((100/MAX(EX$9:EX$497)+100/MAX(EZ$9:EZ$497))))+($RL$4*KY220*100*((100/MAX(EX$9:EX$497)+100/MAX(EZ$9:EZ$497))))+($RL$4*KZ220*100*((100/MAX(EX$9:EX$497)+100/MAX(EZ$9:EZ$497))))+($RL$4*LA220*100*((100/MAX(EX$9:EX$497)+100/MAX(EZ$9:EZ$497))))+($RL$4*LB220*100*((100/MAX(EX$9:EX$497)+100/MAX(EZ$9:EZ$497))))+($RL$4*LC220*100*((100/MAX(EX$9:EX$497)+100/MAX(EZ$9:EZ$497))))) * (($RO$3+$RO$4)/6)</f>
        <v>0</v>
      </c>
      <c r="RS220" s="119">
        <f>(($RL$4*LD220*100*((100/MAX(EX$9:EX$497)+100/MAX(EZ$9:EZ$497))))+($RL$4*LE220*100*((100/MAX(EX$9:EX$497)+100/MAX(EZ$9:EZ$497))))) * (($RO$3+$RO$4)/6)</f>
        <v>0</v>
      </c>
      <c r="RT220" s="118">
        <f>($RJ$4*LH220*100*(100/MAX(EV$9:EV$497)))+($RJ$4*LI220*100*(100/MAX(EV$9:EV$497)))</f>
        <v>0</v>
      </c>
      <c r="RU220" s="119">
        <f>($RJ$4*LJ220*(100/MAX(EV$9:EV$497)))/2 + ($RL$3*LK220*(100/MAX(EW$9:EW$497))) + ($RJ$4*LL220*(100/MAX(EV$9:EV$497)))/4 + ($RL$3*LM220*(100/MAX(EW$9:EW$497)))</f>
        <v>0</v>
      </c>
      <c r="RV220" s="118">
        <f>($RJ$4*LN220*100*100/MAX(EV$9:EV$497)/2)+($RJ$4*LO220*100*100/MAX(EV$9:EV$497)/2)+($RJ$4*LP220*100*100/MAX(EV$9:EV$497))+($RJ$4*LQ220*100*100/MAX(EV$9:EV$497))+($RJ$4*LR220*100*100/MAX(EV$9:EV$497))</f>
        <v>0</v>
      </c>
      <c r="RW220" s="115">
        <f>($RJ$4*LS220*100*100/MAX(EV$9:EV$497)) + (($RJ$4*LT220*100*100/MAX(EV$9:EV$497))+($RJ$4*LU220*100*100/MAX(EV$9:EV$497))+($RJ$4*LV220*100*100/MAX(EV$9:EV$497))+($RJ$4*LW220*100*100/MAX(EV$9:EV$497))+($RJ$4*LX220*100*100/MAX(EV$9:EV$497))+($RJ$4*LY220*100*100/MAX(EV$9:EV$497))+($RJ$4*LZ220*100*100/MAX(EV$9:EV$497))+($RJ$4*MA220*100*100/MAX(EV$9:EV$497)))/2</f>
        <v>0</v>
      </c>
      <c r="RX220" s="119">
        <f>($RJ$4*MB220*100*100/MAX(EV$9:EV$497))+($RJ$4*MC220*100*100/MAX(EV$9:EV$497))+($RJ$4*MD220*100*100/MAX(EV$9:EV$497))+($RJ$4*ME220*100*100/MAX(EV$9:EV$497))+($RJ$4*MF220*100*100/MAX(EV$9:EV$497))+($RJ$4*MG220*100*100/MAX(EV$9:EV$497))+($RJ$4*MH220*100*100/MAX(EV$9:EV$497))+($RJ$4*MI220*100*100/MAX(EV$9:EV$497))+($RJ$4*MJ220*100*100/MAX(EV$9:EV$497))+($RJ$4*MK220*100*100/MAX(EV$9:EV$497))+($RJ$4*ML220*100*100/MAX(EV$9:EV$497))+($RJ$4*MM220*100*100/MAX(EV$9:EV$497))+($RJ$4*MN220*100*100/MAX(EV$9:EV$497))</f>
        <v>0</v>
      </c>
      <c r="RY220" s="118">
        <f>($RJ$4*MQ220*100*100/MAX(EV$9:EV$497))/2 + (($RJ$4*MR220*100*100/MAX(EV$9:EV$497))+($RJ$4*MS220*100*100/MAX(EV$9:EV$497))+($RJ$4*MT220*100*100/MAX(EV$9:EV$497))+($RJ$4*MU220*100*100/MAX(EV$9:EV$497))+($RJ$4*MV220*100*100/MAX(EV$9:EV$497))+($RJ$4*MW220*100*100/MAX(EV$9:EV$497))+($RJ$4*MX220*100*100/MAX(EV$9:EV$497))+($RJ$4*MY220*100*100/MAX(EV$9:EV$497))+($RJ$4*MZ220*100*100/MAX(EV$9:EV$497))+($RJ$4*NA220*100*100/MAX(EV$9:EV$497))+($RJ$4*NB220*100*100/MAX(EV$9:EV$497))+($RJ$4*NC220*100*100/MAX(EV$9:EV$497))+($RJ$4*ND220*100*100/MAX(EV$9:EV$497))+($RJ$4*NG220*100*100/MAX(EV$9:EV$497)))/4</f>
        <v>0</v>
      </c>
      <c r="RZ220" s="115">
        <f>($RJ$4*NH220*100*100/MAX(EV$9:EV$497))/2 + (($RJ$4*NI220*100*100/MAX(EV$9:EV$497))+($RJ$4*NJ220*100*100/MAX(EV$9:EV$497))+($RJ$4*NK220*100*100/MAX(EV$9:EV$497))+($RJ$4*NL220*100*100/MAX(EV$9:EV$497))+($RJ$4*NM220*100*100/MAX(EV$9:EV$497))+($RJ$4*NN220*100*100/MAX(EV$9:EV$497)))/4</f>
        <v>0</v>
      </c>
      <c r="SA220" s="117">
        <f>(($RJ$4*NO220*100*100/MAX(EV$9:EV$497))+($RJ$4*NP220*100*100/MAX(EV$9:EV$497)))/4</f>
        <v>0</v>
      </c>
      <c r="SB220" s="118">
        <f t="shared" si="461"/>
        <v>0</v>
      </c>
      <c r="SC220" s="115">
        <f t="shared" si="462"/>
        <v>0</v>
      </c>
      <c r="SD220" s="115">
        <f t="shared" si="463"/>
        <v>0</v>
      </c>
      <c r="SE220" s="115">
        <f t="shared" si="464"/>
        <v>0</v>
      </c>
      <c r="SF220" s="115">
        <f t="shared" si="465"/>
        <v>0</v>
      </c>
      <c r="SG220" s="115">
        <f t="shared" si="466"/>
        <v>0</v>
      </c>
      <c r="SH220" s="115">
        <f>ROUND(SB220/MAX(SB$9:SB$497)*100,0)</f>
        <v>0</v>
      </c>
      <c r="SI220" s="115">
        <f>ROUND(SC220/MAX(SC$9:SC$497)*100,0)</f>
        <v>0</v>
      </c>
      <c r="SJ220" s="115">
        <f>ROUND(SD220/MAX(SD$9:SD$497)*100,0)</f>
        <v>0</v>
      </c>
      <c r="SK220" s="115">
        <f>ROUND(SE220/MAX(SE$9:SE$497)*100,0)</f>
        <v>0</v>
      </c>
      <c r="SL220" s="115">
        <f>ROUND(SF220/MAX(SF$9:SF$497)*100,0)</f>
        <v>0</v>
      </c>
      <c r="SM220" s="121">
        <f>ROUND(SG220/MAX(SG$9:SG$497)*100,0)</f>
        <v>0</v>
      </c>
      <c r="SN220" s="115">
        <f>ROUND(AVERAGEIF($ES$9:$ES$497,$ES220,SH$9:SH$497),0)</f>
        <v>26</v>
      </c>
      <c r="SO220" s="115">
        <f>ROUND(AVERAGEIF($ES$9:$ES$497,$ES220,SI$9:SI$497),0)</f>
        <v>23</v>
      </c>
      <c r="SP220" s="115">
        <f>ROUND(AVERAGEIF($ES$9:$ES$497,$ES220,SJ$9:SJ$497),0)</f>
        <v>4</v>
      </c>
      <c r="SQ220" s="115">
        <f>ROUND(AVERAGEIF($ES$9:$ES$497,$ES220,SK$9:SK$497),0)</f>
        <v>20</v>
      </c>
      <c r="SR220" s="115">
        <f>ROUND(AVERAGEIF($ES$9:$ES$497,$ES220,SL$9:SL$497),0)</f>
        <v>7</v>
      </c>
      <c r="SS220" s="121">
        <f>ROUND(AVERAGEIF($ES$9:$ES$497,$ES220,SM$9:SM$497),0)</f>
        <v>6</v>
      </c>
      <c r="ST220" s="114">
        <f>RANK(SB220,SB$9:SB$497,0)</f>
        <v>323</v>
      </c>
      <c r="SU220" s="115">
        <f>RANK(SC220,SC$9:SC$497,0)</f>
        <v>320</v>
      </c>
      <c r="SV220" s="115">
        <f>RANK(SD220,SD$9:SD$497,0)</f>
        <v>320</v>
      </c>
      <c r="SW220" s="115">
        <f>RANK(SE220,SE$9:SE$497,0)</f>
        <v>320</v>
      </c>
      <c r="SX220" s="115">
        <f>RANK(SF220,SF$9:SF$497,0)</f>
        <v>317</v>
      </c>
      <c r="SY220" s="115">
        <f>RANK(SG220,SG$9:SG$497,0)</f>
        <v>308</v>
      </c>
      <c r="SZ220" s="115">
        <f>COUNTIFS(SB$9:SB$497,"&gt;"&amp;SB220,$ES$9:$ES$497,$ES220)+1</f>
        <v>73</v>
      </c>
      <c r="TA220" s="115">
        <f>COUNTIFS(SC$9:SC$497,"&gt;"&amp;SC220,$ES$9:$ES$497,$ES220)+1</f>
        <v>73</v>
      </c>
      <c r="TB220" s="115">
        <f>COUNTIFS(SD$9:SD$497,"&gt;"&amp;SD220,$ES$9:$ES$497,$ES220)+1</f>
        <v>71</v>
      </c>
      <c r="TC220" s="115">
        <f>COUNTIFS(SE$9:SE$497,"&gt;"&amp;SE220,$ES$9:$ES$497,$ES220)+1</f>
        <v>73</v>
      </c>
      <c r="TD220" s="115">
        <f>COUNTIFS(SF$9:SF$497,"&gt;"&amp;SF220,$ES$9:$ES$497,$ES220)+1</f>
        <v>71</v>
      </c>
      <c r="TE220" s="117">
        <f>COUNTIFS(SG$9:SG$497,"&gt;"&amp;SG220,$ES$9:$ES$497,$ES220)+1</f>
        <v>70</v>
      </c>
      <c r="TF220" s="118">
        <f t="shared" si="467"/>
        <v>48</v>
      </c>
      <c r="TG220" s="115">
        <f t="shared" si="468"/>
        <v>38</v>
      </c>
      <c r="TH220" s="115">
        <f t="shared" si="469"/>
        <v>33</v>
      </c>
      <c r="TI220" s="115">
        <f t="shared" si="470"/>
        <v>39</v>
      </c>
      <c r="TJ220" s="115">
        <f t="shared" si="471"/>
        <v>36</v>
      </c>
      <c r="TK220" s="115">
        <f t="shared" si="472"/>
        <v>48</v>
      </c>
      <c r="TL220" s="117">
        <f t="shared" si="473"/>
        <v>41</v>
      </c>
      <c r="TM220" s="118">
        <f>ROUND(TF220/MAX(TF$9:TF$497)*100,0)</f>
        <v>27</v>
      </c>
      <c r="TN220" s="115">
        <f>ROUND(TG220/MAX(TG$9:TG$497)*100,0)</f>
        <v>21</v>
      </c>
      <c r="TO220" s="115">
        <f>ROUND(TH220/MAX(TH$9:TH$497)*100,0)</f>
        <v>18</v>
      </c>
      <c r="TP220" s="115">
        <f>ROUND(TI220/MAX(TI$9:TI$497)*100,0)</f>
        <v>22</v>
      </c>
      <c r="TQ220" s="115">
        <f>ROUND(TJ220/MAX(TJ$9:TJ$497)*100,0)</f>
        <v>18</v>
      </c>
      <c r="TR220" s="115">
        <f>ROUND(TK220/MAX(TK$9:TK$497)*100,0)</f>
        <v>24</v>
      </c>
      <c r="TS220" s="119">
        <f>ROUND(TL220/MAX(TL$9:TL$497)*100,0)</f>
        <v>21</v>
      </c>
      <c r="TT220" s="120">
        <f>RANK(TM220,TM$9:TM$497,0)</f>
        <v>298</v>
      </c>
      <c r="TU220" s="115">
        <f>RANK(TN220,TN$9:TN$497,0)</f>
        <v>289</v>
      </c>
      <c r="TV220" s="115">
        <f>RANK(TO220,TO$9:TO$497,0)</f>
        <v>286</v>
      </c>
      <c r="TW220" s="115">
        <f>RANK(TP220,TP$9:TP$497,0)</f>
        <v>289</v>
      </c>
      <c r="TX220" s="115">
        <f>RANK(TQ220,TQ$9:TQ$497,0)</f>
        <v>282</v>
      </c>
      <c r="TY220" s="115">
        <f>RANK(TR220,TR$9:TR$497,0)</f>
        <v>243</v>
      </c>
      <c r="TZ220" s="121">
        <f>RANK(TS220,TS$9:TS$497,0)</f>
        <v>256</v>
      </c>
      <c r="UA220" s="132"/>
      <c r="UB220" s="7" t="s">
        <v>1</v>
      </c>
    </row>
    <row r="221" spans="1:548" x14ac:dyDescent="0.15">
      <c r="A221" s="183">
        <v>213</v>
      </c>
      <c r="B221" s="203" t="s">
        <v>1065</v>
      </c>
      <c r="C221" s="63"/>
      <c r="D221" s="63"/>
      <c r="E221" s="64" t="s">
        <v>518</v>
      </c>
      <c r="F221" s="65">
        <v>81</v>
      </c>
      <c r="G221" s="65" t="s">
        <v>547</v>
      </c>
      <c r="H221" s="65" t="s">
        <v>588</v>
      </c>
      <c r="I221" s="66" t="s">
        <v>521</v>
      </c>
      <c r="J221" s="67" t="s">
        <v>521</v>
      </c>
      <c r="K221" s="67" t="s">
        <v>521</v>
      </c>
      <c r="L221" s="67" t="s">
        <v>521</v>
      </c>
      <c r="M221" s="67" t="s">
        <v>521</v>
      </c>
      <c r="N221" s="67" t="s">
        <v>521</v>
      </c>
      <c r="O221" s="67" t="s">
        <v>521</v>
      </c>
      <c r="P221" s="67" t="s">
        <v>521</v>
      </c>
      <c r="Q221" s="67" t="s">
        <v>521</v>
      </c>
      <c r="R221" s="68" t="s">
        <v>521</v>
      </c>
      <c r="S221" s="69" t="s">
        <v>521</v>
      </c>
      <c r="T221" s="67" t="s">
        <v>521</v>
      </c>
      <c r="U221" s="67" t="s">
        <v>521</v>
      </c>
      <c r="V221" s="67" t="s">
        <v>521</v>
      </c>
      <c r="W221" s="67" t="s">
        <v>521</v>
      </c>
      <c r="X221" s="67" t="s">
        <v>521</v>
      </c>
      <c r="Y221" s="67" t="s">
        <v>521</v>
      </c>
      <c r="Z221" s="67" t="s">
        <v>521</v>
      </c>
      <c r="AA221" s="67" t="s">
        <v>521</v>
      </c>
      <c r="AB221" s="68" t="s">
        <v>521</v>
      </c>
      <c r="AC221" s="69" t="s">
        <v>521</v>
      </c>
      <c r="AD221" s="67" t="s">
        <v>521</v>
      </c>
      <c r="AE221" s="67" t="s">
        <v>521</v>
      </c>
      <c r="AF221" s="67" t="s">
        <v>521</v>
      </c>
      <c r="AG221" s="67" t="s">
        <v>521</v>
      </c>
      <c r="AH221" s="67" t="s">
        <v>521</v>
      </c>
      <c r="AI221" s="67" t="s">
        <v>521</v>
      </c>
      <c r="AJ221" s="67" t="s">
        <v>521</v>
      </c>
      <c r="AK221" s="67" t="s">
        <v>521</v>
      </c>
      <c r="AL221" s="68" t="s">
        <v>521</v>
      </c>
      <c r="AM221" s="69" t="s">
        <v>521</v>
      </c>
      <c r="AN221" s="67" t="s">
        <v>521</v>
      </c>
      <c r="AO221" s="67" t="s">
        <v>521</v>
      </c>
      <c r="AP221" s="67" t="s">
        <v>521</v>
      </c>
      <c r="AQ221" s="67" t="s">
        <v>521</v>
      </c>
      <c r="AR221" s="67" t="s">
        <v>521</v>
      </c>
      <c r="AS221" s="67" t="s">
        <v>521</v>
      </c>
      <c r="AT221" s="67" t="s">
        <v>521</v>
      </c>
      <c r="AU221" s="67" t="s">
        <v>521</v>
      </c>
      <c r="AV221" s="68" t="s">
        <v>521</v>
      </c>
      <c r="AW221" s="69" t="s">
        <v>521</v>
      </c>
      <c r="AX221" s="67" t="s">
        <v>521</v>
      </c>
      <c r="AY221" s="67" t="s">
        <v>521</v>
      </c>
      <c r="AZ221" s="67" t="s">
        <v>521</v>
      </c>
      <c r="BA221" s="67" t="s">
        <v>521</v>
      </c>
      <c r="BB221" s="67" t="s">
        <v>521</v>
      </c>
      <c r="BC221" s="67" t="s">
        <v>521</v>
      </c>
      <c r="BD221" s="67" t="s">
        <v>521</v>
      </c>
      <c r="BE221" s="67" t="s">
        <v>521</v>
      </c>
      <c r="BF221" s="68" t="s">
        <v>521</v>
      </c>
      <c r="BG221" s="69" t="s">
        <v>521</v>
      </c>
      <c r="BH221" s="67" t="s">
        <v>521</v>
      </c>
      <c r="BI221" s="67" t="s">
        <v>521</v>
      </c>
      <c r="BJ221" s="67" t="s">
        <v>521</v>
      </c>
      <c r="BK221" s="67" t="s">
        <v>520</v>
      </c>
      <c r="BL221" s="67" t="s">
        <v>520</v>
      </c>
      <c r="BM221" s="67" t="s">
        <v>520</v>
      </c>
      <c r="BN221" s="67" t="s">
        <v>520</v>
      </c>
      <c r="BO221" s="67" t="s">
        <v>520</v>
      </c>
      <c r="BP221" s="68" t="s">
        <v>520</v>
      </c>
      <c r="BQ221" s="70" t="s">
        <v>520</v>
      </c>
      <c r="BR221" s="67" t="s">
        <v>520</v>
      </c>
      <c r="BS221" s="67" t="s">
        <v>520</v>
      </c>
      <c r="BT221" s="67" t="s">
        <v>520</v>
      </c>
      <c r="BU221" s="67" t="s">
        <v>521</v>
      </c>
      <c r="BV221" s="67" t="s">
        <v>521</v>
      </c>
      <c r="BW221" s="67" t="s">
        <v>521</v>
      </c>
      <c r="BX221" s="67" t="s">
        <v>521</v>
      </c>
      <c r="BY221" s="67" t="s">
        <v>521</v>
      </c>
      <c r="BZ221" s="68" t="s">
        <v>521</v>
      </c>
      <c r="CA221" s="69" t="s">
        <v>521</v>
      </c>
      <c r="CB221" s="67" t="s">
        <v>521</v>
      </c>
      <c r="CC221" s="67" t="s">
        <v>521</v>
      </c>
      <c r="CD221" s="67" t="s">
        <v>521</v>
      </c>
      <c r="CE221" s="67" t="s">
        <v>521</v>
      </c>
      <c r="CF221" s="67" t="s">
        <v>521</v>
      </c>
      <c r="CG221" s="67" t="s">
        <v>521</v>
      </c>
      <c r="CH221" s="67" t="s">
        <v>521</v>
      </c>
      <c r="CI221" s="67" t="s">
        <v>521</v>
      </c>
      <c r="CJ221" s="68" t="s">
        <v>521</v>
      </c>
      <c r="CK221" s="69" t="s">
        <v>521</v>
      </c>
      <c r="CL221" s="67" t="s">
        <v>521</v>
      </c>
      <c r="CM221" s="67" t="s">
        <v>521</v>
      </c>
      <c r="CN221" s="67" t="s">
        <v>521</v>
      </c>
      <c r="CO221" s="67" t="s">
        <v>521</v>
      </c>
      <c r="CP221" s="67" t="s">
        <v>521</v>
      </c>
      <c r="CQ221" s="67" t="s">
        <v>521</v>
      </c>
      <c r="CR221" s="67" t="s">
        <v>521</v>
      </c>
      <c r="CS221" s="67" t="s">
        <v>521</v>
      </c>
      <c r="CT221" s="68" t="s">
        <v>521</v>
      </c>
      <c r="CU221" s="69" t="s">
        <v>521</v>
      </c>
      <c r="CV221" s="67" t="s">
        <v>521</v>
      </c>
      <c r="CW221" s="67" t="s">
        <v>521</v>
      </c>
      <c r="CX221" s="67" t="s">
        <v>521</v>
      </c>
      <c r="CY221" s="67" t="s">
        <v>521</v>
      </c>
      <c r="CZ221" s="67" t="s">
        <v>521</v>
      </c>
      <c r="DA221" s="67" t="s">
        <v>521</v>
      </c>
      <c r="DB221" s="67" t="s">
        <v>521</v>
      </c>
      <c r="DC221" s="67" t="s">
        <v>521</v>
      </c>
      <c r="DD221" s="68" t="s">
        <v>521</v>
      </c>
      <c r="DE221" s="69" t="s">
        <v>521</v>
      </c>
      <c r="DF221" s="71" t="s">
        <v>521</v>
      </c>
      <c r="DG221" s="67" t="s">
        <v>521</v>
      </c>
      <c r="DH221" s="67" t="s">
        <v>521</v>
      </c>
      <c r="DI221" s="67" t="s">
        <v>521</v>
      </c>
      <c r="DJ221" s="67" t="s">
        <v>521</v>
      </c>
      <c r="DK221" s="67" t="s">
        <v>521</v>
      </c>
      <c r="DL221" s="67" t="s">
        <v>521</v>
      </c>
      <c r="DM221" s="67" t="s">
        <v>521</v>
      </c>
      <c r="DN221" s="68" t="s">
        <v>521</v>
      </c>
      <c r="DO221" s="70" t="s">
        <v>521</v>
      </c>
      <c r="DP221" s="71" t="s">
        <v>521</v>
      </c>
      <c r="DQ221" s="67" t="s">
        <v>521</v>
      </c>
      <c r="DR221" s="67" t="s">
        <v>521</v>
      </c>
      <c r="DS221" s="67" t="s">
        <v>521</v>
      </c>
      <c r="DT221" s="67" t="s">
        <v>521</v>
      </c>
      <c r="DU221" s="67" t="s">
        <v>521</v>
      </c>
      <c r="DV221" s="67" t="s">
        <v>521</v>
      </c>
      <c r="DW221" s="67" t="s">
        <v>521</v>
      </c>
      <c r="DX221" s="72" t="s">
        <v>521</v>
      </c>
      <c r="DY221" s="73" t="s">
        <v>522</v>
      </c>
      <c r="DZ221" s="74">
        <v>2</v>
      </c>
      <c r="EA221" s="74">
        <v>3</v>
      </c>
      <c r="EB221" s="74">
        <v>3</v>
      </c>
      <c r="EC221" s="75">
        <v>4</v>
      </c>
      <c r="ED221" s="76" t="s">
        <v>522</v>
      </c>
      <c r="EE221" s="74">
        <f t="shared" si="417"/>
        <v>2</v>
      </c>
      <c r="EF221" s="74">
        <f t="shared" si="418"/>
        <v>6</v>
      </c>
      <c r="EG221" s="74">
        <f t="shared" si="419"/>
        <v>18</v>
      </c>
      <c r="EH221" s="77">
        <f t="shared" si="420"/>
        <v>72</v>
      </c>
      <c r="EI221" s="73">
        <v>100</v>
      </c>
      <c r="EJ221" s="74">
        <v>150</v>
      </c>
      <c r="EK221" s="74">
        <v>300</v>
      </c>
      <c r="EL221" s="74">
        <v>500</v>
      </c>
      <c r="EM221" s="75">
        <v>1500</v>
      </c>
      <c r="EN221" s="78">
        <v>1</v>
      </c>
      <c r="EO221" s="79">
        <f t="shared" si="421"/>
        <v>0.75</v>
      </c>
      <c r="EP221" s="79">
        <f t="shared" si="422"/>
        <v>0.5</v>
      </c>
      <c r="EQ221" s="79">
        <f t="shared" si="423"/>
        <v>0.27777777777777779</v>
      </c>
      <c r="ER221" s="80">
        <f t="shared" si="424"/>
        <v>0.20833333333333331</v>
      </c>
      <c r="ES221" s="128" t="s">
        <v>564</v>
      </c>
      <c r="ET221" s="82"/>
      <c r="EU221" s="83">
        <v>4</v>
      </c>
      <c r="EV221" s="73">
        <v>86</v>
      </c>
      <c r="EW221" s="74">
        <v>51</v>
      </c>
      <c r="EX221" s="74">
        <v>32</v>
      </c>
      <c r="EY221" s="74">
        <v>47</v>
      </c>
      <c r="EZ221" s="74">
        <v>16</v>
      </c>
      <c r="FA221" s="74">
        <v>14</v>
      </c>
      <c r="FB221" s="74">
        <v>49</v>
      </c>
      <c r="FC221" s="74">
        <v>49</v>
      </c>
      <c r="FD221" s="74">
        <f t="shared" si="425"/>
        <v>48</v>
      </c>
      <c r="FE221" s="84">
        <f t="shared" si="426"/>
        <v>81</v>
      </c>
      <c r="FF221" s="73">
        <f>RANK(EV221,$EV$9:$EV$497,0)</f>
        <v>136</v>
      </c>
      <c r="FG221" s="74">
        <f>RANK(EW221,$EW$9:$EW$497,0)</f>
        <v>172</v>
      </c>
      <c r="FH221" s="74">
        <f>RANK(EX221,$EX$9:$EX$497,0)</f>
        <v>218</v>
      </c>
      <c r="FI221" s="74">
        <f>RANK(EY221,$EY$9:$EY$497,0)</f>
        <v>141</v>
      </c>
      <c r="FJ221" s="74">
        <f>RANK(EZ221,$EZ$9:$EZ$497,0)</f>
        <v>242</v>
      </c>
      <c r="FK221" s="74">
        <f>RANK(FA221,$FA$9:$FA$497,0)</f>
        <v>253</v>
      </c>
      <c r="FL221" s="74">
        <f>RANK(FB221,$FB$9:$FB$497,0)</f>
        <v>175</v>
      </c>
      <c r="FM221" s="74">
        <f>RANK(FC221,$FC$9:$FC$497,0)</f>
        <v>170</v>
      </c>
      <c r="FN221" s="74">
        <f>RANK(FD221,$FD$9:$FD$497,0)</f>
        <v>296</v>
      </c>
      <c r="FO221" s="84">
        <f>RANK(FE221,$FE$9:$FE$497,0)</f>
        <v>203</v>
      </c>
      <c r="FP221" s="73">
        <f>COUNTIFS($EV$9:$EV$497,"&gt;"&amp;EV221,$ES$9:$ES$497,ES221)+1</f>
        <v>31</v>
      </c>
      <c r="FQ221" s="74">
        <f>COUNTIFS($EW$9:$EW$497,"&gt;"&amp;EW221,$ES$9:$ES$497,ES221)+1</f>
        <v>37</v>
      </c>
      <c r="FR221" s="74">
        <f>COUNTIFS($EX$9:$EX$497,"&gt;"&amp;EX221,$ES$9:$ES$497,ES221)+1</f>
        <v>67</v>
      </c>
      <c r="FS221" s="74">
        <f>COUNTIFS($EY$9:$EY$497,"&gt;"&amp;EY221,$ES$9:$ES$497,ES221)+1</f>
        <v>35</v>
      </c>
      <c r="FT221" s="74">
        <f>COUNTIFS($EZ$9:$EZ$497,"&gt;"&amp;EZ221,$ES$9:$ES$497,ES221)+1</f>
        <v>66</v>
      </c>
      <c r="FU221" s="74">
        <f>COUNTIFS($FA$9:$FA$497,"&gt;"&amp;FA221,$ES$9:$ES$497,ES221)+1</f>
        <v>72</v>
      </c>
      <c r="FV221" s="74">
        <f>COUNTIFS($FB$9:$FB$497,"&gt;"&amp;FB221,$ES$9:$ES$497,ES221)+1</f>
        <v>70</v>
      </c>
      <c r="FW221" s="74">
        <f>COUNTIFS($FC$9:$FC$497,"&gt;"&amp;FC221,$ES$9:$ES$497,ES221)+1</f>
        <v>61</v>
      </c>
      <c r="FX221" s="74">
        <f>COUNTIFS($FD$9:$FD$497,"&gt;"&amp;FD221,$ES$9:$ES$497,ES221)+1</f>
        <v>69</v>
      </c>
      <c r="FY221" s="84">
        <f>COUNTIFS($FE$9:$FE$497,"&gt;"&amp;FE221,$ES$9:$ES$497,ES221)+1</f>
        <v>63</v>
      </c>
      <c r="FZ221" s="85">
        <f t="shared" si="427"/>
        <v>1.06</v>
      </c>
      <c r="GA221" s="86">
        <f t="shared" si="428"/>
        <v>0.63</v>
      </c>
      <c r="GB221" s="86">
        <f t="shared" si="429"/>
        <v>0.4</v>
      </c>
      <c r="GC221" s="86">
        <f t="shared" si="430"/>
        <v>0.57999999999999996</v>
      </c>
      <c r="GD221" s="86">
        <f t="shared" si="431"/>
        <v>0.2</v>
      </c>
      <c r="GE221" s="86">
        <f t="shared" si="432"/>
        <v>0.17</v>
      </c>
      <c r="GF221" s="86">
        <f t="shared" si="433"/>
        <v>0.6</v>
      </c>
      <c r="GG221" s="86">
        <f t="shared" si="434"/>
        <v>0.6</v>
      </c>
      <c r="GH221" s="86">
        <f t="shared" si="435"/>
        <v>0.59</v>
      </c>
      <c r="GI221" s="87">
        <f t="shared" si="436"/>
        <v>1</v>
      </c>
      <c r="GJ221" s="85">
        <f>ROUND(((FZ221-AVERAGE(FZ$9:FZ$497))/STDEVP(FZ$9:FZ$497)*10+50),2)</f>
        <v>53.63</v>
      </c>
      <c r="GK221" s="86">
        <f>ROUND(((GA221-AVERAGE(GA$9:GA$497))/STDEVP(GA$9:GA$497)*10+50),2)</f>
        <v>48.19</v>
      </c>
      <c r="GL221" s="86">
        <f>ROUND(((GB221-AVERAGE(GB$9:GB$497))/STDEVP(GB$9:GB$497)*10+50),2)</f>
        <v>43.13</v>
      </c>
      <c r="GM221" s="86">
        <f>ROUND(((GC221-AVERAGE(GC$9:GC$497))/STDEVP(GC$9:GC$497)*10+50),2)</f>
        <v>52.7</v>
      </c>
      <c r="GN221" s="86">
        <f>ROUND(((GD221-AVERAGE(GD$9:GD$497))/STDEVP(GD$9:GD$497)*10+50),2)</f>
        <v>43.42</v>
      </c>
      <c r="GO221" s="86">
        <f>ROUND(((GE221-AVERAGE(GE$9:GE$497))/STDEVP(GE$9:GE$497)*10+50),2)</f>
        <v>43.52</v>
      </c>
      <c r="GP221" s="86">
        <f>ROUND(((GF221-AVERAGE(GF$9:GF$497))/STDEVP(GF$9:GF$497)*10+50),2)</f>
        <v>48.9</v>
      </c>
      <c r="GQ221" s="86">
        <f>ROUND(((GG221-AVERAGE(GG$9:GG$497))/STDEVP(GG$9:GG$497)*10+50),2)</f>
        <v>49.03</v>
      </c>
      <c r="GR221" s="86">
        <f>ROUND(((GH221-AVERAGE(GH$9:GH$497))/STDEVP(GH$9:GH$497)*10+50),2)</f>
        <v>35.97</v>
      </c>
      <c r="GS221" s="87">
        <f>ROUND(((GI221-AVERAGE(GI$9:GI$497))/STDEVP(GI$9:GI$497)*10+50),2)</f>
        <v>45.51</v>
      </c>
      <c r="GT221" s="73">
        <f>RANK(GJ221,$GJ$9:$GJ$497,0)</f>
        <v>140</v>
      </c>
      <c r="GU221" s="74">
        <f>RANK(GK221,$GK$9:$GK$497,0)</f>
        <v>210</v>
      </c>
      <c r="GV221" s="74">
        <f>RANK(GL221,$GL$9:$GL$497,0)</f>
        <v>325</v>
      </c>
      <c r="GW221" s="74">
        <f>RANK(GM221,$GM$9:$GM$497,0)</f>
        <v>130</v>
      </c>
      <c r="GX221" s="74">
        <f>RANK(GN221,$GN$9:$GN$497,0)</f>
        <v>326</v>
      </c>
      <c r="GY221" s="74">
        <f>RANK(GO221,$GO$9:$GO$497,0)</f>
        <v>308</v>
      </c>
      <c r="GZ221" s="74">
        <f>RANK(GP221,$GP$9:$GP$497,0)</f>
        <v>226</v>
      </c>
      <c r="HA221" s="74">
        <f>RANK(GQ221,$GQ$9:$GQ$497,0)</f>
        <v>230</v>
      </c>
      <c r="HB221" s="74">
        <f>RANK(GR221,$GR$9:$GR$497,0)</f>
        <v>434</v>
      </c>
      <c r="HC221" s="84">
        <f>RANK(GS221,$GS$9:$GS$497,0)</f>
        <v>262</v>
      </c>
      <c r="HD221" s="85">
        <f>ROUND(AVERAGEIF($ES$9:$ES$497,$ES221,$FZ$9:$FZ$497),2)</f>
        <v>0.92</v>
      </c>
      <c r="HE221" s="86">
        <f>ROUND(AVERAGEIF($ES$9:$ES$497,$ES221,$GA$9:$GA$497),2)</f>
        <v>0.65</v>
      </c>
      <c r="HF221" s="86">
        <f>ROUND(AVERAGEIF($ES$9:$ES$497,$ES221,$GB$9:$GB$497),2)</f>
        <v>0.69</v>
      </c>
      <c r="HG221" s="86">
        <f>ROUND(AVERAGEIF($ES$9:$ES$497,$ES221,$GC$9:$GC$497),2)</f>
        <v>0.54</v>
      </c>
      <c r="HH221" s="86">
        <f>ROUND(AVERAGEIF($ES$9:$ES$497,$ES221,$GD$9:$GD$497),2)</f>
        <v>0.32</v>
      </c>
      <c r="HI221" s="86">
        <f>ROUND(AVERAGEIF($ES$9:$ES$497,$ES221,$GE$9:$GE$497),2)</f>
        <v>0.33</v>
      </c>
      <c r="HJ221" s="86">
        <f>ROUND(AVERAGEIF($ES$9:$ES$497,$ES221,$GF$9:$GF$497),2)</f>
        <v>0.98</v>
      </c>
      <c r="HK221" s="86">
        <f>ROUND(AVERAGEIF($ES$9:$ES$497,$ES221,$GG$9:$GG$497),2)</f>
        <v>0.86</v>
      </c>
      <c r="HL221" s="86">
        <f>ROUND(AVERAGEIF($ES$9:$ES$497,$ES221,$GH$9:$GH$497),2)</f>
        <v>1.01</v>
      </c>
      <c r="HM221" s="87">
        <f>ROUND(AVERAGEIF($ES$9:$ES$497,$ES221,$GI$9:$GI$497),2)</f>
        <v>1.55</v>
      </c>
      <c r="HN221" s="88">
        <f t="shared" si="437"/>
        <v>0.14000000000000001</v>
      </c>
      <c r="HO221" s="89">
        <f t="shared" si="438"/>
        <v>-2.0000000000000018E-2</v>
      </c>
      <c r="HP221" s="89">
        <f t="shared" si="439"/>
        <v>-0.28999999999999992</v>
      </c>
      <c r="HQ221" s="89">
        <f t="shared" si="440"/>
        <v>3.9999999999999925E-2</v>
      </c>
      <c r="HR221" s="89">
        <f t="shared" si="441"/>
        <v>-0.12</v>
      </c>
      <c r="HS221" s="89">
        <f t="shared" si="442"/>
        <v>-0.16</v>
      </c>
      <c r="HT221" s="89">
        <f t="shared" si="443"/>
        <v>-0.38</v>
      </c>
      <c r="HU221" s="89">
        <f t="shared" si="444"/>
        <v>-0.26</v>
      </c>
      <c r="HV221" s="89">
        <f t="shared" si="445"/>
        <v>-0.42000000000000004</v>
      </c>
      <c r="HW221" s="90">
        <f t="shared" si="446"/>
        <v>-0.55000000000000004</v>
      </c>
      <c r="HX221" s="73">
        <f>COUNTIFS($FZ$9:$FZ$497,"&gt;"&amp;FZ221,$ES$9:$ES$497,$ES221)+1</f>
        <v>25</v>
      </c>
      <c r="HY221" s="74">
        <f>COUNTIFS($GA$9:$GA$497,"&gt;"&amp;GA221,$ES$9:$ES$497,$ES221)+1</f>
        <v>51</v>
      </c>
      <c r="HZ221" s="74">
        <f>COUNTIFS($GB$9:$GB$497,"&gt;"&amp;GB221,$ES$9:$ES$497,$ES221)+1</f>
        <v>94</v>
      </c>
      <c r="IA221" s="74">
        <f>COUNTIFS($GC$9:$GC$497,"&gt;"&amp;GC221,$ES$9:$ES$497,$ES221)+1</f>
        <v>33</v>
      </c>
      <c r="IB221" s="74">
        <f>COUNTIFS($GD$9:$GD$497,"&gt;"&amp;GD221,$ES$9:$ES$497,$ES221)+1</f>
        <v>80</v>
      </c>
      <c r="IC221" s="74">
        <f>COUNTIFS($GE$9:$GE$497,"&gt;"&amp;GE221,$ES$9:$ES$497,$ES221)+1</f>
        <v>84</v>
      </c>
      <c r="ID221" s="74">
        <f>COUNTIFS($GF$9:$GF$497,"&gt;"&amp;GF221,$ES$9:$ES$497,$ES221)+1</f>
        <v>91</v>
      </c>
      <c r="IE221" s="74">
        <f>COUNTIFS($GG$9:$GG$497,"&gt;"&amp;GG221,$ES$9:$ES$497,$ES221)+1</f>
        <v>93</v>
      </c>
      <c r="IF221" s="74">
        <f>COUNTIFS($GH$9:$GH$497,"&gt;"&amp;GH221,$ES$9:$ES$497,$ES221)+1</f>
        <v>96</v>
      </c>
      <c r="IG221" s="84">
        <f>COUNTIFS($GI$9:$GI$497,"&gt;"&amp;GI221,$ES$9:$ES$497,$ES221)+1</f>
        <v>93</v>
      </c>
      <c r="IH221" s="91"/>
      <c r="II221" s="79"/>
      <c r="IJ221" s="79"/>
      <c r="IK221" s="79"/>
      <c r="IL221" s="79"/>
      <c r="IM221" s="92"/>
      <c r="IN221" s="93"/>
      <c r="IO221" s="94"/>
      <c r="IP221" s="95"/>
      <c r="IQ221" s="79"/>
      <c r="IR221" s="79"/>
      <c r="IS221" s="79"/>
      <c r="IT221" s="79"/>
      <c r="IU221" s="79"/>
      <c r="IV221" s="79"/>
      <c r="IW221" s="96"/>
      <c r="IX221" s="93"/>
      <c r="IY221" s="79"/>
      <c r="IZ221" s="79"/>
      <c r="JA221" s="79"/>
      <c r="JB221" s="79"/>
      <c r="JC221" s="79"/>
      <c r="JD221" s="79"/>
      <c r="JE221" s="97"/>
      <c r="JF221" s="95"/>
      <c r="JG221" s="79"/>
      <c r="JH221" s="79"/>
      <c r="JI221" s="79"/>
      <c r="JJ221" s="79"/>
      <c r="JK221" s="79"/>
      <c r="JL221" s="79"/>
      <c r="JM221" s="96"/>
      <c r="JN221" s="93"/>
      <c r="JO221" s="79"/>
      <c r="JP221" s="79"/>
      <c r="JQ221" s="79"/>
      <c r="JR221" s="79"/>
      <c r="JS221" s="79"/>
      <c r="JT221" s="79"/>
      <c r="JU221" s="79"/>
      <c r="JV221" s="79"/>
      <c r="JW221" s="79"/>
      <c r="JX221" s="79"/>
      <c r="JY221" s="79"/>
      <c r="JZ221" s="97"/>
      <c r="KA221" s="93"/>
      <c r="KB221" s="79"/>
      <c r="KC221" s="79"/>
      <c r="KD221" s="79"/>
      <c r="KE221" s="97"/>
      <c r="KF221" s="95"/>
      <c r="KG221" s="79"/>
      <c r="KH221" s="79"/>
      <c r="KI221" s="79"/>
      <c r="KJ221" s="79"/>
      <c r="KK221" s="98"/>
      <c r="KL221" s="79"/>
      <c r="KM221" s="79"/>
      <c r="KN221" s="79"/>
      <c r="KO221" s="79"/>
      <c r="KP221" s="79"/>
      <c r="KQ221" s="79"/>
      <c r="KR221" s="79"/>
      <c r="KS221" s="96"/>
      <c r="KT221" s="96"/>
      <c r="KU221" s="96"/>
      <c r="KV221" s="96"/>
      <c r="KW221" s="93"/>
      <c r="KX221" s="79"/>
      <c r="KY221" s="79"/>
      <c r="KZ221" s="79"/>
      <c r="LA221" s="79"/>
      <c r="LB221" s="79"/>
      <c r="LC221" s="96"/>
      <c r="LD221" s="93"/>
      <c r="LE221" s="94"/>
      <c r="LF221" s="99"/>
      <c r="LG221" s="75"/>
      <c r="LH221" s="93"/>
      <c r="LI221" s="79"/>
      <c r="LJ221" s="74"/>
      <c r="LK221" s="74"/>
      <c r="LL221" s="74"/>
      <c r="LM221" s="100"/>
      <c r="LN221" s="95"/>
      <c r="LO221" s="79"/>
      <c r="LP221" s="79"/>
      <c r="LQ221" s="79"/>
      <c r="LR221" s="96"/>
      <c r="LS221" s="93"/>
      <c r="LT221" s="79"/>
      <c r="LU221" s="79"/>
      <c r="LV221" s="79"/>
      <c r="LW221" s="79"/>
      <c r="LX221" s="79"/>
      <c r="LY221" s="79"/>
      <c r="LZ221" s="79"/>
      <c r="MA221" s="97"/>
      <c r="MB221" s="95"/>
      <c r="MC221" s="79"/>
      <c r="MD221" s="79"/>
      <c r="ME221" s="79"/>
      <c r="MF221" s="79"/>
      <c r="MG221" s="79"/>
      <c r="MH221" s="79"/>
      <c r="MI221" s="79"/>
      <c r="MJ221" s="79"/>
      <c r="MK221" s="79"/>
      <c r="ML221" s="79"/>
      <c r="MM221" s="79"/>
      <c r="MN221" s="98"/>
      <c r="MO221" s="98"/>
      <c r="MP221" s="96"/>
      <c r="MQ221" s="93"/>
      <c r="MR221" s="79"/>
      <c r="MS221" s="79"/>
      <c r="MT221" s="79"/>
      <c r="MU221" s="79"/>
      <c r="MV221" s="98"/>
      <c r="MW221" s="79">
        <v>0.05</v>
      </c>
      <c r="MX221" s="79"/>
      <c r="MY221" s="79"/>
      <c r="MZ221" s="79"/>
      <c r="NA221" s="79"/>
      <c r="NB221" s="79"/>
      <c r="NC221" s="79"/>
      <c r="ND221" s="96"/>
      <c r="NE221" s="96"/>
      <c r="NF221" s="96"/>
      <c r="NG221" s="96"/>
      <c r="NH221" s="93"/>
      <c r="NI221" s="79"/>
      <c r="NJ221" s="79"/>
      <c r="NK221" s="79"/>
      <c r="NL221" s="79"/>
      <c r="NM221" s="79"/>
      <c r="NN221" s="94"/>
      <c r="NO221" s="93"/>
      <c r="NP221" s="80"/>
      <c r="NQ221" s="124" t="s">
        <v>1064</v>
      </c>
      <c r="NR221" s="102" t="s">
        <v>1067</v>
      </c>
      <c r="NS221" s="102"/>
      <c r="NT221" s="102"/>
      <c r="NU221" s="102"/>
      <c r="NV221" s="104"/>
      <c r="NW221" s="102" t="s">
        <v>882</v>
      </c>
      <c r="NX221" s="133" t="s">
        <v>1068</v>
      </c>
      <c r="NY221" s="129" t="s">
        <v>1069</v>
      </c>
      <c r="NZ221" s="133" t="s">
        <v>1068</v>
      </c>
      <c r="OA221" s="134"/>
      <c r="OB221" s="134"/>
      <c r="OC221" s="134"/>
      <c r="OD221" s="108">
        <f t="shared" si="447"/>
        <v>72</v>
      </c>
      <c r="OE221" s="109">
        <v>6</v>
      </c>
      <c r="OF221" s="110">
        <f t="shared" si="448"/>
        <v>100</v>
      </c>
      <c r="OG221" s="109">
        <v>5</v>
      </c>
      <c r="OH221" s="111">
        <f>ROUND(AVERAGEIF($ES$9:$ES$497,$ES221,EV$9:EV$497),0)</f>
        <v>67</v>
      </c>
      <c r="OI221" s="112">
        <f>ROUND(AVERAGEIF($ES$9:$ES$497,$ES221,EW$9:EW$497),0)</f>
        <v>45</v>
      </c>
      <c r="OJ221" s="112">
        <f>ROUND(AVERAGEIF($ES$9:$ES$497,$ES221,EX$9:EX$497),0)</f>
        <v>51</v>
      </c>
      <c r="OK221" s="112">
        <f>ROUND(AVERAGEIF($ES$9:$ES$497,$ES221,EY$9:EY$497),0)</f>
        <v>39</v>
      </c>
      <c r="OL221" s="112">
        <f>ROUND(AVERAGEIF($ES$9:$ES$497,$ES221,EZ$9:EZ$497),0)</f>
        <v>21</v>
      </c>
      <c r="OM221" s="112">
        <f>ROUND(AVERAGEIF($ES$9:$ES$497,$ES221,FA$9:FA$497),0)</f>
        <v>21</v>
      </c>
      <c r="ON221" s="112">
        <f>ROUND(AVERAGEIF($ES$9:$ES$497,$ES221,FB$9:FB$497),0)</f>
        <v>68</v>
      </c>
      <c r="OO221" s="112">
        <f>ROUND(AVERAGEIF($ES$9:$ES$497,$ES221,FC$9:FC$497),0)</f>
        <v>64</v>
      </c>
      <c r="OP221" s="112">
        <f>ROUND(AVERAGEIF($ES$9:$ES$497,$ES221,FD$9:FD$497),0)</f>
        <v>72</v>
      </c>
      <c r="OQ221" s="113">
        <f>ROUND(AVERAGEIF($ES$9:$ES$497,$ES221,FE$9:FE$497),0)</f>
        <v>115</v>
      </c>
      <c r="OR221" s="114">
        <f>ROUND(EV221/MAX(EV$9:EV$497)*100,0)</f>
        <v>48</v>
      </c>
      <c r="OS221" s="115">
        <f>ROUND(EW221/MAX(EW$9:EW$497)*100,0)</f>
        <v>40</v>
      </c>
      <c r="OT221" s="115">
        <f>ROUND(EX221/MAX(EX$9:EX$497)*100,0)</f>
        <v>27</v>
      </c>
      <c r="OU221" s="115">
        <f>ROUND(EY221/MAX(EY$9:EY$497)*100,0)</f>
        <v>32</v>
      </c>
      <c r="OV221" s="115">
        <f>ROUND(EZ221/MAX(EZ$9:EZ$497)*100,0)</f>
        <v>13</v>
      </c>
      <c r="OW221" s="115">
        <f>ROUND(FA221/MAX(FA$9:FA$497)*100,0)</f>
        <v>12</v>
      </c>
      <c r="OX221" s="115">
        <f>ROUND(FB221/MAX(FB$9:FB$497)*100,0)</f>
        <v>37</v>
      </c>
      <c r="OY221" s="116">
        <f>ROUND(FC221/MAX(FC$9:FC$497)*100,0)</f>
        <v>34</v>
      </c>
      <c r="OZ221" s="115">
        <f>ROUND(FD221/MAX(FD$9:FD$497)*100,0)</f>
        <v>32</v>
      </c>
      <c r="PA221" s="117">
        <f>ROUND(FE221/MAX(FE$9:FE$497)*100,0)</f>
        <v>33</v>
      </c>
      <c r="PB221" s="118">
        <f t="shared" si="449"/>
        <v>397</v>
      </c>
      <c r="PC221" s="115">
        <f t="shared" si="450"/>
        <v>355</v>
      </c>
      <c r="PD221" s="115">
        <f t="shared" si="451"/>
        <v>436</v>
      </c>
      <c r="PE221" s="115">
        <f t="shared" si="452"/>
        <v>465</v>
      </c>
      <c r="PF221" s="115">
        <f t="shared" si="453"/>
        <v>381</v>
      </c>
      <c r="PG221" s="119">
        <f t="shared" si="454"/>
        <v>313</v>
      </c>
      <c r="PH221" s="118">
        <f>ROUND(PB221/MAX(PB$9:PB$497)*100,0)</f>
        <v>47</v>
      </c>
      <c r="PI221" s="115">
        <f>ROUND(PC221/MAX(PC$9:PC$497)*100,0)</f>
        <v>43</v>
      </c>
      <c r="PJ221" s="115">
        <f>ROUND(PD221/MAX(PD$9:PD$497)*100,0)</f>
        <v>46</v>
      </c>
      <c r="PK221" s="115">
        <f>ROUND(PE221/MAX(PE$9:PE$497)*100,0)</f>
        <v>46</v>
      </c>
      <c r="PL221" s="115">
        <f>ROUND(PF221/MAX(PF$9:PF$497)*100,0)</f>
        <v>54</v>
      </c>
      <c r="PM221" s="119">
        <f>ROUND(PG221/MAX(PG$9:PG$497)*100,0)</f>
        <v>46</v>
      </c>
      <c r="PN221" s="118">
        <f>RANK(PH221,PH$9:PH$497,0)</f>
        <v>201</v>
      </c>
      <c r="PO221" s="115">
        <f>RANK(PI221,PI$9:PI$497,0)</f>
        <v>187</v>
      </c>
      <c r="PP221" s="115">
        <f>RANK(PJ221,PJ$9:PJ$497,0)</f>
        <v>229</v>
      </c>
      <c r="PQ221" s="115">
        <f>RANK(PK221,PK$9:PK$497,0)</f>
        <v>196</v>
      </c>
      <c r="PR221" s="115">
        <f>RANK(PL221,PL$9:PL$497,0)</f>
        <v>177</v>
      </c>
      <c r="PS221" s="119">
        <f>RANK(PM221,PM$9:PM$497,0)</f>
        <v>186</v>
      </c>
      <c r="PT221" s="120">
        <f>ROUND(FZ221/MAX(FZ$9:FZ$497)*100,0)</f>
        <v>58</v>
      </c>
      <c r="PU221" s="115">
        <f>ROUND(GA221/MAX(GA$9:GA$497)*100,0)</f>
        <v>35</v>
      </c>
      <c r="PV221" s="115">
        <f>ROUND(GB221/MAX(GB$9:GB$497)*100,0)</f>
        <v>29</v>
      </c>
      <c r="PW221" s="115">
        <f>ROUND(GC221/MAX(GC$9:GC$497)*100,0)</f>
        <v>46</v>
      </c>
      <c r="PX221" s="115">
        <f>ROUND(GD221/MAX(GD$9:GD$497)*100,0)</f>
        <v>11</v>
      </c>
      <c r="PY221" s="115">
        <f>ROUND(GE221/MAX(GE$9:GE$497)*100,0)</f>
        <v>10</v>
      </c>
      <c r="PZ221" s="115">
        <f>ROUND(GF221/MAX(GF$9:GF$497)*100,0)</f>
        <v>28</v>
      </c>
      <c r="QA221" s="116">
        <f>ROUND(GG221/MAX(GG$9:GG$497)*100,0)</f>
        <v>33</v>
      </c>
      <c r="QB221" s="115">
        <f>ROUND(GH221/MAX(GH$9:GH$497)*100,0)</f>
        <v>26</v>
      </c>
      <c r="QC221" s="121">
        <f>ROUND(GI221/MAX(GI$9:GI$497)*100,0)</f>
        <v>32</v>
      </c>
      <c r="QD221" s="120">
        <f>ROUND(AVERAGEIF($ES$9:$ES$497,$ES221,PT$9:PT$497),0)</f>
        <v>50</v>
      </c>
      <c r="QE221" s="120">
        <f>ROUND(AVERAGEIF($ES$9:$ES$497,$ES221,PU$9:PU$497),0)</f>
        <v>37</v>
      </c>
      <c r="QF221" s="120">
        <f>ROUND(AVERAGEIF($ES$9:$ES$497,$ES221,PV$9:PV$497),0)</f>
        <v>50</v>
      </c>
      <c r="QG221" s="120">
        <f>ROUND(AVERAGEIF($ES$9:$ES$497,$ES221,PW$9:PW$497),0)</f>
        <v>43</v>
      </c>
      <c r="QH221" s="120">
        <f>ROUND(AVERAGEIF($ES$9:$ES$497,$ES221,PX$9:PX$497),0)</f>
        <v>18</v>
      </c>
      <c r="QI221" s="120">
        <f>ROUND(AVERAGEIF($ES$9:$ES$497,$ES221,PY$9:PY$497),0)</f>
        <v>20</v>
      </c>
      <c r="QJ221" s="120">
        <f>ROUND(AVERAGEIF($ES$9:$ES$497,$ES221,PZ$9:PZ$497),0)</f>
        <v>46</v>
      </c>
      <c r="QK221" s="120">
        <f>ROUND(AVERAGEIF($ES$9:$ES$497,$ES221,QA$9:QA$497),0)</f>
        <v>47</v>
      </c>
      <c r="QL221" s="120">
        <f>ROUND(AVERAGEIF($ES$9:$ES$497,$ES221,QB$9:QB$497),0)</f>
        <v>45</v>
      </c>
      <c r="QM221" s="120">
        <f>ROUND(AVERAGEIF($ES$9:$ES$497,$ES221,QC$9:QC$497),0)</f>
        <v>49</v>
      </c>
      <c r="QN221" s="114">
        <f t="shared" si="455"/>
        <v>437</v>
      </c>
      <c r="QO221" s="115">
        <f t="shared" si="456"/>
        <v>365</v>
      </c>
      <c r="QP221" s="115">
        <f t="shared" si="457"/>
        <v>481</v>
      </c>
      <c r="QQ221" s="115">
        <f t="shared" si="458"/>
        <v>536</v>
      </c>
      <c r="QR221" s="115">
        <f t="shared" si="459"/>
        <v>534</v>
      </c>
      <c r="QS221" s="119">
        <f t="shared" si="460"/>
        <v>346</v>
      </c>
      <c r="QT221" s="114">
        <f>ROUND((QN221-MIN(QN$9:QN$497))/(MAX(QN$9:QN$497)-MIN(QN$9:QN$497))*100,0)</f>
        <v>33</v>
      </c>
      <c r="QU221" s="115">
        <f>ROUND((QO221-MIN(QO$9:QO$497))/(MAX(QO$9:QO$497)-MIN(QO$9:QO$497))*100,0)</f>
        <v>22</v>
      </c>
      <c r="QV221" s="115">
        <f>ROUND((QP221-MIN(QP$9:QP$497))/(MAX(QP$9:QP$497)-MIN(QP$9:QP$497))*100,0)</f>
        <v>19</v>
      </c>
      <c r="QW221" s="115">
        <f>ROUND((QQ221-MIN(QQ$9:QQ$497))/(MAX(QQ$9:QQ$497)-MIN(QQ$9:QQ$497))*100,0)</f>
        <v>31</v>
      </c>
      <c r="QX221" s="115">
        <f>ROUND((QR221-MIN(QR$9:QR$497))/(MAX(QR$9:QR$497)-MIN(QR$9:QR$497))*100,0)</f>
        <v>50</v>
      </c>
      <c r="QY221" s="115">
        <f>ROUND((QS221-MIN(QS$9:QS$497))/(MAX(QS$9:QS$497)-MIN(QS$9:QS$497))*100,0)</f>
        <v>35</v>
      </c>
      <c r="QZ221" s="114">
        <f>RANK(QN221,QN$9:QN$497,0)</f>
        <v>286</v>
      </c>
      <c r="RA221" s="115">
        <f>RANK(QO221,QO$9:QO$497,0)</f>
        <v>239</v>
      </c>
      <c r="RB221" s="115">
        <f>RANK(QP221,QP$9:QP$497,0)</f>
        <v>349</v>
      </c>
      <c r="RC221" s="115">
        <f>RANK(QQ221,QQ$9:QQ$497,0)</f>
        <v>264</v>
      </c>
      <c r="RD221" s="115">
        <f>RANK(QR221,QR$9:QR$497,0)</f>
        <v>174</v>
      </c>
      <c r="RE221" s="115">
        <f>RANK(QS221,QS$9:QS$497,0)</f>
        <v>258</v>
      </c>
      <c r="RF221" s="122"/>
      <c r="RG221" s="115">
        <f>($RH$3*(IH221+IJ221)*100*100/MAX(EX$9:EX$497)*$RO$3) +($RH$3*(II221+IJ221)*100*100/MAX(EX$9:EX$497)*$RO$4) + ($RH$3*IK221*100*100/MAX(EX$9:EX$497)*0.098)</f>
        <v>0</v>
      </c>
      <c r="RH221" s="115">
        <f>($RH$4*IL221*100*100/MAX(EZ$9:EZ$497))*$RQ$3</f>
        <v>0</v>
      </c>
      <c r="RI221" s="115">
        <f>($RH$3*IM221*100*100/MAX(EY$9:EY$497))*$RQ$4</f>
        <v>0</v>
      </c>
      <c r="RJ221" s="115">
        <f>($RH$3*IN221*100*100/MAX(EX$9:EX$497))</f>
        <v>0</v>
      </c>
      <c r="RK221" s="115">
        <f>($RH$4*IO221*100*100/MAX(EZ$9:EZ$497))*$RQ$3</f>
        <v>0</v>
      </c>
      <c r="RL221" s="115">
        <f>(($RL$4*IP221*100*((100/MAX(EX$9:EX$497)+100/MAX(EZ$9:EZ$497))/2))+($RL$4*IQ221*100*((100/MAX(EX$9:EX$497)+100/MAX(EZ$9:EZ$497))/2))+($RL$4*IR221*100*((100/MAX(EX$9:EX$497)+100/MAX(EZ$9:EZ$497))/2))+($RL$4*IS221*100*((100/MAX(EX$9:EX$497)+100/MAX(EZ$9:EZ$497))/2))+($RL$4*IT221*100*((100/MAX(EX$9:EX$497)+100/MAX(EZ$9:EZ$497))/2))+($RL$4*IU221*100*((100/MAX(EX$9:EX$497)+100/MAX(EZ$9:EZ$497))/2))+($RL$4*IV221*100*((100/MAX(EX$9:EX$497)+100/MAX(EZ$9:EZ$497))/2))+($RL$4*IW221*100*((100/MAX(EX$9:EX$497)+100/MAX(EZ$9:EZ$497))/2)))*$RS$3</f>
        <v>0</v>
      </c>
      <c r="RM221" s="115">
        <f>(($RH$3*IX221*100*100/MAX(EX$9:EX$497))+($RH$3*IY221*100*100/MAX(EX$9:EX$497))+($RH$3*IZ221*100*100/MAX(EX$9:EX$497))+($RH$3*JA221*100*100/MAX(EX$9:EX$497))+($RH$3*JB221*100*100/MAX(EX$9:EX$497))+($RH$3*JC221*100*100/MAX(EX$9:EX$497))+($RH$3*JD221*100*100/MAX(EX$9:EX$497))+($RH$3*JE221*100*100/MAX(EX$9:EX$497)))*$RS$4</f>
        <v>0</v>
      </c>
      <c r="RN221" s="115">
        <f>(($RH$4*JF221*100*100/MAX(EZ$9:EZ$497)) + ($RH$4*JG221*100*100/MAX(EZ$9:EZ$497)) + ($RH$4*JH221*100*100/MAX(EZ$9:EZ$497)) + ($RH$4*JI221*100*100/MAX(EZ$9:EZ$497)) + ($RH$4*JJ221*100*100/MAX(EZ$9:EZ$497)) + ($RH$4*JK221*100*100/MAX(EZ$9:EZ$497)) + ($RH$4*JL221*100*100/MAX(EZ$9:EZ$497)) + ($RH$4*JM221*100*100/MAX(EZ$9:EZ$497)))*$RU$3</f>
        <v>0</v>
      </c>
      <c r="RO221" s="115">
        <f>(($RL$4*JN221*100*((100/MAX(EX$9:EX$497)+100/MAX(EZ$9:EZ$497))/2))+($RL$4*JO221*100*((100/MAX(EX$9:EX$497)+100/MAX(EZ$9:EZ$497))/2))+($RL$4*JP221*100*((100/MAX(EX$9:EX$497)+100/MAX(EZ$9:EZ$497))/2))+($RL$4*JQ221*100*((100/MAX(EX$9:EX$497)+100/MAX(EZ$9:EZ$497))/2))+($RL$4*JR221*100*((100/MAX(EX$9:EX$497)+100/MAX(EZ$9:EZ$497))/2))+($RL$4*JS221*100*((100/MAX(EX$9:EX$497)+100/MAX(EZ$9:EZ$497))/2))+($RL$4*JT221*100*((100/MAX(EX$9:EX$497)+100/MAX(EZ$9:EZ$497))/2))+($RL$4*JU221*100*((100/MAX(EX$9:EX$497)+100/MAX(EZ$9:EZ$497))/2))+($RL$4*JV221*100*((100/MAX(EX$9:EX$497)+100/MAX(EZ$9:EZ$497))/2))+($RL$4*JW221*100*((100/MAX(EX$9:EX$497)+100/MAX(EZ$9:EZ$497))/2))+($RL$4*JX221*100*((100/MAX(EX$9:EX$497)+100/MAX(EZ$9:EZ$497))/2))+($RL$4*JY221*100*((100/MAX(EX$9:EX$497)+100/MAX(EZ$9:EZ$497))/2))+($RL$4*JZ221*100*((100/MAX(EX$9:EX$497)+100/MAX(EZ$9:EZ$497))/2)))*$RW$3/2</f>
        <v>0</v>
      </c>
      <c r="RP221" s="119">
        <f>($RJ$3*KA221*100*100/MAX(FA$9:FA$497)) + ($RJ$3*KB221*100*100/MAX(FA$9:FA$497)/2) + ($RJ$3*KC221*100*100/MAX(FA$9:FA$497)/2) + ($RJ$3*KD221*100*100/MAX(FA$9:FA$497)/4) + ($RJ$3*KE221*100*100/MAX(FA$9:FA$497)/4)</f>
        <v>0</v>
      </c>
      <c r="RQ221" s="118">
        <f>($RL$4*KF221*100*((100/MAX(EX$9:EX$497)+100/MAX(EZ$9:EZ$497)))) * ($RO$3/2) + (($RL$4*KG221*100*((100/MAX(EX$9:EX$497)+100/MAX(EZ$9:EZ$497))))+($RL$4*KH221*100*((100/MAX(EX$9:EX$497)+100/MAX(EZ$9:EZ$497))))+($RL$4*KI221*100*((100/MAX(EX$9:EX$497)+100/MAX(EZ$9:EZ$497))))+($RL$4*KJ221*100*((100/MAX(EX$9:EX$497)+100/MAX(EZ$9:EZ$497))))+($RL$4*KK221*100*((100/MAX(EX$9:EX$497)+100/MAX(EZ$9:EZ$497))))+($RL$4*KL221*100*((100/MAX(EX$9:EX$497)+100/MAX(EZ$9:EZ$497))))+($RL$4*KM221*100*((100/MAX(EX$9:EX$497)+100/MAX(EZ$9:EZ$497))))+($RL$4*KN221*100*((100/MAX(EX$9:EX$497)+100/MAX(EZ$9:EZ$497))))+($RL$4*KO221*100*((100/MAX(EX$9:EX$497)+100/MAX(EZ$9:EZ$497))))+($RL$4*KP221*100*((100/MAX(EX$9:EX$497)+100/MAX(EZ$9:EZ$497))))+($RL$4*KQ221*100*((100/MAX(EX$9:EX$497)+100/MAX(EZ$9:EZ$497))))+($RL$4*KR221*100*((100/MAX(EX$9:EX$497)+100/MAX(EZ$9:EZ$497))))+($RL$4*KS221*100*((100/MAX(EX$9:EX$497)+100/MAX(EZ$9:EZ$497))))+($RL$4*KV221*100*((100/MAX(EX$9:EX$497)+100/MAX(EZ$9:EZ$497))))) * (($RO$3+$RO$4)/6)</f>
        <v>0</v>
      </c>
      <c r="RR221" s="115">
        <f>(($RL$4*KW221*100*((100/MAX(EX$9:EX$497)+100/MAX(EZ$9:EZ$497))))) * ($RO$3/2) + (($RL$4*KX221*100*((100/MAX(EX$9:EX$497)+100/MAX(EZ$9:EZ$497))))+($RL$4*KY221*100*((100/MAX(EX$9:EX$497)+100/MAX(EZ$9:EZ$497))))+($RL$4*KZ221*100*((100/MAX(EX$9:EX$497)+100/MAX(EZ$9:EZ$497))))+($RL$4*LA221*100*((100/MAX(EX$9:EX$497)+100/MAX(EZ$9:EZ$497))))+($RL$4*LB221*100*((100/MAX(EX$9:EX$497)+100/MAX(EZ$9:EZ$497))))+($RL$4*LC221*100*((100/MAX(EX$9:EX$497)+100/MAX(EZ$9:EZ$497))))) * (($RO$3+$RO$4)/6)</f>
        <v>0</v>
      </c>
      <c r="RS221" s="119">
        <f>(($RL$4*LD221*100*((100/MAX(EX$9:EX$497)+100/MAX(EZ$9:EZ$497))))+($RL$4*LE221*100*((100/MAX(EX$9:EX$497)+100/MAX(EZ$9:EZ$497))))) * (($RO$3+$RO$4)/6)</f>
        <v>0</v>
      </c>
      <c r="RT221" s="118">
        <f>($RJ$4*LH221*100*(100/MAX(EV$9:EV$497)))+($RJ$4*LI221*100*(100/MAX(EV$9:EV$497)))</f>
        <v>0</v>
      </c>
      <c r="RU221" s="119">
        <f>($RJ$4*LJ221*(100/MAX(EV$9:EV$497)))/2 + ($RL$3*LK221*(100/MAX(EW$9:EW$497))) + ($RJ$4*LL221*(100/MAX(EV$9:EV$497)))/4 + ($RL$3*LM221*(100/MAX(EW$9:EW$497)))</f>
        <v>0</v>
      </c>
      <c r="RV221" s="118">
        <f>($RJ$4*LN221*100*100/MAX(EV$9:EV$497)/2)+($RJ$4*LO221*100*100/MAX(EV$9:EV$497)/2)+($RJ$4*LP221*100*100/MAX(EV$9:EV$497))+($RJ$4*LQ221*100*100/MAX(EV$9:EV$497))+($RJ$4*LR221*100*100/MAX(EV$9:EV$497))</f>
        <v>0</v>
      </c>
      <c r="RW221" s="115">
        <f>($RJ$4*LS221*100*100/MAX(EV$9:EV$497)) + (($RJ$4*LT221*100*100/MAX(EV$9:EV$497))+($RJ$4*LU221*100*100/MAX(EV$9:EV$497))+($RJ$4*LV221*100*100/MAX(EV$9:EV$497))+($RJ$4*LW221*100*100/MAX(EV$9:EV$497))+($RJ$4*LX221*100*100/MAX(EV$9:EV$497))+($RJ$4*LY221*100*100/MAX(EV$9:EV$497))+($RJ$4*LZ221*100*100/MAX(EV$9:EV$497))+($RJ$4*MA221*100*100/MAX(EV$9:EV$497)))/2</f>
        <v>0</v>
      </c>
      <c r="RX221" s="119">
        <f>($RJ$4*MB221*100*100/MAX(EV$9:EV$497))+($RJ$4*MC221*100*100/MAX(EV$9:EV$497))+($RJ$4*MD221*100*100/MAX(EV$9:EV$497))+($RJ$4*ME221*100*100/MAX(EV$9:EV$497))+($RJ$4*MF221*100*100/MAX(EV$9:EV$497))+($RJ$4*MG221*100*100/MAX(EV$9:EV$497))+($RJ$4*MH221*100*100/MAX(EV$9:EV$497))+($RJ$4*MI221*100*100/MAX(EV$9:EV$497))+($RJ$4*MJ221*100*100/MAX(EV$9:EV$497))+($RJ$4*MK221*100*100/MAX(EV$9:EV$497))+($RJ$4*ML221*100*100/MAX(EV$9:EV$497))+($RJ$4*MM221*100*100/MAX(EV$9:EV$497))+($RJ$4*MN221*100*100/MAX(EV$9:EV$497))</f>
        <v>0</v>
      </c>
      <c r="RY221" s="118">
        <f>($RJ$4*MQ221*100*100/MAX(EV$9:EV$497))/2 + (($RJ$4*MR221*100*100/MAX(EV$9:EV$497))+($RJ$4*MS221*100*100/MAX(EV$9:EV$497))+($RJ$4*MT221*100*100/MAX(EV$9:EV$497))+($RJ$4*MU221*100*100/MAX(EV$9:EV$497))+($RJ$4*MV221*100*100/MAX(EV$9:EV$497))+($RJ$4*MW221*100*100/MAX(EV$9:EV$497))+($RJ$4*MX221*100*100/MAX(EV$9:EV$497))+($RJ$4*MY221*100*100/MAX(EV$9:EV$497))+($RJ$4*MZ221*100*100/MAX(EV$9:EV$497))+($RJ$4*NA221*100*100/MAX(EV$9:EV$497))+($RJ$4*NB221*100*100/MAX(EV$9:EV$497))+($RJ$4*NC221*100*100/MAX(EV$9:EV$497))+($RJ$4*ND221*100*100/MAX(EV$9:EV$497))+($RJ$4*NG221*100*100/MAX(EV$9:EV$497)))/4</f>
        <v>2.106741573033708</v>
      </c>
      <c r="RZ221" s="115">
        <f>($RJ$4*NH221*100*100/MAX(EV$9:EV$497))/2 + (($RJ$4*NI221*100*100/MAX(EV$9:EV$497))+($RJ$4*NJ221*100*100/MAX(EV$9:EV$497))+($RJ$4*NK221*100*100/MAX(EV$9:EV$497))+($RJ$4*NL221*100*100/MAX(EV$9:EV$497))+($RJ$4*NM221*100*100/MAX(EV$9:EV$497))+($RJ$4*NN221*100*100/MAX(EV$9:EV$497)))/4</f>
        <v>0</v>
      </c>
      <c r="SA221" s="117">
        <f>(($RJ$4*NO221*100*100/MAX(EV$9:EV$497))+($RJ$4*NP221*100*100/MAX(EV$9:EV$497)))/4</f>
        <v>0</v>
      </c>
      <c r="SB221" s="118">
        <f t="shared" si="461"/>
        <v>2.106741573033708</v>
      </c>
      <c r="SC221" s="115">
        <f t="shared" si="462"/>
        <v>0.4213483146067416</v>
      </c>
      <c r="SD221" s="115">
        <f t="shared" si="463"/>
        <v>0.526685393258427</v>
      </c>
      <c r="SE221" s="115">
        <f t="shared" si="464"/>
        <v>0.4213483146067416</v>
      </c>
      <c r="SF221" s="115">
        <f t="shared" si="465"/>
        <v>0.526685393258427</v>
      </c>
      <c r="SG221" s="115">
        <f t="shared" si="466"/>
        <v>2.106741573033708</v>
      </c>
      <c r="SH221" s="115">
        <f>ROUND(SB221/MAX(SB$9:SB$497)*100,0)</f>
        <v>3</v>
      </c>
      <c r="SI221" s="115">
        <f>ROUND(SC221/MAX(SC$9:SC$497)*100,0)</f>
        <v>1</v>
      </c>
      <c r="SJ221" s="115">
        <f>ROUND(SD221/MAX(SD$9:SD$497)*100,0)</f>
        <v>1</v>
      </c>
      <c r="SK221" s="115">
        <f>ROUND(SE221/MAX(SE$9:SE$497)*100,0)</f>
        <v>0</v>
      </c>
      <c r="SL221" s="115">
        <f>ROUND(SF221/MAX(SF$9:SF$497)*100,0)</f>
        <v>1</v>
      </c>
      <c r="SM221" s="121">
        <f>ROUND(SG221/MAX(SG$9:SG$497)*100,0)</f>
        <v>2</v>
      </c>
      <c r="SN221" s="115">
        <f>ROUND(AVERAGEIF($ES$9:$ES$497,$ES221,SH$9:SH$497),0)</f>
        <v>24</v>
      </c>
      <c r="SO221" s="115">
        <f>ROUND(AVERAGEIF($ES$9:$ES$497,$ES221,SI$9:SI$497),0)</f>
        <v>22</v>
      </c>
      <c r="SP221" s="115">
        <f>ROUND(AVERAGEIF($ES$9:$ES$497,$ES221,SJ$9:SJ$497),0)</f>
        <v>5</v>
      </c>
      <c r="SQ221" s="115">
        <f>ROUND(AVERAGEIF($ES$9:$ES$497,$ES221,SK$9:SK$497),0)</f>
        <v>19</v>
      </c>
      <c r="SR221" s="115">
        <f>ROUND(AVERAGEIF($ES$9:$ES$497,$ES221,SL$9:SL$497),0)</f>
        <v>8</v>
      </c>
      <c r="SS221" s="121">
        <f>ROUND(AVERAGEIF($ES$9:$ES$497,$ES221,SM$9:SM$497),0)</f>
        <v>6</v>
      </c>
      <c r="ST221" s="114">
        <f>RANK(SB221,SB$9:SB$497,0)</f>
        <v>286</v>
      </c>
      <c r="SU221" s="115">
        <f>RANK(SC221,SC$9:SC$497,0)</f>
        <v>269</v>
      </c>
      <c r="SV221" s="115">
        <f>RANK(SD221,SD$9:SD$497,0)</f>
        <v>265</v>
      </c>
      <c r="SW221" s="115">
        <f>RANK(SE221,SE$9:SE$497,0)</f>
        <v>269</v>
      </c>
      <c r="SX221" s="115">
        <f>RANK(SF221,SF$9:SF$497,0)</f>
        <v>253</v>
      </c>
      <c r="SY221" s="115">
        <f>RANK(SG221,SG$9:SG$497,0)</f>
        <v>237</v>
      </c>
      <c r="SZ221" s="115">
        <f>COUNTIFS(SB$9:SB$497,"&gt;"&amp;SB221,$ES$9:$ES$497,$ES221)+1</f>
        <v>65</v>
      </c>
      <c r="TA221" s="115">
        <f>COUNTIFS(SC$9:SC$497,"&gt;"&amp;SC221,$ES$9:$ES$497,$ES221)+1</f>
        <v>65</v>
      </c>
      <c r="TB221" s="115">
        <f>COUNTIFS(SD$9:SD$497,"&gt;"&amp;SD221,$ES$9:$ES$497,$ES221)+1</f>
        <v>62</v>
      </c>
      <c r="TC221" s="115">
        <f>COUNTIFS(SE$9:SE$497,"&gt;"&amp;SE221,$ES$9:$ES$497,$ES221)+1</f>
        <v>65</v>
      </c>
      <c r="TD221" s="115">
        <f>COUNTIFS(SF$9:SF$497,"&gt;"&amp;SF221,$ES$9:$ES$497,$ES221)+1</f>
        <v>62</v>
      </c>
      <c r="TE221" s="117">
        <f>COUNTIFS(SG$9:SG$497,"&gt;"&amp;SG221,$ES$9:$ES$497,$ES221)+1</f>
        <v>57</v>
      </c>
      <c r="TF221" s="118">
        <f t="shared" si="467"/>
        <v>57</v>
      </c>
      <c r="TG221" s="115">
        <f t="shared" si="468"/>
        <v>48</v>
      </c>
      <c r="TH221" s="115">
        <f t="shared" si="469"/>
        <v>44</v>
      </c>
      <c r="TI221" s="115">
        <f t="shared" si="470"/>
        <v>46</v>
      </c>
      <c r="TJ221" s="115">
        <f t="shared" si="471"/>
        <v>47</v>
      </c>
      <c r="TK221" s="115">
        <f t="shared" si="472"/>
        <v>56</v>
      </c>
      <c r="TL221" s="117">
        <f t="shared" si="473"/>
        <v>48</v>
      </c>
      <c r="TM221" s="118">
        <f>ROUND(TF221/MAX(TF$9:TF$497)*100,0)</f>
        <v>32</v>
      </c>
      <c r="TN221" s="115">
        <f>ROUND(TG221/MAX(TG$9:TG$497)*100,0)</f>
        <v>26</v>
      </c>
      <c r="TO221" s="115">
        <f>ROUND(TH221/MAX(TH$9:TH$497)*100,0)</f>
        <v>24</v>
      </c>
      <c r="TP221" s="115">
        <f>ROUND(TI221/MAX(TI$9:TI$497)*100,0)</f>
        <v>25</v>
      </c>
      <c r="TQ221" s="115">
        <f>ROUND(TJ221/MAX(TJ$9:TJ$497)*100,0)</f>
        <v>24</v>
      </c>
      <c r="TR221" s="115">
        <f>ROUND(TK221/MAX(TK$9:TK$497)*100,0)</f>
        <v>29</v>
      </c>
      <c r="TS221" s="119">
        <f>ROUND(TL221/MAX(TL$9:TL$497)*100,0)</f>
        <v>24</v>
      </c>
      <c r="TT221" s="120">
        <f>RANK(TM221,TM$9:TM$497,0)</f>
        <v>274</v>
      </c>
      <c r="TU221" s="115">
        <f>RANK(TN221,TN$9:TN$497,0)</f>
        <v>244</v>
      </c>
      <c r="TV221" s="115">
        <f>RANK(TO221,TO$9:TO$497,0)</f>
        <v>216</v>
      </c>
      <c r="TW221" s="115">
        <f>RANK(TP221,TP$9:TP$497,0)</f>
        <v>264</v>
      </c>
      <c r="TX221" s="115">
        <f>RANK(TQ221,TQ$9:TQ$497,0)</f>
        <v>214</v>
      </c>
      <c r="TY221" s="115">
        <f>RANK(TR221,TR$9:TR$497,0)</f>
        <v>197</v>
      </c>
      <c r="TZ221" s="121">
        <f>RANK(TS221,TS$9:TS$497,0)</f>
        <v>215</v>
      </c>
      <c r="UA221" s="132"/>
      <c r="UB221" s="7" t="s">
        <v>1</v>
      </c>
    </row>
    <row r="222" spans="1:548" x14ac:dyDescent="0.15">
      <c r="A222" s="183">
        <v>214</v>
      </c>
      <c r="B222" s="203" t="s">
        <v>1067</v>
      </c>
      <c r="C222" s="63"/>
      <c r="D222" s="63"/>
      <c r="E222" s="64" t="s">
        <v>518</v>
      </c>
      <c r="F222" s="65">
        <v>83</v>
      </c>
      <c r="G222" s="65" t="s">
        <v>519</v>
      </c>
      <c r="H222" s="65"/>
      <c r="I222" s="66" t="s">
        <v>521</v>
      </c>
      <c r="J222" s="67" t="s">
        <v>521</v>
      </c>
      <c r="K222" s="67" t="s">
        <v>521</v>
      </c>
      <c r="L222" s="67" t="s">
        <v>521</v>
      </c>
      <c r="M222" s="67" t="s">
        <v>521</v>
      </c>
      <c r="N222" s="67" t="s">
        <v>521</v>
      </c>
      <c r="O222" s="67" t="s">
        <v>521</v>
      </c>
      <c r="P222" s="67" t="s">
        <v>521</v>
      </c>
      <c r="Q222" s="67" t="s">
        <v>521</v>
      </c>
      <c r="R222" s="68" t="s">
        <v>521</v>
      </c>
      <c r="S222" s="69" t="s">
        <v>521</v>
      </c>
      <c r="T222" s="67" t="s">
        <v>521</v>
      </c>
      <c r="U222" s="67" t="s">
        <v>521</v>
      </c>
      <c r="V222" s="67" t="s">
        <v>521</v>
      </c>
      <c r="W222" s="67" t="s">
        <v>521</v>
      </c>
      <c r="X222" s="67" t="s">
        <v>521</v>
      </c>
      <c r="Y222" s="67" t="s">
        <v>521</v>
      </c>
      <c r="Z222" s="67" t="s">
        <v>521</v>
      </c>
      <c r="AA222" s="67" t="s">
        <v>521</v>
      </c>
      <c r="AB222" s="68" t="s">
        <v>521</v>
      </c>
      <c r="AC222" s="69" t="s">
        <v>521</v>
      </c>
      <c r="AD222" s="67" t="s">
        <v>521</v>
      </c>
      <c r="AE222" s="67" t="s">
        <v>521</v>
      </c>
      <c r="AF222" s="67" t="s">
        <v>521</v>
      </c>
      <c r="AG222" s="67" t="s">
        <v>521</v>
      </c>
      <c r="AH222" s="67" t="s">
        <v>521</v>
      </c>
      <c r="AI222" s="67" t="s">
        <v>521</v>
      </c>
      <c r="AJ222" s="67" t="s">
        <v>521</v>
      </c>
      <c r="AK222" s="67" t="s">
        <v>521</v>
      </c>
      <c r="AL222" s="68" t="s">
        <v>521</v>
      </c>
      <c r="AM222" s="69" t="s">
        <v>521</v>
      </c>
      <c r="AN222" s="67" t="s">
        <v>521</v>
      </c>
      <c r="AO222" s="67" t="s">
        <v>521</v>
      </c>
      <c r="AP222" s="67" t="s">
        <v>521</v>
      </c>
      <c r="AQ222" s="67" t="s">
        <v>521</v>
      </c>
      <c r="AR222" s="67" t="s">
        <v>521</v>
      </c>
      <c r="AS222" s="67" t="s">
        <v>521</v>
      </c>
      <c r="AT222" s="67" t="s">
        <v>521</v>
      </c>
      <c r="AU222" s="67" t="s">
        <v>521</v>
      </c>
      <c r="AV222" s="68" t="s">
        <v>521</v>
      </c>
      <c r="AW222" s="69" t="s">
        <v>521</v>
      </c>
      <c r="AX222" s="67" t="s">
        <v>521</v>
      </c>
      <c r="AY222" s="67" t="s">
        <v>521</v>
      </c>
      <c r="AZ222" s="67" t="s">
        <v>521</v>
      </c>
      <c r="BA222" s="67" t="s">
        <v>521</v>
      </c>
      <c r="BB222" s="67" t="s">
        <v>521</v>
      </c>
      <c r="BC222" s="67" t="s">
        <v>521</v>
      </c>
      <c r="BD222" s="67" t="s">
        <v>521</v>
      </c>
      <c r="BE222" s="67" t="s">
        <v>521</v>
      </c>
      <c r="BF222" s="68" t="s">
        <v>521</v>
      </c>
      <c r="BG222" s="69" t="s">
        <v>521</v>
      </c>
      <c r="BH222" s="67" t="s">
        <v>521</v>
      </c>
      <c r="BI222" s="67" t="s">
        <v>521</v>
      </c>
      <c r="BJ222" s="67" t="s">
        <v>521</v>
      </c>
      <c r="BK222" s="67" t="s">
        <v>521</v>
      </c>
      <c r="BL222" s="67" t="s">
        <v>521</v>
      </c>
      <c r="BM222" s="67" t="s">
        <v>520</v>
      </c>
      <c r="BN222" s="67" t="s">
        <v>520</v>
      </c>
      <c r="BO222" s="67" t="s">
        <v>520</v>
      </c>
      <c r="BP222" s="68" t="s">
        <v>520</v>
      </c>
      <c r="BQ222" s="70" t="s">
        <v>520</v>
      </c>
      <c r="BR222" s="67" t="s">
        <v>520</v>
      </c>
      <c r="BS222" s="67" t="s">
        <v>520</v>
      </c>
      <c r="BT222" s="67" t="s">
        <v>520</v>
      </c>
      <c r="BU222" s="67" t="s">
        <v>520</v>
      </c>
      <c r="BV222" s="67" t="s">
        <v>520</v>
      </c>
      <c r="BW222" s="67" t="s">
        <v>521</v>
      </c>
      <c r="BX222" s="67" t="s">
        <v>521</v>
      </c>
      <c r="BY222" s="67" t="s">
        <v>521</v>
      </c>
      <c r="BZ222" s="68" t="s">
        <v>521</v>
      </c>
      <c r="CA222" s="69" t="s">
        <v>521</v>
      </c>
      <c r="CB222" s="67" t="s">
        <v>521</v>
      </c>
      <c r="CC222" s="67" t="s">
        <v>521</v>
      </c>
      <c r="CD222" s="67" t="s">
        <v>521</v>
      </c>
      <c r="CE222" s="67" t="s">
        <v>521</v>
      </c>
      <c r="CF222" s="67" t="s">
        <v>521</v>
      </c>
      <c r="CG222" s="67" t="s">
        <v>521</v>
      </c>
      <c r="CH222" s="67" t="s">
        <v>521</v>
      </c>
      <c r="CI222" s="67" t="s">
        <v>521</v>
      </c>
      <c r="CJ222" s="68" t="s">
        <v>521</v>
      </c>
      <c r="CK222" s="69" t="s">
        <v>521</v>
      </c>
      <c r="CL222" s="67" t="s">
        <v>521</v>
      </c>
      <c r="CM222" s="67" t="s">
        <v>521</v>
      </c>
      <c r="CN222" s="67" t="s">
        <v>521</v>
      </c>
      <c r="CO222" s="67" t="s">
        <v>521</v>
      </c>
      <c r="CP222" s="67" t="s">
        <v>521</v>
      </c>
      <c r="CQ222" s="67" t="s">
        <v>521</v>
      </c>
      <c r="CR222" s="67" t="s">
        <v>521</v>
      </c>
      <c r="CS222" s="67" t="s">
        <v>521</v>
      </c>
      <c r="CT222" s="68" t="s">
        <v>521</v>
      </c>
      <c r="CU222" s="69" t="s">
        <v>521</v>
      </c>
      <c r="CV222" s="67" t="s">
        <v>521</v>
      </c>
      <c r="CW222" s="67" t="s">
        <v>521</v>
      </c>
      <c r="CX222" s="67" t="s">
        <v>521</v>
      </c>
      <c r="CY222" s="67" t="s">
        <v>521</v>
      </c>
      <c r="CZ222" s="67" t="s">
        <v>521</v>
      </c>
      <c r="DA222" s="67" t="s">
        <v>521</v>
      </c>
      <c r="DB222" s="67" t="s">
        <v>521</v>
      </c>
      <c r="DC222" s="67" t="s">
        <v>521</v>
      </c>
      <c r="DD222" s="68" t="s">
        <v>521</v>
      </c>
      <c r="DE222" s="69" t="s">
        <v>521</v>
      </c>
      <c r="DF222" s="71" t="s">
        <v>521</v>
      </c>
      <c r="DG222" s="67" t="s">
        <v>521</v>
      </c>
      <c r="DH222" s="67" t="s">
        <v>521</v>
      </c>
      <c r="DI222" s="67" t="s">
        <v>521</v>
      </c>
      <c r="DJ222" s="67" t="s">
        <v>521</v>
      </c>
      <c r="DK222" s="67" t="s">
        <v>521</v>
      </c>
      <c r="DL222" s="67" t="s">
        <v>521</v>
      </c>
      <c r="DM222" s="67" t="s">
        <v>521</v>
      </c>
      <c r="DN222" s="68" t="s">
        <v>521</v>
      </c>
      <c r="DO222" s="70" t="s">
        <v>521</v>
      </c>
      <c r="DP222" s="71" t="s">
        <v>521</v>
      </c>
      <c r="DQ222" s="67" t="s">
        <v>521</v>
      </c>
      <c r="DR222" s="67" t="s">
        <v>521</v>
      </c>
      <c r="DS222" s="67" t="s">
        <v>521</v>
      </c>
      <c r="DT222" s="67" t="s">
        <v>521</v>
      </c>
      <c r="DU222" s="67" t="s">
        <v>521</v>
      </c>
      <c r="DV222" s="67" t="s">
        <v>521</v>
      </c>
      <c r="DW222" s="67" t="s">
        <v>521</v>
      </c>
      <c r="DX222" s="72" t="s">
        <v>521</v>
      </c>
      <c r="DY222" s="73" t="s">
        <v>522</v>
      </c>
      <c r="DZ222" s="74">
        <v>2</v>
      </c>
      <c r="EA222" s="74">
        <v>3</v>
      </c>
      <c r="EB222" s="74">
        <v>3</v>
      </c>
      <c r="EC222" s="75">
        <v>4</v>
      </c>
      <c r="ED222" s="76" t="s">
        <v>522</v>
      </c>
      <c r="EE222" s="74">
        <f t="shared" si="417"/>
        <v>2</v>
      </c>
      <c r="EF222" s="74">
        <f t="shared" si="418"/>
        <v>6</v>
      </c>
      <c r="EG222" s="74">
        <f t="shared" si="419"/>
        <v>18</v>
      </c>
      <c r="EH222" s="77">
        <f t="shared" si="420"/>
        <v>72</v>
      </c>
      <c r="EI222" s="73">
        <v>30</v>
      </c>
      <c r="EJ222" s="74">
        <v>50</v>
      </c>
      <c r="EK222" s="74">
        <v>90</v>
      </c>
      <c r="EL222" s="74">
        <v>150</v>
      </c>
      <c r="EM222" s="75">
        <v>450</v>
      </c>
      <c r="EN222" s="78">
        <v>1</v>
      </c>
      <c r="EO222" s="79">
        <f t="shared" si="421"/>
        <v>0.83333333333333337</v>
      </c>
      <c r="EP222" s="79">
        <f t="shared" si="422"/>
        <v>0.5</v>
      </c>
      <c r="EQ222" s="79">
        <f t="shared" si="423"/>
        <v>0.27777777777777779</v>
      </c>
      <c r="ER222" s="80">
        <f t="shared" si="424"/>
        <v>0.20833333333333334</v>
      </c>
      <c r="ES222" s="128" t="s">
        <v>564</v>
      </c>
      <c r="ET222" s="82"/>
      <c r="EU222" s="83">
        <v>4</v>
      </c>
      <c r="EV222" s="73">
        <v>66</v>
      </c>
      <c r="EW222" s="74">
        <v>40</v>
      </c>
      <c r="EX222" s="74">
        <v>46</v>
      </c>
      <c r="EY222" s="74">
        <v>44</v>
      </c>
      <c r="EZ222" s="74">
        <v>21</v>
      </c>
      <c r="FA222" s="74">
        <v>19</v>
      </c>
      <c r="FB222" s="74">
        <v>64</v>
      </c>
      <c r="FC222" s="74">
        <v>64</v>
      </c>
      <c r="FD222" s="74">
        <f t="shared" si="425"/>
        <v>67</v>
      </c>
      <c r="FE222" s="84">
        <f t="shared" si="426"/>
        <v>110</v>
      </c>
      <c r="FF222" s="73">
        <f>RANK(EV222,$EV$9:$EV$497,0)</f>
        <v>217</v>
      </c>
      <c r="FG222" s="74">
        <f>RANK(EW222,$EW$9:$EW$497,0)</f>
        <v>233</v>
      </c>
      <c r="FH222" s="74">
        <f>RANK(EX222,$EX$9:$EX$497,0)</f>
        <v>157</v>
      </c>
      <c r="FI222" s="74">
        <f>RANK(EY222,$EY$9:$EY$497,0)</f>
        <v>157</v>
      </c>
      <c r="FJ222" s="74">
        <f>RANK(EZ222,$EZ$9:$EZ$497,0)</f>
        <v>188</v>
      </c>
      <c r="FK222" s="74">
        <f>RANK(FA222,$FA$9:$FA$497,0)</f>
        <v>200</v>
      </c>
      <c r="FL222" s="74">
        <f>RANK(FB222,$FB$9:$FB$497,0)</f>
        <v>107</v>
      </c>
      <c r="FM222" s="74">
        <f>RANK(FC222,$FC$9:$FC$497,0)</f>
        <v>110</v>
      </c>
      <c r="FN222" s="74">
        <f>RANK(FD222,$FD$9:$FD$497,0)</f>
        <v>219</v>
      </c>
      <c r="FO222" s="84">
        <f>RANK(FE222,$FE$9:$FE$497,0)</f>
        <v>129</v>
      </c>
      <c r="FP222" s="73">
        <f>COUNTIFS($EV$9:$EV$497,"&gt;"&amp;EV222,$ES$9:$ES$497,ES222)+1</f>
        <v>48</v>
      </c>
      <c r="FQ222" s="74">
        <f>COUNTIFS($EW$9:$EW$497,"&gt;"&amp;EW222,$ES$9:$ES$497,ES222)+1</f>
        <v>55</v>
      </c>
      <c r="FR222" s="74">
        <f>COUNTIFS($EX$9:$EX$497,"&gt;"&amp;EX222,$ES$9:$ES$497,ES222)+1</f>
        <v>54</v>
      </c>
      <c r="FS222" s="74">
        <f>COUNTIFS($EY$9:$EY$497,"&gt;"&amp;EY222,$ES$9:$ES$497,ES222)+1</f>
        <v>38</v>
      </c>
      <c r="FT222" s="74">
        <f>COUNTIFS($EZ$9:$EZ$497,"&gt;"&amp;EZ222,$ES$9:$ES$497,ES222)+1</f>
        <v>43</v>
      </c>
      <c r="FU222" s="74">
        <f>COUNTIFS($FA$9:$FA$497,"&gt;"&amp;FA222,$ES$9:$ES$497,ES222)+1</f>
        <v>55</v>
      </c>
      <c r="FV222" s="74">
        <f>COUNTIFS($FB$9:$FB$497,"&gt;"&amp;FB222,$ES$9:$ES$497,ES222)+1</f>
        <v>55</v>
      </c>
      <c r="FW222" s="74">
        <f>COUNTIFS($FC$9:$FC$497,"&gt;"&amp;FC222,$ES$9:$ES$497,ES222)+1</f>
        <v>52</v>
      </c>
      <c r="FX222" s="74">
        <f>COUNTIFS($FD$9:$FD$497,"&gt;"&amp;FD222,$ES$9:$ES$497,ES222)+1</f>
        <v>56</v>
      </c>
      <c r="FY222" s="84">
        <f>COUNTIFS($FE$9:$FE$497,"&gt;"&amp;FE222,$ES$9:$ES$497,ES222)+1</f>
        <v>53</v>
      </c>
      <c r="FZ222" s="85">
        <f t="shared" si="427"/>
        <v>0.8</v>
      </c>
      <c r="GA222" s="86">
        <f t="shared" si="428"/>
        <v>0.48</v>
      </c>
      <c r="GB222" s="86">
        <f t="shared" si="429"/>
        <v>0.55000000000000004</v>
      </c>
      <c r="GC222" s="86">
        <f t="shared" si="430"/>
        <v>0.53</v>
      </c>
      <c r="GD222" s="86">
        <f t="shared" si="431"/>
        <v>0.25</v>
      </c>
      <c r="GE222" s="86">
        <f t="shared" si="432"/>
        <v>0.23</v>
      </c>
      <c r="GF222" s="86">
        <f t="shared" si="433"/>
        <v>0.77</v>
      </c>
      <c r="GG222" s="86">
        <f t="shared" si="434"/>
        <v>0.77</v>
      </c>
      <c r="GH222" s="86">
        <f t="shared" si="435"/>
        <v>0.81</v>
      </c>
      <c r="GI222" s="87">
        <f t="shared" si="436"/>
        <v>1.33</v>
      </c>
      <c r="GJ222" s="85">
        <f>ROUND(((FZ222-AVERAGE(FZ$9:FZ$497))/STDEVP(FZ$9:FZ$497)*10+50),2)</f>
        <v>43.51</v>
      </c>
      <c r="GK222" s="86">
        <f>ROUND(((GA222-AVERAGE(GA$9:GA$497))/STDEVP(GA$9:GA$497)*10+50),2)</f>
        <v>43.71</v>
      </c>
      <c r="GL222" s="86">
        <f>ROUND(((GB222-AVERAGE(GB$9:GB$497))/STDEVP(GB$9:GB$497)*10+50),2)</f>
        <v>48.77</v>
      </c>
      <c r="GM222" s="86">
        <f>ROUND(((GC222-AVERAGE(GC$9:GC$497))/STDEVP(GC$9:GC$497)*10+50),2)</f>
        <v>50.2</v>
      </c>
      <c r="GN222" s="86">
        <f>ROUND(((GD222-AVERAGE(GD$9:GD$497))/STDEVP(GD$9:GD$497)*10+50),2)</f>
        <v>45.13</v>
      </c>
      <c r="GO222" s="86">
        <f>ROUND(((GE222-AVERAGE(GE$9:GE$497))/STDEVP(GE$9:GE$497)*10+50),2)</f>
        <v>45.7</v>
      </c>
      <c r="GP222" s="86">
        <f>ROUND(((GF222-AVERAGE(GF$9:GF$497))/STDEVP(GF$9:GF$497)*10+50),2)</f>
        <v>54.25</v>
      </c>
      <c r="GQ222" s="86">
        <f>ROUND(((GG222-AVERAGE(GG$9:GG$497))/STDEVP(GG$9:GG$497)*10+50),2)</f>
        <v>54.35</v>
      </c>
      <c r="GR222" s="86">
        <f>ROUND(((GH222-AVERAGE(GH$9:GH$497))/STDEVP(GH$9:GH$497)*10+50),2)</f>
        <v>43.99</v>
      </c>
      <c r="GS222" s="87">
        <f>ROUND(((GI222-AVERAGE(GI$9:GI$497))/STDEVP(GI$9:GI$497)*10+50),2)</f>
        <v>52.44</v>
      </c>
      <c r="GT222" s="73">
        <f>RANK(GJ222,$GJ$9:$GJ$497,0)</f>
        <v>325</v>
      </c>
      <c r="GU222" s="74">
        <f>RANK(GK222,$GK$9:$GK$497,0)</f>
        <v>286</v>
      </c>
      <c r="GV222" s="74">
        <f>RANK(GL222,$GL$9:$GL$497,0)</f>
        <v>221</v>
      </c>
      <c r="GW222" s="74">
        <f>RANK(GM222,$GM$9:$GM$497,0)</f>
        <v>178</v>
      </c>
      <c r="GX222" s="74">
        <f>RANK(GN222,$GN$9:$GN$497,0)</f>
        <v>266</v>
      </c>
      <c r="GY222" s="74">
        <f>RANK(GO222,$GO$9:$GO$497,0)</f>
        <v>252</v>
      </c>
      <c r="GZ222" s="74">
        <f>RANK(GP222,$GP$9:$GP$497,0)</f>
        <v>144</v>
      </c>
      <c r="HA222" s="74">
        <f>RANK(GQ222,$GQ$9:$GQ$497,0)</f>
        <v>131</v>
      </c>
      <c r="HB222" s="74">
        <f>RANK(GR222,$GR$9:$GR$497,0)</f>
        <v>293</v>
      </c>
      <c r="HC222" s="84">
        <f>RANK(GS222,$GS$9:$GS$497,0)</f>
        <v>136</v>
      </c>
      <c r="HD222" s="85">
        <f>ROUND(AVERAGEIF($ES$9:$ES$497,$ES222,$FZ$9:$FZ$497),2)</f>
        <v>0.92</v>
      </c>
      <c r="HE222" s="86">
        <f>ROUND(AVERAGEIF($ES$9:$ES$497,$ES222,$GA$9:$GA$497),2)</f>
        <v>0.65</v>
      </c>
      <c r="HF222" s="86">
        <f>ROUND(AVERAGEIF($ES$9:$ES$497,$ES222,$GB$9:$GB$497),2)</f>
        <v>0.69</v>
      </c>
      <c r="HG222" s="86">
        <f>ROUND(AVERAGEIF($ES$9:$ES$497,$ES222,$GC$9:$GC$497),2)</f>
        <v>0.54</v>
      </c>
      <c r="HH222" s="86">
        <f>ROUND(AVERAGEIF($ES$9:$ES$497,$ES222,$GD$9:$GD$497),2)</f>
        <v>0.32</v>
      </c>
      <c r="HI222" s="86">
        <f>ROUND(AVERAGEIF($ES$9:$ES$497,$ES222,$GE$9:$GE$497),2)</f>
        <v>0.33</v>
      </c>
      <c r="HJ222" s="86">
        <f>ROUND(AVERAGEIF($ES$9:$ES$497,$ES222,$GF$9:$GF$497),2)</f>
        <v>0.98</v>
      </c>
      <c r="HK222" s="86">
        <f>ROUND(AVERAGEIF($ES$9:$ES$497,$ES222,$GG$9:$GG$497),2)</f>
        <v>0.86</v>
      </c>
      <c r="HL222" s="86">
        <f>ROUND(AVERAGEIF($ES$9:$ES$497,$ES222,$GH$9:$GH$497),2)</f>
        <v>1.01</v>
      </c>
      <c r="HM222" s="87">
        <f>ROUND(AVERAGEIF($ES$9:$ES$497,$ES222,$GI$9:$GI$497),2)</f>
        <v>1.55</v>
      </c>
      <c r="HN222" s="88">
        <f t="shared" si="437"/>
        <v>-0.12</v>
      </c>
      <c r="HO222" s="89">
        <f t="shared" si="438"/>
        <v>-0.17000000000000004</v>
      </c>
      <c r="HP222" s="89">
        <f t="shared" si="439"/>
        <v>-0.1399999999999999</v>
      </c>
      <c r="HQ222" s="89">
        <f t="shared" si="440"/>
        <v>-1.0000000000000009E-2</v>
      </c>
      <c r="HR222" s="89">
        <f t="shared" si="441"/>
        <v>-7.0000000000000007E-2</v>
      </c>
      <c r="HS222" s="89">
        <f t="shared" si="442"/>
        <v>-0.1</v>
      </c>
      <c r="HT222" s="89">
        <f t="shared" si="443"/>
        <v>-0.20999999999999996</v>
      </c>
      <c r="HU222" s="89">
        <f t="shared" si="444"/>
        <v>-8.9999999999999969E-2</v>
      </c>
      <c r="HV222" s="89">
        <f t="shared" si="445"/>
        <v>-0.19999999999999996</v>
      </c>
      <c r="HW222" s="90">
        <f t="shared" si="446"/>
        <v>-0.21999999999999997</v>
      </c>
      <c r="HX222" s="73">
        <f>COUNTIFS($FZ$9:$FZ$497,"&gt;"&amp;FZ222,$ES$9:$ES$497,$ES222)+1</f>
        <v>68</v>
      </c>
      <c r="HY222" s="74">
        <f>COUNTIFS($GA$9:$GA$497,"&gt;"&amp;GA222,$ES$9:$ES$497,$ES222)+1</f>
        <v>77</v>
      </c>
      <c r="HZ222" s="74">
        <f>COUNTIFS($GB$9:$GB$497,"&gt;"&amp;GB222,$ES$9:$ES$497,$ES222)+1</f>
        <v>62</v>
      </c>
      <c r="IA222" s="74">
        <f>COUNTIFS($GC$9:$GC$497,"&gt;"&amp;GC222,$ES$9:$ES$497,$ES222)+1</f>
        <v>42</v>
      </c>
      <c r="IB222" s="74">
        <f>COUNTIFS($GD$9:$GD$497,"&gt;"&amp;GD222,$ES$9:$ES$497,$ES222)+1</f>
        <v>69</v>
      </c>
      <c r="IC222" s="74">
        <f>COUNTIFS($GE$9:$GE$497,"&gt;"&amp;GE222,$ES$9:$ES$497,$ES222)+1</f>
        <v>71</v>
      </c>
      <c r="ID222" s="74">
        <f>COUNTIFS($GF$9:$GF$497,"&gt;"&amp;GF222,$ES$9:$ES$497,$ES222)+1</f>
        <v>74</v>
      </c>
      <c r="IE222" s="74">
        <f>COUNTIFS($GG$9:$GG$497,"&gt;"&amp;GG222,$ES$9:$ES$497,$ES222)+1</f>
        <v>56</v>
      </c>
      <c r="IF222" s="74">
        <f>COUNTIFS($GH$9:$GH$497,"&gt;"&amp;GH222,$ES$9:$ES$497,$ES222)+1</f>
        <v>65</v>
      </c>
      <c r="IG222" s="84">
        <f>COUNTIFS($GI$9:$GI$497,"&gt;"&amp;GI222,$ES$9:$ES$497,$ES222)+1</f>
        <v>59</v>
      </c>
      <c r="IH222" s="91"/>
      <c r="II222" s="79"/>
      <c r="IJ222" s="79"/>
      <c r="IK222" s="79"/>
      <c r="IL222" s="79"/>
      <c r="IM222" s="92"/>
      <c r="IN222" s="93"/>
      <c r="IO222" s="94"/>
      <c r="IP222" s="95"/>
      <c r="IQ222" s="79"/>
      <c r="IR222" s="79"/>
      <c r="IS222" s="79"/>
      <c r="IT222" s="79"/>
      <c r="IU222" s="79"/>
      <c r="IV222" s="79"/>
      <c r="IW222" s="96"/>
      <c r="IX222" s="93"/>
      <c r="IY222" s="79"/>
      <c r="IZ222" s="79"/>
      <c r="JA222" s="79"/>
      <c r="JB222" s="79"/>
      <c r="JC222" s="79"/>
      <c r="JD222" s="79"/>
      <c r="JE222" s="97"/>
      <c r="JF222" s="95"/>
      <c r="JG222" s="79"/>
      <c r="JH222" s="79"/>
      <c r="JI222" s="79"/>
      <c r="JJ222" s="79"/>
      <c r="JK222" s="79"/>
      <c r="JL222" s="79"/>
      <c r="JM222" s="96"/>
      <c r="JN222" s="93"/>
      <c r="JO222" s="79"/>
      <c r="JP222" s="79"/>
      <c r="JQ222" s="79"/>
      <c r="JR222" s="79"/>
      <c r="JS222" s="79"/>
      <c r="JT222" s="79"/>
      <c r="JU222" s="79"/>
      <c r="JV222" s="79"/>
      <c r="JW222" s="79"/>
      <c r="JX222" s="79"/>
      <c r="JY222" s="79"/>
      <c r="JZ222" s="97"/>
      <c r="KA222" s="93"/>
      <c r="KB222" s="79"/>
      <c r="KC222" s="79"/>
      <c r="KD222" s="79"/>
      <c r="KE222" s="97"/>
      <c r="KF222" s="95"/>
      <c r="KG222" s="79"/>
      <c r="KH222" s="79"/>
      <c r="KI222" s="79"/>
      <c r="KJ222" s="79"/>
      <c r="KK222" s="98"/>
      <c r="KL222" s="79"/>
      <c r="KM222" s="79"/>
      <c r="KN222" s="79"/>
      <c r="KO222" s="79"/>
      <c r="KP222" s="79"/>
      <c r="KQ222" s="79"/>
      <c r="KR222" s="79"/>
      <c r="KS222" s="96"/>
      <c r="KT222" s="96"/>
      <c r="KU222" s="96"/>
      <c r="KV222" s="96"/>
      <c r="KW222" s="93"/>
      <c r="KX222" s="79"/>
      <c r="KY222" s="79"/>
      <c r="KZ222" s="79"/>
      <c r="LA222" s="79"/>
      <c r="LB222" s="79"/>
      <c r="LC222" s="96"/>
      <c r="LD222" s="93"/>
      <c r="LE222" s="94"/>
      <c r="LF222" s="99"/>
      <c r="LG222" s="75"/>
      <c r="LH222" s="93"/>
      <c r="LI222" s="79"/>
      <c r="LJ222" s="74"/>
      <c r="LK222" s="74"/>
      <c r="LL222" s="74"/>
      <c r="LM222" s="100"/>
      <c r="LN222" s="95"/>
      <c r="LO222" s="79"/>
      <c r="LP222" s="79"/>
      <c r="LQ222" s="79"/>
      <c r="LR222" s="96"/>
      <c r="LS222" s="93"/>
      <c r="LT222" s="79"/>
      <c r="LU222" s="79"/>
      <c r="LV222" s="79"/>
      <c r="LW222" s="79"/>
      <c r="LX222" s="79"/>
      <c r="LY222" s="79"/>
      <c r="LZ222" s="79"/>
      <c r="MA222" s="97"/>
      <c r="MB222" s="95"/>
      <c r="MC222" s="79"/>
      <c r="MD222" s="79"/>
      <c r="ME222" s="79"/>
      <c r="MF222" s="79"/>
      <c r="MG222" s="79"/>
      <c r="MH222" s="79"/>
      <c r="MI222" s="79"/>
      <c r="MJ222" s="79"/>
      <c r="MK222" s="79"/>
      <c r="ML222" s="79"/>
      <c r="MM222" s="79"/>
      <c r="MN222" s="98"/>
      <c r="MO222" s="98"/>
      <c r="MP222" s="96"/>
      <c r="MQ222" s="93"/>
      <c r="MR222" s="79"/>
      <c r="MS222" s="79"/>
      <c r="MT222" s="79"/>
      <c r="MU222" s="79"/>
      <c r="MV222" s="98"/>
      <c r="MW222" s="79"/>
      <c r="MX222" s="79"/>
      <c r="MY222" s="79"/>
      <c r="MZ222" s="79"/>
      <c r="NA222" s="79"/>
      <c r="NB222" s="79"/>
      <c r="NC222" s="79"/>
      <c r="ND222" s="96"/>
      <c r="NE222" s="96"/>
      <c r="NF222" s="96"/>
      <c r="NG222" s="96"/>
      <c r="NH222" s="93"/>
      <c r="NI222" s="79"/>
      <c r="NJ222" s="79"/>
      <c r="NK222" s="79"/>
      <c r="NL222" s="79"/>
      <c r="NM222" s="79"/>
      <c r="NN222" s="94"/>
      <c r="NO222" s="93"/>
      <c r="NP222" s="80"/>
      <c r="NQ222" s="124" t="s">
        <v>1065</v>
      </c>
      <c r="NR222" s="102" t="s">
        <v>1070</v>
      </c>
      <c r="NS222" s="102"/>
      <c r="NT222" s="102"/>
      <c r="NU222" s="102"/>
      <c r="NV222" s="104"/>
      <c r="NW222" s="102" t="s">
        <v>882</v>
      </c>
      <c r="NX222" s="133" t="s">
        <v>1071</v>
      </c>
      <c r="NY222" s="129" t="s">
        <v>2116</v>
      </c>
      <c r="NZ222" s="133" t="s">
        <v>2084</v>
      </c>
      <c r="OA222" s="134"/>
      <c r="OB222" s="134"/>
      <c r="OC222" s="134"/>
      <c r="OD222" s="108">
        <f t="shared" si="447"/>
        <v>72</v>
      </c>
      <c r="OE222" s="109">
        <v>7</v>
      </c>
      <c r="OF222" s="110">
        <f t="shared" si="448"/>
        <v>30</v>
      </c>
      <c r="OG222" s="109">
        <v>7</v>
      </c>
      <c r="OH222" s="111">
        <f>ROUND(AVERAGEIF($ES$9:$ES$497,$ES222,EV$9:EV$497),0)</f>
        <v>67</v>
      </c>
      <c r="OI222" s="112">
        <f>ROUND(AVERAGEIF($ES$9:$ES$497,$ES222,EW$9:EW$497),0)</f>
        <v>45</v>
      </c>
      <c r="OJ222" s="112">
        <f>ROUND(AVERAGEIF($ES$9:$ES$497,$ES222,EX$9:EX$497),0)</f>
        <v>51</v>
      </c>
      <c r="OK222" s="112">
        <f>ROUND(AVERAGEIF($ES$9:$ES$497,$ES222,EY$9:EY$497),0)</f>
        <v>39</v>
      </c>
      <c r="OL222" s="112">
        <f>ROUND(AVERAGEIF($ES$9:$ES$497,$ES222,EZ$9:EZ$497),0)</f>
        <v>21</v>
      </c>
      <c r="OM222" s="112">
        <f>ROUND(AVERAGEIF($ES$9:$ES$497,$ES222,FA$9:FA$497),0)</f>
        <v>21</v>
      </c>
      <c r="ON222" s="112">
        <f>ROUND(AVERAGEIF($ES$9:$ES$497,$ES222,FB$9:FB$497),0)</f>
        <v>68</v>
      </c>
      <c r="OO222" s="112">
        <f>ROUND(AVERAGEIF($ES$9:$ES$497,$ES222,FC$9:FC$497),0)</f>
        <v>64</v>
      </c>
      <c r="OP222" s="112">
        <f>ROUND(AVERAGEIF($ES$9:$ES$497,$ES222,FD$9:FD$497),0)</f>
        <v>72</v>
      </c>
      <c r="OQ222" s="113">
        <f>ROUND(AVERAGEIF($ES$9:$ES$497,$ES222,FE$9:FE$497),0)</f>
        <v>115</v>
      </c>
      <c r="OR222" s="114">
        <f>ROUND(EV222/MAX(EV$9:EV$497)*100,0)</f>
        <v>37</v>
      </c>
      <c r="OS222" s="115">
        <f>ROUND(EW222/MAX(EW$9:EW$497)*100,0)</f>
        <v>31</v>
      </c>
      <c r="OT222" s="115">
        <f>ROUND(EX222/MAX(EX$9:EX$497)*100,0)</f>
        <v>38</v>
      </c>
      <c r="OU222" s="115">
        <f>ROUND(EY222/MAX(EY$9:EY$497)*100,0)</f>
        <v>30</v>
      </c>
      <c r="OV222" s="115">
        <f>ROUND(EZ222/MAX(EZ$9:EZ$497)*100,0)</f>
        <v>17</v>
      </c>
      <c r="OW222" s="115">
        <f>ROUND(FA222/MAX(FA$9:FA$497)*100,0)</f>
        <v>17</v>
      </c>
      <c r="OX222" s="115">
        <f>ROUND(FB222/MAX(FB$9:FB$497)*100,0)</f>
        <v>48</v>
      </c>
      <c r="OY222" s="116">
        <f>ROUND(FC222/MAX(FC$9:FC$497)*100,0)</f>
        <v>44</v>
      </c>
      <c r="OZ222" s="115">
        <f>ROUND(FD222/MAX(FD$9:FD$497)*100,0)</f>
        <v>45</v>
      </c>
      <c r="PA222" s="117">
        <f>ROUND(FE222/MAX(FE$9:FE$497)*100,0)</f>
        <v>45</v>
      </c>
      <c r="PB222" s="118">
        <f t="shared" si="449"/>
        <v>420</v>
      </c>
      <c r="PC222" s="115">
        <f t="shared" si="450"/>
        <v>357</v>
      </c>
      <c r="PD222" s="115">
        <f t="shared" si="451"/>
        <v>471</v>
      </c>
      <c r="PE222" s="115">
        <f t="shared" si="452"/>
        <v>508</v>
      </c>
      <c r="PF222" s="115">
        <f t="shared" si="453"/>
        <v>345</v>
      </c>
      <c r="PG222" s="119">
        <f t="shared" si="454"/>
        <v>295</v>
      </c>
      <c r="PH222" s="118">
        <f>ROUND(PB222/MAX(PB$9:PB$497)*100,0)</f>
        <v>50</v>
      </c>
      <c r="PI222" s="115">
        <f>ROUND(PC222/MAX(PC$9:PC$497)*100,0)</f>
        <v>43</v>
      </c>
      <c r="PJ222" s="115">
        <f>ROUND(PD222/MAX(PD$9:PD$497)*100,0)</f>
        <v>50</v>
      </c>
      <c r="PK222" s="115">
        <f>ROUND(PE222/MAX(PE$9:PE$497)*100,0)</f>
        <v>51</v>
      </c>
      <c r="PL222" s="115">
        <f>ROUND(PF222/MAX(PF$9:PF$497)*100,0)</f>
        <v>49</v>
      </c>
      <c r="PM222" s="119">
        <f>ROUND(PG222/MAX(PG$9:PG$497)*100,0)</f>
        <v>43</v>
      </c>
      <c r="PN222" s="118">
        <f>RANK(PH222,PH$9:PH$497,0)</f>
        <v>179</v>
      </c>
      <c r="PO222" s="115">
        <f>RANK(PI222,PI$9:PI$497,0)</f>
        <v>187</v>
      </c>
      <c r="PP222" s="115">
        <f>RANK(PJ222,PJ$9:PJ$497,0)</f>
        <v>198</v>
      </c>
      <c r="PQ222" s="115">
        <f>RANK(PK222,PK$9:PK$497,0)</f>
        <v>161</v>
      </c>
      <c r="PR222" s="115">
        <f>RANK(PL222,PL$9:PL$497,0)</f>
        <v>203</v>
      </c>
      <c r="PS222" s="119">
        <f>RANK(PM222,PM$9:PM$497,0)</f>
        <v>213</v>
      </c>
      <c r="PT222" s="120">
        <f>ROUND(FZ222/MAX(FZ$9:FZ$497)*100,0)</f>
        <v>44</v>
      </c>
      <c r="PU222" s="115">
        <f>ROUND(GA222/MAX(GA$9:GA$497)*100,0)</f>
        <v>27</v>
      </c>
      <c r="PV222" s="115">
        <f>ROUND(GB222/MAX(GB$9:GB$497)*100,0)</f>
        <v>40</v>
      </c>
      <c r="PW222" s="115">
        <f>ROUND(GC222/MAX(GC$9:GC$497)*100,0)</f>
        <v>42</v>
      </c>
      <c r="PX222" s="115">
        <f>ROUND(GD222/MAX(GD$9:GD$497)*100,0)</f>
        <v>14</v>
      </c>
      <c r="PY222" s="115">
        <f>ROUND(GE222/MAX(GE$9:GE$497)*100,0)</f>
        <v>14</v>
      </c>
      <c r="PZ222" s="115">
        <f>ROUND(GF222/MAX(GF$9:GF$497)*100,0)</f>
        <v>36</v>
      </c>
      <c r="QA222" s="116">
        <f>ROUND(GG222/MAX(GG$9:GG$497)*100,0)</f>
        <v>42</v>
      </c>
      <c r="QB222" s="115">
        <f>ROUND(GH222/MAX(GH$9:GH$497)*100,0)</f>
        <v>36</v>
      </c>
      <c r="QC222" s="121">
        <f>ROUND(GI222/MAX(GI$9:GI$497)*100,0)</f>
        <v>42</v>
      </c>
      <c r="QD222" s="120">
        <f>ROUND(AVERAGEIF($ES$9:$ES$497,$ES222,PT$9:PT$497),0)</f>
        <v>50</v>
      </c>
      <c r="QE222" s="120">
        <f>ROUND(AVERAGEIF($ES$9:$ES$497,$ES222,PU$9:PU$497),0)</f>
        <v>37</v>
      </c>
      <c r="QF222" s="120">
        <f>ROUND(AVERAGEIF($ES$9:$ES$497,$ES222,PV$9:PV$497),0)</f>
        <v>50</v>
      </c>
      <c r="QG222" s="120">
        <f>ROUND(AVERAGEIF($ES$9:$ES$497,$ES222,PW$9:PW$497),0)</f>
        <v>43</v>
      </c>
      <c r="QH222" s="120">
        <f>ROUND(AVERAGEIF($ES$9:$ES$497,$ES222,PX$9:PX$497),0)</f>
        <v>18</v>
      </c>
      <c r="QI222" s="120">
        <f>ROUND(AVERAGEIF($ES$9:$ES$497,$ES222,PY$9:PY$497),0)</f>
        <v>20</v>
      </c>
      <c r="QJ222" s="120">
        <f>ROUND(AVERAGEIF($ES$9:$ES$497,$ES222,PZ$9:PZ$497),0)</f>
        <v>46</v>
      </c>
      <c r="QK222" s="120">
        <f>ROUND(AVERAGEIF($ES$9:$ES$497,$ES222,QA$9:QA$497),0)</f>
        <v>47</v>
      </c>
      <c r="QL222" s="120">
        <f>ROUND(AVERAGEIF($ES$9:$ES$497,$ES222,QB$9:QB$497),0)</f>
        <v>45</v>
      </c>
      <c r="QM222" s="120">
        <f>ROUND(AVERAGEIF($ES$9:$ES$497,$ES222,QC$9:QC$497),0)</f>
        <v>49</v>
      </c>
      <c r="QN222" s="114">
        <f t="shared" si="455"/>
        <v>458</v>
      </c>
      <c r="QO222" s="115">
        <f t="shared" si="456"/>
        <v>354</v>
      </c>
      <c r="QP222" s="115">
        <f t="shared" si="457"/>
        <v>514</v>
      </c>
      <c r="QQ222" s="115">
        <f t="shared" si="458"/>
        <v>584</v>
      </c>
      <c r="QR222" s="115">
        <f t="shared" si="459"/>
        <v>462</v>
      </c>
      <c r="QS222" s="119">
        <f t="shared" si="460"/>
        <v>318</v>
      </c>
      <c r="QT222" s="114">
        <f>ROUND((QN222-MIN(QN$9:QN$497))/(MAX(QN$9:QN$497)-MIN(QN$9:QN$497))*100,0)</f>
        <v>36</v>
      </c>
      <c r="QU222" s="115">
        <f>ROUND((QO222-MIN(QO$9:QO$497))/(MAX(QO$9:QO$497)-MIN(QO$9:QO$497))*100,0)</f>
        <v>21</v>
      </c>
      <c r="QV222" s="115">
        <f>ROUND((QP222-MIN(QP$9:QP$497))/(MAX(QP$9:QP$497)-MIN(QP$9:QP$497))*100,0)</f>
        <v>24</v>
      </c>
      <c r="QW222" s="115">
        <f>ROUND((QQ222-MIN(QQ$9:QQ$497))/(MAX(QQ$9:QQ$497)-MIN(QQ$9:QQ$497))*100,0)</f>
        <v>37</v>
      </c>
      <c r="QX222" s="115">
        <f>ROUND((QR222-MIN(QR$9:QR$497))/(MAX(QR$9:QR$497)-MIN(QR$9:QR$497))*100,0)</f>
        <v>38</v>
      </c>
      <c r="QY222" s="115">
        <f>ROUND((QS222-MIN(QS$9:QS$497))/(MAX(QS$9:QS$497)-MIN(QS$9:QS$497))*100,0)</f>
        <v>29</v>
      </c>
      <c r="QZ222" s="114">
        <f>RANK(QN222,QN$9:QN$497,0)</f>
        <v>249</v>
      </c>
      <c r="RA222" s="115">
        <f>RANK(QO222,QO$9:QO$497,0)</f>
        <v>260</v>
      </c>
      <c r="RB222" s="115">
        <f>RANK(QP222,QP$9:QP$497,0)</f>
        <v>297</v>
      </c>
      <c r="RC222" s="115">
        <f>RANK(QQ222,QQ$9:QQ$497,0)</f>
        <v>198</v>
      </c>
      <c r="RD222" s="115">
        <f>RANK(QR222,QR$9:QR$497,0)</f>
        <v>301</v>
      </c>
      <c r="RE222" s="115">
        <f>RANK(QS222,QS$9:QS$497,0)</f>
        <v>306</v>
      </c>
      <c r="RF222" s="122"/>
      <c r="RG222" s="115">
        <f>($RH$3*(IH222+IJ222)*100*100/MAX(EX$9:EX$497)*$RO$3) +($RH$3*(II222+IJ222)*100*100/MAX(EX$9:EX$497)*$RO$4) + ($RH$3*IK222*100*100/MAX(EX$9:EX$497)*0.098)</f>
        <v>0</v>
      </c>
      <c r="RH222" s="115">
        <f>($RH$4*IL222*100*100/MAX(EZ$9:EZ$497))*$RQ$3</f>
        <v>0</v>
      </c>
      <c r="RI222" s="115">
        <f>($RH$3*IM222*100*100/MAX(EY$9:EY$497))*$RQ$4</f>
        <v>0</v>
      </c>
      <c r="RJ222" s="115">
        <f>($RH$3*IN222*100*100/MAX(EX$9:EX$497))</f>
        <v>0</v>
      </c>
      <c r="RK222" s="115">
        <f>($RH$4*IO222*100*100/MAX(EZ$9:EZ$497))*$RQ$3</f>
        <v>0</v>
      </c>
      <c r="RL222" s="115">
        <f>(($RL$4*IP222*100*((100/MAX(EX$9:EX$497)+100/MAX(EZ$9:EZ$497))/2))+($RL$4*IQ222*100*((100/MAX(EX$9:EX$497)+100/MAX(EZ$9:EZ$497))/2))+($RL$4*IR222*100*((100/MAX(EX$9:EX$497)+100/MAX(EZ$9:EZ$497))/2))+($RL$4*IS222*100*((100/MAX(EX$9:EX$497)+100/MAX(EZ$9:EZ$497))/2))+($RL$4*IT222*100*((100/MAX(EX$9:EX$497)+100/MAX(EZ$9:EZ$497))/2))+($RL$4*IU222*100*((100/MAX(EX$9:EX$497)+100/MAX(EZ$9:EZ$497))/2))+($RL$4*IV222*100*((100/MAX(EX$9:EX$497)+100/MAX(EZ$9:EZ$497))/2))+($RL$4*IW222*100*((100/MAX(EX$9:EX$497)+100/MAX(EZ$9:EZ$497))/2)))*$RS$3</f>
        <v>0</v>
      </c>
      <c r="RM222" s="115">
        <f>(($RH$3*IX222*100*100/MAX(EX$9:EX$497))+($RH$3*IY222*100*100/MAX(EX$9:EX$497))+($RH$3*IZ222*100*100/MAX(EX$9:EX$497))+($RH$3*JA222*100*100/MAX(EX$9:EX$497))+($RH$3*JB222*100*100/MAX(EX$9:EX$497))+($RH$3*JC222*100*100/MAX(EX$9:EX$497))+($RH$3*JD222*100*100/MAX(EX$9:EX$497))+($RH$3*JE222*100*100/MAX(EX$9:EX$497)))*$RS$4</f>
        <v>0</v>
      </c>
      <c r="RN222" s="115">
        <f>(($RH$4*JF222*100*100/MAX(EZ$9:EZ$497)) + ($RH$4*JG222*100*100/MAX(EZ$9:EZ$497)) + ($RH$4*JH222*100*100/MAX(EZ$9:EZ$497)) + ($RH$4*JI222*100*100/MAX(EZ$9:EZ$497)) + ($RH$4*JJ222*100*100/MAX(EZ$9:EZ$497)) + ($RH$4*JK222*100*100/MAX(EZ$9:EZ$497)) + ($RH$4*JL222*100*100/MAX(EZ$9:EZ$497)) + ($RH$4*JM222*100*100/MAX(EZ$9:EZ$497)))*$RU$3</f>
        <v>0</v>
      </c>
      <c r="RO222" s="115">
        <f>(($RL$4*JN222*100*((100/MAX(EX$9:EX$497)+100/MAX(EZ$9:EZ$497))/2))+($RL$4*JO222*100*((100/MAX(EX$9:EX$497)+100/MAX(EZ$9:EZ$497))/2))+($RL$4*JP222*100*((100/MAX(EX$9:EX$497)+100/MAX(EZ$9:EZ$497))/2))+($RL$4*JQ222*100*((100/MAX(EX$9:EX$497)+100/MAX(EZ$9:EZ$497))/2))+($RL$4*JR222*100*((100/MAX(EX$9:EX$497)+100/MAX(EZ$9:EZ$497))/2))+($RL$4*JS222*100*((100/MAX(EX$9:EX$497)+100/MAX(EZ$9:EZ$497))/2))+($RL$4*JT222*100*((100/MAX(EX$9:EX$497)+100/MAX(EZ$9:EZ$497))/2))+($RL$4*JU222*100*((100/MAX(EX$9:EX$497)+100/MAX(EZ$9:EZ$497))/2))+($RL$4*JV222*100*((100/MAX(EX$9:EX$497)+100/MAX(EZ$9:EZ$497))/2))+($RL$4*JW222*100*((100/MAX(EX$9:EX$497)+100/MAX(EZ$9:EZ$497))/2))+($RL$4*JX222*100*((100/MAX(EX$9:EX$497)+100/MAX(EZ$9:EZ$497))/2))+($RL$4*JY222*100*((100/MAX(EX$9:EX$497)+100/MAX(EZ$9:EZ$497))/2))+($RL$4*JZ222*100*((100/MAX(EX$9:EX$497)+100/MAX(EZ$9:EZ$497))/2)))*$RW$3/2</f>
        <v>0</v>
      </c>
      <c r="RP222" s="119">
        <f>($RJ$3*KA222*100*100/MAX(FA$9:FA$497)) + ($RJ$3*KB222*100*100/MAX(FA$9:FA$497)/2) + ($RJ$3*KC222*100*100/MAX(FA$9:FA$497)/2) + ($RJ$3*KD222*100*100/MAX(FA$9:FA$497)/4) + ($RJ$3*KE222*100*100/MAX(FA$9:FA$497)/4)</f>
        <v>0</v>
      </c>
      <c r="RQ222" s="118">
        <f>($RL$4*KF222*100*((100/MAX(EX$9:EX$497)+100/MAX(EZ$9:EZ$497)))) * ($RO$3/2) + (($RL$4*KG222*100*((100/MAX(EX$9:EX$497)+100/MAX(EZ$9:EZ$497))))+($RL$4*KH222*100*((100/MAX(EX$9:EX$497)+100/MAX(EZ$9:EZ$497))))+($RL$4*KI222*100*((100/MAX(EX$9:EX$497)+100/MAX(EZ$9:EZ$497))))+($RL$4*KJ222*100*((100/MAX(EX$9:EX$497)+100/MAX(EZ$9:EZ$497))))+($RL$4*KK222*100*((100/MAX(EX$9:EX$497)+100/MAX(EZ$9:EZ$497))))+($RL$4*KL222*100*((100/MAX(EX$9:EX$497)+100/MAX(EZ$9:EZ$497))))+($RL$4*KM222*100*((100/MAX(EX$9:EX$497)+100/MAX(EZ$9:EZ$497))))+($RL$4*KN222*100*((100/MAX(EX$9:EX$497)+100/MAX(EZ$9:EZ$497))))+($RL$4*KO222*100*((100/MAX(EX$9:EX$497)+100/MAX(EZ$9:EZ$497))))+($RL$4*KP222*100*((100/MAX(EX$9:EX$497)+100/MAX(EZ$9:EZ$497))))+($RL$4*KQ222*100*((100/MAX(EX$9:EX$497)+100/MAX(EZ$9:EZ$497))))+($RL$4*KR222*100*((100/MAX(EX$9:EX$497)+100/MAX(EZ$9:EZ$497))))+($RL$4*KS222*100*((100/MAX(EX$9:EX$497)+100/MAX(EZ$9:EZ$497))))+($RL$4*KV222*100*((100/MAX(EX$9:EX$497)+100/MAX(EZ$9:EZ$497))))) * (($RO$3+$RO$4)/6)</f>
        <v>0</v>
      </c>
      <c r="RR222" s="115">
        <f>(($RL$4*KW222*100*((100/MAX(EX$9:EX$497)+100/MAX(EZ$9:EZ$497))))) * ($RO$3/2) + (($RL$4*KX222*100*((100/MAX(EX$9:EX$497)+100/MAX(EZ$9:EZ$497))))+($RL$4*KY222*100*((100/MAX(EX$9:EX$497)+100/MAX(EZ$9:EZ$497))))+($RL$4*KZ222*100*((100/MAX(EX$9:EX$497)+100/MAX(EZ$9:EZ$497))))+($RL$4*LA222*100*((100/MAX(EX$9:EX$497)+100/MAX(EZ$9:EZ$497))))+($RL$4*LB222*100*((100/MAX(EX$9:EX$497)+100/MAX(EZ$9:EZ$497))))+($RL$4*LC222*100*((100/MAX(EX$9:EX$497)+100/MAX(EZ$9:EZ$497))))) * (($RO$3+$RO$4)/6)</f>
        <v>0</v>
      </c>
      <c r="RS222" s="119">
        <f>(($RL$4*LD222*100*((100/MAX(EX$9:EX$497)+100/MAX(EZ$9:EZ$497))))+($RL$4*LE222*100*((100/MAX(EX$9:EX$497)+100/MAX(EZ$9:EZ$497))))) * (($RO$3+$RO$4)/6)</f>
        <v>0</v>
      </c>
      <c r="RT222" s="118">
        <f>($RJ$4*LH222*100*(100/MAX(EV$9:EV$497)))+($RJ$4*LI222*100*(100/MAX(EV$9:EV$497)))</f>
        <v>0</v>
      </c>
      <c r="RU222" s="119">
        <f>($RJ$4*LJ222*(100/MAX(EV$9:EV$497)))/2 + ($RL$3*LK222*(100/MAX(EW$9:EW$497))) + ($RJ$4*LL222*(100/MAX(EV$9:EV$497)))/4 + ($RL$3*LM222*(100/MAX(EW$9:EW$497)))</f>
        <v>0</v>
      </c>
      <c r="RV222" s="118">
        <f>($RJ$4*LN222*100*100/MAX(EV$9:EV$497)/2)+($RJ$4*LO222*100*100/MAX(EV$9:EV$497)/2)+($RJ$4*LP222*100*100/MAX(EV$9:EV$497))+($RJ$4*LQ222*100*100/MAX(EV$9:EV$497))+($RJ$4*LR222*100*100/MAX(EV$9:EV$497))</f>
        <v>0</v>
      </c>
      <c r="RW222" s="115">
        <f>($RJ$4*LS222*100*100/MAX(EV$9:EV$497)) + (($RJ$4*LT222*100*100/MAX(EV$9:EV$497))+($RJ$4*LU222*100*100/MAX(EV$9:EV$497))+($RJ$4*LV222*100*100/MAX(EV$9:EV$497))+($RJ$4*LW222*100*100/MAX(EV$9:EV$497))+($RJ$4*LX222*100*100/MAX(EV$9:EV$497))+($RJ$4*LY222*100*100/MAX(EV$9:EV$497))+($RJ$4*LZ222*100*100/MAX(EV$9:EV$497))+($RJ$4*MA222*100*100/MAX(EV$9:EV$497)))/2</f>
        <v>0</v>
      </c>
      <c r="RX222" s="119">
        <f>($RJ$4*MB222*100*100/MAX(EV$9:EV$497))+($RJ$4*MC222*100*100/MAX(EV$9:EV$497))+($RJ$4*MD222*100*100/MAX(EV$9:EV$497))+($RJ$4*ME222*100*100/MAX(EV$9:EV$497))+($RJ$4*MF222*100*100/MAX(EV$9:EV$497))+($RJ$4*MG222*100*100/MAX(EV$9:EV$497))+($RJ$4*MH222*100*100/MAX(EV$9:EV$497))+($RJ$4*MI222*100*100/MAX(EV$9:EV$497))+($RJ$4*MJ222*100*100/MAX(EV$9:EV$497))+($RJ$4*MK222*100*100/MAX(EV$9:EV$497))+($RJ$4*ML222*100*100/MAX(EV$9:EV$497))+($RJ$4*MM222*100*100/MAX(EV$9:EV$497))+($RJ$4*MN222*100*100/MAX(EV$9:EV$497))</f>
        <v>0</v>
      </c>
      <c r="RY222" s="118">
        <f>($RJ$4*MQ222*100*100/MAX(EV$9:EV$497))/2 + (($RJ$4*MR222*100*100/MAX(EV$9:EV$497))+($RJ$4*MS222*100*100/MAX(EV$9:EV$497))+($RJ$4*MT222*100*100/MAX(EV$9:EV$497))+($RJ$4*MU222*100*100/MAX(EV$9:EV$497))+($RJ$4*MV222*100*100/MAX(EV$9:EV$497))+($RJ$4*MW222*100*100/MAX(EV$9:EV$497))+($RJ$4*MX222*100*100/MAX(EV$9:EV$497))+($RJ$4*MY222*100*100/MAX(EV$9:EV$497))+($RJ$4*MZ222*100*100/MAX(EV$9:EV$497))+($RJ$4*NA222*100*100/MAX(EV$9:EV$497))+($RJ$4*NB222*100*100/MAX(EV$9:EV$497))+($RJ$4*NC222*100*100/MAX(EV$9:EV$497))+($RJ$4*ND222*100*100/MAX(EV$9:EV$497))+($RJ$4*NG222*100*100/MAX(EV$9:EV$497)))/4</f>
        <v>0</v>
      </c>
      <c r="RZ222" s="115">
        <f>($RJ$4*NH222*100*100/MAX(EV$9:EV$497))/2 + (($RJ$4*NI222*100*100/MAX(EV$9:EV$497))+($RJ$4*NJ222*100*100/MAX(EV$9:EV$497))+($RJ$4*NK222*100*100/MAX(EV$9:EV$497))+($RJ$4*NL222*100*100/MAX(EV$9:EV$497))+($RJ$4*NM222*100*100/MAX(EV$9:EV$497))+($RJ$4*NN222*100*100/MAX(EV$9:EV$497)))/4</f>
        <v>0</v>
      </c>
      <c r="SA222" s="117">
        <f>(($RJ$4*NO222*100*100/MAX(EV$9:EV$497))+($RJ$4*NP222*100*100/MAX(EV$9:EV$497)))/4</f>
        <v>0</v>
      </c>
      <c r="SB222" s="118">
        <f t="shared" si="461"/>
        <v>0</v>
      </c>
      <c r="SC222" s="115">
        <f t="shared" si="462"/>
        <v>0</v>
      </c>
      <c r="SD222" s="115">
        <f t="shared" si="463"/>
        <v>0</v>
      </c>
      <c r="SE222" s="115">
        <f t="shared" si="464"/>
        <v>0</v>
      </c>
      <c r="SF222" s="115">
        <f t="shared" si="465"/>
        <v>0</v>
      </c>
      <c r="SG222" s="115">
        <f t="shared" si="466"/>
        <v>0</v>
      </c>
      <c r="SH222" s="115">
        <f>ROUND(SB222/MAX(SB$9:SB$497)*100,0)</f>
        <v>0</v>
      </c>
      <c r="SI222" s="115">
        <f>ROUND(SC222/MAX(SC$9:SC$497)*100,0)</f>
        <v>0</v>
      </c>
      <c r="SJ222" s="115">
        <f>ROUND(SD222/MAX(SD$9:SD$497)*100,0)</f>
        <v>0</v>
      </c>
      <c r="SK222" s="115">
        <f>ROUND(SE222/MAX(SE$9:SE$497)*100,0)</f>
        <v>0</v>
      </c>
      <c r="SL222" s="115">
        <f>ROUND(SF222/MAX(SF$9:SF$497)*100,0)</f>
        <v>0</v>
      </c>
      <c r="SM222" s="121">
        <f>ROUND(SG222/MAX(SG$9:SG$497)*100,0)</f>
        <v>0</v>
      </c>
      <c r="SN222" s="115">
        <f>ROUND(AVERAGEIF($ES$9:$ES$497,$ES222,SH$9:SH$497),0)</f>
        <v>24</v>
      </c>
      <c r="SO222" s="115">
        <f>ROUND(AVERAGEIF($ES$9:$ES$497,$ES222,SI$9:SI$497),0)</f>
        <v>22</v>
      </c>
      <c r="SP222" s="115">
        <f>ROUND(AVERAGEIF($ES$9:$ES$497,$ES222,SJ$9:SJ$497),0)</f>
        <v>5</v>
      </c>
      <c r="SQ222" s="115">
        <f>ROUND(AVERAGEIF($ES$9:$ES$497,$ES222,SK$9:SK$497),0)</f>
        <v>19</v>
      </c>
      <c r="SR222" s="115">
        <f>ROUND(AVERAGEIF($ES$9:$ES$497,$ES222,SL$9:SL$497),0)</f>
        <v>8</v>
      </c>
      <c r="SS222" s="121">
        <f>ROUND(AVERAGEIF($ES$9:$ES$497,$ES222,SM$9:SM$497),0)</f>
        <v>6</v>
      </c>
      <c r="ST222" s="114">
        <f>RANK(SB222,SB$9:SB$497,0)</f>
        <v>323</v>
      </c>
      <c r="SU222" s="115">
        <f>RANK(SC222,SC$9:SC$497,0)</f>
        <v>320</v>
      </c>
      <c r="SV222" s="115">
        <f>RANK(SD222,SD$9:SD$497,0)</f>
        <v>320</v>
      </c>
      <c r="SW222" s="115">
        <f>RANK(SE222,SE$9:SE$497,0)</f>
        <v>320</v>
      </c>
      <c r="SX222" s="115">
        <f>RANK(SF222,SF$9:SF$497,0)</f>
        <v>317</v>
      </c>
      <c r="SY222" s="115">
        <f>RANK(SG222,SG$9:SG$497,0)</f>
        <v>308</v>
      </c>
      <c r="SZ222" s="115">
        <f>COUNTIFS(SB$9:SB$497,"&gt;"&amp;SB222,$ES$9:$ES$497,$ES222)+1</f>
        <v>72</v>
      </c>
      <c r="TA222" s="115">
        <f>COUNTIFS(SC$9:SC$497,"&gt;"&amp;SC222,$ES$9:$ES$497,$ES222)+1</f>
        <v>72</v>
      </c>
      <c r="TB222" s="115">
        <f>COUNTIFS(SD$9:SD$497,"&gt;"&amp;SD222,$ES$9:$ES$497,$ES222)+1</f>
        <v>72</v>
      </c>
      <c r="TC222" s="115">
        <f>COUNTIFS(SE$9:SE$497,"&gt;"&amp;SE222,$ES$9:$ES$497,$ES222)+1</f>
        <v>72</v>
      </c>
      <c r="TD222" s="115">
        <f>COUNTIFS(SF$9:SF$497,"&gt;"&amp;SF222,$ES$9:$ES$497,$ES222)+1</f>
        <v>72</v>
      </c>
      <c r="TE222" s="117">
        <f>COUNTIFS(SG$9:SG$497,"&gt;"&amp;SG222,$ES$9:$ES$497,$ES222)+1</f>
        <v>70</v>
      </c>
      <c r="TF222" s="118">
        <f t="shared" si="467"/>
        <v>51</v>
      </c>
      <c r="TG222" s="115">
        <f t="shared" si="468"/>
        <v>50</v>
      </c>
      <c r="TH222" s="115">
        <f t="shared" si="469"/>
        <v>43</v>
      </c>
      <c r="TI222" s="115">
        <f t="shared" si="470"/>
        <v>50</v>
      </c>
      <c r="TJ222" s="115">
        <f t="shared" si="471"/>
        <v>51</v>
      </c>
      <c r="TK222" s="115">
        <f t="shared" si="472"/>
        <v>49</v>
      </c>
      <c r="TL222" s="117">
        <f t="shared" si="473"/>
        <v>43</v>
      </c>
      <c r="TM222" s="118">
        <f>ROUND(TF222/MAX(TF$9:TF$497)*100,0)</f>
        <v>28</v>
      </c>
      <c r="TN222" s="115">
        <f>ROUND(TG222/MAX(TG$9:TG$497)*100,0)</f>
        <v>27</v>
      </c>
      <c r="TO222" s="115">
        <f>ROUND(TH222/MAX(TH$9:TH$497)*100,0)</f>
        <v>24</v>
      </c>
      <c r="TP222" s="115">
        <f>ROUND(TI222/MAX(TI$9:TI$497)*100,0)</f>
        <v>28</v>
      </c>
      <c r="TQ222" s="115">
        <f>ROUND(TJ222/MAX(TJ$9:TJ$497)*100,0)</f>
        <v>26</v>
      </c>
      <c r="TR222" s="115">
        <f>ROUND(TK222/MAX(TK$9:TK$497)*100,0)</f>
        <v>25</v>
      </c>
      <c r="TS222" s="119">
        <f>ROUND(TL222/MAX(TL$9:TL$497)*100,0)</f>
        <v>22</v>
      </c>
      <c r="TT222" s="120">
        <f>RANK(TM222,TM$9:TM$497,0)</f>
        <v>293</v>
      </c>
      <c r="TU222" s="115">
        <f>RANK(TN222,TN$9:TN$497,0)</f>
        <v>237</v>
      </c>
      <c r="TV222" s="115">
        <f>RANK(TO222,TO$9:TO$497,0)</f>
        <v>216</v>
      </c>
      <c r="TW222" s="115">
        <f>RANK(TP222,TP$9:TP$497,0)</f>
        <v>239</v>
      </c>
      <c r="TX222" s="115">
        <f>RANK(TQ222,TQ$9:TQ$497,0)</f>
        <v>190</v>
      </c>
      <c r="TY222" s="115">
        <f>RANK(TR222,TR$9:TR$497,0)</f>
        <v>237</v>
      </c>
      <c r="TZ222" s="121">
        <f>RANK(TS222,TS$9:TS$497,0)</f>
        <v>244</v>
      </c>
      <c r="UA222" s="132"/>
      <c r="UB222" s="7" t="s">
        <v>1</v>
      </c>
    </row>
    <row r="223" spans="1:548" x14ac:dyDescent="0.15">
      <c r="A223" s="183">
        <v>215</v>
      </c>
      <c r="B223" s="203" t="s">
        <v>1070</v>
      </c>
      <c r="C223" s="63"/>
      <c r="D223" s="63"/>
      <c r="E223" s="64" t="s">
        <v>518</v>
      </c>
      <c r="F223" s="65">
        <v>83</v>
      </c>
      <c r="G223" s="65" t="s">
        <v>547</v>
      </c>
      <c r="H223" s="65" t="s">
        <v>539</v>
      </c>
      <c r="I223" s="66" t="s">
        <v>521</v>
      </c>
      <c r="J223" s="67" t="s">
        <v>521</v>
      </c>
      <c r="K223" s="67" t="s">
        <v>521</v>
      </c>
      <c r="L223" s="67" t="s">
        <v>521</v>
      </c>
      <c r="M223" s="67" t="s">
        <v>521</v>
      </c>
      <c r="N223" s="67" t="s">
        <v>521</v>
      </c>
      <c r="O223" s="67" t="s">
        <v>521</v>
      </c>
      <c r="P223" s="67" t="s">
        <v>521</v>
      </c>
      <c r="Q223" s="67" t="s">
        <v>521</v>
      </c>
      <c r="R223" s="68" t="s">
        <v>521</v>
      </c>
      <c r="S223" s="69" t="s">
        <v>521</v>
      </c>
      <c r="T223" s="67" t="s">
        <v>521</v>
      </c>
      <c r="U223" s="67" t="s">
        <v>521</v>
      </c>
      <c r="V223" s="67" t="s">
        <v>521</v>
      </c>
      <c r="W223" s="67" t="s">
        <v>521</v>
      </c>
      <c r="X223" s="67" t="s">
        <v>521</v>
      </c>
      <c r="Y223" s="67" t="s">
        <v>521</v>
      </c>
      <c r="Z223" s="67" t="s">
        <v>521</v>
      </c>
      <c r="AA223" s="67" t="s">
        <v>521</v>
      </c>
      <c r="AB223" s="68" t="s">
        <v>521</v>
      </c>
      <c r="AC223" s="69" t="s">
        <v>521</v>
      </c>
      <c r="AD223" s="67" t="s">
        <v>521</v>
      </c>
      <c r="AE223" s="67" t="s">
        <v>521</v>
      </c>
      <c r="AF223" s="67" t="s">
        <v>521</v>
      </c>
      <c r="AG223" s="67" t="s">
        <v>521</v>
      </c>
      <c r="AH223" s="67" t="s">
        <v>521</v>
      </c>
      <c r="AI223" s="67" t="s">
        <v>521</v>
      </c>
      <c r="AJ223" s="67" t="s">
        <v>521</v>
      </c>
      <c r="AK223" s="67" t="s">
        <v>521</v>
      </c>
      <c r="AL223" s="68" t="s">
        <v>521</v>
      </c>
      <c r="AM223" s="69" t="s">
        <v>521</v>
      </c>
      <c r="AN223" s="67" t="s">
        <v>521</v>
      </c>
      <c r="AO223" s="67" t="s">
        <v>521</v>
      </c>
      <c r="AP223" s="67" t="s">
        <v>521</v>
      </c>
      <c r="AQ223" s="67" t="s">
        <v>521</v>
      </c>
      <c r="AR223" s="67" t="s">
        <v>521</v>
      </c>
      <c r="AS223" s="67" t="s">
        <v>521</v>
      </c>
      <c r="AT223" s="67" t="s">
        <v>521</v>
      </c>
      <c r="AU223" s="67" t="s">
        <v>521</v>
      </c>
      <c r="AV223" s="68" t="s">
        <v>521</v>
      </c>
      <c r="AW223" s="69" t="s">
        <v>521</v>
      </c>
      <c r="AX223" s="67" t="s">
        <v>521</v>
      </c>
      <c r="AY223" s="67" t="s">
        <v>521</v>
      </c>
      <c r="AZ223" s="67" t="s">
        <v>521</v>
      </c>
      <c r="BA223" s="67" t="s">
        <v>521</v>
      </c>
      <c r="BB223" s="67" t="s">
        <v>521</v>
      </c>
      <c r="BC223" s="67" t="s">
        <v>521</v>
      </c>
      <c r="BD223" s="67" t="s">
        <v>521</v>
      </c>
      <c r="BE223" s="67" t="s">
        <v>521</v>
      </c>
      <c r="BF223" s="68" t="s">
        <v>521</v>
      </c>
      <c r="BG223" s="69" t="s">
        <v>521</v>
      </c>
      <c r="BH223" s="67" t="s">
        <v>521</v>
      </c>
      <c r="BI223" s="67" t="s">
        <v>521</v>
      </c>
      <c r="BJ223" s="67" t="s">
        <v>521</v>
      </c>
      <c r="BK223" s="67" t="s">
        <v>521</v>
      </c>
      <c r="BL223" s="67" t="s">
        <v>521</v>
      </c>
      <c r="BM223" s="67" t="s">
        <v>520</v>
      </c>
      <c r="BN223" s="67" t="s">
        <v>520</v>
      </c>
      <c r="BO223" s="67" t="s">
        <v>520</v>
      </c>
      <c r="BP223" s="68" t="s">
        <v>520</v>
      </c>
      <c r="BQ223" s="70" t="s">
        <v>520</v>
      </c>
      <c r="BR223" s="67" t="s">
        <v>520</v>
      </c>
      <c r="BS223" s="67" t="s">
        <v>520</v>
      </c>
      <c r="BT223" s="67" t="s">
        <v>520</v>
      </c>
      <c r="BU223" s="67" t="s">
        <v>520</v>
      </c>
      <c r="BV223" s="67" t="s">
        <v>520</v>
      </c>
      <c r="BW223" s="67" t="s">
        <v>521</v>
      </c>
      <c r="BX223" s="67" t="s">
        <v>521</v>
      </c>
      <c r="BY223" s="67" t="s">
        <v>521</v>
      </c>
      <c r="BZ223" s="68" t="s">
        <v>521</v>
      </c>
      <c r="CA223" s="69" t="s">
        <v>521</v>
      </c>
      <c r="CB223" s="67" t="s">
        <v>521</v>
      </c>
      <c r="CC223" s="67" t="s">
        <v>521</v>
      </c>
      <c r="CD223" s="67" t="s">
        <v>521</v>
      </c>
      <c r="CE223" s="67" t="s">
        <v>521</v>
      </c>
      <c r="CF223" s="67" t="s">
        <v>521</v>
      </c>
      <c r="CG223" s="67" t="s">
        <v>521</v>
      </c>
      <c r="CH223" s="67" t="s">
        <v>521</v>
      </c>
      <c r="CI223" s="67" t="s">
        <v>521</v>
      </c>
      <c r="CJ223" s="68" t="s">
        <v>521</v>
      </c>
      <c r="CK223" s="69" t="s">
        <v>521</v>
      </c>
      <c r="CL223" s="67" t="s">
        <v>521</v>
      </c>
      <c r="CM223" s="67" t="s">
        <v>521</v>
      </c>
      <c r="CN223" s="67" t="s">
        <v>521</v>
      </c>
      <c r="CO223" s="67" t="s">
        <v>521</v>
      </c>
      <c r="CP223" s="67" t="s">
        <v>521</v>
      </c>
      <c r="CQ223" s="67" t="s">
        <v>521</v>
      </c>
      <c r="CR223" s="67" t="s">
        <v>521</v>
      </c>
      <c r="CS223" s="67" t="s">
        <v>521</v>
      </c>
      <c r="CT223" s="68" t="s">
        <v>521</v>
      </c>
      <c r="CU223" s="69" t="s">
        <v>521</v>
      </c>
      <c r="CV223" s="67" t="s">
        <v>521</v>
      </c>
      <c r="CW223" s="67" t="s">
        <v>521</v>
      </c>
      <c r="CX223" s="67" t="s">
        <v>521</v>
      </c>
      <c r="CY223" s="67" t="s">
        <v>521</v>
      </c>
      <c r="CZ223" s="67" t="s">
        <v>521</v>
      </c>
      <c r="DA223" s="67" t="s">
        <v>521</v>
      </c>
      <c r="DB223" s="67" t="s">
        <v>521</v>
      </c>
      <c r="DC223" s="67" t="s">
        <v>521</v>
      </c>
      <c r="DD223" s="68" t="s">
        <v>521</v>
      </c>
      <c r="DE223" s="69" t="s">
        <v>521</v>
      </c>
      <c r="DF223" s="71" t="s">
        <v>521</v>
      </c>
      <c r="DG223" s="67" t="s">
        <v>521</v>
      </c>
      <c r="DH223" s="67" t="s">
        <v>521</v>
      </c>
      <c r="DI223" s="67" t="s">
        <v>521</v>
      </c>
      <c r="DJ223" s="67" t="s">
        <v>521</v>
      </c>
      <c r="DK223" s="67" t="s">
        <v>521</v>
      </c>
      <c r="DL223" s="67" t="s">
        <v>521</v>
      </c>
      <c r="DM223" s="67" t="s">
        <v>521</v>
      </c>
      <c r="DN223" s="68" t="s">
        <v>521</v>
      </c>
      <c r="DO223" s="70" t="s">
        <v>521</v>
      </c>
      <c r="DP223" s="71" t="s">
        <v>521</v>
      </c>
      <c r="DQ223" s="67" t="s">
        <v>521</v>
      </c>
      <c r="DR223" s="67" t="s">
        <v>521</v>
      </c>
      <c r="DS223" s="67" t="s">
        <v>521</v>
      </c>
      <c r="DT223" s="67" t="s">
        <v>521</v>
      </c>
      <c r="DU223" s="67" t="s">
        <v>521</v>
      </c>
      <c r="DV223" s="67" t="s">
        <v>521</v>
      </c>
      <c r="DW223" s="67" t="s">
        <v>521</v>
      </c>
      <c r="DX223" s="72" t="s">
        <v>521</v>
      </c>
      <c r="DY223" s="73" t="s">
        <v>522</v>
      </c>
      <c r="DZ223" s="74">
        <v>2</v>
      </c>
      <c r="EA223" s="74">
        <v>3</v>
      </c>
      <c r="EB223" s="74">
        <v>3</v>
      </c>
      <c r="EC223" s="75">
        <v>4</v>
      </c>
      <c r="ED223" s="76" t="s">
        <v>522</v>
      </c>
      <c r="EE223" s="74">
        <f t="shared" si="417"/>
        <v>2</v>
      </c>
      <c r="EF223" s="74">
        <f t="shared" si="418"/>
        <v>6</v>
      </c>
      <c r="EG223" s="74">
        <f t="shared" si="419"/>
        <v>18</v>
      </c>
      <c r="EH223" s="77">
        <f t="shared" si="420"/>
        <v>72</v>
      </c>
      <c r="EI223" s="73">
        <v>100</v>
      </c>
      <c r="EJ223" s="74">
        <v>150</v>
      </c>
      <c r="EK223" s="74">
        <v>300</v>
      </c>
      <c r="EL223" s="74">
        <v>500</v>
      </c>
      <c r="EM223" s="75">
        <v>1500</v>
      </c>
      <c r="EN223" s="78">
        <v>1</v>
      </c>
      <c r="EO223" s="79">
        <f t="shared" si="421"/>
        <v>0.75</v>
      </c>
      <c r="EP223" s="79">
        <f t="shared" si="422"/>
        <v>0.5</v>
      </c>
      <c r="EQ223" s="79">
        <f t="shared" si="423"/>
        <v>0.27777777777777779</v>
      </c>
      <c r="ER223" s="80">
        <f t="shared" si="424"/>
        <v>0.20833333333333331</v>
      </c>
      <c r="ES223" s="128" t="s">
        <v>532</v>
      </c>
      <c r="ET223" s="82"/>
      <c r="EU223" s="83">
        <v>4</v>
      </c>
      <c r="EV223" s="73">
        <v>46</v>
      </c>
      <c r="EW223" s="74">
        <v>56</v>
      </c>
      <c r="EX223" s="74">
        <v>10</v>
      </c>
      <c r="EY223" s="74">
        <v>26</v>
      </c>
      <c r="EZ223" s="74">
        <v>43</v>
      </c>
      <c r="FA223" s="74">
        <v>85</v>
      </c>
      <c r="FB223" s="74">
        <v>20</v>
      </c>
      <c r="FC223" s="74">
        <v>27</v>
      </c>
      <c r="FD223" s="74">
        <f t="shared" si="425"/>
        <v>53</v>
      </c>
      <c r="FE223" s="84">
        <f t="shared" si="426"/>
        <v>37</v>
      </c>
      <c r="FF223" s="73">
        <f>RANK(EV223,$EV$9:$EV$497,0)</f>
        <v>294</v>
      </c>
      <c r="FG223" s="74">
        <f>RANK(EW223,$EW$9:$EW$497,0)</f>
        <v>137</v>
      </c>
      <c r="FH223" s="74">
        <f>RANK(EX223,$EX$9:$EX$497,0)</f>
        <v>392</v>
      </c>
      <c r="FI223" s="74">
        <f>RANK(EY223,$EY$9:$EY$497,0)</f>
        <v>265</v>
      </c>
      <c r="FJ223" s="74">
        <f>RANK(EZ223,$EZ$9:$EZ$497,0)</f>
        <v>76</v>
      </c>
      <c r="FK223" s="74">
        <f>RANK(FA223,$FA$9:$FA$497,0)</f>
        <v>9</v>
      </c>
      <c r="FL223" s="74">
        <f>RANK(FB223,$FB$9:$FB$497,0)</f>
        <v>325</v>
      </c>
      <c r="FM223" s="74">
        <f>RANK(FC223,$FC$9:$FC$497,0)</f>
        <v>292</v>
      </c>
      <c r="FN223" s="74">
        <f>RANK(FD223,$FD$9:$FD$497,0)</f>
        <v>273</v>
      </c>
      <c r="FO223" s="84">
        <f>RANK(FE223,$FE$9:$FE$497,0)</f>
        <v>352</v>
      </c>
      <c r="FP223" s="73">
        <f>COUNTIFS($EV$9:$EV$497,"&gt;"&amp;EV223,$ES$9:$ES$497,ES223)+1</f>
        <v>40</v>
      </c>
      <c r="FQ223" s="74">
        <f>COUNTIFS($EW$9:$EW$497,"&gt;"&amp;EW223,$ES$9:$ES$497,ES223)+1</f>
        <v>37</v>
      </c>
      <c r="FR223" s="74">
        <f>COUNTIFS($EX$9:$EX$497,"&gt;"&amp;EX223,$ES$9:$ES$497,ES223)+1</f>
        <v>61</v>
      </c>
      <c r="FS223" s="74">
        <f>COUNTIFS($EY$9:$EY$497,"&gt;"&amp;EY223,$ES$9:$ES$497,ES223)+1</f>
        <v>33</v>
      </c>
      <c r="FT223" s="74">
        <f>COUNTIFS($EZ$9:$EZ$497,"&gt;"&amp;EZ223,$ES$9:$ES$497,ES223)+1</f>
        <v>16</v>
      </c>
      <c r="FU223" s="74">
        <f>COUNTIFS($FA$9:$FA$497,"&gt;"&amp;FA223,$ES$9:$ES$497,ES223)+1</f>
        <v>9</v>
      </c>
      <c r="FV223" s="74">
        <f>COUNTIFS($FB$9:$FB$497,"&gt;"&amp;FB223,$ES$9:$ES$497,ES223)+1</f>
        <v>43</v>
      </c>
      <c r="FW223" s="74">
        <f>COUNTIFS($FC$9:$FC$497,"&gt;"&amp;FC223,$ES$9:$ES$497,ES223)+1</f>
        <v>34</v>
      </c>
      <c r="FX223" s="74">
        <f>COUNTIFS($FD$9:$FD$497,"&gt;"&amp;FD223,$ES$9:$ES$497,ES223)+1</f>
        <v>35</v>
      </c>
      <c r="FY223" s="84">
        <f>COUNTIFS($FE$9:$FE$497,"&gt;"&amp;FE223,$ES$9:$ES$497,ES223)+1</f>
        <v>49</v>
      </c>
      <c r="FZ223" s="85">
        <f t="shared" si="427"/>
        <v>0.55000000000000004</v>
      </c>
      <c r="GA223" s="86">
        <f t="shared" si="428"/>
        <v>0.67</v>
      </c>
      <c r="GB223" s="86">
        <f t="shared" si="429"/>
        <v>0.12</v>
      </c>
      <c r="GC223" s="86">
        <f t="shared" si="430"/>
        <v>0.31</v>
      </c>
      <c r="GD223" s="86">
        <f t="shared" si="431"/>
        <v>0.52</v>
      </c>
      <c r="GE223" s="86">
        <f t="shared" si="432"/>
        <v>1.02</v>
      </c>
      <c r="GF223" s="86">
        <f t="shared" si="433"/>
        <v>0.24</v>
      </c>
      <c r="GG223" s="86">
        <f t="shared" si="434"/>
        <v>0.33</v>
      </c>
      <c r="GH223" s="86">
        <f t="shared" si="435"/>
        <v>0.64</v>
      </c>
      <c r="GI223" s="87">
        <f t="shared" si="436"/>
        <v>0.45</v>
      </c>
      <c r="GJ223" s="85">
        <f>ROUND(((FZ223-AVERAGE(FZ$9:FZ$497))/STDEVP(FZ$9:FZ$497)*10+50),2)</f>
        <v>33.78</v>
      </c>
      <c r="GK223" s="86">
        <f>ROUND(((GA223-AVERAGE(GA$9:GA$497))/STDEVP(GA$9:GA$497)*10+50),2)</f>
        <v>49.39</v>
      </c>
      <c r="GL223" s="86">
        <f>ROUND(((GB223-AVERAGE(GB$9:GB$497))/STDEVP(GB$9:GB$497)*10+50),2)</f>
        <v>32.61</v>
      </c>
      <c r="GM223" s="86">
        <f>ROUND(((GC223-AVERAGE(GC$9:GC$497))/STDEVP(GC$9:GC$497)*10+50),2)</f>
        <v>39.17</v>
      </c>
      <c r="GN223" s="86">
        <f>ROUND(((GD223-AVERAGE(GD$9:GD$497))/STDEVP(GD$9:GD$497)*10+50),2)</f>
        <v>54.37</v>
      </c>
      <c r="GO223" s="86">
        <f>ROUND(((GE223-AVERAGE(GE$9:GE$497))/STDEVP(GE$9:GE$497)*10+50),2)</f>
        <v>74.38</v>
      </c>
      <c r="GP223" s="86">
        <f>ROUND(((GF223-AVERAGE(GF$9:GF$497))/STDEVP(GF$9:GF$497)*10+50),2)</f>
        <v>37.57</v>
      </c>
      <c r="GQ223" s="86">
        <f>ROUND(((GG223-AVERAGE(GG$9:GG$497))/STDEVP(GG$9:GG$497)*10+50),2)</f>
        <v>40.58</v>
      </c>
      <c r="GR223" s="86">
        <f>ROUND(((GH223-AVERAGE(GH$9:GH$497))/STDEVP(GH$9:GH$497)*10+50),2)</f>
        <v>37.79</v>
      </c>
      <c r="GS223" s="87">
        <f>ROUND(((GI223-AVERAGE(GI$9:GI$497))/STDEVP(GI$9:GI$497)*10+50),2)</f>
        <v>33.96</v>
      </c>
      <c r="GT223" s="73">
        <f>RANK(GJ223,$GJ$9:$GJ$497,0)</f>
        <v>416</v>
      </c>
      <c r="GU223" s="74">
        <f>RANK(GK223,$GK$9:$GK$497,0)</f>
        <v>186</v>
      </c>
      <c r="GV223" s="74">
        <f>RANK(GL223,$GL$9:$GL$497,0)</f>
        <v>432</v>
      </c>
      <c r="GW223" s="74">
        <f>RANK(GM223,$GM$9:$GM$497,0)</f>
        <v>381</v>
      </c>
      <c r="GX223" s="74">
        <f>RANK(GN223,$GN$9:$GN$497,0)</f>
        <v>104</v>
      </c>
      <c r="GY223" s="74">
        <f>RANK(GO223,$GO$9:$GO$497,0)</f>
        <v>14</v>
      </c>
      <c r="GZ223" s="74">
        <f>RANK(GP223,$GP$9:$GP$497,0)</f>
        <v>397</v>
      </c>
      <c r="HA223" s="74">
        <f>RANK(GQ223,$GQ$9:$GQ$497,0)</f>
        <v>364</v>
      </c>
      <c r="HB223" s="74">
        <f>RANK(GR223,$GR$9:$GR$497,0)</f>
        <v>423</v>
      </c>
      <c r="HC223" s="84">
        <f>RANK(GS223,$GS$9:$GS$497,0)</f>
        <v>440</v>
      </c>
      <c r="HD223" s="85">
        <f>ROUND(AVERAGEIF($ES$9:$ES$497,$ES223,$FZ$9:$FZ$497),2)</f>
        <v>0.93</v>
      </c>
      <c r="HE223" s="86">
        <f>ROUND(AVERAGEIF($ES$9:$ES$497,$ES223,$GA$9:$GA$497),2)</f>
        <v>0.96</v>
      </c>
      <c r="HF223" s="86">
        <f>ROUND(AVERAGEIF($ES$9:$ES$497,$ES223,$GB$9:$GB$497),2)</f>
        <v>0.41</v>
      </c>
      <c r="HG223" s="86">
        <f>ROUND(AVERAGEIF($ES$9:$ES$497,$ES223,$GC$9:$GC$497),2)</f>
        <v>0.46</v>
      </c>
      <c r="HH223" s="86">
        <f>ROUND(AVERAGEIF($ES$9:$ES$497,$ES223,$GD$9:$GD$497),2)</f>
        <v>0.38</v>
      </c>
      <c r="HI223" s="86">
        <f>ROUND(AVERAGEIF($ES$9:$ES$497,$ES223,$GE$9:$GE$497),2)</f>
        <v>0.85</v>
      </c>
      <c r="HJ223" s="86">
        <f>ROUND(AVERAGEIF($ES$9:$ES$497,$ES223,$GF$9:$GF$497),2)</f>
        <v>0.44</v>
      </c>
      <c r="HK223" s="86">
        <f>ROUND(AVERAGEIF($ES$9:$ES$497,$ES223,$GG$9:$GG$497),2)</f>
        <v>0.42</v>
      </c>
      <c r="HL223" s="86">
        <f>ROUND(AVERAGEIF($ES$9:$ES$497,$ES223,$GH$9:$GH$497),2)</f>
        <v>0.8</v>
      </c>
      <c r="HM223" s="87">
        <f>ROUND(AVERAGEIF($ES$9:$ES$497,$ES223,$GI$9:$GI$497),2)</f>
        <v>0.84</v>
      </c>
      <c r="HN223" s="88">
        <f t="shared" si="437"/>
        <v>-0.38</v>
      </c>
      <c r="HO223" s="89">
        <f t="shared" si="438"/>
        <v>-0.28999999999999992</v>
      </c>
      <c r="HP223" s="89">
        <f t="shared" si="439"/>
        <v>-0.28999999999999998</v>
      </c>
      <c r="HQ223" s="89">
        <f t="shared" si="440"/>
        <v>-0.15000000000000002</v>
      </c>
      <c r="HR223" s="89">
        <f t="shared" si="441"/>
        <v>0.14000000000000001</v>
      </c>
      <c r="HS223" s="89">
        <f t="shared" si="442"/>
        <v>0.17000000000000004</v>
      </c>
      <c r="HT223" s="89">
        <f t="shared" si="443"/>
        <v>-0.2</v>
      </c>
      <c r="HU223" s="89">
        <f t="shared" si="444"/>
        <v>-8.9999999999999969E-2</v>
      </c>
      <c r="HV223" s="89">
        <f t="shared" si="445"/>
        <v>-0.16000000000000003</v>
      </c>
      <c r="HW223" s="90">
        <f t="shared" si="446"/>
        <v>-0.38999999999999996</v>
      </c>
      <c r="HX223" s="73">
        <f>COUNTIFS($FZ$9:$FZ$497,"&gt;"&amp;FZ223,$ES$9:$ES$497,$ES223)+1</f>
        <v>68</v>
      </c>
      <c r="HY223" s="74">
        <f>COUNTIFS($GA$9:$GA$497,"&gt;"&amp;GA223,$ES$9:$ES$497,$ES223)+1</f>
        <v>64</v>
      </c>
      <c r="HZ223" s="74">
        <f>COUNTIFS($GB$9:$GB$497,"&gt;"&amp;GB223,$ES$9:$ES$497,$ES223)+1</f>
        <v>70</v>
      </c>
      <c r="IA223" s="74">
        <f>COUNTIFS($GC$9:$GC$497,"&gt;"&amp;GC223,$ES$9:$ES$497,$ES223)+1</f>
        <v>59</v>
      </c>
      <c r="IB223" s="74">
        <f>COUNTIFS($GD$9:$GD$497,"&gt;"&amp;GD223,$ES$9:$ES$497,$ES223)+1</f>
        <v>9</v>
      </c>
      <c r="IC223" s="74">
        <f>COUNTIFS($GE$9:$GE$497,"&gt;"&amp;GE223,$ES$9:$ES$497,$ES223)+1</f>
        <v>14</v>
      </c>
      <c r="ID223" s="74">
        <f>COUNTIFS($GF$9:$GF$497,"&gt;"&amp;GF223,$ES$9:$ES$497,$ES223)+1</f>
        <v>66</v>
      </c>
      <c r="IE223" s="74">
        <f>COUNTIFS($GG$9:$GG$497,"&gt;"&amp;GG223,$ES$9:$ES$497,$ES223)+1</f>
        <v>58</v>
      </c>
      <c r="IF223" s="74">
        <f>COUNTIFS($GH$9:$GH$497,"&gt;"&amp;GH223,$ES$9:$ES$497,$ES223)+1</f>
        <v>65</v>
      </c>
      <c r="IG223" s="84">
        <f>COUNTIFS($GI$9:$GI$497,"&gt;"&amp;GI223,$ES$9:$ES$497,$ES223)+1</f>
        <v>70</v>
      </c>
      <c r="IH223" s="91"/>
      <c r="II223" s="79"/>
      <c r="IJ223" s="79"/>
      <c r="IK223" s="79"/>
      <c r="IL223" s="79"/>
      <c r="IM223" s="92"/>
      <c r="IN223" s="93"/>
      <c r="IO223" s="94"/>
      <c r="IP223" s="95"/>
      <c r="IQ223" s="79"/>
      <c r="IR223" s="79"/>
      <c r="IS223" s="79"/>
      <c r="IT223" s="79"/>
      <c r="IU223" s="79"/>
      <c r="IV223" s="79"/>
      <c r="IW223" s="96"/>
      <c r="IX223" s="93"/>
      <c r="IY223" s="79"/>
      <c r="IZ223" s="79"/>
      <c r="JA223" s="79"/>
      <c r="JB223" s="79"/>
      <c r="JC223" s="79"/>
      <c r="JD223" s="79"/>
      <c r="JE223" s="97"/>
      <c r="JF223" s="95"/>
      <c r="JG223" s="79"/>
      <c r="JH223" s="79"/>
      <c r="JI223" s="79"/>
      <c r="JJ223" s="79"/>
      <c r="JK223" s="79"/>
      <c r="JL223" s="79"/>
      <c r="JM223" s="96"/>
      <c r="JN223" s="93"/>
      <c r="JO223" s="79"/>
      <c r="JP223" s="79"/>
      <c r="JQ223" s="79"/>
      <c r="JR223" s="79"/>
      <c r="JS223" s="79"/>
      <c r="JT223" s="79"/>
      <c r="JU223" s="79"/>
      <c r="JV223" s="79"/>
      <c r="JW223" s="79"/>
      <c r="JX223" s="79"/>
      <c r="JY223" s="79"/>
      <c r="JZ223" s="97"/>
      <c r="KA223" s="93"/>
      <c r="KB223" s="79"/>
      <c r="KC223" s="79"/>
      <c r="KD223" s="79"/>
      <c r="KE223" s="97"/>
      <c r="KF223" s="95"/>
      <c r="KG223" s="79"/>
      <c r="KH223" s="79"/>
      <c r="KI223" s="79"/>
      <c r="KJ223" s="79"/>
      <c r="KK223" s="98"/>
      <c r="KL223" s="79"/>
      <c r="KM223" s="79"/>
      <c r="KN223" s="79"/>
      <c r="KO223" s="79"/>
      <c r="KP223" s="79"/>
      <c r="KQ223" s="79"/>
      <c r="KR223" s="79"/>
      <c r="KS223" s="96"/>
      <c r="KT223" s="96"/>
      <c r="KU223" s="96"/>
      <c r="KV223" s="96"/>
      <c r="KW223" s="93"/>
      <c r="KX223" s="79"/>
      <c r="KY223" s="79"/>
      <c r="KZ223" s="79"/>
      <c r="LA223" s="79"/>
      <c r="LB223" s="79"/>
      <c r="LC223" s="96"/>
      <c r="LD223" s="93"/>
      <c r="LE223" s="94"/>
      <c r="LF223" s="99"/>
      <c r="LG223" s="75"/>
      <c r="LH223" s="93"/>
      <c r="LI223" s="79"/>
      <c r="LJ223" s="74"/>
      <c r="LK223" s="74"/>
      <c r="LL223" s="74"/>
      <c r="LM223" s="100"/>
      <c r="LN223" s="95"/>
      <c r="LO223" s="79"/>
      <c r="LP223" s="79"/>
      <c r="LQ223" s="79"/>
      <c r="LR223" s="96"/>
      <c r="LS223" s="93"/>
      <c r="LT223" s="79"/>
      <c r="LU223" s="79"/>
      <c r="LV223" s="79"/>
      <c r="LW223" s="79"/>
      <c r="LX223" s="79"/>
      <c r="LY223" s="79"/>
      <c r="LZ223" s="79"/>
      <c r="MA223" s="97"/>
      <c r="MB223" s="95"/>
      <c r="MC223" s="79"/>
      <c r="MD223" s="79"/>
      <c r="ME223" s="79"/>
      <c r="MF223" s="79"/>
      <c r="MG223" s="79"/>
      <c r="MH223" s="79"/>
      <c r="MI223" s="79"/>
      <c r="MJ223" s="79"/>
      <c r="MK223" s="79"/>
      <c r="ML223" s="79"/>
      <c r="MM223" s="79"/>
      <c r="MN223" s="98"/>
      <c r="MO223" s="98"/>
      <c r="MP223" s="96"/>
      <c r="MQ223" s="93"/>
      <c r="MR223" s="79"/>
      <c r="MS223" s="79"/>
      <c r="MT223" s="79"/>
      <c r="MU223" s="79"/>
      <c r="MV223" s="98"/>
      <c r="MW223" s="79"/>
      <c r="MX223" s="79"/>
      <c r="MY223" s="79"/>
      <c r="MZ223" s="79">
        <v>0.05</v>
      </c>
      <c r="NA223" s="79"/>
      <c r="NB223" s="79"/>
      <c r="NC223" s="79"/>
      <c r="ND223" s="96"/>
      <c r="NE223" s="96"/>
      <c r="NF223" s="96"/>
      <c r="NG223" s="96"/>
      <c r="NH223" s="93"/>
      <c r="NI223" s="79"/>
      <c r="NJ223" s="79"/>
      <c r="NK223" s="79"/>
      <c r="NL223" s="79"/>
      <c r="NM223" s="79"/>
      <c r="NN223" s="94"/>
      <c r="NO223" s="93"/>
      <c r="NP223" s="80"/>
      <c r="NQ223" s="124" t="s">
        <v>1067</v>
      </c>
      <c r="NR223" s="102" t="s">
        <v>1072</v>
      </c>
      <c r="NS223" s="102"/>
      <c r="NT223" s="102"/>
      <c r="NU223" s="102"/>
      <c r="NV223" s="104"/>
      <c r="NW223" s="102" t="s">
        <v>882</v>
      </c>
      <c r="NX223" s="133"/>
      <c r="NY223" s="129" t="s">
        <v>2118</v>
      </c>
      <c r="NZ223" s="133"/>
      <c r="OA223" s="134"/>
      <c r="OB223" s="134"/>
      <c r="OC223" s="134"/>
      <c r="OD223" s="108">
        <f t="shared" si="447"/>
        <v>72</v>
      </c>
      <c r="OE223" s="109">
        <v>6</v>
      </c>
      <c r="OF223" s="110">
        <f t="shared" si="448"/>
        <v>100</v>
      </c>
      <c r="OG223" s="109">
        <v>5</v>
      </c>
      <c r="OH223" s="111">
        <f>ROUND(AVERAGEIF($ES$9:$ES$497,$ES223,EV$9:EV$497),0)</f>
        <v>58</v>
      </c>
      <c r="OI223" s="112">
        <f>ROUND(AVERAGEIF($ES$9:$ES$497,$ES223,EW$9:EW$497),0)</f>
        <v>57</v>
      </c>
      <c r="OJ223" s="112">
        <f>ROUND(AVERAGEIF($ES$9:$ES$497,$ES223,EX$9:EX$497),0)</f>
        <v>24</v>
      </c>
      <c r="OK223" s="112">
        <f>ROUND(AVERAGEIF($ES$9:$ES$497,$ES223,EY$9:EY$497),0)</f>
        <v>29</v>
      </c>
      <c r="OL223" s="112">
        <f>ROUND(AVERAGEIF($ES$9:$ES$497,$ES223,EZ$9:EZ$497),0)</f>
        <v>25</v>
      </c>
      <c r="OM223" s="112">
        <f>ROUND(AVERAGEIF($ES$9:$ES$497,$ES223,FA$9:FA$497),0)</f>
        <v>51</v>
      </c>
      <c r="ON223" s="112">
        <f>ROUND(AVERAGEIF($ES$9:$ES$497,$ES223,FB$9:FB$497),0)</f>
        <v>27</v>
      </c>
      <c r="OO223" s="112">
        <f>ROUND(AVERAGEIF($ES$9:$ES$497,$ES223,FC$9:FC$497),0)</f>
        <v>25</v>
      </c>
      <c r="OP223" s="112">
        <f>ROUND(AVERAGEIF($ES$9:$ES$497,$ES223,FD$9:FD$497),0)</f>
        <v>49</v>
      </c>
      <c r="OQ223" s="113">
        <f>ROUND(AVERAGEIF($ES$9:$ES$497,$ES223,FE$9:FE$497),0)</f>
        <v>49</v>
      </c>
      <c r="OR223" s="114">
        <f>ROUND(EV223/MAX(EV$9:EV$497)*100,0)</f>
        <v>26</v>
      </c>
      <c r="OS223" s="115">
        <f>ROUND(EW223/MAX(EW$9:EW$497)*100,0)</f>
        <v>44</v>
      </c>
      <c r="OT223" s="115">
        <f>ROUND(EX223/MAX(EX$9:EX$497)*100,0)</f>
        <v>8</v>
      </c>
      <c r="OU223" s="115">
        <f>ROUND(EY223/MAX(EY$9:EY$497)*100,0)</f>
        <v>17</v>
      </c>
      <c r="OV223" s="115">
        <f>ROUND(EZ223/MAX(EZ$9:EZ$497)*100,0)</f>
        <v>34</v>
      </c>
      <c r="OW223" s="115">
        <f>ROUND(FA223/MAX(FA$9:FA$497)*100,0)</f>
        <v>75</v>
      </c>
      <c r="OX223" s="115">
        <f>ROUND(FB223/MAX(FB$9:FB$497)*100,0)</f>
        <v>15</v>
      </c>
      <c r="OY223" s="116">
        <f>ROUND(FC223/MAX(FC$9:FC$497)*100,0)</f>
        <v>19</v>
      </c>
      <c r="OZ223" s="115">
        <f>ROUND(FD223/MAX(FD$9:FD$497)*100,0)</f>
        <v>36</v>
      </c>
      <c r="PA223" s="117">
        <f>ROUND(FE223/MAX(FE$9:FE$497)*100,0)</f>
        <v>15</v>
      </c>
      <c r="PB223" s="118">
        <f t="shared" si="449"/>
        <v>230</v>
      </c>
      <c r="PC223" s="115">
        <f t="shared" si="450"/>
        <v>308</v>
      </c>
      <c r="PD223" s="115">
        <f t="shared" si="451"/>
        <v>332</v>
      </c>
      <c r="PE223" s="115">
        <f t="shared" si="452"/>
        <v>268</v>
      </c>
      <c r="PF223" s="115">
        <f t="shared" si="453"/>
        <v>382</v>
      </c>
      <c r="PG223" s="119">
        <f t="shared" si="454"/>
        <v>414</v>
      </c>
      <c r="PH223" s="118">
        <f>ROUND(PB223/MAX(PB$9:PB$497)*100,0)</f>
        <v>27</v>
      </c>
      <c r="PI223" s="115">
        <f>ROUND(PC223/MAX(PC$9:PC$497)*100,0)</f>
        <v>37</v>
      </c>
      <c r="PJ223" s="115">
        <f>ROUND(PD223/MAX(PD$9:PD$497)*100,0)</f>
        <v>35</v>
      </c>
      <c r="PK223" s="115">
        <f>ROUND(PE223/MAX(PE$9:PE$497)*100,0)</f>
        <v>27</v>
      </c>
      <c r="PL223" s="115">
        <f>ROUND(PF223/MAX(PF$9:PF$497)*100,0)</f>
        <v>54</v>
      </c>
      <c r="PM223" s="119">
        <f>ROUND(PG223/MAX(PG$9:PG$497)*100,0)</f>
        <v>60</v>
      </c>
      <c r="PN223" s="118">
        <f>RANK(PH223,PH$9:PH$497,0)</f>
        <v>320</v>
      </c>
      <c r="PO223" s="115">
        <f>RANK(PI223,PI$9:PI$497,0)</f>
        <v>239</v>
      </c>
      <c r="PP223" s="115">
        <f>RANK(PJ223,PJ$9:PJ$497,0)</f>
        <v>292</v>
      </c>
      <c r="PQ223" s="115">
        <f>RANK(PK223,PK$9:PK$497,0)</f>
        <v>315</v>
      </c>
      <c r="PR223" s="115">
        <f>RANK(PL223,PL$9:PL$497,0)</f>
        <v>177</v>
      </c>
      <c r="PS223" s="119">
        <f>RANK(PM223,PM$9:PM$497,0)</f>
        <v>99</v>
      </c>
      <c r="PT223" s="120">
        <f>ROUND(FZ223/MAX(FZ$9:FZ$497)*100,0)</f>
        <v>30</v>
      </c>
      <c r="PU223" s="115">
        <f>ROUND(GA223/MAX(GA$9:GA$497)*100,0)</f>
        <v>38</v>
      </c>
      <c r="PV223" s="115">
        <f>ROUND(GB223/MAX(GB$9:GB$497)*100,0)</f>
        <v>9</v>
      </c>
      <c r="PW223" s="115">
        <f>ROUND(GC223/MAX(GC$9:GC$497)*100,0)</f>
        <v>25</v>
      </c>
      <c r="PX223" s="115">
        <f>ROUND(GD223/MAX(GD$9:GD$497)*100,0)</f>
        <v>29</v>
      </c>
      <c r="PY223" s="115">
        <f>ROUND(GE223/MAX(GE$9:GE$497)*100,0)</f>
        <v>61</v>
      </c>
      <c r="PZ223" s="115">
        <f>ROUND(GF223/MAX(GF$9:GF$497)*100,0)</f>
        <v>11</v>
      </c>
      <c r="QA223" s="116">
        <f>ROUND(GG223/MAX(GG$9:GG$497)*100,0)</f>
        <v>18</v>
      </c>
      <c r="QB223" s="115">
        <f>ROUND(GH223/MAX(GH$9:GH$497)*100,0)</f>
        <v>28</v>
      </c>
      <c r="QC223" s="121">
        <f>ROUND(GI223/MAX(GI$9:GI$497)*100,0)</f>
        <v>14</v>
      </c>
      <c r="QD223" s="120">
        <f>ROUND(AVERAGEIF($ES$9:$ES$497,$ES223,PT$9:PT$497),0)</f>
        <v>51</v>
      </c>
      <c r="QE223" s="120">
        <f>ROUND(AVERAGEIF($ES$9:$ES$497,$ES223,PU$9:PU$497),0)</f>
        <v>54</v>
      </c>
      <c r="QF223" s="120">
        <f>ROUND(AVERAGEIF($ES$9:$ES$497,$ES223,PV$9:PV$497),0)</f>
        <v>30</v>
      </c>
      <c r="QG223" s="120">
        <f>ROUND(AVERAGEIF($ES$9:$ES$497,$ES223,PW$9:PW$497),0)</f>
        <v>36</v>
      </c>
      <c r="QH223" s="120">
        <f>ROUND(AVERAGEIF($ES$9:$ES$497,$ES223,PX$9:PX$497),0)</f>
        <v>21</v>
      </c>
      <c r="QI223" s="120">
        <f>ROUND(AVERAGEIF($ES$9:$ES$497,$ES223,PY$9:PY$497),0)</f>
        <v>51</v>
      </c>
      <c r="QJ223" s="120">
        <f>ROUND(AVERAGEIF($ES$9:$ES$497,$ES223,PZ$9:PZ$497),0)</f>
        <v>21</v>
      </c>
      <c r="QK223" s="120">
        <f>ROUND(AVERAGEIF($ES$9:$ES$497,$ES223,QA$9:QA$497),0)</f>
        <v>23</v>
      </c>
      <c r="QL223" s="120">
        <f>ROUND(AVERAGEIF($ES$9:$ES$497,$ES223,QB$9:QB$497),0)</f>
        <v>35</v>
      </c>
      <c r="QM223" s="120">
        <f>ROUND(AVERAGEIF($ES$9:$ES$497,$ES223,QC$9:QC$497),0)</f>
        <v>27</v>
      </c>
      <c r="QN223" s="114">
        <f t="shared" si="455"/>
        <v>237</v>
      </c>
      <c r="QO223" s="115">
        <f t="shared" si="456"/>
        <v>317</v>
      </c>
      <c r="QP223" s="115">
        <f t="shared" si="457"/>
        <v>353</v>
      </c>
      <c r="QQ223" s="115">
        <f t="shared" si="458"/>
        <v>291</v>
      </c>
      <c r="QR223" s="115">
        <f t="shared" si="459"/>
        <v>429</v>
      </c>
      <c r="QS223" s="119">
        <f t="shared" si="460"/>
        <v>441</v>
      </c>
      <c r="QT223" s="114">
        <f>ROUND((QN223-MIN(QN$9:QN$497))/(MAX(QN$9:QN$497)-MIN(QN$9:QN$497))*100,0)</f>
        <v>2</v>
      </c>
      <c r="QU223" s="115">
        <f>ROUND((QO223-MIN(QO$9:QO$497))/(MAX(QO$9:QO$497)-MIN(QO$9:QO$497))*100,0)</f>
        <v>15</v>
      </c>
      <c r="QV223" s="115">
        <f>ROUND((QP223-MIN(QP$9:QP$497))/(MAX(QP$9:QP$497)-MIN(QP$9:QP$497))*100,0)</f>
        <v>0</v>
      </c>
      <c r="QW223" s="115">
        <f>ROUND((QQ223-MIN(QQ$9:QQ$497))/(MAX(QQ$9:QQ$497)-MIN(QQ$9:QQ$497))*100,0)</f>
        <v>1</v>
      </c>
      <c r="QX223" s="115">
        <f>ROUND((QR223-MIN(QR$9:QR$497))/(MAX(QR$9:QR$497)-MIN(QR$9:QR$497))*100,0)</f>
        <v>32</v>
      </c>
      <c r="QY223" s="115">
        <f>ROUND((QS223-MIN(QS$9:QS$497))/(MAX(QS$9:QS$497)-MIN(QS$9:QS$497))*100,0)</f>
        <v>53</v>
      </c>
      <c r="QZ223" s="114">
        <f>RANK(QN223,QN$9:QN$497,0)</f>
        <v>428</v>
      </c>
      <c r="RA223" s="115">
        <f>RANK(QO223,QO$9:QO$497,0)</f>
        <v>346</v>
      </c>
      <c r="RB223" s="115">
        <f>RANK(QP223,QP$9:QP$497,0)</f>
        <v>429</v>
      </c>
      <c r="RC223" s="115">
        <f>RANK(QQ223,QQ$9:QQ$497,0)</f>
        <v>428</v>
      </c>
      <c r="RD223" s="115">
        <f>RANK(QR223,QR$9:QR$497,0)</f>
        <v>343</v>
      </c>
      <c r="RE223" s="115">
        <f>RANK(QS223,QS$9:QS$497,0)</f>
        <v>96</v>
      </c>
      <c r="RF223" s="122"/>
      <c r="RG223" s="115">
        <f>($RH$3*(IH223+IJ223)*100*100/MAX(EX$9:EX$497)*$RO$3) +($RH$3*(II223+IJ223)*100*100/MAX(EX$9:EX$497)*$RO$4) + ($RH$3*IK223*100*100/MAX(EX$9:EX$497)*0.098)</f>
        <v>0</v>
      </c>
      <c r="RH223" s="115">
        <f>($RH$4*IL223*100*100/MAX(EZ$9:EZ$497))*$RQ$3</f>
        <v>0</v>
      </c>
      <c r="RI223" s="115">
        <f>($RH$3*IM223*100*100/MAX(EY$9:EY$497))*$RQ$4</f>
        <v>0</v>
      </c>
      <c r="RJ223" s="115">
        <f>($RH$3*IN223*100*100/MAX(EX$9:EX$497))</f>
        <v>0</v>
      </c>
      <c r="RK223" s="115">
        <f>($RH$4*IO223*100*100/MAX(EZ$9:EZ$497))*$RQ$3</f>
        <v>0</v>
      </c>
      <c r="RL223" s="115">
        <f>(($RL$4*IP223*100*((100/MAX(EX$9:EX$497)+100/MAX(EZ$9:EZ$497))/2))+($RL$4*IQ223*100*((100/MAX(EX$9:EX$497)+100/MAX(EZ$9:EZ$497))/2))+($RL$4*IR223*100*((100/MAX(EX$9:EX$497)+100/MAX(EZ$9:EZ$497))/2))+($RL$4*IS223*100*((100/MAX(EX$9:EX$497)+100/MAX(EZ$9:EZ$497))/2))+($RL$4*IT223*100*((100/MAX(EX$9:EX$497)+100/MAX(EZ$9:EZ$497))/2))+($RL$4*IU223*100*((100/MAX(EX$9:EX$497)+100/MAX(EZ$9:EZ$497))/2))+($RL$4*IV223*100*((100/MAX(EX$9:EX$497)+100/MAX(EZ$9:EZ$497))/2))+($RL$4*IW223*100*((100/MAX(EX$9:EX$497)+100/MAX(EZ$9:EZ$497))/2)))*$RS$3</f>
        <v>0</v>
      </c>
      <c r="RM223" s="115">
        <f>(($RH$3*IX223*100*100/MAX(EX$9:EX$497))+($RH$3*IY223*100*100/MAX(EX$9:EX$497))+($RH$3*IZ223*100*100/MAX(EX$9:EX$497))+($RH$3*JA223*100*100/MAX(EX$9:EX$497))+($RH$3*JB223*100*100/MAX(EX$9:EX$497))+($RH$3*JC223*100*100/MAX(EX$9:EX$497))+($RH$3*JD223*100*100/MAX(EX$9:EX$497))+($RH$3*JE223*100*100/MAX(EX$9:EX$497)))*$RS$4</f>
        <v>0</v>
      </c>
      <c r="RN223" s="115">
        <f>(($RH$4*JF223*100*100/MAX(EZ$9:EZ$497)) + ($RH$4*JG223*100*100/MAX(EZ$9:EZ$497)) + ($RH$4*JH223*100*100/MAX(EZ$9:EZ$497)) + ($RH$4*JI223*100*100/MAX(EZ$9:EZ$497)) + ($RH$4*JJ223*100*100/MAX(EZ$9:EZ$497)) + ($RH$4*JK223*100*100/MAX(EZ$9:EZ$497)) + ($RH$4*JL223*100*100/MAX(EZ$9:EZ$497)) + ($RH$4*JM223*100*100/MAX(EZ$9:EZ$497)))*$RU$3</f>
        <v>0</v>
      </c>
      <c r="RO223" s="115">
        <f>(($RL$4*JN223*100*((100/MAX(EX$9:EX$497)+100/MAX(EZ$9:EZ$497))/2))+($RL$4*JO223*100*((100/MAX(EX$9:EX$497)+100/MAX(EZ$9:EZ$497))/2))+($RL$4*JP223*100*((100/MAX(EX$9:EX$497)+100/MAX(EZ$9:EZ$497))/2))+($RL$4*JQ223*100*((100/MAX(EX$9:EX$497)+100/MAX(EZ$9:EZ$497))/2))+($RL$4*JR223*100*((100/MAX(EX$9:EX$497)+100/MAX(EZ$9:EZ$497))/2))+($RL$4*JS223*100*((100/MAX(EX$9:EX$497)+100/MAX(EZ$9:EZ$497))/2))+($RL$4*JT223*100*((100/MAX(EX$9:EX$497)+100/MAX(EZ$9:EZ$497))/2))+($RL$4*JU223*100*((100/MAX(EX$9:EX$497)+100/MAX(EZ$9:EZ$497))/2))+($RL$4*JV223*100*((100/MAX(EX$9:EX$497)+100/MAX(EZ$9:EZ$497))/2))+($RL$4*JW223*100*((100/MAX(EX$9:EX$497)+100/MAX(EZ$9:EZ$497))/2))+($RL$4*JX223*100*((100/MAX(EX$9:EX$497)+100/MAX(EZ$9:EZ$497))/2))+($RL$4*JY223*100*((100/MAX(EX$9:EX$497)+100/MAX(EZ$9:EZ$497))/2))+($RL$4*JZ223*100*((100/MAX(EX$9:EX$497)+100/MAX(EZ$9:EZ$497))/2)))*$RW$3/2</f>
        <v>0</v>
      </c>
      <c r="RP223" s="119">
        <f>($RJ$3*KA223*100*100/MAX(FA$9:FA$497)) + ($RJ$3*KB223*100*100/MAX(FA$9:FA$497)/2) + ($RJ$3*KC223*100*100/MAX(FA$9:FA$497)/2) + ($RJ$3*KD223*100*100/MAX(FA$9:FA$497)/4) + ($RJ$3*KE223*100*100/MAX(FA$9:FA$497)/4)</f>
        <v>0</v>
      </c>
      <c r="RQ223" s="118">
        <f>($RL$4*KF223*100*((100/MAX(EX$9:EX$497)+100/MAX(EZ$9:EZ$497)))) * ($RO$3/2) + (($RL$4*KG223*100*((100/MAX(EX$9:EX$497)+100/MAX(EZ$9:EZ$497))))+($RL$4*KH223*100*((100/MAX(EX$9:EX$497)+100/MAX(EZ$9:EZ$497))))+($RL$4*KI223*100*((100/MAX(EX$9:EX$497)+100/MAX(EZ$9:EZ$497))))+($RL$4*KJ223*100*((100/MAX(EX$9:EX$497)+100/MAX(EZ$9:EZ$497))))+($RL$4*KK223*100*((100/MAX(EX$9:EX$497)+100/MAX(EZ$9:EZ$497))))+($RL$4*KL223*100*((100/MAX(EX$9:EX$497)+100/MAX(EZ$9:EZ$497))))+($RL$4*KM223*100*((100/MAX(EX$9:EX$497)+100/MAX(EZ$9:EZ$497))))+($RL$4*KN223*100*((100/MAX(EX$9:EX$497)+100/MAX(EZ$9:EZ$497))))+($RL$4*KO223*100*((100/MAX(EX$9:EX$497)+100/MAX(EZ$9:EZ$497))))+($RL$4*KP223*100*((100/MAX(EX$9:EX$497)+100/MAX(EZ$9:EZ$497))))+($RL$4*KQ223*100*((100/MAX(EX$9:EX$497)+100/MAX(EZ$9:EZ$497))))+($RL$4*KR223*100*((100/MAX(EX$9:EX$497)+100/MAX(EZ$9:EZ$497))))+($RL$4*KS223*100*((100/MAX(EX$9:EX$497)+100/MAX(EZ$9:EZ$497))))+($RL$4*KV223*100*((100/MAX(EX$9:EX$497)+100/MAX(EZ$9:EZ$497))))) * (($RO$3+$RO$4)/6)</f>
        <v>0</v>
      </c>
      <c r="RR223" s="115">
        <f>(($RL$4*KW223*100*((100/MAX(EX$9:EX$497)+100/MAX(EZ$9:EZ$497))))) * ($RO$3/2) + (($RL$4*KX223*100*((100/MAX(EX$9:EX$497)+100/MAX(EZ$9:EZ$497))))+($RL$4*KY223*100*((100/MAX(EX$9:EX$497)+100/MAX(EZ$9:EZ$497))))+($RL$4*KZ223*100*((100/MAX(EX$9:EX$497)+100/MAX(EZ$9:EZ$497))))+($RL$4*LA223*100*((100/MAX(EX$9:EX$497)+100/MAX(EZ$9:EZ$497))))+($RL$4*LB223*100*((100/MAX(EX$9:EX$497)+100/MAX(EZ$9:EZ$497))))+($RL$4*LC223*100*((100/MAX(EX$9:EX$497)+100/MAX(EZ$9:EZ$497))))) * (($RO$3+$RO$4)/6)</f>
        <v>0</v>
      </c>
      <c r="RS223" s="119">
        <f>(($RL$4*LD223*100*((100/MAX(EX$9:EX$497)+100/MAX(EZ$9:EZ$497))))+($RL$4*LE223*100*((100/MAX(EX$9:EX$497)+100/MAX(EZ$9:EZ$497))))) * (($RO$3+$RO$4)/6)</f>
        <v>0</v>
      </c>
      <c r="RT223" s="118">
        <f>($RJ$4*LH223*100*(100/MAX(EV$9:EV$497)))+($RJ$4*LI223*100*(100/MAX(EV$9:EV$497)))</f>
        <v>0</v>
      </c>
      <c r="RU223" s="119">
        <f>($RJ$4*LJ223*(100/MAX(EV$9:EV$497)))/2 + ($RL$3*LK223*(100/MAX(EW$9:EW$497))) + ($RJ$4*LL223*(100/MAX(EV$9:EV$497)))/4 + ($RL$3*LM223*(100/MAX(EW$9:EW$497)))</f>
        <v>0</v>
      </c>
      <c r="RV223" s="118">
        <f>($RJ$4*LN223*100*100/MAX(EV$9:EV$497)/2)+($RJ$4*LO223*100*100/MAX(EV$9:EV$497)/2)+($RJ$4*LP223*100*100/MAX(EV$9:EV$497))+($RJ$4*LQ223*100*100/MAX(EV$9:EV$497))+($RJ$4*LR223*100*100/MAX(EV$9:EV$497))</f>
        <v>0</v>
      </c>
      <c r="RW223" s="115">
        <f>($RJ$4*LS223*100*100/MAX(EV$9:EV$497)) + (($RJ$4*LT223*100*100/MAX(EV$9:EV$497))+($RJ$4*LU223*100*100/MAX(EV$9:EV$497))+($RJ$4*LV223*100*100/MAX(EV$9:EV$497))+($RJ$4*LW223*100*100/MAX(EV$9:EV$497))+($RJ$4*LX223*100*100/MAX(EV$9:EV$497))+($RJ$4*LY223*100*100/MAX(EV$9:EV$497))+($RJ$4*LZ223*100*100/MAX(EV$9:EV$497))+($RJ$4*MA223*100*100/MAX(EV$9:EV$497)))/2</f>
        <v>0</v>
      </c>
      <c r="RX223" s="119">
        <f>($RJ$4*MB223*100*100/MAX(EV$9:EV$497))+($RJ$4*MC223*100*100/MAX(EV$9:EV$497))+($RJ$4*MD223*100*100/MAX(EV$9:EV$497))+($RJ$4*ME223*100*100/MAX(EV$9:EV$497))+($RJ$4*MF223*100*100/MAX(EV$9:EV$497))+($RJ$4*MG223*100*100/MAX(EV$9:EV$497))+($RJ$4*MH223*100*100/MAX(EV$9:EV$497))+($RJ$4*MI223*100*100/MAX(EV$9:EV$497))+($RJ$4*MJ223*100*100/MAX(EV$9:EV$497))+($RJ$4*MK223*100*100/MAX(EV$9:EV$497))+($RJ$4*ML223*100*100/MAX(EV$9:EV$497))+($RJ$4*MM223*100*100/MAX(EV$9:EV$497))+($RJ$4*MN223*100*100/MAX(EV$9:EV$497))</f>
        <v>0</v>
      </c>
      <c r="RY223" s="118">
        <f>($RJ$4*MQ223*100*100/MAX(EV$9:EV$497))/2 + (($RJ$4*MR223*100*100/MAX(EV$9:EV$497))+($RJ$4*MS223*100*100/MAX(EV$9:EV$497))+($RJ$4*MT223*100*100/MAX(EV$9:EV$497))+($RJ$4*MU223*100*100/MAX(EV$9:EV$497))+($RJ$4*MV223*100*100/MAX(EV$9:EV$497))+($RJ$4*MW223*100*100/MAX(EV$9:EV$497))+($RJ$4*MX223*100*100/MAX(EV$9:EV$497))+($RJ$4*MY223*100*100/MAX(EV$9:EV$497))+($RJ$4*MZ223*100*100/MAX(EV$9:EV$497))+($RJ$4*NA223*100*100/MAX(EV$9:EV$497))+($RJ$4*NB223*100*100/MAX(EV$9:EV$497))+($RJ$4*NC223*100*100/MAX(EV$9:EV$497))+($RJ$4*ND223*100*100/MAX(EV$9:EV$497))+($RJ$4*NG223*100*100/MAX(EV$9:EV$497)))/4</f>
        <v>2.106741573033708</v>
      </c>
      <c r="RZ223" s="115">
        <f>($RJ$4*NH223*100*100/MAX(EV$9:EV$497))/2 + (($RJ$4*NI223*100*100/MAX(EV$9:EV$497))+($RJ$4*NJ223*100*100/MAX(EV$9:EV$497))+($RJ$4*NK223*100*100/MAX(EV$9:EV$497))+($RJ$4*NL223*100*100/MAX(EV$9:EV$497))+($RJ$4*NM223*100*100/MAX(EV$9:EV$497))+($RJ$4*NN223*100*100/MAX(EV$9:EV$497)))/4</f>
        <v>0</v>
      </c>
      <c r="SA223" s="117">
        <f>(($RJ$4*NO223*100*100/MAX(EV$9:EV$497))+($RJ$4*NP223*100*100/MAX(EV$9:EV$497)))/4</f>
        <v>0</v>
      </c>
      <c r="SB223" s="118">
        <f t="shared" si="461"/>
        <v>2.106741573033708</v>
      </c>
      <c r="SC223" s="115">
        <f t="shared" si="462"/>
        <v>0.4213483146067416</v>
      </c>
      <c r="SD223" s="115">
        <f t="shared" si="463"/>
        <v>0.526685393258427</v>
      </c>
      <c r="SE223" s="115">
        <f t="shared" si="464"/>
        <v>0.4213483146067416</v>
      </c>
      <c r="SF223" s="115">
        <f t="shared" si="465"/>
        <v>0.526685393258427</v>
      </c>
      <c r="SG223" s="115">
        <f t="shared" si="466"/>
        <v>2.106741573033708</v>
      </c>
      <c r="SH223" s="115">
        <f>ROUND(SB223/MAX(SB$9:SB$497)*100,0)</f>
        <v>3</v>
      </c>
      <c r="SI223" s="115">
        <f>ROUND(SC223/MAX(SC$9:SC$497)*100,0)</f>
        <v>1</v>
      </c>
      <c r="SJ223" s="115">
        <f>ROUND(SD223/MAX(SD$9:SD$497)*100,0)</f>
        <v>1</v>
      </c>
      <c r="SK223" s="115">
        <f>ROUND(SE223/MAX(SE$9:SE$497)*100,0)</f>
        <v>0</v>
      </c>
      <c r="SL223" s="115">
        <f>ROUND(SF223/MAX(SF$9:SF$497)*100,0)</f>
        <v>1</v>
      </c>
      <c r="SM223" s="121">
        <f>ROUND(SG223/MAX(SG$9:SG$497)*100,0)</f>
        <v>2</v>
      </c>
      <c r="SN223" s="115">
        <f>ROUND(AVERAGEIF($ES$9:$ES$497,$ES223,SH$9:SH$497),0)</f>
        <v>29</v>
      </c>
      <c r="SO223" s="115">
        <f>ROUND(AVERAGEIF($ES$9:$ES$497,$ES223,SI$9:SI$497),0)</f>
        <v>3</v>
      </c>
      <c r="SP223" s="115">
        <f>ROUND(AVERAGEIF($ES$9:$ES$497,$ES223,SJ$9:SJ$497),0)</f>
        <v>5</v>
      </c>
      <c r="SQ223" s="115">
        <f>ROUND(AVERAGEIF($ES$9:$ES$497,$ES223,SK$9:SK$497),0)</f>
        <v>2</v>
      </c>
      <c r="SR223" s="115">
        <f>ROUND(AVERAGEIF($ES$9:$ES$497,$ES223,SL$9:SL$497),0)</f>
        <v>4</v>
      </c>
      <c r="SS223" s="121">
        <f>ROUND(AVERAGEIF($ES$9:$ES$497,$ES223,SM$9:SM$497),0)</f>
        <v>36</v>
      </c>
      <c r="ST223" s="114">
        <f>RANK(SB223,SB$9:SB$497,0)</f>
        <v>286</v>
      </c>
      <c r="SU223" s="115">
        <f>RANK(SC223,SC$9:SC$497,0)</f>
        <v>269</v>
      </c>
      <c r="SV223" s="115">
        <f>RANK(SD223,SD$9:SD$497,0)</f>
        <v>265</v>
      </c>
      <c r="SW223" s="115">
        <f>RANK(SE223,SE$9:SE$497,0)</f>
        <v>269</v>
      </c>
      <c r="SX223" s="115">
        <f>RANK(SF223,SF$9:SF$497,0)</f>
        <v>253</v>
      </c>
      <c r="SY223" s="115">
        <f>RANK(SG223,SG$9:SG$497,0)</f>
        <v>237</v>
      </c>
      <c r="SZ223" s="115">
        <f>COUNTIFS(SB$9:SB$497,"&gt;"&amp;SB223,$ES$9:$ES$497,$ES223)+1</f>
        <v>38</v>
      </c>
      <c r="TA223" s="115">
        <f>COUNTIFS(SC$9:SC$497,"&gt;"&amp;SC223,$ES$9:$ES$497,$ES223)+1</f>
        <v>30</v>
      </c>
      <c r="TB223" s="115">
        <f>COUNTIFS(SD$9:SD$497,"&gt;"&amp;SD223,$ES$9:$ES$497,$ES223)+1</f>
        <v>33</v>
      </c>
      <c r="TC223" s="115">
        <f>COUNTIFS(SE$9:SE$497,"&gt;"&amp;SE223,$ES$9:$ES$497,$ES223)+1</f>
        <v>30</v>
      </c>
      <c r="TD223" s="115">
        <f>COUNTIFS(SF$9:SF$497,"&gt;"&amp;SF223,$ES$9:$ES$497,$ES223)+1</f>
        <v>30</v>
      </c>
      <c r="TE223" s="117">
        <f>COUNTIFS(SG$9:SG$497,"&gt;"&amp;SG223,$ES$9:$ES$497,$ES223)+1</f>
        <v>38</v>
      </c>
      <c r="TF223" s="118">
        <f t="shared" si="467"/>
        <v>63</v>
      </c>
      <c r="TG223" s="115">
        <f t="shared" si="468"/>
        <v>28</v>
      </c>
      <c r="TH223" s="115">
        <f t="shared" si="469"/>
        <v>38</v>
      </c>
      <c r="TI223" s="115">
        <f t="shared" si="470"/>
        <v>35</v>
      </c>
      <c r="TJ223" s="115">
        <f t="shared" si="471"/>
        <v>28</v>
      </c>
      <c r="TK223" s="115">
        <f t="shared" si="472"/>
        <v>56</v>
      </c>
      <c r="TL223" s="117">
        <f t="shared" si="473"/>
        <v>62</v>
      </c>
      <c r="TM223" s="118">
        <f>ROUND(TF223/MAX(TF$9:TF$497)*100,0)</f>
        <v>35</v>
      </c>
      <c r="TN223" s="115">
        <f>ROUND(TG223/MAX(TG$9:TG$497)*100,0)</f>
        <v>15</v>
      </c>
      <c r="TO223" s="115">
        <f>ROUND(TH223/MAX(TH$9:TH$497)*100,0)</f>
        <v>21</v>
      </c>
      <c r="TP223" s="115">
        <f>ROUND(TI223/MAX(TI$9:TI$497)*100,0)</f>
        <v>19</v>
      </c>
      <c r="TQ223" s="115">
        <f>ROUND(TJ223/MAX(TJ$9:TJ$497)*100,0)</f>
        <v>14</v>
      </c>
      <c r="TR223" s="115">
        <f>ROUND(TK223/MAX(TK$9:TK$497)*100,0)</f>
        <v>29</v>
      </c>
      <c r="TS223" s="119">
        <f>ROUND(TL223/MAX(TL$9:TL$497)*100,0)</f>
        <v>32</v>
      </c>
      <c r="TT223" s="120">
        <f>RANK(TM223,TM$9:TM$497,0)</f>
        <v>254</v>
      </c>
      <c r="TU223" s="115">
        <f>RANK(TN223,TN$9:TN$497,0)</f>
        <v>340</v>
      </c>
      <c r="TV223" s="115">
        <f>RANK(TO223,TO$9:TO$497,0)</f>
        <v>252</v>
      </c>
      <c r="TW223" s="115">
        <f>RANK(TP223,TP$9:TP$497,0)</f>
        <v>312</v>
      </c>
      <c r="TX223" s="115">
        <f>RANK(TQ223,TQ$9:TQ$497,0)</f>
        <v>328</v>
      </c>
      <c r="TY223" s="115">
        <f>RANK(TR223,TR$9:TR$497,0)</f>
        <v>197</v>
      </c>
      <c r="TZ223" s="121">
        <f>RANK(TS223,TS$9:TS$497,0)</f>
        <v>134</v>
      </c>
      <c r="UA223" s="132"/>
      <c r="UB223" s="7" t="s">
        <v>1</v>
      </c>
    </row>
    <row r="224" spans="1:548" x14ac:dyDescent="0.15">
      <c r="A224" s="183">
        <v>216</v>
      </c>
      <c r="B224" s="203" t="s">
        <v>1072</v>
      </c>
      <c r="C224" s="63"/>
      <c r="D224" s="63"/>
      <c r="E224" s="64" t="s">
        <v>518</v>
      </c>
      <c r="F224" s="65">
        <v>83</v>
      </c>
      <c r="G224" s="65" t="s">
        <v>558</v>
      </c>
      <c r="H224" s="65"/>
      <c r="I224" s="66" t="s">
        <v>521</v>
      </c>
      <c r="J224" s="67" t="s">
        <v>521</v>
      </c>
      <c r="K224" s="67" t="s">
        <v>521</v>
      </c>
      <c r="L224" s="67" t="s">
        <v>521</v>
      </c>
      <c r="M224" s="67" t="s">
        <v>521</v>
      </c>
      <c r="N224" s="67" t="s">
        <v>521</v>
      </c>
      <c r="O224" s="67" t="s">
        <v>521</v>
      </c>
      <c r="P224" s="67" t="s">
        <v>521</v>
      </c>
      <c r="Q224" s="67" t="s">
        <v>521</v>
      </c>
      <c r="R224" s="68" t="s">
        <v>521</v>
      </c>
      <c r="S224" s="69" t="s">
        <v>521</v>
      </c>
      <c r="T224" s="67" t="s">
        <v>521</v>
      </c>
      <c r="U224" s="67" t="s">
        <v>521</v>
      </c>
      <c r="V224" s="67" t="s">
        <v>521</v>
      </c>
      <c r="W224" s="67" t="s">
        <v>521</v>
      </c>
      <c r="X224" s="67" t="s">
        <v>521</v>
      </c>
      <c r="Y224" s="67" t="s">
        <v>521</v>
      </c>
      <c r="Z224" s="67" t="s">
        <v>521</v>
      </c>
      <c r="AA224" s="67" t="s">
        <v>521</v>
      </c>
      <c r="AB224" s="68" t="s">
        <v>521</v>
      </c>
      <c r="AC224" s="69" t="s">
        <v>521</v>
      </c>
      <c r="AD224" s="67" t="s">
        <v>521</v>
      </c>
      <c r="AE224" s="67" t="s">
        <v>521</v>
      </c>
      <c r="AF224" s="67" t="s">
        <v>521</v>
      </c>
      <c r="AG224" s="67" t="s">
        <v>521</v>
      </c>
      <c r="AH224" s="67" t="s">
        <v>521</v>
      </c>
      <c r="AI224" s="67" t="s">
        <v>521</v>
      </c>
      <c r="AJ224" s="67" t="s">
        <v>521</v>
      </c>
      <c r="AK224" s="67" t="s">
        <v>521</v>
      </c>
      <c r="AL224" s="68" t="s">
        <v>521</v>
      </c>
      <c r="AM224" s="69" t="s">
        <v>521</v>
      </c>
      <c r="AN224" s="67" t="s">
        <v>521</v>
      </c>
      <c r="AO224" s="67" t="s">
        <v>521</v>
      </c>
      <c r="AP224" s="67" t="s">
        <v>521</v>
      </c>
      <c r="AQ224" s="67" t="s">
        <v>521</v>
      </c>
      <c r="AR224" s="67" t="s">
        <v>521</v>
      </c>
      <c r="AS224" s="67" t="s">
        <v>521</v>
      </c>
      <c r="AT224" s="67" t="s">
        <v>521</v>
      </c>
      <c r="AU224" s="67" t="s">
        <v>521</v>
      </c>
      <c r="AV224" s="68" t="s">
        <v>521</v>
      </c>
      <c r="AW224" s="69" t="s">
        <v>521</v>
      </c>
      <c r="AX224" s="67" t="s">
        <v>521</v>
      </c>
      <c r="AY224" s="67" t="s">
        <v>521</v>
      </c>
      <c r="AZ224" s="67" t="s">
        <v>521</v>
      </c>
      <c r="BA224" s="67" t="s">
        <v>521</v>
      </c>
      <c r="BB224" s="67" t="s">
        <v>521</v>
      </c>
      <c r="BC224" s="67" t="s">
        <v>521</v>
      </c>
      <c r="BD224" s="67" t="s">
        <v>521</v>
      </c>
      <c r="BE224" s="67" t="s">
        <v>521</v>
      </c>
      <c r="BF224" s="68" t="s">
        <v>521</v>
      </c>
      <c r="BG224" s="69" t="s">
        <v>521</v>
      </c>
      <c r="BH224" s="67" t="s">
        <v>521</v>
      </c>
      <c r="BI224" s="67" t="s">
        <v>521</v>
      </c>
      <c r="BJ224" s="67" t="s">
        <v>521</v>
      </c>
      <c r="BK224" s="67" t="s">
        <v>521</v>
      </c>
      <c r="BL224" s="67" t="s">
        <v>521</v>
      </c>
      <c r="BM224" s="67" t="s">
        <v>520</v>
      </c>
      <c r="BN224" s="67" t="s">
        <v>520</v>
      </c>
      <c r="BO224" s="67" t="s">
        <v>520</v>
      </c>
      <c r="BP224" s="68" t="s">
        <v>520</v>
      </c>
      <c r="BQ224" s="70" t="s">
        <v>520</v>
      </c>
      <c r="BR224" s="67" t="s">
        <v>520</v>
      </c>
      <c r="BS224" s="67" t="s">
        <v>520</v>
      </c>
      <c r="BT224" s="67" t="s">
        <v>520</v>
      </c>
      <c r="BU224" s="67" t="s">
        <v>520</v>
      </c>
      <c r="BV224" s="67" t="s">
        <v>520</v>
      </c>
      <c r="BW224" s="67" t="s">
        <v>521</v>
      </c>
      <c r="BX224" s="67" t="s">
        <v>521</v>
      </c>
      <c r="BY224" s="67" t="s">
        <v>521</v>
      </c>
      <c r="BZ224" s="68" t="s">
        <v>521</v>
      </c>
      <c r="CA224" s="69" t="s">
        <v>521</v>
      </c>
      <c r="CB224" s="67" t="s">
        <v>521</v>
      </c>
      <c r="CC224" s="67" t="s">
        <v>521</v>
      </c>
      <c r="CD224" s="67" t="s">
        <v>521</v>
      </c>
      <c r="CE224" s="67" t="s">
        <v>521</v>
      </c>
      <c r="CF224" s="67" t="s">
        <v>521</v>
      </c>
      <c r="CG224" s="67" t="s">
        <v>521</v>
      </c>
      <c r="CH224" s="67" t="s">
        <v>521</v>
      </c>
      <c r="CI224" s="67" t="s">
        <v>521</v>
      </c>
      <c r="CJ224" s="68" t="s">
        <v>521</v>
      </c>
      <c r="CK224" s="69" t="s">
        <v>521</v>
      </c>
      <c r="CL224" s="67" t="s">
        <v>521</v>
      </c>
      <c r="CM224" s="67" t="s">
        <v>521</v>
      </c>
      <c r="CN224" s="67" t="s">
        <v>521</v>
      </c>
      <c r="CO224" s="67" t="s">
        <v>521</v>
      </c>
      <c r="CP224" s="67" t="s">
        <v>521</v>
      </c>
      <c r="CQ224" s="67" t="s">
        <v>521</v>
      </c>
      <c r="CR224" s="67" t="s">
        <v>521</v>
      </c>
      <c r="CS224" s="67" t="s">
        <v>521</v>
      </c>
      <c r="CT224" s="68" t="s">
        <v>521</v>
      </c>
      <c r="CU224" s="69" t="s">
        <v>521</v>
      </c>
      <c r="CV224" s="67" t="s">
        <v>521</v>
      </c>
      <c r="CW224" s="67" t="s">
        <v>521</v>
      </c>
      <c r="CX224" s="67" t="s">
        <v>521</v>
      </c>
      <c r="CY224" s="67" t="s">
        <v>521</v>
      </c>
      <c r="CZ224" s="67" t="s">
        <v>521</v>
      </c>
      <c r="DA224" s="67" t="s">
        <v>521</v>
      </c>
      <c r="DB224" s="67" t="s">
        <v>521</v>
      </c>
      <c r="DC224" s="67" t="s">
        <v>521</v>
      </c>
      <c r="DD224" s="68" t="s">
        <v>521</v>
      </c>
      <c r="DE224" s="69" t="s">
        <v>521</v>
      </c>
      <c r="DF224" s="71" t="s">
        <v>521</v>
      </c>
      <c r="DG224" s="67" t="s">
        <v>521</v>
      </c>
      <c r="DH224" s="67" t="s">
        <v>521</v>
      </c>
      <c r="DI224" s="67" t="s">
        <v>521</v>
      </c>
      <c r="DJ224" s="67" t="s">
        <v>521</v>
      </c>
      <c r="DK224" s="67" t="s">
        <v>521</v>
      </c>
      <c r="DL224" s="67" t="s">
        <v>521</v>
      </c>
      <c r="DM224" s="67" t="s">
        <v>521</v>
      </c>
      <c r="DN224" s="68" t="s">
        <v>521</v>
      </c>
      <c r="DO224" s="70" t="s">
        <v>521</v>
      </c>
      <c r="DP224" s="71" t="s">
        <v>521</v>
      </c>
      <c r="DQ224" s="67" t="s">
        <v>521</v>
      </c>
      <c r="DR224" s="67" t="s">
        <v>521</v>
      </c>
      <c r="DS224" s="67" t="s">
        <v>521</v>
      </c>
      <c r="DT224" s="67" t="s">
        <v>521</v>
      </c>
      <c r="DU224" s="67" t="s">
        <v>521</v>
      </c>
      <c r="DV224" s="67" t="s">
        <v>521</v>
      </c>
      <c r="DW224" s="67" t="s">
        <v>521</v>
      </c>
      <c r="DX224" s="72" t="s">
        <v>521</v>
      </c>
      <c r="DY224" s="73" t="s">
        <v>522</v>
      </c>
      <c r="DZ224" s="74">
        <v>2</v>
      </c>
      <c r="EA224" s="74">
        <v>3</v>
      </c>
      <c r="EB224" s="74">
        <v>3</v>
      </c>
      <c r="EC224" s="75">
        <v>4</v>
      </c>
      <c r="ED224" s="76" t="s">
        <v>522</v>
      </c>
      <c r="EE224" s="74">
        <f t="shared" si="417"/>
        <v>2</v>
      </c>
      <c r="EF224" s="74">
        <f t="shared" si="418"/>
        <v>6</v>
      </c>
      <c r="EG224" s="74">
        <f t="shared" si="419"/>
        <v>18</v>
      </c>
      <c r="EH224" s="77">
        <f t="shared" si="420"/>
        <v>72</v>
      </c>
      <c r="EI224" s="73">
        <v>300</v>
      </c>
      <c r="EJ224" s="74">
        <v>450</v>
      </c>
      <c r="EK224" s="74">
        <v>900</v>
      </c>
      <c r="EL224" s="74">
        <v>1500</v>
      </c>
      <c r="EM224" s="75">
        <v>4500</v>
      </c>
      <c r="EN224" s="78">
        <v>1</v>
      </c>
      <c r="EO224" s="79">
        <f t="shared" si="421"/>
        <v>0.75</v>
      </c>
      <c r="EP224" s="79">
        <f t="shared" si="422"/>
        <v>0.5</v>
      </c>
      <c r="EQ224" s="79">
        <f t="shared" si="423"/>
        <v>0.27777777777777773</v>
      </c>
      <c r="ER224" s="80">
        <f t="shared" si="424"/>
        <v>0.20833333333333334</v>
      </c>
      <c r="ES224" s="128" t="s">
        <v>543</v>
      </c>
      <c r="ET224" s="82"/>
      <c r="EU224" s="83">
        <v>4</v>
      </c>
      <c r="EV224" s="73">
        <v>45</v>
      </c>
      <c r="EW224" s="74">
        <v>70</v>
      </c>
      <c r="EX224" s="74">
        <v>8</v>
      </c>
      <c r="EY224" s="74">
        <v>22</v>
      </c>
      <c r="EZ224" s="74">
        <v>92</v>
      </c>
      <c r="FA224" s="74">
        <v>34</v>
      </c>
      <c r="FB224" s="74">
        <v>67</v>
      </c>
      <c r="FC224" s="74">
        <v>61</v>
      </c>
      <c r="FD224" s="74">
        <f t="shared" si="425"/>
        <v>100</v>
      </c>
      <c r="FE224" s="84">
        <f t="shared" si="426"/>
        <v>69</v>
      </c>
      <c r="FF224" s="73">
        <f>RANK(EV224,$EV$9:$EV$497,0)</f>
        <v>300</v>
      </c>
      <c r="FG224" s="74">
        <f>RANK(EW224,$EW$9:$EW$497,0)</f>
        <v>83</v>
      </c>
      <c r="FH224" s="74">
        <f>RANK(EX224,$EX$9:$EX$497,0)</f>
        <v>405</v>
      </c>
      <c r="FI224" s="74">
        <f>RANK(EY224,$EY$9:$EY$497,0)</f>
        <v>293</v>
      </c>
      <c r="FJ224" s="74">
        <f>RANK(EZ224,$EZ$9:$EZ$497,0)</f>
        <v>12</v>
      </c>
      <c r="FK224" s="74">
        <f>RANK(FA224,$FA$9:$FA$497,0)</f>
        <v>84</v>
      </c>
      <c r="FL224" s="74">
        <f>RANK(FB224,$FB$9:$FB$497,0)</f>
        <v>94</v>
      </c>
      <c r="FM224" s="74">
        <f>RANK(FC224,$FC$9:$FC$497,0)</f>
        <v>122</v>
      </c>
      <c r="FN224" s="74">
        <f>RANK(FD224,$FD$9:$FD$497,0)</f>
        <v>88</v>
      </c>
      <c r="FO224" s="84">
        <f>RANK(FE224,$FE$9:$FE$497,0)</f>
        <v>246</v>
      </c>
      <c r="FP224" s="73">
        <f>COUNTIFS($EV$9:$EV$497,"&gt;"&amp;EV224,$ES$9:$ES$497,ES224)+1</f>
        <v>53</v>
      </c>
      <c r="FQ224" s="74">
        <f>COUNTIFS($EW$9:$EW$497,"&gt;"&amp;EW224,$ES$9:$ES$497,ES224)+1</f>
        <v>46</v>
      </c>
      <c r="FR224" s="74">
        <f>COUNTIFS($EX$9:$EX$497,"&gt;"&amp;EX224,$ES$9:$ES$497,ES224)+1</f>
        <v>72</v>
      </c>
      <c r="FS224" s="74">
        <f>COUNTIFS($EY$9:$EY$497,"&gt;"&amp;EY224,$ES$9:$ES$497,ES224)+1</f>
        <v>50</v>
      </c>
      <c r="FT224" s="74">
        <f>COUNTIFS($EZ$9:$EZ$497,"&gt;"&amp;EZ224,$ES$9:$ES$497,ES224)+1</f>
        <v>12</v>
      </c>
      <c r="FU224" s="74">
        <f>COUNTIFS($FA$9:$FA$497,"&gt;"&amp;FA224,$ES$9:$ES$497,ES224)+1</f>
        <v>17</v>
      </c>
      <c r="FV224" s="74">
        <f>COUNTIFS($FB$9:$FB$497,"&gt;"&amp;FB224,$ES$9:$ES$497,ES224)+1</f>
        <v>14</v>
      </c>
      <c r="FW224" s="74">
        <f>COUNTIFS($FC$9:$FC$497,"&gt;"&amp;FC224,$ES$9:$ES$497,ES224)+1</f>
        <v>31</v>
      </c>
      <c r="FX224" s="74">
        <f>COUNTIFS($FD$9:$FD$497,"&gt;"&amp;FD224,$ES$9:$ES$497,ES224)+1</f>
        <v>26</v>
      </c>
      <c r="FY224" s="84">
        <f>COUNTIFS($FE$9:$FE$497,"&gt;"&amp;FE224,$ES$9:$ES$497,ES224)+1</f>
        <v>49</v>
      </c>
      <c r="FZ224" s="85">
        <f t="shared" si="427"/>
        <v>0.54</v>
      </c>
      <c r="GA224" s="86">
        <f t="shared" si="428"/>
        <v>0.84</v>
      </c>
      <c r="GB224" s="86">
        <f t="shared" si="429"/>
        <v>0.1</v>
      </c>
      <c r="GC224" s="86">
        <f t="shared" si="430"/>
        <v>0.27</v>
      </c>
      <c r="GD224" s="86">
        <f t="shared" si="431"/>
        <v>1.1100000000000001</v>
      </c>
      <c r="GE224" s="86">
        <f t="shared" si="432"/>
        <v>0.41</v>
      </c>
      <c r="GF224" s="86">
        <f t="shared" si="433"/>
        <v>0.81</v>
      </c>
      <c r="GG224" s="86">
        <f t="shared" si="434"/>
        <v>0.73</v>
      </c>
      <c r="GH224" s="86">
        <f t="shared" si="435"/>
        <v>1.2</v>
      </c>
      <c r="GI224" s="87">
        <f t="shared" si="436"/>
        <v>0.83</v>
      </c>
      <c r="GJ224" s="85">
        <f>ROUND(((FZ224-AVERAGE(FZ$9:FZ$497))/STDEVP(FZ$9:FZ$497)*10+50),2)</f>
        <v>33.39</v>
      </c>
      <c r="GK224" s="86">
        <f>ROUND(((GA224-AVERAGE(GA$9:GA$497))/STDEVP(GA$9:GA$497)*10+50),2)</f>
        <v>54.47</v>
      </c>
      <c r="GL224" s="86">
        <f>ROUND(((GB224-AVERAGE(GB$9:GB$497))/STDEVP(GB$9:GB$497)*10+50),2)</f>
        <v>31.86</v>
      </c>
      <c r="GM224" s="86">
        <f>ROUND(((GC224-AVERAGE(GC$9:GC$497))/STDEVP(GC$9:GC$497)*10+50),2)</f>
        <v>37.159999999999997</v>
      </c>
      <c r="GN224" s="86">
        <f>ROUND(((GD224-AVERAGE(GD$9:GD$497))/STDEVP(GD$9:GD$497)*10+50),2)</f>
        <v>74.58</v>
      </c>
      <c r="GO224" s="86">
        <f>ROUND(((GE224-AVERAGE(GE$9:GE$497))/STDEVP(GE$9:GE$497)*10+50),2)</f>
        <v>52.24</v>
      </c>
      <c r="GP224" s="86">
        <f>ROUND(((GF224-AVERAGE(GF$9:GF$497))/STDEVP(GF$9:GF$497)*10+50),2)</f>
        <v>55.51</v>
      </c>
      <c r="GQ224" s="86">
        <f>ROUND(((GG224-AVERAGE(GG$9:GG$497))/STDEVP(GG$9:GG$497)*10+50),2)</f>
        <v>53.1</v>
      </c>
      <c r="GR224" s="86">
        <f>ROUND(((GH224-AVERAGE(GH$9:GH$497))/STDEVP(GH$9:GH$497)*10+50),2)</f>
        <v>58.22</v>
      </c>
      <c r="GS224" s="87">
        <f>ROUND(((GI224-AVERAGE(GI$9:GI$497))/STDEVP(GI$9:GI$497)*10+50),2)</f>
        <v>41.94</v>
      </c>
      <c r="GT224" s="73">
        <f>RANK(GJ224,$GJ$9:$GJ$497,0)</f>
        <v>419</v>
      </c>
      <c r="GU224" s="74">
        <f>RANK(GK224,$GK$9:$GK$497,0)</f>
        <v>138</v>
      </c>
      <c r="GV224" s="74">
        <f>RANK(GL224,$GL$9:$GL$497,0)</f>
        <v>434</v>
      </c>
      <c r="GW224" s="74">
        <f>RANK(GM224,$GM$9:$GM$497,0)</f>
        <v>404</v>
      </c>
      <c r="GX224" s="74">
        <f>RANK(GN224,$GN$9:$GN$497,0)</f>
        <v>14</v>
      </c>
      <c r="GY224" s="74">
        <f>RANK(GO224,$GO$9:$GO$497,0)</f>
        <v>99</v>
      </c>
      <c r="GZ224" s="74">
        <f>RANK(GP224,$GP$9:$GP$497,0)</f>
        <v>121</v>
      </c>
      <c r="HA224" s="74">
        <f>RANK(GQ224,$GQ$9:$GQ$497,0)</f>
        <v>150</v>
      </c>
      <c r="HB224" s="74">
        <f>RANK(GR224,$GR$9:$GR$497,0)</f>
        <v>72</v>
      </c>
      <c r="HC224" s="84">
        <f>RANK(GS224,$GS$9:$GS$497,0)</f>
        <v>342</v>
      </c>
      <c r="HD224" s="85">
        <f>ROUND(AVERAGEIF($ES$9:$ES$497,$ES224,$FZ$9:$FZ$497),2)</f>
        <v>0.86</v>
      </c>
      <c r="HE224" s="86">
        <f>ROUND(AVERAGEIF($ES$9:$ES$497,$ES224,$GA$9:$GA$497),2)</f>
        <v>1.0900000000000001</v>
      </c>
      <c r="HF224" s="86">
        <f>ROUND(AVERAGEIF($ES$9:$ES$497,$ES224,$GB$9:$GB$497),2)</f>
        <v>0.28999999999999998</v>
      </c>
      <c r="HG224" s="86">
        <f>ROUND(AVERAGEIF($ES$9:$ES$497,$ES224,$GC$9:$GC$497),2)</f>
        <v>0.42</v>
      </c>
      <c r="HH224" s="86">
        <f>ROUND(AVERAGEIF($ES$9:$ES$497,$ES224,$GD$9:$GD$497),2)</f>
        <v>0.86</v>
      </c>
      <c r="HI224" s="86">
        <f>ROUND(AVERAGEIF($ES$9:$ES$497,$ES224,$GE$9:$GE$497),2)</f>
        <v>0.3</v>
      </c>
      <c r="HJ224" s="86">
        <f>ROUND(AVERAGEIF($ES$9:$ES$497,$ES224,$GF$9:$GF$497),2)</f>
        <v>0.67</v>
      </c>
      <c r="HK224" s="86">
        <f>ROUND(AVERAGEIF($ES$9:$ES$497,$ES224,$GG$9:$GG$497),2)</f>
        <v>0.73</v>
      </c>
      <c r="HL224" s="86">
        <f>ROUND(AVERAGEIF($ES$9:$ES$497,$ES224,$GH$9:$GH$497),2)</f>
        <v>1.1399999999999999</v>
      </c>
      <c r="HM224" s="87">
        <f>ROUND(AVERAGEIF($ES$9:$ES$497,$ES224,$GI$9:$GI$497),2)</f>
        <v>1.01</v>
      </c>
      <c r="HN224" s="88">
        <f t="shared" si="437"/>
        <v>-0.31999999999999995</v>
      </c>
      <c r="HO224" s="89">
        <f t="shared" si="438"/>
        <v>-0.25000000000000011</v>
      </c>
      <c r="HP224" s="89">
        <f t="shared" si="439"/>
        <v>-0.18999999999999997</v>
      </c>
      <c r="HQ224" s="89">
        <f t="shared" si="440"/>
        <v>-0.14999999999999997</v>
      </c>
      <c r="HR224" s="89">
        <f t="shared" si="441"/>
        <v>0.25000000000000011</v>
      </c>
      <c r="HS224" s="89">
        <f t="shared" si="442"/>
        <v>0.10999999999999999</v>
      </c>
      <c r="HT224" s="89">
        <f t="shared" si="443"/>
        <v>0.14000000000000001</v>
      </c>
      <c r="HU224" s="89">
        <f t="shared" si="444"/>
        <v>0</v>
      </c>
      <c r="HV224" s="89">
        <f t="shared" si="445"/>
        <v>6.0000000000000053E-2</v>
      </c>
      <c r="HW224" s="90">
        <f t="shared" si="446"/>
        <v>-0.18000000000000005</v>
      </c>
      <c r="HX224" s="73">
        <f>COUNTIFS($FZ$9:$FZ$497,"&gt;"&amp;FZ224,$ES$9:$ES$497,$ES224)+1</f>
        <v>83</v>
      </c>
      <c r="HY224" s="74">
        <f>COUNTIFS($GA$9:$GA$497,"&gt;"&amp;GA224,$ES$9:$ES$497,$ES224)+1</f>
        <v>70</v>
      </c>
      <c r="HZ224" s="74">
        <f>COUNTIFS($GB$9:$GB$497,"&gt;"&amp;GB224,$ES$9:$ES$497,$ES224)+1</f>
        <v>82</v>
      </c>
      <c r="IA224" s="74">
        <f>COUNTIFS($GC$9:$GC$497,"&gt;"&amp;GC224,$ES$9:$ES$497,$ES224)+1</f>
        <v>74</v>
      </c>
      <c r="IB224" s="74">
        <f>COUNTIFS($GD$9:$GD$497,"&gt;"&amp;GD224,$ES$9:$ES$497,$ES224)+1</f>
        <v>14</v>
      </c>
      <c r="IC224" s="74">
        <f>COUNTIFS($GE$9:$GE$497,"&gt;"&amp;GE224,$ES$9:$ES$497,$ES224)+1</f>
        <v>13</v>
      </c>
      <c r="ID224" s="74">
        <f>COUNTIFS($GF$9:$GF$497,"&gt;"&amp;GF224,$ES$9:$ES$497,$ES224)+1</f>
        <v>20</v>
      </c>
      <c r="IE224" s="74">
        <f>COUNTIFS($GG$9:$GG$497,"&gt;"&amp;GG224,$ES$9:$ES$497,$ES224)+1</f>
        <v>41</v>
      </c>
      <c r="IF224" s="74">
        <f>COUNTIFS($GH$9:$GH$497,"&gt;"&amp;GH224,$ES$9:$ES$497,$ES224)+1</f>
        <v>29</v>
      </c>
      <c r="IG224" s="84">
        <f>COUNTIFS($GI$9:$GI$497,"&gt;"&amp;GI224,$ES$9:$ES$497,$ES224)+1</f>
        <v>72</v>
      </c>
      <c r="IH224" s="91"/>
      <c r="II224" s="79"/>
      <c r="IJ224" s="79"/>
      <c r="IK224" s="79"/>
      <c r="IL224" s="79">
        <v>0.05</v>
      </c>
      <c r="IM224" s="92"/>
      <c r="IN224" s="93"/>
      <c r="IO224" s="94"/>
      <c r="IP224" s="95"/>
      <c r="IQ224" s="79"/>
      <c r="IR224" s="79"/>
      <c r="IS224" s="79"/>
      <c r="IT224" s="79"/>
      <c r="IU224" s="79"/>
      <c r="IV224" s="79"/>
      <c r="IW224" s="96"/>
      <c r="IX224" s="93"/>
      <c r="IY224" s="79"/>
      <c r="IZ224" s="79"/>
      <c r="JA224" s="79"/>
      <c r="JB224" s="79"/>
      <c r="JC224" s="79"/>
      <c r="JD224" s="79"/>
      <c r="JE224" s="97"/>
      <c r="JF224" s="95"/>
      <c r="JG224" s="79"/>
      <c r="JH224" s="79"/>
      <c r="JI224" s="79"/>
      <c r="JJ224" s="79"/>
      <c r="JK224" s="79"/>
      <c r="JL224" s="79"/>
      <c r="JM224" s="96"/>
      <c r="JN224" s="93"/>
      <c r="JO224" s="79"/>
      <c r="JP224" s="79"/>
      <c r="JQ224" s="79"/>
      <c r="JR224" s="79"/>
      <c r="JS224" s="79"/>
      <c r="JT224" s="79"/>
      <c r="JU224" s="79"/>
      <c r="JV224" s="79"/>
      <c r="JW224" s="79"/>
      <c r="JX224" s="79"/>
      <c r="JY224" s="79"/>
      <c r="JZ224" s="97"/>
      <c r="KA224" s="93"/>
      <c r="KB224" s="79"/>
      <c r="KC224" s="79"/>
      <c r="KD224" s="79"/>
      <c r="KE224" s="97"/>
      <c r="KF224" s="95"/>
      <c r="KG224" s="79"/>
      <c r="KH224" s="79"/>
      <c r="KI224" s="79"/>
      <c r="KJ224" s="79"/>
      <c r="KK224" s="98"/>
      <c r="KL224" s="79"/>
      <c r="KM224" s="79"/>
      <c r="KN224" s="79"/>
      <c r="KO224" s="79"/>
      <c r="KP224" s="79"/>
      <c r="KQ224" s="79"/>
      <c r="KR224" s="79"/>
      <c r="KS224" s="96"/>
      <c r="KT224" s="96"/>
      <c r="KU224" s="96"/>
      <c r="KV224" s="96"/>
      <c r="KW224" s="93"/>
      <c r="KX224" s="79"/>
      <c r="KY224" s="79"/>
      <c r="KZ224" s="79"/>
      <c r="LA224" s="79"/>
      <c r="LB224" s="79"/>
      <c r="LC224" s="96"/>
      <c r="LD224" s="93"/>
      <c r="LE224" s="94"/>
      <c r="LF224" s="99"/>
      <c r="LG224" s="75"/>
      <c r="LH224" s="93"/>
      <c r="LI224" s="79"/>
      <c r="LJ224" s="74"/>
      <c r="LK224" s="74"/>
      <c r="LL224" s="74"/>
      <c r="LM224" s="100"/>
      <c r="LN224" s="95"/>
      <c r="LO224" s="79"/>
      <c r="LP224" s="79"/>
      <c r="LQ224" s="79"/>
      <c r="LR224" s="96"/>
      <c r="LS224" s="93"/>
      <c r="LT224" s="79"/>
      <c r="LU224" s="79"/>
      <c r="LV224" s="79"/>
      <c r="LW224" s="79"/>
      <c r="LX224" s="79"/>
      <c r="LY224" s="79"/>
      <c r="LZ224" s="79"/>
      <c r="MA224" s="97"/>
      <c r="MB224" s="95"/>
      <c r="MC224" s="79"/>
      <c r="MD224" s="79"/>
      <c r="ME224" s="79"/>
      <c r="MF224" s="79"/>
      <c r="MG224" s="79"/>
      <c r="MH224" s="79"/>
      <c r="MI224" s="79"/>
      <c r="MJ224" s="79"/>
      <c r="MK224" s="79"/>
      <c r="ML224" s="79"/>
      <c r="MM224" s="79"/>
      <c r="MN224" s="98"/>
      <c r="MO224" s="98"/>
      <c r="MP224" s="96"/>
      <c r="MQ224" s="93"/>
      <c r="MR224" s="79"/>
      <c r="MS224" s="79"/>
      <c r="MT224" s="79"/>
      <c r="MU224" s="79"/>
      <c r="MV224" s="98"/>
      <c r="MW224" s="79"/>
      <c r="MX224" s="79"/>
      <c r="MY224" s="79"/>
      <c r="MZ224" s="79"/>
      <c r="NA224" s="79"/>
      <c r="NB224" s="79"/>
      <c r="NC224" s="79">
        <v>0.05</v>
      </c>
      <c r="ND224" s="96"/>
      <c r="NE224" s="96"/>
      <c r="NF224" s="96"/>
      <c r="NG224" s="96"/>
      <c r="NH224" s="93"/>
      <c r="NI224" s="79"/>
      <c r="NJ224" s="79"/>
      <c r="NK224" s="79"/>
      <c r="NL224" s="79"/>
      <c r="NM224" s="79"/>
      <c r="NN224" s="94"/>
      <c r="NO224" s="93"/>
      <c r="NP224" s="80"/>
      <c r="NQ224" s="124" t="s">
        <v>1070</v>
      </c>
      <c r="NR224" s="102" t="s">
        <v>1073</v>
      </c>
      <c r="NS224" s="102"/>
      <c r="NT224" s="102"/>
      <c r="NU224" s="102"/>
      <c r="NV224" s="104"/>
      <c r="NW224" s="102" t="s">
        <v>882</v>
      </c>
      <c r="NX224" s="133"/>
      <c r="NY224" s="129" t="s">
        <v>2122</v>
      </c>
      <c r="NZ224" s="133"/>
      <c r="OA224" s="134"/>
      <c r="OB224" s="134"/>
      <c r="OC224" s="134"/>
      <c r="OD224" s="108">
        <f t="shared" si="447"/>
        <v>72</v>
      </c>
      <c r="OE224" s="109">
        <v>5</v>
      </c>
      <c r="OF224" s="110">
        <f t="shared" si="448"/>
        <v>300</v>
      </c>
      <c r="OG224" s="109">
        <v>3</v>
      </c>
      <c r="OH224" s="111">
        <f>ROUND(AVERAGEIF($ES$9:$ES$497,$ES224,EV$9:EV$497),0)</f>
        <v>57</v>
      </c>
      <c r="OI224" s="112">
        <f>ROUND(AVERAGEIF($ES$9:$ES$497,$ES224,EW$9:EW$497),0)</f>
        <v>69</v>
      </c>
      <c r="OJ224" s="112">
        <f>ROUND(AVERAGEIF($ES$9:$ES$497,$ES224,EX$9:EX$497),0)</f>
        <v>17</v>
      </c>
      <c r="OK224" s="112">
        <f>ROUND(AVERAGEIF($ES$9:$ES$497,$ES224,EY$9:EY$497),0)</f>
        <v>30</v>
      </c>
      <c r="OL224" s="112">
        <f>ROUND(AVERAGEIF($ES$9:$ES$497,$ES224,EZ$9:EZ$497),0)</f>
        <v>58</v>
      </c>
      <c r="OM224" s="112">
        <f>ROUND(AVERAGEIF($ES$9:$ES$497,$ES224,FA$9:FA$497),0)</f>
        <v>21</v>
      </c>
      <c r="ON224" s="112">
        <f>ROUND(AVERAGEIF($ES$9:$ES$497,$ES224,FB$9:FB$497),0)</f>
        <v>45</v>
      </c>
      <c r="OO224" s="112">
        <f>ROUND(AVERAGEIF($ES$9:$ES$497,$ES224,FC$9:FC$497),0)</f>
        <v>49</v>
      </c>
      <c r="OP224" s="112">
        <f>ROUND(AVERAGEIF($ES$9:$ES$497,$ES224,FD$9:FD$497),0)</f>
        <v>75</v>
      </c>
      <c r="OQ224" s="113">
        <f>ROUND(AVERAGEIF($ES$9:$ES$497,$ES224,FE$9:FE$497),0)</f>
        <v>66</v>
      </c>
      <c r="OR224" s="114">
        <f>ROUND(EV224/MAX(EV$9:EV$497)*100,0)</f>
        <v>25</v>
      </c>
      <c r="OS224" s="115">
        <f>ROUND(EW224/MAX(EW$9:EW$497)*100,0)</f>
        <v>55</v>
      </c>
      <c r="OT224" s="115">
        <f>ROUND(EX224/MAX(EX$9:EX$497)*100,0)</f>
        <v>7</v>
      </c>
      <c r="OU224" s="115">
        <f>ROUND(EY224/MAX(EY$9:EY$497)*100,0)</f>
        <v>15</v>
      </c>
      <c r="OV224" s="115">
        <f>ROUND(EZ224/MAX(EZ$9:EZ$497)*100,0)</f>
        <v>74</v>
      </c>
      <c r="OW224" s="115">
        <f>ROUND(FA224/MAX(FA$9:FA$497)*100,0)</f>
        <v>30</v>
      </c>
      <c r="OX224" s="115">
        <f>ROUND(FB224/MAX(FB$9:FB$497)*100,0)</f>
        <v>50</v>
      </c>
      <c r="OY224" s="116">
        <f>ROUND(FC224/MAX(FC$9:FC$497)*100,0)</f>
        <v>42</v>
      </c>
      <c r="OZ224" s="115">
        <f>ROUND(FD224/MAX(FD$9:FD$497)*100,0)</f>
        <v>68</v>
      </c>
      <c r="PA224" s="117">
        <f>ROUND(FE224/MAX(FE$9:FE$497)*100,0)</f>
        <v>28</v>
      </c>
      <c r="PB224" s="118">
        <f t="shared" si="449"/>
        <v>338</v>
      </c>
      <c r="PC224" s="115">
        <f t="shared" si="450"/>
        <v>539</v>
      </c>
      <c r="PD224" s="115">
        <f t="shared" si="451"/>
        <v>560</v>
      </c>
      <c r="PE224" s="115">
        <f t="shared" si="452"/>
        <v>422</v>
      </c>
      <c r="PF224" s="115">
        <f t="shared" si="453"/>
        <v>340</v>
      </c>
      <c r="PG224" s="119">
        <f t="shared" si="454"/>
        <v>330</v>
      </c>
      <c r="PH224" s="118">
        <f>ROUND(PB224/MAX(PB$9:PB$497)*100,0)</f>
        <v>40</v>
      </c>
      <c r="PI224" s="115">
        <f>ROUND(PC224/MAX(PC$9:PC$497)*100,0)</f>
        <v>65</v>
      </c>
      <c r="PJ224" s="115">
        <f>ROUND(PD224/MAX(PD$9:PD$497)*100,0)</f>
        <v>60</v>
      </c>
      <c r="PK224" s="115">
        <f>ROUND(PE224/MAX(PE$9:PE$497)*100,0)</f>
        <v>42</v>
      </c>
      <c r="PL224" s="115">
        <f>ROUND(PF224/MAX(PF$9:PF$497)*100,0)</f>
        <v>48</v>
      </c>
      <c r="PM224" s="119">
        <f>ROUND(PG224/MAX(PG$9:PG$497)*100,0)</f>
        <v>48</v>
      </c>
      <c r="PN224" s="118">
        <f>RANK(PH224,PH$9:PH$497,0)</f>
        <v>252</v>
      </c>
      <c r="PO224" s="115">
        <f>RANK(PI224,PI$9:PI$497,0)</f>
        <v>45</v>
      </c>
      <c r="PP224" s="115">
        <f>RANK(PJ224,PJ$9:PJ$497,0)</f>
        <v>130</v>
      </c>
      <c r="PQ224" s="115">
        <f>RANK(PK224,PK$9:PK$497,0)</f>
        <v>227</v>
      </c>
      <c r="PR224" s="115">
        <f>RANK(PL224,PL$9:PL$497,0)</f>
        <v>207</v>
      </c>
      <c r="PS224" s="119">
        <f>RANK(PM224,PM$9:PM$497,0)</f>
        <v>178</v>
      </c>
      <c r="PT224" s="120">
        <f>ROUND(FZ224/MAX(FZ$9:FZ$497)*100,0)</f>
        <v>30</v>
      </c>
      <c r="PU224" s="115">
        <f>ROUND(GA224/MAX(GA$9:GA$497)*100,0)</f>
        <v>47</v>
      </c>
      <c r="PV224" s="115">
        <f>ROUND(GB224/MAX(GB$9:GB$497)*100,0)</f>
        <v>7</v>
      </c>
      <c r="PW224" s="115">
        <f>ROUND(GC224/MAX(GC$9:GC$497)*100,0)</f>
        <v>21</v>
      </c>
      <c r="PX224" s="115">
        <f>ROUND(GD224/MAX(GD$9:GD$497)*100,0)</f>
        <v>62</v>
      </c>
      <c r="PY224" s="115">
        <f>ROUND(GE224/MAX(GE$9:GE$497)*100,0)</f>
        <v>25</v>
      </c>
      <c r="PZ224" s="115">
        <f>ROUND(GF224/MAX(GF$9:GF$497)*100,0)</f>
        <v>38</v>
      </c>
      <c r="QA224" s="116">
        <f>ROUND(GG224/MAX(GG$9:GG$497)*100,0)</f>
        <v>40</v>
      </c>
      <c r="QB224" s="115">
        <f>ROUND(GH224/MAX(GH$9:GH$497)*100,0)</f>
        <v>53</v>
      </c>
      <c r="QC224" s="121">
        <f>ROUND(GI224/MAX(GI$9:GI$497)*100,0)</f>
        <v>27</v>
      </c>
      <c r="QD224" s="120">
        <f>ROUND(AVERAGEIF($ES$9:$ES$497,$ES224,PT$9:PT$497),0)</f>
        <v>47</v>
      </c>
      <c r="QE224" s="120">
        <f>ROUND(AVERAGEIF($ES$9:$ES$497,$ES224,PU$9:PU$497),0)</f>
        <v>61</v>
      </c>
      <c r="QF224" s="120">
        <f>ROUND(AVERAGEIF($ES$9:$ES$497,$ES224,PV$9:PV$497),0)</f>
        <v>21</v>
      </c>
      <c r="QG224" s="120">
        <f>ROUND(AVERAGEIF($ES$9:$ES$497,$ES224,PW$9:PW$497),0)</f>
        <v>34</v>
      </c>
      <c r="QH224" s="120">
        <f>ROUND(AVERAGEIF($ES$9:$ES$497,$ES224,PX$9:PX$497),0)</f>
        <v>48</v>
      </c>
      <c r="QI224" s="120">
        <f>ROUND(AVERAGEIF($ES$9:$ES$497,$ES224,PY$9:PY$497),0)</f>
        <v>18</v>
      </c>
      <c r="QJ224" s="120">
        <f>ROUND(AVERAGEIF($ES$9:$ES$497,$ES224,PZ$9:PZ$497),0)</f>
        <v>31</v>
      </c>
      <c r="QK224" s="120">
        <f>ROUND(AVERAGEIF($ES$9:$ES$497,$ES224,QA$9:QA$497),0)</f>
        <v>40</v>
      </c>
      <c r="QL224" s="120">
        <f>ROUND(AVERAGEIF($ES$9:$ES$497,$ES224,QB$9:QB$497),0)</f>
        <v>51</v>
      </c>
      <c r="QM224" s="120">
        <f>ROUND(AVERAGEIF($ES$9:$ES$497,$ES224,QC$9:QC$497),0)</f>
        <v>32</v>
      </c>
      <c r="QN224" s="114">
        <f t="shared" si="455"/>
        <v>319</v>
      </c>
      <c r="QO224" s="115">
        <f t="shared" si="456"/>
        <v>539</v>
      </c>
      <c r="QP224" s="115">
        <f t="shared" si="457"/>
        <v>567</v>
      </c>
      <c r="QQ224" s="115">
        <f t="shared" si="458"/>
        <v>439</v>
      </c>
      <c r="QR224" s="115">
        <f t="shared" si="459"/>
        <v>386</v>
      </c>
      <c r="QS224" s="119">
        <f t="shared" si="460"/>
        <v>334</v>
      </c>
      <c r="QT224" s="114">
        <f>ROUND((QN224-MIN(QN$9:QN$497))/(MAX(QN$9:QN$497)-MIN(QN$9:QN$497))*100,0)</f>
        <v>14</v>
      </c>
      <c r="QU224" s="115">
        <f>ROUND((QO224-MIN(QO$9:QO$497))/(MAX(QO$9:QO$497)-MIN(QO$9:QO$497))*100,0)</f>
        <v>48</v>
      </c>
      <c r="QV224" s="115">
        <f>ROUND((QP224-MIN(QP$9:QP$497))/(MAX(QP$9:QP$497)-MIN(QP$9:QP$497))*100,0)</f>
        <v>31</v>
      </c>
      <c r="QW224" s="115">
        <f>ROUND((QQ224-MIN(QQ$9:QQ$497))/(MAX(QQ$9:QQ$497)-MIN(QQ$9:QQ$497))*100,0)</f>
        <v>19</v>
      </c>
      <c r="QX224" s="115">
        <f>ROUND((QR224-MIN(QR$9:QR$497))/(MAX(QR$9:QR$497)-MIN(QR$9:QR$497))*100,0)</f>
        <v>24</v>
      </c>
      <c r="QY224" s="115">
        <f>ROUND((QS224-MIN(QS$9:QS$497))/(MAX(QS$9:QS$497)-MIN(QS$9:QS$497))*100,0)</f>
        <v>32</v>
      </c>
      <c r="QZ224" s="114">
        <f>RANK(QN224,QN$9:QN$497,0)</f>
        <v>416</v>
      </c>
      <c r="RA224" s="115">
        <f>RANK(QO224,QO$9:QO$497,0)</f>
        <v>52</v>
      </c>
      <c r="RB224" s="115">
        <f>RANK(QP224,QP$9:QP$497,0)</f>
        <v>191</v>
      </c>
      <c r="RC224" s="115">
        <f>RANK(QQ224,QQ$9:QQ$497,0)</f>
        <v>383</v>
      </c>
      <c r="RD224" s="115">
        <f>RANK(QR224,QR$9:QR$497,0)</f>
        <v>388</v>
      </c>
      <c r="RE224" s="115">
        <f>RANK(QS224,QS$9:QS$497,0)</f>
        <v>275</v>
      </c>
      <c r="RF224" s="122"/>
      <c r="RG224" s="115">
        <f>($RH$3*(IH224+IJ224)*100*100/MAX(EX$9:EX$497)*$RO$3) +($RH$3*(II224+IJ224)*100*100/MAX(EX$9:EX$497)*$RO$4) + ($RH$3*IK224*100*100/MAX(EX$9:EX$497)*0.098)</f>
        <v>0</v>
      </c>
      <c r="RH224" s="115">
        <f>($RH$4*IL224*100*100/MAX(EZ$9:EZ$497))*$RQ$3</f>
        <v>4.6000000000000005</v>
      </c>
      <c r="RI224" s="115">
        <f>($RH$3*IM224*100*100/MAX(EY$9:EY$497))*$RQ$4</f>
        <v>0</v>
      </c>
      <c r="RJ224" s="115">
        <f>($RH$3*IN224*100*100/MAX(EX$9:EX$497))</f>
        <v>0</v>
      </c>
      <c r="RK224" s="115">
        <f>($RH$4*IO224*100*100/MAX(EZ$9:EZ$497))*$RQ$3</f>
        <v>0</v>
      </c>
      <c r="RL224" s="115">
        <f>(($RL$4*IP224*100*((100/MAX(EX$9:EX$497)+100/MAX(EZ$9:EZ$497))/2))+($RL$4*IQ224*100*((100/MAX(EX$9:EX$497)+100/MAX(EZ$9:EZ$497))/2))+($RL$4*IR224*100*((100/MAX(EX$9:EX$497)+100/MAX(EZ$9:EZ$497))/2))+($RL$4*IS224*100*((100/MAX(EX$9:EX$497)+100/MAX(EZ$9:EZ$497))/2))+($RL$4*IT224*100*((100/MAX(EX$9:EX$497)+100/MAX(EZ$9:EZ$497))/2))+($RL$4*IU224*100*((100/MAX(EX$9:EX$497)+100/MAX(EZ$9:EZ$497))/2))+($RL$4*IV224*100*((100/MAX(EX$9:EX$497)+100/MAX(EZ$9:EZ$497))/2))+($RL$4*IW224*100*((100/MAX(EX$9:EX$497)+100/MAX(EZ$9:EZ$497))/2)))*$RS$3</f>
        <v>0</v>
      </c>
      <c r="RM224" s="115">
        <f>(($RH$3*IX224*100*100/MAX(EX$9:EX$497))+($RH$3*IY224*100*100/MAX(EX$9:EX$497))+($RH$3*IZ224*100*100/MAX(EX$9:EX$497))+($RH$3*JA224*100*100/MAX(EX$9:EX$497))+($RH$3*JB224*100*100/MAX(EX$9:EX$497))+($RH$3*JC224*100*100/MAX(EX$9:EX$497))+($RH$3*JD224*100*100/MAX(EX$9:EX$497))+($RH$3*JE224*100*100/MAX(EX$9:EX$497)))*$RS$4</f>
        <v>0</v>
      </c>
      <c r="RN224" s="115">
        <f>(($RH$4*JF224*100*100/MAX(EZ$9:EZ$497)) + ($RH$4*JG224*100*100/MAX(EZ$9:EZ$497)) + ($RH$4*JH224*100*100/MAX(EZ$9:EZ$497)) + ($RH$4*JI224*100*100/MAX(EZ$9:EZ$497)) + ($RH$4*JJ224*100*100/MAX(EZ$9:EZ$497)) + ($RH$4*JK224*100*100/MAX(EZ$9:EZ$497)) + ($RH$4*JL224*100*100/MAX(EZ$9:EZ$497)) + ($RH$4*JM224*100*100/MAX(EZ$9:EZ$497)))*$RU$3</f>
        <v>0</v>
      </c>
      <c r="RO224" s="115">
        <f>(($RL$4*JN224*100*((100/MAX(EX$9:EX$497)+100/MAX(EZ$9:EZ$497))/2))+($RL$4*JO224*100*((100/MAX(EX$9:EX$497)+100/MAX(EZ$9:EZ$497))/2))+($RL$4*JP224*100*((100/MAX(EX$9:EX$497)+100/MAX(EZ$9:EZ$497))/2))+($RL$4*JQ224*100*((100/MAX(EX$9:EX$497)+100/MAX(EZ$9:EZ$497))/2))+($RL$4*JR224*100*((100/MAX(EX$9:EX$497)+100/MAX(EZ$9:EZ$497))/2))+($RL$4*JS224*100*((100/MAX(EX$9:EX$497)+100/MAX(EZ$9:EZ$497))/2))+($RL$4*JT224*100*((100/MAX(EX$9:EX$497)+100/MAX(EZ$9:EZ$497))/2))+($RL$4*JU224*100*((100/MAX(EX$9:EX$497)+100/MAX(EZ$9:EZ$497))/2))+($RL$4*JV224*100*((100/MAX(EX$9:EX$497)+100/MAX(EZ$9:EZ$497))/2))+($RL$4*JW224*100*((100/MAX(EX$9:EX$497)+100/MAX(EZ$9:EZ$497))/2))+($RL$4*JX224*100*((100/MAX(EX$9:EX$497)+100/MAX(EZ$9:EZ$497))/2))+($RL$4*JY224*100*((100/MAX(EX$9:EX$497)+100/MAX(EZ$9:EZ$497))/2))+($RL$4*JZ224*100*((100/MAX(EX$9:EX$497)+100/MAX(EZ$9:EZ$497))/2)))*$RW$3/2</f>
        <v>0</v>
      </c>
      <c r="RP224" s="119">
        <f>($RJ$3*KA224*100*100/MAX(FA$9:FA$497)) + ($RJ$3*KB224*100*100/MAX(FA$9:FA$497)/2) + ($RJ$3*KC224*100*100/MAX(FA$9:FA$497)/2) + ($RJ$3*KD224*100*100/MAX(FA$9:FA$497)/4) + ($RJ$3*KE224*100*100/MAX(FA$9:FA$497)/4)</f>
        <v>0</v>
      </c>
      <c r="RQ224" s="118">
        <f>($RL$4*KF224*100*((100/MAX(EX$9:EX$497)+100/MAX(EZ$9:EZ$497)))) * ($RO$3/2) + (($RL$4*KG224*100*((100/MAX(EX$9:EX$497)+100/MAX(EZ$9:EZ$497))))+($RL$4*KH224*100*((100/MAX(EX$9:EX$497)+100/MAX(EZ$9:EZ$497))))+($RL$4*KI224*100*((100/MAX(EX$9:EX$497)+100/MAX(EZ$9:EZ$497))))+($RL$4*KJ224*100*((100/MAX(EX$9:EX$497)+100/MAX(EZ$9:EZ$497))))+($RL$4*KK224*100*((100/MAX(EX$9:EX$497)+100/MAX(EZ$9:EZ$497))))+($RL$4*KL224*100*((100/MAX(EX$9:EX$497)+100/MAX(EZ$9:EZ$497))))+($RL$4*KM224*100*((100/MAX(EX$9:EX$497)+100/MAX(EZ$9:EZ$497))))+($RL$4*KN224*100*((100/MAX(EX$9:EX$497)+100/MAX(EZ$9:EZ$497))))+($RL$4*KO224*100*((100/MAX(EX$9:EX$497)+100/MAX(EZ$9:EZ$497))))+($RL$4*KP224*100*((100/MAX(EX$9:EX$497)+100/MAX(EZ$9:EZ$497))))+($RL$4*KQ224*100*((100/MAX(EX$9:EX$497)+100/MAX(EZ$9:EZ$497))))+($RL$4*KR224*100*((100/MAX(EX$9:EX$497)+100/MAX(EZ$9:EZ$497))))+($RL$4*KS224*100*((100/MAX(EX$9:EX$497)+100/MAX(EZ$9:EZ$497))))+($RL$4*KV224*100*((100/MAX(EX$9:EX$497)+100/MAX(EZ$9:EZ$497))))) * (($RO$3+$RO$4)/6)</f>
        <v>0</v>
      </c>
      <c r="RR224" s="115">
        <f>(($RL$4*KW224*100*((100/MAX(EX$9:EX$497)+100/MAX(EZ$9:EZ$497))))) * ($RO$3/2) + (($RL$4*KX224*100*((100/MAX(EX$9:EX$497)+100/MAX(EZ$9:EZ$497))))+($RL$4*KY224*100*((100/MAX(EX$9:EX$497)+100/MAX(EZ$9:EZ$497))))+($RL$4*KZ224*100*((100/MAX(EX$9:EX$497)+100/MAX(EZ$9:EZ$497))))+($RL$4*LA224*100*((100/MAX(EX$9:EX$497)+100/MAX(EZ$9:EZ$497))))+($RL$4*LB224*100*((100/MAX(EX$9:EX$497)+100/MAX(EZ$9:EZ$497))))+($RL$4*LC224*100*((100/MAX(EX$9:EX$497)+100/MAX(EZ$9:EZ$497))))) * (($RO$3+$RO$4)/6)</f>
        <v>0</v>
      </c>
      <c r="RS224" s="119">
        <f>(($RL$4*LD224*100*((100/MAX(EX$9:EX$497)+100/MAX(EZ$9:EZ$497))))+($RL$4*LE224*100*((100/MAX(EX$9:EX$497)+100/MAX(EZ$9:EZ$497))))) * (($RO$3+$RO$4)/6)</f>
        <v>0</v>
      </c>
      <c r="RT224" s="118">
        <f>($RJ$4*LH224*100*(100/MAX(EV$9:EV$497)))+($RJ$4*LI224*100*(100/MAX(EV$9:EV$497)))</f>
        <v>0</v>
      </c>
      <c r="RU224" s="119">
        <f>($RJ$4*LJ224*(100/MAX(EV$9:EV$497)))/2 + ($RL$3*LK224*(100/MAX(EW$9:EW$497))) + ($RJ$4*LL224*(100/MAX(EV$9:EV$497)))/4 + ($RL$3*LM224*(100/MAX(EW$9:EW$497)))</f>
        <v>0</v>
      </c>
      <c r="RV224" s="118">
        <f>($RJ$4*LN224*100*100/MAX(EV$9:EV$497)/2)+($RJ$4*LO224*100*100/MAX(EV$9:EV$497)/2)+($RJ$4*LP224*100*100/MAX(EV$9:EV$497))+($RJ$4*LQ224*100*100/MAX(EV$9:EV$497))+($RJ$4*LR224*100*100/MAX(EV$9:EV$497))</f>
        <v>0</v>
      </c>
      <c r="RW224" s="115">
        <f>($RJ$4*LS224*100*100/MAX(EV$9:EV$497)) + (($RJ$4*LT224*100*100/MAX(EV$9:EV$497))+($RJ$4*LU224*100*100/MAX(EV$9:EV$497))+($RJ$4*LV224*100*100/MAX(EV$9:EV$497))+($RJ$4*LW224*100*100/MAX(EV$9:EV$497))+($RJ$4*LX224*100*100/MAX(EV$9:EV$497))+($RJ$4*LY224*100*100/MAX(EV$9:EV$497))+($RJ$4*LZ224*100*100/MAX(EV$9:EV$497))+($RJ$4*MA224*100*100/MAX(EV$9:EV$497)))/2</f>
        <v>0</v>
      </c>
      <c r="RX224" s="119">
        <f>($RJ$4*MB224*100*100/MAX(EV$9:EV$497))+($RJ$4*MC224*100*100/MAX(EV$9:EV$497))+($RJ$4*MD224*100*100/MAX(EV$9:EV$497))+($RJ$4*ME224*100*100/MAX(EV$9:EV$497))+($RJ$4*MF224*100*100/MAX(EV$9:EV$497))+($RJ$4*MG224*100*100/MAX(EV$9:EV$497))+($RJ$4*MH224*100*100/MAX(EV$9:EV$497))+($RJ$4*MI224*100*100/MAX(EV$9:EV$497))+($RJ$4*MJ224*100*100/MAX(EV$9:EV$497))+($RJ$4*MK224*100*100/MAX(EV$9:EV$497))+($RJ$4*ML224*100*100/MAX(EV$9:EV$497))+($RJ$4*MM224*100*100/MAX(EV$9:EV$497))+($RJ$4*MN224*100*100/MAX(EV$9:EV$497))</f>
        <v>0</v>
      </c>
      <c r="RY224" s="118">
        <f>($RJ$4*MQ224*100*100/MAX(EV$9:EV$497))/2 + (($RJ$4*MR224*100*100/MAX(EV$9:EV$497))+($RJ$4*MS224*100*100/MAX(EV$9:EV$497))+($RJ$4*MT224*100*100/MAX(EV$9:EV$497))+($RJ$4*MU224*100*100/MAX(EV$9:EV$497))+($RJ$4*MV224*100*100/MAX(EV$9:EV$497))+($RJ$4*MW224*100*100/MAX(EV$9:EV$497))+($RJ$4*MX224*100*100/MAX(EV$9:EV$497))+($RJ$4*MY224*100*100/MAX(EV$9:EV$497))+($RJ$4*MZ224*100*100/MAX(EV$9:EV$497))+($RJ$4*NA224*100*100/MAX(EV$9:EV$497))+($RJ$4*NB224*100*100/MAX(EV$9:EV$497))+($RJ$4*NC224*100*100/MAX(EV$9:EV$497))+($RJ$4*ND224*100*100/MAX(EV$9:EV$497))+($RJ$4*NG224*100*100/MAX(EV$9:EV$497)))/4</f>
        <v>2.106741573033708</v>
      </c>
      <c r="RZ224" s="115">
        <f>($RJ$4*NH224*100*100/MAX(EV$9:EV$497))/2 + (($RJ$4*NI224*100*100/MAX(EV$9:EV$497))+($RJ$4*NJ224*100*100/MAX(EV$9:EV$497))+($RJ$4*NK224*100*100/MAX(EV$9:EV$497))+($RJ$4*NL224*100*100/MAX(EV$9:EV$497))+($RJ$4*NM224*100*100/MAX(EV$9:EV$497))+($RJ$4*NN224*100*100/MAX(EV$9:EV$497)))/4</f>
        <v>0</v>
      </c>
      <c r="SA224" s="117">
        <f>(($RJ$4*NO224*100*100/MAX(EV$9:EV$497))+($RJ$4*NP224*100*100/MAX(EV$9:EV$497)))/4</f>
        <v>0</v>
      </c>
      <c r="SB224" s="118">
        <f t="shared" si="461"/>
        <v>6.7067415730337085</v>
      </c>
      <c r="SC224" s="115">
        <f t="shared" si="462"/>
        <v>0.4213483146067416</v>
      </c>
      <c r="SD224" s="115">
        <f t="shared" si="463"/>
        <v>20.566685393258428</v>
      </c>
      <c r="SE224" s="115">
        <f t="shared" si="464"/>
        <v>0.4213483146067416</v>
      </c>
      <c r="SF224" s="115">
        <f t="shared" si="465"/>
        <v>0.526685393258427</v>
      </c>
      <c r="SG224" s="115">
        <f t="shared" si="466"/>
        <v>2.106741573033708</v>
      </c>
      <c r="SH224" s="115">
        <f>ROUND(SB224/MAX(SB$9:SB$497)*100,0)</f>
        <v>8</v>
      </c>
      <c r="SI224" s="115">
        <f>ROUND(SC224/MAX(SC$9:SC$497)*100,0)</f>
        <v>1</v>
      </c>
      <c r="SJ224" s="115">
        <f>ROUND(SD224/MAX(SD$9:SD$497)*100,0)</f>
        <v>33</v>
      </c>
      <c r="SK224" s="115">
        <f>ROUND(SE224/MAX(SE$9:SE$497)*100,0)</f>
        <v>0</v>
      </c>
      <c r="SL224" s="115">
        <f>ROUND(SF224/MAX(SF$9:SF$497)*100,0)</f>
        <v>1</v>
      </c>
      <c r="SM224" s="121">
        <f>ROUND(SG224/MAX(SG$9:SG$497)*100,0)</f>
        <v>2</v>
      </c>
      <c r="SN224" s="115">
        <f>ROUND(AVERAGEIF($ES$9:$ES$497,$ES224,SH$9:SH$497),0)</f>
        <v>12</v>
      </c>
      <c r="SO224" s="115">
        <f>ROUND(AVERAGEIF($ES$9:$ES$497,$ES224,SI$9:SI$497),0)</f>
        <v>5</v>
      </c>
      <c r="SP224" s="115">
        <f>ROUND(AVERAGEIF($ES$9:$ES$497,$ES224,SJ$9:SJ$497),0)</f>
        <v>26</v>
      </c>
      <c r="SQ224" s="115">
        <f>ROUND(AVERAGEIF($ES$9:$ES$497,$ES224,SK$9:SK$497),0)</f>
        <v>6</v>
      </c>
      <c r="SR224" s="115">
        <f>ROUND(AVERAGEIF($ES$9:$ES$497,$ES224,SL$9:SL$497),0)</f>
        <v>8</v>
      </c>
      <c r="SS224" s="121">
        <f>ROUND(AVERAGEIF($ES$9:$ES$497,$ES224,SM$9:SM$497),0)</f>
        <v>4</v>
      </c>
      <c r="ST224" s="114">
        <f>RANK(SB224,SB$9:SB$497,0)</f>
        <v>254</v>
      </c>
      <c r="SU224" s="115">
        <f>RANK(SC224,SC$9:SC$497,0)</f>
        <v>269</v>
      </c>
      <c r="SV224" s="115">
        <f>RANK(SD224,SD$9:SD$497,0)</f>
        <v>42</v>
      </c>
      <c r="SW224" s="115">
        <f>RANK(SE224,SE$9:SE$497,0)</f>
        <v>269</v>
      </c>
      <c r="SX224" s="115">
        <f>RANK(SF224,SF$9:SF$497,0)</f>
        <v>253</v>
      </c>
      <c r="SY224" s="115">
        <f>RANK(SG224,SG$9:SG$497,0)</f>
        <v>237</v>
      </c>
      <c r="SZ224" s="115">
        <f>COUNTIFS(SB$9:SB$497,"&gt;"&amp;SB224,$ES$9:$ES$497,$ES224)+1</f>
        <v>47</v>
      </c>
      <c r="TA224" s="115">
        <f>COUNTIFS(SC$9:SC$497,"&gt;"&amp;SC224,$ES$9:$ES$497,$ES224)+1</f>
        <v>53</v>
      </c>
      <c r="TB224" s="115">
        <f>COUNTIFS(SD$9:SD$497,"&gt;"&amp;SD224,$ES$9:$ES$497,$ES224)+1</f>
        <v>36</v>
      </c>
      <c r="TC224" s="115">
        <f>COUNTIFS(SE$9:SE$497,"&gt;"&amp;SE224,$ES$9:$ES$497,$ES224)+1</f>
        <v>53</v>
      </c>
      <c r="TD224" s="115">
        <f>COUNTIFS(SF$9:SF$497,"&gt;"&amp;SF224,$ES$9:$ES$497,$ES224)+1</f>
        <v>53</v>
      </c>
      <c r="TE224" s="117">
        <f>COUNTIFS(SG$9:SG$497,"&gt;"&amp;SG224,$ES$9:$ES$497,$ES224)+1</f>
        <v>46</v>
      </c>
      <c r="TF224" s="118">
        <f t="shared" si="467"/>
        <v>73</v>
      </c>
      <c r="TG224" s="115">
        <f t="shared" si="468"/>
        <v>41</v>
      </c>
      <c r="TH224" s="115">
        <f t="shared" si="469"/>
        <v>98</v>
      </c>
      <c r="TI224" s="115">
        <f t="shared" si="470"/>
        <v>60</v>
      </c>
      <c r="TJ224" s="115">
        <f t="shared" si="471"/>
        <v>43</v>
      </c>
      <c r="TK224" s="115">
        <f t="shared" si="472"/>
        <v>50</v>
      </c>
      <c r="TL224" s="117">
        <f t="shared" si="473"/>
        <v>50</v>
      </c>
      <c r="TM224" s="118">
        <f>ROUND(TF224/MAX(TF$9:TF$497)*100,0)</f>
        <v>41</v>
      </c>
      <c r="TN224" s="115">
        <f>ROUND(TG224/MAX(TG$9:TG$497)*100,0)</f>
        <v>23</v>
      </c>
      <c r="TO224" s="115">
        <f>ROUND(TH224/MAX(TH$9:TH$497)*100,0)</f>
        <v>54</v>
      </c>
      <c r="TP224" s="115">
        <f>ROUND(TI224/MAX(TI$9:TI$497)*100,0)</f>
        <v>33</v>
      </c>
      <c r="TQ224" s="115">
        <f>ROUND(TJ224/MAX(TJ$9:TJ$497)*100,0)</f>
        <v>22</v>
      </c>
      <c r="TR224" s="115">
        <f>ROUND(TK224/MAX(TK$9:TK$497)*100,0)</f>
        <v>26</v>
      </c>
      <c r="TS224" s="119">
        <f>ROUND(TL224/MAX(TL$9:TL$497)*100,0)</f>
        <v>26</v>
      </c>
      <c r="TT224" s="120">
        <f>RANK(TM224,TM$9:TM$497,0)</f>
        <v>217</v>
      </c>
      <c r="TU224" s="115">
        <f>RANK(TN224,TN$9:TN$497,0)</f>
        <v>272</v>
      </c>
      <c r="TV224" s="115">
        <f>RANK(TO224,TO$9:TO$497,0)</f>
        <v>35</v>
      </c>
      <c r="TW224" s="115">
        <f>RANK(TP224,TP$9:TP$497,0)</f>
        <v>191</v>
      </c>
      <c r="TX224" s="115">
        <f>RANK(TQ224,TQ$9:TQ$497,0)</f>
        <v>240</v>
      </c>
      <c r="TY224" s="115">
        <f>RANK(TR224,TR$9:TR$497,0)</f>
        <v>227</v>
      </c>
      <c r="TZ224" s="121">
        <f>RANK(TS224,TS$9:TS$497,0)</f>
        <v>201</v>
      </c>
      <c r="UA224" s="132"/>
      <c r="UB224" s="7" t="s">
        <v>1</v>
      </c>
    </row>
    <row r="225" spans="1:548" x14ac:dyDescent="0.15">
      <c r="A225" s="183">
        <v>217</v>
      </c>
      <c r="B225" s="203" t="s">
        <v>1073</v>
      </c>
      <c r="C225" s="63"/>
      <c r="D225" s="63"/>
      <c r="E225" s="64" t="s">
        <v>518</v>
      </c>
      <c r="F225" s="65">
        <v>84</v>
      </c>
      <c r="G225" s="65" t="s">
        <v>519</v>
      </c>
      <c r="H225" s="65"/>
      <c r="I225" s="66" t="s">
        <v>521</v>
      </c>
      <c r="J225" s="67" t="s">
        <v>521</v>
      </c>
      <c r="K225" s="67" t="s">
        <v>521</v>
      </c>
      <c r="L225" s="67" t="s">
        <v>521</v>
      </c>
      <c r="M225" s="67" t="s">
        <v>521</v>
      </c>
      <c r="N225" s="67" t="s">
        <v>521</v>
      </c>
      <c r="O225" s="67" t="s">
        <v>521</v>
      </c>
      <c r="P225" s="67" t="s">
        <v>521</v>
      </c>
      <c r="Q225" s="67" t="s">
        <v>521</v>
      </c>
      <c r="R225" s="68" t="s">
        <v>521</v>
      </c>
      <c r="S225" s="69" t="s">
        <v>521</v>
      </c>
      <c r="T225" s="67" t="s">
        <v>521</v>
      </c>
      <c r="U225" s="67" t="s">
        <v>521</v>
      </c>
      <c r="V225" s="67" t="s">
        <v>521</v>
      </c>
      <c r="W225" s="67" t="s">
        <v>521</v>
      </c>
      <c r="X225" s="67" t="s">
        <v>521</v>
      </c>
      <c r="Y225" s="67" t="s">
        <v>521</v>
      </c>
      <c r="Z225" s="67" t="s">
        <v>521</v>
      </c>
      <c r="AA225" s="67" t="s">
        <v>521</v>
      </c>
      <c r="AB225" s="68" t="s">
        <v>521</v>
      </c>
      <c r="AC225" s="69" t="s">
        <v>521</v>
      </c>
      <c r="AD225" s="67" t="s">
        <v>521</v>
      </c>
      <c r="AE225" s="67" t="s">
        <v>521</v>
      </c>
      <c r="AF225" s="67" t="s">
        <v>521</v>
      </c>
      <c r="AG225" s="67" t="s">
        <v>521</v>
      </c>
      <c r="AH225" s="67" t="s">
        <v>521</v>
      </c>
      <c r="AI225" s="67" t="s">
        <v>521</v>
      </c>
      <c r="AJ225" s="67" t="s">
        <v>521</v>
      </c>
      <c r="AK225" s="67" t="s">
        <v>521</v>
      </c>
      <c r="AL225" s="68" t="s">
        <v>521</v>
      </c>
      <c r="AM225" s="69" t="s">
        <v>521</v>
      </c>
      <c r="AN225" s="67" t="s">
        <v>521</v>
      </c>
      <c r="AO225" s="67" t="s">
        <v>521</v>
      </c>
      <c r="AP225" s="67" t="s">
        <v>521</v>
      </c>
      <c r="AQ225" s="67" t="s">
        <v>521</v>
      </c>
      <c r="AR225" s="67" t="s">
        <v>521</v>
      </c>
      <c r="AS225" s="67" t="s">
        <v>521</v>
      </c>
      <c r="AT225" s="67" t="s">
        <v>521</v>
      </c>
      <c r="AU225" s="67" t="s">
        <v>521</v>
      </c>
      <c r="AV225" s="68" t="s">
        <v>521</v>
      </c>
      <c r="AW225" s="69" t="s">
        <v>521</v>
      </c>
      <c r="AX225" s="67" t="s">
        <v>521</v>
      </c>
      <c r="AY225" s="67" t="s">
        <v>521</v>
      </c>
      <c r="AZ225" s="67" t="s">
        <v>521</v>
      </c>
      <c r="BA225" s="67" t="s">
        <v>521</v>
      </c>
      <c r="BB225" s="67" t="s">
        <v>521</v>
      </c>
      <c r="BC225" s="67" t="s">
        <v>521</v>
      </c>
      <c r="BD225" s="67" t="s">
        <v>521</v>
      </c>
      <c r="BE225" s="67" t="s">
        <v>521</v>
      </c>
      <c r="BF225" s="68" t="s">
        <v>521</v>
      </c>
      <c r="BG225" s="69" t="s">
        <v>521</v>
      </c>
      <c r="BH225" s="67" t="s">
        <v>521</v>
      </c>
      <c r="BI225" s="67" t="s">
        <v>521</v>
      </c>
      <c r="BJ225" s="67" t="s">
        <v>521</v>
      </c>
      <c r="BK225" s="67" t="s">
        <v>521</v>
      </c>
      <c r="BL225" s="67" t="s">
        <v>521</v>
      </c>
      <c r="BM225" s="67" t="s">
        <v>521</v>
      </c>
      <c r="BN225" s="67" t="s">
        <v>521</v>
      </c>
      <c r="BO225" s="67" t="s">
        <v>520</v>
      </c>
      <c r="BP225" s="68" t="s">
        <v>520</v>
      </c>
      <c r="BQ225" s="70" t="s">
        <v>520</v>
      </c>
      <c r="BR225" s="67" t="s">
        <v>520</v>
      </c>
      <c r="BS225" s="67" t="s">
        <v>520</v>
      </c>
      <c r="BT225" s="67" t="s">
        <v>520</v>
      </c>
      <c r="BU225" s="67" t="s">
        <v>520</v>
      </c>
      <c r="BV225" s="67" t="s">
        <v>520</v>
      </c>
      <c r="BW225" s="67" t="s">
        <v>520</v>
      </c>
      <c r="BX225" s="67" t="s">
        <v>520</v>
      </c>
      <c r="BY225" s="67" t="s">
        <v>521</v>
      </c>
      <c r="BZ225" s="68" t="s">
        <v>521</v>
      </c>
      <c r="CA225" s="69" t="s">
        <v>521</v>
      </c>
      <c r="CB225" s="67" t="s">
        <v>521</v>
      </c>
      <c r="CC225" s="67" t="s">
        <v>521</v>
      </c>
      <c r="CD225" s="67" t="s">
        <v>521</v>
      </c>
      <c r="CE225" s="67" t="s">
        <v>521</v>
      </c>
      <c r="CF225" s="67" t="s">
        <v>521</v>
      </c>
      <c r="CG225" s="67" t="s">
        <v>521</v>
      </c>
      <c r="CH225" s="67" t="s">
        <v>521</v>
      </c>
      <c r="CI225" s="67" t="s">
        <v>521</v>
      </c>
      <c r="CJ225" s="68" t="s">
        <v>521</v>
      </c>
      <c r="CK225" s="69" t="s">
        <v>521</v>
      </c>
      <c r="CL225" s="67" t="s">
        <v>521</v>
      </c>
      <c r="CM225" s="67" t="s">
        <v>521</v>
      </c>
      <c r="CN225" s="67" t="s">
        <v>521</v>
      </c>
      <c r="CO225" s="67" t="s">
        <v>521</v>
      </c>
      <c r="CP225" s="67" t="s">
        <v>521</v>
      </c>
      <c r="CQ225" s="67" t="s">
        <v>521</v>
      </c>
      <c r="CR225" s="67" t="s">
        <v>521</v>
      </c>
      <c r="CS225" s="67" t="s">
        <v>521</v>
      </c>
      <c r="CT225" s="68" t="s">
        <v>521</v>
      </c>
      <c r="CU225" s="69" t="s">
        <v>521</v>
      </c>
      <c r="CV225" s="67" t="s">
        <v>521</v>
      </c>
      <c r="CW225" s="67" t="s">
        <v>521</v>
      </c>
      <c r="CX225" s="67" t="s">
        <v>521</v>
      </c>
      <c r="CY225" s="67" t="s">
        <v>521</v>
      </c>
      <c r="CZ225" s="67" t="s">
        <v>521</v>
      </c>
      <c r="DA225" s="67" t="s">
        <v>521</v>
      </c>
      <c r="DB225" s="67" t="s">
        <v>521</v>
      </c>
      <c r="DC225" s="67" t="s">
        <v>521</v>
      </c>
      <c r="DD225" s="68" t="s">
        <v>521</v>
      </c>
      <c r="DE225" s="69" t="s">
        <v>521</v>
      </c>
      <c r="DF225" s="71" t="s">
        <v>521</v>
      </c>
      <c r="DG225" s="67" t="s">
        <v>521</v>
      </c>
      <c r="DH225" s="67" t="s">
        <v>521</v>
      </c>
      <c r="DI225" s="67" t="s">
        <v>521</v>
      </c>
      <c r="DJ225" s="67" t="s">
        <v>521</v>
      </c>
      <c r="DK225" s="67" t="s">
        <v>521</v>
      </c>
      <c r="DL225" s="67" t="s">
        <v>521</v>
      </c>
      <c r="DM225" s="67" t="s">
        <v>521</v>
      </c>
      <c r="DN225" s="68" t="s">
        <v>521</v>
      </c>
      <c r="DO225" s="70" t="s">
        <v>521</v>
      </c>
      <c r="DP225" s="71" t="s">
        <v>521</v>
      </c>
      <c r="DQ225" s="67" t="s">
        <v>521</v>
      </c>
      <c r="DR225" s="67" t="s">
        <v>521</v>
      </c>
      <c r="DS225" s="67" t="s">
        <v>521</v>
      </c>
      <c r="DT225" s="67" t="s">
        <v>521</v>
      </c>
      <c r="DU225" s="67" t="s">
        <v>521</v>
      </c>
      <c r="DV225" s="67" t="s">
        <v>521</v>
      </c>
      <c r="DW225" s="67" t="s">
        <v>521</v>
      </c>
      <c r="DX225" s="72" t="s">
        <v>521</v>
      </c>
      <c r="DY225" s="73" t="s">
        <v>522</v>
      </c>
      <c r="DZ225" s="74">
        <v>2</v>
      </c>
      <c r="EA225" s="74">
        <v>3</v>
      </c>
      <c r="EB225" s="74">
        <v>3</v>
      </c>
      <c r="EC225" s="75">
        <v>4</v>
      </c>
      <c r="ED225" s="76" t="s">
        <v>522</v>
      </c>
      <c r="EE225" s="74">
        <f t="shared" si="417"/>
        <v>2</v>
      </c>
      <c r="EF225" s="74">
        <f t="shared" si="418"/>
        <v>6</v>
      </c>
      <c r="EG225" s="74">
        <f t="shared" si="419"/>
        <v>18</v>
      </c>
      <c r="EH225" s="77">
        <f t="shared" si="420"/>
        <v>72</v>
      </c>
      <c r="EI225" s="73">
        <v>30</v>
      </c>
      <c r="EJ225" s="74">
        <v>50</v>
      </c>
      <c r="EK225" s="74">
        <v>90</v>
      </c>
      <c r="EL225" s="74">
        <v>150</v>
      </c>
      <c r="EM225" s="75">
        <v>450</v>
      </c>
      <c r="EN225" s="78">
        <v>1</v>
      </c>
      <c r="EO225" s="79">
        <f t="shared" si="421"/>
        <v>0.83333333333333337</v>
      </c>
      <c r="EP225" s="79">
        <f t="shared" si="422"/>
        <v>0.5</v>
      </c>
      <c r="EQ225" s="79">
        <f t="shared" si="423"/>
        <v>0.27777777777777779</v>
      </c>
      <c r="ER225" s="80">
        <f t="shared" si="424"/>
        <v>0.20833333333333334</v>
      </c>
      <c r="ES225" s="128" t="s">
        <v>532</v>
      </c>
      <c r="ET225" s="82"/>
      <c r="EU225" s="83">
        <v>4</v>
      </c>
      <c r="EV225" s="73">
        <v>65</v>
      </c>
      <c r="EW225" s="74">
        <v>64</v>
      </c>
      <c r="EX225" s="74">
        <v>22</v>
      </c>
      <c r="EY225" s="74">
        <v>40</v>
      </c>
      <c r="EZ225" s="74">
        <v>33</v>
      </c>
      <c r="FA225" s="74">
        <v>56</v>
      </c>
      <c r="FB225" s="74">
        <v>31</v>
      </c>
      <c r="FC225" s="74">
        <v>25</v>
      </c>
      <c r="FD225" s="74">
        <f t="shared" si="425"/>
        <v>55</v>
      </c>
      <c r="FE225" s="84">
        <f t="shared" si="426"/>
        <v>47</v>
      </c>
      <c r="FF225" s="73">
        <f>RANK(EV225,$EV$9:$EV$497,0)</f>
        <v>218</v>
      </c>
      <c r="FG225" s="74">
        <f>RANK(EW225,$EW$9:$EW$497,0)</f>
        <v>100</v>
      </c>
      <c r="FH225" s="74">
        <f>RANK(EX225,$EX$9:$EX$497,0)</f>
        <v>291</v>
      </c>
      <c r="FI225" s="74">
        <f>RANK(EY225,$EY$9:$EY$497,0)</f>
        <v>178</v>
      </c>
      <c r="FJ225" s="74">
        <f>RANK(EZ225,$EZ$9:$EZ$497,0)</f>
        <v>113</v>
      </c>
      <c r="FK225" s="74">
        <f>RANK(FA225,$FA$9:$FA$497,0)</f>
        <v>34</v>
      </c>
      <c r="FL225" s="74">
        <f>RANK(FB225,$FB$9:$FB$497,0)</f>
        <v>256</v>
      </c>
      <c r="FM225" s="74">
        <f>RANK(FC225,$FC$9:$FC$497,0)</f>
        <v>304</v>
      </c>
      <c r="FN225" s="74">
        <f>RANK(FD225,$FD$9:$FD$497,0)</f>
        <v>264</v>
      </c>
      <c r="FO225" s="84">
        <f>RANK(FE225,$FE$9:$FE$497,0)</f>
        <v>316</v>
      </c>
      <c r="FP225" s="73">
        <f>COUNTIFS($EV$9:$EV$497,"&gt;"&amp;EV225,$ES$9:$ES$497,ES225)+1</f>
        <v>29</v>
      </c>
      <c r="FQ225" s="74">
        <f>COUNTIFS($EW$9:$EW$497,"&gt;"&amp;EW225,$ES$9:$ES$497,ES225)+1</f>
        <v>30</v>
      </c>
      <c r="FR225" s="74">
        <f>COUNTIFS($EX$9:$EX$497,"&gt;"&amp;EX225,$ES$9:$ES$497,ES225)+1</f>
        <v>41</v>
      </c>
      <c r="FS225" s="74">
        <f>COUNTIFS($EY$9:$EY$497,"&gt;"&amp;EY225,$ES$9:$ES$497,ES225)+1</f>
        <v>21</v>
      </c>
      <c r="FT225" s="74">
        <f>COUNTIFS($EZ$9:$EZ$497,"&gt;"&amp;EZ225,$ES$9:$ES$497,ES225)+1</f>
        <v>24</v>
      </c>
      <c r="FU225" s="74">
        <f>COUNTIFS($FA$9:$FA$497,"&gt;"&amp;FA225,$ES$9:$ES$497,ES225)+1</f>
        <v>30</v>
      </c>
      <c r="FV225" s="74">
        <f>COUNTIFS($FB$9:$FB$497,"&gt;"&amp;FB225,$ES$9:$ES$497,ES225)+1</f>
        <v>26</v>
      </c>
      <c r="FW225" s="74">
        <f>COUNTIFS($FC$9:$FC$497,"&gt;"&amp;FC225,$ES$9:$ES$497,ES225)+1</f>
        <v>40</v>
      </c>
      <c r="FX225" s="74">
        <f>COUNTIFS($FD$9:$FD$497,"&gt;"&amp;FD225,$ES$9:$ES$497,ES225)+1</f>
        <v>32</v>
      </c>
      <c r="FY225" s="84">
        <f>COUNTIFS($FE$9:$FE$497,"&gt;"&amp;FE225,$ES$9:$ES$497,ES225)+1</f>
        <v>39</v>
      </c>
      <c r="FZ225" s="85">
        <f t="shared" si="427"/>
        <v>0.77</v>
      </c>
      <c r="GA225" s="86">
        <f t="shared" si="428"/>
        <v>0.76</v>
      </c>
      <c r="GB225" s="86">
        <f t="shared" si="429"/>
        <v>0.26</v>
      </c>
      <c r="GC225" s="86">
        <f t="shared" si="430"/>
        <v>0.48</v>
      </c>
      <c r="GD225" s="86">
        <f t="shared" si="431"/>
        <v>0.39</v>
      </c>
      <c r="GE225" s="86">
        <f t="shared" si="432"/>
        <v>0.67</v>
      </c>
      <c r="GF225" s="86">
        <f t="shared" si="433"/>
        <v>0.37</v>
      </c>
      <c r="GG225" s="86">
        <f t="shared" si="434"/>
        <v>0.3</v>
      </c>
      <c r="GH225" s="86">
        <f t="shared" si="435"/>
        <v>0.65</v>
      </c>
      <c r="GI225" s="87">
        <f t="shared" si="436"/>
        <v>0.56000000000000005</v>
      </c>
      <c r="GJ225" s="85">
        <f>ROUND(((FZ225-AVERAGE(FZ$9:FZ$497))/STDEVP(FZ$9:FZ$497)*10+50),2)</f>
        <v>42.35</v>
      </c>
      <c r="GK225" s="86">
        <f>ROUND(((GA225-AVERAGE(GA$9:GA$497))/STDEVP(GA$9:GA$497)*10+50),2)</f>
        <v>52.08</v>
      </c>
      <c r="GL225" s="86">
        <f>ROUND(((GB225-AVERAGE(GB$9:GB$497))/STDEVP(GB$9:GB$497)*10+50),2)</f>
        <v>37.869999999999997</v>
      </c>
      <c r="GM225" s="86">
        <f>ROUND(((GC225-AVERAGE(GC$9:GC$497))/STDEVP(GC$9:GC$497)*10+50),2)</f>
        <v>47.69</v>
      </c>
      <c r="GN225" s="86">
        <f>ROUND(((GD225-AVERAGE(GD$9:GD$497))/STDEVP(GD$9:GD$497)*10+50),2)</f>
        <v>49.92</v>
      </c>
      <c r="GO225" s="86">
        <f>ROUND(((GE225-AVERAGE(GE$9:GE$497))/STDEVP(GE$9:GE$497)*10+50),2)</f>
        <v>61.67</v>
      </c>
      <c r="GP225" s="86">
        <f>ROUND(((GF225-AVERAGE(GF$9:GF$497))/STDEVP(GF$9:GF$497)*10+50),2)</f>
        <v>41.66</v>
      </c>
      <c r="GQ225" s="86">
        <f>ROUND(((GG225-AVERAGE(GG$9:GG$497))/STDEVP(GG$9:GG$497)*10+50),2)</f>
        <v>39.64</v>
      </c>
      <c r="GR225" s="86">
        <f>ROUND(((GH225-AVERAGE(GH$9:GH$497))/STDEVP(GH$9:GH$497)*10+50),2)</f>
        <v>38.15</v>
      </c>
      <c r="GS225" s="87">
        <f>ROUND(((GI225-AVERAGE(GI$9:GI$497))/STDEVP(GI$9:GI$497)*10+50),2)</f>
        <v>36.270000000000003</v>
      </c>
      <c r="GT225" s="73">
        <f>RANK(GJ225,$GJ$9:$GJ$497,0)</f>
        <v>342</v>
      </c>
      <c r="GU225" s="74">
        <f>RANK(GK225,$GK$9:$GK$497,0)</f>
        <v>162</v>
      </c>
      <c r="GV225" s="74">
        <f>RANK(GL225,$GL$9:$GL$497,0)</f>
        <v>396</v>
      </c>
      <c r="GW225" s="74">
        <f>RANK(GM225,$GM$9:$GM$497,0)</f>
        <v>238</v>
      </c>
      <c r="GX225" s="74">
        <f>RANK(GN225,$GN$9:$GN$497,0)</f>
        <v>129</v>
      </c>
      <c r="GY225" s="74">
        <f>RANK(GO225,$GO$9:$GO$497,0)</f>
        <v>55</v>
      </c>
      <c r="GZ225" s="74">
        <f>RANK(GP225,$GP$9:$GP$497,0)</f>
        <v>332</v>
      </c>
      <c r="HA225" s="74">
        <f>RANK(GQ225,$GQ$9:$GQ$497,0)</f>
        <v>369</v>
      </c>
      <c r="HB225" s="74">
        <f>RANK(GR225,$GR$9:$GR$497,0)</f>
        <v>420</v>
      </c>
      <c r="HC225" s="84">
        <f>RANK(GS225,$GS$9:$GS$497,0)</f>
        <v>428</v>
      </c>
      <c r="HD225" s="85">
        <f>ROUND(AVERAGEIF($ES$9:$ES$497,$ES225,$FZ$9:$FZ$497),2)</f>
        <v>0.93</v>
      </c>
      <c r="HE225" s="86">
        <f>ROUND(AVERAGEIF($ES$9:$ES$497,$ES225,$GA$9:$GA$497),2)</f>
        <v>0.96</v>
      </c>
      <c r="HF225" s="86">
        <f>ROUND(AVERAGEIF($ES$9:$ES$497,$ES225,$GB$9:$GB$497),2)</f>
        <v>0.41</v>
      </c>
      <c r="HG225" s="86">
        <f>ROUND(AVERAGEIF($ES$9:$ES$497,$ES225,$GC$9:$GC$497),2)</f>
        <v>0.46</v>
      </c>
      <c r="HH225" s="86">
        <f>ROUND(AVERAGEIF($ES$9:$ES$497,$ES225,$GD$9:$GD$497),2)</f>
        <v>0.38</v>
      </c>
      <c r="HI225" s="86">
        <f>ROUND(AVERAGEIF($ES$9:$ES$497,$ES225,$GE$9:$GE$497),2)</f>
        <v>0.85</v>
      </c>
      <c r="HJ225" s="86">
        <f>ROUND(AVERAGEIF($ES$9:$ES$497,$ES225,$GF$9:$GF$497),2)</f>
        <v>0.44</v>
      </c>
      <c r="HK225" s="86">
        <f>ROUND(AVERAGEIF($ES$9:$ES$497,$ES225,$GG$9:$GG$497),2)</f>
        <v>0.42</v>
      </c>
      <c r="HL225" s="86">
        <f>ROUND(AVERAGEIF($ES$9:$ES$497,$ES225,$GH$9:$GH$497),2)</f>
        <v>0.8</v>
      </c>
      <c r="HM225" s="87">
        <f>ROUND(AVERAGEIF($ES$9:$ES$497,$ES225,$GI$9:$GI$497),2)</f>
        <v>0.84</v>
      </c>
      <c r="HN225" s="88">
        <f t="shared" si="437"/>
        <v>-0.16000000000000003</v>
      </c>
      <c r="HO225" s="89">
        <f t="shared" si="438"/>
        <v>-0.19999999999999996</v>
      </c>
      <c r="HP225" s="89">
        <f t="shared" si="439"/>
        <v>-0.14999999999999997</v>
      </c>
      <c r="HQ225" s="89">
        <f t="shared" si="440"/>
        <v>1.9999999999999962E-2</v>
      </c>
      <c r="HR225" s="89">
        <f t="shared" si="441"/>
        <v>1.0000000000000009E-2</v>
      </c>
      <c r="HS225" s="89">
        <f t="shared" si="442"/>
        <v>-0.17999999999999994</v>
      </c>
      <c r="HT225" s="89">
        <f t="shared" si="443"/>
        <v>-7.0000000000000007E-2</v>
      </c>
      <c r="HU225" s="89">
        <f t="shared" si="444"/>
        <v>-0.12</v>
      </c>
      <c r="HV225" s="89">
        <f t="shared" si="445"/>
        <v>-0.15000000000000002</v>
      </c>
      <c r="HW225" s="90">
        <f t="shared" si="446"/>
        <v>-0.27999999999999992</v>
      </c>
      <c r="HX225" s="73">
        <f>COUNTIFS($FZ$9:$FZ$497,"&gt;"&amp;FZ225,$ES$9:$ES$497,$ES225)+1</f>
        <v>52</v>
      </c>
      <c r="HY225" s="74">
        <f>COUNTIFS($GA$9:$GA$497,"&gt;"&amp;GA225,$ES$9:$ES$497,$ES225)+1</f>
        <v>57</v>
      </c>
      <c r="HZ225" s="74">
        <f>COUNTIFS($GB$9:$GB$497,"&gt;"&amp;GB225,$ES$9:$ES$497,$ES225)+1</f>
        <v>61</v>
      </c>
      <c r="IA225" s="74">
        <f>COUNTIFS($GC$9:$GC$497,"&gt;"&amp;GC225,$ES$9:$ES$497,$ES225)+1</f>
        <v>26</v>
      </c>
      <c r="IB225" s="74">
        <f>COUNTIFS($GD$9:$GD$497,"&gt;"&amp;GD225,$ES$9:$ES$497,$ES225)+1</f>
        <v>27</v>
      </c>
      <c r="IC225" s="74">
        <f>COUNTIFS($GE$9:$GE$497,"&gt;"&amp;GE225,$ES$9:$ES$497,$ES225)+1</f>
        <v>47</v>
      </c>
      <c r="ID225" s="74">
        <f>COUNTIFS($GF$9:$GF$497,"&gt;"&amp;GF225,$ES$9:$ES$497,$ES225)+1</f>
        <v>44</v>
      </c>
      <c r="IE225" s="74">
        <f>COUNTIFS($GG$9:$GG$497,"&gt;"&amp;GG225,$ES$9:$ES$497,$ES225)+1</f>
        <v>63</v>
      </c>
      <c r="IF225" s="74">
        <f>COUNTIFS($GH$9:$GH$497,"&gt;"&amp;GH225,$ES$9:$ES$497,$ES225)+1</f>
        <v>63</v>
      </c>
      <c r="IG225" s="84">
        <f>COUNTIFS($GI$9:$GI$497,"&gt;"&amp;GI225,$ES$9:$ES$497,$ES225)+1</f>
        <v>61</v>
      </c>
      <c r="IH225" s="91"/>
      <c r="II225" s="79"/>
      <c r="IJ225" s="79"/>
      <c r="IK225" s="79"/>
      <c r="IL225" s="79"/>
      <c r="IM225" s="92"/>
      <c r="IN225" s="93"/>
      <c r="IO225" s="94"/>
      <c r="IP225" s="95"/>
      <c r="IQ225" s="79"/>
      <c r="IR225" s="79"/>
      <c r="IS225" s="79"/>
      <c r="IT225" s="79"/>
      <c r="IU225" s="79"/>
      <c r="IV225" s="79"/>
      <c r="IW225" s="96"/>
      <c r="IX225" s="93"/>
      <c r="IY225" s="79"/>
      <c r="IZ225" s="79"/>
      <c r="JA225" s="79"/>
      <c r="JB225" s="79"/>
      <c r="JC225" s="79"/>
      <c r="JD225" s="79"/>
      <c r="JE225" s="97"/>
      <c r="JF225" s="95"/>
      <c r="JG225" s="79"/>
      <c r="JH225" s="79"/>
      <c r="JI225" s="79"/>
      <c r="JJ225" s="79"/>
      <c r="JK225" s="79"/>
      <c r="JL225" s="79"/>
      <c r="JM225" s="96"/>
      <c r="JN225" s="93"/>
      <c r="JO225" s="79"/>
      <c r="JP225" s="79"/>
      <c r="JQ225" s="79"/>
      <c r="JR225" s="79"/>
      <c r="JS225" s="79"/>
      <c r="JT225" s="79"/>
      <c r="JU225" s="79"/>
      <c r="JV225" s="79"/>
      <c r="JW225" s="79"/>
      <c r="JX225" s="79"/>
      <c r="JY225" s="79"/>
      <c r="JZ225" s="97"/>
      <c r="KA225" s="93"/>
      <c r="KB225" s="79"/>
      <c r="KC225" s="79"/>
      <c r="KD225" s="79"/>
      <c r="KE225" s="97"/>
      <c r="KF225" s="95"/>
      <c r="KG225" s="79"/>
      <c r="KH225" s="79"/>
      <c r="KI225" s="79"/>
      <c r="KJ225" s="79"/>
      <c r="KK225" s="98"/>
      <c r="KL225" s="79"/>
      <c r="KM225" s="79"/>
      <c r="KN225" s="79"/>
      <c r="KO225" s="79"/>
      <c r="KP225" s="79"/>
      <c r="KQ225" s="79"/>
      <c r="KR225" s="79"/>
      <c r="KS225" s="96"/>
      <c r="KT225" s="96"/>
      <c r="KU225" s="96"/>
      <c r="KV225" s="96"/>
      <c r="KW225" s="93"/>
      <c r="KX225" s="79"/>
      <c r="KY225" s="79"/>
      <c r="KZ225" s="79"/>
      <c r="LA225" s="79"/>
      <c r="LB225" s="79"/>
      <c r="LC225" s="96"/>
      <c r="LD225" s="93"/>
      <c r="LE225" s="94"/>
      <c r="LF225" s="99"/>
      <c r="LG225" s="75"/>
      <c r="LH225" s="93"/>
      <c r="LI225" s="79"/>
      <c r="LJ225" s="74"/>
      <c r="LK225" s="74"/>
      <c r="LL225" s="74"/>
      <c r="LM225" s="100"/>
      <c r="LN225" s="95"/>
      <c r="LO225" s="79"/>
      <c r="LP225" s="79"/>
      <c r="LQ225" s="79"/>
      <c r="LR225" s="96"/>
      <c r="LS225" s="93"/>
      <c r="LT225" s="79"/>
      <c r="LU225" s="79"/>
      <c r="LV225" s="79"/>
      <c r="LW225" s="79"/>
      <c r="LX225" s="79"/>
      <c r="LY225" s="79"/>
      <c r="LZ225" s="79"/>
      <c r="MA225" s="97"/>
      <c r="MB225" s="95"/>
      <c r="MC225" s="79"/>
      <c r="MD225" s="79"/>
      <c r="ME225" s="79"/>
      <c r="MF225" s="79"/>
      <c r="MG225" s="79"/>
      <c r="MH225" s="79"/>
      <c r="MI225" s="79"/>
      <c r="MJ225" s="79"/>
      <c r="MK225" s="79"/>
      <c r="ML225" s="79"/>
      <c r="MM225" s="79"/>
      <c r="MN225" s="98"/>
      <c r="MO225" s="98"/>
      <c r="MP225" s="96"/>
      <c r="MQ225" s="93"/>
      <c r="MR225" s="79"/>
      <c r="MS225" s="79"/>
      <c r="MT225" s="79"/>
      <c r="MU225" s="79"/>
      <c r="MV225" s="98"/>
      <c r="MW225" s="79"/>
      <c r="MX225" s="79"/>
      <c r="MY225" s="79"/>
      <c r="MZ225" s="79"/>
      <c r="NA225" s="79"/>
      <c r="NB225" s="79"/>
      <c r="NC225" s="79"/>
      <c r="ND225" s="96"/>
      <c r="NE225" s="96"/>
      <c r="NF225" s="96"/>
      <c r="NG225" s="96"/>
      <c r="NH225" s="93"/>
      <c r="NI225" s="79"/>
      <c r="NJ225" s="79"/>
      <c r="NK225" s="79"/>
      <c r="NL225" s="79"/>
      <c r="NM225" s="79"/>
      <c r="NN225" s="94"/>
      <c r="NO225" s="93"/>
      <c r="NP225" s="80"/>
      <c r="NQ225" s="124" t="s">
        <v>1072</v>
      </c>
      <c r="NR225" s="102" t="s">
        <v>1074</v>
      </c>
      <c r="NS225" s="102"/>
      <c r="NT225" s="102"/>
      <c r="NU225" s="102"/>
      <c r="NV225" s="104"/>
      <c r="NW225" s="102" t="s">
        <v>882</v>
      </c>
      <c r="NX225" s="133" t="s">
        <v>1075</v>
      </c>
      <c r="NY225" s="129" t="s">
        <v>2116</v>
      </c>
      <c r="NZ225" s="133" t="s">
        <v>2085</v>
      </c>
      <c r="OA225" s="134"/>
      <c r="OB225" s="134"/>
      <c r="OC225" s="134"/>
      <c r="OD225" s="108">
        <f t="shared" si="447"/>
        <v>72</v>
      </c>
      <c r="OE225" s="109">
        <v>7</v>
      </c>
      <c r="OF225" s="110">
        <f t="shared" si="448"/>
        <v>30</v>
      </c>
      <c r="OG225" s="109">
        <v>7</v>
      </c>
      <c r="OH225" s="111">
        <f>ROUND(AVERAGEIF($ES$9:$ES$497,$ES225,EV$9:EV$497),0)</f>
        <v>58</v>
      </c>
      <c r="OI225" s="112">
        <f>ROUND(AVERAGEIF($ES$9:$ES$497,$ES225,EW$9:EW$497),0)</f>
        <v>57</v>
      </c>
      <c r="OJ225" s="112">
        <f>ROUND(AVERAGEIF($ES$9:$ES$497,$ES225,EX$9:EX$497),0)</f>
        <v>24</v>
      </c>
      <c r="OK225" s="112">
        <f>ROUND(AVERAGEIF($ES$9:$ES$497,$ES225,EY$9:EY$497),0)</f>
        <v>29</v>
      </c>
      <c r="OL225" s="112">
        <f>ROUND(AVERAGEIF($ES$9:$ES$497,$ES225,EZ$9:EZ$497),0)</f>
        <v>25</v>
      </c>
      <c r="OM225" s="112">
        <f>ROUND(AVERAGEIF($ES$9:$ES$497,$ES225,FA$9:FA$497),0)</f>
        <v>51</v>
      </c>
      <c r="ON225" s="112">
        <f>ROUND(AVERAGEIF($ES$9:$ES$497,$ES225,FB$9:FB$497),0)</f>
        <v>27</v>
      </c>
      <c r="OO225" s="112">
        <f>ROUND(AVERAGEIF($ES$9:$ES$497,$ES225,FC$9:FC$497),0)</f>
        <v>25</v>
      </c>
      <c r="OP225" s="112">
        <f>ROUND(AVERAGEIF($ES$9:$ES$497,$ES225,FD$9:FD$497),0)</f>
        <v>49</v>
      </c>
      <c r="OQ225" s="113">
        <f>ROUND(AVERAGEIF($ES$9:$ES$497,$ES225,FE$9:FE$497),0)</f>
        <v>49</v>
      </c>
      <c r="OR225" s="114">
        <f>ROUND(EV225/MAX(EV$9:EV$497)*100,0)</f>
        <v>37</v>
      </c>
      <c r="OS225" s="115">
        <f>ROUND(EW225/MAX(EW$9:EW$497)*100,0)</f>
        <v>50</v>
      </c>
      <c r="OT225" s="115">
        <f>ROUND(EX225/MAX(EX$9:EX$497)*100,0)</f>
        <v>18</v>
      </c>
      <c r="OU225" s="115">
        <f>ROUND(EY225/MAX(EY$9:EY$497)*100,0)</f>
        <v>27</v>
      </c>
      <c r="OV225" s="115">
        <f>ROUND(EZ225/MAX(EZ$9:EZ$497)*100,0)</f>
        <v>26</v>
      </c>
      <c r="OW225" s="115">
        <f>ROUND(FA225/MAX(FA$9:FA$497)*100,0)</f>
        <v>50</v>
      </c>
      <c r="OX225" s="115">
        <f>ROUND(FB225/MAX(FB$9:FB$497)*100,0)</f>
        <v>23</v>
      </c>
      <c r="OY225" s="116">
        <f>ROUND(FC225/MAX(FC$9:FC$497)*100,0)</f>
        <v>17</v>
      </c>
      <c r="OZ225" s="115">
        <f>ROUND(FD225/MAX(FD$9:FD$497)*100,0)</f>
        <v>37</v>
      </c>
      <c r="PA225" s="117">
        <f>ROUND(FE225/MAX(FE$9:FE$497)*100,0)</f>
        <v>19</v>
      </c>
      <c r="PB225" s="118">
        <f t="shared" si="449"/>
        <v>318</v>
      </c>
      <c r="PC225" s="115">
        <f t="shared" si="450"/>
        <v>342</v>
      </c>
      <c r="PD225" s="115">
        <f t="shared" si="451"/>
        <v>396</v>
      </c>
      <c r="PE225" s="115">
        <f t="shared" si="452"/>
        <v>352</v>
      </c>
      <c r="PF225" s="115">
        <f t="shared" si="453"/>
        <v>415</v>
      </c>
      <c r="PG225" s="119">
        <f t="shared" si="454"/>
        <v>401</v>
      </c>
      <c r="PH225" s="118">
        <f>ROUND(PB225/MAX(PB$9:PB$497)*100,0)</f>
        <v>38</v>
      </c>
      <c r="PI225" s="115">
        <f>ROUND(PC225/MAX(PC$9:PC$497)*100,0)</f>
        <v>41</v>
      </c>
      <c r="PJ225" s="115">
        <f>ROUND(PD225/MAX(PD$9:PD$497)*100,0)</f>
        <v>42</v>
      </c>
      <c r="PK225" s="115">
        <f>ROUND(PE225/MAX(PE$9:PE$497)*100,0)</f>
        <v>35</v>
      </c>
      <c r="PL225" s="115">
        <f>ROUND(PF225/MAX(PF$9:PF$497)*100,0)</f>
        <v>58</v>
      </c>
      <c r="PM225" s="119">
        <f>ROUND(PG225/MAX(PG$9:PG$497)*100,0)</f>
        <v>59</v>
      </c>
      <c r="PN225" s="118">
        <f>RANK(PH225,PH$9:PH$497,0)</f>
        <v>266</v>
      </c>
      <c r="PO225" s="115">
        <f>RANK(PI225,PI$9:PI$497,0)</f>
        <v>210</v>
      </c>
      <c r="PP225" s="115">
        <f>RANK(PJ225,PJ$9:PJ$497,0)</f>
        <v>254</v>
      </c>
      <c r="PQ225" s="115">
        <f>RANK(PK225,PK$9:PK$497,0)</f>
        <v>275</v>
      </c>
      <c r="PR225" s="115">
        <f>RANK(PL225,PL$9:PL$497,0)</f>
        <v>154</v>
      </c>
      <c r="PS225" s="119">
        <f>RANK(PM225,PM$9:PM$497,0)</f>
        <v>107</v>
      </c>
      <c r="PT225" s="120">
        <f>ROUND(FZ225/MAX(FZ$9:FZ$497)*100,0)</f>
        <v>42</v>
      </c>
      <c r="PU225" s="115">
        <f>ROUND(GA225/MAX(GA$9:GA$497)*100,0)</f>
        <v>43</v>
      </c>
      <c r="PV225" s="115">
        <f>ROUND(GB225/MAX(GB$9:GB$497)*100,0)</f>
        <v>19</v>
      </c>
      <c r="PW225" s="115">
        <f>ROUND(GC225/MAX(GC$9:GC$497)*100,0)</f>
        <v>38</v>
      </c>
      <c r="PX225" s="115">
        <f>ROUND(GD225/MAX(GD$9:GD$497)*100,0)</f>
        <v>22</v>
      </c>
      <c r="PY225" s="115">
        <f>ROUND(GE225/MAX(GE$9:GE$497)*100,0)</f>
        <v>40</v>
      </c>
      <c r="PZ225" s="115">
        <f>ROUND(GF225/MAX(GF$9:GF$497)*100,0)</f>
        <v>17</v>
      </c>
      <c r="QA225" s="116">
        <f>ROUND(GG225/MAX(GG$9:GG$497)*100,0)</f>
        <v>16</v>
      </c>
      <c r="QB225" s="115">
        <f>ROUND(GH225/MAX(GH$9:GH$497)*100,0)</f>
        <v>29</v>
      </c>
      <c r="QC225" s="121">
        <f>ROUND(GI225/MAX(GI$9:GI$497)*100,0)</f>
        <v>18</v>
      </c>
      <c r="QD225" s="120">
        <f>ROUND(AVERAGEIF($ES$9:$ES$497,$ES225,PT$9:PT$497),0)</f>
        <v>51</v>
      </c>
      <c r="QE225" s="120">
        <f>ROUND(AVERAGEIF($ES$9:$ES$497,$ES225,PU$9:PU$497),0)</f>
        <v>54</v>
      </c>
      <c r="QF225" s="120">
        <f>ROUND(AVERAGEIF($ES$9:$ES$497,$ES225,PV$9:PV$497),0)</f>
        <v>30</v>
      </c>
      <c r="QG225" s="120">
        <f>ROUND(AVERAGEIF($ES$9:$ES$497,$ES225,PW$9:PW$497),0)</f>
        <v>36</v>
      </c>
      <c r="QH225" s="120">
        <f>ROUND(AVERAGEIF($ES$9:$ES$497,$ES225,PX$9:PX$497),0)</f>
        <v>21</v>
      </c>
      <c r="QI225" s="120">
        <f>ROUND(AVERAGEIF($ES$9:$ES$497,$ES225,PY$9:PY$497),0)</f>
        <v>51</v>
      </c>
      <c r="QJ225" s="120">
        <f>ROUND(AVERAGEIF($ES$9:$ES$497,$ES225,PZ$9:PZ$497),0)</f>
        <v>21</v>
      </c>
      <c r="QK225" s="120">
        <f>ROUND(AVERAGEIF($ES$9:$ES$497,$ES225,QA$9:QA$497),0)</f>
        <v>23</v>
      </c>
      <c r="QL225" s="120">
        <f>ROUND(AVERAGEIF($ES$9:$ES$497,$ES225,QB$9:QB$497),0)</f>
        <v>35</v>
      </c>
      <c r="QM225" s="120">
        <f>ROUND(AVERAGEIF($ES$9:$ES$497,$ES225,QC$9:QC$497),0)</f>
        <v>27</v>
      </c>
      <c r="QN225" s="114">
        <f t="shared" si="455"/>
        <v>334</v>
      </c>
      <c r="QO225" s="115">
        <f t="shared" si="456"/>
        <v>346</v>
      </c>
      <c r="QP225" s="115">
        <f t="shared" si="457"/>
        <v>422</v>
      </c>
      <c r="QQ225" s="115">
        <f t="shared" si="458"/>
        <v>382</v>
      </c>
      <c r="QR225" s="115">
        <f t="shared" si="459"/>
        <v>503</v>
      </c>
      <c r="QS225" s="119">
        <f t="shared" si="460"/>
        <v>423</v>
      </c>
      <c r="QT225" s="114">
        <f>ROUND((QN225-MIN(QN$9:QN$497))/(MAX(QN$9:QN$497)-MIN(QN$9:QN$497))*100,0)</f>
        <v>17</v>
      </c>
      <c r="QU225" s="115">
        <f>ROUND((QO225-MIN(QO$9:QO$497))/(MAX(QO$9:QO$497)-MIN(QO$9:QO$497))*100,0)</f>
        <v>20</v>
      </c>
      <c r="QV225" s="115">
        <f>ROUND((QP225-MIN(QP$9:QP$497))/(MAX(QP$9:QP$497)-MIN(QP$9:QP$497))*100,0)</f>
        <v>10</v>
      </c>
      <c r="QW225" s="115">
        <f>ROUND((QQ225-MIN(QQ$9:QQ$497))/(MAX(QQ$9:QQ$497)-MIN(QQ$9:QQ$497))*100,0)</f>
        <v>12</v>
      </c>
      <c r="QX225" s="115">
        <f>ROUND((QR225-MIN(QR$9:QR$497))/(MAX(QR$9:QR$497)-MIN(QR$9:QR$497))*100,0)</f>
        <v>45</v>
      </c>
      <c r="QY225" s="115">
        <f>ROUND((QS225-MIN(QS$9:QS$497))/(MAX(QS$9:QS$497)-MIN(QS$9:QS$497))*100,0)</f>
        <v>50</v>
      </c>
      <c r="QZ225" s="114">
        <f>RANK(QN225,QN$9:QN$497,0)</f>
        <v>409</v>
      </c>
      <c r="RA225" s="115">
        <f>RANK(QO225,QO$9:QO$497,0)</f>
        <v>273</v>
      </c>
      <c r="RB225" s="115">
        <f>RANK(QP225,QP$9:QP$497,0)</f>
        <v>416</v>
      </c>
      <c r="RC225" s="115">
        <f>RANK(QQ225,QQ$9:QQ$497,0)</f>
        <v>419</v>
      </c>
      <c r="RD225" s="115">
        <f>RANK(QR225,QR$9:QR$497,0)</f>
        <v>237</v>
      </c>
      <c r="RE225" s="115">
        <f>RANK(QS225,QS$9:QS$497,0)</f>
        <v>116</v>
      </c>
      <c r="RF225" s="122"/>
      <c r="RG225" s="115">
        <f>($RH$3*(IH225+IJ225)*100*100/MAX(EX$9:EX$497)*$RO$3) +($RH$3*(II225+IJ225)*100*100/MAX(EX$9:EX$497)*$RO$4) + ($RH$3*IK225*100*100/MAX(EX$9:EX$497)*0.098)</f>
        <v>0</v>
      </c>
      <c r="RH225" s="115">
        <f>($RH$4*IL225*100*100/MAX(EZ$9:EZ$497))*$RQ$3</f>
        <v>0</v>
      </c>
      <c r="RI225" s="115">
        <f>($RH$3*IM225*100*100/MAX(EY$9:EY$497))*$RQ$4</f>
        <v>0</v>
      </c>
      <c r="RJ225" s="115">
        <f>($RH$3*IN225*100*100/MAX(EX$9:EX$497))</f>
        <v>0</v>
      </c>
      <c r="RK225" s="115">
        <f>($RH$4*IO225*100*100/MAX(EZ$9:EZ$497))*$RQ$3</f>
        <v>0</v>
      </c>
      <c r="RL225" s="115">
        <f>(($RL$4*IP225*100*((100/MAX(EX$9:EX$497)+100/MAX(EZ$9:EZ$497))/2))+($RL$4*IQ225*100*((100/MAX(EX$9:EX$497)+100/MAX(EZ$9:EZ$497))/2))+($RL$4*IR225*100*((100/MAX(EX$9:EX$497)+100/MAX(EZ$9:EZ$497))/2))+($RL$4*IS225*100*((100/MAX(EX$9:EX$497)+100/MAX(EZ$9:EZ$497))/2))+($RL$4*IT225*100*((100/MAX(EX$9:EX$497)+100/MAX(EZ$9:EZ$497))/2))+($RL$4*IU225*100*((100/MAX(EX$9:EX$497)+100/MAX(EZ$9:EZ$497))/2))+($RL$4*IV225*100*((100/MAX(EX$9:EX$497)+100/MAX(EZ$9:EZ$497))/2))+($RL$4*IW225*100*((100/MAX(EX$9:EX$497)+100/MAX(EZ$9:EZ$497))/2)))*$RS$3</f>
        <v>0</v>
      </c>
      <c r="RM225" s="115">
        <f>(($RH$3*IX225*100*100/MAX(EX$9:EX$497))+($RH$3*IY225*100*100/MAX(EX$9:EX$497))+($RH$3*IZ225*100*100/MAX(EX$9:EX$497))+($RH$3*JA225*100*100/MAX(EX$9:EX$497))+($RH$3*JB225*100*100/MAX(EX$9:EX$497))+($RH$3*JC225*100*100/MAX(EX$9:EX$497))+($RH$3*JD225*100*100/MAX(EX$9:EX$497))+($RH$3*JE225*100*100/MAX(EX$9:EX$497)))*$RS$4</f>
        <v>0</v>
      </c>
      <c r="RN225" s="115">
        <f>(($RH$4*JF225*100*100/MAX(EZ$9:EZ$497)) + ($RH$4*JG225*100*100/MAX(EZ$9:EZ$497)) + ($RH$4*JH225*100*100/MAX(EZ$9:EZ$497)) + ($RH$4*JI225*100*100/MAX(EZ$9:EZ$497)) + ($RH$4*JJ225*100*100/MAX(EZ$9:EZ$497)) + ($RH$4*JK225*100*100/MAX(EZ$9:EZ$497)) + ($RH$4*JL225*100*100/MAX(EZ$9:EZ$497)) + ($RH$4*JM225*100*100/MAX(EZ$9:EZ$497)))*$RU$3</f>
        <v>0</v>
      </c>
      <c r="RO225" s="115">
        <f>(($RL$4*JN225*100*((100/MAX(EX$9:EX$497)+100/MAX(EZ$9:EZ$497))/2))+($RL$4*JO225*100*((100/MAX(EX$9:EX$497)+100/MAX(EZ$9:EZ$497))/2))+($RL$4*JP225*100*((100/MAX(EX$9:EX$497)+100/MAX(EZ$9:EZ$497))/2))+($RL$4*JQ225*100*((100/MAX(EX$9:EX$497)+100/MAX(EZ$9:EZ$497))/2))+($RL$4*JR225*100*((100/MAX(EX$9:EX$497)+100/MAX(EZ$9:EZ$497))/2))+($RL$4*JS225*100*((100/MAX(EX$9:EX$497)+100/MAX(EZ$9:EZ$497))/2))+($RL$4*JT225*100*((100/MAX(EX$9:EX$497)+100/MAX(EZ$9:EZ$497))/2))+($RL$4*JU225*100*((100/MAX(EX$9:EX$497)+100/MAX(EZ$9:EZ$497))/2))+($RL$4*JV225*100*((100/MAX(EX$9:EX$497)+100/MAX(EZ$9:EZ$497))/2))+($RL$4*JW225*100*((100/MAX(EX$9:EX$497)+100/MAX(EZ$9:EZ$497))/2))+($RL$4*JX225*100*((100/MAX(EX$9:EX$497)+100/MAX(EZ$9:EZ$497))/2))+($RL$4*JY225*100*((100/MAX(EX$9:EX$497)+100/MAX(EZ$9:EZ$497))/2))+($RL$4*JZ225*100*((100/MAX(EX$9:EX$497)+100/MAX(EZ$9:EZ$497))/2)))*$RW$3/2</f>
        <v>0</v>
      </c>
      <c r="RP225" s="119">
        <f>($RJ$3*KA225*100*100/MAX(FA$9:FA$497)) + ($RJ$3*KB225*100*100/MAX(FA$9:FA$497)/2) + ($RJ$3*KC225*100*100/MAX(FA$9:FA$497)/2) + ($RJ$3*KD225*100*100/MAX(FA$9:FA$497)/4) + ($RJ$3*KE225*100*100/MAX(FA$9:FA$497)/4)</f>
        <v>0</v>
      </c>
      <c r="RQ225" s="118">
        <f>($RL$4*KF225*100*((100/MAX(EX$9:EX$497)+100/MAX(EZ$9:EZ$497)))) * ($RO$3/2) + (($RL$4*KG225*100*((100/MAX(EX$9:EX$497)+100/MAX(EZ$9:EZ$497))))+($RL$4*KH225*100*((100/MAX(EX$9:EX$497)+100/MAX(EZ$9:EZ$497))))+($RL$4*KI225*100*((100/MAX(EX$9:EX$497)+100/MAX(EZ$9:EZ$497))))+($RL$4*KJ225*100*((100/MAX(EX$9:EX$497)+100/MAX(EZ$9:EZ$497))))+($RL$4*KK225*100*((100/MAX(EX$9:EX$497)+100/MAX(EZ$9:EZ$497))))+($RL$4*KL225*100*((100/MAX(EX$9:EX$497)+100/MAX(EZ$9:EZ$497))))+($RL$4*KM225*100*((100/MAX(EX$9:EX$497)+100/MAX(EZ$9:EZ$497))))+($RL$4*KN225*100*((100/MAX(EX$9:EX$497)+100/MAX(EZ$9:EZ$497))))+($RL$4*KO225*100*((100/MAX(EX$9:EX$497)+100/MAX(EZ$9:EZ$497))))+($RL$4*KP225*100*((100/MAX(EX$9:EX$497)+100/MAX(EZ$9:EZ$497))))+($RL$4*KQ225*100*((100/MAX(EX$9:EX$497)+100/MAX(EZ$9:EZ$497))))+($RL$4*KR225*100*((100/MAX(EX$9:EX$497)+100/MAX(EZ$9:EZ$497))))+($RL$4*KS225*100*((100/MAX(EX$9:EX$497)+100/MAX(EZ$9:EZ$497))))+($RL$4*KV225*100*((100/MAX(EX$9:EX$497)+100/MAX(EZ$9:EZ$497))))) * (($RO$3+$RO$4)/6)</f>
        <v>0</v>
      </c>
      <c r="RR225" s="115">
        <f>(($RL$4*KW225*100*((100/MAX(EX$9:EX$497)+100/MAX(EZ$9:EZ$497))))) * ($RO$3/2) + (($RL$4*KX225*100*((100/MAX(EX$9:EX$497)+100/MAX(EZ$9:EZ$497))))+($RL$4*KY225*100*((100/MAX(EX$9:EX$497)+100/MAX(EZ$9:EZ$497))))+($RL$4*KZ225*100*((100/MAX(EX$9:EX$497)+100/MAX(EZ$9:EZ$497))))+($RL$4*LA225*100*((100/MAX(EX$9:EX$497)+100/MAX(EZ$9:EZ$497))))+($RL$4*LB225*100*((100/MAX(EX$9:EX$497)+100/MAX(EZ$9:EZ$497))))+($RL$4*LC225*100*((100/MAX(EX$9:EX$497)+100/MAX(EZ$9:EZ$497))))) * (($RO$3+$RO$4)/6)</f>
        <v>0</v>
      </c>
      <c r="RS225" s="119">
        <f>(($RL$4*LD225*100*((100/MAX(EX$9:EX$497)+100/MAX(EZ$9:EZ$497))))+($RL$4*LE225*100*((100/MAX(EX$9:EX$497)+100/MAX(EZ$9:EZ$497))))) * (($RO$3+$RO$4)/6)</f>
        <v>0</v>
      </c>
      <c r="RT225" s="118">
        <f>($RJ$4*LH225*100*(100/MAX(EV$9:EV$497)))+($RJ$4*LI225*100*(100/MAX(EV$9:EV$497)))</f>
        <v>0</v>
      </c>
      <c r="RU225" s="119">
        <f>($RJ$4*LJ225*(100/MAX(EV$9:EV$497)))/2 + ($RL$3*LK225*(100/MAX(EW$9:EW$497))) + ($RJ$4*LL225*(100/MAX(EV$9:EV$497)))/4 + ($RL$3*LM225*(100/MAX(EW$9:EW$497)))</f>
        <v>0</v>
      </c>
      <c r="RV225" s="118">
        <f>($RJ$4*LN225*100*100/MAX(EV$9:EV$497)/2)+($RJ$4*LO225*100*100/MAX(EV$9:EV$497)/2)+($RJ$4*LP225*100*100/MAX(EV$9:EV$497))+($RJ$4*LQ225*100*100/MAX(EV$9:EV$497))+($RJ$4*LR225*100*100/MAX(EV$9:EV$497))</f>
        <v>0</v>
      </c>
      <c r="RW225" s="115">
        <f>($RJ$4*LS225*100*100/MAX(EV$9:EV$497)) + (($RJ$4*LT225*100*100/MAX(EV$9:EV$497))+($RJ$4*LU225*100*100/MAX(EV$9:EV$497))+($RJ$4*LV225*100*100/MAX(EV$9:EV$497))+($RJ$4*LW225*100*100/MAX(EV$9:EV$497))+($RJ$4*LX225*100*100/MAX(EV$9:EV$497))+($RJ$4*LY225*100*100/MAX(EV$9:EV$497))+($RJ$4*LZ225*100*100/MAX(EV$9:EV$497))+($RJ$4*MA225*100*100/MAX(EV$9:EV$497)))/2</f>
        <v>0</v>
      </c>
      <c r="RX225" s="119">
        <f>($RJ$4*MB225*100*100/MAX(EV$9:EV$497))+($RJ$4*MC225*100*100/MAX(EV$9:EV$497))+($RJ$4*MD225*100*100/MAX(EV$9:EV$497))+($RJ$4*ME225*100*100/MAX(EV$9:EV$497))+($RJ$4*MF225*100*100/MAX(EV$9:EV$497))+($RJ$4*MG225*100*100/MAX(EV$9:EV$497))+($RJ$4*MH225*100*100/MAX(EV$9:EV$497))+($RJ$4*MI225*100*100/MAX(EV$9:EV$497))+($RJ$4*MJ225*100*100/MAX(EV$9:EV$497))+($RJ$4*MK225*100*100/MAX(EV$9:EV$497))+($RJ$4*ML225*100*100/MAX(EV$9:EV$497))+($RJ$4*MM225*100*100/MAX(EV$9:EV$497))+($RJ$4*MN225*100*100/MAX(EV$9:EV$497))</f>
        <v>0</v>
      </c>
      <c r="RY225" s="118">
        <f>($RJ$4*MQ225*100*100/MAX(EV$9:EV$497))/2 + (($RJ$4*MR225*100*100/MAX(EV$9:EV$497))+($RJ$4*MS225*100*100/MAX(EV$9:EV$497))+($RJ$4*MT225*100*100/MAX(EV$9:EV$497))+($RJ$4*MU225*100*100/MAX(EV$9:EV$497))+($RJ$4*MV225*100*100/MAX(EV$9:EV$497))+($RJ$4*MW225*100*100/MAX(EV$9:EV$497))+($RJ$4*MX225*100*100/MAX(EV$9:EV$497))+($RJ$4*MY225*100*100/MAX(EV$9:EV$497))+($RJ$4*MZ225*100*100/MAX(EV$9:EV$497))+($RJ$4*NA225*100*100/MAX(EV$9:EV$497))+($RJ$4*NB225*100*100/MAX(EV$9:EV$497))+($RJ$4*NC225*100*100/MAX(EV$9:EV$497))+($RJ$4*ND225*100*100/MAX(EV$9:EV$497))+($RJ$4*NG225*100*100/MAX(EV$9:EV$497)))/4</f>
        <v>0</v>
      </c>
      <c r="RZ225" s="115">
        <f>($RJ$4*NH225*100*100/MAX(EV$9:EV$497))/2 + (($RJ$4*NI225*100*100/MAX(EV$9:EV$497))+($RJ$4*NJ225*100*100/MAX(EV$9:EV$497))+($RJ$4*NK225*100*100/MAX(EV$9:EV$497))+($RJ$4*NL225*100*100/MAX(EV$9:EV$497))+($RJ$4*NM225*100*100/MAX(EV$9:EV$497))+($RJ$4*NN225*100*100/MAX(EV$9:EV$497)))/4</f>
        <v>0</v>
      </c>
      <c r="SA225" s="117">
        <f>(($RJ$4*NO225*100*100/MAX(EV$9:EV$497))+($RJ$4*NP225*100*100/MAX(EV$9:EV$497)))/4</f>
        <v>0</v>
      </c>
      <c r="SB225" s="118">
        <f t="shared" si="461"/>
        <v>0</v>
      </c>
      <c r="SC225" s="115">
        <f t="shared" si="462"/>
        <v>0</v>
      </c>
      <c r="SD225" s="115">
        <f t="shared" si="463"/>
        <v>0</v>
      </c>
      <c r="SE225" s="115">
        <f t="shared" si="464"/>
        <v>0</v>
      </c>
      <c r="SF225" s="115">
        <f t="shared" si="465"/>
        <v>0</v>
      </c>
      <c r="SG225" s="115">
        <f t="shared" si="466"/>
        <v>0</v>
      </c>
      <c r="SH225" s="115">
        <f>ROUND(SB225/MAX(SB$9:SB$497)*100,0)</f>
        <v>0</v>
      </c>
      <c r="SI225" s="115">
        <f>ROUND(SC225/MAX(SC$9:SC$497)*100,0)</f>
        <v>0</v>
      </c>
      <c r="SJ225" s="115">
        <f>ROUND(SD225/MAX(SD$9:SD$497)*100,0)</f>
        <v>0</v>
      </c>
      <c r="SK225" s="115">
        <f>ROUND(SE225/MAX(SE$9:SE$497)*100,0)</f>
        <v>0</v>
      </c>
      <c r="SL225" s="115">
        <f>ROUND(SF225/MAX(SF$9:SF$497)*100,0)</f>
        <v>0</v>
      </c>
      <c r="SM225" s="121">
        <f>ROUND(SG225/MAX(SG$9:SG$497)*100,0)</f>
        <v>0</v>
      </c>
      <c r="SN225" s="115">
        <f>ROUND(AVERAGEIF($ES$9:$ES$497,$ES225,SH$9:SH$497),0)</f>
        <v>29</v>
      </c>
      <c r="SO225" s="115">
        <f>ROUND(AVERAGEIF($ES$9:$ES$497,$ES225,SI$9:SI$497),0)</f>
        <v>3</v>
      </c>
      <c r="SP225" s="115">
        <f>ROUND(AVERAGEIF($ES$9:$ES$497,$ES225,SJ$9:SJ$497),0)</f>
        <v>5</v>
      </c>
      <c r="SQ225" s="115">
        <f>ROUND(AVERAGEIF($ES$9:$ES$497,$ES225,SK$9:SK$497),0)</f>
        <v>2</v>
      </c>
      <c r="SR225" s="115">
        <f>ROUND(AVERAGEIF($ES$9:$ES$497,$ES225,SL$9:SL$497),0)</f>
        <v>4</v>
      </c>
      <c r="SS225" s="121">
        <f>ROUND(AVERAGEIF($ES$9:$ES$497,$ES225,SM$9:SM$497),0)</f>
        <v>36</v>
      </c>
      <c r="ST225" s="114">
        <f>RANK(SB225,SB$9:SB$497,0)</f>
        <v>323</v>
      </c>
      <c r="SU225" s="115">
        <f>RANK(SC225,SC$9:SC$497,0)</f>
        <v>320</v>
      </c>
      <c r="SV225" s="115">
        <f>RANK(SD225,SD$9:SD$497,0)</f>
        <v>320</v>
      </c>
      <c r="SW225" s="115">
        <f>RANK(SE225,SE$9:SE$497,0)</f>
        <v>320</v>
      </c>
      <c r="SX225" s="115">
        <f>RANK(SF225,SF$9:SF$497,0)</f>
        <v>317</v>
      </c>
      <c r="SY225" s="115">
        <f>RANK(SG225,SG$9:SG$497,0)</f>
        <v>308</v>
      </c>
      <c r="SZ225" s="115">
        <f>COUNTIFS(SB$9:SB$497,"&gt;"&amp;SB225,$ES$9:$ES$497,$ES225)+1</f>
        <v>48</v>
      </c>
      <c r="TA225" s="115">
        <f>COUNTIFS(SC$9:SC$497,"&gt;"&amp;SC225,$ES$9:$ES$497,$ES225)+1</f>
        <v>48</v>
      </c>
      <c r="TB225" s="115">
        <f>COUNTIFS(SD$9:SD$497,"&gt;"&amp;SD225,$ES$9:$ES$497,$ES225)+1</f>
        <v>48</v>
      </c>
      <c r="TC225" s="115">
        <f>COUNTIFS(SE$9:SE$497,"&gt;"&amp;SE225,$ES$9:$ES$497,$ES225)+1</f>
        <v>48</v>
      </c>
      <c r="TD225" s="115">
        <f>COUNTIFS(SF$9:SF$497,"&gt;"&amp;SF225,$ES$9:$ES$497,$ES225)+1</f>
        <v>48</v>
      </c>
      <c r="TE225" s="117">
        <f>COUNTIFS(SG$9:SG$497,"&gt;"&amp;SG225,$ES$9:$ES$497,$ES225)+1</f>
        <v>48</v>
      </c>
      <c r="TF225" s="118">
        <f t="shared" si="467"/>
        <v>59</v>
      </c>
      <c r="TG225" s="115">
        <f t="shared" si="468"/>
        <v>38</v>
      </c>
      <c r="TH225" s="115">
        <f t="shared" si="469"/>
        <v>41</v>
      </c>
      <c r="TI225" s="115">
        <f t="shared" si="470"/>
        <v>42</v>
      </c>
      <c r="TJ225" s="115">
        <f t="shared" si="471"/>
        <v>35</v>
      </c>
      <c r="TK225" s="115">
        <f t="shared" si="472"/>
        <v>58</v>
      </c>
      <c r="TL225" s="117">
        <f t="shared" si="473"/>
        <v>59</v>
      </c>
      <c r="TM225" s="118">
        <f>ROUND(TF225/MAX(TF$9:TF$497)*100,0)</f>
        <v>33</v>
      </c>
      <c r="TN225" s="115">
        <f>ROUND(TG225/MAX(TG$9:TG$497)*100,0)</f>
        <v>21</v>
      </c>
      <c r="TO225" s="115">
        <f>ROUND(TH225/MAX(TH$9:TH$497)*100,0)</f>
        <v>23</v>
      </c>
      <c r="TP225" s="115">
        <f>ROUND(TI225/MAX(TI$9:TI$497)*100,0)</f>
        <v>23</v>
      </c>
      <c r="TQ225" s="115">
        <f>ROUND(TJ225/MAX(TJ$9:TJ$497)*100,0)</f>
        <v>18</v>
      </c>
      <c r="TR225" s="115">
        <f>ROUND(TK225/MAX(TK$9:TK$497)*100,0)</f>
        <v>30</v>
      </c>
      <c r="TS225" s="119">
        <f>ROUND(TL225/MAX(TL$9:TL$497)*100,0)</f>
        <v>30</v>
      </c>
      <c r="TT225" s="120">
        <f>RANK(TM225,TM$9:TM$497,0)</f>
        <v>269</v>
      </c>
      <c r="TU225" s="115">
        <f>RANK(TN225,TN$9:TN$497,0)</f>
        <v>289</v>
      </c>
      <c r="TV225" s="115">
        <f>RANK(TO225,TO$9:TO$497,0)</f>
        <v>230</v>
      </c>
      <c r="TW225" s="115">
        <f>RANK(TP225,TP$9:TP$497,0)</f>
        <v>282</v>
      </c>
      <c r="TX225" s="115">
        <f>RANK(TQ225,TQ$9:TQ$497,0)</f>
        <v>282</v>
      </c>
      <c r="TY225" s="115">
        <f>RANK(TR225,TR$9:TR$497,0)</f>
        <v>192</v>
      </c>
      <c r="TZ225" s="121">
        <f>RANK(TS225,TS$9:TS$497,0)</f>
        <v>152</v>
      </c>
      <c r="UA225" s="132"/>
      <c r="UB225" s="7" t="s">
        <v>1</v>
      </c>
    </row>
    <row r="226" spans="1:548" x14ac:dyDescent="0.15">
      <c r="A226" s="183">
        <v>218</v>
      </c>
      <c r="B226" s="203" t="s">
        <v>1074</v>
      </c>
      <c r="C226" s="63"/>
      <c r="D226" s="63"/>
      <c r="E226" s="64" t="s">
        <v>518</v>
      </c>
      <c r="F226" s="65">
        <v>84</v>
      </c>
      <c r="G226" s="65" t="s">
        <v>547</v>
      </c>
      <c r="H226" s="65"/>
      <c r="I226" s="66" t="s">
        <v>521</v>
      </c>
      <c r="J226" s="67" t="s">
        <v>521</v>
      </c>
      <c r="K226" s="67" t="s">
        <v>521</v>
      </c>
      <c r="L226" s="67" t="s">
        <v>521</v>
      </c>
      <c r="M226" s="67" t="s">
        <v>521</v>
      </c>
      <c r="N226" s="67" t="s">
        <v>521</v>
      </c>
      <c r="O226" s="67" t="s">
        <v>521</v>
      </c>
      <c r="P226" s="67" t="s">
        <v>521</v>
      </c>
      <c r="Q226" s="67" t="s">
        <v>521</v>
      </c>
      <c r="R226" s="68" t="s">
        <v>521</v>
      </c>
      <c r="S226" s="69" t="s">
        <v>521</v>
      </c>
      <c r="T226" s="67" t="s">
        <v>521</v>
      </c>
      <c r="U226" s="67" t="s">
        <v>521</v>
      </c>
      <c r="V226" s="67" t="s">
        <v>521</v>
      </c>
      <c r="W226" s="67" t="s">
        <v>521</v>
      </c>
      <c r="X226" s="67" t="s">
        <v>521</v>
      </c>
      <c r="Y226" s="67" t="s">
        <v>521</v>
      </c>
      <c r="Z226" s="67" t="s">
        <v>521</v>
      </c>
      <c r="AA226" s="67" t="s">
        <v>521</v>
      </c>
      <c r="AB226" s="68" t="s">
        <v>521</v>
      </c>
      <c r="AC226" s="69" t="s">
        <v>521</v>
      </c>
      <c r="AD226" s="67" t="s">
        <v>521</v>
      </c>
      <c r="AE226" s="67" t="s">
        <v>521</v>
      </c>
      <c r="AF226" s="67" t="s">
        <v>521</v>
      </c>
      <c r="AG226" s="67" t="s">
        <v>521</v>
      </c>
      <c r="AH226" s="67" t="s">
        <v>521</v>
      </c>
      <c r="AI226" s="67" t="s">
        <v>521</v>
      </c>
      <c r="AJ226" s="67" t="s">
        <v>521</v>
      </c>
      <c r="AK226" s="67" t="s">
        <v>521</v>
      </c>
      <c r="AL226" s="68" t="s">
        <v>521</v>
      </c>
      <c r="AM226" s="69" t="s">
        <v>521</v>
      </c>
      <c r="AN226" s="67" t="s">
        <v>521</v>
      </c>
      <c r="AO226" s="67" t="s">
        <v>521</v>
      </c>
      <c r="AP226" s="67" t="s">
        <v>521</v>
      </c>
      <c r="AQ226" s="67" t="s">
        <v>521</v>
      </c>
      <c r="AR226" s="67" t="s">
        <v>521</v>
      </c>
      <c r="AS226" s="67" t="s">
        <v>521</v>
      </c>
      <c r="AT226" s="67" t="s">
        <v>521</v>
      </c>
      <c r="AU226" s="67" t="s">
        <v>521</v>
      </c>
      <c r="AV226" s="68" t="s">
        <v>521</v>
      </c>
      <c r="AW226" s="69" t="s">
        <v>521</v>
      </c>
      <c r="AX226" s="67" t="s">
        <v>521</v>
      </c>
      <c r="AY226" s="67" t="s">
        <v>521</v>
      </c>
      <c r="AZ226" s="67" t="s">
        <v>521</v>
      </c>
      <c r="BA226" s="67" t="s">
        <v>521</v>
      </c>
      <c r="BB226" s="67" t="s">
        <v>521</v>
      </c>
      <c r="BC226" s="67" t="s">
        <v>521</v>
      </c>
      <c r="BD226" s="67" t="s">
        <v>521</v>
      </c>
      <c r="BE226" s="67" t="s">
        <v>521</v>
      </c>
      <c r="BF226" s="68" t="s">
        <v>521</v>
      </c>
      <c r="BG226" s="69" t="s">
        <v>521</v>
      </c>
      <c r="BH226" s="67" t="s">
        <v>521</v>
      </c>
      <c r="BI226" s="67" t="s">
        <v>521</v>
      </c>
      <c r="BJ226" s="67" t="s">
        <v>521</v>
      </c>
      <c r="BK226" s="67" t="s">
        <v>521</v>
      </c>
      <c r="BL226" s="67" t="s">
        <v>521</v>
      </c>
      <c r="BM226" s="67" t="s">
        <v>521</v>
      </c>
      <c r="BN226" s="67" t="s">
        <v>521</v>
      </c>
      <c r="BO226" s="67" t="s">
        <v>520</v>
      </c>
      <c r="BP226" s="68" t="s">
        <v>520</v>
      </c>
      <c r="BQ226" s="70" t="s">
        <v>520</v>
      </c>
      <c r="BR226" s="67" t="s">
        <v>520</v>
      </c>
      <c r="BS226" s="67" t="s">
        <v>520</v>
      </c>
      <c r="BT226" s="67" t="s">
        <v>520</v>
      </c>
      <c r="BU226" s="67" t="s">
        <v>520</v>
      </c>
      <c r="BV226" s="67" t="s">
        <v>520</v>
      </c>
      <c r="BW226" s="67" t="s">
        <v>520</v>
      </c>
      <c r="BX226" s="67" t="s">
        <v>520</v>
      </c>
      <c r="BY226" s="67" t="s">
        <v>521</v>
      </c>
      <c r="BZ226" s="68" t="s">
        <v>521</v>
      </c>
      <c r="CA226" s="69" t="s">
        <v>521</v>
      </c>
      <c r="CB226" s="67" t="s">
        <v>521</v>
      </c>
      <c r="CC226" s="67" t="s">
        <v>521</v>
      </c>
      <c r="CD226" s="67" t="s">
        <v>521</v>
      </c>
      <c r="CE226" s="67" t="s">
        <v>521</v>
      </c>
      <c r="CF226" s="67" t="s">
        <v>521</v>
      </c>
      <c r="CG226" s="67" t="s">
        <v>521</v>
      </c>
      <c r="CH226" s="67" t="s">
        <v>521</v>
      </c>
      <c r="CI226" s="67" t="s">
        <v>521</v>
      </c>
      <c r="CJ226" s="68" t="s">
        <v>521</v>
      </c>
      <c r="CK226" s="69" t="s">
        <v>521</v>
      </c>
      <c r="CL226" s="67" t="s">
        <v>521</v>
      </c>
      <c r="CM226" s="67" t="s">
        <v>521</v>
      </c>
      <c r="CN226" s="67" t="s">
        <v>521</v>
      </c>
      <c r="CO226" s="67" t="s">
        <v>521</v>
      </c>
      <c r="CP226" s="67" t="s">
        <v>521</v>
      </c>
      <c r="CQ226" s="67" t="s">
        <v>521</v>
      </c>
      <c r="CR226" s="67" t="s">
        <v>521</v>
      </c>
      <c r="CS226" s="67" t="s">
        <v>521</v>
      </c>
      <c r="CT226" s="68" t="s">
        <v>521</v>
      </c>
      <c r="CU226" s="69" t="s">
        <v>521</v>
      </c>
      <c r="CV226" s="67" t="s">
        <v>521</v>
      </c>
      <c r="CW226" s="67" t="s">
        <v>521</v>
      </c>
      <c r="CX226" s="67" t="s">
        <v>521</v>
      </c>
      <c r="CY226" s="67" t="s">
        <v>521</v>
      </c>
      <c r="CZ226" s="67" t="s">
        <v>521</v>
      </c>
      <c r="DA226" s="67" t="s">
        <v>521</v>
      </c>
      <c r="DB226" s="67" t="s">
        <v>521</v>
      </c>
      <c r="DC226" s="67" t="s">
        <v>521</v>
      </c>
      <c r="DD226" s="68" t="s">
        <v>521</v>
      </c>
      <c r="DE226" s="69" t="s">
        <v>521</v>
      </c>
      <c r="DF226" s="71" t="s">
        <v>521</v>
      </c>
      <c r="DG226" s="67" t="s">
        <v>521</v>
      </c>
      <c r="DH226" s="67" t="s">
        <v>521</v>
      </c>
      <c r="DI226" s="67" t="s">
        <v>521</v>
      </c>
      <c r="DJ226" s="67" t="s">
        <v>521</v>
      </c>
      <c r="DK226" s="67" t="s">
        <v>521</v>
      </c>
      <c r="DL226" s="67" t="s">
        <v>521</v>
      </c>
      <c r="DM226" s="67" t="s">
        <v>521</v>
      </c>
      <c r="DN226" s="68" t="s">
        <v>521</v>
      </c>
      <c r="DO226" s="70" t="s">
        <v>521</v>
      </c>
      <c r="DP226" s="71" t="s">
        <v>521</v>
      </c>
      <c r="DQ226" s="67" t="s">
        <v>521</v>
      </c>
      <c r="DR226" s="67" t="s">
        <v>521</v>
      </c>
      <c r="DS226" s="67" t="s">
        <v>521</v>
      </c>
      <c r="DT226" s="67" t="s">
        <v>521</v>
      </c>
      <c r="DU226" s="67" t="s">
        <v>521</v>
      </c>
      <c r="DV226" s="67" t="s">
        <v>521</v>
      </c>
      <c r="DW226" s="67" t="s">
        <v>521</v>
      </c>
      <c r="DX226" s="72" t="s">
        <v>521</v>
      </c>
      <c r="DY226" s="73" t="s">
        <v>522</v>
      </c>
      <c r="DZ226" s="74">
        <v>2</v>
      </c>
      <c r="EA226" s="74">
        <v>3</v>
      </c>
      <c r="EB226" s="74">
        <v>3</v>
      </c>
      <c r="EC226" s="75">
        <v>4</v>
      </c>
      <c r="ED226" s="76" t="s">
        <v>522</v>
      </c>
      <c r="EE226" s="74">
        <f t="shared" si="417"/>
        <v>2</v>
      </c>
      <c r="EF226" s="74">
        <f t="shared" si="418"/>
        <v>6</v>
      </c>
      <c r="EG226" s="74">
        <f t="shared" si="419"/>
        <v>18</v>
      </c>
      <c r="EH226" s="77">
        <f t="shared" si="420"/>
        <v>72</v>
      </c>
      <c r="EI226" s="73">
        <v>100</v>
      </c>
      <c r="EJ226" s="74">
        <v>150</v>
      </c>
      <c r="EK226" s="74">
        <v>300</v>
      </c>
      <c r="EL226" s="74">
        <v>500</v>
      </c>
      <c r="EM226" s="75">
        <v>1500</v>
      </c>
      <c r="EN226" s="78">
        <v>1</v>
      </c>
      <c r="EO226" s="79">
        <f t="shared" si="421"/>
        <v>0.75</v>
      </c>
      <c r="EP226" s="79">
        <f t="shared" si="422"/>
        <v>0.5</v>
      </c>
      <c r="EQ226" s="79">
        <f t="shared" si="423"/>
        <v>0.27777777777777779</v>
      </c>
      <c r="ER226" s="80">
        <f t="shared" si="424"/>
        <v>0.20833333333333331</v>
      </c>
      <c r="ES226" s="128" t="s">
        <v>523</v>
      </c>
      <c r="ET226" s="82"/>
      <c r="EU226" s="83">
        <v>4</v>
      </c>
      <c r="EV226" s="73">
        <v>106</v>
      </c>
      <c r="EW226" s="74">
        <v>18</v>
      </c>
      <c r="EX226" s="74">
        <v>29</v>
      </c>
      <c r="EY226" s="74">
        <v>88</v>
      </c>
      <c r="EZ226" s="74">
        <v>16</v>
      </c>
      <c r="FA226" s="74">
        <v>16</v>
      </c>
      <c r="FB226" s="74">
        <v>12</v>
      </c>
      <c r="FC226" s="74">
        <v>18</v>
      </c>
      <c r="FD226" s="74">
        <f t="shared" si="425"/>
        <v>45</v>
      </c>
      <c r="FE226" s="84">
        <f t="shared" si="426"/>
        <v>47</v>
      </c>
      <c r="FF226" s="73">
        <f>RANK(EV226,$EV$9:$EV$497,0)</f>
        <v>64</v>
      </c>
      <c r="FG226" s="74">
        <f>RANK(EW226,$EW$9:$EW$497,0)</f>
        <v>366</v>
      </c>
      <c r="FH226" s="74">
        <f>RANK(EX226,$EX$9:$EX$497,0)</f>
        <v>241</v>
      </c>
      <c r="FI226" s="74">
        <f>RANK(EY226,$EY$9:$EY$497,0)</f>
        <v>17</v>
      </c>
      <c r="FJ226" s="74">
        <f>RANK(EZ226,$EZ$9:$EZ$497,0)</f>
        <v>242</v>
      </c>
      <c r="FK226" s="74">
        <f>RANK(FA226,$FA$9:$FA$497,0)</f>
        <v>229</v>
      </c>
      <c r="FL226" s="74">
        <f>RANK(FB226,$FB$9:$FB$497,0)</f>
        <v>369</v>
      </c>
      <c r="FM226" s="74">
        <f>RANK(FC226,$FC$9:$FC$497,0)</f>
        <v>344</v>
      </c>
      <c r="FN226" s="74">
        <f>RANK(FD226,$FD$9:$FD$497,0)</f>
        <v>303</v>
      </c>
      <c r="FO226" s="84">
        <f>RANK(FE226,$FE$9:$FE$497,0)</f>
        <v>316</v>
      </c>
      <c r="FP226" s="73">
        <f>COUNTIFS($EV$9:$EV$497,"&gt;"&amp;EV226,$ES$9:$ES$497,ES226)+1</f>
        <v>26</v>
      </c>
      <c r="FQ226" s="74">
        <f>COUNTIFS($EW$9:$EW$497,"&gt;"&amp;EW226,$ES$9:$ES$497,ES226)+1</f>
        <v>70</v>
      </c>
      <c r="FR226" s="74">
        <f>COUNTIFS($EX$9:$EX$497,"&gt;"&amp;EX226,$ES$9:$ES$497,ES226)+1</f>
        <v>67</v>
      </c>
      <c r="FS226" s="74">
        <f>COUNTIFS($EY$9:$EY$497,"&gt;"&amp;EY226,$ES$9:$ES$497,ES226)+1</f>
        <v>16</v>
      </c>
      <c r="FT226" s="74">
        <f>COUNTIFS($EZ$9:$EZ$497,"&gt;"&amp;EZ226,$ES$9:$ES$497,ES226)+1</f>
        <v>49</v>
      </c>
      <c r="FU226" s="74">
        <f>COUNTIFS($FA$9:$FA$497,"&gt;"&amp;FA226,$ES$9:$ES$497,ES226)+1</f>
        <v>44</v>
      </c>
      <c r="FV226" s="74">
        <f>COUNTIFS($FB$9:$FB$497,"&gt;"&amp;FB226,$ES$9:$ES$497,ES226)+1</f>
        <v>60</v>
      </c>
      <c r="FW226" s="74">
        <f>COUNTIFS($FC$9:$FC$497,"&gt;"&amp;FC226,$ES$9:$ES$497,ES226)+1</f>
        <v>48</v>
      </c>
      <c r="FX226" s="74">
        <f>COUNTIFS($FD$9:$FD$497,"&gt;"&amp;FD226,$ES$9:$ES$497,ES226)+1</f>
        <v>62</v>
      </c>
      <c r="FY226" s="84">
        <f>COUNTIFS($FE$9:$FE$497,"&gt;"&amp;FE226,$ES$9:$ES$497,ES226)+1</f>
        <v>57</v>
      </c>
      <c r="FZ226" s="85">
        <f t="shared" si="427"/>
        <v>1.26</v>
      </c>
      <c r="GA226" s="86">
        <f t="shared" si="428"/>
        <v>0.21</v>
      </c>
      <c r="GB226" s="86">
        <f t="shared" si="429"/>
        <v>0.35</v>
      </c>
      <c r="GC226" s="86">
        <f t="shared" si="430"/>
        <v>1.05</v>
      </c>
      <c r="GD226" s="86">
        <f t="shared" si="431"/>
        <v>0.19</v>
      </c>
      <c r="GE226" s="86">
        <f t="shared" si="432"/>
        <v>0.19</v>
      </c>
      <c r="GF226" s="86">
        <f t="shared" si="433"/>
        <v>0.14000000000000001</v>
      </c>
      <c r="GG226" s="86">
        <f t="shared" si="434"/>
        <v>0.21</v>
      </c>
      <c r="GH226" s="86">
        <f t="shared" si="435"/>
        <v>0.54</v>
      </c>
      <c r="GI226" s="87">
        <f t="shared" si="436"/>
        <v>0.56000000000000005</v>
      </c>
      <c r="GJ226" s="85">
        <f>ROUND(((FZ226-AVERAGE(FZ$9:FZ$497))/STDEVP(FZ$9:FZ$497)*10+50),2)</f>
        <v>61.42</v>
      </c>
      <c r="GK226" s="86">
        <f>ROUND(((GA226-AVERAGE(GA$9:GA$497))/STDEVP(GA$9:GA$497)*10+50),2)</f>
        <v>35.64</v>
      </c>
      <c r="GL226" s="86">
        <f>ROUND(((GB226-AVERAGE(GB$9:GB$497))/STDEVP(GB$9:GB$497)*10+50),2)</f>
        <v>41.25</v>
      </c>
      <c r="GM226" s="86">
        <f>ROUND(((GC226-AVERAGE(GC$9:GC$497))/STDEVP(GC$9:GC$497)*10+50),2)</f>
        <v>76.260000000000005</v>
      </c>
      <c r="GN226" s="86">
        <f>ROUND(((GD226-AVERAGE(GD$9:GD$497))/STDEVP(GD$9:GD$497)*10+50),2)</f>
        <v>43.07</v>
      </c>
      <c r="GO226" s="86">
        <f>ROUND(((GE226-AVERAGE(GE$9:GE$497))/STDEVP(GE$9:GE$497)*10+50),2)</f>
        <v>44.25</v>
      </c>
      <c r="GP226" s="86">
        <f>ROUND(((GF226-AVERAGE(GF$9:GF$497))/STDEVP(GF$9:GF$497)*10+50),2)</f>
        <v>34.42</v>
      </c>
      <c r="GQ226" s="86">
        <f>ROUND(((GG226-AVERAGE(GG$9:GG$497))/STDEVP(GG$9:GG$497)*10+50),2)</f>
        <v>36.83</v>
      </c>
      <c r="GR226" s="86">
        <f>ROUND(((GH226-AVERAGE(GH$9:GH$497))/STDEVP(GH$9:GH$497)*10+50),2)</f>
        <v>34.14</v>
      </c>
      <c r="GS226" s="87">
        <f>ROUND(((GI226-AVERAGE(GI$9:GI$497))/STDEVP(GI$9:GI$497)*10+50),2)</f>
        <v>36.270000000000003</v>
      </c>
      <c r="GT226" s="73">
        <f>RANK(GJ226,$GJ$9:$GJ$497,0)</f>
        <v>58</v>
      </c>
      <c r="GU226" s="74">
        <f>RANK(GK226,$GK$9:$GK$497,0)</f>
        <v>435</v>
      </c>
      <c r="GV226" s="74">
        <f>RANK(GL226,$GL$9:$GL$497,0)</f>
        <v>358</v>
      </c>
      <c r="GW226" s="74">
        <f>RANK(GM226,$GM$9:$GM$497,0)</f>
        <v>14</v>
      </c>
      <c r="GX226" s="74">
        <f>RANK(GN226,$GN$9:$GN$497,0)</f>
        <v>336</v>
      </c>
      <c r="GY226" s="74">
        <f>RANK(GO226,$GO$9:$GO$497,0)</f>
        <v>289</v>
      </c>
      <c r="GZ226" s="74">
        <f>RANK(GP226,$GP$9:$GP$497,0)</f>
        <v>428</v>
      </c>
      <c r="HA226" s="74">
        <f>RANK(GQ226,$GQ$9:$GQ$497,0)</f>
        <v>390</v>
      </c>
      <c r="HB226" s="74">
        <f>RANK(GR226,$GR$9:$GR$497,0)</f>
        <v>438</v>
      </c>
      <c r="HC226" s="84">
        <f>RANK(GS226,$GS$9:$GS$497,0)</f>
        <v>428</v>
      </c>
      <c r="HD226" s="85">
        <f>ROUND(AVERAGEIF($ES$9:$ES$497,$ES226,$FZ$9:$FZ$497),2)</f>
        <v>1.1399999999999999</v>
      </c>
      <c r="HE226" s="86">
        <f>ROUND(AVERAGEIF($ES$9:$ES$497,$ES226,$GA$9:$GA$497),2)</f>
        <v>0.46</v>
      </c>
      <c r="HF226" s="86">
        <f>ROUND(AVERAGEIF($ES$9:$ES$497,$ES226,$GB$9:$GB$497),2)</f>
        <v>0.65</v>
      </c>
      <c r="HG226" s="86">
        <f>ROUND(AVERAGEIF($ES$9:$ES$497,$ES226,$GC$9:$GC$497),2)</f>
        <v>0.74</v>
      </c>
      <c r="HH226" s="86">
        <f>ROUND(AVERAGEIF($ES$9:$ES$497,$ES226,$GD$9:$GD$497),2)</f>
        <v>0.27</v>
      </c>
      <c r="HI226" s="86">
        <f>ROUND(AVERAGEIF($ES$9:$ES$497,$ES226,$GE$9:$GE$497),2)</f>
        <v>0.23</v>
      </c>
      <c r="HJ226" s="86">
        <f>ROUND(AVERAGEIF($ES$9:$ES$497,$ES226,$GF$9:$GF$497),2)</f>
        <v>0.3</v>
      </c>
      <c r="HK226" s="86">
        <f>ROUND(AVERAGEIF($ES$9:$ES$497,$ES226,$GG$9:$GG$497),2)</f>
        <v>0.28000000000000003</v>
      </c>
      <c r="HL226" s="86">
        <f>ROUND(AVERAGEIF($ES$9:$ES$497,$ES226,$GH$9:$GH$497),2)</f>
        <v>0.92</v>
      </c>
      <c r="HM226" s="87">
        <f>ROUND(AVERAGEIF($ES$9:$ES$497,$ES226,$GI$9:$GI$497),2)</f>
        <v>0.93</v>
      </c>
      <c r="HN226" s="88">
        <f t="shared" si="437"/>
        <v>0.12000000000000011</v>
      </c>
      <c r="HO226" s="89">
        <f t="shared" si="438"/>
        <v>-0.25</v>
      </c>
      <c r="HP226" s="89">
        <f t="shared" si="439"/>
        <v>-0.30000000000000004</v>
      </c>
      <c r="HQ226" s="89">
        <f t="shared" si="440"/>
        <v>0.31000000000000005</v>
      </c>
      <c r="HR226" s="89">
        <f t="shared" si="441"/>
        <v>-8.0000000000000016E-2</v>
      </c>
      <c r="HS226" s="89">
        <f t="shared" si="442"/>
        <v>-4.0000000000000008E-2</v>
      </c>
      <c r="HT226" s="89">
        <f t="shared" si="443"/>
        <v>-0.15999999999999998</v>
      </c>
      <c r="HU226" s="89">
        <f t="shared" si="444"/>
        <v>-7.0000000000000034E-2</v>
      </c>
      <c r="HV226" s="89">
        <f t="shared" si="445"/>
        <v>-0.38</v>
      </c>
      <c r="HW226" s="90">
        <f t="shared" si="446"/>
        <v>-0.37</v>
      </c>
      <c r="HX226" s="73">
        <f>COUNTIFS($FZ$9:$FZ$497,"&gt;"&amp;FZ226,$ES$9:$ES$497,$ES226)+1</f>
        <v>30</v>
      </c>
      <c r="HY226" s="74">
        <f>COUNTIFS($GA$9:$GA$497,"&gt;"&amp;GA226,$ES$9:$ES$497,$ES226)+1</f>
        <v>97</v>
      </c>
      <c r="HZ226" s="74">
        <f>COUNTIFS($GB$9:$GB$497,"&gt;"&amp;GB226,$ES$9:$ES$497,$ES226)+1</f>
        <v>96</v>
      </c>
      <c r="IA226" s="74">
        <f>COUNTIFS($GC$9:$GC$497,"&gt;"&amp;GC226,$ES$9:$ES$497,$ES226)+1</f>
        <v>14</v>
      </c>
      <c r="IB226" s="74">
        <f>COUNTIFS($GD$9:$GD$497,"&gt;"&amp;GD226,$ES$9:$ES$497,$ES226)+1</f>
        <v>88</v>
      </c>
      <c r="IC226" s="74">
        <f>COUNTIFS($GE$9:$GE$497,"&gt;"&amp;GE226,$ES$9:$ES$497,$ES226)+1</f>
        <v>51</v>
      </c>
      <c r="ID226" s="74">
        <f>COUNTIFS($GF$9:$GF$497,"&gt;"&amp;GF226,$ES$9:$ES$497,$ES226)+1</f>
        <v>87</v>
      </c>
      <c r="IE226" s="74">
        <f>COUNTIFS($GG$9:$GG$497,"&gt;"&amp;GG226,$ES$9:$ES$497,$ES226)+1</f>
        <v>48</v>
      </c>
      <c r="IF226" s="74">
        <f>COUNTIFS($GH$9:$GH$497,"&gt;"&amp;GH226,$ES$9:$ES$497,$ES226)+1</f>
        <v>97</v>
      </c>
      <c r="IG226" s="84">
        <f>COUNTIFS($GI$9:$GI$497,"&gt;"&amp;GI226,$ES$9:$ES$497,$ES226)+1</f>
        <v>96</v>
      </c>
      <c r="IH226" s="91"/>
      <c r="II226" s="79"/>
      <c r="IJ226" s="79"/>
      <c r="IK226" s="79"/>
      <c r="IL226" s="79"/>
      <c r="IM226" s="92"/>
      <c r="IN226" s="93"/>
      <c r="IO226" s="94"/>
      <c r="IP226" s="95"/>
      <c r="IQ226" s="79"/>
      <c r="IR226" s="79"/>
      <c r="IS226" s="79"/>
      <c r="IT226" s="79"/>
      <c r="IU226" s="79"/>
      <c r="IV226" s="79"/>
      <c r="IW226" s="96"/>
      <c r="IX226" s="93"/>
      <c r="IY226" s="79"/>
      <c r="IZ226" s="79"/>
      <c r="JA226" s="79"/>
      <c r="JB226" s="79"/>
      <c r="JC226" s="79"/>
      <c r="JD226" s="79"/>
      <c r="JE226" s="97"/>
      <c r="JF226" s="95"/>
      <c r="JG226" s="79"/>
      <c r="JH226" s="79"/>
      <c r="JI226" s="79"/>
      <c r="JJ226" s="79"/>
      <c r="JK226" s="79"/>
      <c r="JL226" s="79"/>
      <c r="JM226" s="96"/>
      <c r="JN226" s="93"/>
      <c r="JO226" s="79"/>
      <c r="JP226" s="79"/>
      <c r="JQ226" s="79"/>
      <c r="JR226" s="79"/>
      <c r="JS226" s="79"/>
      <c r="JT226" s="79"/>
      <c r="JU226" s="79"/>
      <c r="JV226" s="79"/>
      <c r="JW226" s="79"/>
      <c r="JX226" s="79"/>
      <c r="JY226" s="79"/>
      <c r="JZ226" s="97"/>
      <c r="KA226" s="93"/>
      <c r="KB226" s="79"/>
      <c r="KC226" s="79"/>
      <c r="KD226" s="79"/>
      <c r="KE226" s="97"/>
      <c r="KF226" s="95"/>
      <c r="KG226" s="79"/>
      <c r="KH226" s="79"/>
      <c r="KI226" s="79"/>
      <c r="KJ226" s="79"/>
      <c r="KK226" s="98"/>
      <c r="KL226" s="79"/>
      <c r="KM226" s="79"/>
      <c r="KN226" s="79"/>
      <c r="KO226" s="79"/>
      <c r="KP226" s="79"/>
      <c r="KQ226" s="79"/>
      <c r="KR226" s="79"/>
      <c r="KS226" s="96"/>
      <c r="KT226" s="96"/>
      <c r="KU226" s="96"/>
      <c r="KV226" s="96"/>
      <c r="KW226" s="93"/>
      <c r="KX226" s="79"/>
      <c r="KY226" s="79"/>
      <c r="KZ226" s="79"/>
      <c r="LA226" s="79"/>
      <c r="LB226" s="79"/>
      <c r="LC226" s="96"/>
      <c r="LD226" s="93"/>
      <c r="LE226" s="94"/>
      <c r="LF226" s="99"/>
      <c r="LG226" s="75"/>
      <c r="LH226" s="93"/>
      <c r="LI226" s="79"/>
      <c r="LJ226" s="74"/>
      <c r="LK226" s="74"/>
      <c r="LL226" s="74"/>
      <c r="LM226" s="100"/>
      <c r="LN226" s="95"/>
      <c r="LO226" s="79"/>
      <c r="LP226" s="79"/>
      <c r="LQ226" s="79"/>
      <c r="LR226" s="96"/>
      <c r="LS226" s="93"/>
      <c r="LT226" s="79"/>
      <c r="LU226" s="79"/>
      <c r="LV226" s="79"/>
      <c r="LW226" s="79"/>
      <c r="LX226" s="79"/>
      <c r="LY226" s="79"/>
      <c r="LZ226" s="79"/>
      <c r="MA226" s="97"/>
      <c r="MB226" s="95"/>
      <c r="MC226" s="79"/>
      <c r="MD226" s="79"/>
      <c r="ME226" s="79"/>
      <c r="MF226" s="79"/>
      <c r="MG226" s="79"/>
      <c r="MH226" s="79"/>
      <c r="MI226" s="79"/>
      <c r="MJ226" s="79"/>
      <c r="MK226" s="79"/>
      <c r="ML226" s="79"/>
      <c r="MM226" s="79"/>
      <c r="MN226" s="98"/>
      <c r="MO226" s="98"/>
      <c r="MP226" s="96"/>
      <c r="MQ226" s="93"/>
      <c r="MR226" s="79"/>
      <c r="MS226" s="79"/>
      <c r="MT226" s="79"/>
      <c r="MU226" s="79"/>
      <c r="MV226" s="98">
        <v>0.05</v>
      </c>
      <c r="MW226" s="79"/>
      <c r="MX226" s="79"/>
      <c r="MY226" s="79"/>
      <c r="MZ226" s="79"/>
      <c r="NA226" s="79"/>
      <c r="NB226" s="79"/>
      <c r="NC226" s="79"/>
      <c r="ND226" s="96"/>
      <c r="NE226" s="96"/>
      <c r="NF226" s="96"/>
      <c r="NG226" s="96"/>
      <c r="NH226" s="93"/>
      <c r="NI226" s="79"/>
      <c r="NJ226" s="79"/>
      <c r="NK226" s="79"/>
      <c r="NL226" s="79"/>
      <c r="NM226" s="79"/>
      <c r="NN226" s="94"/>
      <c r="NO226" s="93"/>
      <c r="NP226" s="80"/>
      <c r="NQ226" s="124" t="s">
        <v>1073</v>
      </c>
      <c r="NR226" s="102" t="s">
        <v>1076</v>
      </c>
      <c r="NS226" s="102"/>
      <c r="NT226" s="102"/>
      <c r="NU226" s="102"/>
      <c r="NV226" s="104"/>
      <c r="NW226" s="102" t="s">
        <v>882</v>
      </c>
      <c r="NX226" s="133"/>
      <c r="NY226" s="129" t="s">
        <v>2118</v>
      </c>
      <c r="NZ226" s="133"/>
      <c r="OA226" s="134"/>
      <c r="OB226" s="134"/>
      <c r="OC226" s="134"/>
      <c r="OD226" s="108">
        <f t="shared" si="447"/>
        <v>72</v>
      </c>
      <c r="OE226" s="109">
        <v>6</v>
      </c>
      <c r="OF226" s="110">
        <f t="shared" si="448"/>
        <v>100</v>
      </c>
      <c r="OG226" s="109">
        <v>5</v>
      </c>
      <c r="OH226" s="111">
        <f>ROUND(AVERAGEIF($ES$9:$ES$497,$ES226,EV$9:EV$497),0)</f>
        <v>79</v>
      </c>
      <c r="OI226" s="112">
        <f>ROUND(AVERAGEIF($ES$9:$ES$497,$ES226,EW$9:EW$497),0)</f>
        <v>32</v>
      </c>
      <c r="OJ226" s="112">
        <f>ROUND(AVERAGEIF($ES$9:$ES$497,$ES226,EX$9:EX$497),0)</f>
        <v>45</v>
      </c>
      <c r="OK226" s="112">
        <f>ROUND(AVERAGEIF($ES$9:$ES$497,$ES226,EY$9:EY$497),0)</f>
        <v>53</v>
      </c>
      <c r="OL226" s="112">
        <f>ROUND(AVERAGEIF($ES$9:$ES$497,$ES226,EZ$9:EZ$497),0)</f>
        <v>20</v>
      </c>
      <c r="OM226" s="112">
        <f>ROUND(AVERAGEIF($ES$9:$ES$497,$ES226,FA$9:FA$497),0)</f>
        <v>18</v>
      </c>
      <c r="ON226" s="112">
        <f>ROUND(AVERAGEIF($ES$9:$ES$497,$ES226,FB$9:FB$497),0)</f>
        <v>23</v>
      </c>
      <c r="OO226" s="112">
        <f>ROUND(AVERAGEIF($ES$9:$ES$497,$ES226,FC$9:FC$497),0)</f>
        <v>23</v>
      </c>
      <c r="OP226" s="112">
        <f>ROUND(AVERAGEIF($ES$9:$ES$497,$ES226,FD$9:FD$497),0)</f>
        <v>64</v>
      </c>
      <c r="OQ226" s="113">
        <f>ROUND(AVERAGEIF($ES$9:$ES$497,$ES226,FE$9:FE$497),0)</f>
        <v>68</v>
      </c>
      <c r="OR226" s="114">
        <f>ROUND(EV226/MAX(EV$9:EV$497)*100,0)</f>
        <v>60</v>
      </c>
      <c r="OS226" s="115">
        <f>ROUND(EW226/MAX(EW$9:EW$497)*100,0)</f>
        <v>14</v>
      </c>
      <c r="OT226" s="115">
        <f>ROUND(EX226/MAX(EX$9:EX$497)*100,0)</f>
        <v>24</v>
      </c>
      <c r="OU226" s="115">
        <f>ROUND(EY226/MAX(EY$9:EY$497)*100,0)</f>
        <v>59</v>
      </c>
      <c r="OV226" s="115">
        <f>ROUND(EZ226/MAX(EZ$9:EZ$497)*100,0)</f>
        <v>13</v>
      </c>
      <c r="OW226" s="115">
        <f>ROUND(FA226/MAX(FA$9:FA$497)*100,0)</f>
        <v>14</v>
      </c>
      <c r="OX226" s="115">
        <f>ROUND(FB226/MAX(FB$9:FB$497)*100,0)</f>
        <v>9</v>
      </c>
      <c r="OY226" s="116">
        <f>ROUND(FC226/MAX(FC$9:FC$497)*100,0)</f>
        <v>12</v>
      </c>
      <c r="OZ226" s="115">
        <f>ROUND(FD226/MAX(FD$9:FD$497)*100,0)</f>
        <v>30</v>
      </c>
      <c r="PA226" s="117">
        <f>ROUND(FE226/MAX(FE$9:FE$497)*100,0)</f>
        <v>19</v>
      </c>
      <c r="PB226" s="118">
        <f t="shared" si="449"/>
        <v>309</v>
      </c>
      <c r="PC226" s="115">
        <f t="shared" si="450"/>
        <v>276</v>
      </c>
      <c r="PD226" s="115">
        <f t="shared" si="451"/>
        <v>348</v>
      </c>
      <c r="PE226" s="115">
        <f t="shared" si="452"/>
        <v>333</v>
      </c>
      <c r="PF226" s="115">
        <f t="shared" si="453"/>
        <v>422</v>
      </c>
      <c r="PG226" s="119">
        <f t="shared" si="454"/>
        <v>317</v>
      </c>
      <c r="PH226" s="118">
        <f>ROUND(PB226/MAX(PB$9:PB$497)*100,0)</f>
        <v>37</v>
      </c>
      <c r="PI226" s="115">
        <f>ROUND(PC226/MAX(PC$9:PC$497)*100,0)</f>
        <v>33</v>
      </c>
      <c r="PJ226" s="115">
        <f>ROUND(PD226/MAX(PD$9:PD$497)*100,0)</f>
        <v>37</v>
      </c>
      <c r="PK226" s="115">
        <f>ROUND(PE226/MAX(PE$9:PE$497)*100,0)</f>
        <v>33</v>
      </c>
      <c r="PL226" s="115">
        <f>ROUND(PF226/MAX(PF$9:PF$497)*100,0)</f>
        <v>59</v>
      </c>
      <c r="PM226" s="119">
        <f>ROUND(PG226/MAX(PG$9:PG$497)*100,0)</f>
        <v>46</v>
      </c>
      <c r="PN226" s="118">
        <f>RANK(PH226,PH$9:PH$497,0)</f>
        <v>271</v>
      </c>
      <c r="PO226" s="115">
        <f>RANK(PI226,PI$9:PI$497,0)</f>
        <v>271</v>
      </c>
      <c r="PP226" s="115">
        <f>RANK(PJ226,PJ$9:PJ$497,0)</f>
        <v>278</v>
      </c>
      <c r="PQ226" s="115">
        <f>RANK(PK226,PK$9:PK$497,0)</f>
        <v>286</v>
      </c>
      <c r="PR226" s="115">
        <f>RANK(PL226,PL$9:PL$497,0)</f>
        <v>148</v>
      </c>
      <c r="PS226" s="119">
        <f>RANK(PM226,PM$9:PM$497,0)</f>
        <v>186</v>
      </c>
      <c r="PT226" s="120">
        <f>ROUND(FZ226/MAX(FZ$9:FZ$497)*100,0)</f>
        <v>69</v>
      </c>
      <c r="PU226" s="115">
        <f>ROUND(GA226/MAX(GA$9:GA$497)*100,0)</f>
        <v>12</v>
      </c>
      <c r="PV226" s="115">
        <f>ROUND(GB226/MAX(GB$9:GB$497)*100,0)</f>
        <v>26</v>
      </c>
      <c r="PW226" s="115">
        <f>ROUND(GC226/MAX(GC$9:GC$497)*100,0)</f>
        <v>83</v>
      </c>
      <c r="PX226" s="115">
        <f>ROUND(GD226/MAX(GD$9:GD$497)*100,0)</f>
        <v>11</v>
      </c>
      <c r="PY226" s="115">
        <f>ROUND(GE226/MAX(GE$9:GE$497)*100,0)</f>
        <v>11</v>
      </c>
      <c r="PZ226" s="115">
        <f>ROUND(GF226/MAX(GF$9:GF$497)*100,0)</f>
        <v>7</v>
      </c>
      <c r="QA226" s="116">
        <f>ROUND(GG226/MAX(GG$9:GG$497)*100,0)</f>
        <v>11</v>
      </c>
      <c r="QB226" s="115">
        <f>ROUND(GH226/MAX(GH$9:GH$497)*100,0)</f>
        <v>24</v>
      </c>
      <c r="QC226" s="121">
        <f>ROUND(GI226/MAX(GI$9:GI$497)*100,0)</f>
        <v>18</v>
      </c>
      <c r="QD226" s="120">
        <f>ROUND(AVERAGEIF($ES$9:$ES$497,$ES226,PT$9:PT$497),0)</f>
        <v>62</v>
      </c>
      <c r="QE226" s="120">
        <f>ROUND(AVERAGEIF($ES$9:$ES$497,$ES226,PU$9:PU$497),0)</f>
        <v>26</v>
      </c>
      <c r="QF226" s="120">
        <f>ROUND(AVERAGEIF($ES$9:$ES$497,$ES226,PV$9:PV$497),0)</f>
        <v>48</v>
      </c>
      <c r="QG226" s="120">
        <f>ROUND(AVERAGEIF($ES$9:$ES$497,$ES226,PW$9:PW$497),0)</f>
        <v>58</v>
      </c>
      <c r="QH226" s="120">
        <f>ROUND(AVERAGEIF($ES$9:$ES$497,$ES226,PX$9:PX$497),0)</f>
        <v>15</v>
      </c>
      <c r="QI226" s="120">
        <f>ROUND(AVERAGEIF($ES$9:$ES$497,$ES226,PY$9:PY$497),0)</f>
        <v>14</v>
      </c>
      <c r="QJ226" s="120">
        <f>ROUND(AVERAGEIF($ES$9:$ES$497,$ES226,PZ$9:PZ$497),0)</f>
        <v>14</v>
      </c>
      <c r="QK226" s="120">
        <f>ROUND(AVERAGEIF($ES$9:$ES$497,$ES226,QA$9:QA$497),0)</f>
        <v>15</v>
      </c>
      <c r="QL226" s="120">
        <f>ROUND(AVERAGEIF($ES$9:$ES$497,$ES226,QB$9:QB$497),0)</f>
        <v>41</v>
      </c>
      <c r="QM226" s="120">
        <f>ROUND(AVERAGEIF($ES$9:$ES$497,$ES226,QC$9:QC$497),0)</f>
        <v>30</v>
      </c>
      <c r="QN226" s="114">
        <f t="shared" si="455"/>
        <v>374</v>
      </c>
      <c r="QO226" s="115">
        <f t="shared" si="456"/>
        <v>314</v>
      </c>
      <c r="QP226" s="115">
        <f t="shared" si="457"/>
        <v>418</v>
      </c>
      <c r="QQ226" s="115">
        <f t="shared" si="458"/>
        <v>407</v>
      </c>
      <c r="QR226" s="115">
        <f t="shared" si="459"/>
        <v>661</v>
      </c>
      <c r="QS226" s="119">
        <f t="shared" si="460"/>
        <v>379</v>
      </c>
      <c r="QT226" s="114">
        <f>ROUND((QN226-MIN(QN$9:QN$497))/(MAX(QN$9:QN$497)-MIN(QN$9:QN$497))*100,0)</f>
        <v>23</v>
      </c>
      <c r="QU226" s="115">
        <f>ROUND((QO226-MIN(QO$9:QO$497))/(MAX(QO$9:QO$497)-MIN(QO$9:QO$497))*100,0)</f>
        <v>15</v>
      </c>
      <c r="QV226" s="115">
        <f>ROUND((QP226-MIN(QP$9:QP$497))/(MAX(QP$9:QP$497)-MIN(QP$9:QP$497))*100,0)</f>
        <v>10</v>
      </c>
      <c r="QW226" s="115">
        <f>ROUND((QQ226-MIN(QQ$9:QQ$497))/(MAX(QQ$9:QQ$497)-MIN(QQ$9:QQ$497))*100,0)</f>
        <v>15</v>
      </c>
      <c r="QX226" s="115">
        <f>ROUND((QR226-MIN(QR$9:QR$497))/(MAX(QR$9:QR$497)-MIN(QR$9:QR$497))*100,0)</f>
        <v>73</v>
      </c>
      <c r="QY226" s="115">
        <f>ROUND((QS226-MIN(QS$9:QS$497))/(MAX(QS$9:QS$497)-MIN(QS$9:QS$497))*100,0)</f>
        <v>41</v>
      </c>
      <c r="QZ226" s="114">
        <f>RANK(QN226,QN$9:QN$497,0)</f>
        <v>382</v>
      </c>
      <c r="RA226" s="115">
        <f>RANK(QO226,QO$9:QO$497,0)</f>
        <v>354</v>
      </c>
      <c r="RB226" s="115">
        <f>RANK(QP226,QP$9:QP$497,0)</f>
        <v>420</v>
      </c>
      <c r="RC226" s="115">
        <f>RANK(QQ226,QQ$9:QQ$497,0)</f>
        <v>411</v>
      </c>
      <c r="RD226" s="115">
        <f>RANK(QR226,QR$9:QR$497,0)</f>
        <v>58</v>
      </c>
      <c r="RE226" s="115">
        <f>RANK(QS226,QS$9:QS$497,0)</f>
        <v>185</v>
      </c>
      <c r="RF226" s="122"/>
      <c r="RG226" s="115">
        <f>($RH$3*(IH226+IJ226)*100*100/MAX(EX$9:EX$497)*$RO$3) +($RH$3*(II226+IJ226)*100*100/MAX(EX$9:EX$497)*$RO$4) + ($RH$3*IK226*100*100/MAX(EX$9:EX$497)*0.098)</f>
        <v>0</v>
      </c>
      <c r="RH226" s="115">
        <f>($RH$4*IL226*100*100/MAX(EZ$9:EZ$497))*$RQ$3</f>
        <v>0</v>
      </c>
      <c r="RI226" s="115">
        <f>($RH$3*IM226*100*100/MAX(EY$9:EY$497))*$RQ$4</f>
        <v>0</v>
      </c>
      <c r="RJ226" s="115">
        <f>($RH$3*IN226*100*100/MAX(EX$9:EX$497))</f>
        <v>0</v>
      </c>
      <c r="RK226" s="115">
        <f>($RH$4*IO226*100*100/MAX(EZ$9:EZ$497))*$RQ$3</f>
        <v>0</v>
      </c>
      <c r="RL226" s="115">
        <f>(($RL$4*IP226*100*((100/MAX(EX$9:EX$497)+100/MAX(EZ$9:EZ$497))/2))+($RL$4*IQ226*100*((100/MAX(EX$9:EX$497)+100/MAX(EZ$9:EZ$497))/2))+($RL$4*IR226*100*((100/MAX(EX$9:EX$497)+100/MAX(EZ$9:EZ$497))/2))+($RL$4*IS226*100*((100/MAX(EX$9:EX$497)+100/MAX(EZ$9:EZ$497))/2))+($RL$4*IT226*100*((100/MAX(EX$9:EX$497)+100/MAX(EZ$9:EZ$497))/2))+($RL$4*IU226*100*((100/MAX(EX$9:EX$497)+100/MAX(EZ$9:EZ$497))/2))+($RL$4*IV226*100*((100/MAX(EX$9:EX$497)+100/MAX(EZ$9:EZ$497))/2))+($RL$4*IW226*100*((100/MAX(EX$9:EX$497)+100/MAX(EZ$9:EZ$497))/2)))*$RS$3</f>
        <v>0</v>
      </c>
      <c r="RM226" s="115">
        <f>(($RH$3*IX226*100*100/MAX(EX$9:EX$497))+($RH$3*IY226*100*100/MAX(EX$9:EX$497))+($RH$3*IZ226*100*100/MAX(EX$9:EX$497))+($RH$3*JA226*100*100/MAX(EX$9:EX$497))+($RH$3*JB226*100*100/MAX(EX$9:EX$497))+($RH$3*JC226*100*100/MAX(EX$9:EX$497))+($RH$3*JD226*100*100/MAX(EX$9:EX$497))+($RH$3*JE226*100*100/MAX(EX$9:EX$497)))*$RS$4</f>
        <v>0</v>
      </c>
      <c r="RN226" s="115">
        <f>(($RH$4*JF226*100*100/MAX(EZ$9:EZ$497)) + ($RH$4*JG226*100*100/MAX(EZ$9:EZ$497)) + ($RH$4*JH226*100*100/MAX(EZ$9:EZ$497)) + ($RH$4*JI226*100*100/MAX(EZ$9:EZ$497)) + ($RH$4*JJ226*100*100/MAX(EZ$9:EZ$497)) + ($RH$4*JK226*100*100/MAX(EZ$9:EZ$497)) + ($RH$4*JL226*100*100/MAX(EZ$9:EZ$497)) + ($RH$4*JM226*100*100/MAX(EZ$9:EZ$497)))*$RU$3</f>
        <v>0</v>
      </c>
      <c r="RO226" s="115">
        <f>(($RL$4*JN226*100*((100/MAX(EX$9:EX$497)+100/MAX(EZ$9:EZ$497))/2))+($RL$4*JO226*100*((100/MAX(EX$9:EX$497)+100/MAX(EZ$9:EZ$497))/2))+($RL$4*JP226*100*((100/MAX(EX$9:EX$497)+100/MAX(EZ$9:EZ$497))/2))+($RL$4*JQ226*100*((100/MAX(EX$9:EX$497)+100/MAX(EZ$9:EZ$497))/2))+($RL$4*JR226*100*((100/MAX(EX$9:EX$497)+100/MAX(EZ$9:EZ$497))/2))+($RL$4*JS226*100*((100/MAX(EX$9:EX$497)+100/MAX(EZ$9:EZ$497))/2))+($RL$4*JT226*100*((100/MAX(EX$9:EX$497)+100/MAX(EZ$9:EZ$497))/2))+($RL$4*JU226*100*((100/MAX(EX$9:EX$497)+100/MAX(EZ$9:EZ$497))/2))+($RL$4*JV226*100*((100/MAX(EX$9:EX$497)+100/MAX(EZ$9:EZ$497))/2))+($RL$4*JW226*100*((100/MAX(EX$9:EX$497)+100/MAX(EZ$9:EZ$497))/2))+($RL$4*JX226*100*((100/MAX(EX$9:EX$497)+100/MAX(EZ$9:EZ$497))/2))+($RL$4*JY226*100*((100/MAX(EX$9:EX$497)+100/MAX(EZ$9:EZ$497))/2))+($RL$4*JZ226*100*((100/MAX(EX$9:EX$497)+100/MAX(EZ$9:EZ$497))/2)))*$RW$3/2</f>
        <v>0</v>
      </c>
      <c r="RP226" s="119">
        <f>($RJ$3*KA226*100*100/MAX(FA$9:FA$497)) + ($RJ$3*KB226*100*100/MAX(FA$9:FA$497)/2) + ($RJ$3*KC226*100*100/MAX(FA$9:FA$497)/2) + ($RJ$3*KD226*100*100/MAX(FA$9:FA$497)/4) + ($RJ$3*KE226*100*100/MAX(FA$9:FA$497)/4)</f>
        <v>0</v>
      </c>
      <c r="RQ226" s="118">
        <f>($RL$4*KF226*100*((100/MAX(EX$9:EX$497)+100/MAX(EZ$9:EZ$497)))) * ($RO$3/2) + (($RL$4*KG226*100*((100/MAX(EX$9:EX$497)+100/MAX(EZ$9:EZ$497))))+($RL$4*KH226*100*((100/MAX(EX$9:EX$497)+100/MAX(EZ$9:EZ$497))))+($RL$4*KI226*100*((100/MAX(EX$9:EX$497)+100/MAX(EZ$9:EZ$497))))+($RL$4*KJ226*100*((100/MAX(EX$9:EX$497)+100/MAX(EZ$9:EZ$497))))+($RL$4*KK226*100*((100/MAX(EX$9:EX$497)+100/MAX(EZ$9:EZ$497))))+($RL$4*KL226*100*((100/MAX(EX$9:EX$497)+100/MAX(EZ$9:EZ$497))))+($RL$4*KM226*100*((100/MAX(EX$9:EX$497)+100/MAX(EZ$9:EZ$497))))+($RL$4*KN226*100*((100/MAX(EX$9:EX$497)+100/MAX(EZ$9:EZ$497))))+($RL$4*KO226*100*((100/MAX(EX$9:EX$497)+100/MAX(EZ$9:EZ$497))))+($RL$4*KP226*100*((100/MAX(EX$9:EX$497)+100/MAX(EZ$9:EZ$497))))+($RL$4*KQ226*100*((100/MAX(EX$9:EX$497)+100/MAX(EZ$9:EZ$497))))+($RL$4*KR226*100*((100/MAX(EX$9:EX$497)+100/MAX(EZ$9:EZ$497))))+($RL$4*KS226*100*((100/MAX(EX$9:EX$497)+100/MAX(EZ$9:EZ$497))))+($RL$4*KV226*100*((100/MAX(EX$9:EX$497)+100/MAX(EZ$9:EZ$497))))) * (($RO$3+$RO$4)/6)</f>
        <v>0</v>
      </c>
      <c r="RR226" s="115">
        <f>(($RL$4*KW226*100*((100/MAX(EX$9:EX$497)+100/MAX(EZ$9:EZ$497))))) * ($RO$3/2) + (($RL$4*KX226*100*((100/MAX(EX$9:EX$497)+100/MAX(EZ$9:EZ$497))))+($RL$4*KY226*100*((100/MAX(EX$9:EX$497)+100/MAX(EZ$9:EZ$497))))+($RL$4*KZ226*100*((100/MAX(EX$9:EX$497)+100/MAX(EZ$9:EZ$497))))+($RL$4*LA226*100*((100/MAX(EX$9:EX$497)+100/MAX(EZ$9:EZ$497))))+($RL$4*LB226*100*((100/MAX(EX$9:EX$497)+100/MAX(EZ$9:EZ$497))))+($RL$4*LC226*100*((100/MAX(EX$9:EX$497)+100/MAX(EZ$9:EZ$497))))) * (($RO$3+$RO$4)/6)</f>
        <v>0</v>
      </c>
      <c r="RS226" s="119">
        <f>(($RL$4*LD226*100*((100/MAX(EX$9:EX$497)+100/MAX(EZ$9:EZ$497))))+($RL$4*LE226*100*((100/MAX(EX$9:EX$497)+100/MAX(EZ$9:EZ$497))))) * (($RO$3+$RO$4)/6)</f>
        <v>0</v>
      </c>
      <c r="RT226" s="118">
        <f>($RJ$4*LH226*100*(100/MAX(EV$9:EV$497)))+($RJ$4*LI226*100*(100/MAX(EV$9:EV$497)))</f>
        <v>0</v>
      </c>
      <c r="RU226" s="119">
        <f>($RJ$4*LJ226*(100/MAX(EV$9:EV$497)))/2 + ($RL$3*LK226*(100/MAX(EW$9:EW$497))) + ($RJ$4*LL226*(100/MAX(EV$9:EV$497)))/4 + ($RL$3*LM226*(100/MAX(EW$9:EW$497)))</f>
        <v>0</v>
      </c>
      <c r="RV226" s="118">
        <f>($RJ$4*LN226*100*100/MAX(EV$9:EV$497)/2)+($RJ$4*LO226*100*100/MAX(EV$9:EV$497)/2)+($RJ$4*LP226*100*100/MAX(EV$9:EV$497))+($RJ$4*LQ226*100*100/MAX(EV$9:EV$497))+($RJ$4*LR226*100*100/MAX(EV$9:EV$497))</f>
        <v>0</v>
      </c>
      <c r="RW226" s="115">
        <f>($RJ$4*LS226*100*100/MAX(EV$9:EV$497)) + (($RJ$4*LT226*100*100/MAX(EV$9:EV$497))+($RJ$4*LU226*100*100/MAX(EV$9:EV$497))+($RJ$4*LV226*100*100/MAX(EV$9:EV$497))+($RJ$4*LW226*100*100/MAX(EV$9:EV$497))+($RJ$4*LX226*100*100/MAX(EV$9:EV$497))+($RJ$4*LY226*100*100/MAX(EV$9:EV$497))+($RJ$4*LZ226*100*100/MAX(EV$9:EV$497))+($RJ$4*MA226*100*100/MAX(EV$9:EV$497)))/2</f>
        <v>0</v>
      </c>
      <c r="RX226" s="119">
        <f>($RJ$4*MB226*100*100/MAX(EV$9:EV$497))+($RJ$4*MC226*100*100/MAX(EV$9:EV$497))+($RJ$4*MD226*100*100/MAX(EV$9:EV$497))+($RJ$4*ME226*100*100/MAX(EV$9:EV$497))+($RJ$4*MF226*100*100/MAX(EV$9:EV$497))+($RJ$4*MG226*100*100/MAX(EV$9:EV$497))+($RJ$4*MH226*100*100/MAX(EV$9:EV$497))+($RJ$4*MI226*100*100/MAX(EV$9:EV$497))+($RJ$4*MJ226*100*100/MAX(EV$9:EV$497))+($RJ$4*MK226*100*100/MAX(EV$9:EV$497))+($RJ$4*ML226*100*100/MAX(EV$9:EV$497))+($RJ$4*MM226*100*100/MAX(EV$9:EV$497))+($RJ$4*MN226*100*100/MAX(EV$9:EV$497))</f>
        <v>0</v>
      </c>
      <c r="RY226" s="118">
        <f>($RJ$4*MQ226*100*100/MAX(EV$9:EV$497))/2 + (($RJ$4*MR226*100*100/MAX(EV$9:EV$497))+($RJ$4*MS226*100*100/MAX(EV$9:EV$497))+($RJ$4*MT226*100*100/MAX(EV$9:EV$497))+($RJ$4*MU226*100*100/MAX(EV$9:EV$497))+($RJ$4*MV226*100*100/MAX(EV$9:EV$497))+($RJ$4*MW226*100*100/MAX(EV$9:EV$497))+($RJ$4*MX226*100*100/MAX(EV$9:EV$497))+($RJ$4*MY226*100*100/MAX(EV$9:EV$497))+($RJ$4*MZ226*100*100/MAX(EV$9:EV$497))+($RJ$4*NA226*100*100/MAX(EV$9:EV$497))+($RJ$4*NB226*100*100/MAX(EV$9:EV$497))+($RJ$4*NC226*100*100/MAX(EV$9:EV$497))+($RJ$4*ND226*100*100/MAX(EV$9:EV$497))+($RJ$4*NG226*100*100/MAX(EV$9:EV$497)))/4</f>
        <v>2.106741573033708</v>
      </c>
      <c r="RZ226" s="115">
        <f>($RJ$4*NH226*100*100/MAX(EV$9:EV$497))/2 + (($RJ$4*NI226*100*100/MAX(EV$9:EV$497))+($RJ$4*NJ226*100*100/MAX(EV$9:EV$497))+($RJ$4*NK226*100*100/MAX(EV$9:EV$497))+($RJ$4*NL226*100*100/MAX(EV$9:EV$497))+($RJ$4*NM226*100*100/MAX(EV$9:EV$497))+($RJ$4*NN226*100*100/MAX(EV$9:EV$497)))/4</f>
        <v>0</v>
      </c>
      <c r="SA226" s="117">
        <f>(($RJ$4*NO226*100*100/MAX(EV$9:EV$497))+($RJ$4*NP226*100*100/MAX(EV$9:EV$497)))/4</f>
        <v>0</v>
      </c>
      <c r="SB226" s="118">
        <f t="shared" si="461"/>
        <v>2.106741573033708</v>
      </c>
      <c r="SC226" s="115">
        <f t="shared" si="462"/>
        <v>0.4213483146067416</v>
      </c>
      <c r="SD226" s="115">
        <f t="shared" si="463"/>
        <v>0.526685393258427</v>
      </c>
      <c r="SE226" s="115">
        <f t="shared" si="464"/>
        <v>0.4213483146067416</v>
      </c>
      <c r="SF226" s="115">
        <f t="shared" si="465"/>
        <v>0.526685393258427</v>
      </c>
      <c r="SG226" s="115">
        <f t="shared" si="466"/>
        <v>2.106741573033708</v>
      </c>
      <c r="SH226" s="115">
        <f>ROUND(SB226/MAX(SB$9:SB$497)*100,0)</f>
        <v>3</v>
      </c>
      <c r="SI226" s="115">
        <f>ROUND(SC226/MAX(SC$9:SC$497)*100,0)</f>
        <v>1</v>
      </c>
      <c r="SJ226" s="115">
        <f>ROUND(SD226/MAX(SD$9:SD$497)*100,0)</f>
        <v>1</v>
      </c>
      <c r="SK226" s="115">
        <f>ROUND(SE226/MAX(SE$9:SE$497)*100,0)</f>
        <v>0</v>
      </c>
      <c r="SL226" s="115">
        <f>ROUND(SF226/MAX(SF$9:SF$497)*100,0)</f>
        <v>1</v>
      </c>
      <c r="SM226" s="121">
        <f>ROUND(SG226/MAX(SG$9:SG$497)*100,0)</f>
        <v>2</v>
      </c>
      <c r="SN226" s="115">
        <f>ROUND(AVERAGEIF($ES$9:$ES$497,$ES226,SH$9:SH$497),0)</f>
        <v>26</v>
      </c>
      <c r="SO226" s="115">
        <f>ROUND(AVERAGEIF($ES$9:$ES$497,$ES226,SI$9:SI$497),0)</f>
        <v>23</v>
      </c>
      <c r="SP226" s="115">
        <f>ROUND(AVERAGEIF($ES$9:$ES$497,$ES226,SJ$9:SJ$497),0)</f>
        <v>4</v>
      </c>
      <c r="SQ226" s="115">
        <f>ROUND(AVERAGEIF($ES$9:$ES$497,$ES226,SK$9:SK$497),0)</f>
        <v>20</v>
      </c>
      <c r="SR226" s="115">
        <f>ROUND(AVERAGEIF($ES$9:$ES$497,$ES226,SL$9:SL$497),0)</f>
        <v>7</v>
      </c>
      <c r="SS226" s="121">
        <f>ROUND(AVERAGEIF($ES$9:$ES$497,$ES226,SM$9:SM$497),0)</f>
        <v>6</v>
      </c>
      <c r="ST226" s="114">
        <f>RANK(SB226,SB$9:SB$497,0)</f>
        <v>286</v>
      </c>
      <c r="SU226" s="115">
        <f>RANK(SC226,SC$9:SC$497,0)</f>
        <v>269</v>
      </c>
      <c r="SV226" s="115">
        <f>RANK(SD226,SD$9:SD$497,0)</f>
        <v>265</v>
      </c>
      <c r="SW226" s="115">
        <f>RANK(SE226,SE$9:SE$497,0)</f>
        <v>269</v>
      </c>
      <c r="SX226" s="115">
        <f>RANK(SF226,SF$9:SF$497,0)</f>
        <v>253</v>
      </c>
      <c r="SY226" s="115">
        <f>RANK(SG226,SG$9:SG$497,0)</f>
        <v>237</v>
      </c>
      <c r="SZ226" s="115">
        <f>COUNTIFS(SB$9:SB$497,"&gt;"&amp;SB226,$ES$9:$ES$497,$ES226)+1</f>
        <v>65</v>
      </c>
      <c r="TA226" s="115">
        <f>COUNTIFS(SC$9:SC$497,"&gt;"&amp;SC226,$ES$9:$ES$497,$ES226)+1</f>
        <v>65</v>
      </c>
      <c r="TB226" s="115">
        <f>COUNTIFS(SD$9:SD$497,"&gt;"&amp;SD226,$ES$9:$ES$497,$ES226)+1</f>
        <v>59</v>
      </c>
      <c r="TC226" s="115">
        <f>COUNTIFS(SE$9:SE$497,"&gt;"&amp;SE226,$ES$9:$ES$497,$ES226)+1</f>
        <v>65</v>
      </c>
      <c r="TD226" s="115">
        <f>COUNTIFS(SF$9:SF$497,"&gt;"&amp;SF226,$ES$9:$ES$497,$ES226)+1</f>
        <v>59</v>
      </c>
      <c r="TE226" s="117">
        <f>COUNTIFS(SG$9:SG$497,"&gt;"&amp;SG226,$ES$9:$ES$497,$ES226)+1</f>
        <v>57</v>
      </c>
      <c r="TF226" s="118">
        <f t="shared" si="467"/>
        <v>62</v>
      </c>
      <c r="TG226" s="115">
        <f t="shared" si="468"/>
        <v>38</v>
      </c>
      <c r="TH226" s="115">
        <f t="shared" si="469"/>
        <v>34</v>
      </c>
      <c r="TI226" s="115">
        <f t="shared" si="470"/>
        <v>37</v>
      </c>
      <c r="TJ226" s="115">
        <f t="shared" si="471"/>
        <v>34</v>
      </c>
      <c r="TK226" s="115">
        <f t="shared" si="472"/>
        <v>61</v>
      </c>
      <c r="TL226" s="117">
        <f t="shared" si="473"/>
        <v>48</v>
      </c>
      <c r="TM226" s="118">
        <f>ROUND(TF226/MAX(TF$9:TF$497)*100,0)</f>
        <v>34</v>
      </c>
      <c r="TN226" s="115">
        <f>ROUND(TG226/MAX(TG$9:TG$497)*100,0)</f>
        <v>21</v>
      </c>
      <c r="TO226" s="115">
        <f>ROUND(TH226/MAX(TH$9:TH$497)*100,0)</f>
        <v>19</v>
      </c>
      <c r="TP226" s="115">
        <f>ROUND(TI226/MAX(TI$9:TI$497)*100,0)</f>
        <v>20</v>
      </c>
      <c r="TQ226" s="115">
        <f>ROUND(TJ226/MAX(TJ$9:TJ$497)*100,0)</f>
        <v>17</v>
      </c>
      <c r="TR226" s="115">
        <f>ROUND(TK226/MAX(TK$9:TK$497)*100,0)</f>
        <v>31</v>
      </c>
      <c r="TS226" s="119">
        <f>ROUND(TL226/MAX(TL$9:TL$497)*100,0)</f>
        <v>24</v>
      </c>
      <c r="TT226" s="120">
        <f>RANK(TM226,TM$9:TM$497,0)</f>
        <v>259</v>
      </c>
      <c r="TU226" s="115">
        <f>RANK(TN226,TN$9:TN$497,0)</f>
        <v>289</v>
      </c>
      <c r="TV226" s="115">
        <f>RANK(TO226,TO$9:TO$497,0)</f>
        <v>273</v>
      </c>
      <c r="TW226" s="115">
        <f>RANK(TP226,TP$9:TP$497,0)</f>
        <v>303</v>
      </c>
      <c r="TX226" s="115">
        <f>RANK(TQ226,TQ$9:TQ$497,0)</f>
        <v>296</v>
      </c>
      <c r="TY226" s="115">
        <f>RANK(TR226,TR$9:TR$497,0)</f>
        <v>181</v>
      </c>
      <c r="TZ226" s="121">
        <f>RANK(TS226,TS$9:TS$497,0)</f>
        <v>215</v>
      </c>
      <c r="UA226" s="132"/>
      <c r="UB226" s="7" t="s">
        <v>1</v>
      </c>
    </row>
    <row r="227" spans="1:548" x14ac:dyDescent="0.15">
      <c r="A227" s="183">
        <v>219</v>
      </c>
      <c r="B227" s="203" t="s">
        <v>1076</v>
      </c>
      <c r="C227" s="63"/>
      <c r="D227" s="63"/>
      <c r="E227" s="64" t="s">
        <v>518</v>
      </c>
      <c r="F227" s="65">
        <v>84</v>
      </c>
      <c r="G227" s="65" t="s">
        <v>576</v>
      </c>
      <c r="H227" s="65"/>
      <c r="I227" s="66" t="s">
        <v>521</v>
      </c>
      <c r="J227" s="67" t="s">
        <v>521</v>
      </c>
      <c r="K227" s="67" t="s">
        <v>521</v>
      </c>
      <c r="L227" s="67" t="s">
        <v>521</v>
      </c>
      <c r="M227" s="67" t="s">
        <v>521</v>
      </c>
      <c r="N227" s="67" t="s">
        <v>521</v>
      </c>
      <c r="O227" s="67" t="s">
        <v>521</v>
      </c>
      <c r="P227" s="67" t="s">
        <v>521</v>
      </c>
      <c r="Q227" s="67" t="s">
        <v>521</v>
      </c>
      <c r="R227" s="68" t="s">
        <v>521</v>
      </c>
      <c r="S227" s="69" t="s">
        <v>521</v>
      </c>
      <c r="T227" s="67" t="s">
        <v>521</v>
      </c>
      <c r="U227" s="67" t="s">
        <v>521</v>
      </c>
      <c r="V227" s="67" t="s">
        <v>521</v>
      </c>
      <c r="W227" s="67" t="s">
        <v>521</v>
      </c>
      <c r="X227" s="67" t="s">
        <v>521</v>
      </c>
      <c r="Y227" s="67" t="s">
        <v>521</v>
      </c>
      <c r="Z227" s="67" t="s">
        <v>521</v>
      </c>
      <c r="AA227" s="67" t="s">
        <v>521</v>
      </c>
      <c r="AB227" s="68" t="s">
        <v>521</v>
      </c>
      <c r="AC227" s="69" t="s">
        <v>521</v>
      </c>
      <c r="AD227" s="67" t="s">
        <v>521</v>
      </c>
      <c r="AE227" s="67" t="s">
        <v>521</v>
      </c>
      <c r="AF227" s="67" t="s">
        <v>521</v>
      </c>
      <c r="AG227" s="67" t="s">
        <v>521</v>
      </c>
      <c r="AH227" s="67" t="s">
        <v>521</v>
      </c>
      <c r="AI227" s="67" t="s">
        <v>521</v>
      </c>
      <c r="AJ227" s="67" t="s">
        <v>521</v>
      </c>
      <c r="AK227" s="67" t="s">
        <v>521</v>
      </c>
      <c r="AL227" s="68" t="s">
        <v>521</v>
      </c>
      <c r="AM227" s="69" t="s">
        <v>521</v>
      </c>
      <c r="AN227" s="67" t="s">
        <v>521</v>
      </c>
      <c r="AO227" s="67" t="s">
        <v>521</v>
      </c>
      <c r="AP227" s="67" t="s">
        <v>521</v>
      </c>
      <c r="AQ227" s="67" t="s">
        <v>521</v>
      </c>
      <c r="AR227" s="67" t="s">
        <v>521</v>
      </c>
      <c r="AS227" s="67" t="s">
        <v>521</v>
      </c>
      <c r="AT227" s="67" t="s">
        <v>521</v>
      </c>
      <c r="AU227" s="67" t="s">
        <v>521</v>
      </c>
      <c r="AV227" s="68" t="s">
        <v>521</v>
      </c>
      <c r="AW227" s="69" t="s">
        <v>521</v>
      </c>
      <c r="AX227" s="67" t="s">
        <v>521</v>
      </c>
      <c r="AY227" s="67" t="s">
        <v>521</v>
      </c>
      <c r="AZ227" s="67" t="s">
        <v>521</v>
      </c>
      <c r="BA227" s="67" t="s">
        <v>521</v>
      </c>
      <c r="BB227" s="67" t="s">
        <v>521</v>
      </c>
      <c r="BC227" s="67" t="s">
        <v>521</v>
      </c>
      <c r="BD227" s="67" t="s">
        <v>521</v>
      </c>
      <c r="BE227" s="67" t="s">
        <v>521</v>
      </c>
      <c r="BF227" s="68" t="s">
        <v>521</v>
      </c>
      <c r="BG227" s="69" t="s">
        <v>521</v>
      </c>
      <c r="BH227" s="67" t="s">
        <v>521</v>
      </c>
      <c r="BI227" s="67" t="s">
        <v>521</v>
      </c>
      <c r="BJ227" s="67" t="s">
        <v>521</v>
      </c>
      <c r="BK227" s="67" t="s">
        <v>521</v>
      </c>
      <c r="BL227" s="67" t="s">
        <v>521</v>
      </c>
      <c r="BM227" s="67" t="s">
        <v>521</v>
      </c>
      <c r="BN227" s="67" t="s">
        <v>521</v>
      </c>
      <c r="BO227" s="67" t="s">
        <v>520</v>
      </c>
      <c r="BP227" s="68" t="s">
        <v>520</v>
      </c>
      <c r="BQ227" s="70" t="s">
        <v>520</v>
      </c>
      <c r="BR227" s="67" t="s">
        <v>520</v>
      </c>
      <c r="BS227" s="67" t="s">
        <v>520</v>
      </c>
      <c r="BT227" s="67" t="s">
        <v>520</v>
      </c>
      <c r="BU227" s="67" t="s">
        <v>520</v>
      </c>
      <c r="BV227" s="67" t="s">
        <v>520</v>
      </c>
      <c r="BW227" s="67" t="s">
        <v>520</v>
      </c>
      <c r="BX227" s="67" t="s">
        <v>520</v>
      </c>
      <c r="BY227" s="67" t="s">
        <v>521</v>
      </c>
      <c r="BZ227" s="68" t="s">
        <v>521</v>
      </c>
      <c r="CA227" s="69" t="s">
        <v>521</v>
      </c>
      <c r="CB227" s="67" t="s">
        <v>521</v>
      </c>
      <c r="CC227" s="67" t="s">
        <v>521</v>
      </c>
      <c r="CD227" s="67" t="s">
        <v>521</v>
      </c>
      <c r="CE227" s="67" t="s">
        <v>521</v>
      </c>
      <c r="CF227" s="67" t="s">
        <v>521</v>
      </c>
      <c r="CG227" s="67" t="s">
        <v>521</v>
      </c>
      <c r="CH227" s="67" t="s">
        <v>521</v>
      </c>
      <c r="CI227" s="67" t="s">
        <v>521</v>
      </c>
      <c r="CJ227" s="68" t="s">
        <v>521</v>
      </c>
      <c r="CK227" s="69" t="s">
        <v>521</v>
      </c>
      <c r="CL227" s="67" t="s">
        <v>521</v>
      </c>
      <c r="CM227" s="67" t="s">
        <v>521</v>
      </c>
      <c r="CN227" s="67" t="s">
        <v>521</v>
      </c>
      <c r="CO227" s="67" t="s">
        <v>521</v>
      </c>
      <c r="CP227" s="67" t="s">
        <v>521</v>
      </c>
      <c r="CQ227" s="67" t="s">
        <v>521</v>
      </c>
      <c r="CR227" s="67" t="s">
        <v>521</v>
      </c>
      <c r="CS227" s="67" t="s">
        <v>521</v>
      </c>
      <c r="CT227" s="68" t="s">
        <v>521</v>
      </c>
      <c r="CU227" s="69" t="s">
        <v>521</v>
      </c>
      <c r="CV227" s="67" t="s">
        <v>521</v>
      </c>
      <c r="CW227" s="67" t="s">
        <v>521</v>
      </c>
      <c r="CX227" s="67" t="s">
        <v>521</v>
      </c>
      <c r="CY227" s="67" t="s">
        <v>521</v>
      </c>
      <c r="CZ227" s="67" t="s">
        <v>521</v>
      </c>
      <c r="DA227" s="67" t="s">
        <v>521</v>
      </c>
      <c r="DB227" s="67" t="s">
        <v>521</v>
      </c>
      <c r="DC227" s="67" t="s">
        <v>521</v>
      </c>
      <c r="DD227" s="68" t="s">
        <v>521</v>
      </c>
      <c r="DE227" s="69" t="s">
        <v>521</v>
      </c>
      <c r="DF227" s="71" t="s">
        <v>521</v>
      </c>
      <c r="DG227" s="67" t="s">
        <v>521</v>
      </c>
      <c r="DH227" s="67" t="s">
        <v>521</v>
      </c>
      <c r="DI227" s="67" t="s">
        <v>521</v>
      </c>
      <c r="DJ227" s="67" t="s">
        <v>521</v>
      </c>
      <c r="DK227" s="67" t="s">
        <v>521</v>
      </c>
      <c r="DL227" s="67" t="s">
        <v>521</v>
      </c>
      <c r="DM227" s="67" t="s">
        <v>521</v>
      </c>
      <c r="DN227" s="68" t="s">
        <v>521</v>
      </c>
      <c r="DO227" s="70" t="s">
        <v>521</v>
      </c>
      <c r="DP227" s="71" t="s">
        <v>521</v>
      </c>
      <c r="DQ227" s="67" t="s">
        <v>521</v>
      </c>
      <c r="DR227" s="67" t="s">
        <v>521</v>
      </c>
      <c r="DS227" s="67" t="s">
        <v>521</v>
      </c>
      <c r="DT227" s="67" t="s">
        <v>521</v>
      </c>
      <c r="DU227" s="67" t="s">
        <v>521</v>
      </c>
      <c r="DV227" s="67" t="s">
        <v>521</v>
      </c>
      <c r="DW227" s="67" t="s">
        <v>521</v>
      </c>
      <c r="DX227" s="72" t="s">
        <v>521</v>
      </c>
      <c r="DY227" s="73" t="s">
        <v>522</v>
      </c>
      <c r="DZ227" s="74">
        <v>2</v>
      </c>
      <c r="EA227" s="74">
        <v>3</v>
      </c>
      <c r="EB227" s="74">
        <v>3</v>
      </c>
      <c r="EC227" s="75">
        <v>4</v>
      </c>
      <c r="ED227" s="76" t="s">
        <v>522</v>
      </c>
      <c r="EE227" s="74">
        <f t="shared" si="417"/>
        <v>2</v>
      </c>
      <c r="EF227" s="74">
        <f t="shared" si="418"/>
        <v>6</v>
      </c>
      <c r="EG227" s="74">
        <f t="shared" si="419"/>
        <v>18</v>
      </c>
      <c r="EH227" s="77">
        <f t="shared" si="420"/>
        <v>72</v>
      </c>
      <c r="EI227" s="73">
        <v>1000</v>
      </c>
      <c r="EJ227" s="74">
        <v>1500</v>
      </c>
      <c r="EK227" s="74">
        <v>3000</v>
      </c>
      <c r="EL227" s="74">
        <v>5000</v>
      </c>
      <c r="EM227" s="75">
        <v>15000</v>
      </c>
      <c r="EN227" s="78">
        <v>1</v>
      </c>
      <c r="EO227" s="79">
        <f t="shared" si="421"/>
        <v>0.75</v>
      </c>
      <c r="EP227" s="79">
        <f t="shared" si="422"/>
        <v>0.5</v>
      </c>
      <c r="EQ227" s="79">
        <f t="shared" si="423"/>
        <v>0.27777777777777779</v>
      </c>
      <c r="ER227" s="80">
        <f t="shared" si="424"/>
        <v>0.20833333333333334</v>
      </c>
      <c r="ES227" s="128" t="s">
        <v>543</v>
      </c>
      <c r="ET227" s="82" t="s">
        <v>893</v>
      </c>
      <c r="EU227" s="83">
        <v>4</v>
      </c>
      <c r="EV227" s="73">
        <v>87</v>
      </c>
      <c r="EW227" s="74">
        <v>110</v>
      </c>
      <c r="EX227" s="74">
        <v>24</v>
      </c>
      <c r="EY227" s="74">
        <v>54</v>
      </c>
      <c r="EZ227" s="74">
        <v>84</v>
      </c>
      <c r="FA227" s="74">
        <v>34</v>
      </c>
      <c r="FB227" s="74">
        <v>66</v>
      </c>
      <c r="FC227" s="74">
        <v>77</v>
      </c>
      <c r="FD227" s="74">
        <f t="shared" si="425"/>
        <v>108</v>
      </c>
      <c r="FE227" s="84">
        <f t="shared" si="426"/>
        <v>101</v>
      </c>
      <c r="FF227" s="73">
        <f>RANK(EV227,$EV$9:$EV$497,0)</f>
        <v>128</v>
      </c>
      <c r="FG227" s="74">
        <f>RANK(EW227,$EW$9:$EW$497,0)</f>
        <v>7</v>
      </c>
      <c r="FH227" s="74">
        <f>RANK(EX227,$EX$9:$EX$497,0)</f>
        <v>273</v>
      </c>
      <c r="FI227" s="74">
        <f>RANK(EY227,$EY$9:$EY$497,0)</f>
        <v>109</v>
      </c>
      <c r="FJ227" s="74">
        <f>RANK(EZ227,$EZ$9:$EZ$497,0)</f>
        <v>21</v>
      </c>
      <c r="FK227" s="74">
        <f>RANK(FA227,$FA$9:$FA$497,0)</f>
        <v>84</v>
      </c>
      <c r="FL227" s="74">
        <f>RANK(FB227,$FB$9:$FB$497,0)</f>
        <v>102</v>
      </c>
      <c r="FM227" s="74">
        <f>RANK(FC227,$FC$9:$FC$497,0)</f>
        <v>65</v>
      </c>
      <c r="FN227" s="74">
        <f>RANK(FD227,$FD$9:$FD$497,0)</f>
        <v>64</v>
      </c>
      <c r="FO227" s="84">
        <f>RANK(FE227,$FE$9:$FE$497,0)</f>
        <v>146</v>
      </c>
      <c r="FP227" s="73">
        <f>COUNTIFS($EV$9:$EV$497,"&gt;"&amp;EV227,$ES$9:$ES$497,ES227)+1</f>
        <v>13</v>
      </c>
      <c r="FQ227" s="74">
        <f>COUNTIFS($EW$9:$EW$497,"&gt;"&amp;EW227,$ES$9:$ES$497,ES227)+1</f>
        <v>5</v>
      </c>
      <c r="FR227" s="74">
        <f>COUNTIFS($EX$9:$EX$497,"&gt;"&amp;EX227,$ES$9:$ES$497,ES227)+1</f>
        <v>15</v>
      </c>
      <c r="FS227" s="74">
        <f>COUNTIFS($EY$9:$EY$497,"&gt;"&amp;EY227,$ES$9:$ES$497,ES227)+1</f>
        <v>13</v>
      </c>
      <c r="FT227" s="74">
        <f>COUNTIFS($EZ$9:$EZ$497,"&gt;"&amp;EZ227,$ES$9:$ES$497,ES227)+1</f>
        <v>21</v>
      </c>
      <c r="FU227" s="74">
        <f>COUNTIFS($FA$9:$FA$497,"&gt;"&amp;FA227,$ES$9:$ES$497,ES227)+1</f>
        <v>17</v>
      </c>
      <c r="FV227" s="74">
        <f>COUNTIFS($FB$9:$FB$497,"&gt;"&amp;FB227,$ES$9:$ES$497,ES227)+1</f>
        <v>17</v>
      </c>
      <c r="FW227" s="74">
        <f>COUNTIFS($FC$9:$FC$497,"&gt;"&amp;FC227,$ES$9:$ES$497,ES227)+1</f>
        <v>14</v>
      </c>
      <c r="FX227" s="74">
        <f>COUNTIFS($FD$9:$FD$497,"&gt;"&amp;FD227,$ES$9:$ES$497,ES227)+1</f>
        <v>17</v>
      </c>
      <c r="FY227" s="84">
        <f>COUNTIFS($FE$9:$FE$497,"&gt;"&amp;FE227,$ES$9:$ES$497,ES227)+1</f>
        <v>5</v>
      </c>
      <c r="FZ227" s="85">
        <f t="shared" si="427"/>
        <v>1.04</v>
      </c>
      <c r="GA227" s="86">
        <f t="shared" si="428"/>
        <v>1.31</v>
      </c>
      <c r="GB227" s="86">
        <f t="shared" si="429"/>
        <v>0.28999999999999998</v>
      </c>
      <c r="GC227" s="86">
        <f t="shared" si="430"/>
        <v>0.64</v>
      </c>
      <c r="GD227" s="86">
        <f t="shared" si="431"/>
        <v>1</v>
      </c>
      <c r="GE227" s="86">
        <f t="shared" si="432"/>
        <v>0.4</v>
      </c>
      <c r="GF227" s="86">
        <f t="shared" si="433"/>
        <v>0.79</v>
      </c>
      <c r="GG227" s="86">
        <f t="shared" si="434"/>
        <v>0.92</v>
      </c>
      <c r="GH227" s="86">
        <f t="shared" si="435"/>
        <v>1.29</v>
      </c>
      <c r="GI227" s="87">
        <f t="shared" si="436"/>
        <v>1.2</v>
      </c>
      <c r="GJ227" s="85">
        <f>ROUND(((FZ227-AVERAGE(FZ$9:FZ$497))/STDEVP(FZ$9:FZ$497)*10+50),2)</f>
        <v>52.86</v>
      </c>
      <c r="GK227" s="86">
        <f>ROUND(((GA227-AVERAGE(GA$9:GA$497))/STDEVP(GA$9:GA$497)*10+50),2)</f>
        <v>68.510000000000005</v>
      </c>
      <c r="GL227" s="86">
        <f>ROUND(((GB227-AVERAGE(GB$9:GB$497))/STDEVP(GB$9:GB$497)*10+50),2)</f>
        <v>39</v>
      </c>
      <c r="GM227" s="86">
        <f>ROUND(((GC227-AVERAGE(GC$9:GC$497))/STDEVP(GC$9:GC$497)*10+50),2)</f>
        <v>55.71</v>
      </c>
      <c r="GN227" s="86">
        <f>ROUND(((GD227-AVERAGE(GD$9:GD$497))/STDEVP(GD$9:GD$497)*10+50),2)</f>
        <v>70.81</v>
      </c>
      <c r="GO227" s="86">
        <f>ROUND(((GE227-AVERAGE(GE$9:GE$497))/STDEVP(GE$9:GE$497)*10+50),2)</f>
        <v>51.87</v>
      </c>
      <c r="GP227" s="86">
        <f>ROUND(((GF227-AVERAGE(GF$9:GF$497))/STDEVP(GF$9:GF$497)*10+50),2)</f>
        <v>54.88</v>
      </c>
      <c r="GQ227" s="86">
        <f>ROUND(((GG227-AVERAGE(GG$9:GG$497))/STDEVP(GG$9:GG$497)*10+50),2)</f>
        <v>59.04</v>
      </c>
      <c r="GR227" s="86">
        <f>ROUND(((GH227-AVERAGE(GH$9:GH$497))/STDEVP(GH$9:GH$497)*10+50),2)</f>
        <v>61.5</v>
      </c>
      <c r="GS227" s="87">
        <f>ROUND(((GI227-AVERAGE(GI$9:GI$497))/STDEVP(GI$9:GI$497)*10+50),2)</f>
        <v>49.71</v>
      </c>
      <c r="GT227" s="73">
        <f>RANK(GJ227,$GJ$9:$GJ$497,0)</f>
        <v>148</v>
      </c>
      <c r="GU227" s="74">
        <f>RANK(GK227,$GK$9:$GK$497,0)</f>
        <v>23</v>
      </c>
      <c r="GV227" s="74">
        <f>RANK(GL227,$GL$9:$GL$497,0)</f>
        <v>388</v>
      </c>
      <c r="GW227" s="74">
        <f>RANK(GM227,$GM$9:$GM$497,0)</f>
        <v>90</v>
      </c>
      <c r="GX227" s="74">
        <f>RANK(GN227,$GN$9:$GN$497,0)</f>
        <v>18</v>
      </c>
      <c r="GY227" s="74">
        <f>RANK(GO227,$GO$9:$GO$497,0)</f>
        <v>103</v>
      </c>
      <c r="GZ227" s="74">
        <f>RANK(GP227,$GP$9:$GP$497,0)</f>
        <v>131</v>
      </c>
      <c r="HA227" s="74">
        <f>RANK(GQ227,$GQ$9:$GQ$497,0)</f>
        <v>81</v>
      </c>
      <c r="HB227" s="74">
        <f>RANK(GR227,$GR$9:$GR$497,0)</f>
        <v>49</v>
      </c>
      <c r="HC227" s="84">
        <f>RANK(GS227,$GS$9:$GS$497,0)</f>
        <v>185</v>
      </c>
      <c r="HD227" s="85">
        <f>ROUND(AVERAGEIF($ES$9:$ES$497,$ES227,$FZ$9:$FZ$497),2)</f>
        <v>0.86</v>
      </c>
      <c r="HE227" s="86">
        <f>ROUND(AVERAGEIF($ES$9:$ES$497,$ES227,$GA$9:$GA$497),2)</f>
        <v>1.0900000000000001</v>
      </c>
      <c r="HF227" s="86">
        <f>ROUND(AVERAGEIF($ES$9:$ES$497,$ES227,$GB$9:$GB$497),2)</f>
        <v>0.28999999999999998</v>
      </c>
      <c r="HG227" s="86">
        <f>ROUND(AVERAGEIF($ES$9:$ES$497,$ES227,$GC$9:$GC$497),2)</f>
        <v>0.42</v>
      </c>
      <c r="HH227" s="86">
        <f>ROUND(AVERAGEIF($ES$9:$ES$497,$ES227,$GD$9:$GD$497),2)</f>
        <v>0.86</v>
      </c>
      <c r="HI227" s="86">
        <f>ROUND(AVERAGEIF($ES$9:$ES$497,$ES227,$GE$9:$GE$497),2)</f>
        <v>0.3</v>
      </c>
      <c r="HJ227" s="86">
        <f>ROUND(AVERAGEIF($ES$9:$ES$497,$ES227,$GF$9:$GF$497),2)</f>
        <v>0.67</v>
      </c>
      <c r="HK227" s="86">
        <f>ROUND(AVERAGEIF($ES$9:$ES$497,$ES227,$GG$9:$GG$497),2)</f>
        <v>0.73</v>
      </c>
      <c r="HL227" s="86">
        <f>ROUND(AVERAGEIF($ES$9:$ES$497,$ES227,$GH$9:$GH$497),2)</f>
        <v>1.1399999999999999</v>
      </c>
      <c r="HM227" s="87">
        <f>ROUND(AVERAGEIF($ES$9:$ES$497,$ES227,$GI$9:$GI$497),2)</f>
        <v>1.01</v>
      </c>
      <c r="HN227" s="88">
        <f t="shared" si="437"/>
        <v>0.18000000000000005</v>
      </c>
      <c r="HO227" s="89">
        <f t="shared" si="438"/>
        <v>0.21999999999999997</v>
      </c>
      <c r="HP227" s="89">
        <f t="shared" si="439"/>
        <v>0</v>
      </c>
      <c r="HQ227" s="89">
        <f t="shared" si="440"/>
        <v>0.22000000000000003</v>
      </c>
      <c r="HR227" s="89">
        <f t="shared" si="441"/>
        <v>0.14000000000000001</v>
      </c>
      <c r="HS227" s="89">
        <f t="shared" si="442"/>
        <v>0.10000000000000003</v>
      </c>
      <c r="HT227" s="89">
        <f t="shared" si="443"/>
        <v>0.12</v>
      </c>
      <c r="HU227" s="89">
        <f t="shared" si="444"/>
        <v>0.19000000000000006</v>
      </c>
      <c r="HV227" s="89">
        <f t="shared" si="445"/>
        <v>0.15000000000000013</v>
      </c>
      <c r="HW227" s="90">
        <f t="shared" si="446"/>
        <v>0.18999999999999995</v>
      </c>
      <c r="HX227" s="73">
        <f>COUNTIFS($FZ$9:$FZ$497,"&gt;"&amp;FZ227,$ES$9:$ES$497,$ES227)+1</f>
        <v>16</v>
      </c>
      <c r="HY227" s="74">
        <f>COUNTIFS($GA$9:$GA$497,"&gt;"&amp;GA227,$ES$9:$ES$497,$ES227)+1</f>
        <v>16</v>
      </c>
      <c r="HZ227" s="74">
        <f>COUNTIFS($GB$9:$GB$497,"&gt;"&amp;GB227,$ES$9:$ES$497,$ES227)+1</f>
        <v>51</v>
      </c>
      <c r="IA227" s="74">
        <f>COUNTIFS($GC$9:$GC$497,"&gt;"&amp;GC227,$ES$9:$ES$497,$ES227)+1</f>
        <v>4</v>
      </c>
      <c r="IB227" s="74">
        <f>COUNTIFS($GD$9:$GD$497,"&gt;"&amp;GD227,$ES$9:$ES$497,$ES227)+1</f>
        <v>18</v>
      </c>
      <c r="IC227" s="74">
        <f>COUNTIFS($GE$9:$GE$497,"&gt;"&amp;GE227,$ES$9:$ES$497,$ES227)+1</f>
        <v>14</v>
      </c>
      <c r="ID227" s="74">
        <f>COUNTIFS($GF$9:$GF$497,"&gt;"&amp;GF227,$ES$9:$ES$497,$ES227)+1</f>
        <v>24</v>
      </c>
      <c r="IE227" s="74">
        <f>COUNTIFS($GG$9:$GG$497,"&gt;"&amp;GG227,$ES$9:$ES$497,$ES227)+1</f>
        <v>10</v>
      </c>
      <c r="IF227" s="74">
        <f>COUNTIFS($GH$9:$GH$497,"&gt;"&amp;GH227,$ES$9:$ES$497,$ES227)+1</f>
        <v>21</v>
      </c>
      <c r="IG227" s="84">
        <f>COUNTIFS($GI$9:$GI$497,"&gt;"&amp;GI227,$ES$9:$ES$497,$ES227)+1</f>
        <v>18</v>
      </c>
      <c r="IH227" s="91"/>
      <c r="II227" s="79"/>
      <c r="IJ227" s="79"/>
      <c r="IK227" s="79"/>
      <c r="IL227" s="79">
        <v>0.1</v>
      </c>
      <c r="IM227" s="92"/>
      <c r="IN227" s="93"/>
      <c r="IO227" s="94"/>
      <c r="IP227" s="95"/>
      <c r="IQ227" s="79"/>
      <c r="IR227" s="79"/>
      <c r="IS227" s="79"/>
      <c r="IT227" s="79"/>
      <c r="IU227" s="79"/>
      <c r="IV227" s="79"/>
      <c r="IW227" s="96"/>
      <c r="IX227" s="93"/>
      <c r="IY227" s="79"/>
      <c r="IZ227" s="79"/>
      <c r="JA227" s="79"/>
      <c r="JB227" s="79"/>
      <c r="JC227" s="79"/>
      <c r="JD227" s="79"/>
      <c r="JE227" s="97"/>
      <c r="JF227" s="95"/>
      <c r="JG227" s="79"/>
      <c r="JH227" s="79"/>
      <c r="JI227" s="79"/>
      <c r="JJ227" s="79">
        <v>0.1</v>
      </c>
      <c r="JK227" s="79"/>
      <c r="JL227" s="79"/>
      <c r="JM227" s="96"/>
      <c r="JN227" s="93"/>
      <c r="JO227" s="79"/>
      <c r="JP227" s="79"/>
      <c r="JQ227" s="79"/>
      <c r="JR227" s="79"/>
      <c r="JS227" s="79"/>
      <c r="JT227" s="79"/>
      <c r="JU227" s="79"/>
      <c r="JV227" s="79"/>
      <c r="JW227" s="79"/>
      <c r="JX227" s="79"/>
      <c r="JY227" s="79"/>
      <c r="JZ227" s="97"/>
      <c r="KA227" s="93"/>
      <c r="KB227" s="79"/>
      <c r="KC227" s="79"/>
      <c r="KD227" s="79"/>
      <c r="KE227" s="97"/>
      <c r="KF227" s="95"/>
      <c r="KG227" s="79"/>
      <c r="KH227" s="79"/>
      <c r="KI227" s="79"/>
      <c r="KJ227" s="79"/>
      <c r="KK227" s="98"/>
      <c r="KL227" s="79"/>
      <c r="KM227" s="79"/>
      <c r="KN227" s="79"/>
      <c r="KO227" s="79"/>
      <c r="KP227" s="79"/>
      <c r="KQ227" s="79"/>
      <c r="KR227" s="79"/>
      <c r="KS227" s="96"/>
      <c r="KT227" s="96"/>
      <c r="KU227" s="96"/>
      <c r="KV227" s="96"/>
      <c r="KW227" s="93"/>
      <c r="KX227" s="79"/>
      <c r="KY227" s="79"/>
      <c r="KZ227" s="79"/>
      <c r="LA227" s="79"/>
      <c r="LB227" s="79"/>
      <c r="LC227" s="96"/>
      <c r="LD227" s="93"/>
      <c r="LE227" s="94"/>
      <c r="LF227" s="99"/>
      <c r="LG227" s="75"/>
      <c r="LH227" s="93"/>
      <c r="LI227" s="79"/>
      <c r="LJ227" s="74"/>
      <c r="LK227" s="74"/>
      <c r="LL227" s="74"/>
      <c r="LM227" s="100"/>
      <c r="LN227" s="95"/>
      <c r="LO227" s="79"/>
      <c r="LP227" s="79"/>
      <c r="LQ227" s="79"/>
      <c r="LR227" s="96"/>
      <c r="LS227" s="93"/>
      <c r="LT227" s="79"/>
      <c r="LU227" s="79"/>
      <c r="LV227" s="79"/>
      <c r="LW227" s="79"/>
      <c r="LX227" s="79"/>
      <c r="LY227" s="79"/>
      <c r="LZ227" s="79"/>
      <c r="MA227" s="97"/>
      <c r="MB227" s="95"/>
      <c r="MC227" s="79"/>
      <c r="MD227" s="79"/>
      <c r="ME227" s="79"/>
      <c r="MF227" s="79"/>
      <c r="MG227" s="79"/>
      <c r="MH227" s="79"/>
      <c r="MI227" s="79"/>
      <c r="MJ227" s="79"/>
      <c r="MK227" s="79"/>
      <c r="ML227" s="79"/>
      <c r="MM227" s="79"/>
      <c r="MN227" s="98"/>
      <c r="MO227" s="98"/>
      <c r="MP227" s="96"/>
      <c r="MQ227" s="93"/>
      <c r="MR227" s="79"/>
      <c r="MS227" s="79"/>
      <c r="MT227" s="79"/>
      <c r="MU227" s="79"/>
      <c r="MV227" s="98"/>
      <c r="MW227" s="79"/>
      <c r="MX227" s="79"/>
      <c r="MY227" s="79"/>
      <c r="MZ227" s="79"/>
      <c r="NA227" s="79"/>
      <c r="NB227" s="79"/>
      <c r="NC227" s="79"/>
      <c r="ND227" s="96"/>
      <c r="NE227" s="96"/>
      <c r="NF227" s="96"/>
      <c r="NG227" s="96"/>
      <c r="NH227" s="93"/>
      <c r="NI227" s="79"/>
      <c r="NJ227" s="79">
        <v>0.1</v>
      </c>
      <c r="NK227" s="79"/>
      <c r="NL227" s="79"/>
      <c r="NM227" s="79">
        <v>0.1</v>
      </c>
      <c r="NN227" s="94"/>
      <c r="NO227" s="93"/>
      <c r="NP227" s="80"/>
      <c r="NQ227" s="124" t="s">
        <v>1074</v>
      </c>
      <c r="NR227" s="102" t="s">
        <v>1077</v>
      </c>
      <c r="NS227" s="102"/>
      <c r="NT227" s="102"/>
      <c r="NU227" s="102"/>
      <c r="NV227" s="104"/>
      <c r="NW227" s="102" t="s">
        <v>882</v>
      </c>
      <c r="NX227" s="133" t="s">
        <v>1078</v>
      </c>
      <c r="NY227" s="129" t="s">
        <v>884</v>
      </c>
      <c r="NZ227" s="133" t="s">
        <v>1078</v>
      </c>
      <c r="OA227" s="134"/>
      <c r="OB227" s="134"/>
      <c r="OC227" s="134"/>
      <c r="OD227" s="108">
        <f t="shared" si="447"/>
        <v>72</v>
      </c>
      <c r="OE227" s="109">
        <v>3</v>
      </c>
      <c r="OF227" s="110">
        <f t="shared" si="448"/>
        <v>1000</v>
      </c>
      <c r="OG227" s="109">
        <v>1</v>
      </c>
      <c r="OH227" s="111">
        <f>ROUND(AVERAGEIF($ES$9:$ES$497,$ES227,EV$9:EV$497),0)</f>
        <v>57</v>
      </c>
      <c r="OI227" s="112">
        <f>ROUND(AVERAGEIF($ES$9:$ES$497,$ES227,EW$9:EW$497),0)</f>
        <v>69</v>
      </c>
      <c r="OJ227" s="112">
        <f>ROUND(AVERAGEIF($ES$9:$ES$497,$ES227,EX$9:EX$497),0)</f>
        <v>17</v>
      </c>
      <c r="OK227" s="112">
        <f>ROUND(AVERAGEIF($ES$9:$ES$497,$ES227,EY$9:EY$497),0)</f>
        <v>30</v>
      </c>
      <c r="OL227" s="112">
        <f>ROUND(AVERAGEIF($ES$9:$ES$497,$ES227,EZ$9:EZ$497),0)</f>
        <v>58</v>
      </c>
      <c r="OM227" s="112">
        <f>ROUND(AVERAGEIF($ES$9:$ES$497,$ES227,FA$9:FA$497),0)</f>
        <v>21</v>
      </c>
      <c r="ON227" s="112">
        <f>ROUND(AVERAGEIF($ES$9:$ES$497,$ES227,FB$9:FB$497),0)</f>
        <v>45</v>
      </c>
      <c r="OO227" s="112">
        <f>ROUND(AVERAGEIF($ES$9:$ES$497,$ES227,FC$9:FC$497),0)</f>
        <v>49</v>
      </c>
      <c r="OP227" s="112">
        <f>ROUND(AVERAGEIF($ES$9:$ES$497,$ES227,FD$9:FD$497),0)</f>
        <v>75</v>
      </c>
      <c r="OQ227" s="113">
        <f>ROUND(AVERAGEIF($ES$9:$ES$497,$ES227,FE$9:FE$497),0)</f>
        <v>66</v>
      </c>
      <c r="OR227" s="114">
        <f>ROUND(EV227/MAX(EV$9:EV$497)*100,0)</f>
        <v>49</v>
      </c>
      <c r="OS227" s="115">
        <f>ROUND(EW227/MAX(EW$9:EW$497)*100,0)</f>
        <v>87</v>
      </c>
      <c r="OT227" s="115">
        <f>ROUND(EX227/MAX(EX$9:EX$497)*100,0)</f>
        <v>20</v>
      </c>
      <c r="OU227" s="115">
        <f>ROUND(EY227/MAX(EY$9:EY$497)*100,0)</f>
        <v>36</v>
      </c>
      <c r="OV227" s="115">
        <f>ROUND(EZ227/MAX(EZ$9:EZ$497)*100,0)</f>
        <v>67</v>
      </c>
      <c r="OW227" s="115">
        <f>ROUND(FA227/MAX(FA$9:FA$497)*100,0)</f>
        <v>30</v>
      </c>
      <c r="OX227" s="115">
        <f>ROUND(FB227/MAX(FB$9:FB$497)*100,0)</f>
        <v>49</v>
      </c>
      <c r="OY227" s="116">
        <f>ROUND(FC227/MAX(FC$9:FC$497)*100,0)</f>
        <v>53</v>
      </c>
      <c r="OZ227" s="115">
        <f>ROUND(FD227/MAX(FD$9:FD$497)*100,0)</f>
        <v>73</v>
      </c>
      <c r="PA227" s="117">
        <f>ROUND(FE227/MAX(FE$9:FE$497)*100,0)</f>
        <v>41</v>
      </c>
      <c r="PB227" s="118">
        <f t="shared" si="449"/>
        <v>519</v>
      </c>
      <c r="PC227" s="115">
        <f t="shared" si="450"/>
        <v>660</v>
      </c>
      <c r="PD227" s="115">
        <f t="shared" si="451"/>
        <v>720</v>
      </c>
      <c r="PE227" s="115">
        <f t="shared" si="452"/>
        <v>625</v>
      </c>
      <c r="PF227" s="115">
        <f t="shared" si="453"/>
        <v>538</v>
      </c>
      <c r="PG227" s="119">
        <f t="shared" si="454"/>
        <v>483</v>
      </c>
      <c r="PH227" s="118">
        <f>ROUND(PB227/MAX(PB$9:PB$497)*100,0)</f>
        <v>62</v>
      </c>
      <c r="PI227" s="115">
        <f>ROUND(PC227/MAX(PC$9:PC$497)*100,0)</f>
        <v>79</v>
      </c>
      <c r="PJ227" s="115">
        <f>ROUND(PD227/MAX(PD$9:PD$497)*100,0)</f>
        <v>77</v>
      </c>
      <c r="PK227" s="115">
        <f>ROUND(PE227/MAX(PE$9:PE$497)*100,0)</f>
        <v>62</v>
      </c>
      <c r="PL227" s="115">
        <f>ROUND(PF227/MAX(PF$9:PF$497)*100,0)</f>
        <v>76</v>
      </c>
      <c r="PM227" s="119">
        <f>ROUND(PG227/MAX(PG$9:PG$497)*100,0)</f>
        <v>71</v>
      </c>
      <c r="PN227" s="118">
        <f>RANK(PH227,PH$9:PH$497,0)</f>
        <v>94</v>
      </c>
      <c r="PO227" s="115">
        <f>RANK(PI227,PI$9:PI$497,0)</f>
        <v>15</v>
      </c>
      <c r="PP227" s="115">
        <f>RANK(PJ227,PJ$9:PJ$497,0)</f>
        <v>30</v>
      </c>
      <c r="PQ227" s="115">
        <f>RANK(PK227,PK$9:PK$497,0)</f>
        <v>84</v>
      </c>
      <c r="PR227" s="115">
        <f>RANK(PL227,PL$9:PL$497,0)</f>
        <v>46</v>
      </c>
      <c r="PS227" s="119">
        <f>RANK(PM227,PM$9:PM$497,0)</f>
        <v>41</v>
      </c>
      <c r="PT227" s="120">
        <f>ROUND(FZ227/MAX(FZ$9:FZ$497)*100,0)</f>
        <v>57</v>
      </c>
      <c r="PU227" s="115">
        <f>ROUND(GA227/MAX(GA$9:GA$497)*100,0)</f>
        <v>74</v>
      </c>
      <c r="PV227" s="115">
        <f>ROUND(GB227/MAX(GB$9:GB$497)*100,0)</f>
        <v>21</v>
      </c>
      <c r="PW227" s="115">
        <f>ROUND(GC227/MAX(GC$9:GC$497)*100,0)</f>
        <v>51</v>
      </c>
      <c r="PX227" s="115">
        <f>ROUND(GD227/MAX(GD$9:GD$497)*100,0)</f>
        <v>56</v>
      </c>
      <c r="PY227" s="115">
        <f>ROUND(GE227/MAX(GE$9:GE$497)*100,0)</f>
        <v>24</v>
      </c>
      <c r="PZ227" s="115">
        <f>ROUND(GF227/MAX(GF$9:GF$497)*100,0)</f>
        <v>37</v>
      </c>
      <c r="QA227" s="116">
        <f>ROUND(GG227/MAX(GG$9:GG$497)*100,0)</f>
        <v>50</v>
      </c>
      <c r="QB227" s="115">
        <f>ROUND(GH227/MAX(GH$9:GH$497)*100,0)</f>
        <v>57</v>
      </c>
      <c r="QC227" s="121">
        <f>ROUND(GI227/MAX(GI$9:GI$497)*100,0)</f>
        <v>38</v>
      </c>
      <c r="QD227" s="120">
        <f>ROUND(AVERAGEIF($ES$9:$ES$497,$ES227,PT$9:PT$497),0)</f>
        <v>47</v>
      </c>
      <c r="QE227" s="120">
        <f>ROUND(AVERAGEIF($ES$9:$ES$497,$ES227,PU$9:PU$497),0)</f>
        <v>61</v>
      </c>
      <c r="QF227" s="120">
        <f>ROUND(AVERAGEIF($ES$9:$ES$497,$ES227,PV$9:PV$497),0)</f>
        <v>21</v>
      </c>
      <c r="QG227" s="120">
        <f>ROUND(AVERAGEIF($ES$9:$ES$497,$ES227,PW$9:PW$497),0)</f>
        <v>34</v>
      </c>
      <c r="QH227" s="120">
        <f>ROUND(AVERAGEIF($ES$9:$ES$497,$ES227,PX$9:PX$497),0)</f>
        <v>48</v>
      </c>
      <c r="QI227" s="120">
        <f>ROUND(AVERAGEIF($ES$9:$ES$497,$ES227,PY$9:PY$497),0)</f>
        <v>18</v>
      </c>
      <c r="QJ227" s="120">
        <f>ROUND(AVERAGEIF($ES$9:$ES$497,$ES227,PZ$9:PZ$497),0)</f>
        <v>31</v>
      </c>
      <c r="QK227" s="120">
        <f>ROUND(AVERAGEIF($ES$9:$ES$497,$ES227,QA$9:QA$497),0)</f>
        <v>40</v>
      </c>
      <c r="QL227" s="120">
        <f>ROUND(AVERAGEIF($ES$9:$ES$497,$ES227,QB$9:QB$497),0)</f>
        <v>51</v>
      </c>
      <c r="QM227" s="120">
        <f>ROUND(AVERAGEIF($ES$9:$ES$497,$ES227,QC$9:QC$497),0)</f>
        <v>32</v>
      </c>
      <c r="QN227" s="114">
        <f t="shared" si="455"/>
        <v>521</v>
      </c>
      <c r="QO227" s="115">
        <f t="shared" si="456"/>
        <v>661</v>
      </c>
      <c r="QP227" s="115">
        <f t="shared" si="457"/>
        <v>745</v>
      </c>
      <c r="QQ227" s="115">
        <f t="shared" si="458"/>
        <v>671</v>
      </c>
      <c r="QR227" s="115">
        <f t="shared" si="459"/>
        <v>665</v>
      </c>
      <c r="QS227" s="119">
        <f t="shared" si="460"/>
        <v>497</v>
      </c>
      <c r="QT227" s="114">
        <f>ROUND((QN227-MIN(QN$9:QN$497))/(MAX(QN$9:QN$497)-MIN(QN$9:QN$497))*100,0)</f>
        <v>46</v>
      </c>
      <c r="QU227" s="115">
        <f>ROUND((QO227-MIN(QO$9:QO$497))/(MAX(QO$9:QO$497)-MIN(QO$9:QO$497))*100,0)</f>
        <v>65</v>
      </c>
      <c r="QV227" s="115">
        <f>ROUND((QP227-MIN(QP$9:QP$497))/(MAX(QP$9:QP$497)-MIN(QP$9:QP$497))*100,0)</f>
        <v>57</v>
      </c>
      <c r="QW227" s="115">
        <f>ROUND((QQ227-MIN(QQ$9:QQ$497))/(MAX(QQ$9:QQ$497)-MIN(QQ$9:QQ$497))*100,0)</f>
        <v>48</v>
      </c>
      <c r="QX227" s="115">
        <f>ROUND((QR227-MIN(QR$9:QR$497))/(MAX(QR$9:QR$497)-MIN(QR$9:QR$497))*100,0)</f>
        <v>74</v>
      </c>
      <c r="QY227" s="115">
        <f>ROUND((QS227-MIN(QS$9:QS$497))/(MAX(QS$9:QS$497)-MIN(QS$9:QS$497))*100,0)</f>
        <v>64</v>
      </c>
      <c r="QZ227" s="114">
        <f>RANK(QN227,QN$9:QN$497,0)</f>
        <v>140</v>
      </c>
      <c r="RA227" s="115">
        <f>RANK(QO227,QO$9:QO$497,0)</f>
        <v>14</v>
      </c>
      <c r="RB227" s="115">
        <f>RANK(QP227,QP$9:QP$497,0)</f>
        <v>28</v>
      </c>
      <c r="RC227" s="115">
        <f>RANK(QQ227,QQ$9:QQ$497,0)</f>
        <v>101</v>
      </c>
      <c r="RD227" s="115">
        <f>RANK(QR227,QR$9:QR$497,0)</f>
        <v>56</v>
      </c>
      <c r="RE227" s="115">
        <f>RANK(QS227,QS$9:QS$497,0)</f>
        <v>42</v>
      </c>
      <c r="RF227" s="122"/>
      <c r="RG227" s="115">
        <f>($RH$3*(IH227+IJ227)*100*100/MAX(EX$9:EX$497)*$RO$3) +($RH$3*(II227+IJ227)*100*100/MAX(EX$9:EX$497)*$RO$4) + ($RH$3*IK227*100*100/MAX(EX$9:EX$497)*0.098)</f>
        <v>0</v>
      </c>
      <c r="RH227" s="115">
        <f>($RH$4*IL227*100*100/MAX(EZ$9:EZ$497))*$RQ$3</f>
        <v>9.2000000000000011</v>
      </c>
      <c r="RI227" s="115">
        <f>($RH$3*IM227*100*100/MAX(EY$9:EY$497))*$RQ$4</f>
        <v>0</v>
      </c>
      <c r="RJ227" s="115">
        <f>($RH$3*IN227*100*100/MAX(EX$9:EX$497))</f>
        <v>0</v>
      </c>
      <c r="RK227" s="115">
        <f>($RH$4*IO227*100*100/MAX(EZ$9:EZ$497))*$RQ$3</f>
        <v>0</v>
      </c>
      <c r="RL227" s="115">
        <f>(($RL$4*IP227*100*((100/MAX(EX$9:EX$497)+100/MAX(EZ$9:EZ$497))/2))+($RL$4*IQ227*100*((100/MAX(EX$9:EX$497)+100/MAX(EZ$9:EZ$497))/2))+($RL$4*IR227*100*((100/MAX(EX$9:EX$497)+100/MAX(EZ$9:EZ$497))/2))+($RL$4*IS227*100*((100/MAX(EX$9:EX$497)+100/MAX(EZ$9:EZ$497))/2))+($RL$4*IT227*100*((100/MAX(EX$9:EX$497)+100/MAX(EZ$9:EZ$497))/2))+($RL$4*IU227*100*((100/MAX(EX$9:EX$497)+100/MAX(EZ$9:EZ$497))/2))+($RL$4*IV227*100*((100/MAX(EX$9:EX$497)+100/MAX(EZ$9:EZ$497))/2))+($RL$4*IW227*100*((100/MAX(EX$9:EX$497)+100/MAX(EZ$9:EZ$497))/2)))*$RS$3</f>
        <v>0</v>
      </c>
      <c r="RM227" s="115">
        <f>(($RH$3*IX227*100*100/MAX(EX$9:EX$497))+($RH$3*IY227*100*100/MAX(EX$9:EX$497))+($RH$3*IZ227*100*100/MAX(EX$9:EX$497))+($RH$3*JA227*100*100/MAX(EX$9:EX$497))+($RH$3*JB227*100*100/MAX(EX$9:EX$497))+($RH$3*JC227*100*100/MAX(EX$9:EX$497))+($RH$3*JD227*100*100/MAX(EX$9:EX$497))+($RH$3*JE227*100*100/MAX(EX$9:EX$497)))*$RS$4</f>
        <v>0</v>
      </c>
      <c r="RN227" s="115">
        <f>(($RH$4*JF227*100*100/MAX(EZ$9:EZ$497)) + ($RH$4*JG227*100*100/MAX(EZ$9:EZ$497)) + ($RH$4*JH227*100*100/MAX(EZ$9:EZ$497)) + ($RH$4*JI227*100*100/MAX(EZ$9:EZ$497)) + ($RH$4*JJ227*100*100/MAX(EZ$9:EZ$497)) + ($RH$4*JK227*100*100/MAX(EZ$9:EZ$497)) + ($RH$4*JL227*100*100/MAX(EZ$9:EZ$497)) + ($RH$4*JM227*100*100/MAX(EZ$9:EZ$497)))*$RU$3</f>
        <v>1.8400000000000003</v>
      </c>
      <c r="RO227" s="115">
        <f>(($RL$4*JN227*100*((100/MAX(EX$9:EX$497)+100/MAX(EZ$9:EZ$497))/2))+($RL$4*JO227*100*((100/MAX(EX$9:EX$497)+100/MAX(EZ$9:EZ$497))/2))+($RL$4*JP227*100*((100/MAX(EX$9:EX$497)+100/MAX(EZ$9:EZ$497))/2))+($RL$4*JQ227*100*((100/MAX(EX$9:EX$497)+100/MAX(EZ$9:EZ$497))/2))+($RL$4*JR227*100*((100/MAX(EX$9:EX$497)+100/MAX(EZ$9:EZ$497))/2))+($RL$4*JS227*100*((100/MAX(EX$9:EX$497)+100/MAX(EZ$9:EZ$497))/2))+($RL$4*JT227*100*((100/MAX(EX$9:EX$497)+100/MAX(EZ$9:EZ$497))/2))+($RL$4*JU227*100*((100/MAX(EX$9:EX$497)+100/MAX(EZ$9:EZ$497))/2))+($RL$4*JV227*100*((100/MAX(EX$9:EX$497)+100/MAX(EZ$9:EZ$497))/2))+($RL$4*JW227*100*((100/MAX(EX$9:EX$497)+100/MAX(EZ$9:EZ$497))/2))+($RL$4*JX227*100*((100/MAX(EX$9:EX$497)+100/MAX(EZ$9:EZ$497))/2))+($RL$4*JY227*100*((100/MAX(EX$9:EX$497)+100/MAX(EZ$9:EZ$497))/2))+($RL$4*JZ227*100*((100/MAX(EX$9:EX$497)+100/MAX(EZ$9:EZ$497))/2)))*$RW$3/2</f>
        <v>0</v>
      </c>
      <c r="RP227" s="119">
        <f>($RJ$3*KA227*100*100/MAX(FA$9:FA$497)) + ($RJ$3*KB227*100*100/MAX(FA$9:FA$497)/2) + ($RJ$3*KC227*100*100/MAX(FA$9:FA$497)/2) + ($RJ$3*KD227*100*100/MAX(FA$9:FA$497)/4) + ($RJ$3*KE227*100*100/MAX(FA$9:FA$497)/4)</f>
        <v>0</v>
      </c>
      <c r="RQ227" s="118">
        <f>($RL$4*KF227*100*((100/MAX(EX$9:EX$497)+100/MAX(EZ$9:EZ$497)))) * ($RO$3/2) + (($RL$4*KG227*100*((100/MAX(EX$9:EX$497)+100/MAX(EZ$9:EZ$497))))+($RL$4*KH227*100*((100/MAX(EX$9:EX$497)+100/MAX(EZ$9:EZ$497))))+($RL$4*KI227*100*((100/MAX(EX$9:EX$497)+100/MAX(EZ$9:EZ$497))))+($RL$4*KJ227*100*((100/MAX(EX$9:EX$497)+100/MAX(EZ$9:EZ$497))))+($RL$4*KK227*100*((100/MAX(EX$9:EX$497)+100/MAX(EZ$9:EZ$497))))+($RL$4*KL227*100*((100/MAX(EX$9:EX$497)+100/MAX(EZ$9:EZ$497))))+($RL$4*KM227*100*((100/MAX(EX$9:EX$497)+100/MAX(EZ$9:EZ$497))))+($RL$4*KN227*100*((100/MAX(EX$9:EX$497)+100/MAX(EZ$9:EZ$497))))+($RL$4*KO227*100*((100/MAX(EX$9:EX$497)+100/MAX(EZ$9:EZ$497))))+($RL$4*KP227*100*((100/MAX(EX$9:EX$497)+100/MAX(EZ$9:EZ$497))))+($RL$4*KQ227*100*((100/MAX(EX$9:EX$497)+100/MAX(EZ$9:EZ$497))))+($RL$4*KR227*100*((100/MAX(EX$9:EX$497)+100/MAX(EZ$9:EZ$497))))+($RL$4*KS227*100*((100/MAX(EX$9:EX$497)+100/MAX(EZ$9:EZ$497))))+($RL$4*KV227*100*((100/MAX(EX$9:EX$497)+100/MAX(EZ$9:EZ$497))))) * (($RO$3+$RO$4)/6)</f>
        <v>0</v>
      </c>
      <c r="RR227" s="115">
        <f>(($RL$4*KW227*100*((100/MAX(EX$9:EX$497)+100/MAX(EZ$9:EZ$497))))) * ($RO$3/2) + (($RL$4*KX227*100*((100/MAX(EX$9:EX$497)+100/MAX(EZ$9:EZ$497))))+($RL$4*KY227*100*((100/MAX(EX$9:EX$497)+100/MAX(EZ$9:EZ$497))))+($RL$4*KZ227*100*((100/MAX(EX$9:EX$497)+100/MAX(EZ$9:EZ$497))))+($RL$4*LA227*100*((100/MAX(EX$9:EX$497)+100/MAX(EZ$9:EZ$497))))+($RL$4*LB227*100*((100/MAX(EX$9:EX$497)+100/MAX(EZ$9:EZ$497))))+($RL$4*LC227*100*((100/MAX(EX$9:EX$497)+100/MAX(EZ$9:EZ$497))))) * (($RO$3+$RO$4)/6)</f>
        <v>0</v>
      </c>
      <c r="RS227" s="119">
        <f>(($RL$4*LD227*100*((100/MAX(EX$9:EX$497)+100/MAX(EZ$9:EZ$497))))+($RL$4*LE227*100*((100/MAX(EX$9:EX$497)+100/MAX(EZ$9:EZ$497))))) * (($RO$3+$RO$4)/6)</f>
        <v>0</v>
      </c>
      <c r="RT227" s="118">
        <f>($RJ$4*LH227*100*(100/MAX(EV$9:EV$497)))+($RJ$4*LI227*100*(100/MAX(EV$9:EV$497)))</f>
        <v>0</v>
      </c>
      <c r="RU227" s="119">
        <f>($RJ$4*LJ227*(100/MAX(EV$9:EV$497)))/2 + ($RL$3*LK227*(100/MAX(EW$9:EW$497))) + ($RJ$4*LL227*(100/MAX(EV$9:EV$497)))/4 + ($RL$3*LM227*(100/MAX(EW$9:EW$497)))</f>
        <v>0</v>
      </c>
      <c r="RV227" s="118">
        <f>($RJ$4*LN227*100*100/MAX(EV$9:EV$497)/2)+($RJ$4*LO227*100*100/MAX(EV$9:EV$497)/2)+($RJ$4*LP227*100*100/MAX(EV$9:EV$497))+($RJ$4*LQ227*100*100/MAX(EV$9:EV$497))+($RJ$4*LR227*100*100/MAX(EV$9:EV$497))</f>
        <v>0</v>
      </c>
      <c r="RW227" s="115">
        <f>($RJ$4*LS227*100*100/MAX(EV$9:EV$497)) + (($RJ$4*LT227*100*100/MAX(EV$9:EV$497))+($RJ$4*LU227*100*100/MAX(EV$9:EV$497))+($RJ$4*LV227*100*100/MAX(EV$9:EV$497))+($RJ$4*LW227*100*100/MAX(EV$9:EV$497))+($RJ$4*LX227*100*100/MAX(EV$9:EV$497))+($RJ$4*LY227*100*100/MAX(EV$9:EV$497))+($RJ$4*LZ227*100*100/MAX(EV$9:EV$497))+($RJ$4*MA227*100*100/MAX(EV$9:EV$497)))/2</f>
        <v>0</v>
      </c>
      <c r="RX227" s="119">
        <f>($RJ$4*MB227*100*100/MAX(EV$9:EV$497))+($RJ$4*MC227*100*100/MAX(EV$9:EV$497))+($RJ$4*MD227*100*100/MAX(EV$9:EV$497))+($RJ$4*ME227*100*100/MAX(EV$9:EV$497))+($RJ$4*MF227*100*100/MAX(EV$9:EV$497))+($RJ$4*MG227*100*100/MAX(EV$9:EV$497))+($RJ$4*MH227*100*100/MAX(EV$9:EV$497))+($RJ$4*MI227*100*100/MAX(EV$9:EV$497))+($RJ$4*MJ227*100*100/MAX(EV$9:EV$497))+($RJ$4*MK227*100*100/MAX(EV$9:EV$497))+($RJ$4*ML227*100*100/MAX(EV$9:EV$497))+($RJ$4*MM227*100*100/MAX(EV$9:EV$497))+($RJ$4*MN227*100*100/MAX(EV$9:EV$497))</f>
        <v>0</v>
      </c>
      <c r="RY227" s="118">
        <f>($RJ$4*MQ227*100*100/MAX(EV$9:EV$497))/2 + (($RJ$4*MR227*100*100/MAX(EV$9:EV$497))+($RJ$4*MS227*100*100/MAX(EV$9:EV$497))+($RJ$4*MT227*100*100/MAX(EV$9:EV$497))+($RJ$4*MU227*100*100/MAX(EV$9:EV$497))+($RJ$4*MV227*100*100/MAX(EV$9:EV$497))+($RJ$4*MW227*100*100/MAX(EV$9:EV$497))+($RJ$4*MX227*100*100/MAX(EV$9:EV$497))+($RJ$4*MY227*100*100/MAX(EV$9:EV$497))+($RJ$4*MZ227*100*100/MAX(EV$9:EV$497))+($RJ$4*NA227*100*100/MAX(EV$9:EV$497))+($RJ$4*NB227*100*100/MAX(EV$9:EV$497))+($RJ$4*NC227*100*100/MAX(EV$9:EV$497))+($RJ$4*ND227*100*100/MAX(EV$9:EV$497))+($RJ$4*NG227*100*100/MAX(EV$9:EV$497)))/4</f>
        <v>0</v>
      </c>
      <c r="RZ227" s="115">
        <f>($RJ$4*NH227*100*100/MAX(EV$9:EV$497))/2 + (($RJ$4*NI227*100*100/MAX(EV$9:EV$497))+($RJ$4*NJ227*100*100/MAX(EV$9:EV$497))+($RJ$4*NK227*100*100/MAX(EV$9:EV$497))+($RJ$4*NL227*100*100/MAX(EV$9:EV$497))+($RJ$4*NM227*100*100/MAX(EV$9:EV$497))+($RJ$4*NN227*100*100/MAX(EV$9:EV$497)))/4</f>
        <v>8.4269662921348321</v>
      </c>
      <c r="SA227" s="117">
        <f>(($RJ$4*NO227*100*100/MAX(EV$9:EV$497))+($RJ$4*NP227*100*100/MAX(EV$9:EV$497)))/4</f>
        <v>0</v>
      </c>
      <c r="SB227" s="118">
        <f t="shared" si="461"/>
        <v>19.466966292134835</v>
      </c>
      <c r="SC227" s="115">
        <f t="shared" si="462"/>
        <v>1.6853932584269664</v>
      </c>
      <c r="SD227" s="115">
        <f t="shared" si="463"/>
        <v>50.202741573033713</v>
      </c>
      <c r="SE227" s="115">
        <f t="shared" si="464"/>
        <v>1.6853932584269664</v>
      </c>
      <c r="SF227" s="115">
        <f t="shared" si="465"/>
        <v>2.106741573033708</v>
      </c>
      <c r="SG227" s="115">
        <f t="shared" si="466"/>
        <v>8.4269662921348321</v>
      </c>
      <c r="SH227" s="115">
        <f>ROUND(SB227/MAX(SB$9:SB$497)*100,0)</f>
        <v>25</v>
      </c>
      <c r="SI227" s="115">
        <f>ROUND(SC227/MAX(SC$9:SC$497)*100,0)</f>
        <v>3</v>
      </c>
      <c r="SJ227" s="115">
        <f>ROUND(SD227/MAX(SD$9:SD$497)*100,0)</f>
        <v>80</v>
      </c>
      <c r="SK227" s="115">
        <f>ROUND(SE227/MAX(SE$9:SE$497)*100,0)</f>
        <v>1</v>
      </c>
      <c r="SL227" s="115">
        <f>ROUND(SF227/MAX(SF$9:SF$497)*100,0)</f>
        <v>5</v>
      </c>
      <c r="SM227" s="121">
        <f>ROUND(SG227/MAX(SG$9:SG$497)*100,0)</f>
        <v>8</v>
      </c>
      <c r="SN227" s="115">
        <f>ROUND(AVERAGEIF($ES$9:$ES$497,$ES227,SH$9:SH$497),0)</f>
        <v>12</v>
      </c>
      <c r="SO227" s="115">
        <f>ROUND(AVERAGEIF($ES$9:$ES$497,$ES227,SI$9:SI$497),0)</f>
        <v>5</v>
      </c>
      <c r="SP227" s="115">
        <f>ROUND(AVERAGEIF($ES$9:$ES$497,$ES227,SJ$9:SJ$497),0)</f>
        <v>26</v>
      </c>
      <c r="SQ227" s="115">
        <f>ROUND(AVERAGEIF($ES$9:$ES$497,$ES227,SK$9:SK$497),0)</f>
        <v>6</v>
      </c>
      <c r="SR227" s="115">
        <f>ROUND(AVERAGEIF($ES$9:$ES$497,$ES227,SL$9:SL$497),0)</f>
        <v>8</v>
      </c>
      <c r="SS227" s="121">
        <f>ROUND(AVERAGEIF($ES$9:$ES$497,$ES227,SM$9:SM$497),0)</f>
        <v>4</v>
      </c>
      <c r="ST227" s="114">
        <f>RANK(SB227,SB$9:SB$497,0)</f>
        <v>173</v>
      </c>
      <c r="SU227" s="115">
        <f>RANK(SC227,SC$9:SC$497,0)</f>
        <v>221</v>
      </c>
      <c r="SV227" s="115">
        <f>RANK(SD227,SD$9:SD$497,0)</f>
        <v>5</v>
      </c>
      <c r="SW227" s="115">
        <f>RANK(SE227,SE$9:SE$497,0)</f>
        <v>221</v>
      </c>
      <c r="SX227" s="115">
        <f>RANK(SF227,SF$9:SF$497,0)</f>
        <v>158</v>
      </c>
      <c r="SY227" s="115">
        <f>RANK(SG227,SG$9:SG$497,0)</f>
        <v>119</v>
      </c>
      <c r="SZ227" s="115">
        <f>COUNTIFS(SB$9:SB$497,"&gt;"&amp;SB227,$ES$9:$ES$497,$ES227)+1</f>
        <v>13</v>
      </c>
      <c r="TA227" s="115">
        <f>COUNTIFS(SC$9:SC$497,"&gt;"&amp;SC227,$ES$9:$ES$497,$ES227)+1</f>
        <v>28</v>
      </c>
      <c r="TB227" s="115">
        <f>COUNTIFS(SD$9:SD$497,"&gt;"&amp;SD227,$ES$9:$ES$497,$ES227)+1</f>
        <v>5</v>
      </c>
      <c r="TC227" s="115">
        <f>COUNTIFS(SE$9:SE$497,"&gt;"&amp;SE227,$ES$9:$ES$497,$ES227)+1</f>
        <v>28</v>
      </c>
      <c r="TD227" s="115">
        <f>COUNTIFS(SF$9:SF$497,"&gt;"&amp;SF227,$ES$9:$ES$497,$ES227)+1</f>
        <v>28</v>
      </c>
      <c r="TE227" s="117">
        <f>COUNTIFS(SG$9:SG$497,"&gt;"&amp;SG227,$ES$9:$ES$497,$ES227)+1</f>
        <v>16</v>
      </c>
      <c r="TF227" s="118">
        <f t="shared" si="467"/>
        <v>104</v>
      </c>
      <c r="TG227" s="115">
        <f t="shared" si="468"/>
        <v>65</v>
      </c>
      <c r="TH227" s="115">
        <f t="shared" si="469"/>
        <v>159</v>
      </c>
      <c r="TI227" s="115">
        <f t="shared" si="470"/>
        <v>78</v>
      </c>
      <c r="TJ227" s="115">
        <f t="shared" si="471"/>
        <v>67</v>
      </c>
      <c r="TK227" s="115">
        <f t="shared" si="472"/>
        <v>84</v>
      </c>
      <c r="TL227" s="117">
        <f t="shared" si="473"/>
        <v>79</v>
      </c>
      <c r="TM227" s="118">
        <f>ROUND(TF227/MAX(TF$9:TF$497)*100,0)</f>
        <v>58</v>
      </c>
      <c r="TN227" s="115">
        <f>ROUND(TG227/MAX(TG$9:TG$497)*100,0)</f>
        <v>36</v>
      </c>
      <c r="TO227" s="115">
        <f>ROUND(TH227/MAX(TH$9:TH$497)*100,0)</f>
        <v>87</v>
      </c>
      <c r="TP227" s="115">
        <f>ROUND(TI227/MAX(TI$9:TI$497)*100,0)</f>
        <v>43</v>
      </c>
      <c r="TQ227" s="115">
        <f>ROUND(TJ227/MAX(TJ$9:TJ$497)*100,0)</f>
        <v>34</v>
      </c>
      <c r="TR227" s="115">
        <f>ROUND(TK227/MAX(TK$9:TK$497)*100,0)</f>
        <v>43</v>
      </c>
      <c r="TS227" s="119">
        <f>ROUND(TL227/MAX(TL$9:TL$497)*100,0)</f>
        <v>40</v>
      </c>
      <c r="TT227" s="120">
        <f>RANK(TM227,TM$9:TM$497,0)</f>
        <v>113</v>
      </c>
      <c r="TU227" s="115">
        <f>RANK(TN227,TN$9:TN$497,0)</f>
        <v>162</v>
      </c>
      <c r="TV227" s="115">
        <f>RANK(TO227,TO$9:TO$497,0)</f>
        <v>4</v>
      </c>
      <c r="TW227" s="115">
        <f>RANK(TP227,TP$9:TP$497,0)</f>
        <v>118</v>
      </c>
      <c r="TX227" s="115">
        <f>RANK(TQ227,TQ$9:TQ$497,0)</f>
        <v>105</v>
      </c>
      <c r="TY227" s="115">
        <f>RANK(TR227,TR$9:TR$497,0)</f>
        <v>68</v>
      </c>
      <c r="TZ227" s="121">
        <f>RANK(TS227,TS$9:TS$497,0)</f>
        <v>63</v>
      </c>
      <c r="UA227" s="132"/>
      <c r="UB227" s="7" t="s">
        <v>1</v>
      </c>
    </row>
    <row r="228" spans="1:548" x14ac:dyDescent="0.15">
      <c r="A228" s="183">
        <v>220</v>
      </c>
      <c r="B228" s="203" t="s">
        <v>1077</v>
      </c>
      <c r="C228" s="63"/>
      <c r="D228" s="63"/>
      <c r="E228" s="64" t="s">
        <v>518</v>
      </c>
      <c r="F228" s="65">
        <v>86</v>
      </c>
      <c r="G228" s="65" t="s">
        <v>547</v>
      </c>
      <c r="H228" s="65"/>
      <c r="I228" s="66" t="s">
        <v>521</v>
      </c>
      <c r="J228" s="67" t="s">
        <v>521</v>
      </c>
      <c r="K228" s="67" t="s">
        <v>521</v>
      </c>
      <c r="L228" s="67" t="s">
        <v>521</v>
      </c>
      <c r="M228" s="67" t="s">
        <v>521</v>
      </c>
      <c r="N228" s="67" t="s">
        <v>521</v>
      </c>
      <c r="O228" s="67" t="s">
        <v>521</v>
      </c>
      <c r="P228" s="67" t="s">
        <v>521</v>
      </c>
      <c r="Q228" s="67" t="s">
        <v>521</v>
      </c>
      <c r="R228" s="68" t="s">
        <v>521</v>
      </c>
      <c r="S228" s="69" t="s">
        <v>521</v>
      </c>
      <c r="T228" s="67" t="s">
        <v>521</v>
      </c>
      <c r="U228" s="67" t="s">
        <v>521</v>
      </c>
      <c r="V228" s="67" t="s">
        <v>521</v>
      </c>
      <c r="W228" s="67" t="s">
        <v>521</v>
      </c>
      <c r="X228" s="67" t="s">
        <v>521</v>
      </c>
      <c r="Y228" s="67" t="s">
        <v>521</v>
      </c>
      <c r="Z228" s="67" t="s">
        <v>521</v>
      </c>
      <c r="AA228" s="67" t="s">
        <v>521</v>
      </c>
      <c r="AB228" s="68" t="s">
        <v>521</v>
      </c>
      <c r="AC228" s="69" t="s">
        <v>521</v>
      </c>
      <c r="AD228" s="67" t="s">
        <v>521</v>
      </c>
      <c r="AE228" s="67" t="s">
        <v>521</v>
      </c>
      <c r="AF228" s="67" t="s">
        <v>521</v>
      </c>
      <c r="AG228" s="67" t="s">
        <v>521</v>
      </c>
      <c r="AH228" s="67" t="s">
        <v>521</v>
      </c>
      <c r="AI228" s="67" t="s">
        <v>521</v>
      </c>
      <c r="AJ228" s="67" t="s">
        <v>521</v>
      </c>
      <c r="AK228" s="67" t="s">
        <v>521</v>
      </c>
      <c r="AL228" s="68" t="s">
        <v>521</v>
      </c>
      <c r="AM228" s="69" t="s">
        <v>521</v>
      </c>
      <c r="AN228" s="67" t="s">
        <v>521</v>
      </c>
      <c r="AO228" s="67" t="s">
        <v>521</v>
      </c>
      <c r="AP228" s="67" t="s">
        <v>521</v>
      </c>
      <c r="AQ228" s="67" t="s">
        <v>521</v>
      </c>
      <c r="AR228" s="67" t="s">
        <v>521</v>
      </c>
      <c r="AS228" s="67" t="s">
        <v>521</v>
      </c>
      <c r="AT228" s="67" t="s">
        <v>521</v>
      </c>
      <c r="AU228" s="67" t="s">
        <v>521</v>
      </c>
      <c r="AV228" s="68" t="s">
        <v>521</v>
      </c>
      <c r="AW228" s="69" t="s">
        <v>521</v>
      </c>
      <c r="AX228" s="67" t="s">
        <v>521</v>
      </c>
      <c r="AY228" s="67" t="s">
        <v>521</v>
      </c>
      <c r="AZ228" s="67" t="s">
        <v>521</v>
      </c>
      <c r="BA228" s="67" t="s">
        <v>521</v>
      </c>
      <c r="BB228" s="67" t="s">
        <v>521</v>
      </c>
      <c r="BC228" s="67" t="s">
        <v>521</v>
      </c>
      <c r="BD228" s="67" t="s">
        <v>521</v>
      </c>
      <c r="BE228" s="67" t="s">
        <v>521</v>
      </c>
      <c r="BF228" s="68" t="s">
        <v>521</v>
      </c>
      <c r="BG228" s="69" t="s">
        <v>521</v>
      </c>
      <c r="BH228" s="67" t="s">
        <v>521</v>
      </c>
      <c r="BI228" s="67" t="s">
        <v>521</v>
      </c>
      <c r="BJ228" s="67" t="s">
        <v>521</v>
      </c>
      <c r="BK228" s="67" t="s">
        <v>521</v>
      </c>
      <c r="BL228" s="67" t="s">
        <v>521</v>
      </c>
      <c r="BM228" s="67" t="s">
        <v>521</v>
      </c>
      <c r="BN228" s="67" t="s">
        <v>521</v>
      </c>
      <c r="BO228" s="67" t="s">
        <v>521</v>
      </c>
      <c r="BP228" s="68" t="s">
        <v>521</v>
      </c>
      <c r="BQ228" s="70" t="s">
        <v>520</v>
      </c>
      <c r="BR228" s="67" t="s">
        <v>520</v>
      </c>
      <c r="BS228" s="67" t="s">
        <v>520</v>
      </c>
      <c r="BT228" s="67" t="s">
        <v>520</v>
      </c>
      <c r="BU228" s="67" t="s">
        <v>520</v>
      </c>
      <c r="BV228" s="67" t="s">
        <v>520</v>
      </c>
      <c r="BW228" s="67" t="s">
        <v>520</v>
      </c>
      <c r="BX228" s="67" t="s">
        <v>520</v>
      </c>
      <c r="BY228" s="67" t="s">
        <v>520</v>
      </c>
      <c r="BZ228" s="68" t="s">
        <v>520</v>
      </c>
      <c r="CA228" s="69" t="s">
        <v>521</v>
      </c>
      <c r="CB228" s="67" t="s">
        <v>521</v>
      </c>
      <c r="CC228" s="67" t="s">
        <v>521</v>
      </c>
      <c r="CD228" s="67" t="s">
        <v>521</v>
      </c>
      <c r="CE228" s="67" t="s">
        <v>521</v>
      </c>
      <c r="CF228" s="67" t="s">
        <v>521</v>
      </c>
      <c r="CG228" s="67" t="s">
        <v>521</v>
      </c>
      <c r="CH228" s="67" t="s">
        <v>521</v>
      </c>
      <c r="CI228" s="67" t="s">
        <v>521</v>
      </c>
      <c r="CJ228" s="68" t="s">
        <v>521</v>
      </c>
      <c r="CK228" s="69" t="s">
        <v>521</v>
      </c>
      <c r="CL228" s="67" t="s">
        <v>521</v>
      </c>
      <c r="CM228" s="67" t="s">
        <v>521</v>
      </c>
      <c r="CN228" s="67" t="s">
        <v>521</v>
      </c>
      <c r="CO228" s="67" t="s">
        <v>521</v>
      </c>
      <c r="CP228" s="67" t="s">
        <v>521</v>
      </c>
      <c r="CQ228" s="67" t="s">
        <v>521</v>
      </c>
      <c r="CR228" s="67" t="s">
        <v>521</v>
      </c>
      <c r="CS228" s="67" t="s">
        <v>521</v>
      </c>
      <c r="CT228" s="68" t="s">
        <v>521</v>
      </c>
      <c r="CU228" s="69" t="s">
        <v>521</v>
      </c>
      <c r="CV228" s="67" t="s">
        <v>521</v>
      </c>
      <c r="CW228" s="67" t="s">
        <v>521</v>
      </c>
      <c r="CX228" s="67" t="s">
        <v>521</v>
      </c>
      <c r="CY228" s="67" t="s">
        <v>521</v>
      </c>
      <c r="CZ228" s="67" t="s">
        <v>521</v>
      </c>
      <c r="DA228" s="67" t="s">
        <v>521</v>
      </c>
      <c r="DB228" s="67" t="s">
        <v>521</v>
      </c>
      <c r="DC228" s="67" t="s">
        <v>521</v>
      </c>
      <c r="DD228" s="68" t="s">
        <v>521</v>
      </c>
      <c r="DE228" s="69" t="s">
        <v>521</v>
      </c>
      <c r="DF228" s="71" t="s">
        <v>521</v>
      </c>
      <c r="DG228" s="67" t="s">
        <v>521</v>
      </c>
      <c r="DH228" s="67" t="s">
        <v>521</v>
      </c>
      <c r="DI228" s="67" t="s">
        <v>521</v>
      </c>
      <c r="DJ228" s="67" t="s">
        <v>521</v>
      </c>
      <c r="DK228" s="67" t="s">
        <v>521</v>
      </c>
      <c r="DL228" s="67" t="s">
        <v>521</v>
      </c>
      <c r="DM228" s="67" t="s">
        <v>521</v>
      </c>
      <c r="DN228" s="68" t="s">
        <v>521</v>
      </c>
      <c r="DO228" s="70" t="s">
        <v>521</v>
      </c>
      <c r="DP228" s="71" t="s">
        <v>521</v>
      </c>
      <c r="DQ228" s="67" t="s">
        <v>521</v>
      </c>
      <c r="DR228" s="67" t="s">
        <v>521</v>
      </c>
      <c r="DS228" s="67" t="s">
        <v>521</v>
      </c>
      <c r="DT228" s="67" t="s">
        <v>521</v>
      </c>
      <c r="DU228" s="67" t="s">
        <v>521</v>
      </c>
      <c r="DV228" s="67" t="s">
        <v>521</v>
      </c>
      <c r="DW228" s="67" t="s">
        <v>521</v>
      </c>
      <c r="DX228" s="72" t="s">
        <v>521</v>
      </c>
      <c r="DY228" s="73" t="s">
        <v>522</v>
      </c>
      <c r="DZ228" s="74">
        <v>2</v>
      </c>
      <c r="EA228" s="74">
        <v>3</v>
      </c>
      <c r="EB228" s="74">
        <v>3</v>
      </c>
      <c r="EC228" s="75">
        <v>4</v>
      </c>
      <c r="ED228" s="76" t="s">
        <v>522</v>
      </c>
      <c r="EE228" s="74">
        <f t="shared" si="417"/>
        <v>2</v>
      </c>
      <c r="EF228" s="74">
        <f t="shared" si="418"/>
        <v>6</v>
      </c>
      <c r="EG228" s="74">
        <f t="shared" si="419"/>
        <v>18</v>
      </c>
      <c r="EH228" s="77">
        <f t="shared" si="420"/>
        <v>72</v>
      </c>
      <c r="EI228" s="73">
        <v>100</v>
      </c>
      <c r="EJ228" s="74">
        <v>150</v>
      </c>
      <c r="EK228" s="74">
        <v>300</v>
      </c>
      <c r="EL228" s="74">
        <v>500</v>
      </c>
      <c r="EM228" s="75">
        <v>1500</v>
      </c>
      <c r="EN228" s="78">
        <v>1</v>
      </c>
      <c r="EO228" s="79">
        <f t="shared" si="421"/>
        <v>0.75</v>
      </c>
      <c r="EP228" s="79">
        <f t="shared" si="422"/>
        <v>0.5</v>
      </c>
      <c r="EQ228" s="79">
        <f t="shared" si="423"/>
        <v>0.27777777777777779</v>
      </c>
      <c r="ER228" s="80">
        <f t="shared" si="424"/>
        <v>0.20833333333333331</v>
      </c>
      <c r="ES228" s="128" t="s">
        <v>532</v>
      </c>
      <c r="ET228" s="82"/>
      <c r="EU228" s="83">
        <v>4</v>
      </c>
      <c r="EV228" s="73">
        <v>73</v>
      </c>
      <c r="EW228" s="74">
        <v>71</v>
      </c>
      <c r="EX228" s="74">
        <v>24</v>
      </c>
      <c r="EY228" s="74">
        <v>45</v>
      </c>
      <c r="EZ228" s="74">
        <v>37</v>
      </c>
      <c r="FA228" s="74">
        <v>63</v>
      </c>
      <c r="FB228" s="74">
        <v>34</v>
      </c>
      <c r="FC228" s="74">
        <v>28</v>
      </c>
      <c r="FD228" s="74">
        <f t="shared" si="425"/>
        <v>61</v>
      </c>
      <c r="FE228" s="84">
        <f t="shared" si="426"/>
        <v>52</v>
      </c>
      <c r="FF228" s="73">
        <f>RANK(EV228,$EV$9:$EV$497,0)</f>
        <v>190</v>
      </c>
      <c r="FG228" s="74">
        <f>RANK(EW228,$EW$9:$EW$497,0)</f>
        <v>79</v>
      </c>
      <c r="FH228" s="74">
        <f>RANK(EX228,$EX$9:$EX$497,0)</f>
        <v>273</v>
      </c>
      <c r="FI228" s="74">
        <f>RANK(EY228,$EY$9:$EY$497,0)</f>
        <v>152</v>
      </c>
      <c r="FJ228" s="74">
        <f>RANK(EZ228,$EZ$9:$EZ$497,0)</f>
        <v>95</v>
      </c>
      <c r="FK228" s="74">
        <f>RANK(FA228,$FA$9:$FA$497,0)</f>
        <v>26</v>
      </c>
      <c r="FL228" s="74">
        <f>RANK(FB228,$FB$9:$FB$497,0)</f>
        <v>240</v>
      </c>
      <c r="FM228" s="74">
        <f>RANK(FC228,$FC$9:$FC$497,0)</f>
        <v>283</v>
      </c>
      <c r="FN228" s="74">
        <f>RANK(FD228,$FD$9:$FD$497,0)</f>
        <v>244</v>
      </c>
      <c r="FO228" s="84">
        <f>RANK(FE228,$FE$9:$FE$497,0)</f>
        <v>297</v>
      </c>
      <c r="FP228" s="73">
        <f>COUNTIFS($EV$9:$EV$497,"&gt;"&amp;EV228,$ES$9:$ES$497,ES228)+1</f>
        <v>25</v>
      </c>
      <c r="FQ228" s="74">
        <f>COUNTIFS($EW$9:$EW$497,"&gt;"&amp;EW228,$ES$9:$ES$497,ES228)+1</f>
        <v>24</v>
      </c>
      <c r="FR228" s="74">
        <f>COUNTIFS($EX$9:$EX$497,"&gt;"&amp;EX228,$ES$9:$ES$497,ES228)+1</f>
        <v>34</v>
      </c>
      <c r="FS228" s="74">
        <f>COUNTIFS($EY$9:$EY$497,"&gt;"&amp;EY228,$ES$9:$ES$497,ES228)+1</f>
        <v>15</v>
      </c>
      <c r="FT228" s="74">
        <f>COUNTIFS($EZ$9:$EZ$497,"&gt;"&amp;EZ228,$ES$9:$ES$497,ES228)+1</f>
        <v>19</v>
      </c>
      <c r="FU228" s="74">
        <f>COUNTIFS($FA$9:$FA$497,"&gt;"&amp;FA228,$ES$9:$ES$497,ES228)+1</f>
        <v>23</v>
      </c>
      <c r="FV228" s="74">
        <f>COUNTIFS($FB$9:$FB$497,"&gt;"&amp;FB228,$ES$9:$ES$497,ES228)+1</f>
        <v>23</v>
      </c>
      <c r="FW228" s="74">
        <f>COUNTIFS($FC$9:$FC$497,"&gt;"&amp;FC228,$ES$9:$ES$497,ES228)+1</f>
        <v>29</v>
      </c>
      <c r="FX228" s="74">
        <f>COUNTIFS($FD$9:$FD$497,"&gt;"&amp;FD228,$ES$9:$ES$497,ES228)+1</f>
        <v>25</v>
      </c>
      <c r="FY228" s="84">
        <f>COUNTIFS($FE$9:$FE$497,"&gt;"&amp;FE228,$ES$9:$ES$497,ES228)+1</f>
        <v>32</v>
      </c>
      <c r="FZ228" s="85">
        <f t="shared" si="427"/>
        <v>0.85</v>
      </c>
      <c r="GA228" s="86">
        <f t="shared" si="428"/>
        <v>0.83</v>
      </c>
      <c r="GB228" s="86">
        <f t="shared" si="429"/>
        <v>0.28000000000000003</v>
      </c>
      <c r="GC228" s="86">
        <f t="shared" si="430"/>
        <v>0.52</v>
      </c>
      <c r="GD228" s="86">
        <f t="shared" si="431"/>
        <v>0.43</v>
      </c>
      <c r="GE228" s="86">
        <f t="shared" si="432"/>
        <v>0.73</v>
      </c>
      <c r="GF228" s="86">
        <f t="shared" si="433"/>
        <v>0.4</v>
      </c>
      <c r="GG228" s="86">
        <f t="shared" si="434"/>
        <v>0.33</v>
      </c>
      <c r="GH228" s="86">
        <f t="shared" si="435"/>
        <v>0.71</v>
      </c>
      <c r="GI228" s="87">
        <f t="shared" si="436"/>
        <v>0.6</v>
      </c>
      <c r="GJ228" s="85">
        <f>ROUND(((FZ228-AVERAGE(FZ$9:FZ$497))/STDEVP(FZ$9:FZ$497)*10+50),2)</f>
        <v>45.46</v>
      </c>
      <c r="GK228" s="86">
        <f>ROUND(((GA228-AVERAGE(GA$9:GA$497))/STDEVP(GA$9:GA$497)*10+50),2)</f>
        <v>54.17</v>
      </c>
      <c r="GL228" s="86">
        <f>ROUND(((GB228-AVERAGE(GB$9:GB$497))/STDEVP(GB$9:GB$497)*10+50),2)</f>
        <v>38.619999999999997</v>
      </c>
      <c r="GM228" s="86">
        <f>ROUND(((GC228-AVERAGE(GC$9:GC$497))/STDEVP(GC$9:GC$497)*10+50),2)</f>
        <v>49.69</v>
      </c>
      <c r="GN228" s="86">
        <f>ROUND(((GD228-AVERAGE(GD$9:GD$497))/STDEVP(GD$9:GD$497)*10+50),2)</f>
        <v>51.29</v>
      </c>
      <c r="GO228" s="86">
        <f>ROUND(((GE228-AVERAGE(GE$9:GE$497))/STDEVP(GE$9:GE$497)*10+50),2)</f>
        <v>63.85</v>
      </c>
      <c r="GP228" s="86">
        <f>ROUND(((GF228-AVERAGE(GF$9:GF$497))/STDEVP(GF$9:GF$497)*10+50),2)</f>
        <v>42.6</v>
      </c>
      <c r="GQ228" s="86">
        <f>ROUND(((GG228-AVERAGE(GG$9:GG$497))/STDEVP(GG$9:GG$497)*10+50),2)</f>
        <v>40.58</v>
      </c>
      <c r="GR228" s="86">
        <f>ROUND(((GH228-AVERAGE(GH$9:GH$497))/STDEVP(GH$9:GH$497)*10+50),2)</f>
        <v>40.340000000000003</v>
      </c>
      <c r="GS228" s="87">
        <f>ROUND(((GI228-AVERAGE(GI$9:GI$497))/STDEVP(GI$9:GI$497)*10+50),2)</f>
        <v>37.11</v>
      </c>
      <c r="GT228" s="73">
        <f>RANK(GJ228,$GJ$9:$GJ$497,0)</f>
        <v>297</v>
      </c>
      <c r="GU228" s="74">
        <f>RANK(GK228,$GK$9:$GK$497,0)</f>
        <v>140</v>
      </c>
      <c r="GV228" s="74">
        <f>RANK(GL228,$GL$9:$GL$497,0)</f>
        <v>392</v>
      </c>
      <c r="GW228" s="74">
        <f>RANK(GM228,$GM$9:$GM$497,0)</f>
        <v>192</v>
      </c>
      <c r="GX228" s="74">
        <f>RANK(GN228,$GN$9:$GN$497,0)</f>
        <v>113</v>
      </c>
      <c r="GY228" s="74">
        <f>RANK(GO228,$GO$9:$GO$497,0)</f>
        <v>42</v>
      </c>
      <c r="GZ228" s="74">
        <f>RANK(GP228,$GP$9:$GP$497,0)</f>
        <v>324</v>
      </c>
      <c r="HA228" s="74">
        <f>RANK(GQ228,$GQ$9:$GQ$497,0)</f>
        <v>364</v>
      </c>
      <c r="HB228" s="74">
        <f>RANK(GR228,$GR$9:$GR$497,0)</f>
        <v>374</v>
      </c>
      <c r="HC228" s="84">
        <f>RANK(GS228,$GS$9:$GS$497,0)</f>
        <v>418</v>
      </c>
      <c r="HD228" s="85">
        <f>ROUND(AVERAGEIF($ES$9:$ES$497,$ES228,$FZ$9:$FZ$497),2)</f>
        <v>0.93</v>
      </c>
      <c r="HE228" s="86">
        <f>ROUND(AVERAGEIF($ES$9:$ES$497,$ES228,$GA$9:$GA$497),2)</f>
        <v>0.96</v>
      </c>
      <c r="HF228" s="86">
        <f>ROUND(AVERAGEIF($ES$9:$ES$497,$ES228,$GB$9:$GB$497),2)</f>
        <v>0.41</v>
      </c>
      <c r="HG228" s="86">
        <f>ROUND(AVERAGEIF($ES$9:$ES$497,$ES228,$GC$9:$GC$497),2)</f>
        <v>0.46</v>
      </c>
      <c r="HH228" s="86">
        <f>ROUND(AVERAGEIF($ES$9:$ES$497,$ES228,$GD$9:$GD$497),2)</f>
        <v>0.38</v>
      </c>
      <c r="HI228" s="86">
        <f>ROUND(AVERAGEIF($ES$9:$ES$497,$ES228,$GE$9:$GE$497),2)</f>
        <v>0.85</v>
      </c>
      <c r="HJ228" s="86">
        <f>ROUND(AVERAGEIF($ES$9:$ES$497,$ES228,$GF$9:$GF$497),2)</f>
        <v>0.44</v>
      </c>
      <c r="HK228" s="86">
        <f>ROUND(AVERAGEIF($ES$9:$ES$497,$ES228,$GG$9:$GG$497),2)</f>
        <v>0.42</v>
      </c>
      <c r="HL228" s="86">
        <f>ROUND(AVERAGEIF($ES$9:$ES$497,$ES228,$GH$9:$GH$497),2)</f>
        <v>0.8</v>
      </c>
      <c r="HM228" s="87">
        <f>ROUND(AVERAGEIF($ES$9:$ES$497,$ES228,$GI$9:$GI$497),2)</f>
        <v>0.84</v>
      </c>
      <c r="HN228" s="88">
        <f t="shared" si="437"/>
        <v>-8.0000000000000071E-2</v>
      </c>
      <c r="HO228" s="89">
        <f t="shared" si="438"/>
        <v>-0.13</v>
      </c>
      <c r="HP228" s="89">
        <f t="shared" si="439"/>
        <v>-0.12999999999999995</v>
      </c>
      <c r="HQ228" s="89">
        <f t="shared" si="440"/>
        <v>0.06</v>
      </c>
      <c r="HR228" s="89">
        <f t="shared" si="441"/>
        <v>4.9999999999999989E-2</v>
      </c>
      <c r="HS228" s="89">
        <f t="shared" si="442"/>
        <v>-0.12</v>
      </c>
      <c r="HT228" s="89">
        <f t="shared" si="443"/>
        <v>-3.999999999999998E-2</v>
      </c>
      <c r="HU228" s="89">
        <f t="shared" si="444"/>
        <v>-8.9999999999999969E-2</v>
      </c>
      <c r="HV228" s="89">
        <f t="shared" si="445"/>
        <v>-9.000000000000008E-2</v>
      </c>
      <c r="HW228" s="90">
        <f t="shared" si="446"/>
        <v>-0.24</v>
      </c>
      <c r="HX228" s="73">
        <f>COUNTIFS($FZ$9:$FZ$497,"&gt;"&amp;FZ228,$ES$9:$ES$497,$ES228)+1</f>
        <v>42</v>
      </c>
      <c r="HY228" s="74">
        <f>COUNTIFS($GA$9:$GA$497,"&gt;"&amp;GA228,$ES$9:$ES$497,$ES228)+1</f>
        <v>50</v>
      </c>
      <c r="HZ228" s="74">
        <f>COUNTIFS($GB$9:$GB$497,"&gt;"&amp;GB228,$ES$9:$ES$497,$ES228)+1</f>
        <v>57</v>
      </c>
      <c r="IA228" s="74">
        <f>COUNTIFS($GC$9:$GC$497,"&gt;"&amp;GC228,$ES$9:$ES$497,$ES228)+1</f>
        <v>16</v>
      </c>
      <c r="IB228" s="74">
        <f>COUNTIFS($GD$9:$GD$497,"&gt;"&amp;GD228,$ES$9:$ES$497,$ES228)+1</f>
        <v>16</v>
      </c>
      <c r="IC228" s="74">
        <f>COUNTIFS($GE$9:$GE$497,"&gt;"&amp;GE228,$ES$9:$ES$497,$ES228)+1</f>
        <v>36</v>
      </c>
      <c r="ID228" s="74">
        <f>COUNTIFS($GF$9:$GF$497,"&gt;"&amp;GF228,$ES$9:$ES$497,$ES228)+1</f>
        <v>40</v>
      </c>
      <c r="IE228" s="74">
        <f>COUNTIFS($GG$9:$GG$497,"&gt;"&amp;GG228,$ES$9:$ES$497,$ES228)+1</f>
        <v>58</v>
      </c>
      <c r="IF228" s="74">
        <f>COUNTIFS($GH$9:$GH$497,"&gt;"&amp;GH228,$ES$9:$ES$497,$ES228)+1</f>
        <v>38</v>
      </c>
      <c r="IG228" s="84">
        <f>COUNTIFS($GI$9:$GI$497,"&gt;"&amp;GI228,$ES$9:$ES$497,$ES228)+1</f>
        <v>57</v>
      </c>
      <c r="IH228" s="91"/>
      <c r="II228" s="79"/>
      <c r="IJ228" s="79"/>
      <c r="IK228" s="79"/>
      <c r="IL228" s="79"/>
      <c r="IM228" s="92"/>
      <c r="IN228" s="93"/>
      <c r="IO228" s="94"/>
      <c r="IP228" s="95"/>
      <c r="IQ228" s="79"/>
      <c r="IR228" s="79"/>
      <c r="IS228" s="79"/>
      <c r="IT228" s="79"/>
      <c r="IU228" s="79"/>
      <c r="IV228" s="79"/>
      <c r="IW228" s="96"/>
      <c r="IX228" s="93"/>
      <c r="IY228" s="79"/>
      <c r="IZ228" s="79"/>
      <c r="JA228" s="79"/>
      <c r="JB228" s="79"/>
      <c r="JC228" s="79"/>
      <c r="JD228" s="79"/>
      <c r="JE228" s="97"/>
      <c r="JF228" s="95"/>
      <c r="JG228" s="79"/>
      <c r="JH228" s="79"/>
      <c r="JI228" s="79"/>
      <c r="JJ228" s="79"/>
      <c r="JK228" s="79"/>
      <c r="JL228" s="79"/>
      <c r="JM228" s="96"/>
      <c r="JN228" s="93"/>
      <c r="JO228" s="79"/>
      <c r="JP228" s="79"/>
      <c r="JQ228" s="79"/>
      <c r="JR228" s="79"/>
      <c r="JS228" s="79"/>
      <c r="JT228" s="79"/>
      <c r="JU228" s="79"/>
      <c r="JV228" s="79"/>
      <c r="JW228" s="79"/>
      <c r="JX228" s="79"/>
      <c r="JY228" s="79"/>
      <c r="JZ228" s="97"/>
      <c r="KA228" s="93"/>
      <c r="KB228" s="79"/>
      <c r="KC228" s="79"/>
      <c r="KD228" s="79"/>
      <c r="KE228" s="97"/>
      <c r="KF228" s="95"/>
      <c r="KG228" s="79"/>
      <c r="KH228" s="79"/>
      <c r="KI228" s="79"/>
      <c r="KJ228" s="79"/>
      <c r="KK228" s="98"/>
      <c r="KL228" s="79"/>
      <c r="KM228" s="79"/>
      <c r="KN228" s="79"/>
      <c r="KO228" s="79"/>
      <c r="KP228" s="79"/>
      <c r="KQ228" s="79"/>
      <c r="KR228" s="79"/>
      <c r="KS228" s="96"/>
      <c r="KT228" s="96"/>
      <c r="KU228" s="96"/>
      <c r="KV228" s="96"/>
      <c r="KW228" s="93"/>
      <c r="KX228" s="79"/>
      <c r="KY228" s="79"/>
      <c r="KZ228" s="79"/>
      <c r="LA228" s="79"/>
      <c r="LB228" s="79"/>
      <c r="LC228" s="96"/>
      <c r="LD228" s="93"/>
      <c r="LE228" s="94"/>
      <c r="LF228" s="99"/>
      <c r="LG228" s="75"/>
      <c r="LH228" s="93"/>
      <c r="LI228" s="79"/>
      <c r="LJ228" s="74"/>
      <c r="LK228" s="74"/>
      <c r="LL228" s="74"/>
      <c r="LM228" s="100"/>
      <c r="LN228" s="95"/>
      <c r="LO228" s="79"/>
      <c r="LP228" s="79"/>
      <c r="LQ228" s="79"/>
      <c r="LR228" s="96"/>
      <c r="LS228" s="93"/>
      <c r="LT228" s="79"/>
      <c r="LU228" s="79"/>
      <c r="LV228" s="79"/>
      <c r="LW228" s="79"/>
      <c r="LX228" s="79"/>
      <c r="LY228" s="79"/>
      <c r="LZ228" s="79"/>
      <c r="MA228" s="97"/>
      <c r="MB228" s="95"/>
      <c r="MC228" s="79"/>
      <c r="MD228" s="79"/>
      <c r="ME228" s="79"/>
      <c r="MF228" s="79"/>
      <c r="MG228" s="79"/>
      <c r="MH228" s="79"/>
      <c r="MI228" s="79"/>
      <c r="MJ228" s="79"/>
      <c r="MK228" s="79"/>
      <c r="ML228" s="79"/>
      <c r="MM228" s="79"/>
      <c r="MN228" s="98"/>
      <c r="MO228" s="98"/>
      <c r="MP228" s="96"/>
      <c r="MQ228" s="93"/>
      <c r="MR228" s="79"/>
      <c r="MS228" s="79"/>
      <c r="MT228" s="79"/>
      <c r="MU228" s="79"/>
      <c r="MV228" s="98"/>
      <c r="MW228" s="79">
        <v>0.05</v>
      </c>
      <c r="MX228" s="79"/>
      <c r="MY228" s="79"/>
      <c r="MZ228" s="79"/>
      <c r="NA228" s="79"/>
      <c r="NB228" s="79"/>
      <c r="NC228" s="79"/>
      <c r="ND228" s="96"/>
      <c r="NE228" s="96"/>
      <c r="NF228" s="96"/>
      <c r="NG228" s="96"/>
      <c r="NH228" s="93"/>
      <c r="NI228" s="79"/>
      <c r="NJ228" s="79"/>
      <c r="NK228" s="79"/>
      <c r="NL228" s="79"/>
      <c r="NM228" s="79"/>
      <c r="NN228" s="94"/>
      <c r="NO228" s="93"/>
      <c r="NP228" s="80"/>
      <c r="NQ228" s="124" t="s">
        <v>1076</v>
      </c>
      <c r="NR228" s="102" t="s">
        <v>1079</v>
      </c>
      <c r="NS228" s="102"/>
      <c r="NT228" s="102"/>
      <c r="NU228" s="102"/>
      <c r="NV228" s="104"/>
      <c r="NW228" s="102" t="s">
        <v>882</v>
      </c>
      <c r="NX228" s="133"/>
      <c r="NY228" s="129" t="s">
        <v>2118</v>
      </c>
      <c r="NZ228" s="133"/>
      <c r="OA228" s="134"/>
      <c r="OB228" s="134"/>
      <c r="OC228" s="134"/>
      <c r="OD228" s="108">
        <f t="shared" si="447"/>
        <v>72</v>
      </c>
      <c r="OE228" s="109">
        <v>6</v>
      </c>
      <c r="OF228" s="110">
        <f t="shared" si="448"/>
        <v>100</v>
      </c>
      <c r="OG228" s="109">
        <v>5</v>
      </c>
      <c r="OH228" s="111">
        <f>ROUND(AVERAGEIF($ES$9:$ES$497,$ES228,EV$9:EV$497),0)</f>
        <v>58</v>
      </c>
      <c r="OI228" s="112">
        <f>ROUND(AVERAGEIF($ES$9:$ES$497,$ES228,EW$9:EW$497),0)</f>
        <v>57</v>
      </c>
      <c r="OJ228" s="112">
        <f>ROUND(AVERAGEIF($ES$9:$ES$497,$ES228,EX$9:EX$497),0)</f>
        <v>24</v>
      </c>
      <c r="OK228" s="112">
        <f>ROUND(AVERAGEIF($ES$9:$ES$497,$ES228,EY$9:EY$497),0)</f>
        <v>29</v>
      </c>
      <c r="OL228" s="112">
        <f>ROUND(AVERAGEIF($ES$9:$ES$497,$ES228,EZ$9:EZ$497),0)</f>
        <v>25</v>
      </c>
      <c r="OM228" s="112">
        <f>ROUND(AVERAGEIF($ES$9:$ES$497,$ES228,FA$9:FA$497),0)</f>
        <v>51</v>
      </c>
      <c r="ON228" s="112">
        <f>ROUND(AVERAGEIF($ES$9:$ES$497,$ES228,FB$9:FB$497),0)</f>
        <v>27</v>
      </c>
      <c r="OO228" s="112">
        <f>ROUND(AVERAGEIF($ES$9:$ES$497,$ES228,FC$9:FC$497),0)</f>
        <v>25</v>
      </c>
      <c r="OP228" s="112">
        <f>ROUND(AVERAGEIF($ES$9:$ES$497,$ES228,FD$9:FD$497),0)</f>
        <v>49</v>
      </c>
      <c r="OQ228" s="113">
        <f>ROUND(AVERAGEIF($ES$9:$ES$497,$ES228,FE$9:FE$497),0)</f>
        <v>49</v>
      </c>
      <c r="OR228" s="114">
        <f>ROUND(EV228/MAX(EV$9:EV$497)*100,0)</f>
        <v>41</v>
      </c>
      <c r="OS228" s="115">
        <f>ROUND(EW228/MAX(EW$9:EW$497)*100,0)</f>
        <v>56</v>
      </c>
      <c r="OT228" s="115">
        <f>ROUND(EX228/MAX(EX$9:EX$497)*100,0)</f>
        <v>20</v>
      </c>
      <c r="OU228" s="115">
        <f>ROUND(EY228/MAX(EY$9:EY$497)*100,0)</f>
        <v>30</v>
      </c>
      <c r="OV228" s="115">
        <f>ROUND(EZ228/MAX(EZ$9:EZ$497)*100,0)</f>
        <v>30</v>
      </c>
      <c r="OW228" s="115">
        <f>ROUND(FA228/MAX(FA$9:FA$497)*100,0)</f>
        <v>56</v>
      </c>
      <c r="OX228" s="115">
        <f>ROUND(FB228/MAX(FB$9:FB$497)*100,0)</f>
        <v>25</v>
      </c>
      <c r="OY228" s="116">
        <f>ROUND(FC228/MAX(FC$9:FC$497)*100,0)</f>
        <v>19</v>
      </c>
      <c r="OZ228" s="115">
        <f>ROUND(FD228/MAX(FD$9:FD$497)*100,0)</f>
        <v>41</v>
      </c>
      <c r="PA228" s="117">
        <f>ROUND(FE228/MAX(FE$9:FE$497)*100,0)</f>
        <v>21</v>
      </c>
      <c r="PB228" s="118">
        <f t="shared" si="449"/>
        <v>353</v>
      </c>
      <c r="PC228" s="115">
        <f t="shared" si="450"/>
        <v>383</v>
      </c>
      <c r="PD228" s="115">
        <f t="shared" si="451"/>
        <v>443</v>
      </c>
      <c r="PE228" s="115">
        <f t="shared" si="452"/>
        <v>391</v>
      </c>
      <c r="PF228" s="115">
        <f t="shared" si="453"/>
        <v>462</v>
      </c>
      <c r="PG228" s="119">
        <f t="shared" si="454"/>
        <v>447</v>
      </c>
      <c r="PH228" s="118">
        <f>ROUND(PB228/MAX(PB$9:PB$497)*100,0)</f>
        <v>42</v>
      </c>
      <c r="PI228" s="115">
        <f>ROUND(PC228/MAX(PC$9:PC$497)*100,0)</f>
        <v>46</v>
      </c>
      <c r="PJ228" s="115">
        <f>ROUND(PD228/MAX(PD$9:PD$497)*100,0)</f>
        <v>47</v>
      </c>
      <c r="PK228" s="115">
        <f>ROUND(PE228/MAX(PE$9:PE$497)*100,0)</f>
        <v>39</v>
      </c>
      <c r="PL228" s="115">
        <f>ROUND(PF228/MAX(PF$9:PF$497)*100,0)</f>
        <v>65</v>
      </c>
      <c r="PM228" s="119">
        <f>ROUND(PG228/MAX(PG$9:PG$497)*100,0)</f>
        <v>65</v>
      </c>
      <c r="PN228" s="118">
        <f>RANK(PH228,PH$9:PH$497,0)</f>
        <v>232</v>
      </c>
      <c r="PO228" s="115">
        <f>RANK(PI228,PI$9:PI$497,0)</f>
        <v>160</v>
      </c>
      <c r="PP228" s="115">
        <f>RANK(PJ228,PJ$9:PJ$497,0)</f>
        <v>220</v>
      </c>
      <c r="PQ228" s="115">
        <f>RANK(PK228,PK$9:PK$497,0)</f>
        <v>249</v>
      </c>
      <c r="PR228" s="115">
        <f>RANK(PL228,PL$9:PL$497,0)</f>
        <v>110</v>
      </c>
      <c r="PS228" s="119">
        <f>RANK(PM228,PM$9:PM$497,0)</f>
        <v>74</v>
      </c>
      <c r="PT228" s="120">
        <f>ROUND(FZ228/MAX(FZ$9:FZ$497)*100,0)</f>
        <v>46</v>
      </c>
      <c r="PU228" s="115">
        <f>ROUND(GA228/MAX(GA$9:GA$497)*100,0)</f>
        <v>47</v>
      </c>
      <c r="PV228" s="115">
        <f>ROUND(GB228/MAX(GB$9:GB$497)*100,0)</f>
        <v>20</v>
      </c>
      <c r="PW228" s="115">
        <f>ROUND(GC228/MAX(GC$9:GC$497)*100,0)</f>
        <v>41</v>
      </c>
      <c r="PX228" s="115">
        <f>ROUND(GD228/MAX(GD$9:GD$497)*100,0)</f>
        <v>24</v>
      </c>
      <c r="PY228" s="115">
        <f>ROUND(GE228/MAX(GE$9:GE$497)*100,0)</f>
        <v>44</v>
      </c>
      <c r="PZ228" s="115">
        <f>ROUND(GF228/MAX(GF$9:GF$497)*100,0)</f>
        <v>19</v>
      </c>
      <c r="QA228" s="116">
        <f>ROUND(GG228/MAX(GG$9:GG$497)*100,0)</f>
        <v>18</v>
      </c>
      <c r="QB228" s="115">
        <f>ROUND(GH228/MAX(GH$9:GH$497)*100,0)</f>
        <v>32</v>
      </c>
      <c r="QC228" s="121">
        <f>ROUND(GI228/MAX(GI$9:GI$497)*100,0)</f>
        <v>19</v>
      </c>
      <c r="QD228" s="120">
        <f>ROUND(AVERAGEIF($ES$9:$ES$497,$ES228,PT$9:PT$497),0)</f>
        <v>51</v>
      </c>
      <c r="QE228" s="120">
        <f>ROUND(AVERAGEIF($ES$9:$ES$497,$ES228,PU$9:PU$497),0)</f>
        <v>54</v>
      </c>
      <c r="QF228" s="120">
        <f>ROUND(AVERAGEIF($ES$9:$ES$497,$ES228,PV$9:PV$497),0)</f>
        <v>30</v>
      </c>
      <c r="QG228" s="120">
        <f>ROUND(AVERAGEIF($ES$9:$ES$497,$ES228,PW$9:PW$497),0)</f>
        <v>36</v>
      </c>
      <c r="QH228" s="120">
        <f>ROUND(AVERAGEIF($ES$9:$ES$497,$ES228,PX$9:PX$497),0)</f>
        <v>21</v>
      </c>
      <c r="QI228" s="120">
        <f>ROUND(AVERAGEIF($ES$9:$ES$497,$ES228,PY$9:PY$497),0)</f>
        <v>51</v>
      </c>
      <c r="QJ228" s="120">
        <f>ROUND(AVERAGEIF($ES$9:$ES$497,$ES228,PZ$9:PZ$497),0)</f>
        <v>21</v>
      </c>
      <c r="QK228" s="120">
        <f>ROUND(AVERAGEIF($ES$9:$ES$497,$ES228,QA$9:QA$497),0)</f>
        <v>23</v>
      </c>
      <c r="QL228" s="120">
        <f>ROUND(AVERAGEIF($ES$9:$ES$497,$ES228,QB$9:QB$497),0)</f>
        <v>35</v>
      </c>
      <c r="QM228" s="120">
        <f>ROUND(AVERAGEIF($ES$9:$ES$497,$ES228,QC$9:QC$497),0)</f>
        <v>27</v>
      </c>
      <c r="QN228" s="114">
        <f t="shared" si="455"/>
        <v>363</v>
      </c>
      <c r="QO228" s="115">
        <f t="shared" si="456"/>
        <v>379</v>
      </c>
      <c r="QP228" s="115">
        <f t="shared" si="457"/>
        <v>459</v>
      </c>
      <c r="QQ228" s="115">
        <f t="shared" si="458"/>
        <v>417</v>
      </c>
      <c r="QR228" s="115">
        <f t="shared" si="459"/>
        <v>549</v>
      </c>
      <c r="QS228" s="119">
        <f t="shared" si="460"/>
        <v>463</v>
      </c>
      <c r="QT228" s="114">
        <f>ROUND((QN228-MIN(QN$9:QN$497))/(MAX(QN$9:QN$497)-MIN(QN$9:QN$497))*100,0)</f>
        <v>21</v>
      </c>
      <c r="QU228" s="115">
        <f>ROUND((QO228-MIN(QO$9:QO$497))/(MAX(QO$9:QO$497)-MIN(QO$9:QO$497))*100,0)</f>
        <v>24</v>
      </c>
      <c r="QV228" s="115">
        <f>ROUND((QP228-MIN(QP$9:QP$497))/(MAX(QP$9:QP$497)-MIN(QP$9:QP$497))*100,0)</f>
        <v>16</v>
      </c>
      <c r="QW228" s="115">
        <f>ROUND((QQ228-MIN(QQ$9:QQ$497))/(MAX(QQ$9:QQ$497)-MIN(QQ$9:QQ$497))*100,0)</f>
        <v>16</v>
      </c>
      <c r="QX228" s="115">
        <f>ROUND((QR228-MIN(QR$9:QR$497))/(MAX(QR$9:QR$497)-MIN(QR$9:QR$497))*100,0)</f>
        <v>53</v>
      </c>
      <c r="QY228" s="115">
        <f>ROUND((QS228-MIN(QS$9:QS$497))/(MAX(QS$9:QS$497)-MIN(QS$9:QS$497))*100,0)</f>
        <v>58</v>
      </c>
      <c r="QZ228" s="114">
        <f>RANK(QN228,QN$9:QN$497,0)</f>
        <v>394</v>
      </c>
      <c r="RA228" s="115">
        <f>RANK(QO228,QO$9:QO$497,0)</f>
        <v>213</v>
      </c>
      <c r="RB228" s="115">
        <f>RANK(QP228,QP$9:QP$497,0)</f>
        <v>383</v>
      </c>
      <c r="RC228" s="115">
        <f>RANK(QQ228,QQ$9:QQ$497,0)</f>
        <v>405</v>
      </c>
      <c r="RD228" s="115">
        <f>RANK(QR228,QR$9:QR$497,0)</f>
        <v>151</v>
      </c>
      <c r="RE228" s="115">
        <f>RANK(QS228,QS$9:QS$497,0)</f>
        <v>72</v>
      </c>
      <c r="RF228" s="122"/>
      <c r="RG228" s="115">
        <f>($RH$3*(IH228+IJ228)*100*100/MAX(EX$9:EX$497)*$RO$3) +($RH$3*(II228+IJ228)*100*100/MAX(EX$9:EX$497)*$RO$4) + ($RH$3*IK228*100*100/MAX(EX$9:EX$497)*0.098)</f>
        <v>0</v>
      </c>
      <c r="RH228" s="115">
        <f>($RH$4*IL228*100*100/MAX(EZ$9:EZ$497))*$RQ$3</f>
        <v>0</v>
      </c>
      <c r="RI228" s="115">
        <f>($RH$3*IM228*100*100/MAX(EY$9:EY$497))*$RQ$4</f>
        <v>0</v>
      </c>
      <c r="RJ228" s="115">
        <f>($RH$3*IN228*100*100/MAX(EX$9:EX$497))</f>
        <v>0</v>
      </c>
      <c r="RK228" s="115">
        <f>($RH$4*IO228*100*100/MAX(EZ$9:EZ$497))*$RQ$3</f>
        <v>0</v>
      </c>
      <c r="RL228" s="115">
        <f>(($RL$4*IP228*100*((100/MAX(EX$9:EX$497)+100/MAX(EZ$9:EZ$497))/2))+($RL$4*IQ228*100*((100/MAX(EX$9:EX$497)+100/MAX(EZ$9:EZ$497))/2))+($RL$4*IR228*100*((100/MAX(EX$9:EX$497)+100/MAX(EZ$9:EZ$497))/2))+($RL$4*IS228*100*((100/MAX(EX$9:EX$497)+100/MAX(EZ$9:EZ$497))/2))+($RL$4*IT228*100*((100/MAX(EX$9:EX$497)+100/MAX(EZ$9:EZ$497))/2))+($RL$4*IU228*100*((100/MAX(EX$9:EX$497)+100/MAX(EZ$9:EZ$497))/2))+($RL$4*IV228*100*((100/MAX(EX$9:EX$497)+100/MAX(EZ$9:EZ$497))/2))+($RL$4*IW228*100*((100/MAX(EX$9:EX$497)+100/MAX(EZ$9:EZ$497))/2)))*$RS$3</f>
        <v>0</v>
      </c>
      <c r="RM228" s="115">
        <f>(($RH$3*IX228*100*100/MAX(EX$9:EX$497))+($RH$3*IY228*100*100/MAX(EX$9:EX$497))+($RH$3*IZ228*100*100/MAX(EX$9:EX$497))+($RH$3*JA228*100*100/MAX(EX$9:EX$497))+($RH$3*JB228*100*100/MAX(EX$9:EX$497))+($RH$3*JC228*100*100/MAX(EX$9:EX$497))+($RH$3*JD228*100*100/MAX(EX$9:EX$497))+($RH$3*JE228*100*100/MAX(EX$9:EX$497)))*$RS$4</f>
        <v>0</v>
      </c>
      <c r="RN228" s="115">
        <f>(($RH$4*JF228*100*100/MAX(EZ$9:EZ$497)) + ($RH$4*JG228*100*100/MAX(EZ$9:EZ$497)) + ($RH$4*JH228*100*100/MAX(EZ$9:EZ$497)) + ($RH$4*JI228*100*100/MAX(EZ$9:EZ$497)) + ($RH$4*JJ228*100*100/MAX(EZ$9:EZ$497)) + ($RH$4*JK228*100*100/MAX(EZ$9:EZ$497)) + ($RH$4*JL228*100*100/MAX(EZ$9:EZ$497)) + ($RH$4*JM228*100*100/MAX(EZ$9:EZ$497)))*$RU$3</f>
        <v>0</v>
      </c>
      <c r="RO228" s="115">
        <f>(($RL$4*JN228*100*((100/MAX(EX$9:EX$497)+100/MAX(EZ$9:EZ$497))/2))+($RL$4*JO228*100*((100/MAX(EX$9:EX$497)+100/MAX(EZ$9:EZ$497))/2))+($RL$4*JP228*100*((100/MAX(EX$9:EX$497)+100/MAX(EZ$9:EZ$497))/2))+($RL$4*JQ228*100*((100/MAX(EX$9:EX$497)+100/MAX(EZ$9:EZ$497))/2))+($RL$4*JR228*100*((100/MAX(EX$9:EX$497)+100/MAX(EZ$9:EZ$497))/2))+($RL$4*JS228*100*((100/MAX(EX$9:EX$497)+100/MAX(EZ$9:EZ$497))/2))+($RL$4*JT228*100*((100/MAX(EX$9:EX$497)+100/MAX(EZ$9:EZ$497))/2))+($RL$4*JU228*100*((100/MAX(EX$9:EX$497)+100/MAX(EZ$9:EZ$497))/2))+($RL$4*JV228*100*((100/MAX(EX$9:EX$497)+100/MAX(EZ$9:EZ$497))/2))+($RL$4*JW228*100*((100/MAX(EX$9:EX$497)+100/MAX(EZ$9:EZ$497))/2))+($RL$4*JX228*100*((100/MAX(EX$9:EX$497)+100/MAX(EZ$9:EZ$497))/2))+($RL$4*JY228*100*((100/MAX(EX$9:EX$497)+100/MAX(EZ$9:EZ$497))/2))+($RL$4*JZ228*100*((100/MAX(EX$9:EX$497)+100/MAX(EZ$9:EZ$497))/2)))*$RW$3/2</f>
        <v>0</v>
      </c>
      <c r="RP228" s="119">
        <f>($RJ$3*KA228*100*100/MAX(FA$9:FA$497)) + ($RJ$3*KB228*100*100/MAX(FA$9:FA$497)/2) + ($RJ$3*KC228*100*100/MAX(FA$9:FA$497)/2) + ($RJ$3*KD228*100*100/MAX(FA$9:FA$497)/4) + ($RJ$3*KE228*100*100/MAX(FA$9:FA$497)/4)</f>
        <v>0</v>
      </c>
      <c r="RQ228" s="118">
        <f>($RL$4*KF228*100*((100/MAX(EX$9:EX$497)+100/MAX(EZ$9:EZ$497)))) * ($RO$3/2) + (($RL$4*KG228*100*((100/MAX(EX$9:EX$497)+100/MAX(EZ$9:EZ$497))))+($RL$4*KH228*100*((100/MAX(EX$9:EX$497)+100/MAX(EZ$9:EZ$497))))+($RL$4*KI228*100*((100/MAX(EX$9:EX$497)+100/MAX(EZ$9:EZ$497))))+($RL$4*KJ228*100*((100/MAX(EX$9:EX$497)+100/MAX(EZ$9:EZ$497))))+($RL$4*KK228*100*((100/MAX(EX$9:EX$497)+100/MAX(EZ$9:EZ$497))))+($RL$4*KL228*100*((100/MAX(EX$9:EX$497)+100/MAX(EZ$9:EZ$497))))+($RL$4*KM228*100*((100/MAX(EX$9:EX$497)+100/MAX(EZ$9:EZ$497))))+($RL$4*KN228*100*((100/MAX(EX$9:EX$497)+100/MAX(EZ$9:EZ$497))))+($RL$4*KO228*100*((100/MAX(EX$9:EX$497)+100/MAX(EZ$9:EZ$497))))+($RL$4*KP228*100*((100/MAX(EX$9:EX$497)+100/MAX(EZ$9:EZ$497))))+($RL$4*KQ228*100*((100/MAX(EX$9:EX$497)+100/MAX(EZ$9:EZ$497))))+($RL$4*KR228*100*((100/MAX(EX$9:EX$497)+100/MAX(EZ$9:EZ$497))))+($RL$4*KS228*100*((100/MAX(EX$9:EX$497)+100/MAX(EZ$9:EZ$497))))+($RL$4*KV228*100*((100/MAX(EX$9:EX$497)+100/MAX(EZ$9:EZ$497))))) * (($RO$3+$RO$4)/6)</f>
        <v>0</v>
      </c>
      <c r="RR228" s="115">
        <f>(($RL$4*KW228*100*((100/MAX(EX$9:EX$497)+100/MAX(EZ$9:EZ$497))))) * ($RO$3/2) + (($RL$4*KX228*100*((100/MAX(EX$9:EX$497)+100/MAX(EZ$9:EZ$497))))+($RL$4*KY228*100*((100/MAX(EX$9:EX$497)+100/MAX(EZ$9:EZ$497))))+($RL$4*KZ228*100*((100/MAX(EX$9:EX$497)+100/MAX(EZ$9:EZ$497))))+($RL$4*LA228*100*((100/MAX(EX$9:EX$497)+100/MAX(EZ$9:EZ$497))))+($RL$4*LB228*100*((100/MAX(EX$9:EX$497)+100/MAX(EZ$9:EZ$497))))+($RL$4*LC228*100*((100/MAX(EX$9:EX$497)+100/MAX(EZ$9:EZ$497))))) * (($RO$3+$RO$4)/6)</f>
        <v>0</v>
      </c>
      <c r="RS228" s="119">
        <f>(($RL$4*LD228*100*((100/MAX(EX$9:EX$497)+100/MAX(EZ$9:EZ$497))))+($RL$4*LE228*100*((100/MAX(EX$9:EX$497)+100/MAX(EZ$9:EZ$497))))) * (($RO$3+$RO$4)/6)</f>
        <v>0</v>
      </c>
      <c r="RT228" s="118">
        <f>($RJ$4*LH228*100*(100/MAX(EV$9:EV$497)))+($RJ$4*LI228*100*(100/MAX(EV$9:EV$497)))</f>
        <v>0</v>
      </c>
      <c r="RU228" s="119">
        <f>($RJ$4*LJ228*(100/MAX(EV$9:EV$497)))/2 + ($RL$3*LK228*(100/MAX(EW$9:EW$497))) + ($RJ$4*LL228*(100/MAX(EV$9:EV$497)))/4 + ($RL$3*LM228*(100/MAX(EW$9:EW$497)))</f>
        <v>0</v>
      </c>
      <c r="RV228" s="118">
        <f>($RJ$4*LN228*100*100/MAX(EV$9:EV$497)/2)+($RJ$4*LO228*100*100/MAX(EV$9:EV$497)/2)+($RJ$4*LP228*100*100/MAX(EV$9:EV$497))+($RJ$4*LQ228*100*100/MAX(EV$9:EV$497))+($RJ$4*LR228*100*100/MAX(EV$9:EV$497))</f>
        <v>0</v>
      </c>
      <c r="RW228" s="115">
        <f>($RJ$4*LS228*100*100/MAX(EV$9:EV$497)) + (($RJ$4*LT228*100*100/MAX(EV$9:EV$497))+($RJ$4*LU228*100*100/MAX(EV$9:EV$497))+($RJ$4*LV228*100*100/MAX(EV$9:EV$497))+($RJ$4*LW228*100*100/MAX(EV$9:EV$497))+($RJ$4*LX228*100*100/MAX(EV$9:EV$497))+($RJ$4*LY228*100*100/MAX(EV$9:EV$497))+($RJ$4*LZ228*100*100/MAX(EV$9:EV$497))+($RJ$4*MA228*100*100/MAX(EV$9:EV$497)))/2</f>
        <v>0</v>
      </c>
      <c r="RX228" s="119">
        <f>($RJ$4*MB228*100*100/MAX(EV$9:EV$497))+($RJ$4*MC228*100*100/MAX(EV$9:EV$497))+($RJ$4*MD228*100*100/MAX(EV$9:EV$497))+($RJ$4*ME228*100*100/MAX(EV$9:EV$497))+($RJ$4*MF228*100*100/MAX(EV$9:EV$497))+($RJ$4*MG228*100*100/MAX(EV$9:EV$497))+($RJ$4*MH228*100*100/MAX(EV$9:EV$497))+($RJ$4*MI228*100*100/MAX(EV$9:EV$497))+($RJ$4*MJ228*100*100/MAX(EV$9:EV$497))+($RJ$4*MK228*100*100/MAX(EV$9:EV$497))+($RJ$4*ML228*100*100/MAX(EV$9:EV$497))+($RJ$4*MM228*100*100/MAX(EV$9:EV$497))+($RJ$4*MN228*100*100/MAX(EV$9:EV$497))</f>
        <v>0</v>
      </c>
      <c r="RY228" s="118">
        <f>($RJ$4*MQ228*100*100/MAX(EV$9:EV$497))/2 + (($RJ$4*MR228*100*100/MAX(EV$9:EV$497))+($RJ$4*MS228*100*100/MAX(EV$9:EV$497))+($RJ$4*MT228*100*100/MAX(EV$9:EV$497))+($RJ$4*MU228*100*100/MAX(EV$9:EV$497))+($RJ$4*MV228*100*100/MAX(EV$9:EV$497))+($RJ$4*MW228*100*100/MAX(EV$9:EV$497))+($RJ$4*MX228*100*100/MAX(EV$9:EV$497))+($RJ$4*MY228*100*100/MAX(EV$9:EV$497))+($RJ$4*MZ228*100*100/MAX(EV$9:EV$497))+($RJ$4*NA228*100*100/MAX(EV$9:EV$497))+($RJ$4*NB228*100*100/MAX(EV$9:EV$497))+($RJ$4*NC228*100*100/MAX(EV$9:EV$497))+($RJ$4*ND228*100*100/MAX(EV$9:EV$497))+($RJ$4*NG228*100*100/MAX(EV$9:EV$497)))/4</f>
        <v>2.106741573033708</v>
      </c>
      <c r="RZ228" s="115">
        <f>($RJ$4*NH228*100*100/MAX(EV$9:EV$497))/2 + (($RJ$4*NI228*100*100/MAX(EV$9:EV$497))+($RJ$4*NJ228*100*100/MAX(EV$9:EV$497))+($RJ$4*NK228*100*100/MAX(EV$9:EV$497))+($RJ$4*NL228*100*100/MAX(EV$9:EV$497))+($RJ$4*NM228*100*100/MAX(EV$9:EV$497))+($RJ$4*NN228*100*100/MAX(EV$9:EV$497)))/4</f>
        <v>0</v>
      </c>
      <c r="SA228" s="117">
        <f>(($RJ$4*NO228*100*100/MAX(EV$9:EV$497))+($RJ$4*NP228*100*100/MAX(EV$9:EV$497)))/4</f>
        <v>0</v>
      </c>
      <c r="SB228" s="118">
        <f t="shared" si="461"/>
        <v>2.106741573033708</v>
      </c>
      <c r="SC228" s="115">
        <f t="shared" si="462"/>
        <v>0.4213483146067416</v>
      </c>
      <c r="SD228" s="115">
        <f t="shared" si="463"/>
        <v>0.526685393258427</v>
      </c>
      <c r="SE228" s="115">
        <f t="shared" si="464"/>
        <v>0.4213483146067416</v>
      </c>
      <c r="SF228" s="115">
        <f t="shared" si="465"/>
        <v>0.526685393258427</v>
      </c>
      <c r="SG228" s="115">
        <f t="shared" si="466"/>
        <v>2.106741573033708</v>
      </c>
      <c r="SH228" s="115">
        <f>ROUND(SB228/MAX(SB$9:SB$497)*100,0)</f>
        <v>3</v>
      </c>
      <c r="SI228" s="115">
        <f>ROUND(SC228/MAX(SC$9:SC$497)*100,0)</f>
        <v>1</v>
      </c>
      <c r="SJ228" s="115">
        <f>ROUND(SD228/MAX(SD$9:SD$497)*100,0)</f>
        <v>1</v>
      </c>
      <c r="SK228" s="115">
        <f>ROUND(SE228/MAX(SE$9:SE$497)*100,0)</f>
        <v>0</v>
      </c>
      <c r="SL228" s="115">
        <f>ROUND(SF228/MAX(SF$9:SF$497)*100,0)</f>
        <v>1</v>
      </c>
      <c r="SM228" s="121">
        <f>ROUND(SG228/MAX(SG$9:SG$497)*100,0)</f>
        <v>2</v>
      </c>
      <c r="SN228" s="115">
        <f>ROUND(AVERAGEIF($ES$9:$ES$497,$ES228,SH$9:SH$497),0)</f>
        <v>29</v>
      </c>
      <c r="SO228" s="115">
        <f>ROUND(AVERAGEIF($ES$9:$ES$497,$ES228,SI$9:SI$497),0)</f>
        <v>3</v>
      </c>
      <c r="SP228" s="115">
        <f>ROUND(AVERAGEIF($ES$9:$ES$497,$ES228,SJ$9:SJ$497),0)</f>
        <v>5</v>
      </c>
      <c r="SQ228" s="115">
        <f>ROUND(AVERAGEIF($ES$9:$ES$497,$ES228,SK$9:SK$497),0)</f>
        <v>2</v>
      </c>
      <c r="SR228" s="115">
        <f>ROUND(AVERAGEIF($ES$9:$ES$497,$ES228,SL$9:SL$497),0)</f>
        <v>4</v>
      </c>
      <c r="SS228" s="121">
        <f>ROUND(AVERAGEIF($ES$9:$ES$497,$ES228,SM$9:SM$497),0)</f>
        <v>36</v>
      </c>
      <c r="ST228" s="114">
        <f>RANK(SB228,SB$9:SB$497,0)</f>
        <v>286</v>
      </c>
      <c r="SU228" s="115">
        <f>RANK(SC228,SC$9:SC$497,0)</f>
        <v>269</v>
      </c>
      <c r="SV228" s="115">
        <f>RANK(SD228,SD$9:SD$497,0)</f>
        <v>265</v>
      </c>
      <c r="SW228" s="115">
        <f>RANK(SE228,SE$9:SE$497,0)</f>
        <v>269</v>
      </c>
      <c r="SX228" s="115">
        <f>RANK(SF228,SF$9:SF$497,0)</f>
        <v>253</v>
      </c>
      <c r="SY228" s="115">
        <f>RANK(SG228,SG$9:SG$497,0)</f>
        <v>237</v>
      </c>
      <c r="SZ228" s="115">
        <f>COUNTIFS(SB$9:SB$497,"&gt;"&amp;SB228,$ES$9:$ES$497,$ES228)+1</f>
        <v>38</v>
      </c>
      <c r="TA228" s="115">
        <f>COUNTIFS(SC$9:SC$497,"&gt;"&amp;SC228,$ES$9:$ES$497,$ES228)+1</f>
        <v>30</v>
      </c>
      <c r="TB228" s="115">
        <f>COUNTIFS(SD$9:SD$497,"&gt;"&amp;SD228,$ES$9:$ES$497,$ES228)+1</f>
        <v>33</v>
      </c>
      <c r="TC228" s="115">
        <f>COUNTIFS(SE$9:SE$497,"&gt;"&amp;SE228,$ES$9:$ES$497,$ES228)+1</f>
        <v>30</v>
      </c>
      <c r="TD228" s="115">
        <f>COUNTIFS(SF$9:SF$497,"&gt;"&amp;SF228,$ES$9:$ES$497,$ES228)+1</f>
        <v>30</v>
      </c>
      <c r="TE228" s="117">
        <f>COUNTIFS(SG$9:SG$497,"&gt;"&amp;SG228,$ES$9:$ES$497,$ES228)+1</f>
        <v>38</v>
      </c>
      <c r="TF228" s="118">
        <f t="shared" si="467"/>
        <v>68</v>
      </c>
      <c r="TG228" s="115">
        <f t="shared" si="468"/>
        <v>43</v>
      </c>
      <c r="TH228" s="115">
        <f t="shared" si="469"/>
        <v>47</v>
      </c>
      <c r="TI228" s="115">
        <f t="shared" si="470"/>
        <v>47</v>
      </c>
      <c r="TJ228" s="115">
        <f t="shared" si="471"/>
        <v>40</v>
      </c>
      <c r="TK228" s="115">
        <f t="shared" si="472"/>
        <v>67</v>
      </c>
      <c r="TL228" s="117">
        <f t="shared" si="473"/>
        <v>67</v>
      </c>
      <c r="TM228" s="118">
        <f>ROUND(TF228/MAX(TF$9:TF$497)*100,0)</f>
        <v>38</v>
      </c>
      <c r="TN228" s="115">
        <f>ROUND(TG228/MAX(TG$9:TG$497)*100,0)</f>
        <v>24</v>
      </c>
      <c r="TO228" s="115">
        <f>ROUND(TH228/MAX(TH$9:TH$497)*100,0)</f>
        <v>26</v>
      </c>
      <c r="TP228" s="115">
        <f>ROUND(TI228/MAX(TI$9:TI$497)*100,0)</f>
        <v>26</v>
      </c>
      <c r="TQ228" s="115">
        <f>ROUND(TJ228/MAX(TJ$9:TJ$497)*100,0)</f>
        <v>20</v>
      </c>
      <c r="TR228" s="115">
        <f>ROUND(TK228/MAX(TK$9:TK$497)*100,0)</f>
        <v>34</v>
      </c>
      <c r="TS228" s="119">
        <f>ROUND(TL228/MAX(TL$9:TL$497)*100,0)</f>
        <v>34</v>
      </c>
      <c r="TT228" s="120">
        <f>RANK(TM228,TM$9:TM$497,0)</f>
        <v>236</v>
      </c>
      <c r="TU228" s="115">
        <f>RANK(TN228,TN$9:TN$497,0)</f>
        <v>259</v>
      </c>
      <c r="TV228" s="115">
        <f>RANK(TO228,TO$9:TO$497,0)</f>
        <v>190</v>
      </c>
      <c r="TW228" s="115">
        <f>RANK(TP228,TP$9:TP$497,0)</f>
        <v>256</v>
      </c>
      <c r="TX228" s="115">
        <f>RANK(TQ228,TQ$9:TQ$497,0)</f>
        <v>260</v>
      </c>
      <c r="TY228" s="115">
        <f>RANK(TR228,TR$9:TR$497,0)</f>
        <v>149</v>
      </c>
      <c r="TZ228" s="121">
        <f>RANK(TS228,TS$9:TS$497,0)</f>
        <v>115</v>
      </c>
      <c r="UA228" s="132"/>
      <c r="UB228" s="7" t="s">
        <v>1</v>
      </c>
    </row>
    <row r="229" spans="1:548" x14ac:dyDescent="0.15">
      <c r="A229" s="183">
        <v>221</v>
      </c>
      <c r="B229" s="203" t="s">
        <v>1079</v>
      </c>
      <c r="C229" s="63"/>
      <c r="D229" s="63"/>
      <c r="E229" s="64" t="s">
        <v>518</v>
      </c>
      <c r="F229" s="65">
        <v>92</v>
      </c>
      <c r="G229" s="65" t="s">
        <v>519</v>
      </c>
      <c r="H229" s="65"/>
      <c r="I229" s="66" t="s">
        <v>521</v>
      </c>
      <c r="J229" s="67" t="s">
        <v>521</v>
      </c>
      <c r="K229" s="67" t="s">
        <v>521</v>
      </c>
      <c r="L229" s="67" t="s">
        <v>521</v>
      </c>
      <c r="M229" s="67" t="s">
        <v>521</v>
      </c>
      <c r="N229" s="67" t="s">
        <v>521</v>
      </c>
      <c r="O229" s="67" t="s">
        <v>521</v>
      </c>
      <c r="P229" s="67" t="s">
        <v>521</v>
      </c>
      <c r="Q229" s="67" t="s">
        <v>521</v>
      </c>
      <c r="R229" s="68" t="s">
        <v>521</v>
      </c>
      <c r="S229" s="69" t="s">
        <v>521</v>
      </c>
      <c r="T229" s="67" t="s">
        <v>521</v>
      </c>
      <c r="U229" s="67" t="s">
        <v>521</v>
      </c>
      <c r="V229" s="67" t="s">
        <v>521</v>
      </c>
      <c r="W229" s="67" t="s">
        <v>521</v>
      </c>
      <c r="X229" s="67" t="s">
        <v>521</v>
      </c>
      <c r="Y229" s="67" t="s">
        <v>521</v>
      </c>
      <c r="Z229" s="67" t="s">
        <v>521</v>
      </c>
      <c r="AA229" s="67" t="s">
        <v>521</v>
      </c>
      <c r="AB229" s="68" t="s">
        <v>521</v>
      </c>
      <c r="AC229" s="69" t="s">
        <v>521</v>
      </c>
      <c r="AD229" s="67" t="s">
        <v>521</v>
      </c>
      <c r="AE229" s="67" t="s">
        <v>521</v>
      </c>
      <c r="AF229" s="67" t="s">
        <v>521</v>
      </c>
      <c r="AG229" s="67" t="s">
        <v>521</v>
      </c>
      <c r="AH229" s="67" t="s">
        <v>521</v>
      </c>
      <c r="AI229" s="67" t="s">
        <v>521</v>
      </c>
      <c r="AJ229" s="67" t="s">
        <v>521</v>
      </c>
      <c r="AK229" s="67" t="s">
        <v>521</v>
      </c>
      <c r="AL229" s="68" t="s">
        <v>521</v>
      </c>
      <c r="AM229" s="69" t="s">
        <v>521</v>
      </c>
      <c r="AN229" s="67" t="s">
        <v>521</v>
      </c>
      <c r="AO229" s="67" t="s">
        <v>521</v>
      </c>
      <c r="AP229" s="67" t="s">
        <v>521</v>
      </c>
      <c r="AQ229" s="67" t="s">
        <v>521</v>
      </c>
      <c r="AR229" s="67" t="s">
        <v>521</v>
      </c>
      <c r="AS229" s="67" t="s">
        <v>521</v>
      </c>
      <c r="AT229" s="67" t="s">
        <v>521</v>
      </c>
      <c r="AU229" s="67" t="s">
        <v>521</v>
      </c>
      <c r="AV229" s="68" t="s">
        <v>521</v>
      </c>
      <c r="AW229" s="69" t="s">
        <v>521</v>
      </c>
      <c r="AX229" s="67" t="s">
        <v>521</v>
      </c>
      <c r="AY229" s="67" t="s">
        <v>521</v>
      </c>
      <c r="AZ229" s="67" t="s">
        <v>521</v>
      </c>
      <c r="BA229" s="67" t="s">
        <v>521</v>
      </c>
      <c r="BB229" s="67" t="s">
        <v>521</v>
      </c>
      <c r="BC229" s="67" t="s">
        <v>521</v>
      </c>
      <c r="BD229" s="67" t="s">
        <v>521</v>
      </c>
      <c r="BE229" s="67" t="s">
        <v>521</v>
      </c>
      <c r="BF229" s="68" t="s">
        <v>521</v>
      </c>
      <c r="BG229" s="69" t="s">
        <v>521</v>
      </c>
      <c r="BH229" s="67" t="s">
        <v>521</v>
      </c>
      <c r="BI229" s="67" t="s">
        <v>521</v>
      </c>
      <c r="BJ229" s="67" t="s">
        <v>521</v>
      </c>
      <c r="BK229" s="67" t="s">
        <v>521</v>
      </c>
      <c r="BL229" s="67" t="s">
        <v>521</v>
      </c>
      <c r="BM229" s="67" t="s">
        <v>521</v>
      </c>
      <c r="BN229" s="67" t="s">
        <v>521</v>
      </c>
      <c r="BO229" s="67" t="s">
        <v>521</v>
      </c>
      <c r="BP229" s="68" t="s">
        <v>521</v>
      </c>
      <c r="BQ229" s="70" t="s">
        <v>521</v>
      </c>
      <c r="BR229" s="67" t="s">
        <v>521</v>
      </c>
      <c r="BS229" s="67" t="s">
        <v>521</v>
      </c>
      <c r="BT229" s="67" t="s">
        <v>521</v>
      </c>
      <c r="BU229" s="67" t="s">
        <v>521</v>
      </c>
      <c r="BV229" s="67" t="s">
        <v>521</v>
      </c>
      <c r="BW229" s="67" t="s">
        <v>521</v>
      </c>
      <c r="BX229" s="67" t="s">
        <v>521</v>
      </c>
      <c r="BY229" s="67" t="s">
        <v>520</v>
      </c>
      <c r="BZ229" s="68" t="s">
        <v>520</v>
      </c>
      <c r="CA229" s="69" t="s">
        <v>520</v>
      </c>
      <c r="CB229" s="67" t="s">
        <v>520</v>
      </c>
      <c r="CC229" s="67" t="s">
        <v>520</v>
      </c>
      <c r="CD229" s="67" t="s">
        <v>520</v>
      </c>
      <c r="CE229" s="67" t="s">
        <v>520</v>
      </c>
      <c r="CF229" s="67" t="s">
        <v>520</v>
      </c>
      <c r="CG229" s="67" t="s">
        <v>520</v>
      </c>
      <c r="CH229" s="67" t="s">
        <v>520</v>
      </c>
      <c r="CI229" s="67" t="s">
        <v>521</v>
      </c>
      <c r="CJ229" s="68" t="s">
        <v>521</v>
      </c>
      <c r="CK229" s="69" t="s">
        <v>521</v>
      </c>
      <c r="CL229" s="67" t="s">
        <v>521</v>
      </c>
      <c r="CM229" s="67" t="s">
        <v>521</v>
      </c>
      <c r="CN229" s="67" t="s">
        <v>521</v>
      </c>
      <c r="CO229" s="67" t="s">
        <v>521</v>
      </c>
      <c r="CP229" s="67" t="s">
        <v>521</v>
      </c>
      <c r="CQ229" s="67" t="s">
        <v>521</v>
      </c>
      <c r="CR229" s="67" t="s">
        <v>521</v>
      </c>
      <c r="CS229" s="67" t="s">
        <v>521</v>
      </c>
      <c r="CT229" s="68" t="s">
        <v>521</v>
      </c>
      <c r="CU229" s="69" t="s">
        <v>521</v>
      </c>
      <c r="CV229" s="67" t="s">
        <v>521</v>
      </c>
      <c r="CW229" s="67" t="s">
        <v>521</v>
      </c>
      <c r="CX229" s="67" t="s">
        <v>521</v>
      </c>
      <c r="CY229" s="67" t="s">
        <v>521</v>
      </c>
      <c r="CZ229" s="67" t="s">
        <v>521</v>
      </c>
      <c r="DA229" s="67" t="s">
        <v>521</v>
      </c>
      <c r="DB229" s="67" t="s">
        <v>521</v>
      </c>
      <c r="DC229" s="67" t="s">
        <v>521</v>
      </c>
      <c r="DD229" s="68" t="s">
        <v>521</v>
      </c>
      <c r="DE229" s="69" t="s">
        <v>521</v>
      </c>
      <c r="DF229" s="71" t="s">
        <v>521</v>
      </c>
      <c r="DG229" s="67" t="s">
        <v>521</v>
      </c>
      <c r="DH229" s="67" t="s">
        <v>521</v>
      </c>
      <c r="DI229" s="67" t="s">
        <v>521</v>
      </c>
      <c r="DJ229" s="67" t="s">
        <v>521</v>
      </c>
      <c r="DK229" s="67" t="s">
        <v>521</v>
      </c>
      <c r="DL229" s="67" t="s">
        <v>521</v>
      </c>
      <c r="DM229" s="67" t="s">
        <v>521</v>
      </c>
      <c r="DN229" s="68" t="s">
        <v>521</v>
      </c>
      <c r="DO229" s="70" t="s">
        <v>521</v>
      </c>
      <c r="DP229" s="71" t="s">
        <v>521</v>
      </c>
      <c r="DQ229" s="67" t="s">
        <v>521</v>
      </c>
      <c r="DR229" s="67" t="s">
        <v>521</v>
      </c>
      <c r="DS229" s="67" t="s">
        <v>521</v>
      </c>
      <c r="DT229" s="67" t="s">
        <v>521</v>
      </c>
      <c r="DU229" s="67" t="s">
        <v>521</v>
      </c>
      <c r="DV229" s="67" t="s">
        <v>521</v>
      </c>
      <c r="DW229" s="67" t="s">
        <v>521</v>
      </c>
      <c r="DX229" s="72" t="s">
        <v>521</v>
      </c>
      <c r="DY229" s="73" t="s">
        <v>522</v>
      </c>
      <c r="DZ229" s="74">
        <v>2</v>
      </c>
      <c r="EA229" s="74">
        <v>3</v>
      </c>
      <c r="EB229" s="74">
        <v>3</v>
      </c>
      <c r="EC229" s="75">
        <v>4</v>
      </c>
      <c r="ED229" s="76" t="s">
        <v>522</v>
      </c>
      <c r="EE229" s="74">
        <f t="shared" si="417"/>
        <v>2</v>
      </c>
      <c r="EF229" s="74">
        <f t="shared" si="418"/>
        <v>6</v>
      </c>
      <c r="EG229" s="74">
        <f t="shared" si="419"/>
        <v>18</v>
      </c>
      <c r="EH229" s="77">
        <f t="shared" si="420"/>
        <v>72</v>
      </c>
      <c r="EI229" s="73">
        <v>30</v>
      </c>
      <c r="EJ229" s="74">
        <v>50</v>
      </c>
      <c r="EK229" s="74">
        <v>90</v>
      </c>
      <c r="EL229" s="74">
        <v>150</v>
      </c>
      <c r="EM229" s="75">
        <v>450</v>
      </c>
      <c r="EN229" s="78">
        <v>1</v>
      </c>
      <c r="EO229" s="79">
        <f t="shared" si="421"/>
        <v>0.83333333333333337</v>
      </c>
      <c r="EP229" s="79">
        <f t="shared" si="422"/>
        <v>0.5</v>
      </c>
      <c r="EQ229" s="79">
        <f t="shared" si="423"/>
        <v>0.27777777777777779</v>
      </c>
      <c r="ER229" s="80">
        <f t="shared" si="424"/>
        <v>0.20833333333333334</v>
      </c>
      <c r="ES229" s="128" t="s">
        <v>523</v>
      </c>
      <c r="ET229" s="82"/>
      <c r="EU229" s="83">
        <v>4</v>
      </c>
      <c r="EV229" s="73">
        <v>87</v>
      </c>
      <c r="EW229" s="74">
        <v>35</v>
      </c>
      <c r="EX229" s="74">
        <v>41</v>
      </c>
      <c r="EY229" s="74">
        <v>62</v>
      </c>
      <c r="EZ229" s="74">
        <v>23</v>
      </c>
      <c r="FA229" s="74">
        <v>23</v>
      </c>
      <c r="FB229" s="74">
        <v>22</v>
      </c>
      <c r="FC229" s="74">
        <v>35</v>
      </c>
      <c r="FD229" s="74">
        <f t="shared" si="425"/>
        <v>64</v>
      </c>
      <c r="FE229" s="84">
        <f t="shared" si="426"/>
        <v>76</v>
      </c>
      <c r="FF229" s="73">
        <f>RANK(EV229,$EV$9:$EV$497,0)</f>
        <v>128</v>
      </c>
      <c r="FG229" s="74">
        <f>RANK(EW229,$EW$9:$EW$497,0)</f>
        <v>267</v>
      </c>
      <c r="FH229" s="74">
        <f>RANK(EX229,$EX$9:$EX$497,0)</f>
        <v>175</v>
      </c>
      <c r="FI229" s="74">
        <f>RANK(EY229,$EY$9:$EY$497,0)</f>
        <v>69</v>
      </c>
      <c r="FJ229" s="74">
        <f>RANK(EZ229,$EZ$9:$EZ$497,0)</f>
        <v>175</v>
      </c>
      <c r="FK229" s="74">
        <f>RANK(FA229,$FA$9:$FA$497,0)</f>
        <v>164</v>
      </c>
      <c r="FL229" s="74">
        <f>RANK(FB229,$FB$9:$FB$497,0)</f>
        <v>311</v>
      </c>
      <c r="FM229" s="74">
        <f>RANK(FC229,$FC$9:$FC$497,0)</f>
        <v>245</v>
      </c>
      <c r="FN229" s="74">
        <f>RANK(FD229,$FD$9:$FD$497,0)</f>
        <v>234</v>
      </c>
      <c r="FO229" s="84">
        <f>RANK(FE229,$FE$9:$FE$497,0)</f>
        <v>220</v>
      </c>
      <c r="FP229" s="73">
        <f>COUNTIFS($EV$9:$EV$497,"&gt;"&amp;EV229,$ES$9:$ES$497,ES229)+1</f>
        <v>44</v>
      </c>
      <c r="FQ229" s="74">
        <f>COUNTIFS($EW$9:$EW$497,"&gt;"&amp;EW229,$ES$9:$ES$497,ES229)+1</f>
        <v>42</v>
      </c>
      <c r="FR229" s="74">
        <f>COUNTIFS($EX$9:$EX$497,"&gt;"&amp;EX229,$ES$9:$ES$497,ES229)+1</f>
        <v>48</v>
      </c>
      <c r="FS229" s="74">
        <f>COUNTIFS($EY$9:$EY$497,"&gt;"&amp;EY229,$ES$9:$ES$497,ES229)+1</f>
        <v>37</v>
      </c>
      <c r="FT229" s="74">
        <f>COUNTIFS($EZ$9:$EZ$497,"&gt;"&amp;EZ229,$ES$9:$ES$497,ES229)+1</f>
        <v>34</v>
      </c>
      <c r="FU229" s="74">
        <f>COUNTIFS($FA$9:$FA$497,"&gt;"&amp;FA229,$ES$9:$ES$497,ES229)+1</f>
        <v>34</v>
      </c>
      <c r="FV229" s="74">
        <f>COUNTIFS($FB$9:$FB$497,"&gt;"&amp;FB229,$ES$9:$ES$497,ES229)+1</f>
        <v>42</v>
      </c>
      <c r="FW229" s="74">
        <f>COUNTIFS($FC$9:$FC$497,"&gt;"&amp;FC229,$ES$9:$ES$497,ES229)+1</f>
        <v>32</v>
      </c>
      <c r="FX229" s="74">
        <f>COUNTIFS($FD$9:$FD$497,"&gt;"&amp;FD229,$ES$9:$ES$497,ES229)+1</f>
        <v>48</v>
      </c>
      <c r="FY229" s="84">
        <f>COUNTIFS($FE$9:$FE$497,"&gt;"&amp;FE229,$ES$9:$ES$497,ES229)+1</f>
        <v>43</v>
      </c>
      <c r="FZ229" s="85">
        <f t="shared" si="427"/>
        <v>0.95</v>
      </c>
      <c r="GA229" s="86">
        <f t="shared" si="428"/>
        <v>0.38</v>
      </c>
      <c r="GB229" s="86">
        <f t="shared" si="429"/>
        <v>0.45</v>
      </c>
      <c r="GC229" s="86">
        <f t="shared" si="430"/>
        <v>0.67</v>
      </c>
      <c r="GD229" s="86">
        <f t="shared" si="431"/>
        <v>0.25</v>
      </c>
      <c r="GE229" s="86">
        <f t="shared" si="432"/>
        <v>0.25</v>
      </c>
      <c r="GF229" s="86">
        <f t="shared" si="433"/>
        <v>0.24</v>
      </c>
      <c r="GG229" s="86">
        <f t="shared" si="434"/>
        <v>0.38</v>
      </c>
      <c r="GH229" s="86">
        <f t="shared" si="435"/>
        <v>0.7</v>
      </c>
      <c r="GI229" s="87">
        <f t="shared" si="436"/>
        <v>0.83</v>
      </c>
      <c r="GJ229" s="85">
        <f>ROUND(((FZ229-AVERAGE(FZ$9:FZ$497))/STDEVP(FZ$9:FZ$497)*10+50),2)</f>
        <v>49.35</v>
      </c>
      <c r="GK229" s="86">
        <f>ROUND(((GA229-AVERAGE(GA$9:GA$497))/STDEVP(GA$9:GA$497)*10+50),2)</f>
        <v>40.72</v>
      </c>
      <c r="GL229" s="86">
        <f>ROUND(((GB229-AVERAGE(GB$9:GB$497))/STDEVP(GB$9:GB$497)*10+50),2)</f>
        <v>45.01</v>
      </c>
      <c r="GM229" s="86">
        <f>ROUND(((GC229-AVERAGE(GC$9:GC$497))/STDEVP(GC$9:GC$497)*10+50),2)</f>
        <v>57.21</v>
      </c>
      <c r="GN229" s="86">
        <f>ROUND(((GD229-AVERAGE(GD$9:GD$497))/STDEVP(GD$9:GD$497)*10+50),2)</f>
        <v>45.13</v>
      </c>
      <c r="GO229" s="86">
        <f>ROUND(((GE229-AVERAGE(GE$9:GE$497))/STDEVP(GE$9:GE$497)*10+50),2)</f>
        <v>46.43</v>
      </c>
      <c r="GP229" s="86">
        <f>ROUND(((GF229-AVERAGE(GF$9:GF$497))/STDEVP(GF$9:GF$497)*10+50),2)</f>
        <v>37.57</v>
      </c>
      <c r="GQ229" s="86">
        <f>ROUND(((GG229-AVERAGE(GG$9:GG$497))/STDEVP(GG$9:GG$497)*10+50),2)</f>
        <v>42.15</v>
      </c>
      <c r="GR229" s="86">
        <f>ROUND(((GH229-AVERAGE(GH$9:GH$497))/STDEVP(GH$9:GH$497)*10+50),2)</f>
        <v>39.979999999999997</v>
      </c>
      <c r="GS229" s="87">
        <f>ROUND(((GI229-AVERAGE(GI$9:GI$497))/STDEVP(GI$9:GI$497)*10+50),2)</f>
        <v>41.94</v>
      </c>
      <c r="GT229" s="73">
        <f>RANK(GJ229,$GJ$9:$GJ$497,0)</f>
        <v>208</v>
      </c>
      <c r="GU229" s="74">
        <f>RANK(GK229,$GK$9:$GK$497,0)</f>
        <v>354</v>
      </c>
      <c r="GV229" s="74">
        <f>RANK(GL229,$GL$9:$GL$497,0)</f>
        <v>287</v>
      </c>
      <c r="GW229" s="74">
        <f>RANK(GM229,$GM$9:$GM$497,0)</f>
        <v>72</v>
      </c>
      <c r="GX229" s="74">
        <f>RANK(GN229,$GN$9:$GN$497,0)</f>
        <v>266</v>
      </c>
      <c r="GY229" s="74">
        <f>RANK(GO229,$GO$9:$GO$497,0)</f>
        <v>229</v>
      </c>
      <c r="GZ229" s="74">
        <f>RANK(GP229,$GP$9:$GP$497,0)</f>
        <v>397</v>
      </c>
      <c r="HA229" s="74">
        <f>RANK(GQ229,$GQ$9:$GQ$497,0)</f>
        <v>343</v>
      </c>
      <c r="HB229" s="74">
        <f>RANK(GR229,$GR$9:$GR$497,0)</f>
        <v>382</v>
      </c>
      <c r="HC229" s="84">
        <f>RANK(GS229,$GS$9:$GS$497,0)</f>
        <v>342</v>
      </c>
      <c r="HD229" s="85">
        <f>ROUND(AVERAGEIF($ES$9:$ES$497,$ES229,$FZ$9:$FZ$497),2)</f>
        <v>1.1399999999999999</v>
      </c>
      <c r="HE229" s="86">
        <f>ROUND(AVERAGEIF($ES$9:$ES$497,$ES229,$GA$9:$GA$497),2)</f>
        <v>0.46</v>
      </c>
      <c r="HF229" s="86">
        <f>ROUND(AVERAGEIF($ES$9:$ES$497,$ES229,$GB$9:$GB$497),2)</f>
        <v>0.65</v>
      </c>
      <c r="HG229" s="86">
        <f>ROUND(AVERAGEIF($ES$9:$ES$497,$ES229,$GC$9:$GC$497),2)</f>
        <v>0.74</v>
      </c>
      <c r="HH229" s="86">
        <f>ROUND(AVERAGEIF($ES$9:$ES$497,$ES229,$GD$9:$GD$497),2)</f>
        <v>0.27</v>
      </c>
      <c r="HI229" s="86">
        <f>ROUND(AVERAGEIF($ES$9:$ES$497,$ES229,$GE$9:$GE$497),2)</f>
        <v>0.23</v>
      </c>
      <c r="HJ229" s="86">
        <f>ROUND(AVERAGEIF($ES$9:$ES$497,$ES229,$GF$9:$GF$497),2)</f>
        <v>0.3</v>
      </c>
      <c r="HK229" s="86">
        <f>ROUND(AVERAGEIF($ES$9:$ES$497,$ES229,$GG$9:$GG$497),2)</f>
        <v>0.28000000000000003</v>
      </c>
      <c r="HL229" s="86">
        <f>ROUND(AVERAGEIF($ES$9:$ES$497,$ES229,$GH$9:$GH$497),2)</f>
        <v>0.92</v>
      </c>
      <c r="HM229" s="87">
        <f>ROUND(AVERAGEIF($ES$9:$ES$497,$ES229,$GI$9:$GI$497),2)</f>
        <v>0.93</v>
      </c>
      <c r="HN229" s="88">
        <f t="shared" si="437"/>
        <v>-0.18999999999999995</v>
      </c>
      <c r="HO229" s="89">
        <f t="shared" si="438"/>
        <v>-8.0000000000000016E-2</v>
      </c>
      <c r="HP229" s="89">
        <f t="shared" si="439"/>
        <v>-0.2</v>
      </c>
      <c r="HQ229" s="89">
        <f t="shared" si="440"/>
        <v>-6.9999999999999951E-2</v>
      </c>
      <c r="HR229" s="89">
        <f t="shared" si="441"/>
        <v>-2.0000000000000018E-2</v>
      </c>
      <c r="HS229" s="89">
        <f t="shared" si="442"/>
        <v>1.999999999999999E-2</v>
      </c>
      <c r="HT229" s="89">
        <f t="shared" si="443"/>
        <v>-0.06</v>
      </c>
      <c r="HU229" s="89">
        <f t="shared" si="444"/>
        <v>9.9999999999999978E-2</v>
      </c>
      <c r="HV229" s="89">
        <f t="shared" si="445"/>
        <v>-0.22000000000000008</v>
      </c>
      <c r="HW229" s="90">
        <f t="shared" si="446"/>
        <v>-0.10000000000000009</v>
      </c>
      <c r="HX229" s="73">
        <f>COUNTIFS($FZ$9:$FZ$497,"&gt;"&amp;FZ229,$ES$9:$ES$497,$ES229)+1</f>
        <v>71</v>
      </c>
      <c r="HY229" s="74">
        <f>COUNTIFS($GA$9:$GA$497,"&gt;"&amp;GA229,$ES$9:$ES$497,$ES229)+1</f>
        <v>72</v>
      </c>
      <c r="HZ229" s="74">
        <f>COUNTIFS($GB$9:$GB$497,"&gt;"&amp;GB229,$ES$9:$ES$497,$ES229)+1</f>
        <v>82</v>
      </c>
      <c r="IA229" s="74">
        <f>COUNTIFS($GC$9:$GC$497,"&gt;"&amp;GC229,$ES$9:$ES$497,$ES229)+1</f>
        <v>51</v>
      </c>
      <c r="IB229" s="74">
        <f>COUNTIFS($GD$9:$GD$497,"&gt;"&amp;GD229,$ES$9:$ES$497,$ES229)+1</f>
        <v>45</v>
      </c>
      <c r="IC229" s="74">
        <f>COUNTIFS($GE$9:$GE$497,"&gt;"&amp;GE229,$ES$9:$ES$497,$ES229)+1</f>
        <v>29</v>
      </c>
      <c r="ID229" s="74">
        <f>COUNTIFS($GF$9:$GF$497,"&gt;"&amp;GF229,$ES$9:$ES$497,$ES229)+1</f>
        <v>60</v>
      </c>
      <c r="IE229" s="74">
        <f>COUNTIFS($GG$9:$GG$497,"&gt;"&amp;GG229,$ES$9:$ES$497,$ES229)+1</f>
        <v>30</v>
      </c>
      <c r="IF229" s="74">
        <f>COUNTIFS($GH$9:$GH$497,"&gt;"&amp;GH229,$ES$9:$ES$497,$ES229)+1</f>
        <v>82</v>
      </c>
      <c r="IG229" s="84">
        <f>COUNTIFS($GI$9:$GI$497,"&gt;"&amp;GI229,$ES$9:$ES$497,$ES229)+1</f>
        <v>56</v>
      </c>
      <c r="IH229" s="91"/>
      <c r="II229" s="79"/>
      <c r="IJ229" s="79"/>
      <c r="IK229" s="79"/>
      <c r="IL229" s="79"/>
      <c r="IM229" s="92"/>
      <c r="IN229" s="93"/>
      <c r="IO229" s="94"/>
      <c r="IP229" s="95"/>
      <c r="IQ229" s="79"/>
      <c r="IR229" s="79"/>
      <c r="IS229" s="79"/>
      <c r="IT229" s="79"/>
      <c r="IU229" s="79"/>
      <c r="IV229" s="79"/>
      <c r="IW229" s="96"/>
      <c r="IX229" s="93"/>
      <c r="IY229" s="79"/>
      <c r="IZ229" s="79"/>
      <c r="JA229" s="79"/>
      <c r="JB229" s="79"/>
      <c r="JC229" s="79"/>
      <c r="JD229" s="79"/>
      <c r="JE229" s="97"/>
      <c r="JF229" s="95"/>
      <c r="JG229" s="79"/>
      <c r="JH229" s="79"/>
      <c r="JI229" s="79"/>
      <c r="JJ229" s="79"/>
      <c r="JK229" s="79"/>
      <c r="JL229" s="79"/>
      <c r="JM229" s="96"/>
      <c r="JN229" s="93"/>
      <c r="JO229" s="79"/>
      <c r="JP229" s="79"/>
      <c r="JQ229" s="79"/>
      <c r="JR229" s="79"/>
      <c r="JS229" s="79"/>
      <c r="JT229" s="79"/>
      <c r="JU229" s="79"/>
      <c r="JV229" s="79"/>
      <c r="JW229" s="79"/>
      <c r="JX229" s="79"/>
      <c r="JY229" s="79"/>
      <c r="JZ229" s="97"/>
      <c r="KA229" s="93"/>
      <c r="KB229" s="79"/>
      <c r="KC229" s="79"/>
      <c r="KD229" s="79"/>
      <c r="KE229" s="97"/>
      <c r="KF229" s="95"/>
      <c r="KG229" s="79"/>
      <c r="KH229" s="79"/>
      <c r="KI229" s="79"/>
      <c r="KJ229" s="79"/>
      <c r="KK229" s="98"/>
      <c r="KL229" s="79"/>
      <c r="KM229" s="79"/>
      <c r="KN229" s="79"/>
      <c r="KO229" s="79"/>
      <c r="KP229" s="79"/>
      <c r="KQ229" s="79"/>
      <c r="KR229" s="79"/>
      <c r="KS229" s="96"/>
      <c r="KT229" s="96"/>
      <c r="KU229" s="96"/>
      <c r="KV229" s="96"/>
      <c r="KW229" s="93"/>
      <c r="KX229" s="79"/>
      <c r="KY229" s="79"/>
      <c r="KZ229" s="79"/>
      <c r="LA229" s="79"/>
      <c r="LB229" s="79"/>
      <c r="LC229" s="96"/>
      <c r="LD229" s="93"/>
      <c r="LE229" s="94"/>
      <c r="LF229" s="99"/>
      <c r="LG229" s="75"/>
      <c r="LH229" s="93"/>
      <c r="LI229" s="79"/>
      <c r="LJ229" s="74"/>
      <c r="LK229" s="74"/>
      <c r="LL229" s="74"/>
      <c r="LM229" s="100"/>
      <c r="LN229" s="95"/>
      <c r="LO229" s="79"/>
      <c r="LP229" s="79"/>
      <c r="LQ229" s="79"/>
      <c r="LR229" s="96"/>
      <c r="LS229" s="93"/>
      <c r="LT229" s="79"/>
      <c r="LU229" s="79"/>
      <c r="LV229" s="79"/>
      <c r="LW229" s="79"/>
      <c r="LX229" s="79"/>
      <c r="LY229" s="79"/>
      <c r="LZ229" s="79"/>
      <c r="MA229" s="97"/>
      <c r="MB229" s="95"/>
      <c r="MC229" s="79"/>
      <c r="MD229" s="79"/>
      <c r="ME229" s="79"/>
      <c r="MF229" s="79"/>
      <c r="MG229" s="79"/>
      <c r="MH229" s="79"/>
      <c r="MI229" s="79"/>
      <c r="MJ229" s="79"/>
      <c r="MK229" s="79"/>
      <c r="ML229" s="79"/>
      <c r="MM229" s="79"/>
      <c r="MN229" s="98"/>
      <c r="MO229" s="98"/>
      <c r="MP229" s="96"/>
      <c r="MQ229" s="93"/>
      <c r="MR229" s="79"/>
      <c r="MS229" s="79"/>
      <c r="MT229" s="79"/>
      <c r="MU229" s="79"/>
      <c r="MV229" s="98"/>
      <c r="MW229" s="79"/>
      <c r="MX229" s="79"/>
      <c r="MY229" s="79"/>
      <c r="MZ229" s="79"/>
      <c r="NA229" s="79"/>
      <c r="NB229" s="79"/>
      <c r="NC229" s="79"/>
      <c r="ND229" s="96"/>
      <c r="NE229" s="96"/>
      <c r="NF229" s="96"/>
      <c r="NG229" s="96"/>
      <c r="NH229" s="93"/>
      <c r="NI229" s="79"/>
      <c r="NJ229" s="79"/>
      <c r="NK229" s="79"/>
      <c r="NL229" s="79"/>
      <c r="NM229" s="79"/>
      <c r="NN229" s="94"/>
      <c r="NO229" s="93"/>
      <c r="NP229" s="80"/>
      <c r="NQ229" s="124" t="s">
        <v>1077</v>
      </c>
      <c r="NR229" s="102" t="s">
        <v>1080</v>
      </c>
      <c r="NS229" s="102"/>
      <c r="NT229" s="102"/>
      <c r="NU229" s="102"/>
      <c r="NV229" s="104"/>
      <c r="NW229" s="102" t="s">
        <v>882</v>
      </c>
      <c r="NX229" s="133" t="s">
        <v>1081</v>
      </c>
      <c r="NY229" s="129" t="s">
        <v>2116</v>
      </c>
      <c r="NZ229" s="133" t="s">
        <v>2086</v>
      </c>
      <c r="OA229" s="134"/>
      <c r="OB229" s="134"/>
      <c r="OC229" s="134"/>
      <c r="OD229" s="108">
        <f t="shared" si="447"/>
        <v>72</v>
      </c>
      <c r="OE229" s="109">
        <v>7</v>
      </c>
      <c r="OF229" s="110">
        <f t="shared" si="448"/>
        <v>30</v>
      </c>
      <c r="OG229" s="109">
        <v>7</v>
      </c>
      <c r="OH229" s="111">
        <f>ROUND(AVERAGEIF($ES$9:$ES$497,$ES229,EV$9:EV$497),0)</f>
        <v>79</v>
      </c>
      <c r="OI229" s="112">
        <f>ROUND(AVERAGEIF($ES$9:$ES$497,$ES229,EW$9:EW$497),0)</f>
        <v>32</v>
      </c>
      <c r="OJ229" s="112">
        <f>ROUND(AVERAGEIF($ES$9:$ES$497,$ES229,EX$9:EX$497),0)</f>
        <v>45</v>
      </c>
      <c r="OK229" s="112">
        <f>ROUND(AVERAGEIF($ES$9:$ES$497,$ES229,EY$9:EY$497),0)</f>
        <v>53</v>
      </c>
      <c r="OL229" s="112">
        <f>ROUND(AVERAGEIF($ES$9:$ES$497,$ES229,EZ$9:EZ$497),0)</f>
        <v>20</v>
      </c>
      <c r="OM229" s="112">
        <f>ROUND(AVERAGEIF($ES$9:$ES$497,$ES229,FA$9:FA$497),0)</f>
        <v>18</v>
      </c>
      <c r="ON229" s="112">
        <f>ROUND(AVERAGEIF($ES$9:$ES$497,$ES229,FB$9:FB$497),0)</f>
        <v>23</v>
      </c>
      <c r="OO229" s="112">
        <f>ROUND(AVERAGEIF($ES$9:$ES$497,$ES229,FC$9:FC$497),0)</f>
        <v>23</v>
      </c>
      <c r="OP229" s="112">
        <f>ROUND(AVERAGEIF($ES$9:$ES$497,$ES229,FD$9:FD$497),0)</f>
        <v>64</v>
      </c>
      <c r="OQ229" s="113">
        <f>ROUND(AVERAGEIF($ES$9:$ES$497,$ES229,FE$9:FE$497),0)</f>
        <v>68</v>
      </c>
      <c r="OR229" s="114">
        <f>ROUND(EV229/MAX(EV$9:EV$497)*100,0)</f>
        <v>49</v>
      </c>
      <c r="OS229" s="115">
        <f>ROUND(EW229/MAX(EW$9:EW$497)*100,0)</f>
        <v>28</v>
      </c>
      <c r="OT229" s="115">
        <f>ROUND(EX229/MAX(EX$9:EX$497)*100,0)</f>
        <v>34</v>
      </c>
      <c r="OU229" s="115">
        <f>ROUND(EY229/MAX(EY$9:EY$497)*100,0)</f>
        <v>42</v>
      </c>
      <c r="OV229" s="115">
        <f>ROUND(EZ229/MAX(EZ$9:EZ$497)*100,0)</f>
        <v>18</v>
      </c>
      <c r="OW229" s="115">
        <f>ROUND(FA229/MAX(FA$9:FA$497)*100,0)</f>
        <v>20</v>
      </c>
      <c r="OX229" s="115">
        <f>ROUND(FB229/MAX(FB$9:FB$497)*100,0)</f>
        <v>16</v>
      </c>
      <c r="OY229" s="116">
        <f>ROUND(FC229/MAX(FC$9:FC$497)*100,0)</f>
        <v>24</v>
      </c>
      <c r="OZ229" s="115">
        <f>ROUND(FD229/MAX(FD$9:FD$497)*100,0)</f>
        <v>43</v>
      </c>
      <c r="PA229" s="117">
        <f>ROUND(FE229/MAX(FE$9:FE$497)*100,0)</f>
        <v>31</v>
      </c>
      <c r="PB229" s="118">
        <f t="shared" si="449"/>
        <v>354</v>
      </c>
      <c r="PC229" s="115">
        <f t="shared" si="450"/>
        <v>306</v>
      </c>
      <c r="PD229" s="115">
        <f t="shared" si="451"/>
        <v>408</v>
      </c>
      <c r="PE229" s="115">
        <f t="shared" si="452"/>
        <v>402</v>
      </c>
      <c r="PF229" s="115">
        <f t="shared" si="453"/>
        <v>385</v>
      </c>
      <c r="PG229" s="119">
        <f t="shared" si="454"/>
        <v>314</v>
      </c>
      <c r="PH229" s="118">
        <f>ROUND(PB229/MAX(PB$9:PB$497)*100,0)</f>
        <v>42</v>
      </c>
      <c r="PI229" s="115">
        <f>ROUND(PC229/MAX(PC$9:PC$497)*100,0)</f>
        <v>37</v>
      </c>
      <c r="PJ229" s="115">
        <f>ROUND(PD229/MAX(PD$9:PD$497)*100,0)</f>
        <v>43</v>
      </c>
      <c r="PK229" s="115">
        <f>ROUND(PE229/MAX(PE$9:PE$497)*100,0)</f>
        <v>40</v>
      </c>
      <c r="PL229" s="115">
        <f>ROUND(PF229/MAX(PF$9:PF$497)*100,0)</f>
        <v>54</v>
      </c>
      <c r="PM229" s="119">
        <f>ROUND(PG229/MAX(PG$9:PG$497)*100,0)</f>
        <v>46</v>
      </c>
      <c r="PN229" s="118">
        <f>RANK(PH229,PH$9:PH$497,0)</f>
        <v>232</v>
      </c>
      <c r="PO229" s="115">
        <f>RANK(PI229,PI$9:PI$497,0)</f>
        <v>239</v>
      </c>
      <c r="PP229" s="115">
        <f>RANK(PJ229,PJ$9:PJ$497,0)</f>
        <v>246</v>
      </c>
      <c r="PQ229" s="115">
        <f>RANK(PK229,PK$9:PK$497,0)</f>
        <v>238</v>
      </c>
      <c r="PR229" s="115">
        <f>RANK(PL229,PL$9:PL$497,0)</f>
        <v>177</v>
      </c>
      <c r="PS229" s="119">
        <f>RANK(PM229,PM$9:PM$497,0)</f>
        <v>186</v>
      </c>
      <c r="PT229" s="120">
        <f>ROUND(FZ229/MAX(FZ$9:FZ$497)*100,0)</f>
        <v>52</v>
      </c>
      <c r="PU229" s="115">
        <f>ROUND(GA229/MAX(GA$9:GA$497)*100,0)</f>
        <v>21</v>
      </c>
      <c r="PV229" s="115">
        <f>ROUND(GB229/MAX(GB$9:GB$497)*100,0)</f>
        <v>33</v>
      </c>
      <c r="PW229" s="115">
        <f>ROUND(GC229/MAX(GC$9:GC$497)*100,0)</f>
        <v>53</v>
      </c>
      <c r="PX229" s="115">
        <f>ROUND(GD229/MAX(GD$9:GD$497)*100,0)</f>
        <v>14</v>
      </c>
      <c r="PY229" s="115">
        <f>ROUND(GE229/MAX(GE$9:GE$497)*100,0)</f>
        <v>15</v>
      </c>
      <c r="PZ229" s="115">
        <f>ROUND(GF229/MAX(GF$9:GF$497)*100,0)</f>
        <v>11</v>
      </c>
      <c r="QA229" s="116">
        <f>ROUND(GG229/MAX(GG$9:GG$497)*100,0)</f>
        <v>21</v>
      </c>
      <c r="QB229" s="115">
        <f>ROUND(GH229/MAX(GH$9:GH$497)*100,0)</f>
        <v>31</v>
      </c>
      <c r="QC229" s="121">
        <f>ROUND(GI229/MAX(GI$9:GI$497)*100,0)</f>
        <v>27</v>
      </c>
      <c r="QD229" s="120">
        <f>ROUND(AVERAGEIF($ES$9:$ES$497,$ES229,PT$9:PT$497),0)</f>
        <v>62</v>
      </c>
      <c r="QE229" s="120">
        <f>ROUND(AVERAGEIF($ES$9:$ES$497,$ES229,PU$9:PU$497),0)</f>
        <v>26</v>
      </c>
      <c r="QF229" s="120">
        <f>ROUND(AVERAGEIF($ES$9:$ES$497,$ES229,PV$9:PV$497),0)</f>
        <v>48</v>
      </c>
      <c r="QG229" s="120">
        <f>ROUND(AVERAGEIF($ES$9:$ES$497,$ES229,PW$9:PW$497),0)</f>
        <v>58</v>
      </c>
      <c r="QH229" s="120">
        <f>ROUND(AVERAGEIF($ES$9:$ES$497,$ES229,PX$9:PX$497),0)</f>
        <v>15</v>
      </c>
      <c r="QI229" s="120">
        <f>ROUND(AVERAGEIF($ES$9:$ES$497,$ES229,PY$9:PY$497),0)</f>
        <v>14</v>
      </c>
      <c r="QJ229" s="120">
        <f>ROUND(AVERAGEIF($ES$9:$ES$497,$ES229,PZ$9:PZ$497),0)</f>
        <v>14</v>
      </c>
      <c r="QK229" s="120">
        <f>ROUND(AVERAGEIF($ES$9:$ES$497,$ES229,QA$9:QA$497),0)</f>
        <v>15</v>
      </c>
      <c r="QL229" s="120">
        <f>ROUND(AVERAGEIF($ES$9:$ES$497,$ES229,QB$9:QB$497),0)</f>
        <v>41</v>
      </c>
      <c r="QM229" s="120">
        <f>ROUND(AVERAGEIF($ES$9:$ES$497,$ES229,QC$9:QC$497),0)</f>
        <v>30</v>
      </c>
      <c r="QN229" s="114">
        <f t="shared" si="455"/>
        <v>374</v>
      </c>
      <c r="QO229" s="115">
        <f t="shared" si="456"/>
        <v>298</v>
      </c>
      <c r="QP229" s="115">
        <f t="shared" si="457"/>
        <v>430</v>
      </c>
      <c r="QQ229" s="115">
        <f t="shared" si="458"/>
        <v>437</v>
      </c>
      <c r="QR229" s="115">
        <f t="shared" si="459"/>
        <v>503</v>
      </c>
      <c r="QS229" s="119">
        <f t="shared" si="460"/>
        <v>323</v>
      </c>
      <c r="QT229" s="114">
        <f>ROUND((QN229-MIN(QN$9:QN$497))/(MAX(QN$9:QN$497)-MIN(QN$9:QN$497))*100,0)</f>
        <v>23</v>
      </c>
      <c r="QU229" s="115">
        <f>ROUND((QO229-MIN(QO$9:QO$497))/(MAX(QO$9:QO$497)-MIN(QO$9:QO$497))*100,0)</f>
        <v>13</v>
      </c>
      <c r="QV229" s="115">
        <f>ROUND((QP229-MIN(QP$9:QP$497))/(MAX(QP$9:QP$497)-MIN(QP$9:QP$497))*100,0)</f>
        <v>11</v>
      </c>
      <c r="QW229" s="115">
        <f>ROUND((QQ229-MIN(QQ$9:QQ$497))/(MAX(QQ$9:QQ$497)-MIN(QQ$9:QQ$497))*100,0)</f>
        <v>19</v>
      </c>
      <c r="QX229" s="115">
        <f>ROUND((QR229-MIN(QR$9:QR$497))/(MAX(QR$9:QR$497)-MIN(QR$9:QR$497))*100,0)</f>
        <v>45</v>
      </c>
      <c r="QY229" s="115">
        <f>ROUND((QS229-MIN(QS$9:QS$497))/(MAX(QS$9:QS$497)-MIN(QS$9:QS$497))*100,0)</f>
        <v>30</v>
      </c>
      <c r="QZ229" s="114">
        <f>RANK(QN229,QN$9:QN$497,0)</f>
        <v>382</v>
      </c>
      <c r="RA229" s="115">
        <f>RANK(QO229,QO$9:QO$497,0)</f>
        <v>380</v>
      </c>
      <c r="RB229" s="115">
        <f>RANK(QP229,QP$9:QP$497,0)</f>
        <v>408</v>
      </c>
      <c r="RC229" s="115">
        <f>RANK(QQ229,QQ$9:QQ$497,0)</f>
        <v>389</v>
      </c>
      <c r="RD229" s="115">
        <f>RANK(QR229,QR$9:QR$497,0)</f>
        <v>237</v>
      </c>
      <c r="RE229" s="115">
        <f>RANK(QS229,QS$9:QS$497,0)</f>
        <v>292</v>
      </c>
      <c r="RF229" s="122"/>
      <c r="RG229" s="115">
        <f>($RH$3*(IH229+IJ229)*100*100/MAX(EX$9:EX$497)*$RO$3) +($RH$3*(II229+IJ229)*100*100/MAX(EX$9:EX$497)*$RO$4) + ($RH$3*IK229*100*100/MAX(EX$9:EX$497)*0.098)</f>
        <v>0</v>
      </c>
      <c r="RH229" s="115">
        <f>($RH$4*IL229*100*100/MAX(EZ$9:EZ$497))*$RQ$3</f>
        <v>0</v>
      </c>
      <c r="RI229" s="115">
        <f>($RH$3*IM229*100*100/MAX(EY$9:EY$497))*$RQ$4</f>
        <v>0</v>
      </c>
      <c r="RJ229" s="115">
        <f>($RH$3*IN229*100*100/MAX(EX$9:EX$497))</f>
        <v>0</v>
      </c>
      <c r="RK229" s="115">
        <f>($RH$4*IO229*100*100/MAX(EZ$9:EZ$497))*$RQ$3</f>
        <v>0</v>
      </c>
      <c r="RL229" s="115">
        <f>(($RL$4*IP229*100*((100/MAX(EX$9:EX$497)+100/MAX(EZ$9:EZ$497))/2))+($RL$4*IQ229*100*((100/MAX(EX$9:EX$497)+100/MAX(EZ$9:EZ$497))/2))+($RL$4*IR229*100*((100/MAX(EX$9:EX$497)+100/MAX(EZ$9:EZ$497))/2))+($RL$4*IS229*100*((100/MAX(EX$9:EX$497)+100/MAX(EZ$9:EZ$497))/2))+($RL$4*IT229*100*((100/MAX(EX$9:EX$497)+100/MAX(EZ$9:EZ$497))/2))+($RL$4*IU229*100*((100/MAX(EX$9:EX$497)+100/MAX(EZ$9:EZ$497))/2))+($RL$4*IV229*100*((100/MAX(EX$9:EX$497)+100/MAX(EZ$9:EZ$497))/2))+($RL$4*IW229*100*((100/MAX(EX$9:EX$497)+100/MAX(EZ$9:EZ$497))/2)))*$RS$3</f>
        <v>0</v>
      </c>
      <c r="RM229" s="115">
        <f>(($RH$3*IX229*100*100/MAX(EX$9:EX$497))+($RH$3*IY229*100*100/MAX(EX$9:EX$497))+($RH$3*IZ229*100*100/MAX(EX$9:EX$497))+($RH$3*JA229*100*100/MAX(EX$9:EX$497))+($RH$3*JB229*100*100/MAX(EX$9:EX$497))+($RH$3*JC229*100*100/MAX(EX$9:EX$497))+($RH$3*JD229*100*100/MAX(EX$9:EX$497))+($RH$3*JE229*100*100/MAX(EX$9:EX$497)))*$RS$4</f>
        <v>0</v>
      </c>
      <c r="RN229" s="115">
        <f>(($RH$4*JF229*100*100/MAX(EZ$9:EZ$497)) + ($RH$4*JG229*100*100/MAX(EZ$9:EZ$497)) + ($RH$4*JH229*100*100/MAX(EZ$9:EZ$497)) + ($RH$4*JI229*100*100/MAX(EZ$9:EZ$497)) + ($RH$4*JJ229*100*100/MAX(EZ$9:EZ$497)) + ($RH$4*JK229*100*100/MAX(EZ$9:EZ$497)) + ($RH$4*JL229*100*100/MAX(EZ$9:EZ$497)) + ($RH$4*JM229*100*100/MAX(EZ$9:EZ$497)))*$RU$3</f>
        <v>0</v>
      </c>
      <c r="RO229" s="115">
        <f>(($RL$4*JN229*100*((100/MAX(EX$9:EX$497)+100/MAX(EZ$9:EZ$497))/2))+($RL$4*JO229*100*((100/MAX(EX$9:EX$497)+100/MAX(EZ$9:EZ$497))/2))+($RL$4*JP229*100*((100/MAX(EX$9:EX$497)+100/MAX(EZ$9:EZ$497))/2))+($RL$4*JQ229*100*((100/MAX(EX$9:EX$497)+100/MAX(EZ$9:EZ$497))/2))+($RL$4*JR229*100*((100/MAX(EX$9:EX$497)+100/MAX(EZ$9:EZ$497))/2))+($RL$4*JS229*100*((100/MAX(EX$9:EX$497)+100/MAX(EZ$9:EZ$497))/2))+($RL$4*JT229*100*((100/MAX(EX$9:EX$497)+100/MAX(EZ$9:EZ$497))/2))+($RL$4*JU229*100*((100/MAX(EX$9:EX$497)+100/MAX(EZ$9:EZ$497))/2))+($RL$4*JV229*100*((100/MAX(EX$9:EX$497)+100/MAX(EZ$9:EZ$497))/2))+($RL$4*JW229*100*((100/MAX(EX$9:EX$497)+100/MAX(EZ$9:EZ$497))/2))+($RL$4*JX229*100*((100/MAX(EX$9:EX$497)+100/MAX(EZ$9:EZ$497))/2))+($RL$4*JY229*100*((100/MAX(EX$9:EX$497)+100/MAX(EZ$9:EZ$497))/2))+($RL$4*JZ229*100*((100/MAX(EX$9:EX$497)+100/MAX(EZ$9:EZ$497))/2)))*$RW$3/2</f>
        <v>0</v>
      </c>
      <c r="RP229" s="119">
        <f>($RJ$3*KA229*100*100/MAX(FA$9:FA$497)) + ($RJ$3*KB229*100*100/MAX(FA$9:FA$497)/2) + ($RJ$3*KC229*100*100/MAX(FA$9:FA$497)/2) + ($RJ$3*KD229*100*100/MAX(FA$9:FA$497)/4) + ($RJ$3*KE229*100*100/MAX(FA$9:FA$497)/4)</f>
        <v>0</v>
      </c>
      <c r="RQ229" s="118">
        <f>($RL$4*KF229*100*((100/MAX(EX$9:EX$497)+100/MAX(EZ$9:EZ$497)))) * ($RO$3/2) + (($RL$4*KG229*100*((100/MAX(EX$9:EX$497)+100/MAX(EZ$9:EZ$497))))+($RL$4*KH229*100*((100/MAX(EX$9:EX$497)+100/MAX(EZ$9:EZ$497))))+($RL$4*KI229*100*((100/MAX(EX$9:EX$497)+100/MAX(EZ$9:EZ$497))))+($RL$4*KJ229*100*((100/MAX(EX$9:EX$497)+100/MAX(EZ$9:EZ$497))))+($RL$4*KK229*100*((100/MAX(EX$9:EX$497)+100/MAX(EZ$9:EZ$497))))+($RL$4*KL229*100*((100/MAX(EX$9:EX$497)+100/MAX(EZ$9:EZ$497))))+($RL$4*KM229*100*((100/MAX(EX$9:EX$497)+100/MAX(EZ$9:EZ$497))))+($RL$4*KN229*100*((100/MAX(EX$9:EX$497)+100/MAX(EZ$9:EZ$497))))+($RL$4*KO229*100*((100/MAX(EX$9:EX$497)+100/MAX(EZ$9:EZ$497))))+($RL$4*KP229*100*((100/MAX(EX$9:EX$497)+100/MAX(EZ$9:EZ$497))))+($RL$4*KQ229*100*((100/MAX(EX$9:EX$497)+100/MAX(EZ$9:EZ$497))))+($RL$4*KR229*100*((100/MAX(EX$9:EX$497)+100/MAX(EZ$9:EZ$497))))+($RL$4*KS229*100*((100/MAX(EX$9:EX$497)+100/MAX(EZ$9:EZ$497))))+($RL$4*KV229*100*((100/MAX(EX$9:EX$497)+100/MAX(EZ$9:EZ$497))))) * (($RO$3+$RO$4)/6)</f>
        <v>0</v>
      </c>
      <c r="RR229" s="115">
        <f>(($RL$4*KW229*100*((100/MAX(EX$9:EX$497)+100/MAX(EZ$9:EZ$497))))) * ($RO$3/2) + (($RL$4*KX229*100*((100/MAX(EX$9:EX$497)+100/MAX(EZ$9:EZ$497))))+($RL$4*KY229*100*((100/MAX(EX$9:EX$497)+100/MAX(EZ$9:EZ$497))))+($RL$4*KZ229*100*((100/MAX(EX$9:EX$497)+100/MAX(EZ$9:EZ$497))))+($RL$4*LA229*100*((100/MAX(EX$9:EX$497)+100/MAX(EZ$9:EZ$497))))+($RL$4*LB229*100*((100/MAX(EX$9:EX$497)+100/MAX(EZ$9:EZ$497))))+($RL$4*LC229*100*((100/MAX(EX$9:EX$497)+100/MAX(EZ$9:EZ$497))))) * (($RO$3+$RO$4)/6)</f>
        <v>0</v>
      </c>
      <c r="RS229" s="119">
        <f>(($RL$4*LD229*100*((100/MAX(EX$9:EX$497)+100/MAX(EZ$9:EZ$497))))+($RL$4*LE229*100*((100/MAX(EX$9:EX$497)+100/MAX(EZ$9:EZ$497))))) * (($RO$3+$RO$4)/6)</f>
        <v>0</v>
      </c>
      <c r="RT229" s="118">
        <f>($RJ$4*LH229*100*(100/MAX(EV$9:EV$497)))+($RJ$4*LI229*100*(100/MAX(EV$9:EV$497)))</f>
        <v>0</v>
      </c>
      <c r="RU229" s="119">
        <f>($RJ$4*LJ229*(100/MAX(EV$9:EV$497)))/2 + ($RL$3*LK229*(100/MAX(EW$9:EW$497))) + ($RJ$4*LL229*(100/MAX(EV$9:EV$497)))/4 + ($RL$3*LM229*(100/MAX(EW$9:EW$497)))</f>
        <v>0</v>
      </c>
      <c r="RV229" s="118">
        <f>($RJ$4*LN229*100*100/MAX(EV$9:EV$497)/2)+($RJ$4*LO229*100*100/MAX(EV$9:EV$497)/2)+($RJ$4*LP229*100*100/MAX(EV$9:EV$497))+($RJ$4*LQ229*100*100/MAX(EV$9:EV$497))+($RJ$4*LR229*100*100/MAX(EV$9:EV$497))</f>
        <v>0</v>
      </c>
      <c r="RW229" s="115">
        <f>($RJ$4*LS229*100*100/MAX(EV$9:EV$497)) + (($RJ$4*LT229*100*100/MAX(EV$9:EV$497))+($RJ$4*LU229*100*100/MAX(EV$9:EV$497))+($RJ$4*LV229*100*100/MAX(EV$9:EV$497))+($RJ$4*LW229*100*100/MAX(EV$9:EV$497))+($RJ$4*LX229*100*100/MAX(EV$9:EV$497))+($RJ$4*LY229*100*100/MAX(EV$9:EV$497))+($RJ$4*LZ229*100*100/MAX(EV$9:EV$497))+($RJ$4*MA229*100*100/MAX(EV$9:EV$497)))/2</f>
        <v>0</v>
      </c>
      <c r="RX229" s="119">
        <f>($RJ$4*MB229*100*100/MAX(EV$9:EV$497))+($RJ$4*MC229*100*100/MAX(EV$9:EV$497))+($RJ$4*MD229*100*100/MAX(EV$9:EV$497))+($RJ$4*ME229*100*100/MAX(EV$9:EV$497))+($RJ$4*MF229*100*100/MAX(EV$9:EV$497))+($RJ$4*MG229*100*100/MAX(EV$9:EV$497))+($RJ$4*MH229*100*100/MAX(EV$9:EV$497))+($RJ$4*MI229*100*100/MAX(EV$9:EV$497))+($RJ$4*MJ229*100*100/MAX(EV$9:EV$497))+($RJ$4*MK229*100*100/MAX(EV$9:EV$497))+($RJ$4*ML229*100*100/MAX(EV$9:EV$497))+($RJ$4*MM229*100*100/MAX(EV$9:EV$497))+($RJ$4*MN229*100*100/MAX(EV$9:EV$497))</f>
        <v>0</v>
      </c>
      <c r="RY229" s="118">
        <f>($RJ$4*MQ229*100*100/MAX(EV$9:EV$497))/2 + (($RJ$4*MR229*100*100/MAX(EV$9:EV$497))+($RJ$4*MS229*100*100/MAX(EV$9:EV$497))+($RJ$4*MT229*100*100/MAX(EV$9:EV$497))+($RJ$4*MU229*100*100/MAX(EV$9:EV$497))+($RJ$4*MV229*100*100/MAX(EV$9:EV$497))+($RJ$4*MW229*100*100/MAX(EV$9:EV$497))+($RJ$4*MX229*100*100/MAX(EV$9:EV$497))+($RJ$4*MY229*100*100/MAX(EV$9:EV$497))+($RJ$4*MZ229*100*100/MAX(EV$9:EV$497))+($RJ$4*NA229*100*100/MAX(EV$9:EV$497))+($RJ$4*NB229*100*100/MAX(EV$9:EV$497))+($RJ$4*NC229*100*100/MAX(EV$9:EV$497))+($RJ$4*ND229*100*100/MAX(EV$9:EV$497))+($RJ$4*NG229*100*100/MAX(EV$9:EV$497)))/4</f>
        <v>0</v>
      </c>
      <c r="RZ229" s="115">
        <f>($RJ$4*NH229*100*100/MAX(EV$9:EV$497))/2 + (($RJ$4*NI229*100*100/MAX(EV$9:EV$497))+($RJ$4*NJ229*100*100/MAX(EV$9:EV$497))+($RJ$4*NK229*100*100/MAX(EV$9:EV$497))+($RJ$4*NL229*100*100/MAX(EV$9:EV$497))+($RJ$4*NM229*100*100/MAX(EV$9:EV$497))+($RJ$4*NN229*100*100/MAX(EV$9:EV$497)))/4</f>
        <v>0</v>
      </c>
      <c r="SA229" s="117">
        <f>(($RJ$4*NO229*100*100/MAX(EV$9:EV$497))+($RJ$4*NP229*100*100/MAX(EV$9:EV$497)))/4</f>
        <v>0</v>
      </c>
      <c r="SB229" s="118">
        <f t="shared" si="461"/>
        <v>0</v>
      </c>
      <c r="SC229" s="115">
        <f t="shared" si="462"/>
        <v>0</v>
      </c>
      <c r="SD229" s="115">
        <f t="shared" si="463"/>
        <v>0</v>
      </c>
      <c r="SE229" s="115">
        <f t="shared" si="464"/>
        <v>0</v>
      </c>
      <c r="SF229" s="115">
        <f t="shared" si="465"/>
        <v>0</v>
      </c>
      <c r="SG229" s="115">
        <f t="shared" si="466"/>
        <v>0</v>
      </c>
      <c r="SH229" s="115">
        <f>ROUND(SB229/MAX(SB$9:SB$497)*100,0)</f>
        <v>0</v>
      </c>
      <c r="SI229" s="115">
        <f>ROUND(SC229/MAX(SC$9:SC$497)*100,0)</f>
        <v>0</v>
      </c>
      <c r="SJ229" s="115">
        <f>ROUND(SD229/MAX(SD$9:SD$497)*100,0)</f>
        <v>0</v>
      </c>
      <c r="SK229" s="115">
        <f>ROUND(SE229/MAX(SE$9:SE$497)*100,0)</f>
        <v>0</v>
      </c>
      <c r="SL229" s="115">
        <f>ROUND(SF229/MAX(SF$9:SF$497)*100,0)</f>
        <v>0</v>
      </c>
      <c r="SM229" s="121">
        <f>ROUND(SG229/MAX(SG$9:SG$497)*100,0)</f>
        <v>0</v>
      </c>
      <c r="SN229" s="115">
        <f>ROUND(AVERAGEIF($ES$9:$ES$497,$ES229,SH$9:SH$497),0)</f>
        <v>26</v>
      </c>
      <c r="SO229" s="115">
        <f>ROUND(AVERAGEIF($ES$9:$ES$497,$ES229,SI$9:SI$497),0)</f>
        <v>23</v>
      </c>
      <c r="SP229" s="115">
        <f>ROUND(AVERAGEIF($ES$9:$ES$497,$ES229,SJ$9:SJ$497),0)</f>
        <v>4</v>
      </c>
      <c r="SQ229" s="115">
        <f>ROUND(AVERAGEIF($ES$9:$ES$497,$ES229,SK$9:SK$497),0)</f>
        <v>20</v>
      </c>
      <c r="SR229" s="115">
        <f>ROUND(AVERAGEIF($ES$9:$ES$497,$ES229,SL$9:SL$497),0)</f>
        <v>7</v>
      </c>
      <c r="SS229" s="121">
        <f>ROUND(AVERAGEIF($ES$9:$ES$497,$ES229,SM$9:SM$497),0)</f>
        <v>6</v>
      </c>
      <c r="ST229" s="114">
        <f>RANK(SB229,SB$9:SB$497,0)</f>
        <v>323</v>
      </c>
      <c r="SU229" s="115">
        <f>RANK(SC229,SC$9:SC$497,0)</f>
        <v>320</v>
      </c>
      <c r="SV229" s="115">
        <f>RANK(SD229,SD$9:SD$497,0)</f>
        <v>320</v>
      </c>
      <c r="SW229" s="115">
        <f>RANK(SE229,SE$9:SE$497,0)</f>
        <v>320</v>
      </c>
      <c r="SX229" s="115">
        <f>RANK(SF229,SF$9:SF$497,0)</f>
        <v>317</v>
      </c>
      <c r="SY229" s="115">
        <f>RANK(SG229,SG$9:SG$497,0)</f>
        <v>308</v>
      </c>
      <c r="SZ229" s="115">
        <f>COUNTIFS(SB$9:SB$497,"&gt;"&amp;SB229,$ES$9:$ES$497,$ES229)+1</f>
        <v>73</v>
      </c>
      <c r="TA229" s="115">
        <f>COUNTIFS(SC$9:SC$497,"&gt;"&amp;SC229,$ES$9:$ES$497,$ES229)+1</f>
        <v>73</v>
      </c>
      <c r="TB229" s="115">
        <f>COUNTIFS(SD$9:SD$497,"&gt;"&amp;SD229,$ES$9:$ES$497,$ES229)+1</f>
        <v>71</v>
      </c>
      <c r="TC229" s="115">
        <f>COUNTIFS(SE$9:SE$497,"&gt;"&amp;SE229,$ES$9:$ES$497,$ES229)+1</f>
        <v>73</v>
      </c>
      <c r="TD229" s="115">
        <f>COUNTIFS(SF$9:SF$497,"&gt;"&amp;SF229,$ES$9:$ES$497,$ES229)+1</f>
        <v>71</v>
      </c>
      <c r="TE229" s="117">
        <f>COUNTIFS(SG$9:SG$497,"&gt;"&amp;SG229,$ES$9:$ES$497,$ES229)+1</f>
        <v>70</v>
      </c>
      <c r="TF229" s="118">
        <f t="shared" si="467"/>
        <v>54</v>
      </c>
      <c r="TG229" s="115">
        <f t="shared" si="468"/>
        <v>42</v>
      </c>
      <c r="TH229" s="115">
        <f t="shared" si="469"/>
        <v>37</v>
      </c>
      <c r="TI229" s="115">
        <f t="shared" si="470"/>
        <v>43</v>
      </c>
      <c r="TJ229" s="115">
        <f t="shared" si="471"/>
        <v>40</v>
      </c>
      <c r="TK229" s="115">
        <f t="shared" si="472"/>
        <v>54</v>
      </c>
      <c r="TL229" s="117">
        <f t="shared" si="473"/>
        <v>46</v>
      </c>
      <c r="TM229" s="118">
        <f>ROUND(TF229/MAX(TF$9:TF$497)*100,0)</f>
        <v>30</v>
      </c>
      <c r="TN229" s="115">
        <f>ROUND(TG229/MAX(TG$9:TG$497)*100,0)</f>
        <v>23</v>
      </c>
      <c r="TO229" s="115">
        <f>ROUND(TH229/MAX(TH$9:TH$497)*100,0)</f>
        <v>20</v>
      </c>
      <c r="TP229" s="115">
        <f>ROUND(TI229/MAX(TI$9:TI$497)*100,0)</f>
        <v>24</v>
      </c>
      <c r="TQ229" s="115">
        <f>ROUND(TJ229/MAX(TJ$9:TJ$497)*100,0)</f>
        <v>20</v>
      </c>
      <c r="TR229" s="115">
        <f>ROUND(TK229/MAX(TK$9:TK$497)*100,0)</f>
        <v>28</v>
      </c>
      <c r="TS229" s="119">
        <f>ROUND(TL229/MAX(TL$9:TL$497)*100,0)</f>
        <v>23</v>
      </c>
      <c r="TT229" s="120">
        <f>RANK(TM229,TM$9:TM$497,0)</f>
        <v>281</v>
      </c>
      <c r="TU229" s="115">
        <f>RANK(TN229,TN$9:TN$497,0)</f>
        <v>272</v>
      </c>
      <c r="TV229" s="115">
        <f>RANK(TO229,TO$9:TO$497,0)</f>
        <v>267</v>
      </c>
      <c r="TW229" s="115">
        <f>RANK(TP229,TP$9:TP$497,0)</f>
        <v>272</v>
      </c>
      <c r="TX229" s="115">
        <f>RANK(TQ229,TQ$9:TQ$497,0)</f>
        <v>260</v>
      </c>
      <c r="TY229" s="115">
        <f>RANK(TR229,TR$9:TR$497,0)</f>
        <v>209</v>
      </c>
      <c r="TZ229" s="121">
        <f>RANK(TS229,TS$9:TS$497,0)</f>
        <v>231</v>
      </c>
      <c r="UA229" s="132"/>
      <c r="UB229" s="7" t="s">
        <v>1</v>
      </c>
    </row>
    <row r="230" spans="1:548" x14ac:dyDescent="0.15">
      <c r="A230" s="183">
        <v>222</v>
      </c>
      <c r="B230" s="203" t="s">
        <v>1080</v>
      </c>
      <c r="C230" s="63"/>
      <c r="D230" s="63"/>
      <c r="E230" s="64" t="s">
        <v>518</v>
      </c>
      <c r="F230" s="65">
        <v>87</v>
      </c>
      <c r="G230" s="65" t="s">
        <v>558</v>
      </c>
      <c r="H230" s="65"/>
      <c r="I230" s="66" t="s">
        <v>521</v>
      </c>
      <c r="J230" s="67" t="s">
        <v>521</v>
      </c>
      <c r="K230" s="67" t="s">
        <v>521</v>
      </c>
      <c r="L230" s="67" t="s">
        <v>521</v>
      </c>
      <c r="M230" s="67" t="s">
        <v>521</v>
      </c>
      <c r="N230" s="67" t="s">
        <v>521</v>
      </c>
      <c r="O230" s="67" t="s">
        <v>521</v>
      </c>
      <c r="P230" s="67" t="s">
        <v>521</v>
      </c>
      <c r="Q230" s="67" t="s">
        <v>521</v>
      </c>
      <c r="R230" s="68" t="s">
        <v>521</v>
      </c>
      <c r="S230" s="69" t="s">
        <v>521</v>
      </c>
      <c r="T230" s="67" t="s">
        <v>521</v>
      </c>
      <c r="U230" s="67" t="s">
        <v>521</v>
      </c>
      <c r="V230" s="67" t="s">
        <v>521</v>
      </c>
      <c r="W230" s="67" t="s">
        <v>521</v>
      </c>
      <c r="X230" s="67" t="s">
        <v>521</v>
      </c>
      <c r="Y230" s="67" t="s">
        <v>521</v>
      </c>
      <c r="Z230" s="67" t="s">
        <v>521</v>
      </c>
      <c r="AA230" s="67" t="s">
        <v>521</v>
      </c>
      <c r="AB230" s="68" t="s">
        <v>521</v>
      </c>
      <c r="AC230" s="69" t="s">
        <v>521</v>
      </c>
      <c r="AD230" s="67" t="s">
        <v>521</v>
      </c>
      <c r="AE230" s="67" t="s">
        <v>521</v>
      </c>
      <c r="AF230" s="67" t="s">
        <v>521</v>
      </c>
      <c r="AG230" s="67" t="s">
        <v>521</v>
      </c>
      <c r="AH230" s="67" t="s">
        <v>521</v>
      </c>
      <c r="AI230" s="67" t="s">
        <v>521</v>
      </c>
      <c r="AJ230" s="67" t="s">
        <v>521</v>
      </c>
      <c r="AK230" s="67" t="s">
        <v>521</v>
      </c>
      <c r="AL230" s="68" t="s">
        <v>521</v>
      </c>
      <c r="AM230" s="69" t="s">
        <v>521</v>
      </c>
      <c r="AN230" s="67" t="s">
        <v>521</v>
      </c>
      <c r="AO230" s="67" t="s">
        <v>521</v>
      </c>
      <c r="AP230" s="67" t="s">
        <v>521</v>
      </c>
      <c r="AQ230" s="67" t="s">
        <v>521</v>
      </c>
      <c r="AR230" s="67" t="s">
        <v>521</v>
      </c>
      <c r="AS230" s="67" t="s">
        <v>521</v>
      </c>
      <c r="AT230" s="67" t="s">
        <v>521</v>
      </c>
      <c r="AU230" s="67" t="s">
        <v>521</v>
      </c>
      <c r="AV230" s="68" t="s">
        <v>521</v>
      </c>
      <c r="AW230" s="69" t="s">
        <v>521</v>
      </c>
      <c r="AX230" s="67" t="s">
        <v>521</v>
      </c>
      <c r="AY230" s="67" t="s">
        <v>521</v>
      </c>
      <c r="AZ230" s="67" t="s">
        <v>521</v>
      </c>
      <c r="BA230" s="67" t="s">
        <v>521</v>
      </c>
      <c r="BB230" s="67" t="s">
        <v>521</v>
      </c>
      <c r="BC230" s="67" t="s">
        <v>521</v>
      </c>
      <c r="BD230" s="67" t="s">
        <v>521</v>
      </c>
      <c r="BE230" s="67" t="s">
        <v>521</v>
      </c>
      <c r="BF230" s="68" t="s">
        <v>521</v>
      </c>
      <c r="BG230" s="69" t="s">
        <v>521</v>
      </c>
      <c r="BH230" s="67" t="s">
        <v>521</v>
      </c>
      <c r="BI230" s="67" t="s">
        <v>521</v>
      </c>
      <c r="BJ230" s="67" t="s">
        <v>521</v>
      </c>
      <c r="BK230" s="67" t="s">
        <v>521</v>
      </c>
      <c r="BL230" s="67" t="s">
        <v>521</v>
      </c>
      <c r="BM230" s="67" t="s">
        <v>521</v>
      </c>
      <c r="BN230" s="67" t="s">
        <v>521</v>
      </c>
      <c r="BO230" s="67" t="s">
        <v>521</v>
      </c>
      <c r="BP230" s="68" t="s">
        <v>521</v>
      </c>
      <c r="BQ230" s="70" t="s">
        <v>521</v>
      </c>
      <c r="BR230" s="67" t="s">
        <v>521</v>
      </c>
      <c r="BS230" s="67" t="s">
        <v>520</v>
      </c>
      <c r="BT230" s="67" t="s">
        <v>520</v>
      </c>
      <c r="BU230" s="67" t="s">
        <v>520</v>
      </c>
      <c r="BV230" s="67" t="s">
        <v>520</v>
      </c>
      <c r="BW230" s="67" t="s">
        <v>520</v>
      </c>
      <c r="BX230" s="67" t="s">
        <v>520</v>
      </c>
      <c r="BY230" s="67" t="s">
        <v>520</v>
      </c>
      <c r="BZ230" s="68" t="s">
        <v>520</v>
      </c>
      <c r="CA230" s="69" t="s">
        <v>520</v>
      </c>
      <c r="CB230" s="67" t="s">
        <v>520</v>
      </c>
      <c r="CC230" s="67" t="s">
        <v>521</v>
      </c>
      <c r="CD230" s="67" t="s">
        <v>521</v>
      </c>
      <c r="CE230" s="67" t="s">
        <v>521</v>
      </c>
      <c r="CF230" s="67" t="s">
        <v>521</v>
      </c>
      <c r="CG230" s="67" t="s">
        <v>521</v>
      </c>
      <c r="CH230" s="67" t="s">
        <v>521</v>
      </c>
      <c r="CI230" s="67" t="s">
        <v>521</v>
      </c>
      <c r="CJ230" s="68" t="s">
        <v>521</v>
      </c>
      <c r="CK230" s="69" t="s">
        <v>521</v>
      </c>
      <c r="CL230" s="67" t="s">
        <v>521</v>
      </c>
      <c r="CM230" s="67" t="s">
        <v>521</v>
      </c>
      <c r="CN230" s="67" t="s">
        <v>521</v>
      </c>
      <c r="CO230" s="67" t="s">
        <v>521</v>
      </c>
      <c r="CP230" s="67" t="s">
        <v>521</v>
      </c>
      <c r="CQ230" s="67" t="s">
        <v>521</v>
      </c>
      <c r="CR230" s="67" t="s">
        <v>521</v>
      </c>
      <c r="CS230" s="67" t="s">
        <v>521</v>
      </c>
      <c r="CT230" s="68" t="s">
        <v>521</v>
      </c>
      <c r="CU230" s="69" t="s">
        <v>521</v>
      </c>
      <c r="CV230" s="67" t="s">
        <v>521</v>
      </c>
      <c r="CW230" s="67" t="s">
        <v>521</v>
      </c>
      <c r="CX230" s="67" t="s">
        <v>521</v>
      </c>
      <c r="CY230" s="67" t="s">
        <v>521</v>
      </c>
      <c r="CZ230" s="67" t="s">
        <v>521</v>
      </c>
      <c r="DA230" s="67" t="s">
        <v>521</v>
      </c>
      <c r="DB230" s="67" t="s">
        <v>521</v>
      </c>
      <c r="DC230" s="67" t="s">
        <v>521</v>
      </c>
      <c r="DD230" s="68" t="s">
        <v>521</v>
      </c>
      <c r="DE230" s="69" t="s">
        <v>521</v>
      </c>
      <c r="DF230" s="71" t="s">
        <v>521</v>
      </c>
      <c r="DG230" s="67" t="s">
        <v>521</v>
      </c>
      <c r="DH230" s="67" t="s">
        <v>521</v>
      </c>
      <c r="DI230" s="67" t="s">
        <v>521</v>
      </c>
      <c r="DJ230" s="67" t="s">
        <v>521</v>
      </c>
      <c r="DK230" s="67" t="s">
        <v>521</v>
      </c>
      <c r="DL230" s="67" t="s">
        <v>521</v>
      </c>
      <c r="DM230" s="67" t="s">
        <v>521</v>
      </c>
      <c r="DN230" s="68" t="s">
        <v>521</v>
      </c>
      <c r="DO230" s="70" t="s">
        <v>521</v>
      </c>
      <c r="DP230" s="71" t="s">
        <v>521</v>
      </c>
      <c r="DQ230" s="67" t="s">
        <v>521</v>
      </c>
      <c r="DR230" s="67" t="s">
        <v>521</v>
      </c>
      <c r="DS230" s="67" t="s">
        <v>521</v>
      </c>
      <c r="DT230" s="67" t="s">
        <v>521</v>
      </c>
      <c r="DU230" s="67" t="s">
        <v>521</v>
      </c>
      <c r="DV230" s="67" t="s">
        <v>521</v>
      </c>
      <c r="DW230" s="67" t="s">
        <v>521</v>
      </c>
      <c r="DX230" s="72" t="s">
        <v>521</v>
      </c>
      <c r="DY230" s="73" t="s">
        <v>522</v>
      </c>
      <c r="DZ230" s="74">
        <v>2</v>
      </c>
      <c r="EA230" s="74">
        <v>3</v>
      </c>
      <c r="EB230" s="74">
        <v>3</v>
      </c>
      <c r="EC230" s="75">
        <v>4</v>
      </c>
      <c r="ED230" s="76" t="s">
        <v>522</v>
      </c>
      <c r="EE230" s="74">
        <f t="shared" si="417"/>
        <v>2</v>
      </c>
      <c r="EF230" s="74">
        <f t="shared" si="418"/>
        <v>6</v>
      </c>
      <c r="EG230" s="74">
        <f t="shared" si="419"/>
        <v>18</v>
      </c>
      <c r="EH230" s="77">
        <f t="shared" si="420"/>
        <v>72</v>
      </c>
      <c r="EI230" s="73">
        <v>300</v>
      </c>
      <c r="EJ230" s="74">
        <v>450</v>
      </c>
      <c r="EK230" s="74">
        <v>900</v>
      </c>
      <c r="EL230" s="74">
        <v>1500</v>
      </c>
      <c r="EM230" s="75">
        <v>4500</v>
      </c>
      <c r="EN230" s="78">
        <v>1</v>
      </c>
      <c r="EO230" s="79">
        <f t="shared" si="421"/>
        <v>0.75</v>
      </c>
      <c r="EP230" s="79">
        <f t="shared" si="422"/>
        <v>0.5</v>
      </c>
      <c r="EQ230" s="79">
        <f t="shared" si="423"/>
        <v>0.27777777777777773</v>
      </c>
      <c r="ER230" s="80">
        <f t="shared" si="424"/>
        <v>0.20833333333333334</v>
      </c>
      <c r="ES230" s="128" t="s">
        <v>523</v>
      </c>
      <c r="ET230" s="82"/>
      <c r="EU230" s="83">
        <v>4</v>
      </c>
      <c r="EV230" s="73">
        <v>100</v>
      </c>
      <c r="EW230" s="74">
        <v>40</v>
      </c>
      <c r="EX230" s="74">
        <v>46</v>
      </c>
      <c r="EY230" s="74">
        <v>71</v>
      </c>
      <c r="EZ230" s="74">
        <v>26</v>
      </c>
      <c r="FA230" s="74">
        <v>26</v>
      </c>
      <c r="FB230" s="74">
        <v>26</v>
      </c>
      <c r="FC230" s="74">
        <v>41</v>
      </c>
      <c r="FD230" s="74">
        <f t="shared" si="425"/>
        <v>72</v>
      </c>
      <c r="FE230" s="84">
        <f t="shared" si="426"/>
        <v>87</v>
      </c>
      <c r="FF230" s="73">
        <f>RANK(EV230,$EV$9:$EV$497,0)</f>
        <v>84</v>
      </c>
      <c r="FG230" s="74">
        <f>RANK(EW230,$EW$9:$EW$497,0)</f>
        <v>233</v>
      </c>
      <c r="FH230" s="74">
        <f>RANK(EX230,$EX$9:$EX$497,0)</f>
        <v>157</v>
      </c>
      <c r="FI230" s="74">
        <f>RANK(EY230,$EY$9:$EY$497,0)</f>
        <v>42</v>
      </c>
      <c r="FJ230" s="74">
        <f>RANK(EZ230,$EZ$9:$EZ$497,0)</f>
        <v>150</v>
      </c>
      <c r="FK230" s="74">
        <f>RANK(FA230,$FA$9:$FA$497,0)</f>
        <v>138</v>
      </c>
      <c r="FL230" s="74">
        <f>RANK(FB230,$FB$9:$FB$497,0)</f>
        <v>291</v>
      </c>
      <c r="FM230" s="74">
        <f>RANK(FC230,$FC$9:$FC$497,0)</f>
        <v>210</v>
      </c>
      <c r="FN230" s="74">
        <f>RANK(FD230,$FD$9:$FD$497,0)</f>
        <v>202</v>
      </c>
      <c r="FO230" s="84">
        <f>RANK(FE230,$FE$9:$FE$497,0)</f>
        <v>183</v>
      </c>
      <c r="FP230" s="73">
        <f>COUNTIFS($EV$9:$EV$497,"&gt;"&amp;EV230,$ES$9:$ES$497,ES230)+1</f>
        <v>32</v>
      </c>
      <c r="FQ230" s="74">
        <f>COUNTIFS($EW$9:$EW$497,"&gt;"&amp;EW230,$ES$9:$ES$497,ES230)+1</f>
        <v>35</v>
      </c>
      <c r="FR230" s="74">
        <f>COUNTIFS($EX$9:$EX$497,"&gt;"&amp;EX230,$ES$9:$ES$497,ES230)+1</f>
        <v>43</v>
      </c>
      <c r="FS230" s="74">
        <f>COUNTIFS($EY$9:$EY$497,"&gt;"&amp;EY230,$ES$9:$ES$497,ES230)+1</f>
        <v>27</v>
      </c>
      <c r="FT230" s="74">
        <f>COUNTIFS($EZ$9:$EZ$497,"&gt;"&amp;EZ230,$ES$9:$ES$497,ES230)+1</f>
        <v>28</v>
      </c>
      <c r="FU230" s="74">
        <f>COUNTIFS($FA$9:$FA$497,"&gt;"&amp;FA230,$ES$9:$ES$497,ES230)+1</f>
        <v>27</v>
      </c>
      <c r="FV230" s="74">
        <f>COUNTIFS($FB$9:$FB$497,"&gt;"&amp;FB230,$ES$9:$ES$497,ES230)+1</f>
        <v>34</v>
      </c>
      <c r="FW230" s="74">
        <f>COUNTIFS($FC$9:$FC$497,"&gt;"&amp;FC230,$ES$9:$ES$497,ES230)+1</f>
        <v>24</v>
      </c>
      <c r="FX230" s="74">
        <f>COUNTIFS($FD$9:$FD$497,"&gt;"&amp;FD230,$ES$9:$ES$497,ES230)+1</f>
        <v>41</v>
      </c>
      <c r="FY230" s="84">
        <f>COUNTIFS($FE$9:$FE$497,"&gt;"&amp;FE230,$ES$9:$ES$497,ES230)+1</f>
        <v>33</v>
      </c>
      <c r="FZ230" s="85">
        <f t="shared" si="427"/>
        <v>1.1499999999999999</v>
      </c>
      <c r="GA230" s="86">
        <f t="shared" si="428"/>
        <v>0.46</v>
      </c>
      <c r="GB230" s="86">
        <f t="shared" si="429"/>
        <v>0.53</v>
      </c>
      <c r="GC230" s="86">
        <f t="shared" si="430"/>
        <v>0.82</v>
      </c>
      <c r="GD230" s="86">
        <f t="shared" si="431"/>
        <v>0.3</v>
      </c>
      <c r="GE230" s="86">
        <f t="shared" si="432"/>
        <v>0.3</v>
      </c>
      <c r="GF230" s="86">
        <f t="shared" si="433"/>
        <v>0.3</v>
      </c>
      <c r="GG230" s="86">
        <f t="shared" si="434"/>
        <v>0.47</v>
      </c>
      <c r="GH230" s="86">
        <f t="shared" si="435"/>
        <v>0.83</v>
      </c>
      <c r="GI230" s="87">
        <f t="shared" si="436"/>
        <v>1</v>
      </c>
      <c r="GJ230" s="85">
        <f>ROUND(((FZ230-AVERAGE(FZ$9:FZ$497))/STDEVP(FZ$9:FZ$497)*10+50),2)</f>
        <v>57.14</v>
      </c>
      <c r="GK230" s="86">
        <f>ROUND(((GA230-AVERAGE(GA$9:GA$497))/STDEVP(GA$9:GA$497)*10+50),2)</f>
        <v>43.11</v>
      </c>
      <c r="GL230" s="86">
        <f>ROUND(((GB230-AVERAGE(GB$9:GB$497))/STDEVP(GB$9:GB$497)*10+50),2)</f>
        <v>48.01</v>
      </c>
      <c r="GM230" s="86">
        <f>ROUND(((GC230-AVERAGE(GC$9:GC$497))/STDEVP(GC$9:GC$497)*10+50),2)</f>
        <v>64.73</v>
      </c>
      <c r="GN230" s="86">
        <f>ROUND(((GD230-AVERAGE(GD$9:GD$497))/STDEVP(GD$9:GD$497)*10+50),2)</f>
        <v>46.84</v>
      </c>
      <c r="GO230" s="86">
        <f>ROUND(((GE230-AVERAGE(GE$9:GE$497))/STDEVP(GE$9:GE$497)*10+50),2)</f>
        <v>48.24</v>
      </c>
      <c r="GP230" s="86">
        <f>ROUND(((GF230-AVERAGE(GF$9:GF$497))/STDEVP(GF$9:GF$497)*10+50),2)</f>
        <v>39.450000000000003</v>
      </c>
      <c r="GQ230" s="86">
        <f>ROUND(((GG230-AVERAGE(GG$9:GG$497))/STDEVP(GG$9:GG$497)*10+50),2)</f>
        <v>44.96</v>
      </c>
      <c r="GR230" s="86">
        <f>ROUND(((GH230-AVERAGE(GH$9:GH$497))/STDEVP(GH$9:GH$497)*10+50),2)</f>
        <v>44.72</v>
      </c>
      <c r="GS230" s="87">
        <f>ROUND(((GI230-AVERAGE(GI$9:GI$497))/STDEVP(GI$9:GI$497)*10+50),2)</f>
        <v>45.51</v>
      </c>
      <c r="GT230" s="73">
        <f>RANK(GJ230,$GJ$9:$GJ$497,0)</f>
        <v>107</v>
      </c>
      <c r="GU230" s="74">
        <f>RANK(GK230,$GK$9:$GK$497,0)</f>
        <v>304</v>
      </c>
      <c r="GV230" s="74">
        <f>RANK(GL230,$GL$9:$GL$497,0)</f>
        <v>239</v>
      </c>
      <c r="GW230" s="74">
        <f>RANK(GM230,$GM$9:$GM$497,0)</f>
        <v>33</v>
      </c>
      <c r="GX230" s="74">
        <f>RANK(GN230,$GN$9:$GN$497,0)</f>
        <v>198</v>
      </c>
      <c r="GY230" s="74">
        <f>RANK(GO230,$GO$9:$GO$497,0)</f>
        <v>183</v>
      </c>
      <c r="GZ230" s="74">
        <f>RANK(GP230,$GP$9:$GP$497,0)</f>
        <v>366</v>
      </c>
      <c r="HA230" s="74">
        <f>RANK(GQ230,$GQ$9:$GQ$497,0)</f>
        <v>286</v>
      </c>
      <c r="HB230" s="74">
        <f>RANK(GR230,$GR$9:$GR$497,0)</f>
        <v>276</v>
      </c>
      <c r="HC230" s="84">
        <f>RANK(GS230,$GS$9:$GS$497,0)</f>
        <v>262</v>
      </c>
      <c r="HD230" s="85">
        <f>ROUND(AVERAGEIF($ES$9:$ES$497,$ES230,$FZ$9:$FZ$497),2)</f>
        <v>1.1399999999999999</v>
      </c>
      <c r="HE230" s="86">
        <f>ROUND(AVERAGEIF($ES$9:$ES$497,$ES230,$GA$9:$GA$497),2)</f>
        <v>0.46</v>
      </c>
      <c r="HF230" s="86">
        <f>ROUND(AVERAGEIF($ES$9:$ES$497,$ES230,$GB$9:$GB$497),2)</f>
        <v>0.65</v>
      </c>
      <c r="HG230" s="86">
        <f>ROUND(AVERAGEIF($ES$9:$ES$497,$ES230,$GC$9:$GC$497),2)</f>
        <v>0.74</v>
      </c>
      <c r="HH230" s="86">
        <f>ROUND(AVERAGEIF($ES$9:$ES$497,$ES230,$GD$9:$GD$497),2)</f>
        <v>0.27</v>
      </c>
      <c r="HI230" s="86">
        <f>ROUND(AVERAGEIF($ES$9:$ES$497,$ES230,$GE$9:$GE$497),2)</f>
        <v>0.23</v>
      </c>
      <c r="HJ230" s="86">
        <f>ROUND(AVERAGEIF($ES$9:$ES$497,$ES230,$GF$9:$GF$497),2)</f>
        <v>0.3</v>
      </c>
      <c r="HK230" s="86">
        <f>ROUND(AVERAGEIF($ES$9:$ES$497,$ES230,$GG$9:$GG$497),2)</f>
        <v>0.28000000000000003</v>
      </c>
      <c r="HL230" s="86">
        <f>ROUND(AVERAGEIF($ES$9:$ES$497,$ES230,$GH$9:$GH$497),2)</f>
        <v>0.92</v>
      </c>
      <c r="HM230" s="87">
        <f>ROUND(AVERAGEIF($ES$9:$ES$497,$ES230,$GI$9:$GI$497),2)</f>
        <v>0.93</v>
      </c>
      <c r="HN230" s="88">
        <f t="shared" si="437"/>
        <v>1.0000000000000009E-2</v>
      </c>
      <c r="HO230" s="89">
        <f t="shared" si="438"/>
        <v>0</v>
      </c>
      <c r="HP230" s="89">
        <f t="shared" si="439"/>
        <v>-0.12</v>
      </c>
      <c r="HQ230" s="89">
        <f t="shared" si="440"/>
        <v>7.999999999999996E-2</v>
      </c>
      <c r="HR230" s="89">
        <f t="shared" si="441"/>
        <v>2.9999999999999971E-2</v>
      </c>
      <c r="HS230" s="89">
        <f t="shared" si="442"/>
        <v>6.9999999999999979E-2</v>
      </c>
      <c r="HT230" s="89">
        <f t="shared" si="443"/>
        <v>0</v>
      </c>
      <c r="HU230" s="89">
        <f t="shared" si="444"/>
        <v>0.18999999999999995</v>
      </c>
      <c r="HV230" s="89">
        <f t="shared" si="445"/>
        <v>-9.000000000000008E-2</v>
      </c>
      <c r="HW230" s="90">
        <f t="shared" si="446"/>
        <v>6.9999999999999951E-2</v>
      </c>
      <c r="HX230" s="73">
        <f>COUNTIFS($FZ$9:$FZ$497,"&gt;"&amp;FZ230,$ES$9:$ES$497,$ES230)+1</f>
        <v>52</v>
      </c>
      <c r="HY230" s="74">
        <f>COUNTIFS($GA$9:$GA$497,"&gt;"&amp;GA230,$ES$9:$ES$497,$ES230)+1</f>
        <v>45</v>
      </c>
      <c r="HZ230" s="74">
        <f>COUNTIFS($GB$9:$GB$497,"&gt;"&amp;GB230,$ES$9:$ES$497,$ES230)+1</f>
        <v>70</v>
      </c>
      <c r="IA230" s="74">
        <f>COUNTIFS($GC$9:$GC$497,"&gt;"&amp;GC230,$ES$9:$ES$497,$ES230)+1</f>
        <v>27</v>
      </c>
      <c r="IB230" s="74">
        <f>COUNTIFS($GD$9:$GD$497,"&gt;"&amp;GD230,$ES$9:$ES$497,$ES230)+1</f>
        <v>23</v>
      </c>
      <c r="IC230" s="74">
        <f>COUNTIFS($GE$9:$GE$497,"&gt;"&amp;GE230,$ES$9:$ES$497,$ES230)+1</f>
        <v>19</v>
      </c>
      <c r="ID230" s="74">
        <f>COUNTIFS($GF$9:$GF$497,"&gt;"&amp;GF230,$ES$9:$ES$497,$ES230)+1</f>
        <v>34</v>
      </c>
      <c r="IE230" s="74">
        <f>COUNTIFS($GG$9:$GG$497,"&gt;"&amp;GG230,$ES$9:$ES$497,$ES230)+1</f>
        <v>16</v>
      </c>
      <c r="IF230" s="74">
        <f>COUNTIFS($GH$9:$GH$497,"&gt;"&amp;GH230,$ES$9:$ES$497,$ES230)+1</f>
        <v>52</v>
      </c>
      <c r="IG230" s="84">
        <f>COUNTIFS($GI$9:$GI$497,"&gt;"&amp;GI230,$ES$9:$ES$497,$ES230)+1</f>
        <v>36</v>
      </c>
      <c r="IH230" s="91">
        <v>7.0000000000000007E-2</v>
      </c>
      <c r="II230" s="79"/>
      <c r="IJ230" s="79"/>
      <c r="IK230" s="79"/>
      <c r="IL230" s="79"/>
      <c r="IM230" s="92"/>
      <c r="IN230" s="93"/>
      <c r="IO230" s="94"/>
      <c r="IP230" s="95"/>
      <c r="IQ230" s="79"/>
      <c r="IR230" s="79"/>
      <c r="IS230" s="79"/>
      <c r="IT230" s="79"/>
      <c r="IU230" s="79"/>
      <c r="IV230" s="79"/>
      <c r="IW230" s="96"/>
      <c r="IX230" s="93"/>
      <c r="IY230" s="79"/>
      <c r="IZ230" s="79"/>
      <c r="JA230" s="79"/>
      <c r="JB230" s="79"/>
      <c r="JC230" s="79"/>
      <c r="JD230" s="79"/>
      <c r="JE230" s="97"/>
      <c r="JF230" s="95"/>
      <c r="JG230" s="79"/>
      <c r="JH230" s="79"/>
      <c r="JI230" s="79"/>
      <c r="JJ230" s="79"/>
      <c r="JK230" s="79"/>
      <c r="JL230" s="79"/>
      <c r="JM230" s="96"/>
      <c r="JN230" s="93"/>
      <c r="JO230" s="79"/>
      <c r="JP230" s="79"/>
      <c r="JQ230" s="79"/>
      <c r="JR230" s="79"/>
      <c r="JS230" s="79"/>
      <c r="JT230" s="79"/>
      <c r="JU230" s="79"/>
      <c r="JV230" s="79"/>
      <c r="JW230" s="79"/>
      <c r="JX230" s="79"/>
      <c r="JY230" s="79"/>
      <c r="JZ230" s="97"/>
      <c r="KA230" s="93"/>
      <c r="KB230" s="79"/>
      <c r="KC230" s="79"/>
      <c r="KD230" s="79"/>
      <c r="KE230" s="97"/>
      <c r="KF230" s="95"/>
      <c r="KG230" s="79"/>
      <c r="KH230" s="79"/>
      <c r="KI230" s="79"/>
      <c r="KJ230" s="79"/>
      <c r="KK230" s="98"/>
      <c r="KL230" s="79"/>
      <c r="KM230" s="79"/>
      <c r="KN230" s="79"/>
      <c r="KO230" s="79"/>
      <c r="KP230" s="79"/>
      <c r="KQ230" s="79"/>
      <c r="KR230" s="79"/>
      <c r="KS230" s="96"/>
      <c r="KT230" s="96"/>
      <c r="KU230" s="96"/>
      <c r="KV230" s="96"/>
      <c r="KW230" s="93"/>
      <c r="KX230" s="79"/>
      <c r="KY230" s="79"/>
      <c r="KZ230" s="79"/>
      <c r="LA230" s="79"/>
      <c r="LB230" s="79"/>
      <c r="LC230" s="96"/>
      <c r="LD230" s="93"/>
      <c r="LE230" s="94"/>
      <c r="LF230" s="99"/>
      <c r="LG230" s="75"/>
      <c r="LH230" s="93"/>
      <c r="LI230" s="79"/>
      <c r="LJ230" s="74"/>
      <c r="LK230" s="74"/>
      <c r="LL230" s="74"/>
      <c r="LM230" s="100"/>
      <c r="LN230" s="95"/>
      <c r="LO230" s="79"/>
      <c r="LP230" s="79"/>
      <c r="LQ230" s="79"/>
      <c r="LR230" s="96"/>
      <c r="LS230" s="93"/>
      <c r="LT230" s="79"/>
      <c r="LU230" s="79"/>
      <c r="LV230" s="79"/>
      <c r="LW230" s="79"/>
      <c r="LX230" s="79"/>
      <c r="LY230" s="79"/>
      <c r="LZ230" s="79"/>
      <c r="MA230" s="97"/>
      <c r="MB230" s="95"/>
      <c r="MC230" s="79"/>
      <c r="MD230" s="79"/>
      <c r="ME230" s="79"/>
      <c r="MF230" s="79"/>
      <c r="MG230" s="79"/>
      <c r="MH230" s="79"/>
      <c r="MI230" s="79"/>
      <c r="MJ230" s="79"/>
      <c r="MK230" s="79"/>
      <c r="ML230" s="79"/>
      <c r="MM230" s="79"/>
      <c r="MN230" s="98"/>
      <c r="MO230" s="98"/>
      <c r="MP230" s="96"/>
      <c r="MQ230" s="93"/>
      <c r="MR230" s="79"/>
      <c r="MS230" s="79"/>
      <c r="MT230" s="79"/>
      <c r="MU230" s="79"/>
      <c r="MV230" s="98"/>
      <c r="MW230" s="79"/>
      <c r="MX230" s="79"/>
      <c r="MY230" s="79"/>
      <c r="MZ230" s="79"/>
      <c r="NA230" s="79">
        <v>0.05</v>
      </c>
      <c r="NB230" s="79"/>
      <c r="NC230" s="79"/>
      <c r="ND230" s="96"/>
      <c r="NE230" s="96"/>
      <c r="NF230" s="96"/>
      <c r="NG230" s="96"/>
      <c r="NH230" s="93"/>
      <c r="NI230" s="79"/>
      <c r="NJ230" s="79"/>
      <c r="NK230" s="79"/>
      <c r="NL230" s="79"/>
      <c r="NM230" s="79"/>
      <c r="NN230" s="94"/>
      <c r="NO230" s="93"/>
      <c r="NP230" s="80"/>
      <c r="NQ230" s="124" t="s">
        <v>1079</v>
      </c>
      <c r="NR230" s="102" t="s">
        <v>1082</v>
      </c>
      <c r="NS230" s="102"/>
      <c r="NT230" s="102"/>
      <c r="NU230" s="102"/>
      <c r="NV230" s="104"/>
      <c r="NW230" s="102" t="s">
        <v>882</v>
      </c>
      <c r="NX230" s="133"/>
      <c r="NY230" s="129" t="s">
        <v>2122</v>
      </c>
      <c r="NZ230" s="133"/>
      <c r="OA230" s="134"/>
      <c r="OB230" s="134"/>
      <c r="OC230" s="134"/>
      <c r="OD230" s="108">
        <f t="shared" si="447"/>
        <v>72</v>
      </c>
      <c r="OE230" s="109">
        <v>5</v>
      </c>
      <c r="OF230" s="110">
        <f t="shared" si="448"/>
        <v>300</v>
      </c>
      <c r="OG230" s="109">
        <v>3</v>
      </c>
      <c r="OH230" s="111">
        <f>ROUND(AVERAGEIF($ES$9:$ES$497,$ES230,EV$9:EV$497),0)</f>
        <v>79</v>
      </c>
      <c r="OI230" s="112">
        <f>ROUND(AVERAGEIF($ES$9:$ES$497,$ES230,EW$9:EW$497),0)</f>
        <v>32</v>
      </c>
      <c r="OJ230" s="112">
        <f>ROUND(AVERAGEIF($ES$9:$ES$497,$ES230,EX$9:EX$497),0)</f>
        <v>45</v>
      </c>
      <c r="OK230" s="112">
        <f>ROUND(AVERAGEIF($ES$9:$ES$497,$ES230,EY$9:EY$497),0)</f>
        <v>53</v>
      </c>
      <c r="OL230" s="112">
        <f>ROUND(AVERAGEIF($ES$9:$ES$497,$ES230,EZ$9:EZ$497),0)</f>
        <v>20</v>
      </c>
      <c r="OM230" s="112">
        <f>ROUND(AVERAGEIF($ES$9:$ES$497,$ES230,FA$9:FA$497),0)</f>
        <v>18</v>
      </c>
      <c r="ON230" s="112">
        <f>ROUND(AVERAGEIF($ES$9:$ES$497,$ES230,FB$9:FB$497),0)</f>
        <v>23</v>
      </c>
      <c r="OO230" s="112">
        <f>ROUND(AVERAGEIF($ES$9:$ES$497,$ES230,FC$9:FC$497),0)</f>
        <v>23</v>
      </c>
      <c r="OP230" s="112">
        <f>ROUND(AVERAGEIF($ES$9:$ES$497,$ES230,FD$9:FD$497),0)</f>
        <v>64</v>
      </c>
      <c r="OQ230" s="113">
        <f>ROUND(AVERAGEIF($ES$9:$ES$497,$ES230,FE$9:FE$497),0)</f>
        <v>68</v>
      </c>
      <c r="OR230" s="114">
        <f>ROUND(EV230/MAX(EV$9:EV$497)*100,0)</f>
        <v>56</v>
      </c>
      <c r="OS230" s="115">
        <f>ROUND(EW230/MAX(EW$9:EW$497)*100,0)</f>
        <v>31</v>
      </c>
      <c r="OT230" s="115">
        <f>ROUND(EX230/MAX(EX$9:EX$497)*100,0)</f>
        <v>38</v>
      </c>
      <c r="OU230" s="115">
        <f>ROUND(EY230/MAX(EY$9:EY$497)*100,0)</f>
        <v>48</v>
      </c>
      <c r="OV230" s="115">
        <f>ROUND(EZ230/MAX(EZ$9:EZ$497)*100,0)</f>
        <v>21</v>
      </c>
      <c r="OW230" s="115">
        <f>ROUND(FA230/MAX(FA$9:FA$497)*100,0)</f>
        <v>23</v>
      </c>
      <c r="OX230" s="115">
        <f>ROUND(FB230/MAX(FB$9:FB$497)*100,0)</f>
        <v>19</v>
      </c>
      <c r="OY230" s="116">
        <f>ROUND(FC230/MAX(FC$9:FC$497)*100,0)</f>
        <v>28</v>
      </c>
      <c r="OZ230" s="115">
        <f>ROUND(FD230/MAX(FD$9:FD$497)*100,0)</f>
        <v>49</v>
      </c>
      <c r="PA230" s="117">
        <f>ROUND(FE230/MAX(FE$9:FE$497)*100,0)</f>
        <v>36</v>
      </c>
      <c r="PB230" s="118">
        <f t="shared" si="449"/>
        <v>402</v>
      </c>
      <c r="PC230" s="115">
        <f t="shared" si="450"/>
        <v>351</v>
      </c>
      <c r="PD230" s="115">
        <f t="shared" si="451"/>
        <v>465</v>
      </c>
      <c r="PE230" s="115">
        <f t="shared" si="452"/>
        <v>458</v>
      </c>
      <c r="PF230" s="115">
        <f t="shared" si="453"/>
        <v>439</v>
      </c>
      <c r="PG230" s="119">
        <f t="shared" si="454"/>
        <v>358</v>
      </c>
      <c r="PH230" s="118">
        <f>ROUND(PB230/MAX(PB$9:PB$497)*100,0)</f>
        <v>48</v>
      </c>
      <c r="PI230" s="115">
        <f>ROUND(PC230/MAX(PC$9:PC$497)*100,0)</f>
        <v>42</v>
      </c>
      <c r="PJ230" s="115">
        <f>ROUND(PD230/MAX(PD$9:PD$497)*100,0)</f>
        <v>49</v>
      </c>
      <c r="PK230" s="115">
        <f>ROUND(PE230/MAX(PE$9:PE$497)*100,0)</f>
        <v>46</v>
      </c>
      <c r="PL230" s="115">
        <f>ROUND(PF230/MAX(PF$9:PF$497)*100,0)</f>
        <v>62</v>
      </c>
      <c r="PM230" s="119">
        <f>ROUND(PG230/MAX(PG$9:PG$497)*100,0)</f>
        <v>52</v>
      </c>
      <c r="PN230" s="118">
        <f>RANK(PH230,PH$9:PH$497,0)</f>
        <v>196</v>
      </c>
      <c r="PO230" s="115">
        <f>RANK(PI230,PI$9:PI$497,0)</f>
        <v>199</v>
      </c>
      <c r="PP230" s="115">
        <f>RANK(PJ230,PJ$9:PJ$497,0)</f>
        <v>204</v>
      </c>
      <c r="PQ230" s="115">
        <f>RANK(PK230,PK$9:PK$497,0)</f>
        <v>196</v>
      </c>
      <c r="PR230" s="115">
        <f>RANK(PL230,PL$9:PL$497,0)</f>
        <v>131</v>
      </c>
      <c r="PS230" s="119">
        <f>RANK(PM230,PM$9:PM$497,0)</f>
        <v>153</v>
      </c>
      <c r="PT230" s="120">
        <f>ROUND(FZ230/MAX(FZ$9:FZ$497)*100,0)</f>
        <v>63</v>
      </c>
      <c r="PU230" s="115">
        <f>ROUND(GA230/MAX(GA$9:GA$497)*100,0)</f>
        <v>26</v>
      </c>
      <c r="PV230" s="115">
        <f>ROUND(GB230/MAX(GB$9:GB$497)*100,0)</f>
        <v>39</v>
      </c>
      <c r="PW230" s="115">
        <f>ROUND(GC230/MAX(GC$9:GC$497)*100,0)</f>
        <v>65</v>
      </c>
      <c r="PX230" s="115">
        <f>ROUND(GD230/MAX(GD$9:GD$497)*100,0)</f>
        <v>17</v>
      </c>
      <c r="PY230" s="115">
        <f>ROUND(GE230/MAX(GE$9:GE$497)*100,0)</f>
        <v>18</v>
      </c>
      <c r="PZ230" s="115">
        <f>ROUND(GF230/MAX(GF$9:GF$497)*100,0)</f>
        <v>14</v>
      </c>
      <c r="QA230" s="116">
        <f>ROUND(GG230/MAX(GG$9:GG$497)*100,0)</f>
        <v>26</v>
      </c>
      <c r="QB230" s="115">
        <f>ROUND(GH230/MAX(GH$9:GH$497)*100,0)</f>
        <v>37</v>
      </c>
      <c r="QC230" s="121">
        <f>ROUND(GI230/MAX(GI$9:GI$497)*100,0)</f>
        <v>32</v>
      </c>
      <c r="QD230" s="120">
        <f>ROUND(AVERAGEIF($ES$9:$ES$497,$ES230,PT$9:PT$497),0)</f>
        <v>62</v>
      </c>
      <c r="QE230" s="120">
        <f>ROUND(AVERAGEIF($ES$9:$ES$497,$ES230,PU$9:PU$497),0)</f>
        <v>26</v>
      </c>
      <c r="QF230" s="120">
        <f>ROUND(AVERAGEIF($ES$9:$ES$497,$ES230,PV$9:PV$497),0)</f>
        <v>48</v>
      </c>
      <c r="QG230" s="120">
        <f>ROUND(AVERAGEIF($ES$9:$ES$497,$ES230,PW$9:PW$497),0)</f>
        <v>58</v>
      </c>
      <c r="QH230" s="120">
        <f>ROUND(AVERAGEIF($ES$9:$ES$497,$ES230,PX$9:PX$497),0)</f>
        <v>15</v>
      </c>
      <c r="QI230" s="120">
        <f>ROUND(AVERAGEIF($ES$9:$ES$497,$ES230,PY$9:PY$497),0)</f>
        <v>14</v>
      </c>
      <c r="QJ230" s="120">
        <f>ROUND(AVERAGEIF($ES$9:$ES$497,$ES230,PZ$9:PZ$497),0)</f>
        <v>14</v>
      </c>
      <c r="QK230" s="120">
        <f>ROUND(AVERAGEIF($ES$9:$ES$497,$ES230,QA$9:QA$497),0)</f>
        <v>15</v>
      </c>
      <c r="QL230" s="120">
        <f>ROUND(AVERAGEIF($ES$9:$ES$497,$ES230,QB$9:QB$497),0)</f>
        <v>41</v>
      </c>
      <c r="QM230" s="120">
        <f>ROUND(AVERAGEIF($ES$9:$ES$497,$ES230,QC$9:QC$497),0)</f>
        <v>30</v>
      </c>
      <c r="QN230" s="114">
        <f t="shared" si="455"/>
        <v>453</v>
      </c>
      <c r="QO230" s="115">
        <f t="shared" si="456"/>
        <v>365</v>
      </c>
      <c r="QP230" s="115">
        <f t="shared" si="457"/>
        <v>521</v>
      </c>
      <c r="QQ230" s="115">
        <f t="shared" si="458"/>
        <v>531</v>
      </c>
      <c r="QR230" s="115">
        <f t="shared" si="459"/>
        <v>614</v>
      </c>
      <c r="QS230" s="119">
        <f t="shared" si="460"/>
        <v>394</v>
      </c>
      <c r="QT230" s="114">
        <f>ROUND((QN230-MIN(QN$9:QN$497))/(MAX(QN$9:QN$497)-MIN(QN$9:QN$497))*100,0)</f>
        <v>35</v>
      </c>
      <c r="QU230" s="115">
        <f>ROUND((QO230-MIN(QO$9:QO$497))/(MAX(QO$9:QO$497)-MIN(QO$9:QO$497))*100,0)</f>
        <v>22</v>
      </c>
      <c r="QV230" s="115">
        <f>ROUND((QP230-MIN(QP$9:QP$497))/(MAX(QP$9:QP$497)-MIN(QP$9:QP$497))*100,0)</f>
        <v>25</v>
      </c>
      <c r="QW230" s="115">
        <f>ROUND((QQ230-MIN(QQ$9:QQ$497))/(MAX(QQ$9:QQ$497)-MIN(QQ$9:QQ$497))*100,0)</f>
        <v>31</v>
      </c>
      <c r="QX230" s="115">
        <f>ROUND((QR230-MIN(QR$9:QR$497))/(MAX(QR$9:QR$497)-MIN(QR$9:QR$497))*100,0)</f>
        <v>65</v>
      </c>
      <c r="QY230" s="115">
        <f>ROUND((QS230-MIN(QS$9:QS$497))/(MAX(QS$9:QS$497)-MIN(QS$9:QS$497))*100,0)</f>
        <v>44</v>
      </c>
      <c r="QZ230" s="114">
        <f>RANK(QN230,QN$9:QN$497,0)</f>
        <v>257</v>
      </c>
      <c r="RA230" s="115">
        <f>RANK(QO230,QO$9:QO$497,0)</f>
        <v>239</v>
      </c>
      <c r="RB230" s="115">
        <f>RANK(QP230,QP$9:QP$497,0)</f>
        <v>285</v>
      </c>
      <c r="RC230" s="115">
        <f>RANK(QQ230,QQ$9:QQ$497,0)</f>
        <v>272</v>
      </c>
      <c r="RD230" s="115">
        <f>RANK(QR230,QR$9:QR$497,0)</f>
        <v>93</v>
      </c>
      <c r="RE230" s="115">
        <f>RANK(QS230,QS$9:QS$497,0)</f>
        <v>161</v>
      </c>
      <c r="RF230" s="122"/>
      <c r="RG230" s="115">
        <f>($RH$3*(IH230+IJ230)*100*100/MAX(EX$9:EX$497)*$RO$3) +($RH$3*(II230+IJ230)*100*100/MAX(EX$9:EX$497)*$RO$4) + ($RH$3*IK230*100*100/MAX(EX$9:EX$497)*0.098)</f>
        <v>18.754166666666666</v>
      </c>
      <c r="RH230" s="115">
        <f>($RH$4*IL230*100*100/MAX(EZ$9:EZ$497))*$RQ$3</f>
        <v>0</v>
      </c>
      <c r="RI230" s="115">
        <f>($RH$3*IM230*100*100/MAX(EY$9:EY$497))*$RQ$4</f>
        <v>0</v>
      </c>
      <c r="RJ230" s="115">
        <f>($RH$3*IN230*100*100/MAX(EX$9:EX$497))</f>
        <v>0</v>
      </c>
      <c r="RK230" s="115">
        <f>($RH$4*IO230*100*100/MAX(EZ$9:EZ$497))*$RQ$3</f>
        <v>0</v>
      </c>
      <c r="RL230" s="115">
        <f>(($RL$4*IP230*100*((100/MAX(EX$9:EX$497)+100/MAX(EZ$9:EZ$497))/2))+($RL$4*IQ230*100*((100/MAX(EX$9:EX$497)+100/MAX(EZ$9:EZ$497))/2))+($RL$4*IR230*100*((100/MAX(EX$9:EX$497)+100/MAX(EZ$9:EZ$497))/2))+($RL$4*IS230*100*((100/MAX(EX$9:EX$497)+100/MAX(EZ$9:EZ$497))/2))+($RL$4*IT230*100*((100/MAX(EX$9:EX$497)+100/MAX(EZ$9:EZ$497))/2))+($RL$4*IU230*100*((100/MAX(EX$9:EX$497)+100/MAX(EZ$9:EZ$497))/2))+($RL$4*IV230*100*((100/MAX(EX$9:EX$497)+100/MAX(EZ$9:EZ$497))/2))+($RL$4*IW230*100*((100/MAX(EX$9:EX$497)+100/MAX(EZ$9:EZ$497))/2)))*$RS$3</f>
        <v>0</v>
      </c>
      <c r="RM230" s="115">
        <f>(($RH$3*IX230*100*100/MAX(EX$9:EX$497))+($RH$3*IY230*100*100/MAX(EX$9:EX$497))+($RH$3*IZ230*100*100/MAX(EX$9:EX$497))+($RH$3*JA230*100*100/MAX(EX$9:EX$497))+($RH$3*JB230*100*100/MAX(EX$9:EX$497))+($RH$3*JC230*100*100/MAX(EX$9:EX$497))+($RH$3*JD230*100*100/MAX(EX$9:EX$497))+($RH$3*JE230*100*100/MAX(EX$9:EX$497)))*$RS$4</f>
        <v>0</v>
      </c>
      <c r="RN230" s="115">
        <f>(($RH$4*JF230*100*100/MAX(EZ$9:EZ$497)) + ($RH$4*JG230*100*100/MAX(EZ$9:EZ$497)) + ($RH$4*JH230*100*100/MAX(EZ$9:EZ$497)) + ($RH$4*JI230*100*100/MAX(EZ$9:EZ$497)) + ($RH$4*JJ230*100*100/MAX(EZ$9:EZ$497)) + ($RH$4*JK230*100*100/MAX(EZ$9:EZ$497)) + ($RH$4*JL230*100*100/MAX(EZ$9:EZ$497)) + ($RH$4*JM230*100*100/MAX(EZ$9:EZ$497)))*$RU$3</f>
        <v>0</v>
      </c>
      <c r="RO230" s="115">
        <f>(($RL$4*JN230*100*((100/MAX(EX$9:EX$497)+100/MAX(EZ$9:EZ$497))/2))+($RL$4*JO230*100*((100/MAX(EX$9:EX$497)+100/MAX(EZ$9:EZ$497))/2))+($RL$4*JP230*100*((100/MAX(EX$9:EX$497)+100/MAX(EZ$9:EZ$497))/2))+($RL$4*JQ230*100*((100/MAX(EX$9:EX$497)+100/MAX(EZ$9:EZ$497))/2))+($RL$4*JR230*100*((100/MAX(EX$9:EX$497)+100/MAX(EZ$9:EZ$497))/2))+($RL$4*JS230*100*((100/MAX(EX$9:EX$497)+100/MAX(EZ$9:EZ$497))/2))+($RL$4*JT230*100*((100/MAX(EX$9:EX$497)+100/MAX(EZ$9:EZ$497))/2))+($RL$4*JU230*100*((100/MAX(EX$9:EX$497)+100/MAX(EZ$9:EZ$497))/2))+($RL$4*JV230*100*((100/MAX(EX$9:EX$497)+100/MAX(EZ$9:EZ$497))/2))+($RL$4*JW230*100*((100/MAX(EX$9:EX$497)+100/MAX(EZ$9:EZ$497))/2))+($RL$4*JX230*100*((100/MAX(EX$9:EX$497)+100/MAX(EZ$9:EZ$497))/2))+($RL$4*JY230*100*((100/MAX(EX$9:EX$497)+100/MAX(EZ$9:EZ$497))/2))+($RL$4*JZ230*100*((100/MAX(EX$9:EX$497)+100/MAX(EZ$9:EZ$497))/2)))*$RW$3/2</f>
        <v>0</v>
      </c>
      <c r="RP230" s="119">
        <f>($RJ$3*KA230*100*100/MAX(FA$9:FA$497)) + ($RJ$3*KB230*100*100/MAX(FA$9:FA$497)/2) + ($RJ$3*KC230*100*100/MAX(FA$9:FA$497)/2) + ($RJ$3*KD230*100*100/MAX(FA$9:FA$497)/4) + ($RJ$3*KE230*100*100/MAX(FA$9:FA$497)/4)</f>
        <v>0</v>
      </c>
      <c r="RQ230" s="118">
        <f>($RL$4*KF230*100*((100/MAX(EX$9:EX$497)+100/MAX(EZ$9:EZ$497)))) * ($RO$3/2) + (($RL$4*KG230*100*((100/MAX(EX$9:EX$497)+100/MAX(EZ$9:EZ$497))))+($RL$4*KH230*100*((100/MAX(EX$9:EX$497)+100/MAX(EZ$9:EZ$497))))+($RL$4*KI230*100*((100/MAX(EX$9:EX$497)+100/MAX(EZ$9:EZ$497))))+($RL$4*KJ230*100*((100/MAX(EX$9:EX$497)+100/MAX(EZ$9:EZ$497))))+($RL$4*KK230*100*((100/MAX(EX$9:EX$497)+100/MAX(EZ$9:EZ$497))))+($RL$4*KL230*100*((100/MAX(EX$9:EX$497)+100/MAX(EZ$9:EZ$497))))+($RL$4*KM230*100*((100/MAX(EX$9:EX$497)+100/MAX(EZ$9:EZ$497))))+($RL$4*KN230*100*((100/MAX(EX$9:EX$497)+100/MAX(EZ$9:EZ$497))))+($RL$4*KO230*100*((100/MAX(EX$9:EX$497)+100/MAX(EZ$9:EZ$497))))+($RL$4*KP230*100*((100/MAX(EX$9:EX$497)+100/MAX(EZ$9:EZ$497))))+($RL$4*KQ230*100*((100/MAX(EX$9:EX$497)+100/MAX(EZ$9:EZ$497))))+($RL$4*KR230*100*((100/MAX(EX$9:EX$497)+100/MAX(EZ$9:EZ$497))))+($RL$4*KS230*100*((100/MAX(EX$9:EX$497)+100/MAX(EZ$9:EZ$497))))+($RL$4*KV230*100*((100/MAX(EX$9:EX$497)+100/MAX(EZ$9:EZ$497))))) * (($RO$3+$RO$4)/6)</f>
        <v>0</v>
      </c>
      <c r="RR230" s="115">
        <f>(($RL$4*KW230*100*((100/MAX(EX$9:EX$497)+100/MAX(EZ$9:EZ$497))))) * ($RO$3/2) + (($RL$4*KX230*100*((100/MAX(EX$9:EX$497)+100/MAX(EZ$9:EZ$497))))+($RL$4*KY230*100*((100/MAX(EX$9:EX$497)+100/MAX(EZ$9:EZ$497))))+($RL$4*KZ230*100*((100/MAX(EX$9:EX$497)+100/MAX(EZ$9:EZ$497))))+($RL$4*LA230*100*((100/MAX(EX$9:EX$497)+100/MAX(EZ$9:EZ$497))))+($RL$4*LB230*100*((100/MAX(EX$9:EX$497)+100/MAX(EZ$9:EZ$497))))+($RL$4*LC230*100*((100/MAX(EX$9:EX$497)+100/MAX(EZ$9:EZ$497))))) * (($RO$3+$RO$4)/6)</f>
        <v>0</v>
      </c>
      <c r="RS230" s="119">
        <f>(($RL$4*LD230*100*((100/MAX(EX$9:EX$497)+100/MAX(EZ$9:EZ$497))))+($RL$4*LE230*100*((100/MAX(EX$9:EX$497)+100/MAX(EZ$9:EZ$497))))) * (($RO$3+$RO$4)/6)</f>
        <v>0</v>
      </c>
      <c r="RT230" s="118">
        <f>($RJ$4*LH230*100*(100/MAX(EV$9:EV$497)))+($RJ$4*LI230*100*(100/MAX(EV$9:EV$497)))</f>
        <v>0</v>
      </c>
      <c r="RU230" s="119">
        <f>($RJ$4*LJ230*(100/MAX(EV$9:EV$497)))/2 + ($RL$3*LK230*(100/MAX(EW$9:EW$497))) + ($RJ$4*LL230*(100/MAX(EV$9:EV$497)))/4 + ($RL$3*LM230*(100/MAX(EW$9:EW$497)))</f>
        <v>0</v>
      </c>
      <c r="RV230" s="118">
        <f>($RJ$4*LN230*100*100/MAX(EV$9:EV$497)/2)+($RJ$4*LO230*100*100/MAX(EV$9:EV$497)/2)+($RJ$4*LP230*100*100/MAX(EV$9:EV$497))+($RJ$4*LQ230*100*100/MAX(EV$9:EV$497))+($RJ$4*LR230*100*100/MAX(EV$9:EV$497))</f>
        <v>0</v>
      </c>
      <c r="RW230" s="115">
        <f>($RJ$4*LS230*100*100/MAX(EV$9:EV$497)) + (($RJ$4*LT230*100*100/MAX(EV$9:EV$497))+($RJ$4*LU230*100*100/MAX(EV$9:EV$497))+($RJ$4*LV230*100*100/MAX(EV$9:EV$497))+($RJ$4*LW230*100*100/MAX(EV$9:EV$497))+($RJ$4*LX230*100*100/MAX(EV$9:EV$497))+($RJ$4*LY230*100*100/MAX(EV$9:EV$497))+($RJ$4*LZ230*100*100/MAX(EV$9:EV$497))+($RJ$4*MA230*100*100/MAX(EV$9:EV$497)))/2</f>
        <v>0</v>
      </c>
      <c r="RX230" s="119">
        <f>($RJ$4*MB230*100*100/MAX(EV$9:EV$497))+($RJ$4*MC230*100*100/MAX(EV$9:EV$497))+($RJ$4*MD230*100*100/MAX(EV$9:EV$497))+($RJ$4*ME230*100*100/MAX(EV$9:EV$497))+($RJ$4*MF230*100*100/MAX(EV$9:EV$497))+($RJ$4*MG230*100*100/MAX(EV$9:EV$497))+($RJ$4*MH230*100*100/MAX(EV$9:EV$497))+($RJ$4*MI230*100*100/MAX(EV$9:EV$497))+($RJ$4*MJ230*100*100/MAX(EV$9:EV$497))+($RJ$4*MK230*100*100/MAX(EV$9:EV$497))+($RJ$4*ML230*100*100/MAX(EV$9:EV$497))+($RJ$4*MM230*100*100/MAX(EV$9:EV$497))+($RJ$4*MN230*100*100/MAX(EV$9:EV$497))</f>
        <v>0</v>
      </c>
      <c r="RY230" s="118">
        <f>($RJ$4*MQ230*100*100/MAX(EV$9:EV$497))/2 + (($RJ$4*MR230*100*100/MAX(EV$9:EV$497))+($RJ$4*MS230*100*100/MAX(EV$9:EV$497))+($RJ$4*MT230*100*100/MAX(EV$9:EV$497))+($RJ$4*MU230*100*100/MAX(EV$9:EV$497))+($RJ$4*MV230*100*100/MAX(EV$9:EV$497))+($RJ$4*MW230*100*100/MAX(EV$9:EV$497))+($RJ$4*MX230*100*100/MAX(EV$9:EV$497))+($RJ$4*MY230*100*100/MAX(EV$9:EV$497))+($RJ$4*MZ230*100*100/MAX(EV$9:EV$497))+($RJ$4*NA230*100*100/MAX(EV$9:EV$497))+($RJ$4*NB230*100*100/MAX(EV$9:EV$497))+($RJ$4*NC230*100*100/MAX(EV$9:EV$497))+($RJ$4*ND230*100*100/MAX(EV$9:EV$497))+($RJ$4*NG230*100*100/MAX(EV$9:EV$497)))/4</f>
        <v>2.106741573033708</v>
      </c>
      <c r="RZ230" s="115">
        <f>($RJ$4*NH230*100*100/MAX(EV$9:EV$497))/2 + (($RJ$4*NI230*100*100/MAX(EV$9:EV$497))+($RJ$4*NJ230*100*100/MAX(EV$9:EV$497))+($RJ$4*NK230*100*100/MAX(EV$9:EV$497))+($RJ$4*NL230*100*100/MAX(EV$9:EV$497))+($RJ$4*NM230*100*100/MAX(EV$9:EV$497))+($RJ$4*NN230*100*100/MAX(EV$9:EV$497)))/4</f>
        <v>0</v>
      </c>
      <c r="SA230" s="117">
        <f>(($RJ$4*NO230*100*100/MAX(EV$9:EV$497))+($RJ$4*NP230*100*100/MAX(EV$9:EV$497)))/4</f>
        <v>0</v>
      </c>
      <c r="SB230" s="118">
        <f t="shared" si="461"/>
        <v>20.860908239700375</v>
      </c>
      <c r="SC230" s="115">
        <f t="shared" si="462"/>
        <v>19.175514981273409</v>
      </c>
      <c r="SD230" s="115">
        <f t="shared" si="463"/>
        <v>0.526685393258427</v>
      </c>
      <c r="SE230" s="115">
        <f t="shared" si="464"/>
        <v>19.175514981273409</v>
      </c>
      <c r="SF230" s="115">
        <f t="shared" si="465"/>
        <v>0.526685393258427</v>
      </c>
      <c r="SG230" s="115">
        <f t="shared" si="466"/>
        <v>2.106741573033708</v>
      </c>
      <c r="SH230" s="115">
        <f>ROUND(SB230/MAX(SB$9:SB$497)*100,0)</f>
        <v>26</v>
      </c>
      <c r="SI230" s="115">
        <f>ROUND(SC230/MAX(SC$9:SC$497)*100,0)</f>
        <v>29</v>
      </c>
      <c r="SJ230" s="115">
        <f>ROUND(SD230/MAX(SD$9:SD$497)*100,0)</f>
        <v>1</v>
      </c>
      <c r="SK230" s="115">
        <f>ROUND(SE230/MAX(SE$9:SE$497)*100,0)</f>
        <v>15</v>
      </c>
      <c r="SL230" s="115">
        <f>ROUND(SF230/MAX(SF$9:SF$497)*100,0)</f>
        <v>1</v>
      </c>
      <c r="SM230" s="121">
        <f>ROUND(SG230/MAX(SG$9:SG$497)*100,0)</f>
        <v>2</v>
      </c>
      <c r="SN230" s="115">
        <f>ROUND(AVERAGEIF($ES$9:$ES$497,$ES230,SH$9:SH$497),0)</f>
        <v>26</v>
      </c>
      <c r="SO230" s="115">
        <f>ROUND(AVERAGEIF($ES$9:$ES$497,$ES230,SI$9:SI$497),0)</f>
        <v>23</v>
      </c>
      <c r="SP230" s="115">
        <f>ROUND(AVERAGEIF($ES$9:$ES$497,$ES230,SJ$9:SJ$497),0)</f>
        <v>4</v>
      </c>
      <c r="SQ230" s="115">
        <f>ROUND(AVERAGEIF($ES$9:$ES$497,$ES230,SK$9:SK$497),0)</f>
        <v>20</v>
      </c>
      <c r="SR230" s="115">
        <f>ROUND(AVERAGEIF($ES$9:$ES$497,$ES230,SL$9:SL$497),0)</f>
        <v>7</v>
      </c>
      <c r="SS230" s="121">
        <f>ROUND(AVERAGEIF($ES$9:$ES$497,$ES230,SM$9:SM$497),0)</f>
        <v>6</v>
      </c>
      <c r="ST230" s="114">
        <f>RANK(SB230,SB$9:SB$497,0)</f>
        <v>158</v>
      </c>
      <c r="SU230" s="115">
        <f>RANK(SC230,SC$9:SC$497,0)</f>
        <v>102</v>
      </c>
      <c r="SV230" s="115">
        <f>RANK(SD230,SD$9:SD$497,0)</f>
        <v>265</v>
      </c>
      <c r="SW230" s="115">
        <f>RANK(SE230,SE$9:SE$497,0)</f>
        <v>134</v>
      </c>
      <c r="SX230" s="115">
        <f>RANK(SF230,SF$9:SF$497,0)</f>
        <v>253</v>
      </c>
      <c r="SY230" s="115">
        <f>RANK(SG230,SG$9:SG$497,0)</f>
        <v>237</v>
      </c>
      <c r="SZ230" s="115">
        <f>COUNTIFS(SB$9:SB$497,"&gt;"&amp;SB230,$ES$9:$ES$497,$ES230)+1</f>
        <v>38</v>
      </c>
      <c r="TA230" s="115">
        <f>COUNTIFS(SC$9:SC$497,"&gt;"&amp;SC230,$ES$9:$ES$497,$ES230)+1</f>
        <v>35</v>
      </c>
      <c r="TB230" s="115">
        <f>COUNTIFS(SD$9:SD$497,"&gt;"&amp;SD230,$ES$9:$ES$497,$ES230)+1</f>
        <v>59</v>
      </c>
      <c r="TC230" s="115">
        <f>COUNTIFS(SE$9:SE$497,"&gt;"&amp;SE230,$ES$9:$ES$497,$ES230)+1</f>
        <v>43</v>
      </c>
      <c r="TD230" s="115">
        <f>COUNTIFS(SF$9:SF$497,"&gt;"&amp;SF230,$ES$9:$ES$497,$ES230)+1</f>
        <v>59</v>
      </c>
      <c r="TE230" s="117">
        <f>COUNTIFS(SG$9:SG$497,"&gt;"&amp;SG230,$ES$9:$ES$497,$ES230)+1</f>
        <v>57</v>
      </c>
      <c r="TF230" s="118">
        <f t="shared" si="467"/>
        <v>88</v>
      </c>
      <c r="TG230" s="115">
        <f t="shared" si="468"/>
        <v>77</v>
      </c>
      <c r="TH230" s="115">
        <f t="shared" si="469"/>
        <v>43</v>
      </c>
      <c r="TI230" s="115">
        <f t="shared" si="470"/>
        <v>64</v>
      </c>
      <c r="TJ230" s="115">
        <f t="shared" si="471"/>
        <v>47</v>
      </c>
      <c r="TK230" s="115">
        <f t="shared" si="472"/>
        <v>64</v>
      </c>
      <c r="TL230" s="117">
        <f t="shared" si="473"/>
        <v>54</v>
      </c>
      <c r="TM230" s="118">
        <f>ROUND(TF230/MAX(TF$9:TF$497)*100,0)</f>
        <v>49</v>
      </c>
      <c r="TN230" s="115">
        <f>ROUND(TG230/MAX(TG$9:TG$497)*100,0)</f>
        <v>42</v>
      </c>
      <c r="TO230" s="115">
        <f>ROUND(TH230/MAX(TH$9:TH$497)*100,0)</f>
        <v>24</v>
      </c>
      <c r="TP230" s="115">
        <f>ROUND(TI230/MAX(TI$9:TI$497)*100,0)</f>
        <v>35</v>
      </c>
      <c r="TQ230" s="115">
        <f>ROUND(TJ230/MAX(TJ$9:TJ$497)*100,0)</f>
        <v>24</v>
      </c>
      <c r="TR230" s="115">
        <f>ROUND(TK230/MAX(TK$9:TK$497)*100,0)</f>
        <v>33</v>
      </c>
      <c r="TS230" s="119">
        <f>ROUND(TL230/MAX(TL$9:TL$497)*100,0)</f>
        <v>28</v>
      </c>
      <c r="TT230" s="120">
        <f>RANK(TM230,TM$9:TM$497,0)</f>
        <v>161</v>
      </c>
      <c r="TU230" s="115">
        <f>RANK(TN230,TN$9:TN$497,0)</f>
        <v>119</v>
      </c>
      <c r="TV230" s="115">
        <f>RANK(TO230,TO$9:TO$497,0)</f>
        <v>216</v>
      </c>
      <c r="TW230" s="115">
        <f>RANK(TP230,TP$9:TP$497,0)</f>
        <v>172</v>
      </c>
      <c r="TX230" s="115">
        <f>RANK(TQ230,TQ$9:TQ$497,0)</f>
        <v>214</v>
      </c>
      <c r="TY230" s="115">
        <f>RANK(TR230,TR$9:TR$497,0)</f>
        <v>156</v>
      </c>
      <c r="TZ230" s="121">
        <f>RANK(TS230,TS$9:TS$497,0)</f>
        <v>172</v>
      </c>
      <c r="UA230" s="132"/>
      <c r="UB230" s="7" t="s">
        <v>1</v>
      </c>
    </row>
    <row r="231" spans="1:548" x14ac:dyDescent="0.15">
      <c r="A231" s="183">
        <v>223</v>
      </c>
      <c r="B231" s="203" t="s">
        <v>1082</v>
      </c>
      <c r="C231" s="63"/>
      <c r="D231" s="63"/>
      <c r="E231" s="64" t="s">
        <v>518</v>
      </c>
      <c r="F231" s="65">
        <v>90</v>
      </c>
      <c r="G231" s="65" t="s">
        <v>519</v>
      </c>
      <c r="H231" s="65" t="s">
        <v>539</v>
      </c>
      <c r="I231" s="66" t="s">
        <v>521</v>
      </c>
      <c r="J231" s="67" t="s">
        <v>521</v>
      </c>
      <c r="K231" s="67" t="s">
        <v>521</v>
      </c>
      <c r="L231" s="67" t="s">
        <v>521</v>
      </c>
      <c r="M231" s="67" t="s">
        <v>521</v>
      </c>
      <c r="N231" s="67" t="s">
        <v>521</v>
      </c>
      <c r="O231" s="67" t="s">
        <v>521</v>
      </c>
      <c r="P231" s="67" t="s">
        <v>521</v>
      </c>
      <c r="Q231" s="67" t="s">
        <v>521</v>
      </c>
      <c r="R231" s="68" t="s">
        <v>521</v>
      </c>
      <c r="S231" s="69" t="s">
        <v>521</v>
      </c>
      <c r="T231" s="67" t="s">
        <v>521</v>
      </c>
      <c r="U231" s="67" t="s">
        <v>521</v>
      </c>
      <c r="V231" s="67" t="s">
        <v>521</v>
      </c>
      <c r="W231" s="67" t="s">
        <v>521</v>
      </c>
      <c r="X231" s="67" t="s">
        <v>521</v>
      </c>
      <c r="Y231" s="67" t="s">
        <v>521</v>
      </c>
      <c r="Z231" s="67" t="s">
        <v>521</v>
      </c>
      <c r="AA231" s="67" t="s">
        <v>521</v>
      </c>
      <c r="AB231" s="68" t="s">
        <v>521</v>
      </c>
      <c r="AC231" s="69" t="s">
        <v>521</v>
      </c>
      <c r="AD231" s="67" t="s">
        <v>521</v>
      </c>
      <c r="AE231" s="67" t="s">
        <v>521</v>
      </c>
      <c r="AF231" s="67" t="s">
        <v>521</v>
      </c>
      <c r="AG231" s="67" t="s">
        <v>521</v>
      </c>
      <c r="AH231" s="67" t="s">
        <v>521</v>
      </c>
      <c r="AI231" s="67" t="s">
        <v>521</v>
      </c>
      <c r="AJ231" s="67" t="s">
        <v>521</v>
      </c>
      <c r="AK231" s="67" t="s">
        <v>521</v>
      </c>
      <c r="AL231" s="68" t="s">
        <v>521</v>
      </c>
      <c r="AM231" s="69" t="s">
        <v>521</v>
      </c>
      <c r="AN231" s="67" t="s">
        <v>521</v>
      </c>
      <c r="AO231" s="67" t="s">
        <v>521</v>
      </c>
      <c r="AP231" s="67" t="s">
        <v>521</v>
      </c>
      <c r="AQ231" s="67" t="s">
        <v>521</v>
      </c>
      <c r="AR231" s="67" t="s">
        <v>521</v>
      </c>
      <c r="AS231" s="67" t="s">
        <v>521</v>
      </c>
      <c r="AT231" s="67" t="s">
        <v>521</v>
      </c>
      <c r="AU231" s="67" t="s">
        <v>521</v>
      </c>
      <c r="AV231" s="68" t="s">
        <v>521</v>
      </c>
      <c r="AW231" s="69" t="s">
        <v>521</v>
      </c>
      <c r="AX231" s="67" t="s">
        <v>521</v>
      </c>
      <c r="AY231" s="67" t="s">
        <v>521</v>
      </c>
      <c r="AZ231" s="67" t="s">
        <v>521</v>
      </c>
      <c r="BA231" s="67" t="s">
        <v>521</v>
      </c>
      <c r="BB231" s="67" t="s">
        <v>521</v>
      </c>
      <c r="BC231" s="67" t="s">
        <v>521</v>
      </c>
      <c r="BD231" s="67" t="s">
        <v>521</v>
      </c>
      <c r="BE231" s="67" t="s">
        <v>521</v>
      </c>
      <c r="BF231" s="68" t="s">
        <v>521</v>
      </c>
      <c r="BG231" s="69" t="s">
        <v>521</v>
      </c>
      <c r="BH231" s="67" t="s">
        <v>521</v>
      </c>
      <c r="BI231" s="67" t="s">
        <v>521</v>
      </c>
      <c r="BJ231" s="67" t="s">
        <v>521</v>
      </c>
      <c r="BK231" s="67" t="s">
        <v>521</v>
      </c>
      <c r="BL231" s="67" t="s">
        <v>521</v>
      </c>
      <c r="BM231" s="67" t="s">
        <v>521</v>
      </c>
      <c r="BN231" s="67" t="s">
        <v>521</v>
      </c>
      <c r="BO231" s="67" t="s">
        <v>521</v>
      </c>
      <c r="BP231" s="68" t="s">
        <v>521</v>
      </c>
      <c r="BQ231" s="70" t="s">
        <v>521</v>
      </c>
      <c r="BR231" s="67" t="s">
        <v>521</v>
      </c>
      <c r="BS231" s="67" t="s">
        <v>521</v>
      </c>
      <c r="BT231" s="67" t="s">
        <v>521</v>
      </c>
      <c r="BU231" s="67" t="s">
        <v>521</v>
      </c>
      <c r="BV231" s="67" t="s">
        <v>521</v>
      </c>
      <c r="BW231" s="67" t="s">
        <v>520</v>
      </c>
      <c r="BX231" s="67" t="s">
        <v>520</v>
      </c>
      <c r="BY231" s="67" t="s">
        <v>520</v>
      </c>
      <c r="BZ231" s="68" t="s">
        <v>520</v>
      </c>
      <c r="CA231" s="69" t="s">
        <v>520</v>
      </c>
      <c r="CB231" s="67" t="s">
        <v>520</v>
      </c>
      <c r="CC231" s="67" t="s">
        <v>520</v>
      </c>
      <c r="CD231" s="67" t="s">
        <v>520</v>
      </c>
      <c r="CE231" s="67" t="s">
        <v>520</v>
      </c>
      <c r="CF231" s="67" t="s">
        <v>520</v>
      </c>
      <c r="CG231" s="67" t="s">
        <v>521</v>
      </c>
      <c r="CH231" s="67" t="s">
        <v>521</v>
      </c>
      <c r="CI231" s="67" t="s">
        <v>521</v>
      </c>
      <c r="CJ231" s="68" t="s">
        <v>521</v>
      </c>
      <c r="CK231" s="69" t="s">
        <v>521</v>
      </c>
      <c r="CL231" s="67" t="s">
        <v>521</v>
      </c>
      <c r="CM231" s="67" t="s">
        <v>521</v>
      </c>
      <c r="CN231" s="67" t="s">
        <v>521</v>
      </c>
      <c r="CO231" s="67" t="s">
        <v>521</v>
      </c>
      <c r="CP231" s="67" t="s">
        <v>521</v>
      </c>
      <c r="CQ231" s="67" t="s">
        <v>521</v>
      </c>
      <c r="CR231" s="67" t="s">
        <v>521</v>
      </c>
      <c r="CS231" s="67" t="s">
        <v>521</v>
      </c>
      <c r="CT231" s="68" t="s">
        <v>521</v>
      </c>
      <c r="CU231" s="69" t="s">
        <v>521</v>
      </c>
      <c r="CV231" s="67" t="s">
        <v>521</v>
      </c>
      <c r="CW231" s="67" t="s">
        <v>521</v>
      </c>
      <c r="CX231" s="67" t="s">
        <v>521</v>
      </c>
      <c r="CY231" s="67" t="s">
        <v>521</v>
      </c>
      <c r="CZ231" s="67" t="s">
        <v>521</v>
      </c>
      <c r="DA231" s="67" t="s">
        <v>521</v>
      </c>
      <c r="DB231" s="67" t="s">
        <v>521</v>
      </c>
      <c r="DC231" s="67" t="s">
        <v>521</v>
      </c>
      <c r="DD231" s="68" t="s">
        <v>521</v>
      </c>
      <c r="DE231" s="69" t="s">
        <v>521</v>
      </c>
      <c r="DF231" s="71" t="s">
        <v>521</v>
      </c>
      <c r="DG231" s="67" t="s">
        <v>521</v>
      </c>
      <c r="DH231" s="67" t="s">
        <v>521</v>
      </c>
      <c r="DI231" s="67" t="s">
        <v>521</v>
      </c>
      <c r="DJ231" s="67" t="s">
        <v>521</v>
      </c>
      <c r="DK231" s="67" t="s">
        <v>521</v>
      </c>
      <c r="DL231" s="67" t="s">
        <v>521</v>
      </c>
      <c r="DM231" s="67" t="s">
        <v>521</v>
      </c>
      <c r="DN231" s="68" t="s">
        <v>521</v>
      </c>
      <c r="DO231" s="70" t="s">
        <v>521</v>
      </c>
      <c r="DP231" s="71" t="s">
        <v>521</v>
      </c>
      <c r="DQ231" s="67" t="s">
        <v>521</v>
      </c>
      <c r="DR231" s="67" t="s">
        <v>521</v>
      </c>
      <c r="DS231" s="67" t="s">
        <v>521</v>
      </c>
      <c r="DT231" s="67" t="s">
        <v>521</v>
      </c>
      <c r="DU231" s="67" t="s">
        <v>521</v>
      </c>
      <c r="DV231" s="67" t="s">
        <v>521</v>
      </c>
      <c r="DW231" s="67" t="s">
        <v>521</v>
      </c>
      <c r="DX231" s="72" t="s">
        <v>521</v>
      </c>
      <c r="DY231" s="73" t="s">
        <v>522</v>
      </c>
      <c r="DZ231" s="74">
        <v>2</v>
      </c>
      <c r="EA231" s="74">
        <v>3</v>
      </c>
      <c r="EB231" s="74">
        <v>3</v>
      </c>
      <c r="EC231" s="75">
        <v>4</v>
      </c>
      <c r="ED231" s="76" t="s">
        <v>522</v>
      </c>
      <c r="EE231" s="74">
        <f t="shared" si="417"/>
        <v>2</v>
      </c>
      <c r="EF231" s="74">
        <f t="shared" si="418"/>
        <v>6</v>
      </c>
      <c r="EG231" s="74">
        <f t="shared" si="419"/>
        <v>18</v>
      </c>
      <c r="EH231" s="77">
        <f t="shared" si="420"/>
        <v>72</v>
      </c>
      <c r="EI231" s="73">
        <v>30</v>
      </c>
      <c r="EJ231" s="74">
        <v>50</v>
      </c>
      <c r="EK231" s="74">
        <v>90</v>
      </c>
      <c r="EL231" s="74">
        <v>150</v>
      </c>
      <c r="EM231" s="75">
        <v>450</v>
      </c>
      <c r="EN231" s="78">
        <v>1</v>
      </c>
      <c r="EO231" s="79">
        <f t="shared" si="421"/>
        <v>0.83333333333333337</v>
      </c>
      <c r="EP231" s="79">
        <f t="shared" si="422"/>
        <v>0.5</v>
      </c>
      <c r="EQ231" s="79">
        <f t="shared" si="423"/>
        <v>0.27777777777777779</v>
      </c>
      <c r="ER231" s="80">
        <f t="shared" si="424"/>
        <v>0.20833333333333334</v>
      </c>
      <c r="ES231" s="128" t="s">
        <v>532</v>
      </c>
      <c r="ET231" s="82"/>
      <c r="EU231" s="83">
        <v>4</v>
      </c>
      <c r="EV231" s="73">
        <v>70</v>
      </c>
      <c r="EW231" s="74">
        <v>66</v>
      </c>
      <c r="EX231" s="74">
        <v>23</v>
      </c>
      <c r="EY231" s="74">
        <v>43</v>
      </c>
      <c r="EZ231" s="74">
        <v>35</v>
      </c>
      <c r="FA231" s="74">
        <v>60</v>
      </c>
      <c r="FB231" s="74">
        <v>32</v>
      </c>
      <c r="FC231" s="74">
        <v>26</v>
      </c>
      <c r="FD231" s="74">
        <f t="shared" si="425"/>
        <v>58</v>
      </c>
      <c r="FE231" s="84">
        <f t="shared" si="426"/>
        <v>49</v>
      </c>
      <c r="FF231" s="73">
        <f>RANK(EV231,$EV$9:$EV$497,0)</f>
        <v>201</v>
      </c>
      <c r="FG231" s="74">
        <f>RANK(EW231,$EW$9:$EW$497,0)</f>
        <v>96</v>
      </c>
      <c r="FH231" s="74">
        <f>RANK(EX231,$EX$9:$EX$497,0)</f>
        <v>281</v>
      </c>
      <c r="FI231" s="74">
        <f>RANK(EY231,$EY$9:$EY$497,0)</f>
        <v>161</v>
      </c>
      <c r="FJ231" s="74">
        <f>RANK(EZ231,$EZ$9:$EZ$497,0)</f>
        <v>107</v>
      </c>
      <c r="FK231" s="74">
        <f>RANK(FA231,$FA$9:$FA$497,0)</f>
        <v>28</v>
      </c>
      <c r="FL231" s="74">
        <f>RANK(FB231,$FB$9:$FB$497,0)</f>
        <v>252</v>
      </c>
      <c r="FM231" s="74">
        <f>RANK(FC231,$FC$9:$FC$497,0)</f>
        <v>298</v>
      </c>
      <c r="FN231" s="74">
        <f>RANK(FD231,$FD$9:$FD$497,0)</f>
        <v>252</v>
      </c>
      <c r="FO231" s="84">
        <f>RANK(FE231,$FE$9:$FE$497,0)</f>
        <v>306</v>
      </c>
      <c r="FP231" s="73">
        <f>COUNTIFS($EV$9:$EV$497,"&gt;"&amp;EV231,$ES$9:$ES$497,ES231)+1</f>
        <v>27</v>
      </c>
      <c r="FQ231" s="74">
        <f>COUNTIFS($EW$9:$EW$497,"&gt;"&amp;EW231,$ES$9:$ES$497,ES231)+1</f>
        <v>28</v>
      </c>
      <c r="FR231" s="74">
        <f>COUNTIFS($EX$9:$EX$497,"&gt;"&amp;EX231,$ES$9:$ES$497,ES231)+1</f>
        <v>37</v>
      </c>
      <c r="FS231" s="74">
        <f>COUNTIFS($EY$9:$EY$497,"&gt;"&amp;EY231,$ES$9:$ES$497,ES231)+1</f>
        <v>17</v>
      </c>
      <c r="FT231" s="74">
        <f>COUNTIFS($EZ$9:$EZ$497,"&gt;"&amp;EZ231,$ES$9:$ES$497,ES231)+1</f>
        <v>22</v>
      </c>
      <c r="FU231" s="74">
        <f>COUNTIFS($FA$9:$FA$497,"&gt;"&amp;FA231,$ES$9:$ES$497,ES231)+1</f>
        <v>25</v>
      </c>
      <c r="FV231" s="74">
        <f>COUNTIFS($FB$9:$FB$497,"&gt;"&amp;FB231,$ES$9:$ES$497,ES231)+1</f>
        <v>25</v>
      </c>
      <c r="FW231" s="74">
        <f>COUNTIFS($FC$9:$FC$497,"&gt;"&amp;FC231,$ES$9:$ES$497,ES231)+1</f>
        <v>37</v>
      </c>
      <c r="FX231" s="74">
        <f>COUNTIFS($FD$9:$FD$497,"&gt;"&amp;FD231,$ES$9:$ES$497,ES231)+1</f>
        <v>28</v>
      </c>
      <c r="FY231" s="84">
        <f>COUNTIFS($FE$9:$FE$497,"&gt;"&amp;FE231,$ES$9:$ES$497,ES231)+1</f>
        <v>37</v>
      </c>
      <c r="FZ231" s="85">
        <f t="shared" si="427"/>
        <v>0.78</v>
      </c>
      <c r="GA231" s="86">
        <f t="shared" si="428"/>
        <v>0.73</v>
      </c>
      <c r="GB231" s="86">
        <f t="shared" si="429"/>
        <v>0.26</v>
      </c>
      <c r="GC231" s="86">
        <f t="shared" si="430"/>
        <v>0.48</v>
      </c>
      <c r="GD231" s="86">
        <f t="shared" si="431"/>
        <v>0.39</v>
      </c>
      <c r="GE231" s="86">
        <f t="shared" si="432"/>
        <v>0.67</v>
      </c>
      <c r="GF231" s="86">
        <f t="shared" si="433"/>
        <v>0.36</v>
      </c>
      <c r="GG231" s="86">
        <f t="shared" si="434"/>
        <v>0.28999999999999998</v>
      </c>
      <c r="GH231" s="86">
        <f t="shared" si="435"/>
        <v>0.64</v>
      </c>
      <c r="GI231" s="87">
        <f t="shared" si="436"/>
        <v>0.54</v>
      </c>
      <c r="GJ231" s="85">
        <f>ROUND(((FZ231-AVERAGE(FZ$9:FZ$497))/STDEVP(FZ$9:FZ$497)*10+50),2)</f>
        <v>42.74</v>
      </c>
      <c r="GK231" s="86">
        <f>ROUND(((GA231-AVERAGE(GA$9:GA$497))/STDEVP(GA$9:GA$497)*10+50),2)</f>
        <v>51.18</v>
      </c>
      <c r="GL231" s="86">
        <f>ROUND(((GB231-AVERAGE(GB$9:GB$497))/STDEVP(GB$9:GB$497)*10+50),2)</f>
        <v>37.869999999999997</v>
      </c>
      <c r="GM231" s="86">
        <f>ROUND(((GC231-AVERAGE(GC$9:GC$497))/STDEVP(GC$9:GC$497)*10+50),2)</f>
        <v>47.69</v>
      </c>
      <c r="GN231" s="86">
        <f>ROUND(((GD231-AVERAGE(GD$9:GD$497))/STDEVP(GD$9:GD$497)*10+50),2)</f>
        <v>49.92</v>
      </c>
      <c r="GO231" s="86">
        <f>ROUND(((GE231-AVERAGE(GE$9:GE$497))/STDEVP(GE$9:GE$497)*10+50),2)</f>
        <v>61.67</v>
      </c>
      <c r="GP231" s="86">
        <f>ROUND(((GF231-AVERAGE(GF$9:GF$497))/STDEVP(GF$9:GF$497)*10+50),2)</f>
        <v>41.34</v>
      </c>
      <c r="GQ231" s="86">
        <f>ROUND(((GG231-AVERAGE(GG$9:GG$497))/STDEVP(GG$9:GG$497)*10+50),2)</f>
        <v>39.33</v>
      </c>
      <c r="GR231" s="86">
        <f>ROUND(((GH231-AVERAGE(GH$9:GH$497))/STDEVP(GH$9:GH$497)*10+50),2)</f>
        <v>37.79</v>
      </c>
      <c r="GS231" s="87">
        <f>ROUND(((GI231-AVERAGE(GI$9:GI$497))/STDEVP(GI$9:GI$497)*10+50),2)</f>
        <v>35.85</v>
      </c>
      <c r="GT231" s="73">
        <f>RANK(GJ231,$GJ$9:$GJ$497,0)</f>
        <v>337</v>
      </c>
      <c r="GU231" s="74">
        <f>RANK(GK231,$GK$9:$GK$497,0)</f>
        <v>168</v>
      </c>
      <c r="GV231" s="74">
        <f>RANK(GL231,$GL$9:$GL$497,0)</f>
        <v>396</v>
      </c>
      <c r="GW231" s="74">
        <f>RANK(GM231,$GM$9:$GM$497,0)</f>
        <v>238</v>
      </c>
      <c r="GX231" s="74">
        <f>RANK(GN231,$GN$9:$GN$497,0)</f>
        <v>129</v>
      </c>
      <c r="GY231" s="74">
        <f>RANK(GO231,$GO$9:$GO$497,0)</f>
        <v>55</v>
      </c>
      <c r="GZ231" s="74">
        <f>RANK(GP231,$GP$9:$GP$497,0)</f>
        <v>336</v>
      </c>
      <c r="HA231" s="74">
        <f>RANK(GQ231,$GQ$9:$GQ$497,0)</f>
        <v>370</v>
      </c>
      <c r="HB231" s="74">
        <f>RANK(GR231,$GR$9:$GR$497,0)</f>
        <v>423</v>
      </c>
      <c r="HC231" s="84">
        <f>RANK(GS231,$GS$9:$GS$497,0)</f>
        <v>431</v>
      </c>
      <c r="HD231" s="85">
        <f>ROUND(AVERAGEIF($ES$9:$ES$497,$ES231,$FZ$9:$FZ$497),2)</f>
        <v>0.93</v>
      </c>
      <c r="HE231" s="86">
        <f>ROUND(AVERAGEIF($ES$9:$ES$497,$ES231,$GA$9:$GA$497),2)</f>
        <v>0.96</v>
      </c>
      <c r="HF231" s="86">
        <f>ROUND(AVERAGEIF($ES$9:$ES$497,$ES231,$GB$9:$GB$497),2)</f>
        <v>0.41</v>
      </c>
      <c r="HG231" s="86">
        <f>ROUND(AVERAGEIF($ES$9:$ES$497,$ES231,$GC$9:$GC$497),2)</f>
        <v>0.46</v>
      </c>
      <c r="HH231" s="86">
        <f>ROUND(AVERAGEIF($ES$9:$ES$497,$ES231,$GD$9:$GD$497),2)</f>
        <v>0.38</v>
      </c>
      <c r="HI231" s="86">
        <f>ROUND(AVERAGEIF($ES$9:$ES$497,$ES231,$GE$9:$GE$497),2)</f>
        <v>0.85</v>
      </c>
      <c r="HJ231" s="86">
        <f>ROUND(AVERAGEIF($ES$9:$ES$497,$ES231,$GF$9:$GF$497),2)</f>
        <v>0.44</v>
      </c>
      <c r="HK231" s="86">
        <f>ROUND(AVERAGEIF($ES$9:$ES$497,$ES231,$GG$9:$GG$497),2)</f>
        <v>0.42</v>
      </c>
      <c r="HL231" s="86">
        <f>ROUND(AVERAGEIF($ES$9:$ES$497,$ES231,$GH$9:$GH$497),2)</f>
        <v>0.8</v>
      </c>
      <c r="HM231" s="87">
        <f>ROUND(AVERAGEIF($ES$9:$ES$497,$ES231,$GI$9:$GI$497),2)</f>
        <v>0.84</v>
      </c>
      <c r="HN231" s="88">
        <f t="shared" si="437"/>
        <v>-0.15000000000000002</v>
      </c>
      <c r="HO231" s="89">
        <f t="shared" si="438"/>
        <v>-0.22999999999999998</v>
      </c>
      <c r="HP231" s="89">
        <f t="shared" si="439"/>
        <v>-0.14999999999999997</v>
      </c>
      <c r="HQ231" s="89">
        <f t="shared" si="440"/>
        <v>1.9999999999999962E-2</v>
      </c>
      <c r="HR231" s="89">
        <f t="shared" si="441"/>
        <v>1.0000000000000009E-2</v>
      </c>
      <c r="HS231" s="89">
        <f t="shared" si="442"/>
        <v>-0.17999999999999994</v>
      </c>
      <c r="HT231" s="89">
        <f t="shared" si="443"/>
        <v>-8.0000000000000016E-2</v>
      </c>
      <c r="HU231" s="89">
        <f t="shared" si="444"/>
        <v>-0.13</v>
      </c>
      <c r="HV231" s="89">
        <f t="shared" si="445"/>
        <v>-0.16000000000000003</v>
      </c>
      <c r="HW231" s="90">
        <f t="shared" si="446"/>
        <v>-0.29999999999999993</v>
      </c>
      <c r="HX231" s="73">
        <f>COUNTIFS($FZ$9:$FZ$497,"&gt;"&amp;FZ231,$ES$9:$ES$497,$ES231)+1</f>
        <v>51</v>
      </c>
      <c r="HY231" s="74">
        <f>COUNTIFS($GA$9:$GA$497,"&gt;"&amp;GA231,$ES$9:$ES$497,$ES231)+1</f>
        <v>58</v>
      </c>
      <c r="HZ231" s="74">
        <f>COUNTIFS($GB$9:$GB$497,"&gt;"&amp;GB231,$ES$9:$ES$497,$ES231)+1</f>
        <v>61</v>
      </c>
      <c r="IA231" s="74">
        <f>COUNTIFS($GC$9:$GC$497,"&gt;"&amp;GC231,$ES$9:$ES$497,$ES231)+1</f>
        <v>26</v>
      </c>
      <c r="IB231" s="74">
        <f>COUNTIFS($GD$9:$GD$497,"&gt;"&amp;GD231,$ES$9:$ES$497,$ES231)+1</f>
        <v>27</v>
      </c>
      <c r="IC231" s="74">
        <f>COUNTIFS($GE$9:$GE$497,"&gt;"&amp;GE231,$ES$9:$ES$497,$ES231)+1</f>
        <v>47</v>
      </c>
      <c r="ID231" s="74">
        <f>COUNTIFS($GF$9:$GF$497,"&gt;"&amp;GF231,$ES$9:$ES$497,$ES231)+1</f>
        <v>47</v>
      </c>
      <c r="IE231" s="74">
        <f>COUNTIFS($GG$9:$GG$497,"&gt;"&amp;GG231,$ES$9:$ES$497,$ES231)+1</f>
        <v>64</v>
      </c>
      <c r="IF231" s="74">
        <f>COUNTIFS($GH$9:$GH$497,"&gt;"&amp;GH231,$ES$9:$ES$497,$ES231)+1</f>
        <v>65</v>
      </c>
      <c r="IG231" s="84">
        <f>COUNTIFS($GI$9:$GI$497,"&gt;"&amp;GI231,$ES$9:$ES$497,$ES231)+1</f>
        <v>62</v>
      </c>
      <c r="IH231" s="91"/>
      <c r="II231" s="79"/>
      <c r="IJ231" s="79"/>
      <c r="IK231" s="79"/>
      <c r="IL231" s="79"/>
      <c r="IM231" s="92"/>
      <c r="IN231" s="93"/>
      <c r="IO231" s="94"/>
      <c r="IP231" s="95"/>
      <c r="IQ231" s="79"/>
      <c r="IR231" s="79"/>
      <c r="IS231" s="79"/>
      <c r="IT231" s="79"/>
      <c r="IU231" s="79"/>
      <c r="IV231" s="79"/>
      <c r="IW231" s="96"/>
      <c r="IX231" s="93"/>
      <c r="IY231" s="79"/>
      <c r="IZ231" s="79"/>
      <c r="JA231" s="79"/>
      <c r="JB231" s="79"/>
      <c r="JC231" s="79"/>
      <c r="JD231" s="79"/>
      <c r="JE231" s="97"/>
      <c r="JF231" s="95"/>
      <c r="JG231" s="79"/>
      <c r="JH231" s="79"/>
      <c r="JI231" s="79"/>
      <c r="JJ231" s="79"/>
      <c r="JK231" s="79"/>
      <c r="JL231" s="79"/>
      <c r="JM231" s="96"/>
      <c r="JN231" s="93"/>
      <c r="JO231" s="79"/>
      <c r="JP231" s="79"/>
      <c r="JQ231" s="79"/>
      <c r="JR231" s="79"/>
      <c r="JS231" s="79"/>
      <c r="JT231" s="79"/>
      <c r="JU231" s="79"/>
      <c r="JV231" s="79"/>
      <c r="JW231" s="79"/>
      <c r="JX231" s="79"/>
      <c r="JY231" s="79"/>
      <c r="JZ231" s="97"/>
      <c r="KA231" s="93"/>
      <c r="KB231" s="79"/>
      <c r="KC231" s="79"/>
      <c r="KD231" s="79"/>
      <c r="KE231" s="97"/>
      <c r="KF231" s="95"/>
      <c r="KG231" s="79"/>
      <c r="KH231" s="79"/>
      <c r="KI231" s="79"/>
      <c r="KJ231" s="79"/>
      <c r="KK231" s="98"/>
      <c r="KL231" s="79"/>
      <c r="KM231" s="79"/>
      <c r="KN231" s="79"/>
      <c r="KO231" s="79"/>
      <c r="KP231" s="79"/>
      <c r="KQ231" s="79"/>
      <c r="KR231" s="79"/>
      <c r="KS231" s="96"/>
      <c r="KT231" s="96"/>
      <c r="KU231" s="96"/>
      <c r="KV231" s="96"/>
      <c r="KW231" s="93"/>
      <c r="KX231" s="79"/>
      <c r="KY231" s="79"/>
      <c r="KZ231" s="79"/>
      <c r="LA231" s="79"/>
      <c r="LB231" s="79"/>
      <c r="LC231" s="96"/>
      <c r="LD231" s="93"/>
      <c r="LE231" s="94"/>
      <c r="LF231" s="99"/>
      <c r="LG231" s="75"/>
      <c r="LH231" s="93"/>
      <c r="LI231" s="79"/>
      <c r="LJ231" s="74"/>
      <c r="LK231" s="74"/>
      <c r="LL231" s="74"/>
      <c r="LM231" s="100"/>
      <c r="LN231" s="95"/>
      <c r="LO231" s="79"/>
      <c r="LP231" s="79"/>
      <c r="LQ231" s="79"/>
      <c r="LR231" s="96"/>
      <c r="LS231" s="93"/>
      <c r="LT231" s="79"/>
      <c r="LU231" s="79"/>
      <c r="LV231" s="79"/>
      <c r="LW231" s="79"/>
      <c r="LX231" s="79"/>
      <c r="LY231" s="79"/>
      <c r="LZ231" s="79"/>
      <c r="MA231" s="97"/>
      <c r="MB231" s="95"/>
      <c r="MC231" s="79"/>
      <c r="MD231" s="79"/>
      <c r="ME231" s="79"/>
      <c r="MF231" s="79"/>
      <c r="MG231" s="79"/>
      <c r="MH231" s="79"/>
      <c r="MI231" s="79"/>
      <c r="MJ231" s="79"/>
      <c r="MK231" s="79"/>
      <c r="ML231" s="79"/>
      <c r="MM231" s="79"/>
      <c r="MN231" s="98"/>
      <c r="MO231" s="98"/>
      <c r="MP231" s="96"/>
      <c r="MQ231" s="93"/>
      <c r="MR231" s="79"/>
      <c r="MS231" s="79"/>
      <c r="MT231" s="79"/>
      <c r="MU231" s="79"/>
      <c r="MV231" s="98"/>
      <c r="MW231" s="79"/>
      <c r="MX231" s="79"/>
      <c r="MY231" s="79"/>
      <c r="MZ231" s="79"/>
      <c r="NA231" s="79"/>
      <c r="NB231" s="79"/>
      <c r="NC231" s="79"/>
      <c r="ND231" s="96"/>
      <c r="NE231" s="96"/>
      <c r="NF231" s="96"/>
      <c r="NG231" s="96"/>
      <c r="NH231" s="93"/>
      <c r="NI231" s="79"/>
      <c r="NJ231" s="79"/>
      <c r="NK231" s="79"/>
      <c r="NL231" s="79"/>
      <c r="NM231" s="79"/>
      <c r="NN231" s="94"/>
      <c r="NO231" s="93"/>
      <c r="NP231" s="80"/>
      <c r="NQ231" s="124" t="s">
        <v>1080</v>
      </c>
      <c r="NR231" s="102" t="s">
        <v>1083</v>
      </c>
      <c r="NS231" s="102"/>
      <c r="NT231" s="102"/>
      <c r="NU231" s="102"/>
      <c r="NV231" s="104"/>
      <c r="NW231" s="102" t="s">
        <v>882</v>
      </c>
      <c r="NX231" s="133" t="s">
        <v>898</v>
      </c>
      <c r="NY231" s="129" t="s">
        <v>2116</v>
      </c>
      <c r="NZ231" s="133" t="s">
        <v>2076</v>
      </c>
      <c r="OA231" s="134"/>
      <c r="OB231" s="134"/>
      <c r="OC231" s="134"/>
      <c r="OD231" s="108">
        <f t="shared" si="447"/>
        <v>72</v>
      </c>
      <c r="OE231" s="109">
        <v>7</v>
      </c>
      <c r="OF231" s="110">
        <f t="shared" si="448"/>
        <v>30</v>
      </c>
      <c r="OG231" s="109">
        <v>7</v>
      </c>
      <c r="OH231" s="111">
        <f>ROUND(AVERAGEIF($ES$9:$ES$497,$ES231,EV$9:EV$497),0)</f>
        <v>58</v>
      </c>
      <c r="OI231" s="112">
        <f>ROUND(AVERAGEIF($ES$9:$ES$497,$ES231,EW$9:EW$497),0)</f>
        <v>57</v>
      </c>
      <c r="OJ231" s="112">
        <f>ROUND(AVERAGEIF($ES$9:$ES$497,$ES231,EX$9:EX$497),0)</f>
        <v>24</v>
      </c>
      <c r="OK231" s="112">
        <f>ROUND(AVERAGEIF($ES$9:$ES$497,$ES231,EY$9:EY$497),0)</f>
        <v>29</v>
      </c>
      <c r="OL231" s="112">
        <f>ROUND(AVERAGEIF($ES$9:$ES$497,$ES231,EZ$9:EZ$497),0)</f>
        <v>25</v>
      </c>
      <c r="OM231" s="112">
        <f>ROUND(AVERAGEIF($ES$9:$ES$497,$ES231,FA$9:FA$497),0)</f>
        <v>51</v>
      </c>
      <c r="ON231" s="112">
        <f>ROUND(AVERAGEIF($ES$9:$ES$497,$ES231,FB$9:FB$497),0)</f>
        <v>27</v>
      </c>
      <c r="OO231" s="112">
        <f>ROUND(AVERAGEIF($ES$9:$ES$497,$ES231,FC$9:FC$497),0)</f>
        <v>25</v>
      </c>
      <c r="OP231" s="112">
        <f>ROUND(AVERAGEIF($ES$9:$ES$497,$ES231,FD$9:FD$497),0)</f>
        <v>49</v>
      </c>
      <c r="OQ231" s="113">
        <f>ROUND(AVERAGEIF($ES$9:$ES$497,$ES231,FE$9:FE$497),0)</f>
        <v>49</v>
      </c>
      <c r="OR231" s="114">
        <f>ROUND(EV231/MAX(EV$9:EV$497)*100,0)</f>
        <v>39</v>
      </c>
      <c r="OS231" s="115">
        <f>ROUND(EW231/MAX(EW$9:EW$497)*100,0)</f>
        <v>52</v>
      </c>
      <c r="OT231" s="115">
        <f>ROUND(EX231/MAX(EX$9:EX$497)*100,0)</f>
        <v>19</v>
      </c>
      <c r="OU231" s="115">
        <f>ROUND(EY231/MAX(EY$9:EY$497)*100,0)</f>
        <v>29</v>
      </c>
      <c r="OV231" s="115">
        <f>ROUND(EZ231/MAX(EZ$9:EZ$497)*100,0)</f>
        <v>28</v>
      </c>
      <c r="OW231" s="115">
        <f>ROUND(FA231/MAX(FA$9:FA$497)*100,0)</f>
        <v>53</v>
      </c>
      <c r="OX231" s="115">
        <f>ROUND(FB231/MAX(FB$9:FB$497)*100,0)</f>
        <v>24</v>
      </c>
      <c r="OY231" s="116">
        <f>ROUND(FC231/MAX(FC$9:FC$497)*100,0)</f>
        <v>18</v>
      </c>
      <c r="OZ231" s="115">
        <f>ROUND(FD231/MAX(FD$9:FD$497)*100,0)</f>
        <v>39</v>
      </c>
      <c r="PA231" s="117">
        <f>ROUND(FE231/MAX(FE$9:FE$497)*100,0)</f>
        <v>20</v>
      </c>
      <c r="PB231" s="118">
        <f t="shared" si="449"/>
        <v>334</v>
      </c>
      <c r="PC231" s="115">
        <f t="shared" si="450"/>
        <v>361</v>
      </c>
      <c r="PD231" s="115">
        <f t="shared" si="451"/>
        <v>418</v>
      </c>
      <c r="PE231" s="115">
        <f t="shared" si="452"/>
        <v>370</v>
      </c>
      <c r="PF231" s="115">
        <f t="shared" si="453"/>
        <v>438</v>
      </c>
      <c r="PG231" s="119">
        <f t="shared" si="454"/>
        <v>423</v>
      </c>
      <c r="PH231" s="118">
        <f>ROUND(PB231/MAX(PB$9:PB$497)*100,0)</f>
        <v>40</v>
      </c>
      <c r="PI231" s="115">
        <f>ROUND(PC231/MAX(PC$9:PC$497)*100,0)</f>
        <v>43</v>
      </c>
      <c r="PJ231" s="115">
        <f>ROUND(PD231/MAX(PD$9:PD$497)*100,0)</f>
        <v>44</v>
      </c>
      <c r="PK231" s="115">
        <f>ROUND(PE231/MAX(PE$9:PE$497)*100,0)</f>
        <v>37</v>
      </c>
      <c r="PL231" s="115">
        <f>ROUND(PF231/MAX(PF$9:PF$497)*100,0)</f>
        <v>62</v>
      </c>
      <c r="PM231" s="119">
        <f>ROUND(PG231/MAX(PG$9:PG$497)*100,0)</f>
        <v>62</v>
      </c>
      <c r="PN231" s="118">
        <f>RANK(PH231,PH$9:PH$497,0)</f>
        <v>252</v>
      </c>
      <c r="PO231" s="115">
        <f>RANK(PI231,PI$9:PI$497,0)</f>
        <v>187</v>
      </c>
      <c r="PP231" s="115">
        <f>RANK(PJ231,PJ$9:PJ$497,0)</f>
        <v>238</v>
      </c>
      <c r="PQ231" s="115">
        <f>RANK(PK231,PK$9:PK$497,0)</f>
        <v>262</v>
      </c>
      <c r="PR231" s="115">
        <f>RANK(PL231,PL$9:PL$497,0)</f>
        <v>131</v>
      </c>
      <c r="PS231" s="119">
        <f>RANK(PM231,PM$9:PM$497,0)</f>
        <v>88</v>
      </c>
      <c r="PT231" s="120">
        <f>ROUND(FZ231/MAX(FZ$9:FZ$497)*100,0)</f>
        <v>43</v>
      </c>
      <c r="PU231" s="115">
        <f>ROUND(GA231/MAX(GA$9:GA$497)*100,0)</f>
        <v>41</v>
      </c>
      <c r="PV231" s="115">
        <f>ROUND(GB231/MAX(GB$9:GB$497)*100,0)</f>
        <v>19</v>
      </c>
      <c r="PW231" s="115">
        <f>ROUND(GC231/MAX(GC$9:GC$497)*100,0)</f>
        <v>38</v>
      </c>
      <c r="PX231" s="115">
        <f>ROUND(GD231/MAX(GD$9:GD$497)*100,0)</f>
        <v>22</v>
      </c>
      <c r="PY231" s="115">
        <f>ROUND(GE231/MAX(GE$9:GE$497)*100,0)</f>
        <v>40</v>
      </c>
      <c r="PZ231" s="115">
        <f>ROUND(GF231/MAX(GF$9:GF$497)*100,0)</f>
        <v>17</v>
      </c>
      <c r="QA231" s="116">
        <f>ROUND(GG231/MAX(GG$9:GG$497)*100,0)</f>
        <v>16</v>
      </c>
      <c r="QB231" s="115">
        <f>ROUND(GH231/MAX(GH$9:GH$497)*100,0)</f>
        <v>28</v>
      </c>
      <c r="QC231" s="121">
        <f>ROUND(GI231/MAX(GI$9:GI$497)*100,0)</f>
        <v>17</v>
      </c>
      <c r="QD231" s="120">
        <f>ROUND(AVERAGEIF($ES$9:$ES$497,$ES231,PT$9:PT$497),0)</f>
        <v>51</v>
      </c>
      <c r="QE231" s="120">
        <f>ROUND(AVERAGEIF($ES$9:$ES$497,$ES231,PU$9:PU$497),0)</f>
        <v>54</v>
      </c>
      <c r="QF231" s="120">
        <f>ROUND(AVERAGEIF($ES$9:$ES$497,$ES231,PV$9:PV$497),0)</f>
        <v>30</v>
      </c>
      <c r="QG231" s="120">
        <f>ROUND(AVERAGEIF($ES$9:$ES$497,$ES231,PW$9:PW$497),0)</f>
        <v>36</v>
      </c>
      <c r="QH231" s="120">
        <f>ROUND(AVERAGEIF($ES$9:$ES$497,$ES231,PX$9:PX$497),0)</f>
        <v>21</v>
      </c>
      <c r="QI231" s="120">
        <f>ROUND(AVERAGEIF($ES$9:$ES$497,$ES231,PY$9:PY$497),0)</f>
        <v>51</v>
      </c>
      <c r="QJ231" s="120">
        <f>ROUND(AVERAGEIF($ES$9:$ES$497,$ES231,PZ$9:PZ$497),0)</f>
        <v>21</v>
      </c>
      <c r="QK231" s="120">
        <f>ROUND(AVERAGEIF($ES$9:$ES$497,$ES231,QA$9:QA$497),0)</f>
        <v>23</v>
      </c>
      <c r="QL231" s="120">
        <f>ROUND(AVERAGEIF($ES$9:$ES$497,$ES231,QB$9:QB$497),0)</f>
        <v>35</v>
      </c>
      <c r="QM231" s="120">
        <f>ROUND(AVERAGEIF($ES$9:$ES$497,$ES231,QC$9:QC$497),0)</f>
        <v>27</v>
      </c>
      <c r="QN231" s="114">
        <f t="shared" si="455"/>
        <v>332</v>
      </c>
      <c r="QO231" s="115">
        <f t="shared" si="456"/>
        <v>344</v>
      </c>
      <c r="QP231" s="115">
        <f t="shared" si="457"/>
        <v>420</v>
      </c>
      <c r="QQ231" s="115">
        <f t="shared" si="458"/>
        <v>380</v>
      </c>
      <c r="QR231" s="115">
        <f t="shared" si="459"/>
        <v>503</v>
      </c>
      <c r="QS231" s="119">
        <f t="shared" si="460"/>
        <v>421</v>
      </c>
      <c r="QT231" s="114">
        <f>ROUND((QN231-MIN(QN$9:QN$497))/(MAX(QN$9:QN$497)-MIN(QN$9:QN$497))*100,0)</f>
        <v>16</v>
      </c>
      <c r="QU231" s="115">
        <f>ROUND((QO231-MIN(QO$9:QO$497))/(MAX(QO$9:QO$497)-MIN(QO$9:QO$497))*100,0)</f>
        <v>19</v>
      </c>
      <c r="QV231" s="115">
        <f>ROUND((QP231-MIN(QP$9:QP$497))/(MAX(QP$9:QP$497)-MIN(QP$9:QP$497))*100,0)</f>
        <v>10</v>
      </c>
      <c r="QW231" s="115">
        <f>ROUND((QQ231-MIN(QQ$9:QQ$497))/(MAX(QQ$9:QQ$497)-MIN(QQ$9:QQ$497))*100,0)</f>
        <v>12</v>
      </c>
      <c r="QX231" s="115">
        <f>ROUND((QR231-MIN(QR$9:QR$497))/(MAX(QR$9:QR$497)-MIN(QR$9:QR$497))*100,0)</f>
        <v>45</v>
      </c>
      <c r="QY231" s="115">
        <f>ROUND((QS231-MIN(QS$9:QS$497))/(MAX(QS$9:QS$497)-MIN(QS$9:QS$497))*100,0)</f>
        <v>49</v>
      </c>
      <c r="QZ231" s="114">
        <f>RANK(QN231,QN$9:QN$497,0)</f>
        <v>410</v>
      </c>
      <c r="RA231" s="115">
        <f>RANK(QO231,QO$9:QO$497,0)</f>
        <v>277</v>
      </c>
      <c r="RB231" s="115">
        <f>RANK(QP231,QP$9:QP$497,0)</f>
        <v>418</v>
      </c>
      <c r="RC231" s="115">
        <f>RANK(QQ231,QQ$9:QQ$497,0)</f>
        <v>420</v>
      </c>
      <c r="RD231" s="115">
        <f>RANK(QR231,QR$9:QR$497,0)</f>
        <v>237</v>
      </c>
      <c r="RE231" s="115">
        <f>RANK(QS231,QS$9:QS$497,0)</f>
        <v>119</v>
      </c>
      <c r="RF231" s="122"/>
      <c r="RG231" s="115">
        <f>($RH$3*(IH231+IJ231)*100*100/MAX(EX$9:EX$497)*$RO$3) +($RH$3*(II231+IJ231)*100*100/MAX(EX$9:EX$497)*$RO$4) + ($RH$3*IK231*100*100/MAX(EX$9:EX$497)*0.098)</f>
        <v>0</v>
      </c>
      <c r="RH231" s="115">
        <f>($RH$4*IL231*100*100/MAX(EZ$9:EZ$497))*$RQ$3</f>
        <v>0</v>
      </c>
      <c r="RI231" s="115">
        <f>($RH$3*IM231*100*100/MAX(EY$9:EY$497))*$RQ$4</f>
        <v>0</v>
      </c>
      <c r="RJ231" s="115">
        <f>($RH$3*IN231*100*100/MAX(EX$9:EX$497))</f>
        <v>0</v>
      </c>
      <c r="RK231" s="115">
        <f>($RH$4*IO231*100*100/MAX(EZ$9:EZ$497))*$RQ$3</f>
        <v>0</v>
      </c>
      <c r="RL231" s="115">
        <f>(($RL$4*IP231*100*((100/MAX(EX$9:EX$497)+100/MAX(EZ$9:EZ$497))/2))+($RL$4*IQ231*100*((100/MAX(EX$9:EX$497)+100/MAX(EZ$9:EZ$497))/2))+($RL$4*IR231*100*((100/MAX(EX$9:EX$497)+100/MAX(EZ$9:EZ$497))/2))+($RL$4*IS231*100*((100/MAX(EX$9:EX$497)+100/MAX(EZ$9:EZ$497))/2))+($RL$4*IT231*100*((100/MAX(EX$9:EX$497)+100/MAX(EZ$9:EZ$497))/2))+($RL$4*IU231*100*((100/MAX(EX$9:EX$497)+100/MAX(EZ$9:EZ$497))/2))+($RL$4*IV231*100*((100/MAX(EX$9:EX$497)+100/MAX(EZ$9:EZ$497))/2))+($RL$4*IW231*100*((100/MAX(EX$9:EX$497)+100/MAX(EZ$9:EZ$497))/2)))*$RS$3</f>
        <v>0</v>
      </c>
      <c r="RM231" s="115">
        <f>(($RH$3*IX231*100*100/MAX(EX$9:EX$497))+($RH$3*IY231*100*100/MAX(EX$9:EX$497))+($RH$3*IZ231*100*100/MAX(EX$9:EX$497))+($RH$3*JA231*100*100/MAX(EX$9:EX$497))+($RH$3*JB231*100*100/MAX(EX$9:EX$497))+($RH$3*JC231*100*100/MAX(EX$9:EX$497))+($RH$3*JD231*100*100/MAX(EX$9:EX$497))+($RH$3*JE231*100*100/MAX(EX$9:EX$497)))*$RS$4</f>
        <v>0</v>
      </c>
      <c r="RN231" s="115">
        <f>(($RH$4*JF231*100*100/MAX(EZ$9:EZ$497)) + ($RH$4*JG231*100*100/MAX(EZ$9:EZ$497)) + ($RH$4*JH231*100*100/MAX(EZ$9:EZ$497)) + ($RH$4*JI231*100*100/MAX(EZ$9:EZ$497)) + ($RH$4*JJ231*100*100/MAX(EZ$9:EZ$497)) + ($RH$4*JK231*100*100/MAX(EZ$9:EZ$497)) + ($RH$4*JL231*100*100/MAX(EZ$9:EZ$497)) + ($RH$4*JM231*100*100/MAX(EZ$9:EZ$497)))*$RU$3</f>
        <v>0</v>
      </c>
      <c r="RO231" s="115">
        <f>(($RL$4*JN231*100*((100/MAX(EX$9:EX$497)+100/MAX(EZ$9:EZ$497))/2))+($RL$4*JO231*100*((100/MAX(EX$9:EX$497)+100/MAX(EZ$9:EZ$497))/2))+($RL$4*JP231*100*((100/MAX(EX$9:EX$497)+100/MAX(EZ$9:EZ$497))/2))+($RL$4*JQ231*100*((100/MAX(EX$9:EX$497)+100/MAX(EZ$9:EZ$497))/2))+($RL$4*JR231*100*((100/MAX(EX$9:EX$497)+100/MAX(EZ$9:EZ$497))/2))+($RL$4*JS231*100*((100/MAX(EX$9:EX$497)+100/MAX(EZ$9:EZ$497))/2))+($RL$4*JT231*100*((100/MAX(EX$9:EX$497)+100/MAX(EZ$9:EZ$497))/2))+($RL$4*JU231*100*((100/MAX(EX$9:EX$497)+100/MAX(EZ$9:EZ$497))/2))+($RL$4*JV231*100*((100/MAX(EX$9:EX$497)+100/MAX(EZ$9:EZ$497))/2))+($RL$4*JW231*100*((100/MAX(EX$9:EX$497)+100/MAX(EZ$9:EZ$497))/2))+($RL$4*JX231*100*((100/MAX(EX$9:EX$497)+100/MAX(EZ$9:EZ$497))/2))+($RL$4*JY231*100*((100/MAX(EX$9:EX$497)+100/MAX(EZ$9:EZ$497))/2))+($RL$4*JZ231*100*((100/MAX(EX$9:EX$497)+100/MAX(EZ$9:EZ$497))/2)))*$RW$3/2</f>
        <v>0</v>
      </c>
      <c r="RP231" s="119">
        <f>($RJ$3*KA231*100*100/MAX(FA$9:FA$497)) + ($RJ$3*KB231*100*100/MAX(FA$9:FA$497)/2) + ($RJ$3*KC231*100*100/MAX(FA$9:FA$497)/2) + ($RJ$3*KD231*100*100/MAX(FA$9:FA$497)/4) + ($RJ$3*KE231*100*100/MAX(FA$9:FA$497)/4)</f>
        <v>0</v>
      </c>
      <c r="RQ231" s="118">
        <f>($RL$4*KF231*100*((100/MAX(EX$9:EX$497)+100/MAX(EZ$9:EZ$497)))) * ($RO$3/2) + (($RL$4*KG231*100*((100/MAX(EX$9:EX$497)+100/MAX(EZ$9:EZ$497))))+($RL$4*KH231*100*((100/MAX(EX$9:EX$497)+100/MAX(EZ$9:EZ$497))))+($RL$4*KI231*100*((100/MAX(EX$9:EX$497)+100/MAX(EZ$9:EZ$497))))+($RL$4*KJ231*100*((100/MAX(EX$9:EX$497)+100/MAX(EZ$9:EZ$497))))+($RL$4*KK231*100*((100/MAX(EX$9:EX$497)+100/MAX(EZ$9:EZ$497))))+($RL$4*KL231*100*((100/MAX(EX$9:EX$497)+100/MAX(EZ$9:EZ$497))))+($RL$4*KM231*100*((100/MAX(EX$9:EX$497)+100/MAX(EZ$9:EZ$497))))+($RL$4*KN231*100*((100/MAX(EX$9:EX$497)+100/MAX(EZ$9:EZ$497))))+($RL$4*KO231*100*((100/MAX(EX$9:EX$497)+100/MAX(EZ$9:EZ$497))))+($RL$4*KP231*100*((100/MAX(EX$9:EX$497)+100/MAX(EZ$9:EZ$497))))+($RL$4*KQ231*100*((100/MAX(EX$9:EX$497)+100/MAX(EZ$9:EZ$497))))+($RL$4*KR231*100*((100/MAX(EX$9:EX$497)+100/MAX(EZ$9:EZ$497))))+($RL$4*KS231*100*((100/MAX(EX$9:EX$497)+100/MAX(EZ$9:EZ$497))))+($RL$4*KV231*100*((100/MAX(EX$9:EX$497)+100/MAX(EZ$9:EZ$497))))) * (($RO$3+$RO$4)/6)</f>
        <v>0</v>
      </c>
      <c r="RR231" s="115">
        <f>(($RL$4*KW231*100*((100/MAX(EX$9:EX$497)+100/MAX(EZ$9:EZ$497))))) * ($RO$3/2) + (($RL$4*KX231*100*((100/MAX(EX$9:EX$497)+100/MAX(EZ$9:EZ$497))))+($RL$4*KY231*100*((100/MAX(EX$9:EX$497)+100/MAX(EZ$9:EZ$497))))+($RL$4*KZ231*100*((100/MAX(EX$9:EX$497)+100/MAX(EZ$9:EZ$497))))+($RL$4*LA231*100*((100/MAX(EX$9:EX$497)+100/MAX(EZ$9:EZ$497))))+($RL$4*LB231*100*((100/MAX(EX$9:EX$497)+100/MAX(EZ$9:EZ$497))))+($RL$4*LC231*100*((100/MAX(EX$9:EX$497)+100/MAX(EZ$9:EZ$497))))) * (($RO$3+$RO$4)/6)</f>
        <v>0</v>
      </c>
      <c r="RS231" s="119">
        <f>(($RL$4*LD231*100*((100/MAX(EX$9:EX$497)+100/MAX(EZ$9:EZ$497))))+($RL$4*LE231*100*((100/MAX(EX$9:EX$497)+100/MAX(EZ$9:EZ$497))))) * (($RO$3+$RO$4)/6)</f>
        <v>0</v>
      </c>
      <c r="RT231" s="118">
        <f>($RJ$4*LH231*100*(100/MAX(EV$9:EV$497)))+($RJ$4*LI231*100*(100/MAX(EV$9:EV$497)))</f>
        <v>0</v>
      </c>
      <c r="RU231" s="119">
        <f>($RJ$4*LJ231*(100/MAX(EV$9:EV$497)))/2 + ($RL$3*LK231*(100/MAX(EW$9:EW$497))) + ($RJ$4*LL231*(100/MAX(EV$9:EV$497)))/4 + ($RL$3*LM231*(100/MAX(EW$9:EW$497)))</f>
        <v>0</v>
      </c>
      <c r="RV231" s="118">
        <f>($RJ$4*LN231*100*100/MAX(EV$9:EV$497)/2)+($RJ$4*LO231*100*100/MAX(EV$9:EV$497)/2)+($RJ$4*LP231*100*100/MAX(EV$9:EV$497))+($RJ$4*LQ231*100*100/MAX(EV$9:EV$497))+($RJ$4*LR231*100*100/MAX(EV$9:EV$497))</f>
        <v>0</v>
      </c>
      <c r="RW231" s="115">
        <f>($RJ$4*LS231*100*100/MAX(EV$9:EV$497)) + (($RJ$4*LT231*100*100/MAX(EV$9:EV$497))+($RJ$4*LU231*100*100/MAX(EV$9:EV$497))+($RJ$4*LV231*100*100/MAX(EV$9:EV$497))+($RJ$4*LW231*100*100/MAX(EV$9:EV$497))+($RJ$4*LX231*100*100/MAX(EV$9:EV$497))+($RJ$4*LY231*100*100/MAX(EV$9:EV$497))+($RJ$4*LZ231*100*100/MAX(EV$9:EV$497))+($RJ$4*MA231*100*100/MAX(EV$9:EV$497)))/2</f>
        <v>0</v>
      </c>
      <c r="RX231" s="119">
        <f>($RJ$4*MB231*100*100/MAX(EV$9:EV$497))+($RJ$4*MC231*100*100/MAX(EV$9:EV$497))+($RJ$4*MD231*100*100/MAX(EV$9:EV$497))+($RJ$4*ME231*100*100/MAX(EV$9:EV$497))+($RJ$4*MF231*100*100/MAX(EV$9:EV$497))+($RJ$4*MG231*100*100/MAX(EV$9:EV$497))+($RJ$4*MH231*100*100/MAX(EV$9:EV$497))+($RJ$4*MI231*100*100/MAX(EV$9:EV$497))+($RJ$4*MJ231*100*100/MAX(EV$9:EV$497))+($RJ$4*MK231*100*100/MAX(EV$9:EV$497))+($RJ$4*ML231*100*100/MAX(EV$9:EV$497))+($RJ$4*MM231*100*100/MAX(EV$9:EV$497))+($RJ$4*MN231*100*100/MAX(EV$9:EV$497))</f>
        <v>0</v>
      </c>
      <c r="RY231" s="118">
        <f>($RJ$4*MQ231*100*100/MAX(EV$9:EV$497))/2 + (($RJ$4*MR231*100*100/MAX(EV$9:EV$497))+($RJ$4*MS231*100*100/MAX(EV$9:EV$497))+($RJ$4*MT231*100*100/MAX(EV$9:EV$497))+($RJ$4*MU231*100*100/MAX(EV$9:EV$497))+($RJ$4*MV231*100*100/MAX(EV$9:EV$497))+($RJ$4*MW231*100*100/MAX(EV$9:EV$497))+($RJ$4*MX231*100*100/MAX(EV$9:EV$497))+($RJ$4*MY231*100*100/MAX(EV$9:EV$497))+($RJ$4*MZ231*100*100/MAX(EV$9:EV$497))+($RJ$4*NA231*100*100/MAX(EV$9:EV$497))+($RJ$4*NB231*100*100/MAX(EV$9:EV$497))+($RJ$4*NC231*100*100/MAX(EV$9:EV$497))+($RJ$4*ND231*100*100/MAX(EV$9:EV$497))+($RJ$4*NG231*100*100/MAX(EV$9:EV$497)))/4</f>
        <v>0</v>
      </c>
      <c r="RZ231" s="115">
        <f>($RJ$4*NH231*100*100/MAX(EV$9:EV$497))/2 + (($RJ$4*NI231*100*100/MAX(EV$9:EV$497))+($RJ$4*NJ231*100*100/MAX(EV$9:EV$497))+($RJ$4*NK231*100*100/MAX(EV$9:EV$497))+($RJ$4*NL231*100*100/MAX(EV$9:EV$497))+($RJ$4*NM231*100*100/MAX(EV$9:EV$497))+($RJ$4*NN231*100*100/MAX(EV$9:EV$497)))/4</f>
        <v>0</v>
      </c>
      <c r="SA231" s="117">
        <f>(($RJ$4*NO231*100*100/MAX(EV$9:EV$497))+($RJ$4*NP231*100*100/MAX(EV$9:EV$497)))/4</f>
        <v>0</v>
      </c>
      <c r="SB231" s="118">
        <f t="shared" si="461"/>
        <v>0</v>
      </c>
      <c r="SC231" s="115">
        <f t="shared" si="462"/>
        <v>0</v>
      </c>
      <c r="SD231" s="115">
        <f t="shared" si="463"/>
        <v>0</v>
      </c>
      <c r="SE231" s="115">
        <f t="shared" si="464"/>
        <v>0</v>
      </c>
      <c r="SF231" s="115">
        <f t="shared" si="465"/>
        <v>0</v>
      </c>
      <c r="SG231" s="115">
        <f t="shared" si="466"/>
        <v>0</v>
      </c>
      <c r="SH231" s="115">
        <f>ROUND(SB231/MAX(SB$9:SB$497)*100,0)</f>
        <v>0</v>
      </c>
      <c r="SI231" s="115">
        <f>ROUND(SC231/MAX(SC$9:SC$497)*100,0)</f>
        <v>0</v>
      </c>
      <c r="SJ231" s="115">
        <f>ROUND(SD231/MAX(SD$9:SD$497)*100,0)</f>
        <v>0</v>
      </c>
      <c r="SK231" s="115">
        <f>ROUND(SE231/MAX(SE$9:SE$497)*100,0)</f>
        <v>0</v>
      </c>
      <c r="SL231" s="115">
        <f>ROUND(SF231/MAX(SF$9:SF$497)*100,0)</f>
        <v>0</v>
      </c>
      <c r="SM231" s="121">
        <f>ROUND(SG231/MAX(SG$9:SG$497)*100,0)</f>
        <v>0</v>
      </c>
      <c r="SN231" s="115">
        <f>ROUND(AVERAGEIF($ES$9:$ES$497,$ES231,SH$9:SH$497),0)</f>
        <v>29</v>
      </c>
      <c r="SO231" s="115">
        <f>ROUND(AVERAGEIF($ES$9:$ES$497,$ES231,SI$9:SI$497),0)</f>
        <v>3</v>
      </c>
      <c r="SP231" s="115">
        <f>ROUND(AVERAGEIF($ES$9:$ES$497,$ES231,SJ$9:SJ$497),0)</f>
        <v>5</v>
      </c>
      <c r="SQ231" s="115">
        <f>ROUND(AVERAGEIF($ES$9:$ES$497,$ES231,SK$9:SK$497),0)</f>
        <v>2</v>
      </c>
      <c r="SR231" s="115">
        <f>ROUND(AVERAGEIF($ES$9:$ES$497,$ES231,SL$9:SL$497),0)</f>
        <v>4</v>
      </c>
      <c r="SS231" s="121">
        <f>ROUND(AVERAGEIF($ES$9:$ES$497,$ES231,SM$9:SM$497),0)</f>
        <v>36</v>
      </c>
      <c r="ST231" s="114">
        <f>RANK(SB231,SB$9:SB$497,0)</f>
        <v>323</v>
      </c>
      <c r="SU231" s="115">
        <f>RANK(SC231,SC$9:SC$497,0)</f>
        <v>320</v>
      </c>
      <c r="SV231" s="115">
        <f>RANK(SD231,SD$9:SD$497,0)</f>
        <v>320</v>
      </c>
      <c r="SW231" s="115">
        <f>RANK(SE231,SE$9:SE$497,0)</f>
        <v>320</v>
      </c>
      <c r="SX231" s="115">
        <f>RANK(SF231,SF$9:SF$497,0)</f>
        <v>317</v>
      </c>
      <c r="SY231" s="115">
        <f>RANK(SG231,SG$9:SG$497,0)</f>
        <v>308</v>
      </c>
      <c r="SZ231" s="115">
        <f>COUNTIFS(SB$9:SB$497,"&gt;"&amp;SB231,$ES$9:$ES$497,$ES231)+1</f>
        <v>48</v>
      </c>
      <c r="TA231" s="115">
        <f>COUNTIFS(SC$9:SC$497,"&gt;"&amp;SC231,$ES$9:$ES$497,$ES231)+1</f>
        <v>48</v>
      </c>
      <c r="TB231" s="115">
        <f>COUNTIFS(SD$9:SD$497,"&gt;"&amp;SD231,$ES$9:$ES$497,$ES231)+1</f>
        <v>48</v>
      </c>
      <c r="TC231" s="115">
        <f>COUNTIFS(SE$9:SE$497,"&gt;"&amp;SE231,$ES$9:$ES$497,$ES231)+1</f>
        <v>48</v>
      </c>
      <c r="TD231" s="115">
        <f>COUNTIFS(SF$9:SF$497,"&gt;"&amp;SF231,$ES$9:$ES$497,$ES231)+1</f>
        <v>48</v>
      </c>
      <c r="TE231" s="117">
        <f>COUNTIFS(SG$9:SG$497,"&gt;"&amp;SG231,$ES$9:$ES$497,$ES231)+1</f>
        <v>48</v>
      </c>
      <c r="TF231" s="118">
        <f t="shared" si="467"/>
        <v>62</v>
      </c>
      <c r="TG231" s="115">
        <f t="shared" si="468"/>
        <v>40</v>
      </c>
      <c r="TH231" s="115">
        <f t="shared" si="469"/>
        <v>43</v>
      </c>
      <c r="TI231" s="115">
        <f t="shared" si="470"/>
        <v>44</v>
      </c>
      <c r="TJ231" s="115">
        <f t="shared" si="471"/>
        <v>37</v>
      </c>
      <c r="TK231" s="115">
        <f t="shared" si="472"/>
        <v>62</v>
      </c>
      <c r="TL231" s="117">
        <f t="shared" si="473"/>
        <v>62</v>
      </c>
      <c r="TM231" s="118">
        <f>ROUND(TF231/MAX(TF$9:TF$497)*100,0)</f>
        <v>34</v>
      </c>
      <c r="TN231" s="115">
        <f>ROUND(TG231/MAX(TG$9:TG$497)*100,0)</f>
        <v>22</v>
      </c>
      <c r="TO231" s="115">
        <f>ROUND(TH231/MAX(TH$9:TH$497)*100,0)</f>
        <v>24</v>
      </c>
      <c r="TP231" s="115">
        <f>ROUND(TI231/MAX(TI$9:TI$497)*100,0)</f>
        <v>24</v>
      </c>
      <c r="TQ231" s="115">
        <f>ROUND(TJ231/MAX(TJ$9:TJ$497)*100,0)</f>
        <v>19</v>
      </c>
      <c r="TR231" s="115">
        <f>ROUND(TK231/MAX(TK$9:TK$497)*100,0)</f>
        <v>32</v>
      </c>
      <c r="TS231" s="119">
        <f>ROUND(TL231/MAX(TL$9:TL$497)*100,0)</f>
        <v>32</v>
      </c>
      <c r="TT231" s="120">
        <f>RANK(TM231,TM$9:TM$497,0)</f>
        <v>259</v>
      </c>
      <c r="TU231" s="115">
        <f>RANK(TN231,TN$9:TN$497,0)</f>
        <v>284</v>
      </c>
      <c r="TV231" s="115">
        <f>RANK(TO231,TO$9:TO$497,0)</f>
        <v>216</v>
      </c>
      <c r="TW231" s="115">
        <f>RANK(TP231,TP$9:TP$497,0)</f>
        <v>272</v>
      </c>
      <c r="TX231" s="115">
        <f>RANK(TQ231,TQ$9:TQ$497,0)</f>
        <v>274</v>
      </c>
      <c r="TY231" s="115">
        <f>RANK(TR231,TR$9:TR$497,0)</f>
        <v>169</v>
      </c>
      <c r="TZ231" s="121">
        <f>RANK(TS231,TS$9:TS$497,0)</f>
        <v>134</v>
      </c>
      <c r="UA231" s="132"/>
      <c r="UB231" s="7" t="s">
        <v>1</v>
      </c>
    </row>
    <row r="232" spans="1:548" x14ac:dyDescent="0.15">
      <c r="A232" s="183">
        <v>224</v>
      </c>
      <c r="B232" s="203" t="s">
        <v>1083</v>
      </c>
      <c r="C232" s="63"/>
      <c r="D232" s="63"/>
      <c r="E232" s="64" t="s">
        <v>518</v>
      </c>
      <c r="F232" s="65">
        <v>87</v>
      </c>
      <c r="G232" s="65" t="s">
        <v>571</v>
      </c>
      <c r="H232" s="65"/>
      <c r="I232" s="66" t="s">
        <v>521</v>
      </c>
      <c r="J232" s="67" t="s">
        <v>521</v>
      </c>
      <c r="K232" s="67" t="s">
        <v>521</v>
      </c>
      <c r="L232" s="67" t="s">
        <v>521</v>
      </c>
      <c r="M232" s="67" t="s">
        <v>521</v>
      </c>
      <c r="N232" s="67" t="s">
        <v>521</v>
      </c>
      <c r="O232" s="67" t="s">
        <v>521</v>
      </c>
      <c r="P232" s="67" t="s">
        <v>521</v>
      </c>
      <c r="Q232" s="67" t="s">
        <v>521</v>
      </c>
      <c r="R232" s="68" t="s">
        <v>521</v>
      </c>
      <c r="S232" s="69" t="s">
        <v>521</v>
      </c>
      <c r="T232" s="67" t="s">
        <v>521</v>
      </c>
      <c r="U232" s="67" t="s">
        <v>521</v>
      </c>
      <c r="V232" s="67" t="s">
        <v>521</v>
      </c>
      <c r="W232" s="67" t="s">
        <v>521</v>
      </c>
      <c r="X232" s="67" t="s">
        <v>521</v>
      </c>
      <c r="Y232" s="67" t="s">
        <v>521</v>
      </c>
      <c r="Z232" s="67" t="s">
        <v>521</v>
      </c>
      <c r="AA232" s="67" t="s">
        <v>521</v>
      </c>
      <c r="AB232" s="68" t="s">
        <v>521</v>
      </c>
      <c r="AC232" s="69" t="s">
        <v>521</v>
      </c>
      <c r="AD232" s="67" t="s">
        <v>521</v>
      </c>
      <c r="AE232" s="67" t="s">
        <v>521</v>
      </c>
      <c r="AF232" s="67" t="s">
        <v>521</v>
      </c>
      <c r="AG232" s="67" t="s">
        <v>521</v>
      </c>
      <c r="AH232" s="67" t="s">
        <v>521</v>
      </c>
      <c r="AI232" s="67" t="s">
        <v>521</v>
      </c>
      <c r="AJ232" s="67" t="s">
        <v>521</v>
      </c>
      <c r="AK232" s="67" t="s">
        <v>521</v>
      </c>
      <c r="AL232" s="68" t="s">
        <v>521</v>
      </c>
      <c r="AM232" s="69" t="s">
        <v>521</v>
      </c>
      <c r="AN232" s="67" t="s">
        <v>521</v>
      </c>
      <c r="AO232" s="67" t="s">
        <v>521</v>
      </c>
      <c r="AP232" s="67" t="s">
        <v>521</v>
      </c>
      <c r="AQ232" s="67" t="s">
        <v>521</v>
      </c>
      <c r="AR232" s="67" t="s">
        <v>521</v>
      </c>
      <c r="AS232" s="67" t="s">
        <v>521</v>
      </c>
      <c r="AT232" s="67" t="s">
        <v>521</v>
      </c>
      <c r="AU232" s="67" t="s">
        <v>521</v>
      </c>
      <c r="AV232" s="68" t="s">
        <v>521</v>
      </c>
      <c r="AW232" s="69" t="s">
        <v>521</v>
      </c>
      <c r="AX232" s="67" t="s">
        <v>521</v>
      </c>
      <c r="AY232" s="67" t="s">
        <v>521</v>
      </c>
      <c r="AZ232" s="67" t="s">
        <v>521</v>
      </c>
      <c r="BA232" s="67" t="s">
        <v>521</v>
      </c>
      <c r="BB232" s="67" t="s">
        <v>521</v>
      </c>
      <c r="BC232" s="67" t="s">
        <v>521</v>
      </c>
      <c r="BD232" s="67" t="s">
        <v>521</v>
      </c>
      <c r="BE232" s="67" t="s">
        <v>521</v>
      </c>
      <c r="BF232" s="68" t="s">
        <v>521</v>
      </c>
      <c r="BG232" s="69" t="s">
        <v>521</v>
      </c>
      <c r="BH232" s="67" t="s">
        <v>521</v>
      </c>
      <c r="BI232" s="67" t="s">
        <v>521</v>
      </c>
      <c r="BJ232" s="67" t="s">
        <v>521</v>
      </c>
      <c r="BK232" s="67" t="s">
        <v>521</v>
      </c>
      <c r="BL232" s="67" t="s">
        <v>521</v>
      </c>
      <c r="BM232" s="67" t="s">
        <v>521</v>
      </c>
      <c r="BN232" s="67" t="s">
        <v>521</v>
      </c>
      <c r="BO232" s="67" t="s">
        <v>521</v>
      </c>
      <c r="BP232" s="68" t="s">
        <v>521</v>
      </c>
      <c r="BQ232" s="70" t="s">
        <v>521</v>
      </c>
      <c r="BR232" s="67" t="s">
        <v>521</v>
      </c>
      <c r="BS232" s="67" t="s">
        <v>520</v>
      </c>
      <c r="BT232" s="67" t="s">
        <v>520</v>
      </c>
      <c r="BU232" s="67" t="s">
        <v>520</v>
      </c>
      <c r="BV232" s="67" t="s">
        <v>520</v>
      </c>
      <c r="BW232" s="67" t="s">
        <v>520</v>
      </c>
      <c r="BX232" s="67" t="s">
        <v>520</v>
      </c>
      <c r="BY232" s="67" t="s">
        <v>520</v>
      </c>
      <c r="BZ232" s="68" t="s">
        <v>520</v>
      </c>
      <c r="CA232" s="69" t="s">
        <v>520</v>
      </c>
      <c r="CB232" s="67" t="s">
        <v>520</v>
      </c>
      <c r="CC232" s="67" t="s">
        <v>520</v>
      </c>
      <c r="CD232" s="67" t="s">
        <v>520</v>
      </c>
      <c r="CE232" s="67" t="s">
        <v>521</v>
      </c>
      <c r="CF232" s="67" t="s">
        <v>521</v>
      </c>
      <c r="CG232" s="67" t="s">
        <v>521</v>
      </c>
      <c r="CH232" s="67" t="s">
        <v>521</v>
      </c>
      <c r="CI232" s="67" t="s">
        <v>521</v>
      </c>
      <c r="CJ232" s="68" t="s">
        <v>521</v>
      </c>
      <c r="CK232" s="69" t="s">
        <v>521</v>
      </c>
      <c r="CL232" s="67" t="s">
        <v>521</v>
      </c>
      <c r="CM232" s="67" t="s">
        <v>521</v>
      </c>
      <c r="CN232" s="67" t="s">
        <v>521</v>
      </c>
      <c r="CO232" s="67" t="s">
        <v>521</v>
      </c>
      <c r="CP232" s="67" t="s">
        <v>521</v>
      </c>
      <c r="CQ232" s="67" t="s">
        <v>521</v>
      </c>
      <c r="CR232" s="67" t="s">
        <v>521</v>
      </c>
      <c r="CS232" s="67" t="s">
        <v>521</v>
      </c>
      <c r="CT232" s="68" t="s">
        <v>521</v>
      </c>
      <c r="CU232" s="69" t="s">
        <v>521</v>
      </c>
      <c r="CV232" s="67" t="s">
        <v>521</v>
      </c>
      <c r="CW232" s="67" t="s">
        <v>521</v>
      </c>
      <c r="CX232" s="67" t="s">
        <v>521</v>
      </c>
      <c r="CY232" s="67" t="s">
        <v>521</v>
      </c>
      <c r="CZ232" s="67" t="s">
        <v>521</v>
      </c>
      <c r="DA232" s="67" t="s">
        <v>521</v>
      </c>
      <c r="DB232" s="67" t="s">
        <v>521</v>
      </c>
      <c r="DC232" s="67" t="s">
        <v>521</v>
      </c>
      <c r="DD232" s="68" t="s">
        <v>521</v>
      </c>
      <c r="DE232" s="69" t="s">
        <v>521</v>
      </c>
      <c r="DF232" s="71" t="s">
        <v>521</v>
      </c>
      <c r="DG232" s="67" t="s">
        <v>521</v>
      </c>
      <c r="DH232" s="67" t="s">
        <v>521</v>
      </c>
      <c r="DI232" s="67" t="s">
        <v>521</v>
      </c>
      <c r="DJ232" s="67" t="s">
        <v>521</v>
      </c>
      <c r="DK232" s="67" t="s">
        <v>521</v>
      </c>
      <c r="DL232" s="67" t="s">
        <v>521</v>
      </c>
      <c r="DM232" s="67" t="s">
        <v>521</v>
      </c>
      <c r="DN232" s="68" t="s">
        <v>521</v>
      </c>
      <c r="DO232" s="70" t="s">
        <v>521</v>
      </c>
      <c r="DP232" s="71" t="s">
        <v>521</v>
      </c>
      <c r="DQ232" s="67" t="s">
        <v>521</v>
      </c>
      <c r="DR232" s="67" t="s">
        <v>521</v>
      </c>
      <c r="DS232" s="67" t="s">
        <v>521</v>
      </c>
      <c r="DT232" s="67" t="s">
        <v>521</v>
      </c>
      <c r="DU232" s="67" t="s">
        <v>521</v>
      </c>
      <c r="DV232" s="67" t="s">
        <v>521</v>
      </c>
      <c r="DW232" s="67" t="s">
        <v>521</v>
      </c>
      <c r="DX232" s="72" t="s">
        <v>521</v>
      </c>
      <c r="DY232" s="73" t="s">
        <v>522</v>
      </c>
      <c r="DZ232" s="74">
        <v>2</v>
      </c>
      <c r="EA232" s="74">
        <v>3</v>
      </c>
      <c r="EB232" s="74">
        <v>3</v>
      </c>
      <c r="EC232" s="75">
        <v>4</v>
      </c>
      <c r="ED232" s="76" t="s">
        <v>522</v>
      </c>
      <c r="EE232" s="74">
        <f t="shared" si="417"/>
        <v>2</v>
      </c>
      <c r="EF232" s="74">
        <f t="shared" si="418"/>
        <v>6</v>
      </c>
      <c r="EG232" s="74">
        <f t="shared" si="419"/>
        <v>18</v>
      </c>
      <c r="EH232" s="77">
        <f t="shared" si="420"/>
        <v>72</v>
      </c>
      <c r="EI232" s="73">
        <v>600</v>
      </c>
      <c r="EJ232" s="74">
        <v>900</v>
      </c>
      <c r="EK232" s="74">
        <v>1800</v>
      </c>
      <c r="EL232" s="74">
        <v>3000</v>
      </c>
      <c r="EM232" s="75">
        <v>9000</v>
      </c>
      <c r="EN232" s="78">
        <v>1</v>
      </c>
      <c r="EO232" s="79">
        <f t="shared" si="421"/>
        <v>0.75</v>
      </c>
      <c r="EP232" s="79">
        <f t="shared" si="422"/>
        <v>0.5</v>
      </c>
      <c r="EQ232" s="79">
        <f t="shared" si="423"/>
        <v>0.27777777777777773</v>
      </c>
      <c r="ER232" s="80">
        <f t="shared" si="424"/>
        <v>0.20833333333333334</v>
      </c>
      <c r="ES232" s="128" t="s">
        <v>532</v>
      </c>
      <c r="ET232" s="82"/>
      <c r="EU232" s="83">
        <v>4</v>
      </c>
      <c r="EV232" s="73">
        <v>90</v>
      </c>
      <c r="EW232" s="74">
        <v>86</v>
      </c>
      <c r="EX232" s="74">
        <v>30</v>
      </c>
      <c r="EY232" s="74">
        <v>56</v>
      </c>
      <c r="EZ232" s="74">
        <v>45</v>
      </c>
      <c r="FA232" s="74">
        <v>77</v>
      </c>
      <c r="FB232" s="74">
        <v>42</v>
      </c>
      <c r="FC232" s="74">
        <v>34</v>
      </c>
      <c r="FD232" s="74">
        <f t="shared" si="425"/>
        <v>75</v>
      </c>
      <c r="FE232" s="84">
        <f t="shared" si="426"/>
        <v>64</v>
      </c>
      <c r="FF232" s="73">
        <f>RANK(EV232,$EV$9:$EV$497,0)</f>
        <v>116</v>
      </c>
      <c r="FG232" s="74">
        <f>RANK(EW232,$EW$9:$EW$497,0)</f>
        <v>40</v>
      </c>
      <c r="FH232" s="74">
        <f>RANK(EX232,$EX$9:$EX$497,0)</f>
        <v>232</v>
      </c>
      <c r="FI232" s="74">
        <f>RANK(EY232,$EY$9:$EY$497,0)</f>
        <v>100</v>
      </c>
      <c r="FJ232" s="74">
        <f>RANK(EZ232,$EZ$9:$EZ$497,0)</f>
        <v>71</v>
      </c>
      <c r="FK232" s="74">
        <f>RANK(FA232,$FA$9:$FA$497,0)</f>
        <v>16</v>
      </c>
      <c r="FL232" s="74">
        <f>RANK(FB232,$FB$9:$FB$497,0)</f>
        <v>200</v>
      </c>
      <c r="FM232" s="74">
        <f>RANK(FC232,$FC$9:$FC$497,0)</f>
        <v>254</v>
      </c>
      <c r="FN232" s="74">
        <f>RANK(FD232,$FD$9:$FD$497,0)</f>
        <v>193</v>
      </c>
      <c r="FO232" s="84">
        <f>RANK(FE232,$FE$9:$FE$497,0)</f>
        <v>262</v>
      </c>
      <c r="FP232" s="73">
        <f>COUNTIFS($EV$9:$EV$497,"&gt;"&amp;EV232,$ES$9:$ES$497,ES232)+1</f>
        <v>13</v>
      </c>
      <c r="FQ232" s="74">
        <f>COUNTIFS($EW$9:$EW$497,"&gt;"&amp;EW232,$ES$9:$ES$497,ES232)+1</f>
        <v>9</v>
      </c>
      <c r="FR232" s="74">
        <f>COUNTIFS($EX$9:$EX$497,"&gt;"&amp;EX232,$ES$9:$ES$497,ES232)+1</f>
        <v>20</v>
      </c>
      <c r="FS232" s="74">
        <f>COUNTIFS($EY$9:$EY$497,"&gt;"&amp;EY232,$ES$9:$ES$497,ES232)+1</f>
        <v>9</v>
      </c>
      <c r="FT232" s="74">
        <f>COUNTIFS($EZ$9:$EZ$497,"&gt;"&amp;EZ232,$ES$9:$ES$497,ES232)+1</f>
        <v>13</v>
      </c>
      <c r="FU232" s="74">
        <f>COUNTIFS($FA$9:$FA$497,"&gt;"&amp;FA232,$ES$9:$ES$497,ES232)+1</f>
        <v>15</v>
      </c>
      <c r="FV232" s="74">
        <f>COUNTIFS($FB$9:$FB$497,"&gt;"&amp;FB232,$ES$9:$ES$497,ES232)+1</f>
        <v>10</v>
      </c>
      <c r="FW232" s="74">
        <f>COUNTIFS($FC$9:$FC$497,"&gt;"&amp;FC232,$ES$9:$ES$497,ES232)+1</f>
        <v>16</v>
      </c>
      <c r="FX232" s="74">
        <f>COUNTIFS($FD$9:$FD$497,"&gt;"&amp;FD232,$ES$9:$ES$497,ES232)+1</f>
        <v>15</v>
      </c>
      <c r="FY232" s="84">
        <f>COUNTIFS($FE$9:$FE$497,"&gt;"&amp;FE232,$ES$9:$ES$497,ES232)+1</f>
        <v>17</v>
      </c>
      <c r="FZ232" s="85">
        <f t="shared" si="427"/>
        <v>1.03</v>
      </c>
      <c r="GA232" s="86">
        <f t="shared" si="428"/>
        <v>0.99</v>
      </c>
      <c r="GB232" s="86">
        <f t="shared" si="429"/>
        <v>0.34</v>
      </c>
      <c r="GC232" s="86">
        <f t="shared" si="430"/>
        <v>0.64</v>
      </c>
      <c r="GD232" s="86">
        <f t="shared" si="431"/>
        <v>0.52</v>
      </c>
      <c r="GE232" s="86">
        <f t="shared" si="432"/>
        <v>0.89</v>
      </c>
      <c r="GF232" s="86">
        <f t="shared" si="433"/>
        <v>0.48</v>
      </c>
      <c r="GG232" s="86">
        <f t="shared" si="434"/>
        <v>0.39</v>
      </c>
      <c r="GH232" s="86">
        <f t="shared" si="435"/>
        <v>0.86</v>
      </c>
      <c r="GI232" s="87">
        <f t="shared" si="436"/>
        <v>0.74</v>
      </c>
      <c r="GJ232" s="85">
        <f>ROUND(((FZ232-AVERAGE(FZ$9:FZ$497))/STDEVP(FZ$9:FZ$497)*10+50),2)</f>
        <v>52.47</v>
      </c>
      <c r="GK232" s="86">
        <f>ROUND(((GA232-AVERAGE(GA$9:GA$497))/STDEVP(GA$9:GA$497)*10+50),2)</f>
        <v>58.95</v>
      </c>
      <c r="GL232" s="86">
        <f>ROUND(((GB232-AVERAGE(GB$9:GB$497))/STDEVP(GB$9:GB$497)*10+50),2)</f>
        <v>40.880000000000003</v>
      </c>
      <c r="GM232" s="86">
        <f>ROUND(((GC232-AVERAGE(GC$9:GC$497))/STDEVP(GC$9:GC$497)*10+50),2)</f>
        <v>55.71</v>
      </c>
      <c r="GN232" s="86">
        <f>ROUND(((GD232-AVERAGE(GD$9:GD$497))/STDEVP(GD$9:GD$497)*10+50),2)</f>
        <v>54.37</v>
      </c>
      <c r="GO232" s="86">
        <f>ROUND(((GE232-AVERAGE(GE$9:GE$497))/STDEVP(GE$9:GE$497)*10+50),2)</f>
        <v>69.66</v>
      </c>
      <c r="GP232" s="86">
        <f>ROUND(((GF232-AVERAGE(GF$9:GF$497))/STDEVP(GF$9:GF$497)*10+50),2)</f>
        <v>45.12</v>
      </c>
      <c r="GQ232" s="86">
        <f>ROUND(((GG232-AVERAGE(GG$9:GG$497))/STDEVP(GG$9:GG$497)*10+50),2)</f>
        <v>42.46</v>
      </c>
      <c r="GR232" s="86">
        <f>ROUND(((GH232-AVERAGE(GH$9:GH$497))/STDEVP(GH$9:GH$497)*10+50),2)</f>
        <v>45.81</v>
      </c>
      <c r="GS232" s="87">
        <f>ROUND(((GI232-AVERAGE(GI$9:GI$497))/STDEVP(GI$9:GI$497)*10+50),2)</f>
        <v>40.049999999999997</v>
      </c>
      <c r="GT232" s="73">
        <f>RANK(GJ232,$GJ$9:$GJ$497,0)</f>
        <v>154</v>
      </c>
      <c r="GU232" s="74">
        <f>RANK(GK232,$GK$9:$GK$497,0)</f>
        <v>89</v>
      </c>
      <c r="GV232" s="74">
        <f>RANK(GL232,$GL$9:$GL$497,0)</f>
        <v>361</v>
      </c>
      <c r="GW232" s="74">
        <f>RANK(GM232,$GM$9:$GM$497,0)</f>
        <v>90</v>
      </c>
      <c r="GX232" s="74">
        <f>RANK(GN232,$GN$9:$GN$497,0)</f>
        <v>104</v>
      </c>
      <c r="GY232" s="74">
        <f>RANK(GO232,$GO$9:$GO$497,0)</f>
        <v>26</v>
      </c>
      <c r="GZ232" s="74">
        <f>RANK(GP232,$GP$9:$GP$497,0)</f>
        <v>280</v>
      </c>
      <c r="HA232" s="74">
        <f>RANK(GQ232,$GQ$9:$GQ$497,0)</f>
        <v>339</v>
      </c>
      <c r="HB232" s="74">
        <f>RANK(GR232,$GR$9:$GR$497,0)</f>
        <v>260</v>
      </c>
      <c r="HC232" s="84">
        <f>RANK(GS232,$GS$9:$GS$497,0)</f>
        <v>383</v>
      </c>
      <c r="HD232" s="85">
        <f>ROUND(AVERAGEIF($ES$9:$ES$497,$ES232,$FZ$9:$FZ$497),2)</f>
        <v>0.93</v>
      </c>
      <c r="HE232" s="86">
        <f>ROUND(AVERAGEIF($ES$9:$ES$497,$ES232,$GA$9:$GA$497),2)</f>
        <v>0.96</v>
      </c>
      <c r="HF232" s="86">
        <f>ROUND(AVERAGEIF($ES$9:$ES$497,$ES232,$GB$9:$GB$497),2)</f>
        <v>0.41</v>
      </c>
      <c r="HG232" s="86">
        <f>ROUND(AVERAGEIF($ES$9:$ES$497,$ES232,$GC$9:$GC$497),2)</f>
        <v>0.46</v>
      </c>
      <c r="HH232" s="86">
        <f>ROUND(AVERAGEIF($ES$9:$ES$497,$ES232,$GD$9:$GD$497),2)</f>
        <v>0.38</v>
      </c>
      <c r="HI232" s="86">
        <f>ROUND(AVERAGEIF($ES$9:$ES$497,$ES232,$GE$9:$GE$497),2)</f>
        <v>0.85</v>
      </c>
      <c r="HJ232" s="86">
        <f>ROUND(AVERAGEIF($ES$9:$ES$497,$ES232,$GF$9:$GF$497),2)</f>
        <v>0.44</v>
      </c>
      <c r="HK232" s="86">
        <f>ROUND(AVERAGEIF($ES$9:$ES$497,$ES232,$GG$9:$GG$497),2)</f>
        <v>0.42</v>
      </c>
      <c r="HL232" s="86">
        <f>ROUND(AVERAGEIF($ES$9:$ES$497,$ES232,$GH$9:$GH$497),2)</f>
        <v>0.8</v>
      </c>
      <c r="HM232" s="87">
        <f>ROUND(AVERAGEIF($ES$9:$ES$497,$ES232,$GI$9:$GI$497),2)</f>
        <v>0.84</v>
      </c>
      <c r="HN232" s="88">
        <f t="shared" si="437"/>
        <v>9.9999999999999978E-2</v>
      </c>
      <c r="HO232" s="89">
        <f t="shared" si="438"/>
        <v>3.0000000000000027E-2</v>
      </c>
      <c r="HP232" s="89">
        <f t="shared" si="439"/>
        <v>-6.9999999999999951E-2</v>
      </c>
      <c r="HQ232" s="89">
        <f t="shared" si="440"/>
        <v>0.18</v>
      </c>
      <c r="HR232" s="89">
        <f t="shared" si="441"/>
        <v>0.14000000000000001</v>
      </c>
      <c r="HS232" s="89">
        <f t="shared" si="442"/>
        <v>4.0000000000000036E-2</v>
      </c>
      <c r="HT232" s="89">
        <f t="shared" si="443"/>
        <v>3.999999999999998E-2</v>
      </c>
      <c r="HU232" s="89">
        <f t="shared" si="444"/>
        <v>-2.9999999999999971E-2</v>
      </c>
      <c r="HV232" s="89">
        <f t="shared" si="445"/>
        <v>5.9999999999999942E-2</v>
      </c>
      <c r="HW232" s="90">
        <f t="shared" si="446"/>
        <v>-9.9999999999999978E-2</v>
      </c>
      <c r="HX232" s="73">
        <f>COUNTIFS($FZ$9:$FZ$497,"&gt;"&amp;FZ232,$ES$9:$ES$497,$ES232)+1</f>
        <v>21</v>
      </c>
      <c r="HY232" s="74">
        <f>COUNTIFS($GA$9:$GA$497,"&gt;"&amp;GA232,$ES$9:$ES$497,$ES232)+1</f>
        <v>27</v>
      </c>
      <c r="HZ232" s="74">
        <f>COUNTIFS($GB$9:$GB$497,"&gt;"&amp;GB232,$ES$9:$ES$497,$ES232)+1</f>
        <v>49</v>
      </c>
      <c r="IA232" s="74">
        <f>COUNTIFS($GC$9:$GC$497,"&gt;"&amp;GC232,$ES$9:$ES$497,$ES232)+1</f>
        <v>7</v>
      </c>
      <c r="IB232" s="74">
        <f>COUNTIFS($GD$9:$GD$497,"&gt;"&amp;GD232,$ES$9:$ES$497,$ES232)+1</f>
        <v>9</v>
      </c>
      <c r="IC232" s="74">
        <f>COUNTIFS($GE$9:$GE$497,"&gt;"&amp;GE232,$ES$9:$ES$497,$ES232)+1</f>
        <v>21</v>
      </c>
      <c r="ID232" s="74">
        <f>COUNTIFS($GF$9:$GF$497,"&gt;"&amp;GF232,$ES$9:$ES$497,$ES232)+1</f>
        <v>20</v>
      </c>
      <c r="IE232" s="74">
        <f>COUNTIFS($GG$9:$GG$497,"&gt;"&amp;GG232,$ES$9:$ES$497,$ES232)+1</f>
        <v>42</v>
      </c>
      <c r="IF232" s="74">
        <f>COUNTIFS($GH$9:$GH$497,"&gt;"&amp;GH232,$ES$9:$ES$497,$ES232)+1</f>
        <v>17</v>
      </c>
      <c r="IG232" s="84">
        <f>COUNTIFS($GI$9:$GI$497,"&gt;"&amp;GI232,$ES$9:$ES$497,$ES232)+1</f>
        <v>49</v>
      </c>
      <c r="IH232" s="91"/>
      <c r="II232" s="79"/>
      <c r="IJ232" s="79"/>
      <c r="IK232" s="79"/>
      <c r="IL232" s="79"/>
      <c r="IM232" s="92"/>
      <c r="IN232" s="93"/>
      <c r="IO232" s="94"/>
      <c r="IP232" s="95"/>
      <c r="IQ232" s="79"/>
      <c r="IR232" s="79"/>
      <c r="IS232" s="79"/>
      <c r="IT232" s="79"/>
      <c r="IU232" s="79"/>
      <c r="IV232" s="79"/>
      <c r="IW232" s="96"/>
      <c r="IX232" s="93"/>
      <c r="IY232" s="79"/>
      <c r="IZ232" s="79"/>
      <c r="JA232" s="79"/>
      <c r="JB232" s="79"/>
      <c r="JC232" s="79"/>
      <c r="JD232" s="79"/>
      <c r="JE232" s="97"/>
      <c r="JF232" s="95"/>
      <c r="JG232" s="79"/>
      <c r="JH232" s="79"/>
      <c r="JI232" s="79"/>
      <c r="JJ232" s="79"/>
      <c r="JK232" s="79"/>
      <c r="JL232" s="79"/>
      <c r="JM232" s="96"/>
      <c r="JN232" s="93"/>
      <c r="JO232" s="79"/>
      <c r="JP232" s="79"/>
      <c r="JQ232" s="79"/>
      <c r="JR232" s="79"/>
      <c r="JS232" s="79"/>
      <c r="JT232" s="79"/>
      <c r="JU232" s="79"/>
      <c r="JV232" s="79"/>
      <c r="JW232" s="79"/>
      <c r="JX232" s="79"/>
      <c r="JY232" s="79"/>
      <c r="JZ232" s="97"/>
      <c r="KA232" s="93">
        <v>7.0000000000000007E-2</v>
      </c>
      <c r="KB232" s="79"/>
      <c r="KC232" s="79"/>
      <c r="KD232" s="79"/>
      <c r="KE232" s="97"/>
      <c r="KF232" s="95"/>
      <c r="KG232" s="79"/>
      <c r="KH232" s="79"/>
      <c r="KI232" s="79"/>
      <c r="KJ232" s="79"/>
      <c r="KK232" s="98"/>
      <c r="KL232" s="79"/>
      <c r="KM232" s="79"/>
      <c r="KN232" s="79"/>
      <c r="KO232" s="79"/>
      <c r="KP232" s="79"/>
      <c r="KQ232" s="79"/>
      <c r="KR232" s="79"/>
      <c r="KS232" s="96"/>
      <c r="KT232" s="96"/>
      <c r="KU232" s="96"/>
      <c r="KV232" s="96"/>
      <c r="KW232" s="93"/>
      <c r="KX232" s="79"/>
      <c r="KY232" s="79"/>
      <c r="KZ232" s="79"/>
      <c r="LA232" s="79"/>
      <c r="LB232" s="79"/>
      <c r="LC232" s="96"/>
      <c r="LD232" s="93"/>
      <c r="LE232" s="94"/>
      <c r="LF232" s="99"/>
      <c r="LG232" s="75"/>
      <c r="LH232" s="93"/>
      <c r="LI232" s="79"/>
      <c r="LJ232" s="74"/>
      <c r="LK232" s="74"/>
      <c r="LL232" s="74"/>
      <c r="LM232" s="100"/>
      <c r="LN232" s="95"/>
      <c r="LO232" s="79"/>
      <c r="LP232" s="79"/>
      <c r="LQ232" s="79"/>
      <c r="LR232" s="96"/>
      <c r="LS232" s="93"/>
      <c r="LT232" s="79"/>
      <c r="LU232" s="79"/>
      <c r="LV232" s="79"/>
      <c r="LW232" s="79"/>
      <c r="LX232" s="79"/>
      <c r="LY232" s="79"/>
      <c r="LZ232" s="79"/>
      <c r="MA232" s="97"/>
      <c r="MB232" s="95"/>
      <c r="MC232" s="79"/>
      <c r="MD232" s="79"/>
      <c r="ME232" s="79"/>
      <c r="MF232" s="79"/>
      <c r="MG232" s="79"/>
      <c r="MH232" s="79"/>
      <c r="MI232" s="79"/>
      <c r="MJ232" s="79"/>
      <c r="MK232" s="79"/>
      <c r="ML232" s="79"/>
      <c r="MM232" s="79"/>
      <c r="MN232" s="98"/>
      <c r="MO232" s="98"/>
      <c r="MP232" s="96"/>
      <c r="MQ232" s="93"/>
      <c r="MR232" s="79"/>
      <c r="MS232" s="79"/>
      <c r="MT232" s="79"/>
      <c r="MU232" s="79"/>
      <c r="MV232" s="98"/>
      <c r="MW232" s="79">
        <v>7.0000000000000007E-2</v>
      </c>
      <c r="MX232" s="79"/>
      <c r="MY232" s="79"/>
      <c r="MZ232" s="79"/>
      <c r="NA232" s="79"/>
      <c r="NB232" s="79"/>
      <c r="NC232" s="79"/>
      <c r="ND232" s="96"/>
      <c r="NE232" s="96"/>
      <c r="NF232" s="96"/>
      <c r="NG232" s="96"/>
      <c r="NH232" s="93"/>
      <c r="NI232" s="79"/>
      <c r="NJ232" s="79"/>
      <c r="NK232" s="79"/>
      <c r="NL232" s="79"/>
      <c r="NM232" s="79"/>
      <c r="NN232" s="94"/>
      <c r="NO232" s="93"/>
      <c r="NP232" s="80">
        <v>0.15</v>
      </c>
      <c r="NQ232" s="124" t="s">
        <v>1082</v>
      </c>
      <c r="NR232" s="102" t="s">
        <v>1084</v>
      </c>
      <c r="NS232" s="102"/>
      <c r="NT232" s="102"/>
      <c r="NU232" s="102"/>
      <c r="NV232" s="104">
        <v>43965</v>
      </c>
      <c r="NW232" s="102" t="s">
        <v>882</v>
      </c>
      <c r="NX232" s="133" t="s">
        <v>1085</v>
      </c>
      <c r="NY232" s="129" t="s">
        <v>901</v>
      </c>
      <c r="NZ232" s="133" t="s">
        <v>1085</v>
      </c>
      <c r="OA232" s="134"/>
      <c r="OB232" s="134"/>
      <c r="OC232" s="134"/>
      <c r="OD232" s="108">
        <f t="shared" si="447"/>
        <v>72</v>
      </c>
      <c r="OE232" s="109">
        <v>4</v>
      </c>
      <c r="OF232" s="110">
        <f t="shared" si="448"/>
        <v>600</v>
      </c>
      <c r="OG232" s="109">
        <v>2</v>
      </c>
      <c r="OH232" s="111">
        <f>ROUND(AVERAGEIF($ES$9:$ES$497,$ES232,EV$9:EV$497),0)</f>
        <v>58</v>
      </c>
      <c r="OI232" s="112">
        <f>ROUND(AVERAGEIF($ES$9:$ES$497,$ES232,EW$9:EW$497),0)</f>
        <v>57</v>
      </c>
      <c r="OJ232" s="112">
        <f>ROUND(AVERAGEIF($ES$9:$ES$497,$ES232,EX$9:EX$497),0)</f>
        <v>24</v>
      </c>
      <c r="OK232" s="112">
        <f>ROUND(AVERAGEIF($ES$9:$ES$497,$ES232,EY$9:EY$497),0)</f>
        <v>29</v>
      </c>
      <c r="OL232" s="112">
        <f>ROUND(AVERAGEIF($ES$9:$ES$497,$ES232,EZ$9:EZ$497),0)</f>
        <v>25</v>
      </c>
      <c r="OM232" s="112">
        <f>ROUND(AVERAGEIF($ES$9:$ES$497,$ES232,FA$9:FA$497),0)</f>
        <v>51</v>
      </c>
      <c r="ON232" s="112">
        <f>ROUND(AVERAGEIF($ES$9:$ES$497,$ES232,FB$9:FB$497),0)</f>
        <v>27</v>
      </c>
      <c r="OO232" s="112">
        <f>ROUND(AVERAGEIF($ES$9:$ES$497,$ES232,FC$9:FC$497),0)</f>
        <v>25</v>
      </c>
      <c r="OP232" s="112">
        <f>ROUND(AVERAGEIF($ES$9:$ES$497,$ES232,FD$9:FD$497),0)</f>
        <v>49</v>
      </c>
      <c r="OQ232" s="113">
        <f>ROUND(AVERAGEIF($ES$9:$ES$497,$ES232,FE$9:FE$497),0)</f>
        <v>49</v>
      </c>
      <c r="OR232" s="114">
        <f>ROUND(EV232/MAX(EV$9:EV$497)*100,0)</f>
        <v>51</v>
      </c>
      <c r="OS232" s="115">
        <f>ROUND(EW232/MAX(EW$9:EW$497)*100,0)</f>
        <v>68</v>
      </c>
      <c r="OT232" s="115">
        <f>ROUND(EX232/MAX(EX$9:EX$497)*100,0)</f>
        <v>25</v>
      </c>
      <c r="OU232" s="115">
        <f>ROUND(EY232/MAX(EY$9:EY$497)*100,0)</f>
        <v>38</v>
      </c>
      <c r="OV232" s="115">
        <f>ROUND(EZ232/MAX(EZ$9:EZ$497)*100,0)</f>
        <v>36</v>
      </c>
      <c r="OW232" s="115">
        <f>ROUND(FA232/MAX(FA$9:FA$497)*100,0)</f>
        <v>68</v>
      </c>
      <c r="OX232" s="115">
        <f>ROUND(FB232/MAX(FB$9:FB$497)*100,0)</f>
        <v>31</v>
      </c>
      <c r="OY232" s="116">
        <f>ROUND(FC232/MAX(FC$9:FC$497)*100,0)</f>
        <v>23</v>
      </c>
      <c r="OZ232" s="115">
        <f>ROUND(FD232/MAX(FD$9:FD$497)*100,0)</f>
        <v>51</v>
      </c>
      <c r="PA232" s="117">
        <f>ROUND(FE232/MAX(FE$9:FE$497)*100,0)</f>
        <v>26</v>
      </c>
      <c r="PB232" s="118">
        <f t="shared" si="449"/>
        <v>436</v>
      </c>
      <c r="PC232" s="115">
        <f t="shared" si="450"/>
        <v>469</v>
      </c>
      <c r="PD232" s="115">
        <f t="shared" si="451"/>
        <v>544</v>
      </c>
      <c r="PE232" s="115">
        <f t="shared" si="452"/>
        <v>482</v>
      </c>
      <c r="PF232" s="115">
        <f t="shared" si="453"/>
        <v>570</v>
      </c>
      <c r="PG232" s="119">
        <f t="shared" si="454"/>
        <v>549</v>
      </c>
      <c r="PH232" s="118">
        <f>ROUND(PB232/MAX(PB$9:PB$497)*100,0)</f>
        <v>52</v>
      </c>
      <c r="PI232" s="115">
        <f>ROUND(PC232/MAX(PC$9:PC$497)*100,0)</f>
        <v>56</v>
      </c>
      <c r="PJ232" s="115">
        <f>ROUND(PD232/MAX(PD$9:PD$497)*100,0)</f>
        <v>58</v>
      </c>
      <c r="PK232" s="115">
        <f>ROUND(PE232/MAX(PE$9:PE$497)*100,0)</f>
        <v>48</v>
      </c>
      <c r="PL232" s="115">
        <f>ROUND(PF232/MAX(PF$9:PF$497)*100,0)</f>
        <v>80</v>
      </c>
      <c r="PM232" s="119">
        <f>ROUND(PG232/MAX(PG$9:PG$497)*100,0)</f>
        <v>80</v>
      </c>
      <c r="PN232" s="118">
        <f>RANK(PH232,PH$9:PH$497,0)</f>
        <v>163</v>
      </c>
      <c r="PO232" s="115">
        <f>RANK(PI232,PI$9:PI$497,0)</f>
        <v>93</v>
      </c>
      <c r="PP232" s="115">
        <f>RANK(PJ232,PJ$9:PJ$497,0)</f>
        <v>144</v>
      </c>
      <c r="PQ232" s="115">
        <f>RANK(PK232,PK$9:PK$497,0)</f>
        <v>181</v>
      </c>
      <c r="PR232" s="115">
        <f>RANK(PL232,PL$9:PL$497,0)</f>
        <v>34</v>
      </c>
      <c r="PS232" s="119">
        <f>RANK(PM232,PM$9:PM$497,0)</f>
        <v>13</v>
      </c>
      <c r="PT232" s="120">
        <f>ROUND(FZ232/MAX(FZ$9:FZ$497)*100,0)</f>
        <v>56</v>
      </c>
      <c r="PU232" s="115">
        <f>ROUND(GA232/MAX(GA$9:GA$497)*100,0)</f>
        <v>56</v>
      </c>
      <c r="PV232" s="115">
        <f>ROUND(GB232/MAX(GB$9:GB$497)*100,0)</f>
        <v>25</v>
      </c>
      <c r="PW232" s="115">
        <f>ROUND(GC232/MAX(GC$9:GC$497)*100,0)</f>
        <v>51</v>
      </c>
      <c r="PX232" s="115">
        <f>ROUND(GD232/MAX(GD$9:GD$497)*100,0)</f>
        <v>29</v>
      </c>
      <c r="PY232" s="115">
        <f>ROUND(GE232/MAX(GE$9:GE$497)*100,0)</f>
        <v>53</v>
      </c>
      <c r="PZ232" s="115">
        <f>ROUND(GF232/MAX(GF$9:GF$497)*100,0)</f>
        <v>23</v>
      </c>
      <c r="QA232" s="116">
        <f>ROUND(GG232/MAX(GG$9:GG$497)*100,0)</f>
        <v>21</v>
      </c>
      <c r="QB232" s="115">
        <f>ROUND(GH232/MAX(GH$9:GH$497)*100,0)</f>
        <v>38</v>
      </c>
      <c r="QC232" s="121">
        <f>ROUND(GI232/MAX(GI$9:GI$497)*100,0)</f>
        <v>24</v>
      </c>
      <c r="QD232" s="120">
        <f>ROUND(AVERAGEIF($ES$9:$ES$497,$ES232,PT$9:PT$497),0)</f>
        <v>51</v>
      </c>
      <c r="QE232" s="120">
        <f>ROUND(AVERAGEIF($ES$9:$ES$497,$ES232,PU$9:PU$497),0)</f>
        <v>54</v>
      </c>
      <c r="QF232" s="120">
        <f>ROUND(AVERAGEIF($ES$9:$ES$497,$ES232,PV$9:PV$497),0)</f>
        <v>30</v>
      </c>
      <c r="QG232" s="120">
        <f>ROUND(AVERAGEIF($ES$9:$ES$497,$ES232,PW$9:PW$497),0)</f>
        <v>36</v>
      </c>
      <c r="QH232" s="120">
        <f>ROUND(AVERAGEIF($ES$9:$ES$497,$ES232,PX$9:PX$497),0)</f>
        <v>21</v>
      </c>
      <c r="QI232" s="120">
        <f>ROUND(AVERAGEIF($ES$9:$ES$497,$ES232,PY$9:PY$497),0)</f>
        <v>51</v>
      </c>
      <c r="QJ232" s="120">
        <f>ROUND(AVERAGEIF($ES$9:$ES$497,$ES232,PZ$9:PZ$497),0)</f>
        <v>21</v>
      </c>
      <c r="QK232" s="120">
        <f>ROUND(AVERAGEIF($ES$9:$ES$497,$ES232,QA$9:QA$497),0)</f>
        <v>23</v>
      </c>
      <c r="QL232" s="120">
        <f>ROUND(AVERAGEIF($ES$9:$ES$497,$ES232,QB$9:QB$497),0)</f>
        <v>35</v>
      </c>
      <c r="QM232" s="120">
        <f>ROUND(AVERAGEIF($ES$9:$ES$497,$ES232,QC$9:QC$497),0)</f>
        <v>27</v>
      </c>
      <c r="QN232" s="114">
        <f t="shared" si="455"/>
        <v>442</v>
      </c>
      <c r="QO232" s="115">
        <f t="shared" si="456"/>
        <v>458</v>
      </c>
      <c r="QP232" s="115">
        <f t="shared" si="457"/>
        <v>558</v>
      </c>
      <c r="QQ232" s="115">
        <f t="shared" si="458"/>
        <v>505</v>
      </c>
      <c r="QR232" s="115">
        <f t="shared" si="459"/>
        <v>669</v>
      </c>
      <c r="QS232" s="119">
        <f t="shared" si="460"/>
        <v>561</v>
      </c>
      <c r="QT232" s="114">
        <f>ROUND((QN232-MIN(QN$9:QN$497))/(MAX(QN$9:QN$497)-MIN(QN$9:QN$497))*100,0)</f>
        <v>33</v>
      </c>
      <c r="QU232" s="115">
        <f>ROUND((QO232-MIN(QO$9:QO$497))/(MAX(QO$9:QO$497)-MIN(QO$9:QO$497))*100,0)</f>
        <v>36</v>
      </c>
      <c r="QV232" s="115">
        <f>ROUND((QP232-MIN(QP$9:QP$497))/(MAX(QP$9:QP$497)-MIN(QP$9:QP$497))*100,0)</f>
        <v>30</v>
      </c>
      <c r="QW232" s="115">
        <f>ROUND((QQ232-MIN(QQ$9:QQ$497))/(MAX(QQ$9:QQ$497)-MIN(QQ$9:QQ$497))*100,0)</f>
        <v>27</v>
      </c>
      <c r="QX232" s="115">
        <f>ROUND((QR232-MIN(QR$9:QR$497))/(MAX(QR$9:QR$497)-MIN(QR$9:QR$497))*100,0)</f>
        <v>74</v>
      </c>
      <c r="QY232" s="115">
        <f>ROUND((QS232-MIN(QS$9:QS$497))/(MAX(QS$9:QS$497)-MIN(QS$9:QS$497))*100,0)</f>
        <v>77</v>
      </c>
      <c r="QZ232" s="114">
        <f>RANK(QN232,QN$9:QN$497,0)</f>
        <v>274</v>
      </c>
      <c r="RA232" s="115">
        <f>RANK(QO232,QO$9:QO$497,0)</f>
        <v>105</v>
      </c>
      <c r="RB232" s="115">
        <f>RANK(QP232,QP$9:QP$497,0)</f>
        <v>214</v>
      </c>
      <c r="RC232" s="115">
        <f>RANK(QQ232,QQ$9:QQ$497,0)</f>
        <v>301</v>
      </c>
      <c r="RD232" s="115">
        <f>RANK(QR232,QR$9:QR$497,0)</f>
        <v>54</v>
      </c>
      <c r="RE232" s="115">
        <f>RANK(QS232,QS$9:QS$497,0)</f>
        <v>21</v>
      </c>
      <c r="RF232" s="122"/>
      <c r="RG232" s="115">
        <f>($RH$3*(IH232+IJ232)*100*100/MAX(EX$9:EX$497)*$RO$3) +($RH$3*(II232+IJ232)*100*100/MAX(EX$9:EX$497)*$RO$4) + ($RH$3*IK232*100*100/MAX(EX$9:EX$497)*0.098)</f>
        <v>0</v>
      </c>
      <c r="RH232" s="115">
        <f>($RH$4*IL232*100*100/MAX(EZ$9:EZ$497))*$RQ$3</f>
        <v>0</v>
      </c>
      <c r="RI232" s="115">
        <f>($RH$3*IM232*100*100/MAX(EY$9:EY$497))*$RQ$4</f>
        <v>0</v>
      </c>
      <c r="RJ232" s="115">
        <f>($RH$3*IN232*100*100/MAX(EX$9:EX$497))</f>
        <v>0</v>
      </c>
      <c r="RK232" s="115">
        <f>($RH$4*IO232*100*100/MAX(EZ$9:EZ$497))*$RQ$3</f>
        <v>0</v>
      </c>
      <c r="RL232" s="115">
        <f>(($RL$4*IP232*100*((100/MAX(EX$9:EX$497)+100/MAX(EZ$9:EZ$497))/2))+($RL$4*IQ232*100*((100/MAX(EX$9:EX$497)+100/MAX(EZ$9:EZ$497))/2))+($RL$4*IR232*100*((100/MAX(EX$9:EX$497)+100/MAX(EZ$9:EZ$497))/2))+($RL$4*IS232*100*((100/MAX(EX$9:EX$497)+100/MAX(EZ$9:EZ$497))/2))+($RL$4*IT232*100*((100/MAX(EX$9:EX$497)+100/MAX(EZ$9:EZ$497))/2))+($RL$4*IU232*100*((100/MAX(EX$9:EX$497)+100/MAX(EZ$9:EZ$497))/2))+($RL$4*IV232*100*((100/MAX(EX$9:EX$497)+100/MAX(EZ$9:EZ$497))/2))+($RL$4*IW232*100*((100/MAX(EX$9:EX$497)+100/MAX(EZ$9:EZ$497))/2)))*$RS$3</f>
        <v>0</v>
      </c>
      <c r="RM232" s="115">
        <f>(($RH$3*IX232*100*100/MAX(EX$9:EX$497))+($RH$3*IY232*100*100/MAX(EX$9:EX$497))+($RH$3*IZ232*100*100/MAX(EX$9:EX$497))+($RH$3*JA232*100*100/MAX(EX$9:EX$497))+($RH$3*JB232*100*100/MAX(EX$9:EX$497))+($RH$3*JC232*100*100/MAX(EX$9:EX$497))+($RH$3*JD232*100*100/MAX(EX$9:EX$497))+($RH$3*JE232*100*100/MAX(EX$9:EX$497)))*$RS$4</f>
        <v>0</v>
      </c>
      <c r="RN232" s="115">
        <f>(($RH$4*JF232*100*100/MAX(EZ$9:EZ$497)) + ($RH$4*JG232*100*100/MAX(EZ$9:EZ$497)) + ($RH$4*JH232*100*100/MAX(EZ$9:EZ$497)) + ($RH$4*JI232*100*100/MAX(EZ$9:EZ$497)) + ($RH$4*JJ232*100*100/MAX(EZ$9:EZ$497)) + ($RH$4*JK232*100*100/MAX(EZ$9:EZ$497)) + ($RH$4*JL232*100*100/MAX(EZ$9:EZ$497)) + ($RH$4*JM232*100*100/MAX(EZ$9:EZ$497)))*$RU$3</f>
        <v>0</v>
      </c>
      <c r="RO232" s="115">
        <f>(($RL$4*JN232*100*((100/MAX(EX$9:EX$497)+100/MAX(EZ$9:EZ$497))/2))+($RL$4*JO232*100*((100/MAX(EX$9:EX$497)+100/MAX(EZ$9:EZ$497))/2))+($RL$4*JP232*100*((100/MAX(EX$9:EX$497)+100/MAX(EZ$9:EZ$497))/2))+($RL$4*JQ232*100*((100/MAX(EX$9:EX$497)+100/MAX(EZ$9:EZ$497))/2))+($RL$4*JR232*100*((100/MAX(EX$9:EX$497)+100/MAX(EZ$9:EZ$497))/2))+($RL$4*JS232*100*((100/MAX(EX$9:EX$497)+100/MAX(EZ$9:EZ$497))/2))+($RL$4*JT232*100*((100/MAX(EX$9:EX$497)+100/MAX(EZ$9:EZ$497))/2))+($RL$4*JU232*100*((100/MAX(EX$9:EX$497)+100/MAX(EZ$9:EZ$497))/2))+($RL$4*JV232*100*((100/MAX(EX$9:EX$497)+100/MAX(EZ$9:EZ$497))/2))+($RL$4*JW232*100*((100/MAX(EX$9:EX$497)+100/MAX(EZ$9:EZ$497))/2))+($RL$4*JX232*100*((100/MAX(EX$9:EX$497)+100/MAX(EZ$9:EZ$497))/2))+($RL$4*JY232*100*((100/MAX(EX$9:EX$497)+100/MAX(EZ$9:EZ$497))/2))+($RL$4*JZ232*100*((100/MAX(EX$9:EX$497)+100/MAX(EZ$9:EZ$497))/2)))*$RW$3/2</f>
        <v>0</v>
      </c>
      <c r="RP232" s="119">
        <f>($RJ$3*KA232*100*100/MAX(FA$9:FA$497)) + ($RJ$3*KB232*100*100/MAX(FA$9:FA$497)/2) + ($RJ$3*KC232*100*100/MAX(FA$9:FA$497)/2) + ($RJ$3*KD232*100*100/MAX(FA$9:FA$497)/4) + ($RJ$3*KE232*100*100/MAX(FA$9:FA$497)/4)</f>
        <v>30.973451327433629</v>
      </c>
      <c r="RQ232" s="118">
        <f>($RL$4*KF232*100*((100/MAX(EX$9:EX$497)+100/MAX(EZ$9:EZ$497)))) * ($RO$3/2) + (($RL$4*KG232*100*((100/MAX(EX$9:EX$497)+100/MAX(EZ$9:EZ$497))))+($RL$4*KH232*100*((100/MAX(EX$9:EX$497)+100/MAX(EZ$9:EZ$497))))+($RL$4*KI232*100*((100/MAX(EX$9:EX$497)+100/MAX(EZ$9:EZ$497))))+($RL$4*KJ232*100*((100/MAX(EX$9:EX$497)+100/MAX(EZ$9:EZ$497))))+($RL$4*KK232*100*((100/MAX(EX$9:EX$497)+100/MAX(EZ$9:EZ$497))))+($RL$4*KL232*100*((100/MAX(EX$9:EX$497)+100/MAX(EZ$9:EZ$497))))+($RL$4*KM232*100*((100/MAX(EX$9:EX$497)+100/MAX(EZ$9:EZ$497))))+($RL$4*KN232*100*((100/MAX(EX$9:EX$497)+100/MAX(EZ$9:EZ$497))))+($RL$4*KO232*100*((100/MAX(EX$9:EX$497)+100/MAX(EZ$9:EZ$497))))+($RL$4*KP232*100*((100/MAX(EX$9:EX$497)+100/MAX(EZ$9:EZ$497))))+($RL$4*KQ232*100*((100/MAX(EX$9:EX$497)+100/MAX(EZ$9:EZ$497))))+($RL$4*KR232*100*((100/MAX(EX$9:EX$497)+100/MAX(EZ$9:EZ$497))))+($RL$4*KS232*100*((100/MAX(EX$9:EX$497)+100/MAX(EZ$9:EZ$497))))+($RL$4*KV232*100*((100/MAX(EX$9:EX$497)+100/MAX(EZ$9:EZ$497))))) * (($RO$3+$RO$4)/6)</f>
        <v>0</v>
      </c>
      <c r="RR232" s="115">
        <f>(($RL$4*KW232*100*((100/MAX(EX$9:EX$497)+100/MAX(EZ$9:EZ$497))))) * ($RO$3/2) + (($RL$4*KX232*100*((100/MAX(EX$9:EX$497)+100/MAX(EZ$9:EZ$497))))+($RL$4*KY232*100*((100/MAX(EX$9:EX$497)+100/MAX(EZ$9:EZ$497))))+($RL$4*KZ232*100*((100/MAX(EX$9:EX$497)+100/MAX(EZ$9:EZ$497))))+($RL$4*LA232*100*((100/MAX(EX$9:EX$497)+100/MAX(EZ$9:EZ$497))))+($RL$4*LB232*100*((100/MAX(EX$9:EX$497)+100/MAX(EZ$9:EZ$497))))+($RL$4*LC232*100*((100/MAX(EX$9:EX$497)+100/MAX(EZ$9:EZ$497))))) * (($RO$3+$RO$4)/6)</f>
        <v>0</v>
      </c>
      <c r="RS232" s="119">
        <f>(($RL$4*LD232*100*((100/MAX(EX$9:EX$497)+100/MAX(EZ$9:EZ$497))))+($RL$4*LE232*100*((100/MAX(EX$9:EX$497)+100/MAX(EZ$9:EZ$497))))) * (($RO$3+$RO$4)/6)</f>
        <v>0</v>
      </c>
      <c r="RT232" s="118">
        <f>($RJ$4*LH232*100*(100/MAX(EV$9:EV$497)))+($RJ$4*LI232*100*(100/MAX(EV$9:EV$497)))</f>
        <v>0</v>
      </c>
      <c r="RU232" s="119">
        <f>($RJ$4*LJ232*(100/MAX(EV$9:EV$497)))/2 + ($RL$3*LK232*(100/MAX(EW$9:EW$497))) + ($RJ$4*LL232*(100/MAX(EV$9:EV$497)))/4 + ($RL$3*LM232*(100/MAX(EW$9:EW$497)))</f>
        <v>0</v>
      </c>
      <c r="RV232" s="118">
        <f>($RJ$4*LN232*100*100/MAX(EV$9:EV$497)/2)+($RJ$4*LO232*100*100/MAX(EV$9:EV$497)/2)+($RJ$4*LP232*100*100/MAX(EV$9:EV$497))+($RJ$4*LQ232*100*100/MAX(EV$9:EV$497))+($RJ$4*LR232*100*100/MAX(EV$9:EV$497))</f>
        <v>0</v>
      </c>
      <c r="RW232" s="115">
        <f>($RJ$4*LS232*100*100/MAX(EV$9:EV$497)) + (($RJ$4*LT232*100*100/MAX(EV$9:EV$497))+($RJ$4*LU232*100*100/MAX(EV$9:EV$497))+($RJ$4*LV232*100*100/MAX(EV$9:EV$497))+($RJ$4*LW232*100*100/MAX(EV$9:EV$497))+($RJ$4*LX232*100*100/MAX(EV$9:EV$497))+($RJ$4*LY232*100*100/MAX(EV$9:EV$497))+($RJ$4*LZ232*100*100/MAX(EV$9:EV$497))+($RJ$4*MA232*100*100/MAX(EV$9:EV$497)))/2</f>
        <v>0</v>
      </c>
      <c r="RX232" s="119">
        <f>($RJ$4*MB232*100*100/MAX(EV$9:EV$497))+($RJ$4*MC232*100*100/MAX(EV$9:EV$497))+($RJ$4*MD232*100*100/MAX(EV$9:EV$497))+($RJ$4*ME232*100*100/MAX(EV$9:EV$497))+($RJ$4*MF232*100*100/MAX(EV$9:EV$497))+($RJ$4*MG232*100*100/MAX(EV$9:EV$497))+($RJ$4*MH232*100*100/MAX(EV$9:EV$497))+($RJ$4*MI232*100*100/MAX(EV$9:EV$497))+($RJ$4*MJ232*100*100/MAX(EV$9:EV$497))+($RJ$4*MK232*100*100/MAX(EV$9:EV$497))+($RJ$4*ML232*100*100/MAX(EV$9:EV$497))+($RJ$4*MM232*100*100/MAX(EV$9:EV$497))+($RJ$4*MN232*100*100/MAX(EV$9:EV$497))</f>
        <v>0</v>
      </c>
      <c r="RY232" s="118">
        <f>($RJ$4*MQ232*100*100/MAX(EV$9:EV$497))/2 + (($RJ$4*MR232*100*100/MAX(EV$9:EV$497))+($RJ$4*MS232*100*100/MAX(EV$9:EV$497))+($RJ$4*MT232*100*100/MAX(EV$9:EV$497))+($RJ$4*MU232*100*100/MAX(EV$9:EV$497))+($RJ$4*MV232*100*100/MAX(EV$9:EV$497))+($RJ$4*MW232*100*100/MAX(EV$9:EV$497))+($RJ$4*MX232*100*100/MAX(EV$9:EV$497))+($RJ$4*MY232*100*100/MAX(EV$9:EV$497))+($RJ$4*MZ232*100*100/MAX(EV$9:EV$497))+($RJ$4*NA232*100*100/MAX(EV$9:EV$497))+($RJ$4*NB232*100*100/MAX(EV$9:EV$497))+($RJ$4*NC232*100*100/MAX(EV$9:EV$497))+($RJ$4*ND232*100*100/MAX(EV$9:EV$497))+($RJ$4*NG232*100*100/MAX(EV$9:EV$497)))/4</f>
        <v>2.9494382022471917</v>
      </c>
      <c r="RZ232" s="115">
        <f>($RJ$4*NH232*100*100/MAX(EV$9:EV$497))/2 + (($RJ$4*NI232*100*100/MAX(EV$9:EV$497))+($RJ$4*NJ232*100*100/MAX(EV$9:EV$497))+($RJ$4*NK232*100*100/MAX(EV$9:EV$497))+($RJ$4*NL232*100*100/MAX(EV$9:EV$497))+($RJ$4*NM232*100*100/MAX(EV$9:EV$497))+($RJ$4*NN232*100*100/MAX(EV$9:EV$497)))/4</f>
        <v>0</v>
      </c>
      <c r="SA232" s="117">
        <f>(($RJ$4*NO232*100*100/MAX(EV$9:EV$497))+($RJ$4*NP232*100*100/MAX(EV$9:EV$497)))/4</f>
        <v>6.3202247191011223</v>
      </c>
      <c r="SB232" s="118">
        <f t="shared" si="461"/>
        <v>40.243114248781943</v>
      </c>
      <c r="SC232" s="115">
        <f t="shared" si="462"/>
        <v>1.8539325842696628</v>
      </c>
      <c r="SD232" s="115">
        <f t="shared" si="463"/>
        <v>2.3174157303370784</v>
      </c>
      <c r="SE232" s="115">
        <f t="shared" si="464"/>
        <v>1.8539325842696628</v>
      </c>
      <c r="SF232" s="115">
        <f t="shared" si="465"/>
        <v>2.3174157303370784</v>
      </c>
      <c r="SG232" s="115">
        <f t="shared" si="466"/>
        <v>71.216565576215572</v>
      </c>
      <c r="SH232" s="115">
        <f>ROUND(SB232/MAX(SB$9:SB$497)*100,0)</f>
        <v>51</v>
      </c>
      <c r="SI232" s="115">
        <f>ROUND(SC232/MAX(SC$9:SC$497)*100,0)</f>
        <v>3</v>
      </c>
      <c r="SJ232" s="115">
        <f>ROUND(SD232/MAX(SD$9:SD$497)*100,0)</f>
        <v>4</v>
      </c>
      <c r="SK232" s="115">
        <f>ROUND(SE232/MAX(SE$9:SE$497)*100,0)</f>
        <v>1</v>
      </c>
      <c r="SL232" s="115">
        <f>ROUND(SF232/MAX(SF$9:SF$497)*100,0)</f>
        <v>6</v>
      </c>
      <c r="SM232" s="121">
        <f>ROUND(SG232/MAX(SG$9:SG$497)*100,0)</f>
        <v>68</v>
      </c>
      <c r="SN232" s="115">
        <f>ROUND(AVERAGEIF($ES$9:$ES$497,$ES232,SH$9:SH$497),0)</f>
        <v>29</v>
      </c>
      <c r="SO232" s="115">
        <f>ROUND(AVERAGEIF($ES$9:$ES$497,$ES232,SI$9:SI$497),0)</f>
        <v>3</v>
      </c>
      <c r="SP232" s="115">
        <f>ROUND(AVERAGEIF($ES$9:$ES$497,$ES232,SJ$9:SJ$497),0)</f>
        <v>5</v>
      </c>
      <c r="SQ232" s="115">
        <f>ROUND(AVERAGEIF($ES$9:$ES$497,$ES232,SK$9:SK$497),0)</f>
        <v>2</v>
      </c>
      <c r="SR232" s="115">
        <f>ROUND(AVERAGEIF($ES$9:$ES$497,$ES232,SL$9:SL$497),0)</f>
        <v>4</v>
      </c>
      <c r="SS232" s="121">
        <f>ROUND(AVERAGEIF($ES$9:$ES$497,$ES232,SM$9:SM$497),0)</f>
        <v>36</v>
      </c>
      <c r="ST232" s="114">
        <f>RANK(SB232,SB$9:SB$497,0)</f>
        <v>79</v>
      </c>
      <c r="SU232" s="115">
        <f>RANK(SC232,SC$9:SC$497,0)</f>
        <v>211</v>
      </c>
      <c r="SV232" s="115">
        <f>RANK(SD232,SD$9:SD$497,0)</f>
        <v>171</v>
      </c>
      <c r="SW232" s="115">
        <f>RANK(SE232,SE$9:SE$497,0)</f>
        <v>211</v>
      </c>
      <c r="SX232" s="115">
        <f>RANK(SF232,SF$9:SF$497,0)</f>
        <v>132</v>
      </c>
      <c r="SY232" s="115">
        <f>RANK(SG232,SG$9:SG$497,0)</f>
        <v>18</v>
      </c>
      <c r="SZ232" s="115">
        <f>COUNTIFS(SB$9:SB$497,"&gt;"&amp;SB232,$ES$9:$ES$497,$ES232)+1</f>
        <v>23</v>
      </c>
      <c r="TA232" s="115">
        <f>COUNTIFS(SC$9:SC$497,"&gt;"&amp;SC232,$ES$9:$ES$497,$ES232)+1</f>
        <v>21</v>
      </c>
      <c r="TB232" s="115">
        <f>COUNTIFS(SD$9:SD$497,"&gt;"&amp;SD232,$ES$9:$ES$497,$ES232)+1</f>
        <v>25</v>
      </c>
      <c r="TC232" s="115">
        <f>COUNTIFS(SE$9:SE$497,"&gt;"&amp;SE232,$ES$9:$ES$497,$ES232)+1</f>
        <v>21</v>
      </c>
      <c r="TD232" s="115">
        <f>COUNTIFS(SF$9:SF$497,"&gt;"&amp;SF232,$ES$9:$ES$497,$ES232)+1</f>
        <v>18</v>
      </c>
      <c r="TE232" s="117">
        <f>COUNTIFS(SG$9:SG$497,"&gt;"&amp;SG232,$ES$9:$ES$497,$ES232)+1</f>
        <v>18</v>
      </c>
      <c r="TF232" s="118">
        <f t="shared" si="467"/>
        <v>131</v>
      </c>
      <c r="TG232" s="115">
        <f t="shared" si="468"/>
        <v>55</v>
      </c>
      <c r="TH232" s="115">
        <f t="shared" si="469"/>
        <v>60</v>
      </c>
      <c r="TI232" s="115">
        <f t="shared" si="470"/>
        <v>59</v>
      </c>
      <c r="TJ232" s="115">
        <f t="shared" si="471"/>
        <v>54</v>
      </c>
      <c r="TK232" s="115">
        <f t="shared" si="472"/>
        <v>148</v>
      </c>
      <c r="TL232" s="117">
        <f t="shared" si="473"/>
        <v>148</v>
      </c>
      <c r="TM232" s="118">
        <f>ROUND(TF232/MAX(TF$9:TF$497)*100,0)</f>
        <v>73</v>
      </c>
      <c r="TN232" s="115">
        <f>ROUND(TG232/MAX(TG$9:TG$497)*100,0)</f>
        <v>30</v>
      </c>
      <c r="TO232" s="115">
        <f>ROUND(TH232/MAX(TH$9:TH$497)*100,0)</f>
        <v>33</v>
      </c>
      <c r="TP232" s="115">
        <f>ROUND(TI232/MAX(TI$9:TI$497)*100,0)</f>
        <v>33</v>
      </c>
      <c r="TQ232" s="115">
        <f>ROUND(TJ232/MAX(TJ$9:TJ$497)*100,0)</f>
        <v>27</v>
      </c>
      <c r="TR232" s="115">
        <f>ROUND(TK232/MAX(TK$9:TK$497)*100,0)</f>
        <v>76</v>
      </c>
      <c r="TS232" s="119">
        <f>ROUND(TL232/MAX(TL$9:TL$497)*100,0)</f>
        <v>76</v>
      </c>
      <c r="TT232" s="120">
        <f>RANK(TM232,TM$9:TM$497,0)</f>
        <v>44</v>
      </c>
      <c r="TU232" s="115">
        <f>RANK(TN232,TN$9:TN$497,0)</f>
        <v>212</v>
      </c>
      <c r="TV232" s="115">
        <f>RANK(TO232,TO$9:TO$497,0)</f>
        <v>114</v>
      </c>
      <c r="TW232" s="115">
        <f>RANK(TP232,TP$9:TP$497,0)</f>
        <v>191</v>
      </c>
      <c r="TX232" s="115">
        <f>RANK(TQ232,TQ$9:TQ$497,0)</f>
        <v>178</v>
      </c>
      <c r="TY232" s="115">
        <f>RANK(TR232,TR$9:TR$497,0)</f>
        <v>10</v>
      </c>
      <c r="TZ232" s="121">
        <f>RANK(TS232,TS$9:TS$497,0)</f>
        <v>10</v>
      </c>
      <c r="UA232" s="132"/>
      <c r="UB232" s="7" t="s">
        <v>1</v>
      </c>
    </row>
    <row r="233" spans="1:548" x14ac:dyDescent="0.15">
      <c r="A233" s="183">
        <v>225</v>
      </c>
      <c r="B233" s="203" t="s">
        <v>1084</v>
      </c>
      <c r="C233" s="63"/>
      <c r="D233" s="63"/>
      <c r="E233" s="64" t="s">
        <v>518</v>
      </c>
      <c r="F233" s="65">
        <v>99</v>
      </c>
      <c r="G233" s="65" t="s">
        <v>908</v>
      </c>
      <c r="H233" s="65" t="s">
        <v>909</v>
      </c>
      <c r="I233" s="66" t="s">
        <v>521</v>
      </c>
      <c r="J233" s="67" t="s">
        <v>521</v>
      </c>
      <c r="K233" s="67" t="s">
        <v>521</v>
      </c>
      <c r="L233" s="67" t="s">
        <v>521</v>
      </c>
      <c r="M233" s="67" t="s">
        <v>521</v>
      </c>
      <c r="N233" s="67" t="s">
        <v>521</v>
      </c>
      <c r="O233" s="67" t="s">
        <v>521</v>
      </c>
      <c r="P233" s="67" t="s">
        <v>521</v>
      </c>
      <c r="Q233" s="67" t="s">
        <v>521</v>
      </c>
      <c r="R233" s="68" t="s">
        <v>521</v>
      </c>
      <c r="S233" s="69" t="s">
        <v>521</v>
      </c>
      <c r="T233" s="67" t="s">
        <v>521</v>
      </c>
      <c r="U233" s="67" t="s">
        <v>521</v>
      </c>
      <c r="V233" s="67" t="s">
        <v>521</v>
      </c>
      <c r="W233" s="67" t="s">
        <v>521</v>
      </c>
      <c r="X233" s="67" t="s">
        <v>521</v>
      </c>
      <c r="Y233" s="67" t="s">
        <v>521</v>
      </c>
      <c r="Z233" s="67" t="s">
        <v>521</v>
      </c>
      <c r="AA233" s="67" t="s">
        <v>521</v>
      </c>
      <c r="AB233" s="68" t="s">
        <v>521</v>
      </c>
      <c r="AC233" s="69" t="s">
        <v>521</v>
      </c>
      <c r="AD233" s="67" t="s">
        <v>521</v>
      </c>
      <c r="AE233" s="67" t="s">
        <v>521</v>
      </c>
      <c r="AF233" s="67" t="s">
        <v>521</v>
      </c>
      <c r="AG233" s="67" t="s">
        <v>521</v>
      </c>
      <c r="AH233" s="67" t="s">
        <v>521</v>
      </c>
      <c r="AI233" s="67" t="s">
        <v>521</v>
      </c>
      <c r="AJ233" s="67" t="s">
        <v>521</v>
      </c>
      <c r="AK233" s="67" t="s">
        <v>521</v>
      </c>
      <c r="AL233" s="68" t="s">
        <v>521</v>
      </c>
      <c r="AM233" s="69" t="s">
        <v>521</v>
      </c>
      <c r="AN233" s="67" t="s">
        <v>521</v>
      </c>
      <c r="AO233" s="67" t="s">
        <v>521</v>
      </c>
      <c r="AP233" s="67" t="s">
        <v>521</v>
      </c>
      <c r="AQ233" s="67" t="s">
        <v>521</v>
      </c>
      <c r="AR233" s="67" t="s">
        <v>521</v>
      </c>
      <c r="AS233" s="67" t="s">
        <v>521</v>
      </c>
      <c r="AT233" s="67" t="s">
        <v>521</v>
      </c>
      <c r="AU233" s="67" t="s">
        <v>521</v>
      </c>
      <c r="AV233" s="68" t="s">
        <v>521</v>
      </c>
      <c r="AW233" s="69" t="s">
        <v>521</v>
      </c>
      <c r="AX233" s="67" t="s">
        <v>521</v>
      </c>
      <c r="AY233" s="67" t="s">
        <v>521</v>
      </c>
      <c r="AZ233" s="67" t="s">
        <v>521</v>
      </c>
      <c r="BA233" s="67" t="s">
        <v>521</v>
      </c>
      <c r="BB233" s="67" t="s">
        <v>521</v>
      </c>
      <c r="BC233" s="67" t="s">
        <v>521</v>
      </c>
      <c r="BD233" s="67" t="s">
        <v>521</v>
      </c>
      <c r="BE233" s="67" t="s">
        <v>521</v>
      </c>
      <c r="BF233" s="68" t="s">
        <v>521</v>
      </c>
      <c r="BG233" s="69" t="s">
        <v>521</v>
      </c>
      <c r="BH233" s="67" t="s">
        <v>521</v>
      </c>
      <c r="BI233" s="67" t="s">
        <v>521</v>
      </c>
      <c r="BJ233" s="67" t="s">
        <v>521</v>
      </c>
      <c r="BK233" s="67" t="s">
        <v>521</v>
      </c>
      <c r="BL233" s="67" t="s">
        <v>521</v>
      </c>
      <c r="BM233" s="67" t="s">
        <v>521</v>
      </c>
      <c r="BN233" s="67" t="s">
        <v>521</v>
      </c>
      <c r="BO233" s="67" t="s">
        <v>521</v>
      </c>
      <c r="BP233" s="68" t="s">
        <v>521</v>
      </c>
      <c r="BQ233" s="70" t="s">
        <v>521</v>
      </c>
      <c r="BR233" s="67" t="s">
        <v>521</v>
      </c>
      <c r="BS233" s="67" t="s">
        <v>521</v>
      </c>
      <c r="BT233" s="67" t="s">
        <v>521</v>
      </c>
      <c r="BU233" s="67" t="s">
        <v>521</v>
      </c>
      <c r="BV233" s="67" t="s">
        <v>521</v>
      </c>
      <c r="BW233" s="67" t="s">
        <v>521</v>
      </c>
      <c r="BX233" s="67" t="s">
        <v>521</v>
      </c>
      <c r="BY233" s="67" t="s">
        <v>521</v>
      </c>
      <c r="BZ233" s="68" t="s">
        <v>521</v>
      </c>
      <c r="CA233" s="69" t="s">
        <v>521</v>
      </c>
      <c r="CB233" s="67" t="s">
        <v>521</v>
      </c>
      <c r="CC233" s="67" t="s">
        <v>521</v>
      </c>
      <c r="CD233" s="67" t="s">
        <v>521</v>
      </c>
      <c r="CE233" s="67" t="s">
        <v>521</v>
      </c>
      <c r="CF233" s="67" t="s">
        <v>521</v>
      </c>
      <c r="CG233" s="67" t="s">
        <v>521</v>
      </c>
      <c r="CH233" s="67" t="s">
        <v>521</v>
      </c>
      <c r="CI233" s="67" t="s">
        <v>521</v>
      </c>
      <c r="CJ233" s="68" t="s">
        <v>521</v>
      </c>
      <c r="CK233" s="69" t="s">
        <v>521</v>
      </c>
      <c r="CL233" s="67" t="s">
        <v>521</v>
      </c>
      <c r="CM233" s="67" t="s">
        <v>521</v>
      </c>
      <c r="CN233" s="67" t="s">
        <v>521</v>
      </c>
      <c r="CO233" s="67" t="s">
        <v>521</v>
      </c>
      <c r="CP233" s="67" t="s">
        <v>521</v>
      </c>
      <c r="CQ233" s="67" t="s">
        <v>521</v>
      </c>
      <c r="CR233" s="67" t="s">
        <v>521</v>
      </c>
      <c r="CS233" s="67" t="s">
        <v>521</v>
      </c>
      <c r="CT233" s="68" t="s">
        <v>521</v>
      </c>
      <c r="CU233" s="69" t="s">
        <v>521</v>
      </c>
      <c r="CV233" s="67" t="s">
        <v>521</v>
      </c>
      <c r="CW233" s="67" t="s">
        <v>521</v>
      </c>
      <c r="CX233" s="67" t="s">
        <v>521</v>
      </c>
      <c r="CY233" s="67" t="s">
        <v>521</v>
      </c>
      <c r="CZ233" s="67" t="s">
        <v>521</v>
      </c>
      <c r="DA233" s="67" t="s">
        <v>521</v>
      </c>
      <c r="DB233" s="67" t="s">
        <v>521</v>
      </c>
      <c r="DC233" s="67" t="s">
        <v>521</v>
      </c>
      <c r="DD233" s="68" t="s">
        <v>521</v>
      </c>
      <c r="DE233" s="69" t="s">
        <v>521</v>
      </c>
      <c r="DF233" s="71" t="s">
        <v>521</v>
      </c>
      <c r="DG233" s="67" t="s">
        <v>521</v>
      </c>
      <c r="DH233" s="67" t="s">
        <v>521</v>
      </c>
      <c r="DI233" s="67" t="s">
        <v>521</v>
      </c>
      <c r="DJ233" s="67" t="s">
        <v>521</v>
      </c>
      <c r="DK233" s="67" t="s">
        <v>521</v>
      </c>
      <c r="DL233" s="67" t="s">
        <v>521</v>
      </c>
      <c r="DM233" s="67" t="s">
        <v>521</v>
      </c>
      <c r="DN233" s="68" t="s">
        <v>521</v>
      </c>
      <c r="DO233" s="70" t="s">
        <v>521</v>
      </c>
      <c r="DP233" s="71" t="s">
        <v>521</v>
      </c>
      <c r="DQ233" s="67" t="s">
        <v>521</v>
      </c>
      <c r="DR233" s="67" t="s">
        <v>521</v>
      </c>
      <c r="DS233" s="67" t="s">
        <v>521</v>
      </c>
      <c r="DT233" s="67" t="s">
        <v>521</v>
      </c>
      <c r="DU233" s="67" t="s">
        <v>521</v>
      </c>
      <c r="DV233" s="67" t="s">
        <v>521</v>
      </c>
      <c r="DW233" s="67" t="s">
        <v>521</v>
      </c>
      <c r="DX233" s="72" t="s">
        <v>521</v>
      </c>
      <c r="DY233" s="73" t="s">
        <v>522</v>
      </c>
      <c r="DZ233" s="74">
        <v>3</v>
      </c>
      <c r="EA233" s="74">
        <v>3</v>
      </c>
      <c r="EB233" s="74">
        <v>4</v>
      </c>
      <c r="EC233" s="75">
        <v>4</v>
      </c>
      <c r="ED233" s="76" t="s">
        <v>522</v>
      </c>
      <c r="EE233" s="74">
        <f t="shared" si="417"/>
        <v>3</v>
      </c>
      <c r="EF233" s="74">
        <f t="shared" si="418"/>
        <v>9</v>
      </c>
      <c r="EG233" s="74">
        <f t="shared" si="419"/>
        <v>36</v>
      </c>
      <c r="EH233" s="77">
        <f t="shared" si="420"/>
        <v>144</v>
      </c>
      <c r="EI233" s="73">
        <v>10</v>
      </c>
      <c r="EJ233" s="74">
        <v>50</v>
      </c>
      <c r="EK233" s="74">
        <v>270</v>
      </c>
      <c r="EL233" s="74">
        <v>900</v>
      </c>
      <c r="EM233" s="75">
        <v>2700</v>
      </c>
      <c r="EN233" s="78">
        <v>1</v>
      </c>
      <c r="EO233" s="79">
        <f t="shared" si="421"/>
        <v>1.6666666666666667</v>
      </c>
      <c r="EP233" s="79">
        <f t="shared" si="422"/>
        <v>3</v>
      </c>
      <c r="EQ233" s="79">
        <f t="shared" si="423"/>
        <v>2.5</v>
      </c>
      <c r="ER233" s="80">
        <f t="shared" si="424"/>
        <v>1.875</v>
      </c>
      <c r="ES233" s="128" t="s">
        <v>523</v>
      </c>
      <c r="ET233" s="82"/>
      <c r="EU233" s="83">
        <v>4</v>
      </c>
      <c r="EV233" s="73">
        <v>120</v>
      </c>
      <c r="EW233" s="74">
        <v>56</v>
      </c>
      <c r="EX233" s="74">
        <v>75</v>
      </c>
      <c r="EY233" s="74">
        <v>90</v>
      </c>
      <c r="EZ233" s="74">
        <v>37</v>
      </c>
      <c r="FA233" s="74">
        <v>37</v>
      </c>
      <c r="FB233" s="74">
        <v>55</v>
      </c>
      <c r="FC233" s="74">
        <v>55</v>
      </c>
      <c r="FD233" s="74">
        <f t="shared" si="425"/>
        <v>112</v>
      </c>
      <c r="FE233" s="84">
        <f t="shared" si="426"/>
        <v>130</v>
      </c>
      <c r="FF233" s="73">
        <f>RANK(EV233,$EV$9:$EV$497,0)</f>
        <v>35</v>
      </c>
      <c r="FG233" s="74">
        <f>RANK(EW233,$EW$9:$EW$497,0)</f>
        <v>137</v>
      </c>
      <c r="FH233" s="74">
        <f>RANK(EX233,$EX$9:$EX$497,0)</f>
        <v>68</v>
      </c>
      <c r="FI233" s="74">
        <f>RANK(EY233,$EY$9:$EY$497,0)</f>
        <v>15</v>
      </c>
      <c r="FJ233" s="74">
        <f>RANK(EZ233,$EZ$9:$EZ$497,0)</f>
        <v>95</v>
      </c>
      <c r="FK233" s="74">
        <f>RANK(FA233,$FA$9:$FA$497,0)</f>
        <v>70</v>
      </c>
      <c r="FL233" s="74">
        <f>RANK(FB233,$FB$9:$FB$497,0)</f>
        <v>147</v>
      </c>
      <c r="FM233" s="74">
        <f>RANK(FC233,$FC$9:$FC$497,0)</f>
        <v>148</v>
      </c>
      <c r="FN233" s="74">
        <f>RANK(FD233,$FD$9:$FD$497,0)</f>
        <v>48</v>
      </c>
      <c r="FO233" s="84">
        <f>RANK(FE233,$FE$9:$FE$497,0)</f>
        <v>83</v>
      </c>
      <c r="FP233" s="73">
        <f>COUNTIFS($EV$9:$EV$497,"&gt;"&amp;EV233,$ES$9:$ES$497,ES233)+1</f>
        <v>15</v>
      </c>
      <c r="FQ233" s="74">
        <f>COUNTIFS($EW$9:$EW$497,"&gt;"&amp;EW233,$ES$9:$ES$497,ES233)+1</f>
        <v>10</v>
      </c>
      <c r="FR233" s="74">
        <f>COUNTIFS($EX$9:$EX$497,"&gt;"&amp;EX233,$ES$9:$ES$497,ES233)+1</f>
        <v>12</v>
      </c>
      <c r="FS233" s="74">
        <f>COUNTIFS($EY$9:$EY$497,"&gt;"&amp;EY233,$ES$9:$ES$497,ES233)+1</f>
        <v>15</v>
      </c>
      <c r="FT233" s="74">
        <f>COUNTIFS($EZ$9:$EZ$497,"&gt;"&amp;EZ233,$ES$9:$ES$497,ES233)+1</f>
        <v>12</v>
      </c>
      <c r="FU233" s="74">
        <f>COUNTIFS($FA$9:$FA$497,"&gt;"&amp;FA233,$ES$9:$ES$497,ES233)+1</f>
        <v>9</v>
      </c>
      <c r="FV233" s="74">
        <f>COUNTIFS($FB$9:$FB$497,"&gt;"&amp;FB233,$ES$9:$ES$497,ES233)+1</f>
        <v>9</v>
      </c>
      <c r="FW233" s="74">
        <f>COUNTIFS($FC$9:$FC$497,"&gt;"&amp;FC233,$ES$9:$ES$497,ES233)+1</f>
        <v>6</v>
      </c>
      <c r="FX233" s="74">
        <f>COUNTIFS($FD$9:$FD$497,"&gt;"&amp;FD233,$ES$9:$ES$497,ES233)+1</f>
        <v>10</v>
      </c>
      <c r="FY233" s="84">
        <f>COUNTIFS($FE$9:$FE$497,"&gt;"&amp;FE233,$ES$9:$ES$497,ES233)+1</f>
        <v>5</v>
      </c>
      <c r="FZ233" s="73">
        <f t="shared" si="427"/>
        <v>1.21</v>
      </c>
      <c r="GA233" s="74">
        <f t="shared" si="428"/>
        <v>0.56999999999999995</v>
      </c>
      <c r="GB233" s="74">
        <f t="shared" si="429"/>
        <v>0.76</v>
      </c>
      <c r="GC233" s="74">
        <f t="shared" si="430"/>
        <v>0.91</v>
      </c>
      <c r="GD233" s="74">
        <f t="shared" si="431"/>
        <v>0.37</v>
      </c>
      <c r="GE233" s="74">
        <f t="shared" si="432"/>
        <v>0.37</v>
      </c>
      <c r="GF233" s="74">
        <f t="shared" si="433"/>
        <v>0.56000000000000005</v>
      </c>
      <c r="GG233" s="74">
        <f t="shared" si="434"/>
        <v>0.56000000000000005</v>
      </c>
      <c r="GH233" s="74">
        <f t="shared" si="435"/>
        <v>1.1299999999999999</v>
      </c>
      <c r="GI233" s="87">
        <f t="shared" si="436"/>
        <v>1.31</v>
      </c>
      <c r="GJ233" s="85">
        <f>ROUND(((FZ233-AVERAGE(FZ$9:FZ$497))/STDEVP(FZ$9:FZ$497)*10+50),2)</f>
        <v>59.47</v>
      </c>
      <c r="GK233" s="86">
        <f>ROUND(((GA233-AVERAGE(GA$9:GA$497))/STDEVP(GA$9:GA$497)*10+50),2)</f>
        <v>46.4</v>
      </c>
      <c r="GL233" s="86">
        <f>ROUND(((GB233-AVERAGE(GB$9:GB$497))/STDEVP(GB$9:GB$497)*10+50),2)</f>
        <v>56.66</v>
      </c>
      <c r="GM233" s="86">
        <f>ROUND(((GC233-AVERAGE(GC$9:GC$497))/STDEVP(GC$9:GC$497)*10+50),2)</f>
        <v>69.239999999999995</v>
      </c>
      <c r="GN233" s="86">
        <f>ROUND(((GD233-AVERAGE(GD$9:GD$497))/STDEVP(GD$9:GD$497)*10+50),2)</f>
        <v>49.24</v>
      </c>
      <c r="GO233" s="86">
        <f>ROUND(((GE233-AVERAGE(GE$9:GE$497))/STDEVP(GE$9:GE$497)*10+50),2)</f>
        <v>50.78</v>
      </c>
      <c r="GP233" s="86">
        <f>ROUND(((GF233-AVERAGE(GF$9:GF$497))/STDEVP(GF$9:GF$497)*10+50),2)</f>
        <v>47.64</v>
      </c>
      <c r="GQ233" s="86">
        <f>ROUND(((GG233-AVERAGE(GG$9:GG$497))/STDEVP(GG$9:GG$497)*10+50),2)</f>
        <v>47.78</v>
      </c>
      <c r="GR233" s="86">
        <f>ROUND(((GH233-AVERAGE(GH$9:GH$497))/STDEVP(GH$9:GH$497)*10+50),2)</f>
        <v>55.66</v>
      </c>
      <c r="GS233" s="87">
        <f>ROUND(((GI233-AVERAGE(GI$9:GI$497))/STDEVP(GI$9:GI$497)*10+50),2)</f>
        <v>52.02</v>
      </c>
      <c r="GT233" s="73">
        <f>RANK(GJ233,$GJ$9:$GJ$497,0)</f>
        <v>78</v>
      </c>
      <c r="GU233" s="74">
        <f>RANK(GK233,$GK$9:$GK$497,0)</f>
        <v>245</v>
      </c>
      <c r="GV233" s="74">
        <f>RANK(GL233,$GL$9:$GL$497,0)</f>
        <v>108</v>
      </c>
      <c r="GW233" s="74">
        <f>RANK(GM233,$GM$9:$GM$497,0)</f>
        <v>27</v>
      </c>
      <c r="GX233" s="74">
        <f>RANK(GN233,$GN$9:$GN$497,0)</f>
        <v>148</v>
      </c>
      <c r="GY233" s="74">
        <f>RANK(GO233,$GO$9:$GO$497,0)</f>
        <v>114</v>
      </c>
      <c r="GZ233" s="74">
        <f>RANK(GP233,$GP$9:$GP$497,0)</f>
        <v>242</v>
      </c>
      <c r="HA233" s="74">
        <f>RANK(GQ233,$GQ$9:$GQ$497,0)</f>
        <v>248</v>
      </c>
      <c r="HB233" s="74">
        <f>RANK(GR233,$GR$9:$GR$497,0)</f>
        <v>98</v>
      </c>
      <c r="HC233" s="84">
        <f>RANK(GS233,$GS$9:$GS$497,0)</f>
        <v>144</v>
      </c>
      <c r="HD233" s="85">
        <f>ROUND(AVERAGEIF($ES$9:$ES$497,$ES233,$FZ$9:$FZ$497),2)</f>
        <v>1.1399999999999999</v>
      </c>
      <c r="HE233" s="86">
        <f>ROUND(AVERAGEIF($ES$9:$ES$497,$ES233,$GA$9:$GA$497),2)</f>
        <v>0.46</v>
      </c>
      <c r="HF233" s="86">
        <f>ROUND(AVERAGEIF($ES$9:$ES$497,$ES233,$GB$9:$GB$497),2)</f>
        <v>0.65</v>
      </c>
      <c r="HG233" s="86">
        <f>ROUND(AVERAGEIF($ES$9:$ES$497,$ES233,$GC$9:$GC$497),2)</f>
        <v>0.74</v>
      </c>
      <c r="HH233" s="86">
        <f>ROUND(AVERAGEIF($ES$9:$ES$497,$ES233,$GD$9:$GD$497),2)</f>
        <v>0.27</v>
      </c>
      <c r="HI233" s="86">
        <f>ROUND(AVERAGEIF($ES$9:$ES$497,$ES233,$GE$9:$GE$497),2)</f>
        <v>0.23</v>
      </c>
      <c r="HJ233" s="86">
        <f>ROUND(AVERAGEIF($ES$9:$ES$497,$ES233,$GF$9:$GF$497),2)</f>
        <v>0.3</v>
      </c>
      <c r="HK233" s="86">
        <f>ROUND(AVERAGEIF($ES$9:$ES$497,$ES233,$GG$9:$GG$497),2)</f>
        <v>0.28000000000000003</v>
      </c>
      <c r="HL233" s="86">
        <f>ROUND(AVERAGEIF($ES$9:$ES$497,$ES233,$GH$9:$GH$497),2)</f>
        <v>0.92</v>
      </c>
      <c r="HM233" s="87">
        <f>ROUND(AVERAGEIF($ES$9:$ES$497,$ES233,$GI$9:$GI$497),2)</f>
        <v>0.93</v>
      </c>
      <c r="HN233" s="88">
        <f t="shared" si="437"/>
        <v>7.0000000000000062E-2</v>
      </c>
      <c r="HO233" s="89">
        <f t="shared" si="438"/>
        <v>0.10999999999999993</v>
      </c>
      <c r="HP233" s="89">
        <f t="shared" si="439"/>
        <v>0.10999999999999999</v>
      </c>
      <c r="HQ233" s="89">
        <f t="shared" si="440"/>
        <v>0.17000000000000004</v>
      </c>
      <c r="HR233" s="89">
        <f t="shared" si="441"/>
        <v>9.9999999999999978E-2</v>
      </c>
      <c r="HS233" s="89">
        <f t="shared" si="442"/>
        <v>0.13999999999999999</v>
      </c>
      <c r="HT233" s="89">
        <f t="shared" si="443"/>
        <v>0.26000000000000006</v>
      </c>
      <c r="HU233" s="89">
        <f t="shared" si="444"/>
        <v>0.28000000000000003</v>
      </c>
      <c r="HV233" s="89">
        <f t="shared" si="445"/>
        <v>0.20999999999999985</v>
      </c>
      <c r="HW233" s="90">
        <f t="shared" si="446"/>
        <v>0.38</v>
      </c>
      <c r="HX233" s="73">
        <f>COUNTIFS($FZ$9:$FZ$497,"&gt;"&amp;FZ233,$ES$9:$ES$497,$ES233)+1</f>
        <v>38</v>
      </c>
      <c r="HY233" s="74">
        <f>COUNTIFS($GA$9:$GA$497,"&gt;"&amp;GA233,$ES$9:$ES$497,$ES233)+1</f>
        <v>15</v>
      </c>
      <c r="HZ233" s="74">
        <f>COUNTIFS($GB$9:$GB$497,"&gt;"&amp;GB233,$ES$9:$ES$497,$ES233)+1</f>
        <v>24</v>
      </c>
      <c r="IA233" s="74">
        <f>COUNTIFS($GC$9:$GC$497,"&gt;"&amp;GC233,$ES$9:$ES$497,$ES233)+1</f>
        <v>21</v>
      </c>
      <c r="IB233" s="74">
        <f>COUNTIFS($GD$9:$GD$497,"&gt;"&amp;GD233,$ES$9:$ES$497,$ES233)+1</f>
        <v>10</v>
      </c>
      <c r="IC233" s="74">
        <f>COUNTIFS($GE$9:$GE$497,"&gt;"&amp;GE233,$ES$9:$ES$497,$ES233)+1</f>
        <v>5</v>
      </c>
      <c r="ID233" s="74">
        <f>COUNTIFS($GF$9:$GF$497,"&gt;"&amp;GF233,$ES$9:$ES$497,$ES233)+1</f>
        <v>10</v>
      </c>
      <c r="IE233" s="74">
        <f>COUNTIFS($GG$9:$GG$497,"&gt;"&amp;GG233,$ES$9:$ES$497,$ES233)+1</f>
        <v>5</v>
      </c>
      <c r="IF233" s="74">
        <f>COUNTIFS($GH$9:$GH$497,"&gt;"&amp;GH233,$ES$9:$ES$497,$ES233)+1</f>
        <v>20</v>
      </c>
      <c r="IG233" s="84">
        <f>COUNTIFS($GI$9:$GI$497,"&gt;"&amp;GI233,$ES$9:$ES$497,$ES233)+1</f>
        <v>6</v>
      </c>
      <c r="IH233" s="91">
        <v>0.1</v>
      </c>
      <c r="II233" s="79">
        <v>0.05</v>
      </c>
      <c r="IJ233" s="79"/>
      <c r="IK233" s="79"/>
      <c r="IL233" s="79"/>
      <c r="IM233" s="92"/>
      <c r="IN233" s="93"/>
      <c r="IO233" s="94"/>
      <c r="IP233" s="95"/>
      <c r="IQ233" s="79"/>
      <c r="IR233" s="79"/>
      <c r="IS233" s="79"/>
      <c r="IT233" s="79"/>
      <c r="IU233" s="79"/>
      <c r="IV233" s="79"/>
      <c r="IW233" s="96"/>
      <c r="IX233" s="93"/>
      <c r="IY233" s="79"/>
      <c r="IZ233" s="79"/>
      <c r="JA233" s="79">
        <v>0.05</v>
      </c>
      <c r="JB233" s="79"/>
      <c r="JC233" s="79"/>
      <c r="JD233" s="79"/>
      <c r="JE233" s="97"/>
      <c r="JF233" s="95"/>
      <c r="JG233" s="79"/>
      <c r="JH233" s="79"/>
      <c r="JI233" s="79"/>
      <c r="JJ233" s="79"/>
      <c r="JK233" s="79"/>
      <c r="JL233" s="79"/>
      <c r="JM233" s="96"/>
      <c r="JN233" s="93"/>
      <c r="JO233" s="79"/>
      <c r="JP233" s="79"/>
      <c r="JQ233" s="79">
        <v>0.1</v>
      </c>
      <c r="JR233" s="79"/>
      <c r="JS233" s="79"/>
      <c r="JT233" s="79"/>
      <c r="JU233" s="79"/>
      <c r="JV233" s="79"/>
      <c r="JW233" s="79"/>
      <c r="JX233" s="79"/>
      <c r="JY233" s="79"/>
      <c r="JZ233" s="97"/>
      <c r="KA233" s="93"/>
      <c r="KB233" s="79"/>
      <c r="KC233" s="79"/>
      <c r="KD233" s="79"/>
      <c r="KE233" s="97"/>
      <c r="KF233" s="95"/>
      <c r="KG233" s="79"/>
      <c r="KH233" s="79"/>
      <c r="KI233" s="79"/>
      <c r="KJ233" s="79"/>
      <c r="KK233" s="98"/>
      <c r="KL233" s="79"/>
      <c r="KM233" s="79"/>
      <c r="KN233" s="79"/>
      <c r="KO233" s="79"/>
      <c r="KP233" s="79"/>
      <c r="KQ233" s="79"/>
      <c r="KR233" s="79"/>
      <c r="KS233" s="96"/>
      <c r="KT233" s="96"/>
      <c r="KU233" s="96"/>
      <c r="KV233" s="96"/>
      <c r="KW233" s="93"/>
      <c r="KX233" s="79"/>
      <c r="KY233" s="79"/>
      <c r="KZ233" s="79"/>
      <c r="LA233" s="79"/>
      <c r="LB233" s="79"/>
      <c r="LC233" s="96"/>
      <c r="LD233" s="93"/>
      <c r="LE233" s="94"/>
      <c r="LF233" s="99"/>
      <c r="LG233" s="75"/>
      <c r="LH233" s="93"/>
      <c r="LI233" s="79"/>
      <c r="LJ233" s="74"/>
      <c r="LK233" s="74"/>
      <c r="LL233" s="74"/>
      <c r="LM233" s="100"/>
      <c r="LN233" s="95"/>
      <c r="LO233" s="79"/>
      <c r="LP233" s="79"/>
      <c r="LQ233" s="79"/>
      <c r="LR233" s="96"/>
      <c r="LS233" s="93"/>
      <c r="LT233" s="79"/>
      <c r="LU233" s="79"/>
      <c r="LV233" s="79"/>
      <c r="LW233" s="79"/>
      <c r="LX233" s="79"/>
      <c r="LY233" s="79"/>
      <c r="LZ233" s="79"/>
      <c r="MA233" s="97"/>
      <c r="MB233" s="95"/>
      <c r="MC233" s="79"/>
      <c r="MD233" s="79"/>
      <c r="ME233" s="79"/>
      <c r="MF233" s="79"/>
      <c r="MG233" s="79"/>
      <c r="MH233" s="79"/>
      <c r="MI233" s="79"/>
      <c r="MJ233" s="79"/>
      <c r="MK233" s="79"/>
      <c r="ML233" s="79"/>
      <c r="MM233" s="79"/>
      <c r="MN233" s="98"/>
      <c r="MO233" s="98"/>
      <c r="MP233" s="96"/>
      <c r="MQ233" s="93"/>
      <c r="MR233" s="79"/>
      <c r="MS233" s="79"/>
      <c r="MT233" s="79">
        <v>0.1</v>
      </c>
      <c r="MU233" s="79"/>
      <c r="MV233" s="98"/>
      <c r="MW233" s="79"/>
      <c r="MX233" s="79">
        <v>0.1</v>
      </c>
      <c r="MY233" s="79"/>
      <c r="MZ233" s="79"/>
      <c r="NA233" s="79"/>
      <c r="NB233" s="79"/>
      <c r="NC233" s="79"/>
      <c r="ND233" s="96"/>
      <c r="NE233" s="96"/>
      <c r="NF233" s="96"/>
      <c r="NG233" s="96"/>
      <c r="NH233" s="93"/>
      <c r="NI233" s="79"/>
      <c r="NJ233" s="79"/>
      <c r="NK233" s="79"/>
      <c r="NL233" s="79"/>
      <c r="NM233" s="79"/>
      <c r="NN233" s="94"/>
      <c r="NO233" s="93"/>
      <c r="NP233" s="80"/>
      <c r="NQ233" s="124" t="s">
        <v>1083</v>
      </c>
      <c r="NR233" s="102" t="s">
        <v>1086</v>
      </c>
      <c r="NS233" s="102"/>
      <c r="NT233" s="102"/>
      <c r="NU233" s="102" t="s">
        <v>1087</v>
      </c>
      <c r="NV233" s="104">
        <v>44203</v>
      </c>
      <c r="NW233" s="102" t="s">
        <v>2301</v>
      </c>
      <c r="NX233" s="133" t="s">
        <v>1088</v>
      </c>
      <c r="NY233" s="129" t="s">
        <v>912</v>
      </c>
      <c r="NZ233" s="133" t="s">
        <v>1088</v>
      </c>
      <c r="OA233" s="134"/>
      <c r="OB233" s="134"/>
      <c r="OC233" s="134"/>
      <c r="OD233" s="108">
        <f t="shared" si="447"/>
        <v>144</v>
      </c>
      <c r="OE233" s="109">
        <v>5</v>
      </c>
      <c r="OF233" s="110">
        <f t="shared" si="448"/>
        <v>30</v>
      </c>
      <c r="OG233" s="109">
        <v>7</v>
      </c>
      <c r="OH233" s="111">
        <f>ROUND(AVERAGEIF($ES$9:$ES$497,$ES233,EV$9:EV$497),0)</f>
        <v>79</v>
      </c>
      <c r="OI233" s="112">
        <f>ROUND(AVERAGEIF($ES$9:$ES$497,$ES233,EW$9:EW$497),0)</f>
        <v>32</v>
      </c>
      <c r="OJ233" s="112">
        <f>ROUND(AVERAGEIF($ES$9:$ES$497,$ES233,EX$9:EX$497),0)</f>
        <v>45</v>
      </c>
      <c r="OK233" s="112">
        <f>ROUND(AVERAGEIF($ES$9:$ES$497,$ES233,EY$9:EY$497),0)</f>
        <v>53</v>
      </c>
      <c r="OL233" s="112">
        <f>ROUND(AVERAGEIF($ES$9:$ES$497,$ES233,EZ$9:EZ$497),0)</f>
        <v>20</v>
      </c>
      <c r="OM233" s="112">
        <f>ROUND(AVERAGEIF($ES$9:$ES$497,$ES233,FA$9:FA$497),0)</f>
        <v>18</v>
      </c>
      <c r="ON233" s="112">
        <f>ROUND(AVERAGEIF($ES$9:$ES$497,$ES233,FB$9:FB$497),0)</f>
        <v>23</v>
      </c>
      <c r="OO233" s="112">
        <f>ROUND(AVERAGEIF($ES$9:$ES$497,$ES233,FC$9:FC$497),0)</f>
        <v>23</v>
      </c>
      <c r="OP233" s="112">
        <f>ROUND(AVERAGEIF($ES$9:$ES$497,$ES233,FD$9:FD$497),0)</f>
        <v>64</v>
      </c>
      <c r="OQ233" s="113">
        <f>ROUND(AVERAGEIF($ES$9:$ES$497,$ES233,FE$9:FE$497),0)</f>
        <v>68</v>
      </c>
      <c r="OR233" s="114">
        <f>ROUND(EV233/MAX(EV$9:EV$497)*100,0)</f>
        <v>67</v>
      </c>
      <c r="OS233" s="115">
        <f>ROUND(EW233/MAX(EW$9:EW$497)*100,0)</f>
        <v>44</v>
      </c>
      <c r="OT233" s="115">
        <f>ROUND(EX233/MAX(EX$9:EX$497)*100,0)</f>
        <v>63</v>
      </c>
      <c r="OU233" s="115">
        <f>ROUND(EY233/MAX(EY$9:EY$497)*100,0)</f>
        <v>60</v>
      </c>
      <c r="OV233" s="115">
        <f>ROUND(EZ233/MAX(EZ$9:EZ$497)*100,0)</f>
        <v>30</v>
      </c>
      <c r="OW233" s="115">
        <f>ROUND(FA233/MAX(FA$9:FA$497)*100,0)</f>
        <v>33</v>
      </c>
      <c r="OX233" s="115">
        <f>ROUND(FB233/MAX(FB$9:FB$497)*100,0)</f>
        <v>41</v>
      </c>
      <c r="OY233" s="116">
        <f>ROUND(FC233/MAX(FC$9:FC$497)*100,0)</f>
        <v>38</v>
      </c>
      <c r="OZ233" s="115">
        <f>ROUND(FD233/MAX(FD$9:FD$497)*100,0)</f>
        <v>76</v>
      </c>
      <c r="PA233" s="117">
        <f>ROUND(FE233/MAX(FE$9:FE$497)*100,0)</f>
        <v>53</v>
      </c>
      <c r="PB233" s="118">
        <f t="shared" si="449"/>
        <v>591</v>
      </c>
      <c r="PC233" s="115">
        <f t="shared" si="450"/>
        <v>492</v>
      </c>
      <c r="PD233" s="115">
        <f t="shared" si="451"/>
        <v>681</v>
      </c>
      <c r="PE233" s="115">
        <f t="shared" si="452"/>
        <v>667</v>
      </c>
      <c r="PF233" s="115">
        <f t="shared" si="453"/>
        <v>576</v>
      </c>
      <c r="PG233" s="119">
        <f t="shared" si="454"/>
        <v>482</v>
      </c>
      <c r="PH233" s="118">
        <f>ROUND(PB233/MAX(PB$9:PB$497)*100,0)</f>
        <v>70</v>
      </c>
      <c r="PI233" s="115">
        <f>ROUND(PC233/MAX(PC$9:PC$497)*100,0)</f>
        <v>59</v>
      </c>
      <c r="PJ233" s="115">
        <f>ROUND(PD233/MAX(PD$9:PD$497)*100,0)</f>
        <v>72</v>
      </c>
      <c r="PK233" s="115">
        <f>ROUND(PE233/MAX(PE$9:PE$497)*100,0)</f>
        <v>66</v>
      </c>
      <c r="PL233" s="115">
        <f>ROUND(PF233/MAX(PF$9:PF$497)*100,0)</f>
        <v>81</v>
      </c>
      <c r="PM233" s="119">
        <f>ROUND(PG233/MAX(PG$9:PG$497)*100,0)</f>
        <v>70</v>
      </c>
      <c r="PN233" s="118">
        <f>RANK(PH233,PH$9:PH$497,0)</f>
        <v>51</v>
      </c>
      <c r="PO233" s="115">
        <f>RANK(PI233,PI$9:PI$497,0)</f>
        <v>75</v>
      </c>
      <c r="PP233" s="115">
        <f>RANK(PJ233,PJ$9:PJ$497,0)</f>
        <v>51</v>
      </c>
      <c r="PQ233" s="115">
        <f>RANK(PK233,PK$9:PK$497,0)</f>
        <v>64</v>
      </c>
      <c r="PR233" s="115">
        <f>RANK(PL233,PL$9:PL$497,0)</f>
        <v>32</v>
      </c>
      <c r="PS233" s="119">
        <f>RANK(PM233,PM$9:PM$497,0)</f>
        <v>45</v>
      </c>
      <c r="PT233" s="120">
        <f>ROUND(FZ233/MAX(FZ$9:FZ$497)*100,0)</f>
        <v>66</v>
      </c>
      <c r="PU233" s="115">
        <f>ROUND(GA233/MAX(GA$9:GA$497)*100,0)</f>
        <v>32</v>
      </c>
      <c r="PV233" s="115">
        <f>ROUND(GB233/MAX(GB$9:GB$497)*100,0)</f>
        <v>55</v>
      </c>
      <c r="PW233" s="115">
        <f>ROUND(GC233/MAX(GC$9:GC$497)*100,0)</f>
        <v>72</v>
      </c>
      <c r="PX233" s="115">
        <f>ROUND(GD233/MAX(GD$9:GD$497)*100,0)</f>
        <v>21</v>
      </c>
      <c r="PY233" s="115">
        <f>ROUND(GE233/MAX(GE$9:GE$497)*100,0)</f>
        <v>22</v>
      </c>
      <c r="PZ233" s="115">
        <f>ROUND(GF233/MAX(GF$9:GF$497)*100,0)</f>
        <v>26</v>
      </c>
      <c r="QA233" s="116">
        <f>ROUND(GG233/MAX(GG$9:GG$497)*100,0)</f>
        <v>31</v>
      </c>
      <c r="QB233" s="115">
        <f>ROUND(GH233/MAX(GH$9:GH$497)*100,0)</f>
        <v>50</v>
      </c>
      <c r="QC233" s="121">
        <f>ROUND(GI233/MAX(GI$9:GI$497)*100,0)</f>
        <v>42</v>
      </c>
      <c r="QD233" s="120">
        <f>ROUND(AVERAGEIF($ES$9:$ES$497,$ES233,PT$9:PT$497),0)</f>
        <v>62</v>
      </c>
      <c r="QE233" s="120">
        <f>ROUND(AVERAGEIF($ES$9:$ES$497,$ES233,PU$9:PU$497),0)</f>
        <v>26</v>
      </c>
      <c r="QF233" s="120">
        <f>ROUND(AVERAGEIF($ES$9:$ES$497,$ES233,PV$9:PV$497),0)</f>
        <v>48</v>
      </c>
      <c r="QG233" s="120">
        <f>ROUND(AVERAGEIF($ES$9:$ES$497,$ES233,PW$9:PW$497),0)</f>
        <v>58</v>
      </c>
      <c r="QH233" s="120">
        <f>ROUND(AVERAGEIF($ES$9:$ES$497,$ES233,PX$9:PX$497),0)</f>
        <v>15</v>
      </c>
      <c r="QI233" s="120">
        <f>ROUND(AVERAGEIF($ES$9:$ES$497,$ES233,PY$9:PY$497),0)</f>
        <v>14</v>
      </c>
      <c r="QJ233" s="120">
        <f>ROUND(AVERAGEIF($ES$9:$ES$497,$ES233,PZ$9:PZ$497),0)</f>
        <v>14</v>
      </c>
      <c r="QK233" s="120">
        <f>ROUND(AVERAGEIF($ES$9:$ES$497,$ES233,QA$9:QA$497),0)</f>
        <v>15</v>
      </c>
      <c r="QL233" s="120">
        <f>ROUND(AVERAGEIF($ES$9:$ES$497,$ES233,QB$9:QB$497),0)</f>
        <v>41</v>
      </c>
      <c r="QM233" s="120">
        <f>ROUND(AVERAGEIF($ES$9:$ES$497,$ES233,QC$9:QC$497),0)</f>
        <v>30</v>
      </c>
      <c r="QN233" s="114">
        <f t="shared" si="455"/>
        <v>571</v>
      </c>
      <c r="QO233" s="115">
        <f t="shared" si="456"/>
        <v>435</v>
      </c>
      <c r="QP233" s="115">
        <f t="shared" si="457"/>
        <v>655</v>
      </c>
      <c r="QQ233" s="115">
        <f t="shared" si="458"/>
        <v>664</v>
      </c>
      <c r="QR233" s="115">
        <f t="shared" si="459"/>
        <v>686</v>
      </c>
      <c r="QS233" s="119">
        <f t="shared" si="460"/>
        <v>454</v>
      </c>
      <c r="QT233" s="114">
        <f>ROUND((QN233-MIN(QN$9:QN$497))/(MAX(QN$9:QN$497)-MIN(QN$9:QN$497))*100,0)</f>
        <v>53</v>
      </c>
      <c r="QU233" s="115">
        <f>ROUND((QO233-MIN(QO$9:QO$497))/(MAX(QO$9:QO$497)-MIN(QO$9:QO$497))*100,0)</f>
        <v>33</v>
      </c>
      <c r="QV233" s="115">
        <f>ROUND((QP233-MIN(QP$9:QP$497))/(MAX(QP$9:QP$497)-MIN(QP$9:QP$497))*100,0)</f>
        <v>44</v>
      </c>
      <c r="QW233" s="115">
        <f>ROUND((QQ233-MIN(QQ$9:QQ$497))/(MAX(QQ$9:QQ$497)-MIN(QQ$9:QQ$497))*100,0)</f>
        <v>47</v>
      </c>
      <c r="QX233" s="115">
        <f>ROUND((QR233-MIN(QR$9:QR$497))/(MAX(QR$9:QR$497)-MIN(QR$9:QR$497))*100,0)</f>
        <v>77</v>
      </c>
      <c r="QY233" s="115">
        <f>ROUND((QS233-MIN(QS$9:QS$497))/(MAX(QS$9:QS$497)-MIN(QS$9:QS$497))*100,0)</f>
        <v>56</v>
      </c>
      <c r="QZ233" s="114">
        <f>RANK(QN233,QN$9:QN$497,0)</f>
        <v>80</v>
      </c>
      <c r="RA233" s="115">
        <f>RANK(QO233,QO$9:QO$497,0)</f>
        <v>130</v>
      </c>
      <c r="RB233" s="115">
        <f>RANK(QP233,QP$9:QP$497,0)</f>
        <v>77</v>
      </c>
      <c r="RC233" s="115">
        <f>RANK(QQ233,QQ$9:QQ$497,0)</f>
        <v>109</v>
      </c>
      <c r="RD233" s="115">
        <f>RANK(QR233,QR$9:QR$497,0)</f>
        <v>39</v>
      </c>
      <c r="RE233" s="115">
        <f>RANK(QS233,QS$9:QS$497,0)</f>
        <v>84</v>
      </c>
      <c r="RF233" s="122"/>
      <c r="RG233" s="115">
        <f>($RH$3*(IH233+IJ233)*100*100/MAX(EX$9:EX$497)*$RO$3) +($RH$3*(II233+IJ233)*100*100/MAX(EX$9:EX$497)*$RO$4) + ($RH$3*IK233*100*100/MAX(EX$9:EX$497)*0.098)</f>
        <v>34.270833333333329</v>
      </c>
      <c r="RH233" s="115">
        <f>($RH$4*IL233*100*100/MAX(EZ$9:EZ$497))*$RQ$3</f>
        <v>0</v>
      </c>
      <c r="RI233" s="115">
        <f>($RH$3*IM233*100*100/MAX(EY$9:EY$497))*$RQ$4</f>
        <v>0</v>
      </c>
      <c r="RJ233" s="115">
        <f>($RH$3*IN233*100*100/MAX(EX$9:EX$497))</f>
        <v>0</v>
      </c>
      <c r="RK233" s="115">
        <f>($RH$4*IO233*100*100/MAX(EZ$9:EZ$497))*$RQ$3</f>
        <v>0</v>
      </c>
      <c r="RL233" s="115">
        <f>(($RL$4*IP233*100*((100/MAX(EX$9:EX$497)+100/MAX(EZ$9:EZ$497))/2))+($RL$4*IQ233*100*((100/MAX(EX$9:EX$497)+100/MAX(EZ$9:EZ$497))/2))+($RL$4*IR233*100*((100/MAX(EX$9:EX$497)+100/MAX(EZ$9:EZ$497))/2))+($RL$4*IS233*100*((100/MAX(EX$9:EX$497)+100/MAX(EZ$9:EZ$497))/2))+($RL$4*IT233*100*((100/MAX(EX$9:EX$497)+100/MAX(EZ$9:EZ$497))/2))+($RL$4*IU233*100*((100/MAX(EX$9:EX$497)+100/MAX(EZ$9:EZ$497))/2))+($RL$4*IV233*100*((100/MAX(EX$9:EX$497)+100/MAX(EZ$9:EZ$497))/2))+($RL$4*IW233*100*((100/MAX(EX$9:EX$497)+100/MAX(EZ$9:EZ$497))/2)))*$RS$3</f>
        <v>0</v>
      </c>
      <c r="RM233" s="115">
        <f>(($RH$3*IX233*100*100/MAX(EX$9:EX$497))+($RH$3*IY233*100*100/MAX(EX$9:EX$497))+($RH$3*IZ233*100*100/MAX(EX$9:EX$497))+($RH$3*JA233*100*100/MAX(EX$9:EX$497))+($RH$3*JB233*100*100/MAX(EX$9:EX$497))+($RH$3*JC233*100*100/MAX(EX$9:EX$497))+($RH$3*JD233*100*100/MAX(EX$9:EX$497))+($RH$3*JE233*100*100/MAX(EX$9:EX$497)))*$RS$4</f>
        <v>4.1749999999999998</v>
      </c>
      <c r="RN233" s="115">
        <f>(($RH$4*JF233*100*100/MAX(EZ$9:EZ$497)) + ($RH$4*JG233*100*100/MAX(EZ$9:EZ$497)) + ($RH$4*JH233*100*100/MAX(EZ$9:EZ$497)) + ($RH$4*JI233*100*100/MAX(EZ$9:EZ$497)) + ($RH$4*JJ233*100*100/MAX(EZ$9:EZ$497)) + ($RH$4*JK233*100*100/MAX(EZ$9:EZ$497)) + ($RH$4*JL233*100*100/MAX(EZ$9:EZ$497)) + ($RH$4*JM233*100*100/MAX(EZ$9:EZ$497)))*$RU$3</f>
        <v>0</v>
      </c>
      <c r="RO233" s="115">
        <f>(($RL$4*JN233*100*((100/MAX(EX$9:EX$497)+100/MAX(EZ$9:EZ$497))/2))+($RL$4*JO233*100*((100/MAX(EX$9:EX$497)+100/MAX(EZ$9:EZ$497))/2))+($RL$4*JP233*100*((100/MAX(EX$9:EX$497)+100/MAX(EZ$9:EZ$497))/2))+($RL$4*JQ233*100*((100/MAX(EX$9:EX$497)+100/MAX(EZ$9:EZ$497))/2))+($RL$4*JR233*100*((100/MAX(EX$9:EX$497)+100/MAX(EZ$9:EZ$497))/2))+($RL$4*JS233*100*((100/MAX(EX$9:EX$497)+100/MAX(EZ$9:EZ$497))/2))+($RL$4*JT233*100*((100/MAX(EX$9:EX$497)+100/MAX(EZ$9:EZ$497))/2))+($RL$4*JU233*100*((100/MAX(EX$9:EX$497)+100/MAX(EZ$9:EZ$497))/2))+($RL$4*JV233*100*((100/MAX(EX$9:EX$497)+100/MAX(EZ$9:EZ$497))/2))+($RL$4*JW233*100*((100/MAX(EX$9:EX$497)+100/MAX(EZ$9:EZ$497))/2))+($RL$4*JX233*100*((100/MAX(EX$9:EX$497)+100/MAX(EZ$9:EZ$497))/2))+($RL$4*JY233*100*((100/MAX(EX$9:EX$497)+100/MAX(EZ$9:EZ$497))/2))+($RL$4*JZ233*100*((100/MAX(EX$9:EX$497)+100/MAX(EZ$9:EZ$497))/2)))*$RW$3/2</f>
        <v>5.2266666666666675</v>
      </c>
      <c r="RP233" s="119">
        <f>($RJ$3*KA233*100*100/MAX(FA$9:FA$497)) + ($RJ$3*KB233*100*100/MAX(FA$9:FA$497)/2) + ($RJ$3*KC233*100*100/MAX(FA$9:FA$497)/2) + ($RJ$3*KD233*100*100/MAX(FA$9:FA$497)/4) + ($RJ$3*KE233*100*100/MAX(FA$9:FA$497)/4)</f>
        <v>0</v>
      </c>
      <c r="RQ233" s="118">
        <f>($RL$4*KF233*100*((100/MAX(EX$9:EX$497)+100/MAX(EZ$9:EZ$497)))) * ($RO$3/2) + (($RL$4*KG233*100*((100/MAX(EX$9:EX$497)+100/MAX(EZ$9:EZ$497))))+($RL$4*KH233*100*((100/MAX(EX$9:EX$497)+100/MAX(EZ$9:EZ$497))))+($RL$4*KI233*100*((100/MAX(EX$9:EX$497)+100/MAX(EZ$9:EZ$497))))+($RL$4*KJ233*100*((100/MAX(EX$9:EX$497)+100/MAX(EZ$9:EZ$497))))+($RL$4*KK233*100*((100/MAX(EX$9:EX$497)+100/MAX(EZ$9:EZ$497))))+($RL$4*KL233*100*((100/MAX(EX$9:EX$497)+100/MAX(EZ$9:EZ$497))))+($RL$4*KM233*100*((100/MAX(EX$9:EX$497)+100/MAX(EZ$9:EZ$497))))+($RL$4*KN233*100*((100/MAX(EX$9:EX$497)+100/MAX(EZ$9:EZ$497))))+($RL$4*KO233*100*((100/MAX(EX$9:EX$497)+100/MAX(EZ$9:EZ$497))))+($RL$4*KP233*100*((100/MAX(EX$9:EX$497)+100/MAX(EZ$9:EZ$497))))+($RL$4*KQ233*100*((100/MAX(EX$9:EX$497)+100/MAX(EZ$9:EZ$497))))+($RL$4*KR233*100*((100/MAX(EX$9:EX$497)+100/MAX(EZ$9:EZ$497))))+($RL$4*KS233*100*((100/MAX(EX$9:EX$497)+100/MAX(EZ$9:EZ$497))))+($RL$4*KV233*100*((100/MAX(EX$9:EX$497)+100/MAX(EZ$9:EZ$497))))) * (($RO$3+$RO$4)/6)</f>
        <v>0</v>
      </c>
      <c r="RR233" s="115">
        <f>(($RL$4*KW233*100*((100/MAX(EX$9:EX$497)+100/MAX(EZ$9:EZ$497))))) * ($RO$3/2) + (($RL$4*KX233*100*((100/MAX(EX$9:EX$497)+100/MAX(EZ$9:EZ$497))))+($RL$4*KY233*100*((100/MAX(EX$9:EX$497)+100/MAX(EZ$9:EZ$497))))+($RL$4*KZ233*100*((100/MAX(EX$9:EX$497)+100/MAX(EZ$9:EZ$497))))+($RL$4*LA233*100*((100/MAX(EX$9:EX$497)+100/MAX(EZ$9:EZ$497))))+($RL$4*LB233*100*((100/MAX(EX$9:EX$497)+100/MAX(EZ$9:EZ$497))))+($RL$4*LC233*100*((100/MAX(EX$9:EX$497)+100/MAX(EZ$9:EZ$497))))) * (($RO$3+$RO$4)/6)</f>
        <v>0</v>
      </c>
      <c r="RS233" s="119">
        <f>(($RL$4*LD233*100*((100/MAX(EX$9:EX$497)+100/MAX(EZ$9:EZ$497))))+($RL$4*LE233*100*((100/MAX(EX$9:EX$497)+100/MAX(EZ$9:EZ$497))))) * (($RO$3+$RO$4)/6)</f>
        <v>0</v>
      </c>
      <c r="RT233" s="118">
        <f>($RJ$4*LH233*100*(100/MAX(EV$9:EV$497)))+($RJ$4*LI233*100*(100/MAX(EV$9:EV$497)))</f>
        <v>0</v>
      </c>
      <c r="RU233" s="119">
        <f>($RJ$4*LJ233*(100/MAX(EV$9:EV$497)))/2 + ($RL$3*LK233*(100/MAX(EW$9:EW$497))) + ($RJ$4*LL233*(100/MAX(EV$9:EV$497)))/4 + ($RL$3*LM233*(100/MAX(EW$9:EW$497)))</f>
        <v>0</v>
      </c>
      <c r="RV233" s="118">
        <f>($RJ$4*LN233*100*100/MAX(EV$9:EV$497)/2)+($RJ$4*LO233*100*100/MAX(EV$9:EV$497)/2)+($RJ$4*LP233*100*100/MAX(EV$9:EV$497))+($RJ$4*LQ233*100*100/MAX(EV$9:EV$497))+($RJ$4*LR233*100*100/MAX(EV$9:EV$497))</f>
        <v>0</v>
      </c>
      <c r="RW233" s="115">
        <f>($RJ$4*LS233*100*100/MAX(EV$9:EV$497)) + (($RJ$4*LT233*100*100/MAX(EV$9:EV$497))+($RJ$4*LU233*100*100/MAX(EV$9:EV$497))+($RJ$4*LV233*100*100/MAX(EV$9:EV$497))+($RJ$4*LW233*100*100/MAX(EV$9:EV$497))+($RJ$4*LX233*100*100/MAX(EV$9:EV$497))+($RJ$4*LY233*100*100/MAX(EV$9:EV$497))+($RJ$4*LZ233*100*100/MAX(EV$9:EV$497))+($RJ$4*MA233*100*100/MAX(EV$9:EV$497)))/2</f>
        <v>0</v>
      </c>
      <c r="RX233" s="119">
        <f>($RJ$4*MB233*100*100/MAX(EV$9:EV$497))+($RJ$4*MC233*100*100/MAX(EV$9:EV$497))+($RJ$4*MD233*100*100/MAX(EV$9:EV$497))+($RJ$4*ME233*100*100/MAX(EV$9:EV$497))+($RJ$4*MF233*100*100/MAX(EV$9:EV$497))+($RJ$4*MG233*100*100/MAX(EV$9:EV$497))+($RJ$4*MH233*100*100/MAX(EV$9:EV$497))+($RJ$4*MI233*100*100/MAX(EV$9:EV$497))+($RJ$4*MJ233*100*100/MAX(EV$9:EV$497))+($RJ$4*MK233*100*100/MAX(EV$9:EV$497))+($RJ$4*ML233*100*100/MAX(EV$9:EV$497))+($RJ$4*MM233*100*100/MAX(EV$9:EV$497))+($RJ$4*MN233*100*100/MAX(EV$9:EV$497))</f>
        <v>0</v>
      </c>
      <c r="RY233" s="118">
        <f>($RJ$4*MQ233*100*100/MAX(EV$9:EV$497))/2 + (($RJ$4*MR233*100*100/MAX(EV$9:EV$497))+($RJ$4*MS233*100*100/MAX(EV$9:EV$497))+($RJ$4*MT233*100*100/MAX(EV$9:EV$497))+($RJ$4*MU233*100*100/MAX(EV$9:EV$497))+($RJ$4*MV233*100*100/MAX(EV$9:EV$497))+($RJ$4*MW233*100*100/MAX(EV$9:EV$497))+($RJ$4*MX233*100*100/MAX(EV$9:EV$497))+($RJ$4*MY233*100*100/MAX(EV$9:EV$497))+($RJ$4*MZ233*100*100/MAX(EV$9:EV$497))+($RJ$4*NA233*100*100/MAX(EV$9:EV$497))+($RJ$4*NB233*100*100/MAX(EV$9:EV$497))+($RJ$4*NC233*100*100/MAX(EV$9:EV$497))+($RJ$4*ND233*100*100/MAX(EV$9:EV$497))+($RJ$4*NG233*100*100/MAX(EV$9:EV$497)))/4</f>
        <v>8.4269662921348321</v>
      </c>
      <c r="RZ233" s="115">
        <f>($RJ$4*NH233*100*100/MAX(EV$9:EV$497))/2 + (($RJ$4*NI233*100*100/MAX(EV$9:EV$497))+($RJ$4*NJ233*100*100/MAX(EV$9:EV$497))+($RJ$4*NK233*100*100/MAX(EV$9:EV$497))+($RJ$4*NL233*100*100/MAX(EV$9:EV$497))+($RJ$4*NM233*100*100/MAX(EV$9:EV$497))+($RJ$4*NN233*100*100/MAX(EV$9:EV$497)))/4</f>
        <v>0</v>
      </c>
      <c r="SA233" s="117">
        <f>(($RJ$4*NO233*100*100/MAX(EV$9:EV$497))+($RJ$4*NP233*100*100/MAX(EV$9:EV$497)))/4</f>
        <v>0</v>
      </c>
      <c r="SB233" s="118">
        <f t="shared" si="461"/>
        <v>52.099466292134821</v>
      </c>
      <c r="SC233" s="115">
        <f t="shared" si="462"/>
        <v>45.357893258426955</v>
      </c>
      <c r="SD233" s="115">
        <f t="shared" si="463"/>
        <v>7.3334082397003755</v>
      </c>
      <c r="SE233" s="115">
        <f t="shared" si="464"/>
        <v>62.016226591760287</v>
      </c>
      <c r="SF233" s="115">
        <f t="shared" si="465"/>
        <v>7.3334082397003755</v>
      </c>
      <c r="SG233" s="115">
        <f t="shared" si="466"/>
        <v>8.4269662921348321</v>
      </c>
      <c r="SH233" s="115">
        <f>ROUND(SB233/MAX(SB$9:SB$497)*100,0)</f>
        <v>66</v>
      </c>
      <c r="SI233" s="115">
        <f>ROUND(SC233/MAX(SC$9:SC$497)*100,0)</f>
        <v>69</v>
      </c>
      <c r="SJ233" s="115">
        <f>ROUND(SD233/MAX(SD$9:SD$497)*100,0)</f>
        <v>12</v>
      </c>
      <c r="SK233" s="115">
        <f>ROUND(SE233/MAX(SE$9:SE$497)*100,0)</f>
        <v>48</v>
      </c>
      <c r="SL233" s="115">
        <f>ROUND(SF233/MAX(SF$9:SF$497)*100,0)</f>
        <v>18</v>
      </c>
      <c r="SM233" s="121">
        <f>ROUND(SG233/MAX(SG$9:SG$497)*100,0)</f>
        <v>8</v>
      </c>
      <c r="SN233" s="115">
        <f>ROUND(AVERAGEIF($ES$9:$ES$497,$ES233,SH$9:SH$497),0)</f>
        <v>26</v>
      </c>
      <c r="SO233" s="115">
        <f>ROUND(AVERAGEIF($ES$9:$ES$497,$ES233,SI$9:SI$497),0)</f>
        <v>23</v>
      </c>
      <c r="SP233" s="115">
        <f>ROUND(AVERAGEIF($ES$9:$ES$497,$ES233,SJ$9:SJ$497),0)</f>
        <v>4</v>
      </c>
      <c r="SQ233" s="115">
        <f>ROUND(AVERAGEIF($ES$9:$ES$497,$ES233,SK$9:SK$497),0)</f>
        <v>20</v>
      </c>
      <c r="SR233" s="115">
        <f>ROUND(AVERAGEIF($ES$9:$ES$497,$ES233,SL$9:SL$497),0)</f>
        <v>7</v>
      </c>
      <c r="SS233" s="121">
        <f>ROUND(AVERAGEIF($ES$9:$ES$497,$ES233,SM$9:SM$497),0)</f>
        <v>6</v>
      </c>
      <c r="ST233" s="114">
        <f>RANK(SB233,SB$9:SB$497,0)</f>
        <v>39</v>
      </c>
      <c r="SU233" s="115">
        <f>RANK(SC233,SC$9:SC$497,0)</f>
        <v>24</v>
      </c>
      <c r="SV233" s="115">
        <f>RANK(SD233,SD$9:SD$497,0)</f>
        <v>84</v>
      </c>
      <c r="SW233" s="115">
        <f>RANK(SE233,SE$9:SE$497,0)</f>
        <v>51</v>
      </c>
      <c r="SX233" s="115">
        <f>RANK(SF233,SF$9:SF$497,0)</f>
        <v>34</v>
      </c>
      <c r="SY233" s="115">
        <f>RANK(SG233,SG$9:SG$497,0)</f>
        <v>119</v>
      </c>
      <c r="SZ233" s="115">
        <f>COUNTIFS(SB$9:SB$497,"&gt;"&amp;SB233,$ES$9:$ES$497,$ES233)+1</f>
        <v>9</v>
      </c>
      <c r="TA233" s="115">
        <f>COUNTIFS(SC$9:SC$497,"&gt;"&amp;SC233,$ES$9:$ES$497,$ES233)+1</f>
        <v>10</v>
      </c>
      <c r="TB233" s="115">
        <f>COUNTIFS(SD$9:SD$497,"&gt;"&amp;SD233,$ES$9:$ES$497,$ES233)+1</f>
        <v>10</v>
      </c>
      <c r="TC233" s="115">
        <f>COUNTIFS(SE$9:SE$497,"&gt;"&amp;SE233,$ES$9:$ES$497,$ES233)+1</f>
        <v>19</v>
      </c>
      <c r="TD233" s="115">
        <f>COUNTIFS(SF$9:SF$497,"&gt;"&amp;SF233,$ES$9:$ES$497,$ES233)+1</f>
        <v>10</v>
      </c>
      <c r="TE233" s="117">
        <f>COUNTIFS(SG$9:SG$497,"&gt;"&amp;SG233,$ES$9:$ES$497,$ES233)+1</f>
        <v>26</v>
      </c>
      <c r="TF233" s="118">
        <f t="shared" si="467"/>
        <v>147</v>
      </c>
      <c r="TG233" s="115">
        <f t="shared" si="468"/>
        <v>139</v>
      </c>
      <c r="TH233" s="115">
        <f t="shared" si="469"/>
        <v>71</v>
      </c>
      <c r="TI233" s="115">
        <f t="shared" si="470"/>
        <v>120</v>
      </c>
      <c r="TJ233" s="115">
        <f t="shared" si="471"/>
        <v>84</v>
      </c>
      <c r="TK233" s="115">
        <f t="shared" si="472"/>
        <v>89</v>
      </c>
      <c r="TL233" s="117">
        <f t="shared" si="473"/>
        <v>78</v>
      </c>
      <c r="TM233" s="118">
        <f>ROUND(TF233/MAX(TF$9:TF$497)*100,0)</f>
        <v>82</v>
      </c>
      <c r="TN233" s="115">
        <f>ROUND(TG233/MAX(TG$9:TG$497)*100,0)</f>
        <v>76</v>
      </c>
      <c r="TO233" s="115">
        <f>ROUND(TH233/MAX(TH$9:TH$497)*100,0)</f>
        <v>39</v>
      </c>
      <c r="TP233" s="115">
        <f>ROUND(TI233/MAX(TI$9:TI$497)*100,0)</f>
        <v>66</v>
      </c>
      <c r="TQ233" s="115">
        <f>ROUND(TJ233/MAX(TJ$9:TJ$497)*100,0)</f>
        <v>43</v>
      </c>
      <c r="TR233" s="115">
        <f>ROUND(TK233/MAX(TK$9:TK$497)*100,0)</f>
        <v>45</v>
      </c>
      <c r="TS233" s="119">
        <f>ROUND(TL233/MAX(TL$9:TL$497)*100,0)</f>
        <v>40</v>
      </c>
      <c r="TT233" s="120">
        <f>RANK(TM233,TM$9:TM$497,0)</f>
        <v>23</v>
      </c>
      <c r="TU233" s="115">
        <f>RANK(TN233,TN$9:TN$497,0)</f>
        <v>24</v>
      </c>
      <c r="TV233" s="115">
        <f>RANK(TO233,TO$9:TO$497,0)</f>
        <v>70</v>
      </c>
      <c r="TW233" s="115">
        <f>RANK(TP233,TP$9:TP$497,0)</f>
        <v>38</v>
      </c>
      <c r="TX233" s="115">
        <f>RANK(TQ233,TQ$9:TQ$497,0)</f>
        <v>34</v>
      </c>
      <c r="TY233" s="115">
        <f>RANK(TR233,TR$9:TR$497,0)</f>
        <v>62</v>
      </c>
      <c r="TZ233" s="121">
        <f>RANK(TS233,TS$9:TS$497,0)</f>
        <v>63</v>
      </c>
      <c r="UA233" s="132"/>
      <c r="UB233" s="7" t="s">
        <v>1</v>
      </c>
    </row>
    <row r="234" spans="1:548" x14ac:dyDescent="0.15">
      <c r="A234" s="183">
        <v>226</v>
      </c>
      <c r="B234" s="203" t="s">
        <v>1086</v>
      </c>
      <c r="C234" s="63"/>
      <c r="D234" s="63"/>
      <c r="E234" s="64" t="s">
        <v>518</v>
      </c>
      <c r="F234" s="65">
        <v>62</v>
      </c>
      <c r="G234" s="65" t="s">
        <v>908</v>
      </c>
      <c r="H234" s="65" t="s">
        <v>1020</v>
      </c>
      <c r="I234" s="66" t="s">
        <v>521</v>
      </c>
      <c r="J234" s="67" t="s">
        <v>521</v>
      </c>
      <c r="K234" s="67" t="s">
        <v>521</v>
      </c>
      <c r="L234" s="67" t="s">
        <v>521</v>
      </c>
      <c r="M234" s="67" t="s">
        <v>521</v>
      </c>
      <c r="N234" s="67" t="s">
        <v>521</v>
      </c>
      <c r="O234" s="67" t="s">
        <v>521</v>
      </c>
      <c r="P234" s="67" t="s">
        <v>521</v>
      </c>
      <c r="Q234" s="67" t="s">
        <v>521</v>
      </c>
      <c r="R234" s="68" t="s">
        <v>521</v>
      </c>
      <c r="S234" s="69" t="s">
        <v>521</v>
      </c>
      <c r="T234" s="67" t="s">
        <v>521</v>
      </c>
      <c r="U234" s="67" t="s">
        <v>521</v>
      </c>
      <c r="V234" s="67" t="s">
        <v>521</v>
      </c>
      <c r="W234" s="67" t="s">
        <v>521</v>
      </c>
      <c r="X234" s="67" t="s">
        <v>521</v>
      </c>
      <c r="Y234" s="67" t="s">
        <v>521</v>
      </c>
      <c r="Z234" s="67" t="s">
        <v>521</v>
      </c>
      <c r="AA234" s="67" t="s">
        <v>521</v>
      </c>
      <c r="AB234" s="68" t="s">
        <v>521</v>
      </c>
      <c r="AC234" s="69" t="s">
        <v>521</v>
      </c>
      <c r="AD234" s="67" t="s">
        <v>521</v>
      </c>
      <c r="AE234" s="67" t="s">
        <v>521</v>
      </c>
      <c r="AF234" s="67" t="s">
        <v>521</v>
      </c>
      <c r="AG234" s="67" t="s">
        <v>521</v>
      </c>
      <c r="AH234" s="67" t="s">
        <v>521</v>
      </c>
      <c r="AI234" s="67" t="s">
        <v>521</v>
      </c>
      <c r="AJ234" s="67" t="s">
        <v>521</v>
      </c>
      <c r="AK234" s="67" t="s">
        <v>521</v>
      </c>
      <c r="AL234" s="68" t="s">
        <v>521</v>
      </c>
      <c r="AM234" s="69" t="s">
        <v>521</v>
      </c>
      <c r="AN234" s="67" t="s">
        <v>521</v>
      </c>
      <c r="AO234" s="67" t="s">
        <v>521</v>
      </c>
      <c r="AP234" s="67" t="s">
        <v>521</v>
      </c>
      <c r="AQ234" s="67" t="s">
        <v>521</v>
      </c>
      <c r="AR234" s="67" t="s">
        <v>521</v>
      </c>
      <c r="AS234" s="67" t="s">
        <v>521</v>
      </c>
      <c r="AT234" s="67" t="s">
        <v>521</v>
      </c>
      <c r="AU234" s="67" t="s">
        <v>521</v>
      </c>
      <c r="AV234" s="68" t="s">
        <v>521</v>
      </c>
      <c r="AW234" s="69" t="s">
        <v>521</v>
      </c>
      <c r="AX234" s="67" t="s">
        <v>521</v>
      </c>
      <c r="AY234" s="67" t="s">
        <v>521</v>
      </c>
      <c r="AZ234" s="67" t="s">
        <v>521</v>
      </c>
      <c r="BA234" s="67" t="s">
        <v>521</v>
      </c>
      <c r="BB234" s="67" t="s">
        <v>521</v>
      </c>
      <c r="BC234" s="67" t="s">
        <v>521</v>
      </c>
      <c r="BD234" s="67" t="s">
        <v>521</v>
      </c>
      <c r="BE234" s="67" t="s">
        <v>521</v>
      </c>
      <c r="BF234" s="68" t="s">
        <v>521</v>
      </c>
      <c r="BG234" s="69" t="s">
        <v>521</v>
      </c>
      <c r="BH234" s="67" t="s">
        <v>521</v>
      </c>
      <c r="BI234" s="67" t="s">
        <v>521</v>
      </c>
      <c r="BJ234" s="67" t="s">
        <v>521</v>
      </c>
      <c r="BK234" s="67" t="s">
        <v>521</v>
      </c>
      <c r="BL234" s="67" t="s">
        <v>521</v>
      </c>
      <c r="BM234" s="67" t="s">
        <v>521</v>
      </c>
      <c r="BN234" s="67" t="s">
        <v>521</v>
      </c>
      <c r="BO234" s="67" t="s">
        <v>521</v>
      </c>
      <c r="BP234" s="68" t="s">
        <v>521</v>
      </c>
      <c r="BQ234" s="70" t="s">
        <v>521</v>
      </c>
      <c r="BR234" s="67" t="s">
        <v>521</v>
      </c>
      <c r="BS234" s="67" t="s">
        <v>521</v>
      </c>
      <c r="BT234" s="67" t="s">
        <v>521</v>
      </c>
      <c r="BU234" s="67" t="s">
        <v>521</v>
      </c>
      <c r="BV234" s="67" t="s">
        <v>521</v>
      </c>
      <c r="BW234" s="67" t="s">
        <v>521</v>
      </c>
      <c r="BX234" s="67" t="s">
        <v>521</v>
      </c>
      <c r="BY234" s="67" t="s">
        <v>521</v>
      </c>
      <c r="BZ234" s="68" t="s">
        <v>521</v>
      </c>
      <c r="CA234" s="69" t="s">
        <v>521</v>
      </c>
      <c r="CB234" s="67" t="s">
        <v>521</v>
      </c>
      <c r="CC234" s="67" t="s">
        <v>521</v>
      </c>
      <c r="CD234" s="67" t="s">
        <v>521</v>
      </c>
      <c r="CE234" s="67" t="s">
        <v>521</v>
      </c>
      <c r="CF234" s="67" t="s">
        <v>521</v>
      </c>
      <c r="CG234" s="67" t="s">
        <v>521</v>
      </c>
      <c r="CH234" s="67" t="s">
        <v>521</v>
      </c>
      <c r="CI234" s="67" t="s">
        <v>521</v>
      </c>
      <c r="CJ234" s="68" t="s">
        <v>521</v>
      </c>
      <c r="CK234" s="69" t="s">
        <v>521</v>
      </c>
      <c r="CL234" s="67" t="s">
        <v>521</v>
      </c>
      <c r="CM234" s="67" t="s">
        <v>521</v>
      </c>
      <c r="CN234" s="67" t="s">
        <v>521</v>
      </c>
      <c r="CO234" s="67" t="s">
        <v>521</v>
      </c>
      <c r="CP234" s="67" t="s">
        <v>521</v>
      </c>
      <c r="CQ234" s="67" t="s">
        <v>521</v>
      </c>
      <c r="CR234" s="67" t="s">
        <v>521</v>
      </c>
      <c r="CS234" s="67" t="s">
        <v>521</v>
      </c>
      <c r="CT234" s="68" t="s">
        <v>521</v>
      </c>
      <c r="CU234" s="69" t="s">
        <v>521</v>
      </c>
      <c r="CV234" s="67" t="s">
        <v>521</v>
      </c>
      <c r="CW234" s="67" t="s">
        <v>521</v>
      </c>
      <c r="CX234" s="67" t="s">
        <v>521</v>
      </c>
      <c r="CY234" s="67" t="s">
        <v>521</v>
      </c>
      <c r="CZ234" s="67" t="s">
        <v>521</v>
      </c>
      <c r="DA234" s="67" t="s">
        <v>521</v>
      </c>
      <c r="DB234" s="67" t="s">
        <v>521</v>
      </c>
      <c r="DC234" s="67" t="s">
        <v>521</v>
      </c>
      <c r="DD234" s="68" t="s">
        <v>521</v>
      </c>
      <c r="DE234" s="69" t="s">
        <v>521</v>
      </c>
      <c r="DF234" s="71" t="s">
        <v>521</v>
      </c>
      <c r="DG234" s="67" t="s">
        <v>521</v>
      </c>
      <c r="DH234" s="67" t="s">
        <v>521</v>
      </c>
      <c r="DI234" s="67" t="s">
        <v>521</v>
      </c>
      <c r="DJ234" s="67" t="s">
        <v>521</v>
      </c>
      <c r="DK234" s="67" t="s">
        <v>521</v>
      </c>
      <c r="DL234" s="67" t="s">
        <v>521</v>
      </c>
      <c r="DM234" s="67" t="s">
        <v>521</v>
      </c>
      <c r="DN234" s="68" t="s">
        <v>521</v>
      </c>
      <c r="DO234" s="70" t="s">
        <v>521</v>
      </c>
      <c r="DP234" s="71" t="s">
        <v>521</v>
      </c>
      <c r="DQ234" s="67" t="s">
        <v>521</v>
      </c>
      <c r="DR234" s="67" t="s">
        <v>521</v>
      </c>
      <c r="DS234" s="67" t="s">
        <v>521</v>
      </c>
      <c r="DT234" s="67" t="s">
        <v>521</v>
      </c>
      <c r="DU234" s="67" t="s">
        <v>521</v>
      </c>
      <c r="DV234" s="67" t="s">
        <v>521</v>
      </c>
      <c r="DW234" s="67" t="s">
        <v>521</v>
      </c>
      <c r="DX234" s="72" t="s">
        <v>521</v>
      </c>
      <c r="DY234" s="73" t="s">
        <v>522</v>
      </c>
      <c r="DZ234" s="74">
        <v>3</v>
      </c>
      <c r="EA234" s="74">
        <v>4</v>
      </c>
      <c r="EB234" s="74">
        <v>4</v>
      </c>
      <c r="EC234" s="75">
        <v>4</v>
      </c>
      <c r="ED234" s="76" t="s">
        <v>522</v>
      </c>
      <c r="EE234" s="74">
        <f t="shared" si="417"/>
        <v>3</v>
      </c>
      <c r="EF234" s="74">
        <f t="shared" si="418"/>
        <v>12</v>
      </c>
      <c r="EG234" s="74">
        <f t="shared" si="419"/>
        <v>48</v>
      </c>
      <c r="EH234" s="77">
        <f t="shared" si="420"/>
        <v>192</v>
      </c>
      <c r="EI234" s="73">
        <v>20</v>
      </c>
      <c r="EJ234" s="74">
        <v>100</v>
      </c>
      <c r="EK234" s="74">
        <v>210</v>
      </c>
      <c r="EL234" s="74">
        <v>1050</v>
      </c>
      <c r="EM234" s="75">
        <v>3150</v>
      </c>
      <c r="EN234" s="78">
        <v>1</v>
      </c>
      <c r="EO234" s="79">
        <f t="shared" si="421"/>
        <v>1.6666666666666667</v>
      </c>
      <c r="EP234" s="79">
        <f t="shared" si="422"/>
        <v>0.875</v>
      </c>
      <c r="EQ234" s="79">
        <f t="shared" si="423"/>
        <v>1.09375</v>
      </c>
      <c r="ER234" s="80">
        <f t="shared" si="424"/>
        <v>0.8203125</v>
      </c>
      <c r="ES234" s="128" t="s">
        <v>543</v>
      </c>
      <c r="ET234" s="82"/>
      <c r="EU234" s="83">
        <v>4</v>
      </c>
      <c r="EV234" s="73">
        <v>34</v>
      </c>
      <c r="EW234" s="74">
        <v>81</v>
      </c>
      <c r="EX234" s="74">
        <v>27</v>
      </c>
      <c r="EY234" s="74">
        <v>15</v>
      </c>
      <c r="EZ234" s="74">
        <v>78</v>
      </c>
      <c r="FA234" s="74">
        <v>30</v>
      </c>
      <c r="FB234" s="74">
        <v>30</v>
      </c>
      <c r="FC234" s="74">
        <v>72</v>
      </c>
      <c r="FD234" s="74">
        <f t="shared" si="425"/>
        <v>105</v>
      </c>
      <c r="FE234" s="84">
        <f t="shared" si="426"/>
        <v>99</v>
      </c>
      <c r="FF234" s="73">
        <f>RANK(EV234,$EV$9:$EV$497,0)</f>
        <v>346</v>
      </c>
      <c r="FG234" s="74">
        <f>RANK(EW234,$EW$9:$EW$497,0)</f>
        <v>50</v>
      </c>
      <c r="FH234" s="74">
        <f>RANK(EX234,$EX$9:$EX$497,0)</f>
        <v>257</v>
      </c>
      <c r="FI234" s="74">
        <f>RANK(EY234,$EY$9:$EY$497,0)</f>
        <v>353</v>
      </c>
      <c r="FJ234" s="74">
        <f>RANK(EZ234,$EZ$9:$EZ$497,0)</f>
        <v>29</v>
      </c>
      <c r="FK234" s="74">
        <f>RANK(FA234,$FA$9:$FA$497,0)</f>
        <v>111</v>
      </c>
      <c r="FL234" s="74">
        <f>RANK(FB234,$FB$9:$FB$497,0)</f>
        <v>262</v>
      </c>
      <c r="FM234" s="74">
        <f>RANK(FC234,$FC$9:$FC$497,0)</f>
        <v>85</v>
      </c>
      <c r="FN234" s="74">
        <f>RANK(FD234,$FD$9:$FD$497,0)</f>
        <v>74</v>
      </c>
      <c r="FO234" s="84">
        <f>RANK(FE234,$FE$9:$FE$497,0)</f>
        <v>149</v>
      </c>
      <c r="FP234" s="73">
        <f>COUNTIFS($EV$9:$EV$497,"&gt;"&amp;EV234,$ES$9:$ES$497,ES234)+1</f>
        <v>66</v>
      </c>
      <c r="FQ234" s="74">
        <f>COUNTIFS($EW$9:$EW$497,"&gt;"&amp;EW234,$ES$9:$ES$497,ES234)+1</f>
        <v>34</v>
      </c>
      <c r="FR234" s="74">
        <f>COUNTIFS($EX$9:$EX$497,"&gt;"&amp;EX234,$ES$9:$ES$497,ES234)+1</f>
        <v>12</v>
      </c>
      <c r="FS234" s="74">
        <f>COUNTIFS($EY$9:$EY$497,"&gt;"&amp;EY234,$ES$9:$ES$497,ES234)+1</f>
        <v>62</v>
      </c>
      <c r="FT234" s="74">
        <f>COUNTIFS($EZ$9:$EZ$497,"&gt;"&amp;EZ234,$ES$9:$ES$497,ES234)+1</f>
        <v>29</v>
      </c>
      <c r="FU234" s="74">
        <f>COUNTIFS($FA$9:$FA$497,"&gt;"&amp;FA234,$ES$9:$ES$497,ES234)+1</f>
        <v>26</v>
      </c>
      <c r="FV234" s="74">
        <f>COUNTIFS($FB$9:$FB$497,"&gt;"&amp;FB234,$ES$9:$ES$497,ES234)+1</f>
        <v>61</v>
      </c>
      <c r="FW234" s="74">
        <f>COUNTIFS($FC$9:$FC$497,"&gt;"&amp;FC234,$ES$9:$ES$497,ES234)+1</f>
        <v>21</v>
      </c>
      <c r="FX234" s="74">
        <f>COUNTIFS($FD$9:$FD$497,"&gt;"&amp;FD234,$ES$9:$ES$497,ES234)+1</f>
        <v>20</v>
      </c>
      <c r="FY234" s="84">
        <f>COUNTIFS($FE$9:$FE$497,"&gt;"&amp;FE234,$ES$9:$ES$497,ES234)+1</f>
        <v>7</v>
      </c>
      <c r="FZ234" s="85">
        <f t="shared" si="427"/>
        <v>0.55000000000000004</v>
      </c>
      <c r="GA234" s="86">
        <f t="shared" si="428"/>
        <v>1.31</v>
      </c>
      <c r="GB234" s="86">
        <f t="shared" si="429"/>
        <v>0.44</v>
      </c>
      <c r="GC234" s="86">
        <f t="shared" si="430"/>
        <v>0.24</v>
      </c>
      <c r="GD234" s="86">
        <f t="shared" si="431"/>
        <v>1.26</v>
      </c>
      <c r="GE234" s="86">
        <f t="shared" si="432"/>
        <v>0.48</v>
      </c>
      <c r="GF234" s="86">
        <f t="shared" si="433"/>
        <v>0.48</v>
      </c>
      <c r="GG234" s="86">
        <f t="shared" si="434"/>
        <v>1.1599999999999999</v>
      </c>
      <c r="GH234" s="86">
        <f t="shared" si="435"/>
        <v>1.69</v>
      </c>
      <c r="GI234" s="87">
        <f t="shared" si="436"/>
        <v>1.6</v>
      </c>
      <c r="GJ234" s="85">
        <f>ROUND(((FZ234-AVERAGE(FZ$9:FZ$497))/STDEVP(FZ$9:FZ$497)*10+50),2)</f>
        <v>33.78</v>
      </c>
      <c r="GK234" s="86">
        <f>ROUND(((GA234-AVERAGE(GA$9:GA$497))/STDEVP(GA$9:GA$497)*10+50),2)</f>
        <v>68.510000000000005</v>
      </c>
      <c r="GL234" s="86">
        <f>ROUND(((GB234-AVERAGE(GB$9:GB$497))/STDEVP(GB$9:GB$497)*10+50),2)</f>
        <v>44.63</v>
      </c>
      <c r="GM234" s="86">
        <f>ROUND(((GC234-AVERAGE(GC$9:GC$497))/STDEVP(GC$9:GC$497)*10+50),2)</f>
        <v>35.659999999999997</v>
      </c>
      <c r="GN234" s="86">
        <f>ROUND(((GD234-AVERAGE(GD$9:GD$497))/STDEVP(GD$9:GD$497)*10+50),2)</f>
        <v>79.72</v>
      </c>
      <c r="GO234" s="86">
        <f>ROUND(((GE234-AVERAGE(GE$9:GE$497))/STDEVP(GE$9:GE$497)*10+50),2)</f>
        <v>54.78</v>
      </c>
      <c r="GP234" s="86">
        <f>ROUND(((GF234-AVERAGE(GF$9:GF$497))/STDEVP(GF$9:GF$497)*10+50),2)</f>
        <v>45.12</v>
      </c>
      <c r="GQ234" s="86">
        <f>ROUND(((GG234-AVERAGE(GG$9:GG$497))/STDEVP(GG$9:GG$497)*10+50),2)</f>
        <v>66.55</v>
      </c>
      <c r="GR234" s="86">
        <f>ROUND(((GH234-AVERAGE(GH$9:GH$497))/STDEVP(GH$9:GH$497)*10+50),2)</f>
        <v>76.09</v>
      </c>
      <c r="GS234" s="87">
        <f>ROUND(((GI234-AVERAGE(GI$9:GI$497))/STDEVP(GI$9:GI$497)*10+50),2)</f>
        <v>58.11</v>
      </c>
      <c r="GT234" s="73">
        <f>RANK(GJ234,$GJ$9:$GJ$497,0)</f>
        <v>416</v>
      </c>
      <c r="GU234" s="74">
        <f>RANK(GK234,$GK$9:$GK$497,0)</f>
        <v>23</v>
      </c>
      <c r="GV234" s="74">
        <f>RANK(GL234,$GL$9:$GL$497,0)</f>
        <v>291</v>
      </c>
      <c r="GW234" s="74">
        <f>RANK(GM234,$GM$9:$GM$497,0)</f>
        <v>427</v>
      </c>
      <c r="GX234" s="74">
        <f>RANK(GN234,$GN$9:$GN$497,0)</f>
        <v>8</v>
      </c>
      <c r="GY234" s="74">
        <f>RANK(GO234,$GO$9:$GO$497,0)</f>
        <v>85</v>
      </c>
      <c r="GZ234" s="74">
        <f>RANK(GP234,$GP$9:$GP$497,0)</f>
        <v>280</v>
      </c>
      <c r="HA234" s="74">
        <f>RANK(GQ234,$GQ$9:$GQ$497,0)</f>
        <v>22</v>
      </c>
      <c r="HB234" s="74">
        <f>RANK(GR234,$GR$9:$GR$497,0)</f>
        <v>13</v>
      </c>
      <c r="HC234" s="84">
        <f>RANK(GS234,$GS$9:$GS$497,0)</f>
        <v>87</v>
      </c>
      <c r="HD234" s="85">
        <f>ROUND(AVERAGEIF($ES$9:$ES$497,$ES234,$FZ$9:$FZ$497),2)</f>
        <v>0.86</v>
      </c>
      <c r="HE234" s="86">
        <f>ROUND(AVERAGEIF($ES$9:$ES$497,$ES234,$GA$9:$GA$497),2)</f>
        <v>1.0900000000000001</v>
      </c>
      <c r="HF234" s="86">
        <f>ROUND(AVERAGEIF($ES$9:$ES$497,$ES234,$GB$9:$GB$497),2)</f>
        <v>0.28999999999999998</v>
      </c>
      <c r="HG234" s="86">
        <f>ROUND(AVERAGEIF($ES$9:$ES$497,$ES234,$GC$9:$GC$497),2)</f>
        <v>0.42</v>
      </c>
      <c r="HH234" s="86">
        <f>ROUND(AVERAGEIF($ES$9:$ES$497,$ES234,$GD$9:$GD$497),2)</f>
        <v>0.86</v>
      </c>
      <c r="HI234" s="86">
        <f>ROUND(AVERAGEIF($ES$9:$ES$497,$ES234,$GE$9:$GE$497),2)</f>
        <v>0.3</v>
      </c>
      <c r="HJ234" s="86">
        <f>ROUND(AVERAGEIF($ES$9:$ES$497,$ES234,$GF$9:$GF$497),2)</f>
        <v>0.67</v>
      </c>
      <c r="HK234" s="86">
        <f>ROUND(AVERAGEIF($ES$9:$ES$497,$ES234,$GG$9:$GG$497),2)</f>
        <v>0.73</v>
      </c>
      <c r="HL234" s="86">
        <f>ROUND(AVERAGEIF($ES$9:$ES$497,$ES234,$GH$9:$GH$497),2)</f>
        <v>1.1399999999999999</v>
      </c>
      <c r="HM234" s="87">
        <f>ROUND(AVERAGEIF($ES$9:$ES$497,$ES234,$GI$9:$GI$497),2)</f>
        <v>1.01</v>
      </c>
      <c r="HN234" s="88">
        <f t="shared" si="437"/>
        <v>-0.30999999999999994</v>
      </c>
      <c r="HO234" s="89">
        <f t="shared" si="438"/>
        <v>0.21999999999999997</v>
      </c>
      <c r="HP234" s="89">
        <f t="shared" si="439"/>
        <v>0.15000000000000002</v>
      </c>
      <c r="HQ234" s="89">
        <f t="shared" si="440"/>
        <v>-0.18</v>
      </c>
      <c r="HR234" s="89">
        <f t="shared" si="441"/>
        <v>0.4</v>
      </c>
      <c r="HS234" s="89">
        <f t="shared" si="442"/>
        <v>0.18</v>
      </c>
      <c r="HT234" s="89">
        <f t="shared" si="443"/>
        <v>-0.19000000000000006</v>
      </c>
      <c r="HU234" s="89">
        <f t="shared" si="444"/>
        <v>0.42999999999999994</v>
      </c>
      <c r="HV234" s="89">
        <f t="shared" si="445"/>
        <v>0.55000000000000004</v>
      </c>
      <c r="HW234" s="90">
        <f t="shared" si="446"/>
        <v>0.59000000000000008</v>
      </c>
      <c r="HX234" s="73">
        <f>COUNTIFS($FZ$9:$FZ$497,"&gt;"&amp;FZ234,$ES$9:$ES$497,$ES234)+1</f>
        <v>82</v>
      </c>
      <c r="HY234" s="74">
        <f>COUNTIFS($GA$9:$GA$497,"&gt;"&amp;GA234,$ES$9:$ES$497,$ES234)+1</f>
        <v>16</v>
      </c>
      <c r="HZ234" s="74">
        <f>COUNTIFS($GB$9:$GB$497,"&gt;"&amp;GB234,$ES$9:$ES$497,$ES234)+1</f>
        <v>10</v>
      </c>
      <c r="IA234" s="74">
        <f>COUNTIFS($GC$9:$GC$497,"&gt;"&amp;GC234,$ES$9:$ES$497,$ES234)+1</f>
        <v>79</v>
      </c>
      <c r="IB234" s="74">
        <f>COUNTIFS($GD$9:$GD$497,"&gt;"&amp;GD234,$ES$9:$ES$497,$ES234)+1</f>
        <v>8</v>
      </c>
      <c r="IC234" s="74">
        <f>COUNTIFS($GE$9:$GE$497,"&gt;"&amp;GE234,$ES$9:$ES$497,$ES234)+1</f>
        <v>6</v>
      </c>
      <c r="ID234" s="74">
        <f>COUNTIFS($GF$9:$GF$497,"&gt;"&amp;GF234,$ES$9:$ES$497,$ES234)+1</f>
        <v>72</v>
      </c>
      <c r="IE234" s="74">
        <f>COUNTIFS($GG$9:$GG$497,"&gt;"&amp;GG234,$ES$9:$ES$497,$ES234)+1</f>
        <v>2</v>
      </c>
      <c r="IF234" s="74">
        <f>COUNTIFS($GH$9:$GH$497,"&gt;"&amp;GH234,$ES$9:$ES$497,$ES234)+1</f>
        <v>6</v>
      </c>
      <c r="IG234" s="84">
        <f>COUNTIFS($GI$9:$GI$497,"&gt;"&amp;GI234,$ES$9:$ES$497,$ES234)+1</f>
        <v>2</v>
      </c>
      <c r="IH234" s="91"/>
      <c r="II234" s="79"/>
      <c r="IJ234" s="79"/>
      <c r="IK234" s="79"/>
      <c r="IL234" s="79">
        <v>0.03</v>
      </c>
      <c r="IM234" s="92"/>
      <c r="IN234" s="93"/>
      <c r="IO234" s="94"/>
      <c r="IP234" s="95"/>
      <c r="IQ234" s="79"/>
      <c r="IR234" s="79"/>
      <c r="IS234" s="79"/>
      <c r="IT234" s="79"/>
      <c r="IU234" s="79"/>
      <c r="IV234" s="79"/>
      <c r="IW234" s="96"/>
      <c r="IX234" s="93"/>
      <c r="IY234" s="79"/>
      <c r="IZ234" s="79"/>
      <c r="JA234" s="79"/>
      <c r="JB234" s="79"/>
      <c r="JC234" s="79"/>
      <c r="JD234" s="79"/>
      <c r="JE234" s="97"/>
      <c r="JF234" s="95"/>
      <c r="JG234" s="79"/>
      <c r="JH234" s="79">
        <v>7.0000000000000007E-2</v>
      </c>
      <c r="JI234" s="79"/>
      <c r="JJ234" s="79">
        <v>7.0000000000000007E-2</v>
      </c>
      <c r="JK234" s="79"/>
      <c r="JL234" s="79"/>
      <c r="JM234" s="96"/>
      <c r="JN234" s="93"/>
      <c r="JO234" s="79"/>
      <c r="JP234" s="79"/>
      <c r="JQ234" s="79"/>
      <c r="JR234" s="79"/>
      <c r="JS234" s="79"/>
      <c r="JT234" s="79"/>
      <c r="JU234" s="79"/>
      <c r="JV234" s="79"/>
      <c r="JW234" s="79"/>
      <c r="JX234" s="79"/>
      <c r="JY234" s="79"/>
      <c r="JZ234" s="97"/>
      <c r="KA234" s="93"/>
      <c r="KB234" s="79"/>
      <c r="KC234" s="79"/>
      <c r="KD234" s="79"/>
      <c r="KE234" s="97"/>
      <c r="KF234" s="95"/>
      <c r="KG234" s="79"/>
      <c r="KH234" s="79"/>
      <c r="KI234" s="79"/>
      <c r="KJ234" s="79"/>
      <c r="KK234" s="98"/>
      <c r="KL234" s="79"/>
      <c r="KM234" s="79"/>
      <c r="KN234" s="79"/>
      <c r="KO234" s="79"/>
      <c r="KP234" s="79"/>
      <c r="KQ234" s="79"/>
      <c r="KR234" s="79"/>
      <c r="KS234" s="96"/>
      <c r="KT234" s="96"/>
      <c r="KU234" s="96"/>
      <c r="KV234" s="96"/>
      <c r="KW234" s="93"/>
      <c r="KX234" s="79"/>
      <c r="KY234" s="79"/>
      <c r="KZ234" s="79"/>
      <c r="LA234" s="79"/>
      <c r="LB234" s="79"/>
      <c r="LC234" s="96"/>
      <c r="LD234" s="93"/>
      <c r="LE234" s="94"/>
      <c r="LF234" s="99"/>
      <c r="LG234" s="75"/>
      <c r="LH234" s="93"/>
      <c r="LI234" s="79"/>
      <c r="LJ234" s="74"/>
      <c r="LK234" s="74"/>
      <c r="LL234" s="74"/>
      <c r="LM234" s="100"/>
      <c r="LN234" s="95"/>
      <c r="LO234" s="79"/>
      <c r="LP234" s="79"/>
      <c r="LQ234" s="79"/>
      <c r="LR234" s="96"/>
      <c r="LS234" s="93"/>
      <c r="LT234" s="79"/>
      <c r="LU234" s="79"/>
      <c r="LV234" s="79"/>
      <c r="LW234" s="79"/>
      <c r="LX234" s="79"/>
      <c r="LY234" s="79"/>
      <c r="LZ234" s="79">
        <v>7.0000000000000007E-2</v>
      </c>
      <c r="MA234" s="97"/>
      <c r="MB234" s="95"/>
      <c r="MC234" s="79"/>
      <c r="MD234" s="79"/>
      <c r="ME234" s="79"/>
      <c r="MF234" s="79"/>
      <c r="MG234" s="79"/>
      <c r="MH234" s="79"/>
      <c r="MI234" s="79"/>
      <c r="MJ234" s="79"/>
      <c r="MK234" s="79"/>
      <c r="ML234" s="79"/>
      <c r="MM234" s="79"/>
      <c r="MN234" s="98"/>
      <c r="MO234" s="98"/>
      <c r="MP234" s="96"/>
      <c r="MQ234" s="93"/>
      <c r="MR234" s="79"/>
      <c r="MS234" s="79"/>
      <c r="MT234" s="79"/>
      <c r="MU234" s="79"/>
      <c r="MV234" s="98"/>
      <c r="MW234" s="79"/>
      <c r="MX234" s="79"/>
      <c r="MY234" s="79"/>
      <c r="MZ234" s="79"/>
      <c r="NA234" s="79"/>
      <c r="NB234" s="79"/>
      <c r="NC234" s="79"/>
      <c r="ND234" s="96"/>
      <c r="NE234" s="96"/>
      <c r="NF234" s="96"/>
      <c r="NG234" s="96"/>
      <c r="NH234" s="93"/>
      <c r="NI234" s="79"/>
      <c r="NJ234" s="79">
        <v>7.0000000000000007E-2</v>
      </c>
      <c r="NK234" s="79"/>
      <c r="NL234" s="79"/>
      <c r="NM234" s="79"/>
      <c r="NN234" s="94"/>
      <c r="NO234" s="93"/>
      <c r="NP234" s="80"/>
      <c r="NQ234" s="124" t="s">
        <v>1084</v>
      </c>
      <c r="NR234" s="102" t="s">
        <v>1089</v>
      </c>
      <c r="NS234" s="102"/>
      <c r="NT234" s="102"/>
      <c r="NU234" s="102"/>
      <c r="NV234" s="104"/>
      <c r="NW234" s="102" t="s">
        <v>2303</v>
      </c>
      <c r="NX234" s="133" t="s">
        <v>1091</v>
      </c>
      <c r="NY234" s="138" t="s">
        <v>1024</v>
      </c>
      <c r="NZ234" s="133" t="s">
        <v>1091</v>
      </c>
      <c r="OA234" s="137"/>
      <c r="OB234" s="137"/>
      <c r="OC234" s="137"/>
      <c r="OD234" s="108">
        <f t="shared" si="447"/>
        <v>192</v>
      </c>
      <c r="OE234" s="109">
        <v>5</v>
      </c>
      <c r="OF234" s="110">
        <f t="shared" si="448"/>
        <v>33</v>
      </c>
      <c r="OG234" s="109">
        <v>7</v>
      </c>
      <c r="OH234" s="111">
        <f>ROUND(AVERAGEIF($ES$9:$ES$497,$ES234,EV$9:EV$497),0)</f>
        <v>57</v>
      </c>
      <c r="OI234" s="112">
        <f>ROUND(AVERAGEIF($ES$9:$ES$497,$ES234,EW$9:EW$497),0)</f>
        <v>69</v>
      </c>
      <c r="OJ234" s="112">
        <f>ROUND(AVERAGEIF($ES$9:$ES$497,$ES234,EX$9:EX$497),0)</f>
        <v>17</v>
      </c>
      <c r="OK234" s="112">
        <f>ROUND(AVERAGEIF($ES$9:$ES$497,$ES234,EY$9:EY$497),0)</f>
        <v>30</v>
      </c>
      <c r="OL234" s="112">
        <f>ROUND(AVERAGEIF($ES$9:$ES$497,$ES234,EZ$9:EZ$497),0)</f>
        <v>58</v>
      </c>
      <c r="OM234" s="112">
        <f>ROUND(AVERAGEIF($ES$9:$ES$497,$ES234,FA$9:FA$497),0)</f>
        <v>21</v>
      </c>
      <c r="ON234" s="112">
        <f>ROUND(AVERAGEIF($ES$9:$ES$497,$ES234,FB$9:FB$497),0)</f>
        <v>45</v>
      </c>
      <c r="OO234" s="112">
        <f>ROUND(AVERAGEIF($ES$9:$ES$497,$ES234,FC$9:FC$497),0)</f>
        <v>49</v>
      </c>
      <c r="OP234" s="112">
        <f>ROUND(AVERAGEIF($ES$9:$ES$497,$ES234,FD$9:FD$497),0)</f>
        <v>75</v>
      </c>
      <c r="OQ234" s="113">
        <f>ROUND(AVERAGEIF($ES$9:$ES$497,$ES234,FE$9:FE$497),0)</f>
        <v>66</v>
      </c>
      <c r="OR234" s="114">
        <f>ROUND(EV234/MAX(EV$9:EV$497)*100,0)</f>
        <v>19</v>
      </c>
      <c r="OS234" s="115">
        <f>ROUND(EW234/MAX(EW$9:EW$497)*100,0)</f>
        <v>64</v>
      </c>
      <c r="OT234" s="115">
        <f>ROUND(EX234/MAX(EX$9:EX$497)*100,0)</f>
        <v>23</v>
      </c>
      <c r="OU234" s="115">
        <f>ROUND(EY234/MAX(EY$9:EY$497)*100,0)</f>
        <v>10</v>
      </c>
      <c r="OV234" s="115">
        <f>ROUND(EZ234/MAX(EZ$9:EZ$497)*100,0)</f>
        <v>62</v>
      </c>
      <c r="OW234" s="115">
        <f>ROUND(FA234/MAX(FA$9:FA$497)*100,0)</f>
        <v>27</v>
      </c>
      <c r="OX234" s="115">
        <f>ROUND(FB234/MAX(FB$9:FB$497)*100,0)</f>
        <v>22</v>
      </c>
      <c r="OY234" s="116">
        <f>ROUND(FC234/MAX(FC$9:FC$497)*100,0)</f>
        <v>50</v>
      </c>
      <c r="OZ234" s="115">
        <f>ROUND(FD234/MAX(FD$9:FD$497)*100,0)</f>
        <v>71</v>
      </c>
      <c r="PA234" s="117">
        <f>ROUND(FE234/MAX(FE$9:FE$497)*100,0)</f>
        <v>40</v>
      </c>
      <c r="PB234" s="118">
        <f t="shared" si="449"/>
        <v>339</v>
      </c>
      <c r="PC234" s="115">
        <f t="shared" si="450"/>
        <v>456</v>
      </c>
      <c r="PD234" s="115">
        <f t="shared" si="451"/>
        <v>525</v>
      </c>
      <c r="PE234" s="115">
        <f t="shared" si="452"/>
        <v>439</v>
      </c>
      <c r="PF234" s="115">
        <f t="shared" si="453"/>
        <v>291</v>
      </c>
      <c r="PG234" s="119">
        <f t="shared" si="454"/>
        <v>289</v>
      </c>
      <c r="PH234" s="118">
        <f>ROUND(PB234/MAX(PB$9:PB$497)*100,0)</f>
        <v>40</v>
      </c>
      <c r="PI234" s="115">
        <f>ROUND(PC234/MAX(PC$9:PC$497)*100,0)</f>
        <v>55</v>
      </c>
      <c r="PJ234" s="115">
        <f>ROUND(PD234/MAX(PD$9:PD$497)*100,0)</f>
        <v>56</v>
      </c>
      <c r="PK234" s="115">
        <f>ROUND(PE234/MAX(PE$9:PE$497)*100,0)</f>
        <v>44</v>
      </c>
      <c r="PL234" s="115">
        <f>ROUND(PF234/MAX(PF$9:PF$497)*100,0)</f>
        <v>41</v>
      </c>
      <c r="PM234" s="119">
        <f>ROUND(PG234/MAX(PG$9:PG$497)*100,0)</f>
        <v>42</v>
      </c>
      <c r="PN234" s="118">
        <f>RANK(PH234,PH$9:PH$497,0)</f>
        <v>252</v>
      </c>
      <c r="PO234" s="115">
        <f>RANK(PI234,PI$9:PI$497,0)</f>
        <v>104</v>
      </c>
      <c r="PP234" s="115">
        <f>RANK(PJ234,PJ$9:PJ$497,0)</f>
        <v>168</v>
      </c>
      <c r="PQ234" s="115">
        <f>RANK(PK234,PK$9:PK$497,0)</f>
        <v>214</v>
      </c>
      <c r="PR234" s="115">
        <f>RANK(PL234,PL$9:PL$497,0)</f>
        <v>256</v>
      </c>
      <c r="PS234" s="119">
        <f>RANK(PM234,PM$9:PM$497,0)</f>
        <v>219</v>
      </c>
      <c r="PT234" s="120">
        <f>ROUND(FZ234/MAX(FZ$9:FZ$497)*100,0)</f>
        <v>30</v>
      </c>
      <c r="PU234" s="115">
        <f>ROUND(GA234/MAX(GA$9:GA$497)*100,0)</f>
        <v>74</v>
      </c>
      <c r="PV234" s="115">
        <f>ROUND(GB234/MAX(GB$9:GB$497)*100,0)</f>
        <v>32</v>
      </c>
      <c r="PW234" s="115">
        <f>ROUND(GC234/MAX(GC$9:GC$497)*100,0)</f>
        <v>19</v>
      </c>
      <c r="PX234" s="115">
        <f>ROUND(GD234/MAX(GD$9:GD$497)*100,0)</f>
        <v>70</v>
      </c>
      <c r="PY234" s="115">
        <f>ROUND(GE234/MAX(GE$9:GE$497)*100,0)</f>
        <v>29</v>
      </c>
      <c r="PZ234" s="115">
        <f>ROUND(GF234/MAX(GF$9:GF$497)*100,0)</f>
        <v>23</v>
      </c>
      <c r="QA234" s="116">
        <f>ROUND(GG234/MAX(GG$9:GG$497)*100,0)</f>
        <v>63</v>
      </c>
      <c r="QB234" s="115">
        <f>ROUND(GH234/MAX(GH$9:GH$497)*100,0)</f>
        <v>75</v>
      </c>
      <c r="QC234" s="121">
        <f>ROUND(GI234/MAX(GI$9:GI$497)*100,0)</f>
        <v>51</v>
      </c>
      <c r="QD234" s="120">
        <f>ROUND(AVERAGEIF($ES$9:$ES$497,$ES234,PT$9:PT$497),0)</f>
        <v>47</v>
      </c>
      <c r="QE234" s="120">
        <f>ROUND(AVERAGEIF($ES$9:$ES$497,$ES234,PU$9:PU$497),0)</f>
        <v>61</v>
      </c>
      <c r="QF234" s="120">
        <f>ROUND(AVERAGEIF($ES$9:$ES$497,$ES234,PV$9:PV$497),0)</f>
        <v>21</v>
      </c>
      <c r="QG234" s="120">
        <f>ROUND(AVERAGEIF($ES$9:$ES$497,$ES234,PW$9:PW$497),0)</f>
        <v>34</v>
      </c>
      <c r="QH234" s="120">
        <f>ROUND(AVERAGEIF($ES$9:$ES$497,$ES234,PX$9:PX$497),0)</f>
        <v>48</v>
      </c>
      <c r="QI234" s="120">
        <f>ROUND(AVERAGEIF($ES$9:$ES$497,$ES234,PY$9:PY$497),0)</f>
        <v>18</v>
      </c>
      <c r="QJ234" s="120">
        <f>ROUND(AVERAGEIF($ES$9:$ES$497,$ES234,PZ$9:PZ$497),0)</f>
        <v>31</v>
      </c>
      <c r="QK234" s="120">
        <f>ROUND(AVERAGEIF($ES$9:$ES$497,$ES234,QA$9:QA$497),0)</f>
        <v>40</v>
      </c>
      <c r="QL234" s="120">
        <f>ROUND(AVERAGEIF($ES$9:$ES$497,$ES234,QB$9:QB$497),0)</f>
        <v>51</v>
      </c>
      <c r="QM234" s="120">
        <f>ROUND(AVERAGEIF($ES$9:$ES$497,$ES234,QC$9:QC$497),0)</f>
        <v>32</v>
      </c>
      <c r="QN234" s="114">
        <f t="shared" si="455"/>
        <v>464</v>
      </c>
      <c r="QO234" s="115">
        <f t="shared" si="456"/>
        <v>616</v>
      </c>
      <c r="QP234" s="115">
        <f t="shared" si="457"/>
        <v>744</v>
      </c>
      <c r="QQ234" s="115">
        <f t="shared" si="458"/>
        <v>653</v>
      </c>
      <c r="QR234" s="115">
        <f t="shared" si="459"/>
        <v>425</v>
      </c>
      <c r="QS234" s="119">
        <f t="shared" si="460"/>
        <v>385</v>
      </c>
      <c r="QT234" s="114">
        <f>ROUND((QN234-MIN(QN$9:QN$497))/(MAX(QN$9:QN$497)-MIN(QN$9:QN$497))*100,0)</f>
        <v>37</v>
      </c>
      <c r="QU234" s="115">
        <f>ROUND((QO234-MIN(QO$9:QO$497))/(MAX(QO$9:QO$497)-MIN(QO$9:QO$497))*100,0)</f>
        <v>59</v>
      </c>
      <c r="QV234" s="115">
        <f>ROUND((QP234-MIN(QP$9:QP$497))/(MAX(QP$9:QP$497)-MIN(QP$9:QP$497))*100,0)</f>
        <v>57</v>
      </c>
      <c r="QW234" s="115">
        <f>ROUND((QQ234-MIN(QQ$9:QQ$497))/(MAX(QQ$9:QQ$497)-MIN(QQ$9:QQ$497))*100,0)</f>
        <v>46</v>
      </c>
      <c r="QX234" s="115">
        <f>ROUND((QR234-MIN(QR$9:QR$497))/(MAX(QR$9:QR$497)-MIN(QR$9:QR$497))*100,0)</f>
        <v>31</v>
      </c>
      <c r="QY234" s="115">
        <f>ROUND((QS234-MIN(QS$9:QS$497))/(MAX(QS$9:QS$497)-MIN(QS$9:QS$497))*100,0)</f>
        <v>42</v>
      </c>
      <c r="QZ234" s="114">
        <f>RANK(QN234,QN$9:QN$497,0)</f>
        <v>237</v>
      </c>
      <c r="RA234" s="115">
        <f>RANK(QO234,QO$9:QO$497,0)</f>
        <v>23</v>
      </c>
      <c r="RB234" s="115">
        <f>RANK(QP234,QP$9:QP$497,0)</f>
        <v>29</v>
      </c>
      <c r="RC234" s="115">
        <f>RANK(QQ234,QQ$9:QQ$497,0)</f>
        <v>116</v>
      </c>
      <c r="RD234" s="115">
        <f>RANK(QR234,QR$9:QR$497,0)</f>
        <v>348</v>
      </c>
      <c r="RE234" s="115">
        <f>RANK(QS234,QS$9:QS$497,0)</f>
        <v>178</v>
      </c>
      <c r="RF234" s="122"/>
      <c r="RG234" s="115">
        <f>($RH$3*(IH234+IJ234)*100*100/MAX(EX$9:EX$497)*$RO$3) +($RH$3*(II234+IJ234)*100*100/MAX(EX$9:EX$497)*$RO$4) + ($RH$3*IK234*100*100/MAX(EX$9:EX$497)*0.098)</f>
        <v>0</v>
      </c>
      <c r="RH234" s="115">
        <f>($RH$4*IL234*100*100/MAX(EZ$9:EZ$497))*$RQ$3</f>
        <v>2.7600000000000002</v>
      </c>
      <c r="RI234" s="115">
        <f>($RH$3*IM234*100*100/MAX(EY$9:EY$497))*$RQ$4</f>
        <v>0</v>
      </c>
      <c r="RJ234" s="115">
        <f>($RH$3*IN234*100*100/MAX(EX$9:EX$497))</f>
        <v>0</v>
      </c>
      <c r="RK234" s="115">
        <f>($RH$4*IO234*100*100/MAX(EZ$9:EZ$497))*$RQ$3</f>
        <v>0</v>
      </c>
      <c r="RL234" s="115">
        <f>(($RL$4*IP234*100*((100/MAX(EX$9:EX$497)+100/MAX(EZ$9:EZ$497))/2))+($RL$4*IQ234*100*((100/MAX(EX$9:EX$497)+100/MAX(EZ$9:EZ$497))/2))+($RL$4*IR234*100*((100/MAX(EX$9:EX$497)+100/MAX(EZ$9:EZ$497))/2))+($RL$4*IS234*100*((100/MAX(EX$9:EX$497)+100/MAX(EZ$9:EZ$497))/2))+($RL$4*IT234*100*((100/MAX(EX$9:EX$497)+100/MAX(EZ$9:EZ$497))/2))+($RL$4*IU234*100*((100/MAX(EX$9:EX$497)+100/MAX(EZ$9:EZ$497))/2))+($RL$4*IV234*100*((100/MAX(EX$9:EX$497)+100/MAX(EZ$9:EZ$497))/2))+($RL$4*IW234*100*((100/MAX(EX$9:EX$497)+100/MAX(EZ$9:EZ$497))/2)))*$RS$3</f>
        <v>0</v>
      </c>
      <c r="RM234" s="115">
        <f>(($RH$3*IX234*100*100/MAX(EX$9:EX$497))+($RH$3*IY234*100*100/MAX(EX$9:EX$497))+($RH$3*IZ234*100*100/MAX(EX$9:EX$497))+($RH$3*JA234*100*100/MAX(EX$9:EX$497))+($RH$3*JB234*100*100/MAX(EX$9:EX$497))+($RH$3*JC234*100*100/MAX(EX$9:EX$497))+($RH$3*JD234*100*100/MAX(EX$9:EX$497))+($RH$3*JE234*100*100/MAX(EX$9:EX$497)))*$RS$4</f>
        <v>0</v>
      </c>
      <c r="RN234" s="115">
        <f>(($RH$4*JF234*100*100/MAX(EZ$9:EZ$497)) + ($RH$4*JG234*100*100/MAX(EZ$9:EZ$497)) + ($RH$4*JH234*100*100/MAX(EZ$9:EZ$497)) + ($RH$4*JI234*100*100/MAX(EZ$9:EZ$497)) + ($RH$4*JJ234*100*100/MAX(EZ$9:EZ$497)) + ($RH$4*JK234*100*100/MAX(EZ$9:EZ$497)) + ($RH$4*JL234*100*100/MAX(EZ$9:EZ$497)) + ($RH$4*JM234*100*100/MAX(EZ$9:EZ$497)))*$RU$3</f>
        <v>2.5760000000000005</v>
      </c>
      <c r="RO234" s="115">
        <f>(($RL$4*JN234*100*((100/MAX(EX$9:EX$497)+100/MAX(EZ$9:EZ$497))/2))+($RL$4*JO234*100*((100/MAX(EX$9:EX$497)+100/MAX(EZ$9:EZ$497))/2))+($RL$4*JP234*100*((100/MAX(EX$9:EX$497)+100/MAX(EZ$9:EZ$497))/2))+($RL$4*JQ234*100*((100/MAX(EX$9:EX$497)+100/MAX(EZ$9:EZ$497))/2))+($RL$4*JR234*100*((100/MAX(EX$9:EX$497)+100/MAX(EZ$9:EZ$497))/2))+($RL$4*JS234*100*((100/MAX(EX$9:EX$497)+100/MAX(EZ$9:EZ$497))/2))+($RL$4*JT234*100*((100/MAX(EX$9:EX$497)+100/MAX(EZ$9:EZ$497))/2))+($RL$4*JU234*100*((100/MAX(EX$9:EX$497)+100/MAX(EZ$9:EZ$497))/2))+($RL$4*JV234*100*((100/MAX(EX$9:EX$497)+100/MAX(EZ$9:EZ$497))/2))+($RL$4*JW234*100*((100/MAX(EX$9:EX$497)+100/MAX(EZ$9:EZ$497))/2))+($RL$4*JX234*100*((100/MAX(EX$9:EX$497)+100/MAX(EZ$9:EZ$497))/2))+($RL$4*JY234*100*((100/MAX(EX$9:EX$497)+100/MAX(EZ$9:EZ$497))/2))+($RL$4*JZ234*100*((100/MAX(EX$9:EX$497)+100/MAX(EZ$9:EZ$497))/2)))*$RW$3/2</f>
        <v>0</v>
      </c>
      <c r="RP234" s="119">
        <f>($RJ$3*KA234*100*100/MAX(FA$9:FA$497)) + ($RJ$3*KB234*100*100/MAX(FA$9:FA$497)/2) + ($RJ$3*KC234*100*100/MAX(FA$9:FA$497)/2) + ($RJ$3*KD234*100*100/MAX(FA$9:FA$497)/4) + ($RJ$3*KE234*100*100/MAX(FA$9:FA$497)/4)</f>
        <v>0</v>
      </c>
      <c r="RQ234" s="118">
        <f>($RL$4*KF234*100*((100/MAX(EX$9:EX$497)+100/MAX(EZ$9:EZ$497)))) * ($RO$3/2) + (($RL$4*KG234*100*((100/MAX(EX$9:EX$497)+100/MAX(EZ$9:EZ$497))))+($RL$4*KH234*100*((100/MAX(EX$9:EX$497)+100/MAX(EZ$9:EZ$497))))+($RL$4*KI234*100*((100/MAX(EX$9:EX$497)+100/MAX(EZ$9:EZ$497))))+($RL$4*KJ234*100*((100/MAX(EX$9:EX$497)+100/MAX(EZ$9:EZ$497))))+($RL$4*KK234*100*((100/MAX(EX$9:EX$497)+100/MAX(EZ$9:EZ$497))))+($RL$4*KL234*100*((100/MAX(EX$9:EX$497)+100/MAX(EZ$9:EZ$497))))+($RL$4*KM234*100*((100/MAX(EX$9:EX$497)+100/MAX(EZ$9:EZ$497))))+($RL$4*KN234*100*((100/MAX(EX$9:EX$497)+100/MAX(EZ$9:EZ$497))))+($RL$4*KO234*100*((100/MAX(EX$9:EX$497)+100/MAX(EZ$9:EZ$497))))+($RL$4*KP234*100*((100/MAX(EX$9:EX$497)+100/MAX(EZ$9:EZ$497))))+($RL$4*KQ234*100*((100/MAX(EX$9:EX$497)+100/MAX(EZ$9:EZ$497))))+($RL$4*KR234*100*((100/MAX(EX$9:EX$497)+100/MAX(EZ$9:EZ$497))))+($RL$4*KS234*100*((100/MAX(EX$9:EX$497)+100/MAX(EZ$9:EZ$497))))+($RL$4*KV234*100*((100/MAX(EX$9:EX$497)+100/MAX(EZ$9:EZ$497))))) * (($RO$3+$RO$4)/6)</f>
        <v>0</v>
      </c>
      <c r="RR234" s="115">
        <f>(($RL$4*KW234*100*((100/MAX(EX$9:EX$497)+100/MAX(EZ$9:EZ$497))))) * ($RO$3/2) + (($RL$4*KX234*100*((100/MAX(EX$9:EX$497)+100/MAX(EZ$9:EZ$497))))+($RL$4*KY234*100*((100/MAX(EX$9:EX$497)+100/MAX(EZ$9:EZ$497))))+($RL$4*KZ234*100*((100/MAX(EX$9:EX$497)+100/MAX(EZ$9:EZ$497))))+($RL$4*LA234*100*((100/MAX(EX$9:EX$497)+100/MAX(EZ$9:EZ$497))))+($RL$4*LB234*100*((100/MAX(EX$9:EX$497)+100/MAX(EZ$9:EZ$497))))+($RL$4*LC234*100*((100/MAX(EX$9:EX$497)+100/MAX(EZ$9:EZ$497))))) * (($RO$3+$RO$4)/6)</f>
        <v>0</v>
      </c>
      <c r="RS234" s="119">
        <f>(($RL$4*LD234*100*((100/MAX(EX$9:EX$497)+100/MAX(EZ$9:EZ$497))))+($RL$4*LE234*100*((100/MAX(EX$9:EX$497)+100/MAX(EZ$9:EZ$497))))) * (($RO$3+$RO$4)/6)</f>
        <v>0</v>
      </c>
      <c r="RT234" s="118">
        <f>($RJ$4*LH234*100*(100/MAX(EV$9:EV$497)))+($RJ$4*LI234*100*(100/MAX(EV$9:EV$497)))</f>
        <v>0</v>
      </c>
      <c r="RU234" s="119">
        <f>($RJ$4*LJ234*(100/MAX(EV$9:EV$497)))/2 + ($RL$3*LK234*(100/MAX(EW$9:EW$497))) + ($RJ$4*LL234*(100/MAX(EV$9:EV$497)))/4 + ($RL$3*LM234*(100/MAX(EW$9:EW$497)))</f>
        <v>0</v>
      </c>
      <c r="RV234" s="118">
        <f>($RJ$4*LN234*100*100/MAX(EV$9:EV$497)/2)+($RJ$4*LO234*100*100/MAX(EV$9:EV$497)/2)+($RJ$4*LP234*100*100/MAX(EV$9:EV$497))+($RJ$4*LQ234*100*100/MAX(EV$9:EV$497))+($RJ$4*LR234*100*100/MAX(EV$9:EV$497))</f>
        <v>0</v>
      </c>
      <c r="RW234" s="115">
        <f>($RJ$4*LS234*100*100/MAX(EV$9:EV$497)) + (($RJ$4*LT234*100*100/MAX(EV$9:EV$497))+($RJ$4*LU234*100*100/MAX(EV$9:EV$497))+($RJ$4*LV234*100*100/MAX(EV$9:EV$497))+($RJ$4*LW234*100*100/MAX(EV$9:EV$497))+($RJ$4*LX234*100*100/MAX(EV$9:EV$497))+($RJ$4*LY234*100*100/MAX(EV$9:EV$497))+($RJ$4*LZ234*100*100/MAX(EV$9:EV$497))+($RJ$4*MA234*100*100/MAX(EV$9:EV$497)))/2</f>
        <v>5.8988764044943833</v>
      </c>
      <c r="RX234" s="119">
        <f>($RJ$4*MB234*100*100/MAX(EV$9:EV$497))+($RJ$4*MC234*100*100/MAX(EV$9:EV$497))+($RJ$4*MD234*100*100/MAX(EV$9:EV$497))+($RJ$4*ME234*100*100/MAX(EV$9:EV$497))+($RJ$4*MF234*100*100/MAX(EV$9:EV$497))+($RJ$4*MG234*100*100/MAX(EV$9:EV$497))+($RJ$4*MH234*100*100/MAX(EV$9:EV$497))+($RJ$4*MI234*100*100/MAX(EV$9:EV$497))+($RJ$4*MJ234*100*100/MAX(EV$9:EV$497))+($RJ$4*MK234*100*100/MAX(EV$9:EV$497))+($RJ$4*ML234*100*100/MAX(EV$9:EV$497))+($RJ$4*MM234*100*100/MAX(EV$9:EV$497))+($RJ$4*MN234*100*100/MAX(EV$9:EV$497))</f>
        <v>0</v>
      </c>
      <c r="RY234" s="118">
        <f>($RJ$4*MQ234*100*100/MAX(EV$9:EV$497))/2 + (($RJ$4*MR234*100*100/MAX(EV$9:EV$497))+($RJ$4*MS234*100*100/MAX(EV$9:EV$497))+($RJ$4*MT234*100*100/MAX(EV$9:EV$497))+($RJ$4*MU234*100*100/MAX(EV$9:EV$497))+($RJ$4*MV234*100*100/MAX(EV$9:EV$497))+($RJ$4*MW234*100*100/MAX(EV$9:EV$497))+($RJ$4*MX234*100*100/MAX(EV$9:EV$497))+($RJ$4*MY234*100*100/MAX(EV$9:EV$497))+($RJ$4*MZ234*100*100/MAX(EV$9:EV$497))+($RJ$4*NA234*100*100/MAX(EV$9:EV$497))+($RJ$4*NB234*100*100/MAX(EV$9:EV$497))+($RJ$4*NC234*100*100/MAX(EV$9:EV$497))+($RJ$4*ND234*100*100/MAX(EV$9:EV$497))+($RJ$4*NG234*100*100/MAX(EV$9:EV$497)))/4</f>
        <v>0</v>
      </c>
      <c r="RZ234" s="115">
        <f>($RJ$4*NH234*100*100/MAX(EV$9:EV$497))/2 + (($RJ$4*NI234*100*100/MAX(EV$9:EV$497))+($RJ$4*NJ234*100*100/MAX(EV$9:EV$497))+($RJ$4*NK234*100*100/MAX(EV$9:EV$497))+($RJ$4*NL234*100*100/MAX(EV$9:EV$497))+($RJ$4*NM234*100*100/MAX(EV$9:EV$497))+($RJ$4*NN234*100*100/MAX(EV$9:EV$497)))/4</f>
        <v>2.9494382022471917</v>
      </c>
      <c r="SA234" s="117">
        <f>(($RJ$4*NO234*100*100/MAX(EV$9:EV$497))+($RJ$4*NP234*100*100/MAX(EV$9:EV$497)))/4</f>
        <v>0</v>
      </c>
      <c r="SB234" s="118">
        <f t="shared" si="461"/>
        <v>14.184314606741575</v>
      </c>
      <c r="SC234" s="115">
        <f t="shared" si="462"/>
        <v>1.7696629213483148</v>
      </c>
      <c r="SD234" s="115">
        <f t="shared" si="463"/>
        <v>25.458478651685397</v>
      </c>
      <c r="SE234" s="115">
        <f t="shared" si="464"/>
        <v>1.7696629213483148</v>
      </c>
      <c r="SF234" s="115">
        <f t="shared" si="465"/>
        <v>2.2120786516853936</v>
      </c>
      <c r="SG234" s="115">
        <f t="shared" si="466"/>
        <v>8.8483146067415746</v>
      </c>
      <c r="SH234" s="115">
        <f>ROUND(SB234/MAX(SB$9:SB$497)*100,0)</f>
        <v>18</v>
      </c>
      <c r="SI234" s="115">
        <f>ROUND(SC234/MAX(SC$9:SC$497)*100,0)</f>
        <v>3</v>
      </c>
      <c r="SJ234" s="115">
        <f>ROUND(SD234/MAX(SD$9:SD$497)*100,0)</f>
        <v>41</v>
      </c>
      <c r="SK234" s="115">
        <f>ROUND(SE234/MAX(SE$9:SE$497)*100,0)</f>
        <v>1</v>
      </c>
      <c r="SL234" s="115">
        <f>ROUND(SF234/MAX(SF$9:SF$497)*100,0)</f>
        <v>5</v>
      </c>
      <c r="SM234" s="121">
        <f>ROUND(SG234/MAX(SG$9:SG$497)*100,0)</f>
        <v>8</v>
      </c>
      <c r="SN234" s="115">
        <f>ROUND(AVERAGEIF($ES$9:$ES$497,$ES234,SH$9:SH$497),0)</f>
        <v>12</v>
      </c>
      <c r="SO234" s="115">
        <f>ROUND(AVERAGEIF($ES$9:$ES$497,$ES234,SI$9:SI$497),0)</f>
        <v>5</v>
      </c>
      <c r="SP234" s="115">
        <f>ROUND(AVERAGEIF($ES$9:$ES$497,$ES234,SJ$9:SJ$497),0)</f>
        <v>26</v>
      </c>
      <c r="SQ234" s="115">
        <f>ROUND(AVERAGEIF($ES$9:$ES$497,$ES234,SK$9:SK$497),0)</f>
        <v>6</v>
      </c>
      <c r="SR234" s="115">
        <f>ROUND(AVERAGEIF($ES$9:$ES$497,$ES234,SL$9:SL$497),0)</f>
        <v>8</v>
      </c>
      <c r="SS234" s="121">
        <f>ROUND(AVERAGEIF($ES$9:$ES$497,$ES234,SM$9:SM$497),0)</f>
        <v>4</v>
      </c>
      <c r="ST234" s="114">
        <f>RANK(SB234,SB$9:SB$497,0)</f>
        <v>219</v>
      </c>
      <c r="SU234" s="115">
        <f>RANK(SC234,SC$9:SC$497,0)</f>
        <v>213</v>
      </c>
      <c r="SV234" s="115">
        <f>RANK(SD234,SD$9:SD$497,0)</f>
        <v>25</v>
      </c>
      <c r="SW234" s="115">
        <f>RANK(SE234,SE$9:SE$497,0)</f>
        <v>213</v>
      </c>
      <c r="SX234" s="115">
        <f>RANK(SF234,SF$9:SF$497,0)</f>
        <v>134</v>
      </c>
      <c r="SY234" s="115">
        <f>RANK(SG234,SG$9:SG$497,0)</f>
        <v>94</v>
      </c>
      <c r="SZ234" s="115">
        <f>COUNTIFS(SB$9:SB$497,"&gt;"&amp;SB234,$ES$9:$ES$497,$ES234)+1</f>
        <v>24</v>
      </c>
      <c r="TA234" s="115">
        <f>COUNTIFS(SC$9:SC$497,"&gt;"&amp;SC234,$ES$9:$ES$497,$ES234)+1</f>
        <v>23</v>
      </c>
      <c r="TB234" s="115">
        <f>COUNTIFS(SD$9:SD$497,"&gt;"&amp;SD234,$ES$9:$ES$497,$ES234)+1</f>
        <v>23</v>
      </c>
      <c r="TC234" s="115">
        <f>COUNTIFS(SE$9:SE$497,"&gt;"&amp;SE234,$ES$9:$ES$497,$ES234)+1</f>
        <v>23</v>
      </c>
      <c r="TD234" s="115">
        <f>COUNTIFS(SF$9:SF$497,"&gt;"&amp;SF234,$ES$9:$ES$497,$ES234)+1</f>
        <v>23</v>
      </c>
      <c r="TE234" s="117">
        <f>COUNTIFS(SG$9:SG$497,"&gt;"&amp;SG234,$ES$9:$ES$497,$ES234)+1</f>
        <v>10</v>
      </c>
      <c r="TF234" s="118">
        <f t="shared" si="467"/>
        <v>74</v>
      </c>
      <c r="TG234" s="115">
        <f t="shared" si="468"/>
        <v>43</v>
      </c>
      <c r="TH234" s="115">
        <f t="shared" si="469"/>
        <v>96</v>
      </c>
      <c r="TI234" s="115">
        <f t="shared" si="470"/>
        <v>57</v>
      </c>
      <c r="TJ234" s="115">
        <f t="shared" si="471"/>
        <v>49</v>
      </c>
      <c r="TK234" s="115">
        <f t="shared" si="472"/>
        <v>49</v>
      </c>
      <c r="TL234" s="117">
        <f t="shared" si="473"/>
        <v>50</v>
      </c>
      <c r="TM234" s="118">
        <f>ROUND(TF234/MAX(TF$9:TF$497)*100,0)</f>
        <v>41</v>
      </c>
      <c r="TN234" s="115">
        <f>ROUND(TG234/MAX(TG$9:TG$497)*100,0)</f>
        <v>24</v>
      </c>
      <c r="TO234" s="115">
        <f>ROUND(TH234/MAX(TH$9:TH$497)*100,0)</f>
        <v>53</v>
      </c>
      <c r="TP234" s="115">
        <f>ROUND(TI234/MAX(TI$9:TI$497)*100,0)</f>
        <v>31</v>
      </c>
      <c r="TQ234" s="115">
        <f>ROUND(TJ234/MAX(TJ$9:TJ$497)*100,0)</f>
        <v>25</v>
      </c>
      <c r="TR234" s="115">
        <f>ROUND(TK234/MAX(TK$9:TK$497)*100,0)</f>
        <v>25</v>
      </c>
      <c r="TS234" s="119">
        <f>ROUND(TL234/MAX(TL$9:TL$497)*100,0)</f>
        <v>26</v>
      </c>
      <c r="TT234" s="120">
        <f>RANK(TM234,TM$9:TM$497,0)</f>
        <v>217</v>
      </c>
      <c r="TU234" s="115">
        <f>RANK(TN234,TN$9:TN$497,0)</f>
        <v>259</v>
      </c>
      <c r="TV234" s="115">
        <f>RANK(TO234,TO$9:TO$497,0)</f>
        <v>40</v>
      </c>
      <c r="TW234" s="115">
        <f>RANK(TP234,TP$9:TP$497,0)</f>
        <v>212</v>
      </c>
      <c r="TX234" s="115">
        <f>RANK(TQ234,TQ$9:TQ$497,0)</f>
        <v>204</v>
      </c>
      <c r="TY234" s="115">
        <f>RANK(TR234,TR$9:TR$497,0)</f>
        <v>237</v>
      </c>
      <c r="TZ234" s="121">
        <f>RANK(TS234,TS$9:TS$497,0)</f>
        <v>201</v>
      </c>
      <c r="UA234" s="132"/>
      <c r="UB234" s="7" t="s">
        <v>1</v>
      </c>
    </row>
    <row r="235" spans="1:548" x14ac:dyDescent="0.15">
      <c r="A235" s="183">
        <v>227</v>
      </c>
      <c r="B235" s="203" t="s">
        <v>1089</v>
      </c>
      <c r="C235" s="63"/>
      <c r="D235" s="63"/>
      <c r="E235" s="64" t="s">
        <v>518</v>
      </c>
      <c r="F235" s="65">
        <v>78</v>
      </c>
      <c r="G235" s="65" t="s">
        <v>908</v>
      </c>
      <c r="H235" s="65" t="s">
        <v>1020</v>
      </c>
      <c r="I235" s="66" t="s">
        <v>521</v>
      </c>
      <c r="J235" s="67" t="s">
        <v>521</v>
      </c>
      <c r="K235" s="67" t="s">
        <v>521</v>
      </c>
      <c r="L235" s="67" t="s">
        <v>521</v>
      </c>
      <c r="M235" s="67" t="s">
        <v>521</v>
      </c>
      <c r="N235" s="67" t="s">
        <v>521</v>
      </c>
      <c r="O235" s="67" t="s">
        <v>521</v>
      </c>
      <c r="P235" s="67" t="s">
        <v>521</v>
      </c>
      <c r="Q235" s="67" t="s">
        <v>521</v>
      </c>
      <c r="R235" s="68" t="s">
        <v>521</v>
      </c>
      <c r="S235" s="69" t="s">
        <v>521</v>
      </c>
      <c r="T235" s="67" t="s">
        <v>521</v>
      </c>
      <c r="U235" s="67" t="s">
        <v>521</v>
      </c>
      <c r="V235" s="67" t="s">
        <v>521</v>
      </c>
      <c r="W235" s="67" t="s">
        <v>521</v>
      </c>
      <c r="X235" s="67" t="s">
        <v>521</v>
      </c>
      <c r="Y235" s="67" t="s">
        <v>521</v>
      </c>
      <c r="Z235" s="67" t="s">
        <v>521</v>
      </c>
      <c r="AA235" s="67" t="s">
        <v>521</v>
      </c>
      <c r="AB235" s="68" t="s">
        <v>521</v>
      </c>
      <c r="AC235" s="69" t="s">
        <v>521</v>
      </c>
      <c r="AD235" s="67" t="s">
        <v>521</v>
      </c>
      <c r="AE235" s="67" t="s">
        <v>521</v>
      </c>
      <c r="AF235" s="67" t="s">
        <v>521</v>
      </c>
      <c r="AG235" s="67" t="s">
        <v>521</v>
      </c>
      <c r="AH235" s="67" t="s">
        <v>521</v>
      </c>
      <c r="AI235" s="67" t="s">
        <v>521</v>
      </c>
      <c r="AJ235" s="67" t="s">
        <v>521</v>
      </c>
      <c r="AK235" s="67" t="s">
        <v>521</v>
      </c>
      <c r="AL235" s="68" t="s">
        <v>521</v>
      </c>
      <c r="AM235" s="69" t="s">
        <v>521</v>
      </c>
      <c r="AN235" s="67" t="s">
        <v>521</v>
      </c>
      <c r="AO235" s="67" t="s">
        <v>521</v>
      </c>
      <c r="AP235" s="67" t="s">
        <v>521</v>
      </c>
      <c r="AQ235" s="67" t="s">
        <v>521</v>
      </c>
      <c r="AR235" s="67" t="s">
        <v>521</v>
      </c>
      <c r="AS235" s="67" t="s">
        <v>521</v>
      </c>
      <c r="AT235" s="67" t="s">
        <v>521</v>
      </c>
      <c r="AU235" s="67" t="s">
        <v>521</v>
      </c>
      <c r="AV235" s="68" t="s">
        <v>521</v>
      </c>
      <c r="AW235" s="69" t="s">
        <v>521</v>
      </c>
      <c r="AX235" s="67" t="s">
        <v>521</v>
      </c>
      <c r="AY235" s="67" t="s">
        <v>521</v>
      </c>
      <c r="AZ235" s="67" t="s">
        <v>521</v>
      </c>
      <c r="BA235" s="67" t="s">
        <v>521</v>
      </c>
      <c r="BB235" s="67" t="s">
        <v>521</v>
      </c>
      <c r="BC235" s="67" t="s">
        <v>521</v>
      </c>
      <c r="BD235" s="67" t="s">
        <v>521</v>
      </c>
      <c r="BE235" s="67" t="s">
        <v>521</v>
      </c>
      <c r="BF235" s="68" t="s">
        <v>521</v>
      </c>
      <c r="BG235" s="69" t="s">
        <v>521</v>
      </c>
      <c r="BH235" s="67" t="s">
        <v>521</v>
      </c>
      <c r="BI235" s="67" t="s">
        <v>521</v>
      </c>
      <c r="BJ235" s="67" t="s">
        <v>521</v>
      </c>
      <c r="BK235" s="67" t="s">
        <v>521</v>
      </c>
      <c r="BL235" s="67" t="s">
        <v>521</v>
      </c>
      <c r="BM235" s="67" t="s">
        <v>521</v>
      </c>
      <c r="BN235" s="67" t="s">
        <v>521</v>
      </c>
      <c r="BO235" s="67" t="s">
        <v>521</v>
      </c>
      <c r="BP235" s="68" t="s">
        <v>521</v>
      </c>
      <c r="BQ235" s="70" t="s">
        <v>521</v>
      </c>
      <c r="BR235" s="67" t="s">
        <v>521</v>
      </c>
      <c r="BS235" s="67" t="s">
        <v>521</v>
      </c>
      <c r="BT235" s="67" t="s">
        <v>521</v>
      </c>
      <c r="BU235" s="67" t="s">
        <v>521</v>
      </c>
      <c r="BV235" s="67" t="s">
        <v>521</v>
      </c>
      <c r="BW235" s="67" t="s">
        <v>521</v>
      </c>
      <c r="BX235" s="67" t="s">
        <v>521</v>
      </c>
      <c r="BY235" s="67" t="s">
        <v>521</v>
      </c>
      <c r="BZ235" s="68" t="s">
        <v>521</v>
      </c>
      <c r="CA235" s="69" t="s">
        <v>521</v>
      </c>
      <c r="CB235" s="67" t="s">
        <v>521</v>
      </c>
      <c r="CC235" s="67" t="s">
        <v>521</v>
      </c>
      <c r="CD235" s="67" t="s">
        <v>521</v>
      </c>
      <c r="CE235" s="67" t="s">
        <v>521</v>
      </c>
      <c r="CF235" s="67" t="s">
        <v>521</v>
      </c>
      <c r="CG235" s="67" t="s">
        <v>521</v>
      </c>
      <c r="CH235" s="67" t="s">
        <v>521</v>
      </c>
      <c r="CI235" s="67" t="s">
        <v>521</v>
      </c>
      <c r="CJ235" s="68" t="s">
        <v>521</v>
      </c>
      <c r="CK235" s="69" t="s">
        <v>521</v>
      </c>
      <c r="CL235" s="67" t="s">
        <v>521</v>
      </c>
      <c r="CM235" s="67" t="s">
        <v>521</v>
      </c>
      <c r="CN235" s="67" t="s">
        <v>521</v>
      </c>
      <c r="CO235" s="67" t="s">
        <v>521</v>
      </c>
      <c r="CP235" s="67" t="s">
        <v>521</v>
      </c>
      <c r="CQ235" s="67" t="s">
        <v>521</v>
      </c>
      <c r="CR235" s="67" t="s">
        <v>521</v>
      </c>
      <c r="CS235" s="67" t="s">
        <v>521</v>
      </c>
      <c r="CT235" s="68" t="s">
        <v>521</v>
      </c>
      <c r="CU235" s="69" t="s">
        <v>521</v>
      </c>
      <c r="CV235" s="67" t="s">
        <v>521</v>
      </c>
      <c r="CW235" s="67" t="s">
        <v>521</v>
      </c>
      <c r="CX235" s="67" t="s">
        <v>521</v>
      </c>
      <c r="CY235" s="67" t="s">
        <v>521</v>
      </c>
      <c r="CZ235" s="67" t="s">
        <v>521</v>
      </c>
      <c r="DA235" s="67" t="s">
        <v>521</v>
      </c>
      <c r="DB235" s="67" t="s">
        <v>521</v>
      </c>
      <c r="DC235" s="67" t="s">
        <v>521</v>
      </c>
      <c r="DD235" s="68" t="s">
        <v>521</v>
      </c>
      <c r="DE235" s="69" t="s">
        <v>521</v>
      </c>
      <c r="DF235" s="71" t="s">
        <v>521</v>
      </c>
      <c r="DG235" s="67" t="s">
        <v>521</v>
      </c>
      <c r="DH235" s="67" t="s">
        <v>521</v>
      </c>
      <c r="DI235" s="67" t="s">
        <v>521</v>
      </c>
      <c r="DJ235" s="67" t="s">
        <v>521</v>
      </c>
      <c r="DK235" s="67" t="s">
        <v>521</v>
      </c>
      <c r="DL235" s="67" t="s">
        <v>521</v>
      </c>
      <c r="DM235" s="67" t="s">
        <v>521</v>
      </c>
      <c r="DN235" s="68" t="s">
        <v>521</v>
      </c>
      <c r="DO235" s="70" t="s">
        <v>521</v>
      </c>
      <c r="DP235" s="71" t="s">
        <v>521</v>
      </c>
      <c r="DQ235" s="67" t="s">
        <v>521</v>
      </c>
      <c r="DR235" s="67" t="s">
        <v>521</v>
      </c>
      <c r="DS235" s="67" t="s">
        <v>521</v>
      </c>
      <c r="DT235" s="67" t="s">
        <v>521</v>
      </c>
      <c r="DU235" s="67" t="s">
        <v>521</v>
      </c>
      <c r="DV235" s="67" t="s">
        <v>521</v>
      </c>
      <c r="DW235" s="67" t="s">
        <v>521</v>
      </c>
      <c r="DX235" s="72" t="s">
        <v>521</v>
      </c>
      <c r="DY235" s="73" t="s">
        <v>522</v>
      </c>
      <c r="DZ235" s="74">
        <v>3</v>
      </c>
      <c r="EA235" s="74">
        <v>4</v>
      </c>
      <c r="EB235" s="74">
        <v>4</v>
      </c>
      <c r="EC235" s="75">
        <v>4</v>
      </c>
      <c r="ED235" s="76" t="s">
        <v>522</v>
      </c>
      <c r="EE235" s="74">
        <f t="shared" si="417"/>
        <v>3</v>
      </c>
      <c r="EF235" s="74">
        <f t="shared" si="418"/>
        <v>12</v>
      </c>
      <c r="EG235" s="74">
        <f t="shared" si="419"/>
        <v>48</v>
      </c>
      <c r="EH235" s="77">
        <f t="shared" si="420"/>
        <v>192</v>
      </c>
      <c r="EI235" s="73">
        <v>20</v>
      </c>
      <c r="EJ235" s="74">
        <v>100</v>
      </c>
      <c r="EK235" s="74">
        <v>210</v>
      </c>
      <c r="EL235" s="74">
        <v>1050</v>
      </c>
      <c r="EM235" s="75">
        <v>3150</v>
      </c>
      <c r="EN235" s="78">
        <v>1</v>
      </c>
      <c r="EO235" s="79">
        <f t="shared" si="421"/>
        <v>1.6666666666666667</v>
      </c>
      <c r="EP235" s="79">
        <f t="shared" si="422"/>
        <v>0.875</v>
      </c>
      <c r="EQ235" s="79">
        <f t="shared" si="423"/>
        <v>1.09375</v>
      </c>
      <c r="ER235" s="80">
        <f t="shared" si="424"/>
        <v>0.8203125</v>
      </c>
      <c r="ES235" s="128" t="s">
        <v>523</v>
      </c>
      <c r="ET235" s="82"/>
      <c r="EU235" s="83">
        <v>4</v>
      </c>
      <c r="EV235" s="73">
        <v>57</v>
      </c>
      <c r="EW235" s="74">
        <v>43</v>
      </c>
      <c r="EX235" s="74">
        <v>47</v>
      </c>
      <c r="EY235" s="74">
        <v>48</v>
      </c>
      <c r="EZ235" s="74">
        <v>47</v>
      </c>
      <c r="FA235" s="74">
        <v>12</v>
      </c>
      <c r="FB235" s="74">
        <v>24</v>
      </c>
      <c r="FC235" s="74">
        <v>38</v>
      </c>
      <c r="FD235" s="74">
        <f t="shared" si="425"/>
        <v>94</v>
      </c>
      <c r="FE235" s="84">
        <f t="shared" si="426"/>
        <v>85</v>
      </c>
      <c r="FF235" s="73">
        <f>RANK(EV235,$EV$9:$EV$497,0)</f>
        <v>247</v>
      </c>
      <c r="FG235" s="74">
        <f>RANK(EW235,$EW$9:$EW$497,0)</f>
        <v>216</v>
      </c>
      <c r="FH235" s="74">
        <f>RANK(EX235,$EX$9:$EX$497,0)</f>
        <v>155</v>
      </c>
      <c r="FI235" s="74">
        <f>RANK(EY235,$EY$9:$EY$497,0)</f>
        <v>137</v>
      </c>
      <c r="FJ235" s="74">
        <f>RANK(EZ235,$EZ$9:$EZ$497,0)</f>
        <v>62</v>
      </c>
      <c r="FK235" s="74">
        <f>RANK(FA235,$FA$9:$FA$497,0)</f>
        <v>279</v>
      </c>
      <c r="FL235" s="74">
        <f>RANK(FB235,$FB$9:$FB$497,0)</f>
        <v>303</v>
      </c>
      <c r="FM235" s="74">
        <f>RANK(FC235,$FC$9:$FC$497,0)</f>
        <v>230</v>
      </c>
      <c r="FN235" s="74">
        <f>RANK(FD235,$FD$9:$FD$497,0)</f>
        <v>114</v>
      </c>
      <c r="FO235" s="84">
        <f>RANK(FE235,$FE$9:$FE$497,0)</f>
        <v>189</v>
      </c>
      <c r="FP235" s="73">
        <f>COUNTIFS($EV$9:$EV$497,"&gt;"&amp;EV235,$ES$9:$ES$497,ES235)+1</f>
        <v>63</v>
      </c>
      <c r="FQ235" s="74">
        <f>COUNTIFS($EW$9:$EW$497,"&gt;"&amp;EW235,$ES$9:$ES$497,ES235)+1</f>
        <v>30</v>
      </c>
      <c r="FR235" s="74">
        <f>COUNTIFS($EX$9:$EX$497,"&gt;"&amp;EX235,$ES$9:$ES$497,ES235)+1</f>
        <v>41</v>
      </c>
      <c r="FS235" s="74">
        <f>COUNTIFS($EY$9:$EY$497,"&gt;"&amp;EY235,$ES$9:$ES$497,ES235)+1</f>
        <v>51</v>
      </c>
      <c r="FT235" s="74">
        <f>COUNTIFS($EZ$9:$EZ$497,"&gt;"&amp;EZ235,$ES$9:$ES$497,ES235)+1</f>
        <v>3</v>
      </c>
      <c r="FU235" s="74">
        <f>COUNTIFS($FA$9:$FA$497,"&gt;"&amp;FA235,$ES$9:$ES$497,ES235)+1</f>
        <v>54</v>
      </c>
      <c r="FV235" s="74">
        <f>COUNTIFS($FB$9:$FB$497,"&gt;"&amp;FB235,$ES$9:$ES$497,ES235)+1</f>
        <v>40</v>
      </c>
      <c r="FW235" s="74">
        <f>COUNTIFS($FC$9:$FC$497,"&gt;"&amp;FC235,$ES$9:$ES$497,ES235)+1</f>
        <v>30</v>
      </c>
      <c r="FX235" s="74">
        <f>COUNTIFS($FD$9:$FD$497,"&gt;"&amp;FD235,$ES$9:$ES$497,ES235)+1</f>
        <v>25</v>
      </c>
      <c r="FY235" s="84">
        <f>COUNTIFS($FE$9:$FE$497,"&gt;"&amp;FE235,$ES$9:$ES$497,ES235)+1</f>
        <v>34</v>
      </c>
      <c r="FZ235" s="85">
        <f t="shared" si="427"/>
        <v>0.73</v>
      </c>
      <c r="GA235" s="86">
        <f t="shared" si="428"/>
        <v>0.55000000000000004</v>
      </c>
      <c r="GB235" s="86">
        <f t="shared" si="429"/>
        <v>0.6</v>
      </c>
      <c r="GC235" s="86">
        <f t="shared" si="430"/>
        <v>0.62</v>
      </c>
      <c r="GD235" s="86">
        <f t="shared" si="431"/>
        <v>0.6</v>
      </c>
      <c r="GE235" s="86">
        <f t="shared" si="432"/>
        <v>0.15</v>
      </c>
      <c r="GF235" s="86">
        <f t="shared" si="433"/>
        <v>0.31</v>
      </c>
      <c r="GG235" s="86">
        <f t="shared" si="434"/>
        <v>0.49</v>
      </c>
      <c r="GH235" s="86">
        <f t="shared" si="435"/>
        <v>1.21</v>
      </c>
      <c r="GI235" s="87">
        <f t="shared" si="436"/>
        <v>1.0900000000000001</v>
      </c>
      <c r="GJ235" s="85">
        <f>ROUND(((FZ235-AVERAGE(FZ$9:FZ$497))/STDEVP(FZ$9:FZ$497)*10+50),2)</f>
        <v>40.79</v>
      </c>
      <c r="GK235" s="86">
        <f>ROUND(((GA235-AVERAGE(GA$9:GA$497))/STDEVP(GA$9:GA$497)*10+50),2)</f>
        <v>45.8</v>
      </c>
      <c r="GL235" s="86">
        <f>ROUND(((GB235-AVERAGE(GB$9:GB$497))/STDEVP(GB$9:GB$497)*10+50),2)</f>
        <v>50.64</v>
      </c>
      <c r="GM235" s="86">
        <f>ROUND(((GC235-AVERAGE(GC$9:GC$497))/STDEVP(GC$9:GC$497)*10+50),2)</f>
        <v>54.71</v>
      </c>
      <c r="GN235" s="86">
        <f>ROUND(((GD235-AVERAGE(GD$9:GD$497))/STDEVP(GD$9:GD$497)*10+50),2)</f>
        <v>57.11</v>
      </c>
      <c r="GO235" s="86">
        <f>ROUND(((GE235-AVERAGE(GE$9:GE$497))/STDEVP(GE$9:GE$497)*10+50),2)</f>
        <v>42.8</v>
      </c>
      <c r="GP235" s="86">
        <f>ROUND(((GF235-AVERAGE(GF$9:GF$497))/STDEVP(GF$9:GF$497)*10+50),2)</f>
        <v>39.770000000000003</v>
      </c>
      <c r="GQ235" s="86">
        <f>ROUND(((GG235-AVERAGE(GG$9:GG$497))/STDEVP(GG$9:GG$497)*10+50),2)</f>
        <v>45.59</v>
      </c>
      <c r="GR235" s="86">
        <f>ROUND(((GH235-AVERAGE(GH$9:GH$497))/STDEVP(GH$9:GH$497)*10+50),2)</f>
        <v>58.58</v>
      </c>
      <c r="GS235" s="87">
        <f>ROUND(((GI235-AVERAGE(GI$9:GI$497))/STDEVP(GI$9:GI$497)*10+50),2)</f>
        <v>47.4</v>
      </c>
      <c r="GT235" s="73">
        <f>RANK(GJ235,$GJ$9:$GJ$497,0)</f>
        <v>355</v>
      </c>
      <c r="GU235" s="74">
        <f>RANK(GK235,$GK$9:$GK$497,0)</f>
        <v>255</v>
      </c>
      <c r="GV235" s="74">
        <f>RANK(GL235,$GL$9:$GL$497,0)</f>
        <v>183</v>
      </c>
      <c r="GW235" s="74">
        <f>RANK(GM235,$GM$9:$GM$497,0)</f>
        <v>104</v>
      </c>
      <c r="GX235" s="74">
        <f>RANK(GN235,$GN$9:$GN$497,0)</f>
        <v>95</v>
      </c>
      <c r="GY235" s="74">
        <f>RANK(GO235,$GO$9:$GO$497,0)</f>
        <v>340</v>
      </c>
      <c r="GZ235" s="74">
        <f>RANK(GP235,$GP$9:$GP$497,0)</f>
        <v>361</v>
      </c>
      <c r="HA235" s="74">
        <f>RANK(GQ235,$GQ$9:$GQ$497,0)</f>
        <v>279</v>
      </c>
      <c r="HB235" s="74">
        <f>RANK(GR235,$GR$9:$GR$497,0)</f>
        <v>66</v>
      </c>
      <c r="HC235" s="84">
        <f>RANK(GS235,$GS$9:$GS$497,0)</f>
        <v>236</v>
      </c>
      <c r="HD235" s="85">
        <f>ROUND(AVERAGEIF($ES$9:$ES$497,$ES235,$FZ$9:$FZ$497),2)</f>
        <v>1.1399999999999999</v>
      </c>
      <c r="HE235" s="86">
        <f>ROUND(AVERAGEIF($ES$9:$ES$497,$ES235,$GA$9:$GA$497),2)</f>
        <v>0.46</v>
      </c>
      <c r="HF235" s="86">
        <f>ROUND(AVERAGEIF($ES$9:$ES$497,$ES235,$GB$9:$GB$497),2)</f>
        <v>0.65</v>
      </c>
      <c r="HG235" s="86">
        <f>ROUND(AVERAGEIF($ES$9:$ES$497,$ES235,$GC$9:$GC$497),2)</f>
        <v>0.74</v>
      </c>
      <c r="HH235" s="86">
        <f>ROUND(AVERAGEIF($ES$9:$ES$497,$ES235,$GD$9:$GD$497),2)</f>
        <v>0.27</v>
      </c>
      <c r="HI235" s="86">
        <f>ROUND(AVERAGEIF($ES$9:$ES$497,$ES235,$GE$9:$GE$497),2)</f>
        <v>0.23</v>
      </c>
      <c r="HJ235" s="86">
        <f>ROUND(AVERAGEIF($ES$9:$ES$497,$ES235,$GF$9:$GF$497),2)</f>
        <v>0.3</v>
      </c>
      <c r="HK235" s="86">
        <f>ROUND(AVERAGEIF($ES$9:$ES$497,$ES235,$GG$9:$GG$497),2)</f>
        <v>0.28000000000000003</v>
      </c>
      <c r="HL235" s="86">
        <f>ROUND(AVERAGEIF($ES$9:$ES$497,$ES235,$GH$9:$GH$497),2)</f>
        <v>0.92</v>
      </c>
      <c r="HM235" s="87">
        <f>ROUND(AVERAGEIF($ES$9:$ES$497,$ES235,$GI$9:$GI$497),2)</f>
        <v>0.93</v>
      </c>
      <c r="HN235" s="88">
        <f t="shared" si="437"/>
        <v>-0.40999999999999992</v>
      </c>
      <c r="HO235" s="89">
        <f t="shared" si="438"/>
        <v>9.0000000000000024E-2</v>
      </c>
      <c r="HP235" s="89">
        <f t="shared" si="439"/>
        <v>-5.0000000000000044E-2</v>
      </c>
      <c r="HQ235" s="89">
        <f t="shared" si="440"/>
        <v>-0.12</v>
      </c>
      <c r="HR235" s="89">
        <f t="shared" si="441"/>
        <v>0.32999999999999996</v>
      </c>
      <c r="HS235" s="89">
        <f t="shared" si="442"/>
        <v>-8.0000000000000016E-2</v>
      </c>
      <c r="HT235" s="89">
        <f t="shared" si="443"/>
        <v>1.0000000000000009E-2</v>
      </c>
      <c r="HU235" s="89">
        <f t="shared" si="444"/>
        <v>0.20999999999999996</v>
      </c>
      <c r="HV235" s="89">
        <f t="shared" si="445"/>
        <v>0.28999999999999992</v>
      </c>
      <c r="HW235" s="90">
        <f t="shared" si="446"/>
        <v>0.16000000000000003</v>
      </c>
      <c r="HX235" s="73">
        <f>COUNTIFS($FZ$9:$FZ$497,"&gt;"&amp;FZ235,$ES$9:$ES$497,$ES235)+1</f>
        <v>94</v>
      </c>
      <c r="HY235" s="74">
        <f>COUNTIFS($GA$9:$GA$497,"&gt;"&amp;GA235,$ES$9:$ES$497,$ES235)+1</f>
        <v>20</v>
      </c>
      <c r="HZ235" s="74">
        <f>COUNTIFS($GB$9:$GB$497,"&gt;"&amp;GB235,$ES$9:$ES$497,$ES235)+1</f>
        <v>46</v>
      </c>
      <c r="IA235" s="74">
        <f>COUNTIFS($GC$9:$GC$497,"&gt;"&amp;GC235,$ES$9:$ES$497,$ES235)+1</f>
        <v>61</v>
      </c>
      <c r="IB235" s="74">
        <f>COUNTIFS($GD$9:$GD$497,"&gt;"&amp;GD235,$ES$9:$ES$497,$ES235)+1</f>
        <v>2</v>
      </c>
      <c r="IC235" s="74">
        <f>COUNTIFS($GE$9:$GE$497,"&gt;"&amp;GE235,$ES$9:$ES$497,$ES235)+1</f>
        <v>81</v>
      </c>
      <c r="ID235" s="74">
        <f>COUNTIFS($GF$9:$GF$497,"&gt;"&amp;GF235,$ES$9:$ES$497,$ES235)+1</f>
        <v>32</v>
      </c>
      <c r="IE235" s="74">
        <f>COUNTIFS($GG$9:$GG$497,"&gt;"&amp;GG235,$ES$9:$ES$497,$ES235)+1</f>
        <v>14</v>
      </c>
      <c r="IF235" s="74">
        <f>COUNTIFS($GH$9:$GH$497,"&gt;"&amp;GH235,$ES$9:$ES$497,$ES235)+1</f>
        <v>13</v>
      </c>
      <c r="IG235" s="84">
        <f>COUNTIFS($GI$9:$GI$497,"&gt;"&amp;GI235,$ES$9:$ES$497,$ES235)+1</f>
        <v>28</v>
      </c>
      <c r="IH235" s="91"/>
      <c r="II235" s="79">
        <v>0.03</v>
      </c>
      <c r="IJ235" s="79"/>
      <c r="IK235" s="79"/>
      <c r="IL235" s="79"/>
      <c r="IM235" s="92"/>
      <c r="IN235" s="93"/>
      <c r="IO235" s="94"/>
      <c r="IP235" s="95">
        <v>0.05</v>
      </c>
      <c r="IQ235" s="79"/>
      <c r="IR235" s="79"/>
      <c r="IS235" s="79"/>
      <c r="IT235" s="79"/>
      <c r="IU235" s="79"/>
      <c r="IV235" s="79"/>
      <c r="IW235" s="96">
        <v>0.05</v>
      </c>
      <c r="IX235" s="93"/>
      <c r="IY235" s="79"/>
      <c r="IZ235" s="79"/>
      <c r="JA235" s="79"/>
      <c r="JB235" s="79"/>
      <c r="JC235" s="79"/>
      <c r="JD235" s="79"/>
      <c r="JE235" s="97"/>
      <c r="JF235" s="95"/>
      <c r="JG235" s="79"/>
      <c r="JH235" s="79"/>
      <c r="JI235" s="79"/>
      <c r="JJ235" s="79"/>
      <c r="JK235" s="79"/>
      <c r="JL235" s="79"/>
      <c r="JM235" s="96"/>
      <c r="JN235" s="93"/>
      <c r="JO235" s="79"/>
      <c r="JP235" s="79"/>
      <c r="JQ235" s="79"/>
      <c r="JR235" s="79"/>
      <c r="JS235" s="79"/>
      <c r="JT235" s="79"/>
      <c r="JU235" s="79"/>
      <c r="JV235" s="79"/>
      <c r="JW235" s="79"/>
      <c r="JX235" s="79"/>
      <c r="JY235" s="79"/>
      <c r="JZ235" s="97"/>
      <c r="KA235" s="93"/>
      <c r="KB235" s="79"/>
      <c r="KC235" s="79"/>
      <c r="KD235" s="79"/>
      <c r="KE235" s="97"/>
      <c r="KF235" s="95"/>
      <c r="KG235" s="79"/>
      <c r="KH235" s="79"/>
      <c r="KI235" s="79"/>
      <c r="KJ235" s="79"/>
      <c r="KK235" s="98"/>
      <c r="KL235" s="79"/>
      <c r="KM235" s="79"/>
      <c r="KN235" s="79"/>
      <c r="KO235" s="79"/>
      <c r="KP235" s="79"/>
      <c r="KQ235" s="79"/>
      <c r="KR235" s="79"/>
      <c r="KS235" s="96"/>
      <c r="KT235" s="96"/>
      <c r="KU235" s="96"/>
      <c r="KV235" s="96"/>
      <c r="KW235" s="93"/>
      <c r="KX235" s="79"/>
      <c r="KY235" s="79"/>
      <c r="KZ235" s="79"/>
      <c r="LA235" s="79"/>
      <c r="LB235" s="79"/>
      <c r="LC235" s="96"/>
      <c r="LD235" s="93"/>
      <c r="LE235" s="94"/>
      <c r="LF235" s="99"/>
      <c r="LG235" s="75"/>
      <c r="LH235" s="93"/>
      <c r="LI235" s="79"/>
      <c r="LJ235" s="74"/>
      <c r="LK235" s="74"/>
      <c r="LL235" s="74"/>
      <c r="LM235" s="100"/>
      <c r="LN235" s="95"/>
      <c r="LO235" s="79"/>
      <c r="LP235" s="79"/>
      <c r="LQ235" s="79"/>
      <c r="LR235" s="96"/>
      <c r="LS235" s="93"/>
      <c r="LT235" s="79"/>
      <c r="LU235" s="79"/>
      <c r="LV235" s="79"/>
      <c r="LW235" s="79"/>
      <c r="LX235" s="79"/>
      <c r="LY235" s="79"/>
      <c r="LZ235" s="79"/>
      <c r="MA235" s="97"/>
      <c r="MB235" s="95"/>
      <c r="MC235" s="79"/>
      <c r="MD235" s="79"/>
      <c r="ME235" s="79"/>
      <c r="MF235" s="79"/>
      <c r="MG235" s="79"/>
      <c r="MH235" s="79"/>
      <c r="MI235" s="79"/>
      <c r="MJ235" s="79"/>
      <c r="MK235" s="79"/>
      <c r="ML235" s="79"/>
      <c r="MM235" s="79"/>
      <c r="MN235" s="98"/>
      <c r="MO235" s="98"/>
      <c r="MP235" s="96"/>
      <c r="MQ235" s="93"/>
      <c r="MR235" s="79"/>
      <c r="MS235" s="79"/>
      <c r="MT235" s="79"/>
      <c r="MU235" s="79"/>
      <c r="MV235" s="98"/>
      <c r="MW235" s="79"/>
      <c r="MX235" s="79"/>
      <c r="MY235" s="79">
        <v>0.05</v>
      </c>
      <c r="MZ235" s="79"/>
      <c r="NA235" s="79"/>
      <c r="NB235" s="79"/>
      <c r="NC235" s="79"/>
      <c r="ND235" s="96"/>
      <c r="NE235" s="96"/>
      <c r="NF235" s="96"/>
      <c r="NG235" s="96"/>
      <c r="NH235" s="93"/>
      <c r="NI235" s="79"/>
      <c r="NJ235" s="79">
        <v>0.05</v>
      </c>
      <c r="NK235" s="79"/>
      <c r="NL235" s="79"/>
      <c r="NM235" s="79"/>
      <c r="NN235" s="94"/>
      <c r="NO235" s="93"/>
      <c r="NP235" s="80"/>
      <c r="NQ235" s="124" t="s">
        <v>1086</v>
      </c>
      <c r="NR235" s="102" t="s">
        <v>1092</v>
      </c>
      <c r="NS235" s="102"/>
      <c r="NT235" s="102"/>
      <c r="NU235" s="102"/>
      <c r="NV235" s="104"/>
      <c r="NW235" s="102" t="s">
        <v>1093</v>
      </c>
      <c r="NX235" s="133" t="s">
        <v>1094</v>
      </c>
      <c r="NY235" s="138" t="s">
        <v>1024</v>
      </c>
      <c r="NZ235" s="133" t="s">
        <v>1094</v>
      </c>
      <c r="OA235" s="137"/>
      <c r="OB235" s="137"/>
      <c r="OC235" s="137"/>
      <c r="OD235" s="108">
        <f t="shared" si="447"/>
        <v>192</v>
      </c>
      <c r="OE235" s="109">
        <v>5</v>
      </c>
      <c r="OF235" s="110">
        <f t="shared" si="448"/>
        <v>33</v>
      </c>
      <c r="OG235" s="109">
        <v>7</v>
      </c>
      <c r="OH235" s="111">
        <f>ROUND(AVERAGEIF($ES$9:$ES$497,$ES235,EV$9:EV$497),0)</f>
        <v>79</v>
      </c>
      <c r="OI235" s="112">
        <f>ROUND(AVERAGEIF($ES$9:$ES$497,$ES235,EW$9:EW$497),0)</f>
        <v>32</v>
      </c>
      <c r="OJ235" s="112">
        <f>ROUND(AVERAGEIF($ES$9:$ES$497,$ES235,EX$9:EX$497),0)</f>
        <v>45</v>
      </c>
      <c r="OK235" s="112">
        <f>ROUND(AVERAGEIF($ES$9:$ES$497,$ES235,EY$9:EY$497),0)</f>
        <v>53</v>
      </c>
      <c r="OL235" s="112">
        <f>ROUND(AVERAGEIF($ES$9:$ES$497,$ES235,EZ$9:EZ$497),0)</f>
        <v>20</v>
      </c>
      <c r="OM235" s="112">
        <f>ROUND(AVERAGEIF($ES$9:$ES$497,$ES235,FA$9:FA$497),0)</f>
        <v>18</v>
      </c>
      <c r="ON235" s="112">
        <f>ROUND(AVERAGEIF($ES$9:$ES$497,$ES235,FB$9:FB$497),0)</f>
        <v>23</v>
      </c>
      <c r="OO235" s="112">
        <f>ROUND(AVERAGEIF($ES$9:$ES$497,$ES235,FC$9:FC$497),0)</f>
        <v>23</v>
      </c>
      <c r="OP235" s="112">
        <f>ROUND(AVERAGEIF($ES$9:$ES$497,$ES235,FD$9:FD$497),0)</f>
        <v>64</v>
      </c>
      <c r="OQ235" s="113">
        <f>ROUND(AVERAGEIF($ES$9:$ES$497,$ES235,FE$9:FE$497),0)</f>
        <v>68</v>
      </c>
      <c r="OR235" s="114">
        <f>ROUND(EV235/MAX(EV$9:EV$497)*100,0)</f>
        <v>32</v>
      </c>
      <c r="OS235" s="115">
        <f>ROUND(EW235/MAX(EW$9:EW$497)*100,0)</f>
        <v>34</v>
      </c>
      <c r="OT235" s="115">
        <f>ROUND(EX235/MAX(EX$9:EX$497)*100,0)</f>
        <v>39</v>
      </c>
      <c r="OU235" s="115">
        <f>ROUND(EY235/MAX(EY$9:EY$497)*100,0)</f>
        <v>32</v>
      </c>
      <c r="OV235" s="115">
        <f>ROUND(EZ235/MAX(EZ$9:EZ$497)*100,0)</f>
        <v>38</v>
      </c>
      <c r="OW235" s="115">
        <f>ROUND(FA235/MAX(FA$9:FA$497)*100,0)</f>
        <v>11</v>
      </c>
      <c r="OX235" s="115">
        <f>ROUND(FB235/MAX(FB$9:FB$497)*100,0)</f>
        <v>18</v>
      </c>
      <c r="OY235" s="116">
        <f>ROUND(FC235/MAX(FC$9:FC$497)*100,0)</f>
        <v>26</v>
      </c>
      <c r="OZ235" s="115">
        <f>ROUND(FD235/MAX(FD$9:FD$497)*100,0)</f>
        <v>64</v>
      </c>
      <c r="PA235" s="117">
        <f>ROUND(FE235/MAX(FE$9:FE$497)*100,0)</f>
        <v>35</v>
      </c>
      <c r="PB235" s="118">
        <f t="shared" si="449"/>
        <v>343</v>
      </c>
      <c r="PC235" s="115">
        <f t="shared" si="450"/>
        <v>340</v>
      </c>
      <c r="PD235" s="115">
        <f t="shared" si="451"/>
        <v>457</v>
      </c>
      <c r="PE235" s="115">
        <f t="shared" si="452"/>
        <v>395</v>
      </c>
      <c r="PF235" s="115">
        <f t="shared" si="453"/>
        <v>300</v>
      </c>
      <c r="PG235" s="119">
        <f t="shared" si="454"/>
        <v>247</v>
      </c>
      <c r="PH235" s="118">
        <f>ROUND(PB235/MAX(PB$9:PB$497)*100,0)</f>
        <v>41</v>
      </c>
      <c r="PI235" s="115">
        <f>ROUND(PC235/MAX(PC$9:PC$497)*100,0)</f>
        <v>41</v>
      </c>
      <c r="PJ235" s="115">
        <f>ROUND(PD235/MAX(PD$9:PD$497)*100,0)</f>
        <v>49</v>
      </c>
      <c r="PK235" s="115">
        <f>ROUND(PE235/MAX(PE$9:PE$497)*100,0)</f>
        <v>39</v>
      </c>
      <c r="PL235" s="115">
        <f>ROUND(PF235/MAX(PF$9:PF$497)*100,0)</f>
        <v>42</v>
      </c>
      <c r="PM235" s="119">
        <f>ROUND(PG235/MAX(PG$9:PG$497)*100,0)</f>
        <v>36</v>
      </c>
      <c r="PN235" s="118">
        <f>RANK(PH235,PH$9:PH$497,0)</f>
        <v>243</v>
      </c>
      <c r="PO235" s="115">
        <f>RANK(PI235,PI$9:PI$497,0)</f>
        <v>210</v>
      </c>
      <c r="PP235" s="115">
        <f>RANK(PJ235,PJ$9:PJ$497,0)</f>
        <v>204</v>
      </c>
      <c r="PQ235" s="115">
        <f>RANK(PK235,PK$9:PK$497,0)</f>
        <v>249</v>
      </c>
      <c r="PR235" s="115">
        <f>RANK(PL235,PL$9:PL$497,0)</f>
        <v>247</v>
      </c>
      <c r="PS235" s="119">
        <f>RANK(PM235,PM$9:PM$497,0)</f>
        <v>258</v>
      </c>
      <c r="PT235" s="120">
        <f>ROUND(FZ235/MAX(FZ$9:FZ$497)*100,0)</f>
        <v>40</v>
      </c>
      <c r="PU235" s="115">
        <f>ROUND(GA235/MAX(GA$9:GA$497)*100,0)</f>
        <v>31</v>
      </c>
      <c r="PV235" s="115">
        <f>ROUND(GB235/MAX(GB$9:GB$497)*100,0)</f>
        <v>44</v>
      </c>
      <c r="PW235" s="115">
        <f>ROUND(GC235/MAX(GC$9:GC$497)*100,0)</f>
        <v>49</v>
      </c>
      <c r="PX235" s="115">
        <f>ROUND(GD235/MAX(GD$9:GD$497)*100,0)</f>
        <v>34</v>
      </c>
      <c r="PY235" s="115">
        <f>ROUND(GE235/MAX(GE$9:GE$497)*100,0)</f>
        <v>9</v>
      </c>
      <c r="PZ235" s="115">
        <f>ROUND(GF235/MAX(GF$9:GF$497)*100,0)</f>
        <v>15</v>
      </c>
      <c r="QA235" s="116">
        <f>ROUND(GG235/MAX(GG$9:GG$497)*100,0)</f>
        <v>27</v>
      </c>
      <c r="QB235" s="115">
        <f>ROUND(GH235/MAX(GH$9:GH$497)*100,0)</f>
        <v>54</v>
      </c>
      <c r="QC235" s="121">
        <f>ROUND(GI235/MAX(GI$9:GI$497)*100,0)</f>
        <v>35</v>
      </c>
      <c r="QD235" s="120">
        <f>ROUND(AVERAGEIF($ES$9:$ES$497,$ES235,PT$9:PT$497),0)</f>
        <v>62</v>
      </c>
      <c r="QE235" s="120">
        <f>ROUND(AVERAGEIF($ES$9:$ES$497,$ES235,PU$9:PU$497),0)</f>
        <v>26</v>
      </c>
      <c r="QF235" s="120">
        <f>ROUND(AVERAGEIF($ES$9:$ES$497,$ES235,PV$9:PV$497),0)</f>
        <v>48</v>
      </c>
      <c r="QG235" s="120">
        <f>ROUND(AVERAGEIF($ES$9:$ES$497,$ES235,PW$9:PW$497),0)</f>
        <v>58</v>
      </c>
      <c r="QH235" s="120">
        <f>ROUND(AVERAGEIF($ES$9:$ES$497,$ES235,PX$9:PX$497),0)</f>
        <v>15</v>
      </c>
      <c r="QI235" s="120">
        <f>ROUND(AVERAGEIF($ES$9:$ES$497,$ES235,PY$9:PY$497),0)</f>
        <v>14</v>
      </c>
      <c r="QJ235" s="120">
        <f>ROUND(AVERAGEIF($ES$9:$ES$497,$ES235,PZ$9:PZ$497),0)</f>
        <v>14</v>
      </c>
      <c r="QK235" s="120">
        <f>ROUND(AVERAGEIF($ES$9:$ES$497,$ES235,QA$9:QA$497),0)</f>
        <v>15</v>
      </c>
      <c r="QL235" s="120">
        <f>ROUND(AVERAGEIF($ES$9:$ES$497,$ES235,QB$9:QB$497),0)</f>
        <v>41</v>
      </c>
      <c r="QM235" s="120">
        <f>ROUND(AVERAGEIF($ES$9:$ES$497,$ES235,QC$9:QC$497),0)</f>
        <v>30</v>
      </c>
      <c r="QN235" s="114">
        <f t="shared" si="455"/>
        <v>424</v>
      </c>
      <c r="QO235" s="115">
        <f t="shared" si="456"/>
        <v>384</v>
      </c>
      <c r="QP235" s="115">
        <f t="shared" si="457"/>
        <v>560</v>
      </c>
      <c r="QQ235" s="115">
        <f t="shared" si="458"/>
        <v>505</v>
      </c>
      <c r="QR235" s="115">
        <f t="shared" si="459"/>
        <v>451</v>
      </c>
      <c r="QS235" s="119">
        <f t="shared" si="460"/>
        <v>291</v>
      </c>
      <c r="QT235" s="114">
        <f>ROUND((QN235-MIN(QN$9:QN$497))/(MAX(QN$9:QN$497)-MIN(QN$9:QN$497))*100,0)</f>
        <v>31</v>
      </c>
      <c r="QU235" s="115">
        <f>ROUND((QO235-MIN(QO$9:QO$497))/(MAX(QO$9:QO$497)-MIN(QO$9:QO$497))*100,0)</f>
        <v>25</v>
      </c>
      <c r="QV235" s="115">
        <f>ROUND((QP235-MIN(QP$9:QP$497))/(MAX(QP$9:QP$497)-MIN(QP$9:QP$497))*100,0)</f>
        <v>30</v>
      </c>
      <c r="QW235" s="115">
        <f>ROUND((QQ235-MIN(QQ$9:QQ$497))/(MAX(QQ$9:QQ$497)-MIN(QQ$9:QQ$497))*100,0)</f>
        <v>27</v>
      </c>
      <c r="QX235" s="115">
        <f>ROUND((QR235-MIN(QR$9:QR$497))/(MAX(QR$9:QR$497)-MIN(QR$9:QR$497))*100,0)</f>
        <v>36</v>
      </c>
      <c r="QY235" s="115">
        <f>ROUND((QS235-MIN(QS$9:QS$497))/(MAX(QS$9:QS$497)-MIN(QS$9:QS$497))*100,0)</f>
        <v>24</v>
      </c>
      <c r="QZ235" s="114">
        <f>RANK(QN235,QN$9:QN$497,0)</f>
        <v>307</v>
      </c>
      <c r="RA235" s="115">
        <f>RANK(QO235,QO$9:QO$497,0)</f>
        <v>207</v>
      </c>
      <c r="RB235" s="115">
        <f>RANK(QP235,QP$9:QP$497,0)</f>
        <v>209</v>
      </c>
      <c r="RC235" s="115">
        <f>RANK(QQ235,QQ$9:QQ$497,0)</f>
        <v>301</v>
      </c>
      <c r="RD235" s="115">
        <f>RANK(QR235,QR$9:QR$497,0)</f>
        <v>318</v>
      </c>
      <c r="RE235" s="115">
        <f>RANK(QS235,QS$9:QS$497,0)</f>
        <v>358</v>
      </c>
      <c r="RF235" s="122"/>
      <c r="RG235" s="115">
        <f>($RH$3*(IH235+IJ235)*100*100/MAX(EX$9:EX$497)*$RO$3) +($RH$3*(II235+IJ235)*100*100/MAX(EX$9:EX$497)*$RO$4) + ($RH$3*IK235*100*100/MAX(EX$9:EX$497)*0.098)</f>
        <v>4.4874999999999998</v>
      </c>
      <c r="RH235" s="115">
        <f>($RH$4*IL235*100*100/MAX(EZ$9:EZ$497))*$RQ$3</f>
        <v>0</v>
      </c>
      <c r="RI235" s="115">
        <f>($RH$3*IM235*100*100/MAX(EY$9:EY$497))*$RQ$4</f>
        <v>0</v>
      </c>
      <c r="RJ235" s="115">
        <f>($RH$3*IN235*100*100/MAX(EX$9:EX$497))</f>
        <v>0</v>
      </c>
      <c r="RK235" s="115">
        <f>($RH$4*IO235*100*100/MAX(EZ$9:EZ$497))*$RQ$3</f>
        <v>0</v>
      </c>
      <c r="RL235" s="115">
        <f>(($RL$4*IP235*100*((100/MAX(EX$9:EX$497)+100/MAX(EZ$9:EZ$497))/2))+($RL$4*IQ235*100*((100/MAX(EX$9:EX$497)+100/MAX(EZ$9:EZ$497))/2))+($RL$4*IR235*100*((100/MAX(EX$9:EX$497)+100/MAX(EZ$9:EZ$497))/2))+($RL$4*IS235*100*((100/MAX(EX$9:EX$497)+100/MAX(EZ$9:EZ$497))/2))+($RL$4*IT235*100*((100/MAX(EX$9:EX$497)+100/MAX(EZ$9:EZ$497))/2))+($RL$4*IU235*100*((100/MAX(EX$9:EX$497)+100/MAX(EZ$9:EZ$497))/2))+($RL$4*IV235*100*((100/MAX(EX$9:EX$497)+100/MAX(EZ$9:EZ$497))/2))+($RL$4*IW235*100*((100/MAX(EX$9:EX$497)+100/MAX(EZ$9:EZ$497))/2)))*$RS$3</f>
        <v>10.453333333333335</v>
      </c>
      <c r="RM235" s="115">
        <f>(($RH$3*IX235*100*100/MAX(EX$9:EX$497))+($RH$3*IY235*100*100/MAX(EX$9:EX$497))+($RH$3*IZ235*100*100/MAX(EX$9:EX$497))+($RH$3*JA235*100*100/MAX(EX$9:EX$497))+($RH$3*JB235*100*100/MAX(EX$9:EX$497))+($RH$3*JC235*100*100/MAX(EX$9:EX$497))+($RH$3*JD235*100*100/MAX(EX$9:EX$497))+($RH$3*JE235*100*100/MAX(EX$9:EX$497)))*$RS$4</f>
        <v>0</v>
      </c>
      <c r="RN235" s="115">
        <f>(($RH$4*JF235*100*100/MAX(EZ$9:EZ$497)) + ($RH$4*JG235*100*100/MAX(EZ$9:EZ$497)) + ($RH$4*JH235*100*100/MAX(EZ$9:EZ$497)) + ($RH$4*JI235*100*100/MAX(EZ$9:EZ$497)) + ($RH$4*JJ235*100*100/MAX(EZ$9:EZ$497)) + ($RH$4*JK235*100*100/MAX(EZ$9:EZ$497)) + ($RH$4*JL235*100*100/MAX(EZ$9:EZ$497)) + ($RH$4*JM235*100*100/MAX(EZ$9:EZ$497)))*$RU$3</f>
        <v>0</v>
      </c>
      <c r="RO235" s="115">
        <f>(($RL$4*JN235*100*((100/MAX(EX$9:EX$497)+100/MAX(EZ$9:EZ$497))/2))+($RL$4*JO235*100*((100/MAX(EX$9:EX$497)+100/MAX(EZ$9:EZ$497))/2))+($RL$4*JP235*100*((100/MAX(EX$9:EX$497)+100/MAX(EZ$9:EZ$497))/2))+($RL$4*JQ235*100*((100/MAX(EX$9:EX$497)+100/MAX(EZ$9:EZ$497))/2))+($RL$4*JR235*100*((100/MAX(EX$9:EX$497)+100/MAX(EZ$9:EZ$497))/2))+($RL$4*JS235*100*((100/MAX(EX$9:EX$497)+100/MAX(EZ$9:EZ$497))/2))+($RL$4*JT235*100*((100/MAX(EX$9:EX$497)+100/MAX(EZ$9:EZ$497))/2))+($RL$4*JU235*100*((100/MAX(EX$9:EX$497)+100/MAX(EZ$9:EZ$497))/2))+($RL$4*JV235*100*((100/MAX(EX$9:EX$497)+100/MAX(EZ$9:EZ$497))/2))+($RL$4*JW235*100*((100/MAX(EX$9:EX$497)+100/MAX(EZ$9:EZ$497))/2))+($RL$4*JX235*100*((100/MAX(EX$9:EX$497)+100/MAX(EZ$9:EZ$497))/2))+($RL$4*JY235*100*((100/MAX(EX$9:EX$497)+100/MAX(EZ$9:EZ$497))/2))+($RL$4*JZ235*100*((100/MAX(EX$9:EX$497)+100/MAX(EZ$9:EZ$497))/2)))*$RW$3/2</f>
        <v>0</v>
      </c>
      <c r="RP235" s="119">
        <f>($RJ$3*KA235*100*100/MAX(FA$9:FA$497)) + ($RJ$3*KB235*100*100/MAX(FA$9:FA$497)/2) + ($RJ$3*KC235*100*100/MAX(FA$9:FA$497)/2) + ($RJ$3*KD235*100*100/MAX(FA$9:FA$497)/4) + ($RJ$3*KE235*100*100/MAX(FA$9:FA$497)/4)</f>
        <v>0</v>
      </c>
      <c r="RQ235" s="118">
        <f>($RL$4*KF235*100*((100/MAX(EX$9:EX$497)+100/MAX(EZ$9:EZ$497)))) * ($RO$3/2) + (($RL$4*KG235*100*((100/MAX(EX$9:EX$497)+100/MAX(EZ$9:EZ$497))))+($RL$4*KH235*100*((100/MAX(EX$9:EX$497)+100/MAX(EZ$9:EZ$497))))+($RL$4*KI235*100*((100/MAX(EX$9:EX$497)+100/MAX(EZ$9:EZ$497))))+($RL$4*KJ235*100*((100/MAX(EX$9:EX$497)+100/MAX(EZ$9:EZ$497))))+($RL$4*KK235*100*((100/MAX(EX$9:EX$497)+100/MAX(EZ$9:EZ$497))))+($RL$4*KL235*100*((100/MAX(EX$9:EX$497)+100/MAX(EZ$9:EZ$497))))+($RL$4*KM235*100*((100/MAX(EX$9:EX$497)+100/MAX(EZ$9:EZ$497))))+($RL$4*KN235*100*((100/MAX(EX$9:EX$497)+100/MAX(EZ$9:EZ$497))))+($RL$4*KO235*100*((100/MAX(EX$9:EX$497)+100/MAX(EZ$9:EZ$497))))+($RL$4*KP235*100*((100/MAX(EX$9:EX$497)+100/MAX(EZ$9:EZ$497))))+($RL$4*KQ235*100*((100/MAX(EX$9:EX$497)+100/MAX(EZ$9:EZ$497))))+($RL$4*KR235*100*((100/MAX(EX$9:EX$497)+100/MAX(EZ$9:EZ$497))))+($RL$4*KS235*100*((100/MAX(EX$9:EX$497)+100/MAX(EZ$9:EZ$497))))+($RL$4*KV235*100*((100/MAX(EX$9:EX$497)+100/MAX(EZ$9:EZ$497))))) * (($RO$3+$RO$4)/6)</f>
        <v>0</v>
      </c>
      <c r="RR235" s="115">
        <f>(($RL$4*KW235*100*((100/MAX(EX$9:EX$497)+100/MAX(EZ$9:EZ$497))))) * ($RO$3/2) + (($RL$4*KX235*100*((100/MAX(EX$9:EX$497)+100/MAX(EZ$9:EZ$497))))+($RL$4*KY235*100*((100/MAX(EX$9:EX$497)+100/MAX(EZ$9:EZ$497))))+($RL$4*KZ235*100*((100/MAX(EX$9:EX$497)+100/MAX(EZ$9:EZ$497))))+($RL$4*LA235*100*((100/MAX(EX$9:EX$497)+100/MAX(EZ$9:EZ$497))))+($RL$4*LB235*100*((100/MAX(EX$9:EX$497)+100/MAX(EZ$9:EZ$497))))+($RL$4*LC235*100*((100/MAX(EX$9:EX$497)+100/MAX(EZ$9:EZ$497))))) * (($RO$3+$RO$4)/6)</f>
        <v>0</v>
      </c>
      <c r="RS235" s="119">
        <f>(($RL$4*LD235*100*((100/MAX(EX$9:EX$497)+100/MAX(EZ$9:EZ$497))))+($RL$4*LE235*100*((100/MAX(EX$9:EX$497)+100/MAX(EZ$9:EZ$497))))) * (($RO$3+$RO$4)/6)</f>
        <v>0</v>
      </c>
      <c r="RT235" s="118">
        <f>($RJ$4*LH235*100*(100/MAX(EV$9:EV$497)))+($RJ$4*LI235*100*(100/MAX(EV$9:EV$497)))</f>
        <v>0</v>
      </c>
      <c r="RU235" s="119">
        <f>($RJ$4*LJ235*(100/MAX(EV$9:EV$497)))/2 + ($RL$3*LK235*(100/MAX(EW$9:EW$497))) + ($RJ$4*LL235*(100/MAX(EV$9:EV$497)))/4 + ($RL$3*LM235*(100/MAX(EW$9:EW$497)))</f>
        <v>0</v>
      </c>
      <c r="RV235" s="118">
        <f>($RJ$4*LN235*100*100/MAX(EV$9:EV$497)/2)+($RJ$4*LO235*100*100/MAX(EV$9:EV$497)/2)+($RJ$4*LP235*100*100/MAX(EV$9:EV$497))+($RJ$4*LQ235*100*100/MAX(EV$9:EV$497))+($RJ$4*LR235*100*100/MAX(EV$9:EV$497))</f>
        <v>0</v>
      </c>
      <c r="RW235" s="115">
        <f>($RJ$4*LS235*100*100/MAX(EV$9:EV$497)) + (($RJ$4*LT235*100*100/MAX(EV$9:EV$497))+($RJ$4*LU235*100*100/MAX(EV$9:EV$497))+($RJ$4*LV235*100*100/MAX(EV$9:EV$497))+($RJ$4*LW235*100*100/MAX(EV$9:EV$497))+($RJ$4*LX235*100*100/MAX(EV$9:EV$497))+($RJ$4*LY235*100*100/MAX(EV$9:EV$497))+($RJ$4*LZ235*100*100/MAX(EV$9:EV$497))+($RJ$4*MA235*100*100/MAX(EV$9:EV$497)))/2</f>
        <v>0</v>
      </c>
      <c r="RX235" s="119">
        <f>($RJ$4*MB235*100*100/MAX(EV$9:EV$497))+($RJ$4*MC235*100*100/MAX(EV$9:EV$497))+($RJ$4*MD235*100*100/MAX(EV$9:EV$497))+($RJ$4*ME235*100*100/MAX(EV$9:EV$497))+($RJ$4*MF235*100*100/MAX(EV$9:EV$497))+($RJ$4*MG235*100*100/MAX(EV$9:EV$497))+($RJ$4*MH235*100*100/MAX(EV$9:EV$497))+($RJ$4*MI235*100*100/MAX(EV$9:EV$497))+($RJ$4*MJ235*100*100/MAX(EV$9:EV$497))+($RJ$4*MK235*100*100/MAX(EV$9:EV$497))+($RJ$4*ML235*100*100/MAX(EV$9:EV$497))+($RJ$4*MM235*100*100/MAX(EV$9:EV$497))+($RJ$4*MN235*100*100/MAX(EV$9:EV$497))</f>
        <v>0</v>
      </c>
      <c r="RY235" s="118">
        <f>($RJ$4*MQ235*100*100/MAX(EV$9:EV$497))/2 + (($RJ$4*MR235*100*100/MAX(EV$9:EV$497))+($RJ$4*MS235*100*100/MAX(EV$9:EV$497))+($RJ$4*MT235*100*100/MAX(EV$9:EV$497))+($RJ$4*MU235*100*100/MAX(EV$9:EV$497))+($RJ$4*MV235*100*100/MAX(EV$9:EV$497))+($RJ$4*MW235*100*100/MAX(EV$9:EV$497))+($RJ$4*MX235*100*100/MAX(EV$9:EV$497))+($RJ$4*MY235*100*100/MAX(EV$9:EV$497))+($RJ$4*MZ235*100*100/MAX(EV$9:EV$497))+($RJ$4*NA235*100*100/MAX(EV$9:EV$497))+($RJ$4*NB235*100*100/MAX(EV$9:EV$497))+($RJ$4*NC235*100*100/MAX(EV$9:EV$497))+($RJ$4*ND235*100*100/MAX(EV$9:EV$497))+($RJ$4*NG235*100*100/MAX(EV$9:EV$497)))/4</f>
        <v>2.106741573033708</v>
      </c>
      <c r="RZ235" s="115">
        <f>($RJ$4*NH235*100*100/MAX(EV$9:EV$497))/2 + (($RJ$4*NI235*100*100/MAX(EV$9:EV$497))+($RJ$4*NJ235*100*100/MAX(EV$9:EV$497))+($RJ$4*NK235*100*100/MAX(EV$9:EV$497))+($RJ$4*NL235*100*100/MAX(EV$9:EV$497))+($RJ$4*NM235*100*100/MAX(EV$9:EV$497))+($RJ$4*NN235*100*100/MAX(EV$9:EV$497)))/4</f>
        <v>2.106741573033708</v>
      </c>
      <c r="SA235" s="117">
        <f>(($RJ$4*NO235*100*100/MAX(EV$9:EV$497))+($RJ$4*NP235*100*100/MAX(EV$9:EV$497)))/4</f>
        <v>0</v>
      </c>
      <c r="SB235" s="118">
        <f t="shared" si="461"/>
        <v>19.154316479400752</v>
      </c>
      <c r="SC235" s="115">
        <f t="shared" si="462"/>
        <v>15.783529962546817</v>
      </c>
      <c r="SD235" s="115">
        <f t="shared" si="463"/>
        <v>9.2363707865168561</v>
      </c>
      <c r="SE235" s="115">
        <f t="shared" si="464"/>
        <v>46.163529962546818</v>
      </c>
      <c r="SF235" s="115">
        <f t="shared" si="465"/>
        <v>11.506704119850189</v>
      </c>
      <c r="SG235" s="115">
        <f t="shared" si="466"/>
        <v>4.213483146067416</v>
      </c>
      <c r="SH235" s="115">
        <f>ROUND(SB235/MAX(SB$9:SB$497)*100,0)</f>
        <v>24</v>
      </c>
      <c r="SI235" s="115">
        <f>ROUND(SC235/MAX(SC$9:SC$497)*100,0)</f>
        <v>24</v>
      </c>
      <c r="SJ235" s="115">
        <f>ROUND(SD235/MAX(SD$9:SD$497)*100,0)</f>
        <v>15</v>
      </c>
      <c r="SK235" s="115">
        <f>ROUND(SE235/MAX(SE$9:SE$497)*100,0)</f>
        <v>36</v>
      </c>
      <c r="SL235" s="115">
        <f>ROUND(SF235/MAX(SF$9:SF$497)*100,0)</f>
        <v>28</v>
      </c>
      <c r="SM235" s="121">
        <f>ROUND(SG235/MAX(SG$9:SG$497)*100,0)</f>
        <v>4</v>
      </c>
      <c r="SN235" s="115">
        <f>ROUND(AVERAGEIF($ES$9:$ES$497,$ES235,SH$9:SH$497),0)</f>
        <v>26</v>
      </c>
      <c r="SO235" s="115">
        <f>ROUND(AVERAGEIF($ES$9:$ES$497,$ES235,SI$9:SI$497),0)</f>
        <v>23</v>
      </c>
      <c r="SP235" s="115">
        <f>ROUND(AVERAGEIF($ES$9:$ES$497,$ES235,SJ$9:SJ$497),0)</f>
        <v>4</v>
      </c>
      <c r="SQ235" s="115">
        <f>ROUND(AVERAGEIF($ES$9:$ES$497,$ES235,SK$9:SK$497),0)</f>
        <v>20</v>
      </c>
      <c r="SR235" s="115">
        <f>ROUND(AVERAGEIF($ES$9:$ES$497,$ES235,SL$9:SL$497),0)</f>
        <v>7</v>
      </c>
      <c r="SS235" s="121">
        <f>ROUND(AVERAGEIF($ES$9:$ES$497,$ES235,SM$9:SM$497),0)</f>
        <v>6</v>
      </c>
      <c r="ST235" s="114">
        <f>RANK(SB235,SB$9:SB$497,0)</f>
        <v>175</v>
      </c>
      <c r="SU235" s="115">
        <f>RANK(SC235,SC$9:SC$497,0)</f>
        <v>122</v>
      </c>
      <c r="SV235" s="115">
        <f>RANK(SD235,SD$9:SD$497,0)</f>
        <v>75</v>
      </c>
      <c r="SW235" s="115">
        <f>RANK(SE235,SE$9:SE$497,0)</f>
        <v>78</v>
      </c>
      <c r="SX235" s="115">
        <f>RANK(SF235,SF$9:SF$497,0)</f>
        <v>20</v>
      </c>
      <c r="SY235" s="115">
        <f>RANK(SG235,SG$9:SG$497,0)</f>
        <v>173</v>
      </c>
      <c r="SZ235" s="115">
        <f>COUNTIFS(SB$9:SB$497,"&gt;"&amp;SB235,$ES$9:$ES$497,$ES235)+1</f>
        <v>42</v>
      </c>
      <c r="TA235" s="115">
        <f>COUNTIFS(SC$9:SC$497,"&gt;"&amp;SC235,$ES$9:$ES$497,$ES235)+1</f>
        <v>38</v>
      </c>
      <c r="TB235" s="115">
        <f>COUNTIFS(SD$9:SD$497,"&gt;"&amp;SD235,$ES$9:$ES$497,$ES235)+1</f>
        <v>6</v>
      </c>
      <c r="TC235" s="115">
        <f>COUNTIFS(SE$9:SE$497,"&gt;"&amp;SE235,$ES$9:$ES$497,$ES235)+1</f>
        <v>27</v>
      </c>
      <c r="TD235" s="115">
        <f>COUNTIFS(SF$9:SF$497,"&gt;"&amp;SF235,$ES$9:$ES$497,$ES235)+1</f>
        <v>5</v>
      </c>
      <c r="TE235" s="117">
        <f>COUNTIFS(SG$9:SG$497,"&gt;"&amp;SG235,$ES$9:$ES$497,$ES235)+1</f>
        <v>40</v>
      </c>
      <c r="TF235" s="118">
        <f t="shared" si="467"/>
        <v>73</v>
      </c>
      <c r="TG235" s="115">
        <f t="shared" si="468"/>
        <v>65</v>
      </c>
      <c r="TH235" s="115">
        <f t="shared" si="469"/>
        <v>56</v>
      </c>
      <c r="TI235" s="115">
        <f t="shared" si="470"/>
        <v>85</v>
      </c>
      <c r="TJ235" s="115">
        <f t="shared" si="471"/>
        <v>67</v>
      </c>
      <c r="TK235" s="115">
        <f t="shared" si="472"/>
        <v>46</v>
      </c>
      <c r="TL235" s="117">
        <f t="shared" si="473"/>
        <v>40</v>
      </c>
      <c r="TM235" s="118">
        <f>ROUND(TF235/MAX(TF$9:TF$497)*100,0)</f>
        <v>41</v>
      </c>
      <c r="TN235" s="115">
        <f>ROUND(TG235/MAX(TG$9:TG$497)*100,0)</f>
        <v>36</v>
      </c>
      <c r="TO235" s="115">
        <f>ROUND(TH235/MAX(TH$9:TH$497)*100,0)</f>
        <v>31</v>
      </c>
      <c r="TP235" s="115">
        <f>ROUND(TI235/MAX(TI$9:TI$497)*100,0)</f>
        <v>47</v>
      </c>
      <c r="TQ235" s="115">
        <f>ROUND(TJ235/MAX(TJ$9:TJ$497)*100,0)</f>
        <v>34</v>
      </c>
      <c r="TR235" s="115">
        <f>ROUND(TK235/MAX(TK$9:TK$497)*100,0)</f>
        <v>23</v>
      </c>
      <c r="TS235" s="119">
        <f>ROUND(TL235/MAX(TL$9:TL$497)*100,0)</f>
        <v>20</v>
      </c>
      <c r="TT235" s="120">
        <f>RANK(TM235,TM$9:TM$497,0)</f>
        <v>217</v>
      </c>
      <c r="TU235" s="115">
        <f>RANK(TN235,TN$9:TN$497,0)</f>
        <v>162</v>
      </c>
      <c r="TV235" s="115">
        <f>RANK(TO235,TO$9:TO$497,0)</f>
        <v>132</v>
      </c>
      <c r="TW235" s="115">
        <f>RANK(TP235,TP$9:TP$497,0)</f>
        <v>96</v>
      </c>
      <c r="TX235" s="115">
        <f>RANK(TQ235,TQ$9:TQ$497,0)</f>
        <v>105</v>
      </c>
      <c r="TY235" s="115">
        <f>RANK(TR235,TR$9:TR$497,0)</f>
        <v>255</v>
      </c>
      <c r="TZ235" s="121">
        <f>RANK(TS235,TS$9:TS$497,0)</f>
        <v>269</v>
      </c>
      <c r="UA235" s="132"/>
      <c r="UB235" s="7" t="s">
        <v>1</v>
      </c>
    </row>
    <row r="236" spans="1:548" x14ac:dyDescent="0.15">
      <c r="A236" s="183">
        <v>228</v>
      </c>
      <c r="B236" s="203" t="s">
        <v>1092</v>
      </c>
      <c r="C236" s="63"/>
      <c r="D236" s="63"/>
      <c r="E236" s="64" t="s">
        <v>518</v>
      </c>
      <c r="F236" s="65">
        <v>30</v>
      </c>
      <c r="G236" s="65" t="s">
        <v>547</v>
      </c>
      <c r="H236" s="65" t="s">
        <v>927</v>
      </c>
      <c r="I236" s="66" t="s">
        <v>521</v>
      </c>
      <c r="J236" s="67" t="s">
        <v>521</v>
      </c>
      <c r="K236" s="67" t="s">
        <v>521</v>
      </c>
      <c r="L236" s="67" t="s">
        <v>521</v>
      </c>
      <c r="M236" s="67" t="s">
        <v>521</v>
      </c>
      <c r="N236" s="67" t="s">
        <v>521</v>
      </c>
      <c r="O236" s="67" t="s">
        <v>521</v>
      </c>
      <c r="P236" s="67" t="s">
        <v>521</v>
      </c>
      <c r="Q236" s="67" t="s">
        <v>521</v>
      </c>
      <c r="R236" s="68" t="s">
        <v>521</v>
      </c>
      <c r="S236" s="69" t="s">
        <v>521</v>
      </c>
      <c r="T236" s="67" t="s">
        <v>521</v>
      </c>
      <c r="U236" s="67" t="s">
        <v>521</v>
      </c>
      <c r="V236" s="67" t="s">
        <v>521</v>
      </c>
      <c r="W236" s="67" t="s">
        <v>521</v>
      </c>
      <c r="X236" s="67" t="s">
        <v>521</v>
      </c>
      <c r="Y236" s="67" t="s">
        <v>521</v>
      </c>
      <c r="Z236" s="67" t="s">
        <v>521</v>
      </c>
      <c r="AA236" s="67" t="s">
        <v>521</v>
      </c>
      <c r="AB236" s="68" t="s">
        <v>521</v>
      </c>
      <c r="AC236" s="69" t="s">
        <v>521</v>
      </c>
      <c r="AD236" s="67" t="s">
        <v>521</v>
      </c>
      <c r="AE236" s="67" t="s">
        <v>521</v>
      </c>
      <c r="AF236" s="67" t="s">
        <v>521</v>
      </c>
      <c r="AG236" s="67" t="s">
        <v>521</v>
      </c>
      <c r="AH236" s="67" t="s">
        <v>521</v>
      </c>
      <c r="AI236" s="67" t="s">
        <v>521</v>
      </c>
      <c r="AJ236" s="67" t="s">
        <v>521</v>
      </c>
      <c r="AK236" s="67" t="s">
        <v>521</v>
      </c>
      <c r="AL236" s="68" t="s">
        <v>521</v>
      </c>
      <c r="AM236" s="69" t="s">
        <v>521</v>
      </c>
      <c r="AN236" s="67" t="s">
        <v>521</v>
      </c>
      <c r="AO236" s="67" t="s">
        <v>521</v>
      </c>
      <c r="AP236" s="67" t="s">
        <v>521</v>
      </c>
      <c r="AQ236" s="67" t="s">
        <v>521</v>
      </c>
      <c r="AR236" s="67" t="s">
        <v>521</v>
      </c>
      <c r="AS236" s="67" t="s">
        <v>521</v>
      </c>
      <c r="AT236" s="67" t="s">
        <v>521</v>
      </c>
      <c r="AU236" s="67" t="s">
        <v>521</v>
      </c>
      <c r="AV236" s="68" t="s">
        <v>521</v>
      </c>
      <c r="AW236" s="69" t="s">
        <v>521</v>
      </c>
      <c r="AX236" s="67" t="s">
        <v>521</v>
      </c>
      <c r="AY236" s="67" t="s">
        <v>521</v>
      </c>
      <c r="AZ236" s="67" t="s">
        <v>521</v>
      </c>
      <c r="BA236" s="67" t="s">
        <v>521</v>
      </c>
      <c r="BB236" s="67" t="s">
        <v>521</v>
      </c>
      <c r="BC236" s="67" t="s">
        <v>521</v>
      </c>
      <c r="BD236" s="67" t="s">
        <v>521</v>
      </c>
      <c r="BE236" s="67" t="s">
        <v>521</v>
      </c>
      <c r="BF236" s="68" t="s">
        <v>521</v>
      </c>
      <c r="BG236" s="69" t="s">
        <v>521</v>
      </c>
      <c r="BH236" s="67" t="s">
        <v>521</v>
      </c>
      <c r="BI236" s="67" t="s">
        <v>521</v>
      </c>
      <c r="BJ236" s="67" t="s">
        <v>521</v>
      </c>
      <c r="BK236" s="67" t="s">
        <v>521</v>
      </c>
      <c r="BL236" s="67" t="s">
        <v>521</v>
      </c>
      <c r="BM236" s="67" t="s">
        <v>521</v>
      </c>
      <c r="BN236" s="67" t="s">
        <v>521</v>
      </c>
      <c r="BO236" s="67" t="s">
        <v>521</v>
      </c>
      <c r="BP236" s="68" t="s">
        <v>521</v>
      </c>
      <c r="BQ236" s="70" t="s">
        <v>521</v>
      </c>
      <c r="BR236" s="67" t="s">
        <v>521</v>
      </c>
      <c r="BS236" s="67" t="s">
        <v>521</v>
      </c>
      <c r="BT236" s="67" t="s">
        <v>521</v>
      </c>
      <c r="BU236" s="67" t="s">
        <v>521</v>
      </c>
      <c r="BV236" s="67" t="s">
        <v>521</v>
      </c>
      <c r="BW236" s="67" t="s">
        <v>521</v>
      </c>
      <c r="BX236" s="67" t="s">
        <v>521</v>
      </c>
      <c r="BY236" s="67" t="s">
        <v>521</v>
      </c>
      <c r="BZ236" s="68" t="s">
        <v>521</v>
      </c>
      <c r="CA236" s="69" t="s">
        <v>521</v>
      </c>
      <c r="CB236" s="67" t="s">
        <v>521</v>
      </c>
      <c r="CC236" s="67" t="s">
        <v>521</v>
      </c>
      <c r="CD236" s="67" t="s">
        <v>521</v>
      </c>
      <c r="CE236" s="67" t="s">
        <v>521</v>
      </c>
      <c r="CF236" s="67" t="s">
        <v>521</v>
      </c>
      <c r="CG236" s="67" t="s">
        <v>521</v>
      </c>
      <c r="CH236" s="67" t="s">
        <v>521</v>
      </c>
      <c r="CI236" s="67" t="s">
        <v>521</v>
      </c>
      <c r="CJ236" s="68" t="s">
        <v>521</v>
      </c>
      <c r="CK236" s="69" t="s">
        <v>521</v>
      </c>
      <c r="CL236" s="67" t="s">
        <v>521</v>
      </c>
      <c r="CM236" s="67" t="s">
        <v>521</v>
      </c>
      <c r="CN236" s="67" t="s">
        <v>521</v>
      </c>
      <c r="CO236" s="67" t="s">
        <v>521</v>
      </c>
      <c r="CP236" s="67" t="s">
        <v>521</v>
      </c>
      <c r="CQ236" s="67" t="s">
        <v>521</v>
      </c>
      <c r="CR236" s="67" t="s">
        <v>521</v>
      </c>
      <c r="CS236" s="67" t="s">
        <v>521</v>
      </c>
      <c r="CT236" s="68" t="s">
        <v>521</v>
      </c>
      <c r="CU236" s="69" t="s">
        <v>521</v>
      </c>
      <c r="CV236" s="67" t="s">
        <v>521</v>
      </c>
      <c r="CW236" s="67" t="s">
        <v>521</v>
      </c>
      <c r="CX236" s="67" t="s">
        <v>521</v>
      </c>
      <c r="CY236" s="67" t="s">
        <v>521</v>
      </c>
      <c r="CZ236" s="67" t="s">
        <v>521</v>
      </c>
      <c r="DA236" s="67" t="s">
        <v>521</v>
      </c>
      <c r="DB236" s="67" t="s">
        <v>521</v>
      </c>
      <c r="DC236" s="67" t="s">
        <v>521</v>
      </c>
      <c r="DD236" s="68" t="s">
        <v>521</v>
      </c>
      <c r="DE236" s="69" t="s">
        <v>521</v>
      </c>
      <c r="DF236" s="71" t="s">
        <v>521</v>
      </c>
      <c r="DG236" s="67" t="s">
        <v>521</v>
      </c>
      <c r="DH236" s="67" t="s">
        <v>521</v>
      </c>
      <c r="DI236" s="67" t="s">
        <v>521</v>
      </c>
      <c r="DJ236" s="67" t="s">
        <v>521</v>
      </c>
      <c r="DK236" s="67" t="s">
        <v>521</v>
      </c>
      <c r="DL236" s="67" t="s">
        <v>521</v>
      </c>
      <c r="DM236" s="67" t="s">
        <v>521</v>
      </c>
      <c r="DN236" s="68" t="s">
        <v>521</v>
      </c>
      <c r="DO236" s="70" t="s">
        <v>521</v>
      </c>
      <c r="DP236" s="71" t="s">
        <v>521</v>
      </c>
      <c r="DQ236" s="67" t="s">
        <v>521</v>
      </c>
      <c r="DR236" s="67" t="s">
        <v>521</v>
      </c>
      <c r="DS236" s="67" t="s">
        <v>521</v>
      </c>
      <c r="DT236" s="67" t="s">
        <v>521</v>
      </c>
      <c r="DU236" s="67" t="s">
        <v>521</v>
      </c>
      <c r="DV236" s="67" t="s">
        <v>521</v>
      </c>
      <c r="DW236" s="67" t="s">
        <v>521</v>
      </c>
      <c r="DX236" s="72" t="s">
        <v>521</v>
      </c>
      <c r="DY236" s="73" t="s">
        <v>522</v>
      </c>
      <c r="DZ236" s="74">
        <v>2</v>
      </c>
      <c r="EA236" s="74">
        <v>3</v>
      </c>
      <c r="EB236" s="74">
        <v>3</v>
      </c>
      <c r="EC236" s="75">
        <v>4</v>
      </c>
      <c r="ED236" s="76" t="s">
        <v>522</v>
      </c>
      <c r="EE236" s="74">
        <f t="shared" si="417"/>
        <v>2</v>
      </c>
      <c r="EF236" s="74">
        <f t="shared" si="418"/>
        <v>6</v>
      </c>
      <c r="EG236" s="74">
        <f t="shared" si="419"/>
        <v>18</v>
      </c>
      <c r="EH236" s="77">
        <f t="shared" si="420"/>
        <v>72</v>
      </c>
      <c r="EI236" s="73">
        <v>100</v>
      </c>
      <c r="EJ236" s="74">
        <v>150</v>
      </c>
      <c r="EK236" s="74">
        <v>300</v>
      </c>
      <c r="EL236" s="74">
        <v>500</v>
      </c>
      <c r="EM236" s="75">
        <v>1500</v>
      </c>
      <c r="EN236" s="78">
        <v>1</v>
      </c>
      <c r="EO236" s="79">
        <f t="shared" si="421"/>
        <v>0.75</v>
      </c>
      <c r="EP236" s="79">
        <f t="shared" si="422"/>
        <v>0.5</v>
      </c>
      <c r="EQ236" s="79">
        <f t="shared" si="423"/>
        <v>0.27777777777777779</v>
      </c>
      <c r="ER236" s="80">
        <f t="shared" si="424"/>
        <v>0.20833333333333331</v>
      </c>
      <c r="ES236" s="128" t="s">
        <v>543</v>
      </c>
      <c r="ET236" s="82"/>
      <c r="EU236" s="83">
        <v>4</v>
      </c>
      <c r="EV236" s="73">
        <v>29</v>
      </c>
      <c r="EW236" s="74">
        <v>36</v>
      </c>
      <c r="EX236" s="74">
        <v>10</v>
      </c>
      <c r="EY236" s="74">
        <v>14</v>
      </c>
      <c r="EZ236" s="74">
        <v>22</v>
      </c>
      <c r="FA236" s="74">
        <v>7</v>
      </c>
      <c r="FB236" s="74">
        <v>22</v>
      </c>
      <c r="FC236" s="74">
        <v>21</v>
      </c>
      <c r="FD236" s="74">
        <f t="shared" si="425"/>
        <v>32</v>
      </c>
      <c r="FE236" s="84">
        <f t="shared" si="426"/>
        <v>31</v>
      </c>
      <c r="FF236" s="73">
        <f>RANK(EV236,$EV$9:$EV$497,0)</f>
        <v>365</v>
      </c>
      <c r="FG236" s="74">
        <f>RANK(EW236,$EW$9:$EW$497,0)</f>
        <v>259</v>
      </c>
      <c r="FH236" s="74">
        <f>RANK(EX236,$EX$9:$EX$497,0)</f>
        <v>392</v>
      </c>
      <c r="FI236" s="74">
        <f>RANK(EY236,$EY$9:$EY$497,0)</f>
        <v>364</v>
      </c>
      <c r="FJ236" s="74">
        <f>RANK(EZ236,$EZ$9:$EZ$497,0)</f>
        <v>183</v>
      </c>
      <c r="FK236" s="74">
        <f>RANK(FA236,$FA$9:$FA$497,0)</f>
        <v>361</v>
      </c>
      <c r="FL236" s="74">
        <f>RANK(FB236,$FB$9:$FB$497,0)</f>
        <v>311</v>
      </c>
      <c r="FM236" s="74">
        <f>RANK(FC236,$FC$9:$FC$497,0)</f>
        <v>326</v>
      </c>
      <c r="FN236" s="74">
        <f>RANK(FD236,$FD$9:$FD$497,0)</f>
        <v>354</v>
      </c>
      <c r="FO236" s="84">
        <f>RANK(FE236,$FE$9:$FE$497,0)</f>
        <v>375</v>
      </c>
      <c r="FP236" s="73">
        <f>COUNTIFS($EV$9:$EV$497,"&gt;"&amp;EV236,$ES$9:$ES$497,ES236)+1</f>
        <v>70</v>
      </c>
      <c r="FQ236" s="74">
        <f>COUNTIFS($EW$9:$EW$497,"&gt;"&amp;EW236,$ES$9:$ES$497,ES236)+1</f>
        <v>76</v>
      </c>
      <c r="FR236" s="74">
        <f>COUNTIFS($EX$9:$EX$497,"&gt;"&amp;EX236,$ES$9:$ES$497,ES236)+1</f>
        <v>67</v>
      </c>
      <c r="FS236" s="74">
        <f>COUNTIFS($EY$9:$EY$497,"&gt;"&amp;EY236,$ES$9:$ES$497,ES236)+1</f>
        <v>65</v>
      </c>
      <c r="FT236" s="74">
        <f>COUNTIFS($EZ$9:$EZ$497,"&gt;"&amp;EZ236,$ES$9:$ES$497,ES236)+1</f>
        <v>75</v>
      </c>
      <c r="FU236" s="74">
        <f>COUNTIFS($FA$9:$FA$497,"&gt;"&amp;FA236,$ES$9:$ES$497,ES236)+1</f>
        <v>72</v>
      </c>
      <c r="FV236" s="74">
        <f>COUNTIFS($FB$9:$FB$497,"&gt;"&amp;FB236,$ES$9:$ES$497,ES236)+1</f>
        <v>71</v>
      </c>
      <c r="FW236" s="74">
        <f>COUNTIFS($FC$9:$FC$497,"&gt;"&amp;FC236,$ES$9:$ES$497,ES236)+1</f>
        <v>76</v>
      </c>
      <c r="FX236" s="74">
        <f>COUNTIFS($FD$9:$FD$497,"&gt;"&amp;FD236,$ES$9:$ES$497,ES236)+1</f>
        <v>76</v>
      </c>
      <c r="FY236" s="84">
        <f>COUNTIFS($FE$9:$FE$497,"&gt;"&amp;FE236,$ES$9:$ES$497,ES236)+1</f>
        <v>76</v>
      </c>
      <c r="FZ236" s="85">
        <f t="shared" si="427"/>
        <v>0.97</v>
      </c>
      <c r="GA236" s="86">
        <f t="shared" si="428"/>
        <v>1.2</v>
      </c>
      <c r="GB236" s="86">
        <f t="shared" si="429"/>
        <v>0.33</v>
      </c>
      <c r="GC236" s="86">
        <f t="shared" si="430"/>
        <v>0.47</v>
      </c>
      <c r="GD236" s="86">
        <f t="shared" si="431"/>
        <v>0.73</v>
      </c>
      <c r="GE236" s="86">
        <f t="shared" si="432"/>
        <v>0.23</v>
      </c>
      <c r="GF236" s="86">
        <f t="shared" si="433"/>
        <v>0.73</v>
      </c>
      <c r="GG236" s="86">
        <f t="shared" si="434"/>
        <v>0.7</v>
      </c>
      <c r="GH236" s="86">
        <f t="shared" si="435"/>
        <v>1.07</v>
      </c>
      <c r="GI236" s="87">
        <f t="shared" si="436"/>
        <v>1.03</v>
      </c>
      <c r="GJ236" s="85">
        <f>ROUND(((FZ236-AVERAGE(FZ$9:FZ$497))/STDEVP(FZ$9:FZ$497)*10+50),2)</f>
        <v>50.13</v>
      </c>
      <c r="GK236" s="86">
        <f>ROUND(((GA236-AVERAGE(GA$9:GA$497))/STDEVP(GA$9:GA$497)*10+50),2)</f>
        <v>65.23</v>
      </c>
      <c r="GL236" s="86">
        <f>ROUND(((GB236-AVERAGE(GB$9:GB$497))/STDEVP(GB$9:GB$497)*10+50),2)</f>
        <v>40.5</v>
      </c>
      <c r="GM236" s="86">
        <f>ROUND(((GC236-AVERAGE(GC$9:GC$497))/STDEVP(GC$9:GC$497)*10+50),2)</f>
        <v>47.19</v>
      </c>
      <c r="GN236" s="86">
        <f>ROUND(((GD236-AVERAGE(GD$9:GD$497))/STDEVP(GD$9:GD$497)*10+50),2)</f>
        <v>61.57</v>
      </c>
      <c r="GO236" s="86">
        <f>ROUND(((GE236-AVERAGE(GE$9:GE$497))/STDEVP(GE$9:GE$497)*10+50),2)</f>
        <v>45.7</v>
      </c>
      <c r="GP236" s="86">
        <f>ROUND(((GF236-AVERAGE(GF$9:GF$497))/STDEVP(GF$9:GF$497)*10+50),2)</f>
        <v>52.99</v>
      </c>
      <c r="GQ236" s="86">
        <f>ROUND(((GG236-AVERAGE(GG$9:GG$497))/STDEVP(GG$9:GG$497)*10+50),2)</f>
        <v>52.16</v>
      </c>
      <c r="GR236" s="86">
        <f>ROUND(((GH236-AVERAGE(GH$9:GH$497))/STDEVP(GH$9:GH$497)*10+50),2)</f>
        <v>53.47</v>
      </c>
      <c r="GS236" s="87">
        <f>ROUND(((GI236-AVERAGE(GI$9:GI$497))/STDEVP(GI$9:GI$497)*10+50),2)</f>
        <v>46.14</v>
      </c>
      <c r="GT236" s="73">
        <f>RANK(GJ236,$GJ$9:$GJ$497,0)</f>
        <v>194</v>
      </c>
      <c r="GU236" s="74">
        <f>RANK(GK236,$GK$9:$GK$497,0)</f>
        <v>41</v>
      </c>
      <c r="GV236" s="74">
        <f>RANK(GL236,$GL$9:$GL$497,0)</f>
        <v>364</v>
      </c>
      <c r="GW236" s="74">
        <f>RANK(GM236,$GM$9:$GM$497,0)</f>
        <v>260</v>
      </c>
      <c r="GX236" s="74">
        <f>RANK(GN236,$GN$9:$GN$497,0)</f>
        <v>61</v>
      </c>
      <c r="GY236" s="74">
        <f>RANK(GO236,$GO$9:$GO$497,0)</f>
        <v>252</v>
      </c>
      <c r="GZ236" s="74">
        <f>RANK(GP236,$GP$9:$GP$497,0)</f>
        <v>161</v>
      </c>
      <c r="HA236" s="74">
        <f>RANK(GQ236,$GQ$9:$GQ$497,0)</f>
        <v>176</v>
      </c>
      <c r="HB236" s="74">
        <f>RANK(GR236,$GR$9:$GR$497,0)</f>
        <v>124</v>
      </c>
      <c r="HC236" s="84">
        <f>RANK(GS236,$GS$9:$GS$497,0)</f>
        <v>257</v>
      </c>
      <c r="HD236" s="85">
        <f>ROUND(AVERAGEIF($ES$9:$ES$497,$ES236,$FZ$9:$FZ$497),2)</f>
        <v>0.86</v>
      </c>
      <c r="HE236" s="86">
        <f>ROUND(AVERAGEIF($ES$9:$ES$497,$ES236,$GA$9:$GA$497),2)</f>
        <v>1.0900000000000001</v>
      </c>
      <c r="HF236" s="86">
        <f>ROUND(AVERAGEIF($ES$9:$ES$497,$ES236,$GB$9:$GB$497),2)</f>
        <v>0.28999999999999998</v>
      </c>
      <c r="HG236" s="86">
        <f>ROUND(AVERAGEIF($ES$9:$ES$497,$ES236,$GC$9:$GC$497),2)</f>
        <v>0.42</v>
      </c>
      <c r="HH236" s="86">
        <f>ROUND(AVERAGEIF($ES$9:$ES$497,$ES236,$GD$9:$GD$497),2)</f>
        <v>0.86</v>
      </c>
      <c r="HI236" s="86">
        <f>ROUND(AVERAGEIF($ES$9:$ES$497,$ES236,$GE$9:$GE$497),2)</f>
        <v>0.3</v>
      </c>
      <c r="HJ236" s="86">
        <f>ROUND(AVERAGEIF($ES$9:$ES$497,$ES236,$GF$9:$GF$497),2)</f>
        <v>0.67</v>
      </c>
      <c r="HK236" s="86">
        <f>ROUND(AVERAGEIF($ES$9:$ES$497,$ES236,$GG$9:$GG$497),2)</f>
        <v>0.73</v>
      </c>
      <c r="HL236" s="86">
        <f>ROUND(AVERAGEIF($ES$9:$ES$497,$ES236,$GH$9:$GH$497),2)</f>
        <v>1.1399999999999999</v>
      </c>
      <c r="HM236" s="87">
        <f>ROUND(AVERAGEIF($ES$9:$ES$497,$ES236,$GI$9:$GI$497),2)</f>
        <v>1.01</v>
      </c>
      <c r="HN236" s="88">
        <f t="shared" si="437"/>
        <v>0.10999999999999999</v>
      </c>
      <c r="HO236" s="89">
        <f t="shared" si="438"/>
        <v>0.10999999999999988</v>
      </c>
      <c r="HP236" s="89">
        <f t="shared" si="439"/>
        <v>4.0000000000000036E-2</v>
      </c>
      <c r="HQ236" s="89">
        <f t="shared" si="440"/>
        <v>4.9999999999999989E-2</v>
      </c>
      <c r="HR236" s="89">
        <f t="shared" si="441"/>
        <v>-0.13</v>
      </c>
      <c r="HS236" s="89">
        <f t="shared" si="442"/>
        <v>-6.9999999999999979E-2</v>
      </c>
      <c r="HT236" s="89">
        <f t="shared" si="443"/>
        <v>5.9999999999999942E-2</v>
      </c>
      <c r="HU236" s="89">
        <f t="shared" si="444"/>
        <v>-3.0000000000000027E-2</v>
      </c>
      <c r="HV236" s="89">
        <f t="shared" si="445"/>
        <v>-6.999999999999984E-2</v>
      </c>
      <c r="HW236" s="90">
        <f t="shared" si="446"/>
        <v>2.0000000000000018E-2</v>
      </c>
      <c r="HX236" s="73">
        <f>COUNTIFS($FZ$9:$FZ$497,"&gt;"&amp;FZ236,$ES$9:$ES$497,$ES236)+1</f>
        <v>26</v>
      </c>
      <c r="HY236" s="74">
        <f>COUNTIFS($GA$9:$GA$497,"&gt;"&amp;GA236,$ES$9:$ES$497,$ES236)+1</f>
        <v>27</v>
      </c>
      <c r="HZ236" s="74">
        <f>COUNTIFS($GB$9:$GB$497,"&gt;"&amp;GB236,$ES$9:$ES$497,$ES236)+1</f>
        <v>33</v>
      </c>
      <c r="IA236" s="74">
        <f>COUNTIFS($GC$9:$GC$497,"&gt;"&amp;GC236,$ES$9:$ES$497,$ES236)+1</f>
        <v>32</v>
      </c>
      <c r="IB236" s="74">
        <f>COUNTIFS($GD$9:$GD$497,"&gt;"&amp;GD236,$ES$9:$ES$497,$ES236)+1</f>
        <v>54</v>
      </c>
      <c r="IC236" s="74">
        <f>COUNTIFS($GE$9:$GE$497,"&gt;"&amp;GE236,$ES$9:$ES$497,$ES236)+1</f>
        <v>73</v>
      </c>
      <c r="ID236" s="74">
        <f>COUNTIFS($GF$9:$GF$497,"&gt;"&amp;GF236,$ES$9:$ES$497,$ES236)+1</f>
        <v>30</v>
      </c>
      <c r="IE236" s="74">
        <f>COUNTIFS($GG$9:$GG$497,"&gt;"&amp;GG236,$ES$9:$ES$497,$ES236)+1</f>
        <v>51</v>
      </c>
      <c r="IF236" s="74">
        <f>COUNTIFS($GH$9:$GH$497,"&gt;"&amp;GH236,$ES$9:$ES$497,$ES236)+1</f>
        <v>46</v>
      </c>
      <c r="IG236" s="84">
        <f>COUNTIFS($GI$9:$GI$497,"&gt;"&amp;GI236,$ES$9:$ES$497,$ES236)+1</f>
        <v>34</v>
      </c>
      <c r="IH236" s="91"/>
      <c r="II236" s="79"/>
      <c r="IJ236" s="79"/>
      <c r="IK236" s="79"/>
      <c r="IL236" s="79"/>
      <c r="IM236" s="92"/>
      <c r="IN236" s="93"/>
      <c r="IO236" s="94"/>
      <c r="IP236" s="95"/>
      <c r="IQ236" s="79"/>
      <c r="IR236" s="79"/>
      <c r="IS236" s="79"/>
      <c r="IT236" s="79"/>
      <c r="IU236" s="79"/>
      <c r="IV236" s="79"/>
      <c r="IW236" s="96"/>
      <c r="IX236" s="93"/>
      <c r="IY236" s="79"/>
      <c r="IZ236" s="79"/>
      <c r="JA236" s="79"/>
      <c r="JB236" s="79"/>
      <c r="JC236" s="79"/>
      <c r="JD236" s="79"/>
      <c r="JE236" s="97"/>
      <c r="JF236" s="95"/>
      <c r="JG236" s="79"/>
      <c r="JH236" s="79"/>
      <c r="JI236" s="79"/>
      <c r="JJ236" s="79"/>
      <c r="JK236" s="79"/>
      <c r="JL236" s="79"/>
      <c r="JM236" s="96"/>
      <c r="JN236" s="93"/>
      <c r="JO236" s="79"/>
      <c r="JP236" s="79"/>
      <c r="JQ236" s="79"/>
      <c r="JR236" s="79"/>
      <c r="JS236" s="79"/>
      <c r="JT236" s="79"/>
      <c r="JU236" s="79"/>
      <c r="JV236" s="79"/>
      <c r="JW236" s="79"/>
      <c r="JX236" s="79"/>
      <c r="JY236" s="79"/>
      <c r="JZ236" s="97"/>
      <c r="KA236" s="93"/>
      <c r="KB236" s="79"/>
      <c r="KC236" s="79"/>
      <c r="KD236" s="79"/>
      <c r="KE236" s="97"/>
      <c r="KF236" s="95"/>
      <c r="KG236" s="79"/>
      <c r="KH236" s="79"/>
      <c r="KI236" s="79"/>
      <c r="KJ236" s="79"/>
      <c r="KK236" s="98"/>
      <c r="KL236" s="79"/>
      <c r="KM236" s="79"/>
      <c r="KN236" s="79"/>
      <c r="KO236" s="79"/>
      <c r="KP236" s="79"/>
      <c r="KQ236" s="79"/>
      <c r="KR236" s="79"/>
      <c r="KS236" s="96"/>
      <c r="KT236" s="96"/>
      <c r="KU236" s="96"/>
      <c r="KV236" s="96"/>
      <c r="KW236" s="93"/>
      <c r="KX236" s="79"/>
      <c r="KY236" s="79"/>
      <c r="KZ236" s="79"/>
      <c r="LA236" s="79"/>
      <c r="LB236" s="79"/>
      <c r="LC236" s="96"/>
      <c r="LD236" s="93"/>
      <c r="LE236" s="94"/>
      <c r="LF236" s="99"/>
      <c r="LG236" s="75"/>
      <c r="LH236" s="93"/>
      <c r="LI236" s="79"/>
      <c r="LJ236" s="74"/>
      <c r="LK236" s="74"/>
      <c r="LL236" s="74"/>
      <c r="LM236" s="100"/>
      <c r="LN236" s="95"/>
      <c r="LO236" s="79"/>
      <c r="LP236" s="79"/>
      <c r="LQ236" s="79"/>
      <c r="LR236" s="96"/>
      <c r="LS236" s="93"/>
      <c r="LT236" s="79"/>
      <c r="LU236" s="79"/>
      <c r="LV236" s="79"/>
      <c r="LW236" s="79"/>
      <c r="LX236" s="79"/>
      <c r="LY236" s="79"/>
      <c r="LZ236" s="79"/>
      <c r="MA236" s="97"/>
      <c r="MB236" s="95"/>
      <c r="MC236" s="79"/>
      <c r="MD236" s="79"/>
      <c r="ME236" s="79"/>
      <c r="MF236" s="79"/>
      <c r="MG236" s="79"/>
      <c r="MH236" s="79"/>
      <c r="MI236" s="79"/>
      <c r="MJ236" s="79"/>
      <c r="MK236" s="79"/>
      <c r="ML236" s="79"/>
      <c r="MM236" s="79"/>
      <c r="MN236" s="98"/>
      <c r="MO236" s="98"/>
      <c r="MP236" s="96"/>
      <c r="MQ236" s="93"/>
      <c r="MR236" s="79"/>
      <c r="MS236" s="79"/>
      <c r="MT236" s="79"/>
      <c r="MU236" s="79"/>
      <c r="MV236" s="98"/>
      <c r="MW236" s="79"/>
      <c r="MX236" s="79"/>
      <c r="MY236" s="79"/>
      <c r="MZ236" s="79"/>
      <c r="NA236" s="79"/>
      <c r="NB236" s="79"/>
      <c r="NC236" s="79">
        <v>0.05</v>
      </c>
      <c r="ND236" s="96"/>
      <c r="NE236" s="96"/>
      <c r="NF236" s="96"/>
      <c r="NG236" s="96"/>
      <c r="NH236" s="93"/>
      <c r="NI236" s="79"/>
      <c r="NJ236" s="79"/>
      <c r="NK236" s="79"/>
      <c r="NL236" s="79"/>
      <c r="NM236" s="79"/>
      <c r="NN236" s="94"/>
      <c r="NO236" s="93"/>
      <c r="NP236" s="80"/>
      <c r="NQ236" s="124" t="s">
        <v>1089</v>
      </c>
      <c r="NR236" s="102" t="s">
        <v>1095</v>
      </c>
      <c r="NS236" s="102"/>
      <c r="NT236" s="102"/>
      <c r="NU236" s="102"/>
      <c r="NV236" s="104"/>
      <c r="NW236" s="102"/>
      <c r="NX236" s="133"/>
      <c r="NY236" s="129"/>
      <c r="NZ236" s="133"/>
      <c r="OA236" s="134"/>
      <c r="OB236" s="134"/>
      <c r="OC236" s="134"/>
      <c r="OD236" s="108">
        <f t="shared" si="447"/>
        <v>72</v>
      </c>
      <c r="OE236" s="109">
        <v>6</v>
      </c>
      <c r="OF236" s="110">
        <f t="shared" si="448"/>
        <v>100</v>
      </c>
      <c r="OG236" s="109">
        <v>5</v>
      </c>
      <c r="OH236" s="111">
        <f>ROUND(AVERAGEIF($ES$9:$ES$497,$ES236,EV$9:EV$497),0)</f>
        <v>57</v>
      </c>
      <c r="OI236" s="112">
        <f>ROUND(AVERAGEIF($ES$9:$ES$497,$ES236,EW$9:EW$497),0)</f>
        <v>69</v>
      </c>
      <c r="OJ236" s="112">
        <f>ROUND(AVERAGEIF($ES$9:$ES$497,$ES236,EX$9:EX$497),0)</f>
        <v>17</v>
      </c>
      <c r="OK236" s="112">
        <f>ROUND(AVERAGEIF($ES$9:$ES$497,$ES236,EY$9:EY$497),0)</f>
        <v>30</v>
      </c>
      <c r="OL236" s="112">
        <f>ROUND(AVERAGEIF($ES$9:$ES$497,$ES236,EZ$9:EZ$497),0)</f>
        <v>58</v>
      </c>
      <c r="OM236" s="112">
        <f>ROUND(AVERAGEIF($ES$9:$ES$497,$ES236,FA$9:FA$497),0)</f>
        <v>21</v>
      </c>
      <c r="ON236" s="112">
        <f>ROUND(AVERAGEIF($ES$9:$ES$497,$ES236,FB$9:FB$497),0)</f>
        <v>45</v>
      </c>
      <c r="OO236" s="112">
        <f>ROUND(AVERAGEIF($ES$9:$ES$497,$ES236,FC$9:FC$497),0)</f>
        <v>49</v>
      </c>
      <c r="OP236" s="112">
        <f>ROUND(AVERAGEIF($ES$9:$ES$497,$ES236,FD$9:FD$497),0)</f>
        <v>75</v>
      </c>
      <c r="OQ236" s="113">
        <f>ROUND(AVERAGEIF($ES$9:$ES$497,$ES236,FE$9:FE$497),0)</f>
        <v>66</v>
      </c>
      <c r="OR236" s="114">
        <f>ROUND(EV236/MAX(EV$9:EV$497)*100,0)</f>
        <v>16</v>
      </c>
      <c r="OS236" s="115">
        <f>ROUND(EW236/MAX(EW$9:EW$497)*100,0)</f>
        <v>28</v>
      </c>
      <c r="OT236" s="115">
        <f>ROUND(EX236/MAX(EX$9:EX$497)*100,0)</f>
        <v>8</v>
      </c>
      <c r="OU236" s="115">
        <f>ROUND(EY236/MAX(EY$9:EY$497)*100,0)</f>
        <v>9</v>
      </c>
      <c r="OV236" s="115">
        <f>ROUND(EZ236/MAX(EZ$9:EZ$497)*100,0)</f>
        <v>18</v>
      </c>
      <c r="OW236" s="115">
        <f>ROUND(FA236/MAX(FA$9:FA$497)*100,0)</f>
        <v>6</v>
      </c>
      <c r="OX236" s="115">
        <f>ROUND(FB236/MAX(FB$9:FB$497)*100,0)</f>
        <v>16</v>
      </c>
      <c r="OY236" s="116">
        <f>ROUND(FC236/MAX(FC$9:FC$497)*100,0)</f>
        <v>14</v>
      </c>
      <c r="OZ236" s="115">
        <f>ROUND(FD236/MAX(FD$9:FD$497)*100,0)</f>
        <v>22</v>
      </c>
      <c r="PA236" s="117">
        <f>ROUND(FE236/MAX(FE$9:FE$497)*100,0)</f>
        <v>13</v>
      </c>
      <c r="PB236" s="118">
        <f t="shared" si="449"/>
        <v>167</v>
      </c>
      <c r="PC236" s="115">
        <f t="shared" si="450"/>
        <v>197</v>
      </c>
      <c r="PD236" s="115">
        <f t="shared" si="451"/>
        <v>221</v>
      </c>
      <c r="PE236" s="115">
        <f t="shared" si="452"/>
        <v>195</v>
      </c>
      <c r="PF236" s="115">
        <f t="shared" si="453"/>
        <v>159</v>
      </c>
      <c r="PG236" s="119">
        <f t="shared" si="454"/>
        <v>140</v>
      </c>
      <c r="PH236" s="118">
        <f>ROUND(PB236/MAX(PB$9:PB$497)*100,0)</f>
        <v>20</v>
      </c>
      <c r="PI236" s="115">
        <f>ROUND(PC236/MAX(PC$9:PC$497)*100,0)</f>
        <v>24</v>
      </c>
      <c r="PJ236" s="115">
        <f>ROUND(PD236/MAX(PD$9:PD$497)*100,0)</f>
        <v>23</v>
      </c>
      <c r="PK236" s="115">
        <f>ROUND(PE236/MAX(PE$9:PE$497)*100,0)</f>
        <v>19</v>
      </c>
      <c r="PL236" s="115">
        <f>ROUND(PF236/MAX(PF$9:PF$497)*100,0)</f>
        <v>22</v>
      </c>
      <c r="PM236" s="119">
        <f>ROUND(PG236/MAX(PG$9:PG$497)*100,0)</f>
        <v>20</v>
      </c>
      <c r="PN236" s="118">
        <f>RANK(PH236,PH$9:PH$497,0)</f>
        <v>366</v>
      </c>
      <c r="PO236" s="115">
        <f>RANK(PI236,PI$9:PI$497,0)</f>
        <v>324</v>
      </c>
      <c r="PP236" s="115">
        <f>RANK(PJ236,PJ$9:PJ$497,0)</f>
        <v>356</v>
      </c>
      <c r="PQ236" s="115">
        <f>RANK(PK236,PK$9:PK$497,0)</f>
        <v>365</v>
      </c>
      <c r="PR236" s="115">
        <f>RANK(PL236,PL$9:PL$497,0)</f>
        <v>366</v>
      </c>
      <c r="PS236" s="119">
        <f>RANK(PM236,PM$9:PM$497,0)</f>
        <v>365</v>
      </c>
      <c r="PT236" s="120">
        <f>ROUND(FZ236/MAX(FZ$9:FZ$497)*100,0)</f>
        <v>53</v>
      </c>
      <c r="PU236" s="115">
        <f>ROUND(GA236/MAX(GA$9:GA$497)*100,0)</f>
        <v>67</v>
      </c>
      <c r="PV236" s="115">
        <f>ROUND(GB236/MAX(GB$9:GB$497)*100,0)</f>
        <v>24</v>
      </c>
      <c r="PW236" s="115">
        <f>ROUND(GC236/MAX(GC$9:GC$497)*100,0)</f>
        <v>37</v>
      </c>
      <c r="PX236" s="115">
        <f>ROUND(GD236/MAX(GD$9:GD$497)*100,0)</f>
        <v>41</v>
      </c>
      <c r="PY236" s="115">
        <f>ROUND(GE236/MAX(GE$9:GE$497)*100,0)</f>
        <v>14</v>
      </c>
      <c r="PZ236" s="115">
        <f>ROUND(GF236/MAX(GF$9:GF$497)*100,0)</f>
        <v>34</v>
      </c>
      <c r="QA236" s="116">
        <f>ROUND(GG236/MAX(GG$9:GG$497)*100,0)</f>
        <v>38</v>
      </c>
      <c r="QB236" s="115">
        <f>ROUND(GH236/MAX(GH$9:GH$497)*100,0)</f>
        <v>48</v>
      </c>
      <c r="QC236" s="121">
        <f>ROUND(GI236/MAX(GI$9:GI$497)*100,0)</f>
        <v>33</v>
      </c>
      <c r="QD236" s="120">
        <f>ROUND(AVERAGEIF($ES$9:$ES$497,$ES236,PT$9:PT$497),0)</f>
        <v>47</v>
      </c>
      <c r="QE236" s="120">
        <f>ROUND(AVERAGEIF($ES$9:$ES$497,$ES236,PU$9:PU$497),0)</f>
        <v>61</v>
      </c>
      <c r="QF236" s="120">
        <f>ROUND(AVERAGEIF($ES$9:$ES$497,$ES236,PV$9:PV$497),0)</f>
        <v>21</v>
      </c>
      <c r="QG236" s="120">
        <f>ROUND(AVERAGEIF($ES$9:$ES$497,$ES236,PW$9:PW$497),0)</f>
        <v>34</v>
      </c>
      <c r="QH236" s="120">
        <f>ROUND(AVERAGEIF($ES$9:$ES$497,$ES236,PX$9:PX$497),0)</f>
        <v>48</v>
      </c>
      <c r="QI236" s="120">
        <f>ROUND(AVERAGEIF($ES$9:$ES$497,$ES236,PY$9:PY$497),0)</f>
        <v>18</v>
      </c>
      <c r="QJ236" s="120">
        <f>ROUND(AVERAGEIF($ES$9:$ES$497,$ES236,PZ$9:PZ$497),0)</f>
        <v>31</v>
      </c>
      <c r="QK236" s="120">
        <f>ROUND(AVERAGEIF($ES$9:$ES$497,$ES236,QA$9:QA$497),0)</f>
        <v>40</v>
      </c>
      <c r="QL236" s="120">
        <f>ROUND(AVERAGEIF($ES$9:$ES$497,$ES236,QB$9:QB$497),0)</f>
        <v>51</v>
      </c>
      <c r="QM236" s="120">
        <f>ROUND(AVERAGEIF($ES$9:$ES$497,$ES236,QC$9:QC$497),0)</f>
        <v>32</v>
      </c>
      <c r="QN236" s="114">
        <f t="shared" si="455"/>
        <v>479</v>
      </c>
      <c r="QO236" s="115">
        <f t="shared" si="456"/>
        <v>547</v>
      </c>
      <c r="QP236" s="115">
        <f t="shared" si="457"/>
        <v>643</v>
      </c>
      <c r="QQ236" s="115">
        <f t="shared" si="458"/>
        <v>593</v>
      </c>
      <c r="QR236" s="115">
        <f t="shared" si="459"/>
        <v>556</v>
      </c>
      <c r="QS236" s="119">
        <f t="shared" si="460"/>
        <v>404</v>
      </c>
      <c r="QT236" s="114">
        <f>ROUND((QN236-MIN(QN$9:QN$497))/(MAX(QN$9:QN$497)-MIN(QN$9:QN$497))*100,0)</f>
        <v>39</v>
      </c>
      <c r="QU236" s="115">
        <f>ROUND((QO236-MIN(QO$9:QO$497))/(MAX(QO$9:QO$497)-MIN(QO$9:QO$497))*100,0)</f>
        <v>49</v>
      </c>
      <c r="QV236" s="115">
        <f>ROUND((QP236-MIN(QP$9:QP$497))/(MAX(QP$9:QP$497)-MIN(QP$9:QP$497))*100,0)</f>
        <v>42</v>
      </c>
      <c r="QW236" s="115">
        <f>ROUND((QQ236-MIN(QQ$9:QQ$497))/(MAX(QQ$9:QQ$497)-MIN(QQ$9:QQ$497))*100,0)</f>
        <v>38</v>
      </c>
      <c r="QX236" s="115">
        <f>ROUND((QR236-MIN(QR$9:QR$497))/(MAX(QR$9:QR$497)-MIN(QR$9:QR$497))*100,0)</f>
        <v>54</v>
      </c>
      <c r="QY236" s="115">
        <f>ROUND((QS236-MIN(QS$9:QS$497))/(MAX(QS$9:QS$497)-MIN(QS$9:QS$497))*100,0)</f>
        <v>46</v>
      </c>
      <c r="QZ236" s="114">
        <f>RANK(QN236,QN$9:QN$497,0)</f>
        <v>218</v>
      </c>
      <c r="RA236" s="115">
        <f>RANK(QO236,QO$9:QO$497,0)</f>
        <v>49</v>
      </c>
      <c r="RB236" s="115">
        <f>RANK(QP236,QP$9:QP$497,0)</f>
        <v>89</v>
      </c>
      <c r="RC236" s="115">
        <f>RANK(QQ236,QQ$9:QQ$497,0)</f>
        <v>187</v>
      </c>
      <c r="RD236" s="115">
        <f>RANK(QR236,QR$9:QR$497,0)</f>
        <v>142</v>
      </c>
      <c r="RE236" s="115">
        <f>RANK(QS236,QS$9:QS$497,0)</f>
        <v>149</v>
      </c>
      <c r="RF236" s="122"/>
      <c r="RG236" s="115">
        <f>($RH$3*(IH236+IJ236)*100*100/MAX(EX$9:EX$497)*$RO$3) +($RH$3*(II236+IJ236)*100*100/MAX(EX$9:EX$497)*$RO$4) + ($RH$3*IK236*100*100/MAX(EX$9:EX$497)*0.098)</f>
        <v>0</v>
      </c>
      <c r="RH236" s="115">
        <f>($RH$4*IL236*100*100/MAX(EZ$9:EZ$497))*$RQ$3</f>
        <v>0</v>
      </c>
      <c r="RI236" s="115">
        <f>($RH$3*IM236*100*100/MAX(EY$9:EY$497))*$RQ$4</f>
        <v>0</v>
      </c>
      <c r="RJ236" s="115">
        <f>($RH$3*IN236*100*100/MAX(EX$9:EX$497))</f>
        <v>0</v>
      </c>
      <c r="RK236" s="115">
        <f>($RH$4*IO236*100*100/MAX(EZ$9:EZ$497))*$RQ$3</f>
        <v>0</v>
      </c>
      <c r="RL236" s="115">
        <f>(($RL$4*IP236*100*((100/MAX(EX$9:EX$497)+100/MAX(EZ$9:EZ$497))/2))+($RL$4*IQ236*100*((100/MAX(EX$9:EX$497)+100/MAX(EZ$9:EZ$497))/2))+($RL$4*IR236*100*((100/MAX(EX$9:EX$497)+100/MAX(EZ$9:EZ$497))/2))+($RL$4*IS236*100*((100/MAX(EX$9:EX$497)+100/MAX(EZ$9:EZ$497))/2))+($RL$4*IT236*100*((100/MAX(EX$9:EX$497)+100/MAX(EZ$9:EZ$497))/2))+($RL$4*IU236*100*((100/MAX(EX$9:EX$497)+100/MAX(EZ$9:EZ$497))/2))+($RL$4*IV236*100*((100/MAX(EX$9:EX$497)+100/MAX(EZ$9:EZ$497))/2))+($RL$4*IW236*100*((100/MAX(EX$9:EX$497)+100/MAX(EZ$9:EZ$497))/2)))*$RS$3</f>
        <v>0</v>
      </c>
      <c r="RM236" s="115">
        <f>(($RH$3*IX236*100*100/MAX(EX$9:EX$497))+($RH$3*IY236*100*100/MAX(EX$9:EX$497))+($RH$3*IZ236*100*100/MAX(EX$9:EX$497))+($RH$3*JA236*100*100/MAX(EX$9:EX$497))+($RH$3*JB236*100*100/MAX(EX$9:EX$497))+($RH$3*JC236*100*100/MAX(EX$9:EX$497))+($RH$3*JD236*100*100/MAX(EX$9:EX$497))+($RH$3*JE236*100*100/MAX(EX$9:EX$497)))*$RS$4</f>
        <v>0</v>
      </c>
      <c r="RN236" s="115">
        <f>(($RH$4*JF236*100*100/MAX(EZ$9:EZ$497)) + ($RH$4*JG236*100*100/MAX(EZ$9:EZ$497)) + ($RH$4*JH236*100*100/MAX(EZ$9:EZ$497)) + ($RH$4*JI236*100*100/MAX(EZ$9:EZ$497)) + ($RH$4*JJ236*100*100/MAX(EZ$9:EZ$497)) + ($RH$4*JK236*100*100/MAX(EZ$9:EZ$497)) + ($RH$4*JL236*100*100/MAX(EZ$9:EZ$497)) + ($RH$4*JM236*100*100/MAX(EZ$9:EZ$497)))*$RU$3</f>
        <v>0</v>
      </c>
      <c r="RO236" s="115">
        <f>(($RL$4*JN236*100*((100/MAX(EX$9:EX$497)+100/MAX(EZ$9:EZ$497))/2))+($RL$4*JO236*100*((100/MAX(EX$9:EX$497)+100/MAX(EZ$9:EZ$497))/2))+($RL$4*JP236*100*((100/MAX(EX$9:EX$497)+100/MAX(EZ$9:EZ$497))/2))+($RL$4*JQ236*100*((100/MAX(EX$9:EX$497)+100/MAX(EZ$9:EZ$497))/2))+($RL$4*JR236*100*((100/MAX(EX$9:EX$497)+100/MAX(EZ$9:EZ$497))/2))+($RL$4*JS236*100*((100/MAX(EX$9:EX$497)+100/MAX(EZ$9:EZ$497))/2))+($RL$4*JT236*100*((100/MAX(EX$9:EX$497)+100/MAX(EZ$9:EZ$497))/2))+($RL$4*JU236*100*((100/MAX(EX$9:EX$497)+100/MAX(EZ$9:EZ$497))/2))+($RL$4*JV236*100*((100/MAX(EX$9:EX$497)+100/MAX(EZ$9:EZ$497))/2))+($RL$4*JW236*100*((100/MAX(EX$9:EX$497)+100/MAX(EZ$9:EZ$497))/2))+($RL$4*JX236*100*((100/MAX(EX$9:EX$497)+100/MAX(EZ$9:EZ$497))/2))+($RL$4*JY236*100*((100/MAX(EX$9:EX$497)+100/MAX(EZ$9:EZ$497))/2))+($RL$4*JZ236*100*((100/MAX(EX$9:EX$497)+100/MAX(EZ$9:EZ$497))/2)))*$RW$3/2</f>
        <v>0</v>
      </c>
      <c r="RP236" s="119">
        <f>($RJ$3*KA236*100*100/MAX(FA$9:FA$497)) + ($RJ$3*KB236*100*100/MAX(FA$9:FA$497)/2) + ($RJ$3*KC236*100*100/MAX(FA$9:FA$497)/2) + ($RJ$3*KD236*100*100/MAX(FA$9:FA$497)/4) + ($RJ$3*KE236*100*100/MAX(FA$9:FA$497)/4)</f>
        <v>0</v>
      </c>
      <c r="RQ236" s="118">
        <f>($RL$4*KF236*100*((100/MAX(EX$9:EX$497)+100/MAX(EZ$9:EZ$497)))) * ($RO$3/2) + (($RL$4*KG236*100*((100/MAX(EX$9:EX$497)+100/MAX(EZ$9:EZ$497))))+($RL$4*KH236*100*((100/MAX(EX$9:EX$497)+100/MAX(EZ$9:EZ$497))))+($RL$4*KI236*100*((100/MAX(EX$9:EX$497)+100/MAX(EZ$9:EZ$497))))+($RL$4*KJ236*100*((100/MAX(EX$9:EX$497)+100/MAX(EZ$9:EZ$497))))+($RL$4*KK236*100*((100/MAX(EX$9:EX$497)+100/MAX(EZ$9:EZ$497))))+($RL$4*KL236*100*((100/MAX(EX$9:EX$497)+100/MAX(EZ$9:EZ$497))))+($RL$4*KM236*100*((100/MAX(EX$9:EX$497)+100/MAX(EZ$9:EZ$497))))+($RL$4*KN236*100*((100/MAX(EX$9:EX$497)+100/MAX(EZ$9:EZ$497))))+($RL$4*KO236*100*((100/MAX(EX$9:EX$497)+100/MAX(EZ$9:EZ$497))))+($RL$4*KP236*100*((100/MAX(EX$9:EX$497)+100/MAX(EZ$9:EZ$497))))+($RL$4*KQ236*100*((100/MAX(EX$9:EX$497)+100/MAX(EZ$9:EZ$497))))+($RL$4*KR236*100*((100/MAX(EX$9:EX$497)+100/MAX(EZ$9:EZ$497))))+($RL$4*KS236*100*((100/MAX(EX$9:EX$497)+100/MAX(EZ$9:EZ$497))))+($RL$4*KV236*100*((100/MAX(EX$9:EX$497)+100/MAX(EZ$9:EZ$497))))) * (($RO$3+$RO$4)/6)</f>
        <v>0</v>
      </c>
      <c r="RR236" s="115">
        <f>(($RL$4*KW236*100*((100/MAX(EX$9:EX$497)+100/MAX(EZ$9:EZ$497))))) * ($RO$3/2) + (($RL$4*KX236*100*((100/MAX(EX$9:EX$497)+100/MAX(EZ$9:EZ$497))))+($RL$4*KY236*100*((100/MAX(EX$9:EX$497)+100/MAX(EZ$9:EZ$497))))+($RL$4*KZ236*100*((100/MAX(EX$9:EX$497)+100/MAX(EZ$9:EZ$497))))+($RL$4*LA236*100*((100/MAX(EX$9:EX$497)+100/MAX(EZ$9:EZ$497))))+($RL$4*LB236*100*((100/MAX(EX$9:EX$497)+100/MAX(EZ$9:EZ$497))))+($RL$4*LC236*100*((100/MAX(EX$9:EX$497)+100/MAX(EZ$9:EZ$497))))) * (($RO$3+$RO$4)/6)</f>
        <v>0</v>
      </c>
      <c r="RS236" s="119">
        <f>(($RL$4*LD236*100*((100/MAX(EX$9:EX$497)+100/MAX(EZ$9:EZ$497))))+($RL$4*LE236*100*((100/MAX(EX$9:EX$497)+100/MAX(EZ$9:EZ$497))))) * (($RO$3+$RO$4)/6)</f>
        <v>0</v>
      </c>
      <c r="RT236" s="118">
        <f>($RJ$4*LH236*100*(100/MAX(EV$9:EV$497)))+($RJ$4*LI236*100*(100/MAX(EV$9:EV$497)))</f>
        <v>0</v>
      </c>
      <c r="RU236" s="119">
        <f>($RJ$4*LJ236*(100/MAX(EV$9:EV$497)))/2 + ($RL$3*LK236*(100/MAX(EW$9:EW$497))) + ($RJ$4*LL236*(100/MAX(EV$9:EV$497)))/4 + ($RL$3*LM236*(100/MAX(EW$9:EW$497)))</f>
        <v>0</v>
      </c>
      <c r="RV236" s="118">
        <f>($RJ$4*LN236*100*100/MAX(EV$9:EV$497)/2)+($RJ$4*LO236*100*100/MAX(EV$9:EV$497)/2)+($RJ$4*LP236*100*100/MAX(EV$9:EV$497))+($RJ$4*LQ236*100*100/MAX(EV$9:EV$497))+($RJ$4*LR236*100*100/MAX(EV$9:EV$497))</f>
        <v>0</v>
      </c>
      <c r="RW236" s="115">
        <f>($RJ$4*LS236*100*100/MAX(EV$9:EV$497)) + (($RJ$4*LT236*100*100/MAX(EV$9:EV$497))+($RJ$4*LU236*100*100/MAX(EV$9:EV$497))+($RJ$4*LV236*100*100/MAX(EV$9:EV$497))+($RJ$4*LW236*100*100/MAX(EV$9:EV$497))+($RJ$4*LX236*100*100/MAX(EV$9:EV$497))+($RJ$4*LY236*100*100/MAX(EV$9:EV$497))+($RJ$4*LZ236*100*100/MAX(EV$9:EV$497))+($RJ$4*MA236*100*100/MAX(EV$9:EV$497)))/2</f>
        <v>0</v>
      </c>
      <c r="RX236" s="119">
        <f>($RJ$4*MB236*100*100/MAX(EV$9:EV$497))+($RJ$4*MC236*100*100/MAX(EV$9:EV$497))+($RJ$4*MD236*100*100/MAX(EV$9:EV$497))+($RJ$4*ME236*100*100/MAX(EV$9:EV$497))+($RJ$4*MF236*100*100/MAX(EV$9:EV$497))+($RJ$4*MG236*100*100/MAX(EV$9:EV$497))+($RJ$4*MH236*100*100/MAX(EV$9:EV$497))+($RJ$4*MI236*100*100/MAX(EV$9:EV$497))+($RJ$4*MJ236*100*100/MAX(EV$9:EV$497))+($RJ$4*MK236*100*100/MAX(EV$9:EV$497))+($RJ$4*ML236*100*100/MAX(EV$9:EV$497))+($RJ$4*MM236*100*100/MAX(EV$9:EV$497))+($RJ$4*MN236*100*100/MAX(EV$9:EV$497))</f>
        <v>0</v>
      </c>
      <c r="RY236" s="118">
        <f>($RJ$4*MQ236*100*100/MAX(EV$9:EV$497))/2 + (($RJ$4*MR236*100*100/MAX(EV$9:EV$497))+($RJ$4*MS236*100*100/MAX(EV$9:EV$497))+($RJ$4*MT236*100*100/MAX(EV$9:EV$497))+($RJ$4*MU236*100*100/MAX(EV$9:EV$497))+($RJ$4*MV236*100*100/MAX(EV$9:EV$497))+($RJ$4*MW236*100*100/MAX(EV$9:EV$497))+($RJ$4*MX236*100*100/MAX(EV$9:EV$497))+($RJ$4*MY236*100*100/MAX(EV$9:EV$497))+($RJ$4*MZ236*100*100/MAX(EV$9:EV$497))+($RJ$4*NA236*100*100/MAX(EV$9:EV$497))+($RJ$4*NB236*100*100/MAX(EV$9:EV$497))+($RJ$4*NC236*100*100/MAX(EV$9:EV$497))+($RJ$4*ND236*100*100/MAX(EV$9:EV$497))+($RJ$4*NG236*100*100/MAX(EV$9:EV$497)))/4</f>
        <v>2.106741573033708</v>
      </c>
      <c r="RZ236" s="115">
        <f>($RJ$4*NH236*100*100/MAX(EV$9:EV$497))/2 + (($RJ$4*NI236*100*100/MAX(EV$9:EV$497))+($RJ$4*NJ236*100*100/MAX(EV$9:EV$497))+($RJ$4*NK236*100*100/MAX(EV$9:EV$497))+($RJ$4*NL236*100*100/MAX(EV$9:EV$497))+($RJ$4*NM236*100*100/MAX(EV$9:EV$497))+($RJ$4*NN236*100*100/MAX(EV$9:EV$497)))/4</f>
        <v>0</v>
      </c>
      <c r="SA236" s="117">
        <f>(($RJ$4*NO236*100*100/MAX(EV$9:EV$497))+($RJ$4*NP236*100*100/MAX(EV$9:EV$497)))/4</f>
        <v>0</v>
      </c>
      <c r="SB236" s="118">
        <f t="shared" si="461"/>
        <v>2.106741573033708</v>
      </c>
      <c r="SC236" s="115">
        <f t="shared" si="462"/>
        <v>0.4213483146067416</v>
      </c>
      <c r="SD236" s="115">
        <f t="shared" si="463"/>
        <v>0.526685393258427</v>
      </c>
      <c r="SE236" s="115">
        <f t="shared" si="464"/>
        <v>0.4213483146067416</v>
      </c>
      <c r="SF236" s="115">
        <f t="shared" si="465"/>
        <v>0.526685393258427</v>
      </c>
      <c r="SG236" s="115">
        <f t="shared" si="466"/>
        <v>2.106741573033708</v>
      </c>
      <c r="SH236" s="115">
        <f>ROUND(SB236/MAX(SB$9:SB$497)*100,0)</f>
        <v>3</v>
      </c>
      <c r="SI236" s="115">
        <f>ROUND(SC236/MAX(SC$9:SC$497)*100,0)</f>
        <v>1</v>
      </c>
      <c r="SJ236" s="115">
        <f>ROUND(SD236/MAX(SD$9:SD$497)*100,0)</f>
        <v>1</v>
      </c>
      <c r="SK236" s="115">
        <f>ROUND(SE236/MAX(SE$9:SE$497)*100,0)</f>
        <v>0</v>
      </c>
      <c r="SL236" s="115">
        <f>ROUND(SF236/MAX(SF$9:SF$497)*100,0)</f>
        <v>1</v>
      </c>
      <c r="SM236" s="121">
        <f>ROUND(SG236/MAX(SG$9:SG$497)*100,0)</f>
        <v>2</v>
      </c>
      <c r="SN236" s="115">
        <f>ROUND(AVERAGEIF($ES$9:$ES$497,$ES236,SH$9:SH$497),0)</f>
        <v>12</v>
      </c>
      <c r="SO236" s="115">
        <f>ROUND(AVERAGEIF($ES$9:$ES$497,$ES236,SI$9:SI$497),0)</f>
        <v>5</v>
      </c>
      <c r="SP236" s="115">
        <f>ROUND(AVERAGEIF($ES$9:$ES$497,$ES236,SJ$9:SJ$497),0)</f>
        <v>26</v>
      </c>
      <c r="SQ236" s="115">
        <f>ROUND(AVERAGEIF($ES$9:$ES$497,$ES236,SK$9:SK$497),0)</f>
        <v>6</v>
      </c>
      <c r="SR236" s="115">
        <f>ROUND(AVERAGEIF($ES$9:$ES$497,$ES236,SL$9:SL$497),0)</f>
        <v>8</v>
      </c>
      <c r="SS236" s="121">
        <f>ROUND(AVERAGEIF($ES$9:$ES$497,$ES236,SM$9:SM$497),0)</f>
        <v>4</v>
      </c>
      <c r="ST236" s="114">
        <f>RANK(SB236,SB$9:SB$497,0)</f>
        <v>286</v>
      </c>
      <c r="SU236" s="115">
        <f>RANK(SC236,SC$9:SC$497,0)</f>
        <v>269</v>
      </c>
      <c r="SV236" s="115">
        <f>RANK(SD236,SD$9:SD$497,0)</f>
        <v>265</v>
      </c>
      <c r="SW236" s="115">
        <f>RANK(SE236,SE$9:SE$497,0)</f>
        <v>269</v>
      </c>
      <c r="SX236" s="115">
        <f>RANK(SF236,SF$9:SF$497,0)</f>
        <v>253</v>
      </c>
      <c r="SY236" s="115">
        <f>RANK(SG236,SG$9:SG$497,0)</f>
        <v>237</v>
      </c>
      <c r="SZ236" s="115">
        <f>COUNTIFS(SB$9:SB$497,"&gt;"&amp;SB236,$ES$9:$ES$497,$ES236)+1</f>
        <v>62</v>
      </c>
      <c r="TA236" s="115">
        <f>COUNTIFS(SC$9:SC$497,"&gt;"&amp;SC236,$ES$9:$ES$497,$ES236)+1</f>
        <v>53</v>
      </c>
      <c r="TB236" s="115">
        <f>COUNTIFS(SD$9:SD$497,"&gt;"&amp;SD236,$ES$9:$ES$497,$ES236)+1</f>
        <v>62</v>
      </c>
      <c r="TC236" s="115">
        <f>COUNTIFS(SE$9:SE$497,"&gt;"&amp;SE236,$ES$9:$ES$497,$ES236)+1</f>
        <v>53</v>
      </c>
      <c r="TD236" s="115">
        <f>COUNTIFS(SF$9:SF$497,"&gt;"&amp;SF236,$ES$9:$ES$497,$ES236)+1</f>
        <v>53</v>
      </c>
      <c r="TE236" s="117">
        <f>COUNTIFS(SG$9:SG$497,"&gt;"&amp;SG236,$ES$9:$ES$497,$ES236)+1</f>
        <v>46</v>
      </c>
      <c r="TF236" s="118">
        <f t="shared" si="467"/>
        <v>27</v>
      </c>
      <c r="TG236" s="115">
        <f t="shared" si="468"/>
        <v>21</v>
      </c>
      <c r="TH236" s="115">
        <f t="shared" si="469"/>
        <v>25</v>
      </c>
      <c r="TI236" s="115">
        <f t="shared" si="470"/>
        <v>23</v>
      </c>
      <c r="TJ236" s="115">
        <f t="shared" si="471"/>
        <v>20</v>
      </c>
      <c r="TK236" s="115">
        <f t="shared" si="472"/>
        <v>24</v>
      </c>
      <c r="TL236" s="117">
        <f t="shared" si="473"/>
        <v>22</v>
      </c>
      <c r="TM236" s="118">
        <f>ROUND(TF236/MAX(TF$9:TF$497)*100,0)</f>
        <v>15</v>
      </c>
      <c r="TN236" s="115">
        <f>ROUND(TG236/MAX(TG$9:TG$497)*100,0)</f>
        <v>12</v>
      </c>
      <c r="TO236" s="115">
        <f>ROUND(TH236/MAX(TH$9:TH$497)*100,0)</f>
        <v>14</v>
      </c>
      <c r="TP236" s="115">
        <f>ROUND(TI236/MAX(TI$9:TI$497)*100,0)</f>
        <v>13</v>
      </c>
      <c r="TQ236" s="115">
        <f>ROUND(TJ236/MAX(TJ$9:TJ$497)*100,0)</f>
        <v>10</v>
      </c>
      <c r="TR236" s="115">
        <f>ROUND(TK236/MAX(TK$9:TK$497)*100,0)</f>
        <v>12</v>
      </c>
      <c r="TS236" s="119">
        <f>ROUND(TL236/MAX(TL$9:TL$497)*100,0)</f>
        <v>11</v>
      </c>
      <c r="TT236" s="120">
        <f>RANK(TM236,TM$9:TM$497,0)</f>
        <v>376</v>
      </c>
      <c r="TU236" s="115">
        <f>RANK(TN236,TN$9:TN$497,0)</f>
        <v>376</v>
      </c>
      <c r="TV236" s="115">
        <f>RANK(TO236,TO$9:TO$497,0)</f>
        <v>325</v>
      </c>
      <c r="TW236" s="115">
        <f>RANK(TP236,TP$9:TP$497,0)</f>
        <v>364</v>
      </c>
      <c r="TX236" s="115">
        <f>RANK(TQ236,TQ$9:TQ$497,0)</f>
        <v>374</v>
      </c>
      <c r="TY236" s="115">
        <f>RANK(TR236,TR$9:TR$497,0)</f>
        <v>370</v>
      </c>
      <c r="TZ236" s="121">
        <f>RANK(TS236,TS$9:TS$497,0)</f>
        <v>366</v>
      </c>
      <c r="UA236" s="132"/>
      <c r="UB236" s="7" t="s">
        <v>1</v>
      </c>
    </row>
    <row r="237" spans="1:548" x14ac:dyDescent="0.15">
      <c r="A237" s="183">
        <v>229</v>
      </c>
      <c r="B237" s="203" t="s">
        <v>1095</v>
      </c>
      <c r="C237" s="63"/>
      <c r="D237" s="63"/>
      <c r="E237" s="64" t="s">
        <v>518</v>
      </c>
      <c r="F237" s="65">
        <v>81</v>
      </c>
      <c r="G237" s="65" t="s">
        <v>908</v>
      </c>
      <c r="H237" s="65" t="s">
        <v>1020</v>
      </c>
      <c r="I237" s="66" t="s">
        <v>521</v>
      </c>
      <c r="J237" s="67" t="s">
        <v>521</v>
      </c>
      <c r="K237" s="67" t="s">
        <v>521</v>
      </c>
      <c r="L237" s="67" t="s">
        <v>521</v>
      </c>
      <c r="M237" s="67" t="s">
        <v>521</v>
      </c>
      <c r="N237" s="67" t="s">
        <v>521</v>
      </c>
      <c r="O237" s="67" t="s">
        <v>521</v>
      </c>
      <c r="P237" s="67" t="s">
        <v>521</v>
      </c>
      <c r="Q237" s="67" t="s">
        <v>521</v>
      </c>
      <c r="R237" s="68" t="s">
        <v>521</v>
      </c>
      <c r="S237" s="69" t="s">
        <v>521</v>
      </c>
      <c r="T237" s="67" t="s">
        <v>521</v>
      </c>
      <c r="U237" s="67" t="s">
        <v>521</v>
      </c>
      <c r="V237" s="67" t="s">
        <v>521</v>
      </c>
      <c r="W237" s="67" t="s">
        <v>521</v>
      </c>
      <c r="X237" s="67" t="s">
        <v>521</v>
      </c>
      <c r="Y237" s="67" t="s">
        <v>521</v>
      </c>
      <c r="Z237" s="67" t="s">
        <v>521</v>
      </c>
      <c r="AA237" s="67" t="s">
        <v>521</v>
      </c>
      <c r="AB237" s="68" t="s">
        <v>521</v>
      </c>
      <c r="AC237" s="69" t="s">
        <v>521</v>
      </c>
      <c r="AD237" s="67" t="s">
        <v>521</v>
      </c>
      <c r="AE237" s="67" t="s">
        <v>521</v>
      </c>
      <c r="AF237" s="67" t="s">
        <v>521</v>
      </c>
      <c r="AG237" s="67" t="s">
        <v>521</v>
      </c>
      <c r="AH237" s="67" t="s">
        <v>521</v>
      </c>
      <c r="AI237" s="67" t="s">
        <v>521</v>
      </c>
      <c r="AJ237" s="67" t="s">
        <v>521</v>
      </c>
      <c r="AK237" s="67" t="s">
        <v>521</v>
      </c>
      <c r="AL237" s="68" t="s">
        <v>521</v>
      </c>
      <c r="AM237" s="69" t="s">
        <v>521</v>
      </c>
      <c r="AN237" s="67" t="s">
        <v>521</v>
      </c>
      <c r="AO237" s="67" t="s">
        <v>521</v>
      </c>
      <c r="AP237" s="67" t="s">
        <v>521</v>
      </c>
      <c r="AQ237" s="67" t="s">
        <v>521</v>
      </c>
      <c r="AR237" s="67" t="s">
        <v>521</v>
      </c>
      <c r="AS237" s="67" t="s">
        <v>521</v>
      </c>
      <c r="AT237" s="67" t="s">
        <v>521</v>
      </c>
      <c r="AU237" s="67" t="s">
        <v>521</v>
      </c>
      <c r="AV237" s="68" t="s">
        <v>521</v>
      </c>
      <c r="AW237" s="69" t="s">
        <v>521</v>
      </c>
      <c r="AX237" s="67" t="s">
        <v>521</v>
      </c>
      <c r="AY237" s="67" t="s">
        <v>521</v>
      </c>
      <c r="AZ237" s="67" t="s">
        <v>521</v>
      </c>
      <c r="BA237" s="67" t="s">
        <v>521</v>
      </c>
      <c r="BB237" s="67" t="s">
        <v>521</v>
      </c>
      <c r="BC237" s="67" t="s">
        <v>521</v>
      </c>
      <c r="BD237" s="67" t="s">
        <v>521</v>
      </c>
      <c r="BE237" s="67" t="s">
        <v>521</v>
      </c>
      <c r="BF237" s="68" t="s">
        <v>521</v>
      </c>
      <c r="BG237" s="69" t="s">
        <v>521</v>
      </c>
      <c r="BH237" s="67" t="s">
        <v>521</v>
      </c>
      <c r="BI237" s="67" t="s">
        <v>521</v>
      </c>
      <c r="BJ237" s="67" t="s">
        <v>521</v>
      </c>
      <c r="BK237" s="67" t="s">
        <v>521</v>
      </c>
      <c r="BL237" s="67" t="s">
        <v>521</v>
      </c>
      <c r="BM237" s="67" t="s">
        <v>521</v>
      </c>
      <c r="BN237" s="67" t="s">
        <v>521</v>
      </c>
      <c r="BO237" s="67" t="s">
        <v>521</v>
      </c>
      <c r="BP237" s="68" t="s">
        <v>521</v>
      </c>
      <c r="BQ237" s="70" t="s">
        <v>521</v>
      </c>
      <c r="BR237" s="67" t="s">
        <v>521</v>
      </c>
      <c r="BS237" s="67" t="s">
        <v>521</v>
      </c>
      <c r="BT237" s="67" t="s">
        <v>521</v>
      </c>
      <c r="BU237" s="67" t="s">
        <v>521</v>
      </c>
      <c r="BV237" s="67" t="s">
        <v>521</v>
      </c>
      <c r="BW237" s="67" t="s">
        <v>521</v>
      </c>
      <c r="BX237" s="67" t="s">
        <v>521</v>
      </c>
      <c r="BY237" s="67" t="s">
        <v>521</v>
      </c>
      <c r="BZ237" s="68" t="s">
        <v>521</v>
      </c>
      <c r="CA237" s="69" t="s">
        <v>521</v>
      </c>
      <c r="CB237" s="67" t="s">
        <v>521</v>
      </c>
      <c r="CC237" s="67" t="s">
        <v>521</v>
      </c>
      <c r="CD237" s="67" t="s">
        <v>521</v>
      </c>
      <c r="CE237" s="67" t="s">
        <v>521</v>
      </c>
      <c r="CF237" s="67" t="s">
        <v>521</v>
      </c>
      <c r="CG237" s="67" t="s">
        <v>521</v>
      </c>
      <c r="CH237" s="67" t="s">
        <v>521</v>
      </c>
      <c r="CI237" s="67" t="s">
        <v>521</v>
      </c>
      <c r="CJ237" s="68" t="s">
        <v>521</v>
      </c>
      <c r="CK237" s="69" t="s">
        <v>521</v>
      </c>
      <c r="CL237" s="67" t="s">
        <v>521</v>
      </c>
      <c r="CM237" s="67" t="s">
        <v>521</v>
      </c>
      <c r="CN237" s="67" t="s">
        <v>521</v>
      </c>
      <c r="CO237" s="67" t="s">
        <v>521</v>
      </c>
      <c r="CP237" s="67" t="s">
        <v>521</v>
      </c>
      <c r="CQ237" s="67" t="s">
        <v>521</v>
      </c>
      <c r="CR237" s="67" t="s">
        <v>521</v>
      </c>
      <c r="CS237" s="67" t="s">
        <v>521</v>
      </c>
      <c r="CT237" s="68" t="s">
        <v>521</v>
      </c>
      <c r="CU237" s="69" t="s">
        <v>521</v>
      </c>
      <c r="CV237" s="67" t="s">
        <v>521</v>
      </c>
      <c r="CW237" s="67" t="s">
        <v>521</v>
      </c>
      <c r="CX237" s="67" t="s">
        <v>521</v>
      </c>
      <c r="CY237" s="67" t="s">
        <v>521</v>
      </c>
      <c r="CZ237" s="67" t="s">
        <v>521</v>
      </c>
      <c r="DA237" s="67" t="s">
        <v>521</v>
      </c>
      <c r="DB237" s="67" t="s">
        <v>521</v>
      </c>
      <c r="DC237" s="67" t="s">
        <v>521</v>
      </c>
      <c r="DD237" s="68" t="s">
        <v>521</v>
      </c>
      <c r="DE237" s="69" t="s">
        <v>521</v>
      </c>
      <c r="DF237" s="71" t="s">
        <v>521</v>
      </c>
      <c r="DG237" s="67" t="s">
        <v>521</v>
      </c>
      <c r="DH237" s="67" t="s">
        <v>521</v>
      </c>
      <c r="DI237" s="67" t="s">
        <v>521</v>
      </c>
      <c r="DJ237" s="67" t="s">
        <v>521</v>
      </c>
      <c r="DK237" s="67" t="s">
        <v>521</v>
      </c>
      <c r="DL237" s="67" t="s">
        <v>521</v>
      </c>
      <c r="DM237" s="67" t="s">
        <v>521</v>
      </c>
      <c r="DN237" s="68" t="s">
        <v>521</v>
      </c>
      <c r="DO237" s="70" t="s">
        <v>521</v>
      </c>
      <c r="DP237" s="71" t="s">
        <v>521</v>
      </c>
      <c r="DQ237" s="67" t="s">
        <v>521</v>
      </c>
      <c r="DR237" s="67" t="s">
        <v>521</v>
      </c>
      <c r="DS237" s="67" t="s">
        <v>521</v>
      </c>
      <c r="DT237" s="67" t="s">
        <v>521</v>
      </c>
      <c r="DU237" s="67" t="s">
        <v>521</v>
      </c>
      <c r="DV237" s="67" t="s">
        <v>521</v>
      </c>
      <c r="DW237" s="67" t="s">
        <v>521</v>
      </c>
      <c r="DX237" s="72" t="s">
        <v>521</v>
      </c>
      <c r="DY237" s="73" t="s">
        <v>522</v>
      </c>
      <c r="DZ237" s="74">
        <v>3</v>
      </c>
      <c r="EA237" s="74">
        <v>3</v>
      </c>
      <c r="EB237" s="74">
        <v>4</v>
      </c>
      <c r="EC237" s="75">
        <v>5</v>
      </c>
      <c r="ED237" s="76" t="s">
        <v>522</v>
      </c>
      <c r="EE237" s="74">
        <f t="shared" si="417"/>
        <v>3</v>
      </c>
      <c r="EF237" s="74">
        <f t="shared" si="418"/>
        <v>9</v>
      </c>
      <c r="EG237" s="74">
        <f t="shared" si="419"/>
        <v>36</v>
      </c>
      <c r="EH237" s="77">
        <f t="shared" si="420"/>
        <v>180</v>
      </c>
      <c r="EI237" s="73">
        <v>10</v>
      </c>
      <c r="EJ237" s="74">
        <v>50</v>
      </c>
      <c r="EK237" s="74">
        <v>270</v>
      </c>
      <c r="EL237" s="74">
        <v>450</v>
      </c>
      <c r="EM237" s="75">
        <v>1350</v>
      </c>
      <c r="EN237" s="78">
        <v>1</v>
      </c>
      <c r="EO237" s="79">
        <f t="shared" si="421"/>
        <v>1.6666666666666667</v>
      </c>
      <c r="EP237" s="79">
        <f t="shared" si="422"/>
        <v>3</v>
      </c>
      <c r="EQ237" s="79">
        <f t="shared" si="423"/>
        <v>1.25</v>
      </c>
      <c r="ER237" s="80">
        <f t="shared" si="424"/>
        <v>0.75</v>
      </c>
      <c r="ES237" s="128" t="s">
        <v>564</v>
      </c>
      <c r="ET237" s="82"/>
      <c r="EU237" s="83">
        <v>4</v>
      </c>
      <c r="EV237" s="73">
        <v>51</v>
      </c>
      <c r="EW237" s="74">
        <v>28</v>
      </c>
      <c r="EX237" s="74">
        <v>75</v>
      </c>
      <c r="EY237" s="74">
        <v>26</v>
      </c>
      <c r="EZ237" s="74">
        <v>13</v>
      </c>
      <c r="FA237" s="74">
        <v>11</v>
      </c>
      <c r="FB237" s="74">
        <v>91</v>
      </c>
      <c r="FC237" s="74">
        <v>98</v>
      </c>
      <c r="FD237" s="74">
        <f t="shared" si="425"/>
        <v>88</v>
      </c>
      <c r="FE237" s="84">
        <f t="shared" si="426"/>
        <v>173</v>
      </c>
      <c r="FF237" s="73">
        <f>RANK(EV237,$EV$9:$EV$497,0)</f>
        <v>276</v>
      </c>
      <c r="FG237" s="74">
        <f>RANK(EW237,$EW$9:$EW$497,0)</f>
        <v>306</v>
      </c>
      <c r="FH237" s="74">
        <f>RANK(EX237,$EX$9:$EX$497,0)</f>
        <v>68</v>
      </c>
      <c r="FI237" s="74">
        <f>RANK(EY237,$EY$9:$EY$497,0)</f>
        <v>265</v>
      </c>
      <c r="FJ237" s="74">
        <f>RANK(EZ237,$EZ$9:$EZ$497,0)</f>
        <v>281</v>
      </c>
      <c r="FK237" s="74">
        <f>RANK(FA237,$FA$9:$FA$497,0)</f>
        <v>295</v>
      </c>
      <c r="FL237" s="74">
        <f>RANK(FB237,$FB$9:$FB$497,0)</f>
        <v>29</v>
      </c>
      <c r="FM237" s="74">
        <f>RANK(FC237,$FC$9:$FC$497,0)</f>
        <v>21</v>
      </c>
      <c r="FN237" s="74">
        <f>RANK(FD237,$FD$9:$FD$497,0)</f>
        <v>130</v>
      </c>
      <c r="FO237" s="84">
        <f>RANK(FE237,$FE$9:$FE$497,0)</f>
        <v>35</v>
      </c>
      <c r="FP237" s="73">
        <f>COUNTIFS($EV$9:$EV$497,"&gt;"&amp;EV237,$ES$9:$ES$497,ES237)+1</f>
        <v>63</v>
      </c>
      <c r="FQ237" s="74">
        <f>COUNTIFS($EW$9:$EW$497,"&gt;"&amp;EW237,$ES$9:$ES$497,ES237)+1</f>
        <v>75</v>
      </c>
      <c r="FR237" s="74">
        <f>COUNTIFS($EX$9:$EX$497,"&gt;"&amp;EX237,$ES$9:$ES$497,ES237)+1</f>
        <v>23</v>
      </c>
      <c r="FS237" s="74">
        <f>COUNTIFS($EY$9:$EY$497,"&gt;"&amp;EY237,$ES$9:$ES$497,ES237)+1</f>
        <v>64</v>
      </c>
      <c r="FT237" s="74">
        <f>COUNTIFS($EZ$9:$EZ$497,"&gt;"&amp;EZ237,$ES$9:$ES$497,ES237)+1</f>
        <v>76</v>
      </c>
      <c r="FU237" s="74">
        <f>COUNTIFS($FA$9:$FA$497,"&gt;"&amp;FA237,$ES$9:$ES$497,ES237)+1</f>
        <v>83</v>
      </c>
      <c r="FV237" s="74">
        <f>COUNTIFS($FB$9:$FB$497,"&gt;"&amp;FB237,$ES$9:$ES$497,ES237)+1</f>
        <v>23</v>
      </c>
      <c r="FW237" s="74">
        <f>COUNTIFS($FC$9:$FC$497,"&gt;"&amp;FC237,$ES$9:$ES$497,ES237)+1</f>
        <v>18</v>
      </c>
      <c r="FX237" s="74">
        <f>COUNTIFS($FD$9:$FD$497,"&gt;"&amp;FD237,$ES$9:$ES$497,ES237)+1</f>
        <v>34</v>
      </c>
      <c r="FY237" s="84">
        <f>COUNTIFS($FE$9:$FE$497,"&gt;"&amp;FE237,$ES$9:$ES$497,ES237)+1</f>
        <v>20</v>
      </c>
      <c r="FZ237" s="85">
        <f t="shared" si="427"/>
        <v>0.63</v>
      </c>
      <c r="GA237" s="86">
        <f t="shared" si="428"/>
        <v>0.35</v>
      </c>
      <c r="GB237" s="86">
        <f t="shared" si="429"/>
        <v>0.93</v>
      </c>
      <c r="GC237" s="86">
        <f t="shared" si="430"/>
        <v>0.32</v>
      </c>
      <c r="GD237" s="86">
        <f t="shared" si="431"/>
        <v>0.16</v>
      </c>
      <c r="GE237" s="86">
        <f t="shared" si="432"/>
        <v>0.14000000000000001</v>
      </c>
      <c r="GF237" s="86">
        <f t="shared" si="433"/>
        <v>1.1200000000000001</v>
      </c>
      <c r="GG237" s="86">
        <f t="shared" si="434"/>
        <v>1.21</v>
      </c>
      <c r="GH237" s="86">
        <f t="shared" si="435"/>
        <v>1.0900000000000001</v>
      </c>
      <c r="GI237" s="87">
        <f t="shared" si="436"/>
        <v>2.14</v>
      </c>
      <c r="GJ237" s="85">
        <f>ROUND(((FZ237-AVERAGE(FZ$9:FZ$497))/STDEVP(FZ$9:FZ$497)*10+50),2)</f>
        <v>36.9</v>
      </c>
      <c r="GK237" s="86">
        <f>ROUND(((GA237-AVERAGE(GA$9:GA$497))/STDEVP(GA$9:GA$497)*10+50),2)</f>
        <v>39.83</v>
      </c>
      <c r="GL237" s="86">
        <f>ROUND(((GB237-AVERAGE(GB$9:GB$497))/STDEVP(GB$9:GB$497)*10+50),2)</f>
        <v>63.04</v>
      </c>
      <c r="GM237" s="86">
        <f>ROUND(((GC237-AVERAGE(GC$9:GC$497))/STDEVP(GC$9:GC$497)*10+50),2)</f>
        <v>39.67</v>
      </c>
      <c r="GN237" s="86">
        <f>ROUND(((GD237-AVERAGE(GD$9:GD$497))/STDEVP(GD$9:GD$497)*10+50),2)</f>
        <v>42.05</v>
      </c>
      <c r="GO237" s="86">
        <f>ROUND(((GE237-AVERAGE(GE$9:GE$497))/STDEVP(GE$9:GE$497)*10+50),2)</f>
        <v>42.44</v>
      </c>
      <c r="GP237" s="86">
        <f>ROUND(((GF237-AVERAGE(GF$9:GF$497))/STDEVP(GF$9:GF$497)*10+50),2)</f>
        <v>65.27</v>
      </c>
      <c r="GQ237" s="86">
        <f>ROUND(((GG237-AVERAGE(GG$9:GG$497))/STDEVP(GG$9:GG$497)*10+50),2)</f>
        <v>68.11</v>
      </c>
      <c r="GR237" s="86">
        <f>ROUND(((GH237-AVERAGE(GH$9:GH$497))/STDEVP(GH$9:GH$497)*10+50),2)</f>
        <v>54.2</v>
      </c>
      <c r="GS237" s="87">
        <f>ROUND(((GI237-AVERAGE(GI$9:GI$497))/STDEVP(GI$9:GI$497)*10+50),2)</f>
        <v>69.44</v>
      </c>
      <c r="GT237" s="73">
        <f>RANK(GJ237,$GJ$9:$GJ$497,0)</f>
        <v>393</v>
      </c>
      <c r="GU237" s="74">
        <f>RANK(GK237,$GK$9:$GK$497,0)</f>
        <v>378</v>
      </c>
      <c r="GV237" s="74">
        <f>RANK(GL237,$GL$9:$GL$497,0)</f>
        <v>47</v>
      </c>
      <c r="GW237" s="74">
        <f>RANK(GM237,$GM$9:$GM$497,0)</f>
        <v>371</v>
      </c>
      <c r="GX237" s="74">
        <f>RANK(GN237,$GN$9:$GN$497,0)</f>
        <v>361</v>
      </c>
      <c r="GY237" s="74">
        <f>RANK(GO237,$GO$9:$GO$497,0)</f>
        <v>362</v>
      </c>
      <c r="GZ237" s="74">
        <f>RANK(GP237,$GP$9:$GP$497,0)</f>
        <v>26</v>
      </c>
      <c r="HA237" s="74">
        <f>RANK(GQ237,$GQ$9:$GQ$497,0)</f>
        <v>19</v>
      </c>
      <c r="HB237" s="74">
        <f>RANK(GR237,$GR$9:$GR$497,0)</f>
        <v>114</v>
      </c>
      <c r="HC237" s="84">
        <f>RANK(GS237,$GS$9:$GS$497,0)</f>
        <v>20</v>
      </c>
      <c r="HD237" s="85">
        <f>ROUND(AVERAGEIF($ES$9:$ES$497,$ES237,$FZ$9:$FZ$497),2)</f>
        <v>0.92</v>
      </c>
      <c r="HE237" s="86">
        <f>ROUND(AVERAGEIF($ES$9:$ES$497,$ES237,$GA$9:$GA$497),2)</f>
        <v>0.65</v>
      </c>
      <c r="HF237" s="86">
        <f>ROUND(AVERAGEIF($ES$9:$ES$497,$ES237,$GB$9:$GB$497),2)</f>
        <v>0.69</v>
      </c>
      <c r="HG237" s="86">
        <f>ROUND(AVERAGEIF($ES$9:$ES$497,$ES237,$GC$9:$GC$497),2)</f>
        <v>0.54</v>
      </c>
      <c r="HH237" s="86">
        <f>ROUND(AVERAGEIF($ES$9:$ES$497,$ES237,$GD$9:$GD$497),2)</f>
        <v>0.32</v>
      </c>
      <c r="HI237" s="86">
        <f>ROUND(AVERAGEIF($ES$9:$ES$497,$ES237,$GE$9:$GE$497),2)</f>
        <v>0.33</v>
      </c>
      <c r="HJ237" s="86">
        <f>ROUND(AVERAGEIF($ES$9:$ES$497,$ES237,$GF$9:$GF$497),2)</f>
        <v>0.98</v>
      </c>
      <c r="HK237" s="86">
        <f>ROUND(AVERAGEIF($ES$9:$ES$497,$ES237,$GG$9:$GG$497),2)</f>
        <v>0.86</v>
      </c>
      <c r="HL237" s="86">
        <f>ROUND(AVERAGEIF($ES$9:$ES$497,$ES237,$GH$9:$GH$497),2)</f>
        <v>1.01</v>
      </c>
      <c r="HM237" s="87">
        <f>ROUND(AVERAGEIF($ES$9:$ES$497,$ES237,$GI$9:$GI$497),2)</f>
        <v>1.55</v>
      </c>
      <c r="HN237" s="88">
        <f t="shared" si="437"/>
        <v>-0.29000000000000004</v>
      </c>
      <c r="HO237" s="89">
        <f t="shared" si="438"/>
        <v>-0.30000000000000004</v>
      </c>
      <c r="HP237" s="89">
        <f t="shared" si="439"/>
        <v>0.2400000000000001</v>
      </c>
      <c r="HQ237" s="89">
        <f t="shared" si="440"/>
        <v>-0.22000000000000003</v>
      </c>
      <c r="HR237" s="89">
        <f t="shared" si="441"/>
        <v>-0.16</v>
      </c>
      <c r="HS237" s="89">
        <f t="shared" si="442"/>
        <v>-0.19</v>
      </c>
      <c r="HT237" s="89">
        <f t="shared" si="443"/>
        <v>0.14000000000000012</v>
      </c>
      <c r="HU237" s="89">
        <f t="shared" si="444"/>
        <v>0.35</v>
      </c>
      <c r="HV237" s="89">
        <f t="shared" si="445"/>
        <v>8.0000000000000071E-2</v>
      </c>
      <c r="HW237" s="90">
        <f t="shared" si="446"/>
        <v>0.59000000000000008</v>
      </c>
      <c r="HX237" s="73">
        <f>COUNTIFS($FZ$9:$FZ$497,"&gt;"&amp;FZ237,$ES$9:$ES$497,$ES237)+1</f>
        <v>88</v>
      </c>
      <c r="HY237" s="74">
        <f>COUNTIFS($GA$9:$GA$497,"&gt;"&amp;GA237,$ES$9:$ES$497,$ES237)+1</f>
        <v>92</v>
      </c>
      <c r="HZ237" s="74">
        <f>COUNTIFS($GB$9:$GB$497,"&gt;"&amp;GB237,$ES$9:$ES$497,$ES237)+1</f>
        <v>15</v>
      </c>
      <c r="IA237" s="74">
        <f>COUNTIFS($GC$9:$GC$497,"&gt;"&amp;GC237,$ES$9:$ES$497,$ES237)+1</f>
        <v>84</v>
      </c>
      <c r="IB237" s="74">
        <f>COUNTIFS($GD$9:$GD$497,"&gt;"&amp;GD237,$ES$9:$ES$497,$ES237)+1</f>
        <v>88</v>
      </c>
      <c r="IC237" s="74">
        <f>COUNTIFS($GE$9:$GE$497,"&gt;"&amp;GE237,$ES$9:$ES$497,$ES237)+1</f>
        <v>89</v>
      </c>
      <c r="ID237" s="74">
        <f>COUNTIFS($GF$9:$GF$497,"&gt;"&amp;GF237,$ES$9:$ES$497,$ES237)+1</f>
        <v>22</v>
      </c>
      <c r="IE237" s="74">
        <f>COUNTIFS($GG$9:$GG$497,"&gt;"&amp;GG237,$ES$9:$ES$497,$ES237)+1</f>
        <v>6</v>
      </c>
      <c r="IF237" s="74">
        <f>COUNTIFS($GH$9:$GH$497,"&gt;"&amp;GH237,$ES$9:$ES$497,$ES237)+1</f>
        <v>26</v>
      </c>
      <c r="IG237" s="84">
        <f>COUNTIFS($GI$9:$GI$497,"&gt;"&amp;GI237,$ES$9:$ES$497,$ES237)+1</f>
        <v>6</v>
      </c>
      <c r="IH237" s="91"/>
      <c r="II237" s="79">
        <v>0.03</v>
      </c>
      <c r="IJ237" s="79"/>
      <c r="IK237" s="79"/>
      <c r="IL237" s="79"/>
      <c r="IM237" s="92"/>
      <c r="IN237" s="93"/>
      <c r="IO237" s="94"/>
      <c r="IP237" s="95"/>
      <c r="IQ237" s="79"/>
      <c r="IR237" s="79"/>
      <c r="IS237" s="79"/>
      <c r="IT237" s="79"/>
      <c r="IU237" s="79"/>
      <c r="IV237" s="79"/>
      <c r="IW237" s="96">
        <v>0.05</v>
      </c>
      <c r="IX237" s="93"/>
      <c r="IY237" s="79"/>
      <c r="IZ237" s="79"/>
      <c r="JA237" s="79"/>
      <c r="JB237" s="79"/>
      <c r="JC237" s="79">
        <v>0.05</v>
      </c>
      <c r="JD237" s="79"/>
      <c r="JE237" s="97"/>
      <c r="JF237" s="95"/>
      <c r="JG237" s="79"/>
      <c r="JH237" s="79"/>
      <c r="JI237" s="79"/>
      <c r="JJ237" s="79"/>
      <c r="JK237" s="79"/>
      <c r="JL237" s="79"/>
      <c r="JM237" s="96"/>
      <c r="JN237" s="93"/>
      <c r="JO237" s="79"/>
      <c r="JP237" s="79"/>
      <c r="JQ237" s="79"/>
      <c r="JR237" s="79"/>
      <c r="JS237" s="79"/>
      <c r="JT237" s="79"/>
      <c r="JU237" s="79"/>
      <c r="JV237" s="79"/>
      <c r="JW237" s="79"/>
      <c r="JX237" s="79"/>
      <c r="JY237" s="79"/>
      <c r="JZ237" s="97"/>
      <c r="KA237" s="93"/>
      <c r="KB237" s="79"/>
      <c r="KC237" s="79"/>
      <c r="KD237" s="79"/>
      <c r="KE237" s="97"/>
      <c r="KF237" s="95"/>
      <c r="KG237" s="79"/>
      <c r="KH237" s="79"/>
      <c r="KI237" s="79"/>
      <c r="KJ237" s="79"/>
      <c r="KK237" s="98"/>
      <c r="KL237" s="79"/>
      <c r="KM237" s="79"/>
      <c r="KN237" s="79"/>
      <c r="KO237" s="79"/>
      <c r="KP237" s="79"/>
      <c r="KQ237" s="79"/>
      <c r="KR237" s="79"/>
      <c r="KS237" s="96"/>
      <c r="KT237" s="96"/>
      <c r="KU237" s="96"/>
      <c r="KV237" s="96"/>
      <c r="KW237" s="93"/>
      <c r="KX237" s="79"/>
      <c r="KY237" s="79"/>
      <c r="KZ237" s="79"/>
      <c r="LA237" s="79"/>
      <c r="LB237" s="79"/>
      <c r="LC237" s="96"/>
      <c r="LD237" s="93"/>
      <c r="LE237" s="94"/>
      <c r="LF237" s="99"/>
      <c r="LG237" s="75"/>
      <c r="LH237" s="93"/>
      <c r="LI237" s="79"/>
      <c r="LJ237" s="74"/>
      <c r="LK237" s="74"/>
      <c r="LL237" s="74"/>
      <c r="LM237" s="100"/>
      <c r="LN237" s="95"/>
      <c r="LO237" s="79"/>
      <c r="LP237" s="79"/>
      <c r="LQ237" s="79"/>
      <c r="LR237" s="96"/>
      <c r="LS237" s="93"/>
      <c r="LT237" s="79"/>
      <c r="LU237" s="79"/>
      <c r="LV237" s="79"/>
      <c r="LW237" s="79"/>
      <c r="LX237" s="79"/>
      <c r="LY237" s="79"/>
      <c r="LZ237" s="79"/>
      <c r="MA237" s="97"/>
      <c r="MB237" s="95"/>
      <c r="MC237" s="79"/>
      <c r="MD237" s="79"/>
      <c r="ME237" s="79"/>
      <c r="MF237" s="79"/>
      <c r="MG237" s="79"/>
      <c r="MH237" s="79"/>
      <c r="MI237" s="79"/>
      <c r="MJ237" s="79"/>
      <c r="MK237" s="79"/>
      <c r="ML237" s="79"/>
      <c r="MM237" s="79"/>
      <c r="MN237" s="98"/>
      <c r="MO237" s="98"/>
      <c r="MP237" s="96"/>
      <c r="MQ237" s="93"/>
      <c r="MR237" s="79"/>
      <c r="MS237" s="79"/>
      <c r="MT237" s="79"/>
      <c r="MU237" s="79"/>
      <c r="MV237" s="98">
        <v>0.05</v>
      </c>
      <c r="MW237" s="79"/>
      <c r="MX237" s="79"/>
      <c r="MY237" s="79"/>
      <c r="MZ237" s="79"/>
      <c r="NA237" s="79"/>
      <c r="NB237" s="79"/>
      <c r="NC237" s="79"/>
      <c r="ND237" s="96"/>
      <c r="NE237" s="96"/>
      <c r="NF237" s="96"/>
      <c r="NG237" s="96"/>
      <c r="NH237" s="93"/>
      <c r="NI237" s="79"/>
      <c r="NJ237" s="79"/>
      <c r="NK237" s="79"/>
      <c r="NL237" s="79"/>
      <c r="NM237" s="79"/>
      <c r="NN237" s="94"/>
      <c r="NO237" s="93"/>
      <c r="NP237" s="80"/>
      <c r="NQ237" s="124" t="s">
        <v>1092</v>
      </c>
      <c r="NR237" s="102" t="s">
        <v>1096</v>
      </c>
      <c r="NS237" s="102"/>
      <c r="NT237" s="102"/>
      <c r="NU237" s="102"/>
      <c r="NV237" s="104"/>
      <c r="NW237" s="102" t="s">
        <v>990</v>
      </c>
      <c r="NX237" s="133" t="s">
        <v>991</v>
      </c>
      <c r="NY237" s="138" t="s">
        <v>1024</v>
      </c>
      <c r="NZ237" s="133" t="s">
        <v>991</v>
      </c>
      <c r="OA237" s="137"/>
      <c r="OB237" s="137"/>
      <c r="OC237" s="137"/>
      <c r="OD237" s="108">
        <f t="shared" si="447"/>
        <v>180</v>
      </c>
      <c r="OE237" s="109">
        <v>5</v>
      </c>
      <c r="OF237" s="110">
        <f t="shared" si="448"/>
        <v>30</v>
      </c>
      <c r="OG237" s="109">
        <v>7</v>
      </c>
      <c r="OH237" s="111">
        <f>ROUND(AVERAGEIF($ES$9:$ES$497,$ES237,EV$9:EV$497),0)</f>
        <v>67</v>
      </c>
      <c r="OI237" s="112">
        <f>ROUND(AVERAGEIF($ES$9:$ES$497,$ES237,EW$9:EW$497),0)</f>
        <v>45</v>
      </c>
      <c r="OJ237" s="112">
        <f>ROUND(AVERAGEIF($ES$9:$ES$497,$ES237,EX$9:EX$497),0)</f>
        <v>51</v>
      </c>
      <c r="OK237" s="112">
        <f>ROUND(AVERAGEIF($ES$9:$ES$497,$ES237,EY$9:EY$497),0)</f>
        <v>39</v>
      </c>
      <c r="OL237" s="112">
        <f>ROUND(AVERAGEIF($ES$9:$ES$497,$ES237,EZ$9:EZ$497),0)</f>
        <v>21</v>
      </c>
      <c r="OM237" s="112">
        <f>ROUND(AVERAGEIF($ES$9:$ES$497,$ES237,FA$9:FA$497),0)</f>
        <v>21</v>
      </c>
      <c r="ON237" s="112">
        <f>ROUND(AVERAGEIF($ES$9:$ES$497,$ES237,FB$9:FB$497),0)</f>
        <v>68</v>
      </c>
      <c r="OO237" s="112">
        <f>ROUND(AVERAGEIF($ES$9:$ES$497,$ES237,FC$9:FC$497),0)</f>
        <v>64</v>
      </c>
      <c r="OP237" s="112">
        <f>ROUND(AVERAGEIF($ES$9:$ES$497,$ES237,FD$9:FD$497),0)</f>
        <v>72</v>
      </c>
      <c r="OQ237" s="113">
        <f>ROUND(AVERAGEIF($ES$9:$ES$497,$ES237,FE$9:FE$497),0)</f>
        <v>115</v>
      </c>
      <c r="OR237" s="114">
        <f>ROUND(EV237/MAX(EV$9:EV$497)*100,0)</f>
        <v>29</v>
      </c>
      <c r="OS237" s="115">
        <f>ROUND(EW237/MAX(EW$9:EW$497)*100,0)</f>
        <v>22</v>
      </c>
      <c r="OT237" s="115">
        <f>ROUND(EX237/MAX(EX$9:EX$497)*100,0)</f>
        <v>63</v>
      </c>
      <c r="OU237" s="115">
        <f>ROUND(EY237/MAX(EY$9:EY$497)*100,0)</f>
        <v>17</v>
      </c>
      <c r="OV237" s="115">
        <f>ROUND(EZ237/MAX(EZ$9:EZ$497)*100,0)</f>
        <v>10</v>
      </c>
      <c r="OW237" s="115">
        <f>ROUND(FA237/MAX(FA$9:FA$497)*100,0)</f>
        <v>10</v>
      </c>
      <c r="OX237" s="115">
        <f>ROUND(FB237/MAX(FB$9:FB$497)*100,0)</f>
        <v>68</v>
      </c>
      <c r="OY237" s="116">
        <f>ROUND(FC237/MAX(FC$9:FC$497)*100,0)</f>
        <v>68</v>
      </c>
      <c r="OZ237" s="115">
        <f>ROUND(FD237/MAX(FD$9:FD$497)*100,0)</f>
        <v>59</v>
      </c>
      <c r="PA237" s="117">
        <f>ROUND(FE237/MAX(FE$9:FE$497)*100,0)</f>
        <v>71</v>
      </c>
      <c r="PB237" s="118">
        <f t="shared" si="449"/>
        <v>512</v>
      </c>
      <c r="PC237" s="115">
        <f t="shared" si="450"/>
        <v>353</v>
      </c>
      <c r="PD237" s="115">
        <f t="shared" si="451"/>
        <v>542</v>
      </c>
      <c r="PE237" s="115">
        <f t="shared" si="452"/>
        <v>648</v>
      </c>
      <c r="PF237" s="115">
        <f t="shared" si="453"/>
        <v>270</v>
      </c>
      <c r="PG237" s="119">
        <f t="shared" si="454"/>
        <v>234</v>
      </c>
      <c r="PH237" s="118">
        <f>ROUND(PB237/MAX(PB$9:PB$497)*100,0)</f>
        <v>61</v>
      </c>
      <c r="PI237" s="115">
        <f>ROUND(PC237/MAX(PC$9:PC$497)*100,0)</f>
        <v>42</v>
      </c>
      <c r="PJ237" s="115">
        <f>ROUND(PD237/MAX(PD$9:PD$497)*100,0)</f>
        <v>58</v>
      </c>
      <c r="PK237" s="115">
        <f>ROUND(PE237/MAX(PE$9:PE$497)*100,0)</f>
        <v>64</v>
      </c>
      <c r="PL237" s="115">
        <f>ROUND(PF237/MAX(PF$9:PF$497)*100,0)</f>
        <v>38</v>
      </c>
      <c r="PM237" s="119">
        <f>ROUND(PG237/MAX(PG$9:PG$497)*100,0)</f>
        <v>34</v>
      </c>
      <c r="PN237" s="118">
        <f>RANK(PH237,PH$9:PH$497,0)</f>
        <v>100</v>
      </c>
      <c r="PO237" s="115">
        <f>RANK(PI237,PI$9:PI$497,0)</f>
        <v>199</v>
      </c>
      <c r="PP237" s="115">
        <f>RANK(PJ237,PJ$9:PJ$497,0)</f>
        <v>144</v>
      </c>
      <c r="PQ237" s="115">
        <f>RANK(PK237,PK$9:PK$497,0)</f>
        <v>73</v>
      </c>
      <c r="PR237" s="115">
        <f>RANK(PL237,PL$9:PL$497,0)</f>
        <v>272</v>
      </c>
      <c r="PS237" s="119">
        <f>RANK(PM237,PM$9:PM$497,0)</f>
        <v>276</v>
      </c>
      <c r="PT237" s="120">
        <f>ROUND(FZ237/MAX(FZ$9:FZ$497)*100,0)</f>
        <v>34</v>
      </c>
      <c r="PU237" s="115">
        <f>ROUND(GA237/MAX(GA$9:GA$497)*100,0)</f>
        <v>20</v>
      </c>
      <c r="PV237" s="115">
        <f>ROUND(GB237/MAX(GB$9:GB$497)*100,0)</f>
        <v>68</v>
      </c>
      <c r="PW237" s="115">
        <f>ROUND(GC237/MAX(GC$9:GC$497)*100,0)</f>
        <v>25</v>
      </c>
      <c r="PX237" s="115">
        <f>ROUND(GD237/MAX(GD$9:GD$497)*100,0)</f>
        <v>9</v>
      </c>
      <c r="PY237" s="115">
        <f>ROUND(GE237/MAX(GE$9:GE$497)*100,0)</f>
        <v>8</v>
      </c>
      <c r="PZ237" s="115">
        <f>ROUND(GF237/MAX(GF$9:GF$497)*100,0)</f>
        <v>53</v>
      </c>
      <c r="QA237" s="116">
        <f>ROUND(GG237/MAX(GG$9:GG$497)*100,0)</f>
        <v>66</v>
      </c>
      <c r="QB237" s="115">
        <f>ROUND(GH237/MAX(GH$9:GH$497)*100,0)</f>
        <v>48</v>
      </c>
      <c r="QC237" s="121">
        <f>ROUND(GI237/MAX(GI$9:GI$497)*100,0)</f>
        <v>68</v>
      </c>
      <c r="QD237" s="120">
        <f>ROUND(AVERAGEIF($ES$9:$ES$497,$ES237,PT$9:PT$497),0)</f>
        <v>50</v>
      </c>
      <c r="QE237" s="120">
        <f>ROUND(AVERAGEIF($ES$9:$ES$497,$ES237,PU$9:PU$497),0)</f>
        <v>37</v>
      </c>
      <c r="QF237" s="120">
        <f>ROUND(AVERAGEIF($ES$9:$ES$497,$ES237,PV$9:PV$497),0)</f>
        <v>50</v>
      </c>
      <c r="QG237" s="120">
        <f>ROUND(AVERAGEIF($ES$9:$ES$497,$ES237,PW$9:PW$497),0)</f>
        <v>43</v>
      </c>
      <c r="QH237" s="120">
        <f>ROUND(AVERAGEIF($ES$9:$ES$497,$ES237,PX$9:PX$497),0)</f>
        <v>18</v>
      </c>
      <c r="QI237" s="120">
        <f>ROUND(AVERAGEIF($ES$9:$ES$497,$ES237,PY$9:PY$497),0)</f>
        <v>20</v>
      </c>
      <c r="QJ237" s="120">
        <f>ROUND(AVERAGEIF($ES$9:$ES$497,$ES237,PZ$9:PZ$497),0)</f>
        <v>46</v>
      </c>
      <c r="QK237" s="120">
        <f>ROUND(AVERAGEIF($ES$9:$ES$497,$ES237,QA$9:QA$497),0)</f>
        <v>47</v>
      </c>
      <c r="QL237" s="120">
        <f>ROUND(AVERAGEIF($ES$9:$ES$497,$ES237,QB$9:QB$497),0)</f>
        <v>45</v>
      </c>
      <c r="QM237" s="120">
        <f>ROUND(AVERAGEIF($ES$9:$ES$497,$ES237,QC$9:QC$497),0)</f>
        <v>49</v>
      </c>
      <c r="QN237" s="114">
        <f t="shared" si="455"/>
        <v>577</v>
      </c>
      <c r="QO237" s="115">
        <f t="shared" si="456"/>
        <v>341</v>
      </c>
      <c r="QP237" s="115">
        <f t="shared" si="457"/>
        <v>613</v>
      </c>
      <c r="QQ237" s="115">
        <f t="shared" si="458"/>
        <v>775</v>
      </c>
      <c r="QR237" s="115">
        <f t="shared" si="459"/>
        <v>345</v>
      </c>
      <c r="QS237" s="119">
        <f t="shared" si="460"/>
        <v>243</v>
      </c>
      <c r="QT237" s="114">
        <f>ROUND((QN237-MIN(QN$9:QN$497))/(MAX(QN$9:QN$497)-MIN(QN$9:QN$497))*100,0)</f>
        <v>54</v>
      </c>
      <c r="QU237" s="115">
        <f>ROUND((QO237-MIN(QO$9:QO$497))/(MAX(QO$9:QO$497)-MIN(QO$9:QO$497))*100,0)</f>
        <v>19</v>
      </c>
      <c r="QV237" s="115">
        <f>ROUND((QP237-MIN(QP$9:QP$497))/(MAX(QP$9:QP$497)-MIN(QP$9:QP$497))*100,0)</f>
        <v>38</v>
      </c>
      <c r="QW237" s="115">
        <f>ROUND((QQ237-MIN(QQ$9:QQ$497))/(MAX(QQ$9:QQ$497)-MIN(QQ$9:QQ$497))*100,0)</f>
        <v>61</v>
      </c>
      <c r="QX237" s="115">
        <f>ROUND((QR237-MIN(QR$9:QR$497))/(MAX(QR$9:QR$497)-MIN(QR$9:QR$497))*100,0)</f>
        <v>17</v>
      </c>
      <c r="QY237" s="115">
        <f>ROUND((QS237-MIN(QS$9:QS$497))/(MAX(QS$9:QS$497)-MIN(QS$9:QS$497))*100,0)</f>
        <v>15</v>
      </c>
      <c r="QZ237" s="114">
        <f>RANK(QN237,QN$9:QN$497,0)</f>
        <v>75</v>
      </c>
      <c r="RA237" s="115">
        <f>RANK(QO237,QO$9:QO$497,0)</f>
        <v>284</v>
      </c>
      <c r="RB237" s="115">
        <f>RANK(QP237,QP$9:QP$497,0)</f>
        <v>121</v>
      </c>
      <c r="RC237" s="115">
        <f>RANK(QQ237,QQ$9:QQ$497,0)</f>
        <v>47</v>
      </c>
      <c r="RD237" s="115">
        <f>RANK(QR237,QR$9:QR$497,0)</f>
        <v>409</v>
      </c>
      <c r="RE237" s="115">
        <f>RANK(QS237,QS$9:QS$497,0)</f>
        <v>404</v>
      </c>
      <c r="RF237" s="122"/>
      <c r="RG237" s="115">
        <f>($RH$3*(IH237+IJ237)*100*100/MAX(EX$9:EX$497)*$RO$3) +($RH$3*(II237+IJ237)*100*100/MAX(EX$9:EX$497)*$RO$4) + ($RH$3*IK237*100*100/MAX(EX$9:EX$497)*0.098)</f>
        <v>4.4874999999999998</v>
      </c>
      <c r="RH237" s="115">
        <f>($RH$4*IL237*100*100/MAX(EZ$9:EZ$497))*$RQ$3</f>
        <v>0</v>
      </c>
      <c r="RI237" s="115">
        <f>($RH$3*IM237*100*100/MAX(EY$9:EY$497))*$RQ$4</f>
        <v>0</v>
      </c>
      <c r="RJ237" s="115">
        <f>($RH$3*IN237*100*100/MAX(EX$9:EX$497))</f>
        <v>0</v>
      </c>
      <c r="RK237" s="115">
        <f>($RH$4*IO237*100*100/MAX(EZ$9:EZ$497))*$RQ$3</f>
        <v>0</v>
      </c>
      <c r="RL237" s="115">
        <f>(($RL$4*IP237*100*((100/MAX(EX$9:EX$497)+100/MAX(EZ$9:EZ$497))/2))+($RL$4*IQ237*100*((100/MAX(EX$9:EX$497)+100/MAX(EZ$9:EZ$497))/2))+($RL$4*IR237*100*((100/MAX(EX$9:EX$497)+100/MAX(EZ$9:EZ$497))/2))+($RL$4*IS237*100*((100/MAX(EX$9:EX$497)+100/MAX(EZ$9:EZ$497))/2))+($RL$4*IT237*100*((100/MAX(EX$9:EX$497)+100/MAX(EZ$9:EZ$497))/2))+($RL$4*IU237*100*((100/MAX(EX$9:EX$497)+100/MAX(EZ$9:EZ$497))/2))+($RL$4*IV237*100*((100/MAX(EX$9:EX$497)+100/MAX(EZ$9:EZ$497))/2))+($RL$4*IW237*100*((100/MAX(EX$9:EX$497)+100/MAX(EZ$9:EZ$497))/2)))*$RS$3</f>
        <v>5.2266666666666675</v>
      </c>
      <c r="RM237" s="115">
        <f>(($RH$3*IX237*100*100/MAX(EX$9:EX$497))+($RH$3*IY237*100*100/MAX(EX$9:EX$497))+($RH$3*IZ237*100*100/MAX(EX$9:EX$497))+($RH$3*JA237*100*100/MAX(EX$9:EX$497))+($RH$3*JB237*100*100/MAX(EX$9:EX$497))+($RH$3*JC237*100*100/MAX(EX$9:EX$497))+($RH$3*JD237*100*100/MAX(EX$9:EX$497))+($RH$3*JE237*100*100/MAX(EX$9:EX$497)))*$RS$4</f>
        <v>4.1749999999999998</v>
      </c>
      <c r="RN237" s="115">
        <f>(($RH$4*JF237*100*100/MAX(EZ$9:EZ$497)) + ($RH$4*JG237*100*100/MAX(EZ$9:EZ$497)) + ($RH$4*JH237*100*100/MAX(EZ$9:EZ$497)) + ($RH$4*JI237*100*100/MAX(EZ$9:EZ$497)) + ($RH$4*JJ237*100*100/MAX(EZ$9:EZ$497)) + ($RH$4*JK237*100*100/MAX(EZ$9:EZ$497)) + ($RH$4*JL237*100*100/MAX(EZ$9:EZ$497)) + ($RH$4*JM237*100*100/MAX(EZ$9:EZ$497)))*$RU$3</f>
        <v>0</v>
      </c>
      <c r="RO237" s="115">
        <f>(($RL$4*JN237*100*((100/MAX(EX$9:EX$497)+100/MAX(EZ$9:EZ$497))/2))+($RL$4*JO237*100*((100/MAX(EX$9:EX$497)+100/MAX(EZ$9:EZ$497))/2))+($RL$4*JP237*100*((100/MAX(EX$9:EX$497)+100/MAX(EZ$9:EZ$497))/2))+($RL$4*JQ237*100*((100/MAX(EX$9:EX$497)+100/MAX(EZ$9:EZ$497))/2))+($RL$4*JR237*100*((100/MAX(EX$9:EX$497)+100/MAX(EZ$9:EZ$497))/2))+($RL$4*JS237*100*((100/MAX(EX$9:EX$497)+100/MAX(EZ$9:EZ$497))/2))+($RL$4*JT237*100*((100/MAX(EX$9:EX$497)+100/MAX(EZ$9:EZ$497))/2))+($RL$4*JU237*100*((100/MAX(EX$9:EX$497)+100/MAX(EZ$9:EZ$497))/2))+($RL$4*JV237*100*((100/MAX(EX$9:EX$497)+100/MAX(EZ$9:EZ$497))/2))+($RL$4*JW237*100*((100/MAX(EX$9:EX$497)+100/MAX(EZ$9:EZ$497))/2))+($RL$4*JX237*100*((100/MAX(EX$9:EX$497)+100/MAX(EZ$9:EZ$497))/2))+($RL$4*JY237*100*((100/MAX(EX$9:EX$497)+100/MAX(EZ$9:EZ$497))/2))+($RL$4*JZ237*100*((100/MAX(EX$9:EX$497)+100/MAX(EZ$9:EZ$497))/2)))*$RW$3/2</f>
        <v>0</v>
      </c>
      <c r="RP237" s="119">
        <f>($RJ$3*KA237*100*100/MAX(FA$9:FA$497)) + ($RJ$3*KB237*100*100/MAX(FA$9:FA$497)/2) + ($RJ$3*KC237*100*100/MAX(FA$9:FA$497)/2) + ($RJ$3*KD237*100*100/MAX(FA$9:FA$497)/4) + ($RJ$3*KE237*100*100/MAX(FA$9:FA$497)/4)</f>
        <v>0</v>
      </c>
      <c r="RQ237" s="118">
        <f>($RL$4*KF237*100*((100/MAX(EX$9:EX$497)+100/MAX(EZ$9:EZ$497)))) * ($RO$3/2) + (($RL$4*KG237*100*((100/MAX(EX$9:EX$497)+100/MAX(EZ$9:EZ$497))))+($RL$4*KH237*100*((100/MAX(EX$9:EX$497)+100/MAX(EZ$9:EZ$497))))+($RL$4*KI237*100*((100/MAX(EX$9:EX$497)+100/MAX(EZ$9:EZ$497))))+($RL$4*KJ237*100*((100/MAX(EX$9:EX$497)+100/MAX(EZ$9:EZ$497))))+($RL$4*KK237*100*((100/MAX(EX$9:EX$497)+100/MAX(EZ$9:EZ$497))))+($RL$4*KL237*100*((100/MAX(EX$9:EX$497)+100/MAX(EZ$9:EZ$497))))+($RL$4*KM237*100*((100/MAX(EX$9:EX$497)+100/MAX(EZ$9:EZ$497))))+($RL$4*KN237*100*((100/MAX(EX$9:EX$497)+100/MAX(EZ$9:EZ$497))))+($RL$4*KO237*100*((100/MAX(EX$9:EX$497)+100/MAX(EZ$9:EZ$497))))+($RL$4*KP237*100*((100/MAX(EX$9:EX$497)+100/MAX(EZ$9:EZ$497))))+($RL$4*KQ237*100*((100/MAX(EX$9:EX$497)+100/MAX(EZ$9:EZ$497))))+($RL$4*KR237*100*((100/MAX(EX$9:EX$497)+100/MAX(EZ$9:EZ$497))))+($RL$4*KS237*100*((100/MAX(EX$9:EX$497)+100/MAX(EZ$9:EZ$497))))+($RL$4*KV237*100*((100/MAX(EX$9:EX$497)+100/MAX(EZ$9:EZ$497))))) * (($RO$3+$RO$4)/6)</f>
        <v>0</v>
      </c>
      <c r="RR237" s="115">
        <f>(($RL$4*KW237*100*((100/MAX(EX$9:EX$497)+100/MAX(EZ$9:EZ$497))))) * ($RO$3/2) + (($RL$4*KX237*100*((100/MAX(EX$9:EX$497)+100/MAX(EZ$9:EZ$497))))+($RL$4*KY237*100*((100/MAX(EX$9:EX$497)+100/MAX(EZ$9:EZ$497))))+($RL$4*KZ237*100*((100/MAX(EX$9:EX$497)+100/MAX(EZ$9:EZ$497))))+($RL$4*LA237*100*((100/MAX(EX$9:EX$497)+100/MAX(EZ$9:EZ$497))))+($RL$4*LB237*100*((100/MAX(EX$9:EX$497)+100/MAX(EZ$9:EZ$497))))+($RL$4*LC237*100*((100/MAX(EX$9:EX$497)+100/MAX(EZ$9:EZ$497))))) * (($RO$3+$RO$4)/6)</f>
        <v>0</v>
      </c>
      <c r="RS237" s="119">
        <f>(($RL$4*LD237*100*((100/MAX(EX$9:EX$497)+100/MAX(EZ$9:EZ$497))))+($RL$4*LE237*100*((100/MAX(EX$9:EX$497)+100/MAX(EZ$9:EZ$497))))) * (($RO$3+$RO$4)/6)</f>
        <v>0</v>
      </c>
      <c r="RT237" s="118">
        <f>($RJ$4*LH237*100*(100/MAX(EV$9:EV$497)))+($RJ$4*LI237*100*(100/MAX(EV$9:EV$497)))</f>
        <v>0</v>
      </c>
      <c r="RU237" s="119">
        <f>($RJ$4*LJ237*(100/MAX(EV$9:EV$497)))/2 + ($RL$3*LK237*(100/MAX(EW$9:EW$497))) + ($RJ$4*LL237*(100/MAX(EV$9:EV$497)))/4 + ($RL$3*LM237*(100/MAX(EW$9:EW$497)))</f>
        <v>0</v>
      </c>
      <c r="RV237" s="118">
        <f>($RJ$4*LN237*100*100/MAX(EV$9:EV$497)/2)+($RJ$4*LO237*100*100/MAX(EV$9:EV$497)/2)+($RJ$4*LP237*100*100/MAX(EV$9:EV$497))+($RJ$4*LQ237*100*100/MAX(EV$9:EV$497))+($RJ$4*LR237*100*100/MAX(EV$9:EV$497))</f>
        <v>0</v>
      </c>
      <c r="RW237" s="115">
        <f>($RJ$4*LS237*100*100/MAX(EV$9:EV$497)) + (($RJ$4*LT237*100*100/MAX(EV$9:EV$497))+($RJ$4*LU237*100*100/MAX(EV$9:EV$497))+($RJ$4*LV237*100*100/MAX(EV$9:EV$497))+($RJ$4*LW237*100*100/MAX(EV$9:EV$497))+($RJ$4*LX237*100*100/MAX(EV$9:EV$497))+($RJ$4*LY237*100*100/MAX(EV$9:EV$497))+($RJ$4*LZ237*100*100/MAX(EV$9:EV$497))+($RJ$4*MA237*100*100/MAX(EV$9:EV$497)))/2</f>
        <v>0</v>
      </c>
      <c r="RX237" s="119">
        <f>($RJ$4*MB237*100*100/MAX(EV$9:EV$497))+($RJ$4*MC237*100*100/MAX(EV$9:EV$497))+($RJ$4*MD237*100*100/MAX(EV$9:EV$497))+($RJ$4*ME237*100*100/MAX(EV$9:EV$497))+($RJ$4*MF237*100*100/MAX(EV$9:EV$497))+($RJ$4*MG237*100*100/MAX(EV$9:EV$497))+($RJ$4*MH237*100*100/MAX(EV$9:EV$497))+($RJ$4*MI237*100*100/MAX(EV$9:EV$497))+($RJ$4*MJ237*100*100/MAX(EV$9:EV$497))+($RJ$4*MK237*100*100/MAX(EV$9:EV$497))+($RJ$4*ML237*100*100/MAX(EV$9:EV$497))+($RJ$4*MM237*100*100/MAX(EV$9:EV$497))+($RJ$4*MN237*100*100/MAX(EV$9:EV$497))</f>
        <v>0</v>
      </c>
      <c r="RY237" s="118">
        <f>($RJ$4*MQ237*100*100/MAX(EV$9:EV$497))/2 + (($RJ$4*MR237*100*100/MAX(EV$9:EV$497))+($RJ$4*MS237*100*100/MAX(EV$9:EV$497))+($RJ$4*MT237*100*100/MAX(EV$9:EV$497))+($RJ$4*MU237*100*100/MAX(EV$9:EV$497))+($RJ$4*MV237*100*100/MAX(EV$9:EV$497))+($RJ$4*MW237*100*100/MAX(EV$9:EV$497))+($RJ$4*MX237*100*100/MAX(EV$9:EV$497))+($RJ$4*MY237*100*100/MAX(EV$9:EV$497))+($RJ$4*MZ237*100*100/MAX(EV$9:EV$497))+($RJ$4*NA237*100*100/MAX(EV$9:EV$497))+($RJ$4*NB237*100*100/MAX(EV$9:EV$497))+($RJ$4*NC237*100*100/MAX(EV$9:EV$497))+($RJ$4*ND237*100*100/MAX(EV$9:EV$497))+($RJ$4*NG237*100*100/MAX(EV$9:EV$497)))/4</f>
        <v>2.106741573033708</v>
      </c>
      <c r="RZ237" s="115">
        <f>($RJ$4*NH237*100*100/MAX(EV$9:EV$497))/2 + (($RJ$4*NI237*100*100/MAX(EV$9:EV$497))+($RJ$4*NJ237*100*100/MAX(EV$9:EV$497))+($RJ$4*NK237*100*100/MAX(EV$9:EV$497))+($RJ$4*NL237*100*100/MAX(EV$9:EV$497))+($RJ$4*NM237*100*100/MAX(EV$9:EV$497))+($RJ$4*NN237*100*100/MAX(EV$9:EV$497)))/4</f>
        <v>0</v>
      </c>
      <c r="SA237" s="117">
        <f>(($RJ$4*NO237*100*100/MAX(EV$9:EV$497))+($RJ$4*NP237*100*100/MAX(EV$9:EV$497)))/4</f>
        <v>0</v>
      </c>
      <c r="SB237" s="118">
        <f t="shared" si="461"/>
        <v>15.995908239700377</v>
      </c>
      <c r="SC237" s="115">
        <f t="shared" si="462"/>
        <v>14.31051498127341</v>
      </c>
      <c r="SD237" s="115">
        <f t="shared" si="463"/>
        <v>4.618185393258428</v>
      </c>
      <c r="SE237" s="115">
        <f t="shared" si="464"/>
        <v>46.158848314606736</v>
      </c>
      <c r="SF237" s="115">
        <f t="shared" si="465"/>
        <v>5.7533520599250947</v>
      </c>
      <c r="SG237" s="115">
        <f t="shared" si="466"/>
        <v>2.106741573033708</v>
      </c>
      <c r="SH237" s="115">
        <f>ROUND(SB237/MAX(SB$9:SB$497)*100,0)</f>
        <v>20</v>
      </c>
      <c r="SI237" s="115">
        <f>ROUND(SC237/MAX(SC$9:SC$497)*100,0)</f>
        <v>22</v>
      </c>
      <c r="SJ237" s="115">
        <f>ROUND(SD237/MAX(SD$9:SD$497)*100,0)</f>
        <v>7</v>
      </c>
      <c r="SK237" s="115">
        <f>ROUND(SE237/MAX(SE$9:SE$497)*100,0)</f>
        <v>36</v>
      </c>
      <c r="SL237" s="115">
        <f>ROUND(SF237/MAX(SF$9:SF$497)*100,0)</f>
        <v>14</v>
      </c>
      <c r="SM237" s="121">
        <f>ROUND(SG237/MAX(SG$9:SG$497)*100,0)</f>
        <v>2</v>
      </c>
      <c r="SN237" s="115">
        <f>ROUND(AVERAGEIF($ES$9:$ES$497,$ES237,SH$9:SH$497),0)</f>
        <v>24</v>
      </c>
      <c r="SO237" s="115">
        <f>ROUND(AVERAGEIF($ES$9:$ES$497,$ES237,SI$9:SI$497),0)</f>
        <v>22</v>
      </c>
      <c r="SP237" s="115">
        <f>ROUND(AVERAGEIF($ES$9:$ES$497,$ES237,SJ$9:SJ$497),0)</f>
        <v>5</v>
      </c>
      <c r="SQ237" s="115">
        <f>ROUND(AVERAGEIF($ES$9:$ES$497,$ES237,SK$9:SK$497),0)</f>
        <v>19</v>
      </c>
      <c r="SR237" s="115">
        <f>ROUND(AVERAGEIF($ES$9:$ES$497,$ES237,SL$9:SL$497),0)</f>
        <v>8</v>
      </c>
      <c r="SS237" s="121">
        <f>ROUND(AVERAGEIF($ES$9:$ES$497,$ES237,SM$9:SM$497),0)</f>
        <v>6</v>
      </c>
      <c r="ST237" s="114">
        <f>RANK(SB237,SB$9:SB$497,0)</f>
        <v>203</v>
      </c>
      <c r="SU237" s="115">
        <f>RANK(SC237,SC$9:SC$497,0)</f>
        <v>137</v>
      </c>
      <c r="SV237" s="115">
        <f>RANK(SD237,SD$9:SD$497,0)</f>
        <v>109</v>
      </c>
      <c r="SW237" s="115">
        <f>RANK(SE237,SE$9:SE$497,0)</f>
        <v>79</v>
      </c>
      <c r="SX237" s="115">
        <f>RANK(SF237,SF$9:SF$497,0)</f>
        <v>43</v>
      </c>
      <c r="SY237" s="115">
        <f>RANK(SG237,SG$9:SG$497,0)</f>
        <v>237</v>
      </c>
      <c r="SZ237" s="115">
        <f>COUNTIFS(SB$9:SB$497,"&gt;"&amp;SB237,$ES$9:$ES$497,$ES237)+1</f>
        <v>52</v>
      </c>
      <c r="TA237" s="115">
        <f>COUNTIFS(SC$9:SC$497,"&gt;"&amp;SC237,$ES$9:$ES$497,$ES237)+1</f>
        <v>42</v>
      </c>
      <c r="TB237" s="115">
        <f>COUNTIFS(SD$9:SD$497,"&gt;"&amp;SD237,$ES$9:$ES$497,$ES237)+1</f>
        <v>18</v>
      </c>
      <c r="TC237" s="115">
        <f>COUNTIFS(SE$9:SE$497,"&gt;"&amp;SE237,$ES$9:$ES$497,$ES237)+1</f>
        <v>22</v>
      </c>
      <c r="TD237" s="115">
        <f>COUNTIFS(SF$9:SF$497,"&gt;"&amp;SF237,$ES$9:$ES$497,$ES237)+1</f>
        <v>13</v>
      </c>
      <c r="TE237" s="117">
        <f>COUNTIFS(SG$9:SG$497,"&gt;"&amp;SG237,$ES$9:$ES$497,$ES237)+1</f>
        <v>57</v>
      </c>
      <c r="TF237" s="118">
        <f t="shared" si="467"/>
        <v>84</v>
      </c>
      <c r="TG237" s="115">
        <f t="shared" si="468"/>
        <v>83</v>
      </c>
      <c r="TH237" s="115">
        <f t="shared" si="469"/>
        <v>49</v>
      </c>
      <c r="TI237" s="115">
        <f t="shared" si="470"/>
        <v>94</v>
      </c>
      <c r="TJ237" s="115">
        <f t="shared" si="471"/>
        <v>78</v>
      </c>
      <c r="TK237" s="115">
        <f t="shared" si="472"/>
        <v>40</v>
      </c>
      <c r="TL237" s="117">
        <f t="shared" si="473"/>
        <v>36</v>
      </c>
      <c r="TM237" s="118">
        <f>ROUND(TF237/MAX(TF$9:TF$497)*100,0)</f>
        <v>47</v>
      </c>
      <c r="TN237" s="115">
        <f>ROUND(TG237/MAX(TG$9:TG$497)*100,0)</f>
        <v>46</v>
      </c>
      <c r="TO237" s="115">
        <f>ROUND(TH237/MAX(TH$9:TH$497)*100,0)</f>
        <v>27</v>
      </c>
      <c r="TP237" s="115">
        <f>ROUND(TI237/MAX(TI$9:TI$497)*100,0)</f>
        <v>52</v>
      </c>
      <c r="TQ237" s="115">
        <f>ROUND(TJ237/MAX(TJ$9:TJ$497)*100,0)</f>
        <v>40</v>
      </c>
      <c r="TR237" s="115">
        <f>ROUND(TK237/MAX(TK$9:TK$497)*100,0)</f>
        <v>20</v>
      </c>
      <c r="TS237" s="119">
        <f>ROUND(TL237/MAX(TL$9:TL$497)*100,0)</f>
        <v>18</v>
      </c>
      <c r="TT237" s="120">
        <f>RANK(TM237,TM$9:TM$497,0)</f>
        <v>177</v>
      </c>
      <c r="TU237" s="115">
        <f>RANK(TN237,TN$9:TN$497,0)</f>
        <v>102</v>
      </c>
      <c r="TV237" s="115">
        <f>RANK(TO237,TO$9:TO$497,0)</f>
        <v>179</v>
      </c>
      <c r="TW237" s="115">
        <f>RANK(TP237,TP$9:TP$497,0)</f>
        <v>75</v>
      </c>
      <c r="TX237" s="115">
        <f>RANK(TQ237,TQ$9:TQ$497,0)</f>
        <v>47</v>
      </c>
      <c r="TY237" s="115">
        <f>RANK(TR237,TR$9:TR$497,0)</f>
        <v>290</v>
      </c>
      <c r="TZ237" s="121">
        <f>RANK(TS237,TS$9:TS$497,0)</f>
        <v>291</v>
      </c>
      <c r="UA237" s="132"/>
      <c r="UB237" s="7" t="s">
        <v>1</v>
      </c>
    </row>
    <row r="238" spans="1:548" x14ac:dyDescent="0.15">
      <c r="A238" s="183">
        <v>230</v>
      </c>
      <c r="B238" s="203" t="s">
        <v>1096</v>
      </c>
      <c r="C238" s="63"/>
      <c r="D238" s="63"/>
      <c r="E238" s="64" t="s">
        <v>1013</v>
      </c>
      <c r="F238" s="65" t="s">
        <v>908</v>
      </c>
      <c r="G238" s="65" t="s">
        <v>908</v>
      </c>
      <c r="H238" s="65" t="s">
        <v>1014</v>
      </c>
      <c r="I238" s="66" t="s">
        <v>521</v>
      </c>
      <c r="J238" s="67" t="s">
        <v>521</v>
      </c>
      <c r="K238" s="67" t="s">
        <v>521</v>
      </c>
      <c r="L238" s="67" t="s">
        <v>521</v>
      </c>
      <c r="M238" s="67" t="s">
        <v>521</v>
      </c>
      <c r="N238" s="67" t="s">
        <v>521</v>
      </c>
      <c r="O238" s="67" t="s">
        <v>521</v>
      </c>
      <c r="P238" s="67" t="s">
        <v>521</v>
      </c>
      <c r="Q238" s="67" t="s">
        <v>521</v>
      </c>
      <c r="R238" s="68" t="s">
        <v>521</v>
      </c>
      <c r="S238" s="69" t="s">
        <v>521</v>
      </c>
      <c r="T238" s="67" t="s">
        <v>521</v>
      </c>
      <c r="U238" s="67" t="s">
        <v>521</v>
      </c>
      <c r="V238" s="67" t="s">
        <v>521</v>
      </c>
      <c r="W238" s="67" t="s">
        <v>521</v>
      </c>
      <c r="X238" s="67" t="s">
        <v>521</v>
      </c>
      <c r="Y238" s="67" t="s">
        <v>521</v>
      </c>
      <c r="Z238" s="67" t="s">
        <v>521</v>
      </c>
      <c r="AA238" s="67" t="s">
        <v>521</v>
      </c>
      <c r="AB238" s="68" t="s">
        <v>521</v>
      </c>
      <c r="AC238" s="69" t="s">
        <v>521</v>
      </c>
      <c r="AD238" s="67" t="s">
        <v>521</v>
      </c>
      <c r="AE238" s="67" t="s">
        <v>521</v>
      </c>
      <c r="AF238" s="67" t="s">
        <v>521</v>
      </c>
      <c r="AG238" s="67" t="s">
        <v>521</v>
      </c>
      <c r="AH238" s="67" t="s">
        <v>521</v>
      </c>
      <c r="AI238" s="67" t="s">
        <v>521</v>
      </c>
      <c r="AJ238" s="67" t="s">
        <v>521</v>
      </c>
      <c r="AK238" s="67" t="s">
        <v>521</v>
      </c>
      <c r="AL238" s="68" t="s">
        <v>521</v>
      </c>
      <c r="AM238" s="69" t="s">
        <v>521</v>
      </c>
      <c r="AN238" s="67" t="s">
        <v>521</v>
      </c>
      <c r="AO238" s="67" t="s">
        <v>521</v>
      </c>
      <c r="AP238" s="67" t="s">
        <v>521</v>
      </c>
      <c r="AQ238" s="67" t="s">
        <v>521</v>
      </c>
      <c r="AR238" s="67" t="s">
        <v>521</v>
      </c>
      <c r="AS238" s="67" t="s">
        <v>521</v>
      </c>
      <c r="AT238" s="67" t="s">
        <v>521</v>
      </c>
      <c r="AU238" s="67" t="s">
        <v>521</v>
      </c>
      <c r="AV238" s="68" t="s">
        <v>521</v>
      </c>
      <c r="AW238" s="69" t="s">
        <v>521</v>
      </c>
      <c r="AX238" s="67" t="s">
        <v>521</v>
      </c>
      <c r="AY238" s="67" t="s">
        <v>521</v>
      </c>
      <c r="AZ238" s="67" t="s">
        <v>521</v>
      </c>
      <c r="BA238" s="67" t="s">
        <v>521</v>
      </c>
      <c r="BB238" s="67" t="s">
        <v>521</v>
      </c>
      <c r="BC238" s="67" t="s">
        <v>521</v>
      </c>
      <c r="BD238" s="67" t="s">
        <v>521</v>
      </c>
      <c r="BE238" s="67" t="s">
        <v>521</v>
      </c>
      <c r="BF238" s="68" t="s">
        <v>521</v>
      </c>
      <c r="BG238" s="69" t="s">
        <v>521</v>
      </c>
      <c r="BH238" s="67" t="s">
        <v>521</v>
      </c>
      <c r="BI238" s="67" t="s">
        <v>521</v>
      </c>
      <c r="BJ238" s="67" t="s">
        <v>521</v>
      </c>
      <c r="BK238" s="67" t="s">
        <v>521</v>
      </c>
      <c r="BL238" s="67" t="s">
        <v>521</v>
      </c>
      <c r="BM238" s="67" t="s">
        <v>521</v>
      </c>
      <c r="BN238" s="67" t="s">
        <v>521</v>
      </c>
      <c r="BO238" s="67" t="s">
        <v>521</v>
      </c>
      <c r="BP238" s="68" t="s">
        <v>521</v>
      </c>
      <c r="BQ238" s="70" t="s">
        <v>521</v>
      </c>
      <c r="BR238" s="67" t="s">
        <v>521</v>
      </c>
      <c r="BS238" s="67" t="s">
        <v>521</v>
      </c>
      <c r="BT238" s="67" t="s">
        <v>521</v>
      </c>
      <c r="BU238" s="67" t="s">
        <v>521</v>
      </c>
      <c r="BV238" s="67" t="s">
        <v>521</v>
      </c>
      <c r="BW238" s="67" t="s">
        <v>521</v>
      </c>
      <c r="BX238" s="67" t="s">
        <v>521</v>
      </c>
      <c r="BY238" s="67" t="s">
        <v>521</v>
      </c>
      <c r="BZ238" s="68" t="s">
        <v>521</v>
      </c>
      <c r="CA238" s="69" t="s">
        <v>521</v>
      </c>
      <c r="CB238" s="67" t="s">
        <v>521</v>
      </c>
      <c r="CC238" s="67" t="s">
        <v>521</v>
      </c>
      <c r="CD238" s="67" t="s">
        <v>521</v>
      </c>
      <c r="CE238" s="67" t="s">
        <v>521</v>
      </c>
      <c r="CF238" s="67" t="s">
        <v>521</v>
      </c>
      <c r="CG238" s="67" t="s">
        <v>521</v>
      </c>
      <c r="CH238" s="67" t="s">
        <v>521</v>
      </c>
      <c r="CI238" s="67" t="s">
        <v>521</v>
      </c>
      <c r="CJ238" s="68" t="s">
        <v>521</v>
      </c>
      <c r="CK238" s="69" t="s">
        <v>521</v>
      </c>
      <c r="CL238" s="67" t="s">
        <v>521</v>
      </c>
      <c r="CM238" s="67" t="s">
        <v>521</v>
      </c>
      <c r="CN238" s="67" t="s">
        <v>521</v>
      </c>
      <c r="CO238" s="67" t="s">
        <v>521</v>
      </c>
      <c r="CP238" s="67" t="s">
        <v>521</v>
      </c>
      <c r="CQ238" s="67" t="s">
        <v>521</v>
      </c>
      <c r="CR238" s="67" t="s">
        <v>521</v>
      </c>
      <c r="CS238" s="67" t="s">
        <v>521</v>
      </c>
      <c r="CT238" s="68" t="s">
        <v>521</v>
      </c>
      <c r="CU238" s="69" t="s">
        <v>521</v>
      </c>
      <c r="CV238" s="67" t="s">
        <v>521</v>
      </c>
      <c r="CW238" s="67" t="s">
        <v>521</v>
      </c>
      <c r="CX238" s="67" t="s">
        <v>521</v>
      </c>
      <c r="CY238" s="67" t="s">
        <v>521</v>
      </c>
      <c r="CZ238" s="67" t="s">
        <v>521</v>
      </c>
      <c r="DA238" s="67" t="s">
        <v>521</v>
      </c>
      <c r="DB238" s="67" t="s">
        <v>521</v>
      </c>
      <c r="DC238" s="67" t="s">
        <v>521</v>
      </c>
      <c r="DD238" s="68" t="s">
        <v>521</v>
      </c>
      <c r="DE238" s="69" t="s">
        <v>521</v>
      </c>
      <c r="DF238" s="71" t="s">
        <v>521</v>
      </c>
      <c r="DG238" s="67" t="s">
        <v>521</v>
      </c>
      <c r="DH238" s="67" t="s">
        <v>521</v>
      </c>
      <c r="DI238" s="67" t="s">
        <v>521</v>
      </c>
      <c r="DJ238" s="67" t="s">
        <v>521</v>
      </c>
      <c r="DK238" s="67" t="s">
        <v>521</v>
      </c>
      <c r="DL238" s="67" t="s">
        <v>521</v>
      </c>
      <c r="DM238" s="67" t="s">
        <v>521</v>
      </c>
      <c r="DN238" s="68" t="s">
        <v>521</v>
      </c>
      <c r="DO238" s="70" t="s">
        <v>521</v>
      </c>
      <c r="DP238" s="71" t="s">
        <v>521</v>
      </c>
      <c r="DQ238" s="67" t="s">
        <v>521</v>
      </c>
      <c r="DR238" s="67" t="s">
        <v>521</v>
      </c>
      <c r="DS238" s="67" t="s">
        <v>521</v>
      </c>
      <c r="DT238" s="67" t="s">
        <v>521</v>
      </c>
      <c r="DU238" s="67" t="s">
        <v>521</v>
      </c>
      <c r="DV238" s="67" t="s">
        <v>521</v>
      </c>
      <c r="DW238" s="67" t="s">
        <v>521</v>
      </c>
      <c r="DX238" s="72" t="s">
        <v>521</v>
      </c>
      <c r="DY238" s="73"/>
      <c r="DZ238" s="74"/>
      <c r="EA238" s="74"/>
      <c r="EB238" s="74"/>
      <c r="EC238" s="75"/>
      <c r="ED238" s="76"/>
      <c r="EE238" s="74"/>
      <c r="EF238" s="74"/>
      <c r="EG238" s="74"/>
      <c r="EH238" s="77"/>
      <c r="EI238" s="73"/>
      <c r="EJ238" s="74"/>
      <c r="EK238" s="74"/>
      <c r="EL238" s="74"/>
      <c r="EM238" s="75"/>
      <c r="EN238" s="76"/>
      <c r="EO238" s="74"/>
      <c r="EP238" s="74"/>
      <c r="EQ238" s="74"/>
      <c r="ER238" s="84"/>
      <c r="ES238" s="128" t="s">
        <v>908</v>
      </c>
      <c r="ET238" s="82"/>
      <c r="EU238" s="83"/>
      <c r="EV238" s="73"/>
      <c r="EW238" s="74"/>
      <c r="EX238" s="74"/>
      <c r="EY238" s="74"/>
      <c r="EZ238" s="74"/>
      <c r="FA238" s="74"/>
      <c r="FB238" s="74"/>
      <c r="FC238" s="74"/>
      <c r="FD238" s="74"/>
      <c r="FE238" s="84"/>
      <c r="FF238" s="73"/>
      <c r="FG238" s="74"/>
      <c r="FH238" s="74"/>
      <c r="FI238" s="74"/>
      <c r="FJ238" s="74"/>
      <c r="FK238" s="74"/>
      <c r="FL238" s="74"/>
      <c r="FM238" s="74"/>
      <c r="FN238" s="74"/>
      <c r="FO238" s="84"/>
      <c r="FP238" s="73"/>
      <c r="FQ238" s="74"/>
      <c r="FR238" s="74"/>
      <c r="FS238" s="74"/>
      <c r="FT238" s="74"/>
      <c r="FU238" s="74"/>
      <c r="FV238" s="74"/>
      <c r="FW238" s="74"/>
      <c r="FX238" s="74"/>
      <c r="FY238" s="84"/>
      <c r="FZ238" s="73"/>
      <c r="GA238" s="74"/>
      <c r="GB238" s="74"/>
      <c r="GC238" s="74"/>
      <c r="GD238" s="74"/>
      <c r="GE238" s="74"/>
      <c r="GF238" s="74"/>
      <c r="GG238" s="74"/>
      <c r="GH238" s="74"/>
      <c r="GI238" s="84"/>
      <c r="GJ238" s="73"/>
      <c r="GK238" s="74"/>
      <c r="GL238" s="74"/>
      <c r="GM238" s="74"/>
      <c r="GN238" s="74"/>
      <c r="GO238" s="74"/>
      <c r="GP238" s="74"/>
      <c r="GQ238" s="74"/>
      <c r="GR238" s="74"/>
      <c r="GS238" s="84"/>
      <c r="GT238" s="73"/>
      <c r="GU238" s="74"/>
      <c r="GV238" s="74"/>
      <c r="GW238" s="74"/>
      <c r="GX238" s="74"/>
      <c r="GY238" s="74"/>
      <c r="GZ238" s="74"/>
      <c r="HA238" s="74"/>
      <c r="HB238" s="74"/>
      <c r="HC238" s="84"/>
      <c r="HD238" s="73"/>
      <c r="HE238" s="74"/>
      <c r="HF238" s="74"/>
      <c r="HG238" s="74"/>
      <c r="HH238" s="74"/>
      <c r="HI238" s="74"/>
      <c r="HJ238" s="74"/>
      <c r="HK238" s="74"/>
      <c r="HL238" s="74"/>
      <c r="HM238" s="84"/>
      <c r="HN238" s="73"/>
      <c r="HO238" s="74"/>
      <c r="HP238" s="74"/>
      <c r="HQ238" s="74"/>
      <c r="HR238" s="74"/>
      <c r="HS238" s="74"/>
      <c r="HT238" s="74"/>
      <c r="HU238" s="74"/>
      <c r="HV238" s="74"/>
      <c r="HW238" s="84"/>
      <c r="HX238" s="73"/>
      <c r="HY238" s="74"/>
      <c r="HZ238" s="74"/>
      <c r="IA238" s="74"/>
      <c r="IB238" s="74"/>
      <c r="IC238" s="74"/>
      <c r="ID238" s="74"/>
      <c r="IE238" s="74"/>
      <c r="IF238" s="74"/>
      <c r="IG238" s="84"/>
      <c r="IH238" s="91"/>
      <c r="II238" s="79"/>
      <c r="IJ238" s="79"/>
      <c r="IK238" s="79"/>
      <c r="IL238" s="79"/>
      <c r="IM238" s="92"/>
      <c r="IN238" s="93"/>
      <c r="IO238" s="94"/>
      <c r="IP238" s="95"/>
      <c r="IQ238" s="79"/>
      <c r="IR238" s="79"/>
      <c r="IS238" s="79"/>
      <c r="IT238" s="79"/>
      <c r="IU238" s="79"/>
      <c r="IV238" s="79"/>
      <c r="IW238" s="96"/>
      <c r="IX238" s="93"/>
      <c r="IY238" s="79"/>
      <c r="IZ238" s="79"/>
      <c r="JA238" s="79"/>
      <c r="JB238" s="79"/>
      <c r="JC238" s="79"/>
      <c r="JD238" s="79"/>
      <c r="JE238" s="97"/>
      <c r="JF238" s="95"/>
      <c r="JG238" s="79"/>
      <c r="JH238" s="79"/>
      <c r="JI238" s="79"/>
      <c r="JJ238" s="79"/>
      <c r="JK238" s="79"/>
      <c r="JL238" s="79"/>
      <c r="JM238" s="96"/>
      <c r="JN238" s="93"/>
      <c r="JO238" s="79"/>
      <c r="JP238" s="79"/>
      <c r="JQ238" s="79"/>
      <c r="JR238" s="79"/>
      <c r="JS238" s="79"/>
      <c r="JT238" s="79"/>
      <c r="JU238" s="79"/>
      <c r="JV238" s="79"/>
      <c r="JW238" s="79"/>
      <c r="JX238" s="79"/>
      <c r="JY238" s="79"/>
      <c r="JZ238" s="97"/>
      <c r="KA238" s="93"/>
      <c r="KB238" s="79"/>
      <c r="KC238" s="79"/>
      <c r="KD238" s="79"/>
      <c r="KE238" s="97"/>
      <c r="KF238" s="95"/>
      <c r="KG238" s="79"/>
      <c r="KH238" s="79"/>
      <c r="KI238" s="79"/>
      <c r="KJ238" s="79"/>
      <c r="KK238" s="98"/>
      <c r="KL238" s="79"/>
      <c r="KM238" s="79"/>
      <c r="KN238" s="79"/>
      <c r="KO238" s="79"/>
      <c r="KP238" s="79"/>
      <c r="KQ238" s="79"/>
      <c r="KR238" s="79"/>
      <c r="KS238" s="96"/>
      <c r="KT238" s="96"/>
      <c r="KU238" s="96"/>
      <c r="KV238" s="96"/>
      <c r="KW238" s="93"/>
      <c r="KX238" s="79"/>
      <c r="KY238" s="79"/>
      <c r="KZ238" s="79"/>
      <c r="LA238" s="79"/>
      <c r="LB238" s="79"/>
      <c r="LC238" s="96"/>
      <c r="LD238" s="93"/>
      <c r="LE238" s="94"/>
      <c r="LF238" s="99"/>
      <c r="LG238" s="75"/>
      <c r="LH238" s="93"/>
      <c r="LI238" s="79"/>
      <c r="LJ238" s="74"/>
      <c r="LK238" s="74"/>
      <c r="LL238" s="74"/>
      <c r="LM238" s="100"/>
      <c r="LN238" s="95"/>
      <c r="LO238" s="79"/>
      <c r="LP238" s="79"/>
      <c r="LQ238" s="79"/>
      <c r="LR238" s="96"/>
      <c r="LS238" s="93"/>
      <c r="LT238" s="79"/>
      <c r="LU238" s="79"/>
      <c r="LV238" s="79"/>
      <c r="LW238" s="79"/>
      <c r="LX238" s="79"/>
      <c r="LY238" s="79"/>
      <c r="LZ238" s="79"/>
      <c r="MA238" s="97"/>
      <c r="MB238" s="95"/>
      <c r="MC238" s="79"/>
      <c r="MD238" s="79"/>
      <c r="ME238" s="79"/>
      <c r="MF238" s="79"/>
      <c r="MG238" s="79"/>
      <c r="MH238" s="79"/>
      <c r="MI238" s="79"/>
      <c r="MJ238" s="79"/>
      <c r="MK238" s="79"/>
      <c r="ML238" s="79"/>
      <c r="MM238" s="79"/>
      <c r="MN238" s="98"/>
      <c r="MO238" s="98"/>
      <c r="MP238" s="96"/>
      <c r="MQ238" s="93"/>
      <c r="MR238" s="79"/>
      <c r="MS238" s="79"/>
      <c r="MT238" s="79"/>
      <c r="MU238" s="79"/>
      <c r="MV238" s="98"/>
      <c r="MW238" s="79"/>
      <c r="MX238" s="79"/>
      <c r="MY238" s="79"/>
      <c r="MZ238" s="79"/>
      <c r="NA238" s="79"/>
      <c r="NB238" s="79"/>
      <c r="NC238" s="79"/>
      <c r="ND238" s="96"/>
      <c r="NE238" s="96"/>
      <c r="NF238" s="96"/>
      <c r="NG238" s="96"/>
      <c r="NH238" s="93"/>
      <c r="NI238" s="79"/>
      <c r="NJ238" s="79"/>
      <c r="NK238" s="79"/>
      <c r="NL238" s="79"/>
      <c r="NM238" s="79"/>
      <c r="NN238" s="94"/>
      <c r="NO238" s="93"/>
      <c r="NP238" s="80"/>
      <c r="NQ238" s="124" t="s">
        <v>1095</v>
      </c>
      <c r="NR238" s="102" t="s">
        <v>1097</v>
      </c>
      <c r="NS238" s="102"/>
      <c r="NT238" s="102"/>
      <c r="NU238" s="102"/>
      <c r="NV238" s="104"/>
      <c r="NW238" s="102"/>
      <c r="NX238" s="133" t="s">
        <v>908</v>
      </c>
      <c r="NY238" s="129" t="s">
        <v>908</v>
      </c>
      <c r="NZ238" s="133" t="s">
        <v>908</v>
      </c>
      <c r="OA238" s="134"/>
      <c r="OB238" s="134"/>
      <c r="OC238" s="134"/>
      <c r="OD238" s="141"/>
      <c r="OE238" s="140"/>
      <c r="OF238" s="141"/>
      <c r="OG238" s="140"/>
      <c r="OH238" s="114"/>
      <c r="OI238" s="115"/>
      <c r="OJ238" s="115"/>
      <c r="OK238" s="115"/>
      <c r="OL238" s="115"/>
      <c r="OM238" s="115"/>
      <c r="ON238" s="115"/>
      <c r="OO238" s="115"/>
      <c r="OP238" s="115"/>
      <c r="OQ238" s="121"/>
      <c r="OR238" s="114"/>
      <c r="OS238" s="115"/>
      <c r="OT238" s="115"/>
      <c r="OU238" s="115"/>
      <c r="OV238" s="115"/>
      <c r="OW238" s="115"/>
      <c r="OX238" s="115"/>
      <c r="OY238" s="116"/>
      <c r="OZ238" s="115"/>
      <c r="PA238" s="117"/>
      <c r="PB238" s="118"/>
      <c r="PC238" s="115"/>
      <c r="PD238" s="115"/>
      <c r="PE238" s="115"/>
      <c r="PF238" s="115"/>
      <c r="PG238" s="119"/>
      <c r="PH238" s="118"/>
      <c r="PI238" s="115"/>
      <c r="PJ238" s="115"/>
      <c r="PK238" s="115"/>
      <c r="PL238" s="115"/>
      <c r="PM238" s="119"/>
      <c r="PN238" s="118"/>
      <c r="PO238" s="115"/>
      <c r="PP238" s="115"/>
      <c r="PQ238" s="115"/>
      <c r="PR238" s="115"/>
      <c r="PS238" s="119"/>
      <c r="PT238" s="120"/>
      <c r="PU238" s="115"/>
      <c r="PV238" s="115"/>
      <c r="PW238" s="115"/>
      <c r="PX238" s="115"/>
      <c r="PY238" s="115"/>
      <c r="PZ238" s="115"/>
      <c r="QA238" s="116"/>
      <c r="QB238" s="115"/>
      <c r="QC238" s="121"/>
      <c r="QD238" s="120"/>
      <c r="QE238" s="115"/>
      <c r="QF238" s="115"/>
      <c r="QG238" s="115"/>
      <c r="QH238" s="115"/>
      <c r="QI238" s="115"/>
      <c r="QJ238" s="115"/>
      <c r="QK238" s="116"/>
      <c r="QL238" s="115"/>
      <c r="QM238" s="121"/>
      <c r="QN238" s="114"/>
      <c r="QO238" s="115"/>
      <c r="QP238" s="115"/>
      <c r="QQ238" s="115"/>
      <c r="QR238" s="115"/>
      <c r="QS238" s="115"/>
      <c r="QT238" s="114"/>
      <c r="QU238" s="115"/>
      <c r="QV238" s="115"/>
      <c r="QW238" s="115"/>
      <c r="QX238" s="115"/>
      <c r="QY238" s="115"/>
      <c r="QZ238" s="114"/>
      <c r="RA238" s="115"/>
      <c r="RB238" s="115"/>
      <c r="RC238" s="115"/>
      <c r="RD238" s="115"/>
      <c r="RE238" s="115"/>
      <c r="RF238" s="122"/>
      <c r="RG238" s="115"/>
      <c r="RH238" s="115"/>
      <c r="RI238" s="115"/>
      <c r="RJ238" s="115"/>
      <c r="RK238" s="115"/>
      <c r="RL238" s="115"/>
      <c r="RM238" s="115"/>
      <c r="RN238" s="115"/>
      <c r="RO238" s="115"/>
      <c r="RP238" s="119"/>
      <c r="RQ238" s="118"/>
      <c r="RR238" s="115"/>
      <c r="RS238" s="119"/>
      <c r="RT238" s="118"/>
      <c r="RU238" s="119"/>
      <c r="RV238" s="118"/>
      <c r="RW238" s="115"/>
      <c r="RX238" s="119"/>
      <c r="RY238" s="118"/>
      <c r="RZ238" s="115"/>
      <c r="SA238" s="117"/>
      <c r="SB238" s="118"/>
      <c r="SC238" s="115"/>
      <c r="SD238" s="115"/>
      <c r="SE238" s="115"/>
      <c r="SF238" s="115"/>
      <c r="SG238" s="115"/>
      <c r="SH238" s="115"/>
      <c r="SI238" s="115"/>
      <c r="SJ238" s="115"/>
      <c r="SK238" s="115"/>
      <c r="SL238" s="115"/>
      <c r="SM238" s="121"/>
      <c r="SN238" s="115"/>
      <c r="SO238" s="115"/>
      <c r="SP238" s="115"/>
      <c r="SQ238" s="115"/>
      <c r="SR238" s="115"/>
      <c r="SS238" s="121"/>
      <c r="ST238" s="118"/>
      <c r="SU238" s="115"/>
      <c r="SV238" s="115"/>
      <c r="SW238" s="115"/>
      <c r="SX238" s="115"/>
      <c r="SY238" s="115"/>
      <c r="SZ238" s="115"/>
      <c r="TA238" s="115"/>
      <c r="TB238" s="115"/>
      <c r="TC238" s="115"/>
      <c r="TD238" s="115"/>
      <c r="TE238" s="117"/>
      <c r="TF238" s="118"/>
      <c r="TG238" s="115"/>
      <c r="TH238" s="115"/>
      <c r="TI238" s="115"/>
      <c r="TJ238" s="115"/>
      <c r="TK238" s="115"/>
      <c r="TL238" s="117"/>
      <c r="TM238" s="118"/>
      <c r="TN238" s="115"/>
      <c r="TO238" s="115"/>
      <c r="TP238" s="115"/>
      <c r="TQ238" s="115"/>
      <c r="TR238" s="115"/>
      <c r="TS238" s="119"/>
      <c r="TT238" s="120"/>
      <c r="TU238" s="115"/>
      <c r="TV238" s="115"/>
      <c r="TW238" s="115"/>
      <c r="TX238" s="115"/>
      <c r="TY238" s="115"/>
      <c r="TZ238" s="121"/>
      <c r="UA238" s="132"/>
      <c r="UB238" s="7" t="s">
        <v>1</v>
      </c>
    </row>
    <row r="239" spans="1:548" x14ac:dyDescent="0.15">
      <c r="A239" s="183">
        <v>231</v>
      </c>
      <c r="B239" s="203" t="s">
        <v>1097</v>
      </c>
      <c r="C239" s="63"/>
      <c r="D239" s="63"/>
      <c r="E239" s="64" t="s">
        <v>518</v>
      </c>
      <c r="F239" s="65">
        <v>80</v>
      </c>
      <c r="G239" s="65" t="s">
        <v>908</v>
      </c>
      <c r="H239" s="65" t="s">
        <v>1005</v>
      </c>
      <c r="I239" s="66" t="s">
        <v>521</v>
      </c>
      <c r="J239" s="67" t="s">
        <v>521</v>
      </c>
      <c r="K239" s="67" t="s">
        <v>521</v>
      </c>
      <c r="L239" s="67" t="s">
        <v>521</v>
      </c>
      <c r="M239" s="67" t="s">
        <v>521</v>
      </c>
      <c r="N239" s="67" t="s">
        <v>521</v>
      </c>
      <c r="O239" s="67" t="s">
        <v>521</v>
      </c>
      <c r="P239" s="67" t="s">
        <v>521</v>
      </c>
      <c r="Q239" s="67" t="s">
        <v>521</v>
      </c>
      <c r="R239" s="68" t="s">
        <v>521</v>
      </c>
      <c r="S239" s="69" t="s">
        <v>521</v>
      </c>
      <c r="T239" s="67" t="s">
        <v>521</v>
      </c>
      <c r="U239" s="67" t="s">
        <v>521</v>
      </c>
      <c r="V239" s="67" t="s">
        <v>521</v>
      </c>
      <c r="W239" s="67" t="s">
        <v>521</v>
      </c>
      <c r="X239" s="67" t="s">
        <v>521</v>
      </c>
      <c r="Y239" s="67" t="s">
        <v>521</v>
      </c>
      <c r="Z239" s="67" t="s">
        <v>521</v>
      </c>
      <c r="AA239" s="67" t="s">
        <v>521</v>
      </c>
      <c r="AB239" s="68" t="s">
        <v>521</v>
      </c>
      <c r="AC239" s="69" t="s">
        <v>521</v>
      </c>
      <c r="AD239" s="67" t="s">
        <v>521</v>
      </c>
      <c r="AE239" s="67" t="s">
        <v>521</v>
      </c>
      <c r="AF239" s="67" t="s">
        <v>521</v>
      </c>
      <c r="AG239" s="67" t="s">
        <v>521</v>
      </c>
      <c r="AH239" s="67" t="s">
        <v>521</v>
      </c>
      <c r="AI239" s="67" t="s">
        <v>521</v>
      </c>
      <c r="AJ239" s="67" t="s">
        <v>521</v>
      </c>
      <c r="AK239" s="67" t="s">
        <v>521</v>
      </c>
      <c r="AL239" s="68" t="s">
        <v>521</v>
      </c>
      <c r="AM239" s="69" t="s">
        <v>521</v>
      </c>
      <c r="AN239" s="67" t="s">
        <v>521</v>
      </c>
      <c r="AO239" s="67" t="s">
        <v>521</v>
      </c>
      <c r="AP239" s="67" t="s">
        <v>521</v>
      </c>
      <c r="AQ239" s="67" t="s">
        <v>521</v>
      </c>
      <c r="AR239" s="67" t="s">
        <v>521</v>
      </c>
      <c r="AS239" s="67" t="s">
        <v>521</v>
      </c>
      <c r="AT239" s="67" t="s">
        <v>521</v>
      </c>
      <c r="AU239" s="67" t="s">
        <v>521</v>
      </c>
      <c r="AV239" s="68" t="s">
        <v>521</v>
      </c>
      <c r="AW239" s="69" t="s">
        <v>521</v>
      </c>
      <c r="AX239" s="67" t="s">
        <v>521</v>
      </c>
      <c r="AY239" s="67" t="s">
        <v>521</v>
      </c>
      <c r="AZ239" s="67" t="s">
        <v>521</v>
      </c>
      <c r="BA239" s="67" t="s">
        <v>521</v>
      </c>
      <c r="BB239" s="67" t="s">
        <v>521</v>
      </c>
      <c r="BC239" s="67" t="s">
        <v>521</v>
      </c>
      <c r="BD239" s="67" t="s">
        <v>521</v>
      </c>
      <c r="BE239" s="67" t="s">
        <v>521</v>
      </c>
      <c r="BF239" s="68" t="s">
        <v>521</v>
      </c>
      <c r="BG239" s="69" t="s">
        <v>521</v>
      </c>
      <c r="BH239" s="67" t="s">
        <v>521</v>
      </c>
      <c r="BI239" s="67" t="s">
        <v>521</v>
      </c>
      <c r="BJ239" s="67" t="s">
        <v>521</v>
      </c>
      <c r="BK239" s="67" t="s">
        <v>521</v>
      </c>
      <c r="BL239" s="67" t="s">
        <v>521</v>
      </c>
      <c r="BM239" s="67" t="s">
        <v>521</v>
      </c>
      <c r="BN239" s="67" t="s">
        <v>521</v>
      </c>
      <c r="BO239" s="67" t="s">
        <v>521</v>
      </c>
      <c r="BP239" s="68" t="s">
        <v>521</v>
      </c>
      <c r="BQ239" s="70" t="s">
        <v>521</v>
      </c>
      <c r="BR239" s="67" t="s">
        <v>521</v>
      </c>
      <c r="BS239" s="67" t="s">
        <v>521</v>
      </c>
      <c r="BT239" s="67" t="s">
        <v>521</v>
      </c>
      <c r="BU239" s="67" t="s">
        <v>521</v>
      </c>
      <c r="BV239" s="67" t="s">
        <v>521</v>
      </c>
      <c r="BW239" s="67" t="s">
        <v>521</v>
      </c>
      <c r="BX239" s="67" t="s">
        <v>521</v>
      </c>
      <c r="BY239" s="67" t="s">
        <v>521</v>
      </c>
      <c r="BZ239" s="68" t="s">
        <v>521</v>
      </c>
      <c r="CA239" s="69" t="s">
        <v>521</v>
      </c>
      <c r="CB239" s="67" t="s">
        <v>521</v>
      </c>
      <c r="CC239" s="67" t="s">
        <v>521</v>
      </c>
      <c r="CD239" s="67" t="s">
        <v>521</v>
      </c>
      <c r="CE239" s="67" t="s">
        <v>521</v>
      </c>
      <c r="CF239" s="67" t="s">
        <v>521</v>
      </c>
      <c r="CG239" s="67" t="s">
        <v>521</v>
      </c>
      <c r="CH239" s="67" t="s">
        <v>521</v>
      </c>
      <c r="CI239" s="67" t="s">
        <v>521</v>
      </c>
      <c r="CJ239" s="68" t="s">
        <v>521</v>
      </c>
      <c r="CK239" s="69" t="s">
        <v>521</v>
      </c>
      <c r="CL239" s="67" t="s">
        <v>521</v>
      </c>
      <c r="CM239" s="67" t="s">
        <v>521</v>
      </c>
      <c r="CN239" s="67" t="s">
        <v>521</v>
      </c>
      <c r="CO239" s="67" t="s">
        <v>521</v>
      </c>
      <c r="CP239" s="67" t="s">
        <v>521</v>
      </c>
      <c r="CQ239" s="67" t="s">
        <v>521</v>
      </c>
      <c r="CR239" s="67" t="s">
        <v>521</v>
      </c>
      <c r="CS239" s="67" t="s">
        <v>521</v>
      </c>
      <c r="CT239" s="68" t="s">
        <v>521</v>
      </c>
      <c r="CU239" s="69" t="s">
        <v>521</v>
      </c>
      <c r="CV239" s="67" t="s">
        <v>521</v>
      </c>
      <c r="CW239" s="67" t="s">
        <v>521</v>
      </c>
      <c r="CX239" s="67" t="s">
        <v>521</v>
      </c>
      <c r="CY239" s="67" t="s">
        <v>521</v>
      </c>
      <c r="CZ239" s="67" t="s">
        <v>521</v>
      </c>
      <c r="DA239" s="67" t="s">
        <v>521</v>
      </c>
      <c r="DB239" s="67" t="s">
        <v>521</v>
      </c>
      <c r="DC239" s="67" t="s">
        <v>521</v>
      </c>
      <c r="DD239" s="68" t="s">
        <v>521</v>
      </c>
      <c r="DE239" s="69" t="s">
        <v>521</v>
      </c>
      <c r="DF239" s="71" t="s">
        <v>521</v>
      </c>
      <c r="DG239" s="67" t="s">
        <v>521</v>
      </c>
      <c r="DH239" s="67" t="s">
        <v>521</v>
      </c>
      <c r="DI239" s="67" t="s">
        <v>521</v>
      </c>
      <c r="DJ239" s="67" t="s">
        <v>521</v>
      </c>
      <c r="DK239" s="67" t="s">
        <v>521</v>
      </c>
      <c r="DL239" s="67" t="s">
        <v>521</v>
      </c>
      <c r="DM239" s="67" t="s">
        <v>521</v>
      </c>
      <c r="DN239" s="68" t="s">
        <v>521</v>
      </c>
      <c r="DO239" s="70" t="s">
        <v>521</v>
      </c>
      <c r="DP239" s="71" t="s">
        <v>521</v>
      </c>
      <c r="DQ239" s="67" t="s">
        <v>521</v>
      </c>
      <c r="DR239" s="67" t="s">
        <v>521</v>
      </c>
      <c r="DS239" s="67" t="s">
        <v>521</v>
      </c>
      <c r="DT239" s="67" t="s">
        <v>521</v>
      </c>
      <c r="DU239" s="67" t="s">
        <v>521</v>
      </c>
      <c r="DV239" s="67" t="s">
        <v>521</v>
      </c>
      <c r="DW239" s="67" t="s">
        <v>521</v>
      </c>
      <c r="DX239" s="72" t="s">
        <v>521</v>
      </c>
      <c r="DY239" s="73" t="s">
        <v>522</v>
      </c>
      <c r="DZ239" s="74">
        <v>3</v>
      </c>
      <c r="EA239" s="74">
        <v>3</v>
      </c>
      <c r="EB239" s="74">
        <v>4</v>
      </c>
      <c r="EC239" s="75">
        <v>5</v>
      </c>
      <c r="ED239" s="76" t="s">
        <v>522</v>
      </c>
      <c r="EE239" s="74">
        <f t="shared" ref="EE239:EE263" si="474">DZ239</f>
        <v>3</v>
      </c>
      <c r="EF239" s="74">
        <f t="shared" ref="EF239:EF263" si="475">DZ239*EA239</f>
        <v>9</v>
      </c>
      <c r="EG239" s="74">
        <f t="shared" ref="EG239:EG263" si="476">DZ239*EA239*EB239</f>
        <v>36</v>
      </c>
      <c r="EH239" s="77">
        <f t="shared" ref="EH239:EH263" si="477">DZ239*EA239*EB239*EC239</f>
        <v>180</v>
      </c>
      <c r="EI239" s="73">
        <v>10</v>
      </c>
      <c r="EJ239" s="74">
        <v>50</v>
      </c>
      <c r="EK239" s="74">
        <v>270</v>
      </c>
      <c r="EL239" s="74">
        <v>900</v>
      </c>
      <c r="EM239" s="75">
        <v>2700</v>
      </c>
      <c r="EN239" s="78">
        <v>1</v>
      </c>
      <c r="EO239" s="79">
        <f t="shared" ref="EO239:EO263" si="478">(EJ239/EE239)/EI239</f>
        <v>1.6666666666666667</v>
      </c>
      <c r="EP239" s="79">
        <f t="shared" ref="EP239:EP263" si="479">(EK239/EF239)/EI239</f>
        <v>3</v>
      </c>
      <c r="EQ239" s="79">
        <f t="shared" ref="EQ239:EQ263" si="480">(EL239/EG239)/EI239</f>
        <v>2.5</v>
      </c>
      <c r="ER239" s="80">
        <f t="shared" ref="ER239:ER263" si="481">(EM239/EH239)/EI239</f>
        <v>1.5</v>
      </c>
      <c r="ES239" s="128" t="s">
        <v>534</v>
      </c>
      <c r="ET239" s="82"/>
      <c r="EU239" s="83">
        <v>4</v>
      </c>
      <c r="EV239" s="73">
        <v>76</v>
      </c>
      <c r="EW239" s="74">
        <v>32</v>
      </c>
      <c r="EX239" s="74">
        <v>71</v>
      </c>
      <c r="EY239" s="74">
        <v>43</v>
      </c>
      <c r="EZ239" s="74">
        <v>11</v>
      </c>
      <c r="FA239" s="74">
        <v>11</v>
      </c>
      <c r="FB239" s="74">
        <v>66</v>
      </c>
      <c r="FC239" s="74">
        <v>58</v>
      </c>
      <c r="FD239" s="74">
        <f t="shared" ref="FD239:FD263" si="482">EX239+EZ239</f>
        <v>82</v>
      </c>
      <c r="FE239" s="84">
        <f t="shared" ref="FE239:FE263" si="483">EX239+FC239</f>
        <v>129</v>
      </c>
      <c r="FF239" s="73">
        <f>RANK(EV239,$EV$9:$EV$497,0)</f>
        <v>175</v>
      </c>
      <c r="FG239" s="74">
        <f>RANK(EW239,$EW$9:$EW$497,0)</f>
        <v>283</v>
      </c>
      <c r="FH239" s="74">
        <f>RANK(EX239,$EX$9:$EX$497,0)</f>
        <v>80</v>
      </c>
      <c r="FI239" s="74">
        <f>RANK(EY239,$EY$9:$EY$497,0)</f>
        <v>161</v>
      </c>
      <c r="FJ239" s="74">
        <f>RANK(EZ239,$EZ$9:$EZ$497,0)</f>
        <v>312</v>
      </c>
      <c r="FK239" s="74">
        <f>RANK(FA239,$FA$9:$FA$497,0)</f>
        <v>295</v>
      </c>
      <c r="FL239" s="74">
        <f>RANK(FB239,$FB$9:$FB$497,0)</f>
        <v>102</v>
      </c>
      <c r="FM239" s="74">
        <f>RANK(FC239,$FC$9:$FC$497,0)</f>
        <v>133</v>
      </c>
      <c r="FN239" s="74">
        <f>RANK(FD239,$FD$9:$FD$497,0)</f>
        <v>160</v>
      </c>
      <c r="FO239" s="84">
        <f>RANK(FE239,$FE$9:$FE$497,0)</f>
        <v>86</v>
      </c>
      <c r="FP239" s="73">
        <f>COUNTIFS($EV$9:$EV$497,"&gt;"&amp;EV239,$ES$9:$ES$497,ES239)+1</f>
        <v>39</v>
      </c>
      <c r="FQ239" s="74">
        <f>COUNTIFS($EW$9:$EW$497,"&gt;"&amp;EW239,$ES$9:$ES$497,ES239)+1</f>
        <v>38</v>
      </c>
      <c r="FR239" s="74">
        <f>COUNTIFS($EX$9:$EX$497,"&gt;"&amp;EX239,$ES$9:$ES$497,ES239)+1</f>
        <v>38</v>
      </c>
      <c r="FS239" s="74">
        <f>COUNTIFS($EY$9:$EY$497,"&gt;"&amp;EY239,$ES$9:$ES$497,ES239)+1</f>
        <v>32</v>
      </c>
      <c r="FT239" s="74">
        <f>COUNTIFS($EZ$9:$EZ$497,"&gt;"&amp;EZ239,$ES$9:$ES$497,ES239)+1</f>
        <v>34</v>
      </c>
      <c r="FU239" s="74">
        <f>COUNTIFS($FA$9:$FA$497,"&gt;"&amp;FA239,$ES$9:$ES$497,ES239)+1</f>
        <v>33</v>
      </c>
      <c r="FV239" s="74">
        <f>COUNTIFS($FB$9:$FB$497,"&gt;"&amp;FB239,$ES$9:$ES$497,ES239)+1</f>
        <v>27</v>
      </c>
      <c r="FW239" s="74">
        <f>COUNTIFS($FC$9:$FC$497,"&gt;"&amp;FC239,$ES$9:$ES$497,ES239)+1</f>
        <v>42</v>
      </c>
      <c r="FX239" s="74">
        <f>COUNTIFS($FD$9:$FD$497,"&gt;"&amp;FD239,$ES$9:$ES$497,ES239)+1</f>
        <v>41</v>
      </c>
      <c r="FY239" s="84">
        <f>COUNTIFS($FE$9:$FE$497,"&gt;"&amp;FE239,$ES$9:$ES$497,ES239)+1</f>
        <v>39</v>
      </c>
      <c r="FZ239" s="85">
        <f t="shared" ref="FZ239:FZ263" si="484">ROUND(EV239/$F239,2)</f>
        <v>0.95</v>
      </c>
      <c r="GA239" s="86">
        <f t="shared" ref="GA239:GA263" si="485">ROUND(EW239/$F239,2)</f>
        <v>0.4</v>
      </c>
      <c r="GB239" s="86">
        <f t="shared" ref="GB239:GB263" si="486">ROUND(EX239/$F239,2)</f>
        <v>0.89</v>
      </c>
      <c r="GC239" s="86">
        <f t="shared" ref="GC239:GC263" si="487">ROUND(EY239/$F239,2)</f>
        <v>0.54</v>
      </c>
      <c r="GD239" s="86">
        <f t="shared" ref="GD239:GD263" si="488">ROUND(EZ239/$F239,2)</f>
        <v>0.14000000000000001</v>
      </c>
      <c r="GE239" s="86">
        <f t="shared" ref="GE239:GE263" si="489">ROUND(FA239/$F239,2)</f>
        <v>0.14000000000000001</v>
      </c>
      <c r="GF239" s="86">
        <f t="shared" ref="GF239:GF263" si="490">ROUND(FB239/$F239,2)</f>
        <v>0.83</v>
      </c>
      <c r="GG239" s="86">
        <f t="shared" ref="GG239:GG263" si="491">ROUND(FC239/$F239,2)</f>
        <v>0.73</v>
      </c>
      <c r="GH239" s="86">
        <f t="shared" ref="GH239:GH263" si="492">ROUND(FD239/$F239,2)</f>
        <v>1.03</v>
      </c>
      <c r="GI239" s="87">
        <f t="shared" ref="GI239:GI263" si="493">ROUND(FE239/$F239,2)</f>
        <v>1.61</v>
      </c>
      <c r="GJ239" s="85">
        <f>ROUND(((FZ239-AVERAGE(FZ$9:FZ$497))/STDEVP(FZ$9:FZ$497)*10+50),2)</f>
        <v>49.35</v>
      </c>
      <c r="GK239" s="86">
        <f>ROUND(((GA239-AVERAGE(GA$9:GA$497))/STDEVP(GA$9:GA$497)*10+50),2)</f>
        <v>41.32</v>
      </c>
      <c r="GL239" s="86">
        <f>ROUND(((GB239-AVERAGE(GB$9:GB$497))/STDEVP(GB$9:GB$497)*10+50),2)</f>
        <v>61.54</v>
      </c>
      <c r="GM239" s="86">
        <f>ROUND(((GC239-AVERAGE(GC$9:GC$497))/STDEVP(GC$9:GC$497)*10+50),2)</f>
        <v>50.7</v>
      </c>
      <c r="GN239" s="86">
        <f>ROUND(((GD239-AVERAGE(GD$9:GD$497))/STDEVP(GD$9:GD$497)*10+50),2)</f>
        <v>41.36</v>
      </c>
      <c r="GO239" s="86">
        <f>ROUND(((GE239-AVERAGE(GE$9:GE$497))/STDEVP(GE$9:GE$497)*10+50),2)</f>
        <v>42.44</v>
      </c>
      <c r="GP239" s="86">
        <f>ROUND(((GF239-AVERAGE(GF$9:GF$497))/STDEVP(GF$9:GF$497)*10+50),2)</f>
        <v>56.14</v>
      </c>
      <c r="GQ239" s="86">
        <f>ROUND(((GG239-AVERAGE(GG$9:GG$497))/STDEVP(GG$9:GG$497)*10+50),2)</f>
        <v>53.1</v>
      </c>
      <c r="GR239" s="86">
        <f>ROUND(((GH239-AVERAGE(GH$9:GH$497))/STDEVP(GH$9:GH$497)*10+50),2)</f>
        <v>52.02</v>
      </c>
      <c r="GS239" s="87">
        <f>ROUND(((GI239-AVERAGE(GI$9:GI$497))/STDEVP(GI$9:GI$497)*10+50),2)</f>
        <v>58.32</v>
      </c>
      <c r="GT239" s="73">
        <f>RANK(GJ239,$GJ$9:$GJ$497,0)</f>
        <v>208</v>
      </c>
      <c r="GU239" s="74">
        <f>RANK(GK239,$GK$9:$GK$497,0)</f>
        <v>342</v>
      </c>
      <c r="GV239" s="74">
        <f>RANK(GL239,$GL$9:$GL$497,0)</f>
        <v>63</v>
      </c>
      <c r="GW239" s="74">
        <f>RANK(GM239,$GM$9:$GM$497,0)</f>
        <v>165</v>
      </c>
      <c r="GX239" s="74">
        <f>RANK(GN239,$GN$9:$GN$497,0)</f>
        <v>381</v>
      </c>
      <c r="GY239" s="74">
        <f>RANK(GO239,$GO$9:$GO$497,0)</f>
        <v>362</v>
      </c>
      <c r="GZ239" s="74">
        <f>RANK(GP239,$GP$9:$GP$497,0)</f>
        <v>115</v>
      </c>
      <c r="HA239" s="74">
        <f>RANK(GQ239,$GQ$9:$GQ$497,0)</f>
        <v>150</v>
      </c>
      <c r="HB239" s="74">
        <f>RANK(GR239,$GR$9:$GR$497,0)</f>
        <v>150</v>
      </c>
      <c r="HC239" s="84">
        <f>RANK(GS239,$GS$9:$GS$497,0)</f>
        <v>86</v>
      </c>
      <c r="HD239" s="85">
        <f>ROUND(AVERAGEIF($ES$9:$ES$497,$ES239,$FZ$9:$FZ$497),2)</f>
        <v>0.95</v>
      </c>
      <c r="HE239" s="86">
        <f>ROUND(AVERAGEIF($ES$9:$ES$497,$ES239,$GA$9:$GA$497),2)</f>
        <v>0.38</v>
      </c>
      <c r="HF239" s="86">
        <f>ROUND(AVERAGEIF($ES$9:$ES$497,$ES239,$GB$9:$GB$497),2)</f>
        <v>0.82</v>
      </c>
      <c r="HG239" s="86">
        <f>ROUND(AVERAGEIF($ES$9:$ES$497,$ES239,$GC$9:$GC$497),2)</f>
        <v>0.44</v>
      </c>
      <c r="HH239" s="86">
        <f>ROUND(AVERAGEIF($ES$9:$ES$497,$ES239,$GD$9:$GD$497),2)</f>
        <v>0.15</v>
      </c>
      <c r="HI239" s="86">
        <f>ROUND(AVERAGEIF($ES$9:$ES$497,$ES239,$GE$9:$GE$497),2)</f>
        <v>0.14000000000000001</v>
      </c>
      <c r="HJ239" s="86">
        <f>ROUND(AVERAGEIF($ES$9:$ES$497,$ES239,$GF$9:$GF$497),2)</f>
        <v>0.74</v>
      </c>
      <c r="HK239" s="86">
        <f>ROUND(AVERAGEIF($ES$9:$ES$497,$ES239,$GG$9:$GG$497),2)</f>
        <v>0.85</v>
      </c>
      <c r="HL239" s="86">
        <f>ROUND(AVERAGEIF($ES$9:$ES$497,$ES239,$GH$9:$GH$497),2)</f>
        <v>0.97</v>
      </c>
      <c r="HM239" s="87">
        <f>ROUND(AVERAGEIF($ES$9:$ES$497,$ES239,$GI$9:$GI$497),2)</f>
        <v>1.67</v>
      </c>
      <c r="HN239" s="88">
        <f t="shared" ref="HN239:HN263" si="494">FZ239-HD239</f>
        <v>0</v>
      </c>
      <c r="HO239" s="89">
        <f t="shared" ref="HO239:HO263" si="495">GA239-HE239</f>
        <v>2.0000000000000018E-2</v>
      </c>
      <c r="HP239" s="89">
        <f t="shared" ref="HP239:HP263" si="496">GB239-HF239</f>
        <v>7.0000000000000062E-2</v>
      </c>
      <c r="HQ239" s="89">
        <f t="shared" ref="HQ239:HQ263" si="497">GC239-HG239</f>
        <v>0.10000000000000003</v>
      </c>
      <c r="HR239" s="89">
        <f t="shared" ref="HR239:HR263" si="498">GD239-HH239</f>
        <v>-9.9999999999999811E-3</v>
      </c>
      <c r="HS239" s="89">
        <f t="shared" ref="HS239:HS263" si="499">GE239-HI239</f>
        <v>0</v>
      </c>
      <c r="HT239" s="89">
        <f t="shared" ref="HT239:HT263" si="500">GF239-HJ239</f>
        <v>8.9999999999999969E-2</v>
      </c>
      <c r="HU239" s="89">
        <f t="shared" ref="HU239:HU263" si="501">GG239-HK239</f>
        <v>-0.12</v>
      </c>
      <c r="HV239" s="89">
        <f t="shared" ref="HV239:HV263" si="502">GH239-HL239</f>
        <v>6.0000000000000053E-2</v>
      </c>
      <c r="HW239" s="90">
        <f t="shared" ref="HW239:HW263" si="503">GI239-HM239</f>
        <v>-5.9999999999999831E-2</v>
      </c>
      <c r="HX239" s="73">
        <f>COUNTIFS($FZ$9:$FZ$497,"&gt;"&amp;FZ239,$ES$9:$ES$497,$ES239)+1</f>
        <v>39</v>
      </c>
      <c r="HY239" s="74">
        <f>COUNTIFS($GA$9:$GA$497,"&gt;"&amp;GA239,$ES$9:$ES$497,$ES239)+1</f>
        <v>29</v>
      </c>
      <c r="HZ239" s="74">
        <f>COUNTIFS($GB$9:$GB$497,"&gt;"&amp;GB239,$ES$9:$ES$497,$ES239)+1</f>
        <v>23</v>
      </c>
      <c r="IA239" s="74">
        <f>COUNTIFS($GC$9:$GC$497,"&gt;"&amp;GC239,$ES$9:$ES$497,$ES239)+1</f>
        <v>13</v>
      </c>
      <c r="IB239" s="74">
        <f>COUNTIFS($GD$9:$GD$497,"&gt;"&amp;GD239,$ES$9:$ES$497,$ES239)+1</f>
        <v>32</v>
      </c>
      <c r="IC239" s="74">
        <f>COUNTIFS($GE$9:$GE$497,"&gt;"&amp;GE239,$ES$9:$ES$497,$ES239)+1</f>
        <v>32</v>
      </c>
      <c r="ID239" s="74">
        <f>COUNTIFS($GF$9:$GF$497,"&gt;"&amp;GF239,$ES$9:$ES$497,$ES239)+1</f>
        <v>24</v>
      </c>
      <c r="IE239" s="74">
        <f>COUNTIFS($GG$9:$GG$497,"&gt;"&amp;GG239,$ES$9:$ES$497,$ES239)+1</f>
        <v>47</v>
      </c>
      <c r="IF239" s="74">
        <f>COUNTIFS($GH$9:$GH$497,"&gt;"&amp;GH239,$ES$9:$ES$497,$ES239)+1</f>
        <v>23</v>
      </c>
      <c r="IG239" s="84">
        <f>COUNTIFS($GI$9:$GI$497,"&gt;"&amp;GI239,$ES$9:$ES$497,$ES239)+1</f>
        <v>41</v>
      </c>
      <c r="IH239" s="91"/>
      <c r="II239" s="79"/>
      <c r="IJ239" s="79">
        <v>0.03</v>
      </c>
      <c r="IK239" s="79"/>
      <c r="IL239" s="79"/>
      <c r="IM239" s="92"/>
      <c r="IN239" s="93"/>
      <c r="IO239" s="94"/>
      <c r="IP239" s="95"/>
      <c r="IQ239" s="79"/>
      <c r="IR239" s="79"/>
      <c r="IS239" s="79"/>
      <c r="IT239" s="79"/>
      <c r="IU239" s="79"/>
      <c r="IV239" s="79"/>
      <c r="IW239" s="96"/>
      <c r="IX239" s="93"/>
      <c r="IY239" s="79"/>
      <c r="IZ239" s="79"/>
      <c r="JA239" s="79">
        <v>7.0000000000000007E-2</v>
      </c>
      <c r="JB239" s="79"/>
      <c r="JC239" s="79"/>
      <c r="JD239" s="79">
        <v>7.0000000000000007E-2</v>
      </c>
      <c r="JE239" s="97"/>
      <c r="JF239" s="95"/>
      <c r="JG239" s="79"/>
      <c r="JH239" s="79"/>
      <c r="JI239" s="79"/>
      <c r="JJ239" s="79"/>
      <c r="JK239" s="79"/>
      <c r="JL239" s="79"/>
      <c r="JM239" s="96"/>
      <c r="JN239" s="93"/>
      <c r="JO239" s="79"/>
      <c r="JP239" s="79"/>
      <c r="JQ239" s="79"/>
      <c r="JR239" s="79"/>
      <c r="JS239" s="79"/>
      <c r="JT239" s="79"/>
      <c r="JU239" s="79"/>
      <c r="JV239" s="79"/>
      <c r="JW239" s="79"/>
      <c r="JX239" s="79"/>
      <c r="JY239" s="79"/>
      <c r="JZ239" s="97"/>
      <c r="KA239" s="93"/>
      <c r="KB239" s="79"/>
      <c r="KC239" s="79"/>
      <c r="KD239" s="79"/>
      <c r="KE239" s="97"/>
      <c r="KF239" s="95"/>
      <c r="KG239" s="79"/>
      <c r="KH239" s="79"/>
      <c r="KI239" s="79"/>
      <c r="KJ239" s="79"/>
      <c r="KK239" s="98"/>
      <c r="KL239" s="79"/>
      <c r="KM239" s="79"/>
      <c r="KN239" s="79"/>
      <c r="KO239" s="79"/>
      <c r="KP239" s="79"/>
      <c r="KQ239" s="79"/>
      <c r="KR239" s="79"/>
      <c r="KS239" s="96"/>
      <c r="KT239" s="96"/>
      <c r="KU239" s="96"/>
      <c r="KV239" s="96"/>
      <c r="KW239" s="93"/>
      <c r="KX239" s="79"/>
      <c r="KY239" s="79"/>
      <c r="KZ239" s="79"/>
      <c r="LA239" s="79"/>
      <c r="LB239" s="79"/>
      <c r="LC239" s="96"/>
      <c r="LD239" s="93"/>
      <c r="LE239" s="94"/>
      <c r="LF239" s="99"/>
      <c r="LG239" s="75"/>
      <c r="LH239" s="93"/>
      <c r="LI239" s="79"/>
      <c r="LJ239" s="74"/>
      <c r="LK239" s="74"/>
      <c r="LL239" s="74"/>
      <c r="LM239" s="100"/>
      <c r="LN239" s="95"/>
      <c r="LO239" s="79"/>
      <c r="LP239" s="79"/>
      <c r="LQ239" s="79"/>
      <c r="LR239" s="96"/>
      <c r="LS239" s="93"/>
      <c r="LT239" s="79"/>
      <c r="LU239" s="79"/>
      <c r="LV239" s="79"/>
      <c r="LW239" s="79"/>
      <c r="LX239" s="79">
        <v>7.0000000000000007E-2</v>
      </c>
      <c r="LY239" s="79"/>
      <c r="LZ239" s="79"/>
      <c r="MA239" s="97"/>
      <c r="MB239" s="95"/>
      <c r="MC239" s="79"/>
      <c r="MD239" s="79"/>
      <c r="ME239" s="79"/>
      <c r="MF239" s="79"/>
      <c r="MG239" s="79"/>
      <c r="MH239" s="79"/>
      <c r="MI239" s="79"/>
      <c r="MJ239" s="79"/>
      <c r="MK239" s="79"/>
      <c r="ML239" s="79"/>
      <c r="MM239" s="79"/>
      <c r="MN239" s="98"/>
      <c r="MO239" s="98"/>
      <c r="MP239" s="96"/>
      <c r="MQ239" s="93"/>
      <c r="MR239" s="79"/>
      <c r="MS239" s="79"/>
      <c r="MT239" s="79"/>
      <c r="MU239" s="79"/>
      <c r="MV239" s="98"/>
      <c r="MW239" s="79"/>
      <c r="MX239" s="79">
        <v>7.0000000000000007E-2</v>
      </c>
      <c r="MY239" s="79"/>
      <c r="MZ239" s="79"/>
      <c r="NA239" s="79"/>
      <c r="NB239" s="79"/>
      <c r="NC239" s="79"/>
      <c r="ND239" s="96"/>
      <c r="NE239" s="96"/>
      <c r="NF239" s="96"/>
      <c r="NG239" s="96"/>
      <c r="NH239" s="93"/>
      <c r="NI239" s="79"/>
      <c r="NJ239" s="79"/>
      <c r="NK239" s="79"/>
      <c r="NL239" s="79"/>
      <c r="NM239" s="79"/>
      <c r="NN239" s="94"/>
      <c r="NO239" s="93"/>
      <c r="NP239" s="80"/>
      <c r="NQ239" s="124" t="s">
        <v>1096</v>
      </c>
      <c r="NR239" s="102" t="s">
        <v>1098</v>
      </c>
      <c r="NS239" s="102"/>
      <c r="NT239" s="102" t="s">
        <v>917</v>
      </c>
      <c r="NU239" s="102"/>
      <c r="NV239" s="104"/>
      <c r="NW239" s="102" t="s">
        <v>1099</v>
      </c>
      <c r="NX239" s="133" t="s">
        <v>1100</v>
      </c>
      <c r="NY239" s="138" t="s">
        <v>1007</v>
      </c>
      <c r="NZ239" s="133" t="s">
        <v>1100</v>
      </c>
      <c r="OA239" s="137"/>
      <c r="OB239" s="137"/>
      <c r="OC239" s="137"/>
      <c r="OD239" s="108">
        <f t="shared" ref="OD239:OD263" si="504">EH239</f>
        <v>180</v>
      </c>
      <c r="OE239" s="109">
        <v>5</v>
      </c>
      <c r="OF239" s="110">
        <f t="shared" ref="OF239:OF263" si="505">IF(ISERROR(ROUND(MAX(EI239/1,EJ239/EE239,EK239/EF239,EL239/EG239,EM239/EH239),0)),"0",ROUND(MAX(EI239/1,EJ239/EE239,EK239/EF239,EL239/EG239,EM239/EH239),0))</f>
        <v>30</v>
      </c>
      <c r="OG239" s="109">
        <v>7</v>
      </c>
      <c r="OH239" s="111">
        <f>ROUND(AVERAGEIF($ES$9:$ES$497,$ES239,EV$9:EV$497),0)</f>
        <v>70</v>
      </c>
      <c r="OI239" s="112">
        <f>ROUND(AVERAGEIF($ES$9:$ES$497,$ES239,EW$9:EW$497),0)</f>
        <v>29</v>
      </c>
      <c r="OJ239" s="112">
        <f>ROUND(AVERAGEIF($ES$9:$ES$497,$ES239,EX$9:EX$497),0)</f>
        <v>62</v>
      </c>
      <c r="OK239" s="112">
        <f>ROUND(AVERAGEIF($ES$9:$ES$497,$ES239,EY$9:EY$497),0)</f>
        <v>34</v>
      </c>
      <c r="OL239" s="112">
        <f>ROUND(AVERAGEIF($ES$9:$ES$497,$ES239,EZ$9:EZ$497),0)</f>
        <v>10</v>
      </c>
      <c r="OM239" s="112">
        <f>ROUND(AVERAGEIF($ES$9:$ES$497,$ES239,FA$9:FA$497),0)</f>
        <v>10</v>
      </c>
      <c r="ON239" s="112">
        <f>ROUND(AVERAGEIF($ES$9:$ES$497,$ES239,FB$9:FB$497),0)</f>
        <v>53</v>
      </c>
      <c r="OO239" s="112">
        <f>ROUND(AVERAGEIF($ES$9:$ES$497,$ES239,FC$9:FC$497),0)</f>
        <v>56</v>
      </c>
      <c r="OP239" s="112">
        <f>ROUND(AVERAGEIF($ES$9:$ES$497,$ES239,FD$9:FD$497),0)</f>
        <v>72</v>
      </c>
      <c r="OQ239" s="113">
        <f>ROUND(AVERAGEIF($ES$9:$ES$497,$ES239,FE$9:FE$497),0)</f>
        <v>118</v>
      </c>
      <c r="OR239" s="114">
        <f>ROUND(EV239/MAX(EV$9:EV$497)*100,0)</f>
        <v>43</v>
      </c>
      <c r="OS239" s="115">
        <f>ROUND(EW239/MAX(EW$9:EW$497)*100,0)</f>
        <v>25</v>
      </c>
      <c r="OT239" s="115">
        <f>ROUND(EX239/MAX(EX$9:EX$497)*100,0)</f>
        <v>59</v>
      </c>
      <c r="OU239" s="115">
        <f>ROUND(EY239/MAX(EY$9:EY$497)*100,0)</f>
        <v>29</v>
      </c>
      <c r="OV239" s="115">
        <f>ROUND(EZ239/MAX(EZ$9:EZ$497)*100,0)</f>
        <v>9</v>
      </c>
      <c r="OW239" s="115">
        <f>ROUND(FA239/MAX(FA$9:FA$497)*100,0)</f>
        <v>10</v>
      </c>
      <c r="OX239" s="115">
        <f>ROUND(FB239/MAX(FB$9:FB$497)*100,0)</f>
        <v>49</v>
      </c>
      <c r="OY239" s="116">
        <f>ROUND(FC239/MAX(FC$9:FC$497)*100,0)</f>
        <v>40</v>
      </c>
      <c r="OZ239" s="115">
        <f>ROUND(FD239/MAX(FD$9:FD$497)*100,0)</f>
        <v>55</v>
      </c>
      <c r="PA239" s="117">
        <f>ROUND(FE239/MAX(FE$9:FE$497)*100,0)</f>
        <v>53</v>
      </c>
      <c r="PB239" s="118">
        <f t="shared" ref="PB239:PB263" si="506">OT239*3 + (OR239+OS239+OX239)*2 + (OU239+OY239)</f>
        <v>480</v>
      </c>
      <c r="PC239" s="115">
        <f t="shared" ref="PC239:PC263" si="507">OV239*3 + (OR239+OS239+OX239)*2 + (OU239+OY239)</f>
        <v>330</v>
      </c>
      <c r="PD239" s="115">
        <f t="shared" ref="PD239:PD263" si="508">(OT239+OV239)*3 + (OR239+OS239+OX239)*2 + (OU239+OY239)</f>
        <v>507</v>
      </c>
      <c r="PE239" s="115">
        <f t="shared" ref="PE239:PE263" si="509">(OT239+OY239)*3 + (OR239+OS239+OX239)*2 + (OU239)</f>
        <v>560</v>
      </c>
      <c r="PF239" s="115">
        <f t="shared" ref="PF239:PF263" si="510">(OR239+OU239)*3 + (OS239+OW239)*2 + OX239</f>
        <v>335</v>
      </c>
      <c r="PG239" s="119">
        <f t="shared" ref="PG239:PG263" si="511">OW239*3 + (OR239+OS239+OU239)*2 + OX239</f>
        <v>273</v>
      </c>
      <c r="PH239" s="118">
        <f>ROUND(PB239/MAX(PB$9:PB$497)*100,0)</f>
        <v>57</v>
      </c>
      <c r="PI239" s="115">
        <f>ROUND(PC239/MAX(PC$9:PC$497)*100,0)</f>
        <v>40</v>
      </c>
      <c r="PJ239" s="115">
        <f>ROUND(PD239/MAX(PD$9:PD$497)*100,0)</f>
        <v>54</v>
      </c>
      <c r="PK239" s="115">
        <f>ROUND(PE239/MAX(PE$9:PE$497)*100,0)</f>
        <v>56</v>
      </c>
      <c r="PL239" s="115">
        <f>ROUND(PF239/MAX(PF$9:PF$497)*100,0)</f>
        <v>47</v>
      </c>
      <c r="PM239" s="119">
        <f>ROUND(PG239/MAX(PG$9:PG$497)*100,0)</f>
        <v>40</v>
      </c>
      <c r="PN239" s="118">
        <f>RANK(PH239,PH$9:PH$497,0)</f>
        <v>126</v>
      </c>
      <c r="PO239" s="115">
        <f>RANK(PI239,PI$9:PI$497,0)</f>
        <v>218</v>
      </c>
      <c r="PP239" s="115">
        <f>RANK(PJ239,PJ$9:PJ$497,0)</f>
        <v>181</v>
      </c>
      <c r="PQ239" s="115">
        <f>RANK(PK239,PK$9:PK$497,0)</f>
        <v>128</v>
      </c>
      <c r="PR239" s="115">
        <f>RANK(PL239,PL$9:PL$497,0)</f>
        <v>213</v>
      </c>
      <c r="PS239" s="119">
        <f>RANK(PM239,PM$9:PM$497,0)</f>
        <v>232</v>
      </c>
      <c r="PT239" s="120">
        <f>ROUND(FZ239/MAX(FZ$9:FZ$497)*100,0)</f>
        <v>52</v>
      </c>
      <c r="PU239" s="115">
        <f>ROUND(GA239/MAX(GA$9:GA$497)*100,0)</f>
        <v>22</v>
      </c>
      <c r="PV239" s="115">
        <f>ROUND(GB239/MAX(GB$9:GB$497)*100,0)</f>
        <v>65</v>
      </c>
      <c r="PW239" s="115">
        <f>ROUND(GC239/MAX(GC$9:GC$497)*100,0)</f>
        <v>43</v>
      </c>
      <c r="PX239" s="115">
        <f>ROUND(GD239/MAX(GD$9:GD$497)*100,0)</f>
        <v>8</v>
      </c>
      <c r="PY239" s="115">
        <f>ROUND(GE239/MAX(GE$9:GE$497)*100,0)</f>
        <v>8</v>
      </c>
      <c r="PZ239" s="115">
        <f>ROUND(GF239/MAX(GF$9:GF$497)*100,0)</f>
        <v>39</v>
      </c>
      <c r="QA239" s="116">
        <f>ROUND(GG239/MAX(GG$9:GG$497)*100,0)</f>
        <v>40</v>
      </c>
      <c r="QB239" s="115">
        <f>ROUND(GH239/MAX(GH$9:GH$497)*100,0)</f>
        <v>46</v>
      </c>
      <c r="QC239" s="121">
        <f>ROUND(GI239/MAX(GI$9:GI$497)*100,0)</f>
        <v>51</v>
      </c>
      <c r="QD239" s="120">
        <f>ROUND(AVERAGEIF($ES$9:$ES$497,$ES239,PT$9:PT$497),0)</f>
        <v>52</v>
      </c>
      <c r="QE239" s="120">
        <f>ROUND(AVERAGEIF($ES$9:$ES$497,$ES239,PU$9:PU$497),0)</f>
        <v>21</v>
      </c>
      <c r="QF239" s="120">
        <f>ROUND(AVERAGEIF($ES$9:$ES$497,$ES239,PV$9:PV$497),0)</f>
        <v>60</v>
      </c>
      <c r="QG239" s="120">
        <f>ROUND(AVERAGEIF($ES$9:$ES$497,$ES239,PW$9:PW$497),0)</f>
        <v>35</v>
      </c>
      <c r="QH239" s="120">
        <f>ROUND(AVERAGEIF($ES$9:$ES$497,$ES239,PX$9:PX$497),0)</f>
        <v>8</v>
      </c>
      <c r="QI239" s="120">
        <f>ROUND(AVERAGEIF($ES$9:$ES$497,$ES239,PY$9:PY$497),0)</f>
        <v>9</v>
      </c>
      <c r="QJ239" s="120">
        <f>ROUND(AVERAGEIF($ES$9:$ES$497,$ES239,PZ$9:PZ$497),0)</f>
        <v>35</v>
      </c>
      <c r="QK239" s="120">
        <f>ROUND(AVERAGEIF($ES$9:$ES$497,$ES239,QA$9:QA$497),0)</f>
        <v>46</v>
      </c>
      <c r="QL239" s="120">
        <f>ROUND(AVERAGEIF($ES$9:$ES$497,$ES239,QB$9:QB$497),0)</f>
        <v>43</v>
      </c>
      <c r="QM239" s="120">
        <f>ROUND(AVERAGEIF($ES$9:$ES$497,$ES239,QC$9:QC$497),0)</f>
        <v>53</v>
      </c>
      <c r="QN239" s="114">
        <f t="shared" ref="QN239:QN263" si="512">PV239*4 + (PT239+PU239+PZ239)*2 + (PW239+QA239)</f>
        <v>569</v>
      </c>
      <c r="QO239" s="115">
        <f t="shared" ref="QO239:QO263" si="513">PX239*4 + (PT239+PU239+PZ239)*2 + (PW239+QA239)</f>
        <v>341</v>
      </c>
      <c r="QP239" s="115">
        <f t="shared" ref="QP239:QP263" si="514">(PV239+PX239)*4 + (PT239+PU239+PZ239)*2 + (PW239+QA239)</f>
        <v>601</v>
      </c>
      <c r="QQ239" s="115">
        <f t="shared" ref="QQ239:QQ263" si="515">(PV239+QA239)*4 + (PT239+PU239+PZ239)*2 + (PW239)</f>
        <v>689</v>
      </c>
      <c r="QR239" s="115">
        <f t="shared" ref="QR239:QR263" si="516">(PT239+PW239)*4 + (PU239+PY239)*2 + PZ239</f>
        <v>479</v>
      </c>
      <c r="QS239" s="119">
        <f t="shared" ref="QS239:QS263" si="517">PY239*4 + (PT239+PU239+PW239)*2 + PZ239</f>
        <v>305</v>
      </c>
      <c r="QT239" s="114">
        <f>ROUND((QN239-MIN(QN$9:QN$497))/(MAX(QN$9:QN$497)-MIN(QN$9:QN$497))*100,0)</f>
        <v>53</v>
      </c>
      <c r="QU239" s="115">
        <f>ROUND((QO239-MIN(QO$9:QO$497))/(MAX(QO$9:QO$497)-MIN(QO$9:QO$497))*100,0)</f>
        <v>19</v>
      </c>
      <c r="QV239" s="115">
        <f>ROUND((QP239-MIN(QP$9:QP$497))/(MAX(QP$9:QP$497)-MIN(QP$9:QP$497))*100,0)</f>
        <v>36</v>
      </c>
      <c r="QW239" s="115">
        <f>ROUND((QQ239-MIN(QQ$9:QQ$497))/(MAX(QQ$9:QQ$497)-MIN(QQ$9:QQ$497))*100,0)</f>
        <v>51</v>
      </c>
      <c r="QX239" s="115">
        <f>ROUND((QR239-MIN(QR$9:QR$497))/(MAX(QR$9:QR$497)-MIN(QR$9:QR$497))*100,0)</f>
        <v>41</v>
      </c>
      <c r="QY239" s="115">
        <f>ROUND((QS239-MIN(QS$9:QS$497))/(MAX(QS$9:QS$497)-MIN(QS$9:QS$497))*100,0)</f>
        <v>27</v>
      </c>
      <c r="QZ239" s="114">
        <f>RANK(QN239,QN$9:QN$497,0)</f>
        <v>83</v>
      </c>
      <c r="RA239" s="115">
        <f>RANK(QO239,QO$9:QO$497,0)</f>
        <v>284</v>
      </c>
      <c r="RB239" s="115">
        <f>RANK(QP239,QP$9:QP$497,0)</f>
        <v>139</v>
      </c>
      <c r="RC239" s="115">
        <f>RANK(QQ239,QQ$9:QQ$497,0)</f>
        <v>87</v>
      </c>
      <c r="RD239" s="115">
        <f>RANK(QR239,QR$9:QR$497,0)</f>
        <v>280</v>
      </c>
      <c r="RE239" s="115">
        <f>RANK(QS239,QS$9:QS$497,0)</f>
        <v>333</v>
      </c>
      <c r="RF239" s="122"/>
      <c r="RG239" s="115">
        <f>($RH$3*(IH239+IJ239)*100*100/MAX(EX$9:EX$497)*$RO$3) +($RH$3*(II239+IJ239)*100*100/MAX(EX$9:EX$497)*$RO$4) + ($RH$3*IK239*100*100/MAX(EX$9:EX$497)*0.098)</f>
        <v>12.524999999999999</v>
      </c>
      <c r="RH239" s="115">
        <f>($RH$4*IL239*100*100/MAX(EZ$9:EZ$497))*$RQ$3</f>
        <v>0</v>
      </c>
      <c r="RI239" s="115">
        <f>($RH$3*IM239*100*100/MAX(EY$9:EY$497))*$RQ$4</f>
        <v>0</v>
      </c>
      <c r="RJ239" s="115">
        <f>($RH$3*IN239*100*100/MAX(EX$9:EX$497))</f>
        <v>0</v>
      </c>
      <c r="RK239" s="115">
        <f>($RH$4*IO239*100*100/MAX(EZ$9:EZ$497))*$RQ$3</f>
        <v>0</v>
      </c>
      <c r="RL239" s="115">
        <f>(($RL$4*IP239*100*((100/MAX(EX$9:EX$497)+100/MAX(EZ$9:EZ$497))/2))+($RL$4*IQ239*100*((100/MAX(EX$9:EX$497)+100/MAX(EZ$9:EZ$497))/2))+($RL$4*IR239*100*((100/MAX(EX$9:EX$497)+100/MAX(EZ$9:EZ$497))/2))+($RL$4*IS239*100*((100/MAX(EX$9:EX$497)+100/MAX(EZ$9:EZ$497))/2))+($RL$4*IT239*100*((100/MAX(EX$9:EX$497)+100/MAX(EZ$9:EZ$497))/2))+($RL$4*IU239*100*((100/MAX(EX$9:EX$497)+100/MAX(EZ$9:EZ$497))/2))+($RL$4*IV239*100*((100/MAX(EX$9:EX$497)+100/MAX(EZ$9:EZ$497))/2))+($RL$4*IW239*100*((100/MAX(EX$9:EX$497)+100/MAX(EZ$9:EZ$497))/2)))*$RS$3</f>
        <v>0</v>
      </c>
      <c r="RM239" s="115">
        <f>(($RH$3*IX239*100*100/MAX(EX$9:EX$497))+($RH$3*IY239*100*100/MAX(EX$9:EX$497))+($RH$3*IZ239*100*100/MAX(EX$9:EX$497))+($RH$3*JA239*100*100/MAX(EX$9:EX$497))+($RH$3*JB239*100*100/MAX(EX$9:EX$497))+($RH$3*JC239*100*100/MAX(EX$9:EX$497))+($RH$3*JD239*100*100/MAX(EX$9:EX$497))+($RH$3*JE239*100*100/MAX(EX$9:EX$497)))*$RS$4</f>
        <v>11.690000000000001</v>
      </c>
      <c r="RN239" s="115">
        <f>(($RH$4*JF239*100*100/MAX(EZ$9:EZ$497)) + ($RH$4*JG239*100*100/MAX(EZ$9:EZ$497)) + ($RH$4*JH239*100*100/MAX(EZ$9:EZ$497)) + ($RH$4*JI239*100*100/MAX(EZ$9:EZ$497)) + ($RH$4*JJ239*100*100/MAX(EZ$9:EZ$497)) + ($RH$4*JK239*100*100/MAX(EZ$9:EZ$497)) + ($RH$4*JL239*100*100/MAX(EZ$9:EZ$497)) + ($RH$4*JM239*100*100/MAX(EZ$9:EZ$497)))*$RU$3</f>
        <v>0</v>
      </c>
      <c r="RO239" s="115">
        <f>(($RL$4*JN239*100*((100/MAX(EX$9:EX$497)+100/MAX(EZ$9:EZ$497))/2))+($RL$4*JO239*100*((100/MAX(EX$9:EX$497)+100/MAX(EZ$9:EZ$497))/2))+($RL$4*JP239*100*((100/MAX(EX$9:EX$497)+100/MAX(EZ$9:EZ$497))/2))+($RL$4*JQ239*100*((100/MAX(EX$9:EX$497)+100/MAX(EZ$9:EZ$497))/2))+($RL$4*JR239*100*((100/MAX(EX$9:EX$497)+100/MAX(EZ$9:EZ$497))/2))+($RL$4*JS239*100*((100/MAX(EX$9:EX$497)+100/MAX(EZ$9:EZ$497))/2))+($RL$4*JT239*100*((100/MAX(EX$9:EX$497)+100/MAX(EZ$9:EZ$497))/2))+($RL$4*JU239*100*((100/MAX(EX$9:EX$497)+100/MAX(EZ$9:EZ$497))/2))+($RL$4*JV239*100*((100/MAX(EX$9:EX$497)+100/MAX(EZ$9:EZ$497))/2))+($RL$4*JW239*100*((100/MAX(EX$9:EX$497)+100/MAX(EZ$9:EZ$497))/2))+($RL$4*JX239*100*((100/MAX(EX$9:EX$497)+100/MAX(EZ$9:EZ$497))/2))+($RL$4*JY239*100*((100/MAX(EX$9:EX$497)+100/MAX(EZ$9:EZ$497))/2))+($RL$4*JZ239*100*((100/MAX(EX$9:EX$497)+100/MAX(EZ$9:EZ$497))/2)))*$RW$3/2</f>
        <v>0</v>
      </c>
      <c r="RP239" s="119">
        <f>($RJ$3*KA239*100*100/MAX(FA$9:FA$497)) + ($RJ$3*KB239*100*100/MAX(FA$9:FA$497)/2) + ($RJ$3*KC239*100*100/MAX(FA$9:FA$497)/2) + ($RJ$3*KD239*100*100/MAX(FA$9:FA$497)/4) + ($RJ$3*KE239*100*100/MAX(FA$9:FA$497)/4)</f>
        <v>0</v>
      </c>
      <c r="RQ239" s="118">
        <f>($RL$4*KF239*100*((100/MAX(EX$9:EX$497)+100/MAX(EZ$9:EZ$497)))) * ($RO$3/2) + (($RL$4*KG239*100*((100/MAX(EX$9:EX$497)+100/MAX(EZ$9:EZ$497))))+($RL$4*KH239*100*((100/MAX(EX$9:EX$497)+100/MAX(EZ$9:EZ$497))))+($RL$4*KI239*100*((100/MAX(EX$9:EX$497)+100/MAX(EZ$9:EZ$497))))+($RL$4*KJ239*100*((100/MAX(EX$9:EX$497)+100/MAX(EZ$9:EZ$497))))+($RL$4*KK239*100*((100/MAX(EX$9:EX$497)+100/MAX(EZ$9:EZ$497))))+($RL$4*KL239*100*((100/MAX(EX$9:EX$497)+100/MAX(EZ$9:EZ$497))))+($RL$4*KM239*100*((100/MAX(EX$9:EX$497)+100/MAX(EZ$9:EZ$497))))+($RL$4*KN239*100*((100/MAX(EX$9:EX$497)+100/MAX(EZ$9:EZ$497))))+($RL$4*KO239*100*((100/MAX(EX$9:EX$497)+100/MAX(EZ$9:EZ$497))))+($RL$4*KP239*100*((100/MAX(EX$9:EX$497)+100/MAX(EZ$9:EZ$497))))+($RL$4*KQ239*100*((100/MAX(EX$9:EX$497)+100/MAX(EZ$9:EZ$497))))+($RL$4*KR239*100*((100/MAX(EX$9:EX$497)+100/MAX(EZ$9:EZ$497))))+($RL$4*KS239*100*((100/MAX(EX$9:EX$497)+100/MAX(EZ$9:EZ$497))))+($RL$4*KV239*100*((100/MAX(EX$9:EX$497)+100/MAX(EZ$9:EZ$497))))) * (($RO$3+$RO$4)/6)</f>
        <v>0</v>
      </c>
      <c r="RR239" s="115">
        <f>(($RL$4*KW239*100*((100/MAX(EX$9:EX$497)+100/MAX(EZ$9:EZ$497))))) * ($RO$3/2) + (($RL$4*KX239*100*((100/MAX(EX$9:EX$497)+100/MAX(EZ$9:EZ$497))))+($RL$4*KY239*100*((100/MAX(EX$9:EX$497)+100/MAX(EZ$9:EZ$497))))+($RL$4*KZ239*100*((100/MAX(EX$9:EX$497)+100/MAX(EZ$9:EZ$497))))+($RL$4*LA239*100*((100/MAX(EX$9:EX$497)+100/MAX(EZ$9:EZ$497))))+($RL$4*LB239*100*((100/MAX(EX$9:EX$497)+100/MAX(EZ$9:EZ$497))))+($RL$4*LC239*100*((100/MAX(EX$9:EX$497)+100/MAX(EZ$9:EZ$497))))) * (($RO$3+$RO$4)/6)</f>
        <v>0</v>
      </c>
      <c r="RS239" s="119">
        <f>(($RL$4*LD239*100*((100/MAX(EX$9:EX$497)+100/MAX(EZ$9:EZ$497))))+($RL$4*LE239*100*((100/MAX(EX$9:EX$497)+100/MAX(EZ$9:EZ$497))))) * (($RO$3+$RO$4)/6)</f>
        <v>0</v>
      </c>
      <c r="RT239" s="118">
        <f>($RJ$4*LH239*100*(100/MAX(EV$9:EV$497)))+($RJ$4*LI239*100*(100/MAX(EV$9:EV$497)))</f>
        <v>0</v>
      </c>
      <c r="RU239" s="119">
        <f>($RJ$4*LJ239*(100/MAX(EV$9:EV$497)))/2 + ($RL$3*LK239*(100/MAX(EW$9:EW$497))) + ($RJ$4*LL239*(100/MAX(EV$9:EV$497)))/4 + ($RL$3*LM239*(100/MAX(EW$9:EW$497)))</f>
        <v>0</v>
      </c>
      <c r="RV239" s="118">
        <f>($RJ$4*LN239*100*100/MAX(EV$9:EV$497)/2)+($RJ$4*LO239*100*100/MAX(EV$9:EV$497)/2)+($RJ$4*LP239*100*100/MAX(EV$9:EV$497))+($RJ$4*LQ239*100*100/MAX(EV$9:EV$497))+($RJ$4*LR239*100*100/MAX(EV$9:EV$497))</f>
        <v>0</v>
      </c>
      <c r="RW239" s="115">
        <f>($RJ$4*LS239*100*100/MAX(EV$9:EV$497)) + (($RJ$4*LT239*100*100/MAX(EV$9:EV$497))+($RJ$4*LU239*100*100/MAX(EV$9:EV$497))+($RJ$4*LV239*100*100/MAX(EV$9:EV$497))+($RJ$4*LW239*100*100/MAX(EV$9:EV$497))+($RJ$4*LX239*100*100/MAX(EV$9:EV$497))+($RJ$4*LY239*100*100/MAX(EV$9:EV$497))+($RJ$4*LZ239*100*100/MAX(EV$9:EV$497))+($RJ$4*MA239*100*100/MAX(EV$9:EV$497)))/2</f>
        <v>5.8988764044943833</v>
      </c>
      <c r="RX239" s="119">
        <f>($RJ$4*MB239*100*100/MAX(EV$9:EV$497))+($RJ$4*MC239*100*100/MAX(EV$9:EV$497))+($RJ$4*MD239*100*100/MAX(EV$9:EV$497))+($RJ$4*ME239*100*100/MAX(EV$9:EV$497))+($RJ$4*MF239*100*100/MAX(EV$9:EV$497))+($RJ$4*MG239*100*100/MAX(EV$9:EV$497))+($RJ$4*MH239*100*100/MAX(EV$9:EV$497))+($RJ$4*MI239*100*100/MAX(EV$9:EV$497))+($RJ$4*MJ239*100*100/MAX(EV$9:EV$497))+($RJ$4*MK239*100*100/MAX(EV$9:EV$497))+($RJ$4*ML239*100*100/MAX(EV$9:EV$497))+($RJ$4*MM239*100*100/MAX(EV$9:EV$497))+($RJ$4*MN239*100*100/MAX(EV$9:EV$497))</f>
        <v>0</v>
      </c>
      <c r="RY239" s="118">
        <f>($RJ$4*MQ239*100*100/MAX(EV$9:EV$497))/2 + (($RJ$4*MR239*100*100/MAX(EV$9:EV$497))+($RJ$4*MS239*100*100/MAX(EV$9:EV$497))+($RJ$4*MT239*100*100/MAX(EV$9:EV$497))+($RJ$4*MU239*100*100/MAX(EV$9:EV$497))+($RJ$4*MV239*100*100/MAX(EV$9:EV$497))+($RJ$4*MW239*100*100/MAX(EV$9:EV$497))+($RJ$4*MX239*100*100/MAX(EV$9:EV$497))+($RJ$4*MY239*100*100/MAX(EV$9:EV$497))+($RJ$4*MZ239*100*100/MAX(EV$9:EV$497))+($RJ$4*NA239*100*100/MAX(EV$9:EV$497))+($RJ$4*NB239*100*100/MAX(EV$9:EV$497))+($RJ$4*NC239*100*100/MAX(EV$9:EV$497))+($RJ$4*ND239*100*100/MAX(EV$9:EV$497))+($RJ$4*NG239*100*100/MAX(EV$9:EV$497)))/4</f>
        <v>2.9494382022471917</v>
      </c>
      <c r="RZ239" s="115">
        <f>($RJ$4*NH239*100*100/MAX(EV$9:EV$497))/2 + (($RJ$4*NI239*100*100/MAX(EV$9:EV$497))+($RJ$4*NJ239*100*100/MAX(EV$9:EV$497))+($RJ$4*NK239*100*100/MAX(EV$9:EV$497))+($RJ$4*NL239*100*100/MAX(EV$9:EV$497))+($RJ$4*NM239*100*100/MAX(EV$9:EV$497))+($RJ$4*NN239*100*100/MAX(EV$9:EV$497)))/4</f>
        <v>0</v>
      </c>
      <c r="SA239" s="117">
        <f>(($RJ$4*NO239*100*100/MAX(EV$9:EV$497))+($RJ$4*NP239*100*100/MAX(EV$9:EV$497)))/4</f>
        <v>0</v>
      </c>
      <c r="SB239" s="118">
        <f t="shared" ref="SB239:SB263" si="518">SUM(RG239:SA239)</f>
        <v>33.063314606741578</v>
      </c>
      <c r="SC239" s="115">
        <f t="shared" ref="SC239:SC263" si="519">RG239 + RJ239 + RL239 + RM239 + RO239 + SUM(RQ239:RS239)/2 +  SUM(RT239:SA239)/5</f>
        <v>25.984662921348313</v>
      </c>
      <c r="SD239" s="115">
        <f t="shared" ref="SD239:SD263" si="520">(RH239+RK239+RL239/$RS$3*$RU$3+RN239)*$RY$3+RO239+SUM(RQ239:RS239)/5 + SUM(RT239:SA239)/4</f>
        <v>2.2120786516853936</v>
      </c>
      <c r="SE239" s="115">
        <f t="shared" ref="SE239:SE263" si="521">RG239+RJ239+RL239/$RS$3+RM239/$RS$4+RO239 + SUM(RQ239:RS239)/2 +  SUM(RT239:SA239)/5</f>
        <v>72.627996254681648</v>
      </c>
      <c r="SF239" s="115">
        <f t="shared" ref="SF239:SF263" si="522">RI239*$RY$4+RL239+RO239 + SUM(RQ239:RS239)/5 +  SUM(RT239:SA239)/4</f>
        <v>2.2120786516853936</v>
      </c>
      <c r="SG239" s="115">
        <f t="shared" ref="SG239:SG263" si="523">RP239*2 + SUM(RT239:SA239)</f>
        <v>8.8483146067415746</v>
      </c>
      <c r="SH239" s="115">
        <f>ROUND(SB239/MAX(SB$9:SB$497)*100,0)</f>
        <v>42</v>
      </c>
      <c r="SI239" s="115">
        <f>ROUND(SC239/MAX(SC$9:SC$497)*100,0)</f>
        <v>39</v>
      </c>
      <c r="SJ239" s="115">
        <f>ROUND(SD239/MAX(SD$9:SD$497)*100,0)</f>
        <v>4</v>
      </c>
      <c r="SK239" s="115">
        <f>ROUND(SE239/MAX(SE$9:SE$497)*100,0)</f>
        <v>56</v>
      </c>
      <c r="SL239" s="115">
        <f>ROUND(SF239/MAX(SF$9:SF$497)*100,0)</f>
        <v>5</v>
      </c>
      <c r="SM239" s="121">
        <f>ROUND(SG239/MAX(SG$9:SG$497)*100,0)</f>
        <v>8</v>
      </c>
      <c r="SN239" s="115">
        <f>ROUND(AVERAGEIF($ES$9:$ES$497,$ES239,SH$9:SH$497),0)</f>
        <v>26</v>
      </c>
      <c r="SO239" s="115">
        <f>ROUND(AVERAGEIF($ES$9:$ES$497,$ES239,SI$9:SI$497),0)</f>
        <v>26</v>
      </c>
      <c r="SP239" s="115">
        <f>ROUND(AVERAGEIF($ES$9:$ES$497,$ES239,SJ$9:SJ$497),0)</f>
        <v>3</v>
      </c>
      <c r="SQ239" s="115">
        <f>ROUND(AVERAGEIF($ES$9:$ES$497,$ES239,SK$9:SK$497),0)</f>
        <v>21</v>
      </c>
      <c r="SR239" s="115">
        <f>ROUND(AVERAGEIF($ES$9:$ES$497,$ES239,SL$9:SL$497),0)</f>
        <v>5</v>
      </c>
      <c r="SS239" s="121">
        <f>ROUND(AVERAGEIF($ES$9:$ES$497,$ES239,SM$9:SM$497),0)</f>
        <v>5</v>
      </c>
      <c r="ST239" s="114">
        <f>RANK(SB239,SB$9:SB$497,0)</f>
        <v>107</v>
      </c>
      <c r="SU239" s="115">
        <f>RANK(SC239,SC$9:SC$497,0)</f>
        <v>66</v>
      </c>
      <c r="SV239" s="115">
        <f>RANK(SD239,SD$9:SD$497,0)</f>
        <v>172</v>
      </c>
      <c r="SW239" s="115">
        <f>RANK(SE239,SE$9:SE$497,0)</f>
        <v>30</v>
      </c>
      <c r="SX239" s="115">
        <f>RANK(SF239,SF$9:SF$497,0)</f>
        <v>134</v>
      </c>
      <c r="SY239" s="115">
        <f>RANK(SG239,SG$9:SG$497,0)</f>
        <v>94</v>
      </c>
      <c r="SZ239" s="115">
        <f>COUNTIFS(SB$9:SB$497,"&gt;"&amp;SB239,$ES$9:$ES$497,$ES239)+1</f>
        <v>21</v>
      </c>
      <c r="TA239" s="115">
        <f>COUNTIFS(SC$9:SC$497,"&gt;"&amp;SC239,$ES$9:$ES$497,$ES239)+1</f>
        <v>21</v>
      </c>
      <c r="TB239" s="115">
        <f>COUNTIFS(SD$9:SD$497,"&gt;"&amp;SD239,$ES$9:$ES$497,$ES239)+1</f>
        <v>26</v>
      </c>
      <c r="TC239" s="115">
        <f>COUNTIFS(SE$9:SE$497,"&gt;"&amp;SE239,$ES$9:$ES$497,$ES239)+1</f>
        <v>8</v>
      </c>
      <c r="TD239" s="115">
        <f>COUNTIFS(SF$9:SF$497,"&gt;"&amp;SF239,$ES$9:$ES$497,$ES239)+1</f>
        <v>26</v>
      </c>
      <c r="TE239" s="117">
        <f>COUNTIFS(SG$9:SG$497,"&gt;"&amp;SG239,$ES$9:$ES$497,$ES239)+1</f>
        <v>11</v>
      </c>
      <c r="TF239" s="118">
        <f t="shared" ref="TF239:TF263" si="524">MAX(PH239:PM239)+SH239</f>
        <v>99</v>
      </c>
      <c r="TG239" s="115">
        <f t="shared" ref="TG239:TG263" si="525">PH239+SI239</f>
        <v>96</v>
      </c>
      <c r="TH239" s="115">
        <f t="shared" ref="TH239:TH263" si="526">PI239+SJ239</f>
        <v>44</v>
      </c>
      <c r="TI239" s="115">
        <f t="shared" ref="TI239:TI263" si="527">PJ239+SK239</f>
        <v>110</v>
      </c>
      <c r="TJ239" s="115">
        <f t="shared" ref="TJ239:TJ263" si="528">PK239+SL239</f>
        <v>61</v>
      </c>
      <c r="TK239" s="115">
        <f t="shared" ref="TK239:TK263" si="529">PL239+SM239</f>
        <v>55</v>
      </c>
      <c r="TL239" s="117">
        <f t="shared" ref="TL239:TL263" si="530">PM239+SM239</f>
        <v>48</v>
      </c>
      <c r="TM239" s="118">
        <f>ROUND(TF239/MAX(TF$9:TF$497)*100,0)</f>
        <v>55</v>
      </c>
      <c r="TN239" s="115">
        <f>ROUND(TG239/MAX(TG$9:TG$497)*100,0)</f>
        <v>53</v>
      </c>
      <c r="TO239" s="115">
        <f>ROUND(TH239/MAX(TH$9:TH$497)*100,0)</f>
        <v>24</v>
      </c>
      <c r="TP239" s="115">
        <f>ROUND(TI239/MAX(TI$9:TI$497)*100,0)</f>
        <v>61</v>
      </c>
      <c r="TQ239" s="115">
        <f>ROUND(TJ239/MAX(TJ$9:TJ$497)*100,0)</f>
        <v>31</v>
      </c>
      <c r="TR239" s="115">
        <f>ROUND(TK239/MAX(TK$9:TK$497)*100,0)</f>
        <v>28</v>
      </c>
      <c r="TS239" s="119">
        <f>ROUND(TL239/MAX(TL$9:TL$497)*100,0)</f>
        <v>24</v>
      </c>
      <c r="TT239" s="120">
        <f>RANK(TM239,TM$9:TM$497,0)</f>
        <v>124</v>
      </c>
      <c r="TU239" s="115">
        <f>RANK(TN239,TN$9:TN$497,0)</f>
        <v>81</v>
      </c>
      <c r="TV239" s="115">
        <f>RANK(TO239,TO$9:TO$497,0)</f>
        <v>216</v>
      </c>
      <c r="TW239" s="115">
        <f>RANK(TP239,TP$9:TP$497,0)</f>
        <v>53</v>
      </c>
      <c r="TX239" s="115">
        <f>RANK(TQ239,TQ$9:TQ$497,0)</f>
        <v>136</v>
      </c>
      <c r="TY239" s="115">
        <f>RANK(TR239,TR$9:TR$497,0)</f>
        <v>209</v>
      </c>
      <c r="TZ239" s="121">
        <f>RANK(TS239,TS$9:TS$497,0)</f>
        <v>215</v>
      </c>
      <c r="UA239" s="132"/>
      <c r="UB239" s="7" t="s">
        <v>1</v>
      </c>
    </row>
    <row r="240" spans="1:548" x14ac:dyDescent="0.15">
      <c r="A240" s="183">
        <v>232</v>
      </c>
      <c r="B240" s="203" t="s">
        <v>1098</v>
      </c>
      <c r="C240" s="63"/>
      <c r="D240" s="63"/>
      <c r="E240" s="64" t="s">
        <v>518</v>
      </c>
      <c r="F240" s="65">
        <v>77</v>
      </c>
      <c r="G240" s="65" t="s">
        <v>908</v>
      </c>
      <c r="H240" s="65" t="s">
        <v>922</v>
      </c>
      <c r="I240" s="66" t="s">
        <v>521</v>
      </c>
      <c r="J240" s="67" t="s">
        <v>521</v>
      </c>
      <c r="K240" s="67" t="s">
        <v>521</v>
      </c>
      <c r="L240" s="67" t="s">
        <v>521</v>
      </c>
      <c r="M240" s="67" t="s">
        <v>521</v>
      </c>
      <c r="N240" s="67" t="s">
        <v>521</v>
      </c>
      <c r="O240" s="67" t="s">
        <v>521</v>
      </c>
      <c r="P240" s="67" t="s">
        <v>521</v>
      </c>
      <c r="Q240" s="67" t="s">
        <v>521</v>
      </c>
      <c r="R240" s="68" t="s">
        <v>521</v>
      </c>
      <c r="S240" s="69" t="s">
        <v>521</v>
      </c>
      <c r="T240" s="67" t="s">
        <v>521</v>
      </c>
      <c r="U240" s="67" t="s">
        <v>521</v>
      </c>
      <c r="V240" s="67" t="s">
        <v>521</v>
      </c>
      <c r="W240" s="67" t="s">
        <v>521</v>
      </c>
      <c r="X240" s="67" t="s">
        <v>521</v>
      </c>
      <c r="Y240" s="67" t="s">
        <v>521</v>
      </c>
      <c r="Z240" s="67" t="s">
        <v>521</v>
      </c>
      <c r="AA240" s="67" t="s">
        <v>521</v>
      </c>
      <c r="AB240" s="68" t="s">
        <v>521</v>
      </c>
      <c r="AC240" s="69" t="s">
        <v>521</v>
      </c>
      <c r="AD240" s="67" t="s">
        <v>521</v>
      </c>
      <c r="AE240" s="67" t="s">
        <v>521</v>
      </c>
      <c r="AF240" s="67" t="s">
        <v>521</v>
      </c>
      <c r="AG240" s="67" t="s">
        <v>521</v>
      </c>
      <c r="AH240" s="67" t="s">
        <v>521</v>
      </c>
      <c r="AI240" s="67" t="s">
        <v>521</v>
      </c>
      <c r="AJ240" s="67" t="s">
        <v>521</v>
      </c>
      <c r="AK240" s="67" t="s">
        <v>521</v>
      </c>
      <c r="AL240" s="68" t="s">
        <v>521</v>
      </c>
      <c r="AM240" s="69" t="s">
        <v>521</v>
      </c>
      <c r="AN240" s="67" t="s">
        <v>521</v>
      </c>
      <c r="AO240" s="67" t="s">
        <v>521</v>
      </c>
      <c r="AP240" s="67" t="s">
        <v>521</v>
      </c>
      <c r="AQ240" s="67" t="s">
        <v>521</v>
      </c>
      <c r="AR240" s="67" t="s">
        <v>521</v>
      </c>
      <c r="AS240" s="67" t="s">
        <v>521</v>
      </c>
      <c r="AT240" s="67" t="s">
        <v>521</v>
      </c>
      <c r="AU240" s="67" t="s">
        <v>521</v>
      </c>
      <c r="AV240" s="68" t="s">
        <v>521</v>
      </c>
      <c r="AW240" s="69" t="s">
        <v>521</v>
      </c>
      <c r="AX240" s="67" t="s">
        <v>521</v>
      </c>
      <c r="AY240" s="67" t="s">
        <v>521</v>
      </c>
      <c r="AZ240" s="67" t="s">
        <v>521</v>
      </c>
      <c r="BA240" s="67" t="s">
        <v>521</v>
      </c>
      <c r="BB240" s="67" t="s">
        <v>521</v>
      </c>
      <c r="BC240" s="67" t="s">
        <v>521</v>
      </c>
      <c r="BD240" s="67" t="s">
        <v>521</v>
      </c>
      <c r="BE240" s="67" t="s">
        <v>521</v>
      </c>
      <c r="BF240" s="68" t="s">
        <v>521</v>
      </c>
      <c r="BG240" s="69" t="s">
        <v>521</v>
      </c>
      <c r="BH240" s="67" t="s">
        <v>521</v>
      </c>
      <c r="BI240" s="67" t="s">
        <v>521</v>
      </c>
      <c r="BJ240" s="67" t="s">
        <v>521</v>
      </c>
      <c r="BK240" s="67" t="s">
        <v>521</v>
      </c>
      <c r="BL240" s="67" t="s">
        <v>521</v>
      </c>
      <c r="BM240" s="67" t="s">
        <v>521</v>
      </c>
      <c r="BN240" s="67" t="s">
        <v>521</v>
      </c>
      <c r="BO240" s="67" t="s">
        <v>521</v>
      </c>
      <c r="BP240" s="68" t="s">
        <v>521</v>
      </c>
      <c r="BQ240" s="70" t="s">
        <v>521</v>
      </c>
      <c r="BR240" s="67" t="s">
        <v>521</v>
      </c>
      <c r="BS240" s="67" t="s">
        <v>521</v>
      </c>
      <c r="BT240" s="67" t="s">
        <v>521</v>
      </c>
      <c r="BU240" s="67" t="s">
        <v>521</v>
      </c>
      <c r="BV240" s="67" t="s">
        <v>521</v>
      </c>
      <c r="BW240" s="67" t="s">
        <v>521</v>
      </c>
      <c r="BX240" s="67" t="s">
        <v>521</v>
      </c>
      <c r="BY240" s="67" t="s">
        <v>521</v>
      </c>
      <c r="BZ240" s="68" t="s">
        <v>521</v>
      </c>
      <c r="CA240" s="69" t="s">
        <v>521</v>
      </c>
      <c r="CB240" s="67" t="s">
        <v>521</v>
      </c>
      <c r="CC240" s="67" t="s">
        <v>521</v>
      </c>
      <c r="CD240" s="67" t="s">
        <v>521</v>
      </c>
      <c r="CE240" s="67" t="s">
        <v>521</v>
      </c>
      <c r="CF240" s="67" t="s">
        <v>521</v>
      </c>
      <c r="CG240" s="67" t="s">
        <v>521</v>
      </c>
      <c r="CH240" s="67" t="s">
        <v>521</v>
      </c>
      <c r="CI240" s="67" t="s">
        <v>521</v>
      </c>
      <c r="CJ240" s="68" t="s">
        <v>521</v>
      </c>
      <c r="CK240" s="69" t="s">
        <v>521</v>
      </c>
      <c r="CL240" s="67" t="s">
        <v>521</v>
      </c>
      <c r="CM240" s="67" t="s">
        <v>521</v>
      </c>
      <c r="CN240" s="67" t="s">
        <v>521</v>
      </c>
      <c r="CO240" s="67" t="s">
        <v>521</v>
      </c>
      <c r="CP240" s="67" t="s">
        <v>521</v>
      </c>
      <c r="CQ240" s="67" t="s">
        <v>521</v>
      </c>
      <c r="CR240" s="67" t="s">
        <v>521</v>
      </c>
      <c r="CS240" s="67" t="s">
        <v>521</v>
      </c>
      <c r="CT240" s="68" t="s">
        <v>521</v>
      </c>
      <c r="CU240" s="69" t="s">
        <v>521</v>
      </c>
      <c r="CV240" s="67" t="s">
        <v>521</v>
      </c>
      <c r="CW240" s="67" t="s">
        <v>521</v>
      </c>
      <c r="CX240" s="67" t="s">
        <v>521</v>
      </c>
      <c r="CY240" s="67" t="s">
        <v>521</v>
      </c>
      <c r="CZ240" s="67" t="s">
        <v>521</v>
      </c>
      <c r="DA240" s="67" t="s">
        <v>521</v>
      </c>
      <c r="DB240" s="67" t="s">
        <v>521</v>
      </c>
      <c r="DC240" s="67" t="s">
        <v>521</v>
      </c>
      <c r="DD240" s="68" t="s">
        <v>521</v>
      </c>
      <c r="DE240" s="69" t="s">
        <v>521</v>
      </c>
      <c r="DF240" s="71" t="s">
        <v>521</v>
      </c>
      <c r="DG240" s="67" t="s">
        <v>521</v>
      </c>
      <c r="DH240" s="67" t="s">
        <v>521</v>
      </c>
      <c r="DI240" s="67" t="s">
        <v>521</v>
      </c>
      <c r="DJ240" s="67" t="s">
        <v>521</v>
      </c>
      <c r="DK240" s="67" t="s">
        <v>521</v>
      </c>
      <c r="DL240" s="67" t="s">
        <v>521</v>
      </c>
      <c r="DM240" s="67" t="s">
        <v>521</v>
      </c>
      <c r="DN240" s="68" t="s">
        <v>521</v>
      </c>
      <c r="DO240" s="70" t="s">
        <v>521</v>
      </c>
      <c r="DP240" s="71" t="s">
        <v>521</v>
      </c>
      <c r="DQ240" s="67" t="s">
        <v>521</v>
      </c>
      <c r="DR240" s="67" t="s">
        <v>521</v>
      </c>
      <c r="DS240" s="67" t="s">
        <v>521</v>
      </c>
      <c r="DT240" s="67" t="s">
        <v>521</v>
      </c>
      <c r="DU240" s="67" t="s">
        <v>521</v>
      </c>
      <c r="DV240" s="67" t="s">
        <v>521</v>
      </c>
      <c r="DW240" s="67" t="s">
        <v>521</v>
      </c>
      <c r="DX240" s="72" t="s">
        <v>521</v>
      </c>
      <c r="DY240" s="73" t="s">
        <v>522</v>
      </c>
      <c r="DZ240" s="74">
        <v>3</v>
      </c>
      <c r="EA240" s="74">
        <v>4</v>
      </c>
      <c r="EB240" s="74">
        <v>4</v>
      </c>
      <c r="EC240" s="75">
        <v>5</v>
      </c>
      <c r="ED240" s="76" t="s">
        <v>522</v>
      </c>
      <c r="EE240" s="74">
        <f t="shared" si="474"/>
        <v>3</v>
      </c>
      <c r="EF240" s="74">
        <f t="shared" si="475"/>
        <v>12</v>
      </c>
      <c r="EG240" s="74">
        <f t="shared" si="476"/>
        <v>48</v>
      </c>
      <c r="EH240" s="77">
        <f t="shared" si="477"/>
        <v>240</v>
      </c>
      <c r="EI240" s="73">
        <v>30</v>
      </c>
      <c r="EJ240" s="74">
        <v>150</v>
      </c>
      <c r="EK240" s="74">
        <v>900</v>
      </c>
      <c r="EL240" s="74">
        <v>3000</v>
      </c>
      <c r="EM240" s="75">
        <v>15000</v>
      </c>
      <c r="EN240" s="78">
        <v>1</v>
      </c>
      <c r="EO240" s="79">
        <f t="shared" si="478"/>
        <v>1.6666666666666667</v>
      </c>
      <c r="EP240" s="79">
        <f t="shared" si="479"/>
        <v>2.5</v>
      </c>
      <c r="EQ240" s="79">
        <f t="shared" si="480"/>
        <v>2.0833333333333335</v>
      </c>
      <c r="ER240" s="80">
        <f t="shared" si="481"/>
        <v>2.0833333333333335</v>
      </c>
      <c r="ES240" s="128" t="s">
        <v>532</v>
      </c>
      <c r="ET240" s="82"/>
      <c r="EU240" s="83">
        <v>4</v>
      </c>
      <c r="EV240" s="73">
        <v>108</v>
      </c>
      <c r="EW240" s="74">
        <v>67</v>
      </c>
      <c r="EX240" s="74">
        <v>44</v>
      </c>
      <c r="EY240" s="74">
        <v>41</v>
      </c>
      <c r="EZ240" s="74">
        <v>33</v>
      </c>
      <c r="FA240" s="74">
        <v>55</v>
      </c>
      <c r="FB240" s="74">
        <v>55</v>
      </c>
      <c r="FC240" s="74">
        <v>41</v>
      </c>
      <c r="FD240" s="74">
        <f t="shared" si="482"/>
        <v>77</v>
      </c>
      <c r="FE240" s="84">
        <f t="shared" si="483"/>
        <v>85</v>
      </c>
      <c r="FF240" s="73">
        <f>RANK(EV240,$EV$9:$EV$497,0)</f>
        <v>58</v>
      </c>
      <c r="FG240" s="74">
        <f>RANK(EW240,$EW$9:$EW$497,0)</f>
        <v>94</v>
      </c>
      <c r="FH240" s="74">
        <f>RANK(EX240,$EX$9:$EX$497,0)</f>
        <v>166</v>
      </c>
      <c r="FI240" s="74">
        <f>RANK(EY240,$EY$9:$EY$497,0)</f>
        <v>172</v>
      </c>
      <c r="FJ240" s="74">
        <f>RANK(EZ240,$EZ$9:$EZ$497,0)</f>
        <v>113</v>
      </c>
      <c r="FK240" s="74">
        <f>RANK(FA240,$FA$9:$FA$497,0)</f>
        <v>35</v>
      </c>
      <c r="FL240" s="74">
        <f>RANK(FB240,$FB$9:$FB$497,0)</f>
        <v>147</v>
      </c>
      <c r="FM240" s="74">
        <f>RANK(FC240,$FC$9:$FC$497,0)</f>
        <v>210</v>
      </c>
      <c r="FN240" s="74">
        <f>RANK(FD240,$FD$9:$FD$497,0)</f>
        <v>182</v>
      </c>
      <c r="FO240" s="84">
        <f>RANK(FE240,$FE$9:$FE$497,0)</f>
        <v>189</v>
      </c>
      <c r="FP240" s="73">
        <f>COUNTIFS($EV$9:$EV$497,"&gt;"&amp;EV240,$ES$9:$ES$497,ES240)+1</f>
        <v>5</v>
      </c>
      <c r="FQ240" s="74">
        <f>COUNTIFS($EW$9:$EW$497,"&gt;"&amp;EW240,$ES$9:$ES$497,ES240)+1</f>
        <v>27</v>
      </c>
      <c r="FR240" s="74">
        <f>COUNTIFS($EX$9:$EX$497,"&gt;"&amp;EX240,$ES$9:$ES$497,ES240)+1</f>
        <v>4</v>
      </c>
      <c r="FS240" s="74">
        <f>COUNTIFS($EY$9:$EY$497,"&gt;"&amp;EY240,$ES$9:$ES$497,ES240)+1</f>
        <v>18</v>
      </c>
      <c r="FT240" s="74">
        <f>COUNTIFS($EZ$9:$EZ$497,"&gt;"&amp;EZ240,$ES$9:$ES$497,ES240)+1</f>
        <v>24</v>
      </c>
      <c r="FU240" s="74">
        <f>COUNTIFS($FA$9:$FA$497,"&gt;"&amp;FA240,$ES$9:$ES$497,ES240)+1</f>
        <v>31</v>
      </c>
      <c r="FV240" s="74">
        <f>COUNTIFS($FB$9:$FB$497,"&gt;"&amp;FB240,$ES$9:$ES$497,ES240)+1</f>
        <v>5</v>
      </c>
      <c r="FW240" s="74">
        <f>COUNTIFS($FC$9:$FC$497,"&gt;"&amp;FC240,$ES$9:$ES$497,ES240)+1</f>
        <v>4</v>
      </c>
      <c r="FX240" s="74">
        <f>COUNTIFS($FD$9:$FD$497,"&gt;"&amp;FD240,$ES$9:$ES$497,ES240)+1</f>
        <v>11</v>
      </c>
      <c r="FY240" s="84">
        <f>COUNTIFS($FE$9:$FE$497,"&gt;"&amp;FE240,$ES$9:$ES$497,ES240)+1</f>
        <v>4</v>
      </c>
      <c r="FZ240" s="85">
        <f t="shared" si="484"/>
        <v>1.4</v>
      </c>
      <c r="GA240" s="86">
        <f t="shared" si="485"/>
        <v>0.87</v>
      </c>
      <c r="GB240" s="86">
        <f t="shared" si="486"/>
        <v>0.56999999999999995</v>
      </c>
      <c r="GC240" s="86">
        <f t="shared" si="487"/>
        <v>0.53</v>
      </c>
      <c r="GD240" s="86">
        <f t="shared" si="488"/>
        <v>0.43</v>
      </c>
      <c r="GE240" s="86">
        <f t="shared" si="489"/>
        <v>0.71</v>
      </c>
      <c r="GF240" s="86">
        <f t="shared" si="490"/>
        <v>0.71</v>
      </c>
      <c r="GG240" s="86">
        <f t="shared" si="491"/>
        <v>0.53</v>
      </c>
      <c r="GH240" s="86">
        <f t="shared" si="492"/>
        <v>1</v>
      </c>
      <c r="GI240" s="87">
        <f t="shared" si="493"/>
        <v>1.1000000000000001</v>
      </c>
      <c r="GJ240" s="85">
        <f>ROUND(((FZ240-AVERAGE(FZ$9:FZ$497))/STDEVP(FZ$9:FZ$497)*10+50),2)</f>
        <v>66.87</v>
      </c>
      <c r="GK240" s="86">
        <f>ROUND(((GA240-AVERAGE(GA$9:GA$497))/STDEVP(GA$9:GA$497)*10+50),2)</f>
        <v>55.37</v>
      </c>
      <c r="GL240" s="86">
        <f>ROUND(((GB240-AVERAGE(GB$9:GB$497))/STDEVP(GB$9:GB$497)*10+50),2)</f>
        <v>49.52</v>
      </c>
      <c r="GM240" s="86">
        <f>ROUND(((GC240-AVERAGE(GC$9:GC$497))/STDEVP(GC$9:GC$497)*10+50),2)</f>
        <v>50.2</v>
      </c>
      <c r="GN240" s="86">
        <f>ROUND(((GD240-AVERAGE(GD$9:GD$497))/STDEVP(GD$9:GD$497)*10+50),2)</f>
        <v>51.29</v>
      </c>
      <c r="GO240" s="86">
        <f>ROUND(((GE240-AVERAGE(GE$9:GE$497))/STDEVP(GE$9:GE$497)*10+50),2)</f>
        <v>63.13</v>
      </c>
      <c r="GP240" s="86">
        <f>ROUND(((GF240-AVERAGE(GF$9:GF$497))/STDEVP(GF$9:GF$497)*10+50),2)</f>
        <v>52.36</v>
      </c>
      <c r="GQ240" s="86">
        <f>ROUND(((GG240-AVERAGE(GG$9:GG$497))/STDEVP(GG$9:GG$497)*10+50),2)</f>
        <v>46.84</v>
      </c>
      <c r="GR240" s="86">
        <f>ROUND(((GH240-AVERAGE(GH$9:GH$497))/STDEVP(GH$9:GH$497)*10+50),2)</f>
        <v>50.92</v>
      </c>
      <c r="GS240" s="87">
        <f>ROUND(((GI240-AVERAGE(GI$9:GI$497))/STDEVP(GI$9:GI$497)*10+50),2)</f>
        <v>47.61</v>
      </c>
      <c r="GT240" s="73">
        <f>RANK(GJ240,$GJ$9:$GJ$497,0)</f>
        <v>26</v>
      </c>
      <c r="GU240" s="74">
        <f>RANK(GK240,$GK$9:$GK$497,0)</f>
        <v>127</v>
      </c>
      <c r="GV240" s="74">
        <f>RANK(GL240,$GL$9:$GL$497,0)</f>
        <v>204</v>
      </c>
      <c r="GW240" s="74">
        <f>RANK(GM240,$GM$9:$GM$497,0)</f>
        <v>178</v>
      </c>
      <c r="GX240" s="74">
        <f>RANK(GN240,$GN$9:$GN$497,0)</f>
        <v>113</v>
      </c>
      <c r="GY240" s="74">
        <f>RANK(GO240,$GO$9:$GO$497,0)</f>
        <v>46</v>
      </c>
      <c r="GZ240" s="74">
        <f>RANK(GP240,$GP$9:$GP$497,0)</f>
        <v>172</v>
      </c>
      <c r="HA240" s="74">
        <f>RANK(GQ240,$GQ$9:$GQ$497,0)</f>
        <v>262</v>
      </c>
      <c r="HB240" s="74">
        <f>RANK(GR240,$GR$9:$GR$497,0)</f>
        <v>165</v>
      </c>
      <c r="HC240" s="84">
        <f>RANK(GS240,$GS$9:$GS$497,0)</f>
        <v>234</v>
      </c>
      <c r="HD240" s="85">
        <f>ROUND(AVERAGEIF($ES$9:$ES$497,$ES240,$FZ$9:$FZ$497),2)</f>
        <v>0.93</v>
      </c>
      <c r="HE240" s="86">
        <f>ROUND(AVERAGEIF($ES$9:$ES$497,$ES240,$GA$9:$GA$497),2)</f>
        <v>0.96</v>
      </c>
      <c r="HF240" s="86">
        <f>ROUND(AVERAGEIF($ES$9:$ES$497,$ES240,$GB$9:$GB$497),2)</f>
        <v>0.41</v>
      </c>
      <c r="HG240" s="86">
        <f>ROUND(AVERAGEIF($ES$9:$ES$497,$ES240,$GC$9:$GC$497),2)</f>
        <v>0.46</v>
      </c>
      <c r="HH240" s="86">
        <f>ROUND(AVERAGEIF($ES$9:$ES$497,$ES240,$GD$9:$GD$497),2)</f>
        <v>0.38</v>
      </c>
      <c r="HI240" s="86">
        <f>ROUND(AVERAGEIF($ES$9:$ES$497,$ES240,$GE$9:$GE$497),2)</f>
        <v>0.85</v>
      </c>
      <c r="HJ240" s="86">
        <f>ROUND(AVERAGEIF($ES$9:$ES$497,$ES240,$GF$9:$GF$497),2)</f>
        <v>0.44</v>
      </c>
      <c r="HK240" s="86">
        <f>ROUND(AVERAGEIF($ES$9:$ES$497,$ES240,$GG$9:$GG$497),2)</f>
        <v>0.42</v>
      </c>
      <c r="HL240" s="86">
        <f>ROUND(AVERAGEIF($ES$9:$ES$497,$ES240,$GH$9:$GH$497),2)</f>
        <v>0.8</v>
      </c>
      <c r="HM240" s="87">
        <f>ROUND(AVERAGEIF($ES$9:$ES$497,$ES240,$GI$9:$GI$497),2)</f>
        <v>0.84</v>
      </c>
      <c r="HN240" s="88">
        <f t="shared" si="494"/>
        <v>0.46999999999999986</v>
      </c>
      <c r="HO240" s="89">
        <f t="shared" si="495"/>
        <v>-8.9999999999999969E-2</v>
      </c>
      <c r="HP240" s="89">
        <f t="shared" si="496"/>
        <v>0.15999999999999998</v>
      </c>
      <c r="HQ240" s="89">
        <f t="shared" si="497"/>
        <v>7.0000000000000007E-2</v>
      </c>
      <c r="HR240" s="89">
        <f t="shared" si="498"/>
        <v>4.9999999999999989E-2</v>
      </c>
      <c r="HS240" s="89">
        <f t="shared" si="499"/>
        <v>-0.14000000000000001</v>
      </c>
      <c r="HT240" s="89">
        <f t="shared" si="500"/>
        <v>0.26999999999999996</v>
      </c>
      <c r="HU240" s="89">
        <f t="shared" si="501"/>
        <v>0.11000000000000004</v>
      </c>
      <c r="HV240" s="89">
        <f t="shared" si="502"/>
        <v>0.19999999999999996</v>
      </c>
      <c r="HW240" s="90">
        <f t="shared" si="503"/>
        <v>0.26000000000000012</v>
      </c>
      <c r="HX240" s="73">
        <f>COUNTIFS($FZ$9:$FZ$497,"&gt;"&amp;FZ240,$ES$9:$ES$497,$ES240)+1</f>
        <v>1</v>
      </c>
      <c r="HY240" s="74">
        <f>COUNTIFS($GA$9:$GA$497,"&gt;"&amp;GA240,$ES$9:$ES$497,$ES240)+1</f>
        <v>46</v>
      </c>
      <c r="HZ240" s="74">
        <f>COUNTIFS($GB$9:$GB$497,"&gt;"&amp;GB240,$ES$9:$ES$497,$ES240)+1</f>
        <v>10</v>
      </c>
      <c r="IA240" s="74">
        <f>COUNTIFS($GC$9:$GC$497,"&gt;"&amp;GC240,$ES$9:$ES$497,$ES240)+1</f>
        <v>14</v>
      </c>
      <c r="IB240" s="74">
        <f>COUNTIFS($GD$9:$GD$497,"&gt;"&amp;GD240,$ES$9:$ES$497,$ES240)+1</f>
        <v>16</v>
      </c>
      <c r="IC240" s="74">
        <f>COUNTIFS($GE$9:$GE$497,"&gt;"&amp;GE240,$ES$9:$ES$497,$ES240)+1</f>
        <v>39</v>
      </c>
      <c r="ID240" s="74">
        <f>COUNTIFS($GF$9:$GF$497,"&gt;"&amp;GF240,$ES$9:$ES$497,$ES240)+1</f>
        <v>5</v>
      </c>
      <c r="IE240" s="74">
        <f>COUNTIFS($GG$9:$GG$497,"&gt;"&amp;GG240,$ES$9:$ES$497,$ES240)+1</f>
        <v>10</v>
      </c>
      <c r="IF240" s="74">
        <f>COUNTIFS($GH$9:$GH$497,"&gt;"&amp;GH240,$ES$9:$ES$497,$ES240)+1</f>
        <v>5</v>
      </c>
      <c r="IG240" s="84">
        <f>COUNTIFS($GI$9:$GI$497,"&gt;"&amp;GI240,$ES$9:$ES$497,$ES240)+1</f>
        <v>10</v>
      </c>
      <c r="IH240" s="91"/>
      <c r="II240" s="79"/>
      <c r="IJ240" s="79"/>
      <c r="IK240" s="79"/>
      <c r="IL240" s="79"/>
      <c r="IM240" s="92"/>
      <c r="IN240" s="93"/>
      <c r="IO240" s="94"/>
      <c r="IP240" s="95"/>
      <c r="IQ240" s="79"/>
      <c r="IR240" s="79"/>
      <c r="IS240" s="79"/>
      <c r="IT240" s="79"/>
      <c r="IU240" s="79"/>
      <c r="IV240" s="79"/>
      <c r="IW240" s="96"/>
      <c r="IX240" s="93"/>
      <c r="IY240" s="79"/>
      <c r="IZ240" s="79"/>
      <c r="JA240" s="79"/>
      <c r="JB240" s="79"/>
      <c r="JC240" s="79"/>
      <c r="JD240" s="79"/>
      <c r="JE240" s="97"/>
      <c r="JF240" s="95"/>
      <c r="JG240" s="79"/>
      <c r="JH240" s="79"/>
      <c r="JI240" s="79"/>
      <c r="JJ240" s="79"/>
      <c r="JK240" s="79"/>
      <c r="JL240" s="79"/>
      <c r="JM240" s="96"/>
      <c r="JN240" s="93"/>
      <c r="JO240" s="79"/>
      <c r="JP240" s="79"/>
      <c r="JQ240" s="79"/>
      <c r="JR240" s="79"/>
      <c r="JS240" s="79"/>
      <c r="JT240" s="79"/>
      <c r="JU240" s="79"/>
      <c r="JV240" s="79"/>
      <c r="JW240" s="79"/>
      <c r="JX240" s="79"/>
      <c r="JY240" s="79"/>
      <c r="JZ240" s="97"/>
      <c r="KA240" s="93">
        <v>0.1</v>
      </c>
      <c r="KB240" s="79"/>
      <c r="KC240" s="79"/>
      <c r="KD240" s="79"/>
      <c r="KE240" s="97"/>
      <c r="KF240" s="95"/>
      <c r="KG240" s="79"/>
      <c r="KH240" s="79"/>
      <c r="KI240" s="79"/>
      <c r="KJ240" s="79"/>
      <c r="KK240" s="98"/>
      <c r="KL240" s="79"/>
      <c r="KM240" s="79"/>
      <c r="KN240" s="79"/>
      <c r="KO240" s="79"/>
      <c r="KP240" s="79"/>
      <c r="KQ240" s="79"/>
      <c r="KR240" s="79"/>
      <c r="KS240" s="96"/>
      <c r="KT240" s="96"/>
      <c r="KU240" s="96"/>
      <c r="KV240" s="96"/>
      <c r="KW240" s="93"/>
      <c r="KX240" s="79"/>
      <c r="KY240" s="79"/>
      <c r="KZ240" s="79"/>
      <c r="LA240" s="79"/>
      <c r="LB240" s="79"/>
      <c r="LC240" s="96"/>
      <c r="LD240" s="93"/>
      <c r="LE240" s="94"/>
      <c r="LF240" s="99"/>
      <c r="LG240" s="75"/>
      <c r="LH240" s="93"/>
      <c r="LI240" s="79"/>
      <c r="LJ240" s="74"/>
      <c r="LK240" s="74"/>
      <c r="LL240" s="74"/>
      <c r="LM240" s="100"/>
      <c r="LN240" s="95"/>
      <c r="LO240" s="79"/>
      <c r="LP240" s="79"/>
      <c r="LQ240" s="79">
        <v>0.05</v>
      </c>
      <c r="LR240" s="96"/>
      <c r="LS240" s="93"/>
      <c r="LT240" s="79"/>
      <c r="LU240" s="79"/>
      <c r="LV240" s="79"/>
      <c r="LW240" s="79"/>
      <c r="LX240" s="79">
        <v>0.05</v>
      </c>
      <c r="LY240" s="79"/>
      <c r="LZ240" s="79"/>
      <c r="MA240" s="97"/>
      <c r="MB240" s="95"/>
      <c r="MC240" s="79"/>
      <c r="MD240" s="79"/>
      <c r="ME240" s="79"/>
      <c r="MF240" s="79"/>
      <c r="MG240" s="79"/>
      <c r="MH240" s="79"/>
      <c r="MI240" s="79"/>
      <c r="MJ240" s="79"/>
      <c r="MK240" s="79"/>
      <c r="ML240" s="79"/>
      <c r="MM240" s="79"/>
      <c r="MN240" s="98"/>
      <c r="MO240" s="98"/>
      <c r="MP240" s="96"/>
      <c r="MQ240" s="93"/>
      <c r="MR240" s="79"/>
      <c r="MS240" s="79"/>
      <c r="MT240" s="79"/>
      <c r="MU240" s="79"/>
      <c r="MV240" s="98"/>
      <c r="MW240" s="79"/>
      <c r="MX240" s="79"/>
      <c r="MY240" s="79">
        <v>0.1</v>
      </c>
      <c r="MZ240" s="79"/>
      <c r="NA240" s="79"/>
      <c r="NB240" s="79"/>
      <c r="NC240" s="79"/>
      <c r="ND240" s="96"/>
      <c r="NE240" s="96"/>
      <c r="NF240" s="96"/>
      <c r="NG240" s="96"/>
      <c r="NH240" s="93"/>
      <c r="NI240" s="79"/>
      <c r="NJ240" s="79"/>
      <c r="NK240" s="79"/>
      <c r="NL240" s="79"/>
      <c r="NM240" s="79"/>
      <c r="NN240" s="94"/>
      <c r="NO240" s="93"/>
      <c r="NP240" s="80"/>
      <c r="NQ240" s="124" t="s">
        <v>1097</v>
      </c>
      <c r="NR240" s="102" t="s">
        <v>1101</v>
      </c>
      <c r="NS240" s="102"/>
      <c r="NT240" s="102"/>
      <c r="NU240" s="102"/>
      <c r="NV240" s="104"/>
      <c r="NW240" s="102"/>
      <c r="NX240" s="133" t="s">
        <v>1102</v>
      </c>
      <c r="NY240" s="138" t="s">
        <v>926</v>
      </c>
      <c r="NZ240" s="133" t="s">
        <v>1102</v>
      </c>
      <c r="OA240" s="137"/>
      <c r="OB240" s="137"/>
      <c r="OC240" s="137"/>
      <c r="OD240" s="108">
        <f t="shared" si="504"/>
        <v>240</v>
      </c>
      <c r="OE240" s="109">
        <v>2</v>
      </c>
      <c r="OF240" s="110">
        <f t="shared" si="505"/>
        <v>75</v>
      </c>
      <c r="OG240" s="109">
        <v>6</v>
      </c>
      <c r="OH240" s="111">
        <f>ROUND(AVERAGEIF($ES$9:$ES$497,$ES240,EV$9:EV$497),0)</f>
        <v>58</v>
      </c>
      <c r="OI240" s="112">
        <f>ROUND(AVERAGEIF($ES$9:$ES$497,$ES240,EW$9:EW$497),0)</f>
        <v>57</v>
      </c>
      <c r="OJ240" s="112">
        <f>ROUND(AVERAGEIF($ES$9:$ES$497,$ES240,EX$9:EX$497),0)</f>
        <v>24</v>
      </c>
      <c r="OK240" s="112">
        <f>ROUND(AVERAGEIF($ES$9:$ES$497,$ES240,EY$9:EY$497),0)</f>
        <v>29</v>
      </c>
      <c r="OL240" s="112">
        <f>ROUND(AVERAGEIF($ES$9:$ES$497,$ES240,EZ$9:EZ$497),0)</f>
        <v>25</v>
      </c>
      <c r="OM240" s="112">
        <f>ROUND(AVERAGEIF($ES$9:$ES$497,$ES240,FA$9:FA$497),0)</f>
        <v>51</v>
      </c>
      <c r="ON240" s="112">
        <f>ROUND(AVERAGEIF($ES$9:$ES$497,$ES240,FB$9:FB$497),0)</f>
        <v>27</v>
      </c>
      <c r="OO240" s="112">
        <f>ROUND(AVERAGEIF($ES$9:$ES$497,$ES240,FC$9:FC$497),0)</f>
        <v>25</v>
      </c>
      <c r="OP240" s="112">
        <f>ROUND(AVERAGEIF($ES$9:$ES$497,$ES240,FD$9:FD$497),0)</f>
        <v>49</v>
      </c>
      <c r="OQ240" s="113">
        <f>ROUND(AVERAGEIF($ES$9:$ES$497,$ES240,FE$9:FE$497),0)</f>
        <v>49</v>
      </c>
      <c r="OR240" s="114">
        <f>ROUND(EV240/MAX(EV$9:EV$497)*100,0)</f>
        <v>61</v>
      </c>
      <c r="OS240" s="115">
        <f>ROUND(EW240/MAX(EW$9:EW$497)*100,0)</f>
        <v>53</v>
      </c>
      <c r="OT240" s="115">
        <f>ROUND(EX240/MAX(EX$9:EX$497)*100,0)</f>
        <v>37</v>
      </c>
      <c r="OU240" s="115">
        <f>ROUND(EY240/MAX(EY$9:EY$497)*100,0)</f>
        <v>28</v>
      </c>
      <c r="OV240" s="115">
        <f>ROUND(EZ240/MAX(EZ$9:EZ$497)*100,0)</f>
        <v>26</v>
      </c>
      <c r="OW240" s="115">
        <f>ROUND(FA240/MAX(FA$9:FA$497)*100,0)</f>
        <v>49</v>
      </c>
      <c r="OX240" s="115">
        <f>ROUND(FB240/MAX(FB$9:FB$497)*100,0)</f>
        <v>41</v>
      </c>
      <c r="OY240" s="116">
        <f>ROUND(FC240/MAX(FC$9:FC$497)*100,0)</f>
        <v>28</v>
      </c>
      <c r="OZ240" s="115">
        <f>ROUND(FD240/MAX(FD$9:FD$497)*100,0)</f>
        <v>52</v>
      </c>
      <c r="PA240" s="117">
        <f>ROUND(FE240/MAX(FE$9:FE$497)*100,0)</f>
        <v>35</v>
      </c>
      <c r="PB240" s="118">
        <f t="shared" si="506"/>
        <v>477</v>
      </c>
      <c r="PC240" s="115">
        <f t="shared" si="507"/>
        <v>444</v>
      </c>
      <c r="PD240" s="115">
        <f t="shared" si="508"/>
        <v>555</v>
      </c>
      <c r="PE240" s="115">
        <f t="shared" si="509"/>
        <v>533</v>
      </c>
      <c r="PF240" s="115">
        <f t="shared" si="510"/>
        <v>512</v>
      </c>
      <c r="PG240" s="119">
        <f t="shared" si="511"/>
        <v>472</v>
      </c>
      <c r="PH240" s="118">
        <f>ROUND(PB240/MAX(PB$9:PB$497)*100,0)</f>
        <v>57</v>
      </c>
      <c r="PI240" s="115">
        <f>ROUND(PC240/MAX(PC$9:PC$497)*100,0)</f>
        <v>53</v>
      </c>
      <c r="PJ240" s="115">
        <f>ROUND(PD240/MAX(PD$9:PD$497)*100,0)</f>
        <v>59</v>
      </c>
      <c r="PK240" s="115">
        <f>ROUND(PE240/MAX(PE$9:PE$497)*100,0)</f>
        <v>53</v>
      </c>
      <c r="PL240" s="115">
        <f>ROUND(PF240/MAX(PF$9:PF$497)*100,0)</f>
        <v>72</v>
      </c>
      <c r="PM240" s="119">
        <f>ROUND(PG240/MAX(PG$9:PG$497)*100,0)</f>
        <v>69</v>
      </c>
      <c r="PN240" s="118">
        <f>RANK(PH240,PH$9:PH$497,0)</f>
        <v>126</v>
      </c>
      <c r="PO240" s="115">
        <f>RANK(PI240,PI$9:PI$497,0)</f>
        <v>119</v>
      </c>
      <c r="PP240" s="115">
        <f>RANK(PJ240,PJ$9:PJ$497,0)</f>
        <v>135</v>
      </c>
      <c r="PQ240" s="115">
        <f>RANK(PK240,PK$9:PK$497,0)</f>
        <v>151</v>
      </c>
      <c r="PR240" s="115">
        <f>RANK(PL240,PL$9:PL$497,0)</f>
        <v>63</v>
      </c>
      <c r="PS240" s="119">
        <f>RANK(PM240,PM$9:PM$497,0)</f>
        <v>48</v>
      </c>
      <c r="PT240" s="120">
        <f>ROUND(FZ240/MAX(FZ$9:FZ$497)*100,0)</f>
        <v>77</v>
      </c>
      <c r="PU240" s="115">
        <f>ROUND(GA240/MAX(GA$9:GA$497)*100,0)</f>
        <v>49</v>
      </c>
      <c r="PV240" s="115">
        <f>ROUND(GB240/MAX(GB$9:GB$497)*100,0)</f>
        <v>42</v>
      </c>
      <c r="PW240" s="115">
        <f>ROUND(GC240/MAX(GC$9:GC$497)*100,0)</f>
        <v>42</v>
      </c>
      <c r="PX240" s="115">
        <f>ROUND(GD240/MAX(GD$9:GD$497)*100,0)</f>
        <v>24</v>
      </c>
      <c r="PY240" s="115">
        <f>ROUND(GE240/MAX(GE$9:GE$497)*100,0)</f>
        <v>43</v>
      </c>
      <c r="PZ240" s="115">
        <f>ROUND(GF240/MAX(GF$9:GF$497)*100,0)</f>
        <v>33</v>
      </c>
      <c r="QA240" s="116">
        <f>ROUND(GG240/MAX(GG$9:GG$497)*100,0)</f>
        <v>29</v>
      </c>
      <c r="QB240" s="115">
        <f>ROUND(GH240/MAX(GH$9:GH$497)*100,0)</f>
        <v>44</v>
      </c>
      <c r="QC240" s="121">
        <f>ROUND(GI240/MAX(GI$9:GI$497)*100,0)</f>
        <v>35</v>
      </c>
      <c r="QD240" s="120">
        <f>ROUND(AVERAGEIF($ES$9:$ES$497,$ES240,PT$9:PT$497),0)</f>
        <v>51</v>
      </c>
      <c r="QE240" s="120">
        <f>ROUND(AVERAGEIF($ES$9:$ES$497,$ES240,PU$9:PU$497),0)</f>
        <v>54</v>
      </c>
      <c r="QF240" s="120">
        <f>ROUND(AVERAGEIF($ES$9:$ES$497,$ES240,PV$9:PV$497),0)</f>
        <v>30</v>
      </c>
      <c r="QG240" s="120">
        <f>ROUND(AVERAGEIF($ES$9:$ES$497,$ES240,PW$9:PW$497),0)</f>
        <v>36</v>
      </c>
      <c r="QH240" s="120">
        <f>ROUND(AVERAGEIF($ES$9:$ES$497,$ES240,PX$9:PX$497),0)</f>
        <v>21</v>
      </c>
      <c r="QI240" s="120">
        <f>ROUND(AVERAGEIF($ES$9:$ES$497,$ES240,PY$9:PY$497),0)</f>
        <v>51</v>
      </c>
      <c r="QJ240" s="120">
        <f>ROUND(AVERAGEIF($ES$9:$ES$497,$ES240,PZ$9:PZ$497),0)</f>
        <v>21</v>
      </c>
      <c r="QK240" s="120">
        <f>ROUND(AVERAGEIF($ES$9:$ES$497,$ES240,QA$9:QA$497),0)</f>
        <v>23</v>
      </c>
      <c r="QL240" s="120">
        <f>ROUND(AVERAGEIF($ES$9:$ES$497,$ES240,QB$9:QB$497),0)</f>
        <v>35</v>
      </c>
      <c r="QM240" s="120">
        <f>ROUND(AVERAGEIF($ES$9:$ES$497,$ES240,QC$9:QC$497),0)</f>
        <v>27</v>
      </c>
      <c r="QN240" s="114">
        <f t="shared" si="512"/>
        <v>557</v>
      </c>
      <c r="QO240" s="115">
        <f t="shared" si="513"/>
        <v>485</v>
      </c>
      <c r="QP240" s="115">
        <f t="shared" si="514"/>
        <v>653</v>
      </c>
      <c r="QQ240" s="115">
        <f t="shared" si="515"/>
        <v>644</v>
      </c>
      <c r="QR240" s="115">
        <f t="shared" si="516"/>
        <v>693</v>
      </c>
      <c r="QS240" s="119">
        <f t="shared" si="517"/>
        <v>541</v>
      </c>
      <c r="QT240" s="114">
        <f>ROUND((QN240-MIN(QN$9:QN$497))/(MAX(QN$9:QN$497)-MIN(QN$9:QN$497))*100,0)</f>
        <v>51</v>
      </c>
      <c r="QU240" s="115">
        <f>ROUND((QO240-MIN(QO$9:QO$497))/(MAX(QO$9:QO$497)-MIN(QO$9:QO$497))*100,0)</f>
        <v>40</v>
      </c>
      <c r="QV240" s="115">
        <f>ROUND((QP240-MIN(QP$9:QP$497))/(MAX(QP$9:QP$497)-MIN(QP$9:QP$497))*100,0)</f>
        <v>44</v>
      </c>
      <c r="QW240" s="115">
        <f>ROUND((QQ240-MIN(QQ$9:QQ$497))/(MAX(QQ$9:QQ$497)-MIN(QQ$9:QQ$497))*100,0)</f>
        <v>45</v>
      </c>
      <c r="QX240" s="115">
        <f>ROUND((QR240-MIN(QR$9:QR$497))/(MAX(QR$9:QR$497)-MIN(QR$9:QR$497))*100,0)</f>
        <v>78</v>
      </c>
      <c r="QY240" s="115">
        <f>ROUND((QS240-MIN(QS$9:QS$497))/(MAX(QS$9:QS$497)-MIN(QS$9:QS$497))*100,0)</f>
        <v>73</v>
      </c>
      <c r="QZ240" s="114">
        <f>RANK(QN240,QN$9:QN$497,0)</f>
        <v>95</v>
      </c>
      <c r="RA240" s="115">
        <f>RANK(QO240,QO$9:QO$497,0)</f>
        <v>88</v>
      </c>
      <c r="RB240" s="115">
        <f>RANK(QP240,QP$9:QP$497,0)</f>
        <v>81</v>
      </c>
      <c r="RC240" s="115">
        <f>RANK(QQ240,QQ$9:QQ$497,0)</f>
        <v>128</v>
      </c>
      <c r="RD240" s="115">
        <f>RANK(QR240,QR$9:QR$497,0)</f>
        <v>36</v>
      </c>
      <c r="RE240" s="115">
        <f>RANK(QS240,QS$9:QS$497,0)</f>
        <v>28</v>
      </c>
      <c r="RF240" s="122"/>
      <c r="RG240" s="115">
        <f>($RH$3*(IH240+IJ240)*100*100/MAX(EX$9:EX$497)*$RO$3) +($RH$3*(II240+IJ240)*100*100/MAX(EX$9:EX$497)*$RO$4) + ($RH$3*IK240*100*100/MAX(EX$9:EX$497)*0.098)</f>
        <v>0</v>
      </c>
      <c r="RH240" s="115">
        <f>($RH$4*IL240*100*100/MAX(EZ$9:EZ$497))*$RQ$3</f>
        <v>0</v>
      </c>
      <c r="RI240" s="115">
        <f>($RH$3*IM240*100*100/MAX(EY$9:EY$497))*$RQ$4</f>
        <v>0</v>
      </c>
      <c r="RJ240" s="115">
        <f>($RH$3*IN240*100*100/MAX(EX$9:EX$497))</f>
        <v>0</v>
      </c>
      <c r="RK240" s="115">
        <f>($RH$4*IO240*100*100/MAX(EZ$9:EZ$497))*$RQ$3</f>
        <v>0</v>
      </c>
      <c r="RL240" s="115">
        <f>(($RL$4*IP240*100*((100/MAX(EX$9:EX$497)+100/MAX(EZ$9:EZ$497))/2))+($RL$4*IQ240*100*((100/MAX(EX$9:EX$497)+100/MAX(EZ$9:EZ$497))/2))+($RL$4*IR240*100*((100/MAX(EX$9:EX$497)+100/MAX(EZ$9:EZ$497))/2))+($RL$4*IS240*100*((100/MAX(EX$9:EX$497)+100/MAX(EZ$9:EZ$497))/2))+($RL$4*IT240*100*((100/MAX(EX$9:EX$497)+100/MAX(EZ$9:EZ$497))/2))+($RL$4*IU240*100*((100/MAX(EX$9:EX$497)+100/MAX(EZ$9:EZ$497))/2))+($RL$4*IV240*100*((100/MAX(EX$9:EX$497)+100/MAX(EZ$9:EZ$497))/2))+($RL$4*IW240*100*((100/MAX(EX$9:EX$497)+100/MAX(EZ$9:EZ$497))/2)))*$RS$3</f>
        <v>0</v>
      </c>
      <c r="RM240" s="115">
        <f>(($RH$3*IX240*100*100/MAX(EX$9:EX$497))+($RH$3*IY240*100*100/MAX(EX$9:EX$497))+($RH$3*IZ240*100*100/MAX(EX$9:EX$497))+($RH$3*JA240*100*100/MAX(EX$9:EX$497))+($RH$3*JB240*100*100/MAX(EX$9:EX$497))+($RH$3*JC240*100*100/MAX(EX$9:EX$497))+($RH$3*JD240*100*100/MAX(EX$9:EX$497))+($RH$3*JE240*100*100/MAX(EX$9:EX$497)))*$RS$4</f>
        <v>0</v>
      </c>
      <c r="RN240" s="115">
        <f>(($RH$4*JF240*100*100/MAX(EZ$9:EZ$497)) + ($RH$4*JG240*100*100/MAX(EZ$9:EZ$497)) + ($RH$4*JH240*100*100/MAX(EZ$9:EZ$497)) + ($RH$4*JI240*100*100/MAX(EZ$9:EZ$497)) + ($RH$4*JJ240*100*100/MAX(EZ$9:EZ$497)) + ($RH$4*JK240*100*100/MAX(EZ$9:EZ$497)) + ($RH$4*JL240*100*100/MAX(EZ$9:EZ$497)) + ($RH$4*JM240*100*100/MAX(EZ$9:EZ$497)))*$RU$3</f>
        <v>0</v>
      </c>
      <c r="RO240" s="115">
        <f>(($RL$4*JN240*100*((100/MAX(EX$9:EX$497)+100/MAX(EZ$9:EZ$497))/2))+($RL$4*JO240*100*((100/MAX(EX$9:EX$497)+100/MAX(EZ$9:EZ$497))/2))+($RL$4*JP240*100*((100/MAX(EX$9:EX$497)+100/MAX(EZ$9:EZ$497))/2))+($RL$4*JQ240*100*((100/MAX(EX$9:EX$497)+100/MAX(EZ$9:EZ$497))/2))+($RL$4*JR240*100*((100/MAX(EX$9:EX$497)+100/MAX(EZ$9:EZ$497))/2))+($RL$4*JS240*100*((100/MAX(EX$9:EX$497)+100/MAX(EZ$9:EZ$497))/2))+($RL$4*JT240*100*((100/MAX(EX$9:EX$497)+100/MAX(EZ$9:EZ$497))/2))+($RL$4*JU240*100*((100/MAX(EX$9:EX$497)+100/MAX(EZ$9:EZ$497))/2))+($RL$4*JV240*100*((100/MAX(EX$9:EX$497)+100/MAX(EZ$9:EZ$497))/2))+($RL$4*JW240*100*((100/MAX(EX$9:EX$497)+100/MAX(EZ$9:EZ$497))/2))+($RL$4*JX240*100*((100/MAX(EX$9:EX$497)+100/MAX(EZ$9:EZ$497))/2))+($RL$4*JY240*100*((100/MAX(EX$9:EX$497)+100/MAX(EZ$9:EZ$497))/2))+($RL$4*JZ240*100*((100/MAX(EX$9:EX$497)+100/MAX(EZ$9:EZ$497))/2)))*$RW$3/2</f>
        <v>0</v>
      </c>
      <c r="RP240" s="119">
        <f>($RJ$3*KA240*100*100/MAX(FA$9:FA$497)) + ($RJ$3*KB240*100*100/MAX(FA$9:FA$497)/2) + ($RJ$3*KC240*100*100/MAX(FA$9:FA$497)/2) + ($RJ$3*KD240*100*100/MAX(FA$9:FA$497)/4) + ($RJ$3*KE240*100*100/MAX(FA$9:FA$497)/4)</f>
        <v>44.247787610619469</v>
      </c>
      <c r="RQ240" s="118">
        <f>($RL$4*KF240*100*((100/MAX(EX$9:EX$497)+100/MAX(EZ$9:EZ$497)))) * ($RO$3/2) + (($RL$4*KG240*100*((100/MAX(EX$9:EX$497)+100/MAX(EZ$9:EZ$497))))+($RL$4*KH240*100*((100/MAX(EX$9:EX$497)+100/MAX(EZ$9:EZ$497))))+($RL$4*KI240*100*((100/MAX(EX$9:EX$497)+100/MAX(EZ$9:EZ$497))))+($RL$4*KJ240*100*((100/MAX(EX$9:EX$497)+100/MAX(EZ$9:EZ$497))))+($RL$4*KK240*100*((100/MAX(EX$9:EX$497)+100/MAX(EZ$9:EZ$497))))+($RL$4*KL240*100*((100/MAX(EX$9:EX$497)+100/MAX(EZ$9:EZ$497))))+($RL$4*KM240*100*((100/MAX(EX$9:EX$497)+100/MAX(EZ$9:EZ$497))))+($RL$4*KN240*100*((100/MAX(EX$9:EX$497)+100/MAX(EZ$9:EZ$497))))+($RL$4*KO240*100*((100/MAX(EX$9:EX$497)+100/MAX(EZ$9:EZ$497))))+($RL$4*KP240*100*((100/MAX(EX$9:EX$497)+100/MAX(EZ$9:EZ$497))))+($RL$4*KQ240*100*((100/MAX(EX$9:EX$497)+100/MAX(EZ$9:EZ$497))))+($RL$4*KR240*100*((100/MAX(EX$9:EX$497)+100/MAX(EZ$9:EZ$497))))+($RL$4*KS240*100*((100/MAX(EX$9:EX$497)+100/MAX(EZ$9:EZ$497))))+($RL$4*KV240*100*((100/MAX(EX$9:EX$497)+100/MAX(EZ$9:EZ$497))))) * (($RO$3+$RO$4)/6)</f>
        <v>0</v>
      </c>
      <c r="RR240" s="115">
        <f>(($RL$4*KW240*100*((100/MAX(EX$9:EX$497)+100/MAX(EZ$9:EZ$497))))) * ($RO$3/2) + (($RL$4*KX240*100*((100/MAX(EX$9:EX$497)+100/MAX(EZ$9:EZ$497))))+($RL$4*KY240*100*((100/MAX(EX$9:EX$497)+100/MAX(EZ$9:EZ$497))))+($RL$4*KZ240*100*((100/MAX(EX$9:EX$497)+100/MAX(EZ$9:EZ$497))))+($RL$4*LA240*100*((100/MAX(EX$9:EX$497)+100/MAX(EZ$9:EZ$497))))+($RL$4*LB240*100*((100/MAX(EX$9:EX$497)+100/MAX(EZ$9:EZ$497))))+($RL$4*LC240*100*((100/MAX(EX$9:EX$497)+100/MAX(EZ$9:EZ$497))))) * (($RO$3+$RO$4)/6)</f>
        <v>0</v>
      </c>
      <c r="RS240" s="119">
        <f>(($RL$4*LD240*100*((100/MAX(EX$9:EX$497)+100/MAX(EZ$9:EZ$497))))+($RL$4*LE240*100*((100/MAX(EX$9:EX$497)+100/MAX(EZ$9:EZ$497))))) * (($RO$3+$RO$4)/6)</f>
        <v>0</v>
      </c>
      <c r="RT240" s="118">
        <f>($RJ$4*LH240*100*(100/MAX(EV$9:EV$497)))+($RJ$4*LI240*100*(100/MAX(EV$9:EV$497)))</f>
        <v>0</v>
      </c>
      <c r="RU240" s="119">
        <f>($RJ$4*LJ240*(100/MAX(EV$9:EV$497)))/2 + ($RL$3*LK240*(100/MAX(EW$9:EW$497))) + ($RJ$4*LL240*(100/MAX(EV$9:EV$497)))/4 + ($RL$3*LM240*(100/MAX(EW$9:EW$497)))</f>
        <v>0</v>
      </c>
      <c r="RV240" s="118">
        <f>($RJ$4*LN240*100*100/MAX(EV$9:EV$497)/2)+($RJ$4*LO240*100*100/MAX(EV$9:EV$497)/2)+($RJ$4*LP240*100*100/MAX(EV$9:EV$497))+($RJ$4*LQ240*100*100/MAX(EV$9:EV$497))+($RJ$4*LR240*100*100/MAX(EV$9:EV$497))</f>
        <v>8.4269662921348321</v>
      </c>
      <c r="RW240" s="115">
        <f>($RJ$4*LS240*100*100/MAX(EV$9:EV$497)) + (($RJ$4*LT240*100*100/MAX(EV$9:EV$497))+($RJ$4*LU240*100*100/MAX(EV$9:EV$497))+($RJ$4*LV240*100*100/MAX(EV$9:EV$497))+($RJ$4*LW240*100*100/MAX(EV$9:EV$497))+($RJ$4*LX240*100*100/MAX(EV$9:EV$497))+($RJ$4*LY240*100*100/MAX(EV$9:EV$497))+($RJ$4*LZ240*100*100/MAX(EV$9:EV$497))+($RJ$4*MA240*100*100/MAX(EV$9:EV$497)))/2</f>
        <v>4.213483146067416</v>
      </c>
      <c r="RX240" s="119">
        <f>($RJ$4*MB240*100*100/MAX(EV$9:EV$497))+($RJ$4*MC240*100*100/MAX(EV$9:EV$497))+($RJ$4*MD240*100*100/MAX(EV$9:EV$497))+($RJ$4*ME240*100*100/MAX(EV$9:EV$497))+($RJ$4*MF240*100*100/MAX(EV$9:EV$497))+($RJ$4*MG240*100*100/MAX(EV$9:EV$497))+($RJ$4*MH240*100*100/MAX(EV$9:EV$497))+($RJ$4*MI240*100*100/MAX(EV$9:EV$497))+($RJ$4*MJ240*100*100/MAX(EV$9:EV$497))+($RJ$4*MK240*100*100/MAX(EV$9:EV$497))+($RJ$4*ML240*100*100/MAX(EV$9:EV$497))+($RJ$4*MM240*100*100/MAX(EV$9:EV$497))+($RJ$4*MN240*100*100/MAX(EV$9:EV$497))</f>
        <v>0</v>
      </c>
      <c r="RY240" s="118">
        <f>($RJ$4*MQ240*100*100/MAX(EV$9:EV$497))/2 + (($RJ$4*MR240*100*100/MAX(EV$9:EV$497))+($RJ$4*MS240*100*100/MAX(EV$9:EV$497))+($RJ$4*MT240*100*100/MAX(EV$9:EV$497))+($RJ$4*MU240*100*100/MAX(EV$9:EV$497))+($RJ$4*MV240*100*100/MAX(EV$9:EV$497))+($RJ$4*MW240*100*100/MAX(EV$9:EV$497))+($RJ$4*MX240*100*100/MAX(EV$9:EV$497))+($RJ$4*MY240*100*100/MAX(EV$9:EV$497))+($RJ$4*MZ240*100*100/MAX(EV$9:EV$497))+($RJ$4*NA240*100*100/MAX(EV$9:EV$497))+($RJ$4*NB240*100*100/MAX(EV$9:EV$497))+($RJ$4*NC240*100*100/MAX(EV$9:EV$497))+($RJ$4*ND240*100*100/MAX(EV$9:EV$497))+($RJ$4*NG240*100*100/MAX(EV$9:EV$497)))/4</f>
        <v>4.213483146067416</v>
      </c>
      <c r="RZ240" s="115">
        <f>($RJ$4*NH240*100*100/MAX(EV$9:EV$497))/2 + (($RJ$4*NI240*100*100/MAX(EV$9:EV$497))+($RJ$4*NJ240*100*100/MAX(EV$9:EV$497))+($RJ$4*NK240*100*100/MAX(EV$9:EV$497))+($RJ$4*NL240*100*100/MAX(EV$9:EV$497))+($RJ$4*NM240*100*100/MAX(EV$9:EV$497))+($RJ$4*NN240*100*100/MAX(EV$9:EV$497)))/4</f>
        <v>0</v>
      </c>
      <c r="SA240" s="117">
        <f>(($RJ$4*NO240*100*100/MAX(EV$9:EV$497))+($RJ$4*NP240*100*100/MAX(EV$9:EV$497)))/4</f>
        <v>0</v>
      </c>
      <c r="SB240" s="118">
        <f t="shared" si="518"/>
        <v>61.10172019488914</v>
      </c>
      <c r="SC240" s="115">
        <f t="shared" si="519"/>
        <v>3.3707865168539328</v>
      </c>
      <c r="SD240" s="115">
        <f t="shared" si="520"/>
        <v>4.213483146067416</v>
      </c>
      <c r="SE240" s="115">
        <f t="shared" si="521"/>
        <v>3.3707865168539328</v>
      </c>
      <c r="SF240" s="115">
        <f t="shared" si="522"/>
        <v>4.213483146067416</v>
      </c>
      <c r="SG240" s="115">
        <f t="shared" si="523"/>
        <v>105.34950780550861</v>
      </c>
      <c r="SH240" s="115">
        <f>ROUND(SB240/MAX(SB$9:SB$497)*100,0)</f>
        <v>77</v>
      </c>
      <c r="SI240" s="115">
        <f>ROUND(SC240/MAX(SC$9:SC$497)*100,0)</f>
        <v>5</v>
      </c>
      <c r="SJ240" s="115">
        <f>ROUND(SD240/MAX(SD$9:SD$497)*100,0)</f>
        <v>7</v>
      </c>
      <c r="SK240" s="115">
        <f>ROUND(SE240/MAX(SE$9:SE$497)*100,0)</f>
        <v>3</v>
      </c>
      <c r="SL240" s="115">
        <f>ROUND(SF240/MAX(SF$9:SF$497)*100,0)</f>
        <v>10</v>
      </c>
      <c r="SM240" s="121">
        <f>ROUND(SG240/MAX(SG$9:SG$497)*100,0)</f>
        <v>100</v>
      </c>
      <c r="SN240" s="115">
        <f>ROUND(AVERAGEIF($ES$9:$ES$497,$ES240,SH$9:SH$497),0)</f>
        <v>29</v>
      </c>
      <c r="SO240" s="115">
        <f>ROUND(AVERAGEIF($ES$9:$ES$497,$ES240,SI$9:SI$497),0)</f>
        <v>3</v>
      </c>
      <c r="SP240" s="115">
        <f>ROUND(AVERAGEIF($ES$9:$ES$497,$ES240,SJ$9:SJ$497),0)</f>
        <v>5</v>
      </c>
      <c r="SQ240" s="115">
        <f>ROUND(AVERAGEIF($ES$9:$ES$497,$ES240,SK$9:SK$497),0)</f>
        <v>2</v>
      </c>
      <c r="SR240" s="115">
        <f>ROUND(AVERAGEIF($ES$9:$ES$497,$ES240,SL$9:SL$497),0)</f>
        <v>4</v>
      </c>
      <c r="SS240" s="121">
        <f>ROUND(AVERAGEIF($ES$9:$ES$497,$ES240,SM$9:SM$497),0)</f>
        <v>36</v>
      </c>
      <c r="ST240" s="114">
        <f>RANK(SB240,SB$9:SB$497,0)</f>
        <v>20</v>
      </c>
      <c r="SU240" s="115">
        <f>RANK(SC240,SC$9:SC$497,0)</f>
        <v>185</v>
      </c>
      <c r="SV240" s="115">
        <f>RANK(SD240,SD$9:SD$497,0)</f>
        <v>116</v>
      </c>
      <c r="SW240" s="115">
        <f>RANK(SE240,SE$9:SE$497,0)</f>
        <v>185</v>
      </c>
      <c r="SX240" s="115">
        <f>RANK(SF240,SF$9:SF$497,0)</f>
        <v>65</v>
      </c>
      <c r="SY240" s="115">
        <f>RANK(SG240,SG$9:SG$497,0)</f>
        <v>1</v>
      </c>
      <c r="SZ240" s="115">
        <f>COUNTIFS(SB$9:SB$497,"&gt;"&amp;SB240,$ES$9:$ES$497,$ES240)+1</f>
        <v>4</v>
      </c>
      <c r="TA240" s="115">
        <f>COUNTIFS(SC$9:SC$497,"&gt;"&amp;SC240,$ES$9:$ES$497,$ES240)+1</f>
        <v>9</v>
      </c>
      <c r="TB240" s="115">
        <f>COUNTIFS(SD$9:SD$497,"&gt;"&amp;SD240,$ES$9:$ES$497,$ES240)+1</f>
        <v>16</v>
      </c>
      <c r="TC240" s="115">
        <f>COUNTIFS(SE$9:SE$497,"&gt;"&amp;SE240,$ES$9:$ES$497,$ES240)+1</f>
        <v>9</v>
      </c>
      <c r="TD240" s="115">
        <f>COUNTIFS(SF$9:SF$497,"&gt;"&amp;SF240,$ES$9:$ES$497,$ES240)+1</f>
        <v>6</v>
      </c>
      <c r="TE240" s="117">
        <f>COUNTIFS(SG$9:SG$497,"&gt;"&amp;SG240,$ES$9:$ES$497,$ES240)+1</f>
        <v>1</v>
      </c>
      <c r="TF240" s="118">
        <f t="shared" si="524"/>
        <v>149</v>
      </c>
      <c r="TG240" s="115">
        <f t="shared" si="525"/>
        <v>62</v>
      </c>
      <c r="TH240" s="115">
        <f t="shared" si="526"/>
        <v>60</v>
      </c>
      <c r="TI240" s="115">
        <f t="shared" si="527"/>
        <v>62</v>
      </c>
      <c r="TJ240" s="115">
        <f t="shared" si="528"/>
        <v>63</v>
      </c>
      <c r="TK240" s="115">
        <f t="shared" si="529"/>
        <v>172</v>
      </c>
      <c r="TL240" s="117">
        <f t="shared" si="530"/>
        <v>169</v>
      </c>
      <c r="TM240" s="118">
        <f>ROUND(TF240/MAX(TF$9:TF$497)*100,0)</f>
        <v>83</v>
      </c>
      <c r="TN240" s="115">
        <f>ROUND(TG240/MAX(TG$9:TG$497)*100,0)</f>
        <v>34</v>
      </c>
      <c r="TO240" s="115">
        <f>ROUND(TH240/MAX(TH$9:TH$497)*100,0)</f>
        <v>33</v>
      </c>
      <c r="TP240" s="115">
        <f>ROUND(TI240/MAX(TI$9:TI$497)*100,0)</f>
        <v>34</v>
      </c>
      <c r="TQ240" s="115">
        <f>ROUND(TJ240/MAX(TJ$9:TJ$497)*100,0)</f>
        <v>32</v>
      </c>
      <c r="TR240" s="115">
        <f>ROUND(TK240/MAX(TK$9:TK$497)*100,0)</f>
        <v>88</v>
      </c>
      <c r="TS240" s="119">
        <f>ROUND(TL240/MAX(TL$9:TL$497)*100,0)</f>
        <v>86</v>
      </c>
      <c r="TT240" s="120">
        <f>RANK(TM240,TM$9:TM$497,0)</f>
        <v>19</v>
      </c>
      <c r="TU240" s="115">
        <f>RANK(TN240,TN$9:TN$497,0)</f>
        <v>180</v>
      </c>
      <c r="TV240" s="115">
        <f>RANK(TO240,TO$9:TO$497,0)</f>
        <v>114</v>
      </c>
      <c r="TW240" s="115">
        <f>RANK(TP240,TP$9:TP$497,0)</f>
        <v>182</v>
      </c>
      <c r="TX240" s="115">
        <f>RANK(TQ240,TQ$9:TQ$497,0)</f>
        <v>121</v>
      </c>
      <c r="TY240" s="115">
        <f>RANK(TR240,TR$9:TR$497,0)</f>
        <v>4</v>
      </c>
      <c r="TZ240" s="121">
        <f>RANK(TS240,TS$9:TS$497,0)</f>
        <v>5</v>
      </c>
      <c r="UA240" s="132"/>
      <c r="UB240" s="7" t="s">
        <v>1</v>
      </c>
    </row>
    <row r="241" spans="1:548" x14ac:dyDescent="0.15">
      <c r="A241" s="62">
        <v>233</v>
      </c>
      <c r="B241" s="203" t="s">
        <v>1101</v>
      </c>
      <c r="C241" s="63"/>
      <c r="D241" s="63"/>
      <c r="E241" s="64" t="s">
        <v>518</v>
      </c>
      <c r="F241" s="65">
        <v>81</v>
      </c>
      <c r="G241" s="65" t="s">
        <v>908</v>
      </c>
      <c r="H241" s="65" t="s">
        <v>1005</v>
      </c>
      <c r="I241" s="66" t="s">
        <v>521</v>
      </c>
      <c r="J241" s="67" t="s">
        <v>521</v>
      </c>
      <c r="K241" s="67" t="s">
        <v>521</v>
      </c>
      <c r="L241" s="67" t="s">
        <v>521</v>
      </c>
      <c r="M241" s="67" t="s">
        <v>521</v>
      </c>
      <c r="N241" s="67" t="s">
        <v>521</v>
      </c>
      <c r="O241" s="67" t="s">
        <v>521</v>
      </c>
      <c r="P241" s="67" t="s">
        <v>521</v>
      </c>
      <c r="Q241" s="67" t="s">
        <v>521</v>
      </c>
      <c r="R241" s="68" t="s">
        <v>521</v>
      </c>
      <c r="S241" s="69" t="s">
        <v>521</v>
      </c>
      <c r="T241" s="67" t="s">
        <v>521</v>
      </c>
      <c r="U241" s="67" t="s">
        <v>521</v>
      </c>
      <c r="V241" s="67" t="s">
        <v>521</v>
      </c>
      <c r="W241" s="67" t="s">
        <v>521</v>
      </c>
      <c r="X241" s="67" t="s">
        <v>521</v>
      </c>
      <c r="Y241" s="67" t="s">
        <v>521</v>
      </c>
      <c r="Z241" s="67" t="s">
        <v>521</v>
      </c>
      <c r="AA241" s="67" t="s">
        <v>521</v>
      </c>
      <c r="AB241" s="68" t="s">
        <v>521</v>
      </c>
      <c r="AC241" s="69" t="s">
        <v>521</v>
      </c>
      <c r="AD241" s="67" t="s">
        <v>521</v>
      </c>
      <c r="AE241" s="67" t="s">
        <v>521</v>
      </c>
      <c r="AF241" s="67" t="s">
        <v>521</v>
      </c>
      <c r="AG241" s="67" t="s">
        <v>521</v>
      </c>
      <c r="AH241" s="67" t="s">
        <v>521</v>
      </c>
      <c r="AI241" s="67" t="s">
        <v>521</v>
      </c>
      <c r="AJ241" s="67" t="s">
        <v>521</v>
      </c>
      <c r="AK241" s="67" t="s">
        <v>521</v>
      </c>
      <c r="AL241" s="68" t="s">
        <v>521</v>
      </c>
      <c r="AM241" s="69" t="s">
        <v>521</v>
      </c>
      <c r="AN241" s="67" t="s">
        <v>521</v>
      </c>
      <c r="AO241" s="67" t="s">
        <v>521</v>
      </c>
      <c r="AP241" s="67" t="s">
        <v>521</v>
      </c>
      <c r="AQ241" s="67" t="s">
        <v>521</v>
      </c>
      <c r="AR241" s="67" t="s">
        <v>521</v>
      </c>
      <c r="AS241" s="67" t="s">
        <v>521</v>
      </c>
      <c r="AT241" s="67" t="s">
        <v>521</v>
      </c>
      <c r="AU241" s="67" t="s">
        <v>521</v>
      </c>
      <c r="AV241" s="68" t="s">
        <v>521</v>
      </c>
      <c r="AW241" s="69" t="s">
        <v>521</v>
      </c>
      <c r="AX241" s="67" t="s">
        <v>521</v>
      </c>
      <c r="AY241" s="67" t="s">
        <v>521</v>
      </c>
      <c r="AZ241" s="67" t="s">
        <v>521</v>
      </c>
      <c r="BA241" s="67" t="s">
        <v>521</v>
      </c>
      <c r="BB241" s="67" t="s">
        <v>521</v>
      </c>
      <c r="BC241" s="67" t="s">
        <v>521</v>
      </c>
      <c r="BD241" s="67" t="s">
        <v>521</v>
      </c>
      <c r="BE241" s="67" t="s">
        <v>521</v>
      </c>
      <c r="BF241" s="68" t="s">
        <v>521</v>
      </c>
      <c r="BG241" s="69" t="s">
        <v>521</v>
      </c>
      <c r="BH241" s="67" t="s">
        <v>521</v>
      </c>
      <c r="BI241" s="67" t="s">
        <v>521</v>
      </c>
      <c r="BJ241" s="67" t="s">
        <v>521</v>
      </c>
      <c r="BK241" s="67" t="s">
        <v>521</v>
      </c>
      <c r="BL241" s="67" t="s">
        <v>521</v>
      </c>
      <c r="BM241" s="67" t="s">
        <v>521</v>
      </c>
      <c r="BN241" s="67" t="s">
        <v>521</v>
      </c>
      <c r="BO241" s="67" t="s">
        <v>521</v>
      </c>
      <c r="BP241" s="68" t="s">
        <v>521</v>
      </c>
      <c r="BQ241" s="70" t="s">
        <v>521</v>
      </c>
      <c r="BR241" s="67" t="s">
        <v>521</v>
      </c>
      <c r="BS241" s="67" t="s">
        <v>521</v>
      </c>
      <c r="BT241" s="67" t="s">
        <v>521</v>
      </c>
      <c r="BU241" s="67" t="s">
        <v>521</v>
      </c>
      <c r="BV241" s="67" t="s">
        <v>521</v>
      </c>
      <c r="BW241" s="67" t="s">
        <v>521</v>
      </c>
      <c r="BX241" s="67" t="s">
        <v>521</v>
      </c>
      <c r="BY241" s="67" t="s">
        <v>521</v>
      </c>
      <c r="BZ241" s="68" t="s">
        <v>521</v>
      </c>
      <c r="CA241" s="69" t="s">
        <v>521</v>
      </c>
      <c r="CB241" s="67" t="s">
        <v>521</v>
      </c>
      <c r="CC241" s="67" t="s">
        <v>521</v>
      </c>
      <c r="CD241" s="67" t="s">
        <v>521</v>
      </c>
      <c r="CE241" s="67" t="s">
        <v>521</v>
      </c>
      <c r="CF241" s="67" t="s">
        <v>521</v>
      </c>
      <c r="CG241" s="67" t="s">
        <v>521</v>
      </c>
      <c r="CH241" s="67" t="s">
        <v>521</v>
      </c>
      <c r="CI241" s="67" t="s">
        <v>521</v>
      </c>
      <c r="CJ241" s="68" t="s">
        <v>521</v>
      </c>
      <c r="CK241" s="69" t="s">
        <v>521</v>
      </c>
      <c r="CL241" s="67" t="s">
        <v>521</v>
      </c>
      <c r="CM241" s="67" t="s">
        <v>521</v>
      </c>
      <c r="CN241" s="67" t="s">
        <v>521</v>
      </c>
      <c r="CO241" s="67" t="s">
        <v>521</v>
      </c>
      <c r="CP241" s="67" t="s">
        <v>521</v>
      </c>
      <c r="CQ241" s="67" t="s">
        <v>521</v>
      </c>
      <c r="CR241" s="67" t="s">
        <v>521</v>
      </c>
      <c r="CS241" s="67" t="s">
        <v>521</v>
      </c>
      <c r="CT241" s="68" t="s">
        <v>521</v>
      </c>
      <c r="CU241" s="69" t="s">
        <v>521</v>
      </c>
      <c r="CV241" s="67" t="s">
        <v>521</v>
      </c>
      <c r="CW241" s="67" t="s">
        <v>521</v>
      </c>
      <c r="CX241" s="67" t="s">
        <v>521</v>
      </c>
      <c r="CY241" s="67" t="s">
        <v>521</v>
      </c>
      <c r="CZ241" s="67" t="s">
        <v>521</v>
      </c>
      <c r="DA241" s="67" t="s">
        <v>521</v>
      </c>
      <c r="DB241" s="67" t="s">
        <v>521</v>
      </c>
      <c r="DC241" s="67" t="s">
        <v>521</v>
      </c>
      <c r="DD241" s="68" t="s">
        <v>521</v>
      </c>
      <c r="DE241" s="69" t="s">
        <v>521</v>
      </c>
      <c r="DF241" s="71" t="s">
        <v>521</v>
      </c>
      <c r="DG241" s="67" t="s">
        <v>521</v>
      </c>
      <c r="DH241" s="67" t="s">
        <v>521</v>
      </c>
      <c r="DI241" s="67" t="s">
        <v>521</v>
      </c>
      <c r="DJ241" s="67" t="s">
        <v>521</v>
      </c>
      <c r="DK241" s="67" t="s">
        <v>521</v>
      </c>
      <c r="DL241" s="67" t="s">
        <v>521</v>
      </c>
      <c r="DM241" s="67" t="s">
        <v>521</v>
      </c>
      <c r="DN241" s="68" t="s">
        <v>521</v>
      </c>
      <c r="DO241" s="70" t="s">
        <v>521</v>
      </c>
      <c r="DP241" s="71" t="s">
        <v>521</v>
      </c>
      <c r="DQ241" s="67" t="s">
        <v>521</v>
      </c>
      <c r="DR241" s="67" t="s">
        <v>521</v>
      </c>
      <c r="DS241" s="67" t="s">
        <v>521</v>
      </c>
      <c r="DT241" s="67" t="s">
        <v>521</v>
      </c>
      <c r="DU241" s="67" t="s">
        <v>521</v>
      </c>
      <c r="DV241" s="67" t="s">
        <v>521</v>
      </c>
      <c r="DW241" s="67" t="s">
        <v>521</v>
      </c>
      <c r="DX241" s="72" t="s">
        <v>521</v>
      </c>
      <c r="DY241" s="73" t="s">
        <v>522</v>
      </c>
      <c r="DZ241" s="74">
        <v>3</v>
      </c>
      <c r="EA241" s="74">
        <v>3</v>
      </c>
      <c r="EB241" s="74">
        <v>4</v>
      </c>
      <c r="EC241" s="75">
        <v>5</v>
      </c>
      <c r="ED241" s="76" t="s">
        <v>522</v>
      </c>
      <c r="EE241" s="74">
        <f t="shared" si="474"/>
        <v>3</v>
      </c>
      <c r="EF241" s="74">
        <f t="shared" si="475"/>
        <v>9</v>
      </c>
      <c r="EG241" s="74">
        <f t="shared" si="476"/>
        <v>36</v>
      </c>
      <c r="EH241" s="77">
        <f t="shared" si="477"/>
        <v>180</v>
      </c>
      <c r="EI241" s="73">
        <v>10</v>
      </c>
      <c r="EJ241" s="74">
        <v>50</v>
      </c>
      <c r="EK241" s="74">
        <v>270</v>
      </c>
      <c r="EL241" s="74">
        <v>450</v>
      </c>
      <c r="EM241" s="75">
        <v>1350</v>
      </c>
      <c r="EN241" s="78">
        <v>1</v>
      </c>
      <c r="EO241" s="79">
        <f t="shared" si="478"/>
        <v>1.6666666666666667</v>
      </c>
      <c r="EP241" s="79">
        <f t="shared" si="479"/>
        <v>3</v>
      </c>
      <c r="EQ241" s="79">
        <f t="shared" si="480"/>
        <v>1.25</v>
      </c>
      <c r="ER241" s="80">
        <f t="shared" si="481"/>
        <v>0.75</v>
      </c>
      <c r="ES241" s="128" t="s">
        <v>543</v>
      </c>
      <c r="ET241" s="82"/>
      <c r="EU241" s="83">
        <v>4</v>
      </c>
      <c r="EV241" s="73">
        <v>67</v>
      </c>
      <c r="EW241" s="74">
        <v>52</v>
      </c>
      <c r="EX241" s="74">
        <v>38</v>
      </c>
      <c r="EY241" s="74">
        <v>38</v>
      </c>
      <c r="EZ241" s="74">
        <v>55</v>
      </c>
      <c r="FA241" s="74">
        <v>8</v>
      </c>
      <c r="FB241" s="74">
        <v>31</v>
      </c>
      <c r="FC241" s="74">
        <v>36</v>
      </c>
      <c r="FD241" s="74">
        <f t="shared" si="482"/>
        <v>93</v>
      </c>
      <c r="FE241" s="84">
        <f t="shared" si="483"/>
        <v>74</v>
      </c>
      <c r="FF241" s="73">
        <f>RANK(EV241,$EV$9:$EV$497,0)</f>
        <v>211</v>
      </c>
      <c r="FG241" s="74">
        <f>RANK(EW241,$EW$9:$EW$497,0)</f>
        <v>163</v>
      </c>
      <c r="FH241" s="74">
        <f>RANK(EX241,$EX$9:$EX$497,0)</f>
        <v>185</v>
      </c>
      <c r="FI241" s="74">
        <f>RANK(EY241,$EY$9:$EY$497,0)</f>
        <v>186</v>
      </c>
      <c r="FJ241" s="74">
        <f>RANK(EZ241,$EZ$9:$EZ$497,0)</f>
        <v>53</v>
      </c>
      <c r="FK241" s="74">
        <f>RANK(FA241,$FA$9:$FA$497,0)</f>
        <v>340</v>
      </c>
      <c r="FL241" s="74">
        <f>RANK(FB241,$FB$9:$FB$497,0)</f>
        <v>256</v>
      </c>
      <c r="FM241" s="74">
        <f>RANK(FC241,$FC$9:$FC$497,0)</f>
        <v>239</v>
      </c>
      <c r="FN241" s="74">
        <f>RANK(FD241,$FD$9:$FD$497,0)</f>
        <v>117</v>
      </c>
      <c r="FO241" s="84">
        <f>RANK(FE241,$FE$9:$FE$497,0)</f>
        <v>230</v>
      </c>
      <c r="FP241" s="73">
        <f>COUNTIFS($EV$9:$EV$497,"&gt;"&amp;EV241,$ES$9:$ES$497,ES241)+1</f>
        <v>34</v>
      </c>
      <c r="FQ241" s="74">
        <f>COUNTIFS($EW$9:$EW$497,"&gt;"&amp;EW241,$ES$9:$ES$497,ES241)+1</f>
        <v>64</v>
      </c>
      <c r="FR241" s="74">
        <f>COUNTIFS($EX$9:$EX$497,"&gt;"&amp;EX241,$ES$9:$ES$497,ES241)+1</f>
        <v>5</v>
      </c>
      <c r="FS241" s="74">
        <f>COUNTIFS($EY$9:$EY$497,"&gt;"&amp;EY241,$ES$9:$ES$497,ES241)+1</f>
        <v>29</v>
      </c>
      <c r="FT241" s="74">
        <f>COUNTIFS($EZ$9:$EZ$497,"&gt;"&amp;EZ241,$ES$9:$ES$497,ES241)+1</f>
        <v>47</v>
      </c>
      <c r="FU241" s="74">
        <f>COUNTIFS($FA$9:$FA$497,"&gt;"&amp;FA241,$ES$9:$ES$497,ES241)+1</f>
        <v>69</v>
      </c>
      <c r="FV241" s="74">
        <f>COUNTIFS($FB$9:$FB$497,"&gt;"&amp;FB241,$ES$9:$ES$497,ES241)+1</f>
        <v>59</v>
      </c>
      <c r="FW241" s="74">
        <f>COUNTIFS($FC$9:$FC$497,"&gt;"&amp;FC241,$ES$9:$ES$497,ES241)+1</f>
        <v>57</v>
      </c>
      <c r="FX241" s="74">
        <f>COUNTIFS($FD$9:$FD$497,"&gt;"&amp;FD241,$ES$9:$ES$497,ES241)+1</f>
        <v>34</v>
      </c>
      <c r="FY241" s="84">
        <f>COUNTIFS($FE$9:$FE$497,"&gt;"&amp;FE241,$ES$9:$ES$497,ES241)+1</f>
        <v>43</v>
      </c>
      <c r="FZ241" s="85">
        <f t="shared" si="484"/>
        <v>0.83</v>
      </c>
      <c r="GA241" s="86">
        <f t="shared" si="485"/>
        <v>0.64</v>
      </c>
      <c r="GB241" s="86">
        <f t="shared" si="486"/>
        <v>0.47</v>
      </c>
      <c r="GC241" s="86">
        <f t="shared" si="487"/>
        <v>0.47</v>
      </c>
      <c r="GD241" s="86">
        <f t="shared" si="488"/>
        <v>0.68</v>
      </c>
      <c r="GE241" s="86">
        <f t="shared" si="489"/>
        <v>0.1</v>
      </c>
      <c r="GF241" s="86">
        <f t="shared" si="490"/>
        <v>0.38</v>
      </c>
      <c r="GG241" s="86">
        <f t="shared" si="491"/>
        <v>0.44</v>
      </c>
      <c r="GH241" s="86">
        <f t="shared" si="492"/>
        <v>1.1499999999999999</v>
      </c>
      <c r="GI241" s="87">
        <f t="shared" si="493"/>
        <v>0.91</v>
      </c>
      <c r="GJ241" s="85">
        <f>ROUND(((FZ241-AVERAGE(FZ$9:FZ$497))/STDEVP(FZ$9:FZ$497)*10+50),2)</f>
        <v>44.68</v>
      </c>
      <c r="GK241" s="86">
        <f>ROUND(((GA241-AVERAGE(GA$9:GA$497))/STDEVP(GA$9:GA$497)*10+50),2)</f>
        <v>48.49</v>
      </c>
      <c r="GL241" s="86">
        <f>ROUND(((GB241-AVERAGE(GB$9:GB$497))/STDEVP(GB$9:GB$497)*10+50),2)</f>
        <v>45.76</v>
      </c>
      <c r="GM241" s="86">
        <f>ROUND(((GC241-AVERAGE(GC$9:GC$497))/STDEVP(GC$9:GC$497)*10+50),2)</f>
        <v>47.19</v>
      </c>
      <c r="GN241" s="86">
        <f>ROUND(((GD241-AVERAGE(GD$9:GD$497))/STDEVP(GD$9:GD$497)*10+50),2)</f>
        <v>59.85</v>
      </c>
      <c r="GO241" s="86">
        <f>ROUND(((GE241-AVERAGE(GE$9:GE$497))/STDEVP(GE$9:GE$497)*10+50),2)</f>
        <v>40.98</v>
      </c>
      <c r="GP241" s="86">
        <f>ROUND(((GF241-AVERAGE(GF$9:GF$497))/STDEVP(GF$9:GF$497)*10+50),2)</f>
        <v>41.97</v>
      </c>
      <c r="GQ241" s="86">
        <f>ROUND(((GG241-AVERAGE(GG$9:GG$497))/STDEVP(GG$9:GG$497)*10+50),2)</f>
        <v>44.02</v>
      </c>
      <c r="GR241" s="86">
        <f>ROUND(((GH241-AVERAGE(GH$9:GH$497))/STDEVP(GH$9:GH$497)*10+50),2)</f>
        <v>56.39</v>
      </c>
      <c r="GS241" s="87">
        <f>ROUND(((GI241-AVERAGE(GI$9:GI$497))/STDEVP(GI$9:GI$497)*10+50),2)</f>
        <v>43.62</v>
      </c>
      <c r="GT241" s="73">
        <f>RANK(GJ241,$GJ$9:$GJ$497,0)</f>
        <v>308</v>
      </c>
      <c r="GU241" s="74">
        <f>RANK(GK241,$GK$9:$GK$497,0)</f>
        <v>201</v>
      </c>
      <c r="GV241" s="74">
        <f>RANK(GL241,$GL$9:$GL$497,0)</f>
        <v>274</v>
      </c>
      <c r="GW241" s="74">
        <f>RANK(GM241,$GM$9:$GM$497,0)</f>
        <v>260</v>
      </c>
      <c r="GX241" s="74">
        <f>RANK(GN241,$GN$9:$GN$497,0)</f>
        <v>69</v>
      </c>
      <c r="GY241" s="74">
        <f>RANK(GO241,$GO$9:$GO$497,0)</f>
        <v>429</v>
      </c>
      <c r="GZ241" s="74">
        <f>RANK(GP241,$GP$9:$GP$497,0)</f>
        <v>327</v>
      </c>
      <c r="HA241" s="74">
        <f>RANK(GQ241,$GQ$9:$GQ$497,0)</f>
        <v>302</v>
      </c>
      <c r="HB241" s="74">
        <f>RANK(GR241,$GR$9:$GR$497,0)</f>
        <v>92</v>
      </c>
      <c r="HC241" s="84">
        <f>RANK(GS241,$GS$9:$GS$497,0)</f>
        <v>308</v>
      </c>
      <c r="HD241" s="85">
        <f>ROUND(AVERAGEIF($ES$9:$ES$497,$ES241,$FZ$9:$FZ$497),2)</f>
        <v>0.86</v>
      </c>
      <c r="HE241" s="86">
        <f>ROUND(AVERAGEIF($ES$9:$ES$497,$ES241,$GA$9:$GA$497),2)</f>
        <v>1.0900000000000001</v>
      </c>
      <c r="HF241" s="86">
        <f>ROUND(AVERAGEIF($ES$9:$ES$497,$ES241,$GB$9:$GB$497),2)</f>
        <v>0.28999999999999998</v>
      </c>
      <c r="HG241" s="86">
        <f>ROUND(AVERAGEIF($ES$9:$ES$497,$ES241,$GC$9:$GC$497),2)</f>
        <v>0.42</v>
      </c>
      <c r="HH241" s="86">
        <f>ROUND(AVERAGEIF($ES$9:$ES$497,$ES241,$GD$9:$GD$497),2)</f>
        <v>0.86</v>
      </c>
      <c r="HI241" s="86">
        <f>ROUND(AVERAGEIF($ES$9:$ES$497,$ES241,$GE$9:$GE$497),2)</f>
        <v>0.3</v>
      </c>
      <c r="HJ241" s="86">
        <f>ROUND(AVERAGEIF($ES$9:$ES$497,$ES241,$GF$9:$GF$497),2)</f>
        <v>0.67</v>
      </c>
      <c r="HK241" s="86">
        <f>ROUND(AVERAGEIF($ES$9:$ES$497,$ES241,$GG$9:$GG$497),2)</f>
        <v>0.73</v>
      </c>
      <c r="HL241" s="86">
        <f>ROUND(AVERAGEIF($ES$9:$ES$497,$ES241,$GH$9:$GH$497),2)</f>
        <v>1.1399999999999999</v>
      </c>
      <c r="HM241" s="87">
        <f>ROUND(AVERAGEIF($ES$9:$ES$497,$ES241,$GI$9:$GI$497),2)</f>
        <v>1.01</v>
      </c>
      <c r="HN241" s="88">
        <f t="shared" si="494"/>
        <v>-3.0000000000000027E-2</v>
      </c>
      <c r="HO241" s="89">
        <f t="shared" si="495"/>
        <v>-0.45000000000000007</v>
      </c>
      <c r="HP241" s="89">
        <f t="shared" si="496"/>
        <v>0.18</v>
      </c>
      <c r="HQ241" s="89">
        <f t="shared" si="497"/>
        <v>4.9999999999999989E-2</v>
      </c>
      <c r="HR241" s="89">
        <f t="shared" si="498"/>
        <v>-0.17999999999999994</v>
      </c>
      <c r="HS241" s="89">
        <f t="shared" si="499"/>
        <v>-0.19999999999999998</v>
      </c>
      <c r="HT241" s="89">
        <f t="shared" si="500"/>
        <v>-0.29000000000000004</v>
      </c>
      <c r="HU241" s="89">
        <f t="shared" si="501"/>
        <v>-0.28999999999999998</v>
      </c>
      <c r="HV241" s="89">
        <f t="shared" si="502"/>
        <v>1.0000000000000009E-2</v>
      </c>
      <c r="HW241" s="90">
        <f t="shared" si="503"/>
        <v>-9.9999999999999978E-2</v>
      </c>
      <c r="HX241" s="73">
        <f>COUNTIFS($FZ$9:$FZ$497,"&gt;"&amp;FZ241,$ES$9:$ES$497,$ES241)+1</f>
        <v>49</v>
      </c>
      <c r="HY241" s="74">
        <f>COUNTIFS($GA$9:$GA$497,"&gt;"&amp;GA241,$ES$9:$ES$497,$ES241)+1</f>
        <v>86</v>
      </c>
      <c r="HZ241" s="74">
        <f>COUNTIFS($GB$9:$GB$497,"&gt;"&amp;GB241,$ES$9:$ES$497,$ES241)+1</f>
        <v>5</v>
      </c>
      <c r="IA241" s="74">
        <f>COUNTIFS($GC$9:$GC$497,"&gt;"&amp;GC241,$ES$9:$ES$497,$ES241)+1</f>
        <v>32</v>
      </c>
      <c r="IB241" s="74">
        <f>COUNTIFS($GD$9:$GD$497,"&gt;"&amp;GD241,$ES$9:$ES$497,$ES241)+1</f>
        <v>62</v>
      </c>
      <c r="IC241" s="74">
        <f>COUNTIFS($GE$9:$GE$497,"&gt;"&amp;GE241,$ES$9:$ES$497,$ES241)+1</f>
        <v>87</v>
      </c>
      <c r="ID241" s="74">
        <f>COUNTIFS($GF$9:$GF$497,"&gt;"&amp;GF241,$ES$9:$ES$497,$ES241)+1</f>
        <v>87</v>
      </c>
      <c r="IE241" s="74">
        <f>COUNTIFS($GG$9:$GG$497,"&gt;"&amp;GG241,$ES$9:$ES$497,$ES241)+1</f>
        <v>86</v>
      </c>
      <c r="IF241" s="74">
        <f>COUNTIFS($GH$9:$GH$497,"&gt;"&amp;GH241,$ES$9:$ES$497,$ES241)+1</f>
        <v>37</v>
      </c>
      <c r="IG241" s="84">
        <f>COUNTIFS($GI$9:$GI$497,"&gt;"&amp;GI241,$ES$9:$ES$497,$ES241)+1</f>
        <v>56</v>
      </c>
      <c r="IH241" s="91"/>
      <c r="II241" s="79"/>
      <c r="IJ241" s="79"/>
      <c r="IK241" s="79"/>
      <c r="IL241" s="79"/>
      <c r="IM241" s="92"/>
      <c r="IN241" s="93"/>
      <c r="IO241" s="94"/>
      <c r="IP241" s="95"/>
      <c r="IQ241" s="79">
        <v>7.0000000000000007E-2</v>
      </c>
      <c r="IR241" s="79"/>
      <c r="IS241" s="79"/>
      <c r="IT241" s="79">
        <v>7.0000000000000007E-2</v>
      </c>
      <c r="IU241" s="79"/>
      <c r="IV241" s="79"/>
      <c r="IW241" s="96"/>
      <c r="IX241" s="93"/>
      <c r="IY241" s="79"/>
      <c r="IZ241" s="79"/>
      <c r="JA241" s="79"/>
      <c r="JB241" s="79"/>
      <c r="JC241" s="79"/>
      <c r="JD241" s="79"/>
      <c r="JE241" s="97"/>
      <c r="JF241" s="95"/>
      <c r="JG241" s="79"/>
      <c r="JH241" s="79"/>
      <c r="JI241" s="79"/>
      <c r="JJ241" s="79"/>
      <c r="JK241" s="79"/>
      <c r="JL241" s="79"/>
      <c r="JM241" s="96"/>
      <c r="JN241" s="93"/>
      <c r="JO241" s="79"/>
      <c r="JP241" s="79"/>
      <c r="JQ241" s="79"/>
      <c r="JR241" s="79"/>
      <c r="JS241" s="79"/>
      <c r="JT241" s="79"/>
      <c r="JU241" s="79"/>
      <c r="JV241" s="79"/>
      <c r="JW241" s="79"/>
      <c r="JX241" s="79"/>
      <c r="JY241" s="79"/>
      <c r="JZ241" s="97"/>
      <c r="KA241" s="93"/>
      <c r="KB241" s="79"/>
      <c r="KC241" s="79"/>
      <c r="KD241" s="79"/>
      <c r="KE241" s="97"/>
      <c r="KF241" s="95"/>
      <c r="KG241" s="79"/>
      <c r="KH241" s="79"/>
      <c r="KI241" s="79"/>
      <c r="KJ241" s="79"/>
      <c r="KK241" s="98"/>
      <c r="KL241" s="79"/>
      <c r="KM241" s="79"/>
      <c r="KN241" s="79"/>
      <c r="KO241" s="79"/>
      <c r="KP241" s="79"/>
      <c r="KQ241" s="79"/>
      <c r="KR241" s="79"/>
      <c r="KS241" s="96"/>
      <c r="KT241" s="96"/>
      <c r="KU241" s="96"/>
      <c r="KV241" s="96"/>
      <c r="KW241" s="93"/>
      <c r="KX241" s="79"/>
      <c r="KY241" s="79"/>
      <c r="KZ241" s="79"/>
      <c r="LA241" s="79"/>
      <c r="LB241" s="79"/>
      <c r="LC241" s="96"/>
      <c r="LD241" s="93"/>
      <c r="LE241" s="94"/>
      <c r="LF241" s="99"/>
      <c r="LG241" s="75"/>
      <c r="LH241" s="93"/>
      <c r="LI241" s="79"/>
      <c r="LJ241" s="74"/>
      <c r="LK241" s="74"/>
      <c r="LL241" s="74"/>
      <c r="LM241" s="100"/>
      <c r="LN241" s="95"/>
      <c r="LO241" s="79"/>
      <c r="LP241" s="79"/>
      <c r="LQ241" s="79"/>
      <c r="LR241" s="96"/>
      <c r="LS241" s="93"/>
      <c r="LT241" s="79"/>
      <c r="LU241" s="79"/>
      <c r="LV241" s="79"/>
      <c r="LW241" s="79"/>
      <c r="LX241" s="79"/>
      <c r="LY241" s="79"/>
      <c r="LZ241" s="79"/>
      <c r="MA241" s="97"/>
      <c r="MB241" s="95"/>
      <c r="MC241" s="79"/>
      <c r="MD241" s="79"/>
      <c r="ME241" s="79"/>
      <c r="MF241" s="79"/>
      <c r="MG241" s="79"/>
      <c r="MH241" s="79"/>
      <c r="MI241" s="79"/>
      <c r="MJ241" s="79"/>
      <c r="MK241" s="79"/>
      <c r="ML241" s="79"/>
      <c r="MM241" s="79"/>
      <c r="MN241" s="98"/>
      <c r="MO241" s="98"/>
      <c r="MP241" s="96"/>
      <c r="MQ241" s="93"/>
      <c r="MR241" s="79"/>
      <c r="MS241" s="79"/>
      <c r="MT241" s="79"/>
      <c r="MU241" s="79"/>
      <c r="MV241" s="98"/>
      <c r="MW241" s="79"/>
      <c r="MX241" s="79"/>
      <c r="MY241" s="79"/>
      <c r="MZ241" s="79"/>
      <c r="NA241" s="79"/>
      <c r="NB241" s="79"/>
      <c r="NC241" s="79">
        <v>0.05</v>
      </c>
      <c r="ND241" s="96"/>
      <c r="NE241" s="96"/>
      <c r="NF241" s="96"/>
      <c r="NG241" s="96"/>
      <c r="NH241" s="93"/>
      <c r="NI241" s="79">
        <v>0.05</v>
      </c>
      <c r="NJ241" s="79"/>
      <c r="NK241" s="79"/>
      <c r="NL241" s="79"/>
      <c r="NM241" s="79"/>
      <c r="NN241" s="94"/>
      <c r="NO241" s="93"/>
      <c r="NP241" s="80"/>
      <c r="NQ241" s="124" t="s">
        <v>1098</v>
      </c>
      <c r="NR241" s="199" t="s">
        <v>1103</v>
      </c>
      <c r="NS241" s="199"/>
      <c r="NT241" s="199"/>
      <c r="NU241" s="199"/>
      <c r="NV241" s="135"/>
      <c r="NW241" s="199" t="s">
        <v>1099</v>
      </c>
      <c r="NX241" s="136" t="s">
        <v>1104</v>
      </c>
      <c r="NY241" s="138" t="s">
        <v>1007</v>
      </c>
      <c r="NZ241" s="136" t="s">
        <v>1104</v>
      </c>
      <c r="OA241" s="137"/>
      <c r="OB241" s="137"/>
      <c r="OC241" s="137"/>
      <c r="OD241" s="108">
        <f t="shared" si="504"/>
        <v>180</v>
      </c>
      <c r="OE241" s="109">
        <v>5</v>
      </c>
      <c r="OF241" s="110">
        <f t="shared" si="505"/>
        <v>30</v>
      </c>
      <c r="OG241" s="109">
        <v>7</v>
      </c>
      <c r="OH241" s="111">
        <f>ROUND(AVERAGEIF($ES$9:$ES$497,$ES241,EV$9:EV$497),0)</f>
        <v>57</v>
      </c>
      <c r="OI241" s="112">
        <f>ROUND(AVERAGEIF($ES$9:$ES$497,$ES241,EW$9:EW$497),0)</f>
        <v>69</v>
      </c>
      <c r="OJ241" s="112">
        <f>ROUND(AVERAGEIF($ES$9:$ES$497,$ES241,EX$9:EX$497),0)</f>
        <v>17</v>
      </c>
      <c r="OK241" s="112">
        <f>ROUND(AVERAGEIF($ES$9:$ES$497,$ES241,EY$9:EY$497),0)</f>
        <v>30</v>
      </c>
      <c r="OL241" s="112">
        <f>ROUND(AVERAGEIF($ES$9:$ES$497,$ES241,EZ$9:EZ$497),0)</f>
        <v>58</v>
      </c>
      <c r="OM241" s="112">
        <f>ROUND(AVERAGEIF($ES$9:$ES$497,$ES241,FA$9:FA$497),0)</f>
        <v>21</v>
      </c>
      <c r="ON241" s="112">
        <f>ROUND(AVERAGEIF($ES$9:$ES$497,$ES241,FB$9:FB$497),0)</f>
        <v>45</v>
      </c>
      <c r="OO241" s="112">
        <f>ROUND(AVERAGEIF($ES$9:$ES$497,$ES241,FC$9:FC$497),0)</f>
        <v>49</v>
      </c>
      <c r="OP241" s="112">
        <f>ROUND(AVERAGEIF($ES$9:$ES$497,$ES241,FD$9:FD$497),0)</f>
        <v>75</v>
      </c>
      <c r="OQ241" s="113">
        <f>ROUND(AVERAGEIF($ES$9:$ES$497,$ES241,FE$9:FE$497),0)</f>
        <v>66</v>
      </c>
      <c r="OR241" s="114">
        <f>ROUND(EV241/MAX(EV$9:EV$497)*100,0)</f>
        <v>38</v>
      </c>
      <c r="OS241" s="115">
        <f>ROUND(EW241/MAX(EW$9:EW$497)*100,0)</f>
        <v>41</v>
      </c>
      <c r="OT241" s="115">
        <f>ROUND(EX241/MAX(EX$9:EX$497)*100,0)</f>
        <v>32</v>
      </c>
      <c r="OU241" s="115">
        <f>ROUND(EY241/MAX(EY$9:EY$497)*100,0)</f>
        <v>26</v>
      </c>
      <c r="OV241" s="115">
        <f>ROUND(EZ241/MAX(EZ$9:EZ$497)*100,0)</f>
        <v>44</v>
      </c>
      <c r="OW241" s="115">
        <f>ROUND(FA241/MAX(FA$9:FA$497)*100,0)</f>
        <v>7</v>
      </c>
      <c r="OX241" s="115">
        <f>ROUND(FB241/MAX(FB$9:FB$497)*100,0)</f>
        <v>23</v>
      </c>
      <c r="OY241" s="116">
        <f>ROUND(FC241/MAX(FC$9:FC$497)*100,0)</f>
        <v>25</v>
      </c>
      <c r="OZ241" s="115">
        <f>ROUND(FD241/MAX(FD$9:FD$497)*100,0)</f>
        <v>63</v>
      </c>
      <c r="PA241" s="117">
        <f>ROUND(FE241/MAX(FE$9:FE$497)*100,0)</f>
        <v>30</v>
      </c>
      <c r="PB241" s="118">
        <f t="shared" si="506"/>
        <v>351</v>
      </c>
      <c r="PC241" s="115">
        <f t="shared" si="507"/>
        <v>387</v>
      </c>
      <c r="PD241" s="115">
        <f t="shared" si="508"/>
        <v>483</v>
      </c>
      <c r="PE241" s="115">
        <f t="shared" si="509"/>
        <v>401</v>
      </c>
      <c r="PF241" s="115">
        <f t="shared" si="510"/>
        <v>311</v>
      </c>
      <c r="PG241" s="119">
        <f t="shared" si="511"/>
        <v>254</v>
      </c>
      <c r="PH241" s="118">
        <f>ROUND(PB241/MAX(PB$9:PB$497)*100,0)</f>
        <v>42</v>
      </c>
      <c r="PI241" s="115">
        <f>ROUND(PC241/MAX(PC$9:PC$497)*100,0)</f>
        <v>46</v>
      </c>
      <c r="PJ241" s="115">
        <f>ROUND(PD241/MAX(PD$9:PD$497)*100,0)</f>
        <v>51</v>
      </c>
      <c r="PK241" s="115">
        <f>ROUND(PE241/MAX(PE$9:PE$497)*100,0)</f>
        <v>40</v>
      </c>
      <c r="PL241" s="115">
        <f>ROUND(PF241/MAX(PF$9:PF$497)*100,0)</f>
        <v>44</v>
      </c>
      <c r="PM241" s="119">
        <f>ROUND(PG241/MAX(PG$9:PG$497)*100,0)</f>
        <v>37</v>
      </c>
      <c r="PN241" s="118">
        <f>RANK(PH241,PH$9:PH$497,0)</f>
        <v>232</v>
      </c>
      <c r="PO241" s="115">
        <f>RANK(PI241,PI$9:PI$497,0)</f>
        <v>160</v>
      </c>
      <c r="PP241" s="115">
        <f>RANK(PJ241,PJ$9:PJ$497,0)</f>
        <v>190</v>
      </c>
      <c r="PQ241" s="115">
        <f>RANK(PK241,PK$9:PK$497,0)</f>
        <v>238</v>
      </c>
      <c r="PR241" s="115">
        <f>RANK(PL241,PL$9:PL$497,0)</f>
        <v>235</v>
      </c>
      <c r="PS241" s="119">
        <f>RANK(PM241,PM$9:PM$497,0)</f>
        <v>251</v>
      </c>
      <c r="PT241" s="120">
        <f>ROUND(FZ241/MAX(FZ$9:FZ$497)*100,0)</f>
        <v>45</v>
      </c>
      <c r="PU241" s="115">
        <f>ROUND(GA241/MAX(GA$9:GA$497)*100,0)</f>
        <v>36</v>
      </c>
      <c r="PV241" s="115">
        <f>ROUND(GB241/MAX(GB$9:GB$497)*100,0)</f>
        <v>34</v>
      </c>
      <c r="PW241" s="115">
        <f>ROUND(GC241/MAX(GC$9:GC$497)*100,0)</f>
        <v>37</v>
      </c>
      <c r="PX241" s="115">
        <f>ROUND(GD241/MAX(GD$9:GD$497)*100,0)</f>
        <v>38</v>
      </c>
      <c r="PY241" s="115">
        <f>ROUND(GE241/MAX(GE$9:GE$497)*100,0)</f>
        <v>6</v>
      </c>
      <c r="PZ241" s="115">
        <f>ROUND(GF241/MAX(GF$9:GF$497)*100,0)</f>
        <v>18</v>
      </c>
      <c r="QA241" s="116">
        <f>ROUND(GG241/MAX(GG$9:GG$497)*100,0)</f>
        <v>24</v>
      </c>
      <c r="QB241" s="115">
        <f>ROUND(GH241/MAX(GH$9:GH$497)*100,0)</f>
        <v>51</v>
      </c>
      <c r="QC241" s="121">
        <f>ROUND(GI241/MAX(GI$9:GI$497)*100,0)</f>
        <v>29</v>
      </c>
      <c r="QD241" s="120">
        <f>ROUND(AVERAGEIF($ES$9:$ES$497,$ES241,PT$9:PT$497),0)</f>
        <v>47</v>
      </c>
      <c r="QE241" s="120">
        <f>ROUND(AVERAGEIF($ES$9:$ES$497,$ES241,PU$9:PU$497),0)</f>
        <v>61</v>
      </c>
      <c r="QF241" s="120">
        <f>ROUND(AVERAGEIF($ES$9:$ES$497,$ES241,PV$9:PV$497),0)</f>
        <v>21</v>
      </c>
      <c r="QG241" s="120">
        <f>ROUND(AVERAGEIF($ES$9:$ES$497,$ES241,PW$9:PW$497),0)</f>
        <v>34</v>
      </c>
      <c r="QH241" s="120">
        <f>ROUND(AVERAGEIF($ES$9:$ES$497,$ES241,PX$9:PX$497),0)</f>
        <v>48</v>
      </c>
      <c r="QI241" s="120">
        <f>ROUND(AVERAGEIF($ES$9:$ES$497,$ES241,PY$9:PY$497),0)</f>
        <v>18</v>
      </c>
      <c r="QJ241" s="120">
        <f>ROUND(AVERAGEIF($ES$9:$ES$497,$ES241,PZ$9:PZ$497),0)</f>
        <v>31</v>
      </c>
      <c r="QK241" s="120">
        <f>ROUND(AVERAGEIF($ES$9:$ES$497,$ES241,QA$9:QA$497),0)</f>
        <v>40</v>
      </c>
      <c r="QL241" s="120">
        <f>ROUND(AVERAGEIF($ES$9:$ES$497,$ES241,QB$9:QB$497),0)</f>
        <v>51</v>
      </c>
      <c r="QM241" s="120">
        <f>ROUND(AVERAGEIF($ES$9:$ES$497,$ES241,QC$9:QC$497),0)</f>
        <v>32</v>
      </c>
      <c r="QN241" s="114">
        <f t="shared" si="512"/>
        <v>395</v>
      </c>
      <c r="QO241" s="115">
        <f t="shared" si="513"/>
        <v>411</v>
      </c>
      <c r="QP241" s="115">
        <f t="shared" si="514"/>
        <v>547</v>
      </c>
      <c r="QQ241" s="115">
        <f t="shared" si="515"/>
        <v>467</v>
      </c>
      <c r="QR241" s="115">
        <f t="shared" si="516"/>
        <v>430</v>
      </c>
      <c r="QS241" s="119">
        <f t="shared" si="517"/>
        <v>278</v>
      </c>
      <c r="QT241" s="114">
        <f>ROUND((QN241-MIN(QN$9:QN$497))/(MAX(QN$9:QN$497)-MIN(QN$9:QN$497))*100,0)</f>
        <v>26</v>
      </c>
      <c r="QU241" s="115">
        <f>ROUND((QO241-MIN(QO$9:QO$497))/(MAX(QO$9:QO$497)-MIN(QO$9:QO$497))*100,0)</f>
        <v>29</v>
      </c>
      <c r="QV241" s="115">
        <f>ROUND((QP241-MIN(QP$9:QP$497))/(MAX(QP$9:QP$497)-MIN(QP$9:QP$497))*100,0)</f>
        <v>28</v>
      </c>
      <c r="QW241" s="115">
        <f>ROUND((QQ241-MIN(QQ$9:QQ$497))/(MAX(QQ$9:QQ$497)-MIN(QQ$9:QQ$497))*100,0)</f>
        <v>23</v>
      </c>
      <c r="QX241" s="115">
        <f>ROUND((QR241-MIN(QR$9:QR$497))/(MAX(QR$9:QR$497)-MIN(QR$9:QR$497))*100,0)</f>
        <v>32</v>
      </c>
      <c r="QY241" s="115">
        <f>ROUND((QS241-MIN(QS$9:QS$497))/(MAX(QS$9:QS$497)-MIN(QS$9:QS$497))*100,0)</f>
        <v>21</v>
      </c>
      <c r="QZ241" s="114">
        <f>RANK(QN241,QN$9:QN$497,0)</f>
        <v>364</v>
      </c>
      <c r="RA241" s="115">
        <f>RANK(QO241,QO$9:QO$497,0)</f>
        <v>167</v>
      </c>
      <c r="RB241" s="115">
        <f>RANK(QP241,QP$9:QP$497,0)</f>
        <v>234</v>
      </c>
      <c r="RC241" s="115">
        <f>RANK(QQ241,QQ$9:QQ$497,0)</f>
        <v>354</v>
      </c>
      <c r="RD241" s="115">
        <f>RANK(QR241,QR$9:QR$497,0)</f>
        <v>342</v>
      </c>
      <c r="RE241" s="115">
        <f>RANK(QS241,QS$9:QS$497,0)</f>
        <v>366</v>
      </c>
      <c r="RF241" s="122"/>
      <c r="RG241" s="115">
        <f>($RH$3*(IH241+IJ241)*100*100/MAX(EX$9:EX$497)*$RO$3) +($RH$3*(II241+IJ241)*100*100/MAX(EX$9:EX$497)*$RO$4) + ($RH$3*IK241*100*100/MAX(EX$9:EX$497)*0.098)</f>
        <v>0</v>
      </c>
      <c r="RH241" s="115">
        <f>($RH$4*IL241*100*100/MAX(EZ$9:EZ$497))*$RQ$3</f>
        <v>0</v>
      </c>
      <c r="RI241" s="115">
        <f>($RH$3*IM241*100*100/MAX(EY$9:EY$497))*$RQ$4</f>
        <v>0</v>
      </c>
      <c r="RJ241" s="115">
        <f>($RH$3*IN241*100*100/MAX(EX$9:EX$497))</f>
        <v>0</v>
      </c>
      <c r="RK241" s="115">
        <f>($RH$4*IO241*100*100/MAX(EZ$9:EZ$497))*$RQ$3</f>
        <v>0</v>
      </c>
      <c r="RL241" s="115">
        <f>(($RL$4*IP241*100*((100/MAX(EX$9:EX$497)+100/MAX(EZ$9:EZ$497))/2))+($RL$4*IQ241*100*((100/MAX(EX$9:EX$497)+100/MAX(EZ$9:EZ$497))/2))+($RL$4*IR241*100*((100/MAX(EX$9:EX$497)+100/MAX(EZ$9:EZ$497))/2))+($RL$4*IS241*100*((100/MAX(EX$9:EX$497)+100/MAX(EZ$9:EZ$497))/2))+($RL$4*IT241*100*((100/MAX(EX$9:EX$497)+100/MAX(EZ$9:EZ$497))/2))+($RL$4*IU241*100*((100/MAX(EX$9:EX$497)+100/MAX(EZ$9:EZ$497))/2))+($RL$4*IV241*100*((100/MAX(EX$9:EX$497)+100/MAX(EZ$9:EZ$497))/2))+($RL$4*IW241*100*((100/MAX(EX$9:EX$497)+100/MAX(EZ$9:EZ$497))/2)))*$RS$3</f>
        <v>14.634666666666666</v>
      </c>
      <c r="RM241" s="115">
        <f>(($RH$3*IX241*100*100/MAX(EX$9:EX$497))+($RH$3*IY241*100*100/MAX(EX$9:EX$497))+($RH$3*IZ241*100*100/MAX(EX$9:EX$497))+($RH$3*JA241*100*100/MAX(EX$9:EX$497))+($RH$3*JB241*100*100/MAX(EX$9:EX$497))+($RH$3*JC241*100*100/MAX(EX$9:EX$497))+($RH$3*JD241*100*100/MAX(EX$9:EX$497))+($RH$3*JE241*100*100/MAX(EX$9:EX$497)))*$RS$4</f>
        <v>0</v>
      </c>
      <c r="RN241" s="115">
        <f>(($RH$4*JF241*100*100/MAX(EZ$9:EZ$497)) + ($RH$4*JG241*100*100/MAX(EZ$9:EZ$497)) + ($RH$4*JH241*100*100/MAX(EZ$9:EZ$497)) + ($RH$4*JI241*100*100/MAX(EZ$9:EZ$497)) + ($RH$4*JJ241*100*100/MAX(EZ$9:EZ$497)) + ($RH$4*JK241*100*100/MAX(EZ$9:EZ$497)) + ($RH$4*JL241*100*100/MAX(EZ$9:EZ$497)) + ($RH$4*JM241*100*100/MAX(EZ$9:EZ$497)))*$RU$3</f>
        <v>0</v>
      </c>
      <c r="RO241" s="115">
        <f>(($RL$4*JN241*100*((100/MAX(EX$9:EX$497)+100/MAX(EZ$9:EZ$497))/2))+($RL$4*JO241*100*((100/MAX(EX$9:EX$497)+100/MAX(EZ$9:EZ$497))/2))+($RL$4*JP241*100*((100/MAX(EX$9:EX$497)+100/MAX(EZ$9:EZ$497))/2))+($RL$4*JQ241*100*((100/MAX(EX$9:EX$497)+100/MAX(EZ$9:EZ$497))/2))+($RL$4*JR241*100*((100/MAX(EX$9:EX$497)+100/MAX(EZ$9:EZ$497))/2))+($RL$4*JS241*100*((100/MAX(EX$9:EX$497)+100/MAX(EZ$9:EZ$497))/2))+($RL$4*JT241*100*((100/MAX(EX$9:EX$497)+100/MAX(EZ$9:EZ$497))/2))+($RL$4*JU241*100*((100/MAX(EX$9:EX$497)+100/MAX(EZ$9:EZ$497))/2))+($RL$4*JV241*100*((100/MAX(EX$9:EX$497)+100/MAX(EZ$9:EZ$497))/2))+($RL$4*JW241*100*((100/MAX(EX$9:EX$497)+100/MAX(EZ$9:EZ$497))/2))+($RL$4*JX241*100*((100/MAX(EX$9:EX$497)+100/MAX(EZ$9:EZ$497))/2))+($RL$4*JY241*100*((100/MAX(EX$9:EX$497)+100/MAX(EZ$9:EZ$497))/2))+($RL$4*JZ241*100*((100/MAX(EX$9:EX$497)+100/MAX(EZ$9:EZ$497))/2)))*$RW$3/2</f>
        <v>0</v>
      </c>
      <c r="RP241" s="119">
        <f>($RJ$3*KA241*100*100/MAX(FA$9:FA$497)) + ($RJ$3*KB241*100*100/MAX(FA$9:FA$497)/2) + ($RJ$3*KC241*100*100/MAX(FA$9:FA$497)/2) + ($RJ$3*KD241*100*100/MAX(FA$9:FA$497)/4) + ($RJ$3*KE241*100*100/MAX(FA$9:FA$497)/4)</f>
        <v>0</v>
      </c>
      <c r="RQ241" s="118">
        <f>($RL$4*KF241*100*((100/MAX(EX$9:EX$497)+100/MAX(EZ$9:EZ$497)))) * ($RO$3/2) + (($RL$4*KG241*100*((100/MAX(EX$9:EX$497)+100/MAX(EZ$9:EZ$497))))+($RL$4*KH241*100*((100/MAX(EX$9:EX$497)+100/MAX(EZ$9:EZ$497))))+($RL$4*KI241*100*((100/MAX(EX$9:EX$497)+100/MAX(EZ$9:EZ$497))))+($RL$4*KJ241*100*((100/MAX(EX$9:EX$497)+100/MAX(EZ$9:EZ$497))))+($RL$4*KK241*100*((100/MAX(EX$9:EX$497)+100/MAX(EZ$9:EZ$497))))+($RL$4*KL241*100*((100/MAX(EX$9:EX$497)+100/MAX(EZ$9:EZ$497))))+($RL$4*KM241*100*((100/MAX(EX$9:EX$497)+100/MAX(EZ$9:EZ$497))))+($RL$4*KN241*100*((100/MAX(EX$9:EX$497)+100/MAX(EZ$9:EZ$497))))+($RL$4*KO241*100*((100/MAX(EX$9:EX$497)+100/MAX(EZ$9:EZ$497))))+($RL$4*KP241*100*((100/MAX(EX$9:EX$497)+100/MAX(EZ$9:EZ$497))))+($RL$4*KQ241*100*((100/MAX(EX$9:EX$497)+100/MAX(EZ$9:EZ$497))))+($RL$4*KR241*100*((100/MAX(EX$9:EX$497)+100/MAX(EZ$9:EZ$497))))+($RL$4*KS241*100*((100/MAX(EX$9:EX$497)+100/MAX(EZ$9:EZ$497))))+($RL$4*KV241*100*((100/MAX(EX$9:EX$497)+100/MAX(EZ$9:EZ$497))))) * (($RO$3+$RO$4)/6)</f>
        <v>0</v>
      </c>
      <c r="RR241" s="115">
        <f>(($RL$4*KW241*100*((100/MAX(EX$9:EX$497)+100/MAX(EZ$9:EZ$497))))) * ($RO$3/2) + (($RL$4*KX241*100*((100/MAX(EX$9:EX$497)+100/MAX(EZ$9:EZ$497))))+($RL$4*KY241*100*((100/MAX(EX$9:EX$497)+100/MAX(EZ$9:EZ$497))))+($RL$4*KZ241*100*((100/MAX(EX$9:EX$497)+100/MAX(EZ$9:EZ$497))))+($RL$4*LA241*100*((100/MAX(EX$9:EX$497)+100/MAX(EZ$9:EZ$497))))+($RL$4*LB241*100*((100/MAX(EX$9:EX$497)+100/MAX(EZ$9:EZ$497))))+($RL$4*LC241*100*((100/MAX(EX$9:EX$497)+100/MAX(EZ$9:EZ$497))))) * (($RO$3+$RO$4)/6)</f>
        <v>0</v>
      </c>
      <c r="RS241" s="119">
        <f>(($RL$4*LD241*100*((100/MAX(EX$9:EX$497)+100/MAX(EZ$9:EZ$497))))+($RL$4*LE241*100*((100/MAX(EX$9:EX$497)+100/MAX(EZ$9:EZ$497))))) * (($RO$3+$RO$4)/6)</f>
        <v>0</v>
      </c>
      <c r="RT241" s="118">
        <f>($RJ$4*LH241*100*(100/MAX(EV$9:EV$497)))+($RJ$4*LI241*100*(100/MAX(EV$9:EV$497)))</f>
        <v>0</v>
      </c>
      <c r="RU241" s="119">
        <f>($RJ$4*LJ241*(100/MAX(EV$9:EV$497)))/2 + ($RL$3*LK241*(100/MAX(EW$9:EW$497))) + ($RJ$4*LL241*(100/MAX(EV$9:EV$497)))/4 + ($RL$3*LM241*(100/MAX(EW$9:EW$497)))</f>
        <v>0</v>
      </c>
      <c r="RV241" s="118">
        <f>($RJ$4*LN241*100*100/MAX(EV$9:EV$497)/2)+($RJ$4*LO241*100*100/MAX(EV$9:EV$497)/2)+($RJ$4*LP241*100*100/MAX(EV$9:EV$497))+($RJ$4*LQ241*100*100/MAX(EV$9:EV$497))+($RJ$4*LR241*100*100/MAX(EV$9:EV$497))</f>
        <v>0</v>
      </c>
      <c r="RW241" s="115">
        <f>($RJ$4*LS241*100*100/MAX(EV$9:EV$497)) + (($RJ$4*LT241*100*100/MAX(EV$9:EV$497))+($RJ$4*LU241*100*100/MAX(EV$9:EV$497))+($RJ$4*LV241*100*100/MAX(EV$9:EV$497))+($RJ$4*LW241*100*100/MAX(EV$9:EV$497))+($RJ$4*LX241*100*100/MAX(EV$9:EV$497))+($RJ$4*LY241*100*100/MAX(EV$9:EV$497))+($RJ$4*LZ241*100*100/MAX(EV$9:EV$497))+($RJ$4*MA241*100*100/MAX(EV$9:EV$497)))/2</f>
        <v>0</v>
      </c>
      <c r="RX241" s="119">
        <f>($RJ$4*MB241*100*100/MAX(EV$9:EV$497))+($RJ$4*MC241*100*100/MAX(EV$9:EV$497))+($RJ$4*MD241*100*100/MAX(EV$9:EV$497))+($RJ$4*ME241*100*100/MAX(EV$9:EV$497))+($RJ$4*MF241*100*100/MAX(EV$9:EV$497))+($RJ$4*MG241*100*100/MAX(EV$9:EV$497))+($RJ$4*MH241*100*100/MAX(EV$9:EV$497))+($RJ$4*MI241*100*100/MAX(EV$9:EV$497))+($RJ$4*MJ241*100*100/MAX(EV$9:EV$497))+($RJ$4*MK241*100*100/MAX(EV$9:EV$497))+($RJ$4*ML241*100*100/MAX(EV$9:EV$497))+($RJ$4*MM241*100*100/MAX(EV$9:EV$497))+($RJ$4*MN241*100*100/MAX(EV$9:EV$497))</f>
        <v>0</v>
      </c>
      <c r="RY241" s="118">
        <f>($RJ$4*MQ241*100*100/MAX(EV$9:EV$497))/2 + (($RJ$4*MR241*100*100/MAX(EV$9:EV$497))+($RJ$4*MS241*100*100/MAX(EV$9:EV$497))+($RJ$4*MT241*100*100/MAX(EV$9:EV$497))+($RJ$4*MU241*100*100/MAX(EV$9:EV$497))+($RJ$4*MV241*100*100/MAX(EV$9:EV$497))+($RJ$4*MW241*100*100/MAX(EV$9:EV$497))+($RJ$4*MX241*100*100/MAX(EV$9:EV$497))+($RJ$4*MY241*100*100/MAX(EV$9:EV$497))+($RJ$4*MZ241*100*100/MAX(EV$9:EV$497))+($RJ$4*NA241*100*100/MAX(EV$9:EV$497))+($RJ$4*NB241*100*100/MAX(EV$9:EV$497))+($RJ$4*NC241*100*100/MAX(EV$9:EV$497))+($RJ$4*ND241*100*100/MAX(EV$9:EV$497))+($RJ$4*NG241*100*100/MAX(EV$9:EV$497)))/4</f>
        <v>2.106741573033708</v>
      </c>
      <c r="RZ241" s="115">
        <f>($RJ$4*NH241*100*100/MAX(EV$9:EV$497))/2 + (($RJ$4*NI241*100*100/MAX(EV$9:EV$497))+($RJ$4*NJ241*100*100/MAX(EV$9:EV$497))+($RJ$4*NK241*100*100/MAX(EV$9:EV$497))+($RJ$4*NL241*100*100/MAX(EV$9:EV$497))+($RJ$4*NM241*100*100/MAX(EV$9:EV$497))+($RJ$4*NN241*100*100/MAX(EV$9:EV$497)))/4</f>
        <v>2.106741573033708</v>
      </c>
      <c r="SA241" s="117">
        <f>(($RJ$4*NO241*100*100/MAX(EV$9:EV$497))+($RJ$4*NP241*100*100/MAX(EV$9:EV$497)))/4</f>
        <v>0</v>
      </c>
      <c r="SB241" s="118">
        <f t="shared" si="518"/>
        <v>18.848149812734082</v>
      </c>
      <c r="SC241" s="115">
        <f t="shared" si="519"/>
        <v>15.477363295880149</v>
      </c>
      <c r="SD241" s="115">
        <f t="shared" si="520"/>
        <v>12.509570786516857</v>
      </c>
      <c r="SE241" s="115">
        <f t="shared" si="521"/>
        <v>58.009363295880149</v>
      </c>
      <c r="SF241" s="115">
        <f t="shared" si="522"/>
        <v>15.68803745318352</v>
      </c>
      <c r="SG241" s="115">
        <f t="shared" si="523"/>
        <v>4.213483146067416</v>
      </c>
      <c r="SH241" s="115">
        <f>ROUND(SB241/MAX(SB$9:SB$497)*100,0)</f>
        <v>24</v>
      </c>
      <c r="SI241" s="115">
        <f>ROUND(SC241/MAX(SC$9:SC$497)*100,0)</f>
        <v>23</v>
      </c>
      <c r="SJ241" s="115">
        <f>ROUND(SD241/MAX(SD$9:SD$497)*100,0)</f>
        <v>20</v>
      </c>
      <c r="SK241" s="115">
        <f>ROUND(SE241/MAX(SE$9:SE$497)*100,0)</f>
        <v>45</v>
      </c>
      <c r="SL241" s="115">
        <f>ROUND(SF241/MAX(SF$9:SF$497)*100,0)</f>
        <v>38</v>
      </c>
      <c r="SM241" s="121">
        <f>ROUND(SG241/MAX(SG$9:SG$497)*100,0)</f>
        <v>4</v>
      </c>
      <c r="SN241" s="115">
        <f>ROUND(AVERAGEIF($ES$9:$ES$497,$ES241,SH$9:SH$497),0)</f>
        <v>12</v>
      </c>
      <c r="SO241" s="115">
        <f>ROUND(AVERAGEIF($ES$9:$ES$497,$ES241,SI$9:SI$497),0)</f>
        <v>5</v>
      </c>
      <c r="SP241" s="115">
        <f>ROUND(AVERAGEIF($ES$9:$ES$497,$ES241,SJ$9:SJ$497),0)</f>
        <v>26</v>
      </c>
      <c r="SQ241" s="115">
        <f>ROUND(AVERAGEIF($ES$9:$ES$497,$ES241,SK$9:SK$497),0)</f>
        <v>6</v>
      </c>
      <c r="SR241" s="115">
        <f>ROUND(AVERAGEIF($ES$9:$ES$497,$ES241,SL$9:SL$497),0)</f>
        <v>8</v>
      </c>
      <c r="SS241" s="121">
        <f>ROUND(AVERAGEIF($ES$9:$ES$497,$ES241,SM$9:SM$497),0)</f>
        <v>4</v>
      </c>
      <c r="ST241" s="114">
        <f>RANK(SB241,SB$9:SB$497,0)</f>
        <v>178</v>
      </c>
      <c r="SU241" s="115">
        <f>RANK(SC241,SC$9:SC$497,0)</f>
        <v>128</v>
      </c>
      <c r="SV241" s="115">
        <f>RANK(SD241,SD$9:SD$497,0)</f>
        <v>63</v>
      </c>
      <c r="SW241" s="115">
        <f>RANK(SE241,SE$9:SE$497,0)</f>
        <v>60</v>
      </c>
      <c r="SX241" s="115">
        <f>RANK(SF241,SF$9:SF$497,0)</f>
        <v>14</v>
      </c>
      <c r="SY241" s="115">
        <f>RANK(SG241,SG$9:SG$497,0)</f>
        <v>173</v>
      </c>
      <c r="SZ241" s="115">
        <f>COUNTIFS(SB$9:SB$497,"&gt;"&amp;SB241,$ES$9:$ES$497,$ES241)+1</f>
        <v>14</v>
      </c>
      <c r="TA241" s="115">
        <f>COUNTIFS(SC$9:SC$497,"&gt;"&amp;SC241,$ES$9:$ES$497,$ES241)+1</f>
        <v>6</v>
      </c>
      <c r="TB241" s="115">
        <f>COUNTIFS(SD$9:SD$497,"&gt;"&amp;SD241,$ES$9:$ES$497,$ES241)+1</f>
        <v>49</v>
      </c>
      <c r="TC241" s="115">
        <f>COUNTIFS(SE$9:SE$497,"&gt;"&amp;SE241,$ES$9:$ES$497,$ES241)+1</f>
        <v>5</v>
      </c>
      <c r="TD241" s="115">
        <f>COUNTIFS(SF$9:SF$497,"&gt;"&amp;SF241,$ES$9:$ES$497,$ES241)+1</f>
        <v>6</v>
      </c>
      <c r="TE241" s="117">
        <f>COUNTIFS(SG$9:SG$497,"&gt;"&amp;SG241,$ES$9:$ES$497,$ES241)+1</f>
        <v>30</v>
      </c>
      <c r="TF241" s="118">
        <f t="shared" si="524"/>
        <v>75</v>
      </c>
      <c r="TG241" s="115">
        <f t="shared" si="525"/>
        <v>65</v>
      </c>
      <c r="TH241" s="115">
        <f t="shared" si="526"/>
        <v>66</v>
      </c>
      <c r="TI241" s="115">
        <f t="shared" si="527"/>
        <v>96</v>
      </c>
      <c r="TJ241" s="115">
        <f t="shared" si="528"/>
        <v>78</v>
      </c>
      <c r="TK241" s="115">
        <f t="shared" si="529"/>
        <v>48</v>
      </c>
      <c r="TL241" s="117">
        <f t="shared" si="530"/>
        <v>41</v>
      </c>
      <c r="TM241" s="118">
        <f>ROUND(TF241/MAX(TF$9:TF$497)*100,0)</f>
        <v>42</v>
      </c>
      <c r="TN241" s="115">
        <f>ROUND(TG241/MAX(TG$9:TG$497)*100,0)</f>
        <v>36</v>
      </c>
      <c r="TO241" s="115">
        <f>ROUND(TH241/MAX(TH$9:TH$497)*100,0)</f>
        <v>36</v>
      </c>
      <c r="TP241" s="115">
        <f>ROUND(TI241/MAX(TI$9:TI$497)*100,0)</f>
        <v>53</v>
      </c>
      <c r="TQ241" s="115">
        <f>ROUND(TJ241/MAX(TJ$9:TJ$497)*100,0)</f>
        <v>40</v>
      </c>
      <c r="TR241" s="115">
        <f>ROUND(TK241/MAX(TK$9:TK$497)*100,0)</f>
        <v>24</v>
      </c>
      <c r="TS241" s="119">
        <f>ROUND(TL241/MAX(TL$9:TL$497)*100,0)</f>
        <v>21</v>
      </c>
      <c r="TT241" s="120">
        <f>RANK(TM241,TM$9:TM$497,0)</f>
        <v>208</v>
      </c>
      <c r="TU241" s="115">
        <f>RANK(TN241,TN$9:TN$497,0)</f>
        <v>162</v>
      </c>
      <c r="TV241" s="115">
        <f>RANK(TO241,TO$9:TO$497,0)</f>
        <v>88</v>
      </c>
      <c r="TW241" s="115">
        <f>RANK(TP241,TP$9:TP$497,0)</f>
        <v>70</v>
      </c>
      <c r="TX241" s="115">
        <f>RANK(TQ241,TQ$9:TQ$497,0)</f>
        <v>47</v>
      </c>
      <c r="TY241" s="115">
        <f>RANK(TR241,TR$9:TR$497,0)</f>
        <v>243</v>
      </c>
      <c r="TZ241" s="121">
        <f>RANK(TS241,TS$9:TS$497,0)</f>
        <v>256</v>
      </c>
      <c r="UA241" s="132"/>
      <c r="UB241" s="7" t="s">
        <v>1</v>
      </c>
    </row>
    <row r="242" spans="1:548" x14ac:dyDescent="0.15">
      <c r="A242" s="142">
        <v>234</v>
      </c>
      <c r="B242" s="200" t="s">
        <v>1103</v>
      </c>
      <c r="C242" s="143"/>
      <c r="D242" s="143"/>
      <c r="E242" s="64" t="s">
        <v>518</v>
      </c>
      <c r="F242" s="144">
        <v>84</v>
      </c>
      <c r="G242" s="65" t="s">
        <v>908</v>
      </c>
      <c r="H242" s="65" t="s">
        <v>922</v>
      </c>
      <c r="I242" s="66" t="s">
        <v>521</v>
      </c>
      <c r="J242" s="67" t="s">
        <v>521</v>
      </c>
      <c r="K242" s="67" t="s">
        <v>521</v>
      </c>
      <c r="L242" s="67" t="s">
        <v>521</v>
      </c>
      <c r="M242" s="67" t="s">
        <v>521</v>
      </c>
      <c r="N242" s="67" t="s">
        <v>521</v>
      </c>
      <c r="O242" s="67" t="s">
        <v>521</v>
      </c>
      <c r="P242" s="67" t="s">
        <v>521</v>
      </c>
      <c r="Q242" s="67" t="s">
        <v>521</v>
      </c>
      <c r="R242" s="68" t="s">
        <v>521</v>
      </c>
      <c r="S242" s="69" t="s">
        <v>521</v>
      </c>
      <c r="T242" s="67" t="s">
        <v>521</v>
      </c>
      <c r="U242" s="67" t="s">
        <v>521</v>
      </c>
      <c r="V242" s="67" t="s">
        <v>521</v>
      </c>
      <c r="W242" s="67" t="s">
        <v>521</v>
      </c>
      <c r="X242" s="67" t="s">
        <v>521</v>
      </c>
      <c r="Y242" s="67" t="s">
        <v>521</v>
      </c>
      <c r="Z242" s="67" t="s">
        <v>521</v>
      </c>
      <c r="AA242" s="67" t="s">
        <v>521</v>
      </c>
      <c r="AB242" s="68" t="s">
        <v>521</v>
      </c>
      <c r="AC242" s="69" t="s">
        <v>521</v>
      </c>
      <c r="AD242" s="67" t="s">
        <v>521</v>
      </c>
      <c r="AE242" s="67" t="s">
        <v>521</v>
      </c>
      <c r="AF242" s="67" t="s">
        <v>521</v>
      </c>
      <c r="AG242" s="67" t="s">
        <v>521</v>
      </c>
      <c r="AH242" s="67" t="s">
        <v>521</v>
      </c>
      <c r="AI242" s="67" t="s">
        <v>521</v>
      </c>
      <c r="AJ242" s="67" t="s">
        <v>521</v>
      </c>
      <c r="AK242" s="67" t="s">
        <v>521</v>
      </c>
      <c r="AL242" s="68" t="s">
        <v>521</v>
      </c>
      <c r="AM242" s="69" t="s">
        <v>521</v>
      </c>
      <c r="AN242" s="67" t="s">
        <v>521</v>
      </c>
      <c r="AO242" s="67" t="s">
        <v>521</v>
      </c>
      <c r="AP242" s="67" t="s">
        <v>521</v>
      </c>
      <c r="AQ242" s="67" t="s">
        <v>521</v>
      </c>
      <c r="AR242" s="67" t="s">
        <v>521</v>
      </c>
      <c r="AS242" s="67" t="s">
        <v>521</v>
      </c>
      <c r="AT242" s="67" t="s">
        <v>521</v>
      </c>
      <c r="AU242" s="67" t="s">
        <v>521</v>
      </c>
      <c r="AV242" s="68" t="s">
        <v>521</v>
      </c>
      <c r="AW242" s="69" t="s">
        <v>521</v>
      </c>
      <c r="AX242" s="67" t="s">
        <v>521</v>
      </c>
      <c r="AY242" s="67" t="s">
        <v>521</v>
      </c>
      <c r="AZ242" s="67" t="s">
        <v>521</v>
      </c>
      <c r="BA242" s="67" t="s">
        <v>521</v>
      </c>
      <c r="BB242" s="67" t="s">
        <v>521</v>
      </c>
      <c r="BC242" s="67" t="s">
        <v>521</v>
      </c>
      <c r="BD242" s="67" t="s">
        <v>521</v>
      </c>
      <c r="BE242" s="67" t="s">
        <v>521</v>
      </c>
      <c r="BF242" s="68" t="s">
        <v>521</v>
      </c>
      <c r="BG242" s="69" t="s">
        <v>521</v>
      </c>
      <c r="BH242" s="67" t="s">
        <v>521</v>
      </c>
      <c r="BI242" s="67" t="s">
        <v>521</v>
      </c>
      <c r="BJ242" s="67" t="s">
        <v>521</v>
      </c>
      <c r="BK242" s="67" t="s">
        <v>521</v>
      </c>
      <c r="BL242" s="67" t="s">
        <v>521</v>
      </c>
      <c r="BM242" s="67" t="s">
        <v>521</v>
      </c>
      <c r="BN242" s="67" t="s">
        <v>521</v>
      </c>
      <c r="BO242" s="67" t="s">
        <v>521</v>
      </c>
      <c r="BP242" s="68" t="s">
        <v>521</v>
      </c>
      <c r="BQ242" s="70" t="s">
        <v>521</v>
      </c>
      <c r="BR242" s="67" t="s">
        <v>521</v>
      </c>
      <c r="BS242" s="67" t="s">
        <v>521</v>
      </c>
      <c r="BT242" s="67" t="s">
        <v>521</v>
      </c>
      <c r="BU242" s="67" t="s">
        <v>521</v>
      </c>
      <c r="BV242" s="67" t="s">
        <v>521</v>
      </c>
      <c r="BW242" s="67" t="s">
        <v>521</v>
      </c>
      <c r="BX242" s="67" t="s">
        <v>521</v>
      </c>
      <c r="BY242" s="67" t="s">
        <v>521</v>
      </c>
      <c r="BZ242" s="68" t="s">
        <v>521</v>
      </c>
      <c r="CA242" s="69" t="s">
        <v>521</v>
      </c>
      <c r="CB242" s="67" t="s">
        <v>521</v>
      </c>
      <c r="CC242" s="67" t="s">
        <v>521</v>
      </c>
      <c r="CD242" s="67" t="s">
        <v>521</v>
      </c>
      <c r="CE242" s="67" t="s">
        <v>521</v>
      </c>
      <c r="CF242" s="67" t="s">
        <v>521</v>
      </c>
      <c r="CG242" s="67" t="s">
        <v>521</v>
      </c>
      <c r="CH242" s="67" t="s">
        <v>521</v>
      </c>
      <c r="CI242" s="67" t="s">
        <v>521</v>
      </c>
      <c r="CJ242" s="68" t="s">
        <v>521</v>
      </c>
      <c r="CK242" s="69" t="s">
        <v>521</v>
      </c>
      <c r="CL242" s="67" t="s">
        <v>521</v>
      </c>
      <c r="CM242" s="67" t="s">
        <v>521</v>
      </c>
      <c r="CN242" s="67" t="s">
        <v>521</v>
      </c>
      <c r="CO242" s="67" t="s">
        <v>521</v>
      </c>
      <c r="CP242" s="67" t="s">
        <v>521</v>
      </c>
      <c r="CQ242" s="67" t="s">
        <v>521</v>
      </c>
      <c r="CR242" s="67" t="s">
        <v>521</v>
      </c>
      <c r="CS242" s="67" t="s">
        <v>521</v>
      </c>
      <c r="CT242" s="68" t="s">
        <v>521</v>
      </c>
      <c r="CU242" s="69" t="s">
        <v>521</v>
      </c>
      <c r="CV242" s="67" t="s">
        <v>521</v>
      </c>
      <c r="CW242" s="67" t="s">
        <v>521</v>
      </c>
      <c r="CX242" s="67" t="s">
        <v>521</v>
      </c>
      <c r="CY242" s="67" t="s">
        <v>521</v>
      </c>
      <c r="CZ242" s="67" t="s">
        <v>521</v>
      </c>
      <c r="DA242" s="67" t="s">
        <v>521</v>
      </c>
      <c r="DB242" s="67" t="s">
        <v>521</v>
      </c>
      <c r="DC242" s="67" t="s">
        <v>521</v>
      </c>
      <c r="DD242" s="68" t="s">
        <v>521</v>
      </c>
      <c r="DE242" s="69" t="s">
        <v>521</v>
      </c>
      <c r="DF242" s="71" t="s">
        <v>521</v>
      </c>
      <c r="DG242" s="67" t="s">
        <v>521</v>
      </c>
      <c r="DH242" s="67" t="s">
        <v>521</v>
      </c>
      <c r="DI242" s="67" t="s">
        <v>521</v>
      </c>
      <c r="DJ242" s="67" t="s">
        <v>521</v>
      </c>
      <c r="DK242" s="67" t="s">
        <v>521</v>
      </c>
      <c r="DL242" s="67" t="s">
        <v>521</v>
      </c>
      <c r="DM242" s="67" t="s">
        <v>521</v>
      </c>
      <c r="DN242" s="68" t="s">
        <v>521</v>
      </c>
      <c r="DO242" s="70" t="s">
        <v>521</v>
      </c>
      <c r="DP242" s="71" t="s">
        <v>521</v>
      </c>
      <c r="DQ242" s="67" t="s">
        <v>521</v>
      </c>
      <c r="DR242" s="67" t="s">
        <v>521</v>
      </c>
      <c r="DS242" s="67" t="s">
        <v>521</v>
      </c>
      <c r="DT242" s="67" t="s">
        <v>521</v>
      </c>
      <c r="DU242" s="67" t="s">
        <v>521</v>
      </c>
      <c r="DV242" s="67" t="s">
        <v>521</v>
      </c>
      <c r="DW242" s="67" t="s">
        <v>521</v>
      </c>
      <c r="DX242" s="72" t="s">
        <v>521</v>
      </c>
      <c r="DY242" s="73" t="s">
        <v>522</v>
      </c>
      <c r="DZ242" s="74">
        <v>3</v>
      </c>
      <c r="EA242" s="74">
        <v>4</v>
      </c>
      <c r="EB242" s="74">
        <v>4</v>
      </c>
      <c r="EC242" s="75">
        <v>5</v>
      </c>
      <c r="ED242" s="76" t="s">
        <v>522</v>
      </c>
      <c r="EE242" s="74">
        <f t="shared" si="474"/>
        <v>3</v>
      </c>
      <c r="EF242" s="74">
        <f t="shared" si="475"/>
        <v>12</v>
      </c>
      <c r="EG242" s="74">
        <f t="shared" si="476"/>
        <v>48</v>
      </c>
      <c r="EH242" s="77">
        <f t="shared" si="477"/>
        <v>240</v>
      </c>
      <c r="EI242" s="73">
        <v>30</v>
      </c>
      <c r="EJ242" s="74">
        <v>150</v>
      </c>
      <c r="EK242" s="74">
        <v>900</v>
      </c>
      <c r="EL242" s="74">
        <v>3000</v>
      </c>
      <c r="EM242" s="75">
        <v>15000</v>
      </c>
      <c r="EN242" s="78">
        <v>1</v>
      </c>
      <c r="EO242" s="79">
        <f t="shared" si="478"/>
        <v>1.6666666666666667</v>
      </c>
      <c r="EP242" s="79">
        <f t="shared" si="479"/>
        <v>2.5</v>
      </c>
      <c r="EQ242" s="79">
        <f t="shared" si="480"/>
        <v>2.0833333333333335</v>
      </c>
      <c r="ER242" s="80">
        <f t="shared" si="481"/>
        <v>2.0833333333333335</v>
      </c>
      <c r="ES242" s="128" t="s">
        <v>543</v>
      </c>
      <c r="ET242" s="82"/>
      <c r="EU242" s="83">
        <v>4</v>
      </c>
      <c r="EV242" s="73">
        <v>57</v>
      </c>
      <c r="EW242" s="74">
        <v>88</v>
      </c>
      <c r="EX242" s="74">
        <v>7</v>
      </c>
      <c r="EY242" s="74">
        <v>27</v>
      </c>
      <c r="EZ242" s="74">
        <v>117</v>
      </c>
      <c r="FA242" s="74">
        <v>43</v>
      </c>
      <c r="FB242" s="74">
        <v>85</v>
      </c>
      <c r="FC242" s="74">
        <v>77</v>
      </c>
      <c r="FD242" s="74">
        <f t="shared" si="482"/>
        <v>124</v>
      </c>
      <c r="FE242" s="84">
        <f t="shared" si="483"/>
        <v>84</v>
      </c>
      <c r="FF242" s="73">
        <f>RANK(EV242,$EV$9:$EV$497,0)</f>
        <v>247</v>
      </c>
      <c r="FG242" s="74">
        <f>RANK(EW242,$EW$9:$EW$497,0)</f>
        <v>33</v>
      </c>
      <c r="FH242" s="74">
        <f>RANK(EX242,$EX$9:$EX$497,0)</f>
        <v>415</v>
      </c>
      <c r="FI242" s="74">
        <f>RANK(EY242,$EY$9:$EY$497,0)</f>
        <v>255</v>
      </c>
      <c r="FJ242" s="74">
        <f>RANK(EZ242,$EZ$9:$EZ$497,0)</f>
        <v>3</v>
      </c>
      <c r="FK242" s="74">
        <f>RANK(FA242,$FA$9:$FA$497,0)</f>
        <v>51</v>
      </c>
      <c r="FL242" s="74">
        <f>RANK(FB242,$FB$9:$FB$497,0)</f>
        <v>42</v>
      </c>
      <c r="FM242" s="74">
        <f>RANK(FC242,$FC$9:$FC$497,0)</f>
        <v>65</v>
      </c>
      <c r="FN242" s="74">
        <f>RANK(FD242,$FD$9:$FD$497,0)</f>
        <v>13</v>
      </c>
      <c r="FO242" s="84">
        <f>RANK(FE242,$FE$9:$FE$497,0)</f>
        <v>194</v>
      </c>
      <c r="FP242" s="73">
        <f>COUNTIFS($EV$9:$EV$497,"&gt;"&amp;EV242,$ES$9:$ES$497,ES242)+1</f>
        <v>44</v>
      </c>
      <c r="FQ242" s="74">
        <f>COUNTIFS($EW$9:$EW$497,"&gt;"&amp;EW242,$ES$9:$ES$497,ES242)+1</f>
        <v>24</v>
      </c>
      <c r="FR242" s="74">
        <f>COUNTIFS($EX$9:$EX$497,"&gt;"&amp;EX242,$ES$9:$ES$497,ES242)+1</f>
        <v>79</v>
      </c>
      <c r="FS242" s="74">
        <f>COUNTIFS($EY$9:$EY$497,"&gt;"&amp;EY242,$ES$9:$ES$497,ES242)+1</f>
        <v>42</v>
      </c>
      <c r="FT242" s="74">
        <f>COUNTIFS($EZ$9:$EZ$497,"&gt;"&amp;EZ242,$ES$9:$ES$497,ES242)+1</f>
        <v>3</v>
      </c>
      <c r="FU242" s="74">
        <f>COUNTIFS($FA$9:$FA$497,"&gt;"&amp;FA242,$ES$9:$ES$497,ES242)+1</f>
        <v>7</v>
      </c>
      <c r="FV242" s="74">
        <f>COUNTIFS($FB$9:$FB$497,"&gt;"&amp;FB242,$ES$9:$ES$497,ES242)+1</f>
        <v>7</v>
      </c>
      <c r="FW242" s="74">
        <f>COUNTIFS($FC$9:$FC$497,"&gt;"&amp;FC242,$ES$9:$ES$497,ES242)+1</f>
        <v>14</v>
      </c>
      <c r="FX242" s="74">
        <f>COUNTIFS($FD$9:$FD$497,"&gt;"&amp;FD242,$ES$9:$ES$497,ES242)+1</f>
        <v>5</v>
      </c>
      <c r="FY242" s="84">
        <f>COUNTIFS($FE$9:$FE$497,"&gt;"&amp;FE242,$ES$9:$ES$497,ES242)+1</f>
        <v>30</v>
      </c>
      <c r="FZ242" s="85">
        <f t="shared" si="484"/>
        <v>0.68</v>
      </c>
      <c r="GA242" s="86">
        <f t="shared" si="485"/>
        <v>1.05</v>
      </c>
      <c r="GB242" s="86">
        <f t="shared" si="486"/>
        <v>0.08</v>
      </c>
      <c r="GC242" s="86">
        <f t="shared" si="487"/>
        <v>0.32</v>
      </c>
      <c r="GD242" s="86">
        <f t="shared" si="488"/>
        <v>1.39</v>
      </c>
      <c r="GE242" s="86">
        <f t="shared" si="489"/>
        <v>0.51</v>
      </c>
      <c r="GF242" s="86">
        <f t="shared" si="490"/>
        <v>1.01</v>
      </c>
      <c r="GG242" s="86">
        <f t="shared" si="491"/>
        <v>0.92</v>
      </c>
      <c r="GH242" s="86">
        <f t="shared" si="492"/>
        <v>1.48</v>
      </c>
      <c r="GI242" s="87">
        <f t="shared" si="493"/>
        <v>1</v>
      </c>
      <c r="GJ242" s="85">
        <f>ROUND(((FZ242-AVERAGE(FZ$9:FZ$497))/STDEVP(FZ$9:FZ$497)*10+50),2)</f>
        <v>38.840000000000003</v>
      </c>
      <c r="GK242" s="86">
        <f>ROUND(((GA242-AVERAGE(GA$9:GA$497))/STDEVP(GA$9:GA$497)*10+50),2)</f>
        <v>60.74</v>
      </c>
      <c r="GL242" s="86">
        <f>ROUND(((GB242-AVERAGE(GB$9:GB$497))/STDEVP(GB$9:GB$497)*10+50),2)</f>
        <v>31.11</v>
      </c>
      <c r="GM242" s="86">
        <f>ROUND(((GC242-AVERAGE(GC$9:GC$497))/STDEVP(GC$9:GC$497)*10+50),2)</f>
        <v>39.67</v>
      </c>
      <c r="GN242" s="86">
        <f>ROUND(((GD242-AVERAGE(GD$9:GD$497))/STDEVP(GD$9:GD$497)*10+50),2)</f>
        <v>84.17</v>
      </c>
      <c r="GO242" s="86">
        <f>ROUND(((GE242-AVERAGE(GE$9:GE$497))/STDEVP(GE$9:GE$497)*10+50),2)</f>
        <v>55.87</v>
      </c>
      <c r="GP242" s="86">
        <f>ROUND(((GF242-AVERAGE(GF$9:GF$497))/STDEVP(GF$9:GF$497)*10+50),2)</f>
        <v>61.81</v>
      </c>
      <c r="GQ242" s="86">
        <f>ROUND(((GG242-AVERAGE(GG$9:GG$497))/STDEVP(GG$9:GG$497)*10+50),2)</f>
        <v>59.04</v>
      </c>
      <c r="GR242" s="86">
        <f>ROUND(((GH242-AVERAGE(GH$9:GH$497))/STDEVP(GH$9:GH$497)*10+50),2)</f>
        <v>68.430000000000007</v>
      </c>
      <c r="GS242" s="87">
        <f>ROUND(((GI242-AVERAGE(GI$9:GI$497))/STDEVP(GI$9:GI$497)*10+50),2)</f>
        <v>45.51</v>
      </c>
      <c r="GT242" s="73">
        <f>RANK(GJ242,$GJ$9:$GJ$497,0)</f>
        <v>373</v>
      </c>
      <c r="GU242" s="74">
        <f>RANK(GK242,$GK$9:$GK$497,0)</f>
        <v>69</v>
      </c>
      <c r="GV242" s="74">
        <f>RANK(GL242,$GL$9:$GL$497,0)</f>
        <v>435</v>
      </c>
      <c r="GW242" s="74">
        <f>RANK(GM242,$GM$9:$GM$497,0)</f>
        <v>371</v>
      </c>
      <c r="GX242" s="74">
        <f>RANK(GN242,$GN$9:$GN$497,0)</f>
        <v>4</v>
      </c>
      <c r="GY242" s="74">
        <f>RANK(GO242,$GO$9:$GO$497,0)</f>
        <v>82</v>
      </c>
      <c r="GZ242" s="74">
        <f>RANK(GP242,$GP$9:$GP$497,0)</f>
        <v>45</v>
      </c>
      <c r="HA242" s="74">
        <f>RANK(GQ242,$GQ$9:$GQ$497,0)</f>
        <v>81</v>
      </c>
      <c r="HB242" s="74">
        <f>RANK(GR242,$GR$9:$GR$497,0)</f>
        <v>21</v>
      </c>
      <c r="HC242" s="84">
        <f>RANK(GS242,$GS$9:$GS$497,0)</f>
        <v>262</v>
      </c>
      <c r="HD242" s="85">
        <f>ROUND(AVERAGEIF($ES$9:$ES$497,$ES242,$FZ$9:$FZ$497),2)</f>
        <v>0.86</v>
      </c>
      <c r="HE242" s="86">
        <f>ROUND(AVERAGEIF($ES$9:$ES$497,$ES242,$GA$9:$GA$497),2)</f>
        <v>1.0900000000000001</v>
      </c>
      <c r="HF242" s="86">
        <f>ROUND(AVERAGEIF($ES$9:$ES$497,$ES242,$GB$9:$GB$497),2)</f>
        <v>0.28999999999999998</v>
      </c>
      <c r="HG242" s="86">
        <f>ROUND(AVERAGEIF($ES$9:$ES$497,$ES242,$GC$9:$GC$497),2)</f>
        <v>0.42</v>
      </c>
      <c r="HH242" s="86">
        <f>ROUND(AVERAGEIF($ES$9:$ES$497,$ES242,$GD$9:$GD$497),2)</f>
        <v>0.86</v>
      </c>
      <c r="HI242" s="86">
        <f>ROUND(AVERAGEIF($ES$9:$ES$497,$ES242,$GE$9:$GE$497),2)</f>
        <v>0.3</v>
      </c>
      <c r="HJ242" s="86">
        <f>ROUND(AVERAGEIF($ES$9:$ES$497,$ES242,$GF$9:$GF$497),2)</f>
        <v>0.67</v>
      </c>
      <c r="HK242" s="86">
        <f>ROUND(AVERAGEIF($ES$9:$ES$497,$ES242,$GG$9:$GG$497),2)</f>
        <v>0.73</v>
      </c>
      <c r="HL242" s="86">
        <f>ROUND(AVERAGEIF($ES$9:$ES$497,$ES242,$GH$9:$GH$497),2)</f>
        <v>1.1399999999999999</v>
      </c>
      <c r="HM242" s="87">
        <f>ROUND(AVERAGEIF($ES$9:$ES$497,$ES242,$GI$9:$GI$497),2)</f>
        <v>1.01</v>
      </c>
      <c r="HN242" s="88">
        <f t="shared" si="494"/>
        <v>-0.17999999999999994</v>
      </c>
      <c r="HO242" s="89">
        <f t="shared" si="495"/>
        <v>-4.0000000000000036E-2</v>
      </c>
      <c r="HP242" s="89">
        <f t="shared" si="496"/>
        <v>-0.20999999999999996</v>
      </c>
      <c r="HQ242" s="89">
        <f t="shared" si="497"/>
        <v>-9.9999999999999978E-2</v>
      </c>
      <c r="HR242" s="89">
        <f t="shared" si="498"/>
        <v>0.52999999999999992</v>
      </c>
      <c r="HS242" s="89">
        <f t="shared" si="499"/>
        <v>0.21000000000000002</v>
      </c>
      <c r="HT242" s="89">
        <f t="shared" si="500"/>
        <v>0.33999999999999997</v>
      </c>
      <c r="HU242" s="89">
        <f t="shared" si="501"/>
        <v>0.19000000000000006</v>
      </c>
      <c r="HV242" s="89">
        <f t="shared" si="502"/>
        <v>0.34000000000000008</v>
      </c>
      <c r="HW242" s="90">
        <f t="shared" si="503"/>
        <v>-1.0000000000000009E-2</v>
      </c>
      <c r="HX242" s="73">
        <f>COUNTIFS($FZ$9:$FZ$497,"&gt;"&amp;FZ242,$ES$9:$ES$497,$ES242)+1</f>
        <v>68</v>
      </c>
      <c r="HY242" s="74">
        <f>COUNTIFS($GA$9:$GA$497,"&gt;"&amp;GA242,$ES$9:$ES$497,$ES242)+1</f>
        <v>49</v>
      </c>
      <c r="HZ242" s="74">
        <f>COUNTIFS($GB$9:$GB$497,"&gt;"&amp;GB242,$ES$9:$ES$497,$ES242)+1</f>
        <v>83</v>
      </c>
      <c r="IA242" s="74">
        <f>COUNTIFS($GC$9:$GC$497,"&gt;"&amp;GC242,$ES$9:$ES$497,$ES242)+1</f>
        <v>66</v>
      </c>
      <c r="IB242" s="74">
        <f>COUNTIFS($GD$9:$GD$497,"&gt;"&amp;GD242,$ES$9:$ES$497,$ES242)+1</f>
        <v>4</v>
      </c>
      <c r="IC242" s="74">
        <f>COUNTIFS($GE$9:$GE$497,"&gt;"&amp;GE242,$ES$9:$ES$497,$ES242)+1</f>
        <v>3</v>
      </c>
      <c r="ID242" s="74">
        <f>COUNTIFS($GF$9:$GF$497,"&gt;"&amp;GF242,$ES$9:$ES$497,$ES242)+1</f>
        <v>6</v>
      </c>
      <c r="IE242" s="74">
        <f>COUNTIFS($GG$9:$GG$497,"&gt;"&amp;GG242,$ES$9:$ES$497,$ES242)+1</f>
        <v>10</v>
      </c>
      <c r="IF242" s="74">
        <f>COUNTIFS($GH$9:$GH$497,"&gt;"&amp;GH242,$ES$9:$ES$497,$ES242)+1</f>
        <v>12</v>
      </c>
      <c r="IG242" s="84">
        <f>COUNTIFS($GI$9:$GI$497,"&gt;"&amp;GI242,$ES$9:$ES$497,$ES242)+1</f>
        <v>37</v>
      </c>
      <c r="IH242" s="91"/>
      <c r="II242" s="79"/>
      <c r="IJ242" s="79"/>
      <c r="IK242" s="79"/>
      <c r="IL242" s="79">
        <v>0.1</v>
      </c>
      <c r="IM242" s="92"/>
      <c r="IN242" s="93"/>
      <c r="IO242" s="94">
        <v>0.05</v>
      </c>
      <c r="IP242" s="95"/>
      <c r="IQ242" s="79"/>
      <c r="IR242" s="79"/>
      <c r="IS242" s="79"/>
      <c r="IT242" s="79"/>
      <c r="IU242" s="79"/>
      <c r="IV242" s="79"/>
      <c r="IW242" s="96"/>
      <c r="IX242" s="93"/>
      <c r="IY242" s="79"/>
      <c r="IZ242" s="79"/>
      <c r="JA242" s="79"/>
      <c r="JB242" s="79"/>
      <c r="JC242" s="79"/>
      <c r="JD242" s="79"/>
      <c r="JE242" s="97"/>
      <c r="JF242" s="95"/>
      <c r="JG242" s="79"/>
      <c r="JH242" s="79"/>
      <c r="JI242" s="79"/>
      <c r="JJ242" s="79"/>
      <c r="JK242" s="79"/>
      <c r="JL242" s="79"/>
      <c r="JM242" s="96"/>
      <c r="JN242" s="93"/>
      <c r="JO242" s="79"/>
      <c r="JP242" s="79"/>
      <c r="JQ242" s="79"/>
      <c r="JR242" s="79"/>
      <c r="JS242" s="79"/>
      <c r="JT242" s="79"/>
      <c r="JU242" s="79"/>
      <c r="JV242" s="79"/>
      <c r="JW242" s="79"/>
      <c r="JX242" s="79"/>
      <c r="JY242" s="79"/>
      <c r="JZ242" s="97"/>
      <c r="KA242" s="93"/>
      <c r="KB242" s="79"/>
      <c r="KC242" s="79"/>
      <c r="KD242" s="79"/>
      <c r="KE242" s="97"/>
      <c r="KF242" s="95"/>
      <c r="KG242" s="79"/>
      <c r="KH242" s="79"/>
      <c r="KI242" s="79"/>
      <c r="KJ242" s="79"/>
      <c r="KK242" s="98"/>
      <c r="KL242" s="79"/>
      <c r="KM242" s="79"/>
      <c r="KN242" s="79"/>
      <c r="KO242" s="79"/>
      <c r="KP242" s="79"/>
      <c r="KQ242" s="79"/>
      <c r="KR242" s="79"/>
      <c r="KS242" s="96"/>
      <c r="KT242" s="96"/>
      <c r="KU242" s="96"/>
      <c r="KV242" s="96"/>
      <c r="KW242" s="93"/>
      <c r="KX242" s="79"/>
      <c r="KY242" s="79"/>
      <c r="KZ242" s="79"/>
      <c r="LA242" s="79"/>
      <c r="LB242" s="79"/>
      <c r="LC242" s="96"/>
      <c r="LD242" s="93"/>
      <c r="LE242" s="94"/>
      <c r="LF242" s="99"/>
      <c r="LG242" s="75"/>
      <c r="LH242" s="93"/>
      <c r="LI242" s="79"/>
      <c r="LJ242" s="74"/>
      <c r="LK242" s="74"/>
      <c r="LL242" s="74"/>
      <c r="LM242" s="100"/>
      <c r="LN242" s="95"/>
      <c r="LO242" s="79"/>
      <c r="LP242" s="79"/>
      <c r="LQ242" s="79"/>
      <c r="LR242" s="96"/>
      <c r="LS242" s="93"/>
      <c r="LT242" s="79"/>
      <c r="LU242" s="79"/>
      <c r="LV242" s="79">
        <v>0.1</v>
      </c>
      <c r="LW242" s="79"/>
      <c r="LX242" s="79"/>
      <c r="LY242" s="79"/>
      <c r="LZ242" s="79"/>
      <c r="MA242" s="97"/>
      <c r="MB242" s="95"/>
      <c r="MC242" s="79"/>
      <c r="MD242" s="79"/>
      <c r="ME242" s="79"/>
      <c r="MF242" s="79"/>
      <c r="MG242" s="79"/>
      <c r="MH242" s="79"/>
      <c r="MI242" s="79"/>
      <c r="MJ242" s="79"/>
      <c r="MK242" s="79"/>
      <c r="ML242" s="79"/>
      <c r="MM242" s="79"/>
      <c r="MN242" s="98"/>
      <c r="MO242" s="98"/>
      <c r="MP242" s="96"/>
      <c r="MQ242" s="93"/>
      <c r="MR242" s="79"/>
      <c r="MS242" s="79"/>
      <c r="MT242" s="79"/>
      <c r="MU242" s="79"/>
      <c r="MV242" s="98"/>
      <c r="MW242" s="79"/>
      <c r="MX242" s="79"/>
      <c r="MY242" s="79"/>
      <c r="MZ242" s="79"/>
      <c r="NA242" s="79"/>
      <c r="NB242" s="79"/>
      <c r="NC242" s="79"/>
      <c r="ND242" s="96"/>
      <c r="NE242" s="96"/>
      <c r="NF242" s="96"/>
      <c r="NG242" s="96"/>
      <c r="NH242" s="93"/>
      <c r="NI242" s="79"/>
      <c r="NJ242" s="79">
        <v>0.05</v>
      </c>
      <c r="NK242" s="79"/>
      <c r="NL242" s="79"/>
      <c r="NM242" s="79"/>
      <c r="NN242" s="94"/>
      <c r="NO242" s="93"/>
      <c r="NP242" s="80"/>
      <c r="NQ242" s="124" t="s">
        <v>1101</v>
      </c>
      <c r="NR242" s="199" t="s">
        <v>1105</v>
      </c>
      <c r="NS242" s="199"/>
      <c r="NT242" s="199"/>
      <c r="NU242" s="199"/>
      <c r="NV242" s="135"/>
      <c r="NW242" s="199"/>
      <c r="NX242" s="136" t="s">
        <v>1106</v>
      </c>
      <c r="NY242" s="138" t="s">
        <v>926</v>
      </c>
      <c r="NZ242" s="136" t="s">
        <v>1106</v>
      </c>
      <c r="OA242" s="137"/>
      <c r="OB242" s="137"/>
      <c r="OC242" s="137"/>
      <c r="OD242" s="108">
        <f t="shared" si="504"/>
        <v>240</v>
      </c>
      <c r="OE242" s="109">
        <v>2</v>
      </c>
      <c r="OF242" s="110">
        <f t="shared" si="505"/>
        <v>75</v>
      </c>
      <c r="OG242" s="109">
        <v>6</v>
      </c>
      <c r="OH242" s="111">
        <f>ROUND(AVERAGEIF($ES$9:$ES$497,$ES242,EV$9:EV$497),0)</f>
        <v>57</v>
      </c>
      <c r="OI242" s="112">
        <f>ROUND(AVERAGEIF($ES$9:$ES$497,$ES242,EW$9:EW$497),0)</f>
        <v>69</v>
      </c>
      <c r="OJ242" s="112">
        <f>ROUND(AVERAGEIF($ES$9:$ES$497,$ES242,EX$9:EX$497),0)</f>
        <v>17</v>
      </c>
      <c r="OK242" s="112">
        <f>ROUND(AVERAGEIF($ES$9:$ES$497,$ES242,EY$9:EY$497),0)</f>
        <v>30</v>
      </c>
      <c r="OL242" s="112">
        <f>ROUND(AVERAGEIF($ES$9:$ES$497,$ES242,EZ$9:EZ$497),0)</f>
        <v>58</v>
      </c>
      <c r="OM242" s="112">
        <f>ROUND(AVERAGEIF($ES$9:$ES$497,$ES242,FA$9:FA$497),0)</f>
        <v>21</v>
      </c>
      <c r="ON242" s="112">
        <f>ROUND(AVERAGEIF($ES$9:$ES$497,$ES242,FB$9:FB$497),0)</f>
        <v>45</v>
      </c>
      <c r="OO242" s="112">
        <f>ROUND(AVERAGEIF($ES$9:$ES$497,$ES242,FC$9:FC$497),0)</f>
        <v>49</v>
      </c>
      <c r="OP242" s="112">
        <f>ROUND(AVERAGEIF($ES$9:$ES$497,$ES242,FD$9:FD$497),0)</f>
        <v>75</v>
      </c>
      <c r="OQ242" s="113">
        <f>ROUND(AVERAGEIF($ES$9:$ES$497,$ES242,FE$9:FE$497),0)</f>
        <v>66</v>
      </c>
      <c r="OR242" s="114">
        <f>ROUND(EV242/MAX(EV$9:EV$497)*100,0)</f>
        <v>32</v>
      </c>
      <c r="OS242" s="115">
        <f>ROUND(EW242/MAX(EW$9:EW$497)*100,0)</f>
        <v>69</v>
      </c>
      <c r="OT242" s="115">
        <f>ROUND(EX242/MAX(EX$9:EX$497)*100,0)</f>
        <v>6</v>
      </c>
      <c r="OU242" s="115">
        <f>ROUND(EY242/MAX(EY$9:EY$497)*100,0)</f>
        <v>18</v>
      </c>
      <c r="OV242" s="115">
        <f>ROUND(EZ242/MAX(EZ$9:EZ$497)*100,0)</f>
        <v>94</v>
      </c>
      <c r="OW242" s="115">
        <f>ROUND(FA242/MAX(FA$9:FA$497)*100,0)</f>
        <v>38</v>
      </c>
      <c r="OX242" s="115">
        <f>ROUND(FB242/MAX(FB$9:FB$497)*100,0)</f>
        <v>63</v>
      </c>
      <c r="OY242" s="116">
        <f>ROUND(FC242/MAX(FC$9:FC$497)*100,0)</f>
        <v>53</v>
      </c>
      <c r="OZ242" s="115">
        <f>ROUND(FD242/MAX(FD$9:FD$497)*100,0)</f>
        <v>84</v>
      </c>
      <c r="PA242" s="117">
        <f>ROUND(FE242/MAX(FE$9:FE$497)*100,0)</f>
        <v>34</v>
      </c>
      <c r="PB242" s="118">
        <f t="shared" si="506"/>
        <v>417</v>
      </c>
      <c r="PC242" s="115">
        <f t="shared" si="507"/>
        <v>681</v>
      </c>
      <c r="PD242" s="115">
        <f t="shared" si="508"/>
        <v>699</v>
      </c>
      <c r="PE242" s="115">
        <f t="shared" si="509"/>
        <v>523</v>
      </c>
      <c r="PF242" s="115">
        <f t="shared" si="510"/>
        <v>427</v>
      </c>
      <c r="PG242" s="119">
        <f t="shared" si="511"/>
        <v>415</v>
      </c>
      <c r="PH242" s="118">
        <f>ROUND(PB242/MAX(PB$9:PB$497)*100,0)</f>
        <v>50</v>
      </c>
      <c r="PI242" s="115">
        <f>ROUND(PC242/MAX(PC$9:PC$497)*100,0)</f>
        <v>82</v>
      </c>
      <c r="PJ242" s="115">
        <f>ROUND(PD242/MAX(PD$9:PD$497)*100,0)</f>
        <v>74</v>
      </c>
      <c r="PK242" s="115">
        <f>ROUND(PE242/MAX(PE$9:PE$497)*100,0)</f>
        <v>52</v>
      </c>
      <c r="PL242" s="115">
        <f>ROUND(PF242/MAX(PF$9:PF$497)*100,0)</f>
        <v>60</v>
      </c>
      <c r="PM242" s="119">
        <f>ROUND(PG242/MAX(PG$9:PG$497)*100,0)</f>
        <v>61</v>
      </c>
      <c r="PN242" s="118">
        <f>RANK(PH242,PH$9:PH$497,0)</f>
        <v>179</v>
      </c>
      <c r="PO242" s="115">
        <f>RANK(PI242,PI$9:PI$497,0)</f>
        <v>11</v>
      </c>
      <c r="PP242" s="115">
        <f>RANK(PJ242,PJ$9:PJ$497,0)</f>
        <v>38</v>
      </c>
      <c r="PQ242" s="115">
        <f>RANK(PK242,PK$9:PK$497,0)</f>
        <v>156</v>
      </c>
      <c r="PR242" s="115">
        <f>RANK(PL242,PL$9:PL$497,0)</f>
        <v>142</v>
      </c>
      <c r="PS242" s="119">
        <f>RANK(PM242,PM$9:PM$497,0)</f>
        <v>95</v>
      </c>
      <c r="PT242" s="120">
        <f>ROUND(FZ242/MAX(FZ$9:FZ$497)*100,0)</f>
        <v>37</v>
      </c>
      <c r="PU242" s="115">
        <f>ROUND(GA242/MAX(GA$9:GA$497)*100,0)</f>
        <v>59</v>
      </c>
      <c r="PV242" s="115">
        <f>ROUND(GB242/MAX(GB$9:GB$497)*100,0)</f>
        <v>6</v>
      </c>
      <c r="PW242" s="115">
        <f>ROUND(GC242/MAX(GC$9:GC$497)*100,0)</f>
        <v>25</v>
      </c>
      <c r="PX242" s="115">
        <f>ROUND(GD242/MAX(GD$9:GD$497)*100,0)</f>
        <v>78</v>
      </c>
      <c r="PY242" s="115">
        <f>ROUND(GE242/MAX(GE$9:GE$497)*100,0)</f>
        <v>31</v>
      </c>
      <c r="PZ242" s="115">
        <f>ROUND(GF242/MAX(GF$9:GF$497)*100,0)</f>
        <v>47</v>
      </c>
      <c r="QA242" s="116">
        <f>ROUND(GG242/MAX(GG$9:GG$497)*100,0)</f>
        <v>50</v>
      </c>
      <c r="QB242" s="115">
        <f>ROUND(GH242/MAX(GH$9:GH$497)*100,0)</f>
        <v>66</v>
      </c>
      <c r="QC242" s="121">
        <f>ROUND(GI242/MAX(GI$9:GI$497)*100,0)</f>
        <v>32</v>
      </c>
      <c r="QD242" s="120">
        <f>ROUND(AVERAGEIF($ES$9:$ES$497,$ES242,PT$9:PT$497),0)</f>
        <v>47</v>
      </c>
      <c r="QE242" s="120">
        <f>ROUND(AVERAGEIF($ES$9:$ES$497,$ES242,PU$9:PU$497),0)</f>
        <v>61</v>
      </c>
      <c r="QF242" s="120">
        <f>ROUND(AVERAGEIF($ES$9:$ES$497,$ES242,PV$9:PV$497),0)</f>
        <v>21</v>
      </c>
      <c r="QG242" s="120">
        <f>ROUND(AVERAGEIF($ES$9:$ES$497,$ES242,PW$9:PW$497),0)</f>
        <v>34</v>
      </c>
      <c r="QH242" s="120">
        <f>ROUND(AVERAGEIF($ES$9:$ES$497,$ES242,PX$9:PX$497),0)</f>
        <v>48</v>
      </c>
      <c r="QI242" s="120">
        <f>ROUND(AVERAGEIF($ES$9:$ES$497,$ES242,PY$9:PY$497),0)</f>
        <v>18</v>
      </c>
      <c r="QJ242" s="120">
        <f>ROUND(AVERAGEIF($ES$9:$ES$497,$ES242,PZ$9:PZ$497),0)</f>
        <v>31</v>
      </c>
      <c r="QK242" s="120">
        <f>ROUND(AVERAGEIF($ES$9:$ES$497,$ES242,QA$9:QA$497),0)</f>
        <v>40</v>
      </c>
      <c r="QL242" s="120">
        <f>ROUND(AVERAGEIF($ES$9:$ES$497,$ES242,QB$9:QB$497),0)</f>
        <v>51</v>
      </c>
      <c r="QM242" s="120">
        <f>ROUND(AVERAGEIF($ES$9:$ES$497,$ES242,QC$9:QC$497),0)</f>
        <v>32</v>
      </c>
      <c r="QN242" s="114">
        <f t="shared" si="512"/>
        <v>385</v>
      </c>
      <c r="QO242" s="115">
        <f t="shared" si="513"/>
        <v>673</v>
      </c>
      <c r="QP242" s="115">
        <f t="shared" si="514"/>
        <v>697</v>
      </c>
      <c r="QQ242" s="115">
        <f t="shared" si="515"/>
        <v>535</v>
      </c>
      <c r="QR242" s="115">
        <f t="shared" si="516"/>
        <v>475</v>
      </c>
      <c r="QS242" s="119">
        <f t="shared" si="517"/>
        <v>413</v>
      </c>
      <c r="QT242" s="114">
        <f>ROUND((QN242-MIN(QN$9:QN$497))/(MAX(QN$9:QN$497)-MIN(QN$9:QN$497))*100,0)</f>
        <v>24</v>
      </c>
      <c r="QU242" s="115">
        <f>ROUND((QO242-MIN(QO$9:QO$497))/(MAX(QO$9:QO$497)-MIN(QO$9:QO$497))*100,0)</f>
        <v>67</v>
      </c>
      <c r="QV242" s="115">
        <f>ROUND((QP242-MIN(QP$9:QP$497))/(MAX(QP$9:QP$497)-MIN(QP$9:QP$497))*100,0)</f>
        <v>50</v>
      </c>
      <c r="QW242" s="115">
        <f>ROUND((QQ242-MIN(QQ$9:QQ$497))/(MAX(QQ$9:QQ$497)-MIN(QQ$9:QQ$497))*100,0)</f>
        <v>31</v>
      </c>
      <c r="QX242" s="115">
        <f>ROUND((QR242-MIN(QR$9:QR$497))/(MAX(QR$9:QR$497)-MIN(QR$9:QR$497))*100,0)</f>
        <v>40</v>
      </c>
      <c r="QY242" s="115">
        <f>ROUND((QS242-MIN(QS$9:QS$497))/(MAX(QS$9:QS$497)-MIN(QS$9:QS$497))*100,0)</f>
        <v>48</v>
      </c>
      <c r="QZ242" s="114">
        <f>RANK(QN242,QN$9:QN$497,0)</f>
        <v>373</v>
      </c>
      <c r="RA242" s="115">
        <f>RANK(QO242,QO$9:QO$497,0)</f>
        <v>11</v>
      </c>
      <c r="RB242" s="115">
        <f>RANK(QP242,QP$9:QP$497,0)</f>
        <v>58</v>
      </c>
      <c r="RC242" s="115">
        <f>RANK(QQ242,QQ$9:QQ$497,0)</f>
        <v>266</v>
      </c>
      <c r="RD242" s="115">
        <f>RANK(QR242,QR$9:QR$497,0)</f>
        <v>286</v>
      </c>
      <c r="RE242" s="115">
        <f>RANK(QS242,QS$9:QS$497,0)</f>
        <v>133</v>
      </c>
      <c r="RF242" s="122"/>
      <c r="RG242" s="115">
        <f>($RH$3*(IH242+IJ242)*100*100/MAX(EX$9:EX$497)*$RO$3) +($RH$3*(II242+IJ242)*100*100/MAX(EX$9:EX$497)*$RO$4) + ($RH$3*IK242*100*100/MAX(EX$9:EX$497)*0.098)</f>
        <v>0</v>
      </c>
      <c r="RH242" s="115">
        <f>($RH$4*IL242*100*100/MAX(EZ$9:EZ$497))*$RQ$3</f>
        <v>9.2000000000000011</v>
      </c>
      <c r="RI242" s="115">
        <f>($RH$3*IM242*100*100/MAX(EY$9:EY$497))*$RQ$4</f>
        <v>0</v>
      </c>
      <c r="RJ242" s="115">
        <f>($RH$3*IN242*100*100/MAX(EX$9:EX$497))</f>
        <v>0</v>
      </c>
      <c r="RK242" s="115">
        <f>($RH$4*IO242*100*100/MAX(EZ$9:EZ$497))*$RQ$3</f>
        <v>4.6000000000000005</v>
      </c>
      <c r="RL242" s="115">
        <f>(($RL$4*IP242*100*((100/MAX(EX$9:EX$497)+100/MAX(EZ$9:EZ$497))/2))+($RL$4*IQ242*100*((100/MAX(EX$9:EX$497)+100/MAX(EZ$9:EZ$497))/2))+($RL$4*IR242*100*((100/MAX(EX$9:EX$497)+100/MAX(EZ$9:EZ$497))/2))+($RL$4*IS242*100*((100/MAX(EX$9:EX$497)+100/MAX(EZ$9:EZ$497))/2))+($RL$4*IT242*100*((100/MAX(EX$9:EX$497)+100/MAX(EZ$9:EZ$497))/2))+($RL$4*IU242*100*((100/MAX(EX$9:EX$497)+100/MAX(EZ$9:EZ$497))/2))+($RL$4*IV242*100*((100/MAX(EX$9:EX$497)+100/MAX(EZ$9:EZ$497))/2))+($RL$4*IW242*100*((100/MAX(EX$9:EX$497)+100/MAX(EZ$9:EZ$497))/2)))*$RS$3</f>
        <v>0</v>
      </c>
      <c r="RM242" s="115">
        <f>(($RH$3*IX242*100*100/MAX(EX$9:EX$497))+($RH$3*IY242*100*100/MAX(EX$9:EX$497))+($RH$3*IZ242*100*100/MAX(EX$9:EX$497))+($RH$3*JA242*100*100/MAX(EX$9:EX$497))+($RH$3*JB242*100*100/MAX(EX$9:EX$497))+($RH$3*JC242*100*100/MAX(EX$9:EX$497))+($RH$3*JD242*100*100/MAX(EX$9:EX$497))+($RH$3*JE242*100*100/MAX(EX$9:EX$497)))*$RS$4</f>
        <v>0</v>
      </c>
      <c r="RN242" s="115">
        <f>(($RH$4*JF242*100*100/MAX(EZ$9:EZ$497)) + ($RH$4*JG242*100*100/MAX(EZ$9:EZ$497)) + ($RH$4*JH242*100*100/MAX(EZ$9:EZ$497)) + ($RH$4*JI242*100*100/MAX(EZ$9:EZ$497)) + ($RH$4*JJ242*100*100/MAX(EZ$9:EZ$497)) + ($RH$4*JK242*100*100/MAX(EZ$9:EZ$497)) + ($RH$4*JL242*100*100/MAX(EZ$9:EZ$497)) + ($RH$4*JM242*100*100/MAX(EZ$9:EZ$497)))*$RU$3</f>
        <v>0</v>
      </c>
      <c r="RO242" s="115">
        <f>(($RL$4*JN242*100*((100/MAX(EX$9:EX$497)+100/MAX(EZ$9:EZ$497))/2))+($RL$4*JO242*100*((100/MAX(EX$9:EX$497)+100/MAX(EZ$9:EZ$497))/2))+($RL$4*JP242*100*((100/MAX(EX$9:EX$497)+100/MAX(EZ$9:EZ$497))/2))+($RL$4*JQ242*100*((100/MAX(EX$9:EX$497)+100/MAX(EZ$9:EZ$497))/2))+($RL$4*JR242*100*((100/MAX(EX$9:EX$497)+100/MAX(EZ$9:EZ$497))/2))+($RL$4*JS242*100*((100/MAX(EX$9:EX$497)+100/MAX(EZ$9:EZ$497))/2))+($RL$4*JT242*100*((100/MAX(EX$9:EX$497)+100/MAX(EZ$9:EZ$497))/2))+($RL$4*JU242*100*((100/MAX(EX$9:EX$497)+100/MAX(EZ$9:EZ$497))/2))+($RL$4*JV242*100*((100/MAX(EX$9:EX$497)+100/MAX(EZ$9:EZ$497))/2))+($RL$4*JW242*100*((100/MAX(EX$9:EX$497)+100/MAX(EZ$9:EZ$497))/2))+($RL$4*JX242*100*((100/MAX(EX$9:EX$497)+100/MAX(EZ$9:EZ$497))/2))+($RL$4*JY242*100*((100/MAX(EX$9:EX$497)+100/MAX(EZ$9:EZ$497))/2))+($RL$4*JZ242*100*((100/MAX(EX$9:EX$497)+100/MAX(EZ$9:EZ$497))/2)))*$RW$3/2</f>
        <v>0</v>
      </c>
      <c r="RP242" s="119">
        <f>($RJ$3*KA242*100*100/MAX(FA$9:FA$497)) + ($RJ$3*KB242*100*100/MAX(FA$9:FA$497)/2) + ($RJ$3*KC242*100*100/MAX(FA$9:FA$497)/2) + ($RJ$3*KD242*100*100/MAX(FA$9:FA$497)/4) + ($RJ$3*KE242*100*100/MAX(FA$9:FA$497)/4)</f>
        <v>0</v>
      </c>
      <c r="RQ242" s="118">
        <f>($RL$4*KF242*100*((100/MAX(EX$9:EX$497)+100/MAX(EZ$9:EZ$497)))) * ($RO$3/2) + (($RL$4*KG242*100*((100/MAX(EX$9:EX$497)+100/MAX(EZ$9:EZ$497))))+($RL$4*KH242*100*((100/MAX(EX$9:EX$497)+100/MAX(EZ$9:EZ$497))))+($RL$4*KI242*100*((100/MAX(EX$9:EX$497)+100/MAX(EZ$9:EZ$497))))+($RL$4*KJ242*100*((100/MAX(EX$9:EX$497)+100/MAX(EZ$9:EZ$497))))+($RL$4*KK242*100*((100/MAX(EX$9:EX$497)+100/MAX(EZ$9:EZ$497))))+($RL$4*KL242*100*((100/MAX(EX$9:EX$497)+100/MAX(EZ$9:EZ$497))))+($RL$4*KM242*100*((100/MAX(EX$9:EX$497)+100/MAX(EZ$9:EZ$497))))+($RL$4*KN242*100*((100/MAX(EX$9:EX$497)+100/MAX(EZ$9:EZ$497))))+($RL$4*KO242*100*((100/MAX(EX$9:EX$497)+100/MAX(EZ$9:EZ$497))))+($RL$4*KP242*100*((100/MAX(EX$9:EX$497)+100/MAX(EZ$9:EZ$497))))+($RL$4*KQ242*100*((100/MAX(EX$9:EX$497)+100/MAX(EZ$9:EZ$497))))+($RL$4*KR242*100*((100/MAX(EX$9:EX$497)+100/MAX(EZ$9:EZ$497))))+($RL$4*KS242*100*((100/MAX(EX$9:EX$497)+100/MAX(EZ$9:EZ$497))))+($RL$4*KV242*100*((100/MAX(EX$9:EX$497)+100/MAX(EZ$9:EZ$497))))) * (($RO$3+$RO$4)/6)</f>
        <v>0</v>
      </c>
      <c r="RR242" s="115">
        <f>(($RL$4*KW242*100*((100/MAX(EX$9:EX$497)+100/MAX(EZ$9:EZ$497))))) * ($RO$3/2) + (($RL$4*KX242*100*((100/MAX(EX$9:EX$497)+100/MAX(EZ$9:EZ$497))))+($RL$4*KY242*100*((100/MAX(EX$9:EX$497)+100/MAX(EZ$9:EZ$497))))+($RL$4*KZ242*100*((100/MAX(EX$9:EX$497)+100/MAX(EZ$9:EZ$497))))+($RL$4*LA242*100*((100/MAX(EX$9:EX$497)+100/MAX(EZ$9:EZ$497))))+($RL$4*LB242*100*((100/MAX(EX$9:EX$497)+100/MAX(EZ$9:EZ$497))))+($RL$4*LC242*100*((100/MAX(EX$9:EX$497)+100/MAX(EZ$9:EZ$497))))) * (($RO$3+$RO$4)/6)</f>
        <v>0</v>
      </c>
      <c r="RS242" s="119">
        <f>(($RL$4*LD242*100*((100/MAX(EX$9:EX$497)+100/MAX(EZ$9:EZ$497))))+($RL$4*LE242*100*((100/MAX(EX$9:EX$497)+100/MAX(EZ$9:EZ$497))))) * (($RO$3+$RO$4)/6)</f>
        <v>0</v>
      </c>
      <c r="RT242" s="118">
        <f>($RJ$4*LH242*100*(100/MAX(EV$9:EV$497)))+($RJ$4*LI242*100*(100/MAX(EV$9:EV$497)))</f>
        <v>0</v>
      </c>
      <c r="RU242" s="119">
        <f>($RJ$4*LJ242*(100/MAX(EV$9:EV$497)))/2 + ($RL$3*LK242*(100/MAX(EW$9:EW$497))) + ($RJ$4*LL242*(100/MAX(EV$9:EV$497)))/4 + ($RL$3*LM242*(100/MAX(EW$9:EW$497)))</f>
        <v>0</v>
      </c>
      <c r="RV242" s="118">
        <f>($RJ$4*LN242*100*100/MAX(EV$9:EV$497)/2)+($RJ$4*LO242*100*100/MAX(EV$9:EV$497)/2)+($RJ$4*LP242*100*100/MAX(EV$9:EV$497))+($RJ$4*LQ242*100*100/MAX(EV$9:EV$497))+($RJ$4*LR242*100*100/MAX(EV$9:EV$497))</f>
        <v>0</v>
      </c>
      <c r="RW242" s="115">
        <f>($RJ$4*LS242*100*100/MAX(EV$9:EV$497)) + (($RJ$4*LT242*100*100/MAX(EV$9:EV$497))+($RJ$4*LU242*100*100/MAX(EV$9:EV$497))+($RJ$4*LV242*100*100/MAX(EV$9:EV$497))+($RJ$4*LW242*100*100/MAX(EV$9:EV$497))+($RJ$4*LX242*100*100/MAX(EV$9:EV$497))+($RJ$4*LY242*100*100/MAX(EV$9:EV$497))+($RJ$4*LZ242*100*100/MAX(EV$9:EV$497))+($RJ$4*MA242*100*100/MAX(EV$9:EV$497)))/2</f>
        <v>8.4269662921348321</v>
      </c>
      <c r="RX242" s="119">
        <f>($RJ$4*MB242*100*100/MAX(EV$9:EV$497))+($RJ$4*MC242*100*100/MAX(EV$9:EV$497))+($RJ$4*MD242*100*100/MAX(EV$9:EV$497))+($RJ$4*ME242*100*100/MAX(EV$9:EV$497))+($RJ$4*MF242*100*100/MAX(EV$9:EV$497))+($RJ$4*MG242*100*100/MAX(EV$9:EV$497))+($RJ$4*MH242*100*100/MAX(EV$9:EV$497))+($RJ$4*MI242*100*100/MAX(EV$9:EV$497))+($RJ$4*MJ242*100*100/MAX(EV$9:EV$497))+($RJ$4*MK242*100*100/MAX(EV$9:EV$497))+($RJ$4*ML242*100*100/MAX(EV$9:EV$497))+($RJ$4*MM242*100*100/MAX(EV$9:EV$497))+($RJ$4*MN242*100*100/MAX(EV$9:EV$497))</f>
        <v>0</v>
      </c>
      <c r="RY242" s="118">
        <f>($RJ$4*MQ242*100*100/MAX(EV$9:EV$497))/2 + (($RJ$4*MR242*100*100/MAX(EV$9:EV$497))+($RJ$4*MS242*100*100/MAX(EV$9:EV$497))+($RJ$4*MT242*100*100/MAX(EV$9:EV$497))+($RJ$4*MU242*100*100/MAX(EV$9:EV$497))+($RJ$4*MV242*100*100/MAX(EV$9:EV$497))+($RJ$4*MW242*100*100/MAX(EV$9:EV$497))+($RJ$4*MX242*100*100/MAX(EV$9:EV$497))+($RJ$4*MY242*100*100/MAX(EV$9:EV$497))+($RJ$4*MZ242*100*100/MAX(EV$9:EV$497))+($RJ$4*NA242*100*100/MAX(EV$9:EV$497))+($RJ$4*NB242*100*100/MAX(EV$9:EV$497))+($RJ$4*NC242*100*100/MAX(EV$9:EV$497))+($RJ$4*ND242*100*100/MAX(EV$9:EV$497))+($RJ$4*NG242*100*100/MAX(EV$9:EV$497)))/4</f>
        <v>0</v>
      </c>
      <c r="RZ242" s="115">
        <f>($RJ$4*NH242*100*100/MAX(EV$9:EV$497))/2 + (($RJ$4*NI242*100*100/MAX(EV$9:EV$497))+($RJ$4*NJ242*100*100/MAX(EV$9:EV$497))+($RJ$4*NK242*100*100/MAX(EV$9:EV$497))+($RJ$4*NL242*100*100/MAX(EV$9:EV$497))+($RJ$4*NM242*100*100/MAX(EV$9:EV$497))+($RJ$4*NN242*100*100/MAX(EV$9:EV$497)))/4</f>
        <v>2.106741573033708</v>
      </c>
      <c r="SA242" s="117">
        <f>(($RJ$4*NO242*100*100/MAX(EV$9:EV$497))+($RJ$4*NP242*100*100/MAX(EV$9:EV$497)))/4</f>
        <v>0</v>
      </c>
      <c r="SB242" s="118">
        <f t="shared" si="518"/>
        <v>24.333707865168542</v>
      </c>
      <c r="SC242" s="115">
        <f t="shared" si="519"/>
        <v>2.106741573033708</v>
      </c>
      <c r="SD242" s="115">
        <f t="shared" si="520"/>
        <v>62.753426966292139</v>
      </c>
      <c r="SE242" s="115">
        <f t="shared" si="521"/>
        <v>2.106741573033708</v>
      </c>
      <c r="SF242" s="115">
        <f t="shared" si="522"/>
        <v>2.6334269662921352</v>
      </c>
      <c r="SG242" s="115">
        <f t="shared" si="523"/>
        <v>10.533707865168541</v>
      </c>
      <c r="SH242" s="115">
        <f>ROUND(SB242/MAX(SB$9:SB$497)*100,0)</f>
        <v>31</v>
      </c>
      <c r="SI242" s="115">
        <f>ROUND(SC242/MAX(SC$9:SC$497)*100,0)</f>
        <v>3</v>
      </c>
      <c r="SJ242" s="115">
        <f>ROUND(SD242/MAX(SD$9:SD$497)*100,0)</f>
        <v>100</v>
      </c>
      <c r="SK242" s="115">
        <f>ROUND(SE242/MAX(SE$9:SE$497)*100,0)</f>
        <v>2</v>
      </c>
      <c r="SL242" s="115">
        <f>ROUND(SF242/MAX(SF$9:SF$497)*100,0)</f>
        <v>6</v>
      </c>
      <c r="SM242" s="121">
        <f>ROUND(SG242/MAX(SG$9:SG$497)*100,0)</f>
        <v>10</v>
      </c>
      <c r="SN242" s="115">
        <f>ROUND(AVERAGEIF($ES$9:$ES$497,$ES242,SH$9:SH$497),0)</f>
        <v>12</v>
      </c>
      <c r="SO242" s="115">
        <f>ROUND(AVERAGEIF($ES$9:$ES$497,$ES242,SI$9:SI$497),0)</f>
        <v>5</v>
      </c>
      <c r="SP242" s="115">
        <f>ROUND(AVERAGEIF($ES$9:$ES$497,$ES242,SJ$9:SJ$497),0)</f>
        <v>26</v>
      </c>
      <c r="SQ242" s="115">
        <f>ROUND(AVERAGEIF($ES$9:$ES$497,$ES242,SK$9:SK$497),0)</f>
        <v>6</v>
      </c>
      <c r="SR242" s="115">
        <f>ROUND(AVERAGEIF($ES$9:$ES$497,$ES242,SL$9:SL$497),0)</f>
        <v>8</v>
      </c>
      <c r="SS242" s="121">
        <f>ROUND(AVERAGEIF($ES$9:$ES$497,$ES242,SM$9:SM$497),0)</f>
        <v>4</v>
      </c>
      <c r="ST242" s="114">
        <f>RANK(SB242,SB$9:SB$497,0)</f>
        <v>144</v>
      </c>
      <c r="SU242" s="115">
        <f>RANK(SC242,SC$9:SC$497,0)</f>
        <v>207</v>
      </c>
      <c r="SV242" s="115">
        <f>RANK(SD242,SD$9:SD$497,0)</f>
        <v>1</v>
      </c>
      <c r="SW242" s="115">
        <f>RANK(SE242,SE$9:SE$497,0)</f>
        <v>207</v>
      </c>
      <c r="SX242" s="115">
        <f>RANK(SF242,SF$9:SF$497,0)</f>
        <v>125</v>
      </c>
      <c r="SY242" s="115">
        <f>RANK(SG242,SG$9:SG$497,0)</f>
        <v>86</v>
      </c>
      <c r="SZ242" s="115">
        <f>COUNTIFS(SB$9:SB$497,"&gt;"&amp;SB242,$ES$9:$ES$497,$ES242)+1</f>
        <v>9</v>
      </c>
      <c r="TA242" s="115">
        <f>COUNTIFS(SC$9:SC$497,"&gt;"&amp;SC242,$ES$9:$ES$497,$ES242)+1</f>
        <v>19</v>
      </c>
      <c r="TB242" s="115">
        <f>COUNTIFS(SD$9:SD$497,"&gt;"&amp;SD242,$ES$9:$ES$497,$ES242)+1</f>
        <v>1</v>
      </c>
      <c r="TC242" s="115">
        <f>COUNTIFS(SE$9:SE$497,"&gt;"&amp;SE242,$ES$9:$ES$497,$ES242)+1</f>
        <v>19</v>
      </c>
      <c r="TD242" s="115">
        <f>COUNTIFS(SF$9:SF$497,"&gt;"&amp;SF242,$ES$9:$ES$497,$ES242)+1</f>
        <v>19</v>
      </c>
      <c r="TE242" s="117">
        <f>COUNTIFS(SG$9:SG$497,"&gt;"&amp;SG242,$ES$9:$ES$497,$ES242)+1</f>
        <v>6</v>
      </c>
      <c r="TF242" s="118">
        <f t="shared" si="524"/>
        <v>113</v>
      </c>
      <c r="TG242" s="115">
        <f t="shared" si="525"/>
        <v>53</v>
      </c>
      <c r="TH242" s="115">
        <f t="shared" si="526"/>
        <v>182</v>
      </c>
      <c r="TI242" s="115">
        <f t="shared" si="527"/>
        <v>76</v>
      </c>
      <c r="TJ242" s="115">
        <f t="shared" si="528"/>
        <v>58</v>
      </c>
      <c r="TK242" s="115">
        <f t="shared" si="529"/>
        <v>70</v>
      </c>
      <c r="TL242" s="117">
        <f t="shared" si="530"/>
        <v>71</v>
      </c>
      <c r="TM242" s="118">
        <f>ROUND(TF242/MAX(TF$9:TF$497)*100,0)</f>
        <v>63</v>
      </c>
      <c r="TN242" s="115">
        <f>ROUND(TG242/MAX(TG$9:TG$497)*100,0)</f>
        <v>29</v>
      </c>
      <c r="TO242" s="115">
        <f>ROUND(TH242/MAX(TH$9:TH$497)*100,0)</f>
        <v>100</v>
      </c>
      <c r="TP242" s="115">
        <f>ROUND(TI242/MAX(TI$9:TI$497)*100,0)</f>
        <v>42</v>
      </c>
      <c r="TQ242" s="115">
        <f>ROUND(TJ242/MAX(TJ$9:TJ$497)*100,0)</f>
        <v>29</v>
      </c>
      <c r="TR242" s="115">
        <f>ROUND(TK242/MAX(TK$9:TK$497)*100,0)</f>
        <v>36</v>
      </c>
      <c r="TS242" s="119">
        <f>ROUND(TL242/MAX(TL$9:TL$497)*100,0)</f>
        <v>36</v>
      </c>
      <c r="TT242" s="120">
        <f>RANK(TM242,TM$9:TM$497,0)</f>
        <v>83</v>
      </c>
      <c r="TU242" s="115">
        <f>RANK(TN242,TN$9:TN$497,0)</f>
        <v>218</v>
      </c>
      <c r="TV242" s="115">
        <f>RANK(TO242,TO$9:TO$497,0)</f>
        <v>1</v>
      </c>
      <c r="TW242" s="115">
        <f>RANK(TP242,TP$9:TP$497,0)</f>
        <v>125</v>
      </c>
      <c r="TX242" s="115">
        <f>RANK(TQ242,TQ$9:TQ$497,0)</f>
        <v>162</v>
      </c>
      <c r="TY242" s="115">
        <f>RANK(TR242,TR$9:TR$497,0)</f>
        <v>128</v>
      </c>
      <c r="TZ242" s="121">
        <f>RANK(TS242,TS$9:TS$497,0)</f>
        <v>94</v>
      </c>
      <c r="UA242" s="132"/>
      <c r="UB242" s="7" t="s">
        <v>1</v>
      </c>
    </row>
    <row r="243" spans="1:548" x14ac:dyDescent="0.15">
      <c r="A243" s="183">
        <v>235</v>
      </c>
      <c r="B243" s="200" t="s">
        <v>1105</v>
      </c>
      <c r="C243" s="143"/>
      <c r="D243" s="143"/>
      <c r="E243" s="64" t="s">
        <v>518</v>
      </c>
      <c r="F243" s="144">
        <v>86</v>
      </c>
      <c r="G243" s="144" t="s">
        <v>519</v>
      </c>
      <c r="H243" s="144"/>
      <c r="I243" s="66" t="s">
        <v>521</v>
      </c>
      <c r="J243" s="67" t="s">
        <v>521</v>
      </c>
      <c r="K243" s="67" t="s">
        <v>521</v>
      </c>
      <c r="L243" s="67" t="s">
        <v>521</v>
      </c>
      <c r="M243" s="67" t="s">
        <v>521</v>
      </c>
      <c r="N243" s="67" t="s">
        <v>521</v>
      </c>
      <c r="O243" s="67" t="s">
        <v>521</v>
      </c>
      <c r="P243" s="67" t="s">
        <v>521</v>
      </c>
      <c r="Q243" s="67" t="s">
        <v>521</v>
      </c>
      <c r="R243" s="68" t="s">
        <v>521</v>
      </c>
      <c r="S243" s="69" t="s">
        <v>521</v>
      </c>
      <c r="T243" s="67" t="s">
        <v>521</v>
      </c>
      <c r="U243" s="67" t="s">
        <v>521</v>
      </c>
      <c r="V243" s="67" t="s">
        <v>521</v>
      </c>
      <c r="W243" s="67" t="s">
        <v>521</v>
      </c>
      <c r="X243" s="67" t="s">
        <v>521</v>
      </c>
      <c r="Y243" s="67" t="s">
        <v>521</v>
      </c>
      <c r="Z243" s="67" t="s">
        <v>521</v>
      </c>
      <c r="AA243" s="67" t="s">
        <v>521</v>
      </c>
      <c r="AB243" s="68" t="s">
        <v>521</v>
      </c>
      <c r="AC243" s="69" t="s">
        <v>521</v>
      </c>
      <c r="AD243" s="67" t="s">
        <v>521</v>
      </c>
      <c r="AE243" s="67" t="s">
        <v>521</v>
      </c>
      <c r="AF243" s="67" t="s">
        <v>521</v>
      </c>
      <c r="AG243" s="67" t="s">
        <v>521</v>
      </c>
      <c r="AH243" s="67" t="s">
        <v>521</v>
      </c>
      <c r="AI243" s="67" t="s">
        <v>521</v>
      </c>
      <c r="AJ243" s="67" t="s">
        <v>521</v>
      </c>
      <c r="AK243" s="67" t="s">
        <v>521</v>
      </c>
      <c r="AL243" s="68" t="s">
        <v>521</v>
      </c>
      <c r="AM243" s="69" t="s">
        <v>521</v>
      </c>
      <c r="AN243" s="67" t="s">
        <v>521</v>
      </c>
      <c r="AO243" s="67" t="s">
        <v>521</v>
      </c>
      <c r="AP243" s="67" t="s">
        <v>521</v>
      </c>
      <c r="AQ243" s="67" t="s">
        <v>521</v>
      </c>
      <c r="AR243" s="67" t="s">
        <v>521</v>
      </c>
      <c r="AS243" s="67" t="s">
        <v>521</v>
      </c>
      <c r="AT243" s="67" t="s">
        <v>521</v>
      </c>
      <c r="AU243" s="67" t="s">
        <v>521</v>
      </c>
      <c r="AV243" s="68" t="s">
        <v>521</v>
      </c>
      <c r="AW243" s="69" t="s">
        <v>521</v>
      </c>
      <c r="AX243" s="67" t="s">
        <v>521</v>
      </c>
      <c r="AY243" s="67" t="s">
        <v>521</v>
      </c>
      <c r="AZ243" s="67" t="s">
        <v>521</v>
      </c>
      <c r="BA243" s="67" t="s">
        <v>521</v>
      </c>
      <c r="BB243" s="67" t="s">
        <v>521</v>
      </c>
      <c r="BC243" s="67" t="s">
        <v>521</v>
      </c>
      <c r="BD243" s="67" t="s">
        <v>521</v>
      </c>
      <c r="BE243" s="67" t="s">
        <v>521</v>
      </c>
      <c r="BF243" s="68" t="s">
        <v>521</v>
      </c>
      <c r="BG243" s="69" t="s">
        <v>521</v>
      </c>
      <c r="BH243" s="67" t="s">
        <v>521</v>
      </c>
      <c r="BI243" s="67" t="s">
        <v>521</v>
      </c>
      <c r="BJ243" s="67" t="s">
        <v>521</v>
      </c>
      <c r="BK243" s="67" t="s">
        <v>521</v>
      </c>
      <c r="BL243" s="67" t="s">
        <v>521</v>
      </c>
      <c r="BM243" s="67" t="s">
        <v>521</v>
      </c>
      <c r="BN243" s="67" t="s">
        <v>521</v>
      </c>
      <c r="BO243" s="67" t="s">
        <v>521</v>
      </c>
      <c r="BP243" s="68" t="s">
        <v>521</v>
      </c>
      <c r="BQ243" s="70" t="s">
        <v>520</v>
      </c>
      <c r="BR243" s="67" t="s">
        <v>520</v>
      </c>
      <c r="BS243" s="67" t="s">
        <v>520</v>
      </c>
      <c r="BT243" s="67" t="s">
        <v>520</v>
      </c>
      <c r="BU243" s="67" t="s">
        <v>520</v>
      </c>
      <c r="BV243" s="67" t="s">
        <v>520</v>
      </c>
      <c r="BW243" s="67" t="s">
        <v>520</v>
      </c>
      <c r="BX243" s="67" t="s">
        <v>520</v>
      </c>
      <c r="BY243" s="67" t="s">
        <v>520</v>
      </c>
      <c r="BZ243" s="68" t="s">
        <v>520</v>
      </c>
      <c r="CA243" s="69" t="s">
        <v>521</v>
      </c>
      <c r="CB243" s="67" t="s">
        <v>521</v>
      </c>
      <c r="CC243" s="67" t="s">
        <v>521</v>
      </c>
      <c r="CD243" s="67" t="s">
        <v>521</v>
      </c>
      <c r="CE243" s="67" t="s">
        <v>521</v>
      </c>
      <c r="CF243" s="67" t="s">
        <v>521</v>
      </c>
      <c r="CG243" s="67" t="s">
        <v>521</v>
      </c>
      <c r="CH243" s="67" t="s">
        <v>521</v>
      </c>
      <c r="CI243" s="67" t="s">
        <v>521</v>
      </c>
      <c r="CJ243" s="68" t="s">
        <v>521</v>
      </c>
      <c r="CK243" s="69" t="s">
        <v>521</v>
      </c>
      <c r="CL243" s="67" t="s">
        <v>521</v>
      </c>
      <c r="CM243" s="67" t="s">
        <v>521</v>
      </c>
      <c r="CN243" s="67" t="s">
        <v>521</v>
      </c>
      <c r="CO243" s="67" t="s">
        <v>521</v>
      </c>
      <c r="CP243" s="67" t="s">
        <v>521</v>
      </c>
      <c r="CQ243" s="67" t="s">
        <v>521</v>
      </c>
      <c r="CR243" s="67" t="s">
        <v>521</v>
      </c>
      <c r="CS243" s="67" t="s">
        <v>521</v>
      </c>
      <c r="CT243" s="68" t="s">
        <v>521</v>
      </c>
      <c r="CU243" s="69" t="s">
        <v>521</v>
      </c>
      <c r="CV243" s="67" t="s">
        <v>521</v>
      </c>
      <c r="CW243" s="67" t="s">
        <v>521</v>
      </c>
      <c r="CX243" s="67" t="s">
        <v>521</v>
      </c>
      <c r="CY243" s="67" t="s">
        <v>521</v>
      </c>
      <c r="CZ243" s="67" t="s">
        <v>521</v>
      </c>
      <c r="DA243" s="67" t="s">
        <v>521</v>
      </c>
      <c r="DB243" s="67" t="s">
        <v>521</v>
      </c>
      <c r="DC243" s="67" t="s">
        <v>521</v>
      </c>
      <c r="DD243" s="68" t="s">
        <v>521</v>
      </c>
      <c r="DE243" s="69" t="s">
        <v>521</v>
      </c>
      <c r="DF243" s="71" t="s">
        <v>521</v>
      </c>
      <c r="DG243" s="67" t="s">
        <v>521</v>
      </c>
      <c r="DH243" s="67" t="s">
        <v>521</v>
      </c>
      <c r="DI243" s="67" t="s">
        <v>521</v>
      </c>
      <c r="DJ243" s="67" t="s">
        <v>521</v>
      </c>
      <c r="DK243" s="67" t="s">
        <v>521</v>
      </c>
      <c r="DL243" s="67" t="s">
        <v>521</v>
      </c>
      <c r="DM243" s="67" t="s">
        <v>521</v>
      </c>
      <c r="DN243" s="68" t="s">
        <v>521</v>
      </c>
      <c r="DO243" s="70" t="s">
        <v>521</v>
      </c>
      <c r="DP243" s="71" t="s">
        <v>521</v>
      </c>
      <c r="DQ243" s="67" t="s">
        <v>521</v>
      </c>
      <c r="DR243" s="67" t="s">
        <v>521</v>
      </c>
      <c r="DS243" s="67" t="s">
        <v>521</v>
      </c>
      <c r="DT243" s="67" t="s">
        <v>521</v>
      </c>
      <c r="DU243" s="67" t="s">
        <v>521</v>
      </c>
      <c r="DV243" s="67" t="s">
        <v>521</v>
      </c>
      <c r="DW243" s="67" t="s">
        <v>521</v>
      </c>
      <c r="DX243" s="72" t="s">
        <v>521</v>
      </c>
      <c r="DY243" s="73" t="s">
        <v>522</v>
      </c>
      <c r="DZ243" s="74">
        <v>2</v>
      </c>
      <c r="EA243" s="74">
        <v>3</v>
      </c>
      <c r="EB243" s="74">
        <v>3</v>
      </c>
      <c r="EC243" s="75">
        <v>4</v>
      </c>
      <c r="ED243" s="76" t="s">
        <v>522</v>
      </c>
      <c r="EE243" s="74">
        <f t="shared" si="474"/>
        <v>2</v>
      </c>
      <c r="EF243" s="74">
        <f t="shared" si="475"/>
        <v>6</v>
      </c>
      <c r="EG243" s="74">
        <f t="shared" si="476"/>
        <v>18</v>
      </c>
      <c r="EH243" s="77">
        <f t="shared" si="477"/>
        <v>72</v>
      </c>
      <c r="EI243" s="73">
        <v>30</v>
      </c>
      <c r="EJ243" s="74">
        <v>50</v>
      </c>
      <c r="EK243" s="74">
        <v>90</v>
      </c>
      <c r="EL243" s="74">
        <v>150</v>
      </c>
      <c r="EM243" s="75">
        <v>450</v>
      </c>
      <c r="EN243" s="78">
        <v>1</v>
      </c>
      <c r="EO243" s="79">
        <f t="shared" si="478"/>
        <v>0.83333333333333337</v>
      </c>
      <c r="EP243" s="79">
        <f t="shared" si="479"/>
        <v>0.5</v>
      </c>
      <c r="EQ243" s="79">
        <f t="shared" si="480"/>
        <v>0.27777777777777779</v>
      </c>
      <c r="ER243" s="80">
        <f t="shared" si="481"/>
        <v>0.20833333333333334</v>
      </c>
      <c r="ES243" s="128" t="s">
        <v>534</v>
      </c>
      <c r="ET243" s="82"/>
      <c r="EU243" s="83">
        <v>4</v>
      </c>
      <c r="EV243" s="73">
        <v>62</v>
      </c>
      <c r="EW243" s="74">
        <v>26</v>
      </c>
      <c r="EX243" s="74">
        <v>57</v>
      </c>
      <c r="EY243" s="74">
        <v>35</v>
      </c>
      <c r="EZ243" s="74">
        <v>9</v>
      </c>
      <c r="FA243" s="74">
        <v>9</v>
      </c>
      <c r="FB243" s="74">
        <v>52</v>
      </c>
      <c r="FC243" s="74">
        <v>46</v>
      </c>
      <c r="FD243" s="74">
        <f t="shared" si="482"/>
        <v>66</v>
      </c>
      <c r="FE243" s="84">
        <f t="shared" si="483"/>
        <v>103</v>
      </c>
      <c r="FF243" s="73">
        <f>RANK(EV243,$EV$9:$EV$497,0)</f>
        <v>227</v>
      </c>
      <c r="FG243" s="74">
        <f>RANK(EW243,$EW$9:$EW$497,0)</f>
        <v>314</v>
      </c>
      <c r="FH243" s="74">
        <f>RANK(EX243,$EX$9:$EX$497,0)</f>
        <v>124</v>
      </c>
      <c r="FI243" s="74">
        <f>RANK(EY243,$EY$9:$EY$497,0)</f>
        <v>203</v>
      </c>
      <c r="FJ243" s="74">
        <f>RANK(EZ243,$EZ$9:$EZ$497,0)</f>
        <v>348</v>
      </c>
      <c r="FK243" s="74">
        <f>RANK(FA243,$FA$9:$FA$497,0)</f>
        <v>325</v>
      </c>
      <c r="FL243" s="74">
        <f>RANK(FB243,$FB$9:$FB$497,0)</f>
        <v>161</v>
      </c>
      <c r="FM243" s="74">
        <f>RANK(FC243,$FC$9:$FC$497,0)</f>
        <v>187</v>
      </c>
      <c r="FN243" s="74">
        <f>RANK(FD243,$FD$9:$FD$497,0)</f>
        <v>225</v>
      </c>
      <c r="FO243" s="84">
        <f>RANK(FE243,$FE$9:$FE$497,0)</f>
        <v>139</v>
      </c>
      <c r="FP243" s="73">
        <f>COUNTIFS($EV$9:$EV$497,"&gt;"&amp;EV243,$ES$9:$ES$497,ES243)+1</f>
        <v>51</v>
      </c>
      <c r="FQ243" s="74">
        <f>COUNTIFS($EW$9:$EW$497,"&gt;"&amp;EW243,$ES$9:$ES$497,ES243)+1</f>
        <v>48</v>
      </c>
      <c r="FR243" s="74">
        <f>COUNTIFS($EX$9:$EX$497,"&gt;"&amp;EX243,$ES$9:$ES$497,ES243)+1</f>
        <v>50</v>
      </c>
      <c r="FS243" s="74">
        <f>COUNTIFS($EY$9:$EY$497,"&gt;"&amp;EY243,$ES$9:$ES$497,ES243)+1</f>
        <v>42</v>
      </c>
      <c r="FT243" s="74">
        <f>COUNTIFS($EZ$9:$EZ$497,"&gt;"&amp;EZ243,$ES$9:$ES$497,ES243)+1</f>
        <v>45</v>
      </c>
      <c r="FU243" s="74">
        <f>COUNTIFS($FA$9:$FA$497,"&gt;"&amp;FA243,$ES$9:$ES$497,ES243)+1</f>
        <v>44</v>
      </c>
      <c r="FV243" s="74">
        <f>COUNTIFS($FB$9:$FB$497,"&gt;"&amp;FB243,$ES$9:$ES$497,ES243)+1</f>
        <v>48</v>
      </c>
      <c r="FW243" s="74">
        <f>COUNTIFS($FC$9:$FC$497,"&gt;"&amp;FC243,$ES$9:$ES$497,ES243)+1</f>
        <v>60</v>
      </c>
      <c r="FX243" s="74">
        <f>COUNTIFS($FD$9:$FD$497,"&gt;"&amp;FD243,$ES$9:$ES$497,ES243)+1</f>
        <v>51</v>
      </c>
      <c r="FY243" s="84">
        <f>COUNTIFS($FE$9:$FE$497,"&gt;"&amp;FE243,$ES$9:$ES$497,ES243)+1</f>
        <v>57</v>
      </c>
      <c r="FZ243" s="85">
        <f t="shared" si="484"/>
        <v>0.72</v>
      </c>
      <c r="GA243" s="86">
        <f t="shared" si="485"/>
        <v>0.3</v>
      </c>
      <c r="GB243" s="86">
        <f t="shared" si="486"/>
        <v>0.66</v>
      </c>
      <c r="GC243" s="86">
        <f t="shared" si="487"/>
        <v>0.41</v>
      </c>
      <c r="GD243" s="86">
        <f t="shared" si="488"/>
        <v>0.1</v>
      </c>
      <c r="GE243" s="86">
        <f t="shared" si="489"/>
        <v>0.1</v>
      </c>
      <c r="GF243" s="86">
        <f t="shared" si="490"/>
        <v>0.6</v>
      </c>
      <c r="GG243" s="86">
        <f t="shared" si="491"/>
        <v>0.53</v>
      </c>
      <c r="GH243" s="86">
        <f t="shared" si="492"/>
        <v>0.77</v>
      </c>
      <c r="GI243" s="87">
        <f t="shared" si="493"/>
        <v>1.2</v>
      </c>
      <c r="GJ243" s="85">
        <f>ROUND(((FZ243-AVERAGE(FZ$9:FZ$497))/STDEVP(FZ$9:FZ$497)*10+50),2)</f>
        <v>40.4</v>
      </c>
      <c r="GK243" s="86">
        <f>ROUND(((GA243-AVERAGE(GA$9:GA$497))/STDEVP(GA$9:GA$497)*10+50),2)</f>
        <v>38.33</v>
      </c>
      <c r="GL243" s="86">
        <f>ROUND(((GB243-AVERAGE(GB$9:GB$497))/STDEVP(GB$9:GB$497)*10+50),2)</f>
        <v>52.9</v>
      </c>
      <c r="GM243" s="86">
        <f>ROUND(((GC243-AVERAGE(GC$9:GC$497))/STDEVP(GC$9:GC$497)*10+50),2)</f>
        <v>44.18</v>
      </c>
      <c r="GN243" s="86">
        <f>ROUND(((GD243-AVERAGE(GD$9:GD$497))/STDEVP(GD$9:GD$497)*10+50),2)</f>
        <v>39.99</v>
      </c>
      <c r="GO243" s="86">
        <f>ROUND(((GE243-AVERAGE(GE$9:GE$497))/STDEVP(GE$9:GE$497)*10+50),2)</f>
        <v>40.98</v>
      </c>
      <c r="GP243" s="86">
        <f>ROUND(((GF243-AVERAGE(GF$9:GF$497))/STDEVP(GF$9:GF$497)*10+50),2)</f>
        <v>48.9</v>
      </c>
      <c r="GQ243" s="86">
        <f>ROUND(((GG243-AVERAGE(GG$9:GG$497))/STDEVP(GG$9:GG$497)*10+50),2)</f>
        <v>46.84</v>
      </c>
      <c r="GR243" s="86">
        <f>ROUND(((GH243-AVERAGE(GH$9:GH$497))/STDEVP(GH$9:GH$497)*10+50),2)</f>
        <v>42.53</v>
      </c>
      <c r="GS243" s="87">
        <f>ROUND(((GI243-AVERAGE(GI$9:GI$497))/STDEVP(GI$9:GI$497)*10+50),2)</f>
        <v>49.71</v>
      </c>
      <c r="GT243" s="73">
        <f>RANK(GJ243,$GJ$9:$GJ$497,0)</f>
        <v>357</v>
      </c>
      <c r="GU243" s="74">
        <f>RANK(GK243,$GK$9:$GK$497,0)</f>
        <v>407</v>
      </c>
      <c r="GV243" s="74">
        <f>RANK(GL243,$GL$9:$GL$497,0)</f>
        <v>154</v>
      </c>
      <c r="GW243" s="74">
        <f>RANK(GM243,$GM$9:$GM$497,0)</f>
        <v>320</v>
      </c>
      <c r="GX243" s="74">
        <f>RANK(GN243,$GN$9:$GN$497,0)</f>
        <v>430</v>
      </c>
      <c r="GY243" s="74">
        <f>RANK(GO243,$GO$9:$GO$497,0)</f>
        <v>429</v>
      </c>
      <c r="GZ243" s="74">
        <f>RANK(GP243,$GP$9:$GP$497,0)</f>
        <v>226</v>
      </c>
      <c r="HA243" s="74">
        <f>RANK(GQ243,$GQ$9:$GQ$497,0)</f>
        <v>262</v>
      </c>
      <c r="HB243" s="74">
        <f>RANK(GR243,$GR$9:$GR$497,0)</f>
        <v>330</v>
      </c>
      <c r="HC243" s="84">
        <f>RANK(GS243,$GS$9:$GS$497,0)</f>
        <v>185</v>
      </c>
      <c r="HD243" s="85">
        <f>ROUND(AVERAGEIF($ES$9:$ES$497,$ES243,$FZ$9:$FZ$497),2)</f>
        <v>0.95</v>
      </c>
      <c r="HE243" s="86">
        <f>ROUND(AVERAGEIF($ES$9:$ES$497,$ES243,$GA$9:$GA$497),2)</f>
        <v>0.38</v>
      </c>
      <c r="HF243" s="86">
        <f>ROUND(AVERAGEIF($ES$9:$ES$497,$ES243,$GB$9:$GB$497),2)</f>
        <v>0.82</v>
      </c>
      <c r="HG243" s="86">
        <f>ROUND(AVERAGEIF($ES$9:$ES$497,$ES243,$GC$9:$GC$497),2)</f>
        <v>0.44</v>
      </c>
      <c r="HH243" s="86">
        <f>ROUND(AVERAGEIF($ES$9:$ES$497,$ES243,$GD$9:$GD$497),2)</f>
        <v>0.15</v>
      </c>
      <c r="HI243" s="86">
        <f>ROUND(AVERAGEIF($ES$9:$ES$497,$ES243,$GE$9:$GE$497),2)</f>
        <v>0.14000000000000001</v>
      </c>
      <c r="HJ243" s="86">
        <f>ROUND(AVERAGEIF($ES$9:$ES$497,$ES243,$GF$9:$GF$497),2)</f>
        <v>0.74</v>
      </c>
      <c r="HK243" s="86">
        <f>ROUND(AVERAGEIF($ES$9:$ES$497,$ES243,$GG$9:$GG$497),2)</f>
        <v>0.85</v>
      </c>
      <c r="HL243" s="86">
        <f>ROUND(AVERAGEIF($ES$9:$ES$497,$ES243,$GH$9:$GH$497),2)</f>
        <v>0.97</v>
      </c>
      <c r="HM243" s="87">
        <f>ROUND(AVERAGEIF($ES$9:$ES$497,$ES243,$GI$9:$GI$497),2)</f>
        <v>1.67</v>
      </c>
      <c r="HN243" s="88">
        <f t="shared" si="494"/>
        <v>-0.22999999999999998</v>
      </c>
      <c r="HO243" s="89">
        <f t="shared" si="495"/>
        <v>-8.0000000000000016E-2</v>
      </c>
      <c r="HP243" s="89">
        <f t="shared" si="496"/>
        <v>-0.15999999999999992</v>
      </c>
      <c r="HQ243" s="89">
        <f t="shared" si="497"/>
        <v>-3.0000000000000027E-2</v>
      </c>
      <c r="HR243" s="89">
        <f t="shared" si="498"/>
        <v>-4.9999999999999989E-2</v>
      </c>
      <c r="HS243" s="89">
        <f t="shared" si="499"/>
        <v>-4.0000000000000008E-2</v>
      </c>
      <c r="HT243" s="89">
        <f t="shared" si="500"/>
        <v>-0.14000000000000001</v>
      </c>
      <c r="HU243" s="89">
        <f t="shared" si="501"/>
        <v>-0.31999999999999995</v>
      </c>
      <c r="HV243" s="89">
        <f t="shared" si="502"/>
        <v>-0.19999999999999996</v>
      </c>
      <c r="HW243" s="90">
        <f t="shared" si="503"/>
        <v>-0.47</v>
      </c>
      <c r="HX243" s="73">
        <f>COUNTIFS($FZ$9:$FZ$497,"&gt;"&amp;FZ243,$ES$9:$ES$497,$ES243)+1</f>
        <v>66</v>
      </c>
      <c r="HY243" s="74">
        <f>COUNTIFS($GA$9:$GA$497,"&gt;"&amp;GA243,$ES$9:$ES$497,$ES243)+1</f>
        <v>73</v>
      </c>
      <c r="HZ243" s="74">
        <f>COUNTIFS($GB$9:$GB$497,"&gt;"&amp;GB243,$ES$9:$ES$497,$ES243)+1</f>
        <v>67</v>
      </c>
      <c r="IA243" s="74">
        <f>COUNTIFS($GC$9:$GC$497,"&gt;"&amp;GC243,$ES$9:$ES$497,$ES243)+1</f>
        <v>49</v>
      </c>
      <c r="IB243" s="74">
        <f>COUNTIFS($GD$9:$GD$497,"&gt;"&amp;GD243,$ES$9:$ES$497,$ES243)+1</f>
        <v>78</v>
      </c>
      <c r="IC243" s="74">
        <f>COUNTIFS($GE$9:$GE$497,"&gt;"&amp;GE243,$ES$9:$ES$497,$ES243)+1</f>
        <v>78</v>
      </c>
      <c r="ID243" s="74">
        <f>COUNTIFS($GF$9:$GF$497,"&gt;"&amp;GF243,$ES$9:$ES$497,$ES243)+1</f>
        <v>68</v>
      </c>
      <c r="IE243" s="74">
        <f>COUNTIFS($GG$9:$GG$497,"&gt;"&amp;GG243,$ES$9:$ES$497,$ES243)+1</f>
        <v>70</v>
      </c>
      <c r="IF243" s="74">
        <f>COUNTIFS($GH$9:$GH$497,"&gt;"&amp;GH243,$ES$9:$ES$497,$ES243)+1</f>
        <v>72</v>
      </c>
      <c r="IG243" s="84">
        <f>COUNTIFS($GI$9:$GI$497,"&gt;"&amp;GI243,$ES$9:$ES$497,$ES243)+1</f>
        <v>72</v>
      </c>
      <c r="IH243" s="91"/>
      <c r="II243" s="79"/>
      <c r="IJ243" s="79"/>
      <c r="IK243" s="79"/>
      <c r="IL243" s="79"/>
      <c r="IM243" s="92"/>
      <c r="IN243" s="93"/>
      <c r="IO243" s="94"/>
      <c r="IP243" s="95"/>
      <c r="IQ243" s="79"/>
      <c r="IR243" s="79"/>
      <c r="IS243" s="79"/>
      <c r="IT243" s="79"/>
      <c r="IU243" s="79"/>
      <c r="IV243" s="79"/>
      <c r="IW243" s="96"/>
      <c r="IX243" s="93"/>
      <c r="IY243" s="79"/>
      <c r="IZ243" s="79"/>
      <c r="JA243" s="79"/>
      <c r="JB243" s="79"/>
      <c r="JC243" s="79"/>
      <c r="JD243" s="79"/>
      <c r="JE243" s="97"/>
      <c r="JF243" s="95"/>
      <c r="JG243" s="79"/>
      <c r="JH243" s="79"/>
      <c r="JI243" s="79"/>
      <c r="JJ243" s="79"/>
      <c r="JK243" s="79"/>
      <c r="JL243" s="79"/>
      <c r="JM243" s="96"/>
      <c r="JN243" s="93"/>
      <c r="JO243" s="79"/>
      <c r="JP243" s="79"/>
      <c r="JQ243" s="79"/>
      <c r="JR243" s="79"/>
      <c r="JS243" s="79"/>
      <c r="JT243" s="79"/>
      <c r="JU243" s="79"/>
      <c r="JV243" s="79"/>
      <c r="JW243" s="79"/>
      <c r="JX243" s="79"/>
      <c r="JY243" s="79"/>
      <c r="JZ243" s="97"/>
      <c r="KA243" s="93"/>
      <c r="KB243" s="79"/>
      <c r="KC243" s="79"/>
      <c r="KD243" s="79"/>
      <c r="KE243" s="97"/>
      <c r="KF243" s="95"/>
      <c r="KG243" s="79"/>
      <c r="KH243" s="79"/>
      <c r="KI243" s="79"/>
      <c r="KJ243" s="79"/>
      <c r="KK243" s="98"/>
      <c r="KL243" s="79"/>
      <c r="KM243" s="79"/>
      <c r="KN243" s="79"/>
      <c r="KO243" s="79"/>
      <c r="KP243" s="79"/>
      <c r="KQ243" s="79"/>
      <c r="KR243" s="79"/>
      <c r="KS243" s="96"/>
      <c r="KT243" s="96"/>
      <c r="KU243" s="96"/>
      <c r="KV243" s="96"/>
      <c r="KW243" s="93"/>
      <c r="KX243" s="79"/>
      <c r="KY243" s="79"/>
      <c r="KZ243" s="79"/>
      <c r="LA243" s="79"/>
      <c r="LB243" s="79"/>
      <c r="LC243" s="96"/>
      <c r="LD243" s="93"/>
      <c r="LE243" s="94"/>
      <c r="LF243" s="99"/>
      <c r="LG243" s="75"/>
      <c r="LH243" s="93"/>
      <c r="LI243" s="79"/>
      <c r="LJ243" s="74"/>
      <c r="LK243" s="74"/>
      <c r="LL243" s="74"/>
      <c r="LM243" s="100"/>
      <c r="LN243" s="95"/>
      <c r="LO243" s="79"/>
      <c r="LP243" s="79"/>
      <c r="LQ243" s="79"/>
      <c r="LR243" s="96"/>
      <c r="LS243" s="93"/>
      <c r="LT243" s="79"/>
      <c r="LU243" s="79"/>
      <c r="LV243" s="79"/>
      <c r="LW243" s="79"/>
      <c r="LX243" s="79"/>
      <c r="LY243" s="79"/>
      <c r="LZ243" s="79"/>
      <c r="MA243" s="97"/>
      <c r="MB243" s="95"/>
      <c r="MC243" s="79"/>
      <c r="MD243" s="79"/>
      <c r="ME243" s="79"/>
      <c r="MF243" s="79"/>
      <c r="MG243" s="79"/>
      <c r="MH243" s="79"/>
      <c r="MI243" s="79"/>
      <c r="MJ243" s="79"/>
      <c r="MK243" s="79"/>
      <c r="ML243" s="79"/>
      <c r="MM243" s="79"/>
      <c r="MN243" s="98"/>
      <c r="MO243" s="98"/>
      <c r="MP243" s="96"/>
      <c r="MQ243" s="93"/>
      <c r="MR243" s="79"/>
      <c r="MS243" s="79"/>
      <c r="MT243" s="79"/>
      <c r="MU243" s="79"/>
      <c r="MV243" s="98"/>
      <c r="MW243" s="79"/>
      <c r="MX243" s="79"/>
      <c r="MY243" s="79"/>
      <c r="MZ243" s="79"/>
      <c r="NA243" s="79"/>
      <c r="NB243" s="79"/>
      <c r="NC243" s="79"/>
      <c r="ND243" s="96"/>
      <c r="NE243" s="96"/>
      <c r="NF243" s="96"/>
      <c r="NG243" s="96"/>
      <c r="NH243" s="93"/>
      <c r="NI243" s="79"/>
      <c r="NJ243" s="79"/>
      <c r="NK243" s="79"/>
      <c r="NL243" s="79"/>
      <c r="NM243" s="79"/>
      <c r="NN243" s="94"/>
      <c r="NO243" s="93"/>
      <c r="NP243" s="80"/>
      <c r="NQ243" s="145" t="s">
        <v>1103</v>
      </c>
      <c r="NR243" s="199" t="s">
        <v>1107</v>
      </c>
      <c r="NS243" s="199"/>
      <c r="NT243" s="199" t="s">
        <v>917</v>
      </c>
      <c r="NU243" s="199"/>
      <c r="NV243" s="135"/>
      <c r="NW243" s="102" t="s">
        <v>882</v>
      </c>
      <c r="NX243" s="136" t="s">
        <v>1108</v>
      </c>
      <c r="NY243" s="138" t="s">
        <v>2116</v>
      </c>
      <c r="NZ243" s="136" t="s">
        <v>2087</v>
      </c>
      <c r="OA243" s="137"/>
      <c r="OB243" s="137"/>
      <c r="OC243" s="137"/>
      <c r="OD243" s="108">
        <f t="shared" si="504"/>
        <v>72</v>
      </c>
      <c r="OE243" s="109">
        <v>7</v>
      </c>
      <c r="OF243" s="110">
        <f t="shared" si="505"/>
        <v>30</v>
      </c>
      <c r="OG243" s="109">
        <v>7</v>
      </c>
      <c r="OH243" s="111">
        <f>ROUND(AVERAGEIF($ES$9:$ES$497,$ES243,EV$9:EV$497),0)</f>
        <v>70</v>
      </c>
      <c r="OI243" s="112">
        <f>ROUND(AVERAGEIF($ES$9:$ES$497,$ES243,EW$9:EW$497),0)</f>
        <v>29</v>
      </c>
      <c r="OJ243" s="112">
        <f>ROUND(AVERAGEIF($ES$9:$ES$497,$ES243,EX$9:EX$497),0)</f>
        <v>62</v>
      </c>
      <c r="OK243" s="112">
        <f>ROUND(AVERAGEIF($ES$9:$ES$497,$ES243,EY$9:EY$497),0)</f>
        <v>34</v>
      </c>
      <c r="OL243" s="112">
        <f>ROUND(AVERAGEIF($ES$9:$ES$497,$ES243,EZ$9:EZ$497),0)</f>
        <v>10</v>
      </c>
      <c r="OM243" s="112">
        <f>ROUND(AVERAGEIF($ES$9:$ES$497,$ES243,FA$9:FA$497),0)</f>
        <v>10</v>
      </c>
      <c r="ON243" s="112">
        <f>ROUND(AVERAGEIF($ES$9:$ES$497,$ES243,FB$9:FB$497),0)</f>
        <v>53</v>
      </c>
      <c r="OO243" s="112">
        <f>ROUND(AVERAGEIF($ES$9:$ES$497,$ES243,FC$9:FC$497),0)</f>
        <v>56</v>
      </c>
      <c r="OP243" s="112">
        <f>ROUND(AVERAGEIF($ES$9:$ES$497,$ES243,FD$9:FD$497),0)</f>
        <v>72</v>
      </c>
      <c r="OQ243" s="113">
        <f>ROUND(AVERAGEIF($ES$9:$ES$497,$ES243,FE$9:FE$497),0)</f>
        <v>118</v>
      </c>
      <c r="OR243" s="114">
        <f>ROUND(EV243/MAX(EV$9:EV$497)*100,0)</f>
        <v>35</v>
      </c>
      <c r="OS243" s="115">
        <f>ROUND(EW243/MAX(EW$9:EW$497)*100,0)</f>
        <v>20</v>
      </c>
      <c r="OT243" s="115">
        <f>ROUND(EX243/MAX(EX$9:EX$497)*100,0)</f>
        <v>48</v>
      </c>
      <c r="OU243" s="115">
        <f>ROUND(EY243/MAX(EY$9:EY$497)*100,0)</f>
        <v>23</v>
      </c>
      <c r="OV243" s="115">
        <f>ROUND(EZ243/MAX(EZ$9:EZ$497)*100,0)</f>
        <v>7</v>
      </c>
      <c r="OW243" s="115">
        <f>ROUND(FA243/MAX(FA$9:FA$497)*100,0)</f>
        <v>8</v>
      </c>
      <c r="OX243" s="115">
        <f>ROUND(FB243/MAX(FB$9:FB$497)*100,0)</f>
        <v>39</v>
      </c>
      <c r="OY243" s="116">
        <f>ROUND(FC243/MAX(FC$9:FC$497)*100,0)</f>
        <v>32</v>
      </c>
      <c r="OZ243" s="115">
        <f>ROUND(FD243/MAX(FD$9:FD$497)*100,0)</f>
        <v>45</v>
      </c>
      <c r="PA243" s="117">
        <f>ROUND(FE243/MAX(FE$9:FE$497)*100,0)</f>
        <v>42</v>
      </c>
      <c r="PB243" s="118">
        <f t="shared" si="506"/>
        <v>387</v>
      </c>
      <c r="PC243" s="115">
        <f t="shared" si="507"/>
        <v>264</v>
      </c>
      <c r="PD243" s="115">
        <f t="shared" si="508"/>
        <v>408</v>
      </c>
      <c r="PE243" s="115">
        <f t="shared" si="509"/>
        <v>451</v>
      </c>
      <c r="PF243" s="115">
        <f t="shared" si="510"/>
        <v>269</v>
      </c>
      <c r="PG243" s="119">
        <f t="shared" si="511"/>
        <v>219</v>
      </c>
      <c r="PH243" s="118">
        <f>ROUND(PB243/MAX(PB$9:PB$497)*100,0)</f>
        <v>46</v>
      </c>
      <c r="PI243" s="115">
        <f>ROUND(PC243/MAX(PC$9:PC$497)*100,0)</f>
        <v>32</v>
      </c>
      <c r="PJ243" s="115">
        <f>ROUND(PD243/MAX(PD$9:PD$497)*100,0)</f>
        <v>43</v>
      </c>
      <c r="PK243" s="115">
        <f>ROUND(PE243/MAX(PE$9:PE$497)*100,0)</f>
        <v>45</v>
      </c>
      <c r="PL243" s="115">
        <f>ROUND(PF243/MAX(PF$9:PF$497)*100,0)</f>
        <v>38</v>
      </c>
      <c r="PM243" s="119">
        <f>ROUND(PG243/MAX(PG$9:PG$497)*100,0)</f>
        <v>32</v>
      </c>
      <c r="PN243" s="118">
        <f>RANK(PH243,PH$9:PH$497,0)</f>
        <v>206</v>
      </c>
      <c r="PO243" s="115">
        <f>RANK(PI243,PI$9:PI$497,0)</f>
        <v>277</v>
      </c>
      <c r="PP243" s="115">
        <f>RANK(PJ243,PJ$9:PJ$497,0)</f>
        <v>246</v>
      </c>
      <c r="PQ243" s="115">
        <f>RANK(PK243,PK$9:PK$497,0)</f>
        <v>204</v>
      </c>
      <c r="PR243" s="115">
        <f>RANK(PL243,PL$9:PL$497,0)</f>
        <v>272</v>
      </c>
      <c r="PS243" s="119">
        <f>RANK(PM243,PM$9:PM$497,0)</f>
        <v>289</v>
      </c>
      <c r="PT243" s="120">
        <f>ROUND(FZ243/MAX(FZ$9:FZ$497)*100,0)</f>
        <v>39</v>
      </c>
      <c r="PU243" s="115">
        <f>ROUND(GA243/MAX(GA$9:GA$497)*100,0)</f>
        <v>17</v>
      </c>
      <c r="PV243" s="115">
        <f>ROUND(GB243/MAX(GB$9:GB$497)*100,0)</f>
        <v>48</v>
      </c>
      <c r="PW243" s="115">
        <f>ROUND(GC243/MAX(GC$9:GC$497)*100,0)</f>
        <v>33</v>
      </c>
      <c r="PX243" s="115">
        <f>ROUND(GD243/MAX(GD$9:GD$497)*100,0)</f>
        <v>6</v>
      </c>
      <c r="PY243" s="115">
        <f>ROUND(GE243/MAX(GE$9:GE$497)*100,0)</f>
        <v>6</v>
      </c>
      <c r="PZ243" s="115">
        <f>ROUND(GF243/MAX(GF$9:GF$497)*100,0)</f>
        <v>28</v>
      </c>
      <c r="QA243" s="116">
        <f>ROUND(GG243/MAX(GG$9:GG$497)*100,0)</f>
        <v>29</v>
      </c>
      <c r="QB243" s="115">
        <f>ROUND(GH243/MAX(GH$9:GH$497)*100,0)</f>
        <v>34</v>
      </c>
      <c r="QC243" s="121">
        <f>ROUND(GI243/MAX(GI$9:GI$497)*100,0)</f>
        <v>38</v>
      </c>
      <c r="QD243" s="120">
        <f>ROUND(AVERAGEIF($ES$9:$ES$497,$ES243,PT$9:PT$497),0)</f>
        <v>52</v>
      </c>
      <c r="QE243" s="120">
        <f>ROUND(AVERAGEIF($ES$9:$ES$497,$ES243,PU$9:PU$497),0)</f>
        <v>21</v>
      </c>
      <c r="QF243" s="120">
        <f>ROUND(AVERAGEIF($ES$9:$ES$497,$ES243,PV$9:PV$497),0)</f>
        <v>60</v>
      </c>
      <c r="QG243" s="120">
        <f>ROUND(AVERAGEIF($ES$9:$ES$497,$ES243,PW$9:PW$497),0)</f>
        <v>35</v>
      </c>
      <c r="QH243" s="120">
        <f>ROUND(AVERAGEIF($ES$9:$ES$497,$ES243,PX$9:PX$497),0)</f>
        <v>8</v>
      </c>
      <c r="QI243" s="120">
        <f>ROUND(AVERAGEIF($ES$9:$ES$497,$ES243,PY$9:PY$497),0)</f>
        <v>9</v>
      </c>
      <c r="QJ243" s="120">
        <f>ROUND(AVERAGEIF($ES$9:$ES$497,$ES243,PZ$9:PZ$497),0)</f>
        <v>35</v>
      </c>
      <c r="QK243" s="120">
        <f>ROUND(AVERAGEIF($ES$9:$ES$497,$ES243,QA$9:QA$497),0)</f>
        <v>46</v>
      </c>
      <c r="QL243" s="120">
        <f>ROUND(AVERAGEIF($ES$9:$ES$497,$ES243,QB$9:QB$497),0)</f>
        <v>43</v>
      </c>
      <c r="QM243" s="120">
        <f>ROUND(AVERAGEIF($ES$9:$ES$497,$ES243,QC$9:QC$497),0)</f>
        <v>53</v>
      </c>
      <c r="QN243" s="114">
        <f t="shared" si="512"/>
        <v>422</v>
      </c>
      <c r="QO243" s="115">
        <f t="shared" si="513"/>
        <v>254</v>
      </c>
      <c r="QP243" s="115">
        <f t="shared" si="514"/>
        <v>446</v>
      </c>
      <c r="QQ243" s="115">
        <f t="shared" si="515"/>
        <v>509</v>
      </c>
      <c r="QR243" s="115">
        <f t="shared" si="516"/>
        <v>362</v>
      </c>
      <c r="QS243" s="119">
        <f t="shared" si="517"/>
        <v>230</v>
      </c>
      <c r="QT243" s="114">
        <f>ROUND((QN243-MIN(QN$9:QN$497))/(MAX(QN$9:QN$497)-MIN(QN$9:QN$497))*100,0)</f>
        <v>30</v>
      </c>
      <c r="QU243" s="115">
        <f>ROUND((QO243-MIN(QO$9:QO$497))/(MAX(QO$9:QO$497)-MIN(QO$9:QO$497))*100,0)</f>
        <v>6</v>
      </c>
      <c r="QV243" s="115">
        <f>ROUND((QP243-MIN(QP$9:QP$497))/(MAX(QP$9:QP$497)-MIN(QP$9:QP$497))*100,0)</f>
        <v>14</v>
      </c>
      <c r="QW243" s="115">
        <f>ROUND((QQ243-MIN(QQ$9:QQ$497))/(MAX(QQ$9:QQ$497)-MIN(QQ$9:QQ$497))*100,0)</f>
        <v>28</v>
      </c>
      <c r="QX243" s="115">
        <f>ROUND((QR243-MIN(QR$9:QR$497))/(MAX(QR$9:QR$497)-MIN(QR$9:QR$497))*100,0)</f>
        <v>20</v>
      </c>
      <c r="QY243" s="115">
        <f>ROUND((QS243-MIN(QS$9:QS$497))/(MAX(QS$9:QS$497)-MIN(QS$9:QS$497))*100,0)</f>
        <v>12</v>
      </c>
      <c r="QZ243" s="114">
        <f>RANK(QN243,QN$9:QN$497,0)</f>
        <v>313</v>
      </c>
      <c r="RA243" s="115">
        <f>RANK(QO243,QO$9:QO$497,0)</f>
        <v>415</v>
      </c>
      <c r="RB243" s="115">
        <f>RANK(QP243,QP$9:QP$497,0)</f>
        <v>398</v>
      </c>
      <c r="RC243" s="115">
        <f>RANK(QQ243,QQ$9:QQ$497,0)</f>
        <v>297</v>
      </c>
      <c r="RD243" s="115">
        <f>RANK(QR243,QR$9:QR$497,0)</f>
        <v>396</v>
      </c>
      <c r="RE243" s="115">
        <f>RANK(QS243,QS$9:QS$497,0)</f>
        <v>411</v>
      </c>
      <c r="RF243" s="122"/>
      <c r="RG243" s="115">
        <f>($RH$3*(IH243+IJ243)*100*100/MAX(EX$9:EX$497)*$RO$3) +($RH$3*(II243+IJ243)*100*100/MAX(EX$9:EX$497)*$RO$4) + ($RH$3*IK243*100*100/MAX(EX$9:EX$497)*0.098)</f>
        <v>0</v>
      </c>
      <c r="RH243" s="115">
        <f>($RH$4*IL243*100*100/MAX(EZ$9:EZ$497))*$RQ$3</f>
        <v>0</v>
      </c>
      <c r="RI243" s="115">
        <f>($RH$3*IM243*100*100/MAX(EY$9:EY$497))*$RQ$4</f>
        <v>0</v>
      </c>
      <c r="RJ243" s="115">
        <f>($RH$3*IN243*100*100/MAX(EX$9:EX$497))</f>
        <v>0</v>
      </c>
      <c r="RK243" s="115">
        <f>($RH$4*IO243*100*100/MAX(EZ$9:EZ$497))*$RQ$3</f>
        <v>0</v>
      </c>
      <c r="RL243" s="115">
        <f>(($RL$4*IP243*100*((100/MAX(EX$9:EX$497)+100/MAX(EZ$9:EZ$497))/2))+($RL$4*IQ243*100*((100/MAX(EX$9:EX$497)+100/MAX(EZ$9:EZ$497))/2))+($RL$4*IR243*100*((100/MAX(EX$9:EX$497)+100/MAX(EZ$9:EZ$497))/2))+($RL$4*IS243*100*((100/MAX(EX$9:EX$497)+100/MAX(EZ$9:EZ$497))/2))+($RL$4*IT243*100*((100/MAX(EX$9:EX$497)+100/MAX(EZ$9:EZ$497))/2))+($RL$4*IU243*100*((100/MAX(EX$9:EX$497)+100/MAX(EZ$9:EZ$497))/2))+($RL$4*IV243*100*((100/MAX(EX$9:EX$497)+100/MAX(EZ$9:EZ$497))/2))+($RL$4*IW243*100*((100/MAX(EX$9:EX$497)+100/MAX(EZ$9:EZ$497))/2)))*$RS$3</f>
        <v>0</v>
      </c>
      <c r="RM243" s="115">
        <f>(($RH$3*IX243*100*100/MAX(EX$9:EX$497))+($RH$3*IY243*100*100/MAX(EX$9:EX$497))+($RH$3*IZ243*100*100/MAX(EX$9:EX$497))+($RH$3*JA243*100*100/MAX(EX$9:EX$497))+($RH$3*JB243*100*100/MAX(EX$9:EX$497))+($RH$3*JC243*100*100/MAX(EX$9:EX$497))+($RH$3*JD243*100*100/MAX(EX$9:EX$497))+($RH$3*JE243*100*100/MAX(EX$9:EX$497)))*$RS$4</f>
        <v>0</v>
      </c>
      <c r="RN243" s="115">
        <f>(($RH$4*JF243*100*100/MAX(EZ$9:EZ$497)) + ($RH$4*JG243*100*100/MAX(EZ$9:EZ$497)) + ($RH$4*JH243*100*100/MAX(EZ$9:EZ$497)) + ($RH$4*JI243*100*100/MAX(EZ$9:EZ$497)) + ($RH$4*JJ243*100*100/MAX(EZ$9:EZ$497)) + ($RH$4*JK243*100*100/MAX(EZ$9:EZ$497)) + ($RH$4*JL243*100*100/MAX(EZ$9:EZ$497)) + ($RH$4*JM243*100*100/MAX(EZ$9:EZ$497)))*$RU$3</f>
        <v>0</v>
      </c>
      <c r="RO243" s="115">
        <f>(($RL$4*JN243*100*((100/MAX(EX$9:EX$497)+100/MAX(EZ$9:EZ$497))/2))+($RL$4*JO243*100*((100/MAX(EX$9:EX$497)+100/MAX(EZ$9:EZ$497))/2))+($RL$4*JP243*100*((100/MAX(EX$9:EX$497)+100/MAX(EZ$9:EZ$497))/2))+($RL$4*JQ243*100*((100/MAX(EX$9:EX$497)+100/MAX(EZ$9:EZ$497))/2))+($RL$4*JR243*100*((100/MAX(EX$9:EX$497)+100/MAX(EZ$9:EZ$497))/2))+($RL$4*JS243*100*((100/MAX(EX$9:EX$497)+100/MAX(EZ$9:EZ$497))/2))+($RL$4*JT243*100*((100/MAX(EX$9:EX$497)+100/MAX(EZ$9:EZ$497))/2))+($RL$4*JU243*100*((100/MAX(EX$9:EX$497)+100/MAX(EZ$9:EZ$497))/2))+($RL$4*JV243*100*((100/MAX(EX$9:EX$497)+100/MAX(EZ$9:EZ$497))/2))+($RL$4*JW243*100*((100/MAX(EX$9:EX$497)+100/MAX(EZ$9:EZ$497))/2))+($RL$4*JX243*100*((100/MAX(EX$9:EX$497)+100/MAX(EZ$9:EZ$497))/2))+($RL$4*JY243*100*((100/MAX(EX$9:EX$497)+100/MAX(EZ$9:EZ$497))/2))+($RL$4*JZ243*100*((100/MAX(EX$9:EX$497)+100/MAX(EZ$9:EZ$497))/2)))*$RW$3/2</f>
        <v>0</v>
      </c>
      <c r="RP243" s="119">
        <f>($RJ$3*KA243*100*100/MAX(FA$9:FA$497)) + ($RJ$3*KB243*100*100/MAX(FA$9:FA$497)/2) + ($RJ$3*KC243*100*100/MAX(FA$9:FA$497)/2) + ($RJ$3*KD243*100*100/MAX(FA$9:FA$497)/4) + ($RJ$3*KE243*100*100/MAX(FA$9:FA$497)/4)</f>
        <v>0</v>
      </c>
      <c r="RQ243" s="118">
        <f>($RL$4*KF243*100*((100/MAX(EX$9:EX$497)+100/MAX(EZ$9:EZ$497)))) * ($RO$3/2) + (($RL$4*KG243*100*((100/MAX(EX$9:EX$497)+100/MAX(EZ$9:EZ$497))))+($RL$4*KH243*100*((100/MAX(EX$9:EX$497)+100/MAX(EZ$9:EZ$497))))+($RL$4*KI243*100*((100/MAX(EX$9:EX$497)+100/MAX(EZ$9:EZ$497))))+($RL$4*KJ243*100*((100/MAX(EX$9:EX$497)+100/MAX(EZ$9:EZ$497))))+($RL$4*KK243*100*((100/MAX(EX$9:EX$497)+100/MAX(EZ$9:EZ$497))))+($RL$4*KL243*100*((100/MAX(EX$9:EX$497)+100/MAX(EZ$9:EZ$497))))+($RL$4*KM243*100*((100/MAX(EX$9:EX$497)+100/MAX(EZ$9:EZ$497))))+($RL$4*KN243*100*((100/MAX(EX$9:EX$497)+100/MAX(EZ$9:EZ$497))))+($RL$4*KO243*100*((100/MAX(EX$9:EX$497)+100/MAX(EZ$9:EZ$497))))+($RL$4*KP243*100*((100/MAX(EX$9:EX$497)+100/MAX(EZ$9:EZ$497))))+($RL$4*KQ243*100*((100/MAX(EX$9:EX$497)+100/MAX(EZ$9:EZ$497))))+($RL$4*KR243*100*((100/MAX(EX$9:EX$497)+100/MAX(EZ$9:EZ$497))))+($RL$4*KS243*100*((100/MAX(EX$9:EX$497)+100/MAX(EZ$9:EZ$497))))+($RL$4*KV243*100*((100/MAX(EX$9:EX$497)+100/MAX(EZ$9:EZ$497))))) * (($RO$3+$RO$4)/6)</f>
        <v>0</v>
      </c>
      <c r="RR243" s="115">
        <f>(($RL$4*KW243*100*((100/MAX(EX$9:EX$497)+100/MAX(EZ$9:EZ$497))))) * ($RO$3/2) + (($RL$4*KX243*100*((100/MAX(EX$9:EX$497)+100/MAX(EZ$9:EZ$497))))+($RL$4*KY243*100*((100/MAX(EX$9:EX$497)+100/MAX(EZ$9:EZ$497))))+($RL$4*KZ243*100*((100/MAX(EX$9:EX$497)+100/MAX(EZ$9:EZ$497))))+($RL$4*LA243*100*((100/MAX(EX$9:EX$497)+100/MAX(EZ$9:EZ$497))))+($RL$4*LB243*100*((100/MAX(EX$9:EX$497)+100/MAX(EZ$9:EZ$497))))+($RL$4*LC243*100*((100/MAX(EX$9:EX$497)+100/MAX(EZ$9:EZ$497))))) * (($RO$3+$RO$4)/6)</f>
        <v>0</v>
      </c>
      <c r="RS243" s="119">
        <f>(($RL$4*LD243*100*((100/MAX(EX$9:EX$497)+100/MAX(EZ$9:EZ$497))))+($RL$4*LE243*100*((100/MAX(EX$9:EX$497)+100/MAX(EZ$9:EZ$497))))) * (($RO$3+$RO$4)/6)</f>
        <v>0</v>
      </c>
      <c r="RT243" s="118">
        <f>($RJ$4*LH243*100*(100/MAX(EV$9:EV$497)))+($RJ$4*LI243*100*(100/MAX(EV$9:EV$497)))</f>
        <v>0</v>
      </c>
      <c r="RU243" s="119">
        <f>($RJ$4*LJ243*(100/MAX(EV$9:EV$497)))/2 + ($RL$3*LK243*(100/MAX(EW$9:EW$497))) + ($RJ$4*LL243*(100/MAX(EV$9:EV$497)))/4 + ($RL$3*LM243*(100/MAX(EW$9:EW$497)))</f>
        <v>0</v>
      </c>
      <c r="RV243" s="118">
        <f>($RJ$4*LN243*100*100/MAX(EV$9:EV$497)/2)+($RJ$4*LO243*100*100/MAX(EV$9:EV$497)/2)+($RJ$4*LP243*100*100/MAX(EV$9:EV$497))+($RJ$4*LQ243*100*100/MAX(EV$9:EV$497))+($RJ$4*LR243*100*100/MAX(EV$9:EV$497))</f>
        <v>0</v>
      </c>
      <c r="RW243" s="115">
        <f>($RJ$4*LS243*100*100/MAX(EV$9:EV$497)) + (($RJ$4*LT243*100*100/MAX(EV$9:EV$497))+($RJ$4*LU243*100*100/MAX(EV$9:EV$497))+($RJ$4*LV243*100*100/MAX(EV$9:EV$497))+($RJ$4*LW243*100*100/MAX(EV$9:EV$497))+($RJ$4*LX243*100*100/MAX(EV$9:EV$497))+($RJ$4*LY243*100*100/MAX(EV$9:EV$497))+($RJ$4*LZ243*100*100/MAX(EV$9:EV$497))+($RJ$4*MA243*100*100/MAX(EV$9:EV$497)))/2</f>
        <v>0</v>
      </c>
      <c r="RX243" s="119">
        <f>($RJ$4*MB243*100*100/MAX(EV$9:EV$497))+($RJ$4*MC243*100*100/MAX(EV$9:EV$497))+($RJ$4*MD243*100*100/MAX(EV$9:EV$497))+($RJ$4*ME243*100*100/MAX(EV$9:EV$497))+($RJ$4*MF243*100*100/MAX(EV$9:EV$497))+($RJ$4*MG243*100*100/MAX(EV$9:EV$497))+($RJ$4*MH243*100*100/MAX(EV$9:EV$497))+($RJ$4*MI243*100*100/MAX(EV$9:EV$497))+($RJ$4*MJ243*100*100/MAX(EV$9:EV$497))+($RJ$4*MK243*100*100/MAX(EV$9:EV$497))+($RJ$4*ML243*100*100/MAX(EV$9:EV$497))+($RJ$4*MM243*100*100/MAX(EV$9:EV$497))+($RJ$4*MN243*100*100/MAX(EV$9:EV$497))</f>
        <v>0</v>
      </c>
      <c r="RY243" s="118">
        <f>($RJ$4*MQ243*100*100/MAX(EV$9:EV$497))/2 + (($RJ$4*MR243*100*100/MAX(EV$9:EV$497))+($RJ$4*MS243*100*100/MAX(EV$9:EV$497))+($RJ$4*MT243*100*100/MAX(EV$9:EV$497))+($RJ$4*MU243*100*100/MAX(EV$9:EV$497))+($RJ$4*MV243*100*100/MAX(EV$9:EV$497))+($RJ$4*MW243*100*100/MAX(EV$9:EV$497))+($RJ$4*MX243*100*100/MAX(EV$9:EV$497))+($RJ$4*MY243*100*100/MAX(EV$9:EV$497))+($RJ$4*MZ243*100*100/MAX(EV$9:EV$497))+($RJ$4*NA243*100*100/MAX(EV$9:EV$497))+($RJ$4*NB243*100*100/MAX(EV$9:EV$497))+($RJ$4*NC243*100*100/MAX(EV$9:EV$497))+($RJ$4*ND243*100*100/MAX(EV$9:EV$497))+($RJ$4*NG243*100*100/MAX(EV$9:EV$497)))/4</f>
        <v>0</v>
      </c>
      <c r="RZ243" s="115">
        <f>($RJ$4*NH243*100*100/MAX(EV$9:EV$497))/2 + (($RJ$4*NI243*100*100/MAX(EV$9:EV$497))+($RJ$4*NJ243*100*100/MAX(EV$9:EV$497))+($RJ$4*NK243*100*100/MAX(EV$9:EV$497))+($RJ$4*NL243*100*100/MAX(EV$9:EV$497))+($RJ$4*NM243*100*100/MAX(EV$9:EV$497))+($RJ$4*NN243*100*100/MAX(EV$9:EV$497)))/4</f>
        <v>0</v>
      </c>
      <c r="SA243" s="117">
        <f>(($RJ$4*NO243*100*100/MAX(EV$9:EV$497))+($RJ$4*NP243*100*100/MAX(EV$9:EV$497)))/4</f>
        <v>0</v>
      </c>
      <c r="SB243" s="118">
        <f t="shared" si="518"/>
        <v>0</v>
      </c>
      <c r="SC243" s="115">
        <f t="shared" si="519"/>
        <v>0</v>
      </c>
      <c r="SD243" s="115">
        <f t="shared" si="520"/>
        <v>0</v>
      </c>
      <c r="SE243" s="115">
        <f t="shared" si="521"/>
        <v>0</v>
      </c>
      <c r="SF243" s="115">
        <f t="shared" si="522"/>
        <v>0</v>
      </c>
      <c r="SG243" s="115">
        <f t="shared" si="523"/>
        <v>0</v>
      </c>
      <c r="SH243" s="115">
        <f>ROUND(SB243/MAX(SB$9:SB$497)*100,0)</f>
        <v>0</v>
      </c>
      <c r="SI243" s="115">
        <f>ROUND(SC243/MAX(SC$9:SC$497)*100,0)</f>
        <v>0</v>
      </c>
      <c r="SJ243" s="115">
        <f>ROUND(SD243/MAX(SD$9:SD$497)*100,0)</f>
        <v>0</v>
      </c>
      <c r="SK243" s="115">
        <f>ROUND(SE243/MAX(SE$9:SE$497)*100,0)</f>
        <v>0</v>
      </c>
      <c r="SL243" s="115">
        <f>ROUND(SF243/MAX(SF$9:SF$497)*100,0)</f>
        <v>0</v>
      </c>
      <c r="SM243" s="121">
        <f>ROUND(SG243/MAX(SG$9:SG$497)*100,0)</f>
        <v>0</v>
      </c>
      <c r="SN243" s="115">
        <f>ROUND(AVERAGEIF($ES$9:$ES$497,$ES243,SH$9:SH$497),0)</f>
        <v>26</v>
      </c>
      <c r="SO243" s="115">
        <f>ROUND(AVERAGEIF($ES$9:$ES$497,$ES243,SI$9:SI$497),0)</f>
        <v>26</v>
      </c>
      <c r="SP243" s="115">
        <f>ROUND(AVERAGEIF($ES$9:$ES$497,$ES243,SJ$9:SJ$497),0)</f>
        <v>3</v>
      </c>
      <c r="SQ243" s="115">
        <f>ROUND(AVERAGEIF($ES$9:$ES$497,$ES243,SK$9:SK$497),0)</f>
        <v>21</v>
      </c>
      <c r="SR243" s="115">
        <f>ROUND(AVERAGEIF($ES$9:$ES$497,$ES243,SL$9:SL$497),0)</f>
        <v>5</v>
      </c>
      <c r="SS243" s="121">
        <f>ROUND(AVERAGEIF($ES$9:$ES$497,$ES243,SM$9:SM$497),0)</f>
        <v>5</v>
      </c>
      <c r="ST243" s="114">
        <f>RANK(SB243,SB$9:SB$497,0)</f>
        <v>323</v>
      </c>
      <c r="SU243" s="115">
        <f>RANK(SC243,SC$9:SC$497,0)</f>
        <v>320</v>
      </c>
      <c r="SV243" s="115">
        <f>RANK(SD243,SD$9:SD$497,0)</f>
        <v>320</v>
      </c>
      <c r="SW243" s="115">
        <f>RANK(SE243,SE$9:SE$497,0)</f>
        <v>320</v>
      </c>
      <c r="SX243" s="115">
        <f>RANK(SF243,SF$9:SF$497,0)</f>
        <v>317</v>
      </c>
      <c r="SY243" s="115">
        <f>RANK(SG243,SG$9:SG$497,0)</f>
        <v>308</v>
      </c>
      <c r="SZ243" s="115">
        <f>COUNTIFS(SB$9:SB$497,"&gt;"&amp;SB243,$ES$9:$ES$497,$ES243)+1</f>
        <v>67</v>
      </c>
      <c r="TA243" s="115">
        <f>COUNTIFS(SC$9:SC$497,"&gt;"&amp;SC243,$ES$9:$ES$497,$ES243)+1</f>
        <v>67</v>
      </c>
      <c r="TB243" s="115">
        <f>COUNTIFS(SD$9:SD$497,"&gt;"&amp;SD243,$ES$9:$ES$497,$ES243)+1</f>
        <v>66</v>
      </c>
      <c r="TC243" s="115">
        <f>COUNTIFS(SE$9:SE$497,"&gt;"&amp;SE243,$ES$9:$ES$497,$ES243)+1</f>
        <v>67</v>
      </c>
      <c r="TD243" s="115">
        <f>COUNTIFS(SF$9:SF$497,"&gt;"&amp;SF243,$ES$9:$ES$497,$ES243)+1</f>
        <v>66</v>
      </c>
      <c r="TE243" s="117">
        <f>COUNTIFS(SG$9:SG$497,"&gt;"&amp;SG243,$ES$9:$ES$497,$ES243)+1</f>
        <v>64</v>
      </c>
      <c r="TF243" s="118">
        <f t="shared" si="524"/>
        <v>46</v>
      </c>
      <c r="TG243" s="115">
        <f t="shared" si="525"/>
        <v>46</v>
      </c>
      <c r="TH243" s="115">
        <f t="shared" si="526"/>
        <v>32</v>
      </c>
      <c r="TI243" s="115">
        <f t="shared" si="527"/>
        <v>43</v>
      </c>
      <c r="TJ243" s="115">
        <f t="shared" si="528"/>
        <v>45</v>
      </c>
      <c r="TK243" s="115">
        <f t="shared" si="529"/>
        <v>38</v>
      </c>
      <c r="TL243" s="117">
        <f t="shared" si="530"/>
        <v>32</v>
      </c>
      <c r="TM243" s="118">
        <f>ROUND(TF243/MAX(TF$9:TF$497)*100,0)</f>
        <v>26</v>
      </c>
      <c r="TN243" s="115">
        <f>ROUND(TG243/MAX(TG$9:TG$497)*100,0)</f>
        <v>25</v>
      </c>
      <c r="TO243" s="115">
        <f>ROUND(TH243/MAX(TH$9:TH$497)*100,0)</f>
        <v>18</v>
      </c>
      <c r="TP243" s="115">
        <f>ROUND(TI243/MAX(TI$9:TI$497)*100,0)</f>
        <v>24</v>
      </c>
      <c r="TQ243" s="115">
        <f>ROUND(TJ243/MAX(TJ$9:TJ$497)*100,0)</f>
        <v>23</v>
      </c>
      <c r="TR243" s="115">
        <f>ROUND(TK243/MAX(TK$9:TK$497)*100,0)</f>
        <v>19</v>
      </c>
      <c r="TS243" s="119">
        <f>ROUND(TL243/MAX(TL$9:TL$497)*100,0)</f>
        <v>16</v>
      </c>
      <c r="TT243" s="120">
        <f>RANK(TM243,TM$9:TM$497,0)</f>
        <v>308</v>
      </c>
      <c r="TU243" s="115">
        <f>RANK(TN243,TN$9:TN$497,0)</f>
        <v>253</v>
      </c>
      <c r="TV243" s="115">
        <f>RANK(TO243,TO$9:TO$497,0)</f>
        <v>286</v>
      </c>
      <c r="TW243" s="115">
        <f>RANK(TP243,TP$9:TP$497,0)</f>
        <v>272</v>
      </c>
      <c r="TX243" s="115">
        <f>RANK(TQ243,TQ$9:TQ$497,0)</f>
        <v>225</v>
      </c>
      <c r="TY243" s="115">
        <f>RANK(TR243,TR$9:TR$497,0)</f>
        <v>299</v>
      </c>
      <c r="TZ243" s="121">
        <f>RANK(TS243,TS$9:TS$497,0)</f>
        <v>313</v>
      </c>
      <c r="UA243" s="132"/>
      <c r="UB243" s="7" t="s">
        <v>1</v>
      </c>
    </row>
    <row r="244" spans="1:548" x14ac:dyDescent="0.15">
      <c r="A244" s="142">
        <v>236</v>
      </c>
      <c r="B244" s="200" t="s">
        <v>1107</v>
      </c>
      <c r="C244" s="143"/>
      <c r="D244" s="143"/>
      <c r="E244" s="64" t="s">
        <v>518</v>
      </c>
      <c r="F244" s="144">
        <v>87</v>
      </c>
      <c r="G244" s="144" t="s">
        <v>519</v>
      </c>
      <c r="H244" s="144"/>
      <c r="I244" s="66" t="s">
        <v>521</v>
      </c>
      <c r="J244" s="67" t="s">
        <v>521</v>
      </c>
      <c r="K244" s="67" t="s">
        <v>521</v>
      </c>
      <c r="L244" s="67" t="s">
        <v>521</v>
      </c>
      <c r="M244" s="67" t="s">
        <v>521</v>
      </c>
      <c r="N244" s="67" t="s">
        <v>521</v>
      </c>
      <c r="O244" s="67" t="s">
        <v>521</v>
      </c>
      <c r="P244" s="67" t="s">
        <v>521</v>
      </c>
      <c r="Q244" s="67" t="s">
        <v>521</v>
      </c>
      <c r="R244" s="68" t="s">
        <v>521</v>
      </c>
      <c r="S244" s="69" t="s">
        <v>521</v>
      </c>
      <c r="T244" s="67" t="s">
        <v>521</v>
      </c>
      <c r="U244" s="67" t="s">
        <v>521</v>
      </c>
      <c r="V244" s="67" t="s">
        <v>521</v>
      </c>
      <c r="W244" s="67" t="s">
        <v>521</v>
      </c>
      <c r="X244" s="67" t="s">
        <v>521</v>
      </c>
      <c r="Y244" s="67" t="s">
        <v>521</v>
      </c>
      <c r="Z244" s="67" t="s">
        <v>521</v>
      </c>
      <c r="AA244" s="67" t="s">
        <v>521</v>
      </c>
      <c r="AB244" s="68" t="s">
        <v>521</v>
      </c>
      <c r="AC244" s="69" t="s">
        <v>521</v>
      </c>
      <c r="AD244" s="67" t="s">
        <v>521</v>
      </c>
      <c r="AE244" s="67" t="s">
        <v>521</v>
      </c>
      <c r="AF244" s="67" t="s">
        <v>521</v>
      </c>
      <c r="AG244" s="67" t="s">
        <v>521</v>
      </c>
      <c r="AH244" s="67" t="s">
        <v>521</v>
      </c>
      <c r="AI244" s="67" t="s">
        <v>521</v>
      </c>
      <c r="AJ244" s="67" t="s">
        <v>521</v>
      </c>
      <c r="AK244" s="67" t="s">
        <v>521</v>
      </c>
      <c r="AL244" s="68" t="s">
        <v>521</v>
      </c>
      <c r="AM244" s="69" t="s">
        <v>521</v>
      </c>
      <c r="AN244" s="67" t="s">
        <v>521</v>
      </c>
      <c r="AO244" s="67" t="s">
        <v>521</v>
      </c>
      <c r="AP244" s="67" t="s">
        <v>521</v>
      </c>
      <c r="AQ244" s="67" t="s">
        <v>521</v>
      </c>
      <c r="AR244" s="67" t="s">
        <v>521</v>
      </c>
      <c r="AS244" s="67" t="s">
        <v>521</v>
      </c>
      <c r="AT244" s="67" t="s">
        <v>521</v>
      </c>
      <c r="AU244" s="67" t="s">
        <v>521</v>
      </c>
      <c r="AV244" s="68" t="s">
        <v>521</v>
      </c>
      <c r="AW244" s="69" t="s">
        <v>521</v>
      </c>
      <c r="AX244" s="67" t="s">
        <v>521</v>
      </c>
      <c r="AY244" s="67" t="s">
        <v>521</v>
      </c>
      <c r="AZ244" s="67" t="s">
        <v>521</v>
      </c>
      <c r="BA244" s="67" t="s">
        <v>521</v>
      </c>
      <c r="BB244" s="67" t="s">
        <v>521</v>
      </c>
      <c r="BC244" s="67" t="s">
        <v>521</v>
      </c>
      <c r="BD244" s="67" t="s">
        <v>521</v>
      </c>
      <c r="BE244" s="67" t="s">
        <v>521</v>
      </c>
      <c r="BF244" s="68" t="s">
        <v>521</v>
      </c>
      <c r="BG244" s="69" t="s">
        <v>521</v>
      </c>
      <c r="BH244" s="67" t="s">
        <v>521</v>
      </c>
      <c r="BI244" s="67" t="s">
        <v>521</v>
      </c>
      <c r="BJ244" s="67" t="s">
        <v>521</v>
      </c>
      <c r="BK244" s="67" t="s">
        <v>521</v>
      </c>
      <c r="BL244" s="67" t="s">
        <v>521</v>
      </c>
      <c r="BM244" s="67" t="s">
        <v>521</v>
      </c>
      <c r="BN244" s="67" t="s">
        <v>521</v>
      </c>
      <c r="BO244" s="67" t="s">
        <v>521</v>
      </c>
      <c r="BP244" s="68" t="s">
        <v>521</v>
      </c>
      <c r="BQ244" s="70" t="s">
        <v>521</v>
      </c>
      <c r="BR244" s="67" t="s">
        <v>521</v>
      </c>
      <c r="BS244" s="67" t="s">
        <v>520</v>
      </c>
      <c r="BT244" s="67" t="s">
        <v>520</v>
      </c>
      <c r="BU244" s="67" t="s">
        <v>520</v>
      </c>
      <c r="BV244" s="67" t="s">
        <v>520</v>
      </c>
      <c r="BW244" s="67" t="s">
        <v>520</v>
      </c>
      <c r="BX244" s="67" t="s">
        <v>520</v>
      </c>
      <c r="BY244" s="67" t="s">
        <v>520</v>
      </c>
      <c r="BZ244" s="68" t="s">
        <v>520</v>
      </c>
      <c r="CA244" s="69" t="s">
        <v>520</v>
      </c>
      <c r="CB244" s="67" t="s">
        <v>520</v>
      </c>
      <c r="CC244" s="67" t="s">
        <v>521</v>
      </c>
      <c r="CD244" s="67" t="s">
        <v>521</v>
      </c>
      <c r="CE244" s="67" t="s">
        <v>521</v>
      </c>
      <c r="CF244" s="67" t="s">
        <v>521</v>
      </c>
      <c r="CG244" s="67" t="s">
        <v>521</v>
      </c>
      <c r="CH244" s="67" t="s">
        <v>521</v>
      </c>
      <c r="CI244" s="67" t="s">
        <v>521</v>
      </c>
      <c r="CJ244" s="68" t="s">
        <v>521</v>
      </c>
      <c r="CK244" s="69" t="s">
        <v>521</v>
      </c>
      <c r="CL244" s="67" t="s">
        <v>521</v>
      </c>
      <c r="CM244" s="67" t="s">
        <v>521</v>
      </c>
      <c r="CN244" s="67" t="s">
        <v>521</v>
      </c>
      <c r="CO244" s="67" t="s">
        <v>521</v>
      </c>
      <c r="CP244" s="67" t="s">
        <v>521</v>
      </c>
      <c r="CQ244" s="67" t="s">
        <v>521</v>
      </c>
      <c r="CR244" s="67" t="s">
        <v>521</v>
      </c>
      <c r="CS244" s="67" t="s">
        <v>521</v>
      </c>
      <c r="CT244" s="68" t="s">
        <v>521</v>
      </c>
      <c r="CU244" s="69" t="s">
        <v>521</v>
      </c>
      <c r="CV244" s="67" t="s">
        <v>521</v>
      </c>
      <c r="CW244" s="67" t="s">
        <v>521</v>
      </c>
      <c r="CX244" s="67" t="s">
        <v>521</v>
      </c>
      <c r="CY244" s="67" t="s">
        <v>521</v>
      </c>
      <c r="CZ244" s="67" t="s">
        <v>521</v>
      </c>
      <c r="DA244" s="67" t="s">
        <v>521</v>
      </c>
      <c r="DB244" s="67" t="s">
        <v>521</v>
      </c>
      <c r="DC244" s="67" t="s">
        <v>521</v>
      </c>
      <c r="DD244" s="68" t="s">
        <v>521</v>
      </c>
      <c r="DE244" s="69" t="s">
        <v>521</v>
      </c>
      <c r="DF244" s="71" t="s">
        <v>521</v>
      </c>
      <c r="DG244" s="67" t="s">
        <v>521</v>
      </c>
      <c r="DH244" s="67" t="s">
        <v>521</v>
      </c>
      <c r="DI244" s="67" t="s">
        <v>521</v>
      </c>
      <c r="DJ244" s="67" t="s">
        <v>521</v>
      </c>
      <c r="DK244" s="67" t="s">
        <v>521</v>
      </c>
      <c r="DL244" s="67" t="s">
        <v>521</v>
      </c>
      <c r="DM244" s="67" t="s">
        <v>521</v>
      </c>
      <c r="DN244" s="68" t="s">
        <v>521</v>
      </c>
      <c r="DO244" s="70" t="s">
        <v>521</v>
      </c>
      <c r="DP244" s="71" t="s">
        <v>521</v>
      </c>
      <c r="DQ244" s="67" t="s">
        <v>521</v>
      </c>
      <c r="DR244" s="67" t="s">
        <v>521</v>
      </c>
      <c r="DS244" s="67" t="s">
        <v>521</v>
      </c>
      <c r="DT244" s="67" t="s">
        <v>521</v>
      </c>
      <c r="DU244" s="67" t="s">
        <v>521</v>
      </c>
      <c r="DV244" s="67" t="s">
        <v>521</v>
      </c>
      <c r="DW244" s="67" t="s">
        <v>521</v>
      </c>
      <c r="DX244" s="72" t="s">
        <v>521</v>
      </c>
      <c r="DY244" s="73" t="s">
        <v>522</v>
      </c>
      <c r="DZ244" s="74">
        <v>2</v>
      </c>
      <c r="EA244" s="74">
        <v>3</v>
      </c>
      <c r="EB244" s="74">
        <v>3</v>
      </c>
      <c r="EC244" s="75">
        <v>4</v>
      </c>
      <c r="ED244" s="76" t="s">
        <v>522</v>
      </c>
      <c r="EE244" s="74">
        <f t="shared" si="474"/>
        <v>2</v>
      </c>
      <c r="EF244" s="74">
        <f t="shared" si="475"/>
        <v>6</v>
      </c>
      <c r="EG244" s="74">
        <f t="shared" si="476"/>
        <v>18</v>
      </c>
      <c r="EH244" s="77">
        <f t="shared" si="477"/>
        <v>72</v>
      </c>
      <c r="EI244" s="73">
        <v>30</v>
      </c>
      <c r="EJ244" s="74">
        <v>50</v>
      </c>
      <c r="EK244" s="74">
        <v>90</v>
      </c>
      <c r="EL244" s="74">
        <v>150</v>
      </c>
      <c r="EM244" s="75">
        <v>450</v>
      </c>
      <c r="EN244" s="78">
        <v>1</v>
      </c>
      <c r="EO244" s="79">
        <f t="shared" si="478"/>
        <v>0.83333333333333337</v>
      </c>
      <c r="EP244" s="79">
        <f t="shared" si="479"/>
        <v>0.5</v>
      </c>
      <c r="EQ244" s="79">
        <f t="shared" si="480"/>
        <v>0.27777777777777779</v>
      </c>
      <c r="ER244" s="80">
        <f t="shared" si="481"/>
        <v>0.20833333333333334</v>
      </c>
      <c r="ES244" s="128" t="s">
        <v>543</v>
      </c>
      <c r="ET244" s="82"/>
      <c r="EU244" s="83">
        <v>4</v>
      </c>
      <c r="EV244" s="73">
        <v>60</v>
      </c>
      <c r="EW244" s="74">
        <v>74</v>
      </c>
      <c r="EX244" s="74">
        <v>12</v>
      </c>
      <c r="EY244" s="74">
        <v>37</v>
      </c>
      <c r="EZ244" s="74">
        <v>58</v>
      </c>
      <c r="FA244" s="74">
        <v>23</v>
      </c>
      <c r="FB244" s="74">
        <v>45</v>
      </c>
      <c r="FC244" s="74">
        <v>52</v>
      </c>
      <c r="FD244" s="74">
        <f t="shared" si="482"/>
        <v>70</v>
      </c>
      <c r="FE244" s="84">
        <f t="shared" si="483"/>
        <v>64</v>
      </c>
      <c r="FF244" s="73">
        <f>RANK(EV244,$EV$9:$EV$497,0)</f>
        <v>234</v>
      </c>
      <c r="FG244" s="74">
        <f>RANK(EW244,$EW$9:$EW$497,0)</f>
        <v>70</v>
      </c>
      <c r="FH244" s="74">
        <f>RANK(EX244,$EX$9:$EX$497,0)</f>
        <v>377</v>
      </c>
      <c r="FI244" s="74">
        <f>RANK(EY244,$EY$9:$EY$497,0)</f>
        <v>191</v>
      </c>
      <c r="FJ244" s="74">
        <f>RANK(EZ244,$EZ$9:$EZ$497,0)</f>
        <v>46</v>
      </c>
      <c r="FK244" s="74">
        <f>RANK(FA244,$FA$9:$FA$497,0)</f>
        <v>164</v>
      </c>
      <c r="FL244" s="74">
        <f>RANK(FB244,$FB$9:$FB$497,0)</f>
        <v>190</v>
      </c>
      <c r="FM244" s="74">
        <f>RANK(FC244,$FC$9:$FC$497,0)</f>
        <v>163</v>
      </c>
      <c r="FN244" s="74">
        <f>RANK(FD244,$FD$9:$FD$497,0)</f>
        <v>211</v>
      </c>
      <c r="FO244" s="84">
        <f>RANK(FE244,$FE$9:$FE$497,0)</f>
        <v>262</v>
      </c>
      <c r="FP244" s="73">
        <f>COUNTIFS($EV$9:$EV$497,"&gt;"&amp;EV244,$ES$9:$ES$497,ES244)+1</f>
        <v>41</v>
      </c>
      <c r="FQ244" s="74">
        <f>COUNTIFS($EW$9:$EW$497,"&gt;"&amp;EW244,$ES$9:$ES$497,ES244)+1</f>
        <v>40</v>
      </c>
      <c r="FR244" s="74">
        <f>COUNTIFS($EX$9:$EX$497,"&gt;"&amp;EX244,$ES$9:$ES$497,ES244)+1</f>
        <v>59</v>
      </c>
      <c r="FS244" s="74">
        <f>COUNTIFS($EY$9:$EY$497,"&gt;"&amp;EY244,$ES$9:$ES$497,ES244)+1</f>
        <v>30</v>
      </c>
      <c r="FT244" s="74">
        <f>COUNTIFS($EZ$9:$EZ$497,"&gt;"&amp;EZ244,$ES$9:$ES$497,ES244)+1</f>
        <v>43</v>
      </c>
      <c r="FU244" s="74">
        <f>COUNTIFS($FA$9:$FA$497,"&gt;"&amp;FA244,$ES$9:$ES$497,ES244)+1</f>
        <v>36</v>
      </c>
      <c r="FV244" s="74">
        <f>COUNTIFS($FB$9:$FB$497,"&gt;"&amp;FB244,$ES$9:$ES$497,ES244)+1</f>
        <v>42</v>
      </c>
      <c r="FW244" s="74">
        <f>COUNTIFS($FC$9:$FC$497,"&gt;"&amp;FC244,$ES$9:$ES$497,ES244)+1</f>
        <v>41</v>
      </c>
      <c r="FX244" s="74">
        <f>COUNTIFS($FD$9:$FD$497,"&gt;"&amp;FD244,$ES$9:$ES$497,ES244)+1</f>
        <v>50</v>
      </c>
      <c r="FY244" s="84">
        <f>COUNTIFS($FE$9:$FE$497,"&gt;"&amp;FE244,$ES$9:$ES$497,ES244)+1</f>
        <v>52</v>
      </c>
      <c r="FZ244" s="85">
        <f t="shared" si="484"/>
        <v>0.69</v>
      </c>
      <c r="GA244" s="86">
        <f t="shared" si="485"/>
        <v>0.85</v>
      </c>
      <c r="GB244" s="86">
        <f t="shared" si="486"/>
        <v>0.14000000000000001</v>
      </c>
      <c r="GC244" s="86">
        <f t="shared" si="487"/>
        <v>0.43</v>
      </c>
      <c r="GD244" s="86">
        <f t="shared" si="488"/>
        <v>0.67</v>
      </c>
      <c r="GE244" s="86">
        <f t="shared" si="489"/>
        <v>0.26</v>
      </c>
      <c r="GF244" s="86">
        <f t="shared" si="490"/>
        <v>0.52</v>
      </c>
      <c r="GG244" s="86">
        <f t="shared" si="491"/>
        <v>0.6</v>
      </c>
      <c r="GH244" s="86">
        <f t="shared" si="492"/>
        <v>0.8</v>
      </c>
      <c r="GI244" s="87">
        <f t="shared" si="493"/>
        <v>0.74</v>
      </c>
      <c r="GJ244" s="85">
        <f>ROUND(((FZ244-AVERAGE(FZ$9:FZ$497))/STDEVP(FZ$9:FZ$497)*10+50),2)</f>
        <v>39.229999999999997</v>
      </c>
      <c r="GK244" s="86">
        <f>ROUND(((GA244-AVERAGE(GA$9:GA$497))/STDEVP(GA$9:GA$497)*10+50),2)</f>
        <v>54.77</v>
      </c>
      <c r="GL244" s="86">
        <f>ROUND(((GB244-AVERAGE(GB$9:GB$497))/STDEVP(GB$9:GB$497)*10+50),2)</f>
        <v>33.36</v>
      </c>
      <c r="GM244" s="86">
        <f>ROUND(((GC244-AVERAGE(GC$9:GC$497))/STDEVP(GC$9:GC$497)*10+50),2)</f>
        <v>45.18</v>
      </c>
      <c r="GN244" s="86">
        <f>ROUND(((GD244-AVERAGE(GD$9:GD$497))/STDEVP(GD$9:GD$497)*10+50),2)</f>
        <v>59.51</v>
      </c>
      <c r="GO244" s="86">
        <f>ROUND(((GE244-AVERAGE(GE$9:GE$497))/STDEVP(GE$9:GE$497)*10+50),2)</f>
        <v>46.79</v>
      </c>
      <c r="GP244" s="86">
        <f>ROUND(((GF244-AVERAGE(GF$9:GF$497))/STDEVP(GF$9:GF$497)*10+50),2)</f>
        <v>46.38</v>
      </c>
      <c r="GQ244" s="86">
        <f>ROUND(((GG244-AVERAGE(GG$9:GG$497))/STDEVP(GG$9:GG$497)*10+50),2)</f>
        <v>49.03</v>
      </c>
      <c r="GR244" s="86">
        <f>ROUND(((GH244-AVERAGE(GH$9:GH$497))/STDEVP(GH$9:GH$497)*10+50),2)</f>
        <v>43.63</v>
      </c>
      <c r="GS244" s="87">
        <f>ROUND(((GI244-AVERAGE(GI$9:GI$497))/STDEVP(GI$9:GI$497)*10+50),2)</f>
        <v>40.049999999999997</v>
      </c>
      <c r="GT244" s="73">
        <f>RANK(GJ244,$GJ$9:$GJ$497,0)</f>
        <v>370</v>
      </c>
      <c r="GU244" s="74">
        <f>RANK(GK244,$GK$9:$GK$497,0)</f>
        <v>134</v>
      </c>
      <c r="GV244" s="74">
        <f>RANK(GL244,$GL$9:$GL$497,0)</f>
        <v>421</v>
      </c>
      <c r="GW244" s="74">
        <f>RANK(GM244,$GM$9:$GM$497,0)</f>
        <v>295</v>
      </c>
      <c r="GX244" s="74">
        <f>RANK(GN244,$GN$9:$GN$497,0)</f>
        <v>71</v>
      </c>
      <c r="GY244" s="74">
        <f>RANK(GO244,$GO$9:$GO$497,0)</f>
        <v>219</v>
      </c>
      <c r="GZ244" s="74">
        <f>RANK(GP244,$GP$9:$GP$497,0)</f>
        <v>260</v>
      </c>
      <c r="HA244" s="74">
        <f>RANK(GQ244,$GQ$9:$GQ$497,0)</f>
        <v>230</v>
      </c>
      <c r="HB244" s="74">
        <f>RANK(GR244,$GR$9:$GR$497,0)</f>
        <v>304</v>
      </c>
      <c r="HC244" s="84">
        <f>RANK(GS244,$GS$9:$GS$497,0)</f>
        <v>383</v>
      </c>
      <c r="HD244" s="85">
        <f>ROUND(AVERAGEIF($ES$9:$ES$497,$ES244,$FZ$9:$FZ$497),2)</f>
        <v>0.86</v>
      </c>
      <c r="HE244" s="86">
        <f>ROUND(AVERAGEIF($ES$9:$ES$497,$ES244,$GA$9:$GA$497),2)</f>
        <v>1.0900000000000001</v>
      </c>
      <c r="HF244" s="86">
        <f>ROUND(AVERAGEIF($ES$9:$ES$497,$ES244,$GB$9:$GB$497),2)</f>
        <v>0.28999999999999998</v>
      </c>
      <c r="HG244" s="86">
        <f>ROUND(AVERAGEIF($ES$9:$ES$497,$ES244,$GC$9:$GC$497),2)</f>
        <v>0.42</v>
      </c>
      <c r="HH244" s="86">
        <f>ROUND(AVERAGEIF($ES$9:$ES$497,$ES244,$GD$9:$GD$497),2)</f>
        <v>0.86</v>
      </c>
      <c r="HI244" s="86">
        <f>ROUND(AVERAGEIF($ES$9:$ES$497,$ES244,$GE$9:$GE$497),2)</f>
        <v>0.3</v>
      </c>
      <c r="HJ244" s="86">
        <f>ROUND(AVERAGEIF($ES$9:$ES$497,$ES244,$GF$9:$GF$497),2)</f>
        <v>0.67</v>
      </c>
      <c r="HK244" s="86">
        <f>ROUND(AVERAGEIF($ES$9:$ES$497,$ES244,$GG$9:$GG$497),2)</f>
        <v>0.73</v>
      </c>
      <c r="HL244" s="86">
        <f>ROUND(AVERAGEIF($ES$9:$ES$497,$ES244,$GH$9:$GH$497),2)</f>
        <v>1.1399999999999999</v>
      </c>
      <c r="HM244" s="87">
        <f>ROUND(AVERAGEIF($ES$9:$ES$497,$ES244,$GI$9:$GI$497),2)</f>
        <v>1.01</v>
      </c>
      <c r="HN244" s="88">
        <f t="shared" si="494"/>
        <v>-0.17000000000000004</v>
      </c>
      <c r="HO244" s="89">
        <f t="shared" si="495"/>
        <v>-0.2400000000000001</v>
      </c>
      <c r="HP244" s="89">
        <f t="shared" si="496"/>
        <v>-0.14999999999999997</v>
      </c>
      <c r="HQ244" s="89">
        <f t="shared" si="497"/>
        <v>1.0000000000000009E-2</v>
      </c>
      <c r="HR244" s="89">
        <f t="shared" si="498"/>
        <v>-0.18999999999999995</v>
      </c>
      <c r="HS244" s="89">
        <f t="shared" si="499"/>
        <v>-3.999999999999998E-2</v>
      </c>
      <c r="HT244" s="89">
        <f t="shared" si="500"/>
        <v>-0.15000000000000002</v>
      </c>
      <c r="HU244" s="89">
        <f t="shared" si="501"/>
        <v>-0.13</v>
      </c>
      <c r="HV244" s="89">
        <f t="shared" si="502"/>
        <v>-0.33999999999999986</v>
      </c>
      <c r="HW244" s="90">
        <f t="shared" si="503"/>
        <v>-0.27</v>
      </c>
      <c r="HX244" s="73">
        <f>COUNTIFS($FZ$9:$FZ$497,"&gt;"&amp;FZ244,$ES$9:$ES$497,$ES244)+1</f>
        <v>66</v>
      </c>
      <c r="HY244" s="74">
        <f>COUNTIFS($GA$9:$GA$497,"&gt;"&amp;GA244,$ES$9:$ES$497,$ES244)+1</f>
        <v>68</v>
      </c>
      <c r="HZ244" s="74">
        <f>COUNTIFS($GB$9:$GB$497,"&gt;"&amp;GB244,$ES$9:$ES$497,$ES244)+1</f>
        <v>72</v>
      </c>
      <c r="IA244" s="74">
        <f>COUNTIFS($GC$9:$GC$497,"&gt;"&amp;GC244,$ES$9:$ES$497,$ES244)+1</f>
        <v>44</v>
      </c>
      <c r="IB244" s="74">
        <f>COUNTIFS($GD$9:$GD$497,"&gt;"&amp;GD244,$ES$9:$ES$497,$ES244)+1</f>
        <v>64</v>
      </c>
      <c r="IC244" s="74">
        <f>COUNTIFS($GE$9:$GE$497,"&gt;"&amp;GE244,$ES$9:$ES$497,$ES244)+1</f>
        <v>55</v>
      </c>
      <c r="ID244" s="74">
        <f>COUNTIFS($GF$9:$GF$497,"&gt;"&amp;GF244,$ES$9:$ES$497,$ES244)+1</f>
        <v>64</v>
      </c>
      <c r="IE244" s="74">
        <f>COUNTIFS($GG$9:$GG$497,"&gt;"&amp;GG244,$ES$9:$ES$497,$ES244)+1</f>
        <v>69</v>
      </c>
      <c r="IF244" s="74">
        <f>COUNTIFS($GH$9:$GH$497,"&gt;"&amp;GH244,$ES$9:$ES$497,$ES244)+1</f>
        <v>79</v>
      </c>
      <c r="IG244" s="84">
        <f>COUNTIFS($GI$9:$GI$497,"&gt;"&amp;GI244,$ES$9:$ES$497,$ES244)+1</f>
        <v>82</v>
      </c>
      <c r="IH244" s="91"/>
      <c r="II244" s="79"/>
      <c r="IJ244" s="79"/>
      <c r="IK244" s="79"/>
      <c r="IL244" s="79"/>
      <c r="IM244" s="92"/>
      <c r="IN244" s="93"/>
      <c r="IO244" s="94"/>
      <c r="IP244" s="95"/>
      <c r="IQ244" s="79"/>
      <c r="IR244" s="79"/>
      <c r="IS244" s="79"/>
      <c r="IT244" s="79"/>
      <c r="IU244" s="79"/>
      <c r="IV244" s="79"/>
      <c r="IW244" s="96"/>
      <c r="IX244" s="93"/>
      <c r="IY244" s="79"/>
      <c r="IZ244" s="79"/>
      <c r="JA244" s="79"/>
      <c r="JB244" s="79"/>
      <c r="JC244" s="79"/>
      <c r="JD244" s="79"/>
      <c r="JE244" s="97"/>
      <c r="JF244" s="95"/>
      <c r="JG244" s="79"/>
      <c r="JH244" s="79"/>
      <c r="JI244" s="79"/>
      <c r="JJ244" s="79"/>
      <c r="JK244" s="79"/>
      <c r="JL244" s="79"/>
      <c r="JM244" s="96"/>
      <c r="JN244" s="93"/>
      <c r="JO244" s="79"/>
      <c r="JP244" s="79"/>
      <c r="JQ244" s="79"/>
      <c r="JR244" s="79"/>
      <c r="JS244" s="79"/>
      <c r="JT244" s="79"/>
      <c r="JU244" s="79"/>
      <c r="JV244" s="79"/>
      <c r="JW244" s="79"/>
      <c r="JX244" s="79"/>
      <c r="JY244" s="79"/>
      <c r="JZ244" s="97"/>
      <c r="KA244" s="93"/>
      <c r="KB244" s="79"/>
      <c r="KC244" s="79"/>
      <c r="KD244" s="79"/>
      <c r="KE244" s="97"/>
      <c r="KF244" s="95"/>
      <c r="KG244" s="79"/>
      <c r="KH244" s="79"/>
      <c r="KI244" s="79"/>
      <c r="KJ244" s="79"/>
      <c r="KK244" s="98"/>
      <c r="KL244" s="79"/>
      <c r="KM244" s="79"/>
      <c r="KN244" s="79"/>
      <c r="KO244" s="79"/>
      <c r="KP244" s="79"/>
      <c r="KQ244" s="79"/>
      <c r="KR244" s="79"/>
      <c r="KS244" s="96"/>
      <c r="KT244" s="96"/>
      <c r="KU244" s="96"/>
      <c r="KV244" s="96"/>
      <c r="KW244" s="93"/>
      <c r="KX244" s="79"/>
      <c r="KY244" s="79"/>
      <c r="KZ244" s="79"/>
      <c r="LA244" s="79"/>
      <c r="LB244" s="79"/>
      <c r="LC244" s="96"/>
      <c r="LD244" s="93"/>
      <c r="LE244" s="94"/>
      <c r="LF244" s="99"/>
      <c r="LG244" s="75"/>
      <c r="LH244" s="93"/>
      <c r="LI244" s="79"/>
      <c r="LJ244" s="74"/>
      <c r="LK244" s="74"/>
      <c r="LL244" s="74"/>
      <c r="LM244" s="100"/>
      <c r="LN244" s="95"/>
      <c r="LO244" s="79"/>
      <c r="LP244" s="79"/>
      <c r="LQ244" s="79"/>
      <c r="LR244" s="96"/>
      <c r="LS244" s="93"/>
      <c r="LT244" s="79"/>
      <c r="LU244" s="79"/>
      <c r="LV244" s="79"/>
      <c r="LW244" s="79"/>
      <c r="LX244" s="79"/>
      <c r="LY244" s="79"/>
      <c r="LZ244" s="79"/>
      <c r="MA244" s="97"/>
      <c r="MB244" s="95"/>
      <c r="MC244" s="79"/>
      <c r="MD244" s="79"/>
      <c r="ME244" s="79"/>
      <c r="MF244" s="79"/>
      <c r="MG244" s="79"/>
      <c r="MH244" s="79"/>
      <c r="MI244" s="79"/>
      <c r="MJ244" s="79"/>
      <c r="MK244" s="79"/>
      <c r="ML244" s="79"/>
      <c r="MM244" s="79"/>
      <c r="MN244" s="98"/>
      <c r="MO244" s="98"/>
      <c r="MP244" s="96"/>
      <c r="MQ244" s="93"/>
      <c r="MR244" s="79"/>
      <c r="MS244" s="79"/>
      <c r="MT244" s="79"/>
      <c r="MU244" s="79"/>
      <c r="MV244" s="98"/>
      <c r="MW244" s="79"/>
      <c r="MX244" s="79"/>
      <c r="MY244" s="79"/>
      <c r="MZ244" s="79"/>
      <c r="NA244" s="79"/>
      <c r="NB244" s="79"/>
      <c r="NC244" s="79"/>
      <c r="ND244" s="96"/>
      <c r="NE244" s="96"/>
      <c r="NF244" s="96"/>
      <c r="NG244" s="96"/>
      <c r="NH244" s="93"/>
      <c r="NI244" s="79"/>
      <c r="NJ244" s="79"/>
      <c r="NK244" s="79"/>
      <c r="NL244" s="79"/>
      <c r="NM244" s="79"/>
      <c r="NN244" s="94"/>
      <c r="NO244" s="93"/>
      <c r="NP244" s="80"/>
      <c r="NQ244" s="145" t="s">
        <v>1105</v>
      </c>
      <c r="NR244" s="199" t="s">
        <v>1109</v>
      </c>
      <c r="NS244" s="199"/>
      <c r="NT244" s="199"/>
      <c r="NU244" s="199"/>
      <c r="NV244" s="135"/>
      <c r="NW244" s="102" t="s">
        <v>882</v>
      </c>
      <c r="NX244" s="136" t="s">
        <v>1110</v>
      </c>
      <c r="NY244" s="138" t="s">
        <v>2116</v>
      </c>
      <c r="NZ244" s="136" t="s">
        <v>2088</v>
      </c>
      <c r="OA244" s="137"/>
      <c r="OB244" s="137"/>
      <c r="OC244" s="137"/>
      <c r="OD244" s="108">
        <f t="shared" si="504"/>
        <v>72</v>
      </c>
      <c r="OE244" s="109">
        <v>7</v>
      </c>
      <c r="OF244" s="110">
        <f t="shared" si="505"/>
        <v>30</v>
      </c>
      <c r="OG244" s="109">
        <v>7</v>
      </c>
      <c r="OH244" s="111">
        <f>ROUND(AVERAGEIF($ES$9:$ES$497,$ES244,EV$9:EV$497),0)</f>
        <v>57</v>
      </c>
      <c r="OI244" s="112">
        <f>ROUND(AVERAGEIF($ES$9:$ES$497,$ES244,EW$9:EW$497),0)</f>
        <v>69</v>
      </c>
      <c r="OJ244" s="112">
        <f>ROUND(AVERAGEIF($ES$9:$ES$497,$ES244,EX$9:EX$497),0)</f>
        <v>17</v>
      </c>
      <c r="OK244" s="112">
        <f>ROUND(AVERAGEIF($ES$9:$ES$497,$ES244,EY$9:EY$497),0)</f>
        <v>30</v>
      </c>
      <c r="OL244" s="112">
        <f>ROUND(AVERAGEIF($ES$9:$ES$497,$ES244,EZ$9:EZ$497),0)</f>
        <v>58</v>
      </c>
      <c r="OM244" s="112">
        <f>ROUND(AVERAGEIF($ES$9:$ES$497,$ES244,FA$9:FA$497),0)</f>
        <v>21</v>
      </c>
      <c r="ON244" s="112">
        <f>ROUND(AVERAGEIF($ES$9:$ES$497,$ES244,FB$9:FB$497),0)</f>
        <v>45</v>
      </c>
      <c r="OO244" s="112">
        <f>ROUND(AVERAGEIF($ES$9:$ES$497,$ES244,FC$9:FC$497),0)</f>
        <v>49</v>
      </c>
      <c r="OP244" s="112">
        <f>ROUND(AVERAGEIF($ES$9:$ES$497,$ES244,FD$9:FD$497),0)</f>
        <v>75</v>
      </c>
      <c r="OQ244" s="113">
        <f>ROUND(AVERAGEIF($ES$9:$ES$497,$ES244,FE$9:FE$497),0)</f>
        <v>66</v>
      </c>
      <c r="OR244" s="114">
        <f>ROUND(EV244/MAX(EV$9:EV$497)*100,0)</f>
        <v>34</v>
      </c>
      <c r="OS244" s="115">
        <f>ROUND(EW244/MAX(EW$9:EW$497)*100,0)</f>
        <v>58</v>
      </c>
      <c r="OT244" s="115">
        <f>ROUND(EX244/MAX(EX$9:EX$497)*100,0)</f>
        <v>10</v>
      </c>
      <c r="OU244" s="115">
        <f>ROUND(EY244/MAX(EY$9:EY$497)*100,0)</f>
        <v>25</v>
      </c>
      <c r="OV244" s="115">
        <f>ROUND(EZ244/MAX(EZ$9:EZ$497)*100,0)</f>
        <v>46</v>
      </c>
      <c r="OW244" s="115">
        <f>ROUND(FA244/MAX(FA$9:FA$497)*100,0)</f>
        <v>20</v>
      </c>
      <c r="OX244" s="115">
        <f>ROUND(FB244/MAX(FB$9:FB$497)*100,0)</f>
        <v>34</v>
      </c>
      <c r="OY244" s="116">
        <f>ROUND(FC244/MAX(FC$9:FC$497)*100,0)</f>
        <v>36</v>
      </c>
      <c r="OZ244" s="115">
        <f>ROUND(FD244/MAX(FD$9:FD$497)*100,0)</f>
        <v>47</v>
      </c>
      <c r="PA244" s="117">
        <f>ROUND(FE244/MAX(FE$9:FE$497)*100,0)</f>
        <v>26</v>
      </c>
      <c r="PB244" s="118">
        <f t="shared" si="506"/>
        <v>343</v>
      </c>
      <c r="PC244" s="115">
        <f t="shared" si="507"/>
        <v>451</v>
      </c>
      <c r="PD244" s="115">
        <f t="shared" si="508"/>
        <v>481</v>
      </c>
      <c r="PE244" s="115">
        <f t="shared" si="509"/>
        <v>415</v>
      </c>
      <c r="PF244" s="115">
        <f t="shared" si="510"/>
        <v>367</v>
      </c>
      <c r="PG244" s="119">
        <f t="shared" si="511"/>
        <v>328</v>
      </c>
      <c r="PH244" s="118">
        <f>ROUND(PB244/MAX(PB$9:PB$497)*100,0)</f>
        <v>41</v>
      </c>
      <c r="PI244" s="115">
        <f>ROUND(PC244/MAX(PC$9:PC$497)*100,0)</f>
        <v>54</v>
      </c>
      <c r="PJ244" s="115">
        <f>ROUND(PD244/MAX(PD$9:PD$497)*100,0)</f>
        <v>51</v>
      </c>
      <c r="PK244" s="115">
        <f>ROUND(PE244/MAX(PE$9:PE$497)*100,0)</f>
        <v>41</v>
      </c>
      <c r="PL244" s="115">
        <f>ROUND(PF244/MAX(PF$9:PF$497)*100,0)</f>
        <v>52</v>
      </c>
      <c r="PM244" s="119">
        <f>ROUND(PG244/MAX(PG$9:PG$497)*100,0)</f>
        <v>48</v>
      </c>
      <c r="PN244" s="118">
        <f>RANK(PH244,PH$9:PH$497,0)</f>
        <v>243</v>
      </c>
      <c r="PO244" s="115">
        <f>RANK(PI244,PI$9:PI$497,0)</f>
        <v>112</v>
      </c>
      <c r="PP244" s="115">
        <f>RANK(PJ244,PJ$9:PJ$497,0)</f>
        <v>190</v>
      </c>
      <c r="PQ244" s="115">
        <f>RANK(PK244,PK$9:PK$497,0)</f>
        <v>231</v>
      </c>
      <c r="PR244" s="115">
        <f>RANK(PL244,PL$9:PL$497,0)</f>
        <v>188</v>
      </c>
      <c r="PS244" s="119">
        <f>RANK(PM244,PM$9:PM$497,0)</f>
        <v>178</v>
      </c>
      <c r="PT244" s="120">
        <f>ROUND(FZ244/MAX(FZ$9:FZ$497)*100,0)</f>
        <v>38</v>
      </c>
      <c r="PU244" s="115">
        <f>ROUND(GA244/MAX(GA$9:GA$497)*100,0)</f>
        <v>48</v>
      </c>
      <c r="PV244" s="115">
        <f>ROUND(GB244/MAX(GB$9:GB$497)*100,0)</f>
        <v>10</v>
      </c>
      <c r="PW244" s="115">
        <f>ROUND(GC244/MAX(GC$9:GC$497)*100,0)</f>
        <v>34</v>
      </c>
      <c r="PX244" s="115">
        <f>ROUND(GD244/MAX(GD$9:GD$497)*100,0)</f>
        <v>37</v>
      </c>
      <c r="PY244" s="115">
        <f>ROUND(GE244/MAX(GE$9:GE$497)*100,0)</f>
        <v>16</v>
      </c>
      <c r="PZ244" s="115">
        <f>ROUND(GF244/MAX(GF$9:GF$497)*100,0)</f>
        <v>24</v>
      </c>
      <c r="QA244" s="116">
        <f>ROUND(GG244/MAX(GG$9:GG$497)*100,0)</f>
        <v>33</v>
      </c>
      <c r="QB244" s="115">
        <f>ROUND(GH244/MAX(GH$9:GH$497)*100,0)</f>
        <v>36</v>
      </c>
      <c r="QC244" s="121">
        <f>ROUND(GI244/MAX(GI$9:GI$497)*100,0)</f>
        <v>24</v>
      </c>
      <c r="QD244" s="120">
        <f>ROUND(AVERAGEIF($ES$9:$ES$497,$ES244,PT$9:PT$497),0)</f>
        <v>47</v>
      </c>
      <c r="QE244" s="120">
        <f>ROUND(AVERAGEIF($ES$9:$ES$497,$ES244,PU$9:PU$497),0)</f>
        <v>61</v>
      </c>
      <c r="QF244" s="120">
        <f>ROUND(AVERAGEIF($ES$9:$ES$497,$ES244,PV$9:PV$497),0)</f>
        <v>21</v>
      </c>
      <c r="QG244" s="120">
        <f>ROUND(AVERAGEIF($ES$9:$ES$497,$ES244,PW$9:PW$497),0)</f>
        <v>34</v>
      </c>
      <c r="QH244" s="120">
        <f>ROUND(AVERAGEIF($ES$9:$ES$497,$ES244,PX$9:PX$497),0)</f>
        <v>48</v>
      </c>
      <c r="QI244" s="120">
        <f>ROUND(AVERAGEIF($ES$9:$ES$497,$ES244,PY$9:PY$497),0)</f>
        <v>18</v>
      </c>
      <c r="QJ244" s="120">
        <f>ROUND(AVERAGEIF($ES$9:$ES$497,$ES244,PZ$9:PZ$497),0)</f>
        <v>31</v>
      </c>
      <c r="QK244" s="120">
        <f>ROUND(AVERAGEIF($ES$9:$ES$497,$ES244,QA$9:QA$497),0)</f>
        <v>40</v>
      </c>
      <c r="QL244" s="120">
        <f>ROUND(AVERAGEIF($ES$9:$ES$497,$ES244,QB$9:QB$497),0)</f>
        <v>51</v>
      </c>
      <c r="QM244" s="120">
        <f>ROUND(AVERAGEIF($ES$9:$ES$497,$ES244,QC$9:QC$497),0)</f>
        <v>32</v>
      </c>
      <c r="QN244" s="114">
        <f t="shared" si="512"/>
        <v>327</v>
      </c>
      <c r="QO244" s="115">
        <f t="shared" si="513"/>
        <v>435</v>
      </c>
      <c r="QP244" s="115">
        <f t="shared" si="514"/>
        <v>475</v>
      </c>
      <c r="QQ244" s="115">
        <f t="shared" si="515"/>
        <v>426</v>
      </c>
      <c r="QR244" s="115">
        <f t="shared" si="516"/>
        <v>440</v>
      </c>
      <c r="QS244" s="119">
        <f t="shared" si="517"/>
        <v>328</v>
      </c>
      <c r="QT244" s="114">
        <f>ROUND((QN244-MIN(QN$9:QN$497))/(MAX(QN$9:QN$497)-MIN(QN$9:QN$497))*100,0)</f>
        <v>16</v>
      </c>
      <c r="QU244" s="115">
        <f>ROUND((QO244-MIN(QO$9:QO$497))/(MAX(QO$9:QO$497)-MIN(QO$9:QO$497))*100,0)</f>
        <v>33</v>
      </c>
      <c r="QV244" s="115">
        <f>ROUND((QP244-MIN(QP$9:QP$497))/(MAX(QP$9:QP$497)-MIN(QP$9:QP$497))*100,0)</f>
        <v>18</v>
      </c>
      <c r="QW244" s="115">
        <f>ROUND((QQ244-MIN(QQ$9:QQ$497))/(MAX(QQ$9:QQ$497)-MIN(QQ$9:QQ$497))*100,0)</f>
        <v>17</v>
      </c>
      <c r="QX244" s="115">
        <f>ROUND((QR244-MIN(QR$9:QR$497))/(MAX(QR$9:QR$497)-MIN(QR$9:QR$497))*100,0)</f>
        <v>34</v>
      </c>
      <c r="QY244" s="115">
        <f>ROUND((QS244-MIN(QS$9:QS$497))/(MAX(QS$9:QS$497)-MIN(QS$9:QS$497))*100,0)</f>
        <v>31</v>
      </c>
      <c r="QZ244" s="114">
        <f>RANK(QN244,QN$9:QN$497,0)</f>
        <v>412</v>
      </c>
      <c r="RA244" s="115">
        <f>RANK(QO244,QO$9:QO$497,0)</f>
        <v>130</v>
      </c>
      <c r="RB244" s="115">
        <f>RANK(QP244,QP$9:QP$497,0)</f>
        <v>361</v>
      </c>
      <c r="RC244" s="115">
        <f>RANK(QQ244,QQ$9:QQ$497,0)</f>
        <v>401</v>
      </c>
      <c r="RD244" s="115">
        <f>RANK(QR244,QR$9:QR$497,0)</f>
        <v>330</v>
      </c>
      <c r="RE244" s="115">
        <f>RANK(QS244,QS$9:QS$497,0)</f>
        <v>283</v>
      </c>
      <c r="RF244" s="122"/>
      <c r="RG244" s="115">
        <f>($RH$3*(IH244+IJ244)*100*100/MAX(EX$9:EX$497)*$RO$3) +($RH$3*(II244+IJ244)*100*100/MAX(EX$9:EX$497)*$RO$4) + ($RH$3*IK244*100*100/MAX(EX$9:EX$497)*0.098)</f>
        <v>0</v>
      </c>
      <c r="RH244" s="115">
        <f>($RH$4*IL244*100*100/MAX(EZ$9:EZ$497))*$RQ$3</f>
        <v>0</v>
      </c>
      <c r="RI244" s="115">
        <f>($RH$3*IM244*100*100/MAX(EY$9:EY$497))*$RQ$4</f>
        <v>0</v>
      </c>
      <c r="RJ244" s="115">
        <f>($RH$3*IN244*100*100/MAX(EX$9:EX$497))</f>
        <v>0</v>
      </c>
      <c r="RK244" s="115">
        <f>($RH$4*IO244*100*100/MAX(EZ$9:EZ$497))*$RQ$3</f>
        <v>0</v>
      </c>
      <c r="RL244" s="115">
        <f>(($RL$4*IP244*100*((100/MAX(EX$9:EX$497)+100/MAX(EZ$9:EZ$497))/2))+($RL$4*IQ244*100*((100/MAX(EX$9:EX$497)+100/MAX(EZ$9:EZ$497))/2))+($RL$4*IR244*100*((100/MAX(EX$9:EX$497)+100/MAX(EZ$9:EZ$497))/2))+($RL$4*IS244*100*((100/MAX(EX$9:EX$497)+100/MAX(EZ$9:EZ$497))/2))+($RL$4*IT244*100*((100/MAX(EX$9:EX$497)+100/MAX(EZ$9:EZ$497))/2))+($RL$4*IU244*100*((100/MAX(EX$9:EX$497)+100/MAX(EZ$9:EZ$497))/2))+($RL$4*IV244*100*((100/MAX(EX$9:EX$497)+100/MAX(EZ$9:EZ$497))/2))+($RL$4*IW244*100*((100/MAX(EX$9:EX$497)+100/MAX(EZ$9:EZ$497))/2)))*$RS$3</f>
        <v>0</v>
      </c>
      <c r="RM244" s="115">
        <f>(($RH$3*IX244*100*100/MAX(EX$9:EX$497))+($RH$3*IY244*100*100/MAX(EX$9:EX$497))+($RH$3*IZ244*100*100/MAX(EX$9:EX$497))+($RH$3*JA244*100*100/MAX(EX$9:EX$497))+($RH$3*JB244*100*100/MAX(EX$9:EX$497))+($RH$3*JC244*100*100/MAX(EX$9:EX$497))+($RH$3*JD244*100*100/MAX(EX$9:EX$497))+($RH$3*JE244*100*100/MAX(EX$9:EX$497)))*$RS$4</f>
        <v>0</v>
      </c>
      <c r="RN244" s="115">
        <f>(($RH$4*JF244*100*100/MAX(EZ$9:EZ$497)) + ($RH$4*JG244*100*100/MAX(EZ$9:EZ$497)) + ($RH$4*JH244*100*100/MAX(EZ$9:EZ$497)) + ($RH$4*JI244*100*100/MAX(EZ$9:EZ$497)) + ($RH$4*JJ244*100*100/MAX(EZ$9:EZ$497)) + ($RH$4*JK244*100*100/MAX(EZ$9:EZ$497)) + ($RH$4*JL244*100*100/MAX(EZ$9:EZ$497)) + ($RH$4*JM244*100*100/MAX(EZ$9:EZ$497)))*$RU$3</f>
        <v>0</v>
      </c>
      <c r="RO244" s="115">
        <f>(($RL$4*JN244*100*((100/MAX(EX$9:EX$497)+100/MAX(EZ$9:EZ$497))/2))+($RL$4*JO244*100*((100/MAX(EX$9:EX$497)+100/MAX(EZ$9:EZ$497))/2))+($RL$4*JP244*100*((100/MAX(EX$9:EX$497)+100/MAX(EZ$9:EZ$497))/2))+($RL$4*JQ244*100*((100/MAX(EX$9:EX$497)+100/MAX(EZ$9:EZ$497))/2))+($RL$4*JR244*100*((100/MAX(EX$9:EX$497)+100/MAX(EZ$9:EZ$497))/2))+($RL$4*JS244*100*((100/MAX(EX$9:EX$497)+100/MAX(EZ$9:EZ$497))/2))+($RL$4*JT244*100*((100/MAX(EX$9:EX$497)+100/MAX(EZ$9:EZ$497))/2))+($RL$4*JU244*100*((100/MAX(EX$9:EX$497)+100/MAX(EZ$9:EZ$497))/2))+($RL$4*JV244*100*((100/MAX(EX$9:EX$497)+100/MAX(EZ$9:EZ$497))/2))+($RL$4*JW244*100*((100/MAX(EX$9:EX$497)+100/MAX(EZ$9:EZ$497))/2))+($RL$4*JX244*100*((100/MAX(EX$9:EX$497)+100/MAX(EZ$9:EZ$497))/2))+($RL$4*JY244*100*((100/MAX(EX$9:EX$497)+100/MAX(EZ$9:EZ$497))/2))+($RL$4*JZ244*100*((100/MAX(EX$9:EX$497)+100/MAX(EZ$9:EZ$497))/2)))*$RW$3/2</f>
        <v>0</v>
      </c>
      <c r="RP244" s="119">
        <f>($RJ$3*KA244*100*100/MAX(FA$9:FA$497)) + ($RJ$3*KB244*100*100/MAX(FA$9:FA$497)/2) + ($RJ$3*KC244*100*100/MAX(FA$9:FA$497)/2) + ($RJ$3*KD244*100*100/MAX(FA$9:FA$497)/4) + ($RJ$3*KE244*100*100/MAX(FA$9:FA$497)/4)</f>
        <v>0</v>
      </c>
      <c r="RQ244" s="118">
        <f>($RL$4*KF244*100*((100/MAX(EX$9:EX$497)+100/MAX(EZ$9:EZ$497)))) * ($RO$3/2) + (($RL$4*KG244*100*((100/MAX(EX$9:EX$497)+100/MAX(EZ$9:EZ$497))))+($RL$4*KH244*100*((100/MAX(EX$9:EX$497)+100/MAX(EZ$9:EZ$497))))+($RL$4*KI244*100*((100/MAX(EX$9:EX$497)+100/MAX(EZ$9:EZ$497))))+($RL$4*KJ244*100*((100/MAX(EX$9:EX$497)+100/MAX(EZ$9:EZ$497))))+($RL$4*KK244*100*((100/MAX(EX$9:EX$497)+100/MAX(EZ$9:EZ$497))))+($RL$4*KL244*100*((100/MAX(EX$9:EX$497)+100/MAX(EZ$9:EZ$497))))+($RL$4*KM244*100*((100/MAX(EX$9:EX$497)+100/MAX(EZ$9:EZ$497))))+($RL$4*KN244*100*((100/MAX(EX$9:EX$497)+100/MAX(EZ$9:EZ$497))))+($RL$4*KO244*100*((100/MAX(EX$9:EX$497)+100/MAX(EZ$9:EZ$497))))+($RL$4*KP244*100*((100/MAX(EX$9:EX$497)+100/MAX(EZ$9:EZ$497))))+($RL$4*KQ244*100*((100/MAX(EX$9:EX$497)+100/MAX(EZ$9:EZ$497))))+($RL$4*KR244*100*((100/MAX(EX$9:EX$497)+100/MAX(EZ$9:EZ$497))))+($RL$4*KS244*100*((100/MAX(EX$9:EX$497)+100/MAX(EZ$9:EZ$497))))+($RL$4*KV244*100*((100/MAX(EX$9:EX$497)+100/MAX(EZ$9:EZ$497))))) * (($RO$3+$RO$4)/6)</f>
        <v>0</v>
      </c>
      <c r="RR244" s="115">
        <f>(($RL$4*KW244*100*((100/MAX(EX$9:EX$497)+100/MAX(EZ$9:EZ$497))))) * ($RO$3/2) + (($RL$4*KX244*100*((100/MAX(EX$9:EX$497)+100/MAX(EZ$9:EZ$497))))+($RL$4*KY244*100*((100/MAX(EX$9:EX$497)+100/MAX(EZ$9:EZ$497))))+($RL$4*KZ244*100*((100/MAX(EX$9:EX$497)+100/MAX(EZ$9:EZ$497))))+($RL$4*LA244*100*((100/MAX(EX$9:EX$497)+100/MAX(EZ$9:EZ$497))))+($RL$4*LB244*100*((100/MAX(EX$9:EX$497)+100/MAX(EZ$9:EZ$497))))+($RL$4*LC244*100*((100/MAX(EX$9:EX$497)+100/MAX(EZ$9:EZ$497))))) * (($RO$3+$RO$4)/6)</f>
        <v>0</v>
      </c>
      <c r="RS244" s="119">
        <f>(($RL$4*LD244*100*((100/MAX(EX$9:EX$497)+100/MAX(EZ$9:EZ$497))))+($RL$4*LE244*100*((100/MAX(EX$9:EX$497)+100/MAX(EZ$9:EZ$497))))) * (($RO$3+$RO$4)/6)</f>
        <v>0</v>
      </c>
      <c r="RT244" s="118">
        <f>($RJ$4*LH244*100*(100/MAX(EV$9:EV$497)))+($RJ$4*LI244*100*(100/MAX(EV$9:EV$497)))</f>
        <v>0</v>
      </c>
      <c r="RU244" s="119">
        <f>($RJ$4*LJ244*(100/MAX(EV$9:EV$497)))/2 + ($RL$3*LK244*(100/MAX(EW$9:EW$497))) + ($RJ$4*LL244*(100/MAX(EV$9:EV$497)))/4 + ($RL$3*LM244*(100/MAX(EW$9:EW$497)))</f>
        <v>0</v>
      </c>
      <c r="RV244" s="118">
        <f>($RJ$4*LN244*100*100/MAX(EV$9:EV$497)/2)+($RJ$4*LO244*100*100/MAX(EV$9:EV$497)/2)+($RJ$4*LP244*100*100/MAX(EV$9:EV$497))+($RJ$4*LQ244*100*100/MAX(EV$9:EV$497))+($RJ$4*LR244*100*100/MAX(EV$9:EV$497))</f>
        <v>0</v>
      </c>
      <c r="RW244" s="115">
        <f>($RJ$4*LS244*100*100/MAX(EV$9:EV$497)) + (($RJ$4*LT244*100*100/MAX(EV$9:EV$497))+($RJ$4*LU244*100*100/MAX(EV$9:EV$497))+($RJ$4*LV244*100*100/MAX(EV$9:EV$497))+($RJ$4*LW244*100*100/MAX(EV$9:EV$497))+($RJ$4*LX244*100*100/MAX(EV$9:EV$497))+($RJ$4*LY244*100*100/MAX(EV$9:EV$497))+($RJ$4*LZ244*100*100/MAX(EV$9:EV$497))+($RJ$4*MA244*100*100/MAX(EV$9:EV$497)))/2</f>
        <v>0</v>
      </c>
      <c r="RX244" s="119">
        <f>($RJ$4*MB244*100*100/MAX(EV$9:EV$497))+($RJ$4*MC244*100*100/MAX(EV$9:EV$497))+($RJ$4*MD244*100*100/MAX(EV$9:EV$497))+($RJ$4*ME244*100*100/MAX(EV$9:EV$497))+($RJ$4*MF244*100*100/MAX(EV$9:EV$497))+($RJ$4*MG244*100*100/MAX(EV$9:EV$497))+($RJ$4*MH244*100*100/MAX(EV$9:EV$497))+($RJ$4*MI244*100*100/MAX(EV$9:EV$497))+($RJ$4*MJ244*100*100/MAX(EV$9:EV$497))+($RJ$4*MK244*100*100/MAX(EV$9:EV$497))+($RJ$4*ML244*100*100/MAX(EV$9:EV$497))+($RJ$4*MM244*100*100/MAX(EV$9:EV$497))+($RJ$4*MN244*100*100/MAX(EV$9:EV$497))</f>
        <v>0</v>
      </c>
      <c r="RY244" s="118">
        <f>($RJ$4*MQ244*100*100/MAX(EV$9:EV$497))/2 + (($RJ$4*MR244*100*100/MAX(EV$9:EV$497))+($RJ$4*MS244*100*100/MAX(EV$9:EV$497))+($RJ$4*MT244*100*100/MAX(EV$9:EV$497))+($RJ$4*MU244*100*100/MAX(EV$9:EV$497))+($RJ$4*MV244*100*100/MAX(EV$9:EV$497))+($RJ$4*MW244*100*100/MAX(EV$9:EV$497))+($RJ$4*MX244*100*100/MAX(EV$9:EV$497))+($RJ$4*MY244*100*100/MAX(EV$9:EV$497))+($RJ$4*MZ244*100*100/MAX(EV$9:EV$497))+($RJ$4*NA244*100*100/MAX(EV$9:EV$497))+($RJ$4*NB244*100*100/MAX(EV$9:EV$497))+($RJ$4*NC244*100*100/MAX(EV$9:EV$497))+($RJ$4*ND244*100*100/MAX(EV$9:EV$497))+($RJ$4*NG244*100*100/MAX(EV$9:EV$497)))/4</f>
        <v>0</v>
      </c>
      <c r="RZ244" s="115">
        <f>($RJ$4*NH244*100*100/MAX(EV$9:EV$497))/2 + (($RJ$4*NI244*100*100/MAX(EV$9:EV$497))+($RJ$4*NJ244*100*100/MAX(EV$9:EV$497))+($RJ$4*NK244*100*100/MAX(EV$9:EV$497))+($RJ$4*NL244*100*100/MAX(EV$9:EV$497))+($RJ$4*NM244*100*100/MAX(EV$9:EV$497))+($RJ$4*NN244*100*100/MAX(EV$9:EV$497)))/4</f>
        <v>0</v>
      </c>
      <c r="SA244" s="117">
        <f>(($RJ$4*NO244*100*100/MAX(EV$9:EV$497))+($RJ$4*NP244*100*100/MAX(EV$9:EV$497)))/4</f>
        <v>0</v>
      </c>
      <c r="SB244" s="118">
        <f t="shared" si="518"/>
        <v>0</v>
      </c>
      <c r="SC244" s="115">
        <f t="shared" si="519"/>
        <v>0</v>
      </c>
      <c r="SD244" s="115">
        <f t="shared" si="520"/>
        <v>0</v>
      </c>
      <c r="SE244" s="115">
        <f t="shared" si="521"/>
        <v>0</v>
      </c>
      <c r="SF244" s="115">
        <f t="shared" si="522"/>
        <v>0</v>
      </c>
      <c r="SG244" s="115">
        <f t="shared" si="523"/>
        <v>0</v>
      </c>
      <c r="SH244" s="115">
        <f>ROUND(SB244/MAX(SB$9:SB$497)*100,0)</f>
        <v>0</v>
      </c>
      <c r="SI244" s="115">
        <f>ROUND(SC244/MAX(SC$9:SC$497)*100,0)</f>
        <v>0</v>
      </c>
      <c r="SJ244" s="115">
        <f>ROUND(SD244/MAX(SD$9:SD$497)*100,0)</f>
        <v>0</v>
      </c>
      <c r="SK244" s="115">
        <f>ROUND(SE244/MAX(SE$9:SE$497)*100,0)</f>
        <v>0</v>
      </c>
      <c r="SL244" s="115">
        <f>ROUND(SF244/MAX(SF$9:SF$497)*100,0)</f>
        <v>0</v>
      </c>
      <c r="SM244" s="121">
        <f>ROUND(SG244/MAX(SG$9:SG$497)*100,0)</f>
        <v>0</v>
      </c>
      <c r="SN244" s="115">
        <f>ROUND(AVERAGEIF($ES$9:$ES$497,$ES244,SH$9:SH$497),0)</f>
        <v>12</v>
      </c>
      <c r="SO244" s="115">
        <f>ROUND(AVERAGEIF($ES$9:$ES$497,$ES244,SI$9:SI$497),0)</f>
        <v>5</v>
      </c>
      <c r="SP244" s="115">
        <f>ROUND(AVERAGEIF($ES$9:$ES$497,$ES244,SJ$9:SJ$497),0)</f>
        <v>26</v>
      </c>
      <c r="SQ244" s="115">
        <f>ROUND(AVERAGEIF($ES$9:$ES$497,$ES244,SK$9:SK$497),0)</f>
        <v>6</v>
      </c>
      <c r="SR244" s="115">
        <f>ROUND(AVERAGEIF($ES$9:$ES$497,$ES244,SL$9:SL$497),0)</f>
        <v>8</v>
      </c>
      <c r="SS244" s="121">
        <f>ROUND(AVERAGEIF($ES$9:$ES$497,$ES244,SM$9:SM$497),0)</f>
        <v>4</v>
      </c>
      <c r="ST244" s="114">
        <f>RANK(SB244,SB$9:SB$497,0)</f>
        <v>323</v>
      </c>
      <c r="SU244" s="115">
        <f>RANK(SC244,SC$9:SC$497,0)</f>
        <v>320</v>
      </c>
      <c r="SV244" s="115">
        <f>RANK(SD244,SD$9:SD$497,0)</f>
        <v>320</v>
      </c>
      <c r="SW244" s="115">
        <f>RANK(SE244,SE$9:SE$497,0)</f>
        <v>320</v>
      </c>
      <c r="SX244" s="115">
        <f>RANK(SF244,SF$9:SF$497,0)</f>
        <v>317</v>
      </c>
      <c r="SY244" s="115">
        <f>RANK(SG244,SG$9:SG$497,0)</f>
        <v>308</v>
      </c>
      <c r="SZ244" s="115">
        <f>COUNTIFS(SB$9:SB$497,"&gt;"&amp;SB244,$ES$9:$ES$497,$ES244)+1</f>
        <v>67</v>
      </c>
      <c r="TA244" s="115">
        <f>COUNTIFS(SC$9:SC$497,"&gt;"&amp;SC244,$ES$9:$ES$497,$ES244)+1</f>
        <v>64</v>
      </c>
      <c r="TB244" s="115">
        <f>COUNTIFS(SD$9:SD$497,"&gt;"&amp;SD244,$ES$9:$ES$497,$ES244)+1</f>
        <v>67</v>
      </c>
      <c r="TC244" s="115">
        <f>COUNTIFS(SE$9:SE$497,"&gt;"&amp;SE244,$ES$9:$ES$497,$ES244)+1</f>
        <v>64</v>
      </c>
      <c r="TD244" s="115">
        <f>COUNTIFS(SF$9:SF$497,"&gt;"&amp;SF244,$ES$9:$ES$497,$ES244)+1</f>
        <v>64</v>
      </c>
      <c r="TE244" s="117">
        <f>COUNTIFS(SG$9:SG$497,"&gt;"&amp;SG244,$ES$9:$ES$497,$ES244)+1</f>
        <v>60</v>
      </c>
      <c r="TF244" s="118">
        <f t="shared" si="524"/>
        <v>54</v>
      </c>
      <c r="TG244" s="115">
        <f t="shared" si="525"/>
        <v>41</v>
      </c>
      <c r="TH244" s="115">
        <f t="shared" si="526"/>
        <v>54</v>
      </c>
      <c r="TI244" s="115">
        <f t="shared" si="527"/>
        <v>51</v>
      </c>
      <c r="TJ244" s="115">
        <f t="shared" si="528"/>
        <v>41</v>
      </c>
      <c r="TK244" s="115">
        <f t="shared" si="529"/>
        <v>52</v>
      </c>
      <c r="TL244" s="117">
        <f t="shared" si="530"/>
        <v>48</v>
      </c>
      <c r="TM244" s="118">
        <f>ROUND(TF244/MAX(TF$9:TF$497)*100,0)</f>
        <v>30</v>
      </c>
      <c r="TN244" s="115">
        <f>ROUND(TG244/MAX(TG$9:TG$497)*100,0)</f>
        <v>23</v>
      </c>
      <c r="TO244" s="115">
        <f>ROUND(TH244/MAX(TH$9:TH$497)*100,0)</f>
        <v>30</v>
      </c>
      <c r="TP244" s="115">
        <f>ROUND(TI244/MAX(TI$9:TI$497)*100,0)</f>
        <v>28</v>
      </c>
      <c r="TQ244" s="115">
        <f>ROUND(TJ244/MAX(TJ$9:TJ$497)*100,0)</f>
        <v>21</v>
      </c>
      <c r="TR244" s="115">
        <f>ROUND(TK244/MAX(TK$9:TK$497)*100,0)</f>
        <v>27</v>
      </c>
      <c r="TS244" s="119">
        <f>ROUND(TL244/MAX(TL$9:TL$497)*100,0)</f>
        <v>24</v>
      </c>
      <c r="TT244" s="120">
        <f>RANK(TM244,TM$9:TM$497,0)</f>
        <v>281</v>
      </c>
      <c r="TU244" s="115">
        <f>RANK(TN244,TN$9:TN$497,0)</f>
        <v>272</v>
      </c>
      <c r="TV244" s="115">
        <f>RANK(TO244,TO$9:TO$497,0)</f>
        <v>143</v>
      </c>
      <c r="TW244" s="115">
        <f>RANK(TP244,TP$9:TP$497,0)</f>
        <v>239</v>
      </c>
      <c r="TX244" s="115">
        <f>RANK(TQ244,TQ$9:TQ$497,0)</f>
        <v>249</v>
      </c>
      <c r="TY244" s="115">
        <f>RANK(TR244,TR$9:TR$497,0)</f>
        <v>217</v>
      </c>
      <c r="TZ244" s="121">
        <f>RANK(TS244,TS$9:TS$497,0)</f>
        <v>215</v>
      </c>
      <c r="UA244" s="132"/>
      <c r="UB244" s="7" t="s">
        <v>1</v>
      </c>
    </row>
    <row r="245" spans="1:548" x14ac:dyDescent="0.15">
      <c r="A245" s="183">
        <v>237</v>
      </c>
      <c r="B245" s="200" t="s">
        <v>1109</v>
      </c>
      <c r="C245" s="143"/>
      <c r="D245" s="143"/>
      <c r="E245" s="64" t="s">
        <v>518</v>
      </c>
      <c r="F245" s="144">
        <v>89</v>
      </c>
      <c r="G245" s="144" t="s">
        <v>519</v>
      </c>
      <c r="H245" s="144"/>
      <c r="I245" s="66" t="s">
        <v>521</v>
      </c>
      <c r="J245" s="67" t="s">
        <v>521</v>
      </c>
      <c r="K245" s="67" t="s">
        <v>521</v>
      </c>
      <c r="L245" s="67" t="s">
        <v>521</v>
      </c>
      <c r="M245" s="67" t="s">
        <v>521</v>
      </c>
      <c r="N245" s="67" t="s">
        <v>521</v>
      </c>
      <c r="O245" s="67" t="s">
        <v>521</v>
      </c>
      <c r="P245" s="67" t="s">
        <v>521</v>
      </c>
      <c r="Q245" s="67" t="s">
        <v>521</v>
      </c>
      <c r="R245" s="68" t="s">
        <v>521</v>
      </c>
      <c r="S245" s="69" t="s">
        <v>521</v>
      </c>
      <c r="T245" s="67" t="s">
        <v>521</v>
      </c>
      <c r="U245" s="67" t="s">
        <v>521</v>
      </c>
      <c r="V245" s="67" t="s">
        <v>521</v>
      </c>
      <c r="W245" s="67" t="s">
        <v>521</v>
      </c>
      <c r="X245" s="67" t="s">
        <v>521</v>
      </c>
      <c r="Y245" s="67" t="s">
        <v>521</v>
      </c>
      <c r="Z245" s="67" t="s">
        <v>521</v>
      </c>
      <c r="AA245" s="67" t="s">
        <v>521</v>
      </c>
      <c r="AB245" s="68" t="s">
        <v>521</v>
      </c>
      <c r="AC245" s="69" t="s">
        <v>521</v>
      </c>
      <c r="AD245" s="67" t="s">
        <v>521</v>
      </c>
      <c r="AE245" s="67" t="s">
        <v>521</v>
      </c>
      <c r="AF245" s="67" t="s">
        <v>521</v>
      </c>
      <c r="AG245" s="67" t="s">
        <v>521</v>
      </c>
      <c r="AH245" s="67" t="s">
        <v>521</v>
      </c>
      <c r="AI245" s="67" t="s">
        <v>521</v>
      </c>
      <c r="AJ245" s="67" t="s">
        <v>521</v>
      </c>
      <c r="AK245" s="67" t="s">
        <v>521</v>
      </c>
      <c r="AL245" s="68" t="s">
        <v>521</v>
      </c>
      <c r="AM245" s="69" t="s">
        <v>521</v>
      </c>
      <c r="AN245" s="67" t="s">
        <v>521</v>
      </c>
      <c r="AO245" s="67" t="s">
        <v>521</v>
      </c>
      <c r="AP245" s="67" t="s">
        <v>521</v>
      </c>
      <c r="AQ245" s="67" t="s">
        <v>521</v>
      </c>
      <c r="AR245" s="67" t="s">
        <v>521</v>
      </c>
      <c r="AS245" s="67" t="s">
        <v>521</v>
      </c>
      <c r="AT245" s="67" t="s">
        <v>521</v>
      </c>
      <c r="AU245" s="67" t="s">
        <v>521</v>
      </c>
      <c r="AV245" s="68" t="s">
        <v>521</v>
      </c>
      <c r="AW245" s="69" t="s">
        <v>521</v>
      </c>
      <c r="AX245" s="67" t="s">
        <v>521</v>
      </c>
      <c r="AY245" s="67" t="s">
        <v>521</v>
      </c>
      <c r="AZ245" s="67" t="s">
        <v>521</v>
      </c>
      <c r="BA245" s="67" t="s">
        <v>521</v>
      </c>
      <c r="BB245" s="67" t="s">
        <v>521</v>
      </c>
      <c r="BC245" s="67" t="s">
        <v>521</v>
      </c>
      <c r="BD245" s="67" t="s">
        <v>521</v>
      </c>
      <c r="BE245" s="67" t="s">
        <v>521</v>
      </c>
      <c r="BF245" s="68" t="s">
        <v>521</v>
      </c>
      <c r="BG245" s="69" t="s">
        <v>521</v>
      </c>
      <c r="BH245" s="67" t="s">
        <v>521</v>
      </c>
      <c r="BI245" s="67" t="s">
        <v>521</v>
      </c>
      <c r="BJ245" s="67" t="s">
        <v>521</v>
      </c>
      <c r="BK245" s="67" t="s">
        <v>521</v>
      </c>
      <c r="BL245" s="67" t="s">
        <v>521</v>
      </c>
      <c r="BM245" s="67" t="s">
        <v>521</v>
      </c>
      <c r="BN245" s="67" t="s">
        <v>521</v>
      </c>
      <c r="BO245" s="67" t="s">
        <v>521</v>
      </c>
      <c r="BP245" s="68" t="s">
        <v>521</v>
      </c>
      <c r="BQ245" s="70" t="s">
        <v>521</v>
      </c>
      <c r="BR245" s="67" t="s">
        <v>521</v>
      </c>
      <c r="BS245" s="67" t="s">
        <v>521</v>
      </c>
      <c r="BT245" s="67" t="s">
        <v>521</v>
      </c>
      <c r="BU245" s="67" t="s">
        <v>520</v>
      </c>
      <c r="BV245" s="67" t="s">
        <v>520</v>
      </c>
      <c r="BW245" s="67" t="s">
        <v>520</v>
      </c>
      <c r="BX245" s="67" t="s">
        <v>520</v>
      </c>
      <c r="BY245" s="67" t="s">
        <v>520</v>
      </c>
      <c r="BZ245" s="68" t="s">
        <v>520</v>
      </c>
      <c r="CA245" s="69" t="s">
        <v>520</v>
      </c>
      <c r="CB245" s="67" t="s">
        <v>520</v>
      </c>
      <c r="CC245" s="67" t="s">
        <v>520</v>
      </c>
      <c r="CD245" s="67" t="s">
        <v>520</v>
      </c>
      <c r="CE245" s="67" t="s">
        <v>521</v>
      </c>
      <c r="CF245" s="67" t="s">
        <v>521</v>
      </c>
      <c r="CG245" s="67" t="s">
        <v>521</v>
      </c>
      <c r="CH245" s="67" t="s">
        <v>521</v>
      </c>
      <c r="CI245" s="67" t="s">
        <v>521</v>
      </c>
      <c r="CJ245" s="68" t="s">
        <v>521</v>
      </c>
      <c r="CK245" s="69" t="s">
        <v>521</v>
      </c>
      <c r="CL245" s="67" t="s">
        <v>521</v>
      </c>
      <c r="CM245" s="67" t="s">
        <v>521</v>
      </c>
      <c r="CN245" s="67" t="s">
        <v>521</v>
      </c>
      <c r="CO245" s="67" t="s">
        <v>521</v>
      </c>
      <c r="CP245" s="67" t="s">
        <v>521</v>
      </c>
      <c r="CQ245" s="67" t="s">
        <v>521</v>
      </c>
      <c r="CR245" s="67" t="s">
        <v>521</v>
      </c>
      <c r="CS245" s="67" t="s">
        <v>521</v>
      </c>
      <c r="CT245" s="68" t="s">
        <v>521</v>
      </c>
      <c r="CU245" s="69" t="s">
        <v>521</v>
      </c>
      <c r="CV245" s="67" t="s">
        <v>521</v>
      </c>
      <c r="CW245" s="67" t="s">
        <v>521</v>
      </c>
      <c r="CX245" s="67" t="s">
        <v>521</v>
      </c>
      <c r="CY245" s="67" t="s">
        <v>521</v>
      </c>
      <c r="CZ245" s="67" t="s">
        <v>521</v>
      </c>
      <c r="DA245" s="67" t="s">
        <v>521</v>
      </c>
      <c r="DB245" s="67" t="s">
        <v>521</v>
      </c>
      <c r="DC245" s="67" t="s">
        <v>521</v>
      </c>
      <c r="DD245" s="68" t="s">
        <v>521</v>
      </c>
      <c r="DE245" s="69" t="s">
        <v>521</v>
      </c>
      <c r="DF245" s="71" t="s">
        <v>521</v>
      </c>
      <c r="DG245" s="67" t="s">
        <v>521</v>
      </c>
      <c r="DH245" s="67" t="s">
        <v>521</v>
      </c>
      <c r="DI245" s="67" t="s">
        <v>521</v>
      </c>
      <c r="DJ245" s="67" t="s">
        <v>521</v>
      </c>
      <c r="DK245" s="67" t="s">
        <v>521</v>
      </c>
      <c r="DL245" s="67" t="s">
        <v>521</v>
      </c>
      <c r="DM245" s="67" t="s">
        <v>521</v>
      </c>
      <c r="DN245" s="68" t="s">
        <v>521</v>
      </c>
      <c r="DO245" s="70" t="s">
        <v>521</v>
      </c>
      <c r="DP245" s="71" t="s">
        <v>521</v>
      </c>
      <c r="DQ245" s="67" t="s">
        <v>521</v>
      </c>
      <c r="DR245" s="67" t="s">
        <v>521</v>
      </c>
      <c r="DS245" s="67" t="s">
        <v>521</v>
      </c>
      <c r="DT245" s="67" t="s">
        <v>521</v>
      </c>
      <c r="DU245" s="67" t="s">
        <v>521</v>
      </c>
      <c r="DV245" s="67" t="s">
        <v>521</v>
      </c>
      <c r="DW245" s="67" t="s">
        <v>521</v>
      </c>
      <c r="DX245" s="72" t="s">
        <v>521</v>
      </c>
      <c r="DY245" s="73" t="s">
        <v>522</v>
      </c>
      <c r="DZ245" s="74">
        <v>2</v>
      </c>
      <c r="EA245" s="74">
        <v>3</v>
      </c>
      <c r="EB245" s="74">
        <v>3</v>
      </c>
      <c r="EC245" s="75">
        <v>4</v>
      </c>
      <c r="ED245" s="76" t="s">
        <v>522</v>
      </c>
      <c r="EE245" s="74">
        <f t="shared" si="474"/>
        <v>2</v>
      </c>
      <c r="EF245" s="74">
        <f t="shared" si="475"/>
        <v>6</v>
      </c>
      <c r="EG245" s="74">
        <f t="shared" si="476"/>
        <v>18</v>
      </c>
      <c r="EH245" s="77">
        <f t="shared" si="477"/>
        <v>72</v>
      </c>
      <c r="EI245" s="73">
        <v>30</v>
      </c>
      <c r="EJ245" s="74">
        <v>50</v>
      </c>
      <c r="EK245" s="74">
        <v>90</v>
      </c>
      <c r="EL245" s="74">
        <v>150</v>
      </c>
      <c r="EM245" s="75">
        <v>450</v>
      </c>
      <c r="EN245" s="78">
        <v>1</v>
      </c>
      <c r="EO245" s="79">
        <f t="shared" si="478"/>
        <v>0.83333333333333337</v>
      </c>
      <c r="EP245" s="79">
        <f t="shared" si="479"/>
        <v>0.5</v>
      </c>
      <c r="EQ245" s="79">
        <f t="shared" si="480"/>
        <v>0.27777777777777779</v>
      </c>
      <c r="ER245" s="80">
        <f t="shared" si="481"/>
        <v>0.20833333333333334</v>
      </c>
      <c r="ES245" s="128" t="s">
        <v>564</v>
      </c>
      <c r="ET245" s="82"/>
      <c r="EU245" s="83">
        <v>4</v>
      </c>
      <c r="EV245" s="73">
        <v>71</v>
      </c>
      <c r="EW245" s="74">
        <v>42</v>
      </c>
      <c r="EX245" s="74">
        <v>49</v>
      </c>
      <c r="EY245" s="74">
        <v>47</v>
      </c>
      <c r="EZ245" s="74">
        <v>23</v>
      </c>
      <c r="FA245" s="74">
        <v>20</v>
      </c>
      <c r="FB245" s="74">
        <v>67</v>
      </c>
      <c r="FC245" s="74">
        <v>67</v>
      </c>
      <c r="FD245" s="74">
        <f t="shared" si="482"/>
        <v>72</v>
      </c>
      <c r="FE245" s="84">
        <f t="shared" si="483"/>
        <v>116</v>
      </c>
      <c r="FF245" s="73">
        <f>RANK(EV245,$EV$9:$EV$497,0)</f>
        <v>197</v>
      </c>
      <c r="FG245" s="74">
        <f>RANK(EW245,$EW$9:$EW$497,0)</f>
        <v>220</v>
      </c>
      <c r="FH245" s="74">
        <f>RANK(EX245,$EX$9:$EX$497,0)</f>
        <v>147</v>
      </c>
      <c r="FI245" s="74">
        <f>RANK(EY245,$EY$9:$EY$497,0)</f>
        <v>141</v>
      </c>
      <c r="FJ245" s="74">
        <f>RANK(EZ245,$EZ$9:$EZ$497,0)</f>
        <v>175</v>
      </c>
      <c r="FK245" s="74">
        <f>RANK(FA245,$FA$9:$FA$497,0)</f>
        <v>192</v>
      </c>
      <c r="FL245" s="74">
        <f>RANK(FB245,$FB$9:$FB$497,0)</f>
        <v>94</v>
      </c>
      <c r="FM245" s="74">
        <f>RANK(FC245,$FC$9:$FC$497,0)</f>
        <v>104</v>
      </c>
      <c r="FN245" s="74">
        <f>RANK(FD245,$FD$9:$FD$497,0)</f>
        <v>202</v>
      </c>
      <c r="FO245" s="84">
        <f>RANK(FE245,$FE$9:$FE$497,0)</f>
        <v>117</v>
      </c>
      <c r="FP245" s="73">
        <f>COUNTIFS($EV$9:$EV$497,"&gt;"&amp;EV245,$ES$9:$ES$497,ES245)+1</f>
        <v>45</v>
      </c>
      <c r="FQ245" s="74">
        <f>COUNTIFS($EW$9:$EW$497,"&gt;"&amp;EW245,$ES$9:$ES$497,ES245)+1</f>
        <v>50</v>
      </c>
      <c r="FR245" s="74">
        <f>COUNTIFS($EX$9:$EX$497,"&gt;"&amp;EX245,$ES$9:$ES$497,ES245)+1</f>
        <v>51</v>
      </c>
      <c r="FS245" s="74">
        <f>COUNTIFS($EY$9:$EY$497,"&gt;"&amp;EY245,$ES$9:$ES$497,ES245)+1</f>
        <v>35</v>
      </c>
      <c r="FT245" s="74">
        <f>COUNTIFS($EZ$9:$EZ$497,"&gt;"&amp;EZ245,$ES$9:$ES$497,ES245)+1</f>
        <v>37</v>
      </c>
      <c r="FU245" s="74">
        <f>COUNTIFS($FA$9:$FA$497,"&gt;"&amp;FA245,$ES$9:$ES$497,ES245)+1</f>
        <v>50</v>
      </c>
      <c r="FV245" s="74">
        <f>COUNTIFS($FB$9:$FB$497,"&gt;"&amp;FB245,$ES$9:$ES$497,ES245)+1</f>
        <v>53</v>
      </c>
      <c r="FW245" s="74">
        <f>COUNTIFS($FC$9:$FC$497,"&gt;"&amp;FC245,$ES$9:$ES$497,ES245)+1</f>
        <v>49</v>
      </c>
      <c r="FX245" s="74">
        <f>COUNTIFS($FD$9:$FD$497,"&gt;"&amp;FD245,$ES$9:$ES$497,ES245)+1</f>
        <v>50</v>
      </c>
      <c r="FY245" s="84">
        <f>COUNTIFS($FE$9:$FE$497,"&gt;"&amp;FE245,$ES$9:$ES$497,ES245)+1</f>
        <v>50</v>
      </c>
      <c r="FZ245" s="85">
        <f t="shared" si="484"/>
        <v>0.8</v>
      </c>
      <c r="GA245" s="86">
        <f t="shared" si="485"/>
        <v>0.47</v>
      </c>
      <c r="GB245" s="86">
        <f t="shared" si="486"/>
        <v>0.55000000000000004</v>
      </c>
      <c r="GC245" s="86">
        <f t="shared" si="487"/>
        <v>0.53</v>
      </c>
      <c r="GD245" s="86">
        <f t="shared" si="488"/>
        <v>0.26</v>
      </c>
      <c r="GE245" s="86">
        <f t="shared" si="489"/>
        <v>0.22</v>
      </c>
      <c r="GF245" s="86">
        <f t="shared" si="490"/>
        <v>0.75</v>
      </c>
      <c r="GG245" s="86">
        <f t="shared" si="491"/>
        <v>0.75</v>
      </c>
      <c r="GH245" s="86">
        <f t="shared" si="492"/>
        <v>0.81</v>
      </c>
      <c r="GI245" s="87">
        <f t="shared" si="493"/>
        <v>1.3</v>
      </c>
      <c r="GJ245" s="85">
        <f>ROUND(((FZ245-AVERAGE(FZ$9:FZ$497))/STDEVP(FZ$9:FZ$497)*10+50),2)</f>
        <v>43.51</v>
      </c>
      <c r="GK245" s="86">
        <f>ROUND(((GA245-AVERAGE(GA$9:GA$497))/STDEVP(GA$9:GA$497)*10+50),2)</f>
        <v>43.41</v>
      </c>
      <c r="GL245" s="86">
        <f>ROUND(((GB245-AVERAGE(GB$9:GB$497))/STDEVP(GB$9:GB$497)*10+50),2)</f>
        <v>48.77</v>
      </c>
      <c r="GM245" s="86">
        <f>ROUND(((GC245-AVERAGE(GC$9:GC$497))/STDEVP(GC$9:GC$497)*10+50),2)</f>
        <v>50.2</v>
      </c>
      <c r="GN245" s="86">
        <f>ROUND(((GD245-AVERAGE(GD$9:GD$497))/STDEVP(GD$9:GD$497)*10+50),2)</f>
        <v>45.47</v>
      </c>
      <c r="GO245" s="86">
        <f>ROUND(((GE245-AVERAGE(GE$9:GE$497))/STDEVP(GE$9:GE$497)*10+50),2)</f>
        <v>45.34</v>
      </c>
      <c r="GP245" s="86">
        <f>ROUND(((GF245-AVERAGE(GF$9:GF$497))/STDEVP(GF$9:GF$497)*10+50),2)</f>
        <v>53.62</v>
      </c>
      <c r="GQ245" s="86">
        <f>ROUND(((GG245-AVERAGE(GG$9:GG$497))/STDEVP(GG$9:GG$497)*10+50),2)</f>
        <v>53.72</v>
      </c>
      <c r="GR245" s="86">
        <f>ROUND(((GH245-AVERAGE(GH$9:GH$497))/STDEVP(GH$9:GH$497)*10+50),2)</f>
        <v>43.99</v>
      </c>
      <c r="GS245" s="87">
        <f>ROUND(((GI245-AVERAGE(GI$9:GI$497))/STDEVP(GI$9:GI$497)*10+50),2)</f>
        <v>51.81</v>
      </c>
      <c r="GT245" s="73">
        <f>RANK(GJ245,$GJ$9:$GJ$497,0)</f>
        <v>325</v>
      </c>
      <c r="GU245" s="74">
        <f>RANK(GK245,$GK$9:$GK$497,0)</f>
        <v>294</v>
      </c>
      <c r="GV245" s="74">
        <f>RANK(GL245,$GL$9:$GL$497,0)</f>
        <v>221</v>
      </c>
      <c r="GW245" s="74">
        <f>RANK(GM245,$GM$9:$GM$497,0)</f>
        <v>178</v>
      </c>
      <c r="GX245" s="74">
        <f>RANK(GN245,$GN$9:$GN$497,0)</f>
        <v>257</v>
      </c>
      <c r="GY245" s="74">
        <f>RANK(GO245,$GO$9:$GO$497,0)</f>
        <v>263</v>
      </c>
      <c r="GZ245" s="74">
        <f>RANK(GP245,$GP$9:$GP$497,0)</f>
        <v>152</v>
      </c>
      <c r="HA245" s="74">
        <f>RANK(GQ245,$GQ$9:$GQ$497,0)</f>
        <v>136</v>
      </c>
      <c r="HB245" s="74">
        <f>RANK(GR245,$GR$9:$GR$497,0)</f>
        <v>293</v>
      </c>
      <c r="HC245" s="84">
        <f>RANK(GS245,$GS$9:$GS$497,0)</f>
        <v>145</v>
      </c>
      <c r="HD245" s="85">
        <f>ROUND(AVERAGEIF($ES$9:$ES$497,$ES245,$FZ$9:$FZ$497),2)</f>
        <v>0.92</v>
      </c>
      <c r="HE245" s="86">
        <f>ROUND(AVERAGEIF($ES$9:$ES$497,$ES245,$GA$9:$GA$497),2)</f>
        <v>0.65</v>
      </c>
      <c r="HF245" s="86">
        <f>ROUND(AVERAGEIF($ES$9:$ES$497,$ES245,$GB$9:$GB$497),2)</f>
        <v>0.69</v>
      </c>
      <c r="HG245" s="86">
        <f>ROUND(AVERAGEIF($ES$9:$ES$497,$ES245,$GC$9:$GC$497),2)</f>
        <v>0.54</v>
      </c>
      <c r="HH245" s="86">
        <f>ROUND(AVERAGEIF($ES$9:$ES$497,$ES245,$GD$9:$GD$497),2)</f>
        <v>0.32</v>
      </c>
      <c r="HI245" s="86">
        <f>ROUND(AVERAGEIF($ES$9:$ES$497,$ES245,$GE$9:$GE$497),2)</f>
        <v>0.33</v>
      </c>
      <c r="HJ245" s="86">
        <f>ROUND(AVERAGEIF($ES$9:$ES$497,$ES245,$GF$9:$GF$497),2)</f>
        <v>0.98</v>
      </c>
      <c r="HK245" s="86">
        <f>ROUND(AVERAGEIF($ES$9:$ES$497,$ES245,$GG$9:$GG$497),2)</f>
        <v>0.86</v>
      </c>
      <c r="HL245" s="86">
        <f>ROUND(AVERAGEIF($ES$9:$ES$497,$ES245,$GH$9:$GH$497),2)</f>
        <v>1.01</v>
      </c>
      <c r="HM245" s="87">
        <f>ROUND(AVERAGEIF($ES$9:$ES$497,$ES245,$GI$9:$GI$497),2)</f>
        <v>1.55</v>
      </c>
      <c r="HN245" s="88">
        <f t="shared" si="494"/>
        <v>-0.12</v>
      </c>
      <c r="HO245" s="89">
        <f t="shared" si="495"/>
        <v>-0.18000000000000005</v>
      </c>
      <c r="HP245" s="89">
        <f t="shared" si="496"/>
        <v>-0.1399999999999999</v>
      </c>
      <c r="HQ245" s="89">
        <f t="shared" si="497"/>
        <v>-1.0000000000000009E-2</v>
      </c>
      <c r="HR245" s="89">
        <f t="shared" si="498"/>
        <v>-0.06</v>
      </c>
      <c r="HS245" s="89">
        <f t="shared" si="499"/>
        <v>-0.11000000000000001</v>
      </c>
      <c r="HT245" s="89">
        <f t="shared" si="500"/>
        <v>-0.22999999999999998</v>
      </c>
      <c r="HU245" s="89">
        <f t="shared" si="501"/>
        <v>-0.10999999999999999</v>
      </c>
      <c r="HV245" s="89">
        <f t="shared" si="502"/>
        <v>-0.19999999999999996</v>
      </c>
      <c r="HW245" s="90">
        <f t="shared" si="503"/>
        <v>-0.25</v>
      </c>
      <c r="HX245" s="73">
        <f>COUNTIFS($FZ$9:$FZ$497,"&gt;"&amp;FZ245,$ES$9:$ES$497,$ES245)+1</f>
        <v>68</v>
      </c>
      <c r="HY245" s="74">
        <f>COUNTIFS($GA$9:$GA$497,"&gt;"&amp;GA245,$ES$9:$ES$497,$ES245)+1</f>
        <v>81</v>
      </c>
      <c r="HZ245" s="74">
        <f>COUNTIFS($GB$9:$GB$497,"&gt;"&amp;GB245,$ES$9:$ES$497,$ES245)+1</f>
        <v>62</v>
      </c>
      <c r="IA245" s="74">
        <f>COUNTIFS($GC$9:$GC$497,"&gt;"&amp;GC245,$ES$9:$ES$497,$ES245)+1</f>
        <v>42</v>
      </c>
      <c r="IB245" s="74">
        <f>COUNTIFS($GD$9:$GD$497,"&gt;"&amp;GD245,$ES$9:$ES$497,$ES245)+1</f>
        <v>66</v>
      </c>
      <c r="IC245" s="74">
        <f>COUNTIFS($GE$9:$GE$497,"&gt;"&amp;GE245,$ES$9:$ES$497,$ES245)+1</f>
        <v>77</v>
      </c>
      <c r="ID245" s="74">
        <f>COUNTIFS($GF$9:$GF$497,"&gt;"&amp;GF245,$ES$9:$ES$497,$ES245)+1</f>
        <v>78</v>
      </c>
      <c r="IE245" s="74">
        <f>COUNTIFS($GG$9:$GG$497,"&gt;"&amp;GG245,$ES$9:$ES$497,$ES245)+1</f>
        <v>58</v>
      </c>
      <c r="IF245" s="74">
        <f>COUNTIFS($GH$9:$GH$497,"&gt;"&amp;GH245,$ES$9:$ES$497,$ES245)+1</f>
        <v>65</v>
      </c>
      <c r="IG245" s="84">
        <f>COUNTIFS($GI$9:$GI$497,"&gt;"&amp;GI245,$ES$9:$ES$497,$ES245)+1</f>
        <v>61</v>
      </c>
      <c r="IH245" s="91"/>
      <c r="II245" s="79"/>
      <c r="IJ245" s="79"/>
      <c r="IK245" s="79"/>
      <c r="IL245" s="79"/>
      <c r="IM245" s="92"/>
      <c r="IN245" s="93"/>
      <c r="IO245" s="94"/>
      <c r="IP245" s="95"/>
      <c r="IQ245" s="79"/>
      <c r="IR245" s="79"/>
      <c r="IS245" s="79"/>
      <c r="IT245" s="79"/>
      <c r="IU245" s="79"/>
      <c r="IV245" s="79"/>
      <c r="IW245" s="96"/>
      <c r="IX245" s="93"/>
      <c r="IY245" s="79"/>
      <c r="IZ245" s="79"/>
      <c r="JA245" s="79"/>
      <c r="JB245" s="79"/>
      <c r="JC245" s="79"/>
      <c r="JD245" s="79"/>
      <c r="JE245" s="97"/>
      <c r="JF245" s="95"/>
      <c r="JG245" s="79"/>
      <c r="JH245" s="79"/>
      <c r="JI245" s="79"/>
      <c r="JJ245" s="79"/>
      <c r="JK245" s="79"/>
      <c r="JL245" s="79"/>
      <c r="JM245" s="96"/>
      <c r="JN245" s="93"/>
      <c r="JO245" s="79"/>
      <c r="JP245" s="79"/>
      <c r="JQ245" s="79"/>
      <c r="JR245" s="79"/>
      <c r="JS245" s="79"/>
      <c r="JT245" s="79"/>
      <c r="JU245" s="79"/>
      <c r="JV245" s="79"/>
      <c r="JW245" s="79"/>
      <c r="JX245" s="79"/>
      <c r="JY245" s="79"/>
      <c r="JZ245" s="97"/>
      <c r="KA245" s="93"/>
      <c r="KB245" s="79"/>
      <c r="KC245" s="79"/>
      <c r="KD245" s="79"/>
      <c r="KE245" s="97"/>
      <c r="KF245" s="95"/>
      <c r="KG245" s="79"/>
      <c r="KH245" s="79"/>
      <c r="KI245" s="79"/>
      <c r="KJ245" s="79"/>
      <c r="KK245" s="98"/>
      <c r="KL245" s="79"/>
      <c r="KM245" s="79"/>
      <c r="KN245" s="79"/>
      <c r="KO245" s="79"/>
      <c r="KP245" s="79"/>
      <c r="KQ245" s="79"/>
      <c r="KR245" s="79"/>
      <c r="KS245" s="96"/>
      <c r="KT245" s="96"/>
      <c r="KU245" s="96"/>
      <c r="KV245" s="96"/>
      <c r="KW245" s="93"/>
      <c r="KX245" s="79"/>
      <c r="KY245" s="79"/>
      <c r="KZ245" s="79"/>
      <c r="LA245" s="79"/>
      <c r="LB245" s="79"/>
      <c r="LC245" s="96"/>
      <c r="LD245" s="93"/>
      <c r="LE245" s="94"/>
      <c r="LF245" s="99"/>
      <c r="LG245" s="75"/>
      <c r="LH245" s="93"/>
      <c r="LI245" s="79"/>
      <c r="LJ245" s="74"/>
      <c r="LK245" s="74"/>
      <c r="LL245" s="74"/>
      <c r="LM245" s="100"/>
      <c r="LN245" s="95"/>
      <c r="LO245" s="79"/>
      <c r="LP245" s="79"/>
      <c r="LQ245" s="79"/>
      <c r="LR245" s="96"/>
      <c r="LS245" s="93"/>
      <c r="LT245" s="79"/>
      <c r="LU245" s="79"/>
      <c r="LV245" s="79"/>
      <c r="LW245" s="79"/>
      <c r="LX245" s="79"/>
      <c r="LY245" s="79"/>
      <c r="LZ245" s="79"/>
      <c r="MA245" s="97"/>
      <c r="MB245" s="95"/>
      <c r="MC245" s="79"/>
      <c r="MD245" s="79"/>
      <c r="ME245" s="79"/>
      <c r="MF245" s="79"/>
      <c r="MG245" s="79"/>
      <c r="MH245" s="79"/>
      <c r="MI245" s="79"/>
      <c r="MJ245" s="79"/>
      <c r="MK245" s="79"/>
      <c r="ML245" s="79"/>
      <c r="MM245" s="79"/>
      <c r="MN245" s="98"/>
      <c r="MO245" s="98"/>
      <c r="MP245" s="96"/>
      <c r="MQ245" s="93"/>
      <c r="MR245" s="79"/>
      <c r="MS245" s="79"/>
      <c r="MT245" s="79"/>
      <c r="MU245" s="79"/>
      <c r="MV245" s="98"/>
      <c r="MW245" s="79"/>
      <c r="MX245" s="79"/>
      <c r="MY245" s="79"/>
      <c r="MZ245" s="79"/>
      <c r="NA245" s="79"/>
      <c r="NB245" s="79"/>
      <c r="NC245" s="79"/>
      <c r="ND245" s="96"/>
      <c r="NE245" s="96"/>
      <c r="NF245" s="96"/>
      <c r="NG245" s="96"/>
      <c r="NH245" s="93"/>
      <c r="NI245" s="79"/>
      <c r="NJ245" s="79"/>
      <c r="NK245" s="79"/>
      <c r="NL245" s="79"/>
      <c r="NM245" s="79"/>
      <c r="NN245" s="94"/>
      <c r="NO245" s="93"/>
      <c r="NP245" s="80"/>
      <c r="NQ245" s="145" t="s">
        <v>1107</v>
      </c>
      <c r="NR245" s="199" t="s">
        <v>1111</v>
      </c>
      <c r="NS245" s="199"/>
      <c r="NT245" s="199"/>
      <c r="NU245" s="199"/>
      <c r="NV245" s="135"/>
      <c r="NW245" s="102" t="s">
        <v>882</v>
      </c>
      <c r="NX245" s="136" t="s">
        <v>1071</v>
      </c>
      <c r="NY245" s="138" t="s">
        <v>2116</v>
      </c>
      <c r="NZ245" s="136" t="s">
        <v>2084</v>
      </c>
      <c r="OA245" s="137"/>
      <c r="OB245" s="137"/>
      <c r="OC245" s="137"/>
      <c r="OD245" s="108">
        <f t="shared" si="504"/>
        <v>72</v>
      </c>
      <c r="OE245" s="109">
        <v>7</v>
      </c>
      <c r="OF245" s="110">
        <f t="shared" si="505"/>
        <v>30</v>
      </c>
      <c r="OG245" s="109">
        <v>7</v>
      </c>
      <c r="OH245" s="111">
        <f>ROUND(AVERAGEIF($ES$9:$ES$497,$ES245,EV$9:EV$497),0)</f>
        <v>67</v>
      </c>
      <c r="OI245" s="112">
        <f>ROUND(AVERAGEIF($ES$9:$ES$497,$ES245,EW$9:EW$497),0)</f>
        <v>45</v>
      </c>
      <c r="OJ245" s="112">
        <f>ROUND(AVERAGEIF($ES$9:$ES$497,$ES245,EX$9:EX$497),0)</f>
        <v>51</v>
      </c>
      <c r="OK245" s="112">
        <f>ROUND(AVERAGEIF($ES$9:$ES$497,$ES245,EY$9:EY$497),0)</f>
        <v>39</v>
      </c>
      <c r="OL245" s="112">
        <f>ROUND(AVERAGEIF($ES$9:$ES$497,$ES245,EZ$9:EZ$497),0)</f>
        <v>21</v>
      </c>
      <c r="OM245" s="112">
        <f>ROUND(AVERAGEIF($ES$9:$ES$497,$ES245,FA$9:FA$497),0)</f>
        <v>21</v>
      </c>
      <c r="ON245" s="112">
        <f>ROUND(AVERAGEIF($ES$9:$ES$497,$ES245,FB$9:FB$497),0)</f>
        <v>68</v>
      </c>
      <c r="OO245" s="112">
        <f>ROUND(AVERAGEIF($ES$9:$ES$497,$ES245,FC$9:FC$497),0)</f>
        <v>64</v>
      </c>
      <c r="OP245" s="112">
        <f>ROUND(AVERAGEIF($ES$9:$ES$497,$ES245,FD$9:FD$497),0)</f>
        <v>72</v>
      </c>
      <c r="OQ245" s="113">
        <f>ROUND(AVERAGEIF($ES$9:$ES$497,$ES245,FE$9:FE$497),0)</f>
        <v>115</v>
      </c>
      <c r="OR245" s="114">
        <f>ROUND(EV245/MAX(EV$9:EV$497)*100,0)</f>
        <v>40</v>
      </c>
      <c r="OS245" s="115">
        <f>ROUND(EW245/MAX(EW$9:EW$497)*100,0)</f>
        <v>33</v>
      </c>
      <c r="OT245" s="115">
        <f>ROUND(EX245/MAX(EX$9:EX$497)*100,0)</f>
        <v>41</v>
      </c>
      <c r="OU245" s="115">
        <f>ROUND(EY245/MAX(EY$9:EY$497)*100,0)</f>
        <v>32</v>
      </c>
      <c r="OV245" s="115">
        <f>ROUND(EZ245/MAX(EZ$9:EZ$497)*100,0)</f>
        <v>18</v>
      </c>
      <c r="OW245" s="115">
        <f>ROUND(FA245/MAX(FA$9:FA$497)*100,0)</f>
        <v>18</v>
      </c>
      <c r="OX245" s="115">
        <f>ROUND(FB245/MAX(FB$9:FB$497)*100,0)</f>
        <v>50</v>
      </c>
      <c r="OY245" s="116">
        <f>ROUND(FC245/MAX(FC$9:FC$497)*100,0)</f>
        <v>46</v>
      </c>
      <c r="OZ245" s="115">
        <f>ROUND(FD245/MAX(FD$9:FD$497)*100,0)</f>
        <v>49</v>
      </c>
      <c r="PA245" s="117">
        <f>ROUND(FE245/MAX(FE$9:FE$497)*100,0)</f>
        <v>47</v>
      </c>
      <c r="PB245" s="118">
        <f t="shared" si="506"/>
        <v>447</v>
      </c>
      <c r="PC245" s="115">
        <f t="shared" si="507"/>
        <v>378</v>
      </c>
      <c r="PD245" s="115">
        <f t="shared" si="508"/>
        <v>501</v>
      </c>
      <c r="PE245" s="115">
        <f t="shared" si="509"/>
        <v>539</v>
      </c>
      <c r="PF245" s="115">
        <f t="shared" si="510"/>
        <v>368</v>
      </c>
      <c r="PG245" s="119">
        <f t="shared" si="511"/>
        <v>314</v>
      </c>
      <c r="PH245" s="118">
        <f>ROUND(PB245/MAX(PB$9:PB$497)*100,0)</f>
        <v>53</v>
      </c>
      <c r="PI245" s="115">
        <f>ROUND(PC245/MAX(PC$9:PC$497)*100,0)</f>
        <v>45</v>
      </c>
      <c r="PJ245" s="115">
        <f>ROUND(PD245/MAX(PD$9:PD$497)*100,0)</f>
        <v>53</v>
      </c>
      <c r="PK245" s="115">
        <f>ROUND(PE245/MAX(PE$9:PE$497)*100,0)</f>
        <v>54</v>
      </c>
      <c r="PL245" s="115">
        <f>ROUND(PF245/MAX(PF$9:PF$497)*100,0)</f>
        <v>52</v>
      </c>
      <c r="PM245" s="119">
        <f>ROUND(PG245/MAX(PG$9:PG$497)*100,0)</f>
        <v>46</v>
      </c>
      <c r="PN245" s="118">
        <f>RANK(PH245,PH$9:PH$497,0)</f>
        <v>157</v>
      </c>
      <c r="PO245" s="115">
        <f>RANK(PI245,PI$9:PI$497,0)</f>
        <v>171</v>
      </c>
      <c r="PP245" s="115">
        <f>RANK(PJ245,PJ$9:PJ$497,0)</f>
        <v>183</v>
      </c>
      <c r="PQ245" s="115">
        <f>RANK(PK245,PK$9:PK$497,0)</f>
        <v>143</v>
      </c>
      <c r="PR245" s="115">
        <f>RANK(PL245,PL$9:PL$497,0)</f>
        <v>188</v>
      </c>
      <c r="PS245" s="119">
        <f>RANK(PM245,PM$9:PM$497,0)</f>
        <v>186</v>
      </c>
      <c r="PT245" s="120">
        <f>ROUND(FZ245/MAX(FZ$9:FZ$497)*100,0)</f>
        <v>44</v>
      </c>
      <c r="PU245" s="115">
        <f>ROUND(GA245/MAX(GA$9:GA$497)*100,0)</f>
        <v>26</v>
      </c>
      <c r="PV245" s="115">
        <f>ROUND(GB245/MAX(GB$9:GB$497)*100,0)</f>
        <v>40</v>
      </c>
      <c r="PW245" s="115">
        <f>ROUND(GC245/MAX(GC$9:GC$497)*100,0)</f>
        <v>42</v>
      </c>
      <c r="PX245" s="115">
        <f>ROUND(GD245/MAX(GD$9:GD$497)*100,0)</f>
        <v>15</v>
      </c>
      <c r="PY245" s="115">
        <f>ROUND(GE245/MAX(GE$9:GE$497)*100,0)</f>
        <v>13</v>
      </c>
      <c r="PZ245" s="115">
        <f>ROUND(GF245/MAX(GF$9:GF$497)*100,0)</f>
        <v>35</v>
      </c>
      <c r="QA245" s="116">
        <f>ROUND(GG245/MAX(GG$9:GG$497)*100,0)</f>
        <v>41</v>
      </c>
      <c r="QB245" s="115">
        <f>ROUND(GH245/MAX(GH$9:GH$497)*100,0)</f>
        <v>36</v>
      </c>
      <c r="QC245" s="121">
        <f>ROUND(GI245/MAX(GI$9:GI$497)*100,0)</f>
        <v>42</v>
      </c>
      <c r="QD245" s="120">
        <f>ROUND(AVERAGEIF($ES$9:$ES$497,$ES245,PT$9:PT$497),0)</f>
        <v>50</v>
      </c>
      <c r="QE245" s="120">
        <f>ROUND(AVERAGEIF($ES$9:$ES$497,$ES245,PU$9:PU$497),0)</f>
        <v>37</v>
      </c>
      <c r="QF245" s="120">
        <f>ROUND(AVERAGEIF($ES$9:$ES$497,$ES245,PV$9:PV$497),0)</f>
        <v>50</v>
      </c>
      <c r="QG245" s="120">
        <f>ROUND(AVERAGEIF($ES$9:$ES$497,$ES245,PW$9:PW$497),0)</f>
        <v>43</v>
      </c>
      <c r="QH245" s="120">
        <f>ROUND(AVERAGEIF($ES$9:$ES$497,$ES245,PX$9:PX$497),0)</f>
        <v>18</v>
      </c>
      <c r="QI245" s="120">
        <f>ROUND(AVERAGEIF($ES$9:$ES$497,$ES245,PY$9:PY$497),0)</f>
        <v>20</v>
      </c>
      <c r="QJ245" s="120">
        <f>ROUND(AVERAGEIF($ES$9:$ES$497,$ES245,PZ$9:PZ$497),0)</f>
        <v>46</v>
      </c>
      <c r="QK245" s="120">
        <f>ROUND(AVERAGEIF($ES$9:$ES$497,$ES245,QA$9:QA$497),0)</f>
        <v>47</v>
      </c>
      <c r="QL245" s="120">
        <f>ROUND(AVERAGEIF($ES$9:$ES$497,$ES245,QB$9:QB$497),0)</f>
        <v>45</v>
      </c>
      <c r="QM245" s="120">
        <f>ROUND(AVERAGEIF($ES$9:$ES$497,$ES245,QC$9:QC$497),0)</f>
        <v>49</v>
      </c>
      <c r="QN245" s="114">
        <f t="shared" si="512"/>
        <v>453</v>
      </c>
      <c r="QO245" s="115">
        <f t="shared" si="513"/>
        <v>353</v>
      </c>
      <c r="QP245" s="115">
        <f t="shared" si="514"/>
        <v>513</v>
      </c>
      <c r="QQ245" s="115">
        <f t="shared" si="515"/>
        <v>576</v>
      </c>
      <c r="QR245" s="115">
        <f t="shared" si="516"/>
        <v>457</v>
      </c>
      <c r="QS245" s="119">
        <f t="shared" si="517"/>
        <v>311</v>
      </c>
      <c r="QT245" s="114">
        <f>ROUND((QN245-MIN(QN$9:QN$497))/(MAX(QN$9:QN$497)-MIN(QN$9:QN$497))*100,0)</f>
        <v>35</v>
      </c>
      <c r="QU245" s="115">
        <f>ROUND((QO245-MIN(QO$9:QO$497))/(MAX(QO$9:QO$497)-MIN(QO$9:QO$497))*100,0)</f>
        <v>21</v>
      </c>
      <c r="QV245" s="115">
        <f>ROUND((QP245-MIN(QP$9:QP$497))/(MAX(QP$9:QP$497)-MIN(QP$9:QP$497))*100,0)</f>
        <v>23</v>
      </c>
      <c r="QW245" s="115">
        <f>ROUND((QQ245-MIN(QQ$9:QQ$497))/(MAX(QQ$9:QQ$497)-MIN(QQ$9:QQ$497))*100,0)</f>
        <v>36</v>
      </c>
      <c r="QX245" s="115">
        <f>ROUND((QR245-MIN(QR$9:QR$497))/(MAX(QR$9:QR$497)-MIN(QR$9:QR$497))*100,0)</f>
        <v>37</v>
      </c>
      <c r="QY245" s="115">
        <f>ROUND((QS245-MIN(QS$9:QS$497))/(MAX(QS$9:QS$497)-MIN(QS$9:QS$497))*100,0)</f>
        <v>28</v>
      </c>
      <c r="QZ245" s="114">
        <f>RANK(QN245,QN$9:QN$497,0)</f>
        <v>257</v>
      </c>
      <c r="RA245" s="115">
        <f>RANK(QO245,QO$9:QO$497,0)</f>
        <v>262</v>
      </c>
      <c r="RB245" s="115">
        <f>RANK(QP245,QP$9:QP$497,0)</f>
        <v>299</v>
      </c>
      <c r="RC245" s="115">
        <f>RANK(QQ245,QQ$9:QQ$497,0)</f>
        <v>205</v>
      </c>
      <c r="RD245" s="115">
        <f>RANK(QR245,QR$9:QR$497,0)</f>
        <v>310</v>
      </c>
      <c r="RE245" s="115">
        <f>RANK(QS245,QS$9:QS$497,0)</f>
        <v>318</v>
      </c>
      <c r="RF245" s="122"/>
      <c r="RG245" s="115">
        <f>($RH$3*(IH245+IJ245)*100*100/MAX(EX$9:EX$497)*$RO$3) +($RH$3*(II245+IJ245)*100*100/MAX(EX$9:EX$497)*$RO$4) + ($RH$3*IK245*100*100/MAX(EX$9:EX$497)*0.098)</f>
        <v>0</v>
      </c>
      <c r="RH245" s="115">
        <f>($RH$4*IL245*100*100/MAX(EZ$9:EZ$497))*$RQ$3</f>
        <v>0</v>
      </c>
      <c r="RI245" s="115">
        <f>($RH$3*IM245*100*100/MAX(EY$9:EY$497))*$RQ$4</f>
        <v>0</v>
      </c>
      <c r="RJ245" s="115">
        <f>($RH$3*IN245*100*100/MAX(EX$9:EX$497))</f>
        <v>0</v>
      </c>
      <c r="RK245" s="115">
        <f>($RH$4*IO245*100*100/MAX(EZ$9:EZ$497))*$RQ$3</f>
        <v>0</v>
      </c>
      <c r="RL245" s="115">
        <f>(($RL$4*IP245*100*((100/MAX(EX$9:EX$497)+100/MAX(EZ$9:EZ$497))/2))+($RL$4*IQ245*100*((100/MAX(EX$9:EX$497)+100/MAX(EZ$9:EZ$497))/2))+($RL$4*IR245*100*((100/MAX(EX$9:EX$497)+100/MAX(EZ$9:EZ$497))/2))+($RL$4*IS245*100*((100/MAX(EX$9:EX$497)+100/MAX(EZ$9:EZ$497))/2))+($RL$4*IT245*100*((100/MAX(EX$9:EX$497)+100/MAX(EZ$9:EZ$497))/2))+($RL$4*IU245*100*((100/MAX(EX$9:EX$497)+100/MAX(EZ$9:EZ$497))/2))+($RL$4*IV245*100*((100/MAX(EX$9:EX$497)+100/MAX(EZ$9:EZ$497))/2))+($RL$4*IW245*100*((100/MAX(EX$9:EX$497)+100/MAX(EZ$9:EZ$497))/2)))*$RS$3</f>
        <v>0</v>
      </c>
      <c r="RM245" s="115">
        <f>(($RH$3*IX245*100*100/MAX(EX$9:EX$497))+($RH$3*IY245*100*100/MAX(EX$9:EX$497))+($RH$3*IZ245*100*100/MAX(EX$9:EX$497))+($RH$3*JA245*100*100/MAX(EX$9:EX$497))+($RH$3*JB245*100*100/MAX(EX$9:EX$497))+($RH$3*JC245*100*100/MAX(EX$9:EX$497))+($RH$3*JD245*100*100/MAX(EX$9:EX$497))+($RH$3*JE245*100*100/MAX(EX$9:EX$497)))*$RS$4</f>
        <v>0</v>
      </c>
      <c r="RN245" s="115">
        <f>(($RH$4*JF245*100*100/MAX(EZ$9:EZ$497)) + ($RH$4*JG245*100*100/MAX(EZ$9:EZ$497)) + ($RH$4*JH245*100*100/MAX(EZ$9:EZ$497)) + ($RH$4*JI245*100*100/MAX(EZ$9:EZ$497)) + ($RH$4*JJ245*100*100/MAX(EZ$9:EZ$497)) + ($RH$4*JK245*100*100/MAX(EZ$9:EZ$497)) + ($RH$4*JL245*100*100/MAX(EZ$9:EZ$497)) + ($RH$4*JM245*100*100/MAX(EZ$9:EZ$497)))*$RU$3</f>
        <v>0</v>
      </c>
      <c r="RO245" s="115">
        <f>(($RL$4*JN245*100*((100/MAX(EX$9:EX$497)+100/MAX(EZ$9:EZ$497))/2))+($RL$4*JO245*100*((100/MAX(EX$9:EX$497)+100/MAX(EZ$9:EZ$497))/2))+($RL$4*JP245*100*((100/MAX(EX$9:EX$497)+100/MAX(EZ$9:EZ$497))/2))+($RL$4*JQ245*100*((100/MAX(EX$9:EX$497)+100/MAX(EZ$9:EZ$497))/2))+($RL$4*JR245*100*((100/MAX(EX$9:EX$497)+100/MAX(EZ$9:EZ$497))/2))+($RL$4*JS245*100*((100/MAX(EX$9:EX$497)+100/MAX(EZ$9:EZ$497))/2))+($RL$4*JT245*100*((100/MAX(EX$9:EX$497)+100/MAX(EZ$9:EZ$497))/2))+($RL$4*JU245*100*((100/MAX(EX$9:EX$497)+100/MAX(EZ$9:EZ$497))/2))+($RL$4*JV245*100*((100/MAX(EX$9:EX$497)+100/MAX(EZ$9:EZ$497))/2))+($RL$4*JW245*100*((100/MAX(EX$9:EX$497)+100/MAX(EZ$9:EZ$497))/2))+($RL$4*JX245*100*((100/MAX(EX$9:EX$497)+100/MAX(EZ$9:EZ$497))/2))+($RL$4*JY245*100*((100/MAX(EX$9:EX$497)+100/MAX(EZ$9:EZ$497))/2))+($RL$4*JZ245*100*((100/MAX(EX$9:EX$497)+100/MAX(EZ$9:EZ$497))/2)))*$RW$3/2</f>
        <v>0</v>
      </c>
      <c r="RP245" s="119">
        <f>($RJ$3*KA245*100*100/MAX(FA$9:FA$497)) + ($RJ$3*KB245*100*100/MAX(FA$9:FA$497)/2) + ($RJ$3*KC245*100*100/MAX(FA$9:FA$497)/2) + ($RJ$3*KD245*100*100/MAX(FA$9:FA$497)/4) + ($RJ$3*KE245*100*100/MAX(FA$9:FA$497)/4)</f>
        <v>0</v>
      </c>
      <c r="RQ245" s="118">
        <f>($RL$4*KF245*100*((100/MAX(EX$9:EX$497)+100/MAX(EZ$9:EZ$497)))) * ($RO$3/2) + (($RL$4*KG245*100*((100/MAX(EX$9:EX$497)+100/MAX(EZ$9:EZ$497))))+($RL$4*KH245*100*((100/MAX(EX$9:EX$497)+100/MAX(EZ$9:EZ$497))))+($RL$4*KI245*100*((100/MAX(EX$9:EX$497)+100/MAX(EZ$9:EZ$497))))+($RL$4*KJ245*100*((100/MAX(EX$9:EX$497)+100/MAX(EZ$9:EZ$497))))+($RL$4*KK245*100*((100/MAX(EX$9:EX$497)+100/MAX(EZ$9:EZ$497))))+($RL$4*KL245*100*((100/MAX(EX$9:EX$497)+100/MAX(EZ$9:EZ$497))))+($RL$4*KM245*100*((100/MAX(EX$9:EX$497)+100/MAX(EZ$9:EZ$497))))+($RL$4*KN245*100*((100/MAX(EX$9:EX$497)+100/MAX(EZ$9:EZ$497))))+($RL$4*KO245*100*((100/MAX(EX$9:EX$497)+100/MAX(EZ$9:EZ$497))))+($RL$4*KP245*100*((100/MAX(EX$9:EX$497)+100/MAX(EZ$9:EZ$497))))+($RL$4*KQ245*100*((100/MAX(EX$9:EX$497)+100/MAX(EZ$9:EZ$497))))+($RL$4*KR245*100*((100/MAX(EX$9:EX$497)+100/MAX(EZ$9:EZ$497))))+($RL$4*KS245*100*((100/MAX(EX$9:EX$497)+100/MAX(EZ$9:EZ$497))))+($RL$4*KV245*100*((100/MAX(EX$9:EX$497)+100/MAX(EZ$9:EZ$497))))) * (($RO$3+$RO$4)/6)</f>
        <v>0</v>
      </c>
      <c r="RR245" s="115">
        <f>(($RL$4*KW245*100*((100/MAX(EX$9:EX$497)+100/MAX(EZ$9:EZ$497))))) * ($RO$3/2) + (($RL$4*KX245*100*((100/MAX(EX$9:EX$497)+100/MAX(EZ$9:EZ$497))))+($RL$4*KY245*100*((100/MAX(EX$9:EX$497)+100/MAX(EZ$9:EZ$497))))+($RL$4*KZ245*100*((100/MAX(EX$9:EX$497)+100/MAX(EZ$9:EZ$497))))+($RL$4*LA245*100*((100/MAX(EX$9:EX$497)+100/MAX(EZ$9:EZ$497))))+($RL$4*LB245*100*((100/MAX(EX$9:EX$497)+100/MAX(EZ$9:EZ$497))))+($RL$4*LC245*100*((100/MAX(EX$9:EX$497)+100/MAX(EZ$9:EZ$497))))) * (($RO$3+$RO$4)/6)</f>
        <v>0</v>
      </c>
      <c r="RS245" s="119">
        <f>(($RL$4*LD245*100*((100/MAX(EX$9:EX$497)+100/MAX(EZ$9:EZ$497))))+($RL$4*LE245*100*((100/MAX(EX$9:EX$497)+100/MAX(EZ$9:EZ$497))))) * (($RO$3+$RO$4)/6)</f>
        <v>0</v>
      </c>
      <c r="RT245" s="118">
        <f>($RJ$4*LH245*100*(100/MAX(EV$9:EV$497)))+($RJ$4*LI245*100*(100/MAX(EV$9:EV$497)))</f>
        <v>0</v>
      </c>
      <c r="RU245" s="119">
        <f>($RJ$4*LJ245*(100/MAX(EV$9:EV$497)))/2 + ($RL$3*LK245*(100/MAX(EW$9:EW$497))) + ($RJ$4*LL245*(100/MAX(EV$9:EV$497)))/4 + ($RL$3*LM245*(100/MAX(EW$9:EW$497)))</f>
        <v>0</v>
      </c>
      <c r="RV245" s="118">
        <f>($RJ$4*LN245*100*100/MAX(EV$9:EV$497)/2)+($RJ$4*LO245*100*100/MAX(EV$9:EV$497)/2)+($RJ$4*LP245*100*100/MAX(EV$9:EV$497))+($RJ$4*LQ245*100*100/MAX(EV$9:EV$497))+($RJ$4*LR245*100*100/MAX(EV$9:EV$497))</f>
        <v>0</v>
      </c>
      <c r="RW245" s="115">
        <f>($RJ$4*LS245*100*100/MAX(EV$9:EV$497)) + (($RJ$4*LT245*100*100/MAX(EV$9:EV$497))+($RJ$4*LU245*100*100/MAX(EV$9:EV$497))+($RJ$4*LV245*100*100/MAX(EV$9:EV$497))+($RJ$4*LW245*100*100/MAX(EV$9:EV$497))+($RJ$4*LX245*100*100/MAX(EV$9:EV$497))+($RJ$4*LY245*100*100/MAX(EV$9:EV$497))+($RJ$4*LZ245*100*100/MAX(EV$9:EV$497))+($RJ$4*MA245*100*100/MAX(EV$9:EV$497)))/2</f>
        <v>0</v>
      </c>
      <c r="RX245" s="119">
        <f>($RJ$4*MB245*100*100/MAX(EV$9:EV$497))+($RJ$4*MC245*100*100/MAX(EV$9:EV$497))+($RJ$4*MD245*100*100/MAX(EV$9:EV$497))+($RJ$4*ME245*100*100/MAX(EV$9:EV$497))+($RJ$4*MF245*100*100/MAX(EV$9:EV$497))+($RJ$4*MG245*100*100/MAX(EV$9:EV$497))+($RJ$4*MH245*100*100/MAX(EV$9:EV$497))+($RJ$4*MI245*100*100/MAX(EV$9:EV$497))+($RJ$4*MJ245*100*100/MAX(EV$9:EV$497))+($RJ$4*MK245*100*100/MAX(EV$9:EV$497))+($RJ$4*ML245*100*100/MAX(EV$9:EV$497))+($RJ$4*MM245*100*100/MAX(EV$9:EV$497))+($RJ$4*MN245*100*100/MAX(EV$9:EV$497))</f>
        <v>0</v>
      </c>
      <c r="RY245" s="118">
        <f>($RJ$4*MQ245*100*100/MAX(EV$9:EV$497))/2 + (($RJ$4*MR245*100*100/MAX(EV$9:EV$497))+($RJ$4*MS245*100*100/MAX(EV$9:EV$497))+($RJ$4*MT245*100*100/MAX(EV$9:EV$497))+($RJ$4*MU245*100*100/MAX(EV$9:EV$497))+($RJ$4*MV245*100*100/MAX(EV$9:EV$497))+($RJ$4*MW245*100*100/MAX(EV$9:EV$497))+($RJ$4*MX245*100*100/MAX(EV$9:EV$497))+($RJ$4*MY245*100*100/MAX(EV$9:EV$497))+($RJ$4*MZ245*100*100/MAX(EV$9:EV$497))+($RJ$4*NA245*100*100/MAX(EV$9:EV$497))+($RJ$4*NB245*100*100/MAX(EV$9:EV$497))+($RJ$4*NC245*100*100/MAX(EV$9:EV$497))+($RJ$4*ND245*100*100/MAX(EV$9:EV$497))+($RJ$4*NG245*100*100/MAX(EV$9:EV$497)))/4</f>
        <v>0</v>
      </c>
      <c r="RZ245" s="115">
        <f>($RJ$4*NH245*100*100/MAX(EV$9:EV$497))/2 + (($RJ$4*NI245*100*100/MAX(EV$9:EV$497))+($RJ$4*NJ245*100*100/MAX(EV$9:EV$497))+($RJ$4*NK245*100*100/MAX(EV$9:EV$497))+($RJ$4*NL245*100*100/MAX(EV$9:EV$497))+($RJ$4*NM245*100*100/MAX(EV$9:EV$497))+($RJ$4*NN245*100*100/MAX(EV$9:EV$497)))/4</f>
        <v>0</v>
      </c>
      <c r="SA245" s="117">
        <f>(($RJ$4*NO245*100*100/MAX(EV$9:EV$497))+($RJ$4*NP245*100*100/MAX(EV$9:EV$497)))/4</f>
        <v>0</v>
      </c>
      <c r="SB245" s="118">
        <f t="shared" si="518"/>
        <v>0</v>
      </c>
      <c r="SC245" s="115">
        <f t="shared" si="519"/>
        <v>0</v>
      </c>
      <c r="SD245" s="115">
        <f t="shared" si="520"/>
        <v>0</v>
      </c>
      <c r="SE245" s="115">
        <f t="shared" si="521"/>
        <v>0</v>
      </c>
      <c r="SF245" s="115">
        <f t="shared" si="522"/>
        <v>0</v>
      </c>
      <c r="SG245" s="115">
        <f t="shared" si="523"/>
        <v>0</v>
      </c>
      <c r="SH245" s="115">
        <f>ROUND(SB245/MAX(SB$9:SB$497)*100,0)</f>
        <v>0</v>
      </c>
      <c r="SI245" s="115">
        <f>ROUND(SC245/MAX(SC$9:SC$497)*100,0)</f>
        <v>0</v>
      </c>
      <c r="SJ245" s="115">
        <f>ROUND(SD245/MAX(SD$9:SD$497)*100,0)</f>
        <v>0</v>
      </c>
      <c r="SK245" s="115">
        <f>ROUND(SE245/MAX(SE$9:SE$497)*100,0)</f>
        <v>0</v>
      </c>
      <c r="SL245" s="115">
        <f>ROUND(SF245/MAX(SF$9:SF$497)*100,0)</f>
        <v>0</v>
      </c>
      <c r="SM245" s="121">
        <f>ROUND(SG245/MAX(SG$9:SG$497)*100,0)</f>
        <v>0</v>
      </c>
      <c r="SN245" s="115">
        <f>ROUND(AVERAGEIF($ES$9:$ES$497,$ES245,SH$9:SH$497),0)</f>
        <v>24</v>
      </c>
      <c r="SO245" s="115">
        <f>ROUND(AVERAGEIF($ES$9:$ES$497,$ES245,SI$9:SI$497),0)</f>
        <v>22</v>
      </c>
      <c r="SP245" s="115">
        <f>ROUND(AVERAGEIF($ES$9:$ES$497,$ES245,SJ$9:SJ$497),0)</f>
        <v>5</v>
      </c>
      <c r="SQ245" s="115">
        <f>ROUND(AVERAGEIF($ES$9:$ES$497,$ES245,SK$9:SK$497),0)</f>
        <v>19</v>
      </c>
      <c r="SR245" s="115">
        <f>ROUND(AVERAGEIF($ES$9:$ES$497,$ES245,SL$9:SL$497),0)</f>
        <v>8</v>
      </c>
      <c r="SS245" s="121">
        <f>ROUND(AVERAGEIF($ES$9:$ES$497,$ES245,SM$9:SM$497),0)</f>
        <v>6</v>
      </c>
      <c r="ST245" s="114">
        <f>RANK(SB245,SB$9:SB$497,0)</f>
        <v>323</v>
      </c>
      <c r="SU245" s="115">
        <f>RANK(SC245,SC$9:SC$497,0)</f>
        <v>320</v>
      </c>
      <c r="SV245" s="115">
        <f>RANK(SD245,SD$9:SD$497,0)</f>
        <v>320</v>
      </c>
      <c r="SW245" s="115">
        <f>RANK(SE245,SE$9:SE$497,0)</f>
        <v>320</v>
      </c>
      <c r="SX245" s="115">
        <f>RANK(SF245,SF$9:SF$497,0)</f>
        <v>317</v>
      </c>
      <c r="SY245" s="115">
        <f>RANK(SG245,SG$9:SG$497,0)</f>
        <v>308</v>
      </c>
      <c r="SZ245" s="115">
        <f>COUNTIFS(SB$9:SB$497,"&gt;"&amp;SB245,$ES$9:$ES$497,$ES245)+1</f>
        <v>72</v>
      </c>
      <c r="TA245" s="115">
        <f>COUNTIFS(SC$9:SC$497,"&gt;"&amp;SC245,$ES$9:$ES$497,$ES245)+1</f>
        <v>72</v>
      </c>
      <c r="TB245" s="115">
        <f>COUNTIFS(SD$9:SD$497,"&gt;"&amp;SD245,$ES$9:$ES$497,$ES245)+1</f>
        <v>72</v>
      </c>
      <c r="TC245" s="115">
        <f>COUNTIFS(SE$9:SE$497,"&gt;"&amp;SE245,$ES$9:$ES$497,$ES245)+1</f>
        <v>72</v>
      </c>
      <c r="TD245" s="115">
        <f>COUNTIFS(SF$9:SF$497,"&gt;"&amp;SF245,$ES$9:$ES$497,$ES245)+1</f>
        <v>72</v>
      </c>
      <c r="TE245" s="117">
        <f>COUNTIFS(SG$9:SG$497,"&gt;"&amp;SG245,$ES$9:$ES$497,$ES245)+1</f>
        <v>70</v>
      </c>
      <c r="TF245" s="118">
        <f t="shared" si="524"/>
        <v>54</v>
      </c>
      <c r="TG245" s="115">
        <f t="shared" si="525"/>
        <v>53</v>
      </c>
      <c r="TH245" s="115">
        <f t="shared" si="526"/>
        <v>45</v>
      </c>
      <c r="TI245" s="115">
        <f t="shared" si="527"/>
        <v>53</v>
      </c>
      <c r="TJ245" s="115">
        <f t="shared" si="528"/>
        <v>54</v>
      </c>
      <c r="TK245" s="115">
        <f t="shared" si="529"/>
        <v>52</v>
      </c>
      <c r="TL245" s="117">
        <f t="shared" si="530"/>
        <v>46</v>
      </c>
      <c r="TM245" s="118">
        <f>ROUND(TF245/MAX(TF$9:TF$497)*100,0)</f>
        <v>30</v>
      </c>
      <c r="TN245" s="115">
        <f>ROUND(TG245/MAX(TG$9:TG$497)*100,0)</f>
        <v>29</v>
      </c>
      <c r="TO245" s="115">
        <f>ROUND(TH245/MAX(TH$9:TH$497)*100,0)</f>
        <v>25</v>
      </c>
      <c r="TP245" s="115">
        <f>ROUND(TI245/MAX(TI$9:TI$497)*100,0)</f>
        <v>29</v>
      </c>
      <c r="TQ245" s="115">
        <f>ROUND(TJ245/MAX(TJ$9:TJ$497)*100,0)</f>
        <v>27</v>
      </c>
      <c r="TR245" s="115">
        <f>ROUND(TK245/MAX(TK$9:TK$497)*100,0)</f>
        <v>27</v>
      </c>
      <c r="TS245" s="119">
        <f>ROUND(TL245/MAX(TL$9:TL$497)*100,0)</f>
        <v>23</v>
      </c>
      <c r="TT245" s="120">
        <f>RANK(TM245,TM$9:TM$497,0)</f>
        <v>281</v>
      </c>
      <c r="TU245" s="115">
        <f>RANK(TN245,TN$9:TN$497,0)</f>
        <v>218</v>
      </c>
      <c r="TV245" s="115">
        <f>RANK(TO245,TO$9:TO$497,0)</f>
        <v>204</v>
      </c>
      <c r="TW245" s="115">
        <f>RANK(TP245,TP$9:TP$497,0)</f>
        <v>227</v>
      </c>
      <c r="TX245" s="115">
        <f>RANK(TQ245,TQ$9:TQ$497,0)</f>
        <v>178</v>
      </c>
      <c r="TY245" s="115">
        <f>RANK(TR245,TR$9:TR$497,0)</f>
        <v>217</v>
      </c>
      <c r="TZ245" s="121">
        <f>RANK(TS245,TS$9:TS$497,0)</f>
        <v>231</v>
      </c>
      <c r="UA245" s="132"/>
      <c r="UB245" s="7" t="s">
        <v>1</v>
      </c>
    </row>
    <row r="246" spans="1:548" x14ac:dyDescent="0.15">
      <c r="A246" s="142">
        <v>238</v>
      </c>
      <c r="B246" s="200" t="s">
        <v>1111</v>
      </c>
      <c r="C246" s="143"/>
      <c r="D246" s="143"/>
      <c r="E246" s="64" t="s">
        <v>518</v>
      </c>
      <c r="F246" s="144">
        <v>89</v>
      </c>
      <c r="G246" s="144" t="s">
        <v>547</v>
      </c>
      <c r="H246" s="144" t="s">
        <v>588</v>
      </c>
      <c r="I246" s="66" t="s">
        <v>521</v>
      </c>
      <c r="J246" s="67" t="s">
        <v>521</v>
      </c>
      <c r="K246" s="67" t="s">
        <v>521</v>
      </c>
      <c r="L246" s="67" t="s">
        <v>521</v>
      </c>
      <c r="M246" s="67" t="s">
        <v>521</v>
      </c>
      <c r="N246" s="67" t="s">
        <v>521</v>
      </c>
      <c r="O246" s="67" t="s">
        <v>521</v>
      </c>
      <c r="P246" s="67" t="s">
        <v>521</v>
      </c>
      <c r="Q246" s="67" t="s">
        <v>521</v>
      </c>
      <c r="R246" s="68" t="s">
        <v>521</v>
      </c>
      <c r="S246" s="69" t="s">
        <v>521</v>
      </c>
      <c r="T246" s="67" t="s">
        <v>521</v>
      </c>
      <c r="U246" s="67" t="s">
        <v>521</v>
      </c>
      <c r="V246" s="67" t="s">
        <v>521</v>
      </c>
      <c r="W246" s="67" t="s">
        <v>521</v>
      </c>
      <c r="X246" s="67" t="s">
        <v>521</v>
      </c>
      <c r="Y246" s="67" t="s">
        <v>521</v>
      </c>
      <c r="Z246" s="67" t="s">
        <v>521</v>
      </c>
      <c r="AA246" s="67" t="s">
        <v>521</v>
      </c>
      <c r="AB246" s="68" t="s">
        <v>521</v>
      </c>
      <c r="AC246" s="69" t="s">
        <v>521</v>
      </c>
      <c r="AD246" s="67" t="s">
        <v>521</v>
      </c>
      <c r="AE246" s="67" t="s">
        <v>521</v>
      </c>
      <c r="AF246" s="67" t="s">
        <v>521</v>
      </c>
      <c r="AG246" s="67" t="s">
        <v>521</v>
      </c>
      <c r="AH246" s="67" t="s">
        <v>521</v>
      </c>
      <c r="AI246" s="67" t="s">
        <v>521</v>
      </c>
      <c r="AJ246" s="67" t="s">
        <v>521</v>
      </c>
      <c r="AK246" s="67" t="s">
        <v>521</v>
      </c>
      <c r="AL246" s="68" t="s">
        <v>521</v>
      </c>
      <c r="AM246" s="69" t="s">
        <v>521</v>
      </c>
      <c r="AN246" s="67" t="s">
        <v>521</v>
      </c>
      <c r="AO246" s="67" t="s">
        <v>521</v>
      </c>
      <c r="AP246" s="67" t="s">
        <v>521</v>
      </c>
      <c r="AQ246" s="67" t="s">
        <v>521</v>
      </c>
      <c r="AR246" s="67" t="s">
        <v>521</v>
      </c>
      <c r="AS246" s="67" t="s">
        <v>521</v>
      </c>
      <c r="AT246" s="67" t="s">
        <v>521</v>
      </c>
      <c r="AU246" s="67" t="s">
        <v>521</v>
      </c>
      <c r="AV246" s="68" t="s">
        <v>521</v>
      </c>
      <c r="AW246" s="69" t="s">
        <v>521</v>
      </c>
      <c r="AX246" s="67" t="s">
        <v>521</v>
      </c>
      <c r="AY246" s="67" t="s">
        <v>521</v>
      </c>
      <c r="AZ246" s="67" t="s">
        <v>521</v>
      </c>
      <c r="BA246" s="67" t="s">
        <v>521</v>
      </c>
      <c r="BB246" s="67" t="s">
        <v>521</v>
      </c>
      <c r="BC246" s="67" t="s">
        <v>521</v>
      </c>
      <c r="BD246" s="67" t="s">
        <v>521</v>
      </c>
      <c r="BE246" s="67" t="s">
        <v>521</v>
      </c>
      <c r="BF246" s="68" t="s">
        <v>521</v>
      </c>
      <c r="BG246" s="69" t="s">
        <v>521</v>
      </c>
      <c r="BH246" s="67" t="s">
        <v>521</v>
      </c>
      <c r="BI246" s="67" t="s">
        <v>521</v>
      </c>
      <c r="BJ246" s="67" t="s">
        <v>521</v>
      </c>
      <c r="BK246" s="67" t="s">
        <v>521</v>
      </c>
      <c r="BL246" s="67" t="s">
        <v>521</v>
      </c>
      <c r="BM246" s="67" t="s">
        <v>521</v>
      </c>
      <c r="BN246" s="67" t="s">
        <v>521</v>
      </c>
      <c r="BO246" s="67" t="s">
        <v>521</v>
      </c>
      <c r="BP246" s="68" t="s">
        <v>521</v>
      </c>
      <c r="BQ246" s="70" t="s">
        <v>521</v>
      </c>
      <c r="BR246" s="67" t="s">
        <v>521</v>
      </c>
      <c r="BS246" s="67" t="s">
        <v>521</v>
      </c>
      <c r="BT246" s="67" t="s">
        <v>521</v>
      </c>
      <c r="BU246" s="67" t="s">
        <v>520</v>
      </c>
      <c r="BV246" s="67" t="s">
        <v>520</v>
      </c>
      <c r="BW246" s="67" t="s">
        <v>520</v>
      </c>
      <c r="BX246" s="67" t="s">
        <v>520</v>
      </c>
      <c r="BY246" s="67" t="s">
        <v>520</v>
      </c>
      <c r="BZ246" s="68" t="s">
        <v>520</v>
      </c>
      <c r="CA246" s="69" t="s">
        <v>520</v>
      </c>
      <c r="CB246" s="67" t="s">
        <v>520</v>
      </c>
      <c r="CC246" s="67" t="s">
        <v>520</v>
      </c>
      <c r="CD246" s="67" t="s">
        <v>520</v>
      </c>
      <c r="CE246" s="67" t="s">
        <v>520</v>
      </c>
      <c r="CF246" s="67" t="s">
        <v>520</v>
      </c>
      <c r="CG246" s="67" t="s">
        <v>520</v>
      </c>
      <c r="CH246" s="67" t="s">
        <v>520</v>
      </c>
      <c r="CI246" s="67" t="s">
        <v>520</v>
      </c>
      <c r="CJ246" s="68" t="s">
        <v>520</v>
      </c>
      <c r="CK246" s="69" t="s">
        <v>521</v>
      </c>
      <c r="CL246" s="67" t="s">
        <v>521</v>
      </c>
      <c r="CM246" s="67" t="s">
        <v>521</v>
      </c>
      <c r="CN246" s="67" t="s">
        <v>521</v>
      </c>
      <c r="CO246" s="67" t="s">
        <v>521</v>
      </c>
      <c r="CP246" s="67" t="s">
        <v>521</v>
      </c>
      <c r="CQ246" s="67" t="s">
        <v>521</v>
      </c>
      <c r="CR246" s="67" t="s">
        <v>521</v>
      </c>
      <c r="CS246" s="67" t="s">
        <v>521</v>
      </c>
      <c r="CT246" s="68" t="s">
        <v>521</v>
      </c>
      <c r="CU246" s="69" t="s">
        <v>521</v>
      </c>
      <c r="CV246" s="67" t="s">
        <v>521</v>
      </c>
      <c r="CW246" s="67" t="s">
        <v>521</v>
      </c>
      <c r="CX246" s="67" t="s">
        <v>521</v>
      </c>
      <c r="CY246" s="67" t="s">
        <v>521</v>
      </c>
      <c r="CZ246" s="67" t="s">
        <v>521</v>
      </c>
      <c r="DA246" s="67" t="s">
        <v>521</v>
      </c>
      <c r="DB246" s="67" t="s">
        <v>521</v>
      </c>
      <c r="DC246" s="67" t="s">
        <v>521</v>
      </c>
      <c r="DD246" s="68" t="s">
        <v>521</v>
      </c>
      <c r="DE246" s="69" t="s">
        <v>521</v>
      </c>
      <c r="DF246" s="71" t="s">
        <v>521</v>
      </c>
      <c r="DG246" s="67" t="s">
        <v>521</v>
      </c>
      <c r="DH246" s="67" t="s">
        <v>521</v>
      </c>
      <c r="DI246" s="67" t="s">
        <v>521</v>
      </c>
      <c r="DJ246" s="67" t="s">
        <v>521</v>
      </c>
      <c r="DK246" s="67" t="s">
        <v>521</v>
      </c>
      <c r="DL246" s="67" t="s">
        <v>521</v>
      </c>
      <c r="DM246" s="67" t="s">
        <v>521</v>
      </c>
      <c r="DN246" s="68" t="s">
        <v>521</v>
      </c>
      <c r="DO246" s="70" t="s">
        <v>521</v>
      </c>
      <c r="DP246" s="71" t="s">
        <v>521</v>
      </c>
      <c r="DQ246" s="67" t="s">
        <v>521</v>
      </c>
      <c r="DR246" s="67" t="s">
        <v>521</v>
      </c>
      <c r="DS246" s="67" t="s">
        <v>521</v>
      </c>
      <c r="DT246" s="67" t="s">
        <v>521</v>
      </c>
      <c r="DU246" s="67" t="s">
        <v>521</v>
      </c>
      <c r="DV246" s="67" t="s">
        <v>521</v>
      </c>
      <c r="DW246" s="67" t="s">
        <v>521</v>
      </c>
      <c r="DX246" s="72" t="s">
        <v>521</v>
      </c>
      <c r="DY246" s="73" t="s">
        <v>522</v>
      </c>
      <c r="DZ246" s="74">
        <v>2</v>
      </c>
      <c r="EA246" s="74">
        <v>3</v>
      </c>
      <c r="EB246" s="74">
        <v>3</v>
      </c>
      <c r="EC246" s="75">
        <v>4</v>
      </c>
      <c r="ED246" s="76" t="s">
        <v>522</v>
      </c>
      <c r="EE246" s="74">
        <f t="shared" si="474"/>
        <v>2</v>
      </c>
      <c r="EF246" s="74">
        <f t="shared" si="475"/>
        <v>6</v>
      </c>
      <c r="EG246" s="74">
        <f t="shared" si="476"/>
        <v>18</v>
      </c>
      <c r="EH246" s="77">
        <f t="shared" si="477"/>
        <v>72</v>
      </c>
      <c r="EI246" s="73">
        <v>100</v>
      </c>
      <c r="EJ246" s="74">
        <v>150</v>
      </c>
      <c r="EK246" s="74">
        <v>300</v>
      </c>
      <c r="EL246" s="74">
        <v>500</v>
      </c>
      <c r="EM246" s="75">
        <v>1500</v>
      </c>
      <c r="EN246" s="78">
        <v>1</v>
      </c>
      <c r="EO246" s="79">
        <f t="shared" si="478"/>
        <v>0.75</v>
      </c>
      <c r="EP246" s="79">
        <f t="shared" si="479"/>
        <v>0.5</v>
      </c>
      <c r="EQ246" s="79">
        <f t="shared" si="480"/>
        <v>0.27777777777777779</v>
      </c>
      <c r="ER246" s="80">
        <f t="shared" si="481"/>
        <v>0.20833333333333331</v>
      </c>
      <c r="ES246" s="128" t="s">
        <v>523</v>
      </c>
      <c r="ET246" s="82"/>
      <c r="EU246" s="83">
        <v>4</v>
      </c>
      <c r="EV246" s="73">
        <v>70</v>
      </c>
      <c r="EW246" s="74">
        <v>37</v>
      </c>
      <c r="EX246" s="74">
        <v>69</v>
      </c>
      <c r="EY246" s="74">
        <v>40</v>
      </c>
      <c r="EZ246" s="74">
        <v>13</v>
      </c>
      <c r="FA246" s="74">
        <v>25</v>
      </c>
      <c r="FB246" s="74">
        <v>47</v>
      </c>
      <c r="FC246" s="74">
        <v>19</v>
      </c>
      <c r="FD246" s="74">
        <f t="shared" si="482"/>
        <v>82</v>
      </c>
      <c r="FE246" s="84">
        <f t="shared" si="483"/>
        <v>88</v>
      </c>
      <c r="FF246" s="73">
        <f>RANK(EV246,$EV$9:$EV$497,0)</f>
        <v>201</v>
      </c>
      <c r="FG246" s="74">
        <f>RANK(EW246,$EW$9:$EW$497,0)</f>
        <v>255</v>
      </c>
      <c r="FH246" s="74">
        <f>RANK(EX246,$EX$9:$EX$497,0)</f>
        <v>89</v>
      </c>
      <c r="FI246" s="74">
        <f>RANK(EY246,$EY$9:$EY$497,0)</f>
        <v>178</v>
      </c>
      <c r="FJ246" s="74">
        <f>RANK(EZ246,$EZ$9:$EZ$497,0)</f>
        <v>281</v>
      </c>
      <c r="FK246" s="74">
        <f>RANK(FA246,$FA$9:$FA$497,0)</f>
        <v>150</v>
      </c>
      <c r="FL246" s="74">
        <f>RANK(FB246,$FB$9:$FB$497,0)</f>
        <v>183</v>
      </c>
      <c r="FM246" s="74">
        <f>RANK(FC246,$FC$9:$FC$497,0)</f>
        <v>339</v>
      </c>
      <c r="FN246" s="74">
        <f>RANK(FD246,$FD$9:$FD$497,0)</f>
        <v>160</v>
      </c>
      <c r="FO246" s="84">
        <f>RANK(FE246,$FE$9:$FE$497,0)</f>
        <v>177</v>
      </c>
      <c r="FP246" s="73">
        <f>COUNTIFS($EV$9:$EV$497,"&gt;"&amp;EV246,$ES$9:$ES$497,ES246)+1</f>
        <v>54</v>
      </c>
      <c r="FQ246" s="74">
        <f>COUNTIFS($EW$9:$EW$497,"&gt;"&amp;EW246,$ES$9:$ES$497,ES246)+1</f>
        <v>39</v>
      </c>
      <c r="FR246" s="74">
        <f>COUNTIFS($EX$9:$EX$497,"&gt;"&amp;EX246,$ES$9:$ES$497,ES246)+1</f>
        <v>19</v>
      </c>
      <c r="FS246" s="74">
        <f>COUNTIFS($EY$9:$EY$497,"&gt;"&amp;EY246,$ES$9:$ES$497,ES246)+1</f>
        <v>55</v>
      </c>
      <c r="FT246" s="74">
        <f>COUNTIFS($EZ$9:$EZ$497,"&gt;"&amp;EZ246,$ES$9:$ES$497,ES246)+1</f>
        <v>59</v>
      </c>
      <c r="FU246" s="74">
        <f>COUNTIFS($FA$9:$FA$497,"&gt;"&amp;FA246,$ES$9:$ES$497,ES246)+1</f>
        <v>30</v>
      </c>
      <c r="FV246" s="74">
        <f>COUNTIFS($FB$9:$FB$497,"&gt;"&amp;FB246,$ES$9:$ES$497,ES246)+1</f>
        <v>12</v>
      </c>
      <c r="FW246" s="74">
        <f>COUNTIFS($FC$9:$FC$497,"&gt;"&amp;FC246,$ES$9:$ES$497,ES246)+1</f>
        <v>47</v>
      </c>
      <c r="FX246" s="74">
        <f>COUNTIFS($FD$9:$FD$497,"&gt;"&amp;FD246,$ES$9:$ES$497,ES246)+1</f>
        <v>32</v>
      </c>
      <c r="FY246" s="84">
        <f>COUNTIFS($FE$9:$FE$497,"&gt;"&amp;FE246,$ES$9:$ES$497,ES246)+1</f>
        <v>31</v>
      </c>
      <c r="FZ246" s="85">
        <f t="shared" si="484"/>
        <v>0.79</v>
      </c>
      <c r="GA246" s="86">
        <f t="shared" si="485"/>
        <v>0.42</v>
      </c>
      <c r="GB246" s="86">
        <f t="shared" si="486"/>
        <v>0.78</v>
      </c>
      <c r="GC246" s="86">
        <f t="shared" si="487"/>
        <v>0.45</v>
      </c>
      <c r="GD246" s="86">
        <f t="shared" si="488"/>
        <v>0.15</v>
      </c>
      <c r="GE246" s="86">
        <f t="shared" si="489"/>
        <v>0.28000000000000003</v>
      </c>
      <c r="GF246" s="86">
        <f t="shared" si="490"/>
        <v>0.53</v>
      </c>
      <c r="GG246" s="86">
        <f t="shared" si="491"/>
        <v>0.21</v>
      </c>
      <c r="GH246" s="86">
        <f t="shared" si="492"/>
        <v>0.92</v>
      </c>
      <c r="GI246" s="87">
        <f t="shared" si="493"/>
        <v>0.99</v>
      </c>
      <c r="GJ246" s="85">
        <f>ROUND(((FZ246-AVERAGE(FZ$9:FZ$497))/STDEVP(FZ$9:FZ$497)*10+50),2)</f>
        <v>43.13</v>
      </c>
      <c r="GK246" s="86">
        <f>ROUND(((GA246-AVERAGE(GA$9:GA$497))/STDEVP(GA$9:GA$497)*10+50),2)</f>
        <v>41.92</v>
      </c>
      <c r="GL246" s="86">
        <f>ROUND(((GB246-AVERAGE(GB$9:GB$497))/STDEVP(GB$9:GB$497)*10+50),2)</f>
        <v>57.41</v>
      </c>
      <c r="GM246" s="86">
        <f>ROUND(((GC246-AVERAGE(GC$9:GC$497))/STDEVP(GC$9:GC$497)*10+50),2)</f>
        <v>46.19</v>
      </c>
      <c r="GN246" s="86">
        <f>ROUND(((GD246-AVERAGE(GD$9:GD$497))/STDEVP(GD$9:GD$497)*10+50),2)</f>
        <v>41.7</v>
      </c>
      <c r="GO246" s="86">
        <f>ROUND(((GE246-AVERAGE(GE$9:GE$497))/STDEVP(GE$9:GE$497)*10+50),2)</f>
        <v>47.52</v>
      </c>
      <c r="GP246" s="86">
        <f>ROUND(((GF246-AVERAGE(GF$9:GF$497))/STDEVP(GF$9:GF$497)*10+50),2)</f>
        <v>46.7</v>
      </c>
      <c r="GQ246" s="86">
        <f>ROUND(((GG246-AVERAGE(GG$9:GG$497))/STDEVP(GG$9:GG$497)*10+50),2)</f>
        <v>36.83</v>
      </c>
      <c r="GR246" s="86">
        <f>ROUND(((GH246-AVERAGE(GH$9:GH$497))/STDEVP(GH$9:GH$497)*10+50),2)</f>
        <v>48</v>
      </c>
      <c r="GS246" s="87">
        <f>ROUND(((GI246-AVERAGE(GI$9:GI$497))/STDEVP(GI$9:GI$497)*10+50),2)</f>
        <v>45.3</v>
      </c>
      <c r="GT246" s="73">
        <f>RANK(GJ246,$GJ$9:$GJ$497,0)</f>
        <v>331</v>
      </c>
      <c r="GU246" s="74">
        <f>RANK(GK246,$GK$9:$GK$497,0)</f>
        <v>328</v>
      </c>
      <c r="GV246" s="74">
        <f>RANK(GL246,$GL$9:$GL$497,0)</f>
        <v>100</v>
      </c>
      <c r="GW246" s="74">
        <f>RANK(GM246,$GM$9:$GM$497,0)</f>
        <v>278</v>
      </c>
      <c r="GX246" s="74">
        <f>RANK(GN246,$GN$9:$GN$497,0)</f>
        <v>367</v>
      </c>
      <c r="GY246" s="74">
        <f>RANK(GO246,$GO$9:$GO$497,0)</f>
        <v>203</v>
      </c>
      <c r="GZ246" s="74">
        <f>RANK(GP246,$GP$9:$GP$497,0)</f>
        <v>256</v>
      </c>
      <c r="HA246" s="74">
        <f>RANK(GQ246,$GQ$9:$GQ$497,0)</f>
        <v>390</v>
      </c>
      <c r="HB246" s="74">
        <f>RANK(GR246,$GR$9:$GR$497,0)</f>
        <v>217</v>
      </c>
      <c r="HC246" s="84">
        <f>RANK(GS246,$GS$9:$GS$497,0)</f>
        <v>270</v>
      </c>
      <c r="HD246" s="85">
        <f>ROUND(AVERAGEIF($ES$9:$ES$497,$ES246,$FZ$9:$FZ$497),2)</f>
        <v>1.1399999999999999</v>
      </c>
      <c r="HE246" s="86">
        <f>ROUND(AVERAGEIF($ES$9:$ES$497,$ES246,$GA$9:$GA$497),2)</f>
        <v>0.46</v>
      </c>
      <c r="HF246" s="86">
        <f>ROUND(AVERAGEIF($ES$9:$ES$497,$ES246,$GB$9:$GB$497),2)</f>
        <v>0.65</v>
      </c>
      <c r="HG246" s="86">
        <f>ROUND(AVERAGEIF($ES$9:$ES$497,$ES246,$GC$9:$GC$497),2)</f>
        <v>0.74</v>
      </c>
      <c r="HH246" s="86">
        <f>ROUND(AVERAGEIF($ES$9:$ES$497,$ES246,$GD$9:$GD$497),2)</f>
        <v>0.27</v>
      </c>
      <c r="HI246" s="86">
        <f>ROUND(AVERAGEIF($ES$9:$ES$497,$ES246,$GE$9:$GE$497),2)</f>
        <v>0.23</v>
      </c>
      <c r="HJ246" s="86">
        <f>ROUND(AVERAGEIF($ES$9:$ES$497,$ES246,$GF$9:$GF$497),2)</f>
        <v>0.3</v>
      </c>
      <c r="HK246" s="86">
        <f>ROUND(AVERAGEIF($ES$9:$ES$497,$ES246,$GG$9:$GG$497),2)</f>
        <v>0.28000000000000003</v>
      </c>
      <c r="HL246" s="86">
        <f>ROUND(AVERAGEIF($ES$9:$ES$497,$ES246,$GH$9:$GH$497),2)</f>
        <v>0.92</v>
      </c>
      <c r="HM246" s="87">
        <f>ROUND(AVERAGEIF($ES$9:$ES$497,$ES246,$GI$9:$GI$497),2)</f>
        <v>0.93</v>
      </c>
      <c r="HN246" s="88">
        <f t="shared" si="494"/>
        <v>-0.34999999999999987</v>
      </c>
      <c r="HO246" s="89">
        <f t="shared" si="495"/>
        <v>-4.0000000000000036E-2</v>
      </c>
      <c r="HP246" s="89">
        <f t="shared" si="496"/>
        <v>0.13</v>
      </c>
      <c r="HQ246" s="89">
        <f t="shared" si="497"/>
        <v>-0.28999999999999998</v>
      </c>
      <c r="HR246" s="89">
        <f t="shared" si="498"/>
        <v>-0.12000000000000002</v>
      </c>
      <c r="HS246" s="89">
        <f t="shared" si="499"/>
        <v>5.0000000000000017E-2</v>
      </c>
      <c r="HT246" s="89">
        <f t="shared" si="500"/>
        <v>0.23000000000000004</v>
      </c>
      <c r="HU246" s="89">
        <f t="shared" si="501"/>
        <v>-7.0000000000000034E-2</v>
      </c>
      <c r="HV246" s="89">
        <f t="shared" si="502"/>
        <v>0</v>
      </c>
      <c r="HW246" s="90">
        <f t="shared" si="503"/>
        <v>5.9999999999999942E-2</v>
      </c>
      <c r="HX246" s="73">
        <f>COUNTIFS($FZ$9:$FZ$497,"&gt;"&amp;FZ246,$ES$9:$ES$497,$ES246)+1</f>
        <v>93</v>
      </c>
      <c r="HY246" s="74">
        <f>COUNTIFS($GA$9:$GA$497,"&gt;"&amp;GA246,$ES$9:$ES$497,$ES246)+1</f>
        <v>63</v>
      </c>
      <c r="HZ246" s="74">
        <f>COUNTIFS($GB$9:$GB$497,"&gt;"&amp;GB246,$ES$9:$ES$497,$ES246)+1</f>
        <v>23</v>
      </c>
      <c r="IA246" s="74">
        <f>COUNTIFS($GC$9:$GC$497,"&gt;"&amp;GC246,$ES$9:$ES$497,$ES246)+1</f>
        <v>94</v>
      </c>
      <c r="IB246" s="74">
        <f>COUNTIFS($GD$9:$GD$497,"&gt;"&amp;GD246,$ES$9:$ES$497,$ES246)+1</f>
        <v>96</v>
      </c>
      <c r="IC246" s="74">
        <f>COUNTIFS($GE$9:$GE$497,"&gt;"&amp;GE246,$ES$9:$ES$497,$ES246)+1</f>
        <v>24</v>
      </c>
      <c r="ID246" s="74">
        <f>COUNTIFS($GF$9:$GF$497,"&gt;"&amp;GF246,$ES$9:$ES$497,$ES246)+1</f>
        <v>11</v>
      </c>
      <c r="IE246" s="74">
        <f>COUNTIFS($GG$9:$GG$497,"&gt;"&amp;GG246,$ES$9:$ES$497,$ES246)+1</f>
        <v>48</v>
      </c>
      <c r="IF246" s="74">
        <f>COUNTIFS($GH$9:$GH$497,"&gt;"&amp;GH246,$ES$9:$ES$497,$ES246)+1</f>
        <v>43</v>
      </c>
      <c r="IG246" s="84">
        <f>COUNTIFS($GI$9:$GI$497,"&gt;"&amp;GI246,$ES$9:$ES$497,$ES246)+1</f>
        <v>40</v>
      </c>
      <c r="IH246" s="91"/>
      <c r="II246" s="79"/>
      <c r="IJ246" s="79"/>
      <c r="IK246" s="79"/>
      <c r="IL246" s="79"/>
      <c r="IM246" s="92"/>
      <c r="IN246" s="93"/>
      <c r="IO246" s="94"/>
      <c r="IP246" s="95"/>
      <c r="IQ246" s="79"/>
      <c r="IR246" s="79"/>
      <c r="IS246" s="79"/>
      <c r="IT246" s="79"/>
      <c r="IU246" s="79"/>
      <c r="IV246" s="79"/>
      <c r="IW246" s="96"/>
      <c r="IX246" s="93"/>
      <c r="IY246" s="79"/>
      <c r="IZ246" s="79"/>
      <c r="JA246" s="79"/>
      <c r="JB246" s="79"/>
      <c r="JC246" s="79"/>
      <c r="JD246" s="79"/>
      <c r="JE246" s="97"/>
      <c r="JF246" s="95"/>
      <c r="JG246" s="79"/>
      <c r="JH246" s="79"/>
      <c r="JI246" s="79"/>
      <c r="JJ246" s="79"/>
      <c r="JK246" s="79"/>
      <c r="JL246" s="79"/>
      <c r="JM246" s="96"/>
      <c r="JN246" s="93"/>
      <c r="JO246" s="79"/>
      <c r="JP246" s="79"/>
      <c r="JQ246" s="79"/>
      <c r="JR246" s="79"/>
      <c r="JS246" s="79"/>
      <c r="JT246" s="79"/>
      <c r="JU246" s="79"/>
      <c r="JV246" s="79"/>
      <c r="JW246" s="79"/>
      <c r="JX246" s="79"/>
      <c r="JY246" s="79"/>
      <c r="JZ246" s="97"/>
      <c r="KA246" s="93"/>
      <c r="KB246" s="79"/>
      <c r="KC246" s="79"/>
      <c r="KD246" s="79"/>
      <c r="KE246" s="97"/>
      <c r="KF246" s="95"/>
      <c r="KG246" s="79"/>
      <c r="KH246" s="79"/>
      <c r="KI246" s="79"/>
      <c r="KJ246" s="79"/>
      <c r="KK246" s="98"/>
      <c r="KL246" s="79"/>
      <c r="KM246" s="79"/>
      <c r="KN246" s="79"/>
      <c r="KO246" s="79"/>
      <c r="KP246" s="79"/>
      <c r="KQ246" s="79"/>
      <c r="KR246" s="79"/>
      <c r="KS246" s="96"/>
      <c r="KT246" s="96"/>
      <c r="KU246" s="96"/>
      <c r="KV246" s="96"/>
      <c r="KW246" s="93"/>
      <c r="KX246" s="79"/>
      <c r="KY246" s="79"/>
      <c r="KZ246" s="79"/>
      <c r="LA246" s="79"/>
      <c r="LB246" s="79"/>
      <c r="LC246" s="96"/>
      <c r="LD246" s="93"/>
      <c r="LE246" s="94"/>
      <c r="LF246" s="99"/>
      <c r="LG246" s="75"/>
      <c r="LH246" s="93"/>
      <c r="LI246" s="79"/>
      <c r="LJ246" s="74"/>
      <c r="LK246" s="74"/>
      <c r="LL246" s="74"/>
      <c r="LM246" s="100"/>
      <c r="LN246" s="95"/>
      <c r="LO246" s="79"/>
      <c r="LP246" s="79"/>
      <c r="LQ246" s="79"/>
      <c r="LR246" s="96"/>
      <c r="LS246" s="93"/>
      <c r="LT246" s="79"/>
      <c r="LU246" s="79"/>
      <c r="LV246" s="79"/>
      <c r="LW246" s="79"/>
      <c r="LX246" s="79"/>
      <c r="LY246" s="79"/>
      <c r="LZ246" s="79"/>
      <c r="MA246" s="97"/>
      <c r="MB246" s="95"/>
      <c r="MC246" s="79"/>
      <c r="MD246" s="79"/>
      <c r="ME246" s="79"/>
      <c r="MF246" s="79"/>
      <c r="MG246" s="79"/>
      <c r="MH246" s="79"/>
      <c r="MI246" s="79"/>
      <c r="MJ246" s="79"/>
      <c r="MK246" s="79"/>
      <c r="ML246" s="79"/>
      <c r="MM246" s="79"/>
      <c r="MN246" s="98"/>
      <c r="MO246" s="98"/>
      <c r="MP246" s="96"/>
      <c r="MQ246" s="93"/>
      <c r="MR246" s="79"/>
      <c r="MS246" s="79"/>
      <c r="MT246" s="79"/>
      <c r="MU246" s="79"/>
      <c r="MV246" s="98"/>
      <c r="MW246" s="79"/>
      <c r="MX246" s="79"/>
      <c r="MY246" s="79"/>
      <c r="MZ246" s="79"/>
      <c r="NA246" s="79"/>
      <c r="NB246" s="79"/>
      <c r="NC246" s="79"/>
      <c r="ND246" s="96"/>
      <c r="NE246" s="96"/>
      <c r="NF246" s="96"/>
      <c r="NG246" s="96"/>
      <c r="NH246" s="93"/>
      <c r="NI246" s="79"/>
      <c r="NJ246" s="79">
        <v>0.05</v>
      </c>
      <c r="NK246" s="79"/>
      <c r="NL246" s="79"/>
      <c r="NM246" s="79"/>
      <c r="NN246" s="94"/>
      <c r="NO246" s="93"/>
      <c r="NP246" s="80"/>
      <c r="NQ246" s="145" t="s">
        <v>1109</v>
      </c>
      <c r="NR246" s="199" t="s">
        <v>1112</v>
      </c>
      <c r="NS246" s="199"/>
      <c r="NT246" s="199"/>
      <c r="NU246" s="199"/>
      <c r="NV246" s="135"/>
      <c r="NW246" s="102" t="s">
        <v>882</v>
      </c>
      <c r="NX246" s="136" t="s">
        <v>1068</v>
      </c>
      <c r="NY246" s="129" t="s">
        <v>1069</v>
      </c>
      <c r="NZ246" s="136" t="s">
        <v>1068</v>
      </c>
      <c r="OA246" s="137"/>
      <c r="OB246" s="137"/>
      <c r="OC246" s="137"/>
      <c r="OD246" s="108">
        <f t="shared" si="504"/>
        <v>72</v>
      </c>
      <c r="OE246" s="109">
        <v>6</v>
      </c>
      <c r="OF246" s="110">
        <f t="shared" si="505"/>
        <v>100</v>
      </c>
      <c r="OG246" s="109">
        <v>5</v>
      </c>
      <c r="OH246" s="111">
        <f>ROUND(AVERAGEIF($ES$9:$ES$497,$ES246,EV$9:EV$497),0)</f>
        <v>79</v>
      </c>
      <c r="OI246" s="112">
        <f>ROUND(AVERAGEIF($ES$9:$ES$497,$ES246,EW$9:EW$497),0)</f>
        <v>32</v>
      </c>
      <c r="OJ246" s="112">
        <f>ROUND(AVERAGEIF($ES$9:$ES$497,$ES246,EX$9:EX$497),0)</f>
        <v>45</v>
      </c>
      <c r="OK246" s="112">
        <f>ROUND(AVERAGEIF($ES$9:$ES$497,$ES246,EY$9:EY$497),0)</f>
        <v>53</v>
      </c>
      <c r="OL246" s="112">
        <f>ROUND(AVERAGEIF($ES$9:$ES$497,$ES246,EZ$9:EZ$497),0)</f>
        <v>20</v>
      </c>
      <c r="OM246" s="112">
        <f>ROUND(AVERAGEIF($ES$9:$ES$497,$ES246,FA$9:FA$497),0)</f>
        <v>18</v>
      </c>
      <c r="ON246" s="112">
        <f>ROUND(AVERAGEIF($ES$9:$ES$497,$ES246,FB$9:FB$497),0)</f>
        <v>23</v>
      </c>
      <c r="OO246" s="112">
        <f>ROUND(AVERAGEIF($ES$9:$ES$497,$ES246,FC$9:FC$497),0)</f>
        <v>23</v>
      </c>
      <c r="OP246" s="112">
        <f>ROUND(AVERAGEIF($ES$9:$ES$497,$ES246,FD$9:FD$497),0)</f>
        <v>64</v>
      </c>
      <c r="OQ246" s="113">
        <f>ROUND(AVERAGEIF($ES$9:$ES$497,$ES246,FE$9:FE$497),0)</f>
        <v>68</v>
      </c>
      <c r="OR246" s="114">
        <f>ROUND(EV246/MAX(EV$9:EV$497)*100,0)</f>
        <v>39</v>
      </c>
      <c r="OS246" s="115">
        <f>ROUND(EW246/MAX(EW$9:EW$497)*100,0)</f>
        <v>29</v>
      </c>
      <c r="OT246" s="115">
        <f>ROUND(EX246/MAX(EX$9:EX$497)*100,0)</f>
        <v>58</v>
      </c>
      <c r="OU246" s="115">
        <f>ROUND(EY246/MAX(EY$9:EY$497)*100,0)</f>
        <v>27</v>
      </c>
      <c r="OV246" s="115">
        <f>ROUND(EZ246/MAX(EZ$9:EZ$497)*100,0)</f>
        <v>10</v>
      </c>
      <c r="OW246" s="115">
        <f>ROUND(FA246/MAX(FA$9:FA$497)*100,0)</f>
        <v>22</v>
      </c>
      <c r="OX246" s="115">
        <f>ROUND(FB246/MAX(FB$9:FB$497)*100,0)</f>
        <v>35</v>
      </c>
      <c r="OY246" s="116">
        <f>ROUND(FC246/MAX(FC$9:FC$497)*100,0)</f>
        <v>13</v>
      </c>
      <c r="OZ246" s="115">
        <f>ROUND(FD246/MAX(FD$9:FD$497)*100,0)</f>
        <v>55</v>
      </c>
      <c r="PA246" s="117">
        <f>ROUND(FE246/MAX(FE$9:FE$497)*100,0)</f>
        <v>36</v>
      </c>
      <c r="PB246" s="118">
        <f t="shared" si="506"/>
        <v>420</v>
      </c>
      <c r="PC246" s="115">
        <f t="shared" si="507"/>
        <v>276</v>
      </c>
      <c r="PD246" s="115">
        <f t="shared" si="508"/>
        <v>450</v>
      </c>
      <c r="PE246" s="115">
        <f t="shared" si="509"/>
        <v>446</v>
      </c>
      <c r="PF246" s="115">
        <f t="shared" si="510"/>
        <v>335</v>
      </c>
      <c r="PG246" s="119">
        <f t="shared" si="511"/>
        <v>291</v>
      </c>
      <c r="PH246" s="118">
        <f>ROUND(PB246/MAX(PB$9:PB$497)*100,0)</f>
        <v>50</v>
      </c>
      <c r="PI246" s="115">
        <f>ROUND(PC246/MAX(PC$9:PC$497)*100,0)</f>
        <v>33</v>
      </c>
      <c r="PJ246" s="115">
        <f>ROUND(PD246/MAX(PD$9:PD$497)*100,0)</f>
        <v>48</v>
      </c>
      <c r="PK246" s="115">
        <f>ROUND(PE246/MAX(PE$9:PE$497)*100,0)</f>
        <v>44</v>
      </c>
      <c r="PL246" s="115">
        <f>ROUND(PF246/MAX(PF$9:PF$497)*100,0)</f>
        <v>47</v>
      </c>
      <c r="PM246" s="119">
        <f>ROUND(PG246/MAX(PG$9:PG$497)*100,0)</f>
        <v>42</v>
      </c>
      <c r="PN246" s="118">
        <f>RANK(PH246,PH$9:PH$497,0)</f>
        <v>179</v>
      </c>
      <c r="PO246" s="115">
        <f>RANK(PI246,PI$9:PI$497,0)</f>
        <v>271</v>
      </c>
      <c r="PP246" s="115">
        <f>RANK(PJ246,PJ$9:PJ$497,0)</f>
        <v>212</v>
      </c>
      <c r="PQ246" s="115">
        <f>RANK(PK246,PK$9:PK$497,0)</f>
        <v>214</v>
      </c>
      <c r="PR246" s="115">
        <f>RANK(PL246,PL$9:PL$497,0)</f>
        <v>213</v>
      </c>
      <c r="PS246" s="119">
        <f>RANK(PM246,PM$9:PM$497,0)</f>
        <v>219</v>
      </c>
      <c r="PT246" s="120">
        <f>ROUND(FZ246/MAX(FZ$9:FZ$497)*100,0)</f>
        <v>43</v>
      </c>
      <c r="PU246" s="115">
        <f>ROUND(GA246/MAX(GA$9:GA$497)*100,0)</f>
        <v>24</v>
      </c>
      <c r="PV246" s="115">
        <f>ROUND(GB246/MAX(GB$9:GB$497)*100,0)</f>
        <v>57</v>
      </c>
      <c r="PW246" s="115">
        <f>ROUND(GC246/MAX(GC$9:GC$497)*100,0)</f>
        <v>36</v>
      </c>
      <c r="PX246" s="115">
        <f>ROUND(GD246/MAX(GD$9:GD$497)*100,0)</f>
        <v>8</v>
      </c>
      <c r="PY246" s="115">
        <f>ROUND(GE246/MAX(GE$9:GE$497)*100,0)</f>
        <v>17</v>
      </c>
      <c r="PZ246" s="115">
        <f>ROUND(GF246/MAX(GF$9:GF$497)*100,0)</f>
        <v>25</v>
      </c>
      <c r="QA246" s="116">
        <f>ROUND(GG246/MAX(GG$9:GG$497)*100,0)</f>
        <v>11</v>
      </c>
      <c r="QB246" s="115">
        <f>ROUND(GH246/MAX(GH$9:GH$497)*100,0)</f>
        <v>41</v>
      </c>
      <c r="QC246" s="121">
        <f>ROUND(GI246/MAX(GI$9:GI$497)*100,0)</f>
        <v>32</v>
      </c>
      <c r="QD246" s="120">
        <f>ROUND(AVERAGEIF($ES$9:$ES$497,$ES246,PT$9:PT$497),0)</f>
        <v>62</v>
      </c>
      <c r="QE246" s="120">
        <f>ROUND(AVERAGEIF($ES$9:$ES$497,$ES246,PU$9:PU$497),0)</f>
        <v>26</v>
      </c>
      <c r="QF246" s="120">
        <f>ROUND(AVERAGEIF($ES$9:$ES$497,$ES246,PV$9:PV$497),0)</f>
        <v>48</v>
      </c>
      <c r="QG246" s="120">
        <f>ROUND(AVERAGEIF($ES$9:$ES$497,$ES246,PW$9:PW$497),0)</f>
        <v>58</v>
      </c>
      <c r="QH246" s="120">
        <f>ROUND(AVERAGEIF($ES$9:$ES$497,$ES246,PX$9:PX$497),0)</f>
        <v>15</v>
      </c>
      <c r="QI246" s="120">
        <f>ROUND(AVERAGEIF($ES$9:$ES$497,$ES246,PY$9:PY$497),0)</f>
        <v>14</v>
      </c>
      <c r="QJ246" s="120">
        <f>ROUND(AVERAGEIF($ES$9:$ES$497,$ES246,PZ$9:PZ$497),0)</f>
        <v>14</v>
      </c>
      <c r="QK246" s="120">
        <f>ROUND(AVERAGEIF($ES$9:$ES$497,$ES246,QA$9:QA$497),0)</f>
        <v>15</v>
      </c>
      <c r="QL246" s="120">
        <f>ROUND(AVERAGEIF($ES$9:$ES$497,$ES246,QB$9:QB$497),0)</f>
        <v>41</v>
      </c>
      <c r="QM246" s="120">
        <f>ROUND(AVERAGEIF($ES$9:$ES$497,$ES246,QC$9:QC$497),0)</f>
        <v>30</v>
      </c>
      <c r="QN246" s="114">
        <f t="shared" si="512"/>
        <v>459</v>
      </c>
      <c r="QO246" s="115">
        <f t="shared" si="513"/>
        <v>263</v>
      </c>
      <c r="QP246" s="115">
        <f t="shared" si="514"/>
        <v>491</v>
      </c>
      <c r="QQ246" s="115">
        <f t="shared" si="515"/>
        <v>492</v>
      </c>
      <c r="QR246" s="115">
        <f t="shared" si="516"/>
        <v>423</v>
      </c>
      <c r="QS246" s="119">
        <f t="shared" si="517"/>
        <v>299</v>
      </c>
      <c r="QT246" s="114">
        <f>ROUND((QN246-MIN(QN$9:QN$497))/(MAX(QN$9:QN$497)-MIN(QN$9:QN$497))*100,0)</f>
        <v>36</v>
      </c>
      <c r="QU246" s="115">
        <f>ROUND((QO246-MIN(QO$9:QO$497))/(MAX(QO$9:QO$497)-MIN(QO$9:QO$497))*100,0)</f>
        <v>8</v>
      </c>
      <c r="QV246" s="115">
        <f>ROUND((QP246-MIN(QP$9:QP$497))/(MAX(QP$9:QP$497)-MIN(QP$9:QP$497))*100,0)</f>
        <v>20</v>
      </c>
      <c r="QW246" s="115">
        <f>ROUND((QQ246-MIN(QQ$9:QQ$497))/(MAX(QQ$9:QQ$497)-MIN(QQ$9:QQ$497))*100,0)</f>
        <v>26</v>
      </c>
      <c r="QX246" s="115">
        <f>ROUND((QR246-MIN(QR$9:QR$497))/(MAX(QR$9:QR$497)-MIN(QR$9:QR$497))*100,0)</f>
        <v>31</v>
      </c>
      <c r="QY246" s="115">
        <f>ROUND((QS246-MIN(QS$9:QS$497))/(MAX(QS$9:QS$497)-MIN(QS$9:QS$497))*100,0)</f>
        <v>26</v>
      </c>
      <c r="QZ246" s="114">
        <f>RANK(QN246,QN$9:QN$497,0)</f>
        <v>247</v>
      </c>
      <c r="RA246" s="115">
        <f>RANK(QO246,QO$9:QO$497,0)</f>
        <v>411</v>
      </c>
      <c r="RB246" s="115">
        <f>RANK(QP246,QP$9:QP$497,0)</f>
        <v>334</v>
      </c>
      <c r="RC246" s="115">
        <f>RANK(QQ246,QQ$9:QQ$497,0)</f>
        <v>319</v>
      </c>
      <c r="RD246" s="115">
        <f>RANK(QR246,QR$9:QR$497,0)</f>
        <v>352</v>
      </c>
      <c r="RE246" s="115">
        <f>RANK(QS246,QS$9:QS$497,0)</f>
        <v>344</v>
      </c>
      <c r="RF246" s="122"/>
      <c r="RG246" s="115">
        <f>($RH$3*(IH246+IJ246)*100*100/MAX(EX$9:EX$497)*$RO$3) +($RH$3*(II246+IJ246)*100*100/MAX(EX$9:EX$497)*$RO$4) + ($RH$3*IK246*100*100/MAX(EX$9:EX$497)*0.098)</f>
        <v>0</v>
      </c>
      <c r="RH246" s="115">
        <f>($RH$4*IL246*100*100/MAX(EZ$9:EZ$497))*$RQ$3</f>
        <v>0</v>
      </c>
      <c r="RI246" s="115">
        <f>($RH$3*IM246*100*100/MAX(EY$9:EY$497))*$RQ$4</f>
        <v>0</v>
      </c>
      <c r="RJ246" s="115">
        <f>($RH$3*IN246*100*100/MAX(EX$9:EX$497))</f>
        <v>0</v>
      </c>
      <c r="RK246" s="115">
        <f>($RH$4*IO246*100*100/MAX(EZ$9:EZ$497))*$RQ$3</f>
        <v>0</v>
      </c>
      <c r="RL246" s="115">
        <f>(($RL$4*IP246*100*((100/MAX(EX$9:EX$497)+100/MAX(EZ$9:EZ$497))/2))+($RL$4*IQ246*100*((100/MAX(EX$9:EX$497)+100/MAX(EZ$9:EZ$497))/2))+($RL$4*IR246*100*((100/MAX(EX$9:EX$497)+100/MAX(EZ$9:EZ$497))/2))+($RL$4*IS246*100*((100/MAX(EX$9:EX$497)+100/MAX(EZ$9:EZ$497))/2))+($RL$4*IT246*100*((100/MAX(EX$9:EX$497)+100/MAX(EZ$9:EZ$497))/2))+($RL$4*IU246*100*((100/MAX(EX$9:EX$497)+100/MAX(EZ$9:EZ$497))/2))+($RL$4*IV246*100*((100/MAX(EX$9:EX$497)+100/MAX(EZ$9:EZ$497))/2))+($RL$4*IW246*100*((100/MAX(EX$9:EX$497)+100/MAX(EZ$9:EZ$497))/2)))*$RS$3</f>
        <v>0</v>
      </c>
      <c r="RM246" s="115">
        <f>(($RH$3*IX246*100*100/MAX(EX$9:EX$497))+($RH$3*IY246*100*100/MAX(EX$9:EX$497))+($RH$3*IZ246*100*100/MAX(EX$9:EX$497))+($RH$3*JA246*100*100/MAX(EX$9:EX$497))+($RH$3*JB246*100*100/MAX(EX$9:EX$497))+($RH$3*JC246*100*100/MAX(EX$9:EX$497))+($RH$3*JD246*100*100/MAX(EX$9:EX$497))+($RH$3*JE246*100*100/MAX(EX$9:EX$497)))*$RS$4</f>
        <v>0</v>
      </c>
      <c r="RN246" s="115">
        <f>(($RH$4*JF246*100*100/MAX(EZ$9:EZ$497)) + ($RH$4*JG246*100*100/MAX(EZ$9:EZ$497)) + ($RH$4*JH246*100*100/MAX(EZ$9:EZ$497)) + ($RH$4*JI246*100*100/MAX(EZ$9:EZ$497)) + ($RH$4*JJ246*100*100/MAX(EZ$9:EZ$497)) + ($RH$4*JK246*100*100/MAX(EZ$9:EZ$497)) + ($RH$4*JL246*100*100/MAX(EZ$9:EZ$497)) + ($RH$4*JM246*100*100/MAX(EZ$9:EZ$497)))*$RU$3</f>
        <v>0</v>
      </c>
      <c r="RO246" s="115">
        <f>(($RL$4*JN246*100*((100/MAX(EX$9:EX$497)+100/MAX(EZ$9:EZ$497))/2))+($RL$4*JO246*100*((100/MAX(EX$9:EX$497)+100/MAX(EZ$9:EZ$497))/2))+($RL$4*JP246*100*((100/MAX(EX$9:EX$497)+100/MAX(EZ$9:EZ$497))/2))+($RL$4*JQ246*100*((100/MAX(EX$9:EX$497)+100/MAX(EZ$9:EZ$497))/2))+($RL$4*JR246*100*((100/MAX(EX$9:EX$497)+100/MAX(EZ$9:EZ$497))/2))+($RL$4*JS246*100*((100/MAX(EX$9:EX$497)+100/MAX(EZ$9:EZ$497))/2))+($RL$4*JT246*100*((100/MAX(EX$9:EX$497)+100/MAX(EZ$9:EZ$497))/2))+($RL$4*JU246*100*((100/MAX(EX$9:EX$497)+100/MAX(EZ$9:EZ$497))/2))+($RL$4*JV246*100*((100/MAX(EX$9:EX$497)+100/MAX(EZ$9:EZ$497))/2))+($RL$4*JW246*100*((100/MAX(EX$9:EX$497)+100/MAX(EZ$9:EZ$497))/2))+($RL$4*JX246*100*((100/MAX(EX$9:EX$497)+100/MAX(EZ$9:EZ$497))/2))+($RL$4*JY246*100*((100/MAX(EX$9:EX$497)+100/MAX(EZ$9:EZ$497))/2))+($RL$4*JZ246*100*((100/MAX(EX$9:EX$497)+100/MAX(EZ$9:EZ$497))/2)))*$RW$3/2</f>
        <v>0</v>
      </c>
      <c r="RP246" s="119">
        <f>($RJ$3*KA246*100*100/MAX(FA$9:FA$497)) + ($RJ$3*KB246*100*100/MAX(FA$9:FA$497)/2) + ($RJ$3*KC246*100*100/MAX(FA$9:FA$497)/2) + ($RJ$3*KD246*100*100/MAX(FA$9:FA$497)/4) + ($RJ$3*KE246*100*100/MAX(FA$9:FA$497)/4)</f>
        <v>0</v>
      </c>
      <c r="RQ246" s="118">
        <f>($RL$4*KF246*100*((100/MAX(EX$9:EX$497)+100/MAX(EZ$9:EZ$497)))) * ($RO$3/2) + (($RL$4*KG246*100*((100/MAX(EX$9:EX$497)+100/MAX(EZ$9:EZ$497))))+($RL$4*KH246*100*((100/MAX(EX$9:EX$497)+100/MAX(EZ$9:EZ$497))))+($RL$4*KI246*100*((100/MAX(EX$9:EX$497)+100/MAX(EZ$9:EZ$497))))+($RL$4*KJ246*100*((100/MAX(EX$9:EX$497)+100/MAX(EZ$9:EZ$497))))+($RL$4*KK246*100*((100/MAX(EX$9:EX$497)+100/MAX(EZ$9:EZ$497))))+($RL$4*KL246*100*((100/MAX(EX$9:EX$497)+100/MAX(EZ$9:EZ$497))))+($RL$4*KM246*100*((100/MAX(EX$9:EX$497)+100/MAX(EZ$9:EZ$497))))+($RL$4*KN246*100*((100/MAX(EX$9:EX$497)+100/MAX(EZ$9:EZ$497))))+($RL$4*KO246*100*((100/MAX(EX$9:EX$497)+100/MAX(EZ$9:EZ$497))))+($RL$4*KP246*100*((100/MAX(EX$9:EX$497)+100/MAX(EZ$9:EZ$497))))+($RL$4*KQ246*100*((100/MAX(EX$9:EX$497)+100/MAX(EZ$9:EZ$497))))+($RL$4*KR246*100*((100/MAX(EX$9:EX$497)+100/MAX(EZ$9:EZ$497))))+($RL$4*KS246*100*((100/MAX(EX$9:EX$497)+100/MAX(EZ$9:EZ$497))))+($RL$4*KV246*100*((100/MAX(EX$9:EX$497)+100/MAX(EZ$9:EZ$497))))) * (($RO$3+$RO$4)/6)</f>
        <v>0</v>
      </c>
      <c r="RR246" s="115">
        <f>(($RL$4*KW246*100*((100/MAX(EX$9:EX$497)+100/MAX(EZ$9:EZ$497))))) * ($RO$3/2) + (($RL$4*KX246*100*((100/MAX(EX$9:EX$497)+100/MAX(EZ$9:EZ$497))))+($RL$4*KY246*100*((100/MAX(EX$9:EX$497)+100/MAX(EZ$9:EZ$497))))+($RL$4*KZ246*100*((100/MAX(EX$9:EX$497)+100/MAX(EZ$9:EZ$497))))+($RL$4*LA246*100*((100/MAX(EX$9:EX$497)+100/MAX(EZ$9:EZ$497))))+($RL$4*LB246*100*((100/MAX(EX$9:EX$497)+100/MAX(EZ$9:EZ$497))))+($RL$4*LC246*100*((100/MAX(EX$9:EX$497)+100/MAX(EZ$9:EZ$497))))) * (($RO$3+$RO$4)/6)</f>
        <v>0</v>
      </c>
      <c r="RS246" s="119">
        <f>(($RL$4*LD246*100*((100/MAX(EX$9:EX$497)+100/MAX(EZ$9:EZ$497))))+($RL$4*LE246*100*((100/MAX(EX$9:EX$497)+100/MAX(EZ$9:EZ$497))))) * (($RO$3+$RO$4)/6)</f>
        <v>0</v>
      </c>
      <c r="RT246" s="118">
        <f>($RJ$4*LH246*100*(100/MAX(EV$9:EV$497)))+($RJ$4*LI246*100*(100/MAX(EV$9:EV$497)))</f>
        <v>0</v>
      </c>
      <c r="RU246" s="119">
        <f>($RJ$4*LJ246*(100/MAX(EV$9:EV$497)))/2 + ($RL$3*LK246*(100/MAX(EW$9:EW$497))) + ($RJ$4*LL246*(100/MAX(EV$9:EV$497)))/4 + ($RL$3*LM246*(100/MAX(EW$9:EW$497)))</f>
        <v>0</v>
      </c>
      <c r="RV246" s="118">
        <f>($RJ$4*LN246*100*100/MAX(EV$9:EV$497)/2)+($RJ$4*LO246*100*100/MAX(EV$9:EV$497)/2)+($RJ$4*LP246*100*100/MAX(EV$9:EV$497))+($RJ$4*LQ246*100*100/MAX(EV$9:EV$497))+($RJ$4*LR246*100*100/MAX(EV$9:EV$497))</f>
        <v>0</v>
      </c>
      <c r="RW246" s="115">
        <f>($RJ$4*LS246*100*100/MAX(EV$9:EV$497)) + (($RJ$4*LT246*100*100/MAX(EV$9:EV$497))+($RJ$4*LU246*100*100/MAX(EV$9:EV$497))+($RJ$4*LV246*100*100/MAX(EV$9:EV$497))+($RJ$4*LW246*100*100/MAX(EV$9:EV$497))+($RJ$4*LX246*100*100/MAX(EV$9:EV$497))+($RJ$4*LY246*100*100/MAX(EV$9:EV$497))+($RJ$4*LZ246*100*100/MAX(EV$9:EV$497))+($RJ$4*MA246*100*100/MAX(EV$9:EV$497)))/2</f>
        <v>0</v>
      </c>
      <c r="RX246" s="119">
        <f>($RJ$4*MB246*100*100/MAX(EV$9:EV$497))+($RJ$4*MC246*100*100/MAX(EV$9:EV$497))+($RJ$4*MD246*100*100/MAX(EV$9:EV$497))+($RJ$4*ME246*100*100/MAX(EV$9:EV$497))+($RJ$4*MF246*100*100/MAX(EV$9:EV$497))+($RJ$4*MG246*100*100/MAX(EV$9:EV$497))+($RJ$4*MH246*100*100/MAX(EV$9:EV$497))+($RJ$4*MI246*100*100/MAX(EV$9:EV$497))+($RJ$4*MJ246*100*100/MAX(EV$9:EV$497))+($RJ$4*MK246*100*100/MAX(EV$9:EV$497))+($RJ$4*ML246*100*100/MAX(EV$9:EV$497))+($RJ$4*MM246*100*100/MAX(EV$9:EV$497))+($RJ$4*MN246*100*100/MAX(EV$9:EV$497))</f>
        <v>0</v>
      </c>
      <c r="RY246" s="118">
        <f>($RJ$4*MQ246*100*100/MAX(EV$9:EV$497))/2 + (($RJ$4*MR246*100*100/MAX(EV$9:EV$497))+($RJ$4*MS246*100*100/MAX(EV$9:EV$497))+($RJ$4*MT246*100*100/MAX(EV$9:EV$497))+($RJ$4*MU246*100*100/MAX(EV$9:EV$497))+($RJ$4*MV246*100*100/MAX(EV$9:EV$497))+($RJ$4*MW246*100*100/MAX(EV$9:EV$497))+($RJ$4*MX246*100*100/MAX(EV$9:EV$497))+($RJ$4*MY246*100*100/MAX(EV$9:EV$497))+($RJ$4*MZ246*100*100/MAX(EV$9:EV$497))+($RJ$4*NA246*100*100/MAX(EV$9:EV$497))+($RJ$4*NB246*100*100/MAX(EV$9:EV$497))+($RJ$4*NC246*100*100/MAX(EV$9:EV$497))+($RJ$4*ND246*100*100/MAX(EV$9:EV$497))+($RJ$4*NG246*100*100/MAX(EV$9:EV$497)))/4</f>
        <v>0</v>
      </c>
      <c r="RZ246" s="115">
        <f>($RJ$4*NH246*100*100/MAX(EV$9:EV$497))/2 + (($RJ$4*NI246*100*100/MAX(EV$9:EV$497))+($RJ$4*NJ246*100*100/MAX(EV$9:EV$497))+($RJ$4*NK246*100*100/MAX(EV$9:EV$497))+($RJ$4*NL246*100*100/MAX(EV$9:EV$497))+($RJ$4*NM246*100*100/MAX(EV$9:EV$497))+($RJ$4*NN246*100*100/MAX(EV$9:EV$497)))/4</f>
        <v>2.106741573033708</v>
      </c>
      <c r="SA246" s="117">
        <f>(($RJ$4*NO246*100*100/MAX(EV$9:EV$497))+($RJ$4*NP246*100*100/MAX(EV$9:EV$497)))/4</f>
        <v>0</v>
      </c>
      <c r="SB246" s="118">
        <f t="shared" si="518"/>
        <v>2.106741573033708</v>
      </c>
      <c r="SC246" s="115">
        <f t="shared" si="519"/>
        <v>0.4213483146067416</v>
      </c>
      <c r="SD246" s="115">
        <f t="shared" si="520"/>
        <v>0.526685393258427</v>
      </c>
      <c r="SE246" s="115">
        <f t="shared" si="521"/>
        <v>0.4213483146067416</v>
      </c>
      <c r="SF246" s="115">
        <f t="shared" si="522"/>
        <v>0.526685393258427</v>
      </c>
      <c r="SG246" s="115">
        <f t="shared" si="523"/>
        <v>2.106741573033708</v>
      </c>
      <c r="SH246" s="115">
        <f>ROUND(SB246/MAX(SB$9:SB$497)*100,0)</f>
        <v>3</v>
      </c>
      <c r="SI246" s="115">
        <f>ROUND(SC246/MAX(SC$9:SC$497)*100,0)</f>
        <v>1</v>
      </c>
      <c r="SJ246" s="115">
        <f>ROUND(SD246/MAX(SD$9:SD$497)*100,0)</f>
        <v>1</v>
      </c>
      <c r="SK246" s="115">
        <f>ROUND(SE246/MAX(SE$9:SE$497)*100,0)</f>
        <v>0</v>
      </c>
      <c r="SL246" s="115">
        <f>ROUND(SF246/MAX(SF$9:SF$497)*100,0)</f>
        <v>1</v>
      </c>
      <c r="SM246" s="121">
        <f>ROUND(SG246/MAX(SG$9:SG$497)*100,0)</f>
        <v>2</v>
      </c>
      <c r="SN246" s="115">
        <f>ROUND(AVERAGEIF($ES$9:$ES$497,$ES246,SH$9:SH$497),0)</f>
        <v>26</v>
      </c>
      <c r="SO246" s="115">
        <f>ROUND(AVERAGEIF($ES$9:$ES$497,$ES246,SI$9:SI$497),0)</f>
        <v>23</v>
      </c>
      <c r="SP246" s="115">
        <f>ROUND(AVERAGEIF($ES$9:$ES$497,$ES246,SJ$9:SJ$497),0)</f>
        <v>4</v>
      </c>
      <c r="SQ246" s="115">
        <f>ROUND(AVERAGEIF($ES$9:$ES$497,$ES246,SK$9:SK$497),0)</f>
        <v>20</v>
      </c>
      <c r="SR246" s="115">
        <f>ROUND(AVERAGEIF($ES$9:$ES$497,$ES246,SL$9:SL$497),0)</f>
        <v>7</v>
      </c>
      <c r="SS246" s="121">
        <f>ROUND(AVERAGEIF($ES$9:$ES$497,$ES246,SM$9:SM$497),0)</f>
        <v>6</v>
      </c>
      <c r="ST246" s="114">
        <f>RANK(SB246,SB$9:SB$497,0)</f>
        <v>286</v>
      </c>
      <c r="SU246" s="115">
        <f>RANK(SC246,SC$9:SC$497,0)</f>
        <v>269</v>
      </c>
      <c r="SV246" s="115">
        <f>RANK(SD246,SD$9:SD$497,0)</f>
        <v>265</v>
      </c>
      <c r="SW246" s="115">
        <f>RANK(SE246,SE$9:SE$497,0)</f>
        <v>269</v>
      </c>
      <c r="SX246" s="115">
        <f>RANK(SF246,SF$9:SF$497,0)</f>
        <v>253</v>
      </c>
      <c r="SY246" s="115">
        <f>RANK(SG246,SG$9:SG$497,0)</f>
        <v>237</v>
      </c>
      <c r="SZ246" s="115">
        <f>COUNTIFS(SB$9:SB$497,"&gt;"&amp;SB246,$ES$9:$ES$497,$ES246)+1</f>
        <v>65</v>
      </c>
      <c r="TA246" s="115">
        <f>COUNTIFS(SC$9:SC$497,"&gt;"&amp;SC246,$ES$9:$ES$497,$ES246)+1</f>
        <v>65</v>
      </c>
      <c r="TB246" s="115">
        <f>COUNTIFS(SD$9:SD$497,"&gt;"&amp;SD246,$ES$9:$ES$497,$ES246)+1</f>
        <v>59</v>
      </c>
      <c r="TC246" s="115">
        <f>COUNTIFS(SE$9:SE$497,"&gt;"&amp;SE246,$ES$9:$ES$497,$ES246)+1</f>
        <v>65</v>
      </c>
      <c r="TD246" s="115">
        <f>COUNTIFS(SF$9:SF$497,"&gt;"&amp;SF246,$ES$9:$ES$497,$ES246)+1</f>
        <v>59</v>
      </c>
      <c r="TE246" s="117">
        <f>COUNTIFS(SG$9:SG$497,"&gt;"&amp;SG246,$ES$9:$ES$497,$ES246)+1</f>
        <v>57</v>
      </c>
      <c r="TF246" s="118">
        <f t="shared" si="524"/>
        <v>53</v>
      </c>
      <c r="TG246" s="115">
        <f t="shared" si="525"/>
        <v>51</v>
      </c>
      <c r="TH246" s="115">
        <f t="shared" si="526"/>
        <v>34</v>
      </c>
      <c r="TI246" s="115">
        <f t="shared" si="527"/>
        <v>48</v>
      </c>
      <c r="TJ246" s="115">
        <f t="shared" si="528"/>
        <v>45</v>
      </c>
      <c r="TK246" s="115">
        <f t="shared" si="529"/>
        <v>49</v>
      </c>
      <c r="TL246" s="117">
        <f t="shared" si="530"/>
        <v>44</v>
      </c>
      <c r="TM246" s="118">
        <f>ROUND(TF246/MAX(TF$9:TF$497)*100,0)</f>
        <v>29</v>
      </c>
      <c r="TN246" s="115">
        <f>ROUND(TG246/MAX(TG$9:TG$497)*100,0)</f>
        <v>28</v>
      </c>
      <c r="TO246" s="115">
        <f>ROUND(TH246/MAX(TH$9:TH$497)*100,0)</f>
        <v>19</v>
      </c>
      <c r="TP246" s="115">
        <f>ROUND(TI246/MAX(TI$9:TI$497)*100,0)</f>
        <v>27</v>
      </c>
      <c r="TQ246" s="115">
        <f>ROUND(TJ246/MAX(TJ$9:TJ$497)*100,0)</f>
        <v>23</v>
      </c>
      <c r="TR246" s="115">
        <f>ROUND(TK246/MAX(TK$9:TK$497)*100,0)</f>
        <v>25</v>
      </c>
      <c r="TS246" s="119">
        <f>ROUND(TL246/MAX(TL$9:TL$497)*100,0)</f>
        <v>22</v>
      </c>
      <c r="TT246" s="120">
        <f>RANK(TM246,TM$9:TM$497,0)</f>
        <v>285</v>
      </c>
      <c r="TU246" s="115">
        <f>RANK(TN246,TN$9:TN$497,0)</f>
        <v>234</v>
      </c>
      <c r="TV246" s="115">
        <f>RANK(TO246,TO$9:TO$497,0)</f>
        <v>273</v>
      </c>
      <c r="TW246" s="115">
        <f>RANK(TP246,TP$9:TP$497,0)</f>
        <v>246</v>
      </c>
      <c r="TX246" s="115">
        <f>RANK(TQ246,TQ$9:TQ$497,0)</f>
        <v>225</v>
      </c>
      <c r="TY246" s="115">
        <f>RANK(TR246,TR$9:TR$497,0)</f>
        <v>237</v>
      </c>
      <c r="TZ246" s="121">
        <f>RANK(TS246,TS$9:TS$497,0)</f>
        <v>244</v>
      </c>
      <c r="UA246" s="132"/>
      <c r="UB246" s="7" t="s">
        <v>1</v>
      </c>
    </row>
    <row r="247" spans="1:548" x14ac:dyDescent="0.15">
      <c r="A247" s="183">
        <v>239</v>
      </c>
      <c r="B247" s="200" t="s">
        <v>1112</v>
      </c>
      <c r="C247" s="143"/>
      <c r="D247" s="143"/>
      <c r="E247" s="64" t="s">
        <v>518</v>
      </c>
      <c r="F247" s="144">
        <v>92</v>
      </c>
      <c r="G247" s="144" t="s">
        <v>558</v>
      </c>
      <c r="H247" s="144"/>
      <c r="I247" s="66" t="s">
        <v>521</v>
      </c>
      <c r="J247" s="67" t="s">
        <v>521</v>
      </c>
      <c r="K247" s="67" t="s">
        <v>521</v>
      </c>
      <c r="L247" s="67" t="s">
        <v>521</v>
      </c>
      <c r="M247" s="67" t="s">
        <v>521</v>
      </c>
      <c r="N247" s="67" t="s">
        <v>521</v>
      </c>
      <c r="O247" s="67" t="s">
        <v>521</v>
      </c>
      <c r="P247" s="67" t="s">
        <v>521</v>
      </c>
      <c r="Q247" s="67" t="s">
        <v>521</v>
      </c>
      <c r="R247" s="68" t="s">
        <v>521</v>
      </c>
      <c r="S247" s="69" t="s">
        <v>521</v>
      </c>
      <c r="T247" s="67" t="s">
        <v>521</v>
      </c>
      <c r="U247" s="67" t="s">
        <v>521</v>
      </c>
      <c r="V247" s="67" t="s">
        <v>521</v>
      </c>
      <c r="W247" s="67" t="s">
        <v>521</v>
      </c>
      <c r="X247" s="67" t="s">
        <v>521</v>
      </c>
      <c r="Y247" s="67" t="s">
        <v>521</v>
      </c>
      <c r="Z247" s="67" t="s">
        <v>521</v>
      </c>
      <c r="AA247" s="67" t="s">
        <v>521</v>
      </c>
      <c r="AB247" s="68" t="s">
        <v>521</v>
      </c>
      <c r="AC247" s="69" t="s">
        <v>521</v>
      </c>
      <c r="AD247" s="67" t="s">
        <v>521</v>
      </c>
      <c r="AE247" s="67" t="s">
        <v>521</v>
      </c>
      <c r="AF247" s="67" t="s">
        <v>521</v>
      </c>
      <c r="AG247" s="67" t="s">
        <v>521</v>
      </c>
      <c r="AH247" s="67" t="s">
        <v>521</v>
      </c>
      <c r="AI247" s="67" t="s">
        <v>521</v>
      </c>
      <c r="AJ247" s="67" t="s">
        <v>521</v>
      </c>
      <c r="AK247" s="67" t="s">
        <v>521</v>
      </c>
      <c r="AL247" s="68" t="s">
        <v>521</v>
      </c>
      <c r="AM247" s="69" t="s">
        <v>521</v>
      </c>
      <c r="AN247" s="67" t="s">
        <v>521</v>
      </c>
      <c r="AO247" s="67" t="s">
        <v>521</v>
      </c>
      <c r="AP247" s="67" t="s">
        <v>521</v>
      </c>
      <c r="AQ247" s="67" t="s">
        <v>521</v>
      </c>
      <c r="AR247" s="67" t="s">
        <v>521</v>
      </c>
      <c r="AS247" s="67" t="s">
        <v>521</v>
      </c>
      <c r="AT247" s="67" t="s">
        <v>521</v>
      </c>
      <c r="AU247" s="67" t="s">
        <v>521</v>
      </c>
      <c r="AV247" s="68" t="s">
        <v>521</v>
      </c>
      <c r="AW247" s="69" t="s">
        <v>521</v>
      </c>
      <c r="AX247" s="67" t="s">
        <v>521</v>
      </c>
      <c r="AY247" s="67" t="s">
        <v>521</v>
      </c>
      <c r="AZ247" s="67" t="s">
        <v>521</v>
      </c>
      <c r="BA247" s="67" t="s">
        <v>521</v>
      </c>
      <c r="BB247" s="67" t="s">
        <v>521</v>
      </c>
      <c r="BC247" s="67" t="s">
        <v>521</v>
      </c>
      <c r="BD247" s="67" t="s">
        <v>521</v>
      </c>
      <c r="BE247" s="67" t="s">
        <v>521</v>
      </c>
      <c r="BF247" s="68" t="s">
        <v>521</v>
      </c>
      <c r="BG247" s="69" t="s">
        <v>521</v>
      </c>
      <c r="BH247" s="67" t="s">
        <v>521</v>
      </c>
      <c r="BI247" s="67" t="s">
        <v>521</v>
      </c>
      <c r="BJ247" s="67" t="s">
        <v>521</v>
      </c>
      <c r="BK247" s="67" t="s">
        <v>521</v>
      </c>
      <c r="BL247" s="67" t="s">
        <v>521</v>
      </c>
      <c r="BM247" s="67" t="s">
        <v>521</v>
      </c>
      <c r="BN247" s="67" t="s">
        <v>521</v>
      </c>
      <c r="BO247" s="67" t="s">
        <v>521</v>
      </c>
      <c r="BP247" s="68" t="s">
        <v>521</v>
      </c>
      <c r="BQ247" s="70" t="s">
        <v>521</v>
      </c>
      <c r="BR247" s="67" t="s">
        <v>521</v>
      </c>
      <c r="BS247" s="67" t="s">
        <v>521</v>
      </c>
      <c r="BT247" s="67" t="s">
        <v>521</v>
      </c>
      <c r="BU247" s="67" t="s">
        <v>521</v>
      </c>
      <c r="BV247" s="67" t="s">
        <v>521</v>
      </c>
      <c r="BW247" s="67" t="s">
        <v>521</v>
      </c>
      <c r="BX247" s="67" t="s">
        <v>521</v>
      </c>
      <c r="BY247" s="67" t="s">
        <v>520</v>
      </c>
      <c r="BZ247" s="68" t="s">
        <v>520</v>
      </c>
      <c r="CA247" s="69" t="s">
        <v>520</v>
      </c>
      <c r="CB247" s="67" t="s">
        <v>520</v>
      </c>
      <c r="CC247" s="67" t="s">
        <v>520</v>
      </c>
      <c r="CD247" s="67" t="s">
        <v>520</v>
      </c>
      <c r="CE247" s="67" t="s">
        <v>520</v>
      </c>
      <c r="CF247" s="67" t="s">
        <v>520</v>
      </c>
      <c r="CG247" s="67" t="s">
        <v>520</v>
      </c>
      <c r="CH247" s="67" t="s">
        <v>520</v>
      </c>
      <c r="CI247" s="67" t="s">
        <v>521</v>
      </c>
      <c r="CJ247" s="68" t="s">
        <v>521</v>
      </c>
      <c r="CK247" s="69" t="s">
        <v>521</v>
      </c>
      <c r="CL247" s="67" t="s">
        <v>521</v>
      </c>
      <c r="CM247" s="67" t="s">
        <v>521</v>
      </c>
      <c r="CN247" s="67" t="s">
        <v>521</v>
      </c>
      <c r="CO247" s="67" t="s">
        <v>521</v>
      </c>
      <c r="CP247" s="67" t="s">
        <v>521</v>
      </c>
      <c r="CQ247" s="67" t="s">
        <v>521</v>
      </c>
      <c r="CR247" s="67" t="s">
        <v>521</v>
      </c>
      <c r="CS247" s="67" t="s">
        <v>521</v>
      </c>
      <c r="CT247" s="68" t="s">
        <v>521</v>
      </c>
      <c r="CU247" s="69" t="s">
        <v>521</v>
      </c>
      <c r="CV247" s="67" t="s">
        <v>521</v>
      </c>
      <c r="CW247" s="67" t="s">
        <v>521</v>
      </c>
      <c r="CX247" s="67" t="s">
        <v>521</v>
      </c>
      <c r="CY247" s="67" t="s">
        <v>521</v>
      </c>
      <c r="CZ247" s="67" t="s">
        <v>521</v>
      </c>
      <c r="DA247" s="67" t="s">
        <v>521</v>
      </c>
      <c r="DB247" s="67" t="s">
        <v>521</v>
      </c>
      <c r="DC247" s="67" t="s">
        <v>521</v>
      </c>
      <c r="DD247" s="68" t="s">
        <v>521</v>
      </c>
      <c r="DE247" s="69" t="s">
        <v>521</v>
      </c>
      <c r="DF247" s="71" t="s">
        <v>521</v>
      </c>
      <c r="DG247" s="67" t="s">
        <v>521</v>
      </c>
      <c r="DH247" s="67" t="s">
        <v>521</v>
      </c>
      <c r="DI247" s="67" t="s">
        <v>521</v>
      </c>
      <c r="DJ247" s="67" t="s">
        <v>521</v>
      </c>
      <c r="DK247" s="67" t="s">
        <v>521</v>
      </c>
      <c r="DL247" s="67" t="s">
        <v>521</v>
      </c>
      <c r="DM247" s="67" t="s">
        <v>521</v>
      </c>
      <c r="DN247" s="68" t="s">
        <v>521</v>
      </c>
      <c r="DO247" s="70" t="s">
        <v>521</v>
      </c>
      <c r="DP247" s="71" t="s">
        <v>521</v>
      </c>
      <c r="DQ247" s="67" t="s">
        <v>521</v>
      </c>
      <c r="DR247" s="67" t="s">
        <v>521</v>
      </c>
      <c r="DS247" s="67" t="s">
        <v>521</v>
      </c>
      <c r="DT247" s="67" t="s">
        <v>521</v>
      </c>
      <c r="DU247" s="67" t="s">
        <v>521</v>
      </c>
      <c r="DV247" s="67" t="s">
        <v>521</v>
      </c>
      <c r="DW247" s="67" t="s">
        <v>521</v>
      </c>
      <c r="DX247" s="72" t="s">
        <v>521</v>
      </c>
      <c r="DY247" s="73" t="s">
        <v>522</v>
      </c>
      <c r="DZ247" s="74">
        <v>2</v>
      </c>
      <c r="EA247" s="74">
        <v>3</v>
      </c>
      <c r="EB247" s="74">
        <v>3</v>
      </c>
      <c r="EC247" s="75">
        <v>4</v>
      </c>
      <c r="ED247" s="76" t="s">
        <v>522</v>
      </c>
      <c r="EE247" s="74">
        <f t="shared" si="474"/>
        <v>2</v>
      </c>
      <c r="EF247" s="74">
        <f t="shared" si="475"/>
        <v>6</v>
      </c>
      <c r="EG247" s="74">
        <f t="shared" si="476"/>
        <v>18</v>
      </c>
      <c r="EH247" s="77">
        <f t="shared" si="477"/>
        <v>72</v>
      </c>
      <c r="EI247" s="73">
        <v>300</v>
      </c>
      <c r="EJ247" s="74">
        <v>450</v>
      </c>
      <c r="EK247" s="74">
        <v>900</v>
      </c>
      <c r="EL247" s="74">
        <v>1500</v>
      </c>
      <c r="EM247" s="75">
        <v>4500</v>
      </c>
      <c r="EN247" s="78">
        <v>1</v>
      </c>
      <c r="EO247" s="79">
        <f t="shared" si="478"/>
        <v>0.75</v>
      </c>
      <c r="EP247" s="79">
        <f t="shared" si="479"/>
        <v>0.5</v>
      </c>
      <c r="EQ247" s="79">
        <f t="shared" si="480"/>
        <v>0.27777777777777773</v>
      </c>
      <c r="ER247" s="80">
        <f t="shared" si="481"/>
        <v>0.20833333333333334</v>
      </c>
      <c r="ES247" s="128" t="s">
        <v>543</v>
      </c>
      <c r="ET247" s="82"/>
      <c r="EU247" s="83">
        <v>4</v>
      </c>
      <c r="EV247" s="73">
        <v>75</v>
      </c>
      <c r="EW247" s="74">
        <v>55</v>
      </c>
      <c r="EX247" s="74">
        <v>38</v>
      </c>
      <c r="EY247" s="74">
        <v>42</v>
      </c>
      <c r="EZ247" s="74">
        <v>62</v>
      </c>
      <c r="FA247" s="74">
        <v>9</v>
      </c>
      <c r="FB247" s="74">
        <v>34</v>
      </c>
      <c r="FC247" s="74">
        <v>39</v>
      </c>
      <c r="FD247" s="74">
        <f t="shared" si="482"/>
        <v>100</v>
      </c>
      <c r="FE247" s="84">
        <f t="shared" si="483"/>
        <v>77</v>
      </c>
      <c r="FF247" s="73">
        <f>RANK(EV247,$EV$9:$EV$497,0)</f>
        <v>177</v>
      </c>
      <c r="FG247" s="74">
        <f>RANK(EW247,$EW$9:$EW$497,0)</f>
        <v>144</v>
      </c>
      <c r="FH247" s="74">
        <f>RANK(EX247,$EX$9:$EX$497,0)</f>
        <v>185</v>
      </c>
      <c r="FI247" s="74">
        <f>RANK(EY247,$EY$9:$EY$497,0)</f>
        <v>165</v>
      </c>
      <c r="FJ247" s="74">
        <f>RANK(EZ247,$EZ$9:$EZ$497,0)</f>
        <v>43</v>
      </c>
      <c r="FK247" s="74">
        <f>RANK(FA247,$FA$9:$FA$497,0)</f>
        <v>325</v>
      </c>
      <c r="FL247" s="74">
        <f>RANK(FB247,$FB$9:$FB$497,0)</f>
        <v>240</v>
      </c>
      <c r="FM247" s="74">
        <f>RANK(FC247,$FC$9:$FC$497,0)</f>
        <v>223</v>
      </c>
      <c r="FN247" s="74">
        <f>RANK(FD247,$FD$9:$FD$497,0)</f>
        <v>88</v>
      </c>
      <c r="FO247" s="84">
        <f>RANK(FE247,$FE$9:$FE$497,0)</f>
        <v>216</v>
      </c>
      <c r="FP247" s="73">
        <f>COUNTIFS($EV$9:$EV$497,"&gt;"&amp;EV247,$ES$9:$ES$497,ES247)+1</f>
        <v>27</v>
      </c>
      <c r="FQ247" s="74">
        <f>COUNTIFS($EW$9:$EW$497,"&gt;"&amp;EW247,$ES$9:$ES$497,ES247)+1</f>
        <v>62</v>
      </c>
      <c r="FR247" s="74">
        <f>COUNTIFS($EX$9:$EX$497,"&gt;"&amp;EX247,$ES$9:$ES$497,ES247)+1</f>
        <v>5</v>
      </c>
      <c r="FS247" s="74">
        <f>COUNTIFS($EY$9:$EY$497,"&gt;"&amp;EY247,$ES$9:$ES$497,ES247)+1</f>
        <v>25</v>
      </c>
      <c r="FT247" s="74">
        <f>COUNTIFS($EZ$9:$EZ$497,"&gt;"&amp;EZ247,$ES$9:$ES$497,ES247)+1</f>
        <v>40</v>
      </c>
      <c r="FU247" s="74">
        <f>COUNTIFS($FA$9:$FA$497,"&gt;"&amp;FA247,$ES$9:$ES$497,ES247)+1</f>
        <v>65</v>
      </c>
      <c r="FV247" s="74">
        <f>COUNTIFS($FB$9:$FB$497,"&gt;"&amp;FB247,$ES$9:$ES$497,ES247)+1</f>
        <v>55</v>
      </c>
      <c r="FW247" s="74">
        <f>COUNTIFS($FC$9:$FC$497,"&gt;"&amp;FC247,$ES$9:$ES$497,ES247)+1</f>
        <v>52</v>
      </c>
      <c r="FX247" s="74">
        <f>COUNTIFS($FD$9:$FD$497,"&gt;"&amp;FD247,$ES$9:$ES$497,ES247)+1</f>
        <v>26</v>
      </c>
      <c r="FY247" s="84">
        <f>COUNTIFS($FE$9:$FE$497,"&gt;"&amp;FE247,$ES$9:$ES$497,ES247)+1</f>
        <v>37</v>
      </c>
      <c r="FZ247" s="85">
        <f t="shared" si="484"/>
        <v>0.82</v>
      </c>
      <c r="GA247" s="86">
        <f t="shared" si="485"/>
        <v>0.6</v>
      </c>
      <c r="GB247" s="86">
        <f t="shared" si="486"/>
        <v>0.41</v>
      </c>
      <c r="GC247" s="86">
        <f t="shared" si="487"/>
        <v>0.46</v>
      </c>
      <c r="GD247" s="86">
        <f t="shared" si="488"/>
        <v>0.67</v>
      </c>
      <c r="GE247" s="86">
        <f t="shared" si="489"/>
        <v>0.1</v>
      </c>
      <c r="GF247" s="86">
        <f t="shared" si="490"/>
        <v>0.37</v>
      </c>
      <c r="GG247" s="86">
        <f t="shared" si="491"/>
        <v>0.42</v>
      </c>
      <c r="GH247" s="86">
        <f t="shared" si="492"/>
        <v>1.0900000000000001</v>
      </c>
      <c r="GI247" s="87">
        <f t="shared" si="493"/>
        <v>0.84</v>
      </c>
      <c r="GJ247" s="85">
        <f>ROUND(((FZ247-AVERAGE(FZ$9:FZ$497))/STDEVP(FZ$9:FZ$497)*10+50),2)</f>
        <v>44.29</v>
      </c>
      <c r="GK247" s="86">
        <f>ROUND(((GA247-AVERAGE(GA$9:GA$497))/STDEVP(GA$9:GA$497)*10+50),2)</f>
        <v>47.3</v>
      </c>
      <c r="GL247" s="86">
        <f>ROUND(((GB247-AVERAGE(GB$9:GB$497))/STDEVP(GB$9:GB$497)*10+50),2)</f>
        <v>43.51</v>
      </c>
      <c r="GM247" s="86">
        <f>ROUND(((GC247-AVERAGE(GC$9:GC$497))/STDEVP(GC$9:GC$497)*10+50),2)</f>
        <v>46.69</v>
      </c>
      <c r="GN247" s="86">
        <f>ROUND(((GD247-AVERAGE(GD$9:GD$497))/STDEVP(GD$9:GD$497)*10+50),2)</f>
        <v>59.51</v>
      </c>
      <c r="GO247" s="86">
        <f>ROUND(((GE247-AVERAGE(GE$9:GE$497))/STDEVP(GE$9:GE$497)*10+50),2)</f>
        <v>40.98</v>
      </c>
      <c r="GP247" s="86">
        <f>ROUND(((GF247-AVERAGE(GF$9:GF$497))/STDEVP(GF$9:GF$497)*10+50),2)</f>
        <v>41.66</v>
      </c>
      <c r="GQ247" s="86">
        <f>ROUND(((GG247-AVERAGE(GG$9:GG$497))/STDEVP(GG$9:GG$497)*10+50),2)</f>
        <v>43.4</v>
      </c>
      <c r="GR247" s="86">
        <f>ROUND(((GH247-AVERAGE(GH$9:GH$497))/STDEVP(GH$9:GH$497)*10+50),2)</f>
        <v>54.2</v>
      </c>
      <c r="GS247" s="87">
        <f>ROUND(((GI247-AVERAGE(GI$9:GI$497))/STDEVP(GI$9:GI$497)*10+50),2)</f>
        <v>42.15</v>
      </c>
      <c r="GT247" s="73">
        <f>RANK(GJ247,$GJ$9:$GJ$497,0)</f>
        <v>319</v>
      </c>
      <c r="GU247" s="74">
        <f>RANK(GK247,$GK$9:$GK$497,0)</f>
        <v>232</v>
      </c>
      <c r="GV247" s="74">
        <f>RANK(GL247,$GL$9:$GL$497,0)</f>
        <v>315</v>
      </c>
      <c r="GW247" s="74">
        <f>RANK(GM247,$GM$9:$GM$497,0)</f>
        <v>270</v>
      </c>
      <c r="GX247" s="74">
        <f>RANK(GN247,$GN$9:$GN$497,0)</f>
        <v>71</v>
      </c>
      <c r="GY247" s="74">
        <f>RANK(GO247,$GO$9:$GO$497,0)</f>
        <v>429</v>
      </c>
      <c r="GZ247" s="74">
        <f>RANK(GP247,$GP$9:$GP$497,0)</f>
        <v>332</v>
      </c>
      <c r="HA247" s="74">
        <f>RANK(GQ247,$GQ$9:$GQ$497,0)</f>
        <v>319</v>
      </c>
      <c r="HB247" s="74">
        <f>RANK(GR247,$GR$9:$GR$497,0)</f>
        <v>114</v>
      </c>
      <c r="HC247" s="84">
        <f>RANK(GS247,$GS$9:$GS$497,0)</f>
        <v>338</v>
      </c>
      <c r="HD247" s="85">
        <f>ROUND(AVERAGEIF($ES$9:$ES$497,$ES247,$FZ$9:$FZ$497),2)</f>
        <v>0.86</v>
      </c>
      <c r="HE247" s="86">
        <f>ROUND(AVERAGEIF($ES$9:$ES$497,$ES247,$GA$9:$GA$497),2)</f>
        <v>1.0900000000000001</v>
      </c>
      <c r="HF247" s="86">
        <f>ROUND(AVERAGEIF($ES$9:$ES$497,$ES247,$GB$9:$GB$497),2)</f>
        <v>0.28999999999999998</v>
      </c>
      <c r="HG247" s="86">
        <f>ROUND(AVERAGEIF($ES$9:$ES$497,$ES247,$GC$9:$GC$497),2)</f>
        <v>0.42</v>
      </c>
      <c r="HH247" s="86">
        <f>ROUND(AVERAGEIF($ES$9:$ES$497,$ES247,$GD$9:$GD$497),2)</f>
        <v>0.86</v>
      </c>
      <c r="HI247" s="86">
        <f>ROUND(AVERAGEIF($ES$9:$ES$497,$ES247,$GE$9:$GE$497),2)</f>
        <v>0.3</v>
      </c>
      <c r="HJ247" s="86">
        <f>ROUND(AVERAGEIF($ES$9:$ES$497,$ES247,$GF$9:$GF$497),2)</f>
        <v>0.67</v>
      </c>
      <c r="HK247" s="86">
        <f>ROUND(AVERAGEIF($ES$9:$ES$497,$ES247,$GG$9:$GG$497),2)</f>
        <v>0.73</v>
      </c>
      <c r="HL247" s="86">
        <f>ROUND(AVERAGEIF($ES$9:$ES$497,$ES247,$GH$9:$GH$497),2)</f>
        <v>1.1399999999999999</v>
      </c>
      <c r="HM247" s="87">
        <f>ROUND(AVERAGEIF($ES$9:$ES$497,$ES247,$GI$9:$GI$497),2)</f>
        <v>1.01</v>
      </c>
      <c r="HN247" s="88">
        <f t="shared" si="494"/>
        <v>-4.0000000000000036E-2</v>
      </c>
      <c r="HO247" s="89">
        <f t="shared" si="495"/>
        <v>-0.4900000000000001</v>
      </c>
      <c r="HP247" s="89">
        <f t="shared" si="496"/>
        <v>0.12</v>
      </c>
      <c r="HQ247" s="89">
        <f t="shared" si="497"/>
        <v>4.0000000000000036E-2</v>
      </c>
      <c r="HR247" s="89">
        <f t="shared" si="498"/>
        <v>-0.18999999999999995</v>
      </c>
      <c r="HS247" s="89">
        <f t="shared" si="499"/>
        <v>-0.19999999999999998</v>
      </c>
      <c r="HT247" s="89">
        <f t="shared" si="500"/>
        <v>-0.30000000000000004</v>
      </c>
      <c r="HU247" s="89">
        <f t="shared" si="501"/>
        <v>-0.31</v>
      </c>
      <c r="HV247" s="89">
        <f t="shared" si="502"/>
        <v>-4.9999999999999822E-2</v>
      </c>
      <c r="HW247" s="90">
        <f t="shared" si="503"/>
        <v>-0.17000000000000004</v>
      </c>
      <c r="HX247" s="73">
        <f>COUNTIFS($FZ$9:$FZ$497,"&gt;"&amp;FZ247,$ES$9:$ES$497,$ES247)+1</f>
        <v>51</v>
      </c>
      <c r="HY247" s="74">
        <f>COUNTIFS($GA$9:$GA$497,"&gt;"&amp;GA247,$ES$9:$ES$497,$ES247)+1</f>
        <v>88</v>
      </c>
      <c r="HZ247" s="74">
        <f>COUNTIFS($GB$9:$GB$497,"&gt;"&amp;GB247,$ES$9:$ES$497,$ES247)+1</f>
        <v>17</v>
      </c>
      <c r="IA247" s="74">
        <f>COUNTIFS($GC$9:$GC$497,"&gt;"&amp;GC247,$ES$9:$ES$497,$ES247)+1</f>
        <v>36</v>
      </c>
      <c r="IB247" s="74">
        <f>COUNTIFS($GD$9:$GD$497,"&gt;"&amp;GD247,$ES$9:$ES$497,$ES247)+1</f>
        <v>64</v>
      </c>
      <c r="IC247" s="74">
        <f>COUNTIFS($GE$9:$GE$497,"&gt;"&amp;GE247,$ES$9:$ES$497,$ES247)+1</f>
        <v>87</v>
      </c>
      <c r="ID247" s="74">
        <f>COUNTIFS($GF$9:$GF$497,"&gt;"&amp;GF247,$ES$9:$ES$497,$ES247)+1</f>
        <v>88</v>
      </c>
      <c r="IE247" s="74">
        <f>COUNTIFS($GG$9:$GG$497,"&gt;"&amp;GG247,$ES$9:$ES$497,$ES247)+1</f>
        <v>87</v>
      </c>
      <c r="IF247" s="74">
        <f>COUNTIFS($GH$9:$GH$497,"&gt;"&amp;GH247,$ES$9:$ES$497,$ES247)+1</f>
        <v>43</v>
      </c>
      <c r="IG247" s="84">
        <f>COUNTIFS($GI$9:$GI$497,"&gt;"&amp;GI247,$ES$9:$ES$497,$ES247)+1</f>
        <v>70</v>
      </c>
      <c r="IH247" s="91"/>
      <c r="II247" s="79"/>
      <c r="IJ247" s="79"/>
      <c r="IK247" s="79"/>
      <c r="IL247" s="79"/>
      <c r="IM247" s="92"/>
      <c r="IN247" s="93"/>
      <c r="IO247" s="94"/>
      <c r="IP247" s="95">
        <v>7.0000000000000007E-2</v>
      </c>
      <c r="IQ247" s="79">
        <v>7.0000000000000007E-2</v>
      </c>
      <c r="IR247" s="79"/>
      <c r="IS247" s="79"/>
      <c r="IT247" s="79"/>
      <c r="IU247" s="79"/>
      <c r="IV247" s="79"/>
      <c r="IW247" s="96"/>
      <c r="IX247" s="93"/>
      <c r="IY247" s="79"/>
      <c r="IZ247" s="79"/>
      <c r="JA247" s="79"/>
      <c r="JB247" s="79"/>
      <c r="JC247" s="79"/>
      <c r="JD247" s="79"/>
      <c r="JE247" s="97"/>
      <c r="JF247" s="95"/>
      <c r="JG247" s="79"/>
      <c r="JH247" s="79"/>
      <c r="JI247" s="79"/>
      <c r="JJ247" s="79"/>
      <c r="JK247" s="79"/>
      <c r="JL247" s="79"/>
      <c r="JM247" s="96"/>
      <c r="JN247" s="93"/>
      <c r="JO247" s="79"/>
      <c r="JP247" s="79"/>
      <c r="JQ247" s="79"/>
      <c r="JR247" s="79"/>
      <c r="JS247" s="79"/>
      <c r="JT247" s="79"/>
      <c r="JU247" s="79"/>
      <c r="JV247" s="79"/>
      <c r="JW247" s="79"/>
      <c r="JX247" s="79"/>
      <c r="JY247" s="79"/>
      <c r="JZ247" s="97"/>
      <c r="KA247" s="93"/>
      <c r="KB247" s="79"/>
      <c r="KC247" s="79"/>
      <c r="KD247" s="79"/>
      <c r="KE247" s="97"/>
      <c r="KF247" s="95"/>
      <c r="KG247" s="79"/>
      <c r="KH247" s="79"/>
      <c r="KI247" s="79"/>
      <c r="KJ247" s="79"/>
      <c r="KK247" s="98"/>
      <c r="KL247" s="79"/>
      <c r="KM247" s="79"/>
      <c r="KN247" s="79"/>
      <c r="KO247" s="79"/>
      <c r="KP247" s="79"/>
      <c r="KQ247" s="79"/>
      <c r="KR247" s="79"/>
      <c r="KS247" s="96"/>
      <c r="KT247" s="96"/>
      <c r="KU247" s="96"/>
      <c r="KV247" s="96"/>
      <c r="KW247" s="93"/>
      <c r="KX247" s="79"/>
      <c r="KY247" s="79"/>
      <c r="KZ247" s="79"/>
      <c r="LA247" s="79"/>
      <c r="LB247" s="79"/>
      <c r="LC247" s="96"/>
      <c r="LD247" s="93"/>
      <c r="LE247" s="94"/>
      <c r="LF247" s="99"/>
      <c r="LG247" s="75"/>
      <c r="LH247" s="93"/>
      <c r="LI247" s="79"/>
      <c r="LJ247" s="74"/>
      <c r="LK247" s="74"/>
      <c r="LL247" s="74"/>
      <c r="LM247" s="100"/>
      <c r="LN247" s="95"/>
      <c r="LO247" s="79"/>
      <c r="LP247" s="79"/>
      <c r="LQ247" s="79"/>
      <c r="LR247" s="96"/>
      <c r="LS247" s="93"/>
      <c r="LT247" s="79"/>
      <c r="LU247" s="79"/>
      <c r="LV247" s="79"/>
      <c r="LW247" s="79"/>
      <c r="LX247" s="79"/>
      <c r="LY247" s="79"/>
      <c r="LZ247" s="79"/>
      <c r="MA247" s="97"/>
      <c r="MB247" s="95"/>
      <c r="MC247" s="79"/>
      <c r="MD247" s="79"/>
      <c r="ME247" s="79"/>
      <c r="MF247" s="79"/>
      <c r="MG247" s="79"/>
      <c r="MH247" s="79"/>
      <c r="MI247" s="79"/>
      <c r="MJ247" s="79"/>
      <c r="MK247" s="79"/>
      <c r="ML247" s="79"/>
      <c r="MM247" s="79"/>
      <c r="MN247" s="98"/>
      <c r="MO247" s="98"/>
      <c r="MP247" s="96"/>
      <c r="MQ247" s="93"/>
      <c r="MR247" s="79"/>
      <c r="MS247" s="79"/>
      <c r="MT247" s="79"/>
      <c r="MU247" s="79"/>
      <c r="MV247" s="98"/>
      <c r="MW247" s="79"/>
      <c r="MX247" s="79"/>
      <c r="MY247" s="79">
        <v>0.05</v>
      </c>
      <c r="MZ247" s="79"/>
      <c r="NA247" s="79"/>
      <c r="NB247" s="79"/>
      <c r="NC247" s="79"/>
      <c r="ND247" s="96"/>
      <c r="NE247" s="96"/>
      <c r="NF247" s="96"/>
      <c r="NG247" s="96"/>
      <c r="NH247" s="93"/>
      <c r="NI247" s="79"/>
      <c r="NJ247" s="79"/>
      <c r="NK247" s="79"/>
      <c r="NL247" s="79"/>
      <c r="NM247" s="79"/>
      <c r="NN247" s="94"/>
      <c r="NO247" s="93"/>
      <c r="NP247" s="80"/>
      <c r="NQ247" s="145" t="s">
        <v>1111</v>
      </c>
      <c r="NR247" s="199" t="s">
        <v>1113</v>
      </c>
      <c r="NS247" s="199"/>
      <c r="NT247" s="199"/>
      <c r="NU247" s="199"/>
      <c r="NV247" s="135"/>
      <c r="NW247" s="102" t="s">
        <v>882</v>
      </c>
      <c r="NX247" s="136"/>
      <c r="NY247" s="138" t="s">
        <v>2122</v>
      </c>
      <c r="NZ247" s="136"/>
      <c r="OA247" s="137"/>
      <c r="OB247" s="137"/>
      <c r="OC247" s="137"/>
      <c r="OD247" s="108">
        <f t="shared" si="504"/>
        <v>72</v>
      </c>
      <c r="OE247" s="109">
        <v>5</v>
      </c>
      <c r="OF247" s="110">
        <f t="shared" si="505"/>
        <v>300</v>
      </c>
      <c r="OG247" s="109">
        <v>3</v>
      </c>
      <c r="OH247" s="111">
        <f>ROUND(AVERAGEIF($ES$9:$ES$497,$ES247,EV$9:EV$497),0)</f>
        <v>57</v>
      </c>
      <c r="OI247" s="112">
        <f>ROUND(AVERAGEIF($ES$9:$ES$497,$ES247,EW$9:EW$497),0)</f>
        <v>69</v>
      </c>
      <c r="OJ247" s="112">
        <f>ROUND(AVERAGEIF($ES$9:$ES$497,$ES247,EX$9:EX$497),0)</f>
        <v>17</v>
      </c>
      <c r="OK247" s="112">
        <f>ROUND(AVERAGEIF($ES$9:$ES$497,$ES247,EY$9:EY$497),0)</f>
        <v>30</v>
      </c>
      <c r="OL247" s="112">
        <f>ROUND(AVERAGEIF($ES$9:$ES$497,$ES247,EZ$9:EZ$497),0)</f>
        <v>58</v>
      </c>
      <c r="OM247" s="112">
        <f>ROUND(AVERAGEIF($ES$9:$ES$497,$ES247,FA$9:FA$497),0)</f>
        <v>21</v>
      </c>
      <c r="ON247" s="112">
        <f>ROUND(AVERAGEIF($ES$9:$ES$497,$ES247,FB$9:FB$497),0)</f>
        <v>45</v>
      </c>
      <c r="OO247" s="112">
        <f>ROUND(AVERAGEIF($ES$9:$ES$497,$ES247,FC$9:FC$497),0)</f>
        <v>49</v>
      </c>
      <c r="OP247" s="112">
        <f>ROUND(AVERAGEIF($ES$9:$ES$497,$ES247,FD$9:FD$497),0)</f>
        <v>75</v>
      </c>
      <c r="OQ247" s="113">
        <f>ROUND(AVERAGEIF($ES$9:$ES$497,$ES247,FE$9:FE$497),0)</f>
        <v>66</v>
      </c>
      <c r="OR247" s="114">
        <f>ROUND(EV247/MAX(EV$9:EV$497)*100,0)</f>
        <v>42</v>
      </c>
      <c r="OS247" s="115">
        <f>ROUND(EW247/MAX(EW$9:EW$497)*100,0)</f>
        <v>43</v>
      </c>
      <c r="OT247" s="115">
        <f>ROUND(EX247/MAX(EX$9:EX$497)*100,0)</f>
        <v>32</v>
      </c>
      <c r="OU247" s="115">
        <f>ROUND(EY247/MAX(EY$9:EY$497)*100,0)</f>
        <v>28</v>
      </c>
      <c r="OV247" s="115">
        <f>ROUND(EZ247/MAX(EZ$9:EZ$497)*100,0)</f>
        <v>50</v>
      </c>
      <c r="OW247" s="115">
        <f>ROUND(FA247/MAX(FA$9:FA$497)*100,0)</f>
        <v>8</v>
      </c>
      <c r="OX247" s="115">
        <f>ROUND(FB247/MAX(FB$9:FB$497)*100,0)</f>
        <v>25</v>
      </c>
      <c r="OY247" s="116">
        <f>ROUND(FC247/MAX(FC$9:FC$497)*100,0)</f>
        <v>27</v>
      </c>
      <c r="OZ247" s="115">
        <f>ROUND(FD247/MAX(FD$9:FD$497)*100,0)</f>
        <v>68</v>
      </c>
      <c r="PA247" s="117">
        <f>ROUND(FE247/MAX(FE$9:FE$497)*100,0)</f>
        <v>31</v>
      </c>
      <c r="PB247" s="118">
        <f t="shared" si="506"/>
        <v>371</v>
      </c>
      <c r="PC247" s="115">
        <f t="shared" si="507"/>
        <v>425</v>
      </c>
      <c r="PD247" s="115">
        <f t="shared" si="508"/>
        <v>521</v>
      </c>
      <c r="PE247" s="115">
        <f t="shared" si="509"/>
        <v>425</v>
      </c>
      <c r="PF247" s="115">
        <f t="shared" si="510"/>
        <v>337</v>
      </c>
      <c r="PG247" s="119">
        <f t="shared" si="511"/>
        <v>275</v>
      </c>
      <c r="PH247" s="118">
        <f>ROUND(PB247/MAX(PB$9:PB$497)*100,0)</f>
        <v>44</v>
      </c>
      <c r="PI247" s="115">
        <f>ROUND(PC247/MAX(PC$9:PC$497)*100,0)</f>
        <v>51</v>
      </c>
      <c r="PJ247" s="115">
        <f>ROUND(PD247/MAX(PD$9:PD$497)*100,0)</f>
        <v>55</v>
      </c>
      <c r="PK247" s="115">
        <f>ROUND(PE247/MAX(PE$9:PE$497)*100,0)</f>
        <v>42</v>
      </c>
      <c r="PL247" s="115">
        <f>ROUND(PF247/MAX(PF$9:PF$497)*100,0)</f>
        <v>47</v>
      </c>
      <c r="PM247" s="119">
        <f>ROUND(PG247/MAX(PG$9:PG$497)*100,0)</f>
        <v>40</v>
      </c>
      <c r="PN247" s="118">
        <f>RANK(PH247,PH$9:PH$497,0)</f>
        <v>217</v>
      </c>
      <c r="PO247" s="115">
        <f>RANK(PI247,PI$9:PI$497,0)</f>
        <v>128</v>
      </c>
      <c r="PP247" s="115">
        <f>RANK(PJ247,PJ$9:PJ$497,0)</f>
        <v>174</v>
      </c>
      <c r="PQ247" s="115">
        <f>RANK(PK247,PK$9:PK$497,0)</f>
        <v>227</v>
      </c>
      <c r="PR247" s="115">
        <f>RANK(PL247,PL$9:PL$497,0)</f>
        <v>213</v>
      </c>
      <c r="PS247" s="119">
        <f>RANK(PM247,PM$9:PM$497,0)</f>
        <v>232</v>
      </c>
      <c r="PT247" s="120">
        <f>ROUND(FZ247/MAX(FZ$9:FZ$497)*100,0)</f>
        <v>45</v>
      </c>
      <c r="PU247" s="115">
        <f>ROUND(GA247/MAX(GA$9:GA$497)*100,0)</f>
        <v>34</v>
      </c>
      <c r="PV247" s="115">
        <f>ROUND(GB247/MAX(GB$9:GB$497)*100,0)</f>
        <v>30</v>
      </c>
      <c r="PW247" s="115">
        <f>ROUND(GC247/MAX(GC$9:GC$497)*100,0)</f>
        <v>37</v>
      </c>
      <c r="PX247" s="115">
        <f>ROUND(GD247/MAX(GD$9:GD$497)*100,0)</f>
        <v>37</v>
      </c>
      <c r="PY247" s="115">
        <f>ROUND(GE247/MAX(GE$9:GE$497)*100,0)</f>
        <v>6</v>
      </c>
      <c r="PZ247" s="115">
        <f>ROUND(GF247/MAX(GF$9:GF$497)*100,0)</f>
        <v>17</v>
      </c>
      <c r="QA247" s="116">
        <f>ROUND(GG247/MAX(GG$9:GG$497)*100,0)</f>
        <v>23</v>
      </c>
      <c r="QB247" s="115">
        <f>ROUND(GH247/MAX(GH$9:GH$497)*100,0)</f>
        <v>48</v>
      </c>
      <c r="QC247" s="121">
        <f>ROUND(GI247/MAX(GI$9:GI$497)*100,0)</f>
        <v>27</v>
      </c>
      <c r="QD247" s="120">
        <f>ROUND(AVERAGEIF($ES$9:$ES$497,$ES247,PT$9:PT$497),0)</f>
        <v>47</v>
      </c>
      <c r="QE247" s="120">
        <f>ROUND(AVERAGEIF($ES$9:$ES$497,$ES247,PU$9:PU$497),0)</f>
        <v>61</v>
      </c>
      <c r="QF247" s="120">
        <f>ROUND(AVERAGEIF($ES$9:$ES$497,$ES247,PV$9:PV$497),0)</f>
        <v>21</v>
      </c>
      <c r="QG247" s="120">
        <f>ROUND(AVERAGEIF($ES$9:$ES$497,$ES247,PW$9:PW$497),0)</f>
        <v>34</v>
      </c>
      <c r="QH247" s="120">
        <f>ROUND(AVERAGEIF($ES$9:$ES$497,$ES247,PX$9:PX$497),0)</f>
        <v>48</v>
      </c>
      <c r="QI247" s="120">
        <f>ROUND(AVERAGEIF($ES$9:$ES$497,$ES247,PY$9:PY$497),0)</f>
        <v>18</v>
      </c>
      <c r="QJ247" s="120">
        <f>ROUND(AVERAGEIF($ES$9:$ES$497,$ES247,PZ$9:PZ$497),0)</f>
        <v>31</v>
      </c>
      <c r="QK247" s="120">
        <f>ROUND(AVERAGEIF($ES$9:$ES$497,$ES247,QA$9:QA$497),0)</f>
        <v>40</v>
      </c>
      <c r="QL247" s="120">
        <f>ROUND(AVERAGEIF($ES$9:$ES$497,$ES247,QB$9:QB$497),0)</f>
        <v>51</v>
      </c>
      <c r="QM247" s="120">
        <f>ROUND(AVERAGEIF($ES$9:$ES$497,$ES247,QC$9:QC$497),0)</f>
        <v>32</v>
      </c>
      <c r="QN247" s="114">
        <f t="shared" si="512"/>
        <v>372</v>
      </c>
      <c r="QO247" s="115">
        <f t="shared" si="513"/>
        <v>400</v>
      </c>
      <c r="QP247" s="115">
        <f t="shared" si="514"/>
        <v>520</v>
      </c>
      <c r="QQ247" s="115">
        <f t="shared" si="515"/>
        <v>441</v>
      </c>
      <c r="QR247" s="115">
        <f t="shared" si="516"/>
        <v>425</v>
      </c>
      <c r="QS247" s="119">
        <f t="shared" si="517"/>
        <v>273</v>
      </c>
      <c r="QT247" s="114">
        <f>ROUND((QN247-MIN(QN$9:QN$497))/(MAX(QN$9:QN$497)-MIN(QN$9:QN$497))*100,0)</f>
        <v>22</v>
      </c>
      <c r="QU247" s="115">
        <f>ROUND((QO247-MIN(QO$9:QO$497))/(MAX(QO$9:QO$497)-MIN(QO$9:QO$497))*100,0)</f>
        <v>27</v>
      </c>
      <c r="QV247" s="115">
        <f>ROUND((QP247-MIN(QP$9:QP$497))/(MAX(QP$9:QP$497)-MIN(QP$9:QP$497))*100,0)</f>
        <v>24</v>
      </c>
      <c r="QW247" s="115">
        <f>ROUND((QQ247-MIN(QQ$9:QQ$497))/(MAX(QQ$9:QQ$497)-MIN(QQ$9:QQ$497))*100,0)</f>
        <v>19</v>
      </c>
      <c r="QX247" s="115">
        <f>ROUND((QR247-MIN(QR$9:QR$497))/(MAX(QR$9:QR$497)-MIN(QR$9:QR$497))*100,0)</f>
        <v>31</v>
      </c>
      <c r="QY247" s="115">
        <f>ROUND((QS247-MIN(QS$9:QS$497))/(MAX(QS$9:QS$497)-MIN(QS$9:QS$497))*100,0)</f>
        <v>20</v>
      </c>
      <c r="QZ247" s="114">
        <f>RANK(QN247,QN$9:QN$497,0)</f>
        <v>386</v>
      </c>
      <c r="RA247" s="115">
        <f>RANK(QO247,QO$9:QO$497,0)</f>
        <v>183</v>
      </c>
      <c r="RB247" s="115">
        <f>RANK(QP247,QP$9:QP$497,0)</f>
        <v>286</v>
      </c>
      <c r="RC247" s="115">
        <f>RANK(QQ247,QQ$9:QQ$497,0)</f>
        <v>381</v>
      </c>
      <c r="RD247" s="115">
        <f>RANK(QR247,QR$9:QR$497,0)</f>
        <v>348</v>
      </c>
      <c r="RE247" s="115">
        <f>RANK(QS247,QS$9:QS$497,0)</f>
        <v>370</v>
      </c>
      <c r="RF247" s="122"/>
      <c r="RG247" s="115">
        <f>($RH$3*(IH247+IJ247)*100*100/MAX(EX$9:EX$497)*$RO$3) +($RH$3*(II247+IJ247)*100*100/MAX(EX$9:EX$497)*$RO$4) + ($RH$3*IK247*100*100/MAX(EX$9:EX$497)*0.098)</f>
        <v>0</v>
      </c>
      <c r="RH247" s="115">
        <f>($RH$4*IL247*100*100/MAX(EZ$9:EZ$497))*$RQ$3</f>
        <v>0</v>
      </c>
      <c r="RI247" s="115">
        <f>($RH$3*IM247*100*100/MAX(EY$9:EY$497))*$RQ$4</f>
        <v>0</v>
      </c>
      <c r="RJ247" s="115">
        <f>($RH$3*IN247*100*100/MAX(EX$9:EX$497))</f>
        <v>0</v>
      </c>
      <c r="RK247" s="115">
        <f>($RH$4*IO247*100*100/MAX(EZ$9:EZ$497))*$RQ$3</f>
        <v>0</v>
      </c>
      <c r="RL247" s="115">
        <f>(($RL$4*IP247*100*((100/MAX(EX$9:EX$497)+100/MAX(EZ$9:EZ$497))/2))+($RL$4*IQ247*100*((100/MAX(EX$9:EX$497)+100/MAX(EZ$9:EZ$497))/2))+($RL$4*IR247*100*((100/MAX(EX$9:EX$497)+100/MAX(EZ$9:EZ$497))/2))+($RL$4*IS247*100*((100/MAX(EX$9:EX$497)+100/MAX(EZ$9:EZ$497))/2))+($RL$4*IT247*100*((100/MAX(EX$9:EX$497)+100/MAX(EZ$9:EZ$497))/2))+($RL$4*IU247*100*((100/MAX(EX$9:EX$497)+100/MAX(EZ$9:EZ$497))/2))+($RL$4*IV247*100*((100/MAX(EX$9:EX$497)+100/MAX(EZ$9:EZ$497))/2))+($RL$4*IW247*100*((100/MAX(EX$9:EX$497)+100/MAX(EZ$9:EZ$497))/2)))*$RS$3</f>
        <v>14.634666666666666</v>
      </c>
      <c r="RM247" s="115">
        <f>(($RH$3*IX247*100*100/MAX(EX$9:EX$497))+($RH$3*IY247*100*100/MAX(EX$9:EX$497))+($RH$3*IZ247*100*100/MAX(EX$9:EX$497))+($RH$3*JA247*100*100/MAX(EX$9:EX$497))+($RH$3*JB247*100*100/MAX(EX$9:EX$497))+($RH$3*JC247*100*100/MAX(EX$9:EX$497))+($RH$3*JD247*100*100/MAX(EX$9:EX$497))+($RH$3*JE247*100*100/MAX(EX$9:EX$497)))*$RS$4</f>
        <v>0</v>
      </c>
      <c r="RN247" s="115">
        <f>(($RH$4*JF247*100*100/MAX(EZ$9:EZ$497)) + ($RH$4*JG247*100*100/MAX(EZ$9:EZ$497)) + ($RH$4*JH247*100*100/MAX(EZ$9:EZ$497)) + ($RH$4*JI247*100*100/MAX(EZ$9:EZ$497)) + ($RH$4*JJ247*100*100/MAX(EZ$9:EZ$497)) + ($RH$4*JK247*100*100/MAX(EZ$9:EZ$497)) + ($RH$4*JL247*100*100/MAX(EZ$9:EZ$497)) + ($RH$4*JM247*100*100/MAX(EZ$9:EZ$497)))*$RU$3</f>
        <v>0</v>
      </c>
      <c r="RO247" s="115">
        <f>(($RL$4*JN247*100*((100/MAX(EX$9:EX$497)+100/MAX(EZ$9:EZ$497))/2))+($RL$4*JO247*100*((100/MAX(EX$9:EX$497)+100/MAX(EZ$9:EZ$497))/2))+($RL$4*JP247*100*((100/MAX(EX$9:EX$497)+100/MAX(EZ$9:EZ$497))/2))+($RL$4*JQ247*100*((100/MAX(EX$9:EX$497)+100/MAX(EZ$9:EZ$497))/2))+($RL$4*JR247*100*((100/MAX(EX$9:EX$497)+100/MAX(EZ$9:EZ$497))/2))+($RL$4*JS247*100*((100/MAX(EX$9:EX$497)+100/MAX(EZ$9:EZ$497))/2))+($RL$4*JT247*100*((100/MAX(EX$9:EX$497)+100/MAX(EZ$9:EZ$497))/2))+($RL$4*JU247*100*((100/MAX(EX$9:EX$497)+100/MAX(EZ$9:EZ$497))/2))+($RL$4*JV247*100*((100/MAX(EX$9:EX$497)+100/MAX(EZ$9:EZ$497))/2))+($RL$4*JW247*100*((100/MAX(EX$9:EX$497)+100/MAX(EZ$9:EZ$497))/2))+($RL$4*JX247*100*((100/MAX(EX$9:EX$497)+100/MAX(EZ$9:EZ$497))/2))+($RL$4*JY247*100*((100/MAX(EX$9:EX$497)+100/MAX(EZ$9:EZ$497))/2))+($RL$4*JZ247*100*((100/MAX(EX$9:EX$497)+100/MAX(EZ$9:EZ$497))/2)))*$RW$3/2</f>
        <v>0</v>
      </c>
      <c r="RP247" s="119">
        <f>($RJ$3*KA247*100*100/MAX(FA$9:FA$497)) + ($RJ$3*KB247*100*100/MAX(FA$9:FA$497)/2) + ($RJ$3*KC247*100*100/MAX(FA$9:FA$497)/2) + ($RJ$3*KD247*100*100/MAX(FA$9:FA$497)/4) + ($RJ$3*KE247*100*100/MAX(FA$9:FA$497)/4)</f>
        <v>0</v>
      </c>
      <c r="RQ247" s="118">
        <f>($RL$4*KF247*100*((100/MAX(EX$9:EX$497)+100/MAX(EZ$9:EZ$497)))) * ($RO$3/2) + (($RL$4*KG247*100*((100/MAX(EX$9:EX$497)+100/MAX(EZ$9:EZ$497))))+($RL$4*KH247*100*((100/MAX(EX$9:EX$497)+100/MAX(EZ$9:EZ$497))))+($RL$4*KI247*100*((100/MAX(EX$9:EX$497)+100/MAX(EZ$9:EZ$497))))+($RL$4*KJ247*100*((100/MAX(EX$9:EX$497)+100/MAX(EZ$9:EZ$497))))+($RL$4*KK247*100*((100/MAX(EX$9:EX$497)+100/MAX(EZ$9:EZ$497))))+($RL$4*KL247*100*((100/MAX(EX$9:EX$497)+100/MAX(EZ$9:EZ$497))))+($RL$4*KM247*100*((100/MAX(EX$9:EX$497)+100/MAX(EZ$9:EZ$497))))+($RL$4*KN247*100*((100/MAX(EX$9:EX$497)+100/MAX(EZ$9:EZ$497))))+($RL$4*KO247*100*((100/MAX(EX$9:EX$497)+100/MAX(EZ$9:EZ$497))))+($RL$4*KP247*100*((100/MAX(EX$9:EX$497)+100/MAX(EZ$9:EZ$497))))+($RL$4*KQ247*100*((100/MAX(EX$9:EX$497)+100/MAX(EZ$9:EZ$497))))+($RL$4*KR247*100*((100/MAX(EX$9:EX$497)+100/MAX(EZ$9:EZ$497))))+($RL$4*KS247*100*((100/MAX(EX$9:EX$497)+100/MAX(EZ$9:EZ$497))))+($RL$4*KV247*100*((100/MAX(EX$9:EX$497)+100/MAX(EZ$9:EZ$497))))) * (($RO$3+$RO$4)/6)</f>
        <v>0</v>
      </c>
      <c r="RR247" s="115">
        <f>(($RL$4*KW247*100*((100/MAX(EX$9:EX$497)+100/MAX(EZ$9:EZ$497))))) * ($RO$3/2) + (($RL$4*KX247*100*((100/MAX(EX$9:EX$497)+100/MAX(EZ$9:EZ$497))))+($RL$4*KY247*100*((100/MAX(EX$9:EX$497)+100/MAX(EZ$9:EZ$497))))+($RL$4*KZ247*100*((100/MAX(EX$9:EX$497)+100/MAX(EZ$9:EZ$497))))+($RL$4*LA247*100*((100/MAX(EX$9:EX$497)+100/MAX(EZ$9:EZ$497))))+($RL$4*LB247*100*((100/MAX(EX$9:EX$497)+100/MAX(EZ$9:EZ$497))))+($RL$4*LC247*100*((100/MAX(EX$9:EX$497)+100/MAX(EZ$9:EZ$497))))) * (($RO$3+$RO$4)/6)</f>
        <v>0</v>
      </c>
      <c r="RS247" s="119">
        <f>(($RL$4*LD247*100*((100/MAX(EX$9:EX$497)+100/MAX(EZ$9:EZ$497))))+($RL$4*LE247*100*((100/MAX(EX$9:EX$497)+100/MAX(EZ$9:EZ$497))))) * (($RO$3+$RO$4)/6)</f>
        <v>0</v>
      </c>
      <c r="RT247" s="118">
        <f>($RJ$4*LH247*100*(100/MAX(EV$9:EV$497)))+($RJ$4*LI247*100*(100/MAX(EV$9:EV$497)))</f>
        <v>0</v>
      </c>
      <c r="RU247" s="119">
        <f>($RJ$4*LJ247*(100/MAX(EV$9:EV$497)))/2 + ($RL$3*LK247*(100/MAX(EW$9:EW$497))) + ($RJ$4*LL247*(100/MAX(EV$9:EV$497)))/4 + ($RL$3*LM247*(100/MAX(EW$9:EW$497)))</f>
        <v>0</v>
      </c>
      <c r="RV247" s="118">
        <f>($RJ$4*LN247*100*100/MAX(EV$9:EV$497)/2)+($RJ$4*LO247*100*100/MAX(EV$9:EV$497)/2)+($RJ$4*LP247*100*100/MAX(EV$9:EV$497))+($RJ$4*LQ247*100*100/MAX(EV$9:EV$497))+($RJ$4*LR247*100*100/MAX(EV$9:EV$497))</f>
        <v>0</v>
      </c>
      <c r="RW247" s="115">
        <f>($RJ$4*LS247*100*100/MAX(EV$9:EV$497)) + (($RJ$4*LT247*100*100/MAX(EV$9:EV$497))+($RJ$4*LU247*100*100/MAX(EV$9:EV$497))+($RJ$4*LV247*100*100/MAX(EV$9:EV$497))+($RJ$4*LW247*100*100/MAX(EV$9:EV$497))+($RJ$4*LX247*100*100/MAX(EV$9:EV$497))+($RJ$4*LY247*100*100/MAX(EV$9:EV$497))+($RJ$4*LZ247*100*100/MAX(EV$9:EV$497))+($RJ$4*MA247*100*100/MAX(EV$9:EV$497)))/2</f>
        <v>0</v>
      </c>
      <c r="RX247" s="119">
        <f>($RJ$4*MB247*100*100/MAX(EV$9:EV$497))+($RJ$4*MC247*100*100/MAX(EV$9:EV$497))+($RJ$4*MD247*100*100/MAX(EV$9:EV$497))+($RJ$4*ME247*100*100/MAX(EV$9:EV$497))+($RJ$4*MF247*100*100/MAX(EV$9:EV$497))+($RJ$4*MG247*100*100/MAX(EV$9:EV$497))+($RJ$4*MH247*100*100/MAX(EV$9:EV$497))+($RJ$4*MI247*100*100/MAX(EV$9:EV$497))+($RJ$4*MJ247*100*100/MAX(EV$9:EV$497))+($RJ$4*MK247*100*100/MAX(EV$9:EV$497))+($RJ$4*ML247*100*100/MAX(EV$9:EV$497))+($RJ$4*MM247*100*100/MAX(EV$9:EV$497))+($RJ$4*MN247*100*100/MAX(EV$9:EV$497))</f>
        <v>0</v>
      </c>
      <c r="RY247" s="118">
        <f>($RJ$4*MQ247*100*100/MAX(EV$9:EV$497))/2 + (($RJ$4*MR247*100*100/MAX(EV$9:EV$497))+($RJ$4*MS247*100*100/MAX(EV$9:EV$497))+($RJ$4*MT247*100*100/MAX(EV$9:EV$497))+($RJ$4*MU247*100*100/MAX(EV$9:EV$497))+($RJ$4*MV247*100*100/MAX(EV$9:EV$497))+($RJ$4*MW247*100*100/MAX(EV$9:EV$497))+($RJ$4*MX247*100*100/MAX(EV$9:EV$497))+($RJ$4*MY247*100*100/MAX(EV$9:EV$497))+($RJ$4*MZ247*100*100/MAX(EV$9:EV$497))+($RJ$4*NA247*100*100/MAX(EV$9:EV$497))+($RJ$4*NB247*100*100/MAX(EV$9:EV$497))+($RJ$4*NC247*100*100/MAX(EV$9:EV$497))+($RJ$4*ND247*100*100/MAX(EV$9:EV$497))+($RJ$4*NG247*100*100/MAX(EV$9:EV$497)))/4</f>
        <v>2.106741573033708</v>
      </c>
      <c r="RZ247" s="115">
        <f>($RJ$4*NH247*100*100/MAX(EV$9:EV$497))/2 + (($RJ$4*NI247*100*100/MAX(EV$9:EV$497))+($RJ$4*NJ247*100*100/MAX(EV$9:EV$497))+($RJ$4*NK247*100*100/MAX(EV$9:EV$497))+($RJ$4*NL247*100*100/MAX(EV$9:EV$497))+($RJ$4*NM247*100*100/MAX(EV$9:EV$497))+($RJ$4*NN247*100*100/MAX(EV$9:EV$497)))/4</f>
        <v>0</v>
      </c>
      <c r="SA247" s="117">
        <f>(($RJ$4*NO247*100*100/MAX(EV$9:EV$497))+($RJ$4*NP247*100*100/MAX(EV$9:EV$497)))/4</f>
        <v>0</v>
      </c>
      <c r="SB247" s="118">
        <f t="shared" si="518"/>
        <v>16.741408239700373</v>
      </c>
      <c r="SC247" s="115">
        <f t="shared" si="519"/>
        <v>15.056014981273407</v>
      </c>
      <c r="SD247" s="115">
        <f t="shared" si="520"/>
        <v>11.98288539325843</v>
      </c>
      <c r="SE247" s="115">
        <f t="shared" si="521"/>
        <v>57.588014981273403</v>
      </c>
      <c r="SF247" s="115">
        <f t="shared" si="522"/>
        <v>15.161352059925093</v>
      </c>
      <c r="SG247" s="115">
        <f t="shared" si="523"/>
        <v>2.106741573033708</v>
      </c>
      <c r="SH247" s="115">
        <f>ROUND(SB247/MAX(SB$9:SB$497)*100,0)</f>
        <v>21</v>
      </c>
      <c r="SI247" s="115">
        <f>ROUND(SC247/MAX(SC$9:SC$497)*100,0)</f>
        <v>23</v>
      </c>
      <c r="SJ247" s="115">
        <f>ROUND(SD247/MAX(SD$9:SD$497)*100,0)</f>
        <v>19</v>
      </c>
      <c r="SK247" s="115">
        <f>ROUND(SE247/MAX(SE$9:SE$497)*100,0)</f>
        <v>44</v>
      </c>
      <c r="SL247" s="115">
        <f>ROUND(SF247/MAX(SF$9:SF$497)*100,0)</f>
        <v>37</v>
      </c>
      <c r="SM247" s="121">
        <f>ROUND(SG247/MAX(SG$9:SG$497)*100,0)</f>
        <v>2</v>
      </c>
      <c r="SN247" s="115">
        <f>ROUND(AVERAGEIF($ES$9:$ES$497,$ES247,SH$9:SH$497),0)</f>
        <v>12</v>
      </c>
      <c r="SO247" s="115">
        <f>ROUND(AVERAGEIF($ES$9:$ES$497,$ES247,SI$9:SI$497),0)</f>
        <v>5</v>
      </c>
      <c r="SP247" s="115">
        <f>ROUND(AVERAGEIF($ES$9:$ES$497,$ES247,SJ$9:SJ$497),0)</f>
        <v>26</v>
      </c>
      <c r="SQ247" s="115">
        <f>ROUND(AVERAGEIF($ES$9:$ES$497,$ES247,SK$9:SK$497),0)</f>
        <v>6</v>
      </c>
      <c r="SR247" s="115">
        <f>ROUND(AVERAGEIF($ES$9:$ES$497,$ES247,SL$9:SL$497),0)</f>
        <v>8</v>
      </c>
      <c r="SS247" s="121">
        <f>ROUND(AVERAGEIF($ES$9:$ES$497,$ES247,SM$9:SM$497),0)</f>
        <v>4</v>
      </c>
      <c r="ST247" s="114">
        <f>RANK(SB247,SB$9:SB$497,0)</f>
        <v>196</v>
      </c>
      <c r="SU247" s="115">
        <f>RANK(SC247,SC$9:SC$497,0)</f>
        <v>133</v>
      </c>
      <c r="SV247" s="115">
        <f>RANK(SD247,SD$9:SD$497,0)</f>
        <v>64</v>
      </c>
      <c r="SW247" s="115">
        <f>RANK(SE247,SE$9:SE$497,0)</f>
        <v>61</v>
      </c>
      <c r="SX247" s="115">
        <f>RANK(SF247,SF$9:SF$497,0)</f>
        <v>16</v>
      </c>
      <c r="SY247" s="115">
        <f>RANK(SG247,SG$9:SG$497,0)</f>
        <v>237</v>
      </c>
      <c r="SZ247" s="115">
        <f>COUNTIFS(SB$9:SB$497,"&gt;"&amp;SB247,$ES$9:$ES$497,$ES247)+1</f>
        <v>17</v>
      </c>
      <c r="TA247" s="115">
        <f>COUNTIFS(SC$9:SC$497,"&gt;"&amp;SC247,$ES$9:$ES$497,$ES247)+1</f>
        <v>7</v>
      </c>
      <c r="TB247" s="115">
        <f>COUNTIFS(SD$9:SD$497,"&gt;"&amp;SD247,$ES$9:$ES$497,$ES247)+1</f>
        <v>50</v>
      </c>
      <c r="TC247" s="115">
        <f>COUNTIFS(SE$9:SE$497,"&gt;"&amp;SE247,$ES$9:$ES$497,$ES247)+1</f>
        <v>6</v>
      </c>
      <c r="TD247" s="115">
        <f>COUNTIFS(SF$9:SF$497,"&gt;"&amp;SF247,$ES$9:$ES$497,$ES247)+1</f>
        <v>7</v>
      </c>
      <c r="TE247" s="117">
        <f>COUNTIFS(SG$9:SG$497,"&gt;"&amp;SG247,$ES$9:$ES$497,$ES247)+1</f>
        <v>46</v>
      </c>
      <c r="TF247" s="118">
        <f t="shared" si="524"/>
        <v>76</v>
      </c>
      <c r="TG247" s="115">
        <f t="shared" si="525"/>
        <v>67</v>
      </c>
      <c r="TH247" s="115">
        <f t="shared" si="526"/>
        <v>70</v>
      </c>
      <c r="TI247" s="115">
        <f t="shared" si="527"/>
        <v>99</v>
      </c>
      <c r="TJ247" s="115">
        <f t="shared" si="528"/>
        <v>79</v>
      </c>
      <c r="TK247" s="115">
        <f t="shared" si="529"/>
        <v>49</v>
      </c>
      <c r="TL247" s="117">
        <f t="shared" si="530"/>
        <v>42</v>
      </c>
      <c r="TM247" s="118">
        <f>ROUND(TF247/MAX(TF$9:TF$497)*100,0)</f>
        <v>42</v>
      </c>
      <c r="TN247" s="115">
        <f>ROUND(TG247/MAX(TG$9:TG$497)*100,0)</f>
        <v>37</v>
      </c>
      <c r="TO247" s="115">
        <f>ROUND(TH247/MAX(TH$9:TH$497)*100,0)</f>
        <v>38</v>
      </c>
      <c r="TP247" s="115">
        <f>ROUND(TI247/MAX(TI$9:TI$497)*100,0)</f>
        <v>55</v>
      </c>
      <c r="TQ247" s="115">
        <f>ROUND(TJ247/MAX(TJ$9:TJ$497)*100,0)</f>
        <v>40</v>
      </c>
      <c r="TR247" s="115">
        <f>ROUND(TK247/MAX(TK$9:TK$497)*100,0)</f>
        <v>25</v>
      </c>
      <c r="TS247" s="119">
        <f>ROUND(TL247/MAX(TL$9:TL$497)*100,0)</f>
        <v>21</v>
      </c>
      <c r="TT247" s="120">
        <f>RANK(TM247,TM$9:TM$497,0)</f>
        <v>208</v>
      </c>
      <c r="TU247" s="115">
        <f>RANK(TN247,TN$9:TN$497,0)</f>
        <v>148</v>
      </c>
      <c r="TV247" s="115">
        <f>RANK(TO247,TO$9:TO$497,0)</f>
        <v>73</v>
      </c>
      <c r="TW247" s="115">
        <f>RANK(TP247,TP$9:TP$497,0)</f>
        <v>62</v>
      </c>
      <c r="TX247" s="115">
        <f>RANK(TQ247,TQ$9:TQ$497,0)</f>
        <v>47</v>
      </c>
      <c r="TY247" s="115">
        <f>RANK(TR247,TR$9:TR$497,0)</f>
        <v>237</v>
      </c>
      <c r="TZ247" s="121">
        <f>RANK(TS247,TS$9:TS$497,0)</f>
        <v>256</v>
      </c>
      <c r="UA247" s="132"/>
      <c r="UB247" s="7" t="s">
        <v>1</v>
      </c>
    </row>
    <row r="248" spans="1:548" x14ac:dyDescent="0.15">
      <c r="A248" s="142">
        <v>240</v>
      </c>
      <c r="B248" s="200" t="s">
        <v>1113</v>
      </c>
      <c r="C248" s="143"/>
      <c r="D248" s="143"/>
      <c r="E248" s="64" t="s">
        <v>518</v>
      </c>
      <c r="F248" s="144">
        <v>90</v>
      </c>
      <c r="G248" s="144" t="s">
        <v>547</v>
      </c>
      <c r="H248" s="144"/>
      <c r="I248" s="66" t="s">
        <v>521</v>
      </c>
      <c r="J248" s="67" t="s">
        <v>521</v>
      </c>
      <c r="K248" s="67" t="s">
        <v>521</v>
      </c>
      <c r="L248" s="67" t="s">
        <v>521</v>
      </c>
      <c r="M248" s="67" t="s">
        <v>521</v>
      </c>
      <c r="N248" s="67" t="s">
        <v>521</v>
      </c>
      <c r="O248" s="67" t="s">
        <v>521</v>
      </c>
      <c r="P248" s="67" t="s">
        <v>521</v>
      </c>
      <c r="Q248" s="67" t="s">
        <v>521</v>
      </c>
      <c r="R248" s="68" t="s">
        <v>521</v>
      </c>
      <c r="S248" s="69" t="s">
        <v>521</v>
      </c>
      <c r="T248" s="67" t="s">
        <v>521</v>
      </c>
      <c r="U248" s="67" t="s">
        <v>521</v>
      </c>
      <c r="V248" s="67" t="s">
        <v>521</v>
      </c>
      <c r="W248" s="67" t="s">
        <v>521</v>
      </c>
      <c r="X248" s="67" t="s">
        <v>521</v>
      </c>
      <c r="Y248" s="67" t="s">
        <v>521</v>
      </c>
      <c r="Z248" s="67" t="s">
        <v>521</v>
      </c>
      <c r="AA248" s="67" t="s">
        <v>521</v>
      </c>
      <c r="AB248" s="68" t="s">
        <v>521</v>
      </c>
      <c r="AC248" s="69" t="s">
        <v>521</v>
      </c>
      <c r="AD248" s="67" t="s">
        <v>521</v>
      </c>
      <c r="AE248" s="67" t="s">
        <v>521</v>
      </c>
      <c r="AF248" s="67" t="s">
        <v>521</v>
      </c>
      <c r="AG248" s="67" t="s">
        <v>521</v>
      </c>
      <c r="AH248" s="67" t="s">
        <v>521</v>
      </c>
      <c r="AI248" s="67" t="s">
        <v>521</v>
      </c>
      <c r="AJ248" s="67" t="s">
        <v>521</v>
      </c>
      <c r="AK248" s="67" t="s">
        <v>521</v>
      </c>
      <c r="AL248" s="68" t="s">
        <v>521</v>
      </c>
      <c r="AM248" s="69" t="s">
        <v>521</v>
      </c>
      <c r="AN248" s="67" t="s">
        <v>521</v>
      </c>
      <c r="AO248" s="67" t="s">
        <v>521</v>
      </c>
      <c r="AP248" s="67" t="s">
        <v>521</v>
      </c>
      <c r="AQ248" s="67" t="s">
        <v>521</v>
      </c>
      <c r="AR248" s="67" t="s">
        <v>521</v>
      </c>
      <c r="AS248" s="67" t="s">
        <v>521</v>
      </c>
      <c r="AT248" s="67" t="s">
        <v>521</v>
      </c>
      <c r="AU248" s="67" t="s">
        <v>521</v>
      </c>
      <c r="AV248" s="68" t="s">
        <v>521</v>
      </c>
      <c r="AW248" s="69" t="s">
        <v>521</v>
      </c>
      <c r="AX248" s="67" t="s">
        <v>521</v>
      </c>
      <c r="AY248" s="67" t="s">
        <v>521</v>
      </c>
      <c r="AZ248" s="67" t="s">
        <v>521</v>
      </c>
      <c r="BA248" s="67" t="s">
        <v>521</v>
      </c>
      <c r="BB248" s="67" t="s">
        <v>521</v>
      </c>
      <c r="BC248" s="67" t="s">
        <v>521</v>
      </c>
      <c r="BD248" s="67" t="s">
        <v>521</v>
      </c>
      <c r="BE248" s="67" t="s">
        <v>521</v>
      </c>
      <c r="BF248" s="68" t="s">
        <v>521</v>
      </c>
      <c r="BG248" s="69" t="s">
        <v>521</v>
      </c>
      <c r="BH248" s="67" t="s">
        <v>521</v>
      </c>
      <c r="BI248" s="67" t="s">
        <v>521</v>
      </c>
      <c r="BJ248" s="67" t="s">
        <v>521</v>
      </c>
      <c r="BK248" s="67" t="s">
        <v>521</v>
      </c>
      <c r="BL248" s="67" t="s">
        <v>521</v>
      </c>
      <c r="BM248" s="67" t="s">
        <v>521</v>
      </c>
      <c r="BN248" s="67" t="s">
        <v>521</v>
      </c>
      <c r="BO248" s="67" t="s">
        <v>521</v>
      </c>
      <c r="BP248" s="68" t="s">
        <v>521</v>
      </c>
      <c r="BQ248" s="70" t="s">
        <v>521</v>
      </c>
      <c r="BR248" s="67" t="s">
        <v>521</v>
      </c>
      <c r="BS248" s="67" t="s">
        <v>521</v>
      </c>
      <c r="BT248" s="67" t="s">
        <v>521</v>
      </c>
      <c r="BU248" s="67" t="s">
        <v>521</v>
      </c>
      <c r="BV248" s="67" t="s">
        <v>521</v>
      </c>
      <c r="BW248" s="67" t="s">
        <v>520</v>
      </c>
      <c r="BX248" s="67" t="s">
        <v>520</v>
      </c>
      <c r="BY248" s="67" t="s">
        <v>520</v>
      </c>
      <c r="BZ248" s="68" t="s">
        <v>520</v>
      </c>
      <c r="CA248" s="69" t="s">
        <v>520</v>
      </c>
      <c r="CB248" s="67" t="s">
        <v>520</v>
      </c>
      <c r="CC248" s="67" t="s">
        <v>520</v>
      </c>
      <c r="CD248" s="67" t="s">
        <v>520</v>
      </c>
      <c r="CE248" s="67" t="s">
        <v>520</v>
      </c>
      <c r="CF248" s="67" t="s">
        <v>520</v>
      </c>
      <c r="CG248" s="67" t="s">
        <v>521</v>
      </c>
      <c r="CH248" s="67" t="s">
        <v>521</v>
      </c>
      <c r="CI248" s="67" t="s">
        <v>521</v>
      </c>
      <c r="CJ248" s="68" t="s">
        <v>521</v>
      </c>
      <c r="CK248" s="69" t="s">
        <v>521</v>
      </c>
      <c r="CL248" s="67" t="s">
        <v>521</v>
      </c>
      <c r="CM248" s="67" t="s">
        <v>521</v>
      </c>
      <c r="CN248" s="67" t="s">
        <v>521</v>
      </c>
      <c r="CO248" s="67" t="s">
        <v>521</v>
      </c>
      <c r="CP248" s="67" t="s">
        <v>521</v>
      </c>
      <c r="CQ248" s="67" t="s">
        <v>521</v>
      </c>
      <c r="CR248" s="67" t="s">
        <v>521</v>
      </c>
      <c r="CS248" s="67" t="s">
        <v>521</v>
      </c>
      <c r="CT248" s="68" t="s">
        <v>521</v>
      </c>
      <c r="CU248" s="69" t="s">
        <v>521</v>
      </c>
      <c r="CV248" s="67" t="s">
        <v>521</v>
      </c>
      <c r="CW248" s="67" t="s">
        <v>521</v>
      </c>
      <c r="CX248" s="67" t="s">
        <v>521</v>
      </c>
      <c r="CY248" s="67" t="s">
        <v>521</v>
      </c>
      <c r="CZ248" s="67" t="s">
        <v>521</v>
      </c>
      <c r="DA248" s="67" t="s">
        <v>521</v>
      </c>
      <c r="DB248" s="67" t="s">
        <v>521</v>
      </c>
      <c r="DC248" s="67" t="s">
        <v>521</v>
      </c>
      <c r="DD248" s="68" t="s">
        <v>521</v>
      </c>
      <c r="DE248" s="69" t="s">
        <v>521</v>
      </c>
      <c r="DF248" s="71" t="s">
        <v>521</v>
      </c>
      <c r="DG248" s="67" t="s">
        <v>521</v>
      </c>
      <c r="DH248" s="67" t="s">
        <v>521</v>
      </c>
      <c r="DI248" s="67" t="s">
        <v>521</v>
      </c>
      <c r="DJ248" s="67" t="s">
        <v>521</v>
      </c>
      <c r="DK248" s="67" t="s">
        <v>521</v>
      </c>
      <c r="DL248" s="67" t="s">
        <v>521</v>
      </c>
      <c r="DM248" s="67" t="s">
        <v>521</v>
      </c>
      <c r="DN248" s="68" t="s">
        <v>521</v>
      </c>
      <c r="DO248" s="70" t="s">
        <v>521</v>
      </c>
      <c r="DP248" s="71" t="s">
        <v>521</v>
      </c>
      <c r="DQ248" s="67" t="s">
        <v>521</v>
      </c>
      <c r="DR248" s="67" t="s">
        <v>521</v>
      </c>
      <c r="DS248" s="67" t="s">
        <v>521</v>
      </c>
      <c r="DT248" s="67" t="s">
        <v>521</v>
      </c>
      <c r="DU248" s="67" t="s">
        <v>521</v>
      </c>
      <c r="DV248" s="67" t="s">
        <v>521</v>
      </c>
      <c r="DW248" s="67" t="s">
        <v>521</v>
      </c>
      <c r="DX248" s="72" t="s">
        <v>521</v>
      </c>
      <c r="DY248" s="73" t="s">
        <v>522</v>
      </c>
      <c r="DZ248" s="74">
        <v>2</v>
      </c>
      <c r="EA248" s="74">
        <v>3</v>
      </c>
      <c r="EB248" s="74">
        <v>3</v>
      </c>
      <c r="EC248" s="75">
        <v>4</v>
      </c>
      <c r="ED248" s="76" t="s">
        <v>522</v>
      </c>
      <c r="EE248" s="74">
        <f t="shared" si="474"/>
        <v>2</v>
      </c>
      <c r="EF248" s="74">
        <f t="shared" si="475"/>
        <v>6</v>
      </c>
      <c r="EG248" s="74">
        <f t="shared" si="476"/>
        <v>18</v>
      </c>
      <c r="EH248" s="77">
        <f t="shared" si="477"/>
        <v>72</v>
      </c>
      <c r="EI248" s="73">
        <v>100</v>
      </c>
      <c r="EJ248" s="74">
        <v>150</v>
      </c>
      <c r="EK248" s="74">
        <v>300</v>
      </c>
      <c r="EL248" s="74">
        <v>500</v>
      </c>
      <c r="EM248" s="75">
        <v>1500</v>
      </c>
      <c r="EN248" s="78">
        <v>1</v>
      </c>
      <c r="EO248" s="79">
        <f t="shared" si="478"/>
        <v>0.75</v>
      </c>
      <c r="EP248" s="79">
        <f t="shared" si="479"/>
        <v>0.5</v>
      </c>
      <c r="EQ248" s="79">
        <f t="shared" si="480"/>
        <v>0.27777777777777779</v>
      </c>
      <c r="ER248" s="80">
        <f t="shared" si="481"/>
        <v>0.20833333333333331</v>
      </c>
      <c r="ES248" s="128" t="s">
        <v>564</v>
      </c>
      <c r="ET248" s="82"/>
      <c r="EU248" s="83">
        <v>4</v>
      </c>
      <c r="EV248" s="73">
        <v>79</v>
      </c>
      <c r="EW248" s="74">
        <v>48</v>
      </c>
      <c r="EX248" s="74">
        <v>55</v>
      </c>
      <c r="EY248" s="74">
        <v>52</v>
      </c>
      <c r="EZ248" s="74">
        <v>25</v>
      </c>
      <c r="FA248" s="74">
        <v>23</v>
      </c>
      <c r="FB248" s="74">
        <v>74</v>
      </c>
      <c r="FC248" s="74">
        <v>74</v>
      </c>
      <c r="FD248" s="74">
        <f t="shared" si="482"/>
        <v>80</v>
      </c>
      <c r="FE248" s="84">
        <f t="shared" si="483"/>
        <v>129</v>
      </c>
      <c r="FF248" s="73">
        <f>RANK(EV248,$EV$9:$EV$497,0)</f>
        <v>164</v>
      </c>
      <c r="FG248" s="74">
        <f>RANK(EW248,$EW$9:$EW$497,0)</f>
        <v>184</v>
      </c>
      <c r="FH248" s="74">
        <f>RANK(EX248,$EX$9:$EX$497,0)</f>
        <v>130</v>
      </c>
      <c r="FI248" s="74">
        <f>RANK(EY248,$EY$9:$EY$497,0)</f>
        <v>121</v>
      </c>
      <c r="FJ248" s="74">
        <f>RANK(EZ248,$EZ$9:$EZ$497,0)</f>
        <v>159</v>
      </c>
      <c r="FK248" s="74">
        <f>RANK(FA248,$FA$9:$FA$497,0)</f>
        <v>164</v>
      </c>
      <c r="FL248" s="74">
        <f>RANK(FB248,$FB$9:$FB$497,0)</f>
        <v>74</v>
      </c>
      <c r="FM248" s="74">
        <f>RANK(FC248,$FC$9:$FC$497,0)</f>
        <v>74</v>
      </c>
      <c r="FN248" s="74">
        <f>RANK(FD248,$FD$9:$FD$497,0)</f>
        <v>170</v>
      </c>
      <c r="FO248" s="84">
        <f>RANK(FE248,$FE$9:$FE$497,0)</f>
        <v>86</v>
      </c>
      <c r="FP248" s="73">
        <f>COUNTIFS($EV$9:$EV$497,"&gt;"&amp;EV248,$ES$9:$ES$497,ES248)+1</f>
        <v>37</v>
      </c>
      <c r="FQ248" s="74">
        <f>COUNTIFS($EW$9:$EW$497,"&gt;"&amp;EW248,$ES$9:$ES$497,ES248)+1</f>
        <v>41</v>
      </c>
      <c r="FR248" s="74">
        <f>COUNTIFS($EX$9:$EX$497,"&gt;"&amp;EX248,$ES$9:$ES$497,ES248)+1</f>
        <v>44</v>
      </c>
      <c r="FS248" s="74">
        <f>COUNTIFS($EY$9:$EY$497,"&gt;"&amp;EY248,$ES$9:$ES$497,ES248)+1</f>
        <v>32</v>
      </c>
      <c r="FT248" s="74">
        <f>COUNTIFS($EZ$9:$EZ$497,"&gt;"&amp;EZ248,$ES$9:$ES$497,ES248)+1</f>
        <v>29</v>
      </c>
      <c r="FU248" s="74">
        <f>COUNTIFS($FA$9:$FA$497,"&gt;"&amp;FA248,$ES$9:$ES$497,ES248)+1</f>
        <v>37</v>
      </c>
      <c r="FV248" s="74">
        <f>COUNTIFS($FB$9:$FB$497,"&gt;"&amp;FB248,$ES$9:$ES$497,ES248)+1</f>
        <v>45</v>
      </c>
      <c r="FW248" s="74">
        <f>COUNTIFS($FC$9:$FC$497,"&gt;"&amp;FC248,$ES$9:$ES$497,ES248)+1</f>
        <v>37</v>
      </c>
      <c r="FX248" s="74">
        <f>COUNTIFS($FD$9:$FD$497,"&gt;"&amp;FD248,$ES$9:$ES$497,ES248)+1</f>
        <v>44</v>
      </c>
      <c r="FY248" s="84">
        <f>COUNTIFS($FE$9:$FE$497,"&gt;"&amp;FE248,$ES$9:$ES$497,ES248)+1</f>
        <v>42</v>
      </c>
      <c r="FZ248" s="85">
        <f t="shared" si="484"/>
        <v>0.88</v>
      </c>
      <c r="GA248" s="86">
        <f t="shared" si="485"/>
        <v>0.53</v>
      </c>
      <c r="GB248" s="86">
        <f t="shared" si="486"/>
        <v>0.61</v>
      </c>
      <c r="GC248" s="86">
        <f t="shared" si="487"/>
        <v>0.57999999999999996</v>
      </c>
      <c r="GD248" s="86">
        <f t="shared" si="488"/>
        <v>0.28000000000000003</v>
      </c>
      <c r="GE248" s="86">
        <f t="shared" si="489"/>
        <v>0.26</v>
      </c>
      <c r="GF248" s="86">
        <f t="shared" si="490"/>
        <v>0.82</v>
      </c>
      <c r="GG248" s="86">
        <f t="shared" si="491"/>
        <v>0.82</v>
      </c>
      <c r="GH248" s="86">
        <f t="shared" si="492"/>
        <v>0.89</v>
      </c>
      <c r="GI248" s="87">
        <f t="shared" si="493"/>
        <v>1.43</v>
      </c>
      <c r="GJ248" s="85">
        <f>ROUND(((FZ248-AVERAGE(FZ$9:FZ$497))/STDEVP(FZ$9:FZ$497)*10+50),2)</f>
        <v>46.63</v>
      </c>
      <c r="GK248" s="86">
        <f>ROUND(((GA248-AVERAGE(GA$9:GA$497))/STDEVP(GA$9:GA$497)*10+50),2)</f>
        <v>45.21</v>
      </c>
      <c r="GL248" s="86">
        <f>ROUND(((GB248-AVERAGE(GB$9:GB$497))/STDEVP(GB$9:GB$497)*10+50),2)</f>
        <v>51.02</v>
      </c>
      <c r="GM248" s="86">
        <f>ROUND(((GC248-AVERAGE(GC$9:GC$497))/STDEVP(GC$9:GC$497)*10+50),2)</f>
        <v>52.7</v>
      </c>
      <c r="GN248" s="86">
        <f>ROUND(((GD248-AVERAGE(GD$9:GD$497))/STDEVP(GD$9:GD$497)*10+50),2)</f>
        <v>46.16</v>
      </c>
      <c r="GO248" s="86">
        <f>ROUND(((GE248-AVERAGE(GE$9:GE$497))/STDEVP(GE$9:GE$497)*10+50),2)</f>
        <v>46.79</v>
      </c>
      <c r="GP248" s="86">
        <f>ROUND(((GF248-AVERAGE(GF$9:GF$497))/STDEVP(GF$9:GF$497)*10+50),2)</f>
        <v>55.83</v>
      </c>
      <c r="GQ248" s="86">
        <f>ROUND(((GG248-AVERAGE(GG$9:GG$497))/STDEVP(GG$9:GG$497)*10+50),2)</f>
        <v>55.91</v>
      </c>
      <c r="GR248" s="86">
        <f>ROUND(((GH248-AVERAGE(GH$9:GH$497))/STDEVP(GH$9:GH$497)*10+50),2)</f>
        <v>46.91</v>
      </c>
      <c r="GS248" s="87">
        <f>ROUND(((GI248-AVERAGE(GI$9:GI$497))/STDEVP(GI$9:GI$497)*10+50),2)</f>
        <v>54.54</v>
      </c>
      <c r="GT248" s="73">
        <f>RANK(GJ248,$GJ$9:$GJ$497,0)</f>
        <v>278</v>
      </c>
      <c r="GU248" s="74">
        <f>RANK(GK248,$GK$9:$GK$497,0)</f>
        <v>260</v>
      </c>
      <c r="GV248" s="74">
        <f>RANK(GL248,$GL$9:$GL$497,0)</f>
        <v>180</v>
      </c>
      <c r="GW248" s="74">
        <f>RANK(GM248,$GM$9:$GM$497,0)</f>
        <v>130</v>
      </c>
      <c r="GX248" s="74">
        <f>RANK(GN248,$GN$9:$GN$497,0)</f>
        <v>234</v>
      </c>
      <c r="GY248" s="74">
        <f>RANK(GO248,$GO$9:$GO$497,0)</f>
        <v>219</v>
      </c>
      <c r="GZ248" s="74">
        <f>RANK(GP248,$GP$9:$GP$497,0)</f>
        <v>120</v>
      </c>
      <c r="HA248" s="74">
        <f>RANK(GQ248,$GQ$9:$GQ$497,0)</f>
        <v>110</v>
      </c>
      <c r="HB248" s="74">
        <f>RANK(GR248,$GR$9:$GR$497,0)</f>
        <v>239</v>
      </c>
      <c r="HC248" s="84">
        <f>RANK(GS248,$GS$9:$GS$497,0)</f>
        <v>116</v>
      </c>
      <c r="HD248" s="85">
        <f>ROUND(AVERAGEIF($ES$9:$ES$497,$ES248,$FZ$9:$FZ$497),2)</f>
        <v>0.92</v>
      </c>
      <c r="HE248" s="86">
        <f>ROUND(AVERAGEIF($ES$9:$ES$497,$ES248,$GA$9:$GA$497),2)</f>
        <v>0.65</v>
      </c>
      <c r="HF248" s="86">
        <f>ROUND(AVERAGEIF($ES$9:$ES$497,$ES248,$GB$9:$GB$497),2)</f>
        <v>0.69</v>
      </c>
      <c r="HG248" s="86">
        <f>ROUND(AVERAGEIF($ES$9:$ES$497,$ES248,$GC$9:$GC$497),2)</f>
        <v>0.54</v>
      </c>
      <c r="HH248" s="86">
        <f>ROUND(AVERAGEIF($ES$9:$ES$497,$ES248,$GD$9:$GD$497),2)</f>
        <v>0.32</v>
      </c>
      <c r="HI248" s="86">
        <f>ROUND(AVERAGEIF($ES$9:$ES$497,$ES248,$GE$9:$GE$497),2)</f>
        <v>0.33</v>
      </c>
      <c r="HJ248" s="86">
        <f>ROUND(AVERAGEIF($ES$9:$ES$497,$ES248,$GF$9:$GF$497),2)</f>
        <v>0.98</v>
      </c>
      <c r="HK248" s="86">
        <f>ROUND(AVERAGEIF($ES$9:$ES$497,$ES248,$GG$9:$GG$497),2)</f>
        <v>0.86</v>
      </c>
      <c r="HL248" s="86">
        <f>ROUND(AVERAGEIF($ES$9:$ES$497,$ES248,$GH$9:$GH$497),2)</f>
        <v>1.01</v>
      </c>
      <c r="HM248" s="87">
        <f>ROUND(AVERAGEIF($ES$9:$ES$497,$ES248,$GI$9:$GI$497),2)</f>
        <v>1.55</v>
      </c>
      <c r="HN248" s="88">
        <f t="shared" si="494"/>
        <v>-4.0000000000000036E-2</v>
      </c>
      <c r="HO248" s="89">
        <f t="shared" si="495"/>
        <v>-0.12</v>
      </c>
      <c r="HP248" s="89">
        <f t="shared" si="496"/>
        <v>-7.999999999999996E-2</v>
      </c>
      <c r="HQ248" s="89">
        <f t="shared" si="497"/>
        <v>3.9999999999999925E-2</v>
      </c>
      <c r="HR248" s="89">
        <f t="shared" si="498"/>
        <v>-3.999999999999998E-2</v>
      </c>
      <c r="HS248" s="89">
        <f t="shared" si="499"/>
        <v>-7.0000000000000007E-2</v>
      </c>
      <c r="HT248" s="89">
        <f t="shared" si="500"/>
        <v>-0.16000000000000003</v>
      </c>
      <c r="HU248" s="89">
        <f t="shared" si="501"/>
        <v>-4.0000000000000036E-2</v>
      </c>
      <c r="HV248" s="89">
        <f t="shared" si="502"/>
        <v>-0.12</v>
      </c>
      <c r="HW248" s="90">
        <f t="shared" si="503"/>
        <v>-0.12000000000000011</v>
      </c>
      <c r="HX248" s="73">
        <f>COUNTIFS($FZ$9:$FZ$497,"&gt;"&amp;FZ248,$ES$9:$ES$497,$ES248)+1</f>
        <v>60</v>
      </c>
      <c r="HY248" s="74">
        <f>COUNTIFS($GA$9:$GA$497,"&gt;"&amp;GA248,$ES$9:$ES$497,$ES248)+1</f>
        <v>73</v>
      </c>
      <c r="HZ248" s="74">
        <f>COUNTIFS($GB$9:$GB$497,"&gt;"&amp;GB248,$ES$9:$ES$497,$ES248)+1</f>
        <v>51</v>
      </c>
      <c r="IA248" s="74">
        <f>COUNTIFS($GC$9:$GC$497,"&gt;"&amp;GC248,$ES$9:$ES$497,$ES248)+1</f>
        <v>33</v>
      </c>
      <c r="IB248" s="74">
        <f>COUNTIFS($GD$9:$GD$497,"&gt;"&amp;GD248,$ES$9:$ES$497,$ES248)+1</f>
        <v>57</v>
      </c>
      <c r="IC248" s="74">
        <f>COUNTIFS($GE$9:$GE$497,"&gt;"&amp;GE248,$ES$9:$ES$497,$ES248)+1</f>
        <v>65</v>
      </c>
      <c r="ID248" s="74">
        <f>COUNTIFS($GF$9:$GF$497,"&gt;"&amp;GF248,$ES$9:$ES$497,$ES248)+1</f>
        <v>69</v>
      </c>
      <c r="IE248" s="74">
        <f>COUNTIFS($GG$9:$GG$497,"&gt;"&amp;GG248,$ES$9:$ES$497,$ES248)+1</f>
        <v>48</v>
      </c>
      <c r="IF248" s="74">
        <f>COUNTIFS($GH$9:$GH$497,"&gt;"&amp;GH248,$ES$9:$ES$497,$ES248)+1</f>
        <v>53</v>
      </c>
      <c r="IG248" s="84">
        <f>COUNTIFS($GI$9:$GI$497,"&gt;"&amp;GI248,$ES$9:$ES$497,$ES248)+1</f>
        <v>49</v>
      </c>
      <c r="IH248" s="91"/>
      <c r="II248" s="79"/>
      <c r="IJ248" s="79"/>
      <c r="IK248" s="79"/>
      <c r="IL248" s="79"/>
      <c r="IM248" s="92"/>
      <c r="IN248" s="93"/>
      <c r="IO248" s="94"/>
      <c r="IP248" s="95"/>
      <c r="IQ248" s="79"/>
      <c r="IR248" s="79"/>
      <c r="IS248" s="79"/>
      <c r="IT248" s="79"/>
      <c r="IU248" s="79"/>
      <c r="IV248" s="79"/>
      <c r="IW248" s="96"/>
      <c r="IX248" s="93"/>
      <c r="IY248" s="79"/>
      <c r="IZ248" s="79"/>
      <c r="JA248" s="79"/>
      <c r="JB248" s="79"/>
      <c r="JC248" s="79"/>
      <c r="JD248" s="79"/>
      <c r="JE248" s="97"/>
      <c r="JF248" s="95"/>
      <c r="JG248" s="79"/>
      <c r="JH248" s="79"/>
      <c r="JI248" s="79"/>
      <c r="JJ248" s="79"/>
      <c r="JK248" s="79"/>
      <c r="JL248" s="79"/>
      <c r="JM248" s="96"/>
      <c r="JN248" s="93"/>
      <c r="JO248" s="79"/>
      <c r="JP248" s="79"/>
      <c r="JQ248" s="79"/>
      <c r="JR248" s="79"/>
      <c r="JS248" s="79"/>
      <c r="JT248" s="79"/>
      <c r="JU248" s="79"/>
      <c r="JV248" s="79"/>
      <c r="JW248" s="79"/>
      <c r="JX248" s="79"/>
      <c r="JY248" s="79"/>
      <c r="JZ248" s="97"/>
      <c r="KA248" s="93"/>
      <c r="KB248" s="79"/>
      <c r="KC248" s="79"/>
      <c r="KD248" s="79"/>
      <c r="KE248" s="97"/>
      <c r="KF248" s="95"/>
      <c r="KG248" s="79"/>
      <c r="KH248" s="79"/>
      <c r="KI248" s="79"/>
      <c r="KJ248" s="79"/>
      <c r="KK248" s="98"/>
      <c r="KL248" s="79"/>
      <c r="KM248" s="79"/>
      <c r="KN248" s="79"/>
      <c r="KO248" s="79"/>
      <c r="KP248" s="79"/>
      <c r="KQ248" s="79"/>
      <c r="KR248" s="79"/>
      <c r="KS248" s="96"/>
      <c r="KT248" s="96"/>
      <c r="KU248" s="96"/>
      <c r="KV248" s="96"/>
      <c r="KW248" s="93"/>
      <c r="KX248" s="79"/>
      <c r="KY248" s="79"/>
      <c r="KZ248" s="79"/>
      <c r="LA248" s="79"/>
      <c r="LB248" s="79"/>
      <c r="LC248" s="96"/>
      <c r="LD248" s="93"/>
      <c r="LE248" s="94"/>
      <c r="LF248" s="99"/>
      <c r="LG248" s="75"/>
      <c r="LH248" s="93"/>
      <c r="LI248" s="79"/>
      <c r="LJ248" s="74"/>
      <c r="LK248" s="74"/>
      <c r="LL248" s="74"/>
      <c r="LM248" s="100"/>
      <c r="LN248" s="95"/>
      <c r="LO248" s="79"/>
      <c r="LP248" s="79"/>
      <c r="LQ248" s="79"/>
      <c r="LR248" s="96"/>
      <c r="LS248" s="93"/>
      <c r="LT248" s="79"/>
      <c r="LU248" s="79"/>
      <c r="LV248" s="79">
        <v>0.05</v>
      </c>
      <c r="LW248" s="79"/>
      <c r="LX248" s="79"/>
      <c r="LY248" s="79"/>
      <c r="LZ248" s="79"/>
      <c r="MA248" s="97"/>
      <c r="MB248" s="95"/>
      <c r="MC248" s="79"/>
      <c r="MD248" s="79"/>
      <c r="ME248" s="79"/>
      <c r="MF248" s="79"/>
      <c r="MG248" s="79"/>
      <c r="MH248" s="79"/>
      <c r="MI248" s="79"/>
      <c r="MJ248" s="79"/>
      <c r="MK248" s="79"/>
      <c r="ML248" s="79"/>
      <c r="MM248" s="79"/>
      <c r="MN248" s="98"/>
      <c r="MO248" s="98"/>
      <c r="MP248" s="96"/>
      <c r="MQ248" s="93"/>
      <c r="MR248" s="79"/>
      <c r="MS248" s="79"/>
      <c r="MT248" s="79"/>
      <c r="MU248" s="79"/>
      <c r="MV248" s="98"/>
      <c r="MW248" s="79"/>
      <c r="MX248" s="79"/>
      <c r="MY248" s="79"/>
      <c r="MZ248" s="79"/>
      <c r="NA248" s="79"/>
      <c r="NB248" s="79"/>
      <c r="NC248" s="79"/>
      <c r="ND248" s="96"/>
      <c r="NE248" s="96"/>
      <c r="NF248" s="96"/>
      <c r="NG248" s="96"/>
      <c r="NH248" s="93"/>
      <c r="NI248" s="79"/>
      <c r="NJ248" s="79"/>
      <c r="NK248" s="79"/>
      <c r="NL248" s="79"/>
      <c r="NM248" s="79"/>
      <c r="NN248" s="94"/>
      <c r="NO248" s="93"/>
      <c r="NP248" s="80"/>
      <c r="NQ248" s="145" t="s">
        <v>1112</v>
      </c>
      <c r="NR248" s="199" t="s">
        <v>1114</v>
      </c>
      <c r="NS248" s="199"/>
      <c r="NT248" s="199"/>
      <c r="NU248" s="199"/>
      <c r="NV248" s="135"/>
      <c r="NW248" s="102" t="s">
        <v>882</v>
      </c>
      <c r="NX248" s="136"/>
      <c r="NY248" s="138" t="s">
        <v>2118</v>
      </c>
      <c r="NZ248" s="136"/>
      <c r="OA248" s="137"/>
      <c r="OB248" s="137"/>
      <c r="OC248" s="137"/>
      <c r="OD248" s="108">
        <f t="shared" si="504"/>
        <v>72</v>
      </c>
      <c r="OE248" s="109">
        <v>6</v>
      </c>
      <c r="OF248" s="110">
        <f t="shared" si="505"/>
        <v>100</v>
      </c>
      <c r="OG248" s="109">
        <v>5</v>
      </c>
      <c r="OH248" s="111">
        <f>ROUND(AVERAGEIF($ES$9:$ES$497,$ES248,EV$9:EV$497),0)</f>
        <v>67</v>
      </c>
      <c r="OI248" s="112">
        <f>ROUND(AVERAGEIF($ES$9:$ES$497,$ES248,EW$9:EW$497),0)</f>
        <v>45</v>
      </c>
      <c r="OJ248" s="112">
        <f>ROUND(AVERAGEIF($ES$9:$ES$497,$ES248,EX$9:EX$497),0)</f>
        <v>51</v>
      </c>
      <c r="OK248" s="112">
        <f>ROUND(AVERAGEIF($ES$9:$ES$497,$ES248,EY$9:EY$497),0)</f>
        <v>39</v>
      </c>
      <c r="OL248" s="112">
        <f>ROUND(AVERAGEIF($ES$9:$ES$497,$ES248,EZ$9:EZ$497),0)</f>
        <v>21</v>
      </c>
      <c r="OM248" s="112">
        <f>ROUND(AVERAGEIF($ES$9:$ES$497,$ES248,FA$9:FA$497),0)</f>
        <v>21</v>
      </c>
      <c r="ON248" s="112">
        <f>ROUND(AVERAGEIF($ES$9:$ES$497,$ES248,FB$9:FB$497),0)</f>
        <v>68</v>
      </c>
      <c r="OO248" s="112">
        <f>ROUND(AVERAGEIF($ES$9:$ES$497,$ES248,FC$9:FC$497),0)</f>
        <v>64</v>
      </c>
      <c r="OP248" s="112">
        <f>ROUND(AVERAGEIF($ES$9:$ES$497,$ES248,FD$9:FD$497),0)</f>
        <v>72</v>
      </c>
      <c r="OQ248" s="113">
        <f>ROUND(AVERAGEIF($ES$9:$ES$497,$ES248,FE$9:FE$497),0)</f>
        <v>115</v>
      </c>
      <c r="OR248" s="114">
        <f>ROUND(EV248/MAX(EV$9:EV$497)*100,0)</f>
        <v>44</v>
      </c>
      <c r="OS248" s="115">
        <f>ROUND(EW248/MAX(EW$9:EW$497)*100,0)</f>
        <v>38</v>
      </c>
      <c r="OT248" s="115">
        <f>ROUND(EX248/MAX(EX$9:EX$497)*100,0)</f>
        <v>46</v>
      </c>
      <c r="OU248" s="115">
        <f>ROUND(EY248/MAX(EY$9:EY$497)*100,0)</f>
        <v>35</v>
      </c>
      <c r="OV248" s="115">
        <f>ROUND(EZ248/MAX(EZ$9:EZ$497)*100,0)</f>
        <v>20</v>
      </c>
      <c r="OW248" s="115">
        <f>ROUND(FA248/MAX(FA$9:FA$497)*100,0)</f>
        <v>20</v>
      </c>
      <c r="OX248" s="115">
        <f>ROUND(FB248/MAX(FB$9:FB$497)*100,0)</f>
        <v>55</v>
      </c>
      <c r="OY248" s="116">
        <f>ROUND(FC248/MAX(FC$9:FC$497)*100,0)</f>
        <v>51</v>
      </c>
      <c r="OZ248" s="115">
        <f>ROUND(FD248/MAX(FD$9:FD$497)*100,0)</f>
        <v>54</v>
      </c>
      <c r="PA248" s="117">
        <f>ROUND(FE248/MAX(FE$9:FE$497)*100,0)</f>
        <v>53</v>
      </c>
      <c r="PB248" s="118">
        <f t="shared" si="506"/>
        <v>498</v>
      </c>
      <c r="PC248" s="115">
        <f t="shared" si="507"/>
        <v>420</v>
      </c>
      <c r="PD248" s="115">
        <f t="shared" si="508"/>
        <v>558</v>
      </c>
      <c r="PE248" s="115">
        <f t="shared" si="509"/>
        <v>600</v>
      </c>
      <c r="PF248" s="115">
        <f t="shared" si="510"/>
        <v>408</v>
      </c>
      <c r="PG248" s="119">
        <f t="shared" si="511"/>
        <v>349</v>
      </c>
      <c r="PH248" s="118">
        <f>ROUND(PB248/MAX(PB$9:PB$497)*100,0)</f>
        <v>59</v>
      </c>
      <c r="PI248" s="115">
        <f>ROUND(PC248/MAX(PC$9:PC$497)*100,0)</f>
        <v>50</v>
      </c>
      <c r="PJ248" s="115">
        <f>ROUND(PD248/MAX(PD$9:PD$497)*100,0)</f>
        <v>59</v>
      </c>
      <c r="PK248" s="115">
        <f>ROUND(PE248/MAX(PE$9:PE$497)*100,0)</f>
        <v>60</v>
      </c>
      <c r="PL248" s="115">
        <f>ROUND(PF248/MAX(PF$9:PF$497)*100,0)</f>
        <v>57</v>
      </c>
      <c r="PM248" s="119">
        <f>ROUND(PG248/MAX(PG$9:PG$497)*100,0)</f>
        <v>51</v>
      </c>
      <c r="PN248" s="118">
        <f>RANK(PH248,PH$9:PH$497,0)</f>
        <v>110</v>
      </c>
      <c r="PO248" s="115">
        <f>RANK(PI248,PI$9:PI$497,0)</f>
        <v>134</v>
      </c>
      <c r="PP248" s="115">
        <f>RANK(PJ248,PJ$9:PJ$497,0)</f>
        <v>135</v>
      </c>
      <c r="PQ248" s="115">
        <f>RANK(PK248,PK$9:PK$497,0)</f>
        <v>96</v>
      </c>
      <c r="PR248" s="115">
        <f>RANK(PL248,PL$9:PL$497,0)</f>
        <v>159</v>
      </c>
      <c r="PS248" s="119">
        <f>RANK(PM248,PM$9:PM$497,0)</f>
        <v>159</v>
      </c>
      <c r="PT248" s="120">
        <f>ROUND(FZ248/MAX(FZ$9:FZ$497)*100,0)</f>
        <v>48</v>
      </c>
      <c r="PU248" s="115">
        <f>ROUND(GA248/MAX(GA$9:GA$497)*100,0)</f>
        <v>30</v>
      </c>
      <c r="PV248" s="115">
        <f>ROUND(GB248/MAX(GB$9:GB$497)*100,0)</f>
        <v>45</v>
      </c>
      <c r="PW248" s="115">
        <f>ROUND(GC248/MAX(GC$9:GC$497)*100,0)</f>
        <v>46</v>
      </c>
      <c r="PX248" s="115">
        <f>ROUND(GD248/MAX(GD$9:GD$497)*100,0)</f>
        <v>16</v>
      </c>
      <c r="PY248" s="115">
        <f>ROUND(GE248/MAX(GE$9:GE$497)*100,0)</f>
        <v>16</v>
      </c>
      <c r="PZ248" s="115">
        <f>ROUND(GF248/MAX(GF$9:GF$497)*100,0)</f>
        <v>38</v>
      </c>
      <c r="QA248" s="116">
        <f>ROUND(GG248/MAX(GG$9:GG$497)*100,0)</f>
        <v>45</v>
      </c>
      <c r="QB248" s="115">
        <f>ROUND(GH248/MAX(GH$9:GH$497)*100,0)</f>
        <v>40</v>
      </c>
      <c r="QC248" s="121">
        <f>ROUND(GI248/MAX(GI$9:GI$497)*100,0)</f>
        <v>46</v>
      </c>
      <c r="QD248" s="120">
        <f>ROUND(AVERAGEIF($ES$9:$ES$497,$ES248,PT$9:PT$497),0)</f>
        <v>50</v>
      </c>
      <c r="QE248" s="120">
        <f>ROUND(AVERAGEIF($ES$9:$ES$497,$ES248,PU$9:PU$497),0)</f>
        <v>37</v>
      </c>
      <c r="QF248" s="120">
        <f>ROUND(AVERAGEIF($ES$9:$ES$497,$ES248,PV$9:PV$497),0)</f>
        <v>50</v>
      </c>
      <c r="QG248" s="120">
        <f>ROUND(AVERAGEIF($ES$9:$ES$497,$ES248,PW$9:PW$497),0)</f>
        <v>43</v>
      </c>
      <c r="QH248" s="120">
        <f>ROUND(AVERAGEIF($ES$9:$ES$497,$ES248,PX$9:PX$497),0)</f>
        <v>18</v>
      </c>
      <c r="QI248" s="120">
        <f>ROUND(AVERAGEIF($ES$9:$ES$497,$ES248,PY$9:PY$497),0)</f>
        <v>20</v>
      </c>
      <c r="QJ248" s="120">
        <f>ROUND(AVERAGEIF($ES$9:$ES$497,$ES248,PZ$9:PZ$497),0)</f>
        <v>46</v>
      </c>
      <c r="QK248" s="120">
        <f>ROUND(AVERAGEIF($ES$9:$ES$497,$ES248,QA$9:QA$497),0)</f>
        <v>47</v>
      </c>
      <c r="QL248" s="120">
        <f>ROUND(AVERAGEIF($ES$9:$ES$497,$ES248,QB$9:QB$497),0)</f>
        <v>45</v>
      </c>
      <c r="QM248" s="120">
        <f>ROUND(AVERAGEIF($ES$9:$ES$497,$ES248,QC$9:QC$497),0)</f>
        <v>49</v>
      </c>
      <c r="QN248" s="114">
        <f t="shared" si="512"/>
        <v>503</v>
      </c>
      <c r="QO248" s="115">
        <f t="shared" si="513"/>
        <v>387</v>
      </c>
      <c r="QP248" s="115">
        <f t="shared" si="514"/>
        <v>567</v>
      </c>
      <c r="QQ248" s="115">
        <f t="shared" si="515"/>
        <v>638</v>
      </c>
      <c r="QR248" s="115">
        <f t="shared" si="516"/>
        <v>506</v>
      </c>
      <c r="QS248" s="119">
        <f t="shared" si="517"/>
        <v>350</v>
      </c>
      <c r="QT248" s="114">
        <f>ROUND((QN248-MIN(QN$9:QN$497))/(MAX(QN$9:QN$497)-MIN(QN$9:QN$497))*100,0)</f>
        <v>43</v>
      </c>
      <c r="QU248" s="115">
        <f>ROUND((QO248-MIN(QO$9:QO$497))/(MAX(QO$9:QO$497)-MIN(QO$9:QO$497))*100,0)</f>
        <v>26</v>
      </c>
      <c r="QV248" s="115">
        <f>ROUND((QP248-MIN(QP$9:QP$497))/(MAX(QP$9:QP$497)-MIN(QP$9:QP$497))*100,0)</f>
        <v>31</v>
      </c>
      <c r="QW248" s="115">
        <f>ROUND((QQ248-MIN(QQ$9:QQ$497))/(MAX(QQ$9:QQ$497)-MIN(QQ$9:QQ$497))*100,0)</f>
        <v>44</v>
      </c>
      <c r="QX248" s="115">
        <f>ROUND((QR248-MIN(QR$9:QR$497))/(MAX(QR$9:QR$497)-MIN(QR$9:QR$497))*100,0)</f>
        <v>46</v>
      </c>
      <c r="QY248" s="115">
        <f>ROUND((QS248-MIN(QS$9:QS$497))/(MAX(QS$9:QS$497)-MIN(QS$9:QS$497))*100,0)</f>
        <v>35</v>
      </c>
      <c r="QZ248" s="114">
        <f>RANK(QN248,QN$9:QN$497,0)</f>
        <v>161</v>
      </c>
      <c r="RA248" s="115">
        <f>RANK(QO248,QO$9:QO$497,0)</f>
        <v>203</v>
      </c>
      <c r="RB248" s="115">
        <f>RANK(QP248,QP$9:QP$497,0)</f>
        <v>191</v>
      </c>
      <c r="RC248" s="115">
        <f>RANK(QQ248,QQ$9:QQ$497,0)</f>
        <v>132</v>
      </c>
      <c r="RD248" s="115">
        <f>RANK(QR248,QR$9:QR$497,0)</f>
        <v>229</v>
      </c>
      <c r="RE248" s="115">
        <f>RANK(QS248,QS$9:QS$497,0)</f>
        <v>247</v>
      </c>
      <c r="RF248" s="122"/>
      <c r="RG248" s="115">
        <f>($RH$3*(IH248+IJ248)*100*100/MAX(EX$9:EX$497)*$RO$3) +($RH$3*(II248+IJ248)*100*100/MAX(EX$9:EX$497)*$RO$4) + ($RH$3*IK248*100*100/MAX(EX$9:EX$497)*0.098)</f>
        <v>0</v>
      </c>
      <c r="RH248" s="115">
        <f>($RH$4*IL248*100*100/MAX(EZ$9:EZ$497))*$RQ$3</f>
        <v>0</v>
      </c>
      <c r="RI248" s="115">
        <f>($RH$3*IM248*100*100/MAX(EY$9:EY$497))*$RQ$4</f>
        <v>0</v>
      </c>
      <c r="RJ248" s="115">
        <f>($RH$3*IN248*100*100/MAX(EX$9:EX$497))</f>
        <v>0</v>
      </c>
      <c r="RK248" s="115">
        <f>($RH$4*IO248*100*100/MAX(EZ$9:EZ$497))*$RQ$3</f>
        <v>0</v>
      </c>
      <c r="RL248" s="115">
        <f>(($RL$4*IP248*100*((100/MAX(EX$9:EX$497)+100/MAX(EZ$9:EZ$497))/2))+($RL$4*IQ248*100*((100/MAX(EX$9:EX$497)+100/MAX(EZ$9:EZ$497))/2))+($RL$4*IR248*100*((100/MAX(EX$9:EX$497)+100/MAX(EZ$9:EZ$497))/2))+($RL$4*IS248*100*((100/MAX(EX$9:EX$497)+100/MAX(EZ$9:EZ$497))/2))+($RL$4*IT248*100*((100/MAX(EX$9:EX$497)+100/MAX(EZ$9:EZ$497))/2))+($RL$4*IU248*100*((100/MAX(EX$9:EX$497)+100/MAX(EZ$9:EZ$497))/2))+($RL$4*IV248*100*((100/MAX(EX$9:EX$497)+100/MAX(EZ$9:EZ$497))/2))+($RL$4*IW248*100*((100/MAX(EX$9:EX$497)+100/MAX(EZ$9:EZ$497))/2)))*$RS$3</f>
        <v>0</v>
      </c>
      <c r="RM248" s="115">
        <f>(($RH$3*IX248*100*100/MAX(EX$9:EX$497))+($RH$3*IY248*100*100/MAX(EX$9:EX$497))+($RH$3*IZ248*100*100/MAX(EX$9:EX$497))+($RH$3*JA248*100*100/MAX(EX$9:EX$497))+($RH$3*JB248*100*100/MAX(EX$9:EX$497))+($RH$3*JC248*100*100/MAX(EX$9:EX$497))+($RH$3*JD248*100*100/MAX(EX$9:EX$497))+($RH$3*JE248*100*100/MAX(EX$9:EX$497)))*$RS$4</f>
        <v>0</v>
      </c>
      <c r="RN248" s="115">
        <f>(($RH$4*JF248*100*100/MAX(EZ$9:EZ$497)) + ($RH$4*JG248*100*100/MAX(EZ$9:EZ$497)) + ($RH$4*JH248*100*100/MAX(EZ$9:EZ$497)) + ($RH$4*JI248*100*100/MAX(EZ$9:EZ$497)) + ($RH$4*JJ248*100*100/MAX(EZ$9:EZ$497)) + ($RH$4*JK248*100*100/MAX(EZ$9:EZ$497)) + ($RH$4*JL248*100*100/MAX(EZ$9:EZ$497)) + ($RH$4*JM248*100*100/MAX(EZ$9:EZ$497)))*$RU$3</f>
        <v>0</v>
      </c>
      <c r="RO248" s="115">
        <f>(($RL$4*JN248*100*((100/MAX(EX$9:EX$497)+100/MAX(EZ$9:EZ$497))/2))+($RL$4*JO248*100*((100/MAX(EX$9:EX$497)+100/MAX(EZ$9:EZ$497))/2))+($RL$4*JP248*100*((100/MAX(EX$9:EX$497)+100/MAX(EZ$9:EZ$497))/2))+($RL$4*JQ248*100*((100/MAX(EX$9:EX$497)+100/MAX(EZ$9:EZ$497))/2))+($RL$4*JR248*100*((100/MAX(EX$9:EX$497)+100/MAX(EZ$9:EZ$497))/2))+($RL$4*JS248*100*((100/MAX(EX$9:EX$497)+100/MAX(EZ$9:EZ$497))/2))+($RL$4*JT248*100*((100/MAX(EX$9:EX$497)+100/MAX(EZ$9:EZ$497))/2))+($RL$4*JU248*100*((100/MAX(EX$9:EX$497)+100/MAX(EZ$9:EZ$497))/2))+($RL$4*JV248*100*((100/MAX(EX$9:EX$497)+100/MAX(EZ$9:EZ$497))/2))+($RL$4*JW248*100*((100/MAX(EX$9:EX$497)+100/MAX(EZ$9:EZ$497))/2))+($RL$4*JX248*100*((100/MAX(EX$9:EX$497)+100/MAX(EZ$9:EZ$497))/2))+($RL$4*JY248*100*((100/MAX(EX$9:EX$497)+100/MAX(EZ$9:EZ$497))/2))+($RL$4*JZ248*100*((100/MAX(EX$9:EX$497)+100/MAX(EZ$9:EZ$497))/2)))*$RW$3/2</f>
        <v>0</v>
      </c>
      <c r="RP248" s="119">
        <f>($RJ$3*KA248*100*100/MAX(FA$9:FA$497)) + ($RJ$3*KB248*100*100/MAX(FA$9:FA$497)/2) + ($RJ$3*KC248*100*100/MAX(FA$9:FA$497)/2) + ($RJ$3*KD248*100*100/MAX(FA$9:FA$497)/4) + ($RJ$3*KE248*100*100/MAX(FA$9:FA$497)/4)</f>
        <v>0</v>
      </c>
      <c r="RQ248" s="118">
        <f>($RL$4*KF248*100*((100/MAX(EX$9:EX$497)+100/MAX(EZ$9:EZ$497)))) * ($RO$3/2) + (($RL$4*KG248*100*((100/MAX(EX$9:EX$497)+100/MAX(EZ$9:EZ$497))))+($RL$4*KH248*100*((100/MAX(EX$9:EX$497)+100/MAX(EZ$9:EZ$497))))+($RL$4*KI248*100*((100/MAX(EX$9:EX$497)+100/MAX(EZ$9:EZ$497))))+($RL$4*KJ248*100*((100/MAX(EX$9:EX$497)+100/MAX(EZ$9:EZ$497))))+($RL$4*KK248*100*((100/MAX(EX$9:EX$497)+100/MAX(EZ$9:EZ$497))))+($RL$4*KL248*100*((100/MAX(EX$9:EX$497)+100/MAX(EZ$9:EZ$497))))+($RL$4*KM248*100*((100/MAX(EX$9:EX$497)+100/MAX(EZ$9:EZ$497))))+($RL$4*KN248*100*((100/MAX(EX$9:EX$497)+100/MAX(EZ$9:EZ$497))))+($RL$4*KO248*100*((100/MAX(EX$9:EX$497)+100/MAX(EZ$9:EZ$497))))+($RL$4*KP248*100*((100/MAX(EX$9:EX$497)+100/MAX(EZ$9:EZ$497))))+($RL$4*KQ248*100*((100/MAX(EX$9:EX$497)+100/MAX(EZ$9:EZ$497))))+($RL$4*KR248*100*((100/MAX(EX$9:EX$497)+100/MAX(EZ$9:EZ$497))))+($RL$4*KS248*100*((100/MAX(EX$9:EX$497)+100/MAX(EZ$9:EZ$497))))+($RL$4*KV248*100*((100/MAX(EX$9:EX$497)+100/MAX(EZ$9:EZ$497))))) * (($RO$3+$RO$4)/6)</f>
        <v>0</v>
      </c>
      <c r="RR248" s="115">
        <f>(($RL$4*KW248*100*((100/MAX(EX$9:EX$497)+100/MAX(EZ$9:EZ$497))))) * ($RO$3/2) + (($RL$4*KX248*100*((100/MAX(EX$9:EX$497)+100/MAX(EZ$9:EZ$497))))+($RL$4*KY248*100*((100/MAX(EX$9:EX$497)+100/MAX(EZ$9:EZ$497))))+($RL$4*KZ248*100*((100/MAX(EX$9:EX$497)+100/MAX(EZ$9:EZ$497))))+($RL$4*LA248*100*((100/MAX(EX$9:EX$497)+100/MAX(EZ$9:EZ$497))))+($RL$4*LB248*100*((100/MAX(EX$9:EX$497)+100/MAX(EZ$9:EZ$497))))+($RL$4*LC248*100*((100/MAX(EX$9:EX$497)+100/MAX(EZ$9:EZ$497))))) * (($RO$3+$RO$4)/6)</f>
        <v>0</v>
      </c>
      <c r="RS248" s="119">
        <f>(($RL$4*LD248*100*((100/MAX(EX$9:EX$497)+100/MAX(EZ$9:EZ$497))))+($RL$4*LE248*100*((100/MAX(EX$9:EX$497)+100/MAX(EZ$9:EZ$497))))) * (($RO$3+$RO$4)/6)</f>
        <v>0</v>
      </c>
      <c r="RT248" s="118">
        <f>($RJ$4*LH248*100*(100/MAX(EV$9:EV$497)))+($RJ$4*LI248*100*(100/MAX(EV$9:EV$497)))</f>
        <v>0</v>
      </c>
      <c r="RU248" s="119">
        <f>($RJ$4*LJ248*(100/MAX(EV$9:EV$497)))/2 + ($RL$3*LK248*(100/MAX(EW$9:EW$497))) + ($RJ$4*LL248*(100/MAX(EV$9:EV$497)))/4 + ($RL$3*LM248*(100/MAX(EW$9:EW$497)))</f>
        <v>0</v>
      </c>
      <c r="RV248" s="118">
        <f>($RJ$4*LN248*100*100/MAX(EV$9:EV$497)/2)+($RJ$4*LO248*100*100/MAX(EV$9:EV$497)/2)+($RJ$4*LP248*100*100/MAX(EV$9:EV$497))+($RJ$4*LQ248*100*100/MAX(EV$9:EV$497))+($RJ$4*LR248*100*100/MAX(EV$9:EV$497))</f>
        <v>0</v>
      </c>
      <c r="RW248" s="115">
        <f>($RJ$4*LS248*100*100/MAX(EV$9:EV$497)) + (($RJ$4*LT248*100*100/MAX(EV$9:EV$497))+($RJ$4*LU248*100*100/MAX(EV$9:EV$497))+($RJ$4*LV248*100*100/MAX(EV$9:EV$497))+($RJ$4*LW248*100*100/MAX(EV$9:EV$497))+($RJ$4*LX248*100*100/MAX(EV$9:EV$497))+($RJ$4*LY248*100*100/MAX(EV$9:EV$497))+($RJ$4*LZ248*100*100/MAX(EV$9:EV$497))+($RJ$4*MA248*100*100/MAX(EV$9:EV$497)))/2</f>
        <v>4.213483146067416</v>
      </c>
      <c r="RX248" s="119">
        <f>($RJ$4*MB248*100*100/MAX(EV$9:EV$497))+($RJ$4*MC248*100*100/MAX(EV$9:EV$497))+($RJ$4*MD248*100*100/MAX(EV$9:EV$497))+($RJ$4*ME248*100*100/MAX(EV$9:EV$497))+($RJ$4*MF248*100*100/MAX(EV$9:EV$497))+($RJ$4*MG248*100*100/MAX(EV$9:EV$497))+($RJ$4*MH248*100*100/MAX(EV$9:EV$497))+($RJ$4*MI248*100*100/MAX(EV$9:EV$497))+($RJ$4*MJ248*100*100/MAX(EV$9:EV$497))+($RJ$4*MK248*100*100/MAX(EV$9:EV$497))+($RJ$4*ML248*100*100/MAX(EV$9:EV$497))+($RJ$4*MM248*100*100/MAX(EV$9:EV$497))+($RJ$4*MN248*100*100/MAX(EV$9:EV$497))</f>
        <v>0</v>
      </c>
      <c r="RY248" s="118">
        <f>($RJ$4*MQ248*100*100/MAX(EV$9:EV$497))/2 + (($RJ$4*MR248*100*100/MAX(EV$9:EV$497))+($RJ$4*MS248*100*100/MAX(EV$9:EV$497))+($RJ$4*MT248*100*100/MAX(EV$9:EV$497))+($RJ$4*MU248*100*100/MAX(EV$9:EV$497))+($RJ$4*MV248*100*100/MAX(EV$9:EV$497))+($RJ$4*MW248*100*100/MAX(EV$9:EV$497))+($RJ$4*MX248*100*100/MAX(EV$9:EV$497))+($RJ$4*MY248*100*100/MAX(EV$9:EV$497))+($RJ$4*MZ248*100*100/MAX(EV$9:EV$497))+($RJ$4*NA248*100*100/MAX(EV$9:EV$497))+($RJ$4*NB248*100*100/MAX(EV$9:EV$497))+($RJ$4*NC248*100*100/MAX(EV$9:EV$497))+($RJ$4*ND248*100*100/MAX(EV$9:EV$497))+($RJ$4*NG248*100*100/MAX(EV$9:EV$497)))/4</f>
        <v>0</v>
      </c>
      <c r="RZ248" s="115">
        <f>($RJ$4*NH248*100*100/MAX(EV$9:EV$497))/2 + (($RJ$4*NI248*100*100/MAX(EV$9:EV$497))+($RJ$4*NJ248*100*100/MAX(EV$9:EV$497))+($RJ$4*NK248*100*100/MAX(EV$9:EV$497))+($RJ$4*NL248*100*100/MAX(EV$9:EV$497))+($RJ$4*NM248*100*100/MAX(EV$9:EV$497))+($RJ$4*NN248*100*100/MAX(EV$9:EV$497)))/4</f>
        <v>0</v>
      </c>
      <c r="SA248" s="117">
        <f>(($RJ$4*NO248*100*100/MAX(EV$9:EV$497))+($RJ$4*NP248*100*100/MAX(EV$9:EV$497)))/4</f>
        <v>0</v>
      </c>
      <c r="SB248" s="118">
        <f t="shared" si="518"/>
        <v>4.213483146067416</v>
      </c>
      <c r="SC248" s="115">
        <f t="shared" si="519"/>
        <v>0.84269662921348321</v>
      </c>
      <c r="SD248" s="115">
        <f t="shared" si="520"/>
        <v>1.053370786516854</v>
      </c>
      <c r="SE248" s="115">
        <f t="shared" si="521"/>
        <v>0.84269662921348321</v>
      </c>
      <c r="SF248" s="115">
        <f t="shared" si="522"/>
        <v>1.053370786516854</v>
      </c>
      <c r="SG248" s="115">
        <f t="shared" si="523"/>
        <v>4.213483146067416</v>
      </c>
      <c r="SH248" s="115">
        <f>ROUND(SB248/MAX(SB$9:SB$497)*100,0)</f>
        <v>5</v>
      </c>
      <c r="SI248" s="115">
        <f>ROUND(SC248/MAX(SC$9:SC$497)*100,0)</f>
        <v>1</v>
      </c>
      <c r="SJ248" s="115">
        <f>ROUND(SD248/MAX(SD$9:SD$497)*100,0)</f>
        <v>2</v>
      </c>
      <c r="SK248" s="115">
        <f>ROUND(SE248/MAX(SE$9:SE$497)*100,0)</f>
        <v>1</v>
      </c>
      <c r="SL248" s="115">
        <f>ROUND(SF248/MAX(SF$9:SF$497)*100,0)</f>
        <v>3</v>
      </c>
      <c r="SM248" s="121">
        <f>ROUND(SG248/MAX(SG$9:SG$497)*100,0)</f>
        <v>4</v>
      </c>
      <c r="SN248" s="115">
        <f>ROUND(AVERAGEIF($ES$9:$ES$497,$ES248,SH$9:SH$497),0)</f>
        <v>24</v>
      </c>
      <c r="SO248" s="115">
        <f>ROUND(AVERAGEIF($ES$9:$ES$497,$ES248,SI$9:SI$497),0)</f>
        <v>22</v>
      </c>
      <c r="SP248" s="115">
        <f>ROUND(AVERAGEIF($ES$9:$ES$497,$ES248,SJ$9:SJ$497),0)</f>
        <v>5</v>
      </c>
      <c r="SQ248" s="115">
        <f>ROUND(AVERAGEIF($ES$9:$ES$497,$ES248,SK$9:SK$497),0)</f>
        <v>19</v>
      </c>
      <c r="SR248" s="115">
        <f>ROUND(AVERAGEIF($ES$9:$ES$497,$ES248,SL$9:SL$497),0)</f>
        <v>8</v>
      </c>
      <c r="SS248" s="121">
        <f>ROUND(AVERAGEIF($ES$9:$ES$497,$ES248,SM$9:SM$497),0)</f>
        <v>6</v>
      </c>
      <c r="ST248" s="114">
        <f>RANK(SB248,SB$9:SB$497,0)</f>
        <v>262</v>
      </c>
      <c r="SU248" s="115">
        <f>RANK(SC248,SC$9:SC$497,0)</f>
        <v>237</v>
      </c>
      <c r="SV248" s="115">
        <f>RANK(SD248,SD$9:SD$497,0)</f>
        <v>216</v>
      </c>
      <c r="SW248" s="115">
        <f>RANK(SE248,SE$9:SE$497,0)</f>
        <v>237</v>
      </c>
      <c r="SX248" s="115">
        <f>RANK(SF248,SF$9:SF$497,0)</f>
        <v>199</v>
      </c>
      <c r="SY248" s="115">
        <f>RANK(SG248,SG$9:SG$497,0)</f>
        <v>173</v>
      </c>
      <c r="SZ248" s="115">
        <f>COUNTIFS(SB$9:SB$497,"&gt;"&amp;SB248,$ES$9:$ES$497,$ES248)+1</f>
        <v>60</v>
      </c>
      <c r="TA248" s="115">
        <f>COUNTIFS(SC$9:SC$497,"&gt;"&amp;SC248,$ES$9:$ES$497,$ES248)+1</f>
        <v>58</v>
      </c>
      <c r="TB248" s="115">
        <f>COUNTIFS(SD$9:SD$497,"&gt;"&amp;SD248,$ES$9:$ES$497,$ES248)+1</f>
        <v>49</v>
      </c>
      <c r="TC248" s="115">
        <f>COUNTIFS(SE$9:SE$497,"&gt;"&amp;SE248,$ES$9:$ES$497,$ES248)+1</f>
        <v>58</v>
      </c>
      <c r="TD248" s="115">
        <f>COUNTIFS(SF$9:SF$497,"&gt;"&amp;SF248,$ES$9:$ES$497,$ES248)+1</f>
        <v>49</v>
      </c>
      <c r="TE248" s="117">
        <f>COUNTIFS(SG$9:SG$497,"&gt;"&amp;SG248,$ES$9:$ES$497,$ES248)+1</f>
        <v>41</v>
      </c>
      <c r="TF248" s="118">
        <f t="shared" si="524"/>
        <v>65</v>
      </c>
      <c r="TG248" s="115">
        <f t="shared" si="525"/>
        <v>60</v>
      </c>
      <c r="TH248" s="115">
        <f t="shared" si="526"/>
        <v>52</v>
      </c>
      <c r="TI248" s="115">
        <f t="shared" si="527"/>
        <v>60</v>
      </c>
      <c r="TJ248" s="115">
        <f t="shared" si="528"/>
        <v>63</v>
      </c>
      <c r="TK248" s="115">
        <f t="shared" si="529"/>
        <v>61</v>
      </c>
      <c r="TL248" s="117">
        <f t="shared" si="530"/>
        <v>55</v>
      </c>
      <c r="TM248" s="118">
        <f>ROUND(TF248/MAX(TF$9:TF$497)*100,0)</f>
        <v>36</v>
      </c>
      <c r="TN248" s="115">
        <f>ROUND(TG248/MAX(TG$9:TG$497)*100,0)</f>
        <v>33</v>
      </c>
      <c r="TO248" s="115">
        <f>ROUND(TH248/MAX(TH$9:TH$497)*100,0)</f>
        <v>29</v>
      </c>
      <c r="TP248" s="115">
        <f>ROUND(TI248/MAX(TI$9:TI$497)*100,0)</f>
        <v>33</v>
      </c>
      <c r="TQ248" s="115">
        <f>ROUND(TJ248/MAX(TJ$9:TJ$497)*100,0)</f>
        <v>32</v>
      </c>
      <c r="TR248" s="115">
        <f>ROUND(TK248/MAX(TK$9:TK$497)*100,0)</f>
        <v>31</v>
      </c>
      <c r="TS248" s="119">
        <f>ROUND(TL248/MAX(TL$9:TL$497)*100,0)</f>
        <v>28</v>
      </c>
      <c r="TT248" s="120">
        <f>RANK(TM248,TM$9:TM$497,0)</f>
        <v>250</v>
      </c>
      <c r="TU248" s="115">
        <f>RANK(TN248,TN$9:TN$497,0)</f>
        <v>187</v>
      </c>
      <c r="TV248" s="115">
        <f>RANK(TO248,TO$9:TO$497,0)</f>
        <v>160</v>
      </c>
      <c r="TW248" s="115">
        <f>RANK(TP248,TP$9:TP$497,0)</f>
        <v>191</v>
      </c>
      <c r="TX248" s="115">
        <f>RANK(TQ248,TQ$9:TQ$497,0)</f>
        <v>121</v>
      </c>
      <c r="TY248" s="115">
        <f>RANK(TR248,TR$9:TR$497,0)</f>
        <v>181</v>
      </c>
      <c r="TZ248" s="121">
        <f>RANK(TS248,TS$9:TS$497,0)</f>
        <v>172</v>
      </c>
      <c r="UA248" s="132"/>
      <c r="UB248" s="7" t="s">
        <v>1</v>
      </c>
    </row>
    <row r="249" spans="1:548" x14ac:dyDescent="0.15">
      <c r="A249" s="183">
        <v>241</v>
      </c>
      <c r="B249" s="200" t="s">
        <v>1114</v>
      </c>
      <c r="C249" s="143"/>
      <c r="D249" s="143"/>
      <c r="E249" s="64" t="s">
        <v>518</v>
      </c>
      <c r="F249" s="65">
        <v>95</v>
      </c>
      <c r="G249" s="65" t="s">
        <v>558</v>
      </c>
      <c r="H249" s="144" t="s">
        <v>588</v>
      </c>
      <c r="I249" s="66" t="s">
        <v>521</v>
      </c>
      <c r="J249" s="67" t="s">
        <v>521</v>
      </c>
      <c r="K249" s="67" t="s">
        <v>521</v>
      </c>
      <c r="L249" s="67" t="s">
        <v>521</v>
      </c>
      <c r="M249" s="67" t="s">
        <v>521</v>
      </c>
      <c r="N249" s="67" t="s">
        <v>521</v>
      </c>
      <c r="O249" s="67" t="s">
        <v>521</v>
      </c>
      <c r="P249" s="67" t="s">
        <v>521</v>
      </c>
      <c r="Q249" s="67" t="s">
        <v>521</v>
      </c>
      <c r="R249" s="68" t="s">
        <v>521</v>
      </c>
      <c r="S249" s="69" t="s">
        <v>521</v>
      </c>
      <c r="T249" s="67" t="s">
        <v>521</v>
      </c>
      <c r="U249" s="67" t="s">
        <v>521</v>
      </c>
      <c r="V249" s="67" t="s">
        <v>521</v>
      </c>
      <c r="W249" s="67" t="s">
        <v>521</v>
      </c>
      <c r="X249" s="67" t="s">
        <v>521</v>
      </c>
      <c r="Y249" s="67" t="s">
        <v>521</v>
      </c>
      <c r="Z249" s="67" t="s">
        <v>521</v>
      </c>
      <c r="AA249" s="67" t="s">
        <v>521</v>
      </c>
      <c r="AB249" s="68" t="s">
        <v>521</v>
      </c>
      <c r="AC249" s="69" t="s">
        <v>521</v>
      </c>
      <c r="AD249" s="67" t="s">
        <v>521</v>
      </c>
      <c r="AE249" s="67" t="s">
        <v>521</v>
      </c>
      <c r="AF249" s="67" t="s">
        <v>521</v>
      </c>
      <c r="AG249" s="67" t="s">
        <v>521</v>
      </c>
      <c r="AH249" s="67" t="s">
        <v>521</v>
      </c>
      <c r="AI249" s="67" t="s">
        <v>521</v>
      </c>
      <c r="AJ249" s="67" t="s">
        <v>521</v>
      </c>
      <c r="AK249" s="67" t="s">
        <v>521</v>
      </c>
      <c r="AL249" s="68" t="s">
        <v>521</v>
      </c>
      <c r="AM249" s="69" t="s">
        <v>521</v>
      </c>
      <c r="AN249" s="67" t="s">
        <v>521</v>
      </c>
      <c r="AO249" s="67" t="s">
        <v>521</v>
      </c>
      <c r="AP249" s="67" t="s">
        <v>521</v>
      </c>
      <c r="AQ249" s="67" t="s">
        <v>521</v>
      </c>
      <c r="AR249" s="67" t="s">
        <v>521</v>
      </c>
      <c r="AS249" s="67" t="s">
        <v>521</v>
      </c>
      <c r="AT249" s="67" t="s">
        <v>521</v>
      </c>
      <c r="AU249" s="67" t="s">
        <v>521</v>
      </c>
      <c r="AV249" s="68" t="s">
        <v>521</v>
      </c>
      <c r="AW249" s="69" t="s">
        <v>521</v>
      </c>
      <c r="AX249" s="67" t="s">
        <v>521</v>
      </c>
      <c r="AY249" s="67" t="s">
        <v>521</v>
      </c>
      <c r="AZ249" s="67" t="s">
        <v>521</v>
      </c>
      <c r="BA249" s="67" t="s">
        <v>521</v>
      </c>
      <c r="BB249" s="67" t="s">
        <v>521</v>
      </c>
      <c r="BC249" s="67" t="s">
        <v>521</v>
      </c>
      <c r="BD249" s="67" t="s">
        <v>521</v>
      </c>
      <c r="BE249" s="67" t="s">
        <v>521</v>
      </c>
      <c r="BF249" s="68" t="s">
        <v>521</v>
      </c>
      <c r="BG249" s="69" t="s">
        <v>521</v>
      </c>
      <c r="BH249" s="67" t="s">
        <v>521</v>
      </c>
      <c r="BI249" s="67" t="s">
        <v>521</v>
      </c>
      <c r="BJ249" s="67" t="s">
        <v>521</v>
      </c>
      <c r="BK249" s="67" t="s">
        <v>521</v>
      </c>
      <c r="BL249" s="67" t="s">
        <v>521</v>
      </c>
      <c r="BM249" s="67" t="s">
        <v>521</v>
      </c>
      <c r="BN249" s="67" t="s">
        <v>521</v>
      </c>
      <c r="BO249" s="67" t="s">
        <v>521</v>
      </c>
      <c r="BP249" s="68" t="s">
        <v>521</v>
      </c>
      <c r="BQ249" s="70" t="s">
        <v>521</v>
      </c>
      <c r="BR249" s="67" t="s">
        <v>521</v>
      </c>
      <c r="BS249" s="67" t="s">
        <v>521</v>
      </c>
      <c r="BT249" s="67" t="s">
        <v>521</v>
      </c>
      <c r="BU249" s="67" t="s">
        <v>521</v>
      </c>
      <c r="BV249" s="67" t="s">
        <v>521</v>
      </c>
      <c r="BW249" s="67" t="s">
        <v>521</v>
      </c>
      <c r="BX249" s="67" t="s">
        <v>521</v>
      </c>
      <c r="BY249" s="67" t="s">
        <v>521</v>
      </c>
      <c r="BZ249" s="68" t="s">
        <v>521</v>
      </c>
      <c r="CA249" s="69" t="s">
        <v>521</v>
      </c>
      <c r="CB249" s="67" t="s">
        <v>521</v>
      </c>
      <c r="CC249" s="67" t="s">
        <v>520</v>
      </c>
      <c r="CD249" s="67" t="s">
        <v>520</v>
      </c>
      <c r="CE249" s="67" t="s">
        <v>520</v>
      </c>
      <c r="CF249" s="67" t="s">
        <v>520</v>
      </c>
      <c r="CG249" s="67" t="s">
        <v>520</v>
      </c>
      <c r="CH249" s="67" t="s">
        <v>520</v>
      </c>
      <c r="CI249" s="67" t="s">
        <v>520</v>
      </c>
      <c r="CJ249" s="68" t="s">
        <v>520</v>
      </c>
      <c r="CK249" s="69" t="s">
        <v>520</v>
      </c>
      <c r="CL249" s="67" t="s">
        <v>520</v>
      </c>
      <c r="CM249" s="67" t="s">
        <v>521</v>
      </c>
      <c r="CN249" s="67" t="s">
        <v>521</v>
      </c>
      <c r="CO249" s="67" t="s">
        <v>521</v>
      </c>
      <c r="CP249" s="67" t="s">
        <v>521</v>
      </c>
      <c r="CQ249" s="67" t="s">
        <v>521</v>
      </c>
      <c r="CR249" s="67" t="s">
        <v>521</v>
      </c>
      <c r="CS249" s="67" t="s">
        <v>521</v>
      </c>
      <c r="CT249" s="68" t="s">
        <v>521</v>
      </c>
      <c r="CU249" s="69" t="s">
        <v>521</v>
      </c>
      <c r="CV249" s="67" t="s">
        <v>521</v>
      </c>
      <c r="CW249" s="67" t="s">
        <v>521</v>
      </c>
      <c r="CX249" s="67" t="s">
        <v>521</v>
      </c>
      <c r="CY249" s="67" t="s">
        <v>521</v>
      </c>
      <c r="CZ249" s="67" t="s">
        <v>521</v>
      </c>
      <c r="DA249" s="67" t="s">
        <v>521</v>
      </c>
      <c r="DB249" s="67" t="s">
        <v>521</v>
      </c>
      <c r="DC249" s="67" t="s">
        <v>521</v>
      </c>
      <c r="DD249" s="68" t="s">
        <v>521</v>
      </c>
      <c r="DE249" s="69" t="s">
        <v>521</v>
      </c>
      <c r="DF249" s="71" t="s">
        <v>521</v>
      </c>
      <c r="DG249" s="67" t="s">
        <v>521</v>
      </c>
      <c r="DH249" s="67" t="s">
        <v>521</v>
      </c>
      <c r="DI249" s="67" t="s">
        <v>521</v>
      </c>
      <c r="DJ249" s="67" t="s">
        <v>521</v>
      </c>
      <c r="DK249" s="67" t="s">
        <v>521</v>
      </c>
      <c r="DL249" s="67" t="s">
        <v>521</v>
      </c>
      <c r="DM249" s="67" t="s">
        <v>521</v>
      </c>
      <c r="DN249" s="68" t="s">
        <v>521</v>
      </c>
      <c r="DO249" s="70" t="s">
        <v>521</v>
      </c>
      <c r="DP249" s="71" t="s">
        <v>521</v>
      </c>
      <c r="DQ249" s="67" t="s">
        <v>521</v>
      </c>
      <c r="DR249" s="67" t="s">
        <v>521</v>
      </c>
      <c r="DS249" s="67" t="s">
        <v>521</v>
      </c>
      <c r="DT249" s="67" t="s">
        <v>521</v>
      </c>
      <c r="DU249" s="67" t="s">
        <v>521</v>
      </c>
      <c r="DV249" s="67" t="s">
        <v>521</v>
      </c>
      <c r="DW249" s="67" t="s">
        <v>521</v>
      </c>
      <c r="DX249" s="72" t="s">
        <v>521</v>
      </c>
      <c r="DY249" s="73" t="s">
        <v>522</v>
      </c>
      <c r="DZ249" s="74">
        <v>2</v>
      </c>
      <c r="EA249" s="74">
        <v>3</v>
      </c>
      <c r="EB249" s="74">
        <v>3</v>
      </c>
      <c r="EC249" s="75">
        <v>4</v>
      </c>
      <c r="ED249" s="76" t="s">
        <v>522</v>
      </c>
      <c r="EE249" s="74">
        <f t="shared" si="474"/>
        <v>2</v>
      </c>
      <c r="EF249" s="74">
        <f t="shared" si="475"/>
        <v>6</v>
      </c>
      <c r="EG249" s="74">
        <f t="shared" si="476"/>
        <v>18</v>
      </c>
      <c r="EH249" s="77">
        <f t="shared" si="477"/>
        <v>72</v>
      </c>
      <c r="EI249" s="73">
        <v>300</v>
      </c>
      <c r="EJ249" s="74">
        <v>450</v>
      </c>
      <c r="EK249" s="74">
        <v>900</v>
      </c>
      <c r="EL249" s="74">
        <v>1500</v>
      </c>
      <c r="EM249" s="75">
        <v>4500</v>
      </c>
      <c r="EN249" s="78">
        <v>1</v>
      </c>
      <c r="EO249" s="79">
        <f t="shared" si="478"/>
        <v>0.75</v>
      </c>
      <c r="EP249" s="79">
        <f t="shared" si="479"/>
        <v>0.5</v>
      </c>
      <c r="EQ249" s="79">
        <f t="shared" si="480"/>
        <v>0.27777777777777773</v>
      </c>
      <c r="ER249" s="80">
        <f t="shared" si="481"/>
        <v>0.20833333333333334</v>
      </c>
      <c r="ES249" s="128" t="s">
        <v>564</v>
      </c>
      <c r="ET249" s="82"/>
      <c r="EU249" s="83">
        <v>4</v>
      </c>
      <c r="EV249" s="146">
        <v>90</v>
      </c>
      <c r="EW249" s="147">
        <v>54</v>
      </c>
      <c r="EX249" s="147">
        <v>63</v>
      </c>
      <c r="EY249" s="147">
        <v>60</v>
      </c>
      <c r="EZ249" s="147">
        <v>29</v>
      </c>
      <c r="FA249" s="147">
        <v>26</v>
      </c>
      <c r="FB249" s="147">
        <v>84</v>
      </c>
      <c r="FC249" s="147">
        <v>84</v>
      </c>
      <c r="FD249" s="74">
        <f t="shared" si="482"/>
        <v>92</v>
      </c>
      <c r="FE249" s="84">
        <f t="shared" si="483"/>
        <v>147</v>
      </c>
      <c r="FF249" s="73">
        <f>RANK(EV249,$EV$9:$EV$497,0)</f>
        <v>116</v>
      </c>
      <c r="FG249" s="74">
        <f>RANK(EW249,$EW$9:$EW$497,0)</f>
        <v>150</v>
      </c>
      <c r="FH249" s="74">
        <f>RANK(EX249,$EX$9:$EX$497,0)</f>
        <v>105</v>
      </c>
      <c r="FI249" s="74">
        <f>RANK(EY249,$EY$9:$EY$497,0)</f>
        <v>77</v>
      </c>
      <c r="FJ249" s="74">
        <f>RANK(EZ249,$EZ$9:$EZ$497,0)</f>
        <v>133</v>
      </c>
      <c r="FK249" s="74">
        <f>RANK(FA249,$FA$9:$FA$497,0)</f>
        <v>138</v>
      </c>
      <c r="FL249" s="74">
        <f>RANK(FB249,$FB$9:$FB$497,0)</f>
        <v>49</v>
      </c>
      <c r="FM249" s="74">
        <f>RANK(FC249,$FC$9:$FC$497,0)</f>
        <v>40</v>
      </c>
      <c r="FN249" s="74">
        <f>RANK(FD249,$FD$9:$FD$497,0)</f>
        <v>118</v>
      </c>
      <c r="FO249" s="84">
        <f>RANK(FE249,$FE$9:$FE$497,0)</f>
        <v>59</v>
      </c>
      <c r="FP249" s="73">
        <f>COUNTIFS($EV$9:$EV$497,"&gt;"&amp;EV249,$ES$9:$ES$497,ES249)+1</f>
        <v>26</v>
      </c>
      <c r="FQ249" s="74">
        <f>COUNTIFS($EW$9:$EW$497,"&gt;"&amp;EW249,$ES$9:$ES$497,ES249)+1</f>
        <v>29</v>
      </c>
      <c r="FR249" s="74">
        <f>COUNTIFS($EX$9:$EX$497,"&gt;"&amp;EX249,$ES$9:$ES$497,ES249)+1</f>
        <v>33</v>
      </c>
      <c r="FS249" s="74">
        <f>COUNTIFS($EY$9:$EY$497,"&gt;"&amp;EY249,$ES$9:$ES$497,ES249)+1</f>
        <v>22</v>
      </c>
      <c r="FT249" s="74">
        <f>COUNTIFS($EZ$9:$EZ$497,"&gt;"&amp;EZ249,$ES$9:$ES$497,ES249)+1</f>
        <v>18</v>
      </c>
      <c r="FU249" s="74">
        <f>COUNTIFS($FA$9:$FA$497,"&gt;"&amp;FA249,$ES$9:$ES$497,ES249)+1</f>
        <v>24</v>
      </c>
      <c r="FV249" s="74">
        <f>COUNTIFS($FB$9:$FB$497,"&gt;"&amp;FB249,$ES$9:$ES$497,ES249)+1</f>
        <v>31</v>
      </c>
      <c r="FW249" s="74">
        <f>COUNTIFS($FC$9:$FC$497,"&gt;"&amp;FC249,$ES$9:$ES$497,ES249)+1</f>
        <v>27</v>
      </c>
      <c r="FX249" s="74">
        <f>COUNTIFS($FD$9:$FD$497,"&gt;"&amp;FD249,$ES$9:$ES$497,ES249)+1</f>
        <v>30</v>
      </c>
      <c r="FY249" s="84">
        <f>COUNTIFS($FE$9:$FE$497,"&gt;"&amp;FE249,$ES$9:$ES$497,ES249)+1</f>
        <v>33</v>
      </c>
      <c r="FZ249" s="73">
        <f t="shared" si="484"/>
        <v>0.95</v>
      </c>
      <c r="GA249" s="74">
        <f t="shared" si="485"/>
        <v>0.56999999999999995</v>
      </c>
      <c r="GB249" s="74">
        <f t="shared" si="486"/>
        <v>0.66</v>
      </c>
      <c r="GC249" s="74">
        <f t="shared" si="487"/>
        <v>0.63</v>
      </c>
      <c r="GD249" s="74">
        <f t="shared" si="488"/>
        <v>0.31</v>
      </c>
      <c r="GE249" s="74">
        <f t="shared" si="489"/>
        <v>0.27</v>
      </c>
      <c r="GF249" s="74">
        <f t="shared" si="490"/>
        <v>0.88</v>
      </c>
      <c r="GG249" s="86">
        <f t="shared" si="491"/>
        <v>0.88</v>
      </c>
      <c r="GH249" s="86">
        <f t="shared" si="492"/>
        <v>0.97</v>
      </c>
      <c r="GI249" s="87">
        <f t="shared" si="493"/>
        <v>1.55</v>
      </c>
      <c r="GJ249" s="85">
        <f>ROUND(((FZ249-AVERAGE(FZ$9:FZ$497))/STDEVP(FZ$9:FZ$497)*10+50),2)</f>
        <v>49.35</v>
      </c>
      <c r="GK249" s="86">
        <f>ROUND(((GA249-AVERAGE(GA$9:GA$497))/STDEVP(GA$9:GA$497)*10+50),2)</f>
        <v>46.4</v>
      </c>
      <c r="GL249" s="86">
        <f>ROUND(((GB249-AVERAGE(GB$9:GB$497))/STDEVP(GB$9:GB$497)*10+50),2)</f>
        <v>52.9</v>
      </c>
      <c r="GM249" s="86">
        <f>ROUND(((GC249-AVERAGE(GC$9:GC$497))/STDEVP(GC$9:GC$497)*10+50),2)</f>
        <v>55.21</v>
      </c>
      <c r="GN249" s="86">
        <f>ROUND(((GD249-AVERAGE(GD$9:GD$497))/STDEVP(GD$9:GD$497)*10+50),2)</f>
        <v>47.18</v>
      </c>
      <c r="GO249" s="86">
        <f>ROUND(((GE249-AVERAGE(GE$9:GE$497))/STDEVP(GE$9:GE$497)*10+50),2)</f>
        <v>47.15</v>
      </c>
      <c r="GP249" s="86">
        <f>ROUND(((GF249-AVERAGE(GF$9:GF$497))/STDEVP(GF$9:GF$497)*10+50),2)</f>
        <v>57.72</v>
      </c>
      <c r="GQ249" s="86">
        <f>ROUND(((GG249-AVERAGE(GG$9:GG$497))/STDEVP(GG$9:GG$497)*10+50),2)</f>
        <v>57.79</v>
      </c>
      <c r="GR249" s="86">
        <f>ROUND(((GH249-AVERAGE(GH$9:GH$497))/STDEVP(GH$9:GH$497)*10+50),2)</f>
        <v>49.83</v>
      </c>
      <c r="GS249" s="87">
        <f>ROUND(((GI249-AVERAGE(GI$9:GI$497))/STDEVP(GI$9:GI$497)*10+50),2)</f>
        <v>57.06</v>
      </c>
      <c r="GT249" s="73">
        <f>RANK(GJ249,$GJ$9:$GJ$497,0)</f>
        <v>208</v>
      </c>
      <c r="GU249" s="74">
        <f>RANK(GK249,$GK$9:$GK$497,0)</f>
        <v>245</v>
      </c>
      <c r="GV249" s="74">
        <f>RANK(GL249,$GL$9:$GL$497,0)</f>
        <v>154</v>
      </c>
      <c r="GW249" s="74">
        <f>RANK(GM249,$GM$9:$GM$497,0)</f>
        <v>96</v>
      </c>
      <c r="GX249" s="74">
        <f>RANK(GN249,$GN$9:$GN$497,0)</f>
        <v>189</v>
      </c>
      <c r="GY249" s="74">
        <f>RANK(GO249,$GO$9:$GO$497,0)</f>
        <v>210</v>
      </c>
      <c r="GZ249" s="74">
        <f>RANK(GP249,$GP$9:$GP$497,0)</f>
        <v>95</v>
      </c>
      <c r="HA249" s="74">
        <f>RANK(GQ249,$GQ$9:$GQ$497,0)</f>
        <v>97</v>
      </c>
      <c r="HB249" s="74">
        <f>RANK(GR249,$GR$9:$GR$497,0)</f>
        <v>187</v>
      </c>
      <c r="HC249" s="84">
        <f>RANK(GS249,$GS$9:$GS$497,0)</f>
        <v>100</v>
      </c>
      <c r="HD249" s="85">
        <f>ROUND(AVERAGEIF($ES$9:$ES$497,$ES249,$FZ$9:$FZ$497),2)</f>
        <v>0.92</v>
      </c>
      <c r="HE249" s="86">
        <f>ROUND(AVERAGEIF($ES$9:$ES$497,$ES249,$GA$9:$GA$497),2)</f>
        <v>0.65</v>
      </c>
      <c r="HF249" s="86">
        <f>ROUND(AVERAGEIF($ES$9:$ES$497,$ES249,$GB$9:$GB$497),2)</f>
        <v>0.69</v>
      </c>
      <c r="HG249" s="86">
        <f>ROUND(AVERAGEIF($ES$9:$ES$497,$ES249,$GC$9:$GC$497),2)</f>
        <v>0.54</v>
      </c>
      <c r="HH249" s="86">
        <f>ROUND(AVERAGEIF($ES$9:$ES$497,$ES249,$GD$9:$GD$497),2)</f>
        <v>0.32</v>
      </c>
      <c r="HI249" s="86">
        <f>ROUND(AVERAGEIF($ES$9:$ES$497,$ES249,$GE$9:$GE$497),2)</f>
        <v>0.33</v>
      </c>
      <c r="HJ249" s="86">
        <f>ROUND(AVERAGEIF($ES$9:$ES$497,$ES249,$GF$9:$GF$497),2)</f>
        <v>0.98</v>
      </c>
      <c r="HK249" s="86">
        <f>ROUND(AVERAGEIF($ES$9:$ES$497,$ES249,$GG$9:$GG$497),2)</f>
        <v>0.86</v>
      </c>
      <c r="HL249" s="86">
        <f>ROUND(AVERAGEIF($ES$9:$ES$497,$ES249,$GH$9:$GH$497),2)</f>
        <v>1.01</v>
      </c>
      <c r="HM249" s="87">
        <f>ROUND(AVERAGEIF($ES$9:$ES$497,$ES249,$GI$9:$GI$497),2)</f>
        <v>1.55</v>
      </c>
      <c r="HN249" s="88">
        <f t="shared" si="494"/>
        <v>2.9999999999999916E-2</v>
      </c>
      <c r="HO249" s="89">
        <f t="shared" si="495"/>
        <v>-8.0000000000000071E-2</v>
      </c>
      <c r="HP249" s="89">
        <f t="shared" si="496"/>
        <v>-2.9999999999999916E-2</v>
      </c>
      <c r="HQ249" s="89">
        <f t="shared" si="497"/>
        <v>8.9999999999999969E-2</v>
      </c>
      <c r="HR249" s="89">
        <f t="shared" si="498"/>
        <v>-1.0000000000000009E-2</v>
      </c>
      <c r="HS249" s="89">
        <f t="shared" si="499"/>
        <v>-0.06</v>
      </c>
      <c r="HT249" s="89">
        <f t="shared" si="500"/>
        <v>-9.9999999999999978E-2</v>
      </c>
      <c r="HU249" s="89">
        <f t="shared" si="501"/>
        <v>2.0000000000000018E-2</v>
      </c>
      <c r="HV249" s="89">
        <f t="shared" si="502"/>
        <v>-4.0000000000000036E-2</v>
      </c>
      <c r="HW249" s="90">
        <f t="shared" si="503"/>
        <v>0</v>
      </c>
      <c r="HX249" s="73">
        <f>COUNTIFS($FZ$9:$FZ$497,"&gt;"&amp;FZ249,$ES$9:$ES$497,$ES249)+1</f>
        <v>43</v>
      </c>
      <c r="HY249" s="74">
        <f>COUNTIFS($GA$9:$GA$497,"&gt;"&amp;GA249,$ES$9:$ES$497,$ES249)+1</f>
        <v>70</v>
      </c>
      <c r="HZ249" s="74">
        <f>COUNTIFS($GB$9:$GB$497,"&gt;"&amp;GB249,$ES$9:$ES$497,$ES249)+1</f>
        <v>46</v>
      </c>
      <c r="IA249" s="74">
        <f>COUNTIFS($GC$9:$GC$497,"&gt;"&amp;GC249,$ES$9:$ES$497,$ES249)+1</f>
        <v>25</v>
      </c>
      <c r="IB249" s="74">
        <f>COUNTIFS($GD$9:$GD$497,"&gt;"&amp;GD249,$ES$9:$ES$497,$ES249)+1</f>
        <v>37</v>
      </c>
      <c r="IC249" s="74">
        <f>COUNTIFS($GE$9:$GE$497,"&gt;"&amp;GE249,$ES$9:$ES$497,$ES249)+1</f>
        <v>63</v>
      </c>
      <c r="ID249" s="74">
        <f>COUNTIFS($GF$9:$GF$497,"&gt;"&amp;GF249,$ES$9:$ES$497,$ES249)+1</f>
        <v>64</v>
      </c>
      <c r="IE249" s="74">
        <f>COUNTIFS($GG$9:$GG$497,"&gt;"&amp;GG249,$ES$9:$ES$497,$ES249)+1</f>
        <v>44</v>
      </c>
      <c r="IF249" s="74">
        <f>COUNTIFS($GH$9:$GH$497,"&gt;"&amp;GH249,$ES$9:$ES$497,$ES249)+1</f>
        <v>43</v>
      </c>
      <c r="IG249" s="84">
        <f>COUNTIFS($GI$9:$GI$497,"&gt;"&amp;GI249,$ES$9:$ES$497,$ES249)+1</f>
        <v>46</v>
      </c>
      <c r="IH249" s="148">
        <v>7.0000000000000007E-2</v>
      </c>
      <c r="II249" s="149"/>
      <c r="IJ249" s="149"/>
      <c r="IK249" s="149"/>
      <c r="IL249" s="149"/>
      <c r="IM249" s="150"/>
      <c r="IN249" s="151"/>
      <c r="IO249" s="152"/>
      <c r="IP249" s="153"/>
      <c r="IQ249" s="149"/>
      <c r="IR249" s="149"/>
      <c r="IS249" s="149"/>
      <c r="IT249" s="149"/>
      <c r="IU249" s="149"/>
      <c r="IV249" s="149"/>
      <c r="IW249" s="154"/>
      <c r="IX249" s="151"/>
      <c r="IY249" s="149"/>
      <c r="IZ249" s="149"/>
      <c r="JA249" s="149"/>
      <c r="JB249" s="149"/>
      <c r="JC249" s="149"/>
      <c r="JD249" s="149"/>
      <c r="JE249" s="155"/>
      <c r="JF249" s="153"/>
      <c r="JG249" s="149"/>
      <c r="JH249" s="149"/>
      <c r="JI249" s="149"/>
      <c r="JJ249" s="149"/>
      <c r="JK249" s="149"/>
      <c r="JL249" s="149"/>
      <c r="JM249" s="154"/>
      <c r="JN249" s="151"/>
      <c r="JO249" s="149"/>
      <c r="JP249" s="149"/>
      <c r="JQ249" s="149"/>
      <c r="JR249" s="149"/>
      <c r="JS249" s="149"/>
      <c r="JT249" s="149"/>
      <c r="JU249" s="149"/>
      <c r="JV249" s="149"/>
      <c r="JW249" s="149"/>
      <c r="JX249" s="149"/>
      <c r="JY249" s="149"/>
      <c r="JZ249" s="155"/>
      <c r="KA249" s="151"/>
      <c r="KB249" s="149"/>
      <c r="KC249" s="149"/>
      <c r="KD249" s="149"/>
      <c r="KE249" s="155"/>
      <c r="KF249" s="153"/>
      <c r="KG249" s="149"/>
      <c r="KH249" s="149"/>
      <c r="KI249" s="149"/>
      <c r="KJ249" s="149"/>
      <c r="KK249" s="156"/>
      <c r="KL249" s="149"/>
      <c r="KM249" s="149"/>
      <c r="KN249" s="149"/>
      <c r="KO249" s="149"/>
      <c r="KP249" s="149"/>
      <c r="KQ249" s="149"/>
      <c r="KR249" s="149"/>
      <c r="KS249" s="154"/>
      <c r="KT249" s="154"/>
      <c r="KU249" s="154"/>
      <c r="KV249" s="154"/>
      <c r="KW249" s="151"/>
      <c r="KX249" s="149"/>
      <c r="KY249" s="149"/>
      <c r="KZ249" s="149"/>
      <c r="LA249" s="149"/>
      <c r="LB249" s="149"/>
      <c r="LC249" s="154"/>
      <c r="LD249" s="151"/>
      <c r="LE249" s="152"/>
      <c r="LF249" s="157"/>
      <c r="LG249" s="158"/>
      <c r="LH249" s="151"/>
      <c r="LI249" s="149"/>
      <c r="LJ249" s="147"/>
      <c r="LK249" s="147"/>
      <c r="LL249" s="147"/>
      <c r="LM249" s="159"/>
      <c r="LN249" s="153"/>
      <c r="LO249" s="149"/>
      <c r="LP249" s="149"/>
      <c r="LQ249" s="149"/>
      <c r="LR249" s="154"/>
      <c r="LS249" s="151"/>
      <c r="LT249" s="149"/>
      <c r="LU249" s="149"/>
      <c r="LV249" s="149"/>
      <c r="LW249" s="149"/>
      <c r="LX249" s="149"/>
      <c r="LY249" s="149"/>
      <c r="LZ249" s="149"/>
      <c r="MA249" s="155"/>
      <c r="MB249" s="153"/>
      <c r="MC249" s="149"/>
      <c r="MD249" s="149"/>
      <c r="ME249" s="149"/>
      <c r="MF249" s="149"/>
      <c r="MG249" s="149"/>
      <c r="MH249" s="149"/>
      <c r="MI249" s="149"/>
      <c r="MJ249" s="149"/>
      <c r="MK249" s="149"/>
      <c r="ML249" s="149"/>
      <c r="MM249" s="149"/>
      <c r="MN249" s="156"/>
      <c r="MO249" s="156"/>
      <c r="MP249" s="154"/>
      <c r="MQ249" s="151"/>
      <c r="MR249" s="149"/>
      <c r="MS249" s="149"/>
      <c r="MT249" s="149"/>
      <c r="MU249" s="149"/>
      <c r="MV249" s="156"/>
      <c r="MW249" s="149"/>
      <c r="MX249" s="149"/>
      <c r="MY249" s="149"/>
      <c r="MZ249" s="149"/>
      <c r="NA249" s="149"/>
      <c r="NB249" s="149"/>
      <c r="NC249" s="149"/>
      <c r="ND249" s="154"/>
      <c r="NE249" s="154"/>
      <c r="NF249" s="154"/>
      <c r="NG249" s="154"/>
      <c r="NH249" s="151"/>
      <c r="NI249" s="149"/>
      <c r="NJ249" s="149"/>
      <c r="NK249" s="149"/>
      <c r="NL249" s="149"/>
      <c r="NM249" s="149"/>
      <c r="NN249" s="94"/>
      <c r="NO249" s="151"/>
      <c r="NP249" s="160">
        <v>0.05</v>
      </c>
      <c r="NQ249" s="145" t="s">
        <v>1113</v>
      </c>
      <c r="NR249" s="199" t="s">
        <v>1115</v>
      </c>
      <c r="NS249" s="199"/>
      <c r="NT249" s="199"/>
      <c r="NU249" s="199"/>
      <c r="NV249" s="135"/>
      <c r="NW249" s="102" t="s">
        <v>882</v>
      </c>
      <c r="NX249" s="136" t="s">
        <v>1116</v>
      </c>
      <c r="NY249" s="138" t="s">
        <v>1117</v>
      </c>
      <c r="NZ249" s="136" t="s">
        <v>1116</v>
      </c>
      <c r="OA249" s="137"/>
      <c r="OB249" s="137"/>
      <c r="OC249" s="137"/>
      <c r="OD249" s="108">
        <f t="shared" si="504"/>
        <v>72</v>
      </c>
      <c r="OE249" s="109">
        <v>4</v>
      </c>
      <c r="OF249" s="110">
        <f t="shared" si="505"/>
        <v>300</v>
      </c>
      <c r="OG249" s="109">
        <v>3</v>
      </c>
      <c r="OH249" s="111">
        <f>ROUND(AVERAGEIF($ES$9:$ES$497,$ES249,EV$9:EV$497),0)</f>
        <v>67</v>
      </c>
      <c r="OI249" s="112">
        <f>ROUND(AVERAGEIF($ES$9:$ES$497,$ES249,EW$9:EW$497),0)</f>
        <v>45</v>
      </c>
      <c r="OJ249" s="112">
        <f>ROUND(AVERAGEIF($ES$9:$ES$497,$ES249,EX$9:EX$497),0)</f>
        <v>51</v>
      </c>
      <c r="OK249" s="112">
        <f>ROUND(AVERAGEIF($ES$9:$ES$497,$ES249,EY$9:EY$497),0)</f>
        <v>39</v>
      </c>
      <c r="OL249" s="112">
        <f>ROUND(AVERAGEIF($ES$9:$ES$497,$ES249,EZ$9:EZ$497),0)</f>
        <v>21</v>
      </c>
      <c r="OM249" s="112">
        <f>ROUND(AVERAGEIF($ES$9:$ES$497,$ES249,FA$9:FA$497),0)</f>
        <v>21</v>
      </c>
      <c r="ON249" s="112">
        <f>ROUND(AVERAGEIF($ES$9:$ES$497,$ES249,FB$9:FB$497),0)</f>
        <v>68</v>
      </c>
      <c r="OO249" s="112">
        <f>ROUND(AVERAGEIF($ES$9:$ES$497,$ES249,FC$9:FC$497),0)</f>
        <v>64</v>
      </c>
      <c r="OP249" s="112">
        <f>ROUND(AVERAGEIF($ES$9:$ES$497,$ES249,FD$9:FD$497),0)</f>
        <v>72</v>
      </c>
      <c r="OQ249" s="113">
        <f>ROUND(AVERAGEIF($ES$9:$ES$497,$ES249,FE$9:FE$497),0)</f>
        <v>115</v>
      </c>
      <c r="OR249" s="114">
        <f>ROUND(EV249/MAX(EV$9:EV$497)*100,0)</f>
        <v>51</v>
      </c>
      <c r="OS249" s="115">
        <f>ROUND(EW249/MAX(EW$9:EW$497)*100,0)</f>
        <v>43</v>
      </c>
      <c r="OT249" s="115">
        <f>ROUND(EX249/MAX(EX$9:EX$497)*100,0)</f>
        <v>53</v>
      </c>
      <c r="OU249" s="115">
        <f>ROUND(EY249/MAX(EY$9:EY$497)*100,0)</f>
        <v>40</v>
      </c>
      <c r="OV249" s="115">
        <f>ROUND(EZ249/MAX(EZ$9:EZ$497)*100,0)</f>
        <v>23</v>
      </c>
      <c r="OW249" s="115">
        <f>ROUND(FA249/MAX(FA$9:FA$497)*100,0)</f>
        <v>23</v>
      </c>
      <c r="OX249" s="115">
        <f>ROUND(FB249/MAX(FB$9:FB$497)*100,0)</f>
        <v>63</v>
      </c>
      <c r="OY249" s="116">
        <f>ROUND(FC249/MAX(FC$9:FC$497)*100,0)</f>
        <v>58</v>
      </c>
      <c r="OZ249" s="115">
        <f>ROUND(FD249/MAX(FD$9:FD$497)*100,0)</f>
        <v>62</v>
      </c>
      <c r="PA249" s="117">
        <f>ROUND(FE249/MAX(FE$9:FE$497)*100,0)</f>
        <v>60</v>
      </c>
      <c r="PB249" s="118">
        <f t="shared" si="506"/>
        <v>571</v>
      </c>
      <c r="PC249" s="115">
        <f t="shared" si="507"/>
        <v>481</v>
      </c>
      <c r="PD249" s="115">
        <f t="shared" si="508"/>
        <v>640</v>
      </c>
      <c r="PE249" s="115">
        <f t="shared" si="509"/>
        <v>687</v>
      </c>
      <c r="PF249" s="115">
        <f t="shared" si="510"/>
        <v>468</v>
      </c>
      <c r="PG249" s="119">
        <f t="shared" si="511"/>
        <v>400</v>
      </c>
      <c r="PH249" s="118">
        <f>ROUND(PB249/MAX(PB$9:PB$497)*100,0)</f>
        <v>68</v>
      </c>
      <c r="PI249" s="115">
        <f>ROUND(PC249/MAX(PC$9:PC$497)*100,0)</f>
        <v>58</v>
      </c>
      <c r="PJ249" s="115">
        <f>ROUND(PD249/MAX(PD$9:PD$497)*100,0)</f>
        <v>68</v>
      </c>
      <c r="PK249" s="115">
        <f>ROUND(PE249/MAX(PE$9:PE$497)*100,0)</f>
        <v>68</v>
      </c>
      <c r="PL249" s="115">
        <f>ROUND(PF249/MAX(PF$9:PF$497)*100,0)</f>
        <v>66</v>
      </c>
      <c r="PM249" s="119">
        <f>ROUND(PG249/MAX(PG$9:PG$497)*100,0)</f>
        <v>58</v>
      </c>
      <c r="PN249" s="118">
        <f>RANK(PH249,PH$9:PH$497,0)</f>
        <v>63</v>
      </c>
      <c r="PO249" s="115">
        <f>RANK(PI249,PI$9:PI$497,0)</f>
        <v>82</v>
      </c>
      <c r="PP249" s="115">
        <f>RANK(PJ249,PJ$9:PJ$497,0)</f>
        <v>79</v>
      </c>
      <c r="PQ249" s="115">
        <f>RANK(PK249,PK$9:PK$497,0)</f>
        <v>49</v>
      </c>
      <c r="PR249" s="115">
        <f>RANK(PL249,PL$9:PL$497,0)</f>
        <v>99</v>
      </c>
      <c r="PS249" s="119">
        <f>RANK(PM249,PM$9:PM$497,0)</f>
        <v>112</v>
      </c>
      <c r="PT249" s="120">
        <f>ROUND(FZ249/MAX(FZ$9:FZ$497)*100,0)</f>
        <v>52</v>
      </c>
      <c r="PU249" s="115">
        <f>ROUND(GA249/MAX(GA$9:GA$497)*100,0)</f>
        <v>32</v>
      </c>
      <c r="PV249" s="115">
        <f>ROUND(GB249/MAX(GB$9:GB$497)*100,0)</f>
        <v>48</v>
      </c>
      <c r="PW249" s="115">
        <f>ROUND(GC249/MAX(GC$9:GC$497)*100,0)</f>
        <v>50</v>
      </c>
      <c r="PX249" s="115">
        <f>ROUND(GD249/MAX(GD$9:GD$497)*100,0)</f>
        <v>17</v>
      </c>
      <c r="PY249" s="115">
        <f>ROUND(GE249/MAX(GE$9:GE$497)*100,0)</f>
        <v>16</v>
      </c>
      <c r="PZ249" s="115">
        <f>ROUND(GF249/MAX(GF$9:GF$497)*100,0)</f>
        <v>41</v>
      </c>
      <c r="QA249" s="116">
        <f>ROUND(GG249/MAX(GG$9:GG$497)*100,0)</f>
        <v>48</v>
      </c>
      <c r="QB249" s="115">
        <f>ROUND(GH249/MAX(GH$9:GH$497)*100,0)</f>
        <v>43</v>
      </c>
      <c r="QC249" s="121">
        <f>ROUND(GI249/MAX(GI$9:GI$497)*100,0)</f>
        <v>50</v>
      </c>
      <c r="QD249" s="120">
        <f>ROUND(AVERAGEIF($ES$9:$ES$497,$ES249,PT$9:PT$497),0)</f>
        <v>50</v>
      </c>
      <c r="QE249" s="120">
        <f>ROUND(AVERAGEIF($ES$9:$ES$497,$ES249,PU$9:PU$497),0)</f>
        <v>37</v>
      </c>
      <c r="QF249" s="120">
        <f>ROUND(AVERAGEIF($ES$9:$ES$497,$ES249,PV$9:PV$497),0)</f>
        <v>50</v>
      </c>
      <c r="QG249" s="120">
        <f>ROUND(AVERAGEIF($ES$9:$ES$497,$ES249,PW$9:PW$497),0)</f>
        <v>43</v>
      </c>
      <c r="QH249" s="120">
        <f>ROUND(AVERAGEIF($ES$9:$ES$497,$ES249,PX$9:PX$497),0)</f>
        <v>18</v>
      </c>
      <c r="QI249" s="120">
        <f>ROUND(AVERAGEIF($ES$9:$ES$497,$ES249,PY$9:PY$497),0)</f>
        <v>20</v>
      </c>
      <c r="QJ249" s="120">
        <f>ROUND(AVERAGEIF($ES$9:$ES$497,$ES249,PZ$9:PZ$497),0)</f>
        <v>46</v>
      </c>
      <c r="QK249" s="120">
        <f>ROUND(AVERAGEIF($ES$9:$ES$497,$ES249,QA$9:QA$497),0)</f>
        <v>47</v>
      </c>
      <c r="QL249" s="120">
        <f>ROUND(AVERAGEIF($ES$9:$ES$497,$ES249,QB$9:QB$497),0)</f>
        <v>45</v>
      </c>
      <c r="QM249" s="120">
        <f>ROUND(AVERAGEIF($ES$9:$ES$497,$ES249,QC$9:QC$497),0)</f>
        <v>49</v>
      </c>
      <c r="QN249" s="114">
        <f t="shared" si="512"/>
        <v>540</v>
      </c>
      <c r="QO249" s="115">
        <f t="shared" si="513"/>
        <v>416</v>
      </c>
      <c r="QP249" s="115">
        <f t="shared" si="514"/>
        <v>608</v>
      </c>
      <c r="QQ249" s="115">
        <f t="shared" si="515"/>
        <v>684</v>
      </c>
      <c r="QR249" s="115">
        <f t="shared" si="516"/>
        <v>545</v>
      </c>
      <c r="QS249" s="119">
        <f t="shared" si="517"/>
        <v>373</v>
      </c>
      <c r="QT249" s="114">
        <f>ROUND((QN249-MIN(QN$9:QN$497))/(MAX(QN$9:QN$497)-MIN(QN$9:QN$497))*100,0)</f>
        <v>49</v>
      </c>
      <c r="QU249" s="115">
        <f>ROUND((QO249-MIN(QO$9:QO$497))/(MAX(QO$9:QO$497)-MIN(QO$9:QO$497))*100,0)</f>
        <v>30</v>
      </c>
      <c r="QV249" s="115">
        <f>ROUND((QP249-MIN(QP$9:QP$497))/(MAX(QP$9:QP$497)-MIN(QP$9:QP$497))*100,0)</f>
        <v>37</v>
      </c>
      <c r="QW249" s="115">
        <f>ROUND((QQ249-MIN(QQ$9:QQ$497))/(MAX(QQ$9:QQ$497)-MIN(QQ$9:QQ$497))*100,0)</f>
        <v>50</v>
      </c>
      <c r="QX249" s="115">
        <f>ROUND((QR249-MIN(QR$9:QR$497))/(MAX(QR$9:QR$497)-MIN(QR$9:QR$497))*100,0)</f>
        <v>52</v>
      </c>
      <c r="QY249" s="115">
        <f>ROUND((QS249-MIN(QS$9:QS$497))/(MAX(QS$9:QS$497)-MIN(QS$9:QS$497))*100,0)</f>
        <v>40</v>
      </c>
      <c r="QZ249" s="114">
        <f>RANK(QN249,QN$9:QN$497,0)</f>
        <v>121</v>
      </c>
      <c r="RA249" s="115">
        <f>RANK(QO249,QO$9:QO$497,0)</f>
        <v>163</v>
      </c>
      <c r="RB249" s="115">
        <f>RANK(QP249,QP$9:QP$497,0)</f>
        <v>131</v>
      </c>
      <c r="RC249" s="115">
        <f>RANK(QQ249,QQ$9:QQ$497,0)</f>
        <v>89</v>
      </c>
      <c r="RD249" s="115">
        <f>RANK(QR249,QR$9:QR$497,0)</f>
        <v>155</v>
      </c>
      <c r="RE249" s="115">
        <f>RANK(QS249,QS$9:QS$497,0)</f>
        <v>199</v>
      </c>
      <c r="RF249" s="122"/>
      <c r="RG249" s="115">
        <f>($RH$3*(IH249+IJ249)*100*100/MAX(EX$9:EX$497)*$RO$3) +($RH$3*(II249+IJ249)*100*100/MAX(EX$9:EX$497)*$RO$4) + ($RH$3*IK249*100*100/MAX(EX$9:EX$497)*0.098)</f>
        <v>18.754166666666666</v>
      </c>
      <c r="RH249" s="115">
        <f>($RH$4*IL249*100*100/MAX(EZ$9:EZ$497))*$RQ$3</f>
        <v>0</v>
      </c>
      <c r="RI249" s="115">
        <f>($RH$3*IM249*100*100/MAX(EY$9:EY$497))*$RQ$4</f>
        <v>0</v>
      </c>
      <c r="RJ249" s="115">
        <f>($RH$3*IN249*100*100/MAX(EX$9:EX$497))</f>
        <v>0</v>
      </c>
      <c r="RK249" s="115">
        <f>($RH$4*IO249*100*100/MAX(EZ$9:EZ$497))*$RQ$3</f>
        <v>0</v>
      </c>
      <c r="RL249" s="115">
        <f>(($RL$4*IP249*100*((100/MAX(EX$9:EX$497)+100/MAX(EZ$9:EZ$497))/2))+($RL$4*IQ249*100*((100/MAX(EX$9:EX$497)+100/MAX(EZ$9:EZ$497))/2))+($RL$4*IR249*100*((100/MAX(EX$9:EX$497)+100/MAX(EZ$9:EZ$497))/2))+($RL$4*IS249*100*((100/MAX(EX$9:EX$497)+100/MAX(EZ$9:EZ$497))/2))+($RL$4*IT249*100*((100/MAX(EX$9:EX$497)+100/MAX(EZ$9:EZ$497))/2))+($RL$4*IU249*100*((100/MAX(EX$9:EX$497)+100/MAX(EZ$9:EZ$497))/2))+($RL$4*IV249*100*((100/MAX(EX$9:EX$497)+100/MAX(EZ$9:EZ$497))/2))+($RL$4*IW249*100*((100/MAX(EX$9:EX$497)+100/MAX(EZ$9:EZ$497))/2)))*$RS$3</f>
        <v>0</v>
      </c>
      <c r="RM249" s="115">
        <f>(($RH$3*IX249*100*100/MAX(EX$9:EX$497))+($RH$3*IY249*100*100/MAX(EX$9:EX$497))+($RH$3*IZ249*100*100/MAX(EX$9:EX$497))+($RH$3*JA249*100*100/MAX(EX$9:EX$497))+($RH$3*JB249*100*100/MAX(EX$9:EX$497))+($RH$3*JC249*100*100/MAX(EX$9:EX$497))+($RH$3*JD249*100*100/MAX(EX$9:EX$497))+($RH$3*JE249*100*100/MAX(EX$9:EX$497)))*$RS$4</f>
        <v>0</v>
      </c>
      <c r="RN249" s="115">
        <f>(($RH$4*JF249*100*100/MAX(EZ$9:EZ$497)) + ($RH$4*JG249*100*100/MAX(EZ$9:EZ$497)) + ($RH$4*JH249*100*100/MAX(EZ$9:EZ$497)) + ($RH$4*JI249*100*100/MAX(EZ$9:EZ$497)) + ($RH$4*JJ249*100*100/MAX(EZ$9:EZ$497)) + ($RH$4*JK249*100*100/MAX(EZ$9:EZ$497)) + ($RH$4*JL249*100*100/MAX(EZ$9:EZ$497)) + ($RH$4*JM249*100*100/MAX(EZ$9:EZ$497)))*$RU$3</f>
        <v>0</v>
      </c>
      <c r="RO249" s="115">
        <f>(($RL$4*JN249*100*((100/MAX(EX$9:EX$497)+100/MAX(EZ$9:EZ$497))/2))+($RL$4*JO249*100*((100/MAX(EX$9:EX$497)+100/MAX(EZ$9:EZ$497))/2))+($RL$4*JP249*100*((100/MAX(EX$9:EX$497)+100/MAX(EZ$9:EZ$497))/2))+($RL$4*JQ249*100*((100/MAX(EX$9:EX$497)+100/MAX(EZ$9:EZ$497))/2))+($RL$4*JR249*100*((100/MAX(EX$9:EX$497)+100/MAX(EZ$9:EZ$497))/2))+($RL$4*JS249*100*((100/MAX(EX$9:EX$497)+100/MAX(EZ$9:EZ$497))/2))+($RL$4*JT249*100*((100/MAX(EX$9:EX$497)+100/MAX(EZ$9:EZ$497))/2))+($RL$4*JU249*100*((100/MAX(EX$9:EX$497)+100/MAX(EZ$9:EZ$497))/2))+($RL$4*JV249*100*((100/MAX(EX$9:EX$497)+100/MAX(EZ$9:EZ$497))/2))+($RL$4*JW249*100*((100/MAX(EX$9:EX$497)+100/MAX(EZ$9:EZ$497))/2))+($RL$4*JX249*100*((100/MAX(EX$9:EX$497)+100/MAX(EZ$9:EZ$497))/2))+($RL$4*JY249*100*((100/MAX(EX$9:EX$497)+100/MAX(EZ$9:EZ$497))/2))+($RL$4*JZ249*100*((100/MAX(EX$9:EX$497)+100/MAX(EZ$9:EZ$497))/2)))*$RW$3/2</f>
        <v>0</v>
      </c>
      <c r="RP249" s="119">
        <f>($RJ$3*KA249*100*100/MAX(FA$9:FA$497)) + ($RJ$3*KB249*100*100/MAX(FA$9:FA$497)/2) + ($RJ$3*KC249*100*100/MAX(FA$9:FA$497)/2) + ($RJ$3*KD249*100*100/MAX(FA$9:FA$497)/4) + ($RJ$3*KE249*100*100/MAX(FA$9:FA$497)/4)</f>
        <v>0</v>
      </c>
      <c r="RQ249" s="118">
        <f>($RL$4*KF249*100*((100/MAX(EX$9:EX$497)+100/MAX(EZ$9:EZ$497)))) * ($RO$3/2) + (($RL$4*KG249*100*((100/MAX(EX$9:EX$497)+100/MAX(EZ$9:EZ$497))))+($RL$4*KH249*100*((100/MAX(EX$9:EX$497)+100/MAX(EZ$9:EZ$497))))+($RL$4*KI249*100*((100/MAX(EX$9:EX$497)+100/MAX(EZ$9:EZ$497))))+($RL$4*KJ249*100*((100/MAX(EX$9:EX$497)+100/MAX(EZ$9:EZ$497))))+($RL$4*KK249*100*((100/MAX(EX$9:EX$497)+100/MAX(EZ$9:EZ$497))))+($RL$4*KL249*100*((100/MAX(EX$9:EX$497)+100/MAX(EZ$9:EZ$497))))+($RL$4*KM249*100*((100/MAX(EX$9:EX$497)+100/MAX(EZ$9:EZ$497))))+($RL$4*KN249*100*((100/MAX(EX$9:EX$497)+100/MAX(EZ$9:EZ$497))))+($RL$4*KO249*100*((100/MAX(EX$9:EX$497)+100/MAX(EZ$9:EZ$497))))+($RL$4*KP249*100*((100/MAX(EX$9:EX$497)+100/MAX(EZ$9:EZ$497))))+($RL$4*KQ249*100*((100/MAX(EX$9:EX$497)+100/MAX(EZ$9:EZ$497))))+($RL$4*KR249*100*((100/MAX(EX$9:EX$497)+100/MAX(EZ$9:EZ$497))))+($RL$4*KS249*100*((100/MAX(EX$9:EX$497)+100/MAX(EZ$9:EZ$497))))+($RL$4*KV249*100*((100/MAX(EX$9:EX$497)+100/MAX(EZ$9:EZ$497))))) * (($RO$3+$RO$4)/6)</f>
        <v>0</v>
      </c>
      <c r="RR249" s="115">
        <f>(($RL$4*KW249*100*((100/MAX(EX$9:EX$497)+100/MAX(EZ$9:EZ$497))))) * ($RO$3/2) + (($RL$4*KX249*100*((100/MAX(EX$9:EX$497)+100/MAX(EZ$9:EZ$497))))+($RL$4*KY249*100*((100/MAX(EX$9:EX$497)+100/MAX(EZ$9:EZ$497))))+($RL$4*KZ249*100*((100/MAX(EX$9:EX$497)+100/MAX(EZ$9:EZ$497))))+($RL$4*LA249*100*((100/MAX(EX$9:EX$497)+100/MAX(EZ$9:EZ$497))))+($RL$4*LB249*100*((100/MAX(EX$9:EX$497)+100/MAX(EZ$9:EZ$497))))+($RL$4*LC249*100*((100/MAX(EX$9:EX$497)+100/MAX(EZ$9:EZ$497))))) * (($RO$3+$RO$4)/6)</f>
        <v>0</v>
      </c>
      <c r="RS249" s="119">
        <f>(($RL$4*LD249*100*((100/MAX(EX$9:EX$497)+100/MAX(EZ$9:EZ$497))))+($RL$4*LE249*100*((100/MAX(EX$9:EX$497)+100/MAX(EZ$9:EZ$497))))) * (($RO$3+$RO$4)/6)</f>
        <v>0</v>
      </c>
      <c r="RT249" s="118">
        <f>($RJ$4*LH249*100*(100/MAX(EV$9:EV$497)))+($RJ$4*LI249*100*(100/MAX(EV$9:EV$497)))</f>
        <v>0</v>
      </c>
      <c r="RU249" s="119">
        <f>($RJ$4*LJ249*(100/MAX(EV$9:EV$497)))/2 + ($RL$3*LK249*(100/MAX(EW$9:EW$497))) + ($RJ$4*LL249*(100/MAX(EV$9:EV$497)))/4 + ($RL$3*LM249*(100/MAX(EW$9:EW$497)))</f>
        <v>0</v>
      </c>
      <c r="RV249" s="118">
        <f>($RJ$4*LN249*100*100/MAX(EV$9:EV$497)/2)+($RJ$4*LO249*100*100/MAX(EV$9:EV$497)/2)+($RJ$4*LP249*100*100/MAX(EV$9:EV$497))+($RJ$4*LQ249*100*100/MAX(EV$9:EV$497))+($RJ$4*LR249*100*100/MAX(EV$9:EV$497))</f>
        <v>0</v>
      </c>
      <c r="RW249" s="115">
        <f>($RJ$4*LS249*100*100/MAX(EV$9:EV$497)) + (($RJ$4*LT249*100*100/MAX(EV$9:EV$497))+($RJ$4*LU249*100*100/MAX(EV$9:EV$497))+($RJ$4*LV249*100*100/MAX(EV$9:EV$497))+($RJ$4*LW249*100*100/MAX(EV$9:EV$497))+($RJ$4*LX249*100*100/MAX(EV$9:EV$497))+($RJ$4*LY249*100*100/MAX(EV$9:EV$497))+($RJ$4*LZ249*100*100/MAX(EV$9:EV$497))+($RJ$4*MA249*100*100/MAX(EV$9:EV$497)))/2</f>
        <v>0</v>
      </c>
      <c r="RX249" s="119">
        <f>($RJ$4*MB249*100*100/MAX(EV$9:EV$497))+($RJ$4*MC249*100*100/MAX(EV$9:EV$497))+($RJ$4*MD249*100*100/MAX(EV$9:EV$497))+($RJ$4*ME249*100*100/MAX(EV$9:EV$497))+($RJ$4*MF249*100*100/MAX(EV$9:EV$497))+($RJ$4*MG249*100*100/MAX(EV$9:EV$497))+($RJ$4*MH249*100*100/MAX(EV$9:EV$497))+($RJ$4*MI249*100*100/MAX(EV$9:EV$497))+($RJ$4*MJ249*100*100/MAX(EV$9:EV$497))+($RJ$4*MK249*100*100/MAX(EV$9:EV$497))+($RJ$4*ML249*100*100/MAX(EV$9:EV$497))+($RJ$4*MM249*100*100/MAX(EV$9:EV$497))+($RJ$4*MN249*100*100/MAX(EV$9:EV$497))</f>
        <v>0</v>
      </c>
      <c r="RY249" s="118">
        <f>($RJ$4*MQ249*100*100/MAX(EV$9:EV$497))/2 + (($RJ$4*MR249*100*100/MAX(EV$9:EV$497))+($RJ$4*MS249*100*100/MAX(EV$9:EV$497))+($RJ$4*MT249*100*100/MAX(EV$9:EV$497))+($RJ$4*MU249*100*100/MAX(EV$9:EV$497))+($RJ$4*MV249*100*100/MAX(EV$9:EV$497))+($RJ$4*MW249*100*100/MAX(EV$9:EV$497))+($RJ$4*MX249*100*100/MAX(EV$9:EV$497))+($RJ$4*MY249*100*100/MAX(EV$9:EV$497))+($RJ$4*MZ249*100*100/MAX(EV$9:EV$497))+($RJ$4*NA249*100*100/MAX(EV$9:EV$497))+($RJ$4*NB249*100*100/MAX(EV$9:EV$497))+($RJ$4*NC249*100*100/MAX(EV$9:EV$497))+($RJ$4*ND249*100*100/MAX(EV$9:EV$497))+($RJ$4*NG249*100*100/MAX(EV$9:EV$497)))/4</f>
        <v>0</v>
      </c>
      <c r="RZ249" s="115">
        <f>($RJ$4*NH249*100*100/MAX(EV$9:EV$497))/2 + (($RJ$4*NI249*100*100/MAX(EV$9:EV$497))+($RJ$4*NJ249*100*100/MAX(EV$9:EV$497))+($RJ$4*NK249*100*100/MAX(EV$9:EV$497))+($RJ$4*NL249*100*100/MAX(EV$9:EV$497))+($RJ$4*NM249*100*100/MAX(EV$9:EV$497))+($RJ$4*NN249*100*100/MAX(EV$9:EV$497)))/4</f>
        <v>0</v>
      </c>
      <c r="SA249" s="117">
        <f>(($RJ$4*NO249*100*100/MAX(EV$9:EV$497))+($RJ$4*NP249*100*100/MAX(EV$9:EV$497)))/4</f>
        <v>2.106741573033708</v>
      </c>
      <c r="SB249" s="118">
        <f t="shared" si="518"/>
        <v>20.860908239700375</v>
      </c>
      <c r="SC249" s="115">
        <f t="shared" si="519"/>
        <v>19.175514981273409</v>
      </c>
      <c r="SD249" s="115">
        <f t="shared" si="520"/>
        <v>0.526685393258427</v>
      </c>
      <c r="SE249" s="115">
        <f t="shared" si="521"/>
        <v>19.175514981273409</v>
      </c>
      <c r="SF249" s="115">
        <f t="shared" si="522"/>
        <v>0.526685393258427</v>
      </c>
      <c r="SG249" s="115">
        <f t="shared" si="523"/>
        <v>2.106741573033708</v>
      </c>
      <c r="SH249" s="115">
        <f>ROUND(SB249/MAX(SB$9:SB$497)*100,0)</f>
        <v>26</v>
      </c>
      <c r="SI249" s="115">
        <f>ROUND(SC249/MAX(SC$9:SC$497)*100,0)</f>
        <v>29</v>
      </c>
      <c r="SJ249" s="115">
        <f>ROUND(SD249/MAX(SD$9:SD$497)*100,0)</f>
        <v>1</v>
      </c>
      <c r="SK249" s="115">
        <f>ROUND(SE249/MAX(SE$9:SE$497)*100,0)</f>
        <v>15</v>
      </c>
      <c r="SL249" s="115">
        <f>ROUND(SF249/MAX(SF$9:SF$497)*100,0)</f>
        <v>1</v>
      </c>
      <c r="SM249" s="121">
        <f>ROUND(SG249/MAX(SG$9:SG$497)*100,0)</f>
        <v>2</v>
      </c>
      <c r="SN249" s="115">
        <f>ROUND(AVERAGEIF($ES$9:$ES$497,$ES249,SH$9:SH$497),0)</f>
        <v>24</v>
      </c>
      <c r="SO249" s="115">
        <f>ROUND(AVERAGEIF($ES$9:$ES$497,$ES249,SI$9:SI$497),0)</f>
        <v>22</v>
      </c>
      <c r="SP249" s="115">
        <f>ROUND(AVERAGEIF($ES$9:$ES$497,$ES249,SJ$9:SJ$497),0)</f>
        <v>5</v>
      </c>
      <c r="SQ249" s="115">
        <f>ROUND(AVERAGEIF($ES$9:$ES$497,$ES249,SK$9:SK$497),0)</f>
        <v>19</v>
      </c>
      <c r="SR249" s="115">
        <f>ROUND(AVERAGEIF($ES$9:$ES$497,$ES249,SL$9:SL$497),0)</f>
        <v>8</v>
      </c>
      <c r="SS249" s="121">
        <f>ROUND(AVERAGEIF($ES$9:$ES$497,$ES249,SM$9:SM$497),0)</f>
        <v>6</v>
      </c>
      <c r="ST249" s="114">
        <f>RANK(SB249,SB$9:SB$497,0)</f>
        <v>158</v>
      </c>
      <c r="SU249" s="115">
        <f>RANK(SC249,SC$9:SC$497,0)</f>
        <v>102</v>
      </c>
      <c r="SV249" s="115">
        <f>RANK(SD249,SD$9:SD$497,0)</f>
        <v>265</v>
      </c>
      <c r="SW249" s="115">
        <f>RANK(SE249,SE$9:SE$497,0)</f>
        <v>134</v>
      </c>
      <c r="SX249" s="115">
        <f>RANK(SF249,SF$9:SF$497,0)</f>
        <v>253</v>
      </c>
      <c r="SY249" s="115">
        <f>RANK(SG249,SG$9:SG$497,0)</f>
        <v>237</v>
      </c>
      <c r="SZ249" s="115">
        <f>COUNTIFS(SB$9:SB$497,"&gt;"&amp;SB249,$ES$9:$ES$497,$ES249)+1</f>
        <v>36</v>
      </c>
      <c r="TA249" s="115">
        <f>COUNTIFS(SC$9:SC$497,"&gt;"&amp;SC249,$ES$9:$ES$497,$ES249)+1</f>
        <v>29</v>
      </c>
      <c r="TB249" s="115">
        <f>COUNTIFS(SD$9:SD$497,"&gt;"&amp;SD249,$ES$9:$ES$497,$ES249)+1</f>
        <v>62</v>
      </c>
      <c r="TC249" s="115">
        <f>COUNTIFS(SE$9:SE$497,"&gt;"&amp;SE249,$ES$9:$ES$497,$ES249)+1</f>
        <v>41</v>
      </c>
      <c r="TD249" s="115">
        <f>COUNTIFS(SF$9:SF$497,"&gt;"&amp;SF249,$ES$9:$ES$497,$ES249)+1</f>
        <v>62</v>
      </c>
      <c r="TE249" s="117">
        <f>COUNTIFS(SG$9:SG$497,"&gt;"&amp;SG249,$ES$9:$ES$497,$ES249)+1</f>
        <v>57</v>
      </c>
      <c r="TF249" s="118">
        <f t="shared" si="524"/>
        <v>94</v>
      </c>
      <c r="TG249" s="115">
        <f t="shared" si="525"/>
        <v>97</v>
      </c>
      <c r="TH249" s="115">
        <f t="shared" si="526"/>
        <v>59</v>
      </c>
      <c r="TI249" s="115">
        <f t="shared" si="527"/>
        <v>83</v>
      </c>
      <c r="TJ249" s="115">
        <f t="shared" si="528"/>
        <v>69</v>
      </c>
      <c r="TK249" s="115">
        <f t="shared" si="529"/>
        <v>68</v>
      </c>
      <c r="TL249" s="117">
        <f t="shared" si="530"/>
        <v>60</v>
      </c>
      <c r="TM249" s="118">
        <f>ROUND(TF249/MAX(TF$9:TF$497)*100,0)</f>
        <v>52</v>
      </c>
      <c r="TN249" s="115">
        <f>ROUND(TG249/MAX(TG$9:TG$497)*100,0)</f>
        <v>53</v>
      </c>
      <c r="TO249" s="115">
        <f>ROUND(TH249/MAX(TH$9:TH$497)*100,0)</f>
        <v>32</v>
      </c>
      <c r="TP249" s="115">
        <f>ROUND(TI249/MAX(TI$9:TI$497)*100,0)</f>
        <v>46</v>
      </c>
      <c r="TQ249" s="115">
        <f>ROUND(TJ249/MAX(TJ$9:TJ$497)*100,0)</f>
        <v>35</v>
      </c>
      <c r="TR249" s="115">
        <f>ROUND(TK249/MAX(TK$9:TK$497)*100,0)</f>
        <v>35</v>
      </c>
      <c r="TS249" s="119">
        <f>ROUND(TL249/MAX(TL$9:TL$497)*100,0)</f>
        <v>31</v>
      </c>
      <c r="TT249" s="120">
        <f>RANK(TM249,TM$9:TM$497,0)</f>
        <v>145</v>
      </c>
      <c r="TU249" s="115">
        <f>RANK(TN249,TN$9:TN$497,0)</f>
        <v>81</v>
      </c>
      <c r="TV249" s="115">
        <f>RANK(TO249,TO$9:TO$497,0)</f>
        <v>122</v>
      </c>
      <c r="TW249" s="115">
        <f>RANK(TP249,TP$9:TP$497,0)</f>
        <v>100</v>
      </c>
      <c r="TX249" s="115">
        <f>RANK(TQ249,TQ$9:TQ$497,0)</f>
        <v>90</v>
      </c>
      <c r="TY249" s="115">
        <f>RANK(TR249,TR$9:TR$497,0)</f>
        <v>136</v>
      </c>
      <c r="TZ249" s="121">
        <f>RANK(TS249,TS$9:TS$497,0)</f>
        <v>145</v>
      </c>
      <c r="UA249" s="132"/>
      <c r="UB249" s="7" t="s">
        <v>1</v>
      </c>
    </row>
    <row r="250" spans="1:548" x14ac:dyDescent="0.15">
      <c r="A250" s="142">
        <v>242</v>
      </c>
      <c r="B250" s="200" t="s">
        <v>1115</v>
      </c>
      <c r="C250" s="143"/>
      <c r="D250" s="143"/>
      <c r="E250" s="64" t="s">
        <v>518</v>
      </c>
      <c r="F250" s="65">
        <v>96</v>
      </c>
      <c r="G250" s="65" t="s">
        <v>519</v>
      </c>
      <c r="H250" s="144"/>
      <c r="I250" s="66" t="s">
        <v>521</v>
      </c>
      <c r="J250" s="67" t="s">
        <v>521</v>
      </c>
      <c r="K250" s="67" t="s">
        <v>521</v>
      </c>
      <c r="L250" s="67" t="s">
        <v>521</v>
      </c>
      <c r="M250" s="67" t="s">
        <v>521</v>
      </c>
      <c r="N250" s="67" t="s">
        <v>521</v>
      </c>
      <c r="O250" s="67" t="s">
        <v>521</v>
      </c>
      <c r="P250" s="67" t="s">
        <v>521</v>
      </c>
      <c r="Q250" s="67" t="s">
        <v>521</v>
      </c>
      <c r="R250" s="68" t="s">
        <v>521</v>
      </c>
      <c r="S250" s="69" t="s">
        <v>521</v>
      </c>
      <c r="T250" s="67" t="s">
        <v>521</v>
      </c>
      <c r="U250" s="67" t="s">
        <v>521</v>
      </c>
      <c r="V250" s="67" t="s">
        <v>521</v>
      </c>
      <c r="W250" s="67" t="s">
        <v>521</v>
      </c>
      <c r="X250" s="67" t="s">
        <v>521</v>
      </c>
      <c r="Y250" s="67" t="s">
        <v>521</v>
      </c>
      <c r="Z250" s="67" t="s">
        <v>521</v>
      </c>
      <c r="AA250" s="67" t="s">
        <v>521</v>
      </c>
      <c r="AB250" s="68" t="s">
        <v>521</v>
      </c>
      <c r="AC250" s="69" t="s">
        <v>521</v>
      </c>
      <c r="AD250" s="67" t="s">
        <v>521</v>
      </c>
      <c r="AE250" s="67" t="s">
        <v>521</v>
      </c>
      <c r="AF250" s="67" t="s">
        <v>521</v>
      </c>
      <c r="AG250" s="67" t="s">
        <v>521</v>
      </c>
      <c r="AH250" s="67" t="s">
        <v>521</v>
      </c>
      <c r="AI250" s="67" t="s">
        <v>521</v>
      </c>
      <c r="AJ250" s="67" t="s">
        <v>521</v>
      </c>
      <c r="AK250" s="67" t="s">
        <v>521</v>
      </c>
      <c r="AL250" s="68" t="s">
        <v>521</v>
      </c>
      <c r="AM250" s="69" t="s">
        <v>521</v>
      </c>
      <c r="AN250" s="67" t="s">
        <v>521</v>
      </c>
      <c r="AO250" s="67" t="s">
        <v>521</v>
      </c>
      <c r="AP250" s="67" t="s">
        <v>521</v>
      </c>
      <c r="AQ250" s="67" t="s">
        <v>521</v>
      </c>
      <c r="AR250" s="67" t="s">
        <v>521</v>
      </c>
      <c r="AS250" s="67" t="s">
        <v>521</v>
      </c>
      <c r="AT250" s="67" t="s">
        <v>521</v>
      </c>
      <c r="AU250" s="67" t="s">
        <v>521</v>
      </c>
      <c r="AV250" s="68" t="s">
        <v>521</v>
      </c>
      <c r="AW250" s="69" t="s">
        <v>521</v>
      </c>
      <c r="AX250" s="67" t="s">
        <v>521</v>
      </c>
      <c r="AY250" s="67" t="s">
        <v>521</v>
      </c>
      <c r="AZ250" s="67" t="s">
        <v>521</v>
      </c>
      <c r="BA250" s="67" t="s">
        <v>521</v>
      </c>
      <c r="BB250" s="67" t="s">
        <v>521</v>
      </c>
      <c r="BC250" s="67" t="s">
        <v>521</v>
      </c>
      <c r="BD250" s="67" t="s">
        <v>521</v>
      </c>
      <c r="BE250" s="67" t="s">
        <v>521</v>
      </c>
      <c r="BF250" s="68" t="s">
        <v>521</v>
      </c>
      <c r="BG250" s="69" t="s">
        <v>521</v>
      </c>
      <c r="BH250" s="67" t="s">
        <v>521</v>
      </c>
      <c r="BI250" s="67" t="s">
        <v>521</v>
      </c>
      <c r="BJ250" s="67" t="s">
        <v>521</v>
      </c>
      <c r="BK250" s="67" t="s">
        <v>521</v>
      </c>
      <c r="BL250" s="67" t="s">
        <v>521</v>
      </c>
      <c r="BM250" s="67" t="s">
        <v>521</v>
      </c>
      <c r="BN250" s="67" t="s">
        <v>521</v>
      </c>
      <c r="BO250" s="67" t="s">
        <v>521</v>
      </c>
      <c r="BP250" s="68" t="s">
        <v>521</v>
      </c>
      <c r="BQ250" s="70" t="s">
        <v>521</v>
      </c>
      <c r="BR250" s="67" t="s">
        <v>521</v>
      </c>
      <c r="BS250" s="67" t="s">
        <v>521</v>
      </c>
      <c r="BT250" s="67" t="s">
        <v>521</v>
      </c>
      <c r="BU250" s="67" t="s">
        <v>521</v>
      </c>
      <c r="BV250" s="67" t="s">
        <v>521</v>
      </c>
      <c r="BW250" s="67" t="s">
        <v>521</v>
      </c>
      <c r="BX250" s="67" t="s">
        <v>521</v>
      </c>
      <c r="BY250" s="67" t="s">
        <v>521</v>
      </c>
      <c r="BZ250" s="68" t="s">
        <v>521</v>
      </c>
      <c r="CA250" s="69" t="s">
        <v>521</v>
      </c>
      <c r="CB250" s="67" t="s">
        <v>521</v>
      </c>
      <c r="CC250" s="67" t="s">
        <v>521</v>
      </c>
      <c r="CD250" s="67" t="s">
        <v>521</v>
      </c>
      <c r="CE250" s="67" t="s">
        <v>520</v>
      </c>
      <c r="CF250" s="67" t="s">
        <v>520</v>
      </c>
      <c r="CG250" s="67" t="s">
        <v>520</v>
      </c>
      <c r="CH250" s="67" t="s">
        <v>520</v>
      </c>
      <c r="CI250" s="67" t="s">
        <v>520</v>
      </c>
      <c r="CJ250" s="68" t="s">
        <v>520</v>
      </c>
      <c r="CK250" s="69" t="s">
        <v>520</v>
      </c>
      <c r="CL250" s="67" t="s">
        <v>520</v>
      </c>
      <c r="CM250" s="67" t="s">
        <v>520</v>
      </c>
      <c r="CN250" s="67" t="s">
        <v>520</v>
      </c>
      <c r="CO250" s="67" t="s">
        <v>521</v>
      </c>
      <c r="CP250" s="67" t="s">
        <v>521</v>
      </c>
      <c r="CQ250" s="67" t="s">
        <v>521</v>
      </c>
      <c r="CR250" s="67" t="s">
        <v>521</v>
      </c>
      <c r="CS250" s="67" t="s">
        <v>521</v>
      </c>
      <c r="CT250" s="68" t="s">
        <v>521</v>
      </c>
      <c r="CU250" s="69" t="s">
        <v>521</v>
      </c>
      <c r="CV250" s="67" t="s">
        <v>521</v>
      </c>
      <c r="CW250" s="67" t="s">
        <v>521</v>
      </c>
      <c r="CX250" s="67" t="s">
        <v>521</v>
      </c>
      <c r="CY250" s="67" t="s">
        <v>521</v>
      </c>
      <c r="CZ250" s="67" t="s">
        <v>521</v>
      </c>
      <c r="DA250" s="67" t="s">
        <v>521</v>
      </c>
      <c r="DB250" s="67" t="s">
        <v>521</v>
      </c>
      <c r="DC250" s="67" t="s">
        <v>521</v>
      </c>
      <c r="DD250" s="68" t="s">
        <v>521</v>
      </c>
      <c r="DE250" s="69" t="s">
        <v>521</v>
      </c>
      <c r="DF250" s="71" t="s">
        <v>521</v>
      </c>
      <c r="DG250" s="67" t="s">
        <v>521</v>
      </c>
      <c r="DH250" s="67" t="s">
        <v>521</v>
      </c>
      <c r="DI250" s="67" t="s">
        <v>521</v>
      </c>
      <c r="DJ250" s="67" t="s">
        <v>521</v>
      </c>
      <c r="DK250" s="67" t="s">
        <v>521</v>
      </c>
      <c r="DL250" s="67" t="s">
        <v>521</v>
      </c>
      <c r="DM250" s="67" t="s">
        <v>521</v>
      </c>
      <c r="DN250" s="68" t="s">
        <v>521</v>
      </c>
      <c r="DO250" s="70" t="s">
        <v>521</v>
      </c>
      <c r="DP250" s="71" t="s">
        <v>521</v>
      </c>
      <c r="DQ250" s="67" t="s">
        <v>521</v>
      </c>
      <c r="DR250" s="67" t="s">
        <v>521</v>
      </c>
      <c r="DS250" s="67" t="s">
        <v>521</v>
      </c>
      <c r="DT250" s="67" t="s">
        <v>521</v>
      </c>
      <c r="DU250" s="67" t="s">
        <v>521</v>
      </c>
      <c r="DV250" s="67" t="s">
        <v>521</v>
      </c>
      <c r="DW250" s="67" t="s">
        <v>521</v>
      </c>
      <c r="DX250" s="72" t="s">
        <v>521</v>
      </c>
      <c r="DY250" s="73" t="s">
        <v>522</v>
      </c>
      <c r="DZ250" s="74">
        <v>2</v>
      </c>
      <c r="EA250" s="74">
        <v>3</v>
      </c>
      <c r="EB250" s="74">
        <v>3</v>
      </c>
      <c r="EC250" s="75">
        <v>4</v>
      </c>
      <c r="ED250" s="76" t="s">
        <v>522</v>
      </c>
      <c r="EE250" s="74">
        <f t="shared" si="474"/>
        <v>2</v>
      </c>
      <c r="EF250" s="74">
        <f t="shared" si="475"/>
        <v>6</v>
      </c>
      <c r="EG250" s="74">
        <f t="shared" si="476"/>
        <v>18</v>
      </c>
      <c r="EH250" s="77">
        <f t="shared" si="477"/>
        <v>72</v>
      </c>
      <c r="EI250" s="73">
        <v>30</v>
      </c>
      <c r="EJ250" s="74">
        <v>50</v>
      </c>
      <c r="EK250" s="74">
        <v>90</v>
      </c>
      <c r="EL250" s="74">
        <v>150</v>
      </c>
      <c r="EM250" s="75">
        <v>450</v>
      </c>
      <c r="EN250" s="78">
        <v>1</v>
      </c>
      <c r="EO250" s="79">
        <f t="shared" si="478"/>
        <v>0.83333333333333337</v>
      </c>
      <c r="EP250" s="79">
        <f t="shared" si="479"/>
        <v>0.5</v>
      </c>
      <c r="EQ250" s="79">
        <f t="shared" si="480"/>
        <v>0.27777777777777779</v>
      </c>
      <c r="ER250" s="80">
        <f t="shared" si="481"/>
        <v>0.20833333333333334</v>
      </c>
      <c r="ES250" s="128" t="s">
        <v>523</v>
      </c>
      <c r="ET250" s="82"/>
      <c r="EU250" s="83">
        <v>4</v>
      </c>
      <c r="EV250" s="146">
        <v>91</v>
      </c>
      <c r="EW250" s="147">
        <v>36</v>
      </c>
      <c r="EX250" s="147">
        <v>42</v>
      </c>
      <c r="EY250" s="147">
        <v>65</v>
      </c>
      <c r="EZ250" s="147">
        <v>24</v>
      </c>
      <c r="FA250" s="147">
        <v>24</v>
      </c>
      <c r="FB250" s="147">
        <v>23</v>
      </c>
      <c r="FC250" s="147">
        <v>36</v>
      </c>
      <c r="FD250" s="74">
        <f t="shared" si="482"/>
        <v>66</v>
      </c>
      <c r="FE250" s="84">
        <f t="shared" si="483"/>
        <v>78</v>
      </c>
      <c r="FF250" s="73">
        <f>RANK(EV250,$EV$9:$EV$497,0)</f>
        <v>111</v>
      </c>
      <c r="FG250" s="74">
        <f>RANK(EW250,$EW$9:$EW$497,0)</f>
        <v>259</v>
      </c>
      <c r="FH250" s="74">
        <f>RANK(EX250,$EX$9:$EX$497,0)</f>
        <v>173</v>
      </c>
      <c r="FI250" s="74">
        <f>RANK(EY250,$EY$9:$EY$497,0)</f>
        <v>55</v>
      </c>
      <c r="FJ250" s="74">
        <f>RANK(EZ250,$EZ$9:$EZ$497,0)</f>
        <v>168</v>
      </c>
      <c r="FK250" s="74">
        <f>RANK(FA250,$FA$9:$FA$497,0)</f>
        <v>157</v>
      </c>
      <c r="FL250" s="74">
        <f>RANK(FB250,$FB$9:$FB$497,0)</f>
        <v>306</v>
      </c>
      <c r="FM250" s="74">
        <f>RANK(FC250,$FC$9:$FC$497,0)</f>
        <v>239</v>
      </c>
      <c r="FN250" s="74">
        <f>RANK(FD250,$FD$9:$FD$497,0)</f>
        <v>225</v>
      </c>
      <c r="FO250" s="84">
        <f>RANK(FE250,$FE$9:$FE$497,0)</f>
        <v>214</v>
      </c>
      <c r="FP250" s="73">
        <f>COUNTIFS($EV$9:$EV$497,"&gt;"&amp;EV250,$ES$9:$ES$497,ES250)+1</f>
        <v>42</v>
      </c>
      <c r="FQ250" s="74">
        <f>COUNTIFS($EW$9:$EW$497,"&gt;"&amp;EW250,$ES$9:$ES$497,ES250)+1</f>
        <v>41</v>
      </c>
      <c r="FR250" s="74">
        <f>COUNTIFS($EX$9:$EX$497,"&gt;"&amp;EX250,$ES$9:$ES$497,ES250)+1</f>
        <v>47</v>
      </c>
      <c r="FS250" s="74">
        <f>COUNTIFS($EY$9:$EY$497,"&gt;"&amp;EY250,$ES$9:$ES$497,ES250)+1</f>
        <v>34</v>
      </c>
      <c r="FT250" s="74">
        <f>COUNTIFS($EZ$9:$EZ$497,"&gt;"&amp;EZ250,$ES$9:$ES$497,ES250)+1</f>
        <v>31</v>
      </c>
      <c r="FU250" s="74">
        <f>COUNTIFS($FA$9:$FA$497,"&gt;"&amp;FA250,$ES$9:$ES$497,ES250)+1</f>
        <v>31</v>
      </c>
      <c r="FV250" s="74">
        <f>COUNTIFS($FB$9:$FB$497,"&gt;"&amp;FB250,$ES$9:$ES$497,ES250)+1</f>
        <v>41</v>
      </c>
      <c r="FW250" s="74">
        <f>COUNTIFS($FC$9:$FC$497,"&gt;"&amp;FC250,$ES$9:$ES$497,ES250)+1</f>
        <v>31</v>
      </c>
      <c r="FX250" s="74">
        <f>COUNTIFS($FD$9:$FD$497,"&gt;"&amp;FD250,$ES$9:$ES$497,ES250)+1</f>
        <v>45</v>
      </c>
      <c r="FY250" s="84">
        <f>COUNTIFS($FE$9:$FE$497,"&gt;"&amp;FE250,$ES$9:$ES$497,ES250)+1</f>
        <v>40</v>
      </c>
      <c r="FZ250" s="73">
        <f t="shared" si="484"/>
        <v>0.95</v>
      </c>
      <c r="GA250" s="74">
        <f t="shared" si="485"/>
        <v>0.38</v>
      </c>
      <c r="GB250" s="74">
        <f t="shared" si="486"/>
        <v>0.44</v>
      </c>
      <c r="GC250" s="74">
        <f t="shared" si="487"/>
        <v>0.68</v>
      </c>
      <c r="GD250" s="74">
        <f t="shared" si="488"/>
        <v>0.25</v>
      </c>
      <c r="GE250" s="74">
        <f t="shared" si="489"/>
        <v>0.25</v>
      </c>
      <c r="GF250" s="74">
        <f t="shared" si="490"/>
        <v>0.24</v>
      </c>
      <c r="GG250" s="86">
        <f t="shared" si="491"/>
        <v>0.38</v>
      </c>
      <c r="GH250" s="86">
        <f t="shared" si="492"/>
        <v>0.69</v>
      </c>
      <c r="GI250" s="87">
        <f t="shared" si="493"/>
        <v>0.81</v>
      </c>
      <c r="GJ250" s="85">
        <f>ROUND(((FZ250-AVERAGE(FZ$9:FZ$497))/STDEVP(FZ$9:FZ$497)*10+50),2)</f>
        <v>49.35</v>
      </c>
      <c r="GK250" s="86">
        <f>ROUND(((GA250-AVERAGE(GA$9:GA$497))/STDEVP(GA$9:GA$497)*10+50),2)</f>
        <v>40.72</v>
      </c>
      <c r="GL250" s="86">
        <f>ROUND(((GB250-AVERAGE(GB$9:GB$497))/STDEVP(GB$9:GB$497)*10+50),2)</f>
        <v>44.63</v>
      </c>
      <c r="GM250" s="86">
        <f>ROUND(((GC250-AVERAGE(GC$9:GC$497))/STDEVP(GC$9:GC$497)*10+50),2)</f>
        <v>57.71</v>
      </c>
      <c r="GN250" s="86">
        <f>ROUND(((GD250-AVERAGE(GD$9:GD$497))/STDEVP(GD$9:GD$497)*10+50),2)</f>
        <v>45.13</v>
      </c>
      <c r="GO250" s="86">
        <f>ROUND(((GE250-AVERAGE(GE$9:GE$497))/STDEVP(GE$9:GE$497)*10+50),2)</f>
        <v>46.43</v>
      </c>
      <c r="GP250" s="86">
        <f>ROUND(((GF250-AVERAGE(GF$9:GF$497))/STDEVP(GF$9:GF$497)*10+50),2)</f>
        <v>37.57</v>
      </c>
      <c r="GQ250" s="86">
        <f>ROUND(((GG250-AVERAGE(GG$9:GG$497))/STDEVP(GG$9:GG$497)*10+50),2)</f>
        <v>42.15</v>
      </c>
      <c r="GR250" s="86">
        <f>ROUND(((GH250-AVERAGE(GH$9:GH$497))/STDEVP(GH$9:GH$497)*10+50),2)</f>
        <v>39.61</v>
      </c>
      <c r="GS250" s="87">
        <f>ROUND(((GI250-AVERAGE(GI$9:GI$497))/STDEVP(GI$9:GI$497)*10+50),2)</f>
        <v>41.52</v>
      </c>
      <c r="GT250" s="73">
        <f>RANK(GJ250,$GJ$9:$GJ$497,0)</f>
        <v>208</v>
      </c>
      <c r="GU250" s="74">
        <f>RANK(GK250,$GK$9:$GK$497,0)</f>
        <v>354</v>
      </c>
      <c r="GV250" s="74">
        <f>RANK(GL250,$GL$9:$GL$497,0)</f>
        <v>291</v>
      </c>
      <c r="GW250" s="74">
        <f>RANK(GM250,$GM$9:$GM$497,0)</f>
        <v>65</v>
      </c>
      <c r="GX250" s="74">
        <f>RANK(GN250,$GN$9:$GN$497,0)</f>
        <v>266</v>
      </c>
      <c r="GY250" s="74">
        <f>RANK(GO250,$GO$9:$GO$497,0)</f>
        <v>229</v>
      </c>
      <c r="GZ250" s="74">
        <f>RANK(GP250,$GP$9:$GP$497,0)</f>
        <v>397</v>
      </c>
      <c r="HA250" s="74">
        <f>RANK(GQ250,$GQ$9:$GQ$497,0)</f>
        <v>343</v>
      </c>
      <c r="HB250" s="74">
        <f>RANK(GR250,$GR$9:$GR$497,0)</f>
        <v>390</v>
      </c>
      <c r="HC250" s="84">
        <f>RANK(GS250,$GS$9:$GS$497,0)</f>
        <v>354</v>
      </c>
      <c r="HD250" s="85">
        <f>ROUND(AVERAGEIF($ES$9:$ES$497,$ES250,$FZ$9:$FZ$497),2)</f>
        <v>1.1399999999999999</v>
      </c>
      <c r="HE250" s="86">
        <f>ROUND(AVERAGEIF($ES$9:$ES$497,$ES250,$GA$9:$GA$497),2)</f>
        <v>0.46</v>
      </c>
      <c r="HF250" s="86">
        <f>ROUND(AVERAGEIF($ES$9:$ES$497,$ES250,$GB$9:$GB$497),2)</f>
        <v>0.65</v>
      </c>
      <c r="HG250" s="86">
        <f>ROUND(AVERAGEIF($ES$9:$ES$497,$ES250,$GC$9:$GC$497),2)</f>
        <v>0.74</v>
      </c>
      <c r="HH250" s="86">
        <f>ROUND(AVERAGEIF($ES$9:$ES$497,$ES250,$GD$9:$GD$497),2)</f>
        <v>0.27</v>
      </c>
      <c r="HI250" s="86">
        <f>ROUND(AVERAGEIF($ES$9:$ES$497,$ES250,$GE$9:$GE$497),2)</f>
        <v>0.23</v>
      </c>
      <c r="HJ250" s="86">
        <f>ROUND(AVERAGEIF($ES$9:$ES$497,$ES250,$GF$9:$GF$497),2)</f>
        <v>0.3</v>
      </c>
      <c r="HK250" s="86">
        <f>ROUND(AVERAGEIF($ES$9:$ES$497,$ES250,$GG$9:$GG$497),2)</f>
        <v>0.28000000000000003</v>
      </c>
      <c r="HL250" s="86">
        <f>ROUND(AVERAGEIF($ES$9:$ES$497,$ES250,$GH$9:$GH$497),2)</f>
        <v>0.92</v>
      </c>
      <c r="HM250" s="87">
        <f>ROUND(AVERAGEIF($ES$9:$ES$497,$ES250,$GI$9:$GI$497),2)</f>
        <v>0.93</v>
      </c>
      <c r="HN250" s="88">
        <f t="shared" si="494"/>
        <v>-0.18999999999999995</v>
      </c>
      <c r="HO250" s="89">
        <f t="shared" si="495"/>
        <v>-8.0000000000000016E-2</v>
      </c>
      <c r="HP250" s="89">
        <f t="shared" si="496"/>
        <v>-0.21000000000000002</v>
      </c>
      <c r="HQ250" s="89">
        <f t="shared" si="497"/>
        <v>-5.9999999999999942E-2</v>
      </c>
      <c r="HR250" s="89">
        <f t="shared" si="498"/>
        <v>-2.0000000000000018E-2</v>
      </c>
      <c r="HS250" s="89">
        <f t="shared" si="499"/>
        <v>1.999999999999999E-2</v>
      </c>
      <c r="HT250" s="89">
        <f t="shared" si="500"/>
        <v>-0.06</v>
      </c>
      <c r="HU250" s="89">
        <f t="shared" si="501"/>
        <v>9.9999999999999978E-2</v>
      </c>
      <c r="HV250" s="89">
        <f t="shared" si="502"/>
        <v>-0.23000000000000009</v>
      </c>
      <c r="HW250" s="90">
        <f t="shared" si="503"/>
        <v>-0.12</v>
      </c>
      <c r="HX250" s="73">
        <f>COUNTIFS($FZ$9:$FZ$497,"&gt;"&amp;FZ250,$ES$9:$ES$497,$ES250)+1</f>
        <v>71</v>
      </c>
      <c r="HY250" s="74">
        <f>COUNTIFS($GA$9:$GA$497,"&gt;"&amp;GA250,$ES$9:$ES$497,$ES250)+1</f>
        <v>72</v>
      </c>
      <c r="HZ250" s="74">
        <f>COUNTIFS($GB$9:$GB$497,"&gt;"&amp;GB250,$ES$9:$ES$497,$ES250)+1</f>
        <v>84</v>
      </c>
      <c r="IA250" s="74">
        <f>COUNTIFS($GC$9:$GC$497,"&gt;"&amp;GC250,$ES$9:$ES$497,$ES250)+1</f>
        <v>46</v>
      </c>
      <c r="IB250" s="74">
        <f>COUNTIFS($GD$9:$GD$497,"&gt;"&amp;GD250,$ES$9:$ES$497,$ES250)+1</f>
        <v>45</v>
      </c>
      <c r="IC250" s="74">
        <f>COUNTIFS($GE$9:$GE$497,"&gt;"&amp;GE250,$ES$9:$ES$497,$ES250)+1</f>
        <v>29</v>
      </c>
      <c r="ID250" s="74">
        <f>COUNTIFS($GF$9:$GF$497,"&gt;"&amp;GF250,$ES$9:$ES$497,$ES250)+1</f>
        <v>60</v>
      </c>
      <c r="IE250" s="74">
        <f>COUNTIFS($GG$9:$GG$497,"&gt;"&amp;GG250,$ES$9:$ES$497,$ES250)+1</f>
        <v>30</v>
      </c>
      <c r="IF250" s="74">
        <f>COUNTIFS($GH$9:$GH$497,"&gt;"&amp;GH250,$ES$9:$ES$497,$ES250)+1</f>
        <v>85</v>
      </c>
      <c r="IG250" s="84">
        <f>COUNTIFS($GI$9:$GI$497,"&gt;"&amp;GI250,$ES$9:$ES$497,$ES250)+1</f>
        <v>61</v>
      </c>
      <c r="IH250" s="148"/>
      <c r="II250" s="149"/>
      <c r="IJ250" s="149"/>
      <c r="IK250" s="149"/>
      <c r="IL250" s="149"/>
      <c r="IM250" s="150"/>
      <c r="IN250" s="151"/>
      <c r="IO250" s="152"/>
      <c r="IP250" s="153"/>
      <c r="IQ250" s="149"/>
      <c r="IR250" s="149"/>
      <c r="IS250" s="149"/>
      <c r="IT250" s="149"/>
      <c r="IU250" s="149"/>
      <c r="IV250" s="149"/>
      <c r="IW250" s="154"/>
      <c r="IX250" s="151"/>
      <c r="IY250" s="149"/>
      <c r="IZ250" s="149"/>
      <c r="JA250" s="149"/>
      <c r="JB250" s="149"/>
      <c r="JC250" s="149"/>
      <c r="JD250" s="149"/>
      <c r="JE250" s="155"/>
      <c r="JF250" s="153"/>
      <c r="JG250" s="149"/>
      <c r="JH250" s="149"/>
      <c r="JI250" s="149"/>
      <c r="JJ250" s="149"/>
      <c r="JK250" s="149"/>
      <c r="JL250" s="149"/>
      <c r="JM250" s="154"/>
      <c r="JN250" s="151"/>
      <c r="JO250" s="149"/>
      <c r="JP250" s="149"/>
      <c r="JQ250" s="149"/>
      <c r="JR250" s="149"/>
      <c r="JS250" s="149"/>
      <c r="JT250" s="149"/>
      <c r="JU250" s="149"/>
      <c r="JV250" s="149"/>
      <c r="JW250" s="149"/>
      <c r="JX250" s="149"/>
      <c r="JY250" s="149"/>
      <c r="JZ250" s="155"/>
      <c r="KA250" s="151"/>
      <c r="KB250" s="149"/>
      <c r="KC250" s="149"/>
      <c r="KD250" s="149"/>
      <c r="KE250" s="155"/>
      <c r="KF250" s="153"/>
      <c r="KG250" s="149"/>
      <c r="KH250" s="149"/>
      <c r="KI250" s="149"/>
      <c r="KJ250" s="149"/>
      <c r="KK250" s="156"/>
      <c r="KL250" s="149"/>
      <c r="KM250" s="149"/>
      <c r="KN250" s="149"/>
      <c r="KO250" s="149"/>
      <c r="KP250" s="149"/>
      <c r="KQ250" s="149"/>
      <c r="KR250" s="149"/>
      <c r="KS250" s="154"/>
      <c r="KT250" s="154"/>
      <c r="KU250" s="154"/>
      <c r="KV250" s="154"/>
      <c r="KW250" s="151"/>
      <c r="KX250" s="149"/>
      <c r="KY250" s="149"/>
      <c r="KZ250" s="149"/>
      <c r="LA250" s="149"/>
      <c r="LB250" s="149"/>
      <c r="LC250" s="154"/>
      <c r="LD250" s="151"/>
      <c r="LE250" s="152"/>
      <c r="LF250" s="157"/>
      <c r="LG250" s="158"/>
      <c r="LH250" s="151"/>
      <c r="LI250" s="149"/>
      <c r="LJ250" s="147"/>
      <c r="LK250" s="147"/>
      <c r="LL250" s="147"/>
      <c r="LM250" s="159"/>
      <c r="LN250" s="153"/>
      <c r="LO250" s="149"/>
      <c r="LP250" s="149"/>
      <c r="LQ250" s="149"/>
      <c r="LR250" s="154"/>
      <c r="LS250" s="151"/>
      <c r="LT250" s="149"/>
      <c r="LU250" s="149"/>
      <c r="LV250" s="149"/>
      <c r="LW250" s="149"/>
      <c r="LX250" s="149"/>
      <c r="LY250" s="149"/>
      <c r="LZ250" s="149"/>
      <c r="MA250" s="155"/>
      <c r="MB250" s="153"/>
      <c r="MC250" s="149"/>
      <c r="MD250" s="149"/>
      <c r="ME250" s="149"/>
      <c r="MF250" s="149"/>
      <c r="MG250" s="149"/>
      <c r="MH250" s="149"/>
      <c r="MI250" s="149"/>
      <c r="MJ250" s="149"/>
      <c r="MK250" s="149"/>
      <c r="ML250" s="149"/>
      <c r="MM250" s="149"/>
      <c r="MN250" s="156"/>
      <c r="MO250" s="156"/>
      <c r="MP250" s="154"/>
      <c r="MQ250" s="151"/>
      <c r="MR250" s="149"/>
      <c r="MS250" s="149"/>
      <c r="MT250" s="149"/>
      <c r="MU250" s="149"/>
      <c r="MV250" s="156"/>
      <c r="MW250" s="149"/>
      <c r="MX250" s="149"/>
      <c r="MY250" s="149"/>
      <c r="MZ250" s="149"/>
      <c r="NA250" s="149"/>
      <c r="NB250" s="149"/>
      <c r="NC250" s="149"/>
      <c r="ND250" s="154"/>
      <c r="NE250" s="154"/>
      <c r="NF250" s="154"/>
      <c r="NG250" s="154"/>
      <c r="NH250" s="151"/>
      <c r="NI250" s="149"/>
      <c r="NJ250" s="149"/>
      <c r="NK250" s="149"/>
      <c r="NL250" s="149"/>
      <c r="NM250" s="149"/>
      <c r="NN250" s="94"/>
      <c r="NO250" s="151"/>
      <c r="NP250" s="160"/>
      <c r="NQ250" s="145" t="s">
        <v>1114</v>
      </c>
      <c r="NR250" s="199" t="s">
        <v>1118</v>
      </c>
      <c r="NS250" s="199"/>
      <c r="NT250" s="199"/>
      <c r="NU250" s="199"/>
      <c r="NV250" s="135"/>
      <c r="NW250" s="102" t="s">
        <v>882</v>
      </c>
      <c r="NX250" s="136" t="s">
        <v>1119</v>
      </c>
      <c r="NY250" s="138" t="s">
        <v>2116</v>
      </c>
      <c r="NZ250" s="136" t="s">
        <v>2089</v>
      </c>
      <c r="OA250" s="137"/>
      <c r="OB250" s="137"/>
      <c r="OC250" s="137"/>
      <c r="OD250" s="108">
        <f t="shared" si="504"/>
        <v>72</v>
      </c>
      <c r="OE250" s="109">
        <v>7</v>
      </c>
      <c r="OF250" s="110">
        <f t="shared" si="505"/>
        <v>30</v>
      </c>
      <c r="OG250" s="109">
        <v>7</v>
      </c>
      <c r="OH250" s="111">
        <f>ROUND(AVERAGEIF($ES$9:$ES$497,$ES250,EV$9:EV$497),0)</f>
        <v>79</v>
      </c>
      <c r="OI250" s="112">
        <f>ROUND(AVERAGEIF($ES$9:$ES$497,$ES250,EW$9:EW$497),0)</f>
        <v>32</v>
      </c>
      <c r="OJ250" s="112">
        <f>ROUND(AVERAGEIF($ES$9:$ES$497,$ES250,EX$9:EX$497),0)</f>
        <v>45</v>
      </c>
      <c r="OK250" s="112">
        <f>ROUND(AVERAGEIF($ES$9:$ES$497,$ES250,EY$9:EY$497),0)</f>
        <v>53</v>
      </c>
      <c r="OL250" s="112">
        <f>ROUND(AVERAGEIF($ES$9:$ES$497,$ES250,EZ$9:EZ$497),0)</f>
        <v>20</v>
      </c>
      <c r="OM250" s="112">
        <f>ROUND(AVERAGEIF($ES$9:$ES$497,$ES250,FA$9:FA$497),0)</f>
        <v>18</v>
      </c>
      <c r="ON250" s="112">
        <f>ROUND(AVERAGEIF($ES$9:$ES$497,$ES250,FB$9:FB$497),0)</f>
        <v>23</v>
      </c>
      <c r="OO250" s="112">
        <f>ROUND(AVERAGEIF($ES$9:$ES$497,$ES250,FC$9:FC$497),0)</f>
        <v>23</v>
      </c>
      <c r="OP250" s="112">
        <f>ROUND(AVERAGEIF($ES$9:$ES$497,$ES250,FD$9:FD$497),0)</f>
        <v>64</v>
      </c>
      <c r="OQ250" s="113">
        <f>ROUND(AVERAGEIF($ES$9:$ES$497,$ES250,FE$9:FE$497),0)</f>
        <v>68</v>
      </c>
      <c r="OR250" s="114">
        <f>ROUND(EV250/MAX(EV$9:EV$497)*100,0)</f>
        <v>51</v>
      </c>
      <c r="OS250" s="115">
        <f>ROUND(EW250/MAX(EW$9:EW$497)*100,0)</f>
        <v>28</v>
      </c>
      <c r="OT250" s="115">
        <f>ROUND(EX250/MAX(EX$9:EX$497)*100,0)</f>
        <v>35</v>
      </c>
      <c r="OU250" s="115">
        <f>ROUND(EY250/MAX(EY$9:EY$497)*100,0)</f>
        <v>44</v>
      </c>
      <c r="OV250" s="115">
        <f>ROUND(EZ250/MAX(EZ$9:EZ$497)*100,0)</f>
        <v>19</v>
      </c>
      <c r="OW250" s="115">
        <f>ROUND(FA250/MAX(FA$9:FA$497)*100,0)</f>
        <v>21</v>
      </c>
      <c r="OX250" s="115">
        <f>ROUND(FB250/MAX(FB$9:FB$497)*100,0)</f>
        <v>17</v>
      </c>
      <c r="OY250" s="116">
        <f>ROUND(FC250/MAX(FC$9:FC$497)*100,0)</f>
        <v>25</v>
      </c>
      <c r="OZ250" s="115">
        <f>ROUND(FD250/MAX(FD$9:FD$497)*100,0)</f>
        <v>45</v>
      </c>
      <c r="PA250" s="117">
        <f>ROUND(FE250/MAX(FE$9:FE$497)*100,0)</f>
        <v>32</v>
      </c>
      <c r="PB250" s="118">
        <f t="shared" si="506"/>
        <v>366</v>
      </c>
      <c r="PC250" s="115">
        <f t="shared" si="507"/>
        <v>318</v>
      </c>
      <c r="PD250" s="115">
        <f t="shared" si="508"/>
        <v>423</v>
      </c>
      <c r="PE250" s="115">
        <f t="shared" si="509"/>
        <v>416</v>
      </c>
      <c r="PF250" s="115">
        <f t="shared" si="510"/>
        <v>400</v>
      </c>
      <c r="PG250" s="119">
        <f t="shared" si="511"/>
        <v>326</v>
      </c>
      <c r="PH250" s="118">
        <f>ROUND(PB250/MAX(PB$9:PB$497)*100,0)</f>
        <v>44</v>
      </c>
      <c r="PI250" s="115">
        <f>ROUND(PC250/MAX(PC$9:PC$497)*100,0)</f>
        <v>38</v>
      </c>
      <c r="PJ250" s="115">
        <f>ROUND(PD250/MAX(PD$9:PD$497)*100,0)</f>
        <v>45</v>
      </c>
      <c r="PK250" s="115">
        <f>ROUND(PE250/MAX(PE$9:PE$497)*100,0)</f>
        <v>41</v>
      </c>
      <c r="PL250" s="115">
        <f>ROUND(PF250/MAX(PF$9:PF$497)*100,0)</f>
        <v>56</v>
      </c>
      <c r="PM250" s="119">
        <f>ROUND(PG250/MAX(PG$9:PG$497)*100,0)</f>
        <v>48</v>
      </c>
      <c r="PN250" s="118">
        <f>RANK(PH250,PH$9:PH$497,0)</f>
        <v>217</v>
      </c>
      <c r="PO250" s="115">
        <f>RANK(PI250,PI$9:PI$497,0)</f>
        <v>231</v>
      </c>
      <c r="PP250" s="115">
        <f>RANK(PJ250,PJ$9:PJ$497,0)</f>
        <v>233</v>
      </c>
      <c r="PQ250" s="115">
        <f>RANK(PK250,PK$9:PK$497,0)</f>
        <v>231</v>
      </c>
      <c r="PR250" s="115">
        <f>RANK(PL250,PL$9:PL$497,0)</f>
        <v>164</v>
      </c>
      <c r="PS250" s="119">
        <f>RANK(PM250,PM$9:PM$497,0)</f>
        <v>178</v>
      </c>
      <c r="PT250" s="120">
        <f>ROUND(FZ250/MAX(FZ$9:FZ$497)*100,0)</f>
        <v>52</v>
      </c>
      <c r="PU250" s="115">
        <f>ROUND(GA250/MAX(GA$9:GA$497)*100,0)</f>
        <v>21</v>
      </c>
      <c r="PV250" s="115">
        <f>ROUND(GB250/MAX(GB$9:GB$497)*100,0)</f>
        <v>32</v>
      </c>
      <c r="PW250" s="115">
        <f>ROUND(GC250/MAX(GC$9:GC$497)*100,0)</f>
        <v>54</v>
      </c>
      <c r="PX250" s="115">
        <f>ROUND(GD250/MAX(GD$9:GD$497)*100,0)</f>
        <v>14</v>
      </c>
      <c r="PY250" s="115">
        <f>ROUND(GE250/MAX(GE$9:GE$497)*100,0)</f>
        <v>15</v>
      </c>
      <c r="PZ250" s="115">
        <f>ROUND(GF250/MAX(GF$9:GF$497)*100,0)</f>
        <v>11</v>
      </c>
      <c r="QA250" s="116">
        <f>ROUND(GG250/MAX(GG$9:GG$497)*100,0)</f>
        <v>21</v>
      </c>
      <c r="QB250" s="115">
        <f>ROUND(GH250/MAX(GH$9:GH$497)*100,0)</f>
        <v>31</v>
      </c>
      <c r="QC250" s="121">
        <f>ROUND(GI250/MAX(GI$9:GI$497)*100,0)</f>
        <v>26</v>
      </c>
      <c r="QD250" s="120">
        <f>ROUND(AVERAGEIF($ES$9:$ES$497,$ES250,PT$9:PT$497),0)</f>
        <v>62</v>
      </c>
      <c r="QE250" s="120">
        <f>ROUND(AVERAGEIF($ES$9:$ES$497,$ES250,PU$9:PU$497),0)</f>
        <v>26</v>
      </c>
      <c r="QF250" s="120">
        <f>ROUND(AVERAGEIF($ES$9:$ES$497,$ES250,PV$9:PV$497),0)</f>
        <v>48</v>
      </c>
      <c r="QG250" s="120">
        <f>ROUND(AVERAGEIF($ES$9:$ES$497,$ES250,PW$9:PW$497),0)</f>
        <v>58</v>
      </c>
      <c r="QH250" s="120">
        <f>ROUND(AVERAGEIF($ES$9:$ES$497,$ES250,PX$9:PX$497),0)</f>
        <v>15</v>
      </c>
      <c r="QI250" s="120">
        <f>ROUND(AVERAGEIF($ES$9:$ES$497,$ES250,PY$9:PY$497),0)</f>
        <v>14</v>
      </c>
      <c r="QJ250" s="120">
        <f>ROUND(AVERAGEIF($ES$9:$ES$497,$ES250,PZ$9:PZ$497),0)</f>
        <v>14</v>
      </c>
      <c r="QK250" s="120">
        <f>ROUND(AVERAGEIF($ES$9:$ES$497,$ES250,QA$9:QA$497),0)</f>
        <v>15</v>
      </c>
      <c r="QL250" s="120">
        <f>ROUND(AVERAGEIF($ES$9:$ES$497,$ES250,QB$9:QB$497),0)</f>
        <v>41</v>
      </c>
      <c r="QM250" s="120">
        <f>ROUND(AVERAGEIF($ES$9:$ES$497,$ES250,QC$9:QC$497),0)</f>
        <v>30</v>
      </c>
      <c r="QN250" s="114">
        <f t="shared" si="512"/>
        <v>371</v>
      </c>
      <c r="QO250" s="115">
        <f t="shared" si="513"/>
        <v>299</v>
      </c>
      <c r="QP250" s="115">
        <f t="shared" si="514"/>
        <v>427</v>
      </c>
      <c r="QQ250" s="115">
        <f t="shared" si="515"/>
        <v>434</v>
      </c>
      <c r="QR250" s="115">
        <f t="shared" si="516"/>
        <v>507</v>
      </c>
      <c r="QS250" s="119">
        <f t="shared" si="517"/>
        <v>325</v>
      </c>
      <c r="QT250" s="114">
        <f>ROUND((QN250-MIN(QN$9:QN$497))/(MAX(QN$9:QN$497)-MIN(QN$9:QN$497))*100,0)</f>
        <v>22</v>
      </c>
      <c r="QU250" s="115">
        <f>ROUND((QO250-MIN(QO$9:QO$497))/(MAX(QO$9:QO$497)-MIN(QO$9:QO$497))*100,0)</f>
        <v>13</v>
      </c>
      <c r="QV250" s="115">
        <f>ROUND((QP250-MIN(QP$9:QP$497))/(MAX(QP$9:QP$497)-MIN(QP$9:QP$497))*100,0)</f>
        <v>11</v>
      </c>
      <c r="QW250" s="115">
        <f>ROUND((QQ250-MIN(QQ$9:QQ$497))/(MAX(QQ$9:QQ$497)-MIN(QQ$9:QQ$497))*100,0)</f>
        <v>18</v>
      </c>
      <c r="QX250" s="115">
        <f>ROUND((QR250-MIN(QR$9:QR$497))/(MAX(QR$9:QR$497)-MIN(QR$9:QR$497))*100,0)</f>
        <v>46</v>
      </c>
      <c r="QY250" s="115">
        <f>ROUND((QS250-MIN(QS$9:QS$497))/(MAX(QS$9:QS$497)-MIN(QS$9:QS$497))*100,0)</f>
        <v>31</v>
      </c>
      <c r="QZ250" s="114">
        <f>RANK(QN250,QN$9:QN$497,0)</f>
        <v>387</v>
      </c>
      <c r="RA250" s="115">
        <f>RANK(QO250,QO$9:QO$497,0)</f>
        <v>378</v>
      </c>
      <c r="RB250" s="115">
        <f>RANK(QP250,QP$9:QP$497,0)</f>
        <v>411</v>
      </c>
      <c r="RC250" s="115">
        <f>RANK(QQ250,QQ$9:QQ$497,0)</f>
        <v>391</v>
      </c>
      <c r="RD250" s="115">
        <f>RANK(QR250,QR$9:QR$497,0)</f>
        <v>223</v>
      </c>
      <c r="RE250" s="115">
        <f>RANK(QS250,QS$9:QS$497,0)</f>
        <v>288</v>
      </c>
      <c r="RF250" s="122"/>
      <c r="RG250" s="115">
        <f>($RH$3*(IH250+IJ250)*100*100/MAX(EX$9:EX$497)*$RO$3) +($RH$3*(II250+IJ250)*100*100/MAX(EX$9:EX$497)*$RO$4) + ($RH$3*IK250*100*100/MAX(EX$9:EX$497)*0.098)</f>
        <v>0</v>
      </c>
      <c r="RH250" s="115">
        <f>($RH$4*IL250*100*100/MAX(EZ$9:EZ$497))*$RQ$3</f>
        <v>0</v>
      </c>
      <c r="RI250" s="115">
        <f>($RH$3*IM250*100*100/MAX(EY$9:EY$497))*$RQ$4</f>
        <v>0</v>
      </c>
      <c r="RJ250" s="115">
        <f>($RH$3*IN250*100*100/MAX(EX$9:EX$497))</f>
        <v>0</v>
      </c>
      <c r="RK250" s="115">
        <f>($RH$4*IO250*100*100/MAX(EZ$9:EZ$497))*$RQ$3</f>
        <v>0</v>
      </c>
      <c r="RL250" s="115">
        <f>(($RL$4*IP250*100*((100/MAX(EX$9:EX$497)+100/MAX(EZ$9:EZ$497))/2))+($RL$4*IQ250*100*((100/MAX(EX$9:EX$497)+100/MAX(EZ$9:EZ$497))/2))+($RL$4*IR250*100*((100/MAX(EX$9:EX$497)+100/MAX(EZ$9:EZ$497))/2))+($RL$4*IS250*100*((100/MAX(EX$9:EX$497)+100/MAX(EZ$9:EZ$497))/2))+($RL$4*IT250*100*((100/MAX(EX$9:EX$497)+100/MAX(EZ$9:EZ$497))/2))+($RL$4*IU250*100*((100/MAX(EX$9:EX$497)+100/MAX(EZ$9:EZ$497))/2))+($RL$4*IV250*100*((100/MAX(EX$9:EX$497)+100/MAX(EZ$9:EZ$497))/2))+($RL$4*IW250*100*((100/MAX(EX$9:EX$497)+100/MAX(EZ$9:EZ$497))/2)))*$RS$3</f>
        <v>0</v>
      </c>
      <c r="RM250" s="115">
        <f>(($RH$3*IX250*100*100/MAX(EX$9:EX$497))+($RH$3*IY250*100*100/MAX(EX$9:EX$497))+($RH$3*IZ250*100*100/MAX(EX$9:EX$497))+($RH$3*JA250*100*100/MAX(EX$9:EX$497))+($RH$3*JB250*100*100/MAX(EX$9:EX$497))+($RH$3*JC250*100*100/MAX(EX$9:EX$497))+($RH$3*JD250*100*100/MAX(EX$9:EX$497))+($RH$3*JE250*100*100/MAX(EX$9:EX$497)))*$RS$4</f>
        <v>0</v>
      </c>
      <c r="RN250" s="115">
        <f>(($RH$4*JF250*100*100/MAX(EZ$9:EZ$497)) + ($RH$4*JG250*100*100/MAX(EZ$9:EZ$497)) + ($RH$4*JH250*100*100/MAX(EZ$9:EZ$497)) + ($RH$4*JI250*100*100/MAX(EZ$9:EZ$497)) + ($RH$4*JJ250*100*100/MAX(EZ$9:EZ$497)) + ($RH$4*JK250*100*100/MAX(EZ$9:EZ$497)) + ($RH$4*JL250*100*100/MAX(EZ$9:EZ$497)) + ($RH$4*JM250*100*100/MAX(EZ$9:EZ$497)))*$RU$3</f>
        <v>0</v>
      </c>
      <c r="RO250" s="115">
        <f>(($RL$4*JN250*100*((100/MAX(EX$9:EX$497)+100/MAX(EZ$9:EZ$497))/2))+($RL$4*JO250*100*((100/MAX(EX$9:EX$497)+100/MAX(EZ$9:EZ$497))/2))+($RL$4*JP250*100*((100/MAX(EX$9:EX$497)+100/MAX(EZ$9:EZ$497))/2))+($RL$4*JQ250*100*((100/MAX(EX$9:EX$497)+100/MAX(EZ$9:EZ$497))/2))+($RL$4*JR250*100*((100/MAX(EX$9:EX$497)+100/MAX(EZ$9:EZ$497))/2))+($RL$4*JS250*100*((100/MAX(EX$9:EX$497)+100/MAX(EZ$9:EZ$497))/2))+($RL$4*JT250*100*((100/MAX(EX$9:EX$497)+100/MAX(EZ$9:EZ$497))/2))+($RL$4*JU250*100*((100/MAX(EX$9:EX$497)+100/MAX(EZ$9:EZ$497))/2))+($RL$4*JV250*100*((100/MAX(EX$9:EX$497)+100/MAX(EZ$9:EZ$497))/2))+($RL$4*JW250*100*((100/MAX(EX$9:EX$497)+100/MAX(EZ$9:EZ$497))/2))+($RL$4*JX250*100*((100/MAX(EX$9:EX$497)+100/MAX(EZ$9:EZ$497))/2))+($RL$4*JY250*100*((100/MAX(EX$9:EX$497)+100/MAX(EZ$9:EZ$497))/2))+($RL$4*JZ250*100*((100/MAX(EX$9:EX$497)+100/MAX(EZ$9:EZ$497))/2)))*$RW$3/2</f>
        <v>0</v>
      </c>
      <c r="RP250" s="119">
        <f>($RJ$3*KA250*100*100/MAX(FA$9:FA$497)) + ($RJ$3*KB250*100*100/MAX(FA$9:FA$497)/2) + ($RJ$3*KC250*100*100/MAX(FA$9:FA$497)/2) + ($RJ$3*KD250*100*100/MAX(FA$9:FA$497)/4) + ($RJ$3*KE250*100*100/MAX(FA$9:FA$497)/4)</f>
        <v>0</v>
      </c>
      <c r="RQ250" s="118">
        <f>($RL$4*KF250*100*((100/MAX(EX$9:EX$497)+100/MAX(EZ$9:EZ$497)))) * ($RO$3/2) + (($RL$4*KG250*100*((100/MAX(EX$9:EX$497)+100/MAX(EZ$9:EZ$497))))+($RL$4*KH250*100*((100/MAX(EX$9:EX$497)+100/MAX(EZ$9:EZ$497))))+($RL$4*KI250*100*((100/MAX(EX$9:EX$497)+100/MAX(EZ$9:EZ$497))))+($RL$4*KJ250*100*((100/MAX(EX$9:EX$497)+100/MAX(EZ$9:EZ$497))))+($RL$4*KK250*100*((100/MAX(EX$9:EX$497)+100/MAX(EZ$9:EZ$497))))+($RL$4*KL250*100*((100/MAX(EX$9:EX$497)+100/MAX(EZ$9:EZ$497))))+($RL$4*KM250*100*((100/MAX(EX$9:EX$497)+100/MAX(EZ$9:EZ$497))))+($RL$4*KN250*100*((100/MAX(EX$9:EX$497)+100/MAX(EZ$9:EZ$497))))+($RL$4*KO250*100*((100/MAX(EX$9:EX$497)+100/MAX(EZ$9:EZ$497))))+($RL$4*KP250*100*((100/MAX(EX$9:EX$497)+100/MAX(EZ$9:EZ$497))))+($RL$4*KQ250*100*((100/MAX(EX$9:EX$497)+100/MAX(EZ$9:EZ$497))))+($RL$4*KR250*100*((100/MAX(EX$9:EX$497)+100/MAX(EZ$9:EZ$497))))+($RL$4*KS250*100*((100/MAX(EX$9:EX$497)+100/MAX(EZ$9:EZ$497))))+($RL$4*KV250*100*((100/MAX(EX$9:EX$497)+100/MAX(EZ$9:EZ$497))))) * (($RO$3+$RO$4)/6)</f>
        <v>0</v>
      </c>
      <c r="RR250" s="115">
        <f>(($RL$4*KW250*100*((100/MAX(EX$9:EX$497)+100/MAX(EZ$9:EZ$497))))) * ($RO$3/2) + (($RL$4*KX250*100*((100/MAX(EX$9:EX$497)+100/MAX(EZ$9:EZ$497))))+($RL$4*KY250*100*((100/MAX(EX$9:EX$497)+100/MAX(EZ$9:EZ$497))))+($RL$4*KZ250*100*((100/MAX(EX$9:EX$497)+100/MAX(EZ$9:EZ$497))))+($RL$4*LA250*100*((100/MAX(EX$9:EX$497)+100/MAX(EZ$9:EZ$497))))+($RL$4*LB250*100*((100/MAX(EX$9:EX$497)+100/MAX(EZ$9:EZ$497))))+($RL$4*LC250*100*((100/MAX(EX$9:EX$497)+100/MAX(EZ$9:EZ$497))))) * (($RO$3+$RO$4)/6)</f>
        <v>0</v>
      </c>
      <c r="RS250" s="119">
        <f>(($RL$4*LD250*100*((100/MAX(EX$9:EX$497)+100/MAX(EZ$9:EZ$497))))+($RL$4*LE250*100*((100/MAX(EX$9:EX$497)+100/MAX(EZ$9:EZ$497))))) * (($RO$3+$RO$4)/6)</f>
        <v>0</v>
      </c>
      <c r="RT250" s="118">
        <f>($RJ$4*LH250*100*(100/MAX(EV$9:EV$497)))+($RJ$4*LI250*100*(100/MAX(EV$9:EV$497)))</f>
        <v>0</v>
      </c>
      <c r="RU250" s="119">
        <f>($RJ$4*LJ250*(100/MAX(EV$9:EV$497)))/2 + ($RL$3*LK250*(100/MAX(EW$9:EW$497))) + ($RJ$4*LL250*(100/MAX(EV$9:EV$497)))/4 + ($RL$3*LM250*(100/MAX(EW$9:EW$497)))</f>
        <v>0</v>
      </c>
      <c r="RV250" s="118">
        <f>($RJ$4*LN250*100*100/MAX(EV$9:EV$497)/2)+($RJ$4*LO250*100*100/MAX(EV$9:EV$497)/2)+($RJ$4*LP250*100*100/MAX(EV$9:EV$497))+($RJ$4*LQ250*100*100/MAX(EV$9:EV$497))+($RJ$4*LR250*100*100/MAX(EV$9:EV$497))</f>
        <v>0</v>
      </c>
      <c r="RW250" s="115">
        <f>($RJ$4*LS250*100*100/MAX(EV$9:EV$497)) + (($RJ$4*LT250*100*100/MAX(EV$9:EV$497))+($RJ$4*LU250*100*100/MAX(EV$9:EV$497))+($RJ$4*LV250*100*100/MAX(EV$9:EV$497))+($RJ$4*LW250*100*100/MAX(EV$9:EV$497))+($RJ$4*LX250*100*100/MAX(EV$9:EV$497))+($RJ$4*LY250*100*100/MAX(EV$9:EV$497))+($RJ$4*LZ250*100*100/MAX(EV$9:EV$497))+($RJ$4*MA250*100*100/MAX(EV$9:EV$497)))/2</f>
        <v>0</v>
      </c>
      <c r="RX250" s="119">
        <f>($RJ$4*MB250*100*100/MAX(EV$9:EV$497))+($RJ$4*MC250*100*100/MAX(EV$9:EV$497))+($RJ$4*MD250*100*100/MAX(EV$9:EV$497))+($RJ$4*ME250*100*100/MAX(EV$9:EV$497))+($RJ$4*MF250*100*100/MAX(EV$9:EV$497))+($RJ$4*MG250*100*100/MAX(EV$9:EV$497))+($RJ$4*MH250*100*100/MAX(EV$9:EV$497))+($RJ$4*MI250*100*100/MAX(EV$9:EV$497))+($RJ$4*MJ250*100*100/MAX(EV$9:EV$497))+($RJ$4*MK250*100*100/MAX(EV$9:EV$497))+($RJ$4*ML250*100*100/MAX(EV$9:EV$497))+($RJ$4*MM250*100*100/MAX(EV$9:EV$497))+($RJ$4*MN250*100*100/MAX(EV$9:EV$497))</f>
        <v>0</v>
      </c>
      <c r="RY250" s="118">
        <f>($RJ$4*MQ250*100*100/MAX(EV$9:EV$497))/2 + (($RJ$4*MR250*100*100/MAX(EV$9:EV$497))+($RJ$4*MS250*100*100/MAX(EV$9:EV$497))+($RJ$4*MT250*100*100/MAX(EV$9:EV$497))+($RJ$4*MU250*100*100/MAX(EV$9:EV$497))+($RJ$4*MV250*100*100/MAX(EV$9:EV$497))+($RJ$4*MW250*100*100/MAX(EV$9:EV$497))+($RJ$4*MX250*100*100/MAX(EV$9:EV$497))+($RJ$4*MY250*100*100/MAX(EV$9:EV$497))+($RJ$4*MZ250*100*100/MAX(EV$9:EV$497))+($RJ$4*NA250*100*100/MAX(EV$9:EV$497))+($RJ$4*NB250*100*100/MAX(EV$9:EV$497))+($RJ$4*NC250*100*100/MAX(EV$9:EV$497))+($RJ$4*ND250*100*100/MAX(EV$9:EV$497))+($RJ$4*NG250*100*100/MAX(EV$9:EV$497)))/4</f>
        <v>0</v>
      </c>
      <c r="RZ250" s="115">
        <f>($RJ$4*NH250*100*100/MAX(EV$9:EV$497))/2 + (($RJ$4*NI250*100*100/MAX(EV$9:EV$497))+($RJ$4*NJ250*100*100/MAX(EV$9:EV$497))+($RJ$4*NK250*100*100/MAX(EV$9:EV$497))+($RJ$4*NL250*100*100/MAX(EV$9:EV$497))+($RJ$4*NM250*100*100/MAX(EV$9:EV$497))+($RJ$4*NN250*100*100/MAX(EV$9:EV$497)))/4</f>
        <v>0</v>
      </c>
      <c r="SA250" s="117">
        <f>(($RJ$4*NO250*100*100/MAX(EV$9:EV$497))+($RJ$4*NP250*100*100/MAX(EV$9:EV$497)))/4</f>
        <v>0</v>
      </c>
      <c r="SB250" s="118">
        <f t="shared" si="518"/>
        <v>0</v>
      </c>
      <c r="SC250" s="115">
        <f t="shared" si="519"/>
        <v>0</v>
      </c>
      <c r="SD250" s="115">
        <f t="shared" si="520"/>
        <v>0</v>
      </c>
      <c r="SE250" s="115">
        <f t="shared" si="521"/>
        <v>0</v>
      </c>
      <c r="SF250" s="115">
        <f t="shared" si="522"/>
        <v>0</v>
      </c>
      <c r="SG250" s="115">
        <f t="shared" si="523"/>
        <v>0</v>
      </c>
      <c r="SH250" s="115">
        <f>ROUND(SB250/MAX(SB$9:SB$497)*100,0)</f>
        <v>0</v>
      </c>
      <c r="SI250" s="115">
        <f>ROUND(SC250/MAX(SC$9:SC$497)*100,0)</f>
        <v>0</v>
      </c>
      <c r="SJ250" s="115">
        <f>ROUND(SD250/MAX(SD$9:SD$497)*100,0)</f>
        <v>0</v>
      </c>
      <c r="SK250" s="115">
        <f>ROUND(SE250/MAX(SE$9:SE$497)*100,0)</f>
        <v>0</v>
      </c>
      <c r="SL250" s="115">
        <f>ROUND(SF250/MAX(SF$9:SF$497)*100,0)</f>
        <v>0</v>
      </c>
      <c r="SM250" s="121">
        <f>ROUND(SG250/MAX(SG$9:SG$497)*100,0)</f>
        <v>0</v>
      </c>
      <c r="SN250" s="115">
        <f>ROUND(AVERAGEIF($ES$9:$ES$497,$ES250,SH$9:SH$497),0)</f>
        <v>26</v>
      </c>
      <c r="SO250" s="115">
        <f>ROUND(AVERAGEIF($ES$9:$ES$497,$ES250,SI$9:SI$497),0)</f>
        <v>23</v>
      </c>
      <c r="SP250" s="115">
        <f>ROUND(AVERAGEIF($ES$9:$ES$497,$ES250,SJ$9:SJ$497),0)</f>
        <v>4</v>
      </c>
      <c r="SQ250" s="115">
        <f>ROUND(AVERAGEIF($ES$9:$ES$497,$ES250,SK$9:SK$497),0)</f>
        <v>20</v>
      </c>
      <c r="SR250" s="115">
        <f>ROUND(AVERAGEIF($ES$9:$ES$497,$ES250,SL$9:SL$497),0)</f>
        <v>7</v>
      </c>
      <c r="SS250" s="121">
        <f>ROUND(AVERAGEIF($ES$9:$ES$497,$ES250,SM$9:SM$497),0)</f>
        <v>6</v>
      </c>
      <c r="ST250" s="114">
        <f>RANK(SB250,SB$9:SB$497,0)</f>
        <v>323</v>
      </c>
      <c r="SU250" s="115">
        <f>RANK(SC250,SC$9:SC$497,0)</f>
        <v>320</v>
      </c>
      <c r="SV250" s="115">
        <f>RANK(SD250,SD$9:SD$497,0)</f>
        <v>320</v>
      </c>
      <c r="SW250" s="115">
        <f>RANK(SE250,SE$9:SE$497,0)</f>
        <v>320</v>
      </c>
      <c r="SX250" s="115">
        <f>RANK(SF250,SF$9:SF$497,0)</f>
        <v>317</v>
      </c>
      <c r="SY250" s="115">
        <f>RANK(SG250,SG$9:SG$497,0)</f>
        <v>308</v>
      </c>
      <c r="SZ250" s="115">
        <f>COUNTIFS(SB$9:SB$497,"&gt;"&amp;SB250,$ES$9:$ES$497,$ES250)+1</f>
        <v>73</v>
      </c>
      <c r="TA250" s="115">
        <f>COUNTIFS(SC$9:SC$497,"&gt;"&amp;SC250,$ES$9:$ES$497,$ES250)+1</f>
        <v>73</v>
      </c>
      <c r="TB250" s="115">
        <f>COUNTIFS(SD$9:SD$497,"&gt;"&amp;SD250,$ES$9:$ES$497,$ES250)+1</f>
        <v>71</v>
      </c>
      <c r="TC250" s="115">
        <f>COUNTIFS(SE$9:SE$497,"&gt;"&amp;SE250,$ES$9:$ES$497,$ES250)+1</f>
        <v>73</v>
      </c>
      <c r="TD250" s="115">
        <f>COUNTIFS(SF$9:SF$497,"&gt;"&amp;SF250,$ES$9:$ES$497,$ES250)+1</f>
        <v>71</v>
      </c>
      <c r="TE250" s="117">
        <f>COUNTIFS(SG$9:SG$497,"&gt;"&amp;SG250,$ES$9:$ES$497,$ES250)+1</f>
        <v>70</v>
      </c>
      <c r="TF250" s="118">
        <f t="shared" si="524"/>
        <v>56</v>
      </c>
      <c r="TG250" s="115">
        <f t="shared" si="525"/>
        <v>44</v>
      </c>
      <c r="TH250" s="115">
        <f t="shared" si="526"/>
        <v>38</v>
      </c>
      <c r="TI250" s="115">
        <f t="shared" si="527"/>
        <v>45</v>
      </c>
      <c r="TJ250" s="115">
        <f t="shared" si="528"/>
        <v>41</v>
      </c>
      <c r="TK250" s="115">
        <f t="shared" si="529"/>
        <v>56</v>
      </c>
      <c r="TL250" s="117">
        <f t="shared" si="530"/>
        <v>48</v>
      </c>
      <c r="TM250" s="118">
        <f>ROUND(TF250/MAX(TF$9:TF$497)*100,0)</f>
        <v>31</v>
      </c>
      <c r="TN250" s="115">
        <f>ROUND(TG250/MAX(TG$9:TG$497)*100,0)</f>
        <v>24</v>
      </c>
      <c r="TO250" s="115">
        <f>ROUND(TH250/MAX(TH$9:TH$497)*100,0)</f>
        <v>21</v>
      </c>
      <c r="TP250" s="115">
        <f>ROUND(TI250/MAX(TI$9:TI$497)*100,0)</f>
        <v>25</v>
      </c>
      <c r="TQ250" s="115">
        <f>ROUND(TJ250/MAX(TJ$9:TJ$497)*100,0)</f>
        <v>21</v>
      </c>
      <c r="TR250" s="115">
        <f>ROUND(TK250/MAX(TK$9:TK$497)*100,0)</f>
        <v>29</v>
      </c>
      <c r="TS250" s="119">
        <f>ROUND(TL250/MAX(TL$9:TL$497)*100,0)</f>
        <v>24</v>
      </c>
      <c r="TT250" s="120">
        <f>RANK(TM250,TM$9:TM$497,0)</f>
        <v>278</v>
      </c>
      <c r="TU250" s="115">
        <f>RANK(TN250,TN$9:TN$497,0)</f>
        <v>259</v>
      </c>
      <c r="TV250" s="115">
        <f>RANK(TO250,TO$9:TO$497,0)</f>
        <v>252</v>
      </c>
      <c r="TW250" s="115">
        <f>RANK(TP250,TP$9:TP$497,0)</f>
        <v>264</v>
      </c>
      <c r="TX250" s="115">
        <f>RANK(TQ250,TQ$9:TQ$497,0)</f>
        <v>249</v>
      </c>
      <c r="TY250" s="115">
        <f>RANK(TR250,TR$9:TR$497,0)</f>
        <v>197</v>
      </c>
      <c r="TZ250" s="121">
        <f>RANK(TS250,TS$9:TS$497,0)</f>
        <v>215</v>
      </c>
      <c r="UA250" s="132"/>
      <c r="UB250" s="7" t="s">
        <v>1</v>
      </c>
    </row>
    <row r="251" spans="1:548" x14ac:dyDescent="0.15">
      <c r="A251" s="183">
        <v>243</v>
      </c>
      <c r="B251" s="200" t="s">
        <v>1118</v>
      </c>
      <c r="C251" s="143"/>
      <c r="D251" s="143"/>
      <c r="E251" s="64" t="s">
        <v>518</v>
      </c>
      <c r="F251" s="65">
        <v>96</v>
      </c>
      <c r="G251" s="65" t="s">
        <v>571</v>
      </c>
      <c r="H251" s="144"/>
      <c r="I251" s="66" t="s">
        <v>521</v>
      </c>
      <c r="J251" s="67" t="s">
        <v>521</v>
      </c>
      <c r="K251" s="67" t="s">
        <v>521</v>
      </c>
      <c r="L251" s="67" t="s">
        <v>521</v>
      </c>
      <c r="M251" s="67" t="s">
        <v>521</v>
      </c>
      <c r="N251" s="67" t="s">
        <v>521</v>
      </c>
      <c r="O251" s="67" t="s">
        <v>521</v>
      </c>
      <c r="P251" s="67" t="s">
        <v>521</v>
      </c>
      <c r="Q251" s="67" t="s">
        <v>521</v>
      </c>
      <c r="R251" s="68" t="s">
        <v>521</v>
      </c>
      <c r="S251" s="69" t="s">
        <v>521</v>
      </c>
      <c r="T251" s="67" t="s">
        <v>521</v>
      </c>
      <c r="U251" s="67" t="s">
        <v>521</v>
      </c>
      <c r="V251" s="67" t="s">
        <v>521</v>
      </c>
      <c r="W251" s="67" t="s">
        <v>521</v>
      </c>
      <c r="X251" s="67" t="s">
        <v>521</v>
      </c>
      <c r="Y251" s="67" t="s">
        <v>521</v>
      </c>
      <c r="Z251" s="67" t="s">
        <v>521</v>
      </c>
      <c r="AA251" s="67" t="s">
        <v>521</v>
      </c>
      <c r="AB251" s="68" t="s">
        <v>521</v>
      </c>
      <c r="AC251" s="69" t="s">
        <v>521</v>
      </c>
      <c r="AD251" s="67" t="s">
        <v>521</v>
      </c>
      <c r="AE251" s="67" t="s">
        <v>521</v>
      </c>
      <c r="AF251" s="67" t="s">
        <v>521</v>
      </c>
      <c r="AG251" s="67" t="s">
        <v>521</v>
      </c>
      <c r="AH251" s="67" t="s">
        <v>521</v>
      </c>
      <c r="AI251" s="67" t="s">
        <v>521</v>
      </c>
      <c r="AJ251" s="67" t="s">
        <v>521</v>
      </c>
      <c r="AK251" s="67" t="s">
        <v>521</v>
      </c>
      <c r="AL251" s="68" t="s">
        <v>521</v>
      </c>
      <c r="AM251" s="69" t="s">
        <v>521</v>
      </c>
      <c r="AN251" s="67" t="s">
        <v>521</v>
      </c>
      <c r="AO251" s="67" t="s">
        <v>521</v>
      </c>
      <c r="AP251" s="67" t="s">
        <v>521</v>
      </c>
      <c r="AQ251" s="67" t="s">
        <v>521</v>
      </c>
      <c r="AR251" s="67" t="s">
        <v>521</v>
      </c>
      <c r="AS251" s="67" t="s">
        <v>521</v>
      </c>
      <c r="AT251" s="67" t="s">
        <v>521</v>
      </c>
      <c r="AU251" s="67" t="s">
        <v>521</v>
      </c>
      <c r="AV251" s="68" t="s">
        <v>521</v>
      </c>
      <c r="AW251" s="69" t="s">
        <v>521</v>
      </c>
      <c r="AX251" s="67" t="s">
        <v>521</v>
      </c>
      <c r="AY251" s="67" t="s">
        <v>521</v>
      </c>
      <c r="AZ251" s="67" t="s">
        <v>521</v>
      </c>
      <c r="BA251" s="67" t="s">
        <v>521</v>
      </c>
      <c r="BB251" s="67" t="s">
        <v>521</v>
      </c>
      <c r="BC251" s="67" t="s">
        <v>521</v>
      </c>
      <c r="BD251" s="67" t="s">
        <v>521</v>
      </c>
      <c r="BE251" s="67" t="s">
        <v>521</v>
      </c>
      <c r="BF251" s="68" t="s">
        <v>521</v>
      </c>
      <c r="BG251" s="69" t="s">
        <v>521</v>
      </c>
      <c r="BH251" s="67" t="s">
        <v>521</v>
      </c>
      <c r="BI251" s="67" t="s">
        <v>521</v>
      </c>
      <c r="BJ251" s="67" t="s">
        <v>521</v>
      </c>
      <c r="BK251" s="67" t="s">
        <v>521</v>
      </c>
      <c r="BL251" s="67" t="s">
        <v>521</v>
      </c>
      <c r="BM251" s="67" t="s">
        <v>521</v>
      </c>
      <c r="BN251" s="67" t="s">
        <v>521</v>
      </c>
      <c r="BO251" s="67" t="s">
        <v>521</v>
      </c>
      <c r="BP251" s="68" t="s">
        <v>521</v>
      </c>
      <c r="BQ251" s="70" t="s">
        <v>521</v>
      </c>
      <c r="BR251" s="67" t="s">
        <v>521</v>
      </c>
      <c r="BS251" s="67" t="s">
        <v>521</v>
      </c>
      <c r="BT251" s="67" t="s">
        <v>521</v>
      </c>
      <c r="BU251" s="67" t="s">
        <v>521</v>
      </c>
      <c r="BV251" s="67" t="s">
        <v>521</v>
      </c>
      <c r="BW251" s="67" t="s">
        <v>521</v>
      </c>
      <c r="BX251" s="67" t="s">
        <v>521</v>
      </c>
      <c r="BY251" s="67" t="s">
        <v>521</v>
      </c>
      <c r="BZ251" s="68" t="s">
        <v>521</v>
      </c>
      <c r="CA251" s="69" t="s">
        <v>521</v>
      </c>
      <c r="CB251" s="67" t="s">
        <v>521</v>
      </c>
      <c r="CC251" s="67" t="s">
        <v>521</v>
      </c>
      <c r="CD251" s="67" t="s">
        <v>521</v>
      </c>
      <c r="CE251" s="67" t="s">
        <v>520</v>
      </c>
      <c r="CF251" s="67" t="s">
        <v>520</v>
      </c>
      <c r="CG251" s="67" t="s">
        <v>520</v>
      </c>
      <c r="CH251" s="67" t="s">
        <v>520</v>
      </c>
      <c r="CI251" s="67" t="s">
        <v>520</v>
      </c>
      <c r="CJ251" s="68" t="s">
        <v>520</v>
      </c>
      <c r="CK251" s="69" t="s">
        <v>520</v>
      </c>
      <c r="CL251" s="67" t="s">
        <v>520</v>
      </c>
      <c r="CM251" s="67" t="s">
        <v>520</v>
      </c>
      <c r="CN251" s="67" t="s">
        <v>520</v>
      </c>
      <c r="CO251" s="67" t="s">
        <v>521</v>
      </c>
      <c r="CP251" s="67" t="s">
        <v>521</v>
      </c>
      <c r="CQ251" s="67" t="s">
        <v>521</v>
      </c>
      <c r="CR251" s="67" t="s">
        <v>521</v>
      </c>
      <c r="CS251" s="67" t="s">
        <v>521</v>
      </c>
      <c r="CT251" s="68" t="s">
        <v>521</v>
      </c>
      <c r="CU251" s="69" t="s">
        <v>521</v>
      </c>
      <c r="CV251" s="67" t="s">
        <v>521</v>
      </c>
      <c r="CW251" s="67" t="s">
        <v>521</v>
      </c>
      <c r="CX251" s="67" t="s">
        <v>521</v>
      </c>
      <c r="CY251" s="67" t="s">
        <v>521</v>
      </c>
      <c r="CZ251" s="67" t="s">
        <v>521</v>
      </c>
      <c r="DA251" s="67" t="s">
        <v>521</v>
      </c>
      <c r="DB251" s="67" t="s">
        <v>521</v>
      </c>
      <c r="DC251" s="67" t="s">
        <v>521</v>
      </c>
      <c r="DD251" s="68" t="s">
        <v>521</v>
      </c>
      <c r="DE251" s="69" t="s">
        <v>521</v>
      </c>
      <c r="DF251" s="71" t="s">
        <v>521</v>
      </c>
      <c r="DG251" s="67" t="s">
        <v>521</v>
      </c>
      <c r="DH251" s="67" t="s">
        <v>521</v>
      </c>
      <c r="DI251" s="67" t="s">
        <v>521</v>
      </c>
      <c r="DJ251" s="67" t="s">
        <v>521</v>
      </c>
      <c r="DK251" s="67" t="s">
        <v>521</v>
      </c>
      <c r="DL251" s="67" t="s">
        <v>521</v>
      </c>
      <c r="DM251" s="67" t="s">
        <v>521</v>
      </c>
      <c r="DN251" s="68" t="s">
        <v>521</v>
      </c>
      <c r="DO251" s="70" t="s">
        <v>521</v>
      </c>
      <c r="DP251" s="71" t="s">
        <v>521</v>
      </c>
      <c r="DQ251" s="67" t="s">
        <v>521</v>
      </c>
      <c r="DR251" s="67" t="s">
        <v>521</v>
      </c>
      <c r="DS251" s="67" t="s">
        <v>521</v>
      </c>
      <c r="DT251" s="67" t="s">
        <v>521</v>
      </c>
      <c r="DU251" s="67" t="s">
        <v>521</v>
      </c>
      <c r="DV251" s="67" t="s">
        <v>521</v>
      </c>
      <c r="DW251" s="67" t="s">
        <v>521</v>
      </c>
      <c r="DX251" s="72" t="s">
        <v>521</v>
      </c>
      <c r="DY251" s="73" t="s">
        <v>522</v>
      </c>
      <c r="DZ251" s="74">
        <v>2</v>
      </c>
      <c r="EA251" s="74">
        <v>3</v>
      </c>
      <c r="EB251" s="74">
        <v>3</v>
      </c>
      <c r="EC251" s="75">
        <v>4</v>
      </c>
      <c r="ED251" s="76" t="s">
        <v>522</v>
      </c>
      <c r="EE251" s="74">
        <f t="shared" si="474"/>
        <v>2</v>
      </c>
      <c r="EF251" s="74">
        <f t="shared" si="475"/>
        <v>6</v>
      </c>
      <c r="EG251" s="74">
        <f t="shared" si="476"/>
        <v>18</v>
      </c>
      <c r="EH251" s="77">
        <f t="shared" si="477"/>
        <v>72</v>
      </c>
      <c r="EI251" s="73">
        <v>600</v>
      </c>
      <c r="EJ251" s="74">
        <v>900</v>
      </c>
      <c r="EK251" s="74">
        <v>1800</v>
      </c>
      <c r="EL251" s="74">
        <v>3000</v>
      </c>
      <c r="EM251" s="75">
        <v>9000</v>
      </c>
      <c r="EN251" s="78">
        <v>1</v>
      </c>
      <c r="EO251" s="79">
        <f t="shared" si="478"/>
        <v>0.75</v>
      </c>
      <c r="EP251" s="79">
        <f t="shared" si="479"/>
        <v>0.5</v>
      </c>
      <c r="EQ251" s="79">
        <f t="shared" si="480"/>
        <v>0.27777777777777773</v>
      </c>
      <c r="ER251" s="80">
        <f t="shared" si="481"/>
        <v>0.20833333333333334</v>
      </c>
      <c r="ES251" s="128" t="s">
        <v>523</v>
      </c>
      <c r="ET251" s="82"/>
      <c r="EU251" s="83">
        <v>4</v>
      </c>
      <c r="EV251" s="146">
        <v>91</v>
      </c>
      <c r="EW251" s="147">
        <v>48</v>
      </c>
      <c r="EX251" s="147">
        <v>90</v>
      </c>
      <c r="EY251" s="147">
        <v>52</v>
      </c>
      <c r="EZ251" s="147">
        <v>16</v>
      </c>
      <c r="FA251" s="147">
        <v>32</v>
      </c>
      <c r="FB251" s="147">
        <v>61</v>
      </c>
      <c r="FC251" s="147">
        <v>24</v>
      </c>
      <c r="FD251" s="74">
        <f t="shared" si="482"/>
        <v>106</v>
      </c>
      <c r="FE251" s="84">
        <f t="shared" si="483"/>
        <v>114</v>
      </c>
      <c r="FF251" s="73">
        <f>RANK(EV251,$EV$9:$EV$497,0)</f>
        <v>111</v>
      </c>
      <c r="FG251" s="74">
        <f>RANK(EW251,$EW$9:$EW$497,0)</f>
        <v>184</v>
      </c>
      <c r="FH251" s="74">
        <f>RANK(EX251,$EX$9:$EX$497,0)</f>
        <v>30</v>
      </c>
      <c r="FI251" s="74">
        <f>RANK(EY251,$EY$9:$EY$497,0)</f>
        <v>121</v>
      </c>
      <c r="FJ251" s="74">
        <f>RANK(EZ251,$EZ$9:$EZ$497,0)</f>
        <v>242</v>
      </c>
      <c r="FK251" s="74">
        <f>RANK(FA251,$FA$9:$FA$497,0)</f>
        <v>97</v>
      </c>
      <c r="FL251" s="74">
        <f>RANK(FB251,$FB$9:$FB$497,0)</f>
        <v>123</v>
      </c>
      <c r="FM251" s="74">
        <f>RANK(FC251,$FC$9:$FC$497,0)</f>
        <v>310</v>
      </c>
      <c r="FN251" s="74">
        <f>RANK(FD251,$FD$9:$FD$497,0)</f>
        <v>71</v>
      </c>
      <c r="FO251" s="84">
        <f>RANK(FE251,$FE$9:$FE$497,0)</f>
        <v>121</v>
      </c>
      <c r="FP251" s="73">
        <f>COUNTIFS($EV$9:$EV$497,"&gt;"&amp;EV251,$ES$9:$ES$497,ES251)+1</f>
        <v>42</v>
      </c>
      <c r="FQ251" s="74">
        <f>COUNTIFS($EW$9:$EW$497,"&gt;"&amp;EW251,$ES$9:$ES$497,ES251)+1</f>
        <v>23</v>
      </c>
      <c r="FR251" s="74">
        <f>COUNTIFS($EX$9:$EX$497,"&gt;"&amp;EX251,$ES$9:$ES$497,ES251)+1</f>
        <v>4</v>
      </c>
      <c r="FS251" s="74">
        <f>COUNTIFS($EY$9:$EY$497,"&gt;"&amp;EY251,$ES$9:$ES$497,ES251)+1</f>
        <v>46</v>
      </c>
      <c r="FT251" s="74">
        <f>COUNTIFS($EZ$9:$EZ$497,"&gt;"&amp;EZ251,$ES$9:$ES$497,ES251)+1</f>
        <v>49</v>
      </c>
      <c r="FU251" s="74">
        <f>COUNTIFS($FA$9:$FA$497,"&gt;"&amp;FA251,$ES$9:$ES$497,ES251)+1</f>
        <v>16</v>
      </c>
      <c r="FV251" s="74">
        <f>COUNTIFS($FB$9:$FB$497,"&gt;"&amp;FB251,$ES$9:$ES$497,ES251)+1</f>
        <v>6</v>
      </c>
      <c r="FW251" s="74">
        <f>COUNTIFS($FC$9:$FC$497,"&gt;"&amp;FC251,$ES$9:$ES$497,ES251)+1</f>
        <v>40</v>
      </c>
      <c r="FX251" s="74">
        <f>COUNTIFS($FD$9:$FD$497,"&gt;"&amp;FD251,$ES$9:$ES$497,ES251)+1</f>
        <v>17</v>
      </c>
      <c r="FY251" s="84">
        <f>COUNTIFS($FE$9:$FE$497,"&gt;"&amp;FE251,$ES$9:$ES$497,ES251)+1</f>
        <v>18</v>
      </c>
      <c r="FZ251" s="85">
        <f t="shared" si="484"/>
        <v>0.95</v>
      </c>
      <c r="GA251" s="86">
        <f t="shared" si="485"/>
        <v>0.5</v>
      </c>
      <c r="GB251" s="86">
        <f t="shared" si="486"/>
        <v>0.94</v>
      </c>
      <c r="GC251" s="86">
        <f t="shared" si="487"/>
        <v>0.54</v>
      </c>
      <c r="GD251" s="86">
        <f t="shared" si="488"/>
        <v>0.17</v>
      </c>
      <c r="GE251" s="86">
        <f t="shared" si="489"/>
        <v>0.33</v>
      </c>
      <c r="GF251" s="86">
        <f t="shared" si="490"/>
        <v>0.64</v>
      </c>
      <c r="GG251" s="86">
        <f t="shared" si="491"/>
        <v>0.25</v>
      </c>
      <c r="GH251" s="86">
        <f t="shared" si="492"/>
        <v>1.1000000000000001</v>
      </c>
      <c r="GI251" s="87">
        <f t="shared" si="493"/>
        <v>1.19</v>
      </c>
      <c r="GJ251" s="85">
        <f>ROUND(((FZ251-AVERAGE(FZ$9:FZ$497))/STDEVP(FZ$9:FZ$497)*10+50),2)</f>
        <v>49.35</v>
      </c>
      <c r="GK251" s="86">
        <f>ROUND(((GA251-AVERAGE(GA$9:GA$497))/STDEVP(GA$9:GA$497)*10+50),2)</f>
        <v>44.31</v>
      </c>
      <c r="GL251" s="86">
        <f>ROUND(((GB251-AVERAGE(GB$9:GB$497))/STDEVP(GB$9:GB$497)*10+50),2)</f>
        <v>63.42</v>
      </c>
      <c r="GM251" s="86">
        <f>ROUND(((GC251-AVERAGE(GC$9:GC$497))/STDEVP(GC$9:GC$497)*10+50),2)</f>
        <v>50.7</v>
      </c>
      <c r="GN251" s="86">
        <f>ROUND(((GD251-AVERAGE(GD$9:GD$497))/STDEVP(GD$9:GD$497)*10+50),2)</f>
        <v>42.39</v>
      </c>
      <c r="GO251" s="86">
        <f>ROUND(((GE251-AVERAGE(GE$9:GE$497))/STDEVP(GE$9:GE$497)*10+50),2)</f>
        <v>49.33</v>
      </c>
      <c r="GP251" s="86">
        <f>ROUND(((GF251-AVERAGE(GF$9:GF$497))/STDEVP(GF$9:GF$497)*10+50),2)</f>
        <v>50.16</v>
      </c>
      <c r="GQ251" s="86">
        <f>ROUND(((GG251-AVERAGE(GG$9:GG$497))/STDEVP(GG$9:GG$497)*10+50),2)</f>
        <v>38.08</v>
      </c>
      <c r="GR251" s="86">
        <f>ROUND(((GH251-AVERAGE(GH$9:GH$497))/STDEVP(GH$9:GH$497)*10+50),2)</f>
        <v>54.57</v>
      </c>
      <c r="GS251" s="87">
        <f>ROUND(((GI251-AVERAGE(GI$9:GI$497))/STDEVP(GI$9:GI$497)*10+50),2)</f>
        <v>49.5</v>
      </c>
      <c r="GT251" s="73">
        <f>RANK(GJ251,$GJ$9:$GJ$497,0)</f>
        <v>208</v>
      </c>
      <c r="GU251" s="74">
        <f>RANK(GK251,$GK$9:$GK$497,0)</f>
        <v>272</v>
      </c>
      <c r="GV251" s="74">
        <f>RANK(GL251,$GL$9:$GL$497,0)</f>
        <v>45</v>
      </c>
      <c r="GW251" s="74">
        <f>RANK(GM251,$GM$9:$GM$497,0)</f>
        <v>165</v>
      </c>
      <c r="GX251" s="74">
        <f>RANK(GN251,$GN$9:$GN$497,0)</f>
        <v>348</v>
      </c>
      <c r="GY251" s="74">
        <f>RANK(GO251,$GO$9:$GO$497,0)</f>
        <v>138</v>
      </c>
      <c r="GZ251" s="74">
        <f>RANK(GP251,$GP$9:$GP$497,0)</f>
        <v>211</v>
      </c>
      <c r="HA251" s="74">
        <f>RANK(GQ251,$GQ$9:$GQ$497,0)</f>
        <v>378</v>
      </c>
      <c r="HB251" s="74">
        <f>RANK(GR251,$GR$9:$GR$497,0)</f>
        <v>109</v>
      </c>
      <c r="HC251" s="84">
        <f>RANK(GS251,$GS$9:$GS$497,0)</f>
        <v>192</v>
      </c>
      <c r="HD251" s="85">
        <f>ROUND(AVERAGEIF($ES$9:$ES$497,$ES251,$FZ$9:$FZ$497),2)</f>
        <v>1.1399999999999999</v>
      </c>
      <c r="HE251" s="86">
        <f>ROUND(AVERAGEIF($ES$9:$ES$497,$ES251,$GA$9:$GA$497),2)</f>
        <v>0.46</v>
      </c>
      <c r="HF251" s="86">
        <f>ROUND(AVERAGEIF($ES$9:$ES$497,$ES251,$GB$9:$GB$497),2)</f>
        <v>0.65</v>
      </c>
      <c r="HG251" s="86">
        <f>ROUND(AVERAGEIF($ES$9:$ES$497,$ES251,$GC$9:$GC$497),2)</f>
        <v>0.74</v>
      </c>
      <c r="HH251" s="86">
        <f>ROUND(AVERAGEIF($ES$9:$ES$497,$ES251,$GD$9:$GD$497),2)</f>
        <v>0.27</v>
      </c>
      <c r="HI251" s="86">
        <f>ROUND(AVERAGEIF($ES$9:$ES$497,$ES251,$GE$9:$GE$497),2)</f>
        <v>0.23</v>
      </c>
      <c r="HJ251" s="86">
        <f>ROUND(AVERAGEIF($ES$9:$ES$497,$ES251,$GF$9:$GF$497),2)</f>
        <v>0.3</v>
      </c>
      <c r="HK251" s="86">
        <f>ROUND(AVERAGEIF($ES$9:$ES$497,$ES251,$GG$9:$GG$497),2)</f>
        <v>0.28000000000000003</v>
      </c>
      <c r="HL251" s="86">
        <f>ROUND(AVERAGEIF($ES$9:$ES$497,$ES251,$GH$9:$GH$497),2)</f>
        <v>0.92</v>
      </c>
      <c r="HM251" s="87">
        <f>ROUND(AVERAGEIF($ES$9:$ES$497,$ES251,$GI$9:$GI$497),2)</f>
        <v>0.93</v>
      </c>
      <c r="HN251" s="88">
        <f t="shared" si="494"/>
        <v>-0.18999999999999995</v>
      </c>
      <c r="HO251" s="89">
        <f t="shared" si="495"/>
        <v>3.999999999999998E-2</v>
      </c>
      <c r="HP251" s="89">
        <f t="shared" si="496"/>
        <v>0.28999999999999992</v>
      </c>
      <c r="HQ251" s="89">
        <f t="shared" si="497"/>
        <v>-0.19999999999999996</v>
      </c>
      <c r="HR251" s="89">
        <f t="shared" si="498"/>
        <v>-0.1</v>
      </c>
      <c r="HS251" s="89">
        <f t="shared" si="499"/>
        <v>0.1</v>
      </c>
      <c r="HT251" s="89">
        <f t="shared" si="500"/>
        <v>0.34</v>
      </c>
      <c r="HU251" s="89">
        <f t="shared" si="501"/>
        <v>-3.0000000000000027E-2</v>
      </c>
      <c r="HV251" s="89">
        <f t="shared" si="502"/>
        <v>0.18000000000000005</v>
      </c>
      <c r="HW251" s="90">
        <f t="shared" si="503"/>
        <v>0.2599999999999999</v>
      </c>
      <c r="HX251" s="73">
        <f>COUNTIFS($FZ$9:$FZ$497,"&gt;"&amp;FZ251,$ES$9:$ES$497,$ES251)+1</f>
        <v>71</v>
      </c>
      <c r="HY251" s="74">
        <f>COUNTIFS($GA$9:$GA$497,"&gt;"&amp;GA251,$ES$9:$ES$497,$ES251)+1</f>
        <v>30</v>
      </c>
      <c r="HZ251" s="74">
        <f>COUNTIFS($GB$9:$GB$497,"&gt;"&amp;GB251,$ES$9:$ES$497,$ES251)+1</f>
        <v>12</v>
      </c>
      <c r="IA251" s="74">
        <f>COUNTIFS($GC$9:$GC$497,"&gt;"&amp;GC251,$ES$9:$ES$497,$ES251)+1</f>
        <v>84</v>
      </c>
      <c r="IB251" s="74">
        <f>COUNTIFS($GD$9:$GD$497,"&gt;"&amp;GD251,$ES$9:$ES$497,$ES251)+1</f>
        <v>91</v>
      </c>
      <c r="IC251" s="74">
        <f>COUNTIFS($GE$9:$GE$497,"&gt;"&amp;GE251,$ES$9:$ES$497,$ES251)+1</f>
        <v>10</v>
      </c>
      <c r="ID251" s="74">
        <f>COUNTIFS($GF$9:$GF$497,"&gt;"&amp;GF251,$ES$9:$ES$497,$ES251)+1</f>
        <v>5</v>
      </c>
      <c r="IE251" s="74">
        <f>COUNTIFS($GG$9:$GG$497,"&gt;"&amp;GG251,$ES$9:$ES$497,$ES251)+1</f>
        <v>36</v>
      </c>
      <c r="IF251" s="74">
        <f>COUNTIFS($GH$9:$GH$497,"&gt;"&amp;GH251,$ES$9:$ES$497,$ES251)+1</f>
        <v>24</v>
      </c>
      <c r="IG251" s="84">
        <f>COUNTIFS($GI$9:$GI$497,"&gt;"&amp;GI251,$ES$9:$ES$497,$ES251)+1</f>
        <v>17</v>
      </c>
      <c r="IH251" s="148"/>
      <c r="II251" s="149"/>
      <c r="IJ251" s="149">
        <v>7.0000000000000007E-2</v>
      </c>
      <c r="IK251" s="149"/>
      <c r="IL251" s="149"/>
      <c r="IM251" s="150"/>
      <c r="IN251" s="151"/>
      <c r="IO251" s="152"/>
      <c r="IP251" s="153"/>
      <c r="IQ251" s="149"/>
      <c r="IR251" s="149"/>
      <c r="IS251" s="149"/>
      <c r="IT251" s="149"/>
      <c r="IU251" s="149"/>
      <c r="IV251" s="149"/>
      <c r="IW251" s="154"/>
      <c r="IX251" s="151"/>
      <c r="IY251" s="149"/>
      <c r="IZ251" s="149"/>
      <c r="JA251" s="149"/>
      <c r="JB251" s="149"/>
      <c r="JC251" s="149">
        <v>7.0000000000000007E-2</v>
      </c>
      <c r="JD251" s="149"/>
      <c r="JE251" s="155"/>
      <c r="JF251" s="153"/>
      <c r="JG251" s="149"/>
      <c r="JH251" s="149"/>
      <c r="JI251" s="149"/>
      <c r="JJ251" s="149"/>
      <c r="JK251" s="149"/>
      <c r="JL251" s="149"/>
      <c r="JM251" s="154"/>
      <c r="JN251" s="151"/>
      <c r="JO251" s="149"/>
      <c r="JP251" s="149"/>
      <c r="JQ251" s="149"/>
      <c r="JR251" s="149"/>
      <c r="JS251" s="149"/>
      <c r="JT251" s="149"/>
      <c r="JU251" s="149"/>
      <c r="JV251" s="149"/>
      <c r="JW251" s="149"/>
      <c r="JX251" s="149"/>
      <c r="JY251" s="149"/>
      <c r="JZ251" s="155"/>
      <c r="KA251" s="151"/>
      <c r="KB251" s="149"/>
      <c r="KC251" s="149"/>
      <c r="KD251" s="149"/>
      <c r="KE251" s="155"/>
      <c r="KF251" s="153"/>
      <c r="KG251" s="149"/>
      <c r="KH251" s="149"/>
      <c r="KI251" s="149"/>
      <c r="KJ251" s="149"/>
      <c r="KK251" s="156"/>
      <c r="KL251" s="149"/>
      <c r="KM251" s="149"/>
      <c r="KN251" s="149"/>
      <c r="KO251" s="149"/>
      <c r="KP251" s="149"/>
      <c r="KQ251" s="149"/>
      <c r="KR251" s="149"/>
      <c r="KS251" s="154"/>
      <c r="KT251" s="154"/>
      <c r="KU251" s="154"/>
      <c r="KV251" s="154"/>
      <c r="KW251" s="151"/>
      <c r="KX251" s="149"/>
      <c r="KY251" s="149"/>
      <c r="KZ251" s="149"/>
      <c r="LA251" s="149"/>
      <c r="LB251" s="149"/>
      <c r="LC251" s="154"/>
      <c r="LD251" s="151"/>
      <c r="LE251" s="152"/>
      <c r="LF251" s="157"/>
      <c r="LG251" s="158"/>
      <c r="LH251" s="151"/>
      <c r="LI251" s="149"/>
      <c r="LJ251" s="147"/>
      <c r="LK251" s="147"/>
      <c r="LL251" s="147"/>
      <c r="LM251" s="159"/>
      <c r="LN251" s="153"/>
      <c r="LO251" s="149"/>
      <c r="LP251" s="149"/>
      <c r="LQ251" s="149"/>
      <c r="LR251" s="154"/>
      <c r="LS251" s="151"/>
      <c r="LT251" s="149"/>
      <c r="LU251" s="149"/>
      <c r="LV251" s="149">
        <v>7.0000000000000007E-2</v>
      </c>
      <c r="LW251" s="149"/>
      <c r="LX251" s="149"/>
      <c r="LY251" s="149"/>
      <c r="LZ251" s="149"/>
      <c r="MA251" s="155"/>
      <c r="MB251" s="153"/>
      <c r="MC251" s="149"/>
      <c r="MD251" s="149"/>
      <c r="ME251" s="149"/>
      <c r="MF251" s="149"/>
      <c r="MG251" s="149"/>
      <c r="MH251" s="149"/>
      <c r="MI251" s="149"/>
      <c r="MJ251" s="149"/>
      <c r="MK251" s="149"/>
      <c r="ML251" s="149"/>
      <c r="MM251" s="149"/>
      <c r="MN251" s="156"/>
      <c r="MO251" s="156"/>
      <c r="MP251" s="154"/>
      <c r="MQ251" s="151"/>
      <c r="MR251" s="149"/>
      <c r="MS251" s="149"/>
      <c r="MT251" s="149"/>
      <c r="MU251" s="149"/>
      <c r="MV251" s="156"/>
      <c r="MW251" s="149"/>
      <c r="MX251" s="149"/>
      <c r="MY251" s="149">
        <v>7.0000000000000007E-2</v>
      </c>
      <c r="MZ251" s="149"/>
      <c r="NA251" s="149"/>
      <c r="NB251" s="149"/>
      <c r="NC251" s="149"/>
      <c r="ND251" s="154"/>
      <c r="NE251" s="154"/>
      <c r="NF251" s="154"/>
      <c r="NG251" s="154"/>
      <c r="NH251" s="151"/>
      <c r="NI251" s="149"/>
      <c r="NJ251" s="149"/>
      <c r="NK251" s="149"/>
      <c r="NL251" s="149"/>
      <c r="NM251" s="149"/>
      <c r="NN251" s="94"/>
      <c r="NO251" s="151"/>
      <c r="NP251" s="160"/>
      <c r="NQ251" s="145" t="s">
        <v>1115</v>
      </c>
      <c r="NR251" s="199" t="s">
        <v>1120</v>
      </c>
      <c r="NS251" s="199"/>
      <c r="NT251" s="199"/>
      <c r="NU251" s="199"/>
      <c r="NV251" s="104">
        <v>44069</v>
      </c>
      <c r="NW251" s="102" t="s">
        <v>882</v>
      </c>
      <c r="NX251" s="136" t="s">
        <v>1121</v>
      </c>
      <c r="NY251" s="138" t="s">
        <v>1122</v>
      </c>
      <c r="NZ251" s="136" t="s">
        <v>1121</v>
      </c>
      <c r="OA251" s="137"/>
      <c r="OB251" s="137"/>
      <c r="OC251" s="137"/>
      <c r="OD251" s="108">
        <f t="shared" si="504"/>
        <v>72</v>
      </c>
      <c r="OE251" s="109">
        <v>4</v>
      </c>
      <c r="OF251" s="110">
        <f t="shared" si="505"/>
        <v>600</v>
      </c>
      <c r="OG251" s="109">
        <v>2</v>
      </c>
      <c r="OH251" s="111">
        <f>ROUND(AVERAGEIF($ES$9:$ES$497,$ES251,EV$9:EV$497),0)</f>
        <v>79</v>
      </c>
      <c r="OI251" s="112">
        <f>ROUND(AVERAGEIF($ES$9:$ES$497,$ES251,EW$9:EW$497),0)</f>
        <v>32</v>
      </c>
      <c r="OJ251" s="112">
        <f>ROUND(AVERAGEIF($ES$9:$ES$497,$ES251,EX$9:EX$497),0)</f>
        <v>45</v>
      </c>
      <c r="OK251" s="112">
        <f>ROUND(AVERAGEIF($ES$9:$ES$497,$ES251,EY$9:EY$497),0)</f>
        <v>53</v>
      </c>
      <c r="OL251" s="112">
        <f>ROUND(AVERAGEIF($ES$9:$ES$497,$ES251,EZ$9:EZ$497),0)</f>
        <v>20</v>
      </c>
      <c r="OM251" s="112">
        <f>ROUND(AVERAGEIF($ES$9:$ES$497,$ES251,FA$9:FA$497),0)</f>
        <v>18</v>
      </c>
      <c r="ON251" s="112">
        <f>ROUND(AVERAGEIF($ES$9:$ES$497,$ES251,FB$9:FB$497),0)</f>
        <v>23</v>
      </c>
      <c r="OO251" s="112">
        <f>ROUND(AVERAGEIF($ES$9:$ES$497,$ES251,FC$9:FC$497),0)</f>
        <v>23</v>
      </c>
      <c r="OP251" s="112">
        <f>ROUND(AVERAGEIF($ES$9:$ES$497,$ES251,FD$9:FD$497),0)</f>
        <v>64</v>
      </c>
      <c r="OQ251" s="113">
        <f>ROUND(AVERAGEIF($ES$9:$ES$497,$ES251,FE$9:FE$497),0)</f>
        <v>68</v>
      </c>
      <c r="OR251" s="114">
        <f>ROUND(EV251/MAX(EV$9:EV$497)*100,0)</f>
        <v>51</v>
      </c>
      <c r="OS251" s="115">
        <f>ROUND(EW251/MAX(EW$9:EW$497)*100,0)</f>
        <v>38</v>
      </c>
      <c r="OT251" s="115">
        <f>ROUND(EX251/MAX(EX$9:EX$497)*100,0)</f>
        <v>75</v>
      </c>
      <c r="OU251" s="115">
        <f>ROUND(EY251/MAX(EY$9:EY$497)*100,0)</f>
        <v>35</v>
      </c>
      <c r="OV251" s="115">
        <f>ROUND(EZ251/MAX(EZ$9:EZ$497)*100,0)</f>
        <v>13</v>
      </c>
      <c r="OW251" s="115">
        <f>ROUND(FA251/MAX(FA$9:FA$497)*100,0)</f>
        <v>28</v>
      </c>
      <c r="OX251" s="115">
        <f>ROUND(FB251/MAX(FB$9:FB$497)*100,0)</f>
        <v>46</v>
      </c>
      <c r="OY251" s="116">
        <f>ROUND(FC251/MAX(FC$9:FC$497)*100,0)</f>
        <v>17</v>
      </c>
      <c r="OZ251" s="115">
        <f>ROUND(FD251/MAX(FD$9:FD$497)*100,0)</f>
        <v>72</v>
      </c>
      <c r="PA251" s="117">
        <f>ROUND(FE251/MAX(FE$9:FE$497)*100,0)</f>
        <v>47</v>
      </c>
      <c r="PB251" s="118">
        <f t="shared" si="506"/>
        <v>547</v>
      </c>
      <c r="PC251" s="115">
        <f t="shared" si="507"/>
        <v>361</v>
      </c>
      <c r="PD251" s="115">
        <f t="shared" si="508"/>
        <v>586</v>
      </c>
      <c r="PE251" s="115">
        <f t="shared" si="509"/>
        <v>581</v>
      </c>
      <c r="PF251" s="115">
        <f t="shared" si="510"/>
        <v>436</v>
      </c>
      <c r="PG251" s="119">
        <f t="shared" si="511"/>
        <v>378</v>
      </c>
      <c r="PH251" s="118">
        <f>ROUND(PB251/MAX(PB$9:PB$497)*100,0)</f>
        <v>65</v>
      </c>
      <c r="PI251" s="115">
        <f>ROUND(PC251/MAX(PC$9:PC$497)*100,0)</f>
        <v>43</v>
      </c>
      <c r="PJ251" s="115">
        <f>ROUND(PD251/MAX(PD$9:PD$497)*100,0)</f>
        <v>62</v>
      </c>
      <c r="PK251" s="115">
        <f>ROUND(PE251/MAX(PE$9:PE$497)*100,0)</f>
        <v>58</v>
      </c>
      <c r="PL251" s="115">
        <f>ROUND(PF251/MAX(PF$9:PF$497)*100,0)</f>
        <v>61</v>
      </c>
      <c r="PM251" s="119">
        <f>ROUND(PG251/MAX(PG$9:PG$497)*100,0)</f>
        <v>55</v>
      </c>
      <c r="PN251" s="118">
        <f>RANK(PH251,PH$9:PH$497,0)</f>
        <v>77</v>
      </c>
      <c r="PO251" s="115">
        <f>RANK(PI251,PI$9:PI$497,0)</f>
        <v>187</v>
      </c>
      <c r="PP251" s="115">
        <f>RANK(PJ251,PJ$9:PJ$497,0)</f>
        <v>116</v>
      </c>
      <c r="PQ251" s="115">
        <f>RANK(PK251,PK$9:PK$497,0)</f>
        <v>114</v>
      </c>
      <c r="PR251" s="115">
        <f>RANK(PL251,PL$9:PL$497,0)</f>
        <v>138</v>
      </c>
      <c r="PS251" s="119">
        <f>RANK(PM251,PM$9:PM$497,0)</f>
        <v>132</v>
      </c>
      <c r="PT251" s="120">
        <f>ROUND(FZ251/MAX(FZ$9:FZ$497)*100,0)</f>
        <v>52</v>
      </c>
      <c r="PU251" s="115">
        <f>ROUND(GA251/MAX(GA$9:GA$497)*100,0)</f>
        <v>28</v>
      </c>
      <c r="PV251" s="115">
        <f>ROUND(GB251/MAX(GB$9:GB$497)*100,0)</f>
        <v>69</v>
      </c>
      <c r="PW251" s="115">
        <f>ROUND(GC251/MAX(GC$9:GC$497)*100,0)</f>
        <v>43</v>
      </c>
      <c r="PX251" s="115">
        <f>ROUND(GD251/MAX(GD$9:GD$497)*100,0)</f>
        <v>9</v>
      </c>
      <c r="PY251" s="115">
        <f>ROUND(GE251/MAX(GE$9:GE$497)*100,0)</f>
        <v>20</v>
      </c>
      <c r="PZ251" s="115">
        <f>ROUND(GF251/MAX(GF$9:GF$497)*100,0)</f>
        <v>30</v>
      </c>
      <c r="QA251" s="116">
        <f>ROUND(GG251/MAX(GG$9:GG$497)*100,0)</f>
        <v>14</v>
      </c>
      <c r="QB251" s="115">
        <f>ROUND(GH251/MAX(GH$9:GH$497)*100,0)</f>
        <v>49</v>
      </c>
      <c r="QC251" s="121">
        <f>ROUND(GI251/MAX(GI$9:GI$497)*100,0)</f>
        <v>38</v>
      </c>
      <c r="QD251" s="120">
        <f>ROUND(AVERAGEIF($ES$9:$ES$497,$ES251,PT$9:PT$497),0)</f>
        <v>62</v>
      </c>
      <c r="QE251" s="120">
        <f>ROUND(AVERAGEIF($ES$9:$ES$497,$ES251,PU$9:PU$497),0)</f>
        <v>26</v>
      </c>
      <c r="QF251" s="120">
        <f>ROUND(AVERAGEIF($ES$9:$ES$497,$ES251,PV$9:PV$497),0)</f>
        <v>48</v>
      </c>
      <c r="QG251" s="120">
        <f>ROUND(AVERAGEIF($ES$9:$ES$497,$ES251,PW$9:PW$497),0)</f>
        <v>58</v>
      </c>
      <c r="QH251" s="120">
        <f>ROUND(AVERAGEIF($ES$9:$ES$497,$ES251,PX$9:PX$497),0)</f>
        <v>15</v>
      </c>
      <c r="QI251" s="120">
        <f>ROUND(AVERAGEIF($ES$9:$ES$497,$ES251,PY$9:PY$497),0)</f>
        <v>14</v>
      </c>
      <c r="QJ251" s="120">
        <f>ROUND(AVERAGEIF($ES$9:$ES$497,$ES251,PZ$9:PZ$497),0)</f>
        <v>14</v>
      </c>
      <c r="QK251" s="120">
        <f>ROUND(AVERAGEIF($ES$9:$ES$497,$ES251,QA$9:QA$497),0)</f>
        <v>15</v>
      </c>
      <c r="QL251" s="120">
        <f>ROUND(AVERAGEIF($ES$9:$ES$497,$ES251,QB$9:QB$497),0)</f>
        <v>41</v>
      </c>
      <c r="QM251" s="120">
        <f>ROUND(AVERAGEIF($ES$9:$ES$497,$ES251,QC$9:QC$497),0)</f>
        <v>30</v>
      </c>
      <c r="QN251" s="114">
        <f t="shared" si="512"/>
        <v>553</v>
      </c>
      <c r="QO251" s="115">
        <f t="shared" si="513"/>
        <v>313</v>
      </c>
      <c r="QP251" s="115">
        <f t="shared" si="514"/>
        <v>589</v>
      </c>
      <c r="QQ251" s="115">
        <f t="shared" si="515"/>
        <v>595</v>
      </c>
      <c r="QR251" s="115">
        <f t="shared" si="516"/>
        <v>506</v>
      </c>
      <c r="QS251" s="119">
        <f t="shared" si="517"/>
        <v>356</v>
      </c>
      <c r="QT251" s="114">
        <f>ROUND((QN251-MIN(QN$9:QN$497))/(MAX(QN$9:QN$497)-MIN(QN$9:QN$497))*100,0)</f>
        <v>51</v>
      </c>
      <c r="QU251" s="115">
        <f>ROUND((QO251-MIN(QO$9:QO$497))/(MAX(QO$9:QO$497)-MIN(QO$9:QO$497))*100,0)</f>
        <v>15</v>
      </c>
      <c r="QV251" s="115">
        <f>ROUND((QP251-MIN(QP$9:QP$497))/(MAX(QP$9:QP$497)-MIN(QP$9:QP$497))*100,0)</f>
        <v>35</v>
      </c>
      <c r="QW251" s="115">
        <f>ROUND((QQ251-MIN(QQ$9:QQ$497))/(MAX(QQ$9:QQ$497)-MIN(QQ$9:QQ$497))*100,0)</f>
        <v>39</v>
      </c>
      <c r="QX251" s="115">
        <f>ROUND((QR251-MIN(QR$9:QR$497))/(MAX(QR$9:QR$497)-MIN(QR$9:QR$497))*100,0)</f>
        <v>46</v>
      </c>
      <c r="QY251" s="115">
        <f>ROUND((QS251-MIN(QS$9:QS$497))/(MAX(QS$9:QS$497)-MIN(QS$9:QS$497))*100,0)</f>
        <v>37</v>
      </c>
      <c r="QZ251" s="114">
        <f>RANK(QN251,QN$9:QN$497,0)</f>
        <v>105</v>
      </c>
      <c r="RA251" s="115">
        <f>RANK(QO251,QO$9:QO$497,0)</f>
        <v>355</v>
      </c>
      <c r="RB251" s="115">
        <f>RANK(QP251,QP$9:QP$497,0)</f>
        <v>158</v>
      </c>
      <c r="RC251" s="115">
        <f>RANK(QQ251,QQ$9:QQ$497,0)</f>
        <v>184</v>
      </c>
      <c r="RD251" s="115">
        <f>RANK(QR251,QR$9:QR$497,0)</f>
        <v>229</v>
      </c>
      <c r="RE251" s="115">
        <f>RANK(QS251,QS$9:QS$497,0)</f>
        <v>238</v>
      </c>
      <c r="RF251" s="122"/>
      <c r="RG251" s="115">
        <f>($RH$3*(IH251+IJ251)*100*100/MAX(EX$9:EX$497)*$RO$3) +($RH$3*(II251+IJ251)*100*100/MAX(EX$9:EX$497)*$RO$4) + ($RH$3*IK251*100*100/MAX(EX$9:EX$497)*0.098)</f>
        <v>29.225000000000001</v>
      </c>
      <c r="RH251" s="115">
        <f>($RH$4*IL251*100*100/MAX(EZ$9:EZ$497))*$RQ$3</f>
        <v>0</v>
      </c>
      <c r="RI251" s="115">
        <f>($RH$3*IM251*100*100/MAX(EY$9:EY$497))*$RQ$4</f>
        <v>0</v>
      </c>
      <c r="RJ251" s="115">
        <f>($RH$3*IN251*100*100/MAX(EX$9:EX$497))</f>
        <v>0</v>
      </c>
      <c r="RK251" s="115">
        <f>($RH$4*IO251*100*100/MAX(EZ$9:EZ$497))*$RQ$3</f>
        <v>0</v>
      </c>
      <c r="RL251" s="115">
        <f>(($RL$4*IP251*100*((100/MAX(EX$9:EX$497)+100/MAX(EZ$9:EZ$497))/2))+($RL$4*IQ251*100*((100/MAX(EX$9:EX$497)+100/MAX(EZ$9:EZ$497))/2))+($RL$4*IR251*100*((100/MAX(EX$9:EX$497)+100/MAX(EZ$9:EZ$497))/2))+($RL$4*IS251*100*((100/MAX(EX$9:EX$497)+100/MAX(EZ$9:EZ$497))/2))+($RL$4*IT251*100*((100/MAX(EX$9:EX$497)+100/MAX(EZ$9:EZ$497))/2))+($RL$4*IU251*100*((100/MAX(EX$9:EX$497)+100/MAX(EZ$9:EZ$497))/2))+($RL$4*IV251*100*((100/MAX(EX$9:EX$497)+100/MAX(EZ$9:EZ$497))/2))+($RL$4*IW251*100*((100/MAX(EX$9:EX$497)+100/MAX(EZ$9:EZ$497))/2)))*$RS$3</f>
        <v>0</v>
      </c>
      <c r="RM251" s="115">
        <f>(($RH$3*IX251*100*100/MAX(EX$9:EX$497))+($RH$3*IY251*100*100/MAX(EX$9:EX$497))+($RH$3*IZ251*100*100/MAX(EX$9:EX$497))+($RH$3*JA251*100*100/MAX(EX$9:EX$497))+($RH$3*JB251*100*100/MAX(EX$9:EX$497))+($RH$3*JC251*100*100/MAX(EX$9:EX$497))+($RH$3*JD251*100*100/MAX(EX$9:EX$497))+($RH$3*JE251*100*100/MAX(EX$9:EX$497)))*$RS$4</f>
        <v>5.8450000000000006</v>
      </c>
      <c r="RN251" s="115">
        <f>(($RH$4*JF251*100*100/MAX(EZ$9:EZ$497)) + ($RH$4*JG251*100*100/MAX(EZ$9:EZ$497)) + ($RH$4*JH251*100*100/MAX(EZ$9:EZ$497)) + ($RH$4*JI251*100*100/MAX(EZ$9:EZ$497)) + ($RH$4*JJ251*100*100/MAX(EZ$9:EZ$497)) + ($RH$4*JK251*100*100/MAX(EZ$9:EZ$497)) + ($RH$4*JL251*100*100/MAX(EZ$9:EZ$497)) + ($RH$4*JM251*100*100/MAX(EZ$9:EZ$497)))*$RU$3</f>
        <v>0</v>
      </c>
      <c r="RO251" s="115">
        <f>(($RL$4*JN251*100*((100/MAX(EX$9:EX$497)+100/MAX(EZ$9:EZ$497))/2))+($RL$4*JO251*100*((100/MAX(EX$9:EX$497)+100/MAX(EZ$9:EZ$497))/2))+($RL$4*JP251*100*((100/MAX(EX$9:EX$497)+100/MAX(EZ$9:EZ$497))/2))+($RL$4*JQ251*100*((100/MAX(EX$9:EX$497)+100/MAX(EZ$9:EZ$497))/2))+($RL$4*JR251*100*((100/MAX(EX$9:EX$497)+100/MAX(EZ$9:EZ$497))/2))+($RL$4*JS251*100*((100/MAX(EX$9:EX$497)+100/MAX(EZ$9:EZ$497))/2))+($RL$4*JT251*100*((100/MAX(EX$9:EX$497)+100/MAX(EZ$9:EZ$497))/2))+($RL$4*JU251*100*((100/MAX(EX$9:EX$497)+100/MAX(EZ$9:EZ$497))/2))+($RL$4*JV251*100*((100/MAX(EX$9:EX$497)+100/MAX(EZ$9:EZ$497))/2))+($RL$4*JW251*100*((100/MAX(EX$9:EX$497)+100/MAX(EZ$9:EZ$497))/2))+($RL$4*JX251*100*((100/MAX(EX$9:EX$497)+100/MAX(EZ$9:EZ$497))/2))+($RL$4*JY251*100*((100/MAX(EX$9:EX$497)+100/MAX(EZ$9:EZ$497))/2))+($RL$4*JZ251*100*((100/MAX(EX$9:EX$497)+100/MAX(EZ$9:EZ$497))/2)))*$RW$3/2</f>
        <v>0</v>
      </c>
      <c r="RP251" s="119">
        <f>($RJ$3*KA251*100*100/MAX(FA$9:FA$497)) + ($RJ$3*KB251*100*100/MAX(FA$9:FA$497)/2) + ($RJ$3*KC251*100*100/MAX(FA$9:FA$497)/2) + ($RJ$3*KD251*100*100/MAX(FA$9:FA$497)/4) + ($RJ$3*KE251*100*100/MAX(FA$9:FA$497)/4)</f>
        <v>0</v>
      </c>
      <c r="RQ251" s="118">
        <f>($RL$4*KF251*100*((100/MAX(EX$9:EX$497)+100/MAX(EZ$9:EZ$497)))) * ($RO$3/2) + (($RL$4*KG251*100*((100/MAX(EX$9:EX$497)+100/MAX(EZ$9:EZ$497))))+($RL$4*KH251*100*((100/MAX(EX$9:EX$497)+100/MAX(EZ$9:EZ$497))))+($RL$4*KI251*100*((100/MAX(EX$9:EX$497)+100/MAX(EZ$9:EZ$497))))+($RL$4*KJ251*100*((100/MAX(EX$9:EX$497)+100/MAX(EZ$9:EZ$497))))+($RL$4*KK251*100*((100/MAX(EX$9:EX$497)+100/MAX(EZ$9:EZ$497))))+($RL$4*KL251*100*((100/MAX(EX$9:EX$497)+100/MAX(EZ$9:EZ$497))))+($RL$4*KM251*100*((100/MAX(EX$9:EX$497)+100/MAX(EZ$9:EZ$497))))+($RL$4*KN251*100*((100/MAX(EX$9:EX$497)+100/MAX(EZ$9:EZ$497))))+($RL$4*KO251*100*((100/MAX(EX$9:EX$497)+100/MAX(EZ$9:EZ$497))))+($RL$4*KP251*100*((100/MAX(EX$9:EX$497)+100/MAX(EZ$9:EZ$497))))+($RL$4*KQ251*100*((100/MAX(EX$9:EX$497)+100/MAX(EZ$9:EZ$497))))+($RL$4*KR251*100*((100/MAX(EX$9:EX$497)+100/MAX(EZ$9:EZ$497))))+($RL$4*KS251*100*((100/MAX(EX$9:EX$497)+100/MAX(EZ$9:EZ$497))))+($RL$4*KV251*100*((100/MAX(EX$9:EX$497)+100/MAX(EZ$9:EZ$497))))) * (($RO$3+$RO$4)/6)</f>
        <v>0</v>
      </c>
      <c r="RR251" s="115">
        <f>(($RL$4*KW251*100*((100/MAX(EX$9:EX$497)+100/MAX(EZ$9:EZ$497))))) * ($RO$3/2) + (($RL$4*KX251*100*((100/MAX(EX$9:EX$497)+100/MAX(EZ$9:EZ$497))))+($RL$4*KY251*100*((100/MAX(EX$9:EX$497)+100/MAX(EZ$9:EZ$497))))+($RL$4*KZ251*100*((100/MAX(EX$9:EX$497)+100/MAX(EZ$9:EZ$497))))+($RL$4*LA251*100*((100/MAX(EX$9:EX$497)+100/MAX(EZ$9:EZ$497))))+($RL$4*LB251*100*((100/MAX(EX$9:EX$497)+100/MAX(EZ$9:EZ$497))))+($RL$4*LC251*100*((100/MAX(EX$9:EX$497)+100/MAX(EZ$9:EZ$497))))) * (($RO$3+$RO$4)/6)</f>
        <v>0</v>
      </c>
      <c r="RS251" s="119">
        <f>(($RL$4*LD251*100*((100/MAX(EX$9:EX$497)+100/MAX(EZ$9:EZ$497))))+($RL$4*LE251*100*((100/MAX(EX$9:EX$497)+100/MAX(EZ$9:EZ$497))))) * (($RO$3+$RO$4)/6)</f>
        <v>0</v>
      </c>
      <c r="RT251" s="118">
        <f>($RJ$4*LH251*100*(100/MAX(EV$9:EV$497)))+($RJ$4*LI251*100*(100/MAX(EV$9:EV$497)))</f>
        <v>0</v>
      </c>
      <c r="RU251" s="119">
        <f>($RJ$4*LJ251*(100/MAX(EV$9:EV$497)))/2 + ($RL$3*LK251*(100/MAX(EW$9:EW$497))) + ($RJ$4*LL251*(100/MAX(EV$9:EV$497)))/4 + ($RL$3*LM251*(100/MAX(EW$9:EW$497)))</f>
        <v>0</v>
      </c>
      <c r="RV251" s="118">
        <f>($RJ$4*LN251*100*100/MAX(EV$9:EV$497)/2)+($RJ$4*LO251*100*100/MAX(EV$9:EV$497)/2)+($RJ$4*LP251*100*100/MAX(EV$9:EV$497))+($RJ$4*LQ251*100*100/MAX(EV$9:EV$497))+($RJ$4*LR251*100*100/MAX(EV$9:EV$497))</f>
        <v>0</v>
      </c>
      <c r="RW251" s="115">
        <f>($RJ$4*LS251*100*100/MAX(EV$9:EV$497)) + (($RJ$4*LT251*100*100/MAX(EV$9:EV$497))+($RJ$4*LU251*100*100/MAX(EV$9:EV$497))+($RJ$4*LV251*100*100/MAX(EV$9:EV$497))+($RJ$4*LW251*100*100/MAX(EV$9:EV$497))+($RJ$4*LX251*100*100/MAX(EV$9:EV$497))+($RJ$4*LY251*100*100/MAX(EV$9:EV$497))+($RJ$4*LZ251*100*100/MAX(EV$9:EV$497))+($RJ$4*MA251*100*100/MAX(EV$9:EV$497)))/2</f>
        <v>5.8988764044943833</v>
      </c>
      <c r="RX251" s="119">
        <f>($RJ$4*MB251*100*100/MAX(EV$9:EV$497))+($RJ$4*MC251*100*100/MAX(EV$9:EV$497))+($RJ$4*MD251*100*100/MAX(EV$9:EV$497))+($RJ$4*ME251*100*100/MAX(EV$9:EV$497))+($RJ$4*MF251*100*100/MAX(EV$9:EV$497))+($RJ$4*MG251*100*100/MAX(EV$9:EV$497))+($RJ$4*MH251*100*100/MAX(EV$9:EV$497))+($RJ$4*MI251*100*100/MAX(EV$9:EV$497))+($RJ$4*MJ251*100*100/MAX(EV$9:EV$497))+($RJ$4*MK251*100*100/MAX(EV$9:EV$497))+($RJ$4*ML251*100*100/MAX(EV$9:EV$497))+($RJ$4*MM251*100*100/MAX(EV$9:EV$497))+($RJ$4*MN251*100*100/MAX(EV$9:EV$497))</f>
        <v>0</v>
      </c>
      <c r="RY251" s="118">
        <f>($RJ$4*MQ251*100*100/MAX(EV$9:EV$497))/2 + (($RJ$4*MR251*100*100/MAX(EV$9:EV$497))+($RJ$4*MS251*100*100/MAX(EV$9:EV$497))+($RJ$4*MT251*100*100/MAX(EV$9:EV$497))+($RJ$4*MU251*100*100/MAX(EV$9:EV$497))+($RJ$4*MV251*100*100/MAX(EV$9:EV$497))+($RJ$4*MW251*100*100/MAX(EV$9:EV$497))+($RJ$4*MX251*100*100/MAX(EV$9:EV$497))+($RJ$4*MY251*100*100/MAX(EV$9:EV$497))+($RJ$4*MZ251*100*100/MAX(EV$9:EV$497))+($RJ$4*NA251*100*100/MAX(EV$9:EV$497))+($RJ$4*NB251*100*100/MAX(EV$9:EV$497))+($RJ$4*NC251*100*100/MAX(EV$9:EV$497))+($RJ$4*ND251*100*100/MAX(EV$9:EV$497))+($RJ$4*NG251*100*100/MAX(EV$9:EV$497)))/4</f>
        <v>2.9494382022471917</v>
      </c>
      <c r="RZ251" s="115">
        <f>($RJ$4*NH251*100*100/MAX(EV$9:EV$497))/2 + (($RJ$4*NI251*100*100/MAX(EV$9:EV$497))+($RJ$4*NJ251*100*100/MAX(EV$9:EV$497))+($RJ$4*NK251*100*100/MAX(EV$9:EV$497))+($RJ$4*NL251*100*100/MAX(EV$9:EV$497))+($RJ$4*NM251*100*100/MAX(EV$9:EV$497))+($RJ$4*NN251*100*100/MAX(EV$9:EV$497)))/4</f>
        <v>0</v>
      </c>
      <c r="SA251" s="117">
        <f>(($RJ$4*NO251*100*100/MAX(EV$9:EV$497))+($RJ$4*NP251*100*100/MAX(EV$9:EV$497)))/4</f>
        <v>0</v>
      </c>
      <c r="SB251" s="118">
        <f t="shared" si="518"/>
        <v>43.918314606741575</v>
      </c>
      <c r="SC251" s="115">
        <f t="shared" si="519"/>
        <v>36.839662921348314</v>
      </c>
      <c r="SD251" s="115">
        <f t="shared" si="520"/>
        <v>2.2120786516853936</v>
      </c>
      <c r="SE251" s="115">
        <f t="shared" si="521"/>
        <v>60.161329588014979</v>
      </c>
      <c r="SF251" s="115">
        <f t="shared" si="522"/>
        <v>2.2120786516853936</v>
      </c>
      <c r="SG251" s="115">
        <f t="shared" si="523"/>
        <v>8.8483146067415746</v>
      </c>
      <c r="SH251" s="115">
        <f>ROUND(SB251/MAX(SB$9:SB$497)*100,0)</f>
        <v>55</v>
      </c>
      <c r="SI251" s="115">
        <f>ROUND(SC251/MAX(SC$9:SC$497)*100,0)</f>
        <v>56</v>
      </c>
      <c r="SJ251" s="115">
        <f>ROUND(SD251/MAX(SD$9:SD$497)*100,0)</f>
        <v>4</v>
      </c>
      <c r="SK251" s="115">
        <f>ROUND(SE251/MAX(SE$9:SE$497)*100,0)</f>
        <v>46</v>
      </c>
      <c r="SL251" s="115">
        <f>ROUND(SF251/MAX(SF$9:SF$497)*100,0)</f>
        <v>5</v>
      </c>
      <c r="SM251" s="121">
        <f>ROUND(SG251/MAX(SG$9:SG$497)*100,0)</f>
        <v>8</v>
      </c>
      <c r="SN251" s="115">
        <f>ROUND(AVERAGEIF($ES$9:$ES$497,$ES251,SH$9:SH$497),0)</f>
        <v>26</v>
      </c>
      <c r="SO251" s="115">
        <f>ROUND(AVERAGEIF($ES$9:$ES$497,$ES251,SI$9:SI$497),0)</f>
        <v>23</v>
      </c>
      <c r="SP251" s="115">
        <f>ROUND(AVERAGEIF($ES$9:$ES$497,$ES251,SJ$9:SJ$497),0)</f>
        <v>4</v>
      </c>
      <c r="SQ251" s="115">
        <f>ROUND(AVERAGEIF($ES$9:$ES$497,$ES251,SK$9:SK$497),0)</f>
        <v>20</v>
      </c>
      <c r="SR251" s="115">
        <f>ROUND(AVERAGEIF($ES$9:$ES$497,$ES251,SL$9:SL$497),0)</f>
        <v>7</v>
      </c>
      <c r="SS251" s="121">
        <f>ROUND(AVERAGEIF($ES$9:$ES$497,$ES251,SM$9:SM$497),0)</f>
        <v>6</v>
      </c>
      <c r="ST251" s="114">
        <f>RANK(SB251,SB$9:SB$497,0)</f>
        <v>60</v>
      </c>
      <c r="SU251" s="115">
        <f>RANK(SC251,SC$9:SC$497,0)</f>
        <v>42</v>
      </c>
      <c r="SV251" s="115">
        <f>RANK(SD251,SD$9:SD$497,0)</f>
        <v>172</v>
      </c>
      <c r="SW251" s="115">
        <f>RANK(SE251,SE$9:SE$497,0)</f>
        <v>54</v>
      </c>
      <c r="SX251" s="115">
        <f>RANK(SF251,SF$9:SF$497,0)</f>
        <v>134</v>
      </c>
      <c r="SY251" s="115">
        <f>RANK(SG251,SG$9:SG$497,0)</f>
        <v>94</v>
      </c>
      <c r="SZ251" s="115">
        <f>COUNTIFS(SB$9:SB$497,"&gt;"&amp;SB251,$ES$9:$ES$497,$ES251)+1</f>
        <v>14</v>
      </c>
      <c r="TA251" s="115">
        <f>COUNTIFS(SC$9:SC$497,"&gt;"&amp;SC251,$ES$9:$ES$497,$ES251)+1</f>
        <v>15</v>
      </c>
      <c r="TB251" s="115">
        <f>COUNTIFS(SD$9:SD$497,"&gt;"&amp;SD251,$ES$9:$ES$497,$ES251)+1</f>
        <v>32</v>
      </c>
      <c r="TC251" s="115">
        <f>COUNTIFS(SE$9:SE$497,"&gt;"&amp;SE251,$ES$9:$ES$497,$ES251)+1</f>
        <v>21</v>
      </c>
      <c r="TD251" s="115">
        <f>COUNTIFS(SF$9:SF$497,"&gt;"&amp;SF251,$ES$9:$ES$497,$ES251)+1</f>
        <v>32</v>
      </c>
      <c r="TE251" s="117">
        <f>COUNTIFS(SG$9:SG$497,"&gt;"&amp;SG251,$ES$9:$ES$497,$ES251)+1</f>
        <v>21</v>
      </c>
      <c r="TF251" s="118">
        <f t="shared" si="524"/>
        <v>120</v>
      </c>
      <c r="TG251" s="115">
        <f t="shared" si="525"/>
        <v>121</v>
      </c>
      <c r="TH251" s="115">
        <f t="shared" si="526"/>
        <v>47</v>
      </c>
      <c r="TI251" s="115">
        <f t="shared" si="527"/>
        <v>108</v>
      </c>
      <c r="TJ251" s="115">
        <f t="shared" si="528"/>
        <v>63</v>
      </c>
      <c r="TK251" s="115">
        <f t="shared" si="529"/>
        <v>69</v>
      </c>
      <c r="TL251" s="117">
        <f t="shared" si="530"/>
        <v>63</v>
      </c>
      <c r="TM251" s="118">
        <f>ROUND(TF251/MAX(TF$9:TF$497)*100,0)</f>
        <v>67</v>
      </c>
      <c r="TN251" s="115">
        <f>ROUND(TG251/MAX(TG$9:TG$497)*100,0)</f>
        <v>66</v>
      </c>
      <c r="TO251" s="115">
        <f>ROUND(TH251/MAX(TH$9:TH$497)*100,0)</f>
        <v>26</v>
      </c>
      <c r="TP251" s="115">
        <f>ROUND(TI251/MAX(TI$9:TI$497)*100,0)</f>
        <v>60</v>
      </c>
      <c r="TQ251" s="115">
        <f>ROUND(TJ251/MAX(TJ$9:TJ$497)*100,0)</f>
        <v>32</v>
      </c>
      <c r="TR251" s="115">
        <f>ROUND(TK251/MAX(TK$9:TK$497)*100,0)</f>
        <v>35</v>
      </c>
      <c r="TS251" s="119">
        <f>ROUND(TL251/MAX(TL$9:TL$497)*100,0)</f>
        <v>32</v>
      </c>
      <c r="TT251" s="120">
        <f>RANK(TM251,TM$9:TM$497,0)</f>
        <v>68</v>
      </c>
      <c r="TU251" s="115">
        <f>RANK(TN251,TN$9:TN$497,0)</f>
        <v>39</v>
      </c>
      <c r="TV251" s="115">
        <f>RANK(TO251,TO$9:TO$497,0)</f>
        <v>190</v>
      </c>
      <c r="TW251" s="115">
        <f>RANK(TP251,TP$9:TP$497,0)</f>
        <v>54</v>
      </c>
      <c r="TX251" s="115">
        <f>RANK(TQ251,TQ$9:TQ$497,0)</f>
        <v>121</v>
      </c>
      <c r="TY251" s="115">
        <f>RANK(TR251,TR$9:TR$497,0)</f>
        <v>136</v>
      </c>
      <c r="TZ251" s="121">
        <f>RANK(TS251,TS$9:TS$497,0)</f>
        <v>134</v>
      </c>
      <c r="UA251" s="132"/>
      <c r="UB251" s="7" t="s">
        <v>1</v>
      </c>
    </row>
    <row r="252" spans="1:548" x14ac:dyDescent="0.15">
      <c r="A252" s="142">
        <v>244</v>
      </c>
      <c r="B252" s="200" t="s">
        <v>1120</v>
      </c>
      <c r="C252" s="143"/>
      <c r="D252" s="143"/>
      <c r="E252" s="161" t="s">
        <v>518</v>
      </c>
      <c r="F252" s="65">
        <v>107</v>
      </c>
      <c r="G252" s="65" t="s">
        <v>547</v>
      </c>
      <c r="H252" s="144"/>
      <c r="I252" s="66" t="s">
        <v>521</v>
      </c>
      <c r="J252" s="67" t="s">
        <v>521</v>
      </c>
      <c r="K252" s="67" t="s">
        <v>521</v>
      </c>
      <c r="L252" s="67" t="s">
        <v>521</v>
      </c>
      <c r="M252" s="67" t="s">
        <v>521</v>
      </c>
      <c r="N252" s="67" t="s">
        <v>521</v>
      </c>
      <c r="O252" s="67" t="s">
        <v>521</v>
      </c>
      <c r="P252" s="67" t="s">
        <v>521</v>
      </c>
      <c r="Q252" s="67" t="s">
        <v>521</v>
      </c>
      <c r="R252" s="68" t="s">
        <v>521</v>
      </c>
      <c r="S252" s="69" t="s">
        <v>521</v>
      </c>
      <c r="T252" s="67" t="s">
        <v>521</v>
      </c>
      <c r="U252" s="67" t="s">
        <v>521</v>
      </c>
      <c r="V252" s="67" t="s">
        <v>521</v>
      </c>
      <c r="W252" s="67" t="s">
        <v>521</v>
      </c>
      <c r="X252" s="67" t="s">
        <v>521</v>
      </c>
      <c r="Y252" s="67" t="s">
        <v>521</v>
      </c>
      <c r="Z252" s="67" t="s">
        <v>521</v>
      </c>
      <c r="AA252" s="67" t="s">
        <v>521</v>
      </c>
      <c r="AB252" s="68" t="s">
        <v>521</v>
      </c>
      <c r="AC252" s="69" t="s">
        <v>521</v>
      </c>
      <c r="AD252" s="67" t="s">
        <v>521</v>
      </c>
      <c r="AE252" s="67" t="s">
        <v>521</v>
      </c>
      <c r="AF252" s="67" t="s">
        <v>521</v>
      </c>
      <c r="AG252" s="67" t="s">
        <v>521</v>
      </c>
      <c r="AH252" s="67" t="s">
        <v>521</v>
      </c>
      <c r="AI252" s="67" t="s">
        <v>521</v>
      </c>
      <c r="AJ252" s="67" t="s">
        <v>521</v>
      </c>
      <c r="AK252" s="67" t="s">
        <v>521</v>
      </c>
      <c r="AL252" s="68" t="s">
        <v>521</v>
      </c>
      <c r="AM252" s="69" t="s">
        <v>521</v>
      </c>
      <c r="AN252" s="67" t="s">
        <v>521</v>
      </c>
      <c r="AO252" s="67" t="s">
        <v>521</v>
      </c>
      <c r="AP252" s="67" t="s">
        <v>521</v>
      </c>
      <c r="AQ252" s="67" t="s">
        <v>521</v>
      </c>
      <c r="AR252" s="67" t="s">
        <v>521</v>
      </c>
      <c r="AS252" s="67" t="s">
        <v>521</v>
      </c>
      <c r="AT252" s="67" t="s">
        <v>521</v>
      </c>
      <c r="AU252" s="67" t="s">
        <v>521</v>
      </c>
      <c r="AV252" s="68" t="s">
        <v>521</v>
      </c>
      <c r="AW252" s="69" t="s">
        <v>521</v>
      </c>
      <c r="AX252" s="67" t="s">
        <v>521</v>
      </c>
      <c r="AY252" s="67" t="s">
        <v>521</v>
      </c>
      <c r="AZ252" s="67" t="s">
        <v>521</v>
      </c>
      <c r="BA252" s="67" t="s">
        <v>521</v>
      </c>
      <c r="BB252" s="67" t="s">
        <v>521</v>
      </c>
      <c r="BC252" s="67" t="s">
        <v>521</v>
      </c>
      <c r="BD252" s="67" t="s">
        <v>521</v>
      </c>
      <c r="BE252" s="67" t="s">
        <v>521</v>
      </c>
      <c r="BF252" s="68" t="s">
        <v>521</v>
      </c>
      <c r="BG252" s="69" t="s">
        <v>521</v>
      </c>
      <c r="BH252" s="67" t="s">
        <v>521</v>
      </c>
      <c r="BI252" s="67" t="s">
        <v>521</v>
      </c>
      <c r="BJ252" s="67" t="s">
        <v>521</v>
      </c>
      <c r="BK252" s="67" t="s">
        <v>521</v>
      </c>
      <c r="BL252" s="67" t="s">
        <v>521</v>
      </c>
      <c r="BM252" s="67" t="s">
        <v>521</v>
      </c>
      <c r="BN252" s="67" t="s">
        <v>521</v>
      </c>
      <c r="BO252" s="67" t="s">
        <v>521</v>
      </c>
      <c r="BP252" s="68" t="s">
        <v>521</v>
      </c>
      <c r="BQ252" s="70" t="s">
        <v>521</v>
      </c>
      <c r="BR252" s="67" t="s">
        <v>521</v>
      </c>
      <c r="BS252" s="67" t="s">
        <v>521</v>
      </c>
      <c r="BT252" s="67" t="s">
        <v>521</v>
      </c>
      <c r="BU252" s="67" t="s">
        <v>521</v>
      </c>
      <c r="BV252" s="67" t="s">
        <v>521</v>
      </c>
      <c r="BW252" s="67" t="s">
        <v>521</v>
      </c>
      <c r="BX252" s="67" t="s">
        <v>521</v>
      </c>
      <c r="BY252" s="67" t="s">
        <v>521</v>
      </c>
      <c r="BZ252" s="68" t="s">
        <v>521</v>
      </c>
      <c r="CA252" s="69" t="s">
        <v>521</v>
      </c>
      <c r="CB252" s="67" t="s">
        <v>521</v>
      </c>
      <c r="CC252" s="67" t="s">
        <v>521</v>
      </c>
      <c r="CD252" s="67" t="s">
        <v>521</v>
      </c>
      <c r="CE252" s="67" t="s">
        <v>521</v>
      </c>
      <c r="CF252" s="67" t="s">
        <v>521</v>
      </c>
      <c r="CG252" s="67" t="s">
        <v>521</v>
      </c>
      <c r="CH252" s="67" t="s">
        <v>521</v>
      </c>
      <c r="CI252" s="67" t="s">
        <v>521</v>
      </c>
      <c r="CJ252" s="68" t="s">
        <v>521</v>
      </c>
      <c r="CK252" s="69" t="s">
        <v>521</v>
      </c>
      <c r="CL252" s="67" t="s">
        <v>521</v>
      </c>
      <c r="CM252" s="67" t="s">
        <v>521</v>
      </c>
      <c r="CN252" s="67" t="s">
        <v>521</v>
      </c>
      <c r="CO252" s="67" t="s">
        <v>521</v>
      </c>
      <c r="CP252" s="67" t="s">
        <v>521</v>
      </c>
      <c r="CQ252" s="67" t="s">
        <v>521</v>
      </c>
      <c r="CR252" s="67" t="s">
        <v>521</v>
      </c>
      <c r="CS252" s="67" t="s">
        <v>520</v>
      </c>
      <c r="CT252" s="68" t="s">
        <v>520</v>
      </c>
      <c r="CU252" s="69" t="s">
        <v>520</v>
      </c>
      <c r="CV252" s="67" t="s">
        <v>520</v>
      </c>
      <c r="CW252" s="67" t="s">
        <v>520</v>
      </c>
      <c r="CX252" s="67" t="s">
        <v>520</v>
      </c>
      <c r="CY252" s="67" t="s">
        <v>520</v>
      </c>
      <c r="CZ252" s="67" t="s">
        <v>520</v>
      </c>
      <c r="DA252" s="67" t="s">
        <v>520</v>
      </c>
      <c r="DB252" s="67" t="s">
        <v>520</v>
      </c>
      <c r="DC252" s="67" t="s">
        <v>521</v>
      </c>
      <c r="DD252" s="68" t="s">
        <v>521</v>
      </c>
      <c r="DE252" s="69" t="s">
        <v>521</v>
      </c>
      <c r="DF252" s="71" t="s">
        <v>521</v>
      </c>
      <c r="DG252" s="67" t="s">
        <v>521</v>
      </c>
      <c r="DH252" s="67" t="s">
        <v>521</v>
      </c>
      <c r="DI252" s="67" t="s">
        <v>521</v>
      </c>
      <c r="DJ252" s="67" t="s">
        <v>521</v>
      </c>
      <c r="DK252" s="67" t="s">
        <v>521</v>
      </c>
      <c r="DL252" s="67" t="s">
        <v>521</v>
      </c>
      <c r="DM252" s="67" t="s">
        <v>521</v>
      </c>
      <c r="DN252" s="68" t="s">
        <v>521</v>
      </c>
      <c r="DO252" s="70" t="s">
        <v>521</v>
      </c>
      <c r="DP252" s="71" t="s">
        <v>521</v>
      </c>
      <c r="DQ252" s="67" t="s">
        <v>521</v>
      </c>
      <c r="DR252" s="67" t="s">
        <v>521</v>
      </c>
      <c r="DS252" s="67" t="s">
        <v>521</v>
      </c>
      <c r="DT252" s="67" t="s">
        <v>521</v>
      </c>
      <c r="DU252" s="67" t="s">
        <v>521</v>
      </c>
      <c r="DV252" s="67" t="s">
        <v>521</v>
      </c>
      <c r="DW252" s="67" t="s">
        <v>521</v>
      </c>
      <c r="DX252" s="72" t="s">
        <v>521</v>
      </c>
      <c r="DY252" s="73" t="s">
        <v>522</v>
      </c>
      <c r="DZ252" s="74">
        <v>2</v>
      </c>
      <c r="EA252" s="74">
        <v>3</v>
      </c>
      <c r="EB252" s="74">
        <v>3</v>
      </c>
      <c r="EC252" s="75">
        <v>4</v>
      </c>
      <c r="ED252" s="76" t="s">
        <v>522</v>
      </c>
      <c r="EE252" s="74">
        <f t="shared" si="474"/>
        <v>2</v>
      </c>
      <c r="EF252" s="74">
        <f t="shared" si="475"/>
        <v>6</v>
      </c>
      <c r="EG252" s="74">
        <f t="shared" si="476"/>
        <v>18</v>
      </c>
      <c r="EH252" s="77">
        <f t="shared" si="477"/>
        <v>72</v>
      </c>
      <c r="EI252" s="73">
        <v>100</v>
      </c>
      <c r="EJ252" s="74">
        <v>150</v>
      </c>
      <c r="EK252" s="74">
        <v>300</v>
      </c>
      <c r="EL252" s="74">
        <v>500</v>
      </c>
      <c r="EM252" s="75">
        <v>1500</v>
      </c>
      <c r="EN252" s="78">
        <v>1</v>
      </c>
      <c r="EO252" s="79">
        <f t="shared" si="478"/>
        <v>0.75</v>
      </c>
      <c r="EP252" s="79">
        <f t="shared" si="479"/>
        <v>0.5</v>
      </c>
      <c r="EQ252" s="79">
        <f t="shared" si="480"/>
        <v>0.27777777777777779</v>
      </c>
      <c r="ER252" s="80">
        <f t="shared" si="481"/>
        <v>0.20833333333333331</v>
      </c>
      <c r="ES252" s="128" t="s">
        <v>532</v>
      </c>
      <c r="ET252" s="82"/>
      <c r="EU252" s="83">
        <v>4</v>
      </c>
      <c r="EV252" s="146">
        <v>90</v>
      </c>
      <c r="EW252" s="147">
        <v>88</v>
      </c>
      <c r="EX252" s="147">
        <v>30</v>
      </c>
      <c r="EY252" s="147">
        <v>56</v>
      </c>
      <c r="EZ252" s="147">
        <v>44</v>
      </c>
      <c r="FA252" s="147">
        <v>76</v>
      </c>
      <c r="FB252" s="147">
        <v>40</v>
      </c>
      <c r="FC252" s="147">
        <v>31</v>
      </c>
      <c r="FD252" s="147">
        <f t="shared" si="482"/>
        <v>74</v>
      </c>
      <c r="FE252" s="84">
        <f t="shared" si="483"/>
        <v>61</v>
      </c>
      <c r="FF252" s="73">
        <f>RANK(EV252,$EV$9:$EV$497,0)</f>
        <v>116</v>
      </c>
      <c r="FG252" s="74">
        <f>RANK(EW252,$EW$9:$EW$497,0)</f>
        <v>33</v>
      </c>
      <c r="FH252" s="74">
        <f>RANK(EX252,$EX$9:$EX$497,0)</f>
        <v>232</v>
      </c>
      <c r="FI252" s="74">
        <f>RANK(EY252,$EY$9:$EY$497,0)</f>
        <v>100</v>
      </c>
      <c r="FJ252" s="74">
        <f>RANK(EZ252,$EZ$9:$EZ$497,0)</f>
        <v>73</v>
      </c>
      <c r="FK252" s="74">
        <f>RANK(FA252,$FA$9:$FA$497,0)</f>
        <v>18</v>
      </c>
      <c r="FL252" s="74">
        <f>RANK(FB252,$FB$9:$FB$497,0)</f>
        <v>207</v>
      </c>
      <c r="FM252" s="74">
        <f>RANK(FC252,$FC$9:$FC$497,0)</f>
        <v>267</v>
      </c>
      <c r="FN252" s="74">
        <f>RANK(FD252,$FD$9:$FD$497,0)</f>
        <v>198</v>
      </c>
      <c r="FO252" s="84">
        <f>RANK(FE252,$FE$9:$FE$497,0)</f>
        <v>271</v>
      </c>
      <c r="FP252" s="73">
        <f>COUNTIFS($EV$9:$EV$497,"&gt;"&amp;EV252,$ES$9:$ES$497,ES252)+1</f>
        <v>13</v>
      </c>
      <c r="FQ252" s="74">
        <f>COUNTIFS($EW$9:$EW$497,"&gt;"&amp;EW252,$ES$9:$ES$497,ES252)+1</f>
        <v>6</v>
      </c>
      <c r="FR252" s="74">
        <f>COUNTIFS($EX$9:$EX$497,"&gt;"&amp;EX252,$ES$9:$ES$497,ES252)+1</f>
        <v>20</v>
      </c>
      <c r="FS252" s="74">
        <f>COUNTIFS($EY$9:$EY$497,"&gt;"&amp;EY252,$ES$9:$ES$497,ES252)+1</f>
        <v>9</v>
      </c>
      <c r="FT252" s="74">
        <f>COUNTIFS($EZ$9:$EZ$497,"&gt;"&amp;EZ252,$ES$9:$ES$497,ES252)+1</f>
        <v>14</v>
      </c>
      <c r="FU252" s="74">
        <f>COUNTIFS($FA$9:$FA$497,"&gt;"&amp;FA252,$ES$9:$ES$497,ES252)+1</f>
        <v>17</v>
      </c>
      <c r="FV252" s="74">
        <f>COUNTIFS($FB$9:$FB$497,"&gt;"&amp;FB252,$ES$9:$ES$497,ES252)+1</f>
        <v>13</v>
      </c>
      <c r="FW252" s="74">
        <f>COUNTIFS($FC$9:$FC$497,"&gt;"&amp;FC252,$ES$9:$ES$497,ES252)+1</f>
        <v>21</v>
      </c>
      <c r="FX252" s="74">
        <f>COUNTIFS($FD$9:$FD$497,"&gt;"&amp;FD252,$ES$9:$ES$497,ES252)+1</f>
        <v>16</v>
      </c>
      <c r="FY252" s="84">
        <f>COUNTIFS($FE$9:$FE$497,"&gt;"&amp;FE252,$ES$9:$ES$497,ES252)+1</f>
        <v>21</v>
      </c>
      <c r="FZ252" s="73">
        <f t="shared" si="484"/>
        <v>0.84</v>
      </c>
      <c r="GA252" s="74">
        <f t="shared" si="485"/>
        <v>0.82</v>
      </c>
      <c r="GB252" s="74">
        <f t="shared" si="486"/>
        <v>0.28000000000000003</v>
      </c>
      <c r="GC252" s="74">
        <f t="shared" si="487"/>
        <v>0.52</v>
      </c>
      <c r="GD252" s="74">
        <f t="shared" si="488"/>
        <v>0.41</v>
      </c>
      <c r="GE252" s="74">
        <f t="shared" si="489"/>
        <v>0.71</v>
      </c>
      <c r="GF252" s="74">
        <f t="shared" si="490"/>
        <v>0.37</v>
      </c>
      <c r="GG252" s="74">
        <f t="shared" si="491"/>
        <v>0.28999999999999998</v>
      </c>
      <c r="GH252" s="74">
        <f t="shared" si="492"/>
        <v>0.69</v>
      </c>
      <c r="GI252" s="87">
        <f t="shared" si="493"/>
        <v>0.56999999999999995</v>
      </c>
      <c r="GJ252" s="73">
        <f>ROUND(((FZ252-AVERAGE(FZ$9:FZ$497))/STDEVP(FZ$9:FZ$497)*10+50),2)</f>
        <v>45.07</v>
      </c>
      <c r="GK252" s="74">
        <f>ROUND(((GA252-AVERAGE(GA$9:GA$497))/STDEVP(GA$9:GA$497)*10+50),2)</f>
        <v>53.87</v>
      </c>
      <c r="GL252" s="74">
        <f>ROUND(((GB252-AVERAGE(GB$9:GB$497))/STDEVP(GB$9:GB$497)*10+50),2)</f>
        <v>38.619999999999997</v>
      </c>
      <c r="GM252" s="74">
        <f>ROUND(((GC252-AVERAGE(GC$9:GC$497))/STDEVP(GC$9:GC$497)*10+50),2)</f>
        <v>49.69</v>
      </c>
      <c r="GN252" s="74">
        <f>ROUND(((GD252-AVERAGE(GD$9:GD$497))/STDEVP(GD$9:GD$497)*10+50),2)</f>
        <v>50.61</v>
      </c>
      <c r="GO252" s="74">
        <f>ROUND(((GE252-AVERAGE(GE$9:GE$497))/STDEVP(GE$9:GE$497)*10+50),2)</f>
        <v>63.13</v>
      </c>
      <c r="GP252" s="74">
        <f>ROUND(((GF252-AVERAGE(GF$9:GF$497))/STDEVP(GF$9:GF$497)*10+50),2)</f>
        <v>41.66</v>
      </c>
      <c r="GQ252" s="74">
        <f>ROUND(((GG252-AVERAGE(GG$9:GG$497))/STDEVP(GG$9:GG$497)*10+50),2)</f>
        <v>39.33</v>
      </c>
      <c r="GR252" s="74">
        <f>ROUND(((GH252-AVERAGE(GH$9:GH$497))/STDEVP(GH$9:GH$497)*10+50),2)</f>
        <v>39.61</v>
      </c>
      <c r="GS252" s="87">
        <f>ROUND(((GI252-AVERAGE(GI$9:GI$497))/STDEVP(GI$9:GI$497)*10+50),2)</f>
        <v>36.479999999999997</v>
      </c>
      <c r="GT252" s="73">
        <f>RANK(GJ252,$GJ$9:$GJ$497,0)</f>
        <v>304</v>
      </c>
      <c r="GU252" s="74">
        <f>RANK(GK252,$GK$9:$GK$497,0)</f>
        <v>145</v>
      </c>
      <c r="GV252" s="74">
        <f>RANK(GL252,$GL$9:$GL$497,0)</f>
        <v>392</v>
      </c>
      <c r="GW252" s="74">
        <f>RANK(GM252,$GM$9:$GM$497,0)</f>
        <v>192</v>
      </c>
      <c r="GX252" s="74">
        <f>RANK(GN252,$GN$9:$GN$497,0)</f>
        <v>122</v>
      </c>
      <c r="GY252" s="74">
        <f>RANK(GO252,$GO$9:$GO$497,0)</f>
        <v>46</v>
      </c>
      <c r="GZ252" s="74">
        <f>RANK(GP252,$GP$9:$GP$497,0)</f>
        <v>332</v>
      </c>
      <c r="HA252" s="74">
        <f>RANK(GQ252,$GQ$9:$GQ$497,0)</f>
        <v>370</v>
      </c>
      <c r="HB252" s="74">
        <f>RANK(GR252,$GR$9:$GR$497,0)</f>
        <v>390</v>
      </c>
      <c r="HC252" s="84">
        <f>RANK(GS252,$GS$9:$GS$497,0)</f>
        <v>426</v>
      </c>
      <c r="HD252" s="85">
        <f>ROUND(AVERAGEIF($ES$9:$ES$497,$ES252,$FZ$9:$FZ$497),2)</f>
        <v>0.93</v>
      </c>
      <c r="HE252" s="86">
        <f>ROUND(AVERAGEIF($ES$9:$ES$497,$ES252,$GA$9:$GA$497),2)</f>
        <v>0.96</v>
      </c>
      <c r="HF252" s="86">
        <f>ROUND(AVERAGEIF($ES$9:$ES$497,$ES252,$GB$9:$GB$497),2)</f>
        <v>0.41</v>
      </c>
      <c r="HG252" s="86">
        <f>ROUND(AVERAGEIF($ES$9:$ES$497,$ES252,$GC$9:$GC$497),2)</f>
        <v>0.46</v>
      </c>
      <c r="HH252" s="86">
        <f>ROUND(AVERAGEIF($ES$9:$ES$497,$ES252,$GD$9:$GD$497),2)</f>
        <v>0.38</v>
      </c>
      <c r="HI252" s="86">
        <f>ROUND(AVERAGEIF($ES$9:$ES$497,$ES252,$GE$9:$GE$497),2)</f>
        <v>0.85</v>
      </c>
      <c r="HJ252" s="86">
        <f>ROUND(AVERAGEIF($ES$9:$ES$497,$ES252,$GF$9:$GF$497),2)</f>
        <v>0.44</v>
      </c>
      <c r="HK252" s="86">
        <f>ROUND(AVERAGEIF($ES$9:$ES$497,$ES252,$GG$9:$GG$497),2)</f>
        <v>0.42</v>
      </c>
      <c r="HL252" s="86">
        <f>ROUND(AVERAGEIF($ES$9:$ES$497,$ES252,$GH$9:$GH$497),2)</f>
        <v>0.8</v>
      </c>
      <c r="HM252" s="87">
        <f>ROUND(AVERAGEIF($ES$9:$ES$497,$ES252,$GI$9:$GI$497),2)</f>
        <v>0.84</v>
      </c>
      <c r="HN252" s="88">
        <f t="shared" si="494"/>
        <v>-9.000000000000008E-2</v>
      </c>
      <c r="HO252" s="89">
        <f t="shared" si="495"/>
        <v>-0.14000000000000001</v>
      </c>
      <c r="HP252" s="89">
        <f t="shared" si="496"/>
        <v>-0.12999999999999995</v>
      </c>
      <c r="HQ252" s="89">
        <f t="shared" si="497"/>
        <v>0.06</v>
      </c>
      <c r="HR252" s="89">
        <f t="shared" si="498"/>
        <v>2.9999999999999971E-2</v>
      </c>
      <c r="HS252" s="89">
        <f t="shared" si="499"/>
        <v>-0.14000000000000001</v>
      </c>
      <c r="HT252" s="89">
        <f t="shared" si="500"/>
        <v>-7.0000000000000007E-2</v>
      </c>
      <c r="HU252" s="89">
        <f t="shared" si="501"/>
        <v>-0.13</v>
      </c>
      <c r="HV252" s="89">
        <f t="shared" si="502"/>
        <v>-0.1100000000000001</v>
      </c>
      <c r="HW252" s="90">
        <f t="shared" si="503"/>
        <v>-0.27</v>
      </c>
      <c r="HX252" s="73">
        <f>COUNTIFS($FZ$9:$FZ$497,"&gt;"&amp;FZ252,$ES$9:$ES$497,$ES252)+1</f>
        <v>44</v>
      </c>
      <c r="HY252" s="74">
        <f>COUNTIFS($GA$9:$GA$497,"&gt;"&amp;GA252,$ES$9:$ES$497,$ES252)+1</f>
        <v>53</v>
      </c>
      <c r="HZ252" s="74">
        <f>COUNTIFS($GB$9:$GB$497,"&gt;"&amp;GB252,$ES$9:$ES$497,$ES252)+1</f>
        <v>57</v>
      </c>
      <c r="IA252" s="74">
        <f>COUNTIFS($GC$9:$GC$497,"&gt;"&amp;GC252,$ES$9:$ES$497,$ES252)+1</f>
        <v>16</v>
      </c>
      <c r="IB252" s="74">
        <f>COUNTIFS($GD$9:$GD$497,"&gt;"&amp;GD252,$ES$9:$ES$497,$ES252)+1</f>
        <v>21</v>
      </c>
      <c r="IC252" s="74">
        <f>COUNTIFS($GE$9:$GE$497,"&gt;"&amp;GE252,$ES$9:$ES$497,$ES252)+1</f>
        <v>39</v>
      </c>
      <c r="ID252" s="74">
        <f>COUNTIFS($GF$9:$GF$497,"&gt;"&amp;GF252,$ES$9:$ES$497,$ES252)+1</f>
        <v>44</v>
      </c>
      <c r="IE252" s="74">
        <f>COUNTIFS($GG$9:$GG$497,"&gt;"&amp;GG252,$ES$9:$ES$497,$ES252)+1</f>
        <v>64</v>
      </c>
      <c r="IF252" s="74">
        <f>COUNTIFS($GH$9:$GH$497,"&gt;"&amp;GH252,$ES$9:$ES$497,$ES252)+1</f>
        <v>44</v>
      </c>
      <c r="IG252" s="84">
        <f>COUNTIFS($GI$9:$GI$497,"&gt;"&amp;GI252,$ES$9:$ES$497,$ES252)+1</f>
        <v>59</v>
      </c>
      <c r="IH252" s="148"/>
      <c r="II252" s="149"/>
      <c r="IJ252" s="149"/>
      <c r="IK252" s="149"/>
      <c r="IL252" s="149"/>
      <c r="IM252" s="150"/>
      <c r="IN252" s="151"/>
      <c r="IO252" s="152"/>
      <c r="IP252" s="153"/>
      <c r="IQ252" s="149"/>
      <c r="IR252" s="149"/>
      <c r="IS252" s="149"/>
      <c r="IT252" s="149"/>
      <c r="IU252" s="149"/>
      <c r="IV252" s="149"/>
      <c r="IW252" s="154"/>
      <c r="IX252" s="151"/>
      <c r="IY252" s="149"/>
      <c r="IZ252" s="149"/>
      <c r="JA252" s="149"/>
      <c r="JB252" s="149"/>
      <c r="JC252" s="149"/>
      <c r="JD252" s="149"/>
      <c r="JE252" s="155"/>
      <c r="JF252" s="153"/>
      <c r="JG252" s="149"/>
      <c r="JH252" s="149"/>
      <c r="JI252" s="149"/>
      <c r="JJ252" s="149"/>
      <c r="JK252" s="149"/>
      <c r="JL252" s="149"/>
      <c r="JM252" s="154"/>
      <c r="JN252" s="151"/>
      <c r="JO252" s="149"/>
      <c r="JP252" s="149"/>
      <c r="JQ252" s="149"/>
      <c r="JR252" s="149"/>
      <c r="JS252" s="149"/>
      <c r="JT252" s="149"/>
      <c r="JU252" s="149"/>
      <c r="JV252" s="149"/>
      <c r="JW252" s="149"/>
      <c r="JX252" s="149"/>
      <c r="JY252" s="149"/>
      <c r="JZ252" s="155"/>
      <c r="KA252" s="151"/>
      <c r="KB252" s="149"/>
      <c r="KC252" s="149"/>
      <c r="KD252" s="149"/>
      <c r="KE252" s="155"/>
      <c r="KF252" s="153"/>
      <c r="KG252" s="149"/>
      <c r="KH252" s="149"/>
      <c r="KI252" s="149"/>
      <c r="KJ252" s="149"/>
      <c r="KK252" s="156"/>
      <c r="KL252" s="149"/>
      <c r="KM252" s="149"/>
      <c r="KN252" s="149"/>
      <c r="KO252" s="149"/>
      <c r="KP252" s="149"/>
      <c r="KQ252" s="149"/>
      <c r="KR252" s="149"/>
      <c r="KS252" s="154"/>
      <c r="KT252" s="154"/>
      <c r="KU252" s="154"/>
      <c r="KV252" s="154"/>
      <c r="KW252" s="151"/>
      <c r="KX252" s="149"/>
      <c r="KY252" s="149"/>
      <c r="KZ252" s="149"/>
      <c r="LA252" s="149"/>
      <c r="LB252" s="149"/>
      <c r="LC252" s="154"/>
      <c r="LD252" s="151"/>
      <c r="LE252" s="152"/>
      <c r="LF252" s="157"/>
      <c r="LG252" s="158"/>
      <c r="LH252" s="151"/>
      <c r="LI252" s="149"/>
      <c r="LJ252" s="147"/>
      <c r="LK252" s="147"/>
      <c r="LL252" s="147"/>
      <c r="LM252" s="159"/>
      <c r="LN252" s="153"/>
      <c r="LO252" s="149"/>
      <c r="LP252" s="149"/>
      <c r="LQ252" s="149"/>
      <c r="LR252" s="154"/>
      <c r="LS252" s="151"/>
      <c r="LT252" s="149"/>
      <c r="LU252" s="149"/>
      <c r="LV252" s="149"/>
      <c r="LW252" s="149"/>
      <c r="LX252" s="149"/>
      <c r="LY252" s="149"/>
      <c r="LZ252" s="149"/>
      <c r="MA252" s="155"/>
      <c r="MB252" s="153"/>
      <c r="MC252" s="149"/>
      <c r="MD252" s="149"/>
      <c r="ME252" s="149"/>
      <c r="MF252" s="149"/>
      <c r="MG252" s="149"/>
      <c r="MH252" s="149"/>
      <c r="MI252" s="149"/>
      <c r="MJ252" s="149"/>
      <c r="MK252" s="149"/>
      <c r="ML252" s="149"/>
      <c r="MM252" s="149"/>
      <c r="MN252" s="156"/>
      <c r="MO252" s="156"/>
      <c r="MP252" s="154"/>
      <c r="MQ252" s="151"/>
      <c r="MR252" s="149"/>
      <c r="MS252" s="149"/>
      <c r="MT252" s="149"/>
      <c r="MU252" s="149"/>
      <c r="MV252" s="156"/>
      <c r="MW252" s="149"/>
      <c r="MX252" s="149"/>
      <c r="MY252" s="149"/>
      <c r="MZ252" s="149"/>
      <c r="NA252" s="149">
        <v>0.05</v>
      </c>
      <c r="NB252" s="149"/>
      <c r="NC252" s="149"/>
      <c r="ND252" s="154"/>
      <c r="NE252" s="154"/>
      <c r="NF252" s="154"/>
      <c r="NG252" s="154"/>
      <c r="NH252" s="151"/>
      <c r="NI252" s="149"/>
      <c r="NJ252" s="149"/>
      <c r="NK252" s="149"/>
      <c r="NL252" s="149"/>
      <c r="NM252" s="149"/>
      <c r="NN252" s="94"/>
      <c r="NO252" s="151"/>
      <c r="NP252" s="160"/>
      <c r="NQ252" s="145" t="s">
        <v>1118</v>
      </c>
      <c r="NR252" s="199" t="s">
        <v>1123</v>
      </c>
      <c r="NS252" s="199"/>
      <c r="NT252" s="199"/>
      <c r="NU252" s="199"/>
      <c r="NV252" s="135"/>
      <c r="NW252" s="102" t="s">
        <v>882</v>
      </c>
      <c r="NX252" s="136" t="s">
        <v>1124</v>
      </c>
      <c r="NY252" s="138" t="s">
        <v>2118</v>
      </c>
      <c r="NZ252" s="136" t="s">
        <v>1124</v>
      </c>
      <c r="OA252" s="137"/>
      <c r="OB252" s="137"/>
      <c r="OC252" s="137"/>
      <c r="OD252" s="108">
        <f t="shared" si="504"/>
        <v>72</v>
      </c>
      <c r="OE252" s="109">
        <v>6</v>
      </c>
      <c r="OF252" s="110">
        <f t="shared" si="505"/>
        <v>100</v>
      </c>
      <c r="OG252" s="109">
        <v>5</v>
      </c>
      <c r="OH252" s="111">
        <f>ROUND(AVERAGEIF($ES$9:$ES$497,$ES252,EV$9:EV$497),0)</f>
        <v>58</v>
      </c>
      <c r="OI252" s="112">
        <f>ROUND(AVERAGEIF($ES$9:$ES$497,$ES252,EW$9:EW$497),0)</f>
        <v>57</v>
      </c>
      <c r="OJ252" s="112">
        <f>ROUND(AVERAGEIF($ES$9:$ES$497,$ES252,EX$9:EX$497),0)</f>
        <v>24</v>
      </c>
      <c r="OK252" s="112">
        <f>ROUND(AVERAGEIF($ES$9:$ES$497,$ES252,EY$9:EY$497),0)</f>
        <v>29</v>
      </c>
      <c r="OL252" s="112">
        <f>ROUND(AVERAGEIF($ES$9:$ES$497,$ES252,EZ$9:EZ$497),0)</f>
        <v>25</v>
      </c>
      <c r="OM252" s="112">
        <f>ROUND(AVERAGEIF($ES$9:$ES$497,$ES252,FA$9:FA$497),0)</f>
        <v>51</v>
      </c>
      <c r="ON252" s="112">
        <f>ROUND(AVERAGEIF($ES$9:$ES$497,$ES252,FB$9:FB$497),0)</f>
        <v>27</v>
      </c>
      <c r="OO252" s="112">
        <f>ROUND(AVERAGEIF($ES$9:$ES$497,$ES252,FC$9:FC$497),0)</f>
        <v>25</v>
      </c>
      <c r="OP252" s="112">
        <f>ROUND(AVERAGEIF($ES$9:$ES$497,$ES252,FD$9:FD$497),0)</f>
        <v>49</v>
      </c>
      <c r="OQ252" s="113">
        <f>ROUND(AVERAGEIF($ES$9:$ES$497,$ES252,FE$9:FE$497),0)</f>
        <v>49</v>
      </c>
      <c r="OR252" s="114">
        <f>ROUND(EV252/MAX(EV$9:EV$497)*100,0)</f>
        <v>51</v>
      </c>
      <c r="OS252" s="115">
        <f>ROUND(EW252/MAX(EW$9:EW$497)*100,0)</f>
        <v>69</v>
      </c>
      <c r="OT252" s="115">
        <f>ROUND(EX252/MAX(EX$9:EX$497)*100,0)</f>
        <v>25</v>
      </c>
      <c r="OU252" s="115">
        <f>ROUND(EY252/MAX(EY$9:EY$497)*100,0)</f>
        <v>38</v>
      </c>
      <c r="OV252" s="115">
        <f>ROUND(EZ252/MAX(EZ$9:EZ$497)*100,0)</f>
        <v>35</v>
      </c>
      <c r="OW252" s="115">
        <f>ROUND(FA252/MAX(FA$9:FA$497)*100,0)</f>
        <v>67</v>
      </c>
      <c r="OX252" s="115">
        <f>ROUND(FB252/MAX(FB$9:FB$497)*100,0)</f>
        <v>30</v>
      </c>
      <c r="OY252" s="116">
        <f>ROUND(FC252/MAX(FC$9:FC$497)*100,0)</f>
        <v>21</v>
      </c>
      <c r="OZ252" s="115">
        <f>ROUND(FD252/MAX(FD$9:FD$497)*100,0)</f>
        <v>50</v>
      </c>
      <c r="PA252" s="117">
        <f>ROUND(FE252/MAX(FE$9:FE$497)*100,0)</f>
        <v>25</v>
      </c>
      <c r="PB252" s="118">
        <f t="shared" si="506"/>
        <v>434</v>
      </c>
      <c r="PC252" s="115">
        <f t="shared" si="507"/>
        <v>464</v>
      </c>
      <c r="PD252" s="115">
        <f t="shared" si="508"/>
        <v>539</v>
      </c>
      <c r="PE252" s="115">
        <f t="shared" si="509"/>
        <v>476</v>
      </c>
      <c r="PF252" s="115">
        <f t="shared" si="510"/>
        <v>569</v>
      </c>
      <c r="PG252" s="119">
        <f t="shared" si="511"/>
        <v>547</v>
      </c>
      <c r="PH252" s="118">
        <f>ROUND(PB252/MAX(PB$9:PB$497)*100,0)</f>
        <v>52</v>
      </c>
      <c r="PI252" s="115">
        <f>ROUND(PC252/MAX(PC$9:PC$497)*100,0)</f>
        <v>56</v>
      </c>
      <c r="PJ252" s="115">
        <f>ROUND(PD252/MAX(PD$9:PD$497)*100,0)</f>
        <v>57</v>
      </c>
      <c r="PK252" s="115">
        <f>ROUND(PE252/MAX(PE$9:PE$497)*100,0)</f>
        <v>47</v>
      </c>
      <c r="PL252" s="115">
        <f>ROUND(PF252/MAX(PF$9:PF$497)*100,0)</f>
        <v>80</v>
      </c>
      <c r="PM252" s="119">
        <f>ROUND(PG252/MAX(PG$9:PG$497)*100,0)</f>
        <v>80</v>
      </c>
      <c r="PN252" s="118">
        <f>RANK(PH252,PH$9:PH$497,0)</f>
        <v>163</v>
      </c>
      <c r="PO252" s="115">
        <f>RANK(PI252,PI$9:PI$497,0)</f>
        <v>93</v>
      </c>
      <c r="PP252" s="115">
        <f>RANK(PJ252,PJ$9:PJ$497,0)</f>
        <v>154</v>
      </c>
      <c r="PQ252" s="115">
        <f>RANK(PK252,PK$9:PK$497,0)</f>
        <v>189</v>
      </c>
      <c r="PR252" s="115">
        <f>RANK(PL252,PL$9:PL$497,0)</f>
        <v>34</v>
      </c>
      <c r="PS252" s="119">
        <f>RANK(PM252,PM$9:PM$497,0)</f>
        <v>13</v>
      </c>
      <c r="PT252" s="120">
        <f>ROUND(FZ252/MAX(FZ$9:FZ$497)*100,0)</f>
        <v>46</v>
      </c>
      <c r="PU252" s="115">
        <f>ROUND(GA252/MAX(GA$9:GA$497)*100,0)</f>
        <v>46</v>
      </c>
      <c r="PV252" s="115">
        <f>ROUND(GB252/MAX(GB$9:GB$497)*100,0)</f>
        <v>20</v>
      </c>
      <c r="PW252" s="115">
        <f>ROUND(GC252/MAX(GC$9:GC$497)*100,0)</f>
        <v>41</v>
      </c>
      <c r="PX252" s="115">
        <f>ROUND(GD252/MAX(GD$9:GD$497)*100,0)</f>
        <v>23</v>
      </c>
      <c r="PY252" s="115">
        <f>ROUND(GE252/MAX(GE$9:GE$497)*100,0)</f>
        <v>43</v>
      </c>
      <c r="PZ252" s="115">
        <f>ROUND(GF252/MAX(GF$9:GF$497)*100,0)</f>
        <v>17</v>
      </c>
      <c r="QA252" s="116">
        <f>ROUND(GG252/MAX(GG$9:GG$497)*100,0)</f>
        <v>16</v>
      </c>
      <c r="QB252" s="115">
        <f>ROUND(GH252/MAX(GH$9:GH$497)*100,0)</f>
        <v>31</v>
      </c>
      <c r="QC252" s="121">
        <f>ROUND(GI252/MAX(GI$9:GI$497)*100,0)</f>
        <v>18</v>
      </c>
      <c r="QD252" s="120">
        <f>ROUND(AVERAGEIF($ES$9:$ES$497,$ES252,PT$9:PT$497),0)</f>
        <v>51</v>
      </c>
      <c r="QE252" s="120">
        <f>ROUND(AVERAGEIF($ES$9:$ES$497,$ES252,PU$9:PU$497),0)</f>
        <v>54</v>
      </c>
      <c r="QF252" s="120">
        <f>ROUND(AVERAGEIF($ES$9:$ES$497,$ES252,PV$9:PV$497),0)</f>
        <v>30</v>
      </c>
      <c r="QG252" s="120">
        <f>ROUND(AVERAGEIF($ES$9:$ES$497,$ES252,PW$9:PW$497),0)</f>
        <v>36</v>
      </c>
      <c r="QH252" s="120">
        <f>ROUND(AVERAGEIF($ES$9:$ES$497,$ES252,PX$9:PX$497),0)</f>
        <v>21</v>
      </c>
      <c r="QI252" s="120">
        <f>ROUND(AVERAGEIF($ES$9:$ES$497,$ES252,PY$9:PY$497),0)</f>
        <v>51</v>
      </c>
      <c r="QJ252" s="120">
        <f>ROUND(AVERAGEIF($ES$9:$ES$497,$ES252,PZ$9:PZ$497),0)</f>
        <v>21</v>
      </c>
      <c r="QK252" s="120">
        <f>ROUND(AVERAGEIF($ES$9:$ES$497,$ES252,QA$9:QA$497),0)</f>
        <v>23</v>
      </c>
      <c r="QL252" s="120">
        <f>ROUND(AVERAGEIF($ES$9:$ES$497,$ES252,QB$9:QB$497),0)</f>
        <v>35</v>
      </c>
      <c r="QM252" s="120">
        <f>ROUND(AVERAGEIF($ES$9:$ES$497,$ES252,QC$9:QC$497),0)</f>
        <v>27</v>
      </c>
      <c r="QN252" s="114">
        <f t="shared" si="512"/>
        <v>355</v>
      </c>
      <c r="QO252" s="115">
        <f t="shared" si="513"/>
        <v>367</v>
      </c>
      <c r="QP252" s="115">
        <f t="shared" si="514"/>
        <v>447</v>
      </c>
      <c r="QQ252" s="115">
        <f t="shared" si="515"/>
        <v>403</v>
      </c>
      <c r="QR252" s="115">
        <f t="shared" si="516"/>
        <v>543</v>
      </c>
      <c r="QS252" s="119">
        <f t="shared" si="517"/>
        <v>455</v>
      </c>
      <c r="QT252" s="114">
        <f>ROUND((QN252-MIN(QN$9:QN$497))/(MAX(QN$9:QN$497)-MIN(QN$9:QN$497))*100,0)</f>
        <v>20</v>
      </c>
      <c r="QU252" s="115">
        <f>ROUND((QO252-MIN(QO$9:QO$497))/(MAX(QO$9:QO$497)-MIN(QO$9:QO$497))*100,0)</f>
        <v>23</v>
      </c>
      <c r="QV252" s="115">
        <f>ROUND((QP252-MIN(QP$9:QP$497))/(MAX(QP$9:QP$497)-MIN(QP$9:QP$497))*100,0)</f>
        <v>14</v>
      </c>
      <c r="QW252" s="115">
        <f>ROUND((QQ252-MIN(QQ$9:QQ$497))/(MAX(QQ$9:QQ$497)-MIN(QQ$9:QQ$497))*100,0)</f>
        <v>15</v>
      </c>
      <c r="QX252" s="115">
        <f>ROUND((QR252-MIN(QR$9:QR$497))/(MAX(QR$9:QR$497)-MIN(QR$9:QR$497))*100,0)</f>
        <v>52</v>
      </c>
      <c r="QY252" s="115">
        <f>ROUND((QS252-MIN(QS$9:QS$497))/(MAX(QS$9:QS$497)-MIN(QS$9:QS$497))*100,0)</f>
        <v>56</v>
      </c>
      <c r="QZ252" s="114">
        <f>RANK(QN252,QN$9:QN$497,0)</f>
        <v>396</v>
      </c>
      <c r="RA252" s="115">
        <f>RANK(QO252,QO$9:QO$497,0)</f>
        <v>235</v>
      </c>
      <c r="RB252" s="115">
        <f>RANK(QP252,QP$9:QP$497,0)</f>
        <v>395</v>
      </c>
      <c r="RC252" s="115">
        <f>RANK(QQ252,QQ$9:QQ$497,0)</f>
        <v>413</v>
      </c>
      <c r="RD252" s="115">
        <f>RANK(QR252,QR$9:QR$497,0)</f>
        <v>159</v>
      </c>
      <c r="RE252" s="115">
        <f>RANK(QS252,QS$9:QS$497,0)</f>
        <v>81</v>
      </c>
      <c r="RF252" s="122"/>
      <c r="RG252" s="115">
        <f>($RH$3*(IH252+IJ252)*100*100/MAX(EX$9:EX$497)*$RO$3) +($RH$3*(II252+IJ252)*100*100/MAX(EX$9:EX$497)*$RO$4) + ($RH$3*IK252*100*100/MAX(EX$9:EX$497)*0.098)</f>
        <v>0</v>
      </c>
      <c r="RH252" s="115">
        <f>($RH$4*IL252*100*100/MAX(EZ$9:EZ$497))*$RQ$3</f>
        <v>0</v>
      </c>
      <c r="RI252" s="115">
        <f>($RH$3*IM252*100*100/MAX(EY$9:EY$497))*$RQ$4</f>
        <v>0</v>
      </c>
      <c r="RJ252" s="115">
        <f>($RH$3*IN252*100*100/MAX(EX$9:EX$497))</f>
        <v>0</v>
      </c>
      <c r="RK252" s="115">
        <f>($RH$4*IO252*100*100/MAX(EZ$9:EZ$497))*$RQ$3</f>
        <v>0</v>
      </c>
      <c r="RL252" s="115">
        <f>(($RL$4*IP252*100*((100/MAX(EX$9:EX$497)+100/MAX(EZ$9:EZ$497))/2))+($RL$4*IQ252*100*((100/MAX(EX$9:EX$497)+100/MAX(EZ$9:EZ$497))/2))+($RL$4*IR252*100*((100/MAX(EX$9:EX$497)+100/MAX(EZ$9:EZ$497))/2))+($RL$4*IS252*100*((100/MAX(EX$9:EX$497)+100/MAX(EZ$9:EZ$497))/2))+($RL$4*IT252*100*((100/MAX(EX$9:EX$497)+100/MAX(EZ$9:EZ$497))/2))+($RL$4*IU252*100*((100/MAX(EX$9:EX$497)+100/MAX(EZ$9:EZ$497))/2))+($RL$4*IV252*100*((100/MAX(EX$9:EX$497)+100/MAX(EZ$9:EZ$497))/2))+($RL$4*IW252*100*((100/MAX(EX$9:EX$497)+100/MAX(EZ$9:EZ$497))/2)))*$RS$3</f>
        <v>0</v>
      </c>
      <c r="RM252" s="115">
        <f>(($RH$3*IX252*100*100/MAX(EX$9:EX$497))+($RH$3*IY252*100*100/MAX(EX$9:EX$497))+($RH$3*IZ252*100*100/MAX(EX$9:EX$497))+($RH$3*JA252*100*100/MAX(EX$9:EX$497))+($RH$3*JB252*100*100/MAX(EX$9:EX$497))+($RH$3*JC252*100*100/MAX(EX$9:EX$497))+($RH$3*JD252*100*100/MAX(EX$9:EX$497))+($RH$3*JE252*100*100/MAX(EX$9:EX$497)))*$RS$4</f>
        <v>0</v>
      </c>
      <c r="RN252" s="115">
        <f>(($RH$4*JF252*100*100/MAX(EZ$9:EZ$497)) + ($RH$4*JG252*100*100/MAX(EZ$9:EZ$497)) + ($RH$4*JH252*100*100/MAX(EZ$9:EZ$497)) + ($RH$4*JI252*100*100/MAX(EZ$9:EZ$497)) + ($RH$4*JJ252*100*100/MAX(EZ$9:EZ$497)) + ($RH$4*JK252*100*100/MAX(EZ$9:EZ$497)) + ($RH$4*JL252*100*100/MAX(EZ$9:EZ$497)) + ($RH$4*JM252*100*100/MAX(EZ$9:EZ$497)))*$RU$3</f>
        <v>0</v>
      </c>
      <c r="RO252" s="115">
        <f>(($RL$4*JN252*100*((100/MAX(EX$9:EX$497)+100/MAX(EZ$9:EZ$497))/2))+($RL$4*JO252*100*((100/MAX(EX$9:EX$497)+100/MAX(EZ$9:EZ$497))/2))+($RL$4*JP252*100*((100/MAX(EX$9:EX$497)+100/MAX(EZ$9:EZ$497))/2))+($RL$4*JQ252*100*((100/MAX(EX$9:EX$497)+100/MAX(EZ$9:EZ$497))/2))+($RL$4*JR252*100*((100/MAX(EX$9:EX$497)+100/MAX(EZ$9:EZ$497))/2))+($RL$4*JS252*100*((100/MAX(EX$9:EX$497)+100/MAX(EZ$9:EZ$497))/2))+($RL$4*JT252*100*((100/MAX(EX$9:EX$497)+100/MAX(EZ$9:EZ$497))/2))+($RL$4*JU252*100*((100/MAX(EX$9:EX$497)+100/MAX(EZ$9:EZ$497))/2))+($RL$4*JV252*100*((100/MAX(EX$9:EX$497)+100/MAX(EZ$9:EZ$497))/2))+($RL$4*JW252*100*((100/MAX(EX$9:EX$497)+100/MAX(EZ$9:EZ$497))/2))+($RL$4*JX252*100*((100/MAX(EX$9:EX$497)+100/MAX(EZ$9:EZ$497))/2))+($RL$4*JY252*100*((100/MAX(EX$9:EX$497)+100/MAX(EZ$9:EZ$497))/2))+($RL$4*JZ252*100*((100/MAX(EX$9:EX$497)+100/MAX(EZ$9:EZ$497))/2)))*$RW$3/2</f>
        <v>0</v>
      </c>
      <c r="RP252" s="119">
        <f>($RJ$3*KA252*100*100/MAX(FA$9:FA$497)) + ($RJ$3*KB252*100*100/MAX(FA$9:FA$497)/2) + ($RJ$3*KC252*100*100/MAX(FA$9:FA$497)/2) + ($RJ$3*KD252*100*100/MAX(FA$9:FA$497)/4) + ($RJ$3*KE252*100*100/MAX(FA$9:FA$497)/4)</f>
        <v>0</v>
      </c>
      <c r="RQ252" s="118">
        <f>($RL$4*KF252*100*((100/MAX(EX$9:EX$497)+100/MAX(EZ$9:EZ$497)))) * ($RO$3/2) + (($RL$4*KG252*100*((100/MAX(EX$9:EX$497)+100/MAX(EZ$9:EZ$497))))+($RL$4*KH252*100*((100/MAX(EX$9:EX$497)+100/MAX(EZ$9:EZ$497))))+($RL$4*KI252*100*((100/MAX(EX$9:EX$497)+100/MAX(EZ$9:EZ$497))))+($RL$4*KJ252*100*((100/MAX(EX$9:EX$497)+100/MAX(EZ$9:EZ$497))))+($RL$4*KK252*100*((100/MAX(EX$9:EX$497)+100/MAX(EZ$9:EZ$497))))+($RL$4*KL252*100*((100/MAX(EX$9:EX$497)+100/MAX(EZ$9:EZ$497))))+($RL$4*KM252*100*((100/MAX(EX$9:EX$497)+100/MAX(EZ$9:EZ$497))))+($RL$4*KN252*100*((100/MAX(EX$9:EX$497)+100/MAX(EZ$9:EZ$497))))+($RL$4*KO252*100*((100/MAX(EX$9:EX$497)+100/MAX(EZ$9:EZ$497))))+($RL$4*KP252*100*((100/MAX(EX$9:EX$497)+100/MAX(EZ$9:EZ$497))))+($RL$4*KQ252*100*((100/MAX(EX$9:EX$497)+100/MAX(EZ$9:EZ$497))))+($RL$4*KR252*100*((100/MAX(EX$9:EX$497)+100/MAX(EZ$9:EZ$497))))+($RL$4*KS252*100*((100/MAX(EX$9:EX$497)+100/MAX(EZ$9:EZ$497))))+($RL$4*KV252*100*((100/MAX(EX$9:EX$497)+100/MAX(EZ$9:EZ$497))))) * (($RO$3+$RO$4)/6)</f>
        <v>0</v>
      </c>
      <c r="RR252" s="115">
        <f>(($RL$4*KW252*100*((100/MAX(EX$9:EX$497)+100/MAX(EZ$9:EZ$497))))) * ($RO$3/2) + (($RL$4*KX252*100*((100/MAX(EX$9:EX$497)+100/MAX(EZ$9:EZ$497))))+($RL$4*KY252*100*((100/MAX(EX$9:EX$497)+100/MAX(EZ$9:EZ$497))))+($RL$4*KZ252*100*((100/MAX(EX$9:EX$497)+100/MAX(EZ$9:EZ$497))))+($RL$4*LA252*100*((100/MAX(EX$9:EX$497)+100/MAX(EZ$9:EZ$497))))+($RL$4*LB252*100*((100/MAX(EX$9:EX$497)+100/MAX(EZ$9:EZ$497))))+($RL$4*LC252*100*((100/MAX(EX$9:EX$497)+100/MAX(EZ$9:EZ$497))))) * (($RO$3+$RO$4)/6)</f>
        <v>0</v>
      </c>
      <c r="RS252" s="119">
        <f>(($RL$4*LD252*100*((100/MAX(EX$9:EX$497)+100/MAX(EZ$9:EZ$497))))+($RL$4*LE252*100*((100/MAX(EX$9:EX$497)+100/MAX(EZ$9:EZ$497))))) * (($RO$3+$RO$4)/6)</f>
        <v>0</v>
      </c>
      <c r="RT252" s="118">
        <f>($RJ$4*LH252*100*(100/MAX(EV$9:EV$497)))+($RJ$4*LI252*100*(100/MAX(EV$9:EV$497)))</f>
        <v>0</v>
      </c>
      <c r="RU252" s="119">
        <f>($RJ$4*LJ252*(100/MAX(EV$9:EV$497)))/2 + ($RL$3*LK252*(100/MAX(EW$9:EW$497))) + ($RJ$4*LL252*(100/MAX(EV$9:EV$497)))/4 + ($RL$3*LM252*(100/MAX(EW$9:EW$497)))</f>
        <v>0</v>
      </c>
      <c r="RV252" s="118">
        <f>($RJ$4*LN252*100*100/MAX(EV$9:EV$497)/2)+($RJ$4*LO252*100*100/MAX(EV$9:EV$497)/2)+($RJ$4*LP252*100*100/MAX(EV$9:EV$497))+($RJ$4*LQ252*100*100/MAX(EV$9:EV$497))+($RJ$4*LR252*100*100/MAX(EV$9:EV$497))</f>
        <v>0</v>
      </c>
      <c r="RW252" s="115">
        <f>($RJ$4*LS252*100*100/MAX(EV$9:EV$497)) + (($RJ$4*LT252*100*100/MAX(EV$9:EV$497))+($RJ$4*LU252*100*100/MAX(EV$9:EV$497))+($RJ$4*LV252*100*100/MAX(EV$9:EV$497))+($RJ$4*LW252*100*100/MAX(EV$9:EV$497))+($RJ$4*LX252*100*100/MAX(EV$9:EV$497))+($RJ$4*LY252*100*100/MAX(EV$9:EV$497))+($RJ$4*LZ252*100*100/MAX(EV$9:EV$497))+($RJ$4*MA252*100*100/MAX(EV$9:EV$497)))/2</f>
        <v>0</v>
      </c>
      <c r="RX252" s="119">
        <f>($RJ$4*MB252*100*100/MAX(EV$9:EV$497))+($RJ$4*MC252*100*100/MAX(EV$9:EV$497))+($RJ$4*MD252*100*100/MAX(EV$9:EV$497))+($RJ$4*ME252*100*100/MAX(EV$9:EV$497))+($RJ$4*MF252*100*100/MAX(EV$9:EV$497))+($RJ$4*MG252*100*100/MAX(EV$9:EV$497))+($RJ$4*MH252*100*100/MAX(EV$9:EV$497))+($RJ$4*MI252*100*100/MAX(EV$9:EV$497))+($RJ$4*MJ252*100*100/MAX(EV$9:EV$497))+($RJ$4*MK252*100*100/MAX(EV$9:EV$497))+($RJ$4*ML252*100*100/MAX(EV$9:EV$497))+($RJ$4*MM252*100*100/MAX(EV$9:EV$497))+($RJ$4*MN252*100*100/MAX(EV$9:EV$497))</f>
        <v>0</v>
      </c>
      <c r="RY252" s="118">
        <f>($RJ$4*MQ252*100*100/MAX(EV$9:EV$497))/2 + (($RJ$4*MR252*100*100/MAX(EV$9:EV$497))+($RJ$4*MS252*100*100/MAX(EV$9:EV$497))+($RJ$4*MT252*100*100/MAX(EV$9:EV$497))+($RJ$4*MU252*100*100/MAX(EV$9:EV$497))+($RJ$4*MV252*100*100/MAX(EV$9:EV$497))+($RJ$4*MW252*100*100/MAX(EV$9:EV$497))+($RJ$4*MX252*100*100/MAX(EV$9:EV$497))+($RJ$4*MY252*100*100/MAX(EV$9:EV$497))+($RJ$4*MZ252*100*100/MAX(EV$9:EV$497))+($RJ$4*NA252*100*100/MAX(EV$9:EV$497))+($RJ$4*NB252*100*100/MAX(EV$9:EV$497))+($RJ$4*NC252*100*100/MAX(EV$9:EV$497))+($RJ$4*ND252*100*100/MAX(EV$9:EV$497))+($RJ$4*NG252*100*100/MAX(EV$9:EV$497)))/4</f>
        <v>2.106741573033708</v>
      </c>
      <c r="RZ252" s="115">
        <f>($RJ$4*NH252*100*100/MAX(EV$9:EV$497))/2 + (($RJ$4*NI252*100*100/MAX(EV$9:EV$497))+($RJ$4*NJ252*100*100/MAX(EV$9:EV$497))+($RJ$4*NK252*100*100/MAX(EV$9:EV$497))+($RJ$4*NL252*100*100/MAX(EV$9:EV$497))+($RJ$4*NM252*100*100/MAX(EV$9:EV$497))+($RJ$4*NN252*100*100/MAX(EV$9:EV$497)))/4</f>
        <v>0</v>
      </c>
      <c r="SA252" s="117">
        <f>(($RJ$4*NO252*100*100/MAX(EV$9:EV$497))+($RJ$4*NP252*100*100/MAX(EV$9:EV$497)))/4</f>
        <v>0</v>
      </c>
      <c r="SB252" s="118">
        <f t="shared" si="518"/>
        <v>2.106741573033708</v>
      </c>
      <c r="SC252" s="115">
        <f t="shared" si="519"/>
        <v>0.4213483146067416</v>
      </c>
      <c r="SD252" s="115">
        <f t="shared" si="520"/>
        <v>0.526685393258427</v>
      </c>
      <c r="SE252" s="115">
        <f t="shared" si="521"/>
        <v>0.4213483146067416</v>
      </c>
      <c r="SF252" s="115">
        <f t="shared" si="522"/>
        <v>0.526685393258427</v>
      </c>
      <c r="SG252" s="115">
        <f t="shared" si="523"/>
        <v>2.106741573033708</v>
      </c>
      <c r="SH252" s="115">
        <f>ROUND(SB252/MAX(SB$9:SB$497)*100,0)</f>
        <v>3</v>
      </c>
      <c r="SI252" s="115">
        <f>ROUND(SC252/MAX(SC$9:SC$497)*100,0)</f>
        <v>1</v>
      </c>
      <c r="SJ252" s="115">
        <f>ROUND(SD252/MAX(SD$9:SD$497)*100,0)</f>
        <v>1</v>
      </c>
      <c r="SK252" s="115">
        <f>ROUND(SE252/MAX(SE$9:SE$497)*100,0)</f>
        <v>0</v>
      </c>
      <c r="SL252" s="115">
        <f>ROUND(SF252/MAX(SF$9:SF$497)*100,0)</f>
        <v>1</v>
      </c>
      <c r="SM252" s="121">
        <f>ROUND(SG252/MAX(SG$9:SG$497)*100,0)</f>
        <v>2</v>
      </c>
      <c r="SN252" s="115">
        <f>ROUND(AVERAGEIF($ES$9:$ES$497,$ES252,SH$9:SH$497),0)</f>
        <v>29</v>
      </c>
      <c r="SO252" s="115">
        <f>ROUND(AVERAGEIF($ES$9:$ES$497,$ES252,SI$9:SI$497),0)</f>
        <v>3</v>
      </c>
      <c r="SP252" s="115">
        <f>ROUND(AVERAGEIF($ES$9:$ES$497,$ES252,SJ$9:SJ$497),0)</f>
        <v>5</v>
      </c>
      <c r="SQ252" s="115">
        <f>ROUND(AVERAGEIF($ES$9:$ES$497,$ES252,SK$9:SK$497),0)</f>
        <v>2</v>
      </c>
      <c r="SR252" s="115">
        <f>ROUND(AVERAGEIF($ES$9:$ES$497,$ES252,SL$9:SL$497),0)</f>
        <v>4</v>
      </c>
      <c r="SS252" s="121">
        <f>ROUND(AVERAGEIF($ES$9:$ES$497,$ES252,SM$9:SM$497),0)</f>
        <v>36</v>
      </c>
      <c r="ST252" s="114">
        <f>RANK(SB252,SB$9:SB$497,0)</f>
        <v>286</v>
      </c>
      <c r="SU252" s="115">
        <f>RANK(SC252,SC$9:SC$497,0)</f>
        <v>269</v>
      </c>
      <c r="SV252" s="115">
        <f>RANK(SD252,SD$9:SD$497,0)</f>
        <v>265</v>
      </c>
      <c r="SW252" s="115">
        <f>RANK(SE252,SE$9:SE$497,0)</f>
        <v>269</v>
      </c>
      <c r="SX252" s="115">
        <f>RANK(SF252,SF$9:SF$497,0)</f>
        <v>253</v>
      </c>
      <c r="SY252" s="115">
        <f>RANK(SG252,SG$9:SG$497,0)</f>
        <v>237</v>
      </c>
      <c r="SZ252" s="115">
        <f>COUNTIFS(SB$9:SB$497,"&gt;"&amp;SB252,$ES$9:$ES$497,$ES252)+1</f>
        <v>38</v>
      </c>
      <c r="TA252" s="115">
        <f>COUNTIFS(SC$9:SC$497,"&gt;"&amp;SC252,$ES$9:$ES$497,$ES252)+1</f>
        <v>30</v>
      </c>
      <c r="TB252" s="115">
        <f>COUNTIFS(SD$9:SD$497,"&gt;"&amp;SD252,$ES$9:$ES$497,$ES252)+1</f>
        <v>33</v>
      </c>
      <c r="TC252" s="115">
        <f>COUNTIFS(SE$9:SE$497,"&gt;"&amp;SE252,$ES$9:$ES$497,$ES252)+1</f>
        <v>30</v>
      </c>
      <c r="TD252" s="115">
        <f>COUNTIFS(SF$9:SF$497,"&gt;"&amp;SF252,$ES$9:$ES$497,$ES252)+1</f>
        <v>30</v>
      </c>
      <c r="TE252" s="117">
        <f>COUNTIFS(SG$9:SG$497,"&gt;"&amp;SG252,$ES$9:$ES$497,$ES252)+1</f>
        <v>38</v>
      </c>
      <c r="TF252" s="118">
        <f t="shared" si="524"/>
        <v>83</v>
      </c>
      <c r="TG252" s="115">
        <f t="shared" si="525"/>
        <v>53</v>
      </c>
      <c r="TH252" s="115">
        <f t="shared" si="526"/>
        <v>57</v>
      </c>
      <c r="TI252" s="115">
        <f t="shared" si="527"/>
        <v>57</v>
      </c>
      <c r="TJ252" s="115">
        <f t="shared" si="528"/>
        <v>48</v>
      </c>
      <c r="TK252" s="115">
        <f t="shared" si="529"/>
        <v>82</v>
      </c>
      <c r="TL252" s="117">
        <f t="shared" si="530"/>
        <v>82</v>
      </c>
      <c r="TM252" s="118">
        <f>ROUND(TF252/MAX(TF$9:TF$497)*100,0)</f>
        <v>46</v>
      </c>
      <c r="TN252" s="115">
        <f>ROUND(TG252/MAX(TG$9:TG$497)*100,0)</f>
        <v>29</v>
      </c>
      <c r="TO252" s="115">
        <f>ROUND(TH252/MAX(TH$9:TH$497)*100,0)</f>
        <v>31</v>
      </c>
      <c r="TP252" s="115">
        <f>ROUND(TI252/MAX(TI$9:TI$497)*100,0)</f>
        <v>31</v>
      </c>
      <c r="TQ252" s="115">
        <f>ROUND(TJ252/MAX(TJ$9:TJ$497)*100,0)</f>
        <v>24</v>
      </c>
      <c r="TR252" s="115">
        <f>ROUND(TK252/MAX(TK$9:TK$497)*100,0)</f>
        <v>42</v>
      </c>
      <c r="TS252" s="119">
        <f>ROUND(TL252/MAX(TL$9:TL$497)*100,0)</f>
        <v>42</v>
      </c>
      <c r="TT252" s="120">
        <f>RANK(TM252,TM$9:TM$497,0)</f>
        <v>184</v>
      </c>
      <c r="TU252" s="115">
        <f>RANK(TN252,TN$9:TN$497,0)</f>
        <v>218</v>
      </c>
      <c r="TV252" s="115">
        <f>RANK(TO252,TO$9:TO$497,0)</f>
        <v>132</v>
      </c>
      <c r="TW252" s="115">
        <f>RANK(TP252,TP$9:TP$497,0)</f>
        <v>212</v>
      </c>
      <c r="TX252" s="115">
        <f>RANK(TQ252,TQ$9:TQ$497,0)</f>
        <v>214</v>
      </c>
      <c r="TY252" s="115">
        <f>RANK(TR252,TR$9:TR$497,0)</f>
        <v>73</v>
      </c>
      <c r="TZ252" s="121">
        <f>RANK(TS252,TS$9:TS$497,0)</f>
        <v>55</v>
      </c>
      <c r="UA252" s="132"/>
      <c r="UB252" s="7" t="s">
        <v>1</v>
      </c>
    </row>
    <row r="253" spans="1:548" x14ac:dyDescent="0.15">
      <c r="A253" s="183">
        <v>245</v>
      </c>
      <c r="B253" s="200" t="s">
        <v>1123</v>
      </c>
      <c r="C253" s="143"/>
      <c r="D253" s="143"/>
      <c r="E253" s="64" t="s">
        <v>518</v>
      </c>
      <c r="F253" s="65">
        <v>98</v>
      </c>
      <c r="G253" s="65" t="s">
        <v>558</v>
      </c>
      <c r="H253" s="144"/>
      <c r="I253" s="66" t="s">
        <v>521</v>
      </c>
      <c r="J253" s="67" t="s">
        <v>521</v>
      </c>
      <c r="K253" s="67" t="s">
        <v>521</v>
      </c>
      <c r="L253" s="67" t="s">
        <v>521</v>
      </c>
      <c r="M253" s="67" t="s">
        <v>521</v>
      </c>
      <c r="N253" s="67" t="s">
        <v>521</v>
      </c>
      <c r="O253" s="67" t="s">
        <v>521</v>
      </c>
      <c r="P253" s="67" t="s">
        <v>521</v>
      </c>
      <c r="Q253" s="67" t="s">
        <v>521</v>
      </c>
      <c r="R253" s="68" t="s">
        <v>521</v>
      </c>
      <c r="S253" s="69" t="s">
        <v>521</v>
      </c>
      <c r="T253" s="67" t="s">
        <v>521</v>
      </c>
      <c r="U253" s="67" t="s">
        <v>521</v>
      </c>
      <c r="V253" s="67" t="s">
        <v>521</v>
      </c>
      <c r="W253" s="67" t="s">
        <v>521</v>
      </c>
      <c r="X253" s="67" t="s">
        <v>521</v>
      </c>
      <c r="Y253" s="67" t="s">
        <v>521</v>
      </c>
      <c r="Z253" s="67" t="s">
        <v>521</v>
      </c>
      <c r="AA253" s="67" t="s">
        <v>521</v>
      </c>
      <c r="AB253" s="68" t="s">
        <v>521</v>
      </c>
      <c r="AC253" s="69" t="s">
        <v>521</v>
      </c>
      <c r="AD253" s="67" t="s">
        <v>521</v>
      </c>
      <c r="AE253" s="67" t="s">
        <v>521</v>
      </c>
      <c r="AF253" s="67" t="s">
        <v>521</v>
      </c>
      <c r="AG253" s="67" t="s">
        <v>521</v>
      </c>
      <c r="AH253" s="67" t="s">
        <v>521</v>
      </c>
      <c r="AI253" s="67" t="s">
        <v>521</v>
      </c>
      <c r="AJ253" s="67" t="s">
        <v>521</v>
      </c>
      <c r="AK253" s="67" t="s">
        <v>521</v>
      </c>
      <c r="AL253" s="68" t="s">
        <v>521</v>
      </c>
      <c r="AM253" s="69" t="s">
        <v>521</v>
      </c>
      <c r="AN253" s="67" t="s">
        <v>521</v>
      </c>
      <c r="AO253" s="67" t="s">
        <v>521</v>
      </c>
      <c r="AP253" s="67" t="s">
        <v>521</v>
      </c>
      <c r="AQ253" s="67" t="s">
        <v>521</v>
      </c>
      <c r="AR253" s="67" t="s">
        <v>521</v>
      </c>
      <c r="AS253" s="67" t="s">
        <v>521</v>
      </c>
      <c r="AT253" s="67" t="s">
        <v>521</v>
      </c>
      <c r="AU253" s="67" t="s">
        <v>521</v>
      </c>
      <c r="AV253" s="68" t="s">
        <v>521</v>
      </c>
      <c r="AW253" s="69" t="s">
        <v>521</v>
      </c>
      <c r="AX253" s="67" t="s">
        <v>521</v>
      </c>
      <c r="AY253" s="67" t="s">
        <v>521</v>
      </c>
      <c r="AZ253" s="67" t="s">
        <v>521</v>
      </c>
      <c r="BA253" s="67" t="s">
        <v>521</v>
      </c>
      <c r="BB253" s="67" t="s">
        <v>521</v>
      </c>
      <c r="BC253" s="67" t="s">
        <v>521</v>
      </c>
      <c r="BD253" s="67" t="s">
        <v>521</v>
      </c>
      <c r="BE253" s="67" t="s">
        <v>521</v>
      </c>
      <c r="BF253" s="68" t="s">
        <v>521</v>
      </c>
      <c r="BG253" s="69" t="s">
        <v>521</v>
      </c>
      <c r="BH253" s="67" t="s">
        <v>521</v>
      </c>
      <c r="BI253" s="67" t="s">
        <v>521</v>
      </c>
      <c r="BJ253" s="67" t="s">
        <v>521</v>
      </c>
      <c r="BK253" s="67" t="s">
        <v>521</v>
      </c>
      <c r="BL253" s="67" t="s">
        <v>521</v>
      </c>
      <c r="BM253" s="67" t="s">
        <v>521</v>
      </c>
      <c r="BN253" s="67" t="s">
        <v>521</v>
      </c>
      <c r="BO253" s="67" t="s">
        <v>521</v>
      </c>
      <c r="BP253" s="68" t="s">
        <v>521</v>
      </c>
      <c r="BQ253" s="70" t="s">
        <v>521</v>
      </c>
      <c r="BR253" s="67" t="s">
        <v>521</v>
      </c>
      <c r="BS253" s="67" t="s">
        <v>521</v>
      </c>
      <c r="BT253" s="67" t="s">
        <v>521</v>
      </c>
      <c r="BU253" s="67" t="s">
        <v>521</v>
      </c>
      <c r="BV253" s="67" t="s">
        <v>521</v>
      </c>
      <c r="BW253" s="67" t="s">
        <v>521</v>
      </c>
      <c r="BX253" s="67" t="s">
        <v>521</v>
      </c>
      <c r="BY253" s="67" t="s">
        <v>521</v>
      </c>
      <c r="BZ253" s="68" t="s">
        <v>521</v>
      </c>
      <c r="CA253" s="69" t="s">
        <v>521</v>
      </c>
      <c r="CB253" s="67" t="s">
        <v>521</v>
      </c>
      <c r="CC253" s="67" t="s">
        <v>521</v>
      </c>
      <c r="CD253" s="67" t="s">
        <v>521</v>
      </c>
      <c r="CE253" s="67" t="s">
        <v>521</v>
      </c>
      <c r="CF253" s="67" t="s">
        <v>521</v>
      </c>
      <c r="CG253" s="67" t="s">
        <v>520</v>
      </c>
      <c r="CH253" s="67" t="s">
        <v>520</v>
      </c>
      <c r="CI253" s="67" t="s">
        <v>520</v>
      </c>
      <c r="CJ253" s="68" t="s">
        <v>520</v>
      </c>
      <c r="CK253" s="69" t="s">
        <v>520</v>
      </c>
      <c r="CL253" s="67" t="s">
        <v>520</v>
      </c>
      <c r="CM253" s="67" t="s">
        <v>520</v>
      </c>
      <c r="CN253" s="67" t="s">
        <v>520</v>
      </c>
      <c r="CO253" s="67" t="s">
        <v>520</v>
      </c>
      <c r="CP253" s="67" t="s">
        <v>520</v>
      </c>
      <c r="CQ253" s="67" t="s">
        <v>521</v>
      </c>
      <c r="CR253" s="67" t="s">
        <v>521</v>
      </c>
      <c r="CS253" s="67" t="s">
        <v>521</v>
      </c>
      <c r="CT253" s="68" t="s">
        <v>521</v>
      </c>
      <c r="CU253" s="69" t="s">
        <v>521</v>
      </c>
      <c r="CV253" s="67" t="s">
        <v>521</v>
      </c>
      <c r="CW253" s="67" t="s">
        <v>521</v>
      </c>
      <c r="CX253" s="67" t="s">
        <v>521</v>
      </c>
      <c r="CY253" s="67" t="s">
        <v>521</v>
      </c>
      <c r="CZ253" s="67" t="s">
        <v>521</v>
      </c>
      <c r="DA253" s="67" t="s">
        <v>521</v>
      </c>
      <c r="DB253" s="67" t="s">
        <v>521</v>
      </c>
      <c r="DC253" s="67" t="s">
        <v>521</v>
      </c>
      <c r="DD253" s="68" t="s">
        <v>521</v>
      </c>
      <c r="DE253" s="69" t="s">
        <v>521</v>
      </c>
      <c r="DF253" s="71" t="s">
        <v>521</v>
      </c>
      <c r="DG253" s="67" t="s">
        <v>521</v>
      </c>
      <c r="DH253" s="67" t="s">
        <v>521</v>
      </c>
      <c r="DI253" s="67" t="s">
        <v>521</v>
      </c>
      <c r="DJ253" s="67" t="s">
        <v>521</v>
      </c>
      <c r="DK253" s="67" t="s">
        <v>521</v>
      </c>
      <c r="DL253" s="67" t="s">
        <v>521</v>
      </c>
      <c r="DM253" s="67" t="s">
        <v>521</v>
      </c>
      <c r="DN253" s="68" t="s">
        <v>521</v>
      </c>
      <c r="DO253" s="70" t="s">
        <v>521</v>
      </c>
      <c r="DP253" s="71" t="s">
        <v>521</v>
      </c>
      <c r="DQ253" s="67" t="s">
        <v>521</v>
      </c>
      <c r="DR253" s="67" t="s">
        <v>521</v>
      </c>
      <c r="DS253" s="67" t="s">
        <v>521</v>
      </c>
      <c r="DT253" s="67" t="s">
        <v>521</v>
      </c>
      <c r="DU253" s="67" t="s">
        <v>521</v>
      </c>
      <c r="DV253" s="67" t="s">
        <v>521</v>
      </c>
      <c r="DW253" s="67" t="s">
        <v>521</v>
      </c>
      <c r="DX253" s="72" t="s">
        <v>521</v>
      </c>
      <c r="DY253" s="73" t="s">
        <v>522</v>
      </c>
      <c r="DZ253" s="74">
        <v>2</v>
      </c>
      <c r="EA253" s="74">
        <v>3</v>
      </c>
      <c r="EB253" s="74">
        <v>3</v>
      </c>
      <c r="EC253" s="75">
        <v>4</v>
      </c>
      <c r="ED253" s="76" t="s">
        <v>522</v>
      </c>
      <c r="EE253" s="74">
        <f t="shared" si="474"/>
        <v>2</v>
      </c>
      <c r="EF253" s="74">
        <f t="shared" si="475"/>
        <v>6</v>
      </c>
      <c r="EG253" s="74">
        <f t="shared" si="476"/>
        <v>18</v>
      </c>
      <c r="EH253" s="77">
        <f t="shared" si="477"/>
        <v>72</v>
      </c>
      <c r="EI253" s="73">
        <v>300</v>
      </c>
      <c r="EJ253" s="74">
        <v>450</v>
      </c>
      <c r="EK253" s="74">
        <v>900</v>
      </c>
      <c r="EL253" s="74">
        <v>1500</v>
      </c>
      <c r="EM253" s="75">
        <v>4500</v>
      </c>
      <c r="EN253" s="78">
        <v>1</v>
      </c>
      <c r="EO253" s="79">
        <f t="shared" si="478"/>
        <v>0.75</v>
      </c>
      <c r="EP253" s="79">
        <f t="shared" si="479"/>
        <v>0.5</v>
      </c>
      <c r="EQ253" s="79">
        <f t="shared" si="480"/>
        <v>0.27777777777777773</v>
      </c>
      <c r="ER253" s="80">
        <f t="shared" si="481"/>
        <v>0.20833333333333334</v>
      </c>
      <c r="ES253" s="128" t="s">
        <v>534</v>
      </c>
      <c r="ET253" s="82"/>
      <c r="EU253" s="83">
        <v>4</v>
      </c>
      <c r="EV253" s="146">
        <v>83</v>
      </c>
      <c r="EW253" s="147">
        <v>35</v>
      </c>
      <c r="EX253" s="147">
        <v>78</v>
      </c>
      <c r="EY253" s="147">
        <v>47</v>
      </c>
      <c r="EZ253" s="147">
        <v>12</v>
      </c>
      <c r="FA253" s="147">
        <v>12</v>
      </c>
      <c r="FB253" s="147">
        <v>68</v>
      </c>
      <c r="FC253" s="147">
        <v>60</v>
      </c>
      <c r="FD253" s="74">
        <f t="shared" si="482"/>
        <v>90</v>
      </c>
      <c r="FE253" s="84">
        <f t="shared" si="483"/>
        <v>138</v>
      </c>
      <c r="FF253" s="73">
        <f>RANK(EV253,$EV$9:$EV$497,0)</f>
        <v>148</v>
      </c>
      <c r="FG253" s="74">
        <f>RANK(EW253,$EW$9:$EW$497,0)</f>
        <v>267</v>
      </c>
      <c r="FH253" s="74">
        <f>RANK(EX253,$EX$9:$EX$497,0)</f>
        <v>59</v>
      </c>
      <c r="FI253" s="74">
        <f>RANK(EY253,$EY$9:$EY$497,0)</f>
        <v>141</v>
      </c>
      <c r="FJ253" s="74">
        <f>RANK(EZ253,$EZ$9:$EZ$497,0)</f>
        <v>297</v>
      </c>
      <c r="FK253" s="74">
        <f>RANK(FA253,$FA$9:$FA$497,0)</f>
        <v>279</v>
      </c>
      <c r="FL253" s="74">
        <f>RANK(FB253,$FB$9:$FB$497,0)</f>
        <v>90</v>
      </c>
      <c r="FM253" s="74">
        <f>RANK(FC253,$FC$9:$FC$497,0)</f>
        <v>126</v>
      </c>
      <c r="FN253" s="74">
        <f>RANK(FD253,$FD$9:$FD$497,0)</f>
        <v>123</v>
      </c>
      <c r="FO253" s="84">
        <f>RANK(FE253,$FE$9:$FE$497,0)</f>
        <v>74</v>
      </c>
      <c r="FP253" s="73">
        <f>COUNTIFS($EV$9:$EV$497,"&gt;"&amp;EV253,$ES$9:$ES$497,ES253)+1</f>
        <v>31</v>
      </c>
      <c r="FQ253" s="74">
        <f>COUNTIFS($EW$9:$EW$497,"&gt;"&amp;EW253,$ES$9:$ES$497,ES253)+1</f>
        <v>30</v>
      </c>
      <c r="FR253" s="74">
        <f>COUNTIFS($EX$9:$EX$497,"&gt;"&amp;EX253,$ES$9:$ES$497,ES253)+1</f>
        <v>30</v>
      </c>
      <c r="FS253" s="74">
        <f>COUNTIFS($EY$9:$EY$497,"&gt;"&amp;EY253,$ES$9:$ES$497,ES253)+1</f>
        <v>25</v>
      </c>
      <c r="FT253" s="74">
        <f>COUNTIFS($EZ$9:$EZ$497,"&gt;"&amp;EZ253,$ES$9:$ES$497,ES253)+1</f>
        <v>27</v>
      </c>
      <c r="FU253" s="74">
        <f>COUNTIFS($FA$9:$FA$497,"&gt;"&amp;FA253,$ES$9:$ES$497,ES253)+1</f>
        <v>26</v>
      </c>
      <c r="FV253" s="74">
        <f>COUNTIFS($FB$9:$FB$497,"&gt;"&amp;FB253,$ES$9:$ES$497,ES253)+1</f>
        <v>24</v>
      </c>
      <c r="FW253" s="74">
        <f>COUNTIFS($FC$9:$FC$497,"&gt;"&amp;FC253,$ES$9:$ES$497,ES253)+1</f>
        <v>37</v>
      </c>
      <c r="FX253" s="74">
        <f>COUNTIFS($FD$9:$FD$497,"&gt;"&amp;FD253,$ES$9:$ES$497,ES253)+1</f>
        <v>30</v>
      </c>
      <c r="FY253" s="84">
        <f>COUNTIFS($FE$9:$FE$497,"&gt;"&amp;FE253,$ES$9:$ES$497,ES253)+1</f>
        <v>34</v>
      </c>
      <c r="FZ253" s="73">
        <f t="shared" si="484"/>
        <v>0.85</v>
      </c>
      <c r="GA253" s="74">
        <f t="shared" si="485"/>
        <v>0.36</v>
      </c>
      <c r="GB253" s="74">
        <f t="shared" si="486"/>
        <v>0.8</v>
      </c>
      <c r="GC253" s="74">
        <f t="shared" si="487"/>
        <v>0.48</v>
      </c>
      <c r="GD253" s="74">
        <f t="shared" si="488"/>
        <v>0.12</v>
      </c>
      <c r="GE253" s="74">
        <f t="shared" si="489"/>
        <v>0.12</v>
      </c>
      <c r="GF253" s="74">
        <f t="shared" si="490"/>
        <v>0.69</v>
      </c>
      <c r="GG253" s="86">
        <f t="shared" si="491"/>
        <v>0.61</v>
      </c>
      <c r="GH253" s="86">
        <f t="shared" si="492"/>
        <v>0.92</v>
      </c>
      <c r="GI253" s="87">
        <f t="shared" si="493"/>
        <v>1.41</v>
      </c>
      <c r="GJ253" s="85">
        <f>ROUND(((FZ253-AVERAGE(FZ$9:FZ$497))/STDEVP(FZ$9:FZ$497)*10+50),2)</f>
        <v>45.46</v>
      </c>
      <c r="GK253" s="86">
        <f>ROUND(((GA253-AVERAGE(GA$9:GA$497))/STDEVP(GA$9:GA$497)*10+50),2)</f>
        <v>40.130000000000003</v>
      </c>
      <c r="GL253" s="86">
        <f>ROUND(((GB253-AVERAGE(GB$9:GB$497))/STDEVP(GB$9:GB$497)*10+50),2)</f>
        <v>58.16</v>
      </c>
      <c r="GM253" s="86">
        <f>ROUND(((GC253-AVERAGE(GC$9:GC$497))/STDEVP(GC$9:GC$497)*10+50),2)</f>
        <v>47.69</v>
      </c>
      <c r="GN253" s="86">
        <f>ROUND(((GD253-AVERAGE(GD$9:GD$497))/STDEVP(GD$9:GD$497)*10+50),2)</f>
        <v>40.68</v>
      </c>
      <c r="GO253" s="86">
        <f>ROUND(((GE253-AVERAGE(GE$9:GE$497))/STDEVP(GE$9:GE$497)*10+50),2)</f>
        <v>41.71</v>
      </c>
      <c r="GP253" s="86">
        <f>ROUND(((GF253-AVERAGE(GF$9:GF$497))/STDEVP(GF$9:GF$497)*10+50),2)</f>
        <v>51.73</v>
      </c>
      <c r="GQ253" s="86">
        <f>ROUND(((GG253-AVERAGE(GG$9:GG$497))/STDEVP(GG$9:GG$497)*10+50),2)</f>
        <v>49.34</v>
      </c>
      <c r="GR253" s="86">
        <f>ROUND(((GH253-AVERAGE(GH$9:GH$497))/STDEVP(GH$9:GH$497)*10+50),2)</f>
        <v>48</v>
      </c>
      <c r="GS253" s="87">
        <f>ROUND(((GI253-AVERAGE(GI$9:GI$497))/STDEVP(GI$9:GI$497)*10+50),2)</f>
        <v>54.12</v>
      </c>
      <c r="GT253" s="73">
        <f>RANK(GJ253,$GJ$9:$GJ$497,0)</f>
        <v>297</v>
      </c>
      <c r="GU253" s="74">
        <f>RANK(GK253,$GK$9:$GK$497,0)</f>
        <v>371</v>
      </c>
      <c r="GV253" s="74">
        <f>RANK(GL253,$GL$9:$GL$497,0)</f>
        <v>91</v>
      </c>
      <c r="GW253" s="74">
        <f>RANK(GM253,$GM$9:$GM$497,0)</f>
        <v>238</v>
      </c>
      <c r="GX253" s="74">
        <f>RANK(GN253,$GN$9:$GN$497,0)</f>
        <v>412</v>
      </c>
      <c r="GY253" s="74">
        <f>RANK(GO253,$GO$9:$GO$497,0)</f>
        <v>407</v>
      </c>
      <c r="GZ253" s="74">
        <f>RANK(GP253,$GP$9:$GP$497,0)</f>
        <v>182</v>
      </c>
      <c r="HA253" s="74">
        <f>RANK(GQ253,$GQ$9:$GQ$497,0)</f>
        <v>224</v>
      </c>
      <c r="HB253" s="74">
        <f>RANK(GR253,$GR$9:$GR$497,0)</f>
        <v>217</v>
      </c>
      <c r="HC253" s="84">
        <f>RANK(GS253,$GS$9:$GS$497,0)</f>
        <v>119</v>
      </c>
      <c r="HD253" s="85">
        <f>ROUND(AVERAGEIF($ES$9:$ES$497,$ES253,$FZ$9:$FZ$497),2)</f>
        <v>0.95</v>
      </c>
      <c r="HE253" s="86">
        <f>ROUND(AVERAGEIF($ES$9:$ES$497,$ES253,$GA$9:$GA$497),2)</f>
        <v>0.38</v>
      </c>
      <c r="HF253" s="86">
        <f>ROUND(AVERAGEIF($ES$9:$ES$497,$ES253,$GB$9:$GB$497),2)</f>
        <v>0.82</v>
      </c>
      <c r="HG253" s="86">
        <f>ROUND(AVERAGEIF($ES$9:$ES$497,$ES253,$GC$9:$GC$497),2)</f>
        <v>0.44</v>
      </c>
      <c r="HH253" s="86">
        <f>ROUND(AVERAGEIF($ES$9:$ES$497,$ES253,$GD$9:$GD$497),2)</f>
        <v>0.15</v>
      </c>
      <c r="HI253" s="86">
        <f>ROUND(AVERAGEIF($ES$9:$ES$497,$ES253,$GE$9:$GE$497),2)</f>
        <v>0.14000000000000001</v>
      </c>
      <c r="HJ253" s="86">
        <f>ROUND(AVERAGEIF($ES$9:$ES$497,$ES253,$GF$9:$GF$497),2)</f>
        <v>0.74</v>
      </c>
      <c r="HK253" s="86">
        <f>ROUND(AVERAGEIF($ES$9:$ES$497,$ES253,$GG$9:$GG$497),2)</f>
        <v>0.85</v>
      </c>
      <c r="HL253" s="86">
        <f>ROUND(AVERAGEIF($ES$9:$ES$497,$ES253,$GH$9:$GH$497),2)</f>
        <v>0.97</v>
      </c>
      <c r="HM253" s="87">
        <f>ROUND(AVERAGEIF($ES$9:$ES$497,$ES253,$GI$9:$GI$497),2)</f>
        <v>1.67</v>
      </c>
      <c r="HN253" s="88">
        <f t="shared" si="494"/>
        <v>-9.9999999999999978E-2</v>
      </c>
      <c r="HO253" s="89">
        <f t="shared" si="495"/>
        <v>-2.0000000000000018E-2</v>
      </c>
      <c r="HP253" s="89">
        <f t="shared" si="496"/>
        <v>-1.9999999999999907E-2</v>
      </c>
      <c r="HQ253" s="89">
        <f t="shared" si="497"/>
        <v>3.999999999999998E-2</v>
      </c>
      <c r="HR253" s="89">
        <f t="shared" si="498"/>
        <v>-0.03</v>
      </c>
      <c r="HS253" s="89">
        <f t="shared" si="499"/>
        <v>-2.0000000000000018E-2</v>
      </c>
      <c r="HT253" s="89">
        <f t="shared" si="500"/>
        <v>-5.0000000000000044E-2</v>
      </c>
      <c r="HU253" s="89">
        <f t="shared" si="501"/>
        <v>-0.24</v>
      </c>
      <c r="HV253" s="89">
        <f t="shared" si="502"/>
        <v>-4.9999999999999933E-2</v>
      </c>
      <c r="HW253" s="90">
        <f t="shared" si="503"/>
        <v>-0.26</v>
      </c>
      <c r="HX253" s="73">
        <f>COUNTIFS($FZ$9:$FZ$497,"&gt;"&amp;FZ253,$ES$9:$ES$497,$ES253)+1</f>
        <v>59</v>
      </c>
      <c r="HY253" s="74">
        <f>COUNTIFS($GA$9:$GA$497,"&gt;"&amp;GA253,$ES$9:$ES$497,$ES253)+1</f>
        <v>44</v>
      </c>
      <c r="HZ253" s="74">
        <f>COUNTIFS($GB$9:$GB$497,"&gt;"&amp;GB253,$ES$9:$ES$497,$ES253)+1</f>
        <v>39</v>
      </c>
      <c r="IA253" s="74">
        <f>COUNTIFS($GC$9:$GC$497,"&gt;"&amp;GC253,$ES$9:$ES$497,$ES253)+1</f>
        <v>31</v>
      </c>
      <c r="IB253" s="74">
        <f>COUNTIFS($GD$9:$GD$497,"&gt;"&amp;GD253,$ES$9:$ES$497,$ES253)+1</f>
        <v>61</v>
      </c>
      <c r="IC253" s="74">
        <f>COUNTIFS($GE$9:$GE$497,"&gt;"&amp;GE253,$ES$9:$ES$497,$ES253)+1</f>
        <v>61</v>
      </c>
      <c r="ID253" s="74">
        <f>COUNTIFS($GF$9:$GF$497,"&gt;"&amp;GF253,$ES$9:$ES$497,$ES253)+1</f>
        <v>57</v>
      </c>
      <c r="IE253" s="74">
        <f>COUNTIFS($GG$9:$GG$497,"&gt;"&amp;GG253,$ES$9:$ES$497,$ES253)+1</f>
        <v>61</v>
      </c>
      <c r="IF253" s="74">
        <f>COUNTIFS($GH$9:$GH$497,"&gt;"&amp;GH253,$ES$9:$ES$497,$ES253)+1</f>
        <v>44</v>
      </c>
      <c r="IG253" s="84">
        <f>COUNTIFS($GI$9:$GI$497,"&gt;"&amp;GI253,$ES$9:$ES$497,$ES253)+1</f>
        <v>61</v>
      </c>
      <c r="IH253" s="148"/>
      <c r="II253" s="149">
        <v>7.0000000000000007E-2</v>
      </c>
      <c r="IJ253" s="149"/>
      <c r="IK253" s="149"/>
      <c r="IL253" s="149"/>
      <c r="IM253" s="150"/>
      <c r="IN253" s="151"/>
      <c r="IO253" s="152"/>
      <c r="IP253" s="153"/>
      <c r="IQ253" s="149"/>
      <c r="IR253" s="149"/>
      <c r="IS253" s="149"/>
      <c r="IT253" s="149"/>
      <c r="IU253" s="149"/>
      <c r="IV253" s="149"/>
      <c r="IW253" s="154"/>
      <c r="IX253" s="151"/>
      <c r="IY253" s="149"/>
      <c r="IZ253" s="149"/>
      <c r="JA253" s="149"/>
      <c r="JB253" s="149"/>
      <c r="JC253" s="149"/>
      <c r="JD253" s="149"/>
      <c r="JE253" s="155"/>
      <c r="JF253" s="153"/>
      <c r="JG253" s="149"/>
      <c r="JH253" s="149"/>
      <c r="JI253" s="149"/>
      <c r="JJ253" s="149"/>
      <c r="JK253" s="149"/>
      <c r="JL253" s="149"/>
      <c r="JM253" s="154"/>
      <c r="JN253" s="151"/>
      <c r="JO253" s="149"/>
      <c r="JP253" s="149"/>
      <c r="JQ253" s="149"/>
      <c r="JR253" s="149"/>
      <c r="JS253" s="149"/>
      <c r="JT253" s="149"/>
      <c r="JU253" s="149"/>
      <c r="JV253" s="149"/>
      <c r="JW253" s="149"/>
      <c r="JX253" s="149"/>
      <c r="JY253" s="149"/>
      <c r="JZ253" s="155"/>
      <c r="KA253" s="151"/>
      <c r="KB253" s="149"/>
      <c r="KC253" s="149"/>
      <c r="KD253" s="149"/>
      <c r="KE253" s="155"/>
      <c r="KF253" s="153"/>
      <c r="KG253" s="149"/>
      <c r="KH253" s="149"/>
      <c r="KI253" s="149"/>
      <c r="KJ253" s="149"/>
      <c r="KK253" s="156"/>
      <c r="KL253" s="149"/>
      <c r="KM253" s="149"/>
      <c r="KN253" s="149"/>
      <c r="KO253" s="149"/>
      <c r="KP253" s="149"/>
      <c r="KQ253" s="149"/>
      <c r="KR253" s="149"/>
      <c r="KS253" s="154"/>
      <c r="KT253" s="154"/>
      <c r="KU253" s="154"/>
      <c r="KV253" s="154"/>
      <c r="KW253" s="151"/>
      <c r="KX253" s="149"/>
      <c r="KY253" s="149"/>
      <c r="KZ253" s="149"/>
      <c r="LA253" s="149"/>
      <c r="LB253" s="149"/>
      <c r="LC253" s="154"/>
      <c r="LD253" s="151"/>
      <c r="LE253" s="152"/>
      <c r="LF253" s="157"/>
      <c r="LG253" s="158"/>
      <c r="LH253" s="151"/>
      <c r="LI253" s="149"/>
      <c r="LJ253" s="147"/>
      <c r="LK253" s="147"/>
      <c r="LL253" s="147"/>
      <c r="LM253" s="159"/>
      <c r="LN253" s="153"/>
      <c r="LO253" s="149"/>
      <c r="LP253" s="149"/>
      <c r="LQ253" s="149"/>
      <c r="LR253" s="154"/>
      <c r="LS253" s="151"/>
      <c r="LT253" s="149"/>
      <c r="LU253" s="149"/>
      <c r="LV253" s="149"/>
      <c r="LW253" s="149"/>
      <c r="LX253" s="149"/>
      <c r="LY253" s="149"/>
      <c r="LZ253" s="149"/>
      <c r="MA253" s="155"/>
      <c r="MB253" s="153"/>
      <c r="MC253" s="149"/>
      <c r="MD253" s="149"/>
      <c r="ME253" s="149"/>
      <c r="MF253" s="149"/>
      <c r="MG253" s="149"/>
      <c r="MH253" s="149"/>
      <c r="MI253" s="149"/>
      <c r="MJ253" s="149"/>
      <c r="MK253" s="149"/>
      <c r="ML253" s="149"/>
      <c r="MM253" s="149"/>
      <c r="MN253" s="156"/>
      <c r="MO253" s="156"/>
      <c r="MP253" s="154"/>
      <c r="MQ253" s="151"/>
      <c r="MR253" s="149"/>
      <c r="MS253" s="149"/>
      <c r="MT253" s="149"/>
      <c r="MU253" s="149"/>
      <c r="MV253" s="156"/>
      <c r="MW253" s="149"/>
      <c r="MX253" s="149"/>
      <c r="MY253" s="149"/>
      <c r="MZ253" s="149">
        <v>0.05</v>
      </c>
      <c r="NA253" s="149"/>
      <c r="NB253" s="149"/>
      <c r="NC253" s="149"/>
      <c r="ND253" s="154"/>
      <c r="NE253" s="154"/>
      <c r="NF253" s="154"/>
      <c r="NG253" s="154"/>
      <c r="NH253" s="151"/>
      <c r="NI253" s="149"/>
      <c r="NJ253" s="149"/>
      <c r="NK253" s="149"/>
      <c r="NL253" s="149"/>
      <c r="NM253" s="149"/>
      <c r="NN253" s="94"/>
      <c r="NO253" s="151"/>
      <c r="NP253" s="160"/>
      <c r="NQ253" s="145" t="s">
        <v>1120</v>
      </c>
      <c r="NR253" s="199" t="s">
        <v>1125</v>
      </c>
      <c r="NS253" s="199"/>
      <c r="NT253" s="199" t="s">
        <v>917</v>
      </c>
      <c r="NU253" s="199"/>
      <c r="NV253" s="135"/>
      <c r="NW253" s="102" t="s">
        <v>882</v>
      </c>
      <c r="NX253" s="136" t="s">
        <v>1126</v>
      </c>
      <c r="NY253" s="138" t="s">
        <v>1127</v>
      </c>
      <c r="NZ253" s="136" t="s">
        <v>1126</v>
      </c>
      <c r="OA253" s="137"/>
      <c r="OB253" s="137"/>
      <c r="OC253" s="137"/>
      <c r="OD253" s="108">
        <f t="shared" si="504"/>
        <v>72</v>
      </c>
      <c r="OE253" s="109">
        <v>5</v>
      </c>
      <c r="OF253" s="110">
        <f t="shared" si="505"/>
        <v>300</v>
      </c>
      <c r="OG253" s="109">
        <v>3</v>
      </c>
      <c r="OH253" s="111">
        <f>ROUND(AVERAGEIF($ES$9:$ES$497,$ES253,EV$9:EV$497),0)</f>
        <v>70</v>
      </c>
      <c r="OI253" s="112">
        <f>ROUND(AVERAGEIF($ES$9:$ES$497,$ES253,EW$9:EW$497),0)</f>
        <v>29</v>
      </c>
      <c r="OJ253" s="112">
        <f>ROUND(AVERAGEIF($ES$9:$ES$497,$ES253,EX$9:EX$497),0)</f>
        <v>62</v>
      </c>
      <c r="OK253" s="112">
        <f>ROUND(AVERAGEIF($ES$9:$ES$497,$ES253,EY$9:EY$497),0)</f>
        <v>34</v>
      </c>
      <c r="OL253" s="112">
        <f>ROUND(AVERAGEIF($ES$9:$ES$497,$ES253,EZ$9:EZ$497),0)</f>
        <v>10</v>
      </c>
      <c r="OM253" s="112">
        <f>ROUND(AVERAGEIF($ES$9:$ES$497,$ES253,FA$9:FA$497),0)</f>
        <v>10</v>
      </c>
      <c r="ON253" s="112">
        <f>ROUND(AVERAGEIF($ES$9:$ES$497,$ES253,FB$9:FB$497),0)</f>
        <v>53</v>
      </c>
      <c r="OO253" s="112">
        <f>ROUND(AVERAGEIF($ES$9:$ES$497,$ES253,FC$9:FC$497),0)</f>
        <v>56</v>
      </c>
      <c r="OP253" s="112">
        <f>ROUND(AVERAGEIF($ES$9:$ES$497,$ES253,FD$9:FD$497),0)</f>
        <v>72</v>
      </c>
      <c r="OQ253" s="113">
        <f>ROUND(AVERAGEIF($ES$9:$ES$497,$ES253,FE$9:FE$497),0)</f>
        <v>118</v>
      </c>
      <c r="OR253" s="114">
        <f>ROUND(EV253/MAX(EV$9:EV$497)*100,0)</f>
        <v>47</v>
      </c>
      <c r="OS253" s="115">
        <f>ROUND(EW253/MAX(EW$9:EW$497)*100,0)</f>
        <v>28</v>
      </c>
      <c r="OT253" s="115">
        <f>ROUND(EX253/MAX(EX$9:EX$497)*100,0)</f>
        <v>65</v>
      </c>
      <c r="OU253" s="115">
        <f>ROUND(EY253/MAX(EY$9:EY$497)*100,0)</f>
        <v>32</v>
      </c>
      <c r="OV253" s="115">
        <f>ROUND(EZ253/MAX(EZ$9:EZ$497)*100,0)</f>
        <v>10</v>
      </c>
      <c r="OW253" s="115">
        <f>ROUND(FA253/MAX(FA$9:FA$497)*100,0)</f>
        <v>11</v>
      </c>
      <c r="OX253" s="115">
        <f>ROUND(FB253/MAX(FB$9:FB$497)*100,0)</f>
        <v>51</v>
      </c>
      <c r="OY253" s="116">
        <f>ROUND(FC253/MAX(FC$9:FC$497)*100,0)</f>
        <v>41</v>
      </c>
      <c r="OZ253" s="115">
        <f>ROUND(FD253/MAX(FD$9:FD$497)*100,0)</f>
        <v>61</v>
      </c>
      <c r="PA253" s="117">
        <f>ROUND(FE253/MAX(FE$9:FE$497)*100,0)</f>
        <v>56</v>
      </c>
      <c r="PB253" s="118">
        <f t="shared" si="506"/>
        <v>520</v>
      </c>
      <c r="PC253" s="115">
        <f t="shared" si="507"/>
        <v>355</v>
      </c>
      <c r="PD253" s="115">
        <f t="shared" si="508"/>
        <v>550</v>
      </c>
      <c r="PE253" s="115">
        <f t="shared" si="509"/>
        <v>602</v>
      </c>
      <c r="PF253" s="115">
        <f t="shared" si="510"/>
        <v>366</v>
      </c>
      <c r="PG253" s="119">
        <f t="shared" si="511"/>
        <v>298</v>
      </c>
      <c r="PH253" s="118">
        <f>ROUND(PB253/MAX(PB$9:PB$497)*100,0)</f>
        <v>62</v>
      </c>
      <c r="PI253" s="115">
        <f>ROUND(PC253/MAX(PC$9:PC$497)*100,0)</f>
        <v>43</v>
      </c>
      <c r="PJ253" s="115">
        <f>ROUND(PD253/MAX(PD$9:PD$497)*100,0)</f>
        <v>58</v>
      </c>
      <c r="PK253" s="115">
        <f>ROUND(PE253/MAX(PE$9:PE$497)*100,0)</f>
        <v>60</v>
      </c>
      <c r="PL253" s="115">
        <f>ROUND(PF253/MAX(PF$9:PF$497)*100,0)</f>
        <v>52</v>
      </c>
      <c r="PM253" s="119">
        <f>ROUND(PG253/MAX(PG$9:PG$497)*100,0)</f>
        <v>44</v>
      </c>
      <c r="PN253" s="118">
        <f>RANK(PH253,PH$9:PH$497,0)</f>
        <v>94</v>
      </c>
      <c r="PO253" s="115">
        <f>RANK(PI253,PI$9:PI$497,0)</f>
        <v>187</v>
      </c>
      <c r="PP253" s="115">
        <f>RANK(PJ253,PJ$9:PJ$497,0)</f>
        <v>144</v>
      </c>
      <c r="PQ253" s="115">
        <f>RANK(PK253,PK$9:PK$497,0)</f>
        <v>96</v>
      </c>
      <c r="PR253" s="115">
        <f>RANK(PL253,PL$9:PL$497,0)</f>
        <v>188</v>
      </c>
      <c r="PS253" s="119">
        <f>RANK(PM253,PM$9:PM$497,0)</f>
        <v>205</v>
      </c>
      <c r="PT253" s="120">
        <f>ROUND(FZ253/MAX(FZ$9:FZ$497)*100,0)</f>
        <v>46</v>
      </c>
      <c r="PU253" s="115">
        <f>ROUND(GA253/MAX(GA$9:GA$497)*100,0)</f>
        <v>20</v>
      </c>
      <c r="PV253" s="115">
        <f>ROUND(GB253/MAX(GB$9:GB$497)*100,0)</f>
        <v>58</v>
      </c>
      <c r="PW253" s="115">
        <f>ROUND(GC253/MAX(GC$9:GC$497)*100,0)</f>
        <v>38</v>
      </c>
      <c r="PX253" s="115">
        <f>ROUND(GD253/MAX(GD$9:GD$497)*100,0)</f>
        <v>7</v>
      </c>
      <c r="PY253" s="115">
        <f>ROUND(GE253/MAX(GE$9:GE$497)*100,0)</f>
        <v>7</v>
      </c>
      <c r="PZ253" s="115">
        <f>ROUND(GF253/MAX(GF$9:GF$497)*100,0)</f>
        <v>32</v>
      </c>
      <c r="QA253" s="116">
        <f>ROUND(GG253/MAX(GG$9:GG$497)*100,0)</f>
        <v>33</v>
      </c>
      <c r="QB253" s="115">
        <f>ROUND(GH253/MAX(GH$9:GH$497)*100,0)</f>
        <v>41</v>
      </c>
      <c r="QC253" s="121">
        <f>ROUND(GI253/MAX(GI$9:GI$497)*100,0)</f>
        <v>45</v>
      </c>
      <c r="QD253" s="120">
        <f>ROUND(AVERAGEIF($ES$9:$ES$497,$ES253,PT$9:PT$497),0)</f>
        <v>52</v>
      </c>
      <c r="QE253" s="120">
        <f>ROUND(AVERAGEIF($ES$9:$ES$497,$ES253,PU$9:PU$497),0)</f>
        <v>21</v>
      </c>
      <c r="QF253" s="120">
        <f>ROUND(AVERAGEIF($ES$9:$ES$497,$ES253,PV$9:PV$497),0)</f>
        <v>60</v>
      </c>
      <c r="QG253" s="120">
        <f>ROUND(AVERAGEIF($ES$9:$ES$497,$ES253,PW$9:PW$497),0)</f>
        <v>35</v>
      </c>
      <c r="QH253" s="120">
        <f>ROUND(AVERAGEIF($ES$9:$ES$497,$ES253,PX$9:PX$497),0)</f>
        <v>8</v>
      </c>
      <c r="QI253" s="120">
        <f>ROUND(AVERAGEIF($ES$9:$ES$497,$ES253,PY$9:PY$497),0)</f>
        <v>9</v>
      </c>
      <c r="QJ253" s="120">
        <f>ROUND(AVERAGEIF($ES$9:$ES$497,$ES253,PZ$9:PZ$497),0)</f>
        <v>35</v>
      </c>
      <c r="QK253" s="120">
        <f>ROUND(AVERAGEIF($ES$9:$ES$497,$ES253,QA$9:QA$497),0)</f>
        <v>46</v>
      </c>
      <c r="QL253" s="120">
        <f>ROUND(AVERAGEIF($ES$9:$ES$497,$ES253,QB$9:QB$497),0)</f>
        <v>43</v>
      </c>
      <c r="QM253" s="120">
        <f>ROUND(AVERAGEIF($ES$9:$ES$497,$ES253,QC$9:QC$497),0)</f>
        <v>53</v>
      </c>
      <c r="QN253" s="114">
        <f t="shared" si="512"/>
        <v>499</v>
      </c>
      <c r="QO253" s="115">
        <f t="shared" si="513"/>
        <v>295</v>
      </c>
      <c r="QP253" s="115">
        <f t="shared" si="514"/>
        <v>527</v>
      </c>
      <c r="QQ253" s="115">
        <f t="shared" si="515"/>
        <v>598</v>
      </c>
      <c r="QR253" s="115">
        <f t="shared" si="516"/>
        <v>422</v>
      </c>
      <c r="QS253" s="119">
        <f t="shared" si="517"/>
        <v>268</v>
      </c>
      <c r="QT253" s="114">
        <f>ROUND((QN253-MIN(QN$9:QN$497))/(MAX(QN$9:QN$497)-MIN(QN$9:QN$497))*100,0)</f>
        <v>42</v>
      </c>
      <c r="QU253" s="115">
        <f>ROUND((QO253-MIN(QO$9:QO$497))/(MAX(QO$9:QO$497)-MIN(QO$9:QO$497))*100,0)</f>
        <v>12</v>
      </c>
      <c r="QV253" s="115">
        <f>ROUND((QP253-MIN(QP$9:QP$497))/(MAX(QP$9:QP$497)-MIN(QP$9:QP$497))*100,0)</f>
        <v>25</v>
      </c>
      <c r="QW253" s="115">
        <f>ROUND((QQ253-MIN(QQ$9:QQ$497))/(MAX(QQ$9:QQ$497)-MIN(QQ$9:QQ$497))*100,0)</f>
        <v>39</v>
      </c>
      <c r="QX253" s="115">
        <f>ROUND((QR253-MIN(QR$9:QR$497))/(MAX(QR$9:QR$497)-MIN(QR$9:QR$497))*100,0)</f>
        <v>31</v>
      </c>
      <c r="QY253" s="115">
        <f>ROUND((QS253-MIN(QS$9:QS$497))/(MAX(QS$9:QS$497)-MIN(QS$9:QS$497))*100,0)</f>
        <v>19</v>
      </c>
      <c r="QZ253" s="114">
        <f>RANK(QN253,QN$9:QN$497,0)</f>
        <v>167</v>
      </c>
      <c r="RA253" s="115">
        <f>RANK(QO253,QO$9:QO$497,0)</f>
        <v>384</v>
      </c>
      <c r="RB253" s="115">
        <f>RANK(QP253,QP$9:QP$497,0)</f>
        <v>271</v>
      </c>
      <c r="RC253" s="115">
        <f>RANK(QQ253,QQ$9:QQ$497,0)</f>
        <v>178</v>
      </c>
      <c r="RD253" s="115">
        <f>RANK(QR253,QR$9:QR$497,0)</f>
        <v>357</v>
      </c>
      <c r="RE253" s="115">
        <f>RANK(QS253,QS$9:QS$497,0)</f>
        <v>379</v>
      </c>
      <c r="RF253" s="122"/>
      <c r="RG253" s="115">
        <f>($RH$3*(IH253+IJ253)*100*100/MAX(EX$9:EX$497)*$RO$3) +($RH$3*(II253+IJ253)*100*100/MAX(EX$9:EX$497)*$RO$4) + ($RH$3*IK253*100*100/MAX(EX$9:EX$497)*0.098)</f>
        <v>10.470833333333333</v>
      </c>
      <c r="RH253" s="115">
        <f>($RH$4*IL253*100*100/MAX(EZ$9:EZ$497))*$RQ$3</f>
        <v>0</v>
      </c>
      <c r="RI253" s="115">
        <f>($RH$3*IM253*100*100/MAX(EY$9:EY$497))*$RQ$4</f>
        <v>0</v>
      </c>
      <c r="RJ253" s="115">
        <f>($RH$3*IN253*100*100/MAX(EX$9:EX$497))</f>
        <v>0</v>
      </c>
      <c r="RK253" s="115">
        <f>($RH$4*IO253*100*100/MAX(EZ$9:EZ$497))*$RQ$3</f>
        <v>0</v>
      </c>
      <c r="RL253" s="115">
        <f>(($RL$4*IP253*100*((100/MAX(EX$9:EX$497)+100/MAX(EZ$9:EZ$497))/2))+($RL$4*IQ253*100*((100/MAX(EX$9:EX$497)+100/MAX(EZ$9:EZ$497))/2))+($RL$4*IR253*100*((100/MAX(EX$9:EX$497)+100/MAX(EZ$9:EZ$497))/2))+($RL$4*IS253*100*((100/MAX(EX$9:EX$497)+100/MAX(EZ$9:EZ$497))/2))+($RL$4*IT253*100*((100/MAX(EX$9:EX$497)+100/MAX(EZ$9:EZ$497))/2))+($RL$4*IU253*100*((100/MAX(EX$9:EX$497)+100/MAX(EZ$9:EZ$497))/2))+($RL$4*IV253*100*((100/MAX(EX$9:EX$497)+100/MAX(EZ$9:EZ$497))/2))+($RL$4*IW253*100*((100/MAX(EX$9:EX$497)+100/MAX(EZ$9:EZ$497))/2)))*$RS$3</f>
        <v>0</v>
      </c>
      <c r="RM253" s="115">
        <f>(($RH$3*IX253*100*100/MAX(EX$9:EX$497))+($RH$3*IY253*100*100/MAX(EX$9:EX$497))+($RH$3*IZ253*100*100/MAX(EX$9:EX$497))+($RH$3*JA253*100*100/MAX(EX$9:EX$497))+($RH$3*JB253*100*100/MAX(EX$9:EX$497))+($RH$3*JC253*100*100/MAX(EX$9:EX$497))+($RH$3*JD253*100*100/MAX(EX$9:EX$497))+($RH$3*JE253*100*100/MAX(EX$9:EX$497)))*$RS$4</f>
        <v>0</v>
      </c>
      <c r="RN253" s="115">
        <f>(($RH$4*JF253*100*100/MAX(EZ$9:EZ$497)) + ($RH$4*JG253*100*100/MAX(EZ$9:EZ$497)) + ($RH$4*JH253*100*100/MAX(EZ$9:EZ$497)) + ($RH$4*JI253*100*100/MAX(EZ$9:EZ$497)) + ($RH$4*JJ253*100*100/MAX(EZ$9:EZ$497)) + ($RH$4*JK253*100*100/MAX(EZ$9:EZ$497)) + ($RH$4*JL253*100*100/MAX(EZ$9:EZ$497)) + ($RH$4*JM253*100*100/MAX(EZ$9:EZ$497)))*$RU$3</f>
        <v>0</v>
      </c>
      <c r="RO253" s="115">
        <f>(($RL$4*JN253*100*((100/MAX(EX$9:EX$497)+100/MAX(EZ$9:EZ$497))/2))+($RL$4*JO253*100*((100/MAX(EX$9:EX$497)+100/MAX(EZ$9:EZ$497))/2))+($RL$4*JP253*100*((100/MAX(EX$9:EX$497)+100/MAX(EZ$9:EZ$497))/2))+($RL$4*JQ253*100*((100/MAX(EX$9:EX$497)+100/MAX(EZ$9:EZ$497))/2))+($RL$4*JR253*100*((100/MAX(EX$9:EX$497)+100/MAX(EZ$9:EZ$497))/2))+($RL$4*JS253*100*((100/MAX(EX$9:EX$497)+100/MAX(EZ$9:EZ$497))/2))+($RL$4*JT253*100*((100/MAX(EX$9:EX$497)+100/MAX(EZ$9:EZ$497))/2))+($RL$4*JU253*100*((100/MAX(EX$9:EX$497)+100/MAX(EZ$9:EZ$497))/2))+($RL$4*JV253*100*((100/MAX(EX$9:EX$497)+100/MAX(EZ$9:EZ$497))/2))+($RL$4*JW253*100*((100/MAX(EX$9:EX$497)+100/MAX(EZ$9:EZ$497))/2))+($RL$4*JX253*100*((100/MAX(EX$9:EX$497)+100/MAX(EZ$9:EZ$497))/2))+($RL$4*JY253*100*((100/MAX(EX$9:EX$497)+100/MAX(EZ$9:EZ$497))/2))+($RL$4*JZ253*100*((100/MAX(EX$9:EX$497)+100/MAX(EZ$9:EZ$497))/2)))*$RW$3/2</f>
        <v>0</v>
      </c>
      <c r="RP253" s="119">
        <f>($RJ$3*KA253*100*100/MAX(FA$9:FA$497)) + ($RJ$3*KB253*100*100/MAX(FA$9:FA$497)/2) + ($RJ$3*KC253*100*100/MAX(FA$9:FA$497)/2) + ($RJ$3*KD253*100*100/MAX(FA$9:FA$497)/4) + ($RJ$3*KE253*100*100/MAX(FA$9:FA$497)/4)</f>
        <v>0</v>
      </c>
      <c r="RQ253" s="118">
        <f>($RL$4*KF253*100*((100/MAX(EX$9:EX$497)+100/MAX(EZ$9:EZ$497)))) * ($RO$3/2) + (($RL$4*KG253*100*((100/MAX(EX$9:EX$497)+100/MAX(EZ$9:EZ$497))))+($RL$4*KH253*100*((100/MAX(EX$9:EX$497)+100/MAX(EZ$9:EZ$497))))+($RL$4*KI253*100*((100/MAX(EX$9:EX$497)+100/MAX(EZ$9:EZ$497))))+($RL$4*KJ253*100*((100/MAX(EX$9:EX$497)+100/MAX(EZ$9:EZ$497))))+($RL$4*KK253*100*((100/MAX(EX$9:EX$497)+100/MAX(EZ$9:EZ$497))))+($RL$4*KL253*100*((100/MAX(EX$9:EX$497)+100/MAX(EZ$9:EZ$497))))+($RL$4*KM253*100*((100/MAX(EX$9:EX$497)+100/MAX(EZ$9:EZ$497))))+($RL$4*KN253*100*((100/MAX(EX$9:EX$497)+100/MAX(EZ$9:EZ$497))))+($RL$4*KO253*100*((100/MAX(EX$9:EX$497)+100/MAX(EZ$9:EZ$497))))+($RL$4*KP253*100*((100/MAX(EX$9:EX$497)+100/MAX(EZ$9:EZ$497))))+($RL$4*KQ253*100*((100/MAX(EX$9:EX$497)+100/MAX(EZ$9:EZ$497))))+($RL$4*KR253*100*((100/MAX(EX$9:EX$497)+100/MAX(EZ$9:EZ$497))))+($RL$4*KS253*100*((100/MAX(EX$9:EX$497)+100/MAX(EZ$9:EZ$497))))+($RL$4*KV253*100*((100/MAX(EX$9:EX$497)+100/MAX(EZ$9:EZ$497))))) * (($RO$3+$RO$4)/6)</f>
        <v>0</v>
      </c>
      <c r="RR253" s="115">
        <f>(($RL$4*KW253*100*((100/MAX(EX$9:EX$497)+100/MAX(EZ$9:EZ$497))))) * ($RO$3/2) + (($RL$4*KX253*100*((100/MAX(EX$9:EX$497)+100/MAX(EZ$9:EZ$497))))+($RL$4*KY253*100*((100/MAX(EX$9:EX$497)+100/MAX(EZ$9:EZ$497))))+($RL$4*KZ253*100*((100/MAX(EX$9:EX$497)+100/MAX(EZ$9:EZ$497))))+($RL$4*LA253*100*((100/MAX(EX$9:EX$497)+100/MAX(EZ$9:EZ$497))))+($RL$4*LB253*100*((100/MAX(EX$9:EX$497)+100/MAX(EZ$9:EZ$497))))+($RL$4*LC253*100*((100/MAX(EX$9:EX$497)+100/MAX(EZ$9:EZ$497))))) * (($RO$3+$RO$4)/6)</f>
        <v>0</v>
      </c>
      <c r="RS253" s="119">
        <f>(($RL$4*LD253*100*((100/MAX(EX$9:EX$497)+100/MAX(EZ$9:EZ$497))))+($RL$4*LE253*100*((100/MAX(EX$9:EX$497)+100/MAX(EZ$9:EZ$497))))) * (($RO$3+$RO$4)/6)</f>
        <v>0</v>
      </c>
      <c r="RT253" s="118">
        <f>($RJ$4*LH253*100*(100/MAX(EV$9:EV$497)))+($RJ$4*LI253*100*(100/MAX(EV$9:EV$497)))</f>
        <v>0</v>
      </c>
      <c r="RU253" s="119">
        <f>($RJ$4*LJ253*(100/MAX(EV$9:EV$497)))/2 + ($RL$3*LK253*(100/MAX(EW$9:EW$497))) + ($RJ$4*LL253*(100/MAX(EV$9:EV$497)))/4 + ($RL$3*LM253*(100/MAX(EW$9:EW$497)))</f>
        <v>0</v>
      </c>
      <c r="RV253" s="118">
        <f>($RJ$4*LN253*100*100/MAX(EV$9:EV$497)/2)+($RJ$4*LO253*100*100/MAX(EV$9:EV$497)/2)+($RJ$4*LP253*100*100/MAX(EV$9:EV$497))+($RJ$4*LQ253*100*100/MAX(EV$9:EV$497))+($RJ$4*LR253*100*100/MAX(EV$9:EV$497))</f>
        <v>0</v>
      </c>
      <c r="RW253" s="115">
        <f>($RJ$4*LS253*100*100/MAX(EV$9:EV$497)) + (($RJ$4*LT253*100*100/MAX(EV$9:EV$497))+($RJ$4*LU253*100*100/MAX(EV$9:EV$497))+($RJ$4*LV253*100*100/MAX(EV$9:EV$497))+($RJ$4*LW253*100*100/MAX(EV$9:EV$497))+($RJ$4*LX253*100*100/MAX(EV$9:EV$497))+($RJ$4*LY253*100*100/MAX(EV$9:EV$497))+($RJ$4*LZ253*100*100/MAX(EV$9:EV$497))+($RJ$4*MA253*100*100/MAX(EV$9:EV$497)))/2</f>
        <v>0</v>
      </c>
      <c r="RX253" s="119">
        <f>($RJ$4*MB253*100*100/MAX(EV$9:EV$497))+($RJ$4*MC253*100*100/MAX(EV$9:EV$497))+($RJ$4*MD253*100*100/MAX(EV$9:EV$497))+($RJ$4*ME253*100*100/MAX(EV$9:EV$497))+($RJ$4*MF253*100*100/MAX(EV$9:EV$497))+($RJ$4*MG253*100*100/MAX(EV$9:EV$497))+($RJ$4*MH253*100*100/MAX(EV$9:EV$497))+($RJ$4*MI253*100*100/MAX(EV$9:EV$497))+($RJ$4*MJ253*100*100/MAX(EV$9:EV$497))+($RJ$4*MK253*100*100/MAX(EV$9:EV$497))+($RJ$4*ML253*100*100/MAX(EV$9:EV$497))+($RJ$4*MM253*100*100/MAX(EV$9:EV$497))+($RJ$4*MN253*100*100/MAX(EV$9:EV$497))</f>
        <v>0</v>
      </c>
      <c r="RY253" s="118">
        <f>($RJ$4*MQ253*100*100/MAX(EV$9:EV$497))/2 + (($RJ$4*MR253*100*100/MAX(EV$9:EV$497))+($RJ$4*MS253*100*100/MAX(EV$9:EV$497))+($RJ$4*MT253*100*100/MAX(EV$9:EV$497))+($RJ$4*MU253*100*100/MAX(EV$9:EV$497))+($RJ$4*MV253*100*100/MAX(EV$9:EV$497))+($RJ$4*MW253*100*100/MAX(EV$9:EV$497))+($RJ$4*MX253*100*100/MAX(EV$9:EV$497))+($RJ$4*MY253*100*100/MAX(EV$9:EV$497))+($RJ$4*MZ253*100*100/MAX(EV$9:EV$497))+($RJ$4*NA253*100*100/MAX(EV$9:EV$497))+($RJ$4*NB253*100*100/MAX(EV$9:EV$497))+($RJ$4*NC253*100*100/MAX(EV$9:EV$497))+($RJ$4*ND253*100*100/MAX(EV$9:EV$497))+($RJ$4*NG253*100*100/MAX(EV$9:EV$497)))/4</f>
        <v>2.106741573033708</v>
      </c>
      <c r="RZ253" s="115">
        <f>($RJ$4*NH253*100*100/MAX(EV$9:EV$497))/2 + (($RJ$4*NI253*100*100/MAX(EV$9:EV$497))+($RJ$4*NJ253*100*100/MAX(EV$9:EV$497))+($RJ$4*NK253*100*100/MAX(EV$9:EV$497))+($RJ$4*NL253*100*100/MAX(EV$9:EV$497))+($RJ$4*NM253*100*100/MAX(EV$9:EV$497))+($RJ$4*NN253*100*100/MAX(EV$9:EV$497)))/4</f>
        <v>0</v>
      </c>
      <c r="SA253" s="117">
        <f>(($RJ$4*NO253*100*100/MAX(EV$9:EV$497))+($RJ$4*NP253*100*100/MAX(EV$9:EV$497)))/4</f>
        <v>0</v>
      </c>
      <c r="SB253" s="118">
        <f t="shared" si="518"/>
        <v>12.57757490636704</v>
      </c>
      <c r="SC253" s="115">
        <f t="shared" si="519"/>
        <v>10.892181647940074</v>
      </c>
      <c r="SD253" s="115">
        <f t="shared" si="520"/>
        <v>0.526685393258427</v>
      </c>
      <c r="SE253" s="115">
        <f t="shared" si="521"/>
        <v>10.892181647940074</v>
      </c>
      <c r="SF253" s="115">
        <f t="shared" si="522"/>
        <v>0.526685393258427</v>
      </c>
      <c r="SG253" s="115">
        <f t="shared" si="523"/>
        <v>2.106741573033708</v>
      </c>
      <c r="SH253" s="115">
        <f>ROUND(SB253/MAX(SB$9:SB$497)*100,0)</f>
        <v>16</v>
      </c>
      <c r="SI253" s="115">
        <f>ROUND(SC253/MAX(SC$9:SC$497)*100,0)</f>
        <v>17</v>
      </c>
      <c r="SJ253" s="115">
        <f>ROUND(SD253/MAX(SD$9:SD$497)*100,0)</f>
        <v>1</v>
      </c>
      <c r="SK253" s="115">
        <f>ROUND(SE253/MAX(SE$9:SE$497)*100,0)</f>
        <v>8</v>
      </c>
      <c r="SL253" s="115">
        <f>ROUND(SF253/MAX(SF$9:SF$497)*100,0)</f>
        <v>1</v>
      </c>
      <c r="SM253" s="121">
        <f>ROUND(SG253/MAX(SG$9:SG$497)*100,0)</f>
        <v>2</v>
      </c>
      <c r="SN253" s="115">
        <f>ROUND(AVERAGEIF($ES$9:$ES$497,$ES253,SH$9:SH$497),0)</f>
        <v>26</v>
      </c>
      <c r="SO253" s="115">
        <f>ROUND(AVERAGEIF($ES$9:$ES$497,$ES253,SI$9:SI$497),0)</f>
        <v>26</v>
      </c>
      <c r="SP253" s="115">
        <f>ROUND(AVERAGEIF($ES$9:$ES$497,$ES253,SJ$9:SJ$497),0)</f>
        <v>3</v>
      </c>
      <c r="SQ253" s="115">
        <f>ROUND(AVERAGEIF($ES$9:$ES$497,$ES253,SK$9:SK$497),0)</f>
        <v>21</v>
      </c>
      <c r="SR253" s="115">
        <f>ROUND(AVERAGEIF($ES$9:$ES$497,$ES253,SL$9:SL$497),0)</f>
        <v>5</v>
      </c>
      <c r="SS253" s="121">
        <f>ROUND(AVERAGEIF($ES$9:$ES$497,$ES253,SM$9:SM$497),0)</f>
        <v>5</v>
      </c>
      <c r="ST253" s="114">
        <f>RANK(SB253,SB$9:SB$497,0)</f>
        <v>227</v>
      </c>
      <c r="SU253" s="115">
        <f>RANK(SC253,SC$9:SC$497,0)</f>
        <v>163</v>
      </c>
      <c r="SV253" s="115">
        <f>RANK(SD253,SD$9:SD$497,0)</f>
        <v>265</v>
      </c>
      <c r="SW253" s="115">
        <f>RANK(SE253,SE$9:SE$497,0)</f>
        <v>164</v>
      </c>
      <c r="SX253" s="115">
        <f>RANK(SF253,SF$9:SF$497,0)</f>
        <v>253</v>
      </c>
      <c r="SY253" s="115">
        <f>RANK(SG253,SG$9:SG$497,0)</f>
        <v>237</v>
      </c>
      <c r="SZ253" s="115">
        <f>COUNTIFS(SB$9:SB$497,"&gt;"&amp;SB253,$ES$9:$ES$497,$ES253)+1</f>
        <v>53</v>
      </c>
      <c r="TA253" s="115">
        <f>COUNTIFS(SC$9:SC$497,"&gt;"&amp;SC253,$ES$9:$ES$497,$ES253)+1</f>
        <v>53</v>
      </c>
      <c r="TB253" s="115">
        <f>COUNTIFS(SD$9:SD$497,"&gt;"&amp;SD253,$ES$9:$ES$497,$ES253)+1</f>
        <v>53</v>
      </c>
      <c r="TC253" s="115">
        <f>COUNTIFS(SE$9:SE$497,"&gt;"&amp;SE253,$ES$9:$ES$497,$ES253)+1</f>
        <v>53</v>
      </c>
      <c r="TD253" s="115">
        <f>COUNTIFS(SF$9:SF$497,"&gt;"&amp;SF253,$ES$9:$ES$497,$ES253)+1</f>
        <v>53</v>
      </c>
      <c r="TE253" s="117">
        <f>COUNTIFS(SG$9:SG$497,"&gt;"&amp;SG253,$ES$9:$ES$497,$ES253)+1</f>
        <v>43</v>
      </c>
      <c r="TF253" s="118">
        <f t="shared" si="524"/>
        <v>78</v>
      </c>
      <c r="TG253" s="115">
        <f t="shared" si="525"/>
        <v>79</v>
      </c>
      <c r="TH253" s="115">
        <f t="shared" si="526"/>
        <v>44</v>
      </c>
      <c r="TI253" s="115">
        <f t="shared" si="527"/>
        <v>66</v>
      </c>
      <c r="TJ253" s="115">
        <f t="shared" si="528"/>
        <v>61</v>
      </c>
      <c r="TK253" s="115">
        <f t="shared" si="529"/>
        <v>54</v>
      </c>
      <c r="TL253" s="117">
        <f t="shared" si="530"/>
        <v>46</v>
      </c>
      <c r="TM253" s="118">
        <f>ROUND(TF253/MAX(TF$9:TF$497)*100,0)</f>
        <v>43</v>
      </c>
      <c r="TN253" s="115">
        <f>ROUND(TG253/MAX(TG$9:TG$497)*100,0)</f>
        <v>43</v>
      </c>
      <c r="TO253" s="115">
        <f>ROUND(TH253/MAX(TH$9:TH$497)*100,0)</f>
        <v>24</v>
      </c>
      <c r="TP253" s="115">
        <f>ROUND(TI253/MAX(TI$9:TI$497)*100,0)</f>
        <v>36</v>
      </c>
      <c r="TQ253" s="115">
        <f>ROUND(TJ253/MAX(TJ$9:TJ$497)*100,0)</f>
        <v>31</v>
      </c>
      <c r="TR253" s="115">
        <f>ROUND(TK253/MAX(TK$9:TK$497)*100,0)</f>
        <v>28</v>
      </c>
      <c r="TS253" s="119">
        <f>ROUND(TL253/MAX(TL$9:TL$497)*100,0)</f>
        <v>23</v>
      </c>
      <c r="TT253" s="120">
        <f>RANK(TM253,TM$9:TM$497,0)</f>
        <v>198</v>
      </c>
      <c r="TU253" s="115">
        <f>RANK(TN253,TN$9:TN$497,0)</f>
        <v>112</v>
      </c>
      <c r="TV253" s="115">
        <f>RANK(TO253,TO$9:TO$497,0)</f>
        <v>216</v>
      </c>
      <c r="TW253" s="115">
        <f>RANK(TP253,TP$9:TP$497,0)</f>
        <v>162</v>
      </c>
      <c r="TX253" s="115">
        <f>RANK(TQ253,TQ$9:TQ$497,0)</f>
        <v>136</v>
      </c>
      <c r="TY253" s="115">
        <f>RANK(TR253,TR$9:TR$497,0)</f>
        <v>209</v>
      </c>
      <c r="TZ253" s="121">
        <f>RANK(TS253,TS$9:TS$497,0)</f>
        <v>231</v>
      </c>
      <c r="UA253" s="132"/>
      <c r="UB253" s="7" t="s">
        <v>1</v>
      </c>
    </row>
    <row r="254" spans="1:548" x14ac:dyDescent="0.15">
      <c r="A254" s="142">
        <v>246</v>
      </c>
      <c r="B254" s="200" t="s">
        <v>1125</v>
      </c>
      <c r="C254" s="143"/>
      <c r="D254" s="143"/>
      <c r="E254" s="161" t="s">
        <v>518</v>
      </c>
      <c r="F254" s="65">
        <v>92</v>
      </c>
      <c r="G254" s="65" t="s">
        <v>908</v>
      </c>
      <c r="H254" s="144" t="s">
        <v>909</v>
      </c>
      <c r="I254" s="66" t="s">
        <v>521</v>
      </c>
      <c r="J254" s="67" t="s">
        <v>521</v>
      </c>
      <c r="K254" s="67" t="s">
        <v>521</v>
      </c>
      <c r="L254" s="67" t="s">
        <v>521</v>
      </c>
      <c r="M254" s="67" t="s">
        <v>521</v>
      </c>
      <c r="N254" s="67" t="s">
        <v>521</v>
      </c>
      <c r="O254" s="67" t="s">
        <v>521</v>
      </c>
      <c r="P254" s="67" t="s">
        <v>521</v>
      </c>
      <c r="Q254" s="67" t="s">
        <v>521</v>
      </c>
      <c r="R254" s="68" t="s">
        <v>521</v>
      </c>
      <c r="S254" s="69" t="s">
        <v>521</v>
      </c>
      <c r="T254" s="67" t="s">
        <v>521</v>
      </c>
      <c r="U254" s="67" t="s">
        <v>521</v>
      </c>
      <c r="V254" s="67" t="s">
        <v>521</v>
      </c>
      <c r="W254" s="67" t="s">
        <v>521</v>
      </c>
      <c r="X254" s="67" t="s">
        <v>521</v>
      </c>
      <c r="Y254" s="67" t="s">
        <v>521</v>
      </c>
      <c r="Z254" s="67" t="s">
        <v>521</v>
      </c>
      <c r="AA254" s="67" t="s">
        <v>521</v>
      </c>
      <c r="AB254" s="68" t="s">
        <v>521</v>
      </c>
      <c r="AC254" s="69" t="s">
        <v>521</v>
      </c>
      <c r="AD254" s="67" t="s">
        <v>521</v>
      </c>
      <c r="AE254" s="67" t="s">
        <v>521</v>
      </c>
      <c r="AF254" s="67" t="s">
        <v>521</v>
      </c>
      <c r="AG254" s="67" t="s">
        <v>521</v>
      </c>
      <c r="AH254" s="67" t="s">
        <v>521</v>
      </c>
      <c r="AI254" s="67" t="s">
        <v>521</v>
      </c>
      <c r="AJ254" s="67" t="s">
        <v>521</v>
      </c>
      <c r="AK254" s="67" t="s">
        <v>521</v>
      </c>
      <c r="AL254" s="68" t="s">
        <v>521</v>
      </c>
      <c r="AM254" s="69" t="s">
        <v>521</v>
      </c>
      <c r="AN254" s="67" t="s">
        <v>521</v>
      </c>
      <c r="AO254" s="67" t="s">
        <v>521</v>
      </c>
      <c r="AP254" s="67" t="s">
        <v>521</v>
      </c>
      <c r="AQ254" s="67" t="s">
        <v>521</v>
      </c>
      <c r="AR254" s="67" t="s">
        <v>521</v>
      </c>
      <c r="AS254" s="67" t="s">
        <v>521</v>
      </c>
      <c r="AT254" s="67" t="s">
        <v>521</v>
      </c>
      <c r="AU254" s="67" t="s">
        <v>521</v>
      </c>
      <c r="AV254" s="68" t="s">
        <v>521</v>
      </c>
      <c r="AW254" s="69" t="s">
        <v>521</v>
      </c>
      <c r="AX254" s="67" t="s">
        <v>521</v>
      </c>
      <c r="AY254" s="67" t="s">
        <v>521</v>
      </c>
      <c r="AZ254" s="67" t="s">
        <v>521</v>
      </c>
      <c r="BA254" s="67" t="s">
        <v>521</v>
      </c>
      <c r="BB254" s="67" t="s">
        <v>521</v>
      </c>
      <c r="BC254" s="67" t="s">
        <v>521</v>
      </c>
      <c r="BD254" s="67" t="s">
        <v>521</v>
      </c>
      <c r="BE254" s="67" t="s">
        <v>521</v>
      </c>
      <c r="BF254" s="68" t="s">
        <v>521</v>
      </c>
      <c r="BG254" s="69" t="s">
        <v>521</v>
      </c>
      <c r="BH254" s="67" t="s">
        <v>521</v>
      </c>
      <c r="BI254" s="67" t="s">
        <v>521</v>
      </c>
      <c r="BJ254" s="67" t="s">
        <v>521</v>
      </c>
      <c r="BK254" s="67" t="s">
        <v>521</v>
      </c>
      <c r="BL254" s="67" t="s">
        <v>521</v>
      </c>
      <c r="BM254" s="67" t="s">
        <v>521</v>
      </c>
      <c r="BN254" s="67" t="s">
        <v>521</v>
      </c>
      <c r="BO254" s="67" t="s">
        <v>521</v>
      </c>
      <c r="BP254" s="68" t="s">
        <v>521</v>
      </c>
      <c r="BQ254" s="70" t="s">
        <v>521</v>
      </c>
      <c r="BR254" s="67" t="s">
        <v>521</v>
      </c>
      <c r="BS254" s="67" t="s">
        <v>521</v>
      </c>
      <c r="BT254" s="67" t="s">
        <v>521</v>
      </c>
      <c r="BU254" s="67" t="s">
        <v>521</v>
      </c>
      <c r="BV254" s="67" t="s">
        <v>521</v>
      </c>
      <c r="BW254" s="67" t="s">
        <v>521</v>
      </c>
      <c r="BX254" s="67" t="s">
        <v>521</v>
      </c>
      <c r="BY254" s="67" t="s">
        <v>521</v>
      </c>
      <c r="BZ254" s="68" t="s">
        <v>521</v>
      </c>
      <c r="CA254" s="69" t="s">
        <v>521</v>
      </c>
      <c r="CB254" s="67" t="s">
        <v>521</v>
      </c>
      <c r="CC254" s="67" t="s">
        <v>521</v>
      </c>
      <c r="CD254" s="67" t="s">
        <v>521</v>
      </c>
      <c r="CE254" s="67" t="s">
        <v>521</v>
      </c>
      <c r="CF254" s="67" t="s">
        <v>521</v>
      </c>
      <c r="CG254" s="67" t="s">
        <v>521</v>
      </c>
      <c r="CH254" s="67" t="s">
        <v>521</v>
      </c>
      <c r="CI254" s="67" t="s">
        <v>521</v>
      </c>
      <c r="CJ254" s="68" t="s">
        <v>521</v>
      </c>
      <c r="CK254" s="69" t="s">
        <v>521</v>
      </c>
      <c r="CL254" s="67" t="s">
        <v>521</v>
      </c>
      <c r="CM254" s="67" t="s">
        <v>521</v>
      </c>
      <c r="CN254" s="67" t="s">
        <v>521</v>
      </c>
      <c r="CO254" s="67" t="s">
        <v>521</v>
      </c>
      <c r="CP254" s="67" t="s">
        <v>521</v>
      </c>
      <c r="CQ254" s="67" t="s">
        <v>521</v>
      </c>
      <c r="CR254" s="67" t="s">
        <v>521</v>
      </c>
      <c r="CS254" s="67" t="s">
        <v>521</v>
      </c>
      <c r="CT254" s="68" t="s">
        <v>521</v>
      </c>
      <c r="CU254" s="69" t="s">
        <v>521</v>
      </c>
      <c r="CV254" s="67" t="s">
        <v>521</v>
      </c>
      <c r="CW254" s="67" t="s">
        <v>521</v>
      </c>
      <c r="CX254" s="67" t="s">
        <v>521</v>
      </c>
      <c r="CY254" s="67" t="s">
        <v>521</v>
      </c>
      <c r="CZ254" s="67" t="s">
        <v>521</v>
      </c>
      <c r="DA254" s="67" t="s">
        <v>521</v>
      </c>
      <c r="DB254" s="67" t="s">
        <v>521</v>
      </c>
      <c r="DC254" s="67" t="s">
        <v>521</v>
      </c>
      <c r="DD254" s="68" t="s">
        <v>521</v>
      </c>
      <c r="DE254" s="69" t="s">
        <v>521</v>
      </c>
      <c r="DF254" s="71" t="s">
        <v>521</v>
      </c>
      <c r="DG254" s="67" t="s">
        <v>521</v>
      </c>
      <c r="DH254" s="67" t="s">
        <v>521</v>
      </c>
      <c r="DI254" s="67" t="s">
        <v>521</v>
      </c>
      <c r="DJ254" s="67" t="s">
        <v>521</v>
      </c>
      <c r="DK254" s="67" t="s">
        <v>521</v>
      </c>
      <c r="DL254" s="67" t="s">
        <v>521</v>
      </c>
      <c r="DM254" s="67" t="s">
        <v>521</v>
      </c>
      <c r="DN254" s="68" t="s">
        <v>521</v>
      </c>
      <c r="DO254" s="70" t="s">
        <v>521</v>
      </c>
      <c r="DP254" s="71" t="s">
        <v>521</v>
      </c>
      <c r="DQ254" s="67" t="s">
        <v>521</v>
      </c>
      <c r="DR254" s="67" t="s">
        <v>521</v>
      </c>
      <c r="DS254" s="67" t="s">
        <v>521</v>
      </c>
      <c r="DT254" s="67" t="s">
        <v>521</v>
      </c>
      <c r="DU254" s="67" t="s">
        <v>521</v>
      </c>
      <c r="DV254" s="67" t="s">
        <v>521</v>
      </c>
      <c r="DW254" s="67" t="s">
        <v>521</v>
      </c>
      <c r="DX254" s="72" t="s">
        <v>521</v>
      </c>
      <c r="DY254" s="73" t="s">
        <v>522</v>
      </c>
      <c r="DZ254" s="74">
        <v>3</v>
      </c>
      <c r="EA254" s="74">
        <v>4</v>
      </c>
      <c r="EB254" s="74">
        <v>4</v>
      </c>
      <c r="EC254" s="75">
        <v>5</v>
      </c>
      <c r="ED254" s="76" t="s">
        <v>522</v>
      </c>
      <c r="EE254" s="74">
        <f t="shared" si="474"/>
        <v>3</v>
      </c>
      <c r="EF254" s="74">
        <f t="shared" si="475"/>
        <v>12</v>
      </c>
      <c r="EG254" s="74">
        <f t="shared" si="476"/>
        <v>48</v>
      </c>
      <c r="EH254" s="77">
        <f t="shared" si="477"/>
        <v>240</v>
      </c>
      <c r="EI254" s="73">
        <v>10</v>
      </c>
      <c r="EJ254" s="74">
        <v>50</v>
      </c>
      <c r="EK254" s="74">
        <v>270</v>
      </c>
      <c r="EL254" s="74">
        <v>900</v>
      </c>
      <c r="EM254" s="191">
        <v>2700</v>
      </c>
      <c r="EN254" s="78">
        <v>1</v>
      </c>
      <c r="EO254" s="79">
        <f t="shared" si="478"/>
        <v>1.6666666666666667</v>
      </c>
      <c r="EP254" s="79">
        <f t="shared" si="479"/>
        <v>2.25</v>
      </c>
      <c r="EQ254" s="79">
        <f t="shared" si="480"/>
        <v>1.875</v>
      </c>
      <c r="ER254" s="80">
        <f t="shared" si="481"/>
        <v>1.125</v>
      </c>
      <c r="ES254" s="128" t="s">
        <v>523</v>
      </c>
      <c r="ET254" s="82"/>
      <c r="EU254" s="83">
        <v>4</v>
      </c>
      <c r="EV254" s="146">
        <v>108</v>
      </c>
      <c r="EW254" s="147">
        <v>46</v>
      </c>
      <c r="EX254" s="147">
        <v>34</v>
      </c>
      <c r="EY254" s="147">
        <v>69</v>
      </c>
      <c r="EZ254" s="147">
        <v>31</v>
      </c>
      <c r="FA254" s="147">
        <v>60</v>
      </c>
      <c r="FB254" s="147">
        <v>30</v>
      </c>
      <c r="FC254" s="147">
        <v>47</v>
      </c>
      <c r="FD254" s="74">
        <f t="shared" si="482"/>
        <v>65</v>
      </c>
      <c r="FE254" s="84">
        <f t="shared" si="483"/>
        <v>81</v>
      </c>
      <c r="FF254" s="73">
        <f>RANK(EV254,$EV$9:$EV$497,0)</f>
        <v>58</v>
      </c>
      <c r="FG254" s="74">
        <f>RANK(EW254,$EW$9:$EW$497,0)</f>
        <v>196</v>
      </c>
      <c r="FH254" s="74">
        <f>RANK(EX254,$EX$9:$EX$497,0)</f>
        <v>206</v>
      </c>
      <c r="FI254" s="74">
        <f>RANK(EY254,$EY$9:$EY$497,0)</f>
        <v>47</v>
      </c>
      <c r="FJ254" s="74">
        <f>RANK(EZ254,$EZ$9:$EZ$497,0)</f>
        <v>121</v>
      </c>
      <c r="FK254" s="74">
        <f>RANK(FA254,$FA$9:$FA$497,0)</f>
        <v>28</v>
      </c>
      <c r="FL254" s="74">
        <f>RANK(FB254,$FB$9:$FB$497,0)</f>
        <v>262</v>
      </c>
      <c r="FM254" s="74">
        <f>RANK(FC254,$FC$9:$FC$497,0)</f>
        <v>181</v>
      </c>
      <c r="FN254" s="74">
        <f>RANK(FD254,$FD$9:$FD$497,0)</f>
        <v>231</v>
      </c>
      <c r="FO254" s="84">
        <f>RANK(FE254,$FE$9:$FE$497,0)</f>
        <v>203</v>
      </c>
      <c r="FP254" s="73">
        <f>COUNTIFS($EV$9:$EV$497,"&gt;"&amp;EV254,$ES$9:$ES$497,ES254)+1</f>
        <v>22</v>
      </c>
      <c r="FQ254" s="74">
        <f>COUNTIFS($EW$9:$EW$497,"&gt;"&amp;EW254,$ES$9:$ES$497,ES254)+1</f>
        <v>27</v>
      </c>
      <c r="FR254" s="74">
        <f>COUNTIFS($EX$9:$EX$497,"&gt;"&amp;EX254,$ES$9:$ES$497,ES254)+1</f>
        <v>59</v>
      </c>
      <c r="FS254" s="74">
        <f>COUNTIFS($EY$9:$EY$497,"&gt;"&amp;EY254,$ES$9:$ES$497,ES254)+1</f>
        <v>29</v>
      </c>
      <c r="FT254" s="74">
        <f>COUNTIFS($EZ$9:$EZ$497,"&gt;"&amp;EZ254,$ES$9:$ES$497,ES254)+1</f>
        <v>18</v>
      </c>
      <c r="FU254" s="74">
        <f>COUNTIFS($FA$9:$FA$497,"&gt;"&amp;FA254,$ES$9:$ES$497,ES254)+1</f>
        <v>2</v>
      </c>
      <c r="FV254" s="74">
        <f>COUNTIFS($FB$9:$FB$497,"&gt;"&amp;FB254,$ES$9:$ES$497,ES254)+1</f>
        <v>22</v>
      </c>
      <c r="FW254" s="74">
        <f>COUNTIFS($FC$9:$FC$497,"&gt;"&amp;FC254,$ES$9:$ES$497,ES254)+1</f>
        <v>13</v>
      </c>
      <c r="FX254" s="74">
        <f>COUNTIFS($FD$9:$FD$497,"&gt;"&amp;FD254,$ES$9:$ES$497,ES254)+1</f>
        <v>47</v>
      </c>
      <c r="FY254" s="84">
        <f>COUNTIFS($FE$9:$FE$497,"&gt;"&amp;FE254,$ES$9:$ES$497,ES254)+1</f>
        <v>38</v>
      </c>
      <c r="FZ254" s="73">
        <f t="shared" si="484"/>
        <v>1.17</v>
      </c>
      <c r="GA254" s="74">
        <f t="shared" si="485"/>
        <v>0.5</v>
      </c>
      <c r="GB254" s="74">
        <f t="shared" si="486"/>
        <v>0.37</v>
      </c>
      <c r="GC254" s="74">
        <f t="shared" si="487"/>
        <v>0.75</v>
      </c>
      <c r="GD254" s="74">
        <f t="shared" si="488"/>
        <v>0.34</v>
      </c>
      <c r="GE254" s="74">
        <f t="shared" si="489"/>
        <v>0.65</v>
      </c>
      <c r="GF254" s="74">
        <f t="shared" si="490"/>
        <v>0.33</v>
      </c>
      <c r="GG254" s="86">
        <f t="shared" si="491"/>
        <v>0.51</v>
      </c>
      <c r="GH254" s="86">
        <f t="shared" si="492"/>
        <v>0.71</v>
      </c>
      <c r="GI254" s="87">
        <f t="shared" si="493"/>
        <v>0.88</v>
      </c>
      <c r="GJ254" s="85">
        <f>ROUND(((FZ254-AVERAGE(FZ$9:FZ$497))/STDEVP(FZ$9:FZ$497)*10+50),2)</f>
        <v>57.92</v>
      </c>
      <c r="GK254" s="86">
        <f>ROUND(((GA254-AVERAGE(GA$9:GA$497))/STDEVP(GA$9:GA$497)*10+50),2)</f>
        <v>44.31</v>
      </c>
      <c r="GL254" s="86">
        <f>ROUND(((GB254-AVERAGE(GB$9:GB$497))/STDEVP(GB$9:GB$497)*10+50),2)</f>
        <v>42</v>
      </c>
      <c r="GM254" s="86">
        <f>ROUND(((GC254-AVERAGE(GC$9:GC$497))/STDEVP(GC$9:GC$497)*10+50),2)</f>
        <v>61.22</v>
      </c>
      <c r="GN254" s="86">
        <f>ROUND(((GD254-AVERAGE(GD$9:GD$497))/STDEVP(GD$9:GD$497)*10+50),2)</f>
        <v>48.21</v>
      </c>
      <c r="GO254" s="86">
        <f>ROUND(((GE254-AVERAGE(GE$9:GE$497))/STDEVP(GE$9:GE$497)*10+50),2)</f>
        <v>60.95</v>
      </c>
      <c r="GP254" s="86">
        <f>ROUND(((GF254-AVERAGE(GF$9:GF$497))/STDEVP(GF$9:GF$497)*10+50),2)</f>
        <v>40.4</v>
      </c>
      <c r="GQ254" s="86">
        <f>ROUND(((GG254-AVERAGE(GG$9:GG$497))/STDEVP(GG$9:GG$497)*10+50),2)</f>
        <v>46.21</v>
      </c>
      <c r="GR254" s="86">
        <f>ROUND(((GH254-AVERAGE(GH$9:GH$497))/STDEVP(GH$9:GH$497)*10+50),2)</f>
        <v>40.340000000000003</v>
      </c>
      <c r="GS254" s="87">
        <f>ROUND(((GI254-AVERAGE(GI$9:GI$497))/STDEVP(GI$9:GI$497)*10+50),2)</f>
        <v>42.99</v>
      </c>
      <c r="GT254" s="73">
        <f>RANK(GJ254,$GJ$9:$GJ$497,0)</f>
        <v>101</v>
      </c>
      <c r="GU254" s="74">
        <f>RANK(GK254,$GK$9:$GK$497,0)</f>
        <v>272</v>
      </c>
      <c r="GV254" s="74">
        <f>RANK(GL254,$GL$9:$GL$497,0)</f>
        <v>348</v>
      </c>
      <c r="GW254" s="74">
        <f>RANK(GM254,$GM$9:$GM$497,0)</f>
        <v>47</v>
      </c>
      <c r="GX254" s="74">
        <f>RANK(GN254,$GN$9:$GN$497,0)</f>
        <v>159</v>
      </c>
      <c r="GY254" s="74">
        <f>RANK(GO254,$GO$9:$GO$497,0)</f>
        <v>67</v>
      </c>
      <c r="GZ254" s="74">
        <f>RANK(GP254,$GP$9:$GP$497,0)</f>
        <v>348</v>
      </c>
      <c r="HA254" s="74">
        <f>RANK(GQ254,$GQ$9:$GQ$497,0)</f>
        <v>272</v>
      </c>
      <c r="HB254" s="74">
        <f>RANK(GR254,$GR$9:$GR$497,0)</f>
        <v>374</v>
      </c>
      <c r="HC254" s="84">
        <f>RANK(GS254,$GS$9:$GS$497,0)</f>
        <v>318</v>
      </c>
      <c r="HD254" s="85">
        <f>ROUND(AVERAGEIF($ES$9:$ES$497,$ES254,$FZ$9:$FZ$497),2)</f>
        <v>1.1399999999999999</v>
      </c>
      <c r="HE254" s="86">
        <f>ROUND(AVERAGEIF($ES$9:$ES$497,$ES254,$GA$9:$GA$497),2)</f>
        <v>0.46</v>
      </c>
      <c r="HF254" s="86">
        <f>ROUND(AVERAGEIF($ES$9:$ES$497,$ES254,$GB$9:$GB$497),2)</f>
        <v>0.65</v>
      </c>
      <c r="HG254" s="86">
        <f>ROUND(AVERAGEIF($ES$9:$ES$497,$ES254,$GC$9:$GC$497),2)</f>
        <v>0.74</v>
      </c>
      <c r="HH254" s="86">
        <f>ROUND(AVERAGEIF($ES$9:$ES$497,$ES254,$GD$9:$GD$497),2)</f>
        <v>0.27</v>
      </c>
      <c r="HI254" s="86">
        <f>ROUND(AVERAGEIF($ES$9:$ES$497,$ES254,$GE$9:$GE$497),2)</f>
        <v>0.23</v>
      </c>
      <c r="HJ254" s="86">
        <f>ROUND(AVERAGEIF($ES$9:$ES$497,$ES254,$GF$9:$GF$497),2)</f>
        <v>0.3</v>
      </c>
      <c r="HK254" s="86">
        <f>ROUND(AVERAGEIF($ES$9:$ES$497,$ES254,$GG$9:$GG$497),2)</f>
        <v>0.28000000000000003</v>
      </c>
      <c r="HL254" s="86">
        <f>ROUND(AVERAGEIF($ES$9:$ES$497,$ES254,$GH$9:$GH$497),2)</f>
        <v>0.92</v>
      </c>
      <c r="HM254" s="87">
        <f>ROUND(AVERAGEIF($ES$9:$ES$497,$ES254,$GI$9:$GI$497),2)</f>
        <v>0.93</v>
      </c>
      <c r="HN254" s="88">
        <f t="shared" si="494"/>
        <v>3.0000000000000027E-2</v>
      </c>
      <c r="HO254" s="89">
        <f t="shared" si="495"/>
        <v>3.999999999999998E-2</v>
      </c>
      <c r="HP254" s="89">
        <f t="shared" si="496"/>
        <v>-0.28000000000000003</v>
      </c>
      <c r="HQ254" s="89">
        <f t="shared" si="497"/>
        <v>1.0000000000000009E-2</v>
      </c>
      <c r="HR254" s="89">
        <f t="shared" si="498"/>
        <v>7.0000000000000007E-2</v>
      </c>
      <c r="HS254" s="89">
        <f t="shared" si="499"/>
        <v>0.42000000000000004</v>
      </c>
      <c r="HT254" s="89">
        <f t="shared" si="500"/>
        <v>3.0000000000000027E-2</v>
      </c>
      <c r="HU254" s="89">
        <f t="shared" si="501"/>
        <v>0.22999999999999998</v>
      </c>
      <c r="HV254" s="89">
        <f t="shared" si="502"/>
        <v>-0.21000000000000008</v>
      </c>
      <c r="HW254" s="90">
        <f t="shared" si="503"/>
        <v>-5.0000000000000044E-2</v>
      </c>
      <c r="HX254" s="73">
        <f>COUNTIFS($FZ$9:$FZ$497,"&gt;"&amp;FZ254,$ES$9:$ES$497,$ES254)+1</f>
        <v>49</v>
      </c>
      <c r="HY254" s="74">
        <f>COUNTIFS($GA$9:$GA$497,"&gt;"&amp;GA254,$ES$9:$ES$497,$ES254)+1</f>
        <v>30</v>
      </c>
      <c r="HZ254" s="74">
        <f>COUNTIFS($GB$9:$GB$497,"&gt;"&amp;GB254,$ES$9:$ES$497,$ES254)+1</f>
        <v>93</v>
      </c>
      <c r="IA254" s="74">
        <f>COUNTIFS($GC$9:$GC$497,"&gt;"&amp;GC254,$ES$9:$ES$497,$ES254)+1</f>
        <v>36</v>
      </c>
      <c r="IB254" s="74">
        <f>COUNTIFS($GD$9:$GD$497,"&gt;"&amp;GD254,$ES$9:$ES$497,$ES254)+1</f>
        <v>12</v>
      </c>
      <c r="IC254" s="74">
        <f>COUNTIFS($GE$9:$GE$497,"&gt;"&amp;GE254,$ES$9:$ES$497,$ES254)+1</f>
        <v>1</v>
      </c>
      <c r="ID254" s="74">
        <f>COUNTIFS($GF$9:$GF$497,"&gt;"&amp;GF254,$ES$9:$ES$497,$ES254)+1</f>
        <v>23</v>
      </c>
      <c r="IE254" s="74">
        <f>COUNTIFS($GG$9:$GG$497,"&gt;"&amp;GG254,$ES$9:$ES$497,$ES254)+1</f>
        <v>10</v>
      </c>
      <c r="IF254" s="74">
        <f>COUNTIFS($GH$9:$GH$497,"&gt;"&amp;GH254,$ES$9:$ES$497,$ES254)+1</f>
        <v>80</v>
      </c>
      <c r="IG254" s="84">
        <f>COUNTIFS($GI$9:$GI$497,"&gt;"&amp;GI254,$ES$9:$ES$497,$ES254)+1</f>
        <v>49</v>
      </c>
      <c r="IH254" s="148"/>
      <c r="II254" s="149">
        <v>7.0000000000000007E-2</v>
      </c>
      <c r="IJ254" s="149"/>
      <c r="IK254" s="149"/>
      <c r="IL254" s="149"/>
      <c r="IM254" s="150"/>
      <c r="IN254" s="151"/>
      <c r="IO254" s="152"/>
      <c r="IP254" s="153"/>
      <c r="IQ254" s="149"/>
      <c r="IR254" s="149"/>
      <c r="IS254" s="149"/>
      <c r="IT254" s="149"/>
      <c r="IU254" s="149"/>
      <c r="IV254" s="149"/>
      <c r="IW254" s="154"/>
      <c r="IX254" s="151"/>
      <c r="IY254" s="149"/>
      <c r="IZ254" s="149"/>
      <c r="JA254" s="149"/>
      <c r="JB254" s="149"/>
      <c r="JC254" s="149"/>
      <c r="JD254" s="149"/>
      <c r="JE254" s="155"/>
      <c r="JF254" s="153"/>
      <c r="JG254" s="149"/>
      <c r="JH254" s="149"/>
      <c r="JI254" s="149"/>
      <c r="JJ254" s="149"/>
      <c r="JK254" s="149"/>
      <c r="JL254" s="149"/>
      <c r="JM254" s="154"/>
      <c r="JN254" s="151"/>
      <c r="JO254" s="149"/>
      <c r="JP254" s="149"/>
      <c r="JQ254" s="149"/>
      <c r="JR254" s="149"/>
      <c r="JS254" s="149"/>
      <c r="JT254" s="149"/>
      <c r="JU254" s="149"/>
      <c r="JV254" s="149"/>
      <c r="JW254" s="149"/>
      <c r="JX254" s="149"/>
      <c r="JY254" s="149"/>
      <c r="JZ254" s="155"/>
      <c r="KA254" s="151">
        <v>7.0000000000000007E-2</v>
      </c>
      <c r="KB254" s="149"/>
      <c r="KC254" s="149"/>
      <c r="KD254" s="149"/>
      <c r="KE254" s="155"/>
      <c r="KF254" s="153"/>
      <c r="KG254" s="149"/>
      <c r="KH254" s="149"/>
      <c r="KI254" s="149"/>
      <c r="KJ254" s="149"/>
      <c r="KK254" s="156"/>
      <c r="KL254" s="149"/>
      <c r="KM254" s="149"/>
      <c r="KN254" s="149"/>
      <c r="KO254" s="149"/>
      <c r="KP254" s="149"/>
      <c r="KQ254" s="149"/>
      <c r="KR254" s="149"/>
      <c r="KS254" s="154"/>
      <c r="KT254" s="154"/>
      <c r="KU254" s="154"/>
      <c r="KV254" s="154"/>
      <c r="KW254" s="151"/>
      <c r="KX254" s="149"/>
      <c r="KY254" s="149"/>
      <c r="KZ254" s="149"/>
      <c r="LA254" s="149"/>
      <c r="LB254" s="149"/>
      <c r="LC254" s="154"/>
      <c r="LD254" s="151"/>
      <c r="LE254" s="152"/>
      <c r="LF254" s="157"/>
      <c r="LG254" s="158"/>
      <c r="LH254" s="151"/>
      <c r="LI254" s="149"/>
      <c r="LJ254" s="147"/>
      <c r="LK254" s="147"/>
      <c r="LL254" s="147"/>
      <c r="LM254" s="159"/>
      <c r="LN254" s="153"/>
      <c r="LO254" s="149"/>
      <c r="LP254" s="149"/>
      <c r="LQ254" s="149"/>
      <c r="LR254" s="154"/>
      <c r="LS254" s="151"/>
      <c r="LT254" s="149"/>
      <c r="LU254" s="149"/>
      <c r="LV254" s="149"/>
      <c r="LW254" s="149"/>
      <c r="LX254" s="149"/>
      <c r="LY254" s="149">
        <v>7.0000000000000007E-2</v>
      </c>
      <c r="LZ254" s="149"/>
      <c r="MA254" s="155"/>
      <c r="MB254" s="153"/>
      <c r="MC254" s="149"/>
      <c r="MD254" s="149"/>
      <c r="ME254" s="149"/>
      <c r="MF254" s="149"/>
      <c r="MG254" s="149"/>
      <c r="MH254" s="149"/>
      <c r="MI254" s="149"/>
      <c r="MJ254" s="149"/>
      <c r="MK254" s="149"/>
      <c r="ML254" s="149"/>
      <c r="MM254" s="149"/>
      <c r="MN254" s="156"/>
      <c r="MO254" s="156"/>
      <c r="MP254" s="154"/>
      <c r="MQ254" s="151"/>
      <c r="MR254" s="149"/>
      <c r="MS254" s="149"/>
      <c r="MT254" s="149"/>
      <c r="MU254" s="149"/>
      <c r="MV254" s="156"/>
      <c r="MW254" s="149"/>
      <c r="MX254" s="149"/>
      <c r="MY254" s="149"/>
      <c r="MZ254" s="149">
        <v>7.0000000000000007E-2</v>
      </c>
      <c r="NA254" s="149"/>
      <c r="NB254" s="149"/>
      <c r="NC254" s="149"/>
      <c r="ND254" s="154"/>
      <c r="NE254" s="154"/>
      <c r="NF254" s="154"/>
      <c r="NG254" s="154"/>
      <c r="NH254" s="151"/>
      <c r="NI254" s="149"/>
      <c r="NJ254" s="149"/>
      <c r="NK254" s="149"/>
      <c r="NL254" s="149"/>
      <c r="NM254" s="149"/>
      <c r="NN254" s="94"/>
      <c r="NO254" s="151"/>
      <c r="NP254" s="160"/>
      <c r="NQ254" s="145" t="s">
        <v>1123</v>
      </c>
      <c r="NR254" s="162" t="s">
        <v>1128</v>
      </c>
      <c r="NS254" s="162"/>
      <c r="NT254" s="162"/>
      <c r="NU254" s="163" t="s">
        <v>1129</v>
      </c>
      <c r="NV254" s="164">
        <v>44322</v>
      </c>
      <c r="NW254" s="162" t="s">
        <v>1130</v>
      </c>
      <c r="NX254" s="165" t="s">
        <v>1131</v>
      </c>
      <c r="NY254" s="129" t="s">
        <v>912</v>
      </c>
      <c r="NZ254" s="165" t="s">
        <v>1131</v>
      </c>
      <c r="OA254" s="166"/>
      <c r="OB254" s="166"/>
      <c r="OC254" s="166"/>
      <c r="OD254" s="108">
        <f t="shared" si="504"/>
        <v>240</v>
      </c>
      <c r="OE254" s="109">
        <v>5</v>
      </c>
      <c r="OF254" s="110">
        <f t="shared" si="505"/>
        <v>23</v>
      </c>
      <c r="OG254" s="109">
        <v>7</v>
      </c>
      <c r="OH254" s="111">
        <f>ROUND(AVERAGEIF($ES$9:$ES$497,$ES254,EV$9:EV$497),0)</f>
        <v>79</v>
      </c>
      <c r="OI254" s="112">
        <f>ROUND(AVERAGEIF($ES$9:$ES$497,$ES254,EW$9:EW$497),0)</f>
        <v>32</v>
      </c>
      <c r="OJ254" s="112">
        <f>ROUND(AVERAGEIF($ES$9:$ES$497,$ES254,EX$9:EX$497),0)</f>
        <v>45</v>
      </c>
      <c r="OK254" s="112">
        <f>ROUND(AVERAGEIF($ES$9:$ES$497,$ES254,EY$9:EY$497),0)</f>
        <v>53</v>
      </c>
      <c r="OL254" s="112">
        <f>ROUND(AVERAGEIF($ES$9:$ES$497,$ES254,EZ$9:EZ$497),0)</f>
        <v>20</v>
      </c>
      <c r="OM254" s="112">
        <f>ROUND(AVERAGEIF($ES$9:$ES$497,$ES254,FA$9:FA$497),0)</f>
        <v>18</v>
      </c>
      <c r="ON254" s="112">
        <f>ROUND(AVERAGEIF($ES$9:$ES$497,$ES254,FB$9:FB$497),0)</f>
        <v>23</v>
      </c>
      <c r="OO254" s="112">
        <f>ROUND(AVERAGEIF($ES$9:$ES$497,$ES254,FC$9:FC$497),0)</f>
        <v>23</v>
      </c>
      <c r="OP254" s="112">
        <f>ROUND(AVERAGEIF($ES$9:$ES$497,$ES254,FD$9:FD$497),0)</f>
        <v>64</v>
      </c>
      <c r="OQ254" s="113">
        <f>ROUND(AVERAGEIF($ES$9:$ES$497,$ES254,FE$9:FE$497),0)</f>
        <v>68</v>
      </c>
      <c r="OR254" s="114">
        <f>ROUND(EV254/MAX(EV$9:EV$497)*100,0)</f>
        <v>61</v>
      </c>
      <c r="OS254" s="115">
        <f>ROUND(EW254/MAX(EW$9:EW$497)*100,0)</f>
        <v>36</v>
      </c>
      <c r="OT254" s="115">
        <f>ROUND(EX254/MAX(EX$9:EX$497)*100,0)</f>
        <v>28</v>
      </c>
      <c r="OU254" s="115">
        <f>ROUND(EY254/MAX(EY$9:EY$497)*100,0)</f>
        <v>46</v>
      </c>
      <c r="OV254" s="115">
        <f>ROUND(EZ254/MAX(EZ$9:EZ$497)*100,0)</f>
        <v>25</v>
      </c>
      <c r="OW254" s="115">
        <f>ROUND(FA254/MAX(FA$9:FA$497)*100,0)</f>
        <v>53</v>
      </c>
      <c r="OX254" s="115">
        <f>ROUND(FB254/MAX(FB$9:FB$497)*100,0)</f>
        <v>22</v>
      </c>
      <c r="OY254" s="116">
        <f>ROUND(FC254/MAX(FC$9:FC$497)*100,0)</f>
        <v>32</v>
      </c>
      <c r="OZ254" s="115">
        <f>ROUND(FD254/MAX(FD$9:FD$497)*100,0)</f>
        <v>44</v>
      </c>
      <c r="PA254" s="117">
        <f>ROUND(FE254/MAX(FE$9:FE$497)*100,0)</f>
        <v>33</v>
      </c>
      <c r="PB254" s="118">
        <f t="shared" si="506"/>
        <v>400</v>
      </c>
      <c r="PC254" s="115">
        <f t="shared" si="507"/>
        <v>391</v>
      </c>
      <c r="PD254" s="115">
        <f t="shared" si="508"/>
        <v>475</v>
      </c>
      <c r="PE254" s="115">
        <f t="shared" si="509"/>
        <v>464</v>
      </c>
      <c r="PF254" s="115">
        <f t="shared" si="510"/>
        <v>521</v>
      </c>
      <c r="PG254" s="119">
        <f t="shared" si="511"/>
        <v>467</v>
      </c>
      <c r="PH254" s="118">
        <f>ROUND(PB254/MAX(PB$9:PB$497)*100,0)</f>
        <v>48</v>
      </c>
      <c r="PI254" s="115">
        <f>ROUND(PC254/MAX(PC$9:PC$497)*100,0)</f>
        <v>47</v>
      </c>
      <c r="PJ254" s="115">
        <f>ROUND(PD254/MAX(PD$9:PD$497)*100,0)</f>
        <v>50</v>
      </c>
      <c r="PK254" s="115">
        <f>ROUND(PE254/MAX(PE$9:PE$497)*100,0)</f>
        <v>46</v>
      </c>
      <c r="PL254" s="115">
        <f>ROUND(PF254/MAX(PF$9:PF$497)*100,0)</f>
        <v>73</v>
      </c>
      <c r="PM254" s="119">
        <f>ROUND(PG254/MAX(PG$9:PG$497)*100,0)</f>
        <v>68</v>
      </c>
      <c r="PN254" s="118">
        <f>RANK(PH254,PH$9:PH$497,0)</f>
        <v>196</v>
      </c>
      <c r="PO254" s="115">
        <f>RANK(PI254,PI$9:PI$497,0)</f>
        <v>150</v>
      </c>
      <c r="PP254" s="115">
        <f>RANK(PJ254,PJ$9:PJ$497,0)</f>
        <v>198</v>
      </c>
      <c r="PQ254" s="115">
        <f>RANK(PK254,PK$9:PK$497,0)</f>
        <v>196</v>
      </c>
      <c r="PR254" s="115">
        <f>RANK(PL254,PL$9:PL$497,0)</f>
        <v>56</v>
      </c>
      <c r="PS254" s="119">
        <f>RANK(PM254,PM$9:PM$497,0)</f>
        <v>54</v>
      </c>
      <c r="PT254" s="120">
        <f>ROUND(FZ254/MAX(FZ$9:FZ$497)*100,0)</f>
        <v>64</v>
      </c>
      <c r="PU254" s="115">
        <f>ROUND(GA254/MAX(GA$9:GA$497)*100,0)</f>
        <v>28</v>
      </c>
      <c r="PV254" s="115">
        <f>ROUND(GB254/MAX(GB$9:GB$497)*100,0)</f>
        <v>27</v>
      </c>
      <c r="PW254" s="115">
        <f>ROUND(GC254/MAX(GC$9:GC$497)*100,0)</f>
        <v>60</v>
      </c>
      <c r="PX254" s="115">
        <f>ROUND(GD254/MAX(GD$9:GD$497)*100,0)</f>
        <v>19</v>
      </c>
      <c r="PY254" s="115">
        <f>ROUND(GE254/MAX(GE$9:GE$497)*100,0)</f>
        <v>39</v>
      </c>
      <c r="PZ254" s="115">
        <f>ROUND(GF254/MAX(GF$9:GF$497)*100,0)</f>
        <v>15</v>
      </c>
      <c r="QA254" s="116">
        <f>ROUND(GG254/MAX(GG$9:GG$497)*100,0)</f>
        <v>28</v>
      </c>
      <c r="QB254" s="115">
        <f>ROUND(GH254/MAX(GH$9:GH$497)*100,0)</f>
        <v>32</v>
      </c>
      <c r="QC254" s="121">
        <f>ROUND(GI254/MAX(GI$9:GI$497)*100,0)</f>
        <v>28</v>
      </c>
      <c r="QD254" s="120">
        <f>ROUND(AVERAGEIF($ES$9:$ES$497,$ES254,PT$9:PT$497),0)</f>
        <v>62</v>
      </c>
      <c r="QE254" s="120">
        <f>ROUND(AVERAGEIF($ES$9:$ES$497,$ES254,PU$9:PU$497),0)</f>
        <v>26</v>
      </c>
      <c r="QF254" s="120">
        <f>ROUND(AVERAGEIF($ES$9:$ES$497,$ES254,PV$9:PV$497),0)</f>
        <v>48</v>
      </c>
      <c r="QG254" s="120">
        <f>ROUND(AVERAGEIF($ES$9:$ES$497,$ES254,PW$9:PW$497),0)</f>
        <v>58</v>
      </c>
      <c r="QH254" s="120">
        <f>ROUND(AVERAGEIF($ES$9:$ES$497,$ES254,PX$9:PX$497),0)</f>
        <v>15</v>
      </c>
      <c r="QI254" s="120">
        <f>ROUND(AVERAGEIF($ES$9:$ES$497,$ES254,PY$9:PY$497),0)</f>
        <v>14</v>
      </c>
      <c r="QJ254" s="120">
        <f>ROUND(AVERAGEIF($ES$9:$ES$497,$ES254,PZ$9:PZ$497),0)</f>
        <v>14</v>
      </c>
      <c r="QK254" s="120">
        <f>ROUND(AVERAGEIF($ES$9:$ES$497,$ES254,QA$9:QA$497),0)</f>
        <v>15</v>
      </c>
      <c r="QL254" s="120">
        <f>ROUND(AVERAGEIF($ES$9:$ES$497,$ES254,QB$9:QB$497),0)</f>
        <v>41</v>
      </c>
      <c r="QM254" s="120">
        <f>ROUND(AVERAGEIF($ES$9:$ES$497,$ES254,QC$9:QC$497),0)</f>
        <v>30</v>
      </c>
      <c r="QN254" s="114">
        <f t="shared" si="512"/>
        <v>410</v>
      </c>
      <c r="QO254" s="115">
        <f t="shared" si="513"/>
        <v>378</v>
      </c>
      <c r="QP254" s="115">
        <f t="shared" si="514"/>
        <v>486</v>
      </c>
      <c r="QQ254" s="115">
        <f t="shared" si="515"/>
        <v>494</v>
      </c>
      <c r="QR254" s="115">
        <f t="shared" si="516"/>
        <v>645</v>
      </c>
      <c r="QS254" s="119">
        <f t="shared" si="517"/>
        <v>475</v>
      </c>
      <c r="QT254" s="114">
        <f>ROUND((QN254-MIN(QN$9:QN$497))/(MAX(QN$9:QN$497)-MIN(QN$9:QN$497))*100,0)</f>
        <v>28</v>
      </c>
      <c r="QU254" s="115">
        <f>ROUND((QO254-MIN(QO$9:QO$497))/(MAX(QO$9:QO$497)-MIN(QO$9:QO$497))*100,0)</f>
        <v>24</v>
      </c>
      <c r="QV254" s="115">
        <f>ROUND((QP254-MIN(QP$9:QP$497))/(MAX(QP$9:QP$497)-MIN(QP$9:QP$497))*100,0)</f>
        <v>19</v>
      </c>
      <c r="QW254" s="115">
        <f>ROUND((QQ254-MIN(QQ$9:QQ$497))/(MAX(QQ$9:QQ$497)-MIN(QQ$9:QQ$497))*100,0)</f>
        <v>26</v>
      </c>
      <c r="QX254" s="115">
        <f>ROUND((QR254-MIN(QR$9:QR$497))/(MAX(QR$9:QR$497)-MIN(QR$9:QR$497))*100,0)</f>
        <v>70</v>
      </c>
      <c r="QY254" s="115">
        <f>ROUND((QS254-MIN(QS$9:QS$497))/(MAX(QS$9:QS$497)-MIN(QS$9:QS$497))*100,0)</f>
        <v>60</v>
      </c>
      <c r="QZ254" s="114">
        <f>RANK(QN254,QN$9:QN$497,0)</f>
        <v>345</v>
      </c>
      <c r="RA254" s="115">
        <f>RANK(QO254,QO$9:QO$497,0)</f>
        <v>215</v>
      </c>
      <c r="RB254" s="115">
        <f>RANK(QP254,QP$9:QP$497,0)</f>
        <v>342</v>
      </c>
      <c r="RC254" s="115">
        <f>RANK(QQ254,QQ$9:QQ$497,0)</f>
        <v>314</v>
      </c>
      <c r="RD254" s="115">
        <f>RANK(QR254,QR$9:QR$497,0)</f>
        <v>65</v>
      </c>
      <c r="RE254" s="115">
        <f>RANK(QS254,QS$9:QS$497,0)</f>
        <v>61</v>
      </c>
      <c r="RF254" s="122"/>
      <c r="RG254" s="115">
        <f>($RH$3*(IH254+IJ254)*100*100/MAX(EX$9:EX$497)*$RO$3) +($RH$3*(II254+IJ254)*100*100/MAX(EX$9:EX$497)*$RO$4) + ($RH$3*IK254*100*100/MAX(EX$9:EX$497)*0.098)</f>
        <v>10.470833333333333</v>
      </c>
      <c r="RH254" s="115">
        <f>($RH$4*IL254*100*100/MAX(EZ$9:EZ$497))*$RQ$3</f>
        <v>0</v>
      </c>
      <c r="RI254" s="115">
        <f>($RH$3*IM254*100*100/MAX(EY$9:EY$497))*$RQ$4</f>
        <v>0</v>
      </c>
      <c r="RJ254" s="115">
        <f>($RH$3*IN254*100*100/MAX(EX$9:EX$497))</f>
        <v>0</v>
      </c>
      <c r="RK254" s="115">
        <f>($RH$4*IO254*100*100/MAX(EZ$9:EZ$497))*$RQ$3</f>
        <v>0</v>
      </c>
      <c r="RL254" s="115">
        <f>(($RL$4*IP254*100*((100/MAX(EX$9:EX$497)+100/MAX(EZ$9:EZ$497))/2))+($RL$4*IQ254*100*((100/MAX(EX$9:EX$497)+100/MAX(EZ$9:EZ$497))/2))+($RL$4*IR254*100*((100/MAX(EX$9:EX$497)+100/MAX(EZ$9:EZ$497))/2))+($RL$4*IS254*100*((100/MAX(EX$9:EX$497)+100/MAX(EZ$9:EZ$497))/2))+($RL$4*IT254*100*((100/MAX(EX$9:EX$497)+100/MAX(EZ$9:EZ$497))/2))+($RL$4*IU254*100*((100/MAX(EX$9:EX$497)+100/MAX(EZ$9:EZ$497))/2))+($RL$4*IV254*100*((100/MAX(EX$9:EX$497)+100/MAX(EZ$9:EZ$497))/2))+($RL$4*IW254*100*((100/MAX(EX$9:EX$497)+100/MAX(EZ$9:EZ$497))/2)))*$RS$3</f>
        <v>0</v>
      </c>
      <c r="RM254" s="115">
        <f>(($RH$3*IX254*100*100/MAX(EX$9:EX$497))+($RH$3*IY254*100*100/MAX(EX$9:EX$497))+($RH$3*IZ254*100*100/MAX(EX$9:EX$497))+($RH$3*JA254*100*100/MAX(EX$9:EX$497))+($RH$3*JB254*100*100/MAX(EX$9:EX$497))+($RH$3*JC254*100*100/MAX(EX$9:EX$497))+($RH$3*JD254*100*100/MAX(EX$9:EX$497))+($RH$3*JE254*100*100/MAX(EX$9:EX$497)))*$RS$4</f>
        <v>0</v>
      </c>
      <c r="RN254" s="115">
        <f>(($RH$4*JF254*100*100/MAX(EZ$9:EZ$497)) + ($RH$4*JG254*100*100/MAX(EZ$9:EZ$497)) + ($RH$4*JH254*100*100/MAX(EZ$9:EZ$497)) + ($RH$4*JI254*100*100/MAX(EZ$9:EZ$497)) + ($RH$4*JJ254*100*100/MAX(EZ$9:EZ$497)) + ($RH$4*JK254*100*100/MAX(EZ$9:EZ$497)) + ($RH$4*JL254*100*100/MAX(EZ$9:EZ$497)) + ($RH$4*JM254*100*100/MAX(EZ$9:EZ$497)))*$RU$3</f>
        <v>0</v>
      </c>
      <c r="RO254" s="115">
        <f>(($RL$4*JN254*100*((100/MAX(EX$9:EX$497)+100/MAX(EZ$9:EZ$497))/2))+($RL$4*JO254*100*((100/MAX(EX$9:EX$497)+100/MAX(EZ$9:EZ$497))/2))+($RL$4*JP254*100*((100/MAX(EX$9:EX$497)+100/MAX(EZ$9:EZ$497))/2))+($RL$4*JQ254*100*((100/MAX(EX$9:EX$497)+100/MAX(EZ$9:EZ$497))/2))+($RL$4*JR254*100*((100/MAX(EX$9:EX$497)+100/MAX(EZ$9:EZ$497))/2))+($RL$4*JS254*100*((100/MAX(EX$9:EX$497)+100/MAX(EZ$9:EZ$497))/2))+($RL$4*JT254*100*((100/MAX(EX$9:EX$497)+100/MAX(EZ$9:EZ$497))/2))+($RL$4*JU254*100*((100/MAX(EX$9:EX$497)+100/MAX(EZ$9:EZ$497))/2))+($RL$4*JV254*100*((100/MAX(EX$9:EX$497)+100/MAX(EZ$9:EZ$497))/2))+($RL$4*JW254*100*((100/MAX(EX$9:EX$497)+100/MAX(EZ$9:EZ$497))/2))+($RL$4*JX254*100*((100/MAX(EX$9:EX$497)+100/MAX(EZ$9:EZ$497))/2))+($RL$4*JY254*100*((100/MAX(EX$9:EX$497)+100/MAX(EZ$9:EZ$497))/2))+($RL$4*JZ254*100*((100/MAX(EX$9:EX$497)+100/MAX(EZ$9:EZ$497))/2)))*$RW$3/2</f>
        <v>0</v>
      </c>
      <c r="RP254" s="119">
        <f>($RJ$3*KA254*100*100/MAX(FA$9:FA$497)) + ($RJ$3*KB254*100*100/MAX(FA$9:FA$497)/2) + ($RJ$3*KC254*100*100/MAX(FA$9:FA$497)/2) + ($RJ$3*KD254*100*100/MAX(FA$9:FA$497)/4) + ($RJ$3*KE254*100*100/MAX(FA$9:FA$497)/4)</f>
        <v>30.973451327433629</v>
      </c>
      <c r="RQ254" s="118">
        <f>($RL$4*KF254*100*((100/MAX(EX$9:EX$497)+100/MAX(EZ$9:EZ$497)))) * ($RO$3/2) + (($RL$4*KG254*100*((100/MAX(EX$9:EX$497)+100/MAX(EZ$9:EZ$497))))+($RL$4*KH254*100*((100/MAX(EX$9:EX$497)+100/MAX(EZ$9:EZ$497))))+($RL$4*KI254*100*((100/MAX(EX$9:EX$497)+100/MAX(EZ$9:EZ$497))))+($RL$4*KJ254*100*((100/MAX(EX$9:EX$497)+100/MAX(EZ$9:EZ$497))))+($RL$4*KK254*100*((100/MAX(EX$9:EX$497)+100/MAX(EZ$9:EZ$497))))+($RL$4*KL254*100*((100/MAX(EX$9:EX$497)+100/MAX(EZ$9:EZ$497))))+($RL$4*KM254*100*((100/MAX(EX$9:EX$497)+100/MAX(EZ$9:EZ$497))))+($RL$4*KN254*100*((100/MAX(EX$9:EX$497)+100/MAX(EZ$9:EZ$497))))+($RL$4*KO254*100*((100/MAX(EX$9:EX$497)+100/MAX(EZ$9:EZ$497))))+($RL$4*KP254*100*((100/MAX(EX$9:EX$497)+100/MAX(EZ$9:EZ$497))))+($RL$4*KQ254*100*((100/MAX(EX$9:EX$497)+100/MAX(EZ$9:EZ$497))))+($RL$4*KR254*100*((100/MAX(EX$9:EX$497)+100/MAX(EZ$9:EZ$497))))+($RL$4*KS254*100*((100/MAX(EX$9:EX$497)+100/MAX(EZ$9:EZ$497))))+($RL$4*KV254*100*((100/MAX(EX$9:EX$497)+100/MAX(EZ$9:EZ$497))))) * (($RO$3+$RO$4)/6)</f>
        <v>0</v>
      </c>
      <c r="RR254" s="115">
        <f>(($RL$4*KW254*100*((100/MAX(EX$9:EX$497)+100/MAX(EZ$9:EZ$497))))) * ($RO$3/2) + (($RL$4*KX254*100*((100/MAX(EX$9:EX$497)+100/MAX(EZ$9:EZ$497))))+($RL$4*KY254*100*((100/MAX(EX$9:EX$497)+100/MAX(EZ$9:EZ$497))))+($RL$4*KZ254*100*((100/MAX(EX$9:EX$497)+100/MAX(EZ$9:EZ$497))))+($RL$4*LA254*100*((100/MAX(EX$9:EX$497)+100/MAX(EZ$9:EZ$497))))+($RL$4*LB254*100*((100/MAX(EX$9:EX$497)+100/MAX(EZ$9:EZ$497))))+($RL$4*LC254*100*((100/MAX(EX$9:EX$497)+100/MAX(EZ$9:EZ$497))))) * (($RO$3+$RO$4)/6)</f>
        <v>0</v>
      </c>
      <c r="RS254" s="119">
        <f>(($RL$4*LD254*100*((100/MAX(EX$9:EX$497)+100/MAX(EZ$9:EZ$497))))+($RL$4*LE254*100*((100/MAX(EX$9:EX$497)+100/MAX(EZ$9:EZ$497))))) * (($RO$3+$RO$4)/6)</f>
        <v>0</v>
      </c>
      <c r="RT254" s="118">
        <f>($RJ$4*LH254*100*(100/MAX(EV$9:EV$497)))+($RJ$4*LI254*100*(100/MAX(EV$9:EV$497)))</f>
        <v>0</v>
      </c>
      <c r="RU254" s="119">
        <f>($RJ$4*LJ254*(100/MAX(EV$9:EV$497)))/2 + ($RL$3*LK254*(100/MAX(EW$9:EW$497))) + ($RJ$4*LL254*(100/MAX(EV$9:EV$497)))/4 + ($RL$3*LM254*(100/MAX(EW$9:EW$497)))</f>
        <v>0</v>
      </c>
      <c r="RV254" s="118">
        <f>($RJ$4*LN254*100*100/MAX(EV$9:EV$497)/2)+($RJ$4*LO254*100*100/MAX(EV$9:EV$497)/2)+($RJ$4*LP254*100*100/MAX(EV$9:EV$497))+($RJ$4*LQ254*100*100/MAX(EV$9:EV$497))+($RJ$4*LR254*100*100/MAX(EV$9:EV$497))</f>
        <v>0</v>
      </c>
      <c r="RW254" s="115">
        <f>($RJ$4*LS254*100*100/MAX(EV$9:EV$497)) + (($RJ$4*LT254*100*100/MAX(EV$9:EV$497))+($RJ$4*LU254*100*100/MAX(EV$9:EV$497))+($RJ$4*LV254*100*100/MAX(EV$9:EV$497))+($RJ$4*LW254*100*100/MAX(EV$9:EV$497))+($RJ$4*LX254*100*100/MAX(EV$9:EV$497))+($RJ$4*LY254*100*100/MAX(EV$9:EV$497))+($RJ$4*LZ254*100*100/MAX(EV$9:EV$497))+($RJ$4*MA254*100*100/MAX(EV$9:EV$497)))/2</f>
        <v>5.8988764044943833</v>
      </c>
      <c r="RX254" s="119">
        <f>($RJ$4*MB254*100*100/MAX(EV$9:EV$497))+($RJ$4*MC254*100*100/MAX(EV$9:EV$497))+($RJ$4*MD254*100*100/MAX(EV$9:EV$497))+($RJ$4*ME254*100*100/MAX(EV$9:EV$497))+($RJ$4*MF254*100*100/MAX(EV$9:EV$497))+($RJ$4*MG254*100*100/MAX(EV$9:EV$497))+($RJ$4*MH254*100*100/MAX(EV$9:EV$497))+($RJ$4*MI254*100*100/MAX(EV$9:EV$497))+($RJ$4*MJ254*100*100/MAX(EV$9:EV$497))+($RJ$4*MK254*100*100/MAX(EV$9:EV$497))+($RJ$4*ML254*100*100/MAX(EV$9:EV$497))+($RJ$4*MM254*100*100/MAX(EV$9:EV$497))+($RJ$4*MN254*100*100/MAX(EV$9:EV$497))</f>
        <v>0</v>
      </c>
      <c r="RY254" s="118">
        <f>($RJ$4*MQ254*100*100/MAX(EV$9:EV$497))/2 + (($RJ$4*MR254*100*100/MAX(EV$9:EV$497))+($RJ$4*MS254*100*100/MAX(EV$9:EV$497))+($RJ$4*MT254*100*100/MAX(EV$9:EV$497))+($RJ$4*MU254*100*100/MAX(EV$9:EV$497))+($RJ$4*MV254*100*100/MAX(EV$9:EV$497))+($RJ$4*MW254*100*100/MAX(EV$9:EV$497))+($RJ$4*MX254*100*100/MAX(EV$9:EV$497))+($RJ$4*MY254*100*100/MAX(EV$9:EV$497))+($RJ$4*MZ254*100*100/MAX(EV$9:EV$497))+($RJ$4*NA254*100*100/MAX(EV$9:EV$497))+($RJ$4*NB254*100*100/MAX(EV$9:EV$497))+($RJ$4*NC254*100*100/MAX(EV$9:EV$497))+($RJ$4*ND254*100*100/MAX(EV$9:EV$497))+($RJ$4*NG254*100*100/MAX(EV$9:EV$497)))/4</f>
        <v>2.9494382022471917</v>
      </c>
      <c r="RZ254" s="115">
        <f>($RJ$4*NH254*100*100/MAX(EV$9:EV$497))/2 + (($RJ$4*NI254*100*100/MAX(EV$9:EV$497))+($RJ$4*NJ254*100*100/MAX(EV$9:EV$497))+($RJ$4*NK254*100*100/MAX(EV$9:EV$497))+($RJ$4*NL254*100*100/MAX(EV$9:EV$497))+($RJ$4*NM254*100*100/MAX(EV$9:EV$497))+($RJ$4*NN254*100*100/MAX(EV$9:EV$497)))/4</f>
        <v>0</v>
      </c>
      <c r="SA254" s="117">
        <f>(($RJ$4*NO254*100*100/MAX(EV$9:EV$497))+($RJ$4*NP254*100*100/MAX(EV$9:EV$497)))/4</f>
        <v>0</v>
      </c>
      <c r="SB254" s="118">
        <f t="shared" si="518"/>
        <v>50.292599267508535</v>
      </c>
      <c r="SC254" s="115">
        <f t="shared" si="519"/>
        <v>12.240496254681648</v>
      </c>
      <c r="SD254" s="115">
        <f t="shared" si="520"/>
        <v>2.2120786516853936</v>
      </c>
      <c r="SE254" s="115">
        <f t="shared" si="521"/>
        <v>12.240496254681648</v>
      </c>
      <c r="SF254" s="115">
        <f t="shared" si="522"/>
        <v>2.2120786516853936</v>
      </c>
      <c r="SG254" s="115">
        <f t="shared" si="523"/>
        <v>70.795217261608826</v>
      </c>
      <c r="SH254" s="115">
        <f>ROUND(SB254/MAX(SB$9:SB$497)*100,0)</f>
        <v>63</v>
      </c>
      <c r="SI254" s="115">
        <f>ROUND(SC254/MAX(SC$9:SC$497)*100,0)</f>
        <v>19</v>
      </c>
      <c r="SJ254" s="115">
        <f>ROUND(SD254/MAX(SD$9:SD$497)*100,0)</f>
        <v>4</v>
      </c>
      <c r="SK254" s="115">
        <f>ROUND(SE254/MAX(SE$9:SE$497)*100,0)</f>
        <v>9</v>
      </c>
      <c r="SL254" s="115">
        <f>ROUND(SF254/MAX(SF$9:SF$497)*100,0)</f>
        <v>5</v>
      </c>
      <c r="SM254" s="121">
        <f>ROUND(SG254/MAX(SG$9:SG$497)*100,0)</f>
        <v>67</v>
      </c>
      <c r="SN254" s="115">
        <f>ROUND(AVERAGEIF($ES$9:$ES$497,$ES254,SH$9:SH$497),0)</f>
        <v>26</v>
      </c>
      <c r="SO254" s="115">
        <f>ROUND(AVERAGEIF($ES$9:$ES$497,$ES254,SI$9:SI$497),0)</f>
        <v>23</v>
      </c>
      <c r="SP254" s="115">
        <f>ROUND(AVERAGEIF($ES$9:$ES$497,$ES254,SJ$9:SJ$497),0)</f>
        <v>4</v>
      </c>
      <c r="SQ254" s="115">
        <f>ROUND(AVERAGEIF($ES$9:$ES$497,$ES254,SK$9:SK$497),0)</f>
        <v>20</v>
      </c>
      <c r="SR254" s="115">
        <f>ROUND(AVERAGEIF($ES$9:$ES$497,$ES254,SL$9:SL$497),0)</f>
        <v>7</v>
      </c>
      <c r="SS254" s="121">
        <f>ROUND(AVERAGEIF($ES$9:$ES$497,$ES254,SM$9:SM$497),0)</f>
        <v>6</v>
      </c>
      <c r="ST254" s="114">
        <f>RANK(SB254,SB$9:SB$497,0)</f>
        <v>45</v>
      </c>
      <c r="SU254" s="115">
        <f>RANK(SC254,SC$9:SC$497,0)</f>
        <v>153</v>
      </c>
      <c r="SV254" s="115">
        <f>RANK(SD254,SD$9:SD$497,0)</f>
        <v>172</v>
      </c>
      <c r="SW254" s="115">
        <f>RANK(SE254,SE$9:SE$497,0)</f>
        <v>159</v>
      </c>
      <c r="SX254" s="115">
        <f>RANK(SF254,SF$9:SF$497,0)</f>
        <v>134</v>
      </c>
      <c r="SY254" s="115">
        <f>RANK(SG254,SG$9:SG$497,0)</f>
        <v>19</v>
      </c>
      <c r="SZ254" s="115">
        <f>COUNTIFS(SB$9:SB$497,"&gt;"&amp;SB254,$ES$9:$ES$497,$ES254)+1</f>
        <v>12</v>
      </c>
      <c r="TA254" s="115">
        <f>COUNTIFS(SC$9:SC$497,"&gt;"&amp;SC254,$ES$9:$ES$497,$ES254)+1</f>
        <v>45</v>
      </c>
      <c r="TB254" s="115">
        <f>COUNTIFS(SD$9:SD$497,"&gt;"&amp;SD254,$ES$9:$ES$497,$ES254)+1</f>
        <v>32</v>
      </c>
      <c r="TC254" s="115">
        <f>COUNTIFS(SE$9:SE$497,"&gt;"&amp;SE254,$ES$9:$ES$497,$ES254)+1</f>
        <v>47</v>
      </c>
      <c r="TD254" s="115">
        <f>COUNTIFS(SF$9:SF$497,"&gt;"&amp;SF254,$ES$9:$ES$497,$ES254)+1</f>
        <v>32</v>
      </c>
      <c r="TE254" s="117">
        <f>COUNTIFS(SG$9:SG$497,"&gt;"&amp;SG254,$ES$9:$ES$497,$ES254)+1</f>
        <v>1</v>
      </c>
      <c r="TF254" s="118">
        <f t="shared" si="524"/>
        <v>136</v>
      </c>
      <c r="TG254" s="115">
        <f t="shared" si="525"/>
        <v>67</v>
      </c>
      <c r="TH254" s="115">
        <f t="shared" si="526"/>
        <v>51</v>
      </c>
      <c r="TI254" s="115">
        <f t="shared" si="527"/>
        <v>59</v>
      </c>
      <c r="TJ254" s="115">
        <f t="shared" si="528"/>
        <v>51</v>
      </c>
      <c r="TK254" s="115">
        <f t="shared" si="529"/>
        <v>140</v>
      </c>
      <c r="TL254" s="117">
        <f t="shared" si="530"/>
        <v>135</v>
      </c>
      <c r="TM254" s="118">
        <f>ROUND(TF254/MAX(TF$9:TF$497)*100,0)</f>
        <v>76</v>
      </c>
      <c r="TN254" s="115">
        <f>ROUND(TG254/MAX(TG$9:TG$497)*100,0)</f>
        <v>37</v>
      </c>
      <c r="TO254" s="115">
        <f>ROUND(TH254/MAX(TH$9:TH$497)*100,0)</f>
        <v>28</v>
      </c>
      <c r="TP254" s="115">
        <f>ROUND(TI254/MAX(TI$9:TI$497)*100,0)</f>
        <v>33</v>
      </c>
      <c r="TQ254" s="115">
        <f>ROUND(TJ254/MAX(TJ$9:TJ$497)*100,0)</f>
        <v>26</v>
      </c>
      <c r="TR254" s="115">
        <f>ROUND(TK254/MAX(TK$9:TK$497)*100,0)</f>
        <v>71</v>
      </c>
      <c r="TS254" s="119">
        <f>ROUND(TL254/MAX(TL$9:TL$497)*100,0)</f>
        <v>69</v>
      </c>
      <c r="TT254" s="120">
        <f>RANK(TM254,TM$9:TM$497,0)</f>
        <v>37</v>
      </c>
      <c r="TU254" s="115">
        <f>RANK(TN254,TN$9:TN$497,0)</f>
        <v>148</v>
      </c>
      <c r="TV254" s="115">
        <f>RANK(TO254,TO$9:TO$497,0)</f>
        <v>170</v>
      </c>
      <c r="TW254" s="115">
        <f>RANK(TP254,TP$9:TP$497,0)</f>
        <v>191</v>
      </c>
      <c r="TX254" s="115">
        <f>RANK(TQ254,TQ$9:TQ$497,0)</f>
        <v>190</v>
      </c>
      <c r="TY254" s="115">
        <f>RANK(TR254,TR$9:TR$497,0)</f>
        <v>14</v>
      </c>
      <c r="TZ254" s="121">
        <f>RANK(TS254,TS$9:TS$497,0)</f>
        <v>18</v>
      </c>
      <c r="UA254" s="167"/>
      <c r="UB254" s="7" t="s">
        <v>1</v>
      </c>
    </row>
    <row r="255" spans="1:548" x14ac:dyDescent="0.15">
      <c r="A255" s="183">
        <v>247</v>
      </c>
      <c r="B255" s="200" t="s">
        <v>1128</v>
      </c>
      <c r="C255" s="143"/>
      <c r="D255" s="143"/>
      <c r="E255" s="161" t="s">
        <v>518</v>
      </c>
      <c r="F255" s="65">
        <v>81</v>
      </c>
      <c r="G255" s="65" t="s">
        <v>908</v>
      </c>
      <c r="H255" s="144" t="s">
        <v>1020</v>
      </c>
      <c r="I255" s="66" t="s">
        <v>521</v>
      </c>
      <c r="J255" s="67" t="s">
        <v>521</v>
      </c>
      <c r="K255" s="67" t="s">
        <v>521</v>
      </c>
      <c r="L255" s="67" t="s">
        <v>521</v>
      </c>
      <c r="M255" s="67" t="s">
        <v>521</v>
      </c>
      <c r="N255" s="67" t="s">
        <v>521</v>
      </c>
      <c r="O255" s="67" t="s">
        <v>521</v>
      </c>
      <c r="P255" s="67" t="s">
        <v>521</v>
      </c>
      <c r="Q255" s="67" t="s">
        <v>521</v>
      </c>
      <c r="R255" s="68" t="s">
        <v>521</v>
      </c>
      <c r="S255" s="69" t="s">
        <v>521</v>
      </c>
      <c r="T255" s="67" t="s">
        <v>521</v>
      </c>
      <c r="U255" s="67" t="s">
        <v>521</v>
      </c>
      <c r="V255" s="67" t="s">
        <v>521</v>
      </c>
      <c r="W255" s="67" t="s">
        <v>521</v>
      </c>
      <c r="X255" s="67" t="s">
        <v>521</v>
      </c>
      <c r="Y255" s="67" t="s">
        <v>521</v>
      </c>
      <c r="Z255" s="67" t="s">
        <v>521</v>
      </c>
      <c r="AA255" s="67" t="s">
        <v>521</v>
      </c>
      <c r="AB255" s="68" t="s">
        <v>521</v>
      </c>
      <c r="AC255" s="69" t="s">
        <v>521</v>
      </c>
      <c r="AD255" s="67" t="s">
        <v>521</v>
      </c>
      <c r="AE255" s="67" t="s">
        <v>521</v>
      </c>
      <c r="AF255" s="67" t="s">
        <v>521</v>
      </c>
      <c r="AG255" s="67" t="s">
        <v>521</v>
      </c>
      <c r="AH255" s="67" t="s">
        <v>521</v>
      </c>
      <c r="AI255" s="67" t="s">
        <v>521</v>
      </c>
      <c r="AJ255" s="67" t="s">
        <v>521</v>
      </c>
      <c r="AK255" s="67" t="s">
        <v>521</v>
      </c>
      <c r="AL255" s="68" t="s">
        <v>521</v>
      </c>
      <c r="AM255" s="69" t="s">
        <v>521</v>
      </c>
      <c r="AN255" s="67" t="s">
        <v>521</v>
      </c>
      <c r="AO255" s="67" t="s">
        <v>521</v>
      </c>
      <c r="AP255" s="67" t="s">
        <v>521</v>
      </c>
      <c r="AQ255" s="67" t="s">
        <v>521</v>
      </c>
      <c r="AR255" s="67" t="s">
        <v>521</v>
      </c>
      <c r="AS255" s="67" t="s">
        <v>521</v>
      </c>
      <c r="AT255" s="67" t="s">
        <v>521</v>
      </c>
      <c r="AU255" s="67" t="s">
        <v>521</v>
      </c>
      <c r="AV255" s="68" t="s">
        <v>521</v>
      </c>
      <c r="AW255" s="69" t="s">
        <v>521</v>
      </c>
      <c r="AX255" s="67" t="s">
        <v>521</v>
      </c>
      <c r="AY255" s="67" t="s">
        <v>521</v>
      </c>
      <c r="AZ255" s="67" t="s">
        <v>521</v>
      </c>
      <c r="BA255" s="67" t="s">
        <v>521</v>
      </c>
      <c r="BB255" s="67" t="s">
        <v>521</v>
      </c>
      <c r="BC255" s="67" t="s">
        <v>521</v>
      </c>
      <c r="BD255" s="67" t="s">
        <v>521</v>
      </c>
      <c r="BE255" s="67" t="s">
        <v>521</v>
      </c>
      <c r="BF255" s="68" t="s">
        <v>521</v>
      </c>
      <c r="BG255" s="69" t="s">
        <v>521</v>
      </c>
      <c r="BH255" s="67" t="s">
        <v>521</v>
      </c>
      <c r="BI255" s="67" t="s">
        <v>521</v>
      </c>
      <c r="BJ255" s="67" t="s">
        <v>521</v>
      </c>
      <c r="BK255" s="67" t="s">
        <v>521</v>
      </c>
      <c r="BL255" s="67" t="s">
        <v>521</v>
      </c>
      <c r="BM255" s="67" t="s">
        <v>521</v>
      </c>
      <c r="BN255" s="67" t="s">
        <v>521</v>
      </c>
      <c r="BO255" s="67" t="s">
        <v>521</v>
      </c>
      <c r="BP255" s="68" t="s">
        <v>521</v>
      </c>
      <c r="BQ255" s="70" t="s">
        <v>521</v>
      </c>
      <c r="BR255" s="67" t="s">
        <v>521</v>
      </c>
      <c r="BS255" s="67" t="s">
        <v>521</v>
      </c>
      <c r="BT255" s="67" t="s">
        <v>521</v>
      </c>
      <c r="BU255" s="67" t="s">
        <v>521</v>
      </c>
      <c r="BV255" s="67" t="s">
        <v>521</v>
      </c>
      <c r="BW255" s="67" t="s">
        <v>521</v>
      </c>
      <c r="BX255" s="67" t="s">
        <v>521</v>
      </c>
      <c r="BY255" s="67" t="s">
        <v>521</v>
      </c>
      <c r="BZ255" s="68" t="s">
        <v>521</v>
      </c>
      <c r="CA255" s="69" t="s">
        <v>521</v>
      </c>
      <c r="CB255" s="67" t="s">
        <v>521</v>
      </c>
      <c r="CC255" s="67" t="s">
        <v>521</v>
      </c>
      <c r="CD255" s="67" t="s">
        <v>521</v>
      </c>
      <c r="CE255" s="67" t="s">
        <v>521</v>
      </c>
      <c r="CF255" s="67" t="s">
        <v>521</v>
      </c>
      <c r="CG255" s="67" t="s">
        <v>521</v>
      </c>
      <c r="CH255" s="67" t="s">
        <v>521</v>
      </c>
      <c r="CI255" s="67" t="s">
        <v>521</v>
      </c>
      <c r="CJ255" s="68" t="s">
        <v>521</v>
      </c>
      <c r="CK255" s="69" t="s">
        <v>521</v>
      </c>
      <c r="CL255" s="67" t="s">
        <v>521</v>
      </c>
      <c r="CM255" s="67" t="s">
        <v>521</v>
      </c>
      <c r="CN255" s="67" t="s">
        <v>521</v>
      </c>
      <c r="CO255" s="67" t="s">
        <v>521</v>
      </c>
      <c r="CP255" s="67" t="s">
        <v>521</v>
      </c>
      <c r="CQ255" s="67" t="s">
        <v>521</v>
      </c>
      <c r="CR255" s="67" t="s">
        <v>521</v>
      </c>
      <c r="CS255" s="67" t="s">
        <v>521</v>
      </c>
      <c r="CT255" s="68" t="s">
        <v>521</v>
      </c>
      <c r="CU255" s="69" t="s">
        <v>521</v>
      </c>
      <c r="CV255" s="67" t="s">
        <v>521</v>
      </c>
      <c r="CW255" s="67" t="s">
        <v>521</v>
      </c>
      <c r="CX255" s="67" t="s">
        <v>521</v>
      </c>
      <c r="CY255" s="67" t="s">
        <v>521</v>
      </c>
      <c r="CZ255" s="67" t="s">
        <v>521</v>
      </c>
      <c r="DA255" s="67" t="s">
        <v>521</v>
      </c>
      <c r="DB255" s="67" t="s">
        <v>521</v>
      </c>
      <c r="DC255" s="67" t="s">
        <v>521</v>
      </c>
      <c r="DD255" s="68" t="s">
        <v>521</v>
      </c>
      <c r="DE255" s="69" t="s">
        <v>521</v>
      </c>
      <c r="DF255" s="71" t="s">
        <v>521</v>
      </c>
      <c r="DG255" s="67" t="s">
        <v>521</v>
      </c>
      <c r="DH255" s="67" t="s">
        <v>521</v>
      </c>
      <c r="DI255" s="67" t="s">
        <v>521</v>
      </c>
      <c r="DJ255" s="67" t="s">
        <v>521</v>
      </c>
      <c r="DK255" s="67" t="s">
        <v>521</v>
      </c>
      <c r="DL255" s="67" t="s">
        <v>521</v>
      </c>
      <c r="DM255" s="67" t="s">
        <v>521</v>
      </c>
      <c r="DN255" s="68" t="s">
        <v>521</v>
      </c>
      <c r="DO255" s="70" t="s">
        <v>521</v>
      </c>
      <c r="DP255" s="71" t="s">
        <v>521</v>
      </c>
      <c r="DQ255" s="67" t="s">
        <v>521</v>
      </c>
      <c r="DR255" s="67" t="s">
        <v>521</v>
      </c>
      <c r="DS255" s="67" t="s">
        <v>521</v>
      </c>
      <c r="DT255" s="67" t="s">
        <v>521</v>
      </c>
      <c r="DU255" s="67" t="s">
        <v>521</v>
      </c>
      <c r="DV255" s="67" t="s">
        <v>521</v>
      </c>
      <c r="DW255" s="67" t="s">
        <v>521</v>
      </c>
      <c r="DX255" s="72" t="s">
        <v>521</v>
      </c>
      <c r="DY255" s="146" t="s">
        <v>522</v>
      </c>
      <c r="DZ255" s="74">
        <v>3</v>
      </c>
      <c r="EA255" s="74">
        <v>3</v>
      </c>
      <c r="EB255" s="74">
        <v>4</v>
      </c>
      <c r="EC255" s="75">
        <v>5</v>
      </c>
      <c r="ED255" s="168" t="s">
        <v>522</v>
      </c>
      <c r="EE255" s="74">
        <f t="shared" si="474"/>
        <v>3</v>
      </c>
      <c r="EF255" s="74">
        <f t="shared" si="475"/>
        <v>9</v>
      </c>
      <c r="EG255" s="74">
        <f t="shared" si="476"/>
        <v>36</v>
      </c>
      <c r="EH255" s="77">
        <f t="shared" si="477"/>
        <v>180</v>
      </c>
      <c r="EI255" s="73">
        <v>10</v>
      </c>
      <c r="EJ255" s="74">
        <v>50</v>
      </c>
      <c r="EK255" s="74">
        <v>270</v>
      </c>
      <c r="EL255" s="74">
        <v>450</v>
      </c>
      <c r="EM255" s="75">
        <v>1350</v>
      </c>
      <c r="EN255" s="78">
        <v>1</v>
      </c>
      <c r="EO255" s="79">
        <f t="shared" si="478"/>
        <v>1.6666666666666667</v>
      </c>
      <c r="EP255" s="79">
        <f t="shared" si="479"/>
        <v>3</v>
      </c>
      <c r="EQ255" s="79">
        <f t="shared" si="480"/>
        <v>1.25</v>
      </c>
      <c r="ER255" s="80">
        <f t="shared" si="481"/>
        <v>0.75</v>
      </c>
      <c r="ES255" s="128" t="s">
        <v>523</v>
      </c>
      <c r="ET255" s="82"/>
      <c r="EU255" s="83">
        <v>4</v>
      </c>
      <c r="EV255" s="146">
        <v>70</v>
      </c>
      <c r="EW255" s="147">
        <v>37</v>
      </c>
      <c r="EX255" s="147">
        <v>69</v>
      </c>
      <c r="EY255" s="147">
        <v>40</v>
      </c>
      <c r="EZ255" s="147">
        <v>12</v>
      </c>
      <c r="FA255" s="147">
        <v>24</v>
      </c>
      <c r="FB255" s="147">
        <v>49</v>
      </c>
      <c r="FC255" s="147">
        <v>20</v>
      </c>
      <c r="FD255" s="74">
        <f t="shared" si="482"/>
        <v>81</v>
      </c>
      <c r="FE255" s="84">
        <f t="shared" si="483"/>
        <v>89</v>
      </c>
      <c r="FF255" s="73">
        <f>RANK(EV255,$EV$9:$EV$497,0)</f>
        <v>201</v>
      </c>
      <c r="FG255" s="74">
        <f>RANK(EW255,$EW$9:$EW$497,0)</f>
        <v>255</v>
      </c>
      <c r="FH255" s="74">
        <f>RANK(EX255,$EX$9:$EX$497,0)</f>
        <v>89</v>
      </c>
      <c r="FI255" s="74">
        <f>RANK(EY255,$EY$9:$EY$497,0)</f>
        <v>178</v>
      </c>
      <c r="FJ255" s="74">
        <f>RANK(EZ255,$EZ$9:$EZ$497,0)</f>
        <v>297</v>
      </c>
      <c r="FK255" s="74">
        <f>RANK(FA255,$FA$9:$FA$497,0)</f>
        <v>157</v>
      </c>
      <c r="FL255" s="74">
        <f>RANK(FB255,$FB$9:$FB$497,0)</f>
        <v>175</v>
      </c>
      <c r="FM255" s="74">
        <f>RANK(FC255,$FC$9:$FC$497,0)</f>
        <v>330</v>
      </c>
      <c r="FN255" s="74">
        <f>RANK(FD255,$FD$9:$FD$497,0)</f>
        <v>166</v>
      </c>
      <c r="FO255" s="84">
        <f>RANK(FE255,$FE$9:$FE$497,0)</f>
        <v>175</v>
      </c>
      <c r="FP255" s="73">
        <f>COUNTIFS($EV$9:$EV$497,"&gt;"&amp;EV255,$ES$9:$ES$497,ES255)+1</f>
        <v>54</v>
      </c>
      <c r="FQ255" s="74">
        <f>COUNTIFS($EW$9:$EW$497,"&gt;"&amp;EW255,$ES$9:$ES$497,ES255)+1</f>
        <v>39</v>
      </c>
      <c r="FR255" s="74">
        <f>COUNTIFS($EX$9:$EX$497,"&gt;"&amp;EX255,$ES$9:$ES$497,ES255)+1</f>
        <v>19</v>
      </c>
      <c r="FS255" s="74">
        <f>COUNTIFS($EY$9:$EY$497,"&gt;"&amp;EY255,$ES$9:$ES$497,ES255)+1</f>
        <v>55</v>
      </c>
      <c r="FT255" s="74">
        <f>COUNTIFS($EZ$9:$EZ$497,"&gt;"&amp;EZ255,$ES$9:$ES$497,ES255)+1</f>
        <v>61</v>
      </c>
      <c r="FU255" s="74">
        <f>COUNTIFS($FA$9:$FA$497,"&gt;"&amp;FA255,$ES$9:$ES$497,ES255)+1</f>
        <v>31</v>
      </c>
      <c r="FV255" s="74">
        <f>COUNTIFS($FB$9:$FB$497,"&gt;"&amp;FB255,$ES$9:$ES$497,ES255)+1</f>
        <v>11</v>
      </c>
      <c r="FW255" s="74">
        <f>COUNTIFS($FC$9:$FC$497,"&gt;"&amp;FC255,$ES$9:$ES$497,ES255)+1</f>
        <v>44</v>
      </c>
      <c r="FX255" s="74">
        <f>COUNTIFS($FD$9:$FD$497,"&gt;"&amp;FD255,$ES$9:$ES$497,ES255)+1</f>
        <v>34</v>
      </c>
      <c r="FY255" s="84">
        <f>COUNTIFS($FE$9:$FE$497,"&gt;"&amp;FE255,$ES$9:$ES$497,ES255)+1</f>
        <v>30</v>
      </c>
      <c r="FZ255" s="85">
        <f t="shared" si="484"/>
        <v>0.86</v>
      </c>
      <c r="GA255" s="86">
        <f t="shared" si="485"/>
        <v>0.46</v>
      </c>
      <c r="GB255" s="86">
        <f t="shared" si="486"/>
        <v>0.85</v>
      </c>
      <c r="GC255" s="86">
        <f t="shared" si="487"/>
        <v>0.49</v>
      </c>
      <c r="GD255" s="86">
        <f t="shared" si="488"/>
        <v>0.15</v>
      </c>
      <c r="GE255" s="86">
        <f t="shared" si="489"/>
        <v>0.3</v>
      </c>
      <c r="GF255" s="86">
        <f t="shared" si="490"/>
        <v>0.6</v>
      </c>
      <c r="GG255" s="86">
        <f t="shared" si="491"/>
        <v>0.25</v>
      </c>
      <c r="GH255" s="86">
        <f t="shared" si="492"/>
        <v>1</v>
      </c>
      <c r="GI255" s="87">
        <f t="shared" si="493"/>
        <v>1.1000000000000001</v>
      </c>
      <c r="GJ255" s="85">
        <f>ROUND(((FZ255-AVERAGE(FZ$9:FZ$497))/STDEVP(FZ$9:FZ$497)*10+50),2)</f>
        <v>45.85</v>
      </c>
      <c r="GK255" s="86">
        <f>ROUND(((GA255-AVERAGE(GA$9:GA$497))/STDEVP(GA$9:GA$497)*10+50),2)</f>
        <v>43.11</v>
      </c>
      <c r="GL255" s="86">
        <f>ROUND(((GB255-AVERAGE(GB$9:GB$497))/STDEVP(GB$9:GB$497)*10+50),2)</f>
        <v>60.04</v>
      </c>
      <c r="GM255" s="86">
        <f>ROUND(((GC255-AVERAGE(GC$9:GC$497))/STDEVP(GC$9:GC$497)*10+50),2)</f>
        <v>48.19</v>
      </c>
      <c r="GN255" s="86">
        <f>ROUND(((GD255-AVERAGE(GD$9:GD$497))/STDEVP(GD$9:GD$497)*10+50),2)</f>
        <v>41.7</v>
      </c>
      <c r="GO255" s="86">
        <f>ROUND(((GE255-AVERAGE(GE$9:GE$497))/STDEVP(GE$9:GE$497)*10+50),2)</f>
        <v>48.24</v>
      </c>
      <c r="GP255" s="86">
        <f>ROUND(((GF255-AVERAGE(GF$9:GF$497))/STDEVP(GF$9:GF$497)*10+50),2)</f>
        <v>48.9</v>
      </c>
      <c r="GQ255" s="86">
        <f>ROUND(((GG255-AVERAGE(GG$9:GG$497))/STDEVP(GG$9:GG$497)*10+50),2)</f>
        <v>38.08</v>
      </c>
      <c r="GR255" s="86">
        <f>ROUND(((GH255-AVERAGE(GH$9:GH$497))/STDEVP(GH$9:GH$497)*10+50),2)</f>
        <v>50.92</v>
      </c>
      <c r="GS255" s="87">
        <f>ROUND(((GI255-AVERAGE(GI$9:GI$497))/STDEVP(GI$9:GI$497)*10+50),2)</f>
        <v>47.61</v>
      </c>
      <c r="GT255" s="73">
        <f>RANK(GJ255,$GJ$9:$GJ$497,0)</f>
        <v>292</v>
      </c>
      <c r="GU255" s="74">
        <f>RANK(GK255,$GK$9:$GK$497,0)</f>
        <v>304</v>
      </c>
      <c r="GV255" s="74">
        <f>RANK(GL255,$GL$9:$GL$497,0)</f>
        <v>79</v>
      </c>
      <c r="GW255" s="74">
        <f>RANK(GM255,$GM$9:$GM$497,0)</f>
        <v>228</v>
      </c>
      <c r="GX255" s="74">
        <f>RANK(GN255,$GN$9:$GN$497,0)</f>
        <v>367</v>
      </c>
      <c r="GY255" s="74">
        <f>RANK(GO255,$GO$9:$GO$497,0)</f>
        <v>183</v>
      </c>
      <c r="GZ255" s="74">
        <f>RANK(GP255,$GP$9:$GP$497,0)</f>
        <v>226</v>
      </c>
      <c r="HA255" s="74">
        <f>RANK(GQ255,$GQ$9:$GQ$497,0)</f>
        <v>378</v>
      </c>
      <c r="HB255" s="74">
        <f>RANK(GR255,$GR$9:$GR$497,0)</f>
        <v>165</v>
      </c>
      <c r="HC255" s="84">
        <f>RANK(GS255,$GS$9:$GS$497,0)</f>
        <v>234</v>
      </c>
      <c r="HD255" s="85">
        <f>ROUND(AVERAGEIF($ES$9:$ES$497,$ES255,$FZ$9:$FZ$497),2)</f>
        <v>1.1399999999999999</v>
      </c>
      <c r="HE255" s="86">
        <f>ROUND(AVERAGEIF($ES$9:$ES$497,$ES255,$GA$9:$GA$497),2)</f>
        <v>0.46</v>
      </c>
      <c r="HF255" s="86">
        <f>ROUND(AVERAGEIF($ES$9:$ES$497,$ES255,$GB$9:$GB$497),2)</f>
        <v>0.65</v>
      </c>
      <c r="HG255" s="86">
        <f>ROUND(AVERAGEIF($ES$9:$ES$497,$ES255,$GC$9:$GC$497),2)</f>
        <v>0.74</v>
      </c>
      <c r="HH255" s="86">
        <f>ROUND(AVERAGEIF($ES$9:$ES$497,$ES255,$GD$9:$GD$497),2)</f>
        <v>0.27</v>
      </c>
      <c r="HI255" s="86">
        <f>ROUND(AVERAGEIF($ES$9:$ES$497,$ES255,$GE$9:$GE$497),2)</f>
        <v>0.23</v>
      </c>
      <c r="HJ255" s="86">
        <f>ROUND(AVERAGEIF($ES$9:$ES$497,$ES255,$GF$9:$GF$497),2)</f>
        <v>0.3</v>
      </c>
      <c r="HK255" s="86">
        <f>ROUND(AVERAGEIF($ES$9:$ES$497,$ES255,$GG$9:$GG$497),2)</f>
        <v>0.28000000000000003</v>
      </c>
      <c r="HL255" s="86">
        <f>ROUND(AVERAGEIF($ES$9:$ES$497,$ES255,$GH$9:$GH$497),2)</f>
        <v>0.92</v>
      </c>
      <c r="HM255" s="87">
        <f>ROUND(AVERAGEIF($ES$9:$ES$497,$ES255,$GI$9:$GI$497),2)</f>
        <v>0.93</v>
      </c>
      <c r="HN255" s="88">
        <f t="shared" si="494"/>
        <v>-0.27999999999999992</v>
      </c>
      <c r="HO255" s="89">
        <f t="shared" si="495"/>
        <v>0</v>
      </c>
      <c r="HP255" s="89">
        <f t="shared" si="496"/>
        <v>0.19999999999999996</v>
      </c>
      <c r="HQ255" s="89">
        <f t="shared" si="497"/>
        <v>-0.25</v>
      </c>
      <c r="HR255" s="89">
        <f t="shared" si="498"/>
        <v>-0.12000000000000002</v>
      </c>
      <c r="HS255" s="89">
        <f t="shared" si="499"/>
        <v>6.9999999999999979E-2</v>
      </c>
      <c r="HT255" s="89">
        <f t="shared" si="500"/>
        <v>0.3</v>
      </c>
      <c r="HU255" s="89">
        <f t="shared" si="501"/>
        <v>-3.0000000000000027E-2</v>
      </c>
      <c r="HV255" s="89">
        <f t="shared" si="502"/>
        <v>7.999999999999996E-2</v>
      </c>
      <c r="HW255" s="90">
        <f t="shared" si="503"/>
        <v>0.17000000000000004</v>
      </c>
      <c r="HX255" s="73">
        <f>COUNTIFS($FZ$9:$FZ$497,"&gt;"&amp;FZ255,$ES$9:$ES$497,$ES255)+1</f>
        <v>88</v>
      </c>
      <c r="HY255" s="74">
        <f>COUNTIFS($GA$9:$GA$497,"&gt;"&amp;GA255,$ES$9:$ES$497,$ES255)+1</f>
        <v>45</v>
      </c>
      <c r="HZ255" s="74">
        <f>COUNTIFS($GB$9:$GB$497,"&gt;"&amp;GB255,$ES$9:$ES$497,$ES255)+1</f>
        <v>20</v>
      </c>
      <c r="IA255" s="74">
        <f>COUNTIFS($GC$9:$GC$497,"&gt;"&amp;GC255,$ES$9:$ES$497,$ES255)+1</f>
        <v>91</v>
      </c>
      <c r="IB255" s="74">
        <f>COUNTIFS($GD$9:$GD$497,"&gt;"&amp;GD255,$ES$9:$ES$497,$ES255)+1</f>
        <v>96</v>
      </c>
      <c r="IC255" s="74">
        <f>COUNTIFS($GE$9:$GE$497,"&gt;"&amp;GE255,$ES$9:$ES$497,$ES255)+1</f>
        <v>19</v>
      </c>
      <c r="ID255" s="74">
        <f>COUNTIFS($GF$9:$GF$497,"&gt;"&amp;GF255,$ES$9:$ES$497,$ES255)+1</f>
        <v>8</v>
      </c>
      <c r="IE255" s="74">
        <f>COUNTIFS($GG$9:$GG$497,"&gt;"&amp;GG255,$ES$9:$ES$497,$ES255)+1</f>
        <v>36</v>
      </c>
      <c r="IF255" s="74">
        <f>COUNTIFS($GH$9:$GH$497,"&gt;"&amp;GH255,$ES$9:$ES$497,$ES255)+1</f>
        <v>34</v>
      </c>
      <c r="IG255" s="84">
        <f>COUNTIFS($GI$9:$GI$497,"&gt;"&amp;GI255,$ES$9:$ES$497,$ES255)+1</f>
        <v>27</v>
      </c>
      <c r="IH255" s="148">
        <v>0.03</v>
      </c>
      <c r="II255" s="149"/>
      <c r="IJ255" s="149"/>
      <c r="IK255" s="149"/>
      <c r="IL255" s="149"/>
      <c r="IM255" s="150"/>
      <c r="IN255" s="151"/>
      <c r="IO255" s="152"/>
      <c r="IP255" s="153"/>
      <c r="IQ255" s="149"/>
      <c r="IR255" s="149"/>
      <c r="IS255" s="149"/>
      <c r="IT255" s="149"/>
      <c r="IU255" s="149"/>
      <c r="IV255" s="149"/>
      <c r="IW255" s="154"/>
      <c r="IX255" s="151"/>
      <c r="IY255" s="149"/>
      <c r="IZ255" s="149"/>
      <c r="JA255" s="149"/>
      <c r="JB255" s="149">
        <v>0.05</v>
      </c>
      <c r="JC255" s="149"/>
      <c r="JD255" s="149"/>
      <c r="JE255" s="155"/>
      <c r="JF255" s="153"/>
      <c r="JG255" s="149"/>
      <c r="JH255" s="149"/>
      <c r="JI255" s="149"/>
      <c r="JJ255" s="149"/>
      <c r="JK255" s="149"/>
      <c r="JL255" s="149"/>
      <c r="JM255" s="154"/>
      <c r="JN255" s="151"/>
      <c r="JO255" s="149"/>
      <c r="JP255" s="149"/>
      <c r="JQ255" s="149"/>
      <c r="JR255" s="149"/>
      <c r="JS255" s="149">
        <v>0.05</v>
      </c>
      <c r="JT255" s="149"/>
      <c r="JU255" s="149"/>
      <c r="JV255" s="149"/>
      <c r="JW255" s="149"/>
      <c r="JX255" s="149"/>
      <c r="JY255" s="149"/>
      <c r="JZ255" s="155"/>
      <c r="KA255" s="151"/>
      <c r="KB255" s="149"/>
      <c r="KC255" s="149"/>
      <c r="KD255" s="149"/>
      <c r="KE255" s="155"/>
      <c r="KF255" s="153"/>
      <c r="KG255" s="149"/>
      <c r="KH255" s="149"/>
      <c r="KI255" s="149"/>
      <c r="KJ255" s="149"/>
      <c r="KK255" s="156"/>
      <c r="KL255" s="149"/>
      <c r="KM255" s="149"/>
      <c r="KN255" s="149"/>
      <c r="KO255" s="149"/>
      <c r="KP255" s="149"/>
      <c r="KQ255" s="149"/>
      <c r="KR255" s="149"/>
      <c r="KS255" s="154"/>
      <c r="KT255" s="154"/>
      <c r="KU255" s="154"/>
      <c r="KV255" s="154"/>
      <c r="KW255" s="151"/>
      <c r="KX255" s="149"/>
      <c r="KY255" s="149"/>
      <c r="KZ255" s="149"/>
      <c r="LA255" s="149"/>
      <c r="LB255" s="149"/>
      <c r="LC255" s="154"/>
      <c r="LD255" s="151"/>
      <c r="LE255" s="152"/>
      <c r="LF255" s="157"/>
      <c r="LG255" s="158"/>
      <c r="LH255" s="151"/>
      <c r="LI255" s="149"/>
      <c r="LJ255" s="147"/>
      <c r="LK255" s="147"/>
      <c r="LL255" s="147"/>
      <c r="LM255" s="159"/>
      <c r="LN255" s="153"/>
      <c r="LO255" s="149"/>
      <c r="LP255" s="149"/>
      <c r="LQ255" s="149"/>
      <c r="LR255" s="154"/>
      <c r="LS255" s="151"/>
      <c r="LT255" s="149"/>
      <c r="LU255" s="149"/>
      <c r="LV255" s="149"/>
      <c r="LW255" s="149"/>
      <c r="LX255" s="149"/>
      <c r="LY255" s="149"/>
      <c r="LZ255" s="149"/>
      <c r="MA255" s="155"/>
      <c r="MB255" s="153"/>
      <c r="MC255" s="149"/>
      <c r="MD255" s="149"/>
      <c r="ME255" s="149"/>
      <c r="MF255" s="149"/>
      <c r="MG255" s="149"/>
      <c r="MH255" s="149"/>
      <c r="MI255" s="149"/>
      <c r="MJ255" s="149"/>
      <c r="MK255" s="149"/>
      <c r="ML255" s="149"/>
      <c r="MM255" s="149"/>
      <c r="MN255" s="156"/>
      <c r="MO255" s="156"/>
      <c r="MP255" s="154"/>
      <c r="MQ255" s="151"/>
      <c r="MR255" s="149"/>
      <c r="MS255" s="149">
        <v>0.05</v>
      </c>
      <c r="MT255" s="149"/>
      <c r="MU255" s="149"/>
      <c r="MV255" s="156"/>
      <c r="MW255" s="149"/>
      <c r="MX255" s="149"/>
      <c r="MY255" s="149"/>
      <c r="MZ255" s="149"/>
      <c r="NA255" s="149"/>
      <c r="NB255" s="149"/>
      <c r="NC255" s="149"/>
      <c r="ND255" s="154"/>
      <c r="NE255" s="154"/>
      <c r="NF255" s="154"/>
      <c r="NG255" s="154"/>
      <c r="NH255" s="151"/>
      <c r="NI255" s="149"/>
      <c r="NJ255" s="149">
        <v>0.05</v>
      </c>
      <c r="NK255" s="149"/>
      <c r="NL255" s="149"/>
      <c r="NM255" s="149"/>
      <c r="NN255" s="94"/>
      <c r="NO255" s="151"/>
      <c r="NP255" s="160"/>
      <c r="NQ255" s="145" t="s">
        <v>1125</v>
      </c>
      <c r="NR255" s="199" t="s">
        <v>1132</v>
      </c>
      <c r="NS255" s="199"/>
      <c r="NT255" s="199"/>
      <c r="NU255" s="199"/>
      <c r="NV255" s="135"/>
      <c r="NW255" s="199" t="s">
        <v>1090</v>
      </c>
      <c r="NX255" s="136" t="s">
        <v>1133</v>
      </c>
      <c r="NY255" s="138" t="s">
        <v>1024</v>
      </c>
      <c r="NZ255" s="136" t="s">
        <v>1133</v>
      </c>
      <c r="OA255" s="137"/>
      <c r="OB255" s="137"/>
      <c r="OC255" s="137"/>
      <c r="OD255" s="108">
        <f t="shared" si="504"/>
        <v>180</v>
      </c>
      <c r="OE255" s="109">
        <v>5</v>
      </c>
      <c r="OF255" s="110">
        <f t="shared" si="505"/>
        <v>30</v>
      </c>
      <c r="OG255" s="109">
        <v>7</v>
      </c>
      <c r="OH255" s="111">
        <f>ROUND(AVERAGEIF($ES$9:$ES$497,$ES255,EV$9:EV$497),0)</f>
        <v>79</v>
      </c>
      <c r="OI255" s="112">
        <f>ROUND(AVERAGEIF($ES$9:$ES$497,$ES255,EW$9:EW$497),0)</f>
        <v>32</v>
      </c>
      <c r="OJ255" s="112">
        <f>ROUND(AVERAGEIF($ES$9:$ES$497,$ES255,EX$9:EX$497),0)</f>
        <v>45</v>
      </c>
      <c r="OK255" s="112">
        <f>ROUND(AVERAGEIF($ES$9:$ES$497,$ES255,EY$9:EY$497),0)</f>
        <v>53</v>
      </c>
      <c r="OL255" s="112">
        <f>ROUND(AVERAGEIF($ES$9:$ES$497,$ES255,EZ$9:EZ$497),0)</f>
        <v>20</v>
      </c>
      <c r="OM255" s="112">
        <f>ROUND(AVERAGEIF($ES$9:$ES$497,$ES255,FA$9:FA$497),0)</f>
        <v>18</v>
      </c>
      <c r="ON255" s="112">
        <f>ROUND(AVERAGEIF($ES$9:$ES$497,$ES255,FB$9:FB$497),0)</f>
        <v>23</v>
      </c>
      <c r="OO255" s="112">
        <f>ROUND(AVERAGEIF($ES$9:$ES$497,$ES255,FC$9:FC$497),0)</f>
        <v>23</v>
      </c>
      <c r="OP255" s="112">
        <f>ROUND(AVERAGEIF($ES$9:$ES$497,$ES255,FD$9:FD$497),0)</f>
        <v>64</v>
      </c>
      <c r="OQ255" s="113">
        <f>ROUND(AVERAGEIF($ES$9:$ES$497,$ES255,FE$9:FE$497),0)</f>
        <v>68</v>
      </c>
      <c r="OR255" s="114">
        <f>ROUND(EV255/MAX(EV$9:EV$497)*100,0)</f>
        <v>39</v>
      </c>
      <c r="OS255" s="115">
        <f>ROUND(EW255/MAX(EW$9:EW$497)*100,0)</f>
        <v>29</v>
      </c>
      <c r="OT255" s="115">
        <f>ROUND(EX255/MAX(EX$9:EX$497)*100,0)</f>
        <v>58</v>
      </c>
      <c r="OU255" s="115">
        <f>ROUND(EY255/MAX(EY$9:EY$497)*100,0)</f>
        <v>27</v>
      </c>
      <c r="OV255" s="115">
        <f>ROUND(EZ255/MAX(EZ$9:EZ$497)*100,0)</f>
        <v>10</v>
      </c>
      <c r="OW255" s="115">
        <f>ROUND(FA255/MAX(FA$9:FA$497)*100,0)</f>
        <v>21</v>
      </c>
      <c r="OX255" s="115">
        <f>ROUND(FB255/MAX(FB$9:FB$497)*100,0)</f>
        <v>37</v>
      </c>
      <c r="OY255" s="116">
        <f>ROUND(FC255/MAX(FC$9:FC$497)*100,0)</f>
        <v>14</v>
      </c>
      <c r="OZ255" s="115">
        <f>ROUND(FD255/MAX(FD$9:FD$497)*100,0)</f>
        <v>55</v>
      </c>
      <c r="PA255" s="117">
        <f>ROUND(FE255/MAX(FE$9:FE$497)*100,0)</f>
        <v>36</v>
      </c>
      <c r="PB255" s="118">
        <f t="shared" si="506"/>
        <v>425</v>
      </c>
      <c r="PC255" s="115">
        <f t="shared" si="507"/>
        <v>281</v>
      </c>
      <c r="PD255" s="115">
        <f t="shared" si="508"/>
        <v>455</v>
      </c>
      <c r="PE255" s="115">
        <f t="shared" si="509"/>
        <v>453</v>
      </c>
      <c r="PF255" s="115">
        <f t="shared" si="510"/>
        <v>335</v>
      </c>
      <c r="PG255" s="119">
        <f t="shared" si="511"/>
        <v>290</v>
      </c>
      <c r="PH255" s="118">
        <f>ROUND(PB255/MAX(PB$9:PB$497)*100,0)</f>
        <v>51</v>
      </c>
      <c r="PI255" s="115">
        <f>ROUND(PC255/MAX(PC$9:PC$497)*100,0)</f>
        <v>34</v>
      </c>
      <c r="PJ255" s="115">
        <f>ROUND(PD255/MAX(PD$9:PD$497)*100,0)</f>
        <v>48</v>
      </c>
      <c r="PK255" s="115">
        <f>ROUND(PE255/MAX(PE$9:PE$497)*100,0)</f>
        <v>45</v>
      </c>
      <c r="PL255" s="115">
        <f>ROUND(PF255/MAX(PF$9:PF$497)*100,0)</f>
        <v>47</v>
      </c>
      <c r="PM255" s="119">
        <f>ROUND(PG255/MAX(PG$9:PG$497)*100,0)</f>
        <v>42</v>
      </c>
      <c r="PN255" s="118">
        <f>RANK(PH255,PH$9:PH$497,0)</f>
        <v>173</v>
      </c>
      <c r="PO255" s="115">
        <f>RANK(PI255,PI$9:PI$497,0)</f>
        <v>263</v>
      </c>
      <c r="PP255" s="115">
        <f>RANK(PJ255,PJ$9:PJ$497,0)</f>
        <v>212</v>
      </c>
      <c r="PQ255" s="115">
        <f>RANK(PK255,PK$9:PK$497,0)</f>
        <v>204</v>
      </c>
      <c r="PR255" s="115">
        <f>RANK(PL255,PL$9:PL$497,0)</f>
        <v>213</v>
      </c>
      <c r="PS255" s="119">
        <f>RANK(PM255,PM$9:PM$497,0)</f>
        <v>219</v>
      </c>
      <c r="PT255" s="120">
        <f>ROUND(FZ255/MAX(FZ$9:FZ$497)*100,0)</f>
        <v>47</v>
      </c>
      <c r="PU255" s="115">
        <f>ROUND(GA255/MAX(GA$9:GA$497)*100,0)</f>
        <v>26</v>
      </c>
      <c r="PV255" s="115">
        <f>ROUND(GB255/MAX(GB$9:GB$497)*100,0)</f>
        <v>62</v>
      </c>
      <c r="PW255" s="115">
        <f>ROUND(GC255/MAX(GC$9:GC$497)*100,0)</f>
        <v>39</v>
      </c>
      <c r="PX255" s="115">
        <f>ROUND(GD255/MAX(GD$9:GD$497)*100,0)</f>
        <v>8</v>
      </c>
      <c r="PY255" s="115">
        <f>ROUND(GE255/MAX(GE$9:GE$497)*100,0)</f>
        <v>18</v>
      </c>
      <c r="PZ255" s="115">
        <f>ROUND(GF255/MAX(GF$9:GF$497)*100,0)</f>
        <v>28</v>
      </c>
      <c r="QA255" s="116">
        <f>ROUND(GG255/MAX(GG$9:GG$497)*100,0)</f>
        <v>14</v>
      </c>
      <c r="QB255" s="115">
        <f>ROUND(GH255/MAX(GH$9:GH$497)*100,0)</f>
        <v>44</v>
      </c>
      <c r="QC255" s="121">
        <f>ROUND(GI255/MAX(GI$9:GI$497)*100,0)</f>
        <v>35</v>
      </c>
      <c r="QD255" s="120">
        <f>ROUND(AVERAGEIF($ES$9:$ES$497,$ES255,PT$9:PT$497),0)</f>
        <v>62</v>
      </c>
      <c r="QE255" s="120">
        <f>ROUND(AVERAGEIF($ES$9:$ES$497,$ES255,PU$9:PU$497),0)</f>
        <v>26</v>
      </c>
      <c r="QF255" s="120">
        <f>ROUND(AVERAGEIF($ES$9:$ES$497,$ES255,PV$9:PV$497),0)</f>
        <v>48</v>
      </c>
      <c r="QG255" s="120">
        <f>ROUND(AVERAGEIF($ES$9:$ES$497,$ES255,PW$9:PW$497),0)</f>
        <v>58</v>
      </c>
      <c r="QH255" s="120">
        <f>ROUND(AVERAGEIF($ES$9:$ES$497,$ES255,PX$9:PX$497),0)</f>
        <v>15</v>
      </c>
      <c r="QI255" s="120">
        <f>ROUND(AVERAGEIF($ES$9:$ES$497,$ES255,PY$9:PY$497),0)</f>
        <v>14</v>
      </c>
      <c r="QJ255" s="120">
        <f>ROUND(AVERAGEIF($ES$9:$ES$497,$ES255,PZ$9:PZ$497),0)</f>
        <v>14</v>
      </c>
      <c r="QK255" s="120">
        <f>ROUND(AVERAGEIF($ES$9:$ES$497,$ES255,QA$9:QA$497),0)</f>
        <v>15</v>
      </c>
      <c r="QL255" s="120">
        <f>ROUND(AVERAGEIF($ES$9:$ES$497,$ES255,QB$9:QB$497),0)</f>
        <v>41</v>
      </c>
      <c r="QM255" s="120">
        <f>ROUND(AVERAGEIF($ES$9:$ES$497,$ES255,QC$9:QC$497),0)</f>
        <v>30</v>
      </c>
      <c r="QN255" s="114">
        <f t="shared" si="512"/>
        <v>503</v>
      </c>
      <c r="QO255" s="115">
        <f t="shared" si="513"/>
        <v>287</v>
      </c>
      <c r="QP255" s="115">
        <f t="shared" si="514"/>
        <v>535</v>
      </c>
      <c r="QQ255" s="115">
        <f t="shared" si="515"/>
        <v>545</v>
      </c>
      <c r="QR255" s="115">
        <f t="shared" si="516"/>
        <v>460</v>
      </c>
      <c r="QS255" s="119">
        <f t="shared" si="517"/>
        <v>324</v>
      </c>
      <c r="QT255" s="114">
        <f>ROUND((QN255-MIN(QN$9:QN$497))/(MAX(QN$9:QN$497)-MIN(QN$9:QN$497))*100,0)</f>
        <v>43</v>
      </c>
      <c r="QU255" s="115">
        <f>ROUND((QO255-MIN(QO$9:QO$497))/(MAX(QO$9:QO$497)-MIN(QO$9:QO$497))*100,0)</f>
        <v>11</v>
      </c>
      <c r="QV255" s="115">
        <f>ROUND((QP255-MIN(QP$9:QP$497))/(MAX(QP$9:QP$497)-MIN(QP$9:QP$497))*100,0)</f>
        <v>27</v>
      </c>
      <c r="QW255" s="115">
        <f>ROUND((QQ255-MIN(QQ$9:QQ$497))/(MAX(QQ$9:QQ$497)-MIN(QQ$9:QQ$497))*100,0)</f>
        <v>32</v>
      </c>
      <c r="QX255" s="115">
        <f>ROUND((QR255-MIN(QR$9:QR$497))/(MAX(QR$9:QR$497)-MIN(QR$9:QR$497))*100,0)</f>
        <v>37</v>
      </c>
      <c r="QY255" s="115">
        <f>ROUND((QS255-MIN(QS$9:QS$497))/(MAX(QS$9:QS$497)-MIN(QS$9:QS$497))*100,0)</f>
        <v>30</v>
      </c>
      <c r="QZ255" s="114">
        <f>RANK(QN255,QN$9:QN$497,0)</f>
        <v>161</v>
      </c>
      <c r="RA255" s="115">
        <f>RANK(QO255,QO$9:QO$497,0)</f>
        <v>396</v>
      </c>
      <c r="RB255" s="115">
        <f>RANK(QP255,QP$9:QP$497,0)</f>
        <v>256</v>
      </c>
      <c r="RC255" s="115">
        <f>RANK(QQ255,QQ$9:QQ$497,0)</f>
        <v>246</v>
      </c>
      <c r="RD255" s="115">
        <f>RANK(QR255,QR$9:QR$497,0)</f>
        <v>304</v>
      </c>
      <c r="RE255" s="115">
        <f>RANK(QS255,QS$9:QS$497,0)</f>
        <v>291</v>
      </c>
      <c r="RF255" s="122"/>
      <c r="RG255" s="115">
        <f>($RH$3*(IH255+IJ255)*100*100/MAX(EX$9:EX$497)*$RO$3) +($RH$3*(II255+IJ255)*100*100/MAX(EX$9:EX$497)*$RO$4) + ($RH$3*IK255*100*100/MAX(EX$9:EX$497)*0.098)</f>
        <v>8.0374999999999996</v>
      </c>
      <c r="RH255" s="115">
        <f>($RH$4*IL255*100*100/MAX(EZ$9:EZ$497))*$RQ$3</f>
        <v>0</v>
      </c>
      <c r="RI255" s="115">
        <f>($RH$3*IM255*100*100/MAX(EY$9:EY$497))*$RQ$4</f>
        <v>0</v>
      </c>
      <c r="RJ255" s="115">
        <f>($RH$3*IN255*100*100/MAX(EX$9:EX$497))</f>
        <v>0</v>
      </c>
      <c r="RK255" s="115">
        <f>($RH$4*IO255*100*100/MAX(EZ$9:EZ$497))*$RQ$3</f>
        <v>0</v>
      </c>
      <c r="RL255" s="115">
        <f>(($RL$4*IP255*100*((100/MAX(EX$9:EX$497)+100/MAX(EZ$9:EZ$497))/2))+($RL$4*IQ255*100*((100/MAX(EX$9:EX$497)+100/MAX(EZ$9:EZ$497))/2))+($RL$4*IR255*100*((100/MAX(EX$9:EX$497)+100/MAX(EZ$9:EZ$497))/2))+($RL$4*IS255*100*((100/MAX(EX$9:EX$497)+100/MAX(EZ$9:EZ$497))/2))+($RL$4*IT255*100*((100/MAX(EX$9:EX$497)+100/MAX(EZ$9:EZ$497))/2))+($RL$4*IU255*100*((100/MAX(EX$9:EX$497)+100/MAX(EZ$9:EZ$497))/2))+($RL$4*IV255*100*((100/MAX(EX$9:EX$497)+100/MAX(EZ$9:EZ$497))/2))+($RL$4*IW255*100*((100/MAX(EX$9:EX$497)+100/MAX(EZ$9:EZ$497))/2)))*$RS$3</f>
        <v>0</v>
      </c>
      <c r="RM255" s="115">
        <f>(($RH$3*IX255*100*100/MAX(EX$9:EX$497))+($RH$3*IY255*100*100/MAX(EX$9:EX$497))+($RH$3*IZ255*100*100/MAX(EX$9:EX$497))+($RH$3*JA255*100*100/MAX(EX$9:EX$497))+($RH$3*JB255*100*100/MAX(EX$9:EX$497))+($RH$3*JC255*100*100/MAX(EX$9:EX$497))+($RH$3*JD255*100*100/MAX(EX$9:EX$497))+($RH$3*JE255*100*100/MAX(EX$9:EX$497)))*$RS$4</f>
        <v>4.1749999999999998</v>
      </c>
      <c r="RN255" s="115">
        <f>(($RH$4*JF255*100*100/MAX(EZ$9:EZ$497)) + ($RH$4*JG255*100*100/MAX(EZ$9:EZ$497)) + ($RH$4*JH255*100*100/MAX(EZ$9:EZ$497)) + ($RH$4*JI255*100*100/MAX(EZ$9:EZ$497)) + ($RH$4*JJ255*100*100/MAX(EZ$9:EZ$497)) + ($RH$4*JK255*100*100/MAX(EZ$9:EZ$497)) + ($RH$4*JL255*100*100/MAX(EZ$9:EZ$497)) + ($RH$4*JM255*100*100/MAX(EZ$9:EZ$497)))*$RU$3</f>
        <v>0</v>
      </c>
      <c r="RO255" s="115">
        <f>(($RL$4*JN255*100*((100/MAX(EX$9:EX$497)+100/MAX(EZ$9:EZ$497))/2))+($RL$4*JO255*100*((100/MAX(EX$9:EX$497)+100/MAX(EZ$9:EZ$497))/2))+($RL$4*JP255*100*((100/MAX(EX$9:EX$497)+100/MAX(EZ$9:EZ$497))/2))+($RL$4*JQ255*100*((100/MAX(EX$9:EX$497)+100/MAX(EZ$9:EZ$497))/2))+($RL$4*JR255*100*((100/MAX(EX$9:EX$497)+100/MAX(EZ$9:EZ$497))/2))+($RL$4*JS255*100*((100/MAX(EX$9:EX$497)+100/MAX(EZ$9:EZ$497))/2))+($RL$4*JT255*100*((100/MAX(EX$9:EX$497)+100/MAX(EZ$9:EZ$497))/2))+($RL$4*JU255*100*((100/MAX(EX$9:EX$497)+100/MAX(EZ$9:EZ$497))/2))+($RL$4*JV255*100*((100/MAX(EX$9:EX$497)+100/MAX(EZ$9:EZ$497))/2))+($RL$4*JW255*100*((100/MAX(EX$9:EX$497)+100/MAX(EZ$9:EZ$497))/2))+($RL$4*JX255*100*((100/MAX(EX$9:EX$497)+100/MAX(EZ$9:EZ$497))/2))+($RL$4*JY255*100*((100/MAX(EX$9:EX$497)+100/MAX(EZ$9:EZ$497))/2))+($RL$4*JZ255*100*((100/MAX(EX$9:EX$497)+100/MAX(EZ$9:EZ$497))/2)))*$RW$3/2</f>
        <v>2.6133333333333337</v>
      </c>
      <c r="RP255" s="119">
        <f>($RJ$3*KA255*100*100/MAX(FA$9:FA$497)) + ($RJ$3*KB255*100*100/MAX(FA$9:FA$497)/2) + ($RJ$3*KC255*100*100/MAX(FA$9:FA$497)/2) + ($RJ$3*KD255*100*100/MAX(FA$9:FA$497)/4) + ($RJ$3*KE255*100*100/MAX(FA$9:FA$497)/4)</f>
        <v>0</v>
      </c>
      <c r="RQ255" s="118">
        <f>($RL$4*KF255*100*((100/MAX(EX$9:EX$497)+100/MAX(EZ$9:EZ$497)))) * ($RO$3/2) + (($RL$4*KG255*100*((100/MAX(EX$9:EX$497)+100/MAX(EZ$9:EZ$497))))+($RL$4*KH255*100*((100/MAX(EX$9:EX$497)+100/MAX(EZ$9:EZ$497))))+($RL$4*KI255*100*((100/MAX(EX$9:EX$497)+100/MAX(EZ$9:EZ$497))))+($RL$4*KJ255*100*((100/MAX(EX$9:EX$497)+100/MAX(EZ$9:EZ$497))))+($RL$4*KK255*100*((100/MAX(EX$9:EX$497)+100/MAX(EZ$9:EZ$497))))+($RL$4*KL255*100*((100/MAX(EX$9:EX$497)+100/MAX(EZ$9:EZ$497))))+($RL$4*KM255*100*((100/MAX(EX$9:EX$497)+100/MAX(EZ$9:EZ$497))))+($RL$4*KN255*100*((100/MAX(EX$9:EX$497)+100/MAX(EZ$9:EZ$497))))+($RL$4*KO255*100*((100/MAX(EX$9:EX$497)+100/MAX(EZ$9:EZ$497))))+($RL$4*KP255*100*((100/MAX(EX$9:EX$497)+100/MAX(EZ$9:EZ$497))))+($RL$4*KQ255*100*((100/MAX(EX$9:EX$497)+100/MAX(EZ$9:EZ$497))))+($RL$4*KR255*100*((100/MAX(EX$9:EX$497)+100/MAX(EZ$9:EZ$497))))+($RL$4*KS255*100*((100/MAX(EX$9:EX$497)+100/MAX(EZ$9:EZ$497))))+($RL$4*KV255*100*((100/MAX(EX$9:EX$497)+100/MAX(EZ$9:EZ$497))))) * (($RO$3+$RO$4)/6)</f>
        <v>0</v>
      </c>
      <c r="RR255" s="115">
        <f>(($RL$4*KW255*100*((100/MAX(EX$9:EX$497)+100/MAX(EZ$9:EZ$497))))) * ($RO$3/2) + (($RL$4*KX255*100*((100/MAX(EX$9:EX$497)+100/MAX(EZ$9:EZ$497))))+($RL$4*KY255*100*((100/MAX(EX$9:EX$497)+100/MAX(EZ$9:EZ$497))))+($RL$4*KZ255*100*((100/MAX(EX$9:EX$497)+100/MAX(EZ$9:EZ$497))))+($RL$4*LA255*100*((100/MAX(EX$9:EX$497)+100/MAX(EZ$9:EZ$497))))+($RL$4*LB255*100*((100/MAX(EX$9:EX$497)+100/MAX(EZ$9:EZ$497))))+($RL$4*LC255*100*((100/MAX(EX$9:EX$497)+100/MAX(EZ$9:EZ$497))))) * (($RO$3+$RO$4)/6)</f>
        <v>0</v>
      </c>
      <c r="RS255" s="119">
        <f>(($RL$4*LD255*100*((100/MAX(EX$9:EX$497)+100/MAX(EZ$9:EZ$497))))+($RL$4*LE255*100*((100/MAX(EX$9:EX$497)+100/MAX(EZ$9:EZ$497))))) * (($RO$3+$RO$4)/6)</f>
        <v>0</v>
      </c>
      <c r="RT255" s="118">
        <f>($RJ$4*LH255*100*(100/MAX(EV$9:EV$497)))+($RJ$4*LI255*100*(100/MAX(EV$9:EV$497)))</f>
        <v>0</v>
      </c>
      <c r="RU255" s="119">
        <f>($RJ$4*LJ255*(100/MAX(EV$9:EV$497)))/2 + ($RL$3*LK255*(100/MAX(EW$9:EW$497))) + ($RJ$4*LL255*(100/MAX(EV$9:EV$497)))/4 + ($RL$3*LM255*(100/MAX(EW$9:EW$497)))</f>
        <v>0</v>
      </c>
      <c r="RV255" s="118">
        <f>($RJ$4*LN255*100*100/MAX(EV$9:EV$497)/2)+($RJ$4*LO255*100*100/MAX(EV$9:EV$497)/2)+($RJ$4*LP255*100*100/MAX(EV$9:EV$497))+($RJ$4*LQ255*100*100/MAX(EV$9:EV$497))+($RJ$4*LR255*100*100/MAX(EV$9:EV$497))</f>
        <v>0</v>
      </c>
      <c r="RW255" s="115">
        <f>($RJ$4*LS255*100*100/MAX(EV$9:EV$497)) + (($RJ$4*LT255*100*100/MAX(EV$9:EV$497))+($RJ$4*LU255*100*100/MAX(EV$9:EV$497))+($RJ$4*LV255*100*100/MAX(EV$9:EV$497))+($RJ$4*LW255*100*100/MAX(EV$9:EV$497))+($RJ$4*LX255*100*100/MAX(EV$9:EV$497))+($RJ$4*LY255*100*100/MAX(EV$9:EV$497))+($RJ$4*LZ255*100*100/MAX(EV$9:EV$497))+($RJ$4*MA255*100*100/MAX(EV$9:EV$497)))/2</f>
        <v>0</v>
      </c>
      <c r="RX255" s="119">
        <f>($RJ$4*MB255*100*100/MAX(EV$9:EV$497))+($RJ$4*MC255*100*100/MAX(EV$9:EV$497))+($RJ$4*MD255*100*100/MAX(EV$9:EV$497))+($RJ$4*ME255*100*100/MAX(EV$9:EV$497))+($RJ$4*MF255*100*100/MAX(EV$9:EV$497))+($RJ$4*MG255*100*100/MAX(EV$9:EV$497))+($RJ$4*MH255*100*100/MAX(EV$9:EV$497))+($RJ$4*MI255*100*100/MAX(EV$9:EV$497))+($RJ$4*MJ255*100*100/MAX(EV$9:EV$497))+($RJ$4*MK255*100*100/MAX(EV$9:EV$497))+($RJ$4*ML255*100*100/MAX(EV$9:EV$497))+($RJ$4*MM255*100*100/MAX(EV$9:EV$497))+($RJ$4*MN255*100*100/MAX(EV$9:EV$497))</f>
        <v>0</v>
      </c>
      <c r="RY255" s="118">
        <f>($RJ$4*MQ255*100*100/MAX(EV$9:EV$497))/2 + (($RJ$4*MR255*100*100/MAX(EV$9:EV$497))+($RJ$4*MS255*100*100/MAX(EV$9:EV$497))+($RJ$4*MT255*100*100/MAX(EV$9:EV$497))+($RJ$4*MU255*100*100/MAX(EV$9:EV$497))+($RJ$4*MV255*100*100/MAX(EV$9:EV$497))+($RJ$4*MW255*100*100/MAX(EV$9:EV$497))+($RJ$4*MX255*100*100/MAX(EV$9:EV$497))+($RJ$4*MY255*100*100/MAX(EV$9:EV$497))+($RJ$4*MZ255*100*100/MAX(EV$9:EV$497))+($RJ$4*NA255*100*100/MAX(EV$9:EV$497))+($RJ$4*NB255*100*100/MAX(EV$9:EV$497))+($RJ$4*NC255*100*100/MAX(EV$9:EV$497))+($RJ$4*ND255*100*100/MAX(EV$9:EV$497))+($RJ$4*NG255*100*100/MAX(EV$9:EV$497)))/4</f>
        <v>2.106741573033708</v>
      </c>
      <c r="RZ255" s="115">
        <f>($RJ$4*NH255*100*100/MAX(EV$9:EV$497))/2 + (($RJ$4*NI255*100*100/MAX(EV$9:EV$497))+($RJ$4*NJ255*100*100/MAX(EV$9:EV$497))+($RJ$4*NK255*100*100/MAX(EV$9:EV$497))+($RJ$4*NL255*100*100/MAX(EV$9:EV$497))+($RJ$4*NM255*100*100/MAX(EV$9:EV$497))+($RJ$4*NN255*100*100/MAX(EV$9:EV$497)))/4</f>
        <v>2.106741573033708</v>
      </c>
      <c r="SA255" s="117">
        <f>(($RJ$4*NO255*100*100/MAX(EV$9:EV$497))+($RJ$4*NP255*100*100/MAX(EV$9:EV$497)))/4</f>
        <v>0</v>
      </c>
      <c r="SB255" s="118">
        <f t="shared" si="518"/>
        <v>19.03931647940075</v>
      </c>
      <c r="SC255" s="115">
        <f t="shared" si="519"/>
        <v>15.668529962546815</v>
      </c>
      <c r="SD255" s="115">
        <f t="shared" si="520"/>
        <v>3.6667041198501877</v>
      </c>
      <c r="SE255" s="115">
        <f t="shared" si="521"/>
        <v>32.326863295880145</v>
      </c>
      <c r="SF255" s="115">
        <f t="shared" si="522"/>
        <v>3.6667041198501877</v>
      </c>
      <c r="SG255" s="115">
        <f t="shared" si="523"/>
        <v>4.213483146067416</v>
      </c>
      <c r="SH255" s="115">
        <f>ROUND(SB255/MAX(SB$9:SB$497)*100,0)</f>
        <v>24</v>
      </c>
      <c r="SI255" s="115">
        <f>ROUND(SC255/MAX(SC$9:SC$497)*100,0)</f>
        <v>24</v>
      </c>
      <c r="SJ255" s="115">
        <f>ROUND(SD255/MAX(SD$9:SD$497)*100,0)</f>
        <v>6</v>
      </c>
      <c r="SK255" s="115">
        <f>ROUND(SE255/MAX(SE$9:SE$497)*100,0)</f>
        <v>25</v>
      </c>
      <c r="SL255" s="115">
        <f>ROUND(SF255/MAX(SF$9:SF$497)*100,0)</f>
        <v>9</v>
      </c>
      <c r="SM255" s="121">
        <f>ROUND(SG255/MAX(SG$9:SG$497)*100,0)</f>
        <v>4</v>
      </c>
      <c r="SN255" s="115">
        <f>ROUND(AVERAGEIF($ES$9:$ES$497,$ES255,SH$9:SH$497),0)</f>
        <v>26</v>
      </c>
      <c r="SO255" s="115">
        <f>ROUND(AVERAGEIF($ES$9:$ES$497,$ES255,SI$9:SI$497),0)</f>
        <v>23</v>
      </c>
      <c r="SP255" s="115">
        <f>ROUND(AVERAGEIF($ES$9:$ES$497,$ES255,SJ$9:SJ$497),0)</f>
        <v>4</v>
      </c>
      <c r="SQ255" s="115">
        <f>ROUND(AVERAGEIF($ES$9:$ES$497,$ES255,SK$9:SK$497),0)</f>
        <v>20</v>
      </c>
      <c r="SR255" s="115">
        <f>ROUND(AVERAGEIF($ES$9:$ES$497,$ES255,SL$9:SL$497),0)</f>
        <v>7</v>
      </c>
      <c r="SS255" s="121">
        <f>ROUND(AVERAGEIF($ES$9:$ES$497,$ES255,SM$9:SM$497),0)</f>
        <v>6</v>
      </c>
      <c r="ST255" s="114">
        <f>RANK(SB255,SB$9:SB$497,0)</f>
        <v>176</v>
      </c>
      <c r="SU255" s="115">
        <f>RANK(SC255,SC$9:SC$497,0)</f>
        <v>124</v>
      </c>
      <c r="SV255" s="115">
        <f>RANK(SD255,SD$9:SD$497,0)</f>
        <v>133</v>
      </c>
      <c r="SW255" s="115">
        <f>RANK(SE255,SE$9:SE$497,0)</f>
        <v>104</v>
      </c>
      <c r="SX255" s="115">
        <f>RANK(SF255,SF$9:SF$497,0)</f>
        <v>84</v>
      </c>
      <c r="SY255" s="115">
        <f>RANK(SG255,SG$9:SG$497,0)</f>
        <v>173</v>
      </c>
      <c r="SZ255" s="115">
        <f>COUNTIFS(SB$9:SB$497,"&gt;"&amp;SB255,$ES$9:$ES$497,$ES255)+1</f>
        <v>43</v>
      </c>
      <c r="TA255" s="115">
        <f>COUNTIFS(SC$9:SC$497,"&gt;"&amp;SC255,$ES$9:$ES$497,$ES255)+1</f>
        <v>39</v>
      </c>
      <c r="TB255" s="115">
        <f>COUNTIFS(SD$9:SD$497,"&gt;"&amp;SD255,$ES$9:$ES$497,$ES255)+1</f>
        <v>21</v>
      </c>
      <c r="TC255" s="115">
        <f>COUNTIFS(SE$9:SE$497,"&gt;"&amp;SE255,$ES$9:$ES$497,$ES255)+1</f>
        <v>34</v>
      </c>
      <c r="TD255" s="115">
        <f>COUNTIFS(SF$9:SF$497,"&gt;"&amp;SF255,$ES$9:$ES$497,$ES255)+1</f>
        <v>21</v>
      </c>
      <c r="TE255" s="117">
        <f>COUNTIFS(SG$9:SG$497,"&gt;"&amp;SG255,$ES$9:$ES$497,$ES255)+1</f>
        <v>40</v>
      </c>
      <c r="TF255" s="118">
        <f t="shared" si="524"/>
        <v>75</v>
      </c>
      <c r="TG255" s="115">
        <f t="shared" si="525"/>
        <v>75</v>
      </c>
      <c r="TH255" s="115">
        <f t="shared" si="526"/>
        <v>40</v>
      </c>
      <c r="TI255" s="115">
        <f t="shared" si="527"/>
        <v>73</v>
      </c>
      <c r="TJ255" s="115">
        <f t="shared" si="528"/>
        <v>54</v>
      </c>
      <c r="TK255" s="115">
        <f t="shared" si="529"/>
        <v>51</v>
      </c>
      <c r="TL255" s="117">
        <f t="shared" si="530"/>
        <v>46</v>
      </c>
      <c r="TM255" s="118">
        <f>ROUND(TF255/MAX(TF$9:TF$497)*100,0)</f>
        <v>42</v>
      </c>
      <c r="TN255" s="115">
        <f>ROUND(TG255/MAX(TG$9:TG$497)*100,0)</f>
        <v>41</v>
      </c>
      <c r="TO255" s="115">
        <f>ROUND(TH255/MAX(TH$9:TH$497)*100,0)</f>
        <v>22</v>
      </c>
      <c r="TP255" s="115">
        <f>ROUND(TI255/MAX(TI$9:TI$497)*100,0)</f>
        <v>40</v>
      </c>
      <c r="TQ255" s="115">
        <f>ROUND(TJ255/MAX(TJ$9:TJ$497)*100,0)</f>
        <v>27</v>
      </c>
      <c r="TR255" s="115">
        <f>ROUND(TK255/MAX(TK$9:TK$497)*100,0)</f>
        <v>26</v>
      </c>
      <c r="TS255" s="119">
        <f>ROUND(TL255/MAX(TL$9:TL$497)*100,0)</f>
        <v>23</v>
      </c>
      <c r="TT255" s="120">
        <f>RANK(TM255,TM$9:TM$497,0)</f>
        <v>208</v>
      </c>
      <c r="TU255" s="115">
        <f>RANK(TN255,TN$9:TN$497,0)</f>
        <v>123</v>
      </c>
      <c r="TV255" s="115">
        <f>RANK(TO255,TO$9:TO$497,0)</f>
        <v>246</v>
      </c>
      <c r="TW255" s="115">
        <f>RANK(TP255,TP$9:TP$497,0)</f>
        <v>138</v>
      </c>
      <c r="TX255" s="115">
        <f>RANK(TQ255,TQ$9:TQ$497,0)</f>
        <v>178</v>
      </c>
      <c r="TY255" s="115">
        <f>RANK(TR255,TR$9:TR$497,0)</f>
        <v>227</v>
      </c>
      <c r="TZ255" s="121">
        <f>RANK(TS255,TS$9:TS$497,0)</f>
        <v>231</v>
      </c>
      <c r="UA255" s="132"/>
      <c r="UB255" s="7" t="s">
        <v>1</v>
      </c>
    </row>
    <row r="256" spans="1:548" x14ac:dyDescent="0.15">
      <c r="A256" s="183">
        <v>248</v>
      </c>
      <c r="B256" s="200" t="s">
        <v>1132</v>
      </c>
      <c r="C256" s="143"/>
      <c r="D256" s="143"/>
      <c r="E256" s="161" t="s">
        <v>518</v>
      </c>
      <c r="F256" s="65">
        <v>84</v>
      </c>
      <c r="G256" s="65" t="s">
        <v>908</v>
      </c>
      <c r="H256" s="144" t="s">
        <v>922</v>
      </c>
      <c r="I256" s="66" t="s">
        <v>521</v>
      </c>
      <c r="J256" s="67" t="s">
        <v>521</v>
      </c>
      <c r="K256" s="67" t="s">
        <v>521</v>
      </c>
      <c r="L256" s="67" t="s">
        <v>521</v>
      </c>
      <c r="M256" s="67" t="s">
        <v>521</v>
      </c>
      <c r="N256" s="67" t="s">
        <v>521</v>
      </c>
      <c r="O256" s="67" t="s">
        <v>521</v>
      </c>
      <c r="P256" s="67" t="s">
        <v>521</v>
      </c>
      <c r="Q256" s="67" t="s">
        <v>521</v>
      </c>
      <c r="R256" s="68" t="s">
        <v>521</v>
      </c>
      <c r="S256" s="69" t="s">
        <v>521</v>
      </c>
      <c r="T256" s="67" t="s">
        <v>521</v>
      </c>
      <c r="U256" s="67" t="s">
        <v>521</v>
      </c>
      <c r="V256" s="67" t="s">
        <v>521</v>
      </c>
      <c r="W256" s="67" t="s">
        <v>521</v>
      </c>
      <c r="X256" s="67" t="s">
        <v>521</v>
      </c>
      <c r="Y256" s="67" t="s">
        <v>521</v>
      </c>
      <c r="Z256" s="67" t="s">
        <v>521</v>
      </c>
      <c r="AA256" s="67" t="s">
        <v>521</v>
      </c>
      <c r="AB256" s="68" t="s">
        <v>521</v>
      </c>
      <c r="AC256" s="69" t="s">
        <v>521</v>
      </c>
      <c r="AD256" s="67" t="s">
        <v>521</v>
      </c>
      <c r="AE256" s="67" t="s">
        <v>521</v>
      </c>
      <c r="AF256" s="67" t="s">
        <v>521</v>
      </c>
      <c r="AG256" s="67" t="s">
        <v>521</v>
      </c>
      <c r="AH256" s="67" t="s">
        <v>521</v>
      </c>
      <c r="AI256" s="67" t="s">
        <v>521</v>
      </c>
      <c r="AJ256" s="67" t="s">
        <v>521</v>
      </c>
      <c r="AK256" s="67" t="s">
        <v>521</v>
      </c>
      <c r="AL256" s="68" t="s">
        <v>521</v>
      </c>
      <c r="AM256" s="69" t="s">
        <v>521</v>
      </c>
      <c r="AN256" s="67" t="s">
        <v>521</v>
      </c>
      <c r="AO256" s="67" t="s">
        <v>521</v>
      </c>
      <c r="AP256" s="67" t="s">
        <v>521</v>
      </c>
      <c r="AQ256" s="67" t="s">
        <v>521</v>
      </c>
      <c r="AR256" s="67" t="s">
        <v>521</v>
      </c>
      <c r="AS256" s="67" t="s">
        <v>521</v>
      </c>
      <c r="AT256" s="67" t="s">
        <v>521</v>
      </c>
      <c r="AU256" s="67" t="s">
        <v>521</v>
      </c>
      <c r="AV256" s="68" t="s">
        <v>521</v>
      </c>
      <c r="AW256" s="69" t="s">
        <v>521</v>
      </c>
      <c r="AX256" s="67" t="s">
        <v>521</v>
      </c>
      <c r="AY256" s="67" t="s">
        <v>521</v>
      </c>
      <c r="AZ256" s="67" t="s">
        <v>521</v>
      </c>
      <c r="BA256" s="67" t="s">
        <v>521</v>
      </c>
      <c r="BB256" s="67" t="s">
        <v>521</v>
      </c>
      <c r="BC256" s="67" t="s">
        <v>521</v>
      </c>
      <c r="BD256" s="67" t="s">
        <v>521</v>
      </c>
      <c r="BE256" s="67" t="s">
        <v>521</v>
      </c>
      <c r="BF256" s="68" t="s">
        <v>521</v>
      </c>
      <c r="BG256" s="69" t="s">
        <v>521</v>
      </c>
      <c r="BH256" s="67" t="s">
        <v>521</v>
      </c>
      <c r="BI256" s="67" t="s">
        <v>521</v>
      </c>
      <c r="BJ256" s="67" t="s">
        <v>521</v>
      </c>
      <c r="BK256" s="67" t="s">
        <v>521</v>
      </c>
      <c r="BL256" s="67" t="s">
        <v>521</v>
      </c>
      <c r="BM256" s="67" t="s">
        <v>521</v>
      </c>
      <c r="BN256" s="67" t="s">
        <v>521</v>
      </c>
      <c r="BO256" s="67" t="s">
        <v>521</v>
      </c>
      <c r="BP256" s="68" t="s">
        <v>521</v>
      </c>
      <c r="BQ256" s="70" t="s">
        <v>521</v>
      </c>
      <c r="BR256" s="67" t="s">
        <v>521</v>
      </c>
      <c r="BS256" s="67" t="s">
        <v>521</v>
      </c>
      <c r="BT256" s="67" t="s">
        <v>521</v>
      </c>
      <c r="BU256" s="67" t="s">
        <v>521</v>
      </c>
      <c r="BV256" s="67" t="s">
        <v>521</v>
      </c>
      <c r="BW256" s="67" t="s">
        <v>521</v>
      </c>
      <c r="BX256" s="67" t="s">
        <v>521</v>
      </c>
      <c r="BY256" s="67" t="s">
        <v>521</v>
      </c>
      <c r="BZ256" s="68" t="s">
        <v>521</v>
      </c>
      <c r="CA256" s="69" t="s">
        <v>521</v>
      </c>
      <c r="CB256" s="67" t="s">
        <v>521</v>
      </c>
      <c r="CC256" s="67" t="s">
        <v>521</v>
      </c>
      <c r="CD256" s="67" t="s">
        <v>521</v>
      </c>
      <c r="CE256" s="67" t="s">
        <v>521</v>
      </c>
      <c r="CF256" s="67" t="s">
        <v>521</v>
      </c>
      <c r="CG256" s="67" t="s">
        <v>521</v>
      </c>
      <c r="CH256" s="67" t="s">
        <v>521</v>
      </c>
      <c r="CI256" s="67" t="s">
        <v>521</v>
      </c>
      <c r="CJ256" s="68" t="s">
        <v>521</v>
      </c>
      <c r="CK256" s="69" t="s">
        <v>521</v>
      </c>
      <c r="CL256" s="67" t="s">
        <v>521</v>
      </c>
      <c r="CM256" s="67" t="s">
        <v>521</v>
      </c>
      <c r="CN256" s="67" t="s">
        <v>521</v>
      </c>
      <c r="CO256" s="67" t="s">
        <v>521</v>
      </c>
      <c r="CP256" s="67" t="s">
        <v>521</v>
      </c>
      <c r="CQ256" s="67" t="s">
        <v>521</v>
      </c>
      <c r="CR256" s="67" t="s">
        <v>521</v>
      </c>
      <c r="CS256" s="67" t="s">
        <v>521</v>
      </c>
      <c r="CT256" s="68" t="s">
        <v>521</v>
      </c>
      <c r="CU256" s="69" t="s">
        <v>521</v>
      </c>
      <c r="CV256" s="67" t="s">
        <v>521</v>
      </c>
      <c r="CW256" s="67" t="s">
        <v>521</v>
      </c>
      <c r="CX256" s="67" t="s">
        <v>521</v>
      </c>
      <c r="CY256" s="67" t="s">
        <v>521</v>
      </c>
      <c r="CZ256" s="67" t="s">
        <v>521</v>
      </c>
      <c r="DA256" s="67" t="s">
        <v>521</v>
      </c>
      <c r="DB256" s="67" t="s">
        <v>521</v>
      </c>
      <c r="DC256" s="67" t="s">
        <v>521</v>
      </c>
      <c r="DD256" s="68" t="s">
        <v>521</v>
      </c>
      <c r="DE256" s="69" t="s">
        <v>521</v>
      </c>
      <c r="DF256" s="71" t="s">
        <v>521</v>
      </c>
      <c r="DG256" s="67" t="s">
        <v>521</v>
      </c>
      <c r="DH256" s="67" t="s">
        <v>521</v>
      </c>
      <c r="DI256" s="67" t="s">
        <v>521</v>
      </c>
      <c r="DJ256" s="67" t="s">
        <v>521</v>
      </c>
      <c r="DK256" s="67" t="s">
        <v>521</v>
      </c>
      <c r="DL256" s="67" t="s">
        <v>521</v>
      </c>
      <c r="DM256" s="67" t="s">
        <v>521</v>
      </c>
      <c r="DN256" s="68" t="s">
        <v>521</v>
      </c>
      <c r="DO256" s="70" t="s">
        <v>521</v>
      </c>
      <c r="DP256" s="71" t="s">
        <v>521</v>
      </c>
      <c r="DQ256" s="67" t="s">
        <v>521</v>
      </c>
      <c r="DR256" s="67" t="s">
        <v>521</v>
      </c>
      <c r="DS256" s="67" t="s">
        <v>521</v>
      </c>
      <c r="DT256" s="67" t="s">
        <v>521</v>
      </c>
      <c r="DU256" s="67" t="s">
        <v>521</v>
      </c>
      <c r="DV256" s="67" t="s">
        <v>521</v>
      </c>
      <c r="DW256" s="67" t="s">
        <v>521</v>
      </c>
      <c r="DX256" s="72" t="s">
        <v>521</v>
      </c>
      <c r="DY256" s="146" t="s">
        <v>522</v>
      </c>
      <c r="DZ256" s="74">
        <v>3</v>
      </c>
      <c r="EA256" s="74">
        <v>4</v>
      </c>
      <c r="EB256" s="74">
        <v>4</v>
      </c>
      <c r="EC256" s="75">
        <v>5</v>
      </c>
      <c r="ED256" s="168" t="s">
        <v>522</v>
      </c>
      <c r="EE256" s="74">
        <f t="shared" si="474"/>
        <v>3</v>
      </c>
      <c r="EF256" s="74">
        <f t="shared" si="475"/>
        <v>12</v>
      </c>
      <c r="EG256" s="74">
        <f t="shared" si="476"/>
        <v>48</v>
      </c>
      <c r="EH256" s="77">
        <f t="shared" si="477"/>
        <v>240</v>
      </c>
      <c r="EI256" s="73">
        <v>30</v>
      </c>
      <c r="EJ256" s="74">
        <v>150</v>
      </c>
      <c r="EK256" s="74">
        <v>900</v>
      </c>
      <c r="EL256" s="74">
        <v>3000</v>
      </c>
      <c r="EM256" s="75">
        <v>15000</v>
      </c>
      <c r="EN256" s="78">
        <v>1</v>
      </c>
      <c r="EO256" s="79">
        <f t="shared" si="478"/>
        <v>1.6666666666666667</v>
      </c>
      <c r="EP256" s="79">
        <f t="shared" si="479"/>
        <v>2.5</v>
      </c>
      <c r="EQ256" s="79">
        <f t="shared" si="480"/>
        <v>2.0833333333333335</v>
      </c>
      <c r="ER256" s="80">
        <f t="shared" si="481"/>
        <v>2.0833333333333335</v>
      </c>
      <c r="ES256" s="128" t="s">
        <v>523</v>
      </c>
      <c r="ET256" s="82"/>
      <c r="EU256" s="83">
        <v>4</v>
      </c>
      <c r="EV256" s="146">
        <v>107</v>
      </c>
      <c r="EW256" s="147">
        <v>42</v>
      </c>
      <c r="EX256" s="147">
        <v>50</v>
      </c>
      <c r="EY256" s="147">
        <v>76</v>
      </c>
      <c r="EZ256" s="147">
        <v>28</v>
      </c>
      <c r="FA256" s="147">
        <v>28</v>
      </c>
      <c r="FB256" s="147">
        <v>28</v>
      </c>
      <c r="FC256" s="147">
        <v>40</v>
      </c>
      <c r="FD256" s="74">
        <f t="shared" si="482"/>
        <v>78</v>
      </c>
      <c r="FE256" s="84">
        <f t="shared" si="483"/>
        <v>90</v>
      </c>
      <c r="FF256" s="73">
        <f>RANK(EV256,$EV$9:$EV$497,0)</f>
        <v>60</v>
      </c>
      <c r="FG256" s="74">
        <f>RANK(EW256,$EW$9:$EW$497,0)</f>
        <v>220</v>
      </c>
      <c r="FH256" s="74">
        <f>RANK(EX256,$EX$9:$EX$497,0)</f>
        <v>144</v>
      </c>
      <c r="FI256" s="74">
        <f>RANK(EY256,$EY$9:$EY$497,0)</f>
        <v>32</v>
      </c>
      <c r="FJ256" s="74">
        <f>RANK(EZ256,$EZ$9:$EZ$497,0)</f>
        <v>137</v>
      </c>
      <c r="FK256" s="74">
        <f>RANK(FA256,$FA$9:$FA$497,0)</f>
        <v>125</v>
      </c>
      <c r="FL256" s="74">
        <f>RANK(FB256,$FB$9:$FB$497,0)</f>
        <v>279</v>
      </c>
      <c r="FM256" s="74">
        <f>RANK(FC256,$FC$9:$FC$497,0)</f>
        <v>218</v>
      </c>
      <c r="FN256" s="74">
        <f>RANK(FD256,$FD$9:$FD$497,0)</f>
        <v>173</v>
      </c>
      <c r="FO256" s="84">
        <f>RANK(FE256,$FE$9:$FE$497,0)</f>
        <v>173</v>
      </c>
      <c r="FP256" s="73">
        <f>COUNTIFS($EV$9:$EV$497,"&gt;"&amp;EV256,$ES$9:$ES$497,ES256)+1</f>
        <v>23</v>
      </c>
      <c r="FQ256" s="74">
        <f>COUNTIFS($EW$9:$EW$497,"&gt;"&amp;EW256,$ES$9:$ES$497,ES256)+1</f>
        <v>32</v>
      </c>
      <c r="FR256" s="74">
        <f>COUNTIFS($EX$9:$EX$497,"&gt;"&amp;EX256,$ES$9:$ES$497,ES256)+1</f>
        <v>35</v>
      </c>
      <c r="FS256" s="74">
        <f>COUNTIFS($EY$9:$EY$497,"&gt;"&amp;EY256,$ES$9:$ES$497,ES256)+1</f>
        <v>24</v>
      </c>
      <c r="FT256" s="74">
        <f>COUNTIFS($EZ$9:$EZ$497,"&gt;"&amp;EZ256,$ES$9:$ES$497,ES256)+1</f>
        <v>23</v>
      </c>
      <c r="FU256" s="74">
        <f>COUNTIFS($FA$9:$FA$497,"&gt;"&amp;FA256,$ES$9:$ES$497,ES256)+1</f>
        <v>22</v>
      </c>
      <c r="FV256" s="74">
        <f>COUNTIFS($FB$9:$FB$497,"&gt;"&amp;FB256,$ES$9:$ES$497,ES256)+1</f>
        <v>28</v>
      </c>
      <c r="FW256" s="74">
        <f>COUNTIFS($FC$9:$FC$497,"&gt;"&amp;FC256,$ES$9:$ES$497,ES256)+1</f>
        <v>25</v>
      </c>
      <c r="FX256" s="74">
        <f>COUNTIFS($FD$9:$FD$497,"&gt;"&amp;FD256,$ES$9:$ES$497,ES256)+1</f>
        <v>35</v>
      </c>
      <c r="FY256" s="84">
        <f>COUNTIFS($FE$9:$FE$497,"&gt;"&amp;FE256,$ES$9:$ES$497,ES256)+1</f>
        <v>29</v>
      </c>
      <c r="FZ256" s="85">
        <f t="shared" si="484"/>
        <v>1.27</v>
      </c>
      <c r="GA256" s="86">
        <f t="shared" si="485"/>
        <v>0.5</v>
      </c>
      <c r="GB256" s="86">
        <f t="shared" si="486"/>
        <v>0.6</v>
      </c>
      <c r="GC256" s="86">
        <f t="shared" si="487"/>
        <v>0.9</v>
      </c>
      <c r="GD256" s="86">
        <f t="shared" si="488"/>
        <v>0.33</v>
      </c>
      <c r="GE256" s="86">
        <f t="shared" si="489"/>
        <v>0.33</v>
      </c>
      <c r="GF256" s="86">
        <f t="shared" si="490"/>
        <v>0.33</v>
      </c>
      <c r="GG256" s="86">
        <f t="shared" si="491"/>
        <v>0.48</v>
      </c>
      <c r="GH256" s="86">
        <f t="shared" si="492"/>
        <v>0.93</v>
      </c>
      <c r="GI256" s="87">
        <f t="shared" si="493"/>
        <v>1.07</v>
      </c>
      <c r="GJ256" s="85">
        <f>ROUND(((FZ256-AVERAGE(FZ$9:FZ$497))/STDEVP(FZ$9:FZ$497)*10+50),2)</f>
        <v>61.81</v>
      </c>
      <c r="GK256" s="86">
        <f>ROUND(((GA256-AVERAGE(GA$9:GA$497))/STDEVP(GA$9:GA$497)*10+50),2)</f>
        <v>44.31</v>
      </c>
      <c r="GL256" s="86">
        <f>ROUND(((GB256-AVERAGE(GB$9:GB$497))/STDEVP(GB$9:GB$497)*10+50),2)</f>
        <v>50.64</v>
      </c>
      <c r="GM256" s="86">
        <f>ROUND(((GC256-AVERAGE(GC$9:GC$497))/STDEVP(GC$9:GC$497)*10+50),2)</f>
        <v>68.739999999999995</v>
      </c>
      <c r="GN256" s="86">
        <f>ROUND(((GD256-AVERAGE(GD$9:GD$497))/STDEVP(GD$9:GD$497)*10+50),2)</f>
        <v>47.87</v>
      </c>
      <c r="GO256" s="86">
        <f>ROUND(((GE256-AVERAGE(GE$9:GE$497))/STDEVP(GE$9:GE$497)*10+50),2)</f>
        <v>49.33</v>
      </c>
      <c r="GP256" s="86">
        <f>ROUND(((GF256-AVERAGE(GF$9:GF$497))/STDEVP(GF$9:GF$497)*10+50),2)</f>
        <v>40.4</v>
      </c>
      <c r="GQ256" s="86">
        <f>ROUND(((GG256-AVERAGE(GG$9:GG$497))/STDEVP(GG$9:GG$497)*10+50),2)</f>
        <v>45.28</v>
      </c>
      <c r="GR256" s="86">
        <f>ROUND(((GH256-AVERAGE(GH$9:GH$497))/STDEVP(GH$9:GH$497)*10+50),2)</f>
        <v>48.37</v>
      </c>
      <c r="GS256" s="87">
        <f>ROUND(((GI256-AVERAGE(GI$9:GI$497))/STDEVP(GI$9:GI$497)*10+50),2)</f>
        <v>46.98</v>
      </c>
      <c r="GT256" s="73">
        <f>RANK(GJ256,$GJ$9:$GJ$497,0)</f>
        <v>53</v>
      </c>
      <c r="GU256" s="74">
        <f>RANK(GK256,$GK$9:$GK$497,0)</f>
        <v>272</v>
      </c>
      <c r="GV256" s="74">
        <f>RANK(GL256,$GL$9:$GL$497,0)</f>
        <v>183</v>
      </c>
      <c r="GW256" s="74">
        <f>RANK(GM256,$GM$9:$GM$497,0)</f>
        <v>28</v>
      </c>
      <c r="GX256" s="74">
        <f>RANK(GN256,$GN$9:$GN$497,0)</f>
        <v>167</v>
      </c>
      <c r="GY256" s="74">
        <f>RANK(GO256,$GO$9:$GO$497,0)</f>
        <v>138</v>
      </c>
      <c r="GZ256" s="74">
        <f>RANK(GP256,$GP$9:$GP$497,0)</f>
        <v>348</v>
      </c>
      <c r="HA256" s="74">
        <f>RANK(GQ256,$GQ$9:$GQ$497,0)</f>
        <v>283</v>
      </c>
      <c r="HB256" s="74">
        <f>RANK(GR256,$GR$9:$GR$497,0)</f>
        <v>211</v>
      </c>
      <c r="HC256" s="84">
        <f>RANK(GS256,$GS$9:$GS$497,0)</f>
        <v>243</v>
      </c>
      <c r="HD256" s="85">
        <f>ROUND(AVERAGEIF($ES$9:$ES$497,$ES256,$FZ$9:$FZ$497),2)</f>
        <v>1.1399999999999999</v>
      </c>
      <c r="HE256" s="86">
        <f>ROUND(AVERAGEIF($ES$9:$ES$497,$ES256,$GA$9:$GA$497),2)</f>
        <v>0.46</v>
      </c>
      <c r="HF256" s="86">
        <f>ROUND(AVERAGEIF($ES$9:$ES$497,$ES256,$GB$9:$GB$497),2)</f>
        <v>0.65</v>
      </c>
      <c r="HG256" s="86">
        <f>ROUND(AVERAGEIF($ES$9:$ES$497,$ES256,$GC$9:$GC$497),2)</f>
        <v>0.74</v>
      </c>
      <c r="HH256" s="86">
        <f>ROUND(AVERAGEIF($ES$9:$ES$497,$ES256,$GD$9:$GD$497),2)</f>
        <v>0.27</v>
      </c>
      <c r="HI256" s="86">
        <f>ROUND(AVERAGEIF($ES$9:$ES$497,$ES256,$GE$9:$GE$497),2)</f>
        <v>0.23</v>
      </c>
      <c r="HJ256" s="86">
        <f>ROUND(AVERAGEIF($ES$9:$ES$497,$ES256,$GF$9:$GF$497),2)</f>
        <v>0.3</v>
      </c>
      <c r="HK256" s="86">
        <f>ROUND(AVERAGEIF($ES$9:$ES$497,$ES256,$GG$9:$GG$497),2)</f>
        <v>0.28000000000000003</v>
      </c>
      <c r="HL256" s="86">
        <f>ROUND(AVERAGEIF($ES$9:$ES$497,$ES256,$GH$9:$GH$497),2)</f>
        <v>0.92</v>
      </c>
      <c r="HM256" s="87">
        <f>ROUND(AVERAGEIF($ES$9:$ES$497,$ES256,$GI$9:$GI$497),2)</f>
        <v>0.93</v>
      </c>
      <c r="HN256" s="88">
        <f t="shared" si="494"/>
        <v>0.13000000000000012</v>
      </c>
      <c r="HO256" s="89">
        <f t="shared" si="495"/>
        <v>3.999999999999998E-2</v>
      </c>
      <c r="HP256" s="89">
        <f t="shared" si="496"/>
        <v>-5.0000000000000044E-2</v>
      </c>
      <c r="HQ256" s="89">
        <f t="shared" si="497"/>
        <v>0.16000000000000003</v>
      </c>
      <c r="HR256" s="89">
        <f t="shared" si="498"/>
        <v>0.06</v>
      </c>
      <c r="HS256" s="89">
        <f t="shared" si="499"/>
        <v>0.1</v>
      </c>
      <c r="HT256" s="89">
        <f t="shared" si="500"/>
        <v>3.0000000000000027E-2</v>
      </c>
      <c r="HU256" s="89">
        <f t="shared" si="501"/>
        <v>0.19999999999999996</v>
      </c>
      <c r="HV256" s="89">
        <f t="shared" si="502"/>
        <v>1.0000000000000009E-2</v>
      </c>
      <c r="HW256" s="90">
        <f t="shared" si="503"/>
        <v>0.14000000000000001</v>
      </c>
      <c r="HX256" s="73">
        <f>COUNTIFS($FZ$9:$FZ$497,"&gt;"&amp;FZ256,$ES$9:$ES$497,$ES256)+1</f>
        <v>27</v>
      </c>
      <c r="HY256" s="74">
        <f>COUNTIFS($GA$9:$GA$497,"&gt;"&amp;GA256,$ES$9:$ES$497,$ES256)+1</f>
        <v>30</v>
      </c>
      <c r="HZ256" s="74">
        <f>COUNTIFS($GB$9:$GB$497,"&gt;"&amp;GB256,$ES$9:$ES$497,$ES256)+1</f>
        <v>46</v>
      </c>
      <c r="IA256" s="74">
        <f>COUNTIFS($GC$9:$GC$497,"&gt;"&amp;GC256,$ES$9:$ES$497,$ES256)+1</f>
        <v>22</v>
      </c>
      <c r="IB256" s="74">
        <f>COUNTIFS($GD$9:$GD$497,"&gt;"&amp;GD256,$ES$9:$ES$497,$ES256)+1</f>
        <v>14</v>
      </c>
      <c r="IC256" s="74">
        <f>COUNTIFS($GE$9:$GE$497,"&gt;"&amp;GE256,$ES$9:$ES$497,$ES256)+1</f>
        <v>10</v>
      </c>
      <c r="ID256" s="74">
        <f>COUNTIFS($GF$9:$GF$497,"&gt;"&amp;GF256,$ES$9:$ES$497,$ES256)+1</f>
        <v>23</v>
      </c>
      <c r="IE256" s="74">
        <f>COUNTIFS($GG$9:$GG$497,"&gt;"&amp;GG256,$ES$9:$ES$497,$ES256)+1</f>
        <v>15</v>
      </c>
      <c r="IF256" s="74">
        <f>COUNTIFS($GH$9:$GH$497,"&gt;"&amp;GH256,$ES$9:$ES$497,$ES256)+1</f>
        <v>41</v>
      </c>
      <c r="IG256" s="84">
        <f>COUNTIFS($GI$9:$GI$497,"&gt;"&amp;GI256,$ES$9:$ES$497,$ES256)+1</f>
        <v>32</v>
      </c>
      <c r="IH256" s="148"/>
      <c r="II256" s="149"/>
      <c r="IJ256" s="169">
        <v>0.05</v>
      </c>
      <c r="IK256" s="169"/>
      <c r="IL256" s="149"/>
      <c r="IM256" s="150"/>
      <c r="IN256" s="151"/>
      <c r="IO256" s="152"/>
      <c r="IP256" s="153"/>
      <c r="IQ256" s="149"/>
      <c r="IR256" s="149"/>
      <c r="IS256" s="149"/>
      <c r="IT256" s="149"/>
      <c r="IU256" s="149"/>
      <c r="IV256" s="149"/>
      <c r="IW256" s="154"/>
      <c r="IX256" s="151"/>
      <c r="IY256" s="149"/>
      <c r="IZ256" s="149"/>
      <c r="JA256" s="149"/>
      <c r="JB256" s="149">
        <v>7.0000000000000007E-2</v>
      </c>
      <c r="JC256" s="149"/>
      <c r="JD256" s="149"/>
      <c r="JE256" s="155">
        <v>7.0000000000000007E-2</v>
      </c>
      <c r="JF256" s="153"/>
      <c r="JG256" s="149"/>
      <c r="JH256" s="149"/>
      <c r="JI256" s="149"/>
      <c r="JJ256" s="149"/>
      <c r="JK256" s="149"/>
      <c r="JL256" s="149"/>
      <c r="JM256" s="154"/>
      <c r="JN256" s="151"/>
      <c r="JO256" s="149"/>
      <c r="JP256" s="149"/>
      <c r="JQ256" s="149"/>
      <c r="JR256" s="149"/>
      <c r="JS256" s="149"/>
      <c r="JT256" s="149"/>
      <c r="JU256" s="149"/>
      <c r="JV256" s="149"/>
      <c r="JW256" s="149"/>
      <c r="JX256" s="149"/>
      <c r="JY256" s="149"/>
      <c r="JZ256" s="155"/>
      <c r="KA256" s="151"/>
      <c r="KB256" s="149"/>
      <c r="KC256" s="149"/>
      <c r="KD256" s="149"/>
      <c r="KE256" s="155"/>
      <c r="KF256" s="153"/>
      <c r="KG256" s="149"/>
      <c r="KH256" s="149"/>
      <c r="KI256" s="149"/>
      <c r="KJ256" s="149"/>
      <c r="KK256" s="156"/>
      <c r="KL256" s="149"/>
      <c r="KM256" s="149"/>
      <c r="KN256" s="149"/>
      <c r="KO256" s="149"/>
      <c r="KP256" s="149"/>
      <c r="KQ256" s="149"/>
      <c r="KR256" s="149"/>
      <c r="KS256" s="154"/>
      <c r="KT256" s="154"/>
      <c r="KU256" s="154"/>
      <c r="KV256" s="154"/>
      <c r="KW256" s="151"/>
      <c r="KX256" s="149"/>
      <c r="KY256" s="149"/>
      <c r="KZ256" s="149"/>
      <c r="LA256" s="149"/>
      <c r="LB256" s="149"/>
      <c r="LC256" s="154"/>
      <c r="LD256" s="151"/>
      <c r="LE256" s="152"/>
      <c r="LF256" s="157"/>
      <c r="LG256" s="158"/>
      <c r="LH256" s="151"/>
      <c r="LI256" s="149"/>
      <c r="LJ256" s="147"/>
      <c r="LK256" s="147"/>
      <c r="LL256" s="147"/>
      <c r="LM256" s="159"/>
      <c r="LN256" s="153"/>
      <c r="LO256" s="149"/>
      <c r="LP256" s="149"/>
      <c r="LQ256" s="149"/>
      <c r="LR256" s="154"/>
      <c r="LS256" s="151"/>
      <c r="LT256" s="149"/>
      <c r="LU256" s="149"/>
      <c r="LV256" s="149"/>
      <c r="LW256" s="149"/>
      <c r="LX256" s="149"/>
      <c r="LY256" s="149">
        <v>7.0000000000000007E-2</v>
      </c>
      <c r="LZ256" s="149"/>
      <c r="MA256" s="155"/>
      <c r="MB256" s="153"/>
      <c r="MC256" s="149"/>
      <c r="MD256" s="149"/>
      <c r="ME256" s="149"/>
      <c r="MF256" s="149"/>
      <c r="MG256" s="149"/>
      <c r="MH256" s="149"/>
      <c r="MI256" s="149"/>
      <c r="MJ256" s="149"/>
      <c r="MK256" s="149"/>
      <c r="ML256" s="149"/>
      <c r="MM256" s="149"/>
      <c r="MN256" s="156"/>
      <c r="MO256" s="156"/>
      <c r="MP256" s="154"/>
      <c r="MQ256" s="151"/>
      <c r="MR256" s="149"/>
      <c r="MS256" s="149">
        <v>0.1</v>
      </c>
      <c r="MT256" s="149"/>
      <c r="MU256" s="149"/>
      <c r="MV256" s="156"/>
      <c r="MW256" s="149"/>
      <c r="MX256" s="149"/>
      <c r="MY256" s="149"/>
      <c r="MZ256" s="149"/>
      <c r="NA256" s="149"/>
      <c r="NB256" s="149"/>
      <c r="NC256" s="149"/>
      <c r="ND256" s="154"/>
      <c r="NE256" s="154"/>
      <c r="NF256" s="154"/>
      <c r="NG256" s="154"/>
      <c r="NH256" s="151"/>
      <c r="NI256" s="149"/>
      <c r="NJ256" s="149"/>
      <c r="NK256" s="149"/>
      <c r="NL256" s="149"/>
      <c r="NM256" s="149"/>
      <c r="NN256" s="94"/>
      <c r="NO256" s="151"/>
      <c r="NP256" s="160"/>
      <c r="NQ256" s="145" t="s">
        <v>1128</v>
      </c>
      <c r="NR256" s="199" t="s">
        <v>1134</v>
      </c>
      <c r="NS256" s="199"/>
      <c r="NT256" s="199"/>
      <c r="NU256" s="199"/>
      <c r="NV256" s="135"/>
      <c r="NW256" s="199"/>
      <c r="NX256" s="136" t="s">
        <v>1135</v>
      </c>
      <c r="NY256" s="138" t="s">
        <v>926</v>
      </c>
      <c r="NZ256" s="136" t="s">
        <v>1135</v>
      </c>
      <c r="OA256" s="137"/>
      <c r="OB256" s="137"/>
      <c r="OC256" s="137"/>
      <c r="OD256" s="108">
        <f t="shared" si="504"/>
        <v>240</v>
      </c>
      <c r="OE256" s="109">
        <v>2</v>
      </c>
      <c r="OF256" s="110">
        <f t="shared" si="505"/>
        <v>75</v>
      </c>
      <c r="OG256" s="109">
        <v>6</v>
      </c>
      <c r="OH256" s="111">
        <f>ROUND(AVERAGEIF($ES$9:$ES$497,$ES256,EV$9:EV$497),0)</f>
        <v>79</v>
      </c>
      <c r="OI256" s="112">
        <f>ROUND(AVERAGEIF($ES$9:$ES$497,$ES256,EW$9:EW$497),0)</f>
        <v>32</v>
      </c>
      <c r="OJ256" s="112">
        <f>ROUND(AVERAGEIF($ES$9:$ES$497,$ES256,EX$9:EX$497),0)</f>
        <v>45</v>
      </c>
      <c r="OK256" s="112">
        <f>ROUND(AVERAGEIF($ES$9:$ES$497,$ES256,EY$9:EY$497),0)</f>
        <v>53</v>
      </c>
      <c r="OL256" s="112">
        <f>ROUND(AVERAGEIF($ES$9:$ES$497,$ES256,EZ$9:EZ$497),0)</f>
        <v>20</v>
      </c>
      <c r="OM256" s="112">
        <f>ROUND(AVERAGEIF($ES$9:$ES$497,$ES256,FA$9:FA$497),0)</f>
        <v>18</v>
      </c>
      <c r="ON256" s="112">
        <f>ROUND(AVERAGEIF($ES$9:$ES$497,$ES256,FB$9:FB$497),0)</f>
        <v>23</v>
      </c>
      <c r="OO256" s="112">
        <f>ROUND(AVERAGEIF($ES$9:$ES$497,$ES256,FC$9:FC$497),0)</f>
        <v>23</v>
      </c>
      <c r="OP256" s="112">
        <f>ROUND(AVERAGEIF($ES$9:$ES$497,$ES256,FD$9:FD$497),0)</f>
        <v>64</v>
      </c>
      <c r="OQ256" s="113">
        <f>ROUND(AVERAGEIF($ES$9:$ES$497,$ES256,FE$9:FE$497),0)</f>
        <v>68</v>
      </c>
      <c r="OR256" s="114">
        <f>ROUND(EV256/MAX(EV$9:EV$497)*100,0)</f>
        <v>60</v>
      </c>
      <c r="OS256" s="115">
        <f>ROUND(EW256/MAX(EW$9:EW$497)*100,0)</f>
        <v>33</v>
      </c>
      <c r="OT256" s="115">
        <f>ROUND(EX256/MAX(EX$9:EX$497)*100,0)</f>
        <v>42</v>
      </c>
      <c r="OU256" s="115">
        <f>ROUND(EY256/MAX(EY$9:EY$497)*100,0)</f>
        <v>51</v>
      </c>
      <c r="OV256" s="115">
        <f>ROUND(EZ256/MAX(EZ$9:EZ$497)*100,0)</f>
        <v>22</v>
      </c>
      <c r="OW256" s="115">
        <f>ROUND(FA256/MAX(FA$9:FA$497)*100,0)</f>
        <v>25</v>
      </c>
      <c r="OX256" s="115">
        <f>ROUND(FB256/MAX(FB$9:FB$497)*100,0)</f>
        <v>21</v>
      </c>
      <c r="OY256" s="116">
        <f>ROUND(FC256/MAX(FC$9:FC$497)*100,0)</f>
        <v>28</v>
      </c>
      <c r="OZ256" s="115">
        <f>ROUND(FD256/MAX(FD$9:FD$497)*100,0)</f>
        <v>53</v>
      </c>
      <c r="PA256" s="117">
        <f>ROUND(FE256/MAX(FE$9:FE$497)*100,0)</f>
        <v>37</v>
      </c>
      <c r="PB256" s="118">
        <f t="shared" si="506"/>
        <v>433</v>
      </c>
      <c r="PC256" s="115">
        <f t="shared" si="507"/>
        <v>373</v>
      </c>
      <c r="PD256" s="115">
        <f t="shared" si="508"/>
        <v>499</v>
      </c>
      <c r="PE256" s="115">
        <f t="shared" si="509"/>
        <v>489</v>
      </c>
      <c r="PF256" s="115">
        <f t="shared" si="510"/>
        <v>470</v>
      </c>
      <c r="PG256" s="119">
        <f t="shared" si="511"/>
        <v>384</v>
      </c>
      <c r="PH256" s="118">
        <f>ROUND(PB256/MAX(PB$9:PB$497)*100,0)</f>
        <v>52</v>
      </c>
      <c r="PI256" s="115">
        <f>ROUND(PC256/MAX(PC$9:PC$497)*100,0)</f>
        <v>45</v>
      </c>
      <c r="PJ256" s="115">
        <f>ROUND(PD256/MAX(PD$9:PD$497)*100,0)</f>
        <v>53</v>
      </c>
      <c r="PK256" s="115">
        <f>ROUND(PE256/MAX(PE$9:PE$497)*100,0)</f>
        <v>49</v>
      </c>
      <c r="PL256" s="115">
        <f>ROUND(PF256/MAX(PF$9:PF$497)*100,0)</f>
        <v>66</v>
      </c>
      <c r="PM256" s="119">
        <f>ROUND(PG256/MAX(PG$9:PG$497)*100,0)</f>
        <v>56</v>
      </c>
      <c r="PN256" s="118">
        <f>RANK(PH256,PH$9:PH$497,0)</f>
        <v>163</v>
      </c>
      <c r="PO256" s="115">
        <f>RANK(PI256,PI$9:PI$497,0)</f>
        <v>171</v>
      </c>
      <c r="PP256" s="115">
        <f>RANK(PJ256,PJ$9:PJ$497,0)</f>
        <v>183</v>
      </c>
      <c r="PQ256" s="115">
        <f>RANK(PK256,PK$9:PK$497,0)</f>
        <v>174</v>
      </c>
      <c r="PR256" s="115">
        <f>RANK(PL256,PL$9:PL$497,0)</f>
        <v>99</v>
      </c>
      <c r="PS256" s="119">
        <f>RANK(PM256,PM$9:PM$497,0)</f>
        <v>122</v>
      </c>
      <c r="PT256" s="120">
        <f>ROUND(FZ256/MAX(FZ$9:FZ$497)*100,0)</f>
        <v>69</v>
      </c>
      <c r="PU256" s="115">
        <f>ROUND(GA256/MAX(GA$9:GA$497)*100,0)</f>
        <v>28</v>
      </c>
      <c r="PV256" s="115">
        <f>ROUND(GB256/MAX(GB$9:GB$497)*100,0)</f>
        <v>44</v>
      </c>
      <c r="PW256" s="115">
        <f>ROUND(GC256/MAX(GC$9:GC$497)*100,0)</f>
        <v>71</v>
      </c>
      <c r="PX256" s="115">
        <f>ROUND(GD256/MAX(GD$9:GD$497)*100,0)</f>
        <v>18</v>
      </c>
      <c r="PY256" s="115">
        <f>ROUND(GE256/MAX(GE$9:GE$497)*100,0)</f>
        <v>20</v>
      </c>
      <c r="PZ256" s="115">
        <f>ROUND(GF256/MAX(GF$9:GF$497)*100,0)</f>
        <v>15</v>
      </c>
      <c r="QA256" s="116">
        <f>ROUND(GG256/MAX(GG$9:GG$497)*100,0)</f>
        <v>26</v>
      </c>
      <c r="QB256" s="115">
        <f>ROUND(GH256/MAX(GH$9:GH$497)*100,0)</f>
        <v>41</v>
      </c>
      <c r="QC256" s="121">
        <f>ROUND(GI256/MAX(GI$9:GI$497)*100,0)</f>
        <v>34</v>
      </c>
      <c r="QD256" s="120">
        <f>ROUND(AVERAGEIF($ES$9:$ES$497,$ES256,PT$9:PT$497),0)</f>
        <v>62</v>
      </c>
      <c r="QE256" s="120">
        <f>ROUND(AVERAGEIF($ES$9:$ES$497,$ES256,PU$9:PU$497),0)</f>
        <v>26</v>
      </c>
      <c r="QF256" s="120">
        <f>ROUND(AVERAGEIF($ES$9:$ES$497,$ES256,PV$9:PV$497),0)</f>
        <v>48</v>
      </c>
      <c r="QG256" s="120">
        <f>ROUND(AVERAGEIF($ES$9:$ES$497,$ES256,PW$9:PW$497),0)</f>
        <v>58</v>
      </c>
      <c r="QH256" s="120">
        <f>ROUND(AVERAGEIF($ES$9:$ES$497,$ES256,PX$9:PX$497),0)</f>
        <v>15</v>
      </c>
      <c r="QI256" s="120">
        <f>ROUND(AVERAGEIF($ES$9:$ES$497,$ES256,PY$9:PY$497),0)</f>
        <v>14</v>
      </c>
      <c r="QJ256" s="120">
        <f>ROUND(AVERAGEIF($ES$9:$ES$497,$ES256,PZ$9:PZ$497),0)</f>
        <v>14</v>
      </c>
      <c r="QK256" s="120">
        <f>ROUND(AVERAGEIF($ES$9:$ES$497,$ES256,QA$9:QA$497),0)</f>
        <v>15</v>
      </c>
      <c r="QL256" s="120">
        <f>ROUND(AVERAGEIF($ES$9:$ES$497,$ES256,QB$9:QB$497),0)</f>
        <v>41</v>
      </c>
      <c r="QM256" s="120">
        <f>ROUND(AVERAGEIF($ES$9:$ES$497,$ES256,QC$9:QC$497),0)</f>
        <v>30</v>
      </c>
      <c r="QN256" s="114">
        <f t="shared" si="512"/>
        <v>497</v>
      </c>
      <c r="QO256" s="115">
        <f t="shared" si="513"/>
        <v>393</v>
      </c>
      <c r="QP256" s="115">
        <f t="shared" si="514"/>
        <v>569</v>
      </c>
      <c r="QQ256" s="115">
        <f t="shared" si="515"/>
        <v>575</v>
      </c>
      <c r="QR256" s="115">
        <f t="shared" si="516"/>
        <v>671</v>
      </c>
      <c r="QS256" s="119">
        <f t="shared" si="517"/>
        <v>431</v>
      </c>
      <c r="QT256" s="114">
        <f>ROUND((QN256-MIN(QN$9:QN$497))/(MAX(QN$9:QN$497)-MIN(QN$9:QN$497))*100,0)</f>
        <v>42</v>
      </c>
      <c r="QU256" s="115">
        <f>ROUND((QO256-MIN(QO$9:QO$497))/(MAX(QO$9:QO$497)-MIN(QO$9:QO$497))*100,0)</f>
        <v>26</v>
      </c>
      <c r="QV256" s="115">
        <f>ROUND((QP256-MIN(QP$9:QP$497))/(MAX(QP$9:QP$497)-MIN(QP$9:QP$497))*100,0)</f>
        <v>32</v>
      </c>
      <c r="QW256" s="115">
        <f>ROUND((QQ256-MIN(QQ$9:QQ$497))/(MAX(QQ$9:QQ$497)-MIN(QQ$9:QQ$497))*100,0)</f>
        <v>36</v>
      </c>
      <c r="QX256" s="115">
        <f>ROUND((QR256-MIN(QR$9:QR$497))/(MAX(QR$9:QR$497)-MIN(QR$9:QR$497))*100,0)</f>
        <v>75</v>
      </c>
      <c r="QY256" s="115">
        <f>ROUND((QS256-MIN(QS$9:QS$497))/(MAX(QS$9:QS$497)-MIN(QS$9:QS$497))*100,0)</f>
        <v>51</v>
      </c>
      <c r="QZ256" s="114">
        <f>RANK(QN256,QN$9:QN$497,0)</f>
        <v>175</v>
      </c>
      <c r="RA256" s="115">
        <f>RANK(QO256,QO$9:QO$497,0)</f>
        <v>193</v>
      </c>
      <c r="RB256" s="115">
        <f>RANK(QP256,QP$9:QP$497,0)</f>
        <v>189</v>
      </c>
      <c r="RC256" s="115">
        <f>RANK(QQ256,QQ$9:QQ$497,0)</f>
        <v>207</v>
      </c>
      <c r="RD256" s="115">
        <f>RANK(QR256,QR$9:QR$497,0)</f>
        <v>52</v>
      </c>
      <c r="RE256" s="115">
        <f>RANK(QS256,QS$9:QS$497,0)</f>
        <v>105</v>
      </c>
      <c r="RF256" s="122"/>
      <c r="RG256" s="115">
        <f>($RH$3*(IH256+IJ256)*100*100/MAX(EX$9:EX$497)*$RO$3) +($RH$3*(II256+IJ256)*100*100/MAX(EX$9:EX$497)*$RO$4) + ($RH$3*IK256*100*100/MAX(EX$9:EX$497)*0.098)</f>
        <v>20.875</v>
      </c>
      <c r="RH256" s="115">
        <f>($RH$4*IL256*100*100/MAX(EZ$9:EZ$497))*$RQ$3</f>
        <v>0</v>
      </c>
      <c r="RI256" s="115">
        <f>($RH$3*IM256*100*100/MAX(EY$9:EY$497))*$RQ$4</f>
        <v>0</v>
      </c>
      <c r="RJ256" s="115">
        <f>($RH$3*IN256*100*100/MAX(EX$9:EX$497))</f>
        <v>0</v>
      </c>
      <c r="RK256" s="115">
        <f>($RH$4*IO256*100*100/MAX(EZ$9:EZ$497))*$RQ$3</f>
        <v>0</v>
      </c>
      <c r="RL256" s="115">
        <f>(($RL$4*IP256*100*((100/MAX(EX$9:EX$497)+100/MAX(EZ$9:EZ$497))/2))+($RL$4*IQ256*100*((100/MAX(EX$9:EX$497)+100/MAX(EZ$9:EZ$497))/2))+($RL$4*IR256*100*((100/MAX(EX$9:EX$497)+100/MAX(EZ$9:EZ$497))/2))+($RL$4*IS256*100*((100/MAX(EX$9:EX$497)+100/MAX(EZ$9:EZ$497))/2))+($RL$4*IT256*100*((100/MAX(EX$9:EX$497)+100/MAX(EZ$9:EZ$497))/2))+($RL$4*IU256*100*((100/MAX(EX$9:EX$497)+100/MAX(EZ$9:EZ$497))/2))+($RL$4*IV256*100*((100/MAX(EX$9:EX$497)+100/MAX(EZ$9:EZ$497))/2))+($RL$4*IW256*100*((100/MAX(EX$9:EX$497)+100/MAX(EZ$9:EZ$497))/2)))*$RS$3</f>
        <v>0</v>
      </c>
      <c r="RM256" s="115">
        <f>(($RH$3*IX256*100*100/MAX(EX$9:EX$497))+($RH$3*IY256*100*100/MAX(EX$9:EX$497))+($RH$3*IZ256*100*100/MAX(EX$9:EX$497))+($RH$3*JA256*100*100/MAX(EX$9:EX$497))+($RH$3*JB256*100*100/MAX(EX$9:EX$497))+($RH$3*JC256*100*100/MAX(EX$9:EX$497))+($RH$3*JD256*100*100/MAX(EX$9:EX$497))+($RH$3*JE256*100*100/MAX(EX$9:EX$497)))*$RS$4</f>
        <v>11.690000000000001</v>
      </c>
      <c r="RN256" s="115">
        <f>(($RH$4*JF256*100*100/MAX(EZ$9:EZ$497)) + ($RH$4*JG256*100*100/MAX(EZ$9:EZ$497)) + ($RH$4*JH256*100*100/MAX(EZ$9:EZ$497)) + ($RH$4*JI256*100*100/MAX(EZ$9:EZ$497)) + ($RH$4*JJ256*100*100/MAX(EZ$9:EZ$497)) + ($RH$4*JK256*100*100/MAX(EZ$9:EZ$497)) + ($RH$4*JL256*100*100/MAX(EZ$9:EZ$497)) + ($RH$4*JM256*100*100/MAX(EZ$9:EZ$497)))*$RU$3</f>
        <v>0</v>
      </c>
      <c r="RO256" s="115">
        <f>(($RL$4*JN256*100*((100/MAX(EX$9:EX$497)+100/MAX(EZ$9:EZ$497))/2))+($RL$4*JO256*100*((100/MAX(EX$9:EX$497)+100/MAX(EZ$9:EZ$497))/2))+($RL$4*JP256*100*((100/MAX(EX$9:EX$497)+100/MAX(EZ$9:EZ$497))/2))+($RL$4*JQ256*100*((100/MAX(EX$9:EX$497)+100/MAX(EZ$9:EZ$497))/2))+($RL$4*JR256*100*((100/MAX(EX$9:EX$497)+100/MAX(EZ$9:EZ$497))/2))+($RL$4*JS256*100*((100/MAX(EX$9:EX$497)+100/MAX(EZ$9:EZ$497))/2))+($RL$4*JT256*100*((100/MAX(EX$9:EX$497)+100/MAX(EZ$9:EZ$497))/2))+($RL$4*JU256*100*((100/MAX(EX$9:EX$497)+100/MAX(EZ$9:EZ$497))/2))+($RL$4*JV256*100*((100/MAX(EX$9:EX$497)+100/MAX(EZ$9:EZ$497))/2))+($RL$4*JW256*100*((100/MAX(EX$9:EX$497)+100/MAX(EZ$9:EZ$497))/2))+($RL$4*JX256*100*((100/MAX(EX$9:EX$497)+100/MAX(EZ$9:EZ$497))/2))+($RL$4*JY256*100*((100/MAX(EX$9:EX$497)+100/MAX(EZ$9:EZ$497))/2))+($RL$4*JZ256*100*((100/MAX(EX$9:EX$497)+100/MAX(EZ$9:EZ$497))/2)))*$RW$3/2</f>
        <v>0</v>
      </c>
      <c r="RP256" s="119">
        <f>($RJ$3*KA256*100*100/MAX(FA$9:FA$497)) + ($RJ$3*KB256*100*100/MAX(FA$9:FA$497)/2) + ($RJ$3*KC256*100*100/MAX(FA$9:FA$497)/2) + ($RJ$3*KD256*100*100/MAX(FA$9:FA$497)/4) + ($RJ$3*KE256*100*100/MAX(FA$9:FA$497)/4)</f>
        <v>0</v>
      </c>
      <c r="RQ256" s="118">
        <f>($RL$4*KF256*100*((100/MAX(EX$9:EX$497)+100/MAX(EZ$9:EZ$497)))) * ($RO$3/2) + (($RL$4*KG256*100*((100/MAX(EX$9:EX$497)+100/MAX(EZ$9:EZ$497))))+($RL$4*KH256*100*((100/MAX(EX$9:EX$497)+100/MAX(EZ$9:EZ$497))))+($RL$4*KI256*100*((100/MAX(EX$9:EX$497)+100/MAX(EZ$9:EZ$497))))+($RL$4*KJ256*100*((100/MAX(EX$9:EX$497)+100/MAX(EZ$9:EZ$497))))+($RL$4*KK256*100*((100/MAX(EX$9:EX$497)+100/MAX(EZ$9:EZ$497))))+($RL$4*KL256*100*((100/MAX(EX$9:EX$497)+100/MAX(EZ$9:EZ$497))))+($RL$4*KM256*100*((100/MAX(EX$9:EX$497)+100/MAX(EZ$9:EZ$497))))+($RL$4*KN256*100*((100/MAX(EX$9:EX$497)+100/MAX(EZ$9:EZ$497))))+($RL$4*KO256*100*((100/MAX(EX$9:EX$497)+100/MAX(EZ$9:EZ$497))))+($RL$4*KP256*100*((100/MAX(EX$9:EX$497)+100/MAX(EZ$9:EZ$497))))+($RL$4*KQ256*100*((100/MAX(EX$9:EX$497)+100/MAX(EZ$9:EZ$497))))+($RL$4*KR256*100*((100/MAX(EX$9:EX$497)+100/MAX(EZ$9:EZ$497))))+($RL$4*KS256*100*((100/MAX(EX$9:EX$497)+100/MAX(EZ$9:EZ$497))))+($RL$4*KV256*100*((100/MAX(EX$9:EX$497)+100/MAX(EZ$9:EZ$497))))) * (($RO$3+$RO$4)/6)</f>
        <v>0</v>
      </c>
      <c r="RR256" s="115">
        <f>(($RL$4*KW256*100*((100/MAX(EX$9:EX$497)+100/MAX(EZ$9:EZ$497))))) * ($RO$3/2) + (($RL$4*KX256*100*((100/MAX(EX$9:EX$497)+100/MAX(EZ$9:EZ$497))))+($RL$4*KY256*100*((100/MAX(EX$9:EX$497)+100/MAX(EZ$9:EZ$497))))+($RL$4*KZ256*100*((100/MAX(EX$9:EX$497)+100/MAX(EZ$9:EZ$497))))+($RL$4*LA256*100*((100/MAX(EX$9:EX$497)+100/MAX(EZ$9:EZ$497))))+($RL$4*LB256*100*((100/MAX(EX$9:EX$497)+100/MAX(EZ$9:EZ$497))))+($RL$4*LC256*100*((100/MAX(EX$9:EX$497)+100/MAX(EZ$9:EZ$497))))) * (($RO$3+$RO$4)/6)</f>
        <v>0</v>
      </c>
      <c r="RS256" s="119">
        <f>(($RL$4*LD256*100*((100/MAX(EX$9:EX$497)+100/MAX(EZ$9:EZ$497))))+($RL$4*LE256*100*((100/MAX(EX$9:EX$497)+100/MAX(EZ$9:EZ$497))))) * (($RO$3+$RO$4)/6)</f>
        <v>0</v>
      </c>
      <c r="RT256" s="118">
        <f>($RJ$4*LH256*100*(100/MAX(EV$9:EV$497)))+($RJ$4*LI256*100*(100/MAX(EV$9:EV$497)))</f>
        <v>0</v>
      </c>
      <c r="RU256" s="119">
        <f>($RJ$4*LJ256*(100/MAX(EV$9:EV$497)))/2 + ($RL$3*LK256*(100/MAX(EW$9:EW$497))) + ($RJ$4*LL256*(100/MAX(EV$9:EV$497)))/4 + ($RL$3*LM256*(100/MAX(EW$9:EW$497)))</f>
        <v>0</v>
      </c>
      <c r="RV256" s="118">
        <f>($RJ$4*LN256*100*100/MAX(EV$9:EV$497)/2)+($RJ$4*LO256*100*100/MAX(EV$9:EV$497)/2)+($RJ$4*LP256*100*100/MAX(EV$9:EV$497))+($RJ$4*LQ256*100*100/MAX(EV$9:EV$497))+($RJ$4*LR256*100*100/MAX(EV$9:EV$497))</f>
        <v>0</v>
      </c>
      <c r="RW256" s="115">
        <f>($RJ$4*LS256*100*100/MAX(EV$9:EV$497)) + (($RJ$4*LT256*100*100/MAX(EV$9:EV$497))+($RJ$4*LU256*100*100/MAX(EV$9:EV$497))+($RJ$4*LV256*100*100/MAX(EV$9:EV$497))+($RJ$4*LW256*100*100/MAX(EV$9:EV$497))+($RJ$4*LX256*100*100/MAX(EV$9:EV$497))+($RJ$4*LY256*100*100/MAX(EV$9:EV$497))+($RJ$4*LZ256*100*100/MAX(EV$9:EV$497))+($RJ$4*MA256*100*100/MAX(EV$9:EV$497)))/2</f>
        <v>5.8988764044943833</v>
      </c>
      <c r="RX256" s="119">
        <f>($RJ$4*MB256*100*100/MAX(EV$9:EV$497))+($RJ$4*MC256*100*100/MAX(EV$9:EV$497))+($RJ$4*MD256*100*100/MAX(EV$9:EV$497))+($RJ$4*ME256*100*100/MAX(EV$9:EV$497))+($RJ$4*MF256*100*100/MAX(EV$9:EV$497))+($RJ$4*MG256*100*100/MAX(EV$9:EV$497))+($RJ$4*MH256*100*100/MAX(EV$9:EV$497))+($RJ$4*MI256*100*100/MAX(EV$9:EV$497))+($RJ$4*MJ256*100*100/MAX(EV$9:EV$497))+($RJ$4*MK256*100*100/MAX(EV$9:EV$497))+($RJ$4*ML256*100*100/MAX(EV$9:EV$497))+($RJ$4*MM256*100*100/MAX(EV$9:EV$497))+($RJ$4*MN256*100*100/MAX(EV$9:EV$497))</f>
        <v>0</v>
      </c>
      <c r="RY256" s="118">
        <f>($RJ$4*MQ256*100*100/MAX(EV$9:EV$497))/2 + (($RJ$4*MR256*100*100/MAX(EV$9:EV$497))+($RJ$4*MS256*100*100/MAX(EV$9:EV$497))+($RJ$4*MT256*100*100/MAX(EV$9:EV$497))+($RJ$4*MU256*100*100/MAX(EV$9:EV$497))+($RJ$4*MV256*100*100/MAX(EV$9:EV$497))+($RJ$4*MW256*100*100/MAX(EV$9:EV$497))+($RJ$4*MX256*100*100/MAX(EV$9:EV$497))+($RJ$4*MY256*100*100/MAX(EV$9:EV$497))+($RJ$4*MZ256*100*100/MAX(EV$9:EV$497))+($RJ$4*NA256*100*100/MAX(EV$9:EV$497))+($RJ$4*NB256*100*100/MAX(EV$9:EV$497))+($RJ$4*NC256*100*100/MAX(EV$9:EV$497))+($RJ$4*ND256*100*100/MAX(EV$9:EV$497))+($RJ$4*NG256*100*100/MAX(EV$9:EV$497)))/4</f>
        <v>4.213483146067416</v>
      </c>
      <c r="RZ256" s="115">
        <f>($RJ$4*NH256*100*100/MAX(EV$9:EV$497))/2 + (($RJ$4*NI256*100*100/MAX(EV$9:EV$497))+($RJ$4*NJ256*100*100/MAX(EV$9:EV$497))+($RJ$4*NK256*100*100/MAX(EV$9:EV$497))+($RJ$4*NL256*100*100/MAX(EV$9:EV$497))+($RJ$4*NM256*100*100/MAX(EV$9:EV$497))+($RJ$4*NN256*100*100/MAX(EV$9:EV$497)))/4</f>
        <v>0</v>
      </c>
      <c r="SA256" s="117">
        <f>(($RJ$4*NO256*100*100/MAX(EV$9:EV$497))+($RJ$4*NP256*100*100/MAX(EV$9:EV$497)))/4</f>
        <v>0</v>
      </c>
      <c r="SB256" s="118">
        <f t="shared" si="518"/>
        <v>42.677359550561796</v>
      </c>
      <c r="SC256" s="115">
        <f t="shared" si="519"/>
        <v>34.587471910112356</v>
      </c>
      <c r="SD256" s="115">
        <f t="shared" si="520"/>
        <v>2.5280898876404496</v>
      </c>
      <c r="SE256" s="115">
        <f t="shared" si="521"/>
        <v>81.230805243445701</v>
      </c>
      <c r="SF256" s="115">
        <f t="shared" si="522"/>
        <v>2.5280898876404496</v>
      </c>
      <c r="SG256" s="115">
        <f t="shared" si="523"/>
        <v>10.112359550561798</v>
      </c>
      <c r="SH256" s="115">
        <f>ROUND(SB256/MAX(SB$9:SB$497)*100,0)</f>
        <v>54</v>
      </c>
      <c r="SI256" s="115">
        <f>ROUND(SC256/MAX(SC$9:SC$497)*100,0)</f>
        <v>52</v>
      </c>
      <c r="SJ256" s="115">
        <f>ROUND(SD256/MAX(SD$9:SD$497)*100,0)</f>
        <v>4</v>
      </c>
      <c r="SK256" s="115">
        <f>ROUND(SE256/MAX(SE$9:SE$497)*100,0)</f>
        <v>63</v>
      </c>
      <c r="SL256" s="115">
        <f>ROUND(SF256/MAX(SF$9:SF$497)*100,0)</f>
        <v>6</v>
      </c>
      <c r="SM256" s="121">
        <f>ROUND(SG256/MAX(SG$9:SG$497)*100,0)</f>
        <v>10</v>
      </c>
      <c r="SN256" s="115">
        <f>ROUND(AVERAGEIF($ES$9:$ES$497,$ES256,SH$9:SH$497),0)</f>
        <v>26</v>
      </c>
      <c r="SO256" s="115">
        <f>ROUND(AVERAGEIF($ES$9:$ES$497,$ES256,SI$9:SI$497),0)</f>
        <v>23</v>
      </c>
      <c r="SP256" s="115">
        <f>ROUND(AVERAGEIF($ES$9:$ES$497,$ES256,SJ$9:SJ$497),0)</f>
        <v>4</v>
      </c>
      <c r="SQ256" s="115">
        <f>ROUND(AVERAGEIF($ES$9:$ES$497,$ES256,SK$9:SK$497),0)</f>
        <v>20</v>
      </c>
      <c r="SR256" s="115">
        <f>ROUND(AVERAGEIF($ES$9:$ES$497,$ES256,SL$9:SL$497),0)</f>
        <v>7</v>
      </c>
      <c r="SS256" s="121">
        <f>ROUND(AVERAGEIF($ES$9:$ES$497,$ES256,SM$9:SM$497),0)</f>
        <v>6</v>
      </c>
      <c r="ST256" s="114">
        <f>RANK(SB256,SB$9:SB$497,0)</f>
        <v>67</v>
      </c>
      <c r="SU256" s="115">
        <f>RANK(SC256,SC$9:SC$497,0)</f>
        <v>48</v>
      </c>
      <c r="SV256" s="115">
        <f>RANK(SD256,SD$9:SD$497,0)</f>
        <v>168</v>
      </c>
      <c r="SW256" s="115">
        <f>RANK(SE256,SE$9:SE$497,0)</f>
        <v>25</v>
      </c>
      <c r="SX256" s="115">
        <f>RANK(SF256,SF$9:SF$497,0)</f>
        <v>128</v>
      </c>
      <c r="SY256" s="115">
        <f>RANK(SG256,SG$9:SG$497,0)</f>
        <v>89</v>
      </c>
      <c r="SZ256" s="115">
        <f>COUNTIFS(SB$9:SB$497,"&gt;"&amp;SB256,$ES$9:$ES$497,$ES256)+1</f>
        <v>15</v>
      </c>
      <c r="TA256" s="115">
        <f>COUNTIFS(SC$9:SC$497,"&gt;"&amp;SC256,$ES$9:$ES$497,$ES256)+1</f>
        <v>16</v>
      </c>
      <c r="TB256" s="115">
        <f>COUNTIFS(SD$9:SD$497,"&gt;"&amp;SD256,$ES$9:$ES$497,$ES256)+1</f>
        <v>30</v>
      </c>
      <c r="TC256" s="115">
        <f>COUNTIFS(SE$9:SE$497,"&gt;"&amp;SE256,$ES$9:$ES$497,$ES256)+1</f>
        <v>6</v>
      </c>
      <c r="TD256" s="115">
        <f>COUNTIFS(SF$9:SF$497,"&gt;"&amp;SF256,$ES$9:$ES$497,$ES256)+1</f>
        <v>30</v>
      </c>
      <c r="TE256" s="117">
        <f>COUNTIFS(SG$9:SG$497,"&gt;"&amp;SG256,$ES$9:$ES$497,$ES256)+1</f>
        <v>19</v>
      </c>
      <c r="TF256" s="118">
        <f t="shared" si="524"/>
        <v>120</v>
      </c>
      <c r="TG256" s="115">
        <f t="shared" si="525"/>
        <v>104</v>
      </c>
      <c r="TH256" s="115">
        <f t="shared" si="526"/>
        <v>49</v>
      </c>
      <c r="TI256" s="115">
        <f t="shared" si="527"/>
        <v>116</v>
      </c>
      <c r="TJ256" s="115">
        <f t="shared" si="528"/>
        <v>55</v>
      </c>
      <c r="TK256" s="115">
        <f t="shared" si="529"/>
        <v>76</v>
      </c>
      <c r="TL256" s="117">
        <f t="shared" si="530"/>
        <v>66</v>
      </c>
      <c r="TM256" s="118">
        <f>ROUND(TF256/MAX(TF$9:TF$497)*100,0)</f>
        <v>67</v>
      </c>
      <c r="TN256" s="115">
        <f>ROUND(TG256/MAX(TG$9:TG$497)*100,0)</f>
        <v>57</v>
      </c>
      <c r="TO256" s="115">
        <f>ROUND(TH256/MAX(TH$9:TH$497)*100,0)</f>
        <v>27</v>
      </c>
      <c r="TP256" s="115">
        <f>ROUND(TI256/MAX(TI$9:TI$497)*100,0)</f>
        <v>64</v>
      </c>
      <c r="TQ256" s="115">
        <f>ROUND(TJ256/MAX(TJ$9:TJ$497)*100,0)</f>
        <v>28</v>
      </c>
      <c r="TR256" s="115">
        <f>ROUND(TK256/MAX(TK$9:TK$497)*100,0)</f>
        <v>39</v>
      </c>
      <c r="TS256" s="119">
        <f>ROUND(TL256/MAX(TL$9:TL$497)*100,0)</f>
        <v>34</v>
      </c>
      <c r="TT256" s="120">
        <f>RANK(TM256,TM$9:TM$497,0)</f>
        <v>68</v>
      </c>
      <c r="TU256" s="115">
        <f>RANK(TN256,TN$9:TN$497,0)</f>
        <v>67</v>
      </c>
      <c r="TV256" s="115">
        <f>RANK(TO256,TO$9:TO$497,0)</f>
        <v>179</v>
      </c>
      <c r="TW256" s="115">
        <f>RANK(TP256,TP$9:TP$497,0)</f>
        <v>45</v>
      </c>
      <c r="TX256" s="115">
        <f>RANK(TQ256,TQ$9:TQ$497,0)</f>
        <v>170</v>
      </c>
      <c r="TY256" s="115">
        <f>RANK(TR256,TR$9:TR$497,0)</f>
        <v>99</v>
      </c>
      <c r="TZ256" s="121">
        <f>RANK(TS256,TS$9:TS$497,0)</f>
        <v>115</v>
      </c>
      <c r="UA256" s="132"/>
      <c r="UB256" s="7" t="s">
        <v>1</v>
      </c>
    </row>
    <row r="257" spans="1:548" x14ac:dyDescent="0.15">
      <c r="A257" s="183">
        <v>249</v>
      </c>
      <c r="B257" s="200" t="s">
        <v>1134</v>
      </c>
      <c r="C257" s="143"/>
      <c r="D257" s="143"/>
      <c r="E257" s="161" t="s">
        <v>518</v>
      </c>
      <c r="F257" s="65">
        <v>81</v>
      </c>
      <c r="G257" s="65" t="s">
        <v>908</v>
      </c>
      <c r="H257" s="144" t="s">
        <v>1005</v>
      </c>
      <c r="I257" s="66" t="s">
        <v>521</v>
      </c>
      <c r="J257" s="67" t="s">
        <v>521</v>
      </c>
      <c r="K257" s="67" t="s">
        <v>521</v>
      </c>
      <c r="L257" s="67" t="s">
        <v>521</v>
      </c>
      <c r="M257" s="67" t="s">
        <v>521</v>
      </c>
      <c r="N257" s="67" t="s">
        <v>521</v>
      </c>
      <c r="O257" s="67" t="s">
        <v>521</v>
      </c>
      <c r="P257" s="67" t="s">
        <v>521</v>
      </c>
      <c r="Q257" s="67" t="s">
        <v>521</v>
      </c>
      <c r="R257" s="68" t="s">
        <v>521</v>
      </c>
      <c r="S257" s="69" t="s">
        <v>521</v>
      </c>
      <c r="T257" s="67" t="s">
        <v>521</v>
      </c>
      <c r="U257" s="67" t="s">
        <v>521</v>
      </c>
      <c r="V257" s="67" t="s">
        <v>521</v>
      </c>
      <c r="W257" s="67" t="s">
        <v>521</v>
      </c>
      <c r="X257" s="67" t="s">
        <v>521</v>
      </c>
      <c r="Y257" s="67" t="s">
        <v>521</v>
      </c>
      <c r="Z257" s="67" t="s">
        <v>521</v>
      </c>
      <c r="AA257" s="67" t="s">
        <v>521</v>
      </c>
      <c r="AB257" s="68" t="s">
        <v>521</v>
      </c>
      <c r="AC257" s="69" t="s">
        <v>521</v>
      </c>
      <c r="AD257" s="67" t="s">
        <v>521</v>
      </c>
      <c r="AE257" s="67" t="s">
        <v>521</v>
      </c>
      <c r="AF257" s="67" t="s">
        <v>521</v>
      </c>
      <c r="AG257" s="67" t="s">
        <v>521</v>
      </c>
      <c r="AH257" s="67" t="s">
        <v>521</v>
      </c>
      <c r="AI257" s="67" t="s">
        <v>521</v>
      </c>
      <c r="AJ257" s="67" t="s">
        <v>521</v>
      </c>
      <c r="AK257" s="67" t="s">
        <v>521</v>
      </c>
      <c r="AL257" s="68" t="s">
        <v>521</v>
      </c>
      <c r="AM257" s="69" t="s">
        <v>521</v>
      </c>
      <c r="AN257" s="67" t="s">
        <v>521</v>
      </c>
      <c r="AO257" s="67" t="s">
        <v>521</v>
      </c>
      <c r="AP257" s="67" t="s">
        <v>521</v>
      </c>
      <c r="AQ257" s="67" t="s">
        <v>521</v>
      </c>
      <c r="AR257" s="67" t="s">
        <v>521</v>
      </c>
      <c r="AS257" s="67" t="s">
        <v>521</v>
      </c>
      <c r="AT257" s="67" t="s">
        <v>521</v>
      </c>
      <c r="AU257" s="67" t="s">
        <v>521</v>
      </c>
      <c r="AV257" s="68" t="s">
        <v>521</v>
      </c>
      <c r="AW257" s="69" t="s">
        <v>521</v>
      </c>
      <c r="AX257" s="67" t="s">
        <v>521</v>
      </c>
      <c r="AY257" s="67" t="s">
        <v>521</v>
      </c>
      <c r="AZ257" s="67" t="s">
        <v>521</v>
      </c>
      <c r="BA257" s="67" t="s">
        <v>521</v>
      </c>
      <c r="BB257" s="67" t="s">
        <v>521</v>
      </c>
      <c r="BC257" s="67" t="s">
        <v>521</v>
      </c>
      <c r="BD257" s="67" t="s">
        <v>521</v>
      </c>
      <c r="BE257" s="67" t="s">
        <v>521</v>
      </c>
      <c r="BF257" s="68" t="s">
        <v>521</v>
      </c>
      <c r="BG257" s="69" t="s">
        <v>521</v>
      </c>
      <c r="BH257" s="67" t="s">
        <v>521</v>
      </c>
      <c r="BI257" s="67" t="s">
        <v>521</v>
      </c>
      <c r="BJ257" s="67" t="s">
        <v>521</v>
      </c>
      <c r="BK257" s="67" t="s">
        <v>521</v>
      </c>
      <c r="BL257" s="67" t="s">
        <v>521</v>
      </c>
      <c r="BM257" s="67" t="s">
        <v>521</v>
      </c>
      <c r="BN257" s="67" t="s">
        <v>521</v>
      </c>
      <c r="BO257" s="67" t="s">
        <v>521</v>
      </c>
      <c r="BP257" s="68" t="s">
        <v>521</v>
      </c>
      <c r="BQ257" s="70" t="s">
        <v>521</v>
      </c>
      <c r="BR257" s="67" t="s">
        <v>521</v>
      </c>
      <c r="BS257" s="67" t="s">
        <v>521</v>
      </c>
      <c r="BT257" s="67" t="s">
        <v>521</v>
      </c>
      <c r="BU257" s="67" t="s">
        <v>521</v>
      </c>
      <c r="BV257" s="67" t="s">
        <v>521</v>
      </c>
      <c r="BW257" s="67" t="s">
        <v>521</v>
      </c>
      <c r="BX257" s="67" t="s">
        <v>521</v>
      </c>
      <c r="BY257" s="67" t="s">
        <v>521</v>
      </c>
      <c r="BZ257" s="68" t="s">
        <v>521</v>
      </c>
      <c r="CA257" s="69" t="s">
        <v>521</v>
      </c>
      <c r="CB257" s="67" t="s">
        <v>521</v>
      </c>
      <c r="CC257" s="67" t="s">
        <v>521</v>
      </c>
      <c r="CD257" s="67" t="s">
        <v>521</v>
      </c>
      <c r="CE257" s="67" t="s">
        <v>521</v>
      </c>
      <c r="CF257" s="67" t="s">
        <v>521</v>
      </c>
      <c r="CG257" s="67" t="s">
        <v>521</v>
      </c>
      <c r="CH257" s="67" t="s">
        <v>521</v>
      </c>
      <c r="CI257" s="67" t="s">
        <v>521</v>
      </c>
      <c r="CJ257" s="68" t="s">
        <v>521</v>
      </c>
      <c r="CK257" s="69" t="s">
        <v>521</v>
      </c>
      <c r="CL257" s="67" t="s">
        <v>521</v>
      </c>
      <c r="CM257" s="67" t="s">
        <v>521</v>
      </c>
      <c r="CN257" s="67" t="s">
        <v>521</v>
      </c>
      <c r="CO257" s="67" t="s">
        <v>521</v>
      </c>
      <c r="CP257" s="67" t="s">
        <v>521</v>
      </c>
      <c r="CQ257" s="67" t="s">
        <v>521</v>
      </c>
      <c r="CR257" s="67" t="s">
        <v>521</v>
      </c>
      <c r="CS257" s="67" t="s">
        <v>521</v>
      </c>
      <c r="CT257" s="68" t="s">
        <v>521</v>
      </c>
      <c r="CU257" s="69" t="s">
        <v>521</v>
      </c>
      <c r="CV257" s="67" t="s">
        <v>521</v>
      </c>
      <c r="CW257" s="67" t="s">
        <v>521</v>
      </c>
      <c r="CX257" s="67" t="s">
        <v>521</v>
      </c>
      <c r="CY257" s="67" t="s">
        <v>521</v>
      </c>
      <c r="CZ257" s="67" t="s">
        <v>521</v>
      </c>
      <c r="DA257" s="67" t="s">
        <v>521</v>
      </c>
      <c r="DB257" s="67" t="s">
        <v>521</v>
      </c>
      <c r="DC257" s="67" t="s">
        <v>521</v>
      </c>
      <c r="DD257" s="68" t="s">
        <v>521</v>
      </c>
      <c r="DE257" s="69" t="s">
        <v>521</v>
      </c>
      <c r="DF257" s="71" t="s">
        <v>521</v>
      </c>
      <c r="DG257" s="67" t="s">
        <v>521</v>
      </c>
      <c r="DH257" s="67" t="s">
        <v>521</v>
      </c>
      <c r="DI257" s="67" t="s">
        <v>521</v>
      </c>
      <c r="DJ257" s="67" t="s">
        <v>521</v>
      </c>
      <c r="DK257" s="67" t="s">
        <v>521</v>
      </c>
      <c r="DL257" s="67" t="s">
        <v>521</v>
      </c>
      <c r="DM257" s="67" t="s">
        <v>521</v>
      </c>
      <c r="DN257" s="68" t="s">
        <v>521</v>
      </c>
      <c r="DO257" s="70" t="s">
        <v>521</v>
      </c>
      <c r="DP257" s="71" t="s">
        <v>521</v>
      </c>
      <c r="DQ257" s="67" t="s">
        <v>521</v>
      </c>
      <c r="DR257" s="67" t="s">
        <v>521</v>
      </c>
      <c r="DS257" s="67" t="s">
        <v>521</v>
      </c>
      <c r="DT257" s="67" t="s">
        <v>521</v>
      </c>
      <c r="DU257" s="67" t="s">
        <v>521</v>
      </c>
      <c r="DV257" s="67" t="s">
        <v>521</v>
      </c>
      <c r="DW257" s="67" t="s">
        <v>521</v>
      </c>
      <c r="DX257" s="72" t="s">
        <v>521</v>
      </c>
      <c r="DY257" s="146" t="s">
        <v>522</v>
      </c>
      <c r="DZ257" s="74">
        <v>3</v>
      </c>
      <c r="EA257" s="74">
        <v>3</v>
      </c>
      <c r="EB257" s="74">
        <v>4</v>
      </c>
      <c r="EC257" s="75">
        <v>5</v>
      </c>
      <c r="ED257" s="168" t="s">
        <v>522</v>
      </c>
      <c r="EE257" s="74">
        <f t="shared" si="474"/>
        <v>3</v>
      </c>
      <c r="EF257" s="74">
        <f t="shared" si="475"/>
        <v>9</v>
      </c>
      <c r="EG257" s="74">
        <f t="shared" si="476"/>
        <v>36</v>
      </c>
      <c r="EH257" s="77">
        <f t="shared" si="477"/>
        <v>180</v>
      </c>
      <c r="EI257" s="73">
        <v>10</v>
      </c>
      <c r="EJ257" s="74">
        <v>50</v>
      </c>
      <c r="EK257" s="74">
        <v>270</v>
      </c>
      <c r="EL257" s="74">
        <v>900</v>
      </c>
      <c r="EM257" s="75">
        <v>2700</v>
      </c>
      <c r="EN257" s="78">
        <v>1</v>
      </c>
      <c r="EO257" s="79">
        <f t="shared" si="478"/>
        <v>1.6666666666666667</v>
      </c>
      <c r="EP257" s="79">
        <f t="shared" si="479"/>
        <v>3</v>
      </c>
      <c r="EQ257" s="79">
        <f t="shared" si="480"/>
        <v>2.5</v>
      </c>
      <c r="ER257" s="80">
        <f t="shared" si="481"/>
        <v>1.5</v>
      </c>
      <c r="ES257" s="128" t="s">
        <v>564</v>
      </c>
      <c r="ET257" s="82"/>
      <c r="EU257" s="83">
        <v>4</v>
      </c>
      <c r="EV257" s="146">
        <v>87</v>
      </c>
      <c r="EW257" s="147">
        <v>52</v>
      </c>
      <c r="EX257" s="147">
        <v>60</v>
      </c>
      <c r="EY257" s="147">
        <v>57</v>
      </c>
      <c r="EZ257" s="147">
        <v>27</v>
      </c>
      <c r="FA257" s="147">
        <v>25</v>
      </c>
      <c r="FB257" s="147">
        <v>84</v>
      </c>
      <c r="FC257" s="147">
        <v>84</v>
      </c>
      <c r="FD257" s="74">
        <f t="shared" si="482"/>
        <v>87</v>
      </c>
      <c r="FE257" s="84">
        <f t="shared" si="483"/>
        <v>144</v>
      </c>
      <c r="FF257" s="73">
        <f>RANK(EV257,$EV$9:$EV$497,0)</f>
        <v>128</v>
      </c>
      <c r="FG257" s="74">
        <f>RANK(EW257,$EW$9:$EW$497,0)</f>
        <v>163</v>
      </c>
      <c r="FH257" s="74">
        <f>RANK(EX257,$EX$9:$EX$497,0)</f>
        <v>118</v>
      </c>
      <c r="FI257" s="74">
        <f>RANK(EY257,$EY$9:$EY$497,0)</f>
        <v>93</v>
      </c>
      <c r="FJ257" s="74">
        <f>RANK(EZ257,$EZ$9:$EZ$497,0)</f>
        <v>146</v>
      </c>
      <c r="FK257" s="74">
        <f>RANK(FA257,$FA$9:$FA$497,0)</f>
        <v>150</v>
      </c>
      <c r="FL257" s="74">
        <f>RANK(FB257,$FB$9:$FB$497,0)</f>
        <v>49</v>
      </c>
      <c r="FM257" s="74">
        <f>RANK(FC257,$FC$9:$FC$497,0)</f>
        <v>40</v>
      </c>
      <c r="FN257" s="74">
        <f>RANK(FD257,$FD$9:$FD$497,0)</f>
        <v>137</v>
      </c>
      <c r="FO257" s="84">
        <f>RANK(FE257,$FE$9:$FE$497,0)</f>
        <v>65</v>
      </c>
      <c r="FP257" s="73">
        <f>COUNTIFS($EV$9:$EV$497,"&gt;"&amp;EV257,$ES$9:$ES$497,ES257)+1</f>
        <v>30</v>
      </c>
      <c r="FQ257" s="74">
        <f>COUNTIFS($EW$9:$EW$497,"&gt;"&amp;EW257,$ES$9:$ES$497,ES257)+1</f>
        <v>35</v>
      </c>
      <c r="FR257" s="74">
        <f>COUNTIFS($EX$9:$EX$497,"&gt;"&amp;EX257,$ES$9:$ES$497,ES257)+1</f>
        <v>38</v>
      </c>
      <c r="FS257" s="74">
        <f>COUNTIFS($EY$9:$EY$497,"&gt;"&amp;EY257,$ES$9:$ES$497,ES257)+1</f>
        <v>26</v>
      </c>
      <c r="FT257" s="74">
        <f>COUNTIFS($EZ$9:$EZ$497,"&gt;"&amp;EZ257,$ES$9:$ES$497,ES257)+1</f>
        <v>24</v>
      </c>
      <c r="FU257" s="74">
        <f>COUNTIFS($FA$9:$FA$497,"&gt;"&amp;FA257,$ES$9:$ES$497,ES257)+1</f>
        <v>29</v>
      </c>
      <c r="FV257" s="74">
        <f>COUNTIFS($FB$9:$FB$497,"&gt;"&amp;FB257,$ES$9:$ES$497,ES257)+1</f>
        <v>31</v>
      </c>
      <c r="FW257" s="74">
        <f>COUNTIFS($FC$9:$FC$497,"&gt;"&amp;FC257,$ES$9:$ES$497,ES257)+1</f>
        <v>27</v>
      </c>
      <c r="FX257" s="74">
        <f>COUNTIFS($FD$9:$FD$497,"&gt;"&amp;FD257,$ES$9:$ES$497,ES257)+1</f>
        <v>37</v>
      </c>
      <c r="FY257" s="84">
        <f>COUNTIFS($FE$9:$FE$497,"&gt;"&amp;FE257,$ES$9:$ES$497,ES257)+1</f>
        <v>34</v>
      </c>
      <c r="FZ257" s="85">
        <f t="shared" si="484"/>
        <v>1.07</v>
      </c>
      <c r="GA257" s="86">
        <f t="shared" si="485"/>
        <v>0.64</v>
      </c>
      <c r="GB257" s="86">
        <f t="shared" si="486"/>
        <v>0.74</v>
      </c>
      <c r="GC257" s="86">
        <f t="shared" si="487"/>
        <v>0.7</v>
      </c>
      <c r="GD257" s="86">
        <f t="shared" si="488"/>
        <v>0.33</v>
      </c>
      <c r="GE257" s="86">
        <f t="shared" si="489"/>
        <v>0.31</v>
      </c>
      <c r="GF257" s="86">
        <f t="shared" si="490"/>
        <v>1.04</v>
      </c>
      <c r="GG257" s="86">
        <f t="shared" si="491"/>
        <v>1.04</v>
      </c>
      <c r="GH257" s="86">
        <f t="shared" si="492"/>
        <v>1.07</v>
      </c>
      <c r="GI257" s="87">
        <f t="shared" si="493"/>
        <v>1.78</v>
      </c>
      <c r="GJ257" s="85">
        <f>ROUND(((FZ257-AVERAGE(FZ$9:FZ$497))/STDEVP(FZ$9:FZ$497)*10+50),2)</f>
        <v>54.02</v>
      </c>
      <c r="GK257" s="86">
        <f>ROUND(((GA257-AVERAGE(GA$9:GA$497))/STDEVP(GA$9:GA$497)*10+50),2)</f>
        <v>48.49</v>
      </c>
      <c r="GL257" s="86">
        <f>ROUND(((GB257-AVERAGE(GB$9:GB$497))/STDEVP(GB$9:GB$497)*10+50),2)</f>
        <v>55.9</v>
      </c>
      <c r="GM257" s="86">
        <f>ROUND(((GC257-AVERAGE(GC$9:GC$497))/STDEVP(GC$9:GC$497)*10+50),2)</f>
        <v>58.72</v>
      </c>
      <c r="GN257" s="86">
        <f>ROUND(((GD257-AVERAGE(GD$9:GD$497))/STDEVP(GD$9:GD$497)*10+50),2)</f>
        <v>47.87</v>
      </c>
      <c r="GO257" s="86">
        <f>ROUND(((GE257-AVERAGE(GE$9:GE$497))/STDEVP(GE$9:GE$497)*10+50),2)</f>
        <v>48.61</v>
      </c>
      <c r="GP257" s="86">
        <f>ROUND(((GF257-AVERAGE(GF$9:GF$497))/STDEVP(GF$9:GF$497)*10+50),2)</f>
        <v>62.76</v>
      </c>
      <c r="GQ257" s="86">
        <f>ROUND(((GG257-AVERAGE(GG$9:GG$497))/STDEVP(GG$9:GG$497)*10+50),2)</f>
        <v>62.79</v>
      </c>
      <c r="GR257" s="86">
        <f>ROUND(((GH257-AVERAGE(GH$9:GH$497))/STDEVP(GH$9:GH$497)*10+50),2)</f>
        <v>53.47</v>
      </c>
      <c r="GS257" s="87">
        <f>ROUND(((GI257-AVERAGE(GI$9:GI$497))/STDEVP(GI$9:GI$497)*10+50),2)</f>
        <v>61.89</v>
      </c>
      <c r="GT257" s="73">
        <f>RANK(GJ257,$GJ$9:$GJ$497,0)</f>
        <v>139</v>
      </c>
      <c r="GU257" s="74">
        <f>RANK(GK257,$GK$9:$GK$497,0)</f>
        <v>201</v>
      </c>
      <c r="GV257" s="74">
        <f>RANK(GL257,$GL$9:$GL$497,0)</f>
        <v>117</v>
      </c>
      <c r="GW257" s="74">
        <f>RANK(GM257,$GM$9:$GM$497,0)</f>
        <v>60</v>
      </c>
      <c r="GX257" s="74">
        <f>RANK(GN257,$GN$9:$GN$497,0)</f>
        <v>167</v>
      </c>
      <c r="GY257" s="74">
        <f>RANK(GO257,$GO$9:$GO$497,0)</f>
        <v>173</v>
      </c>
      <c r="GZ257" s="74">
        <f>RANK(GP257,$GP$9:$GP$497,0)</f>
        <v>38</v>
      </c>
      <c r="HA257" s="74">
        <f>RANK(GQ257,$GQ$9:$GQ$497,0)</f>
        <v>39</v>
      </c>
      <c r="HB257" s="74">
        <f>RANK(GR257,$GR$9:$GR$497,0)</f>
        <v>124</v>
      </c>
      <c r="HC257" s="84">
        <f>RANK(GS257,$GS$9:$GS$497,0)</f>
        <v>55</v>
      </c>
      <c r="HD257" s="85">
        <f>ROUND(AVERAGEIF($ES$9:$ES$497,$ES257,$FZ$9:$FZ$497),2)</f>
        <v>0.92</v>
      </c>
      <c r="HE257" s="86">
        <f>ROUND(AVERAGEIF($ES$9:$ES$497,$ES257,$GA$9:$GA$497),2)</f>
        <v>0.65</v>
      </c>
      <c r="HF257" s="86">
        <f>ROUND(AVERAGEIF($ES$9:$ES$497,$ES257,$GB$9:$GB$497),2)</f>
        <v>0.69</v>
      </c>
      <c r="HG257" s="86">
        <f>ROUND(AVERAGEIF($ES$9:$ES$497,$ES257,$GC$9:$GC$497),2)</f>
        <v>0.54</v>
      </c>
      <c r="HH257" s="86">
        <f>ROUND(AVERAGEIF($ES$9:$ES$497,$ES257,$GD$9:$GD$497),2)</f>
        <v>0.32</v>
      </c>
      <c r="HI257" s="86">
        <f>ROUND(AVERAGEIF($ES$9:$ES$497,$ES257,$GE$9:$GE$497),2)</f>
        <v>0.33</v>
      </c>
      <c r="HJ257" s="86">
        <f>ROUND(AVERAGEIF($ES$9:$ES$497,$ES257,$GF$9:$GF$497),2)</f>
        <v>0.98</v>
      </c>
      <c r="HK257" s="86">
        <f>ROUND(AVERAGEIF($ES$9:$ES$497,$ES257,$GG$9:$GG$497),2)</f>
        <v>0.86</v>
      </c>
      <c r="HL257" s="86">
        <f>ROUND(AVERAGEIF($ES$9:$ES$497,$ES257,$GH$9:$GH$497),2)</f>
        <v>1.01</v>
      </c>
      <c r="HM257" s="87">
        <f>ROUND(AVERAGEIF($ES$9:$ES$497,$ES257,$GI$9:$GI$497),2)</f>
        <v>1.55</v>
      </c>
      <c r="HN257" s="88">
        <f t="shared" si="494"/>
        <v>0.15000000000000002</v>
      </c>
      <c r="HO257" s="89">
        <f t="shared" si="495"/>
        <v>-1.0000000000000009E-2</v>
      </c>
      <c r="HP257" s="89">
        <f t="shared" si="496"/>
        <v>5.0000000000000044E-2</v>
      </c>
      <c r="HQ257" s="89">
        <f t="shared" si="497"/>
        <v>0.15999999999999992</v>
      </c>
      <c r="HR257" s="89">
        <f t="shared" si="498"/>
        <v>1.0000000000000009E-2</v>
      </c>
      <c r="HS257" s="89">
        <f t="shared" si="499"/>
        <v>-2.0000000000000018E-2</v>
      </c>
      <c r="HT257" s="89">
        <f t="shared" si="500"/>
        <v>6.0000000000000053E-2</v>
      </c>
      <c r="HU257" s="89">
        <f t="shared" si="501"/>
        <v>0.18000000000000005</v>
      </c>
      <c r="HV257" s="89">
        <f t="shared" si="502"/>
        <v>6.0000000000000053E-2</v>
      </c>
      <c r="HW257" s="90">
        <f t="shared" si="503"/>
        <v>0.22999999999999998</v>
      </c>
      <c r="HX257" s="73">
        <f>COUNTIFS($FZ$9:$FZ$497,"&gt;"&amp;FZ257,$ES$9:$ES$497,$ES257)+1</f>
        <v>24</v>
      </c>
      <c r="HY257" s="74">
        <f>COUNTIFS($GA$9:$GA$497,"&gt;"&amp;GA257,$ES$9:$ES$497,$ES257)+1</f>
        <v>45</v>
      </c>
      <c r="HZ257" s="74">
        <f>COUNTIFS($GB$9:$GB$497,"&gt;"&amp;GB257,$ES$9:$ES$497,$ES257)+1</f>
        <v>34</v>
      </c>
      <c r="IA257" s="74">
        <f>COUNTIFS($GC$9:$GC$497,"&gt;"&amp;GC257,$ES$9:$ES$497,$ES257)+1</f>
        <v>14</v>
      </c>
      <c r="IB257" s="74">
        <f>COUNTIFS($GD$9:$GD$497,"&gt;"&amp;GD257,$ES$9:$ES$497,$ES257)+1</f>
        <v>24</v>
      </c>
      <c r="IC257" s="74">
        <f>COUNTIFS($GE$9:$GE$497,"&gt;"&amp;GE257,$ES$9:$ES$497,$ES257)+1</f>
        <v>47</v>
      </c>
      <c r="ID257" s="74">
        <f>COUNTIFS($GF$9:$GF$497,"&gt;"&amp;GF257,$ES$9:$ES$497,$ES257)+1</f>
        <v>31</v>
      </c>
      <c r="IE257" s="74">
        <f>COUNTIFS($GG$9:$GG$497,"&gt;"&amp;GG257,$ES$9:$ES$497,$ES257)+1</f>
        <v>16</v>
      </c>
      <c r="IF257" s="74">
        <f>COUNTIFS($GH$9:$GH$497,"&gt;"&amp;GH257,$ES$9:$ES$497,$ES257)+1</f>
        <v>30</v>
      </c>
      <c r="IG257" s="84">
        <f>COUNTIFS($GI$9:$GI$497,"&gt;"&amp;GI257,$ES$9:$ES$497,$ES257)+1</f>
        <v>29</v>
      </c>
      <c r="IH257" s="148"/>
      <c r="II257" s="149"/>
      <c r="IJ257" s="169">
        <v>0.03</v>
      </c>
      <c r="IK257" s="169"/>
      <c r="IL257" s="149"/>
      <c r="IM257" s="150"/>
      <c r="IN257" s="151"/>
      <c r="IO257" s="152"/>
      <c r="IP257" s="153"/>
      <c r="IQ257" s="149"/>
      <c r="IR257" s="149"/>
      <c r="IS257" s="149"/>
      <c r="IT257" s="149"/>
      <c r="IU257" s="149"/>
      <c r="IV257" s="149"/>
      <c r="IW257" s="154"/>
      <c r="IX257" s="151"/>
      <c r="IY257" s="149">
        <v>7.0000000000000007E-2</v>
      </c>
      <c r="IZ257" s="149"/>
      <c r="JA257" s="149">
        <v>7.0000000000000007E-2</v>
      </c>
      <c r="JB257" s="149"/>
      <c r="JC257" s="149"/>
      <c r="JD257" s="149"/>
      <c r="JE257" s="155"/>
      <c r="JF257" s="153"/>
      <c r="JG257" s="149"/>
      <c r="JH257" s="149"/>
      <c r="JI257" s="149"/>
      <c r="JJ257" s="149"/>
      <c r="JK257" s="149"/>
      <c r="JL257" s="149"/>
      <c r="JM257" s="154"/>
      <c r="JN257" s="151"/>
      <c r="JO257" s="149"/>
      <c r="JP257" s="149"/>
      <c r="JQ257" s="149"/>
      <c r="JR257" s="149"/>
      <c r="JS257" s="149"/>
      <c r="JT257" s="149"/>
      <c r="JU257" s="149"/>
      <c r="JV257" s="149"/>
      <c r="JW257" s="149"/>
      <c r="JX257" s="149"/>
      <c r="JY257" s="149"/>
      <c r="JZ257" s="155"/>
      <c r="KA257" s="151"/>
      <c r="KB257" s="149"/>
      <c r="KC257" s="149"/>
      <c r="KD257" s="149"/>
      <c r="KE257" s="155"/>
      <c r="KF257" s="153"/>
      <c r="KG257" s="149"/>
      <c r="KH257" s="149"/>
      <c r="KI257" s="149"/>
      <c r="KJ257" s="149"/>
      <c r="KK257" s="156"/>
      <c r="KL257" s="149"/>
      <c r="KM257" s="149"/>
      <c r="KN257" s="149"/>
      <c r="KO257" s="149"/>
      <c r="KP257" s="149"/>
      <c r="KQ257" s="149"/>
      <c r="KR257" s="149"/>
      <c r="KS257" s="154"/>
      <c r="KT257" s="154"/>
      <c r="KU257" s="154"/>
      <c r="KV257" s="154"/>
      <c r="KW257" s="151"/>
      <c r="KX257" s="149"/>
      <c r="KY257" s="149"/>
      <c r="KZ257" s="149"/>
      <c r="LA257" s="149"/>
      <c r="LB257" s="149"/>
      <c r="LC257" s="154"/>
      <c r="LD257" s="151"/>
      <c r="LE257" s="152"/>
      <c r="LF257" s="157"/>
      <c r="LG257" s="158"/>
      <c r="LH257" s="151"/>
      <c r="LI257" s="149"/>
      <c r="LJ257" s="147"/>
      <c r="LK257" s="147"/>
      <c r="LL257" s="147"/>
      <c r="LM257" s="159"/>
      <c r="LN257" s="153"/>
      <c r="LO257" s="149"/>
      <c r="LP257" s="149"/>
      <c r="LQ257" s="149"/>
      <c r="LR257" s="154"/>
      <c r="LS257" s="151"/>
      <c r="LT257" s="149"/>
      <c r="LU257" s="149">
        <v>7.0000000000000007E-2</v>
      </c>
      <c r="LV257" s="149"/>
      <c r="LW257" s="149"/>
      <c r="LX257" s="149"/>
      <c r="LY257" s="149"/>
      <c r="LZ257" s="149"/>
      <c r="MA257" s="155"/>
      <c r="MB257" s="153"/>
      <c r="MC257" s="149"/>
      <c r="MD257" s="149"/>
      <c r="ME257" s="149"/>
      <c r="MF257" s="149"/>
      <c r="MG257" s="149"/>
      <c r="MH257" s="149"/>
      <c r="MI257" s="149"/>
      <c r="MJ257" s="149"/>
      <c r="MK257" s="149"/>
      <c r="ML257" s="149"/>
      <c r="MM257" s="149"/>
      <c r="MN257" s="156"/>
      <c r="MO257" s="156"/>
      <c r="MP257" s="154"/>
      <c r="MQ257" s="151"/>
      <c r="MR257" s="149"/>
      <c r="MS257" s="149"/>
      <c r="MT257" s="149"/>
      <c r="MU257" s="149"/>
      <c r="MV257" s="156"/>
      <c r="MW257" s="149"/>
      <c r="MX257" s="149"/>
      <c r="MY257" s="149">
        <v>7.0000000000000007E-2</v>
      </c>
      <c r="MZ257" s="149"/>
      <c r="NA257" s="149"/>
      <c r="NB257" s="149"/>
      <c r="NC257" s="149"/>
      <c r="ND257" s="154"/>
      <c r="NE257" s="154"/>
      <c r="NF257" s="154"/>
      <c r="NG257" s="154"/>
      <c r="NH257" s="151"/>
      <c r="NI257" s="149"/>
      <c r="NJ257" s="149"/>
      <c r="NK257" s="149"/>
      <c r="NL257" s="149"/>
      <c r="NM257" s="149"/>
      <c r="NN257" s="94"/>
      <c r="NO257" s="151"/>
      <c r="NP257" s="160"/>
      <c r="NQ257" s="145" t="s">
        <v>1132</v>
      </c>
      <c r="NR257" s="199" t="s">
        <v>1136</v>
      </c>
      <c r="NS257" s="199"/>
      <c r="NT257" s="199"/>
      <c r="NU257" s="199"/>
      <c r="NV257" s="135"/>
      <c r="NW257" s="199"/>
      <c r="NX257" s="136" t="s">
        <v>1137</v>
      </c>
      <c r="NY257" s="138" t="s">
        <v>1138</v>
      </c>
      <c r="NZ257" s="136" t="s">
        <v>1137</v>
      </c>
      <c r="OA257" s="137"/>
      <c r="OB257" s="137"/>
      <c r="OC257" s="137"/>
      <c r="OD257" s="108">
        <f t="shared" si="504"/>
        <v>180</v>
      </c>
      <c r="OE257" s="109">
        <v>5</v>
      </c>
      <c r="OF257" s="110">
        <f t="shared" si="505"/>
        <v>30</v>
      </c>
      <c r="OG257" s="109">
        <v>7</v>
      </c>
      <c r="OH257" s="111">
        <f>ROUND(AVERAGEIF($ES$9:$ES$497,$ES257,EV$9:EV$497),0)</f>
        <v>67</v>
      </c>
      <c r="OI257" s="112">
        <f>ROUND(AVERAGEIF($ES$9:$ES$497,$ES257,EW$9:EW$497),0)</f>
        <v>45</v>
      </c>
      <c r="OJ257" s="112">
        <f>ROUND(AVERAGEIF($ES$9:$ES$497,$ES257,EX$9:EX$497),0)</f>
        <v>51</v>
      </c>
      <c r="OK257" s="112">
        <f>ROUND(AVERAGEIF($ES$9:$ES$497,$ES257,EY$9:EY$497),0)</f>
        <v>39</v>
      </c>
      <c r="OL257" s="112">
        <f>ROUND(AVERAGEIF($ES$9:$ES$497,$ES257,EZ$9:EZ$497),0)</f>
        <v>21</v>
      </c>
      <c r="OM257" s="112">
        <f>ROUND(AVERAGEIF($ES$9:$ES$497,$ES257,FA$9:FA$497),0)</f>
        <v>21</v>
      </c>
      <c r="ON257" s="112">
        <f>ROUND(AVERAGEIF($ES$9:$ES$497,$ES257,FB$9:FB$497),0)</f>
        <v>68</v>
      </c>
      <c r="OO257" s="112">
        <f>ROUND(AVERAGEIF($ES$9:$ES$497,$ES257,FC$9:FC$497),0)</f>
        <v>64</v>
      </c>
      <c r="OP257" s="112">
        <f>ROUND(AVERAGEIF($ES$9:$ES$497,$ES257,FD$9:FD$497),0)</f>
        <v>72</v>
      </c>
      <c r="OQ257" s="113">
        <f>ROUND(AVERAGEIF($ES$9:$ES$497,$ES257,FE$9:FE$497),0)</f>
        <v>115</v>
      </c>
      <c r="OR257" s="114">
        <f>ROUND(EV257/MAX(EV$9:EV$497)*100,0)</f>
        <v>49</v>
      </c>
      <c r="OS257" s="115">
        <f>ROUND(EW257/MAX(EW$9:EW$497)*100,0)</f>
        <v>41</v>
      </c>
      <c r="OT257" s="115">
        <f>ROUND(EX257/MAX(EX$9:EX$497)*100,0)</f>
        <v>50</v>
      </c>
      <c r="OU257" s="115">
        <f>ROUND(EY257/MAX(EY$9:EY$497)*100,0)</f>
        <v>38</v>
      </c>
      <c r="OV257" s="115">
        <f>ROUND(EZ257/MAX(EZ$9:EZ$497)*100,0)</f>
        <v>22</v>
      </c>
      <c r="OW257" s="115">
        <f>ROUND(FA257/MAX(FA$9:FA$497)*100,0)</f>
        <v>22</v>
      </c>
      <c r="OX257" s="115">
        <f>ROUND(FB257/MAX(FB$9:FB$497)*100,0)</f>
        <v>63</v>
      </c>
      <c r="OY257" s="116">
        <f>ROUND(FC257/MAX(FC$9:FC$497)*100,0)</f>
        <v>58</v>
      </c>
      <c r="OZ257" s="115">
        <f>ROUND(FD257/MAX(FD$9:FD$497)*100,0)</f>
        <v>59</v>
      </c>
      <c r="PA257" s="117">
        <f>ROUND(FE257/MAX(FE$9:FE$497)*100,0)</f>
        <v>59</v>
      </c>
      <c r="PB257" s="118">
        <f t="shared" si="506"/>
        <v>552</v>
      </c>
      <c r="PC257" s="115">
        <f t="shared" si="507"/>
        <v>468</v>
      </c>
      <c r="PD257" s="115">
        <f t="shared" si="508"/>
        <v>618</v>
      </c>
      <c r="PE257" s="115">
        <f t="shared" si="509"/>
        <v>668</v>
      </c>
      <c r="PF257" s="115">
        <f t="shared" si="510"/>
        <v>450</v>
      </c>
      <c r="PG257" s="119">
        <f t="shared" si="511"/>
        <v>385</v>
      </c>
      <c r="PH257" s="118">
        <f>ROUND(PB257/MAX(PB$9:PB$497)*100,0)</f>
        <v>66</v>
      </c>
      <c r="PI257" s="115">
        <f>ROUND(PC257/MAX(PC$9:PC$497)*100,0)</f>
        <v>56</v>
      </c>
      <c r="PJ257" s="115">
        <f>ROUND(PD257/MAX(PD$9:PD$497)*100,0)</f>
        <v>66</v>
      </c>
      <c r="PK257" s="115">
        <f>ROUND(PE257/MAX(PE$9:PE$497)*100,0)</f>
        <v>66</v>
      </c>
      <c r="PL257" s="115">
        <f>ROUND(PF257/MAX(PF$9:PF$497)*100,0)</f>
        <v>63</v>
      </c>
      <c r="PM257" s="119">
        <f>ROUND(PG257/MAX(PG$9:PG$497)*100,0)</f>
        <v>56</v>
      </c>
      <c r="PN257" s="118">
        <f>RANK(PH257,PH$9:PH$497,0)</f>
        <v>71</v>
      </c>
      <c r="PO257" s="115">
        <f>RANK(PI257,PI$9:PI$497,0)</f>
        <v>93</v>
      </c>
      <c r="PP257" s="115">
        <f>RANK(PJ257,PJ$9:PJ$497,0)</f>
        <v>90</v>
      </c>
      <c r="PQ257" s="115">
        <f>RANK(PK257,PK$9:PK$497,0)</f>
        <v>64</v>
      </c>
      <c r="PR257" s="115">
        <f>RANK(PL257,PL$9:PL$497,0)</f>
        <v>126</v>
      </c>
      <c r="PS257" s="119">
        <f>RANK(PM257,PM$9:PM$497,0)</f>
        <v>122</v>
      </c>
      <c r="PT257" s="120">
        <f>ROUND(FZ257/MAX(FZ$9:FZ$497)*100,0)</f>
        <v>58</v>
      </c>
      <c r="PU257" s="115">
        <f>ROUND(GA257/MAX(GA$9:GA$497)*100,0)</f>
        <v>36</v>
      </c>
      <c r="PV257" s="115">
        <f>ROUND(GB257/MAX(GB$9:GB$497)*100,0)</f>
        <v>54</v>
      </c>
      <c r="PW257" s="115">
        <f>ROUND(GC257/MAX(GC$9:GC$497)*100,0)</f>
        <v>56</v>
      </c>
      <c r="PX257" s="115">
        <f>ROUND(GD257/MAX(GD$9:GD$497)*100,0)</f>
        <v>18</v>
      </c>
      <c r="PY257" s="115">
        <f>ROUND(GE257/MAX(GE$9:GE$497)*100,0)</f>
        <v>19</v>
      </c>
      <c r="PZ257" s="115">
        <f>ROUND(GF257/MAX(GF$9:GF$497)*100,0)</f>
        <v>49</v>
      </c>
      <c r="QA257" s="116">
        <f>ROUND(GG257/MAX(GG$9:GG$497)*100,0)</f>
        <v>57</v>
      </c>
      <c r="QB257" s="115">
        <f>ROUND(GH257/MAX(GH$9:GH$497)*100,0)</f>
        <v>48</v>
      </c>
      <c r="QC257" s="121">
        <f>ROUND(GI257/MAX(GI$9:GI$497)*100,0)</f>
        <v>57</v>
      </c>
      <c r="QD257" s="120">
        <f>ROUND(AVERAGEIF($ES$9:$ES$497,$ES257,PT$9:PT$497),0)</f>
        <v>50</v>
      </c>
      <c r="QE257" s="120">
        <f>ROUND(AVERAGEIF($ES$9:$ES$497,$ES257,PU$9:PU$497),0)</f>
        <v>37</v>
      </c>
      <c r="QF257" s="120">
        <f>ROUND(AVERAGEIF($ES$9:$ES$497,$ES257,PV$9:PV$497),0)</f>
        <v>50</v>
      </c>
      <c r="QG257" s="120">
        <f>ROUND(AVERAGEIF($ES$9:$ES$497,$ES257,PW$9:PW$497),0)</f>
        <v>43</v>
      </c>
      <c r="QH257" s="120">
        <f>ROUND(AVERAGEIF($ES$9:$ES$497,$ES257,PX$9:PX$497),0)</f>
        <v>18</v>
      </c>
      <c r="QI257" s="120">
        <f>ROUND(AVERAGEIF($ES$9:$ES$497,$ES257,PY$9:PY$497),0)</f>
        <v>20</v>
      </c>
      <c r="QJ257" s="120">
        <f>ROUND(AVERAGEIF($ES$9:$ES$497,$ES257,PZ$9:PZ$497),0)</f>
        <v>46</v>
      </c>
      <c r="QK257" s="120">
        <f>ROUND(AVERAGEIF($ES$9:$ES$497,$ES257,QA$9:QA$497),0)</f>
        <v>47</v>
      </c>
      <c r="QL257" s="120">
        <f>ROUND(AVERAGEIF($ES$9:$ES$497,$ES257,QB$9:QB$497),0)</f>
        <v>45</v>
      </c>
      <c r="QM257" s="120">
        <f>ROUND(AVERAGEIF($ES$9:$ES$497,$ES257,QC$9:QC$497),0)</f>
        <v>49</v>
      </c>
      <c r="QN257" s="114">
        <f t="shared" si="512"/>
        <v>615</v>
      </c>
      <c r="QO257" s="115">
        <f t="shared" si="513"/>
        <v>471</v>
      </c>
      <c r="QP257" s="115">
        <f t="shared" si="514"/>
        <v>687</v>
      </c>
      <c r="QQ257" s="115">
        <f t="shared" si="515"/>
        <v>786</v>
      </c>
      <c r="QR257" s="115">
        <f t="shared" si="516"/>
        <v>615</v>
      </c>
      <c r="QS257" s="119">
        <f t="shared" si="517"/>
        <v>425</v>
      </c>
      <c r="QT257" s="114">
        <f>ROUND((QN257-MIN(QN$9:QN$497))/(MAX(QN$9:QN$497)-MIN(QN$9:QN$497))*100,0)</f>
        <v>60</v>
      </c>
      <c r="QU257" s="115">
        <f>ROUND((QO257-MIN(QO$9:QO$497))/(MAX(QO$9:QO$497)-MIN(QO$9:QO$497))*100,0)</f>
        <v>38</v>
      </c>
      <c r="QV257" s="115">
        <f>ROUND((QP257-MIN(QP$9:QP$497))/(MAX(QP$9:QP$497)-MIN(QP$9:QP$497))*100,0)</f>
        <v>49</v>
      </c>
      <c r="QW257" s="115">
        <f>ROUND((QQ257-MIN(QQ$9:QQ$497))/(MAX(QQ$9:QQ$497)-MIN(QQ$9:QQ$497))*100,0)</f>
        <v>63</v>
      </c>
      <c r="QX257" s="115">
        <f>ROUND((QR257-MIN(QR$9:QR$497))/(MAX(QR$9:QR$497)-MIN(QR$9:QR$497))*100,0)</f>
        <v>65</v>
      </c>
      <c r="QY257" s="115">
        <f>ROUND((QS257-MIN(QS$9:QS$497))/(MAX(QS$9:QS$497)-MIN(QS$9:QS$497))*100,0)</f>
        <v>50</v>
      </c>
      <c r="QZ257" s="114">
        <f>RANK(QN257,QN$9:QN$497,0)</f>
        <v>47</v>
      </c>
      <c r="RA257" s="115">
        <f>RANK(QO257,QO$9:QO$497,0)</f>
        <v>96</v>
      </c>
      <c r="RB257" s="115">
        <f>RANK(QP257,QP$9:QP$497,0)</f>
        <v>65</v>
      </c>
      <c r="RC257" s="115">
        <f>RANK(QQ257,QQ$9:QQ$497,0)</f>
        <v>43</v>
      </c>
      <c r="RD257" s="115">
        <f>RANK(QR257,QR$9:QR$497,0)</f>
        <v>92</v>
      </c>
      <c r="RE257" s="115">
        <f>RANK(QS257,QS$9:QS$497,0)</f>
        <v>112</v>
      </c>
      <c r="RF257" s="122"/>
      <c r="RG257" s="115">
        <f>($RH$3*(IH257+IJ257)*100*100/MAX(EX$9:EX$497)*$RO$3) +($RH$3*(II257+IJ257)*100*100/MAX(EX$9:EX$497)*$RO$4) + ($RH$3*IK257*100*100/MAX(EX$9:EX$497)*0.098)</f>
        <v>12.524999999999999</v>
      </c>
      <c r="RH257" s="115">
        <f>($RH$4*IL257*100*100/MAX(EZ$9:EZ$497))*$RQ$3</f>
        <v>0</v>
      </c>
      <c r="RI257" s="115">
        <f>($RH$3*IM257*100*100/MAX(EY$9:EY$497))*$RQ$4</f>
        <v>0</v>
      </c>
      <c r="RJ257" s="115">
        <f>($RH$3*IN257*100*100/MAX(EX$9:EX$497))</f>
        <v>0</v>
      </c>
      <c r="RK257" s="115">
        <f>($RH$4*IO257*100*100/MAX(EZ$9:EZ$497))*$RQ$3</f>
        <v>0</v>
      </c>
      <c r="RL257" s="115">
        <f>(($RL$4*IP257*100*((100/MAX(EX$9:EX$497)+100/MAX(EZ$9:EZ$497))/2))+($RL$4*IQ257*100*((100/MAX(EX$9:EX$497)+100/MAX(EZ$9:EZ$497))/2))+($RL$4*IR257*100*((100/MAX(EX$9:EX$497)+100/MAX(EZ$9:EZ$497))/2))+($RL$4*IS257*100*((100/MAX(EX$9:EX$497)+100/MAX(EZ$9:EZ$497))/2))+($RL$4*IT257*100*((100/MAX(EX$9:EX$497)+100/MAX(EZ$9:EZ$497))/2))+($RL$4*IU257*100*((100/MAX(EX$9:EX$497)+100/MAX(EZ$9:EZ$497))/2))+($RL$4*IV257*100*((100/MAX(EX$9:EX$497)+100/MAX(EZ$9:EZ$497))/2))+($RL$4*IW257*100*((100/MAX(EX$9:EX$497)+100/MAX(EZ$9:EZ$497))/2)))*$RS$3</f>
        <v>0</v>
      </c>
      <c r="RM257" s="115">
        <f>(($RH$3*IX257*100*100/MAX(EX$9:EX$497))+($RH$3*IY257*100*100/MAX(EX$9:EX$497))+($RH$3*IZ257*100*100/MAX(EX$9:EX$497))+($RH$3*JA257*100*100/MAX(EX$9:EX$497))+($RH$3*JB257*100*100/MAX(EX$9:EX$497))+($RH$3*JC257*100*100/MAX(EX$9:EX$497))+($RH$3*JD257*100*100/MAX(EX$9:EX$497))+($RH$3*JE257*100*100/MAX(EX$9:EX$497)))*$RS$4</f>
        <v>11.690000000000001</v>
      </c>
      <c r="RN257" s="115">
        <f>(($RH$4*JF257*100*100/MAX(EZ$9:EZ$497)) + ($RH$4*JG257*100*100/MAX(EZ$9:EZ$497)) + ($RH$4*JH257*100*100/MAX(EZ$9:EZ$497)) + ($RH$4*JI257*100*100/MAX(EZ$9:EZ$497)) + ($RH$4*JJ257*100*100/MAX(EZ$9:EZ$497)) + ($RH$4*JK257*100*100/MAX(EZ$9:EZ$497)) + ($RH$4*JL257*100*100/MAX(EZ$9:EZ$497)) + ($RH$4*JM257*100*100/MAX(EZ$9:EZ$497)))*$RU$3</f>
        <v>0</v>
      </c>
      <c r="RO257" s="115">
        <f>(($RL$4*JN257*100*((100/MAX(EX$9:EX$497)+100/MAX(EZ$9:EZ$497))/2))+($RL$4*JO257*100*((100/MAX(EX$9:EX$497)+100/MAX(EZ$9:EZ$497))/2))+($RL$4*JP257*100*((100/MAX(EX$9:EX$497)+100/MAX(EZ$9:EZ$497))/2))+($RL$4*JQ257*100*((100/MAX(EX$9:EX$497)+100/MAX(EZ$9:EZ$497))/2))+($RL$4*JR257*100*((100/MAX(EX$9:EX$497)+100/MAX(EZ$9:EZ$497))/2))+($RL$4*JS257*100*((100/MAX(EX$9:EX$497)+100/MAX(EZ$9:EZ$497))/2))+($RL$4*JT257*100*((100/MAX(EX$9:EX$497)+100/MAX(EZ$9:EZ$497))/2))+($RL$4*JU257*100*((100/MAX(EX$9:EX$497)+100/MAX(EZ$9:EZ$497))/2))+($RL$4*JV257*100*((100/MAX(EX$9:EX$497)+100/MAX(EZ$9:EZ$497))/2))+($RL$4*JW257*100*((100/MAX(EX$9:EX$497)+100/MAX(EZ$9:EZ$497))/2))+($RL$4*JX257*100*((100/MAX(EX$9:EX$497)+100/MAX(EZ$9:EZ$497))/2))+($RL$4*JY257*100*((100/MAX(EX$9:EX$497)+100/MAX(EZ$9:EZ$497))/2))+($RL$4*JZ257*100*((100/MAX(EX$9:EX$497)+100/MAX(EZ$9:EZ$497))/2)))*$RW$3/2</f>
        <v>0</v>
      </c>
      <c r="RP257" s="119">
        <f>($RJ$3*KA257*100*100/MAX(FA$9:FA$497)) + ($RJ$3*KB257*100*100/MAX(FA$9:FA$497)/2) + ($RJ$3*KC257*100*100/MAX(FA$9:FA$497)/2) + ($RJ$3*KD257*100*100/MAX(FA$9:FA$497)/4) + ($RJ$3*KE257*100*100/MAX(FA$9:FA$497)/4)</f>
        <v>0</v>
      </c>
      <c r="RQ257" s="118">
        <f>($RL$4*KF257*100*((100/MAX(EX$9:EX$497)+100/MAX(EZ$9:EZ$497)))) * ($RO$3/2) + (($RL$4*KG257*100*((100/MAX(EX$9:EX$497)+100/MAX(EZ$9:EZ$497))))+($RL$4*KH257*100*((100/MAX(EX$9:EX$497)+100/MAX(EZ$9:EZ$497))))+($RL$4*KI257*100*((100/MAX(EX$9:EX$497)+100/MAX(EZ$9:EZ$497))))+($RL$4*KJ257*100*((100/MAX(EX$9:EX$497)+100/MAX(EZ$9:EZ$497))))+($RL$4*KK257*100*((100/MAX(EX$9:EX$497)+100/MAX(EZ$9:EZ$497))))+($RL$4*KL257*100*((100/MAX(EX$9:EX$497)+100/MAX(EZ$9:EZ$497))))+($RL$4*KM257*100*((100/MAX(EX$9:EX$497)+100/MAX(EZ$9:EZ$497))))+($RL$4*KN257*100*((100/MAX(EX$9:EX$497)+100/MAX(EZ$9:EZ$497))))+($RL$4*KO257*100*((100/MAX(EX$9:EX$497)+100/MAX(EZ$9:EZ$497))))+($RL$4*KP257*100*((100/MAX(EX$9:EX$497)+100/MAX(EZ$9:EZ$497))))+($RL$4*KQ257*100*((100/MAX(EX$9:EX$497)+100/MAX(EZ$9:EZ$497))))+($RL$4*KR257*100*((100/MAX(EX$9:EX$497)+100/MAX(EZ$9:EZ$497))))+($RL$4*KS257*100*((100/MAX(EX$9:EX$497)+100/MAX(EZ$9:EZ$497))))+($RL$4*KV257*100*((100/MAX(EX$9:EX$497)+100/MAX(EZ$9:EZ$497))))) * (($RO$3+$RO$4)/6)</f>
        <v>0</v>
      </c>
      <c r="RR257" s="115">
        <f>(($RL$4*KW257*100*((100/MAX(EX$9:EX$497)+100/MAX(EZ$9:EZ$497))))) * ($RO$3/2) + (($RL$4*KX257*100*((100/MAX(EX$9:EX$497)+100/MAX(EZ$9:EZ$497))))+($RL$4*KY257*100*((100/MAX(EX$9:EX$497)+100/MAX(EZ$9:EZ$497))))+($RL$4*KZ257*100*((100/MAX(EX$9:EX$497)+100/MAX(EZ$9:EZ$497))))+($RL$4*LA257*100*((100/MAX(EX$9:EX$497)+100/MAX(EZ$9:EZ$497))))+($RL$4*LB257*100*((100/MAX(EX$9:EX$497)+100/MAX(EZ$9:EZ$497))))+($RL$4*LC257*100*((100/MAX(EX$9:EX$497)+100/MAX(EZ$9:EZ$497))))) * (($RO$3+$RO$4)/6)</f>
        <v>0</v>
      </c>
      <c r="RS257" s="119">
        <f>(($RL$4*LD257*100*((100/MAX(EX$9:EX$497)+100/MAX(EZ$9:EZ$497))))+($RL$4*LE257*100*((100/MAX(EX$9:EX$497)+100/MAX(EZ$9:EZ$497))))) * (($RO$3+$RO$4)/6)</f>
        <v>0</v>
      </c>
      <c r="RT257" s="118">
        <f>($RJ$4*LH257*100*(100/MAX(EV$9:EV$497)))+($RJ$4*LI257*100*(100/MAX(EV$9:EV$497)))</f>
        <v>0</v>
      </c>
      <c r="RU257" s="119">
        <f>($RJ$4*LJ257*(100/MAX(EV$9:EV$497)))/2 + ($RL$3*LK257*(100/MAX(EW$9:EW$497))) + ($RJ$4*LL257*(100/MAX(EV$9:EV$497)))/4 + ($RL$3*LM257*(100/MAX(EW$9:EW$497)))</f>
        <v>0</v>
      </c>
      <c r="RV257" s="118">
        <f>($RJ$4*LN257*100*100/MAX(EV$9:EV$497)/2)+($RJ$4*LO257*100*100/MAX(EV$9:EV$497)/2)+($RJ$4*LP257*100*100/MAX(EV$9:EV$497))+($RJ$4*LQ257*100*100/MAX(EV$9:EV$497))+($RJ$4*LR257*100*100/MAX(EV$9:EV$497))</f>
        <v>0</v>
      </c>
      <c r="RW257" s="115">
        <f>($RJ$4*LS257*100*100/MAX(EV$9:EV$497)) + (($RJ$4*LT257*100*100/MAX(EV$9:EV$497))+($RJ$4*LU257*100*100/MAX(EV$9:EV$497))+($RJ$4*LV257*100*100/MAX(EV$9:EV$497))+($RJ$4*LW257*100*100/MAX(EV$9:EV$497))+($RJ$4*LX257*100*100/MAX(EV$9:EV$497))+($RJ$4*LY257*100*100/MAX(EV$9:EV$497))+($RJ$4*LZ257*100*100/MAX(EV$9:EV$497))+($RJ$4*MA257*100*100/MAX(EV$9:EV$497)))/2</f>
        <v>5.8988764044943833</v>
      </c>
      <c r="RX257" s="119">
        <f>($RJ$4*MB257*100*100/MAX(EV$9:EV$497))+($RJ$4*MC257*100*100/MAX(EV$9:EV$497))+($RJ$4*MD257*100*100/MAX(EV$9:EV$497))+($RJ$4*ME257*100*100/MAX(EV$9:EV$497))+($RJ$4*MF257*100*100/MAX(EV$9:EV$497))+($RJ$4*MG257*100*100/MAX(EV$9:EV$497))+($RJ$4*MH257*100*100/MAX(EV$9:EV$497))+($RJ$4*MI257*100*100/MAX(EV$9:EV$497))+($RJ$4*MJ257*100*100/MAX(EV$9:EV$497))+($RJ$4*MK257*100*100/MAX(EV$9:EV$497))+($RJ$4*ML257*100*100/MAX(EV$9:EV$497))+($RJ$4*MM257*100*100/MAX(EV$9:EV$497))+($RJ$4*MN257*100*100/MAX(EV$9:EV$497))</f>
        <v>0</v>
      </c>
      <c r="RY257" s="118">
        <f>($RJ$4*MQ257*100*100/MAX(EV$9:EV$497))/2 + (($RJ$4*MR257*100*100/MAX(EV$9:EV$497))+($RJ$4*MS257*100*100/MAX(EV$9:EV$497))+($RJ$4*MT257*100*100/MAX(EV$9:EV$497))+($RJ$4*MU257*100*100/MAX(EV$9:EV$497))+($RJ$4*MV257*100*100/MAX(EV$9:EV$497))+($RJ$4*MW257*100*100/MAX(EV$9:EV$497))+($RJ$4*MX257*100*100/MAX(EV$9:EV$497))+($RJ$4*MY257*100*100/MAX(EV$9:EV$497))+($RJ$4*MZ257*100*100/MAX(EV$9:EV$497))+($RJ$4*NA257*100*100/MAX(EV$9:EV$497))+($RJ$4*NB257*100*100/MAX(EV$9:EV$497))+($RJ$4*NC257*100*100/MAX(EV$9:EV$497))+($RJ$4*ND257*100*100/MAX(EV$9:EV$497))+($RJ$4*NG257*100*100/MAX(EV$9:EV$497)))/4</f>
        <v>2.9494382022471917</v>
      </c>
      <c r="RZ257" s="115">
        <f>($RJ$4*NH257*100*100/MAX(EV$9:EV$497))/2 + (($RJ$4*NI257*100*100/MAX(EV$9:EV$497))+($RJ$4*NJ257*100*100/MAX(EV$9:EV$497))+($RJ$4*NK257*100*100/MAX(EV$9:EV$497))+($RJ$4*NL257*100*100/MAX(EV$9:EV$497))+($RJ$4*NM257*100*100/MAX(EV$9:EV$497))+($RJ$4*NN257*100*100/MAX(EV$9:EV$497)))/4</f>
        <v>0</v>
      </c>
      <c r="SA257" s="117">
        <f>(($RJ$4*NO257*100*100/MAX(EV$9:EV$497))+($RJ$4*NP257*100*100/MAX(EV$9:EV$497)))/4</f>
        <v>0</v>
      </c>
      <c r="SB257" s="118">
        <f t="shared" si="518"/>
        <v>33.063314606741578</v>
      </c>
      <c r="SC257" s="115">
        <f t="shared" si="519"/>
        <v>25.984662921348313</v>
      </c>
      <c r="SD257" s="115">
        <f t="shared" si="520"/>
        <v>2.2120786516853936</v>
      </c>
      <c r="SE257" s="115">
        <f t="shared" si="521"/>
        <v>72.627996254681648</v>
      </c>
      <c r="SF257" s="115">
        <f t="shared" si="522"/>
        <v>2.2120786516853936</v>
      </c>
      <c r="SG257" s="115">
        <f t="shared" si="523"/>
        <v>8.8483146067415746</v>
      </c>
      <c r="SH257" s="115">
        <f>ROUND(SB257/MAX(SB$9:SB$497)*100,0)</f>
        <v>42</v>
      </c>
      <c r="SI257" s="115">
        <f>ROUND(SC257/MAX(SC$9:SC$497)*100,0)</f>
        <v>39</v>
      </c>
      <c r="SJ257" s="115">
        <f>ROUND(SD257/MAX(SD$9:SD$497)*100,0)</f>
        <v>4</v>
      </c>
      <c r="SK257" s="115">
        <f>ROUND(SE257/MAX(SE$9:SE$497)*100,0)</f>
        <v>56</v>
      </c>
      <c r="SL257" s="115">
        <f>ROUND(SF257/MAX(SF$9:SF$497)*100,0)</f>
        <v>5</v>
      </c>
      <c r="SM257" s="121">
        <f>ROUND(SG257/MAX(SG$9:SG$497)*100,0)</f>
        <v>8</v>
      </c>
      <c r="SN257" s="115">
        <f>ROUND(AVERAGEIF($ES$9:$ES$497,$ES257,SH$9:SH$497),0)</f>
        <v>24</v>
      </c>
      <c r="SO257" s="115">
        <f>ROUND(AVERAGEIF($ES$9:$ES$497,$ES257,SI$9:SI$497),0)</f>
        <v>22</v>
      </c>
      <c r="SP257" s="115">
        <f>ROUND(AVERAGEIF($ES$9:$ES$497,$ES257,SJ$9:SJ$497),0)</f>
        <v>5</v>
      </c>
      <c r="SQ257" s="115">
        <f>ROUND(AVERAGEIF($ES$9:$ES$497,$ES257,SK$9:SK$497),0)</f>
        <v>19</v>
      </c>
      <c r="SR257" s="115">
        <f>ROUND(AVERAGEIF($ES$9:$ES$497,$ES257,SL$9:SL$497),0)</f>
        <v>8</v>
      </c>
      <c r="SS257" s="121">
        <f>ROUND(AVERAGEIF($ES$9:$ES$497,$ES257,SM$9:SM$497),0)</f>
        <v>6</v>
      </c>
      <c r="ST257" s="114">
        <f>RANK(SB257,SB$9:SB$497,0)</f>
        <v>107</v>
      </c>
      <c r="SU257" s="115">
        <f>RANK(SC257,SC$9:SC$497,0)</f>
        <v>66</v>
      </c>
      <c r="SV257" s="115">
        <f>RANK(SD257,SD$9:SD$497,0)</f>
        <v>172</v>
      </c>
      <c r="SW257" s="115">
        <f>RANK(SE257,SE$9:SE$497,0)</f>
        <v>30</v>
      </c>
      <c r="SX257" s="115">
        <f>RANK(SF257,SF$9:SF$497,0)</f>
        <v>134</v>
      </c>
      <c r="SY257" s="115">
        <f>RANK(SG257,SG$9:SG$497,0)</f>
        <v>94</v>
      </c>
      <c r="SZ257" s="115">
        <f>COUNTIFS(SB$9:SB$497,"&gt;"&amp;SB257,$ES$9:$ES$497,$ES257)+1</f>
        <v>24</v>
      </c>
      <c r="TA257" s="115">
        <f>COUNTIFS(SC$9:SC$497,"&gt;"&amp;SC257,$ES$9:$ES$497,$ES257)+1</f>
        <v>19</v>
      </c>
      <c r="TB257" s="115">
        <f>COUNTIFS(SD$9:SD$497,"&gt;"&amp;SD257,$ES$9:$ES$497,$ES257)+1</f>
        <v>39</v>
      </c>
      <c r="TC257" s="115">
        <f>COUNTIFS(SE$9:SE$497,"&gt;"&amp;SE257,$ES$9:$ES$497,$ES257)+1</f>
        <v>11</v>
      </c>
      <c r="TD257" s="115">
        <f>COUNTIFS(SF$9:SF$497,"&gt;"&amp;SF257,$ES$9:$ES$497,$ES257)+1</f>
        <v>38</v>
      </c>
      <c r="TE257" s="117">
        <f>COUNTIFS(SG$9:SG$497,"&gt;"&amp;SG257,$ES$9:$ES$497,$ES257)+1</f>
        <v>20</v>
      </c>
      <c r="TF257" s="118">
        <f t="shared" si="524"/>
        <v>108</v>
      </c>
      <c r="TG257" s="115">
        <f t="shared" si="525"/>
        <v>105</v>
      </c>
      <c r="TH257" s="115">
        <f t="shared" si="526"/>
        <v>60</v>
      </c>
      <c r="TI257" s="115">
        <f t="shared" si="527"/>
        <v>122</v>
      </c>
      <c r="TJ257" s="115">
        <f t="shared" si="528"/>
        <v>71</v>
      </c>
      <c r="TK257" s="115">
        <f t="shared" si="529"/>
        <v>71</v>
      </c>
      <c r="TL257" s="117">
        <f t="shared" si="530"/>
        <v>64</v>
      </c>
      <c r="TM257" s="118">
        <f>ROUND(TF257/MAX(TF$9:TF$497)*100,0)</f>
        <v>60</v>
      </c>
      <c r="TN257" s="115">
        <f>ROUND(TG257/MAX(TG$9:TG$497)*100,0)</f>
        <v>58</v>
      </c>
      <c r="TO257" s="115">
        <f>ROUND(TH257/MAX(TH$9:TH$497)*100,0)</f>
        <v>33</v>
      </c>
      <c r="TP257" s="115">
        <f>ROUND(TI257/MAX(TI$9:TI$497)*100,0)</f>
        <v>67</v>
      </c>
      <c r="TQ257" s="115">
        <f>ROUND(TJ257/MAX(TJ$9:TJ$497)*100,0)</f>
        <v>36</v>
      </c>
      <c r="TR257" s="115">
        <f>ROUND(TK257/MAX(TK$9:TK$497)*100,0)</f>
        <v>36</v>
      </c>
      <c r="TS257" s="119">
        <f>ROUND(TL257/MAX(TL$9:TL$497)*100,0)</f>
        <v>33</v>
      </c>
      <c r="TT257" s="120">
        <f>RANK(TM257,TM$9:TM$497,0)</f>
        <v>101</v>
      </c>
      <c r="TU257" s="115">
        <f>RANK(TN257,TN$9:TN$497,0)</f>
        <v>62</v>
      </c>
      <c r="TV257" s="115">
        <f>RANK(TO257,TO$9:TO$497,0)</f>
        <v>114</v>
      </c>
      <c r="TW257" s="115">
        <f>RANK(TP257,TP$9:TP$497,0)</f>
        <v>36</v>
      </c>
      <c r="TX257" s="115">
        <f>RANK(TQ257,TQ$9:TQ$497,0)</f>
        <v>78</v>
      </c>
      <c r="TY257" s="115">
        <f>RANK(TR257,TR$9:TR$497,0)</f>
        <v>128</v>
      </c>
      <c r="TZ257" s="121">
        <f>RANK(TS257,TS$9:TS$497,0)</f>
        <v>126</v>
      </c>
      <c r="UA257" s="132"/>
      <c r="UB257" s="7" t="s">
        <v>1</v>
      </c>
    </row>
    <row r="258" spans="1:548" x14ac:dyDescent="0.15">
      <c r="A258" s="183">
        <v>250</v>
      </c>
      <c r="B258" s="200" t="s">
        <v>1136</v>
      </c>
      <c r="C258" s="143"/>
      <c r="D258" s="143"/>
      <c r="E258" s="161" t="s">
        <v>1013</v>
      </c>
      <c r="F258" s="65">
        <v>99</v>
      </c>
      <c r="G258" s="65" t="s">
        <v>908</v>
      </c>
      <c r="H258" s="144" t="s">
        <v>909</v>
      </c>
      <c r="I258" s="66" t="s">
        <v>521</v>
      </c>
      <c r="J258" s="67" t="s">
        <v>521</v>
      </c>
      <c r="K258" s="67" t="s">
        <v>521</v>
      </c>
      <c r="L258" s="67" t="s">
        <v>521</v>
      </c>
      <c r="M258" s="67" t="s">
        <v>521</v>
      </c>
      <c r="N258" s="67" t="s">
        <v>521</v>
      </c>
      <c r="O258" s="67" t="s">
        <v>521</v>
      </c>
      <c r="P258" s="67" t="s">
        <v>521</v>
      </c>
      <c r="Q258" s="67" t="s">
        <v>521</v>
      </c>
      <c r="R258" s="68" t="s">
        <v>521</v>
      </c>
      <c r="S258" s="69" t="s">
        <v>521</v>
      </c>
      <c r="T258" s="67" t="s">
        <v>521</v>
      </c>
      <c r="U258" s="67" t="s">
        <v>521</v>
      </c>
      <c r="V258" s="67" t="s">
        <v>521</v>
      </c>
      <c r="W258" s="67" t="s">
        <v>521</v>
      </c>
      <c r="X258" s="67" t="s">
        <v>521</v>
      </c>
      <c r="Y258" s="67" t="s">
        <v>521</v>
      </c>
      <c r="Z258" s="67" t="s">
        <v>521</v>
      </c>
      <c r="AA258" s="67" t="s">
        <v>521</v>
      </c>
      <c r="AB258" s="68" t="s">
        <v>521</v>
      </c>
      <c r="AC258" s="69" t="s">
        <v>521</v>
      </c>
      <c r="AD258" s="67" t="s">
        <v>521</v>
      </c>
      <c r="AE258" s="67" t="s">
        <v>521</v>
      </c>
      <c r="AF258" s="67" t="s">
        <v>521</v>
      </c>
      <c r="AG258" s="67" t="s">
        <v>521</v>
      </c>
      <c r="AH258" s="67" t="s">
        <v>521</v>
      </c>
      <c r="AI258" s="67" t="s">
        <v>521</v>
      </c>
      <c r="AJ258" s="67" t="s">
        <v>521</v>
      </c>
      <c r="AK258" s="67" t="s">
        <v>521</v>
      </c>
      <c r="AL258" s="68" t="s">
        <v>521</v>
      </c>
      <c r="AM258" s="69" t="s">
        <v>521</v>
      </c>
      <c r="AN258" s="67" t="s">
        <v>521</v>
      </c>
      <c r="AO258" s="67" t="s">
        <v>521</v>
      </c>
      <c r="AP258" s="67" t="s">
        <v>521</v>
      </c>
      <c r="AQ258" s="67" t="s">
        <v>521</v>
      </c>
      <c r="AR258" s="67" t="s">
        <v>521</v>
      </c>
      <c r="AS258" s="67" t="s">
        <v>521</v>
      </c>
      <c r="AT258" s="67" t="s">
        <v>521</v>
      </c>
      <c r="AU258" s="67" t="s">
        <v>521</v>
      </c>
      <c r="AV258" s="68" t="s">
        <v>521</v>
      </c>
      <c r="AW258" s="69" t="s">
        <v>521</v>
      </c>
      <c r="AX258" s="67" t="s">
        <v>521</v>
      </c>
      <c r="AY258" s="67" t="s">
        <v>521</v>
      </c>
      <c r="AZ258" s="67" t="s">
        <v>521</v>
      </c>
      <c r="BA258" s="67" t="s">
        <v>521</v>
      </c>
      <c r="BB258" s="67" t="s">
        <v>521</v>
      </c>
      <c r="BC258" s="67" t="s">
        <v>521</v>
      </c>
      <c r="BD258" s="67" t="s">
        <v>521</v>
      </c>
      <c r="BE258" s="67" t="s">
        <v>521</v>
      </c>
      <c r="BF258" s="68" t="s">
        <v>521</v>
      </c>
      <c r="BG258" s="69" t="s">
        <v>521</v>
      </c>
      <c r="BH258" s="67" t="s">
        <v>521</v>
      </c>
      <c r="BI258" s="67" t="s">
        <v>521</v>
      </c>
      <c r="BJ258" s="67" t="s">
        <v>521</v>
      </c>
      <c r="BK258" s="67" t="s">
        <v>521</v>
      </c>
      <c r="BL258" s="67" t="s">
        <v>521</v>
      </c>
      <c r="BM258" s="67" t="s">
        <v>521</v>
      </c>
      <c r="BN258" s="67" t="s">
        <v>521</v>
      </c>
      <c r="BO258" s="67" t="s">
        <v>521</v>
      </c>
      <c r="BP258" s="68" t="s">
        <v>521</v>
      </c>
      <c r="BQ258" s="70" t="s">
        <v>521</v>
      </c>
      <c r="BR258" s="67" t="s">
        <v>521</v>
      </c>
      <c r="BS258" s="67" t="s">
        <v>521</v>
      </c>
      <c r="BT258" s="67" t="s">
        <v>521</v>
      </c>
      <c r="BU258" s="67" t="s">
        <v>521</v>
      </c>
      <c r="BV258" s="67" t="s">
        <v>521</v>
      </c>
      <c r="BW258" s="67" t="s">
        <v>521</v>
      </c>
      <c r="BX258" s="67" t="s">
        <v>521</v>
      </c>
      <c r="BY258" s="67" t="s">
        <v>521</v>
      </c>
      <c r="BZ258" s="68" t="s">
        <v>521</v>
      </c>
      <c r="CA258" s="69" t="s">
        <v>521</v>
      </c>
      <c r="CB258" s="67" t="s">
        <v>521</v>
      </c>
      <c r="CC258" s="67" t="s">
        <v>521</v>
      </c>
      <c r="CD258" s="67" t="s">
        <v>521</v>
      </c>
      <c r="CE258" s="67" t="s">
        <v>521</v>
      </c>
      <c r="CF258" s="67" t="s">
        <v>521</v>
      </c>
      <c r="CG258" s="67" t="s">
        <v>521</v>
      </c>
      <c r="CH258" s="67" t="s">
        <v>521</v>
      </c>
      <c r="CI258" s="67" t="s">
        <v>521</v>
      </c>
      <c r="CJ258" s="68" t="s">
        <v>521</v>
      </c>
      <c r="CK258" s="69" t="s">
        <v>521</v>
      </c>
      <c r="CL258" s="67" t="s">
        <v>521</v>
      </c>
      <c r="CM258" s="67" t="s">
        <v>521</v>
      </c>
      <c r="CN258" s="67" t="s">
        <v>521</v>
      </c>
      <c r="CO258" s="67" t="s">
        <v>521</v>
      </c>
      <c r="CP258" s="67" t="s">
        <v>521</v>
      </c>
      <c r="CQ258" s="67" t="s">
        <v>521</v>
      </c>
      <c r="CR258" s="67" t="s">
        <v>521</v>
      </c>
      <c r="CS258" s="67" t="s">
        <v>521</v>
      </c>
      <c r="CT258" s="68" t="s">
        <v>521</v>
      </c>
      <c r="CU258" s="69" t="s">
        <v>521</v>
      </c>
      <c r="CV258" s="67" t="s">
        <v>521</v>
      </c>
      <c r="CW258" s="67" t="s">
        <v>521</v>
      </c>
      <c r="CX258" s="67" t="s">
        <v>521</v>
      </c>
      <c r="CY258" s="67" t="s">
        <v>521</v>
      </c>
      <c r="CZ258" s="67" t="s">
        <v>521</v>
      </c>
      <c r="DA258" s="67" t="s">
        <v>521</v>
      </c>
      <c r="DB258" s="67" t="s">
        <v>521</v>
      </c>
      <c r="DC258" s="67" t="s">
        <v>521</v>
      </c>
      <c r="DD258" s="68" t="s">
        <v>521</v>
      </c>
      <c r="DE258" s="69" t="s">
        <v>521</v>
      </c>
      <c r="DF258" s="71" t="s">
        <v>521</v>
      </c>
      <c r="DG258" s="67" t="s">
        <v>521</v>
      </c>
      <c r="DH258" s="67" t="s">
        <v>521</v>
      </c>
      <c r="DI258" s="67" t="s">
        <v>521</v>
      </c>
      <c r="DJ258" s="67" t="s">
        <v>521</v>
      </c>
      <c r="DK258" s="67" t="s">
        <v>521</v>
      </c>
      <c r="DL258" s="67" t="s">
        <v>521</v>
      </c>
      <c r="DM258" s="67" t="s">
        <v>521</v>
      </c>
      <c r="DN258" s="68" t="s">
        <v>521</v>
      </c>
      <c r="DO258" s="70" t="s">
        <v>521</v>
      </c>
      <c r="DP258" s="71" t="s">
        <v>521</v>
      </c>
      <c r="DQ258" s="67" t="s">
        <v>521</v>
      </c>
      <c r="DR258" s="67" t="s">
        <v>521</v>
      </c>
      <c r="DS258" s="67" t="s">
        <v>521</v>
      </c>
      <c r="DT258" s="67" t="s">
        <v>521</v>
      </c>
      <c r="DU258" s="67" t="s">
        <v>521</v>
      </c>
      <c r="DV258" s="67" t="s">
        <v>521</v>
      </c>
      <c r="DW258" s="67" t="s">
        <v>521</v>
      </c>
      <c r="DX258" s="72" t="s">
        <v>521</v>
      </c>
      <c r="DY258" s="146" t="s">
        <v>522</v>
      </c>
      <c r="DZ258" s="74">
        <v>3</v>
      </c>
      <c r="EA258" s="74">
        <v>4</v>
      </c>
      <c r="EB258" s="74">
        <v>4</v>
      </c>
      <c r="EC258" s="75">
        <v>5</v>
      </c>
      <c r="ED258" s="168" t="s">
        <v>522</v>
      </c>
      <c r="EE258" s="74">
        <f t="shared" si="474"/>
        <v>3</v>
      </c>
      <c r="EF258" s="74">
        <f t="shared" si="475"/>
        <v>12</v>
      </c>
      <c r="EG258" s="74">
        <f t="shared" si="476"/>
        <v>48</v>
      </c>
      <c r="EH258" s="77">
        <f t="shared" si="477"/>
        <v>240</v>
      </c>
      <c r="EI258" s="73">
        <v>10</v>
      </c>
      <c r="EJ258" s="74">
        <v>50</v>
      </c>
      <c r="EK258" s="74">
        <v>270</v>
      </c>
      <c r="EL258" s="74">
        <v>900</v>
      </c>
      <c r="EM258" s="75">
        <v>2700</v>
      </c>
      <c r="EN258" s="78">
        <v>1</v>
      </c>
      <c r="EO258" s="79">
        <f t="shared" si="478"/>
        <v>1.6666666666666667</v>
      </c>
      <c r="EP258" s="79">
        <f t="shared" si="479"/>
        <v>2.25</v>
      </c>
      <c r="EQ258" s="79">
        <f t="shared" si="480"/>
        <v>1.875</v>
      </c>
      <c r="ER258" s="80">
        <f t="shared" si="481"/>
        <v>1.125</v>
      </c>
      <c r="ES258" s="128" t="s">
        <v>564</v>
      </c>
      <c r="ET258" s="82"/>
      <c r="EU258" s="83">
        <v>4</v>
      </c>
      <c r="EV258" s="146">
        <v>89</v>
      </c>
      <c r="EW258" s="147">
        <v>40</v>
      </c>
      <c r="EX258" s="147">
        <v>90</v>
      </c>
      <c r="EY258" s="147">
        <v>53</v>
      </c>
      <c r="EZ258" s="147">
        <v>14</v>
      </c>
      <c r="FA258" s="147">
        <v>14</v>
      </c>
      <c r="FB258" s="147">
        <v>76</v>
      </c>
      <c r="FC258" s="147">
        <v>67</v>
      </c>
      <c r="FD258" s="74">
        <f t="shared" si="482"/>
        <v>104</v>
      </c>
      <c r="FE258" s="84">
        <f t="shared" si="483"/>
        <v>157</v>
      </c>
      <c r="FF258" s="73">
        <f>RANK(EV258,$EV$9:$EV$497,0)</f>
        <v>121</v>
      </c>
      <c r="FG258" s="74">
        <f>RANK(EW258,$EW$9:$EW$497,0)</f>
        <v>233</v>
      </c>
      <c r="FH258" s="74">
        <f>RANK(EX258,$EX$9:$EX$497,0)</f>
        <v>30</v>
      </c>
      <c r="FI258" s="74">
        <f>RANK(EY258,$EY$9:$EY$497,0)</f>
        <v>116</v>
      </c>
      <c r="FJ258" s="74">
        <f>RANK(EZ258,$EZ$9:$EZ$497,0)</f>
        <v>271</v>
      </c>
      <c r="FK258" s="74">
        <f>RANK(FA258,$FA$9:$FA$497,0)</f>
        <v>253</v>
      </c>
      <c r="FL258" s="74">
        <f>RANK(FB258,$FB$9:$FB$497,0)</f>
        <v>68</v>
      </c>
      <c r="FM258" s="74">
        <f>RANK(FC258,$FC$9:$FC$497,0)</f>
        <v>104</v>
      </c>
      <c r="FN258" s="74">
        <f>RANK(FD258,$FD$9:$FD$497,0)</f>
        <v>77</v>
      </c>
      <c r="FO258" s="84">
        <f>RANK(FE258,$FE$9:$FE$497,0)</f>
        <v>50</v>
      </c>
      <c r="FP258" s="73">
        <f>COUNTIFS($EV$9:$EV$497,"&gt;"&amp;EV258,$ES$9:$ES$497,ES258)+1</f>
        <v>28</v>
      </c>
      <c r="FQ258" s="74">
        <f>COUNTIFS($EW$9:$EW$497,"&gt;"&amp;EW258,$ES$9:$ES$497,ES258)+1</f>
        <v>55</v>
      </c>
      <c r="FR258" s="74">
        <f>COUNTIFS($EX$9:$EX$497,"&gt;"&amp;EX258,$ES$9:$ES$497,ES258)+1</f>
        <v>10</v>
      </c>
      <c r="FS258" s="74">
        <f>COUNTIFS($EY$9:$EY$497,"&gt;"&amp;EY258,$ES$9:$ES$497,ES258)+1</f>
        <v>30</v>
      </c>
      <c r="FT258" s="74">
        <f>COUNTIFS($EZ$9:$EZ$497,"&gt;"&amp;EZ258,$ES$9:$ES$497,ES258)+1</f>
        <v>74</v>
      </c>
      <c r="FU258" s="74">
        <f>COUNTIFS($FA$9:$FA$497,"&gt;"&amp;FA258,$ES$9:$ES$497,ES258)+1</f>
        <v>72</v>
      </c>
      <c r="FV258" s="74">
        <f>COUNTIFS($FB$9:$FB$497,"&gt;"&amp;FB258,$ES$9:$ES$497,ES258)+1</f>
        <v>40</v>
      </c>
      <c r="FW258" s="74">
        <f>COUNTIFS($FC$9:$FC$497,"&gt;"&amp;FC258,$ES$9:$ES$497,ES258)+1</f>
        <v>49</v>
      </c>
      <c r="FX258" s="74">
        <f>COUNTIFS($FD$9:$FD$497,"&gt;"&amp;FD258,$ES$9:$ES$497,ES258)+1</f>
        <v>19</v>
      </c>
      <c r="FY258" s="84">
        <f>COUNTIFS($FE$9:$FE$497,"&gt;"&amp;FE258,$ES$9:$ES$497,ES258)+1</f>
        <v>27</v>
      </c>
      <c r="FZ258" s="85">
        <f t="shared" si="484"/>
        <v>0.9</v>
      </c>
      <c r="GA258" s="86">
        <f t="shared" si="485"/>
        <v>0.4</v>
      </c>
      <c r="GB258" s="86">
        <f t="shared" si="486"/>
        <v>0.91</v>
      </c>
      <c r="GC258" s="86">
        <f t="shared" si="487"/>
        <v>0.54</v>
      </c>
      <c r="GD258" s="86">
        <f t="shared" si="488"/>
        <v>0.14000000000000001</v>
      </c>
      <c r="GE258" s="86">
        <f t="shared" si="489"/>
        <v>0.14000000000000001</v>
      </c>
      <c r="GF258" s="86">
        <f t="shared" si="490"/>
        <v>0.77</v>
      </c>
      <c r="GG258" s="86">
        <f t="shared" si="491"/>
        <v>0.68</v>
      </c>
      <c r="GH258" s="86">
        <f t="shared" si="492"/>
        <v>1.05</v>
      </c>
      <c r="GI258" s="87">
        <f t="shared" si="493"/>
        <v>1.59</v>
      </c>
      <c r="GJ258" s="85">
        <f>ROUND(((FZ258-AVERAGE(FZ$9:FZ$497))/STDEVP(FZ$9:FZ$497)*10+50),2)</f>
        <v>47.41</v>
      </c>
      <c r="GK258" s="86">
        <f>ROUND(((GA258-AVERAGE(GA$9:GA$497))/STDEVP(GA$9:GA$497)*10+50),2)</f>
        <v>41.32</v>
      </c>
      <c r="GL258" s="86">
        <f>ROUND(((GB258-AVERAGE(GB$9:GB$497))/STDEVP(GB$9:GB$497)*10+50),2)</f>
        <v>62.29</v>
      </c>
      <c r="GM258" s="86">
        <f>ROUND(((GC258-AVERAGE(GC$9:GC$497))/STDEVP(GC$9:GC$497)*10+50),2)</f>
        <v>50.7</v>
      </c>
      <c r="GN258" s="86">
        <f>ROUND(((GD258-AVERAGE(GD$9:GD$497))/STDEVP(GD$9:GD$497)*10+50),2)</f>
        <v>41.36</v>
      </c>
      <c r="GO258" s="86">
        <f>ROUND(((GE258-AVERAGE(GE$9:GE$497))/STDEVP(GE$9:GE$497)*10+50),2)</f>
        <v>42.44</v>
      </c>
      <c r="GP258" s="86">
        <f>ROUND(((GF258-AVERAGE(GF$9:GF$497))/STDEVP(GF$9:GF$497)*10+50),2)</f>
        <v>54.25</v>
      </c>
      <c r="GQ258" s="86">
        <f>ROUND(((GG258-AVERAGE(GG$9:GG$497))/STDEVP(GG$9:GG$497)*10+50),2)</f>
        <v>51.53</v>
      </c>
      <c r="GR258" s="86">
        <f>ROUND(((GH258-AVERAGE(GH$9:GH$497))/STDEVP(GH$9:GH$497)*10+50),2)</f>
        <v>52.74</v>
      </c>
      <c r="GS258" s="87">
        <f>ROUND(((GI258-AVERAGE(GI$9:GI$497))/STDEVP(GI$9:GI$497)*10+50),2)</f>
        <v>57.9</v>
      </c>
      <c r="GT258" s="73">
        <f>RANK(GJ258,$GJ$9:$GJ$497,0)</f>
        <v>264</v>
      </c>
      <c r="GU258" s="74">
        <f>RANK(GK258,$GK$9:$GK$497,0)</f>
        <v>342</v>
      </c>
      <c r="GV258" s="74">
        <f>RANK(GL258,$GL$9:$GL$497,0)</f>
        <v>57</v>
      </c>
      <c r="GW258" s="74">
        <f>RANK(GM258,$GM$9:$GM$497,0)</f>
        <v>165</v>
      </c>
      <c r="GX258" s="74">
        <f>RANK(GN258,$GN$9:$GN$497,0)</f>
        <v>381</v>
      </c>
      <c r="GY258" s="74">
        <f>RANK(GO258,$GO$9:$GO$497,0)</f>
        <v>362</v>
      </c>
      <c r="GZ258" s="74">
        <f>RANK(GP258,$GP$9:$GP$497,0)</f>
        <v>144</v>
      </c>
      <c r="HA258" s="74">
        <f>RANK(GQ258,$GQ$9:$GQ$497,0)</f>
        <v>189</v>
      </c>
      <c r="HB258" s="74">
        <f>RANK(GR258,$GR$9:$GR$497,0)</f>
        <v>140</v>
      </c>
      <c r="HC258" s="84">
        <f>RANK(GS258,$GS$9:$GS$497,0)</f>
        <v>90</v>
      </c>
      <c r="HD258" s="85">
        <f>ROUND(AVERAGEIF($ES$9:$ES$497,$ES258,$FZ$9:$FZ$497),2)</f>
        <v>0.92</v>
      </c>
      <c r="HE258" s="86">
        <f>ROUND(AVERAGEIF($ES$9:$ES$497,$ES258,$GA$9:$GA$497),2)</f>
        <v>0.65</v>
      </c>
      <c r="HF258" s="86">
        <f>ROUND(AVERAGEIF($ES$9:$ES$497,$ES258,$GB$9:$GB$497),2)</f>
        <v>0.69</v>
      </c>
      <c r="HG258" s="86">
        <f>ROUND(AVERAGEIF($ES$9:$ES$497,$ES258,$GC$9:$GC$497),2)</f>
        <v>0.54</v>
      </c>
      <c r="HH258" s="86">
        <f>ROUND(AVERAGEIF($ES$9:$ES$497,$ES258,$GD$9:$GD$497),2)</f>
        <v>0.32</v>
      </c>
      <c r="HI258" s="86">
        <f>ROUND(AVERAGEIF($ES$9:$ES$497,$ES258,$GE$9:$GE$497),2)</f>
        <v>0.33</v>
      </c>
      <c r="HJ258" s="86">
        <f>ROUND(AVERAGEIF($ES$9:$ES$497,$ES258,$GF$9:$GF$497),2)</f>
        <v>0.98</v>
      </c>
      <c r="HK258" s="86">
        <f>ROUND(AVERAGEIF($ES$9:$ES$497,$ES258,$GG$9:$GG$497),2)</f>
        <v>0.86</v>
      </c>
      <c r="HL258" s="86">
        <f>ROUND(AVERAGEIF($ES$9:$ES$497,$ES258,$GH$9:$GH$497),2)</f>
        <v>1.01</v>
      </c>
      <c r="HM258" s="87">
        <f>ROUND(AVERAGEIF($ES$9:$ES$497,$ES258,$GI$9:$GI$497),2)</f>
        <v>1.55</v>
      </c>
      <c r="HN258" s="88">
        <f t="shared" si="494"/>
        <v>-2.0000000000000018E-2</v>
      </c>
      <c r="HO258" s="89">
        <f t="shared" si="495"/>
        <v>-0.25</v>
      </c>
      <c r="HP258" s="89">
        <f t="shared" si="496"/>
        <v>0.22000000000000008</v>
      </c>
      <c r="HQ258" s="89">
        <f t="shared" si="497"/>
        <v>0</v>
      </c>
      <c r="HR258" s="89">
        <f t="shared" si="498"/>
        <v>-0.18</v>
      </c>
      <c r="HS258" s="89">
        <f t="shared" si="499"/>
        <v>-0.19</v>
      </c>
      <c r="HT258" s="89">
        <f t="shared" si="500"/>
        <v>-0.20999999999999996</v>
      </c>
      <c r="HU258" s="89">
        <f t="shared" si="501"/>
        <v>-0.17999999999999994</v>
      </c>
      <c r="HV258" s="89">
        <f t="shared" si="502"/>
        <v>4.0000000000000036E-2</v>
      </c>
      <c r="HW258" s="90">
        <f t="shared" si="503"/>
        <v>4.0000000000000036E-2</v>
      </c>
      <c r="HX258" s="73">
        <f>COUNTIFS($FZ$9:$FZ$497,"&gt;"&amp;FZ258,$ES$9:$ES$497,$ES258)+1</f>
        <v>55</v>
      </c>
      <c r="HY258" s="74">
        <f>COUNTIFS($GA$9:$GA$497,"&gt;"&amp;GA258,$ES$9:$ES$497,$ES258)+1</f>
        <v>88</v>
      </c>
      <c r="HZ258" s="74">
        <f>COUNTIFS($GB$9:$GB$497,"&gt;"&amp;GB258,$ES$9:$ES$497,$ES258)+1</f>
        <v>21</v>
      </c>
      <c r="IA258" s="74">
        <f>COUNTIFS($GC$9:$GC$497,"&gt;"&amp;GC258,$ES$9:$ES$497,$ES258)+1</f>
        <v>41</v>
      </c>
      <c r="IB258" s="74">
        <f>COUNTIFS($GD$9:$GD$497,"&gt;"&amp;GD258,$ES$9:$ES$497,$ES258)+1</f>
        <v>96</v>
      </c>
      <c r="IC258" s="74">
        <f>COUNTIFS($GE$9:$GE$497,"&gt;"&amp;GE258,$ES$9:$ES$497,$ES258)+1</f>
        <v>89</v>
      </c>
      <c r="ID258" s="74">
        <f>COUNTIFS($GF$9:$GF$497,"&gt;"&amp;GF258,$ES$9:$ES$497,$ES258)+1</f>
        <v>74</v>
      </c>
      <c r="IE258" s="74">
        <f>COUNTIFS($GG$9:$GG$497,"&gt;"&amp;GG258,$ES$9:$ES$497,$ES258)+1</f>
        <v>80</v>
      </c>
      <c r="IF258" s="74">
        <f>COUNTIFS($GH$9:$GH$497,"&gt;"&amp;GH258,$ES$9:$ES$497,$ES258)+1</f>
        <v>38</v>
      </c>
      <c r="IG258" s="84">
        <f>COUNTIFS($GI$9:$GI$497,"&gt;"&amp;GI258,$ES$9:$ES$497,$ES258)+1</f>
        <v>43</v>
      </c>
      <c r="IH258" s="148"/>
      <c r="II258" s="149">
        <v>0.05</v>
      </c>
      <c r="IJ258" s="169"/>
      <c r="IK258" s="169"/>
      <c r="IL258" s="149"/>
      <c r="IM258" s="150"/>
      <c r="IN258" s="151"/>
      <c r="IO258" s="152"/>
      <c r="IP258" s="153"/>
      <c r="IQ258" s="149"/>
      <c r="IR258" s="149"/>
      <c r="IS258" s="149"/>
      <c r="IT258" s="149"/>
      <c r="IU258" s="149"/>
      <c r="IV258" s="149"/>
      <c r="IW258" s="154"/>
      <c r="IX258" s="151"/>
      <c r="IY258" s="149"/>
      <c r="IZ258" s="149"/>
      <c r="JA258" s="149"/>
      <c r="JB258" s="149"/>
      <c r="JC258" s="149"/>
      <c r="JD258" s="149">
        <v>7.0000000000000007E-2</v>
      </c>
      <c r="JE258" s="155"/>
      <c r="JF258" s="153"/>
      <c r="JG258" s="149"/>
      <c r="JH258" s="149"/>
      <c r="JI258" s="149"/>
      <c r="JJ258" s="149"/>
      <c r="JK258" s="149"/>
      <c r="JL258" s="149"/>
      <c r="JM258" s="154"/>
      <c r="JN258" s="151"/>
      <c r="JO258" s="149"/>
      <c r="JP258" s="149"/>
      <c r="JQ258" s="149"/>
      <c r="JR258" s="149"/>
      <c r="JS258" s="149"/>
      <c r="JT258" s="149"/>
      <c r="JU258" s="149"/>
      <c r="JV258" s="149"/>
      <c r="JW258" s="149"/>
      <c r="JX258" s="149"/>
      <c r="JY258" s="149"/>
      <c r="JZ258" s="155">
        <v>0.05</v>
      </c>
      <c r="KA258" s="151"/>
      <c r="KB258" s="149"/>
      <c r="KC258" s="149"/>
      <c r="KD258" s="149"/>
      <c r="KE258" s="155"/>
      <c r="KF258" s="153"/>
      <c r="KG258" s="149"/>
      <c r="KH258" s="149"/>
      <c r="KI258" s="149"/>
      <c r="KJ258" s="149"/>
      <c r="KK258" s="156"/>
      <c r="KL258" s="149"/>
      <c r="KM258" s="149"/>
      <c r="KN258" s="149"/>
      <c r="KO258" s="149"/>
      <c r="KP258" s="149"/>
      <c r="KQ258" s="149"/>
      <c r="KR258" s="149"/>
      <c r="KS258" s="154"/>
      <c r="KT258" s="154"/>
      <c r="KU258" s="154"/>
      <c r="KV258" s="154"/>
      <c r="KW258" s="151"/>
      <c r="KX258" s="149"/>
      <c r="KY258" s="149"/>
      <c r="KZ258" s="149"/>
      <c r="LA258" s="149"/>
      <c r="LB258" s="149"/>
      <c r="LC258" s="154"/>
      <c r="LD258" s="151"/>
      <c r="LE258" s="152"/>
      <c r="LF258" s="157"/>
      <c r="LG258" s="158"/>
      <c r="LH258" s="151"/>
      <c r="LI258" s="149"/>
      <c r="LJ258" s="147"/>
      <c r="LK258" s="147"/>
      <c r="LL258" s="147"/>
      <c r="LM258" s="159"/>
      <c r="LN258" s="153"/>
      <c r="LO258" s="149"/>
      <c r="LP258" s="149"/>
      <c r="LQ258" s="149"/>
      <c r="LR258" s="154"/>
      <c r="LS258" s="151"/>
      <c r="LT258" s="149"/>
      <c r="LU258" s="149"/>
      <c r="LV258" s="149"/>
      <c r="LW258" s="149"/>
      <c r="LX258" s="149"/>
      <c r="LY258" s="149">
        <v>7.0000000000000007E-2</v>
      </c>
      <c r="LZ258" s="149"/>
      <c r="MA258" s="155"/>
      <c r="MB258" s="153"/>
      <c r="MC258" s="149"/>
      <c r="MD258" s="149"/>
      <c r="ME258" s="149"/>
      <c r="MF258" s="149"/>
      <c r="MG258" s="149"/>
      <c r="MH258" s="149"/>
      <c r="MI258" s="149"/>
      <c r="MJ258" s="149"/>
      <c r="MK258" s="149"/>
      <c r="ML258" s="149"/>
      <c r="MM258" s="149"/>
      <c r="MN258" s="156"/>
      <c r="MO258" s="156"/>
      <c r="MP258" s="154"/>
      <c r="MQ258" s="151"/>
      <c r="MR258" s="149"/>
      <c r="MS258" s="149">
        <v>0.05</v>
      </c>
      <c r="MT258" s="149"/>
      <c r="MU258" s="149"/>
      <c r="MV258" s="156"/>
      <c r="MW258" s="149"/>
      <c r="MX258" s="149"/>
      <c r="MY258" s="149"/>
      <c r="MZ258" s="149"/>
      <c r="NA258" s="149"/>
      <c r="NB258" s="149"/>
      <c r="NC258" s="149"/>
      <c r="ND258" s="154"/>
      <c r="NE258" s="154"/>
      <c r="NF258" s="154"/>
      <c r="NG258" s="154"/>
      <c r="NH258" s="151"/>
      <c r="NI258" s="149"/>
      <c r="NJ258" s="149"/>
      <c r="NK258" s="149"/>
      <c r="NL258" s="149"/>
      <c r="NM258" s="149"/>
      <c r="NN258" s="94"/>
      <c r="NO258" s="151"/>
      <c r="NP258" s="160"/>
      <c r="NQ258" s="145" t="s">
        <v>1134</v>
      </c>
      <c r="NR258" s="199" t="s">
        <v>1139</v>
      </c>
      <c r="NS258" s="199"/>
      <c r="NT258" s="199"/>
      <c r="NU258" s="199" t="s">
        <v>1140</v>
      </c>
      <c r="NV258" s="135">
        <v>44425</v>
      </c>
      <c r="NW258" s="199" t="s">
        <v>2159</v>
      </c>
      <c r="NX258" s="136" t="s">
        <v>1141</v>
      </c>
      <c r="NY258" s="129" t="s">
        <v>912</v>
      </c>
      <c r="NZ258" s="136" t="s">
        <v>1141</v>
      </c>
      <c r="OA258" s="137"/>
      <c r="OB258" s="137"/>
      <c r="OC258" s="137"/>
      <c r="OD258" s="108">
        <f t="shared" si="504"/>
        <v>240</v>
      </c>
      <c r="OE258" s="109">
        <v>5</v>
      </c>
      <c r="OF258" s="110">
        <f t="shared" si="505"/>
        <v>23</v>
      </c>
      <c r="OG258" s="109">
        <v>7</v>
      </c>
      <c r="OH258" s="111">
        <f>ROUND(AVERAGEIF($ES$9:$ES$497,$ES258,EV$9:EV$497),0)</f>
        <v>67</v>
      </c>
      <c r="OI258" s="112">
        <f>ROUND(AVERAGEIF($ES$9:$ES$497,$ES258,EW$9:EW$497),0)</f>
        <v>45</v>
      </c>
      <c r="OJ258" s="112">
        <f>ROUND(AVERAGEIF($ES$9:$ES$497,$ES258,EX$9:EX$497),0)</f>
        <v>51</v>
      </c>
      <c r="OK258" s="112">
        <f>ROUND(AVERAGEIF($ES$9:$ES$497,$ES258,EY$9:EY$497),0)</f>
        <v>39</v>
      </c>
      <c r="OL258" s="112">
        <f>ROUND(AVERAGEIF($ES$9:$ES$497,$ES258,EZ$9:EZ$497),0)</f>
        <v>21</v>
      </c>
      <c r="OM258" s="112">
        <f>ROUND(AVERAGEIF($ES$9:$ES$497,$ES258,FA$9:FA$497),0)</f>
        <v>21</v>
      </c>
      <c r="ON258" s="112">
        <f>ROUND(AVERAGEIF($ES$9:$ES$497,$ES258,FB$9:FB$497),0)</f>
        <v>68</v>
      </c>
      <c r="OO258" s="112">
        <f>ROUND(AVERAGEIF($ES$9:$ES$497,$ES258,FC$9:FC$497),0)</f>
        <v>64</v>
      </c>
      <c r="OP258" s="112">
        <f>ROUND(AVERAGEIF($ES$9:$ES$497,$ES258,FD$9:FD$497),0)</f>
        <v>72</v>
      </c>
      <c r="OQ258" s="113">
        <f>ROUND(AVERAGEIF($ES$9:$ES$497,$ES258,FE$9:FE$497),0)</f>
        <v>115</v>
      </c>
      <c r="OR258" s="114">
        <f>ROUND(EV258/MAX(EV$9:EV$497)*100,0)</f>
        <v>50</v>
      </c>
      <c r="OS258" s="115">
        <f>ROUND(EW258/MAX(EW$9:EW$497)*100,0)</f>
        <v>31</v>
      </c>
      <c r="OT258" s="115">
        <f>ROUND(EX258/MAX(EX$9:EX$497)*100,0)</f>
        <v>75</v>
      </c>
      <c r="OU258" s="115">
        <f>ROUND(EY258/MAX(EY$9:EY$497)*100,0)</f>
        <v>36</v>
      </c>
      <c r="OV258" s="115">
        <f>ROUND(EZ258/MAX(EZ$9:EZ$497)*100,0)</f>
        <v>11</v>
      </c>
      <c r="OW258" s="115">
        <f>ROUND(FA258/MAX(FA$9:FA$497)*100,0)</f>
        <v>12</v>
      </c>
      <c r="OX258" s="115">
        <f>ROUND(FB258/MAX(FB$9:FB$497)*100,0)</f>
        <v>57</v>
      </c>
      <c r="OY258" s="116">
        <f>ROUND(FC258/MAX(FC$9:FC$497)*100,0)</f>
        <v>46</v>
      </c>
      <c r="OZ258" s="115">
        <f>ROUND(FD258/MAX(FD$9:FD$497)*100,0)</f>
        <v>70</v>
      </c>
      <c r="PA258" s="117">
        <f>ROUND(FE258/MAX(FE$9:FE$497)*100,0)</f>
        <v>64</v>
      </c>
      <c r="PB258" s="118">
        <f t="shared" si="506"/>
        <v>583</v>
      </c>
      <c r="PC258" s="115">
        <f t="shared" si="507"/>
        <v>391</v>
      </c>
      <c r="PD258" s="115">
        <f t="shared" si="508"/>
        <v>616</v>
      </c>
      <c r="PE258" s="115">
        <f t="shared" si="509"/>
        <v>675</v>
      </c>
      <c r="PF258" s="115">
        <f t="shared" si="510"/>
        <v>401</v>
      </c>
      <c r="PG258" s="119">
        <f t="shared" si="511"/>
        <v>327</v>
      </c>
      <c r="PH258" s="118">
        <f>ROUND(PB258/MAX(PB$9:PB$497)*100,0)</f>
        <v>69</v>
      </c>
      <c r="PI258" s="115">
        <f>ROUND(PC258/MAX(PC$9:PC$497)*100,0)</f>
        <v>47</v>
      </c>
      <c r="PJ258" s="115">
        <f>ROUND(PD258/MAX(PD$9:PD$497)*100,0)</f>
        <v>65</v>
      </c>
      <c r="PK258" s="115">
        <f>ROUND(PE258/MAX(PE$9:PE$497)*100,0)</f>
        <v>67</v>
      </c>
      <c r="PL258" s="115">
        <f>ROUND(PF258/MAX(PF$9:PF$497)*100,0)</f>
        <v>56</v>
      </c>
      <c r="PM258" s="119">
        <f>ROUND(PG258/MAX(PG$9:PG$497)*100,0)</f>
        <v>48</v>
      </c>
      <c r="PN258" s="118">
        <f>RANK(PH258,PH$9:PH$497,0)</f>
        <v>56</v>
      </c>
      <c r="PO258" s="115">
        <f>RANK(PI258,PI$9:PI$497,0)</f>
        <v>150</v>
      </c>
      <c r="PP258" s="115">
        <f>RANK(PJ258,PJ$9:PJ$497,0)</f>
        <v>93</v>
      </c>
      <c r="PQ258" s="115">
        <f>RANK(PK258,PK$9:PK$497,0)</f>
        <v>54</v>
      </c>
      <c r="PR258" s="115">
        <f>RANK(PL258,PL$9:PL$497,0)</f>
        <v>164</v>
      </c>
      <c r="PS258" s="119">
        <f>RANK(PM258,PM$9:PM$497,0)</f>
        <v>178</v>
      </c>
      <c r="PT258" s="120">
        <f>ROUND(FZ258/MAX(FZ$9:FZ$497)*100,0)</f>
        <v>49</v>
      </c>
      <c r="PU258" s="115">
        <f>ROUND(GA258/MAX(GA$9:GA$497)*100,0)</f>
        <v>22</v>
      </c>
      <c r="PV258" s="115">
        <f>ROUND(GB258/MAX(GB$9:GB$497)*100,0)</f>
        <v>66</v>
      </c>
      <c r="PW258" s="115">
        <f>ROUND(GC258/MAX(GC$9:GC$497)*100,0)</f>
        <v>43</v>
      </c>
      <c r="PX258" s="115">
        <f>ROUND(GD258/MAX(GD$9:GD$497)*100,0)</f>
        <v>8</v>
      </c>
      <c r="PY258" s="115">
        <f>ROUND(GE258/MAX(GE$9:GE$497)*100,0)</f>
        <v>8</v>
      </c>
      <c r="PZ258" s="115">
        <f>ROUND(GF258/MAX(GF$9:GF$497)*100,0)</f>
        <v>36</v>
      </c>
      <c r="QA258" s="116">
        <f>ROUND(GG258/MAX(GG$9:GG$497)*100,0)</f>
        <v>37</v>
      </c>
      <c r="QB258" s="115">
        <f>ROUND(GH258/MAX(GH$9:GH$497)*100,0)</f>
        <v>47</v>
      </c>
      <c r="QC258" s="121">
        <f>ROUND(GI258/MAX(GI$9:GI$497)*100,0)</f>
        <v>51</v>
      </c>
      <c r="QD258" s="120">
        <f>ROUND(AVERAGEIF($ES$9:$ES$497,$ES258,PT$9:PT$497),0)</f>
        <v>50</v>
      </c>
      <c r="QE258" s="120">
        <f>ROUND(AVERAGEIF($ES$9:$ES$497,$ES258,PU$9:PU$497),0)</f>
        <v>37</v>
      </c>
      <c r="QF258" s="120">
        <f>ROUND(AVERAGEIF($ES$9:$ES$497,$ES258,PV$9:PV$497),0)</f>
        <v>50</v>
      </c>
      <c r="QG258" s="120">
        <f>ROUND(AVERAGEIF($ES$9:$ES$497,$ES258,PW$9:PW$497),0)</f>
        <v>43</v>
      </c>
      <c r="QH258" s="120">
        <f>ROUND(AVERAGEIF($ES$9:$ES$497,$ES258,PX$9:PX$497),0)</f>
        <v>18</v>
      </c>
      <c r="QI258" s="120">
        <f>ROUND(AVERAGEIF($ES$9:$ES$497,$ES258,PY$9:PY$497),0)</f>
        <v>20</v>
      </c>
      <c r="QJ258" s="120">
        <f>ROUND(AVERAGEIF($ES$9:$ES$497,$ES258,PZ$9:PZ$497),0)</f>
        <v>46</v>
      </c>
      <c r="QK258" s="120">
        <f>ROUND(AVERAGEIF($ES$9:$ES$497,$ES258,QA$9:QA$497),0)</f>
        <v>47</v>
      </c>
      <c r="QL258" s="120">
        <f>ROUND(AVERAGEIF($ES$9:$ES$497,$ES258,QB$9:QB$497),0)</f>
        <v>45</v>
      </c>
      <c r="QM258" s="120">
        <f>ROUND(AVERAGEIF($ES$9:$ES$497,$ES258,QC$9:QC$497),0)</f>
        <v>49</v>
      </c>
      <c r="QN258" s="114">
        <f t="shared" si="512"/>
        <v>558</v>
      </c>
      <c r="QO258" s="115">
        <f t="shared" si="513"/>
        <v>326</v>
      </c>
      <c r="QP258" s="115">
        <f t="shared" si="514"/>
        <v>590</v>
      </c>
      <c r="QQ258" s="115">
        <f t="shared" si="515"/>
        <v>669</v>
      </c>
      <c r="QR258" s="115">
        <f t="shared" si="516"/>
        <v>464</v>
      </c>
      <c r="QS258" s="119">
        <f t="shared" si="517"/>
        <v>296</v>
      </c>
      <c r="QT258" s="114">
        <f>ROUND((QN258-MIN(QN$9:QN$497))/(MAX(QN$9:QN$497)-MIN(QN$9:QN$497))*100,0)</f>
        <v>51</v>
      </c>
      <c r="QU258" s="115">
        <f>ROUND((QO258-MIN(QO$9:QO$497))/(MAX(QO$9:QO$497)-MIN(QO$9:QO$497))*100,0)</f>
        <v>17</v>
      </c>
      <c r="QV258" s="115">
        <f>ROUND((QP258-MIN(QP$9:QP$497))/(MAX(QP$9:QP$497)-MIN(QP$9:QP$497))*100,0)</f>
        <v>35</v>
      </c>
      <c r="QW258" s="115">
        <f>ROUND((QQ258-MIN(QQ$9:QQ$497))/(MAX(QQ$9:QQ$497)-MIN(QQ$9:QQ$497))*100,0)</f>
        <v>48</v>
      </c>
      <c r="QX258" s="115">
        <f>ROUND((QR258-MIN(QR$9:QR$497))/(MAX(QR$9:QR$497)-MIN(QR$9:QR$497))*100,0)</f>
        <v>38</v>
      </c>
      <c r="QY258" s="115">
        <f>ROUND((QS258-MIN(QS$9:QS$497))/(MAX(QS$9:QS$497)-MIN(QS$9:QS$497))*100,0)</f>
        <v>25</v>
      </c>
      <c r="QZ258" s="114">
        <f>RANK(QN258,QN$9:QN$497,0)</f>
        <v>93</v>
      </c>
      <c r="RA258" s="115">
        <f>RANK(QO258,QO$9:QO$497,0)</f>
        <v>324</v>
      </c>
      <c r="RB258" s="115">
        <f>RANK(QP258,QP$9:QP$497,0)</f>
        <v>155</v>
      </c>
      <c r="RC258" s="115">
        <f>RANK(QQ258,QQ$9:QQ$497,0)</f>
        <v>104</v>
      </c>
      <c r="RD258" s="115">
        <f>RANK(QR258,QR$9:QR$497,0)</f>
        <v>299</v>
      </c>
      <c r="RE258" s="115">
        <f>RANK(QS258,QS$9:QS$497,0)</f>
        <v>349</v>
      </c>
      <c r="RF258" s="122"/>
      <c r="RG258" s="115">
        <f>($RH$3*(IH258+IJ258)*100*100/MAX(EX$9:EX$497)*$RO$3) +($RH$3*(II258+IJ258)*100*100/MAX(EX$9:EX$497)*$RO$4) + ($RH$3*IK258*100*100/MAX(EX$9:EX$497)*0.098)</f>
        <v>7.4791666666666661</v>
      </c>
      <c r="RH258" s="115">
        <f>($RH$4*IL258*100*100/MAX(EZ$9:EZ$497))*$RQ$3</f>
        <v>0</v>
      </c>
      <c r="RI258" s="115">
        <f>($RH$3*IM258*100*100/MAX(EY$9:EY$497))*$RQ$4</f>
        <v>0</v>
      </c>
      <c r="RJ258" s="115">
        <f>($RH$3*IN258*100*100/MAX(EX$9:EX$497))</f>
        <v>0</v>
      </c>
      <c r="RK258" s="115">
        <f>($RH$4*IO258*100*100/MAX(EZ$9:EZ$497))*$RQ$3</f>
        <v>0</v>
      </c>
      <c r="RL258" s="115">
        <f>(($RL$4*IP258*100*((100/MAX(EX$9:EX$497)+100/MAX(EZ$9:EZ$497))/2))+($RL$4*IQ258*100*((100/MAX(EX$9:EX$497)+100/MAX(EZ$9:EZ$497))/2))+($RL$4*IR258*100*((100/MAX(EX$9:EX$497)+100/MAX(EZ$9:EZ$497))/2))+($RL$4*IS258*100*((100/MAX(EX$9:EX$497)+100/MAX(EZ$9:EZ$497))/2))+($RL$4*IT258*100*((100/MAX(EX$9:EX$497)+100/MAX(EZ$9:EZ$497))/2))+($RL$4*IU258*100*((100/MAX(EX$9:EX$497)+100/MAX(EZ$9:EZ$497))/2))+($RL$4*IV258*100*((100/MAX(EX$9:EX$497)+100/MAX(EZ$9:EZ$497))/2))+($RL$4*IW258*100*((100/MAX(EX$9:EX$497)+100/MAX(EZ$9:EZ$497))/2)))*$RS$3</f>
        <v>0</v>
      </c>
      <c r="RM258" s="115">
        <f>(($RH$3*IX258*100*100/MAX(EX$9:EX$497))+($RH$3*IY258*100*100/MAX(EX$9:EX$497))+($RH$3*IZ258*100*100/MAX(EX$9:EX$497))+($RH$3*JA258*100*100/MAX(EX$9:EX$497))+($RH$3*JB258*100*100/MAX(EX$9:EX$497))+($RH$3*JC258*100*100/MAX(EX$9:EX$497))+($RH$3*JD258*100*100/MAX(EX$9:EX$497))+($RH$3*JE258*100*100/MAX(EX$9:EX$497)))*$RS$4</f>
        <v>5.8450000000000006</v>
      </c>
      <c r="RN258" s="115">
        <f>(($RH$4*JF258*100*100/MAX(EZ$9:EZ$497)) + ($RH$4*JG258*100*100/MAX(EZ$9:EZ$497)) + ($RH$4*JH258*100*100/MAX(EZ$9:EZ$497)) + ($RH$4*JI258*100*100/MAX(EZ$9:EZ$497)) + ($RH$4*JJ258*100*100/MAX(EZ$9:EZ$497)) + ($RH$4*JK258*100*100/MAX(EZ$9:EZ$497)) + ($RH$4*JL258*100*100/MAX(EZ$9:EZ$497)) + ($RH$4*JM258*100*100/MAX(EZ$9:EZ$497)))*$RU$3</f>
        <v>0</v>
      </c>
      <c r="RO258" s="115">
        <f>(($RL$4*JN258*100*((100/MAX(EX$9:EX$497)+100/MAX(EZ$9:EZ$497))/2))+($RL$4*JO258*100*((100/MAX(EX$9:EX$497)+100/MAX(EZ$9:EZ$497))/2))+($RL$4*JP258*100*((100/MAX(EX$9:EX$497)+100/MAX(EZ$9:EZ$497))/2))+($RL$4*JQ258*100*((100/MAX(EX$9:EX$497)+100/MAX(EZ$9:EZ$497))/2))+($RL$4*JR258*100*((100/MAX(EX$9:EX$497)+100/MAX(EZ$9:EZ$497))/2))+($RL$4*JS258*100*((100/MAX(EX$9:EX$497)+100/MAX(EZ$9:EZ$497))/2))+($RL$4*JT258*100*((100/MAX(EX$9:EX$497)+100/MAX(EZ$9:EZ$497))/2))+($RL$4*JU258*100*((100/MAX(EX$9:EX$497)+100/MAX(EZ$9:EZ$497))/2))+($RL$4*JV258*100*((100/MAX(EX$9:EX$497)+100/MAX(EZ$9:EZ$497))/2))+($RL$4*JW258*100*((100/MAX(EX$9:EX$497)+100/MAX(EZ$9:EZ$497))/2))+($RL$4*JX258*100*((100/MAX(EX$9:EX$497)+100/MAX(EZ$9:EZ$497))/2))+($RL$4*JY258*100*((100/MAX(EX$9:EX$497)+100/MAX(EZ$9:EZ$497))/2))+($RL$4*JZ258*100*((100/MAX(EX$9:EX$497)+100/MAX(EZ$9:EZ$497))/2)))*$RW$3/2</f>
        <v>2.6133333333333337</v>
      </c>
      <c r="RP258" s="119">
        <f>($RJ$3*KA258*100*100/MAX(FA$9:FA$497)) + ($RJ$3*KB258*100*100/MAX(FA$9:FA$497)/2) + ($RJ$3*KC258*100*100/MAX(FA$9:FA$497)/2) + ($RJ$3*KD258*100*100/MAX(FA$9:FA$497)/4) + ($RJ$3*KE258*100*100/MAX(FA$9:FA$497)/4)</f>
        <v>0</v>
      </c>
      <c r="RQ258" s="118">
        <f>($RL$4*KF258*100*((100/MAX(EX$9:EX$497)+100/MAX(EZ$9:EZ$497)))) * ($RO$3/2) + (($RL$4*KG258*100*((100/MAX(EX$9:EX$497)+100/MAX(EZ$9:EZ$497))))+($RL$4*KH258*100*((100/MAX(EX$9:EX$497)+100/MAX(EZ$9:EZ$497))))+($RL$4*KI258*100*((100/MAX(EX$9:EX$497)+100/MAX(EZ$9:EZ$497))))+($RL$4*KJ258*100*((100/MAX(EX$9:EX$497)+100/MAX(EZ$9:EZ$497))))+($RL$4*KK258*100*((100/MAX(EX$9:EX$497)+100/MAX(EZ$9:EZ$497))))+($RL$4*KL258*100*((100/MAX(EX$9:EX$497)+100/MAX(EZ$9:EZ$497))))+($RL$4*KM258*100*((100/MAX(EX$9:EX$497)+100/MAX(EZ$9:EZ$497))))+($RL$4*KN258*100*((100/MAX(EX$9:EX$497)+100/MAX(EZ$9:EZ$497))))+($RL$4*KO258*100*((100/MAX(EX$9:EX$497)+100/MAX(EZ$9:EZ$497))))+($RL$4*KP258*100*((100/MAX(EX$9:EX$497)+100/MAX(EZ$9:EZ$497))))+($RL$4*KQ258*100*((100/MAX(EX$9:EX$497)+100/MAX(EZ$9:EZ$497))))+($RL$4*KR258*100*((100/MAX(EX$9:EX$497)+100/MAX(EZ$9:EZ$497))))+($RL$4*KS258*100*((100/MAX(EX$9:EX$497)+100/MAX(EZ$9:EZ$497))))+($RL$4*KV258*100*((100/MAX(EX$9:EX$497)+100/MAX(EZ$9:EZ$497))))) * (($RO$3+$RO$4)/6)</f>
        <v>0</v>
      </c>
      <c r="RR258" s="115">
        <f>(($RL$4*KW258*100*((100/MAX(EX$9:EX$497)+100/MAX(EZ$9:EZ$497))))) * ($RO$3/2) + (($RL$4*KX258*100*((100/MAX(EX$9:EX$497)+100/MAX(EZ$9:EZ$497))))+($RL$4*KY258*100*((100/MAX(EX$9:EX$497)+100/MAX(EZ$9:EZ$497))))+($RL$4*KZ258*100*((100/MAX(EX$9:EX$497)+100/MAX(EZ$9:EZ$497))))+($RL$4*LA258*100*((100/MAX(EX$9:EX$497)+100/MAX(EZ$9:EZ$497))))+($RL$4*LB258*100*((100/MAX(EX$9:EX$497)+100/MAX(EZ$9:EZ$497))))+($RL$4*LC258*100*((100/MAX(EX$9:EX$497)+100/MAX(EZ$9:EZ$497))))) * (($RO$3+$RO$4)/6)</f>
        <v>0</v>
      </c>
      <c r="RS258" s="119">
        <f>(($RL$4*LD258*100*((100/MAX(EX$9:EX$497)+100/MAX(EZ$9:EZ$497))))+($RL$4*LE258*100*((100/MAX(EX$9:EX$497)+100/MAX(EZ$9:EZ$497))))) * (($RO$3+$RO$4)/6)</f>
        <v>0</v>
      </c>
      <c r="RT258" s="118">
        <f>($RJ$4*LH258*100*(100/MAX(EV$9:EV$497)))+($RJ$4*LI258*100*(100/MAX(EV$9:EV$497)))</f>
        <v>0</v>
      </c>
      <c r="RU258" s="119">
        <f>($RJ$4*LJ258*(100/MAX(EV$9:EV$497)))/2 + ($RL$3*LK258*(100/MAX(EW$9:EW$497))) + ($RJ$4*LL258*(100/MAX(EV$9:EV$497)))/4 + ($RL$3*LM258*(100/MAX(EW$9:EW$497)))</f>
        <v>0</v>
      </c>
      <c r="RV258" s="118">
        <f>($RJ$4*LN258*100*100/MAX(EV$9:EV$497)/2)+($RJ$4*LO258*100*100/MAX(EV$9:EV$497)/2)+($RJ$4*LP258*100*100/MAX(EV$9:EV$497))+($RJ$4*LQ258*100*100/MAX(EV$9:EV$497))+($RJ$4*LR258*100*100/MAX(EV$9:EV$497))</f>
        <v>0</v>
      </c>
      <c r="RW258" s="115">
        <f>($RJ$4*LS258*100*100/MAX(EV$9:EV$497)) + (($RJ$4*LT258*100*100/MAX(EV$9:EV$497))+($RJ$4*LU258*100*100/MAX(EV$9:EV$497))+($RJ$4*LV258*100*100/MAX(EV$9:EV$497))+($RJ$4*LW258*100*100/MAX(EV$9:EV$497))+($RJ$4*LX258*100*100/MAX(EV$9:EV$497))+($RJ$4*LY258*100*100/MAX(EV$9:EV$497))+($RJ$4*LZ258*100*100/MAX(EV$9:EV$497))+($RJ$4*MA258*100*100/MAX(EV$9:EV$497)))/2</f>
        <v>5.8988764044943833</v>
      </c>
      <c r="RX258" s="119">
        <f>($RJ$4*MB258*100*100/MAX(EV$9:EV$497))+($RJ$4*MC258*100*100/MAX(EV$9:EV$497))+($RJ$4*MD258*100*100/MAX(EV$9:EV$497))+($RJ$4*ME258*100*100/MAX(EV$9:EV$497))+($RJ$4*MF258*100*100/MAX(EV$9:EV$497))+($RJ$4*MG258*100*100/MAX(EV$9:EV$497))+($RJ$4*MH258*100*100/MAX(EV$9:EV$497))+($RJ$4*MI258*100*100/MAX(EV$9:EV$497))+($RJ$4*MJ258*100*100/MAX(EV$9:EV$497))+($RJ$4*MK258*100*100/MAX(EV$9:EV$497))+($RJ$4*ML258*100*100/MAX(EV$9:EV$497))+($RJ$4*MM258*100*100/MAX(EV$9:EV$497))+($RJ$4*MN258*100*100/MAX(EV$9:EV$497))</f>
        <v>0</v>
      </c>
      <c r="RY258" s="118">
        <f>($RJ$4*MQ258*100*100/MAX(EV$9:EV$497))/2 + (($RJ$4*MR258*100*100/MAX(EV$9:EV$497))+($RJ$4*MS258*100*100/MAX(EV$9:EV$497))+($RJ$4*MT258*100*100/MAX(EV$9:EV$497))+($RJ$4*MU258*100*100/MAX(EV$9:EV$497))+($RJ$4*MV258*100*100/MAX(EV$9:EV$497))+($RJ$4*MW258*100*100/MAX(EV$9:EV$497))+($RJ$4*MX258*100*100/MAX(EV$9:EV$497))+($RJ$4*MY258*100*100/MAX(EV$9:EV$497))+($RJ$4*MZ258*100*100/MAX(EV$9:EV$497))+($RJ$4*NA258*100*100/MAX(EV$9:EV$497))+($RJ$4*NB258*100*100/MAX(EV$9:EV$497))+($RJ$4*NC258*100*100/MAX(EV$9:EV$497))+($RJ$4*ND258*100*100/MAX(EV$9:EV$497))+($RJ$4*NG258*100*100/MAX(EV$9:EV$497)))/4</f>
        <v>2.106741573033708</v>
      </c>
      <c r="RZ258" s="115">
        <f>($RJ$4*NH258*100*100/MAX(EV$9:EV$497))/2 + (($RJ$4*NI258*100*100/MAX(EV$9:EV$497))+($RJ$4*NJ258*100*100/MAX(EV$9:EV$497))+($RJ$4*NK258*100*100/MAX(EV$9:EV$497))+($RJ$4*NL258*100*100/MAX(EV$9:EV$497))+($RJ$4*NM258*100*100/MAX(EV$9:EV$497))+($RJ$4*NN258*100*100/MAX(EV$9:EV$497)))/4</f>
        <v>0</v>
      </c>
      <c r="SA258" s="117">
        <f>(($RJ$4*NO258*100*100/MAX(EV$9:EV$497))+($RJ$4*NP258*100*100/MAX(EV$9:EV$497)))/4</f>
        <v>0</v>
      </c>
      <c r="SB258" s="118">
        <f t="shared" si="518"/>
        <v>23.943117977528093</v>
      </c>
      <c r="SC258" s="115">
        <f t="shared" si="519"/>
        <v>17.538623595505619</v>
      </c>
      <c r="SD258" s="115">
        <f t="shared" si="520"/>
        <v>4.6147378277153566</v>
      </c>
      <c r="SE258" s="115">
        <f t="shared" si="521"/>
        <v>40.860290262172292</v>
      </c>
      <c r="SF258" s="115">
        <f t="shared" si="522"/>
        <v>4.6147378277153566</v>
      </c>
      <c r="SG258" s="115">
        <f t="shared" si="523"/>
        <v>8.0056179775280913</v>
      </c>
      <c r="SH258" s="115">
        <f>ROUND(SB258/MAX(SB$9:SB$497)*100,0)</f>
        <v>30</v>
      </c>
      <c r="SI258" s="115">
        <f>ROUND(SC258/MAX(SC$9:SC$497)*100,0)</f>
        <v>27</v>
      </c>
      <c r="SJ258" s="115">
        <f>ROUND(SD258/MAX(SD$9:SD$497)*100,0)</f>
        <v>7</v>
      </c>
      <c r="SK258" s="115">
        <f>ROUND(SE258/MAX(SE$9:SE$497)*100,0)</f>
        <v>32</v>
      </c>
      <c r="SL258" s="115">
        <f>ROUND(SF258/MAX(SF$9:SF$497)*100,0)</f>
        <v>11</v>
      </c>
      <c r="SM258" s="121">
        <f>ROUND(SG258/MAX(SG$9:SG$497)*100,0)</f>
        <v>8</v>
      </c>
      <c r="SN258" s="115">
        <f>ROUND(AVERAGEIF($ES$9:$ES$497,$ES258,SH$9:SH$497),0)</f>
        <v>24</v>
      </c>
      <c r="SO258" s="115">
        <f>ROUND(AVERAGEIF($ES$9:$ES$497,$ES258,SI$9:SI$497),0)</f>
        <v>22</v>
      </c>
      <c r="SP258" s="115">
        <f>ROUND(AVERAGEIF($ES$9:$ES$497,$ES258,SJ$9:SJ$497),0)</f>
        <v>5</v>
      </c>
      <c r="SQ258" s="115">
        <f>ROUND(AVERAGEIF($ES$9:$ES$497,$ES258,SK$9:SK$497),0)</f>
        <v>19</v>
      </c>
      <c r="SR258" s="115">
        <f>ROUND(AVERAGEIF($ES$9:$ES$497,$ES258,SL$9:SL$497),0)</f>
        <v>8</v>
      </c>
      <c r="SS258" s="121">
        <f>ROUND(AVERAGEIF($ES$9:$ES$497,$ES258,SM$9:SM$497),0)</f>
        <v>6</v>
      </c>
      <c r="ST258" s="114">
        <f>RANK(SB258,SB$9:SB$497,0)</f>
        <v>145</v>
      </c>
      <c r="SU258" s="115">
        <f>RANK(SC258,SC$9:SC$497,0)</f>
        <v>111</v>
      </c>
      <c r="SV258" s="115">
        <f>RANK(SD258,SD$9:SD$497,0)</f>
        <v>111</v>
      </c>
      <c r="SW258" s="115">
        <f>RANK(SE258,SE$9:SE$497,0)</f>
        <v>91</v>
      </c>
      <c r="SX258" s="115">
        <f>RANK(SF258,SF$9:SF$497,0)</f>
        <v>62</v>
      </c>
      <c r="SY258" s="115">
        <f>RANK(SG258,SG$9:SG$497,0)</f>
        <v>142</v>
      </c>
      <c r="SZ258" s="115">
        <f>COUNTIFS(SB$9:SB$497,"&gt;"&amp;SB258,$ES$9:$ES$497,$ES258)+1</f>
        <v>32</v>
      </c>
      <c r="TA258" s="115">
        <f>COUNTIFS(SC$9:SC$497,"&gt;"&amp;SC258,$ES$9:$ES$497,$ES258)+1</f>
        <v>31</v>
      </c>
      <c r="TB258" s="115">
        <f>COUNTIFS(SD$9:SD$497,"&gt;"&amp;SD258,$ES$9:$ES$497,$ES258)+1</f>
        <v>20</v>
      </c>
      <c r="TC258" s="115">
        <f>COUNTIFS(SE$9:SE$497,"&gt;"&amp;SE258,$ES$9:$ES$497,$ES258)+1</f>
        <v>26</v>
      </c>
      <c r="TD258" s="115">
        <f>COUNTIFS(SF$9:SF$497,"&gt;"&amp;SF258,$ES$9:$ES$497,$ES258)+1</f>
        <v>19</v>
      </c>
      <c r="TE258" s="117">
        <f>COUNTIFS(SG$9:SG$497,"&gt;"&amp;SG258,$ES$9:$ES$497,$ES258)+1</f>
        <v>33</v>
      </c>
      <c r="TF258" s="118">
        <f t="shared" si="524"/>
        <v>99</v>
      </c>
      <c r="TG258" s="115">
        <f t="shared" si="525"/>
        <v>96</v>
      </c>
      <c r="TH258" s="115">
        <f t="shared" si="526"/>
        <v>54</v>
      </c>
      <c r="TI258" s="115">
        <f t="shared" si="527"/>
        <v>97</v>
      </c>
      <c r="TJ258" s="115">
        <f t="shared" si="528"/>
        <v>78</v>
      </c>
      <c r="TK258" s="115">
        <f t="shared" si="529"/>
        <v>64</v>
      </c>
      <c r="TL258" s="117">
        <f t="shared" si="530"/>
        <v>56</v>
      </c>
      <c r="TM258" s="118">
        <f>ROUND(TF258/MAX(TF$9:TF$497)*100,0)</f>
        <v>55</v>
      </c>
      <c r="TN258" s="115">
        <f>ROUND(TG258/MAX(TG$9:TG$497)*100,0)</f>
        <v>53</v>
      </c>
      <c r="TO258" s="115">
        <f>ROUND(TH258/MAX(TH$9:TH$497)*100,0)</f>
        <v>30</v>
      </c>
      <c r="TP258" s="115">
        <f>ROUND(TI258/MAX(TI$9:TI$497)*100,0)</f>
        <v>54</v>
      </c>
      <c r="TQ258" s="115">
        <f>ROUND(TJ258/MAX(TJ$9:TJ$497)*100,0)</f>
        <v>40</v>
      </c>
      <c r="TR258" s="115">
        <f>ROUND(TK258/MAX(TK$9:TK$497)*100,0)</f>
        <v>33</v>
      </c>
      <c r="TS258" s="119">
        <f>ROUND(TL258/MAX(TL$9:TL$497)*100,0)</f>
        <v>29</v>
      </c>
      <c r="TT258" s="120">
        <f>RANK(TM258,TM$9:TM$497,0)</f>
        <v>124</v>
      </c>
      <c r="TU258" s="115">
        <f>RANK(TN258,TN$9:TN$497,0)</f>
        <v>81</v>
      </c>
      <c r="TV258" s="115">
        <f>RANK(TO258,TO$9:TO$497,0)</f>
        <v>143</v>
      </c>
      <c r="TW258" s="115">
        <f>RANK(TP258,TP$9:TP$497,0)</f>
        <v>66</v>
      </c>
      <c r="TX258" s="115">
        <f>RANK(TQ258,TQ$9:TQ$497,0)</f>
        <v>47</v>
      </c>
      <c r="TY258" s="115">
        <f>RANK(TR258,TR$9:TR$497,0)</f>
        <v>156</v>
      </c>
      <c r="TZ258" s="121">
        <f>RANK(TS258,TS$9:TS$497,0)</f>
        <v>162</v>
      </c>
      <c r="UA258" s="132"/>
      <c r="UB258" s="7" t="s">
        <v>1</v>
      </c>
    </row>
    <row r="259" spans="1:548" x14ac:dyDescent="0.15">
      <c r="A259" s="183">
        <v>251</v>
      </c>
      <c r="B259" s="200" t="s">
        <v>1139</v>
      </c>
      <c r="C259" s="143"/>
      <c r="D259" s="143"/>
      <c r="E259" s="161" t="s">
        <v>518</v>
      </c>
      <c r="F259" s="65">
        <v>69</v>
      </c>
      <c r="G259" s="65" t="s">
        <v>908</v>
      </c>
      <c r="H259" s="65" t="s">
        <v>941</v>
      </c>
      <c r="I259" s="66" t="s">
        <v>521</v>
      </c>
      <c r="J259" s="67" t="s">
        <v>521</v>
      </c>
      <c r="K259" s="67" t="s">
        <v>521</v>
      </c>
      <c r="L259" s="67" t="s">
        <v>521</v>
      </c>
      <c r="M259" s="67" t="s">
        <v>521</v>
      </c>
      <c r="N259" s="67" t="s">
        <v>521</v>
      </c>
      <c r="O259" s="67" t="s">
        <v>521</v>
      </c>
      <c r="P259" s="67" t="s">
        <v>521</v>
      </c>
      <c r="Q259" s="67" t="s">
        <v>521</v>
      </c>
      <c r="R259" s="68" t="s">
        <v>521</v>
      </c>
      <c r="S259" s="69" t="s">
        <v>521</v>
      </c>
      <c r="T259" s="67" t="s">
        <v>521</v>
      </c>
      <c r="U259" s="67" t="s">
        <v>521</v>
      </c>
      <c r="V259" s="67" t="s">
        <v>521</v>
      </c>
      <c r="W259" s="67" t="s">
        <v>521</v>
      </c>
      <c r="X259" s="67" t="s">
        <v>521</v>
      </c>
      <c r="Y259" s="67" t="s">
        <v>521</v>
      </c>
      <c r="Z259" s="67" t="s">
        <v>521</v>
      </c>
      <c r="AA259" s="67" t="s">
        <v>521</v>
      </c>
      <c r="AB259" s="68" t="s">
        <v>521</v>
      </c>
      <c r="AC259" s="69" t="s">
        <v>521</v>
      </c>
      <c r="AD259" s="67" t="s">
        <v>521</v>
      </c>
      <c r="AE259" s="67" t="s">
        <v>521</v>
      </c>
      <c r="AF259" s="67" t="s">
        <v>521</v>
      </c>
      <c r="AG259" s="67" t="s">
        <v>521</v>
      </c>
      <c r="AH259" s="67" t="s">
        <v>521</v>
      </c>
      <c r="AI259" s="67" t="s">
        <v>521</v>
      </c>
      <c r="AJ259" s="67" t="s">
        <v>521</v>
      </c>
      <c r="AK259" s="67" t="s">
        <v>521</v>
      </c>
      <c r="AL259" s="68" t="s">
        <v>521</v>
      </c>
      <c r="AM259" s="69" t="s">
        <v>521</v>
      </c>
      <c r="AN259" s="67" t="s">
        <v>521</v>
      </c>
      <c r="AO259" s="67" t="s">
        <v>521</v>
      </c>
      <c r="AP259" s="67" t="s">
        <v>521</v>
      </c>
      <c r="AQ259" s="67" t="s">
        <v>521</v>
      </c>
      <c r="AR259" s="67" t="s">
        <v>521</v>
      </c>
      <c r="AS259" s="67" t="s">
        <v>521</v>
      </c>
      <c r="AT259" s="67" t="s">
        <v>521</v>
      </c>
      <c r="AU259" s="67" t="s">
        <v>521</v>
      </c>
      <c r="AV259" s="68" t="s">
        <v>521</v>
      </c>
      <c r="AW259" s="69" t="s">
        <v>521</v>
      </c>
      <c r="AX259" s="67" t="s">
        <v>521</v>
      </c>
      <c r="AY259" s="67" t="s">
        <v>521</v>
      </c>
      <c r="AZ259" s="67" t="s">
        <v>521</v>
      </c>
      <c r="BA259" s="67" t="s">
        <v>521</v>
      </c>
      <c r="BB259" s="67" t="s">
        <v>521</v>
      </c>
      <c r="BC259" s="67" t="s">
        <v>521</v>
      </c>
      <c r="BD259" s="67" t="s">
        <v>521</v>
      </c>
      <c r="BE259" s="67" t="s">
        <v>521</v>
      </c>
      <c r="BF259" s="68" t="s">
        <v>521</v>
      </c>
      <c r="BG259" s="69" t="s">
        <v>521</v>
      </c>
      <c r="BH259" s="67" t="s">
        <v>521</v>
      </c>
      <c r="BI259" s="67" t="s">
        <v>521</v>
      </c>
      <c r="BJ259" s="67" t="s">
        <v>521</v>
      </c>
      <c r="BK259" s="67" t="s">
        <v>521</v>
      </c>
      <c r="BL259" s="67" t="s">
        <v>521</v>
      </c>
      <c r="BM259" s="67" t="s">
        <v>521</v>
      </c>
      <c r="BN259" s="67" t="s">
        <v>521</v>
      </c>
      <c r="BO259" s="67" t="s">
        <v>521</v>
      </c>
      <c r="BP259" s="68" t="s">
        <v>521</v>
      </c>
      <c r="BQ259" s="70" t="s">
        <v>521</v>
      </c>
      <c r="BR259" s="67" t="s">
        <v>521</v>
      </c>
      <c r="BS259" s="67" t="s">
        <v>521</v>
      </c>
      <c r="BT259" s="67" t="s">
        <v>521</v>
      </c>
      <c r="BU259" s="67" t="s">
        <v>521</v>
      </c>
      <c r="BV259" s="67" t="s">
        <v>521</v>
      </c>
      <c r="BW259" s="67" t="s">
        <v>521</v>
      </c>
      <c r="BX259" s="67" t="s">
        <v>521</v>
      </c>
      <c r="BY259" s="67" t="s">
        <v>521</v>
      </c>
      <c r="BZ259" s="68" t="s">
        <v>521</v>
      </c>
      <c r="CA259" s="69" t="s">
        <v>521</v>
      </c>
      <c r="CB259" s="67" t="s">
        <v>521</v>
      </c>
      <c r="CC259" s="67" t="s">
        <v>521</v>
      </c>
      <c r="CD259" s="67" t="s">
        <v>521</v>
      </c>
      <c r="CE259" s="67" t="s">
        <v>521</v>
      </c>
      <c r="CF259" s="67" t="s">
        <v>521</v>
      </c>
      <c r="CG259" s="67" t="s">
        <v>521</v>
      </c>
      <c r="CH259" s="67" t="s">
        <v>521</v>
      </c>
      <c r="CI259" s="67" t="s">
        <v>521</v>
      </c>
      <c r="CJ259" s="68" t="s">
        <v>521</v>
      </c>
      <c r="CK259" s="69" t="s">
        <v>521</v>
      </c>
      <c r="CL259" s="67" t="s">
        <v>521</v>
      </c>
      <c r="CM259" s="67" t="s">
        <v>521</v>
      </c>
      <c r="CN259" s="67" t="s">
        <v>521</v>
      </c>
      <c r="CO259" s="67" t="s">
        <v>521</v>
      </c>
      <c r="CP259" s="67" t="s">
        <v>521</v>
      </c>
      <c r="CQ259" s="67" t="s">
        <v>521</v>
      </c>
      <c r="CR259" s="67" t="s">
        <v>521</v>
      </c>
      <c r="CS259" s="67" t="s">
        <v>521</v>
      </c>
      <c r="CT259" s="68" t="s">
        <v>521</v>
      </c>
      <c r="CU259" s="69" t="s">
        <v>521</v>
      </c>
      <c r="CV259" s="67" t="s">
        <v>521</v>
      </c>
      <c r="CW259" s="67" t="s">
        <v>521</v>
      </c>
      <c r="CX259" s="67" t="s">
        <v>521</v>
      </c>
      <c r="CY259" s="67" t="s">
        <v>521</v>
      </c>
      <c r="CZ259" s="67" t="s">
        <v>521</v>
      </c>
      <c r="DA259" s="67" t="s">
        <v>521</v>
      </c>
      <c r="DB259" s="67" t="s">
        <v>521</v>
      </c>
      <c r="DC259" s="67" t="s">
        <v>521</v>
      </c>
      <c r="DD259" s="68" t="s">
        <v>521</v>
      </c>
      <c r="DE259" s="69" t="s">
        <v>521</v>
      </c>
      <c r="DF259" s="71" t="s">
        <v>521</v>
      </c>
      <c r="DG259" s="67" t="s">
        <v>521</v>
      </c>
      <c r="DH259" s="67" t="s">
        <v>521</v>
      </c>
      <c r="DI259" s="67" t="s">
        <v>521</v>
      </c>
      <c r="DJ259" s="67" t="s">
        <v>521</v>
      </c>
      <c r="DK259" s="67" t="s">
        <v>521</v>
      </c>
      <c r="DL259" s="67" t="s">
        <v>521</v>
      </c>
      <c r="DM259" s="67" t="s">
        <v>521</v>
      </c>
      <c r="DN259" s="68" t="s">
        <v>521</v>
      </c>
      <c r="DO259" s="70" t="s">
        <v>521</v>
      </c>
      <c r="DP259" s="71" t="s">
        <v>521</v>
      </c>
      <c r="DQ259" s="67" t="s">
        <v>521</v>
      </c>
      <c r="DR259" s="67" t="s">
        <v>521</v>
      </c>
      <c r="DS259" s="67" t="s">
        <v>521</v>
      </c>
      <c r="DT259" s="67" t="s">
        <v>521</v>
      </c>
      <c r="DU259" s="67" t="s">
        <v>521</v>
      </c>
      <c r="DV259" s="67" t="s">
        <v>521</v>
      </c>
      <c r="DW259" s="67" t="s">
        <v>521</v>
      </c>
      <c r="DX259" s="72" t="s">
        <v>521</v>
      </c>
      <c r="DY259" s="146" t="s">
        <v>522</v>
      </c>
      <c r="DZ259" s="147">
        <v>2</v>
      </c>
      <c r="EA259" s="147">
        <v>3</v>
      </c>
      <c r="EB259" s="147">
        <v>3</v>
      </c>
      <c r="EC259" s="158">
        <v>4</v>
      </c>
      <c r="ED259" s="168" t="s">
        <v>522</v>
      </c>
      <c r="EE259" s="74">
        <f t="shared" si="474"/>
        <v>2</v>
      </c>
      <c r="EF259" s="74">
        <f t="shared" si="475"/>
        <v>6</v>
      </c>
      <c r="EG259" s="74">
        <f t="shared" si="476"/>
        <v>18</v>
      </c>
      <c r="EH259" s="77">
        <f t="shared" si="477"/>
        <v>72</v>
      </c>
      <c r="EI259" s="146">
        <v>50</v>
      </c>
      <c r="EJ259" s="147">
        <v>80</v>
      </c>
      <c r="EK259" s="147">
        <v>150</v>
      </c>
      <c r="EL259" s="147">
        <v>250</v>
      </c>
      <c r="EM259" s="158">
        <v>750</v>
      </c>
      <c r="EN259" s="78">
        <v>1</v>
      </c>
      <c r="EO259" s="79">
        <f t="shared" si="478"/>
        <v>0.8</v>
      </c>
      <c r="EP259" s="79">
        <f t="shared" si="479"/>
        <v>0.5</v>
      </c>
      <c r="EQ259" s="79">
        <f t="shared" si="480"/>
        <v>0.27777777777777779</v>
      </c>
      <c r="ER259" s="80">
        <f t="shared" si="481"/>
        <v>0.20833333333333331</v>
      </c>
      <c r="ES259" s="128" t="s">
        <v>532</v>
      </c>
      <c r="ET259" s="82"/>
      <c r="EU259" s="83">
        <v>4</v>
      </c>
      <c r="EV259" s="146">
        <v>75</v>
      </c>
      <c r="EW259" s="147">
        <v>74</v>
      </c>
      <c r="EX259" s="147">
        <v>30</v>
      </c>
      <c r="EY259" s="147">
        <v>17</v>
      </c>
      <c r="EZ259" s="147">
        <v>22</v>
      </c>
      <c r="FA259" s="147">
        <v>38</v>
      </c>
      <c r="FB259" s="147">
        <v>38</v>
      </c>
      <c r="FC259" s="147">
        <v>28</v>
      </c>
      <c r="FD259" s="74">
        <f t="shared" si="482"/>
        <v>52</v>
      </c>
      <c r="FE259" s="84">
        <f t="shared" si="483"/>
        <v>58</v>
      </c>
      <c r="FF259" s="73">
        <f>RANK(EV259,$EV$9:$EV$497,0)</f>
        <v>177</v>
      </c>
      <c r="FG259" s="74">
        <f>RANK(EW259,$EW$9:$EW$497,0)</f>
        <v>70</v>
      </c>
      <c r="FH259" s="74">
        <f>RANK(EX259,$EX$9:$EX$497,0)</f>
        <v>232</v>
      </c>
      <c r="FI259" s="74">
        <f>RANK(EY259,$EY$9:$EY$497,0)</f>
        <v>333</v>
      </c>
      <c r="FJ259" s="74">
        <f>RANK(EZ259,$EZ$9:$EZ$497,0)</f>
        <v>183</v>
      </c>
      <c r="FK259" s="74">
        <f>RANK(FA259,$FA$9:$FA$497,0)</f>
        <v>65</v>
      </c>
      <c r="FL259" s="74">
        <f>RANK(FB259,$FB$9:$FB$497,0)</f>
        <v>218</v>
      </c>
      <c r="FM259" s="74">
        <f>RANK(FC259,$FC$9:$FC$497,0)</f>
        <v>283</v>
      </c>
      <c r="FN259" s="74">
        <f>RANK(FD259,$FD$9:$FD$497,0)</f>
        <v>280</v>
      </c>
      <c r="FO259" s="84">
        <f>RANK(FE259,$FE$9:$FE$497,0)</f>
        <v>278</v>
      </c>
      <c r="FP259" s="73">
        <f>COUNTIFS($EV$9:$EV$497,"&gt;"&amp;EV259,$ES$9:$ES$497,ES259)+1</f>
        <v>22</v>
      </c>
      <c r="FQ259" s="74">
        <f>COUNTIFS($EW$9:$EW$497,"&gt;"&amp;EW259,$ES$9:$ES$497,ES259)+1</f>
        <v>21</v>
      </c>
      <c r="FR259" s="74">
        <f>COUNTIFS($EX$9:$EX$497,"&gt;"&amp;EX259,$ES$9:$ES$497,ES259)+1</f>
        <v>20</v>
      </c>
      <c r="FS259" s="74">
        <f>COUNTIFS($EY$9:$EY$497,"&gt;"&amp;EY259,$ES$9:$ES$497,ES259)+1</f>
        <v>50</v>
      </c>
      <c r="FT259" s="74">
        <f>COUNTIFS($EZ$9:$EZ$497,"&gt;"&amp;EZ259,$ES$9:$ES$497,ES259)+1</f>
        <v>33</v>
      </c>
      <c r="FU259" s="74">
        <f>COUNTIFS($FA$9:$FA$497,"&gt;"&amp;FA259,$ES$9:$ES$497,ES259)+1</f>
        <v>46</v>
      </c>
      <c r="FV259" s="74">
        <f>COUNTIFS($FB$9:$FB$497,"&gt;"&amp;FB259,$ES$9:$ES$497,ES259)+1</f>
        <v>19</v>
      </c>
      <c r="FW259" s="74">
        <f>COUNTIFS($FC$9:$FC$497,"&gt;"&amp;FC259,$ES$9:$ES$497,ES259)+1</f>
        <v>29</v>
      </c>
      <c r="FX259" s="74">
        <f>COUNTIFS($FD$9:$FD$497,"&gt;"&amp;FD259,$ES$9:$ES$497,ES259)+1</f>
        <v>36</v>
      </c>
      <c r="FY259" s="84">
        <f>COUNTIFS($FE$9:$FE$497,"&gt;"&amp;FE259,$ES$9:$ES$497,ES259)+1</f>
        <v>24</v>
      </c>
      <c r="FZ259" s="85">
        <f t="shared" si="484"/>
        <v>1.0900000000000001</v>
      </c>
      <c r="GA259" s="86">
        <f t="shared" si="485"/>
        <v>1.07</v>
      </c>
      <c r="GB259" s="86">
        <f t="shared" si="486"/>
        <v>0.43</v>
      </c>
      <c r="GC259" s="86">
        <f t="shared" si="487"/>
        <v>0.25</v>
      </c>
      <c r="GD259" s="86">
        <f t="shared" si="488"/>
        <v>0.32</v>
      </c>
      <c r="GE259" s="86">
        <f t="shared" si="489"/>
        <v>0.55000000000000004</v>
      </c>
      <c r="GF259" s="86">
        <f t="shared" si="490"/>
        <v>0.55000000000000004</v>
      </c>
      <c r="GG259" s="86">
        <f t="shared" si="491"/>
        <v>0.41</v>
      </c>
      <c r="GH259" s="86">
        <f t="shared" si="492"/>
        <v>0.75</v>
      </c>
      <c r="GI259" s="87">
        <f t="shared" si="493"/>
        <v>0.84</v>
      </c>
      <c r="GJ259" s="85">
        <f>ROUND(((FZ259-AVERAGE(FZ$9:FZ$497))/STDEVP(FZ$9:FZ$497)*10+50),2)</f>
        <v>54.8</v>
      </c>
      <c r="GK259" s="86">
        <f>ROUND(((GA259-AVERAGE(GA$9:GA$497))/STDEVP(GA$9:GA$497)*10+50),2)</f>
        <v>61.34</v>
      </c>
      <c r="GL259" s="86">
        <f>ROUND(((GB259-AVERAGE(GB$9:GB$497))/STDEVP(GB$9:GB$497)*10+50),2)</f>
        <v>44.26</v>
      </c>
      <c r="GM259" s="86">
        <f>ROUND(((GC259-AVERAGE(GC$9:GC$497))/STDEVP(GC$9:GC$497)*10+50),2)</f>
        <v>36.159999999999997</v>
      </c>
      <c r="GN259" s="86">
        <f>ROUND(((GD259-AVERAGE(GD$9:GD$497))/STDEVP(GD$9:GD$497)*10+50),2)</f>
        <v>47.53</v>
      </c>
      <c r="GO259" s="86">
        <f>ROUND(((GE259-AVERAGE(GE$9:GE$497))/STDEVP(GE$9:GE$497)*10+50),2)</f>
        <v>57.32</v>
      </c>
      <c r="GP259" s="86">
        <f>ROUND(((GF259-AVERAGE(GF$9:GF$497))/STDEVP(GF$9:GF$497)*10+50),2)</f>
        <v>47.33</v>
      </c>
      <c r="GQ259" s="86">
        <f>ROUND(((GG259-AVERAGE(GG$9:GG$497))/STDEVP(GG$9:GG$497)*10+50),2)</f>
        <v>43.09</v>
      </c>
      <c r="GR259" s="86">
        <f>ROUND(((GH259-AVERAGE(GH$9:GH$497))/STDEVP(GH$9:GH$497)*10+50),2)</f>
        <v>41.8</v>
      </c>
      <c r="GS259" s="87">
        <f>ROUND(((GI259-AVERAGE(GI$9:GI$497))/STDEVP(GI$9:GI$497)*10+50),2)</f>
        <v>42.15</v>
      </c>
      <c r="GT259" s="73">
        <f>RANK(GJ259,$GJ$9:$GJ$497,0)</f>
        <v>136</v>
      </c>
      <c r="GU259" s="74">
        <f>RANK(GK259,$GK$9:$GK$497,0)</f>
        <v>66</v>
      </c>
      <c r="GV259" s="74">
        <f>RANK(GL259,$GL$9:$GL$497,0)</f>
        <v>304</v>
      </c>
      <c r="GW259" s="74">
        <f>RANK(GM259,$GM$9:$GM$497,0)</f>
        <v>421</v>
      </c>
      <c r="GX259" s="74">
        <f>RANK(GN259,$GN$9:$GN$497,0)</f>
        <v>179</v>
      </c>
      <c r="GY259" s="74">
        <f>RANK(GO259,$GO$9:$GO$497,0)</f>
        <v>79</v>
      </c>
      <c r="GZ259" s="74">
        <f>RANK(GP259,$GP$9:$GP$497,0)</f>
        <v>247</v>
      </c>
      <c r="HA259" s="74">
        <f>RANK(GQ259,$GQ$9:$GQ$497,0)</f>
        <v>326</v>
      </c>
      <c r="HB259" s="74">
        <f>RANK(GR259,$GR$9:$GR$497,0)</f>
        <v>356</v>
      </c>
      <c r="HC259" s="84">
        <f>RANK(GS259,$GS$9:$GS$497,0)</f>
        <v>338</v>
      </c>
      <c r="HD259" s="85">
        <f>ROUND(AVERAGEIF($ES$9:$ES$497,$ES259,$FZ$9:$FZ$497),2)</f>
        <v>0.93</v>
      </c>
      <c r="HE259" s="86">
        <f>ROUND(AVERAGEIF($ES$9:$ES$497,$ES259,$GA$9:$GA$497),2)</f>
        <v>0.96</v>
      </c>
      <c r="HF259" s="86">
        <f>ROUND(AVERAGEIF($ES$9:$ES$497,$ES259,$GB$9:$GB$497),2)</f>
        <v>0.41</v>
      </c>
      <c r="HG259" s="86">
        <f>ROUND(AVERAGEIF($ES$9:$ES$497,$ES259,$GC$9:$GC$497),2)</f>
        <v>0.46</v>
      </c>
      <c r="HH259" s="86">
        <f>ROUND(AVERAGEIF($ES$9:$ES$497,$ES259,$GD$9:$GD$497),2)</f>
        <v>0.38</v>
      </c>
      <c r="HI259" s="86">
        <f>ROUND(AVERAGEIF($ES$9:$ES$497,$ES259,$GE$9:$GE$497),2)</f>
        <v>0.85</v>
      </c>
      <c r="HJ259" s="86">
        <f>ROUND(AVERAGEIF($ES$9:$ES$497,$ES259,$GF$9:$GF$497),2)</f>
        <v>0.44</v>
      </c>
      <c r="HK259" s="86">
        <f>ROUND(AVERAGEIF($ES$9:$ES$497,$ES259,$GG$9:$GG$497),2)</f>
        <v>0.42</v>
      </c>
      <c r="HL259" s="86">
        <f>ROUND(AVERAGEIF($ES$9:$ES$497,$ES259,$GH$9:$GH$497),2)</f>
        <v>0.8</v>
      </c>
      <c r="HM259" s="87">
        <f>ROUND(AVERAGEIF($ES$9:$ES$497,$ES259,$GI$9:$GI$497),2)</f>
        <v>0.84</v>
      </c>
      <c r="HN259" s="88">
        <f t="shared" si="494"/>
        <v>0.16000000000000003</v>
      </c>
      <c r="HO259" s="89">
        <f t="shared" si="495"/>
        <v>0.1100000000000001</v>
      </c>
      <c r="HP259" s="89">
        <f t="shared" si="496"/>
        <v>2.0000000000000018E-2</v>
      </c>
      <c r="HQ259" s="89">
        <f t="shared" si="497"/>
        <v>-0.21000000000000002</v>
      </c>
      <c r="HR259" s="89">
        <f t="shared" si="498"/>
        <v>-0.06</v>
      </c>
      <c r="HS259" s="89">
        <f t="shared" si="499"/>
        <v>-0.29999999999999993</v>
      </c>
      <c r="HT259" s="89">
        <f t="shared" si="500"/>
        <v>0.11000000000000004</v>
      </c>
      <c r="HU259" s="89">
        <f t="shared" si="501"/>
        <v>-1.0000000000000009E-2</v>
      </c>
      <c r="HV259" s="89">
        <f t="shared" si="502"/>
        <v>-5.0000000000000044E-2</v>
      </c>
      <c r="HW259" s="90">
        <f t="shared" si="503"/>
        <v>0</v>
      </c>
      <c r="HX259" s="73">
        <f>COUNTIFS($FZ$9:$FZ$497,"&gt;"&amp;FZ259,$ES$9:$ES$497,$ES259)+1</f>
        <v>17</v>
      </c>
      <c r="HY259" s="74">
        <f>COUNTIFS($GA$9:$GA$497,"&gt;"&amp;GA259,$ES$9:$ES$497,$ES259)+1</f>
        <v>18</v>
      </c>
      <c r="HZ259" s="74">
        <f>COUNTIFS($GB$9:$GB$497,"&gt;"&amp;GB259,$ES$9:$ES$497,$ES259)+1</f>
        <v>27</v>
      </c>
      <c r="IA259" s="74">
        <f>COUNTIFS($GC$9:$GC$497,"&gt;"&amp;GC259,$ES$9:$ES$497,$ES259)+1</f>
        <v>67</v>
      </c>
      <c r="IB259" s="74">
        <f>COUNTIFS($GD$9:$GD$497,"&gt;"&amp;GD259,$ES$9:$ES$497,$ES259)+1</f>
        <v>45</v>
      </c>
      <c r="IC259" s="74">
        <f>COUNTIFS($GE$9:$GE$497,"&gt;"&amp;GE259,$ES$9:$ES$497,$ES259)+1</f>
        <v>68</v>
      </c>
      <c r="ID259" s="74">
        <f>COUNTIFS($GF$9:$GF$497,"&gt;"&amp;GF259,$ES$9:$ES$497,$ES259)+1</f>
        <v>14</v>
      </c>
      <c r="IE259" s="74">
        <f>COUNTIFS($GG$9:$GG$497,"&gt;"&amp;GG259,$ES$9:$ES$497,$ES259)+1</f>
        <v>33</v>
      </c>
      <c r="IF259" s="74">
        <f>COUNTIFS($GH$9:$GH$497,"&gt;"&amp;GH259,$ES$9:$ES$497,$ES259)+1</f>
        <v>34</v>
      </c>
      <c r="IG259" s="84">
        <f>COUNTIFS($GI$9:$GI$497,"&gt;"&amp;GI259,$ES$9:$ES$497,$ES259)+1</f>
        <v>32</v>
      </c>
      <c r="IH259" s="148"/>
      <c r="II259" s="149"/>
      <c r="IJ259" s="149"/>
      <c r="IK259" s="149"/>
      <c r="IL259" s="149"/>
      <c r="IM259" s="150"/>
      <c r="IN259" s="151"/>
      <c r="IO259" s="152"/>
      <c r="IP259" s="153"/>
      <c r="IQ259" s="149"/>
      <c r="IR259" s="149"/>
      <c r="IS259" s="149"/>
      <c r="IT259" s="149"/>
      <c r="IU259" s="149"/>
      <c r="IV259" s="149"/>
      <c r="IW259" s="154"/>
      <c r="IX259" s="151"/>
      <c r="IY259" s="149"/>
      <c r="IZ259" s="149"/>
      <c r="JA259" s="149"/>
      <c r="JB259" s="149"/>
      <c r="JC259" s="149"/>
      <c r="JD259" s="149"/>
      <c r="JE259" s="155"/>
      <c r="JF259" s="153"/>
      <c r="JG259" s="149"/>
      <c r="JH259" s="149"/>
      <c r="JI259" s="149"/>
      <c r="JJ259" s="149"/>
      <c r="JK259" s="149"/>
      <c r="JL259" s="149"/>
      <c r="JM259" s="154"/>
      <c r="JN259" s="151"/>
      <c r="JO259" s="149"/>
      <c r="JP259" s="149"/>
      <c r="JQ259" s="149"/>
      <c r="JR259" s="149"/>
      <c r="JS259" s="149"/>
      <c r="JT259" s="149"/>
      <c r="JU259" s="149"/>
      <c r="JV259" s="149"/>
      <c r="JW259" s="149"/>
      <c r="JX259" s="149"/>
      <c r="JY259" s="149"/>
      <c r="JZ259" s="155"/>
      <c r="KA259" s="151"/>
      <c r="KB259" s="149"/>
      <c r="KC259" s="149"/>
      <c r="KD259" s="149"/>
      <c r="KE259" s="155"/>
      <c r="KF259" s="153"/>
      <c r="KG259" s="149"/>
      <c r="KH259" s="149"/>
      <c r="KI259" s="149"/>
      <c r="KJ259" s="149"/>
      <c r="KK259" s="156"/>
      <c r="KL259" s="149"/>
      <c r="KM259" s="149"/>
      <c r="KN259" s="149"/>
      <c r="KO259" s="149"/>
      <c r="KP259" s="149"/>
      <c r="KQ259" s="149"/>
      <c r="KR259" s="149"/>
      <c r="KS259" s="154"/>
      <c r="KT259" s="154"/>
      <c r="KU259" s="154"/>
      <c r="KV259" s="154"/>
      <c r="KW259" s="151"/>
      <c r="KX259" s="149"/>
      <c r="KY259" s="149"/>
      <c r="KZ259" s="149"/>
      <c r="LA259" s="149"/>
      <c r="LB259" s="149"/>
      <c r="LC259" s="154"/>
      <c r="LD259" s="151"/>
      <c r="LE259" s="152"/>
      <c r="LF259" s="157"/>
      <c r="LG259" s="158"/>
      <c r="LH259" s="151"/>
      <c r="LI259" s="149"/>
      <c r="LJ259" s="147"/>
      <c r="LK259" s="147"/>
      <c r="LL259" s="147"/>
      <c r="LM259" s="159"/>
      <c r="LN259" s="153"/>
      <c r="LO259" s="149"/>
      <c r="LP259" s="149"/>
      <c r="LQ259" s="149"/>
      <c r="LR259" s="154"/>
      <c r="LS259" s="151"/>
      <c r="LT259" s="149"/>
      <c r="LU259" s="149"/>
      <c r="LV259" s="149"/>
      <c r="LW259" s="149"/>
      <c r="LX259" s="149"/>
      <c r="LY259" s="149"/>
      <c r="LZ259" s="149"/>
      <c r="MA259" s="155">
        <v>0.05</v>
      </c>
      <c r="MB259" s="153"/>
      <c r="MC259" s="149"/>
      <c r="MD259" s="149"/>
      <c r="ME259" s="149"/>
      <c r="MF259" s="149"/>
      <c r="MG259" s="149"/>
      <c r="MH259" s="149"/>
      <c r="MI259" s="149"/>
      <c r="MJ259" s="149"/>
      <c r="MK259" s="149"/>
      <c r="ML259" s="149"/>
      <c r="MM259" s="149"/>
      <c r="MN259" s="156"/>
      <c r="MO259" s="156"/>
      <c r="MP259" s="154"/>
      <c r="MQ259" s="151"/>
      <c r="MR259" s="149"/>
      <c r="MS259" s="149"/>
      <c r="MT259" s="149"/>
      <c r="MU259" s="149"/>
      <c r="MV259" s="156"/>
      <c r="MW259" s="149"/>
      <c r="MX259" s="149"/>
      <c r="MY259" s="149"/>
      <c r="MZ259" s="149"/>
      <c r="NA259" s="149"/>
      <c r="NB259" s="149"/>
      <c r="NC259" s="149"/>
      <c r="ND259" s="154"/>
      <c r="NE259" s="154"/>
      <c r="NF259" s="154"/>
      <c r="NG259" s="154"/>
      <c r="NH259" s="151"/>
      <c r="NI259" s="149"/>
      <c r="NJ259" s="149"/>
      <c r="NK259" s="149"/>
      <c r="NL259" s="149"/>
      <c r="NM259" s="149"/>
      <c r="NN259" s="94"/>
      <c r="NO259" s="151"/>
      <c r="NP259" s="160"/>
      <c r="NQ259" s="145" t="s">
        <v>1136</v>
      </c>
      <c r="NR259" s="199" t="s">
        <v>1142</v>
      </c>
      <c r="NS259" s="199"/>
      <c r="NT259" s="199"/>
      <c r="NU259" s="199"/>
      <c r="NV259" s="135"/>
      <c r="NW259" s="199" t="s">
        <v>2298</v>
      </c>
      <c r="NX259" s="136" t="s">
        <v>2160</v>
      </c>
      <c r="NY259" s="138" t="s">
        <v>1143</v>
      </c>
      <c r="NZ259" s="136" t="s">
        <v>2160</v>
      </c>
      <c r="OA259" s="137"/>
      <c r="OB259" s="137"/>
      <c r="OC259" s="137"/>
      <c r="OD259" s="108">
        <f t="shared" si="504"/>
        <v>72</v>
      </c>
      <c r="OE259" s="109">
        <v>7</v>
      </c>
      <c r="OF259" s="110">
        <f t="shared" si="505"/>
        <v>50</v>
      </c>
      <c r="OG259" s="109">
        <v>7</v>
      </c>
      <c r="OH259" s="111">
        <f>ROUND(AVERAGEIF($ES$9:$ES$497,$ES259,EV$9:EV$497),0)</f>
        <v>58</v>
      </c>
      <c r="OI259" s="112">
        <f>ROUND(AVERAGEIF($ES$9:$ES$497,$ES259,EW$9:EW$497),0)</f>
        <v>57</v>
      </c>
      <c r="OJ259" s="112">
        <f>ROUND(AVERAGEIF($ES$9:$ES$497,$ES259,EX$9:EX$497),0)</f>
        <v>24</v>
      </c>
      <c r="OK259" s="112">
        <f>ROUND(AVERAGEIF($ES$9:$ES$497,$ES259,EY$9:EY$497),0)</f>
        <v>29</v>
      </c>
      <c r="OL259" s="112">
        <f>ROUND(AVERAGEIF($ES$9:$ES$497,$ES259,EZ$9:EZ$497),0)</f>
        <v>25</v>
      </c>
      <c r="OM259" s="112">
        <f>ROUND(AVERAGEIF($ES$9:$ES$497,$ES259,FA$9:FA$497),0)</f>
        <v>51</v>
      </c>
      <c r="ON259" s="112">
        <f>ROUND(AVERAGEIF($ES$9:$ES$497,$ES259,FB$9:FB$497),0)</f>
        <v>27</v>
      </c>
      <c r="OO259" s="112">
        <f>ROUND(AVERAGEIF($ES$9:$ES$497,$ES259,FC$9:FC$497),0)</f>
        <v>25</v>
      </c>
      <c r="OP259" s="112">
        <f>ROUND(AVERAGEIF($ES$9:$ES$497,$ES259,FD$9:FD$497),0)</f>
        <v>49</v>
      </c>
      <c r="OQ259" s="113">
        <f>ROUND(AVERAGEIF($ES$9:$ES$497,$ES259,FE$9:FE$497),0)</f>
        <v>49</v>
      </c>
      <c r="OR259" s="114">
        <f>ROUND(EV259/MAX(EV$9:EV$497)*100,0)</f>
        <v>42</v>
      </c>
      <c r="OS259" s="115">
        <f>ROUND(EW259/MAX(EW$9:EW$497)*100,0)</f>
        <v>58</v>
      </c>
      <c r="OT259" s="115">
        <f>ROUND(EX259/MAX(EX$9:EX$497)*100,0)</f>
        <v>25</v>
      </c>
      <c r="OU259" s="115">
        <f>ROUND(EY259/MAX(EY$9:EY$497)*100,0)</f>
        <v>11</v>
      </c>
      <c r="OV259" s="115">
        <f>ROUND(EZ259/MAX(EZ$9:EZ$497)*100,0)</f>
        <v>18</v>
      </c>
      <c r="OW259" s="115">
        <f>ROUND(FA259/MAX(FA$9:FA$497)*100,0)</f>
        <v>34</v>
      </c>
      <c r="OX259" s="115">
        <f>ROUND(FB259/MAX(FB$9:FB$497)*100,0)</f>
        <v>28</v>
      </c>
      <c r="OY259" s="116">
        <f>ROUND(FC259/MAX(FC$9:FC$497)*100,0)</f>
        <v>19</v>
      </c>
      <c r="OZ259" s="115">
        <f>ROUND(FD259/MAX(FD$9:FD$497)*100,0)</f>
        <v>35</v>
      </c>
      <c r="PA259" s="117">
        <f>ROUND(FE259/MAX(FE$9:FE$497)*100,0)</f>
        <v>24</v>
      </c>
      <c r="PB259" s="118">
        <f t="shared" si="506"/>
        <v>361</v>
      </c>
      <c r="PC259" s="115">
        <f t="shared" si="507"/>
        <v>340</v>
      </c>
      <c r="PD259" s="115">
        <f t="shared" si="508"/>
        <v>415</v>
      </c>
      <c r="PE259" s="115">
        <f t="shared" si="509"/>
        <v>399</v>
      </c>
      <c r="PF259" s="115">
        <f t="shared" si="510"/>
        <v>371</v>
      </c>
      <c r="PG259" s="119">
        <f t="shared" si="511"/>
        <v>352</v>
      </c>
      <c r="PH259" s="118">
        <f>ROUND(PB259/MAX(PB$9:PB$497)*100,0)</f>
        <v>43</v>
      </c>
      <c r="PI259" s="115">
        <f>ROUND(PC259/MAX(PC$9:PC$497)*100,0)</f>
        <v>41</v>
      </c>
      <c r="PJ259" s="115">
        <f>ROUND(PD259/MAX(PD$9:PD$497)*100,0)</f>
        <v>44</v>
      </c>
      <c r="PK259" s="115">
        <f>ROUND(PE259/MAX(PE$9:PE$497)*100,0)</f>
        <v>40</v>
      </c>
      <c r="PL259" s="115">
        <f>ROUND(PF259/MAX(PF$9:PF$497)*100,0)</f>
        <v>52</v>
      </c>
      <c r="PM259" s="119">
        <f>ROUND(PG259/MAX(PG$9:PG$497)*100,0)</f>
        <v>51</v>
      </c>
      <c r="PN259" s="118">
        <f>RANK(PH259,PH$9:PH$497,0)</f>
        <v>224</v>
      </c>
      <c r="PO259" s="115">
        <f>RANK(PI259,PI$9:PI$497,0)</f>
        <v>210</v>
      </c>
      <c r="PP259" s="115">
        <f>RANK(PJ259,PJ$9:PJ$497,0)</f>
        <v>238</v>
      </c>
      <c r="PQ259" s="115">
        <f>RANK(PK259,PK$9:PK$497,0)</f>
        <v>238</v>
      </c>
      <c r="PR259" s="115">
        <f>RANK(PL259,PL$9:PL$497,0)</f>
        <v>188</v>
      </c>
      <c r="PS259" s="119">
        <f>RANK(PM259,PM$9:PM$497,0)</f>
        <v>159</v>
      </c>
      <c r="PT259" s="120">
        <f>ROUND(FZ259/MAX(FZ$9:FZ$497)*100,0)</f>
        <v>60</v>
      </c>
      <c r="PU259" s="115">
        <f>ROUND(GA259/MAX(GA$9:GA$497)*100,0)</f>
        <v>60</v>
      </c>
      <c r="PV259" s="115">
        <f>ROUND(GB259/MAX(GB$9:GB$497)*100,0)</f>
        <v>31</v>
      </c>
      <c r="PW259" s="115">
        <f>ROUND(GC259/MAX(GC$9:GC$497)*100,0)</f>
        <v>20</v>
      </c>
      <c r="PX259" s="115">
        <f>ROUND(GD259/MAX(GD$9:GD$497)*100,0)</f>
        <v>18</v>
      </c>
      <c r="PY259" s="115">
        <f>ROUND(GE259/MAX(GE$9:GE$497)*100,0)</f>
        <v>33</v>
      </c>
      <c r="PZ259" s="115">
        <f>ROUND(GF259/MAX(GF$9:GF$497)*100,0)</f>
        <v>26</v>
      </c>
      <c r="QA259" s="116">
        <f>ROUND(GG259/MAX(GG$9:GG$497)*100,0)</f>
        <v>22</v>
      </c>
      <c r="QB259" s="115">
        <f>ROUND(GH259/MAX(GH$9:GH$497)*100,0)</f>
        <v>33</v>
      </c>
      <c r="QC259" s="121">
        <f>ROUND(GI259/MAX(GI$9:GI$497)*100,0)</f>
        <v>27</v>
      </c>
      <c r="QD259" s="120">
        <f>ROUND(AVERAGEIF($ES$9:$ES$497,$ES259,PT$9:PT$497),0)</f>
        <v>51</v>
      </c>
      <c r="QE259" s="120">
        <f>ROUND(AVERAGEIF($ES$9:$ES$497,$ES259,PU$9:PU$497),0)</f>
        <v>54</v>
      </c>
      <c r="QF259" s="120">
        <f>ROUND(AVERAGEIF($ES$9:$ES$497,$ES259,PV$9:PV$497),0)</f>
        <v>30</v>
      </c>
      <c r="QG259" s="120">
        <f>ROUND(AVERAGEIF($ES$9:$ES$497,$ES259,PW$9:PW$497),0)</f>
        <v>36</v>
      </c>
      <c r="QH259" s="120">
        <f>ROUND(AVERAGEIF($ES$9:$ES$497,$ES259,PX$9:PX$497),0)</f>
        <v>21</v>
      </c>
      <c r="QI259" s="120">
        <f>ROUND(AVERAGEIF($ES$9:$ES$497,$ES259,PY$9:PY$497),0)</f>
        <v>51</v>
      </c>
      <c r="QJ259" s="120">
        <f>ROUND(AVERAGEIF($ES$9:$ES$497,$ES259,PZ$9:PZ$497),0)</f>
        <v>21</v>
      </c>
      <c r="QK259" s="120">
        <f>ROUND(AVERAGEIF($ES$9:$ES$497,$ES259,QA$9:QA$497),0)</f>
        <v>23</v>
      </c>
      <c r="QL259" s="120">
        <f>ROUND(AVERAGEIF($ES$9:$ES$497,$ES259,QB$9:QB$497),0)</f>
        <v>35</v>
      </c>
      <c r="QM259" s="120">
        <f>ROUND(AVERAGEIF($ES$9:$ES$497,$ES259,QC$9:QC$497),0)</f>
        <v>27</v>
      </c>
      <c r="QN259" s="114">
        <f t="shared" si="512"/>
        <v>458</v>
      </c>
      <c r="QO259" s="115">
        <f t="shared" si="513"/>
        <v>406</v>
      </c>
      <c r="QP259" s="115">
        <f t="shared" si="514"/>
        <v>530</v>
      </c>
      <c r="QQ259" s="115">
        <f t="shared" si="515"/>
        <v>524</v>
      </c>
      <c r="QR259" s="115">
        <f t="shared" si="516"/>
        <v>532</v>
      </c>
      <c r="QS259" s="119">
        <f t="shared" si="517"/>
        <v>438</v>
      </c>
      <c r="QT259" s="114">
        <f>ROUND((QN259-MIN(QN$9:QN$497))/(MAX(QN$9:QN$497)-MIN(QN$9:QN$497))*100,0)</f>
        <v>36</v>
      </c>
      <c r="QU259" s="115">
        <f>ROUND((QO259-MIN(QO$9:QO$497))/(MAX(QO$9:QO$497)-MIN(QO$9:QO$497))*100,0)</f>
        <v>28</v>
      </c>
      <c r="QV259" s="115">
        <f>ROUND((QP259-MIN(QP$9:QP$497))/(MAX(QP$9:QP$497)-MIN(QP$9:QP$497))*100,0)</f>
        <v>26</v>
      </c>
      <c r="QW259" s="115">
        <f>ROUND((QQ259-MIN(QQ$9:QQ$497))/(MAX(QQ$9:QQ$497)-MIN(QQ$9:QQ$497))*100,0)</f>
        <v>30</v>
      </c>
      <c r="QX259" s="115">
        <f>ROUND((QR259-MIN(QR$9:QR$497))/(MAX(QR$9:QR$497)-MIN(QR$9:QR$497))*100,0)</f>
        <v>50</v>
      </c>
      <c r="QY259" s="115">
        <f>ROUND((QS259-MIN(QS$9:QS$497))/(MAX(QS$9:QS$497)-MIN(QS$9:QS$497))*100,0)</f>
        <v>53</v>
      </c>
      <c r="QZ259" s="114">
        <f>RANK(QN259,QN$9:QN$497,0)</f>
        <v>249</v>
      </c>
      <c r="RA259" s="115">
        <f>RANK(QO259,QO$9:QO$497,0)</f>
        <v>171</v>
      </c>
      <c r="RB259" s="115">
        <f>RANK(QP259,QP$9:QP$497,0)</f>
        <v>268</v>
      </c>
      <c r="RC259" s="115">
        <f>RANK(QQ259,QQ$9:QQ$497,0)</f>
        <v>281</v>
      </c>
      <c r="RD259" s="115">
        <f>RANK(QR259,QR$9:QR$497,0)</f>
        <v>177</v>
      </c>
      <c r="RE259" s="115">
        <f>RANK(QS259,QS$9:QS$497,0)</f>
        <v>99</v>
      </c>
      <c r="RF259" s="122"/>
      <c r="RG259" s="115">
        <f>($RH$3*(IH259+IJ259)*100*100/MAX(EX$9:EX$497)*$RO$3) +($RH$3*(II259+IJ259)*100*100/MAX(EX$9:EX$497)*$RO$4) + ($RH$3*IK259*100*100/MAX(EX$9:EX$497)*0.098)</f>
        <v>0</v>
      </c>
      <c r="RH259" s="115">
        <f>($RH$4*IL259*100*100/MAX(EZ$9:EZ$497))*$RQ$3</f>
        <v>0</v>
      </c>
      <c r="RI259" s="115">
        <f>($RH$3*IM259*100*100/MAX(EY$9:EY$497))*$RQ$4</f>
        <v>0</v>
      </c>
      <c r="RJ259" s="115">
        <f>($RH$3*IN259*100*100/MAX(EX$9:EX$497))</f>
        <v>0</v>
      </c>
      <c r="RK259" s="115">
        <f>($RH$4*IO259*100*100/MAX(EZ$9:EZ$497))*$RQ$3</f>
        <v>0</v>
      </c>
      <c r="RL259" s="115">
        <f>(($RL$4*IP259*100*((100/MAX(EX$9:EX$497)+100/MAX(EZ$9:EZ$497))/2))+($RL$4*IQ259*100*((100/MAX(EX$9:EX$497)+100/MAX(EZ$9:EZ$497))/2))+($RL$4*IR259*100*((100/MAX(EX$9:EX$497)+100/MAX(EZ$9:EZ$497))/2))+($RL$4*IS259*100*((100/MAX(EX$9:EX$497)+100/MAX(EZ$9:EZ$497))/2))+($RL$4*IT259*100*((100/MAX(EX$9:EX$497)+100/MAX(EZ$9:EZ$497))/2))+($RL$4*IU259*100*((100/MAX(EX$9:EX$497)+100/MAX(EZ$9:EZ$497))/2))+($RL$4*IV259*100*((100/MAX(EX$9:EX$497)+100/MAX(EZ$9:EZ$497))/2))+($RL$4*IW259*100*((100/MAX(EX$9:EX$497)+100/MAX(EZ$9:EZ$497))/2)))*$RS$3</f>
        <v>0</v>
      </c>
      <c r="RM259" s="115">
        <f>(($RH$3*IX259*100*100/MAX(EX$9:EX$497))+($RH$3*IY259*100*100/MAX(EX$9:EX$497))+($RH$3*IZ259*100*100/MAX(EX$9:EX$497))+($RH$3*JA259*100*100/MAX(EX$9:EX$497))+($RH$3*JB259*100*100/MAX(EX$9:EX$497))+($RH$3*JC259*100*100/MAX(EX$9:EX$497))+($RH$3*JD259*100*100/MAX(EX$9:EX$497))+($RH$3*JE259*100*100/MAX(EX$9:EX$497)))*$RS$4</f>
        <v>0</v>
      </c>
      <c r="RN259" s="115">
        <f>(($RH$4*JF259*100*100/MAX(EZ$9:EZ$497)) + ($RH$4*JG259*100*100/MAX(EZ$9:EZ$497)) + ($RH$4*JH259*100*100/MAX(EZ$9:EZ$497)) + ($RH$4*JI259*100*100/MAX(EZ$9:EZ$497)) + ($RH$4*JJ259*100*100/MAX(EZ$9:EZ$497)) + ($RH$4*JK259*100*100/MAX(EZ$9:EZ$497)) + ($RH$4*JL259*100*100/MAX(EZ$9:EZ$497)) + ($RH$4*JM259*100*100/MAX(EZ$9:EZ$497)))*$RU$3</f>
        <v>0</v>
      </c>
      <c r="RO259" s="115">
        <f>(($RL$4*JN259*100*((100/MAX(EX$9:EX$497)+100/MAX(EZ$9:EZ$497))/2))+($RL$4*JO259*100*((100/MAX(EX$9:EX$497)+100/MAX(EZ$9:EZ$497))/2))+($RL$4*JP259*100*((100/MAX(EX$9:EX$497)+100/MAX(EZ$9:EZ$497))/2))+($RL$4*JQ259*100*((100/MAX(EX$9:EX$497)+100/MAX(EZ$9:EZ$497))/2))+($RL$4*JR259*100*((100/MAX(EX$9:EX$497)+100/MAX(EZ$9:EZ$497))/2))+($RL$4*JS259*100*((100/MAX(EX$9:EX$497)+100/MAX(EZ$9:EZ$497))/2))+($RL$4*JT259*100*((100/MAX(EX$9:EX$497)+100/MAX(EZ$9:EZ$497))/2))+($RL$4*JU259*100*((100/MAX(EX$9:EX$497)+100/MAX(EZ$9:EZ$497))/2))+($RL$4*JV259*100*((100/MAX(EX$9:EX$497)+100/MAX(EZ$9:EZ$497))/2))+($RL$4*JW259*100*((100/MAX(EX$9:EX$497)+100/MAX(EZ$9:EZ$497))/2))+($RL$4*JX259*100*((100/MAX(EX$9:EX$497)+100/MAX(EZ$9:EZ$497))/2))+($RL$4*JY259*100*((100/MAX(EX$9:EX$497)+100/MAX(EZ$9:EZ$497))/2))+($RL$4*JZ259*100*((100/MAX(EX$9:EX$497)+100/MAX(EZ$9:EZ$497))/2)))*$RW$3/2</f>
        <v>0</v>
      </c>
      <c r="RP259" s="119">
        <f>($RJ$3*KA259*100*100/MAX(FA$9:FA$497)) + ($RJ$3*KB259*100*100/MAX(FA$9:FA$497)/2) + ($RJ$3*KC259*100*100/MAX(FA$9:FA$497)/2) + ($RJ$3*KD259*100*100/MAX(FA$9:FA$497)/4) + ($RJ$3*KE259*100*100/MAX(FA$9:FA$497)/4)</f>
        <v>0</v>
      </c>
      <c r="RQ259" s="118">
        <f>($RL$4*KF259*100*((100/MAX(EX$9:EX$497)+100/MAX(EZ$9:EZ$497)))) * ($RO$3/2) + (($RL$4*KG259*100*((100/MAX(EX$9:EX$497)+100/MAX(EZ$9:EZ$497))))+($RL$4*KH259*100*((100/MAX(EX$9:EX$497)+100/MAX(EZ$9:EZ$497))))+($RL$4*KI259*100*((100/MAX(EX$9:EX$497)+100/MAX(EZ$9:EZ$497))))+($RL$4*KJ259*100*((100/MAX(EX$9:EX$497)+100/MAX(EZ$9:EZ$497))))+($RL$4*KK259*100*((100/MAX(EX$9:EX$497)+100/MAX(EZ$9:EZ$497))))+($RL$4*KL259*100*((100/MAX(EX$9:EX$497)+100/MAX(EZ$9:EZ$497))))+($RL$4*KM259*100*((100/MAX(EX$9:EX$497)+100/MAX(EZ$9:EZ$497))))+($RL$4*KN259*100*((100/MAX(EX$9:EX$497)+100/MAX(EZ$9:EZ$497))))+($RL$4*KO259*100*((100/MAX(EX$9:EX$497)+100/MAX(EZ$9:EZ$497))))+($RL$4*KP259*100*((100/MAX(EX$9:EX$497)+100/MAX(EZ$9:EZ$497))))+($RL$4*KQ259*100*((100/MAX(EX$9:EX$497)+100/MAX(EZ$9:EZ$497))))+($RL$4*KR259*100*((100/MAX(EX$9:EX$497)+100/MAX(EZ$9:EZ$497))))+($RL$4*KS259*100*((100/MAX(EX$9:EX$497)+100/MAX(EZ$9:EZ$497))))+($RL$4*KV259*100*((100/MAX(EX$9:EX$497)+100/MAX(EZ$9:EZ$497))))) * (($RO$3+$RO$4)/6)</f>
        <v>0</v>
      </c>
      <c r="RR259" s="115">
        <f>(($RL$4*KW259*100*((100/MAX(EX$9:EX$497)+100/MAX(EZ$9:EZ$497))))) * ($RO$3/2) + (($RL$4*KX259*100*((100/MAX(EX$9:EX$497)+100/MAX(EZ$9:EZ$497))))+($RL$4*KY259*100*((100/MAX(EX$9:EX$497)+100/MAX(EZ$9:EZ$497))))+($RL$4*KZ259*100*((100/MAX(EX$9:EX$497)+100/MAX(EZ$9:EZ$497))))+($RL$4*LA259*100*((100/MAX(EX$9:EX$497)+100/MAX(EZ$9:EZ$497))))+($RL$4*LB259*100*((100/MAX(EX$9:EX$497)+100/MAX(EZ$9:EZ$497))))+($RL$4*LC259*100*((100/MAX(EX$9:EX$497)+100/MAX(EZ$9:EZ$497))))) * (($RO$3+$RO$4)/6)</f>
        <v>0</v>
      </c>
      <c r="RS259" s="119">
        <f>(($RL$4*LD259*100*((100/MAX(EX$9:EX$497)+100/MAX(EZ$9:EZ$497))))+($RL$4*LE259*100*((100/MAX(EX$9:EX$497)+100/MAX(EZ$9:EZ$497))))) * (($RO$3+$RO$4)/6)</f>
        <v>0</v>
      </c>
      <c r="RT259" s="118">
        <f>($RJ$4*LH259*100*(100/MAX(EV$9:EV$497)))+($RJ$4*LI259*100*(100/MAX(EV$9:EV$497)))</f>
        <v>0</v>
      </c>
      <c r="RU259" s="119">
        <f>($RJ$4*LJ259*(100/MAX(EV$9:EV$497)))/2 + ($RL$3*LK259*(100/MAX(EW$9:EW$497))) + ($RJ$4*LL259*(100/MAX(EV$9:EV$497)))/4 + ($RL$3*LM259*(100/MAX(EW$9:EW$497)))</f>
        <v>0</v>
      </c>
      <c r="RV259" s="118">
        <f>($RJ$4*LN259*100*100/MAX(EV$9:EV$497)/2)+($RJ$4*LO259*100*100/MAX(EV$9:EV$497)/2)+($RJ$4*LP259*100*100/MAX(EV$9:EV$497))+($RJ$4*LQ259*100*100/MAX(EV$9:EV$497))+($RJ$4*LR259*100*100/MAX(EV$9:EV$497))</f>
        <v>0</v>
      </c>
      <c r="RW259" s="115">
        <f>($RJ$4*LS259*100*100/MAX(EV$9:EV$497)) + (($RJ$4*LT259*100*100/MAX(EV$9:EV$497))+($RJ$4*LU259*100*100/MAX(EV$9:EV$497))+($RJ$4*LV259*100*100/MAX(EV$9:EV$497))+($RJ$4*LW259*100*100/MAX(EV$9:EV$497))+($RJ$4*LX259*100*100/MAX(EV$9:EV$497))+($RJ$4*LY259*100*100/MAX(EV$9:EV$497))+($RJ$4*LZ259*100*100/MAX(EV$9:EV$497))+($RJ$4*MA259*100*100/MAX(EV$9:EV$497)))/2</f>
        <v>4.213483146067416</v>
      </c>
      <c r="RX259" s="119">
        <f>($RJ$4*MB259*100*100/MAX(EV$9:EV$497))+($RJ$4*MC259*100*100/MAX(EV$9:EV$497))+($RJ$4*MD259*100*100/MAX(EV$9:EV$497))+($RJ$4*ME259*100*100/MAX(EV$9:EV$497))+($RJ$4*MF259*100*100/MAX(EV$9:EV$497))+($RJ$4*MG259*100*100/MAX(EV$9:EV$497))+($RJ$4*MH259*100*100/MAX(EV$9:EV$497))+($RJ$4*MI259*100*100/MAX(EV$9:EV$497))+($RJ$4*MJ259*100*100/MAX(EV$9:EV$497))+($RJ$4*MK259*100*100/MAX(EV$9:EV$497))+($RJ$4*ML259*100*100/MAX(EV$9:EV$497))+($RJ$4*MM259*100*100/MAX(EV$9:EV$497))+($RJ$4*MN259*100*100/MAX(EV$9:EV$497))</f>
        <v>0</v>
      </c>
      <c r="RY259" s="118">
        <f>($RJ$4*MQ259*100*100/MAX(EV$9:EV$497))/2 + (($RJ$4*MR259*100*100/MAX(EV$9:EV$497))+($RJ$4*MS259*100*100/MAX(EV$9:EV$497))+($RJ$4*MT259*100*100/MAX(EV$9:EV$497))+($RJ$4*MU259*100*100/MAX(EV$9:EV$497))+($RJ$4*MV259*100*100/MAX(EV$9:EV$497))+($RJ$4*MW259*100*100/MAX(EV$9:EV$497))+($RJ$4*MX259*100*100/MAX(EV$9:EV$497))+($RJ$4*MY259*100*100/MAX(EV$9:EV$497))+($RJ$4*MZ259*100*100/MAX(EV$9:EV$497))+($RJ$4*NA259*100*100/MAX(EV$9:EV$497))+($RJ$4*NB259*100*100/MAX(EV$9:EV$497))+($RJ$4*NC259*100*100/MAX(EV$9:EV$497))+($RJ$4*ND259*100*100/MAX(EV$9:EV$497))+($RJ$4*NG259*100*100/MAX(EV$9:EV$497)))/4</f>
        <v>0</v>
      </c>
      <c r="RZ259" s="115">
        <f>($RJ$4*NH259*100*100/MAX(EV$9:EV$497))/2 + (($RJ$4*NI259*100*100/MAX(EV$9:EV$497))+($RJ$4*NJ259*100*100/MAX(EV$9:EV$497))+($RJ$4*NK259*100*100/MAX(EV$9:EV$497))+($RJ$4*NL259*100*100/MAX(EV$9:EV$497))+($RJ$4*NM259*100*100/MAX(EV$9:EV$497))+($RJ$4*NN259*100*100/MAX(EV$9:EV$497)))/4</f>
        <v>0</v>
      </c>
      <c r="SA259" s="117">
        <f>(($RJ$4*NO259*100*100/MAX(EV$9:EV$497))+($RJ$4*NP259*100*100/MAX(EV$9:EV$497)))/4</f>
        <v>0</v>
      </c>
      <c r="SB259" s="118">
        <f t="shared" si="518"/>
        <v>4.213483146067416</v>
      </c>
      <c r="SC259" s="115">
        <f t="shared" si="519"/>
        <v>0.84269662921348321</v>
      </c>
      <c r="SD259" s="115">
        <f t="shared" si="520"/>
        <v>1.053370786516854</v>
      </c>
      <c r="SE259" s="115">
        <f t="shared" si="521"/>
        <v>0.84269662921348321</v>
      </c>
      <c r="SF259" s="115">
        <f t="shared" si="522"/>
        <v>1.053370786516854</v>
      </c>
      <c r="SG259" s="115">
        <f t="shared" si="523"/>
        <v>4.213483146067416</v>
      </c>
      <c r="SH259" s="115">
        <f>ROUND(SB259/MAX(SB$9:SB$497)*100,0)</f>
        <v>5</v>
      </c>
      <c r="SI259" s="115">
        <f>ROUND(SC259/MAX(SC$9:SC$497)*100,0)</f>
        <v>1</v>
      </c>
      <c r="SJ259" s="115">
        <f>ROUND(SD259/MAX(SD$9:SD$497)*100,0)</f>
        <v>2</v>
      </c>
      <c r="SK259" s="115">
        <f>ROUND(SE259/MAX(SE$9:SE$497)*100,0)</f>
        <v>1</v>
      </c>
      <c r="SL259" s="115">
        <f>ROUND(SF259/MAX(SF$9:SF$497)*100,0)</f>
        <v>3</v>
      </c>
      <c r="SM259" s="121">
        <f>ROUND(SG259/MAX(SG$9:SG$497)*100,0)</f>
        <v>4</v>
      </c>
      <c r="SN259" s="115">
        <f>ROUND(AVERAGEIF($ES$9:$ES$497,$ES259,SH$9:SH$497),0)</f>
        <v>29</v>
      </c>
      <c r="SO259" s="115">
        <f>ROUND(AVERAGEIF($ES$9:$ES$497,$ES259,SI$9:SI$497),0)</f>
        <v>3</v>
      </c>
      <c r="SP259" s="115">
        <f>ROUND(AVERAGEIF($ES$9:$ES$497,$ES259,SJ$9:SJ$497),0)</f>
        <v>5</v>
      </c>
      <c r="SQ259" s="115">
        <f>ROUND(AVERAGEIF($ES$9:$ES$497,$ES259,SK$9:SK$497),0)</f>
        <v>2</v>
      </c>
      <c r="SR259" s="115">
        <f>ROUND(AVERAGEIF($ES$9:$ES$497,$ES259,SL$9:SL$497),0)</f>
        <v>4</v>
      </c>
      <c r="SS259" s="121">
        <f>ROUND(AVERAGEIF($ES$9:$ES$497,$ES259,SM$9:SM$497),0)</f>
        <v>36</v>
      </c>
      <c r="ST259" s="114">
        <f>RANK(SB259,SB$9:SB$497,0)</f>
        <v>262</v>
      </c>
      <c r="SU259" s="115">
        <f>RANK(SC259,SC$9:SC$497,0)</f>
        <v>237</v>
      </c>
      <c r="SV259" s="115">
        <f>RANK(SD259,SD$9:SD$497,0)</f>
        <v>216</v>
      </c>
      <c r="SW259" s="115">
        <f>RANK(SE259,SE$9:SE$497,0)</f>
        <v>237</v>
      </c>
      <c r="SX259" s="115">
        <f>RANK(SF259,SF$9:SF$497,0)</f>
        <v>199</v>
      </c>
      <c r="SY259" s="115">
        <f>RANK(SG259,SG$9:SG$497,0)</f>
        <v>173</v>
      </c>
      <c r="SZ259" s="115">
        <f>COUNTIFS(SB$9:SB$497,"&gt;"&amp;SB259,$ES$9:$ES$497,$ES259)+1</f>
        <v>36</v>
      </c>
      <c r="TA259" s="115">
        <f>COUNTIFS(SC$9:SC$497,"&gt;"&amp;SC259,$ES$9:$ES$497,$ES259)+1</f>
        <v>27</v>
      </c>
      <c r="TB259" s="115">
        <f>COUNTIFS(SD$9:SD$497,"&gt;"&amp;SD259,$ES$9:$ES$497,$ES259)+1</f>
        <v>30</v>
      </c>
      <c r="TC259" s="115">
        <f>COUNTIFS(SE$9:SE$497,"&gt;"&amp;SE259,$ES$9:$ES$497,$ES259)+1</f>
        <v>27</v>
      </c>
      <c r="TD259" s="115">
        <f>COUNTIFS(SF$9:SF$497,"&gt;"&amp;SF259,$ES$9:$ES$497,$ES259)+1</f>
        <v>27</v>
      </c>
      <c r="TE259" s="117">
        <f>COUNTIFS(SG$9:SG$497,"&gt;"&amp;SG259,$ES$9:$ES$497,$ES259)+1</f>
        <v>36</v>
      </c>
      <c r="TF259" s="118">
        <f t="shared" si="524"/>
        <v>57</v>
      </c>
      <c r="TG259" s="115">
        <f t="shared" si="525"/>
        <v>44</v>
      </c>
      <c r="TH259" s="115">
        <f t="shared" si="526"/>
        <v>43</v>
      </c>
      <c r="TI259" s="115">
        <f t="shared" si="527"/>
        <v>45</v>
      </c>
      <c r="TJ259" s="115">
        <f t="shared" si="528"/>
        <v>43</v>
      </c>
      <c r="TK259" s="115">
        <f t="shared" si="529"/>
        <v>56</v>
      </c>
      <c r="TL259" s="117">
        <f t="shared" si="530"/>
        <v>55</v>
      </c>
      <c r="TM259" s="118">
        <f>ROUND(TF259/MAX(TF$9:TF$497)*100,0)</f>
        <v>32</v>
      </c>
      <c r="TN259" s="115">
        <f>ROUND(TG259/MAX(TG$9:TG$497)*100,0)</f>
        <v>24</v>
      </c>
      <c r="TO259" s="115">
        <f>ROUND(TH259/MAX(TH$9:TH$497)*100,0)</f>
        <v>24</v>
      </c>
      <c r="TP259" s="115">
        <f>ROUND(TI259/MAX(TI$9:TI$497)*100,0)</f>
        <v>25</v>
      </c>
      <c r="TQ259" s="115">
        <f>ROUND(TJ259/MAX(TJ$9:TJ$497)*100,0)</f>
        <v>22</v>
      </c>
      <c r="TR259" s="115">
        <f>ROUND(TK259/MAX(TK$9:TK$497)*100,0)</f>
        <v>29</v>
      </c>
      <c r="TS259" s="119">
        <f>ROUND(TL259/MAX(TL$9:TL$497)*100,0)</f>
        <v>28</v>
      </c>
      <c r="TT259" s="120">
        <f>RANK(TM259,TM$9:TM$497,0)</f>
        <v>274</v>
      </c>
      <c r="TU259" s="115">
        <f>RANK(TN259,TN$9:TN$497,0)</f>
        <v>259</v>
      </c>
      <c r="TV259" s="115">
        <f>RANK(TO259,TO$9:TO$497,0)</f>
        <v>216</v>
      </c>
      <c r="TW259" s="115">
        <f>RANK(TP259,TP$9:TP$497,0)</f>
        <v>264</v>
      </c>
      <c r="TX259" s="115">
        <f>RANK(TQ259,TQ$9:TQ$497,0)</f>
        <v>240</v>
      </c>
      <c r="TY259" s="115">
        <f>RANK(TR259,TR$9:TR$497,0)</f>
        <v>197</v>
      </c>
      <c r="TZ259" s="121">
        <f>RANK(TS259,TS$9:TS$497,0)</f>
        <v>172</v>
      </c>
      <c r="UA259" s="132"/>
      <c r="UB259" s="7" t="s">
        <v>1</v>
      </c>
    </row>
    <row r="260" spans="1:548" x14ac:dyDescent="0.15">
      <c r="A260" s="183">
        <v>252</v>
      </c>
      <c r="B260" s="200" t="s">
        <v>1142</v>
      </c>
      <c r="C260" s="143"/>
      <c r="D260" s="143"/>
      <c r="E260" s="161" t="s">
        <v>518</v>
      </c>
      <c r="F260" s="65">
        <v>84</v>
      </c>
      <c r="G260" s="65" t="s">
        <v>908</v>
      </c>
      <c r="H260" s="65" t="s">
        <v>927</v>
      </c>
      <c r="I260" s="66" t="s">
        <v>521</v>
      </c>
      <c r="J260" s="67" t="s">
        <v>521</v>
      </c>
      <c r="K260" s="67" t="s">
        <v>521</v>
      </c>
      <c r="L260" s="67" t="s">
        <v>521</v>
      </c>
      <c r="M260" s="67" t="s">
        <v>521</v>
      </c>
      <c r="N260" s="67" t="s">
        <v>521</v>
      </c>
      <c r="O260" s="67" t="s">
        <v>521</v>
      </c>
      <c r="P260" s="67" t="s">
        <v>521</v>
      </c>
      <c r="Q260" s="67" t="s">
        <v>521</v>
      </c>
      <c r="R260" s="68" t="s">
        <v>521</v>
      </c>
      <c r="S260" s="69" t="s">
        <v>521</v>
      </c>
      <c r="T260" s="67" t="s">
        <v>521</v>
      </c>
      <c r="U260" s="67" t="s">
        <v>521</v>
      </c>
      <c r="V260" s="67" t="s">
        <v>521</v>
      </c>
      <c r="W260" s="67" t="s">
        <v>521</v>
      </c>
      <c r="X260" s="67" t="s">
        <v>521</v>
      </c>
      <c r="Y260" s="67" t="s">
        <v>521</v>
      </c>
      <c r="Z260" s="67" t="s">
        <v>521</v>
      </c>
      <c r="AA260" s="67" t="s">
        <v>521</v>
      </c>
      <c r="AB260" s="68" t="s">
        <v>521</v>
      </c>
      <c r="AC260" s="69" t="s">
        <v>521</v>
      </c>
      <c r="AD260" s="67" t="s">
        <v>521</v>
      </c>
      <c r="AE260" s="67" t="s">
        <v>521</v>
      </c>
      <c r="AF260" s="67" t="s">
        <v>521</v>
      </c>
      <c r="AG260" s="67" t="s">
        <v>521</v>
      </c>
      <c r="AH260" s="67" t="s">
        <v>521</v>
      </c>
      <c r="AI260" s="67" t="s">
        <v>521</v>
      </c>
      <c r="AJ260" s="67" t="s">
        <v>521</v>
      </c>
      <c r="AK260" s="67" t="s">
        <v>521</v>
      </c>
      <c r="AL260" s="68" t="s">
        <v>521</v>
      </c>
      <c r="AM260" s="69" t="s">
        <v>521</v>
      </c>
      <c r="AN260" s="67" t="s">
        <v>521</v>
      </c>
      <c r="AO260" s="67" t="s">
        <v>521</v>
      </c>
      <c r="AP260" s="67" t="s">
        <v>521</v>
      </c>
      <c r="AQ260" s="67" t="s">
        <v>521</v>
      </c>
      <c r="AR260" s="67" t="s">
        <v>521</v>
      </c>
      <c r="AS260" s="67" t="s">
        <v>521</v>
      </c>
      <c r="AT260" s="67" t="s">
        <v>521</v>
      </c>
      <c r="AU260" s="67" t="s">
        <v>521</v>
      </c>
      <c r="AV260" s="68" t="s">
        <v>521</v>
      </c>
      <c r="AW260" s="69" t="s">
        <v>521</v>
      </c>
      <c r="AX260" s="67" t="s">
        <v>521</v>
      </c>
      <c r="AY260" s="67" t="s">
        <v>521</v>
      </c>
      <c r="AZ260" s="67" t="s">
        <v>521</v>
      </c>
      <c r="BA260" s="67" t="s">
        <v>521</v>
      </c>
      <c r="BB260" s="67" t="s">
        <v>521</v>
      </c>
      <c r="BC260" s="67" t="s">
        <v>521</v>
      </c>
      <c r="BD260" s="67" t="s">
        <v>521</v>
      </c>
      <c r="BE260" s="67" t="s">
        <v>521</v>
      </c>
      <c r="BF260" s="68" t="s">
        <v>521</v>
      </c>
      <c r="BG260" s="69" t="s">
        <v>521</v>
      </c>
      <c r="BH260" s="67" t="s">
        <v>521</v>
      </c>
      <c r="BI260" s="67" t="s">
        <v>521</v>
      </c>
      <c r="BJ260" s="67" t="s">
        <v>521</v>
      </c>
      <c r="BK260" s="67" t="s">
        <v>521</v>
      </c>
      <c r="BL260" s="67" t="s">
        <v>521</v>
      </c>
      <c r="BM260" s="67" t="s">
        <v>521</v>
      </c>
      <c r="BN260" s="67" t="s">
        <v>521</v>
      </c>
      <c r="BO260" s="67" t="s">
        <v>521</v>
      </c>
      <c r="BP260" s="68" t="s">
        <v>521</v>
      </c>
      <c r="BQ260" s="70" t="s">
        <v>521</v>
      </c>
      <c r="BR260" s="67" t="s">
        <v>521</v>
      </c>
      <c r="BS260" s="67" t="s">
        <v>521</v>
      </c>
      <c r="BT260" s="67" t="s">
        <v>521</v>
      </c>
      <c r="BU260" s="67" t="s">
        <v>521</v>
      </c>
      <c r="BV260" s="67" t="s">
        <v>521</v>
      </c>
      <c r="BW260" s="67" t="s">
        <v>521</v>
      </c>
      <c r="BX260" s="67" t="s">
        <v>521</v>
      </c>
      <c r="BY260" s="67" t="s">
        <v>521</v>
      </c>
      <c r="BZ260" s="68" t="s">
        <v>521</v>
      </c>
      <c r="CA260" s="69" t="s">
        <v>521</v>
      </c>
      <c r="CB260" s="67" t="s">
        <v>521</v>
      </c>
      <c r="CC260" s="67" t="s">
        <v>521</v>
      </c>
      <c r="CD260" s="67" t="s">
        <v>521</v>
      </c>
      <c r="CE260" s="67" t="s">
        <v>521</v>
      </c>
      <c r="CF260" s="67" t="s">
        <v>521</v>
      </c>
      <c r="CG260" s="67" t="s">
        <v>521</v>
      </c>
      <c r="CH260" s="67" t="s">
        <v>521</v>
      </c>
      <c r="CI260" s="67" t="s">
        <v>521</v>
      </c>
      <c r="CJ260" s="68" t="s">
        <v>521</v>
      </c>
      <c r="CK260" s="69" t="s">
        <v>521</v>
      </c>
      <c r="CL260" s="67" t="s">
        <v>521</v>
      </c>
      <c r="CM260" s="67" t="s">
        <v>521</v>
      </c>
      <c r="CN260" s="67" t="s">
        <v>521</v>
      </c>
      <c r="CO260" s="67" t="s">
        <v>521</v>
      </c>
      <c r="CP260" s="67" t="s">
        <v>521</v>
      </c>
      <c r="CQ260" s="67" t="s">
        <v>521</v>
      </c>
      <c r="CR260" s="67" t="s">
        <v>521</v>
      </c>
      <c r="CS260" s="67" t="s">
        <v>521</v>
      </c>
      <c r="CT260" s="68" t="s">
        <v>521</v>
      </c>
      <c r="CU260" s="69" t="s">
        <v>521</v>
      </c>
      <c r="CV260" s="67" t="s">
        <v>521</v>
      </c>
      <c r="CW260" s="67" t="s">
        <v>521</v>
      </c>
      <c r="CX260" s="67" t="s">
        <v>521</v>
      </c>
      <c r="CY260" s="67" t="s">
        <v>521</v>
      </c>
      <c r="CZ260" s="67" t="s">
        <v>521</v>
      </c>
      <c r="DA260" s="67" t="s">
        <v>521</v>
      </c>
      <c r="DB260" s="67" t="s">
        <v>521</v>
      </c>
      <c r="DC260" s="67" t="s">
        <v>521</v>
      </c>
      <c r="DD260" s="68" t="s">
        <v>521</v>
      </c>
      <c r="DE260" s="69" t="s">
        <v>521</v>
      </c>
      <c r="DF260" s="71" t="s">
        <v>521</v>
      </c>
      <c r="DG260" s="67" t="s">
        <v>521</v>
      </c>
      <c r="DH260" s="67" t="s">
        <v>521</v>
      </c>
      <c r="DI260" s="67" t="s">
        <v>521</v>
      </c>
      <c r="DJ260" s="67" t="s">
        <v>521</v>
      </c>
      <c r="DK260" s="67" t="s">
        <v>521</v>
      </c>
      <c r="DL260" s="67" t="s">
        <v>521</v>
      </c>
      <c r="DM260" s="67" t="s">
        <v>521</v>
      </c>
      <c r="DN260" s="68" t="s">
        <v>521</v>
      </c>
      <c r="DO260" s="70" t="s">
        <v>521</v>
      </c>
      <c r="DP260" s="71" t="s">
        <v>521</v>
      </c>
      <c r="DQ260" s="67" t="s">
        <v>521</v>
      </c>
      <c r="DR260" s="67" t="s">
        <v>521</v>
      </c>
      <c r="DS260" s="67" t="s">
        <v>521</v>
      </c>
      <c r="DT260" s="67" t="s">
        <v>521</v>
      </c>
      <c r="DU260" s="67" t="s">
        <v>521</v>
      </c>
      <c r="DV260" s="67" t="s">
        <v>521</v>
      </c>
      <c r="DW260" s="67" t="s">
        <v>521</v>
      </c>
      <c r="DX260" s="72" t="s">
        <v>521</v>
      </c>
      <c r="DY260" s="146" t="s">
        <v>522</v>
      </c>
      <c r="DZ260" s="147">
        <v>3</v>
      </c>
      <c r="EA260" s="147">
        <v>3</v>
      </c>
      <c r="EB260" s="147">
        <v>4</v>
      </c>
      <c r="EC260" s="158">
        <v>5</v>
      </c>
      <c r="ED260" s="168" t="s">
        <v>522</v>
      </c>
      <c r="EE260" s="74">
        <f t="shared" si="474"/>
        <v>3</v>
      </c>
      <c r="EF260" s="74">
        <f t="shared" si="475"/>
        <v>9</v>
      </c>
      <c r="EG260" s="74">
        <f t="shared" si="476"/>
        <v>36</v>
      </c>
      <c r="EH260" s="77">
        <f t="shared" si="477"/>
        <v>180</v>
      </c>
      <c r="EI260" s="146">
        <v>10</v>
      </c>
      <c r="EJ260" s="147">
        <v>50</v>
      </c>
      <c r="EK260" s="147">
        <v>270</v>
      </c>
      <c r="EL260" s="147">
        <v>450</v>
      </c>
      <c r="EM260" s="158">
        <v>1350</v>
      </c>
      <c r="EN260" s="78">
        <v>1</v>
      </c>
      <c r="EO260" s="79">
        <f t="shared" si="478"/>
        <v>1.6666666666666667</v>
      </c>
      <c r="EP260" s="79">
        <f t="shared" si="479"/>
        <v>3</v>
      </c>
      <c r="EQ260" s="79">
        <f t="shared" si="480"/>
        <v>1.25</v>
      </c>
      <c r="ER260" s="80">
        <f t="shared" si="481"/>
        <v>0.75</v>
      </c>
      <c r="ES260" s="128" t="s">
        <v>543</v>
      </c>
      <c r="ET260" s="82"/>
      <c r="EU260" s="83">
        <v>4</v>
      </c>
      <c r="EV260" s="146">
        <v>87</v>
      </c>
      <c r="EW260" s="147">
        <v>96</v>
      </c>
      <c r="EX260" s="147">
        <v>13</v>
      </c>
      <c r="EY260" s="147">
        <v>22</v>
      </c>
      <c r="EZ260" s="147">
        <v>47</v>
      </c>
      <c r="FA260" s="147">
        <v>22</v>
      </c>
      <c r="FB260" s="147">
        <v>42</v>
      </c>
      <c r="FC260" s="147">
        <v>61</v>
      </c>
      <c r="FD260" s="74">
        <f t="shared" si="482"/>
        <v>60</v>
      </c>
      <c r="FE260" s="84">
        <f t="shared" si="483"/>
        <v>74</v>
      </c>
      <c r="FF260" s="73">
        <f>RANK(EV260,$EV$9:$EV$497,0)</f>
        <v>128</v>
      </c>
      <c r="FG260" s="74">
        <f>RANK(EW260,$EW$9:$EW$497,0)</f>
        <v>23</v>
      </c>
      <c r="FH260" s="74">
        <f>RANK(EX260,$EX$9:$EX$497,0)</f>
        <v>371</v>
      </c>
      <c r="FI260" s="74">
        <f>RANK(EY260,$EY$9:$EY$497,0)</f>
        <v>293</v>
      </c>
      <c r="FJ260" s="74">
        <f>RANK(EZ260,$EZ$9:$EZ$497,0)</f>
        <v>62</v>
      </c>
      <c r="FK260" s="74">
        <f>RANK(FA260,$FA$9:$FA$497,0)</f>
        <v>174</v>
      </c>
      <c r="FL260" s="74">
        <f>RANK(FB260,$FB$9:$FB$497,0)</f>
        <v>200</v>
      </c>
      <c r="FM260" s="74">
        <f>RANK(FC260,$FC$9:$FC$497,0)</f>
        <v>122</v>
      </c>
      <c r="FN260" s="74">
        <f>RANK(FD260,$FD$9:$FD$497,0)</f>
        <v>247</v>
      </c>
      <c r="FO260" s="84">
        <f>RANK(FE260,$FE$9:$FE$497,0)</f>
        <v>230</v>
      </c>
      <c r="FP260" s="73">
        <f>COUNTIFS($EV$9:$EV$497,"&gt;"&amp;EV260,$ES$9:$ES$497,ES260)+1</f>
        <v>13</v>
      </c>
      <c r="FQ260" s="74">
        <f>COUNTIFS($EW$9:$EW$497,"&gt;"&amp;EW260,$ES$9:$ES$497,ES260)+1</f>
        <v>17</v>
      </c>
      <c r="FR260" s="74">
        <f>COUNTIFS($EX$9:$EX$497,"&gt;"&amp;EX260,$ES$9:$ES$497,ES260)+1</f>
        <v>55</v>
      </c>
      <c r="FS260" s="74">
        <f>COUNTIFS($EY$9:$EY$497,"&gt;"&amp;EY260,$ES$9:$ES$497,ES260)+1</f>
        <v>50</v>
      </c>
      <c r="FT260" s="74">
        <f>COUNTIFS($EZ$9:$EZ$497,"&gt;"&amp;EZ260,$ES$9:$ES$497,ES260)+1</f>
        <v>52</v>
      </c>
      <c r="FU260" s="74">
        <f>COUNTIFS($FA$9:$FA$497,"&gt;"&amp;FA260,$ES$9:$ES$497,ES260)+1</f>
        <v>39</v>
      </c>
      <c r="FV260" s="74">
        <f>COUNTIFS($FB$9:$FB$497,"&gt;"&amp;FB260,$ES$9:$ES$497,ES260)+1</f>
        <v>45</v>
      </c>
      <c r="FW260" s="74">
        <f>COUNTIFS($FC$9:$FC$497,"&gt;"&amp;FC260,$ES$9:$ES$497,ES260)+1</f>
        <v>31</v>
      </c>
      <c r="FX260" s="74">
        <f>COUNTIFS($FD$9:$FD$497,"&gt;"&amp;FD260,$ES$9:$ES$497,ES260)+1</f>
        <v>59</v>
      </c>
      <c r="FY260" s="84">
        <f>COUNTIFS($FE$9:$FE$497,"&gt;"&amp;FE260,$ES$9:$ES$497,ES260)+1</f>
        <v>43</v>
      </c>
      <c r="FZ260" s="85">
        <f t="shared" si="484"/>
        <v>1.04</v>
      </c>
      <c r="GA260" s="86">
        <f t="shared" si="485"/>
        <v>1.1399999999999999</v>
      </c>
      <c r="GB260" s="86">
        <f t="shared" si="486"/>
        <v>0.15</v>
      </c>
      <c r="GC260" s="86">
        <f t="shared" si="487"/>
        <v>0.26</v>
      </c>
      <c r="GD260" s="86">
        <f t="shared" si="488"/>
        <v>0.56000000000000005</v>
      </c>
      <c r="GE260" s="86">
        <f t="shared" si="489"/>
        <v>0.26</v>
      </c>
      <c r="GF260" s="86">
        <f t="shared" si="490"/>
        <v>0.5</v>
      </c>
      <c r="GG260" s="86">
        <f t="shared" si="491"/>
        <v>0.73</v>
      </c>
      <c r="GH260" s="86">
        <f t="shared" si="492"/>
        <v>0.71</v>
      </c>
      <c r="GI260" s="87">
        <f t="shared" si="493"/>
        <v>0.88</v>
      </c>
      <c r="GJ260" s="85">
        <f>ROUND(((FZ260-AVERAGE(FZ$9:FZ$497))/STDEVP(FZ$9:FZ$497)*10+50),2)</f>
        <v>52.86</v>
      </c>
      <c r="GK260" s="86">
        <f>ROUND(((GA260-AVERAGE(GA$9:GA$497))/STDEVP(GA$9:GA$497)*10+50),2)</f>
        <v>63.43</v>
      </c>
      <c r="GL260" s="86">
        <f>ROUND(((GB260-AVERAGE(GB$9:GB$497))/STDEVP(GB$9:GB$497)*10+50),2)</f>
        <v>33.74</v>
      </c>
      <c r="GM260" s="86">
        <f>ROUND(((GC260-AVERAGE(GC$9:GC$497))/STDEVP(GC$9:GC$497)*10+50),2)</f>
        <v>36.659999999999997</v>
      </c>
      <c r="GN260" s="86">
        <f>ROUND(((GD260-AVERAGE(GD$9:GD$497))/STDEVP(GD$9:GD$497)*10+50),2)</f>
        <v>55.74</v>
      </c>
      <c r="GO260" s="86">
        <f>ROUND(((GE260-AVERAGE(GE$9:GE$497))/STDEVP(GE$9:GE$497)*10+50),2)</f>
        <v>46.79</v>
      </c>
      <c r="GP260" s="86">
        <f>ROUND(((GF260-AVERAGE(GF$9:GF$497))/STDEVP(GF$9:GF$497)*10+50),2)</f>
        <v>45.75</v>
      </c>
      <c r="GQ260" s="86">
        <f>ROUND(((GG260-AVERAGE(GG$9:GG$497))/STDEVP(GG$9:GG$497)*10+50),2)</f>
        <v>53.1</v>
      </c>
      <c r="GR260" s="86">
        <f>ROUND(((GH260-AVERAGE(GH$9:GH$497))/STDEVP(GH$9:GH$497)*10+50),2)</f>
        <v>40.340000000000003</v>
      </c>
      <c r="GS260" s="87">
        <f>ROUND(((GI260-AVERAGE(GI$9:GI$497))/STDEVP(GI$9:GI$497)*10+50),2)</f>
        <v>42.99</v>
      </c>
      <c r="GT260" s="73">
        <f>RANK(GJ260,$GJ$9:$GJ$497,0)</f>
        <v>148</v>
      </c>
      <c r="GU260" s="74">
        <f>RANK(GK260,$GK$9:$GK$497,0)</f>
        <v>48</v>
      </c>
      <c r="GV260" s="74">
        <f>RANK(GL260,$GL$9:$GL$497,0)</f>
        <v>415</v>
      </c>
      <c r="GW260" s="74">
        <f>RANK(GM260,$GM$9:$GM$497,0)</f>
        <v>412</v>
      </c>
      <c r="GX260" s="74">
        <f>RANK(GN260,$GN$9:$GN$497,0)</f>
        <v>99</v>
      </c>
      <c r="GY260" s="74">
        <f>RANK(GO260,$GO$9:$GO$497,0)</f>
        <v>219</v>
      </c>
      <c r="GZ260" s="74">
        <f>RANK(GP260,$GP$9:$GP$497,0)</f>
        <v>268</v>
      </c>
      <c r="HA260" s="74">
        <f>RANK(GQ260,$GQ$9:$GQ$497,0)</f>
        <v>150</v>
      </c>
      <c r="HB260" s="74">
        <f>RANK(GR260,$GR$9:$GR$497,0)</f>
        <v>374</v>
      </c>
      <c r="HC260" s="84">
        <f>RANK(GS260,$GS$9:$GS$497,0)</f>
        <v>318</v>
      </c>
      <c r="HD260" s="85">
        <f>ROUND(AVERAGEIF($ES$9:$ES$497,$ES260,$FZ$9:$FZ$497),2)</f>
        <v>0.86</v>
      </c>
      <c r="HE260" s="86">
        <f>ROUND(AVERAGEIF($ES$9:$ES$497,$ES260,$GA$9:$GA$497),2)</f>
        <v>1.0900000000000001</v>
      </c>
      <c r="HF260" s="86">
        <f>ROUND(AVERAGEIF($ES$9:$ES$497,$ES260,$GB$9:$GB$497),2)</f>
        <v>0.28999999999999998</v>
      </c>
      <c r="HG260" s="86">
        <f>ROUND(AVERAGEIF($ES$9:$ES$497,$ES260,$GC$9:$GC$497),2)</f>
        <v>0.42</v>
      </c>
      <c r="HH260" s="86">
        <f>ROUND(AVERAGEIF($ES$9:$ES$497,$ES260,$GD$9:$GD$497),2)</f>
        <v>0.86</v>
      </c>
      <c r="HI260" s="86">
        <f>ROUND(AVERAGEIF($ES$9:$ES$497,$ES260,$GE$9:$GE$497),2)</f>
        <v>0.3</v>
      </c>
      <c r="HJ260" s="86">
        <f>ROUND(AVERAGEIF($ES$9:$ES$497,$ES260,$GF$9:$GF$497),2)</f>
        <v>0.67</v>
      </c>
      <c r="HK260" s="86">
        <f>ROUND(AVERAGEIF($ES$9:$ES$497,$ES260,$GG$9:$GG$497),2)</f>
        <v>0.73</v>
      </c>
      <c r="HL260" s="86">
        <f>ROUND(AVERAGEIF($ES$9:$ES$497,$ES260,$GH$9:$GH$497),2)</f>
        <v>1.1399999999999999</v>
      </c>
      <c r="HM260" s="87">
        <f>ROUND(AVERAGEIF($ES$9:$ES$497,$ES260,$GI$9:$GI$497),2)</f>
        <v>1.01</v>
      </c>
      <c r="HN260" s="88">
        <f t="shared" si="494"/>
        <v>0.18000000000000005</v>
      </c>
      <c r="HO260" s="89">
        <f t="shared" si="495"/>
        <v>4.9999999999999822E-2</v>
      </c>
      <c r="HP260" s="89">
        <f t="shared" si="496"/>
        <v>-0.13999999999999999</v>
      </c>
      <c r="HQ260" s="89">
        <f t="shared" si="497"/>
        <v>-0.15999999999999998</v>
      </c>
      <c r="HR260" s="89">
        <f t="shared" si="498"/>
        <v>-0.29999999999999993</v>
      </c>
      <c r="HS260" s="89">
        <f t="shared" si="499"/>
        <v>-3.999999999999998E-2</v>
      </c>
      <c r="HT260" s="89">
        <f t="shared" si="500"/>
        <v>-0.17000000000000004</v>
      </c>
      <c r="HU260" s="89">
        <f t="shared" si="501"/>
        <v>0</v>
      </c>
      <c r="HV260" s="89">
        <f t="shared" si="502"/>
        <v>-0.42999999999999994</v>
      </c>
      <c r="HW260" s="90">
        <f t="shared" si="503"/>
        <v>-0.13</v>
      </c>
      <c r="HX260" s="73">
        <f>COUNTIFS($FZ$9:$FZ$497,"&gt;"&amp;FZ260,$ES$9:$ES$497,$ES260)+1</f>
        <v>16</v>
      </c>
      <c r="HY260" s="74">
        <f>COUNTIFS($GA$9:$GA$497,"&gt;"&amp;GA260,$ES$9:$ES$497,$ES260)+1</f>
        <v>33</v>
      </c>
      <c r="HZ260" s="74">
        <f>COUNTIFS($GB$9:$GB$497,"&gt;"&amp;GB260,$ES$9:$ES$497,$ES260)+1</f>
        <v>67</v>
      </c>
      <c r="IA260" s="74">
        <f>COUNTIFS($GC$9:$GC$497,"&gt;"&amp;GC260,$ES$9:$ES$497,$ES260)+1</f>
        <v>75</v>
      </c>
      <c r="IB260" s="74">
        <f>COUNTIFS($GD$9:$GD$497,"&gt;"&amp;GD260,$ES$9:$ES$497,$ES260)+1</f>
        <v>84</v>
      </c>
      <c r="IC260" s="74">
        <f>COUNTIFS($GE$9:$GE$497,"&gt;"&amp;GE260,$ES$9:$ES$497,$ES260)+1</f>
        <v>55</v>
      </c>
      <c r="ID260" s="74">
        <f>COUNTIFS($GF$9:$GF$497,"&gt;"&amp;GF260,$ES$9:$ES$497,$ES260)+1</f>
        <v>67</v>
      </c>
      <c r="IE260" s="74">
        <f>COUNTIFS($GG$9:$GG$497,"&gt;"&amp;GG260,$ES$9:$ES$497,$ES260)+1</f>
        <v>41</v>
      </c>
      <c r="IF260" s="74">
        <f>COUNTIFS($GH$9:$GH$497,"&gt;"&amp;GH260,$ES$9:$ES$497,$ES260)+1</f>
        <v>85</v>
      </c>
      <c r="IG260" s="84">
        <f>COUNTIFS($GI$9:$GI$497,"&gt;"&amp;GI260,$ES$9:$ES$497,$ES260)+1</f>
        <v>62</v>
      </c>
      <c r="IH260" s="148"/>
      <c r="II260" s="149"/>
      <c r="IJ260" s="149"/>
      <c r="IK260" s="149"/>
      <c r="IL260" s="149">
        <v>0.03</v>
      </c>
      <c r="IM260" s="150"/>
      <c r="IN260" s="151"/>
      <c r="IO260" s="152"/>
      <c r="IP260" s="153"/>
      <c r="IQ260" s="149"/>
      <c r="IR260" s="149"/>
      <c r="IS260" s="149"/>
      <c r="IT260" s="149"/>
      <c r="IU260" s="149"/>
      <c r="IV260" s="149"/>
      <c r="IW260" s="154"/>
      <c r="IX260" s="151"/>
      <c r="IY260" s="149"/>
      <c r="IZ260" s="149"/>
      <c r="JA260" s="149"/>
      <c r="JB260" s="149"/>
      <c r="JC260" s="149"/>
      <c r="JD260" s="149"/>
      <c r="JE260" s="155"/>
      <c r="JF260" s="153"/>
      <c r="JG260" s="149">
        <v>0.05</v>
      </c>
      <c r="JH260" s="149">
        <v>0.05</v>
      </c>
      <c r="JI260" s="149"/>
      <c r="JJ260" s="149"/>
      <c r="JK260" s="149"/>
      <c r="JL260" s="149"/>
      <c r="JM260" s="154"/>
      <c r="JN260" s="151"/>
      <c r="JO260" s="149"/>
      <c r="JP260" s="149"/>
      <c r="JQ260" s="149"/>
      <c r="JR260" s="149"/>
      <c r="JS260" s="149"/>
      <c r="JT260" s="149"/>
      <c r="JU260" s="149"/>
      <c r="JV260" s="149"/>
      <c r="JW260" s="149"/>
      <c r="JX260" s="149"/>
      <c r="JY260" s="149"/>
      <c r="JZ260" s="155"/>
      <c r="KA260" s="151"/>
      <c r="KB260" s="149"/>
      <c r="KC260" s="149"/>
      <c r="KD260" s="149"/>
      <c r="KE260" s="155"/>
      <c r="KF260" s="153"/>
      <c r="KG260" s="149"/>
      <c r="KH260" s="149"/>
      <c r="KI260" s="149"/>
      <c r="KJ260" s="149"/>
      <c r="KK260" s="156"/>
      <c r="KL260" s="149"/>
      <c r="KM260" s="149"/>
      <c r="KN260" s="149"/>
      <c r="KO260" s="149"/>
      <c r="KP260" s="149"/>
      <c r="KQ260" s="149"/>
      <c r="KR260" s="149"/>
      <c r="KS260" s="154"/>
      <c r="KT260" s="154"/>
      <c r="KU260" s="154"/>
      <c r="KV260" s="154"/>
      <c r="KW260" s="151"/>
      <c r="KX260" s="149"/>
      <c r="KY260" s="149"/>
      <c r="KZ260" s="149"/>
      <c r="LA260" s="149"/>
      <c r="LB260" s="149"/>
      <c r="LC260" s="154"/>
      <c r="LD260" s="151"/>
      <c r="LE260" s="152"/>
      <c r="LF260" s="157"/>
      <c r="LG260" s="158"/>
      <c r="LH260" s="151"/>
      <c r="LI260" s="149"/>
      <c r="LJ260" s="147"/>
      <c r="LK260" s="147"/>
      <c r="LL260" s="147"/>
      <c r="LM260" s="159"/>
      <c r="LN260" s="153"/>
      <c r="LO260" s="149"/>
      <c r="LP260" s="149"/>
      <c r="LQ260" s="149"/>
      <c r="LR260" s="154"/>
      <c r="LS260" s="151"/>
      <c r="LT260" s="149"/>
      <c r="LU260" s="149"/>
      <c r="LV260" s="149"/>
      <c r="LW260" s="149"/>
      <c r="LX260" s="149"/>
      <c r="LY260" s="149"/>
      <c r="LZ260" s="149"/>
      <c r="MA260" s="155"/>
      <c r="MB260" s="153"/>
      <c r="MC260" s="149"/>
      <c r="MD260" s="149"/>
      <c r="ME260" s="149"/>
      <c r="MF260" s="149"/>
      <c r="MG260" s="149"/>
      <c r="MH260" s="149"/>
      <c r="MI260" s="149"/>
      <c r="MJ260" s="149"/>
      <c r="MK260" s="149"/>
      <c r="ML260" s="149"/>
      <c r="MM260" s="149"/>
      <c r="MN260" s="156"/>
      <c r="MO260" s="156"/>
      <c r="MP260" s="154"/>
      <c r="MQ260" s="151"/>
      <c r="MR260" s="149"/>
      <c r="MS260" s="149"/>
      <c r="MT260" s="149"/>
      <c r="MU260" s="149"/>
      <c r="MV260" s="156"/>
      <c r="MW260" s="149"/>
      <c r="MX260" s="149"/>
      <c r="MY260" s="149"/>
      <c r="MZ260" s="149"/>
      <c r="NA260" s="149"/>
      <c r="NB260" s="149"/>
      <c r="NC260" s="149"/>
      <c r="ND260" s="154"/>
      <c r="NE260" s="154"/>
      <c r="NF260" s="154"/>
      <c r="NG260" s="154"/>
      <c r="NH260" s="151"/>
      <c r="NI260" s="149">
        <v>0.05</v>
      </c>
      <c r="NJ260" s="149">
        <v>0.05</v>
      </c>
      <c r="NK260" s="149"/>
      <c r="NL260" s="149"/>
      <c r="NM260" s="149"/>
      <c r="NN260" s="94"/>
      <c r="NO260" s="151"/>
      <c r="NP260" s="160"/>
      <c r="NQ260" s="145" t="s">
        <v>1139</v>
      </c>
      <c r="NR260" s="199" t="s">
        <v>1144</v>
      </c>
      <c r="NS260" s="199"/>
      <c r="NT260" s="199"/>
      <c r="NU260" s="199"/>
      <c r="NV260" s="135"/>
      <c r="NW260" s="199"/>
      <c r="NX260" s="136" t="s">
        <v>1145</v>
      </c>
      <c r="NY260" s="138" t="s">
        <v>1143</v>
      </c>
      <c r="NZ260" s="136" t="s">
        <v>1145</v>
      </c>
      <c r="OA260" s="137"/>
      <c r="OB260" s="137"/>
      <c r="OC260" s="137"/>
      <c r="OD260" s="108">
        <f t="shared" si="504"/>
        <v>180</v>
      </c>
      <c r="OE260" s="109">
        <v>5</v>
      </c>
      <c r="OF260" s="110">
        <f t="shared" si="505"/>
        <v>30</v>
      </c>
      <c r="OG260" s="109">
        <v>7</v>
      </c>
      <c r="OH260" s="111">
        <f>ROUND(AVERAGEIF($ES$9:$ES$497,$ES260,EV$9:EV$497),0)</f>
        <v>57</v>
      </c>
      <c r="OI260" s="112">
        <f>ROUND(AVERAGEIF($ES$9:$ES$497,$ES260,EW$9:EW$497),0)</f>
        <v>69</v>
      </c>
      <c r="OJ260" s="112">
        <f>ROUND(AVERAGEIF($ES$9:$ES$497,$ES260,EX$9:EX$497),0)</f>
        <v>17</v>
      </c>
      <c r="OK260" s="112">
        <f>ROUND(AVERAGEIF($ES$9:$ES$497,$ES260,EY$9:EY$497),0)</f>
        <v>30</v>
      </c>
      <c r="OL260" s="112">
        <f>ROUND(AVERAGEIF($ES$9:$ES$497,$ES260,EZ$9:EZ$497),0)</f>
        <v>58</v>
      </c>
      <c r="OM260" s="112">
        <f>ROUND(AVERAGEIF($ES$9:$ES$497,$ES260,FA$9:FA$497),0)</f>
        <v>21</v>
      </c>
      <c r="ON260" s="112">
        <f>ROUND(AVERAGEIF($ES$9:$ES$497,$ES260,FB$9:FB$497),0)</f>
        <v>45</v>
      </c>
      <c r="OO260" s="112">
        <f>ROUND(AVERAGEIF($ES$9:$ES$497,$ES260,FC$9:FC$497),0)</f>
        <v>49</v>
      </c>
      <c r="OP260" s="112">
        <f>ROUND(AVERAGEIF($ES$9:$ES$497,$ES260,FD$9:FD$497),0)</f>
        <v>75</v>
      </c>
      <c r="OQ260" s="113">
        <f>ROUND(AVERAGEIF($ES$9:$ES$497,$ES260,FE$9:FE$497),0)</f>
        <v>66</v>
      </c>
      <c r="OR260" s="114">
        <f>ROUND(EV260/MAX(EV$9:EV$497)*100,0)</f>
        <v>49</v>
      </c>
      <c r="OS260" s="115">
        <f>ROUND(EW260/MAX(EW$9:EW$497)*100,0)</f>
        <v>76</v>
      </c>
      <c r="OT260" s="115">
        <f>ROUND(EX260/MAX(EX$9:EX$497)*100,0)</f>
        <v>11</v>
      </c>
      <c r="OU260" s="115">
        <f>ROUND(EY260/MAX(EY$9:EY$497)*100,0)</f>
        <v>15</v>
      </c>
      <c r="OV260" s="115">
        <f>ROUND(EZ260/MAX(EZ$9:EZ$497)*100,0)</f>
        <v>38</v>
      </c>
      <c r="OW260" s="115">
        <f>ROUND(FA260/MAX(FA$9:FA$497)*100,0)</f>
        <v>19</v>
      </c>
      <c r="OX260" s="115">
        <f>ROUND(FB260/MAX(FB$9:FB$497)*100,0)</f>
        <v>31</v>
      </c>
      <c r="OY260" s="116">
        <f>ROUND(FC260/MAX(FC$9:FC$497)*100,0)</f>
        <v>42</v>
      </c>
      <c r="OZ260" s="115">
        <f>ROUND(FD260/MAX(FD$9:FD$497)*100,0)</f>
        <v>41</v>
      </c>
      <c r="PA260" s="117">
        <f>ROUND(FE260/MAX(FE$9:FE$497)*100,0)</f>
        <v>30</v>
      </c>
      <c r="PB260" s="118">
        <f t="shared" si="506"/>
        <v>402</v>
      </c>
      <c r="PC260" s="115">
        <f t="shared" si="507"/>
        <v>483</v>
      </c>
      <c r="PD260" s="115">
        <f t="shared" si="508"/>
        <v>516</v>
      </c>
      <c r="PE260" s="115">
        <f t="shared" si="509"/>
        <v>486</v>
      </c>
      <c r="PF260" s="115">
        <f t="shared" si="510"/>
        <v>413</v>
      </c>
      <c r="PG260" s="119">
        <f t="shared" si="511"/>
        <v>368</v>
      </c>
      <c r="PH260" s="118">
        <f>ROUND(PB260/MAX(PB$9:PB$497)*100,0)</f>
        <v>48</v>
      </c>
      <c r="PI260" s="115">
        <f>ROUND(PC260/MAX(PC$9:PC$497)*100,0)</f>
        <v>58</v>
      </c>
      <c r="PJ260" s="115">
        <f>ROUND(PD260/MAX(PD$9:PD$497)*100,0)</f>
        <v>55</v>
      </c>
      <c r="PK260" s="115">
        <f>ROUND(PE260/MAX(PE$9:PE$497)*100,0)</f>
        <v>48</v>
      </c>
      <c r="PL260" s="115">
        <f>ROUND(PF260/MAX(PF$9:PF$497)*100,0)</f>
        <v>58</v>
      </c>
      <c r="PM260" s="119">
        <f>ROUND(PG260/MAX(PG$9:PG$497)*100,0)</f>
        <v>54</v>
      </c>
      <c r="PN260" s="118">
        <f>RANK(PH260,PH$9:PH$497,0)</f>
        <v>196</v>
      </c>
      <c r="PO260" s="115">
        <f>RANK(PI260,PI$9:PI$497,0)</f>
        <v>82</v>
      </c>
      <c r="PP260" s="115">
        <f>RANK(PJ260,PJ$9:PJ$497,0)</f>
        <v>174</v>
      </c>
      <c r="PQ260" s="115">
        <f>RANK(PK260,PK$9:PK$497,0)</f>
        <v>181</v>
      </c>
      <c r="PR260" s="115">
        <f>RANK(PL260,PL$9:PL$497,0)</f>
        <v>154</v>
      </c>
      <c r="PS260" s="119">
        <f>RANK(PM260,PM$9:PM$497,0)</f>
        <v>144</v>
      </c>
      <c r="PT260" s="120">
        <f>ROUND(FZ260/MAX(FZ$9:FZ$497)*100,0)</f>
        <v>57</v>
      </c>
      <c r="PU260" s="115">
        <f>ROUND(GA260/MAX(GA$9:GA$497)*100,0)</f>
        <v>64</v>
      </c>
      <c r="PV260" s="115">
        <f>ROUND(GB260/MAX(GB$9:GB$497)*100,0)</f>
        <v>11</v>
      </c>
      <c r="PW260" s="115">
        <f>ROUND(GC260/MAX(GC$9:GC$497)*100,0)</f>
        <v>21</v>
      </c>
      <c r="PX260" s="115">
        <f>ROUND(GD260/MAX(GD$9:GD$497)*100,0)</f>
        <v>31</v>
      </c>
      <c r="PY260" s="115">
        <f>ROUND(GE260/MAX(GE$9:GE$497)*100,0)</f>
        <v>16</v>
      </c>
      <c r="PZ260" s="115">
        <f>ROUND(GF260/MAX(GF$9:GF$497)*100,0)</f>
        <v>23</v>
      </c>
      <c r="QA260" s="116">
        <f>ROUND(GG260/MAX(GG$9:GG$497)*100,0)</f>
        <v>40</v>
      </c>
      <c r="QB260" s="115">
        <f>ROUND(GH260/MAX(GH$9:GH$497)*100,0)</f>
        <v>32</v>
      </c>
      <c r="QC260" s="121">
        <f>ROUND(GI260/MAX(GI$9:GI$497)*100,0)</f>
        <v>28</v>
      </c>
      <c r="QD260" s="120">
        <f>ROUND(AVERAGEIF($ES$9:$ES$497,$ES260,PT$9:PT$497),0)</f>
        <v>47</v>
      </c>
      <c r="QE260" s="120">
        <f>ROUND(AVERAGEIF($ES$9:$ES$497,$ES260,PU$9:PU$497),0)</f>
        <v>61</v>
      </c>
      <c r="QF260" s="120">
        <f>ROUND(AVERAGEIF($ES$9:$ES$497,$ES260,PV$9:PV$497),0)</f>
        <v>21</v>
      </c>
      <c r="QG260" s="120">
        <f>ROUND(AVERAGEIF($ES$9:$ES$497,$ES260,PW$9:PW$497),0)</f>
        <v>34</v>
      </c>
      <c r="QH260" s="120">
        <f>ROUND(AVERAGEIF($ES$9:$ES$497,$ES260,PX$9:PX$497),0)</f>
        <v>48</v>
      </c>
      <c r="QI260" s="120">
        <f>ROUND(AVERAGEIF($ES$9:$ES$497,$ES260,PY$9:PY$497),0)</f>
        <v>18</v>
      </c>
      <c r="QJ260" s="120">
        <f>ROUND(AVERAGEIF($ES$9:$ES$497,$ES260,PZ$9:PZ$497),0)</f>
        <v>31</v>
      </c>
      <c r="QK260" s="120">
        <f>ROUND(AVERAGEIF($ES$9:$ES$497,$ES260,QA$9:QA$497),0)</f>
        <v>40</v>
      </c>
      <c r="QL260" s="120">
        <f>ROUND(AVERAGEIF($ES$9:$ES$497,$ES260,QB$9:QB$497),0)</f>
        <v>51</v>
      </c>
      <c r="QM260" s="120">
        <f>ROUND(AVERAGEIF($ES$9:$ES$497,$ES260,QC$9:QC$497),0)</f>
        <v>32</v>
      </c>
      <c r="QN260" s="114">
        <f t="shared" si="512"/>
        <v>393</v>
      </c>
      <c r="QO260" s="115">
        <f t="shared" si="513"/>
        <v>473</v>
      </c>
      <c r="QP260" s="115">
        <f t="shared" si="514"/>
        <v>517</v>
      </c>
      <c r="QQ260" s="115">
        <f t="shared" si="515"/>
        <v>513</v>
      </c>
      <c r="QR260" s="115">
        <f t="shared" si="516"/>
        <v>495</v>
      </c>
      <c r="QS260" s="119">
        <f t="shared" si="517"/>
        <v>371</v>
      </c>
      <c r="QT260" s="114">
        <f>ROUND((QN260-MIN(QN$9:QN$497))/(MAX(QN$9:QN$497)-MIN(QN$9:QN$497))*100,0)</f>
        <v>26</v>
      </c>
      <c r="QU260" s="115">
        <f>ROUND((QO260-MIN(QO$9:QO$497))/(MAX(QO$9:QO$497)-MIN(QO$9:QO$497))*100,0)</f>
        <v>38</v>
      </c>
      <c r="QV260" s="115">
        <f>ROUND((QP260-MIN(QP$9:QP$497))/(MAX(QP$9:QP$497)-MIN(QP$9:QP$497))*100,0)</f>
        <v>24</v>
      </c>
      <c r="QW260" s="115">
        <f>ROUND((QQ260-MIN(QQ$9:QQ$497))/(MAX(QQ$9:QQ$497)-MIN(QQ$9:QQ$497))*100,0)</f>
        <v>28</v>
      </c>
      <c r="QX260" s="115">
        <f>ROUND((QR260-MIN(QR$9:QR$497))/(MAX(QR$9:QR$497)-MIN(QR$9:QR$497))*100,0)</f>
        <v>44</v>
      </c>
      <c r="QY260" s="115">
        <f>ROUND((QS260-MIN(QS$9:QS$497))/(MAX(QS$9:QS$497)-MIN(QS$9:QS$497))*100,0)</f>
        <v>40</v>
      </c>
      <c r="QZ260" s="114">
        <f>RANK(QN260,QN$9:QN$497,0)</f>
        <v>367</v>
      </c>
      <c r="RA260" s="115">
        <f>RANK(QO260,QO$9:QO$497,0)</f>
        <v>95</v>
      </c>
      <c r="RB260" s="115">
        <f>RANK(QP260,QP$9:QP$497,0)</f>
        <v>290</v>
      </c>
      <c r="RC260" s="115">
        <f>RANK(QQ260,QQ$9:QQ$497,0)</f>
        <v>291</v>
      </c>
      <c r="RD260" s="115">
        <f>RANK(QR260,QR$9:QR$497,0)</f>
        <v>254</v>
      </c>
      <c r="RE260" s="115">
        <f>RANK(QS260,QS$9:QS$497,0)</f>
        <v>204</v>
      </c>
      <c r="RF260" s="122"/>
      <c r="RG260" s="115">
        <f>($RH$3*(IH260+IJ260)*100*100/MAX(EX$9:EX$497)*$RO$3) +($RH$3*(II260+IJ260)*100*100/MAX(EX$9:EX$497)*$RO$4) + ($RH$3*IK260*100*100/MAX(EX$9:EX$497)*0.098)</f>
        <v>0</v>
      </c>
      <c r="RH260" s="115">
        <f>($RH$4*IL260*100*100/MAX(EZ$9:EZ$497))*$RQ$3</f>
        <v>2.7600000000000002</v>
      </c>
      <c r="RI260" s="115">
        <f>($RH$3*IM260*100*100/MAX(EY$9:EY$497))*$RQ$4</f>
        <v>0</v>
      </c>
      <c r="RJ260" s="115">
        <f>($RH$3*IN260*100*100/MAX(EX$9:EX$497))</f>
        <v>0</v>
      </c>
      <c r="RK260" s="115">
        <f>($RH$4*IO260*100*100/MAX(EZ$9:EZ$497))*$RQ$3</f>
        <v>0</v>
      </c>
      <c r="RL260" s="115">
        <f>(($RL$4*IP260*100*((100/MAX(EX$9:EX$497)+100/MAX(EZ$9:EZ$497))/2))+($RL$4*IQ260*100*((100/MAX(EX$9:EX$497)+100/MAX(EZ$9:EZ$497))/2))+($RL$4*IR260*100*((100/MAX(EX$9:EX$497)+100/MAX(EZ$9:EZ$497))/2))+($RL$4*IS260*100*((100/MAX(EX$9:EX$497)+100/MAX(EZ$9:EZ$497))/2))+($RL$4*IT260*100*((100/MAX(EX$9:EX$497)+100/MAX(EZ$9:EZ$497))/2))+($RL$4*IU260*100*((100/MAX(EX$9:EX$497)+100/MAX(EZ$9:EZ$497))/2))+($RL$4*IV260*100*((100/MAX(EX$9:EX$497)+100/MAX(EZ$9:EZ$497))/2))+($RL$4*IW260*100*((100/MAX(EX$9:EX$497)+100/MAX(EZ$9:EZ$497))/2)))*$RS$3</f>
        <v>0</v>
      </c>
      <c r="RM260" s="115">
        <f>(($RH$3*IX260*100*100/MAX(EX$9:EX$497))+($RH$3*IY260*100*100/MAX(EX$9:EX$497))+($RH$3*IZ260*100*100/MAX(EX$9:EX$497))+($RH$3*JA260*100*100/MAX(EX$9:EX$497))+($RH$3*JB260*100*100/MAX(EX$9:EX$497))+($RH$3*JC260*100*100/MAX(EX$9:EX$497))+($RH$3*JD260*100*100/MAX(EX$9:EX$497))+($RH$3*JE260*100*100/MAX(EX$9:EX$497)))*$RS$4</f>
        <v>0</v>
      </c>
      <c r="RN260" s="115">
        <f>(($RH$4*JF260*100*100/MAX(EZ$9:EZ$497)) + ($RH$4*JG260*100*100/MAX(EZ$9:EZ$497)) + ($RH$4*JH260*100*100/MAX(EZ$9:EZ$497)) + ($RH$4*JI260*100*100/MAX(EZ$9:EZ$497)) + ($RH$4*JJ260*100*100/MAX(EZ$9:EZ$497)) + ($RH$4*JK260*100*100/MAX(EZ$9:EZ$497)) + ($RH$4*JL260*100*100/MAX(EZ$9:EZ$497)) + ($RH$4*JM260*100*100/MAX(EZ$9:EZ$497)))*$RU$3</f>
        <v>1.8400000000000003</v>
      </c>
      <c r="RO260" s="115">
        <f>(($RL$4*JN260*100*((100/MAX(EX$9:EX$497)+100/MAX(EZ$9:EZ$497))/2))+($RL$4*JO260*100*((100/MAX(EX$9:EX$497)+100/MAX(EZ$9:EZ$497))/2))+($RL$4*JP260*100*((100/MAX(EX$9:EX$497)+100/MAX(EZ$9:EZ$497))/2))+($RL$4*JQ260*100*((100/MAX(EX$9:EX$497)+100/MAX(EZ$9:EZ$497))/2))+($RL$4*JR260*100*((100/MAX(EX$9:EX$497)+100/MAX(EZ$9:EZ$497))/2))+($RL$4*JS260*100*((100/MAX(EX$9:EX$497)+100/MAX(EZ$9:EZ$497))/2))+($RL$4*JT260*100*((100/MAX(EX$9:EX$497)+100/MAX(EZ$9:EZ$497))/2))+($RL$4*JU260*100*((100/MAX(EX$9:EX$497)+100/MAX(EZ$9:EZ$497))/2))+($RL$4*JV260*100*((100/MAX(EX$9:EX$497)+100/MAX(EZ$9:EZ$497))/2))+($RL$4*JW260*100*((100/MAX(EX$9:EX$497)+100/MAX(EZ$9:EZ$497))/2))+($RL$4*JX260*100*((100/MAX(EX$9:EX$497)+100/MAX(EZ$9:EZ$497))/2))+($RL$4*JY260*100*((100/MAX(EX$9:EX$497)+100/MAX(EZ$9:EZ$497))/2))+($RL$4*JZ260*100*((100/MAX(EX$9:EX$497)+100/MAX(EZ$9:EZ$497))/2)))*$RW$3/2</f>
        <v>0</v>
      </c>
      <c r="RP260" s="119">
        <f>($RJ$3*KA260*100*100/MAX(FA$9:FA$497)) + ($RJ$3*KB260*100*100/MAX(FA$9:FA$497)/2) + ($RJ$3*KC260*100*100/MAX(FA$9:FA$497)/2) + ($RJ$3*KD260*100*100/MAX(FA$9:FA$497)/4) + ($RJ$3*KE260*100*100/MAX(FA$9:FA$497)/4)</f>
        <v>0</v>
      </c>
      <c r="RQ260" s="118">
        <f>($RL$4*KF260*100*((100/MAX(EX$9:EX$497)+100/MAX(EZ$9:EZ$497)))) * ($RO$3/2) + (($RL$4*KG260*100*((100/MAX(EX$9:EX$497)+100/MAX(EZ$9:EZ$497))))+($RL$4*KH260*100*((100/MAX(EX$9:EX$497)+100/MAX(EZ$9:EZ$497))))+($RL$4*KI260*100*((100/MAX(EX$9:EX$497)+100/MAX(EZ$9:EZ$497))))+($RL$4*KJ260*100*((100/MAX(EX$9:EX$497)+100/MAX(EZ$9:EZ$497))))+($RL$4*KK260*100*((100/MAX(EX$9:EX$497)+100/MAX(EZ$9:EZ$497))))+($RL$4*KL260*100*((100/MAX(EX$9:EX$497)+100/MAX(EZ$9:EZ$497))))+($RL$4*KM260*100*((100/MAX(EX$9:EX$497)+100/MAX(EZ$9:EZ$497))))+($RL$4*KN260*100*((100/MAX(EX$9:EX$497)+100/MAX(EZ$9:EZ$497))))+($RL$4*KO260*100*((100/MAX(EX$9:EX$497)+100/MAX(EZ$9:EZ$497))))+($RL$4*KP260*100*((100/MAX(EX$9:EX$497)+100/MAX(EZ$9:EZ$497))))+($RL$4*KQ260*100*((100/MAX(EX$9:EX$497)+100/MAX(EZ$9:EZ$497))))+($RL$4*KR260*100*((100/MAX(EX$9:EX$497)+100/MAX(EZ$9:EZ$497))))+($RL$4*KS260*100*((100/MAX(EX$9:EX$497)+100/MAX(EZ$9:EZ$497))))+($RL$4*KV260*100*((100/MAX(EX$9:EX$497)+100/MAX(EZ$9:EZ$497))))) * (($RO$3+$RO$4)/6)</f>
        <v>0</v>
      </c>
      <c r="RR260" s="115">
        <f>(($RL$4*KW260*100*((100/MAX(EX$9:EX$497)+100/MAX(EZ$9:EZ$497))))) * ($RO$3/2) + (($RL$4*KX260*100*((100/MAX(EX$9:EX$497)+100/MAX(EZ$9:EZ$497))))+($RL$4*KY260*100*((100/MAX(EX$9:EX$497)+100/MAX(EZ$9:EZ$497))))+($RL$4*KZ260*100*((100/MAX(EX$9:EX$497)+100/MAX(EZ$9:EZ$497))))+($RL$4*LA260*100*((100/MAX(EX$9:EX$497)+100/MAX(EZ$9:EZ$497))))+($RL$4*LB260*100*((100/MAX(EX$9:EX$497)+100/MAX(EZ$9:EZ$497))))+($RL$4*LC260*100*((100/MAX(EX$9:EX$497)+100/MAX(EZ$9:EZ$497))))) * (($RO$3+$RO$4)/6)</f>
        <v>0</v>
      </c>
      <c r="RS260" s="119">
        <f>(($RL$4*LD260*100*((100/MAX(EX$9:EX$497)+100/MAX(EZ$9:EZ$497))))+($RL$4*LE260*100*((100/MAX(EX$9:EX$497)+100/MAX(EZ$9:EZ$497))))) * (($RO$3+$RO$4)/6)</f>
        <v>0</v>
      </c>
      <c r="RT260" s="118">
        <f>($RJ$4*LH260*100*(100/MAX(EV$9:EV$497)))+($RJ$4*LI260*100*(100/MAX(EV$9:EV$497)))</f>
        <v>0</v>
      </c>
      <c r="RU260" s="119">
        <f>($RJ$4*LJ260*(100/MAX(EV$9:EV$497)))/2 + ($RL$3*LK260*(100/MAX(EW$9:EW$497))) + ($RJ$4*LL260*(100/MAX(EV$9:EV$497)))/4 + ($RL$3*LM260*(100/MAX(EW$9:EW$497)))</f>
        <v>0</v>
      </c>
      <c r="RV260" s="118">
        <f>($RJ$4*LN260*100*100/MAX(EV$9:EV$497)/2)+($RJ$4*LO260*100*100/MAX(EV$9:EV$497)/2)+($RJ$4*LP260*100*100/MAX(EV$9:EV$497))+($RJ$4*LQ260*100*100/MAX(EV$9:EV$497))+($RJ$4*LR260*100*100/MAX(EV$9:EV$497))</f>
        <v>0</v>
      </c>
      <c r="RW260" s="115">
        <f>($RJ$4*LS260*100*100/MAX(EV$9:EV$497)) + (($RJ$4*LT260*100*100/MAX(EV$9:EV$497))+($RJ$4*LU260*100*100/MAX(EV$9:EV$497))+($RJ$4*LV260*100*100/MAX(EV$9:EV$497))+($RJ$4*LW260*100*100/MAX(EV$9:EV$497))+($RJ$4*LX260*100*100/MAX(EV$9:EV$497))+($RJ$4*LY260*100*100/MAX(EV$9:EV$497))+($RJ$4*LZ260*100*100/MAX(EV$9:EV$497))+($RJ$4*MA260*100*100/MAX(EV$9:EV$497)))/2</f>
        <v>0</v>
      </c>
      <c r="RX260" s="119">
        <f>($RJ$4*MB260*100*100/MAX(EV$9:EV$497))+($RJ$4*MC260*100*100/MAX(EV$9:EV$497))+($RJ$4*MD260*100*100/MAX(EV$9:EV$497))+($RJ$4*ME260*100*100/MAX(EV$9:EV$497))+($RJ$4*MF260*100*100/MAX(EV$9:EV$497))+($RJ$4*MG260*100*100/MAX(EV$9:EV$497))+($RJ$4*MH260*100*100/MAX(EV$9:EV$497))+($RJ$4*MI260*100*100/MAX(EV$9:EV$497))+($RJ$4*MJ260*100*100/MAX(EV$9:EV$497))+($RJ$4*MK260*100*100/MAX(EV$9:EV$497))+($RJ$4*ML260*100*100/MAX(EV$9:EV$497))+($RJ$4*MM260*100*100/MAX(EV$9:EV$497))+($RJ$4*MN260*100*100/MAX(EV$9:EV$497))</f>
        <v>0</v>
      </c>
      <c r="RY260" s="118">
        <f>($RJ$4*MQ260*100*100/MAX(EV$9:EV$497))/2 + (($RJ$4*MR260*100*100/MAX(EV$9:EV$497))+($RJ$4*MS260*100*100/MAX(EV$9:EV$497))+($RJ$4*MT260*100*100/MAX(EV$9:EV$497))+($RJ$4*MU260*100*100/MAX(EV$9:EV$497))+($RJ$4*MV260*100*100/MAX(EV$9:EV$497))+($RJ$4*MW260*100*100/MAX(EV$9:EV$497))+($RJ$4*MX260*100*100/MAX(EV$9:EV$497))+($RJ$4*MY260*100*100/MAX(EV$9:EV$497))+($RJ$4*MZ260*100*100/MAX(EV$9:EV$497))+($RJ$4*NA260*100*100/MAX(EV$9:EV$497))+($RJ$4*NB260*100*100/MAX(EV$9:EV$497))+($RJ$4*NC260*100*100/MAX(EV$9:EV$497))+($RJ$4*ND260*100*100/MAX(EV$9:EV$497))+($RJ$4*NG260*100*100/MAX(EV$9:EV$497)))/4</f>
        <v>0</v>
      </c>
      <c r="RZ260" s="115">
        <f>($RJ$4*NH260*100*100/MAX(EV$9:EV$497))/2 + (($RJ$4*NI260*100*100/MAX(EV$9:EV$497))+($RJ$4*NJ260*100*100/MAX(EV$9:EV$497))+($RJ$4*NK260*100*100/MAX(EV$9:EV$497))+($RJ$4*NL260*100*100/MAX(EV$9:EV$497))+($RJ$4*NM260*100*100/MAX(EV$9:EV$497))+($RJ$4*NN260*100*100/MAX(EV$9:EV$497)))/4</f>
        <v>4.213483146067416</v>
      </c>
      <c r="SA260" s="117">
        <f>(($RJ$4*NO260*100*100/MAX(EV$9:EV$497))+($RJ$4*NP260*100*100/MAX(EV$9:EV$497)))/4</f>
        <v>0</v>
      </c>
      <c r="SB260" s="118">
        <f t="shared" si="518"/>
        <v>8.8134831460674157</v>
      </c>
      <c r="SC260" s="115">
        <f t="shared" si="519"/>
        <v>0.84269662921348321</v>
      </c>
      <c r="SD260" s="115">
        <f t="shared" si="520"/>
        <v>21.093370786516857</v>
      </c>
      <c r="SE260" s="115">
        <f t="shared" si="521"/>
        <v>0.84269662921348321</v>
      </c>
      <c r="SF260" s="115">
        <f t="shared" si="522"/>
        <v>1.053370786516854</v>
      </c>
      <c r="SG260" s="115">
        <f t="shared" si="523"/>
        <v>4.213483146067416</v>
      </c>
      <c r="SH260" s="115">
        <f>ROUND(SB260/MAX(SB$9:SB$497)*100,0)</f>
        <v>11</v>
      </c>
      <c r="SI260" s="115">
        <f>ROUND(SC260/MAX(SC$9:SC$497)*100,0)</f>
        <v>1</v>
      </c>
      <c r="SJ260" s="115">
        <f>ROUND(SD260/MAX(SD$9:SD$497)*100,0)</f>
        <v>34</v>
      </c>
      <c r="SK260" s="115">
        <f>ROUND(SE260/MAX(SE$9:SE$497)*100,0)</f>
        <v>1</v>
      </c>
      <c r="SL260" s="115">
        <f>ROUND(SF260/MAX(SF$9:SF$497)*100,0)</f>
        <v>3</v>
      </c>
      <c r="SM260" s="121">
        <f>ROUND(SG260/MAX(SG$9:SG$497)*100,0)</f>
        <v>4</v>
      </c>
      <c r="SN260" s="115">
        <f>ROUND(AVERAGEIF($ES$9:$ES$497,$ES260,SH$9:SH$497),0)</f>
        <v>12</v>
      </c>
      <c r="SO260" s="115">
        <f>ROUND(AVERAGEIF($ES$9:$ES$497,$ES260,SI$9:SI$497),0)</f>
        <v>5</v>
      </c>
      <c r="SP260" s="115">
        <f>ROUND(AVERAGEIF($ES$9:$ES$497,$ES260,SJ$9:SJ$497),0)</f>
        <v>26</v>
      </c>
      <c r="SQ260" s="115">
        <f>ROUND(AVERAGEIF($ES$9:$ES$497,$ES260,SK$9:SK$497),0)</f>
        <v>6</v>
      </c>
      <c r="SR260" s="115">
        <f>ROUND(AVERAGEIF($ES$9:$ES$497,$ES260,SL$9:SL$497),0)</f>
        <v>8</v>
      </c>
      <c r="SS260" s="121">
        <f>ROUND(AVERAGEIF($ES$9:$ES$497,$ES260,SM$9:SM$497),0)</f>
        <v>4</v>
      </c>
      <c r="ST260" s="114">
        <f>RANK(SB260,SB$9:SB$497,0)</f>
        <v>246</v>
      </c>
      <c r="SU260" s="115">
        <f>RANK(SC260,SC$9:SC$497,0)</f>
        <v>237</v>
      </c>
      <c r="SV260" s="115">
        <f>RANK(SD260,SD$9:SD$497,0)</f>
        <v>40</v>
      </c>
      <c r="SW260" s="115">
        <f>RANK(SE260,SE$9:SE$497,0)</f>
        <v>237</v>
      </c>
      <c r="SX260" s="115">
        <f>RANK(SF260,SF$9:SF$497,0)</f>
        <v>199</v>
      </c>
      <c r="SY260" s="115">
        <f>RANK(SG260,SG$9:SG$497,0)</f>
        <v>173</v>
      </c>
      <c r="SZ260" s="115">
        <f>COUNTIFS(SB$9:SB$497,"&gt;"&amp;SB260,$ES$9:$ES$497,$ES260)+1</f>
        <v>41</v>
      </c>
      <c r="TA260" s="115">
        <f>COUNTIFS(SC$9:SC$497,"&gt;"&amp;SC260,$ES$9:$ES$497,$ES260)+1</f>
        <v>39</v>
      </c>
      <c r="TB260" s="115">
        <f>COUNTIFS(SD$9:SD$497,"&gt;"&amp;SD260,$ES$9:$ES$497,$ES260)+1</f>
        <v>34</v>
      </c>
      <c r="TC260" s="115">
        <f>COUNTIFS(SE$9:SE$497,"&gt;"&amp;SE260,$ES$9:$ES$497,$ES260)+1</f>
        <v>39</v>
      </c>
      <c r="TD260" s="115">
        <f>COUNTIFS(SF$9:SF$497,"&gt;"&amp;SF260,$ES$9:$ES$497,$ES260)+1</f>
        <v>39</v>
      </c>
      <c r="TE260" s="117">
        <f>COUNTIFS(SG$9:SG$497,"&gt;"&amp;SG260,$ES$9:$ES$497,$ES260)+1</f>
        <v>30</v>
      </c>
      <c r="TF260" s="118">
        <f t="shared" si="524"/>
        <v>69</v>
      </c>
      <c r="TG260" s="115">
        <f t="shared" si="525"/>
        <v>49</v>
      </c>
      <c r="TH260" s="115">
        <f t="shared" si="526"/>
        <v>92</v>
      </c>
      <c r="TI260" s="115">
        <f t="shared" si="527"/>
        <v>56</v>
      </c>
      <c r="TJ260" s="115">
        <f t="shared" si="528"/>
        <v>51</v>
      </c>
      <c r="TK260" s="115">
        <f t="shared" si="529"/>
        <v>62</v>
      </c>
      <c r="TL260" s="117">
        <f t="shared" si="530"/>
        <v>58</v>
      </c>
      <c r="TM260" s="118">
        <f>ROUND(TF260/MAX(TF$9:TF$497)*100,0)</f>
        <v>38</v>
      </c>
      <c r="TN260" s="115">
        <f>ROUND(TG260/MAX(TG$9:TG$497)*100,0)</f>
        <v>27</v>
      </c>
      <c r="TO260" s="115">
        <f>ROUND(TH260/MAX(TH$9:TH$497)*100,0)</f>
        <v>51</v>
      </c>
      <c r="TP260" s="115">
        <f>ROUND(TI260/MAX(TI$9:TI$497)*100,0)</f>
        <v>31</v>
      </c>
      <c r="TQ260" s="115">
        <f>ROUND(TJ260/MAX(TJ$9:TJ$497)*100,0)</f>
        <v>26</v>
      </c>
      <c r="TR260" s="115">
        <f>ROUND(TK260/MAX(TK$9:TK$497)*100,0)</f>
        <v>32</v>
      </c>
      <c r="TS260" s="119">
        <f>ROUND(TL260/MAX(TL$9:TL$497)*100,0)</f>
        <v>30</v>
      </c>
      <c r="TT260" s="120">
        <f>RANK(TM260,TM$9:TM$497,0)</f>
        <v>236</v>
      </c>
      <c r="TU260" s="115">
        <f>RANK(TN260,TN$9:TN$497,0)</f>
        <v>237</v>
      </c>
      <c r="TV260" s="115">
        <f>RANK(TO260,TO$9:TO$497,0)</f>
        <v>45</v>
      </c>
      <c r="TW260" s="115">
        <f>RANK(TP260,TP$9:TP$497,0)</f>
        <v>212</v>
      </c>
      <c r="TX260" s="115">
        <f>RANK(TQ260,TQ$9:TQ$497,0)</f>
        <v>190</v>
      </c>
      <c r="TY260" s="115">
        <f>RANK(TR260,TR$9:TR$497,0)</f>
        <v>169</v>
      </c>
      <c r="TZ260" s="121">
        <f>RANK(TS260,TS$9:TS$497,0)</f>
        <v>152</v>
      </c>
      <c r="UA260" s="132"/>
      <c r="UB260" s="7" t="s">
        <v>1</v>
      </c>
    </row>
    <row r="261" spans="1:548" x14ac:dyDescent="0.15">
      <c r="A261" s="183">
        <v>253</v>
      </c>
      <c r="B261" s="200" t="s">
        <v>1144</v>
      </c>
      <c r="C261" s="143"/>
      <c r="D261" s="143"/>
      <c r="E261" s="161" t="s">
        <v>518</v>
      </c>
      <c r="F261" s="65">
        <v>81</v>
      </c>
      <c r="G261" s="65" t="s">
        <v>908</v>
      </c>
      <c r="H261" s="144" t="s">
        <v>1005</v>
      </c>
      <c r="I261" s="66" t="s">
        <v>521</v>
      </c>
      <c r="J261" s="67" t="s">
        <v>521</v>
      </c>
      <c r="K261" s="67" t="s">
        <v>521</v>
      </c>
      <c r="L261" s="67" t="s">
        <v>521</v>
      </c>
      <c r="M261" s="67" t="s">
        <v>521</v>
      </c>
      <c r="N261" s="67" t="s">
        <v>521</v>
      </c>
      <c r="O261" s="67" t="s">
        <v>521</v>
      </c>
      <c r="P261" s="67" t="s">
        <v>521</v>
      </c>
      <c r="Q261" s="67" t="s">
        <v>521</v>
      </c>
      <c r="R261" s="68" t="s">
        <v>521</v>
      </c>
      <c r="S261" s="69" t="s">
        <v>521</v>
      </c>
      <c r="T261" s="67" t="s">
        <v>521</v>
      </c>
      <c r="U261" s="67" t="s">
        <v>521</v>
      </c>
      <c r="V261" s="67" t="s">
        <v>521</v>
      </c>
      <c r="W261" s="67" t="s">
        <v>521</v>
      </c>
      <c r="X261" s="67" t="s">
        <v>521</v>
      </c>
      <c r="Y261" s="67" t="s">
        <v>521</v>
      </c>
      <c r="Z261" s="67" t="s">
        <v>521</v>
      </c>
      <c r="AA261" s="67" t="s">
        <v>521</v>
      </c>
      <c r="AB261" s="68" t="s">
        <v>521</v>
      </c>
      <c r="AC261" s="69" t="s">
        <v>521</v>
      </c>
      <c r="AD261" s="67" t="s">
        <v>521</v>
      </c>
      <c r="AE261" s="67" t="s">
        <v>521</v>
      </c>
      <c r="AF261" s="67" t="s">
        <v>521</v>
      </c>
      <c r="AG261" s="67" t="s">
        <v>521</v>
      </c>
      <c r="AH261" s="67" t="s">
        <v>521</v>
      </c>
      <c r="AI261" s="67" t="s">
        <v>521</v>
      </c>
      <c r="AJ261" s="67" t="s">
        <v>521</v>
      </c>
      <c r="AK261" s="67" t="s">
        <v>521</v>
      </c>
      <c r="AL261" s="68" t="s">
        <v>521</v>
      </c>
      <c r="AM261" s="69" t="s">
        <v>521</v>
      </c>
      <c r="AN261" s="67" t="s">
        <v>521</v>
      </c>
      <c r="AO261" s="67" t="s">
        <v>521</v>
      </c>
      <c r="AP261" s="67" t="s">
        <v>521</v>
      </c>
      <c r="AQ261" s="67" t="s">
        <v>521</v>
      </c>
      <c r="AR261" s="67" t="s">
        <v>521</v>
      </c>
      <c r="AS261" s="67" t="s">
        <v>521</v>
      </c>
      <c r="AT261" s="67" t="s">
        <v>521</v>
      </c>
      <c r="AU261" s="67" t="s">
        <v>521</v>
      </c>
      <c r="AV261" s="68" t="s">
        <v>521</v>
      </c>
      <c r="AW261" s="69" t="s">
        <v>521</v>
      </c>
      <c r="AX261" s="67" t="s">
        <v>521</v>
      </c>
      <c r="AY261" s="67" t="s">
        <v>521</v>
      </c>
      <c r="AZ261" s="67" t="s">
        <v>521</v>
      </c>
      <c r="BA261" s="67" t="s">
        <v>521</v>
      </c>
      <c r="BB261" s="67" t="s">
        <v>521</v>
      </c>
      <c r="BC261" s="67" t="s">
        <v>521</v>
      </c>
      <c r="BD261" s="67" t="s">
        <v>521</v>
      </c>
      <c r="BE261" s="67" t="s">
        <v>521</v>
      </c>
      <c r="BF261" s="68" t="s">
        <v>521</v>
      </c>
      <c r="BG261" s="69" t="s">
        <v>521</v>
      </c>
      <c r="BH261" s="67" t="s">
        <v>521</v>
      </c>
      <c r="BI261" s="67" t="s">
        <v>521</v>
      </c>
      <c r="BJ261" s="67" t="s">
        <v>521</v>
      </c>
      <c r="BK261" s="67" t="s">
        <v>521</v>
      </c>
      <c r="BL261" s="67" t="s">
        <v>521</v>
      </c>
      <c r="BM261" s="67" t="s">
        <v>521</v>
      </c>
      <c r="BN261" s="67" t="s">
        <v>521</v>
      </c>
      <c r="BO261" s="67" t="s">
        <v>521</v>
      </c>
      <c r="BP261" s="68" t="s">
        <v>521</v>
      </c>
      <c r="BQ261" s="70" t="s">
        <v>521</v>
      </c>
      <c r="BR261" s="67" t="s">
        <v>521</v>
      </c>
      <c r="BS261" s="67" t="s">
        <v>521</v>
      </c>
      <c r="BT261" s="67" t="s">
        <v>521</v>
      </c>
      <c r="BU261" s="67" t="s">
        <v>521</v>
      </c>
      <c r="BV261" s="67" t="s">
        <v>521</v>
      </c>
      <c r="BW261" s="67" t="s">
        <v>521</v>
      </c>
      <c r="BX261" s="67" t="s">
        <v>521</v>
      </c>
      <c r="BY261" s="67" t="s">
        <v>521</v>
      </c>
      <c r="BZ261" s="68" t="s">
        <v>521</v>
      </c>
      <c r="CA261" s="69" t="s">
        <v>521</v>
      </c>
      <c r="CB261" s="67" t="s">
        <v>521</v>
      </c>
      <c r="CC261" s="67" t="s">
        <v>521</v>
      </c>
      <c r="CD261" s="67" t="s">
        <v>521</v>
      </c>
      <c r="CE261" s="67" t="s">
        <v>521</v>
      </c>
      <c r="CF261" s="67" t="s">
        <v>521</v>
      </c>
      <c r="CG261" s="67" t="s">
        <v>521</v>
      </c>
      <c r="CH261" s="67" t="s">
        <v>521</v>
      </c>
      <c r="CI261" s="67" t="s">
        <v>521</v>
      </c>
      <c r="CJ261" s="68" t="s">
        <v>521</v>
      </c>
      <c r="CK261" s="69" t="s">
        <v>521</v>
      </c>
      <c r="CL261" s="67" t="s">
        <v>521</v>
      </c>
      <c r="CM261" s="67" t="s">
        <v>521</v>
      </c>
      <c r="CN261" s="67" t="s">
        <v>521</v>
      </c>
      <c r="CO261" s="67" t="s">
        <v>521</v>
      </c>
      <c r="CP261" s="67" t="s">
        <v>521</v>
      </c>
      <c r="CQ261" s="67" t="s">
        <v>521</v>
      </c>
      <c r="CR261" s="67" t="s">
        <v>521</v>
      </c>
      <c r="CS261" s="67" t="s">
        <v>521</v>
      </c>
      <c r="CT261" s="68" t="s">
        <v>521</v>
      </c>
      <c r="CU261" s="69" t="s">
        <v>521</v>
      </c>
      <c r="CV261" s="67" t="s">
        <v>521</v>
      </c>
      <c r="CW261" s="67" t="s">
        <v>521</v>
      </c>
      <c r="CX261" s="67" t="s">
        <v>521</v>
      </c>
      <c r="CY261" s="67" t="s">
        <v>521</v>
      </c>
      <c r="CZ261" s="67" t="s">
        <v>521</v>
      </c>
      <c r="DA261" s="67" t="s">
        <v>521</v>
      </c>
      <c r="DB261" s="67" t="s">
        <v>521</v>
      </c>
      <c r="DC261" s="67" t="s">
        <v>521</v>
      </c>
      <c r="DD261" s="68" t="s">
        <v>521</v>
      </c>
      <c r="DE261" s="69" t="s">
        <v>521</v>
      </c>
      <c r="DF261" s="71" t="s">
        <v>521</v>
      </c>
      <c r="DG261" s="67" t="s">
        <v>521</v>
      </c>
      <c r="DH261" s="67" t="s">
        <v>521</v>
      </c>
      <c r="DI261" s="67" t="s">
        <v>521</v>
      </c>
      <c r="DJ261" s="67" t="s">
        <v>521</v>
      </c>
      <c r="DK261" s="67" t="s">
        <v>521</v>
      </c>
      <c r="DL261" s="67" t="s">
        <v>521</v>
      </c>
      <c r="DM261" s="67" t="s">
        <v>521</v>
      </c>
      <c r="DN261" s="68" t="s">
        <v>521</v>
      </c>
      <c r="DO261" s="70" t="s">
        <v>521</v>
      </c>
      <c r="DP261" s="71" t="s">
        <v>521</v>
      </c>
      <c r="DQ261" s="67" t="s">
        <v>521</v>
      </c>
      <c r="DR261" s="67" t="s">
        <v>521</v>
      </c>
      <c r="DS261" s="67" t="s">
        <v>521</v>
      </c>
      <c r="DT261" s="67" t="s">
        <v>521</v>
      </c>
      <c r="DU261" s="67" t="s">
        <v>521</v>
      </c>
      <c r="DV261" s="67" t="s">
        <v>521</v>
      </c>
      <c r="DW261" s="67" t="s">
        <v>521</v>
      </c>
      <c r="DX261" s="72" t="s">
        <v>521</v>
      </c>
      <c r="DY261" s="146" t="s">
        <v>522</v>
      </c>
      <c r="DZ261" s="74">
        <v>3</v>
      </c>
      <c r="EA261" s="74">
        <v>4</v>
      </c>
      <c r="EB261" s="74">
        <v>4</v>
      </c>
      <c r="EC261" s="75">
        <v>5</v>
      </c>
      <c r="ED261" s="168" t="s">
        <v>522</v>
      </c>
      <c r="EE261" s="74">
        <f t="shared" si="474"/>
        <v>3</v>
      </c>
      <c r="EF261" s="74">
        <f t="shared" si="475"/>
        <v>12</v>
      </c>
      <c r="EG261" s="74">
        <f t="shared" si="476"/>
        <v>48</v>
      </c>
      <c r="EH261" s="77">
        <f t="shared" si="477"/>
        <v>240</v>
      </c>
      <c r="EI261" s="73">
        <v>20</v>
      </c>
      <c r="EJ261" s="74">
        <v>100</v>
      </c>
      <c r="EK261" s="74">
        <v>210</v>
      </c>
      <c r="EL261" s="74">
        <v>1050</v>
      </c>
      <c r="EM261" s="75">
        <v>3150</v>
      </c>
      <c r="EN261" s="78">
        <v>1</v>
      </c>
      <c r="EO261" s="79">
        <f t="shared" si="478"/>
        <v>1.6666666666666667</v>
      </c>
      <c r="EP261" s="79">
        <f t="shared" si="479"/>
        <v>0.875</v>
      </c>
      <c r="EQ261" s="79">
        <f t="shared" si="480"/>
        <v>1.09375</v>
      </c>
      <c r="ER261" s="80">
        <f t="shared" si="481"/>
        <v>0.65625</v>
      </c>
      <c r="ES261" s="128" t="s">
        <v>534</v>
      </c>
      <c r="ET261" s="82"/>
      <c r="EU261" s="83">
        <v>4</v>
      </c>
      <c r="EV261" s="146">
        <v>51</v>
      </c>
      <c r="EW261" s="147">
        <v>26</v>
      </c>
      <c r="EX261" s="147">
        <v>101</v>
      </c>
      <c r="EY261" s="147">
        <v>22</v>
      </c>
      <c r="EZ261" s="147">
        <v>6</v>
      </c>
      <c r="FA261" s="147">
        <v>6</v>
      </c>
      <c r="FB261" s="147">
        <v>80</v>
      </c>
      <c r="FC261" s="147">
        <v>76</v>
      </c>
      <c r="FD261" s="74">
        <f t="shared" si="482"/>
        <v>107</v>
      </c>
      <c r="FE261" s="84">
        <f t="shared" si="483"/>
        <v>177</v>
      </c>
      <c r="FF261" s="73">
        <f>RANK(EV261,$EV$9:$EV$497,0)</f>
        <v>276</v>
      </c>
      <c r="FG261" s="74">
        <f>RANK(EW261,$EW$9:$EW$497,0)</f>
        <v>314</v>
      </c>
      <c r="FH261" s="74">
        <f>RANK(EX261,$EX$9:$EX$497,0)</f>
        <v>12</v>
      </c>
      <c r="FI261" s="74">
        <f>RANK(EY261,$EY$9:$EY$497,0)</f>
        <v>293</v>
      </c>
      <c r="FJ261" s="74">
        <f>RANK(EZ261,$EZ$9:$EZ$497,0)</f>
        <v>391</v>
      </c>
      <c r="FK261" s="74">
        <f>RANK(FA261,$FA$9:$FA$497,0)</f>
        <v>374</v>
      </c>
      <c r="FL261" s="74">
        <f>RANK(FB261,$FB$9:$FB$497,0)</f>
        <v>60</v>
      </c>
      <c r="FM261" s="74">
        <f>RANK(FC261,$FC$9:$FC$497,0)</f>
        <v>70</v>
      </c>
      <c r="FN261" s="74">
        <f>RANK(FD261,$FD$9:$FD$497,0)</f>
        <v>68</v>
      </c>
      <c r="FO261" s="84">
        <f>RANK(FE261,$FE$9:$FE$497,0)</f>
        <v>32</v>
      </c>
      <c r="FP261" s="73">
        <f>COUNTIFS($EV$9:$EV$497,"&gt;"&amp;EV261,$ES$9:$ES$497,ES261)+1</f>
        <v>60</v>
      </c>
      <c r="FQ261" s="74">
        <f>COUNTIFS($EW$9:$EW$497,"&gt;"&amp;EW261,$ES$9:$ES$497,ES261)+1</f>
        <v>48</v>
      </c>
      <c r="FR261" s="74">
        <f>COUNTIFS($EX$9:$EX$497,"&gt;"&amp;EX261,$ES$9:$ES$497,ES261)+1</f>
        <v>8</v>
      </c>
      <c r="FS261" s="74">
        <f>COUNTIFS($EY$9:$EY$497,"&gt;"&amp;EY261,$ES$9:$ES$497,ES261)+1</f>
        <v>56</v>
      </c>
      <c r="FT261" s="74">
        <f>COUNTIFS($EZ$9:$EZ$497,"&gt;"&amp;EZ261,$ES$9:$ES$497,ES261)+1</f>
        <v>67</v>
      </c>
      <c r="FU261" s="74">
        <f>COUNTIFS($FA$9:$FA$497,"&gt;"&amp;FA261,$ES$9:$ES$497,ES261)+1</f>
        <v>66</v>
      </c>
      <c r="FV261" s="74">
        <f>COUNTIFS($FB$9:$FB$497,"&gt;"&amp;FB261,$ES$9:$ES$497,ES261)+1</f>
        <v>13</v>
      </c>
      <c r="FW261" s="74">
        <f>COUNTIFS($FC$9:$FC$497,"&gt;"&amp;FC261,$ES$9:$ES$497,ES261)+1</f>
        <v>17</v>
      </c>
      <c r="FX261" s="74">
        <f>COUNTIFS($FD$9:$FD$497,"&gt;"&amp;FD261,$ES$9:$ES$497,ES261)+1</f>
        <v>17</v>
      </c>
      <c r="FY261" s="84">
        <f>COUNTIFS($FE$9:$FE$497,"&gt;"&amp;FE261,$ES$9:$ES$497,ES261)+1</f>
        <v>12</v>
      </c>
      <c r="FZ261" s="85">
        <f t="shared" si="484"/>
        <v>0.63</v>
      </c>
      <c r="GA261" s="86">
        <f t="shared" si="485"/>
        <v>0.32</v>
      </c>
      <c r="GB261" s="86">
        <f t="shared" si="486"/>
        <v>1.25</v>
      </c>
      <c r="GC261" s="86">
        <f t="shared" si="487"/>
        <v>0.27</v>
      </c>
      <c r="GD261" s="86">
        <f t="shared" si="488"/>
        <v>7.0000000000000007E-2</v>
      </c>
      <c r="GE261" s="86">
        <f t="shared" si="489"/>
        <v>7.0000000000000007E-2</v>
      </c>
      <c r="GF261" s="86">
        <f t="shared" si="490"/>
        <v>0.99</v>
      </c>
      <c r="GG261" s="86">
        <f t="shared" si="491"/>
        <v>0.94</v>
      </c>
      <c r="GH261" s="86">
        <f t="shared" si="492"/>
        <v>1.32</v>
      </c>
      <c r="GI261" s="87">
        <f t="shared" si="493"/>
        <v>2.19</v>
      </c>
      <c r="GJ261" s="85">
        <f>ROUND(((FZ261-AVERAGE(FZ$9:FZ$497))/STDEVP(FZ$9:FZ$497)*10+50),2)</f>
        <v>36.9</v>
      </c>
      <c r="GK261" s="86">
        <f>ROUND(((GA261-AVERAGE(GA$9:GA$497))/STDEVP(GA$9:GA$497)*10+50),2)</f>
        <v>38.93</v>
      </c>
      <c r="GL261" s="86">
        <f>ROUND(((GB261-AVERAGE(GB$9:GB$497))/STDEVP(GB$9:GB$497)*10+50),2)</f>
        <v>75.06</v>
      </c>
      <c r="GM261" s="86">
        <f>ROUND(((GC261-AVERAGE(GC$9:GC$497))/STDEVP(GC$9:GC$497)*10+50),2)</f>
        <v>37.159999999999997</v>
      </c>
      <c r="GN261" s="86">
        <f>ROUND(((GD261-AVERAGE(GD$9:GD$497))/STDEVP(GD$9:GD$497)*10+50),2)</f>
        <v>38.96</v>
      </c>
      <c r="GO261" s="86">
        <f>ROUND(((GE261-AVERAGE(GE$9:GE$497))/STDEVP(GE$9:GE$497)*10+50),2)</f>
        <v>39.89</v>
      </c>
      <c r="GP261" s="86">
        <f>ROUND(((GF261-AVERAGE(GF$9:GF$497))/STDEVP(GF$9:GF$497)*10+50),2)</f>
        <v>61.18</v>
      </c>
      <c r="GQ261" s="86">
        <f>ROUND(((GG261-AVERAGE(GG$9:GG$497))/STDEVP(GG$9:GG$497)*10+50),2)</f>
        <v>59.67</v>
      </c>
      <c r="GR261" s="86">
        <f>ROUND(((GH261-AVERAGE(GH$9:GH$497))/STDEVP(GH$9:GH$497)*10+50),2)</f>
        <v>62.59</v>
      </c>
      <c r="GS261" s="87">
        <f>ROUND(((GI261-AVERAGE(GI$9:GI$497))/STDEVP(GI$9:GI$497)*10+50),2)</f>
        <v>70.489999999999995</v>
      </c>
      <c r="GT261" s="73">
        <f>RANK(GJ261,$GJ$9:$GJ$497,0)</f>
        <v>393</v>
      </c>
      <c r="GU261" s="74">
        <f>RANK(GK261,$GK$9:$GK$497,0)</f>
        <v>390</v>
      </c>
      <c r="GV261" s="74">
        <f>RANK(GL261,$GL$9:$GL$497,0)</f>
        <v>6</v>
      </c>
      <c r="GW261" s="74">
        <f>RANK(GM261,$GM$9:$GM$497,0)</f>
        <v>404</v>
      </c>
      <c r="GX261" s="74">
        <f>RANK(GN261,$GN$9:$GN$497,0)</f>
        <v>435</v>
      </c>
      <c r="GY261" s="74">
        <f>RANK(GO261,$GO$9:$GO$497,0)</f>
        <v>435</v>
      </c>
      <c r="GZ261" s="74">
        <f>RANK(GP261,$GP$9:$GP$497,0)</f>
        <v>64</v>
      </c>
      <c r="HA261" s="74">
        <f>RANK(GQ261,$GQ$9:$GQ$497,0)</f>
        <v>75</v>
      </c>
      <c r="HB261" s="74">
        <f>RANK(GR261,$GR$9:$GR$497,0)</f>
        <v>44</v>
      </c>
      <c r="HC261" s="84">
        <f>RANK(GS261,$GS$9:$GS$497,0)</f>
        <v>17</v>
      </c>
      <c r="HD261" s="85">
        <f>ROUND(AVERAGEIF($ES$9:$ES$497,$ES261,$FZ$9:$FZ$497),2)</f>
        <v>0.95</v>
      </c>
      <c r="HE261" s="86">
        <f>ROUND(AVERAGEIF($ES$9:$ES$497,$ES261,$GA$9:$GA$497),2)</f>
        <v>0.38</v>
      </c>
      <c r="HF261" s="86">
        <f>ROUND(AVERAGEIF($ES$9:$ES$497,$ES261,$GB$9:$GB$497),2)</f>
        <v>0.82</v>
      </c>
      <c r="HG261" s="86">
        <f>ROUND(AVERAGEIF($ES$9:$ES$497,$ES261,$GC$9:$GC$497),2)</f>
        <v>0.44</v>
      </c>
      <c r="HH261" s="86">
        <f>ROUND(AVERAGEIF($ES$9:$ES$497,$ES261,$GD$9:$GD$497),2)</f>
        <v>0.15</v>
      </c>
      <c r="HI261" s="86">
        <f>ROUND(AVERAGEIF($ES$9:$ES$497,$ES261,$GE$9:$GE$497),2)</f>
        <v>0.14000000000000001</v>
      </c>
      <c r="HJ261" s="86">
        <f>ROUND(AVERAGEIF($ES$9:$ES$497,$ES261,$GF$9:$GF$497),2)</f>
        <v>0.74</v>
      </c>
      <c r="HK261" s="86">
        <f>ROUND(AVERAGEIF($ES$9:$ES$497,$ES261,$GG$9:$GG$497),2)</f>
        <v>0.85</v>
      </c>
      <c r="HL261" s="86">
        <f>ROUND(AVERAGEIF($ES$9:$ES$497,$ES261,$GH$9:$GH$497),2)</f>
        <v>0.97</v>
      </c>
      <c r="HM261" s="87">
        <f>ROUND(AVERAGEIF($ES$9:$ES$497,$ES261,$GI$9:$GI$497),2)</f>
        <v>1.67</v>
      </c>
      <c r="HN261" s="88">
        <f t="shared" si="494"/>
        <v>-0.31999999999999995</v>
      </c>
      <c r="HO261" s="89">
        <f t="shared" si="495"/>
        <v>-0.06</v>
      </c>
      <c r="HP261" s="89">
        <f t="shared" si="496"/>
        <v>0.43000000000000005</v>
      </c>
      <c r="HQ261" s="89">
        <f t="shared" si="497"/>
        <v>-0.16999999999999998</v>
      </c>
      <c r="HR261" s="89">
        <f t="shared" si="498"/>
        <v>-7.9999999999999988E-2</v>
      </c>
      <c r="HS261" s="89">
        <f t="shared" si="499"/>
        <v>-7.0000000000000007E-2</v>
      </c>
      <c r="HT261" s="89">
        <f t="shared" si="500"/>
        <v>0.25</v>
      </c>
      <c r="HU261" s="89">
        <f t="shared" si="501"/>
        <v>8.9999999999999969E-2</v>
      </c>
      <c r="HV261" s="89">
        <f t="shared" si="502"/>
        <v>0.35000000000000009</v>
      </c>
      <c r="HW261" s="90">
        <f t="shared" si="503"/>
        <v>0.52</v>
      </c>
      <c r="HX261" s="73">
        <f>COUNTIFS($FZ$9:$FZ$497,"&gt;"&amp;FZ261,$ES$9:$ES$497,$ES261)+1</f>
        <v>75</v>
      </c>
      <c r="HY261" s="74">
        <f>COUNTIFS($GA$9:$GA$497,"&gt;"&amp;GA261,$ES$9:$ES$497,$ES261)+1</f>
        <v>56</v>
      </c>
      <c r="HZ261" s="74">
        <f>COUNTIFS($GB$9:$GB$497,"&gt;"&amp;GB261,$ES$9:$ES$497,$ES261)+1</f>
        <v>5</v>
      </c>
      <c r="IA261" s="74">
        <f>COUNTIFS($GC$9:$GC$497,"&gt;"&amp;GC261,$ES$9:$ES$497,$ES261)+1</f>
        <v>76</v>
      </c>
      <c r="IB261" s="74">
        <f>COUNTIFS($GD$9:$GD$497,"&gt;"&amp;GD261,$ES$9:$ES$497,$ES261)+1</f>
        <v>82</v>
      </c>
      <c r="IC261" s="74">
        <f>COUNTIFS($GE$9:$GE$497,"&gt;"&amp;GE261,$ES$9:$ES$497,$ES261)+1</f>
        <v>82</v>
      </c>
      <c r="ID261" s="74">
        <f>COUNTIFS($GF$9:$GF$497,"&gt;"&amp;GF261,$ES$9:$ES$497,$ES261)+1</f>
        <v>10</v>
      </c>
      <c r="IE261" s="74">
        <f>COUNTIFS($GG$9:$GG$497,"&gt;"&amp;GG261,$ES$9:$ES$497,$ES261)+1</f>
        <v>32</v>
      </c>
      <c r="IF261" s="74">
        <f>COUNTIFS($GH$9:$GH$497,"&gt;"&amp;GH261,$ES$9:$ES$497,$ES261)+1</f>
        <v>7</v>
      </c>
      <c r="IG261" s="84">
        <f>COUNTIFS($GI$9:$GI$497,"&gt;"&amp;GI261,$ES$9:$ES$497,$ES261)+1</f>
        <v>12</v>
      </c>
      <c r="IH261" s="148"/>
      <c r="II261" s="149"/>
      <c r="IJ261" s="149">
        <v>0.03</v>
      </c>
      <c r="IK261" s="149"/>
      <c r="IL261" s="149"/>
      <c r="IM261" s="150"/>
      <c r="IN261" s="151"/>
      <c r="IO261" s="152"/>
      <c r="IP261" s="153"/>
      <c r="IQ261" s="149"/>
      <c r="IR261" s="149"/>
      <c r="IS261" s="149"/>
      <c r="IT261" s="149"/>
      <c r="IU261" s="149"/>
      <c r="IV261" s="149"/>
      <c r="IW261" s="154"/>
      <c r="IX261" s="151">
        <v>7.0000000000000007E-2</v>
      </c>
      <c r="IY261" s="149"/>
      <c r="IZ261" s="149"/>
      <c r="JA261" s="149">
        <v>7.0000000000000007E-2</v>
      </c>
      <c r="JB261" s="149"/>
      <c r="JC261" s="149"/>
      <c r="JD261" s="149"/>
      <c r="JE261" s="155"/>
      <c r="JF261" s="153"/>
      <c r="JG261" s="149"/>
      <c r="JH261" s="149"/>
      <c r="JI261" s="149"/>
      <c r="JJ261" s="149"/>
      <c r="JK261" s="149"/>
      <c r="JL261" s="149"/>
      <c r="JM261" s="154"/>
      <c r="JN261" s="151"/>
      <c r="JO261" s="149"/>
      <c r="JP261" s="149"/>
      <c r="JQ261" s="149"/>
      <c r="JR261" s="149"/>
      <c r="JS261" s="149"/>
      <c r="JT261" s="149"/>
      <c r="JU261" s="149"/>
      <c r="JV261" s="149"/>
      <c r="JW261" s="149"/>
      <c r="JX261" s="149"/>
      <c r="JY261" s="149"/>
      <c r="JZ261" s="155"/>
      <c r="KA261" s="151"/>
      <c r="KB261" s="149"/>
      <c r="KC261" s="149"/>
      <c r="KD261" s="149"/>
      <c r="KE261" s="155"/>
      <c r="KF261" s="153"/>
      <c r="KG261" s="149"/>
      <c r="KH261" s="149"/>
      <c r="KI261" s="149"/>
      <c r="KJ261" s="149"/>
      <c r="KK261" s="156"/>
      <c r="KL261" s="149"/>
      <c r="KM261" s="149"/>
      <c r="KN261" s="149"/>
      <c r="KO261" s="149"/>
      <c r="KP261" s="149"/>
      <c r="KQ261" s="149"/>
      <c r="KR261" s="149"/>
      <c r="KS261" s="154"/>
      <c r="KT261" s="154"/>
      <c r="KU261" s="154"/>
      <c r="KV261" s="154"/>
      <c r="KW261" s="151"/>
      <c r="KX261" s="149"/>
      <c r="KY261" s="149"/>
      <c r="KZ261" s="149"/>
      <c r="LA261" s="149"/>
      <c r="LB261" s="149"/>
      <c r="LC261" s="154"/>
      <c r="LD261" s="151"/>
      <c r="LE261" s="152"/>
      <c r="LF261" s="157"/>
      <c r="LG261" s="158"/>
      <c r="LH261" s="151"/>
      <c r="LI261" s="149"/>
      <c r="LJ261" s="147"/>
      <c r="LK261" s="147"/>
      <c r="LL261" s="147"/>
      <c r="LM261" s="159"/>
      <c r="LN261" s="153"/>
      <c r="LO261" s="149"/>
      <c r="LP261" s="149"/>
      <c r="LQ261" s="149"/>
      <c r="LR261" s="154"/>
      <c r="LS261" s="151"/>
      <c r="LT261" s="149"/>
      <c r="LU261" s="149"/>
      <c r="LV261" s="149"/>
      <c r="LW261" s="149"/>
      <c r="LX261" s="149"/>
      <c r="LY261" s="149"/>
      <c r="LZ261" s="149"/>
      <c r="MA261" s="155">
        <v>7.0000000000000007E-2</v>
      </c>
      <c r="MB261" s="153"/>
      <c r="MC261" s="149"/>
      <c r="MD261" s="149"/>
      <c r="ME261" s="149"/>
      <c r="MF261" s="149"/>
      <c r="MG261" s="149"/>
      <c r="MH261" s="149"/>
      <c r="MI261" s="149"/>
      <c r="MJ261" s="149"/>
      <c r="MK261" s="149"/>
      <c r="ML261" s="149"/>
      <c r="MM261" s="149"/>
      <c r="MN261" s="156"/>
      <c r="MO261" s="156"/>
      <c r="MP261" s="154"/>
      <c r="MQ261" s="151"/>
      <c r="MR261" s="149"/>
      <c r="MS261" s="149"/>
      <c r="MT261" s="149"/>
      <c r="MU261" s="149"/>
      <c r="MV261" s="156"/>
      <c r="MW261" s="149"/>
      <c r="MX261" s="149"/>
      <c r="MY261" s="149"/>
      <c r="MZ261" s="149"/>
      <c r="NA261" s="149"/>
      <c r="NB261" s="149"/>
      <c r="NC261" s="149"/>
      <c r="ND261" s="154">
        <v>7.0000000000000007E-2</v>
      </c>
      <c r="NE261" s="154"/>
      <c r="NF261" s="154"/>
      <c r="NG261" s="154"/>
      <c r="NH261" s="151"/>
      <c r="NI261" s="149"/>
      <c r="NJ261" s="149"/>
      <c r="NK261" s="149"/>
      <c r="NL261" s="149"/>
      <c r="NM261" s="149"/>
      <c r="NN261" s="94"/>
      <c r="NO261" s="151"/>
      <c r="NP261" s="160"/>
      <c r="NQ261" s="145" t="s">
        <v>1142</v>
      </c>
      <c r="NR261" s="199" t="s">
        <v>1146</v>
      </c>
      <c r="NS261" s="199"/>
      <c r="NT261" s="199" t="s">
        <v>593</v>
      </c>
      <c r="NU261" s="199"/>
      <c r="NV261" s="135"/>
      <c r="NW261" s="199" t="s">
        <v>1147</v>
      </c>
      <c r="NX261" s="136" t="s">
        <v>1148</v>
      </c>
      <c r="NY261" s="138" t="s">
        <v>1138</v>
      </c>
      <c r="NZ261" s="136" t="s">
        <v>1148</v>
      </c>
      <c r="OA261" s="137"/>
      <c r="OB261" s="137"/>
      <c r="OC261" s="137"/>
      <c r="OD261" s="108">
        <f t="shared" si="504"/>
        <v>240</v>
      </c>
      <c r="OE261" s="109">
        <v>5</v>
      </c>
      <c r="OF261" s="110">
        <f t="shared" si="505"/>
        <v>33</v>
      </c>
      <c r="OG261" s="109">
        <v>7</v>
      </c>
      <c r="OH261" s="111">
        <f>ROUND(AVERAGEIF($ES$9:$ES$497,$ES261,EV$9:EV$497),0)</f>
        <v>70</v>
      </c>
      <c r="OI261" s="112">
        <f>ROUND(AVERAGEIF($ES$9:$ES$497,$ES261,EW$9:EW$497),0)</f>
        <v>29</v>
      </c>
      <c r="OJ261" s="112">
        <f>ROUND(AVERAGEIF($ES$9:$ES$497,$ES261,EX$9:EX$497),0)</f>
        <v>62</v>
      </c>
      <c r="OK261" s="112">
        <f>ROUND(AVERAGEIF($ES$9:$ES$497,$ES261,EY$9:EY$497),0)</f>
        <v>34</v>
      </c>
      <c r="OL261" s="112">
        <f>ROUND(AVERAGEIF($ES$9:$ES$497,$ES261,EZ$9:EZ$497),0)</f>
        <v>10</v>
      </c>
      <c r="OM261" s="112">
        <f>ROUND(AVERAGEIF($ES$9:$ES$497,$ES261,FA$9:FA$497),0)</f>
        <v>10</v>
      </c>
      <c r="ON261" s="112">
        <f>ROUND(AVERAGEIF($ES$9:$ES$497,$ES261,FB$9:FB$497),0)</f>
        <v>53</v>
      </c>
      <c r="OO261" s="112">
        <f>ROUND(AVERAGEIF($ES$9:$ES$497,$ES261,FC$9:FC$497),0)</f>
        <v>56</v>
      </c>
      <c r="OP261" s="112">
        <f>ROUND(AVERAGEIF($ES$9:$ES$497,$ES261,FD$9:FD$497),0)</f>
        <v>72</v>
      </c>
      <c r="OQ261" s="113">
        <f>ROUND(AVERAGEIF($ES$9:$ES$497,$ES261,FE$9:FE$497),0)</f>
        <v>118</v>
      </c>
      <c r="OR261" s="114">
        <f>ROUND(EV261/MAX(EV$9:EV$497)*100,0)</f>
        <v>29</v>
      </c>
      <c r="OS261" s="115">
        <f>ROUND(EW261/MAX(EW$9:EW$497)*100,0)</f>
        <v>20</v>
      </c>
      <c r="OT261" s="115">
        <f>ROUND(EX261/MAX(EX$9:EX$497)*100,0)</f>
        <v>84</v>
      </c>
      <c r="OU261" s="115">
        <f>ROUND(EY261/MAX(EY$9:EY$497)*100,0)</f>
        <v>15</v>
      </c>
      <c r="OV261" s="115">
        <f>ROUND(EZ261/MAX(EZ$9:EZ$497)*100,0)</f>
        <v>5</v>
      </c>
      <c r="OW261" s="115">
        <f>ROUND(FA261/MAX(FA$9:FA$497)*100,0)</f>
        <v>5</v>
      </c>
      <c r="OX261" s="115">
        <f>ROUND(FB261/MAX(FB$9:FB$497)*100,0)</f>
        <v>60</v>
      </c>
      <c r="OY261" s="116">
        <f>ROUND(FC261/MAX(FC$9:FC$497)*100,0)</f>
        <v>52</v>
      </c>
      <c r="OZ261" s="115">
        <f>ROUND(FD261/MAX(FD$9:FD$497)*100,0)</f>
        <v>72</v>
      </c>
      <c r="PA261" s="117">
        <f>ROUND(FE261/MAX(FE$9:FE$497)*100,0)</f>
        <v>72</v>
      </c>
      <c r="PB261" s="118">
        <f t="shared" si="506"/>
        <v>537</v>
      </c>
      <c r="PC261" s="115">
        <f t="shared" si="507"/>
        <v>300</v>
      </c>
      <c r="PD261" s="115">
        <f t="shared" si="508"/>
        <v>552</v>
      </c>
      <c r="PE261" s="115">
        <f t="shared" si="509"/>
        <v>641</v>
      </c>
      <c r="PF261" s="115">
        <f t="shared" si="510"/>
        <v>242</v>
      </c>
      <c r="PG261" s="119">
        <f t="shared" si="511"/>
        <v>203</v>
      </c>
      <c r="PH261" s="118">
        <f>ROUND(PB261/MAX(PB$9:PB$497)*100,0)</f>
        <v>64</v>
      </c>
      <c r="PI261" s="115">
        <f>ROUND(PC261/MAX(PC$9:PC$497)*100,0)</f>
        <v>36</v>
      </c>
      <c r="PJ261" s="115">
        <f>ROUND(PD261/MAX(PD$9:PD$497)*100,0)</f>
        <v>59</v>
      </c>
      <c r="PK261" s="115">
        <f>ROUND(PE261/MAX(PE$9:PE$497)*100,0)</f>
        <v>64</v>
      </c>
      <c r="PL261" s="115">
        <f>ROUND(PF261/MAX(PF$9:PF$497)*100,0)</f>
        <v>34</v>
      </c>
      <c r="PM261" s="119">
        <f>ROUND(PG261/MAX(PG$9:PG$497)*100,0)</f>
        <v>30</v>
      </c>
      <c r="PN261" s="118">
        <f>RANK(PH261,PH$9:PH$497,0)</f>
        <v>84</v>
      </c>
      <c r="PO261" s="115">
        <f>RANK(PI261,PI$9:PI$497,0)</f>
        <v>248</v>
      </c>
      <c r="PP261" s="115">
        <f>RANK(PJ261,PJ$9:PJ$497,0)</f>
        <v>135</v>
      </c>
      <c r="PQ261" s="115">
        <f>RANK(PK261,PK$9:PK$497,0)</f>
        <v>73</v>
      </c>
      <c r="PR261" s="115">
        <f>RANK(PL261,PL$9:PL$497,0)</f>
        <v>294</v>
      </c>
      <c r="PS261" s="119">
        <f>RANK(PM261,PM$9:PM$497,0)</f>
        <v>300</v>
      </c>
      <c r="PT261" s="120">
        <f>ROUND(FZ261/MAX(FZ$9:FZ$497)*100,0)</f>
        <v>34</v>
      </c>
      <c r="PU261" s="115">
        <f>ROUND(GA261/MAX(GA$9:GA$497)*100,0)</f>
        <v>18</v>
      </c>
      <c r="PV261" s="115">
        <f>ROUND(GB261/MAX(GB$9:GB$497)*100,0)</f>
        <v>91</v>
      </c>
      <c r="PW261" s="115">
        <f>ROUND(GC261/MAX(GC$9:GC$497)*100,0)</f>
        <v>21</v>
      </c>
      <c r="PX261" s="115">
        <f>ROUND(GD261/MAX(GD$9:GD$497)*100,0)</f>
        <v>4</v>
      </c>
      <c r="PY261" s="115">
        <f>ROUND(GE261/MAX(GE$9:GE$497)*100,0)</f>
        <v>4</v>
      </c>
      <c r="PZ261" s="115">
        <f>ROUND(GF261/MAX(GF$9:GF$497)*100,0)</f>
        <v>46</v>
      </c>
      <c r="QA261" s="116">
        <f>ROUND(GG261/MAX(GG$9:GG$497)*100,0)</f>
        <v>51</v>
      </c>
      <c r="QB261" s="115">
        <f>ROUND(GH261/MAX(GH$9:GH$497)*100,0)</f>
        <v>59</v>
      </c>
      <c r="QC261" s="121">
        <f>ROUND(GI261/MAX(GI$9:GI$497)*100,0)</f>
        <v>70</v>
      </c>
      <c r="QD261" s="120">
        <f>ROUND(AVERAGEIF($ES$9:$ES$497,$ES261,PT$9:PT$497),0)</f>
        <v>52</v>
      </c>
      <c r="QE261" s="120">
        <f>ROUND(AVERAGEIF($ES$9:$ES$497,$ES261,PU$9:PU$497),0)</f>
        <v>21</v>
      </c>
      <c r="QF261" s="120">
        <f>ROUND(AVERAGEIF($ES$9:$ES$497,$ES261,PV$9:PV$497),0)</f>
        <v>60</v>
      </c>
      <c r="QG261" s="120">
        <f>ROUND(AVERAGEIF($ES$9:$ES$497,$ES261,PW$9:PW$497),0)</f>
        <v>35</v>
      </c>
      <c r="QH261" s="120">
        <f>ROUND(AVERAGEIF($ES$9:$ES$497,$ES261,PX$9:PX$497),0)</f>
        <v>8</v>
      </c>
      <c r="QI261" s="120">
        <f>ROUND(AVERAGEIF($ES$9:$ES$497,$ES261,PY$9:PY$497),0)</f>
        <v>9</v>
      </c>
      <c r="QJ261" s="120">
        <f>ROUND(AVERAGEIF($ES$9:$ES$497,$ES261,PZ$9:PZ$497),0)</f>
        <v>35</v>
      </c>
      <c r="QK261" s="120">
        <f>ROUND(AVERAGEIF($ES$9:$ES$497,$ES261,QA$9:QA$497),0)</f>
        <v>46</v>
      </c>
      <c r="QL261" s="120">
        <f>ROUND(AVERAGEIF($ES$9:$ES$497,$ES261,QB$9:QB$497),0)</f>
        <v>43</v>
      </c>
      <c r="QM261" s="120">
        <f>ROUND(AVERAGEIF($ES$9:$ES$497,$ES261,QC$9:QC$497),0)</f>
        <v>53</v>
      </c>
      <c r="QN261" s="114">
        <f t="shared" si="512"/>
        <v>632</v>
      </c>
      <c r="QO261" s="115">
        <f t="shared" si="513"/>
        <v>284</v>
      </c>
      <c r="QP261" s="115">
        <f t="shared" si="514"/>
        <v>648</v>
      </c>
      <c r="QQ261" s="115">
        <f t="shared" si="515"/>
        <v>785</v>
      </c>
      <c r="QR261" s="115">
        <f t="shared" si="516"/>
        <v>310</v>
      </c>
      <c r="QS261" s="119">
        <f t="shared" si="517"/>
        <v>208</v>
      </c>
      <c r="QT261" s="114">
        <f>ROUND((QN261-MIN(QN$9:QN$497))/(MAX(QN$9:QN$497)-MIN(QN$9:QN$497))*100,0)</f>
        <v>63</v>
      </c>
      <c r="QU261" s="115">
        <f>ROUND((QO261-MIN(QO$9:QO$497))/(MAX(QO$9:QO$497)-MIN(QO$9:QO$497))*100,0)</f>
        <v>11</v>
      </c>
      <c r="QV261" s="115">
        <f>ROUND((QP261-MIN(QP$9:QP$497))/(MAX(QP$9:QP$497)-MIN(QP$9:QP$497))*100,0)</f>
        <v>43</v>
      </c>
      <c r="QW261" s="115">
        <f>ROUND((QQ261-MIN(QQ$9:QQ$497))/(MAX(QQ$9:QQ$497)-MIN(QQ$9:QQ$497))*100,0)</f>
        <v>63</v>
      </c>
      <c r="QX261" s="115">
        <f>ROUND((QR261-MIN(QR$9:QR$497))/(MAX(QR$9:QR$497)-MIN(QR$9:QR$497))*100,0)</f>
        <v>11</v>
      </c>
      <c r="QY261" s="115">
        <f>ROUND((QS261-MIN(QS$9:QS$497))/(MAX(QS$9:QS$497)-MIN(QS$9:QS$497))*100,0)</f>
        <v>8</v>
      </c>
      <c r="QZ261" s="114">
        <f>RANK(QN261,QN$9:QN$497,0)</f>
        <v>36</v>
      </c>
      <c r="RA261" s="115">
        <f>RANK(QO261,QO$9:QO$497,0)</f>
        <v>398</v>
      </c>
      <c r="RB261" s="115">
        <f>RANK(QP261,QP$9:QP$497,0)</f>
        <v>84</v>
      </c>
      <c r="RC261" s="115">
        <f>RANK(QQ261,QQ$9:QQ$497,0)</f>
        <v>44</v>
      </c>
      <c r="RD261" s="115">
        <f>RANK(QR261,QR$9:QR$497,0)</f>
        <v>422</v>
      </c>
      <c r="RE261" s="115">
        <f>RANK(QS261,QS$9:QS$497,0)</f>
        <v>424</v>
      </c>
      <c r="RF261" s="122"/>
      <c r="RG261" s="115">
        <f>($RH$3*(IH261+IJ261)*100*100/MAX(EX$9:EX$497)*$RO$3) +($RH$3*(II261+IJ261)*100*100/MAX(EX$9:EX$497)*$RO$4) + ($RH$3*IK261*100*100/MAX(EX$9:EX$497)*0.098)</f>
        <v>12.524999999999999</v>
      </c>
      <c r="RH261" s="115">
        <f>($RH$4*IL261*100*100/MAX(EZ$9:EZ$497))*$RQ$3</f>
        <v>0</v>
      </c>
      <c r="RI261" s="115">
        <f>($RH$3*IM261*100*100/MAX(EY$9:EY$497))*$RQ$4</f>
        <v>0</v>
      </c>
      <c r="RJ261" s="115">
        <f>($RH$3*IN261*100*100/MAX(EX$9:EX$497))</f>
        <v>0</v>
      </c>
      <c r="RK261" s="115">
        <f>($RH$4*IO261*100*100/MAX(EZ$9:EZ$497))*$RQ$3</f>
        <v>0</v>
      </c>
      <c r="RL261" s="115">
        <f>(($RL$4*IP261*100*((100/MAX(EX$9:EX$497)+100/MAX(EZ$9:EZ$497))/2))+($RL$4*IQ261*100*((100/MAX(EX$9:EX$497)+100/MAX(EZ$9:EZ$497))/2))+($RL$4*IR261*100*((100/MAX(EX$9:EX$497)+100/MAX(EZ$9:EZ$497))/2))+($RL$4*IS261*100*((100/MAX(EX$9:EX$497)+100/MAX(EZ$9:EZ$497))/2))+($RL$4*IT261*100*((100/MAX(EX$9:EX$497)+100/MAX(EZ$9:EZ$497))/2))+($RL$4*IU261*100*((100/MAX(EX$9:EX$497)+100/MAX(EZ$9:EZ$497))/2))+($RL$4*IV261*100*((100/MAX(EX$9:EX$497)+100/MAX(EZ$9:EZ$497))/2))+($RL$4*IW261*100*((100/MAX(EX$9:EX$497)+100/MAX(EZ$9:EZ$497))/2)))*$RS$3</f>
        <v>0</v>
      </c>
      <c r="RM261" s="115">
        <f>(($RH$3*IX261*100*100/MAX(EX$9:EX$497))+($RH$3*IY261*100*100/MAX(EX$9:EX$497))+($RH$3*IZ261*100*100/MAX(EX$9:EX$497))+($RH$3*JA261*100*100/MAX(EX$9:EX$497))+($RH$3*JB261*100*100/MAX(EX$9:EX$497))+($RH$3*JC261*100*100/MAX(EX$9:EX$497))+($RH$3*JD261*100*100/MAX(EX$9:EX$497))+($RH$3*JE261*100*100/MAX(EX$9:EX$497)))*$RS$4</f>
        <v>11.690000000000001</v>
      </c>
      <c r="RN261" s="115">
        <f>(($RH$4*JF261*100*100/MAX(EZ$9:EZ$497)) + ($RH$4*JG261*100*100/MAX(EZ$9:EZ$497)) + ($RH$4*JH261*100*100/MAX(EZ$9:EZ$497)) + ($RH$4*JI261*100*100/MAX(EZ$9:EZ$497)) + ($RH$4*JJ261*100*100/MAX(EZ$9:EZ$497)) + ($RH$4*JK261*100*100/MAX(EZ$9:EZ$497)) + ($RH$4*JL261*100*100/MAX(EZ$9:EZ$497)) + ($RH$4*JM261*100*100/MAX(EZ$9:EZ$497)))*$RU$3</f>
        <v>0</v>
      </c>
      <c r="RO261" s="115">
        <f>(($RL$4*JN261*100*((100/MAX(EX$9:EX$497)+100/MAX(EZ$9:EZ$497))/2))+($RL$4*JO261*100*((100/MAX(EX$9:EX$497)+100/MAX(EZ$9:EZ$497))/2))+($RL$4*JP261*100*((100/MAX(EX$9:EX$497)+100/MAX(EZ$9:EZ$497))/2))+($RL$4*JQ261*100*((100/MAX(EX$9:EX$497)+100/MAX(EZ$9:EZ$497))/2))+($RL$4*JR261*100*((100/MAX(EX$9:EX$497)+100/MAX(EZ$9:EZ$497))/2))+($RL$4*JS261*100*((100/MAX(EX$9:EX$497)+100/MAX(EZ$9:EZ$497))/2))+($RL$4*JT261*100*((100/MAX(EX$9:EX$497)+100/MAX(EZ$9:EZ$497))/2))+($RL$4*JU261*100*((100/MAX(EX$9:EX$497)+100/MAX(EZ$9:EZ$497))/2))+($RL$4*JV261*100*((100/MAX(EX$9:EX$497)+100/MAX(EZ$9:EZ$497))/2))+($RL$4*JW261*100*((100/MAX(EX$9:EX$497)+100/MAX(EZ$9:EZ$497))/2))+($RL$4*JX261*100*((100/MAX(EX$9:EX$497)+100/MAX(EZ$9:EZ$497))/2))+($RL$4*JY261*100*((100/MAX(EX$9:EX$497)+100/MAX(EZ$9:EZ$497))/2))+($RL$4*JZ261*100*((100/MAX(EX$9:EX$497)+100/MAX(EZ$9:EZ$497))/2)))*$RW$3/2</f>
        <v>0</v>
      </c>
      <c r="RP261" s="119">
        <f>($RJ$3*KA261*100*100/MAX(FA$9:FA$497)) + ($RJ$3*KB261*100*100/MAX(FA$9:FA$497)/2) + ($RJ$3*KC261*100*100/MAX(FA$9:FA$497)/2) + ($RJ$3*KD261*100*100/MAX(FA$9:FA$497)/4) + ($RJ$3*KE261*100*100/MAX(FA$9:FA$497)/4)</f>
        <v>0</v>
      </c>
      <c r="RQ261" s="118">
        <f>($RL$4*KF261*100*((100/MAX(EX$9:EX$497)+100/MAX(EZ$9:EZ$497)))) * ($RO$3/2) + (($RL$4*KG261*100*((100/MAX(EX$9:EX$497)+100/MAX(EZ$9:EZ$497))))+($RL$4*KH261*100*((100/MAX(EX$9:EX$497)+100/MAX(EZ$9:EZ$497))))+($RL$4*KI261*100*((100/MAX(EX$9:EX$497)+100/MAX(EZ$9:EZ$497))))+($RL$4*KJ261*100*((100/MAX(EX$9:EX$497)+100/MAX(EZ$9:EZ$497))))+($RL$4*KK261*100*((100/MAX(EX$9:EX$497)+100/MAX(EZ$9:EZ$497))))+($RL$4*KL261*100*((100/MAX(EX$9:EX$497)+100/MAX(EZ$9:EZ$497))))+($RL$4*KM261*100*((100/MAX(EX$9:EX$497)+100/MAX(EZ$9:EZ$497))))+($RL$4*KN261*100*((100/MAX(EX$9:EX$497)+100/MAX(EZ$9:EZ$497))))+($RL$4*KO261*100*((100/MAX(EX$9:EX$497)+100/MAX(EZ$9:EZ$497))))+($RL$4*KP261*100*((100/MAX(EX$9:EX$497)+100/MAX(EZ$9:EZ$497))))+($RL$4*KQ261*100*((100/MAX(EX$9:EX$497)+100/MAX(EZ$9:EZ$497))))+($RL$4*KR261*100*((100/MAX(EX$9:EX$497)+100/MAX(EZ$9:EZ$497))))+($RL$4*KS261*100*((100/MAX(EX$9:EX$497)+100/MAX(EZ$9:EZ$497))))+($RL$4*KV261*100*((100/MAX(EX$9:EX$497)+100/MAX(EZ$9:EZ$497))))) * (($RO$3+$RO$4)/6)</f>
        <v>0</v>
      </c>
      <c r="RR261" s="115">
        <f>(($RL$4*KW261*100*((100/MAX(EX$9:EX$497)+100/MAX(EZ$9:EZ$497))))) * ($RO$3/2) + (($RL$4*KX261*100*((100/MAX(EX$9:EX$497)+100/MAX(EZ$9:EZ$497))))+($RL$4*KY261*100*((100/MAX(EX$9:EX$497)+100/MAX(EZ$9:EZ$497))))+($RL$4*KZ261*100*((100/MAX(EX$9:EX$497)+100/MAX(EZ$9:EZ$497))))+($RL$4*LA261*100*((100/MAX(EX$9:EX$497)+100/MAX(EZ$9:EZ$497))))+($RL$4*LB261*100*((100/MAX(EX$9:EX$497)+100/MAX(EZ$9:EZ$497))))+($RL$4*LC261*100*((100/MAX(EX$9:EX$497)+100/MAX(EZ$9:EZ$497))))) * (($RO$3+$RO$4)/6)</f>
        <v>0</v>
      </c>
      <c r="RS261" s="119">
        <f>(($RL$4*LD261*100*((100/MAX(EX$9:EX$497)+100/MAX(EZ$9:EZ$497))))+($RL$4*LE261*100*((100/MAX(EX$9:EX$497)+100/MAX(EZ$9:EZ$497))))) * (($RO$3+$RO$4)/6)</f>
        <v>0</v>
      </c>
      <c r="RT261" s="118">
        <f>($RJ$4*LH261*100*(100/MAX(EV$9:EV$497)))+($RJ$4*LI261*100*(100/MAX(EV$9:EV$497)))</f>
        <v>0</v>
      </c>
      <c r="RU261" s="119">
        <f>($RJ$4*LJ261*(100/MAX(EV$9:EV$497)))/2 + ($RL$3*LK261*(100/MAX(EW$9:EW$497))) + ($RJ$4*LL261*(100/MAX(EV$9:EV$497)))/4 + ($RL$3*LM261*(100/MAX(EW$9:EW$497)))</f>
        <v>0</v>
      </c>
      <c r="RV261" s="118">
        <f>($RJ$4*LN261*100*100/MAX(EV$9:EV$497)/2)+($RJ$4*LO261*100*100/MAX(EV$9:EV$497)/2)+($RJ$4*LP261*100*100/MAX(EV$9:EV$497))+($RJ$4*LQ261*100*100/MAX(EV$9:EV$497))+($RJ$4*LR261*100*100/MAX(EV$9:EV$497))</f>
        <v>0</v>
      </c>
      <c r="RW261" s="115">
        <f>($RJ$4*LS261*100*100/MAX(EV$9:EV$497)) + (($RJ$4*LT261*100*100/MAX(EV$9:EV$497))+($RJ$4*LU261*100*100/MAX(EV$9:EV$497))+($RJ$4*LV261*100*100/MAX(EV$9:EV$497))+($RJ$4*LW261*100*100/MAX(EV$9:EV$497))+($RJ$4*LX261*100*100/MAX(EV$9:EV$497))+($RJ$4*LY261*100*100/MAX(EV$9:EV$497))+($RJ$4*LZ261*100*100/MAX(EV$9:EV$497))+($RJ$4*MA261*100*100/MAX(EV$9:EV$497)))/2</f>
        <v>5.8988764044943833</v>
      </c>
      <c r="RX261" s="119">
        <f>($RJ$4*MB261*100*100/MAX(EV$9:EV$497))+($RJ$4*MC261*100*100/MAX(EV$9:EV$497))+($RJ$4*MD261*100*100/MAX(EV$9:EV$497))+($RJ$4*ME261*100*100/MAX(EV$9:EV$497))+($RJ$4*MF261*100*100/MAX(EV$9:EV$497))+($RJ$4*MG261*100*100/MAX(EV$9:EV$497))+($RJ$4*MH261*100*100/MAX(EV$9:EV$497))+($RJ$4*MI261*100*100/MAX(EV$9:EV$497))+($RJ$4*MJ261*100*100/MAX(EV$9:EV$497))+($RJ$4*MK261*100*100/MAX(EV$9:EV$497))+($RJ$4*ML261*100*100/MAX(EV$9:EV$497))+($RJ$4*MM261*100*100/MAX(EV$9:EV$497))+($RJ$4*MN261*100*100/MAX(EV$9:EV$497))</f>
        <v>0</v>
      </c>
      <c r="RY261" s="118">
        <f>($RJ$4*MQ261*100*100/MAX(EV$9:EV$497))/2 + (($RJ$4*MR261*100*100/MAX(EV$9:EV$497))+($RJ$4*MS261*100*100/MAX(EV$9:EV$497))+($RJ$4*MT261*100*100/MAX(EV$9:EV$497))+($RJ$4*MU261*100*100/MAX(EV$9:EV$497))+($RJ$4*MV261*100*100/MAX(EV$9:EV$497))+($RJ$4*MW261*100*100/MAX(EV$9:EV$497))+($RJ$4*MX261*100*100/MAX(EV$9:EV$497))+($RJ$4*MY261*100*100/MAX(EV$9:EV$497))+($RJ$4*MZ261*100*100/MAX(EV$9:EV$497))+($RJ$4*NA261*100*100/MAX(EV$9:EV$497))+($RJ$4*NB261*100*100/MAX(EV$9:EV$497))+($RJ$4*NC261*100*100/MAX(EV$9:EV$497))+($RJ$4*ND261*100*100/MAX(EV$9:EV$497))+($RJ$4*NG261*100*100/MAX(EV$9:EV$497)))/4</f>
        <v>2.9494382022471917</v>
      </c>
      <c r="RZ261" s="115">
        <f>($RJ$4*NH261*100*100/MAX(EV$9:EV$497))/2 + (($RJ$4*NI261*100*100/MAX(EV$9:EV$497))+($RJ$4*NJ261*100*100/MAX(EV$9:EV$497))+($RJ$4*NK261*100*100/MAX(EV$9:EV$497))+($RJ$4*NL261*100*100/MAX(EV$9:EV$497))+($RJ$4*NM261*100*100/MAX(EV$9:EV$497))+($RJ$4*NN261*100*100/MAX(EV$9:EV$497)))/4</f>
        <v>0</v>
      </c>
      <c r="SA261" s="117">
        <f>(($RJ$4*NO261*100*100/MAX(EV$9:EV$497))+($RJ$4*NP261*100*100/MAX(EV$9:EV$497)))/4</f>
        <v>0</v>
      </c>
      <c r="SB261" s="118">
        <f t="shared" si="518"/>
        <v>33.063314606741578</v>
      </c>
      <c r="SC261" s="115">
        <f t="shared" si="519"/>
        <v>25.984662921348313</v>
      </c>
      <c r="SD261" s="115">
        <f t="shared" si="520"/>
        <v>2.2120786516853936</v>
      </c>
      <c r="SE261" s="115">
        <f t="shared" si="521"/>
        <v>72.627996254681648</v>
      </c>
      <c r="SF261" s="115">
        <f t="shared" si="522"/>
        <v>2.2120786516853936</v>
      </c>
      <c r="SG261" s="115">
        <f t="shared" si="523"/>
        <v>8.8483146067415746</v>
      </c>
      <c r="SH261" s="115">
        <f>ROUND(SB261/MAX(SB$9:SB$497)*100,0)</f>
        <v>42</v>
      </c>
      <c r="SI261" s="115">
        <f>ROUND(SC261/MAX(SC$9:SC$497)*100,0)</f>
        <v>39</v>
      </c>
      <c r="SJ261" s="115">
        <f>ROUND(SD261/MAX(SD$9:SD$497)*100,0)</f>
        <v>4</v>
      </c>
      <c r="SK261" s="115">
        <f>ROUND(SE261/MAX(SE$9:SE$497)*100,0)</f>
        <v>56</v>
      </c>
      <c r="SL261" s="115">
        <f>ROUND(SF261/MAX(SF$9:SF$497)*100,0)</f>
        <v>5</v>
      </c>
      <c r="SM261" s="121">
        <f>ROUND(SG261/MAX(SG$9:SG$497)*100,0)</f>
        <v>8</v>
      </c>
      <c r="SN261" s="115">
        <f>ROUND(AVERAGEIF($ES$9:$ES$497,$ES261,SH$9:SH$497),0)</f>
        <v>26</v>
      </c>
      <c r="SO261" s="115">
        <f>ROUND(AVERAGEIF($ES$9:$ES$497,$ES261,SI$9:SI$497),0)</f>
        <v>26</v>
      </c>
      <c r="SP261" s="115">
        <f>ROUND(AVERAGEIF($ES$9:$ES$497,$ES261,SJ$9:SJ$497),0)</f>
        <v>3</v>
      </c>
      <c r="SQ261" s="115">
        <f>ROUND(AVERAGEIF($ES$9:$ES$497,$ES261,SK$9:SK$497),0)</f>
        <v>21</v>
      </c>
      <c r="SR261" s="115">
        <f>ROUND(AVERAGEIF($ES$9:$ES$497,$ES261,SL$9:SL$497),0)</f>
        <v>5</v>
      </c>
      <c r="SS261" s="121">
        <f>ROUND(AVERAGEIF($ES$9:$ES$497,$ES261,SM$9:SM$497),0)</f>
        <v>5</v>
      </c>
      <c r="ST261" s="114">
        <f>RANK(SB261,SB$9:SB$497,0)</f>
        <v>107</v>
      </c>
      <c r="SU261" s="115">
        <f>RANK(SC261,SC$9:SC$497,0)</f>
        <v>66</v>
      </c>
      <c r="SV261" s="115">
        <f>RANK(SD261,SD$9:SD$497,0)</f>
        <v>172</v>
      </c>
      <c r="SW261" s="115">
        <f>RANK(SE261,SE$9:SE$497,0)</f>
        <v>30</v>
      </c>
      <c r="SX261" s="115">
        <f>RANK(SF261,SF$9:SF$497,0)</f>
        <v>134</v>
      </c>
      <c r="SY261" s="115">
        <f>RANK(SG261,SG$9:SG$497,0)</f>
        <v>94</v>
      </c>
      <c r="SZ261" s="115">
        <f>COUNTIFS(SB$9:SB$497,"&gt;"&amp;SB261,$ES$9:$ES$497,$ES261)+1</f>
        <v>21</v>
      </c>
      <c r="TA261" s="115">
        <f>COUNTIFS(SC$9:SC$497,"&gt;"&amp;SC261,$ES$9:$ES$497,$ES261)+1</f>
        <v>21</v>
      </c>
      <c r="TB261" s="115">
        <f>COUNTIFS(SD$9:SD$497,"&gt;"&amp;SD261,$ES$9:$ES$497,$ES261)+1</f>
        <v>26</v>
      </c>
      <c r="TC261" s="115">
        <f>COUNTIFS(SE$9:SE$497,"&gt;"&amp;SE261,$ES$9:$ES$497,$ES261)+1</f>
        <v>8</v>
      </c>
      <c r="TD261" s="115">
        <f>COUNTIFS(SF$9:SF$497,"&gt;"&amp;SF261,$ES$9:$ES$497,$ES261)+1</f>
        <v>26</v>
      </c>
      <c r="TE261" s="117">
        <f>COUNTIFS(SG$9:SG$497,"&gt;"&amp;SG261,$ES$9:$ES$497,$ES261)+1</f>
        <v>11</v>
      </c>
      <c r="TF261" s="118">
        <f t="shared" si="524"/>
        <v>106</v>
      </c>
      <c r="TG261" s="115">
        <f t="shared" si="525"/>
        <v>103</v>
      </c>
      <c r="TH261" s="115">
        <f t="shared" si="526"/>
        <v>40</v>
      </c>
      <c r="TI261" s="115">
        <f t="shared" si="527"/>
        <v>115</v>
      </c>
      <c r="TJ261" s="115">
        <f t="shared" si="528"/>
        <v>69</v>
      </c>
      <c r="TK261" s="115">
        <f t="shared" si="529"/>
        <v>42</v>
      </c>
      <c r="TL261" s="117">
        <f t="shared" si="530"/>
        <v>38</v>
      </c>
      <c r="TM261" s="118">
        <f>ROUND(TF261/MAX(TF$9:TF$497)*100,0)</f>
        <v>59</v>
      </c>
      <c r="TN261" s="115">
        <f>ROUND(TG261/MAX(TG$9:TG$497)*100,0)</f>
        <v>57</v>
      </c>
      <c r="TO261" s="115">
        <f>ROUND(TH261/MAX(TH$9:TH$497)*100,0)</f>
        <v>22</v>
      </c>
      <c r="TP261" s="115">
        <f>ROUND(TI261/MAX(TI$9:TI$497)*100,0)</f>
        <v>64</v>
      </c>
      <c r="TQ261" s="115">
        <f>ROUND(TJ261/MAX(TJ$9:TJ$497)*100,0)</f>
        <v>35</v>
      </c>
      <c r="TR261" s="115">
        <f>ROUND(TK261/MAX(TK$9:TK$497)*100,0)</f>
        <v>21</v>
      </c>
      <c r="TS261" s="119">
        <f>ROUND(TL261/MAX(TL$9:TL$497)*100,0)</f>
        <v>19</v>
      </c>
      <c r="TT261" s="120">
        <f>RANK(TM261,TM$9:TM$497,0)</f>
        <v>106</v>
      </c>
      <c r="TU261" s="115">
        <f>RANK(TN261,TN$9:TN$497,0)</f>
        <v>67</v>
      </c>
      <c r="TV261" s="115">
        <f>RANK(TO261,TO$9:TO$497,0)</f>
        <v>246</v>
      </c>
      <c r="TW261" s="115">
        <f>RANK(TP261,TP$9:TP$497,0)</f>
        <v>45</v>
      </c>
      <c r="TX261" s="115">
        <f>RANK(TQ261,TQ$9:TQ$497,0)</f>
        <v>90</v>
      </c>
      <c r="TY261" s="115">
        <f>RANK(TR261,TR$9:TR$497,0)</f>
        <v>278</v>
      </c>
      <c r="TZ261" s="121">
        <f>RANK(TS261,TS$9:TS$497,0)</f>
        <v>278</v>
      </c>
      <c r="UA261" s="132"/>
      <c r="UB261" s="7" t="s">
        <v>1</v>
      </c>
    </row>
    <row r="262" spans="1:548" x14ac:dyDescent="0.15">
      <c r="A262" s="183">
        <v>254</v>
      </c>
      <c r="B262" s="200" t="s">
        <v>1146</v>
      </c>
      <c r="C262" s="143"/>
      <c r="D262" s="143"/>
      <c r="E262" s="161" t="s">
        <v>518</v>
      </c>
      <c r="F262" s="65">
        <v>84</v>
      </c>
      <c r="G262" s="65" t="s">
        <v>908</v>
      </c>
      <c r="H262" s="144" t="s">
        <v>922</v>
      </c>
      <c r="I262" s="66" t="s">
        <v>521</v>
      </c>
      <c r="J262" s="67" t="s">
        <v>521</v>
      </c>
      <c r="K262" s="67" t="s">
        <v>521</v>
      </c>
      <c r="L262" s="67" t="s">
        <v>521</v>
      </c>
      <c r="M262" s="67" t="s">
        <v>521</v>
      </c>
      <c r="N262" s="67" t="s">
        <v>521</v>
      </c>
      <c r="O262" s="67" t="s">
        <v>521</v>
      </c>
      <c r="P262" s="67" t="s">
        <v>521</v>
      </c>
      <c r="Q262" s="67" t="s">
        <v>521</v>
      </c>
      <c r="R262" s="68" t="s">
        <v>521</v>
      </c>
      <c r="S262" s="69" t="s">
        <v>521</v>
      </c>
      <c r="T262" s="67" t="s">
        <v>521</v>
      </c>
      <c r="U262" s="67" t="s">
        <v>521</v>
      </c>
      <c r="V262" s="67" t="s">
        <v>521</v>
      </c>
      <c r="W262" s="67" t="s">
        <v>521</v>
      </c>
      <c r="X262" s="67" t="s">
        <v>521</v>
      </c>
      <c r="Y262" s="67" t="s">
        <v>521</v>
      </c>
      <c r="Z262" s="67" t="s">
        <v>521</v>
      </c>
      <c r="AA262" s="67" t="s">
        <v>521</v>
      </c>
      <c r="AB262" s="68" t="s">
        <v>521</v>
      </c>
      <c r="AC262" s="69" t="s">
        <v>521</v>
      </c>
      <c r="AD262" s="67" t="s">
        <v>521</v>
      </c>
      <c r="AE262" s="67" t="s">
        <v>521</v>
      </c>
      <c r="AF262" s="67" t="s">
        <v>521</v>
      </c>
      <c r="AG262" s="67" t="s">
        <v>521</v>
      </c>
      <c r="AH262" s="67" t="s">
        <v>521</v>
      </c>
      <c r="AI262" s="67" t="s">
        <v>521</v>
      </c>
      <c r="AJ262" s="67" t="s">
        <v>521</v>
      </c>
      <c r="AK262" s="67" t="s">
        <v>521</v>
      </c>
      <c r="AL262" s="68" t="s">
        <v>521</v>
      </c>
      <c r="AM262" s="69" t="s">
        <v>521</v>
      </c>
      <c r="AN262" s="67" t="s">
        <v>521</v>
      </c>
      <c r="AO262" s="67" t="s">
        <v>521</v>
      </c>
      <c r="AP262" s="67" t="s">
        <v>521</v>
      </c>
      <c r="AQ262" s="67" t="s">
        <v>521</v>
      </c>
      <c r="AR262" s="67" t="s">
        <v>521</v>
      </c>
      <c r="AS262" s="67" t="s">
        <v>521</v>
      </c>
      <c r="AT262" s="67" t="s">
        <v>521</v>
      </c>
      <c r="AU262" s="67" t="s">
        <v>521</v>
      </c>
      <c r="AV262" s="68" t="s">
        <v>521</v>
      </c>
      <c r="AW262" s="69" t="s">
        <v>521</v>
      </c>
      <c r="AX262" s="67" t="s">
        <v>521</v>
      </c>
      <c r="AY262" s="67" t="s">
        <v>521</v>
      </c>
      <c r="AZ262" s="67" t="s">
        <v>521</v>
      </c>
      <c r="BA262" s="67" t="s">
        <v>521</v>
      </c>
      <c r="BB262" s="67" t="s">
        <v>521</v>
      </c>
      <c r="BC262" s="67" t="s">
        <v>521</v>
      </c>
      <c r="BD262" s="67" t="s">
        <v>521</v>
      </c>
      <c r="BE262" s="67" t="s">
        <v>521</v>
      </c>
      <c r="BF262" s="68" t="s">
        <v>521</v>
      </c>
      <c r="BG262" s="69" t="s">
        <v>521</v>
      </c>
      <c r="BH262" s="67" t="s">
        <v>521</v>
      </c>
      <c r="BI262" s="67" t="s">
        <v>521</v>
      </c>
      <c r="BJ262" s="67" t="s">
        <v>521</v>
      </c>
      <c r="BK262" s="67" t="s">
        <v>521</v>
      </c>
      <c r="BL262" s="67" t="s">
        <v>521</v>
      </c>
      <c r="BM262" s="67" t="s">
        <v>521</v>
      </c>
      <c r="BN262" s="67" t="s">
        <v>521</v>
      </c>
      <c r="BO262" s="67" t="s">
        <v>521</v>
      </c>
      <c r="BP262" s="68" t="s">
        <v>521</v>
      </c>
      <c r="BQ262" s="70" t="s">
        <v>521</v>
      </c>
      <c r="BR262" s="67" t="s">
        <v>521</v>
      </c>
      <c r="BS262" s="67" t="s">
        <v>521</v>
      </c>
      <c r="BT262" s="67" t="s">
        <v>521</v>
      </c>
      <c r="BU262" s="67" t="s">
        <v>521</v>
      </c>
      <c r="BV262" s="67" t="s">
        <v>521</v>
      </c>
      <c r="BW262" s="67" t="s">
        <v>521</v>
      </c>
      <c r="BX262" s="67" t="s">
        <v>521</v>
      </c>
      <c r="BY262" s="67" t="s">
        <v>521</v>
      </c>
      <c r="BZ262" s="68" t="s">
        <v>521</v>
      </c>
      <c r="CA262" s="69" t="s">
        <v>521</v>
      </c>
      <c r="CB262" s="67" t="s">
        <v>521</v>
      </c>
      <c r="CC262" s="67" t="s">
        <v>521</v>
      </c>
      <c r="CD262" s="67" t="s">
        <v>521</v>
      </c>
      <c r="CE262" s="67" t="s">
        <v>521</v>
      </c>
      <c r="CF262" s="67" t="s">
        <v>521</v>
      </c>
      <c r="CG262" s="67" t="s">
        <v>521</v>
      </c>
      <c r="CH262" s="67" t="s">
        <v>521</v>
      </c>
      <c r="CI262" s="67" t="s">
        <v>521</v>
      </c>
      <c r="CJ262" s="68" t="s">
        <v>521</v>
      </c>
      <c r="CK262" s="69" t="s">
        <v>521</v>
      </c>
      <c r="CL262" s="67" t="s">
        <v>521</v>
      </c>
      <c r="CM262" s="67" t="s">
        <v>521</v>
      </c>
      <c r="CN262" s="67" t="s">
        <v>521</v>
      </c>
      <c r="CO262" s="67" t="s">
        <v>521</v>
      </c>
      <c r="CP262" s="67" t="s">
        <v>521</v>
      </c>
      <c r="CQ262" s="67" t="s">
        <v>521</v>
      </c>
      <c r="CR262" s="67" t="s">
        <v>521</v>
      </c>
      <c r="CS262" s="67" t="s">
        <v>521</v>
      </c>
      <c r="CT262" s="68" t="s">
        <v>521</v>
      </c>
      <c r="CU262" s="69" t="s">
        <v>521</v>
      </c>
      <c r="CV262" s="67" t="s">
        <v>521</v>
      </c>
      <c r="CW262" s="67" t="s">
        <v>521</v>
      </c>
      <c r="CX262" s="67" t="s">
        <v>521</v>
      </c>
      <c r="CY262" s="67" t="s">
        <v>521</v>
      </c>
      <c r="CZ262" s="67" t="s">
        <v>521</v>
      </c>
      <c r="DA262" s="67" t="s">
        <v>521</v>
      </c>
      <c r="DB262" s="67" t="s">
        <v>521</v>
      </c>
      <c r="DC262" s="67" t="s">
        <v>521</v>
      </c>
      <c r="DD262" s="68" t="s">
        <v>521</v>
      </c>
      <c r="DE262" s="69" t="s">
        <v>521</v>
      </c>
      <c r="DF262" s="71" t="s">
        <v>521</v>
      </c>
      <c r="DG262" s="67" t="s">
        <v>521</v>
      </c>
      <c r="DH262" s="67" t="s">
        <v>521</v>
      </c>
      <c r="DI262" s="67" t="s">
        <v>521</v>
      </c>
      <c r="DJ262" s="67" t="s">
        <v>521</v>
      </c>
      <c r="DK262" s="67" t="s">
        <v>521</v>
      </c>
      <c r="DL262" s="67" t="s">
        <v>521</v>
      </c>
      <c r="DM262" s="67" t="s">
        <v>521</v>
      </c>
      <c r="DN262" s="68" t="s">
        <v>521</v>
      </c>
      <c r="DO262" s="70" t="s">
        <v>521</v>
      </c>
      <c r="DP262" s="71" t="s">
        <v>521</v>
      </c>
      <c r="DQ262" s="67" t="s">
        <v>521</v>
      </c>
      <c r="DR262" s="67" t="s">
        <v>521</v>
      </c>
      <c r="DS262" s="67" t="s">
        <v>521</v>
      </c>
      <c r="DT262" s="67" t="s">
        <v>521</v>
      </c>
      <c r="DU262" s="67" t="s">
        <v>521</v>
      </c>
      <c r="DV262" s="67" t="s">
        <v>521</v>
      </c>
      <c r="DW262" s="67" t="s">
        <v>521</v>
      </c>
      <c r="DX262" s="72" t="s">
        <v>521</v>
      </c>
      <c r="DY262" s="146" t="s">
        <v>522</v>
      </c>
      <c r="DZ262" s="74">
        <v>3</v>
      </c>
      <c r="EA262" s="74">
        <v>4</v>
      </c>
      <c r="EB262" s="74">
        <v>5</v>
      </c>
      <c r="EC262" s="75">
        <v>5</v>
      </c>
      <c r="ED262" s="168" t="s">
        <v>522</v>
      </c>
      <c r="EE262" s="74">
        <f t="shared" si="474"/>
        <v>3</v>
      </c>
      <c r="EF262" s="74">
        <f t="shared" si="475"/>
        <v>12</v>
      </c>
      <c r="EG262" s="74">
        <f t="shared" si="476"/>
        <v>60</v>
      </c>
      <c r="EH262" s="77">
        <f t="shared" si="477"/>
        <v>300</v>
      </c>
      <c r="EI262" s="73">
        <v>30</v>
      </c>
      <c r="EJ262" s="74">
        <v>150</v>
      </c>
      <c r="EK262" s="74">
        <v>900</v>
      </c>
      <c r="EL262" s="74">
        <v>3000</v>
      </c>
      <c r="EM262" s="75">
        <v>15000</v>
      </c>
      <c r="EN262" s="78">
        <v>1</v>
      </c>
      <c r="EO262" s="79">
        <f t="shared" si="478"/>
        <v>1.6666666666666667</v>
      </c>
      <c r="EP262" s="79">
        <f t="shared" si="479"/>
        <v>2.5</v>
      </c>
      <c r="EQ262" s="79">
        <f t="shared" si="480"/>
        <v>1.6666666666666667</v>
      </c>
      <c r="ER262" s="80">
        <f t="shared" si="481"/>
        <v>1.6666666666666667</v>
      </c>
      <c r="ES262" s="128" t="s">
        <v>564</v>
      </c>
      <c r="ET262" s="82"/>
      <c r="EU262" s="83">
        <v>4</v>
      </c>
      <c r="EV262" s="146">
        <v>121</v>
      </c>
      <c r="EW262" s="147">
        <v>72</v>
      </c>
      <c r="EX262" s="147">
        <v>45</v>
      </c>
      <c r="EY262" s="147">
        <v>67</v>
      </c>
      <c r="EZ262" s="147">
        <v>22</v>
      </c>
      <c r="FA262" s="147">
        <v>20</v>
      </c>
      <c r="FB262" s="147">
        <v>68</v>
      </c>
      <c r="FC262" s="147">
        <v>68</v>
      </c>
      <c r="FD262" s="74">
        <f t="shared" si="482"/>
        <v>67</v>
      </c>
      <c r="FE262" s="84">
        <f t="shared" si="483"/>
        <v>113</v>
      </c>
      <c r="FF262" s="73">
        <f>RANK(EV262,$EV$9:$EV$497,0)</f>
        <v>33</v>
      </c>
      <c r="FG262" s="74">
        <f>RANK(EW262,$EW$9:$EW$497,0)</f>
        <v>78</v>
      </c>
      <c r="FH262" s="74">
        <f>RANK(EX262,$EX$9:$EX$497,0)</f>
        <v>161</v>
      </c>
      <c r="FI262" s="74">
        <f>RANK(EY262,$EY$9:$EY$497,0)</f>
        <v>51</v>
      </c>
      <c r="FJ262" s="74">
        <f>RANK(EZ262,$EZ$9:$EZ$497,0)</f>
        <v>183</v>
      </c>
      <c r="FK262" s="74">
        <f>RANK(FA262,$FA$9:$FA$497,0)</f>
        <v>192</v>
      </c>
      <c r="FL262" s="74">
        <f>RANK(FB262,$FB$9:$FB$497,0)</f>
        <v>90</v>
      </c>
      <c r="FM262" s="74">
        <f>RANK(FC262,$FC$9:$FC$497,0)</f>
        <v>102</v>
      </c>
      <c r="FN262" s="74">
        <f>RANK(FD262,$FD$9:$FD$497,0)</f>
        <v>219</v>
      </c>
      <c r="FO262" s="84">
        <f>RANK(FE262,$FE$9:$FE$497,0)</f>
        <v>123</v>
      </c>
      <c r="FP262" s="73">
        <f>COUNTIFS($EV$9:$EV$497,"&gt;"&amp;EV262,$ES$9:$ES$497,ES262)+1</f>
        <v>9</v>
      </c>
      <c r="FQ262" s="74">
        <f>COUNTIFS($EW$9:$EW$497,"&gt;"&amp;EW262,$ES$9:$ES$497,ES262)+1</f>
        <v>9</v>
      </c>
      <c r="FR262" s="74">
        <f>COUNTIFS($EX$9:$EX$497,"&gt;"&amp;EX262,$ES$9:$ES$497,ES262)+1</f>
        <v>55</v>
      </c>
      <c r="FS262" s="74">
        <f>COUNTIFS($EY$9:$EY$497,"&gt;"&amp;EY262,$ES$9:$ES$497,ES262)+1</f>
        <v>14</v>
      </c>
      <c r="FT262" s="74">
        <f>COUNTIFS($EZ$9:$EZ$497,"&gt;"&amp;EZ262,$ES$9:$ES$497,ES262)+1</f>
        <v>40</v>
      </c>
      <c r="FU262" s="74">
        <f>COUNTIFS($FA$9:$FA$497,"&gt;"&amp;FA262,$ES$9:$ES$497,ES262)+1</f>
        <v>50</v>
      </c>
      <c r="FV262" s="74">
        <f>COUNTIFS($FB$9:$FB$497,"&gt;"&amp;FB262,$ES$9:$ES$497,ES262)+1</f>
        <v>52</v>
      </c>
      <c r="FW262" s="74">
        <f>COUNTIFS($FC$9:$FC$497,"&gt;"&amp;FC262,$ES$9:$ES$497,ES262)+1</f>
        <v>48</v>
      </c>
      <c r="FX262" s="74">
        <f>COUNTIFS($FD$9:$FD$497,"&gt;"&amp;FD262,$ES$9:$ES$497,ES262)+1</f>
        <v>56</v>
      </c>
      <c r="FY262" s="84">
        <f>COUNTIFS($FE$9:$FE$497,"&gt;"&amp;FE262,$ES$9:$ES$497,ES262)+1</f>
        <v>52</v>
      </c>
      <c r="FZ262" s="85">
        <f t="shared" si="484"/>
        <v>1.44</v>
      </c>
      <c r="GA262" s="86">
        <f t="shared" si="485"/>
        <v>0.86</v>
      </c>
      <c r="GB262" s="86">
        <f t="shared" si="486"/>
        <v>0.54</v>
      </c>
      <c r="GC262" s="86">
        <f t="shared" si="487"/>
        <v>0.8</v>
      </c>
      <c r="GD262" s="86">
        <f t="shared" si="488"/>
        <v>0.26</v>
      </c>
      <c r="GE262" s="86">
        <f t="shared" si="489"/>
        <v>0.24</v>
      </c>
      <c r="GF262" s="86">
        <f t="shared" si="490"/>
        <v>0.81</v>
      </c>
      <c r="GG262" s="86">
        <f t="shared" si="491"/>
        <v>0.81</v>
      </c>
      <c r="GH262" s="86">
        <f t="shared" si="492"/>
        <v>0.8</v>
      </c>
      <c r="GI262" s="87">
        <f t="shared" si="493"/>
        <v>1.35</v>
      </c>
      <c r="GJ262" s="85">
        <f>ROUND(((FZ262-AVERAGE(FZ$9:FZ$497))/STDEVP(FZ$9:FZ$497)*10+50),2)</f>
        <v>68.430000000000007</v>
      </c>
      <c r="GK262" s="86">
        <f>ROUND(((GA262-AVERAGE(GA$9:GA$497))/STDEVP(GA$9:GA$497)*10+50),2)</f>
        <v>55.07</v>
      </c>
      <c r="GL262" s="86">
        <f>ROUND(((GB262-AVERAGE(GB$9:GB$497))/STDEVP(GB$9:GB$497)*10+50),2)</f>
        <v>48.39</v>
      </c>
      <c r="GM262" s="86">
        <f>ROUND(((GC262-AVERAGE(GC$9:GC$497))/STDEVP(GC$9:GC$497)*10+50),2)</f>
        <v>63.73</v>
      </c>
      <c r="GN262" s="86">
        <f>ROUND(((GD262-AVERAGE(GD$9:GD$497))/STDEVP(GD$9:GD$497)*10+50),2)</f>
        <v>45.47</v>
      </c>
      <c r="GO262" s="86">
        <f>ROUND(((GE262-AVERAGE(GE$9:GE$497))/STDEVP(GE$9:GE$497)*10+50),2)</f>
        <v>46.07</v>
      </c>
      <c r="GP262" s="86">
        <f>ROUND(((GF262-AVERAGE(GF$9:GF$497))/STDEVP(GF$9:GF$497)*10+50),2)</f>
        <v>55.51</v>
      </c>
      <c r="GQ262" s="86">
        <f>ROUND(((GG262-AVERAGE(GG$9:GG$497))/STDEVP(GG$9:GG$497)*10+50),2)</f>
        <v>55.6</v>
      </c>
      <c r="GR262" s="86">
        <f>ROUND(((GH262-AVERAGE(GH$9:GH$497))/STDEVP(GH$9:GH$497)*10+50),2)</f>
        <v>43.63</v>
      </c>
      <c r="GS262" s="87">
        <f>ROUND(((GI262-AVERAGE(GI$9:GI$497))/STDEVP(GI$9:GI$497)*10+50),2)</f>
        <v>52.86</v>
      </c>
      <c r="GT262" s="73">
        <f>RANK(GJ262,$GJ$9:$GJ$497,0)</f>
        <v>15</v>
      </c>
      <c r="GU262" s="74">
        <f>RANK(GK262,$GK$9:$GK$497,0)</f>
        <v>130</v>
      </c>
      <c r="GV262" s="74">
        <f>RANK(GL262,$GL$9:$GL$497,0)</f>
        <v>231</v>
      </c>
      <c r="GW262" s="74">
        <f>RANK(GM262,$GM$9:$GM$497,0)</f>
        <v>38</v>
      </c>
      <c r="GX262" s="74">
        <f>RANK(GN262,$GN$9:$GN$497,0)</f>
        <v>257</v>
      </c>
      <c r="GY262" s="74">
        <f>RANK(GO262,$GO$9:$GO$497,0)</f>
        <v>240</v>
      </c>
      <c r="GZ262" s="74">
        <f>RANK(GP262,$GP$9:$GP$497,0)</f>
        <v>121</v>
      </c>
      <c r="HA262" s="74">
        <f>RANK(GQ262,$GQ$9:$GQ$497,0)</f>
        <v>112</v>
      </c>
      <c r="HB262" s="74">
        <f>RANK(GR262,$GR$9:$GR$497,0)</f>
        <v>304</v>
      </c>
      <c r="HC262" s="84">
        <f>RANK(GS262,$GS$9:$GS$497,0)</f>
        <v>131</v>
      </c>
      <c r="HD262" s="85">
        <f>ROUND(AVERAGEIF($ES$9:$ES$497,$ES262,$FZ$9:$FZ$497),2)</f>
        <v>0.92</v>
      </c>
      <c r="HE262" s="86">
        <f>ROUND(AVERAGEIF($ES$9:$ES$497,$ES262,$GA$9:$GA$497),2)</f>
        <v>0.65</v>
      </c>
      <c r="HF262" s="86">
        <f>ROUND(AVERAGEIF($ES$9:$ES$497,$ES262,$GB$9:$GB$497),2)</f>
        <v>0.69</v>
      </c>
      <c r="HG262" s="86">
        <f>ROUND(AVERAGEIF($ES$9:$ES$497,$ES262,$GC$9:$GC$497),2)</f>
        <v>0.54</v>
      </c>
      <c r="HH262" s="86">
        <f>ROUND(AVERAGEIF($ES$9:$ES$497,$ES262,$GD$9:$GD$497),2)</f>
        <v>0.32</v>
      </c>
      <c r="HI262" s="86">
        <f>ROUND(AVERAGEIF($ES$9:$ES$497,$ES262,$GE$9:$GE$497),2)</f>
        <v>0.33</v>
      </c>
      <c r="HJ262" s="86">
        <f>ROUND(AVERAGEIF($ES$9:$ES$497,$ES262,$GF$9:$GF$497),2)</f>
        <v>0.98</v>
      </c>
      <c r="HK262" s="86">
        <f>ROUND(AVERAGEIF($ES$9:$ES$497,$ES262,$GG$9:$GG$497),2)</f>
        <v>0.86</v>
      </c>
      <c r="HL262" s="86">
        <f>ROUND(AVERAGEIF($ES$9:$ES$497,$ES262,$GH$9:$GH$497),2)</f>
        <v>1.01</v>
      </c>
      <c r="HM262" s="87">
        <f>ROUND(AVERAGEIF($ES$9:$ES$497,$ES262,$GI$9:$GI$497),2)</f>
        <v>1.55</v>
      </c>
      <c r="HN262" s="88">
        <f t="shared" si="494"/>
        <v>0.51999999999999991</v>
      </c>
      <c r="HO262" s="89">
        <f t="shared" si="495"/>
        <v>0.20999999999999996</v>
      </c>
      <c r="HP262" s="89">
        <f t="shared" si="496"/>
        <v>-0.14999999999999991</v>
      </c>
      <c r="HQ262" s="89">
        <f t="shared" si="497"/>
        <v>0.26</v>
      </c>
      <c r="HR262" s="89">
        <f t="shared" si="498"/>
        <v>-0.06</v>
      </c>
      <c r="HS262" s="89">
        <f t="shared" si="499"/>
        <v>-9.0000000000000024E-2</v>
      </c>
      <c r="HT262" s="89">
        <f t="shared" si="500"/>
        <v>-0.16999999999999993</v>
      </c>
      <c r="HU262" s="89">
        <f t="shared" si="501"/>
        <v>-4.9999999999999933E-2</v>
      </c>
      <c r="HV262" s="89">
        <f t="shared" si="502"/>
        <v>-0.20999999999999996</v>
      </c>
      <c r="HW262" s="90">
        <f t="shared" si="503"/>
        <v>-0.19999999999999996</v>
      </c>
      <c r="HX262" s="73">
        <f>COUNTIFS($FZ$9:$FZ$497,"&gt;"&amp;FZ262,$ES$9:$ES$497,$ES262)+1</f>
        <v>2</v>
      </c>
      <c r="HY262" s="74">
        <f>COUNTIFS($GA$9:$GA$497,"&gt;"&amp;GA262,$ES$9:$ES$497,$ES262)+1</f>
        <v>13</v>
      </c>
      <c r="HZ262" s="74">
        <f>COUNTIFS($GB$9:$GB$497,"&gt;"&amp;GB262,$ES$9:$ES$497,$ES262)+1</f>
        <v>68</v>
      </c>
      <c r="IA262" s="74">
        <f>COUNTIFS($GC$9:$GC$497,"&gt;"&amp;GC262,$ES$9:$ES$497,$ES262)+1</f>
        <v>7</v>
      </c>
      <c r="IB262" s="74">
        <f>COUNTIFS($GD$9:$GD$497,"&gt;"&amp;GD262,$ES$9:$ES$497,$ES262)+1</f>
        <v>66</v>
      </c>
      <c r="IC262" s="74">
        <f>COUNTIFS($GE$9:$GE$497,"&gt;"&amp;GE262,$ES$9:$ES$497,$ES262)+1</f>
        <v>69</v>
      </c>
      <c r="ID262" s="74">
        <f>COUNTIFS($GF$9:$GF$497,"&gt;"&amp;GF262,$ES$9:$ES$497,$ES262)+1</f>
        <v>70</v>
      </c>
      <c r="IE262" s="74">
        <f>COUNTIFS($GG$9:$GG$497,"&gt;"&amp;GG262,$ES$9:$ES$497,$ES262)+1</f>
        <v>49</v>
      </c>
      <c r="IF262" s="74">
        <f>COUNTIFS($GH$9:$GH$497,"&gt;"&amp;GH262,$ES$9:$ES$497,$ES262)+1</f>
        <v>71</v>
      </c>
      <c r="IG262" s="84">
        <f>COUNTIFS($GI$9:$GI$497,"&gt;"&amp;GI262,$ES$9:$ES$497,$ES262)+1</f>
        <v>56</v>
      </c>
      <c r="IH262" s="148"/>
      <c r="II262" s="149"/>
      <c r="IJ262" s="149">
        <v>0.1</v>
      </c>
      <c r="IK262" s="149"/>
      <c r="IL262" s="149"/>
      <c r="IM262" s="150"/>
      <c r="IN262" s="151"/>
      <c r="IO262" s="152"/>
      <c r="IP262" s="153"/>
      <c r="IQ262" s="149"/>
      <c r="IR262" s="149"/>
      <c r="IS262" s="149"/>
      <c r="IT262" s="149"/>
      <c r="IU262" s="149"/>
      <c r="IV262" s="149"/>
      <c r="IW262" s="154"/>
      <c r="IX262" s="151"/>
      <c r="IY262" s="149"/>
      <c r="IZ262" s="149"/>
      <c r="JA262" s="149"/>
      <c r="JB262" s="149"/>
      <c r="JC262" s="149"/>
      <c r="JD262" s="149"/>
      <c r="JE262" s="155">
        <v>0.1</v>
      </c>
      <c r="JF262" s="153"/>
      <c r="JG262" s="149"/>
      <c r="JH262" s="149"/>
      <c r="JI262" s="149"/>
      <c r="JJ262" s="149"/>
      <c r="JK262" s="149"/>
      <c r="JL262" s="149"/>
      <c r="JM262" s="154"/>
      <c r="JN262" s="151"/>
      <c r="JO262" s="149"/>
      <c r="JP262" s="149"/>
      <c r="JQ262" s="149"/>
      <c r="JR262" s="149"/>
      <c r="JS262" s="149"/>
      <c r="JT262" s="149"/>
      <c r="JU262" s="149"/>
      <c r="JV262" s="149"/>
      <c r="JW262" s="149"/>
      <c r="JX262" s="149"/>
      <c r="JY262" s="149"/>
      <c r="JZ262" s="155"/>
      <c r="KA262" s="151"/>
      <c r="KB262" s="149"/>
      <c r="KC262" s="149"/>
      <c r="KD262" s="149"/>
      <c r="KE262" s="155"/>
      <c r="KF262" s="153"/>
      <c r="KG262" s="149"/>
      <c r="KH262" s="149"/>
      <c r="KI262" s="149"/>
      <c r="KJ262" s="149"/>
      <c r="KK262" s="156"/>
      <c r="KL262" s="149"/>
      <c r="KM262" s="149"/>
      <c r="KN262" s="149"/>
      <c r="KO262" s="149"/>
      <c r="KP262" s="149"/>
      <c r="KQ262" s="149"/>
      <c r="KR262" s="149"/>
      <c r="KS262" s="154"/>
      <c r="KT262" s="154"/>
      <c r="KU262" s="154"/>
      <c r="KV262" s="154"/>
      <c r="KW262" s="151"/>
      <c r="KX262" s="149"/>
      <c r="KY262" s="149"/>
      <c r="KZ262" s="149"/>
      <c r="LA262" s="149"/>
      <c r="LB262" s="149"/>
      <c r="LC262" s="154"/>
      <c r="LD262" s="151"/>
      <c r="LE262" s="152"/>
      <c r="LF262" s="157"/>
      <c r="LG262" s="158"/>
      <c r="LH262" s="151"/>
      <c r="LI262" s="149"/>
      <c r="LJ262" s="147"/>
      <c r="LK262" s="147"/>
      <c r="LL262" s="147"/>
      <c r="LM262" s="159"/>
      <c r="LN262" s="153"/>
      <c r="LO262" s="149"/>
      <c r="LP262" s="149"/>
      <c r="LQ262" s="149"/>
      <c r="LR262" s="154"/>
      <c r="LS262" s="151"/>
      <c r="LT262" s="149"/>
      <c r="LU262" s="149"/>
      <c r="LV262" s="149"/>
      <c r="LW262" s="149"/>
      <c r="LX262" s="149"/>
      <c r="LY262" s="149">
        <v>0.1</v>
      </c>
      <c r="LZ262" s="149"/>
      <c r="MA262" s="155"/>
      <c r="MB262" s="153"/>
      <c r="MC262" s="149"/>
      <c r="MD262" s="149"/>
      <c r="ME262" s="149"/>
      <c r="MF262" s="149"/>
      <c r="MG262" s="149"/>
      <c r="MH262" s="149"/>
      <c r="MI262" s="149"/>
      <c r="MJ262" s="149"/>
      <c r="MK262" s="149"/>
      <c r="ML262" s="149"/>
      <c r="MM262" s="149"/>
      <c r="MN262" s="156"/>
      <c r="MO262" s="156"/>
      <c r="MP262" s="154"/>
      <c r="MQ262" s="151"/>
      <c r="MR262" s="149"/>
      <c r="MS262" s="149"/>
      <c r="MT262" s="149"/>
      <c r="MU262" s="149"/>
      <c r="MV262" s="156"/>
      <c r="MW262" s="149"/>
      <c r="MX262" s="149"/>
      <c r="MY262" s="149"/>
      <c r="MZ262" s="149"/>
      <c r="NA262" s="149"/>
      <c r="NB262" s="149"/>
      <c r="NC262" s="149"/>
      <c r="ND262" s="154"/>
      <c r="NE262" s="154"/>
      <c r="NF262" s="154"/>
      <c r="NG262" s="154"/>
      <c r="NH262" s="151"/>
      <c r="NI262" s="149">
        <v>0.1</v>
      </c>
      <c r="NJ262" s="149"/>
      <c r="NK262" s="149"/>
      <c r="NL262" s="149"/>
      <c r="NM262" s="149"/>
      <c r="NN262" s="94"/>
      <c r="NO262" s="151"/>
      <c r="NP262" s="160"/>
      <c r="NQ262" s="145" t="s">
        <v>1144</v>
      </c>
      <c r="NR262" s="199" t="s">
        <v>1149</v>
      </c>
      <c r="NS262" s="199"/>
      <c r="NT262" s="199"/>
      <c r="NU262" s="199"/>
      <c r="NV262" s="135"/>
      <c r="NW262" s="199"/>
      <c r="NX262" s="136" t="s">
        <v>1150</v>
      </c>
      <c r="NY262" s="138" t="s">
        <v>926</v>
      </c>
      <c r="NZ262" s="136" t="s">
        <v>1150</v>
      </c>
      <c r="OA262" s="137"/>
      <c r="OB262" s="137"/>
      <c r="OC262" s="137"/>
      <c r="OD262" s="108">
        <f t="shared" si="504"/>
        <v>300</v>
      </c>
      <c r="OE262" s="109">
        <v>2</v>
      </c>
      <c r="OF262" s="110">
        <f t="shared" si="505"/>
        <v>75</v>
      </c>
      <c r="OG262" s="109">
        <v>6</v>
      </c>
      <c r="OH262" s="111">
        <f>ROUND(AVERAGEIF($ES$9:$ES$497,$ES262,EV$9:EV$497),0)</f>
        <v>67</v>
      </c>
      <c r="OI262" s="112">
        <f>ROUND(AVERAGEIF($ES$9:$ES$497,$ES262,EW$9:EW$497),0)</f>
        <v>45</v>
      </c>
      <c r="OJ262" s="112">
        <f>ROUND(AVERAGEIF($ES$9:$ES$497,$ES262,EX$9:EX$497),0)</f>
        <v>51</v>
      </c>
      <c r="OK262" s="112">
        <f>ROUND(AVERAGEIF($ES$9:$ES$497,$ES262,EY$9:EY$497),0)</f>
        <v>39</v>
      </c>
      <c r="OL262" s="112">
        <f>ROUND(AVERAGEIF($ES$9:$ES$497,$ES262,EZ$9:EZ$497),0)</f>
        <v>21</v>
      </c>
      <c r="OM262" s="112">
        <f>ROUND(AVERAGEIF($ES$9:$ES$497,$ES262,FA$9:FA$497),0)</f>
        <v>21</v>
      </c>
      <c r="ON262" s="112">
        <f>ROUND(AVERAGEIF($ES$9:$ES$497,$ES262,FB$9:FB$497),0)</f>
        <v>68</v>
      </c>
      <c r="OO262" s="112">
        <f>ROUND(AVERAGEIF($ES$9:$ES$497,$ES262,FC$9:FC$497),0)</f>
        <v>64</v>
      </c>
      <c r="OP262" s="112">
        <f>ROUND(AVERAGEIF($ES$9:$ES$497,$ES262,FD$9:FD$497),0)</f>
        <v>72</v>
      </c>
      <c r="OQ262" s="113">
        <f>ROUND(AVERAGEIF($ES$9:$ES$497,$ES262,FE$9:FE$497),0)</f>
        <v>115</v>
      </c>
      <c r="OR262" s="114">
        <f>ROUND(EV262/MAX(EV$9:EV$497)*100,0)</f>
        <v>68</v>
      </c>
      <c r="OS262" s="115">
        <f>ROUND(EW262/MAX(EW$9:EW$497)*100,0)</f>
        <v>57</v>
      </c>
      <c r="OT262" s="115">
        <f>ROUND(EX262/MAX(EX$9:EX$497)*100,0)</f>
        <v>38</v>
      </c>
      <c r="OU262" s="115">
        <f>ROUND(EY262/MAX(EY$9:EY$497)*100,0)</f>
        <v>45</v>
      </c>
      <c r="OV262" s="115">
        <f>ROUND(EZ262/MAX(EZ$9:EZ$497)*100,0)</f>
        <v>18</v>
      </c>
      <c r="OW262" s="115">
        <f>ROUND(FA262/MAX(FA$9:FA$497)*100,0)</f>
        <v>18</v>
      </c>
      <c r="OX262" s="115">
        <f>ROUND(FB262/MAX(FB$9:FB$497)*100,0)</f>
        <v>51</v>
      </c>
      <c r="OY262" s="116">
        <f>ROUND(FC262/MAX(FC$9:FC$497)*100,0)</f>
        <v>47</v>
      </c>
      <c r="OZ262" s="115">
        <f>ROUND(FD262/MAX(FD$9:FD$497)*100,0)</f>
        <v>45</v>
      </c>
      <c r="PA262" s="117">
        <f>ROUND(FE262/MAX(FE$9:FE$497)*100,0)</f>
        <v>46</v>
      </c>
      <c r="PB262" s="118">
        <f t="shared" si="506"/>
        <v>558</v>
      </c>
      <c r="PC262" s="115">
        <f t="shared" si="507"/>
        <v>498</v>
      </c>
      <c r="PD262" s="115">
        <f t="shared" si="508"/>
        <v>612</v>
      </c>
      <c r="PE262" s="115">
        <f t="shared" si="509"/>
        <v>652</v>
      </c>
      <c r="PF262" s="115">
        <f t="shared" si="510"/>
        <v>540</v>
      </c>
      <c r="PG262" s="119">
        <f t="shared" si="511"/>
        <v>445</v>
      </c>
      <c r="PH262" s="118">
        <f>ROUND(PB262/MAX(PB$9:PB$497)*100,0)</f>
        <v>67</v>
      </c>
      <c r="PI262" s="115">
        <f>ROUND(PC262/MAX(PC$9:PC$497)*100,0)</f>
        <v>60</v>
      </c>
      <c r="PJ262" s="115">
        <f>ROUND(PD262/MAX(PD$9:PD$497)*100,0)</f>
        <v>65</v>
      </c>
      <c r="PK262" s="115">
        <f>ROUND(PE262/MAX(PE$9:PE$497)*100,0)</f>
        <v>65</v>
      </c>
      <c r="PL262" s="115">
        <f>ROUND(PF262/MAX(PF$9:PF$497)*100,0)</f>
        <v>76</v>
      </c>
      <c r="PM262" s="119">
        <f>ROUND(PG262/MAX(PG$9:PG$497)*100,0)</f>
        <v>65</v>
      </c>
      <c r="PN262" s="118">
        <f>RANK(PH262,PH$9:PH$497,0)</f>
        <v>67</v>
      </c>
      <c r="PO262" s="115">
        <f>RANK(PI262,PI$9:PI$497,0)</f>
        <v>66</v>
      </c>
      <c r="PP262" s="115">
        <f>RANK(PJ262,PJ$9:PJ$497,0)</f>
        <v>93</v>
      </c>
      <c r="PQ262" s="115">
        <f>RANK(PK262,PK$9:PK$497,0)</f>
        <v>70</v>
      </c>
      <c r="PR262" s="115">
        <f>RANK(PL262,PL$9:PL$497,0)</f>
        <v>46</v>
      </c>
      <c r="PS262" s="119">
        <f>RANK(PM262,PM$9:PM$497,0)</f>
        <v>74</v>
      </c>
      <c r="PT262" s="120">
        <f>ROUND(FZ262/MAX(FZ$9:FZ$497)*100,0)</f>
        <v>79</v>
      </c>
      <c r="PU262" s="115">
        <f>ROUND(GA262/MAX(GA$9:GA$497)*100,0)</f>
        <v>48</v>
      </c>
      <c r="PV262" s="115">
        <f>ROUND(GB262/MAX(GB$9:GB$497)*100,0)</f>
        <v>39</v>
      </c>
      <c r="PW262" s="115">
        <f>ROUND(GC262/MAX(GC$9:GC$497)*100,0)</f>
        <v>63</v>
      </c>
      <c r="PX262" s="115">
        <f>ROUND(GD262/MAX(GD$9:GD$497)*100,0)</f>
        <v>15</v>
      </c>
      <c r="PY262" s="115">
        <f>ROUND(GE262/MAX(GE$9:GE$497)*100,0)</f>
        <v>14</v>
      </c>
      <c r="PZ262" s="115">
        <f>ROUND(GF262/MAX(GF$9:GF$497)*100,0)</f>
        <v>38</v>
      </c>
      <c r="QA262" s="116">
        <f>ROUND(GG262/MAX(GG$9:GG$497)*100,0)</f>
        <v>44</v>
      </c>
      <c r="QB262" s="115">
        <f>ROUND(GH262/MAX(GH$9:GH$497)*100,0)</f>
        <v>36</v>
      </c>
      <c r="QC262" s="121">
        <f>ROUND(GI262/MAX(GI$9:GI$497)*100,0)</f>
        <v>43</v>
      </c>
      <c r="QD262" s="120">
        <f>ROUND(AVERAGEIF($ES$9:$ES$497,$ES262,PT$9:PT$497),0)</f>
        <v>50</v>
      </c>
      <c r="QE262" s="120">
        <f>ROUND(AVERAGEIF($ES$9:$ES$497,$ES262,PU$9:PU$497),0)</f>
        <v>37</v>
      </c>
      <c r="QF262" s="120">
        <f>ROUND(AVERAGEIF($ES$9:$ES$497,$ES262,PV$9:PV$497),0)</f>
        <v>50</v>
      </c>
      <c r="QG262" s="120">
        <f>ROUND(AVERAGEIF($ES$9:$ES$497,$ES262,PW$9:PW$497),0)</f>
        <v>43</v>
      </c>
      <c r="QH262" s="120">
        <f>ROUND(AVERAGEIF($ES$9:$ES$497,$ES262,PX$9:PX$497),0)</f>
        <v>18</v>
      </c>
      <c r="QI262" s="120">
        <f>ROUND(AVERAGEIF($ES$9:$ES$497,$ES262,PY$9:PY$497),0)</f>
        <v>20</v>
      </c>
      <c r="QJ262" s="120">
        <f>ROUND(AVERAGEIF($ES$9:$ES$497,$ES262,PZ$9:PZ$497),0)</f>
        <v>46</v>
      </c>
      <c r="QK262" s="120">
        <f>ROUND(AVERAGEIF($ES$9:$ES$497,$ES262,QA$9:QA$497),0)</f>
        <v>47</v>
      </c>
      <c r="QL262" s="120">
        <f>ROUND(AVERAGEIF($ES$9:$ES$497,$ES262,QB$9:QB$497),0)</f>
        <v>45</v>
      </c>
      <c r="QM262" s="120">
        <f>ROUND(AVERAGEIF($ES$9:$ES$497,$ES262,QC$9:QC$497),0)</f>
        <v>49</v>
      </c>
      <c r="QN262" s="114">
        <f t="shared" si="512"/>
        <v>593</v>
      </c>
      <c r="QO262" s="115">
        <f t="shared" si="513"/>
        <v>497</v>
      </c>
      <c r="QP262" s="115">
        <f t="shared" si="514"/>
        <v>653</v>
      </c>
      <c r="QQ262" s="115">
        <f t="shared" si="515"/>
        <v>725</v>
      </c>
      <c r="QR262" s="115">
        <f t="shared" si="516"/>
        <v>730</v>
      </c>
      <c r="QS262" s="119">
        <f t="shared" si="517"/>
        <v>474</v>
      </c>
      <c r="QT262" s="114">
        <f>ROUND((QN262-MIN(QN$9:QN$497))/(MAX(QN$9:QN$497)-MIN(QN$9:QN$497))*100,0)</f>
        <v>57</v>
      </c>
      <c r="QU262" s="115">
        <f>ROUND((QO262-MIN(QO$9:QO$497))/(MAX(QO$9:QO$497)-MIN(QO$9:QO$497))*100,0)</f>
        <v>42</v>
      </c>
      <c r="QV262" s="115">
        <f>ROUND((QP262-MIN(QP$9:QP$497))/(MAX(QP$9:QP$497)-MIN(QP$9:QP$497))*100,0)</f>
        <v>44</v>
      </c>
      <c r="QW262" s="115">
        <f>ROUND((QQ262-MIN(QQ$9:QQ$497))/(MAX(QQ$9:QQ$497)-MIN(QQ$9:QQ$497))*100,0)</f>
        <v>55</v>
      </c>
      <c r="QX262" s="115">
        <f>ROUND((QR262-MIN(QR$9:QR$497))/(MAX(QR$9:QR$497)-MIN(QR$9:QR$497))*100,0)</f>
        <v>85</v>
      </c>
      <c r="QY262" s="115">
        <f>ROUND((QS262-MIN(QS$9:QS$497))/(MAX(QS$9:QS$497)-MIN(QS$9:QS$497))*100,0)</f>
        <v>60</v>
      </c>
      <c r="QZ262" s="114">
        <f>RANK(QN262,QN$9:QN$497,0)</f>
        <v>61</v>
      </c>
      <c r="RA262" s="115">
        <f>RANK(QO262,QO$9:QO$497,0)</f>
        <v>81</v>
      </c>
      <c r="RB262" s="115">
        <f>RANK(QP262,QP$9:QP$497,0)</f>
        <v>81</v>
      </c>
      <c r="RC262" s="115">
        <f>RANK(QQ262,QQ$9:QQ$497,0)</f>
        <v>67</v>
      </c>
      <c r="RD262" s="115">
        <f>RANK(QR262,QR$9:QR$497,0)</f>
        <v>23</v>
      </c>
      <c r="RE262" s="115">
        <f>RANK(QS262,QS$9:QS$497,0)</f>
        <v>62</v>
      </c>
      <c r="RF262" s="122"/>
      <c r="RG262" s="115">
        <f>($RH$3*(IH262+IJ262)*100*100/MAX(EX$9:EX$497)*$RO$3) +($RH$3*(II262+IJ262)*100*100/MAX(EX$9:EX$497)*$RO$4) + ($RH$3*IK262*100*100/MAX(EX$9:EX$497)*0.098)</f>
        <v>41.75</v>
      </c>
      <c r="RH262" s="115">
        <f>($RH$4*IL262*100*100/MAX(EZ$9:EZ$497))*$RQ$3</f>
        <v>0</v>
      </c>
      <c r="RI262" s="115">
        <f>($RH$3*IM262*100*100/MAX(EY$9:EY$497))*$RQ$4</f>
        <v>0</v>
      </c>
      <c r="RJ262" s="115">
        <f>($RH$3*IN262*100*100/MAX(EX$9:EX$497))</f>
        <v>0</v>
      </c>
      <c r="RK262" s="115">
        <f>($RH$4*IO262*100*100/MAX(EZ$9:EZ$497))*$RQ$3</f>
        <v>0</v>
      </c>
      <c r="RL262" s="115">
        <f>(($RL$4*IP262*100*((100/MAX(EX$9:EX$497)+100/MAX(EZ$9:EZ$497))/2))+($RL$4*IQ262*100*((100/MAX(EX$9:EX$497)+100/MAX(EZ$9:EZ$497))/2))+($RL$4*IR262*100*((100/MAX(EX$9:EX$497)+100/MAX(EZ$9:EZ$497))/2))+($RL$4*IS262*100*((100/MAX(EX$9:EX$497)+100/MAX(EZ$9:EZ$497))/2))+($RL$4*IT262*100*((100/MAX(EX$9:EX$497)+100/MAX(EZ$9:EZ$497))/2))+($RL$4*IU262*100*((100/MAX(EX$9:EX$497)+100/MAX(EZ$9:EZ$497))/2))+($RL$4*IV262*100*((100/MAX(EX$9:EX$497)+100/MAX(EZ$9:EZ$497))/2))+($RL$4*IW262*100*((100/MAX(EX$9:EX$497)+100/MAX(EZ$9:EZ$497))/2)))*$RS$3</f>
        <v>0</v>
      </c>
      <c r="RM262" s="115">
        <f>(($RH$3*IX262*100*100/MAX(EX$9:EX$497))+($RH$3*IY262*100*100/MAX(EX$9:EX$497))+($RH$3*IZ262*100*100/MAX(EX$9:EX$497))+($RH$3*JA262*100*100/MAX(EX$9:EX$497))+($RH$3*JB262*100*100/MAX(EX$9:EX$497))+($RH$3*JC262*100*100/MAX(EX$9:EX$497))+($RH$3*JD262*100*100/MAX(EX$9:EX$497))+($RH$3*JE262*100*100/MAX(EX$9:EX$497)))*$RS$4</f>
        <v>8.35</v>
      </c>
      <c r="RN262" s="115">
        <f>(($RH$4*JF262*100*100/MAX(EZ$9:EZ$497)) + ($RH$4*JG262*100*100/MAX(EZ$9:EZ$497)) + ($RH$4*JH262*100*100/MAX(EZ$9:EZ$497)) + ($RH$4*JI262*100*100/MAX(EZ$9:EZ$497)) + ($RH$4*JJ262*100*100/MAX(EZ$9:EZ$497)) + ($RH$4*JK262*100*100/MAX(EZ$9:EZ$497)) + ($RH$4*JL262*100*100/MAX(EZ$9:EZ$497)) + ($RH$4*JM262*100*100/MAX(EZ$9:EZ$497)))*$RU$3</f>
        <v>0</v>
      </c>
      <c r="RO262" s="115">
        <f>(($RL$4*JN262*100*((100/MAX(EX$9:EX$497)+100/MAX(EZ$9:EZ$497))/2))+($RL$4*JO262*100*((100/MAX(EX$9:EX$497)+100/MAX(EZ$9:EZ$497))/2))+($RL$4*JP262*100*((100/MAX(EX$9:EX$497)+100/MAX(EZ$9:EZ$497))/2))+($RL$4*JQ262*100*((100/MAX(EX$9:EX$497)+100/MAX(EZ$9:EZ$497))/2))+($RL$4*JR262*100*((100/MAX(EX$9:EX$497)+100/MAX(EZ$9:EZ$497))/2))+($RL$4*JS262*100*((100/MAX(EX$9:EX$497)+100/MAX(EZ$9:EZ$497))/2))+($RL$4*JT262*100*((100/MAX(EX$9:EX$497)+100/MAX(EZ$9:EZ$497))/2))+($RL$4*JU262*100*((100/MAX(EX$9:EX$497)+100/MAX(EZ$9:EZ$497))/2))+($RL$4*JV262*100*((100/MAX(EX$9:EX$497)+100/MAX(EZ$9:EZ$497))/2))+($RL$4*JW262*100*((100/MAX(EX$9:EX$497)+100/MAX(EZ$9:EZ$497))/2))+($RL$4*JX262*100*((100/MAX(EX$9:EX$497)+100/MAX(EZ$9:EZ$497))/2))+($RL$4*JY262*100*((100/MAX(EX$9:EX$497)+100/MAX(EZ$9:EZ$497))/2))+($RL$4*JZ262*100*((100/MAX(EX$9:EX$497)+100/MAX(EZ$9:EZ$497))/2)))*$RW$3/2</f>
        <v>0</v>
      </c>
      <c r="RP262" s="119">
        <f>($RJ$3*KA262*100*100/MAX(FA$9:FA$497)) + ($RJ$3*KB262*100*100/MAX(FA$9:FA$497)/2) + ($RJ$3*KC262*100*100/MAX(FA$9:FA$497)/2) + ($RJ$3*KD262*100*100/MAX(FA$9:FA$497)/4) + ($RJ$3*KE262*100*100/MAX(FA$9:FA$497)/4)</f>
        <v>0</v>
      </c>
      <c r="RQ262" s="118">
        <f>($RL$4*KF262*100*((100/MAX(EX$9:EX$497)+100/MAX(EZ$9:EZ$497)))) * ($RO$3/2) + (($RL$4*KG262*100*((100/MAX(EX$9:EX$497)+100/MAX(EZ$9:EZ$497))))+($RL$4*KH262*100*((100/MAX(EX$9:EX$497)+100/MAX(EZ$9:EZ$497))))+($RL$4*KI262*100*((100/MAX(EX$9:EX$497)+100/MAX(EZ$9:EZ$497))))+($RL$4*KJ262*100*((100/MAX(EX$9:EX$497)+100/MAX(EZ$9:EZ$497))))+($RL$4*KK262*100*((100/MAX(EX$9:EX$497)+100/MAX(EZ$9:EZ$497))))+($RL$4*KL262*100*((100/MAX(EX$9:EX$497)+100/MAX(EZ$9:EZ$497))))+($RL$4*KM262*100*((100/MAX(EX$9:EX$497)+100/MAX(EZ$9:EZ$497))))+($RL$4*KN262*100*((100/MAX(EX$9:EX$497)+100/MAX(EZ$9:EZ$497))))+($RL$4*KO262*100*((100/MAX(EX$9:EX$497)+100/MAX(EZ$9:EZ$497))))+($RL$4*KP262*100*((100/MAX(EX$9:EX$497)+100/MAX(EZ$9:EZ$497))))+($RL$4*KQ262*100*((100/MAX(EX$9:EX$497)+100/MAX(EZ$9:EZ$497))))+($RL$4*KR262*100*((100/MAX(EX$9:EX$497)+100/MAX(EZ$9:EZ$497))))+($RL$4*KS262*100*((100/MAX(EX$9:EX$497)+100/MAX(EZ$9:EZ$497))))+($RL$4*KV262*100*((100/MAX(EX$9:EX$497)+100/MAX(EZ$9:EZ$497))))) * (($RO$3+$RO$4)/6)</f>
        <v>0</v>
      </c>
      <c r="RR262" s="115">
        <f>(($RL$4*KW262*100*((100/MAX(EX$9:EX$497)+100/MAX(EZ$9:EZ$497))))) * ($RO$3/2) + (($RL$4*KX262*100*((100/MAX(EX$9:EX$497)+100/MAX(EZ$9:EZ$497))))+($RL$4*KY262*100*((100/MAX(EX$9:EX$497)+100/MAX(EZ$9:EZ$497))))+($RL$4*KZ262*100*((100/MAX(EX$9:EX$497)+100/MAX(EZ$9:EZ$497))))+($RL$4*LA262*100*((100/MAX(EX$9:EX$497)+100/MAX(EZ$9:EZ$497))))+($RL$4*LB262*100*((100/MAX(EX$9:EX$497)+100/MAX(EZ$9:EZ$497))))+($RL$4*LC262*100*((100/MAX(EX$9:EX$497)+100/MAX(EZ$9:EZ$497))))) * (($RO$3+$RO$4)/6)</f>
        <v>0</v>
      </c>
      <c r="RS262" s="119">
        <f>(($RL$4*LD262*100*((100/MAX(EX$9:EX$497)+100/MAX(EZ$9:EZ$497))))+($RL$4*LE262*100*((100/MAX(EX$9:EX$497)+100/MAX(EZ$9:EZ$497))))) * (($RO$3+$RO$4)/6)</f>
        <v>0</v>
      </c>
      <c r="RT262" s="118">
        <f>($RJ$4*LH262*100*(100/MAX(EV$9:EV$497)))+($RJ$4*LI262*100*(100/MAX(EV$9:EV$497)))</f>
        <v>0</v>
      </c>
      <c r="RU262" s="119">
        <f>($RJ$4*LJ262*(100/MAX(EV$9:EV$497)))/2 + ($RL$3*LK262*(100/MAX(EW$9:EW$497))) + ($RJ$4*LL262*(100/MAX(EV$9:EV$497)))/4 + ($RL$3*LM262*(100/MAX(EW$9:EW$497)))</f>
        <v>0</v>
      </c>
      <c r="RV262" s="118">
        <f>($RJ$4*LN262*100*100/MAX(EV$9:EV$497)/2)+($RJ$4*LO262*100*100/MAX(EV$9:EV$497)/2)+($RJ$4*LP262*100*100/MAX(EV$9:EV$497))+($RJ$4*LQ262*100*100/MAX(EV$9:EV$497))+($RJ$4*LR262*100*100/MAX(EV$9:EV$497))</f>
        <v>0</v>
      </c>
      <c r="RW262" s="115">
        <f>($RJ$4*LS262*100*100/MAX(EV$9:EV$497)) + (($RJ$4*LT262*100*100/MAX(EV$9:EV$497))+($RJ$4*LU262*100*100/MAX(EV$9:EV$497))+($RJ$4*LV262*100*100/MAX(EV$9:EV$497))+($RJ$4*LW262*100*100/MAX(EV$9:EV$497))+($RJ$4*LX262*100*100/MAX(EV$9:EV$497))+($RJ$4*LY262*100*100/MAX(EV$9:EV$497))+($RJ$4*LZ262*100*100/MAX(EV$9:EV$497))+($RJ$4*MA262*100*100/MAX(EV$9:EV$497)))/2</f>
        <v>8.4269662921348321</v>
      </c>
      <c r="RX262" s="119">
        <f>($RJ$4*MB262*100*100/MAX(EV$9:EV$497))+($RJ$4*MC262*100*100/MAX(EV$9:EV$497))+($RJ$4*MD262*100*100/MAX(EV$9:EV$497))+($RJ$4*ME262*100*100/MAX(EV$9:EV$497))+($RJ$4*MF262*100*100/MAX(EV$9:EV$497))+($RJ$4*MG262*100*100/MAX(EV$9:EV$497))+($RJ$4*MH262*100*100/MAX(EV$9:EV$497))+($RJ$4*MI262*100*100/MAX(EV$9:EV$497))+($RJ$4*MJ262*100*100/MAX(EV$9:EV$497))+($RJ$4*MK262*100*100/MAX(EV$9:EV$497))+($RJ$4*ML262*100*100/MAX(EV$9:EV$497))+($RJ$4*MM262*100*100/MAX(EV$9:EV$497))+($RJ$4*MN262*100*100/MAX(EV$9:EV$497))</f>
        <v>0</v>
      </c>
      <c r="RY262" s="118">
        <f>($RJ$4*MQ262*100*100/MAX(EV$9:EV$497))/2 + (($RJ$4*MR262*100*100/MAX(EV$9:EV$497))+($RJ$4*MS262*100*100/MAX(EV$9:EV$497))+($RJ$4*MT262*100*100/MAX(EV$9:EV$497))+($RJ$4*MU262*100*100/MAX(EV$9:EV$497))+($RJ$4*MV262*100*100/MAX(EV$9:EV$497))+($RJ$4*MW262*100*100/MAX(EV$9:EV$497))+($RJ$4*MX262*100*100/MAX(EV$9:EV$497))+($RJ$4*MY262*100*100/MAX(EV$9:EV$497))+($RJ$4*MZ262*100*100/MAX(EV$9:EV$497))+($RJ$4*NA262*100*100/MAX(EV$9:EV$497))+($RJ$4*NB262*100*100/MAX(EV$9:EV$497))+($RJ$4*NC262*100*100/MAX(EV$9:EV$497))+($RJ$4*ND262*100*100/MAX(EV$9:EV$497))+($RJ$4*NG262*100*100/MAX(EV$9:EV$497)))/4</f>
        <v>0</v>
      </c>
      <c r="RZ262" s="115">
        <f>($RJ$4*NH262*100*100/MAX(EV$9:EV$497))/2 + (($RJ$4*NI262*100*100/MAX(EV$9:EV$497))+($RJ$4*NJ262*100*100/MAX(EV$9:EV$497))+($RJ$4*NK262*100*100/MAX(EV$9:EV$497))+($RJ$4*NL262*100*100/MAX(EV$9:EV$497))+($RJ$4*NM262*100*100/MAX(EV$9:EV$497))+($RJ$4*NN262*100*100/MAX(EV$9:EV$497)))/4</f>
        <v>4.213483146067416</v>
      </c>
      <c r="SA262" s="117">
        <f>(($RJ$4*NO262*100*100/MAX(EV$9:EV$497))+($RJ$4*NP262*100*100/MAX(EV$9:EV$497)))/4</f>
        <v>0</v>
      </c>
      <c r="SB262" s="118">
        <f t="shared" si="518"/>
        <v>62.740449438202248</v>
      </c>
      <c r="SC262" s="115">
        <f t="shared" si="519"/>
        <v>52.628089887640449</v>
      </c>
      <c r="SD262" s="115">
        <f t="shared" si="520"/>
        <v>3.160112359550562</v>
      </c>
      <c r="SE262" s="115">
        <f t="shared" si="521"/>
        <v>85.944756554307105</v>
      </c>
      <c r="SF262" s="115">
        <f t="shared" si="522"/>
        <v>3.160112359550562</v>
      </c>
      <c r="SG262" s="115">
        <f t="shared" si="523"/>
        <v>12.640449438202248</v>
      </c>
      <c r="SH262" s="115">
        <f>ROUND(SB262/MAX(SB$9:SB$497)*100,0)</f>
        <v>79</v>
      </c>
      <c r="SI262" s="115">
        <f>ROUND(SC262/MAX(SC$9:SC$497)*100,0)</f>
        <v>80</v>
      </c>
      <c r="SJ262" s="115">
        <f>ROUND(SD262/MAX(SD$9:SD$497)*100,0)</f>
        <v>5</v>
      </c>
      <c r="SK262" s="115">
        <f>ROUND(SE262/MAX(SE$9:SE$497)*100,0)</f>
        <v>66</v>
      </c>
      <c r="SL262" s="115">
        <f>ROUND(SF262/MAX(SF$9:SF$497)*100,0)</f>
        <v>8</v>
      </c>
      <c r="SM262" s="121">
        <f>ROUND(SG262/MAX(SG$9:SG$497)*100,0)</f>
        <v>12</v>
      </c>
      <c r="SN262" s="115">
        <f>ROUND(AVERAGEIF($ES$9:$ES$497,$ES262,SH$9:SH$497),0)</f>
        <v>24</v>
      </c>
      <c r="SO262" s="115">
        <f>ROUND(AVERAGEIF($ES$9:$ES$497,$ES262,SI$9:SI$497),0)</f>
        <v>22</v>
      </c>
      <c r="SP262" s="115">
        <f>ROUND(AVERAGEIF($ES$9:$ES$497,$ES262,SJ$9:SJ$497),0)</f>
        <v>5</v>
      </c>
      <c r="SQ262" s="115">
        <f>ROUND(AVERAGEIF($ES$9:$ES$497,$ES262,SK$9:SK$497),0)</f>
        <v>19</v>
      </c>
      <c r="SR262" s="115">
        <f>ROUND(AVERAGEIF($ES$9:$ES$497,$ES262,SL$9:SL$497),0)</f>
        <v>8</v>
      </c>
      <c r="SS262" s="121">
        <f>ROUND(AVERAGEIF($ES$9:$ES$497,$ES262,SM$9:SM$497),0)</f>
        <v>6</v>
      </c>
      <c r="ST262" s="114">
        <f>RANK(SB262,SB$9:SB$497,0)</f>
        <v>12</v>
      </c>
      <c r="SU262" s="115">
        <f>RANK(SC262,SC$9:SC$497,0)</f>
        <v>11</v>
      </c>
      <c r="SV262" s="115">
        <f>RANK(SD262,SD$9:SD$497,0)</f>
        <v>139</v>
      </c>
      <c r="SW262" s="115">
        <f>RANK(SE262,SE$9:SE$497,0)</f>
        <v>13</v>
      </c>
      <c r="SX262" s="115">
        <f>RANK(SF262,SF$9:SF$497,0)</f>
        <v>92</v>
      </c>
      <c r="SY262" s="115">
        <f>RANK(SG262,SG$9:SG$497,0)</f>
        <v>61</v>
      </c>
      <c r="SZ262" s="115">
        <f>COUNTIFS(SB$9:SB$497,"&gt;"&amp;SB262,$ES$9:$ES$497,$ES262)+1</f>
        <v>3</v>
      </c>
      <c r="TA262" s="115">
        <f>COUNTIFS(SC$9:SC$497,"&gt;"&amp;SC262,$ES$9:$ES$497,$ES262)+1</f>
        <v>3</v>
      </c>
      <c r="TB262" s="115">
        <f>COUNTIFS(SD$9:SD$497,"&gt;"&amp;SD262,$ES$9:$ES$497,$ES262)+1</f>
        <v>30</v>
      </c>
      <c r="TC262" s="115">
        <f>COUNTIFS(SE$9:SE$497,"&gt;"&amp;SE262,$ES$9:$ES$497,$ES262)+1</f>
        <v>3</v>
      </c>
      <c r="TD262" s="115">
        <f>COUNTIFS(SF$9:SF$497,"&gt;"&amp;SF262,$ES$9:$ES$497,$ES262)+1</f>
        <v>29</v>
      </c>
      <c r="TE262" s="117">
        <f>COUNTIFS(SG$9:SG$497,"&gt;"&amp;SG262,$ES$9:$ES$497,$ES262)+1</f>
        <v>9</v>
      </c>
      <c r="TF262" s="118">
        <f t="shared" si="524"/>
        <v>155</v>
      </c>
      <c r="TG262" s="115">
        <f t="shared" si="525"/>
        <v>147</v>
      </c>
      <c r="TH262" s="115">
        <f t="shared" si="526"/>
        <v>65</v>
      </c>
      <c r="TI262" s="115">
        <f t="shared" si="527"/>
        <v>131</v>
      </c>
      <c r="TJ262" s="115">
        <f t="shared" si="528"/>
        <v>73</v>
      </c>
      <c r="TK262" s="115">
        <f t="shared" si="529"/>
        <v>88</v>
      </c>
      <c r="TL262" s="117">
        <f t="shared" si="530"/>
        <v>77</v>
      </c>
      <c r="TM262" s="118">
        <f>ROUND(TF262/MAX(TF$9:TF$497)*100,0)</f>
        <v>86</v>
      </c>
      <c r="TN262" s="115">
        <f>ROUND(TG262/MAX(TG$9:TG$497)*100,0)</f>
        <v>81</v>
      </c>
      <c r="TO262" s="115">
        <f>ROUND(TH262/MAX(TH$9:TH$497)*100,0)</f>
        <v>36</v>
      </c>
      <c r="TP262" s="115">
        <f>ROUND(TI262/MAX(TI$9:TI$497)*100,0)</f>
        <v>72</v>
      </c>
      <c r="TQ262" s="115">
        <f>ROUND(TJ262/MAX(TJ$9:TJ$497)*100,0)</f>
        <v>37</v>
      </c>
      <c r="TR262" s="115">
        <f>ROUND(TK262/MAX(TK$9:TK$497)*100,0)</f>
        <v>45</v>
      </c>
      <c r="TS262" s="119">
        <f>ROUND(TL262/MAX(TL$9:TL$497)*100,0)</f>
        <v>39</v>
      </c>
      <c r="TT262" s="120">
        <f>RANK(TM262,TM$9:TM$497,0)</f>
        <v>16</v>
      </c>
      <c r="TU262" s="115">
        <f>RANK(TN262,TN$9:TN$497,0)</f>
        <v>15</v>
      </c>
      <c r="TV262" s="115">
        <f>RANK(TO262,TO$9:TO$497,0)</f>
        <v>88</v>
      </c>
      <c r="TW262" s="115">
        <f>RANK(TP262,TP$9:TP$497,0)</f>
        <v>25</v>
      </c>
      <c r="TX262" s="115">
        <f>RANK(TQ262,TQ$9:TQ$497,0)</f>
        <v>72</v>
      </c>
      <c r="TY262" s="115">
        <f>RANK(TR262,TR$9:TR$497,0)</f>
        <v>62</v>
      </c>
      <c r="TZ262" s="121">
        <f>RANK(TS262,TS$9:TS$497,0)</f>
        <v>70</v>
      </c>
      <c r="UA262" s="132"/>
      <c r="UB262" s="7" t="s">
        <v>1</v>
      </c>
    </row>
    <row r="263" spans="1:548" x14ac:dyDescent="0.15">
      <c r="A263" s="183">
        <v>255</v>
      </c>
      <c r="B263" s="200" t="s">
        <v>1149</v>
      </c>
      <c r="C263" s="143"/>
      <c r="D263" s="143"/>
      <c r="E263" s="161" t="s">
        <v>518</v>
      </c>
      <c r="F263" s="65">
        <v>81</v>
      </c>
      <c r="G263" s="65" t="s">
        <v>908</v>
      </c>
      <c r="H263" s="144" t="s">
        <v>1020</v>
      </c>
      <c r="I263" s="66" t="s">
        <v>521</v>
      </c>
      <c r="J263" s="67" t="s">
        <v>521</v>
      </c>
      <c r="K263" s="67" t="s">
        <v>521</v>
      </c>
      <c r="L263" s="67" t="s">
        <v>521</v>
      </c>
      <c r="M263" s="67" t="s">
        <v>521</v>
      </c>
      <c r="N263" s="67" t="s">
        <v>521</v>
      </c>
      <c r="O263" s="67" t="s">
        <v>521</v>
      </c>
      <c r="P263" s="67" t="s">
        <v>521</v>
      </c>
      <c r="Q263" s="67" t="s">
        <v>521</v>
      </c>
      <c r="R263" s="68" t="s">
        <v>521</v>
      </c>
      <c r="S263" s="69" t="s">
        <v>521</v>
      </c>
      <c r="T263" s="67" t="s">
        <v>521</v>
      </c>
      <c r="U263" s="67" t="s">
        <v>521</v>
      </c>
      <c r="V263" s="67" t="s">
        <v>521</v>
      </c>
      <c r="W263" s="67" t="s">
        <v>521</v>
      </c>
      <c r="X263" s="67" t="s">
        <v>521</v>
      </c>
      <c r="Y263" s="67" t="s">
        <v>521</v>
      </c>
      <c r="Z263" s="67" t="s">
        <v>521</v>
      </c>
      <c r="AA263" s="67" t="s">
        <v>521</v>
      </c>
      <c r="AB263" s="68" t="s">
        <v>521</v>
      </c>
      <c r="AC263" s="69" t="s">
        <v>521</v>
      </c>
      <c r="AD263" s="67" t="s">
        <v>521</v>
      </c>
      <c r="AE263" s="67" t="s">
        <v>521</v>
      </c>
      <c r="AF263" s="67" t="s">
        <v>521</v>
      </c>
      <c r="AG263" s="67" t="s">
        <v>521</v>
      </c>
      <c r="AH263" s="67" t="s">
        <v>521</v>
      </c>
      <c r="AI263" s="67" t="s">
        <v>521</v>
      </c>
      <c r="AJ263" s="67" t="s">
        <v>521</v>
      </c>
      <c r="AK263" s="67" t="s">
        <v>521</v>
      </c>
      <c r="AL263" s="68" t="s">
        <v>521</v>
      </c>
      <c r="AM263" s="69" t="s">
        <v>521</v>
      </c>
      <c r="AN263" s="67" t="s">
        <v>521</v>
      </c>
      <c r="AO263" s="67" t="s">
        <v>521</v>
      </c>
      <c r="AP263" s="67" t="s">
        <v>521</v>
      </c>
      <c r="AQ263" s="67" t="s">
        <v>521</v>
      </c>
      <c r="AR263" s="67" t="s">
        <v>521</v>
      </c>
      <c r="AS263" s="67" t="s">
        <v>521</v>
      </c>
      <c r="AT263" s="67" t="s">
        <v>521</v>
      </c>
      <c r="AU263" s="67" t="s">
        <v>521</v>
      </c>
      <c r="AV263" s="68" t="s">
        <v>521</v>
      </c>
      <c r="AW263" s="69" t="s">
        <v>521</v>
      </c>
      <c r="AX263" s="67" t="s">
        <v>521</v>
      </c>
      <c r="AY263" s="67" t="s">
        <v>521</v>
      </c>
      <c r="AZ263" s="67" t="s">
        <v>521</v>
      </c>
      <c r="BA263" s="67" t="s">
        <v>521</v>
      </c>
      <c r="BB263" s="67" t="s">
        <v>521</v>
      </c>
      <c r="BC263" s="67" t="s">
        <v>521</v>
      </c>
      <c r="BD263" s="67" t="s">
        <v>521</v>
      </c>
      <c r="BE263" s="67" t="s">
        <v>521</v>
      </c>
      <c r="BF263" s="68" t="s">
        <v>521</v>
      </c>
      <c r="BG263" s="69" t="s">
        <v>521</v>
      </c>
      <c r="BH263" s="67" t="s">
        <v>521</v>
      </c>
      <c r="BI263" s="67" t="s">
        <v>521</v>
      </c>
      <c r="BJ263" s="67" t="s">
        <v>521</v>
      </c>
      <c r="BK263" s="67" t="s">
        <v>521</v>
      </c>
      <c r="BL263" s="67" t="s">
        <v>521</v>
      </c>
      <c r="BM263" s="67" t="s">
        <v>521</v>
      </c>
      <c r="BN263" s="67" t="s">
        <v>521</v>
      </c>
      <c r="BO263" s="67" t="s">
        <v>521</v>
      </c>
      <c r="BP263" s="68" t="s">
        <v>521</v>
      </c>
      <c r="BQ263" s="70" t="s">
        <v>521</v>
      </c>
      <c r="BR263" s="67" t="s">
        <v>521</v>
      </c>
      <c r="BS263" s="67" t="s">
        <v>521</v>
      </c>
      <c r="BT263" s="67" t="s">
        <v>521</v>
      </c>
      <c r="BU263" s="67" t="s">
        <v>521</v>
      </c>
      <c r="BV263" s="67" t="s">
        <v>521</v>
      </c>
      <c r="BW263" s="67" t="s">
        <v>521</v>
      </c>
      <c r="BX263" s="67" t="s">
        <v>521</v>
      </c>
      <c r="BY263" s="67" t="s">
        <v>521</v>
      </c>
      <c r="BZ263" s="68" t="s">
        <v>521</v>
      </c>
      <c r="CA263" s="69" t="s">
        <v>521</v>
      </c>
      <c r="CB263" s="67" t="s">
        <v>521</v>
      </c>
      <c r="CC263" s="67" t="s">
        <v>521</v>
      </c>
      <c r="CD263" s="67" t="s">
        <v>521</v>
      </c>
      <c r="CE263" s="67" t="s">
        <v>521</v>
      </c>
      <c r="CF263" s="67" t="s">
        <v>521</v>
      </c>
      <c r="CG263" s="67" t="s">
        <v>521</v>
      </c>
      <c r="CH263" s="67" t="s">
        <v>521</v>
      </c>
      <c r="CI263" s="67" t="s">
        <v>521</v>
      </c>
      <c r="CJ263" s="68" t="s">
        <v>521</v>
      </c>
      <c r="CK263" s="69" t="s">
        <v>521</v>
      </c>
      <c r="CL263" s="67" t="s">
        <v>521</v>
      </c>
      <c r="CM263" s="67" t="s">
        <v>521</v>
      </c>
      <c r="CN263" s="67" t="s">
        <v>521</v>
      </c>
      <c r="CO263" s="67" t="s">
        <v>521</v>
      </c>
      <c r="CP263" s="67" t="s">
        <v>521</v>
      </c>
      <c r="CQ263" s="67" t="s">
        <v>521</v>
      </c>
      <c r="CR263" s="67" t="s">
        <v>521</v>
      </c>
      <c r="CS263" s="67" t="s">
        <v>521</v>
      </c>
      <c r="CT263" s="68" t="s">
        <v>521</v>
      </c>
      <c r="CU263" s="69" t="s">
        <v>521</v>
      </c>
      <c r="CV263" s="67" t="s">
        <v>521</v>
      </c>
      <c r="CW263" s="67" t="s">
        <v>521</v>
      </c>
      <c r="CX263" s="67" t="s">
        <v>521</v>
      </c>
      <c r="CY263" s="67" t="s">
        <v>521</v>
      </c>
      <c r="CZ263" s="67" t="s">
        <v>521</v>
      </c>
      <c r="DA263" s="67" t="s">
        <v>521</v>
      </c>
      <c r="DB263" s="67" t="s">
        <v>521</v>
      </c>
      <c r="DC263" s="67" t="s">
        <v>521</v>
      </c>
      <c r="DD263" s="68" t="s">
        <v>521</v>
      </c>
      <c r="DE263" s="69" t="s">
        <v>521</v>
      </c>
      <c r="DF263" s="71" t="s">
        <v>521</v>
      </c>
      <c r="DG263" s="67" t="s">
        <v>521</v>
      </c>
      <c r="DH263" s="67" t="s">
        <v>521</v>
      </c>
      <c r="DI263" s="67" t="s">
        <v>521</v>
      </c>
      <c r="DJ263" s="67" t="s">
        <v>521</v>
      </c>
      <c r="DK263" s="67" t="s">
        <v>521</v>
      </c>
      <c r="DL263" s="67" t="s">
        <v>521</v>
      </c>
      <c r="DM263" s="67" t="s">
        <v>521</v>
      </c>
      <c r="DN263" s="68" t="s">
        <v>521</v>
      </c>
      <c r="DO263" s="70" t="s">
        <v>521</v>
      </c>
      <c r="DP263" s="71" t="s">
        <v>521</v>
      </c>
      <c r="DQ263" s="67" t="s">
        <v>521</v>
      </c>
      <c r="DR263" s="67" t="s">
        <v>521</v>
      </c>
      <c r="DS263" s="67" t="s">
        <v>521</v>
      </c>
      <c r="DT263" s="67" t="s">
        <v>521</v>
      </c>
      <c r="DU263" s="67" t="s">
        <v>521</v>
      </c>
      <c r="DV263" s="67" t="s">
        <v>521</v>
      </c>
      <c r="DW263" s="67" t="s">
        <v>521</v>
      </c>
      <c r="DX263" s="72" t="s">
        <v>521</v>
      </c>
      <c r="DY263" s="146" t="s">
        <v>522</v>
      </c>
      <c r="DZ263" s="74">
        <v>3</v>
      </c>
      <c r="EA263" s="74">
        <v>3</v>
      </c>
      <c r="EB263" s="74">
        <v>4</v>
      </c>
      <c r="EC263" s="75">
        <v>5</v>
      </c>
      <c r="ED263" s="168" t="s">
        <v>522</v>
      </c>
      <c r="EE263" s="74">
        <f t="shared" si="474"/>
        <v>3</v>
      </c>
      <c r="EF263" s="74">
        <f t="shared" si="475"/>
        <v>9</v>
      </c>
      <c r="EG263" s="74">
        <f t="shared" si="476"/>
        <v>36</v>
      </c>
      <c r="EH263" s="77">
        <f t="shared" si="477"/>
        <v>180</v>
      </c>
      <c r="EI263" s="146">
        <v>10</v>
      </c>
      <c r="EJ263" s="147">
        <v>50</v>
      </c>
      <c r="EK263" s="147">
        <v>270</v>
      </c>
      <c r="EL263" s="147">
        <v>450</v>
      </c>
      <c r="EM263" s="158">
        <v>1350</v>
      </c>
      <c r="EN263" s="78">
        <v>1</v>
      </c>
      <c r="EO263" s="79">
        <f t="shared" si="478"/>
        <v>1.6666666666666667</v>
      </c>
      <c r="EP263" s="79">
        <f t="shared" si="479"/>
        <v>3</v>
      </c>
      <c r="EQ263" s="79">
        <f t="shared" si="480"/>
        <v>1.25</v>
      </c>
      <c r="ER263" s="80">
        <f t="shared" si="481"/>
        <v>0.75</v>
      </c>
      <c r="ES263" s="128" t="s">
        <v>534</v>
      </c>
      <c r="ET263" s="82"/>
      <c r="EU263" s="83">
        <v>4</v>
      </c>
      <c r="EV263" s="146">
        <v>70</v>
      </c>
      <c r="EW263" s="147">
        <v>30</v>
      </c>
      <c r="EX263" s="147">
        <v>65</v>
      </c>
      <c r="EY263" s="147">
        <v>40</v>
      </c>
      <c r="EZ263" s="147">
        <v>10</v>
      </c>
      <c r="FA263" s="147">
        <v>10</v>
      </c>
      <c r="FB263" s="147">
        <v>60</v>
      </c>
      <c r="FC263" s="147">
        <v>53</v>
      </c>
      <c r="FD263" s="74">
        <f t="shared" si="482"/>
        <v>75</v>
      </c>
      <c r="FE263" s="84">
        <f t="shared" si="483"/>
        <v>118</v>
      </c>
      <c r="FF263" s="73">
        <f>RANK(EV263,$EV$9:$EV$497,0)</f>
        <v>201</v>
      </c>
      <c r="FG263" s="74">
        <f>RANK(EW263,$EW$9:$EW$497,0)</f>
        <v>293</v>
      </c>
      <c r="FH263" s="74">
        <f>RANK(EX263,$EX$9:$EX$497,0)</f>
        <v>101</v>
      </c>
      <c r="FI263" s="74">
        <f>RANK(EY263,$EY$9:$EY$497,0)</f>
        <v>178</v>
      </c>
      <c r="FJ263" s="74">
        <f>RANK(EZ263,$EZ$9:$EZ$497,0)</f>
        <v>327</v>
      </c>
      <c r="FK263" s="74">
        <f>RANK(FA263,$FA$9:$FA$497,0)</f>
        <v>307</v>
      </c>
      <c r="FL263" s="74">
        <f>RANK(FB263,$FB$9:$FB$497,0)</f>
        <v>127</v>
      </c>
      <c r="FM263" s="74">
        <f>RANK(FC263,$FC$9:$FC$497,0)</f>
        <v>156</v>
      </c>
      <c r="FN263" s="74">
        <f>RANK(FD263,$FD$9:$FD$497,0)</f>
        <v>193</v>
      </c>
      <c r="FO263" s="84">
        <f>RANK(FE263,$FE$9:$FE$497,0)</f>
        <v>112</v>
      </c>
      <c r="FP263" s="73">
        <f>COUNTIFS($EV$9:$EV$497,"&gt;"&amp;EV263,$ES$9:$ES$497,ES263)+1</f>
        <v>46</v>
      </c>
      <c r="FQ263" s="74">
        <f>COUNTIFS($EW$9:$EW$497,"&gt;"&amp;EW263,$ES$9:$ES$497,ES263)+1</f>
        <v>40</v>
      </c>
      <c r="FR263" s="74">
        <f>COUNTIFS($EX$9:$EX$497,"&gt;"&amp;EX263,$ES$9:$ES$497,ES263)+1</f>
        <v>43</v>
      </c>
      <c r="FS263" s="74">
        <f>COUNTIFS($EY$9:$EY$497,"&gt;"&amp;EY263,$ES$9:$ES$497,ES263)+1</f>
        <v>36</v>
      </c>
      <c r="FT263" s="74">
        <f>COUNTIFS($EZ$9:$EZ$497,"&gt;"&amp;EZ263,$ES$9:$ES$497,ES263)+1</f>
        <v>38</v>
      </c>
      <c r="FU263" s="74">
        <f>COUNTIFS($FA$9:$FA$497,"&gt;"&amp;FA263,$ES$9:$ES$497,ES263)+1</f>
        <v>37</v>
      </c>
      <c r="FV263" s="74">
        <f>COUNTIFS($FB$9:$FB$497,"&gt;"&amp;FB263,$ES$9:$ES$497,ES263)+1</f>
        <v>37</v>
      </c>
      <c r="FW263" s="74">
        <f>COUNTIFS($FC$9:$FC$497,"&gt;"&amp;FC263,$ES$9:$ES$497,ES263)+1</f>
        <v>50</v>
      </c>
      <c r="FX263" s="74">
        <f>COUNTIFS($FD$9:$FD$497,"&gt;"&amp;FD263,$ES$9:$ES$497,ES263)+1</f>
        <v>45</v>
      </c>
      <c r="FY263" s="84">
        <f>COUNTIFS($FE$9:$FE$497,"&gt;"&amp;FE263,$ES$9:$ES$497,ES263)+1</f>
        <v>46</v>
      </c>
      <c r="FZ263" s="85">
        <f t="shared" si="484"/>
        <v>0.86</v>
      </c>
      <c r="GA263" s="86">
        <f t="shared" si="485"/>
        <v>0.37</v>
      </c>
      <c r="GB263" s="86">
        <f t="shared" si="486"/>
        <v>0.8</v>
      </c>
      <c r="GC263" s="86">
        <f t="shared" si="487"/>
        <v>0.49</v>
      </c>
      <c r="GD263" s="86">
        <f t="shared" si="488"/>
        <v>0.12</v>
      </c>
      <c r="GE263" s="86">
        <f t="shared" si="489"/>
        <v>0.12</v>
      </c>
      <c r="GF263" s="86">
        <f t="shared" si="490"/>
        <v>0.74</v>
      </c>
      <c r="GG263" s="86">
        <f t="shared" si="491"/>
        <v>0.65</v>
      </c>
      <c r="GH263" s="86">
        <f t="shared" si="492"/>
        <v>0.93</v>
      </c>
      <c r="GI263" s="87">
        <f t="shared" si="493"/>
        <v>1.46</v>
      </c>
      <c r="GJ263" s="85">
        <f>ROUND(((FZ263-AVERAGE(FZ$9:FZ$497))/STDEVP(FZ$9:FZ$497)*10+50),2)</f>
        <v>45.85</v>
      </c>
      <c r="GK263" s="86">
        <f>ROUND(((GA263-AVERAGE(GA$9:GA$497))/STDEVP(GA$9:GA$497)*10+50),2)</f>
        <v>40.43</v>
      </c>
      <c r="GL263" s="86">
        <f>ROUND(((GB263-AVERAGE(GB$9:GB$497))/STDEVP(GB$9:GB$497)*10+50),2)</f>
        <v>58.16</v>
      </c>
      <c r="GM263" s="86">
        <f>ROUND(((GC263-AVERAGE(GC$9:GC$497))/STDEVP(GC$9:GC$497)*10+50),2)</f>
        <v>48.19</v>
      </c>
      <c r="GN263" s="86">
        <f>ROUND(((GD263-AVERAGE(GD$9:GD$497))/STDEVP(GD$9:GD$497)*10+50),2)</f>
        <v>40.68</v>
      </c>
      <c r="GO263" s="86">
        <f>ROUND(((GE263-AVERAGE(GE$9:GE$497))/STDEVP(GE$9:GE$497)*10+50),2)</f>
        <v>41.71</v>
      </c>
      <c r="GP263" s="86">
        <f>ROUND(((GF263-AVERAGE(GF$9:GF$497))/STDEVP(GF$9:GF$497)*10+50),2)</f>
        <v>53.31</v>
      </c>
      <c r="GQ263" s="86">
        <f>ROUND(((GG263-AVERAGE(GG$9:GG$497))/STDEVP(GG$9:GG$497)*10+50),2)</f>
        <v>50.59</v>
      </c>
      <c r="GR263" s="86">
        <f>ROUND(((GH263-AVERAGE(GH$9:GH$497))/STDEVP(GH$9:GH$497)*10+50),2)</f>
        <v>48.37</v>
      </c>
      <c r="GS263" s="87">
        <f>ROUND(((GI263-AVERAGE(GI$9:GI$497))/STDEVP(GI$9:GI$497)*10+50),2)</f>
        <v>55.17</v>
      </c>
      <c r="GT263" s="73">
        <f>RANK(GJ263,$GJ$9:$GJ$497,0)</f>
        <v>292</v>
      </c>
      <c r="GU263" s="74">
        <f>RANK(GK263,$GK$9:$GK$497,0)</f>
        <v>363</v>
      </c>
      <c r="GV263" s="74">
        <f>RANK(GL263,$GL$9:$GL$497,0)</f>
        <v>91</v>
      </c>
      <c r="GW263" s="74">
        <f>RANK(GM263,$GM$9:$GM$497,0)</f>
        <v>228</v>
      </c>
      <c r="GX263" s="74">
        <f>RANK(GN263,$GN$9:$GN$497,0)</f>
        <v>412</v>
      </c>
      <c r="GY263" s="74">
        <f>RANK(GO263,$GO$9:$GO$497,0)</f>
        <v>407</v>
      </c>
      <c r="GZ263" s="74">
        <f>RANK(GP263,$GP$9:$GP$497,0)</f>
        <v>157</v>
      </c>
      <c r="HA263" s="74">
        <f>RANK(GQ263,$GQ$9:$GQ$497,0)</f>
        <v>203</v>
      </c>
      <c r="HB263" s="74">
        <f>RANK(GR263,$GR$9:$GR$497,0)</f>
        <v>211</v>
      </c>
      <c r="HC263" s="84">
        <f>RANK(GS263,$GS$9:$GS$497,0)</f>
        <v>112</v>
      </c>
      <c r="HD263" s="85">
        <f>ROUND(AVERAGEIF($ES$9:$ES$497,$ES263,$FZ$9:$FZ$497),2)</f>
        <v>0.95</v>
      </c>
      <c r="HE263" s="86">
        <f>ROUND(AVERAGEIF($ES$9:$ES$497,$ES263,$GA$9:$GA$497),2)</f>
        <v>0.38</v>
      </c>
      <c r="HF263" s="86">
        <f>ROUND(AVERAGEIF($ES$9:$ES$497,$ES263,$GB$9:$GB$497),2)</f>
        <v>0.82</v>
      </c>
      <c r="HG263" s="86">
        <f>ROUND(AVERAGEIF($ES$9:$ES$497,$ES263,$GC$9:$GC$497),2)</f>
        <v>0.44</v>
      </c>
      <c r="HH263" s="86">
        <f>ROUND(AVERAGEIF($ES$9:$ES$497,$ES263,$GD$9:$GD$497),2)</f>
        <v>0.15</v>
      </c>
      <c r="HI263" s="86">
        <f>ROUND(AVERAGEIF($ES$9:$ES$497,$ES263,$GE$9:$GE$497),2)</f>
        <v>0.14000000000000001</v>
      </c>
      <c r="HJ263" s="86">
        <f>ROUND(AVERAGEIF($ES$9:$ES$497,$ES263,$GF$9:$GF$497),2)</f>
        <v>0.74</v>
      </c>
      <c r="HK263" s="86">
        <f>ROUND(AVERAGEIF($ES$9:$ES$497,$ES263,$GG$9:$GG$497),2)</f>
        <v>0.85</v>
      </c>
      <c r="HL263" s="86">
        <f>ROUND(AVERAGEIF($ES$9:$ES$497,$ES263,$GH$9:$GH$497),2)</f>
        <v>0.97</v>
      </c>
      <c r="HM263" s="87">
        <f>ROUND(AVERAGEIF($ES$9:$ES$497,$ES263,$GI$9:$GI$497),2)</f>
        <v>1.67</v>
      </c>
      <c r="HN263" s="88">
        <f t="shared" si="494"/>
        <v>-8.9999999999999969E-2</v>
      </c>
      <c r="HO263" s="89">
        <f t="shared" si="495"/>
        <v>-1.0000000000000009E-2</v>
      </c>
      <c r="HP263" s="89">
        <f t="shared" si="496"/>
        <v>-1.9999999999999907E-2</v>
      </c>
      <c r="HQ263" s="89">
        <f t="shared" si="497"/>
        <v>4.9999999999999989E-2</v>
      </c>
      <c r="HR263" s="89">
        <f t="shared" si="498"/>
        <v>-0.03</v>
      </c>
      <c r="HS263" s="89">
        <f t="shared" si="499"/>
        <v>-2.0000000000000018E-2</v>
      </c>
      <c r="HT263" s="89">
        <f t="shared" si="500"/>
        <v>0</v>
      </c>
      <c r="HU263" s="89">
        <f t="shared" si="501"/>
        <v>-0.19999999999999996</v>
      </c>
      <c r="HV263" s="89">
        <f t="shared" si="502"/>
        <v>-3.9999999999999925E-2</v>
      </c>
      <c r="HW263" s="90">
        <f t="shared" si="503"/>
        <v>-0.20999999999999996</v>
      </c>
      <c r="HX263" s="73">
        <f>COUNTIFS($FZ$9:$FZ$497,"&gt;"&amp;FZ263,$ES$9:$ES$497,$ES263)+1</f>
        <v>57</v>
      </c>
      <c r="HY263" s="74">
        <f>COUNTIFS($GA$9:$GA$497,"&gt;"&amp;GA263,$ES$9:$ES$497,$ES263)+1</f>
        <v>39</v>
      </c>
      <c r="HZ263" s="74">
        <f>COUNTIFS($GB$9:$GB$497,"&gt;"&amp;GB263,$ES$9:$ES$497,$ES263)+1</f>
        <v>39</v>
      </c>
      <c r="IA263" s="74">
        <f>COUNTIFS($GC$9:$GC$497,"&gt;"&amp;GC263,$ES$9:$ES$497,$ES263)+1</f>
        <v>27</v>
      </c>
      <c r="IB263" s="74">
        <f>COUNTIFS($GD$9:$GD$497,"&gt;"&amp;GD263,$ES$9:$ES$497,$ES263)+1</f>
        <v>61</v>
      </c>
      <c r="IC263" s="74">
        <f>COUNTIFS($GE$9:$GE$497,"&gt;"&amp;GE263,$ES$9:$ES$497,$ES263)+1</f>
        <v>61</v>
      </c>
      <c r="ID263" s="74">
        <f>COUNTIFS($GF$9:$GF$497,"&gt;"&amp;GF263,$ES$9:$ES$497,$ES263)+1</f>
        <v>45</v>
      </c>
      <c r="IE263" s="74">
        <f>COUNTIFS($GG$9:$GG$497,"&gt;"&amp;GG263,$ES$9:$ES$497,$ES263)+1</f>
        <v>55</v>
      </c>
      <c r="IF263" s="74">
        <f>COUNTIFS($GH$9:$GH$497,"&gt;"&amp;GH263,$ES$9:$ES$497,$ES263)+1</f>
        <v>43</v>
      </c>
      <c r="IG263" s="84">
        <f>COUNTIFS($GI$9:$GI$497,"&gt;"&amp;GI263,$ES$9:$ES$497,$ES263)+1</f>
        <v>57</v>
      </c>
      <c r="IH263" s="148">
        <v>0.03</v>
      </c>
      <c r="II263" s="149"/>
      <c r="IJ263" s="149"/>
      <c r="IK263" s="149"/>
      <c r="IL263" s="149"/>
      <c r="IM263" s="150"/>
      <c r="IN263" s="151"/>
      <c r="IO263" s="152"/>
      <c r="IP263" s="153"/>
      <c r="IQ263" s="149"/>
      <c r="IR263" s="149"/>
      <c r="IS263" s="149"/>
      <c r="IT263" s="149"/>
      <c r="IU263" s="149"/>
      <c r="IV263" s="149"/>
      <c r="IW263" s="154"/>
      <c r="IX263" s="151">
        <v>0.05</v>
      </c>
      <c r="IY263" s="149"/>
      <c r="IZ263" s="149">
        <v>0.05</v>
      </c>
      <c r="JA263" s="149"/>
      <c r="JB263" s="149"/>
      <c r="JC263" s="149"/>
      <c r="JD263" s="149"/>
      <c r="JE263" s="155"/>
      <c r="JF263" s="153"/>
      <c r="JG263" s="149"/>
      <c r="JH263" s="149"/>
      <c r="JI263" s="149"/>
      <c r="JJ263" s="149"/>
      <c r="JK263" s="149"/>
      <c r="JL263" s="149"/>
      <c r="JM263" s="154"/>
      <c r="JN263" s="151"/>
      <c r="JO263" s="149"/>
      <c r="JP263" s="149"/>
      <c r="JQ263" s="149"/>
      <c r="JR263" s="149"/>
      <c r="JS263" s="149"/>
      <c r="JT263" s="149"/>
      <c r="JU263" s="149"/>
      <c r="JV263" s="149"/>
      <c r="JW263" s="149"/>
      <c r="JX263" s="149"/>
      <c r="JY263" s="149"/>
      <c r="JZ263" s="155"/>
      <c r="KA263" s="151"/>
      <c r="KB263" s="149"/>
      <c r="KC263" s="149"/>
      <c r="KD263" s="149"/>
      <c r="KE263" s="155"/>
      <c r="KF263" s="153"/>
      <c r="KG263" s="149"/>
      <c r="KH263" s="149"/>
      <c r="KI263" s="149"/>
      <c r="KJ263" s="149"/>
      <c r="KK263" s="156"/>
      <c r="KL263" s="149"/>
      <c r="KM263" s="149"/>
      <c r="KN263" s="149"/>
      <c r="KO263" s="149"/>
      <c r="KP263" s="149"/>
      <c r="KQ263" s="149"/>
      <c r="KR263" s="149"/>
      <c r="KS263" s="154"/>
      <c r="KT263" s="154"/>
      <c r="KU263" s="154"/>
      <c r="KV263" s="154"/>
      <c r="KW263" s="151"/>
      <c r="KX263" s="149"/>
      <c r="KY263" s="149"/>
      <c r="KZ263" s="149"/>
      <c r="LA263" s="149"/>
      <c r="LB263" s="149"/>
      <c r="LC263" s="154"/>
      <c r="LD263" s="151"/>
      <c r="LE263" s="152"/>
      <c r="LF263" s="157"/>
      <c r="LG263" s="158"/>
      <c r="LH263" s="151"/>
      <c r="LI263" s="149"/>
      <c r="LJ263" s="147"/>
      <c r="LK263" s="147"/>
      <c r="LL263" s="147"/>
      <c r="LM263" s="159"/>
      <c r="LN263" s="153"/>
      <c r="LO263" s="149"/>
      <c r="LP263" s="149"/>
      <c r="LQ263" s="149"/>
      <c r="LR263" s="154"/>
      <c r="LS263" s="151"/>
      <c r="LT263" s="149"/>
      <c r="LU263" s="149">
        <v>0.05</v>
      </c>
      <c r="LV263" s="149"/>
      <c r="LW263" s="149"/>
      <c r="LX263" s="149"/>
      <c r="LY263" s="149"/>
      <c r="LZ263" s="149"/>
      <c r="MA263" s="155"/>
      <c r="MB263" s="153"/>
      <c r="MC263" s="149"/>
      <c r="MD263" s="149"/>
      <c r="ME263" s="149"/>
      <c r="MF263" s="149"/>
      <c r="MG263" s="149"/>
      <c r="MH263" s="149"/>
      <c r="MI263" s="149"/>
      <c r="MJ263" s="149"/>
      <c r="MK263" s="149"/>
      <c r="ML263" s="149"/>
      <c r="MM263" s="149"/>
      <c r="MN263" s="156"/>
      <c r="MO263" s="156"/>
      <c r="MP263" s="154"/>
      <c r="MQ263" s="151"/>
      <c r="MR263" s="149"/>
      <c r="MS263" s="149">
        <v>0.05</v>
      </c>
      <c r="MT263" s="149"/>
      <c r="MU263" s="149"/>
      <c r="MV263" s="156"/>
      <c r="MW263" s="149"/>
      <c r="MX263" s="149"/>
      <c r="MY263" s="149"/>
      <c r="MZ263" s="149"/>
      <c r="NA263" s="149"/>
      <c r="NB263" s="149"/>
      <c r="NC263" s="149"/>
      <c r="ND263" s="154"/>
      <c r="NE263" s="154"/>
      <c r="NF263" s="154"/>
      <c r="NG263" s="154"/>
      <c r="NH263" s="151"/>
      <c r="NI263" s="149"/>
      <c r="NJ263" s="149"/>
      <c r="NK263" s="149"/>
      <c r="NL263" s="149"/>
      <c r="NM263" s="149"/>
      <c r="NN263" s="94"/>
      <c r="NO263" s="151"/>
      <c r="NP263" s="160"/>
      <c r="NQ263" s="145" t="s">
        <v>1146</v>
      </c>
      <c r="NR263" s="199" t="s">
        <v>1151</v>
      </c>
      <c r="NS263" s="199"/>
      <c r="NT263" s="199" t="s">
        <v>917</v>
      </c>
      <c r="NU263" s="199"/>
      <c r="NV263" s="135">
        <v>44386</v>
      </c>
      <c r="NW263" s="199" t="s">
        <v>1152</v>
      </c>
      <c r="NX263" s="136" t="s">
        <v>1153</v>
      </c>
      <c r="NY263" s="138" t="s">
        <v>2305</v>
      </c>
      <c r="NZ263" s="136" t="s">
        <v>1153</v>
      </c>
      <c r="OA263" s="137"/>
      <c r="OB263" s="137"/>
      <c r="OC263" s="137"/>
      <c r="OD263" s="108">
        <f t="shared" si="504"/>
        <v>180</v>
      </c>
      <c r="OE263" s="109">
        <v>5</v>
      </c>
      <c r="OF263" s="110">
        <f t="shared" si="505"/>
        <v>30</v>
      </c>
      <c r="OG263" s="109">
        <v>7</v>
      </c>
      <c r="OH263" s="111">
        <f>ROUND(AVERAGEIF($ES$9:$ES$497,$ES263,EV$9:EV$497),0)</f>
        <v>70</v>
      </c>
      <c r="OI263" s="112">
        <f>ROUND(AVERAGEIF($ES$9:$ES$497,$ES263,EW$9:EW$497),0)</f>
        <v>29</v>
      </c>
      <c r="OJ263" s="112">
        <f>ROUND(AVERAGEIF($ES$9:$ES$497,$ES263,EX$9:EX$497),0)</f>
        <v>62</v>
      </c>
      <c r="OK263" s="112">
        <f>ROUND(AVERAGEIF($ES$9:$ES$497,$ES263,EY$9:EY$497),0)</f>
        <v>34</v>
      </c>
      <c r="OL263" s="112">
        <f>ROUND(AVERAGEIF($ES$9:$ES$497,$ES263,EZ$9:EZ$497),0)</f>
        <v>10</v>
      </c>
      <c r="OM263" s="112">
        <f>ROUND(AVERAGEIF($ES$9:$ES$497,$ES263,FA$9:FA$497),0)</f>
        <v>10</v>
      </c>
      <c r="ON263" s="112">
        <f>ROUND(AVERAGEIF($ES$9:$ES$497,$ES263,FB$9:FB$497),0)</f>
        <v>53</v>
      </c>
      <c r="OO263" s="112">
        <f>ROUND(AVERAGEIF($ES$9:$ES$497,$ES263,FC$9:FC$497),0)</f>
        <v>56</v>
      </c>
      <c r="OP263" s="112">
        <f>ROUND(AVERAGEIF($ES$9:$ES$497,$ES263,FD$9:FD$497),0)</f>
        <v>72</v>
      </c>
      <c r="OQ263" s="113">
        <f>ROUND(AVERAGEIF($ES$9:$ES$497,$ES263,FE$9:FE$497),0)</f>
        <v>118</v>
      </c>
      <c r="OR263" s="114">
        <f>ROUND(EV263/MAX(EV$9:EV$497)*100,0)</f>
        <v>39</v>
      </c>
      <c r="OS263" s="115">
        <f>ROUND(EW263/MAX(EW$9:EW$497)*100,0)</f>
        <v>24</v>
      </c>
      <c r="OT263" s="115">
        <f>ROUND(EX263/MAX(EX$9:EX$497)*100,0)</f>
        <v>54</v>
      </c>
      <c r="OU263" s="115">
        <f>ROUND(EY263/MAX(EY$9:EY$497)*100,0)</f>
        <v>27</v>
      </c>
      <c r="OV263" s="115">
        <f>ROUND(EZ263/MAX(EZ$9:EZ$497)*100,0)</f>
        <v>8</v>
      </c>
      <c r="OW263" s="115">
        <f>ROUND(FA263/MAX(FA$9:FA$497)*100,0)</f>
        <v>9</v>
      </c>
      <c r="OX263" s="115">
        <f>ROUND(FB263/MAX(FB$9:FB$497)*100,0)</f>
        <v>45</v>
      </c>
      <c r="OY263" s="116">
        <f>ROUND(FC263/MAX(FC$9:FC$497)*100,0)</f>
        <v>37</v>
      </c>
      <c r="OZ263" s="115">
        <f>ROUND(FD263/MAX(FD$9:FD$497)*100,0)</f>
        <v>51</v>
      </c>
      <c r="PA263" s="117">
        <f>ROUND(FE263/MAX(FE$9:FE$497)*100,0)</f>
        <v>48</v>
      </c>
      <c r="PB263" s="118">
        <f t="shared" si="506"/>
        <v>442</v>
      </c>
      <c r="PC263" s="115">
        <f t="shared" si="507"/>
        <v>304</v>
      </c>
      <c r="PD263" s="115">
        <f t="shared" si="508"/>
        <v>466</v>
      </c>
      <c r="PE263" s="115">
        <f t="shared" si="509"/>
        <v>516</v>
      </c>
      <c r="PF263" s="115">
        <f t="shared" si="510"/>
        <v>309</v>
      </c>
      <c r="PG263" s="119">
        <f t="shared" si="511"/>
        <v>252</v>
      </c>
      <c r="PH263" s="118">
        <f>ROUND(PB263/MAX(PB$9:PB$497)*100,0)</f>
        <v>53</v>
      </c>
      <c r="PI263" s="115">
        <f>ROUND(PC263/MAX(PC$9:PC$497)*100,0)</f>
        <v>36</v>
      </c>
      <c r="PJ263" s="115">
        <f>ROUND(PD263/MAX(PD$9:PD$497)*100,0)</f>
        <v>50</v>
      </c>
      <c r="PK263" s="115">
        <f>ROUND(PE263/MAX(PE$9:PE$497)*100,0)</f>
        <v>51</v>
      </c>
      <c r="PL263" s="115">
        <f>ROUND(PF263/MAX(PF$9:PF$497)*100,0)</f>
        <v>44</v>
      </c>
      <c r="PM263" s="119">
        <f>ROUND(PG263/MAX(PG$9:PG$497)*100,0)</f>
        <v>37</v>
      </c>
      <c r="PN263" s="118">
        <f>RANK(PH263,PH$9:PH$497,0)</f>
        <v>157</v>
      </c>
      <c r="PO263" s="115">
        <f>RANK(PI263,PI$9:PI$497,0)</f>
        <v>248</v>
      </c>
      <c r="PP263" s="115">
        <f>RANK(PJ263,PJ$9:PJ$497,0)</f>
        <v>198</v>
      </c>
      <c r="PQ263" s="115">
        <f>RANK(PK263,PK$9:PK$497,0)</f>
        <v>161</v>
      </c>
      <c r="PR263" s="115">
        <f>RANK(PL263,PL$9:PL$497,0)</f>
        <v>235</v>
      </c>
      <c r="PS263" s="119">
        <f>RANK(PM263,PM$9:PM$497,0)</f>
        <v>251</v>
      </c>
      <c r="PT263" s="120">
        <f>ROUND(FZ263/MAX(FZ$9:FZ$497)*100,0)</f>
        <v>47</v>
      </c>
      <c r="PU263" s="115">
        <f>ROUND(GA263/MAX(GA$9:GA$497)*100,0)</f>
        <v>21</v>
      </c>
      <c r="PV263" s="115">
        <f>ROUND(GB263/MAX(GB$9:GB$497)*100,0)</f>
        <v>58</v>
      </c>
      <c r="PW263" s="115">
        <f>ROUND(GC263/MAX(GC$9:GC$497)*100,0)</f>
        <v>39</v>
      </c>
      <c r="PX263" s="115">
        <f>ROUND(GD263/MAX(GD$9:GD$497)*100,0)</f>
        <v>7</v>
      </c>
      <c r="PY263" s="115">
        <f>ROUND(GE263/MAX(GE$9:GE$497)*100,0)</f>
        <v>7</v>
      </c>
      <c r="PZ263" s="115">
        <f>ROUND(GF263/MAX(GF$9:GF$497)*100,0)</f>
        <v>35</v>
      </c>
      <c r="QA263" s="116">
        <f>ROUND(GG263/MAX(GG$9:GG$497)*100,0)</f>
        <v>36</v>
      </c>
      <c r="QB263" s="115">
        <f>ROUND(GH263/MAX(GH$9:GH$497)*100,0)</f>
        <v>41</v>
      </c>
      <c r="QC263" s="121">
        <f>ROUND(GI263/MAX(GI$9:GI$497)*100,0)</f>
        <v>47</v>
      </c>
      <c r="QD263" s="120">
        <f>ROUND(AVERAGEIF($ES$9:$ES$497,$ES263,PT$9:PT$497),0)</f>
        <v>52</v>
      </c>
      <c r="QE263" s="120">
        <f>ROUND(AVERAGEIF($ES$9:$ES$497,$ES263,PU$9:PU$497),0)</f>
        <v>21</v>
      </c>
      <c r="QF263" s="120">
        <f>ROUND(AVERAGEIF($ES$9:$ES$497,$ES263,PV$9:PV$497),0)</f>
        <v>60</v>
      </c>
      <c r="QG263" s="120">
        <f>ROUND(AVERAGEIF($ES$9:$ES$497,$ES263,PW$9:PW$497),0)</f>
        <v>35</v>
      </c>
      <c r="QH263" s="120">
        <f>ROUND(AVERAGEIF($ES$9:$ES$497,$ES263,PX$9:PX$497),0)</f>
        <v>8</v>
      </c>
      <c r="QI263" s="120">
        <f>ROUND(AVERAGEIF($ES$9:$ES$497,$ES263,PY$9:PY$497),0)</f>
        <v>9</v>
      </c>
      <c r="QJ263" s="120">
        <f>ROUND(AVERAGEIF($ES$9:$ES$497,$ES263,PZ$9:PZ$497),0)</f>
        <v>35</v>
      </c>
      <c r="QK263" s="120">
        <f>ROUND(AVERAGEIF($ES$9:$ES$497,$ES263,QA$9:QA$497),0)</f>
        <v>46</v>
      </c>
      <c r="QL263" s="120">
        <f>ROUND(AVERAGEIF($ES$9:$ES$497,$ES263,QB$9:QB$497),0)</f>
        <v>43</v>
      </c>
      <c r="QM263" s="120">
        <f>ROUND(AVERAGEIF($ES$9:$ES$497,$ES263,QC$9:QC$497),0)</f>
        <v>53</v>
      </c>
      <c r="QN263" s="114">
        <f t="shared" si="512"/>
        <v>513</v>
      </c>
      <c r="QO263" s="115">
        <f t="shared" si="513"/>
        <v>309</v>
      </c>
      <c r="QP263" s="115">
        <f t="shared" si="514"/>
        <v>541</v>
      </c>
      <c r="QQ263" s="115">
        <f t="shared" si="515"/>
        <v>621</v>
      </c>
      <c r="QR263" s="115">
        <f t="shared" si="516"/>
        <v>435</v>
      </c>
      <c r="QS263" s="119">
        <f t="shared" si="517"/>
        <v>277</v>
      </c>
      <c r="QT263" s="114">
        <f>ROUND((QN263-MIN(QN$9:QN$497))/(MAX(QN$9:QN$497)-MIN(QN$9:QN$497))*100,0)</f>
        <v>44</v>
      </c>
      <c r="QU263" s="115">
        <f>ROUND((QO263-MIN(QO$9:QO$497))/(MAX(QO$9:QO$497)-MIN(QO$9:QO$497))*100,0)</f>
        <v>14</v>
      </c>
      <c r="QV263" s="115">
        <f>ROUND((QP263-MIN(QP$9:QP$497))/(MAX(QP$9:QP$497)-MIN(QP$9:QP$497))*100,0)</f>
        <v>28</v>
      </c>
      <c r="QW263" s="115">
        <f>ROUND((QQ263-MIN(QQ$9:QQ$497))/(MAX(QQ$9:QQ$497)-MIN(QQ$9:QQ$497))*100,0)</f>
        <v>42</v>
      </c>
      <c r="QX263" s="115">
        <f>ROUND((QR263-MIN(QR$9:QR$497))/(MAX(QR$9:QR$497)-MIN(QR$9:QR$497))*100,0)</f>
        <v>33</v>
      </c>
      <c r="QY263" s="115">
        <f>ROUND((QS263-MIN(QS$9:QS$497))/(MAX(QS$9:QS$497)-MIN(QS$9:QS$497))*100,0)</f>
        <v>21</v>
      </c>
      <c r="QZ263" s="114">
        <f>RANK(QN263,QN$9:QN$497,0)</f>
        <v>151</v>
      </c>
      <c r="RA263" s="115">
        <f>RANK(QO263,QO$9:QO$497,0)</f>
        <v>361</v>
      </c>
      <c r="RB263" s="115">
        <f>RANK(QP263,QP$9:QP$497,0)</f>
        <v>246</v>
      </c>
      <c r="RC263" s="115">
        <f>RANK(QQ263,QQ$9:QQ$497,0)</f>
        <v>151</v>
      </c>
      <c r="RD263" s="115">
        <f>RANK(QR263,QR$9:QR$497,0)</f>
        <v>338</v>
      </c>
      <c r="RE263" s="115">
        <f>RANK(QS263,QS$9:QS$497,0)</f>
        <v>367</v>
      </c>
      <c r="RF263" s="122"/>
      <c r="RG263" s="115">
        <f>($RH$3*(IH263+IJ263)*100*100/MAX(EX$9:EX$497)*$RO$3) +($RH$3*(II263+IJ263)*100*100/MAX(EX$9:EX$497)*$RO$4) + ($RH$3*IK263*100*100/MAX(EX$9:EX$497)*0.098)</f>
        <v>8.0374999999999996</v>
      </c>
      <c r="RH263" s="115">
        <f>($RH$4*IL263*100*100/MAX(EZ$9:EZ$497))*$RQ$3</f>
        <v>0</v>
      </c>
      <c r="RI263" s="115">
        <f>($RH$3*IM263*100*100/MAX(EY$9:EY$497))*$RQ$4</f>
        <v>0</v>
      </c>
      <c r="RJ263" s="115">
        <f>($RH$3*IN263*100*100/MAX(EX$9:EX$497))</f>
        <v>0</v>
      </c>
      <c r="RK263" s="115">
        <f>($RH$4*IO263*100*100/MAX(EZ$9:EZ$497))*$RQ$3</f>
        <v>0</v>
      </c>
      <c r="RL263" s="115">
        <f>(($RL$4*IP263*100*((100/MAX(EX$9:EX$497)+100/MAX(EZ$9:EZ$497))/2))+($RL$4*IQ263*100*((100/MAX(EX$9:EX$497)+100/MAX(EZ$9:EZ$497))/2))+($RL$4*IR263*100*((100/MAX(EX$9:EX$497)+100/MAX(EZ$9:EZ$497))/2))+($RL$4*IS263*100*((100/MAX(EX$9:EX$497)+100/MAX(EZ$9:EZ$497))/2))+($RL$4*IT263*100*((100/MAX(EX$9:EX$497)+100/MAX(EZ$9:EZ$497))/2))+($RL$4*IU263*100*((100/MAX(EX$9:EX$497)+100/MAX(EZ$9:EZ$497))/2))+($RL$4*IV263*100*((100/MAX(EX$9:EX$497)+100/MAX(EZ$9:EZ$497))/2))+($RL$4*IW263*100*((100/MAX(EX$9:EX$497)+100/MAX(EZ$9:EZ$497))/2)))*$RS$3</f>
        <v>0</v>
      </c>
      <c r="RM263" s="115">
        <f>(($RH$3*IX263*100*100/MAX(EX$9:EX$497))+($RH$3*IY263*100*100/MAX(EX$9:EX$497))+($RH$3*IZ263*100*100/MAX(EX$9:EX$497))+($RH$3*JA263*100*100/MAX(EX$9:EX$497))+($RH$3*JB263*100*100/MAX(EX$9:EX$497))+($RH$3*JC263*100*100/MAX(EX$9:EX$497))+($RH$3*JD263*100*100/MAX(EX$9:EX$497))+($RH$3*JE263*100*100/MAX(EX$9:EX$497)))*$RS$4</f>
        <v>8.35</v>
      </c>
      <c r="RN263" s="115">
        <f>(($RH$4*JF263*100*100/MAX(EZ$9:EZ$497)) + ($RH$4*JG263*100*100/MAX(EZ$9:EZ$497)) + ($RH$4*JH263*100*100/MAX(EZ$9:EZ$497)) + ($RH$4*JI263*100*100/MAX(EZ$9:EZ$497)) + ($RH$4*JJ263*100*100/MAX(EZ$9:EZ$497)) + ($RH$4*JK263*100*100/MAX(EZ$9:EZ$497)) + ($RH$4*JL263*100*100/MAX(EZ$9:EZ$497)) + ($RH$4*JM263*100*100/MAX(EZ$9:EZ$497)))*$RU$3</f>
        <v>0</v>
      </c>
      <c r="RO263" s="115">
        <f>(($RL$4*JN263*100*((100/MAX(EX$9:EX$497)+100/MAX(EZ$9:EZ$497))/2))+($RL$4*JO263*100*((100/MAX(EX$9:EX$497)+100/MAX(EZ$9:EZ$497))/2))+($RL$4*JP263*100*((100/MAX(EX$9:EX$497)+100/MAX(EZ$9:EZ$497))/2))+($RL$4*JQ263*100*((100/MAX(EX$9:EX$497)+100/MAX(EZ$9:EZ$497))/2))+($RL$4*JR263*100*((100/MAX(EX$9:EX$497)+100/MAX(EZ$9:EZ$497))/2))+($RL$4*JS263*100*((100/MAX(EX$9:EX$497)+100/MAX(EZ$9:EZ$497))/2))+($RL$4*JT263*100*((100/MAX(EX$9:EX$497)+100/MAX(EZ$9:EZ$497))/2))+($RL$4*JU263*100*((100/MAX(EX$9:EX$497)+100/MAX(EZ$9:EZ$497))/2))+($RL$4*JV263*100*((100/MAX(EX$9:EX$497)+100/MAX(EZ$9:EZ$497))/2))+($RL$4*JW263*100*((100/MAX(EX$9:EX$497)+100/MAX(EZ$9:EZ$497))/2))+($RL$4*JX263*100*((100/MAX(EX$9:EX$497)+100/MAX(EZ$9:EZ$497))/2))+($RL$4*JY263*100*((100/MAX(EX$9:EX$497)+100/MAX(EZ$9:EZ$497))/2))+($RL$4*JZ263*100*((100/MAX(EX$9:EX$497)+100/MAX(EZ$9:EZ$497))/2)))*$RW$3/2</f>
        <v>0</v>
      </c>
      <c r="RP263" s="119">
        <f>($RJ$3*KA263*100*100/MAX(FA$9:FA$497)) + ($RJ$3*KB263*100*100/MAX(FA$9:FA$497)/2) + ($RJ$3*KC263*100*100/MAX(FA$9:FA$497)/2) + ($RJ$3*KD263*100*100/MAX(FA$9:FA$497)/4) + ($RJ$3*KE263*100*100/MAX(FA$9:FA$497)/4)</f>
        <v>0</v>
      </c>
      <c r="RQ263" s="118">
        <f>($RL$4*KF263*100*((100/MAX(EX$9:EX$497)+100/MAX(EZ$9:EZ$497)))) * ($RO$3/2) + (($RL$4*KG263*100*((100/MAX(EX$9:EX$497)+100/MAX(EZ$9:EZ$497))))+($RL$4*KH263*100*((100/MAX(EX$9:EX$497)+100/MAX(EZ$9:EZ$497))))+($RL$4*KI263*100*((100/MAX(EX$9:EX$497)+100/MAX(EZ$9:EZ$497))))+($RL$4*KJ263*100*((100/MAX(EX$9:EX$497)+100/MAX(EZ$9:EZ$497))))+($RL$4*KK263*100*((100/MAX(EX$9:EX$497)+100/MAX(EZ$9:EZ$497))))+($RL$4*KL263*100*((100/MAX(EX$9:EX$497)+100/MAX(EZ$9:EZ$497))))+($RL$4*KM263*100*((100/MAX(EX$9:EX$497)+100/MAX(EZ$9:EZ$497))))+($RL$4*KN263*100*((100/MAX(EX$9:EX$497)+100/MAX(EZ$9:EZ$497))))+($RL$4*KO263*100*((100/MAX(EX$9:EX$497)+100/MAX(EZ$9:EZ$497))))+($RL$4*KP263*100*((100/MAX(EX$9:EX$497)+100/MAX(EZ$9:EZ$497))))+($RL$4*KQ263*100*((100/MAX(EX$9:EX$497)+100/MAX(EZ$9:EZ$497))))+($RL$4*KR263*100*((100/MAX(EX$9:EX$497)+100/MAX(EZ$9:EZ$497))))+($RL$4*KS263*100*((100/MAX(EX$9:EX$497)+100/MAX(EZ$9:EZ$497))))+($RL$4*KV263*100*((100/MAX(EX$9:EX$497)+100/MAX(EZ$9:EZ$497))))) * (($RO$3+$RO$4)/6)</f>
        <v>0</v>
      </c>
      <c r="RR263" s="115">
        <f>(($RL$4*KW263*100*((100/MAX(EX$9:EX$497)+100/MAX(EZ$9:EZ$497))))) * ($RO$3/2) + (($RL$4*KX263*100*((100/MAX(EX$9:EX$497)+100/MAX(EZ$9:EZ$497))))+($RL$4*KY263*100*((100/MAX(EX$9:EX$497)+100/MAX(EZ$9:EZ$497))))+($RL$4*KZ263*100*((100/MAX(EX$9:EX$497)+100/MAX(EZ$9:EZ$497))))+($RL$4*LA263*100*((100/MAX(EX$9:EX$497)+100/MAX(EZ$9:EZ$497))))+($RL$4*LB263*100*((100/MAX(EX$9:EX$497)+100/MAX(EZ$9:EZ$497))))+($RL$4*LC263*100*((100/MAX(EX$9:EX$497)+100/MAX(EZ$9:EZ$497))))) * (($RO$3+$RO$4)/6)</f>
        <v>0</v>
      </c>
      <c r="RS263" s="119">
        <f>(($RL$4*LD263*100*((100/MAX(EX$9:EX$497)+100/MAX(EZ$9:EZ$497))))+($RL$4*LE263*100*((100/MAX(EX$9:EX$497)+100/MAX(EZ$9:EZ$497))))) * (($RO$3+$RO$4)/6)</f>
        <v>0</v>
      </c>
      <c r="RT263" s="118">
        <f>($RJ$4*LH263*100*(100/MAX(EV$9:EV$497)))+($RJ$4*LI263*100*(100/MAX(EV$9:EV$497)))</f>
        <v>0</v>
      </c>
      <c r="RU263" s="119">
        <f>($RJ$4*LJ263*(100/MAX(EV$9:EV$497)))/2 + ($RL$3*LK263*(100/MAX(EW$9:EW$497))) + ($RJ$4*LL263*(100/MAX(EV$9:EV$497)))/4 + ($RL$3*LM263*(100/MAX(EW$9:EW$497)))</f>
        <v>0</v>
      </c>
      <c r="RV263" s="118">
        <f>($RJ$4*LN263*100*100/MAX(EV$9:EV$497)/2)+($RJ$4*LO263*100*100/MAX(EV$9:EV$497)/2)+($RJ$4*LP263*100*100/MAX(EV$9:EV$497))+($RJ$4*LQ263*100*100/MAX(EV$9:EV$497))+($RJ$4*LR263*100*100/MAX(EV$9:EV$497))</f>
        <v>0</v>
      </c>
      <c r="RW263" s="115">
        <f>($RJ$4*LS263*100*100/MAX(EV$9:EV$497)) + (($RJ$4*LT263*100*100/MAX(EV$9:EV$497))+($RJ$4*LU263*100*100/MAX(EV$9:EV$497))+($RJ$4*LV263*100*100/MAX(EV$9:EV$497))+($RJ$4*LW263*100*100/MAX(EV$9:EV$497))+($RJ$4*LX263*100*100/MAX(EV$9:EV$497))+($RJ$4*LY263*100*100/MAX(EV$9:EV$497))+($RJ$4*LZ263*100*100/MAX(EV$9:EV$497))+($RJ$4*MA263*100*100/MAX(EV$9:EV$497)))/2</f>
        <v>4.213483146067416</v>
      </c>
      <c r="RX263" s="119">
        <f>($RJ$4*MB263*100*100/MAX(EV$9:EV$497))+($RJ$4*MC263*100*100/MAX(EV$9:EV$497))+($RJ$4*MD263*100*100/MAX(EV$9:EV$497))+($RJ$4*ME263*100*100/MAX(EV$9:EV$497))+($RJ$4*MF263*100*100/MAX(EV$9:EV$497))+($RJ$4*MG263*100*100/MAX(EV$9:EV$497))+($RJ$4*MH263*100*100/MAX(EV$9:EV$497))+($RJ$4*MI263*100*100/MAX(EV$9:EV$497))+($RJ$4*MJ263*100*100/MAX(EV$9:EV$497))+($RJ$4*MK263*100*100/MAX(EV$9:EV$497))+($RJ$4*ML263*100*100/MAX(EV$9:EV$497))+($RJ$4*MM263*100*100/MAX(EV$9:EV$497))+($RJ$4*MN263*100*100/MAX(EV$9:EV$497))</f>
        <v>0</v>
      </c>
      <c r="RY263" s="118">
        <f>($RJ$4*MQ263*100*100/MAX(EV$9:EV$497))/2 + (($RJ$4*MR263*100*100/MAX(EV$9:EV$497))+($RJ$4*MS263*100*100/MAX(EV$9:EV$497))+($RJ$4*MT263*100*100/MAX(EV$9:EV$497))+($RJ$4*MU263*100*100/MAX(EV$9:EV$497))+($RJ$4*MV263*100*100/MAX(EV$9:EV$497))+($RJ$4*MW263*100*100/MAX(EV$9:EV$497))+($RJ$4*MX263*100*100/MAX(EV$9:EV$497))+($RJ$4*MY263*100*100/MAX(EV$9:EV$497))+($RJ$4*MZ263*100*100/MAX(EV$9:EV$497))+($RJ$4*NA263*100*100/MAX(EV$9:EV$497))+($RJ$4*NB263*100*100/MAX(EV$9:EV$497))+($RJ$4*NC263*100*100/MAX(EV$9:EV$497))+($RJ$4*ND263*100*100/MAX(EV$9:EV$497))+($RJ$4*NG263*100*100/MAX(EV$9:EV$497)))/4</f>
        <v>2.106741573033708</v>
      </c>
      <c r="RZ263" s="115">
        <f>($RJ$4*NH263*100*100/MAX(EV$9:EV$497))/2 + (($RJ$4*NI263*100*100/MAX(EV$9:EV$497))+($RJ$4*NJ263*100*100/MAX(EV$9:EV$497))+($RJ$4*NK263*100*100/MAX(EV$9:EV$497))+($RJ$4*NL263*100*100/MAX(EV$9:EV$497))+($RJ$4*NM263*100*100/MAX(EV$9:EV$497))+($RJ$4*NN263*100*100/MAX(EV$9:EV$497)))/4</f>
        <v>0</v>
      </c>
      <c r="SA263" s="117">
        <f>(($RJ$4*NO263*100*100/MAX(EV$9:EV$497))+($RJ$4*NP263*100*100/MAX(EV$9:EV$497)))/4</f>
        <v>0</v>
      </c>
      <c r="SB263" s="118">
        <f t="shared" si="518"/>
        <v>22.707724719101122</v>
      </c>
      <c r="SC263" s="115">
        <f t="shared" si="519"/>
        <v>17.651544943820223</v>
      </c>
      <c r="SD263" s="115">
        <f t="shared" si="520"/>
        <v>1.580056179775281</v>
      </c>
      <c r="SE263" s="115">
        <f t="shared" si="521"/>
        <v>50.968211610486883</v>
      </c>
      <c r="SF263" s="115">
        <f t="shared" si="522"/>
        <v>1.580056179775281</v>
      </c>
      <c r="SG263" s="115">
        <f t="shared" si="523"/>
        <v>6.320224719101124</v>
      </c>
      <c r="SH263" s="115">
        <f>ROUND(SB263/MAX(SB$9:SB$497)*100,0)</f>
        <v>29</v>
      </c>
      <c r="SI263" s="115">
        <f>ROUND(SC263/MAX(SC$9:SC$497)*100,0)</f>
        <v>27</v>
      </c>
      <c r="SJ263" s="115">
        <f>ROUND(SD263/MAX(SD$9:SD$497)*100,0)</f>
        <v>3</v>
      </c>
      <c r="SK263" s="115">
        <f>ROUND(SE263/MAX(SE$9:SE$497)*100,0)</f>
        <v>39</v>
      </c>
      <c r="SL263" s="115">
        <f>ROUND(SF263/MAX(SF$9:SF$497)*100,0)</f>
        <v>4</v>
      </c>
      <c r="SM263" s="121">
        <f>ROUND(SG263/MAX(SG$9:SG$497)*100,0)</f>
        <v>6</v>
      </c>
      <c r="SN263" s="115">
        <f>ROUND(AVERAGEIF($ES$9:$ES$497,$ES263,SH$9:SH$497),0)</f>
        <v>26</v>
      </c>
      <c r="SO263" s="115">
        <f>ROUND(AVERAGEIF($ES$9:$ES$497,$ES263,SI$9:SI$497),0)</f>
        <v>26</v>
      </c>
      <c r="SP263" s="115">
        <f>ROUND(AVERAGEIF($ES$9:$ES$497,$ES263,SJ$9:SJ$497),0)</f>
        <v>3</v>
      </c>
      <c r="SQ263" s="115">
        <f>ROUND(AVERAGEIF($ES$9:$ES$497,$ES263,SK$9:SK$497),0)</f>
        <v>21</v>
      </c>
      <c r="SR263" s="115">
        <f>ROUND(AVERAGEIF($ES$9:$ES$497,$ES263,SL$9:SL$497),0)</f>
        <v>5</v>
      </c>
      <c r="SS263" s="121">
        <f>ROUND(AVERAGEIF($ES$9:$ES$497,$ES263,SM$9:SM$497),0)</f>
        <v>5</v>
      </c>
      <c r="ST263" s="114">
        <f>RANK(SB263,SB$9:SB$497,0)</f>
        <v>154</v>
      </c>
      <c r="SU263" s="115">
        <f>RANK(SC263,SC$9:SC$497,0)</f>
        <v>110</v>
      </c>
      <c r="SV263" s="115">
        <f>RANK(SD263,SD$9:SD$497,0)</f>
        <v>201</v>
      </c>
      <c r="SW263" s="115">
        <f>RANK(SE263,SE$9:SE$497,0)</f>
        <v>69</v>
      </c>
      <c r="SX263" s="115">
        <f>RANK(SF263,SF$9:SF$497,0)</f>
        <v>178</v>
      </c>
      <c r="SY263" s="115">
        <f>RANK(SG263,SG$9:SG$497,0)</f>
        <v>147</v>
      </c>
      <c r="SZ263" s="115">
        <f>COUNTIFS(SB$9:SB$497,"&gt;"&amp;SB263,$ES$9:$ES$497,$ES263)+1</f>
        <v>38</v>
      </c>
      <c r="TA263" s="115">
        <f>COUNTIFS(SC$9:SC$497,"&gt;"&amp;SC263,$ES$9:$ES$497,$ES263)+1</f>
        <v>39</v>
      </c>
      <c r="TB263" s="115">
        <f>COUNTIFS(SD$9:SD$497,"&gt;"&amp;SD263,$ES$9:$ES$497,$ES263)+1</f>
        <v>36</v>
      </c>
      <c r="TC263" s="115">
        <f>COUNTIFS(SE$9:SE$497,"&gt;"&amp;SE263,$ES$9:$ES$497,$ES263)+1</f>
        <v>21</v>
      </c>
      <c r="TD263" s="115">
        <f>COUNTIFS(SF$9:SF$497,"&gt;"&amp;SF263,$ES$9:$ES$497,$ES263)+1</f>
        <v>36</v>
      </c>
      <c r="TE263" s="117">
        <f>COUNTIFS(SG$9:SG$497,"&gt;"&amp;SG263,$ES$9:$ES$497,$ES263)+1</f>
        <v>23</v>
      </c>
      <c r="TF263" s="118">
        <f t="shared" si="524"/>
        <v>82</v>
      </c>
      <c r="TG263" s="115">
        <f t="shared" si="525"/>
        <v>80</v>
      </c>
      <c r="TH263" s="115">
        <f t="shared" si="526"/>
        <v>39</v>
      </c>
      <c r="TI263" s="115">
        <f t="shared" si="527"/>
        <v>89</v>
      </c>
      <c r="TJ263" s="115">
        <f t="shared" si="528"/>
        <v>55</v>
      </c>
      <c r="TK263" s="115">
        <f t="shared" si="529"/>
        <v>50</v>
      </c>
      <c r="TL263" s="117">
        <f t="shared" si="530"/>
        <v>43</v>
      </c>
      <c r="TM263" s="118">
        <f>ROUND(TF263/MAX(TF$9:TF$497)*100,0)</f>
        <v>46</v>
      </c>
      <c r="TN263" s="115">
        <f>ROUND(TG263/MAX(TG$9:TG$497)*100,0)</f>
        <v>44</v>
      </c>
      <c r="TO263" s="115">
        <f>ROUND(TH263/MAX(TH$9:TH$497)*100,0)</f>
        <v>21</v>
      </c>
      <c r="TP263" s="115">
        <f>ROUND(TI263/MAX(TI$9:TI$497)*100,0)</f>
        <v>49</v>
      </c>
      <c r="TQ263" s="115">
        <f>ROUND(TJ263/MAX(TJ$9:TJ$497)*100,0)</f>
        <v>28</v>
      </c>
      <c r="TR263" s="115">
        <f>ROUND(TK263/MAX(TK$9:TK$497)*100,0)</f>
        <v>26</v>
      </c>
      <c r="TS263" s="119">
        <f>ROUND(TL263/MAX(TL$9:TL$497)*100,0)</f>
        <v>22</v>
      </c>
      <c r="TT263" s="120">
        <f>RANK(TM263,TM$9:TM$497,0)</f>
        <v>184</v>
      </c>
      <c r="TU263" s="115">
        <f>RANK(TN263,TN$9:TN$497,0)</f>
        <v>108</v>
      </c>
      <c r="TV263" s="115">
        <f>RANK(TO263,TO$9:TO$497,0)</f>
        <v>252</v>
      </c>
      <c r="TW263" s="115">
        <f>RANK(TP263,TP$9:TP$497,0)</f>
        <v>88</v>
      </c>
      <c r="TX263" s="115">
        <f>RANK(TQ263,TQ$9:TQ$497,0)</f>
        <v>170</v>
      </c>
      <c r="TY263" s="115">
        <f>RANK(TR263,TR$9:TR$497,0)</f>
        <v>227</v>
      </c>
      <c r="TZ263" s="121">
        <f>RANK(TS263,TS$9:TS$497,0)</f>
        <v>244</v>
      </c>
      <c r="UA263" s="132"/>
      <c r="UB263" s="7" t="s">
        <v>1</v>
      </c>
    </row>
    <row r="264" spans="1:548" x14ac:dyDescent="0.15">
      <c r="A264" s="62">
        <v>256</v>
      </c>
      <c r="B264" s="200" t="s">
        <v>1151</v>
      </c>
      <c r="C264" s="143"/>
      <c r="D264" s="143"/>
      <c r="E264" s="161" t="s">
        <v>1013</v>
      </c>
      <c r="F264" s="65" t="s">
        <v>908</v>
      </c>
      <c r="G264" s="65" t="s">
        <v>908</v>
      </c>
      <c r="H264" s="65" t="s">
        <v>927</v>
      </c>
      <c r="I264" s="66" t="s">
        <v>521</v>
      </c>
      <c r="J264" s="67" t="s">
        <v>521</v>
      </c>
      <c r="K264" s="67" t="s">
        <v>521</v>
      </c>
      <c r="L264" s="67" t="s">
        <v>521</v>
      </c>
      <c r="M264" s="67" t="s">
        <v>521</v>
      </c>
      <c r="N264" s="67" t="s">
        <v>521</v>
      </c>
      <c r="O264" s="67" t="s">
        <v>521</v>
      </c>
      <c r="P264" s="67" t="s">
        <v>521</v>
      </c>
      <c r="Q264" s="67" t="s">
        <v>521</v>
      </c>
      <c r="R264" s="68" t="s">
        <v>521</v>
      </c>
      <c r="S264" s="69" t="s">
        <v>521</v>
      </c>
      <c r="T264" s="67" t="s">
        <v>521</v>
      </c>
      <c r="U264" s="67" t="s">
        <v>521</v>
      </c>
      <c r="V264" s="67" t="s">
        <v>521</v>
      </c>
      <c r="W264" s="67" t="s">
        <v>521</v>
      </c>
      <c r="X264" s="67" t="s">
        <v>521</v>
      </c>
      <c r="Y264" s="67" t="s">
        <v>521</v>
      </c>
      <c r="Z264" s="67" t="s">
        <v>521</v>
      </c>
      <c r="AA264" s="67" t="s">
        <v>521</v>
      </c>
      <c r="AB264" s="68" t="s">
        <v>521</v>
      </c>
      <c r="AC264" s="69" t="s">
        <v>521</v>
      </c>
      <c r="AD264" s="67" t="s">
        <v>521</v>
      </c>
      <c r="AE264" s="67" t="s">
        <v>521</v>
      </c>
      <c r="AF264" s="67" t="s">
        <v>521</v>
      </c>
      <c r="AG264" s="67" t="s">
        <v>521</v>
      </c>
      <c r="AH264" s="67" t="s">
        <v>521</v>
      </c>
      <c r="AI264" s="67" t="s">
        <v>521</v>
      </c>
      <c r="AJ264" s="67" t="s">
        <v>521</v>
      </c>
      <c r="AK264" s="67" t="s">
        <v>521</v>
      </c>
      <c r="AL264" s="68" t="s">
        <v>521</v>
      </c>
      <c r="AM264" s="69" t="s">
        <v>521</v>
      </c>
      <c r="AN264" s="67" t="s">
        <v>521</v>
      </c>
      <c r="AO264" s="67" t="s">
        <v>521</v>
      </c>
      <c r="AP264" s="67" t="s">
        <v>521</v>
      </c>
      <c r="AQ264" s="67" t="s">
        <v>521</v>
      </c>
      <c r="AR264" s="67" t="s">
        <v>521</v>
      </c>
      <c r="AS264" s="67" t="s">
        <v>521</v>
      </c>
      <c r="AT264" s="67" t="s">
        <v>521</v>
      </c>
      <c r="AU264" s="67" t="s">
        <v>521</v>
      </c>
      <c r="AV264" s="68" t="s">
        <v>521</v>
      </c>
      <c r="AW264" s="69" t="s">
        <v>521</v>
      </c>
      <c r="AX264" s="67" t="s">
        <v>521</v>
      </c>
      <c r="AY264" s="67" t="s">
        <v>521</v>
      </c>
      <c r="AZ264" s="67" t="s">
        <v>521</v>
      </c>
      <c r="BA264" s="67" t="s">
        <v>521</v>
      </c>
      <c r="BB264" s="67" t="s">
        <v>521</v>
      </c>
      <c r="BC264" s="67" t="s">
        <v>521</v>
      </c>
      <c r="BD264" s="67" t="s">
        <v>521</v>
      </c>
      <c r="BE264" s="67" t="s">
        <v>521</v>
      </c>
      <c r="BF264" s="68" t="s">
        <v>521</v>
      </c>
      <c r="BG264" s="69" t="s">
        <v>521</v>
      </c>
      <c r="BH264" s="67" t="s">
        <v>521</v>
      </c>
      <c r="BI264" s="67" t="s">
        <v>521</v>
      </c>
      <c r="BJ264" s="67" t="s">
        <v>521</v>
      </c>
      <c r="BK264" s="67" t="s">
        <v>521</v>
      </c>
      <c r="BL264" s="67" t="s">
        <v>521</v>
      </c>
      <c r="BM264" s="67" t="s">
        <v>521</v>
      </c>
      <c r="BN264" s="67" t="s">
        <v>521</v>
      </c>
      <c r="BO264" s="67" t="s">
        <v>521</v>
      </c>
      <c r="BP264" s="68" t="s">
        <v>521</v>
      </c>
      <c r="BQ264" s="70" t="s">
        <v>521</v>
      </c>
      <c r="BR264" s="67" t="s">
        <v>521</v>
      </c>
      <c r="BS264" s="67" t="s">
        <v>521</v>
      </c>
      <c r="BT264" s="67" t="s">
        <v>521</v>
      </c>
      <c r="BU264" s="67" t="s">
        <v>521</v>
      </c>
      <c r="BV264" s="67" t="s">
        <v>521</v>
      </c>
      <c r="BW264" s="67" t="s">
        <v>521</v>
      </c>
      <c r="BX264" s="67" t="s">
        <v>521</v>
      </c>
      <c r="BY264" s="67" t="s">
        <v>521</v>
      </c>
      <c r="BZ264" s="68" t="s">
        <v>521</v>
      </c>
      <c r="CA264" s="69" t="s">
        <v>521</v>
      </c>
      <c r="CB264" s="67" t="s">
        <v>521</v>
      </c>
      <c r="CC264" s="67" t="s">
        <v>521</v>
      </c>
      <c r="CD264" s="67" t="s">
        <v>521</v>
      </c>
      <c r="CE264" s="67" t="s">
        <v>521</v>
      </c>
      <c r="CF264" s="67" t="s">
        <v>521</v>
      </c>
      <c r="CG264" s="67" t="s">
        <v>521</v>
      </c>
      <c r="CH264" s="67" t="s">
        <v>521</v>
      </c>
      <c r="CI264" s="67" t="s">
        <v>521</v>
      </c>
      <c r="CJ264" s="68" t="s">
        <v>521</v>
      </c>
      <c r="CK264" s="69" t="s">
        <v>521</v>
      </c>
      <c r="CL264" s="67" t="s">
        <v>521</v>
      </c>
      <c r="CM264" s="67" t="s">
        <v>521</v>
      </c>
      <c r="CN264" s="67" t="s">
        <v>521</v>
      </c>
      <c r="CO264" s="67" t="s">
        <v>521</v>
      </c>
      <c r="CP264" s="67" t="s">
        <v>521</v>
      </c>
      <c r="CQ264" s="67" t="s">
        <v>521</v>
      </c>
      <c r="CR264" s="67" t="s">
        <v>521</v>
      </c>
      <c r="CS264" s="67" t="s">
        <v>521</v>
      </c>
      <c r="CT264" s="68" t="s">
        <v>521</v>
      </c>
      <c r="CU264" s="69" t="s">
        <v>521</v>
      </c>
      <c r="CV264" s="67" t="s">
        <v>521</v>
      </c>
      <c r="CW264" s="67" t="s">
        <v>521</v>
      </c>
      <c r="CX264" s="67" t="s">
        <v>521</v>
      </c>
      <c r="CY264" s="67" t="s">
        <v>521</v>
      </c>
      <c r="CZ264" s="67" t="s">
        <v>521</v>
      </c>
      <c r="DA264" s="67" t="s">
        <v>521</v>
      </c>
      <c r="DB264" s="67" t="s">
        <v>521</v>
      </c>
      <c r="DC264" s="67" t="s">
        <v>521</v>
      </c>
      <c r="DD264" s="68" t="s">
        <v>521</v>
      </c>
      <c r="DE264" s="69" t="s">
        <v>521</v>
      </c>
      <c r="DF264" s="71" t="s">
        <v>521</v>
      </c>
      <c r="DG264" s="67" t="s">
        <v>521</v>
      </c>
      <c r="DH264" s="67" t="s">
        <v>521</v>
      </c>
      <c r="DI264" s="67" t="s">
        <v>521</v>
      </c>
      <c r="DJ264" s="67" t="s">
        <v>521</v>
      </c>
      <c r="DK264" s="67" t="s">
        <v>521</v>
      </c>
      <c r="DL264" s="67" t="s">
        <v>521</v>
      </c>
      <c r="DM264" s="67" t="s">
        <v>521</v>
      </c>
      <c r="DN264" s="68" t="s">
        <v>521</v>
      </c>
      <c r="DO264" s="70" t="s">
        <v>521</v>
      </c>
      <c r="DP264" s="71" t="s">
        <v>521</v>
      </c>
      <c r="DQ264" s="67" t="s">
        <v>521</v>
      </c>
      <c r="DR264" s="67" t="s">
        <v>521</v>
      </c>
      <c r="DS264" s="67" t="s">
        <v>521</v>
      </c>
      <c r="DT264" s="67" t="s">
        <v>521</v>
      </c>
      <c r="DU264" s="67" t="s">
        <v>521</v>
      </c>
      <c r="DV264" s="67" t="s">
        <v>521</v>
      </c>
      <c r="DW264" s="67" t="s">
        <v>521</v>
      </c>
      <c r="DX264" s="72" t="s">
        <v>521</v>
      </c>
      <c r="DY264" s="146"/>
      <c r="DZ264" s="74"/>
      <c r="EA264" s="74"/>
      <c r="EB264" s="74"/>
      <c r="EC264" s="75"/>
      <c r="ED264" s="168"/>
      <c r="EE264" s="74"/>
      <c r="EF264" s="74"/>
      <c r="EG264" s="74"/>
      <c r="EH264" s="77"/>
      <c r="EI264" s="73"/>
      <c r="EJ264" s="74"/>
      <c r="EK264" s="74"/>
      <c r="EL264" s="74"/>
      <c r="EM264" s="75"/>
      <c r="EN264" s="78"/>
      <c r="EO264" s="79"/>
      <c r="EP264" s="79"/>
      <c r="EQ264" s="79"/>
      <c r="ER264" s="80"/>
      <c r="ES264" s="128" t="s">
        <v>908</v>
      </c>
      <c r="ET264" s="82"/>
      <c r="EU264" s="83"/>
      <c r="EV264" s="146"/>
      <c r="EW264" s="147"/>
      <c r="EX264" s="147"/>
      <c r="EY264" s="147"/>
      <c r="EZ264" s="147"/>
      <c r="FA264" s="147"/>
      <c r="FB264" s="147"/>
      <c r="FC264" s="147"/>
      <c r="FD264" s="147"/>
      <c r="FE264" s="170"/>
      <c r="FF264" s="73"/>
      <c r="FG264" s="74"/>
      <c r="FH264" s="74"/>
      <c r="FI264" s="74"/>
      <c r="FJ264" s="74"/>
      <c r="FK264" s="74"/>
      <c r="FL264" s="74"/>
      <c r="FM264" s="74"/>
      <c r="FN264" s="74"/>
      <c r="FO264" s="84"/>
      <c r="FP264" s="73"/>
      <c r="FQ264" s="74"/>
      <c r="FR264" s="74"/>
      <c r="FS264" s="74"/>
      <c r="FT264" s="74"/>
      <c r="FU264" s="74"/>
      <c r="FV264" s="74"/>
      <c r="FW264" s="74"/>
      <c r="FX264" s="74"/>
      <c r="FY264" s="84"/>
      <c r="FZ264" s="85"/>
      <c r="GA264" s="86"/>
      <c r="GB264" s="86"/>
      <c r="GC264" s="86"/>
      <c r="GD264" s="86"/>
      <c r="GE264" s="86"/>
      <c r="GF264" s="86"/>
      <c r="GG264" s="86"/>
      <c r="GH264" s="86"/>
      <c r="GI264" s="87"/>
      <c r="GJ264" s="85"/>
      <c r="GK264" s="86"/>
      <c r="GL264" s="86"/>
      <c r="GM264" s="86"/>
      <c r="GN264" s="86"/>
      <c r="GO264" s="86"/>
      <c r="GP264" s="86"/>
      <c r="GQ264" s="86"/>
      <c r="GR264" s="86"/>
      <c r="GS264" s="87"/>
      <c r="GT264" s="85"/>
      <c r="GU264" s="86"/>
      <c r="GV264" s="86"/>
      <c r="GW264" s="86"/>
      <c r="GX264" s="86"/>
      <c r="GY264" s="86"/>
      <c r="GZ264" s="86"/>
      <c r="HA264" s="86"/>
      <c r="HB264" s="86"/>
      <c r="HC264" s="87"/>
      <c r="HD264" s="85"/>
      <c r="HE264" s="86"/>
      <c r="HF264" s="86"/>
      <c r="HG264" s="86"/>
      <c r="HH264" s="86"/>
      <c r="HI264" s="86"/>
      <c r="HJ264" s="86"/>
      <c r="HK264" s="86"/>
      <c r="HL264" s="86"/>
      <c r="HM264" s="87"/>
      <c r="HN264" s="85"/>
      <c r="HO264" s="86"/>
      <c r="HP264" s="86"/>
      <c r="HQ264" s="86"/>
      <c r="HR264" s="86"/>
      <c r="HS264" s="86"/>
      <c r="HT264" s="86"/>
      <c r="HU264" s="86"/>
      <c r="HV264" s="86"/>
      <c r="HW264" s="87"/>
      <c r="HX264" s="73"/>
      <c r="HY264" s="74"/>
      <c r="HZ264" s="74"/>
      <c r="IA264" s="74"/>
      <c r="IB264" s="74"/>
      <c r="IC264" s="74"/>
      <c r="ID264" s="74"/>
      <c r="IE264" s="74"/>
      <c r="IF264" s="74"/>
      <c r="IG264" s="84"/>
      <c r="IH264" s="148"/>
      <c r="II264" s="149"/>
      <c r="IJ264" s="149"/>
      <c r="IK264" s="149"/>
      <c r="IL264" s="149"/>
      <c r="IM264" s="150"/>
      <c r="IN264" s="151"/>
      <c r="IO264" s="152"/>
      <c r="IP264" s="153"/>
      <c r="IQ264" s="149"/>
      <c r="IR264" s="149"/>
      <c r="IS264" s="149"/>
      <c r="IT264" s="149"/>
      <c r="IU264" s="149"/>
      <c r="IV264" s="149"/>
      <c r="IW264" s="154"/>
      <c r="IX264" s="151"/>
      <c r="IY264" s="149"/>
      <c r="IZ264" s="149"/>
      <c r="JA264" s="149"/>
      <c r="JB264" s="149"/>
      <c r="JC264" s="149"/>
      <c r="JD264" s="149"/>
      <c r="JE264" s="155"/>
      <c r="JF264" s="153"/>
      <c r="JG264" s="149"/>
      <c r="JH264" s="149"/>
      <c r="JI264" s="149"/>
      <c r="JJ264" s="149"/>
      <c r="JK264" s="149"/>
      <c r="JL264" s="149"/>
      <c r="JM264" s="154"/>
      <c r="JN264" s="151"/>
      <c r="JO264" s="149"/>
      <c r="JP264" s="149"/>
      <c r="JQ264" s="149"/>
      <c r="JR264" s="149"/>
      <c r="JS264" s="149"/>
      <c r="JT264" s="149"/>
      <c r="JU264" s="149"/>
      <c r="JV264" s="149"/>
      <c r="JW264" s="149"/>
      <c r="JX264" s="149"/>
      <c r="JY264" s="149"/>
      <c r="JZ264" s="155"/>
      <c r="KA264" s="151"/>
      <c r="KB264" s="149"/>
      <c r="KC264" s="149"/>
      <c r="KD264" s="149"/>
      <c r="KE264" s="155"/>
      <c r="KF264" s="153"/>
      <c r="KG264" s="149"/>
      <c r="KH264" s="149"/>
      <c r="KI264" s="149"/>
      <c r="KJ264" s="149"/>
      <c r="KK264" s="156"/>
      <c r="KL264" s="149"/>
      <c r="KM264" s="149"/>
      <c r="KN264" s="149"/>
      <c r="KO264" s="149"/>
      <c r="KP264" s="149"/>
      <c r="KQ264" s="149"/>
      <c r="KR264" s="149"/>
      <c r="KS264" s="154"/>
      <c r="KT264" s="154"/>
      <c r="KU264" s="154"/>
      <c r="KV264" s="154"/>
      <c r="KW264" s="151"/>
      <c r="KX264" s="149"/>
      <c r="KY264" s="149"/>
      <c r="KZ264" s="149"/>
      <c r="LA264" s="149"/>
      <c r="LB264" s="149"/>
      <c r="LC264" s="154"/>
      <c r="LD264" s="151"/>
      <c r="LE264" s="152"/>
      <c r="LF264" s="157"/>
      <c r="LG264" s="158"/>
      <c r="LH264" s="151"/>
      <c r="LI264" s="149"/>
      <c r="LJ264" s="147"/>
      <c r="LK264" s="147"/>
      <c r="LL264" s="147"/>
      <c r="LM264" s="159"/>
      <c r="LN264" s="153"/>
      <c r="LO264" s="149"/>
      <c r="LP264" s="149"/>
      <c r="LQ264" s="149"/>
      <c r="LR264" s="154"/>
      <c r="LS264" s="151"/>
      <c r="LT264" s="149"/>
      <c r="LU264" s="149"/>
      <c r="LV264" s="149"/>
      <c r="LW264" s="149"/>
      <c r="LX264" s="149"/>
      <c r="LY264" s="149"/>
      <c r="LZ264" s="149"/>
      <c r="MA264" s="155"/>
      <c r="MB264" s="153"/>
      <c r="MC264" s="149"/>
      <c r="MD264" s="149"/>
      <c r="ME264" s="149"/>
      <c r="MF264" s="149"/>
      <c r="MG264" s="149"/>
      <c r="MH264" s="149"/>
      <c r="MI264" s="149"/>
      <c r="MJ264" s="149"/>
      <c r="MK264" s="149"/>
      <c r="ML264" s="149"/>
      <c r="MM264" s="149"/>
      <c r="MN264" s="156"/>
      <c r="MO264" s="156"/>
      <c r="MP264" s="154"/>
      <c r="MQ264" s="151"/>
      <c r="MR264" s="149"/>
      <c r="MS264" s="149"/>
      <c r="MT264" s="149"/>
      <c r="MU264" s="149"/>
      <c r="MV264" s="156"/>
      <c r="MW264" s="149"/>
      <c r="MX264" s="149"/>
      <c r="MY264" s="149"/>
      <c r="MZ264" s="149"/>
      <c r="NA264" s="149"/>
      <c r="NB264" s="149"/>
      <c r="NC264" s="149"/>
      <c r="ND264" s="154"/>
      <c r="NE264" s="154"/>
      <c r="NF264" s="154"/>
      <c r="NG264" s="154"/>
      <c r="NH264" s="151"/>
      <c r="NI264" s="149"/>
      <c r="NJ264" s="149"/>
      <c r="NK264" s="149"/>
      <c r="NL264" s="149"/>
      <c r="NM264" s="149"/>
      <c r="NN264" s="94"/>
      <c r="NO264" s="151"/>
      <c r="NP264" s="160"/>
      <c r="NQ264" s="145" t="s">
        <v>1149</v>
      </c>
      <c r="NR264" s="199" t="s">
        <v>1154</v>
      </c>
      <c r="NS264" s="145"/>
      <c r="NT264" s="145"/>
      <c r="NU264" s="145"/>
      <c r="NV264" s="171"/>
      <c r="NW264" s="145"/>
      <c r="NX264" s="165" t="s">
        <v>908</v>
      </c>
      <c r="NY264" s="172" t="s">
        <v>908</v>
      </c>
      <c r="NZ264" s="165" t="s">
        <v>908</v>
      </c>
      <c r="OA264" s="166"/>
      <c r="OB264" s="166"/>
      <c r="OC264" s="166"/>
      <c r="OD264" s="141"/>
      <c r="OE264" s="140"/>
      <c r="OF264" s="141"/>
      <c r="OG264" s="140"/>
      <c r="OH264" s="173"/>
      <c r="OI264" s="174"/>
      <c r="OJ264" s="174"/>
      <c r="OK264" s="174"/>
      <c r="OL264" s="174"/>
      <c r="OM264" s="174"/>
      <c r="ON264" s="174"/>
      <c r="OO264" s="174"/>
      <c r="OP264" s="174"/>
      <c r="OQ264" s="175"/>
      <c r="OR264" s="114"/>
      <c r="OS264" s="115"/>
      <c r="OT264" s="115"/>
      <c r="OU264" s="115"/>
      <c r="OV264" s="115"/>
      <c r="OW264" s="115"/>
      <c r="OX264" s="115"/>
      <c r="OY264" s="116"/>
      <c r="OZ264" s="115"/>
      <c r="PA264" s="117"/>
      <c r="PB264" s="118"/>
      <c r="PC264" s="115"/>
      <c r="PD264" s="115"/>
      <c r="PE264" s="115"/>
      <c r="PF264" s="115"/>
      <c r="PG264" s="119"/>
      <c r="PH264" s="118"/>
      <c r="PI264" s="115"/>
      <c r="PJ264" s="115"/>
      <c r="PK264" s="115"/>
      <c r="PL264" s="115"/>
      <c r="PM264" s="119"/>
      <c r="PN264" s="118"/>
      <c r="PO264" s="115"/>
      <c r="PP264" s="115"/>
      <c r="PQ264" s="115"/>
      <c r="PR264" s="115"/>
      <c r="PS264" s="119"/>
      <c r="PT264" s="120"/>
      <c r="PU264" s="115"/>
      <c r="PV264" s="115"/>
      <c r="PW264" s="115"/>
      <c r="PX264" s="115"/>
      <c r="PY264" s="115"/>
      <c r="PZ264" s="115"/>
      <c r="QA264" s="116"/>
      <c r="QB264" s="115"/>
      <c r="QC264" s="121"/>
      <c r="QD264" s="120"/>
      <c r="QE264" s="115"/>
      <c r="QF264" s="115"/>
      <c r="QG264" s="115"/>
      <c r="QH264" s="115"/>
      <c r="QI264" s="115"/>
      <c r="QJ264" s="115"/>
      <c r="QK264" s="116"/>
      <c r="QL264" s="115"/>
      <c r="QM264" s="121"/>
      <c r="QN264" s="114"/>
      <c r="QO264" s="115"/>
      <c r="QP264" s="115"/>
      <c r="QQ264" s="115"/>
      <c r="QR264" s="115"/>
      <c r="QS264" s="115"/>
      <c r="QT264" s="114"/>
      <c r="QU264" s="115"/>
      <c r="QV264" s="115"/>
      <c r="QW264" s="115"/>
      <c r="QX264" s="115"/>
      <c r="QY264" s="115"/>
      <c r="QZ264" s="114"/>
      <c r="RA264" s="115"/>
      <c r="RB264" s="115"/>
      <c r="RC264" s="115"/>
      <c r="RD264" s="115"/>
      <c r="RE264" s="115"/>
      <c r="RF264" s="122"/>
      <c r="RG264" s="115"/>
      <c r="RH264" s="115"/>
      <c r="RI264" s="115"/>
      <c r="RJ264" s="115"/>
      <c r="RK264" s="115"/>
      <c r="RL264" s="115"/>
      <c r="RM264" s="115"/>
      <c r="RN264" s="115"/>
      <c r="RO264" s="115"/>
      <c r="RP264" s="119"/>
      <c r="RQ264" s="118"/>
      <c r="RR264" s="115"/>
      <c r="RS264" s="119"/>
      <c r="RT264" s="118"/>
      <c r="RU264" s="119"/>
      <c r="RV264" s="118"/>
      <c r="RW264" s="115"/>
      <c r="RX264" s="119"/>
      <c r="RY264" s="118"/>
      <c r="RZ264" s="115"/>
      <c r="SA264" s="117"/>
      <c r="SB264" s="118"/>
      <c r="SC264" s="115"/>
      <c r="SD264" s="115"/>
      <c r="SE264" s="115"/>
      <c r="SF264" s="115"/>
      <c r="SG264" s="115"/>
      <c r="SH264" s="115"/>
      <c r="SI264" s="115"/>
      <c r="SJ264" s="115"/>
      <c r="SK264" s="115"/>
      <c r="SL264" s="115"/>
      <c r="SM264" s="121"/>
      <c r="SN264" s="115"/>
      <c r="SO264" s="115"/>
      <c r="SP264" s="115"/>
      <c r="SQ264" s="115"/>
      <c r="SR264" s="115"/>
      <c r="SS264" s="121"/>
      <c r="ST264" s="118"/>
      <c r="SU264" s="115"/>
      <c r="SV264" s="115"/>
      <c r="SW264" s="115"/>
      <c r="SX264" s="115"/>
      <c r="SY264" s="115"/>
      <c r="SZ264" s="115"/>
      <c r="TA264" s="115"/>
      <c r="TB264" s="115"/>
      <c r="TC264" s="115"/>
      <c r="TD264" s="115"/>
      <c r="TE264" s="117"/>
      <c r="TF264" s="118"/>
      <c r="TG264" s="115"/>
      <c r="TH264" s="115"/>
      <c r="TI264" s="115"/>
      <c r="TJ264" s="115"/>
      <c r="TK264" s="115"/>
      <c r="TL264" s="117"/>
      <c r="TM264" s="118"/>
      <c r="TN264" s="115"/>
      <c r="TO264" s="115"/>
      <c r="TP264" s="115"/>
      <c r="TQ264" s="115"/>
      <c r="TR264" s="115"/>
      <c r="TS264" s="119"/>
      <c r="TT264" s="120"/>
      <c r="TU264" s="115"/>
      <c r="TV264" s="115"/>
      <c r="TW264" s="115"/>
      <c r="TX264" s="115"/>
      <c r="TY264" s="115"/>
      <c r="TZ264" s="121"/>
      <c r="UA264" s="132"/>
      <c r="UB264" s="7" t="s">
        <v>1</v>
      </c>
    </row>
    <row r="265" spans="1:548" x14ac:dyDescent="0.15">
      <c r="A265" s="183">
        <v>257</v>
      </c>
      <c r="B265" s="200" t="s">
        <v>1154</v>
      </c>
      <c r="C265" s="143"/>
      <c r="D265" s="143"/>
      <c r="E265" s="161" t="s">
        <v>518</v>
      </c>
      <c r="F265" s="65">
        <v>87</v>
      </c>
      <c r="G265" s="65" t="s">
        <v>908</v>
      </c>
      <c r="H265" s="144" t="s">
        <v>1005</v>
      </c>
      <c r="I265" s="66" t="s">
        <v>521</v>
      </c>
      <c r="J265" s="67" t="s">
        <v>521</v>
      </c>
      <c r="K265" s="67" t="s">
        <v>521</v>
      </c>
      <c r="L265" s="67" t="s">
        <v>521</v>
      </c>
      <c r="M265" s="67" t="s">
        <v>521</v>
      </c>
      <c r="N265" s="67" t="s">
        <v>521</v>
      </c>
      <c r="O265" s="67" t="s">
        <v>521</v>
      </c>
      <c r="P265" s="67" t="s">
        <v>521</v>
      </c>
      <c r="Q265" s="67" t="s">
        <v>521</v>
      </c>
      <c r="R265" s="68" t="s">
        <v>521</v>
      </c>
      <c r="S265" s="69" t="s">
        <v>521</v>
      </c>
      <c r="T265" s="67" t="s">
        <v>521</v>
      </c>
      <c r="U265" s="67" t="s">
        <v>521</v>
      </c>
      <c r="V265" s="67" t="s">
        <v>521</v>
      </c>
      <c r="W265" s="67" t="s">
        <v>521</v>
      </c>
      <c r="X265" s="67" t="s">
        <v>521</v>
      </c>
      <c r="Y265" s="67" t="s">
        <v>521</v>
      </c>
      <c r="Z265" s="67" t="s">
        <v>521</v>
      </c>
      <c r="AA265" s="67" t="s">
        <v>521</v>
      </c>
      <c r="AB265" s="68" t="s">
        <v>521</v>
      </c>
      <c r="AC265" s="69" t="s">
        <v>521</v>
      </c>
      <c r="AD265" s="67" t="s">
        <v>521</v>
      </c>
      <c r="AE265" s="67" t="s">
        <v>521</v>
      </c>
      <c r="AF265" s="67" t="s">
        <v>521</v>
      </c>
      <c r="AG265" s="67" t="s">
        <v>521</v>
      </c>
      <c r="AH265" s="67" t="s">
        <v>521</v>
      </c>
      <c r="AI265" s="67" t="s">
        <v>521</v>
      </c>
      <c r="AJ265" s="67" t="s">
        <v>521</v>
      </c>
      <c r="AK265" s="67" t="s">
        <v>521</v>
      </c>
      <c r="AL265" s="68" t="s">
        <v>521</v>
      </c>
      <c r="AM265" s="69" t="s">
        <v>521</v>
      </c>
      <c r="AN265" s="67" t="s">
        <v>521</v>
      </c>
      <c r="AO265" s="67" t="s">
        <v>521</v>
      </c>
      <c r="AP265" s="67" t="s">
        <v>521</v>
      </c>
      <c r="AQ265" s="67" t="s">
        <v>521</v>
      </c>
      <c r="AR265" s="67" t="s">
        <v>521</v>
      </c>
      <c r="AS265" s="67" t="s">
        <v>521</v>
      </c>
      <c r="AT265" s="67" t="s">
        <v>521</v>
      </c>
      <c r="AU265" s="67" t="s">
        <v>521</v>
      </c>
      <c r="AV265" s="68" t="s">
        <v>521</v>
      </c>
      <c r="AW265" s="69" t="s">
        <v>521</v>
      </c>
      <c r="AX265" s="67" t="s">
        <v>521</v>
      </c>
      <c r="AY265" s="67" t="s">
        <v>521</v>
      </c>
      <c r="AZ265" s="67" t="s">
        <v>521</v>
      </c>
      <c r="BA265" s="67" t="s">
        <v>521</v>
      </c>
      <c r="BB265" s="67" t="s">
        <v>521</v>
      </c>
      <c r="BC265" s="67" t="s">
        <v>521</v>
      </c>
      <c r="BD265" s="67" t="s">
        <v>521</v>
      </c>
      <c r="BE265" s="67" t="s">
        <v>521</v>
      </c>
      <c r="BF265" s="68" t="s">
        <v>521</v>
      </c>
      <c r="BG265" s="69" t="s">
        <v>521</v>
      </c>
      <c r="BH265" s="67" t="s">
        <v>521</v>
      </c>
      <c r="BI265" s="67" t="s">
        <v>521</v>
      </c>
      <c r="BJ265" s="67" t="s">
        <v>521</v>
      </c>
      <c r="BK265" s="67" t="s">
        <v>521</v>
      </c>
      <c r="BL265" s="67" t="s">
        <v>521</v>
      </c>
      <c r="BM265" s="67" t="s">
        <v>521</v>
      </c>
      <c r="BN265" s="67" t="s">
        <v>521</v>
      </c>
      <c r="BO265" s="67" t="s">
        <v>521</v>
      </c>
      <c r="BP265" s="68" t="s">
        <v>521</v>
      </c>
      <c r="BQ265" s="70" t="s">
        <v>521</v>
      </c>
      <c r="BR265" s="67" t="s">
        <v>521</v>
      </c>
      <c r="BS265" s="67" t="s">
        <v>521</v>
      </c>
      <c r="BT265" s="67" t="s">
        <v>521</v>
      </c>
      <c r="BU265" s="67" t="s">
        <v>521</v>
      </c>
      <c r="BV265" s="67" t="s">
        <v>521</v>
      </c>
      <c r="BW265" s="67" t="s">
        <v>521</v>
      </c>
      <c r="BX265" s="67" t="s">
        <v>521</v>
      </c>
      <c r="BY265" s="67" t="s">
        <v>521</v>
      </c>
      <c r="BZ265" s="68" t="s">
        <v>521</v>
      </c>
      <c r="CA265" s="69" t="s">
        <v>521</v>
      </c>
      <c r="CB265" s="67" t="s">
        <v>521</v>
      </c>
      <c r="CC265" s="67" t="s">
        <v>521</v>
      </c>
      <c r="CD265" s="67" t="s">
        <v>521</v>
      </c>
      <c r="CE265" s="67" t="s">
        <v>521</v>
      </c>
      <c r="CF265" s="67" t="s">
        <v>521</v>
      </c>
      <c r="CG265" s="67" t="s">
        <v>521</v>
      </c>
      <c r="CH265" s="67" t="s">
        <v>521</v>
      </c>
      <c r="CI265" s="67" t="s">
        <v>521</v>
      </c>
      <c r="CJ265" s="68" t="s">
        <v>521</v>
      </c>
      <c r="CK265" s="69" t="s">
        <v>521</v>
      </c>
      <c r="CL265" s="67" t="s">
        <v>521</v>
      </c>
      <c r="CM265" s="67" t="s">
        <v>521</v>
      </c>
      <c r="CN265" s="67" t="s">
        <v>521</v>
      </c>
      <c r="CO265" s="67" t="s">
        <v>521</v>
      </c>
      <c r="CP265" s="67" t="s">
        <v>521</v>
      </c>
      <c r="CQ265" s="67" t="s">
        <v>521</v>
      </c>
      <c r="CR265" s="67" t="s">
        <v>521</v>
      </c>
      <c r="CS265" s="67" t="s">
        <v>521</v>
      </c>
      <c r="CT265" s="68" t="s">
        <v>521</v>
      </c>
      <c r="CU265" s="69" t="s">
        <v>521</v>
      </c>
      <c r="CV265" s="67" t="s">
        <v>521</v>
      </c>
      <c r="CW265" s="67" t="s">
        <v>521</v>
      </c>
      <c r="CX265" s="67" t="s">
        <v>521</v>
      </c>
      <c r="CY265" s="67" t="s">
        <v>521</v>
      </c>
      <c r="CZ265" s="67" t="s">
        <v>521</v>
      </c>
      <c r="DA265" s="67" t="s">
        <v>521</v>
      </c>
      <c r="DB265" s="67" t="s">
        <v>521</v>
      </c>
      <c r="DC265" s="67" t="s">
        <v>521</v>
      </c>
      <c r="DD265" s="68" t="s">
        <v>521</v>
      </c>
      <c r="DE265" s="69" t="s">
        <v>521</v>
      </c>
      <c r="DF265" s="71" t="s">
        <v>521</v>
      </c>
      <c r="DG265" s="67" t="s">
        <v>521</v>
      </c>
      <c r="DH265" s="67" t="s">
        <v>521</v>
      </c>
      <c r="DI265" s="67" t="s">
        <v>521</v>
      </c>
      <c r="DJ265" s="67" t="s">
        <v>521</v>
      </c>
      <c r="DK265" s="67" t="s">
        <v>521</v>
      </c>
      <c r="DL265" s="67" t="s">
        <v>521</v>
      </c>
      <c r="DM265" s="67" t="s">
        <v>521</v>
      </c>
      <c r="DN265" s="68" t="s">
        <v>521</v>
      </c>
      <c r="DO265" s="70" t="s">
        <v>521</v>
      </c>
      <c r="DP265" s="71" t="s">
        <v>521</v>
      </c>
      <c r="DQ265" s="67" t="s">
        <v>521</v>
      </c>
      <c r="DR265" s="67" t="s">
        <v>521</v>
      </c>
      <c r="DS265" s="67" t="s">
        <v>521</v>
      </c>
      <c r="DT265" s="67" t="s">
        <v>521</v>
      </c>
      <c r="DU265" s="67" t="s">
        <v>521</v>
      </c>
      <c r="DV265" s="67" t="s">
        <v>521</v>
      </c>
      <c r="DW265" s="67" t="s">
        <v>521</v>
      </c>
      <c r="DX265" s="72" t="s">
        <v>521</v>
      </c>
      <c r="DY265" s="146" t="s">
        <v>522</v>
      </c>
      <c r="DZ265" s="74">
        <v>3</v>
      </c>
      <c r="EA265" s="74">
        <v>4</v>
      </c>
      <c r="EB265" s="74">
        <v>5</v>
      </c>
      <c r="EC265" s="75">
        <v>5</v>
      </c>
      <c r="ED265" s="168" t="s">
        <v>522</v>
      </c>
      <c r="EE265" s="74">
        <f>DZ265</f>
        <v>3</v>
      </c>
      <c r="EF265" s="74">
        <f>DZ265*EA265</f>
        <v>12</v>
      </c>
      <c r="EG265" s="74">
        <f>DZ265*EA265*EB265</f>
        <v>60</v>
      </c>
      <c r="EH265" s="77">
        <f>DZ265*EA265*EB265*EC265</f>
        <v>300</v>
      </c>
      <c r="EI265" s="73">
        <v>10</v>
      </c>
      <c r="EJ265" s="147">
        <v>50</v>
      </c>
      <c r="EK265" s="147">
        <v>270</v>
      </c>
      <c r="EL265" s="147">
        <v>450</v>
      </c>
      <c r="EM265" s="158">
        <v>1350</v>
      </c>
      <c r="EN265" s="78">
        <v>1</v>
      </c>
      <c r="EO265" s="79">
        <f>(EJ265/EE265)/EI265</f>
        <v>1.6666666666666667</v>
      </c>
      <c r="EP265" s="79">
        <f>(EK265/EF265)/EI265</f>
        <v>2.25</v>
      </c>
      <c r="EQ265" s="79">
        <f>(EL265/EG265)/EI265</f>
        <v>0.75</v>
      </c>
      <c r="ER265" s="80">
        <f>(EM265/EH265)/EI265</f>
        <v>0.45</v>
      </c>
      <c r="ES265" s="128" t="s">
        <v>543</v>
      </c>
      <c r="ET265" s="82"/>
      <c r="EU265" s="83">
        <v>4</v>
      </c>
      <c r="EV265" s="146">
        <v>100</v>
      </c>
      <c r="EW265" s="147">
        <v>109</v>
      </c>
      <c r="EX265" s="147">
        <v>15</v>
      </c>
      <c r="EY265" s="147">
        <v>25</v>
      </c>
      <c r="EZ265" s="147">
        <v>57</v>
      </c>
      <c r="FA265" s="147">
        <v>25</v>
      </c>
      <c r="FB265" s="147">
        <v>48</v>
      </c>
      <c r="FC265" s="147">
        <v>70</v>
      </c>
      <c r="FD265" s="74">
        <f>EX265+EZ265</f>
        <v>72</v>
      </c>
      <c r="FE265" s="84">
        <f>EX265+FC265</f>
        <v>85</v>
      </c>
      <c r="FF265" s="73">
        <f>RANK(EV265,$EV$9:$EV$497,0)</f>
        <v>84</v>
      </c>
      <c r="FG265" s="74">
        <f>RANK(EW265,$EW$9:$EW$497,0)</f>
        <v>9</v>
      </c>
      <c r="FH265" s="74">
        <f>RANK(EX265,$EX$9:$EX$497,0)</f>
        <v>349</v>
      </c>
      <c r="FI265" s="74">
        <f>RANK(EY265,$EY$9:$EY$497,0)</f>
        <v>270</v>
      </c>
      <c r="FJ265" s="74">
        <f>RANK(EZ265,$EZ$9:$EZ$497,0)</f>
        <v>49</v>
      </c>
      <c r="FK265" s="74">
        <f>RANK(FA265,$FA$9:$FA$497,0)</f>
        <v>150</v>
      </c>
      <c r="FL265" s="74">
        <f>RANK(FB265,$FB$9:$FB$497,0)</f>
        <v>181</v>
      </c>
      <c r="FM265" s="74">
        <f>RANK(FC265,$FC$9:$FC$497,0)</f>
        <v>96</v>
      </c>
      <c r="FN265" s="74">
        <f>RANK(FD265,$FD$9:$FD$497,0)</f>
        <v>202</v>
      </c>
      <c r="FO265" s="84">
        <f>RANK(FE265,$FE$9:$FE$497,0)</f>
        <v>189</v>
      </c>
      <c r="FP265" s="73">
        <f>COUNTIFS($EV$9:$EV$497,"&gt;"&amp;EV265,$ES$9:$ES$497,ES265)+1</f>
        <v>7</v>
      </c>
      <c r="FQ265" s="74">
        <f>COUNTIFS($EW$9:$EW$497,"&gt;"&amp;EW265,$ES$9:$ES$497,ES265)+1</f>
        <v>7</v>
      </c>
      <c r="FR265" s="74">
        <f>COUNTIFS($EX$9:$EX$497,"&gt;"&amp;EX265,$ES$9:$ES$497,ES265)+1</f>
        <v>47</v>
      </c>
      <c r="FS265" s="74">
        <f>COUNTIFS($EY$9:$EY$497,"&gt;"&amp;EY265,$ES$9:$ES$497,ES265)+1</f>
        <v>45</v>
      </c>
      <c r="FT265" s="74">
        <f>COUNTIFS($EZ$9:$EZ$497,"&gt;"&amp;EZ265,$ES$9:$ES$497,ES265)+1</f>
        <v>45</v>
      </c>
      <c r="FU265" s="74">
        <f>COUNTIFS($FA$9:$FA$497,"&gt;"&amp;FA265,$ES$9:$ES$497,ES265)+1</f>
        <v>35</v>
      </c>
      <c r="FV265" s="74">
        <f>COUNTIFS($FB$9:$FB$497,"&gt;"&amp;FB265,$ES$9:$ES$497,ES265)+1</f>
        <v>40</v>
      </c>
      <c r="FW265" s="74">
        <f>COUNTIFS($FC$9:$FC$497,"&gt;"&amp;FC265,$ES$9:$ES$497,ES265)+1</f>
        <v>26</v>
      </c>
      <c r="FX265" s="74">
        <f>COUNTIFS($FD$9:$FD$497,"&gt;"&amp;FD265,$ES$9:$ES$497,ES265)+1</f>
        <v>49</v>
      </c>
      <c r="FY265" s="84">
        <f>COUNTIFS($FE$9:$FE$497,"&gt;"&amp;FE265,$ES$9:$ES$497,ES265)+1</f>
        <v>29</v>
      </c>
      <c r="FZ265" s="85">
        <f t="shared" ref="FZ265:GI266" si="531">ROUND(EV265/$F265,2)</f>
        <v>1.1499999999999999</v>
      </c>
      <c r="GA265" s="86">
        <f t="shared" si="531"/>
        <v>1.25</v>
      </c>
      <c r="GB265" s="86">
        <f t="shared" si="531"/>
        <v>0.17</v>
      </c>
      <c r="GC265" s="86">
        <f t="shared" si="531"/>
        <v>0.28999999999999998</v>
      </c>
      <c r="GD265" s="86">
        <f t="shared" si="531"/>
        <v>0.66</v>
      </c>
      <c r="GE265" s="86">
        <f t="shared" si="531"/>
        <v>0.28999999999999998</v>
      </c>
      <c r="GF265" s="86">
        <f t="shared" si="531"/>
        <v>0.55000000000000004</v>
      </c>
      <c r="GG265" s="86">
        <f t="shared" si="531"/>
        <v>0.8</v>
      </c>
      <c r="GH265" s="86">
        <f t="shared" si="531"/>
        <v>0.83</v>
      </c>
      <c r="GI265" s="87">
        <f t="shared" si="531"/>
        <v>0.98</v>
      </c>
      <c r="GJ265" s="85">
        <f>ROUND(((FZ265-AVERAGE(FZ$9:FZ$497))/STDEVP(FZ$9:FZ$497)*10+50),2)</f>
        <v>57.14</v>
      </c>
      <c r="GK265" s="86">
        <f>ROUND(((GA265-AVERAGE(GA$9:GA$497))/STDEVP(GA$9:GA$497)*10+50),2)</f>
        <v>66.72</v>
      </c>
      <c r="GL265" s="86">
        <f>ROUND(((GB265-AVERAGE(GB$9:GB$497))/STDEVP(GB$9:GB$497)*10+50),2)</f>
        <v>34.49</v>
      </c>
      <c r="GM265" s="86">
        <f>ROUND(((GC265-AVERAGE(GC$9:GC$497))/STDEVP(GC$9:GC$497)*10+50),2)</f>
        <v>38.17</v>
      </c>
      <c r="GN265" s="86">
        <f>ROUND(((GD265-AVERAGE(GD$9:GD$497))/STDEVP(GD$9:GD$497)*10+50),2)</f>
        <v>59.17</v>
      </c>
      <c r="GO265" s="86">
        <f>ROUND(((GE265-AVERAGE(GE$9:GE$497))/STDEVP(GE$9:GE$497)*10+50),2)</f>
        <v>47.88</v>
      </c>
      <c r="GP265" s="86">
        <f>ROUND(((GF265-AVERAGE(GF$9:GF$497))/STDEVP(GF$9:GF$497)*10+50),2)</f>
        <v>47.33</v>
      </c>
      <c r="GQ265" s="86">
        <f>ROUND(((GG265-AVERAGE(GG$9:GG$497))/STDEVP(GG$9:GG$497)*10+50),2)</f>
        <v>55.29</v>
      </c>
      <c r="GR265" s="86">
        <f>ROUND(((GH265-AVERAGE(GH$9:GH$497))/STDEVP(GH$9:GH$497)*10+50),2)</f>
        <v>44.72</v>
      </c>
      <c r="GS265" s="87">
        <f>ROUND(((GI265-AVERAGE(GI$9:GI$497))/STDEVP(GI$9:GI$497)*10+50),2)</f>
        <v>45.09</v>
      </c>
      <c r="GT265" s="73">
        <f>RANK(GJ265,$GJ$9:$GJ$497,0)</f>
        <v>107</v>
      </c>
      <c r="GU265" s="74">
        <f>RANK(GK265,$GK$9:$GK$497,0)</f>
        <v>34</v>
      </c>
      <c r="GV265" s="74">
        <f>RANK(GL265,$GL$9:$GL$497,0)</f>
        <v>406</v>
      </c>
      <c r="GW265" s="74">
        <f>RANK(GM265,$GM$9:$GM$497,0)</f>
        <v>387</v>
      </c>
      <c r="GX265" s="74">
        <f>RANK(GN265,$GN$9:$GN$497,0)</f>
        <v>78</v>
      </c>
      <c r="GY265" s="74">
        <f>RANK(GO265,$GO$9:$GO$497,0)</f>
        <v>190</v>
      </c>
      <c r="GZ265" s="74">
        <f>RANK(GP265,$GP$9:$GP$497,0)</f>
        <v>247</v>
      </c>
      <c r="HA265" s="74">
        <f>RANK(GQ265,$GQ$9:$GQ$497,0)</f>
        <v>117</v>
      </c>
      <c r="HB265" s="74">
        <f>RANK(GR265,$GR$9:$GR$497,0)</f>
        <v>276</v>
      </c>
      <c r="HC265" s="84">
        <f>RANK(GS265,$GS$9:$GS$497,0)</f>
        <v>274</v>
      </c>
      <c r="HD265" s="85">
        <f>ROUND(AVERAGEIF($ES$9:$ES$497,$ES265,$FZ$9:$FZ$497),2)</f>
        <v>0.86</v>
      </c>
      <c r="HE265" s="86">
        <f>ROUND(AVERAGEIF($ES$9:$ES$497,$ES265,$GA$9:$GA$497),2)</f>
        <v>1.0900000000000001</v>
      </c>
      <c r="HF265" s="86">
        <f>ROUND(AVERAGEIF($ES$9:$ES$497,$ES265,$GB$9:$GB$497),2)</f>
        <v>0.28999999999999998</v>
      </c>
      <c r="HG265" s="86">
        <f>ROUND(AVERAGEIF($ES$9:$ES$497,$ES265,$GC$9:$GC$497),2)</f>
        <v>0.42</v>
      </c>
      <c r="HH265" s="86">
        <f>ROUND(AVERAGEIF($ES$9:$ES$497,$ES265,$GD$9:$GD$497),2)</f>
        <v>0.86</v>
      </c>
      <c r="HI265" s="86">
        <f>ROUND(AVERAGEIF($ES$9:$ES$497,$ES265,$GE$9:$GE$497),2)</f>
        <v>0.3</v>
      </c>
      <c r="HJ265" s="86">
        <f>ROUND(AVERAGEIF($ES$9:$ES$497,$ES265,$GF$9:$GF$497),2)</f>
        <v>0.67</v>
      </c>
      <c r="HK265" s="86">
        <f>ROUND(AVERAGEIF($ES$9:$ES$497,$ES265,$GG$9:$GG$497),2)</f>
        <v>0.73</v>
      </c>
      <c r="HL265" s="86">
        <f>ROUND(AVERAGEIF($ES$9:$ES$497,$ES265,$GH$9:$GH$497),2)</f>
        <v>1.1399999999999999</v>
      </c>
      <c r="HM265" s="87">
        <f>ROUND(AVERAGEIF($ES$9:$ES$497,$ES265,$GI$9:$GI$497),2)</f>
        <v>1.01</v>
      </c>
      <c r="HN265" s="88">
        <f t="shared" ref="HN265:HW266" si="532">FZ265-HD265</f>
        <v>0.28999999999999992</v>
      </c>
      <c r="HO265" s="89">
        <f t="shared" si="532"/>
        <v>0.15999999999999992</v>
      </c>
      <c r="HP265" s="89">
        <f t="shared" si="532"/>
        <v>-0.11999999999999997</v>
      </c>
      <c r="HQ265" s="89">
        <f t="shared" si="532"/>
        <v>-0.13</v>
      </c>
      <c r="HR265" s="89">
        <f t="shared" si="532"/>
        <v>-0.19999999999999996</v>
      </c>
      <c r="HS265" s="89">
        <f t="shared" si="532"/>
        <v>-1.0000000000000009E-2</v>
      </c>
      <c r="HT265" s="89">
        <f t="shared" si="532"/>
        <v>-0.12</v>
      </c>
      <c r="HU265" s="89">
        <f t="shared" si="532"/>
        <v>7.0000000000000062E-2</v>
      </c>
      <c r="HV265" s="89">
        <f t="shared" si="532"/>
        <v>-0.30999999999999994</v>
      </c>
      <c r="HW265" s="90">
        <f t="shared" si="532"/>
        <v>-3.0000000000000027E-2</v>
      </c>
      <c r="HX265" s="73">
        <f>COUNTIFS($FZ$9:$FZ$497,"&gt;"&amp;FZ265,$ES$9:$ES$497,$ES265)+1</f>
        <v>12</v>
      </c>
      <c r="HY265" s="74">
        <f>COUNTIFS($GA$9:$GA$497,"&gt;"&amp;GA265,$ES$9:$ES$497,$ES265)+1</f>
        <v>23</v>
      </c>
      <c r="HZ265" s="74">
        <f>COUNTIFS($GB$9:$GB$497,"&gt;"&amp;GB265,$ES$9:$ES$497,$ES265)+1</f>
        <v>57</v>
      </c>
      <c r="IA265" s="74">
        <f>COUNTIFS($GC$9:$GC$497,"&gt;"&amp;GC265,$ES$9:$ES$497,$ES265)+1</f>
        <v>68</v>
      </c>
      <c r="IB265" s="74">
        <f>COUNTIFS($GD$9:$GD$497,"&gt;"&amp;GD265,$ES$9:$ES$497,$ES265)+1</f>
        <v>70</v>
      </c>
      <c r="IC265" s="74">
        <f>COUNTIFS($GE$9:$GE$497,"&gt;"&amp;GE265,$ES$9:$ES$497,$ES265)+1</f>
        <v>42</v>
      </c>
      <c r="ID265" s="74">
        <f>COUNTIFS($GF$9:$GF$497,"&gt;"&amp;GF265,$ES$9:$ES$497,$ES265)+1</f>
        <v>57</v>
      </c>
      <c r="IE265" s="74">
        <f>COUNTIFS($GG$9:$GG$497,"&gt;"&amp;GG265,$ES$9:$ES$497,$ES265)+1</f>
        <v>22</v>
      </c>
      <c r="IF265" s="74">
        <f>COUNTIFS($GH$9:$GH$497,"&gt;"&amp;GH265,$ES$9:$ES$497,$ES265)+1</f>
        <v>78</v>
      </c>
      <c r="IG265" s="84">
        <f>COUNTIFS($GI$9:$GI$497,"&gt;"&amp;GI265,$ES$9:$ES$497,$ES265)+1</f>
        <v>38</v>
      </c>
      <c r="IH265" s="148"/>
      <c r="II265" s="149"/>
      <c r="IJ265" s="149"/>
      <c r="IK265" s="149"/>
      <c r="IL265" s="149">
        <v>0.03</v>
      </c>
      <c r="IM265" s="150"/>
      <c r="IN265" s="151"/>
      <c r="IO265" s="152"/>
      <c r="IP265" s="153"/>
      <c r="IQ265" s="149"/>
      <c r="IR265" s="149"/>
      <c r="IS265" s="149"/>
      <c r="IT265" s="149"/>
      <c r="IU265" s="149"/>
      <c r="IV265" s="149"/>
      <c r="IW265" s="154"/>
      <c r="IX265" s="151"/>
      <c r="IY265" s="149"/>
      <c r="IZ265" s="149"/>
      <c r="JA265" s="149"/>
      <c r="JB265" s="149"/>
      <c r="JC265" s="149"/>
      <c r="JD265" s="149"/>
      <c r="JE265" s="155"/>
      <c r="JF265" s="153"/>
      <c r="JG265" s="149">
        <v>7.0000000000000007E-2</v>
      </c>
      <c r="JH265" s="149">
        <v>7.0000000000000007E-2</v>
      </c>
      <c r="JI265" s="149"/>
      <c r="JJ265" s="149"/>
      <c r="JK265" s="149"/>
      <c r="JL265" s="149"/>
      <c r="JM265" s="154"/>
      <c r="JN265" s="151"/>
      <c r="JO265" s="149"/>
      <c r="JP265" s="149"/>
      <c r="JQ265" s="149"/>
      <c r="JR265" s="149"/>
      <c r="JS265" s="149"/>
      <c r="JT265" s="149"/>
      <c r="JU265" s="149"/>
      <c r="JV265" s="149"/>
      <c r="JW265" s="149"/>
      <c r="JX265" s="149"/>
      <c r="JY265" s="149"/>
      <c r="JZ265" s="155"/>
      <c r="KA265" s="151"/>
      <c r="KB265" s="149"/>
      <c r="KC265" s="149"/>
      <c r="KD265" s="149"/>
      <c r="KE265" s="155"/>
      <c r="KF265" s="153"/>
      <c r="KG265" s="149"/>
      <c r="KH265" s="149"/>
      <c r="KI265" s="149"/>
      <c r="KJ265" s="149"/>
      <c r="KK265" s="156"/>
      <c r="KL265" s="149"/>
      <c r="KM265" s="149"/>
      <c r="KN265" s="149"/>
      <c r="KO265" s="149"/>
      <c r="KP265" s="149"/>
      <c r="KQ265" s="149"/>
      <c r="KR265" s="149"/>
      <c r="KS265" s="154"/>
      <c r="KT265" s="154"/>
      <c r="KU265" s="154"/>
      <c r="KV265" s="154"/>
      <c r="KW265" s="151"/>
      <c r="KX265" s="149"/>
      <c r="KY265" s="149"/>
      <c r="KZ265" s="149"/>
      <c r="LA265" s="149"/>
      <c r="LB265" s="149"/>
      <c r="LC265" s="154"/>
      <c r="LD265" s="151"/>
      <c r="LE265" s="152"/>
      <c r="LF265" s="157"/>
      <c r="LG265" s="158"/>
      <c r="LH265" s="151"/>
      <c r="LI265" s="149"/>
      <c r="LJ265" s="147"/>
      <c r="LK265" s="147"/>
      <c r="LL265" s="147"/>
      <c r="LM265" s="159"/>
      <c r="LN265" s="153"/>
      <c r="LO265" s="149"/>
      <c r="LP265" s="149"/>
      <c r="LQ265" s="149"/>
      <c r="LR265" s="154"/>
      <c r="LS265" s="151"/>
      <c r="LT265" s="149"/>
      <c r="LU265" s="149">
        <v>7.0000000000000007E-2</v>
      </c>
      <c r="LV265" s="149"/>
      <c r="LW265" s="149"/>
      <c r="LX265" s="149"/>
      <c r="LY265" s="149"/>
      <c r="LZ265" s="149"/>
      <c r="MA265" s="155"/>
      <c r="MB265" s="153"/>
      <c r="MC265" s="149"/>
      <c r="MD265" s="149"/>
      <c r="ME265" s="149"/>
      <c r="MF265" s="149"/>
      <c r="MG265" s="149"/>
      <c r="MH265" s="149"/>
      <c r="MI265" s="149"/>
      <c r="MJ265" s="149"/>
      <c r="MK265" s="149"/>
      <c r="ML265" s="149"/>
      <c r="MM265" s="149"/>
      <c r="MN265" s="156"/>
      <c r="MO265" s="156"/>
      <c r="MP265" s="154"/>
      <c r="MQ265" s="151"/>
      <c r="MR265" s="149"/>
      <c r="MS265" s="149"/>
      <c r="MT265" s="149">
        <v>7.0000000000000007E-2</v>
      </c>
      <c r="MU265" s="149"/>
      <c r="MV265" s="156"/>
      <c r="MW265" s="149"/>
      <c r="MX265" s="149"/>
      <c r="MY265" s="149"/>
      <c r="MZ265" s="149"/>
      <c r="NA265" s="149"/>
      <c r="NB265" s="149"/>
      <c r="NC265" s="149"/>
      <c r="ND265" s="154"/>
      <c r="NE265" s="154"/>
      <c r="NF265" s="154"/>
      <c r="NG265" s="154"/>
      <c r="NH265" s="151"/>
      <c r="NI265" s="149"/>
      <c r="NJ265" s="149"/>
      <c r="NK265" s="149"/>
      <c r="NL265" s="149"/>
      <c r="NM265" s="149"/>
      <c r="NN265" s="94"/>
      <c r="NO265" s="151"/>
      <c r="NP265" s="160"/>
      <c r="NQ265" s="145" t="s">
        <v>1151</v>
      </c>
      <c r="NR265" s="199" t="s">
        <v>1155</v>
      </c>
      <c r="NS265" s="199"/>
      <c r="NT265" s="199"/>
      <c r="NU265" s="199"/>
      <c r="NV265" s="135"/>
      <c r="NW265" s="199" t="s">
        <v>1156</v>
      </c>
      <c r="NX265" s="136" t="s">
        <v>1157</v>
      </c>
      <c r="NY265" s="138" t="s">
        <v>1158</v>
      </c>
      <c r="NZ265" s="136" t="s">
        <v>1157</v>
      </c>
      <c r="OA265" s="137"/>
      <c r="OB265" s="137"/>
      <c r="OC265" s="137"/>
      <c r="OD265" s="108">
        <f>EH265</f>
        <v>300</v>
      </c>
      <c r="OE265" s="109">
        <v>4</v>
      </c>
      <c r="OF265" s="110">
        <f>IF(ISERROR(ROUND(MAX(EI265/1,EJ265/EE265,EK265/EF265,EL265/EG265,EM265/EH265),0)),"0",ROUND(MAX(EI265/1,EJ265/EE265,EK265/EF265,EL265/EG265,EM265/EH265),0))</f>
        <v>23</v>
      </c>
      <c r="OG265" s="109">
        <v>7</v>
      </c>
      <c r="OH265" s="111">
        <f>ROUND(AVERAGEIF($ES$9:$ES$497,$ES265,EV$9:EV$497),0)</f>
        <v>57</v>
      </c>
      <c r="OI265" s="112">
        <f>ROUND(AVERAGEIF($ES$9:$ES$497,$ES265,EW$9:EW$497),0)</f>
        <v>69</v>
      </c>
      <c r="OJ265" s="112">
        <f>ROUND(AVERAGEIF($ES$9:$ES$497,$ES265,EX$9:EX$497),0)</f>
        <v>17</v>
      </c>
      <c r="OK265" s="112">
        <f>ROUND(AVERAGEIF($ES$9:$ES$497,$ES265,EY$9:EY$497),0)</f>
        <v>30</v>
      </c>
      <c r="OL265" s="112">
        <f>ROUND(AVERAGEIF($ES$9:$ES$497,$ES265,EZ$9:EZ$497),0)</f>
        <v>58</v>
      </c>
      <c r="OM265" s="112">
        <f>ROUND(AVERAGEIF($ES$9:$ES$497,$ES265,FA$9:FA$497),0)</f>
        <v>21</v>
      </c>
      <c r="ON265" s="112">
        <f>ROUND(AVERAGEIF($ES$9:$ES$497,$ES265,FB$9:FB$497),0)</f>
        <v>45</v>
      </c>
      <c r="OO265" s="112">
        <f>ROUND(AVERAGEIF($ES$9:$ES$497,$ES265,FC$9:FC$497),0)</f>
        <v>49</v>
      </c>
      <c r="OP265" s="112">
        <f>ROUND(AVERAGEIF($ES$9:$ES$497,$ES265,FD$9:FD$497),0)</f>
        <v>75</v>
      </c>
      <c r="OQ265" s="113">
        <f>ROUND(AVERAGEIF($ES$9:$ES$497,$ES265,FE$9:FE$497),0)</f>
        <v>66</v>
      </c>
      <c r="OR265" s="114">
        <f>ROUND(EV265/MAX(EV$9:EV$497)*100,0)</f>
        <v>56</v>
      </c>
      <c r="OS265" s="115">
        <f>ROUND(EW265/MAX(EW$9:EW$497)*100,0)</f>
        <v>86</v>
      </c>
      <c r="OT265" s="115">
        <f>ROUND(EX265/MAX(EX$9:EX$497)*100,0)</f>
        <v>13</v>
      </c>
      <c r="OU265" s="115">
        <f>ROUND(EY265/MAX(EY$9:EY$497)*100,0)</f>
        <v>17</v>
      </c>
      <c r="OV265" s="115">
        <f>ROUND(EZ265/MAX(EZ$9:EZ$497)*100,0)</f>
        <v>46</v>
      </c>
      <c r="OW265" s="115">
        <f>ROUND(FA265/MAX(FA$9:FA$497)*100,0)</f>
        <v>22</v>
      </c>
      <c r="OX265" s="115">
        <f>ROUND(FB265/MAX(FB$9:FB$497)*100,0)</f>
        <v>36</v>
      </c>
      <c r="OY265" s="116">
        <f>ROUND(FC265/MAX(FC$9:FC$497)*100,0)</f>
        <v>48</v>
      </c>
      <c r="OZ265" s="115">
        <f>ROUND(FD265/MAX(FD$9:FD$497)*100,0)</f>
        <v>49</v>
      </c>
      <c r="PA265" s="117">
        <f>ROUND(FE265/MAX(FE$9:FE$497)*100,0)</f>
        <v>35</v>
      </c>
      <c r="PB265" s="118">
        <f>OT265*3 + (OR265+OS265+OX265)*2 + (OU265+OY265)</f>
        <v>460</v>
      </c>
      <c r="PC265" s="115">
        <f>OV265*3 + (OR265+OS265+OX265)*2 + (OU265+OY265)</f>
        <v>559</v>
      </c>
      <c r="PD265" s="115">
        <f>(OT265+OV265)*3 + (OR265+OS265+OX265)*2 + (OU265+OY265)</f>
        <v>598</v>
      </c>
      <c r="PE265" s="115">
        <f>(OT265+OY265)*3 + (OR265+OS265+OX265)*2 + (OU265)</f>
        <v>556</v>
      </c>
      <c r="PF265" s="115">
        <f>(OR265+OU265)*3 + (OS265+OW265)*2 + OX265</f>
        <v>471</v>
      </c>
      <c r="PG265" s="119">
        <f>OW265*3 + (OR265+OS265+OU265)*2 + OX265</f>
        <v>420</v>
      </c>
      <c r="PH265" s="118">
        <f>ROUND(PB265/MAX(PB$9:PB$497)*100,0)</f>
        <v>55</v>
      </c>
      <c r="PI265" s="115">
        <f>ROUND(PC265/MAX(PC$9:PC$497)*100,0)</f>
        <v>67</v>
      </c>
      <c r="PJ265" s="115">
        <f>ROUND(PD265/MAX(PD$9:PD$497)*100,0)</f>
        <v>64</v>
      </c>
      <c r="PK265" s="115">
        <f>ROUND(PE265/MAX(PE$9:PE$497)*100,0)</f>
        <v>55</v>
      </c>
      <c r="PL265" s="115">
        <f>ROUND(PF265/MAX(PF$9:PF$497)*100,0)</f>
        <v>66</v>
      </c>
      <c r="PM265" s="119">
        <f>ROUND(PG265/MAX(PG$9:PG$497)*100,0)</f>
        <v>61</v>
      </c>
      <c r="PN265" s="118">
        <f>RANK(PH265,PH$9:PH$497,0)</f>
        <v>144</v>
      </c>
      <c r="PO265" s="115">
        <f>RANK(PI265,PI$9:PI$497,0)</f>
        <v>40</v>
      </c>
      <c r="PP265" s="115">
        <f>RANK(PJ265,PJ$9:PJ$497,0)</f>
        <v>103</v>
      </c>
      <c r="PQ265" s="115">
        <f>RANK(PK265,PK$9:PK$497,0)</f>
        <v>134</v>
      </c>
      <c r="PR265" s="115">
        <f>RANK(PL265,PL$9:PL$497,0)</f>
        <v>99</v>
      </c>
      <c r="PS265" s="119">
        <f>RANK(PM265,PM$9:PM$497,0)</f>
        <v>95</v>
      </c>
      <c r="PT265" s="120">
        <f>ROUND(FZ265/MAX(FZ$9:FZ$497)*100,0)</f>
        <v>63</v>
      </c>
      <c r="PU265" s="115">
        <f>ROUND(GA265/MAX(GA$9:GA$497)*100,0)</f>
        <v>70</v>
      </c>
      <c r="PV265" s="115">
        <f>ROUND(GB265/MAX(GB$9:GB$497)*100,0)</f>
        <v>12</v>
      </c>
      <c r="PW265" s="115">
        <f>ROUND(GC265/MAX(GC$9:GC$497)*100,0)</f>
        <v>23</v>
      </c>
      <c r="PX265" s="115">
        <f>ROUND(GD265/MAX(GD$9:GD$497)*100,0)</f>
        <v>37</v>
      </c>
      <c r="PY265" s="115">
        <f>ROUND(GE265/MAX(GE$9:GE$497)*100,0)</f>
        <v>17</v>
      </c>
      <c r="PZ265" s="115">
        <f>ROUND(GF265/MAX(GF$9:GF$497)*100,0)</f>
        <v>26</v>
      </c>
      <c r="QA265" s="116">
        <f>ROUND(GG265/MAX(GG$9:GG$497)*100,0)</f>
        <v>44</v>
      </c>
      <c r="QB265" s="115">
        <f>ROUND(GH265/MAX(GH$9:GH$497)*100,0)</f>
        <v>37</v>
      </c>
      <c r="QC265" s="121">
        <f>ROUND(GI265/MAX(GI$9:GI$497)*100,0)</f>
        <v>31</v>
      </c>
      <c r="QD265" s="120">
        <f>ROUND(AVERAGEIF($ES$9:$ES$497,$ES265,PT$9:PT$497),0)</f>
        <v>47</v>
      </c>
      <c r="QE265" s="120">
        <f>ROUND(AVERAGEIF($ES$9:$ES$497,$ES265,PU$9:PU$497),0)</f>
        <v>61</v>
      </c>
      <c r="QF265" s="120">
        <f>ROUND(AVERAGEIF($ES$9:$ES$497,$ES265,PV$9:PV$497),0)</f>
        <v>21</v>
      </c>
      <c r="QG265" s="120">
        <f>ROUND(AVERAGEIF($ES$9:$ES$497,$ES265,PW$9:PW$497),0)</f>
        <v>34</v>
      </c>
      <c r="QH265" s="120">
        <f>ROUND(AVERAGEIF($ES$9:$ES$497,$ES265,PX$9:PX$497),0)</f>
        <v>48</v>
      </c>
      <c r="QI265" s="120">
        <f>ROUND(AVERAGEIF($ES$9:$ES$497,$ES265,PY$9:PY$497),0)</f>
        <v>18</v>
      </c>
      <c r="QJ265" s="120">
        <f>ROUND(AVERAGEIF($ES$9:$ES$497,$ES265,PZ$9:PZ$497),0)</f>
        <v>31</v>
      </c>
      <c r="QK265" s="120">
        <f>ROUND(AVERAGEIF($ES$9:$ES$497,$ES265,QA$9:QA$497),0)</f>
        <v>40</v>
      </c>
      <c r="QL265" s="120">
        <f>ROUND(AVERAGEIF($ES$9:$ES$497,$ES265,QB$9:QB$497),0)</f>
        <v>51</v>
      </c>
      <c r="QM265" s="120">
        <f>ROUND(AVERAGEIF($ES$9:$ES$497,$ES265,QC$9:QC$497),0)</f>
        <v>32</v>
      </c>
      <c r="QN265" s="114">
        <f>PV265*4 + (PT265+PU265+PZ265)*2 + (PW265+QA265)</f>
        <v>433</v>
      </c>
      <c r="QO265" s="115">
        <f>PX265*4 + (PT265+PU265+PZ265)*2 + (PW265+QA265)</f>
        <v>533</v>
      </c>
      <c r="QP265" s="115">
        <f>(PV265+PX265)*4 + (PT265+PU265+PZ265)*2 + (PW265+QA265)</f>
        <v>581</v>
      </c>
      <c r="QQ265" s="115">
        <f>(PV265+QA265)*4 + (PT265+PU265+PZ265)*2 + (PW265)</f>
        <v>565</v>
      </c>
      <c r="QR265" s="115">
        <f>(PT265+PW265)*4 + (PU265+PY265)*2 + PZ265</f>
        <v>544</v>
      </c>
      <c r="QS265" s="119">
        <f>PY265*4 + (PT265+PU265+PW265)*2 + PZ265</f>
        <v>406</v>
      </c>
      <c r="QT265" s="114">
        <f>ROUND((QN265-MIN(QN$9:QN$497))/(MAX(QN$9:QN$497)-MIN(QN$9:QN$497))*100,0)</f>
        <v>32</v>
      </c>
      <c r="QU265" s="115">
        <f>ROUND((QO265-MIN(QO$9:QO$497))/(MAX(QO$9:QO$497)-MIN(QO$9:QO$497))*100,0)</f>
        <v>47</v>
      </c>
      <c r="QV265" s="115">
        <f>ROUND((QP265-MIN(QP$9:QP$497))/(MAX(QP$9:QP$497)-MIN(QP$9:QP$497))*100,0)</f>
        <v>33</v>
      </c>
      <c r="QW265" s="115">
        <f>ROUND((QQ265-MIN(QQ$9:QQ$497))/(MAX(QQ$9:QQ$497)-MIN(QQ$9:QQ$497))*100,0)</f>
        <v>35</v>
      </c>
      <c r="QX265" s="115">
        <f>ROUND((QR265-MIN(QR$9:QR$497))/(MAX(QR$9:QR$497)-MIN(QR$9:QR$497))*100,0)</f>
        <v>52</v>
      </c>
      <c r="QY265" s="115">
        <f>ROUND((QS265-MIN(QS$9:QS$497))/(MAX(QS$9:QS$497)-MIN(QS$9:QS$497))*100,0)</f>
        <v>46</v>
      </c>
      <c r="QZ265" s="114">
        <f>RANK(QN265,QN$9:QN$497,0)</f>
        <v>292</v>
      </c>
      <c r="RA265" s="115">
        <f>RANK(QO265,QO$9:QO$497,0)</f>
        <v>57</v>
      </c>
      <c r="RB265" s="115">
        <f>RANK(QP265,QP$9:QP$497,0)</f>
        <v>172</v>
      </c>
      <c r="RC265" s="115">
        <f>RANK(QQ265,QQ$9:QQ$497,0)</f>
        <v>223</v>
      </c>
      <c r="RD265" s="115">
        <f>RANK(QR265,QR$9:QR$497,0)</f>
        <v>156</v>
      </c>
      <c r="RE265" s="115">
        <f>RANK(QS265,QS$9:QS$497,0)</f>
        <v>145</v>
      </c>
      <c r="RF265" s="122"/>
      <c r="RG265" s="115">
        <f>($RH$3*(IH265+IJ265)*100*100/MAX(EX$9:EX$497)*$RO$3) +($RH$3*(II265+IJ265)*100*100/MAX(EX$9:EX$497)*$RO$4) + ($RH$3*IK265*100*100/MAX(EX$9:EX$497)*0.098)</f>
        <v>0</v>
      </c>
      <c r="RH265" s="115">
        <f>($RH$4*IL265*100*100/MAX(EZ$9:EZ$497))*$RQ$3</f>
        <v>2.7600000000000002</v>
      </c>
      <c r="RI265" s="115">
        <f>($RH$3*IM265*100*100/MAX(EY$9:EY$497))*$RQ$4</f>
        <v>0</v>
      </c>
      <c r="RJ265" s="115">
        <f>($RH$3*IN265*100*100/MAX(EX$9:EX$497))</f>
        <v>0</v>
      </c>
      <c r="RK265" s="115">
        <f>($RH$4*IO265*100*100/MAX(EZ$9:EZ$497))*$RQ$3</f>
        <v>0</v>
      </c>
      <c r="RL265" s="115">
        <f>(($RL$4*IP265*100*((100/MAX(EX$9:EX$497)+100/MAX(EZ$9:EZ$497))/2))+($RL$4*IQ265*100*((100/MAX(EX$9:EX$497)+100/MAX(EZ$9:EZ$497))/2))+($RL$4*IR265*100*((100/MAX(EX$9:EX$497)+100/MAX(EZ$9:EZ$497))/2))+($RL$4*IS265*100*((100/MAX(EX$9:EX$497)+100/MAX(EZ$9:EZ$497))/2))+($RL$4*IT265*100*((100/MAX(EX$9:EX$497)+100/MAX(EZ$9:EZ$497))/2))+($RL$4*IU265*100*((100/MAX(EX$9:EX$497)+100/MAX(EZ$9:EZ$497))/2))+($RL$4*IV265*100*((100/MAX(EX$9:EX$497)+100/MAX(EZ$9:EZ$497))/2))+($RL$4*IW265*100*((100/MAX(EX$9:EX$497)+100/MAX(EZ$9:EZ$497))/2)))*$RS$3</f>
        <v>0</v>
      </c>
      <c r="RM265" s="115">
        <f>(($RH$3*IX265*100*100/MAX(EX$9:EX$497))+($RH$3*IY265*100*100/MAX(EX$9:EX$497))+($RH$3*IZ265*100*100/MAX(EX$9:EX$497))+($RH$3*JA265*100*100/MAX(EX$9:EX$497))+($RH$3*JB265*100*100/MAX(EX$9:EX$497))+($RH$3*JC265*100*100/MAX(EX$9:EX$497))+($RH$3*JD265*100*100/MAX(EX$9:EX$497))+($RH$3*JE265*100*100/MAX(EX$9:EX$497)))*$RS$4</f>
        <v>0</v>
      </c>
      <c r="RN265" s="115">
        <f>(($RH$4*JF265*100*100/MAX(EZ$9:EZ$497)) + ($RH$4*JG265*100*100/MAX(EZ$9:EZ$497)) + ($RH$4*JH265*100*100/MAX(EZ$9:EZ$497)) + ($RH$4*JI265*100*100/MAX(EZ$9:EZ$497)) + ($RH$4*JJ265*100*100/MAX(EZ$9:EZ$497)) + ($RH$4*JK265*100*100/MAX(EZ$9:EZ$497)) + ($RH$4*JL265*100*100/MAX(EZ$9:EZ$497)) + ($RH$4*JM265*100*100/MAX(EZ$9:EZ$497)))*$RU$3</f>
        <v>2.5760000000000005</v>
      </c>
      <c r="RO265" s="115">
        <f>(($RL$4*JN265*100*((100/MAX(EX$9:EX$497)+100/MAX(EZ$9:EZ$497))/2))+($RL$4*JO265*100*((100/MAX(EX$9:EX$497)+100/MAX(EZ$9:EZ$497))/2))+($RL$4*JP265*100*((100/MAX(EX$9:EX$497)+100/MAX(EZ$9:EZ$497))/2))+($RL$4*JQ265*100*((100/MAX(EX$9:EX$497)+100/MAX(EZ$9:EZ$497))/2))+($RL$4*JR265*100*((100/MAX(EX$9:EX$497)+100/MAX(EZ$9:EZ$497))/2))+($RL$4*JS265*100*((100/MAX(EX$9:EX$497)+100/MAX(EZ$9:EZ$497))/2))+($RL$4*JT265*100*((100/MAX(EX$9:EX$497)+100/MAX(EZ$9:EZ$497))/2))+($RL$4*JU265*100*((100/MAX(EX$9:EX$497)+100/MAX(EZ$9:EZ$497))/2))+($RL$4*JV265*100*((100/MAX(EX$9:EX$497)+100/MAX(EZ$9:EZ$497))/2))+($RL$4*JW265*100*((100/MAX(EX$9:EX$497)+100/MAX(EZ$9:EZ$497))/2))+($RL$4*JX265*100*((100/MAX(EX$9:EX$497)+100/MAX(EZ$9:EZ$497))/2))+($RL$4*JY265*100*((100/MAX(EX$9:EX$497)+100/MAX(EZ$9:EZ$497))/2))+($RL$4*JZ265*100*((100/MAX(EX$9:EX$497)+100/MAX(EZ$9:EZ$497))/2)))*$RW$3/2</f>
        <v>0</v>
      </c>
      <c r="RP265" s="119">
        <f>($RJ$3*KA265*100*100/MAX(FA$9:FA$497)) + ($RJ$3*KB265*100*100/MAX(FA$9:FA$497)/2) + ($RJ$3*KC265*100*100/MAX(FA$9:FA$497)/2) + ($RJ$3*KD265*100*100/MAX(FA$9:FA$497)/4) + ($RJ$3*KE265*100*100/MAX(FA$9:FA$497)/4)</f>
        <v>0</v>
      </c>
      <c r="RQ265" s="118">
        <f>($RL$4*KF265*100*((100/MAX(EX$9:EX$497)+100/MAX(EZ$9:EZ$497)))) * ($RO$3/2) + (($RL$4*KG265*100*((100/MAX(EX$9:EX$497)+100/MAX(EZ$9:EZ$497))))+($RL$4*KH265*100*((100/MAX(EX$9:EX$497)+100/MAX(EZ$9:EZ$497))))+($RL$4*KI265*100*((100/MAX(EX$9:EX$497)+100/MAX(EZ$9:EZ$497))))+($RL$4*KJ265*100*((100/MAX(EX$9:EX$497)+100/MAX(EZ$9:EZ$497))))+($RL$4*KK265*100*((100/MAX(EX$9:EX$497)+100/MAX(EZ$9:EZ$497))))+($RL$4*KL265*100*((100/MAX(EX$9:EX$497)+100/MAX(EZ$9:EZ$497))))+($RL$4*KM265*100*((100/MAX(EX$9:EX$497)+100/MAX(EZ$9:EZ$497))))+($RL$4*KN265*100*((100/MAX(EX$9:EX$497)+100/MAX(EZ$9:EZ$497))))+($RL$4*KO265*100*((100/MAX(EX$9:EX$497)+100/MAX(EZ$9:EZ$497))))+($RL$4*KP265*100*((100/MAX(EX$9:EX$497)+100/MAX(EZ$9:EZ$497))))+($RL$4*KQ265*100*((100/MAX(EX$9:EX$497)+100/MAX(EZ$9:EZ$497))))+($RL$4*KR265*100*((100/MAX(EX$9:EX$497)+100/MAX(EZ$9:EZ$497))))+($RL$4*KS265*100*((100/MAX(EX$9:EX$497)+100/MAX(EZ$9:EZ$497))))+($RL$4*KV265*100*((100/MAX(EX$9:EX$497)+100/MAX(EZ$9:EZ$497))))) * (($RO$3+$RO$4)/6)</f>
        <v>0</v>
      </c>
      <c r="RR265" s="115">
        <f>(($RL$4*KW265*100*((100/MAX(EX$9:EX$497)+100/MAX(EZ$9:EZ$497))))) * ($RO$3/2) + (($RL$4*KX265*100*((100/MAX(EX$9:EX$497)+100/MAX(EZ$9:EZ$497))))+($RL$4*KY265*100*((100/MAX(EX$9:EX$497)+100/MAX(EZ$9:EZ$497))))+($RL$4*KZ265*100*((100/MAX(EX$9:EX$497)+100/MAX(EZ$9:EZ$497))))+($RL$4*LA265*100*((100/MAX(EX$9:EX$497)+100/MAX(EZ$9:EZ$497))))+($RL$4*LB265*100*((100/MAX(EX$9:EX$497)+100/MAX(EZ$9:EZ$497))))+($RL$4*LC265*100*((100/MAX(EX$9:EX$497)+100/MAX(EZ$9:EZ$497))))) * (($RO$3+$RO$4)/6)</f>
        <v>0</v>
      </c>
      <c r="RS265" s="119">
        <f>(($RL$4*LD265*100*((100/MAX(EX$9:EX$497)+100/MAX(EZ$9:EZ$497))))+($RL$4*LE265*100*((100/MAX(EX$9:EX$497)+100/MAX(EZ$9:EZ$497))))) * (($RO$3+$RO$4)/6)</f>
        <v>0</v>
      </c>
      <c r="RT265" s="118">
        <f>($RJ$4*LH265*100*(100/MAX(EV$9:EV$497)))+($RJ$4*LI265*100*(100/MAX(EV$9:EV$497)))</f>
        <v>0</v>
      </c>
      <c r="RU265" s="119">
        <f>($RJ$4*LJ265*(100/MAX(EV$9:EV$497)))/2 + ($RL$3*LK265*(100/MAX(EW$9:EW$497))) + ($RJ$4*LL265*(100/MAX(EV$9:EV$497)))/4 + ($RL$3*LM265*(100/MAX(EW$9:EW$497)))</f>
        <v>0</v>
      </c>
      <c r="RV265" s="118">
        <f>($RJ$4*LN265*100*100/MAX(EV$9:EV$497)/2)+($RJ$4*LO265*100*100/MAX(EV$9:EV$497)/2)+($RJ$4*LP265*100*100/MAX(EV$9:EV$497))+($RJ$4*LQ265*100*100/MAX(EV$9:EV$497))+($RJ$4*LR265*100*100/MAX(EV$9:EV$497))</f>
        <v>0</v>
      </c>
      <c r="RW265" s="115">
        <f>($RJ$4*LS265*100*100/MAX(EV$9:EV$497)) + (($RJ$4*LT265*100*100/MAX(EV$9:EV$497))+($RJ$4*LU265*100*100/MAX(EV$9:EV$497))+($RJ$4*LV265*100*100/MAX(EV$9:EV$497))+($RJ$4*LW265*100*100/MAX(EV$9:EV$497))+($RJ$4*LX265*100*100/MAX(EV$9:EV$497))+($RJ$4*LY265*100*100/MAX(EV$9:EV$497))+($RJ$4*LZ265*100*100/MAX(EV$9:EV$497))+($RJ$4*MA265*100*100/MAX(EV$9:EV$497)))/2</f>
        <v>5.8988764044943833</v>
      </c>
      <c r="RX265" s="119">
        <f>($RJ$4*MB265*100*100/MAX(EV$9:EV$497))+($RJ$4*MC265*100*100/MAX(EV$9:EV$497))+($RJ$4*MD265*100*100/MAX(EV$9:EV$497))+($RJ$4*ME265*100*100/MAX(EV$9:EV$497))+($RJ$4*MF265*100*100/MAX(EV$9:EV$497))+($RJ$4*MG265*100*100/MAX(EV$9:EV$497))+($RJ$4*MH265*100*100/MAX(EV$9:EV$497))+($RJ$4*MI265*100*100/MAX(EV$9:EV$497))+($RJ$4*MJ265*100*100/MAX(EV$9:EV$497))+($RJ$4*MK265*100*100/MAX(EV$9:EV$497))+($RJ$4*ML265*100*100/MAX(EV$9:EV$497))+($RJ$4*MM265*100*100/MAX(EV$9:EV$497))+($RJ$4*MN265*100*100/MAX(EV$9:EV$497))</f>
        <v>0</v>
      </c>
      <c r="RY265" s="118">
        <f>($RJ$4*MQ265*100*100/MAX(EV$9:EV$497))/2 + (($RJ$4*MR265*100*100/MAX(EV$9:EV$497))+($RJ$4*MS265*100*100/MAX(EV$9:EV$497))+($RJ$4*MT265*100*100/MAX(EV$9:EV$497))+($RJ$4*MU265*100*100/MAX(EV$9:EV$497))+($RJ$4*MV265*100*100/MAX(EV$9:EV$497))+($RJ$4*MW265*100*100/MAX(EV$9:EV$497))+($RJ$4*MX265*100*100/MAX(EV$9:EV$497))+($RJ$4*MY265*100*100/MAX(EV$9:EV$497))+($RJ$4*MZ265*100*100/MAX(EV$9:EV$497))+($RJ$4*NA265*100*100/MAX(EV$9:EV$497))+($RJ$4*NB265*100*100/MAX(EV$9:EV$497))+($RJ$4*NC265*100*100/MAX(EV$9:EV$497))+($RJ$4*ND265*100*100/MAX(EV$9:EV$497))+($RJ$4*NG265*100*100/MAX(EV$9:EV$497)))/4</f>
        <v>2.9494382022471917</v>
      </c>
      <c r="RZ265" s="115">
        <f>($RJ$4*NH265*100*100/MAX(EV$9:EV$497))/2 + (($RJ$4*NI265*100*100/MAX(EV$9:EV$497))+($RJ$4*NJ265*100*100/MAX(EV$9:EV$497))+($RJ$4*NK265*100*100/MAX(EV$9:EV$497))+($RJ$4*NL265*100*100/MAX(EV$9:EV$497))+($RJ$4*NM265*100*100/MAX(EV$9:EV$497))+($RJ$4*NN265*100*100/MAX(EV$9:EV$497)))/4</f>
        <v>0</v>
      </c>
      <c r="SA265" s="117">
        <f>(($RJ$4*NO265*100*100/MAX(EV$9:EV$497))+($RJ$4*NP265*100*100/MAX(EV$9:EV$497)))/4</f>
        <v>0</v>
      </c>
      <c r="SB265" s="118">
        <f>SUM(RG265:SA265)</f>
        <v>14.184314606741575</v>
      </c>
      <c r="SC265" s="115">
        <f>RG265 + RJ265 + RL265 + RM265 + RO265 + SUM(RQ265:RS265)/2 +  SUM(RT265:SA265)/5</f>
        <v>1.7696629213483148</v>
      </c>
      <c r="SD265" s="115">
        <f>(RH265+RK265+RL265/$RS$3*$RU$3+RN265)*$RY$3+RO265+SUM(RQ265:RS265)/5 + SUM(RT265:SA265)/4</f>
        <v>25.458478651685397</v>
      </c>
      <c r="SE265" s="115">
        <f>RG265+RJ265+RL265/$RS$3+RM265/$RS$4+RO265 + SUM(RQ265:RS265)/2 +  SUM(RT265:SA265)/5</f>
        <v>1.7696629213483148</v>
      </c>
      <c r="SF265" s="115">
        <f>RI265*$RY$4+RL265+RO265 + SUM(RQ265:RS265)/5 +  SUM(RT265:SA265)/4</f>
        <v>2.2120786516853936</v>
      </c>
      <c r="SG265" s="115">
        <f>RP265*2 + SUM(RT265:SA265)</f>
        <v>8.8483146067415746</v>
      </c>
      <c r="SH265" s="115">
        <f>ROUND(SB265/MAX(SB$9:SB$497)*100,0)</f>
        <v>18</v>
      </c>
      <c r="SI265" s="115">
        <f>ROUND(SC265/MAX(SC$9:SC$497)*100,0)</f>
        <v>3</v>
      </c>
      <c r="SJ265" s="115">
        <f>ROUND(SD265/MAX(SD$9:SD$497)*100,0)</f>
        <v>41</v>
      </c>
      <c r="SK265" s="115">
        <f>ROUND(SE265/MAX(SE$9:SE$497)*100,0)</f>
        <v>1</v>
      </c>
      <c r="SL265" s="115">
        <f>ROUND(SF265/MAX(SF$9:SF$497)*100,0)</f>
        <v>5</v>
      </c>
      <c r="SM265" s="121">
        <f>ROUND(SG265/MAX(SG$9:SG$497)*100,0)</f>
        <v>8</v>
      </c>
      <c r="SN265" s="115">
        <f>ROUND(AVERAGEIF($ES$9:$ES$497,$ES265,SH$9:SH$497),0)</f>
        <v>12</v>
      </c>
      <c r="SO265" s="115">
        <f>ROUND(AVERAGEIF($ES$9:$ES$497,$ES265,SI$9:SI$497),0)</f>
        <v>5</v>
      </c>
      <c r="SP265" s="115">
        <f>ROUND(AVERAGEIF($ES$9:$ES$497,$ES265,SJ$9:SJ$497),0)</f>
        <v>26</v>
      </c>
      <c r="SQ265" s="115">
        <f>ROUND(AVERAGEIF($ES$9:$ES$497,$ES265,SK$9:SK$497),0)</f>
        <v>6</v>
      </c>
      <c r="SR265" s="115">
        <f>ROUND(AVERAGEIF($ES$9:$ES$497,$ES265,SL$9:SL$497),0)</f>
        <v>8</v>
      </c>
      <c r="SS265" s="121">
        <f>ROUND(AVERAGEIF($ES$9:$ES$497,$ES265,SM$9:SM$497),0)</f>
        <v>4</v>
      </c>
      <c r="ST265" s="114">
        <f>RANK(SB265,SB$9:SB$497,0)</f>
        <v>219</v>
      </c>
      <c r="SU265" s="115">
        <f>RANK(SC265,SC$9:SC$497,0)</f>
        <v>213</v>
      </c>
      <c r="SV265" s="115">
        <f>RANK(SD265,SD$9:SD$497,0)</f>
        <v>25</v>
      </c>
      <c r="SW265" s="115">
        <f>RANK(SE265,SE$9:SE$497,0)</f>
        <v>213</v>
      </c>
      <c r="SX265" s="115">
        <f>RANK(SF265,SF$9:SF$497,0)</f>
        <v>134</v>
      </c>
      <c r="SY265" s="115">
        <f>RANK(SG265,SG$9:SG$497,0)</f>
        <v>94</v>
      </c>
      <c r="SZ265" s="115">
        <f>COUNTIFS(SB$9:SB$497,"&gt;"&amp;SB265,$ES$9:$ES$497,$ES265)+1</f>
        <v>24</v>
      </c>
      <c r="TA265" s="115">
        <f>COUNTIFS(SC$9:SC$497,"&gt;"&amp;SC265,$ES$9:$ES$497,$ES265)+1</f>
        <v>23</v>
      </c>
      <c r="TB265" s="115">
        <f>COUNTIFS(SD$9:SD$497,"&gt;"&amp;SD265,$ES$9:$ES$497,$ES265)+1</f>
        <v>23</v>
      </c>
      <c r="TC265" s="115">
        <f>COUNTIFS(SE$9:SE$497,"&gt;"&amp;SE265,$ES$9:$ES$497,$ES265)+1</f>
        <v>23</v>
      </c>
      <c r="TD265" s="115">
        <f>COUNTIFS(SF$9:SF$497,"&gt;"&amp;SF265,$ES$9:$ES$497,$ES265)+1</f>
        <v>23</v>
      </c>
      <c r="TE265" s="117">
        <f>COUNTIFS(SG$9:SG$497,"&gt;"&amp;SG265,$ES$9:$ES$497,$ES265)+1</f>
        <v>10</v>
      </c>
      <c r="TF265" s="118">
        <f>MAX(PH265:PM265)+SH265</f>
        <v>85</v>
      </c>
      <c r="TG265" s="115">
        <f t="shared" ref="TG265:TK266" si="533">PH265+SI265</f>
        <v>58</v>
      </c>
      <c r="TH265" s="115">
        <f t="shared" si="533"/>
        <v>108</v>
      </c>
      <c r="TI265" s="115">
        <f t="shared" si="533"/>
        <v>65</v>
      </c>
      <c r="TJ265" s="115">
        <f t="shared" si="533"/>
        <v>60</v>
      </c>
      <c r="TK265" s="115">
        <f t="shared" si="533"/>
        <v>74</v>
      </c>
      <c r="TL265" s="117">
        <f>PM265+SM265</f>
        <v>69</v>
      </c>
      <c r="TM265" s="118">
        <f>ROUND(TF265/MAX(TF$9:TF$497)*100,0)</f>
        <v>47</v>
      </c>
      <c r="TN265" s="115">
        <f>ROUND(TG265/MAX(TG$9:TG$497)*100,0)</f>
        <v>32</v>
      </c>
      <c r="TO265" s="115">
        <f>ROUND(TH265/MAX(TH$9:TH$497)*100,0)</f>
        <v>59</v>
      </c>
      <c r="TP265" s="115">
        <f>ROUND(TI265/MAX(TI$9:TI$497)*100,0)</f>
        <v>36</v>
      </c>
      <c r="TQ265" s="115">
        <f>ROUND(TJ265/MAX(TJ$9:TJ$497)*100,0)</f>
        <v>30</v>
      </c>
      <c r="TR265" s="115">
        <f>ROUND(TK265/MAX(TK$9:TK$497)*100,0)</f>
        <v>38</v>
      </c>
      <c r="TS265" s="119">
        <f>ROUND(TL265/MAX(TL$9:TL$497)*100,0)</f>
        <v>35</v>
      </c>
      <c r="TT265" s="120">
        <f>RANK(TM265,TM$9:TM$497,0)</f>
        <v>177</v>
      </c>
      <c r="TU265" s="115">
        <f>RANK(TN265,TN$9:TN$497,0)</f>
        <v>194</v>
      </c>
      <c r="TV265" s="115">
        <f>RANK(TO265,TO$9:TO$497,0)</f>
        <v>24</v>
      </c>
      <c r="TW265" s="115">
        <f>RANK(TP265,TP$9:TP$497,0)</f>
        <v>162</v>
      </c>
      <c r="TX265" s="115">
        <f>RANK(TQ265,TQ$9:TQ$497,0)</f>
        <v>149</v>
      </c>
      <c r="TY265" s="115">
        <f>RANK(TR265,TR$9:TR$497,0)</f>
        <v>111</v>
      </c>
      <c r="TZ265" s="121">
        <f>RANK(TS265,TS$9:TS$497,0)</f>
        <v>104</v>
      </c>
      <c r="UA265" s="132"/>
      <c r="UB265" s="7" t="s">
        <v>1</v>
      </c>
    </row>
    <row r="266" spans="1:548" x14ac:dyDescent="0.15">
      <c r="A266" s="183">
        <v>258</v>
      </c>
      <c r="B266" s="200" t="s">
        <v>1155</v>
      </c>
      <c r="C266" s="143"/>
      <c r="D266" s="143"/>
      <c r="E266" s="161" t="s">
        <v>518</v>
      </c>
      <c r="F266" s="65">
        <v>81</v>
      </c>
      <c r="G266" s="65" t="s">
        <v>908</v>
      </c>
      <c r="H266" s="144" t="s">
        <v>1020</v>
      </c>
      <c r="I266" s="66" t="s">
        <v>521</v>
      </c>
      <c r="J266" s="67" t="s">
        <v>521</v>
      </c>
      <c r="K266" s="67" t="s">
        <v>521</v>
      </c>
      <c r="L266" s="67" t="s">
        <v>521</v>
      </c>
      <c r="M266" s="67" t="s">
        <v>521</v>
      </c>
      <c r="N266" s="67" t="s">
        <v>521</v>
      </c>
      <c r="O266" s="67" t="s">
        <v>521</v>
      </c>
      <c r="P266" s="67" t="s">
        <v>521</v>
      </c>
      <c r="Q266" s="67" t="s">
        <v>521</v>
      </c>
      <c r="R266" s="68" t="s">
        <v>521</v>
      </c>
      <c r="S266" s="69" t="s">
        <v>521</v>
      </c>
      <c r="T266" s="67" t="s">
        <v>521</v>
      </c>
      <c r="U266" s="67" t="s">
        <v>521</v>
      </c>
      <c r="V266" s="67" t="s">
        <v>521</v>
      </c>
      <c r="W266" s="67" t="s">
        <v>521</v>
      </c>
      <c r="X266" s="67" t="s">
        <v>521</v>
      </c>
      <c r="Y266" s="67" t="s">
        <v>521</v>
      </c>
      <c r="Z266" s="67" t="s">
        <v>521</v>
      </c>
      <c r="AA266" s="67" t="s">
        <v>521</v>
      </c>
      <c r="AB266" s="68" t="s">
        <v>521</v>
      </c>
      <c r="AC266" s="69" t="s">
        <v>521</v>
      </c>
      <c r="AD266" s="67" t="s">
        <v>521</v>
      </c>
      <c r="AE266" s="67" t="s">
        <v>521</v>
      </c>
      <c r="AF266" s="67" t="s">
        <v>521</v>
      </c>
      <c r="AG266" s="67" t="s">
        <v>521</v>
      </c>
      <c r="AH266" s="67" t="s">
        <v>521</v>
      </c>
      <c r="AI266" s="67" t="s">
        <v>521</v>
      </c>
      <c r="AJ266" s="67" t="s">
        <v>521</v>
      </c>
      <c r="AK266" s="67" t="s">
        <v>521</v>
      </c>
      <c r="AL266" s="68" t="s">
        <v>521</v>
      </c>
      <c r="AM266" s="69" t="s">
        <v>521</v>
      </c>
      <c r="AN266" s="67" t="s">
        <v>521</v>
      </c>
      <c r="AO266" s="67" t="s">
        <v>521</v>
      </c>
      <c r="AP266" s="67" t="s">
        <v>521</v>
      </c>
      <c r="AQ266" s="67" t="s">
        <v>521</v>
      </c>
      <c r="AR266" s="67" t="s">
        <v>521</v>
      </c>
      <c r="AS266" s="67" t="s">
        <v>521</v>
      </c>
      <c r="AT266" s="67" t="s">
        <v>521</v>
      </c>
      <c r="AU266" s="67" t="s">
        <v>521</v>
      </c>
      <c r="AV266" s="68" t="s">
        <v>521</v>
      </c>
      <c r="AW266" s="69" t="s">
        <v>521</v>
      </c>
      <c r="AX266" s="67" t="s">
        <v>521</v>
      </c>
      <c r="AY266" s="67" t="s">
        <v>521</v>
      </c>
      <c r="AZ266" s="67" t="s">
        <v>521</v>
      </c>
      <c r="BA266" s="67" t="s">
        <v>521</v>
      </c>
      <c r="BB266" s="67" t="s">
        <v>521</v>
      </c>
      <c r="BC266" s="67" t="s">
        <v>521</v>
      </c>
      <c r="BD266" s="67" t="s">
        <v>521</v>
      </c>
      <c r="BE266" s="67" t="s">
        <v>521</v>
      </c>
      <c r="BF266" s="68" t="s">
        <v>521</v>
      </c>
      <c r="BG266" s="69" t="s">
        <v>521</v>
      </c>
      <c r="BH266" s="67" t="s">
        <v>521</v>
      </c>
      <c r="BI266" s="67" t="s">
        <v>521</v>
      </c>
      <c r="BJ266" s="67" t="s">
        <v>521</v>
      </c>
      <c r="BK266" s="67" t="s">
        <v>521</v>
      </c>
      <c r="BL266" s="67" t="s">
        <v>521</v>
      </c>
      <c r="BM266" s="67" t="s">
        <v>521</v>
      </c>
      <c r="BN266" s="67" t="s">
        <v>521</v>
      </c>
      <c r="BO266" s="67" t="s">
        <v>521</v>
      </c>
      <c r="BP266" s="68" t="s">
        <v>521</v>
      </c>
      <c r="BQ266" s="70" t="s">
        <v>521</v>
      </c>
      <c r="BR266" s="67" t="s">
        <v>521</v>
      </c>
      <c r="BS266" s="67" t="s">
        <v>521</v>
      </c>
      <c r="BT266" s="67" t="s">
        <v>521</v>
      </c>
      <c r="BU266" s="67" t="s">
        <v>521</v>
      </c>
      <c r="BV266" s="67" t="s">
        <v>521</v>
      </c>
      <c r="BW266" s="67" t="s">
        <v>521</v>
      </c>
      <c r="BX266" s="67" t="s">
        <v>521</v>
      </c>
      <c r="BY266" s="67" t="s">
        <v>521</v>
      </c>
      <c r="BZ266" s="68" t="s">
        <v>521</v>
      </c>
      <c r="CA266" s="69" t="s">
        <v>521</v>
      </c>
      <c r="CB266" s="67" t="s">
        <v>521</v>
      </c>
      <c r="CC266" s="67" t="s">
        <v>521</v>
      </c>
      <c r="CD266" s="67" t="s">
        <v>521</v>
      </c>
      <c r="CE266" s="67" t="s">
        <v>521</v>
      </c>
      <c r="CF266" s="67" t="s">
        <v>521</v>
      </c>
      <c r="CG266" s="67" t="s">
        <v>521</v>
      </c>
      <c r="CH266" s="67" t="s">
        <v>521</v>
      </c>
      <c r="CI266" s="67" t="s">
        <v>521</v>
      </c>
      <c r="CJ266" s="68" t="s">
        <v>521</v>
      </c>
      <c r="CK266" s="69" t="s">
        <v>521</v>
      </c>
      <c r="CL266" s="67" t="s">
        <v>521</v>
      </c>
      <c r="CM266" s="67" t="s">
        <v>521</v>
      </c>
      <c r="CN266" s="67" t="s">
        <v>521</v>
      </c>
      <c r="CO266" s="67" t="s">
        <v>521</v>
      </c>
      <c r="CP266" s="67" t="s">
        <v>521</v>
      </c>
      <c r="CQ266" s="67" t="s">
        <v>521</v>
      </c>
      <c r="CR266" s="67" t="s">
        <v>521</v>
      </c>
      <c r="CS266" s="67" t="s">
        <v>521</v>
      </c>
      <c r="CT266" s="68" t="s">
        <v>521</v>
      </c>
      <c r="CU266" s="69" t="s">
        <v>521</v>
      </c>
      <c r="CV266" s="67" t="s">
        <v>521</v>
      </c>
      <c r="CW266" s="67" t="s">
        <v>521</v>
      </c>
      <c r="CX266" s="67" t="s">
        <v>521</v>
      </c>
      <c r="CY266" s="67" t="s">
        <v>521</v>
      </c>
      <c r="CZ266" s="67" t="s">
        <v>521</v>
      </c>
      <c r="DA266" s="67" t="s">
        <v>521</v>
      </c>
      <c r="DB266" s="67" t="s">
        <v>521</v>
      </c>
      <c r="DC266" s="67" t="s">
        <v>521</v>
      </c>
      <c r="DD266" s="68" t="s">
        <v>521</v>
      </c>
      <c r="DE266" s="69" t="s">
        <v>521</v>
      </c>
      <c r="DF266" s="71" t="s">
        <v>521</v>
      </c>
      <c r="DG266" s="67" t="s">
        <v>521</v>
      </c>
      <c r="DH266" s="67" t="s">
        <v>521</v>
      </c>
      <c r="DI266" s="67" t="s">
        <v>521</v>
      </c>
      <c r="DJ266" s="67" t="s">
        <v>521</v>
      </c>
      <c r="DK266" s="67" t="s">
        <v>521</v>
      </c>
      <c r="DL266" s="67" t="s">
        <v>521</v>
      </c>
      <c r="DM266" s="67" t="s">
        <v>521</v>
      </c>
      <c r="DN266" s="68" t="s">
        <v>521</v>
      </c>
      <c r="DO266" s="70" t="s">
        <v>521</v>
      </c>
      <c r="DP266" s="71" t="s">
        <v>521</v>
      </c>
      <c r="DQ266" s="67" t="s">
        <v>521</v>
      </c>
      <c r="DR266" s="67" t="s">
        <v>521</v>
      </c>
      <c r="DS266" s="67" t="s">
        <v>521</v>
      </c>
      <c r="DT266" s="67" t="s">
        <v>521</v>
      </c>
      <c r="DU266" s="67" t="s">
        <v>521</v>
      </c>
      <c r="DV266" s="67" t="s">
        <v>521</v>
      </c>
      <c r="DW266" s="67" t="s">
        <v>521</v>
      </c>
      <c r="DX266" s="72" t="s">
        <v>521</v>
      </c>
      <c r="DY266" s="146" t="s">
        <v>522</v>
      </c>
      <c r="DZ266" s="74">
        <v>3</v>
      </c>
      <c r="EA266" s="74">
        <v>4</v>
      </c>
      <c r="EB266" s="74">
        <v>5</v>
      </c>
      <c r="EC266" s="75">
        <v>5</v>
      </c>
      <c r="ED266" s="168" t="s">
        <v>522</v>
      </c>
      <c r="EE266" s="74">
        <f>DZ266</f>
        <v>3</v>
      </c>
      <c r="EF266" s="74">
        <f>DZ266*EA266</f>
        <v>12</v>
      </c>
      <c r="EG266" s="74">
        <f>DZ266*EA266*EB266</f>
        <v>60</v>
      </c>
      <c r="EH266" s="77">
        <f>DZ266*EA266*EB266*EC266</f>
        <v>300</v>
      </c>
      <c r="EI266" s="73">
        <v>10</v>
      </c>
      <c r="EJ266" s="147">
        <v>50</v>
      </c>
      <c r="EK266" s="147">
        <v>270</v>
      </c>
      <c r="EL266" s="147">
        <v>450</v>
      </c>
      <c r="EM266" s="158">
        <v>1350</v>
      </c>
      <c r="EN266" s="78">
        <v>1</v>
      </c>
      <c r="EO266" s="79">
        <f>(EJ266/EE266)/EI266</f>
        <v>1.6666666666666667</v>
      </c>
      <c r="EP266" s="79">
        <f>(EK266/EF266)/EI266</f>
        <v>2.25</v>
      </c>
      <c r="EQ266" s="79">
        <f>(EL266/EG266)/EI266</f>
        <v>0.75</v>
      </c>
      <c r="ER266" s="80">
        <f>(EM266/EH266)/EI266</f>
        <v>0.45</v>
      </c>
      <c r="ES266" s="128" t="s">
        <v>564</v>
      </c>
      <c r="ET266" s="82"/>
      <c r="EU266" s="83">
        <v>4</v>
      </c>
      <c r="EV266" s="146">
        <v>55</v>
      </c>
      <c r="EW266" s="147">
        <v>28</v>
      </c>
      <c r="EX266" s="147">
        <v>75</v>
      </c>
      <c r="EY266" s="147">
        <v>26</v>
      </c>
      <c r="EZ266" s="147">
        <v>13</v>
      </c>
      <c r="FA266" s="147">
        <v>11</v>
      </c>
      <c r="FB266" s="147">
        <v>91</v>
      </c>
      <c r="FC266" s="147">
        <v>98</v>
      </c>
      <c r="FD266" s="74">
        <f>EX266+EZ266</f>
        <v>88</v>
      </c>
      <c r="FE266" s="84">
        <f>EX266+FC266</f>
        <v>173</v>
      </c>
      <c r="FF266" s="73">
        <f>RANK(EV266,$EV$9:$EV$497,0)</f>
        <v>258</v>
      </c>
      <c r="FG266" s="74">
        <f>RANK(EW266,$EW$9:$EW$497,0)</f>
        <v>306</v>
      </c>
      <c r="FH266" s="74">
        <f>RANK(EX266,$EX$9:$EX$497,0)</f>
        <v>68</v>
      </c>
      <c r="FI266" s="74">
        <f>RANK(EY266,$EY$9:$EY$497,0)</f>
        <v>265</v>
      </c>
      <c r="FJ266" s="74">
        <f>RANK(EZ266,$EZ$9:$EZ$497,0)</f>
        <v>281</v>
      </c>
      <c r="FK266" s="74">
        <f>RANK(FA266,$FA$9:$FA$497,0)</f>
        <v>295</v>
      </c>
      <c r="FL266" s="74">
        <f>RANK(FB266,$FB$9:$FB$497,0)</f>
        <v>29</v>
      </c>
      <c r="FM266" s="74">
        <f>RANK(FC266,$FC$9:$FC$497,0)</f>
        <v>21</v>
      </c>
      <c r="FN266" s="74">
        <f>RANK(FD266,$FD$9:$FD$497,0)</f>
        <v>130</v>
      </c>
      <c r="FO266" s="84">
        <f>RANK(FE266,$FE$9:$FE$497,0)</f>
        <v>35</v>
      </c>
      <c r="FP266" s="73">
        <f>COUNTIFS($EV$9:$EV$497,"&gt;"&amp;EV266,$ES$9:$ES$497,ES266)+1</f>
        <v>59</v>
      </c>
      <c r="FQ266" s="74">
        <f>COUNTIFS($EW$9:$EW$497,"&gt;"&amp;EW266,$ES$9:$ES$497,ES266)+1</f>
        <v>75</v>
      </c>
      <c r="FR266" s="74">
        <f>COUNTIFS($EX$9:$EX$497,"&gt;"&amp;EX266,$ES$9:$ES$497,ES266)+1</f>
        <v>23</v>
      </c>
      <c r="FS266" s="74">
        <f>COUNTIFS($EY$9:$EY$497,"&gt;"&amp;EY266,$ES$9:$ES$497,ES266)+1</f>
        <v>64</v>
      </c>
      <c r="FT266" s="74">
        <f>COUNTIFS($EZ$9:$EZ$497,"&gt;"&amp;EZ266,$ES$9:$ES$497,ES266)+1</f>
        <v>76</v>
      </c>
      <c r="FU266" s="74">
        <f>COUNTIFS($FA$9:$FA$497,"&gt;"&amp;FA266,$ES$9:$ES$497,ES266)+1</f>
        <v>83</v>
      </c>
      <c r="FV266" s="74">
        <f>COUNTIFS($FB$9:$FB$497,"&gt;"&amp;FB266,$ES$9:$ES$497,ES266)+1</f>
        <v>23</v>
      </c>
      <c r="FW266" s="74">
        <f>COUNTIFS($FC$9:$FC$497,"&gt;"&amp;FC266,$ES$9:$ES$497,ES266)+1</f>
        <v>18</v>
      </c>
      <c r="FX266" s="74">
        <f>COUNTIFS($FD$9:$FD$497,"&gt;"&amp;FD266,$ES$9:$ES$497,ES266)+1</f>
        <v>34</v>
      </c>
      <c r="FY266" s="84">
        <f>COUNTIFS($FE$9:$FE$497,"&gt;"&amp;FE266,$ES$9:$ES$497,ES266)+1</f>
        <v>20</v>
      </c>
      <c r="FZ266" s="85">
        <f t="shared" si="531"/>
        <v>0.68</v>
      </c>
      <c r="GA266" s="86">
        <f t="shared" si="531"/>
        <v>0.35</v>
      </c>
      <c r="GB266" s="86">
        <f t="shared" si="531"/>
        <v>0.93</v>
      </c>
      <c r="GC266" s="86">
        <f t="shared" si="531"/>
        <v>0.32</v>
      </c>
      <c r="GD266" s="86">
        <f t="shared" si="531"/>
        <v>0.16</v>
      </c>
      <c r="GE266" s="86">
        <f t="shared" si="531"/>
        <v>0.14000000000000001</v>
      </c>
      <c r="GF266" s="86">
        <f t="shared" si="531"/>
        <v>1.1200000000000001</v>
      </c>
      <c r="GG266" s="86">
        <f t="shared" si="531"/>
        <v>1.21</v>
      </c>
      <c r="GH266" s="86">
        <f t="shared" si="531"/>
        <v>1.0900000000000001</v>
      </c>
      <c r="GI266" s="87">
        <f t="shared" si="531"/>
        <v>2.14</v>
      </c>
      <c r="GJ266" s="85">
        <f>ROUND(((FZ266-AVERAGE(FZ$9:FZ$497))/STDEVP(FZ$9:FZ$497)*10+50),2)</f>
        <v>38.840000000000003</v>
      </c>
      <c r="GK266" s="86">
        <f>ROUND(((GA266-AVERAGE(GA$9:GA$497))/STDEVP(GA$9:GA$497)*10+50),2)</f>
        <v>39.83</v>
      </c>
      <c r="GL266" s="86">
        <f>ROUND(((GB266-AVERAGE(GB$9:GB$497))/STDEVP(GB$9:GB$497)*10+50),2)</f>
        <v>63.04</v>
      </c>
      <c r="GM266" s="86">
        <f>ROUND(((GC266-AVERAGE(GC$9:GC$497))/STDEVP(GC$9:GC$497)*10+50),2)</f>
        <v>39.67</v>
      </c>
      <c r="GN266" s="86">
        <f>ROUND(((GD266-AVERAGE(GD$9:GD$497))/STDEVP(GD$9:GD$497)*10+50),2)</f>
        <v>42.05</v>
      </c>
      <c r="GO266" s="86">
        <f>ROUND(((GE266-AVERAGE(GE$9:GE$497))/STDEVP(GE$9:GE$497)*10+50),2)</f>
        <v>42.44</v>
      </c>
      <c r="GP266" s="86">
        <f>ROUND(((GF266-AVERAGE(GF$9:GF$497))/STDEVP(GF$9:GF$497)*10+50),2)</f>
        <v>65.27</v>
      </c>
      <c r="GQ266" s="86">
        <f>ROUND(((GG266-AVERAGE(GG$9:GG$497))/STDEVP(GG$9:GG$497)*10+50),2)</f>
        <v>68.11</v>
      </c>
      <c r="GR266" s="86">
        <f>ROUND(((GH266-AVERAGE(GH$9:GH$497))/STDEVP(GH$9:GH$497)*10+50),2)</f>
        <v>54.2</v>
      </c>
      <c r="GS266" s="87">
        <f>ROUND(((GI266-AVERAGE(GI$9:GI$497))/STDEVP(GI$9:GI$497)*10+50),2)</f>
        <v>69.44</v>
      </c>
      <c r="GT266" s="73">
        <f>RANK(GJ266,$GJ$9:$GJ$497,0)</f>
        <v>373</v>
      </c>
      <c r="GU266" s="74">
        <f>RANK(GK266,$GK$9:$GK$497,0)</f>
        <v>378</v>
      </c>
      <c r="GV266" s="74">
        <f>RANK(GL266,$GL$9:$GL$497,0)</f>
        <v>47</v>
      </c>
      <c r="GW266" s="74">
        <f>RANK(GM266,$GM$9:$GM$497,0)</f>
        <v>371</v>
      </c>
      <c r="GX266" s="74">
        <f>RANK(GN266,$GN$9:$GN$497,0)</f>
        <v>361</v>
      </c>
      <c r="GY266" s="74">
        <f>RANK(GO266,$GO$9:$GO$497,0)</f>
        <v>362</v>
      </c>
      <c r="GZ266" s="74">
        <f>RANK(GP266,$GP$9:$GP$497,0)</f>
        <v>26</v>
      </c>
      <c r="HA266" s="74">
        <f>RANK(GQ266,$GQ$9:$GQ$497,0)</f>
        <v>19</v>
      </c>
      <c r="HB266" s="74">
        <f>RANK(GR266,$GR$9:$GR$497,0)</f>
        <v>114</v>
      </c>
      <c r="HC266" s="84">
        <f>RANK(GS266,$GS$9:$GS$497,0)</f>
        <v>20</v>
      </c>
      <c r="HD266" s="85">
        <f>ROUND(AVERAGEIF($ES$9:$ES$497,$ES266,$FZ$9:$FZ$497),2)</f>
        <v>0.92</v>
      </c>
      <c r="HE266" s="86">
        <f>ROUND(AVERAGEIF($ES$9:$ES$497,$ES266,$GA$9:$GA$497),2)</f>
        <v>0.65</v>
      </c>
      <c r="HF266" s="86">
        <f>ROUND(AVERAGEIF($ES$9:$ES$497,$ES266,$GB$9:$GB$497),2)</f>
        <v>0.69</v>
      </c>
      <c r="HG266" s="86">
        <f>ROUND(AVERAGEIF($ES$9:$ES$497,$ES266,$GC$9:$GC$497),2)</f>
        <v>0.54</v>
      </c>
      <c r="HH266" s="86">
        <f>ROUND(AVERAGEIF($ES$9:$ES$497,$ES266,$GD$9:$GD$497),2)</f>
        <v>0.32</v>
      </c>
      <c r="HI266" s="86">
        <f>ROUND(AVERAGEIF($ES$9:$ES$497,$ES266,$GE$9:$GE$497),2)</f>
        <v>0.33</v>
      </c>
      <c r="HJ266" s="86">
        <f>ROUND(AVERAGEIF($ES$9:$ES$497,$ES266,$GF$9:$GF$497),2)</f>
        <v>0.98</v>
      </c>
      <c r="HK266" s="86">
        <f>ROUND(AVERAGEIF($ES$9:$ES$497,$ES266,$GG$9:$GG$497),2)</f>
        <v>0.86</v>
      </c>
      <c r="HL266" s="86">
        <f>ROUND(AVERAGEIF($ES$9:$ES$497,$ES266,$GH$9:$GH$497),2)</f>
        <v>1.01</v>
      </c>
      <c r="HM266" s="87">
        <f>ROUND(AVERAGEIF($ES$9:$ES$497,$ES266,$GI$9:$GI$497),2)</f>
        <v>1.55</v>
      </c>
      <c r="HN266" s="88">
        <f t="shared" si="532"/>
        <v>-0.24</v>
      </c>
      <c r="HO266" s="89">
        <f t="shared" si="532"/>
        <v>-0.30000000000000004</v>
      </c>
      <c r="HP266" s="89">
        <f t="shared" si="532"/>
        <v>0.2400000000000001</v>
      </c>
      <c r="HQ266" s="89">
        <f t="shared" si="532"/>
        <v>-0.22000000000000003</v>
      </c>
      <c r="HR266" s="89">
        <f t="shared" si="532"/>
        <v>-0.16</v>
      </c>
      <c r="HS266" s="89">
        <f t="shared" si="532"/>
        <v>-0.19</v>
      </c>
      <c r="HT266" s="89">
        <f t="shared" si="532"/>
        <v>0.14000000000000012</v>
      </c>
      <c r="HU266" s="89">
        <f t="shared" si="532"/>
        <v>0.35</v>
      </c>
      <c r="HV266" s="89">
        <f t="shared" si="532"/>
        <v>8.0000000000000071E-2</v>
      </c>
      <c r="HW266" s="90">
        <f t="shared" si="532"/>
        <v>0.59000000000000008</v>
      </c>
      <c r="HX266" s="73">
        <f>COUNTIFS($FZ$9:$FZ$497,"&gt;"&amp;FZ266,$ES$9:$ES$497,$ES266)+1</f>
        <v>82</v>
      </c>
      <c r="HY266" s="74">
        <f>COUNTIFS($GA$9:$GA$497,"&gt;"&amp;GA266,$ES$9:$ES$497,$ES266)+1</f>
        <v>92</v>
      </c>
      <c r="HZ266" s="74">
        <f>COUNTIFS($GB$9:$GB$497,"&gt;"&amp;GB266,$ES$9:$ES$497,$ES266)+1</f>
        <v>15</v>
      </c>
      <c r="IA266" s="74">
        <f>COUNTIFS($GC$9:$GC$497,"&gt;"&amp;GC266,$ES$9:$ES$497,$ES266)+1</f>
        <v>84</v>
      </c>
      <c r="IB266" s="74">
        <f>COUNTIFS($GD$9:$GD$497,"&gt;"&amp;GD266,$ES$9:$ES$497,$ES266)+1</f>
        <v>88</v>
      </c>
      <c r="IC266" s="74">
        <f>COUNTIFS($GE$9:$GE$497,"&gt;"&amp;GE266,$ES$9:$ES$497,$ES266)+1</f>
        <v>89</v>
      </c>
      <c r="ID266" s="74">
        <f>COUNTIFS($GF$9:$GF$497,"&gt;"&amp;GF266,$ES$9:$ES$497,$ES266)+1</f>
        <v>22</v>
      </c>
      <c r="IE266" s="74">
        <f>COUNTIFS($GG$9:$GG$497,"&gt;"&amp;GG266,$ES$9:$ES$497,$ES266)+1</f>
        <v>6</v>
      </c>
      <c r="IF266" s="74">
        <f>COUNTIFS($GH$9:$GH$497,"&gt;"&amp;GH266,$ES$9:$ES$497,$ES266)+1</f>
        <v>26</v>
      </c>
      <c r="IG266" s="84">
        <f>COUNTIFS($GI$9:$GI$497,"&gt;"&amp;GI266,$ES$9:$ES$497,$ES266)+1</f>
        <v>6</v>
      </c>
      <c r="IH266" s="148"/>
      <c r="II266" s="149">
        <v>0.03</v>
      </c>
      <c r="IJ266" s="149"/>
      <c r="IK266" s="149"/>
      <c r="IL266" s="149"/>
      <c r="IM266" s="150"/>
      <c r="IN266" s="151"/>
      <c r="IO266" s="152"/>
      <c r="IP266" s="153"/>
      <c r="IQ266" s="149"/>
      <c r="IR266" s="149"/>
      <c r="IS266" s="149"/>
      <c r="IT266" s="149"/>
      <c r="IU266" s="149"/>
      <c r="IV266" s="149"/>
      <c r="IW266" s="154"/>
      <c r="IX266" s="151">
        <v>0.05</v>
      </c>
      <c r="IY266" s="149"/>
      <c r="IZ266" s="149"/>
      <c r="JA266" s="149"/>
      <c r="JB266" s="149"/>
      <c r="JC266" s="149"/>
      <c r="JD266" s="149"/>
      <c r="JE266" s="155"/>
      <c r="JF266" s="153"/>
      <c r="JG266" s="149"/>
      <c r="JH266" s="149"/>
      <c r="JI266" s="149"/>
      <c r="JJ266" s="149"/>
      <c r="JK266" s="149"/>
      <c r="JL266" s="149"/>
      <c r="JM266" s="154"/>
      <c r="JN266" s="151">
        <v>0.03</v>
      </c>
      <c r="JO266" s="149"/>
      <c r="JP266" s="149"/>
      <c r="JQ266" s="149"/>
      <c r="JR266" s="149"/>
      <c r="JS266" s="149"/>
      <c r="JT266" s="149"/>
      <c r="JU266" s="149"/>
      <c r="JV266" s="149"/>
      <c r="JW266" s="149"/>
      <c r="JX266" s="149"/>
      <c r="JY266" s="149"/>
      <c r="JZ266" s="155"/>
      <c r="KA266" s="151"/>
      <c r="KB266" s="149"/>
      <c r="KC266" s="149"/>
      <c r="KD266" s="149"/>
      <c r="KE266" s="155"/>
      <c r="KF266" s="153"/>
      <c r="KG266" s="149"/>
      <c r="KH266" s="149"/>
      <c r="KI266" s="149"/>
      <c r="KJ266" s="149"/>
      <c r="KK266" s="156"/>
      <c r="KL266" s="149"/>
      <c r="KM266" s="149"/>
      <c r="KN266" s="149"/>
      <c r="KO266" s="149"/>
      <c r="KP266" s="149"/>
      <c r="KQ266" s="149"/>
      <c r="KR266" s="149"/>
      <c r="KS266" s="154"/>
      <c r="KT266" s="154"/>
      <c r="KU266" s="154"/>
      <c r="KV266" s="154"/>
      <c r="KW266" s="151"/>
      <c r="KX266" s="149"/>
      <c r="KY266" s="149"/>
      <c r="KZ266" s="149"/>
      <c r="LA266" s="149"/>
      <c r="LB266" s="149"/>
      <c r="LC266" s="154"/>
      <c r="LD266" s="151"/>
      <c r="LE266" s="152"/>
      <c r="LF266" s="157"/>
      <c r="LG266" s="158"/>
      <c r="LH266" s="151"/>
      <c r="LI266" s="149"/>
      <c r="LJ266" s="147"/>
      <c r="LK266" s="147"/>
      <c r="LL266" s="147"/>
      <c r="LM266" s="159"/>
      <c r="LN266" s="153"/>
      <c r="LO266" s="149"/>
      <c r="LP266" s="149"/>
      <c r="LQ266" s="149"/>
      <c r="LR266" s="154"/>
      <c r="LS266" s="151"/>
      <c r="LT266" s="149"/>
      <c r="LU266" s="149"/>
      <c r="LV266" s="149"/>
      <c r="LW266" s="149"/>
      <c r="LX266" s="149"/>
      <c r="LY266" s="149"/>
      <c r="LZ266" s="149"/>
      <c r="MA266" s="155"/>
      <c r="MB266" s="153"/>
      <c r="MC266" s="149"/>
      <c r="MD266" s="149"/>
      <c r="ME266" s="149"/>
      <c r="MF266" s="149"/>
      <c r="MG266" s="149"/>
      <c r="MH266" s="149"/>
      <c r="MI266" s="149"/>
      <c r="MJ266" s="149"/>
      <c r="MK266" s="149"/>
      <c r="ML266" s="149"/>
      <c r="MM266" s="149"/>
      <c r="MN266" s="156"/>
      <c r="MO266" s="156"/>
      <c r="MP266" s="154"/>
      <c r="MQ266" s="151"/>
      <c r="MR266" s="149"/>
      <c r="MS266" s="149"/>
      <c r="MT266" s="149"/>
      <c r="MU266" s="149"/>
      <c r="MV266" s="156"/>
      <c r="MW266" s="149"/>
      <c r="MX266" s="149"/>
      <c r="MY266" s="149"/>
      <c r="MZ266" s="149"/>
      <c r="NA266" s="149">
        <v>0.05</v>
      </c>
      <c r="NB266" s="149"/>
      <c r="NC266" s="149"/>
      <c r="ND266" s="154"/>
      <c r="NE266" s="154"/>
      <c r="NF266" s="154"/>
      <c r="NG266" s="154"/>
      <c r="NH266" s="151"/>
      <c r="NI266" s="149">
        <v>0.05</v>
      </c>
      <c r="NJ266" s="149"/>
      <c r="NK266" s="149"/>
      <c r="NL266" s="149"/>
      <c r="NM266" s="149"/>
      <c r="NN266" s="94"/>
      <c r="NO266" s="151"/>
      <c r="NP266" s="160"/>
      <c r="NQ266" s="145" t="s">
        <v>1154</v>
      </c>
      <c r="NR266" s="199" t="s">
        <v>1159</v>
      </c>
      <c r="NS266" s="199"/>
      <c r="NT266" s="199"/>
      <c r="NU266" s="199"/>
      <c r="NV266" s="135"/>
      <c r="NW266" s="199" t="s">
        <v>999</v>
      </c>
      <c r="NX266" s="136" t="s">
        <v>1160</v>
      </c>
      <c r="NY266" s="138" t="s">
        <v>2305</v>
      </c>
      <c r="NZ266" s="136" t="s">
        <v>1160</v>
      </c>
      <c r="OA266" s="137"/>
      <c r="OB266" s="137"/>
      <c r="OC266" s="137"/>
      <c r="OD266" s="108">
        <f>EH266</f>
        <v>300</v>
      </c>
      <c r="OE266" s="109">
        <v>4</v>
      </c>
      <c r="OF266" s="110">
        <f>IF(ISERROR(ROUND(MAX(EI266/1,EJ266/EE266,EK266/EF266,EL266/EG266,EM266/EH266),0)),"0",ROUND(MAX(EI266/1,EJ266/EE266,EK266/EF266,EL266/EG266,EM266/EH266),0))</f>
        <v>23</v>
      </c>
      <c r="OG266" s="109">
        <v>7</v>
      </c>
      <c r="OH266" s="111">
        <f>ROUND(AVERAGEIF($ES$9:$ES$497,$ES266,EV$9:EV$497),0)</f>
        <v>67</v>
      </c>
      <c r="OI266" s="112">
        <f>ROUND(AVERAGEIF($ES$9:$ES$497,$ES266,EW$9:EW$497),0)</f>
        <v>45</v>
      </c>
      <c r="OJ266" s="112">
        <f>ROUND(AVERAGEIF($ES$9:$ES$497,$ES266,EX$9:EX$497),0)</f>
        <v>51</v>
      </c>
      <c r="OK266" s="112">
        <f>ROUND(AVERAGEIF($ES$9:$ES$497,$ES266,EY$9:EY$497),0)</f>
        <v>39</v>
      </c>
      <c r="OL266" s="112">
        <f>ROUND(AVERAGEIF($ES$9:$ES$497,$ES266,EZ$9:EZ$497),0)</f>
        <v>21</v>
      </c>
      <c r="OM266" s="112">
        <f>ROUND(AVERAGEIF($ES$9:$ES$497,$ES266,FA$9:FA$497),0)</f>
        <v>21</v>
      </c>
      <c r="ON266" s="112">
        <f>ROUND(AVERAGEIF($ES$9:$ES$497,$ES266,FB$9:FB$497),0)</f>
        <v>68</v>
      </c>
      <c r="OO266" s="112">
        <f>ROUND(AVERAGEIF($ES$9:$ES$497,$ES266,FC$9:FC$497),0)</f>
        <v>64</v>
      </c>
      <c r="OP266" s="112">
        <f>ROUND(AVERAGEIF($ES$9:$ES$497,$ES266,FD$9:FD$497),0)</f>
        <v>72</v>
      </c>
      <c r="OQ266" s="113">
        <f>ROUND(AVERAGEIF($ES$9:$ES$497,$ES266,FE$9:FE$497),0)</f>
        <v>115</v>
      </c>
      <c r="OR266" s="114">
        <f>ROUND(EV266/MAX(EV$9:EV$497)*100,0)</f>
        <v>31</v>
      </c>
      <c r="OS266" s="115">
        <f>ROUND(EW266/MAX(EW$9:EW$497)*100,0)</f>
        <v>22</v>
      </c>
      <c r="OT266" s="115">
        <f>ROUND(EX266/MAX(EX$9:EX$497)*100,0)</f>
        <v>63</v>
      </c>
      <c r="OU266" s="115">
        <f>ROUND(EY266/MAX(EY$9:EY$497)*100,0)</f>
        <v>17</v>
      </c>
      <c r="OV266" s="115">
        <f>ROUND(EZ266/MAX(EZ$9:EZ$497)*100,0)</f>
        <v>10</v>
      </c>
      <c r="OW266" s="115">
        <f>ROUND(FA266/MAX(FA$9:FA$497)*100,0)</f>
        <v>10</v>
      </c>
      <c r="OX266" s="115">
        <f>ROUND(FB266/MAX(FB$9:FB$497)*100,0)</f>
        <v>68</v>
      </c>
      <c r="OY266" s="116">
        <f>ROUND(FC266/MAX(FC$9:FC$497)*100,0)</f>
        <v>68</v>
      </c>
      <c r="OZ266" s="115">
        <f>ROUND(FD266/MAX(FD$9:FD$497)*100,0)</f>
        <v>59</v>
      </c>
      <c r="PA266" s="117">
        <f>ROUND(FE266/MAX(FE$9:FE$497)*100,0)</f>
        <v>71</v>
      </c>
      <c r="PB266" s="118">
        <f>OT266*3 + (OR266+OS266+OX266)*2 + (OU266+OY266)</f>
        <v>516</v>
      </c>
      <c r="PC266" s="115">
        <f>OV266*3 + (OR266+OS266+OX266)*2 + (OU266+OY266)</f>
        <v>357</v>
      </c>
      <c r="PD266" s="115">
        <f>(OT266+OV266)*3 + (OR266+OS266+OX266)*2 + (OU266+OY266)</f>
        <v>546</v>
      </c>
      <c r="PE266" s="115">
        <f>(OT266+OY266)*3 + (OR266+OS266+OX266)*2 + (OU266)</f>
        <v>652</v>
      </c>
      <c r="PF266" s="115">
        <f>(OR266+OU266)*3 + (OS266+OW266)*2 + OX266</f>
        <v>276</v>
      </c>
      <c r="PG266" s="119">
        <f>OW266*3 + (OR266+OS266+OU266)*2 + OX266</f>
        <v>238</v>
      </c>
      <c r="PH266" s="118">
        <f>ROUND(PB266/MAX(PB$9:PB$497)*100,0)</f>
        <v>62</v>
      </c>
      <c r="PI266" s="115">
        <f>ROUND(PC266/MAX(PC$9:PC$497)*100,0)</f>
        <v>43</v>
      </c>
      <c r="PJ266" s="115">
        <f>ROUND(PD266/MAX(PD$9:PD$497)*100,0)</f>
        <v>58</v>
      </c>
      <c r="PK266" s="115">
        <f>ROUND(PE266/MAX(PE$9:PE$497)*100,0)</f>
        <v>65</v>
      </c>
      <c r="PL266" s="115">
        <f>ROUND(PF266/MAX(PF$9:PF$497)*100,0)</f>
        <v>39</v>
      </c>
      <c r="PM266" s="119">
        <f>ROUND(PG266/MAX(PG$9:PG$497)*100,0)</f>
        <v>35</v>
      </c>
      <c r="PN266" s="118">
        <f>RANK(PH266,PH$9:PH$497,0)</f>
        <v>94</v>
      </c>
      <c r="PO266" s="115">
        <f>RANK(PI266,PI$9:PI$497,0)</f>
        <v>187</v>
      </c>
      <c r="PP266" s="115">
        <f>RANK(PJ266,PJ$9:PJ$497,0)</f>
        <v>144</v>
      </c>
      <c r="PQ266" s="115">
        <f>RANK(PK266,PK$9:PK$497,0)</f>
        <v>70</v>
      </c>
      <c r="PR266" s="115">
        <f>RANK(PL266,PL$9:PL$497,0)</f>
        <v>266</v>
      </c>
      <c r="PS266" s="119">
        <f>RANK(PM266,PM$9:PM$497,0)</f>
        <v>267</v>
      </c>
      <c r="PT266" s="120">
        <f>ROUND(FZ266/MAX(FZ$9:FZ$497)*100,0)</f>
        <v>37</v>
      </c>
      <c r="PU266" s="115">
        <f>ROUND(GA266/MAX(GA$9:GA$497)*100,0)</f>
        <v>20</v>
      </c>
      <c r="PV266" s="115">
        <f>ROUND(GB266/MAX(GB$9:GB$497)*100,0)</f>
        <v>68</v>
      </c>
      <c r="PW266" s="115">
        <f>ROUND(GC266/MAX(GC$9:GC$497)*100,0)</f>
        <v>25</v>
      </c>
      <c r="PX266" s="115">
        <f>ROUND(GD266/MAX(GD$9:GD$497)*100,0)</f>
        <v>9</v>
      </c>
      <c r="PY266" s="115">
        <f>ROUND(GE266/MAX(GE$9:GE$497)*100,0)</f>
        <v>8</v>
      </c>
      <c r="PZ266" s="115">
        <f>ROUND(GF266/MAX(GF$9:GF$497)*100,0)</f>
        <v>53</v>
      </c>
      <c r="QA266" s="116">
        <f>ROUND(GG266/MAX(GG$9:GG$497)*100,0)</f>
        <v>66</v>
      </c>
      <c r="QB266" s="115">
        <f>ROUND(GH266/MAX(GH$9:GH$497)*100,0)</f>
        <v>48</v>
      </c>
      <c r="QC266" s="121">
        <f>ROUND(GI266/MAX(GI$9:GI$497)*100,0)</f>
        <v>68</v>
      </c>
      <c r="QD266" s="120">
        <f>ROUND(AVERAGEIF($ES$9:$ES$497,$ES266,PT$9:PT$497),0)</f>
        <v>50</v>
      </c>
      <c r="QE266" s="120">
        <f>ROUND(AVERAGEIF($ES$9:$ES$497,$ES266,PU$9:PU$497),0)</f>
        <v>37</v>
      </c>
      <c r="QF266" s="120">
        <f>ROUND(AVERAGEIF($ES$9:$ES$497,$ES266,PV$9:PV$497),0)</f>
        <v>50</v>
      </c>
      <c r="QG266" s="120">
        <f>ROUND(AVERAGEIF($ES$9:$ES$497,$ES266,PW$9:PW$497),0)</f>
        <v>43</v>
      </c>
      <c r="QH266" s="120">
        <f>ROUND(AVERAGEIF($ES$9:$ES$497,$ES266,PX$9:PX$497),0)</f>
        <v>18</v>
      </c>
      <c r="QI266" s="120">
        <f>ROUND(AVERAGEIF($ES$9:$ES$497,$ES266,PY$9:PY$497),0)</f>
        <v>20</v>
      </c>
      <c r="QJ266" s="120">
        <f>ROUND(AVERAGEIF($ES$9:$ES$497,$ES266,PZ$9:PZ$497),0)</f>
        <v>46</v>
      </c>
      <c r="QK266" s="120">
        <f>ROUND(AVERAGEIF($ES$9:$ES$497,$ES266,QA$9:QA$497),0)</f>
        <v>47</v>
      </c>
      <c r="QL266" s="120">
        <f>ROUND(AVERAGEIF($ES$9:$ES$497,$ES266,QB$9:QB$497),0)</f>
        <v>45</v>
      </c>
      <c r="QM266" s="120">
        <f>ROUND(AVERAGEIF($ES$9:$ES$497,$ES266,QC$9:QC$497),0)</f>
        <v>49</v>
      </c>
      <c r="QN266" s="114">
        <f>PV266*4 + (PT266+PU266+PZ266)*2 + (PW266+QA266)</f>
        <v>583</v>
      </c>
      <c r="QO266" s="115">
        <f>PX266*4 + (PT266+PU266+PZ266)*2 + (PW266+QA266)</f>
        <v>347</v>
      </c>
      <c r="QP266" s="115">
        <f>(PV266+PX266)*4 + (PT266+PU266+PZ266)*2 + (PW266+QA266)</f>
        <v>619</v>
      </c>
      <c r="QQ266" s="115">
        <f>(PV266+QA266)*4 + (PT266+PU266+PZ266)*2 + (PW266)</f>
        <v>781</v>
      </c>
      <c r="QR266" s="115">
        <f>(PT266+PW266)*4 + (PU266+PY266)*2 + PZ266</f>
        <v>357</v>
      </c>
      <c r="QS266" s="119">
        <f>PY266*4 + (PT266+PU266+PW266)*2 + PZ266</f>
        <v>249</v>
      </c>
      <c r="QT266" s="114">
        <f>ROUND((QN266-MIN(QN$9:QN$497))/(MAX(QN$9:QN$497)-MIN(QN$9:QN$497))*100,0)</f>
        <v>55</v>
      </c>
      <c r="QU266" s="115">
        <f>ROUND((QO266-MIN(QO$9:QO$497))/(MAX(QO$9:QO$497)-MIN(QO$9:QO$497))*100,0)</f>
        <v>20</v>
      </c>
      <c r="QV266" s="115">
        <f>ROUND((QP266-MIN(QP$9:QP$497))/(MAX(QP$9:QP$497)-MIN(QP$9:QP$497))*100,0)</f>
        <v>39</v>
      </c>
      <c r="QW266" s="115">
        <f>ROUND((QQ266-MIN(QQ$9:QQ$497))/(MAX(QQ$9:QQ$497)-MIN(QQ$9:QQ$497))*100,0)</f>
        <v>62</v>
      </c>
      <c r="QX266" s="115">
        <f>ROUND((QR266-MIN(QR$9:QR$497))/(MAX(QR$9:QR$497)-MIN(QR$9:QR$497))*100,0)</f>
        <v>19</v>
      </c>
      <c r="QY266" s="115">
        <f>ROUND((QS266-MIN(QS$9:QS$497))/(MAX(QS$9:QS$497)-MIN(QS$9:QS$497))*100,0)</f>
        <v>16</v>
      </c>
      <c r="QZ266" s="114">
        <f>RANK(QN266,QN$9:QN$497,0)</f>
        <v>65</v>
      </c>
      <c r="RA266" s="115">
        <f>RANK(QO266,QO$9:QO$497,0)</f>
        <v>269</v>
      </c>
      <c r="RB266" s="115">
        <f>RANK(QP266,QP$9:QP$497,0)</f>
        <v>111</v>
      </c>
      <c r="RC266" s="115">
        <f>RANK(QQ266,QQ$9:QQ$497,0)</f>
        <v>45</v>
      </c>
      <c r="RD266" s="115">
        <f>RANK(QR266,QR$9:QR$497,0)</f>
        <v>399</v>
      </c>
      <c r="RE266" s="115">
        <f>RANK(QS266,QS$9:QS$497,0)</f>
        <v>399</v>
      </c>
      <c r="RF266" s="122"/>
      <c r="RG266" s="115">
        <f>($RH$3*(IH266+IJ266)*100*100/MAX(EX$9:EX$497)*$RO$3) +($RH$3*(II266+IJ266)*100*100/MAX(EX$9:EX$497)*$RO$4) + ($RH$3*IK266*100*100/MAX(EX$9:EX$497)*0.098)</f>
        <v>4.4874999999999998</v>
      </c>
      <c r="RH266" s="115">
        <f>($RH$4*IL266*100*100/MAX(EZ$9:EZ$497))*$RQ$3</f>
        <v>0</v>
      </c>
      <c r="RI266" s="115">
        <f>($RH$3*IM266*100*100/MAX(EY$9:EY$497))*$RQ$4</f>
        <v>0</v>
      </c>
      <c r="RJ266" s="115">
        <f>($RH$3*IN266*100*100/MAX(EX$9:EX$497))</f>
        <v>0</v>
      </c>
      <c r="RK266" s="115">
        <f>($RH$4*IO266*100*100/MAX(EZ$9:EZ$497))*$RQ$3</f>
        <v>0</v>
      </c>
      <c r="RL266" s="115">
        <f>(($RL$4*IP266*100*((100/MAX(EX$9:EX$497)+100/MAX(EZ$9:EZ$497))/2))+($RL$4*IQ266*100*((100/MAX(EX$9:EX$497)+100/MAX(EZ$9:EZ$497))/2))+($RL$4*IR266*100*((100/MAX(EX$9:EX$497)+100/MAX(EZ$9:EZ$497))/2))+($RL$4*IS266*100*((100/MAX(EX$9:EX$497)+100/MAX(EZ$9:EZ$497))/2))+($RL$4*IT266*100*((100/MAX(EX$9:EX$497)+100/MAX(EZ$9:EZ$497))/2))+($RL$4*IU266*100*((100/MAX(EX$9:EX$497)+100/MAX(EZ$9:EZ$497))/2))+($RL$4*IV266*100*((100/MAX(EX$9:EX$497)+100/MAX(EZ$9:EZ$497))/2))+($RL$4*IW266*100*((100/MAX(EX$9:EX$497)+100/MAX(EZ$9:EZ$497))/2)))*$RS$3</f>
        <v>0</v>
      </c>
      <c r="RM266" s="115">
        <f>(($RH$3*IX266*100*100/MAX(EX$9:EX$497))+($RH$3*IY266*100*100/MAX(EX$9:EX$497))+($RH$3*IZ266*100*100/MAX(EX$9:EX$497))+($RH$3*JA266*100*100/MAX(EX$9:EX$497))+($RH$3*JB266*100*100/MAX(EX$9:EX$497))+($RH$3*JC266*100*100/MAX(EX$9:EX$497))+($RH$3*JD266*100*100/MAX(EX$9:EX$497))+($RH$3*JE266*100*100/MAX(EX$9:EX$497)))*$RS$4</f>
        <v>4.1749999999999998</v>
      </c>
      <c r="RN266" s="115">
        <f>(($RH$4*JF266*100*100/MAX(EZ$9:EZ$497)) + ($RH$4*JG266*100*100/MAX(EZ$9:EZ$497)) + ($RH$4*JH266*100*100/MAX(EZ$9:EZ$497)) + ($RH$4*JI266*100*100/MAX(EZ$9:EZ$497)) + ($RH$4*JJ266*100*100/MAX(EZ$9:EZ$497)) + ($RH$4*JK266*100*100/MAX(EZ$9:EZ$497)) + ($RH$4*JL266*100*100/MAX(EZ$9:EZ$497)) + ($RH$4*JM266*100*100/MAX(EZ$9:EZ$497)))*$RU$3</f>
        <v>0</v>
      </c>
      <c r="RO266" s="115">
        <f>(($RL$4*JN266*100*((100/MAX(EX$9:EX$497)+100/MAX(EZ$9:EZ$497))/2))+($RL$4*JO266*100*((100/MAX(EX$9:EX$497)+100/MAX(EZ$9:EZ$497))/2))+($RL$4*JP266*100*((100/MAX(EX$9:EX$497)+100/MAX(EZ$9:EZ$497))/2))+($RL$4*JQ266*100*((100/MAX(EX$9:EX$497)+100/MAX(EZ$9:EZ$497))/2))+($RL$4*JR266*100*((100/MAX(EX$9:EX$497)+100/MAX(EZ$9:EZ$497))/2))+($RL$4*JS266*100*((100/MAX(EX$9:EX$497)+100/MAX(EZ$9:EZ$497))/2))+($RL$4*JT266*100*((100/MAX(EX$9:EX$497)+100/MAX(EZ$9:EZ$497))/2))+($RL$4*JU266*100*((100/MAX(EX$9:EX$497)+100/MAX(EZ$9:EZ$497))/2))+($RL$4*JV266*100*((100/MAX(EX$9:EX$497)+100/MAX(EZ$9:EZ$497))/2))+($RL$4*JW266*100*((100/MAX(EX$9:EX$497)+100/MAX(EZ$9:EZ$497))/2))+($RL$4*JX266*100*((100/MAX(EX$9:EX$497)+100/MAX(EZ$9:EZ$497))/2))+($RL$4*JY266*100*((100/MAX(EX$9:EX$497)+100/MAX(EZ$9:EZ$497))/2))+($RL$4*JZ266*100*((100/MAX(EX$9:EX$497)+100/MAX(EZ$9:EZ$497))/2)))*$RW$3/2</f>
        <v>1.5680000000000001</v>
      </c>
      <c r="RP266" s="119">
        <f>($RJ$3*KA266*100*100/MAX(FA$9:FA$497)) + ($RJ$3*KB266*100*100/MAX(FA$9:FA$497)/2) + ($RJ$3*KC266*100*100/MAX(FA$9:FA$497)/2) + ($RJ$3*KD266*100*100/MAX(FA$9:FA$497)/4) + ($RJ$3*KE266*100*100/MAX(FA$9:FA$497)/4)</f>
        <v>0</v>
      </c>
      <c r="RQ266" s="118">
        <f>($RL$4*KF266*100*((100/MAX(EX$9:EX$497)+100/MAX(EZ$9:EZ$497)))) * ($RO$3/2) + (($RL$4*KG266*100*((100/MAX(EX$9:EX$497)+100/MAX(EZ$9:EZ$497))))+($RL$4*KH266*100*((100/MAX(EX$9:EX$497)+100/MAX(EZ$9:EZ$497))))+($RL$4*KI266*100*((100/MAX(EX$9:EX$497)+100/MAX(EZ$9:EZ$497))))+($RL$4*KJ266*100*((100/MAX(EX$9:EX$497)+100/MAX(EZ$9:EZ$497))))+($RL$4*KK266*100*((100/MAX(EX$9:EX$497)+100/MAX(EZ$9:EZ$497))))+($RL$4*KL266*100*((100/MAX(EX$9:EX$497)+100/MAX(EZ$9:EZ$497))))+($RL$4*KM266*100*((100/MAX(EX$9:EX$497)+100/MAX(EZ$9:EZ$497))))+($RL$4*KN266*100*((100/MAX(EX$9:EX$497)+100/MAX(EZ$9:EZ$497))))+($RL$4*KO266*100*((100/MAX(EX$9:EX$497)+100/MAX(EZ$9:EZ$497))))+($RL$4*KP266*100*((100/MAX(EX$9:EX$497)+100/MAX(EZ$9:EZ$497))))+($RL$4*KQ266*100*((100/MAX(EX$9:EX$497)+100/MAX(EZ$9:EZ$497))))+($RL$4*KR266*100*((100/MAX(EX$9:EX$497)+100/MAX(EZ$9:EZ$497))))+($RL$4*KS266*100*((100/MAX(EX$9:EX$497)+100/MAX(EZ$9:EZ$497))))+($RL$4*KV266*100*((100/MAX(EX$9:EX$497)+100/MAX(EZ$9:EZ$497))))) * (($RO$3+$RO$4)/6)</f>
        <v>0</v>
      </c>
      <c r="RR266" s="115">
        <f>(($RL$4*KW266*100*((100/MAX(EX$9:EX$497)+100/MAX(EZ$9:EZ$497))))) * ($RO$3/2) + (($RL$4*KX266*100*((100/MAX(EX$9:EX$497)+100/MAX(EZ$9:EZ$497))))+($RL$4*KY266*100*((100/MAX(EX$9:EX$497)+100/MAX(EZ$9:EZ$497))))+($RL$4*KZ266*100*((100/MAX(EX$9:EX$497)+100/MAX(EZ$9:EZ$497))))+($RL$4*LA266*100*((100/MAX(EX$9:EX$497)+100/MAX(EZ$9:EZ$497))))+($RL$4*LB266*100*((100/MAX(EX$9:EX$497)+100/MAX(EZ$9:EZ$497))))+($RL$4*LC266*100*((100/MAX(EX$9:EX$497)+100/MAX(EZ$9:EZ$497))))) * (($RO$3+$RO$4)/6)</f>
        <v>0</v>
      </c>
      <c r="RS266" s="119">
        <f>(($RL$4*LD266*100*((100/MAX(EX$9:EX$497)+100/MAX(EZ$9:EZ$497))))+($RL$4*LE266*100*((100/MAX(EX$9:EX$497)+100/MAX(EZ$9:EZ$497))))) * (($RO$3+$RO$4)/6)</f>
        <v>0</v>
      </c>
      <c r="RT266" s="118">
        <f>($RJ$4*LH266*100*(100/MAX(EV$9:EV$497)))+($RJ$4*LI266*100*(100/MAX(EV$9:EV$497)))</f>
        <v>0</v>
      </c>
      <c r="RU266" s="119">
        <f>($RJ$4*LJ266*(100/MAX(EV$9:EV$497)))/2 + ($RL$3*LK266*(100/MAX(EW$9:EW$497))) + ($RJ$4*LL266*(100/MAX(EV$9:EV$497)))/4 + ($RL$3*LM266*(100/MAX(EW$9:EW$497)))</f>
        <v>0</v>
      </c>
      <c r="RV266" s="118">
        <f>($RJ$4*LN266*100*100/MAX(EV$9:EV$497)/2)+($RJ$4*LO266*100*100/MAX(EV$9:EV$497)/2)+($RJ$4*LP266*100*100/MAX(EV$9:EV$497))+($RJ$4*LQ266*100*100/MAX(EV$9:EV$497))+($RJ$4*LR266*100*100/MAX(EV$9:EV$497))</f>
        <v>0</v>
      </c>
      <c r="RW266" s="115">
        <f>($RJ$4*LS266*100*100/MAX(EV$9:EV$497)) + (($RJ$4*LT266*100*100/MAX(EV$9:EV$497))+($RJ$4*LU266*100*100/MAX(EV$9:EV$497))+($RJ$4*LV266*100*100/MAX(EV$9:EV$497))+($RJ$4*LW266*100*100/MAX(EV$9:EV$497))+($RJ$4*LX266*100*100/MAX(EV$9:EV$497))+($RJ$4*LY266*100*100/MAX(EV$9:EV$497))+($RJ$4*LZ266*100*100/MAX(EV$9:EV$497))+($RJ$4*MA266*100*100/MAX(EV$9:EV$497)))/2</f>
        <v>0</v>
      </c>
      <c r="RX266" s="119">
        <f>($RJ$4*MB266*100*100/MAX(EV$9:EV$497))+($RJ$4*MC266*100*100/MAX(EV$9:EV$497))+($RJ$4*MD266*100*100/MAX(EV$9:EV$497))+($RJ$4*ME266*100*100/MAX(EV$9:EV$497))+($RJ$4*MF266*100*100/MAX(EV$9:EV$497))+($RJ$4*MG266*100*100/MAX(EV$9:EV$497))+($RJ$4*MH266*100*100/MAX(EV$9:EV$497))+($RJ$4*MI266*100*100/MAX(EV$9:EV$497))+($RJ$4*MJ266*100*100/MAX(EV$9:EV$497))+($RJ$4*MK266*100*100/MAX(EV$9:EV$497))+($RJ$4*ML266*100*100/MAX(EV$9:EV$497))+($RJ$4*MM266*100*100/MAX(EV$9:EV$497))+($RJ$4*MN266*100*100/MAX(EV$9:EV$497))</f>
        <v>0</v>
      </c>
      <c r="RY266" s="118">
        <f>($RJ$4*MQ266*100*100/MAX(EV$9:EV$497))/2 + (($RJ$4*MR266*100*100/MAX(EV$9:EV$497))+($RJ$4*MS266*100*100/MAX(EV$9:EV$497))+($RJ$4*MT266*100*100/MAX(EV$9:EV$497))+($RJ$4*MU266*100*100/MAX(EV$9:EV$497))+($RJ$4*MV266*100*100/MAX(EV$9:EV$497))+($RJ$4*MW266*100*100/MAX(EV$9:EV$497))+($RJ$4*MX266*100*100/MAX(EV$9:EV$497))+($RJ$4*MY266*100*100/MAX(EV$9:EV$497))+($RJ$4*MZ266*100*100/MAX(EV$9:EV$497))+($RJ$4*NA266*100*100/MAX(EV$9:EV$497))+($RJ$4*NB266*100*100/MAX(EV$9:EV$497))+($RJ$4*NC266*100*100/MAX(EV$9:EV$497))+($RJ$4*ND266*100*100/MAX(EV$9:EV$497))+($RJ$4*NG266*100*100/MAX(EV$9:EV$497)))/4</f>
        <v>2.106741573033708</v>
      </c>
      <c r="RZ266" s="115">
        <f>($RJ$4*NH266*100*100/MAX(EV$9:EV$497))/2 + (($RJ$4*NI266*100*100/MAX(EV$9:EV$497))+($RJ$4*NJ266*100*100/MAX(EV$9:EV$497))+($RJ$4*NK266*100*100/MAX(EV$9:EV$497))+($RJ$4*NL266*100*100/MAX(EV$9:EV$497))+($RJ$4*NM266*100*100/MAX(EV$9:EV$497))+($RJ$4*NN266*100*100/MAX(EV$9:EV$497)))/4</f>
        <v>2.106741573033708</v>
      </c>
      <c r="SA266" s="117">
        <f>(($RJ$4*NO266*100*100/MAX(EV$9:EV$497))+($RJ$4*NP266*100*100/MAX(EV$9:EV$497)))/4</f>
        <v>0</v>
      </c>
      <c r="SB266" s="118">
        <f>SUM(RG266:SA266)</f>
        <v>14.443983146067417</v>
      </c>
      <c r="SC266" s="115">
        <f>RG266 + RJ266 + RL266 + RM266 + RO266 + SUM(RQ266:RS266)/2 +  SUM(RT266:SA266)/5</f>
        <v>11.073196629213482</v>
      </c>
      <c r="SD266" s="115">
        <f>(RH266+RK266+RL266/$RS$3*$RU$3+RN266)*$RY$3+RO266+SUM(RQ266:RS266)/5 + SUM(RT266:SA266)/4</f>
        <v>2.6213707865168541</v>
      </c>
      <c r="SE266" s="115">
        <f>RG266+RJ266+RL266/$RS$3+RM266/$RS$4+RO266 + SUM(RQ266:RS266)/2 +  SUM(RT266:SA266)/5</f>
        <v>27.731529962546816</v>
      </c>
      <c r="SF266" s="115">
        <f>RI266*$RY$4+RL266+RO266 + SUM(RQ266:RS266)/5 +  SUM(RT266:SA266)/4</f>
        <v>2.6213707865168541</v>
      </c>
      <c r="SG266" s="115">
        <f>RP266*2 + SUM(RT266:SA266)</f>
        <v>4.213483146067416</v>
      </c>
      <c r="SH266" s="115">
        <f>ROUND(SB266/MAX(SB$9:SB$497)*100,0)</f>
        <v>18</v>
      </c>
      <c r="SI266" s="115">
        <f>ROUND(SC266/MAX(SC$9:SC$497)*100,0)</f>
        <v>17</v>
      </c>
      <c r="SJ266" s="115">
        <f>ROUND(SD266/MAX(SD$9:SD$497)*100,0)</f>
        <v>4</v>
      </c>
      <c r="SK266" s="115">
        <f>ROUND(SE266/MAX(SE$9:SE$497)*100,0)</f>
        <v>21</v>
      </c>
      <c r="SL266" s="115">
        <f>ROUND(SF266/MAX(SF$9:SF$497)*100,0)</f>
        <v>6</v>
      </c>
      <c r="SM266" s="121">
        <f>ROUND(SG266/MAX(SG$9:SG$497)*100,0)</f>
        <v>4</v>
      </c>
      <c r="SN266" s="115">
        <f>ROUND(AVERAGEIF($ES$9:$ES$497,$ES266,SH$9:SH$497),0)</f>
        <v>24</v>
      </c>
      <c r="SO266" s="115">
        <f>ROUND(AVERAGEIF($ES$9:$ES$497,$ES266,SI$9:SI$497),0)</f>
        <v>22</v>
      </c>
      <c r="SP266" s="115">
        <f>ROUND(AVERAGEIF($ES$9:$ES$497,$ES266,SJ$9:SJ$497),0)</f>
        <v>5</v>
      </c>
      <c r="SQ266" s="115">
        <f>ROUND(AVERAGEIF($ES$9:$ES$497,$ES266,SK$9:SK$497),0)</f>
        <v>19</v>
      </c>
      <c r="SR266" s="115">
        <f>ROUND(AVERAGEIF($ES$9:$ES$497,$ES266,SL$9:SL$497),0)</f>
        <v>8</v>
      </c>
      <c r="SS266" s="121">
        <f>ROUND(AVERAGEIF($ES$9:$ES$497,$ES266,SM$9:SM$497),0)</f>
        <v>6</v>
      </c>
      <c r="ST266" s="114">
        <f>RANK(SB266,SB$9:SB$497,0)</f>
        <v>217</v>
      </c>
      <c r="SU266" s="115">
        <f>RANK(SC266,SC$9:SC$497,0)</f>
        <v>161</v>
      </c>
      <c r="SV266" s="115">
        <f>RANK(SD266,SD$9:SD$497,0)</f>
        <v>167</v>
      </c>
      <c r="SW266" s="115">
        <f>RANK(SE266,SE$9:SE$497,0)</f>
        <v>116</v>
      </c>
      <c r="SX266" s="115">
        <f>RANK(SF266,SF$9:SF$497,0)</f>
        <v>127</v>
      </c>
      <c r="SY266" s="115">
        <f>RANK(SG266,SG$9:SG$497,0)</f>
        <v>173</v>
      </c>
      <c r="SZ266" s="115">
        <f>COUNTIFS(SB$9:SB$497,"&gt;"&amp;SB266,$ES$9:$ES$497,$ES266)+1</f>
        <v>55</v>
      </c>
      <c r="TA266" s="115">
        <f>COUNTIFS(SC$9:SC$497,"&gt;"&amp;SC266,$ES$9:$ES$497,$ES266)+1</f>
        <v>49</v>
      </c>
      <c r="TB266" s="115">
        <f>COUNTIFS(SD$9:SD$497,"&gt;"&amp;SD266,$ES$9:$ES$497,$ES266)+1</f>
        <v>38</v>
      </c>
      <c r="TC266" s="115">
        <f>COUNTIFS(SE$9:SE$497,"&gt;"&amp;SE266,$ES$9:$ES$497,$ES266)+1</f>
        <v>34</v>
      </c>
      <c r="TD266" s="115">
        <f>COUNTIFS(SF$9:SF$497,"&gt;"&amp;SF266,$ES$9:$ES$497,$ES266)+1</f>
        <v>37</v>
      </c>
      <c r="TE266" s="117">
        <f>COUNTIFS(SG$9:SG$497,"&gt;"&amp;SG266,$ES$9:$ES$497,$ES266)+1</f>
        <v>41</v>
      </c>
      <c r="TF266" s="118">
        <f>MAX(PH266:PM266)+SH266</f>
        <v>83</v>
      </c>
      <c r="TG266" s="115">
        <f t="shared" si="533"/>
        <v>79</v>
      </c>
      <c r="TH266" s="115">
        <f t="shared" si="533"/>
        <v>47</v>
      </c>
      <c r="TI266" s="115">
        <f t="shared" si="533"/>
        <v>79</v>
      </c>
      <c r="TJ266" s="115">
        <f t="shared" si="533"/>
        <v>71</v>
      </c>
      <c r="TK266" s="115">
        <f t="shared" si="533"/>
        <v>43</v>
      </c>
      <c r="TL266" s="117">
        <f>PM266+SM266</f>
        <v>39</v>
      </c>
      <c r="TM266" s="118">
        <f>ROUND(TF266/MAX(TF$9:TF$497)*100,0)</f>
        <v>46</v>
      </c>
      <c r="TN266" s="115">
        <f>ROUND(TG266/MAX(TG$9:TG$497)*100,0)</f>
        <v>43</v>
      </c>
      <c r="TO266" s="115">
        <f>ROUND(TH266/MAX(TH$9:TH$497)*100,0)</f>
        <v>26</v>
      </c>
      <c r="TP266" s="115">
        <f>ROUND(TI266/MAX(TI$9:TI$497)*100,0)</f>
        <v>44</v>
      </c>
      <c r="TQ266" s="115">
        <f>ROUND(TJ266/MAX(TJ$9:TJ$497)*100,0)</f>
        <v>36</v>
      </c>
      <c r="TR266" s="115">
        <f>ROUND(TK266/MAX(TK$9:TK$497)*100,0)</f>
        <v>22</v>
      </c>
      <c r="TS266" s="119">
        <f>ROUND(TL266/MAX(TL$9:TL$497)*100,0)</f>
        <v>20</v>
      </c>
      <c r="TT266" s="120">
        <f>RANK(TM266,TM$9:TM$497,0)</f>
        <v>184</v>
      </c>
      <c r="TU266" s="115">
        <f>RANK(TN266,TN$9:TN$497,0)</f>
        <v>112</v>
      </c>
      <c r="TV266" s="115">
        <f>RANK(TO266,TO$9:TO$497,0)</f>
        <v>190</v>
      </c>
      <c r="TW266" s="115">
        <f>RANK(TP266,TP$9:TP$497,0)</f>
        <v>114</v>
      </c>
      <c r="TX266" s="115">
        <f>RANK(TQ266,TQ$9:TQ$497,0)</f>
        <v>78</v>
      </c>
      <c r="TY266" s="115">
        <f>RANK(TR266,TR$9:TR$497,0)</f>
        <v>269</v>
      </c>
      <c r="TZ266" s="121">
        <f>RANK(TS266,TS$9:TS$497,0)</f>
        <v>269</v>
      </c>
      <c r="UA266" s="132"/>
      <c r="UB266" s="7" t="s">
        <v>1</v>
      </c>
    </row>
    <row r="267" spans="1:548" x14ac:dyDescent="0.15">
      <c r="A267" s="62">
        <v>259</v>
      </c>
      <c r="B267" s="200" t="s">
        <v>1159</v>
      </c>
      <c r="C267" s="143"/>
      <c r="D267" s="143"/>
      <c r="E267" s="161" t="s">
        <v>1013</v>
      </c>
      <c r="F267" s="65" t="s">
        <v>908</v>
      </c>
      <c r="G267" s="65" t="s">
        <v>908</v>
      </c>
      <c r="H267" s="144"/>
      <c r="I267" s="66" t="s">
        <v>521</v>
      </c>
      <c r="J267" s="67" t="s">
        <v>521</v>
      </c>
      <c r="K267" s="67" t="s">
        <v>521</v>
      </c>
      <c r="L267" s="67" t="s">
        <v>521</v>
      </c>
      <c r="M267" s="67" t="s">
        <v>521</v>
      </c>
      <c r="N267" s="67" t="s">
        <v>521</v>
      </c>
      <c r="O267" s="67" t="s">
        <v>521</v>
      </c>
      <c r="P267" s="67" t="s">
        <v>521</v>
      </c>
      <c r="Q267" s="67" t="s">
        <v>521</v>
      </c>
      <c r="R267" s="68" t="s">
        <v>521</v>
      </c>
      <c r="S267" s="69" t="s">
        <v>521</v>
      </c>
      <c r="T267" s="67" t="s">
        <v>521</v>
      </c>
      <c r="U267" s="67" t="s">
        <v>521</v>
      </c>
      <c r="V267" s="67" t="s">
        <v>521</v>
      </c>
      <c r="W267" s="67" t="s">
        <v>521</v>
      </c>
      <c r="X267" s="67" t="s">
        <v>521</v>
      </c>
      <c r="Y267" s="67" t="s">
        <v>521</v>
      </c>
      <c r="Z267" s="67" t="s">
        <v>521</v>
      </c>
      <c r="AA267" s="67" t="s">
        <v>521</v>
      </c>
      <c r="AB267" s="68" t="s">
        <v>521</v>
      </c>
      <c r="AC267" s="69" t="s">
        <v>521</v>
      </c>
      <c r="AD267" s="67" t="s">
        <v>521</v>
      </c>
      <c r="AE267" s="67" t="s">
        <v>521</v>
      </c>
      <c r="AF267" s="67" t="s">
        <v>521</v>
      </c>
      <c r="AG267" s="67" t="s">
        <v>521</v>
      </c>
      <c r="AH267" s="67" t="s">
        <v>521</v>
      </c>
      <c r="AI267" s="67" t="s">
        <v>521</v>
      </c>
      <c r="AJ267" s="67" t="s">
        <v>521</v>
      </c>
      <c r="AK267" s="67" t="s">
        <v>521</v>
      </c>
      <c r="AL267" s="68" t="s">
        <v>521</v>
      </c>
      <c r="AM267" s="69" t="s">
        <v>521</v>
      </c>
      <c r="AN267" s="67" t="s">
        <v>521</v>
      </c>
      <c r="AO267" s="67" t="s">
        <v>521</v>
      </c>
      <c r="AP267" s="67" t="s">
        <v>521</v>
      </c>
      <c r="AQ267" s="67" t="s">
        <v>521</v>
      </c>
      <c r="AR267" s="67" t="s">
        <v>521</v>
      </c>
      <c r="AS267" s="67" t="s">
        <v>521</v>
      </c>
      <c r="AT267" s="67" t="s">
        <v>521</v>
      </c>
      <c r="AU267" s="67" t="s">
        <v>521</v>
      </c>
      <c r="AV267" s="68" t="s">
        <v>521</v>
      </c>
      <c r="AW267" s="69" t="s">
        <v>521</v>
      </c>
      <c r="AX267" s="67" t="s">
        <v>521</v>
      </c>
      <c r="AY267" s="67" t="s">
        <v>521</v>
      </c>
      <c r="AZ267" s="67" t="s">
        <v>521</v>
      </c>
      <c r="BA267" s="67" t="s">
        <v>521</v>
      </c>
      <c r="BB267" s="67" t="s">
        <v>521</v>
      </c>
      <c r="BC267" s="67" t="s">
        <v>521</v>
      </c>
      <c r="BD267" s="67" t="s">
        <v>521</v>
      </c>
      <c r="BE267" s="67" t="s">
        <v>521</v>
      </c>
      <c r="BF267" s="68" t="s">
        <v>521</v>
      </c>
      <c r="BG267" s="69" t="s">
        <v>521</v>
      </c>
      <c r="BH267" s="67" t="s">
        <v>521</v>
      </c>
      <c r="BI267" s="67" t="s">
        <v>521</v>
      </c>
      <c r="BJ267" s="67" t="s">
        <v>521</v>
      </c>
      <c r="BK267" s="67" t="s">
        <v>521</v>
      </c>
      <c r="BL267" s="67" t="s">
        <v>521</v>
      </c>
      <c r="BM267" s="67" t="s">
        <v>521</v>
      </c>
      <c r="BN267" s="67" t="s">
        <v>521</v>
      </c>
      <c r="BO267" s="67" t="s">
        <v>521</v>
      </c>
      <c r="BP267" s="68" t="s">
        <v>521</v>
      </c>
      <c r="BQ267" s="70" t="s">
        <v>521</v>
      </c>
      <c r="BR267" s="67" t="s">
        <v>521</v>
      </c>
      <c r="BS267" s="67" t="s">
        <v>521</v>
      </c>
      <c r="BT267" s="67" t="s">
        <v>521</v>
      </c>
      <c r="BU267" s="67" t="s">
        <v>521</v>
      </c>
      <c r="BV267" s="67" t="s">
        <v>521</v>
      </c>
      <c r="BW267" s="67" t="s">
        <v>521</v>
      </c>
      <c r="BX267" s="67" t="s">
        <v>521</v>
      </c>
      <c r="BY267" s="67" t="s">
        <v>521</v>
      </c>
      <c r="BZ267" s="68" t="s">
        <v>521</v>
      </c>
      <c r="CA267" s="69" t="s">
        <v>521</v>
      </c>
      <c r="CB267" s="67" t="s">
        <v>521</v>
      </c>
      <c r="CC267" s="67" t="s">
        <v>521</v>
      </c>
      <c r="CD267" s="67" t="s">
        <v>521</v>
      </c>
      <c r="CE267" s="67" t="s">
        <v>521</v>
      </c>
      <c r="CF267" s="67" t="s">
        <v>521</v>
      </c>
      <c r="CG267" s="67" t="s">
        <v>521</v>
      </c>
      <c r="CH267" s="67" t="s">
        <v>521</v>
      </c>
      <c r="CI267" s="67" t="s">
        <v>521</v>
      </c>
      <c r="CJ267" s="68" t="s">
        <v>521</v>
      </c>
      <c r="CK267" s="69" t="s">
        <v>521</v>
      </c>
      <c r="CL267" s="67" t="s">
        <v>521</v>
      </c>
      <c r="CM267" s="67" t="s">
        <v>521</v>
      </c>
      <c r="CN267" s="67" t="s">
        <v>521</v>
      </c>
      <c r="CO267" s="67" t="s">
        <v>521</v>
      </c>
      <c r="CP267" s="67" t="s">
        <v>521</v>
      </c>
      <c r="CQ267" s="67" t="s">
        <v>521</v>
      </c>
      <c r="CR267" s="67" t="s">
        <v>521</v>
      </c>
      <c r="CS267" s="67" t="s">
        <v>521</v>
      </c>
      <c r="CT267" s="68" t="s">
        <v>521</v>
      </c>
      <c r="CU267" s="69" t="s">
        <v>521</v>
      </c>
      <c r="CV267" s="67" t="s">
        <v>521</v>
      </c>
      <c r="CW267" s="67" t="s">
        <v>521</v>
      </c>
      <c r="CX267" s="67" t="s">
        <v>521</v>
      </c>
      <c r="CY267" s="67" t="s">
        <v>521</v>
      </c>
      <c r="CZ267" s="67" t="s">
        <v>521</v>
      </c>
      <c r="DA267" s="67" t="s">
        <v>521</v>
      </c>
      <c r="DB267" s="67" t="s">
        <v>521</v>
      </c>
      <c r="DC267" s="67" t="s">
        <v>521</v>
      </c>
      <c r="DD267" s="68" t="s">
        <v>521</v>
      </c>
      <c r="DE267" s="69" t="s">
        <v>521</v>
      </c>
      <c r="DF267" s="71" t="s">
        <v>521</v>
      </c>
      <c r="DG267" s="67" t="s">
        <v>521</v>
      </c>
      <c r="DH267" s="67" t="s">
        <v>521</v>
      </c>
      <c r="DI267" s="67" t="s">
        <v>521</v>
      </c>
      <c r="DJ267" s="67" t="s">
        <v>521</v>
      </c>
      <c r="DK267" s="67" t="s">
        <v>521</v>
      </c>
      <c r="DL267" s="67" t="s">
        <v>521</v>
      </c>
      <c r="DM267" s="67" t="s">
        <v>521</v>
      </c>
      <c r="DN267" s="68" t="s">
        <v>521</v>
      </c>
      <c r="DO267" s="70" t="s">
        <v>521</v>
      </c>
      <c r="DP267" s="71" t="s">
        <v>521</v>
      </c>
      <c r="DQ267" s="67" t="s">
        <v>521</v>
      </c>
      <c r="DR267" s="67" t="s">
        <v>521</v>
      </c>
      <c r="DS267" s="67" t="s">
        <v>521</v>
      </c>
      <c r="DT267" s="67" t="s">
        <v>521</v>
      </c>
      <c r="DU267" s="67" t="s">
        <v>521</v>
      </c>
      <c r="DV267" s="67" t="s">
        <v>521</v>
      </c>
      <c r="DW267" s="67" t="s">
        <v>521</v>
      </c>
      <c r="DX267" s="72" t="s">
        <v>521</v>
      </c>
      <c r="DY267" s="146"/>
      <c r="DZ267" s="147"/>
      <c r="EA267" s="147"/>
      <c r="EB267" s="147"/>
      <c r="EC267" s="158"/>
      <c r="ED267" s="168"/>
      <c r="EE267" s="147"/>
      <c r="EF267" s="147"/>
      <c r="EG267" s="147"/>
      <c r="EH267" s="176"/>
      <c r="EI267" s="146"/>
      <c r="EJ267" s="147"/>
      <c r="EK267" s="147"/>
      <c r="EL267" s="147"/>
      <c r="EM267" s="158"/>
      <c r="EN267" s="168"/>
      <c r="EO267" s="147"/>
      <c r="EP267" s="147"/>
      <c r="EQ267" s="147"/>
      <c r="ER267" s="170"/>
      <c r="ES267" s="128" t="s">
        <v>908</v>
      </c>
      <c r="ET267" s="82"/>
      <c r="EU267" s="83"/>
      <c r="EV267" s="146"/>
      <c r="EW267" s="147"/>
      <c r="EX267" s="147"/>
      <c r="EY267" s="147"/>
      <c r="EZ267" s="147"/>
      <c r="FA267" s="147"/>
      <c r="FB267" s="147"/>
      <c r="FC267" s="147"/>
      <c r="FD267" s="147"/>
      <c r="FE267" s="170"/>
      <c r="FF267" s="73"/>
      <c r="FG267" s="74"/>
      <c r="FH267" s="74"/>
      <c r="FI267" s="74"/>
      <c r="FJ267" s="74"/>
      <c r="FK267" s="74"/>
      <c r="FL267" s="74"/>
      <c r="FM267" s="74"/>
      <c r="FN267" s="74"/>
      <c r="FO267" s="84"/>
      <c r="FP267" s="73"/>
      <c r="FQ267" s="74"/>
      <c r="FR267" s="74"/>
      <c r="FS267" s="74"/>
      <c r="FT267" s="74"/>
      <c r="FU267" s="74"/>
      <c r="FV267" s="74"/>
      <c r="FW267" s="74"/>
      <c r="FX267" s="74"/>
      <c r="FY267" s="84"/>
      <c r="FZ267" s="73"/>
      <c r="GA267" s="74"/>
      <c r="GB267" s="74"/>
      <c r="GC267" s="74"/>
      <c r="GD267" s="74"/>
      <c r="GE267" s="74"/>
      <c r="GF267" s="74"/>
      <c r="GG267" s="74"/>
      <c r="GH267" s="74"/>
      <c r="GI267" s="84"/>
      <c r="GJ267" s="73"/>
      <c r="GK267" s="74"/>
      <c r="GL267" s="74"/>
      <c r="GM267" s="74"/>
      <c r="GN267" s="74"/>
      <c r="GO267" s="74"/>
      <c r="GP267" s="74"/>
      <c r="GQ267" s="74"/>
      <c r="GR267" s="74"/>
      <c r="GS267" s="84"/>
      <c r="GT267" s="73"/>
      <c r="GU267" s="74"/>
      <c r="GV267" s="74"/>
      <c r="GW267" s="74"/>
      <c r="GX267" s="74"/>
      <c r="GY267" s="74"/>
      <c r="GZ267" s="74"/>
      <c r="HA267" s="74"/>
      <c r="HB267" s="74"/>
      <c r="HC267" s="84"/>
      <c r="HD267" s="73"/>
      <c r="HE267" s="74"/>
      <c r="HF267" s="74"/>
      <c r="HG267" s="74"/>
      <c r="HH267" s="74"/>
      <c r="HI267" s="74"/>
      <c r="HJ267" s="74"/>
      <c r="HK267" s="74"/>
      <c r="HL267" s="74"/>
      <c r="HM267" s="84"/>
      <c r="HN267" s="73"/>
      <c r="HO267" s="74"/>
      <c r="HP267" s="74"/>
      <c r="HQ267" s="74"/>
      <c r="HR267" s="74"/>
      <c r="HS267" s="74"/>
      <c r="HT267" s="74"/>
      <c r="HU267" s="74"/>
      <c r="HV267" s="74"/>
      <c r="HW267" s="84"/>
      <c r="HX267" s="73"/>
      <c r="HY267" s="74"/>
      <c r="HZ267" s="74"/>
      <c r="IA267" s="74"/>
      <c r="IB267" s="74"/>
      <c r="IC267" s="74"/>
      <c r="ID267" s="74"/>
      <c r="IE267" s="74"/>
      <c r="IF267" s="74"/>
      <c r="IG267" s="84"/>
      <c r="IH267" s="148"/>
      <c r="II267" s="149"/>
      <c r="IJ267" s="149"/>
      <c r="IK267" s="149"/>
      <c r="IL267" s="149"/>
      <c r="IM267" s="150"/>
      <c r="IN267" s="151"/>
      <c r="IO267" s="152"/>
      <c r="IP267" s="153"/>
      <c r="IQ267" s="149"/>
      <c r="IR267" s="149"/>
      <c r="IS267" s="149"/>
      <c r="IT267" s="149"/>
      <c r="IU267" s="149"/>
      <c r="IV267" s="149"/>
      <c r="IW267" s="154"/>
      <c r="IX267" s="151"/>
      <c r="IY267" s="149"/>
      <c r="IZ267" s="149"/>
      <c r="JA267" s="149"/>
      <c r="JB267" s="149"/>
      <c r="JC267" s="149"/>
      <c r="JD267" s="149"/>
      <c r="JE267" s="155"/>
      <c r="JF267" s="153"/>
      <c r="JG267" s="149"/>
      <c r="JH267" s="149"/>
      <c r="JI267" s="149"/>
      <c r="JJ267" s="149"/>
      <c r="JK267" s="149"/>
      <c r="JL267" s="149"/>
      <c r="JM267" s="154"/>
      <c r="JN267" s="151"/>
      <c r="JO267" s="149"/>
      <c r="JP267" s="149"/>
      <c r="JQ267" s="149"/>
      <c r="JR267" s="149"/>
      <c r="JS267" s="149"/>
      <c r="JT267" s="149"/>
      <c r="JU267" s="149"/>
      <c r="JV267" s="149"/>
      <c r="JW267" s="149"/>
      <c r="JX267" s="149"/>
      <c r="JY267" s="149"/>
      <c r="JZ267" s="155"/>
      <c r="KA267" s="151"/>
      <c r="KB267" s="149"/>
      <c r="KC267" s="149"/>
      <c r="KD267" s="149"/>
      <c r="KE267" s="155"/>
      <c r="KF267" s="153"/>
      <c r="KG267" s="149"/>
      <c r="KH267" s="149"/>
      <c r="KI267" s="149"/>
      <c r="KJ267" s="149"/>
      <c r="KK267" s="156"/>
      <c r="KL267" s="149"/>
      <c r="KM267" s="149"/>
      <c r="KN267" s="149"/>
      <c r="KO267" s="149"/>
      <c r="KP267" s="149"/>
      <c r="KQ267" s="149"/>
      <c r="KR267" s="149"/>
      <c r="KS267" s="154"/>
      <c r="KT267" s="154"/>
      <c r="KU267" s="154"/>
      <c r="KV267" s="154"/>
      <c r="KW267" s="151"/>
      <c r="KX267" s="149"/>
      <c r="KY267" s="149"/>
      <c r="KZ267" s="149"/>
      <c r="LA267" s="149"/>
      <c r="LB267" s="149"/>
      <c r="LC267" s="154"/>
      <c r="LD267" s="151"/>
      <c r="LE267" s="152"/>
      <c r="LF267" s="157"/>
      <c r="LG267" s="158"/>
      <c r="LH267" s="151"/>
      <c r="LI267" s="149"/>
      <c r="LJ267" s="147"/>
      <c r="LK267" s="147"/>
      <c r="LL267" s="147"/>
      <c r="LM267" s="159"/>
      <c r="LN267" s="153"/>
      <c r="LO267" s="149"/>
      <c r="LP267" s="149"/>
      <c r="LQ267" s="149"/>
      <c r="LR267" s="154"/>
      <c r="LS267" s="151"/>
      <c r="LT267" s="149"/>
      <c r="LU267" s="149"/>
      <c r="LV267" s="149"/>
      <c r="LW267" s="149"/>
      <c r="LX267" s="149"/>
      <c r="LY267" s="149"/>
      <c r="LZ267" s="149"/>
      <c r="MA267" s="155"/>
      <c r="MB267" s="153"/>
      <c r="MC267" s="149"/>
      <c r="MD267" s="149"/>
      <c r="ME267" s="149"/>
      <c r="MF267" s="149"/>
      <c r="MG267" s="149"/>
      <c r="MH267" s="149"/>
      <c r="MI267" s="149"/>
      <c r="MJ267" s="149"/>
      <c r="MK267" s="149"/>
      <c r="ML267" s="149"/>
      <c r="MM267" s="149"/>
      <c r="MN267" s="156"/>
      <c r="MO267" s="156"/>
      <c r="MP267" s="154"/>
      <c r="MQ267" s="151"/>
      <c r="MR267" s="149"/>
      <c r="MS267" s="149"/>
      <c r="MT267" s="149"/>
      <c r="MU267" s="149"/>
      <c r="MV267" s="156"/>
      <c r="MW267" s="149"/>
      <c r="MX267" s="149"/>
      <c r="MY267" s="149"/>
      <c r="MZ267" s="149"/>
      <c r="NA267" s="149"/>
      <c r="NB267" s="149"/>
      <c r="NC267" s="149"/>
      <c r="ND267" s="154"/>
      <c r="NE267" s="154"/>
      <c r="NF267" s="154"/>
      <c r="NG267" s="154"/>
      <c r="NH267" s="151"/>
      <c r="NI267" s="149"/>
      <c r="NJ267" s="149"/>
      <c r="NK267" s="149"/>
      <c r="NL267" s="149"/>
      <c r="NM267" s="149"/>
      <c r="NN267" s="94"/>
      <c r="NO267" s="151"/>
      <c r="NP267" s="160"/>
      <c r="NQ267" s="145" t="s">
        <v>1155</v>
      </c>
      <c r="NR267" s="199" t="s">
        <v>1161</v>
      </c>
      <c r="NS267" s="145"/>
      <c r="NT267" s="145"/>
      <c r="NU267" s="145"/>
      <c r="NV267" s="171"/>
      <c r="NW267" s="145"/>
      <c r="NX267" s="165" t="s">
        <v>908</v>
      </c>
      <c r="NY267" s="172" t="s">
        <v>908</v>
      </c>
      <c r="NZ267" s="165" t="s">
        <v>908</v>
      </c>
      <c r="OA267" s="166"/>
      <c r="OB267" s="166"/>
      <c r="OC267" s="166"/>
      <c r="OD267" s="141"/>
      <c r="OE267" s="140"/>
      <c r="OF267" s="141"/>
      <c r="OG267" s="140"/>
      <c r="OH267" s="114"/>
      <c r="OI267" s="115"/>
      <c r="OJ267" s="115"/>
      <c r="OK267" s="115"/>
      <c r="OL267" s="115"/>
      <c r="OM267" s="115"/>
      <c r="ON267" s="115"/>
      <c r="OO267" s="115"/>
      <c r="OP267" s="115"/>
      <c r="OQ267" s="121"/>
      <c r="OR267" s="114"/>
      <c r="OS267" s="115"/>
      <c r="OT267" s="115"/>
      <c r="OU267" s="115"/>
      <c r="OV267" s="115"/>
      <c r="OW267" s="115"/>
      <c r="OX267" s="115"/>
      <c r="OY267" s="116"/>
      <c r="OZ267" s="115"/>
      <c r="PA267" s="117"/>
      <c r="PB267" s="118"/>
      <c r="PC267" s="115"/>
      <c r="PD267" s="115"/>
      <c r="PE267" s="115"/>
      <c r="PF267" s="115"/>
      <c r="PG267" s="119"/>
      <c r="PH267" s="118"/>
      <c r="PI267" s="115"/>
      <c r="PJ267" s="115"/>
      <c r="PK267" s="115"/>
      <c r="PL267" s="115"/>
      <c r="PM267" s="119"/>
      <c r="PN267" s="118"/>
      <c r="PO267" s="115"/>
      <c r="PP267" s="115"/>
      <c r="PQ267" s="115"/>
      <c r="PR267" s="115"/>
      <c r="PS267" s="119"/>
      <c r="PT267" s="120"/>
      <c r="PU267" s="115"/>
      <c r="PV267" s="115"/>
      <c r="PW267" s="115"/>
      <c r="PX267" s="115"/>
      <c r="PY267" s="115"/>
      <c r="PZ267" s="115"/>
      <c r="QA267" s="116"/>
      <c r="QB267" s="115"/>
      <c r="QC267" s="121"/>
      <c r="QD267" s="120"/>
      <c r="QE267" s="115"/>
      <c r="QF267" s="115"/>
      <c r="QG267" s="115"/>
      <c r="QH267" s="115"/>
      <c r="QI267" s="115"/>
      <c r="QJ267" s="115"/>
      <c r="QK267" s="116"/>
      <c r="QL267" s="115"/>
      <c r="QM267" s="121"/>
      <c r="QN267" s="114"/>
      <c r="QO267" s="115"/>
      <c r="QP267" s="115"/>
      <c r="QQ267" s="115"/>
      <c r="QR267" s="115"/>
      <c r="QS267" s="115"/>
      <c r="QT267" s="114"/>
      <c r="QU267" s="115"/>
      <c r="QV267" s="115"/>
      <c r="QW267" s="115"/>
      <c r="QX267" s="115"/>
      <c r="QY267" s="115"/>
      <c r="QZ267" s="114"/>
      <c r="RA267" s="115"/>
      <c r="RB267" s="115"/>
      <c r="RC267" s="115"/>
      <c r="RD267" s="115"/>
      <c r="RE267" s="115"/>
      <c r="RF267" s="122"/>
      <c r="RG267" s="115"/>
      <c r="RH267" s="115"/>
      <c r="RI267" s="115"/>
      <c r="RJ267" s="115"/>
      <c r="RK267" s="115"/>
      <c r="RL267" s="115"/>
      <c r="RM267" s="115"/>
      <c r="RN267" s="115"/>
      <c r="RO267" s="115"/>
      <c r="RP267" s="119"/>
      <c r="RQ267" s="118"/>
      <c r="RR267" s="115"/>
      <c r="RS267" s="119"/>
      <c r="RT267" s="118"/>
      <c r="RU267" s="119"/>
      <c r="RV267" s="118"/>
      <c r="RW267" s="115"/>
      <c r="RX267" s="119"/>
      <c r="RY267" s="118"/>
      <c r="RZ267" s="115"/>
      <c r="SA267" s="117"/>
      <c r="SB267" s="118"/>
      <c r="SC267" s="115"/>
      <c r="SD267" s="115"/>
      <c r="SE267" s="115"/>
      <c r="SF267" s="115"/>
      <c r="SG267" s="115"/>
      <c r="SH267" s="115"/>
      <c r="SI267" s="115"/>
      <c r="SJ267" s="115"/>
      <c r="SK267" s="115"/>
      <c r="SL267" s="115"/>
      <c r="SM267" s="121"/>
      <c r="SN267" s="115"/>
      <c r="SO267" s="115"/>
      <c r="SP267" s="115"/>
      <c r="SQ267" s="115"/>
      <c r="SR267" s="115"/>
      <c r="SS267" s="121"/>
      <c r="ST267" s="118"/>
      <c r="SU267" s="115"/>
      <c r="SV267" s="115"/>
      <c r="SW267" s="115"/>
      <c r="SX267" s="115"/>
      <c r="SY267" s="115"/>
      <c r="SZ267" s="115"/>
      <c r="TA267" s="115"/>
      <c r="TB267" s="115"/>
      <c r="TC267" s="115"/>
      <c r="TD267" s="115"/>
      <c r="TE267" s="117"/>
      <c r="TF267" s="118"/>
      <c r="TG267" s="115"/>
      <c r="TH267" s="115"/>
      <c r="TI267" s="115"/>
      <c r="TJ267" s="115"/>
      <c r="TK267" s="115"/>
      <c r="TL267" s="117"/>
      <c r="TM267" s="118"/>
      <c r="TN267" s="115"/>
      <c r="TO267" s="115"/>
      <c r="TP267" s="115"/>
      <c r="TQ267" s="115"/>
      <c r="TR267" s="115"/>
      <c r="TS267" s="119"/>
      <c r="TT267" s="120"/>
      <c r="TU267" s="115"/>
      <c r="TV267" s="115"/>
      <c r="TW267" s="115"/>
      <c r="TX267" s="115"/>
      <c r="TY267" s="115"/>
      <c r="TZ267" s="121"/>
      <c r="UA267" s="132"/>
      <c r="UB267" s="7" t="s">
        <v>1</v>
      </c>
    </row>
    <row r="268" spans="1:548" x14ac:dyDescent="0.15">
      <c r="A268" s="183">
        <v>260</v>
      </c>
      <c r="B268" s="200" t="s">
        <v>1161</v>
      </c>
      <c r="C268" s="143"/>
      <c r="D268" s="143"/>
      <c r="E268" s="161" t="s">
        <v>518</v>
      </c>
      <c r="F268" s="65">
        <v>84</v>
      </c>
      <c r="G268" s="65" t="s">
        <v>908</v>
      </c>
      <c r="H268" s="144" t="s">
        <v>922</v>
      </c>
      <c r="I268" s="66" t="s">
        <v>521</v>
      </c>
      <c r="J268" s="67" t="s">
        <v>521</v>
      </c>
      <c r="K268" s="67" t="s">
        <v>521</v>
      </c>
      <c r="L268" s="67" t="s">
        <v>521</v>
      </c>
      <c r="M268" s="67" t="s">
        <v>521</v>
      </c>
      <c r="N268" s="67" t="s">
        <v>521</v>
      </c>
      <c r="O268" s="67" t="s">
        <v>521</v>
      </c>
      <c r="P268" s="67" t="s">
        <v>521</v>
      </c>
      <c r="Q268" s="67" t="s">
        <v>521</v>
      </c>
      <c r="R268" s="68" t="s">
        <v>521</v>
      </c>
      <c r="S268" s="69" t="s">
        <v>521</v>
      </c>
      <c r="T268" s="67" t="s">
        <v>521</v>
      </c>
      <c r="U268" s="67" t="s">
        <v>521</v>
      </c>
      <c r="V268" s="67" t="s">
        <v>521</v>
      </c>
      <c r="W268" s="67" t="s">
        <v>521</v>
      </c>
      <c r="X268" s="67" t="s">
        <v>521</v>
      </c>
      <c r="Y268" s="67" t="s">
        <v>521</v>
      </c>
      <c r="Z268" s="67" t="s">
        <v>521</v>
      </c>
      <c r="AA268" s="67" t="s">
        <v>521</v>
      </c>
      <c r="AB268" s="68" t="s">
        <v>521</v>
      </c>
      <c r="AC268" s="69" t="s">
        <v>521</v>
      </c>
      <c r="AD268" s="67" t="s">
        <v>521</v>
      </c>
      <c r="AE268" s="67" t="s">
        <v>521</v>
      </c>
      <c r="AF268" s="67" t="s">
        <v>521</v>
      </c>
      <c r="AG268" s="67" t="s">
        <v>521</v>
      </c>
      <c r="AH268" s="67" t="s">
        <v>521</v>
      </c>
      <c r="AI268" s="67" t="s">
        <v>521</v>
      </c>
      <c r="AJ268" s="67" t="s">
        <v>521</v>
      </c>
      <c r="AK268" s="67" t="s">
        <v>521</v>
      </c>
      <c r="AL268" s="68" t="s">
        <v>521</v>
      </c>
      <c r="AM268" s="69" t="s">
        <v>521</v>
      </c>
      <c r="AN268" s="67" t="s">
        <v>521</v>
      </c>
      <c r="AO268" s="67" t="s">
        <v>521</v>
      </c>
      <c r="AP268" s="67" t="s">
        <v>521</v>
      </c>
      <c r="AQ268" s="67" t="s">
        <v>521</v>
      </c>
      <c r="AR268" s="67" t="s">
        <v>521</v>
      </c>
      <c r="AS268" s="67" t="s">
        <v>521</v>
      </c>
      <c r="AT268" s="67" t="s">
        <v>521</v>
      </c>
      <c r="AU268" s="67" t="s">
        <v>521</v>
      </c>
      <c r="AV268" s="68" t="s">
        <v>521</v>
      </c>
      <c r="AW268" s="69" t="s">
        <v>521</v>
      </c>
      <c r="AX268" s="67" t="s">
        <v>521</v>
      </c>
      <c r="AY268" s="67" t="s">
        <v>521</v>
      </c>
      <c r="AZ268" s="67" t="s">
        <v>521</v>
      </c>
      <c r="BA268" s="67" t="s">
        <v>521</v>
      </c>
      <c r="BB268" s="67" t="s">
        <v>521</v>
      </c>
      <c r="BC268" s="67" t="s">
        <v>521</v>
      </c>
      <c r="BD268" s="67" t="s">
        <v>521</v>
      </c>
      <c r="BE268" s="67" t="s">
        <v>521</v>
      </c>
      <c r="BF268" s="68" t="s">
        <v>521</v>
      </c>
      <c r="BG268" s="69" t="s">
        <v>521</v>
      </c>
      <c r="BH268" s="67" t="s">
        <v>521</v>
      </c>
      <c r="BI268" s="67" t="s">
        <v>521</v>
      </c>
      <c r="BJ268" s="67" t="s">
        <v>521</v>
      </c>
      <c r="BK268" s="67" t="s">
        <v>521</v>
      </c>
      <c r="BL268" s="67" t="s">
        <v>521</v>
      </c>
      <c r="BM268" s="67" t="s">
        <v>521</v>
      </c>
      <c r="BN268" s="67" t="s">
        <v>521</v>
      </c>
      <c r="BO268" s="67" t="s">
        <v>521</v>
      </c>
      <c r="BP268" s="68" t="s">
        <v>521</v>
      </c>
      <c r="BQ268" s="70" t="s">
        <v>521</v>
      </c>
      <c r="BR268" s="67" t="s">
        <v>521</v>
      </c>
      <c r="BS268" s="67" t="s">
        <v>521</v>
      </c>
      <c r="BT268" s="67" t="s">
        <v>521</v>
      </c>
      <c r="BU268" s="67" t="s">
        <v>521</v>
      </c>
      <c r="BV268" s="67" t="s">
        <v>521</v>
      </c>
      <c r="BW268" s="67" t="s">
        <v>521</v>
      </c>
      <c r="BX268" s="67" t="s">
        <v>521</v>
      </c>
      <c r="BY268" s="67" t="s">
        <v>521</v>
      </c>
      <c r="BZ268" s="68" t="s">
        <v>521</v>
      </c>
      <c r="CA268" s="69" t="s">
        <v>521</v>
      </c>
      <c r="CB268" s="67" t="s">
        <v>521</v>
      </c>
      <c r="CC268" s="67" t="s">
        <v>521</v>
      </c>
      <c r="CD268" s="67" t="s">
        <v>521</v>
      </c>
      <c r="CE268" s="67" t="s">
        <v>521</v>
      </c>
      <c r="CF268" s="67" t="s">
        <v>521</v>
      </c>
      <c r="CG268" s="67" t="s">
        <v>521</v>
      </c>
      <c r="CH268" s="67" t="s">
        <v>521</v>
      </c>
      <c r="CI268" s="67" t="s">
        <v>521</v>
      </c>
      <c r="CJ268" s="68" t="s">
        <v>521</v>
      </c>
      <c r="CK268" s="69" t="s">
        <v>521</v>
      </c>
      <c r="CL268" s="67" t="s">
        <v>521</v>
      </c>
      <c r="CM268" s="67" t="s">
        <v>521</v>
      </c>
      <c r="CN268" s="67" t="s">
        <v>521</v>
      </c>
      <c r="CO268" s="67" t="s">
        <v>521</v>
      </c>
      <c r="CP268" s="67" t="s">
        <v>521</v>
      </c>
      <c r="CQ268" s="67" t="s">
        <v>521</v>
      </c>
      <c r="CR268" s="67" t="s">
        <v>521</v>
      </c>
      <c r="CS268" s="67" t="s">
        <v>521</v>
      </c>
      <c r="CT268" s="68" t="s">
        <v>521</v>
      </c>
      <c r="CU268" s="69" t="s">
        <v>521</v>
      </c>
      <c r="CV268" s="67" t="s">
        <v>521</v>
      </c>
      <c r="CW268" s="67" t="s">
        <v>521</v>
      </c>
      <c r="CX268" s="67" t="s">
        <v>521</v>
      </c>
      <c r="CY268" s="67" t="s">
        <v>521</v>
      </c>
      <c r="CZ268" s="67" t="s">
        <v>521</v>
      </c>
      <c r="DA268" s="67" t="s">
        <v>521</v>
      </c>
      <c r="DB268" s="67" t="s">
        <v>521</v>
      </c>
      <c r="DC268" s="67" t="s">
        <v>521</v>
      </c>
      <c r="DD268" s="68" t="s">
        <v>521</v>
      </c>
      <c r="DE268" s="69" t="s">
        <v>521</v>
      </c>
      <c r="DF268" s="71" t="s">
        <v>521</v>
      </c>
      <c r="DG268" s="67" t="s">
        <v>521</v>
      </c>
      <c r="DH268" s="67" t="s">
        <v>521</v>
      </c>
      <c r="DI268" s="67" t="s">
        <v>521</v>
      </c>
      <c r="DJ268" s="67" t="s">
        <v>521</v>
      </c>
      <c r="DK268" s="67" t="s">
        <v>521</v>
      </c>
      <c r="DL268" s="67" t="s">
        <v>521</v>
      </c>
      <c r="DM268" s="67" t="s">
        <v>521</v>
      </c>
      <c r="DN268" s="68" t="s">
        <v>521</v>
      </c>
      <c r="DO268" s="70" t="s">
        <v>521</v>
      </c>
      <c r="DP268" s="71" t="s">
        <v>521</v>
      </c>
      <c r="DQ268" s="67" t="s">
        <v>521</v>
      </c>
      <c r="DR268" s="67" t="s">
        <v>521</v>
      </c>
      <c r="DS268" s="67" t="s">
        <v>521</v>
      </c>
      <c r="DT268" s="67" t="s">
        <v>521</v>
      </c>
      <c r="DU268" s="67" t="s">
        <v>521</v>
      </c>
      <c r="DV268" s="67" t="s">
        <v>521</v>
      </c>
      <c r="DW268" s="67" t="s">
        <v>521</v>
      </c>
      <c r="DX268" s="72" t="s">
        <v>521</v>
      </c>
      <c r="DY268" s="146" t="s">
        <v>522</v>
      </c>
      <c r="DZ268" s="74">
        <v>3</v>
      </c>
      <c r="EA268" s="74">
        <v>4</v>
      </c>
      <c r="EB268" s="74">
        <v>5</v>
      </c>
      <c r="EC268" s="75">
        <v>5</v>
      </c>
      <c r="ED268" s="168" t="s">
        <v>522</v>
      </c>
      <c r="EE268" s="74">
        <f t="shared" ref="EE268:EE287" si="534">DZ268</f>
        <v>3</v>
      </c>
      <c r="EF268" s="74">
        <f t="shared" ref="EF268:EF287" si="535">DZ268*EA268</f>
        <v>12</v>
      </c>
      <c r="EG268" s="74">
        <f t="shared" ref="EG268:EG287" si="536">DZ268*EA268*EB268</f>
        <v>60</v>
      </c>
      <c r="EH268" s="77">
        <f t="shared" ref="EH268:EH287" si="537">DZ268*EA268*EB268*EC268</f>
        <v>300</v>
      </c>
      <c r="EI268" s="73">
        <v>30</v>
      </c>
      <c r="EJ268" s="74">
        <v>150</v>
      </c>
      <c r="EK268" s="74">
        <v>900</v>
      </c>
      <c r="EL268" s="74">
        <v>3000</v>
      </c>
      <c r="EM268" s="75">
        <v>15000</v>
      </c>
      <c r="EN268" s="78">
        <v>1</v>
      </c>
      <c r="EO268" s="79">
        <f t="shared" ref="EO268:EO287" si="538">(EJ268/EE268)/EI268</f>
        <v>1.6666666666666667</v>
      </c>
      <c r="EP268" s="79">
        <f t="shared" ref="EP268:EP287" si="539">(EK268/EF268)/EI268</f>
        <v>2.5</v>
      </c>
      <c r="EQ268" s="79">
        <f t="shared" ref="EQ268:EQ287" si="540">(EL268/EG268)/EI268</f>
        <v>1.6666666666666667</v>
      </c>
      <c r="ER268" s="80">
        <f t="shared" ref="ER268:ER287" si="541">(EM268/EH268)/EI268</f>
        <v>1.6666666666666667</v>
      </c>
      <c r="ES268" s="128" t="s">
        <v>523</v>
      </c>
      <c r="ET268" s="82" t="s">
        <v>1162</v>
      </c>
      <c r="EU268" s="83">
        <v>4</v>
      </c>
      <c r="EV268" s="146">
        <v>86</v>
      </c>
      <c r="EW268" s="147">
        <v>51</v>
      </c>
      <c r="EX268" s="147">
        <v>63</v>
      </c>
      <c r="EY268" s="147">
        <v>57</v>
      </c>
      <c r="EZ268" s="147">
        <v>37</v>
      </c>
      <c r="FA268" s="147">
        <v>14</v>
      </c>
      <c r="FB268" s="147">
        <v>28</v>
      </c>
      <c r="FC268" s="147">
        <v>44</v>
      </c>
      <c r="FD268" s="74">
        <f t="shared" ref="FD268:FD287" si="542">EX268+EZ268</f>
        <v>100</v>
      </c>
      <c r="FE268" s="84">
        <f t="shared" ref="FE268:FE287" si="543">EX268+FC268</f>
        <v>107</v>
      </c>
      <c r="FF268" s="73">
        <f>RANK(EV268,$EV$9:$EV$497,0)</f>
        <v>136</v>
      </c>
      <c r="FG268" s="74">
        <f>RANK(EW268,$EW$9:$EW$497,0)</f>
        <v>172</v>
      </c>
      <c r="FH268" s="74">
        <f>RANK(EX268,$EX$9:$EX$497,0)</f>
        <v>105</v>
      </c>
      <c r="FI268" s="74">
        <f>RANK(EY268,$EY$9:$EY$497,0)</f>
        <v>93</v>
      </c>
      <c r="FJ268" s="74">
        <f>RANK(EZ268,$EZ$9:$EZ$497,0)</f>
        <v>95</v>
      </c>
      <c r="FK268" s="74">
        <f>RANK(FA268,$FA$9:$FA$497,0)</f>
        <v>253</v>
      </c>
      <c r="FL268" s="74">
        <f>RANK(FB268,$FB$9:$FB$497,0)</f>
        <v>279</v>
      </c>
      <c r="FM268" s="74">
        <f>RANK(FC268,$FC$9:$FC$497,0)</f>
        <v>194</v>
      </c>
      <c r="FN268" s="74">
        <f>RANK(FD268,$FD$9:$FD$497,0)</f>
        <v>88</v>
      </c>
      <c r="FO268" s="84">
        <f>RANK(FE268,$FE$9:$FE$497,0)</f>
        <v>132</v>
      </c>
      <c r="FP268" s="73">
        <f>COUNTIFS($EV$9:$EV$497,"&gt;"&amp;EV268,$ES$9:$ES$497,ES268)+1</f>
        <v>45</v>
      </c>
      <c r="FQ268" s="74">
        <f>COUNTIFS($EW$9:$EW$497,"&gt;"&amp;EW268,$ES$9:$ES$497,ES268)+1</f>
        <v>19</v>
      </c>
      <c r="FR268" s="74">
        <f>COUNTIFS($EX$9:$EX$497,"&gt;"&amp;EX268,$ES$9:$ES$497,ES268)+1</f>
        <v>28</v>
      </c>
      <c r="FS268" s="74">
        <f>COUNTIFS($EY$9:$EY$497,"&gt;"&amp;EY268,$ES$9:$ES$497,ES268)+1</f>
        <v>41</v>
      </c>
      <c r="FT268" s="74">
        <f>COUNTIFS($EZ$9:$EZ$497,"&gt;"&amp;EZ268,$ES$9:$ES$497,ES268)+1</f>
        <v>12</v>
      </c>
      <c r="FU268" s="74">
        <f>COUNTIFS($FA$9:$FA$497,"&gt;"&amp;FA268,$ES$9:$ES$497,ES268)+1</f>
        <v>49</v>
      </c>
      <c r="FV268" s="74">
        <f>COUNTIFS($FB$9:$FB$497,"&gt;"&amp;FB268,$ES$9:$ES$497,ES268)+1</f>
        <v>28</v>
      </c>
      <c r="FW268" s="74">
        <f>COUNTIFS($FC$9:$FC$497,"&gt;"&amp;FC268,$ES$9:$ES$497,ES268)+1</f>
        <v>20</v>
      </c>
      <c r="FX268" s="74">
        <f>COUNTIFS($FD$9:$FD$497,"&gt;"&amp;FD268,$ES$9:$ES$497,ES268)+1</f>
        <v>20</v>
      </c>
      <c r="FY268" s="84">
        <f>COUNTIFS($FE$9:$FE$497,"&gt;"&amp;FE268,$ES$9:$ES$497,ES268)+1</f>
        <v>21</v>
      </c>
      <c r="FZ268" s="85">
        <f t="shared" ref="FZ268:FZ287" si="544">ROUND(EV268/$F268,2)</f>
        <v>1.02</v>
      </c>
      <c r="GA268" s="86">
        <f t="shared" ref="GA268:GA287" si="545">ROUND(EW268/$F268,2)</f>
        <v>0.61</v>
      </c>
      <c r="GB268" s="86">
        <f t="shared" ref="GB268:GB287" si="546">ROUND(EX268/$F268,2)</f>
        <v>0.75</v>
      </c>
      <c r="GC268" s="86">
        <f t="shared" ref="GC268:GC287" si="547">ROUND(EY268/$F268,2)</f>
        <v>0.68</v>
      </c>
      <c r="GD268" s="86">
        <f t="shared" ref="GD268:GD287" si="548">ROUND(EZ268/$F268,2)</f>
        <v>0.44</v>
      </c>
      <c r="GE268" s="86">
        <f t="shared" ref="GE268:GE287" si="549">ROUND(FA268/$F268,2)</f>
        <v>0.17</v>
      </c>
      <c r="GF268" s="86">
        <f t="shared" ref="GF268:GF287" si="550">ROUND(FB268/$F268,2)</f>
        <v>0.33</v>
      </c>
      <c r="GG268" s="86">
        <f t="shared" ref="GG268:GG287" si="551">ROUND(FC268/$F268,2)</f>
        <v>0.52</v>
      </c>
      <c r="GH268" s="86">
        <f t="shared" ref="GH268:GH287" si="552">ROUND(FD268/$F268,2)</f>
        <v>1.19</v>
      </c>
      <c r="GI268" s="87">
        <f t="shared" ref="GI268:GI287" si="553">ROUND(FE268/$F268,2)</f>
        <v>1.27</v>
      </c>
      <c r="GJ268" s="85">
        <f>ROUND(((FZ268-AVERAGE(FZ$9:FZ$497))/STDEVP(FZ$9:FZ$497)*10+50),2)</f>
        <v>52.08</v>
      </c>
      <c r="GK268" s="86">
        <f>ROUND(((GA268-AVERAGE(GA$9:GA$497))/STDEVP(GA$9:GA$497)*10+50),2)</f>
        <v>47.6</v>
      </c>
      <c r="GL268" s="86">
        <f>ROUND(((GB268-AVERAGE(GB$9:GB$497))/STDEVP(GB$9:GB$497)*10+50),2)</f>
        <v>56.28</v>
      </c>
      <c r="GM268" s="86">
        <f>ROUND(((GC268-AVERAGE(GC$9:GC$497))/STDEVP(GC$9:GC$497)*10+50),2)</f>
        <v>57.71</v>
      </c>
      <c r="GN268" s="86">
        <f>ROUND(((GD268-AVERAGE(GD$9:GD$497))/STDEVP(GD$9:GD$497)*10+50),2)</f>
        <v>51.64</v>
      </c>
      <c r="GO268" s="86">
        <f>ROUND(((GE268-AVERAGE(GE$9:GE$497))/STDEVP(GE$9:GE$497)*10+50),2)</f>
        <v>43.52</v>
      </c>
      <c r="GP268" s="86">
        <f>ROUND(((GF268-AVERAGE(GF$9:GF$497))/STDEVP(GF$9:GF$497)*10+50),2)</f>
        <v>40.4</v>
      </c>
      <c r="GQ268" s="86">
        <f>ROUND(((GG268-AVERAGE(GG$9:GG$497))/STDEVP(GG$9:GG$497)*10+50),2)</f>
        <v>46.53</v>
      </c>
      <c r="GR268" s="86">
        <f>ROUND(((GH268-AVERAGE(GH$9:GH$497))/STDEVP(GH$9:GH$497)*10+50),2)</f>
        <v>57.85</v>
      </c>
      <c r="GS268" s="87">
        <f>ROUND(((GI268-AVERAGE(GI$9:GI$497))/STDEVP(GI$9:GI$497)*10+50),2)</f>
        <v>51.18</v>
      </c>
      <c r="GT268" s="73">
        <f>RANK(GJ268,$GJ$9:$GJ$497,0)</f>
        <v>163</v>
      </c>
      <c r="GU268" s="74">
        <f>RANK(GK268,$GK$9:$GK$497,0)</f>
        <v>223</v>
      </c>
      <c r="GV268" s="74">
        <f>RANK(GL268,$GL$9:$GL$497,0)</f>
        <v>111</v>
      </c>
      <c r="GW268" s="74">
        <f>RANK(GM268,$GM$9:$GM$497,0)</f>
        <v>65</v>
      </c>
      <c r="GX268" s="74">
        <f>RANK(GN268,$GN$9:$GN$497,0)</f>
        <v>111</v>
      </c>
      <c r="GY268" s="74">
        <f>RANK(GO268,$GO$9:$GO$497,0)</f>
        <v>308</v>
      </c>
      <c r="GZ268" s="74">
        <f>RANK(GP268,$GP$9:$GP$497,0)</f>
        <v>348</v>
      </c>
      <c r="HA268" s="74">
        <f>RANK(GQ268,$GQ$9:$GQ$497,0)</f>
        <v>266</v>
      </c>
      <c r="HB268" s="74">
        <f>RANK(GR268,$GR$9:$GR$497,0)</f>
        <v>78</v>
      </c>
      <c r="HC268" s="84">
        <f>RANK(GS268,$GS$9:$GS$497,0)</f>
        <v>152</v>
      </c>
      <c r="HD268" s="85">
        <f>ROUND(AVERAGEIF($ES$9:$ES$497,$ES268,$FZ$9:$FZ$497),2)</f>
        <v>1.1399999999999999</v>
      </c>
      <c r="HE268" s="86">
        <f>ROUND(AVERAGEIF($ES$9:$ES$497,$ES268,$GA$9:$GA$497),2)</f>
        <v>0.46</v>
      </c>
      <c r="HF268" s="86">
        <f>ROUND(AVERAGEIF($ES$9:$ES$497,$ES268,$GB$9:$GB$497),2)</f>
        <v>0.65</v>
      </c>
      <c r="HG268" s="86">
        <f>ROUND(AVERAGEIF($ES$9:$ES$497,$ES268,$GC$9:$GC$497),2)</f>
        <v>0.74</v>
      </c>
      <c r="HH268" s="86">
        <f>ROUND(AVERAGEIF($ES$9:$ES$497,$ES268,$GD$9:$GD$497),2)</f>
        <v>0.27</v>
      </c>
      <c r="HI268" s="86">
        <f>ROUND(AVERAGEIF($ES$9:$ES$497,$ES268,$GE$9:$GE$497),2)</f>
        <v>0.23</v>
      </c>
      <c r="HJ268" s="86">
        <f>ROUND(AVERAGEIF($ES$9:$ES$497,$ES268,$GF$9:$GF$497),2)</f>
        <v>0.3</v>
      </c>
      <c r="HK268" s="86">
        <f>ROUND(AVERAGEIF($ES$9:$ES$497,$ES268,$GG$9:$GG$497),2)</f>
        <v>0.28000000000000003</v>
      </c>
      <c r="HL268" s="86">
        <f>ROUND(AVERAGEIF($ES$9:$ES$497,$ES268,$GH$9:$GH$497),2)</f>
        <v>0.92</v>
      </c>
      <c r="HM268" s="87">
        <f>ROUND(AVERAGEIF($ES$9:$ES$497,$ES268,$GI$9:$GI$497),2)</f>
        <v>0.93</v>
      </c>
      <c r="HN268" s="88">
        <f t="shared" ref="HN268:HN287" si="554">FZ268-HD268</f>
        <v>-0.11999999999999988</v>
      </c>
      <c r="HO268" s="89">
        <f t="shared" ref="HO268:HO287" si="555">GA268-HE268</f>
        <v>0.14999999999999997</v>
      </c>
      <c r="HP268" s="89">
        <f t="shared" ref="HP268:HP287" si="556">GB268-HF268</f>
        <v>9.9999999999999978E-2</v>
      </c>
      <c r="HQ268" s="89">
        <f t="shared" ref="HQ268:HQ287" si="557">GC268-HG268</f>
        <v>-5.9999999999999942E-2</v>
      </c>
      <c r="HR268" s="89">
        <f t="shared" ref="HR268:HR287" si="558">GD268-HH268</f>
        <v>0.16999999999999998</v>
      </c>
      <c r="HS268" s="89">
        <f t="shared" ref="HS268:HS287" si="559">GE268-HI268</f>
        <v>-0.06</v>
      </c>
      <c r="HT268" s="89">
        <f t="shared" ref="HT268:HT287" si="560">GF268-HJ268</f>
        <v>3.0000000000000027E-2</v>
      </c>
      <c r="HU268" s="89">
        <f t="shared" ref="HU268:HU287" si="561">GG268-HK268</f>
        <v>0.24</v>
      </c>
      <c r="HV268" s="89">
        <f t="shared" ref="HV268:HV287" si="562">GH268-HL268</f>
        <v>0.26999999999999991</v>
      </c>
      <c r="HW268" s="90">
        <f t="shared" ref="HW268:HW287" si="563">GI268-HM268</f>
        <v>0.33999999999999997</v>
      </c>
      <c r="HX268" s="73">
        <f>COUNTIFS($FZ$9:$FZ$497,"&gt;"&amp;FZ268,$ES$9:$ES$497,$ES268)+1</f>
        <v>64</v>
      </c>
      <c r="HY268" s="74">
        <f>COUNTIFS($GA$9:$GA$497,"&gt;"&amp;GA268,$ES$9:$ES$497,$ES268)+1</f>
        <v>8</v>
      </c>
      <c r="HZ268" s="74">
        <f>COUNTIFS($GB$9:$GB$497,"&gt;"&amp;GB268,$ES$9:$ES$497,$ES268)+1</f>
        <v>25</v>
      </c>
      <c r="IA268" s="74">
        <f>COUNTIFS($GC$9:$GC$497,"&gt;"&amp;GC268,$ES$9:$ES$497,$ES268)+1</f>
        <v>46</v>
      </c>
      <c r="IB268" s="74">
        <f>COUNTIFS($GD$9:$GD$497,"&gt;"&amp;GD268,$ES$9:$ES$497,$ES268)+1</f>
        <v>4</v>
      </c>
      <c r="IC268" s="74">
        <f>COUNTIFS($GE$9:$GE$497,"&gt;"&amp;GE268,$ES$9:$ES$497,$ES268)+1</f>
        <v>60</v>
      </c>
      <c r="ID268" s="74">
        <f>COUNTIFS($GF$9:$GF$497,"&gt;"&amp;GF268,$ES$9:$ES$497,$ES268)+1</f>
        <v>23</v>
      </c>
      <c r="IE268" s="74">
        <f>COUNTIFS($GG$9:$GG$497,"&gt;"&amp;GG268,$ES$9:$ES$497,$ES268)+1</f>
        <v>8</v>
      </c>
      <c r="IF268" s="74">
        <f>COUNTIFS($GH$9:$GH$497,"&gt;"&amp;GH268,$ES$9:$ES$497,$ES268)+1</f>
        <v>15</v>
      </c>
      <c r="IG268" s="84">
        <f>COUNTIFS($GI$9:$GI$497,"&gt;"&amp;GI268,$ES$9:$ES$497,$ES268)+1</f>
        <v>8</v>
      </c>
      <c r="IH268" s="148"/>
      <c r="II268" s="149"/>
      <c r="IJ268" s="149">
        <v>0.05</v>
      </c>
      <c r="IK268" s="149"/>
      <c r="IL268" s="149"/>
      <c r="IM268" s="150"/>
      <c r="IN268" s="151"/>
      <c r="IO268" s="152"/>
      <c r="IP268" s="153"/>
      <c r="IQ268" s="149"/>
      <c r="IR268" s="149">
        <v>7.0000000000000007E-2</v>
      </c>
      <c r="IS268" s="149"/>
      <c r="IT268" s="149"/>
      <c r="IU268" s="149"/>
      <c r="IV268" s="149">
        <v>7.0000000000000007E-2</v>
      </c>
      <c r="IW268" s="154"/>
      <c r="IX268" s="151"/>
      <c r="IY268" s="149"/>
      <c r="IZ268" s="149"/>
      <c r="JA268" s="149"/>
      <c r="JB268" s="149"/>
      <c r="JC268" s="149"/>
      <c r="JD268" s="149"/>
      <c r="JE268" s="155"/>
      <c r="JF268" s="153"/>
      <c r="JG268" s="149"/>
      <c r="JH268" s="149"/>
      <c r="JI268" s="149"/>
      <c r="JJ268" s="149"/>
      <c r="JK268" s="149"/>
      <c r="JL268" s="149"/>
      <c r="JM268" s="154"/>
      <c r="JN268" s="151"/>
      <c r="JO268" s="149"/>
      <c r="JP268" s="149"/>
      <c r="JQ268" s="149"/>
      <c r="JR268" s="149"/>
      <c r="JS268" s="149"/>
      <c r="JT268" s="149"/>
      <c r="JU268" s="149"/>
      <c r="JV268" s="149"/>
      <c r="JW268" s="149"/>
      <c r="JX268" s="149"/>
      <c r="JY268" s="149"/>
      <c r="JZ268" s="155"/>
      <c r="KA268" s="151"/>
      <c r="KB268" s="149"/>
      <c r="KC268" s="149"/>
      <c r="KD268" s="149"/>
      <c r="KE268" s="155"/>
      <c r="KF268" s="153"/>
      <c r="KG268" s="149"/>
      <c r="KH268" s="149"/>
      <c r="KI268" s="149"/>
      <c r="KJ268" s="149"/>
      <c r="KK268" s="156"/>
      <c r="KL268" s="149"/>
      <c r="KM268" s="149"/>
      <c r="KN268" s="149"/>
      <c r="KO268" s="149"/>
      <c r="KP268" s="149"/>
      <c r="KQ268" s="149"/>
      <c r="KR268" s="149"/>
      <c r="KS268" s="154"/>
      <c r="KT268" s="154"/>
      <c r="KU268" s="154"/>
      <c r="KV268" s="154"/>
      <c r="KW268" s="151"/>
      <c r="KX268" s="149"/>
      <c r="KY268" s="149"/>
      <c r="KZ268" s="149"/>
      <c r="LA268" s="149"/>
      <c r="LB268" s="149"/>
      <c r="LC268" s="154"/>
      <c r="LD268" s="151"/>
      <c r="LE268" s="152"/>
      <c r="LF268" s="157"/>
      <c r="LG268" s="158"/>
      <c r="LH268" s="151"/>
      <c r="LI268" s="149"/>
      <c r="LJ268" s="147"/>
      <c r="LK268" s="147"/>
      <c r="LL268" s="147"/>
      <c r="LM268" s="159"/>
      <c r="LN268" s="153"/>
      <c r="LO268" s="149"/>
      <c r="LP268" s="149"/>
      <c r="LQ268" s="149"/>
      <c r="LR268" s="154"/>
      <c r="LS268" s="151"/>
      <c r="LT268" s="149"/>
      <c r="LU268" s="149"/>
      <c r="LV268" s="149"/>
      <c r="LW268" s="149"/>
      <c r="LX268" s="149"/>
      <c r="LY268" s="149"/>
      <c r="LZ268" s="149"/>
      <c r="MA268" s="155">
        <v>7.0000000000000007E-2</v>
      </c>
      <c r="MB268" s="153"/>
      <c r="MC268" s="149"/>
      <c r="MD268" s="149"/>
      <c r="ME268" s="149"/>
      <c r="MF268" s="149"/>
      <c r="MG268" s="149"/>
      <c r="MH268" s="149"/>
      <c r="MI268" s="149"/>
      <c r="MJ268" s="149"/>
      <c r="MK268" s="149"/>
      <c r="ML268" s="149"/>
      <c r="MM268" s="149"/>
      <c r="MN268" s="156"/>
      <c r="MO268" s="156"/>
      <c r="MP268" s="154"/>
      <c r="MQ268" s="151"/>
      <c r="MR268" s="149"/>
      <c r="MS268" s="149">
        <v>7.0000000000000007E-2</v>
      </c>
      <c r="MT268" s="149"/>
      <c r="MU268" s="149"/>
      <c r="MV268" s="156"/>
      <c r="MW268" s="149"/>
      <c r="MX268" s="149"/>
      <c r="MY268" s="149"/>
      <c r="MZ268" s="149"/>
      <c r="NA268" s="149"/>
      <c r="NB268" s="149"/>
      <c r="NC268" s="149"/>
      <c r="ND268" s="154"/>
      <c r="NE268" s="154"/>
      <c r="NF268" s="154"/>
      <c r="NG268" s="154"/>
      <c r="NH268" s="151"/>
      <c r="NI268" s="149"/>
      <c r="NJ268" s="149"/>
      <c r="NK268" s="149"/>
      <c r="NL268" s="149"/>
      <c r="NM268" s="149"/>
      <c r="NN268" s="94"/>
      <c r="NO268" s="151"/>
      <c r="NP268" s="160"/>
      <c r="NQ268" s="145" t="s">
        <v>1159</v>
      </c>
      <c r="NR268" s="199" t="s">
        <v>1163</v>
      </c>
      <c r="NS268" s="199"/>
      <c r="NT268" s="199"/>
      <c r="NU268" s="199"/>
      <c r="NV268" s="135"/>
      <c r="NW268" s="199"/>
      <c r="NX268" s="136" t="s">
        <v>1164</v>
      </c>
      <c r="NY268" s="138" t="s">
        <v>926</v>
      </c>
      <c r="NZ268" s="136" t="s">
        <v>1164</v>
      </c>
      <c r="OA268" s="137"/>
      <c r="OB268" s="137"/>
      <c r="OC268" s="137"/>
      <c r="OD268" s="108">
        <f t="shared" ref="OD268:OD287" si="564">EH268</f>
        <v>300</v>
      </c>
      <c r="OE268" s="109">
        <v>2</v>
      </c>
      <c r="OF268" s="110">
        <f t="shared" ref="OF268:OF282" si="565">IF(ISERROR(ROUND(MAX(EI268/1,EJ268/EE268,EK268/EF268,EL268/EG268,EM268/EH268),0)),"0",ROUND(MAX(EI268/1,EJ268/EE268,EK268/EF268,EL268/EG268,EM268/EH268),0))</f>
        <v>75</v>
      </c>
      <c r="OG268" s="109">
        <v>6</v>
      </c>
      <c r="OH268" s="111">
        <f>ROUND(AVERAGEIF($ES$9:$ES$497,$ES268,EV$9:EV$497),0)</f>
        <v>79</v>
      </c>
      <c r="OI268" s="112">
        <f>ROUND(AVERAGEIF($ES$9:$ES$497,$ES268,EW$9:EW$497),0)</f>
        <v>32</v>
      </c>
      <c r="OJ268" s="112">
        <f>ROUND(AVERAGEIF($ES$9:$ES$497,$ES268,EX$9:EX$497),0)</f>
        <v>45</v>
      </c>
      <c r="OK268" s="112">
        <f>ROUND(AVERAGEIF($ES$9:$ES$497,$ES268,EY$9:EY$497),0)</f>
        <v>53</v>
      </c>
      <c r="OL268" s="112">
        <f>ROUND(AVERAGEIF($ES$9:$ES$497,$ES268,EZ$9:EZ$497),0)</f>
        <v>20</v>
      </c>
      <c r="OM268" s="112">
        <f>ROUND(AVERAGEIF($ES$9:$ES$497,$ES268,FA$9:FA$497),0)</f>
        <v>18</v>
      </c>
      <c r="ON268" s="112">
        <f>ROUND(AVERAGEIF($ES$9:$ES$497,$ES268,FB$9:FB$497),0)</f>
        <v>23</v>
      </c>
      <c r="OO268" s="112">
        <f>ROUND(AVERAGEIF($ES$9:$ES$497,$ES268,FC$9:FC$497),0)</f>
        <v>23</v>
      </c>
      <c r="OP268" s="112">
        <f>ROUND(AVERAGEIF($ES$9:$ES$497,$ES268,FD$9:FD$497),0)</f>
        <v>64</v>
      </c>
      <c r="OQ268" s="113">
        <f>ROUND(AVERAGEIF($ES$9:$ES$497,$ES268,FE$9:FE$497),0)</f>
        <v>68</v>
      </c>
      <c r="OR268" s="114">
        <f>ROUND(EV268/MAX(EV$9:EV$497)*100,0)</f>
        <v>48</v>
      </c>
      <c r="OS268" s="115">
        <f>ROUND(EW268/MAX(EW$9:EW$497)*100,0)</f>
        <v>40</v>
      </c>
      <c r="OT268" s="115">
        <f>ROUND(EX268/MAX(EX$9:EX$497)*100,0)</f>
        <v>53</v>
      </c>
      <c r="OU268" s="115">
        <f>ROUND(EY268/MAX(EY$9:EY$497)*100,0)</f>
        <v>38</v>
      </c>
      <c r="OV268" s="115">
        <f>ROUND(EZ268/MAX(EZ$9:EZ$497)*100,0)</f>
        <v>30</v>
      </c>
      <c r="OW268" s="115">
        <f>ROUND(FA268/MAX(FA$9:FA$497)*100,0)</f>
        <v>12</v>
      </c>
      <c r="OX268" s="115">
        <f>ROUND(FB268/MAX(FB$9:FB$497)*100,0)</f>
        <v>21</v>
      </c>
      <c r="OY268" s="116">
        <f>ROUND(FC268/MAX(FC$9:FC$497)*100,0)</f>
        <v>30</v>
      </c>
      <c r="OZ268" s="115">
        <f>ROUND(FD268/MAX(FD$9:FD$497)*100,0)</f>
        <v>68</v>
      </c>
      <c r="PA268" s="117">
        <f>ROUND(FE268/MAX(FE$9:FE$497)*100,0)</f>
        <v>44</v>
      </c>
      <c r="PB268" s="118">
        <f t="shared" ref="PB268:PB287" si="566">OT268*3 + (OR268+OS268+OX268)*2 + (OU268+OY268)</f>
        <v>445</v>
      </c>
      <c r="PC268" s="115">
        <f t="shared" ref="PC268:PC287" si="567">OV268*3 + (OR268+OS268+OX268)*2 + (OU268+OY268)</f>
        <v>376</v>
      </c>
      <c r="PD268" s="115">
        <f t="shared" ref="PD268:PD287" si="568">(OT268+OV268)*3 + (OR268+OS268+OX268)*2 + (OU268+OY268)</f>
        <v>535</v>
      </c>
      <c r="PE268" s="115">
        <f t="shared" ref="PE268:PE287" si="569">(OT268+OY268)*3 + (OR268+OS268+OX268)*2 + (OU268)</f>
        <v>505</v>
      </c>
      <c r="PF268" s="115">
        <f t="shared" ref="PF268:PF287" si="570">(OR268+OU268)*3 + (OS268+OW268)*2 + OX268</f>
        <v>383</v>
      </c>
      <c r="PG268" s="119">
        <f t="shared" ref="PG268:PG287" si="571">OW268*3 + (OR268+OS268+OU268)*2 + OX268</f>
        <v>309</v>
      </c>
      <c r="PH268" s="118">
        <f>ROUND(PB268/MAX(PB$9:PB$497)*100,0)</f>
        <v>53</v>
      </c>
      <c r="PI268" s="115">
        <f>ROUND(PC268/MAX(PC$9:PC$497)*100,0)</f>
        <v>45</v>
      </c>
      <c r="PJ268" s="115">
        <f>ROUND(PD268/MAX(PD$9:PD$497)*100,0)</f>
        <v>57</v>
      </c>
      <c r="PK268" s="115">
        <f>ROUND(PE268/MAX(PE$9:PE$497)*100,0)</f>
        <v>50</v>
      </c>
      <c r="PL268" s="115">
        <f>ROUND(PF268/MAX(PF$9:PF$497)*100,0)</f>
        <v>54</v>
      </c>
      <c r="PM268" s="119">
        <f>ROUND(PG268/MAX(PG$9:PG$497)*100,0)</f>
        <v>45</v>
      </c>
      <c r="PN268" s="118">
        <f>RANK(PH268,PH$9:PH$497,0)</f>
        <v>157</v>
      </c>
      <c r="PO268" s="115">
        <f>RANK(PI268,PI$9:PI$497,0)</f>
        <v>171</v>
      </c>
      <c r="PP268" s="115">
        <f>RANK(PJ268,PJ$9:PJ$497,0)</f>
        <v>154</v>
      </c>
      <c r="PQ268" s="115">
        <f>RANK(PK268,PK$9:PK$497,0)</f>
        <v>168</v>
      </c>
      <c r="PR268" s="115">
        <f>RANK(PL268,PL$9:PL$497,0)</f>
        <v>177</v>
      </c>
      <c r="PS268" s="119">
        <f>RANK(PM268,PM$9:PM$497,0)</f>
        <v>199</v>
      </c>
      <c r="PT268" s="120">
        <f>ROUND(FZ268/MAX(FZ$9:FZ$497)*100,0)</f>
        <v>56</v>
      </c>
      <c r="PU268" s="115">
        <f>ROUND(GA268/MAX(GA$9:GA$497)*100,0)</f>
        <v>34</v>
      </c>
      <c r="PV268" s="115">
        <f>ROUND(GB268/MAX(GB$9:GB$497)*100,0)</f>
        <v>55</v>
      </c>
      <c r="PW268" s="115">
        <f>ROUND(GC268/MAX(GC$9:GC$497)*100,0)</f>
        <v>54</v>
      </c>
      <c r="PX268" s="115">
        <f>ROUND(GD268/MAX(GD$9:GD$497)*100,0)</f>
        <v>25</v>
      </c>
      <c r="PY268" s="115">
        <f>ROUND(GE268/MAX(GE$9:GE$497)*100,0)</f>
        <v>10</v>
      </c>
      <c r="PZ268" s="115">
        <f>ROUND(GF268/MAX(GF$9:GF$497)*100,0)</f>
        <v>15</v>
      </c>
      <c r="QA268" s="116">
        <f>ROUND(GG268/MAX(GG$9:GG$497)*100,0)</f>
        <v>28</v>
      </c>
      <c r="QB268" s="115">
        <f>ROUND(GH268/MAX(GH$9:GH$497)*100,0)</f>
        <v>53</v>
      </c>
      <c r="QC268" s="121">
        <f>ROUND(GI268/MAX(GI$9:GI$497)*100,0)</f>
        <v>41</v>
      </c>
      <c r="QD268" s="120">
        <f>ROUND(AVERAGEIF($ES$9:$ES$497,$ES268,PT$9:PT$497),0)</f>
        <v>62</v>
      </c>
      <c r="QE268" s="120">
        <f>ROUND(AVERAGEIF($ES$9:$ES$497,$ES268,PU$9:PU$497),0)</f>
        <v>26</v>
      </c>
      <c r="QF268" s="120">
        <f>ROUND(AVERAGEIF($ES$9:$ES$497,$ES268,PV$9:PV$497),0)</f>
        <v>48</v>
      </c>
      <c r="QG268" s="120">
        <f>ROUND(AVERAGEIF($ES$9:$ES$497,$ES268,PW$9:PW$497),0)</f>
        <v>58</v>
      </c>
      <c r="QH268" s="120">
        <f>ROUND(AVERAGEIF($ES$9:$ES$497,$ES268,PX$9:PX$497),0)</f>
        <v>15</v>
      </c>
      <c r="QI268" s="120">
        <f>ROUND(AVERAGEIF($ES$9:$ES$497,$ES268,PY$9:PY$497),0)</f>
        <v>14</v>
      </c>
      <c r="QJ268" s="120">
        <f>ROUND(AVERAGEIF($ES$9:$ES$497,$ES268,PZ$9:PZ$497),0)</f>
        <v>14</v>
      </c>
      <c r="QK268" s="120">
        <f>ROUND(AVERAGEIF($ES$9:$ES$497,$ES268,QA$9:QA$497),0)</f>
        <v>15</v>
      </c>
      <c r="QL268" s="120">
        <f>ROUND(AVERAGEIF($ES$9:$ES$497,$ES268,QB$9:QB$497),0)</f>
        <v>41</v>
      </c>
      <c r="QM268" s="120">
        <f>ROUND(AVERAGEIF($ES$9:$ES$497,$ES268,QC$9:QC$497),0)</f>
        <v>30</v>
      </c>
      <c r="QN268" s="114">
        <f t="shared" ref="QN268:QN287" si="572">PV268*4 + (PT268+PU268+PZ268)*2 + (PW268+QA268)</f>
        <v>512</v>
      </c>
      <c r="QO268" s="115">
        <f t="shared" ref="QO268:QO287" si="573">PX268*4 + (PT268+PU268+PZ268)*2 + (PW268+QA268)</f>
        <v>392</v>
      </c>
      <c r="QP268" s="115">
        <f t="shared" ref="QP268:QP287" si="574">(PV268+PX268)*4 + (PT268+PU268+PZ268)*2 + (PW268+QA268)</f>
        <v>612</v>
      </c>
      <c r="QQ268" s="115">
        <f t="shared" ref="QQ268:QQ287" si="575">(PV268+QA268)*4 + (PT268+PU268+PZ268)*2 + (PW268)</f>
        <v>596</v>
      </c>
      <c r="QR268" s="115">
        <f t="shared" ref="QR268:QR287" si="576">(PT268+PW268)*4 + (PU268+PY268)*2 + PZ268</f>
        <v>543</v>
      </c>
      <c r="QS268" s="119">
        <f t="shared" ref="QS268:QS287" si="577">PY268*4 + (PT268+PU268+PW268)*2 + PZ268</f>
        <v>343</v>
      </c>
      <c r="QT268" s="114">
        <f>ROUND((QN268-MIN(QN$9:QN$497))/(MAX(QN$9:QN$497)-MIN(QN$9:QN$497))*100,0)</f>
        <v>44</v>
      </c>
      <c r="QU268" s="115">
        <f>ROUND((QO268-MIN(QO$9:QO$497))/(MAX(QO$9:QO$497)-MIN(QO$9:QO$497))*100,0)</f>
        <v>26</v>
      </c>
      <c r="QV268" s="115">
        <f>ROUND((QP268-MIN(QP$9:QP$497))/(MAX(QP$9:QP$497)-MIN(QP$9:QP$497))*100,0)</f>
        <v>38</v>
      </c>
      <c r="QW268" s="115">
        <f>ROUND((QQ268-MIN(QQ$9:QQ$497))/(MAX(QQ$9:QQ$497)-MIN(QQ$9:QQ$497))*100,0)</f>
        <v>39</v>
      </c>
      <c r="QX268" s="115">
        <f>ROUND((QR268-MIN(QR$9:QR$497))/(MAX(QR$9:QR$497)-MIN(QR$9:QR$497))*100,0)</f>
        <v>52</v>
      </c>
      <c r="QY268" s="115">
        <f>ROUND((QS268-MIN(QS$9:QS$497))/(MAX(QS$9:QS$497)-MIN(QS$9:QS$497))*100,0)</f>
        <v>34</v>
      </c>
      <c r="QZ268" s="114">
        <f>RANK(QN268,QN$9:QN$497,0)</f>
        <v>152</v>
      </c>
      <c r="RA268" s="115">
        <f>RANK(QO268,QO$9:QO$497,0)</f>
        <v>194</v>
      </c>
      <c r="RB268" s="115">
        <f>RANK(QP268,QP$9:QP$497,0)</f>
        <v>124</v>
      </c>
      <c r="RC268" s="115">
        <f>RANK(QQ268,QQ$9:QQ$497,0)</f>
        <v>183</v>
      </c>
      <c r="RD268" s="115">
        <f>RANK(QR268,QR$9:QR$497,0)</f>
        <v>159</v>
      </c>
      <c r="RE268" s="115">
        <f>RANK(QS268,QS$9:QS$497,0)</f>
        <v>261</v>
      </c>
      <c r="RF268" s="122"/>
      <c r="RG268" s="115">
        <f>($RH$3*(IH268+IJ268)*100*100/MAX(EX$9:EX$497)*$RO$3) +($RH$3*(II268+IJ268)*100*100/MAX(EX$9:EX$497)*$RO$4) + ($RH$3*IK268*100*100/MAX(EX$9:EX$497)*0.098)</f>
        <v>20.875</v>
      </c>
      <c r="RH268" s="115">
        <f>($RH$4*IL268*100*100/MAX(EZ$9:EZ$497))*$RQ$3</f>
        <v>0</v>
      </c>
      <c r="RI268" s="115">
        <f>($RH$3*IM268*100*100/MAX(EY$9:EY$497))*$RQ$4</f>
        <v>0</v>
      </c>
      <c r="RJ268" s="115">
        <f>($RH$3*IN268*100*100/MAX(EX$9:EX$497))</f>
        <v>0</v>
      </c>
      <c r="RK268" s="115">
        <f>($RH$4*IO268*100*100/MAX(EZ$9:EZ$497))*$RQ$3</f>
        <v>0</v>
      </c>
      <c r="RL268" s="115">
        <f>(($RL$4*IP268*100*((100/MAX(EX$9:EX$497)+100/MAX(EZ$9:EZ$497))/2))+($RL$4*IQ268*100*((100/MAX(EX$9:EX$497)+100/MAX(EZ$9:EZ$497))/2))+($RL$4*IR268*100*((100/MAX(EX$9:EX$497)+100/MAX(EZ$9:EZ$497))/2))+($RL$4*IS268*100*((100/MAX(EX$9:EX$497)+100/MAX(EZ$9:EZ$497))/2))+($RL$4*IT268*100*((100/MAX(EX$9:EX$497)+100/MAX(EZ$9:EZ$497))/2))+($RL$4*IU268*100*((100/MAX(EX$9:EX$497)+100/MAX(EZ$9:EZ$497))/2))+($RL$4*IV268*100*((100/MAX(EX$9:EX$497)+100/MAX(EZ$9:EZ$497))/2))+($RL$4*IW268*100*((100/MAX(EX$9:EX$497)+100/MAX(EZ$9:EZ$497))/2)))*$RS$3</f>
        <v>14.634666666666666</v>
      </c>
      <c r="RM268" s="115">
        <f>(($RH$3*IX268*100*100/MAX(EX$9:EX$497))+($RH$3*IY268*100*100/MAX(EX$9:EX$497))+($RH$3*IZ268*100*100/MAX(EX$9:EX$497))+($RH$3*JA268*100*100/MAX(EX$9:EX$497))+($RH$3*JB268*100*100/MAX(EX$9:EX$497))+($RH$3*JC268*100*100/MAX(EX$9:EX$497))+($RH$3*JD268*100*100/MAX(EX$9:EX$497))+($RH$3*JE268*100*100/MAX(EX$9:EX$497)))*$RS$4</f>
        <v>0</v>
      </c>
      <c r="RN268" s="115">
        <f>(($RH$4*JF268*100*100/MAX(EZ$9:EZ$497)) + ($RH$4*JG268*100*100/MAX(EZ$9:EZ$497)) + ($RH$4*JH268*100*100/MAX(EZ$9:EZ$497)) + ($RH$4*JI268*100*100/MAX(EZ$9:EZ$497)) + ($RH$4*JJ268*100*100/MAX(EZ$9:EZ$497)) + ($RH$4*JK268*100*100/MAX(EZ$9:EZ$497)) + ($RH$4*JL268*100*100/MAX(EZ$9:EZ$497)) + ($RH$4*JM268*100*100/MAX(EZ$9:EZ$497)))*$RU$3</f>
        <v>0</v>
      </c>
      <c r="RO268" s="115">
        <f>(($RL$4*JN268*100*((100/MAX(EX$9:EX$497)+100/MAX(EZ$9:EZ$497))/2))+($RL$4*JO268*100*((100/MAX(EX$9:EX$497)+100/MAX(EZ$9:EZ$497))/2))+($RL$4*JP268*100*((100/MAX(EX$9:EX$497)+100/MAX(EZ$9:EZ$497))/2))+($RL$4*JQ268*100*((100/MAX(EX$9:EX$497)+100/MAX(EZ$9:EZ$497))/2))+($RL$4*JR268*100*((100/MAX(EX$9:EX$497)+100/MAX(EZ$9:EZ$497))/2))+($RL$4*JS268*100*((100/MAX(EX$9:EX$497)+100/MAX(EZ$9:EZ$497))/2))+($RL$4*JT268*100*((100/MAX(EX$9:EX$497)+100/MAX(EZ$9:EZ$497))/2))+($RL$4*JU268*100*((100/MAX(EX$9:EX$497)+100/MAX(EZ$9:EZ$497))/2))+($RL$4*JV268*100*((100/MAX(EX$9:EX$497)+100/MAX(EZ$9:EZ$497))/2))+($RL$4*JW268*100*((100/MAX(EX$9:EX$497)+100/MAX(EZ$9:EZ$497))/2))+($RL$4*JX268*100*((100/MAX(EX$9:EX$497)+100/MAX(EZ$9:EZ$497))/2))+($RL$4*JY268*100*((100/MAX(EX$9:EX$497)+100/MAX(EZ$9:EZ$497))/2))+($RL$4*JZ268*100*((100/MAX(EX$9:EX$497)+100/MAX(EZ$9:EZ$497))/2)))*$RW$3/2</f>
        <v>0</v>
      </c>
      <c r="RP268" s="119">
        <f>($RJ$3*KA268*100*100/MAX(FA$9:FA$497)) + ($RJ$3*KB268*100*100/MAX(FA$9:FA$497)/2) + ($RJ$3*KC268*100*100/MAX(FA$9:FA$497)/2) + ($RJ$3*KD268*100*100/MAX(FA$9:FA$497)/4) + ($RJ$3*KE268*100*100/MAX(FA$9:FA$497)/4)</f>
        <v>0</v>
      </c>
      <c r="RQ268" s="118">
        <f>($RL$4*KF268*100*((100/MAX(EX$9:EX$497)+100/MAX(EZ$9:EZ$497)))) * ($RO$3/2) + (($RL$4*KG268*100*((100/MAX(EX$9:EX$497)+100/MAX(EZ$9:EZ$497))))+($RL$4*KH268*100*((100/MAX(EX$9:EX$497)+100/MAX(EZ$9:EZ$497))))+($RL$4*KI268*100*((100/MAX(EX$9:EX$497)+100/MAX(EZ$9:EZ$497))))+($RL$4*KJ268*100*((100/MAX(EX$9:EX$497)+100/MAX(EZ$9:EZ$497))))+($RL$4*KK268*100*((100/MAX(EX$9:EX$497)+100/MAX(EZ$9:EZ$497))))+($RL$4*KL268*100*((100/MAX(EX$9:EX$497)+100/MAX(EZ$9:EZ$497))))+($RL$4*KM268*100*((100/MAX(EX$9:EX$497)+100/MAX(EZ$9:EZ$497))))+($RL$4*KN268*100*((100/MAX(EX$9:EX$497)+100/MAX(EZ$9:EZ$497))))+($RL$4*KO268*100*((100/MAX(EX$9:EX$497)+100/MAX(EZ$9:EZ$497))))+($RL$4*KP268*100*((100/MAX(EX$9:EX$497)+100/MAX(EZ$9:EZ$497))))+($RL$4*KQ268*100*((100/MAX(EX$9:EX$497)+100/MAX(EZ$9:EZ$497))))+($RL$4*KR268*100*((100/MAX(EX$9:EX$497)+100/MAX(EZ$9:EZ$497))))+($RL$4*KS268*100*((100/MAX(EX$9:EX$497)+100/MAX(EZ$9:EZ$497))))+($RL$4*KV268*100*((100/MAX(EX$9:EX$497)+100/MAX(EZ$9:EZ$497))))) * (($RO$3+$RO$4)/6)</f>
        <v>0</v>
      </c>
      <c r="RR268" s="115">
        <f>(($RL$4*KW268*100*((100/MAX(EX$9:EX$497)+100/MAX(EZ$9:EZ$497))))) * ($RO$3/2) + (($RL$4*KX268*100*((100/MAX(EX$9:EX$497)+100/MAX(EZ$9:EZ$497))))+($RL$4*KY268*100*((100/MAX(EX$9:EX$497)+100/MAX(EZ$9:EZ$497))))+($RL$4*KZ268*100*((100/MAX(EX$9:EX$497)+100/MAX(EZ$9:EZ$497))))+($RL$4*LA268*100*((100/MAX(EX$9:EX$497)+100/MAX(EZ$9:EZ$497))))+($RL$4*LB268*100*((100/MAX(EX$9:EX$497)+100/MAX(EZ$9:EZ$497))))+($RL$4*LC268*100*((100/MAX(EX$9:EX$497)+100/MAX(EZ$9:EZ$497))))) * (($RO$3+$RO$4)/6)</f>
        <v>0</v>
      </c>
      <c r="RS268" s="119">
        <f>(($RL$4*LD268*100*((100/MAX(EX$9:EX$497)+100/MAX(EZ$9:EZ$497))))+($RL$4*LE268*100*((100/MAX(EX$9:EX$497)+100/MAX(EZ$9:EZ$497))))) * (($RO$3+$RO$4)/6)</f>
        <v>0</v>
      </c>
      <c r="RT268" s="118">
        <f>($RJ$4*LH268*100*(100/MAX(EV$9:EV$497)))+($RJ$4*LI268*100*(100/MAX(EV$9:EV$497)))</f>
        <v>0</v>
      </c>
      <c r="RU268" s="119">
        <f>($RJ$4*LJ268*(100/MAX(EV$9:EV$497)))/2 + ($RL$3*LK268*(100/MAX(EW$9:EW$497))) + ($RJ$4*LL268*(100/MAX(EV$9:EV$497)))/4 + ($RL$3*LM268*(100/MAX(EW$9:EW$497)))</f>
        <v>0</v>
      </c>
      <c r="RV268" s="118">
        <f>($RJ$4*LN268*100*100/MAX(EV$9:EV$497)/2)+($RJ$4*LO268*100*100/MAX(EV$9:EV$497)/2)+($RJ$4*LP268*100*100/MAX(EV$9:EV$497))+($RJ$4*LQ268*100*100/MAX(EV$9:EV$497))+($RJ$4*LR268*100*100/MAX(EV$9:EV$497))</f>
        <v>0</v>
      </c>
      <c r="RW268" s="115">
        <f>($RJ$4*LS268*100*100/MAX(EV$9:EV$497)) + (($RJ$4*LT268*100*100/MAX(EV$9:EV$497))+($RJ$4*LU268*100*100/MAX(EV$9:EV$497))+($RJ$4*LV268*100*100/MAX(EV$9:EV$497))+($RJ$4*LW268*100*100/MAX(EV$9:EV$497))+($RJ$4*LX268*100*100/MAX(EV$9:EV$497))+($RJ$4*LY268*100*100/MAX(EV$9:EV$497))+($RJ$4*LZ268*100*100/MAX(EV$9:EV$497))+($RJ$4*MA268*100*100/MAX(EV$9:EV$497)))/2</f>
        <v>5.8988764044943833</v>
      </c>
      <c r="RX268" s="119">
        <f>($RJ$4*MB268*100*100/MAX(EV$9:EV$497))+($RJ$4*MC268*100*100/MAX(EV$9:EV$497))+($RJ$4*MD268*100*100/MAX(EV$9:EV$497))+($RJ$4*ME268*100*100/MAX(EV$9:EV$497))+($RJ$4*MF268*100*100/MAX(EV$9:EV$497))+($RJ$4*MG268*100*100/MAX(EV$9:EV$497))+($RJ$4*MH268*100*100/MAX(EV$9:EV$497))+($RJ$4*MI268*100*100/MAX(EV$9:EV$497))+($RJ$4*MJ268*100*100/MAX(EV$9:EV$497))+($RJ$4*MK268*100*100/MAX(EV$9:EV$497))+($RJ$4*ML268*100*100/MAX(EV$9:EV$497))+($RJ$4*MM268*100*100/MAX(EV$9:EV$497))+($RJ$4*MN268*100*100/MAX(EV$9:EV$497))</f>
        <v>0</v>
      </c>
      <c r="RY268" s="118">
        <f>($RJ$4*MQ268*100*100/MAX(EV$9:EV$497))/2 + (($RJ$4*MR268*100*100/MAX(EV$9:EV$497))+($RJ$4*MS268*100*100/MAX(EV$9:EV$497))+($RJ$4*MT268*100*100/MAX(EV$9:EV$497))+($RJ$4*MU268*100*100/MAX(EV$9:EV$497))+($RJ$4*MV268*100*100/MAX(EV$9:EV$497))+($RJ$4*MW268*100*100/MAX(EV$9:EV$497))+($RJ$4*MX268*100*100/MAX(EV$9:EV$497))+($RJ$4*MY268*100*100/MAX(EV$9:EV$497))+($RJ$4*MZ268*100*100/MAX(EV$9:EV$497))+($RJ$4*NA268*100*100/MAX(EV$9:EV$497))+($RJ$4*NB268*100*100/MAX(EV$9:EV$497))+($RJ$4*NC268*100*100/MAX(EV$9:EV$497))+($RJ$4*ND268*100*100/MAX(EV$9:EV$497))+($RJ$4*NG268*100*100/MAX(EV$9:EV$497)))/4</f>
        <v>2.9494382022471917</v>
      </c>
      <c r="RZ268" s="115">
        <f>($RJ$4*NH268*100*100/MAX(EV$9:EV$497))/2 + (($RJ$4*NI268*100*100/MAX(EV$9:EV$497))+($RJ$4*NJ268*100*100/MAX(EV$9:EV$497))+($RJ$4*NK268*100*100/MAX(EV$9:EV$497))+($RJ$4*NL268*100*100/MAX(EV$9:EV$497))+($RJ$4*NM268*100*100/MAX(EV$9:EV$497))+($RJ$4*NN268*100*100/MAX(EV$9:EV$497)))/4</f>
        <v>0</v>
      </c>
      <c r="SA268" s="117">
        <f>(($RJ$4*NO268*100*100/MAX(EV$9:EV$497))+($RJ$4*NP268*100*100/MAX(EV$9:EV$497)))/4</f>
        <v>0</v>
      </c>
      <c r="SB268" s="118">
        <f t="shared" ref="SB268:SB287" si="578">SUM(RG268:SA268)</f>
        <v>44.357981273408242</v>
      </c>
      <c r="SC268" s="115">
        <f t="shared" ref="SC268:SC287" si="579">RG268 + RJ268 + RL268 + RM268 + RO268 + SUM(RQ268:RS268)/2 +  SUM(RT268:SA268)/5</f>
        <v>37.279329588014981</v>
      </c>
      <c r="SD268" s="115">
        <f t="shared" ref="SD268:SD287" si="580">(RH268+RK268+RL268/$RS$3*$RU$3+RN268)*$RY$3+RO268+SUM(RQ268:RS268)/5 + SUM(RT268:SA268)/4</f>
        <v>13.668278651685396</v>
      </c>
      <c r="SE268" s="115">
        <f t="shared" ref="SE268:SE287" si="581">RG268+RJ268+RL268/$RS$3+RM268/$RS$4+RO268 + SUM(RQ268:RS268)/2 +  SUM(RT268:SA268)/5</f>
        <v>79.811329588014971</v>
      </c>
      <c r="SF268" s="115">
        <f t="shared" ref="SF268:SF287" si="582">RI268*$RY$4+RL268+RO268 + SUM(RQ268:RS268)/5 +  SUM(RT268:SA268)/4</f>
        <v>16.84674531835206</v>
      </c>
      <c r="SG268" s="115">
        <f t="shared" ref="SG268:SG287" si="583">RP268*2 + SUM(RT268:SA268)</f>
        <v>8.8483146067415746</v>
      </c>
      <c r="SH268" s="115">
        <f>ROUND(SB268/MAX(SB$9:SB$497)*100,0)</f>
        <v>56</v>
      </c>
      <c r="SI268" s="115">
        <f>ROUND(SC268/MAX(SC$9:SC$497)*100,0)</f>
        <v>57</v>
      </c>
      <c r="SJ268" s="115">
        <f>ROUND(SD268/MAX(SD$9:SD$497)*100,0)</f>
        <v>22</v>
      </c>
      <c r="SK268" s="115">
        <f>ROUND(SE268/MAX(SE$9:SE$497)*100,0)</f>
        <v>62</v>
      </c>
      <c r="SL268" s="115">
        <f>ROUND(SF268/MAX(SF$9:SF$497)*100,0)</f>
        <v>41</v>
      </c>
      <c r="SM268" s="121">
        <f>ROUND(SG268/MAX(SG$9:SG$497)*100,0)</f>
        <v>8</v>
      </c>
      <c r="SN268" s="115">
        <f>ROUND(AVERAGEIF($ES$9:$ES$497,$ES268,SH$9:SH$497),0)</f>
        <v>26</v>
      </c>
      <c r="SO268" s="115">
        <f>ROUND(AVERAGEIF($ES$9:$ES$497,$ES268,SI$9:SI$497),0)</f>
        <v>23</v>
      </c>
      <c r="SP268" s="115">
        <f>ROUND(AVERAGEIF($ES$9:$ES$497,$ES268,SJ$9:SJ$497),0)</f>
        <v>4</v>
      </c>
      <c r="SQ268" s="115">
        <f>ROUND(AVERAGEIF($ES$9:$ES$497,$ES268,SK$9:SK$497),0)</f>
        <v>20</v>
      </c>
      <c r="SR268" s="115">
        <f>ROUND(AVERAGEIF($ES$9:$ES$497,$ES268,SL$9:SL$497),0)</f>
        <v>7</v>
      </c>
      <c r="SS268" s="121">
        <f>ROUND(AVERAGEIF($ES$9:$ES$497,$ES268,SM$9:SM$497),0)</f>
        <v>6</v>
      </c>
      <c r="ST268" s="114">
        <f>RANK(SB268,SB$9:SB$497,0)</f>
        <v>57</v>
      </c>
      <c r="SU268" s="115">
        <f>RANK(SC268,SC$9:SC$497,0)</f>
        <v>40</v>
      </c>
      <c r="SV268" s="115">
        <f>RANK(SD268,SD$9:SD$497,0)</f>
        <v>59</v>
      </c>
      <c r="SW268" s="115">
        <f>RANK(SE268,SE$9:SE$497,0)</f>
        <v>27</v>
      </c>
      <c r="SX268" s="115">
        <f>RANK(SF268,SF$9:SF$497,0)</f>
        <v>12</v>
      </c>
      <c r="SY268" s="115">
        <f>RANK(SG268,SG$9:SG$497,0)</f>
        <v>94</v>
      </c>
      <c r="SZ268" s="115">
        <f>COUNTIFS(SB$9:SB$497,"&gt;"&amp;SB268,$ES$9:$ES$497,$ES268)+1</f>
        <v>13</v>
      </c>
      <c r="TA268" s="115">
        <f>COUNTIFS(SC$9:SC$497,"&gt;"&amp;SC268,$ES$9:$ES$497,$ES268)+1</f>
        <v>14</v>
      </c>
      <c r="TB268" s="115">
        <f>COUNTIFS(SD$9:SD$497,"&gt;"&amp;SD268,$ES$9:$ES$497,$ES268)+1</f>
        <v>3</v>
      </c>
      <c r="TC268" s="115">
        <f>COUNTIFS(SE$9:SE$497,"&gt;"&amp;SE268,$ES$9:$ES$497,$ES268)+1</f>
        <v>7</v>
      </c>
      <c r="TD268" s="115">
        <f>COUNTIFS(SF$9:SF$497,"&gt;"&amp;SF268,$ES$9:$ES$497,$ES268)+1</f>
        <v>3</v>
      </c>
      <c r="TE268" s="117">
        <f>COUNTIFS(SG$9:SG$497,"&gt;"&amp;SG268,$ES$9:$ES$497,$ES268)+1</f>
        <v>21</v>
      </c>
      <c r="TF268" s="118">
        <f t="shared" ref="TF268:TF287" si="584">MAX(PH268:PM268)+SH268</f>
        <v>113</v>
      </c>
      <c r="TG268" s="115">
        <f t="shared" ref="TG268:TG287" si="585">PH268+SI268</f>
        <v>110</v>
      </c>
      <c r="TH268" s="115">
        <f t="shared" ref="TH268:TH287" si="586">PI268+SJ268</f>
        <v>67</v>
      </c>
      <c r="TI268" s="115">
        <f t="shared" ref="TI268:TI287" si="587">PJ268+SK268</f>
        <v>119</v>
      </c>
      <c r="TJ268" s="115">
        <f t="shared" ref="TJ268:TJ287" si="588">PK268+SL268</f>
        <v>91</v>
      </c>
      <c r="TK268" s="115">
        <f t="shared" ref="TK268:TK287" si="589">PL268+SM268</f>
        <v>62</v>
      </c>
      <c r="TL268" s="117">
        <f t="shared" ref="TL268:TL287" si="590">PM268+SM268</f>
        <v>53</v>
      </c>
      <c r="TM268" s="118">
        <f>ROUND(TF268/MAX(TF$9:TF$497)*100,0)</f>
        <v>63</v>
      </c>
      <c r="TN268" s="115">
        <f>ROUND(TG268/MAX(TG$9:TG$497)*100,0)</f>
        <v>60</v>
      </c>
      <c r="TO268" s="115">
        <f>ROUND(TH268/MAX(TH$9:TH$497)*100,0)</f>
        <v>37</v>
      </c>
      <c r="TP268" s="115">
        <f>ROUND(TI268/MAX(TI$9:TI$497)*100,0)</f>
        <v>66</v>
      </c>
      <c r="TQ268" s="115">
        <f>ROUND(TJ268/MAX(TJ$9:TJ$497)*100,0)</f>
        <v>46</v>
      </c>
      <c r="TR268" s="115">
        <f>ROUND(TK268/MAX(TK$9:TK$497)*100,0)</f>
        <v>32</v>
      </c>
      <c r="TS268" s="119">
        <f>ROUND(TL268/MAX(TL$9:TL$497)*100,0)</f>
        <v>27</v>
      </c>
      <c r="TT268" s="120">
        <f>RANK(TM268,TM$9:TM$497,0)</f>
        <v>83</v>
      </c>
      <c r="TU268" s="115">
        <f>RANK(TN268,TN$9:TN$497,0)</f>
        <v>56</v>
      </c>
      <c r="TV268" s="115">
        <f>RANK(TO268,TO$9:TO$497,0)</f>
        <v>80</v>
      </c>
      <c r="TW268" s="115">
        <f>RANK(TP268,TP$9:TP$497,0)</f>
        <v>38</v>
      </c>
      <c r="TX268" s="115">
        <f>RANK(TQ268,TQ$9:TQ$497,0)</f>
        <v>28</v>
      </c>
      <c r="TY268" s="115">
        <f>RANK(TR268,TR$9:TR$497,0)</f>
        <v>169</v>
      </c>
      <c r="TZ268" s="121">
        <f>RANK(TS268,TS$9:TS$497,0)</f>
        <v>188</v>
      </c>
      <c r="UA268" s="132"/>
      <c r="UB268" s="7" t="s">
        <v>1</v>
      </c>
    </row>
    <row r="269" spans="1:548" x14ac:dyDescent="0.15">
      <c r="A269" s="183">
        <v>261</v>
      </c>
      <c r="B269" s="200" t="s">
        <v>1163</v>
      </c>
      <c r="C269" s="143"/>
      <c r="D269" s="143"/>
      <c r="E269" s="161" t="s">
        <v>518</v>
      </c>
      <c r="F269" s="65">
        <v>54</v>
      </c>
      <c r="G269" s="65" t="s">
        <v>908</v>
      </c>
      <c r="H269" s="144" t="s">
        <v>927</v>
      </c>
      <c r="I269" s="66" t="s">
        <v>521</v>
      </c>
      <c r="J269" s="67" t="s">
        <v>521</v>
      </c>
      <c r="K269" s="67" t="s">
        <v>521</v>
      </c>
      <c r="L269" s="67" t="s">
        <v>521</v>
      </c>
      <c r="M269" s="67" t="s">
        <v>521</v>
      </c>
      <c r="N269" s="67" t="s">
        <v>521</v>
      </c>
      <c r="O269" s="67" t="s">
        <v>521</v>
      </c>
      <c r="P269" s="67" t="s">
        <v>521</v>
      </c>
      <c r="Q269" s="67" t="s">
        <v>521</v>
      </c>
      <c r="R269" s="68" t="s">
        <v>521</v>
      </c>
      <c r="S269" s="69" t="s">
        <v>521</v>
      </c>
      <c r="T269" s="67" t="s">
        <v>521</v>
      </c>
      <c r="U269" s="67" t="s">
        <v>521</v>
      </c>
      <c r="V269" s="67" t="s">
        <v>521</v>
      </c>
      <c r="W269" s="67" t="s">
        <v>521</v>
      </c>
      <c r="X269" s="67" t="s">
        <v>521</v>
      </c>
      <c r="Y269" s="67" t="s">
        <v>521</v>
      </c>
      <c r="Z269" s="67" t="s">
        <v>521</v>
      </c>
      <c r="AA269" s="67" t="s">
        <v>521</v>
      </c>
      <c r="AB269" s="68" t="s">
        <v>521</v>
      </c>
      <c r="AC269" s="69" t="s">
        <v>521</v>
      </c>
      <c r="AD269" s="67" t="s">
        <v>521</v>
      </c>
      <c r="AE269" s="67" t="s">
        <v>521</v>
      </c>
      <c r="AF269" s="67" t="s">
        <v>521</v>
      </c>
      <c r="AG269" s="67" t="s">
        <v>521</v>
      </c>
      <c r="AH269" s="67" t="s">
        <v>521</v>
      </c>
      <c r="AI269" s="67" t="s">
        <v>521</v>
      </c>
      <c r="AJ269" s="67" t="s">
        <v>521</v>
      </c>
      <c r="AK269" s="67" t="s">
        <v>521</v>
      </c>
      <c r="AL269" s="68" t="s">
        <v>521</v>
      </c>
      <c r="AM269" s="69" t="s">
        <v>521</v>
      </c>
      <c r="AN269" s="67" t="s">
        <v>521</v>
      </c>
      <c r="AO269" s="67" t="s">
        <v>521</v>
      </c>
      <c r="AP269" s="67" t="s">
        <v>521</v>
      </c>
      <c r="AQ269" s="67" t="s">
        <v>521</v>
      </c>
      <c r="AR269" s="67" t="s">
        <v>521</v>
      </c>
      <c r="AS269" s="67" t="s">
        <v>521</v>
      </c>
      <c r="AT269" s="67" t="s">
        <v>521</v>
      </c>
      <c r="AU269" s="67" t="s">
        <v>521</v>
      </c>
      <c r="AV269" s="68" t="s">
        <v>521</v>
      </c>
      <c r="AW269" s="69" t="s">
        <v>521</v>
      </c>
      <c r="AX269" s="67" t="s">
        <v>521</v>
      </c>
      <c r="AY269" s="67" t="s">
        <v>521</v>
      </c>
      <c r="AZ269" s="67" t="s">
        <v>521</v>
      </c>
      <c r="BA269" s="67" t="s">
        <v>521</v>
      </c>
      <c r="BB269" s="67" t="s">
        <v>521</v>
      </c>
      <c r="BC269" s="67" t="s">
        <v>521</v>
      </c>
      <c r="BD269" s="67" t="s">
        <v>521</v>
      </c>
      <c r="BE269" s="67" t="s">
        <v>521</v>
      </c>
      <c r="BF269" s="68" t="s">
        <v>521</v>
      </c>
      <c r="BG269" s="69" t="s">
        <v>521</v>
      </c>
      <c r="BH269" s="67" t="s">
        <v>521</v>
      </c>
      <c r="BI269" s="67" t="s">
        <v>521</v>
      </c>
      <c r="BJ269" s="67" t="s">
        <v>521</v>
      </c>
      <c r="BK269" s="67" t="s">
        <v>521</v>
      </c>
      <c r="BL269" s="67" t="s">
        <v>521</v>
      </c>
      <c r="BM269" s="67" t="s">
        <v>521</v>
      </c>
      <c r="BN269" s="67" t="s">
        <v>521</v>
      </c>
      <c r="BO269" s="67" t="s">
        <v>521</v>
      </c>
      <c r="BP269" s="68" t="s">
        <v>521</v>
      </c>
      <c r="BQ269" s="70" t="s">
        <v>521</v>
      </c>
      <c r="BR269" s="67" t="s">
        <v>521</v>
      </c>
      <c r="BS269" s="67" t="s">
        <v>521</v>
      </c>
      <c r="BT269" s="67" t="s">
        <v>521</v>
      </c>
      <c r="BU269" s="67" t="s">
        <v>521</v>
      </c>
      <c r="BV269" s="67" t="s">
        <v>521</v>
      </c>
      <c r="BW269" s="67" t="s">
        <v>521</v>
      </c>
      <c r="BX269" s="67" t="s">
        <v>521</v>
      </c>
      <c r="BY269" s="67" t="s">
        <v>521</v>
      </c>
      <c r="BZ269" s="68" t="s">
        <v>521</v>
      </c>
      <c r="CA269" s="69" t="s">
        <v>521</v>
      </c>
      <c r="CB269" s="67" t="s">
        <v>521</v>
      </c>
      <c r="CC269" s="67" t="s">
        <v>521</v>
      </c>
      <c r="CD269" s="67" t="s">
        <v>521</v>
      </c>
      <c r="CE269" s="67" t="s">
        <v>521</v>
      </c>
      <c r="CF269" s="67" t="s">
        <v>521</v>
      </c>
      <c r="CG269" s="67" t="s">
        <v>521</v>
      </c>
      <c r="CH269" s="67" t="s">
        <v>521</v>
      </c>
      <c r="CI269" s="67" t="s">
        <v>521</v>
      </c>
      <c r="CJ269" s="68" t="s">
        <v>521</v>
      </c>
      <c r="CK269" s="69" t="s">
        <v>521</v>
      </c>
      <c r="CL269" s="67" t="s">
        <v>521</v>
      </c>
      <c r="CM269" s="67" t="s">
        <v>521</v>
      </c>
      <c r="CN269" s="67" t="s">
        <v>521</v>
      </c>
      <c r="CO269" s="67" t="s">
        <v>521</v>
      </c>
      <c r="CP269" s="67" t="s">
        <v>521</v>
      </c>
      <c r="CQ269" s="67" t="s">
        <v>521</v>
      </c>
      <c r="CR269" s="67" t="s">
        <v>521</v>
      </c>
      <c r="CS269" s="67" t="s">
        <v>521</v>
      </c>
      <c r="CT269" s="68" t="s">
        <v>521</v>
      </c>
      <c r="CU269" s="69" t="s">
        <v>521</v>
      </c>
      <c r="CV269" s="67" t="s">
        <v>521</v>
      </c>
      <c r="CW269" s="67" t="s">
        <v>521</v>
      </c>
      <c r="CX269" s="67" t="s">
        <v>521</v>
      </c>
      <c r="CY269" s="67" t="s">
        <v>521</v>
      </c>
      <c r="CZ269" s="67" t="s">
        <v>521</v>
      </c>
      <c r="DA269" s="67" t="s">
        <v>521</v>
      </c>
      <c r="DB269" s="67" t="s">
        <v>521</v>
      </c>
      <c r="DC269" s="67" t="s">
        <v>521</v>
      </c>
      <c r="DD269" s="68" t="s">
        <v>521</v>
      </c>
      <c r="DE269" s="69" t="s">
        <v>521</v>
      </c>
      <c r="DF269" s="71" t="s">
        <v>521</v>
      </c>
      <c r="DG269" s="67" t="s">
        <v>521</v>
      </c>
      <c r="DH269" s="67" t="s">
        <v>521</v>
      </c>
      <c r="DI269" s="67" t="s">
        <v>521</v>
      </c>
      <c r="DJ269" s="67" t="s">
        <v>521</v>
      </c>
      <c r="DK269" s="67" t="s">
        <v>521</v>
      </c>
      <c r="DL269" s="67" t="s">
        <v>521</v>
      </c>
      <c r="DM269" s="67" t="s">
        <v>521</v>
      </c>
      <c r="DN269" s="68" t="s">
        <v>521</v>
      </c>
      <c r="DO269" s="70" t="s">
        <v>521</v>
      </c>
      <c r="DP269" s="71" t="s">
        <v>521</v>
      </c>
      <c r="DQ269" s="67" t="s">
        <v>521</v>
      </c>
      <c r="DR269" s="67" t="s">
        <v>521</v>
      </c>
      <c r="DS269" s="67" t="s">
        <v>521</v>
      </c>
      <c r="DT269" s="67" t="s">
        <v>521</v>
      </c>
      <c r="DU269" s="67" t="s">
        <v>521</v>
      </c>
      <c r="DV269" s="67" t="s">
        <v>521</v>
      </c>
      <c r="DW269" s="67" t="s">
        <v>521</v>
      </c>
      <c r="DX269" s="72" t="s">
        <v>521</v>
      </c>
      <c r="DY269" s="146" t="s">
        <v>522</v>
      </c>
      <c r="DZ269" s="74">
        <v>3</v>
      </c>
      <c r="EA269" s="74">
        <v>3</v>
      </c>
      <c r="EB269" s="74">
        <v>3</v>
      </c>
      <c r="EC269" s="75">
        <v>4</v>
      </c>
      <c r="ED269" s="168" t="s">
        <v>522</v>
      </c>
      <c r="EE269" s="74">
        <f t="shared" si="534"/>
        <v>3</v>
      </c>
      <c r="EF269" s="74">
        <f t="shared" si="535"/>
        <v>9</v>
      </c>
      <c r="EG269" s="74">
        <f t="shared" si="536"/>
        <v>27</v>
      </c>
      <c r="EH269" s="77">
        <f t="shared" si="537"/>
        <v>108</v>
      </c>
      <c r="EI269" s="73">
        <v>70</v>
      </c>
      <c r="EJ269" s="147">
        <v>100</v>
      </c>
      <c r="EK269" s="147">
        <v>210</v>
      </c>
      <c r="EL269" s="147">
        <v>350</v>
      </c>
      <c r="EM269" s="158">
        <v>1050</v>
      </c>
      <c r="EN269" s="78">
        <v>1</v>
      </c>
      <c r="EO269" s="79">
        <f t="shared" si="538"/>
        <v>0.47619047619047622</v>
      </c>
      <c r="EP269" s="79">
        <f t="shared" si="539"/>
        <v>0.33333333333333331</v>
      </c>
      <c r="EQ269" s="79">
        <f t="shared" si="540"/>
        <v>0.1851851851851852</v>
      </c>
      <c r="ER269" s="80">
        <f t="shared" si="541"/>
        <v>0.13888888888888887</v>
      </c>
      <c r="ES269" s="128" t="s">
        <v>543</v>
      </c>
      <c r="ET269" s="82"/>
      <c r="EU269" s="83">
        <v>4</v>
      </c>
      <c r="EV269" s="146">
        <v>25</v>
      </c>
      <c r="EW269" s="147">
        <v>61</v>
      </c>
      <c r="EX269" s="147">
        <v>20</v>
      </c>
      <c r="EY269" s="147">
        <v>11</v>
      </c>
      <c r="EZ269" s="147">
        <v>58</v>
      </c>
      <c r="FA269" s="147">
        <v>21</v>
      </c>
      <c r="FB269" s="147">
        <v>23</v>
      </c>
      <c r="FC269" s="147">
        <v>53</v>
      </c>
      <c r="FD269" s="74">
        <f t="shared" si="542"/>
        <v>78</v>
      </c>
      <c r="FE269" s="84">
        <f t="shared" si="543"/>
        <v>73</v>
      </c>
      <c r="FF269" s="73">
        <f>RANK(EV269,$EV$9:$EV$497,0)</f>
        <v>386</v>
      </c>
      <c r="FG269" s="74">
        <f>RANK(EW269,$EW$9:$EW$497,0)</f>
        <v>110</v>
      </c>
      <c r="FH269" s="74">
        <f>RANK(EX269,$EX$9:$EX$497,0)</f>
        <v>303</v>
      </c>
      <c r="FI269" s="74">
        <f>RANK(EY269,$EY$9:$EY$497,0)</f>
        <v>385</v>
      </c>
      <c r="FJ269" s="74">
        <f>RANK(EZ269,$EZ$9:$EZ$497,0)</f>
        <v>46</v>
      </c>
      <c r="FK269" s="74">
        <f>RANK(FA269,$FA$9:$FA$497,0)</f>
        <v>183</v>
      </c>
      <c r="FL269" s="74">
        <f>RANK(FB269,$FB$9:$FB$497,0)</f>
        <v>306</v>
      </c>
      <c r="FM269" s="74">
        <f>RANK(FC269,$FC$9:$FC$497,0)</f>
        <v>156</v>
      </c>
      <c r="FN269" s="74">
        <f>RANK(FD269,$FD$9:$FD$497,0)</f>
        <v>173</v>
      </c>
      <c r="FO269" s="84">
        <f>RANK(FE269,$FE$9:$FE$497,0)</f>
        <v>236</v>
      </c>
      <c r="FP269" s="73">
        <f>COUNTIFS($EV$9:$EV$497,"&gt;"&amp;EV269,$ES$9:$ES$497,ES269)+1</f>
        <v>74</v>
      </c>
      <c r="FQ269" s="74">
        <f>COUNTIFS($EW$9:$EW$497,"&gt;"&amp;EW269,$ES$9:$ES$497,ES269)+1</f>
        <v>53</v>
      </c>
      <c r="FR269" s="74">
        <f>COUNTIFS($EX$9:$EX$497,"&gt;"&amp;EX269,$ES$9:$ES$497,ES269)+1</f>
        <v>25</v>
      </c>
      <c r="FS269" s="74">
        <f>COUNTIFS($EY$9:$EY$497,"&gt;"&amp;EY269,$ES$9:$ES$497,ES269)+1</f>
        <v>73</v>
      </c>
      <c r="FT269" s="74">
        <f>COUNTIFS($EZ$9:$EZ$497,"&gt;"&amp;EZ269,$ES$9:$ES$497,ES269)+1</f>
        <v>43</v>
      </c>
      <c r="FU269" s="74">
        <f>COUNTIFS($FA$9:$FA$497,"&gt;"&amp;FA269,$ES$9:$ES$497,ES269)+1</f>
        <v>41</v>
      </c>
      <c r="FV269" s="74">
        <f>COUNTIFS($FB$9:$FB$497,"&gt;"&amp;FB269,$ES$9:$ES$497,ES269)+1</f>
        <v>69</v>
      </c>
      <c r="FW269" s="74">
        <f>COUNTIFS($FC$9:$FC$497,"&gt;"&amp;FC269,$ES$9:$ES$497,ES269)+1</f>
        <v>39</v>
      </c>
      <c r="FX269" s="74">
        <f>COUNTIFS($FD$9:$FD$497,"&gt;"&amp;FD269,$ES$9:$ES$497,ES269)+1</f>
        <v>44</v>
      </c>
      <c r="FY269" s="84">
        <f>COUNTIFS($FE$9:$FE$497,"&gt;"&amp;FE269,$ES$9:$ES$497,ES269)+1</f>
        <v>47</v>
      </c>
      <c r="FZ269" s="85">
        <f t="shared" si="544"/>
        <v>0.46</v>
      </c>
      <c r="GA269" s="86">
        <f t="shared" si="545"/>
        <v>1.1299999999999999</v>
      </c>
      <c r="GB269" s="86">
        <f t="shared" si="546"/>
        <v>0.37</v>
      </c>
      <c r="GC269" s="86">
        <f t="shared" si="547"/>
        <v>0.2</v>
      </c>
      <c r="GD269" s="86">
        <f t="shared" si="548"/>
        <v>1.07</v>
      </c>
      <c r="GE269" s="86">
        <f t="shared" si="549"/>
        <v>0.39</v>
      </c>
      <c r="GF269" s="86">
        <f t="shared" si="550"/>
        <v>0.43</v>
      </c>
      <c r="GG269" s="86">
        <f t="shared" si="551"/>
        <v>0.98</v>
      </c>
      <c r="GH269" s="86">
        <f t="shared" si="552"/>
        <v>1.44</v>
      </c>
      <c r="GI269" s="87">
        <f t="shared" si="553"/>
        <v>1.35</v>
      </c>
      <c r="GJ269" s="85">
        <f>ROUND(((FZ269-AVERAGE(FZ$9:FZ$497))/STDEVP(FZ$9:FZ$497)*10+50),2)</f>
        <v>30.28</v>
      </c>
      <c r="GK269" s="86">
        <f>ROUND(((GA269-AVERAGE(GA$9:GA$497))/STDEVP(GA$9:GA$497)*10+50),2)</f>
        <v>63.13</v>
      </c>
      <c r="GL269" s="86">
        <f>ROUND(((GB269-AVERAGE(GB$9:GB$497))/STDEVP(GB$9:GB$497)*10+50),2)</f>
        <v>42</v>
      </c>
      <c r="GM269" s="86">
        <f>ROUND(((GC269-AVERAGE(GC$9:GC$497))/STDEVP(GC$9:GC$497)*10+50),2)</f>
        <v>33.659999999999997</v>
      </c>
      <c r="GN269" s="86">
        <f>ROUND(((GD269-AVERAGE(GD$9:GD$497))/STDEVP(GD$9:GD$497)*10+50),2)</f>
        <v>73.209999999999994</v>
      </c>
      <c r="GO269" s="86">
        <f>ROUND(((GE269-AVERAGE(GE$9:GE$497))/STDEVP(GE$9:GE$497)*10+50),2)</f>
        <v>51.51</v>
      </c>
      <c r="GP269" s="86">
        <f>ROUND(((GF269-AVERAGE(GF$9:GF$497))/STDEVP(GF$9:GF$497)*10+50),2)</f>
        <v>43.55</v>
      </c>
      <c r="GQ269" s="86">
        <f>ROUND(((GG269-AVERAGE(GG$9:GG$497))/STDEVP(GG$9:GG$497)*10+50),2)</f>
        <v>60.92</v>
      </c>
      <c r="GR269" s="86">
        <f>ROUND(((GH269-AVERAGE(GH$9:GH$497))/STDEVP(GH$9:GH$497)*10+50),2)</f>
        <v>66.97</v>
      </c>
      <c r="GS269" s="87">
        <f>ROUND(((GI269-AVERAGE(GI$9:GI$497))/STDEVP(GI$9:GI$497)*10+50),2)</f>
        <v>52.86</v>
      </c>
      <c r="GT269" s="73">
        <f>RANK(GJ269,$GJ$9:$GJ$497,0)</f>
        <v>436</v>
      </c>
      <c r="GU269" s="74">
        <f>RANK(GK269,$GK$9:$GK$497,0)</f>
        <v>49</v>
      </c>
      <c r="GV269" s="74">
        <f>RANK(GL269,$GL$9:$GL$497,0)</f>
        <v>348</v>
      </c>
      <c r="GW269" s="74">
        <f>RANK(GM269,$GM$9:$GM$497,0)</f>
        <v>438</v>
      </c>
      <c r="GX269" s="74">
        <f>RANK(GN269,$GN$9:$GN$497,0)</f>
        <v>16</v>
      </c>
      <c r="GY269" s="74">
        <f>RANK(GO269,$GO$9:$GO$497,0)</f>
        <v>105</v>
      </c>
      <c r="GZ269" s="74">
        <f>RANK(GP269,$GP$9:$GP$497,0)</f>
        <v>306</v>
      </c>
      <c r="HA269" s="74">
        <f>RANK(GQ269,$GQ$9:$GQ$497,0)</f>
        <v>59</v>
      </c>
      <c r="HB269" s="74">
        <f>RANK(GR269,$GR$9:$GR$497,0)</f>
        <v>26</v>
      </c>
      <c r="HC269" s="84">
        <f>RANK(GS269,$GS$9:$GS$497,0)</f>
        <v>131</v>
      </c>
      <c r="HD269" s="85">
        <f>ROUND(AVERAGEIF($ES$9:$ES$497,$ES269,$FZ$9:$FZ$497),2)</f>
        <v>0.86</v>
      </c>
      <c r="HE269" s="86">
        <f>ROUND(AVERAGEIF($ES$9:$ES$497,$ES269,$GA$9:$GA$497),2)</f>
        <v>1.0900000000000001</v>
      </c>
      <c r="HF269" s="86">
        <f>ROUND(AVERAGEIF($ES$9:$ES$497,$ES269,$GB$9:$GB$497),2)</f>
        <v>0.28999999999999998</v>
      </c>
      <c r="HG269" s="86">
        <f>ROUND(AVERAGEIF($ES$9:$ES$497,$ES269,$GC$9:$GC$497),2)</f>
        <v>0.42</v>
      </c>
      <c r="HH269" s="86">
        <f>ROUND(AVERAGEIF($ES$9:$ES$497,$ES269,$GD$9:$GD$497),2)</f>
        <v>0.86</v>
      </c>
      <c r="HI269" s="86">
        <f>ROUND(AVERAGEIF($ES$9:$ES$497,$ES269,$GE$9:$GE$497),2)</f>
        <v>0.3</v>
      </c>
      <c r="HJ269" s="86">
        <f>ROUND(AVERAGEIF($ES$9:$ES$497,$ES269,$GF$9:$GF$497),2)</f>
        <v>0.67</v>
      </c>
      <c r="HK269" s="86">
        <f>ROUND(AVERAGEIF($ES$9:$ES$497,$ES269,$GG$9:$GG$497),2)</f>
        <v>0.73</v>
      </c>
      <c r="HL269" s="86">
        <f>ROUND(AVERAGEIF($ES$9:$ES$497,$ES269,$GH$9:$GH$497),2)</f>
        <v>1.1399999999999999</v>
      </c>
      <c r="HM269" s="87">
        <f>ROUND(AVERAGEIF($ES$9:$ES$497,$ES269,$GI$9:$GI$497),2)</f>
        <v>1.01</v>
      </c>
      <c r="HN269" s="88">
        <f t="shared" si="554"/>
        <v>-0.39999999999999997</v>
      </c>
      <c r="HO269" s="89">
        <f t="shared" si="555"/>
        <v>3.9999999999999813E-2</v>
      </c>
      <c r="HP269" s="89">
        <f t="shared" si="556"/>
        <v>8.0000000000000016E-2</v>
      </c>
      <c r="HQ269" s="89">
        <f t="shared" si="557"/>
        <v>-0.21999999999999997</v>
      </c>
      <c r="HR269" s="89">
        <f t="shared" si="558"/>
        <v>0.21000000000000008</v>
      </c>
      <c r="HS269" s="89">
        <f t="shared" si="559"/>
        <v>9.0000000000000024E-2</v>
      </c>
      <c r="HT269" s="89">
        <f t="shared" si="560"/>
        <v>-0.24000000000000005</v>
      </c>
      <c r="HU269" s="89">
        <f t="shared" si="561"/>
        <v>0.25</v>
      </c>
      <c r="HV269" s="89">
        <f t="shared" si="562"/>
        <v>0.30000000000000004</v>
      </c>
      <c r="HW269" s="90">
        <f t="shared" si="563"/>
        <v>0.34000000000000008</v>
      </c>
      <c r="HX269" s="73">
        <f>COUNTIFS($FZ$9:$FZ$497,"&gt;"&amp;FZ269,$ES$9:$ES$497,$ES269)+1</f>
        <v>87</v>
      </c>
      <c r="HY269" s="74">
        <f>COUNTIFS($GA$9:$GA$497,"&gt;"&amp;GA269,$ES$9:$ES$497,$ES269)+1</f>
        <v>34</v>
      </c>
      <c r="HZ269" s="74">
        <f>COUNTIFS($GB$9:$GB$497,"&gt;"&amp;GB269,$ES$9:$ES$497,$ES269)+1</f>
        <v>28</v>
      </c>
      <c r="IA269" s="74">
        <f>COUNTIFS($GC$9:$GC$497,"&gt;"&amp;GC269,$ES$9:$ES$497,$ES269)+1</f>
        <v>86</v>
      </c>
      <c r="IB269" s="74">
        <f>COUNTIFS($GD$9:$GD$497,"&gt;"&amp;GD269,$ES$9:$ES$497,$ES269)+1</f>
        <v>16</v>
      </c>
      <c r="IC269" s="74">
        <f>COUNTIFS($GE$9:$GE$497,"&gt;"&amp;GE269,$ES$9:$ES$497,$ES269)+1</f>
        <v>15</v>
      </c>
      <c r="ID269" s="74">
        <f>COUNTIFS($GF$9:$GF$497,"&gt;"&amp;GF269,$ES$9:$ES$497,$ES269)+1</f>
        <v>80</v>
      </c>
      <c r="IE269" s="74">
        <f>COUNTIFS($GG$9:$GG$497,"&gt;"&amp;GG269,$ES$9:$ES$497,$ES269)+1</f>
        <v>6</v>
      </c>
      <c r="IF269" s="74">
        <f>COUNTIFS($GH$9:$GH$497,"&gt;"&amp;GH269,$ES$9:$ES$497,$ES269)+1</f>
        <v>14</v>
      </c>
      <c r="IG269" s="84">
        <f>COUNTIFS($GI$9:$GI$497,"&gt;"&amp;GI269,$ES$9:$ES$497,$ES269)+1</f>
        <v>6</v>
      </c>
      <c r="IH269" s="148"/>
      <c r="II269" s="149"/>
      <c r="IJ269" s="149"/>
      <c r="IK269" s="149"/>
      <c r="IL269" s="149"/>
      <c r="IM269" s="150"/>
      <c r="IN269" s="151"/>
      <c r="IO269" s="152"/>
      <c r="IP269" s="153"/>
      <c r="IQ269" s="149"/>
      <c r="IR269" s="149"/>
      <c r="IS269" s="149"/>
      <c r="IT269" s="149"/>
      <c r="IU269" s="149"/>
      <c r="IV269" s="149"/>
      <c r="IW269" s="154"/>
      <c r="IX269" s="151"/>
      <c r="IY269" s="149"/>
      <c r="IZ269" s="149"/>
      <c r="JA269" s="149"/>
      <c r="JB269" s="149"/>
      <c r="JC269" s="149"/>
      <c r="JD269" s="149"/>
      <c r="JE269" s="155"/>
      <c r="JF269" s="153"/>
      <c r="JG269" s="149"/>
      <c r="JH269" s="149"/>
      <c r="JI269" s="149"/>
      <c r="JJ269" s="149"/>
      <c r="JK269" s="149"/>
      <c r="JL269" s="149"/>
      <c r="JM269" s="154"/>
      <c r="JN269" s="151"/>
      <c r="JO269" s="149"/>
      <c r="JP269" s="149"/>
      <c r="JQ269" s="149"/>
      <c r="JR269" s="149"/>
      <c r="JS269" s="149"/>
      <c r="JT269" s="149"/>
      <c r="JU269" s="149"/>
      <c r="JV269" s="149"/>
      <c r="JW269" s="149"/>
      <c r="JX269" s="149"/>
      <c r="JY269" s="149"/>
      <c r="JZ269" s="155"/>
      <c r="KA269" s="151"/>
      <c r="KB269" s="149"/>
      <c r="KC269" s="149"/>
      <c r="KD269" s="149"/>
      <c r="KE269" s="155"/>
      <c r="KF269" s="153"/>
      <c r="KG269" s="149"/>
      <c r="KH269" s="149"/>
      <c r="KI269" s="149"/>
      <c r="KJ269" s="149"/>
      <c r="KK269" s="156"/>
      <c r="KL269" s="149"/>
      <c r="KM269" s="149"/>
      <c r="KN269" s="149"/>
      <c r="KO269" s="149"/>
      <c r="KP269" s="149"/>
      <c r="KQ269" s="149"/>
      <c r="KR269" s="149"/>
      <c r="KS269" s="154"/>
      <c r="KT269" s="154"/>
      <c r="KU269" s="154"/>
      <c r="KV269" s="154"/>
      <c r="KW269" s="151"/>
      <c r="KX269" s="149"/>
      <c r="KY269" s="149"/>
      <c r="KZ269" s="149"/>
      <c r="LA269" s="149"/>
      <c r="LB269" s="149"/>
      <c r="LC269" s="154"/>
      <c r="LD269" s="151"/>
      <c r="LE269" s="152"/>
      <c r="LF269" s="157"/>
      <c r="LG269" s="158"/>
      <c r="LH269" s="151"/>
      <c r="LI269" s="149"/>
      <c r="LJ269" s="147"/>
      <c r="LK269" s="147"/>
      <c r="LL269" s="147"/>
      <c r="LM269" s="159"/>
      <c r="LN269" s="153"/>
      <c r="LO269" s="149"/>
      <c r="LP269" s="149"/>
      <c r="LQ269" s="149"/>
      <c r="LR269" s="154"/>
      <c r="LS269" s="151"/>
      <c r="LT269" s="149"/>
      <c r="LU269" s="149"/>
      <c r="LV269" s="149"/>
      <c r="LW269" s="149"/>
      <c r="LX269" s="149"/>
      <c r="LY269" s="149"/>
      <c r="LZ269" s="149"/>
      <c r="MA269" s="155"/>
      <c r="MB269" s="153"/>
      <c r="MC269" s="149"/>
      <c r="MD269" s="149"/>
      <c r="ME269" s="149"/>
      <c r="MF269" s="149"/>
      <c r="MG269" s="149"/>
      <c r="MH269" s="149"/>
      <c r="MI269" s="149"/>
      <c r="MJ269" s="149"/>
      <c r="MK269" s="149"/>
      <c r="ML269" s="149"/>
      <c r="MM269" s="149"/>
      <c r="MN269" s="156"/>
      <c r="MO269" s="156" t="s">
        <v>1165</v>
      </c>
      <c r="MP269" s="154" t="s">
        <v>1166</v>
      </c>
      <c r="MQ269" s="151"/>
      <c r="MR269" s="149"/>
      <c r="MS269" s="149"/>
      <c r="MT269" s="149">
        <v>0.05</v>
      </c>
      <c r="MU269" s="149"/>
      <c r="MV269" s="156"/>
      <c r="MW269" s="149"/>
      <c r="MX269" s="149"/>
      <c r="MY269" s="149"/>
      <c r="MZ269" s="149"/>
      <c r="NA269" s="149"/>
      <c r="NB269" s="149"/>
      <c r="NC269" s="149"/>
      <c r="ND269" s="154"/>
      <c r="NE269" s="154"/>
      <c r="NF269" s="154"/>
      <c r="NG269" s="154"/>
      <c r="NH269" s="151"/>
      <c r="NI269" s="149"/>
      <c r="NJ269" s="149"/>
      <c r="NK269" s="149"/>
      <c r="NL269" s="149"/>
      <c r="NM269" s="149"/>
      <c r="NN269" s="94"/>
      <c r="NO269" s="151"/>
      <c r="NP269" s="160"/>
      <c r="NQ269" s="145" t="s">
        <v>1161</v>
      </c>
      <c r="NR269" s="199" t="s">
        <v>1167</v>
      </c>
      <c r="NS269" s="199"/>
      <c r="NT269" s="199"/>
      <c r="NU269" s="199"/>
      <c r="NV269" s="135"/>
      <c r="NW269" s="199"/>
      <c r="NX269" s="136" t="s">
        <v>1168</v>
      </c>
      <c r="NY269" s="138" t="s">
        <v>1169</v>
      </c>
      <c r="NZ269" s="136" t="s">
        <v>1168</v>
      </c>
      <c r="OA269" s="137"/>
      <c r="OB269" s="137"/>
      <c r="OC269" s="137"/>
      <c r="OD269" s="108">
        <f t="shared" si="564"/>
        <v>108</v>
      </c>
      <c r="OE269" s="109">
        <v>5</v>
      </c>
      <c r="OF269" s="110">
        <f t="shared" si="565"/>
        <v>70</v>
      </c>
      <c r="OG269" s="109">
        <v>6</v>
      </c>
      <c r="OH269" s="111">
        <f>ROUND(AVERAGEIF($ES$9:$ES$497,$ES269,EV$9:EV$497),0)</f>
        <v>57</v>
      </c>
      <c r="OI269" s="112">
        <f>ROUND(AVERAGEIF($ES$9:$ES$497,$ES269,EW$9:EW$497),0)</f>
        <v>69</v>
      </c>
      <c r="OJ269" s="112">
        <f>ROUND(AVERAGEIF($ES$9:$ES$497,$ES269,EX$9:EX$497),0)</f>
        <v>17</v>
      </c>
      <c r="OK269" s="112">
        <f>ROUND(AVERAGEIF($ES$9:$ES$497,$ES269,EY$9:EY$497),0)</f>
        <v>30</v>
      </c>
      <c r="OL269" s="112">
        <f>ROUND(AVERAGEIF($ES$9:$ES$497,$ES269,EZ$9:EZ$497),0)</f>
        <v>58</v>
      </c>
      <c r="OM269" s="112">
        <f>ROUND(AVERAGEIF($ES$9:$ES$497,$ES269,FA$9:FA$497),0)</f>
        <v>21</v>
      </c>
      <c r="ON269" s="112">
        <f>ROUND(AVERAGEIF($ES$9:$ES$497,$ES269,FB$9:FB$497),0)</f>
        <v>45</v>
      </c>
      <c r="OO269" s="112">
        <f>ROUND(AVERAGEIF($ES$9:$ES$497,$ES269,FC$9:FC$497),0)</f>
        <v>49</v>
      </c>
      <c r="OP269" s="112">
        <f>ROUND(AVERAGEIF($ES$9:$ES$497,$ES269,FD$9:FD$497),0)</f>
        <v>75</v>
      </c>
      <c r="OQ269" s="113">
        <f>ROUND(AVERAGEIF($ES$9:$ES$497,$ES269,FE$9:FE$497),0)</f>
        <v>66</v>
      </c>
      <c r="OR269" s="114">
        <f>ROUND(EV269/MAX(EV$9:EV$497)*100,0)</f>
        <v>14</v>
      </c>
      <c r="OS269" s="115">
        <f>ROUND(EW269/MAX(EW$9:EW$497)*100,0)</f>
        <v>48</v>
      </c>
      <c r="OT269" s="115">
        <f>ROUND(EX269/MAX(EX$9:EX$497)*100,0)</f>
        <v>17</v>
      </c>
      <c r="OU269" s="115">
        <f>ROUND(EY269/MAX(EY$9:EY$497)*100,0)</f>
        <v>7</v>
      </c>
      <c r="OV269" s="115">
        <f>ROUND(EZ269/MAX(EZ$9:EZ$497)*100,0)</f>
        <v>46</v>
      </c>
      <c r="OW269" s="115">
        <f>ROUND(FA269/MAX(FA$9:FA$497)*100,0)</f>
        <v>19</v>
      </c>
      <c r="OX269" s="115">
        <f>ROUND(FB269/MAX(FB$9:FB$497)*100,0)</f>
        <v>17</v>
      </c>
      <c r="OY269" s="116">
        <f>ROUND(FC269/MAX(FC$9:FC$497)*100,0)</f>
        <v>37</v>
      </c>
      <c r="OZ269" s="115">
        <f>ROUND(FD269/MAX(FD$9:FD$497)*100,0)</f>
        <v>53</v>
      </c>
      <c r="PA269" s="117">
        <f>ROUND(FE269/MAX(FE$9:FE$497)*100,0)</f>
        <v>30</v>
      </c>
      <c r="PB269" s="118">
        <f t="shared" si="566"/>
        <v>253</v>
      </c>
      <c r="PC269" s="115">
        <f t="shared" si="567"/>
        <v>340</v>
      </c>
      <c r="PD269" s="115">
        <f t="shared" si="568"/>
        <v>391</v>
      </c>
      <c r="PE269" s="115">
        <f t="shared" si="569"/>
        <v>327</v>
      </c>
      <c r="PF269" s="115">
        <f t="shared" si="570"/>
        <v>214</v>
      </c>
      <c r="PG269" s="119">
        <f t="shared" si="571"/>
        <v>212</v>
      </c>
      <c r="PH269" s="118">
        <f>ROUND(PB269/MAX(PB$9:PB$497)*100,0)</f>
        <v>30</v>
      </c>
      <c r="PI269" s="115">
        <f>ROUND(PC269/MAX(PC$9:PC$497)*100,0)</f>
        <v>41</v>
      </c>
      <c r="PJ269" s="115">
        <f>ROUND(PD269/MAX(PD$9:PD$497)*100,0)</f>
        <v>42</v>
      </c>
      <c r="PK269" s="115">
        <f>ROUND(PE269/MAX(PE$9:PE$497)*100,0)</f>
        <v>33</v>
      </c>
      <c r="PL269" s="115">
        <f>ROUND(PF269/MAX(PF$9:PF$497)*100,0)</f>
        <v>30</v>
      </c>
      <c r="PM269" s="119">
        <f>ROUND(PG269/MAX(PG$9:PG$497)*100,0)</f>
        <v>31</v>
      </c>
      <c r="PN269" s="118">
        <f>RANK(PH269,PH$9:PH$497,0)</f>
        <v>305</v>
      </c>
      <c r="PO269" s="115">
        <f>RANK(PI269,PI$9:PI$497,0)</f>
        <v>210</v>
      </c>
      <c r="PP269" s="115">
        <f>RANK(PJ269,PJ$9:PJ$497,0)</f>
        <v>254</v>
      </c>
      <c r="PQ269" s="115">
        <f>RANK(PK269,PK$9:PK$497,0)</f>
        <v>286</v>
      </c>
      <c r="PR269" s="115">
        <f>RANK(PL269,PL$9:PL$497,0)</f>
        <v>313</v>
      </c>
      <c r="PS269" s="119">
        <f>RANK(PM269,PM$9:PM$497,0)</f>
        <v>296</v>
      </c>
      <c r="PT269" s="120">
        <f>ROUND(FZ269/MAX(FZ$9:FZ$497)*100,0)</f>
        <v>25</v>
      </c>
      <c r="PU269" s="115">
        <f>ROUND(GA269/MAX(GA$9:GA$497)*100,0)</f>
        <v>63</v>
      </c>
      <c r="PV269" s="115">
        <f>ROUND(GB269/MAX(GB$9:GB$497)*100,0)</f>
        <v>27</v>
      </c>
      <c r="PW269" s="115">
        <f>ROUND(GC269/MAX(GC$9:GC$497)*100,0)</f>
        <v>16</v>
      </c>
      <c r="PX269" s="115">
        <f>ROUND(GD269/MAX(GD$9:GD$497)*100,0)</f>
        <v>60</v>
      </c>
      <c r="PY269" s="115">
        <f>ROUND(GE269/MAX(GE$9:GE$497)*100,0)</f>
        <v>23</v>
      </c>
      <c r="PZ269" s="115">
        <f>ROUND(GF269/MAX(GF$9:GF$497)*100,0)</f>
        <v>20</v>
      </c>
      <c r="QA269" s="116">
        <f>ROUND(GG269/MAX(GG$9:GG$497)*100,0)</f>
        <v>54</v>
      </c>
      <c r="QB269" s="115">
        <f>ROUND(GH269/MAX(GH$9:GH$497)*100,0)</f>
        <v>64</v>
      </c>
      <c r="QC269" s="121">
        <f>ROUND(GI269/MAX(GI$9:GI$497)*100,0)</f>
        <v>43</v>
      </c>
      <c r="QD269" s="120">
        <f>ROUND(AVERAGEIF($ES$9:$ES$497,$ES269,PT$9:PT$497),0)</f>
        <v>47</v>
      </c>
      <c r="QE269" s="120">
        <f>ROUND(AVERAGEIF($ES$9:$ES$497,$ES269,PU$9:PU$497),0)</f>
        <v>61</v>
      </c>
      <c r="QF269" s="120">
        <f>ROUND(AVERAGEIF($ES$9:$ES$497,$ES269,PV$9:PV$497),0)</f>
        <v>21</v>
      </c>
      <c r="QG269" s="120">
        <f>ROUND(AVERAGEIF($ES$9:$ES$497,$ES269,PW$9:PW$497),0)</f>
        <v>34</v>
      </c>
      <c r="QH269" s="120">
        <f>ROUND(AVERAGEIF($ES$9:$ES$497,$ES269,PX$9:PX$497),0)</f>
        <v>48</v>
      </c>
      <c r="QI269" s="120">
        <f>ROUND(AVERAGEIF($ES$9:$ES$497,$ES269,PY$9:PY$497),0)</f>
        <v>18</v>
      </c>
      <c r="QJ269" s="120">
        <f>ROUND(AVERAGEIF($ES$9:$ES$497,$ES269,PZ$9:PZ$497),0)</f>
        <v>31</v>
      </c>
      <c r="QK269" s="120">
        <f>ROUND(AVERAGEIF($ES$9:$ES$497,$ES269,QA$9:QA$497),0)</f>
        <v>40</v>
      </c>
      <c r="QL269" s="120">
        <f>ROUND(AVERAGEIF($ES$9:$ES$497,$ES269,QB$9:QB$497),0)</f>
        <v>51</v>
      </c>
      <c r="QM269" s="120">
        <f>ROUND(AVERAGEIF($ES$9:$ES$497,$ES269,QC$9:QC$497),0)</f>
        <v>32</v>
      </c>
      <c r="QN269" s="114">
        <f t="shared" si="572"/>
        <v>394</v>
      </c>
      <c r="QO269" s="115">
        <f t="shared" si="573"/>
        <v>526</v>
      </c>
      <c r="QP269" s="115">
        <f t="shared" si="574"/>
        <v>634</v>
      </c>
      <c r="QQ269" s="115">
        <f t="shared" si="575"/>
        <v>556</v>
      </c>
      <c r="QR269" s="115">
        <f t="shared" si="576"/>
        <v>356</v>
      </c>
      <c r="QS269" s="119">
        <f t="shared" si="577"/>
        <v>320</v>
      </c>
      <c r="QT269" s="114">
        <f>ROUND((QN269-MIN(QN$9:QN$497))/(MAX(QN$9:QN$497)-MIN(QN$9:QN$497))*100,0)</f>
        <v>26</v>
      </c>
      <c r="QU269" s="115">
        <f>ROUND((QO269-MIN(QO$9:QO$497))/(MAX(QO$9:QO$497)-MIN(QO$9:QO$497))*100,0)</f>
        <v>46</v>
      </c>
      <c r="QV269" s="115">
        <f>ROUND((QP269-MIN(QP$9:QP$497))/(MAX(QP$9:QP$497)-MIN(QP$9:QP$497))*100,0)</f>
        <v>41</v>
      </c>
      <c r="QW269" s="115">
        <f>ROUND((QQ269-MIN(QQ$9:QQ$497))/(MAX(QQ$9:QQ$497)-MIN(QQ$9:QQ$497))*100,0)</f>
        <v>34</v>
      </c>
      <c r="QX269" s="115">
        <f>ROUND((QR269-MIN(QR$9:QR$497))/(MAX(QR$9:QR$497)-MIN(QR$9:QR$497))*100,0)</f>
        <v>19</v>
      </c>
      <c r="QY269" s="115">
        <f>ROUND((QS269-MIN(QS$9:QS$497))/(MAX(QS$9:QS$497)-MIN(QS$9:QS$497))*100,0)</f>
        <v>30</v>
      </c>
      <c r="QZ269" s="114">
        <f>RANK(QN269,QN$9:QN$497,0)</f>
        <v>365</v>
      </c>
      <c r="RA269" s="115">
        <f>RANK(QO269,QO$9:QO$497,0)</f>
        <v>64</v>
      </c>
      <c r="RB269" s="115">
        <f>RANK(QP269,QP$9:QP$497,0)</f>
        <v>97</v>
      </c>
      <c r="RC269" s="115">
        <f>RANK(QQ269,QQ$9:QQ$497,0)</f>
        <v>232</v>
      </c>
      <c r="RD269" s="115">
        <f>RANK(QR269,QR$9:QR$497,0)</f>
        <v>401</v>
      </c>
      <c r="RE269" s="115">
        <f>RANK(QS269,QS$9:QS$497,0)</f>
        <v>298</v>
      </c>
      <c r="RF269" s="122"/>
      <c r="RG269" s="115">
        <f>($RH$3*(IH269+IJ269)*100*100/MAX(EX$9:EX$497)*$RO$3) +($RH$3*(II269+IJ269)*100*100/MAX(EX$9:EX$497)*$RO$4) + ($RH$3*IK269*100*100/MAX(EX$9:EX$497)*0.098)</f>
        <v>0</v>
      </c>
      <c r="RH269" s="115">
        <f>($RH$4*IL269*100*100/MAX(EZ$9:EZ$497))*$RQ$3</f>
        <v>0</v>
      </c>
      <c r="RI269" s="115">
        <f>($RH$3*IM269*100*100/MAX(EY$9:EY$497))*$RQ$4</f>
        <v>0</v>
      </c>
      <c r="RJ269" s="115">
        <f>($RH$3*IN269*100*100/MAX(EX$9:EX$497))</f>
        <v>0</v>
      </c>
      <c r="RK269" s="115">
        <f>($RH$4*IO269*100*100/MAX(EZ$9:EZ$497))*$RQ$3</f>
        <v>0</v>
      </c>
      <c r="RL269" s="115">
        <f>(($RL$4*IP269*100*((100/MAX(EX$9:EX$497)+100/MAX(EZ$9:EZ$497))/2))+($RL$4*IQ269*100*((100/MAX(EX$9:EX$497)+100/MAX(EZ$9:EZ$497))/2))+($RL$4*IR269*100*((100/MAX(EX$9:EX$497)+100/MAX(EZ$9:EZ$497))/2))+($RL$4*IS269*100*((100/MAX(EX$9:EX$497)+100/MAX(EZ$9:EZ$497))/2))+($RL$4*IT269*100*((100/MAX(EX$9:EX$497)+100/MAX(EZ$9:EZ$497))/2))+($RL$4*IU269*100*((100/MAX(EX$9:EX$497)+100/MAX(EZ$9:EZ$497))/2))+($RL$4*IV269*100*((100/MAX(EX$9:EX$497)+100/MAX(EZ$9:EZ$497))/2))+($RL$4*IW269*100*((100/MAX(EX$9:EX$497)+100/MAX(EZ$9:EZ$497))/2)))*$RS$3</f>
        <v>0</v>
      </c>
      <c r="RM269" s="115">
        <f>(($RH$3*IX269*100*100/MAX(EX$9:EX$497))+($RH$3*IY269*100*100/MAX(EX$9:EX$497))+($RH$3*IZ269*100*100/MAX(EX$9:EX$497))+($RH$3*JA269*100*100/MAX(EX$9:EX$497))+($RH$3*JB269*100*100/MAX(EX$9:EX$497))+($RH$3*JC269*100*100/MAX(EX$9:EX$497))+($RH$3*JD269*100*100/MAX(EX$9:EX$497))+($RH$3*JE269*100*100/MAX(EX$9:EX$497)))*$RS$4</f>
        <v>0</v>
      </c>
      <c r="RN269" s="115">
        <f>(($RH$4*JF269*100*100/MAX(EZ$9:EZ$497)) + ($RH$4*JG269*100*100/MAX(EZ$9:EZ$497)) + ($RH$4*JH269*100*100/MAX(EZ$9:EZ$497)) + ($RH$4*JI269*100*100/MAX(EZ$9:EZ$497)) + ($RH$4*JJ269*100*100/MAX(EZ$9:EZ$497)) + ($RH$4*JK269*100*100/MAX(EZ$9:EZ$497)) + ($RH$4*JL269*100*100/MAX(EZ$9:EZ$497)) + ($RH$4*JM269*100*100/MAX(EZ$9:EZ$497)))*$RU$3</f>
        <v>0</v>
      </c>
      <c r="RO269" s="115">
        <f>(($RL$4*JN269*100*((100/MAX(EX$9:EX$497)+100/MAX(EZ$9:EZ$497))/2))+($RL$4*JO269*100*((100/MAX(EX$9:EX$497)+100/MAX(EZ$9:EZ$497))/2))+($RL$4*JP269*100*((100/MAX(EX$9:EX$497)+100/MAX(EZ$9:EZ$497))/2))+($RL$4*JQ269*100*((100/MAX(EX$9:EX$497)+100/MAX(EZ$9:EZ$497))/2))+($RL$4*JR269*100*((100/MAX(EX$9:EX$497)+100/MAX(EZ$9:EZ$497))/2))+($RL$4*JS269*100*((100/MAX(EX$9:EX$497)+100/MAX(EZ$9:EZ$497))/2))+($RL$4*JT269*100*((100/MAX(EX$9:EX$497)+100/MAX(EZ$9:EZ$497))/2))+($RL$4*JU269*100*((100/MAX(EX$9:EX$497)+100/MAX(EZ$9:EZ$497))/2))+($RL$4*JV269*100*((100/MAX(EX$9:EX$497)+100/MAX(EZ$9:EZ$497))/2))+($RL$4*JW269*100*((100/MAX(EX$9:EX$497)+100/MAX(EZ$9:EZ$497))/2))+($RL$4*JX269*100*((100/MAX(EX$9:EX$497)+100/MAX(EZ$9:EZ$497))/2))+($RL$4*JY269*100*((100/MAX(EX$9:EX$497)+100/MAX(EZ$9:EZ$497))/2))+($RL$4*JZ269*100*((100/MAX(EX$9:EX$497)+100/MAX(EZ$9:EZ$497))/2)))*$RW$3/2</f>
        <v>0</v>
      </c>
      <c r="RP269" s="119">
        <f>($RJ$3*KA269*100*100/MAX(FA$9:FA$497)) + ($RJ$3*KB269*100*100/MAX(FA$9:FA$497)/2) + ($RJ$3*KC269*100*100/MAX(FA$9:FA$497)/2) + ($RJ$3*KD269*100*100/MAX(FA$9:FA$497)/4) + ($RJ$3*KE269*100*100/MAX(FA$9:FA$497)/4)</f>
        <v>0</v>
      </c>
      <c r="RQ269" s="118">
        <f>($RL$4*KF269*100*((100/MAX(EX$9:EX$497)+100/MAX(EZ$9:EZ$497)))) * ($RO$3/2) + (($RL$4*KG269*100*((100/MAX(EX$9:EX$497)+100/MAX(EZ$9:EZ$497))))+($RL$4*KH269*100*((100/MAX(EX$9:EX$497)+100/MAX(EZ$9:EZ$497))))+($RL$4*KI269*100*((100/MAX(EX$9:EX$497)+100/MAX(EZ$9:EZ$497))))+($RL$4*KJ269*100*((100/MAX(EX$9:EX$497)+100/MAX(EZ$9:EZ$497))))+($RL$4*KK269*100*((100/MAX(EX$9:EX$497)+100/MAX(EZ$9:EZ$497))))+($RL$4*KL269*100*((100/MAX(EX$9:EX$497)+100/MAX(EZ$9:EZ$497))))+($RL$4*KM269*100*((100/MAX(EX$9:EX$497)+100/MAX(EZ$9:EZ$497))))+($RL$4*KN269*100*((100/MAX(EX$9:EX$497)+100/MAX(EZ$9:EZ$497))))+($RL$4*KO269*100*((100/MAX(EX$9:EX$497)+100/MAX(EZ$9:EZ$497))))+($RL$4*KP269*100*((100/MAX(EX$9:EX$497)+100/MAX(EZ$9:EZ$497))))+($RL$4*KQ269*100*((100/MAX(EX$9:EX$497)+100/MAX(EZ$9:EZ$497))))+($RL$4*KR269*100*((100/MAX(EX$9:EX$497)+100/MAX(EZ$9:EZ$497))))+($RL$4*KS269*100*((100/MAX(EX$9:EX$497)+100/MAX(EZ$9:EZ$497))))+($RL$4*KV269*100*((100/MAX(EX$9:EX$497)+100/MAX(EZ$9:EZ$497))))) * (($RO$3+$RO$4)/6)</f>
        <v>0</v>
      </c>
      <c r="RR269" s="115">
        <f>(($RL$4*KW269*100*((100/MAX(EX$9:EX$497)+100/MAX(EZ$9:EZ$497))))) * ($RO$3/2) + (($RL$4*KX269*100*((100/MAX(EX$9:EX$497)+100/MAX(EZ$9:EZ$497))))+($RL$4*KY269*100*((100/MAX(EX$9:EX$497)+100/MAX(EZ$9:EZ$497))))+($RL$4*KZ269*100*((100/MAX(EX$9:EX$497)+100/MAX(EZ$9:EZ$497))))+($RL$4*LA269*100*((100/MAX(EX$9:EX$497)+100/MAX(EZ$9:EZ$497))))+($RL$4*LB269*100*((100/MAX(EX$9:EX$497)+100/MAX(EZ$9:EZ$497))))+($RL$4*LC269*100*((100/MAX(EX$9:EX$497)+100/MAX(EZ$9:EZ$497))))) * (($RO$3+$RO$4)/6)</f>
        <v>0</v>
      </c>
      <c r="RS269" s="119">
        <f>(($RL$4*LD269*100*((100/MAX(EX$9:EX$497)+100/MAX(EZ$9:EZ$497))))+($RL$4*LE269*100*((100/MAX(EX$9:EX$497)+100/MAX(EZ$9:EZ$497))))) * (($RO$3+$RO$4)/6)</f>
        <v>0</v>
      </c>
      <c r="RT269" s="118">
        <f>($RJ$4*LH269*100*(100/MAX(EV$9:EV$497)))+($RJ$4*LI269*100*(100/MAX(EV$9:EV$497)))</f>
        <v>0</v>
      </c>
      <c r="RU269" s="119">
        <f>($RJ$4*LJ269*(100/MAX(EV$9:EV$497)))/2 + ($RL$3*LK269*(100/MAX(EW$9:EW$497))) + ($RJ$4*LL269*(100/MAX(EV$9:EV$497)))/4 + ($RL$3*LM269*(100/MAX(EW$9:EW$497)))</f>
        <v>0</v>
      </c>
      <c r="RV269" s="118">
        <f>($RJ$4*LN269*100*100/MAX(EV$9:EV$497)/2)+($RJ$4*LO269*100*100/MAX(EV$9:EV$497)/2)+($RJ$4*LP269*100*100/MAX(EV$9:EV$497))+($RJ$4*LQ269*100*100/MAX(EV$9:EV$497))+($RJ$4*LR269*100*100/MAX(EV$9:EV$497))</f>
        <v>0</v>
      </c>
      <c r="RW269" s="115">
        <f>($RJ$4*LS269*100*100/MAX(EV$9:EV$497)) + (($RJ$4*LT269*100*100/MAX(EV$9:EV$497))+($RJ$4*LU269*100*100/MAX(EV$9:EV$497))+($RJ$4*LV269*100*100/MAX(EV$9:EV$497))+($RJ$4*LW269*100*100/MAX(EV$9:EV$497))+($RJ$4*LX269*100*100/MAX(EV$9:EV$497))+($RJ$4*LY269*100*100/MAX(EV$9:EV$497))+($RJ$4*LZ269*100*100/MAX(EV$9:EV$497))+($RJ$4*MA269*100*100/MAX(EV$9:EV$497)))/2</f>
        <v>0</v>
      </c>
      <c r="RX269" s="119">
        <f>($RJ$4*MB269*100*100/MAX(EV$9:EV$497))+($RJ$4*MC269*100*100/MAX(EV$9:EV$497))+($RJ$4*MD269*100*100/MAX(EV$9:EV$497))+($RJ$4*ME269*100*100/MAX(EV$9:EV$497))+($RJ$4*MF269*100*100/MAX(EV$9:EV$497))+($RJ$4*MG269*100*100/MAX(EV$9:EV$497))+($RJ$4*MH269*100*100/MAX(EV$9:EV$497))+($RJ$4*MI269*100*100/MAX(EV$9:EV$497))+($RJ$4*MJ269*100*100/MAX(EV$9:EV$497))+($RJ$4*MK269*100*100/MAX(EV$9:EV$497))+($RJ$4*ML269*100*100/MAX(EV$9:EV$497))+($RJ$4*MM269*100*100/MAX(EV$9:EV$497))+($RJ$4*MN269*100*100/MAX(EV$9:EV$497))</f>
        <v>0</v>
      </c>
      <c r="RY269" s="118">
        <f>($RJ$4*MQ269*100*100/MAX(EV$9:EV$497))/2 + (($RJ$4*MR269*100*100/MAX(EV$9:EV$497))+($RJ$4*MS269*100*100/MAX(EV$9:EV$497))+($RJ$4*MT269*100*100/MAX(EV$9:EV$497))+($RJ$4*MU269*100*100/MAX(EV$9:EV$497))+($RJ$4*MV269*100*100/MAX(EV$9:EV$497))+($RJ$4*MW269*100*100/MAX(EV$9:EV$497))+($RJ$4*MX269*100*100/MAX(EV$9:EV$497))+($RJ$4*MY269*100*100/MAX(EV$9:EV$497))+($RJ$4*MZ269*100*100/MAX(EV$9:EV$497))+($RJ$4*NA269*100*100/MAX(EV$9:EV$497))+($RJ$4*NB269*100*100/MAX(EV$9:EV$497))+($RJ$4*NC269*100*100/MAX(EV$9:EV$497))+($RJ$4*ND269*100*100/MAX(EV$9:EV$497))+($RJ$4*NG269*100*100/MAX(EV$9:EV$497)))/4</f>
        <v>2.106741573033708</v>
      </c>
      <c r="RZ269" s="115">
        <f>($RJ$4*NH269*100*100/MAX(EV$9:EV$497))/2 + (($RJ$4*NI269*100*100/MAX(EV$9:EV$497))+($RJ$4*NJ269*100*100/MAX(EV$9:EV$497))+($RJ$4*NK269*100*100/MAX(EV$9:EV$497))+($RJ$4*NL269*100*100/MAX(EV$9:EV$497))+($RJ$4*NM269*100*100/MAX(EV$9:EV$497))+($RJ$4*NN269*100*100/MAX(EV$9:EV$497)))/4</f>
        <v>0</v>
      </c>
      <c r="SA269" s="117">
        <f>(($RJ$4*NO269*100*100/MAX(EV$9:EV$497))+($RJ$4*NP269*100*100/MAX(EV$9:EV$497)))/4</f>
        <v>0</v>
      </c>
      <c r="SB269" s="118">
        <f t="shared" si="578"/>
        <v>2.106741573033708</v>
      </c>
      <c r="SC269" s="115">
        <f t="shared" si="579"/>
        <v>0.4213483146067416</v>
      </c>
      <c r="SD269" s="115">
        <f t="shared" si="580"/>
        <v>0.526685393258427</v>
      </c>
      <c r="SE269" s="115">
        <f t="shared" si="581"/>
        <v>0.4213483146067416</v>
      </c>
      <c r="SF269" s="115">
        <f t="shared" si="582"/>
        <v>0.526685393258427</v>
      </c>
      <c r="SG269" s="115">
        <f t="shared" si="583"/>
        <v>2.106741573033708</v>
      </c>
      <c r="SH269" s="115">
        <f>ROUND(SB269/MAX(SB$9:SB$497)*100,0)</f>
        <v>3</v>
      </c>
      <c r="SI269" s="115">
        <f>ROUND(SC269/MAX(SC$9:SC$497)*100,0)</f>
        <v>1</v>
      </c>
      <c r="SJ269" s="115">
        <f>ROUND(SD269/MAX(SD$9:SD$497)*100,0)</f>
        <v>1</v>
      </c>
      <c r="SK269" s="115">
        <f>ROUND(SE269/MAX(SE$9:SE$497)*100,0)</f>
        <v>0</v>
      </c>
      <c r="SL269" s="115">
        <f>ROUND(SF269/MAX(SF$9:SF$497)*100,0)</f>
        <v>1</v>
      </c>
      <c r="SM269" s="121">
        <f>ROUND(SG269/MAX(SG$9:SG$497)*100,0)</f>
        <v>2</v>
      </c>
      <c r="SN269" s="115">
        <f>ROUND(AVERAGEIF($ES$9:$ES$497,$ES269,SH$9:SH$497),0)</f>
        <v>12</v>
      </c>
      <c r="SO269" s="115">
        <f>ROUND(AVERAGEIF($ES$9:$ES$497,$ES269,SI$9:SI$497),0)</f>
        <v>5</v>
      </c>
      <c r="SP269" s="115">
        <f>ROUND(AVERAGEIF($ES$9:$ES$497,$ES269,SJ$9:SJ$497),0)</f>
        <v>26</v>
      </c>
      <c r="SQ269" s="115">
        <f>ROUND(AVERAGEIF($ES$9:$ES$497,$ES269,SK$9:SK$497),0)</f>
        <v>6</v>
      </c>
      <c r="SR269" s="115">
        <f>ROUND(AVERAGEIF($ES$9:$ES$497,$ES269,SL$9:SL$497),0)</f>
        <v>8</v>
      </c>
      <c r="SS269" s="121">
        <f>ROUND(AVERAGEIF($ES$9:$ES$497,$ES269,SM$9:SM$497),0)</f>
        <v>4</v>
      </c>
      <c r="ST269" s="114">
        <f>RANK(SB269,SB$9:SB$497,0)</f>
        <v>286</v>
      </c>
      <c r="SU269" s="115">
        <f>RANK(SC269,SC$9:SC$497,0)</f>
        <v>269</v>
      </c>
      <c r="SV269" s="115">
        <f>RANK(SD269,SD$9:SD$497,0)</f>
        <v>265</v>
      </c>
      <c r="SW269" s="115">
        <f>RANK(SE269,SE$9:SE$497,0)</f>
        <v>269</v>
      </c>
      <c r="SX269" s="115">
        <f>RANK(SF269,SF$9:SF$497,0)</f>
        <v>253</v>
      </c>
      <c r="SY269" s="115">
        <f>RANK(SG269,SG$9:SG$497,0)</f>
        <v>237</v>
      </c>
      <c r="SZ269" s="115">
        <f>COUNTIFS(SB$9:SB$497,"&gt;"&amp;SB269,$ES$9:$ES$497,$ES269)+1</f>
        <v>62</v>
      </c>
      <c r="TA269" s="115">
        <f>COUNTIFS(SC$9:SC$497,"&gt;"&amp;SC269,$ES$9:$ES$497,$ES269)+1</f>
        <v>53</v>
      </c>
      <c r="TB269" s="115">
        <f>COUNTIFS(SD$9:SD$497,"&gt;"&amp;SD269,$ES$9:$ES$497,$ES269)+1</f>
        <v>62</v>
      </c>
      <c r="TC269" s="115">
        <f>COUNTIFS(SE$9:SE$497,"&gt;"&amp;SE269,$ES$9:$ES$497,$ES269)+1</f>
        <v>53</v>
      </c>
      <c r="TD269" s="115">
        <f>COUNTIFS(SF$9:SF$497,"&gt;"&amp;SF269,$ES$9:$ES$497,$ES269)+1</f>
        <v>53</v>
      </c>
      <c r="TE269" s="117">
        <f>COUNTIFS(SG$9:SG$497,"&gt;"&amp;SG269,$ES$9:$ES$497,$ES269)+1</f>
        <v>46</v>
      </c>
      <c r="TF269" s="118">
        <f t="shared" si="584"/>
        <v>45</v>
      </c>
      <c r="TG269" s="115">
        <f t="shared" si="585"/>
        <v>31</v>
      </c>
      <c r="TH269" s="115">
        <f t="shared" si="586"/>
        <v>42</v>
      </c>
      <c r="TI269" s="115">
        <f t="shared" si="587"/>
        <v>42</v>
      </c>
      <c r="TJ269" s="115">
        <f t="shared" si="588"/>
        <v>34</v>
      </c>
      <c r="TK269" s="115">
        <f t="shared" si="589"/>
        <v>32</v>
      </c>
      <c r="TL269" s="117">
        <f t="shared" si="590"/>
        <v>33</v>
      </c>
      <c r="TM269" s="118">
        <f>ROUND(TF269/MAX(TF$9:TF$497)*100,0)</f>
        <v>25</v>
      </c>
      <c r="TN269" s="115">
        <f>ROUND(TG269/MAX(TG$9:TG$497)*100,0)</f>
        <v>17</v>
      </c>
      <c r="TO269" s="115">
        <f>ROUND(TH269/MAX(TH$9:TH$497)*100,0)</f>
        <v>23</v>
      </c>
      <c r="TP269" s="115">
        <f>ROUND(TI269/MAX(TI$9:TI$497)*100,0)</f>
        <v>23</v>
      </c>
      <c r="TQ269" s="115">
        <f>ROUND(TJ269/MAX(TJ$9:TJ$497)*100,0)</f>
        <v>17</v>
      </c>
      <c r="TR269" s="115">
        <f>ROUND(TK269/MAX(TK$9:TK$497)*100,0)</f>
        <v>16</v>
      </c>
      <c r="TS269" s="119">
        <f>ROUND(TL269/MAX(TL$9:TL$497)*100,0)</f>
        <v>17</v>
      </c>
      <c r="TT269" s="120">
        <f>RANK(TM269,TM$9:TM$497,0)</f>
        <v>316</v>
      </c>
      <c r="TU269" s="115">
        <f>RANK(TN269,TN$9:TN$497,0)</f>
        <v>321</v>
      </c>
      <c r="TV269" s="115">
        <f>RANK(TO269,TO$9:TO$497,0)</f>
        <v>230</v>
      </c>
      <c r="TW269" s="115">
        <f>RANK(TP269,TP$9:TP$497,0)</f>
        <v>282</v>
      </c>
      <c r="TX269" s="115">
        <f>RANK(TQ269,TQ$9:TQ$497,0)</f>
        <v>296</v>
      </c>
      <c r="TY269" s="115">
        <f>RANK(TR269,TR$9:TR$497,0)</f>
        <v>329</v>
      </c>
      <c r="TZ269" s="121">
        <f>RANK(TS269,TS$9:TS$497,0)</f>
        <v>299</v>
      </c>
      <c r="UA269" s="132"/>
      <c r="UB269" s="7" t="s">
        <v>1</v>
      </c>
    </row>
    <row r="270" spans="1:548" x14ac:dyDescent="0.15">
      <c r="A270" s="183">
        <v>262</v>
      </c>
      <c r="B270" s="200" t="s">
        <v>1167</v>
      </c>
      <c r="C270" s="143"/>
      <c r="D270" s="143"/>
      <c r="E270" s="161" t="s">
        <v>518</v>
      </c>
      <c r="F270" s="65">
        <v>77</v>
      </c>
      <c r="G270" s="65" t="s">
        <v>908</v>
      </c>
      <c r="H270" s="144" t="s">
        <v>927</v>
      </c>
      <c r="I270" s="66" t="s">
        <v>521</v>
      </c>
      <c r="J270" s="67" t="s">
        <v>521</v>
      </c>
      <c r="K270" s="67" t="s">
        <v>521</v>
      </c>
      <c r="L270" s="67" t="s">
        <v>521</v>
      </c>
      <c r="M270" s="67" t="s">
        <v>521</v>
      </c>
      <c r="N270" s="67" t="s">
        <v>521</v>
      </c>
      <c r="O270" s="67" t="s">
        <v>521</v>
      </c>
      <c r="P270" s="67" t="s">
        <v>521</v>
      </c>
      <c r="Q270" s="67" t="s">
        <v>521</v>
      </c>
      <c r="R270" s="68" t="s">
        <v>521</v>
      </c>
      <c r="S270" s="69" t="s">
        <v>521</v>
      </c>
      <c r="T270" s="67" t="s">
        <v>521</v>
      </c>
      <c r="U270" s="67" t="s">
        <v>521</v>
      </c>
      <c r="V270" s="67" t="s">
        <v>521</v>
      </c>
      <c r="W270" s="67" t="s">
        <v>521</v>
      </c>
      <c r="X270" s="67" t="s">
        <v>521</v>
      </c>
      <c r="Y270" s="67" t="s">
        <v>521</v>
      </c>
      <c r="Z270" s="67" t="s">
        <v>521</v>
      </c>
      <c r="AA270" s="67" t="s">
        <v>521</v>
      </c>
      <c r="AB270" s="68" t="s">
        <v>521</v>
      </c>
      <c r="AC270" s="69" t="s">
        <v>521</v>
      </c>
      <c r="AD270" s="67" t="s">
        <v>521</v>
      </c>
      <c r="AE270" s="67" t="s">
        <v>521</v>
      </c>
      <c r="AF270" s="67" t="s">
        <v>521</v>
      </c>
      <c r="AG270" s="67" t="s">
        <v>521</v>
      </c>
      <c r="AH270" s="67" t="s">
        <v>521</v>
      </c>
      <c r="AI270" s="67" t="s">
        <v>521</v>
      </c>
      <c r="AJ270" s="67" t="s">
        <v>521</v>
      </c>
      <c r="AK270" s="67" t="s">
        <v>521</v>
      </c>
      <c r="AL270" s="68" t="s">
        <v>521</v>
      </c>
      <c r="AM270" s="69" t="s">
        <v>521</v>
      </c>
      <c r="AN270" s="67" t="s">
        <v>521</v>
      </c>
      <c r="AO270" s="67" t="s">
        <v>521</v>
      </c>
      <c r="AP270" s="67" t="s">
        <v>521</v>
      </c>
      <c r="AQ270" s="67" t="s">
        <v>521</v>
      </c>
      <c r="AR270" s="67" t="s">
        <v>521</v>
      </c>
      <c r="AS270" s="67" t="s">
        <v>521</v>
      </c>
      <c r="AT270" s="67" t="s">
        <v>521</v>
      </c>
      <c r="AU270" s="67" t="s">
        <v>521</v>
      </c>
      <c r="AV270" s="68" t="s">
        <v>521</v>
      </c>
      <c r="AW270" s="69" t="s">
        <v>521</v>
      </c>
      <c r="AX270" s="67" t="s">
        <v>521</v>
      </c>
      <c r="AY270" s="67" t="s">
        <v>521</v>
      </c>
      <c r="AZ270" s="67" t="s">
        <v>521</v>
      </c>
      <c r="BA270" s="67" t="s">
        <v>521</v>
      </c>
      <c r="BB270" s="67" t="s">
        <v>521</v>
      </c>
      <c r="BC270" s="67" t="s">
        <v>521</v>
      </c>
      <c r="BD270" s="67" t="s">
        <v>521</v>
      </c>
      <c r="BE270" s="67" t="s">
        <v>521</v>
      </c>
      <c r="BF270" s="68" t="s">
        <v>521</v>
      </c>
      <c r="BG270" s="69" t="s">
        <v>521</v>
      </c>
      <c r="BH270" s="67" t="s">
        <v>521</v>
      </c>
      <c r="BI270" s="67" t="s">
        <v>521</v>
      </c>
      <c r="BJ270" s="67" t="s">
        <v>521</v>
      </c>
      <c r="BK270" s="67" t="s">
        <v>521</v>
      </c>
      <c r="BL270" s="67" t="s">
        <v>521</v>
      </c>
      <c r="BM270" s="67" t="s">
        <v>521</v>
      </c>
      <c r="BN270" s="67" t="s">
        <v>521</v>
      </c>
      <c r="BO270" s="67" t="s">
        <v>521</v>
      </c>
      <c r="BP270" s="68" t="s">
        <v>521</v>
      </c>
      <c r="BQ270" s="70" t="s">
        <v>521</v>
      </c>
      <c r="BR270" s="67" t="s">
        <v>521</v>
      </c>
      <c r="BS270" s="67" t="s">
        <v>521</v>
      </c>
      <c r="BT270" s="67" t="s">
        <v>521</v>
      </c>
      <c r="BU270" s="67" t="s">
        <v>521</v>
      </c>
      <c r="BV270" s="67" t="s">
        <v>521</v>
      </c>
      <c r="BW270" s="67" t="s">
        <v>521</v>
      </c>
      <c r="BX270" s="67" t="s">
        <v>521</v>
      </c>
      <c r="BY270" s="67" t="s">
        <v>521</v>
      </c>
      <c r="BZ270" s="68" t="s">
        <v>521</v>
      </c>
      <c r="CA270" s="69" t="s">
        <v>521</v>
      </c>
      <c r="CB270" s="67" t="s">
        <v>521</v>
      </c>
      <c r="CC270" s="67" t="s">
        <v>521</v>
      </c>
      <c r="CD270" s="67" t="s">
        <v>521</v>
      </c>
      <c r="CE270" s="67" t="s">
        <v>521</v>
      </c>
      <c r="CF270" s="67" t="s">
        <v>521</v>
      </c>
      <c r="CG270" s="67" t="s">
        <v>521</v>
      </c>
      <c r="CH270" s="67" t="s">
        <v>521</v>
      </c>
      <c r="CI270" s="67" t="s">
        <v>521</v>
      </c>
      <c r="CJ270" s="68" t="s">
        <v>521</v>
      </c>
      <c r="CK270" s="69" t="s">
        <v>521</v>
      </c>
      <c r="CL270" s="67" t="s">
        <v>521</v>
      </c>
      <c r="CM270" s="67" t="s">
        <v>521</v>
      </c>
      <c r="CN270" s="67" t="s">
        <v>521</v>
      </c>
      <c r="CO270" s="67" t="s">
        <v>521</v>
      </c>
      <c r="CP270" s="67" t="s">
        <v>521</v>
      </c>
      <c r="CQ270" s="67" t="s">
        <v>521</v>
      </c>
      <c r="CR270" s="67" t="s">
        <v>521</v>
      </c>
      <c r="CS270" s="67" t="s">
        <v>521</v>
      </c>
      <c r="CT270" s="68" t="s">
        <v>521</v>
      </c>
      <c r="CU270" s="69" t="s">
        <v>521</v>
      </c>
      <c r="CV270" s="67" t="s">
        <v>521</v>
      </c>
      <c r="CW270" s="67" t="s">
        <v>521</v>
      </c>
      <c r="CX270" s="67" t="s">
        <v>521</v>
      </c>
      <c r="CY270" s="67" t="s">
        <v>521</v>
      </c>
      <c r="CZ270" s="67" t="s">
        <v>521</v>
      </c>
      <c r="DA270" s="67" t="s">
        <v>521</v>
      </c>
      <c r="DB270" s="67" t="s">
        <v>521</v>
      </c>
      <c r="DC270" s="67" t="s">
        <v>521</v>
      </c>
      <c r="DD270" s="68" t="s">
        <v>521</v>
      </c>
      <c r="DE270" s="69" t="s">
        <v>521</v>
      </c>
      <c r="DF270" s="71" t="s">
        <v>521</v>
      </c>
      <c r="DG270" s="67" t="s">
        <v>521</v>
      </c>
      <c r="DH270" s="67" t="s">
        <v>521</v>
      </c>
      <c r="DI270" s="67" t="s">
        <v>521</v>
      </c>
      <c r="DJ270" s="67" t="s">
        <v>521</v>
      </c>
      <c r="DK270" s="67" t="s">
        <v>521</v>
      </c>
      <c r="DL270" s="67" t="s">
        <v>521</v>
      </c>
      <c r="DM270" s="67" t="s">
        <v>521</v>
      </c>
      <c r="DN270" s="68" t="s">
        <v>521</v>
      </c>
      <c r="DO270" s="70" t="s">
        <v>521</v>
      </c>
      <c r="DP270" s="71" t="s">
        <v>521</v>
      </c>
      <c r="DQ270" s="67" t="s">
        <v>521</v>
      </c>
      <c r="DR270" s="67" t="s">
        <v>521</v>
      </c>
      <c r="DS270" s="67" t="s">
        <v>521</v>
      </c>
      <c r="DT270" s="67" t="s">
        <v>521</v>
      </c>
      <c r="DU270" s="67" t="s">
        <v>521</v>
      </c>
      <c r="DV270" s="67" t="s">
        <v>521</v>
      </c>
      <c r="DW270" s="67" t="s">
        <v>521</v>
      </c>
      <c r="DX270" s="72" t="s">
        <v>521</v>
      </c>
      <c r="DY270" s="146" t="s">
        <v>522</v>
      </c>
      <c r="DZ270" s="74">
        <v>2</v>
      </c>
      <c r="EA270" s="74">
        <v>2</v>
      </c>
      <c r="EB270" s="74">
        <v>3</v>
      </c>
      <c r="EC270" s="75">
        <v>3</v>
      </c>
      <c r="ED270" s="168" t="s">
        <v>522</v>
      </c>
      <c r="EE270" s="74">
        <f t="shared" si="534"/>
        <v>2</v>
      </c>
      <c r="EF270" s="74">
        <f t="shared" si="535"/>
        <v>4</v>
      </c>
      <c r="EG270" s="74">
        <f t="shared" si="536"/>
        <v>12</v>
      </c>
      <c r="EH270" s="77">
        <f t="shared" si="537"/>
        <v>36</v>
      </c>
      <c r="EI270" s="73">
        <v>70</v>
      </c>
      <c r="EJ270" s="147">
        <v>100</v>
      </c>
      <c r="EK270" s="147">
        <v>210</v>
      </c>
      <c r="EL270" s="147">
        <v>350</v>
      </c>
      <c r="EM270" s="158">
        <v>1050</v>
      </c>
      <c r="EN270" s="78">
        <v>1</v>
      </c>
      <c r="EO270" s="79">
        <f t="shared" si="538"/>
        <v>0.7142857142857143</v>
      </c>
      <c r="EP270" s="79">
        <f t="shared" si="539"/>
        <v>0.75</v>
      </c>
      <c r="EQ270" s="79">
        <f t="shared" si="540"/>
        <v>0.41666666666666669</v>
      </c>
      <c r="ER270" s="80">
        <f t="shared" si="541"/>
        <v>0.41666666666666669</v>
      </c>
      <c r="ES270" s="128" t="s">
        <v>564</v>
      </c>
      <c r="ET270" s="82"/>
      <c r="EU270" s="83">
        <v>4</v>
      </c>
      <c r="EV270" s="146">
        <v>34</v>
      </c>
      <c r="EW270" s="147">
        <v>48</v>
      </c>
      <c r="EX270" s="147">
        <v>60</v>
      </c>
      <c r="EY270" s="147">
        <v>20</v>
      </c>
      <c r="EZ270" s="147">
        <v>24</v>
      </c>
      <c r="FA270" s="147">
        <v>26</v>
      </c>
      <c r="FB270" s="147">
        <v>34</v>
      </c>
      <c r="FC270" s="147">
        <v>78</v>
      </c>
      <c r="FD270" s="74">
        <f t="shared" si="542"/>
        <v>84</v>
      </c>
      <c r="FE270" s="84">
        <f t="shared" si="543"/>
        <v>138</v>
      </c>
      <c r="FF270" s="73">
        <f>RANK(EV270,$EV$9:$EV$497,0)</f>
        <v>346</v>
      </c>
      <c r="FG270" s="74">
        <f>RANK(EW270,$EW$9:$EW$497,0)</f>
        <v>184</v>
      </c>
      <c r="FH270" s="74">
        <f>RANK(EX270,$EX$9:$EX$497,0)</f>
        <v>118</v>
      </c>
      <c r="FI270" s="74">
        <f>RANK(EY270,$EY$9:$EY$497,0)</f>
        <v>307</v>
      </c>
      <c r="FJ270" s="74">
        <f>RANK(EZ270,$EZ$9:$EZ$497,0)</f>
        <v>168</v>
      </c>
      <c r="FK270" s="74">
        <f>RANK(FA270,$FA$9:$FA$497,0)</f>
        <v>138</v>
      </c>
      <c r="FL270" s="74">
        <f>RANK(FB270,$FB$9:$FB$497,0)</f>
        <v>240</v>
      </c>
      <c r="FM270" s="74">
        <f>RANK(FC270,$FC$9:$FC$497,0)</f>
        <v>60</v>
      </c>
      <c r="FN270" s="74">
        <f>RANK(FD270,$FD$9:$FD$497,0)</f>
        <v>155</v>
      </c>
      <c r="FO270" s="84">
        <f>RANK(FE270,$FE$9:$FE$497,0)</f>
        <v>74</v>
      </c>
      <c r="FP270" s="73">
        <f>COUNTIFS($EV$9:$EV$497,"&gt;"&amp;EV270,$ES$9:$ES$497,ES270)+1</f>
        <v>76</v>
      </c>
      <c r="FQ270" s="74">
        <f>COUNTIFS($EW$9:$EW$497,"&gt;"&amp;EW270,$ES$9:$ES$497,ES270)+1</f>
        <v>41</v>
      </c>
      <c r="FR270" s="74">
        <f>COUNTIFS($EX$9:$EX$497,"&gt;"&amp;EX270,$ES$9:$ES$497,ES270)+1</f>
        <v>38</v>
      </c>
      <c r="FS270" s="74">
        <f>COUNTIFS($EY$9:$EY$497,"&gt;"&amp;EY270,$ES$9:$ES$497,ES270)+1</f>
        <v>71</v>
      </c>
      <c r="FT270" s="74">
        <f>COUNTIFS($EZ$9:$EZ$497,"&gt;"&amp;EZ270,$ES$9:$ES$497,ES270)+1</f>
        <v>33</v>
      </c>
      <c r="FU270" s="74">
        <f>COUNTIFS($FA$9:$FA$497,"&gt;"&amp;FA270,$ES$9:$ES$497,ES270)+1</f>
        <v>24</v>
      </c>
      <c r="FV270" s="74">
        <f>COUNTIFS($FB$9:$FB$497,"&gt;"&amp;FB270,$ES$9:$ES$497,ES270)+1</f>
        <v>81</v>
      </c>
      <c r="FW270" s="74">
        <f>COUNTIFS($FC$9:$FC$497,"&gt;"&amp;FC270,$ES$9:$ES$497,ES270)+1</f>
        <v>35</v>
      </c>
      <c r="FX270" s="74">
        <f>COUNTIFS($FD$9:$FD$497,"&gt;"&amp;FD270,$ES$9:$ES$497,ES270)+1</f>
        <v>41</v>
      </c>
      <c r="FY270" s="84">
        <f>COUNTIFS($FE$9:$FE$497,"&gt;"&amp;FE270,$ES$9:$ES$497,ES270)+1</f>
        <v>39</v>
      </c>
      <c r="FZ270" s="85">
        <f t="shared" si="544"/>
        <v>0.44</v>
      </c>
      <c r="GA270" s="86">
        <f t="shared" si="545"/>
        <v>0.62</v>
      </c>
      <c r="GB270" s="86">
        <f t="shared" si="546"/>
        <v>0.78</v>
      </c>
      <c r="GC270" s="86">
        <f t="shared" si="547"/>
        <v>0.26</v>
      </c>
      <c r="GD270" s="86">
        <f t="shared" si="548"/>
        <v>0.31</v>
      </c>
      <c r="GE270" s="86">
        <f t="shared" si="549"/>
        <v>0.34</v>
      </c>
      <c r="GF270" s="86">
        <f t="shared" si="550"/>
        <v>0.44</v>
      </c>
      <c r="GG270" s="86">
        <f t="shared" si="551"/>
        <v>1.01</v>
      </c>
      <c r="GH270" s="86">
        <f t="shared" si="552"/>
        <v>1.0900000000000001</v>
      </c>
      <c r="GI270" s="87">
        <f t="shared" si="553"/>
        <v>1.79</v>
      </c>
      <c r="GJ270" s="85">
        <f>ROUND(((FZ270-AVERAGE(FZ$9:FZ$497))/STDEVP(FZ$9:FZ$497)*10+50),2)</f>
        <v>29.5</v>
      </c>
      <c r="GK270" s="86">
        <f>ROUND(((GA270-AVERAGE(GA$9:GA$497))/STDEVP(GA$9:GA$497)*10+50),2)</f>
        <v>47.9</v>
      </c>
      <c r="GL270" s="86">
        <f>ROUND(((GB270-AVERAGE(GB$9:GB$497))/STDEVP(GB$9:GB$497)*10+50),2)</f>
        <v>57.41</v>
      </c>
      <c r="GM270" s="86">
        <f>ROUND(((GC270-AVERAGE(GC$9:GC$497))/STDEVP(GC$9:GC$497)*10+50),2)</f>
        <v>36.659999999999997</v>
      </c>
      <c r="GN270" s="86">
        <f>ROUND(((GD270-AVERAGE(GD$9:GD$497))/STDEVP(GD$9:GD$497)*10+50),2)</f>
        <v>47.18</v>
      </c>
      <c r="GO270" s="86">
        <f>ROUND(((GE270-AVERAGE(GE$9:GE$497))/STDEVP(GE$9:GE$497)*10+50),2)</f>
        <v>49.7</v>
      </c>
      <c r="GP270" s="86">
        <f>ROUND(((GF270-AVERAGE(GF$9:GF$497))/STDEVP(GF$9:GF$497)*10+50),2)</f>
        <v>43.86</v>
      </c>
      <c r="GQ270" s="86">
        <f>ROUND(((GG270-AVERAGE(GG$9:GG$497))/STDEVP(GG$9:GG$497)*10+50),2)</f>
        <v>61.86</v>
      </c>
      <c r="GR270" s="86">
        <f>ROUND(((GH270-AVERAGE(GH$9:GH$497))/STDEVP(GH$9:GH$497)*10+50),2)</f>
        <v>54.2</v>
      </c>
      <c r="GS270" s="87">
        <f>ROUND(((GI270-AVERAGE(GI$9:GI$497))/STDEVP(GI$9:GI$497)*10+50),2)</f>
        <v>62.1</v>
      </c>
      <c r="GT270" s="73">
        <f>RANK(GJ270,$GJ$9:$GJ$497,0)</f>
        <v>439</v>
      </c>
      <c r="GU270" s="74">
        <f>RANK(GK270,$GK$9:$GK$497,0)</f>
        <v>218</v>
      </c>
      <c r="GV270" s="74">
        <f>RANK(GL270,$GL$9:$GL$497,0)</f>
        <v>100</v>
      </c>
      <c r="GW270" s="74">
        <f>RANK(GM270,$GM$9:$GM$497,0)</f>
        <v>412</v>
      </c>
      <c r="GX270" s="74">
        <f>RANK(GN270,$GN$9:$GN$497,0)</f>
        <v>189</v>
      </c>
      <c r="GY270" s="74">
        <f>RANK(GO270,$GO$9:$GO$497,0)</f>
        <v>128</v>
      </c>
      <c r="GZ270" s="74">
        <f>RANK(GP270,$GP$9:$GP$497,0)</f>
        <v>300</v>
      </c>
      <c r="HA270" s="74">
        <f>RANK(GQ270,$GQ$9:$GQ$497,0)</f>
        <v>44</v>
      </c>
      <c r="HB270" s="74">
        <f>RANK(GR270,$GR$9:$GR$497,0)</f>
        <v>114</v>
      </c>
      <c r="HC270" s="84">
        <f>RANK(GS270,$GS$9:$GS$497,0)</f>
        <v>53</v>
      </c>
      <c r="HD270" s="85">
        <f>ROUND(AVERAGEIF($ES$9:$ES$497,$ES270,$FZ$9:$FZ$497),2)</f>
        <v>0.92</v>
      </c>
      <c r="HE270" s="86">
        <f>ROUND(AVERAGEIF($ES$9:$ES$497,$ES270,$GA$9:$GA$497),2)</f>
        <v>0.65</v>
      </c>
      <c r="HF270" s="86">
        <f>ROUND(AVERAGEIF($ES$9:$ES$497,$ES270,$GB$9:$GB$497),2)</f>
        <v>0.69</v>
      </c>
      <c r="HG270" s="86">
        <f>ROUND(AVERAGEIF($ES$9:$ES$497,$ES270,$GC$9:$GC$497),2)</f>
        <v>0.54</v>
      </c>
      <c r="HH270" s="86">
        <f>ROUND(AVERAGEIF($ES$9:$ES$497,$ES270,$GD$9:$GD$497),2)</f>
        <v>0.32</v>
      </c>
      <c r="HI270" s="86">
        <f>ROUND(AVERAGEIF($ES$9:$ES$497,$ES270,$GE$9:$GE$497),2)</f>
        <v>0.33</v>
      </c>
      <c r="HJ270" s="86">
        <f>ROUND(AVERAGEIF($ES$9:$ES$497,$ES270,$GF$9:$GF$497),2)</f>
        <v>0.98</v>
      </c>
      <c r="HK270" s="86">
        <f>ROUND(AVERAGEIF($ES$9:$ES$497,$ES270,$GG$9:$GG$497),2)</f>
        <v>0.86</v>
      </c>
      <c r="HL270" s="86">
        <f>ROUND(AVERAGEIF($ES$9:$ES$497,$ES270,$GH$9:$GH$497),2)</f>
        <v>1.01</v>
      </c>
      <c r="HM270" s="87">
        <f>ROUND(AVERAGEIF($ES$9:$ES$497,$ES270,$GI$9:$GI$497),2)</f>
        <v>1.55</v>
      </c>
      <c r="HN270" s="88">
        <f t="shared" si="554"/>
        <v>-0.48000000000000004</v>
      </c>
      <c r="HO270" s="89">
        <f t="shared" si="555"/>
        <v>-3.0000000000000027E-2</v>
      </c>
      <c r="HP270" s="89">
        <f t="shared" si="556"/>
        <v>9.000000000000008E-2</v>
      </c>
      <c r="HQ270" s="89">
        <f t="shared" si="557"/>
        <v>-0.28000000000000003</v>
      </c>
      <c r="HR270" s="89">
        <f t="shared" si="558"/>
        <v>-1.0000000000000009E-2</v>
      </c>
      <c r="HS270" s="89">
        <f t="shared" si="559"/>
        <v>1.0000000000000009E-2</v>
      </c>
      <c r="HT270" s="89">
        <f t="shared" si="560"/>
        <v>-0.54</v>
      </c>
      <c r="HU270" s="89">
        <f t="shared" si="561"/>
        <v>0.15000000000000002</v>
      </c>
      <c r="HV270" s="89">
        <f t="shared" si="562"/>
        <v>8.0000000000000071E-2</v>
      </c>
      <c r="HW270" s="90">
        <f t="shared" si="563"/>
        <v>0.24</v>
      </c>
      <c r="HX270" s="73">
        <f>COUNTIFS($FZ$9:$FZ$497,"&gt;"&amp;FZ270,$ES$9:$ES$497,$ES270)+1</f>
        <v>97</v>
      </c>
      <c r="HY270" s="74">
        <f>COUNTIFS($GA$9:$GA$497,"&gt;"&amp;GA270,$ES$9:$ES$497,$ES270)+1</f>
        <v>57</v>
      </c>
      <c r="HZ270" s="74">
        <f>COUNTIFS($GB$9:$GB$497,"&gt;"&amp;GB270,$ES$9:$ES$497,$ES270)+1</f>
        <v>32</v>
      </c>
      <c r="IA270" s="74">
        <f>COUNTIFS($GC$9:$GC$497,"&gt;"&amp;GC270,$ES$9:$ES$497,$ES270)+1</f>
        <v>96</v>
      </c>
      <c r="IB270" s="74">
        <f>COUNTIFS($GD$9:$GD$497,"&gt;"&amp;GD270,$ES$9:$ES$497,$ES270)+1</f>
        <v>37</v>
      </c>
      <c r="IC270" s="74">
        <f>COUNTIFS($GE$9:$GE$497,"&gt;"&amp;GE270,$ES$9:$ES$497,$ES270)+1</f>
        <v>29</v>
      </c>
      <c r="ID270" s="74">
        <f>COUNTIFS($GF$9:$GF$497,"&gt;"&amp;GF270,$ES$9:$ES$497,$ES270)+1</f>
        <v>97</v>
      </c>
      <c r="IE270" s="74">
        <f>COUNTIFS($GG$9:$GG$497,"&gt;"&amp;GG270,$ES$9:$ES$497,$ES270)+1</f>
        <v>19</v>
      </c>
      <c r="IF270" s="74">
        <f>COUNTIFS($GH$9:$GH$497,"&gt;"&amp;GH270,$ES$9:$ES$497,$ES270)+1</f>
        <v>26</v>
      </c>
      <c r="IG270" s="84">
        <f>COUNTIFS($GI$9:$GI$497,"&gt;"&amp;GI270,$ES$9:$ES$497,$ES270)+1</f>
        <v>28</v>
      </c>
      <c r="IH270" s="148"/>
      <c r="II270" s="149"/>
      <c r="IJ270" s="149"/>
      <c r="IK270" s="149"/>
      <c r="IL270" s="149"/>
      <c r="IM270" s="150"/>
      <c r="IN270" s="151"/>
      <c r="IO270" s="152"/>
      <c r="IP270" s="153"/>
      <c r="IQ270" s="149"/>
      <c r="IR270" s="149"/>
      <c r="IS270" s="149"/>
      <c r="IT270" s="149"/>
      <c r="IU270" s="149"/>
      <c r="IV270" s="149"/>
      <c r="IW270" s="154"/>
      <c r="IX270" s="151"/>
      <c r="IY270" s="149"/>
      <c r="IZ270" s="149"/>
      <c r="JA270" s="149"/>
      <c r="JB270" s="149"/>
      <c r="JC270" s="149"/>
      <c r="JD270" s="149"/>
      <c r="JE270" s="155"/>
      <c r="JF270" s="153"/>
      <c r="JG270" s="149"/>
      <c r="JH270" s="149"/>
      <c r="JI270" s="149"/>
      <c r="JJ270" s="149"/>
      <c r="JK270" s="149"/>
      <c r="JL270" s="149"/>
      <c r="JM270" s="154"/>
      <c r="JN270" s="151"/>
      <c r="JO270" s="149"/>
      <c r="JP270" s="149"/>
      <c r="JQ270" s="149"/>
      <c r="JR270" s="149"/>
      <c r="JS270" s="149"/>
      <c r="JT270" s="149"/>
      <c r="JU270" s="149"/>
      <c r="JV270" s="149"/>
      <c r="JW270" s="149"/>
      <c r="JX270" s="149"/>
      <c r="JY270" s="149"/>
      <c r="JZ270" s="155"/>
      <c r="KA270" s="151"/>
      <c r="KB270" s="149"/>
      <c r="KC270" s="149"/>
      <c r="KD270" s="149"/>
      <c r="KE270" s="155"/>
      <c r="KF270" s="153"/>
      <c r="KG270" s="149"/>
      <c r="KH270" s="149"/>
      <c r="KI270" s="149"/>
      <c r="KJ270" s="149"/>
      <c r="KK270" s="156"/>
      <c r="KL270" s="149"/>
      <c r="KM270" s="149"/>
      <c r="KN270" s="149"/>
      <c r="KO270" s="149"/>
      <c r="KP270" s="149"/>
      <c r="KQ270" s="149"/>
      <c r="KR270" s="149"/>
      <c r="KS270" s="154"/>
      <c r="KT270" s="154"/>
      <c r="KU270" s="154"/>
      <c r="KV270" s="154"/>
      <c r="KW270" s="151"/>
      <c r="KX270" s="149"/>
      <c r="KY270" s="149"/>
      <c r="KZ270" s="149"/>
      <c r="LA270" s="149"/>
      <c r="LB270" s="149"/>
      <c r="LC270" s="154"/>
      <c r="LD270" s="151"/>
      <c r="LE270" s="152"/>
      <c r="LF270" s="157"/>
      <c r="LG270" s="158"/>
      <c r="LH270" s="151"/>
      <c r="LI270" s="149"/>
      <c r="LJ270" s="147"/>
      <c r="LK270" s="147"/>
      <c r="LL270" s="147"/>
      <c r="LM270" s="159"/>
      <c r="LN270" s="153"/>
      <c r="LO270" s="149"/>
      <c r="LP270" s="149"/>
      <c r="LQ270" s="149"/>
      <c r="LR270" s="154"/>
      <c r="LS270" s="151"/>
      <c r="LT270" s="149"/>
      <c r="LU270" s="149"/>
      <c r="LV270" s="149"/>
      <c r="LW270" s="149"/>
      <c r="LX270" s="149"/>
      <c r="LY270" s="149"/>
      <c r="LZ270" s="149"/>
      <c r="MA270" s="155"/>
      <c r="MB270" s="153"/>
      <c r="MC270" s="149"/>
      <c r="MD270" s="149"/>
      <c r="ME270" s="149"/>
      <c r="MF270" s="149"/>
      <c r="MG270" s="149"/>
      <c r="MH270" s="149"/>
      <c r="MI270" s="149"/>
      <c r="MJ270" s="149"/>
      <c r="MK270" s="149"/>
      <c r="ML270" s="149"/>
      <c r="MM270" s="149"/>
      <c r="MN270" s="156"/>
      <c r="MO270" s="156" t="s">
        <v>1170</v>
      </c>
      <c r="MP270" s="154"/>
      <c r="MQ270" s="151"/>
      <c r="MR270" s="149"/>
      <c r="MS270" s="149"/>
      <c r="MT270" s="149"/>
      <c r="MU270" s="149"/>
      <c r="MV270" s="156"/>
      <c r="MW270" s="149"/>
      <c r="MX270" s="149"/>
      <c r="MY270" s="149"/>
      <c r="MZ270" s="149">
        <v>0.05</v>
      </c>
      <c r="NA270" s="149"/>
      <c r="NB270" s="149"/>
      <c r="NC270" s="149"/>
      <c r="ND270" s="154"/>
      <c r="NE270" s="154"/>
      <c r="NF270" s="154"/>
      <c r="NG270" s="154"/>
      <c r="NH270" s="151"/>
      <c r="NI270" s="149"/>
      <c r="NJ270" s="149"/>
      <c r="NK270" s="149"/>
      <c r="NL270" s="149"/>
      <c r="NM270" s="149"/>
      <c r="NN270" s="94"/>
      <c r="NO270" s="151"/>
      <c r="NP270" s="160"/>
      <c r="NQ270" s="145" t="s">
        <v>1163</v>
      </c>
      <c r="NR270" s="199" t="s">
        <v>1171</v>
      </c>
      <c r="NS270" s="199"/>
      <c r="NT270" s="199"/>
      <c r="NU270" s="199"/>
      <c r="NV270" s="135"/>
      <c r="NW270" s="199"/>
      <c r="NX270" s="136" t="s">
        <v>1172</v>
      </c>
      <c r="NY270" s="138" t="s">
        <v>1173</v>
      </c>
      <c r="NZ270" s="136" t="s">
        <v>1172</v>
      </c>
      <c r="OA270" s="137"/>
      <c r="OB270" s="137"/>
      <c r="OC270" s="137"/>
      <c r="OD270" s="108">
        <f t="shared" si="564"/>
        <v>36</v>
      </c>
      <c r="OE270" s="109">
        <v>6</v>
      </c>
      <c r="OF270" s="110">
        <f t="shared" si="565"/>
        <v>70</v>
      </c>
      <c r="OG270" s="109">
        <v>6</v>
      </c>
      <c r="OH270" s="111">
        <f>ROUND(AVERAGEIF($ES$9:$ES$497,$ES270,EV$9:EV$497),0)</f>
        <v>67</v>
      </c>
      <c r="OI270" s="112">
        <f>ROUND(AVERAGEIF($ES$9:$ES$497,$ES270,EW$9:EW$497),0)</f>
        <v>45</v>
      </c>
      <c r="OJ270" s="112">
        <f>ROUND(AVERAGEIF($ES$9:$ES$497,$ES270,EX$9:EX$497),0)</f>
        <v>51</v>
      </c>
      <c r="OK270" s="112">
        <f>ROUND(AVERAGEIF($ES$9:$ES$497,$ES270,EY$9:EY$497),0)</f>
        <v>39</v>
      </c>
      <c r="OL270" s="112">
        <f>ROUND(AVERAGEIF($ES$9:$ES$497,$ES270,EZ$9:EZ$497),0)</f>
        <v>21</v>
      </c>
      <c r="OM270" s="112">
        <f>ROUND(AVERAGEIF($ES$9:$ES$497,$ES270,FA$9:FA$497),0)</f>
        <v>21</v>
      </c>
      <c r="ON270" s="112">
        <f>ROUND(AVERAGEIF($ES$9:$ES$497,$ES270,FB$9:FB$497),0)</f>
        <v>68</v>
      </c>
      <c r="OO270" s="112">
        <f>ROUND(AVERAGEIF($ES$9:$ES$497,$ES270,FC$9:FC$497),0)</f>
        <v>64</v>
      </c>
      <c r="OP270" s="112">
        <f>ROUND(AVERAGEIF($ES$9:$ES$497,$ES270,FD$9:FD$497),0)</f>
        <v>72</v>
      </c>
      <c r="OQ270" s="113">
        <f>ROUND(AVERAGEIF($ES$9:$ES$497,$ES270,FE$9:FE$497),0)</f>
        <v>115</v>
      </c>
      <c r="OR270" s="114">
        <f>ROUND(EV270/MAX(EV$9:EV$497)*100,0)</f>
        <v>19</v>
      </c>
      <c r="OS270" s="115">
        <f>ROUND(EW270/MAX(EW$9:EW$497)*100,0)</f>
        <v>38</v>
      </c>
      <c r="OT270" s="115">
        <f>ROUND(EX270/MAX(EX$9:EX$497)*100,0)</f>
        <v>50</v>
      </c>
      <c r="OU270" s="115">
        <f>ROUND(EY270/MAX(EY$9:EY$497)*100,0)</f>
        <v>13</v>
      </c>
      <c r="OV270" s="115">
        <f>ROUND(EZ270/MAX(EZ$9:EZ$497)*100,0)</f>
        <v>19</v>
      </c>
      <c r="OW270" s="115">
        <f>ROUND(FA270/MAX(FA$9:FA$497)*100,0)</f>
        <v>23</v>
      </c>
      <c r="OX270" s="115">
        <f>ROUND(FB270/MAX(FB$9:FB$497)*100,0)</f>
        <v>25</v>
      </c>
      <c r="OY270" s="116">
        <f>ROUND(FC270/MAX(FC$9:FC$497)*100,0)</f>
        <v>54</v>
      </c>
      <c r="OZ270" s="115">
        <f>ROUND(FD270/MAX(FD$9:FD$497)*100,0)</f>
        <v>57</v>
      </c>
      <c r="PA270" s="117">
        <f>ROUND(FE270/MAX(FE$9:FE$497)*100,0)</f>
        <v>56</v>
      </c>
      <c r="PB270" s="118">
        <f t="shared" si="566"/>
        <v>381</v>
      </c>
      <c r="PC270" s="115">
        <f t="shared" si="567"/>
        <v>288</v>
      </c>
      <c r="PD270" s="115">
        <f t="shared" si="568"/>
        <v>438</v>
      </c>
      <c r="PE270" s="115">
        <f t="shared" si="569"/>
        <v>489</v>
      </c>
      <c r="PF270" s="115">
        <f t="shared" si="570"/>
        <v>243</v>
      </c>
      <c r="PG270" s="119">
        <f t="shared" si="571"/>
        <v>234</v>
      </c>
      <c r="PH270" s="118">
        <f>ROUND(PB270/MAX(PB$9:PB$497)*100,0)</f>
        <v>45</v>
      </c>
      <c r="PI270" s="115">
        <f>ROUND(PC270/MAX(PC$9:PC$497)*100,0)</f>
        <v>34</v>
      </c>
      <c r="PJ270" s="115">
        <f>ROUND(PD270/MAX(PD$9:PD$497)*100,0)</f>
        <v>47</v>
      </c>
      <c r="PK270" s="115">
        <f>ROUND(PE270/MAX(PE$9:PE$497)*100,0)</f>
        <v>49</v>
      </c>
      <c r="PL270" s="115">
        <f>ROUND(PF270/MAX(PF$9:PF$497)*100,0)</f>
        <v>34</v>
      </c>
      <c r="PM270" s="119">
        <f>ROUND(PG270/MAX(PG$9:PG$497)*100,0)</f>
        <v>34</v>
      </c>
      <c r="PN270" s="118">
        <f>RANK(PH270,PH$9:PH$497,0)</f>
        <v>215</v>
      </c>
      <c r="PO270" s="115">
        <f>RANK(PI270,PI$9:PI$497,0)</f>
        <v>263</v>
      </c>
      <c r="PP270" s="115">
        <f>RANK(PJ270,PJ$9:PJ$497,0)</f>
        <v>220</v>
      </c>
      <c r="PQ270" s="115">
        <f>RANK(PK270,PK$9:PK$497,0)</f>
        <v>174</v>
      </c>
      <c r="PR270" s="115">
        <f>RANK(PL270,PL$9:PL$497,0)</f>
        <v>294</v>
      </c>
      <c r="PS270" s="119">
        <f>RANK(PM270,PM$9:PM$497,0)</f>
        <v>276</v>
      </c>
      <c r="PT270" s="120">
        <f>ROUND(FZ270/MAX(FZ$9:FZ$497)*100,0)</f>
        <v>24</v>
      </c>
      <c r="PU270" s="115">
        <f>ROUND(GA270/MAX(GA$9:GA$497)*100,0)</f>
        <v>35</v>
      </c>
      <c r="PV270" s="115">
        <f>ROUND(GB270/MAX(GB$9:GB$497)*100,0)</f>
        <v>57</v>
      </c>
      <c r="PW270" s="115">
        <f>ROUND(GC270/MAX(GC$9:GC$497)*100,0)</f>
        <v>21</v>
      </c>
      <c r="PX270" s="115">
        <f>ROUND(GD270/MAX(GD$9:GD$497)*100,0)</f>
        <v>17</v>
      </c>
      <c r="PY270" s="115">
        <f>ROUND(GE270/MAX(GE$9:GE$497)*100,0)</f>
        <v>20</v>
      </c>
      <c r="PZ270" s="115">
        <f>ROUND(GF270/MAX(GF$9:GF$497)*100,0)</f>
        <v>21</v>
      </c>
      <c r="QA270" s="116">
        <f>ROUND(GG270/MAX(GG$9:GG$497)*100,0)</f>
        <v>55</v>
      </c>
      <c r="QB270" s="115">
        <f>ROUND(GH270/MAX(GH$9:GH$497)*100,0)</f>
        <v>48</v>
      </c>
      <c r="QC270" s="121">
        <f>ROUND(GI270/MAX(GI$9:GI$497)*100,0)</f>
        <v>57</v>
      </c>
      <c r="QD270" s="120">
        <f>ROUND(AVERAGEIF($ES$9:$ES$497,$ES270,PT$9:PT$497),0)</f>
        <v>50</v>
      </c>
      <c r="QE270" s="120">
        <f>ROUND(AVERAGEIF($ES$9:$ES$497,$ES270,PU$9:PU$497),0)</f>
        <v>37</v>
      </c>
      <c r="QF270" s="120">
        <f>ROUND(AVERAGEIF($ES$9:$ES$497,$ES270,PV$9:PV$497),0)</f>
        <v>50</v>
      </c>
      <c r="QG270" s="120">
        <f>ROUND(AVERAGEIF($ES$9:$ES$497,$ES270,PW$9:PW$497),0)</f>
        <v>43</v>
      </c>
      <c r="QH270" s="120">
        <f>ROUND(AVERAGEIF($ES$9:$ES$497,$ES270,PX$9:PX$497),0)</f>
        <v>18</v>
      </c>
      <c r="QI270" s="120">
        <f>ROUND(AVERAGEIF($ES$9:$ES$497,$ES270,PY$9:PY$497),0)</f>
        <v>20</v>
      </c>
      <c r="QJ270" s="120">
        <f>ROUND(AVERAGEIF($ES$9:$ES$497,$ES270,PZ$9:PZ$497),0)</f>
        <v>46</v>
      </c>
      <c r="QK270" s="120">
        <f>ROUND(AVERAGEIF($ES$9:$ES$497,$ES270,QA$9:QA$497),0)</f>
        <v>47</v>
      </c>
      <c r="QL270" s="120">
        <f>ROUND(AVERAGEIF($ES$9:$ES$497,$ES270,QB$9:QB$497),0)</f>
        <v>45</v>
      </c>
      <c r="QM270" s="120">
        <f>ROUND(AVERAGEIF($ES$9:$ES$497,$ES270,QC$9:QC$497),0)</f>
        <v>49</v>
      </c>
      <c r="QN270" s="114">
        <f t="shared" si="572"/>
        <v>464</v>
      </c>
      <c r="QO270" s="115">
        <f t="shared" si="573"/>
        <v>304</v>
      </c>
      <c r="QP270" s="115">
        <f t="shared" si="574"/>
        <v>532</v>
      </c>
      <c r="QQ270" s="115">
        <f t="shared" si="575"/>
        <v>629</v>
      </c>
      <c r="QR270" s="115">
        <f t="shared" si="576"/>
        <v>311</v>
      </c>
      <c r="QS270" s="119">
        <f t="shared" si="577"/>
        <v>261</v>
      </c>
      <c r="QT270" s="114">
        <f>ROUND((QN270-MIN(QN$9:QN$497))/(MAX(QN$9:QN$497)-MIN(QN$9:QN$497))*100,0)</f>
        <v>37</v>
      </c>
      <c r="QU270" s="115">
        <f>ROUND((QO270-MIN(QO$9:QO$497))/(MAX(QO$9:QO$497)-MIN(QO$9:QO$497))*100,0)</f>
        <v>13</v>
      </c>
      <c r="QV270" s="115">
        <f>ROUND((QP270-MIN(QP$9:QP$497))/(MAX(QP$9:QP$497)-MIN(QP$9:QP$497))*100,0)</f>
        <v>26</v>
      </c>
      <c r="QW270" s="115">
        <f>ROUND((QQ270-MIN(QQ$9:QQ$497))/(MAX(QQ$9:QQ$497)-MIN(QQ$9:QQ$497))*100,0)</f>
        <v>43</v>
      </c>
      <c r="QX270" s="115">
        <f>ROUND((QR270-MIN(QR$9:QR$497))/(MAX(QR$9:QR$497)-MIN(QR$9:QR$497))*100,0)</f>
        <v>11</v>
      </c>
      <c r="QY270" s="115">
        <f>ROUND((QS270-MIN(QS$9:QS$497))/(MAX(QS$9:QS$497)-MIN(QS$9:QS$497))*100,0)</f>
        <v>18</v>
      </c>
      <c r="QZ270" s="114">
        <f>RANK(QN270,QN$9:QN$497,0)</f>
        <v>237</v>
      </c>
      <c r="RA270" s="115">
        <f>RANK(QO270,QO$9:QO$497,0)</f>
        <v>368</v>
      </c>
      <c r="RB270" s="115">
        <f>RANK(QP270,QP$9:QP$497,0)</f>
        <v>262</v>
      </c>
      <c r="RC270" s="115">
        <f>RANK(QQ270,QQ$9:QQ$497,0)</f>
        <v>143</v>
      </c>
      <c r="RD270" s="115">
        <f>RANK(QR270,QR$9:QR$497,0)</f>
        <v>419</v>
      </c>
      <c r="RE270" s="115">
        <f>RANK(QS270,QS$9:QS$497,0)</f>
        <v>389</v>
      </c>
      <c r="RF270" s="122"/>
      <c r="RG270" s="115">
        <f>($RH$3*(IH270+IJ270)*100*100/MAX(EX$9:EX$497)*$RO$3) +($RH$3*(II270+IJ270)*100*100/MAX(EX$9:EX$497)*$RO$4) + ($RH$3*IK270*100*100/MAX(EX$9:EX$497)*0.098)</f>
        <v>0</v>
      </c>
      <c r="RH270" s="115">
        <f>($RH$4*IL270*100*100/MAX(EZ$9:EZ$497))*$RQ$3</f>
        <v>0</v>
      </c>
      <c r="RI270" s="115">
        <f>($RH$3*IM270*100*100/MAX(EY$9:EY$497))*$RQ$4</f>
        <v>0</v>
      </c>
      <c r="RJ270" s="115">
        <f>($RH$3*IN270*100*100/MAX(EX$9:EX$497))</f>
        <v>0</v>
      </c>
      <c r="RK270" s="115">
        <f>($RH$4*IO270*100*100/MAX(EZ$9:EZ$497))*$RQ$3</f>
        <v>0</v>
      </c>
      <c r="RL270" s="115">
        <f>(($RL$4*IP270*100*((100/MAX(EX$9:EX$497)+100/MAX(EZ$9:EZ$497))/2))+($RL$4*IQ270*100*((100/MAX(EX$9:EX$497)+100/MAX(EZ$9:EZ$497))/2))+($RL$4*IR270*100*((100/MAX(EX$9:EX$497)+100/MAX(EZ$9:EZ$497))/2))+($RL$4*IS270*100*((100/MAX(EX$9:EX$497)+100/MAX(EZ$9:EZ$497))/2))+($RL$4*IT270*100*((100/MAX(EX$9:EX$497)+100/MAX(EZ$9:EZ$497))/2))+($RL$4*IU270*100*((100/MAX(EX$9:EX$497)+100/MAX(EZ$9:EZ$497))/2))+($RL$4*IV270*100*((100/MAX(EX$9:EX$497)+100/MAX(EZ$9:EZ$497))/2))+($RL$4*IW270*100*((100/MAX(EX$9:EX$497)+100/MAX(EZ$9:EZ$497))/2)))*$RS$3</f>
        <v>0</v>
      </c>
      <c r="RM270" s="115">
        <f>(($RH$3*IX270*100*100/MAX(EX$9:EX$497))+($RH$3*IY270*100*100/MAX(EX$9:EX$497))+($RH$3*IZ270*100*100/MAX(EX$9:EX$497))+($RH$3*JA270*100*100/MAX(EX$9:EX$497))+($RH$3*JB270*100*100/MAX(EX$9:EX$497))+($RH$3*JC270*100*100/MAX(EX$9:EX$497))+($RH$3*JD270*100*100/MAX(EX$9:EX$497))+($RH$3*JE270*100*100/MAX(EX$9:EX$497)))*$RS$4</f>
        <v>0</v>
      </c>
      <c r="RN270" s="115">
        <f>(($RH$4*JF270*100*100/MAX(EZ$9:EZ$497)) + ($RH$4*JG270*100*100/MAX(EZ$9:EZ$497)) + ($RH$4*JH270*100*100/MAX(EZ$9:EZ$497)) + ($RH$4*JI270*100*100/MAX(EZ$9:EZ$497)) + ($RH$4*JJ270*100*100/MAX(EZ$9:EZ$497)) + ($RH$4*JK270*100*100/MAX(EZ$9:EZ$497)) + ($RH$4*JL270*100*100/MAX(EZ$9:EZ$497)) + ($RH$4*JM270*100*100/MAX(EZ$9:EZ$497)))*$RU$3</f>
        <v>0</v>
      </c>
      <c r="RO270" s="115">
        <f>(($RL$4*JN270*100*((100/MAX(EX$9:EX$497)+100/MAX(EZ$9:EZ$497))/2))+($RL$4*JO270*100*((100/MAX(EX$9:EX$497)+100/MAX(EZ$9:EZ$497))/2))+($RL$4*JP270*100*((100/MAX(EX$9:EX$497)+100/MAX(EZ$9:EZ$497))/2))+($RL$4*JQ270*100*((100/MAX(EX$9:EX$497)+100/MAX(EZ$9:EZ$497))/2))+($RL$4*JR270*100*((100/MAX(EX$9:EX$497)+100/MAX(EZ$9:EZ$497))/2))+($RL$4*JS270*100*((100/MAX(EX$9:EX$497)+100/MAX(EZ$9:EZ$497))/2))+($RL$4*JT270*100*((100/MAX(EX$9:EX$497)+100/MAX(EZ$9:EZ$497))/2))+($RL$4*JU270*100*((100/MAX(EX$9:EX$497)+100/MAX(EZ$9:EZ$497))/2))+($RL$4*JV270*100*((100/MAX(EX$9:EX$497)+100/MAX(EZ$9:EZ$497))/2))+($RL$4*JW270*100*((100/MAX(EX$9:EX$497)+100/MAX(EZ$9:EZ$497))/2))+($RL$4*JX270*100*((100/MAX(EX$9:EX$497)+100/MAX(EZ$9:EZ$497))/2))+($RL$4*JY270*100*((100/MAX(EX$9:EX$497)+100/MAX(EZ$9:EZ$497))/2))+($RL$4*JZ270*100*((100/MAX(EX$9:EX$497)+100/MAX(EZ$9:EZ$497))/2)))*$RW$3/2</f>
        <v>0</v>
      </c>
      <c r="RP270" s="119">
        <f>($RJ$3*KA270*100*100/MAX(FA$9:FA$497)) + ($RJ$3*KB270*100*100/MAX(FA$9:FA$497)/2) + ($RJ$3*KC270*100*100/MAX(FA$9:FA$497)/2) + ($RJ$3*KD270*100*100/MAX(FA$9:FA$497)/4) + ($RJ$3*KE270*100*100/MAX(FA$9:FA$497)/4)</f>
        <v>0</v>
      </c>
      <c r="RQ270" s="118">
        <f>($RL$4*KF270*100*((100/MAX(EX$9:EX$497)+100/MAX(EZ$9:EZ$497)))) * ($RO$3/2) + (($RL$4*KG270*100*((100/MAX(EX$9:EX$497)+100/MAX(EZ$9:EZ$497))))+($RL$4*KH270*100*((100/MAX(EX$9:EX$497)+100/MAX(EZ$9:EZ$497))))+($RL$4*KI270*100*((100/MAX(EX$9:EX$497)+100/MAX(EZ$9:EZ$497))))+($RL$4*KJ270*100*((100/MAX(EX$9:EX$497)+100/MAX(EZ$9:EZ$497))))+($RL$4*KK270*100*((100/MAX(EX$9:EX$497)+100/MAX(EZ$9:EZ$497))))+($RL$4*KL270*100*((100/MAX(EX$9:EX$497)+100/MAX(EZ$9:EZ$497))))+($RL$4*KM270*100*((100/MAX(EX$9:EX$497)+100/MAX(EZ$9:EZ$497))))+($RL$4*KN270*100*((100/MAX(EX$9:EX$497)+100/MAX(EZ$9:EZ$497))))+($RL$4*KO270*100*((100/MAX(EX$9:EX$497)+100/MAX(EZ$9:EZ$497))))+($RL$4*KP270*100*((100/MAX(EX$9:EX$497)+100/MAX(EZ$9:EZ$497))))+($RL$4*KQ270*100*((100/MAX(EX$9:EX$497)+100/MAX(EZ$9:EZ$497))))+($RL$4*KR270*100*((100/MAX(EX$9:EX$497)+100/MAX(EZ$9:EZ$497))))+($RL$4*KS270*100*((100/MAX(EX$9:EX$497)+100/MAX(EZ$9:EZ$497))))+($RL$4*KV270*100*((100/MAX(EX$9:EX$497)+100/MAX(EZ$9:EZ$497))))) * (($RO$3+$RO$4)/6)</f>
        <v>0</v>
      </c>
      <c r="RR270" s="115">
        <f>(($RL$4*KW270*100*((100/MAX(EX$9:EX$497)+100/MAX(EZ$9:EZ$497))))) * ($RO$3/2) + (($RL$4*KX270*100*((100/MAX(EX$9:EX$497)+100/MAX(EZ$9:EZ$497))))+($RL$4*KY270*100*((100/MAX(EX$9:EX$497)+100/MAX(EZ$9:EZ$497))))+($RL$4*KZ270*100*((100/MAX(EX$9:EX$497)+100/MAX(EZ$9:EZ$497))))+($RL$4*LA270*100*((100/MAX(EX$9:EX$497)+100/MAX(EZ$9:EZ$497))))+($RL$4*LB270*100*((100/MAX(EX$9:EX$497)+100/MAX(EZ$9:EZ$497))))+($RL$4*LC270*100*((100/MAX(EX$9:EX$497)+100/MAX(EZ$9:EZ$497))))) * (($RO$3+$RO$4)/6)</f>
        <v>0</v>
      </c>
      <c r="RS270" s="119">
        <f>(($RL$4*LD270*100*((100/MAX(EX$9:EX$497)+100/MAX(EZ$9:EZ$497))))+($RL$4*LE270*100*((100/MAX(EX$9:EX$497)+100/MAX(EZ$9:EZ$497))))) * (($RO$3+$RO$4)/6)</f>
        <v>0</v>
      </c>
      <c r="RT270" s="118">
        <f>($RJ$4*LH270*100*(100/MAX(EV$9:EV$497)))+($RJ$4*LI270*100*(100/MAX(EV$9:EV$497)))</f>
        <v>0</v>
      </c>
      <c r="RU270" s="119">
        <f>($RJ$4*LJ270*(100/MAX(EV$9:EV$497)))/2 + ($RL$3*LK270*(100/MAX(EW$9:EW$497))) + ($RJ$4*LL270*(100/MAX(EV$9:EV$497)))/4 + ($RL$3*LM270*(100/MAX(EW$9:EW$497)))</f>
        <v>0</v>
      </c>
      <c r="RV270" s="118">
        <f>($RJ$4*LN270*100*100/MAX(EV$9:EV$497)/2)+($RJ$4*LO270*100*100/MAX(EV$9:EV$497)/2)+($RJ$4*LP270*100*100/MAX(EV$9:EV$497))+($RJ$4*LQ270*100*100/MAX(EV$9:EV$497))+($RJ$4*LR270*100*100/MAX(EV$9:EV$497))</f>
        <v>0</v>
      </c>
      <c r="RW270" s="115">
        <f>($RJ$4*LS270*100*100/MAX(EV$9:EV$497)) + (($RJ$4*LT270*100*100/MAX(EV$9:EV$497))+($RJ$4*LU270*100*100/MAX(EV$9:EV$497))+($RJ$4*LV270*100*100/MAX(EV$9:EV$497))+($RJ$4*LW270*100*100/MAX(EV$9:EV$497))+($RJ$4*LX270*100*100/MAX(EV$9:EV$497))+($RJ$4*LY270*100*100/MAX(EV$9:EV$497))+($RJ$4*LZ270*100*100/MAX(EV$9:EV$497))+($RJ$4*MA270*100*100/MAX(EV$9:EV$497)))/2</f>
        <v>0</v>
      </c>
      <c r="RX270" s="119">
        <f>($RJ$4*MB270*100*100/MAX(EV$9:EV$497))+($RJ$4*MC270*100*100/MAX(EV$9:EV$497))+($RJ$4*MD270*100*100/MAX(EV$9:EV$497))+($RJ$4*ME270*100*100/MAX(EV$9:EV$497))+($RJ$4*MF270*100*100/MAX(EV$9:EV$497))+($RJ$4*MG270*100*100/MAX(EV$9:EV$497))+($RJ$4*MH270*100*100/MAX(EV$9:EV$497))+($RJ$4*MI270*100*100/MAX(EV$9:EV$497))+($RJ$4*MJ270*100*100/MAX(EV$9:EV$497))+($RJ$4*MK270*100*100/MAX(EV$9:EV$497))+($RJ$4*ML270*100*100/MAX(EV$9:EV$497))+($RJ$4*MM270*100*100/MAX(EV$9:EV$497))+($RJ$4*MN270*100*100/MAX(EV$9:EV$497))</f>
        <v>0</v>
      </c>
      <c r="RY270" s="118">
        <f>($RJ$4*MQ270*100*100/MAX(EV$9:EV$497))/2 + (($RJ$4*MR270*100*100/MAX(EV$9:EV$497))+($RJ$4*MS270*100*100/MAX(EV$9:EV$497))+($RJ$4*MT270*100*100/MAX(EV$9:EV$497))+($RJ$4*MU270*100*100/MAX(EV$9:EV$497))+($RJ$4*MV270*100*100/MAX(EV$9:EV$497))+($RJ$4*MW270*100*100/MAX(EV$9:EV$497))+($RJ$4*MX270*100*100/MAX(EV$9:EV$497))+($RJ$4*MY270*100*100/MAX(EV$9:EV$497))+($RJ$4*MZ270*100*100/MAX(EV$9:EV$497))+($RJ$4*NA270*100*100/MAX(EV$9:EV$497))+($RJ$4*NB270*100*100/MAX(EV$9:EV$497))+($RJ$4*NC270*100*100/MAX(EV$9:EV$497))+($RJ$4*ND270*100*100/MAX(EV$9:EV$497))+($RJ$4*NG270*100*100/MAX(EV$9:EV$497)))/4</f>
        <v>2.106741573033708</v>
      </c>
      <c r="RZ270" s="115">
        <f>($RJ$4*NH270*100*100/MAX(EV$9:EV$497))/2 + (($RJ$4*NI270*100*100/MAX(EV$9:EV$497))+($RJ$4*NJ270*100*100/MAX(EV$9:EV$497))+($RJ$4*NK270*100*100/MAX(EV$9:EV$497))+($RJ$4*NL270*100*100/MAX(EV$9:EV$497))+($RJ$4*NM270*100*100/MAX(EV$9:EV$497))+($RJ$4*NN270*100*100/MAX(EV$9:EV$497)))/4</f>
        <v>0</v>
      </c>
      <c r="SA270" s="117">
        <f>(($RJ$4*NO270*100*100/MAX(EV$9:EV$497))+($RJ$4*NP270*100*100/MAX(EV$9:EV$497)))/4</f>
        <v>0</v>
      </c>
      <c r="SB270" s="118">
        <f t="shared" si="578"/>
        <v>2.106741573033708</v>
      </c>
      <c r="SC270" s="115">
        <f t="shared" si="579"/>
        <v>0.4213483146067416</v>
      </c>
      <c r="SD270" s="115">
        <f t="shared" si="580"/>
        <v>0.526685393258427</v>
      </c>
      <c r="SE270" s="115">
        <f t="shared" si="581"/>
        <v>0.4213483146067416</v>
      </c>
      <c r="SF270" s="115">
        <f t="shared" si="582"/>
        <v>0.526685393258427</v>
      </c>
      <c r="SG270" s="115">
        <f t="shared" si="583"/>
        <v>2.106741573033708</v>
      </c>
      <c r="SH270" s="115">
        <f>ROUND(SB270/MAX(SB$9:SB$497)*100,0)</f>
        <v>3</v>
      </c>
      <c r="SI270" s="115">
        <f>ROUND(SC270/MAX(SC$9:SC$497)*100,0)</f>
        <v>1</v>
      </c>
      <c r="SJ270" s="115">
        <f>ROUND(SD270/MAX(SD$9:SD$497)*100,0)</f>
        <v>1</v>
      </c>
      <c r="SK270" s="115">
        <f>ROUND(SE270/MAX(SE$9:SE$497)*100,0)</f>
        <v>0</v>
      </c>
      <c r="SL270" s="115">
        <f>ROUND(SF270/MAX(SF$9:SF$497)*100,0)</f>
        <v>1</v>
      </c>
      <c r="SM270" s="121">
        <f>ROUND(SG270/MAX(SG$9:SG$497)*100,0)</f>
        <v>2</v>
      </c>
      <c r="SN270" s="115">
        <f>ROUND(AVERAGEIF($ES$9:$ES$497,$ES270,SH$9:SH$497),0)</f>
        <v>24</v>
      </c>
      <c r="SO270" s="115">
        <f>ROUND(AVERAGEIF($ES$9:$ES$497,$ES270,SI$9:SI$497),0)</f>
        <v>22</v>
      </c>
      <c r="SP270" s="115">
        <f>ROUND(AVERAGEIF($ES$9:$ES$497,$ES270,SJ$9:SJ$497),0)</f>
        <v>5</v>
      </c>
      <c r="SQ270" s="115">
        <f>ROUND(AVERAGEIF($ES$9:$ES$497,$ES270,SK$9:SK$497),0)</f>
        <v>19</v>
      </c>
      <c r="SR270" s="115">
        <f>ROUND(AVERAGEIF($ES$9:$ES$497,$ES270,SL$9:SL$497),0)</f>
        <v>8</v>
      </c>
      <c r="SS270" s="121">
        <f>ROUND(AVERAGEIF($ES$9:$ES$497,$ES270,SM$9:SM$497),0)</f>
        <v>6</v>
      </c>
      <c r="ST270" s="114">
        <f>RANK(SB270,SB$9:SB$497,0)</f>
        <v>286</v>
      </c>
      <c r="SU270" s="115">
        <f>RANK(SC270,SC$9:SC$497,0)</f>
        <v>269</v>
      </c>
      <c r="SV270" s="115">
        <f>RANK(SD270,SD$9:SD$497,0)</f>
        <v>265</v>
      </c>
      <c r="SW270" s="115">
        <f>RANK(SE270,SE$9:SE$497,0)</f>
        <v>269</v>
      </c>
      <c r="SX270" s="115">
        <f>RANK(SF270,SF$9:SF$497,0)</f>
        <v>253</v>
      </c>
      <c r="SY270" s="115">
        <f>RANK(SG270,SG$9:SG$497,0)</f>
        <v>237</v>
      </c>
      <c r="SZ270" s="115">
        <f>COUNTIFS(SB$9:SB$497,"&gt;"&amp;SB270,$ES$9:$ES$497,$ES270)+1</f>
        <v>65</v>
      </c>
      <c r="TA270" s="115">
        <f>COUNTIFS(SC$9:SC$497,"&gt;"&amp;SC270,$ES$9:$ES$497,$ES270)+1</f>
        <v>65</v>
      </c>
      <c r="TB270" s="115">
        <f>COUNTIFS(SD$9:SD$497,"&gt;"&amp;SD270,$ES$9:$ES$497,$ES270)+1</f>
        <v>62</v>
      </c>
      <c r="TC270" s="115">
        <f>COUNTIFS(SE$9:SE$497,"&gt;"&amp;SE270,$ES$9:$ES$497,$ES270)+1</f>
        <v>65</v>
      </c>
      <c r="TD270" s="115">
        <f>COUNTIFS(SF$9:SF$497,"&gt;"&amp;SF270,$ES$9:$ES$497,$ES270)+1</f>
        <v>62</v>
      </c>
      <c r="TE270" s="117">
        <f>COUNTIFS(SG$9:SG$497,"&gt;"&amp;SG270,$ES$9:$ES$497,$ES270)+1</f>
        <v>57</v>
      </c>
      <c r="TF270" s="118">
        <f t="shared" si="584"/>
        <v>52</v>
      </c>
      <c r="TG270" s="115">
        <f t="shared" si="585"/>
        <v>46</v>
      </c>
      <c r="TH270" s="115">
        <f t="shared" si="586"/>
        <v>35</v>
      </c>
      <c r="TI270" s="115">
        <f t="shared" si="587"/>
        <v>47</v>
      </c>
      <c r="TJ270" s="115">
        <f t="shared" si="588"/>
        <v>50</v>
      </c>
      <c r="TK270" s="115">
        <f t="shared" si="589"/>
        <v>36</v>
      </c>
      <c r="TL270" s="117">
        <f t="shared" si="590"/>
        <v>36</v>
      </c>
      <c r="TM270" s="118">
        <f>ROUND(TF270/MAX(TF$9:TF$497)*100,0)</f>
        <v>29</v>
      </c>
      <c r="TN270" s="115">
        <f>ROUND(TG270/MAX(TG$9:TG$497)*100,0)</f>
        <v>25</v>
      </c>
      <c r="TO270" s="115">
        <f>ROUND(TH270/MAX(TH$9:TH$497)*100,0)</f>
        <v>19</v>
      </c>
      <c r="TP270" s="115">
        <f>ROUND(TI270/MAX(TI$9:TI$497)*100,0)</f>
        <v>26</v>
      </c>
      <c r="TQ270" s="115">
        <f>ROUND(TJ270/MAX(TJ$9:TJ$497)*100,0)</f>
        <v>25</v>
      </c>
      <c r="TR270" s="115">
        <f>ROUND(TK270/MAX(TK$9:TK$497)*100,0)</f>
        <v>18</v>
      </c>
      <c r="TS270" s="119">
        <f>ROUND(TL270/MAX(TL$9:TL$497)*100,0)</f>
        <v>18</v>
      </c>
      <c r="TT270" s="120">
        <f>RANK(TM270,TM$9:TM$497,0)</f>
        <v>285</v>
      </c>
      <c r="TU270" s="115">
        <f>RANK(TN270,TN$9:TN$497,0)</f>
        <v>253</v>
      </c>
      <c r="TV270" s="115">
        <f>RANK(TO270,TO$9:TO$497,0)</f>
        <v>273</v>
      </c>
      <c r="TW270" s="115">
        <f>RANK(TP270,TP$9:TP$497,0)</f>
        <v>256</v>
      </c>
      <c r="TX270" s="115">
        <f>RANK(TQ270,TQ$9:TQ$497,0)</f>
        <v>204</v>
      </c>
      <c r="TY270" s="115">
        <f>RANK(TR270,TR$9:TR$497,0)</f>
        <v>309</v>
      </c>
      <c r="TZ270" s="121">
        <f>RANK(TS270,TS$9:TS$497,0)</f>
        <v>291</v>
      </c>
      <c r="UA270" s="132"/>
      <c r="UB270" s="7" t="s">
        <v>1</v>
      </c>
    </row>
    <row r="271" spans="1:548" x14ac:dyDescent="0.15">
      <c r="A271" s="183">
        <v>263</v>
      </c>
      <c r="B271" s="200" t="s">
        <v>1171</v>
      </c>
      <c r="C271" s="143"/>
      <c r="D271" s="143"/>
      <c r="E271" s="161" t="s">
        <v>518</v>
      </c>
      <c r="F271" s="65">
        <v>84</v>
      </c>
      <c r="G271" s="65" t="s">
        <v>908</v>
      </c>
      <c r="H271" s="144" t="s">
        <v>1020</v>
      </c>
      <c r="I271" s="66" t="s">
        <v>521</v>
      </c>
      <c r="J271" s="67" t="s">
        <v>521</v>
      </c>
      <c r="K271" s="67" t="s">
        <v>521</v>
      </c>
      <c r="L271" s="67" t="s">
        <v>521</v>
      </c>
      <c r="M271" s="67" t="s">
        <v>521</v>
      </c>
      <c r="N271" s="67" t="s">
        <v>521</v>
      </c>
      <c r="O271" s="67" t="s">
        <v>521</v>
      </c>
      <c r="P271" s="67" t="s">
        <v>521</v>
      </c>
      <c r="Q271" s="67" t="s">
        <v>521</v>
      </c>
      <c r="R271" s="68" t="s">
        <v>521</v>
      </c>
      <c r="S271" s="69" t="s">
        <v>521</v>
      </c>
      <c r="T271" s="67" t="s">
        <v>521</v>
      </c>
      <c r="U271" s="67" t="s">
        <v>521</v>
      </c>
      <c r="V271" s="67" t="s">
        <v>521</v>
      </c>
      <c r="W271" s="67" t="s">
        <v>521</v>
      </c>
      <c r="X271" s="67" t="s">
        <v>521</v>
      </c>
      <c r="Y271" s="67" t="s">
        <v>521</v>
      </c>
      <c r="Z271" s="67" t="s">
        <v>521</v>
      </c>
      <c r="AA271" s="67" t="s">
        <v>521</v>
      </c>
      <c r="AB271" s="68" t="s">
        <v>521</v>
      </c>
      <c r="AC271" s="69" t="s">
        <v>521</v>
      </c>
      <c r="AD271" s="67" t="s">
        <v>521</v>
      </c>
      <c r="AE271" s="67" t="s">
        <v>521</v>
      </c>
      <c r="AF271" s="67" t="s">
        <v>521</v>
      </c>
      <c r="AG271" s="67" t="s">
        <v>521</v>
      </c>
      <c r="AH271" s="67" t="s">
        <v>521</v>
      </c>
      <c r="AI271" s="67" t="s">
        <v>521</v>
      </c>
      <c r="AJ271" s="67" t="s">
        <v>521</v>
      </c>
      <c r="AK271" s="67" t="s">
        <v>521</v>
      </c>
      <c r="AL271" s="68" t="s">
        <v>521</v>
      </c>
      <c r="AM271" s="69" t="s">
        <v>521</v>
      </c>
      <c r="AN271" s="67" t="s">
        <v>521</v>
      </c>
      <c r="AO271" s="67" t="s">
        <v>521</v>
      </c>
      <c r="AP271" s="67" t="s">
        <v>521</v>
      </c>
      <c r="AQ271" s="67" t="s">
        <v>521</v>
      </c>
      <c r="AR271" s="67" t="s">
        <v>521</v>
      </c>
      <c r="AS271" s="67" t="s">
        <v>521</v>
      </c>
      <c r="AT271" s="67" t="s">
        <v>521</v>
      </c>
      <c r="AU271" s="67" t="s">
        <v>521</v>
      </c>
      <c r="AV271" s="68" t="s">
        <v>521</v>
      </c>
      <c r="AW271" s="69" t="s">
        <v>521</v>
      </c>
      <c r="AX271" s="67" t="s">
        <v>521</v>
      </c>
      <c r="AY271" s="67" t="s">
        <v>521</v>
      </c>
      <c r="AZ271" s="67" t="s">
        <v>521</v>
      </c>
      <c r="BA271" s="67" t="s">
        <v>521</v>
      </c>
      <c r="BB271" s="67" t="s">
        <v>521</v>
      </c>
      <c r="BC271" s="67" t="s">
        <v>521</v>
      </c>
      <c r="BD271" s="67" t="s">
        <v>521</v>
      </c>
      <c r="BE271" s="67" t="s">
        <v>521</v>
      </c>
      <c r="BF271" s="68" t="s">
        <v>521</v>
      </c>
      <c r="BG271" s="69" t="s">
        <v>521</v>
      </c>
      <c r="BH271" s="67" t="s">
        <v>521</v>
      </c>
      <c r="BI271" s="67" t="s">
        <v>521</v>
      </c>
      <c r="BJ271" s="67" t="s">
        <v>521</v>
      </c>
      <c r="BK271" s="67" t="s">
        <v>521</v>
      </c>
      <c r="BL271" s="67" t="s">
        <v>521</v>
      </c>
      <c r="BM271" s="67" t="s">
        <v>521</v>
      </c>
      <c r="BN271" s="67" t="s">
        <v>521</v>
      </c>
      <c r="BO271" s="67" t="s">
        <v>521</v>
      </c>
      <c r="BP271" s="68" t="s">
        <v>521</v>
      </c>
      <c r="BQ271" s="70" t="s">
        <v>521</v>
      </c>
      <c r="BR271" s="67" t="s">
        <v>521</v>
      </c>
      <c r="BS271" s="67" t="s">
        <v>521</v>
      </c>
      <c r="BT271" s="67" t="s">
        <v>521</v>
      </c>
      <c r="BU271" s="67" t="s">
        <v>521</v>
      </c>
      <c r="BV271" s="67" t="s">
        <v>521</v>
      </c>
      <c r="BW271" s="67" t="s">
        <v>521</v>
      </c>
      <c r="BX271" s="67" t="s">
        <v>521</v>
      </c>
      <c r="BY271" s="67" t="s">
        <v>521</v>
      </c>
      <c r="BZ271" s="68" t="s">
        <v>521</v>
      </c>
      <c r="CA271" s="69" t="s">
        <v>521</v>
      </c>
      <c r="CB271" s="67" t="s">
        <v>521</v>
      </c>
      <c r="CC271" s="67" t="s">
        <v>521</v>
      </c>
      <c r="CD271" s="67" t="s">
        <v>521</v>
      </c>
      <c r="CE271" s="67" t="s">
        <v>521</v>
      </c>
      <c r="CF271" s="67" t="s">
        <v>521</v>
      </c>
      <c r="CG271" s="67" t="s">
        <v>521</v>
      </c>
      <c r="CH271" s="67" t="s">
        <v>521</v>
      </c>
      <c r="CI271" s="67" t="s">
        <v>521</v>
      </c>
      <c r="CJ271" s="68" t="s">
        <v>521</v>
      </c>
      <c r="CK271" s="69" t="s">
        <v>521</v>
      </c>
      <c r="CL271" s="67" t="s">
        <v>521</v>
      </c>
      <c r="CM271" s="67" t="s">
        <v>521</v>
      </c>
      <c r="CN271" s="67" t="s">
        <v>521</v>
      </c>
      <c r="CO271" s="67" t="s">
        <v>521</v>
      </c>
      <c r="CP271" s="67" t="s">
        <v>521</v>
      </c>
      <c r="CQ271" s="67" t="s">
        <v>521</v>
      </c>
      <c r="CR271" s="67" t="s">
        <v>521</v>
      </c>
      <c r="CS271" s="67" t="s">
        <v>521</v>
      </c>
      <c r="CT271" s="68" t="s">
        <v>521</v>
      </c>
      <c r="CU271" s="69" t="s">
        <v>521</v>
      </c>
      <c r="CV271" s="67" t="s">
        <v>521</v>
      </c>
      <c r="CW271" s="67" t="s">
        <v>521</v>
      </c>
      <c r="CX271" s="67" t="s">
        <v>521</v>
      </c>
      <c r="CY271" s="67" t="s">
        <v>521</v>
      </c>
      <c r="CZ271" s="67" t="s">
        <v>521</v>
      </c>
      <c r="DA271" s="67" t="s">
        <v>521</v>
      </c>
      <c r="DB271" s="67" t="s">
        <v>521</v>
      </c>
      <c r="DC271" s="67" t="s">
        <v>521</v>
      </c>
      <c r="DD271" s="68" t="s">
        <v>521</v>
      </c>
      <c r="DE271" s="69" t="s">
        <v>521</v>
      </c>
      <c r="DF271" s="71" t="s">
        <v>521</v>
      </c>
      <c r="DG271" s="67" t="s">
        <v>521</v>
      </c>
      <c r="DH271" s="67" t="s">
        <v>521</v>
      </c>
      <c r="DI271" s="67" t="s">
        <v>521</v>
      </c>
      <c r="DJ271" s="67" t="s">
        <v>521</v>
      </c>
      <c r="DK271" s="67" t="s">
        <v>521</v>
      </c>
      <c r="DL271" s="67" t="s">
        <v>521</v>
      </c>
      <c r="DM271" s="67" t="s">
        <v>521</v>
      </c>
      <c r="DN271" s="68" t="s">
        <v>521</v>
      </c>
      <c r="DO271" s="70" t="s">
        <v>521</v>
      </c>
      <c r="DP271" s="71" t="s">
        <v>521</v>
      </c>
      <c r="DQ271" s="67" t="s">
        <v>521</v>
      </c>
      <c r="DR271" s="67" t="s">
        <v>521</v>
      </c>
      <c r="DS271" s="67" t="s">
        <v>521</v>
      </c>
      <c r="DT271" s="67" t="s">
        <v>521</v>
      </c>
      <c r="DU271" s="67" t="s">
        <v>521</v>
      </c>
      <c r="DV271" s="67" t="s">
        <v>521</v>
      </c>
      <c r="DW271" s="67" t="s">
        <v>521</v>
      </c>
      <c r="DX271" s="72" t="s">
        <v>521</v>
      </c>
      <c r="DY271" s="146" t="s">
        <v>522</v>
      </c>
      <c r="DZ271" s="74">
        <v>3</v>
      </c>
      <c r="EA271" s="74">
        <v>3</v>
      </c>
      <c r="EB271" s="74">
        <v>4</v>
      </c>
      <c r="EC271" s="75">
        <v>4</v>
      </c>
      <c r="ED271" s="168" t="s">
        <v>522</v>
      </c>
      <c r="EE271" s="74">
        <f t="shared" si="534"/>
        <v>3</v>
      </c>
      <c r="EF271" s="74">
        <f t="shared" si="535"/>
        <v>9</v>
      </c>
      <c r="EG271" s="74">
        <f t="shared" si="536"/>
        <v>36</v>
      </c>
      <c r="EH271" s="77">
        <f t="shared" si="537"/>
        <v>144</v>
      </c>
      <c r="EI271" s="73">
        <v>20</v>
      </c>
      <c r="EJ271" s="74">
        <v>100</v>
      </c>
      <c r="EK271" s="74">
        <v>210</v>
      </c>
      <c r="EL271" s="74">
        <v>1050</v>
      </c>
      <c r="EM271" s="75">
        <v>3150</v>
      </c>
      <c r="EN271" s="78">
        <v>1</v>
      </c>
      <c r="EO271" s="79">
        <f t="shared" si="538"/>
        <v>1.6666666666666667</v>
      </c>
      <c r="EP271" s="79">
        <f t="shared" si="539"/>
        <v>1.1666666666666665</v>
      </c>
      <c r="EQ271" s="79">
        <f t="shared" si="540"/>
        <v>1.4583333333333335</v>
      </c>
      <c r="ER271" s="80">
        <f t="shared" si="541"/>
        <v>1.09375</v>
      </c>
      <c r="ES271" s="128" t="s">
        <v>532</v>
      </c>
      <c r="ET271" s="82"/>
      <c r="EU271" s="83">
        <v>4</v>
      </c>
      <c r="EV271" s="146">
        <v>51</v>
      </c>
      <c r="EW271" s="147">
        <v>57</v>
      </c>
      <c r="EX271" s="147">
        <v>11</v>
      </c>
      <c r="EY271" s="147">
        <v>29</v>
      </c>
      <c r="EZ271" s="147">
        <v>47</v>
      </c>
      <c r="FA271" s="147">
        <v>94</v>
      </c>
      <c r="FB271" s="147">
        <v>22</v>
      </c>
      <c r="FC271" s="147">
        <v>30</v>
      </c>
      <c r="FD271" s="74">
        <f t="shared" si="542"/>
        <v>58</v>
      </c>
      <c r="FE271" s="84">
        <f t="shared" si="543"/>
        <v>41</v>
      </c>
      <c r="FF271" s="73">
        <f>RANK(EV271,$EV$9:$EV$497,0)</f>
        <v>276</v>
      </c>
      <c r="FG271" s="74">
        <f>RANK(EW271,$EW$9:$EW$497,0)</f>
        <v>135</v>
      </c>
      <c r="FH271" s="74">
        <f>RANK(EX271,$EX$9:$EX$497,0)</f>
        <v>387</v>
      </c>
      <c r="FI271" s="74">
        <f>RANK(EY271,$EY$9:$EY$497,0)</f>
        <v>246</v>
      </c>
      <c r="FJ271" s="74">
        <f>RANK(EZ271,$EZ$9:$EZ$497,0)</f>
        <v>62</v>
      </c>
      <c r="FK271" s="74">
        <f>RANK(FA271,$FA$9:$FA$497,0)</f>
        <v>4</v>
      </c>
      <c r="FL271" s="74">
        <f>RANK(FB271,$FB$9:$FB$497,0)</f>
        <v>311</v>
      </c>
      <c r="FM271" s="74">
        <f>RANK(FC271,$FC$9:$FC$497,0)</f>
        <v>272</v>
      </c>
      <c r="FN271" s="74">
        <f>RANK(FD271,$FD$9:$FD$497,0)</f>
        <v>252</v>
      </c>
      <c r="FO271" s="84">
        <f>RANK(FE271,$FE$9:$FE$497,0)</f>
        <v>332</v>
      </c>
      <c r="FP271" s="73">
        <f>COUNTIFS($EV$9:$EV$497,"&gt;"&amp;EV271,$ES$9:$ES$497,ES271)+1</f>
        <v>37</v>
      </c>
      <c r="FQ271" s="74">
        <f>COUNTIFS($EW$9:$EW$497,"&gt;"&amp;EW271,$ES$9:$ES$497,ES271)+1</f>
        <v>35</v>
      </c>
      <c r="FR271" s="74">
        <f>COUNTIFS($EX$9:$EX$497,"&gt;"&amp;EX271,$ES$9:$ES$497,ES271)+1</f>
        <v>60</v>
      </c>
      <c r="FS271" s="74">
        <f>COUNTIFS($EY$9:$EY$497,"&gt;"&amp;EY271,$ES$9:$ES$497,ES271)+1</f>
        <v>29</v>
      </c>
      <c r="FT271" s="74">
        <f>COUNTIFS($EZ$9:$EZ$497,"&gt;"&amp;EZ271,$ES$9:$ES$497,ES271)+1</f>
        <v>9</v>
      </c>
      <c r="FU271" s="74">
        <f>COUNTIFS($FA$9:$FA$497,"&gt;"&amp;FA271,$ES$9:$ES$497,ES271)+1</f>
        <v>4</v>
      </c>
      <c r="FV271" s="74">
        <f>COUNTIFS($FB$9:$FB$497,"&gt;"&amp;FB271,$ES$9:$ES$497,ES271)+1</f>
        <v>37</v>
      </c>
      <c r="FW271" s="74">
        <f>COUNTIFS($FC$9:$FC$497,"&gt;"&amp;FC271,$ES$9:$ES$497,ES271)+1</f>
        <v>24</v>
      </c>
      <c r="FX271" s="74">
        <f>COUNTIFS($FD$9:$FD$497,"&gt;"&amp;FD271,$ES$9:$ES$497,ES271)+1</f>
        <v>28</v>
      </c>
      <c r="FY271" s="84">
        <f>COUNTIFS($FE$9:$FE$497,"&gt;"&amp;FE271,$ES$9:$ES$497,ES271)+1</f>
        <v>44</v>
      </c>
      <c r="FZ271" s="85">
        <f t="shared" si="544"/>
        <v>0.61</v>
      </c>
      <c r="GA271" s="86">
        <f t="shared" si="545"/>
        <v>0.68</v>
      </c>
      <c r="GB271" s="86">
        <f t="shared" si="546"/>
        <v>0.13</v>
      </c>
      <c r="GC271" s="86">
        <f t="shared" si="547"/>
        <v>0.35</v>
      </c>
      <c r="GD271" s="86">
        <f t="shared" si="548"/>
        <v>0.56000000000000005</v>
      </c>
      <c r="GE271" s="86">
        <f t="shared" si="549"/>
        <v>1.1200000000000001</v>
      </c>
      <c r="GF271" s="86">
        <f t="shared" si="550"/>
        <v>0.26</v>
      </c>
      <c r="GG271" s="86">
        <f t="shared" si="551"/>
        <v>0.36</v>
      </c>
      <c r="GH271" s="86">
        <f t="shared" si="552"/>
        <v>0.69</v>
      </c>
      <c r="GI271" s="87">
        <f t="shared" si="553"/>
        <v>0.49</v>
      </c>
      <c r="GJ271" s="85">
        <f>ROUND(((FZ271-AVERAGE(FZ$9:FZ$497))/STDEVP(FZ$9:FZ$497)*10+50),2)</f>
        <v>36.119999999999997</v>
      </c>
      <c r="GK271" s="86">
        <f>ROUND(((GA271-AVERAGE(GA$9:GA$497))/STDEVP(GA$9:GA$497)*10+50),2)</f>
        <v>49.69</v>
      </c>
      <c r="GL271" s="86">
        <f>ROUND(((GB271-AVERAGE(GB$9:GB$497))/STDEVP(GB$9:GB$497)*10+50),2)</f>
        <v>32.99</v>
      </c>
      <c r="GM271" s="86">
        <f>ROUND(((GC271-AVERAGE(GC$9:GC$497))/STDEVP(GC$9:GC$497)*10+50),2)</f>
        <v>41.17</v>
      </c>
      <c r="GN271" s="86">
        <f>ROUND(((GD271-AVERAGE(GD$9:GD$497))/STDEVP(GD$9:GD$497)*10+50),2)</f>
        <v>55.74</v>
      </c>
      <c r="GO271" s="86">
        <f>ROUND(((GE271-AVERAGE(GE$9:GE$497))/STDEVP(GE$9:GE$497)*10+50),2)</f>
        <v>78.010000000000005</v>
      </c>
      <c r="GP271" s="86">
        <f>ROUND(((GF271-AVERAGE(GF$9:GF$497))/STDEVP(GF$9:GF$497)*10+50),2)</f>
        <v>38.200000000000003</v>
      </c>
      <c r="GQ271" s="86">
        <f>ROUND(((GG271-AVERAGE(GG$9:GG$497))/STDEVP(GG$9:GG$497)*10+50),2)</f>
        <v>41.52</v>
      </c>
      <c r="GR271" s="86">
        <f>ROUND(((GH271-AVERAGE(GH$9:GH$497))/STDEVP(GH$9:GH$497)*10+50),2)</f>
        <v>39.61</v>
      </c>
      <c r="GS271" s="87">
        <f>ROUND(((GI271-AVERAGE(GI$9:GI$497))/STDEVP(GI$9:GI$497)*10+50),2)</f>
        <v>34.799999999999997</v>
      </c>
      <c r="GT271" s="73">
        <f>RANK(GJ271,$GJ$9:$GJ$497,0)</f>
        <v>401</v>
      </c>
      <c r="GU271" s="74">
        <f>RANK(GK271,$GK$9:$GK$497,0)</f>
        <v>183</v>
      </c>
      <c r="GV271" s="74">
        <f>RANK(GL271,$GL$9:$GL$497,0)</f>
        <v>427</v>
      </c>
      <c r="GW271" s="74">
        <f>RANK(GM271,$GM$9:$GM$497,0)</f>
        <v>361</v>
      </c>
      <c r="GX271" s="74">
        <f>RANK(GN271,$GN$9:$GN$497,0)</f>
        <v>99</v>
      </c>
      <c r="GY271" s="74">
        <f>RANK(GO271,$GO$9:$GO$497,0)</f>
        <v>11</v>
      </c>
      <c r="GZ271" s="74">
        <f>RANK(GP271,$GP$9:$GP$497,0)</f>
        <v>382</v>
      </c>
      <c r="HA271" s="74">
        <f>RANK(GQ271,$GQ$9:$GQ$497,0)</f>
        <v>357</v>
      </c>
      <c r="HB271" s="74">
        <f>RANK(GR271,$GR$9:$GR$497,0)</f>
        <v>390</v>
      </c>
      <c r="HC271" s="84">
        <f>RANK(GS271,$GS$9:$GS$497,0)</f>
        <v>438</v>
      </c>
      <c r="HD271" s="85">
        <f>ROUND(AVERAGEIF($ES$9:$ES$497,$ES271,$FZ$9:$FZ$497),2)</f>
        <v>0.93</v>
      </c>
      <c r="HE271" s="86">
        <f>ROUND(AVERAGEIF($ES$9:$ES$497,$ES271,$GA$9:$GA$497),2)</f>
        <v>0.96</v>
      </c>
      <c r="HF271" s="86">
        <f>ROUND(AVERAGEIF($ES$9:$ES$497,$ES271,$GB$9:$GB$497),2)</f>
        <v>0.41</v>
      </c>
      <c r="HG271" s="86">
        <f>ROUND(AVERAGEIF($ES$9:$ES$497,$ES271,$GC$9:$GC$497),2)</f>
        <v>0.46</v>
      </c>
      <c r="HH271" s="86">
        <f>ROUND(AVERAGEIF($ES$9:$ES$497,$ES271,$GD$9:$GD$497),2)</f>
        <v>0.38</v>
      </c>
      <c r="HI271" s="86">
        <f>ROUND(AVERAGEIF($ES$9:$ES$497,$ES271,$GE$9:$GE$497),2)</f>
        <v>0.85</v>
      </c>
      <c r="HJ271" s="86">
        <f>ROUND(AVERAGEIF($ES$9:$ES$497,$ES271,$GF$9:$GF$497),2)</f>
        <v>0.44</v>
      </c>
      <c r="HK271" s="86">
        <f>ROUND(AVERAGEIF($ES$9:$ES$497,$ES271,$GG$9:$GG$497),2)</f>
        <v>0.42</v>
      </c>
      <c r="HL271" s="86">
        <f>ROUND(AVERAGEIF($ES$9:$ES$497,$ES271,$GH$9:$GH$497),2)</f>
        <v>0.8</v>
      </c>
      <c r="HM271" s="87">
        <f>ROUND(AVERAGEIF($ES$9:$ES$497,$ES271,$GI$9:$GI$497),2)</f>
        <v>0.84</v>
      </c>
      <c r="HN271" s="88">
        <f t="shared" si="554"/>
        <v>-0.32000000000000006</v>
      </c>
      <c r="HO271" s="89">
        <f t="shared" si="555"/>
        <v>-0.27999999999999992</v>
      </c>
      <c r="HP271" s="89">
        <f t="shared" si="556"/>
        <v>-0.27999999999999997</v>
      </c>
      <c r="HQ271" s="89">
        <f t="shared" si="557"/>
        <v>-0.11000000000000004</v>
      </c>
      <c r="HR271" s="89">
        <f t="shared" si="558"/>
        <v>0.18000000000000005</v>
      </c>
      <c r="HS271" s="89">
        <f t="shared" si="559"/>
        <v>0.27000000000000013</v>
      </c>
      <c r="HT271" s="89">
        <f t="shared" si="560"/>
        <v>-0.18</v>
      </c>
      <c r="HU271" s="89">
        <f t="shared" si="561"/>
        <v>-0.06</v>
      </c>
      <c r="HV271" s="89">
        <f t="shared" si="562"/>
        <v>-0.1100000000000001</v>
      </c>
      <c r="HW271" s="90">
        <f t="shared" si="563"/>
        <v>-0.35</v>
      </c>
      <c r="HX271" s="73">
        <f>COUNTIFS($FZ$9:$FZ$497,"&gt;"&amp;FZ271,$ES$9:$ES$497,$ES271)+1</f>
        <v>63</v>
      </c>
      <c r="HY271" s="74">
        <f>COUNTIFS($GA$9:$GA$497,"&gt;"&amp;GA271,$ES$9:$ES$497,$ES271)+1</f>
        <v>63</v>
      </c>
      <c r="HZ271" s="74">
        <f>COUNTIFS($GB$9:$GB$497,"&gt;"&amp;GB271,$ES$9:$ES$497,$ES271)+1</f>
        <v>69</v>
      </c>
      <c r="IA271" s="74">
        <f>COUNTIFS($GC$9:$GC$497,"&gt;"&amp;GC271,$ES$9:$ES$497,$ES271)+1</f>
        <v>53</v>
      </c>
      <c r="IB271" s="74">
        <f>COUNTIFS($GD$9:$GD$497,"&gt;"&amp;GD271,$ES$9:$ES$497,$ES271)+1</f>
        <v>8</v>
      </c>
      <c r="IC271" s="74">
        <f>COUNTIFS($GE$9:$GE$497,"&gt;"&amp;GE271,$ES$9:$ES$497,$ES271)+1</f>
        <v>11</v>
      </c>
      <c r="ID271" s="74">
        <f>COUNTIFS($GF$9:$GF$497,"&gt;"&amp;GF271,$ES$9:$ES$497,$ES271)+1</f>
        <v>63</v>
      </c>
      <c r="IE271" s="74">
        <f>COUNTIFS($GG$9:$GG$497,"&gt;"&amp;GG271,$ES$9:$ES$497,$ES271)+1</f>
        <v>53</v>
      </c>
      <c r="IF271" s="74">
        <f>COUNTIFS($GH$9:$GH$497,"&gt;"&amp;GH271,$ES$9:$ES$497,$ES271)+1</f>
        <v>44</v>
      </c>
      <c r="IG271" s="84">
        <f>COUNTIFS($GI$9:$GI$497,"&gt;"&amp;GI271,$ES$9:$ES$497,$ES271)+1</f>
        <v>69</v>
      </c>
      <c r="IH271" s="148"/>
      <c r="II271" s="149"/>
      <c r="IJ271" s="149"/>
      <c r="IK271" s="149"/>
      <c r="IL271" s="149"/>
      <c r="IM271" s="150"/>
      <c r="IN271" s="151"/>
      <c r="IO271" s="152"/>
      <c r="IP271" s="153"/>
      <c r="IQ271" s="149"/>
      <c r="IR271" s="149"/>
      <c r="IS271" s="149"/>
      <c r="IT271" s="149"/>
      <c r="IU271" s="149"/>
      <c r="IV271" s="149"/>
      <c r="IW271" s="154"/>
      <c r="IX271" s="151"/>
      <c r="IY271" s="149"/>
      <c r="IZ271" s="149"/>
      <c r="JA271" s="149"/>
      <c r="JB271" s="149"/>
      <c r="JC271" s="149"/>
      <c r="JD271" s="149"/>
      <c r="JE271" s="155"/>
      <c r="JF271" s="153"/>
      <c r="JG271" s="149"/>
      <c r="JH271" s="149"/>
      <c r="JI271" s="149"/>
      <c r="JJ271" s="149"/>
      <c r="JK271" s="149"/>
      <c r="JL271" s="149"/>
      <c r="JM271" s="154"/>
      <c r="JN271" s="151"/>
      <c r="JO271" s="149"/>
      <c r="JP271" s="149"/>
      <c r="JQ271" s="149"/>
      <c r="JR271" s="149"/>
      <c r="JS271" s="149"/>
      <c r="JT271" s="149"/>
      <c r="JU271" s="149"/>
      <c r="JV271" s="149"/>
      <c r="JW271" s="149"/>
      <c r="JX271" s="149"/>
      <c r="JY271" s="149"/>
      <c r="JZ271" s="155"/>
      <c r="KA271" s="151">
        <v>0.05</v>
      </c>
      <c r="KB271" s="149"/>
      <c r="KC271" s="149"/>
      <c r="KD271" s="149"/>
      <c r="KE271" s="155">
        <v>0.06</v>
      </c>
      <c r="KF271" s="153"/>
      <c r="KG271" s="149"/>
      <c r="KH271" s="149"/>
      <c r="KI271" s="149"/>
      <c r="KJ271" s="149"/>
      <c r="KK271" s="156"/>
      <c r="KL271" s="149"/>
      <c r="KM271" s="149"/>
      <c r="KN271" s="149"/>
      <c r="KO271" s="149"/>
      <c r="KP271" s="149"/>
      <c r="KQ271" s="149"/>
      <c r="KR271" s="149"/>
      <c r="KS271" s="154"/>
      <c r="KT271" s="154"/>
      <c r="KU271" s="154"/>
      <c r="KV271" s="154"/>
      <c r="KW271" s="151"/>
      <c r="KX271" s="149"/>
      <c r="KY271" s="149"/>
      <c r="KZ271" s="149"/>
      <c r="LA271" s="149"/>
      <c r="LB271" s="149"/>
      <c r="LC271" s="154"/>
      <c r="LD271" s="151"/>
      <c r="LE271" s="152"/>
      <c r="LF271" s="157"/>
      <c r="LG271" s="158"/>
      <c r="LH271" s="151"/>
      <c r="LI271" s="149"/>
      <c r="LJ271" s="147"/>
      <c r="LK271" s="147"/>
      <c r="LL271" s="147"/>
      <c r="LM271" s="159"/>
      <c r="LN271" s="153"/>
      <c r="LO271" s="149"/>
      <c r="LP271" s="149"/>
      <c r="LQ271" s="149"/>
      <c r="LR271" s="154"/>
      <c r="LS271" s="151"/>
      <c r="LT271" s="149"/>
      <c r="LU271" s="149"/>
      <c r="LV271" s="149"/>
      <c r="LW271" s="149"/>
      <c r="LX271" s="149"/>
      <c r="LY271" s="149"/>
      <c r="LZ271" s="149"/>
      <c r="MA271" s="155"/>
      <c r="MB271" s="153"/>
      <c r="MC271" s="149"/>
      <c r="MD271" s="149"/>
      <c r="ME271" s="149"/>
      <c r="MF271" s="149"/>
      <c r="MG271" s="149"/>
      <c r="MH271" s="149"/>
      <c r="MI271" s="149"/>
      <c r="MJ271" s="149"/>
      <c r="MK271" s="149"/>
      <c r="ML271" s="149"/>
      <c r="MM271" s="149"/>
      <c r="MN271" s="156"/>
      <c r="MO271" s="156"/>
      <c r="MP271" s="154"/>
      <c r="MQ271" s="151"/>
      <c r="MR271" s="149"/>
      <c r="MS271" s="149"/>
      <c r="MT271" s="149"/>
      <c r="MU271" s="149"/>
      <c r="MV271" s="156"/>
      <c r="MW271" s="149"/>
      <c r="MX271" s="149"/>
      <c r="MY271" s="149"/>
      <c r="MZ271" s="149"/>
      <c r="NA271" s="149"/>
      <c r="NB271" s="149">
        <v>0.05</v>
      </c>
      <c r="NC271" s="149"/>
      <c r="ND271" s="154"/>
      <c r="NE271" s="154"/>
      <c r="NF271" s="154"/>
      <c r="NG271" s="154"/>
      <c r="NH271" s="151"/>
      <c r="NI271" s="149"/>
      <c r="NJ271" s="149">
        <v>0.05</v>
      </c>
      <c r="NK271" s="149"/>
      <c r="NL271" s="149"/>
      <c r="NM271" s="149"/>
      <c r="NN271" s="94"/>
      <c r="NO271" s="151"/>
      <c r="NP271" s="160"/>
      <c r="NQ271" s="145" t="s">
        <v>1167</v>
      </c>
      <c r="NR271" s="199" t="s">
        <v>1174</v>
      </c>
      <c r="NS271" s="199"/>
      <c r="NT271" s="199"/>
      <c r="NU271" s="199"/>
      <c r="NV271" s="135"/>
      <c r="NW271" s="199" t="s">
        <v>1175</v>
      </c>
      <c r="NX271" s="136" t="s">
        <v>1176</v>
      </c>
      <c r="NY271" s="138" t="s">
        <v>2306</v>
      </c>
      <c r="NZ271" s="136" t="s">
        <v>1176</v>
      </c>
      <c r="OA271" s="137"/>
      <c r="OB271" s="137"/>
      <c r="OC271" s="137"/>
      <c r="OD271" s="108">
        <f t="shared" si="564"/>
        <v>144</v>
      </c>
      <c r="OE271" s="109">
        <v>5</v>
      </c>
      <c r="OF271" s="110">
        <f t="shared" si="565"/>
        <v>33</v>
      </c>
      <c r="OG271" s="109">
        <v>7</v>
      </c>
      <c r="OH271" s="111">
        <f>ROUND(AVERAGEIF($ES$9:$ES$497,$ES271,EV$9:EV$497),0)</f>
        <v>58</v>
      </c>
      <c r="OI271" s="112">
        <f>ROUND(AVERAGEIF($ES$9:$ES$497,$ES271,EW$9:EW$497),0)</f>
        <v>57</v>
      </c>
      <c r="OJ271" s="112">
        <f>ROUND(AVERAGEIF($ES$9:$ES$497,$ES271,EX$9:EX$497),0)</f>
        <v>24</v>
      </c>
      <c r="OK271" s="112">
        <f>ROUND(AVERAGEIF($ES$9:$ES$497,$ES271,EY$9:EY$497),0)</f>
        <v>29</v>
      </c>
      <c r="OL271" s="112">
        <f>ROUND(AVERAGEIF($ES$9:$ES$497,$ES271,EZ$9:EZ$497),0)</f>
        <v>25</v>
      </c>
      <c r="OM271" s="112">
        <f>ROUND(AVERAGEIF($ES$9:$ES$497,$ES271,FA$9:FA$497),0)</f>
        <v>51</v>
      </c>
      <c r="ON271" s="112">
        <f>ROUND(AVERAGEIF($ES$9:$ES$497,$ES271,FB$9:FB$497),0)</f>
        <v>27</v>
      </c>
      <c r="OO271" s="112">
        <f>ROUND(AVERAGEIF($ES$9:$ES$497,$ES271,FC$9:FC$497),0)</f>
        <v>25</v>
      </c>
      <c r="OP271" s="112">
        <f>ROUND(AVERAGEIF($ES$9:$ES$497,$ES271,FD$9:FD$497),0)</f>
        <v>49</v>
      </c>
      <c r="OQ271" s="113">
        <f>ROUND(AVERAGEIF($ES$9:$ES$497,$ES271,FE$9:FE$497),0)</f>
        <v>49</v>
      </c>
      <c r="OR271" s="114">
        <f>ROUND(EV271/MAX(EV$9:EV$497)*100,0)</f>
        <v>29</v>
      </c>
      <c r="OS271" s="115">
        <f>ROUND(EW271/MAX(EW$9:EW$497)*100,0)</f>
        <v>45</v>
      </c>
      <c r="OT271" s="115">
        <f>ROUND(EX271/MAX(EX$9:EX$497)*100,0)</f>
        <v>9</v>
      </c>
      <c r="OU271" s="115">
        <f>ROUND(EY271/MAX(EY$9:EY$497)*100,0)</f>
        <v>19</v>
      </c>
      <c r="OV271" s="115">
        <f>ROUND(EZ271/MAX(EZ$9:EZ$497)*100,0)</f>
        <v>38</v>
      </c>
      <c r="OW271" s="115">
        <f>ROUND(FA271/MAX(FA$9:FA$497)*100,0)</f>
        <v>83</v>
      </c>
      <c r="OX271" s="115">
        <f>ROUND(FB271/MAX(FB$9:FB$497)*100,0)</f>
        <v>16</v>
      </c>
      <c r="OY271" s="116">
        <f>ROUND(FC271/MAX(FC$9:FC$497)*100,0)</f>
        <v>21</v>
      </c>
      <c r="OZ271" s="115">
        <f>ROUND(FD271/MAX(FD$9:FD$497)*100,0)</f>
        <v>39</v>
      </c>
      <c r="PA271" s="117">
        <f>ROUND(FE271/MAX(FE$9:FE$497)*100,0)</f>
        <v>17</v>
      </c>
      <c r="PB271" s="118">
        <f t="shared" si="566"/>
        <v>247</v>
      </c>
      <c r="PC271" s="115">
        <f t="shared" si="567"/>
        <v>334</v>
      </c>
      <c r="PD271" s="115">
        <f t="shared" si="568"/>
        <v>361</v>
      </c>
      <c r="PE271" s="115">
        <f t="shared" si="569"/>
        <v>289</v>
      </c>
      <c r="PF271" s="115">
        <f t="shared" si="570"/>
        <v>416</v>
      </c>
      <c r="PG271" s="119">
        <f t="shared" si="571"/>
        <v>451</v>
      </c>
      <c r="PH271" s="118">
        <f>ROUND(PB271/MAX(PB$9:PB$497)*100,0)</f>
        <v>29</v>
      </c>
      <c r="PI271" s="115">
        <f>ROUND(PC271/MAX(PC$9:PC$497)*100,0)</f>
        <v>40</v>
      </c>
      <c r="PJ271" s="115">
        <f>ROUND(PD271/MAX(PD$9:PD$497)*100,0)</f>
        <v>38</v>
      </c>
      <c r="PK271" s="115">
        <f>ROUND(PE271/MAX(PE$9:PE$497)*100,0)</f>
        <v>29</v>
      </c>
      <c r="PL271" s="115">
        <f>ROUND(PF271/MAX(PF$9:PF$497)*100,0)</f>
        <v>59</v>
      </c>
      <c r="PM271" s="119">
        <f>ROUND(PG271/MAX(PG$9:PG$497)*100,0)</f>
        <v>66</v>
      </c>
      <c r="PN271" s="118">
        <f>RANK(PH271,PH$9:PH$497,0)</f>
        <v>310</v>
      </c>
      <c r="PO271" s="115">
        <f>RANK(PI271,PI$9:PI$497,0)</f>
        <v>218</v>
      </c>
      <c r="PP271" s="115">
        <f>RANK(PJ271,PJ$9:PJ$497,0)</f>
        <v>276</v>
      </c>
      <c r="PQ271" s="115">
        <f>RANK(PK271,PK$9:PK$497,0)</f>
        <v>305</v>
      </c>
      <c r="PR271" s="115">
        <f>RANK(PL271,PL$9:PL$497,0)</f>
        <v>148</v>
      </c>
      <c r="PS271" s="119">
        <f>RANK(PM271,PM$9:PM$497,0)</f>
        <v>62</v>
      </c>
      <c r="PT271" s="120">
        <f>ROUND(FZ271/MAX(FZ$9:FZ$497)*100,0)</f>
        <v>33</v>
      </c>
      <c r="PU271" s="115">
        <f>ROUND(GA271/MAX(GA$9:GA$497)*100,0)</f>
        <v>38</v>
      </c>
      <c r="PV271" s="115">
        <f>ROUND(GB271/MAX(GB$9:GB$497)*100,0)</f>
        <v>9</v>
      </c>
      <c r="PW271" s="115">
        <f>ROUND(GC271/MAX(GC$9:GC$497)*100,0)</f>
        <v>28</v>
      </c>
      <c r="PX271" s="115">
        <f>ROUND(GD271/MAX(GD$9:GD$497)*100,0)</f>
        <v>31</v>
      </c>
      <c r="PY271" s="115">
        <f>ROUND(GE271/MAX(GE$9:GE$497)*100,0)</f>
        <v>67</v>
      </c>
      <c r="PZ271" s="115">
        <f>ROUND(GF271/MAX(GF$9:GF$497)*100,0)</f>
        <v>12</v>
      </c>
      <c r="QA271" s="116">
        <f>ROUND(GG271/MAX(GG$9:GG$497)*100,0)</f>
        <v>20</v>
      </c>
      <c r="QB271" s="115">
        <f>ROUND(GH271/MAX(GH$9:GH$497)*100,0)</f>
        <v>31</v>
      </c>
      <c r="QC271" s="121">
        <f>ROUND(GI271/MAX(GI$9:GI$497)*100,0)</f>
        <v>16</v>
      </c>
      <c r="QD271" s="120">
        <f>ROUND(AVERAGEIF($ES$9:$ES$497,$ES271,PT$9:PT$497),0)</f>
        <v>51</v>
      </c>
      <c r="QE271" s="120">
        <f>ROUND(AVERAGEIF($ES$9:$ES$497,$ES271,PU$9:PU$497),0)</f>
        <v>54</v>
      </c>
      <c r="QF271" s="120">
        <f>ROUND(AVERAGEIF($ES$9:$ES$497,$ES271,PV$9:PV$497),0)</f>
        <v>30</v>
      </c>
      <c r="QG271" s="120">
        <f>ROUND(AVERAGEIF($ES$9:$ES$497,$ES271,PW$9:PW$497),0)</f>
        <v>36</v>
      </c>
      <c r="QH271" s="120">
        <f>ROUND(AVERAGEIF($ES$9:$ES$497,$ES271,PX$9:PX$497),0)</f>
        <v>21</v>
      </c>
      <c r="QI271" s="120">
        <f>ROUND(AVERAGEIF($ES$9:$ES$497,$ES271,PY$9:PY$497),0)</f>
        <v>51</v>
      </c>
      <c r="QJ271" s="120">
        <f>ROUND(AVERAGEIF($ES$9:$ES$497,$ES271,PZ$9:PZ$497),0)</f>
        <v>21</v>
      </c>
      <c r="QK271" s="120">
        <f>ROUND(AVERAGEIF($ES$9:$ES$497,$ES271,QA$9:QA$497),0)</f>
        <v>23</v>
      </c>
      <c r="QL271" s="120">
        <f>ROUND(AVERAGEIF($ES$9:$ES$497,$ES271,QB$9:QB$497),0)</f>
        <v>35</v>
      </c>
      <c r="QM271" s="120">
        <f>ROUND(AVERAGEIF($ES$9:$ES$497,$ES271,QC$9:QC$497),0)</f>
        <v>27</v>
      </c>
      <c r="QN271" s="114">
        <f t="shared" si="572"/>
        <v>250</v>
      </c>
      <c r="QO271" s="115">
        <f t="shared" si="573"/>
        <v>338</v>
      </c>
      <c r="QP271" s="115">
        <f t="shared" si="574"/>
        <v>374</v>
      </c>
      <c r="QQ271" s="115">
        <f t="shared" si="575"/>
        <v>310</v>
      </c>
      <c r="QR271" s="115">
        <f t="shared" si="576"/>
        <v>466</v>
      </c>
      <c r="QS271" s="119">
        <f t="shared" si="577"/>
        <v>478</v>
      </c>
      <c r="QT271" s="114">
        <f>ROUND((QN271-MIN(QN$9:QN$497))/(MAX(QN$9:QN$497)-MIN(QN$9:QN$497))*100,0)</f>
        <v>4</v>
      </c>
      <c r="QU271" s="115">
        <f>ROUND((QO271-MIN(QO$9:QO$497))/(MAX(QO$9:QO$497)-MIN(QO$9:QO$497))*100,0)</f>
        <v>18</v>
      </c>
      <c r="QV271" s="115">
        <f>ROUND((QP271-MIN(QP$9:QP$497))/(MAX(QP$9:QP$497)-MIN(QP$9:QP$497))*100,0)</f>
        <v>3</v>
      </c>
      <c r="QW271" s="115">
        <f>ROUND((QQ271-MIN(QQ$9:QQ$497))/(MAX(QQ$9:QQ$497)-MIN(QQ$9:QQ$497))*100,0)</f>
        <v>3</v>
      </c>
      <c r="QX271" s="115">
        <f>ROUND((QR271-MIN(QR$9:QR$497))/(MAX(QR$9:QR$497)-MIN(QR$9:QR$497))*100,0)</f>
        <v>38</v>
      </c>
      <c r="QY271" s="115">
        <f>ROUND((QS271-MIN(QS$9:QS$497))/(MAX(QS$9:QS$497)-MIN(QS$9:QS$497))*100,0)</f>
        <v>60</v>
      </c>
      <c r="QZ271" s="114">
        <f>RANK(QN271,QN$9:QN$497,0)</f>
        <v>427</v>
      </c>
      <c r="RA271" s="115">
        <f>RANK(QO271,QO$9:QO$497,0)</f>
        <v>297</v>
      </c>
      <c r="RB271" s="115">
        <f>RANK(QP271,QP$9:QP$497,0)</f>
        <v>427</v>
      </c>
      <c r="RC271" s="115">
        <f>RANK(QQ271,QQ$9:QQ$497,0)</f>
        <v>427</v>
      </c>
      <c r="RD271" s="115">
        <f>RANK(QR271,QR$9:QR$497,0)</f>
        <v>298</v>
      </c>
      <c r="RE271" s="115">
        <f>RANK(QS271,QS$9:QS$497,0)</f>
        <v>57</v>
      </c>
      <c r="RF271" s="122"/>
      <c r="RG271" s="115">
        <f>($RH$3*(IH271+IJ271)*100*100/MAX(EX$9:EX$497)*$RO$3) +($RH$3*(II271+IJ271)*100*100/MAX(EX$9:EX$497)*$RO$4) + ($RH$3*IK271*100*100/MAX(EX$9:EX$497)*0.098)</f>
        <v>0</v>
      </c>
      <c r="RH271" s="115">
        <f>($RH$4*IL271*100*100/MAX(EZ$9:EZ$497))*$RQ$3</f>
        <v>0</v>
      </c>
      <c r="RI271" s="115">
        <f>($RH$3*IM271*100*100/MAX(EY$9:EY$497))*$RQ$4</f>
        <v>0</v>
      </c>
      <c r="RJ271" s="115">
        <f>($RH$3*IN271*100*100/MAX(EX$9:EX$497))</f>
        <v>0</v>
      </c>
      <c r="RK271" s="115">
        <f>($RH$4*IO271*100*100/MAX(EZ$9:EZ$497))*$RQ$3</f>
        <v>0</v>
      </c>
      <c r="RL271" s="115">
        <f>(($RL$4*IP271*100*((100/MAX(EX$9:EX$497)+100/MAX(EZ$9:EZ$497))/2))+($RL$4*IQ271*100*((100/MAX(EX$9:EX$497)+100/MAX(EZ$9:EZ$497))/2))+($RL$4*IR271*100*((100/MAX(EX$9:EX$497)+100/MAX(EZ$9:EZ$497))/2))+($RL$4*IS271*100*((100/MAX(EX$9:EX$497)+100/MAX(EZ$9:EZ$497))/2))+($RL$4*IT271*100*((100/MAX(EX$9:EX$497)+100/MAX(EZ$9:EZ$497))/2))+($RL$4*IU271*100*((100/MAX(EX$9:EX$497)+100/MAX(EZ$9:EZ$497))/2))+($RL$4*IV271*100*((100/MAX(EX$9:EX$497)+100/MAX(EZ$9:EZ$497))/2))+($RL$4*IW271*100*((100/MAX(EX$9:EX$497)+100/MAX(EZ$9:EZ$497))/2)))*$RS$3</f>
        <v>0</v>
      </c>
      <c r="RM271" s="115">
        <f>(($RH$3*IX271*100*100/MAX(EX$9:EX$497))+($RH$3*IY271*100*100/MAX(EX$9:EX$497))+($RH$3*IZ271*100*100/MAX(EX$9:EX$497))+($RH$3*JA271*100*100/MAX(EX$9:EX$497))+($RH$3*JB271*100*100/MAX(EX$9:EX$497))+($RH$3*JC271*100*100/MAX(EX$9:EX$497))+($RH$3*JD271*100*100/MAX(EX$9:EX$497))+($RH$3*JE271*100*100/MAX(EX$9:EX$497)))*$RS$4</f>
        <v>0</v>
      </c>
      <c r="RN271" s="115">
        <f>(($RH$4*JF271*100*100/MAX(EZ$9:EZ$497)) + ($RH$4*JG271*100*100/MAX(EZ$9:EZ$497)) + ($RH$4*JH271*100*100/MAX(EZ$9:EZ$497)) + ($RH$4*JI271*100*100/MAX(EZ$9:EZ$497)) + ($RH$4*JJ271*100*100/MAX(EZ$9:EZ$497)) + ($RH$4*JK271*100*100/MAX(EZ$9:EZ$497)) + ($RH$4*JL271*100*100/MAX(EZ$9:EZ$497)) + ($RH$4*JM271*100*100/MAX(EZ$9:EZ$497)))*$RU$3</f>
        <v>0</v>
      </c>
      <c r="RO271" s="115">
        <f>(($RL$4*JN271*100*((100/MAX(EX$9:EX$497)+100/MAX(EZ$9:EZ$497))/2))+($RL$4*JO271*100*((100/MAX(EX$9:EX$497)+100/MAX(EZ$9:EZ$497))/2))+($RL$4*JP271*100*((100/MAX(EX$9:EX$497)+100/MAX(EZ$9:EZ$497))/2))+($RL$4*JQ271*100*((100/MAX(EX$9:EX$497)+100/MAX(EZ$9:EZ$497))/2))+($RL$4*JR271*100*((100/MAX(EX$9:EX$497)+100/MAX(EZ$9:EZ$497))/2))+($RL$4*JS271*100*((100/MAX(EX$9:EX$497)+100/MAX(EZ$9:EZ$497))/2))+($RL$4*JT271*100*((100/MAX(EX$9:EX$497)+100/MAX(EZ$9:EZ$497))/2))+($RL$4*JU271*100*((100/MAX(EX$9:EX$497)+100/MAX(EZ$9:EZ$497))/2))+($RL$4*JV271*100*((100/MAX(EX$9:EX$497)+100/MAX(EZ$9:EZ$497))/2))+($RL$4*JW271*100*((100/MAX(EX$9:EX$497)+100/MAX(EZ$9:EZ$497))/2))+($RL$4*JX271*100*((100/MAX(EX$9:EX$497)+100/MAX(EZ$9:EZ$497))/2))+($RL$4*JY271*100*((100/MAX(EX$9:EX$497)+100/MAX(EZ$9:EZ$497))/2))+($RL$4*JZ271*100*((100/MAX(EX$9:EX$497)+100/MAX(EZ$9:EZ$497))/2)))*$RW$3/2</f>
        <v>0</v>
      </c>
      <c r="RP271" s="119">
        <f>($RJ$3*KA271*100*100/MAX(FA$9:FA$497)) + ($RJ$3*KB271*100*100/MAX(FA$9:FA$497)/2) + ($RJ$3*KC271*100*100/MAX(FA$9:FA$497)/2) + ($RJ$3*KD271*100*100/MAX(FA$9:FA$497)/4) + ($RJ$3*KE271*100*100/MAX(FA$9:FA$497)/4)</f>
        <v>28.761061946902654</v>
      </c>
      <c r="RQ271" s="118">
        <f>($RL$4*KF271*100*((100/MAX(EX$9:EX$497)+100/MAX(EZ$9:EZ$497)))) * ($RO$3/2) + (($RL$4*KG271*100*((100/MAX(EX$9:EX$497)+100/MAX(EZ$9:EZ$497))))+($RL$4*KH271*100*((100/MAX(EX$9:EX$497)+100/MAX(EZ$9:EZ$497))))+($RL$4*KI271*100*((100/MAX(EX$9:EX$497)+100/MAX(EZ$9:EZ$497))))+($RL$4*KJ271*100*((100/MAX(EX$9:EX$497)+100/MAX(EZ$9:EZ$497))))+($RL$4*KK271*100*((100/MAX(EX$9:EX$497)+100/MAX(EZ$9:EZ$497))))+($RL$4*KL271*100*((100/MAX(EX$9:EX$497)+100/MAX(EZ$9:EZ$497))))+($RL$4*KM271*100*((100/MAX(EX$9:EX$497)+100/MAX(EZ$9:EZ$497))))+($RL$4*KN271*100*((100/MAX(EX$9:EX$497)+100/MAX(EZ$9:EZ$497))))+($RL$4*KO271*100*((100/MAX(EX$9:EX$497)+100/MAX(EZ$9:EZ$497))))+($RL$4*KP271*100*((100/MAX(EX$9:EX$497)+100/MAX(EZ$9:EZ$497))))+($RL$4*KQ271*100*((100/MAX(EX$9:EX$497)+100/MAX(EZ$9:EZ$497))))+($RL$4*KR271*100*((100/MAX(EX$9:EX$497)+100/MAX(EZ$9:EZ$497))))+($RL$4*KS271*100*((100/MAX(EX$9:EX$497)+100/MAX(EZ$9:EZ$497))))+($RL$4*KV271*100*((100/MAX(EX$9:EX$497)+100/MAX(EZ$9:EZ$497))))) * (($RO$3+$RO$4)/6)</f>
        <v>0</v>
      </c>
      <c r="RR271" s="115">
        <f>(($RL$4*KW271*100*((100/MAX(EX$9:EX$497)+100/MAX(EZ$9:EZ$497))))) * ($RO$3/2) + (($RL$4*KX271*100*((100/MAX(EX$9:EX$497)+100/MAX(EZ$9:EZ$497))))+($RL$4*KY271*100*((100/MAX(EX$9:EX$497)+100/MAX(EZ$9:EZ$497))))+($RL$4*KZ271*100*((100/MAX(EX$9:EX$497)+100/MAX(EZ$9:EZ$497))))+($RL$4*LA271*100*((100/MAX(EX$9:EX$497)+100/MAX(EZ$9:EZ$497))))+($RL$4*LB271*100*((100/MAX(EX$9:EX$497)+100/MAX(EZ$9:EZ$497))))+($RL$4*LC271*100*((100/MAX(EX$9:EX$497)+100/MAX(EZ$9:EZ$497))))) * (($RO$3+$RO$4)/6)</f>
        <v>0</v>
      </c>
      <c r="RS271" s="119">
        <f>(($RL$4*LD271*100*((100/MAX(EX$9:EX$497)+100/MAX(EZ$9:EZ$497))))+($RL$4*LE271*100*((100/MAX(EX$9:EX$497)+100/MAX(EZ$9:EZ$497))))) * (($RO$3+$RO$4)/6)</f>
        <v>0</v>
      </c>
      <c r="RT271" s="118">
        <f>($RJ$4*LH271*100*(100/MAX(EV$9:EV$497)))+($RJ$4*LI271*100*(100/MAX(EV$9:EV$497)))</f>
        <v>0</v>
      </c>
      <c r="RU271" s="119">
        <f>($RJ$4*LJ271*(100/MAX(EV$9:EV$497)))/2 + ($RL$3*LK271*(100/MAX(EW$9:EW$497))) + ($RJ$4*LL271*(100/MAX(EV$9:EV$497)))/4 + ($RL$3*LM271*(100/MAX(EW$9:EW$497)))</f>
        <v>0</v>
      </c>
      <c r="RV271" s="118">
        <f>($RJ$4*LN271*100*100/MAX(EV$9:EV$497)/2)+($RJ$4*LO271*100*100/MAX(EV$9:EV$497)/2)+($RJ$4*LP271*100*100/MAX(EV$9:EV$497))+($RJ$4*LQ271*100*100/MAX(EV$9:EV$497))+($RJ$4*LR271*100*100/MAX(EV$9:EV$497))</f>
        <v>0</v>
      </c>
      <c r="RW271" s="115">
        <f>($RJ$4*LS271*100*100/MAX(EV$9:EV$497)) + (($RJ$4*LT271*100*100/MAX(EV$9:EV$497))+($RJ$4*LU271*100*100/MAX(EV$9:EV$497))+($RJ$4*LV271*100*100/MAX(EV$9:EV$497))+($RJ$4*LW271*100*100/MAX(EV$9:EV$497))+($RJ$4*LX271*100*100/MAX(EV$9:EV$497))+($RJ$4*LY271*100*100/MAX(EV$9:EV$497))+($RJ$4*LZ271*100*100/MAX(EV$9:EV$497))+($RJ$4*MA271*100*100/MAX(EV$9:EV$497)))/2</f>
        <v>0</v>
      </c>
      <c r="RX271" s="119">
        <f>($RJ$4*MB271*100*100/MAX(EV$9:EV$497))+($RJ$4*MC271*100*100/MAX(EV$9:EV$497))+($RJ$4*MD271*100*100/MAX(EV$9:EV$497))+($RJ$4*ME271*100*100/MAX(EV$9:EV$497))+($RJ$4*MF271*100*100/MAX(EV$9:EV$497))+($RJ$4*MG271*100*100/MAX(EV$9:EV$497))+($RJ$4*MH271*100*100/MAX(EV$9:EV$497))+($RJ$4*MI271*100*100/MAX(EV$9:EV$497))+($RJ$4*MJ271*100*100/MAX(EV$9:EV$497))+($RJ$4*MK271*100*100/MAX(EV$9:EV$497))+($RJ$4*ML271*100*100/MAX(EV$9:EV$497))+($RJ$4*MM271*100*100/MAX(EV$9:EV$497))+($RJ$4*MN271*100*100/MAX(EV$9:EV$497))</f>
        <v>0</v>
      </c>
      <c r="RY271" s="118">
        <f>($RJ$4*MQ271*100*100/MAX(EV$9:EV$497))/2 + (($RJ$4*MR271*100*100/MAX(EV$9:EV$497))+($RJ$4*MS271*100*100/MAX(EV$9:EV$497))+($RJ$4*MT271*100*100/MAX(EV$9:EV$497))+($RJ$4*MU271*100*100/MAX(EV$9:EV$497))+($RJ$4*MV271*100*100/MAX(EV$9:EV$497))+($RJ$4*MW271*100*100/MAX(EV$9:EV$497))+($RJ$4*MX271*100*100/MAX(EV$9:EV$497))+($RJ$4*MY271*100*100/MAX(EV$9:EV$497))+($RJ$4*MZ271*100*100/MAX(EV$9:EV$497))+($RJ$4*NA271*100*100/MAX(EV$9:EV$497))+($RJ$4*NB271*100*100/MAX(EV$9:EV$497))+($RJ$4*NC271*100*100/MAX(EV$9:EV$497))+($RJ$4*ND271*100*100/MAX(EV$9:EV$497))+($RJ$4*NG271*100*100/MAX(EV$9:EV$497)))/4</f>
        <v>2.106741573033708</v>
      </c>
      <c r="RZ271" s="115">
        <f>($RJ$4*NH271*100*100/MAX(EV$9:EV$497))/2 + (($RJ$4*NI271*100*100/MAX(EV$9:EV$497))+($RJ$4*NJ271*100*100/MAX(EV$9:EV$497))+($RJ$4*NK271*100*100/MAX(EV$9:EV$497))+($RJ$4*NL271*100*100/MAX(EV$9:EV$497))+($RJ$4*NM271*100*100/MAX(EV$9:EV$497))+($RJ$4*NN271*100*100/MAX(EV$9:EV$497)))/4</f>
        <v>2.106741573033708</v>
      </c>
      <c r="SA271" s="117">
        <f>(($RJ$4*NO271*100*100/MAX(EV$9:EV$497))+($RJ$4*NP271*100*100/MAX(EV$9:EV$497)))/4</f>
        <v>0</v>
      </c>
      <c r="SB271" s="118">
        <f t="shared" si="578"/>
        <v>32.974545092970068</v>
      </c>
      <c r="SC271" s="115">
        <f t="shared" si="579"/>
        <v>0.84269662921348321</v>
      </c>
      <c r="SD271" s="115">
        <f t="shared" si="580"/>
        <v>1.053370786516854</v>
      </c>
      <c r="SE271" s="115">
        <f t="shared" si="581"/>
        <v>0.84269662921348321</v>
      </c>
      <c r="SF271" s="115">
        <f t="shared" si="582"/>
        <v>1.053370786516854</v>
      </c>
      <c r="SG271" s="115">
        <f t="shared" si="583"/>
        <v>61.735607039872725</v>
      </c>
      <c r="SH271" s="115">
        <f>ROUND(SB271/MAX(SB$9:SB$497)*100,0)</f>
        <v>42</v>
      </c>
      <c r="SI271" s="115">
        <f>ROUND(SC271/MAX(SC$9:SC$497)*100,0)</f>
        <v>1</v>
      </c>
      <c r="SJ271" s="115">
        <f>ROUND(SD271/MAX(SD$9:SD$497)*100,0)</f>
        <v>2</v>
      </c>
      <c r="SK271" s="115">
        <f>ROUND(SE271/MAX(SE$9:SE$497)*100,0)</f>
        <v>1</v>
      </c>
      <c r="SL271" s="115">
        <f>ROUND(SF271/MAX(SF$9:SF$497)*100,0)</f>
        <v>3</v>
      </c>
      <c r="SM271" s="121">
        <f>ROUND(SG271/MAX(SG$9:SG$497)*100,0)</f>
        <v>59</v>
      </c>
      <c r="SN271" s="115">
        <f>ROUND(AVERAGEIF($ES$9:$ES$497,$ES271,SH$9:SH$497),0)</f>
        <v>29</v>
      </c>
      <c r="SO271" s="115">
        <f>ROUND(AVERAGEIF($ES$9:$ES$497,$ES271,SI$9:SI$497),0)</f>
        <v>3</v>
      </c>
      <c r="SP271" s="115">
        <f>ROUND(AVERAGEIF($ES$9:$ES$497,$ES271,SJ$9:SJ$497),0)</f>
        <v>5</v>
      </c>
      <c r="SQ271" s="115">
        <f>ROUND(AVERAGEIF($ES$9:$ES$497,$ES271,SK$9:SK$497),0)</f>
        <v>2</v>
      </c>
      <c r="SR271" s="115">
        <f>ROUND(AVERAGEIF($ES$9:$ES$497,$ES271,SL$9:SL$497),0)</f>
        <v>4</v>
      </c>
      <c r="SS271" s="121">
        <f>ROUND(AVERAGEIF($ES$9:$ES$497,$ES271,SM$9:SM$497),0)</f>
        <v>36</v>
      </c>
      <c r="ST271" s="114">
        <f>RANK(SB271,SB$9:SB$497,0)</f>
        <v>112</v>
      </c>
      <c r="SU271" s="115">
        <f>RANK(SC271,SC$9:SC$497,0)</f>
        <v>237</v>
      </c>
      <c r="SV271" s="115">
        <f>RANK(SD271,SD$9:SD$497,0)</f>
        <v>216</v>
      </c>
      <c r="SW271" s="115">
        <f>RANK(SE271,SE$9:SE$497,0)</f>
        <v>237</v>
      </c>
      <c r="SX271" s="115">
        <f>RANK(SF271,SF$9:SF$497,0)</f>
        <v>199</v>
      </c>
      <c r="SY271" s="115">
        <f>RANK(SG271,SG$9:SG$497,0)</f>
        <v>31</v>
      </c>
      <c r="SZ271" s="115">
        <f>COUNTIFS(SB$9:SB$497,"&gt;"&amp;SB271,$ES$9:$ES$497,$ES271)+1</f>
        <v>33</v>
      </c>
      <c r="TA271" s="115">
        <f>COUNTIFS(SC$9:SC$497,"&gt;"&amp;SC271,$ES$9:$ES$497,$ES271)+1</f>
        <v>27</v>
      </c>
      <c r="TB271" s="115">
        <f>COUNTIFS(SD$9:SD$497,"&gt;"&amp;SD271,$ES$9:$ES$497,$ES271)+1</f>
        <v>30</v>
      </c>
      <c r="TC271" s="115">
        <f>COUNTIFS(SE$9:SE$497,"&gt;"&amp;SE271,$ES$9:$ES$497,$ES271)+1</f>
        <v>27</v>
      </c>
      <c r="TD271" s="115">
        <f>COUNTIFS(SF$9:SF$497,"&gt;"&amp;SF271,$ES$9:$ES$497,$ES271)+1</f>
        <v>27</v>
      </c>
      <c r="TE271" s="117">
        <f>COUNTIFS(SG$9:SG$497,"&gt;"&amp;SG271,$ES$9:$ES$497,$ES271)+1</f>
        <v>29</v>
      </c>
      <c r="TF271" s="118">
        <f t="shared" si="584"/>
        <v>108</v>
      </c>
      <c r="TG271" s="115">
        <f t="shared" si="585"/>
        <v>30</v>
      </c>
      <c r="TH271" s="115">
        <f t="shared" si="586"/>
        <v>42</v>
      </c>
      <c r="TI271" s="115">
        <f t="shared" si="587"/>
        <v>39</v>
      </c>
      <c r="TJ271" s="115">
        <f t="shared" si="588"/>
        <v>32</v>
      </c>
      <c r="TK271" s="115">
        <f t="shared" si="589"/>
        <v>118</v>
      </c>
      <c r="TL271" s="117">
        <f t="shared" si="590"/>
        <v>125</v>
      </c>
      <c r="TM271" s="118">
        <f>ROUND(TF271/MAX(TF$9:TF$497)*100,0)</f>
        <v>60</v>
      </c>
      <c r="TN271" s="115">
        <f>ROUND(TG271/MAX(TG$9:TG$497)*100,0)</f>
        <v>16</v>
      </c>
      <c r="TO271" s="115">
        <f>ROUND(TH271/MAX(TH$9:TH$497)*100,0)</f>
        <v>23</v>
      </c>
      <c r="TP271" s="115">
        <f>ROUND(TI271/MAX(TI$9:TI$497)*100,0)</f>
        <v>22</v>
      </c>
      <c r="TQ271" s="115">
        <f>ROUND(TJ271/MAX(TJ$9:TJ$497)*100,0)</f>
        <v>16</v>
      </c>
      <c r="TR271" s="115">
        <f>ROUND(TK271/MAX(TK$9:TK$497)*100,0)</f>
        <v>60</v>
      </c>
      <c r="TS271" s="119">
        <f>ROUND(TL271/MAX(TL$9:TL$497)*100,0)</f>
        <v>64</v>
      </c>
      <c r="TT271" s="120">
        <f>RANK(TM271,TM$9:TM$497,0)</f>
        <v>101</v>
      </c>
      <c r="TU271" s="115">
        <f>RANK(TN271,TN$9:TN$497,0)</f>
        <v>329</v>
      </c>
      <c r="TV271" s="115">
        <f>RANK(TO271,TO$9:TO$497,0)</f>
        <v>230</v>
      </c>
      <c r="TW271" s="115">
        <f>RANK(TP271,TP$9:TP$497,0)</f>
        <v>289</v>
      </c>
      <c r="TX271" s="115">
        <f>RANK(TQ271,TQ$9:TQ$497,0)</f>
        <v>309</v>
      </c>
      <c r="TY271" s="115">
        <f>RANK(TR271,TR$9:TR$497,0)</f>
        <v>23</v>
      </c>
      <c r="TZ271" s="121">
        <f>RANK(TS271,TS$9:TS$497,0)</f>
        <v>21</v>
      </c>
      <c r="UA271" s="132"/>
      <c r="UB271" s="7" t="s">
        <v>1</v>
      </c>
    </row>
    <row r="272" spans="1:548" x14ac:dyDescent="0.15">
      <c r="A272" s="183">
        <v>264</v>
      </c>
      <c r="B272" s="200" t="s">
        <v>1174</v>
      </c>
      <c r="C272" s="143"/>
      <c r="D272" s="143"/>
      <c r="E272" s="161" t="s">
        <v>518</v>
      </c>
      <c r="F272" s="65">
        <v>87</v>
      </c>
      <c r="G272" s="65" t="s">
        <v>908</v>
      </c>
      <c r="H272" s="144" t="s">
        <v>1005</v>
      </c>
      <c r="I272" s="66" t="s">
        <v>521</v>
      </c>
      <c r="J272" s="67" t="s">
        <v>521</v>
      </c>
      <c r="K272" s="67" t="s">
        <v>521</v>
      </c>
      <c r="L272" s="67" t="s">
        <v>521</v>
      </c>
      <c r="M272" s="67" t="s">
        <v>521</v>
      </c>
      <c r="N272" s="67" t="s">
        <v>521</v>
      </c>
      <c r="O272" s="67" t="s">
        <v>521</v>
      </c>
      <c r="P272" s="67" t="s">
        <v>521</v>
      </c>
      <c r="Q272" s="67" t="s">
        <v>521</v>
      </c>
      <c r="R272" s="68" t="s">
        <v>521</v>
      </c>
      <c r="S272" s="69" t="s">
        <v>521</v>
      </c>
      <c r="T272" s="67" t="s">
        <v>521</v>
      </c>
      <c r="U272" s="67" t="s">
        <v>521</v>
      </c>
      <c r="V272" s="67" t="s">
        <v>521</v>
      </c>
      <c r="W272" s="67" t="s">
        <v>521</v>
      </c>
      <c r="X272" s="67" t="s">
        <v>521</v>
      </c>
      <c r="Y272" s="67" t="s">
        <v>521</v>
      </c>
      <c r="Z272" s="67" t="s">
        <v>521</v>
      </c>
      <c r="AA272" s="67" t="s">
        <v>521</v>
      </c>
      <c r="AB272" s="68" t="s">
        <v>521</v>
      </c>
      <c r="AC272" s="69" t="s">
        <v>521</v>
      </c>
      <c r="AD272" s="67" t="s">
        <v>521</v>
      </c>
      <c r="AE272" s="67" t="s">
        <v>521</v>
      </c>
      <c r="AF272" s="67" t="s">
        <v>521</v>
      </c>
      <c r="AG272" s="67" t="s">
        <v>521</v>
      </c>
      <c r="AH272" s="67" t="s">
        <v>521</v>
      </c>
      <c r="AI272" s="67" t="s">
        <v>521</v>
      </c>
      <c r="AJ272" s="67" t="s">
        <v>521</v>
      </c>
      <c r="AK272" s="67" t="s">
        <v>521</v>
      </c>
      <c r="AL272" s="68" t="s">
        <v>521</v>
      </c>
      <c r="AM272" s="69" t="s">
        <v>521</v>
      </c>
      <c r="AN272" s="67" t="s">
        <v>521</v>
      </c>
      <c r="AO272" s="67" t="s">
        <v>521</v>
      </c>
      <c r="AP272" s="67" t="s">
        <v>521</v>
      </c>
      <c r="AQ272" s="67" t="s">
        <v>521</v>
      </c>
      <c r="AR272" s="67" t="s">
        <v>521</v>
      </c>
      <c r="AS272" s="67" t="s">
        <v>521</v>
      </c>
      <c r="AT272" s="67" t="s">
        <v>521</v>
      </c>
      <c r="AU272" s="67" t="s">
        <v>521</v>
      </c>
      <c r="AV272" s="68" t="s">
        <v>521</v>
      </c>
      <c r="AW272" s="69" t="s">
        <v>521</v>
      </c>
      <c r="AX272" s="67" t="s">
        <v>521</v>
      </c>
      <c r="AY272" s="67" t="s">
        <v>521</v>
      </c>
      <c r="AZ272" s="67" t="s">
        <v>521</v>
      </c>
      <c r="BA272" s="67" t="s">
        <v>521</v>
      </c>
      <c r="BB272" s="67" t="s">
        <v>521</v>
      </c>
      <c r="BC272" s="67" t="s">
        <v>521</v>
      </c>
      <c r="BD272" s="67" t="s">
        <v>521</v>
      </c>
      <c r="BE272" s="67" t="s">
        <v>521</v>
      </c>
      <c r="BF272" s="68" t="s">
        <v>521</v>
      </c>
      <c r="BG272" s="69" t="s">
        <v>521</v>
      </c>
      <c r="BH272" s="67" t="s">
        <v>521</v>
      </c>
      <c r="BI272" s="67" t="s">
        <v>521</v>
      </c>
      <c r="BJ272" s="67" t="s">
        <v>521</v>
      </c>
      <c r="BK272" s="67" t="s">
        <v>521</v>
      </c>
      <c r="BL272" s="67" t="s">
        <v>521</v>
      </c>
      <c r="BM272" s="67" t="s">
        <v>521</v>
      </c>
      <c r="BN272" s="67" t="s">
        <v>521</v>
      </c>
      <c r="BO272" s="67" t="s">
        <v>521</v>
      </c>
      <c r="BP272" s="68" t="s">
        <v>521</v>
      </c>
      <c r="BQ272" s="70" t="s">
        <v>521</v>
      </c>
      <c r="BR272" s="67" t="s">
        <v>521</v>
      </c>
      <c r="BS272" s="67" t="s">
        <v>521</v>
      </c>
      <c r="BT272" s="67" t="s">
        <v>521</v>
      </c>
      <c r="BU272" s="67" t="s">
        <v>521</v>
      </c>
      <c r="BV272" s="67" t="s">
        <v>521</v>
      </c>
      <c r="BW272" s="67" t="s">
        <v>521</v>
      </c>
      <c r="BX272" s="67" t="s">
        <v>521</v>
      </c>
      <c r="BY272" s="67" t="s">
        <v>521</v>
      </c>
      <c r="BZ272" s="68" t="s">
        <v>521</v>
      </c>
      <c r="CA272" s="69" t="s">
        <v>521</v>
      </c>
      <c r="CB272" s="67" t="s">
        <v>521</v>
      </c>
      <c r="CC272" s="67" t="s">
        <v>521</v>
      </c>
      <c r="CD272" s="67" t="s">
        <v>521</v>
      </c>
      <c r="CE272" s="67" t="s">
        <v>521</v>
      </c>
      <c r="CF272" s="67" t="s">
        <v>521</v>
      </c>
      <c r="CG272" s="67" t="s">
        <v>521</v>
      </c>
      <c r="CH272" s="67" t="s">
        <v>521</v>
      </c>
      <c r="CI272" s="67" t="s">
        <v>521</v>
      </c>
      <c r="CJ272" s="68" t="s">
        <v>521</v>
      </c>
      <c r="CK272" s="69" t="s">
        <v>521</v>
      </c>
      <c r="CL272" s="67" t="s">
        <v>521</v>
      </c>
      <c r="CM272" s="67" t="s">
        <v>521</v>
      </c>
      <c r="CN272" s="67" t="s">
        <v>521</v>
      </c>
      <c r="CO272" s="67" t="s">
        <v>521</v>
      </c>
      <c r="CP272" s="67" t="s">
        <v>521</v>
      </c>
      <c r="CQ272" s="67" t="s">
        <v>521</v>
      </c>
      <c r="CR272" s="67" t="s">
        <v>521</v>
      </c>
      <c r="CS272" s="67" t="s">
        <v>521</v>
      </c>
      <c r="CT272" s="68" t="s">
        <v>521</v>
      </c>
      <c r="CU272" s="69" t="s">
        <v>521</v>
      </c>
      <c r="CV272" s="67" t="s">
        <v>521</v>
      </c>
      <c r="CW272" s="67" t="s">
        <v>521</v>
      </c>
      <c r="CX272" s="67" t="s">
        <v>521</v>
      </c>
      <c r="CY272" s="67" t="s">
        <v>521</v>
      </c>
      <c r="CZ272" s="67" t="s">
        <v>521</v>
      </c>
      <c r="DA272" s="67" t="s">
        <v>521</v>
      </c>
      <c r="DB272" s="67" t="s">
        <v>521</v>
      </c>
      <c r="DC272" s="67" t="s">
        <v>521</v>
      </c>
      <c r="DD272" s="68" t="s">
        <v>521</v>
      </c>
      <c r="DE272" s="69" t="s">
        <v>521</v>
      </c>
      <c r="DF272" s="71" t="s">
        <v>521</v>
      </c>
      <c r="DG272" s="67" t="s">
        <v>521</v>
      </c>
      <c r="DH272" s="67" t="s">
        <v>521</v>
      </c>
      <c r="DI272" s="67" t="s">
        <v>521</v>
      </c>
      <c r="DJ272" s="67" t="s">
        <v>521</v>
      </c>
      <c r="DK272" s="67" t="s">
        <v>521</v>
      </c>
      <c r="DL272" s="67" t="s">
        <v>521</v>
      </c>
      <c r="DM272" s="67" t="s">
        <v>521</v>
      </c>
      <c r="DN272" s="68" t="s">
        <v>521</v>
      </c>
      <c r="DO272" s="70" t="s">
        <v>521</v>
      </c>
      <c r="DP272" s="71" t="s">
        <v>521</v>
      </c>
      <c r="DQ272" s="67" t="s">
        <v>521</v>
      </c>
      <c r="DR272" s="67" t="s">
        <v>521</v>
      </c>
      <c r="DS272" s="67" t="s">
        <v>521</v>
      </c>
      <c r="DT272" s="67" t="s">
        <v>521</v>
      </c>
      <c r="DU272" s="67" t="s">
        <v>521</v>
      </c>
      <c r="DV272" s="67" t="s">
        <v>521</v>
      </c>
      <c r="DW272" s="67" t="s">
        <v>521</v>
      </c>
      <c r="DX272" s="72" t="s">
        <v>521</v>
      </c>
      <c r="DY272" s="146" t="s">
        <v>522</v>
      </c>
      <c r="DZ272" s="74">
        <v>3</v>
      </c>
      <c r="EA272" s="74">
        <v>4</v>
      </c>
      <c r="EB272" s="74">
        <v>5</v>
      </c>
      <c r="EC272" s="75">
        <v>5</v>
      </c>
      <c r="ED272" s="168" t="s">
        <v>522</v>
      </c>
      <c r="EE272" s="74">
        <f t="shared" si="534"/>
        <v>3</v>
      </c>
      <c r="EF272" s="74">
        <f t="shared" si="535"/>
        <v>12</v>
      </c>
      <c r="EG272" s="74">
        <f t="shared" si="536"/>
        <v>60</v>
      </c>
      <c r="EH272" s="77">
        <f t="shared" si="537"/>
        <v>300</v>
      </c>
      <c r="EI272" s="73">
        <v>10</v>
      </c>
      <c r="EJ272" s="147">
        <v>40</v>
      </c>
      <c r="EK272" s="147">
        <v>270</v>
      </c>
      <c r="EL272" s="147">
        <v>900</v>
      </c>
      <c r="EM272" s="158">
        <v>2700</v>
      </c>
      <c r="EN272" s="78">
        <v>1</v>
      </c>
      <c r="EO272" s="79">
        <f t="shared" si="538"/>
        <v>1.3333333333333335</v>
      </c>
      <c r="EP272" s="79">
        <f t="shared" si="539"/>
        <v>2.25</v>
      </c>
      <c r="EQ272" s="79">
        <f t="shared" si="540"/>
        <v>1.5</v>
      </c>
      <c r="ER272" s="80">
        <f t="shared" si="541"/>
        <v>0.9</v>
      </c>
      <c r="ES272" s="128" t="s">
        <v>534</v>
      </c>
      <c r="ET272" s="82"/>
      <c r="EU272" s="83">
        <v>4</v>
      </c>
      <c r="EV272" s="146">
        <v>83</v>
      </c>
      <c r="EW272" s="147">
        <v>35</v>
      </c>
      <c r="EX272" s="147">
        <v>77</v>
      </c>
      <c r="EY272" s="147">
        <v>47</v>
      </c>
      <c r="EZ272" s="147">
        <v>12</v>
      </c>
      <c r="FA272" s="147">
        <v>12</v>
      </c>
      <c r="FB272" s="147">
        <v>70</v>
      </c>
      <c r="FC272" s="147">
        <v>62</v>
      </c>
      <c r="FD272" s="74">
        <f t="shared" si="542"/>
        <v>89</v>
      </c>
      <c r="FE272" s="84">
        <f t="shared" si="543"/>
        <v>139</v>
      </c>
      <c r="FF272" s="73">
        <f>RANK(EV272,$EV$9:$EV$497,0)</f>
        <v>148</v>
      </c>
      <c r="FG272" s="74">
        <f>RANK(EW272,$EW$9:$EW$497,0)</f>
        <v>267</v>
      </c>
      <c r="FH272" s="74">
        <f>RANK(EX272,$EX$9:$EX$497,0)</f>
        <v>62</v>
      </c>
      <c r="FI272" s="74">
        <f>RANK(EY272,$EY$9:$EY$497,0)</f>
        <v>141</v>
      </c>
      <c r="FJ272" s="74">
        <f>RANK(EZ272,$EZ$9:$EZ$497,0)</f>
        <v>297</v>
      </c>
      <c r="FK272" s="74">
        <f>RANK(FA272,$FA$9:$FA$497,0)</f>
        <v>279</v>
      </c>
      <c r="FL272" s="74">
        <f>RANK(FB272,$FB$9:$FB$497,0)</f>
        <v>83</v>
      </c>
      <c r="FM272" s="74">
        <f>RANK(FC272,$FC$9:$FC$497,0)</f>
        <v>120</v>
      </c>
      <c r="FN272" s="74">
        <f>RANK(FD272,$FD$9:$FD$497,0)</f>
        <v>126</v>
      </c>
      <c r="FO272" s="84">
        <f>RANK(FE272,$FE$9:$FE$497,0)</f>
        <v>73</v>
      </c>
      <c r="FP272" s="73">
        <f>COUNTIFS($EV$9:$EV$497,"&gt;"&amp;EV272,$ES$9:$ES$497,ES272)+1</f>
        <v>31</v>
      </c>
      <c r="FQ272" s="74">
        <f>COUNTIFS($EW$9:$EW$497,"&gt;"&amp;EW272,$ES$9:$ES$497,ES272)+1</f>
        <v>30</v>
      </c>
      <c r="FR272" s="74">
        <f>COUNTIFS($EX$9:$EX$497,"&gt;"&amp;EX272,$ES$9:$ES$497,ES272)+1</f>
        <v>32</v>
      </c>
      <c r="FS272" s="74">
        <f>COUNTIFS($EY$9:$EY$497,"&gt;"&amp;EY272,$ES$9:$ES$497,ES272)+1</f>
        <v>25</v>
      </c>
      <c r="FT272" s="74">
        <f>COUNTIFS($EZ$9:$EZ$497,"&gt;"&amp;EZ272,$ES$9:$ES$497,ES272)+1</f>
        <v>27</v>
      </c>
      <c r="FU272" s="74">
        <f>COUNTIFS($FA$9:$FA$497,"&gt;"&amp;FA272,$ES$9:$ES$497,ES272)+1</f>
        <v>26</v>
      </c>
      <c r="FV272" s="74">
        <f>COUNTIFS($FB$9:$FB$497,"&gt;"&amp;FB272,$ES$9:$ES$497,ES272)+1</f>
        <v>21</v>
      </c>
      <c r="FW272" s="74">
        <f>COUNTIFS($FC$9:$FC$497,"&gt;"&amp;FC272,$ES$9:$ES$497,ES272)+1</f>
        <v>36</v>
      </c>
      <c r="FX272" s="74">
        <f>COUNTIFS($FD$9:$FD$497,"&gt;"&amp;FD272,$ES$9:$ES$497,ES272)+1</f>
        <v>32</v>
      </c>
      <c r="FY272" s="84">
        <f>COUNTIFS($FE$9:$FE$497,"&gt;"&amp;FE272,$ES$9:$ES$497,ES272)+1</f>
        <v>33</v>
      </c>
      <c r="FZ272" s="85">
        <f t="shared" si="544"/>
        <v>0.95</v>
      </c>
      <c r="GA272" s="86">
        <f t="shared" si="545"/>
        <v>0.4</v>
      </c>
      <c r="GB272" s="86">
        <f t="shared" si="546"/>
        <v>0.89</v>
      </c>
      <c r="GC272" s="86">
        <f t="shared" si="547"/>
        <v>0.54</v>
      </c>
      <c r="GD272" s="86">
        <f t="shared" si="548"/>
        <v>0.14000000000000001</v>
      </c>
      <c r="GE272" s="86">
        <f t="shared" si="549"/>
        <v>0.14000000000000001</v>
      </c>
      <c r="GF272" s="86">
        <f t="shared" si="550"/>
        <v>0.8</v>
      </c>
      <c r="GG272" s="86">
        <f t="shared" si="551"/>
        <v>0.71</v>
      </c>
      <c r="GH272" s="86">
        <f t="shared" si="552"/>
        <v>1.02</v>
      </c>
      <c r="GI272" s="87">
        <f t="shared" si="553"/>
        <v>1.6</v>
      </c>
      <c r="GJ272" s="85">
        <f>ROUND(((FZ272-AVERAGE(FZ$9:FZ$497))/STDEVP(FZ$9:FZ$497)*10+50),2)</f>
        <v>49.35</v>
      </c>
      <c r="GK272" s="86">
        <f>ROUND(((GA272-AVERAGE(GA$9:GA$497))/STDEVP(GA$9:GA$497)*10+50),2)</f>
        <v>41.32</v>
      </c>
      <c r="GL272" s="86">
        <f>ROUND(((GB272-AVERAGE(GB$9:GB$497))/STDEVP(GB$9:GB$497)*10+50),2)</f>
        <v>61.54</v>
      </c>
      <c r="GM272" s="86">
        <f>ROUND(((GC272-AVERAGE(GC$9:GC$497))/STDEVP(GC$9:GC$497)*10+50),2)</f>
        <v>50.7</v>
      </c>
      <c r="GN272" s="86">
        <f>ROUND(((GD272-AVERAGE(GD$9:GD$497))/STDEVP(GD$9:GD$497)*10+50),2)</f>
        <v>41.36</v>
      </c>
      <c r="GO272" s="86">
        <f>ROUND(((GE272-AVERAGE(GE$9:GE$497))/STDEVP(GE$9:GE$497)*10+50),2)</f>
        <v>42.44</v>
      </c>
      <c r="GP272" s="86">
        <f>ROUND(((GF272-AVERAGE(GF$9:GF$497))/STDEVP(GF$9:GF$497)*10+50),2)</f>
        <v>55.2</v>
      </c>
      <c r="GQ272" s="86">
        <f>ROUND(((GG272-AVERAGE(GG$9:GG$497))/STDEVP(GG$9:GG$497)*10+50),2)</f>
        <v>52.47</v>
      </c>
      <c r="GR272" s="86">
        <f>ROUND(((GH272-AVERAGE(GH$9:GH$497))/STDEVP(GH$9:GH$497)*10+50),2)</f>
        <v>51.65</v>
      </c>
      <c r="GS272" s="87">
        <f>ROUND(((GI272-AVERAGE(GI$9:GI$497))/STDEVP(GI$9:GI$497)*10+50),2)</f>
        <v>58.11</v>
      </c>
      <c r="GT272" s="73">
        <f>RANK(GJ272,$GJ$9:$GJ$497,0)</f>
        <v>208</v>
      </c>
      <c r="GU272" s="74">
        <f>RANK(GK272,$GK$9:$GK$497,0)</f>
        <v>342</v>
      </c>
      <c r="GV272" s="74">
        <f>RANK(GL272,$GL$9:$GL$497,0)</f>
        <v>63</v>
      </c>
      <c r="GW272" s="74">
        <f>RANK(GM272,$GM$9:$GM$497,0)</f>
        <v>165</v>
      </c>
      <c r="GX272" s="74">
        <f>RANK(GN272,$GN$9:$GN$497,0)</f>
        <v>381</v>
      </c>
      <c r="GY272" s="74">
        <f>RANK(GO272,$GO$9:$GO$497,0)</f>
        <v>362</v>
      </c>
      <c r="GZ272" s="74">
        <f>RANK(GP272,$GP$9:$GP$497,0)</f>
        <v>127</v>
      </c>
      <c r="HA272" s="74">
        <f>RANK(GQ272,$GQ$9:$GQ$497,0)</f>
        <v>168</v>
      </c>
      <c r="HB272" s="74">
        <f>RANK(GR272,$GR$9:$GR$497,0)</f>
        <v>156</v>
      </c>
      <c r="HC272" s="84">
        <f>RANK(GS272,$GS$9:$GS$497,0)</f>
        <v>87</v>
      </c>
      <c r="HD272" s="85">
        <f>ROUND(AVERAGEIF($ES$9:$ES$497,$ES272,$FZ$9:$FZ$497),2)</f>
        <v>0.95</v>
      </c>
      <c r="HE272" s="86">
        <f>ROUND(AVERAGEIF($ES$9:$ES$497,$ES272,$GA$9:$GA$497),2)</f>
        <v>0.38</v>
      </c>
      <c r="HF272" s="86">
        <f>ROUND(AVERAGEIF($ES$9:$ES$497,$ES272,$GB$9:$GB$497),2)</f>
        <v>0.82</v>
      </c>
      <c r="HG272" s="86">
        <f>ROUND(AVERAGEIF($ES$9:$ES$497,$ES272,$GC$9:$GC$497),2)</f>
        <v>0.44</v>
      </c>
      <c r="HH272" s="86">
        <f>ROUND(AVERAGEIF($ES$9:$ES$497,$ES272,$GD$9:$GD$497),2)</f>
        <v>0.15</v>
      </c>
      <c r="HI272" s="86">
        <f>ROUND(AVERAGEIF($ES$9:$ES$497,$ES272,$GE$9:$GE$497),2)</f>
        <v>0.14000000000000001</v>
      </c>
      <c r="HJ272" s="86">
        <f>ROUND(AVERAGEIF($ES$9:$ES$497,$ES272,$GF$9:$GF$497),2)</f>
        <v>0.74</v>
      </c>
      <c r="HK272" s="86">
        <f>ROUND(AVERAGEIF($ES$9:$ES$497,$ES272,$GG$9:$GG$497),2)</f>
        <v>0.85</v>
      </c>
      <c r="HL272" s="86">
        <f>ROUND(AVERAGEIF($ES$9:$ES$497,$ES272,$GH$9:$GH$497),2)</f>
        <v>0.97</v>
      </c>
      <c r="HM272" s="87">
        <f>ROUND(AVERAGEIF($ES$9:$ES$497,$ES272,$GI$9:$GI$497),2)</f>
        <v>1.67</v>
      </c>
      <c r="HN272" s="88">
        <f t="shared" si="554"/>
        <v>0</v>
      </c>
      <c r="HO272" s="89">
        <f t="shared" si="555"/>
        <v>2.0000000000000018E-2</v>
      </c>
      <c r="HP272" s="89">
        <f t="shared" si="556"/>
        <v>7.0000000000000062E-2</v>
      </c>
      <c r="HQ272" s="89">
        <f t="shared" si="557"/>
        <v>0.10000000000000003</v>
      </c>
      <c r="HR272" s="89">
        <f t="shared" si="558"/>
        <v>-9.9999999999999811E-3</v>
      </c>
      <c r="HS272" s="89">
        <f t="shared" si="559"/>
        <v>0</v>
      </c>
      <c r="HT272" s="89">
        <f t="shared" si="560"/>
        <v>6.0000000000000053E-2</v>
      </c>
      <c r="HU272" s="89">
        <f t="shared" si="561"/>
        <v>-0.14000000000000001</v>
      </c>
      <c r="HV272" s="89">
        <f t="shared" si="562"/>
        <v>5.0000000000000044E-2</v>
      </c>
      <c r="HW272" s="90">
        <f t="shared" si="563"/>
        <v>-6.999999999999984E-2</v>
      </c>
      <c r="HX272" s="73">
        <f>COUNTIFS($FZ$9:$FZ$497,"&gt;"&amp;FZ272,$ES$9:$ES$497,$ES272)+1</f>
        <v>39</v>
      </c>
      <c r="HY272" s="74">
        <f>COUNTIFS($GA$9:$GA$497,"&gt;"&amp;GA272,$ES$9:$ES$497,$ES272)+1</f>
        <v>29</v>
      </c>
      <c r="HZ272" s="74">
        <f>COUNTIFS($GB$9:$GB$497,"&gt;"&amp;GB272,$ES$9:$ES$497,$ES272)+1</f>
        <v>23</v>
      </c>
      <c r="IA272" s="74">
        <f>COUNTIFS($GC$9:$GC$497,"&gt;"&amp;GC272,$ES$9:$ES$497,$ES272)+1</f>
        <v>13</v>
      </c>
      <c r="IB272" s="74">
        <f>COUNTIFS($GD$9:$GD$497,"&gt;"&amp;GD272,$ES$9:$ES$497,$ES272)+1</f>
        <v>32</v>
      </c>
      <c r="IC272" s="74">
        <f>COUNTIFS($GE$9:$GE$497,"&gt;"&amp;GE272,$ES$9:$ES$497,$ES272)+1</f>
        <v>32</v>
      </c>
      <c r="ID272" s="74">
        <f>COUNTIFS($GF$9:$GF$497,"&gt;"&amp;GF272,$ES$9:$ES$497,$ES272)+1</f>
        <v>30</v>
      </c>
      <c r="IE272" s="74">
        <f>COUNTIFS($GG$9:$GG$497,"&gt;"&amp;GG272,$ES$9:$ES$497,$ES272)+1</f>
        <v>50</v>
      </c>
      <c r="IF272" s="74">
        <f>COUNTIFS($GH$9:$GH$497,"&gt;"&amp;GH272,$ES$9:$ES$497,$ES272)+1</f>
        <v>26</v>
      </c>
      <c r="IG272" s="84">
        <f>COUNTIFS($GI$9:$GI$497,"&gt;"&amp;GI272,$ES$9:$ES$497,$ES272)+1</f>
        <v>42</v>
      </c>
      <c r="IH272" s="148"/>
      <c r="II272" s="149"/>
      <c r="IJ272" s="149">
        <v>0.03</v>
      </c>
      <c r="IK272" s="149"/>
      <c r="IL272" s="149"/>
      <c r="IM272" s="150"/>
      <c r="IN272" s="151"/>
      <c r="IO272" s="152"/>
      <c r="IP272" s="153"/>
      <c r="IQ272" s="149"/>
      <c r="IR272" s="149"/>
      <c r="IS272" s="149"/>
      <c r="IT272" s="149"/>
      <c r="IU272" s="149"/>
      <c r="IV272" s="149"/>
      <c r="IW272" s="154"/>
      <c r="IX272" s="151"/>
      <c r="IY272" s="149"/>
      <c r="IZ272" s="149"/>
      <c r="JA272" s="149"/>
      <c r="JB272" s="149">
        <v>7.0000000000000007E-2</v>
      </c>
      <c r="JC272" s="149"/>
      <c r="JD272" s="149"/>
      <c r="JE272" s="155">
        <v>7.0000000000000007E-2</v>
      </c>
      <c r="JF272" s="153"/>
      <c r="JG272" s="149"/>
      <c r="JH272" s="149"/>
      <c r="JI272" s="149"/>
      <c r="JJ272" s="149"/>
      <c r="JK272" s="149"/>
      <c r="JL272" s="149"/>
      <c r="JM272" s="154"/>
      <c r="JN272" s="151"/>
      <c r="JO272" s="149"/>
      <c r="JP272" s="149"/>
      <c r="JQ272" s="149"/>
      <c r="JR272" s="149"/>
      <c r="JS272" s="149"/>
      <c r="JT272" s="149"/>
      <c r="JU272" s="149"/>
      <c r="JV272" s="149"/>
      <c r="JW272" s="149"/>
      <c r="JX272" s="149"/>
      <c r="JY272" s="149"/>
      <c r="JZ272" s="155"/>
      <c r="KA272" s="151"/>
      <c r="KB272" s="149"/>
      <c r="KC272" s="149"/>
      <c r="KD272" s="149"/>
      <c r="KE272" s="155"/>
      <c r="KF272" s="153"/>
      <c r="KG272" s="149"/>
      <c r="KH272" s="149"/>
      <c r="KI272" s="149"/>
      <c r="KJ272" s="149"/>
      <c r="KK272" s="156"/>
      <c r="KL272" s="149"/>
      <c r="KM272" s="149"/>
      <c r="KN272" s="149"/>
      <c r="KO272" s="149"/>
      <c r="KP272" s="149"/>
      <c r="KQ272" s="149"/>
      <c r="KR272" s="149"/>
      <c r="KS272" s="154"/>
      <c r="KT272" s="154"/>
      <c r="KU272" s="154"/>
      <c r="KV272" s="154"/>
      <c r="KW272" s="151"/>
      <c r="KX272" s="149"/>
      <c r="KY272" s="149"/>
      <c r="KZ272" s="149"/>
      <c r="LA272" s="149"/>
      <c r="LB272" s="149"/>
      <c r="LC272" s="154"/>
      <c r="LD272" s="151"/>
      <c r="LE272" s="152"/>
      <c r="LF272" s="157"/>
      <c r="LG272" s="158"/>
      <c r="LH272" s="151"/>
      <c r="LI272" s="149"/>
      <c r="LJ272" s="147"/>
      <c r="LK272" s="147"/>
      <c r="LL272" s="147"/>
      <c r="LM272" s="159"/>
      <c r="LN272" s="153"/>
      <c r="LO272" s="149"/>
      <c r="LP272" s="149"/>
      <c r="LQ272" s="149"/>
      <c r="LR272" s="154"/>
      <c r="LS272" s="151"/>
      <c r="LT272" s="149">
        <v>7.0000000000000007E-2</v>
      </c>
      <c r="LU272" s="149"/>
      <c r="LV272" s="149"/>
      <c r="LW272" s="149"/>
      <c r="LX272" s="149"/>
      <c r="LY272" s="149"/>
      <c r="LZ272" s="149"/>
      <c r="MA272" s="155"/>
      <c r="MB272" s="153"/>
      <c r="MC272" s="149"/>
      <c r="MD272" s="149"/>
      <c r="ME272" s="149"/>
      <c r="MF272" s="149"/>
      <c r="MG272" s="149"/>
      <c r="MH272" s="149"/>
      <c r="MI272" s="149"/>
      <c r="MJ272" s="149"/>
      <c r="MK272" s="149"/>
      <c r="ML272" s="149"/>
      <c r="MM272" s="149"/>
      <c r="MN272" s="156"/>
      <c r="MO272" s="156"/>
      <c r="MP272" s="154"/>
      <c r="MQ272" s="151"/>
      <c r="MR272" s="149"/>
      <c r="MS272" s="149"/>
      <c r="MT272" s="149"/>
      <c r="MU272" s="149"/>
      <c r="MV272" s="156">
        <v>7.0000000000000007E-2</v>
      </c>
      <c r="MW272" s="149"/>
      <c r="MX272" s="149"/>
      <c r="MY272" s="149"/>
      <c r="MZ272" s="149"/>
      <c r="NA272" s="149"/>
      <c r="NB272" s="149"/>
      <c r="NC272" s="149"/>
      <c r="ND272" s="154"/>
      <c r="NE272" s="154"/>
      <c r="NF272" s="154"/>
      <c r="NG272" s="154"/>
      <c r="NH272" s="151"/>
      <c r="NI272" s="149"/>
      <c r="NJ272" s="149"/>
      <c r="NK272" s="149"/>
      <c r="NL272" s="149"/>
      <c r="NM272" s="149"/>
      <c r="NN272" s="94"/>
      <c r="NO272" s="151"/>
      <c r="NP272" s="160"/>
      <c r="NQ272" s="145" t="s">
        <v>1171</v>
      </c>
      <c r="NR272" s="199" t="s">
        <v>1178</v>
      </c>
      <c r="NS272" s="199"/>
      <c r="NT272" s="199" t="s">
        <v>917</v>
      </c>
      <c r="NU272" s="199"/>
      <c r="NV272" s="135"/>
      <c r="NW272" s="199" t="s">
        <v>1179</v>
      </c>
      <c r="NX272" s="136" t="s">
        <v>1180</v>
      </c>
      <c r="NY272" s="138" t="s">
        <v>1181</v>
      </c>
      <c r="NZ272" s="136" t="s">
        <v>1180</v>
      </c>
      <c r="OA272" s="137"/>
      <c r="OB272" s="137"/>
      <c r="OC272" s="137"/>
      <c r="OD272" s="108">
        <f t="shared" si="564"/>
        <v>300</v>
      </c>
      <c r="OE272" s="109">
        <v>4</v>
      </c>
      <c r="OF272" s="110">
        <f t="shared" si="565"/>
        <v>23</v>
      </c>
      <c r="OG272" s="109">
        <v>7</v>
      </c>
      <c r="OH272" s="111">
        <f>ROUND(AVERAGEIF($ES$9:$ES$497,$ES272,EV$9:EV$497),0)</f>
        <v>70</v>
      </c>
      <c r="OI272" s="112">
        <f>ROUND(AVERAGEIF($ES$9:$ES$497,$ES272,EW$9:EW$497),0)</f>
        <v>29</v>
      </c>
      <c r="OJ272" s="112">
        <f>ROUND(AVERAGEIF($ES$9:$ES$497,$ES272,EX$9:EX$497),0)</f>
        <v>62</v>
      </c>
      <c r="OK272" s="112">
        <f>ROUND(AVERAGEIF($ES$9:$ES$497,$ES272,EY$9:EY$497),0)</f>
        <v>34</v>
      </c>
      <c r="OL272" s="112">
        <f>ROUND(AVERAGEIF($ES$9:$ES$497,$ES272,EZ$9:EZ$497),0)</f>
        <v>10</v>
      </c>
      <c r="OM272" s="112">
        <f>ROUND(AVERAGEIF($ES$9:$ES$497,$ES272,FA$9:FA$497),0)</f>
        <v>10</v>
      </c>
      <c r="ON272" s="112">
        <f>ROUND(AVERAGEIF($ES$9:$ES$497,$ES272,FB$9:FB$497),0)</f>
        <v>53</v>
      </c>
      <c r="OO272" s="112">
        <f>ROUND(AVERAGEIF($ES$9:$ES$497,$ES272,FC$9:FC$497),0)</f>
        <v>56</v>
      </c>
      <c r="OP272" s="112">
        <f>ROUND(AVERAGEIF($ES$9:$ES$497,$ES272,FD$9:FD$497),0)</f>
        <v>72</v>
      </c>
      <c r="OQ272" s="113">
        <f>ROUND(AVERAGEIF($ES$9:$ES$497,$ES272,FE$9:FE$497),0)</f>
        <v>118</v>
      </c>
      <c r="OR272" s="114">
        <f>ROUND(EV272/MAX(EV$9:EV$497)*100,0)</f>
        <v>47</v>
      </c>
      <c r="OS272" s="115">
        <f>ROUND(EW272/MAX(EW$9:EW$497)*100,0)</f>
        <v>28</v>
      </c>
      <c r="OT272" s="115">
        <f>ROUND(EX272/MAX(EX$9:EX$497)*100,0)</f>
        <v>64</v>
      </c>
      <c r="OU272" s="115">
        <f>ROUND(EY272/MAX(EY$9:EY$497)*100,0)</f>
        <v>32</v>
      </c>
      <c r="OV272" s="115">
        <f>ROUND(EZ272/MAX(EZ$9:EZ$497)*100,0)</f>
        <v>10</v>
      </c>
      <c r="OW272" s="115">
        <f>ROUND(FA272/MAX(FA$9:FA$497)*100,0)</f>
        <v>11</v>
      </c>
      <c r="OX272" s="115">
        <f>ROUND(FB272/MAX(FB$9:FB$497)*100,0)</f>
        <v>52</v>
      </c>
      <c r="OY272" s="116">
        <f>ROUND(FC272/MAX(FC$9:FC$497)*100,0)</f>
        <v>43</v>
      </c>
      <c r="OZ272" s="115">
        <f>ROUND(FD272/MAX(FD$9:FD$497)*100,0)</f>
        <v>60</v>
      </c>
      <c r="PA272" s="117">
        <f>ROUND(FE272/MAX(FE$9:FE$497)*100,0)</f>
        <v>57</v>
      </c>
      <c r="PB272" s="118">
        <f t="shared" si="566"/>
        <v>521</v>
      </c>
      <c r="PC272" s="115">
        <f t="shared" si="567"/>
        <v>359</v>
      </c>
      <c r="PD272" s="115">
        <f t="shared" si="568"/>
        <v>551</v>
      </c>
      <c r="PE272" s="115">
        <f t="shared" si="569"/>
        <v>607</v>
      </c>
      <c r="PF272" s="115">
        <f t="shared" si="570"/>
        <v>367</v>
      </c>
      <c r="PG272" s="119">
        <f t="shared" si="571"/>
        <v>299</v>
      </c>
      <c r="PH272" s="118">
        <f>ROUND(PB272/MAX(PB$9:PB$497)*100,0)</f>
        <v>62</v>
      </c>
      <c r="PI272" s="115">
        <f>ROUND(PC272/MAX(PC$9:PC$497)*100,0)</f>
        <v>43</v>
      </c>
      <c r="PJ272" s="115">
        <f>ROUND(PD272/MAX(PD$9:PD$497)*100,0)</f>
        <v>59</v>
      </c>
      <c r="PK272" s="115">
        <f>ROUND(PE272/MAX(PE$9:PE$497)*100,0)</f>
        <v>60</v>
      </c>
      <c r="PL272" s="115">
        <f>ROUND(PF272/MAX(PF$9:PF$497)*100,0)</f>
        <v>52</v>
      </c>
      <c r="PM272" s="119">
        <f>ROUND(PG272/MAX(PG$9:PG$497)*100,0)</f>
        <v>44</v>
      </c>
      <c r="PN272" s="118">
        <f>RANK(PH272,PH$9:PH$497,0)</f>
        <v>94</v>
      </c>
      <c r="PO272" s="115">
        <f>RANK(PI272,PI$9:PI$497,0)</f>
        <v>187</v>
      </c>
      <c r="PP272" s="115">
        <f>RANK(PJ272,PJ$9:PJ$497,0)</f>
        <v>135</v>
      </c>
      <c r="PQ272" s="115">
        <f>RANK(PK272,PK$9:PK$497,0)</f>
        <v>96</v>
      </c>
      <c r="PR272" s="115">
        <f>RANK(PL272,PL$9:PL$497,0)</f>
        <v>188</v>
      </c>
      <c r="PS272" s="119">
        <f>RANK(PM272,PM$9:PM$497,0)</f>
        <v>205</v>
      </c>
      <c r="PT272" s="120">
        <f>ROUND(FZ272/MAX(FZ$9:FZ$497)*100,0)</f>
        <v>52</v>
      </c>
      <c r="PU272" s="115">
        <f>ROUND(GA272/MAX(GA$9:GA$497)*100,0)</f>
        <v>22</v>
      </c>
      <c r="PV272" s="115">
        <f>ROUND(GB272/MAX(GB$9:GB$497)*100,0)</f>
        <v>65</v>
      </c>
      <c r="PW272" s="115">
        <f>ROUND(GC272/MAX(GC$9:GC$497)*100,0)</f>
        <v>43</v>
      </c>
      <c r="PX272" s="115">
        <f>ROUND(GD272/MAX(GD$9:GD$497)*100,0)</f>
        <v>8</v>
      </c>
      <c r="PY272" s="115">
        <f>ROUND(GE272/MAX(GE$9:GE$497)*100,0)</f>
        <v>8</v>
      </c>
      <c r="PZ272" s="115">
        <f>ROUND(GF272/MAX(GF$9:GF$497)*100,0)</f>
        <v>38</v>
      </c>
      <c r="QA272" s="116">
        <f>ROUND(GG272/MAX(GG$9:GG$497)*100,0)</f>
        <v>39</v>
      </c>
      <c r="QB272" s="115">
        <f>ROUND(GH272/MAX(GH$9:GH$497)*100,0)</f>
        <v>45</v>
      </c>
      <c r="QC272" s="121">
        <f>ROUND(GI272/MAX(GI$9:GI$497)*100,0)</f>
        <v>51</v>
      </c>
      <c r="QD272" s="120">
        <f>ROUND(AVERAGEIF($ES$9:$ES$497,$ES272,PT$9:PT$497),0)</f>
        <v>52</v>
      </c>
      <c r="QE272" s="120">
        <f>ROUND(AVERAGEIF($ES$9:$ES$497,$ES272,PU$9:PU$497),0)</f>
        <v>21</v>
      </c>
      <c r="QF272" s="120">
        <f>ROUND(AVERAGEIF($ES$9:$ES$497,$ES272,PV$9:PV$497),0)</f>
        <v>60</v>
      </c>
      <c r="QG272" s="120">
        <f>ROUND(AVERAGEIF($ES$9:$ES$497,$ES272,PW$9:PW$497),0)</f>
        <v>35</v>
      </c>
      <c r="QH272" s="120">
        <f>ROUND(AVERAGEIF($ES$9:$ES$497,$ES272,PX$9:PX$497),0)</f>
        <v>8</v>
      </c>
      <c r="QI272" s="120">
        <f>ROUND(AVERAGEIF($ES$9:$ES$497,$ES272,PY$9:PY$497),0)</f>
        <v>9</v>
      </c>
      <c r="QJ272" s="120">
        <f>ROUND(AVERAGEIF($ES$9:$ES$497,$ES272,PZ$9:PZ$497),0)</f>
        <v>35</v>
      </c>
      <c r="QK272" s="120">
        <f>ROUND(AVERAGEIF($ES$9:$ES$497,$ES272,QA$9:QA$497),0)</f>
        <v>46</v>
      </c>
      <c r="QL272" s="120">
        <f>ROUND(AVERAGEIF($ES$9:$ES$497,$ES272,QB$9:QB$497),0)</f>
        <v>43</v>
      </c>
      <c r="QM272" s="120">
        <f>ROUND(AVERAGEIF($ES$9:$ES$497,$ES272,QC$9:QC$497),0)</f>
        <v>53</v>
      </c>
      <c r="QN272" s="114">
        <f t="shared" si="572"/>
        <v>566</v>
      </c>
      <c r="QO272" s="115">
        <f t="shared" si="573"/>
        <v>338</v>
      </c>
      <c r="QP272" s="115">
        <f t="shared" si="574"/>
        <v>598</v>
      </c>
      <c r="QQ272" s="115">
        <f t="shared" si="575"/>
        <v>683</v>
      </c>
      <c r="QR272" s="115">
        <f t="shared" si="576"/>
        <v>478</v>
      </c>
      <c r="QS272" s="119">
        <f t="shared" si="577"/>
        <v>304</v>
      </c>
      <c r="QT272" s="114">
        <f>ROUND((QN272-MIN(QN$9:QN$497))/(MAX(QN$9:QN$497)-MIN(QN$9:QN$497))*100,0)</f>
        <v>53</v>
      </c>
      <c r="QU272" s="115">
        <f>ROUND((QO272-MIN(QO$9:QO$497))/(MAX(QO$9:QO$497)-MIN(QO$9:QO$497))*100,0)</f>
        <v>18</v>
      </c>
      <c r="QV272" s="115">
        <f>ROUND((QP272-MIN(QP$9:QP$497))/(MAX(QP$9:QP$497)-MIN(QP$9:QP$497))*100,0)</f>
        <v>36</v>
      </c>
      <c r="QW272" s="115">
        <f>ROUND((QQ272-MIN(QQ$9:QQ$497))/(MAX(QQ$9:QQ$497)-MIN(QQ$9:QQ$497))*100,0)</f>
        <v>50</v>
      </c>
      <c r="QX272" s="115">
        <f>ROUND((QR272-MIN(QR$9:QR$497))/(MAX(QR$9:QR$497)-MIN(QR$9:QR$497))*100,0)</f>
        <v>41</v>
      </c>
      <c r="QY272" s="115">
        <f>ROUND((QS272-MIN(QS$9:QS$497))/(MAX(QS$9:QS$497)-MIN(QS$9:QS$497))*100,0)</f>
        <v>27</v>
      </c>
      <c r="QZ272" s="114">
        <f>RANK(QN272,QN$9:QN$497,0)</f>
        <v>85</v>
      </c>
      <c r="RA272" s="115">
        <f>RANK(QO272,QO$9:QO$497,0)</f>
        <v>297</v>
      </c>
      <c r="RB272" s="115">
        <f>RANK(QP272,QP$9:QP$497,0)</f>
        <v>143</v>
      </c>
      <c r="RC272" s="115">
        <f>RANK(QQ272,QQ$9:QQ$497,0)</f>
        <v>91</v>
      </c>
      <c r="RD272" s="115">
        <f>RANK(QR272,QR$9:QR$497,0)</f>
        <v>284</v>
      </c>
      <c r="RE272" s="115">
        <f>RANK(QS272,QS$9:QS$497,0)</f>
        <v>335</v>
      </c>
      <c r="RF272" s="122"/>
      <c r="RG272" s="115">
        <f>($RH$3*(IH272+IJ272)*100*100/MAX(EX$9:EX$497)*$RO$3) +($RH$3*(II272+IJ272)*100*100/MAX(EX$9:EX$497)*$RO$4) + ($RH$3*IK272*100*100/MAX(EX$9:EX$497)*0.098)</f>
        <v>12.524999999999999</v>
      </c>
      <c r="RH272" s="115">
        <f>($RH$4*IL272*100*100/MAX(EZ$9:EZ$497))*$RQ$3</f>
        <v>0</v>
      </c>
      <c r="RI272" s="115">
        <f>($RH$3*IM272*100*100/MAX(EY$9:EY$497))*$RQ$4</f>
        <v>0</v>
      </c>
      <c r="RJ272" s="115">
        <f>($RH$3*IN272*100*100/MAX(EX$9:EX$497))</f>
        <v>0</v>
      </c>
      <c r="RK272" s="115">
        <f>($RH$4*IO272*100*100/MAX(EZ$9:EZ$497))*$RQ$3</f>
        <v>0</v>
      </c>
      <c r="RL272" s="115">
        <f>(($RL$4*IP272*100*((100/MAX(EX$9:EX$497)+100/MAX(EZ$9:EZ$497))/2))+($RL$4*IQ272*100*((100/MAX(EX$9:EX$497)+100/MAX(EZ$9:EZ$497))/2))+($RL$4*IR272*100*((100/MAX(EX$9:EX$497)+100/MAX(EZ$9:EZ$497))/2))+($RL$4*IS272*100*((100/MAX(EX$9:EX$497)+100/MAX(EZ$9:EZ$497))/2))+($RL$4*IT272*100*((100/MAX(EX$9:EX$497)+100/MAX(EZ$9:EZ$497))/2))+($RL$4*IU272*100*((100/MAX(EX$9:EX$497)+100/MAX(EZ$9:EZ$497))/2))+($RL$4*IV272*100*((100/MAX(EX$9:EX$497)+100/MAX(EZ$9:EZ$497))/2))+($RL$4*IW272*100*((100/MAX(EX$9:EX$497)+100/MAX(EZ$9:EZ$497))/2)))*$RS$3</f>
        <v>0</v>
      </c>
      <c r="RM272" s="115">
        <f>(($RH$3*IX272*100*100/MAX(EX$9:EX$497))+($RH$3*IY272*100*100/MAX(EX$9:EX$497))+($RH$3*IZ272*100*100/MAX(EX$9:EX$497))+($RH$3*JA272*100*100/MAX(EX$9:EX$497))+($RH$3*JB272*100*100/MAX(EX$9:EX$497))+($RH$3*JC272*100*100/MAX(EX$9:EX$497))+($RH$3*JD272*100*100/MAX(EX$9:EX$497))+($RH$3*JE272*100*100/MAX(EX$9:EX$497)))*$RS$4</f>
        <v>11.690000000000001</v>
      </c>
      <c r="RN272" s="115">
        <f>(($RH$4*JF272*100*100/MAX(EZ$9:EZ$497)) + ($RH$4*JG272*100*100/MAX(EZ$9:EZ$497)) + ($RH$4*JH272*100*100/MAX(EZ$9:EZ$497)) + ($RH$4*JI272*100*100/MAX(EZ$9:EZ$497)) + ($RH$4*JJ272*100*100/MAX(EZ$9:EZ$497)) + ($RH$4*JK272*100*100/MAX(EZ$9:EZ$497)) + ($RH$4*JL272*100*100/MAX(EZ$9:EZ$497)) + ($RH$4*JM272*100*100/MAX(EZ$9:EZ$497)))*$RU$3</f>
        <v>0</v>
      </c>
      <c r="RO272" s="115">
        <f>(($RL$4*JN272*100*((100/MAX(EX$9:EX$497)+100/MAX(EZ$9:EZ$497))/2))+($RL$4*JO272*100*((100/MAX(EX$9:EX$497)+100/MAX(EZ$9:EZ$497))/2))+($RL$4*JP272*100*((100/MAX(EX$9:EX$497)+100/MAX(EZ$9:EZ$497))/2))+($RL$4*JQ272*100*((100/MAX(EX$9:EX$497)+100/MAX(EZ$9:EZ$497))/2))+($RL$4*JR272*100*((100/MAX(EX$9:EX$497)+100/MAX(EZ$9:EZ$497))/2))+($RL$4*JS272*100*((100/MAX(EX$9:EX$497)+100/MAX(EZ$9:EZ$497))/2))+($RL$4*JT272*100*((100/MAX(EX$9:EX$497)+100/MAX(EZ$9:EZ$497))/2))+($RL$4*JU272*100*((100/MAX(EX$9:EX$497)+100/MAX(EZ$9:EZ$497))/2))+($RL$4*JV272*100*((100/MAX(EX$9:EX$497)+100/MAX(EZ$9:EZ$497))/2))+($RL$4*JW272*100*((100/MAX(EX$9:EX$497)+100/MAX(EZ$9:EZ$497))/2))+($RL$4*JX272*100*((100/MAX(EX$9:EX$497)+100/MAX(EZ$9:EZ$497))/2))+($RL$4*JY272*100*((100/MAX(EX$9:EX$497)+100/MAX(EZ$9:EZ$497))/2))+($RL$4*JZ272*100*((100/MAX(EX$9:EX$497)+100/MAX(EZ$9:EZ$497))/2)))*$RW$3/2</f>
        <v>0</v>
      </c>
      <c r="RP272" s="119">
        <f>($RJ$3*KA272*100*100/MAX(FA$9:FA$497)) + ($RJ$3*KB272*100*100/MAX(FA$9:FA$497)/2) + ($RJ$3*KC272*100*100/MAX(FA$9:FA$497)/2) + ($RJ$3*KD272*100*100/MAX(FA$9:FA$497)/4) + ($RJ$3*KE272*100*100/MAX(FA$9:FA$497)/4)</f>
        <v>0</v>
      </c>
      <c r="RQ272" s="118">
        <f>($RL$4*KF272*100*((100/MAX(EX$9:EX$497)+100/MAX(EZ$9:EZ$497)))) * ($RO$3/2) + (($RL$4*KG272*100*((100/MAX(EX$9:EX$497)+100/MAX(EZ$9:EZ$497))))+($RL$4*KH272*100*((100/MAX(EX$9:EX$497)+100/MAX(EZ$9:EZ$497))))+($RL$4*KI272*100*((100/MAX(EX$9:EX$497)+100/MAX(EZ$9:EZ$497))))+($RL$4*KJ272*100*((100/MAX(EX$9:EX$497)+100/MAX(EZ$9:EZ$497))))+($RL$4*KK272*100*((100/MAX(EX$9:EX$497)+100/MAX(EZ$9:EZ$497))))+($RL$4*KL272*100*((100/MAX(EX$9:EX$497)+100/MAX(EZ$9:EZ$497))))+($RL$4*KM272*100*((100/MAX(EX$9:EX$497)+100/MAX(EZ$9:EZ$497))))+($RL$4*KN272*100*((100/MAX(EX$9:EX$497)+100/MAX(EZ$9:EZ$497))))+($RL$4*KO272*100*((100/MAX(EX$9:EX$497)+100/MAX(EZ$9:EZ$497))))+($RL$4*KP272*100*((100/MAX(EX$9:EX$497)+100/MAX(EZ$9:EZ$497))))+($RL$4*KQ272*100*((100/MAX(EX$9:EX$497)+100/MAX(EZ$9:EZ$497))))+($RL$4*KR272*100*((100/MAX(EX$9:EX$497)+100/MAX(EZ$9:EZ$497))))+($RL$4*KS272*100*((100/MAX(EX$9:EX$497)+100/MAX(EZ$9:EZ$497))))+($RL$4*KV272*100*((100/MAX(EX$9:EX$497)+100/MAX(EZ$9:EZ$497))))) * (($RO$3+$RO$4)/6)</f>
        <v>0</v>
      </c>
      <c r="RR272" s="115">
        <f>(($RL$4*KW272*100*((100/MAX(EX$9:EX$497)+100/MAX(EZ$9:EZ$497))))) * ($RO$3/2) + (($RL$4*KX272*100*((100/MAX(EX$9:EX$497)+100/MAX(EZ$9:EZ$497))))+($RL$4*KY272*100*((100/MAX(EX$9:EX$497)+100/MAX(EZ$9:EZ$497))))+($RL$4*KZ272*100*((100/MAX(EX$9:EX$497)+100/MAX(EZ$9:EZ$497))))+($RL$4*LA272*100*((100/MAX(EX$9:EX$497)+100/MAX(EZ$9:EZ$497))))+($RL$4*LB272*100*((100/MAX(EX$9:EX$497)+100/MAX(EZ$9:EZ$497))))+($RL$4*LC272*100*((100/MAX(EX$9:EX$497)+100/MAX(EZ$9:EZ$497))))) * (($RO$3+$RO$4)/6)</f>
        <v>0</v>
      </c>
      <c r="RS272" s="119">
        <f>(($RL$4*LD272*100*((100/MAX(EX$9:EX$497)+100/MAX(EZ$9:EZ$497))))+($RL$4*LE272*100*((100/MAX(EX$9:EX$497)+100/MAX(EZ$9:EZ$497))))) * (($RO$3+$RO$4)/6)</f>
        <v>0</v>
      </c>
      <c r="RT272" s="118">
        <f>($RJ$4*LH272*100*(100/MAX(EV$9:EV$497)))+($RJ$4*LI272*100*(100/MAX(EV$9:EV$497)))</f>
        <v>0</v>
      </c>
      <c r="RU272" s="119">
        <f>($RJ$4*LJ272*(100/MAX(EV$9:EV$497)))/2 + ($RL$3*LK272*(100/MAX(EW$9:EW$497))) + ($RJ$4*LL272*(100/MAX(EV$9:EV$497)))/4 + ($RL$3*LM272*(100/MAX(EW$9:EW$497)))</f>
        <v>0</v>
      </c>
      <c r="RV272" s="118">
        <f>($RJ$4*LN272*100*100/MAX(EV$9:EV$497)/2)+($RJ$4*LO272*100*100/MAX(EV$9:EV$497)/2)+($RJ$4*LP272*100*100/MAX(EV$9:EV$497))+($RJ$4*LQ272*100*100/MAX(EV$9:EV$497))+($RJ$4*LR272*100*100/MAX(EV$9:EV$497))</f>
        <v>0</v>
      </c>
      <c r="RW272" s="115">
        <f>($RJ$4*LS272*100*100/MAX(EV$9:EV$497)) + (($RJ$4*LT272*100*100/MAX(EV$9:EV$497))+($RJ$4*LU272*100*100/MAX(EV$9:EV$497))+($RJ$4*LV272*100*100/MAX(EV$9:EV$497))+($RJ$4*LW272*100*100/MAX(EV$9:EV$497))+($RJ$4*LX272*100*100/MAX(EV$9:EV$497))+($RJ$4*LY272*100*100/MAX(EV$9:EV$497))+($RJ$4*LZ272*100*100/MAX(EV$9:EV$497))+($RJ$4*MA272*100*100/MAX(EV$9:EV$497)))/2</f>
        <v>5.8988764044943833</v>
      </c>
      <c r="RX272" s="119">
        <f>($RJ$4*MB272*100*100/MAX(EV$9:EV$497))+($RJ$4*MC272*100*100/MAX(EV$9:EV$497))+($RJ$4*MD272*100*100/MAX(EV$9:EV$497))+($RJ$4*ME272*100*100/MAX(EV$9:EV$497))+($RJ$4*MF272*100*100/MAX(EV$9:EV$497))+($RJ$4*MG272*100*100/MAX(EV$9:EV$497))+($RJ$4*MH272*100*100/MAX(EV$9:EV$497))+($RJ$4*MI272*100*100/MAX(EV$9:EV$497))+($RJ$4*MJ272*100*100/MAX(EV$9:EV$497))+($RJ$4*MK272*100*100/MAX(EV$9:EV$497))+($RJ$4*ML272*100*100/MAX(EV$9:EV$497))+($RJ$4*MM272*100*100/MAX(EV$9:EV$497))+($RJ$4*MN272*100*100/MAX(EV$9:EV$497))</f>
        <v>0</v>
      </c>
      <c r="RY272" s="118">
        <f>($RJ$4*MQ272*100*100/MAX(EV$9:EV$497))/2 + (($RJ$4*MR272*100*100/MAX(EV$9:EV$497))+($RJ$4*MS272*100*100/MAX(EV$9:EV$497))+($RJ$4*MT272*100*100/MAX(EV$9:EV$497))+($RJ$4*MU272*100*100/MAX(EV$9:EV$497))+($RJ$4*MV272*100*100/MAX(EV$9:EV$497))+($RJ$4*MW272*100*100/MAX(EV$9:EV$497))+($RJ$4*MX272*100*100/MAX(EV$9:EV$497))+($RJ$4*MY272*100*100/MAX(EV$9:EV$497))+($RJ$4*MZ272*100*100/MAX(EV$9:EV$497))+($RJ$4*NA272*100*100/MAX(EV$9:EV$497))+($RJ$4*NB272*100*100/MAX(EV$9:EV$497))+($RJ$4*NC272*100*100/MAX(EV$9:EV$497))+($RJ$4*ND272*100*100/MAX(EV$9:EV$497))+($RJ$4*NG272*100*100/MAX(EV$9:EV$497)))/4</f>
        <v>2.9494382022471917</v>
      </c>
      <c r="RZ272" s="115">
        <f>($RJ$4*NH272*100*100/MAX(EV$9:EV$497))/2 + (($RJ$4*NI272*100*100/MAX(EV$9:EV$497))+($RJ$4*NJ272*100*100/MAX(EV$9:EV$497))+($RJ$4*NK272*100*100/MAX(EV$9:EV$497))+($RJ$4*NL272*100*100/MAX(EV$9:EV$497))+($RJ$4*NM272*100*100/MAX(EV$9:EV$497))+($RJ$4*NN272*100*100/MAX(EV$9:EV$497)))/4</f>
        <v>0</v>
      </c>
      <c r="SA272" s="117">
        <f>(($RJ$4*NO272*100*100/MAX(EV$9:EV$497))+($RJ$4*NP272*100*100/MAX(EV$9:EV$497)))/4</f>
        <v>0</v>
      </c>
      <c r="SB272" s="118">
        <f t="shared" si="578"/>
        <v>33.063314606741578</v>
      </c>
      <c r="SC272" s="115">
        <f t="shared" si="579"/>
        <v>25.984662921348313</v>
      </c>
      <c r="SD272" s="115">
        <f t="shared" si="580"/>
        <v>2.2120786516853936</v>
      </c>
      <c r="SE272" s="115">
        <f t="shared" si="581"/>
        <v>72.627996254681648</v>
      </c>
      <c r="SF272" s="115">
        <f t="shared" si="582"/>
        <v>2.2120786516853936</v>
      </c>
      <c r="SG272" s="115">
        <f t="shared" si="583"/>
        <v>8.8483146067415746</v>
      </c>
      <c r="SH272" s="115">
        <f>ROUND(SB272/MAX(SB$9:SB$497)*100,0)</f>
        <v>42</v>
      </c>
      <c r="SI272" s="115">
        <f>ROUND(SC272/MAX(SC$9:SC$497)*100,0)</f>
        <v>39</v>
      </c>
      <c r="SJ272" s="115">
        <f>ROUND(SD272/MAX(SD$9:SD$497)*100,0)</f>
        <v>4</v>
      </c>
      <c r="SK272" s="115">
        <f>ROUND(SE272/MAX(SE$9:SE$497)*100,0)</f>
        <v>56</v>
      </c>
      <c r="SL272" s="115">
        <f>ROUND(SF272/MAX(SF$9:SF$497)*100,0)</f>
        <v>5</v>
      </c>
      <c r="SM272" s="121">
        <f>ROUND(SG272/MAX(SG$9:SG$497)*100,0)</f>
        <v>8</v>
      </c>
      <c r="SN272" s="115">
        <f>ROUND(AVERAGEIF($ES$9:$ES$497,$ES272,SH$9:SH$497),0)</f>
        <v>26</v>
      </c>
      <c r="SO272" s="115">
        <f>ROUND(AVERAGEIF($ES$9:$ES$497,$ES272,SI$9:SI$497),0)</f>
        <v>26</v>
      </c>
      <c r="SP272" s="115">
        <f>ROUND(AVERAGEIF($ES$9:$ES$497,$ES272,SJ$9:SJ$497),0)</f>
        <v>3</v>
      </c>
      <c r="SQ272" s="115">
        <f>ROUND(AVERAGEIF($ES$9:$ES$497,$ES272,SK$9:SK$497),0)</f>
        <v>21</v>
      </c>
      <c r="SR272" s="115">
        <f>ROUND(AVERAGEIF($ES$9:$ES$497,$ES272,SL$9:SL$497),0)</f>
        <v>5</v>
      </c>
      <c r="SS272" s="121">
        <f>ROUND(AVERAGEIF($ES$9:$ES$497,$ES272,SM$9:SM$497),0)</f>
        <v>5</v>
      </c>
      <c r="ST272" s="114">
        <f>RANK(SB272,SB$9:SB$497,0)</f>
        <v>107</v>
      </c>
      <c r="SU272" s="115">
        <f>RANK(SC272,SC$9:SC$497,0)</f>
        <v>66</v>
      </c>
      <c r="SV272" s="115">
        <f>RANK(SD272,SD$9:SD$497,0)</f>
        <v>172</v>
      </c>
      <c r="SW272" s="115">
        <f>RANK(SE272,SE$9:SE$497,0)</f>
        <v>30</v>
      </c>
      <c r="SX272" s="115">
        <f>RANK(SF272,SF$9:SF$497,0)</f>
        <v>134</v>
      </c>
      <c r="SY272" s="115">
        <f>RANK(SG272,SG$9:SG$497,0)</f>
        <v>94</v>
      </c>
      <c r="SZ272" s="115">
        <f>COUNTIFS(SB$9:SB$497,"&gt;"&amp;SB272,$ES$9:$ES$497,$ES272)+1</f>
        <v>21</v>
      </c>
      <c r="TA272" s="115">
        <f>COUNTIFS(SC$9:SC$497,"&gt;"&amp;SC272,$ES$9:$ES$497,$ES272)+1</f>
        <v>21</v>
      </c>
      <c r="TB272" s="115">
        <f>COUNTIFS(SD$9:SD$497,"&gt;"&amp;SD272,$ES$9:$ES$497,$ES272)+1</f>
        <v>26</v>
      </c>
      <c r="TC272" s="115">
        <f>COUNTIFS(SE$9:SE$497,"&gt;"&amp;SE272,$ES$9:$ES$497,$ES272)+1</f>
        <v>8</v>
      </c>
      <c r="TD272" s="115">
        <f>COUNTIFS(SF$9:SF$497,"&gt;"&amp;SF272,$ES$9:$ES$497,$ES272)+1</f>
        <v>26</v>
      </c>
      <c r="TE272" s="117">
        <f>COUNTIFS(SG$9:SG$497,"&gt;"&amp;SG272,$ES$9:$ES$497,$ES272)+1</f>
        <v>11</v>
      </c>
      <c r="TF272" s="118">
        <f t="shared" si="584"/>
        <v>104</v>
      </c>
      <c r="TG272" s="115">
        <f t="shared" si="585"/>
        <v>101</v>
      </c>
      <c r="TH272" s="115">
        <f t="shared" si="586"/>
        <v>47</v>
      </c>
      <c r="TI272" s="115">
        <f t="shared" si="587"/>
        <v>115</v>
      </c>
      <c r="TJ272" s="115">
        <f t="shared" si="588"/>
        <v>65</v>
      </c>
      <c r="TK272" s="115">
        <f t="shared" si="589"/>
        <v>60</v>
      </c>
      <c r="TL272" s="117">
        <f t="shared" si="590"/>
        <v>52</v>
      </c>
      <c r="TM272" s="118">
        <f>ROUND(TF272/MAX(TF$9:TF$497)*100,0)</f>
        <v>58</v>
      </c>
      <c r="TN272" s="115">
        <f>ROUND(TG272/MAX(TG$9:TG$497)*100,0)</f>
        <v>55</v>
      </c>
      <c r="TO272" s="115">
        <f>ROUND(TH272/MAX(TH$9:TH$497)*100,0)</f>
        <v>26</v>
      </c>
      <c r="TP272" s="115">
        <f>ROUND(TI272/MAX(TI$9:TI$497)*100,0)</f>
        <v>64</v>
      </c>
      <c r="TQ272" s="115">
        <f>ROUND(TJ272/MAX(TJ$9:TJ$497)*100,0)</f>
        <v>33</v>
      </c>
      <c r="TR272" s="115">
        <f>ROUND(TK272/MAX(TK$9:TK$497)*100,0)</f>
        <v>31</v>
      </c>
      <c r="TS272" s="119">
        <f>ROUND(TL272/MAX(TL$9:TL$497)*100,0)</f>
        <v>27</v>
      </c>
      <c r="TT272" s="120">
        <f>RANK(TM272,TM$9:TM$497,0)</f>
        <v>113</v>
      </c>
      <c r="TU272" s="115">
        <f>RANK(TN272,TN$9:TN$497,0)</f>
        <v>71</v>
      </c>
      <c r="TV272" s="115">
        <f>RANK(TO272,TO$9:TO$497,0)</f>
        <v>190</v>
      </c>
      <c r="TW272" s="115">
        <f>RANK(TP272,TP$9:TP$497,0)</f>
        <v>45</v>
      </c>
      <c r="TX272" s="115">
        <f>RANK(TQ272,TQ$9:TQ$497,0)</f>
        <v>116</v>
      </c>
      <c r="TY272" s="115">
        <f>RANK(TR272,TR$9:TR$497,0)</f>
        <v>181</v>
      </c>
      <c r="TZ272" s="121">
        <f>RANK(TS272,TS$9:TS$497,0)</f>
        <v>188</v>
      </c>
      <c r="UA272" s="132"/>
      <c r="UB272" s="7" t="s">
        <v>1</v>
      </c>
    </row>
    <row r="273" spans="1:548" x14ac:dyDescent="0.15">
      <c r="A273" s="183">
        <v>265</v>
      </c>
      <c r="B273" s="200" t="s">
        <v>1178</v>
      </c>
      <c r="C273" s="143"/>
      <c r="D273" s="143"/>
      <c r="E273" s="161" t="s">
        <v>518</v>
      </c>
      <c r="F273" s="65">
        <v>84</v>
      </c>
      <c r="G273" s="65" t="s">
        <v>908</v>
      </c>
      <c r="H273" s="144" t="s">
        <v>1005</v>
      </c>
      <c r="I273" s="66" t="s">
        <v>521</v>
      </c>
      <c r="J273" s="67" t="s">
        <v>521</v>
      </c>
      <c r="K273" s="67" t="s">
        <v>521</v>
      </c>
      <c r="L273" s="67" t="s">
        <v>521</v>
      </c>
      <c r="M273" s="67" t="s">
        <v>521</v>
      </c>
      <c r="N273" s="67" t="s">
        <v>521</v>
      </c>
      <c r="O273" s="67" t="s">
        <v>521</v>
      </c>
      <c r="P273" s="67" t="s">
        <v>521</v>
      </c>
      <c r="Q273" s="67" t="s">
        <v>521</v>
      </c>
      <c r="R273" s="68" t="s">
        <v>521</v>
      </c>
      <c r="S273" s="69" t="s">
        <v>521</v>
      </c>
      <c r="T273" s="67" t="s">
        <v>521</v>
      </c>
      <c r="U273" s="67" t="s">
        <v>521</v>
      </c>
      <c r="V273" s="67" t="s">
        <v>521</v>
      </c>
      <c r="W273" s="67" t="s">
        <v>521</v>
      </c>
      <c r="X273" s="67" t="s">
        <v>521</v>
      </c>
      <c r="Y273" s="67" t="s">
        <v>521</v>
      </c>
      <c r="Z273" s="67" t="s">
        <v>521</v>
      </c>
      <c r="AA273" s="67" t="s">
        <v>521</v>
      </c>
      <c r="AB273" s="68" t="s">
        <v>521</v>
      </c>
      <c r="AC273" s="69" t="s">
        <v>521</v>
      </c>
      <c r="AD273" s="67" t="s">
        <v>521</v>
      </c>
      <c r="AE273" s="67" t="s">
        <v>521</v>
      </c>
      <c r="AF273" s="67" t="s">
        <v>521</v>
      </c>
      <c r="AG273" s="67" t="s">
        <v>521</v>
      </c>
      <c r="AH273" s="67" t="s">
        <v>521</v>
      </c>
      <c r="AI273" s="67" t="s">
        <v>521</v>
      </c>
      <c r="AJ273" s="67" t="s">
        <v>521</v>
      </c>
      <c r="AK273" s="67" t="s">
        <v>521</v>
      </c>
      <c r="AL273" s="68" t="s">
        <v>521</v>
      </c>
      <c r="AM273" s="69" t="s">
        <v>521</v>
      </c>
      <c r="AN273" s="67" t="s">
        <v>521</v>
      </c>
      <c r="AO273" s="67" t="s">
        <v>521</v>
      </c>
      <c r="AP273" s="67" t="s">
        <v>521</v>
      </c>
      <c r="AQ273" s="67" t="s">
        <v>521</v>
      </c>
      <c r="AR273" s="67" t="s">
        <v>521</v>
      </c>
      <c r="AS273" s="67" t="s">
        <v>521</v>
      </c>
      <c r="AT273" s="67" t="s">
        <v>521</v>
      </c>
      <c r="AU273" s="67" t="s">
        <v>521</v>
      </c>
      <c r="AV273" s="68" t="s">
        <v>521</v>
      </c>
      <c r="AW273" s="69" t="s">
        <v>521</v>
      </c>
      <c r="AX273" s="67" t="s">
        <v>521</v>
      </c>
      <c r="AY273" s="67" t="s">
        <v>521</v>
      </c>
      <c r="AZ273" s="67" t="s">
        <v>521</v>
      </c>
      <c r="BA273" s="67" t="s">
        <v>521</v>
      </c>
      <c r="BB273" s="67" t="s">
        <v>521</v>
      </c>
      <c r="BC273" s="67" t="s">
        <v>521</v>
      </c>
      <c r="BD273" s="67" t="s">
        <v>521</v>
      </c>
      <c r="BE273" s="67" t="s">
        <v>521</v>
      </c>
      <c r="BF273" s="68" t="s">
        <v>521</v>
      </c>
      <c r="BG273" s="69" t="s">
        <v>521</v>
      </c>
      <c r="BH273" s="67" t="s">
        <v>521</v>
      </c>
      <c r="BI273" s="67" t="s">
        <v>521</v>
      </c>
      <c r="BJ273" s="67" t="s">
        <v>521</v>
      </c>
      <c r="BK273" s="67" t="s">
        <v>521</v>
      </c>
      <c r="BL273" s="67" t="s">
        <v>521</v>
      </c>
      <c r="BM273" s="67" t="s">
        <v>521</v>
      </c>
      <c r="BN273" s="67" t="s">
        <v>521</v>
      </c>
      <c r="BO273" s="67" t="s">
        <v>521</v>
      </c>
      <c r="BP273" s="68" t="s">
        <v>521</v>
      </c>
      <c r="BQ273" s="70" t="s">
        <v>521</v>
      </c>
      <c r="BR273" s="67" t="s">
        <v>521</v>
      </c>
      <c r="BS273" s="67" t="s">
        <v>521</v>
      </c>
      <c r="BT273" s="67" t="s">
        <v>521</v>
      </c>
      <c r="BU273" s="67" t="s">
        <v>521</v>
      </c>
      <c r="BV273" s="67" t="s">
        <v>521</v>
      </c>
      <c r="BW273" s="67" t="s">
        <v>521</v>
      </c>
      <c r="BX273" s="67" t="s">
        <v>521</v>
      </c>
      <c r="BY273" s="67" t="s">
        <v>521</v>
      </c>
      <c r="BZ273" s="68" t="s">
        <v>521</v>
      </c>
      <c r="CA273" s="69" t="s">
        <v>521</v>
      </c>
      <c r="CB273" s="67" t="s">
        <v>521</v>
      </c>
      <c r="CC273" s="67" t="s">
        <v>521</v>
      </c>
      <c r="CD273" s="67" t="s">
        <v>521</v>
      </c>
      <c r="CE273" s="67" t="s">
        <v>521</v>
      </c>
      <c r="CF273" s="67" t="s">
        <v>521</v>
      </c>
      <c r="CG273" s="67" t="s">
        <v>521</v>
      </c>
      <c r="CH273" s="67" t="s">
        <v>521</v>
      </c>
      <c r="CI273" s="67" t="s">
        <v>521</v>
      </c>
      <c r="CJ273" s="68" t="s">
        <v>521</v>
      </c>
      <c r="CK273" s="69" t="s">
        <v>521</v>
      </c>
      <c r="CL273" s="67" t="s">
        <v>521</v>
      </c>
      <c r="CM273" s="67" t="s">
        <v>521</v>
      </c>
      <c r="CN273" s="67" t="s">
        <v>521</v>
      </c>
      <c r="CO273" s="67" t="s">
        <v>521</v>
      </c>
      <c r="CP273" s="67" t="s">
        <v>521</v>
      </c>
      <c r="CQ273" s="67" t="s">
        <v>521</v>
      </c>
      <c r="CR273" s="67" t="s">
        <v>521</v>
      </c>
      <c r="CS273" s="67" t="s">
        <v>521</v>
      </c>
      <c r="CT273" s="68" t="s">
        <v>521</v>
      </c>
      <c r="CU273" s="69" t="s">
        <v>521</v>
      </c>
      <c r="CV273" s="67" t="s">
        <v>521</v>
      </c>
      <c r="CW273" s="67" t="s">
        <v>521</v>
      </c>
      <c r="CX273" s="67" t="s">
        <v>521</v>
      </c>
      <c r="CY273" s="67" t="s">
        <v>521</v>
      </c>
      <c r="CZ273" s="67" t="s">
        <v>521</v>
      </c>
      <c r="DA273" s="67" t="s">
        <v>521</v>
      </c>
      <c r="DB273" s="67" t="s">
        <v>521</v>
      </c>
      <c r="DC273" s="67" t="s">
        <v>521</v>
      </c>
      <c r="DD273" s="68" t="s">
        <v>521</v>
      </c>
      <c r="DE273" s="69" t="s">
        <v>521</v>
      </c>
      <c r="DF273" s="71" t="s">
        <v>521</v>
      </c>
      <c r="DG273" s="67" t="s">
        <v>521</v>
      </c>
      <c r="DH273" s="67" t="s">
        <v>521</v>
      </c>
      <c r="DI273" s="67" t="s">
        <v>521</v>
      </c>
      <c r="DJ273" s="67" t="s">
        <v>521</v>
      </c>
      <c r="DK273" s="67" t="s">
        <v>521</v>
      </c>
      <c r="DL273" s="67" t="s">
        <v>521</v>
      </c>
      <c r="DM273" s="67" t="s">
        <v>521</v>
      </c>
      <c r="DN273" s="68" t="s">
        <v>521</v>
      </c>
      <c r="DO273" s="70" t="s">
        <v>521</v>
      </c>
      <c r="DP273" s="71" t="s">
        <v>521</v>
      </c>
      <c r="DQ273" s="67" t="s">
        <v>521</v>
      </c>
      <c r="DR273" s="67" t="s">
        <v>521</v>
      </c>
      <c r="DS273" s="67" t="s">
        <v>521</v>
      </c>
      <c r="DT273" s="67" t="s">
        <v>521</v>
      </c>
      <c r="DU273" s="67" t="s">
        <v>521</v>
      </c>
      <c r="DV273" s="67" t="s">
        <v>521</v>
      </c>
      <c r="DW273" s="67" t="s">
        <v>521</v>
      </c>
      <c r="DX273" s="72" t="s">
        <v>521</v>
      </c>
      <c r="DY273" s="146" t="s">
        <v>522</v>
      </c>
      <c r="DZ273" s="74">
        <v>3</v>
      </c>
      <c r="EA273" s="74">
        <v>3</v>
      </c>
      <c r="EB273" s="74">
        <v>4</v>
      </c>
      <c r="EC273" s="75">
        <v>4</v>
      </c>
      <c r="ED273" s="168" t="s">
        <v>522</v>
      </c>
      <c r="EE273" s="74">
        <f t="shared" si="534"/>
        <v>3</v>
      </c>
      <c r="EF273" s="74">
        <f t="shared" si="535"/>
        <v>9</v>
      </c>
      <c r="EG273" s="74">
        <f t="shared" si="536"/>
        <v>36</v>
      </c>
      <c r="EH273" s="77">
        <f t="shared" si="537"/>
        <v>144</v>
      </c>
      <c r="EI273" s="73">
        <v>20</v>
      </c>
      <c r="EJ273" s="74">
        <v>100</v>
      </c>
      <c r="EK273" s="74">
        <v>210</v>
      </c>
      <c r="EL273" s="74">
        <v>1050</v>
      </c>
      <c r="EM273" s="75">
        <v>3150</v>
      </c>
      <c r="EN273" s="78">
        <v>1</v>
      </c>
      <c r="EO273" s="79">
        <f t="shared" si="538"/>
        <v>1.6666666666666667</v>
      </c>
      <c r="EP273" s="79">
        <f t="shared" si="539"/>
        <v>1.1666666666666665</v>
      </c>
      <c r="EQ273" s="79">
        <f t="shared" si="540"/>
        <v>1.4583333333333335</v>
      </c>
      <c r="ER273" s="80">
        <f t="shared" si="541"/>
        <v>1.09375</v>
      </c>
      <c r="ES273" s="128" t="s">
        <v>523</v>
      </c>
      <c r="ET273" s="82"/>
      <c r="EU273" s="83">
        <v>4</v>
      </c>
      <c r="EV273" s="146">
        <v>115</v>
      </c>
      <c r="EW273" s="147">
        <v>19</v>
      </c>
      <c r="EX273" s="147">
        <v>32</v>
      </c>
      <c r="EY273" s="147">
        <v>96</v>
      </c>
      <c r="EZ273" s="147">
        <v>18</v>
      </c>
      <c r="FA273" s="147">
        <v>18</v>
      </c>
      <c r="FB273" s="147">
        <v>13</v>
      </c>
      <c r="FC273" s="147">
        <v>20</v>
      </c>
      <c r="FD273" s="74">
        <f t="shared" si="542"/>
        <v>50</v>
      </c>
      <c r="FE273" s="84">
        <f t="shared" si="543"/>
        <v>52</v>
      </c>
      <c r="FF273" s="73">
        <f>RANK(EV273,$EV$9:$EV$497,0)</f>
        <v>41</v>
      </c>
      <c r="FG273" s="74">
        <f>RANK(EW273,$EW$9:$EW$497,0)</f>
        <v>356</v>
      </c>
      <c r="FH273" s="74">
        <f>RANK(EX273,$EX$9:$EX$497,0)</f>
        <v>218</v>
      </c>
      <c r="FI273" s="74">
        <f>RANK(EY273,$EY$9:$EY$497,0)</f>
        <v>13</v>
      </c>
      <c r="FJ273" s="74">
        <f>RANK(EZ273,$EZ$9:$EZ$497,0)</f>
        <v>219</v>
      </c>
      <c r="FK273" s="74">
        <f>RANK(FA273,$FA$9:$FA$497,0)</f>
        <v>207</v>
      </c>
      <c r="FL273" s="74">
        <f>RANK(FB273,$FB$9:$FB$497,0)</f>
        <v>364</v>
      </c>
      <c r="FM273" s="74">
        <f>RANK(FC273,$FC$9:$FC$497,0)</f>
        <v>330</v>
      </c>
      <c r="FN273" s="74">
        <f>RANK(FD273,$FD$9:$FD$497,0)</f>
        <v>286</v>
      </c>
      <c r="FO273" s="84">
        <f>RANK(FE273,$FE$9:$FE$497,0)</f>
        <v>297</v>
      </c>
      <c r="FP273" s="73">
        <f>COUNTIFS($EV$9:$EV$497,"&gt;"&amp;EV273,$ES$9:$ES$497,ES273)+1</f>
        <v>17</v>
      </c>
      <c r="FQ273" s="74">
        <f>COUNTIFS($EW$9:$EW$497,"&gt;"&amp;EW273,$ES$9:$ES$497,ES273)+1</f>
        <v>66</v>
      </c>
      <c r="FR273" s="74">
        <f>COUNTIFS($EX$9:$EX$497,"&gt;"&amp;EX273,$ES$9:$ES$497,ES273)+1</f>
        <v>64</v>
      </c>
      <c r="FS273" s="74">
        <f>COUNTIFS($EY$9:$EY$497,"&gt;"&amp;EY273,$ES$9:$ES$497,ES273)+1</f>
        <v>13</v>
      </c>
      <c r="FT273" s="74">
        <f>COUNTIFS($EZ$9:$EZ$497,"&gt;"&amp;EZ273,$ES$9:$ES$497,ES273)+1</f>
        <v>44</v>
      </c>
      <c r="FU273" s="74">
        <f>COUNTIFS($FA$9:$FA$497,"&gt;"&amp;FA273,$ES$9:$ES$497,ES273)+1</f>
        <v>40</v>
      </c>
      <c r="FV273" s="74">
        <f>COUNTIFS($FB$9:$FB$497,"&gt;"&amp;FB273,$ES$9:$ES$497,ES273)+1</f>
        <v>57</v>
      </c>
      <c r="FW273" s="74">
        <f>COUNTIFS($FC$9:$FC$497,"&gt;"&amp;FC273,$ES$9:$ES$497,ES273)+1</f>
        <v>44</v>
      </c>
      <c r="FX273" s="74">
        <f>COUNTIFS($FD$9:$FD$497,"&gt;"&amp;FD273,$ES$9:$ES$497,ES273)+1</f>
        <v>59</v>
      </c>
      <c r="FY273" s="84">
        <f>COUNTIFS($FE$9:$FE$497,"&gt;"&amp;FE273,$ES$9:$ES$497,ES273)+1</f>
        <v>55</v>
      </c>
      <c r="FZ273" s="85">
        <f t="shared" si="544"/>
        <v>1.37</v>
      </c>
      <c r="GA273" s="86">
        <f t="shared" si="545"/>
        <v>0.23</v>
      </c>
      <c r="GB273" s="86">
        <f t="shared" si="546"/>
        <v>0.38</v>
      </c>
      <c r="GC273" s="86">
        <f t="shared" si="547"/>
        <v>1.1399999999999999</v>
      </c>
      <c r="GD273" s="86">
        <f t="shared" si="548"/>
        <v>0.21</v>
      </c>
      <c r="GE273" s="86">
        <f t="shared" si="549"/>
        <v>0.21</v>
      </c>
      <c r="GF273" s="86">
        <f t="shared" si="550"/>
        <v>0.15</v>
      </c>
      <c r="GG273" s="86">
        <f t="shared" si="551"/>
        <v>0.24</v>
      </c>
      <c r="GH273" s="86">
        <f t="shared" si="552"/>
        <v>0.6</v>
      </c>
      <c r="GI273" s="87">
        <f t="shared" si="553"/>
        <v>0.62</v>
      </c>
      <c r="GJ273" s="85">
        <f>ROUND(((FZ273-AVERAGE(FZ$9:FZ$497))/STDEVP(FZ$9:FZ$497)*10+50),2)</f>
        <v>65.7</v>
      </c>
      <c r="GK273" s="86">
        <f>ROUND(((GA273-AVERAGE(GA$9:GA$497))/STDEVP(GA$9:GA$497)*10+50),2)</f>
        <v>36.24</v>
      </c>
      <c r="GL273" s="86">
        <f>ROUND(((GB273-AVERAGE(GB$9:GB$497))/STDEVP(GB$9:GB$497)*10+50),2)</f>
        <v>42.38</v>
      </c>
      <c r="GM273" s="86">
        <f>ROUND(((GC273-AVERAGE(GC$9:GC$497))/STDEVP(GC$9:GC$497)*10+50),2)</f>
        <v>80.77</v>
      </c>
      <c r="GN273" s="86">
        <f>ROUND(((GD273-AVERAGE(GD$9:GD$497))/STDEVP(GD$9:GD$497)*10+50),2)</f>
        <v>43.76</v>
      </c>
      <c r="GO273" s="86">
        <f>ROUND(((GE273-AVERAGE(GE$9:GE$497))/STDEVP(GE$9:GE$497)*10+50),2)</f>
        <v>44.98</v>
      </c>
      <c r="GP273" s="86">
        <f>ROUND(((GF273-AVERAGE(GF$9:GF$497))/STDEVP(GF$9:GF$497)*10+50),2)</f>
        <v>34.729999999999997</v>
      </c>
      <c r="GQ273" s="86">
        <f>ROUND(((GG273-AVERAGE(GG$9:GG$497))/STDEVP(GG$9:GG$497)*10+50),2)</f>
        <v>37.770000000000003</v>
      </c>
      <c r="GR273" s="86">
        <f>ROUND(((GH273-AVERAGE(GH$9:GH$497))/STDEVP(GH$9:GH$497)*10+50),2)</f>
        <v>36.33</v>
      </c>
      <c r="GS273" s="87">
        <f>ROUND(((GI273-AVERAGE(GI$9:GI$497))/STDEVP(GI$9:GI$497)*10+50),2)</f>
        <v>37.53</v>
      </c>
      <c r="GT273" s="73">
        <f>RANK(GJ273,$GJ$9:$GJ$497,0)</f>
        <v>32</v>
      </c>
      <c r="GU273" s="74">
        <f>RANK(GK273,$GK$9:$GK$497,0)</f>
        <v>431</v>
      </c>
      <c r="GV273" s="74">
        <f>RANK(GL273,$GL$9:$GL$497,0)</f>
        <v>341</v>
      </c>
      <c r="GW273" s="74">
        <f>RANK(GM273,$GM$9:$GM$497,0)</f>
        <v>6</v>
      </c>
      <c r="GX273" s="74">
        <f>RANK(GN273,$GN$9:$GN$497,0)</f>
        <v>310</v>
      </c>
      <c r="GY273" s="74">
        <f>RANK(GO273,$GO$9:$GO$497,0)</f>
        <v>271</v>
      </c>
      <c r="GZ273" s="74">
        <f>RANK(GP273,$GP$9:$GP$497,0)</f>
        <v>424</v>
      </c>
      <c r="HA273" s="74">
        <f>RANK(GQ273,$GQ$9:$GQ$497,0)</f>
        <v>385</v>
      </c>
      <c r="HB273" s="74">
        <f>RANK(GR273,$GR$9:$GR$497,0)</f>
        <v>432</v>
      </c>
      <c r="HC273" s="84">
        <f>RANK(GS273,$GS$9:$GS$497,0)</f>
        <v>414</v>
      </c>
      <c r="HD273" s="85">
        <f>ROUND(AVERAGEIF($ES$9:$ES$497,$ES273,$FZ$9:$FZ$497),2)</f>
        <v>1.1399999999999999</v>
      </c>
      <c r="HE273" s="86">
        <f>ROUND(AVERAGEIF($ES$9:$ES$497,$ES273,$GA$9:$GA$497),2)</f>
        <v>0.46</v>
      </c>
      <c r="HF273" s="86">
        <f>ROUND(AVERAGEIF($ES$9:$ES$497,$ES273,$GB$9:$GB$497),2)</f>
        <v>0.65</v>
      </c>
      <c r="HG273" s="86">
        <f>ROUND(AVERAGEIF($ES$9:$ES$497,$ES273,$GC$9:$GC$497),2)</f>
        <v>0.74</v>
      </c>
      <c r="HH273" s="86">
        <f>ROUND(AVERAGEIF($ES$9:$ES$497,$ES273,$GD$9:$GD$497),2)</f>
        <v>0.27</v>
      </c>
      <c r="HI273" s="86">
        <f>ROUND(AVERAGEIF($ES$9:$ES$497,$ES273,$GE$9:$GE$497),2)</f>
        <v>0.23</v>
      </c>
      <c r="HJ273" s="86">
        <f>ROUND(AVERAGEIF($ES$9:$ES$497,$ES273,$GF$9:$GF$497),2)</f>
        <v>0.3</v>
      </c>
      <c r="HK273" s="86">
        <f>ROUND(AVERAGEIF($ES$9:$ES$497,$ES273,$GG$9:$GG$497),2)</f>
        <v>0.28000000000000003</v>
      </c>
      <c r="HL273" s="86">
        <f>ROUND(AVERAGEIF($ES$9:$ES$497,$ES273,$GH$9:$GH$497),2)</f>
        <v>0.92</v>
      </c>
      <c r="HM273" s="87">
        <f>ROUND(AVERAGEIF($ES$9:$ES$497,$ES273,$GI$9:$GI$497),2)</f>
        <v>0.93</v>
      </c>
      <c r="HN273" s="88">
        <f t="shared" si="554"/>
        <v>0.2300000000000002</v>
      </c>
      <c r="HO273" s="89">
        <f t="shared" si="555"/>
        <v>-0.23</v>
      </c>
      <c r="HP273" s="89">
        <f t="shared" si="556"/>
        <v>-0.27</v>
      </c>
      <c r="HQ273" s="89">
        <f t="shared" si="557"/>
        <v>0.39999999999999991</v>
      </c>
      <c r="HR273" s="89">
        <f t="shared" si="558"/>
        <v>-6.0000000000000026E-2</v>
      </c>
      <c r="HS273" s="89">
        <f t="shared" si="559"/>
        <v>-2.0000000000000018E-2</v>
      </c>
      <c r="HT273" s="89">
        <f t="shared" si="560"/>
        <v>-0.15</v>
      </c>
      <c r="HU273" s="89">
        <f t="shared" si="561"/>
        <v>-4.0000000000000036E-2</v>
      </c>
      <c r="HV273" s="89">
        <f t="shared" si="562"/>
        <v>-0.32000000000000006</v>
      </c>
      <c r="HW273" s="90">
        <f t="shared" si="563"/>
        <v>-0.31000000000000005</v>
      </c>
      <c r="HX273" s="73">
        <f>COUNTIFS($FZ$9:$FZ$497,"&gt;"&amp;FZ273,$ES$9:$ES$497,$ES273)+1</f>
        <v>18</v>
      </c>
      <c r="HY273" s="74">
        <f>COUNTIFS($GA$9:$GA$497,"&gt;"&amp;GA273,$ES$9:$ES$497,$ES273)+1</f>
        <v>93</v>
      </c>
      <c r="HZ273" s="74">
        <f>COUNTIFS($GB$9:$GB$497,"&gt;"&amp;GB273,$ES$9:$ES$497,$ES273)+1</f>
        <v>91</v>
      </c>
      <c r="IA273" s="74">
        <f>COUNTIFS($GC$9:$GC$497,"&gt;"&amp;GC273,$ES$9:$ES$497,$ES273)+1</f>
        <v>6</v>
      </c>
      <c r="IB273" s="74">
        <f>COUNTIFS($GD$9:$GD$497,"&gt;"&amp;GD273,$ES$9:$ES$497,$ES273)+1</f>
        <v>73</v>
      </c>
      <c r="IC273" s="74">
        <f>COUNTIFS($GE$9:$GE$497,"&gt;"&amp;GE273,$ES$9:$ES$497,$ES273)+1</f>
        <v>39</v>
      </c>
      <c r="ID273" s="74">
        <f>COUNTIFS($GF$9:$GF$497,"&gt;"&amp;GF273,$ES$9:$ES$497,$ES273)+1</f>
        <v>83</v>
      </c>
      <c r="IE273" s="74">
        <f>COUNTIFS($GG$9:$GG$497,"&gt;"&amp;GG273,$ES$9:$ES$497,$ES273)+1</f>
        <v>43</v>
      </c>
      <c r="IF273" s="74">
        <f>COUNTIFS($GH$9:$GH$497,"&gt;"&amp;GH273,$ES$9:$ES$497,$ES273)+1</f>
        <v>92</v>
      </c>
      <c r="IG273" s="84">
        <f>COUNTIFS($GI$9:$GI$497,"&gt;"&amp;GI273,$ES$9:$ES$497,$ES273)+1</f>
        <v>88</v>
      </c>
      <c r="IH273" s="148"/>
      <c r="II273" s="149"/>
      <c r="IJ273" s="149">
        <v>0.03</v>
      </c>
      <c r="IK273" s="149"/>
      <c r="IL273" s="149"/>
      <c r="IM273" s="150"/>
      <c r="IN273" s="151"/>
      <c r="IO273" s="152"/>
      <c r="IP273" s="153"/>
      <c r="IQ273" s="149"/>
      <c r="IR273" s="149"/>
      <c r="IS273" s="149"/>
      <c r="IT273" s="149"/>
      <c r="IU273" s="149"/>
      <c r="IV273" s="149"/>
      <c r="IW273" s="154"/>
      <c r="IX273" s="151"/>
      <c r="IY273" s="149"/>
      <c r="IZ273" s="149"/>
      <c r="JA273" s="149"/>
      <c r="JB273" s="149"/>
      <c r="JC273" s="149"/>
      <c r="JD273" s="149">
        <v>7.0000000000000007E-2</v>
      </c>
      <c r="JE273" s="155"/>
      <c r="JF273" s="153"/>
      <c r="JG273" s="149"/>
      <c r="JH273" s="149"/>
      <c r="JI273" s="149"/>
      <c r="JJ273" s="149"/>
      <c r="JK273" s="149"/>
      <c r="JL273" s="149"/>
      <c r="JM273" s="154"/>
      <c r="JN273" s="151"/>
      <c r="JO273" s="149"/>
      <c r="JP273" s="149"/>
      <c r="JQ273" s="149"/>
      <c r="JR273" s="149"/>
      <c r="JS273" s="149"/>
      <c r="JT273" s="149"/>
      <c r="JU273" s="149">
        <v>0.03</v>
      </c>
      <c r="JV273" s="149"/>
      <c r="JW273" s="149"/>
      <c r="JX273" s="149"/>
      <c r="JY273" s="149"/>
      <c r="JZ273" s="155"/>
      <c r="KA273" s="151"/>
      <c r="KB273" s="149"/>
      <c r="KC273" s="149"/>
      <c r="KD273" s="149"/>
      <c r="KE273" s="155"/>
      <c r="KF273" s="153"/>
      <c r="KG273" s="149"/>
      <c r="KH273" s="149"/>
      <c r="KI273" s="149"/>
      <c r="KJ273" s="149"/>
      <c r="KK273" s="156"/>
      <c r="KL273" s="149"/>
      <c r="KM273" s="149"/>
      <c r="KN273" s="149"/>
      <c r="KO273" s="149"/>
      <c r="KP273" s="149"/>
      <c r="KQ273" s="149"/>
      <c r="KR273" s="149"/>
      <c r="KS273" s="154"/>
      <c r="KT273" s="154"/>
      <c r="KU273" s="154"/>
      <c r="KV273" s="154"/>
      <c r="KW273" s="151"/>
      <c r="KX273" s="149"/>
      <c r="KY273" s="149"/>
      <c r="KZ273" s="149"/>
      <c r="LA273" s="149"/>
      <c r="LB273" s="149"/>
      <c r="LC273" s="154"/>
      <c r="LD273" s="151"/>
      <c r="LE273" s="152"/>
      <c r="LF273" s="157"/>
      <c r="LG273" s="158"/>
      <c r="LH273" s="151"/>
      <c r="LI273" s="149"/>
      <c r="LJ273" s="147"/>
      <c r="LK273" s="147"/>
      <c r="LL273" s="147"/>
      <c r="LM273" s="159"/>
      <c r="LN273" s="153"/>
      <c r="LO273" s="149"/>
      <c r="LP273" s="149"/>
      <c r="LQ273" s="149"/>
      <c r="LR273" s="154"/>
      <c r="LS273" s="151"/>
      <c r="LT273" s="149"/>
      <c r="LU273" s="149"/>
      <c r="LV273" s="149"/>
      <c r="LW273" s="149">
        <v>0.05</v>
      </c>
      <c r="LX273" s="149"/>
      <c r="LY273" s="149"/>
      <c r="LZ273" s="149"/>
      <c r="MA273" s="155"/>
      <c r="MB273" s="153"/>
      <c r="MC273" s="149"/>
      <c r="MD273" s="149"/>
      <c r="ME273" s="149"/>
      <c r="MF273" s="149"/>
      <c r="MG273" s="149"/>
      <c r="MH273" s="149"/>
      <c r="MI273" s="149"/>
      <c r="MJ273" s="149"/>
      <c r="MK273" s="149"/>
      <c r="ML273" s="149"/>
      <c r="MM273" s="149"/>
      <c r="MN273" s="156"/>
      <c r="MO273" s="156"/>
      <c r="MP273" s="154"/>
      <c r="MQ273" s="151"/>
      <c r="MR273" s="149"/>
      <c r="MS273" s="149"/>
      <c r="MT273" s="149"/>
      <c r="MU273" s="149"/>
      <c r="MV273" s="156"/>
      <c r="MW273" s="149">
        <v>0.05</v>
      </c>
      <c r="MX273" s="149"/>
      <c r="MY273" s="149"/>
      <c r="MZ273" s="149"/>
      <c r="NA273" s="149"/>
      <c r="NB273" s="149"/>
      <c r="NC273" s="149"/>
      <c r="ND273" s="154"/>
      <c r="NE273" s="154"/>
      <c r="NF273" s="154"/>
      <c r="NG273" s="154"/>
      <c r="NH273" s="151"/>
      <c r="NI273" s="149"/>
      <c r="NJ273" s="149"/>
      <c r="NK273" s="149"/>
      <c r="NL273" s="149"/>
      <c r="NM273" s="149"/>
      <c r="NN273" s="94"/>
      <c r="NO273" s="151"/>
      <c r="NP273" s="160"/>
      <c r="NQ273" s="145" t="s">
        <v>1174</v>
      </c>
      <c r="NR273" s="199" t="s">
        <v>1182</v>
      </c>
      <c r="NS273" s="199"/>
      <c r="NT273" s="199"/>
      <c r="NU273" s="199"/>
      <c r="NV273" s="135"/>
      <c r="NW273" s="199"/>
      <c r="NX273" s="136" t="s">
        <v>1183</v>
      </c>
      <c r="NY273" s="138" t="s">
        <v>1177</v>
      </c>
      <c r="NZ273" s="136" t="s">
        <v>1183</v>
      </c>
      <c r="OA273" s="137"/>
      <c r="OB273" s="137"/>
      <c r="OC273" s="137"/>
      <c r="OD273" s="108">
        <f t="shared" si="564"/>
        <v>144</v>
      </c>
      <c r="OE273" s="109">
        <v>5</v>
      </c>
      <c r="OF273" s="110">
        <f t="shared" si="565"/>
        <v>33</v>
      </c>
      <c r="OG273" s="109">
        <v>7</v>
      </c>
      <c r="OH273" s="111">
        <f>ROUND(AVERAGEIF($ES$9:$ES$497,$ES273,EV$9:EV$497),0)</f>
        <v>79</v>
      </c>
      <c r="OI273" s="112">
        <f>ROUND(AVERAGEIF($ES$9:$ES$497,$ES273,EW$9:EW$497),0)</f>
        <v>32</v>
      </c>
      <c r="OJ273" s="112">
        <f>ROUND(AVERAGEIF($ES$9:$ES$497,$ES273,EX$9:EX$497),0)</f>
        <v>45</v>
      </c>
      <c r="OK273" s="112">
        <f>ROUND(AVERAGEIF($ES$9:$ES$497,$ES273,EY$9:EY$497),0)</f>
        <v>53</v>
      </c>
      <c r="OL273" s="112">
        <f>ROUND(AVERAGEIF($ES$9:$ES$497,$ES273,EZ$9:EZ$497),0)</f>
        <v>20</v>
      </c>
      <c r="OM273" s="112">
        <f>ROUND(AVERAGEIF($ES$9:$ES$497,$ES273,FA$9:FA$497),0)</f>
        <v>18</v>
      </c>
      <c r="ON273" s="112">
        <f>ROUND(AVERAGEIF($ES$9:$ES$497,$ES273,FB$9:FB$497),0)</f>
        <v>23</v>
      </c>
      <c r="OO273" s="112">
        <f>ROUND(AVERAGEIF($ES$9:$ES$497,$ES273,FC$9:FC$497),0)</f>
        <v>23</v>
      </c>
      <c r="OP273" s="112">
        <f>ROUND(AVERAGEIF($ES$9:$ES$497,$ES273,FD$9:FD$497),0)</f>
        <v>64</v>
      </c>
      <c r="OQ273" s="113">
        <f>ROUND(AVERAGEIF($ES$9:$ES$497,$ES273,FE$9:FE$497),0)</f>
        <v>68</v>
      </c>
      <c r="OR273" s="114">
        <f>ROUND(EV273/MAX(EV$9:EV$497)*100,0)</f>
        <v>65</v>
      </c>
      <c r="OS273" s="115">
        <f>ROUND(EW273/MAX(EW$9:EW$497)*100,0)</f>
        <v>15</v>
      </c>
      <c r="OT273" s="115">
        <f>ROUND(EX273/MAX(EX$9:EX$497)*100,0)</f>
        <v>27</v>
      </c>
      <c r="OU273" s="115">
        <f>ROUND(EY273/MAX(EY$9:EY$497)*100,0)</f>
        <v>64</v>
      </c>
      <c r="OV273" s="115">
        <f>ROUND(EZ273/MAX(EZ$9:EZ$497)*100,0)</f>
        <v>14</v>
      </c>
      <c r="OW273" s="115">
        <f>ROUND(FA273/MAX(FA$9:FA$497)*100,0)</f>
        <v>16</v>
      </c>
      <c r="OX273" s="115">
        <f>ROUND(FB273/MAX(FB$9:FB$497)*100,0)</f>
        <v>10</v>
      </c>
      <c r="OY273" s="116">
        <f>ROUND(FC273/MAX(FC$9:FC$497)*100,0)</f>
        <v>14</v>
      </c>
      <c r="OZ273" s="115">
        <f>ROUND(FD273/MAX(FD$9:FD$497)*100,0)</f>
        <v>34</v>
      </c>
      <c r="PA273" s="117">
        <f>ROUND(FE273/MAX(FE$9:FE$497)*100,0)</f>
        <v>21</v>
      </c>
      <c r="PB273" s="118">
        <f t="shared" si="566"/>
        <v>339</v>
      </c>
      <c r="PC273" s="115">
        <f t="shared" si="567"/>
        <v>300</v>
      </c>
      <c r="PD273" s="115">
        <f t="shared" si="568"/>
        <v>381</v>
      </c>
      <c r="PE273" s="115">
        <f t="shared" si="569"/>
        <v>367</v>
      </c>
      <c r="PF273" s="115">
        <f t="shared" si="570"/>
        <v>459</v>
      </c>
      <c r="PG273" s="119">
        <f t="shared" si="571"/>
        <v>346</v>
      </c>
      <c r="PH273" s="118">
        <f>ROUND(PB273/MAX(PB$9:PB$497)*100,0)</f>
        <v>40</v>
      </c>
      <c r="PI273" s="115">
        <f>ROUND(PC273/MAX(PC$9:PC$497)*100,0)</f>
        <v>36</v>
      </c>
      <c r="PJ273" s="115">
        <f>ROUND(PD273/MAX(PD$9:PD$497)*100,0)</f>
        <v>40</v>
      </c>
      <c r="PK273" s="115">
        <f>ROUND(PE273/MAX(PE$9:PE$497)*100,0)</f>
        <v>37</v>
      </c>
      <c r="PL273" s="115">
        <f>ROUND(PF273/MAX(PF$9:PF$497)*100,0)</f>
        <v>65</v>
      </c>
      <c r="PM273" s="119">
        <f>ROUND(PG273/MAX(PG$9:PG$497)*100,0)</f>
        <v>51</v>
      </c>
      <c r="PN273" s="118">
        <f>RANK(PH273,PH$9:PH$497,0)</f>
        <v>252</v>
      </c>
      <c r="PO273" s="115">
        <f>RANK(PI273,PI$9:PI$497,0)</f>
        <v>248</v>
      </c>
      <c r="PP273" s="115">
        <f>RANK(PJ273,PJ$9:PJ$497,0)</f>
        <v>265</v>
      </c>
      <c r="PQ273" s="115">
        <f>RANK(PK273,PK$9:PK$497,0)</f>
        <v>262</v>
      </c>
      <c r="PR273" s="115">
        <f>RANK(PL273,PL$9:PL$497,0)</f>
        <v>110</v>
      </c>
      <c r="PS273" s="119">
        <f>RANK(PM273,PM$9:PM$497,0)</f>
        <v>159</v>
      </c>
      <c r="PT273" s="120">
        <f>ROUND(FZ273/MAX(FZ$9:FZ$497)*100,0)</f>
        <v>75</v>
      </c>
      <c r="PU273" s="115">
        <f>ROUND(GA273/MAX(GA$9:GA$497)*100,0)</f>
        <v>13</v>
      </c>
      <c r="PV273" s="115">
        <f>ROUND(GB273/MAX(GB$9:GB$497)*100,0)</f>
        <v>28</v>
      </c>
      <c r="PW273" s="115">
        <f>ROUND(GC273/MAX(GC$9:GC$497)*100,0)</f>
        <v>90</v>
      </c>
      <c r="PX273" s="115">
        <f>ROUND(GD273/MAX(GD$9:GD$497)*100,0)</f>
        <v>12</v>
      </c>
      <c r="PY273" s="115">
        <f>ROUND(GE273/MAX(GE$9:GE$497)*100,0)</f>
        <v>13</v>
      </c>
      <c r="PZ273" s="115">
        <f>ROUND(GF273/MAX(GF$9:GF$497)*100,0)</f>
        <v>7</v>
      </c>
      <c r="QA273" s="116">
        <f>ROUND(GG273/MAX(GG$9:GG$497)*100,0)</f>
        <v>13</v>
      </c>
      <c r="QB273" s="115">
        <f>ROUND(GH273/MAX(GH$9:GH$497)*100,0)</f>
        <v>27</v>
      </c>
      <c r="QC273" s="121">
        <f>ROUND(GI273/MAX(GI$9:GI$497)*100,0)</f>
        <v>20</v>
      </c>
      <c r="QD273" s="120">
        <f>ROUND(AVERAGEIF($ES$9:$ES$497,$ES273,PT$9:PT$497),0)</f>
        <v>62</v>
      </c>
      <c r="QE273" s="120">
        <f>ROUND(AVERAGEIF($ES$9:$ES$497,$ES273,PU$9:PU$497),0)</f>
        <v>26</v>
      </c>
      <c r="QF273" s="120">
        <f>ROUND(AVERAGEIF($ES$9:$ES$497,$ES273,PV$9:PV$497),0)</f>
        <v>48</v>
      </c>
      <c r="QG273" s="120">
        <f>ROUND(AVERAGEIF($ES$9:$ES$497,$ES273,PW$9:PW$497),0)</f>
        <v>58</v>
      </c>
      <c r="QH273" s="120">
        <f>ROUND(AVERAGEIF($ES$9:$ES$497,$ES273,PX$9:PX$497),0)</f>
        <v>15</v>
      </c>
      <c r="QI273" s="120">
        <f>ROUND(AVERAGEIF($ES$9:$ES$497,$ES273,PY$9:PY$497),0)</f>
        <v>14</v>
      </c>
      <c r="QJ273" s="120">
        <f>ROUND(AVERAGEIF($ES$9:$ES$497,$ES273,PZ$9:PZ$497),0)</f>
        <v>14</v>
      </c>
      <c r="QK273" s="120">
        <f>ROUND(AVERAGEIF($ES$9:$ES$497,$ES273,QA$9:QA$497),0)</f>
        <v>15</v>
      </c>
      <c r="QL273" s="120">
        <f>ROUND(AVERAGEIF($ES$9:$ES$497,$ES273,QB$9:QB$497),0)</f>
        <v>41</v>
      </c>
      <c r="QM273" s="120">
        <f>ROUND(AVERAGEIF($ES$9:$ES$497,$ES273,QC$9:QC$497),0)</f>
        <v>30</v>
      </c>
      <c r="QN273" s="114">
        <f t="shared" si="572"/>
        <v>405</v>
      </c>
      <c r="QO273" s="115">
        <f t="shared" si="573"/>
        <v>341</v>
      </c>
      <c r="QP273" s="115">
        <f t="shared" si="574"/>
        <v>453</v>
      </c>
      <c r="QQ273" s="115">
        <f t="shared" si="575"/>
        <v>444</v>
      </c>
      <c r="QR273" s="115">
        <f t="shared" si="576"/>
        <v>719</v>
      </c>
      <c r="QS273" s="119">
        <f t="shared" si="577"/>
        <v>415</v>
      </c>
      <c r="QT273" s="114">
        <f>ROUND((QN273-MIN(QN$9:QN$497))/(MAX(QN$9:QN$497)-MIN(QN$9:QN$497))*100,0)</f>
        <v>28</v>
      </c>
      <c r="QU273" s="115">
        <f>ROUND((QO273-MIN(QO$9:QO$497))/(MAX(QO$9:QO$497)-MIN(QO$9:QO$497))*100,0)</f>
        <v>19</v>
      </c>
      <c r="QV273" s="115">
        <f>ROUND((QP273-MIN(QP$9:QP$497))/(MAX(QP$9:QP$497)-MIN(QP$9:QP$497))*100,0)</f>
        <v>15</v>
      </c>
      <c r="QW273" s="115">
        <f>ROUND((QQ273-MIN(QQ$9:QQ$497))/(MAX(QQ$9:QQ$497)-MIN(QQ$9:QQ$497))*100,0)</f>
        <v>20</v>
      </c>
      <c r="QX273" s="115">
        <f>ROUND((QR273-MIN(QR$9:QR$497))/(MAX(QR$9:QR$497)-MIN(QR$9:QR$497))*100,0)</f>
        <v>83</v>
      </c>
      <c r="QY273" s="115">
        <f>ROUND((QS273-MIN(QS$9:QS$497))/(MAX(QS$9:QS$497)-MIN(QS$9:QS$497))*100,0)</f>
        <v>48</v>
      </c>
      <c r="QZ273" s="114">
        <f>RANK(QN273,QN$9:QN$497,0)</f>
        <v>351</v>
      </c>
      <c r="RA273" s="115">
        <f>RANK(QO273,QO$9:QO$497,0)</f>
        <v>284</v>
      </c>
      <c r="RB273" s="115">
        <f>RANK(QP273,QP$9:QP$497,0)</f>
        <v>390</v>
      </c>
      <c r="RC273" s="115">
        <f>RANK(QQ273,QQ$9:QQ$497,0)</f>
        <v>377</v>
      </c>
      <c r="RD273" s="115">
        <f>RANK(QR273,QR$9:QR$497,0)</f>
        <v>26</v>
      </c>
      <c r="RE273" s="115">
        <f>RANK(QS273,QS$9:QS$497,0)</f>
        <v>127</v>
      </c>
      <c r="RF273" s="122"/>
      <c r="RG273" s="115">
        <f>($RH$3*(IH273+IJ273)*100*100/MAX(EX$9:EX$497)*$RO$3) +($RH$3*(II273+IJ273)*100*100/MAX(EX$9:EX$497)*$RO$4) + ($RH$3*IK273*100*100/MAX(EX$9:EX$497)*0.098)</f>
        <v>12.524999999999999</v>
      </c>
      <c r="RH273" s="115">
        <f>($RH$4*IL273*100*100/MAX(EZ$9:EZ$497))*$RQ$3</f>
        <v>0</v>
      </c>
      <c r="RI273" s="115">
        <f>($RH$3*IM273*100*100/MAX(EY$9:EY$497))*$RQ$4</f>
        <v>0</v>
      </c>
      <c r="RJ273" s="115">
        <f>($RH$3*IN273*100*100/MAX(EX$9:EX$497))</f>
        <v>0</v>
      </c>
      <c r="RK273" s="115">
        <f>($RH$4*IO273*100*100/MAX(EZ$9:EZ$497))*$RQ$3</f>
        <v>0</v>
      </c>
      <c r="RL273" s="115">
        <f>(($RL$4*IP273*100*((100/MAX(EX$9:EX$497)+100/MAX(EZ$9:EZ$497))/2))+($RL$4*IQ273*100*((100/MAX(EX$9:EX$497)+100/MAX(EZ$9:EZ$497))/2))+($RL$4*IR273*100*((100/MAX(EX$9:EX$497)+100/MAX(EZ$9:EZ$497))/2))+($RL$4*IS273*100*((100/MAX(EX$9:EX$497)+100/MAX(EZ$9:EZ$497))/2))+($RL$4*IT273*100*((100/MAX(EX$9:EX$497)+100/MAX(EZ$9:EZ$497))/2))+($RL$4*IU273*100*((100/MAX(EX$9:EX$497)+100/MAX(EZ$9:EZ$497))/2))+($RL$4*IV273*100*((100/MAX(EX$9:EX$497)+100/MAX(EZ$9:EZ$497))/2))+($RL$4*IW273*100*((100/MAX(EX$9:EX$497)+100/MAX(EZ$9:EZ$497))/2)))*$RS$3</f>
        <v>0</v>
      </c>
      <c r="RM273" s="115">
        <f>(($RH$3*IX273*100*100/MAX(EX$9:EX$497))+($RH$3*IY273*100*100/MAX(EX$9:EX$497))+($RH$3*IZ273*100*100/MAX(EX$9:EX$497))+($RH$3*JA273*100*100/MAX(EX$9:EX$497))+($RH$3*JB273*100*100/MAX(EX$9:EX$497))+($RH$3*JC273*100*100/MAX(EX$9:EX$497))+($RH$3*JD273*100*100/MAX(EX$9:EX$497))+($RH$3*JE273*100*100/MAX(EX$9:EX$497)))*$RS$4</f>
        <v>5.8450000000000006</v>
      </c>
      <c r="RN273" s="115">
        <f>(($RH$4*JF273*100*100/MAX(EZ$9:EZ$497)) + ($RH$4*JG273*100*100/MAX(EZ$9:EZ$497)) + ($RH$4*JH273*100*100/MAX(EZ$9:EZ$497)) + ($RH$4*JI273*100*100/MAX(EZ$9:EZ$497)) + ($RH$4*JJ273*100*100/MAX(EZ$9:EZ$497)) + ($RH$4*JK273*100*100/MAX(EZ$9:EZ$497)) + ($RH$4*JL273*100*100/MAX(EZ$9:EZ$497)) + ($RH$4*JM273*100*100/MAX(EZ$9:EZ$497)))*$RU$3</f>
        <v>0</v>
      </c>
      <c r="RO273" s="115">
        <f>(($RL$4*JN273*100*((100/MAX(EX$9:EX$497)+100/MAX(EZ$9:EZ$497))/2))+($RL$4*JO273*100*((100/MAX(EX$9:EX$497)+100/MAX(EZ$9:EZ$497))/2))+($RL$4*JP273*100*((100/MAX(EX$9:EX$497)+100/MAX(EZ$9:EZ$497))/2))+($RL$4*JQ273*100*((100/MAX(EX$9:EX$497)+100/MAX(EZ$9:EZ$497))/2))+($RL$4*JR273*100*((100/MAX(EX$9:EX$497)+100/MAX(EZ$9:EZ$497))/2))+($RL$4*JS273*100*((100/MAX(EX$9:EX$497)+100/MAX(EZ$9:EZ$497))/2))+($RL$4*JT273*100*((100/MAX(EX$9:EX$497)+100/MAX(EZ$9:EZ$497))/2))+($RL$4*JU273*100*((100/MAX(EX$9:EX$497)+100/MAX(EZ$9:EZ$497))/2))+($RL$4*JV273*100*((100/MAX(EX$9:EX$497)+100/MAX(EZ$9:EZ$497))/2))+($RL$4*JW273*100*((100/MAX(EX$9:EX$497)+100/MAX(EZ$9:EZ$497))/2))+($RL$4*JX273*100*((100/MAX(EX$9:EX$497)+100/MAX(EZ$9:EZ$497))/2))+($RL$4*JY273*100*((100/MAX(EX$9:EX$497)+100/MAX(EZ$9:EZ$497))/2))+($RL$4*JZ273*100*((100/MAX(EX$9:EX$497)+100/MAX(EZ$9:EZ$497))/2)))*$RW$3/2</f>
        <v>1.5680000000000001</v>
      </c>
      <c r="RP273" s="119">
        <f>($RJ$3*KA273*100*100/MAX(FA$9:FA$497)) + ($RJ$3*KB273*100*100/MAX(FA$9:FA$497)/2) + ($RJ$3*KC273*100*100/MAX(FA$9:FA$497)/2) + ($RJ$3*KD273*100*100/MAX(FA$9:FA$497)/4) + ($RJ$3*KE273*100*100/MAX(FA$9:FA$497)/4)</f>
        <v>0</v>
      </c>
      <c r="RQ273" s="118">
        <f>($RL$4*KF273*100*((100/MAX(EX$9:EX$497)+100/MAX(EZ$9:EZ$497)))) * ($RO$3/2) + (($RL$4*KG273*100*((100/MAX(EX$9:EX$497)+100/MAX(EZ$9:EZ$497))))+($RL$4*KH273*100*((100/MAX(EX$9:EX$497)+100/MAX(EZ$9:EZ$497))))+($RL$4*KI273*100*((100/MAX(EX$9:EX$497)+100/MAX(EZ$9:EZ$497))))+($RL$4*KJ273*100*((100/MAX(EX$9:EX$497)+100/MAX(EZ$9:EZ$497))))+($RL$4*KK273*100*((100/MAX(EX$9:EX$497)+100/MAX(EZ$9:EZ$497))))+($RL$4*KL273*100*((100/MAX(EX$9:EX$497)+100/MAX(EZ$9:EZ$497))))+($RL$4*KM273*100*((100/MAX(EX$9:EX$497)+100/MAX(EZ$9:EZ$497))))+($RL$4*KN273*100*((100/MAX(EX$9:EX$497)+100/MAX(EZ$9:EZ$497))))+($RL$4*KO273*100*((100/MAX(EX$9:EX$497)+100/MAX(EZ$9:EZ$497))))+($RL$4*KP273*100*((100/MAX(EX$9:EX$497)+100/MAX(EZ$9:EZ$497))))+($RL$4*KQ273*100*((100/MAX(EX$9:EX$497)+100/MAX(EZ$9:EZ$497))))+($RL$4*KR273*100*((100/MAX(EX$9:EX$497)+100/MAX(EZ$9:EZ$497))))+($RL$4*KS273*100*((100/MAX(EX$9:EX$497)+100/MAX(EZ$9:EZ$497))))+($RL$4*KV273*100*((100/MAX(EX$9:EX$497)+100/MAX(EZ$9:EZ$497))))) * (($RO$3+$RO$4)/6)</f>
        <v>0</v>
      </c>
      <c r="RR273" s="115">
        <f>(($RL$4*KW273*100*((100/MAX(EX$9:EX$497)+100/MAX(EZ$9:EZ$497))))) * ($RO$3/2) + (($RL$4*KX273*100*((100/MAX(EX$9:EX$497)+100/MAX(EZ$9:EZ$497))))+($RL$4*KY273*100*((100/MAX(EX$9:EX$497)+100/MAX(EZ$9:EZ$497))))+($RL$4*KZ273*100*((100/MAX(EX$9:EX$497)+100/MAX(EZ$9:EZ$497))))+($RL$4*LA273*100*((100/MAX(EX$9:EX$497)+100/MAX(EZ$9:EZ$497))))+($RL$4*LB273*100*((100/MAX(EX$9:EX$497)+100/MAX(EZ$9:EZ$497))))+($RL$4*LC273*100*((100/MAX(EX$9:EX$497)+100/MAX(EZ$9:EZ$497))))) * (($RO$3+$RO$4)/6)</f>
        <v>0</v>
      </c>
      <c r="RS273" s="119">
        <f>(($RL$4*LD273*100*((100/MAX(EX$9:EX$497)+100/MAX(EZ$9:EZ$497))))+($RL$4*LE273*100*((100/MAX(EX$9:EX$497)+100/MAX(EZ$9:EZ$497))))) * (($RO$3+$RO$4)/6)</f>
        <v>0</v>
      </c>
      <c r="RT273" s="118">
        <f>($RJ$4*LH273*100*(100/MAX(EV$9:EV$497)))+($RJ$4*LI273*100*(100/MAX(EV$9:EV$497)))</f>
        <v>0</v>
      </c>
      <c r="RU273" s="119">
        <f>($RJ$4*LJ273*(100/MAX(EV$9:EV$497)))/2 + ($RL$3*LK273*(100/MAX(EW$9:EW$497))) + ($RJ$4*LL273*(100/MAX(EV$9:EV$497)))/4 + ($RL$3*LM273*(100/MAX(EW$9:EW$497)))</f>
        <v>0</v>
      </c>
      <c r="RV273" s="118">
        <f>($RJ$4*LN273*100*100/MAX(EV$9:EV$497)/2)+($RJ$4*LO273*100*100/MAX(EV$9:EV$497)/2)+($RJ$4*LP273*100*100/MAX(EV$9:EV$497))+($RJ$4*LQ273*100*100/MAX(EV$9:EV$497))+($RJ$4*LR273*100*100/MAX(EV$9:EV$497))</f>
        <v>0</v>
      </c>
      <c r="RW273" s="115">
        <f>($RJ$4*LS273*100*100/MAX(EV$9:EV$497)) + (($RJ$4*LT273*100*100/MAX(EV$9:EV$497))+($RJ$4*LU273*100*100/MAX(EV$9:EV$497))+($RJ$4*LV273*100*100/MAX(EV$9:EV$497))+($RJ$4*LW273*100*100/MAX(EV$9:EV$497))+($RJ$4*LX273*100*100/MAX(EV$9:EV$497))+($RJ$4*LY273*100*100/MAX(EV$9:EV$497))+($RJ$4*LZ273*100*100/MAX(EV$9:EV$497))+($RJ$4*MA273*100*100/MAX(EV$9:EV$497)))/2</f>
        <v>4.213483146067416</v>
      </c>
      <c r="RX273" s="119">
        <f>($RJ$4*MB273*100*100/MAX(EV$9:EV$497))+($RJ$4*MC273*100*100/MAX(EV$9:EV$497))+($RJ$4*MD273*100*100/MAX(EV$9:EV$497))+($RJ$4*ME273*100*100/MAX(EV$9:EV$497))+($RJ$4*MF273*100*100/MAX(EV$9:EV$497))+($RJ$4*MG273*100*100/MAX(EV$9:EV$497))+($RJ$4*MH273*100*100/MAX(EV$9:EV$497))+($RJ$4*MI273*100*100/MAX(EV$9:EV$497))+($RJ$4*MJ273*100*100/MAX(EV$9:EV$497))+($RJ$4*MK273*100*100/MAX(EV$9:EV$497))+($RJ$4*ML273*100*100/MAX(EV$9:EV$497))+($RJ$4*MM273*100*100/MAX(EV$9:EV$497))+($RJ$4*MN273*100*100/MAX(EV$9:EV$497))</f>
        <v>0</v>
      </c>
      <c r="RY273" s="118">
        <f>($RJ$4*MQ273*100*100/MAX(EV$9:EV$497))/2 + (($RJ$4*MR273*100*100/MAX(EV$9:EV$497))+($RJ$4*MS273*100*100/MAX(EV$9:EV$497))+($RJ$4*MT273*100*100/MAX(EV$9:EV$497))+($RJ$4*MU273*100*100/MAX(EV$9:EV$497))+($RJ$4*MV273*100*100/MAX(EV$9:EV$497))+($RJ$4*MW273*100*100/MAX(EV$9:EV$497))+($RJ$4*MX273*100*100/MAX(EV$9:EV$497))+($RJ$4*MY273*100*100/MAX(EV$9:EV$497))+($RJ$4*MZ273*100*100/MAX(EV$9:EV$497))+($RJ$4*NA273*100*100/MAX(EV$9:EV$497))+($RJ$4*NB273*100*100/MAX(EV$9:EV$497))+($RJ$4*NC273*100*100/MAX(EV$9:EV$497))+($RJ$4*ND273*100*100/MAX(EV$9:EV$497))+($RJ$4*NG273*100*100/MAX(EV$9:EV$497)))/4</f>
        <v>2.106741573033708</v>
      </c>
      <c r="RZ273" s="115">
        <f>($RJ$4*NH273*100*100/MAX(EV$9:EV$497))/2 + (($RJ$4*NI273*100*100/MAX(EV$9:EV$497))+($RJ$4*NJ273*100*100/MAX(EV$9:EV$497))+($RJ$4*NK273*100*100/MAX(EV$9:EV$497))+($RJ$4*NL273*100*100/MAX(EV$9:EV$497))+($RJ$4*NM273*100*100/MAX(EV$9:EV$497))+($RJ$4*NN273*100*100/MAX(EV$9:EV$497)))/4</f>
        <v>0</v>
      </c>
      <c r="SA273" s="117">
        <f>(($RJ$4*NO273*100*100/MAX(EV$9:EV$497))+($RJ$4*NP273*100*100/MAX(EV$9:EV$497)))/4</f>
        <v>0</v>
      </c>
      <c r="SB273" s="118">
        <f t="shared" si="578"/>
        <v>26.258224719101122</v>
      </c>
      <c r="SC273" s="115">
        <f t="shared" si="579"/>
        <v>21.202044943820223</v>
      </c>
      <c r="SD273" s="115">
        <f t="shared" si="580"/>
        <v>3.1480561797752813</v>
      </c>
      <c r="SE273" s="115">
        <f t="shared" si="581"/>
        <v>44.523711610486885</v>
      </c>
      <c r="SF273" s="115">
        <f t="shared" si="582"/>
        <v>3.1480561797752813</v>
      </c>
      <c r="SG273" s="115">
        <f t="shared" si="583"/>
        <v>6.320224719101124</v>
      </c>
      <c r="SH273" s="115">
        <f>ROUND(SB273/MAX(SB$9:SB$497)*100,0)</f>
        <v>33</v>
      </c>
      <c r="SI273" s="115">
        <f>ROUND(SC273/MAX(SC$9:SC$497)*100,0)</f>
        <v>32</v>
      </c>
      <c r="SJ273" s="115">
        <f>ROUND(SD273/MAX(SD$9:SD$497)*100,0)</f>
        <v>5</v>
      </c>
      <c r="SK273" s="115">
        <f>ROUND(SE273/MAX(SE$9:SE$497)*100,0)</f>
        <v>34</v>
      </c>
      <c r="SL273" s="115">
        <f>ROUND(SF273/MAX(SF$9:SF$497)*100,0)</f>
        <v>8</v>
      </c>
      <c r="SM273" s="121">
        <f>ROUND(SG273/MAX(SG$9:SG$497)*100,0)</f>
        <v>6</v>
      </c>
      <c r="SN273" s="115">
        <f>ROUND(AVERAGEIF($ES$9:$ES$497,$ES273,SH$9:SH$497),0)</f>
        <v>26</v>
      </c>
      <c r="SO273" s="115">
        <f>ROUND(AVERAGEIF($ES$9:$ES$497,$ES273,SI$9:SI$497),0)</f>
        <v>23</v>
      </c>
      <c r="SP273" s="115">
        <f>ROUND(AVERAGEIF($ES$9:$ES$497,$ES273,SJ$9:SJ$497),0)</f>
        <v>4</v>
      </c>
      <c r="SQ273" s="115">
        <f>ROUND(AVERAGEIF($ES$9:$ES$497,$ES273,SK$9:SK$497),0)</f>
        <v>20</v>
      </c>
      <c r="SR273" s="115">
        <f>ROUND(AVERAGEIF($ES$9:$ES$497,$ES273,SL$9:SL$497),0)</f>
        <v>7</v>
      </c>
      <c r="SS273" s="121">
        <f>ROUND(AVERAGEIF($ES$9:$ES$497,$ES273,SM$9:SM$497),0)</f>
        <v>6</v>
      </c>
      <c r="ST273" s="114">
        <f>RANK(SB273,SB$9:SB$497,0)</f>
        <v>134</v>
      </c>
      <c r="SU273" s="115">
        <f>RANK(SC273,SC$9:SC$497,0)</f>
        <v>89</v>
      </c>
      <c r="SV273" s="115">
        <f>RANK(SD273,SD$9:SD$497,0)</f>
        <v>154</v>
      </c>
      <c r="SW273" s="115">
        <f>RANK(SE273,SE$9:SE$497,0)</f>
        <v>82</v>
      </c>
      <c r="SX273" s="115">
        <f>RANK(SF273,SF$9:SF$497,0)</f>
        <v>111</v>
      </c>
      <c r="SY273" s="115">
        <f>RANK(SG273,SG$9:SG$497,0)</f>
        <v>147</v>
      </c>
      <c r="SZ273" s="115">
        <f>COUNTIFS(SB$9:SB$497,"&gt;"&amp;SB273,$ES$9:$ES$497,$ES273)+1</f>
        <v>36</v>
      </c>
      <c r="TA273" s="115">
        <f>COUNTIFS(SC$9:SC$497,"&gt;"&amp;SC273,$ES$9:$ES$497,$ES273)+1</f>
        <v>30</v>
      </c>
      <c r="TB273" s="115">
        <f>COUNTIFS(SD$9:SD$497,"&gt;"&amp;SD273,$ES$9:$ES$497,$ES273)+1</f>
        <v>27</v>
      </c>
      <c r="TC273" s="115">
        <f>COUNTIFS(SE$9:SE$497,"&gt;"&amp;SE273,$ES$9:$ES$497,$ES273)+1</f>
        <v>28</v>
      </c>
      <c r="TD273" s="115">
        <f>COUNTIFS(SF$9:SF$497,"&gt;"&amp;SF273,$ES$9:$ES$497,$ES273)+1</f>
        <v>27</v>
      </c>
      <c r="TE273" s="117">
        <f>COUNTIFS(SG$9:SG$497,"&gt;"&amp;SG273,$ES$9:$ES$497,$ES273)+1</f>
        <v>35</v>
      </c>
      <c r="TF273" s="118">
        <f t="shared" si="584"/>
        <v>98</v>
      </c>
      <c r="TG273" s="115">
        <f t="shared" si="585"/>
        <v>72</v>
      </c>
      <c r="TH273" s="115">
        <f t="shared" si="586"/>
        <v>41</v>
      </c>
      <c r="TI273" s="115">
        <f t="shared" si="587"/>
        <v>74</v>
      </c>
      <c r="TJ273" s="115">
        <f t="shared" si="588"/>
        <v>45</v>
      </c>
      <c r="TK273" s="115">
        <f t="shared" si="589"/>
        <v>71</v>
      </c>
      <c r="TL273" s="117">
        <f t="shared" si="590"/>
        <v>57</v>
      </c>
      <c r="TM273" s="118">
        <f>ROUND(TF273/MAX(TF$9:TF$497)*100,0)</f>
        <v>54</v>
      </c>
      <c r="TN273" s="115">
        <f>ROUND(TG273/MAX(TG$9:TG$497)*100,0)</f>
        <v>40</v>
      </c>
      <c r="TO273" s="115">
        <f>ROUND(TH273/MAX(TH$9:TH$497)*100,0)</f>
        <v>23</v>
      </c>
      <c r="TP273" s="115">
        <f>ROUND(TI273/MAX(TI$9:TI$497)*100,0)</f>
        <v>41</v>
      </c>
      <c r="TQ273" s="115">
        <f>ROUND(TJ273/MAX(TJ$9:TJ$497)*100,0)</f>
        <v>23</v>
      </c>
      <c r="TR273" s="115">
        <f>ROUND(TK273/MAX(TK$9:TK$497)*100,0)</f>
        <v>36</v>
      </c>
      <c r="TS273" s="119">
        <f>ROUND(TL273/MAX(TL$9:TL$497)*100,0)</f>
        <v>29</v>
      </c>
      <c r="TT273" s="120">
        <f>RANK(TM273,TM$9:TM$497,0)</f>
        <v>128</v>
      </c>
      <c r="TU273" s="115">
        <f>RANK(TN273,TN$9:TN$497,0)</f>
        <v>133</v>
      </c>
      <c r="TV273" s="115">
        <f>RANK(TO273,TO$9:TO$497,0)</f>
        <v>230</v>
      </c>
      <c r="TW273" s="115">
        <f>RANK(TP273,TP$9:TP$497,0)</f>
        <v>129</v>
      </c>
      <c r="TX273" s="115">
        <f>RANK(TQ273,TQ$9:TQ$497,0)</f>
        <v>225</v>
      </c>
      <c r="TY273" s="115">
        <f>RANK(TR273,TR$9:TR$497,0)</f>
        <v>128</v>
      </c>
      <c r="TZ273" s="121">
        <f>RANK(TS273,TS$9:TS$497,0)</f>
        <v>162</v>
      </c>
      <c r="UA273" s="132"/>
      <c r="UB273" s="7" t="s">
        <v>1</v>
      </c>
    </row>
    <row r="274" spans="1:548" x14ac:dyDescent="0.15">
      <c r="A274" s="183">
        <v>266</v>
      </c>
      <c r="B274" s="200" t="s">
        <v>1182</v>
      </c>
      <c r="C274" s="143"/>
      <c r="D274" s="143"/>
      <c r="E274" s="161" t="s">
        <v>518</v>
      </c>
      <c r="F274" s="65">
        <v>93</v>
      </c>
      <c r="G274" s="65" t="s">
        <v>519</v>
      </c>
      <c r="H274" s="144"/>
      <c r="I274" s="66" t="s">
        <v>521</v>
      </c>
      <c r="J274" s="67" t="s">
        <v>521</v>
      </c>
      <c r="K274" s="67" t="s">
        <v>521</v>
      </c>
      <c r="L274" s="67" t="s">
        <v>521</v>
      </c>
      <c r="M274" s="67" t="s">
        <v>521</v>
      </c>
      <c r="N274" s="67" t="s">
        <v>521</v>
      </c>
      <c r="O274" s="67" t="s">
        <v>521</v>
      </c>
      <c r="P274" s="67" t="s">
        <v>521</v>
      </c>
      <c r="Q274" s="67" t="s">
        <v>521</v>
      </c>
      <c r="R274" s="68" t="s">
        <v>521</v>
      </c>
      <c r="S274" s="69" t="s">
        <v>521</v>
      </c>
      <c r="T274" s="67" t="s">
        <v>521</v>
      </c>
      <c r="U274" s="67" t="s">
        <v>521</v>
      </c>
      <c r="V274" s="67" t="s">
        <v>521</v>
      </c>
      <c r="W274" s="67" t="s">
        <v>521</v>
      </c>
      <c r="X274" s="67" t="s">
        <v>521</v>
      </c>
      <c r="Y274" s="67" t="s">
        <v>521</v>
      </c>
      <c r="Z274" s="67" t="s">
        <v>521</v>
      </c>
      <c r="AA274" s="67" t="s">
        <v>521</v>
      </c>
      <c r="AB274" s="68" t="s">
        <v>521</v>
      </c>
      <c r="AC274" s="69" t="s">
        <v>521</v>
      </c>
      <c r="AD274" s="67" t="s">
        <v>521</v>
      </c>
      <c r="AE274" s="67" t="s">
        <v>521</v>
      </c>
      <c r="AF274" s="67" t="s">
        <v>521</v>
      </c>
      <c r="AG274" s="67" t="s">
        <v>521</v>
      </c>
      <c r="AH274" s="67" t="s">
        <v>521</v>
      </c>
      <c r="AI274" s="67" t="s">
        <v>521</v>
      </c>
      <c r="AJ274" s="67" t="s">
        <v>521</v>
      </c>
      <c r="AK274" s="67" t="s">
        <v>521</v>
      </c>
      <c r="AL274" s="68" t="s">
        <v>521</v>
      </c>
      <c r="AM274" s="69" t="s">
        <v>521</v>
      </c>
      <c r="AN274" s="67" t="s">
        <v>521</v>
      </c>
      <c r="AO274" s="67" t="s">
        <v>521</v>
      </c>
      <c r="AP274" s="67" t="s">
        <v>521</v>
      </c>
      <c r="AQ274" s="67" t="s">
        <v>521</v>
      </c>
      <c r="AR274" s="67" t="s">
        <v>521</v>
      </c>
      <c r="AS274" s="67" t="s">
        <v>521</v>
      </c>
      <c r="AT274" s="67" t="s">
        <v>521</v>
      </c>
      <c r="AU274" s="67" t="s">
        <v>521</v>
      </c>
      <c r="AV274" s="68" t="s">
        <v>521</v>
      </c>
      <c r="AW274" s="69" t="s">
        <v>521</v>
      </c>
      <c r="AX274" s="67" t="s">
        <v>521</v>
      </c>
      <c r="AY274" s="67" t="s">
        <v>521</v>
      </c>
      <c r="AZ274" s="67" t="s">
        <v>521</v>
      </c>
      <c r="BA274" s="67" t="s">
        <v>521</v>
      </c>
      <c r="BB274" s="67" t="s">
        <v>521</v>
      </c>
      <c r="BC274" s="67" t="s">
        <v>521</v>
      </c>
      <c r="BD274" s="67" t="s">
        <v>521</v>
      </c>
      <c r="BE274" s="67" t="s">
        <v>521</v>
      </c>
      <c r="BF274" s="68" t="s">
        <v>521</v>
      </c>
      <c r="BG274" s="69" t="s">
        <v>521</v>
      </c>
      <c r="BH274" s="67" t="s">
        <v>521</v>
      </c>
      <c r="BI274" s="67" t="s">
        <v>521</v>
      </c>
      <c r="BJ274" s="67" t="s">
        <v>521</v>
      </c>
      <c r="BK274" s="67" t="s">
        <v>521</v>
      </c>
      <c r="BL274" s="67" t="s">
        <v>521</v>
      </c>
      <c r="BM274" s="67" t="s">
        <v>521</v>
      </c>
      <c r="BN274" s="67" t="s">
        <v>521</v>
      </c>
      <c r="BO274" s="67" t="s">
        <v>521</v>
      </c>
      <c r="BP274" s="68" t="s">
        <v>521</v>
      </c>
      <c r="BQ274" s="70" t="s">
        <v>521</v>
      </c>
      <c r="BR274" s="67" t="s">
        <v>521</v>
      </c>
      <c r="BS274" s="67" t="s">
        <v>521</v>
      </c>
      <c r="BT274" s="67" t="s">
        <v>521</v>
      </c>
      <c r="BU274" s="67" t="s">
        <v>521</v>
      </c>
      <c r="BV274" s="67" t="s">
        <v>521</v>
      </c>
      <c r="BW274" s="67" t="s">
        <v>521</v>
      </c>
      <c r="BX274" s="67" t="s">
        <v>521</v>
      </c>
      <c r="BY274" s="67" t="s">
        <v>521</v>
      </c>
      <c r="BZ274" s="68" t="s">
        <v>521</v>
      </c>
      <c r="CA274" s="69" t="s">
        <v>520</v>
      </c>
      <c r="CB274" s="67" t="s">
        <v>520</v>
      </c>
      <c r="CC274" s="67" t="s">
        <v>520</v>
      </c>
      <c r="CD274" s="67" t="s">
        <v>520</v>
      </c>
      <c r="CE274" s="67" t="s">
        <v>520</v>
      </c>
      <c r="CF274" s="67" t="s">
        <v>520</v>
      </c>
      <c r="CG274" s="67" t="s">
        <v>520</v>
      </c>
      <c r="CH274" s="67" t="s">
        <v>520</v>
      </c>
      <c r="CI274" s="67" t="s">
        <v>520</v>
      </c>
      <c r="CJ274" s="68" t="s">
        <v>520</v>
      </c>
      <c r="CK274" s="69" t="s">
        <v>521</v>
      </c>
      <c r="CL274" s="67" t="s">
        <v>521</v>
      </c>
      <c r="CM274" s="67" t="s">
        <v>521</v>
      </c>
      <c r="CN274" s="67" t="s">
        <v>521</v>
      </c>
      <c r="CO274" s="67" t="s">
        <v>521</v>
      </c>
      <c r="CP274" s="67" t="s">
        <v>521</v>
      </c>
      <c r="CQ274" s="67" t="s">
        <v>521</v>
      </c>
      <c r="CR274" s="67" t="s">
        <v>521</v>
      </c>
      <c r="CS274" s="67" t="s">
        <v>521</v>
      </c>
      <c r="CT274" s="68" t="s">
        <v>521</v>
      </c>
      <c r="CU274" s="69" t="s">
        <v>521</v>
      </c>
      <c r="CV274" s="67" t="s">
        <v>521</v>
      </c>
      <c r="CW274" s="67" t="s">
        <v>521</v>
      </c>
      <c r="CX274" s="67" t="s">
        <v>521</v>
      </c>
      <c r="CY274" s="67" t="s">
        <v>521</v>
      </c>
      <c r="CZ274" s="67" t="s">
        <v>521</v>
      </c>
      <c r="DA274" s="67" t="s">
        <v>521</v>
      </c>
      <c r="DB274" s="67" t="s">
        <v>521</v>
      </c>
      <c r="DC274" s="67" t="s">
        <v>521</v>
      </c>
      <c r="DD274" s="68" t="s">
        <v>521</v>
      </c>
      <c r="DE274" s="69" t="s">
        <v>521</v>
      </c>
      <c r="DF274" s="71" t="s">
        <v>521</v>
      </c>
      <c r="DG274" s="67" t="s">
        <v>521</v>
      </c>
      <c r="DH274" s="67" t="s">
        <v>521</v>
      </c>
      <c r="DI274" s="67" t="s">
        <v>521</v>
      </c>
      <c r="DJ274" s="67" t="s">
        <v>521</v>
      </c>
      <c r="DK274" s="67" t="s">
        <v>521</v>
      </c>
      <c r="DL274" s="67" t="s">
        <v>521</v>
      </c>
      <c r="DM274" s="67" t="s">
        <v>521</v>
      </c>
      <c r="DN274" s="68" t="s">
        <v>521</v>
      </c>
      <c r="DO274" s="70" t="s">
        <v>521</v>
      </c>
      <c r="DP274" s="71" t="s">
        <v>521</v>
      </c>
      <c r="DQ274" s="67" t="s">
        <v>521</v>
      </c>
      <c r="DR274" s="67" t="s">
        <v>521</v>
      </c>
      <c r="DS274" s="67" t="s">
        <v>521</v>
      </c>
      <c r="DT274" s="67" t="s">
        <v>521</v>
      </c>
      <c r="DU274" s="67" t="s">
        <v>521</v>
      </c>
      <c r="DV274" s="67" t="s">
        <v>521</v>
      </c>
      <c r="DW274" s="67" t="s">
        <v>521</v>
      </c>
      <c r="DX274" s="72" t="s">
        <v>521</v>
      </c>
      <c r="DY274" s="146" t="s">
        <v>522</v>
      </c>
      <c r="DZ274" s="74">
        <v>2</v>
      </c>
      <c r="EA274" s="74">
        <v>3</v>
      </c>
      <c r="EB274" s="74">
        <v>3</v>
      </c>
      <c r="EC274" s="75">
        <v>4</v>
      </c>
      <c r="ED274" s="168" t="s">
        <v>522</v>
      </c>
      <c r="EE274" s="74">
        <f t="shared" si="534"/>
        <v>2</v>
      </c>
      <c r="EF274" s="74">
        <f t="shared" si="535"/>
        <v>6</v>
      </c>
      <c r="EG274" s="74">
        <f t="shared" si="536"/>
        <v>18</v>
      </c>
      <c r="EH274" s="77">
        <f t="shared" si="537"/>
        <v>72</v>
      </c>
      <c r="EI274" s="73">
        <v>30</v>
      </c>
      <c r="EJ274" s="74">
        <v>50</v>
      </c>
      <c r="EK274" s="74">
        <v>90</v>
      </c>
      <c r="EL274" s="74">
        <v>150</v>
      </c>
      <c r="EM274" s="75">
        <v>450</v>
      </c>
      <c r="EN274" s="78">
        <v>1</v>
      </c>
      <c r="EO274" s="79">
        <f t="shared" si="538"/>
        <v>0.83333333333333337</v>
      </c>
      <c r="EP274" s="79">
        <f t="shared" si="539"/>
        <v>0.5</v>
      </c>
      <c r="EQ274" s="79">
        <f t="shared" si="540"/>
        <v>0.27777777777777779</v>
      </c>
      <c r="ER274" s="80">
        <f t="shared" si="541"/>
        <v>0.20833333333333334</v>
      </c>
      <c r="ES274" s="128" t="s">
        <v>532</v>
      </c>
      <c r="ET274" s="82"/>
      <c r="EU274" s="83">
        <v>4</v>
      </c>
      <c r="EV274" s="146">
        <v>99</v>
      </c>
      <c r="EW274" s="147">
        <v>80</v>
      </c>
      <c r="EX274" s="147">
        <v>26</v>
      </c>
      <c r="EY274" s="147">
        <v>25</v>
      </c>
      <c r="EZ274" s="147">
        <v>32</v>
      </c>
      <c r="FA274" s="147">
        <v>48</v>
      </c>
      <c r="FB274" s="147">
        <v>22</v>
      </c>
      <c r="FC274" s="147">
        <v>29</v>
      </c>
      <c r="FD274" s="74">
        <f t="shared" si="542"/>
        <v>58</v>
      </c>
      <c r="FE274" s="84">
        <f t="shared" si="543"/>
        <v>55</v>
      </c>
      <c r="FF274" s="73">
        <f>RANK(EV274,$EV$9:$EV$497,0)</f>
        <v>87</v>
      </c>
      <c r="FG274" s="74">
        <f>RANK(EW274,$EW$9:$EW$497,0)</f>
        <v>52</v>
      </c>
      <c r="FH274" s="74">
        <f>RANK(EX274,$EX$9:$EX$497,0)</f>
        <v>263</v>
      </c>
      <c r="FI274" s="74">
        <f>RANK(EY274,$EY$9:$EY$497,0)</f>
        <v>270</v>
      </c>
      <c r="FJ274" s="74">
        <f>RANK(EZ274,$EZ$9:$EZ$497,0)</f>
        <v>119</v>
      </c>
      <c r="FK274" s="74">
        <f>RANK(FA274,$FA$9:$FA$497,0)</f>
        <v>43</v>
      </c>
      <c r="FL274" s="74">
        <f>RANK(FB274,$FB$9:$FB$497,0)</f>
        <v>311</v>
      </c>
      <c r="FM274" s="74">
        <f>RANK(FC274,$FC$9:$FC$497,0)</f>
        <v>280</v>
      </c>
      <c r="FN274" s="74">
        <f>RANK(FD274,$FD$9:$FD$497,0)</f>
        <v>252</v>
      </c>
      <c r="FO274" s="84">
        <f>RANK(FE274,$FE$9:$FE$497,0)</f>
        <v>288</v>
      </c>
      <c r="FP274" s="73">
        <f>COUNTIFS($EV$9:$EV$497,"&gt;"&amp;EV274,$ES$9:$ES$497,ES274)+1</f>
        <v>8</v>
      </c>
      <c r="FQ274" s="74">
        <f>COUNTIFS($EW$9:$EW$497,"&gt;"&amp;EW274,$ES$9:$ES$497,ES274)+1</f>
        <v>12</v>
      </c>
      <c r="FR274" s="74">
        <f>COUNTIFS($EX$9:$EX$497,"&gt;"&amp;EX274,$ES$9:$ES$497,ES274)+1</f>
        <v>31</v>
      </c>
      <c r="FS274" s="74">
        <f>COUNTIFS($EY$9:$EY$497,"&gt;"&amp;EY274,$ES$9:$ES$497,ES274)+1</f>
        <v>35</v>
      </c>
      <c r="FT274" s="74">
        <f>COUNTIFS($EZ$9:$EZ$497,"&gt;"&amp;EZ274,$ES$9:$ES$497,ES274)+1</f>
        <v>26</v>
      </c>
      <c r="FU274" s="74">
        <f>COUNTIFS($FA$9:$FA$497,"&gt;"&amp;FA274,$ES$9:$ES$497,ES274)+1</f>
        <v>36</v>
      </c>
      <c r="FV274" s="74">
        <f>COUNTIFS($FB$9:$FB$497,"&gt;"&amp;FB274,$ES$9:$ES$497,ES274)+1</f>
        <v>37</v>
      </c>
      <c r="FW274" s="74">
        <f>COUNTIFS($FC$9:$FC$497,"&gt;"&amp;FC274,$ES$9:$ES$497,ES274)+1</f>
        <v>27</v>
      </c>
      <c r="FX274" s="74">
        <f>COUNTIFS($FD$9:$FD$497,"&gt;"&amp;FD274,$ES$9:$ES$497,ES274)+1</f>
        <v>28</v>
      </c>
      <c r="FY274" s="84">
        <f>COUNTIFS($FE$9:$FE$497,"&gt;"&amp;FE274,$ES$9:$ES$497,ES274)+1</f>
        <v>29</v>
      </c>
      <c r="FZ274" s="85">
        <f t="shared" si="544"/>
        <v>1.06</v>
      </c>
      <c r="GA274" s="86">
        <f t="shared" si="545"/>
        <v>0.86</v>
      </c>
      <c r="GB274" s="86">
        <f t="shared" si="546"/>
        <v>0.28000000000000003</v>
      </c>
      <c r="GC274" s="86">
        <f t="shared" si="547"/>
        <v>0.27</v>
      </c>
      <c r="GD274" s="86">
        <f t="shared" si="548"/>
        <v>0.34</v>
      </c>
      <c r="GE274" s="86">
        <f t="shared" si="549"/>
        <v>0.52</v>
      </c>
      <c r="GF274" s="86">
        <f t="shared" si="550"/>
        <v>0.24</v>
      </c>
      <c r="GG274" s="86">
        <f t="shared" si="551"/>
        <v>0.31</v>
      </c>
      <c r="GH274" s="86">
        <f t="shared" si="552"/>
        <v>0.62</v>
      </c>
      <c r="GI274" s="87">
        <f t="shared" si="553"/>
        <v>0.59</v>
      </c>
      <c r="GJ274" s="85">
        <f>ROUND(((FZ274-AVERAGE(FZ$9:FZ$497))/STDEVP(FZ$9:FZ$497)*10+50),2)</f>
        <v>53.63</v>
      </c>
      <c r="GK274" s="86">
        <f>ROUND(((GA274-AVERAGE(GA$9:GA$497))/STDEVP(GA$9:GA$497)*10+50),2)</f>
        <v>55.07</v>
      </c>
      <c r="GL274" s="86">
        <f>ROUND(((GB274-AVERAGE(GB$9:GB$497))/STDEVP(GB$9:GB$497)*10+50),2)</f>
        <v>38.619999999999997</v>
      </c>
      <c r="GM274" s="86">
        <f>ROUND(((GC274-AVERAGE(GC$9:GC$497))/STDEVP(GC$9:GC$497)*10+50),2)</f>
        <v>37.159999999999997</v>
      </c>
      <c r="GN274" s="86">
        <f>ROUND(((GD274-AVERAGE(GD$9:GD$497))/STDEVP(GD$9:GD$497)*10+50),2)</f>
        <v>48.21</v>
      </c>
      <c r="GO274" s="86">
        <f>ROUND(((GE274-AVERAGE(GE$9:GE$497))/STDEVP(GE$9:GE$497)*10+50),2)</f>
        <v>56.23</v>
      </c>
      <c r="GP274" s="86">
        <f>ROUND(((GF274-AVERAGE(GF$9:GF$497))/STDEVP(GF$9:GF$497)*10+50),2)</f>
        <v>37.57</v>
      </c>
      <c r="GQ274" s="86">
        <f>ROUND(((GG274-AVERAGE(GG$9:GG$497))/STDEVP(GG$9:GG$497)*10+50),2)</f>
        <v>39.96</v>
      </c>
      <c r="GR274" s="86">
        <f>ROUND(((GH274-AVERAGE(GH$9:GH$497))/STDEVP(GH$9:GH$497)*10+50),2)</f>
        <v>37.06</v>
      </c>
      <c r="GS274" s="87">
        <f>ROUND(((GI274-AVERAGE(GI$9:GI$497))/STDEVP(GI$9:GI$497)*10+50),2)</f>
        <v>36.9</v>
      </c>
      <c r="GT274" s="73">
        <f>RANK(GJ274,$GJ$9:$GJ$497,0)</f>
        <v>140</v>
      </c>
      <c r="GU274" s="74">
        <f>RANK(GK274,$GK$9:$GK$497,0)</f>
        <v>130</v>
      </c>
      <c r="GV274" s="74">
        <f>RANK(GL274,$GL$9:$GL$497,0)</f>
        <v>392</v>
      </c>
      <c r="GW274" s="74">
        <f>RANK(GM274,$GM$9:$GM$497,0)</f>
        <v>404</v>
      </c>
      <c r="GX274" s="74">
        <f>RANK(GN274,$GN$9:$GN$497,0)</f>
        <v>159</v>
      </c>
      <c r="GY274" s="74">
        <f>RANK(GO274,$GO$9:$GO$497,0)</f>
        <v>81</v>
      </c>
      <c r="GZ274" s="74">
        <f>RANK(GP274,$GP$9:$GP$497,0)</f>
        <v>397</v>
      </c>
      <c r="HA274" s="74">
        <f>RANK(GQ274,$GQ$9:$GQ$497,0)</f>
        <v>366</v>
      </c>
      <c r="HB274" s="74">
        <f>RANK(GR274,$GR$9:$GR$497,0)</f>
        <v>429</v>
      </c>
      <c r="HC274" s="84">
        <f>RANK(GS274,$GS$9:$GS$497,0)</f>
        <v>424</v>
      </c>
      <c r="HD274" s="85">
        <f>ROUND(AVERAGEIF($ES$9:$ES$497,$ES274,$FZ$9:$FZ$497),2)</f>
        <v>0.93</v>
      </c>
      <c r="HE274" s="86">
        <f>ROUND(AVERAGEIF($ES$9:$ES$497,$ES274,$GA$9:$GA$497),2)</f>
        <v>0.96</v>
      </c>
      <c r="HF274" s="86">
        <f>ROUND(AVERAGEIF($ES$9:$ES$497,$ES274,$GB$9:$GB$497),2)</f>
        <v>0.41</v>
      </c>
      <c r="HG274" s="86">
        <f>ROUND(AVERAGEIF($ES$9:$ES$497,$ES274,$GC$9:$GC$497),2)</f>
        <v>0.46</v>
      </c>
      <c r="HH274" s="86">
        <f>ROUND(AVERAGEIF($ES$9:$ES$497,$ES274,$GD$9:$GD$497),2)</f>
        <v>0.38</v>
      </c>
      <c r="HI274" s="86">
        <f>ROUND(AVERAGEIF($ES$9:$ES$497,$ES274,$GE$9:$GE$497),2)</f>
        <v>0.85</v>
      </c>
      <c r="HJ274" s="86">
        <f>ROUND(AVERAGEIF($ES$9:$ES$497,$ES274,$GF$9:$GF$497),2)</f>
        <v>0.44</v>
      </c>
      <c r="HK274" s="86">
        <f>ROUND(AVERAGEIF($ES$9:$ES$497,$ES274,$GG$9:$GG$497),2)</f>
        <v>0.42</v>
      </c>
      <c r="HL274" s="86">
        <f>ROUND(AVERAGEIF($ES$9:$ES$497,$ES274,$GH$9:$GH$497),2)</f>
        <v>0.8</v>
      </c>
      <c r="HM274" s="87">
        <f>ROUND(AVERAGEIF($ES$9:$ES$497,$ES274,$GI$9:$GI$497),2)</f>
        <v>0.84</v>
      </c>
      <c r="HN274" s="88">
        <f t="shared" si="554"/>
        <v>0.13</v>
      </c>
      <c r="HO274" s="89">
        <f t="shared" si="555"/>
        <v>-9.9999999999999978E-2</v>
      </c>
      <c r="HP274" s="89">
        <f t="shared" si="556"/>
        <v>-0.12999999999999995</v>
      </c>
      <c r="HQ274" s="89">
        <f t="shared" si="557"/>
        <v>-0.19</v>
      </c>
      <c r="HR274" s="89">
        <f t="shared" si="558"/>
        <v>-3.999999999999998E-2</v>
      </c>
      <c r="HS274" s="89">
        <f t="shared" si="559"/>
        <v>-0.32999999999999996</v>
      </c>
      <c r="HT274" s="89">
        <f t="shared" si="560"/>
        <v>-0.2</v>
      </c>
      <c r="HU274" s="89">
        <f t="shared" si="561"/>
        <v>-0.10999999999999999</v>
      </c>
      <c r="HV274" s="89">
        <f t="shared" si="562"/>
        <v>-0.18000000000000005</v>
      </c>
      <c r="HW274" s="90">
        <f t="shared" si="563"/>
        <v>-0.25</v>
      </c>
      <c r="HX274" s="73">
        <f>COUNTIFS($FZ$9:$FZ$497,"&gt;"&amp;FZ274,$ES$9:$ES$497,$ES274)+1</f>
        <v>18</v>
      </c>
      <c r="HY274" s="74">
        <f>COUNTIFS($GA$9:$GA$497,"&gt;"&amp;GA274,$ES$9:$ES$497,$ES274)+1</f>
        <v>48</v>
      </c>
      <c r="HZ274" s="74">
        <f>COUNTIFS($GB$9:$GB$497,"&gt;"&amp;GB274,$ES$9:$ES$497,$ES274)+1</f>
        <v>57</v>
      </c>
      <c r="IA274" s="74">
        <f>COUNTIFS($GC$9:$GC$497,"&gt;"&amp;GC274,$ES$9:$ES$497,$ES274)+1</f>
        <v>64</v>
      </c>
      <c r="IB274" s="74">
        <f>COUNTIFS($GD$9:$GD$497,"&gt;"&amp;GD274,$ES$9:$ES$497,$ES274)+1</f>
        <v>42</v>
      </c>
      <c r="IC274" s="74">
        <f>COUNTIFS($GE$9:$GE$497,"&gt;"&amp;GE274,$ES$9:$ES$497,$ES274)+1</f>
        <v>70</v>
      </c>
      <c r="ID274" s="74">
        <f>COUNTIFS($GF$9:$GF$497,"&gt;"&amp;GF274,$ES$9:$ES$497,$ES274)+1</f>
        <v>66</v>
      </c>
      <c r="IE274" s="74">
        <f>COUNTIFS($GG$9:$GG$497,"&gt;"&amp;GG274,$ES$9:$ES$497,$ES274)+1</f>
        <v>60</v>
      </c>
      <c r="IF274" s="74">
        <f>COUNTIFS($GH$9:$GH$497,"&gt;"&amp;GH274,$ES$9:$ES$497,$ES274)+1</f>
        <v>70</v>
      </c>
      <c r="IG274" s="84">
        <f>COUNTIFS($GI$9:$GI$497,"&gt;"&amp;GI274,$ES$9:$ES$497,$ES274)+1</f>
        <v>58</v>
      </c>
      <c r="IH274" s="148"/>
      <c r="II274" s="149"/>
      <c r="IJ274" s="149"/>
      <c r="IK274" s="149"/>
      <c r="IL274" s="149"/>
      <c r="IM274" s="150"/>
      <c r="IN274" s="151"/>
      <c r="IO274" s="152"/>
      <c r="IP274" s="153"/>
      <c r="IQ274" s="149"/>
      <c r="IR274" s="149"/>
      <c r="IS274" s="149"/>
      <c r="IT274" s="149"/>
      <c r="IU274" s="149"/>
      <c r="IV274" s="149"/>
      <c r="IW274" s="154"/>
      <c r="IX274" s="151"/>
      <c r="IY274" s="149"/>
      <c r="IZ274" s="149"/>
      <c r="JA274" s="149"/>
      <c r="JB274" s="149"/>
      <c r="JC274" s="149"/>
      <c r="JD274" s="149"/>
      <c r="JE274" s="155"/>
      <c r="JF274" s="153"/>
      <c r="JG274" s="149"/>
      <c r="JH274" s="149"/>
      <c r="JI274" s="149"/>
      <c r="JJ274" s="149"/>
      <c r="JK274" s="149"/>
      <c r="JL274" s="149"/>
      <c r="JM274" s="154"/>
      <c r="JN274" s="151"/>
      <c r="JO274" s="149"/>
      <c r="JP274" s="149"/>
      <c r="JQ274" s="149"/>
      <c r="JR274" s="149"/>
      <c r="JS274" s="149"/>
      <c r="JT274" s="149"/>
      <c r="JU274" s="149"/>
      <c r="JV274" s="149"/>
      <c r="JW274" s="149"/>
      <c r="JX274" s="149"/>
      <c r="JY274" s="149"/>
      <c r="JZ274" s="155"/>
      <c r="KA274" s="151"/>
      <c r="KB274" s="149"/>
      <c r="KC274" s="149"/>
      <c r="KD274" s="149"/>
      <c r="KE274" s="155"/>
      <c r="KF274" s="153"/>
      <c r="KG274" s="149"/>
      <c r="KH274" s="149"/>
      <c r="KI274" s="149"/>
      <c r="KJ274" s="149"/>
      <c r="KK274" s="156"/>
      <c r="KL274" s="149"/>
      <c r="KM274" s="149"/>
      <c r="KN274" s="149"/>
      <c r="KO274" s="149"/>
      <c r="KP274" s="149"/>
      <c r="KQ274" s="149"/>
      <c r="KR274" s="149"/>
      <c r="KS274" s="154"/>
      <c r="KT274" s="154"/>
      <c r="KU274" s="154"/>
      <c r="KV274" s="154"/>
      <c r="KW274" s="151"/>
      <c r="KX274" s="149"/>
      <c r="KY274" s="149"/>
      <c r="KZ274" s="149"/>
      <c r="LA274" s="149"/>
      <c r="LB274" s="149"/>
      <c r="LC274" s="154"/>
      <c r="LD274" s="151"/>
      <c r="LE274" s="152"/>
      <c r="LF274" s="157"/>
      <c r="LG274" s="158"/>
      <c r="LH274" s="151"/>
      <c r="LI274" s="149"/>
      <c r="LJ274" s="147"/>
      <c r="LK274" s="147"/>
      <c r="LL274" s="147"/>
      <c r="LM274" s="159"/>
      <c r="LN274" s="153"/>
      <c r="LO274" s="149"/>
      <c r="LP274" s="149"/>
      <c r="LQ274" s="149"/>
      <c r="LR274" s="154"/>
      <c r="LS274" s="151"/>
      <c r="LT274" s="149"/>
      <c r="LU274" s="149"/>
      <c r="LV274" s="149"/>
      <c r="LW274" s="149"/>
      <c r="LX274" s="149"/>
      <c r="LY274" s="149"/>
      <c r="LZ274" s="149"/>
      <c r="MA274" s="155"/>
      <c r="MB274" s="153"/>
      <c r="MC274" s="149"/>
      <c r="MD274" s="149"/>
      <c r="ME274" s="149"/>
      <c r="MF274" s="149"/>
      <c r="MG274" s="149"/>
      <c r="MH274" s="149"/>
      <c r="MI274" s="149"/>
      <c r="MJ274" s="149"/>
      <c r="MK274" s="149"/>
      <c r="ML274" s="149"/>
      <c r="MM274" s="149"/>
      <c r="MN274" s="156"/>
      <c r="MO274" s="156"/>
      <c r="MP274" s="154"/>
      <c r="MQ274" s="151"/>
      <c r="MR274" s="149"/>
      <c r="MS274" s="149"/>
      <c r="MT274" s="149"/>
      <c r="MU274" s="149"/>
      <c r="MV274" s="156"/>
      <c r="MW274" s="149"/>
      <c r="MX274" s="149"/>
      <c r="MY274" s="149"/>
      <c r="MZ274" s="149"/>
      <c r="NA274" s="149"/>
      <c r="NB274" s="149"/>
      <c r="NC274" s="149"/>
      <c r="ND274" s="154"/>
      <c r="NE274" s="154"/>
      <c r="NF274" s="154"/>
      <c r="NG274" s="154"/>
      <c r="NH274" s="151"/>
      <c r="NI274" s="149"/>
      <c r="NJ274" s="149"/>
      <c r="NK274" s="149"/>
      <c r="NL274" s="149"/>
      <c r="NM274" s="149"/>
      <c r="NN274" s="94"/>
      <c r="NO274" s="151"/>
      <c r="NP274" s="160"/>
      <c r="NQ274" s="145" t="s">
        <v>1178</v>
      </c>
      <c r="NR274" s="199" t="s">
        <v>1184</v>
      </c>
      <c r="NS274" s="199"/>
      <c r="NT274" s="199"/>
      <c r="NU274" s="199"/>
      <c r="NV274" s="135"/>
      <c r="NW274" s="102" t="s">
        <v>882</v>
      </c>
      <c r="NX274" s="136" t="s">
        <v>1185</v>
      </c>
      <c r="NY274" s="138" t="s">
        <v>2116</v>
      </c>
      <c r="NZ274" s="136" t="s">
        <v>1185</v>
      </c>
      <c r="OA274" s="137"/>
      <c r="OB274" s="137"/>
      <c r="OC274" s="137"/>
      <c r="OD274" s="108">
        <f t="shared" si="564"/>
        <v>72</v>
      </c>
      <c r="OE274" s="109">
        <v>7</v>
      </c>
      <c r="OF274" s="110">
        <f t="shared" si="565"/>
        <v>30</v>
      </c>
      <c r="OG274" s="109">
        <v>7</v>
      </c>
      <c r="OH274" s="111">
        <f>ROUND(AVERAGEIF($ES$9:$ES$497,$ES274,EV$9:EV$497),0)</f>
        <v>58</v>
      </c>
      <c r="OI274" s="112">
        <f>ROUND(AVERAGEIF($ES$9:$ES$497,$ES274,EW$9:EW$497),0)</f>
        <v>57</v>
      </c>
      <c r="OJ274" s="112">
        <f>ROUND(AVERAGEIF($ES$9:$ES$497,$ES274,EX$9:EX$497),0)</f>
        <v>24</v>
      </c>
      <c r="OK274" s="112">
        <f>ROUND(AVERAGEIF($ES$9:$ES$497,$ES274,EY$9:EY$497),0)</f>
        <v>29</v>
      </c>
      <c r="OL274" s="112">
        <f>ROUND(AVERAGEIF($ES$9:$ES$497,$ES274,EZ$9:EZ$497),0)</f>
        <v>25</v>
      </c>
      <c r="OM274" s="112">
        <f>ROUND(AVERAGEIF($ES$9:$ES$497,$ES274,FA$9:FA$497),0)</f>
        <v>51</v>
      </c>
      <c r="ON274" s="112">
        <f>ROUND(AVERAGEIF($ES$9:$ES$497,$ES274,FB$9:FB$497),0)</f>
        <v>27</v>
      </c>
      <c r="OO274" s="112">
        <f>ROUND(AVERAGEIF($ES$9:$ES$497,$ES274,FC$9:FC$497),0)</f>
        <v>25</v>
      </c>
      <c r="OP274" s="112">
        <f>ROUND(AVERAGEIF($ES$9:$ES$497,$ES274,FD$9:FD$497),0)</f>
        <v>49</v>
      </c>
      <c r="OQ274" s="113">
        <f>ROUND(AVERAGEIF($ES$9:$ES$497,$ES274,FE$9:FE$497),0)</f>
        <v>49</v>
      </c>
      <c r="OR274" s="114">
        <f>ROUND(EV274/MAX(EV$9:EV$497)*100,0)</f>
        <v>56</v>
      </c>
      <c r="OS274" s="115">
        <f>ROUND(EW274/MAX(EW$9:EW$497)*100,0)</f>
        <v>63</v>
      </c>
      <c r="OT274" s="115">
        <f>ROUND(EX274/MAX(EX$9:EX$497)*100,0)</f>
        <v>22</v>
      </c>
      <c r="OU274" s="115">
        <f>ROUND(EY274/MAX(EY$9:EY$497)*100,0)</f>
        <v>17</v>
      </c>
      <c r="OV274" s="115">
        <f>ROUND(EZ274/MAX(EZ$9:EZ$497)*100,0)</f>
        <v>26</v>
      </c>
      <c r="OW274" s="115">
        <f>ROUND(FA274/MAX(FA$9:FA$497)*100,0)</f>
        <v>42</v>
      </c>
      <c r="OX274" s="115">
        <f>ROUND(FB274/MAX(FB$9:FB$497)*100,0)</f>
        <v>16</v>
      </c>
      <c r="OY274" s="116">
        <f>ROUND(FC274/MAX(FC$9:FC$497)*100,0)</f>
        <v>20</v>
      </c>
      <c r="OZ274" s="115">
        <f>ROUND(FD274/MAX(FD$9:FD$497)*100,0)</f>
        <v>39</v>
      </c>
      <c r="PA274" s="117">
        <f>ROUND(FE274/MAX(FE$9:FE$497)*100,0)</f>
        <v>22</v>
      </c>
      <c r="PB274" s="118">
        <f t="shared" si="566"/>
        <v>373</v>
      </c>
      <c r="PC274" s="115">
        <f t="shared" si="567"/>
        <v>385</v>
      </c>
      <c r="PD274" s="115">
        <f t="shared" si="568"/>
        <v>451</v>
      </c>
      <c r="PE274" s="115">
        <f t="shared" si="569"/>
        <v>413</v>
      </c>
      <c r="PF274" s="115">
        <f t="shared" si="570"/>
        <v>445</v>
      </c>
      <c r="PG274" s="119">
        <f t="shared" si="571"/>
        <v>414</v>
      </c>
      <c r="PH274" s="118">
        <f>ROUND(PB274/MAX(PB$9:PB$497)*100,0)</f>
        <v>44</v>
      </c>
      <c r="PI274" s="115">
        <f>ROUND(PC274/MAX(PC$9:PC$497)*100,0)</f>
        <v>46</v>
      </c>
      <c r="PJ274" s="115">
        <f>ROUND(PD274/MAX(PD$9:PD$497)*100,0)</f>
        <v>48</v>
      </c>
      <c r="PK274" s="115">
        <f>ROUND(PE274/MAX(PE$9:PE$497)*100,0)</f>
        <v>41</v>
      </c>
      <c r="PL274" s="115">
        <f>ROUND(PF274/MAX(PF$9:PF$497)*100,0)</f>
        <v>63</v>
      </c>
      <c r="PM274" s="119">
        <f>ROUND(PG274/MAX(PG$9:PG$497)*100,0)</f>
        <v>60</v>
      </c>
      <c r="PN274" s="118">
        <f>RANK(PH274,PH$9:PH$497,0)</f>
        <v>217</v>
      </c>
      <c r="PO274" s="115">
        <f>RANK(PI274,PI$9:PI$497,0)</f>
        <v>160</v>
      </c>
      <c r="PP274" s="115">
        <f>RANK(PJ274,PJ$9:PJ$497,0)</f>
        <v>212</v>
      </c>
      <c r="PQ274" s="115">
        <f>RANK(PK274,PK$9:PK$497,0)</f>
        <v>231</v>
      </c>
      <c r="PR274" s="115">
        <f>RANK(PL274,PL$9:PL$497,0)</f>
        <v>126</v>
      </c>
      <c r="PS274" s="119">
        <f>RANK(PM274,PM$9:PM$497,0)</f>
        <v>99</v>
      </c>
      <c r="PT274" s="120">
        <f>ROUND(FZ274/MAX(FZ$9:FZ$497)*100,0)</f>
        <v>58</v>
      </c>
      <c r="PU274" s="115">
        <f>ROUND(GA274/MAX(GA$9:GA$497)*100,0)</f>
        <v>48</v>
      </c>
      <c r="PV274" s="115">
        <f>ROUND(GB274/MAX(GB$9:GB$497)*100,0)</f>
        <v>20</v>
      </c>
      <c r="PW274" s="115">
        <f>ROUND(GC274/MAX(GC$9:GC$497)*100,0)</f>
        <v>21</v>
      </c>
      <c r="PX274" s="115">
        <f>ROUND(GD274/MAX(GD$9:GD$497)*100,0)</f>
        <v>19</v>
      </c>
      <c r="PY274" s="115">
        <f>ROUND(GE274/MAX(GE$9:GE$497)*100,0)</f>
        <v>31</v>
      </c>
      <c r="PZ274" s="115">
        <f>ROUND(GF274/MAX(GF$9:GF$497)*100,0)</f>
        <v>11</v>
      </c>
      <c r="QA274" s="116">
        <f>ROUND(GG274/MAX(GG$9:GG$497)*100,0)</f>
        <v>17</v>
      </c>
      <c r="QB274" s="115">
        <f>ROUND(GH274/MAX(GH$9:GH$497)*100,0)</f>
        <v>28</v>
      </c>
      <c r="QC274" s="121">
        <f>ROUND(GI274/MAX(GI$9:GI$497)*100,0)</f>
        <v>19</v>
      </c>
      <c r="QD274" s="120">
        <f>ROUND(AVERAGEIF($ES$9:$ES$497,$ES274,PT$9:PT$497),0)</f>
        <v>51</v>
      </c>
      <c r="QE274" s="120">
        <f>ROUND(AVERAGEIF($ES$9:$ES$497,$ES274,PU$9:PU$497),0)</f>
        <v>54</v>
      </c>
      <c r="QF274" s="120">
        <f>ROUND(AVERAGEIF($ES$9:$ES$497,$ES274,PV$9:PV$497),0)</f>
        <v>30</v>
      </c>
      <c r="QG274" s="120">
        <f>ROUND(AVERAGEIF($ES$9:$ES$497,$ES274,PW$9:PW$497),0)</f>
        <v>36</v>
      </c>
      <c r="QH274" s="120">
        <f>ROUND(AVERAGEIF($ES$9:$ES$497,$ES274,PX$9:PX$497),0)</f>
        <v>21</v>
      </c>
      <c r="QI274" s="120">
        <f>ROUND(AVERAGEIF($ES$9:$ES$497,$ES274,PY$9:PY$497),0)</f>
        <v>51</v>
      </c>
      <c r="QJ274" s="120">
        <f>ROUND(AVERAGEIF($ES$9:$ES$497,$ES274,PZ$9:PZ$497),0)</f>
        <v>21</v>
      </c>
      <c r="QK274" s="120">
        <f>ROUND(AVERAGEIF($ES$9:$ES$497,$ES274,QA$9:QA$497),0)</f>
        <v>23</v>
      </c>
      <c r="QL274" s="120">
        <f>ROUND(AVERAGEIF($ES$9:$ES$497,$ES274,QB$9:QB$497),0)</f>
        <v>35</v>
      </c>
      <c r="QM274" s="120">
        <f>ROUND(AVERAGEIF($ES$9:$ES$497,$ES274,QC$9:QC$497),0)</f>
        <v>27</v>
      </c>
      <c r="QN274" s="114">
        <f t="shared" si="572"/>
        <v>352</v>
      </c>
      <c r="QO274" s="115">
        <f t="shared" si="573"/>
        <v>348</v>
      </c>
      <c r="QP274" s="115">
        <f t="shared" si="574"/>
        <v>428</v>
      </c>
      <c r="QQ274" s="115">
        <f t="shared" si="575"/>
        <v>403</v>
      </c>
      <c r="QR274" s="115">
        <f t="shared" si="576"/>
        <v>485</v>
      </c>
      <c r="QS274" s="119">
        <f t="shared" si="577"/>
        <v>389</v>
      </c>
      <c r="QT274" s="114">
        <f>ROUND((QN274-MIN(QN$9:QN$497))/(MAX(QN$9:QN$497)-MIN(QN$9:QN$497))*100,0)</f>
        <v>19</v>
      </c>
      <c r="QU274" s="115">
        <f>ROUND((QO274-MIN(QO$9:QO$497))/(MAX(QO$9:QO$497)-MIN(QO$9:QO$497))*100,0)</f>
        <v>20</v>
      </c>
      <c r="QV274" s="115">
        <f>ROUND((QP274-MIN(QP$9:QP$497))/(MAX(QP$9:QP$497)-MIN(QP$9:QP$497))*100,0)</f>
        <v>11</v>
      </c>
      <c r="QW274" s="115">
        <f>ROUND((QQ274-MIN(QQ$9:QQ$497))/(MAX(QQ$9:QQ$497)-MIN(QQ$9:QQ$497))*100,0)</f>
        <v>15</v>
      </c>
      <c r="QX274" s="115">
        <f>ROUND((QR274-MIN(QR$9:QR$497))/(MAX(QR$9:QR$497)-MIN(QR$9:QR$497))*100,0)</f>
        <v>42</v>
      </c>
      <c r="QY274" s="115">
        <f>ROUND((QS274-MIN(QS$9:QS$497))/(MAX(QS$9:QS$497)-MIN(QS$9:QS$497))*100,0)</f>
        <v>43</v>
      </c>
      <c r="QZ274" s="114">
        <f>RANK(QN274,QN$9:QN$497,0)</f>
        <v>401</v>
      </c>
      <c r="RA274" s="115">
        <f>RANK(QO274,QO$9:QO$497,0)</f>
        <v>268</v>
      </c>
      <c r="RB274" s="115">
        <f>RANK(QP274,QP$9:QP$497,0)</f>
        <v>410</v>
      </c>
      <c r="RC274" s="115">
        <f>RANK(QQ274,QQ$9:QQ$497,0)</f>
        <v>413</v>
      </c>
      <c r="RD274" s="115">
        <f>RANK(QR274,QR$9:QR$497,0)</f>
        <v>266</v>
      </c>
      <c r="RE274" s="115">
        <f>RANK(QS274,QS$9:QS$497,0)</f>
        <v>172</v>
      </c>
      <c r="RF274" s="122"/>
      <c r="RG274" s="115">
        <f>($RH$3*(IH274+IJ274)*100*100/MAX(EX$9:EX$497)*$RO$3) +($RH$3*(II274+IJ274)*100*100/MAX(EX$9:EX$497)*$RO$4) + ($RH$3*IK274*100*100/MAX(EX$9:EX$497)*0.098)</f>
        <v>0</v>
      </c>
      <c r="RH274" s="115">
        <f>($RH$4*IL274*100*100/MAX(EZ$9:EZ$497))*$RQ$3</f>
        <v>0</v>
      </c>
      <c r="RI274" s="115">
        <f>($RH$3*IM274*100*100/MAX(EY$9:EY$497))*$RQ$4</f>
        <v>0</v>
      </c>
      <c r="RJ274" s="115">
        <f>($RH$3*IN274*100*100/MAX(EX$9:EX$497))</f>
        <v>0</v>
      </c>
      <c r="RK274" s="115">
        <f>($RH$4*IO274*100*100/MAX(EZ$9:EZ$497))*$RQ$3</f>
        <v>0</v>
      </c>
      <c r="RL274" s="115">
        <f>(($RL$4*IP274*100*((100/MAX(EX$9:EX$497)+100/MAX(EZ$9:EZ$497))/2))+($RL$4*IQ274*100*((100/MAX(EX$9:EX$497)+100/MAX(EZ$9:EZ$497))/2))+($RL$4*IR274*100*((100/MAX(EX$9:EX$497)+100/MAX(EZ$9:EZ$497))/2))+($RL$4*IS274*100*((100/MAX(EX$9:EX$497)+100/MAX(EZ$9:EZ$497))/2))+($RL$4*IT274*100*((100/MAX(EX$9:EX$497)+100/MAX(EZ$9:EZ$497))/2))+($RL$4*IU274*100*((100/MAX(EX$9:EX$497)+100/MAX(EZ$9:EZ$497))/2))+($RL$4*IV274*100*((100/MAX(EX$9:EX$497)+100/MAX(EZ$9:EZ$497))/2))+($RL$4*IW274*100*((100/MAX(EX$9:EX$497)+100/MAX(EZ$9:EZ$497))/2)))*$RS$3</f>
        <v>0</v>
      </c>
      <c r="RM274" s="115">
        <f>(($RH$3*IX274*100*100/MAX(EX$9:EX$497))+($RH$3*IY274*100*100/MAX(EX$9:EX$497))+($RH$3*IZ274*100*100/MAX(EX$9:EX$497))+($RH$3*JA274*100*100/MAX(EX$9:EX$497))+($RH$3*JB274*100*100/MAX(EX$9:EX$497))+($RH$3*JC274*100*100/MAX(EX$9:EX$497))+($RH$3*JD274*100*100/MAX(EX$9:EX$497))+($RH$3*JE274*100*100/MAX(EX$9:EX$497)))*$RS$4</f>
        <v>0</v>
      </c>
      <c r="RN274" s="115">
        <f>(($RH$4*JF274*100*100/MAX(EZ$9:EZ$497)) + ($RH$4*JG274*100*100/MAX(EZ$9:EZ$497)) + ($RH$4*JH274*100*100/MAX(EZ$9:EZ$497)) + ($RH$4*JI274*100*100/MAX(EZ$9:EZ$497)) + ($RH$4*JJ274*100*100/MAX(EZ$9:EZ$497)) + ($RH$4*JK274*100*100/MAX(EZ$9:EZ$497)) + ($RH$4*JL274*100*100/MAX(EZ$9:EZ$497)) + ($RH$4*JM274*100*100/MAX(EZ$9:EZ$497)))*$RU$3</f>
        <v>0</v>
      </c>
      <c r="RO274" s="115">
        <f>(($RL$4*JN274*100*((100/MAX(EX$9:EX$497)+100/MAX(EZ$9:EZ$497))/2))+($RL$4*JO274*100*((100/MAX(EX$9:EX$497)+100/MAX(EZ$9:EZ$497))/2))+($RL$4*JP274*100*((100/MAX(EX$9:EX$497)+100/MAX(EZ$9:EZ$497))/2))+($RL$4*JQ274*100*((100/MAX(EX$9:EX$497)+100/MAX(EZ$9:EZ$497))/2))+($RL$4*JR274*100*((100/MAX(EX$9:EX$497)+100/MAX(EZ$9:EZ$497))/2))+($RL$4*JS274*100*((100/MAX(EX$9:EX$497)+100/MAX(EZ$9:EZ$497))/2))+($RL$4*JT274*100*((100/MAX(EX$9:EX$497)+100/MAX(EZ$9:EZ$497))/2))+($RL$4*JU274*100*((100/MAX(EX$9:EX$497)+100/MAX(EZ$9:EZ$497))/2))+($RL$4*JV274*100*((100/MAX(EX$9:EX$497)+100/MAX(EZ$9:EZ$497))/2))+($RL$4*JW274*100*((100/MAX(EX$9:EX$497)+100/MAX(EZ$9:EZ$497))/2))+($RL$4*JX274*100*((100/MAX(EX$9:EX$497)+100/MAX(EZ$9:EZ$497))/2))+($RL$4*JY274*100*((100/MAX(EX$9:EX$497)+100/MAX(EZ$9:EZ$497))/2))+($RL$4*JZ274*100*((100/MAX(EX$9:EX$497)+100/MAX(EZ$9:EZ$497))/2)))*$RW$3/2</f>
        <v>0</v>
      </c>
      <c r="RP274" s="119">
        <f>($RJ$3*KA274*100*100/MAX(FA$9:FA$497)) + ($RJ$3*KB274*100*100/MAX(FA$9:FA$497)/2) + ($RJ$3*KC274*100*100/MAX(FA$9:FA$497)/2) + ($RJ$3*KD274*100*100/MAX(FA$9:FA$497)/4) + ($RJ$3*KE274*100*100/MAX(FA$9:FA$497)/4)</f>
        <v>0</v>
      </c>
      <c r="RQ274" s="118">
        <f>($RL$4*KF274*100*((100/MAX(EX$9:EX$497)+100/MAX(EZ$9:EZ$497)))) * ($RO$3/2) + (($RL$4*KG274*100*((100/MAX(EX$9:EX$497)+100/MAX(EZ$9:EZ$497))))+($RL$4*KH274*100*((100/MAX(EX$9:EX$497)+100/MAX(EZ$9:EZ$497))))+($RL$4*KI274*100*((100/MAX(EX$9:EX$497)+100/MAX(EZ$9:EZ$497))))+($RL$4*KJ274*100*((100/MAX(EX$9:EX$497)+100/MAX(EZ$9:EZ$497))))+($RL$4*KK274*100*((100/MAX(EX$9:EX$497)+100/MAX(EZ$9:EZ$497))))+($RL$4*KL274*100*((100/MAX(EX$9:EX$497)+100/MAX(EZ$9:EZ$497))))+($RL$4*KM274*100*((100/MAX(EX$9:EX$497)+100/MAX(EZ$9:EZ$497))))+($RL$4*KN274*100*((100/MAX(EX$9:EX$497)+100/MAX(EZ$9:EZ$497))))+($RL$4*KO274*100*((100/MAX(EX$9:EX$497)+100/MAX(EZ$9:EZ$497))))+($RL$4*KP274*100*((100/MAX(EX$9:EX$497)+100/MAX(EZ$9:EZ$497))))+($RL$4*KQ274*100*((100/MAX(EX$9:EX$497)+100/MAX(EZ$9:EZ$497))))+($RL$4*KR274*100*((100/MAX(EX$9:EX$497)+100/MAX(EZ$9:EZ$497))))+($RL$4*KS274*100*((100/MAX(EX$9:EX$497)+100/MAX(EZ$9:EZ$497))))+($RL$4*KV274*100*((100/MAX(EX$9:EX$497)+100/MAX(EZ$9:EZ$497))))) * (($RO$3+$RO$4)/6)</f>
        <v>0</v>
      </c>
      <c r="RR274" s="115">
        <f>(($RL$4*KW274*100*((100/MAX(EX$9:EX$497)+100/MAX(EZ$9:EZ$497))))) * ($RO$3/2) + (($RL$4*KX274*100*((100/MAX(EX$9:EX$497)+100/MAX(EZ$9:EZ$497))))+($RL$4*KY274*100*((100/MAX(EX$9:EX$497)+100/MAX(EZ$9:EZ$497))))+($RL$4*KZ274*100*((100/MAX(EX$9:EX$497)+100/MAX(EZ$9:EZ$497))))+($RL$4*LA274*100*((100/MAX(EX$9:EX$497)+100/MAX(EZ$9:EZ$497))))+($RL$4*LB274*100*((100/MAX(EX$9:EX$497)+100/MAX(EZ$9:EZ$497))))+($RL$4*LC274*100*((100/MAX(EX$9:EX$497)+100/MAX(EZ$9:EZ$497))))) * (($RO$3+$RO$4)/6)</f>
        <v>0</v>
      </c>
      <c r="RS274" s="119">
        <f>(($RL$4*LD274*100*((100/MAX(EX$9:EX$497)+100/MAX(EZ$9:EZ$497))))+($RL$4*LE274*100*((100/MAX(EX$9:EX$497)+100/MAX(EZ$9:EZ$497))))) * (($RO$3+$RO$4)/6)</f>
        <v>0</v>
      </c>
      <c r="RT274" s="118">
        <f>($RJ$4*LH274*100*(100/MAX(EV$9:EV$497)))+($RJ$4*LI274*100*(100/MAX(EV$9:EV$497)))</f>
        <v>0</v>
      </c>
      <c r="RU274" s="119">
        <f>($RJ$4*LJ274*(100/MAX(EV$9:EV$497)))/2 + ($RL$3*LK274*(100/MAX(EW$9:EW$497))) + ($RJ$4*LL274*(100/MAX(EV$9:EV$497)))/4 + ($RL$3*LM274*(100/MAX(EW$9:EW$497)))</f>
        <v>0</v>
      </c>
      <c r="RV274" s="118">
        <f>($RJ$4*LN274*100*100/MAX(EV$9:EV$497)/2)+($RJ$4*LO274*100*100/MAX(EV$9:EV$497)/2)+($RJ$4*LP274*100*100/MAX(EV$9:EV$497))+($RJ$4*LQ274*100*100/MAX(EV$9:EV$497))+($RJ$4*LR274*100*100/MAX(EV$9:EV$497))</f>
        <v>0</v>
      </c>
      <c r="RW274" s="115">
        <f>($RJ$4*LS274*100*100/MAX(EV$9:EV$497)) + (($RJ$4*LT274*100*100/MAX(EV$9:EV$497))+($RJ$4*LU274*100*100/MAX(EV$9:EV$497))+($RJ$4*LV274*100*100/MAX(EV$9:EV$497))+($RJ$4*LW274*100*100/MAX(EV$9:EV$497))+($RJ$4*LX274*100*100/MAX(EV$9:EV$497))+($RJ$4*LY274*100*100/MAX(EV$9:EV$497))+($RJ$4*LZ274*100*100/MAX(EV$9:EV$497))+($RJ$4*MA274*100*100/MAX(EV$9:EV$497)))/2</f>
        <v>0</v>
      </c>
      <c r="RX274" s="119">
        <f>($RJ$4*MB274*100*100/MAX(EV$9:EV$497))+($RJ$4*MC274*100*100/MAX(EV$9:EV$497))+($RJ$4*MD274*100*100/MAX(EV$9:EV$497))+($RJ$4*ME274*100*100/MAX(EV$9:EV$497))+($RJ$4*MF274*100*100/MAX(EV$9:EV$497))+($RJ$4*MG274*100*100/MAX(EV$9:EV$497))+($RJ$4*MH274*100*100/MAX(EV$9:EV$497))+($RJ$4*MI274*100*100/MAX(EV$9:EV$497))+($RJ$4*MJ274*100*100/MAX(EV$9:EV$497))+($RJ$4*MK274*100*100/MAX(EV$9:EV$497))+($RJ$4*ML274*100*100/MAX(EV$9:EV$497))+($RJ$4*MM274*100*100/MAX(EV$9:EV$497))+($RJ$4*MN274*100*100/MAX(EV$9:EV$497))</f>
        <v>0</v>
      </c>
      <c r="RY274" s="118">
        <f>($RJ$4*MQ274*100*100/MAX(EV$9:EV$497))/2 + (($RJ$4*MR274*100*100/MAX(EV$9:EV$497))+($RJ$4*MS274*100*100/MAX(EV$9:EV$497))+($RJ$4*MT274*100*100/MAX(EV$9:EV$497))+($RJ$4*MU274*100*100/MAX(EV$9:EV$497))+($RJ$4*MV274*100*100/MAX(EV$9:EV$497))+($RJ$4*MW274*100*100/MAX(EV$9:EV$497))+($RJ$4*MX274*100*100/MAX(EV$9:EV$497))+($RJ$4*MY274*100*100/MAX(EV$9:EV$497))+($RJ$4*MZ274*100*100/MAX(EV$9:EV$497))+($RJ$4*NA274*100*100/MAX(EV$9:EV$497))+($RJ$4*NB274*100*100/MAX(EV$9:EV$497))+($RJ$4*NC274*100*100/MAX(EV$9:EV$497))+($RJ$4*ND274*100*100/MAX(EV$9:EV$497))+($RJ$4*NG274*100*100/MAX(EV$9:EV$497)))/4</f>
        <v>0</v>
      </c>
      <c r="RZ274" s="115">
        <f>($RJ$4*NH274*100*100/MAX(EV$9:EV$497))/2 + (($RJ$4*NI274*100*100/MAX(EV$9:EV$497))+($RJ$4*NJ274*100*100/MAX(EV$9:EV$497))+($RJ$4*NK274*100*100/MAX(EV$9:EV$497))+($RJ$4*NL274*100*100/MAX(EV$9:EV$497))+($RJ$4*NM274*100*100/MAX(EV$9:EV$497))+($RJ$4*NN274*100*100/MAX(EV$9:EV$497)))/4</f>
        <v>0</v>
      </c>
      <c r="SA274" s="117">
        <f>(($RJ$4*NO274*100*100/MAX(EV$9:EV$497))+($RJ$4*NP274*100*100/MAX(EV$9:EV$497)))/4</f>
        <v>0</v>
      </c>
      <c r="SB274" s="118">
        <f t="shared" si="578"/>
        <v>0</v>
      </c>
      <c r="SC274" s="115">
        <f t="shared" si="579"/>
        <v>0</v>
      </c>
      <c r="SD274" s="115">
        <f t="shared" si="580"/>
        <v>0</v>
      </c>
      <c r="SE274" s="115">
        <f t="shared" si="581"/>
        <v>0</v>
      </c>
      <c r="SF274" s="115">
        <f t="shared" si="582"/>
        <v>0</v>
      </c>
      <c r="SG274" s="115">
        <f t="shared" si="583"/>
        <v>0</v>
      </c>
      <c r="SH274" s="115">
        <f>ROUND(SB274/MAX(SB$9:SB$497)*100,0)</f>
        <v>0</v>
      </c>
      <c r="SI274" s="115">
        <f>ROUND(SC274/MAX(SC$9:SC$497)*100,0)</f>
        <v>0</v>
      </c>
      <c r="SJ274" s="115">
        <f>ROUND(SD274/MAX(SD$9:SD$497)*100,0)</f>
        <v>0</v>
      </c>
      <c r="SK274" s="115">
        <f>ROUND(SE274/MAX(SE$9:SE$497)*100,0)</f>
        <v>0</v>
      </c>
      <c r="SL274" s="115">
        <f>ROUND(SF274/MAX(SF$9:SF$497)*100,0)</f>
        <v>0</v>
      </c>
      <c r="SM274" s="121">
        <f>ROUND(SG274/MAX(SG$9:SG$497)*100,0)</f>
        <v>0</v>
      </c>
      <c r="SN274" s="115">
        <f>ROUND(AVERAGEIF($ES$9:$ES$497,$ES274,SH$9:SH$497),0)</f>
        <v>29</v>
      </c>
      <c r="SO274" s="115">
        <f>ROUND(AVERAGEIF($ES$9:$ES$497,$ES274,SI$9:SI$497),0)</f>
        <v>3</v>
      </c>
      <c r="SP274" s="115">
        <f>ROUND(AVERAGEIF($ES$9:$ES$497,$ES274,SJ$9:SJ$497),0)</f>
        <v>5</v>
      </c>
      <c r="SQ274" s="115">
        <f>ROUND(AVERAGEIF($ES$9:$ES$497,$ES274,SK$9:SK$497),0)</f>
        <v>2</v>
      </c>
      <c r="SR274" s="115">
        <f>ROUND(AVERAGEIF($ES$9:$ES$497,$ES274,SL$9:SL$497),0)</f>
        <v>4</v>
      </c>
      <c r="SS274" s="121">
        <f>ROUND(AVERAGEIF($ES$9:$ES$497,$ES274,SM$9:SM$497),0)</f>
        <v>36</v>
      </c>
      <c r="ST274" s="114">
        <f>RANK(SB274,SB$9:SB$497,0)</f>
        <v>323</v>
      </c>
      <c r="SU274" s="115">
        <f>RANK(SC274,SC$9:SC$497,0)</f>
        <v>320</v>
      </c>
      <c r="SV274" s="115">
        <f>RANK(SD274,SD$9:SD$497,0)</f>
        <v>320</v>
      </c>
      <c r="SW274" s="115">
        <f>RANK(SE274,SE$9:SE$497,0)</f>
        <v>320</v>
      </c>
      <c r="SX274" s="115">
        <f>RANK(SF274,SF$9:SF$497,0)</f>
        <v>317</v>
      </c>
      <c r="SY274" s="115">
        <f>RANK(SG274,SG$9:SG$497,0)</f>
        <v>308</v>
      </c>
      <c r="SZ274" s="115">
        <f>COUNTIFS(SB$9:SB$497,"&gt;"&amp;SB274,$ES$9:$ES$497,$ES274)+1</f>
        <v>48</v>
      </c>
      <c r="TA274" s="115">
        <f>COUNTIFS(SC$9:SC$497,"&gt;"&amp;SC274,$ES$9:$ES$497,$ES274)+1</f>
        <v>48</v>
      </c>
      <c r="TB274" s="115">
        <f>COUNTIFS(SD$9:SD$497,"&gt;"&amp;SD274,$ES$9:$ES$497,$ES274)+1</f>
        <v>48</v>
      </c>
      <c r="TC274" s="115">
        <f>COUNTIFS(SE$9:SE$497,"&gt;"&amp;SE274,$ES$9:$ES$497,$ES274)+1</f>
        <v>48</v>
      </c>
      <c r="TD274" s="115">
        <f>COUNTIFS(SF$9:SF$497,"&gt;"&amp;SF274,$ES$9:$ES$497,$ES274)+1</f>
        <v>48</v>
      </c>
      <c r="TE274" s="117">
        <f>COUNTIFS(SG$9:SG$497,"&gt;"&amp;SG274,$ES$9:$ES$497,$ES274)+1</f>
        <v>48</v>
      </c>
      <c r="TF274" s="118">
        <f t="shared" si="584"/>
        <v>63</v>
      </c>
      <c r="TG274" s="115">
        <f t="shared" si="585"/>
        <v>44</v>
      </c>
      <c r="TH274" s="115">
        <f t="shared" si="586"/>
        <v>46</v>
      </c>
      <c r="TI274" s="115">
        <f t="shared" si="587"/>
        <v>48</v>
      </c>
      <c r="TJ274" s="115">
        <f t="shared" si="588"/>
        <v>41</v>
      </c>
      <c r="TK274" s="115">
        <f t="shared" si="589"/>
        <v>63</v>
      </c>
      <c r="TL274" s="117">
        <f t="shared" si="590"/>
        <v>60</v>
      </c>
      <c r="TM274" s="118">
        <f>ROUND(TF274/MAX(TF$9:TF$497)*100,0)</f>
        <v>35</v>
      </c>
      <c r="TN274" s="115">
        <f>ROUND(TG274/MAX(TG$9:TG$497)*100,0)</f>
        <v>24</v>
      </c>
      <c r="TO274" s="115">
        <f>ROUND(TH274/MAX(TH$9:TH$497)*100,0)</f>
        <v>25</v>
      </c>
      <c r="TP274" s="115">
        <f>ROUND(TI274/MAX(TI$9:TI$497)*100,0)</f>
        <v>27</v>
      </c>
      <c r="TQ274" s="115">
        <f>ROUND(TJ274/MAX(TJ$9:TJ$497)*100,0)</f>
        <v>21</v>
      </c>
      <c r="TR274" s="115">
        <f>ROUND(TK274/MAX(TK$9:TK$497)*100,0)</f>
        <v>32</v>
      </c>
      <c r="TS274" s="119">
        <f>ROUND(TL274/MAX(TL$9:TL$497)*100,0)</f>
        <v>31</v>
      </c>
      <c r="TT274" s="120">
        <f>RANK(TM274,TM$9:TM$497,0)</f>
        <v>254</v>
      </c>
      <c r="TU274" s="115">
        <f>RANK(TN274,TN$9:TN$497,0)</f>
        <v>259</v>
      </c>
      <c r="TV274" s="115">
        <f>RANK(TO274,TO$9:TO$497,0)</f>
        <v>204</v>
      </c>
      <c r="TW274" s="115">
        <f>RANK(TP274,TP$9:TP$497,0)</f>
        <v>246</v>
      </c>
      <c r="TX274" s="115">
        <f>RANK(TQ274,TQ$9:TQ$497,0)</f>
        <v>249</v>
      </c>
      <c r="TY274" s="115">
        <f>RANK(TR274,TR$9:TR$497,0)</f>
        <v>169</v>
      </c>
      <c r="TZ274" s="121">
        <f>RANK(TS274,TS$9:TS$497,0)</f>
        <v>145</v>
      </c>
      <c r="UA274" s="132"/>
      <c r="UB274" s="7" t="s">
        <v>1</v>
      </c>
    </row>
    <row r="275" spans="1:548" x14ac:dyDescent="0.15">
      <c r="A275" s="183">
        <v>267</v>
      </c>
      <c r="B275" s="200" t="s">
        <v>1184</v>
      </c>
      <c r="C275" s="143"/>
      <c r="D275" s="143"/>
      <c r="E275" s="161" t="s">
        <v>518</v>
      </c>
      <c r="F275" s="65">
        <v>95</v>
      </c>
      <c r="G275" s="65" t="s">
        <v>519</v>
      </c>
      <c r="H275" s="144"/>
      <c r="I275" s="66" t="s">
        <v>521</v>
      </c>
      <c r="J275" s="67" t="s">
        <v>521</v>
      </c>
      <c r="K275" s="67" t="s">
        <v>521</v>
      </c>
      <c r="L275" s="67" t="s">
        <v>521</v>
      </c>
      <c r="M275" s="67" t="s">
        <v>521</v>
      </c>
      <c r="N275" s="67" t="s">
        <v>521</v>
      </c>
      <c r="O275" s="67" t="s">
        <v>521</v>
      </c>
      <c r="P275" s="67" t="s">
        <v>521</v>
      </c>
      <c r="Q275" s="67" t="s">
        <v>521</v>
      </c>
      <c r="R275" s="68" t="s">
        <v>521</v>
      </c>
      <c r="S275" s="69" t="s">
        <v>521</v>
      </c>
      <c r="T275" s="67" t="s">
        <v>521</v>
      </c>
      <c r="U275" s="67" t="s">
        <v>521</v>
      </c>
      <c r="V275" s="67" t="s">
        <v>521</v>
      </c>
      <c r="W275" s="67" t="s">
        <v>521</v>
      </c>
      <c r="X275" s="67" t="s">
        <v>521</v>
      </c>
      <c r="Y275" s="67" t="s">
        <v>521</v>
      </c>
      <c r="Z275" s="67" t="s">
        <v>521</v>
      </c>
      <c r="AA275" s="67" t="s">
        <v>521</v>
      </c>
      <c r="AB275" s="68" t="s">
        <v>521</v>
      </c>
      <c r="AC275" s="69" t="s">
        <v>521</v>
      </c>
      <c r="AD275" s="67" t="s">
        <v>521</v>
      </c>
      <c r="AE275" s="67" t="s">
        <v>521</v>
      </c>
      <c r="AF275" s="67" t="s">
        <v>521</v>
      </c>
      <c r="AG275" s="67" t="s">
        <v>521</v>
      </c>
      <c r="AH275" s="67" t="s">
        <v>521</v>
      </c>
      <c r="AI275" s="67" t="s">
        <v>521</v>
      </c>
      <c r="AJ275" s="67" t="s">
        <v>521</v>
      </c>
      <c r="AK275" s="67" t="s">
        <v>521</v>
      </c>
      <c r="AL275" s="68" t="s">
        <v>521</v>
      </c>
      <c r="AM275" s="69" t="s">
        <v>521</v>
      </c>
      <c r="AN275" s="67" t="s">
        <v>521</v>
      </c>
      <c r="AO275" s="67" t="s">
        <v>521</v>
      </c>
      <c r="AP275" s="67" t="s">
        <v>521</v>
      </c>
      <c r="AQ275" s="67" t="s">
        <v>521</v>
      </c>
      <c r="AR275" s="67" t="s">
        <v>521</v>
      </c>
      <c r="AS275" s="67" t="s">
        <v>521</v>
      </c>
      <c r="AT275" s="67" t="s">
        <v>521</v>
      </c>
      <c r="AU275" s="67" t="s">
        <v>521</v>
      </c>
      <c r="AV275" s="68" t="s">
        <v>521</v>
      </c>
      <c r="AW275" s="69" t="s">
        <v>521</v>
      </c>
      <c r="AX275" s="67" t="s">
        <v>521</v>
      </c>
      <c r="AY275" s="67" t="s">
        <v>521</v>
      </c>
      <c r="AZ275" s="67" t="s">
        <v>521</v>
      </c>
      <c r="BA275" s="67" t="s">
        <v>521</v>
      </c>
      <c r="BB275" s="67" t="s">
        <v>521</v>
      </c>
      <c r="BC275" s="67" t="s">
        <v>521</v>
      </c>
      <c r="BD275" s="67" t="s">
        <v>521</v>
      </c>
      <c r="BE275" s="67" t="s">
        <v>521</v>
      </c>
      <c r="BF275" s="68" t="s">
        <v>521</v>
      </c>
      <c r="BG275" s="69" t="s">
        <v>521</v>
      </c>
      <c r="BH275" s="67" t="s">
        <v>521</v>
      </c>
      <c r="BI275" s="67" t="s">
        <v>521</v>
      </c>
      <c r="BJ275" s="67" t="s">
        <v>521</v>
      </c>
      <c r="BK275" s="67" t="s">
        <v>521</v>
      </c>
      <c r="BL275" s="67" t="s">
        <v>521</v>
      </c>
      <c r="BM275" s="67" t="s">
        <v>521</v>
      </c>
      <c r="BN275" s="67" t="s">
        <v>521</v>
      </c>
      <c r="BO275" s="67" t="s">
        <v>521</v>
      </c>
      <c r="BP275" s="68" t="s">
        <v>521</v>
      </c>
      <c r="BQ275" s="70" t="s">
        <v>521</v>
      </c>
      <c r="BR275" s="67" t="s">
        <v>521</v>
      </c>
      <c r="BS275" s="67" t="s">
        <v>521</v>
      </c>
      <c r="BT275" s="67" t="s">
        <v>521</v>
      </c>
      <c r="BU275" s="67" t="s">
        <v>521</v>
      </c>
      <c r="BV275" s="67" t="s">
        <v>521</v>
      </c>
      <c r="BW275" s="67" t="s">
        <v>521</v>
      </c>
      <c r="BX275" s="67" t="s">
        <v>521</v>
      </c>
      <c r="BY275" s="67" t="s">
        <v>521</v>
      </c>
      <c r="BZ275" s="68" t="s">
        <v>521</v>
      </c>
      <c r="CA275" s="69" t="s">
        <v>521</v>
      </c>
      <c r="CB275" s="67" t="s">
        <v>521</v>
      </c>
      <c r="CC275" s="67" t="s">
        <v>520</v>
      </c>
      <c r="CD275" s="67" t="s">
        <v>520</v>
      </c>
      <c r="CE275" s="67" t="s">
        <v>520</v>
      </c>
      <c r="CF275" s="67" t="s">
        <v>520</v>
      </c>
      <c r="CG275" s="67" t="s">
        <v>520</v>
      </c>
      <c r="CH275" s="67" t="s">
        <v>520</v>
      </c>
      <c r="CI275" s="67" t="s">
        <v>520</v>
      </c>
      <c r="CJ275" s="68" t="s">
        <v>520</v>
      </c>
      <c r="CK275" s="69" t="s">
        <v>520</v>
      </c>
      <c r="CL275" s="67" t="s">
        <v>520</v>
      </c>
      <c r="CM275" s="67" t="s">
        <v>521</v>
      </c>
      <c r="CN275" s="67" t="s">
        <v>521</v>
      </c>
      <c r="CO275" s="67" t="s">
        <v>521</v>
      </c>
      <c r="CP275" s="67" t="s">
        <v>521</v>
      </c>
      <c r="CQ275" s="67" t="s">
        <v>521</v>
      </c>
      <c r="CR275" s="67" t="s">
        <v>521</v>
      </c>
      <c r="CS275" s="67" t="s">
        <v>521</v>
      </c>
      <c r="CT275" s="68" t="s">
        <v>521</v>
      </c>
      <c r="CU275" s="69" t="s">
        <v>521</v>
      </c>
      <c r="CV275" s="67" t="s">
        <v>521</v>
      </c>
      <c r="CW275" s="67" t="s">
        <v>521</v>
      </c>
      <c r="CX275" s="67" t="s">
        <v>521</v>
      </c>
      <c r="CY275" s="67" t="s">
        <v>521</v>
      </c>
      <c r="CZ275" s="67" t="s">
        <v>521</v>
      </c>
      <c r="DA275" s="67" t="s">
        <v>521</v>
      </c>
      <c r="DB275" s="67" t="s">
        <v>521</v>
      </c>
      <c r="DC275" s="67" t="s">
        <v>521</v>
      </c>
      <c r="DD275" s="68" t="s">
        <v>521</v>
      </c>
      <c r="DE275" s="69" t="s">
        <v>521</v>
      </c>
      <c r="DF275" s="71" t="s">
        <v>521</v>
      </c>
      <c r="DG275" s="67" t="s">
        <v>521</v>
      </c>
      <c r="DH275" s="67" t="s">
        <v>521</v>
      </c>
      <c r="DI275" s="67" t="s">
        <v>521</v>
      </c>
      <c r="DJ275" s="67" t="s">
        <v>521</v>
      </c>
      <c r="DK275" s="67" t="s">
        <v>521</v>
      </c>
      <c r="DL275" s="67" t="s">
        <v>521</v>
      </c>
      <c r="DM275" s="67" t="s">
        <v>521</v>
      </c>
      <c r="DN275" s="68" t="s">
        <v>521</v>
      </c>
      <c r="DO275" s="70" t="s">
        <v>521</v>
      </c>
      <c r="DP275" s="71" t="s">
        <v>521</v>
      </c>
      <c r="DQ275" s="67" t="s">
        <v>521</v>
      </c>
      <c r="DR275" s="67" t="s">
        <v>521</v>
      </c>
      <c r="DS275" s="67" t="s">
        <v>521</v>
      </c>
      <c r="DT275" s="67" t="s">
        <v>521</v>
      </c>
      <c r="DU275" s="67" t="s">
        <v>521</v>
      </c>
      <c r="DV275" s="67" t="s">
        <v>521</v>
      </c>
      <c r="DW275" s="67" t="s">
        <v>521</v>
      </c>
      <c r="DX275" s="72" t="s">
        <v>521</v>
      </c>
      <c r="DY275" s="146" t="s">
        <v>522</v>
      </c>
      <c r="DZ275" s="74">
        <v>2</v>
      </c>
      <c r="EA275" s="74">
        <v>3</v>
      </c>
      <c r="EB275" s="74">
        <v>3</v>
      </c>
      <c r="EC275" s="75">
        <v>4</v>
      </c>
      <c r="ED275" s="168" t="s">
        <v>522</v>
      </c>
      <c r="EE275" s="74">
        <f t="shared" si="534"/>
        <v>2</v>
      </c>
      <c r="EF275" s="74">
        <f t="shared" si="535"/>
        <v>6</v>
      </c>
      <c r="EG275" s="74">
        <f t="shared" si="536"/>
        <v>18</v>
      </c>
      <c r="EH275" s="77">
        <f t="shared" si="537"/>
        <v>72</v>
      </c>
      <c r="EI275" s="73">
        <v>30</v>
      </c>
      <c r="EJ275" s="74">
        <v>50</v>
      </c>
      <c r="EK275" s="74">
        <v>90</v>
      </c>
      <c r="EL275" s="74">
        <v>150</v>
      </c>
      <c r="EM275" s="75">
        <v>450</v>
      </c>
      <c r="EN275" s="78">
        <v>1</v>
      </c>
      <c r="EO275" s="79">
        <f t="shared" si="538"/>
        <v>0.83333333333333337</v>
      </c>
      <c r="EP275" s="79">
        <f t="shared" si="539"/>
        <v>0.5</v>
      </c>
      <c r="EQ275" s="79">
        <f t="shared" si="540"/>
        <v>0.27777777777777779</v>
      </c>
      <c r="ER275" s="80">
        <f t="shared" si="541"/>
        <v>0.20833333333333334</v>
      </c>
      <c r="ES275" s="128" t="s">
        <v>534</v>
      </c>
      <c r="ET275" s="82"/>
      <c r="EU275" s="83">
        <v>4</v>
      </c>
      <c r="EV275" s="146">
        <v>67</v>
      </c>
      <c r="EW275" s="147">
        <v>29</v>
      </c>
      <c r="EX275" s="147">
        <v>63</v>
      </c>
      <c r="EY275" s="147">
        <v>38</v>
      </c>
      <c r="EZ275" s="147">
        <v>10</v>
      </c>
      <c r="FA275" s="147">
        <v>10</v>
      </c>
      <c r="FB275" s="147">
        <v>55</v>
      </c>
      <c r="FC275" s="147">
        <v>49</v>
      </c>
      <c r="FD275" s="74">
        <f t="shared" si="542"/>
        <v>73</v>
      </c>
      <c r="FE275" s="84">
        <f t="shared" si="543"/>
        <v>112</v>
      </c>
      <c r="FF275" s="73">
        <f>RANK(EV275,$EV$9:$EV$497,0)</f>
        <v>211</v>
      </c>
      <c r="FG275" s="74">
        <f>RANK(EW275,$EW$9:$EW$497,0)</f>
        <v>300</v>
      </c>
      <c r="FH275" s="74">
        <f>RANK(EX275,$EX$9:$EX$497,0)</f>
        <v>105</v>
      </c>
      <c r="FI275" s="74">
        <f>RANK(EY275,$EY$9:$EY$497,0)</f>
        <v>186</v>
      </c>
      <c r="FJ275" s="74">
        <f>RANK(EZ275,$EZ$9:$EZ$497,0)</f>
        <v>327</v>
      </c>
      <c r="FK275" s="74">
        <f>RANK(FA275,$FA$9:$FA$497,0)</f>
        <v>307</v>
      </c>
      <c r="FL275" s="74">
        <f>RANK(FB275,$FB$9:$FB$497,0)</f>
        <v>147</v>
      </c>
      <c r="FM275" s="74">
        <f>RANK(FC275,$FC$9:$FC$497,0)</f>
        <v>170</v>
      </c>
      <c r="FN275" s="74">
        <f>RANK(FD275,$FD$9:$FD$497,0)</f>
        <v>201</v>
      </c>
      <c r="FO275" s="84">
        <f>RANK(FE275,$FE$9:$FE$497,0)</f>
        <v>125</v>
      </c>
      <c r="FP275" s="73">
        <f>COUNTIFS($EV$9:$EV$497,"&gt;"&amp;EV275,$ES$9:$ES$497,ES275)+1</f>
        <v>48</v>
      </c>
      <c r="FQ275" s="74">
        <f>COUNTIFS($EW$9:$EW$497,"&gt;"&amp;EW275,$ES$9:$ES$497,ES275)+1</f>
        <v>44</v>
      </c>
      <c r="FR275" s="74">
        <f>COUNTIFS($EX$9:$EX$497,"&gt;"&amp;EX275,$ES$9:$ES$497,ES275)+1</f>
        <v>45</v>
      </c>
      <c r="FS275" s="74">
        <f>COUNTIFS($EY$9:$EY$497,"&gt;"&amp;EY275,$ES$9:$ES$497,ES275)+1</f>
        <v>38</v>
      </c>
      <c r="FT275" s="74">
        <f>COUNTIFS($EZ$9:$EZ$497,"&gt;"&amp;EZ275,$ES$9:$ES$497,ES275)+1</f>
        <v>38</v>
      </c>
      <c r="FU275" s="74">
        <f>COUNTIFS($FA$9:$FA$497,"&gt;"&amp;FA275,$ES$9:$ES$497,ES275)+1</f>
        <v>37</v>
      </c>
      <c r="FV275" s="74">
        <f>COUNTIFS($FB$9:$FB$497,"&gt;"&amp;FB275,$ES$9:$ES$497,ES275)+1</f>
        <v>45</v>
      </c>
      <c r="FW275" s="74">
        <f>COUNTIFS($FC$9:$FC$497,"&gt;"&amp;FC275,$ES$9:$ES$497,ES275)+1</f>
        <v>56</v>
      </c>
      <c r="FX275" s="74">
        <f>COUNTIFS($FD$9:$FD$497,"&gt;"&amp;FD275,$ES$9:$ES$497,ES275)+1</f>
        <v>47</v>
      </c>
      <c r="FY275" s="84">
        <f>COUNTIFS($FE$9:$FE$497,"&gt;"&amp;FE275,$ES$9:$ES$497,ES275)+1</f>
        <v>51</v>
      </c>
      <c r="FZ275" s="85">
        <f t="shared" si="544"/>
        <v>0.71</v>
      </c>
      <c r="GA275" s="86">
        <f t="shared" si="545"/>
        <v>0.31</v>
      </c>
      <c r="GB275" s="86">
        <f t="shared" si="546"/>
        <v>0.66</v>
      </c>
      <c r="GC275" s="86">
        <f t="shared" si="547"/>
        <v>0.4</v>
      </c>
      <c r="GD275" s="86">
        <f t="shared" si="548"/>
        <v>0.11</v>
      </c>
      <c r="GE275" s="86">
        <f t="shared" si="549"/>
        <v>0.11</v>
      </c>
      <c r="GF275" s="86">
        <f t="shared" si="550"/>
        <v>0.57999999999999996</v>
      </c>
      <c r="GG275" s="86">
        <f t="shared" si="551"/>
        <v>0.52</v>
      </c>
      <c r="GH275" s="86">
        <f t="shared" si="552"/>
        <v>0.77</v>
      </c>
      <c r="GI275" s="87">
        <f t="shared" si="553"/>
        <v>1.18</v>
      </c>
      <c r="GJ275" s="85">
        <f>ROUND(((FZ275-AVERAGE(FZ$9:FZ$497))/STDEVP(FZ$9:FZ$497)*10+50),2)</f>
        <v>40.01</v>
      </c>
      <c r="GK275" s="86">
        <f>ROUND(((GA275-AVERAGE(GA$9:GA$497))/STDEVP(GA$9:GA$497)*10+50),2)</f>
        <v>38.630000000000003</v>
      </c>
      <c r="GL275" s="86">
        <f>ROUND(((GB275-AVERAGE(GB$9:GB$497))/STDEVP(GB$9:GB$497)*10+50),2)</f>
        <v>52.9</v>
      </c>
      <c r="GM275" s="86">
        <f>ROUND(((GC275-AVERAGE(GC$9:GC$497))/STDEVP(GC$9:GC$497)*10+50),2)</f>
        <v>43.68</v>
      </c>
      <c r="GN275" s="86">
        <f>ROUND(((GD275-AVERAGE(GD$9:GD$497))/STDEVP(GD$9:GD$497)*10+50),2)</f>
        <v>40.33</v>
      </c>
      <c r="GO275" s="86">
        <f>ROUND(((GE275-AVERAGE(GE$9:GE$497))/STDEVP(GE$9:GE$497)*10+50),2)</f>
        <v>41.35</v>
      </c>
      <c r="GP275" s="86">
        <f>ROUND(((GF275-AVERAGE(GF$9:GF$497))/STDEVP(GF$9:GF$497)*10+50),2)</f>
        <v>48.27</v>
      </c>
      <c r="GQ275" s="86">
        <f>ROUND(((GG275-AVERAGE(GG$9:GG$497))/STDEVP(GG$9:GG$497)*10+50),2)</f>
        <v>46.53</v>
      </c>
      <c r="GR275" s="86">
        <f>ROUND(((GH275-AVERAGE(GH$9:GH$497))/STDEVP(GH$9:GH$497)*10+50),2)</f>
        <v>42.53</v>
      </c>
      <c r="GS275" s="87">
        <f>ROUND(((GI275-AVERAGE(GI$9:GI$497))/STDEVP(GI$9:GI$497)*10+50),2)</f>
        <v>49.29</v>
      </c>
      <c r="GT275" s="73">
        <f>RANK(GJ275,$GJ$9:$GJ$497,0)</f>
        <v>362</v>
      </c>
      <c r="GU275" s="74">
        <f>RANK(GK275,$GK$9:$GK$497,0)</f>
        <v>396</v>
      </c>
      <c r="GV275" s="74">
        <f>RANK(GL275,$GL$9:$GL$497,0)</f>
        <v>154</v>
      </c>
      <c r="GW275" s="74">
        <f>RANK(GM275,$GM$9:$GM$497,0)</f>
        <v>333</v>
      </c>
      <c r="GX275" s="74">
        <f>RANK(GN275,$GN$9:$GN$497,0)</f>
        <v>424</v>
      </c>
      <c r="GY275" s="74">
        <f>RANK(GO275,$GO$9:$GO$497,0)</f>
        <v>419</v>
      </c>
      <c r="GZ275" s="74">
        <f>RANK(GP275,$GP$9:$GP$497,0)</f>
        <v>233</v>
      </c>
      <c r="HA275" s="74">
        <f>RANK(GQ275,$GQ$9:$GQ$497,0)</f>
        <v>266</v>
      </c>
      <c r="HB275" s="74">
        <f>RANK(GR275,$GR$9:$GR$497,0)</f>
        <v>330</v>
      </c>
      <c r="HC275" s="84">
        <f>RANK(GS275,$GS$9:$GS$497,0)</f>
        <v>200</v>
      </c>
      <c r="HD275" s="85">
        <f>ROUND(AVERAGEIF($ES$9:$ES$497,$ES275,$FZ$9:$FZ$497),2)</f>
        <v>0.95</v>
      </c>
      <c r="HE275" s="86">
        <f>ROUND(AVERAGEIF($ES$9:$ES$497,$ES275,$GA$9:$GA$497),2)</f>
        <v>0.38</v>
      </c>
      <c r="HF275" s="86">
        <f>ROUND(AVERAGEIF($ES$9:$ES$497,$ES275,$GB$9:$GB$497),2)</f>
        <v>0.82</v>
      </c>
      <c r="HG275" s="86">
        <f>ROUND(AVERAGEIF($ES$9:$ES$497,$ES275,$GC$9:$GC$497),2)</f>
        <v>0.44</v>
      </c>
      <c r="HH275" s="86">
        <f>ROUND(AVERAGEIF($ES$9:$ES$497,$ES275,$GD$9:$GD$497),2)</f>
        <v>0.15</v>
      </c>
      <c r="HI275" s="86">
        <f>ROUND(AVERAGEIF($ES$9:$ES$497,$ES275,$GE$9:$GE$497),2)</f>
        <v>0.14000000000000001</v>
      </c>
      <c r="HJ275" s="86">
        <f>ROUND(AVERAGEIF($ES$9:$ES$497,$ES275,$GF$9:$GF$497),2)</f>
        <v>0.74</v>
      </c>
      <c r="HK275" s="86">
        <f>ROUND(AVERAGEIF($ES$9:$ES$497,$ES275,$GG$9:$GG$497),2)</f>
        <v>0.85</v>
      </c>
      <c r="HL275" s="86">
        <f>ROUND(AVERAGEIF($ES$9:$ES$497,$ES275,$GH$9:$GH$497),2)</f>
        <v>0.97</v>
      </c>
      <c r="HM275" s="87">
        <f>ROUND(AVERAGEIF($ES$9:$ES$497,$ES275,$GI$9:$GI$497),2)</f>
        <v>1.67</v>
      </c>
      <c r="HN275" s="88">
        <f t="shared" si="554"/>
        <v>-0.24</v>
      </c>
      <c r="HO275" s="89">
        <f t="shared" si="555"/>
        <v>-7.0000000000000007E-2</v>
      </c>
      <c r="HP275" s="89">
        <f t="shared" si="556"/>
        <v>-0.15999999999999992</v>
      </c>
      <c r="HQ275" s="89">
        <f t="shared" si="557"/>
        <v>-3.999999999999998E-2</v>
      </c>
      <c r="HR275" s="89">
        <f t="shared" si="558"/>
        <v>-3.9999999999999994E-2</v>
      </c>
      <c r="HS275" s="89">
        <f t="shared" si="559"/>
        <v>-3.0000000000000013E-2</v>
      </c>
      <c r="HT275" s="89">
        <f t="shared" si="560"/>
        <v>-0.16000000000000003</v>
      </c>
      <c r="HU275" s="89">
        <f t="shared" si="561"/>
        <v>-0.32999999999999996</v>
      </c>
      <c r="HV275" s="89">
        <f t="shared" si="562"/>
        <v>-0.19999999999999996</v>
      </c>
      <c r="HW275" s="90">
        <f t="shared" si="563"/>
        <v>-0.49</v>
      </c>
      <c r="HX275" s="73">
        <f>COUNTIFS($FZ$9:$FZ$497,"&gt;"&amp;FZ275,$ES$9:$ES$497,$ES275)+1</f>
        <v>67</v>
      </c>
      <c r="HY275" s="74">
        <f>COUNTIFS($GA$9:$GA$497,"&gt;"&amp;GA275,$ES$9:$ES$497,$ES275)+1</f>
        <v>62</v>
      </c>
      <c r="HZ275" s="74">
        <f>COUNTIFS($GB$9:$GB$497,"&gt;"&amp;GB275,$ES$9:$ES$497,$ES275)+1</f>
        <v>67</v>
      </c>
      <c r="IA275" s="74">
        <f>COUNTIFS($GC$9:$GC$497,"&gt;"&amp;GC275,$ES$9:$ES$497,$ES275)+1</f>
        <v>57</v>
      </c>
      <c r="IB275" s="74">
        <f>COUNTIFS($GD$9:$GD$497,"&gt;"&amp;GD275,$ES$9:$ES$497,$ES275)+1</f>
        <v>72</v>
      </c>
      <c r="IC275" s="74">
        <f>COUNTIFS($GE$9:$GE$497,"&gt;"&amp;GE275,$ES$9:$ES$497,$ES275)+1</f>
        <v>72</v>
      </c>
      <c r="ID275" s="74">
        <f>COUNTIFS($GF$9:$GF$497,"&gt;"&amp;GF275,$ES$9:$ES$497,$ES275)+1</f>
        <v>69</v>
      </c>
      <c r="IE275" s="74">
        <f>COUNTIFS($GG$9:$GG$497,"&gt;"&amp;GG275,$ES$9:$ES$497,$ES275)+1</f>
        <v>72</v>
      </c>
      <c r="IF275" s="74">
        <f>COUNTIFS($GH$9:$GH$497,"&gt;"&amp;GH275,$ES$9:$ES$497,$ES275)+1</f>
        <v>72</v>
      </c>
      <c r="IG275" s="84">
        <f>COUNTIFS($GI$9:$GI$497,"&gt;"&amp;GI275,$ES$9:$ES$497,$ES275)+1</f>
        <v>73</v>
      </c>
      <c r="IH275" s="148"/>
      <c r="II275" s="149"/>
      <c r="IJ275" s="149"/>
      <c r="IK275" s="149"/>
      <c r="IL275" s="149"/>
      <c r="IM275" s="150"/>
      <c r="IN275" s="151"/>
      <c r="IO275" s="152"/>
      <c r="IP275" s="153"/>
      <c r="IQ275" s="149"/>
      <c r="IR275" s="149"/>
      <c r="IS275" s="149"/>
      <c r="IT275" s="149"/>
      <c r="IU275" s="149"/>
      <c r="IV275" s="149"/>
      <c r="IW275" s="154"/>
      <c r="IX275" s="151"/>
      <c r="IY275" s="149"/>
      <c r="IZ275" s="149"/>
      <c r="JA275" s="149"/>
      <c r="JB275" s="149"/>
      <c r="JC275" s="149"/>
      <c r="JD275" s="149"/>
      <c r="JE275" s="155"/>
      <c r="JF275" s="153"/>
      <c r="JG275" s="149"/>
      <c r="JH275" s="149"/>
      <c r="JI275" s="149"/>
      <c r="JJ275" s="149"/>
      <c r="JK275" s="149"/>
      <c r="JL275" s="149"/>
      <c r="JM275" s="154"/>
      <c r="JN275" s="151"/>
      <c r="JO275" s="149"/>
      <c r="JP275" s="149"/>
      <c r="JQ275" s="149"/>
      <c r="JR275" s="149"/>
      <c r="JS275" s="149"/>
      <c r="JT275" s="149"/>
      <c r="JU275" s="149"/>
      <c r="JV275" s="149"/>
      <c r="JW275" s="149"/>
      <c r="JX275" s="149"/>
      <c r="JY275" s="149"/>
      <c r="JZ275" s="155"/>
      <c r="KA275" s="151"/>
      <c r="KB275" s="149"/>
      <c r="KC275" s="149"/>
      <c r="KD275" s="149"/>
      <c r="KE275" s="155"/>
      <c r="KF275" s="153"/>
      <c r="KG275" s="149"/>
      <c r="KH275" s="149"/>
      <c r="KI275" s="149"/>
      <c r="KJ275" s="149"/>
      <c r="KK275" s="156"/>
      <c r="KL275" s="149"/>
      <c r="KM275" s="149"/>
      <c r="KN275" s="149"/>
      <c r="KO275" s="149"/>
      <c r="KP275" s="149"/>
      <c r="KQ275" s="149"/>
      <c r="KR275" s="149"/>
      <c r="KS275" s="154"/>
      <c r="KT275" s="154"/>
      <c r="KU275" s="154"/>
      <c r="KV275" s="154"/>
      <c r="KW275" s="151"/>
      <c r="KX275" s="149"/>
      <c r="KY275" s="149"/>
      <c r="KZ275" s="149"/>
      <c r="LA275" s="149"/>
      <c r="LB275" s="149"/>
      <c r="LC275" s="154"/>
      <c r="LD275" s="151"/>
      <c r="LE275" s="152"/>
      <c r="LF275" s="157"/>
      <c r="LG275" s="158"/>
      <c r="LH275" s="151"/>
      <c r="LI275" s="149"/>
      <c r="LJ275" s="147"/>
      <c r="LK275" s="147"/>
      <c r="LL275" s="147"/>
      <c r="LM275" s="159"/>
      <c r="LN275" s="153"/>
      <c r="LO275" s="149"/>
      <c r="LP275" s="149"/>
      <c r="LQ275" s="149"/>
      <c r="LR275" s="154"/>
      <c r="LS275" s="151"/>
      <c r="LT275" s="149"/>
      <c r="LU275" s="149"/>
      <c r="LV275" s="149"/>
      <c r="LW275" s="149"/>
      <c r="LX275" s="149"/>
      <c r="LY275" s="149"/>
      <c r="LZ275" s="149"/>
      <c r="MA275" s="155"/>
      <c r="MB275" s="153"/>
      <c r="MC275" s="149"/>
      <c r="MD275" s="149"/>
      <c r="ME275" s="149"/>
      <c r="MF275" s="149"/>
      <c r="MG275" s="149"/>
      <c r="MH275" s="149"/>
      <c r="MI275" s="149"/>
      <c r="MJ275" s="149"/>
      <c r="MK275" s="149"/>
      <c r="ML275" s="149"/>
      <c r="MM275" s="149"/>
      <c r="MN275" s="156"/>
      <c r="MO275" s="156"/>
      <c r="MP275" s="154"/>
      <c r="MQ275" s="151"/>
      <c r="MR275" s="149"/>
      <c r="MS275" s="149"/>
      <c r="MT275" s="149"/>
      <c r="MU275" s="149"/>
      <c r="MV275" s="156"/>
      <c r="MW275" s="149"/>
      <c r="MX275" s="149"/>
      <c r="MY275" s="149"/>
      <c r="MZ275" s="149"/>
      <c r="NA275" s="149"/>
      <c r="NB275" s="149"/>
      <c r="NC275" s="149"/>
      <c r="ND275" s="154"/>
      <c r="NE275" s="154"/>
      <c r="NF275" s="154"/>
      <c r="NG275" s="154"/>
      <c r="NH275" s="151"/>
      <c r="NI275" s="149"/>
      <c r="NJ275" s="149"/>
      <c r="NK275" s="149"/>
      <c r="NL275" s="149"/>
      <c r="NM275" s="149"/>
      <c r="NN275" s="94"/>
      <c r="NO275" s="151"/>
      <c r="NP275" s="160"/>
      <c r="NQ275" s="145" t="s">
        <v>1182</v>
      </c>
      <c r="NR275" s="199" t="s">
        <v>1186</v>
      </c>
      <c r="NS275" s="199"/>
      <c r="NT275" s="199" t="s">
        <v>917</v>
      </c>
      <c r="NU275" s="199"/>
      <c r="NV275" s="135"/>
      <c r="NW275" s="102" t="s">
        <v>882</v>
      </c>
      <c r="NX275" s="136" t="s">
        <v>1187</v>
      </c>
      <c r="NY275" s="138" t="s">
        <v>2116</v>
      </c>
      <c r="NZ275" s="136" t="s">
        <v>2090</v>
      </c>
      <c r="OA275" s="137"/>
      <c r="OB275" s="137"/>
      <c r="OC275" s="137"/>
      <c r="OD275" s="108">
        <f t="shared" si="564"/>
        <v>72</v>
      </c>
      <c r="OE275" s="109">
        <v>7</v>
      </c>
      <c r="OF275" s="110">
        <f t="shared" si="565"/>
        <v>30</v>
      </c>
      <c r="OG275" s="109">
        <v>7</v>
      </c>
      <c r="OH275" s="111">
        <f>ROUND(AVERAGEIF($ES$9:$ES$497,$ES275,EV$9:EV$497),0)</f>
        <v>70</v>
      </c>
      <c r="OI275" s="112">
        <f>ROUND(AVERAGEIF($ES$9:$ES$497,$ES275,EW$9:EW$497),0)</f>
        <v>29</v>
      </c>
      <c r="OJ275" s="112">
        <f>ROUND(AVERAGEIF($ES$9:$ES$497,$ES275,EX$9:EX$497),0)</f>
        <v>62</v>
      </c>
      <c r="OK275" s="112">
        <f>ROUND(AVERAGEIF($ES$9:$ES$497,$ES275,EY$9:EY$497),0)</f>
        <v>34</v>
      </c>
      <c r="OL275" s="112">
        <f>ROUND(AVERAGEIF($ES$9:$ES$497,$ES275,EZ$9:EZ$497),0)</f>
        <v>10</v>
      </c>
      <c r="OM275" s="112">
        <f>ROUND(AVERAGEIF($ES$9:$ES$497,$ES275,FA$9:FA$497),0)</f>
        <v>10</v>
      </c>
      <c r="ON275" s="112">
        <f>ROUND(AVERAGEIF($ES$9:$ES$497,$ES275,FB$9:FB$497),0)</f>
        <v>53</v>
      </c>
      <c r="OO275" s="112">
        <f>ROUND(AVERAGEIF($ES$9:$ES$497,$ES275,FC$9:FC$497),0)</f>
        <v>56</v>
      </c>
      <c r="OP275" s="112">
        <f>ROUND(AVERAGEIF($ES$9:$ES$497,$ES275,FD$9:FD$497),0)</f>
        <v>72</v>
      </c>
      <c r="OQ275" s="113">
        <f>ROUND(AVERAGEIF($ES$9:$ES$497,$ES275,FE$9:FE$497),0)</f>
        <v>118</v>
      </c>
      <c r="OR275" s="114">
        <f>ROUND(EV275/MAX(EV$9:EV$497)*100,0)</f>
        <v>38</v>
      </c>
      <c r="OS275" s="115">
        <f>ROUND(EW275/MAX(EW$9:EW$497)*100,0)</f>
        <v>23</v>
      </c>
      <c r="OT275" s="115">
        <f>ROUND(EX275/MAX(EX$9:EX$497)*100,0)</f>
        <v>53</v>
      </c>
      <c r="OU275" s="115">
        <f>ROUND(EY275/MAX(EY$9:EY$497)*100,0)</f>
        <v>26</v>
      </c>
      <c r="OV275" s="115">
        <f>ROUND(EZ275/MAX(EZ$9:EZ$497)*100,0)</f>
        <v>8</v>
      </c>
      <c r="OW275" s="115">
        <f>ROUND(FA275/MAX(FA$9:FA$497)*100,0)</f>
        <v>9</v>
      </c>
      <c r="OX275" s="115">
        <f>ROUND(FB275/MAX(FB$9:FB$497)*100,0)</f>
        <v>41</v>
      </c>
      <c r="OY275" s="116">
        <f>ROUND(FC275/MAX(FC$9:FC$497)*100,0)</f>
        <v>34</v>
      </c>
      <c r="OZ275" s="115">
        <f>ROUND(FD275/MAX(FD$9:FD$497)*100,0)</f>
        <v>49</v>
      </c>
      <c r="PA275" s="117">
        <f>ROUND(FE275/MAX(FE$9:FE$497)*100,0)</f>
        <v>46</v>
      </c>
      <c r="PB275" s="118">
        <f t="shared" si="566"/>
        <v>423</v>
      </c>
      <c r="PC275" s="115">
        <f t="shared" si="567"/>
        <v>288</v>
      </c>
      <c r="PD275" s="115">
        <f t="shared" si="568"/>
        <v>447</v>
      </c>
      <c r="PE275" s="115">
        <f t="shared" si="569"/>
        <v>491</v>
      </c>
      <c r="PF275" s="115">
        <f t="shared" si="570"/>
        <v>297</v>
      </c>
      <c r="PG275" s="119">
        <f t="shared" si="571"/>
        <v>242</v>
      </c>
      <c r="PH275" s="118">
        <f>ROUND(PB275/MAX(PB$9:PB$497)*100,0)</f>
        <v>50</v>
      </c>
      <c r="PI275" s="115">
        <f>ROUND(PC275/MAX(PC$9:PC$497)*100,0)</f>
        <v>34</v>
      </c>
      <c r="PJ275" s="115">
        <f>ROUND(PD275/MAX(PD$9:PD$497)*100,0)</f>
        <v>48</v>
      </c>
      <c r="PK275" s="115">
        <f>ROUND(PE275/MAX(PE$9:PE$497)*100,0)</f>
        <v>49</v>
      </c>
      <c r="PL275" s="115">
        <f>ROUND(PF275/MAX(PF$9:PF$497)*100,0)</f>
        <v>42</v>
      </c>
      <c r="PM275" s="119">
        <f>ROUND(PG275/MAX(PG$9:PG$497)*100,0)</f>
        <v>35</v>
      </c>
      <c r="PN275" s="118">
        <f>RANK(PH275,PH$9:PH$497,0)</f>
        <v>179</v>
      </c>
      <c r="PO275" s="115">
        <f>RANK(PI275,PI$9:PI$497,0)</f>
        <v>263</v>
      </c>
      <c r="PP275" s="115">
        <f>RANK(PJ275,PJ$9:PJ$497,0)</f>
        <v>212</v>
      </c>
      <c r="PQ275" s="115">
        <f>RANK(PK275,PK$9:PK$497,0)</f>
        <v>174</v>
      </c>
      <c r="PR275" s="115">
        <f>RANK(PL275,PL$9:PL$497,0)</f>
        <v>247</v>
      </c>
      <c r="PS275" s="119">
        <f>RANK(PM275,PM$9:PM$497,0)</f>
        <v>267</v>
      </c>
      <c r="PT275" s="120">
        <f>ROUND(FZ275/MAX(FZ$9:FZ$497)*100,0)</f>
        <v>39</v>
      </c>
      <c r="PU275" s="115">
        <f>ROUND(GA275/MAX(GA$9:GA$497)*100,0)</f>
        <v>17</v>
      </c>
      <c r="PV275" s="115">
        <f>ROUND(GB275/MAX(GB$9:GB$497)*100,0)</f>
        <v>48</v>
      </c>
      <c r="PW275" s="115">
        <f>ROUND(GC275/MAX(GC$9:GC$497)*100,0)</f>
        <v>32</v>
      </c>
      <c r="PX275" s="115">
        <f>ROUND(GD275/MAX(GD$9:GD$497)*100,0)</f>
        <v>6</v>
      </c>
      <c r="PY275" s="115">
        <f>ROUND(GE275/MAX(GE$9:GE$497)*100,0)</f>
        <v>7</v>
      </c>
      <c r="PZ275" s="115">
        <f>ROUND(GF275/MAX(GF$9:GF$497)*100,0)</f>
        <v>27</v>
      </c>
      <c r="QA275" s="116">
        <f>ROUND(GG275/MAX(GG$9:GG$497)*100,0)</f>
        <v>28</v>
      </c>
      <c r="QB275" s="115">
        <f>ROUND(GH275/MAX(GH$9:GH$497)*100,0)</f>
        <v>34</v>
      </c>
      <c r="QC275" s="121">
        <f>ROUND(GI275/MAX(GI$9:GI$497)*100,0)</f>
        <v>38</v>
      </c>
      <c r="QD275" s="120">
        <f>ROUND(AVERAGEIF($ES$9:$ES$497,$ES275,PT$9:PT$497),0)</f>
        <v>52</v>
      </c>
      <c r="QE275" s="120">
        <f>ROUND(AVERAGEIF($ES$9:$ES$497,$ES275,PU$9:PU$497),0)</f>
        <v>21</v>
      </c>
      <c r="QF275" s="120">
        <f>ROUND(AVERAGEIF($ES$9:$ES$497,$ES275,PV$9:PV$497),0)</f>
        <v>60</v>
      </c>
      <c r="QG275" s="120">
        <f>ROUND(AVERAGEIF($ES$9:$ES$497,$ES275,PW$9:PW$497),0)</f>
        <v>35</v>
      </c>
      <c r="QH275" s="120">
        <f>ROUND(AVERAGEIF($ES$9:$ES$497,$ES275,PX$9:PX$497),0)</f>
        <v>8</v>
      </c>
      <c r="QI275" s="120">
        <f>ROUND(AVERAGEIF($ES$9:$ES$497,$ES275,PY$9:PY$497),0)</f>
        <v>9</v>
      </c>
      <c r="QJ275" s="120">
        <f>ROUND(AVERAGEIF($ES$9:$ES$497,$ES275,PZ$9:PZ$497),0)</f>
        <v>35</v>
      </c>
      <c r="QK275" s="120">
        <f>ROUND(AVERAGEIF($ES$9:$ES$497,$ES275,QA$9:QA$497),0)</f>
        <v>46</v>
      </c>
      <c r="QL275" s="120">
        <f>ROUND(AVERAGEIF($ES$9:$ES$497,$ES275,QB$9:QB$497),0)</f>
        <v>43</v>
      </c>
      <c r="QM275" s="120">
        <f>ROUND(AVERAGEIF($ES$9:$ES$497,$ES275,QC$9:QC$497),0)</f>
        <v>53</v>
      </c>
      <c r="QN275" s="114">
        <f t="shared" si="572"/>
        <v>418</v>
      </c>
      <c r="QO275" s="115">
        <f t="shared" si="573"/>
        <v>250</v>
      </c>
      <c r="QP275" s="115">
        <f t="shared" si="574"/>
        <v>442</v>
      </c>
      <c r="QQ275" s="115">
        <f t="shared" si="575"/>
        <v>502</v>
      </c>
      <c r="QR275" s="115">
        <f t="shared" si="576"/>
        <v>359</v>
      </c>
      <c r="QS275" s="119">
        <f t="shared" si="577"/>
        <v>231</v>
      </c>
      <c r="QT275" s="114">
        <f>ROUND((QN275-MIN(QN$9:QN$497))/(MAX(QN$9:QN$497)-MIN(QN$9:QN$497))*100,0)</f>
        <v>30</v>
      </c>
      <c r="QU275" s="115">
        <f>ROUND((QO275-MIN(QO$9:QO$497))/(MAX(QO$9:QO$497)-MIN(QO$9:QO$497))*100,0)</f>
        <v>6</v>
      </c>
      <c r="QV275" s="115">
        <f>ROUND((QP275-MIN(QP$9:QP$497))/(MAX(QP$9:QP$497)-MIN(QP$9:QP$497))*100,0)</f>
        <v>13</v>
      </c>
      <c r="QW275" s="115">
        <f>ROUND((QQ275-MIN(QQ$9:QQ$497))/(MAX(QQ$9:QQ$497)-MIN(QQ$9:QQ$497))*100,0)</f>
        <v>27</v>
      </c>
      <c r="QX275" s="115">
        <f>ROUND((QR275-MIN(QR$9:QR$497))/(MAX(QR$9:QR$497)-MIN(QR$9:QR$497))*100,0)</f>
        <v>20</v>
      </c>
      <c r="QY275" s="115">
        <f>ROUND((QS275-MIN(QS$9:QS$497))/(MAX(QS$9:QS$497)-MIN(QS$9:QS$497))*100,0)</f>
        <v>12</v>
      </c>
      <c r="QZ275" s="114">
        <f>RANK(QN275,QN$9:QN$497,0)</f>
        <v>318</v>
      </c>
      <c r="RA275" s="115">
        <f>RANK(QO275,QO$9:QO$497,0)</f>
        <v>418</v>
      </c>
      <c r="RB275" s="115">
        <f>RANK(QP275,QP$9:QP$497,0)</f>
        <v>401</v>
      </c>
      <c r="RC275" s="115">
        <f>RANK(QQ275,QQ$9:QQ$497,0)</f>
        <v>305</v>
      </c>
      <c r="RD275" s="115">
        <f>RANK(QR275,QR$9:QR$497,0)</f>
        <v>398</v>
      </c>
      <c r="RE275" s="115">
        <f>RANK(QS275,QS$9:QS$497,0)</f>
        <v>410</v>
      </c>
      <c r="RF275" s="122"/>
      <c r="RG275" s="115">
        <f>($RH$3*(IH275+IJ275)*100*100/MAX(EX$9:EX$497)*$RO$3) +($RH$3*(II275+IJ275)*100*100/MAX(EX$9:EX$497)*$RO$4) + ($RH$3*IK275*100*100/MAX(EX$9:EX$497)*0.098)</f>
        <v>0</v>
      </c>
      <c r="RH275" s="115">
        <f>($RH$4*IL275*100*100/MAX(EZ$9:EZ$497))*$RQ$3</f>
        <v>0</v>
      </c>
      <c r="RI275" s="115">
        <f>($RH$3*IM275*100*100/MAX(EY$9:EY$497))*$RQ$4</f>
        <v>0</v>
      </c>
      <c r="RJ275" s="115">
        <f>($RH$3*IN275*100*100/MAX(EX$9:EX$497))</f>
        <v>0</v>
      </c>
      <c r="RK275" s="115">
        <f>($RH$4*IO275*100*100/MAX(EZ$9:EZ$497))*$RQ$3</f>
        <v>0</v>
      </c>
      <c r="RL275" s="115">
        <f>(($RL$4*IP275*100*((100/MAX(EX$9:EX$497)+100/MAX(EZ$9:EZ$497))/2))+($RL$4*IQ275*100*((100/MAX(EX$9:EX$497)+100/MAX(EZ$9:EZ$497))/2))+($RL$4*IR275*100*((100/MAX(EX$9:EX$497)+100/MAX(EZ$9:EZ$497))/2))+($RL$4*IS275*100*((100/MAX(EX$9:EX$497)+100/MAX(EZ$9:EZ$497))/2))+($RL$4*IT275*100*((100/MAX(EX$9:EX$497)+100/MAX(EZ$9:EZ$497))/2))+($RL$4*IU275*100*((100/MAX(EX$9:EX$497)+100/MAX(EZ$9:EZ$497))/2))+($RL$4*IV275*100*((100/MAX(EX$9:EX$497)+100/MAX(EZ$9:EZ$497))/2))+($RL$4*IW275*100*((100/MAX(EX$9:EX$497)+100/MAX(EZ$9:EZ$497))/2)))*$RS$3</f>
        <v>0</v>
      </c>
      <c r="RM275" s="115">
        <f>(($RH$3*IX275*100*100/MAX(EX$9:EX$497))+($RH$3*IY275*100*100/MAX(EX$9:EX$497))+($RH$3*IZ275*100*100/MAX(EX$9:EX$497))+($RH$3*JA275*100*100/MAX(EX$9:EX$497))+($RH$3*JB275*100*100/MAX(EX$9:EX$497))+($RH$3*JC275*100*100/MAX(EX$9:EX$497))+($RH$3*JD275*100*100/MAX(EX$9:EX$497))+($RH$3*JE275*100*100/MAX(EX$9:EX$497)))*$RS$4</f>
        <v>0</v>
      </c>
      <c r="RN275" s="115">
        <f>(($RH$4*JF275*100*100/MAX(EZ$9:EZ$497)) + ($RH$4*JG275*100*100/MAX(EZ$9:EZ$497)) + ($RH$4*JH275*100*100/MAX(EZ$9:EZ$497)) + ($RH$4*JI275*100*100/MAX(EZ$9:EZ$497)) + ($RH$4*JJ275*100*100/MAX(EZ$9:EZ$497)) + ($RH$4*JK275*100*100/MAX(EZ$9:EZ$497)) + ($RH$4*JL275*100*100/MAX(EZ$9:EZ$497)) + ($RH$4*JM275*100*100/MAX(EZ$9:EZ$497)))*$RU$3</f>
        <v>0</v>
      </c>
      <c r="RO275" s="115">
        <f>(($RL$4*JN275*100*((100/MAX(EX$9:EX$497)+100/MAX(EZ$9:EZ$497))/2))+($RL$4*JO275*100*((100/MAX(EX$9:EX$497)+100/MAX(EZ$9:EZ$497))/2))+($RL$4*JP275*100*((100/MAX(EX$9:EX$497)+100/MAX(EZ$9:EZ$497))/2))+($RL$4*JQ275*100*((100/MAX(EX$9:EX$497)+100/MAX(EZ$9:EZ$497))/2))+($RL$4*JR275*100*((100/MAX(EX$9:EX$497)+100/MAX(EZ$9:EZ$497))/2))+($RL$4*JS275*100*((100/MAX(EX$9:EX$497)+100/MAX(EZ$9:EZ$497))/2))+($RL$4*JT275*100*((100/MAX(EX$9:EX$497)+100/MAX(EZ$9:EZ$497))/2))+($RL$4*JU275*100*((100/MAX(EX$9:EX$497)+100/MAX(EZ$9:EZ$497))/2))+($RL$4*JV275*100*((100/MAX(EX$9:EX$497)+100/MAX(EZ$9:EZ$497))/2))+($RL$4*JW275*100*((100/MAX(EX$9:EX$497)+100/MAX(EZ$9:EZ$497))/2))+($RL$4*JX275*100*((100/MAX(EX$9:EX$497)+100/MAX(EZ$9:EZ$497))/2))+($RL$4*JY275*100*((100/MAX(EX$9:EX$497)+100/MAX(EZ$9:EZ$497))/2))+($RL$4*JZ275*100*((100/MAX(EX$9:EX$497)+100/MAX(EZ$9:EZ$497))/2)))*$RW$3/2</f>
        <v>0</v>
      </c>
      <c r="RP275" s="119">
        <f>($RJ$3*KA275*100*100/MAX(FA$9:FA$497)) + ($RJ$3*KB275*100*100/MAX(FA$9:FA$497)/2) + ($RJ$3*KC275*100*100/MAX(FA$9:FA$497)/2) + ($RJ$3*KD275*100*100/MAX(FA$9:FA$497)/4) + ($RJ$3*KE275*100*100/MAX(FA$9:FA$497)/4)</f>
        <v>0</v>
      </c>
      <c r="RQ275" s="118">
        <f>($RL$4*KF275*100*((100/MAX(EX$9:EX$497)+100/MAX(EZ$9:EZ$497)))) * ($RO$3/2) + (($RL$4*KG275*100*((100/MAX(EX$9:EX$497)+100/MAX(EZ$9:EZ$497))))+($RL$4*KH275*100*((100/MAX(EX$9:EX$497)+100/MAX(EZ$9:EZ$497))))+($RL$4*KI275*100*((100/MAX(EX$9:EX$497)+100/MAX(EZ$9:EZ$497))))+($RL$4*KJ275*100*((100/MAX(EX$9:EX$497)+100/MAX(EZ$9:EZ$497))))+($RL$4*KK275*100*((100/MAX(EX$9:EX$497)+100/MAX(EZ$9:EZ$497))))+($RL$4*KL275*100*((100/MAX(EX$9:EX$497)+100/MAX(EZ$9:EZ$497))))+($RL$4*KM275*100*((100/MAX(EX$9:EX$497)+100/MAX(EZ$9:EZ$497))))+($RL$4*KN275*100*((100/MAX(EX$9:EX$497)+100/MAX(EZ$9:EZ$497))))+($RL$4*KO275*100*((100/MAX(EX$9:EX$497)+100/MAX(EZ$9:EZ$497))))+($RL$4*KP275*100*((100/MAX(EX$9:EX$497)+100/MAX(EZ$9:EZ$497))))+($RL$4*KQ275*100*((100/MAX(EX$9:EX$497)+100/MAX(EZ$9:EZ$497))))+($RL$4*KR275*100*((100/MAX(EX$9:EX$497)+100/MAX(EZ$9:EZ$497))))+($RL$4*KS275*100*((100/MAX(EX$9:EX$497)+100/MAX(EZ$9:EZ$497))))+($RL$4*KV275*100*((100/MAX(EX$9:EX$497)+100/MAX(EZ$9:EZ$497))))) * (($RO$3+$RO$4)/6)</f>
        <v>0</v>
      </c>
      <c r="RR275" s="115">
        <f>(($RL$4*KW275*100*((100/MAX(EX$9:EX$497)+100/MAX(EZ$9:EZ$497))))) * ($RO$3/2) + (($RL$4*KX275*100*((100/MAX(EX$9:EX$497)+100/MAX(EZ$9:EZ$497))))+($RL$4*KY275*100*((100/MAX(EX$9:EX$497)+100/MAX(EZ$9:EZ$497))))+($RL$4*KZ275*100*((100/MAX(EX$9:EX$497)+100/MAX(EZ$9:EZ$497))))+($RL$4*LA275*100*((100/MAX(EX$9:EX$497)+100/MAX(EZ$9:EZ$497))))+($RL$4*LB275*100*((100/MAX(EX$9:EX$497)+100/MAX(EZ$9:EZ$497))))+($RL$4*LC275*100*((100/MAX(EX$9:EX$497)+100/MAX(EZ$9:EZ$497))))) * (($RO$3+$RO$4)/6)</f>
        <v>0</v>
      </c>
      <c r="RS275" s="119">
        <f>(($RL$4*LD275*100*((100/MAX(EX$9:EX$497)+100/MAX(EZ$9:EZ$497))))+($RL$4*LE275*100*((100/MAX(EX$9:EX$497)+100/MAX(EZ$9:EZ$497))))) * (($RO$3+$RO$4)/6)</f>
        <v>0</v>
      </c>
      <c r="RT275" s="118">
        <f>($RJ$4*LH275*100*(100/MAX(EV$9:EV$497)))+($RJ$4*LI275*100*(100/MAX(EV$9:EV$497)))</f>
        <v>0</v>
      </c>
      <c r="RU275" s="119">
        <f>($RJ$4*LJ275*(100/MAX(EV$9:EV$497)))/2 + ($RL$3*LK275*(100/MAX(EW$9:EW$497))) + ($RJ$4*LL275*(100/MAX(EV$9:EV$497)))/4 + ($RL$3*LM275*(100/MAX(EW$9:EW$497)))</f>
        <v>0</v>
      </c>
      <c r="RV275" s="118">
        <f>($RJ$4*LN275*100*100/MAX(EV$9:EV$497)/2)+($RJ$4*LO275*100*100/MAX(EV$9:EV$497)/2)+($RJ$4*LP275*100*100/MAX(EV$9:EV$497))+($RJ$4*LQ275*100*100/MAX(EV$9:EV$497))+($RJ$4*LR275*100*100/MAX(EV$9:EV$497))</f>
        <v>0</v>
      </c>
      <c r="RW275" s="115">
        <f>($RJ$4*LS275*100*100/MAX(EV$9:EV$497)) + (($RJ$4*LT275*100*100/MAX(EV$9:EV$497))+($RJ$4*LU275*100*100/MAX(EV$9:EV$497))+($RJ$4*LV275*100*100/MAX(EV$9:EV$497))+($RJ$4*LW275*100*100/MAX(EV$9:EV$497))+($RJ$4*LX275*100*100/MAX(EV$9:EV$497))+($RJ$4*LY275*100*100/MAX(EV$9:EV$497))+($RJ$4*LZ275*100*100/MAX(EV$9:EV$497))+($RJ$4*MA275*100*100/MAX(EV$9:EV$497)))/2</f>
        <v>0</v>
      </c>
      <c r="RX275" s="119">
        <f>($RJ$4*MB275*100*100/MAX(EV$9:EV$497))+($RJ$4*MC275*100*100/MAX(EV$9:EV$497))+($RJ$4*MD275*100*100/MAX(EV$9:EV$497))+($RJ$4*ME275*100*100/MAX(EV$9:EV$497))+($RJ$4*MF275*100*100/MAX(EV$9:EV$497))+($RJ$4*MG275*100*100/MAX(EV$9:EV$497))+($RJ$4*MH275*100*100/MAX(EV$9:EV$497))+($RJ$4*MI275*100*100/MAX(EV$9:EV$497))+($RJ$4*MJ275*100*100/MAX(EV$9:EV$497))+($RJ$4*MK275*100*100/MAX(EV$9:EV$497))+($RJ$4*ML275*100*100/MAX(EV$9:EV$497))+($RJ$4*MM275*100*100/MAX(EV$9:EV$497))+($RJ$4*MN275*100*100/MAX(EV$9:EV$497))</f>
        <v>0</v>
      </c>
      <c r="RY275" s="118">
        <f>($RJ$4*MQ275*100*100/MAX(EV$9:EV$497))/2 + (($RJ$4*MR275*100*100/MAX(EV$9:EV$497))+($RJ$4*MS275*100*100/MAX(EV$9:EV$497))+($RJ$4*MT275*100*100/MAX(EV$9:EV$497))+($RJ$4*MU275*100*100/MAX(EV$9:EV$497))+($RJ$4*MV275*100*100/MAX(EV$9:EV$497))+($RJ$4*MW275*100*100/MAX(EV$9:EV$497))+($RJ$4*MX275*100*100/MAX(EV$9:EV$497))+($RJ$4*MY275*100*100/MAX(EV$9:EV$497))+($RJ$4*MZ275*100*100/MAX(EV$9:EV$497))+($RJ$4*NA275*100*100/MAX(EV$9:EV$497))+($RJ$4*NB275*100*100/MAX(EV$9:EV$497))+($RJ$4*NC275*100*100/MAX(EV$9:EV$497))+($RJ$4*ND275*100*100/MAX(EV$9:EV$497))+($RJ$4*NG275*100*100/MAX(EV$9:EV$497)))/4</f>
        <v>0</v>
      </c>
      <c r="RZ275" s="115">
        <f>($RJ$4*NH275*100*100/MAX(EV$9:EV$497))/2 + (($RJ$4*NI275*100*100/MAX(EV$9:EV$497))+($RJ$4*NJ275*100*100/MAX(EV$9:EV$497))+($RJ$4*NK275*100*100/MAX(EV$9:EV$497))+($RJ$4*NL275*100*100/MAX(EV$9:EV$497))+($RJ$4*NM275*100*100/MAX(EV$9:EV$497))+($RJ$4*NN275*100*100/MAX(EV$9:EV$497)))/4</f>
        <v>0</v>
      </c>
      <c r="SA275" s="117">
        <f>(($RJ$4*NO275*100*100/MAX(EV$9:EV$497))+($RJ$4*NP275*100*100/MAX(EV$9:EV$497)))/4</f>
        <v>0</v>
      </c>
      <c r="SB275" s="118">
        <f t="shared" si="578"/>
        <v>0</v>
      </c>
      <c r="SC275" s="115">
        <f t="shared" si="579"/>
        <v>0</v>
      </c>
      <c r="SD275" s="115">
        <f t="shared" si="580"/>
        <v>0</v>
      </c>
      <c r="SE275" s="115">
        <f t="shared" si="581"/>
        <v>0</v>
      </c>
      <c r="SF275" s="115">
        <f t="shared" si="582"/>
        <v>0</v>
      </c>
      <c r="SG275" s="115">
        <f t="shared" si="583"/>
        <v>0</v>
      </c>
      <c r="SH275" s="115">
        <f>ROUND(SB275/MAX(SB$9:SB$497)*100,0)</f>
        <v>0</v>
      </c>
      <c r="SI275" s="115">
        <f>ROUND(SC275/MAX(SC$9:SC$497)*100,0)</f>
        <v>0</v>
      </c>
      <c r="SJ275" s="115">
        <f>ROUND(SD275/MAX(SD$9:SD$497)*100,0)</f>
        <v>0</v>
      </c>
      <c r="SK275" s="115">
        <f>ROUND(SE275/MAX(SE$9:SE$497)*100,0)</f>
        <v>0</v>
      </c>
      <c r="SL275" s="115">
        <f>ROUND(SF275/MAX(SF$9:SF$497)*100,0)</f>
        <v>0</v>
      </c>
      <c r="SM275" s="121">
        <f>ROUND(SG275/MAX(SG$9:SG$497)*100,0)</f>
        <v>0</v>
      </c>
      <c r="SN275" s="115">
        <f>ROUND(AVERAGEIF($ES$9:$ES$497,$ES275,SH$9:SH$497),0)</f>
        <v>26</v>
      </c>
      <c r="SO275" s="115">
        <f>ROUND(AVERAGEIF($ES$9:$ES$497,$ES275,SI$9:SI$497),0)</f>
        <v>26</v>
      </c>
      <c r="SP275" s="115">
        <f>ROUND(AVERAGEIF($ES$9:$ES$497,$ES275,SJ$9:SJ$497),0)</f>
        <v>3</v>
      </c>
      <c r="SQ275" s="115">
        <f>ROUND(AVERAGEIF($ES$9:$ES$497,$ES275,SK$9:SK$497),0)</f>
        <v>21</v>
      </c>
      <c r="SR275" s="115">
        <f>ROUND(AVERAGEIF($ES$9:$ES$497,$ES275,SL$9:SL$497),0)</f>
        <v>5</v>
      </c>
      <c r="SS275" s="121">
        <f>ROUND(AVERAGEIF($ES$9:$ES$497,$ES275,SM$9:SM$497),0)</f>
        <v>5</v>
      </c>
      <c r="ST275" s="114">
        <f>RANK(SB275,SB$9:SB$497,0)</f>
        <v>323</v>
      </c>
      <c r="SU275" s="115">
        <f>RANK(SC275,SC$9:SC$497,0)</f>
        <v>320</v>
      </c>
      <c r="SV275" s="115">
        <f>RANK(SD275,SD$9:SD$497,0)</f>
        <v>320</v>
      </c>
      <c r="SW275" s="115">
        <f>RANK(SE275,SE$9:SE$497,0)</f>
        <v>320</v>
      </c>
      <c r="SX275" s="115">
        <f>RANK(SF275,SF$9:SF$497,0)</f>
        <v>317</v>
      </c>
      <c r="SY275" s="115">
        <f>RANK(SG275,SG$9:SG$497,0)</f>
        <v>308</v>
      </c>
      <c r="SZ275" s="115">
        <f>COUNTIFS(SB$9:SB$497,"&gt;"&amp;SB275,$ES$9:$ES$497,$ES275)+1</f>
        <v>67</v>
      </c>
      <c r="TA275" s="115">
        <f>COUNTIFS(SC$9:SC$497,"&gt;"&amp;SC275,$ES$9:$ES$497,$ES275)+1</f>
        <v>67</v>
      </c>
      <c r="TB275" s="115">
        <f>COUNTIFS(SD$9:SD$497,"&gt;"&amp;SD275,$ES$9:$ES$497,$ES275)+1</f>
        <v>66</v>
      </c>
      <c r="TC275" s="115">
        <f>COUNTIFS(SE$9:SE$497,"&gt;"&amp;SE275,$ES$9:$ES$497,$ES275)+1</f>
        <v>67</v>
      </c>
      <c r="TD275" s="115">
        <f>COUNTIFS(SF$9:SF$497,"&gt;"&amp;SF275,$ES$9:$ES$497,$ES275)+1</f>
        <v>66</v>
      </c>
      <c r="TE275" s="117">
        <f>COUNTIFS(SG$9:SG$497,"&gt;"&amp;SG275,$ES$9:$ES$497,$ES275)+1</f>
        <v>64</v>
      </c>
      <c r="TF275" s="118">
        <f t="shared" si="584"/>
        <v>50</v>
      </c>
      <c r="TG275" s="115">
        <f t="shared" si="585"/>
        <v>50</v>
      </c>
      <c r="TH275" s="115">
        <f t="shared" si="586"/>
        <v>34</v>
      </c>
      <c r="TI275" s="115">
        <f t="shared" si="587"/>
        <v>48</v>
      </c>
      <c r="TJ275" s="115">
        <f t="shared" si="588"/>
        <v>49</v>
      </c>
      <c r="TK275" s="115">
        <f t="shared" si="589"/>
        <v>42</v>
      </c>
      <c r="TL275" s="117">
        <f t="shared" si="590"/>
        <v>35</v>
      </c>
      <c r="TM275" s="118">
        <f>ROUND(TF275/MAX(TF$9:TF$497)*100,0)</f>
        <v>28</v>
      </c>
      <c r="TN275" s="115">
        <f>ROUND(TG275/MAX(TG$9:TG$497)*100,0)</f>
        <v>27</v>
      </c>
      <c r="TO275" s="115">
        <f>ROUND(TH275/MAX(TH$9:TH$497)*100,0)</f>
        <v>19</v>
      </c>
      <c r="TP275" s="115">
        <f>ROUND(TI275/MAX(TI$9:TI$497)*100,0)</f>
        <v>27</v>
      </c>
      <c r="TQ275" s="115">
        <f>ROUND(TJ275/MAX(TJ$9:TJ$497)*100,0)</f>
        <v>25</v>
      </c>
      <c r="TR275" s="115">
        <f>ROUND(TK275/MAX(TK$9:TK$497)*100,0)</f>
        <v>21</v>
      </c>
      <c r="TS275" s="119">
        <f>ROUND(TL275/MAX(TL$9:TL$497)*100,0)</f>
        <v>18</v>
      </c>
      <c r="TT275" s="120">
        <f>RANK(TM275,TM$9:TM$497,0)</f>
        <v>293</v>
      </c>
      <c r="TU275" s="115">
        <f>RANK(TN275,TN$9:TN$497,0)</f>
        <v>237</v>
      </c>
      <c r="TV275" s="115">
        <f>RANK(TO275,TO$9:TO$497,0)</f>
        <v>273</v>
      </c>
      <c r="TW275" s="115">
        <f>RANK(TP275,TP$9:TP$497,0)</f>
        <v>246</v>
      </c>
      <c r="TX275" s="115">
        <f>RANK(TQ275,TQ$9:TQ$497,0)</f>
        <v>204</v>
      </c>
      <c r="TY275" s="115">
        <f>RANK(TR275,TR$9:TR$497,0)</f>
        <v>278</v>
      </c>
      <c r="TZ275" s="121">
        <f>RANK(TS275,TS$9:TS$497,0)</f>
        <v>291</v>
      </c>
      <c r="UA275" s="132"/>
      <c r="UB275" s="7" t="s">
        <v>1</v>
      </c>
    </row>
    <row r="276" spans="1:548" x14ac:dyDescent="0.15">
      <c r="A276" s="183">
        <v>268</v>
      </c>
      <c r="B276" s="200" t="s">
        <v>1186</v>
      </c>
      <c r="C276" s="143"/>
      <c r="D276" s="143"/>
      <c r="E276" s="161" t="s">
        <v>518</v>
      </c>
      <c r="F276" s="65">
        <v>96</v>
      </c>
      <c r="G276" s="65" t="s">
        <v>547</v>
      </c>
      <c r="H276" s="144"/>
      <c r="I276" s="66" t="s">
        <v>521</v>
      </c>
      <c r="J276" s="67" t="s">
        <v>521</v>
      </c>
      <c r="K276" s="67" t="s">
        <v>521</v>
      </c>
      <c r="L276" s="67" t="s">
        <v>521</v>
      </c>
      <c r="M276" s="67" t="s">
        <v>521</v>
      </c>
      <c r="N276" s="67" t="s">
        <v>521</v>
      </c>
      <c r="O276" s="67" t="s">
        <v>521</v>
      </c>
      <c r="P276" s="67" t="s">
        <v>521</v>
      </c>
      <c r="Q276" s="67" t="s">
        <v>521</v>
      </c>
      <c r="R276" s="68" t="s">
        <v>521</v>
      </c>
      <c r="S276" s="69" t="s">
        <v>521</v>
      </c>
      <c r="T276" s="67" t="s">
        <v>521</v>
      </c>
      <c r="U276" s="67" t="s">
        <v>521</v>
      </c>
      <c r="V276" s="67" t="s">
        <v>521</v>
      </c>
      <c r="W276" s="67" t="s">
        <v>521</v>
      </c>
      <c r="X276" s="67" t="s">
        <v>521</v>
      </c>
      <c r="Y276" s="67" t="s">
        <v>521</v>
      </c>
      <c r="Z276" s="67" t="s">
        <v>521</v>
      </c>
      <c r="AA276" s="67" t="s">
        <v>521</v>
      </c>
      <c r="AB276" s="68" t="s">
        <v>521</v>
      </c>
      <c r="AC276" s="69" t="s">
        <v>521</v>
      </c>
      <c r="AD276" s="67" t="s">
        <v>521</v>
      </c>
      <c r="AE276" s="67" t="s">
        <v>521</v>
      </c>
      <c r="AF276" s="67" t="s">
        <v>521</v>
      </c>
      <c r="AG276" s="67" t="s">
        <v>521</v>
      </c>
      <c r="AH276" s="67" t="s">
        <v>521</v>
      </c>
      <c r="AI276" s="67" t="s">
        <v>521</v>
      </c>
      <c r="AJ276" s="67" t="s">
        <v>521</v>
      </c>
      <c r="AK276" s="67" t="s">
        <v>521</v>
      </c>
      <c r="AL276" s="68" t="s">
        <v>521</v>
      </c>
      <c r="AM276" s="69" t="s">
        <v>521</v>
      </c>
      <c r="AN276" s="67" t="s">
        <v>521</v>
      </c>
      <c r="AO276" s="67" t="s">
        <v>521</v>
      </c>
      <c r="AP276" s="67" t="s">
        <v>521</v>
      </c>
      <c r="AQ276" s="67" t="s">
        <v>521</v>
      </c>
      <c r="AR276" s="67" t="s">
        <v>521</v>
      </c>
      <c r="AS276" s="67" t="s">
        <v>521</v>
      </c>
      <c r="AT276" s="67" t="s">
        <v>521</v>
      </c>
      <c r="AU276" s="67" t="s">
        <v>521</v>
      </c>
      <c r="AV276" s="68" t="s">
        <v>521</v>
      </c>
      <c r="AW276" s="69" t="s">
        <v>521</v>
      </c>
      <c r="AX276" s="67" t="s">
        <v>521</v>
      </c>
      <c r="AY276" s="67" t="s">
        <v>521</v>
      </c>
      <c r="AZ276" s="67" t="s">
        <v>521</v>
      </c>
      <c r="BA276" s="67" t="s">
        <v>521</v>
      </c>
      <c r="BB276" s="67" t="s">
        <v>521</v>
      </c>
      <c r="BC276" s="67" t="s">
        <v>521</v>
      </c>
      <c r="BD276" s="67" t="s">
        <v>521</v>
      </c>
      <c r="BE276" s="67" t="s">
        <v>521</v>
      </c>
      <c r="BF276" s="68" t="s">
        <v>521</v>
      </c>
      <c r="BG276" s="69" t="s">
        <v>521</v>
      </c>
      <c r="BH276" s="67" t="s">
        <v>521</v>
      </c>
      <c r="BI276" s="67" t="s">
        <v>521</v>
      </c>
      <c r="BJ276" s="67" t="s">
        <v>521</v>
      </c>
      <c r="BK276" s="67" t="s">
        <v>521</v>
      </c>
      <c r="BL276" s="67" t="s">
        <v>521</v>
      </c>
      <c r="BM276" s="67" t="s">
        <v>521</v>
      </c>
      <c r="BN276" s="67" t="s">
        <v>521</v>
      </c>
      <c r="BO276" s="67" t="s">
        <v>521</v>
      </c>
      <c r="BP276" s="68" t="s">
        <v>521</v>
      </c>
      <c r="BQ276" s="70" t="s">
        <v>521</v>
      </c>
      <c r="BR276" s="67" t="s">
        <v>521</v>
      </c>
      <c r="BS276" s="67" t="s">
        <v>521</v>
      </c>
      <c r="BT276" s="67" t="s">
        <v>521</v>
      </c>
      <c r="BU276" s="67" t="s">
        <v>521</v>
      </c>
      <c r="BV276" s="67" t="s">
        <v>521</v>
      </c>
      <c r="BW276" s="67" t="s">
        <v>521</v>
      </c>
      <c r="BX276" s="67" t="s">
        <v>521</v>
      </c>
      <c r="BY276" s="67" t="s">
        <v>521</v>
      </c>
      <c r="BZ276" s="68" t="s">
        <v>521</v>
      </c>
      <c r="CA276" s="69" t="s">
        <v>521</v>
      </c>
      <c r="CB276" s="67" t="s">
        <v>521</v>
      </c>
      <c r="CC276" s="67" t="s">
        <v>521</v>
      </c>
      <c r="CD276" s="67" t="s">
        <v>521</v>
      </c>
      <c r="CE276" s="67" t="s">
        <v>520</v>
      </c>
      <c r="CF276" s="67" t="s">
        <v>520</v>
      </c>
      <c r="CG276" s="67" t="s">
        <v>520</v>
      </c>
      <c r="CH276" s="67" t="s">
        <v>520</v>
      </c>
      <c r="CI276" s="67" t="s">
        <v>520</v>
      </c>
      <c r="CJ276" s="68" t="s">
        <v>520</v>
      </c>
      <c r="CK276" s="69" t="s">
        <v>520</v>
      </c>
      <c r="CL276" s="67" t="s">
        <v>520</v>
      </c>
      <c r="CM276" s="67" t="s">
        <v>520</v>
      </c>
      <c r="CN276" s="67" t="s">
        <v>520</v>
      </c>
      <c r="CO276" s="67" t="s">
        <v>521</v>
      </c>
      <c r="CP276" s="67" t="s">
        <v>521</v>
      </c>
      <c r="CQ276" s="67" t="s">
        <v>521</v>
      </c>
      <c r="CR276" s="67" t="s">
        <v>521</v>
      </c>
      <c r="CS276" s="67" t="s">
        <v>521</v>
      </c>
      <c r="CT276" s="68" t="s">
        <v>521</v>
      </c>
      <c r="CU276" s="69" t="s">
        <v>521</v>
      </c>
      <c r="CV276" s="67" t="s">
        <v>521</v>
      </c>
      <c r="CW276" s="67" t="s">
        <v>521</v>
      </c>
      <c r="CX276" s="67" t="s">
        <v>521</v>
      </c>
      <c r="CY276" s="67" t="s">
        <v>521</v>
      </c>
      <c r="CZ276" s="67" t="s">
        <v>521</v>
      </c>
      <c r="DA276" s="67" t="s">
        <v>521</v>
      </c>
      <c r="DB276" s="67" t="s">
        <v>521</v>
      </c>
      <c r="DC276" s="67" t="s">
        <v>521</v>
      </c>
      <c r="DD276" s="68" t="s">
        <v>521</v>
      </c>
      <c r="DE276" s="69" t="s">
        <v>521</v>
      </c>
      <c r="DF276" s="71" t="s">
        <v>521</v>
      </c>
      <c r="DG276" s="67" t="s">
        <v>521</v>
      </c>
      <c r="DH276" s="67" t="s">
        <v>521</v>
      </c>
      <c r="DI276" s="67" t="s">
        <v>521</v>
      </c>
      <c r="DJ276" s="67" t="s">
        <v>521</v>
      </c>
      <c r="DK276" s="67" t="s">
        <v>521</v>
      </c>
      <c r="DL276" s="67" t="s">
        <v>521</v>
      </c>
      <c r="DM276" s="67" t="s">
        <v>521</v>
      </c>
      <c r="DN276" s="68" t="s">
        <v>521</v>
      </c>
      <c r="DO276" s="70" t="s">
        <v>521</v>
      </c>
      <c r="DP276" s="71" t="s">
        <v>521</v>
      </c>
      <c r="DQ276" s="67" t="s">
        <v>521</v>
      </c>
      <c r="DR276" s="67" t="s">
        <v>521</v>
      </c>
      <c r="DS276" s="67" t="s">
        <v>521</v>
      </c>
      <c r="DT276" s="67" t="s">
        <v>521</v>
      </c>
      <c r="DU276" s="67" t="s">
        <v>521</v>
      </c>
      <c r="DV276" s="67" t="s">
        <v>521</v>
      </c>
      <c r="DW276" s="67" t="s">
        <v>521</v>
      </c>
      <c r="DX276" s="72" t="s">
        <v>521</v>
      </c>
      <c r="DY276" s="146" t="s">
        <v>522</v>
      </c>
      <c r="DZ276" s="74">
        <v>2</v>
      </c>
      <c r="EA276" s="74">
        <v>3</v>
      </c>
      <c r="EB276" s="74">
        <v>3</v>
      </c>
      <c r="EC276" s="75">
        <v>4</v>
      </c>
      <c r="ED276" s="168" t="s">
        <v>522</v>
      </c>
      <c r="EE276" s="74">
        <f t="shared" si="534"/>
        <v>2</v>
      </c>
      <c r="EF276" s="74">
        <f t="shared" si="535"/>
        <v>6</v>
      </c>
      <c r="EG276" s="74">
        <f t="shared" si="536"/>
        <v>18</v>
      </c>
      <c r="EH276" s="77">
        <f t="shared" si="537"/>
        <v>72</v>
      </c>
      <c r="EI276" s="73">
        <v>100</v>
      </c>
      <c r="EJ276" s="74">
        <v>150</v>
      </c>
      <c r="EK276" s="74">
        <v>300</v>
      </c>
      <c r="EL276" s="74">
        <v>500</v>
      </c>
      <c r="EM276" s="75">
        <v>1500</v>
      </c>
      <c r="EN276" s="78">
        <v>1</v>
      </c>
      <c r="EO276" s="79">
        <f t="shared" si="538"/>
        <v>0.75</v>
      </c>
      <c r="EP276" s="79">
        <f t="shared" si="539"/>
        <v>0.5</v>
      </c>
      <c r="EQ276" s="79">
        <f t="shared" si="540"/>
        <v>0.27777777777777779</v>
      </c>
      <c r="ER276" s="80">
        <f t="shared" si="541"/>
        <v>0.20833333333333331</v>
      </c>
      <c r="ES276" s="128" t="s">
        <v>532</v>
      </c>
      <c r="ET276" s="82"/>
      <c r="EU276" s="83">
        <v>4</v>
      </c>
      <c r="EV276" s="146">
        <v>74</v>
      </c>
      <c r="EW276" s="147">
        <v>68</v>
      </c>
      <c r="EX276" s="147">
        <v>25</v>
      </c>
      <c r="EY276" s="147">
        <v>46</v>
      </c>
      <c r="EZ276" s="147">
        <v>37</v>
      </c>
      <c r="FA276" s="147">
        <v>64</v>
      </c>
      <c r="FB276" s="147">
        <v>34</v>
      </c>
      <c r="FC276" s="147">
        <v>27</v>
      </c>
      <c r="FD276" s="74">
        <f t="shared" si="542"/>
        <v>62</v>
      </c>
      <c r="FE276" s="84">
        <f t="shared" si="543"/>
        <v>52</v>
      </c>
      <c r="FF276" s="73">
        <f>RANK(EV276,$EV$9:$EV$497,0)</f>
        <v>185</v>
      </c>
      <c r="FG276" s="74">
        <f>RANK(EW276,$EW$9:$EW$497,0)</f>
        <v>91</v>
      </c>
      <c r="FH276" s="74">
        <f>RANK(EX276,$EX$9:$EX$497,0)</f>
        <v>270</v>
      </c>
      <c r="FI276" s="74">
        <f>RANK(EY276,$EY$9:$EY$497,0)</f>
        <v>149</v>
      </c>
      <c r="FJ276" s="74">
        <f>RANK(EZ276,$EZ$9:$EZ$497,0)</f>
        <v>95</v>
      </c>
      <c r="FK276" s="74">
        <f>RANK(FA276,$FA$9:$FA$497,0)</f>
        <v>25</v>
      </c>
      <c r="FL276" s="74">
        <f>RANK(FB276,$FB$9:$FB$497,0)</f>
        <v>240</v>
      </c>
      <c r="FM276" s="74">
        <f>RANK(FC276,$FC$9:$FC$497,0)</f>
        <v>292</v>
      </c>
      <c r="FN276" s="74">
        <f>RANK(FD276,$FD$9:$FD$497,0)</f>
        <v>241</v>
      </c>
      <c r="FO276" s="84">
        <f>RANK(FE276,$FE$9:$FE$497,0)</f>
        <v>297</v>
      </c>
      <c r="FP276" s="73">
        <f>COUNTIFS($EV$9:$EV$497,"&gt;"&amp;EV276,$ES$9:$ES$497,ES276)+1</f>
        <v>24</v>
      </c>
      <c r="FQ276" s="74">
        <f>COUNTIFS($EW$9:$EW$497,"&gt;"&amp;EW276,$ES$9:$ES$497,ES276)+1</f>
        <v>25</v>
      </c>
      <c r="FR276" s="74">
        <f>COUNTIFS($EX$9:$EX$497,"&gt;"&amp;EX276,$ES$9:$ES$497,ES276)+1</f>
        <v>33</v>
      </c>
      <c r="FS276" s="74">
        <f>COUNTIFS($EY$9:$EY$497,"&gt;"&amp;EY276,$ES$9:$ES$497,ES276)+1</f>
        <v>14</v>
      </c>
      <c r="FT276" s="74">
        <f>COUNTIFS($EZ$9:$EZ$497,"&gt;"&amp;EZ276,$ES$9:$ES$497,ES276)+1</f>
        <v>19</v>
      </c>
      <c r="FU276" s="74">
        <f>COUNTIFS($FA$9:$FA$497,"&gt;"&amp;FA276,$ES$9:$ES$497,ES276)+1</f>
        <v>22</v>
      </c>
      <c r="FV276" s="74">
        <f>COUNTIFS($FB$9:$FB$497,"&gt;"&amp;FB276,$ES$9:$ES$497,ES276)+1</f>
        <v>23</v>
      </c>
      <c r="FW276" s="74">
        <f>COUNTIFS($FC$9:$FC$497,"&gt;"&amp;FC276,$ES$9:$ES$497,ES276)+1</f>
        <v>34</v>
      </c>
      <c r="FX276" s="74">
        <f>COUNTIFS($FD$9:$FD$497,"&gt;"&amp;FD276,$ES$9:$ES$497,ES276)+1</f>
        <v>23</v>
      </c>
      <c r="FY276" s="84">
        <f>COUNTIFS($FE$9:$FE$497,"&gt;"&amp;FE276,$ES$9:$ES$497,ES276)+1</f>
        <v>32</v>
      </c>
      <c r="FZ276" s="85">
        <f t="shared" si="544"/>
        <v>0.77</v>
      </c>
      <c r="GA276" s="86">
        <f t="shared" si="545"/>
        <v>0.71</v>
      </c>
      <c r="GB276" s="86">
        <f t="shared" si="546"/>
        <v>0.26</v>
      </c>
      <c r="GC276" s="86">
        <f t="shared" si="547"/>
        <v>0.48</v>
      </c>
      <c r="GD276" s="86">
        <f t="shared" si="548"/>
        <v>0.39</v>
      </c>
      <c r="GE276" s="86">
        <f t="shared" si="549"/>
        <v>0.67</v>
      </c>
      <c r="GF276" s="86">
        <f t="shared" si="550"/>
        <v>0.35</v>
      </c>
      <c r="GG276" s="86">
        <f t="shared" si="551"/>
        <v>0.28000000000000003</v>
      </c>
      <c r="GH276" s="86">
        <f t="shared" si="552"/>
        <v>0.65</v>
      </c>
      <c r="GI276" s="87">
        <f t="shared" si="553"/>
        <v>0.54</v>
      </c>
      <c r="GJ276" s="85">
        <f>ROUND(((FZ276-AVERAGE(FZ$9:FZ$497))/STDEVP(FZ$9:FZ$497)*10+50),2)</f>
        <v>42.35</v>
      </c>
      <c r="GK276" s="86">
        <f>ROUND(((GA276-AVERAGE(GA$9:GA$497))/STDEVP(GA$9:GA$497)*10+50),2)</f>
        <v>50.58</v>
      </c>
      <c r="GL276" s="86">
        <f>ROUND(((GB276-AVERAGE(GB$9:GB$497))/STDEVP(GB$9:GB$497)*10+50),2)</f>
        <v>37.869999999999997</v>
      </c>
      <c r="GM276" s="86">
        <f>ROUND(((GC276-AVERAGE(GC$9:GC$497))/STDEVP(GC$9:GC$497)*10+50),2)</f>
        <v>47.69</v>
      </c>
      <c r="GN276" s="86">
        <f>ROUND(((GD276-AVERAGE(GD$9:GD$497))/STDEVP(GD$9:GD$497)*10+50),2)</f>
        <v>49.92</v>
      </c>
      <c r="GO276" s="86">
        <f>ROUND(((GE276-AVERAGE(GE$9:GE$497))/STDEVP(GE$9:GE$497)*10+50),2)</f>
        <v>61.67</v>
      </c>
      <c r="GP276" s="86">
        <f>ROUND(((GF276-AVERAGE(GF$9:GF$497))/STDEVP(GF$9:GF$497)*10+50),2)</f>
        <v>41.03</v>
      </c>
      <c r="GQ276" s="86">
        <f>ROUND(((GG276-AVERAGE(GG$9:GG$497))/STDEVP(GG$9:GG$497)*10+50),2)</f>
        <v>39.020000000000003</v>
      </c>
      <c r="GR276" s="86">
        <f>ROUND(((GH276-AVERAGE(GH$9:GH$497))/STDEVP(GH$9:GH$497)*10+50),2)</f>
        <v>38.15</v>
      </c>
      <c r="GS276" s="87">
        <f>ROUND(((GI276-AVERAGE(GI$9:GI$497))/STDEVP(GI$9:GI$497)*10+50),2)</f>
        <v>35.85</v>
      </c>
      <c r="GT276" s="73">
        <f>RANK(GJ276,$GJ$9:$GJ$497,0)</f>
        <v>342</v>
      </c>
      <c r="GU276" s="74">
        <f>RANK(GK276,$GK$9:$GK$497,0)</f>
        <v>176</v>
      </c>
      <c r="GV276" s="74">
        <f>RANK(GL276,$GL$9:$GL$497,0)</f>
        <v>396</v>
      </c>
      <c r="GW276" s="74">
        <f>RANK(GM276,$GM$9:$GM$497,0)</f>
        <v>238</v>
      </c>
      <c r="GX276" s="74">
        <f>RANK(GN276,$GN$9:$GN$497,0)</f>
        <v>129</v>
      </c>
      <c r="GY276" s="74">
        <f>RANK(GO276,$GO$9:$GO$497,0)</f>
        <v>55</v>
      </c>
      <c r="GZ276" s="74">
        <f>RANK(GP276,$GP$9:$GP$497,0)</f>
        <v>339</v>
      </c>
      <c r="HA276" s="74">
        <f>RANK(GQ276,$GQ$9:$GQ$497,0)</f>
        <v>373</v>
      </c>
      <c r="HB276" s="74">
        <f>RANK(GR276,$GR$9:$GR$497,0)</f>
        <v>420</v>
      </c>
      <c r="HC276" s="84">
        <f>RANK(GS276,$GS$9:$GS$497,0)</f>
        <v>431</v>
      </c>
      <c r="HD276" s="85">
        <f>ROUND(AVERAGEIF($ES$9:$ES$497,$ES276,$FZ$9:$FZ$497),2)</f>
        <v>0.93</v>
      </c>
      <c r="HE276" s="86">
        <f>ROUND(AVERAGEIF($ES$9:$ES$497,$ES276,$GA$9:$GA$497),2)</f>
        <v>0.96</v>
      </c>
      <c r="HF276" s="86">
        <f>ROUND(AVERAGEIF($ES$9:$ES$497,$ES276,$GB$9:$GB$497),2)</f>
        <v>0.41</v>
      </c>
      <c r="HG276" s="86">
        <f>ROUND(AVERAGEIF($ES$9:$ES$497,$ES276,$GC$9:$GC$497),2)</f>
        <v>0.46</v>
      </c>
      <c r="HH276" s="86">
        <f>ROUND(AVERAGEIF($ES$9:$ES$497,$ES276,$GD$9:$GD$497),2)</f>
        <v>0.38</v>
      </c>
      <c r="HI276" s="86">
        <f>ROUND(AVERAGEIF($ES$9:$ES$497,$ES276,$GE$9:$GE$497),2)</f>
        <v>0.85</v>
      </c>
      <c r="HJ276" s="86">
        <f>ROUND(AVERAGEIF($ES$9:$ES$497,$ES276,$GF$9:$GF$497),2)</f>
        <v>0.44</v>
      </c>
      <c r="HK276" s="86">
        <f>ROUND(AVERAGEIF($ES$9:$ES$497,$ES276,$GG$9:$GG$497),2)</f>
        <v>0.42</v>
      </c>
      <c r="HL276" s="86">
        <f>ROUND(AVERAGEIF($ES$9:$ES$497,$ES276,$GH$9:$GH$497),2)</f>
        <v>0.8</v>
      </c>
      <c r="HM276" s="87">
        <f>ROUND(AVERAGEIF($ES$9:$ES$497,$ES276,$GI$9:$GI$497),2)</f>
        <v>0.84</v>
      </c>
      <c r="HN276" s="88">
        <f t="shared" si="554"/>
        <v>-0.16000000000000003</v>
      </c>
      <c r="HO276" s="89">
        <f t="shared" si="555"/>
        <v>-0.25</v>
      </c>
      <c r="HP276" s="89">
        <f t="shared" si="556"/>
        <v>-0.14999999999999997</v>
      </c>
      <c r="HQ276" s="89">
        <f t="shared" si="557"/>
        <v>1.9999999999999962E-2</v>
      </c>
      <c r="HR276" s="89">
        <f t="shared" si="558"/>
        <v>1.0000000000000009E-2</v>
      </c>
      <c r="HS276" s="89">
        <f t="shared" si="559"/>
        <v>-0.17999999999999994</v>
      </c>
      <c r="HT276" s="89">
        <f t="shared" si="560"/>
        <v>-9.0000000000000024E-2</v>
      </c>
      <c r="HU276" s="89">
        <f t="shared" si="561"/>
        <v>-0.13999999999999996</v>
      </c>
      <c r="HV276" s="89">
        <f t="shared" si="562"/>
        <v>-0.15000000000000002</v>
      </c>
      <c r="HW276" s="90">
        <f t="shared" si="563"/>
        <v>-0.29999999999999993</v>
      </c>
      <c r="HX276" s="73">
        <f>COUNTIFS($FZ$9:$FZ$497,"&gt;"&amp;FZ276,$ES$9:$ES$497,$ES276)+1</f>
        <v>52</v>
      </c>
      <c r="HY276" s="74">
        <f>COUNTIFS($GA$9:$GA$497,"&gt;"&amp;GA276,$ES$9:$ES$497,$ES276)+1</f>
        <v>61</v>
      </c>
      <c r="HZ276" s="74">
        <f>COUNTIFS($GB$9:$GB$497,"&gt;"&amp;GB276,$ES$9:$ES$497,$ES276)+1</f>
        <v>61</v>
      </c>
      <c r="IA276" s="74">
        <f>COUNTIFS($GC$9:$GC$497,"&gt;"&amp;GC276,$ES$9:$ES$497,$ES276)+1</f>
        <v>26</v>
      </c>
      <c r="IB276" s="74">
        <f>COUNTIFS($GD$9:$GD$497,"&gt;"&amp;GD276,$ES$9:$ES$497,$ES276)+1</f>
        <v>27</v>
      </c>
      <c r="IC276" s="74">
        <f>COUNTIFS($GE$9:$GE$497,"&gt;"&amp;GE276,$ES$9:$ES$497,$ES276)+1</f>
        <v>47</v>
      </c>
      <c r="ID276" s="74">
        <f>COUNTIFS($GF$9:$GF$497,"&gt;"&amp;GF276,$ES$9:$ES$497,$ES276)+1</f>
        <v>49</v>
      </c>
      <c r="IE276" s="74">
        <f>COUNTIFS($GG$9:$GG$497,"&gt;"&amp;GG276,$ES$9:$ES$497,$ES276)+1</f>
        <v>67</v>
      </c>
      <c r="IF276" s="74">
        <f>COUNTIFS($GH$9:$GH$497,"&gt;"&amp;GH276,$ES$9:$ES$497,$ES276)+1</f>
        <v>63</v>
      </c>
      <c r="IG276" s="84">
        <f>COUNTIFS($GI$9:$GI$497,"&gt;"&amp;GI276,$ES$9:$ES$497,$ES276)+1</f>
        <v>62</v>
      </c>
      <c r="IH276" s="148"/>
      <c r="II276" s="149"/>
      <c r="IJ276" s="149"/>
      <c r="IK276" s="149"/>
      <c r="IL276" s="149"/>
      <c r="IM276" s="150"/>
      <c r="IN276" s="151"/>
      <c r="IO276" s="152"/>
      <c r="IP276" s="153"/>
      <c r="IQ276" s="149"/>
      <c r="IR276" s="149"/>
      <c r="IS276" s="149"/>
      <c r="IT276" s="149"/>
      <c r="IU276" s="149"/>
      <c r="IV276" s="149"/>
      <c r="IW276" s="154"/>
      <c r="IX276" s="151"/>
      <c r="IY276" s="149"/>
      <c r="IZ276" s="149"/>
      <c r="JA276" s="149"/>
      <c r="JB276" s="149"/>
      <c r="JC276" s="149"/>
      <c r="JD276" s="149"/>
      <c r="JE276" s="155"/>
      <c r="JF276" s="153"/>
      <c r="JG276" s="149"/>
      <c r="JH276" s="149"/>
      <c r="JI276" s="149"/>
      <c r="JJ276" s="149"/>
      <c r="JK276" s="149"/>
      <c r="JL276" s="149"/>
      <c r="JM276" s="154"/>
      <c r="JN276" s="151"/>
      <c r="JO276" s="149"/>
      <c r="JP276" s="149"/>
      <c r="JQ276" s="149"/>
      <c r="JR276" s="149"/>
      <c r="JS276" s="149"/>
      <c r="JT276" s="149"/>
      <c r="JU276" s="149"/>
      <c r="JV276" s="149"/>
      <c r="JW276" s="149"/>
      <c r="JX276" s="149"/>
      <c r="JY276" s="149"/>
      <c r="JZ276" s="155"/>
      <c r="KA276" s="151"/>
      <c r="KB276" s="149"/>
      <c r="KC276" s="149"/>
      <c r="KD276" s="149"/>
      <c r="KE276" s="155"/>
      <c r="KF276" s="153"/>
      <c r="KG276" s="149"/>
      <c r="KH276" s="149"/>
      <c r="KI276" s="149"/>
      <c r="KJ276" s="149"/>
      <c r="KK276" s="156"/>
      <c r="KL276" s="149"/>
      <c r="KM276" s="149"/>
      <c r="KN276" s="149"/>
      <c r="KO276" s="149"/>
      <c r="KP276" s="149"/>
      <c r="KQ276" s="149"/>
      <c r="KR276" s="149"/>
      <c r="KS276" s="154"/>
      <c r="KT276" s="154"/>
      <c r="KU276" s="154"/>
      <c r="KV276" s="154"/>
      <c r="KW276" s="151"/>
      <c r="KX276" s="149"/>
      <c r="KY276" s="149"/>
      <c r="KZ276" s="149"/>
      <c r="LA276" s="149"/>
      <c r="LB276" s="149"/>
      <c r="LC276" s="154"/>
      <c r="LD276" s="151"/>
      <c r="LE276" s="152"/>
      <c r="LF276" s="157"/>
      <c r="LG276" s="158"/>
      <c r="LH276" s="151"/>
      <c r="LI276" s="149"/>
      <c r="LJ276" s="147"/>
      <c r="LK276" s="147"/>
      <c r="LL276" s="147"/>
      <c r="LM276" s="159"/>
      <c r="LN276" s="153"/>
      <c r="LO276" s="149"/>
      <c r="LP276" s="149"/>
      <c r="LQ276" s="149"/>
      <c r="LR276" s="154"/>
      <c r="LS276" s="151"/>
      <c r="LT276" s="149"/>
      <c r="LU276" s="149"/>
      <c r="LV276" s="149"/>
      <c r="LW276" s="149"/>
      <c r="LX276" s="149"/>
      <c r="LY276" s="149"/>
      <c r="LZ276" s="149"/>
      <c r="MA276" s="155"/>
      <c r="MB276" s="153"/>
      <c r="MC276" s="149"/>
      <c r="MD276" s="149"/>
      <c r="ME276" s="149"/>
      <c r="MF276" s="149"/>
      <c r="MG276" s="149"/>
      <c r="MH276" s="149"/>
      <c r="MI276" s="149"/>
      <c r="MJ276" s="149"/>
      <c r="MK276" s="149"/>
      <c r="ML276" s="149"/>
      <c r="MM276" s="149"/>
      <c r="MN276" s="156"/>
      <c r="MO276" s="156"/>
      <c r="MP276" s="154"/>
      <c r="MQ276" s="151"/>
      <c r="MR276" s="149"/>
      <c r="MS276" s="149"/>
      <c r="MT276" s="149"/>
      <c r="MU276" s="149"/>
      <c r="MV276" s="156"/>
      <c r="MW276" s="149"/>
      <c r="MX276" s="149"/>
      <c r="MY276" s="149"/>
      <c r="MZ276" s="149"/>
      <c r="NA276" s="149">
        <v>0.05</v>
      </c>
      <c r="NB276" s="149"/>
      <c r="NC276" s="149"/>
      <c r="ND276" s="154"/>
      <c r="NE276" s="154"/>
      <c r="NF276" s="154"/>
      <c r="NG276" s="154"/>
      <c r="NH276" s="151"/>
      <c r="NI276" s="149"/>
      <c r="NJ276" s="149"/>
      <c r="NK276" s="149"/>
      <c r="NL276" s="149"/>
      <c r="NM276" s="149"/>
      <c r="NN276" s="94"/>
      <c r="NO276" s="151"/>
      <c r="NP276" s="160"/>
      <c r="NQ276" s="145" t="s">
        <v>1184</v>
      </c>
      <c r="NR276" s="199" t="s">
        <v>1188</v>
      </c>
      <c r="NS276" s="199"/>
      <c r="NT276" s="199"/>
      <c r="NU276" s="199"/>
      <c r="NV276" s="135"/>
      <c r="NW276" s="102" t="s">
        <v>882</v>
      </c>
      <c r="NX276" s="136" t="s">
        <v>1189</v>
      </c>
      <c r="NY276" s="138" t="s">
        <v>2118</v>
      </c>
      <c r="NZ276" s="136" t="s">
        <v>1189</v>
      </c>
      <c r="OA276" s="137"/>
      <c r="OB276" s="137"/>
      <c r="OC276" s="137"/>
      <c r="OD276" s="108">
        <f t="shared" si="564"/>
        <v>72</v>
      </c>
      <c r="OE276" s="109">
        <v>6</v>
      </c>
      <c r="OF276" s="110">
        <f t="shared" si="565"/>
        <v>100</v>
      </c>
      <c r="OG276" s="109">
        <v>5</v>
      </c>
      <c r="OH276" s="111">
        <f>ROUND(AVERAGEIF($ES$9:$ES$497,$ES276,EV$9:EV$497),0)</f>
        <v>58</v>
      </c>
      <c r="OI276" s="112">
        <f>ROUND(AVERAGEIF($ES$9:$ES$497,$ES276,EW$9:EW$497),0)</f>
        <v>57</v>
      </c>
      <c r="OJ276" s="112">
        <f>ROUND(AVERAGEIF($ES$9:$ES$497,$ES276,EX$9:EX$497),0)</f>
        <v>24</v>
      </c>
      <c r="OK276" s="112">
        <f>ROUND(AVERAGEIF($ES$9:$ES$497,$ES276,EY$9:EY$497),0)</f>
        <v>29</v>
      </c>
      <c r="OL276" s="112">
        <f>ROUND(AVERAGEIF($ES$9:$ES$497,$ES276,EZ$9:EZ$497),0)</f>
        <v>25</v>
      </c>
      <c r="OM276" s="112">
        <f>ROUND(AVERAGEIF($ES$9:$ES$497,$ES276,FA$9:FA$497),0)</f>
        <v>51</v>
      </c>
      <c r="ON276" s="112">
        <f>ROUND(AVERAGEIF($ES$9:$ES$497,$ES276,FB$9:FB$497),0)</f>
        <v>27</v>
      </c>
      <c r="OO276" s="112">
        <f>ROUND(AVERAGEIF($ES$9:$ES$497,$ES276,FC$9:FC$497),0)</f>
        <v>25</v>
      </c>
      <c r="OP276" s="112">
        <f>ROUND(AVERAGEIF($ES$9:$ES$497,$ES276,FD$9:FD$497),0)</f>
        <v>49</v>
      </c>
      <c r="OQ276" s="113">
        <f>ROUND(AVERAGEIF($ES$9:$ES$497,$ES276,FE$9:FE$497),0)</f>
        <v>49</v>
      </c>
      <c r="OR276" s="114">
        <f>ROUND(EV276/MAX(EV$9:EV$497)*100,0)</f>
        <v>42</v>
      </c>
      <c r="OS276" s="115">
        <f>ROUND(EW276/MAX(EW$9:EW$497)*100,0)</f>
        <v>54</v>
      </c>
      <c r="OT276" s="115">
        <f>ROUND(EX276/MAX(EX$9:EX$497)*100,0)</f>
        <v>21</v>
      </c>
      <c r="OU276" s="115">
        <f>ROUND(EY276/MAX(EY$9:EY$497)*100,0)</f>
        <v>31</v>
      </c>
      <c r="OV276" s="115">
        <f>ROUND(EZ276/MAX(EZ$9:EZ$497)*100,0)</f>
        <v>30</v>
      </c>
      <c r="OW276" s="115">
        <f>ROUND(FA276/MAX(FA$9:FA$497)*100,0)</f>
        <v>57</v>
      </c>
      <c r="OX276" s="115">
        <f>ROUND(FB276/MAX(FB$9:FB$497)*100,0)</f>
        <v>25</v>
      </c>
      <c r="OY276" s="116">
        <f>ROUND(FC276/MAX(FC$9:FC$497)*100,0)</f>
        <v>19</v>
      </c>
      <c r="OZ276" s="115">
        <f>ROUND(FD276/MAX(FD$9:FD$497)*100,0)</f>
        <v>42</v>
      </c>
      <c r="PA276" s="117">
        <f>ROUND(FE276/MAX(FE$9:FE$497)*100,0)</f>
        <v>21</v>
      </c>
      <c r="PB276" s="118">
        <f t="shared" si="566"/>
        <v>355</v>
      </c>
      <c r="PC276" s="115">
        <f t="shared" si="567"/>
        <v>382</v>
      </c>
      <c r="PD276" s="115">
        <f t="shared" si="568"/>
        <v>445</v>
      </c>
      <c r="PE276" s="115">
        <f t="shared" si="569"/>
        <v>393</v>
      </c>
      <c r="PF276" s="115">
        <f t="shared" si="570"/>
        <v>466</v>
      </c>
      <c r="PG276" s="119">
        <f t="shared" si="571"/>
        <v>450</v>
      </c>
      <c r="PH276" s="118">
        <f>ROUND(PB276/MAX(PB$9:PB$497)*100,0)</f>
        <v>42</v>
      </c>
      <c r="PI276" s="115">
        <f>ROUND(PC276/MAX(PC$9:PC$497)*100,0)</f>
        <v>46</v>
      </c>
      <c r="PJ276" s="115">
        <f>ROUND(PD276/MAX(PD$9:PD$497)*100,0)</f>
        <v>47</v>
      </c>
      <c r="PK276" s="115">
        <f>ROUND(PE276/MAX(PE$9:PE$497)*100,0)</f>
        <v>39</v>
      </c>
      <c r="PL276" s="115">
        <f>ROUND(PF276/MAX(PF$9:PF$497)*100,0)</f>
        <v>66</v>
      </c>
      <c r="PM276" s="119">
        <f>ROUND(PG276/MAX(PG$9:PG$497)*100,0)</f>
        <v>66</v>
      </c>
      <c r="PN276" s="118">
        <f>RANK(PH276,PH$9:PH$497,0)</f>
        <v>232</v>
      </c>
      <c r="PO276" s="115">
        <f>RANK(PI276,PI$9:PI$497,0)</f>
        <v>160</v>
      </c>
      <c r="PP276" s="115">
        <f>RANK(PJ276,PJ$9:PJ$497,0)</f>
        <v>220</v>
      </c>
      <c r="PQ276" s="115">
        <f>RANK(PK276,PK$9:PK$497,0)</f>
        <v>249</v>
      </c>
      <c r="PR276" s="115">
        <f>RANK(PL276,PL$9:PL$497,0)</f>
        <v>99</v>
      </c>
      <c r="PS276" s="119">
        <f>RANK(PM276,PM$9:PM$497,0)</f>
        <v>62</v>
      </c>
      <c r="PT276" s="120">
        <f>ROUND(FZ276/MAX(FZ$9:FZ$497)*100,0)</f>
        <v>42</v>
      </c>
      <c r="PU276" s="115">
        <f>ROUND(GA276/MAX(GA$9:GA$497)*100,0)</f>
        <v>40</v>
      </c>
      <c r="PV276" s="115">
        <f>ROUND(GB276/MAX(GB$9:GB$497)*100,0)</f>
        <v>19</v>
      </c>
      <c r="PW276" s="115">
        <f>ROUND(GC276/MAX(GC$9:GC$497)*100,0)</f>
        <v>38</v>
      </c>
      <c r="PX276" s="115">
        <f>ROUND(GD276/MAX(GD$9:GD$497)*100,0)</f>
        <v>22</v>
      </c>
      <c r="PY276" s="115">
        <f>ROUND(GE276/MAX(GE$9:GE$497)*100,0)</f>
        <v>40</v>
      </c>
      <c r="PZ276" s="115">
        <f>ROUND(GF276/MAX(GF$9:GF$497)*100,0)</f>
        <v>16</v>
      </c>
      <c r="QA276" s="116">
        <f>ROUND(GG276/MAX(GG$9:GG$497)*100,0)</f>
        <v>15</v>
      </c>
      <c r="QB276" s="115">
        <f>ROUND(GH276/MAX(GH$9:GH$497)*100,0)</f>
        <v>29</v>
      </c>
      <c r="QC276" s="121">
        <f>ROUND(GI276/MAX(GI$9:GI$497)*100,0)</f>
        <v>17</v>
      </c>
      <c r="QD276" s="120">
        <f>ROUND(AVERAGEIF($ES$9:$ES$497,$ES276,PT$9:PT$497),0)</f>
        <v>51</v>
      </c>
      <c r="QE276" s="120">
        <f>ROUND(AVERAGEIF($ES$9:$ES$497,$ES276,PU$9:PU$497),0)</f>
        <v>54</v>
      </c>
      <c r="QF276" s="120">
        <f>ROUND(AVERAGEIF($ES$9:$ES$497,$ES276,PV$9:PV$497),0)</f>
        <v>30</v>
      </c>
      <c r="QG276" s="120">
        <f>ROUND(AVERAGEIF($ES$9:$ES$497,$ES276,PW$9:PW$497),0)</f>
        <v>36</v>
      </c>
      <c r="QH276" s="120">
        <f>ROUND(AVERAGEIF($ES$9:$ES$497,$ES276,PX$9:PX$497),0)</f>
        <v>21</v>
      </c>
      <c r="QI276" s="120">
        <f>ROUND(AVERAGEIF($ES$9:$ES$497,$ES276,PY$9:PY$497),0)</f>
        <v>51</v>
      </c>
      <c r="QJ276" s="120">
        <f>ROUND(AVERAGEIF($ES$9:$ES$497,$ES276,PZ$9:PZ$497),0)</f>
        <v>21</v>
      </c>
      <c r="QK276" s="120">
        <f>ROUND(AVERAGEIF($ES$9:$ES$497,$ES276,QA$9:QA$497),0)</f>
        <v>23</v>
      </c>
      <c r="QL276" s="120">
        <f>ROUND(AVERAGEIF($ES$9:$ES$497,$ES276,QB$9:QB$497),0)</f>
        <v>35</v>
      </c>
      <c r="QM276" s="120">
        <f>ROUND(AVERAGEIF($ES$9:$ES$497,$ES276,QC$9:QC$497),0)</f>
        <v>27</v>
      </c>
      <c r="QN276" s="114">
        <f t="shared" si="572"/>
        <v>325</v>
      </c>
      <c r="QO276" s="115">
        <f t="shared" si="573"/>
        <v>337</v>
      </c>
      <c r="QP276" s="115">
        <f t="shared" si="574"/>
        <v>413</v>
      </c>
      <c r="QQ276" s="115">
        <f t="shared" si="575"/>
        <v>370</v>
      </c>
      <c r="QR276" s="115">
        <f t="shared" si="576"/>
        <v>496</v>
      </c>
      <c r="QS276" s="119">
        <f t="shared" si="577"/>
        <v>416</v>
      </c>
      <c r="QT276" s="114">
        <f>ROUND((QN276-MIN(QN$9:QN$497))/(MAX(QN$9:QN$497)-MIN(QN$9:QN$497))*100,0)</f>
        <v>15</v>
      </c>
      <c r="QU276" s="115">
        <f>ROUND((QO276-MIN(QO$9:QO$497))/(MAX(QO$9:QO$497)-MIN(QO$9:QO$497))*100,0)</f>
        <v>18</v>
      </c>
      <c r="QV276" s="115">
        <f>ROUND((QP276-MIN(QP$9:QP$497))/(MAX(QP$9:QP$497)-MIN(QP$9:QP$497))*100,0)</f>
        <v>9</v>
      </c>
      <c r="QW276" s="115">
        <f>ROUND((QQ276-MIN(QQ$9:QQ$497))/(MAX(QQ$9:QQ$497)-MIN(QQ$9:QQ$497))*100,0)</f>
        <v>10</v>
      </c>
      <c r="QX276" s="115">
        <f>ROUND((QR276-MIN(QR$9:QR$497))/(MAX(QR$9:QR$497)-MIN(QR$9:QR$497))*100,0)</f>
        <v>44</v>
      </c>
      <c r="QY276" s="115">
        <f>ROUND((QS276-MIN(QS$9:QS$497))/(MAX(QS$9:QS$497)-MIN(QS$9:QS$497))*100,0)</f>
        <v>48</v>
      </c>
      <c r="QZ276" s="114">
        <f>RANK(QN276,QN$9:QN$497,0)</f>
        <v>413</v>
      </c>
      <c r="RA276" s="115">
        <f>RANK(QO276,QO$9:QO$497,0)</f>
        <v>300</v>
      </c>
      <c r="RB276" s="115">
        <f>RANK(QP276,QP$9:QP$497,0)</f>
        <v>421</v>
      </c>
      <c r="RC276" s="115">
        <f>RANK(QQ276,QQ$9:QQ$497,0)</f>
        <v>421</v>
      </c>
      <c r="RD276" s="115">
        <f>RANK(QR276,QR$9:QR$497,0)</f>
        <v>252</v>
      </c>
      <c r="RE276" s="115">
        <f>RANK(QS276,QS$9:QS$497,0)</f>
        <v>126</v>
      </c>
      <c r="RF276" s="122"/>
      <c r="RG276" s="115">
        <f>($RH$3*(IH276+IJ276)*100*100/MAX(EX$9:EX$497)*$RO$3) +($RH$3*(II276+IJ276)*100*100/MAX(EX$9:EX$497)*$RO$4) + ($RH$3*IK276*100*100/MAX(EX$9:EX$497)*0.098)</f>
        <v>0</v>
      </c>
      <c r="RH276" s="115">
        <f>($RH$4*IL276*100*100/MAX(EZ$9:EZ$497))*$RQ$3</f>
        <v>0</v>
      </c>
      <c r="RI276" s="115">
        <f>($RH$3*IM276*100*100/MAX(EY$9:EY$497))*$RQ$4</f>
        <v>0</v>
      </c>
      <c r="RJ276" s="115">
        <f>($RH$3*IN276*100*100/MAX(EX$9:EX$497))</f>
        <v>0</v>
      </c>
      <c r="RK276" s="115">
        <f>($RH$4*IO276*100*100/MAX(EZ$9:EZ$497))*$RQ$3</f>
        <v>0</v>
      </c>
      <c r="RL276" s="115">
        <f>(($RL$4*IP276*100*((100/MAX(EX$9:EX$497)+100/MAX(EZ$9:EZ$497))/2))+($RL$4*IQ276*100*((100/MAX(EX$9:EX$497)+100/MAX(EZ$9:EZ$497))/2))+($RL$4*IR276*100*((100/MAX(EX$9:EX$497)+100/MAX(EZ$9:EZ$497))/2))+($RL$4*IS276*100*((100/MAX(EX$9:EX$497)+100/MAX(EZ$9:EZ$497))/2))+($RL$4*IT276*100*((100/MAX(EX$9:EX$497)+100/MAX(EZ$9:EZ$497))/2))+($RL$4*IU276*100*((100/MAX(EX$9:EX$497)+100/MAX(EZ$9:EZ$497))/2))+($RL$4*IV276*100*((100/MAX(EX$9:EX$497)+100/MAX(EZ$9:EZ$497))/2))+($RL$4*IW276*100*((100/MAX(EX$9:EX$497)+100/MAX(EZ$9:EZ$497))/2)))*$RS$3</f>
        <v>0</v>
      </c>
      <c r="RM276" s="115">
        <f>(($RH$3*IX276*100*100/MAX(EX$9:EX$497))+($RH$3*IY276*100*100/MAX(EX$9:EX$497))+($RH$3*IZ276*100*100/MAX(EX$9:EX$497))+($RH$3*JA276*100*100/MAX(EX$9:EX$497))+($RH$3*JB276*100*100/MAX(EX$9:EX$497))+($RH$3*JC276*100*100/MAX(EX$9:EX$497))+($RH$3*JD276*100*100/MAX(EX$9:EX$497))+($RH$3*JE276*100*100/MAX(EX$9:EX$497)))*$RS$4</f>
        <v>0</v>
      </c>
      <c r="RN276" s="115">
        <f>(($RH$4*JF276*100*100/MAX(EZ$9:EZ$497)) + ($RH$4*JG276*100*100/MAX(EZ$9:EZ$497)) + ($RH$4*JH276*100*100/MAX(EZ$9:EZ$497)) + ($RH$4*JI276*100*100/MAX(EZ$9:EZ$497)) + ($RH$4*JJ276*100*100/MAX(EZ$9:EZ$497)) + ($RH$4*JK276*100*100/MAX(EZ$9:EZ$497)) + ($RH$4*JL276*100*100/MAX(EZ$9:EZ$497)) + ($RH$4*JM276*100*100/MAX(EZ$9:EZ$497)))*$RU$3</f>
        <v>0</v>
      </c>
      <c r="RO276" s="115">
        <f>(($RL$4*JN276*100*((100/MAX(EX$9:EX$497)+100/MAX(EZ$9:EZ$497))/2))+($RL$4*JO276*100*((100/MAX(EX$9:EX$497)+100/MAX(EZ$9:EZ$497))/2))+($RL$4*JP276*100*((100/MAX(EX$9:EX$497)+100/MAX(EZ$9:EZ$497))/2))+($RL$4*JQ276*100*((100/MAX(EX$9:EX$497)+100/MAX(EZ$9:EZ$497))/2))+($RL$4*JR276*100*((100/MAX(EX$9:EX$497)+100/MAX(EZ$9:EZ$497))/2))+($RL$4*JS276*100*((100/MAX(EX$9:EX$497)+100/MAX(EZ$9:EZ$497))/2))+($RL$4*JT276*100*((100/MAX(EX$9:EX$497)+100/MAX(EZ$9:EZ$497))/2))+($RL$4*JU276*100*((100/MAX(EX$9:EX$497)+100/MAX(EZ$9:EZ$497))/2))+($RL$4*JV276*100*((100/MAX(EX$9:EX$497)+100/MAX(EZ$9:EZ$497))/2))+($RL$4*JW276*100*((100/MAX(EX$9:EX$497)+100/MAX(EZ$9:EZ$497))/2))+($RL$4*JX276*100*((100/MAX(EX$9:EX$497)+100/MAX(EZ$9:EZ$497))/2))+($RL$4*JY276*100*((100/MAX(EX$9:EX$497)+100/MAX(EZ$9:EZ$497))/2))+($RL$4*JZ276*100*((100/MAX(EX$9:EX$497)+100/MAX(EZ$9:EZ$497))/2)))*$RW$3/2</f>
        <v>0</v>
      </c>
      <c r="RP276" s="119">
        <f>($RJ$3*KA276*100*100/MAX(FA$9:FA$497)) + ($RJ$3*KB276*100*100/MAX(FA$9:FA$497)/2) + ($RJ$3*KC276*100*100/MAX(FA$9:FA$497)/2) + ($RJ$3*KD276*100*100/MAX(FA$9:FA$497)/4) + ($RJ$3*KE276*100*100/MAX(FA$9:FA$497)/4)</f>
        <v>0</v>
      </c>
      <c r="RQ276" s="118">
        <f>($RL$4*KF276*100*((100/MAX(EX$9:EX$497)+100/MAX(EZ$9:EZ$497)))) * ($RO$3/2) + (($RL$4*KG276*100*((100/MAX(EX$9:EX$497)+100/MAX(EZ$9:EZ$497))))+($RL$4*KH276*100*((100/MAX(EX$9:EX$497)+100/MAX(EZ$9:EZ$497))))+($RL$4*KI276*100*((100/MAX(EX$9:EX$497)+100/MAX(EZ$9:EZ$497))))+($RL$4*KJ276*100*((100/MAX(EX$9:EX$497)+100/MAX(EZ$9:EZ$497))))+($RL$4*KK276*100*((100/MAX(EX$9:EX$497)+100/MAX(EZ$9:EZ$497))))+($RL$4*KL276*100*((100/MAX(EX$9:EX$497)+100/MAX(EZ$9:EZ$497))))+($RL$4*KM276*100*((100/MAX(EX$9:EX$497)+100/MAX(EZ$9:EZ$497))))+($RL$4*KN276*100*((100/MAX(EX$9:EX$497)+100/MAX(EZ$9:EZ$497))))+($RL$4*KO276*100*((100/MAX(EX$9:EX$497)+100/MAX(EZ$9:EZ$497))))+($RL$4*KP276*100*((100/MAX(EX$9:EX$497)+100/MAX(EZ$9:EZ$497))))+($RL$4*KQ276*100*((100/MAX(EX$9:EX$497)+100/MAX(EZ$9:EZ$497))))+($RL$4*KR276*100*((100/MAX(EX$9:EX$497)+100/MAX(EZ$9:EZ$497))))+($RL$4*KS276*100*((100/MAX(EX$9:EX$497)+100/MAX(EZ$9:EZ$497))))+($RL$4*KV276*100*((100/MAX(EX$9:EX$497)+100/MAX(EZ$9:EZ$497))))) * (($RO$3+$RO$4)/6)</f>
        <v>0</v>
      </c>
      <c r="RR276" s="115">
        <f>(($RL$4*KW276*100*((100/MAX(EX$9:EX$497)+100/MAX(EZ$9:EZ$497))))) * ($RO$3/2) + (($RL$4*KX276*100*((100/MAX(EX$9:EX$497)+100/MAX(EZ$9:EZ$497))))+($RL$4*KY276*100*((100/MAX(EX$9:EX$497)+100/MAX(EZ$9:EZ$497))))+($RL$4*KZ276*100*((100/MAX(EX$9:EX$497)+100/MAX(EZ$9:EZ$497))))+($RL$4*LA276*100*((100/MAX(EX$9:EX$497)+100/MAX(EZ$9:EZ$497))))+($RL$4*LB276*100*((100/MAX(EX$9:EX$497)+100/MAX(EZ$9:EZ$497))))+($RL$4*LC276*100*((100/MAX(EX$9:EX$497)+100/MAX(EZ$9:EZ$497))))) * (($RO$3+$RO$4)/6)</f>
        <v>0</v>
      </c>
      <c r="RS276" s="119">
        <f>(($RL$4*LD276*100*((100/MAX(EX$9:EX$497)+100/MAX(EZ$9:EZ$497))))+($RL$4*LE276*100*((100/MAX(EX$9:EX$497)+100/MAX(EZ$9:EZ$497))))) * (($RO$3+$RO$4)/6)</f>
        <v>0</v>
      </c>
      <c r="RT276" s="118">
        <f>($RJ$4*LH276*100*(100/MAX(EV$9:EV$497)))+($RJ$4*LI276*100*(100/MAX(EV$9:EV$497)))</f>
        <v>0</v>
      </c>
      <c r="RU276" s="119">
        <f>($RJ$4*LJ276*(100/MAX(EV$9:EV$497)))/2 + ($RL$3*LK276*(100/MAX(EW$9:EW$497))) + ($RJ$4*LL276*(100/MAX(EV$9:EV$497)))/4 + ($RL$3*LM276*(100/MAX(EW$9:EW$497)))</f>
        <v>0</v>
      </c>
      <c r="RV276" s="118">
        <f>($RJ$4*LN276*100*100/MAX(EV$9:EV$497)/2)+($RJ$4*LO276*100*100/MAX(EV$9:EV$497)/2)+($RJ$4*LP276*100*100/MAX(EV$9:EV$497))+($RJ$4*LQ276*100*100/MAX(EV$9:EV$497))+($RJ$4*LR276*100*100/MAX(EV$9:EV$497))</f>
        <v>0</v>
      </c>
      <c r="RW276" s="115">
        <f>($RJ$4*LS276*100*100/MAX(EV$9:EV$497)) + (($RJ$4*LT276*100*100/MAX(EV$9:EV$497))+($RJ$4*LU276*100*100/MAX(EV$9:EV$497))+($RJ$4*LV276*100*100/MAX(EV$9:EV$497))+($RJ$4*LW276*100*100/MAX(EV$9:EV$497))+($RJ$4*LX276*100*100/MAX(EV$9:EV$497))+($RJ$4*LY276*100*100/MAX(EV$9:EV$497))+($RJ$4*LZ276*100*100/MAX(EV$9:EV$497))+($RJ$4*MA276*100*100/MAX(EV$9:EV$497)))/2</f>
        <v>0</v>
      </c>
      <c r="RX276" s="119">
        <f>($RJ$4*MB276*100*100/MAX(EV$9:EV$497))+($RJ$4*MC276*100*100/MAX(EV$9:EV$497))+($RJ$4*MD276*100*100/MAX(EV$9:EV$497))+($RJ$4*ME276*100*100/MAX(EV$9:EV$497))+($RJ$4*MF276*100*100/MAX(EV$9:EV$497))+($RJ$4*MG276*100*100/MAX(EV$9:EV$497))+($RJ$4*MH276*100*100/MAX(EV$9:EV$497))+($RJ$4*MI276*100*100/MAX(EV$9:EV$497))+($RJ$4*MJ276*100*100/MAX(EV$9:EV$497))+($RJ$4*MK276*100*100/MAX(EV$9:EV$497))+($RJ$4*ML276*100*100/MAX(EV$9:EV$497))+($RJ$4*MM276*100*100/MAX(EV$9:EV$497))+($RJ$4*MN276*100*100/MAX(EV$9:EV$497))</f>
        <v>0</v>
      </c>
      <c r="RY276" s="118">
        <f>($RJ$4*MQ276*100*100/MAX(EV$9:EV$497))/2 + (($RJ$4*MR276*100*100/MAX(EV$9:EV$497))+($RJ$4*MS276*100*100/MAX(EV$9:EV$497))+($RJ$4*MT276*100*100/MAX(EV$9:EV$497))+($RJ$4*MU276*100*100/MAX(EV$9:EV$497))+($RJ$4*MV276*100*100/MAX(EV$9:EV$497))+($RJ$4*MW276*100*100/MAX(EV$9:EV$497))+($RJ$4*MX276*100*100/MAX(EV$9:EV$497))+($RJ$4*MY276*100*100/MAX(EV$9:EV$497))+($RJ$4*MZ276*100*100/MAX(EV$9:EV$497))+($RJ$4*NA276*100*100/MAX(EV$9:EV$497))+($RJ$4*NB276*100*100/MAX(EV$9:EV$497))+($RJ$4*NC276*100*100/MAX(EV$9:EV$497))+($RJ$4*ND276*100*100/MAX(EV$9:EV$497))+($RJ$4*NG276*100*100/MAX(EV$9:EV$497)))/4</f>
        <v>2.106741573033708</v>
      </c>
      <c r="RZ276" s="115">
        <f>($RJ$4*NH276*100*100/MAX(EV$9:EV$497))/2 + (($RJ$4*NI276*100*100/MAX(EV$9:EV$497))+($RJ$4*NJ276*100*100/MAX(EV$9:EV$497))+($RJ$4*NK276*100*100/MAX(EV$9:EV$497))+($RJ$4*NL276*100*100/MAX(EV$9:EV$497))+($RJ$4*NM276*100*100/MAX(EV$9:EV$497))+($RJ$4*NN276*100*100/MAX(EV$9:EV$497)))/4</f>
        <v>0</v>
      </c>
      <c r="SA276" s="117">
        <f>(($RJ$4*NO276*100*100/MAX(EV$9:EV$497))+($RJ$4*NP276*100*100/MAX(EV$9:EV$497)))/4</f>
        <v>0</v>
      </c>
      <c r="SB276" s="118">
        <f t="shared" si="578"/>
        <v>2.106741573033708</v>
      </c>
      <c r="SC276" s="115">
        <f t="shared" si="579"/>
        <v>0.4213483146067416</v>
      </c>
      <c r="SD276" s="115">
        <f t="shared" si="580"/>
        <v>0.526685393258427</v>
      </c>
      <c r="SE276" s="115">
        <f t="shared" si="581"/>
        <v>0.4213483146067416</v>
      </c>
      <c r="SF276" s="115">
        <f t="shared" si="582"/>
        <v>0.526685393258427</v>
      </c>
      <c r="SG276" s="115">
        <f t="shared" si="583"/>
        <v>2.106741573033708</v>
      </c>
      <c r="SH276" s="115">
        <f>ROUND(SB276/MAX(SB$9:SB$497)*100,0)</f>
        <v>3</v>
      </c>
      <c r="SI276" s="115">
        <f>ROUND(SC276/MAX(SC$9:SC$497)*100,0)</f>
        <v>1</v>
      </c>
      <c r="SJ276" s="115">
        <f>ROUND(SD276/MAX(SD$9:SD$497)*100,0)</f>
        <v>1</v>
      </c>
      <c r="SK276" s="115">
        <f>ROUND(SE276/MAX(SE$9:SE$497)*100,0)</f>
        <v>0</v>
      </c>
      <c r="SL276" s="115">
        <f>ROUND(SF276/MAX(SF$9:SF$497)*100,0)</f>
        <v>1</v>
      </c>
      <c r="SM276" s="121">
        <f>ROUND(SG276/MAX(SG$9:SG$497)*100,0)</f>
        <v>2</v>
      </c>
      <c r="SN276" s="115">
        <f>ROUND(AVERAGEIF($ES$9:$ES$497,$ES276,SH$9:SH$497),0)</f>
        <v>29</v>
      </c>
      <c r="SO276" s="115">
        <f>ROUND(AVERAGEIF($ES$9:$ES$497,$ES276,SI$9:SI$497),0)</f>
        <v>3</v>
      </c>
      <c r="SP276" s="115">
        <f>ROUND(AVERAGEIF($ES$9:$ES$497,$ES276,SJ$9:SJ$497),0)</f>
        <v>5</v>
      </c>
      <c r="SQ276" s="115">
        <f>ROUND(AVERAGEIF($ES$9:$ES$497,$ES276,SK$9:SK$497),0)</f>
        <v>2</v>
      </c>
      <c r="SR276" s="115">
        <f>ROUND(AVERAGEIF($ES$9:$ES$497,$ES276,SL$9:SL$497),0)</f>
        <v>4</v>
      </c>
      <c r="SS276" s="121">
        <f>ROUND(AVERAGEIF($ES$9:$ES$497,$ES276,SM$9:SM$497),0)</f>
        <v>36</v>
      </c>
      <c r="ST276" s="114">
        <f>RANK(SB276,SB$9:SB$497,0)</f>
        <v>286</v>
      </c>
      <c r="SU276" s="115">
        <f>RANK(SC276,SC$9:SC$497,0)</f>
        <v>269</v>
      </c>
      <c r="SV276" s="115">
        <f>RANK(SD276,SD$9:SD$497,0)</f>
        <v>265</v>
      </c>
      <c r="SW276" s="115">
        <f>RANK(SE276,SE$9:SE$497,0)</f>
        <v>269</v>
      </c>
      <c r="SX276" s="115">
        <f>RANK(SF276,SF$9:SF$497,0)</f>
        <v>253</v>
      </c>
      <c r="SY276" s="115">
        <f>RANK(SG276,SG$9:SG$497,0)</f>
        <v>237</v>
      </c>
      <c r="SZ276" s="115">
        <f>COUNTIFS(SB$9:SB$497,"&gt;"&amp;SB276,$ES$9:$ES$497,$ES276)+1</f>
        <v>38</v>
      </c>
      <c r="TA276" s="115">
        <f>COUNTIFS(SC$9:SC$497,"&gt;"&amp;SC276,$ES$9:$ES$497,$ES276)+1</f>
        <v>30</v>
      </c>
      <c r="TB276" s="115">
        <f>COUNTIFS(SD$9:SD$497,"&gt;"&amp;SD276,$ES$9:$ES$497,$ES276)+1</f>
        <v>33</v>
      </c>
      <c r="TC276" s="115">
        <f>COUNTIFS(SE$9:SE$497,"&gt;"&amp;SE276,$ES$9:$ES$497,$ES276)+1</f>
        <v>30</v>
      </c>
      <c r="TD276" s="115">
        <f>COUNTIFS(SF$9:SF$497,"&gt;"&amp;SF276,$ES$9:$ES$497,$ES276)+1</f>
        <v>30</v>
      </c>
      <c r="TE276" s="117">
        <f>COUNTIFS(SG$9:SG$497,"&gt;"&amp;SG276,$ES$9:$ES$497,$ES276)+1</f>
        <v>38</v>
      </c>
      <c r="TF276" s="118">
        <f t="shared" si="584"/>
        <v>69</v>
      </c>
      <c r="TG276" s="115">
        <f t="shared" si="585"/>
        <v>43</v>
      </c>
      <c r="TH276" s="115">
        <f t="shared" si="586"/>
        <v>47</v>
      </c>
      <c r="TI276" s="115">
        <f t="shared" si="587"/>
        <v>47</v>
      </c>
      <c r="TJ276" s="115">
        <f t="shared" si="588"/>
        <v>40</v>
      </c>
      <c r="TK276" s="115">
        <f t="shared" si="589"/>
        <v>68</v>
      </c>
      <c r="TL276" s="117">
        <f t="shared" si="590"/>
        <v>68</v>
      </c>
      <c r="TM276" s="118">
        <f>ROUND(TF276/MAX(TF$9:TF$497)*100,0)</f>
        <v>38</v>
      </c>
      <c r="TN276" s="115">
        <f>ROUND(TG276/MAX(TG$9:TG$497)*100,0)</f>
        <v>24</v>
      </c>
      <c r="TO276" s="115">
        <f>ROUND(TH276/MAX(TH$9:TH$497)*100,0)</f>
        <v>26</v>
      </c>
      <c r="TP276" s="115">
        <f>ROUND(TI276/MAX(TI$9:TI$497)*100,0)</f>
        <v>26</v>
      </c>
      <c r="TQ276" s="115">
        <f>ROUND(TJ276/MAX(TJ$9:TJ$497)*100,0)</f>
        <v>20</v>
      </c>
      <c r="TR276" s="115">
        <f>ROUND(TK276/MAX(TK$9:TK$497)*100,0)</f>
        <v>35</v>
      </c>
      <c r="TS276" s="119">
        <f>ROUND(TL276/MAX(TL$9:TL$497)*100,0)</f>
        <v>35</v>
      </c>
      <c r="TT276" s="120">
        <f>RANK(TM276,TM$9:TM$497,0)</f>
        <v>236</v>
      </c>
      <c r="TU276" s="115">
        <f>RANK(TN276,TN$9:TN$497,0)</f>
        <v>259</v>
      </c>
      <c r="TV276" s="115">
        <f>RANK(TO276,TO$9:TO$497,0)</f>
        <v>190</v>
      </c>
      <c r="TW276" s="115">
        <f>RANK(TP276,TP$9:TP$497,0)</f>
        <v>256</v>
      </c>
      <c r="TX276" s="115">
        <f>RANK(TQ276,TQ$9:TQ$497,0)</f>
        <v>260</v>
      </c>
      <c r="TY276" s="115">
        <f>RANK(TR276,TR$9:TR$497,0)</f>
        <v>136</v>
      </c>
      <c r="TZ276" s="121">
        <f>RANK(TS276,TS$9:TS$497,0)</f>
        <v>104</v>
      </c>
      <c r="UA276" s="132"/>
      <c r="UB276" s="7" t="s">
        <v>1</v>
      </c>
    </row>
    <row r="277" spans="1:548" x14ac:dyDescent="0.15">
      <c r="A277" s="183">
        <v>269</v>
      </c>
      <c r="B277" s="200" t="s">
        <v>1188</v>
      </c>
      <c r="C277" s="143"/>
      <c r="D277" s="143"/>
      <c r="E277" s="161" t="s">
        <v>518</v>
      </c>
      <c r="F277" s="65">
        <v>98</v>
      </c>
      <c r="G277" s="65" t="s">
        <v>519</v>
      </c>
      <c r="H277" s="144"/>
      <c r="I277" s="66" t="s">
        <v>521</v>
      </c>
      <c r="J277" s="67" t="s">
        <v>521</v>
      </c>
      <c r="K277" s="67" t="s">
        <v>521</v>
      </c>
      <c r="L277" s="67" t="s">
        <v>521</v>
      </c>
      <c r="M277" s="67" t="s">
        <v>521</v>
      </c>
      <c r="N277" s="67" t="s">
        <v>521</v>
      </c>
      <c r="O277" s="67" t="s">
        <v>521</v>
      </c>
      <c r="P277" s="67" t="s">
        <v>521</v>
      </c>
      <c r="Q277" s="67" t="s">
        <v>521</v>
      </c>
      <c r="R277" s="68" t="s">
        <v>521</v>
      </c>
      <c r="S277" s="69" t="s">
        <v>521</v>
      </c>
      <c r="T277" s="67" t="s">
        <v>521</v>
      </c>
      <c r="U277" s="67" t="s">
        <v>521</v>
      </c>
      <c r="V277" s="67" t="s">
        <v>521</v>
      </c>
      <c r="W277" s="67" t="s">
        <v>521</v>
      </c>
      <c r="X277" s="67" t="s">
        <v>521</v>
      </c>
      <c r="Y277" s="67" t="s">
        <v>521</v>
      </c>
      <c r="Z277" s="67" t="s">
        <v>521</v>
      </c>
      <c r="AA277" s="67" t="s">
        <v>521</v>
      </c>
      <c r="AB277" s="68" t="s">
        <v>521</v>
      </c>
      <c r="AC277" s="69" t="s">
        <v>521</v>
      </c>
      <c r="AD277" s="67" t="s">
        <v>521</v>
      </c>
      <c r="AE277" s="67" t="s">
        <v>521</v>
      </c>
      <c r="AF277" s="67" t="s">
        <v>521</v>
      </c>
      <c r="AG277" s="67" t="s">
        <v>521</v>
      </c>
      <c r="AH277" s="67" t="s">
        <v>521</v>
      </c>
      <c r="AI277" s="67" t="s">
        <v>521</v>
      </c>
      <c r="AJ277" s="67" t="s">
        <v>521</v>
      </c>
      <c r="AK277" s="67" t="s">
        <v>521</v>
      </c>
      <c r="AL277" s="68" t="s">
        <v>521</v>
      </c>
      <c r="AM277" s="69" t="s">
        <v>521</v>
      </c>
      <c r="AN277" s="67" t="s">
        <v>521</v>
      </c>
      <c r="AO277" s="67" t="s">
        <v>521</v>
      </c>
      <c r="AP277" s="67" t="s">
        <v>521</v>
      </c>
      <c r="AQ277" s="67" t="s">
        <v>521</v>
      </c>
      <c r="AR277" s="67" t="s">
        <v>521</v>
      </c>
      <c r="AS277" s="67" t="s">
        <v>521</v>
      </c>
      <c r="AT277" s="67" t="s">
        <v>521</v>
      </c>
      <c r="AU277" s="67" t="s">
        <v>521</v>
      </c>
      <c r="AV277" s="68" t="s">
        <v>521</v>
      </c>
      <c r="AW277" s="69" t="s">
        <v>521</v>
      </c>
      <c r="AX277" s="67" t="s">
        <v>521</v>
      </c>
      <c r="AY277" s="67" t="s">
        <v>521</v>
      </c>
      <c r="AZ277" s="67" t="s">
        <v>521</v>
      </c>
      <c r="BA277" s="67" t="s">
        <v>521</v>
      </c>
      <c r="BB277" s="67" t="s">
        <v>521</v>
      </c>
      <c r="BC277" s="67" t="s">
        <v>521</v>
      </c>
      <c r="BD277" s="67" t="s">
        <v>521</v>
      </c>
      <c r="BE277" s="67" t="s">
        <v>521</v>
      </c>
      <c r="BF277" s="68" t="s">
        <v>521</v>
      </c>
      <c r="BG277" s="69" t="s">
        <v>521</v>
      </c>
      <c r="BH277" s="67" t="s">
        <v>521</v>
      </c>
      <c r="BI277" s="67" t="s">
        <v>521</v>
      </c>
      <c r="BJ277" s="67" t="s">
        <v>521</v>
      </c>
      <c r="BK277" s="67" t="s">
        <v>521</v>
      </c>
      <c r="BL277" s="67" t="s">
        <v>521</v>
      </c>
      <c r="BM277" s="67" t="s">
        <v>521</v>
      </c>
      <c r="BN277" s="67" t="s">
        <v>521</v>
      </c>
      <c r="BO277" s="67" t="s">
        <v>521</v>
      </c>
      <c r="BP277" s="68" t="s">
        <v>521</v>
      </c>
      <c r="BQ277" s="70" t="s">
        <v>521</v>
      </c>
      <c r="BR277" s="67" t="s">
        <v>521</v>
      </c>
      <c r="BS277" s="67" t="s">
        <v>521</v>
      </c>
      <c r="BT277" s="67" t="s">
        <v>521</v>
      </c>
      <c r="BU277" s="67" t="s">
        <v>521</v>
      </c>
      <c r="BV277" s="67" t="s">
        <v>521</v>
      </c>
      <c r="BW277" s="67" t="s">
        <v>521</v>
      </c>
      <c r="BX277" s="67" t="s">
        <v>521</v>
      </c>
      <c r="BY277" s="67" t="s">
        <v>521</v>
      </c>
      <c r="BZ277" s="68" t="s">
        <v>521</v>
      </c>
      <c r="CA277" s="69" t="s">
        <v>521</v>
      </c>
      <c r="CB277" s="67" t="s">
        <v>521</v>
      </c>
      <c r="CC277" s="67" t="s">
        <v>521</v>
      </c>
      <c r="CD277" s="67" t="s">
        <v>521</v>
      </c>
      <c r="CE277" s="67" t="s">
        <v>521</v>
      </c>
      <c r="CF277" s="67" t="s">
        <v>521</v>
      </c>
      <c r="CG277" s="67" t="s">
        <v>520</v>
      </c>
      <c r="CH277" s="67" t="s">
        <v>520</v>
      </c>
      <c r="CI277" s="67" t="s">
        <v>520</v>
      </c>
      <c r="CJ277" s="68" t="s">
        <v>520</v>
      </c>
      <c r="CK277" s="69" t="s">
        <v>520</v>
      </c>
      <c r="CL277" s="67" t="s">
        <v>520</v>
      </c>
      <c r="CM277" s="67" t="s">
        <v>520</v>
      </c>
      <c r="CN277" s="67" t="s">
        <v>520</v>
      </c>
      <c r="CO277" s="67" t="s">
        <v>520</v>
      </c>
      <c r="CP277" s="67" t="s">
        <v>520</v>
      </c>
      <c r="CQ277" s="67" t="s">
        <v>521</v>
      </c>
      <c r="CR277" s="67" t="s">
        <v>521</v>
      </c>
      <c r="CS277" s="67" t="s">
        <v>521</v>
      </c>
      <c r="CT277" s="68" t="s">
        <v>521</v>
      </c>
      <c r="CU277" s="69" t="s">
        <v>521</v>
      </c>
      <c r="CV277" s="67" t="s">
        <v>521</v>
      </c>
      <c r="CW277" s="67" t="s">
        <v>521</v>
      </c>
      <c r="CX277" s="67" t="s">
        <v>521</v>
      </c>
      <c r="CY277" s="67" t="s">
        <v>521</v>
      </c>
      <c r="CZ277" s="67" t="s">
        <v>521</v>
      </c>
      <c r="DA277" s="67" t="s">
        <v>521</v>
      </c>
      <c r="DB277" s="67" t="s">
        <v>521</v>
      </c>
      <c r="DC277" s="67" t="s">
        <v>521</v>
      </c>
      <c r="DD277" s="68" t="s">
        <v>521</v>
      </c>
      <c r="DE277" s="69" t="s">
        <v>521</v>
      </c>
      <c r="DF277" s="71" t="s">
        <v>521</v>
      </c>
      <c r="DG277" s="67" t="s">
        <v>521</v>
      </c>
      <c r="DH277" s="67" t="s">
        <v>521</v>
      </c>
      <c r="DI277" s="67" t="s">
        <v>521</v>
      </c>
      <c r="DJ277" s="67" t="s">
        <v>521</v>
      </c>
      <c r="DK277" s="67" t="s">
        <v>521</v>
      </c>
      <c r="DL277" s="67" t="s">
        <v>521</v>
      </c>
      <c r="DM277" s="67" t="s">
        <v>521</v>
      </c>
      <c r="DN277" s="68" t="s">
        <v>521</v>
      </c>
      <c r="DO277" s="70" t="s">
        <v>521</v>
      </c>
      <c r="DP277" s="71" t="s">
        <v>521</v>
      </c>
      <c r="DQ277" s="67" t="s">
        <v>521</v>
      </c>
      <c r="DR277" s="67" t="s">
        <v>521</v>
      </c>
      <c r="DS277" s="67" t="s">
        <v>521</v>
      </c>
      <c r="DT277" s="67" t="s">
        <v>521</v>
      </c>
      <c r="DU277" s="67" t="s">
        <v>521</v>
      </c>
      <c r="DV277" s="67" t="s">
        <v>521</v>
      </c>
      <c r="DW277" s="67" t="s">
        <v>521</v>
      </c>
      <c r="DX277" s="72" t="s">
        <v>521</v>
      </c>
      <c r="DY277" s="146" t="s">
        <v>522</v>
      </c>
      <c r="DZ277" s="74">
        <v>2</v>
      </c>
      <c r="EA277" s="74">
        <v>3</v>
      </c>
      <c r="EB277" s="74">
        <v>3</v>
      </c>
      <c r="EC277" s="75">
        <v>4</v>
      </c>
      <c r="ED277" s="168" t="s">
        <v>522</v>
      </c>
      <c r="EE277" s="74">
        <f t="shared" si="534"/>
        <v>2</v>
      </c>
      <c r="EF277" s="74">
        <f t="shared" si="535"/>
        <v>6</v>
      </c>
      <c r="EG277" s="74">
        <f t="shared" si="536"/>
        <v>18</v>
      </c>
      <c r="EH277" s="77">
        <f t="shared" si="537"/>
        <v>72</v>
      </c>
      <c r="EI277" s="73">
        <v>30</v>
      </c>
      <c r="EJ277" s="74">
        <v>50</v>
      </c>
      <c r="EK277" s="74">
        <v>90</v>
      </c>
      <c r="EL277" s="74">
        <v>150</v>
      </c>
      <c r="EM277" s="75">
        <v>450</v>
      </c>
      <c r="EN277" s="78">
        <v>1</v>
      </c>
      <c r="EO277" s="79">
        <f t="shared" si="538"/>
        <v>0.83333333333333337</v>
      </c>
      <c r="EP277" s="79">
        <f t="shared" si="539"/>
        <v>0.5</v>
      </c>
      <c r="EQ277" s="79">
        <f t="shared" si="540"/>
        <v>0.27777777777777779</v>
      </c>
      <c r="ER277" s="80">
        <f t="shared" si="541"/>
        <v>0.20833333333333334</v>
      </c>
      <c r="ES277" s="128" t="s">
        <v>543</v>
      </c>
      <c r="ET277" s="82"/>
      <c r="EU277" s="83">
        <v>4</v>
      </c>
      <c r="EV277" s="146">
        <v>67</v>
      </c>
      <c r="EW277" s="147">
        <v>78</v>
      </c>
      <c r="EX277" s="147">
        <v>13</v>
      </c>
      <c r="EY277" s="147">
        <v>42</v>
      </c>
      <c r="EZ277" s="147">
        <v>65</v>
      </c>
      <c r="FA277" s="147">
        <v>26</v>
      </c>
      <c r="FB277" s="147">
        <v>49</v>
      </c>
      <c r="FC277" s="147">
        <v>57</v>
      </c>
      <c r="FD277" s="74">
        <f t="shared" si="542"/>
        <v>78</v>
      </c>
      <c r="FE277" s="84">
        <f t="shared" si="543"/>
        <v>70</v>
      </c>
      <c r="FF277" s="73">
        <f>RANK(EV277,$EV$9:$EV$497,0)</f>
        <v>211</v>
      </c>
      <c r="FG277" s="74">
        <f>RANK(EW277,$EW$9:$EW$497,0)</f>
        <v>58</v>
      </c>
      <c r="FH277" s="74">
        <f>RANK(EX277,$EX$9:$EX$497,0)</f>
        <v>371</v>
      </c>
      <c r="FI277" s="74">
        <f>RANK(EY277,$EY$9:$EY$497,0)</f>
        <v>165</v>
      </c>
      <c r="FJ277" s="74">
        <f>RANK(EZ277,$EZ$9:$EZ$497,0)</f>
        <v>38</v>
      </c>
      <c r="FK277" s="74">
        <f>RANK(FA277,$FA$9:$FA$497,0)</f>
        <v>138</v>
      </c>
      <c r="FL277" s="74">
        <f>RANK(FB277,$FB$9:$FB$497,0)</f>
        <v>175</v>
      </c>
      <c r="FM277" s="74">
        <f>RANK(FC277,$FC$9:$FC$497,0)</f>
        <v>140</v>
      </c>
      <c r="FN277" s="74">
        <f>RANK(FD277,$FD$9:$FD$497,0)</f>
        <v>173</v>
      </c>
      <c r="FO277" s="84">
        <f>RANK(FE277,$FE$9:$FE$497,0)</f>
        <v>244</v>
      </c>
      <c r="FP277" s="73">
        <f>COUNTIFS($EV$9:$EV$497,"&gt;"&amp;EV277,$ES$9:$ES$497,ES277)+1</f>
        <v>34</v>
      </c>
      <c r="FQ277" s="74">
        <f>COUNTIFS($EW$9:$EW$497,"&gt;"&amp;EW277,$ES$9:$ES$497,ES277)+1</f>
        <v>38</v>
      </c>
      <c r="FR277" s="74">
        <f>COUNTIFS($EX$9:$EX$497,"&gt;"&amp;EX277,$ES$9:$ES$497,ES277)+1</f>
        <v>55</v>
      </c>
      <c r="FS277" s="74">
        <f>COUNTIFS($EY$9:$EY$497,"&gt;"&amp;EY277,$ES$9:$ES$497,ES277)+1</f>
        <v>25</v>
      </c>
      <c r="FT277" s="74">
        <f>COUNTIFS($EZ$9:$EZ$497,"&gt;"&amp;EZ277,$ES$9:$ES$497,ES277)+1</f>
        <v>38</v>
      </c>
      <c r="FU277" s="74">
        <f>COUNTIFS($FA$9:$FA$497,"&gt;"&amp;FA277,$ES$9:$ES$497,ES277)+1</f>
        <v>34</v>
      </c>
      <c r="FV277" s="74">
        <f>COUNTIFS($FB$9:$FB$497,"&gt;"&amp;FB277,$ES$9:$ES$497,ES277)+1</f>
        <v>39</v>
      </c>
      <c r="FW277" s="74">
        <f>COUNTIFS($FC$9:$FC$497,"&gt;"&amp;FC277,$ES$9:$ES$497,ES277)+1</f>
        <v>35</v>
      </c>
      <c r="FX277" s="74">
        <f>COUNTIFS($FD$9:$FD$497,"&gt;"&amp;FD277,$ES$9:$ES$497,ES277)+1</f>
        <v>44</v>
      </c>
      <c r="FY277" s="84">
        <f>COUNTIFS($FE$9:$FE$497,"&gt;"&amp;FE277,$ES$9:$ES$497,ES277)+1</f>
        <v>48</v>
      </c>
      <c r="FZ277" s="85">
        <f t="shared" si="544"/>
        <v>0.68</v>
      </c>
      <c r="GA277" s="86">
        <f t="shared" si="545"/>
        <v>0.8</v>
      </c>
      <c r="GB277" s="86">
        <f t="shared" si="546"/>
        <v>0.13</v>
      </c>
      <c r="GC277" s="86">
        <f t="shared" si="547"/>
        <v>0.43</v>
      </c>
      <c r="GD277" s="86">
        <f t="shared" si="548"/>
        <v>0.66</v>
      </c>
      <c r="GE277" s="86">
        <f t="shared" si="549"/>
        <v>0.27</v>
      </c>
      <c r="GF277" s="86">
        <f t="shared" si="550"/>
        <v>0.5</v>
      </c>
      <c r="GG277" s="86">
        <f t="shared" si="551"/>
        <v>0.57999999999999996</v>
      </c>
      <c r="GH277" s="86">
        <f t="shared" si="552"/>
        <v>0.8</v>
      </c>
      <c r="GI277" s="87">
        <f t="shared" si="553"/>
        <v>0.71</v>
      </c>
      <c r="GJ277" s="85">
        <f>ROUND(((FZ277-AVERAGE(FZ$9:FZ$497))/STDEVP(FZ$9:FZ$497)*10+50),2)</f>
        <v>38.840000000000003</v>
      </c>
      <c r="GK277" s="86">
        <f>ROUND(((GA277-AVERAGE(GA$9:GA$497))/STDEVP(GA$9:GA$497)*10+50),2)</f>
        <v>53.27</v>
      </c>
      <c r="GL277" s="86">
        <f>ROUND(((GB277-AVERAGE(GB$9:GB$497))/STDEVP(GB$9:GB$497)*10+50),2)</f>
        <v>32.99</v>
      </c>
      <c r="GM277" s="86">
        <f>ROUND(((GC277-AVERAGE(GC$9:GC$497))/STDEVP(GC$9:GC$497)*10+50),2)</f>
        <v>45.18</v>
      </c>
      <c r="GN277" s="86">
        <f>ROUND(((GD277-AVERAGE(GD$9:GD$497))/STDEVP(GD$9:GD$497)*10+50),2)</f>
        <v>59.17</v>
      </c>
      <c r="GO277" s="86">
        <f>ROUND(((GE277-AVERAGE(GE$9:GE$497))/STDEVP(GE$9:GE$497)*10+50),2)</f>
        <v>47.15</v>
      </c>
      <c r="GP277" s="86">
        <f>ROUND(((GF277-AVERAGE(GF$9:GF$497))/STDEVP(GF$9:GF$497)*10+50),2)</f>
        <v>45.75</v>
      </c>
      <c r="GQ277" s="86">
        <f>ROUND(((GG277-AVERAGE(GG$9:GG$497))/STDEVP(GG$9:GG$497)*10+50),2)</f>
        <v>48.4</v>
      </c>
      <c r="GR277" s="86">
        <f>ROUND(((GH277-AVERAGE(GH$9:GH$497))/STDEVP(GH$9:GH$497)*10+50),2)</f>
        <v>43.63</v>
      </c>
      <c r="GS277" s="87">
        <f>ROUND(((GI277-AVERAGE(GI$9:GI$497))/STDEVP(GI$9:GI$497)*10+50),2)</f>
        <v>39.42</v>
      </c>
      <c r="GT277" s="73">
        <f>RANK(GJ277,$GJ$9:$GJ$497,0)</f>
        <v>373</v>
      </c>
      <c r="GU277" s="74">
        <f>RANK(GK277,$GK$9:$GK$497,0)</f>
        <v>149</v>
      </c>
      <c r="GV277" s="74">
        <f>RANK(GL277,$GL$9:$GL$497,0)</f>
        <v>427</v>
      </c>
      <c r="GW277" s="74">
        <f>RANK(GM277,$GM$9:$GM$497,0)</f>
        <v>295</v>
      </c>
      <c r="GX277" s="74">
        <f>RANK(GN277,$GN$9:$GN$497,0)</f>
        <v>78</v>
      </c>
      <c r="GY277" s="74">
        <f>RANK(GO277,$GO$9:$GO$497,0)</f>
        <v>210</v>
      </c>
      <c r="GZ277" s="74">
        <f>RANK(GP277,$GP$9:$GP$497,0)</f>
        <v>268</v>
      </c>
      <c r="HA277" s="74">
        <f>RANK(GQ277,$GQ$9:$GQ$497,0)</f>
        <v>240</v>
      </c>
      <c r="HB277" s="74">
        <f>RANK(GR277,$GR$9:$GR$497,0)</f>
        <v>304</v>
      </c>
      <c r="HC277" s="84">
        <f>RANK(GS277,$GS$9:$GS$497,0)</f>
        <v>394</v>
      </c>
      <c r="HD277" s="85">
        <f>ROUND(AVERAGEIF($ES$9:$ES$497,$ES277,$FZ$9:$FZ$497),2)</f>
        <v>0.86</v>
      </c>
      <c r="HE277" s="86">
        <f>ROUND(AVERAGEIF($ES$9:$ES$497,$ES277,$GA$9:$GA$497),2)</f>
        <v>1.0900000000000001</v>
      </c>
      <c r="HF277" s="86">
        <f>ROUND(AVERAGEIF($ES$9:$ES$497,$ES277,$GB$9:$GB$497),2)</f>
        <v>0.28999999999999998</v>
      </c>
      <c r="HG277" s="86">
        <f>ROUND(AVERAGEIF($ES$9:$ES$497,$ES277,$GC$9:$GC$497),2)</f>
        <v>0.42</v>
      </c>
      <c r="HH277" s="86">
        <f>ROUND(AVERAGEIF($ES$9:$ES$497,$ES277,$GD$9:$GD$497),2)</f>
        <v>0.86</v>
      </c>
      <c r="HI277" s="86">
        <f>ROUND(AVERAGEIF($ES$9:$ES$497,$ES277,$GE$9:$GE$497),2)</f>
        <v>0.3</v>
      </c>
      <c r="HJ277" s="86">
        <f>ROUND(AVERAGEIF($ES$9:$ES$497,$ES277,$GF$9:$GF$497),2)</f>
        <v>0.67</v>
      </c>
      <c r="HK277" s="86">
        <f>ROUND(AVERAGEIF($ES$9:$ES$497,$ES277,$GG$9:$GG$497),2)</f>
        <v>0.73</v>
      </c>
      <c r="HL277" s="86">
        <f>ROUND(AVERAGEIF($ES$9:$ES$497,$ES277,$GH$9:$GH$497),2)</f>
        <v>1.1399999999999999</v>
      </c>
      <c r="HM277" s="87">
        <f>ROUND(AVERAGEIF($ES$9:$ES$497,$ES277,$GI$9:$GI$497),2)</f>
        <v>1.01</v>
      </c>
      <c r="HN277" s="88">
        <f t="shared" si="554"/>
        <v>-0.17999999999999994</v>
      </c>
      <c r="HO277" s="89">
        <f t="shared" si="555"/>
        <v>-0.29000000000000004</v>
      </c>
      <c r="HP277" s="89">
        <f t="shared" si="556"/>
        <v>-0.15999999999999998</v>
      </c>
      <c r="HQ277" s="89">
        <f t="shared" si="557"/>
        <v>1.0000000000000009E-2</v>
      </c>
      <c r="HR277" s="89">
        <f t="shared" si="558"/>
        <v>-0.19999999999999996</v>
      </c>
      <c r="HS277" s="89">
        <f t="shared" si="559"/>
        <v>-2.9999999999999971E-2</v>
      </c>
      <c r="HT277" s="89">
        <f t="shared" si="560"/>
        <v>-0.17000000000000004</v>
      </c>
      <c r="HU277" s="89">
        <f t="shared" si="561"/>
        <v>-0.15000000000000002</v>
      </c>
      <c r="HV277" s="89">
        <f t="shared" si="562"/>
        <v>-0.33999999999999986</v>
      </c>
      <c r="HW277" s="90">
        <f t="shared" si="563"/>
        <v>-0.30000000000000004</v>
      </c>
      <c r="HX277" s="73">
        <f>COUNTIFS($FZ$9:$FZ$497,"&gt;"&amp;FZ277,$ES$9:$ES$497,$ES277)+1</f>
        <v>68</v>
      </c>
      <c r="HY277" s="74">
        <f>COUNTIFS($GA$9:$GA$497,"&gt;"&amp;GA277,$ES$9:$ES$497,$ES277)+1</f>
        <v>73</v>
      </c>
      <c r="HZ277" s="74">
        <f>COUNTIFS($GB$9:$GB$497,"&gt;"&amp;GB277,$ES$9:$ES$497,$ES277)+1</f>
        <v>77</v>
      </c>
      <c r="IA277" s="74">
        <f>COUNTIFS($GC$9:$GC$497,"&gt;"&amp;GC277,$ES$9:$ES$497,$ES277)+1</f>
        <v>44</v>
      </c>
      <c r="IB277" s="74">
        <f>COUNTIFS($GD$9:$GD$497,"&gt;"&amp;GD277,$ES$9:$ES$497,$ES277)+1</f>
        <v>70</v>
      </c>
      <c r="IC277" s="74">
        <f>COUNTIFS($GE$9:$GE$497,"&gt;"&amp;GE277,$ES$9:$ES$497,$ES277)+1</f>
        <v>51</v>
      </c>
      <c r="ID277" s="74">
        <f>COUNTIFS($GF$9:$GF$497,"&gt;"&amp;GF277,$ES$9:$ES$497,$ES277)+1</f>
        <v>67</v>
      </c>
      <c r="IE277" s="74">
        <f>COUNTIFS($GG$9:$GG$497,"&gt;"&amp;GG277,$ES$9:$ES$497,$ES277)+1</f>
        <v>74</v>
      </c>
      <c r="IF277" s="74">
        <f>COUNTIFS($GH$9:$GH$497,"&gt;"&amp;GH277,$ES$9:$ES$497,$ES277)+1</f>
        <v>79</v>
      </c>
      <c r="IG277" s="84">
        <f>COUNTIFS($GI$9:$GI$497,"&gt;"&amp;GI277,$ES$9:$ES$497,$ES277)+1</f>
        <v>85</v>
      </c>
      <c r="IH277" s="148"/>
      <c r="II277" s="149"/>
      <c r="IJ277" s="149"/>
      <c r="IK277" s="149"/>
      <c r="IL277" s="149"/>
      <c r="IM277" s="150"/>
      <c r="IN277" s="151"/>
      <c r="IO277" s="152"/>
      <c r="IP277" s="153"/>
      <c r="IQ277" s="149"/>
      <c r="IR277" s="149"/>
      <c r="IS277" s="149"/>
      <c r="IT277" s="149"/>
      <c r="IU277" s="149"/>
      <c r="IV277" s="149"/>
      <c r="IW277" s="154"/>
      <c r="IX277" s="151"/>
      <c r="IY277" s="149"/>
      <c r="IZ277" s="149"/>
      <c r="JA277" s="149"/>
      <c r="JB277" s="149"/>
      <c r="JC277" s="149"/>
      <c r="JD277" s="149"/>
      <c r="JE277" s="155"/>
      <c r="JF277" s="153"/>
      <c r="JG277" s="149"/>
      <c r="JH277" s="149"/>
      <c r="JI277" s="149"/>
      <c r="JJ277" s="149"/>
      <c r="JK277" s="149"/>
      <c r="JL277" s="149"/>
      <c r="JM277" s="154"/>
      <c r="JN277" s="151"/>
      <c r="JO277" s="149"/>
      <c r="JP277" s="149"/>
      <c r="JQ277" s="149"/>
      <c r="JR277" s="149"/>
      <c r="JS277" s="149"/>
      <c r="JT277" s="149"/>
      <c r="JU277" s="149"/>
      <c r="JV277" s="149"/>
      <c r="JW277" s="149"/>
      <c r="JX277" s="149"/>
      <c r="JY277" s="149"/>
      <c r="JZ277" s="155"/>
      <c r="KA277" s="151"/>
      <c r="KB277" s="149"/>
      <c r="KC277" s="149"/>
      <c r="KD277" s="149"/>
      <c r="KE277" s="155"/>
      <c r="KF277" s="153"/>
      <c r="KG277" s="149"/>
      <c r="KH277" s="149"/>
      <c r="KI277" s="149"/>
      <c r="KJ277" s="149"/>
      <c r="KK277" s="156"/>
      <c r="KL277" s="149"/>
      <c r="KM277" s="149"/>
      <c r="KN277" s="149"/>
      <c r="KO277" s="149"/>
      <c r="KP277" s="149"/>
      <c r="KQ277" s="149"/>
      <c r="KR277" s="149"/>
      <c r="KS277" s="154"/>
      <c r="KT277" s="154"/>
      <c r="KU277" s="154"/>
      <c r="KV277" s="154"/>
      <c r="KW277" s="151"/>
      <c r="KX277" s="149"/>
      <c r="KY277" s="149"/>
      <c r="KZ277" s="149"/>
      <c r="LA277" s="149"/>
      <c r="LB277" s="149"/>
      <c r="LC277" s="154"/>
      <c r="LD277" s="151"/>
      <c r="LE277" s="152"/>
      <c r="LF277" s="157"/>
      <c r="LG277" s="158"/>
      <c r="LH277" s="151"/>
      <c r="LI277" s="149"/>
      <c r="LJ277" s="147"/>
      <c r="LK277" s="147"/>
      <c r="LL277" s="147"/>
      <c r="LM277" s="159"/>
      <c r="LN277" s="153"/>
      <c r="LO277" s="149"/>
      <c r="LP277" s="149"/>
      <c r="LQ277" s="149"/>
      <c r="LR277" s="154"/>
      <c r="LS277" s="151"/>
      <c r="LT277" s="149"/>
      <c r="LU277" s="149"/>
      <c r="LV277" s="149"/>
      <c r="LW277" s="149"/>
      <c r="LX277" s="149"/>
      <c r="LY277" s="149"/>
      <c r="LZ277" s="149"/>
      <c r="MA277" s="155"/>
      <c r="MB277" s="153"/>
      <c r="MC277" s="149"/>
      <c r="MD277" s="149"/>
      <c r="ME277" s="149"/>
      <c r="MF277" s="149"/>
      <c r="MG277" s="149"/>
      <c r="MH277" s="149"/>
      <c r="MI277" s="149"/>
      <c r="MJ277" s="149"/>
      <c r="MK277" s="149"/>
      <c r="ML277" s="149"/>
      <c r="MM277" s="149"/>
      <c r="MN277" s="156"/>
      <c r="MO277" s="156"/>
      <c r="MP277" s="154"/>
      <c r="MQ277" s="151"/>
      <c r="MR277" s="149"/>
      <c r="MS277" s="149"/>
      <c r="MT277" s="149"/>
      <c r="MU277" s="149"/>
      <c r="MV277" s="156"/>
      <c r="MW277" s="149"/>
      <c r="MX277" s="149"/>
      <c r="MY277" s="149"/>
      <c r="MZ277" s="149"/>
      <c r="NA277" s="149"/>
      <c r="NB277" s="149"/>
      <c r="NC277" s="149"/>
      <c r="ND277" s="154"/>
      <c r="NE277" s="154"/>
      <c r="NF277" s="154"/>
      <c r="NG277" s="154"/>
      <c r="NH277" s="151"/>
      <c r="NI277" s="149"/>
      <c r="NJ277" s="149"/>
      <c r="NK277" s="149"/>
      <c r="NL277" s="149"/>
      <c r="NM277" s="149"/>
      <c r="NN277" s="94"/>
      <c r="NO277" s="151"/>
      <c r="NP277" s="160"/>
      <c r="NQ277" s="145" t="s">
        <v>1186</v>
      </c>
      <c r="NR277" s="199" t="s">
        <v>1190</v>
      </c>
      <c r="NS277" s="199"/>
      <c r="NT277" s="199"/>
      <c r="NU277" s="199"/>
      <c r="NV277" s="135"/>
      <c r="NW277" s="102" t="s">
        <v>882</v>
      </c>
      <c r="NX277" s="136" t="s">
        <v>1191</v>
      </c>
      <c r="NY277" s="138" t="s">
        <v>2116</v>
      </c>
      <c r="NZ277" s="136" t="s">
        <v>2091</v>
      </c>
      <c r="OA277" s="137"/>
      <c r="OB277" s="137"/>
      <c r="OC277" s="137"/>
      <c r="OD277" s="108">
        <f t="shared" si="564"/>
        <v>72</v>
      </c>
      <c r="OE277" s="109">
        <v>7</v>
      </c>
      <c r="OF277" s="110">
        <f t="shared" si="565"/>
        <v>30</v>
      </c>
      <c r="OG277" s="109">
        <v>7</v>
      </c>
      <c r="OH277" s="111">
        <f>ROUND(AVERAGEIF($ES$9:$ES$497,$ES277,EV$9:EV$497),0)</f>
        <v>57</v>
      </c>
      <c r="OI277" s="112">
        <f>ROUND(AVERAGEIF($ES$9:$ES$497,$ES277,EW$9:EW$497),0)</f>
        <v>69</v>
      </c>
      <c r="OJ277" s="112">
        <f>ROUND(AVERAGEIF($ES$9:$ES$497,$ES277,EX$9:EX$497),0)</f>
        <v>17</v>
      </c>
      <c r="OK277" s="112">
        <f>ROUND(AVERAGEIF($ES$9:$ES$497,$ES277,EY$9:EY$497),0)</f>
        <v>30</v>
      </c>
      <c r="OL277" s="112">
        <f>ROUND(AVERAGEIF($ES$9:$ES$497,$ES277,EZ$9:EZ$497),0)</f>
        <v>58</v>
      </c>
      <c r="OM277" s="112">
        <f>ROUND(AVERAGEIF($ES$9:$ES$497,$ES277,FA$9:FA$497),0)</f>
        <v>21</v>
      </c>
      <c r="ON277" s="112">
        <f>ROUND(AVERAGEIF($ES$9:$ES$497,$ES277,FB$9:FB$497),0)</f>
        <v>45</v>
      </c>
      <c r="OO277" s="112">
        <f>ROUND(AVERAGEIF($ES$9:$ES$497,$ES277,FC$9:FC$497),0)</f>
        <v>49</v>
      </c>
      <c r="OP277" s="112">
        <f>ROUND(AVERAGEIF($ES$9:$ES$497,$ES277,FD$9:FD$497),0)</f>
        <v>75</v>
      </c>
      <c r="OQ277" s="113">
        <f>ROUND(AVERAGEIF($ES$9:$ES$497,$ES277,FE$9:FE$497),0)</f>
        <v>66</v>
      </c>
      <c r="OR277" s="114">
        <f>ROUND(EV277/MAX(EV$9:EV$497)*100,0)</f>
        <v>38</v>
      </c>
      <c r="OS277" s="115">
        <f>ROUND(EW277/MAX(EW$9:EW$497)*100,0)</f>
        <v>61</v>
      </c>
      <c r="OT277" s="115">
        <f>ROUND(EX277/MAX(EX$9:EX$497)*100,0)</f>
        <v>11</v>
      </c>
      <c r="OU277" s="115">
        <f>ROUND(EY277/MAX(EY$9:EY$497)*100,0)</f>
        <v>28</v>
      </c>
      <c r="OV277" s="115">
        <f>ROUND(EZ277/MAX(EZ$9:EZ$497)*100,0)</f>
        <v>52</v>
      </c>
      <c r="OW277" s="115">
        <f>ROUND(FA277/MAX(FA$9:FA$497)*100,0)</f>
        <v>23</v>
      </c>
      <c r="OX277" s="115">
        <f>ROUND(FB277/MAX(FB$9:FB$497)*100,0)</f>
        <v>37</v>
      </c>
      <c r="OY277" s="116">
        <f>ROUND(FC277/MAX(FC$9:FC$497)*100,0)</f>
        <v>39</v>
      </c>
      <c r="OZ277" s="115">
        <f>ROUND(FD277/MAX(FD$9:FD$497)*100,0)</f>
        <v>53</v>
      </c>
      <c r="PA277" s="117">
        <f>ROUND(FE277/MAX(FE$9:FE$497)*100,0)</f>
        <v>29</v>
      </c>
      <c r="PB277" s="118">
        <f t="shared" si="566"/>
        <v>372</v>
      </c>
      <c r="PC277" s="115">
        <f t="shared" si="567"/>
        <v>495</v>
      </c>
      <c r="PD277" s="115">
        <f t="shared" si="568"/>
        <v>528</v>
      </c>
      <c r="PE277" s="115">
        <f t="shared" si="569"/>
        <v>450</v>
      </c>
      <c r="PF277" s="115">
        <f t="shared" si="570"/>
        <v>403</v>
      </c>
      <c r="PG277" s="119">
        <f t="shared" si="571"/>
        <v>360</v>
      </c>
      <c r="PH277" s="118">
        <f>ROUND(PB277/MAX(PB$9:PB$497)*100,0)</f>
        <v>44</v>
      </c>
      <c r="PI277" s="115">
        <f>ROUND(PC277/MAX(PC$9:PC$497)*100,0)</f>
        <v>59</v>
      </c>
      <c r="PJ277" s="115">
        <f>ROUND(PD277/MAX(PD$9:PD$497)*100,0)</f>
        <v>56</v>
      </c>
      <c r="PK277" s="115">
        <f>ROUND(PE277/MAX(PE$9:PE$497)*100,0)</f>
        <v>45</v>
      </c>
      <c r="PL277" s="115">
        <f>ROUND(PF277/MAX(PF$9:PF$497)*100,0)</f>
        <v>57</v>
      </c>
      <c r="PM277" s="119">
        <f>ROUND(PG277/MAX(PG$9:PG$497)*100,0)</f>
        <v>53</v>
      </c>
      <c r="PN277" s="118">
        <f>RANK(PH277,PH$9:PH$497,0)</f>
        <v>217</v>
      </c>
      <c r="PO277" s="115">
        <f>RANK(PI277,PI$9:PI$497,0)</f>
        <v>75</v>
      </c>
      <c r="PP277" s="115">
        <f>RANK(PJ277,PJ$9:PJ$497,0)</f>
        <v>168</v>
      </c>
      <c r="PQ277" s="115">
        <f>RANK(PK277,PK$9:PK$497,0)</f>
        <v>204</v>
      </c>
      <c r="PR277" s="115">
        <f>RANK(PL277,PL$9:PL$497,0)</f>
        <v>159</v>
      </c>
      <c r="PS277" s="119">
        <f>RANK(PM277,PM$9:PM$497,0)</f>
        <v>149</v>
      </c>
      <c r="PT277" s="120">
        <f>ROUND(FZ277/MAX(FZ$9:FZ$497)*100,0)</f>
        <v>37</v>
      </c>
      <c r="PU277" s="115">
        <f>ROUND(GA277/MAX(GA$9:GA$497)*100,0)</f>
        <v>45</v>
      </c>
      <c r="PV277" s="115">
        <f>ROUND(GB277/MAX(GB$9:GB$497)*100,0)</f>
        <v>9</v>
      </c>
      <c r="PW277" s="115">
        <f>ROUND(GC277/MAX(GC$9:GC$497)*100,0)</f>
        <v>34</v>
      </c>
      <c r="PX277" s="115">
        <f>ROUND(GD277/MAX(GD$9:GD$497)*100,0)</f>
        <v>37</v>
      </c>
      <c r="PY277" s="115">
        <f>ROUND(GE277/MAX(GE$9:GE$497)*100,0)</f>
        <v>16</v>
      </c>
      <c r="PZ277" s="115">
        <f>ROUND(GF277/MAX(GF$9:GF$497)*100,0)</f>
        <v>23</v>
      </c>
      <c r="QA277" s="116">
        <f>ROUND(GG277/MAX(GG$9:GG$497)*100,0)</f>
        <v>32</v>
      </c>
      <c r="QB277" s="115">
        <f>ROUND(GH277/MAX(GH$9:GH$497)*100,0)</f>
        <v>36</v>
      </c>
      <c r="QC277" s="121">
        <f>ROUND(GI277/MAX(GI$9:GI$497)*100,0)</f>
        <v>23</v>
      </c>
      <c r="QD277" s="120">
        <f>ROUND(AVERAGEIF($ES$9:$ES$497,$ES277,PT$9:PT$497),0)</f>
        <v>47</v>
      </c>
      <c r="QE277" s="120">
        <f>ROUND(AVERAGEIF($ES$9:$ES$497,$ES277,PU$9:PU$497),0)</f>
        <v>61</v>
      </c>
      <c r="QF277" s="120">
        <f>ROUND(AVERAGEIF($ES$9:$ES$497,$ES277,PV$9:PV$497),0)</f>
        <v>21</v>
      </c>
      <c r="QG277" s="120">
        <f>ROUND(AVERAGEIF($ES$9:$ES$497,$ES277,PW$9:PW$497),0)</f>
        <v>34</v>
      </c>
      <c r="QH277" s="120">
        <f>ROUND(AVERAGEIF($ES$9:$ES$497,$ES277,PX$9:PX$497),0)</f>
        <v>48</v>
      </c>
      <c r="QI277" s="120">
        <f>ROUND(AVERAGEIF($ES$9:$ES$497,$ES277,PY$9:PY$497),0)</f>
        <v>18</v>
      </c>
      <c r="QJ277" s="120">
        <f>ROUND(AVERAGEIF($ES$9:$ES$497,$ES277,PZ$9:PZ$497),0)</f>
        <v>31</v>
      </c>
      <c r="QK277" s="120">
        <f>ROUND(AVERAGEIF($ES$9:$ES$497,$ES277,QA$9:QA$497),0)</f>
        <v>40</v>
      </c>
      <c r="QL277" s="120">
        <f>ROUND(AVERAGEIF($ES$9:$ES$497,$ES277,QB$9:QB$497),0)</f>
        <v>51</v>
      </c>
      <c r="QM277" s="120">
        <f>ROUND(AVERAGEIF($ES$9:$ES$497,$ES277,QC$9:QC$497),0)</f>
        <v>32</v>
      </c>
      <c r="QN277" s="114">
        <f t="shared" si="572"/>
        <v>312</v>
      </c>
      <c r="QO277" s="115">
        <f t="shared" si="573"/>
        <v>424</v>
      </c>
      <c r="QP277" s="115">
        <f t="shared" si="574"/>
        <v>460</v>
      </c>
      <c r="QQ277" s="115">
        <f t="shared" si="575"/>
        <v>408</v>
      </c>
      <c r="QR277" s="115">
        <f t="shared" si="576"/>
        <v>429</v>
      </c>
      <c r="QS277" s="119">
        <f t="shared" si="577"/>
        <v>319</v>
      </c>
      <c r="QT277" s="114">
        <f>ROUND((QN277-MIN(QN$9:QN$497))/(MAX(QN$9:QN$497)-MIN(QN$9:QN$497))*100,0)</f>
        <v>13</v>
      </c>
      <c r="QU277" s="115">
        <f>ROUND((QO277-MIN(QO$9:QO$497))/(MAX(QO$9:QO$497)-MIN(QO$9:QO$497))*100,0)</f>
        <v>31</v>
      </c>
      <c r="QV277" s="115">
        <f>ROUND((QP277-MIN(QP$9:QP$497))/(MAX(QP$9:QP$497)-MIN(QP$9:QP$497))*100,0)</f>
        <v>16</v>
      </c>
      <c r="QW277" s="115">
        <f>ROUND((QQ277-MIN(QQ$9:QQ$497))/(MAX(QQ$9:QQ$497)-MIN(QQ$9:QQ$497))*100,0)</f>
        <v>15</v>
      </c>
      <c r="QX277" s="115">
        <f>ROUND((QR277-MIN(QR$9:QR$497))/(MAX(QR$9:QR$497)-MIN(QR$9:QR$497))*100,0)</f>
        <v>32</v>
      </c>
      <c r="QY277" s="115">
        <f>ROUND((QS277-MIN(QS$9:QS$497))/(MAX(QS$9:QS$497)-MIN(QS$9:QS$497))*100,0)</f>
        <v>29</v>
      </c>
      <c r="QZ277" s="114">
        <f>RANK(QN277,QN$9:QN$497,0)</f>
        <v>421</v>
      </c>
      <c r="RA277" s="115">
        <f>RANK(QO277,QO$9:QO$497,0)</f>
        <v>149</v>
      </c>
      <c r="RB277" s="115">
        <f>RANK(QP277,QP$9:QP$497,0)</f>
        <v>381</v>
      </c>
      <c r="RC277" s="115">
        <f>RANK(QQ277,QQ$9:QQ$497,0)</f>
        <v>410</v>
      </c>
      <c r="RD277" s="115">
        <f>RANK(QR277,QR$9:QR$497,0)</f>
        <v>343</v>
      </c>
      <c r="RE277" s="115">
        <f>RANK(QS277,QS$9:QS$497,0)</f>
        <v>302</v>
      </c>
      <c r="RF277" s="122"/>
      <c r="RG277" s="115">
        <f>($RH$3*(IH277+IJ277)*100*100/MAX(EX$9:EX$497)*$RO$3) +($RH$3*(II277+IJ277)*100*100/MAX(EX$9:EX$497)*$RO$4) + ($RH$3*IK277*100*100/MAX(EX$9:EX$497)*0.098)</f>
        <v>0</v>
      </c>
      <c r="RH277" s="115">
        <f>($RH$4*IL277*100*100/MAX(EZ$9:EZ$497))*$RQ$3</f>
        <v>0</v>
      </c>
      <c r="RI277" s="115">
        <f>($RH$3*IM277*100*100/MAX(EY$9:EY$497))*$RQ$4</f>
        <v>0</v>
      </c>
      <c r="RJ277" s="115">
        <f>($RH$3*IN277*100*100/MAX(EX$9:EX$497))</f>
        <v>0</v>
      </c>
      <c r="RK277" s="115">
        <f>($RH$4*IO277*100*100/MAX(EZ$9:EZ$497))*$RQ$3</f>
        <v>0</v>
      </c>
      <c r="RL277" s="115">
        <f>(($RL$4*IP277*100*((100/MAX(EX$9:EX$497)+100/MAX(EZ$9:EZ$497))/2))+($RL$4*IQ277*100*((100/MAX(EX$9:EX$497)+100/MAX(EZ$9:EZ$497))/2))+($RL$4*IR277*100*((100/MAX(EX$9:EX$497)+100/MAX(EZ$9:EZ$497))/2))+($RL$4*IS277*100*((100/MAX(EX$9:EX$497)+100/MAX(EZ$9:EZ$497))/2))+($RL$4*IT277*100*((100/MAX(EX$9:EX$497)+100/MAX(EZ$9:EZ$497))/2))+($RL$4*IU277*100*((100/MAX(EX$9:EX$497)+100/MAX(EZ$9:EZ$497))/2))+($RL$4*IV277*100*((100/MAX(EX$9:EX$497)+100/MAX(EZ$9:EZ$497))/2))+($RL$4*IW277*100*((100/MAX(EX$9:EX$497)+100/MAX(EZ$9:EZ$497))/2)))*$RS$3</f>
        <v>0</v>
      </c>
      <c r="RM277" s="115">
        <f>(($RH$3*IX277*100*100/MAX(EX$9:EX$497))+($RH$3*IY277*100*100/MAX(EX$9:EX$497))+($RH$3*IZ277*100*100/MAX(EX$9:EX$497))+($RH$3*JA277*100*100/MAX(EX$9:EX$497))+($RH$3*JB277*100*100/MAX(EX$9:EX$497))+($RH$3*JC277*100*100/MAX(EX$9:EX$497))+($RH$3*JD277*100*100/MAX(EX$9:EX$497))+($RH$3*JE277*100*100/MAX(EX$9:EX$497)))*$RS$4</f>
        <v>0</v>
      </c>
      <c r="RN277" s="115">
        <f>(($RH$4*JF277*100*100/MAX(EZ$9:EZ$497)) + ($RH$4*JG277*100*100/MAX(EZ$9:EZ$497)) + ($RH$4*JH277*100*100/MAX(EZ$9:EZ$497)) + ($RH$4*JI277*100*100/MAX(EZ$9:EZ$497)) + ($RH$4*JJ277*100*100/MAX(EZ$9:EZ$497)) + ($RH$4*JK277*100*100/MAX(EZ$9:EZ$497)) + ($RH$4*JL277*100*100/MAX(EZ$9:EZ$497)) + ($RH$4*JM277*100*100/MAX(EZ$9:EZ$497)))*$RU$3</f>
        <v>0</v>
      </c>
      <c r="RO277" s="115">
        <f>(($RL$4*JN277*100*((100/MAX(EX$9:EX$497)+100/MAX(EZ$9:EZ$497))/2))+($RL$4*JO277*100*((100/MAX(EX$9:EX$497)+100/MAX(EZ$9:EZ$497))/2))+($RL$4*JP277*100*((100/MAX(EX$9:EX$497)+100/MAX(EZ$9:EZ$497))/2))+($RL$4*JQ277*100*((100/MAX(EX$9:EX$497)+100/MAX(EZ$9:EZ$497))/2))+($RL$4*JR277*100*((100/MAX(EX$9:EX$497)+100/MAX(EZ$9:EZ$497))/2))+($RL$4*JS277*100*((100/MAX(EX$9:EX$497)+100/MAX(EZ$9:EZ$497))/2))+($RL$4*JT277*100*((100/MAX(EX$9:EX$497)+100/MAX(EZ$9:EZ$497))/2))+($RL$4*JU277*100*((100/MAX(EX$9:EX$497)+100/MAX(EZ$9:EZ$497))/2))+($RL$4*JV277*100*((100/MAX(EX$9:EX$497)+100/MAX(EZ$9:EZ$497))/2))+($RL$4*JW277*100*((100/MAX(EX$9:EX$497)+100/MAX(EZ$9:EZ$497))/2))+($RL$4*JX277*100*((100/MAX(EX$9:EX$497)+100/MAX(EZ$9:EZ$497))/2))+($RL$4*JY277*100*((100/MAX(EX$9:EX$497)+100/MAX(EZ$9:EZ$497))/2))+($RL$4*JZ277*100*((100/MAX(EX$9:EX$497)+100/MAX(EZ$9:EZ$497))/2)))*$RW$3/2</f>
        <v>0</v>
      </c>
      <c r="RP277" s="119">
        <f>($RJ$3*KA277*100*100/MAX(FA$9:FA$497)) + ($RJ$3*KB277*100*100/MAX(FA$9:FA$497)/2) + ($RJ$3*KC277*100*100/MAX(FA$9:FA$497)/2) + ($RJ$3*KD277*100*100/MAX(FA$9:FA$497)/4) + ($RJ$3*KE277*100*100/MAX(FA$9:FA$497)/4)</f>
        <v>0</v>
      </c>
      <c r="RQ277" s="118">
        <f>($RL$4*KF277*100*((100/MAX(EX$9:EX$497)+100/MAX(EZ$9:EZ$497)))) * ($RO$3/2) + (($RL$4*KG277*100*((100/MAX(EX$9:EX$497)+100/MAX(EZ$9:EZ$497))))+($RL$4*KH277*100*((100/MAX(EX$9:EX$497)+100/MAX(EZ$9:EZ$497))))+($RL$4*KI277*100*((100/MAX(EX$9:EX$497)+100/MAX(EZ$9:EZ$497))))+($RL$4*KJ277*100*((100/MAX(EX$9:EX$497)+100/MAX(EZ$9:EZ$497))))+($RL$4*KK277*100*((100/MAX(EX$9:EX$497)+100/MAX(EZ$9:EZ$497))))+($RL$4*KL277*100*((100/MAX(EX$9:EX$497)+100/MAX(EZ$9:EZ$497))))+($RL$4*KM277*100*((100/MAX(EX$9:EX$497)+100/MAX(EZ$9:EZ$497))))+($RL$4*KN277*100*((100/MAX(EX$9:EX$497)+100/MAX(EZ$9:EZ$497))))+($RL$4*KO277*100*((100/MAX(EX$9:EX$497)+100/MAX(EZ$9:EZ$497))))+($RL$4*KP277*100*((100/MAX(EX$9:EX$497)+100/MAX(EZ$9:EZ$497))))+($RL$4*KQ277*100*((100/MAX(EX$9:EX$497)+100/MAX(EZ$9:EZ$497))))+($RL$4*KR277*100*((100/MAX(EX$9:EX$497)+100/MAX(EZ$9:EZ$497))))+($RL$4*KS277*100*((100/MAX(EX$9:EX$497)+100/MAX(EZ$9:EZ$497))))+($RL$4*KV277*100*((100/MAX(EX$9:EX$497)+100/MAX(EZ$9:EZ$497))))) * (($RO$3+$RO$4)/6)</f>
        <v>0</v>
      </c>
      <c r="RR277" s="115">
        <f>(($RL$4*KW277*100*((100/MAX(EX$9:EX$497)+100/MAX(EZ$9:EZ$497))))) * ($RO$3/2) + (($RL$4*KX277*100*((100/MAX(EX$9:EX$497)+100/MAX(EZ$9:EZ$497))))+($RL$4*KY277*100*((100/MAX(EX$9:EX$497)+100/MAX(EZ$9:EZ$497))))+($RL$4*KZ277*100*((100/MAX(EX$9:EX$497)+100/MAX(EZ$9:EZ$497))))+($RL$4*LA277*100*((100/MAX(EX$9:EX$497)+100/MAX(EZ$9:EZ$497))))+($RL$4*LB277*100*((100/MAX(EX$9:EX$497)+100/MAX(EZ$9:EZ$497))))+($RL$4*LC277*100*((100/MAX(EX$9:EX$497)+100/MAX(EZ$9:EZ$497))))) * (($RO$3+$RO$4)/6)</f>
        <v>0</v>
      </c>
      <c r="RS277" s="119">
        <f>(($RL$4*LD277*100*((100/MAX(EX$9:EX$497)+100/MAX(EZ$9:EZ$497))))+($RL$4*LE277*100*((100/MAX(EX$9:EX$497)+100/MAX(EZ$9:EZ$497))))) * (($RO$3+$RO$4)/6)</f>
        <v>0</v>
      </c>
      <c r="RT277" s="118">
        <f>($RJ$4*LH277*100*(100/MAX(EV$9:EV$497)))+($RJ$4*LI277*100*(100/MAX(EV$9:EV$497)))</f>
        <v>0</v>
      </c>
      <c r="RU277" s="119">
        <f>($RJ$4*LJ277*(100/MAX(EV$9:EV$497)))/2 + ($RL$3*LK277*(100/MAX(EW$9:EW$497))) + ($RJ$4*LL277*(100/MAX(EV$9:EV$497)))/4 + ($RL$3*LM277*(100/MAX(EW$9:EW$497)))</f>
        <v>0</v>
      </c>
      <c r="RV277" s="118">
        <f>($RJ$4*LN277*100*100/MAX(EV$9:EV$497)/2)+($RJ$4*LO277*100*100/MAX(EV$9:EV$497)/2)+($RJ$4*LP277*100*100/MAX(EV$9:EV$497))+($RJ$4*LQ277*100*100/MAX(EV$9:EV$497))+($RJ$4*LR277*100*100/MAX(EV$9:EV$497))</f>
        <v>0</v>
      </c>
      <c r="RW277" s="115">
        <f>($RJ$4*LS277*100*100/MAX(EV$9:EV$497)) + (($RJ$4*LT277*100*100/MAX(EV$9:EV$497))+($RJ$4*LU277*100*100/MAX(EV$9:EV$497))+($RJ$4*LV277*100*100/MAX(EV$9:EV$497))+($RJ$4*LW277*100*100/MAX(EV$9:EV$497))+($RJ$4*LX277*100*100/MAX(EV$9:EV$497))+($RJ$4*LY277*100*100/MAX(EV$9:EV$497))+($RJ$4*LZ277*100*100/MAX(EV$9:EV$497))+($RJ$4*MA277*100*100/MAX(EV$9:EV$497)))/2</f>
        <v>0</v>
      </c>
      <c r="RX277" s="119">
        <f>($RJ$4*MB277*100*100/MAX(EV$9:EV$497))+($RJ$4*MC277*100*100/MAX(EV$9:EV$497))+($RJ$4*MD277*100*100/MAX(EV$9:EV$497))+($RJ$4*ME277*100*100/MAX(EV$9:EV$497))+($RJ$4*MF277*100*100/MAX(EV$9:EV$497))+($RJ$4*MG277*100*100/MAX(EV$9:EV$497))+($RJ$4*MH277*100*100/MAX(EV$9:EV$497))+($RJ$4*MI277*100*100/MAX(EV$9:EV$497))+($RJ$4*MJ277*100*100/MAX(EV$9:EV$497))+($RJ$4*MK277*100*100/MAX(EV$9:EV$497))+($RJ$4*ML277*100*100/MAX(EV$9:EV$497))+($RJ$4*MM277*100*100/MAX(EV$9:EV$497))+($RJ$4*MN277*100*100/MAX(EV$9:EV$497))</f>
        <v>0</v>
      </c>
      <c r="RY277" s="118">
        <f>($RJ$4*MQ277*100*100/MAX(EV$9:EV$497))/2 + (($RJ$4*MR277*100*100/MAX(EV$9:EV$497))+($RJ$4*MS277*100*100/MAX(EV$9:EV$497))+($RJ$4*MT277*100*100/MAX(EV$9:EV$497))+($RJ$4*MU277*100*100/MAX(EV$9:EV$497))+($RJ$4*MV277*100*100/MAX(EV$9:EV$497))+($RJ$4*MW277*100*100/MAX(EV$9:EV$497))+($RJ$4*MX277*100*100/MAX(EV$9:EV$497))+($RJ$4*MY277*100*100/MAX(EV$9:EV$497))+($RJ$4*MZ277*100*100/MAX(EV$9:EV$497))+($RJ$4*NA277*100*100/MAX(EV$9:EV$497))+($RJ$4*NB277*100*100/MAX(EV$9:EV$497))+($RJ$4*NC277*100*100/MAX(EV$9:EV$497))+($RJ$4*ND277*100*100/MAX(EV$9:EV$497))+($RJ$4*NG277*100*100/MAX(EV$9:EV$497)))/4</f>
        <v>0</v>
      </c>
      <c r="RZ277" s="115">
        <f>($RJ$4*NH277*100*100/MAX(EV$9:EV$497))/2 + (($RJ$4*NI277*100*100/MAX(EV$9:EV$497))+($RJ$4*NJ277*100*100/MAX(EV$9:EV$497))+($RJ$4*NK277*100*100/MAX(EV$9:EV$497))+($RJ$4*NL277*100*100/MAX(EV$9:EV$497))+($RJ$4*NM277*100*100/MAX(EV$9:EV$497))+($RJ$4*NN277*100*100/MAX(EV$9:EV$497)))/4</f>
        <v>0</v>
      </c>
      <c r="SA277" s="117">
        <f>(($RJ$4*NO277*100*100/MAX(EV$9:EV$497))+($RJ$4*NP277*100*100/MAX(EV$9:EV$497)))/4</f>
        <v>0</v>
      </c>
      <c r="SB277" s="118">
        <f t="shared" si="578"/>
        <v>0</v>
      </c>
      <c r="SC277" s="115">
        <f t="shared" si="579"/>
        <v>0</v>
      </c>
      <c r="SD277" s="115">
        <f t="shared" si="580"/>
        <v>0</v>
      </c>
      <c r="SE277" s="115">
        <f t="shared" si="581"/>
        <v>0</v>
      </c>
      <c r="SF277" s="115">
        <f t="shared" si="582"/>
        <v>0</v>
      </c>
      <c r="SG277" s="115">
        <f t="shared" si="583"/>
        <v>0</v>
      </c>
      <c r="SH277" s="115">
        <f>ROUND(SB277/MAX(SB$9:SB$497)*100,0)</f>
        <v>0</v>
      </c>
      <c r="SI277" s="115">
        <f>ROUND(SC277/MAX(SC$9:SC$497)*100,0)</f>
        <v>0</v>
      </c>
      <c r="SJ277" s="115">
        <f>ROUND(SD277/MAX(SD$9:SD$497)*100,0)</f>
        <v>0</v>
      </c>
      <c r="SK277" s="115">
        <f>ROUND(SE277/MAX(SE$9:SE$497)*100,0)</f>
        <v>0</v>
      </c>
      <c r="SL277" s="115">
        <f>ROUND(SF277/MAX(SF$9:SF$497)*100,0)</f>
        <v>0</v>
      </c>
      <c r="SM277" s="121">
        <f>ROUND(SG277/MAX(SG$9:SG$497)*100,0)</f>
        <v>0</v>
      </c>
      <c r="SN277" s="115">
        <f>ROUND(AVERAGEIF($ES$9:$ES$497,$ES277,SH$9:SH$497),0)</f>
        <v>12</v>
      </c>
      <c r="SO277" s="115">
        <f>ROUND(AVERAGEIF($ES$9:$ES$497,$ES277,SI$9:SI$497),0)</f>
        <v>5</v>
      </c>
      <c r="SP277" s="115">
        <f>ROUND(AVERAGEIF($ES$9:$ES$497,$ES277,SJ$9:SJ$497),0)</f>
        <v>26</v>
      </c>
      <c r="SQ277" s="115">
        <f>ROUND(AVERAGEIF($ES$9:$ES$497,$ES277,SK$9:SK$497),0)</f>
        <v>6</v>
      </c>
      <c r="SR277" s="115">
        <f>ROUND(AVERAGEIF($ES$9:$ES$497,$ES277,SL$9:SL$497),0)</f>
        <v>8</v>
      </c>
      <c r="SS277" s="121">
        <f>ROUND(AVERAGEIF($ES$9:$ES$497,$ES277,SM$9:SM$497),0)</f>
        <v>4</v>
      </c>
      <c r="ST277" s="114">
        <f>RANK(SB277,SB$9:SB$497,0)</f>
        <v>323</v>
      </c>
      <c r="SU277" s="115">
        <f>RANK(SC277,SC$9:SC$497,0)</f>
        <v>320</v>
      </c>
      <c r="SV277" s="115">
        <f>RANK(SD277,SD$9:SD$497,0)</f>
        <v>320</v>
      </c>
      <c r="SW277" s="115">
        <f>RANK(SE277,SE$9:SE$497,0)</f>
        <v>320</v>
      </c>
      <c r="SX277" s="115">
        <f>RANK(SF277,SF$9:SF$497,0)</f>
        <v>317</v>
      </c>
      <c r="SY277" s="115">
        <f>RANK(SG277,SG$9:SG$497,0)</f>
        <v>308</v>
      </c>
      <c r="SZ277" s="115">
        <f>COUNTIFS(SB$9:SB$497,"&gt;"&amp;SB277,$ES$9:$ES$497,$ES277)+1</f>
        <v>67</v>
      </c>
      <c r="TA277" s="115">
        <f>COUNTIFS(SC$9:SC$497,"&gt;"&amp;SC277,$ES$9:$ES$497,$ES277)+1</f>
        <v>64</v>
      </c>
      <c r="TB277" s="115">
        <f>COUNTIFS(SD$9:SD$497,"&gt;"&amp;SD277,$ES$9:$ES$497,$ES277)+1</f>
        <v>67</v>
      </c>
      <c r="TC277" s="115">
        <f>COUNTIFS(SE$9:SE$497,"&gt;"&amp;SE277,$ES$9:$ES$497,$ES277)+1</f>
        <v>64</v>
      </c>
      <c r="TD277" s="115">
        <f>COUNTIFS(SF$9:SF$497,"&gt;"&amp;SF277,$ES$9:$ES$497,$ES277)+1</f>
        <v>64</v>
      </c>
      <c r="TE277" s="117">
        <f>COUNTIFS(SG$9:SG$497,"&gt;"&amp;SG277,$ES$9:$ES$497,$ES277)+1</f>
        <v>60</v>
      </c>
      <c r="TF277" s="118">
        <f t="shared" si="584"/>
        <v>59</v>
      </c>
      <c r="TG277" s="115">
        <f t="shared" si="585"/>
        <v>44</v>
      </c>
      <c r="TH277" s="115">
        <f t="shared" si="586"/>
        <v>59</v>
      </c>
      <c r="TI277" s="115">
        <f t="shared" si="587"/>
        <v>56</v>
      </c>
      <c r="TJ277" s="115">
        <f t="shared" si="588"/>
        <v>45</v>
      </c>
      <c r="TK277" s="115">
        <f t="shared" si="589"/>
        <v>57</v>
      </c>
      <c r="TL277" s="117">
        <f t="shared" si="590"/>
        <v>53</v>
      </c>
      <c r="TM277" s="118">
        <f>ROUND(TF277/MAX(TF$9:TF$497)*100,0)</f>
        <v>33</v>
      </c>
      <c r="TN277" s="115">
        <f>ROUND(TG277/MAX(TG$9:TG$497)*100,0)</f>
        <v>24</v>
      </c>
      <c r="TO277" s="115">
        <f>ROUND(TH277/MAX(TH$9:TH$497)*100,0)</f>
        <v>32</v>
      </c>
      <c r="TP277" s="115">
        <f>ROUND(TI277/MAX(TI$9:TI$497)*100,0)</f>
        <v>31</v>
      </c>
      <c r="TQ277" s="115">
        <f>ROUND(TJ277/MAX(TJ$9:TJ$497)*100,0)</f>
        <v>23</v>
      </c>
      <c r="TR277" s="115">
        <f>ROUND(TK277/MAX(TK$9:TK$497)*100,0)</f>
        <v>29</v>
      </c>
      <c r="TS277" s="119">
        <f>ROUND(TL277/MAX(TL$9:TL$497)*100,0)</f>
        <v>27</v>
      </c>
      <c r="TT277" s="120">
        <f>RANK(TM277,TM$9:TM$497,0)</f>
        <v>269</v>
      </c>
      <c r="TU277" s="115">
        <f>RANK(TN277,TN$9:TN$497,0)</f>
        <v>259</v>
      </c>
      <c r="TV277" s="115">
        <f>RANK(TO277,TO$9:TO$497,0)</f>
        <v>122</v>
      </c>
      <c r="TW277" s="115">
        <f>RANK(TP277,TP$9:TP$497,0)</f>
        <v>212</v>
      </c>
      <c r="TX277" s="115">
        <f>RANK(TQ277,TQ$9:TQ$497,0)</f>
        <v>225</v>
      </c>
      <c r="TY277" s="115">
        <f>RANK(TR277,TR$9:TR$497,0)</f>
        <v>197</v>
      </c>
      <c r="TZ277" s="121">
        <f>RANK(TS277,TS$9:TS$497,0)</f>
        <v>188</v>
      </c>
      <c r="UA277" s="132"/>
      <c r="UB277" s="7" t="s">
        <v>1</v>
      </c>
    </row>
    <row r="278" spans="1:548" x14ac:dyDescent="0.15">
      <c r="A278" s="183">
        <v>270</v>
      </c>
      <c r="B278" s="200" t="s">
        <v>1190</v>
      </c>
      <c r="C278" s="143"/>
      <c r="D278" s="143"/>
      <c r="E278" s="161" t="s">
        <v>518</v>
      </c>
      <c r="F278" s="65">
        <v>99</v>
      </c>
      <c r="G278" s="144" t="s">
        <v>519</v>
      </c>
      <c r="H278" s="144"/>
      <c r="I278" s="66" t="s">
        <v>521</v>
      </c>
      <c r="J278" s="67" t="s">
        <v>521</v>
      </c>
      <c r="K278" s="67" t="s">
        <v>521</v>
      </c>
      <c r="L278" s="67" t="s">
        <v>521</v>
      </c>
      <c r="M278" s="67" t="s">
        <v>521</v>
      </c>
      <c r="N278" s="67" t="s">
        <v>521</v>
      </c>
      <c r="O278" s="67" t="s">
        <v>521</v>
      </c>
      <c r="P278" s="67" t="s">
        <v>521</v>
      </c>
      <c r="Q278" s="67" t="s">
        <v>521</v>
      </c>
      <c r="R278" s="68" t="s">
        <v>521</v>
      </c>
      <c r="S278" s="69" t="s">
        <v>521</v>
      </c>
      <c r="T278" s="67" t="s">
        <v>521</v>
      </c>
      <c r="U278" s="67" t="s">
        <v>521</v>
      </c>
      <c r="V278" s="67" t="s">
        <v>521</v>
      </c>
      <c r="W278" s="67" t="s">
        <v>521</v>
      </c>
      <c r="X278" s="67" t="s">
        <v>521</v>
      </c>
      <c r="Y278" s="67" t="s">
        <v>521</v>
      </c>
      <c r="Z278" s="67" t="s">
        <v>521</v>
      </c>
      <c r="AA278" s="67" t="s">
        <v>521</v>
      </c>
      <c r="AB278" s="68" t="s">
        <v>521</v>
      </c>
      <c r="AC278" s="69" t="s">
        <v>521</v>
      </c>
      <c r="AD278" s="67" t="s">
        <v>521</v>
      </c>
      <c r="AE278" s="67" t="s">
        <v>521</v>
      </c>
      <c r="AF278" s="67" t="s">
        <v>521</v>
      </c>
      <c r="AG278" s="67" t="s">
        <v>521</v>
      </c>
      <c r="AH278" s="67" t="s">
        <v>521</v>
      </c>
      <c r="AI278" s="67" t="s">
        <v>521</v>
      </c>
      <c r="AJ278" s="67" t="s">
        <v>521</v>
      </c>
      <c r="AK278" s="67" t="s">
        <v>521</v>
      </c>
      <c r="AL278" s="68" t="s">
        <v>521</v>
      </c>
      <c r="AM278" s="69" t="s">
        <v>521</v>
      </c>
      <c r="AN278" s="67" t="s">
        <v>521</v>
      </c>
      <c r="AO278" s="67" t="s">
        <v>521</v>
      </c>
      <c r="AP278" s="67" t="s">
        <v>521</v>
      </c>
      <c r="AQ278" s="67" t="s">
        <v>521</v>
      </c>
      <c r="AR278" s="67" t="s">
        <v>521</v>
      </c>
      <c r="AS278" s="67" t="s">
        <v>521</v>
      </c>
      <c r="AT278" s="67" t="s">
        <v>521</v>
      </c>
      <c r="AU278" s="67" t="s">
        <v>521</v>
      </c>
      <c r="AV278" s="68" t="s">
        <v>521</v>
      </c>
      <c r="AW278" s="69" t="s">
        <v>521</v>
      </c>
      <c r="AX278" s="67" t="s">
        <v>521</v>
      </c>
      <c r="AY278" s="67" t="s">
        <v>521</v>
      </c>
      <c r="AZ278" s="67" t="s">
        <v>521</v>
      </c>
      <c r="BA278" s="67" t="s">
        <v>521</v>
      </c>
      <c r="BB278" s="67" t="s">
        <v>521</v>
      </c>
      <c r="BC278" s="67" t="s">
        <v>521</v>
      </c>
      <c r="BD278" s="67" t="s">
        <v>521</v>
      </c>
      <c r="BE278" s="67" t="s">
        <v>521</v>
      </c>
      <c r="BF278" s="68" t="s">
        <v>521</v>
      </c>
      <c r="BG278" s="69" t="s">
        <v>521</v>
      </c>
      <c r="BH278" s="67" t="s">
        <v>521</v>
      </c>
      <c r="BI278" s="67" t="s">
        <v>521</v>
      </c>
      <c r="BJ278" s="67" t="s">
        <v>521</v>
      </c>
      <c r="BK278" s="67" t="s">
        <v>521</v>
      </c>
      <c r="BL278" s="67" t="s">
        <v>521</v>
      </c>
      <c r="BM278" s="67" t="s">
        <v>521</v>
      </c>
      <c r="BN278" s="67" t="s">
        <v>521</v>
      </c>
      <c r="BO278" s="67" t="s">
        <v>521</v>
      </c>
      <c r="BP278" s="68" t="s">
        <v>521</v>
      </c>
      <c r="BQ278" s="70" t="s">
        <v>521</v>
      </c>
      <c r="BR278" s="67" t="s">
        <v>521</v>
      </c>
      <c r="BS278" s="67" t="s">
        <v>521</v>
      </c>
      <c r="BT278" s="67" t="s">
        <v>521</v>
      </c>
      <c r="BU278" s="67" t="s">
        <v>521</v>
      </c>
      <c r="BV278" s="67" t="s">
        <v>521</v>
      </c>
      <c r="BW278" s="67" t="s">
        <v>521</v>
      </c>
      <c r="BX278" s="67" t="s">
        <v>521</v>
      </c>
      <c r="BY278" s="67" t="s">
        <v>521</v>
      </c>
      <c r="BZ278" s="68" t="s">
        <v>521</v>
      </c>
      <c r="CA278" s="69" t="s">
        <v>521</v>
      </c>
      <c r="CB278" s="67" t="s">
        <v>521</v>
      </c>
      <c r="CC278" s="67" t="s">
        <v>521</v>
      </c>
      <c r="CD278" s="67" t="s">
        <v>521</v>
      </c>
      <c r="CE278" s="67" t="s">
        <v>521</v>
      </c>
      <c r="CF278" s="67" t="s">
        <v>521</v>
      </c>
      <c r="CG278" s="67" t="s">
        <v>521</v>
      </c>
      <c r="CH278" s="67" t="s">
        <v>521</v>
      </c>
      <c r="CI278" s="67" t="s">
        <v>520</v>
      </c>
      <c r="CJ278" s="68" t="s">
        <v>520</v>
      </c>
      <c r="CK278" s="69" t="s">
        <v>520</v>
      </c>
      <c r="CL278" s="67" t="s">
        <v>520</v>
      </c>
      <c r="CM278" s="67" t="s">
        <v>520</v>
      </c>
      <c r="CN278" s="67" t="s">
        <v>520</v>
      </c>
      <c r="CO278" s="67" t="s">
        <v>520</v>
      </c>
      <c r="CP278" s="67" t="s">
        <v>520</v>
      </c>
      <c r="CQ278" s="67" t="s">
        <v>520</v>
      </c>
      <c r="CR278" s="67" t="s">
        <v>520</v>
      </c>
      <c r="CS278" s="67" t="s">
        <v>521</v>
      </c>
      <c r="CT278" s="68" t="s">
        <v>521</v>
      </c>
      <c r="CU278" s="69" t="s">
        <v>521</v>
      </c>
      <c r="CV278" s="67" t="s">
        <v>521</v>
      </c>
      <c r="CW278" s="67" t="s">
        <v>521</v>
      </c>
      <c r="CX278" s="67" t="s">
        <v>521</v>
      </c>
      <c r="CY278" s="67" t="s">
        <v>521</v>
      </c>
      <c r="CZ278" s="67" t="s">
        <v>521</v>
      </c>
      <c r="DA278" s="67" t="s">
        <v>521</v>
      </c>
      <c r="DB278" s="67" t="s">
        <v>521</v>
      </c>
      <c r="DC278" s="67" t="s">
        <v>521</v>
      </c>
      <c r="DD278" s="68" t="s">
        <v>521</v>
      </c>
      <c r="DE278" s="69" t="s">
        <v>521</v>
      </c>
      <c r="DF278" s="71" t="s">
        <v>521</v>
      </c>
      <c r="DG278" s="67" t="s">
        <v>521</v>
      </c>
      <c r="DH278" s="67" t="s">
        <v>521</v>
      </c>
      <c r="DI278" s="67" t="s">
        <v>521</v>
      </c>
      <c r="DJ278" s="67" t="s">
        <v>521</v>
      </c>
      <c r="DK278" s="67" t="s">
        <v>521</v>
      </c>
      <c r="DL278" s="67" t="s">
        <v>521</v>
      </c>
      <c r="DM278" s="67" t="s">
        <v>521</v>
      </c>
      <c r="DN278" s="68" t="s">
        <v>521</v>
      </c>
      <c r="DO278" s="70" t="s">
        <v>521</v>
      </c>
      <c r="DP278" s="71" t="s">
        <v>521</v>
      </c>
      <c r="DQ278" s="67" t="s">
        <v>521</v>
      </c>
      <c r="DR278" s="67" t="s">
        <v>521</v>
      </c>
      <c r="DS278" s="67" t="s">
        <v>521</v>
      </c>
      <c r="DT278" s="67" t="s">
        <v>521</v>
      </c>
      <c r="DU278" s="67" t="s">
        <v>521</v>
      </c>
      <c r="DV278" s="67" t="s">
        <v>521</v>
      </c>
      <c r="DW278" s="67" t="s">
        <v>521</v>
      </c>
      <c r="DX278" s="72" t="s">
        <v>521</v>
      </c>
      <c r="DY278" s="146" t="s">
        <v>522</v>
      </c>
      <c r="DZ278" s="74">
        <v>2</v>
      </c>
      <c r="EA278" s="74">
        <v>3</v>
      </c>
      <c r="EB278" s="74">
        <v>3</v>
      </c>
      <c r="EC278" s="75">
        <v>4</v>
      </c>
      <c r="ED278" s="168" t="s">
        <v>522</v>
      </c>
      <c r="EE278" s="74">
        <f t="shared" si="534"/>
        <v>2</v>
      </c>
      <c r="EF278" s="74">
        <f t="shared" si="535"/>
        <v>6</v>
      </c>
      <c r="EG278" s="74">
        <f t="shared" si="536"/>
        <v>18</v>
      </c>
      <c r="EH278" s="77">
        <f t="shared" si="537"/>
        <v>72</v>
      </c>
      <c r="EI278" s="73">
        <v>30</v>
      </c>
      <c r="EJ278" s="74">
        <v>50</v>
      </c>
      <c r="EK278" s="74">
        <v>90</v>
      </c>
      <c r="EL278" s="74">
        <v>150</v>
      </c>
      <c r="EM278" s="75">
        <v>450</v>
      </c>
      <c r="EN278" s="78">
        <v>1</v>
      </c>
      <c r="EO278" s="79">
        <f t="shared" si="538"/>
        <v>0.83333333333333337</v>
      </c>
      <c r="EP278" s="79">
        <f t="shared" si="539"/>
        <v>0.5</v>
      </c>
      <c r="EQ278" s="79">
        <f t="shared" si="540"/>
        <v>0.27777777777777779</v>
      </c>
      <c r="ER278" s="80">
        <f t="shared" si="541"/>
        <v>0.20833333333333334</v>
      </c>
      <c r="ES278" s="128" t="s">
        <v>564</v>
      </c>
      <c r="ET278" s="82"/>
      <c r="EU278" s="83">
        <v>4</v>
      </c>
      <c r="EV278" s="146">
        <v>79</v>
      </c>
      <c r="EW278" s="147">
        <v>47</v>
      </c>
      <c r="EX278" s="147">
        <v>55</v>
      </c>
      <c r="EY278" s="147">
        <v>52</v>
      </c>
      <c r="EZ278" s="147">
        <v>25</v>
      </c>
      <c r="FA278" s="147">
        <v>23</v>
      </c>
      <c r="FB278" s="147">
        <v>72</v>
      </c>
      <c r="FC278" s="147">
        <v>72</v>
      </c>
      <c r="FD278" s="74">
        <f t="shared" si="542"/>
        <v>80</v>
      </c>
      <c r="FE278" s="84">
        <f t="shared" si="543"/>
        <v>127</v>
      </c>
      <c r="FF278" s="73">
        <f>RANK(EV278,$EV$9:$EV$497,0)</f>
        <v>164</v>
      </c>
      <c r="FG278" s="74">
        <f>RANK(EW278,$EW$9:$EW$497,0)</f>
        <v>189</v>
      </c>
      <c r="FH278" s="74">
        <f>RANK(EX278,$EX$9:$EX$497,0)</f>
        <v>130</v>
      </c>
      <c r="FI278" s="74">
        <f>RANK(EY278,$EY$9:$EY$497,0)</f>
        <v>121</v>
      </c>
      <c r="FJ278" s="74">
        <f>RANK(EZ278,$EZ$9:$EZ$497,0)</f>
        <v>159</v>
      </c>
      <c r="FK278" s="74">
        <f>RANK(FA278,$FA$9:$FA$497,0)</f>
        <v>164</v>
      </c>
      <c r="FL278" s="74">
        <f>RANK(FB278,$FB$9:$FB$497,0)</f>
        <v>79</v>
      </c>
      <c r="FM278" s="74">
        <f>RANK(FC278,$FC$9:$FC$497,0)</f>
        <v>85</v>
      </c>
      <c r="FN278" s="74">
        <f>RANK(FD278,$FD$9:$FD$497,0)</f>
        <v>170</v>
      </c>
      <c r="FO278" s="84">
        <f>RANK(FE278,$FE$9:$FE$497,0)</f>
        <v>90</v>
      </c>
      <c r="FP278" s="73">
        <f>COUNTIFS($EV$9:$EV$497,"&gt;"&amp;EV278,$ES$9:$ES$497,ES278)+1</f>
        <v>37</v>
      </c>
      <c r="FQ278" s="74">
        <f>COUNTIFS($EW$9:$EW$497,"&gt;"&amp;EW278,$ES$9:$ES$497,ES278)+1</f>
        <v>44</v>
      </c>
      <c r="FR278" s="74">
        <f>COUNTIFS($EX$9:$EX$497,"&gt;"&amp;EX278,$ES$9:$ES$497,ES278)+1</f>
        <v>44</v>
      </c>
      <c r="FS278" s="74">
        <f>COUNTIFS($EY$9:$EY$497,"&gt;"&amp;EY278,$ES$9:$ES$497,ES278)+1</f>
        <v>32</v>
      </c>
      <c r="FT278" s="74">
        <f>COUNTIFS($EZ$9:$EZ$497,"&gt;"&amp;EZ278,$ES$9:$ES$497,ES278)+1</f>
        <v>29</v>
      </c>
      <c r="FU278" s="74">
        <f>COUNTIFS($FA$9:$FA$497,"&gt;"&amp;FA278,$ES$9:$ES$497,ES278)+1</f>
        <v>37</v>
      </c>
      <c r="FV278" s="74">
        <f>COUNTIFS($FB$9:$FB$497,"&gt;"&amp;FB278,$ES$9:$ES$497,ES278)+1</f>
        <v>48</v>
      </c>
      <c r="FW278" s="74">
        <f>COUNTIFS($FC$9:$FC$497,"&gt;"&amp;FC278,$ES$9:$ES$497,ES278)+1</f>
        <v>42</v>
      </c>
      <c r="FX278" s="74">
        <f>COUNTIFS($FD$9:$FD$497,"&gt;"&amp;FD278,$ES$9:$ES$497,ES278)+1</f>
        <v>44</v>
      </c>
      <c r="FY278" s="84">
        <f>COUNTIFS($FE$9:$FE$497,"&gt;"&amp;FE278,$ES$9:$ES$497,ES278)+1</f>
        <v>43</v>
      </c>
      <c r="FZ278" s="85">
        <f t="shared" si="544"/>
        <v>0.8</v>
      </c>
      <c r="GA278" s="86">
        <f t="shared" si="545"/>
        <v>0.47</v>
      </c>
      <c r="GB278" s="86">
        <f t="shared" si="546"/>
        <v>0.56000000000000005</v>
      </c>
      <c r="GC278" s="86">
        <f t="shared" si="547"/>
        <v>0.53</v>
      </c>
      <c r="GD278" s="86">
        <f t="shared" si="548"/>
        <v>0.25</v>
      </c>
      <c r="GE278" s="86">
        <f t="shared" si="549"/>
        <v>0.23</v>
      </c>
      <c r="GF278" s="86">
        <f t="shared" si="550"/>
        <v>0.73</v>
      </c>
      <c r="GG278" s="86">
        <f t="shared" si="551"/>
        <v>0.73</v>
      </c>
      <c r="GH278" s="86">
        <f t="shared" si="552"/>
        <v>0.81</v>
      </c>
      <c r="GI278" s="87">
        <f t="shared" si="553"/>
        <v>1.28</v>
      </c>
      <c r="GJ278" s="85">
        <f>ROUND(((FZ278-AVERAGE(FZ$9:FZ$497))/STDEVP(FZ$9:FZ$497)*10+50),2)</f>
        <v>43.51</v>
      </c>
      <c r="GK278" s="86">
        <f>ROUND(((GA278-AVERAGE(GA$9:GA$497))/STDEVP(GA$9:GA$497)*10+50),2)</f>
        <v>43.41</v>
      </c>
      <c r="GL278" s="86">
        <f>ROUND(((GB278-AVERAGE(GB$9:GB$497))/STDEVP(GB$9:GB$497)*10+50),2)</f>
        <v>49.14</v>
      </c>
      <c r="GM278" s="86">
        <f>ROUND(((GC278-AVERAGE(GC$9:GC$497))/STDEVP(GC$9:GC$497)*10+50),2)</f>
        <v>50.2</v>
      </c>
      <c r="GN278" s="86">
        <f>ROUND(((GD278-AVERAGE(GD$9:GD$497))/STDEVP(GD$9:GD$497)*10+50),2)</f>
        <v>45.13</v>
      </c>
      <c r="GO278" s="86">
        <f>ROUND(((GE278-AVERAGE(GE$9:GE$497))/STDEVP(GE$9:GE$497)*10+50),2)</f>
        <v>45.7</v>
      </c>
      <c r="GP278" s="86">
        <f>ROUND(((GF278-AVERAGE(GF$9:GF$497))/STDEVP(GF$9:GF$497)*10+50),2)</f>
        <v>52.99</v>
      </c>
      <c r="GQ278" s="86">
        <f>ROUND(((GG278-AVERAGE(GG$9:GG$497))/STDEVP(GG$9:GG$497)*10+50),2)</f>
        <v>53.1</v>
      </c>
      <c r="GR278" s="86">
        <f>ROUND(((GH278-AVERAGE(GH$9:GH$497))/STDEVP(GH$9:GH$497)*10+50),2)</f>
        <v>43.99</v>
      </c>
      <c r="GS278" s="87">
        <f>ROUND(((GI278-AVERAGE(GI$9:GI$497))/STDEVP(GI$9:GI$497)*10+50),2)</f>
        <v>51.39</v>
      </c>
      <c r="GT278" s="73">
        <f>RANK(GJ278,$GJ$9:$GJ$497,0)</f>
        <v>325</v>
      </c>
      <c r="GU278" s="74">
        <f>RANK(GK278,$GK$9:$GK$497,0)</f>
        <v>294</v>
      </c>
      <c r="GV278" s="74">
        <f>RANK(GL278,$GL$9:$GL$497,0)</f>
        <v>211</v>
      </c>
      <c r="GW278" s="74">
        <f>RANK(GM278,$GM$9:$GM$497,0)</f>
        <v>178</v>
      </c>
      <c r="GX278" s="74">
        <f>RANK(GN278,$GN$9:$GN$497,0)</f>
        <v>266</v>
      </c>
      <c r="GY278" s="74">
        <f>RANK(GO278,$GO$9:$GO$497,0)</f>
        <v>252</v>
      </c>
      <c r="GZ278" s="74">
        <f>RANK(GP278,$GP$9:$GP$497,0)</f>
        <v>161</v>
      </c>
      <c r="HA278" s="74">
        <f>RANK(GQ278,$GQ$9:$GQ$497,0)</f>
        <v>150</v>
      </c>
      <c r="HB278" s="74">
        <f>RANK(GR278,$GR$9:$GR$497,0)</f>
        <v>293</v>
      </c>
      <c r="HC278" s="84">
        <f>RANK(GS278,$GS$9:$GS$497,0)</f>
        <v>150</v>
      </c>
      <c r="HD278" s="85">
        <f>ROUND(AVERAGEIF($ES$9:$ES$497,$ES278,$FZ$9:$FZ$497),2)</f>
        <v>0.92</v>
      </c>
      <c r="HE278" s="86">
        <f>ROUND(AVERAGEIF($ES$9:$ES$497,$ES278,$GA$9:$GA$497),2)</f>
        <v>0.65</v>
      </c>
      <c r="HF278" s="86">
        <f>ROUND(AVERAGEIF($ES$9:$ES$497,$ES278,$GB$9:$GB$497),2)</f>
        <v>0.69</v>
      </c>
      <c r="HG278" s="86">
        <f>ROUND(AVERAGEIF($ES$9:$ES$497,$ES278,$GC$9:$GC$497),2)</f>
        <v>0.54</v>
      </c>
      <c r="HH278" s="86">
        <f>ROUND(AVERAGEIF($ES$9:$ES$497,$ES278,$GD$9:$GD$497),2)</f>
        <v>0.32</v>
      </c>
      <c r="HI278" s="86">
        <f>ROUND(AVERAGEIF($ES$9:$ES$497,$ES278,$GE$9:$GE$497),2)</f>
        <v>0.33</v>
      </c>
      <c r="HJ278" s="86">
        <f>ROUND(AVERAGEIF($ES$9:$ES$497,$ES278,$GF$9:$GF$497),2)</f>
        <v>0.98</v>
      </c>
      <c r="HK278" s="86">
        <f>ROUND(AVERAGEIF($ES$9:$ES$497,$ES278,$GG$9:$GG$497),2)</f>
        <v>0.86</v>
      </c>
      <c r="HL278" s="86">
        <f>ROUND(AVERAGEIF($ES$9:$ES$497,$ES278,$GH$9:$GH$497),2)</f>
        <v>1.01</v>
      </c>
      <c r="HM278" s="87">
        <f>ROUND(AVERAGEIF($ES$9:$ES$497,$ES278,$GI$9:$GI$497),2)</f>
        <v>1.55</v>
      </c>
      <c r="HN278" s="88">
        <f t="shared" si="554"/>
        <v>-0.12</v>
      </c>
      <c r="HO278" s="89">
        <f t="shared" si="555"/>
        <v>-0.18000000000000005</v>
      </c>
      <c r="HP278" s="89">
        <f t="shared" si="556"/>
        <v>-0.12999999999999989</v>
      </c>
      <c r="HQ278" s="89">
        <f t="shared" si="557"/>
        <v>-1.0000000000000009E-2</v>
      </c>
      <c r="HR278" s="89">
        <f t="shared" si="558"/>
        <v>-7.0000000000000007E-2</v>
      </c>
      <c r="HS278" s="89">
        <f t="shared" si="559"/>
        <v>-0.1</v>
      </c>
      <c r="HT278" s="89">
        <f t="shared" si="560"/>
        <v>-0.25</v>
      </c>
      <c r="HU278" s="89">
        <f t="shared" si="561"/>
        <v>-0.13</v>
      </c>
      <c r="HV278" s="89">
        <f t="shared" si="562"/>
        <v>-0.19999999999999996</v>
      </c>
      <c r="HW278" s="90">
        <f t="shared" si="563"/>
        <v>-0.27</v>
      </c>
      <c r="HX278" s="73">
        <f>COUNTIFS($FZ$9:$FZ$497,"&gt;"&amp;FZ278,$ES$9:$ES$497,$ES278)+1</f>
        <v>68</v>
      </c>
      <c r="HY278" s="74">
        <f>COUNTIFS($GA$9:$GA$497,"&gt;"&amp;GA278,$ES$9:$ES$497,$ES278)+1</f>
        <v>81</v>
      </c>
      <c r="HZ278" s="74">
        <f>COUNTIFS($GB$9:$GB$497,"&gt;"&amp;GB278,$ES$9:$ES$497,$ES278)+1</f>
        <v>57</v>
      </c>
      <c r="IA278" s="74">
        <f>COUNTIFS($GC$9:$GC$497,"&gt;"&amp;GC278,$ES$9:$ES$497,$ES278)+1</f>
        <v>42</v>
      </c>
      <c r="IB278" s="74">
        <f>COUNTIFS($GD$9:$GD$497,"&gt;"&amp;GD278,$ES$9:$ES$497,$ES278)+1</f>
        <v>69</v>
      </c>
      <c r="IC278" s="74">
        <f>COUNTIFS($GE$9:$GE$497,"&gt;"&amp;GE278,$ES$9:$ES$497,$ES278)+1</f>
        <v>71</v>
      </c>
      <c r="ID278" s="74">
        <f>COUNTIFS($GF$9:$GF$497,"&gt;"&amp;GF278,$ES$9:$ES$497,$ES278)+1</f>
        <v>80</v>
      </c>
      <c r="IE278" s="74">
        <f>COUNTIFS($GG$9:$GG$497,"&gt;"&amp;GG278,$ES$9:$ES$497,$ES278)+1</f>
        <v>62</v>
      </c>
      <c r="IF278" s="74">
        <f>COUNTIFS($GH$9:$GH$497,"&gt;"&amp;GH278,$ES$9:$ES$497,$ES278)+1</f>
        <v>65</v>
      </c>
      <c r="IG278" s="84">
        <f>COUNTIFS($GI$9:$GI$497,"&gt;"&amp;GI278,$ES$9:$ES$497,$ES278)+1</f>
        <v>64</v>
      </c>
      <c r="IH278" s="148"/>
      <c r="II278" s="149"/>
      <c r="IJ278" s="149"/>
      <c r="IK278" s="149"/>
      <c r="IL278" s="149"/>
      <c r="IM278" s="150"/>
      <c r="IN278" s="151"/>
      <c r="IO278" s="152"/>
      <c r="IP278" s="153"/>
      <c r="IQ278" s="149"/>
      <c r="IR278" s="149"/>
      <c r="IS278" s="149"/>
      <c r="IT278" s="149"/>
      <c r="IU278" s="149"/>
      <c r="IV278" s="149"/>
      <c r="IW278" s="154"/>
      <c r="IX278" s="151"/>
      <c r="IY278" s="149"/>
      <c r="IZ278" s="149"/>
      <c r="JA278" s="149"/>
      <c r="JB278" s="149"/>
      <c r="JC278" s="149"/>
      <c r="JD278" s="149"/>
      <c r="JE278" s="155"/>
      <c r="JF278" s="153"/>
      <c r="JG278" s="149"/>
      <c r="JH278" s="149"/>
      <c r="JI278" s="149"/>
      <c r="JJ278" s="149"/>
      <c r="JK278" s="149"/>
      <c r="JL278" s="149"/>
      <c r="JM278" s="154"/>
      <c r="JN278" s="151"/>
      <c r="JO278" s="149"/>
      <c r="JP278" s="149"/>
      <c r="JQ278" s="149"/>
      <c r="JR278" s="149"/>
      <c r="JS278" s="149"/>
      <c r="JT278" s="149"/>
      <c r="JU278" s="149"/>
      <c r="JV278" s="149"/>
      <c r="JW278" s="149"/>
      <c r="JX278" s="149"/>
      <c r="JY278" s="149"/>
      <c r="JZ278" s="155"/>
      <c r="KA278" s="151"/>
      <c r="KB278" s="149"/>
      <c r="KC278" s="149"/>
      <c r="KD278" s="149"/>
      <c r="KE278" s="155"/>
      <c r="KF278" s="153"/>
      <c r="KG278" s="149"/>
      <c r="KH278" s="149"/>
      <c r="KI278" s="149"/>
      <c r="KJ278" s="149"/>
      <c r="KK278" s="156"/>
      <c r="KL278" s="149"/>
      <c r="KM278" s="149"/>
      <c r="KN278" s="149"/>
      <c r="KO278" s="149"/>
      <c r="KP278" s="149"/>
      <c r="KQ278" s="149"/>
      <c r="KR278" s="149"/>
      <c r="KS278" s="154"/>
      <c r="KT278" s="154"/>
      <c r="KU278" s="154"/>
      <c r="KV278" s="154"/>
      <c r="KW278" s="151"/>
      <c r="KX278" s="149"/>
      <c r="KY278" s="149"/>
      <c r="KZ278" s="149"/>
      <c r="LA278" s="149"/>
      <c r="LB278" s="149"/>
      <c r="LC278" s="154"/>
      <c r="LD278" s="151"/>
      <c r="LE278" s="152"/>
      <c r="LF278" s="157"/>
      <c r="LG278" s="158"/>
      <c r="LH278" s="151"/>
      <c r="LI278" s="149"/>
      <c r="LJ278" s="147"/>
      <c r="LK278" s="147"/>
      <c r="LL278" s="147"/>
      <c r="LM278" s="159"/>
      <c r="LN278" s="153"/>
      <c r="LO278" s="149"/>
      <c r="LP278" s="149"/>
      <c r="LQ278" s="149"/>
      <c r="LR278" s="154"/>
      <c r="LS278" s="151"/>
      <c r="LT278" s="149"/>
      <c r="LU278" s="149"/>
      <c r="LV278" s="149"/>
      <c r="LW278" s="149"/>
      <c r="LX278" s="149"/>
      <c r="LY278" s="149"/>
      <c r="LZ278" s="149"/>
      <c r="MA278" s="155"/>
      <c r="MB278" s="153"/>
      <c r="MC278" s="149"/>
      <c r="MD278" s="149"/>
      <c r="ME278" s="149"/>
      <c r="MF278" s="149"/>
      <c r="MG278" s="149"/>
      <c r="MH278" s="149"/>
      <c r="MI278" s="149"/>
      <c r="MJ278" s="149"/>
      <c r="MK278" s="149"/>
      <c r="ML278" s="149"/>
      <c r="MM278" s="149"/>
      <c r="MN278" s="156"/>
      <c r="MO278" s="156"/>
      <c r="MP278" s="154"/>
      <c r="MQ278" s="151"/>
      <c r="MR278" s="149"/>
      <c r="MS278" s="149"/>
      <c r="MT278" s="149"/>
      <c r="MU278" s="149"/>
      <c r="MV278" s="156"/>
      <c r="MW278" s="149"/>
      <c r="MX278" s="149"/>
      <c r="MY278" s="149"/>
      <c r="MZ278" s="149"/>
      <c r="NA278" s="149"/>
      <c r="NB278" s="149"/>
      <c r="NC278" s="149"/>
      <c r="ND278" s="154"/>
      <c r="NE278" s="154"/>
      <c r="NF278" s="154"/>
      <c r="NG278" s="154"/>
      <c r="NH278" s="151"/>
      <c r="NI278" s="149"/>
      <c r="NJ278" s="149"/>
      <c r="NK278" s="149"/>
      <c r="NL278" s="149"/>
      <c r="NM278" s="149"/>
      <c r="NN278" s="94"/>
      <c r="NO278" s="151"/>
      <c r="NP278" s="160"/>
      <c r="NQ278" s="145" t="s">
        <v>1188</v>
      </c>
      <c r="NR278" s="199" t="s">
        <v>1192</v>
      </c>
      <c r="NS278" s="199"/>
      <c r="NT278" s="199"/>
      <c r="NU278" s="199"/>
      <c r="NV278" s="135"/>
      <c r="NW278" s="102" t="s">
        <v>882</v>
      </c>
      <c r="NX278" s="136" t="s">
        <v>1193</v>
      </c>
      <c r="NY278" s="129" t="s">
        <v>2116</v>
      </c>
      <c r="NZ278" s="136" t="s">
        <v>2092</v>
      </c>
      <c r="OA278" s="137"/>
      <c r="OB278" s="137"/>
      <c r="OC278" s="137"/>
      <c r="OD278" s="108">
        <f t="shared" si="564"/>
        <v>72</v>
      </c>
      <c r="OE278" s="109">
        <v>7</v>
      </c>
      <c r="OF278" s="110">
        <f t="shared" si="565"/>
        <v>30</v>
      </c>
      <c r="OG278" s="109">
        <v>7</v>
      </c>
      <c r="OH278" s="111">
        <f>ROUND(AVERAGEIF($ES$9:$ES$497,$ES278,EV$9:EV$497),0)</f>
        <v>67</v>
      </c>
      <c r="OI278" s="112">
        <f>ROUND(AVERAGEIF($ES$9:$ES$497,$ES278,EW$9:EW$497),0)</f>
        <v>45</v>
      </c>
      <c r="OJ278" s="112">
        <f>ROUND(AVERAGEIF($ES$9:$ES$497,$ES278,EX$9:EX$497),0)</f>
        <v>51</v>
      </c>
      <c r="OK278" s="112">
        <f>ROUND(AVERAGEIF($ES$9:$ES$497,$ES278,EY$9:EY$497),0)</f>
        <v>39</v>
      </c>
      <c r="OL278" s="112">
        <f>ROUND(AVERAGEIF($ES$9:$ES$497,$ES278,EZ$9:EZ$497),0)</f>
        <v>21</v>
      </c>
      <c r="OM278" s="112">
        <f>ROUND(AVERAGEIF($ES$9:$ES$497,$ES278,FA$9:FA$497),0)</f>
        <v>21</v>
      </c>
      <c r="ON278" s="112">
        <f>ROUND(AVERAGEIF($ES$9:$ES$497,$ES278,FB$9:FB$497),0)</f>
        <v>68</v>
      </c>
      <c r="OO278" s="112">
        <f>ROUND(AVERAGEIF($ES$9:$ES$497,$ES278,FC$9:FC$497),0)</f>
        <v>64</v>
      </c>
      <c r="OP278" s="112">
        <f>ROUND(AVERAGEIF($ES$9:$ES$497,$ES278,FD$9:FD$497),0)</f>
        <v>72</v>
      </c>
      <c r="OQ278" s="113">
        <f>ROUND(AVERAGEIF($ES$9:$ES$497,$ES278,FE$9:FE$497),0)</f>
        <v>115</v>
      </c>
      <c r="OR278" s="114">
        <f>ROUND(EV278/MAX(EV$9:EV$497)*100,0)</f>
        <v>44</v>
      </c>
      <c r="OS278" s="115">
        <f>ROUND(EW278/MAX(EW$9:EW$497)*100,0)</f>
        <v>37</v>
      </c>
      <c r="OT278" s="115">
        <f>ROUND(EX278/MAX(EX$9:EX$497)*100,0)</f>
        <v>46</v>
      </c>
      <c r="OU278" s="115">
        <f>ROUND(EY278/MAX(EY$9:EY$497)*100,0)</f>
        <v>35</v>
      </c>
      <c r="OV278" s="115">
        <f>ROUND(EZ278/MAX(EZ$9:EZ$497)*100,0)</f>
        <v>20</v>
      </c>
      <c r="OW278" s="115">
        <f>ROUND(FA278/MAX(FA$9:FA$497)*100,0)</f>
        <v>20</v>
      </c>
      <c r="OX278" s="115">
        <f>ROUND(FB278/MAX(FB$9:FB$497)*100,0)</f>
        <v>54</v>
      </c>
      <c r="OY278" s="116">
        <f>ROUND(FC278/MAX(FC$9:FC$497)*100,0)</f>
        <v>50</v>
      </c>
      <c r="OZ278" s="115">
        <f>ROUND(FD278/MAX(FD$9:FD$497)*100,0)</f>
        <v>54</v>
      </c>
      <c r="PA278" s="117">
        <f>ROUND(FE278/MAX(FE$9:FE$497)*100,0)</f>
        <v>52</v>
      </c>
      <c r="PB278" s="118">
        <f t="shared" si="566"/>
        <v>493</v>
      </c>
      <c r="PC278" s="115">
        <f t="shared" si="567"/>
        <v>415</v>
      </c>
      <c r="PD278" s="115">
        <f t="shared" si="568"/>
        <v>553</v>
      </c>
      <c r="PE278" s="115">
        <f t="shared" si="569"/>
        <v>593</v>
      </c>
      <c r="PF278" s="115">
        <f t="shared" si="570"/>
        <v>405</v>
      </c>
      <c r="PG278" s="119">
        <f t="shared" si="571"/>
        <v>346</v>
      </c>
      <c r="PH278" s="118">
        <f>ROUND(PB278/MAX(PB$9:PB$497)*100,0)</f>
        <v>59</v>
      </c>
      <c r="PI278" s="115">
        <f>ROUND(PC278/MAX(PC$9:PC$497)*100,0)</f>
        <v>50</v>
      </c>
      <c r="PJ278" s="115">
        <f>ROUND(PD278/MAX(PD$9:PD$497)*100,0)</f>
        <v>59</v>
      </c>
      <c r="PK278" s="115">
        <f>ROUND(PE278/MAX(PE$9:PE$497)*100,0)</f>
        <v>59</v>
      </c>
      <c r="PL278" s="115">
        <f>ROUND(PF278/MAX(PF$9:PF$497)*100,0)</f>
        <v>57</v>
      </c>
      <c r="PM278" s="119">
        <f>ROUND(PG278/MAX(PG$9:PG$497)*100,0)</f>
        <v>51</v>
      </c>
      <c r="PN278" s="118">
        <f>RANK(PH278,PH$9:PH$497,0)</f>
        <v>110</v>
      </c>
      <c r="PO278" s="115">
        <f>RANK(PI278,PI$9:PI$497,0)</f>
        <v>134</v>
      </c>
      <c r="PP278" s="115">
        <f>RANK(PJ278,PJ$9:PJ$497,0)</f>
        <v>135</v>
      </c>
      <c r="PQ278" s="115">
        <f>RANK(PK278,PK$9:PK$497,0)</f>
        <v>106</v>
      </c>
      <c r="PR278" s="115">
        <f>RANK(PL278,PL$9:PL$497,0)</f>
        <v>159</v>
      </c>
      <c r="PS278" s="119">
        <f>RANK(PM278,PM$9:PM$497,0)</f>
        <v>159</v>
      </c>
      <c r="PT278" s="120">
        <f>ROUND(FZ278/MAX(FZ$9:FZ$497)*100,0)</f>
        <v>44</v>
      </c>
      <c r="PU278" s="115">
        <f>ROUND(GA278/MAX(GA$9:GA$497)*100,0)</f>
        <v>26</v>
      </c>
      <c r="PV278" s="115">
        <f>ROUND(GB278/MAX(GB$9:GB$497)*100,0)</f>
        <v>41</v>
      </c>
      <c r="PW278" s="115">
        <f>ROUND(GC278/MAX(GC$9:GC$497)*100,0)</f>
        <v>42</v>
      </c>
      <c r="PX278" s="115">
        <f>ROUND(GD278/MAX(GD$9:GD$497)*100,0)</f>
        <v>14</v>
      </c>
      <c r="PY278" s="115">
        <f>ROUND(GE278/MAX(GE$9:GE$497)*100,0)</f>
        <v>14</v>
      </c>
      <c r="PZ278" s="115">
        <f>ROUND(GF278/MAX(GF$9:GF$497)*100,0)</f>
        <v>34</v>
      </c>
      <c r="QA278" s="116">
        <f>ROUND(GG278/MAX(GG$9:GG$497)*100,0)</f>
        <v>40</v>
      </c>
      <c r="QB278" s="115">
        <f>ROUND(GH278/MAX(GH$9:GH$497)*100,0)</f>
        <v>36</v>
      </c>
      <c r="QC278" s="121">
        <f>ROUND(GI278/MAX(GI$9:GI$497)*100,0)</f>
        <v>41</v>
      </c>
      <c r="QD278" s="120">
        <f>ROUND(AVERAGEIF($ES$9:$ES$497,$ES278,PT$9:PT$497),0)</f>
        <v>50</v>
      </c>
      <c r="QE278" s="120">
        <f>ROUND(AVERAGEIF($ES$9:$ES$497,$ES278,PU$9:PU$497),0)</f>
        <v>37</v>
      </c>
      <c r="QF278" s="120">
        <f>ROUND(AVERAGEIF($ES$9:$ES$497,$ES278,PV$9:PV$497),0)</f>
        <v>50</v>
      </c>
      <c r="QG278" s="120">
        <f>ROUND(AVERAGEIF($ES$9:$ES$497,$ES278,PW$9:PW$497),0)</f>
        <v>43</v>
      </c>
      <c r="QH278" s="120">
        <f>ROUND(AVERAGEIF($ES$9:$ES$497,$ES278,PX$9:PX$497),0)</f>
        <v>18</v>
      </c>
      <c r="QI278" s="120">
        <f>ROUND(AVERAGEIF($ES$9:$ES$497,$ES278,PY$9:PY$497),0)</f>
        <v>20</v>
      </c>
      <c r="QJ278" s="120">
        <f>ROUND(AVERAGEIF($ES$9:$ES$497,$ES278,PZ$9:PZ$497),0)</f>
        <v>46</v>
      </c>
      <c r="QK278" s="120">
        <f>ROUND(AVERAGEIF($ES$9:$ES$497,$ES278,QA$9:QA$497),0)</f>
        <v>47</v>
      </c>
      <c r="QL278" s="120">
        <f>ROUND(AVERAGEIF($ES$9:$ES$497,$ES278,QB$9:QB$497),0)</f>
        <v>45</v>
      </c>
      <c r="QM278" s="120">
        <f>ROUND(AVERAGEIF($ES$9:$ES$497,$ES278,QC$9:QC$497),0)</f>
        <v>49</v>
      </c>
      <c r="QN278" s="114">
        <f t="shared" si="572"/>
        <v>454</v>
      </c>
      <c r="QO278" s="115">
        <f t="shared" si="573"/>
        <v>346</v>
      </c>
      <c r="QP278" s="115">
        <f t="shared" si="574"/>
        <v>510</v>
      </c>
      <c r="QQ278" s="115">
        <f t="shared" si="575"/>
        <v>574</v>
      </c>
      <c r="QR278" s="115">
        <f t="shared" si="576"/>
        <v>458</v>
      </c>
      <c r="QS278" s="119">
        <f t="shared" si="577"/>
        <v>314</v>
      </c>
      <c r="QT278" s="114">
        <f>ROUND((QN278-MIN(QN$9:QN$497))/(MAX(QN$9:QN$497)-MIN(QN$9:QN$497))*100,0)</f>
        <v>35</v>
      </c>
      <c r="QU278" s="115">
        <f>ROUND((QO278-MIN(QO$9:QO$497))/(MAX(QO$9:QO$497)-MIN(QO$9:QO$497))*100,0)</f>
        <v>20</v>
      </c>
      <c r="QV278" s="115">
        <f>ROUND((QP278-MIN(QP$9:QP$497))/(MAX(QP$9:QP$497)-MIN(QP$9:QP$497))*100,0)</f>
        <v>23</v>
      </c>
      <c r="QW278" s="115">
        <f>ROUND((QQ278-MIN(QQ$9:QQ$497))/(MAX(QQ$9:QQ$497)-MIN(QQ$9:QQ$497))*100,0)</f>
        <v>36</v>
      </c>
      <c r="QX278" s="115">
        <f>ROUND((QR278-MIN(QR$9:QR$497))/(MAX(QR$9:QR$497)-MIN(QR$9:QR$497))*100,0)</f>
        <v>37</v>
      </c>
      <c r="QY278" s="115">
        <f>ROUND((QS278-MIN(QS$9:QS$497))/(MAX(QS$9:QS$497)-MIN(QS$9:QS$497))*100,0)</f>
        <v>28</v>
      </c>
      <c r="QZ278" s="114">
        <f>RANK(QN278,QN$9:QN$497,0)</f>
        <v>254</v>
      </c>
      <c r="RA278" s="115">
        <f>RANK(QO278,QO$9:QO$497,0)</f>
        <v>273</v>
      </c>
      <c r="RB278" s="115">
        <f>RANK(QP278,QP$9:QP$497,0)</f>
        <v>305</v>
      </c>
      <c r="RC278" s="115">
        <f>RANK(QQ278,QQ$9:QQ$497,0)</f>
        <v>208</v>
      </c>
      <c r="RD278" s="115">
        <f>RANK(QR278,QR$9:QR$497,0)</f>
        <v>308</v>
      </c>
      <c r="RE278" s="115">
        <f>RANK(QS278,QS$9:QS$497,0)</f>
        <v>312</v>
      </c>
      <c r="RF278" s="122"/>
      <c r="RG278" s="115">
        <f>($RH$3*(IH278+IJ278)*100*100/MAX(EX$9:EX$497)*$RO$3) +($RH$3*(II278+IJ278)*100*100/MAX(EX$9:EX$497)*$RO$4) + ($RH$3*IK278*100*100/MAX(EX$9:EX$497)*0.098)</f>
        <v>0</v>
      </c>
      <c r="RH278" s="115">
        <f>($RH$4*IL278*100*100/MAX(EZ$9:EZ$497))*$RQ$3</f>
        <v>0</v>
      </c>
      <c r="RI278" s="115">
        <f>($RH$3*IM278*100*100/MAX(EY$9:EY$497))*$RQ$4</f>
        <v>0</v>
      </c>
      <c r="RJ278" s="115">
        <f>($RH$3*IN278*100*100/MAX(EX$9:EX$497))</f>
        <v>0</v>
      </c>
      <c r="RK278" s="115">
        <f>($RH$4*IO278*100*100/MAX(EZ$9:EZ$497))*$RQ$3</f>
        <v>0</v>
      </c>
      <c r="RL278" s="115">
        <f>(($RL$4*IP278*100*((100/MAX(EX$9:EX$497)+100/MAX(EZ$9:EZ$497))/2))+($RL$4*IQ278*100*((100/MAX(EX$9:EX$497)+100/MAX(EZ$9:EZ$497))/2))+($RL$4*IR278*100*((100/MAX(EX$9:EX$497)+100/MAX(EZ$9:EZ$497))/2))+($RL$4*IS278*100*((100/MAX(EX$9:EX$497)+100/MAX(EZ$9:EZ$497))/2))+($RL$4*IT278*100*((100/MAX(EX$9:EX$497)+100/MAX(EZ$9:EZ$497))/2))+($RL$4*IU278*100*((100/MAX(EX$9:EX$497)+100/MAX(EZ$9:EZ$497))/2))+($RL$4*IV278*100*((100/MAX(EX$9:EX$497)+100/MAX(EZ$9:EZ$497))/2))+($RL$4*IW278*100*((100/MAX(EX$9:EX$497)+100/MAX(EZ$9:EZ$497))/2)))*$RS$3</f>
        <v>0</v>
      </c>
      <c r="RM278" s="115">
        <f>(($RH$3*IX278*100*100/MAX(EX$9:EX$497))+($RH$3*IY278*100*100/MAX(EX$9:EX$497))+($RH$3*IZ278*100*100/MAX(EX$9:EX$497))+($RH$3*JA278*100*100/MAX(EX$9:EX$497))+($RH$3*JB278*100*100/MAX(EX$9:EX$497))+($RH$3*JC278*100*100/MAX(EX$9:EX$497))+($RH$3*JD278*100*100/MAX(EX$9:EX$497))+($RH$3*JE278*100*100/MAX(EX$9:EX$497)))*$RS$4</f>
        <v>0</v>
      </c>
      <c r="RN278" s="115">
        <f>(($RH$4*JF278*100*100/MAX(EZ$9:EZ$497)) + ($RH$4*JG278*100*100/MAX(EZ$9:EZ$497)) + ($RH$4*JH278*100*100/MAX(EZ$9:EZ$497)) + ($RH$4*JI278*100*100/MAX(EZ$9:EZ$497)) + ($RH$4*JJ278*100*100/MAX(EZ$9:EZ$497)) + ($RH$4*JK278*100*100/MAX(EZ$9:EZ$497)) + ($RH$4*JL278*100*100/MAX(EZ$9:EZ$497)) + ($RH$4*JM278*100*100/MAX(EZ$9:EZ$497)))*$RU$3</f>
        <v>0</v>
      </c>
      <c r="RO278" s="115">
        <f>(($RL$4*JN278*100*((100/MAX(EX$9:EX$497)+100/MAX(EZ$9:EZ$497))/2))+($RL$4*JO278*100*((100/MAX(EX$9:EX$497)+100/MAX(EZ$9:EZ$497))/2))+($RL$4*JP278*100*((100/MAX(EX$9:EX$497)+100/MAX(EZ$9:EZ$497))/2))+($RL$4*JQ278*100*((100/MAX(EX$9:EX$497)+100/MAX(EZ$9:EZ$497))/2))+($RL$4*JR278*100*((100/MAX(EX$9:EX$497)+100/MAX(EZ$9:EZ$497))/2))+($RL$4*JS278*100*((100/MAX(EX$9:EX$497)+100/MAX(EZ$9:EZ$497))/2))+($RL$4*JT278*100*((100/MAX(EX$9:EX$497)+100/MAX(EZ$9:EZ$497))/2))+($RL$4*JU278*100*((100/MAX(EX$9:EX$497)+100/MAX(EZ$9:EZ$497))/2))+($RL$4*JV278*100*((100/MAX(EX$9:EX$497)+100/MAX(EZ$9:EZ$497))/2))+($RL$4*JW278*100*((100/MAX(EX$9:EX$497)+100/MAX(EZ$9:EZ$497))/2))+($RL$4*JX278*100*((100/MAX(EX$9:EX$497)+100/MAX(EZ$9:EZ$497))/2))+($RL$4*JY278*100*((100/MAX(EX$9:EX$497)+100/MAX(EZ$9:EZ$497))/2))+($RL$4*JZ278*100*((100/MAX(EX$9:EX$497)+100/MAX(EZ$9:EZ$497))/2)))*$RW$3/2</f>
        <v>0</v>
      </c>
      <c r="RP278" s="119">
        <f>($RJ$3*KA278*100*100/MAX(FA$9:FA$497)) + ($RJ$3*KB278*100*100/MAX(FA$9:FA$497)/2) + ($RJ$3*KC278*100*100/MAX(FA$9:FA$497)/2) + ($RJ$3*KD278*100*100/MAX(FA$9:FA$497)/4) + ($RJ$3*KE278*100*100/MAX(FA$9:FA$497)/4)</f>
        <v>0</v>
      </c>
      <c r="RQ278" s="118">
        <f>($RL$4*KF278*100*((100/MAX(EX$9:EX$497)+100/MAX(EZ$9:EZ$497)))) * ($RO$3/2) + (($RL$4*KG278*100*((100/MAX(EX$9:EX$497)+100/MAX(EZ$9:EZ$497))))+($RL$4*KH278*100*((100/MAX(EX$9:EX$497)+100/MAX(EZ$9:EZ$497))))+($RL$4*KI278*100*((100/MAX(EX$9:EX$497)+100/MAX(EZ$9:EZ$497))))+($RL$4*KJ278*100*((100/MAX(EX$9:EX$497)+100/MAX(EZ$9:EZ$497))))+($RL$4*KK278*100*((100/MAX(EX$9:EX$497)+100/MAX(EZ$9:EZ$497))))+($RL$4*KL278*100*((100/MAX(EX$9:EX$497)+100/MAX(EZ$9:EZ$497))))+($RL$4*KM278*100*((100/MAX(EX$9:EX$497)+100/MAX(EZ$9:EZ$497))))+($RL$4*KN278*100*((100/MAX(EX$9:EX$497)+100/MAX(EZ$9:EZ$497))))+($RL$4*KO278*100*((100/MAX(EX$9:EX$497)+100/MAX(EZ$9:EZ$497))))+($RL$4*KP278*100*((100/MAX(EX$9:EX$497)+100/MAX(EZ$9:EZ$497))))+($RL$4*KQ278*100*((100/MAX(EX$9:EX$497)+100/MAX(EZ$9:EZ$497))))+($RL$4*KR278*100*((100/MAX(EX$9:EX$497)+100/MAX(EZ$9:EZ$497))))+($RL$4*KS278*100*((100/MAX(EX$9:EX$497)+100/MAX(EZ$9:EZ$497))))+($RL$4*KV278*100*((100/MAX(EX$9:EX$497)+100/MAX(EZ$9:EZ$497))))) * (($RO$3+$RO$4)/6)</f>
        <v>0</v>
      </c>
      <c r="RR278" s="115">
        <f>(($RL$4*KW278*100*((100/MAX(EX$9:EX$497)+100/MAX(EZ$9:EZ$497))))) * ($RO$3/2) + (($RL$4*KX278*100*((100/MAX(EX$9:EX$497)+100/MAX(EZ$9:EZ$497))))+($RL$4*KY278*100*((100/MAX(EX$9:EX$497)+100/MAX(EZ$9:EZ$497))))+($RL$4*KZ278*100*((100/MAX(EX$9:EX$497)+100/MAX(EZ$9:EZ$497))))+($RL$4*LA278*100*((100/MAX(EX$9:EX$497)+100/MAX(EZ$9:EZ$497))))+($RL$4*LB278*100*((100/MAX(EX$9:EX$497)+100/MAX(EZ$9:EZ$497))))+($RL$4*LC278*100*((100/MAX(EX$9:EX$497)+100/MAX(EZ$9:EZ$497))))) * (($RO$3+$RO$4)/6)</f>
        <v>0</v>
      </c>
      <c r="RS278" s="119">
        <f>(($RL$4*LD278*100*((100/MAX(EX$9:EX$497)+100/MAX(EZ$9:EZ$497))))+($RL$4*LE278*100*((100/MAX(EX$9:EX$497)+100/MAX(EZ$9:EZ$497))))) * (($RO$3+$RO$4)/6)</f>
        <v>0</v>
      </c>
      <c r="RT278" s="118">
        <f>($RJ$4*LH278*100*(100/MAX(EV$9:EV$497)))+($RJ$4*LI278*100*(100/MAX(EV$9:EV$497)))</f>
        <v>0</v>
      </c>
      <c r="RU278" s="119">
        <f>($RJ$4*LJ278*(100/MAX(EV$9:EV$497)))/2 + ($RL$3*LK278*(100/MAX(EW$9:EW$497))) + ($RJ$4*LL278*(100/MAX(EV$9:EV$497)))/4 + ($RL$3*LM278*(100/MAX(EW$9:EW$497)))</f>
        <v>0</v>
      </c>
      <c r="RV278" s="118">
        <f>($RJ$4*LN278*100*100/MAX(EV$9:EV$497)/2)+($RJ$4*LO278*100*100/MAX(EV$9:EV$497)/2)+($RJ$4*LP278*100*100/MAX(EV$9:EV$497))+($RJ$4*LQ278*100*100/MAX(EV$9:EV$497))+($RJ$4*LR278*100*100/MAX(EV$9:EV$497))</f>
        <v>0</v>
      </c>
      <c r="RW278" s="115">
        <f>($RJ$4*LS278*100*100/MAX(EV$9:EV$497)) + (($RJ$4*LT278*100*100/MAX(EV$9:EV$497))+($RJ$4*LU278*100*100/MAX(EV$9:EV$497))+($RJ$4*LV278*100*100/MAX(EV$9:EV$497))+($RJ$4*LW278*100*100/MAX(EV$9:EV$497))+($RJ$4*LX278*100*100/MAX(EV$9:EV$497))+($RJ$4*LY278*100*100/MAX(EV$9:EV$497))+($RJ$4*LZ278*100*100/MAX(EV$9:EV$497))+($RJ$4*MA278*100*100/MAX(EV$9:EV$497)))/2</f>
        <v>0</v>
      </c>
      <c r="RX278" s="119">
        <f>($RJ$4*MB278*100*100/MAX(EV$9:EV$497))+($RJ$4*MC278*100*100/MAX(EV$9:EV$497))+($RJ$4*MD278*100*100/MAX(EV$9:EV$497))+($RJ$4*ME278*100*100/MAX(EV$9:EV$497))+($RJ$4*MF278*100*100/MAX(EV$9:EV$497))+($RJ$4*MG278*100*100/MAX(EV$9:EV$497))+($RJ$4*MH278*100*100/MAX(EV$9:EV$497))+($RJ$4*MI278*100*100/MAX(EV$9:EV$497))+($RJ$4*MJ278*100*100/MAX(EV$9:EV$497))+($RJ$4*MK278*100*100/MAX(EV$9:EV$497))+($RJ$4*ML278*100*100/MAX(EV$9:EV$497))+($RJ$4*MM278*100*100/MAX(EV$9:EV$497))+($RJ$4*MN278*100*100/MAX(EV$9:EV$497))</f>
        <v>0</v>
      </c>
      <c r="RY278" s="118">
        <f>($RJ$4*MQ278*100*100/MAX(EV$9:EV$497))/2 + (($RJ$4*MR278*100*100/MAX(EV$9:EV$497))+($RJ$4*MS278*100*100/MAX(EV$9:EV$497))+($RJ$4*MT278*100*100/MAX(EV$9:EV$497))+($RJ$4*MU278*100*100/MAX(EV$9:EV$497))+($RJ$4*MV278*100*100/MAX(EV$9:EV$497))+($RJ$4*MW278*100*100/MAX(EV$9:EV$497))+($RJ$4*MX278*100*100/MAX(EV$9:EV$497))+($RJ$4*MY278*100*100/MAX(EV$9:EV$497))+($RJ$4*MZ278*100*100/MAX(EV$9:EV$497))+($RJ$4*NA278*100*100/MAX(EV$9:EV$497))+($RJ$4*NB278*100*100/MAX(EV$9:EV$497))+($RJ$4*NC278*100*100/MAX(EV$9:EV$497))+($RJ$4*ND278*100*100/MAX(EV$9:EV$497))+($RJ$4*NG278*100*100/MAX(EV$9:EV$497)))/4</f>
        <v>0</v>
      </c>
      <c r="RZ278" s="115">
        <f>($RJ$4*NH278*100*100/MAX(EV$9:EV$497))/2 + (($RJ$4*NI278*100*100/MAX(EV$9:EV$497))+($RJ$4*NJ278*100*100/MAX(EV$9:EV$497))+($RJ$4*NK278*100*100/MAX(EV$9:EV$497))+($RJ$4*NL278*100*100/MAX(EV$9:EV$497))+($RJ$4*NM278*100*100/MAX(EV$9:EV$497))+($RJ$4*NN278*100*100/MAX(EV$9:EV$497)))/4</f>
        <v>0</v>
      </c>
      <c r="SA278" s="117">
        <f>(($RJ$4*NO278*100*100/MAX(EV$9:EV$497))+($RJ$4*NP278*100*100/MAX(EV$9:EV$497)))/4</f>
        <v>0</v>
      </c>
      <c r="SB278" s="118">
        <f t="shared" si="578"/>
        <v>0</v>
      </c>
      <c r="SC278" s="115">
        <f t="shared" si="579"/>
        <v>0</v>
      </c>
      <c r="SD278" s="115">
        <f t="shared" si="580"/>
        <v>0</v>
      </c>
      <c r="SE278" s="115">
        <f t="shared" si="581"/>
        <v>0</v>
      </c>
      <c r="SF278" s="115">
        <f t="shared" si="582"/>
        <v>0</v>
      </c>
      <c r="SG278" s="115">
        <f t="shared" si="583"/>
        <v>0</v>
      </c>
      <c r="SH278" s="115">
        <f>ROUND(SB278/MAX(SB$9:SB$497)*100,0)</f>
        <v>0</v>
      </c>
      <c r="SI278" s="115">
        <f>ROUND(SC278/MAX(SC$9:SC$497)*100,0)</f>
        <v>0</v>
      </c>
      <c r="SJ278" s="115">
        <f>ROUND(SD278/MAX(SD$9:SD$497)*100,0)</f>
        <v>0</v>
      </c>
      <c r="SK278" s="115">
        <f>ROUND(SE278/MAX(SE$9:SE$497)*100,0)</f>
        <v>0</v>
      </c>
      <c r="SL278" s="115">
        <f>ROUND(SF278/MAX(SF$9:SF$497)*100,0)</f>
        <v>0</v>
      </c>
      <c r="SM278" s="121">
        <f>ROUND(SG278/MAX(SG$9:SG$497)*100,0)</f>
        <v>0</v>
      </c>
      <c r="SN278" s="115">
        <f>ROUND(AVERAGEIF($ES$9:$ES$497,$ES278,SH$9:SH$497),0)</f>
        <v>24</v>
      </c>
      <c r="SO278" s="115">
        <f>ROUND(AVERAGEIF($ES$9:$ES$497,$ES278,SI$9:SI$497),0)</f>
        <v>22</v>
      </c>
      <c r="SP278" s="115">
        <f>ROUND(AVERAGEIF($ES$9:$ES$497,$ES278,SJ$9:SJ$497),0)</f>
        <v>5</v>
      </c>
      <c r="SQ278" s="115">
        <f>ROUND(AVERAGEIF($ES$9:$ES$497,$ES278,SK$9:SK$497),0)</f>
        <v>19</v>
      </c>
      <c r="SR278" s="115">
        <f>ROUND(AVERAGEIF($ES$9:$ES$497,$ES278,SL$9:SL$497),0)</f>
        <v>8</v>
      </c>
      <c r="SS278" s="121">
        <f>ROUND(AVERAGEIF($ES$9:$ES$497,$ES278,SM$9:SM$497),0)</f>
        <v>6</v>
      </c>
      <c r="ST278" s="114">
        <f>RANK(SB278,SB$9:SB$497,0)</f>
        <v>323</v>
      </c>
      <c r="SU278" s="115">
        <f>RANK(SC278,SC$9:SC$497,0)</f>
        <v>320</v>
      </c>
      <c r="SV278" s="115">
        <f>RANK(SD278,SD$9:SD$497,0)</f>
        <v>320</v>
      </c>
      <c r="SW278" s="115">
        <f>RANK(SE278,SE$9:SE$497,0)</f>
        <v>320</v>
      </c>
      <c r="SX278" s="115">
        <f>RANK(SF278,SF$9:SF$497,0)</f>
        <v>317</v>
      </c>
      <c r="SY278" s="115">
        <f>RANK(SG278,SG$9:SG$497,0)</f>
        <v>308</v>
      </c>
      <c r="SZ278" s="115">
        <f>COUNTIFS(SB$9:SB$497,"&gt;"&amp;SB278,$ES$9:$ES$497,$ES278)+1</f>
        <v>72</v>
      </c>
      <c r="TA278" s="115">
        <f>COUNTIFS(SC$9:SC$497,"&gt;"&amp;SC278,$ES$9:$ES$497,$ES278)+1</f>
        <v>72</v>
      </c>
      <c r="TB278" s="115">
        <f>COUNTIFS(SD$9:SD$497,"&gt;"&amp;SD278,$ES$9:$ES$497,$ES278)+1</f>
        <v>72</v>
      </c>
      <c r="TC278" s="115">
        <f>COUNTIFS(SE$9:SE$497,"&gt;"&amp;SE278,$ES$9:$ES$497,$ES278)+1</f>
        <v>72</v>
      </c>
      <c r="TD278" s="115">
        <f>COUNTIFS(SF$9:SF$497,"&gt;"&amp;SF278,$ES$9:$ES$497,$ES278)+1</f>
        <v>72</v>
      </c>
      <c r="TE278" s="117">
        <f>COUNTIFS(SG$9:SG$497,"&gt;"&amp;SG278,$ES$9:$ES$497,$ES278)+1</f>
        <v>70</v>
      </c>
      <c r="TF278" s="118">
        <f t="shared" si="584"/>
        <v>59</v>
      </c>
      <c r="TG278" s="115">
        <f t="shared" si="585"/>
        <v>59</v>
      </c>
      <c r="TH278" s="115">
        <f t="shared" si="586"/>
        <v>50</v>
      </c>
      <c r="TI278" s="115">
        <f t="shared" si="587"/>
        <v>59</v>
      </c>
      <c r="TJ278" s="115">
        <f t="shared" si="588"/>
        <v>59</v>
      </c>
      <c r="TK278" s="115">
        <f t="shared" si="589"/>
        <v>57</v>
      </c>
      <c r="TL278" s="117">
        <f t="shared" si="590"/>
        <v>51</v>
      </c>
      <c r="TM278" s="118">
        <f>ROUND(TF278/MAX(TF$9:TF$497)*100,0)</f>
        <v>33</v>
      </c>
      <c r="TN278" s="115">
        <f>ROUND(TG278/MAX(TG$9:TG$497)*100,0)</f>
        <v>32</v>
      </c>
      <c r="TO278" s="115">
        <f>ROUND(TH278/MAX(TH$9:TH$497)*100,0)</f>
        <v>27</v>
      </c>
      <c r="TP278" s="115">
        <f>ROUND(TI278/MAX(TI$9:TI$497)*100,0)</f>
        <v>33</v>
      </c>
      <c r="TQ278" s="115">
        <f>ROUND(TJ278/MAX(TJ$9:TJ$497)*100,0)</f>
        <v>30</v>
      </c>
      <c r="TR278" s="115">
        <f>ROUND(TK278/MAX(TK$9:TK$497)*100,0)</f>
        <v>29</v>
      </c>
      <c r="TS278" s="119">
        <f>ROUND(TL278/MAX(TL$9:TL$497)*100,0)</f>
        <v>26</v>
      </c>
      <c r="TT278" s="120">
        <f>RANK(TM278,TM$9:TM$497,0)</f>
        <v>269</v>
      </c>
      <c r="TU278" s="115">
        <f>RANK(TN278,TN$9:TN$497,0)</f>
        <v>194</v>
      </c>
      <c r="TV278" s="115">
        <f>RANK(TO278,TO$9:TO$497,0)</f>
        <v>179</v>
      </c>
      <c r="TW278" s="115">
        <f>RANK(TP278,TP$9:TP$497,0)</f>
        <v>191</v>
      </c>
      <c r="TX278" s="115">
        <f>RANK(TQ278,TQ$9:TQ$497,0)</f>
        <v>149</v>
      </c>
      <c r="TY278" s="115">
        <f>RANK(TR278,TR$9:TR$497,0)</f>
        <v>197</v>
      </c>
      <c r="TZ278" s="121">
        <f>RANK(TS278,TS$9:TS$497,0)</f>
        <v>201</v>
      </c>
      <c r="UA278" s="132"/>
      <c r="UB278" s="7" t="s">
        <v>1</v>
      </c>
    </row>
    <row r="279" spans="1:548" x14ac:dyDescent="0.15">
      <c r="A279" s="183">
        <v>271</v>
      </c>
      <c r="B279" s="200" t="s">
        <v>1192</v>
      </c>
      <c r="C279" s="143"/>
      <c r="D279" s="143"/>
      <c r="E279" s="161" t="s">
        <v>518</v>
      </c>
      <c r="F279" s="65">
        <v>99</v>
      </c>
      <c r="G279" s="144" t="s">
        <v>547</v>
      </c>
      <c r="H279" s="144" t="s">
        <v>539</v>
      </c>
      <c r="I279" s="66" t="s">
        <v>521</v>
      </c>
      <c r="J279" s="67" t="s">
        <v>521</v>
      </c>
      <c r="K279" s="67" t="s">
        <v>521</v>
      </c>
      <c r="L279" s="67" t="s">
        <v>521</v>
      </c>
      <c r="M279" s="67" t="s">
        <v>521</v>
      </c>
      <c r="N279" s="67" t="s">
        <v>521</v>
      </c>
      <c r="O279" s="67" t="s">
        <v>521</v>
      </c>
      <c r="P279" s="67" t="s">
        <v>521</v>
      </c>
      <c r="Q279" s="67" t="s">
        <v>521</v>
      </c>
      <c r="R279" s="68" t="s">
        <v>521</v>
      </c>
      <c r="S279" s="69" t="s">
        <v>521</v>
      </c>
      <c r="T279" s="67" t="s">
        <v>521</v>
      </c>
      <c r="U279" s="67" t="s">
        <v>521</v>
      </c>
      <c r="V279" s="67" t="s">
        <v>521</v>
      </c>
      <c r="W279" s="67" t="s">
        <v>521</v>
      </c>
      <c r="X279" s="67" t="s">
        <v>521</v>
      </c>
      <c r="Y279" s="67" t="s">
        <v>521</v>
      </c>
      <c r="Z279" s="67" t="s">
        <v>521</v>
      </c>
      <c r="AA279" s="67" t="s">
        <v>521</v>
      </c>
      <c r="AB279" s="68" t="s">
        <v>521</v>
      </c>
      <c r="AC279" s="69" t="s">
        <v>521</v>
      </c>
      <c r="AD279" s="67" t="s">
        <v>521</v>
      </c>
      <c r="AE279" s="67" t="s">
        <v>521</v>
      </c>
      <c r="AF279" s="67" t="s">
        <v>521</v>
      </c>
      <c r="AG279" s="67" t="s">
        <v>521</v>
      </c>
      <c r="AH279" s="67" t="s">
        <v>521</v>
      </c>
      <c r="AI279" s="67" t="s">
        <v>521</v>
      </c>
      <c r="AJ279" s="67" t="s">
        <v>521</v>
      </c>
      <c r="AK279" s="67" t="s">
        <v>521</v>
      </c>
      <c r="AL279" s="68" t="s">
        <v>521</v>
      </c>
      <c r="AM279" s="69" t="s">
        <v>521</v>
      </c>
      <c r="AN279" s="67" t="s">
        <v>521</v>
      </c>
      <c r="AO279" s="67" t="s">
        <v>521</v>
      </c>
      <c r="AP279" s="67" t="s">
        <v>521</v>
      </c>
      <c r="AQ279" s="67" t="s">
        <v>521</v>
      </c>
      <c r="AR279" s="67" t="s">
        <v>521</v>
      </c>
      <c r="AS279" s="67" t="s">
        <v>521</v>
      </c>
      <c r="AT279" s="67" t="s">
        <v>521</v>
      </c>
      <c r="AU279" s="67" t="s">
        <v>521</v>
      </c>
      <c r="AV279" s="68" t="s">
        <v>521</v>
      </c>
      <c r="AW279" s="69" t="s">
        <v>521</v>
      </c>
      <c r="AX279" s="67" t="s">
        <v>521</v>
      </c>
      <c r="AY279" s="67" t="s">
        <v>521</v>
      </c>
      <c r="AZ279" s="67" t="s">
        <v>521</v>
      </c>
      <c r="BA279" s="67" t="s">
        <v>521</v>
      </c>
      <c r="BB279" s="67" t="s">
        <v>521</v>
      </c>
      <c r="BC279" s="67" t="s">
        <v>521</v>
      </c>
      <c r="BD279" s="67" t="s">
        <v>521</v>
      </c>
      <c r="BE279" s="67" t="s">
        <v>521</v>
      </c>
      <c r="BF279" s="68" t="s">
        <v>521</v>
      </c>
      <c r="BG279" s="69" t="s">
        <v>521</v>
      </c>
      <c r="BH279" s="67" t="s">
        <v>521</v>
      </c>
      <c r="BI279" s="67" t="s">
        <v>521</v>
      </c>
      <c r="BJ279" s="67" t="s">
        <v>521</v>
      </c>
      <c r="BK279" s="67" t="s">
        <v>521</v>
      </c>
      <c r="BL279" s="67" t="s">
        <v>521</v>
      </c>
      <c r="BM279" s="67" t="s">
        <v>521</v>
      </c>
      <c r="BN279" s="67" t="s">
        <v>521</v>
      </c>
      <c r="BO279" s="67" t="s">
        <v>521</v>
      </c>
      <c r="BP279" s="68" t="s">
        <v>521</v>
      </c>
      <c r="BQ279" s="70" t="s">
        <v>521</v>
      </c>
      <c r="BR279" s="67" t="s">
        <v>521</v>
      </c>
      <c r="BS279" s="67" t="s">
        <v>521</v>
      </c>
      <c r="BT279" s="67" t="s">
        <v>521</v>
      </c>
      <c r="BU279" s="67" t="s">
        <v>521</v>
      </c>
      <c r="BV279" s="67" t="s">
        <v>521</v>
      </c>
      <c r="BW279" s="67" t="s">
        <v>521</v>
      </c>
      <c r="BX279" s="67" t="s">
        <v>521</v>
      </c>
      <c r="BY279" s="67" t="s">
        <v>521</v>
      </c>
      <c r="BZ279" s="68" t="s">
        <v>521</v>
      </c>
      <c r="CA279" s="69" t="s">
        <v>521</v>
      </c>
      <c r="CB279" s="67" t="s">
        <v>521</v>
      </c>
      <c r="CC279" s="67" t="s">
        <v>521</v>
      </c>
      <c r="CD279" s="67" t="s">
        <v>521</v>
      </c>
      <c r="CE279" s="67" t="s">
        <v>521</v>
      </c>
      <c r="CF279" s="67" t="s">
        <v>521</v>
      </c>
      <c r="CG279" s="67" t="s">
        <v>521</v>
      </c>
      <c r="CH279" s="67" t="s">
        <v>521</v>
      </c>
      <c r="CI279" s="67" t="s">
        <v>520</v>
      </c>
      <c r="CJ279" s="68" t="s">
        <v>520</v>
      </c>
      <c r="CK279" s="69" t="s">
        <v>520</v>
      </c>
      <c r="CL279" s="67" t="s">
        <v>520</v>
      </c>
      <c r="CM279" s="67" t="s">
        <v>520</v>
      </c>
      <c r="CN279" s="67" t="s">
        <v>520</v>
      </c>
      <c r="CO279" s="67" t="s">
        <v>520</v>
      </c>
      <c r="CP279" s="67" t="s">
        <v>520</v>
      </c>
      <c r="CQ279" s="67" t="s">
        <v>520</v>
      </c>
      <c r="CR279" s="67" t="s">
        <v>520</v>
      </c>
      <c r="CS279" s="67" t="s">
        <v>521</v>
      </c>
      <c r="CT279" s="68" t="s">
        <v>521</v>
      </c>
      <c r="CU279" s="69" t="s">
        <v>521</v>
      </c>
      <c r="CV279" s="67" t="s">
        <v>521</v>
      </c>
      <c r="CW279" s="67" t="s">
        <v>521</v>
      </c>
      <c r="CX279" s="67" t="s">
        <v>521</v>
      </c>
      <c r="CY279" s="67" t="s">
        <v>521</v>
      </c>
      <c r="CZ279" s="67" t="s">
        <v>521</v>
      </c>
      <c r="DA279" s="67" t="s">
        <v>521</v>
      </c>
      <c r="DB279" s="67" t="s">
        <v>521</v>
      </c>
      <c r="DC279" s="67" t="s">
        <v>521</v>
      </c>
      <c r="DD279" s="68" t="s">
        <v>521</v>
      </c>
      <c r="DE279" s="69" t="s">
        <v>521</v>
      </c>
      <c r="DF279" s="71" t="s">
        <v>521</v>
      </c>
      <c r="DG279" s="67" t="s">
        <v>521</v>
      </c>
      <c r="DH279" s="67" t="s">
        <v>521</v>
      </c>
      <c r="DI279" s="67" t="s">
        <v>521</v>
      </c>
      <c r="DJ279" s="67" t="s">
        <v>521</v>
      </c>
      <c r="DK279" s="67" t="s">
        <v>521</v>
      </c>
      <c r="DL279" s="67" t="s">
        <v>521</v>
      </c>
      <c r="DM279" s="67" t="s">
        <v>521</v>
      </c>
      <c r="DN279" s="68" t="s">
        <v>521</v>
      </c>
      <c r="DO279" s="70" t="s">
        <v>521</v>
      </c>
      <c r="DP279" s="71" t="s">
        <v>521</v>
      </c>
      <c r="DQ279" s="67" t="s">
        <v>521</v>
      </c>
      <c r="DR279" s="67" t="s">
        <v>521</v>
      </c>
      <c r="DS279" s="67" t="s">
        <v>521</v>
      </c>
      <c r="DT279" s="67" t="s">
        <v>521</v>
      </c>
      <c r="DU279" s="67" t="s">
        <v>521</v>
      </c>
      <c r="DV279" s="67" t="s">
        <v>521</v>
      </c>
      <c r="DW279" s="67" t="s">
        <v>521</v>
      </c>
      <c r="DX279" s="72" t="s">
        <v>521</v>
      </c>
      <c r="DY279" s="146" t="s">
        <v>522</v>
      </c>
      <c r="DZ279" s="74">
        <v>2</v>
      </c>
      <c r="EA279" s="74">
        <v>3</v>
      </c>
      <c r="EB279" s="74">
        <v>3</v>
      </c>
      <c r="EC279" s="75">
        <v>4</v>
      </c>
      <c r="ED279" s="168" t="s">
        <v>522</v>
      </c>
      <c r="EE279" s="74">
        <f t="shared" si="534"/>
        <v>2</v>
      </c>
      <c r="EF279" s="74">
        <f t="shared" si="535"/>
        <v>6</v>
      </c>
      <c r="EG279" s="74">
        <f t="shared" si="536"/>
        <v>18</v>
      </c>
      <c r="EH279" s="77">
        <f t="shared" si="537"/>
        <v>72</v>
      </c>
      <c r="EI279" s="73">
        <v>100</v>
      </c>
      <c r="EJ279" s="74">
        <v>150</v>
      </c>
      <c r="EK279" s="74">
        <v>300</v>
      </c>
      <c r="EL279" s="74">
        <v>500</v>
      </c>
      <c r="EM279" s="75">
        <v>1500</v>
      </c>
      <c r="EN279" s="78">
        <v>1</v>
      </c>
      <c r="EO279" s="79">
        <f t="shared" si="538"/>
        <v>0.75</v>
      </c>
      <c r="EP279" s="79">
        <f t="shared" si="539"/>
        <v>0.5</v>
      </c>
      <c r="EQ279" s="79">
        <f t="shared" si="540"/>
        <v>0.27777777777777779</v>
      </c>
      <c r="ER279" s="80">
        <f t="shared" si="541"/>
        <v>0.20833333333333331</v>
      </c>
      <c r="ES279" s="128" t="s">
        <v>543</v>
      </c>
      <c r="ET279" s="82"/>
      <c r="EU279" s="83">
        <v>4</v>
      </c>
      <c r="EV279" s="146">
        <v>74</v>
      </c>
      <c r="EW279" s="147">
        <v>87</v>
      </c>
      <c r="EX279" s="147">
        <v>14</v>
      </c>
      <c r="EY279" s="147">
        <v>46</v>
      </c>
      <c r="EZ279" s="147">
        <v>72</v>
      </c>
      <c r="FA279" s="147">
        <v>29</v>
      </c>
      <c r="FB279" s="147">
        <v>54</v>
      </c>
      <c r="FC279" s="147">
        <v>63</v>
      </c>
      <c r="FD279" s="74">
        <f t="shared" si="542"/>
        <v>86</v>
      </c>
      <c r="FE279" s="84">
        <f t="shared" si="543"/>
        <v>77</v>
      </c>
      <c r="FF279" s="73">
        <f>RANK(EV279,$EV$9:$EV$497,0)</f>
        <v>185</v>
      </c>
      <c r="FG279" s="74">
        <f>RANK(EW279,$EW$9:$EW$497,0)</f>
        <v>38</v>
      </c>
      <c r="FH279" s="74">
        <f>RANK(EX279,$EX$9:$EX$497,0)</f>
        <v>359</v>
      </c>
      <c r="FI279" s="74">
        <f>RANK(EY279,$EY$9:$EY$497,0)</f>
        <v>149</v>
      </c>
      <c r="FJ279" s="74">
        <f>RANK(EZ279,$EZ$9:$EZ$497,0)</f>
        <v>31</v>
      </c>
      <c r="FK279" s="74">
        <f>RANK(FA279,$FA$9:$FA$497,0)</f>
        <v>116</v>
      </c>
      <c r="FL279" s="74">
        <f>RANK(FB279,$FB$9:$FB$497,0)</f>
        <v>153</v>
      </c>
      <c r="FM279" s="74">
        <f>RANK(FC279,$FC$9:$FC$497,0)</f>
        <v>116</v>
      </c>
      <c r="FN279" s="74">
        <f>RANK(FD279,$FD$9:$FD$497,0)</f>
        <v>144</v>
      </c>
      <c r="FO279" s="84">
        <f>RANK(FE279,$FE$9:$FE$497,0)</f>
        <v>216</v>
      </c>
      <c r="FP279" s="73">
        <f>COUNTIFS($EV$9:$EV$497,"&gt;"&amp;EV279,$ES$9:$ES$497,ES279)+1</f>
        <v>29</v>
      </c>
      <c r="FQ279" s="74">
        <f>COUNTIFS($EW$9:$EW$497,"&gt;"&amp;EW279,$ES$9:$ES$497,ES279)+1</f>
        <v>27</v>
      </c>
      <c r="FR279" s="74">
        <f>COUNTIFS($EX$9:$EX$497,"&gt;"&amp;EX279,$ES$9:$ES$497,ES279)+1</f>
        <v>49</v>
      </c>
      <c r="FS279" s="74">
        <f>COUNTIFS($EY$9:$EY$497,"&gt;"&amp;EY279,$ES$9:$ES$497,ES279)+1</f>
        <v>21</v>
      </c>
      <c r="FT279" s="74">
        <f>COUNTIFS($EZ$9:$EZ$497,"&gt;"&amp;EZ279,$ES$9:$ES$497,ES279)+1</f>
        <v>31</v>
      </c>
      <c r="FU279" s="74">
        <f>COUNTIFS($FA$9:$FA$497,"&gt;"&amp;FA279,$ES$9:$ES$497,ES279)+1</f>
        <v>28</v>
      </c>
      <c r="FV279" s="74">
        <f>COUNTIFS($FB$9:$FB$497,"&gt;"&amp;FB279,$ES$9:$ES$497,ES279)+1</f>
        <v>27</v>
      </c>
      <c r="FW279" s="74">
        <f>COUNTIFS($FC$9:$FC$497,"&gt;"&amp;FC279,$ES$9:$ES$497,ES279)+1</f>
        <v>30</v>
      </c>
      <c r="FX279" s="74">
        <f>COUNTIFS($FD$9:$FD$497,"&gt;"&amp;FD279,$ES$9:$ES$497,ES279)+1</f>
        <v>38</v>
      </c>
      <c r="FY279" s="84">
        <f>COUNTIFS($FE$9:$FE$497,"&gt;"&amp;FE279,$ES$9:$ES$497,ES279)+1</f>
        <v>37</v>
      </c>
      <c r="FZ279" s="85">
        <f t="shared" si="544"/>
        <v>0.75</v>
      </c>
      <c r="GA279" s="86">
        <f t="shared" si="545"/>
        <v>0.88</v>
      </c>
      <c r="GB279" s="86">
        <f t="shared" si="546"/>
        <v>0.14000000000000001</v>
      </c>
      <c r="GC279" s="86">
        <f t="shared" si="547"/>
        <v>0.46</v>
      </c>
      <c r="GD279" s="86">
        <f t="shared" si="548"/>
        <v>0.73</v>
      </c>
      <c r="GE279" s="86">
        <f t="shared" si="549"/>
        <v>0.28999999999999998</v>
      </c>
      <c r="GF279" s="86">
        <f t="shared" si="550"/>
        <v>0.55000000000000004</v>
      </c>
      <c r="GG279" s="86">
        <f t="shared" si="551"/>
        <v>0.64</v>
      </c>
      <c r="GH279" s="86">
        <f t="shared" si="552"/>
        <v>0.87</v>
      </c>
      <c r="GI279" s="87">
        <f t="shared" si="553"/>
        <v>0.78</v>
      </c>
      <c r="GJ279" s="85">
        <f>ROUND(((FZ279-AVERAGE(FZ$9:FZ$497))/STDEVP(FZ$9:FZ$497)*10+50),2)</f>
        <v>41.57</v>
      </c>
      <c r="GK279" s="86">
        <f>ROUND(((GA279-AVERAGE(GA$9:GA$497))/STDEVP(GA$9:GA$497)*10+50),2)</f>
        <v>55.66</v>
      </c>
      <c r="GL279" s="86">
        <f>ROUND(((GB279-AVERAGE(GB$9:GB$497))/STDEVP(GB$9:GB$497)*10+50),2)</f>
        <v>33.36</v>
      </c>
      <c r="GM279" s="86">
        <f>ROUND(((GC279-AVERAGE(GC$9:GC$497))/STDEVP(GC$9:GC$497)*10+50),2)</f>
        <v>46.69</v>
      </c>
      <c r="GN279" s="86">
        <f>ROUND(((GD279-AVERAGE(GD$9:GD$497))/STDEVP(GD$9:GD$497)*10+50),2)</f>
        <v>61.57</v>
      </c>
      <c r="GO279" s="86">
        <f>ROUND(((GE279-AVERAGE(GE$9:GE$497))/STDEVP(GE$9:GE$497)*10+50),2)</f>
        <v>47.88</v>
      </c>
      <c r="GP279" s="86">
        <f>ROUND(((GF279-AVERAGE(GF$9:GF$497))/STDEVP(GF$9:GF$497)*10+50),2)</f>
        <v>47.33</v>
      </c>
      <c r="GQ279" s="86">
        <f>ROUND(((GG279-AVERAGE(GG$9:GG$497))/STDEVP(GG$9:GG$497)*10+50),2)</f>
        <v>50.28</v>
      </c>
      <c r="GR279" s="86">
        <f>ROUND(((GH279-AVERAGE(GH$9:GH$497))/STDEVP(GH$9:GH$497)*10+50),2)</f>
        <v>46.18</v>
      </c>
      <c r="GS279" s="87">
        <f>ROUND(((GI279-AVERAGE(GI$9:GI$497))/STDEVP(GI$9:GI$497)*10+50),2)</f>
        <v>40.89</v>
      </c>
      <c r="GT279" s="73">
        <f>RANK(GJ279,$GJ$9:$GJ$497,0)</f>
        <v>349</v>
      </c>
      <c r="GU279" s="74">
        <f>RANK(GK279,$GK$9:$GK$497,0)</f>
        <v>124</v>
      </c>
      <c r="GV279" s="74">
        <f>RANK(GL279,$GL$9:$GL$497,0)</f>
        <v>421</v>
      </c>
      <c r="GW279" s="74">
        <f>RANK(GM279,$GM$9:$GM$497,0)</f>
        <v>270</v>
      </c>
      <c r="GX279" s="74">
        <f>RANK(GN279,$GN$9:$GN$497,0)</f>
        <v>61</v>
      </c>
      <c r="GY279" s="74">
        <f>RANK(GO279,$GO$9:$GO$497,0)</f>
        <v>190</v>
      </c>
      <c r="GZ279" s="74">
        <f>RANK(GP279,$GP$9:$GP$497,0)</f>
        <v>247</v>
      </c>
      <c r="HA279" s="74">
        <f>RANK(GQ279,$GQ$9:$GQ$497,0)</f>
        <v>210</v>
      </c>
      <c r="HB279" s="74">
        <f>RANK(GR279,$GR$9:$GR$497,0)</f>
        <v>250</v>
      </c>
      <c r="HC279" s="84">
        <f>RANK(GS279,$GS$9:$GS$497,0)</f>
        <v>372</v>
      </c>
      <c r="HD279" s="85">
        <f>ROUND(AVERAGEIF($ES$9:$ES$497,$ES279,$FZ$9:$FZ$497),2)</f>
        <v>0.86</v>
      </c>
      <c r="HE279" s="86">
        <f>ROUND(AVERAGEIF($ES$9:$ES$497,$ES279,$GA$9:$GA$497),2)</f>
        <v>1.0900000000000001</v>
      </c>
      <c r="HF279" s="86">
        <f>ROUND(AVERAGEIF($ES$9:$ES$497,$ES279,$GB$9:$GB$497),2)</f>
        <v>0.28999999999999998</v>
      </c>
      <c r="HG279" s="86">
        <f>ROUND(AVERAGEIF($ES$9:$ES$497,$ES279,$GC$9:$GC$497),2)</f>
        <v>0.42</v>
      </c>
      <c r="HH279" s="86">
        <f>ROUND(AVERAGEIF($ES$9:$ES$497,$ES279,$GD$9:$GD$497),2)</f>
        <v>0.86</v>
      </c>
      <c r="HI279" s="86">
        <f>ROUND(AVERAGEIF($ES$9:$ES$497,$ES279,$GE$9:$GE$497),2)</f>
        <v>0.3</v>
      </c>
      <c r="HJ279" s="86">
        <f>ROUND(AVERAGEIF($ES$9:$ES$497,$ES279,$GF$9:$GF$497),2)</f>
        <v>0.67</v>
      </c>
      <c r="HK279" s="86">
        <f>ROUND(AVERAGEIF($ES$9:$ES$497,$ES279,$GG$9:$GG$497),2)</f>
        <v>0.73</v>
      </c>
      <c r="HL279" s="86">
        <f>ROUND(AVERAGEIF($ES$9:$ES$497,$ES279,$GH$9:$GH$497),2)</f>
        <v>1.1399999999999999</v>
      </c>
      <c r="HM279" s="87">
        <f>ROUND(AVERAGEIF($ES$9:$ES$497,$ES279,$GI$9:$GI$497),2)</f>
        <v>1.01</v>
      </c>
      <c r="HN279" s="88">
        <f t="shared" si="554"/>
        <v>-0.10999999999999999</v>
      </c>
      <c r="HO279" s="89">
        <f t="shared" si="555"/>
        <v>-0.21000000000000008</v>
      </c>
      <c r="HP279" s="89">
        <f t="shared" si="556"/>
        <v>-0.14999999999999997</v>
      </c>
      <c r="HQ279" s="89">
        <f t="shared" si="557"/>
        <v>4.0000000000000036E-2</v>
      </c>
      <c r="HR279" s="89">
        <f t="shared" si="558"/>
        <v>-0.13</v>
      </c>
      <c r="HS279" s="89">
        <f t="shared" si="559"/>
        <v>-1.0000000000000009E-2</v>
      </c>
      <c r="HT279" s="89">
        <f t="shared" si="560"/>
        <v>-0.12</v>
      </c>
      <c r="HU279" s="89">
        <f t="shared" si="561"/>
        <v>-8.9999999999999969E-2</v>
      </c>
      <c r="HV279" s="89">
        <f t="shared" si="562"/>
        <v>-0.26999999999999991</v>
      </c>
      <c r="HW279" s="90">
        <f t="shared" si="563"/>
        <v>-0.22999999999999998</v>
      </c>
      <c r="HX279" s="73">
        <f>COUNTIFS($FZ$9:$FZ$497,"&gt;"&amp;FZ279,$ES$9:$ES$497,$ES279)+1</f>
        <v>60</v>
      </c>
      <c r="HY279" s="74">
        <f>COUNTIFS($GA$9:$GA$497,"&gt;"&amp;GA279,$ES$9:$ES$497,$ES279)+1</f>
        <v>67</v>
      </c>
      <c r="HZ279" s="74">
        <f>COUNTIFS($GB$9:$GB$497,"&gt;"&amp;GB279,$ES$9:$ES$497,$ES279)+1</f>
        <v>72</v>
      </c>
      <c r="IA279" s="74">
        <f>COUNTIFS($GC$9:$GC$497,"&gt;"&amp;GC279,$ES$9:$ES$497,$ES279)+1</f>
        <v>36</v>
      </c>
      <c r="IB279" s="74">
        <f>COUNTIFS($GD$9:$GD$497,"&gt;"&amp;GD279,$ES$9:$ES$497,$ES279)+1</f>
        <v>54</v>
      </c>
      <c r="IC279" s="74">
        <f>COUNTIFS($GE$9:$GE$497,"&gt;"&amp;GE279,$ES$9:$ES$497,$ES279)+1</f>
        <v>42</v>
      </c>
      <c r="ID279" s="74">
        <f>COUNTIFS($GF$9:$GF$497,"&gt;"&amp;GF279,$ES$9:$ES$497,$ES279)+1</f>
        <v>57</v>
      </c>
      <c r="IE279" s="74">
        <f>COUNTIFS($GG$9:$GG$497,"&gt;"&amp;GG279,$ES$9:$ES$497,$ES279)+1</f>
        <v>60</v>
      </c>
      <c r="IF279" s="74">
        <f>COUNTIFS($GH$9:$GH$497,"&gt;"&amp;GH279,$ES$9:$ES$497,$ES279)+1</f>
        <v>74</v>
      </c>
      <c r="IG279" s="84">
        <f>COUNTIFS($GI$9:$GI$497,"&gt;"&amp;GI279,$ES$9:$ES$497,$ES279)+1</f>
        <v>80</v>
      </c>
      <c r="IH279" s="148"/>
      <c r="II279" s="149"/>
      <c r="IJ279" s="149"/>
      <c r="IK279" s="149"/>
      <c r="IL279" s="149"/>
      <c r="IM279" s="150"/>
      <c r="IN279" s="151"/>
      <c r="IO279" s="152"/>
      <c r="IP279" s="153"/>
      <c r="IQ279" s="149"/>
      <c r="IR279" s="149"/>
      <c r="IS279" s="149"/>
      <c r="IT279" s="149"/>
      <c r="IU279" s="149"/>
      <c r="IV279" s="149"/>
      <c r="IW279" s="154"/>
      <c r="IX279" s="151"/>
      <c r="IY279" s="149"/>
      <c r="IZ279" s="149"/>
      <c r="JA279" s="149"/>
      <c r="JB279" s="149"/>
      <c r="JC279" s="149"/>
      <c r="JD279" s="149"/>
      <c r="JE279" s="155"/>
      <c r="JF279" s="153"/>
      <c r="JG279" s="149"/>
      <c r="JH279" s="149"/>
      <c r="JI279" s="149"/>
      <c r="JJ279" s="149"/>
      <c r="JK279" s="149"/>
      <c r="JL279" s="149"/>
      <c r="JM279" s="154"/>
      <c r="JN279" s="151"/>
      <c r="JO279" s="149"/>
      <c r="JP279" s="149"/>
      <c r="JQ279" s="149"/>
      <c r="JR279" s="149"/>
      <c r="JS279" s="149"/>
      <c r="JT279" s="149"/>
      <c r="JU279" s="149"/>
      <c r="JV279" s="149"/>
      <c r="JW279" s="149"/>
      <c r="JX279" s="149"/>
      <c r="JY279" s="149"/>
      <c r="JZ279" s="155"/>
      <c r="KA279" s="151"/>
      <c r="KB279" s="149"/>
      <c r="KC279" s="149"/>
      <c r="KD279" s="149"/>
      <c r="KE279" s="155"/>
      <c r="KF279" s="153"/>
      <c r="KG279" s="149"/>
      <c r="KH279" s="149"/>
      <c r="KI279" s="149"/>
      <c r="KJ279" s="149"/>
      <c r="KK279" s="156"/>
      <c r="KL279" s="149"/>
      <c r="KM279" s="149"/>
      <c r="KN279" s="149"/>
      <c r="KO279" s="149"/>
      <c r="KP279" s="149"/>
      <c r="KQ279" s="149"/>
      <c r="KR279" s="149"/>
      <c r="KS279" s="154"/>
      <c r="KT279" s="154"/>
      <c r="KU279" s="154"/>
      <c r="KV279" s="154"/>
      <c r="KW279" s="151"/>
      <c r="KX279" s="149"/>
      <c r="KY279" s="149"/>
      <c r="KZ279" s="149"/>
      <c r="LA279" s="149"/>
      <c r="LB279" s="149"/>
      <c r="LC279" s="154"/>
      <c r="LD279" s="151"/>
      <c r="LE279" s="152"/>
      <c r="LF279" s="157"/>
      <c r="LG279" s="158"/>
      <c r="LH279" s="151"/>
      <c r="LI279" s="149"/>
      <c r="LJ279" s="147"/>
      <c r="LK279" s="147"/>
      <c r="LL279" s="147"/>
      <c r="LM279" s="159"/>
      <c r="LN279" s="153"/>
      <c r="LO279" s="149"/>
      <c r="LP279" s="149"/>
      <c r="LQ279" s="149"/>
      <c r="LR279" s="154"/>
      <c r="LS279" s="151"/>
      <c r="LT279" s="149"/>
      <c r="LU279" s="149"/>
      <c r="LV279" s="149"/>
      <c r="LW279" s="149"/>
      <c r="LX279" s="149"/>
      <c r="LY279" s="149"/>
      <c r="LZ279" s="149"/>
      <c r="MA279" s="155"/>
      <c r="MB279" s="153"/>
      <c r="MC279" s="149"/>
      <c r="MD279" s="149"/>
      <c r="ME279" s="149"/>
      <c r="MF279" s="149"/>
      <c r="MG279" s="149"/>
      <c r="MH279" s="149"/>
      <c r="MI279" s="149"/>
      <c r="MJ279" s="149"/>
      <c r="MK279" s="149"/>
      <c r="ML279" s="149"/>
      <c r="MM279" s="149"/>
      <c r="MN279" s="156"/>
      <c r="MO279" s="156"/>
      <c r="MP279" s="154"/>
      <c r="MQ279" s="151"/>
      <c r="MR279" s="149"/>
      <c r="MS279" s="149"/>
      <c r="MT279" s="149"/>
      <c r="MU279" s="149"/>
      <c r="MV279" s="156"/>
      <c r="MW279" s="149"/>
      <c r="MX279" s="149">
        <v>0.05</v>
      </c>
      <c r="MY279" s="149"/>
      <c r="MZ279" s="149"/>
      <c r="NA279" s="149"/>
      <c r="NB279" s="149"/>
      <c r="NC279" s="149"/>
      <c r="ND279" s="154"/>
      <c r="NE279" s="154"/>
      <c r="NF279" s="154"/>
      <c r="NG279" s="154"/>
      <c r="NH279" s="151"/>
      <c r="NI279" s="149"/>
      <c r="NJ279" s="149"/>
      <c r="NK279" s="149"/>
      <c r="NL279" s="149"/>
      <c r="NM279" s="149"/>
      <c r="NN279" s="94"/>
      <c r="NO279" s="151"/>
      <c r="NP279" s="160"/>
      <c r="NQ279" s="145" t="s">
        <v>1190</v>
      </c>
      <c r="NR279" s="199" t="s">
        <v>1194</v>
      </c>
      <c r="NS279" s="199"/>
      <c r="NT279" s="199"/>
      <c r="NU279" s="199"/>
      <c r="NV279" s="135"/>
      <c r="NW279" s="102" t="s">
        <v>882</v>
      </c>
      <c r="NX279" s="136" t="s">
        <v>1195</v>
      </c>
      <c r="NY279" s="138" t="s">
        <v>2120</v>
      </c>
      <c r="NZ279" s="136" t="s">
        <v>1195</v>
      </c>
      <c r="OA279" s="137"/>
      <c r="OB279" s="137"/>
      <c r="OC279" s="137"/>
      <c r="OD279" s="108">
        <f t="shared" si="564"/>
        <v>72</v>
      </c>
      <c r="OE279" s="109">
        <v>6</v>
      </c>
      <c r="OF279" s="110">
        <f t="shared" si="565"/>
        <v>100</v>
      </c>
      <c r="OG279" s="109">
        <v>5</v>
      </c>
      <c r="OH279" s="111">
        <f>ROUND(AVERAGEIF($ES$9:$ES$497,$ES279,EV$9:EV$497),0)</f>
        <v>57</v>
      </c>
      <c r="OI279" s="112">
        <f>ROUND(AVERAGEIF($ES$9:$ES$497,$ES279,EW$9:EW$497),0)</f>
        <v>69</v>
      </c>
      <c r="OJ279" s="112">
        <f>ROUND(AVERAGEIF($ES$9:$ES$497,$ES279,EX$9:EX$497),0)</f>
        <v>17</v>
      </c>
      <c r="OK279" s="112">
        <f>ROUND(AVERAGEIF($ES$9:$ES$497,$ES279,EY$9:EY$497),0)</f>
        <v>30</v>
      </c>
      <c r="OL279" s="112">
        <f>ROUND(AVERAGEIF($ES$9:$ES$497,$ES279,EZ$9:EZ$497),0)</f>
        <v>58</v>
      </c>
      <c r="OM279" s="112">
        <f>ROUND(AVERAGEIF($ES$9:$ES$497,$ES279,FA$9:FA$497),0)</f>
        <v>21</v>
      </c>
      <c r="ON279" s="112">
        <f>ROUND(AVERAGEIF($ES$9:$ES$497,$ES279,FB$9:FB$497),0)</f>
        <v>45</v>
      </c>
      <c r="OO279" s="112">
        <f>ROUND(AVERAGEIF($ES$9:$ES$497,$ES279,FC$9:FC$497),0)</f>
        <v>49</v>
      </c>
      <c r="OP279" s="112">
        <f>ROUND(AVERAGEIF($ES$9:$ES$497,$ES279,FD$9:FD$497),0)</f>
        <v>75</v>
      </c>
      <c r="OQ279" s="113">
        <f>ROUND(AVERAGEIF($ES$9:$ES$497,$ES279,FE$9:FE$497),0)</f>
        <v>66</v>
      </c>
      <c r="OR279" s="114">
        <f>ROUND(EV279/MAX(EV$9:EV$497)*100,0)</f>
        <v>42</v>
      </c>
      <c r="OS279" s="115">
        <f>ROUND(EW279/MAX(EW$9:EW$497)*100,0)</f>
        <v>69</v>
      </c>
      <c r="OT279" s="115">
        <f>ROUND(EX279/MAX(EX$9:EX$497)*100,0)</f>
        <v>12</v>
      </c>
      <c r="OU279" s="115">
        <f>ROUND(EY279/MAX(EY$9:EY$497)*100,0)</f>
        <v>31</v>
      </c>
      <c r="OV279" s="115">
        <f>ROUND(EZ279/MAX(EZ$9:EZ$497)*100,0)</f>
        <v>58</v>
      </c>
      <c r="OW279" s="115">
        <f>ROUND(FA279/MAX(FA$9:FA$497)*100,0)</f>
        <v>26</v>
      </c>
      <c r="OX279" s="115">
        <f>ROUND(FB279/MAX(FB$9:FB$497)*100,0)</f>
        <v>40</v>
      </c>
      <c r="OY279" s="116">
        <f>ROUND(FC279/MAX(FC$9:FC$497)*100,0)</f>
        <v>43</v>
      </c>
      <c r="OZ279" s="115">
        <f>ROUND(FD279/MAX(FD$9:FD$497)*100,0)</f>
        <v>58</v>
      </c>
      <c r="PA279" s="117">
        <f>ROUND(FE279/MAX(FE$9:FE$497)*100,0)</f>
        <v>31</v>
      </c>
      <c r="PB279" s="118">
        <f t="shared" si="566"/>
        <v>412</v>
      </c>
      <c r="PC279" s="115">
        <f t="shared" si="567"/>
        <v>550</v>
      </c>
      <c r="PD279" s="115">
        <f t="shared" si="568"/>
        <v>586</v>
      </c>
      <c r="PE279" s="115">
        <f t="shared" si="569"/>
        <v>498</v>
      </c>
      <c r="PF279" s="115">
        <f t="shared" si="570"/>
        <v>449</v>
      </c>
      <c r="PG279" s="119">
        <f t="shared" si="571"/>
        <v>402</v>
      </c>
      <c r="PH279" s="118">
        <f>ROUND(PB279/MAX(PB$9:PB$497)*100,0)</f>
        <v>49</v>
      </c>
      <c r="PI279" s="115">
        <f>ROUND(PC279/MAX(PC$9:PC$497)*100,0)</f>
        <v>66</v>
      </c>
      <c r="PJ279" s="115">
        <f>ROUND(PD279/MAX(PD$9:PD$497)*100,0)</f>
        <v>62</v>
      </c>
      <c r="PK279" s="115">
        <f>ROUND(PE279/MAX(PE$9:PE$497)*100,0)</f>
        <v>50</v>
      </c>
      <c r="PL279" s="115">
        <f>ROUND(PF279/MAX(PF$9:PF$497)*100,0)</f>
        <v>63</v>
      </c>
      <c r="PM279" s="119">
        <f>ROUND(PG279/MAX(PG$9:PG$497)*100,0)</f>
        <v>59</v>
      </c>
      <c r="PN279" s="118">
        <f>RANK(PH279,PH$9:PH$497,0)</f>
        <v>190</v>
      </c>
      <c r="PO279" s="115">
        <f>RANK(PI279,PI$9:PI$497,0)</f>
        <v>43</v>
      </c>
      <c r="PP279" s="115">
        <f>RANK(PJ279,PJ$9:PJ$497,0)</f>
        <v>116</v>
      </c>
      <c r="PQ279" s="115">
        <f>RANK(PK279,PK$9:PK$497,0)</f>
        <v>168</v>
      </c>
      <c r="PR279" s="115">
        <f>RANK(PL279,PL$9:PL$497,0)</f>
        <v>126</v>
      </c>
      <c r="PS279" s="119">
        <f>RANK(PM279,PM$9:PM$497,0)</f>
        <v>107</v>
      </c>
      <c r="PT279" s="120">
        <f>ROUND(FZ279/MAX(FZ$9:FZ$497)*100,0)</f>
        <v>41</v>
      </c>
      <c r="PU279" s="115">
        <f>ROUND(GA279/MAX(GA$9:GA$497)*100,0)</f>
        <v>49</v>
      </c>
      <c r="PV279" s="115">
        <f>ROUND(GB279/MAX(GB$9:GB$497)*100,0)</f>
        <v>10</v>
      </c>
      <c r="PW279" s="115">
        <f>ROUND(GC279/MAX(GC$9:GC$497)*100,0)</f>
        <v>37</v>
      </c>
      <c r="PX279" s="115">
        <f>ROUND(GD279/MAX(GD$9:GD$497)*100,0)</f>
        <v>41</v>
      </c>
      <c r="PY279" s="115">
        <f>ROUND(GE279/MAX(GE$9:GE$497)*100,0)</f>
        <v>17</v>
      </c>
      <c r="PZ279" s="115">
        <f>ROUND(GF279/MAX(GF$9:GF$497)*100,0)</f>
        <v>26</v>
      </c>
      <c r="QA279" s="116">
        <f>ROUND(GG279/MAX(GG$9:GG$497)*100,0)</f>
        <v>35</v>
      </c>
      <c r="QB279" s="115">
        <f>ROUND(GH279/MAX(GH$9:GH$497)*100,0)</f>
        <v>39</v>
      </c>
      <c r="QC279" s="121">
        <f>ROUND(GI279/MAX(GI$9:GI$497)*100,0)</f>
        <v>25</v>
      </c>
      <c r="QD279" s="120">
        <f>ROUND(AVERAGEIF($ES$9:$ES$497,$ES279,PT$9:PT$497),0)</f>
        <v>47</v>
      </c>
      <c r="QE279" s="120">
        <f>ROUND(AVERAGEIF($ES$9:$ES$497,$ES279,PU$9:PU$497),0)</f>
        <v>61</v>
      </c>
      <c r="QF279" s="120">
        <f>ROUND(AVERAGEIF($ES$9:$ES$497,$ES279,PV$9:PV$497),0)</f>
        <v>21</v>
      </c>
      <c r="QG279" s="120">
        <f>ROUND(AVERAGEIF($ES$9:$ES$497,$ES279,PW$9:PW$497),0)</f>
        <v>34</v>
      </c>
      <c r="QH279" s="120">
        <f>ROUND(AVERAGEIF($ES$9:$ES$497,$ES279,PX$9:PX$497),0)</f>
        <v>48</v>
      </c>
      <c r="QI279" s="120">
        <f>ROUND(AVERAGEIF($ES$9:$ES$497,$ES279,PY$9:PY$497),0)</f>
        <v>18</v>
      </c>
      <c r="QJ279" s="120">
        <f>ROUND(AVERAGEIF($ES$9:$ES$497,$ES279,PZ$9:PZ$497),0)</f>
        <v>31</v>
      </c>
      <c r="QK279" s="120">
        <f>ROUND(AVERAGEIF($ES$9:$ES$497,$ES279,QA$9:QA$497),0)</f>
        <v>40</v>
      </c>
      <c r="QL279" s="120">
        <f>ROUND(AVERAGEIF($ES$9:$ES$497,$ES279,QB$9:QB$497),0)</f>
        <v>51</v>
      </c>
      <c r="QM279" s="120">
        <f>ROUND(AVERAGEIF($ES$9:$ES$497,$ES279,QC$9:QC$497),0)</f>
        <v>32</v>
      </c>
      <c r="QN279" s="114">
        <f t="shared" si="572"/>
        <v>344</v>
      </c>
      <c r="QO279" s="115">
        <f t="shared" si="573"/>
        <v>468</v>
      </c>
      <c r="QP279" s="115">
        <f t="shared" si="574"/>
        <v>508</v>
      </c>
      <c r="QQ279" s="115">
        <f t="shared" si="575"/>
        <v>449</v>
      </c>
      <c r="QR279" s="115">
        <f t="shared" si="576"/>
        <v>470</v>
      </c>
      <c r="QS279" s="119">
        <f t="shared" si="577"/>
        <v>348</v>
      </c>
      <c r="QT279" s="114">
        <f>ROUND((QN279-MIN(QN$9:QN$497))/(MAX(QN$9:QN$497)-MIN(QN$9:QN$497))*100,0)</f>
        <v>18</v>
      </c>
      <c r="QU279" s="115">
        <f>ROUND((QO279-MIN(QO$9:QO$497))/(MAX(QO$9:QO$497)-MIN(QO$9:QO$497))*100,0)</f>
        <v>37</v>
      </c>
      <c r="QV279" s="115">
        <f>ROUND((QP279-MIN(QP$9:QP$497))/(MAX(QP$9:QP$497)-MIN(QP$9:QP$497))*100,0)</f>
        <v>23</v>
      </c>
      <c r="QW279" s="115">
        <f>ROUND((QQ279-MIN(QQ$9:QQ$497))/(MAX(QQ$9:QQ$497)-MIN(QQ$9:QQ$497))*100,0)</f>
        <v>20</v>
      </c>
      <c r="QX279" s="115">
        <f>ROUND((QR279-MIN(QR$9:QR$497))/(MAX(QR$9:QR$497)-MIN(QR$9:QR$497))*100,0)</f>
        <v>39</v>
      </c>
      <c r="QY279" s="115">
        <f>ROUND((QS279-MIN(QS$9:QS$497))/(MAX(QS$9:QS$497)-MIN(QS$9:QS$497))*100,0)</f>
        <v>35</v>
      </c>
      <c r="QZ279" s="114">
        <f>RANK(QN279,QN$9:QN$497,0)</f>
        <v>404</v>
      </c>
      <c r="RA279" s="115">
        <f>RANK(QO279,QO$9:QO$497,0)</f>
        <v>99</v>
      </c>
      <c r="RB279" s="115">
        <f>RANK(QP279,QP$9:QP$497,0)</f>
        <v>306</v>
      </c>
      <c r="RC279" s="115">
        <f>RANK(QQ279,QQ$9:QQ$497,0)</f>
        <v>371</v>
      </c>
      <c r="RD279" s="115">
        <f>RANK(QR279,QR$9:QR$497,0)</f>
        <v>291</v>
      </c>
      <c r="RE279" s="115">
        <f>RANK(QS279,QS$9:QS$497,0)</f>
        <v>253</v>
      </c>
      <c r="RF279" s="122"/>
      <c r="RG279" s="115">
        <f>($RH$3*(IH279+IJ279)*100*100/MAX(EX$9:EX$497)*$RO$3) +($RH$3*(II279+IJ279)*100*100/MAX(EX$9:EX$497)*$RO$4) + ($RH$3*IK279*100*100/MAX(EX$9:EX$497)*0.098)</f>
        <v>0</v>
      </c>
      <c r="RH279" s="115">
        <f>($RH$4*IL279*100*100/MAX(EZ$9:EZ$497))*$RQ$3</f>
        <v>0</v>
      </c>
      <c r="RI279" s="115">
        <f>($RH$3*IM279*100*100/MAX(EY$9:EY$497))*$RQ$4</f>
        <v>0</v>
      </c>
      <c r="RJ279" s="115">
        <f>($RH$3*IN279*100*100/MAX(EX$9:EX$497))</f>
        <v>0</v>
      </c>
      <c r="RK279" s="115">
        <f>($RH$4*IO279*100*100/MAX(EZ$9:EZ$497))*$RQ$3</f>
        <v>0</v>
      </c>
      <c r="RL279" s="115">
        <f>(($RL$4*IP279*100*((100/MAX(EX$9:EX$497)+100/MAX(EZ$9:EZ$497))/2))+($RL$4*IQ279*100*((100/MAX(EX$9:EX$497)+100/MAX(EZ$9:EZ$497))/2))+($RL$4*IR279*100*((100/MAX(EX$9:EX$497)+100/MAX(EZ$9:EZ$497))/2))+($RL$4*IS279*100*((100/MAX(EX$9:EX$497)+100/MAX(EZ$9:EZ$497))/2))+($RL$4*IT279*100*((100/MAX(EX$9:EX$497)+100/MAX(EZ$9:EZ$497))/2))+($RL$4*IU279*100*((100/MAX(EX$9:EX$497)+100/MAX(EZ$9:EZ$497))/2))+($RL$4*IV279*100*((100/MAX(EX$9:EX$497)+100/MAX(EZ$9:EZ$497))/2))+($RL$4*IW279*100*((100/MAX(EX$9:EX$497)+100/MAX(EZ$9:EZ$497))/2)))*$RS$3</f>
        <v>0</v>
      </c>
      <c r="RM279" s="115">
        <f>(($RH$3*IX279*100*100/MAX(EX$9:EX$497))+($RH$3*IY279*100*100/MAX(EX$9:EX$497))+($RH$3*IZ279*100*100/MAX(EX$9:EX$497))+($RH$3*JA279*100*100/MAX(EX$9:EX$497))+($RH$3*JB279*100*100/MAX(EX$9:EX$497))+($RH$3*JC279*100*100/MAX(EX$9:EX$497))+($RH$3*JD279*100*100/MAX(EX$9:EX$497))+($RH$3*JE279*100*100/MAX(EX$9:EX$497)))*$RS$4</f>
        <v>0</v>
      </c>
      <c r="RN279" s="115">
        <f>(($RH$4*JF279*100*100/MAX(EZ$9:EZ$497)) + ($RH$4*JG279*100*100/MAX(EZ$9:EZ$497)) + ($RH$4*JH279*100*100/MAX(EZ$9:EZ$497)) + ($RH$4*JI279*100*100/MAX(EZ$9:EZ$497)) + ($RH$4*JJ279*100*100/MAX(EZ$9:EZ$497)) + ($RH$4*JK279*100*100/MAX(EZ$9:EZ$497)) + ($RH$4*JL279*100*100/MAX(EZ$9:EZ$497)) + ($RH$4*JM279*100*100/MAX(EZ$9:EZ$497)))*$RU$3</f>
        <v>0</v>
      </c>
      <c r="RO279" s="115">
        <f>(($RL$4*JN279*100*((100/MAX(EX$9:EX$497)+100/MAX(EZ$9:EZ$497))/2))+($RL$4*JO279*100*((100/MAX(EX$9:EX$497)+100/MAX(EZ$9:EZ$497))/2))+($RL$4*JP279*100*((100/MAX(EX$9:EX$497)+100/MAX(EZ$9:EZ$497))/2))+($RL$4*JQ279*100*((100/MAX(EX$9:EX$497)+100/MAX(EZ$9:EZ$497))/2))+($RL$4*JR279*100*((100/MAX(EX$9:EX$497)+100/MAX(EZ$9:EZ$497))/2))+($RL$4*JS279*100*((100/MAX(EX$9:EX$497)+100/MAX(EZ$9:EZ$497))/2))+($RL$4*JT279*100*((100/MAX(EX$9:EX$497)+100/MAX(EZ$9:EZ$497))/2))+($RL$4*JU279*100*((100/MAX(EX$9:EX$497)+100/MAX(EZ$9:EZ$497))/2))+($RL$4*JV279*100*((100/MAX(EX$9:EX$497)+100/MAX(EZ$9:EZ$497))/2))+($RL$4*JW279*100*((100/MAX(EX$9:EX$497)+100/MAX(EZ$9:EZ$497))/2))+($RL$4*JX279*100*((100/MAX(EX$9:EX$497)+100/MAX(EZ$9:EZ$497))/2))+($RL$4*JY279*100*((100/MAX(EX$9:EX$497)+100/MAX(EZ$9:EZ$497))/2))+($RL$4*JZ279*100*((100/MAX(EX$9:EX$497)+100/MAX(EZ$9:EZ$497))/2)))*$RW$3/2</f>
        <v>0</v>
      </c>
      <c r="RP279" s="119">
        <f>($RJ$3*KA279*100*100/MAX(FA$9:FA$497)) + ($RJ$3*KB279*100*100/MAX(FA$9:FA$497)/2) + ($RJ$3*KC279*100*100/MAX(FA$9:FA$497)/2) + ($RJ$3*KD279*100*100/MAX(FA$9:FA$497)/4) + ($RJ$3*KE279*100*100/MAX(FA$9:FA$497)/4)</f>
        <v>0</v>
      </c>
      <c r="RQ279" s="118">
        <f>($RL$4*KF279*100*((100/MAX(EX$9:EX$497)+100/MAX(EZ$9:EZ$497)))) * ($RO$3/2) + (($RL$4*KG279*100*((100/MAX(EX$9:EX$497)+100/MAX(EZ$9:EZ$497))))+($RL$4*KH279*100*((100/MAX(EX$9:EX$497)+100/MAX(EZ$9:EZ$497))))+($RL$4*KI279*100*((100/MAX(EX$9:EX$497)+100/MAX(EZ$9:EZ$497))))+($RL$4*KJ279*100*((100/MAX(EX$9:EX$497)+100/MAX(EZ$9:EZ$497))))+($RL$4*KK279*100*((100/MAX(EX$9:EX$497)+100/MAX(EZ$9:EZ$497))))+($RL$4*KL279*100*((100/MAX(EX$9:EX$497)+100/MAX(EZ$9:EZ$497))))+($RL$4*KM279*100*((100/MAX(EX$9:EX$497)+100/MAX(EZ$9:EZ$497))))+($RL$4*KN279*100*((100/MAX(EX$9:EX$497)+100/MAX(EZ$9:EZ$497))))+($RL$4*KO279*100*((100/MAX(EX$9:EX$497)+100/MAX(EZ$9:EZ$497))))+($RL$4*KP279*100*((100/MAX(EX$9:EX$497)+100/MAX(EZ$9:EZ$497))))+($RL$4*KQ279*100*((100/MAX(EX$9:EX$497)+100/MAX(EZ$9:EZ$497))))+($RL$4*KR279*100*((100/MAX(EX$9:EX$497)+100/MAX(EZ$9:EZ$497))))+($RL$4*KS279*100*((100/MAX(EX$9:EX$497)+100/MAX(EZ$9:EZ$497))))+($RL$4*KV279*100*((100/MAX(EX$9:EX$497)+100/MAX(EZ$9:EZ$497))))) * (($RO$3+$RO$4)/6)</f>
        <v>0</v>
      </c>
      <c r="RR279" s="115">
        <f>(($RL$4*KW279*100*((100/MAX(EX$9:EX$497)+100/MAX(EZ$9:EZ$497))))) * ($RO$3/2) + (($RL$4*KX279*100*((100/MAX(EX$9:EX$497)+100/MAX(EZ$9:EZ$497))))+($RL$4*KY279*100*((100/MAX(EX$9:EX$497)+100/MAX(EZ$9:EZ$497))))+($RL$4*KZ279*100*((100/MAX(EX$9:EX$497)+100/MAX(EZ$9:EZ$497))))+($RL$4*LA279*100*((100/MAX(EX$9:EX$497)+100/MAX(EZ$9:EZ$497))))+($RL$4*LB279*100*((100/MAX(EX$9:EX$497)+100/MAX(EZ$9:EZ$497))))+($RL$4*LC279*100*((100/MAX(EX$9:EX$497)+100/MAX(EZ$9:EZ$497))))) * (($RO$3+$RO$4)/6)</f>
        <v>0</v>
      </c>
      <c r="RS279" s="119">
        <f>(($RL$4*LD279*100*((100/MAX(EX$9:EX$497)+100/MAX(EZ$9:EZ$497))))+($RL$4*LE279*100*((100/MAX(EX$9:EX$497)+100/MAX(EZ$9:EZ$497))))) * (($RO$3+$RO$4)/6)</f>
        <v>0</v>
      </c>
      <c r="RT279" s="118">
        <f>($RJ$4*LH279*100*(100/MAX(EV$9:EV$497)))+($RJ$4*LI279*100*(100/MAX(EV$9:EV$497)))</f>
        <v>0</v>
      </c>
      <c r="RU279" s="119">
        <f>($RJ$4*LJ279*(100/MAX(EV$9:EV$497)))/2 + ($RL$3*LK279*(100/MAX(EW$9:EW$497))) + ($RJ$4*LL279*(100/MAX(EV$9:EV$497)))/4 + ($RL$3*LM279*(100/MAX(EW$9:EW$497)))</f>
        <v>0</v>
      </c>
      <c r="RV279" s="118">
        <f>($RJ$4*LN279*100*100/MAX(EV$9:EV$497)/2)+($RJ$4*LO279*100*100/MAX(EV$9:EV$497)/2)+($RJ$4*LP279*100*100/MAX(EV$9:EV$497))+($RJ$4*LQ279*100*100/MAX(EV$9:EV$497))+($RJ$4*LR279*100*100/MAX(EV$9:EV$497))</f>
        <v>0</v>
      </c>
      <c r="RW279" s="115">
        <f>($RJ$4*LS279*100*100/MAX(EV$9:EV$497)) + (($RJ$4*LT279*100*100/MAX(EV$9:EV$497))+($RJ$4*LU279*100*100/MAX(EV$9:EV$497))+($RJ$4*LV279*100*100/MAX(EV$9:EV$497))+($RJ$4*LW279*100*100/MAX(EV$9:EV$497))+($RJ$4*LX279*100*100/MAX(EV$9:EV$497))+($RJ$4*LY279*100*100/MAX(EV$9:EV$497))+($RJ$4*LZ279*100*100/MAX(EV$9:EV$497))+($RJ$4*MA279*100*100/MAX(EV$9:EV$497)))/2</f>
        <v>0</v>
      </c>
      <c r="RX279" s="119">
        <f>($RJ$4*MB279*100*100/MAX(EV$9:EV$497))+($RJ$4*MC279*100*100/MAX(EV$9:EV$497))+($RJ$4*MD279*100*100/MAX(EV$9:EV$497))+($RJ$4*ME279*100*100/MAX(EV$9:EV$497))+($RJ$4*MF279*100*100/MAX(EV$9:EV$497))+($RJ$4*MG279*100*100/MAX(EV$9:EV$497))+($RJ$4*MH279*100*100/MAX(EV$9:EV$497))+($RJ$4*MI279*100*100/MAX(EV$9:EV$497))+($RJ$4*MJ279*100*100/MAX(EV$9:EV$497))+($RJ$4*MK279*100*100/MAX(EV$9:EV$497))+($RJ$4*ML279*100*100/MAX(EV$9:EV$497))+($RJ$4*MM279*100*100/MAX(EV$9:EV$497))+($RJ$4*MN279*100*100/MAX(EV$9:EV$497))</f>
        <v>0</v>
      </c>
      <c r="RY279" s="118">
        <f>($RJ$4*MQ279*100*100/MAX(EV$9:EV$497))/2 + (($RJ$4*MR279*100*100/MAX(EV$9:EV$497))+($RJ$4*MS279*100*100/MAX(EV$9:EV$497))+($RJ$4*MT279*100*100/MAX(EV$9:EV$497))+($RJ$4*MU279*100*100/MAX(EV$9:EV$497))+($RJ$4*MV279*100*100/MAX(EV$9:EV$497))+($RJ$4*MW279*100*100/MAX(EV$9:EV$497))+($RJ$4*MX279*100*100/MAX(EV$9:EV$497))+($RJ$4*MY279*100*100/MAX(EV$9:EV$497))+($RJ$4*MZ279*100*100/MAX(EV$9:EV$497))+($RJ$4*NA279*100*100/MAX(EV$9:EV$497))+($RJ$4*NB279*100*100/MAX(EV$9:EV$497))+($RJ$4*NC279*100*100/MAX(EV$9:EV$497))+($RJ$4*ND279*100*100/MAX(EV$9:EV$497))+($RJ$4*NG279*100*100/MAX(EV$9:EV$497)))/4</f>
        <v>2.106741573033708</v>
      </c>
      <c r="RZ279" s="115">
        <f>($RJ$4*NH279*100*100/MAX(EV$9:EV$497))/2 + (($RJ$4*NI279*100*100/MAX(EV$9:EV$497))+($RJ$4*NJ279*100*100/MAX(EV$9:EV$497))+($RJ$4*NK279*100*100/MAX(EV$9:EV$497))+($RJ$4*NL279*100*100/MAX(EV$9:EV$497))+($RJ$4*NM279*100*100/MAX(EV$9:EV$497))+($RJ$4*NN279*100*100/MAX(EV$9:EV$497)))/4</f>
        <v>0</v>
      </c>
      <c r="SA279" s="117">
        <f>(($RJ$4*NO279*100*100/MAX(EV$9:EV$497))+($RJ$4*NP279*100*100/MAX(EV$9:EV$497)))/4</f>
        <v>0</v>
      </c>
      <c r="SB279" s="118">
        <f t="shared" si="578"/>
        <v>2.106741573033708</v>
      </c>
      <c r="SC279" s="115">
        <f t="shared" si="579"/>
        <v>0.4213483146067416</v>
      </c>
      <c r="SD279" s="115">
        <f t="shared" si="580"/>
        <v>0.526685393258427</v>
      </c>
      <c r="SE279" s="115">
        <f t="shared" si="581"/>
        <v>0.4213483146067416</v>
      </c>
      <c r="SF279" s="115">
        <f t="shared" si="582"/>
        <v>0.526685393258427</v>
      </c>
      <c r="SG279" s="115">
        <f t="shared" si="583"/>
        <v>2.106741573033708</v>
      </c>
      <c r="SH279" s="115">
        <f>ROUND(SB279/MAX(SB$9:SB$497)*100,0)</f>
        <v>3</v>
      </c>
      <c r="SI279" s="115">
        <f>ROUND(SC279/MAX(SC$9:SC$497)*100,0)</f>
        <v>1</v>
      </c>
      <c r="SJ279" s="115">
        <f>ROUND(SD279/MAX(SD$9:SD$497)*100,0)</f>
        <v>1</v>
      </c>
      <c r="SK279" s="115">
        <f>ROUND(SE279/MAX(SE$9:SE$497)*100,0)</f>
        <v>0</v>
      </c>
      <c r="SL279" s="115">
        <f>ROUND(SF279/MAX(SF$9:SF$497)*100,0)</f>
        <v>1</v>
      </c>
      <c r="SM279" s="121">
        <f>ROUND(SG279/MAX(SG$9:SG$497)*100,0)</f>
        <v>2</v>
      </c>
      <c r="SN279" s="115">
        <f>ROUND(AVERAGEIF($ES$9:$ES$497,$ES279,SH$9:SH$497),0)</f>
        <v>12</v>
      </c>
      <c r="SO279" s="115">
        <f>ROUND(AVERAGEIF($ES$9:$ES$497,$ES279,SI$9:SI$497),0)</f>
        <v>5</v>
      </c>
      <c r="SP279" s="115">
        <f>ROUND(AVERAGEIF($ES$9:$ES$497,$ES279,SJ$9:SJ$497),0)</f>
        <v>26</v>
      </c>
      <c r="SQ279" s="115">
        <f>ROUND(AVERAGEIF($ES$9:$ES$497,$ES279,SK$9:SK$497),0)</f>
        <v>6</v>
      </c>
      <c r="SR279" s="115">
        <f>ROUND(AVERAGEIF($ES$9:$ES$497,$ES279,SL$9:SL$497),0)</f>
        <v>8</v>
      </c>
      <c r="SS279" s="121">
        <f>ROUND(AVERAGEIF($ES$9:$ES$497,$ES279,SM$9:SM$497),0)</f>
        <v>4</v>
      </c>
      <c r="ST279" s="114">
        <f>RANK(SB279,SB$9:SB$497,0)</f>
        <v>286</v>
      </c>
      <c r="SU279" s="115">
        <f>RANK(SC279,SC$9:SC$497,0)</f>
        <v>269</v>
      </c>
      <c r="SV279" s="115">
        <f>RANK(SD279,SD$9:SD$497,0)</f>
        <v>265</v>
      </c>
      <c r="SW279" s="115">
        <f>RANK(SE279,SE$9:SE$497,0)</f>
        <v>269</v>
      </c>
      <c r="SX279" s="115">
        <f>RANK(SF279,SF$9:SF$497,0)</f>
        <v>253</v>
      </c>
      <c r="SY279" s="115">
        <f>RANK(SG279,SG$9:SG$497,0)</f>
        <v>237</v>
      </c>
      <c r="SZ279" s="115">
        <f>COUNTIFS(SB$9:SB$497,"&gt;"&amp;SB279,$ES$9:$ES$497,$ES279)+1</f>
        <v>62</v>
      </c>
      <c r="TA279" s="115">
        <f>COUNTIFS(SC$9:SC$497,"&gt;"&amp;SC279,$ES$9:$ES$497,$ES279)+1</f>
        <v>53</v>
      </c>
      <c r="TB279" s="115">
        <f>COUNTIFS(SD$9:SD$497,"&gt;"&amp;SD279,$ES$9:$ES$497,$ES279)+1</f>
        <v>62</v>
      </c>
      <c r="TC279" s="115">
        <f>COUNTIFS(SE$9:SE$497,"&gt;"&amp;SE279,$ES$9:$ES$497,$ES279)+1</f>
        <v>53</v>
      </c>
      <c r="TD279" s="115">
        <f>COUNTIFS(SF$9:SF$497,"&gt;"&amp;SF279,$ES$9:$ES$497,$ES279)+1</f>
        <v>53</v>
      </c>
      <c r="TE279" s="117">
        <f>COUNTIFS(SG$9:SG$497,"&gt;"&amp;SG279,$ES$9:$ES$497,$ES279)+1</f>
        <v>46</v>
      </c>
      <c r="TF279" s="118">
        <f t="shared" si="584"/>
        <v>69</v>
      </c>
      <c r="TG279" s="115">
        <f t="shared" si="585"/>
        <v>50</v>
      </c>
      <c r="TH279" s="115">
        <f t="shared" si="586"/>
        <v>67</v>
      </c>
      <c r="TI279" s="115">
        <f t="shared" si="587"/>
        <v>62</v>
      </c>
      <c r="TJ279" s="115">
        <f t="shared" si="588"/>
        <v>51</v>
      </c>
      <c r="TK279" s="115">
        <f t="shared" si="589"/>
        <v>65</v>
      </c>
      <c r="TL279" s="117">
        <f t="shared" si="590"/>
        <v>61</v>
      </c>
      <c r="TM279" s="118">
        <f>ROUND(TF279/MAX(TF$9:TF$497)*100,0)</f>
        <v>38</v>
      </c>
      <c r="TN279" s="115">
        <f>ROUND(TG279/MAX(TG$9:TG$497)*100,0)</f>
        <v>27</v>
      </c>
      <c r="TO279" s="115">
        <f>ROUND(TH279/MAX(TH$9:TH$497)*100,0)</f>
        <v>37</v>
      </c>
      <c r="TP279" s="115">
        <f>ROUND(TI279/MAX(TI$9:TI$497)*100,0)</f>
        <v>34</v>
      </c>
      <c r="TQ279" s="115">
        <f>ROUND(TJ279/MAX(TJ$9:TJ$497)*100,0)</f>
        <v>26</v>
      </c>
      <c r="TR279" s="115">
        <f>ROUND(TK279/MAX(TK$9:TK$497)*100,0)</f>
        <v>33</v>
      </c>
      <c r="TS279" s="119">
        <f>ROUND(TL279/MAX(TL$9:TL$497)*100,0)</f>
        <v>31</v>
      </c>
      <c r="TT279" s="120">
        <f>RANK(TM279,TM$9:TM$497,0)</f>
        <v>236</v>
      </c>
      <c r="TU279" s="115">
        <f>RANK(TN279,TN$9:TN$497,0)</f>
        <v>237</v>
      </c>
      <c r="TV279" s="115">
        <f>RANK(TO279,TO$9:TO$497,0)</f>
        <v>80</v>
      </c>
      <c r="TW279" s="115">
        <f>RANK(TP279,TP$9:TP$497,0)</f>
        <v>182</v>
      </c>
      <c r="TX279" s="115">
        <f>RANK(TQ279,TQ$9:TQ$497,0)</f>
        <v>190</v>
      </c>
      <c r="TY279" s="115">
        <f>RANK(TR279,TR$9:TR$497,0)</f>
        <v>156</v>
      </c>
      <c r="TZ279" s="121">
        <f>RANK(TS279,TS$9:TS$497,0)</f>
        <v>145</v>
      </c>
      <c r="UA279" s="132"/>
      <c r="UB279" s="7" t="s">
        <v>1</v>
      </c>
    </row>
    <row r="280" spans="1:548" x14ac:dyDescent="0.15">
      <c r="A280" s="183">
        <v>272</v>
      </c>
      <c r="B280" s="200" t="s">
        <v>1194</v>
      </c>
      <c r="C280" s="143"/>
      <c r="D280" s="143"/>
      <c r="E280" s="161" t="s">
        <v>518</v>
      </c>
      <c r="F280" s="65">
        <v>99</v>
      </c>
      <c r="G280" s="65" t="s">
        <v>576</v>
      </c>
      <c r="H280" s="144"/>
      <c r="I280" s="66" t="s">
        <v>521</v>
      </c>
      <c r="J280" s="67" t="s">
        <v>521</v>
      </c>
      <c r="K280" s="67" t="s">
        <v>521</v>
      </c>
      <c r="L280" s="67" t="s">
        <v>521</v>
      </c>
      <c r="M280" s="67" t="s">
        <v>521</v>
      </c>
      <c r="N280" s="67" t="s">
        <v>521</v>
      </c>
      <c r="O280" s="67" t="s">
        <v>521</v>
      </c>
      <c r="P280" s="67" t="s">
        <v>521</v>
      </c>
      <c r="Q280" s="67" t="s">
        <v>521</v>
      </c>
      <c r="R280" s="68" t="s">
        <v>521</v>
      </c>
      <c r="S280" s="69" t="s">
        <v>521</v>
      </c>
      <c r="T280" s="67" t="s">
        <v>521</v>
      </c>
      <c r="U280" s="67" t="s">
        <v>521</v>
      </c>
      <c r="V280" s="67" t="s">
        <v>521</v>
      </c>
      <c r="W280" s="67" t="s">
        <v>521</v>
      </c>
      <c r="X280" s="67" t="s">
        <v>521</v>
      </c>
      <c r="Y280" s="67" t="s">
        <v>521</v>
      </c>
      <c r="Z280" s="67" t="s">
        <v>521</v>
      </c>
      <c r="AA280" s="67" t="s">
        <v>521</v>
      </c>
      <c r="AB280" s="68" t="s">
        <v>521</v>
      </c>
      <c r="AC280" s="69" t="s">
        <v>521</v>
      </c>
      <c r="AD280" s="67" t="s">
        <v>521</v>
      </c>
      <c r="AE280" s="67" t="s">
        <v>521</v>
      </c>
      <c r="AF280" s="67" t="s">
        <v>521</v>
      </c>
      <c r="AG280" s="67" t="s">
        <v>521</v>
      </c>
      <c r="AH280" s="67" t="s">
        <v>521</v>
      </c>
      <c r="AI280" s="67" t="s">
        <v>521</v>
      </c>
      <c r="AJ280" s="67" t="s">
        <v>521</v>
      </c>
      <c r="AK280" s="67" t="s">
        <v>521</v>
      </c>
      <c r="AL280" s="68" t="s">
        <v>521</v>
      </c>
      <c r="AM280" s="69" t="s">
        <v>521</v>
      </c>
      <c r="AN280" s="67" t="s">
        <v>521</v>
      </c>
      <c r="AO280" s="67" t="s">
        <v>521</v>
      </c>
      <c r="AP280" s="67" t="s">
        <v>521</v>
      </c>
      <c r="AQ280" s="67" t="s">
        <v>521</v>
      </c>
      <c r="AR280" s="67" t="s">
        <v>521</v>
      </c>
      <c r="AS280" s="67" t="s">
        <v>521</v>
      </c>
      <c r="AT280" s="67" t="s">
        <v>521</v>
      </c>
      <c r="AU280" s="67" t="s">
        <v>521</v>
      </c>
      <c r="AV280" s="68" t="s">
        <v>521</v>
      </c>
      <c r="AW280" s="69" t="s">
        <v>521</v>
      </c>
      <c r="AX280" s="67" t="s">
        <v>521</v>
      </c>
      <c r="AY280" s="67" t="s">
        <v>521</v>
      </c>
      <c r="AZ280" s="67" t="s">
        <v>521</v>
      </c>
      <c r="BA280" s="67" t="s">
        <v>521</v>
      </c>
      <c r="BB280" s="67" t="s">
        <v>521</v>
      </c>
      <c r="BC280" s="67" t="s">
        <v>521</v>
      </c>
      <c r="BD280" s="67" t="s">
        <v>521</v>
      </c>
      <c r="BE280" s="67" t="s">
        <v>521</v>
      </c>
      <c r="BF280" s="68" t="s">
        <v>521</v>
      </c>
      <c r="BG280" s="69" t="s">
        <v>521</v>
      </c>
      <c r="BH280" s="67" t="s">
        <v>521</v>
      </c>
      <c r="BI280" s="67" t="s">
        <v>521</v>
      </c>
      <c r="BJ280" s="67" t="s">
        <v>521</v>
      </c>
      <c r="BK280" s="67" t="s">
        <v>521</v>
      </c>
      <c r="BL280" s="67" t="s">
        <v>521</v>
      </c>
      <c r="BM280" s="67" t="s">
        <v>521</v>
      </c>
      <c r="BN280" s="67" t="s">
        <v>521</v>
      </c>
      <c r="BO280" s="67" t="s">
        <v>521</v>
      </c>
      <c r="BP280" s="68" t="s">
        <v>521</v>
      </c>
      <c r="BQ280" s="70" t="s">
        <v>521</v>
      </c>
      <c r="BR280" s="67" t="s">
        <v>521</v>
      </c>
      <c r="BS280" s="67" t="s">
        <v>521</v>
      </c>
      <c r="BT280" s="67" t="s">
        <v>521</v>
      </c>
      <c r="BU280" s="67" t="s">
        <v>521</v>
      </c>
      <c r="BV280" s="67" t="s">
        <v>521</v>
      </c>
      <c r="BW280" s="67" t="s">
        <v>521</v>
      </c>
      <c r="BX280" s="67" t="s">
        <v>521</v>
      </c>
      <c r="BY280" s="67" t="s">
        <v>521</v>
      </c>
      <c r="BZ280" s="68" t="s">
        <v>521</v>
      </c>
      <c r="CA280" s="69" t="s">
        <v>521</v>
      </c>
      <c r="CB280" s="67" t="s">
        <v>521</v>
      </c>
      <c r="CC280" s="67" t="s">
        <v>521</v>
      </c>
      <c r="CD280" s="67" t="s">
        <v>521</v>
      </c>
      <c r="CE280" s="67" t="s">
        <v>521</v>
      </c>
      <c r="CF280" s="67" t="s">
        <v>521</v>
      </c>
      <c r="CG280" s="67" t="s">
        <v>521</v>
      </c>
      <c r="CH280" s="67" t="s">
        <v>521</v>
      </c>
      <c r="CI280" s="67" t="s">
        <v>520</v>
      </c>
      <c r="CJ280" s="68" t="s">
        <v>520</v>
      </c>
      <c r="CK280" s="69" t="s">
        <v>520</v>
      </c>
      <c r="CL280" s="67" t="s">
        <v>520</v>
      </c>
      <c r="CM280" s="67" t="s">
        <v>520</v>
      </c>
      <c r="CN280" s="67" t="s">
        <v>520</v>
      </c>
      <c r="CO280" s="67" t="s">
        <v>520</v>
      </c>
      <c r="CP280" s="67" t="s">
        <v>520</v>
      </c>
      <c r="CQ280" s="67" t="s">
        <v>520</v>
      </c>
      <c r="CR280" s="67" t="s">
        <v>520</v>
      </c>
      <c r="CS280" s="67" t="s">
        <v>521</v>
      </c>
      <c r="CT280" s="68" t="s">
        <v>521</v>
      </c>
      <c r="CU280" s="69" t="s">
        <v>521</v>
      </c>
      <c r="CV280" s="67" t="s">
        <v>521</v>
      </c>
      <c r="CW280" s="67" t="s">
        <v>521</v>
      </c>
      <c r="CX280" s="67" t="s">
        <v>521</v>
      </c>
      <c r="CY280" s="67" t="s">
        <v>521</v>
      </c>
      <c r="CZ280" s="67" t="s">
        <v>521</v>
      </c>
      <c r="DA280" s="67" t="s">
        <v>521</v>
      </c>
      <c r="DB280" s="67" t="s">
        <v>521</v>
      </c>
      <c r="DC280" s="67" t="s">
        <v>521</v>
      </c>
      <c r="DD280" s="68" t="s">
        <v>521</v>
      </c>
      <c r="DE280" s="69" t="s">
        <v>521</v>
      </c>
      <c r="DF280" s="71" t="s">
        <v>521</v>
      </c>
      <c r="DG280" s="67" t="s">
        <v>521</v>
      </c>
      <c r="DH280" s="67" t="s">
        <v>521</v>
      </c>
      <c r="DI280" s="67" t="s">
        <v>521</v>
      </c>
      <c r="DJ280" s="67" t="s">
        <v>521</v>
      </c>
      <c r="DK280" s="67" t="s">
        <v>521</v>
      </c>
      <c r="DL280" s="67" t="s">
        <v>521</v>
      </c>
      <c r="DM280" s="67" t="s">
        <v>521</v>
      </c>
      <c r="DN280" s="68" t="s">
        <v>521</v>
      </c>
      <c r="DO280" s="70" t="s">
        <v>521</v>
      </c>
      <c r="DP280" s="71" t="s">
        <v>521</v>
      </c>
      <c r="DQ280" s="67" t="s">
        <v>521</v>
      </c>
      <c r="DR280" s="67" t="s">
        <v>521</v>
      </c>
      <c r="DS280" s="67" t="s">
        <v>521</v>
      </c>
      <c r="DT280" s="67" t="s">
        <v>521</v>
      </c>
      <c r="DU280" s="67" t="s">
        <v>521</v>
      </c>
      <c r="DV280" s="67" t="s">
        <v>521</v>
      </c>
      <c r="DW280" s="67" t="s">
        <v>521</v>
      </c>
      <c r="DX280" s="72" t="s">
        <v>521</v>
      </c>
      <c r="DY280" s="73" t="s">
        <v>522</v>
      </c>
      <c r="DZ280" s="74">
        <v>2</v>
      </c>
      <c r="EA280" s="74">
        <v>3</v>
      </c>
      <c r="EB280" s="74">
        <v>3</v>
      </c>
      <c r="EC280" s="75">
        <v>4</v>
      </c>
      <c r="ED280" s="76" t="s">
        <v>522</v>
      </c>
      <c r="EE280" s="74">
        <f t="shared" si="534"/>
        <v>2</v>
      </c>
      <c r="EF280" s="74">
        <f t="shared" si="535"/>
        <v>6</v>
      </c>
      <c r="EG280" s="74">
        <f t="shared" si="536"/>
        <v>18</v>
      </c>
      <c r="EH280" s="77">
        <f t="shared" si="537"/>
        <v>72</v>
      </c>
      <c r="EI280" s="73">
        <v>1000</v>
      </c>
      <c r="EJ280" s="74">
        <v>1500</v>
      </c>
      <c r="EK280" s="74">
        <v>3000</v>
      </c>
      <c r="EL280" s="74">
        <v>5000</v>
      </c>
      <c r="EM280" s="75">
        <v>15000</v>
      </c>
      <c r="EN280" s="78">
        <v>1</v>
      </c>
      <c r="EO280" s="79">
        <f t="shared" si="538"/>
        <v>0.75</v>
      </c>
      <c r="EP280" s="79">
        <f t="shared" si="539"/>
        <v>0.5</v>
      </c>
      <c r="EQ280" s="79">
        <f t="shared" si="540"/>
        <v>0.27777777777777779</v>
      </c>
      <c r="ER280" s="80">
        <f t="shared" si="541"/>
        <v>0.20833333333333334</v>
      </c>
      <c r="ES280" s="128" t="s">
        <v>532</v>
      </c>
      <c r="ET280" s="82"/>
      <c r="EU280" s="83">
        <v>4</v>
      </c>
      <c r="EV280" s="146">
        <v>114</v>
      </c>
      <c r="EW280" s="147">
        <v>103</v>
      </c>
      <c r="EX280" s="147">
        <v>38</v>
      </c>
      <c r="EY280" s="147">
        <v>71</v>
      </c>
      <c r="EZ280" s="147">
        <v>58</v>
      </c>
      <c r="FA280" s="147">
        <v>98</v>
      </c>
      <c r="FB280" s="147">
        <v>51</v>
      </c>
      <c r="FC280" s="147">
        <v>41</v>
      </c>
      <c r="FD280" s="74">
        <f t="shared" si="542"/>
        <v>96</v>
      </c>
      <c r="FE280" s="84">
        <f t="shared" si="543"/>
        <v>79</v>
      </c>
      <c r="FF280" s="73">
        <f>RANK(EV280,$EV$9:$EV$497,0)</f>
        <v>46</v>
      </c>
      <c r="FG280" s="74">
        <f>RANK(EW280,$EW$9:$EW$497,0)</f>
        <v>13</v>
      </c>
      <c r="FH280" s="74">
        <f>RANK(EX280,$EX$9:$EX$497,0)</f>
        <v>185</v>
      </c>
      <c r="FI280" s="74">
        <f>RANK(EY280,$EY$9:$EY$497,0)</f>
        <v>42</v>
      </c>
      <c r="FJ280" s="74">
        <f>RANK(EZ280,$EZ$9:$EZ$497,0)</f>
        <v>46</v>
      </c>
      <c r="FK280" s="74">
        <f>RANK(FA280,$FA$9:$FA$497,0)</f>
        <v>3</v>
      </c>
      <c r="FL280" s="74">
        <f>RANK(FB280,$FB$9:$FB$497,0)</f>
        <v>167</v>
      </c>
      <c r="FM280" s="74">
        <f>RANK(FC280,$FC$9:$FC$497,0)</f>
        <v>210</v>
      </c>
      <c r="FN280" s="74">
        <f>RANK(FD280,$FD$9:$FD$497,0)</f>
        <v>107</v>
      </c>
      <c r="FO280" s="84">
        <f>RANK(FE280,$FE$9:$FE$497,0)</f>
        <v>208</v>
      </c>
      <c r="FP280" s="73">
        <f>COUNTIFS($EV$9:$EV$497,"&gt;"&amp;EV280,$ES$9:$ES$497,ES280)+1</f>
        <v>3</v>
      </c>
      <c r="FQ280" s="74">
        <f>COUNTIFS($EW$9:$EW$497,"&gt;"&amp;EW280,$ES$9:$ES$497,ES280)+1</f>
        <v>2</v>
      </c>
      <c r="FR280" s="74">
        <f>COUNTIFS($EX$9:$EX$497,"&gt;"&amp;EX280,$ES$9:$ES$497,ES280)+1</f>
        <v>6</v>
      </c>
      <c r="FS280" s="74">
        <f>COUNTIFS($EY$9:$EY$497,"&gt;"&amp;EY280,$ES$9:$ES$497,ES280)+1</f>
        <v>1</v>
      </c>
      <c r="FT280" s="74">
        <f>COUNTIFS($EZ$9:$EZ$497,"&gt;"&amp;EZ280,$ES$9:$ES$497,ES280)+1</f>
        <v>2</v>
      </c>
      <c r="FU280" s="74">
        <f>COUNTIFS($FA$9:$FA$497,"&gt;"&amp;FA280,$ES$9:$ES$497,ES280)+1</f>
        <v>3</v>
      </c>
      <c r="FV280" s="74">
        <f>COUNTIFS($FB$9:$FB$497,"&gt;"&amp;FB280,$ES$9:$ES$497,ES280)+1</f>
        <v>6</v>
      </c>
      <c r="FW280" s="74">
        <f>COUNTIFS($FC$9:$FC$497,"&gt;"&amp;FC280,$ES$9:$ES$497,ES280)+1</f>
        <v>4</v>
      </c>
      <c r="FX280" s="74">
        <f>COUNTIFS($FD$9:$FD$497,"&gt;"&amp;FD280,$ES$9:$ES$497,ES280)+1</f>
        <v>2</v>
      </c>
      <c r="FY280" s="84">
        <f>COUNTIFS($FE$9:$FE$497,"&gt;"&amp;FE280,$ES$9:$ES$497,ES280)+1</f>
        <v>6</v>
      </c>
      <c r="FZ280" s="85">
        <f t="shared" si="544"/>
        <v>1.1499999999999999</v>
      </c>
      <c r="GA280" s="86">
        <f t="shared" si="545"/>
        <v>1.04</v>
      </c>
      <c r="GB280" s="86">
        <f t="shared" si="546"/>
        <v>0.38</v>
      </c>
      <c r="GC280" s="86">
        <f t="shared" si="547"/>
        <v>0.72</v>
      </c>
      <c r="GD280" s="86">
        <f t="shared" si="548"/>
        <v>0.59</v>
      </c>
      <c r="GE280" s="86">
        <f t="shared" si="549"/>
        <v>0.99</v>
      </c>
      <c r="GF280" s="86">
        <f t="shared" si="550"/>
        <v>0.52</v>
      </c>
      <c r="GG280" s="86">
        <f t="shared" si="551"/>
        <v>0.41</v>
      </c>
      <c r="GH280" s="86">
        <f t="shared" si="552"/>
        <v>0.97</v>
      </c>
      <c r="GI280" s="87">
        <f t="shared" si="553"/>
        <v>0.8</v>
      </c>
      <c r="GJ280" s="85">
        <f>ROUND(((FZ280-AVERAGE(FZ$9:FZ$497))/STDEVP(FZ$9:FZ$497)*10+50),2)</f>
        <v>57.14</v>
      </c>
      <c r="GK280" s="86">
        <f>ROUND(((GA280-AVERAGE(GA$9:GA$497))/STDEVP(GA$9:GA$497)*10+50),2)</f>
        <v>60.45</v>
      </c>
      <c r="GL280" s="86">
        <f>ROUND(((GB280-AVERAGE(GB$9:GB$497))/STDEVP(GB$9:GB$497)*10+50),2)</f>
        <v>42.38</v>
      </c>
      <c r="GM280" s="86">
        <f>ROUND(((GC280-AVERAGE(GC$9:GC$497))/STDEVP(GC$9:GC$497)*10+50),2)</f>
        <v>59.72</v>
      </c>
      <c r="GN280" s="86">
        <f>ROUND(((GD280-AVERAGE(GD$9:GD$497))/STDEVP(GD$9:GD$497)*10+50),2)</f>
        <v>56.77</v>
      </c>
      <c r="GO280" s="86">
        <f>ROUND(((GE280-AVERAGE(GE$9:GE$497))/STDEVP(GE$9:GE$497)*10+50),2)</f>
        <v>73.290000000000006</v>
      </c>
      <c r="GP280" s="86">
        <f>ROUND(((GF280-AVERAGE(GF$9:GF$497))/STDEVP(GF$9:GF$497)*10+50),2)</f>
        <v>46.38</v>
      </c>
      <c r="GQ280" s="86">
        <f>ROUND(((GG280-AVERAGE(GG$9:GG$497))/STDEVP(GG$9:GG$497)*10+50),2)</f>
        <v>43.09</v>
      </c>
      <c r="GR280" s="86">
        <f>ROUND(((GH280-AVERAGE(GH$9:GH$497))/STDEVP(GH$9:GH$497)*10+50),2)</f>
        <v>49.83</v>
      </c>
      <c r="GS280" s="87">
        <f>ROUND(((GI280-AVERAGE(GI$9:GI$497))/STDEVP(GI$9:GI$497)*10+50),2)</f>
        <v>41.31</v>
      </c>
      <c r="GT280" s="73">
        <f>RANK(GJ280,$GJ$9:$GJ$497,0)</f>
        <v>107</v>
      </c>
      <c r="GU280" s="74">
        <f>RANK(GK280,$GK$9:$GK$497,0)</f>
        <v>72</v>
      </c>
      <c r="GV280" s="74">
        <f>RANK(GL280,$GL$9:$GL$497,0)</f>
        <v>341</v>
      </c>
      <c r="GW280" s="74">
        <f>RANK(GM280,$GM$9:$GM$497,0)</f>
        <v>55</v>
      </c>
      <c r="GX280" s="74">
        <f>RANK(GN280,$GN$9:$GN$497,0)</f>
        <v>97</v>
      </c>
      <c r="GY280" s="74">
        <f>RANK(GO280,$GO$9:$GO$497,0)</f>
        <v>22</v>
      </c>
      <c r="GZ280" s="74">
        <f>RANK(GP280,$GP$9:$GP$497,0)</f>
        <v>260</v>
      </c>
      <c r="HA280" s="74">
        <f>RANK(GQ280,$GQ$9:$GQ$497,0)</f>
        <v>326</v>
      </c>
      <c r="HB280" s="74">
        <f>RANK(GR280,$GR$9:$GR$497,0)</f>
        <v>187</v>
      </c>
      <c r="HC280" s="84">
        <f>RANK(GS280,$GS$9:$GS$497,0)</f>
        <v>357</v>
      </c>
      <c r="HD280" s="85">
        <f>ROUND(AVERAGEIF($ES$9:$ES$497,$ES280,$FZ$9:$FZ$497),2)</f>
        <v>0.93</v>
      </c>
      <c r="HE280" s="86">
        <f>ROUND(AVERAGEIF($ES$9:$ES$497,$ES280,$GA$9:$GA$497),2)</f>
        <v>0.96</v>
      </c>
      <c r="HF280" s="86">
        <f>ROUND(AVERAGEIF($ES$9:$ES$497,$ES280,$GB$9:$GB$497),2)</f>
        <v>0.41</v>
      </c>
      <c r="HG280" s="86">
        <f>ROUND(AVERAGEIF($ES$9:$ES$497,$ES280,$GC$9:$GC$497),2)</f>
        <v>0.46</v>
      </c>
      <c r="HH280" s="86">
        <f>ROUND(AVERAGEIF($ES$9:$ES$497,$ES280,$GD$9:$GD$497),2)</f>
        <v>0.38</v>
      </c>
      <c r="HI280" s="86">
        <f>ROUND(AVERAGEIF($ES$9:$ES$497,$ES280,$GE$9:$GE$497),2)</f>
        <v>0.85</v>
      </c>
      <c r="HJ280" s="86">
        <f>ROUND(AVERAGEIF($ES$9:$ES$497,$ES280,$GF$9:$GF$497),2)</f>
        <v>0.44</v>
      </c>
      <c r="HK280" s="86">
        <f>ROUND(AVERAGEIF($ES$9:$ES$497,$ES280,$GG$9:$GG$497),2)</f>
        <v>0.42</v>
      </c>
      <c r="HL280" s="86">
        <f>ROUND(AVERAGEIF($ES$9:$ES$497,$ES280,$GH$9:$GH$497),2)</f>
        <v>0.8</v>
      </c>
      <c r="HM280" s="87">
        <f>ROUND(AVERAGEIF($ES$9:$ES$497,$ES280,$GI$9:$GI$497),2)</f>
        <v>0.84</v>
      </c>
      <c r="HN280" s="88">
        <f t="shared" si="554"/>
        <v>0.21999999999999986</v>
      </c>
      <c r="HO280" s="89">
        <f t="shared" si="555"/>
        <v>8.0000000000000071E-2</v>
      </c>
      <c r="HP280" s="89">
        <f t="shared" si="556"/>
        <v>-2.9999999999999971E-2</v>
      </c>
      <c r="HQ280" s="89">
        <f t="shared" si="557"/>
        <v>0.25999999999999995</v>
      </c>
      <c r="HR280" s="89">
        <f t="shared" si="558"/>
        <v>0.20999999999999996</v>
      </c>
      <c r="HS280" s="89">
        <f t="shared" si="559"/>
        <v>0.14000000000000001</v>
      </c>
      <c r="HT280" s="89">
        <f t="shared" si="560"/>
        <v>8.0000000000000016E-2</v>
      </c>
      <c r="HU280" s="89">
        <f t="shared" si="561"/>
        <v>-1.0000000000000009E-2</v>
      </c>
      <c r="HV280" s="89">
        <f t="shared" si="562"/>
        <v>0.16999999999999993</v>
      </c>
      <c r="HW280" s="90">
        <f t="shared" si="563"/>
        <v>-3.9999999999999925E-2</v>
      </c>
      <c r="HX280" s="73">
        <f>COUNTIFS($FZ$9:$FZ$497,"&gt;"&amp;FZ280,$ES$9:$ES$497,$ES280)+1</f>
        <v>14</v>
      </c>
      <c r="HY280" s="74">
        <f>COUNTIFS($GA$9:$GA$497,"&gt;"&amp;GA280,$ES$9:$ES$497,$ES280)+1</f>
        <v>21</v>
      </c>
      <c r="HZ280" s="74">
        <f>COUNTIFS($GB$9:$GB$497,"&gt;"&amp;GB280,$ES$9:$ES$497,$ES280)+1</f>
        <v>46</v>
      </c>
      <c r="IA280" s="74">
        <f>COUNTIFS($GC$9:$GC$497,"&gt;"&amp;GC280,$ES$9:$ES$497,$ES280)+1</f>
        <v>2</v>
      </c>
      <c r="IB280" s="74">
        <f>COUNTIFS($GD$9:$GD$497,"&gt;"&amp;GD280,$ES$9:$ES$497,$ES280)+1</f>
        <v>6</v>
      </c>
      <c r="IC280" s="74">
        <f>COUNTIFS($GE$9:$GE$497,"&gt;"&amp;GE280,$ES$9:$ES$497,$ES280)+1</f>
        <v>17</v>
      </c>
      <c r="ID280" s="74">
        <f>COUNTIFS($GF$9:$GF$497,"&gt;"&amp;GF280,$ES$9:$ES$497,$ES280)+1</f>
        <v>16</v>
      </c>
      <c r="IE280" s="74">
        <f>COUNTIFS($GG$9:$GG$497,"&gt;"&amp;GG280,$ES$9:$ES$497,$ES280)+1</f>
        <v>33</v>
      </c>
      <c r="IF280" s="74">
        <f>COUNTIFS($GH$9:$GH$497,"&gt;"&amp;GH280,$ES$9:$ES$497,$ES280)+1</f>
        <v>7</v>
      </c>
      <c r="IG280" s="84">
        <f>COUNTIFS($GI$9:$GI$497,"&gt;"&amp;GI280,$ES$9:$ES$497,$ES280)+1</f>
        <v>36</v>
      </c>
      <c r="IH280" s="148"/>
      <c r="II280" s="149"/>
      <c r="IJ280" s="149"/>
      <c r="IK280" s="149"/>
      <c r="IL280" s="149"/>
      <c r="IM280" s="150"/>
      <c r="IN280" s="151"/>
      <c r="IO280" s="152"/>
      <c r="IP280" s="153"/>
      <c r="IQ280" s="149"/>
      <c r="IR280" s="149"/>
      <c r="IS280" s="149"/>
      <c r="IT280" s="149"/>
      <c r="IU280" s="149"/>
      <c r="IV280" s="149"/>
      <c r="IW280" s="154"/>
      <c r="IX280" s="151"/>
      <c r="IY280" s="149"/>
      <c r="IZ280" s="149"/>
      <c r="JA280" s="149"/>
      <c r="JB280" s="149"/>
      <c r="JC280" s="149"/>
      <c r="JD280" s="149"/>
      <c r="JE280" s="155"/>
      <c r="JF280" s="153"/>
      <c r="JG280" s="149"/>
      <c r="JH280" s="149"/>
      <c r="JI280" s="149"/>
      <c r="JJ280" s="149"/>
      <c r="JK280" s="149"/>
      <c r="JL280" s="149"/>
      <c r="JM280" s="154"/>
      <c r="JN280" s="151"/>
      <c r="JO280" s="149"/>
      <c r="JP280" s="149"/>
      <c r="JQ280" s="149"/>
      <c r="JR280" s="149"/>
      <c r="JS280" s="149"/>
      <c r="JT280" s="149"/>
      <c r="JU280" s="149"/>
      <c r="JV280" s="149"/>
      <c r="JW280" s="149"/>
      <c r="JX280" s="149"/>
      <c r="JY280" s="149"/>
      <c r="JZ280" s="155"/>
      <c r="KA280" s="151">
        <v>0.1</v>
      </c>
      <c r="KB280" s="149"/>
      <c r="KC280" s="149"/>
      <c r="KD280" s="149"/>
      <c r="KE280" s="155"/>
      <c r="KF280" s="153"/>
      <c r="KG280" s="149"/>
      <c r="KH280" s="149"/>
      <c r="KI280" s="149"/>
      <c r="KJ280" s="149"/>
      <c r="KK280" s="156"/>
      <c r="KL280" s="149"/>
      <c r="KM280" s="149"/>
      <c r="KN280" s="149"/>
      <c r="KO280" s="149"/>
      <c r="KP280" s="149"/>
      <c r="KQ280" s="149"/>
      <c r="KR280" s="149"/>
      <c r="KS280" s="154"/>
      <c r="KT280" s="154"/>
      <c r="KU280" s="154"/>
      <c r="KV280" s="154"/>
      <c r="KW280" s="151"/>
      <c r="KX280" s="149"/>
      <c r="KY280" s="149"/>
      <c r="KZ280" s="149"/>
      <c r="LA280" s="149"/>
      <c r="LB280" s="149"/>
      <c r="LC280" s="154"/>
      <c r="LD280" s="151"/>
      <c r="LE280" s="152"/>
      <c r="LF280" s="157"/>
      <c r="LG280" s="158"/>
      <c r="LH280" s="151"/>
      <c r="LI280" s="149"/>
      <c r="LJ280" s="147"/>
      <c r="LK280" s="147"/>
      <c r="LL280" s="147"/>
      <c r="LM280" s="159"/>
      <c r="LN280" s="153"/>
      <c r="LO280" s="149"/>
      <c r="LP280" s="149"/>
      <c r="LQ280" s="149"/>
      <c r="LR280" s="154"/>
      <c r="LS280" s="151"/>
      <c r="LT280" s="149"/>
      <c r="LU280" s="149"/>
      <c r="LV280" s="149"/>
      <c r="LW280" s="149"/>
      <c r="LX280" s="149"/>
      <c r="LY280" s="149"/>
      <c r="LZ280" s="149"/>
      <c r="MA280" s="155"/>
      <c r="MB280" s="153"/>
      <c r="MC280" s="149"/>
      <c r="MD280" s="149"/>
      <c r="ME280" s="149"/>
      <c r="MF280" s="149"/>
      <c r="MG280" s="149"/>
      <c r="MH280" s="149"/>
      <c r="MI280" s="149"/>
      <c r="MJ280" s="149"/>
      <c r="MK280" s="149"/>
      <c r="ML280" s="149"/>
      <c r="MM280" s="149"/>
      <c r="MN280" s="156"/>
      <c r="MO280" s="156"/>
      <c r="MP280" s="154"/>
      <c r="MQ280" s="151"/>
      <c r="MR280" s="149"/>
      <c r="MS280" s="149"/>
      <c r="MT280" s="149"/>
      <c r="MU280" s="149"/>
      <c r="MV280" s="156"/>
      <c r="MW280" s="149"/>
      <c r="MX280" s="149"/>
      <c r="MY280" s="149"/>
      <c r="MZ280" s="149">
        <v>0.1</v>
      </c>
      <c r="NA280" s="149"/>
      <c r="NB280" s="149"/>
      <c r="NC280" s="149">
        <v>0.1</v>
      </c>
      <c r="ND280" s="154">
        <v>0.1</v>
      </c>
      <c r="NE280" s="154"/>
      <c r="NF280" s="154"/>
      <c r="NG280" s="154"/>
      <c r="NH280" s="151"/>
      <c r="NI280" s="149"/>
      <c r="NJ280" s="149"/>
      <c r="NK280" s="149"/>
      <c r="NL280" s="149"/>
      <c r="NM280" s="149"/>
      <c r="NN280" s="94"/>
      <c r="NO280" s="151"/>
      <c r="NP280" s="160"/>
      <c r="NQ280" s="145" t="s">
        <v>1192</v>
      </c>
      <c r="NR280" s="199" t="s">
        <v>1196</v>
      </c>
      <c r="NS280" s="199"/>
      <c r="NT280" s="199"/>
      <c r="NU280" s="199"/>
      <c r="NV280" s="135"/>
      <c r="NW280" s="102" t="s">
        <v>882</v>
      </c>
      <c r="NX280" s="136" t="s">
        <v>1197</v>
      </c>
      <c r="NY280" s="138" t="s">
        <v>1198</v>
      </c>
      <c r="NZ280" s="136" t="s">
        <v>1197</v>
      </c>
      <c r="OA280" s="137"/>
      <c r="OB280" s="137"/>
      <c r="OC280" s="137"/>
      <c r="OD280" s="108">
        <f t="shared" si="564"/>
        <v>72</v>
      </c>
      <c r="OE280" s="109">
        <v>3</v>
      </c>
      <c r="OF280" s="110">
        <f t="shared" si="565"/>
        <v>1000</v>
      </c>
      <c r="OG280" s="109">
        <v>1</v>
      </c>
      <c r="OH280" s="111">
        <f>ROUND(AVERAGEIF($ES$9:$ES$497,$ES280,EV$9:EV$497),0)</f>
        <v>58</v>
      </c>
      <c r="OI280" s="112">
        <f>ROUND(AVERAGEIF($ES$9:$ES$497,$ES280,EW$9:EW$497),0)</f>
        <v>57</v>
      </c>
      <c r="OJ280" s="112">
        <f>ROUND(AVERAGEIF($ES$9:$ES$497,$ES280,EX$9:EX$497),0)</f>
        <v>24</v>
      </c>
      <c r="OK280" s="112">
        <f>ROUND(AVERAGEIF($ES$9:$ES$497,$ES280,EY$9:EY$497),0)</f>
        <v>29</v>
      </c>
      <c r="OL280" s="112">
        <f>ROUND(AVERAGEIF($ES$9:$ES$497,$ES280,EZ$9:EZ$497),0)</f>
        <v>25</v>
      </c>
      <c r="OM280" s="112">
        <f>ROUND(AVERAGEIF($ES$9:$ES$497,$ES280,FA$9:FA$497),0)</f>
        <v>51</v>
      </c>
      <c r="ON280" s="112">
        <f>ROUND(AVERAGEIF($ES$9:$ES$497,$ES280,FB$9:FB$497),0)</f>
        <v>27</v>
      </c>
      <c r="OO280" s="112">
        <f>ROUND(AVERAGEIF($ES$9:$ES$497,$ES280,FC$9:FC$497),0)</f>
        <v>25</v>
      </c>
      <c r="OP280" s="112">
        <f>ROUND(AVERAGEIF($ES$9:$ES$497,$ES280,FD$9:FD$497),0)</f>
        <v>49</v>
      </c>
      <c r="OQ280" s="113">
        <f>ROUND(AVERAGEIF($ES$9:$ES$497,$ES280,FE$9:FE$497),0)</f>
        <v>49</v>
      </c>
      <c r="OR280" s="114">
        <f>ROUND(EV280/MAX(EV$9:EV$497)*100,0)</f>
        <v>64</v>
      </c>
      <c r="OS280" s="115">
        <f>ROUND(EW280/MAX(EW$9:EW$497)*100,0)</f>
        <v>81</v>
      </c>
      <c r="OT280" s="115">
        <f>ROUND(EX280/MAX(EX$9:EX$497)*100,0)</f>
        <v>32</v>
      </c>
      <c r="OU280" s="115">
        <f>ROUND(EY280/MAX(EY$9:EY$497)*100,0)</f>
        <v>48</v>
      </c>
      <c r="OV280" s="115">
        <f>ROUND(EZ280/MAX(EZ$9:EZ$497)*100,0)</f>
        <v>46</v>
      </c>
      <c r="OW280" s="115">
        <f>ROUND(FA280/MAX(FA$9:FA$497)*100,0)</f>
        <v>87</v>
      </c>
      <c r="OX280" s="115">
        <f>ROUND(FB280/MAX(FB$9:FB$497)*100,0)</f>
        <v>38</v>
      </c>
      <c r="OY280" s="116">
        <f>ROUND(FC280/MAX(FC$9:FC$497)*100,0)</f>
        <v>28</v>
      </c>
      <c r="OZ280" s="115">
        <f>ROUND(FD280/MAX(FD$9:FD$497)*100,0)</f>
        <v>65</v>
      </c>
      <c r="PA280" s="117">
        <f>ROUND(FE280/MAX(FE$9:FE$497)*100,0)</f>
        <v>32</v>
      </c>
      <c r="PB280" s="118">
        <f t="shared" si="566"/>
        <v>538</v>
      </c>
      <c r="PC280" s="115">
        <f t="shared" si="567"/>
        <v>580</v>
      </c>
      <c r="PD280" s="115">
        <f t="shared" si="568"/>
        <v>676</v>
      </c>
      <c r="PE280" s="115">
        <f t="shared" si="569"/>
        <v>594</v>
      </c>
      <c r="PF280" s="115">
        <f t="shared" si="570"/>
        <v>710</v>
      </c>
      <c r="PG280" s="119">
        <f t="shared" si="571"/>
        <v>685</v>
      </c>
      <c r="PH280" s="118">
        <f>ROUND(PB280/MAX(PB$9:PB$497)*100,0)</f>
        <v>64</v>
      </c>
      <c r="PI280" s="115">
        <f>ROUND(PC280/MAX(PC$9:PC$497)*100,0)</f>
        <v>69</v>
      </c>
      <c r="PJ280" s="115">
        <f>ROUND(PD280/MAX(PD$9:PD$497)*100,0)</f>
        <v>72</v>
      </c>
      <c r="PK280" s="115">
        <f>ROUND(PE280/MAX(PE$9:PE$497)*100,0)</f>
        <v>59</v>
      </c>
      <c r="PL280" s="115">
        <f>ROUND(PF280/MAX(PF$9:PF$497)*100,0)</f>
        <v>100</v>
      </c>
      <c r="PM280" s="119">
        <f>ROUND(PG280/MAX(PG$9:PG$497)*100,0)</f>
        <v>100</v>
      </c>
      <c r="PN280" s="118">
        <f>RANK(PH280,PH$9:PH$497,0)</f>
        <v>84</v>
      </c>
      <c r="PO280" s="115">
        <f>RANK(PI280,PI$9:PI$497,0)</f>
        <v>35</v>
      </c>
      <c r="PP280" s="115">
        <f>RANK(PJ280,PJ$9:PJ$497,0)</f>
        <v>51</v>
      </c>
      <c r="PQ280" s="115">
        <f>RANK(PK280,PK$9:PK$497,0)</f>
        <v>106</v>
      </c>
      <c r="PR280" s="115">
        <f>RANK(PL280,PL$9:PL$497,0)</f>
        <v>1</v>
      </c>
      <c r="PS280" s="119">
        <f>RANK(PM280,PM$9:PM$497,0)</f>
        <v>1</v>
      </c>
      <c r="PT280" s="120">
        <f>ROUND(FZ280/MAX(FZ$9:FZ$497)*100,0)</f>
        <v>63</v>
      </c>
      <c r="PU280" s="115">
        <f>ROUND(GA280/MAX(GA$9:GA$497)*100,0)</f>
        <v>58</v>
      </c>
      <c r="PV280" s="115">
        <f>ROUND(GB280/MAX(GB$9:GB$497)*100,0)</f>
        <v>28</v>
      </c>
      <c r="PW280" s="115">
        <f>ROUND(GC280/MAX(GC$9:GC$497)*100,0)</f>
        <v>57</v>
      </c>
      <c r="PX280" s="115">
        <f>ROUND(GD280/MAX(GD$9:GD$497)*100,0)</f>
        <v>33</v>
      </c>
      <c r="PY280" s="115">
        <f>ROUND(GE280/MAX(GE$9:GE$497)*100,0)</f>
        <v>59</v>
      </c>
      <c r="PZ280" s="115">
        <f>ROUND(GF280/MAX(GF$9:GF$497)*100,0)</f>
        <v>24</v>
      </c>
      <c r="QA280" s="116">
        <f>ROUND(GG280/MAX(GG$9:GG$497)*100,0)</f>
        <v>22</v>
      </c>
      <c r="QB280" s="115">
        <f>ROUND(GH280/MAX(GH$9:GH$497)*100,0)</f>
        <v>43</v>
      </c>
      <c r="QC280" s="121">
        <f>ROUND(GI280/MAX(GI$9:GI$497)*100,0)</f>
        <v>26</v>
      </c>
      <c r="QD280" s="120">
        <f>ROUND(AVERAGEIF($ES$9:$ES$497,$ES280,PT$9:PT$497),0)</f>
        <v>51</v>
      </c>
      <c r="QE280" s="120">
        <f>ROUND(AVERAGEIF($ES$9:$ES$497,$ES280,PU$9:PU$497),0)</f>
        <v>54</v>
      </c>
      <c r="QF280" s="120">
        <f>ROUND(AVERAGEIF($ES$9:$ES$497,$ES280,PV$9:PV$497),0)</f>
        <v>30</v>
      </c>
      <c r="QG280" s="120">
        <f>ROUND(AVERAGEIF($ES$9:$ES$497,$ES280,PW$9:PW$497),0)</f>
        <v>36</v>
      </c>
      <c r="QH280" s="120">
        <f>ROUND(AVERAGEIF($ES$9:$ES$497,$ES280,PX$9:PX$497),0)</f>
        <v>21</v>
      </c>
      <c r="QI280" s="120">
        <f>ROUND(AVERAGEIF($ES$9:$ES$497,$ES280,PY$9:PY$497),0)</f>
        <v>51</v>
      </c>
      <c r="QJ280" s="120">
        <f>ROUND(AVERAGEIF($ES$9:$ES$497,$ES280,PZ$9:PZ$497),0)</f>
        <v>21</v>
      </c>
      <c r="QK280" s="120">
        <f>ROUND(AVERAGEIF($ES$9:$ES$497,$ES280,QA$9:QA$497),0)</f>
        <v>23</v>
      </c>
      <c r="QL280" s="120">
        <f>ROUND(AVERAGEIF($ES$9:$ES$497,$ES280,QB$9:QB$497),0)</f>
        <v>35</v>
      </c>
      <c r="QM280" s="120">
        <f>ROUND(AVERAGEIF($ES$9:$ES$497,$ES280,QC$9:QC$497),0)</f>
        <v>27</v>
      </c>
      <c r="QN280" s="114">
        <f t="shared" si="572"/>
        <v>481</v>
      </c>
      <c r="QO280" s="115">
        <f t="shared" si="573"/>
        <v>501</v>
      </c>
      <c r="QP280" s="115">
        <f t="shared" si="574"/>
        <v>613</v>
      </c>
      <c r="QQ280" s="115">
        <f t="shared" si="575"/>
        <v>547</v>
      </c>
      <c r="QR280" s="115">
        <f t="shared" si="576"/>
        <v>738</v>
      </c>
      <c r="QS280" s="119">
        <f t="shared" si="577"/>
        <v>616</v>
      </c>
      <c r="QT280" s="114">
        <f>ROUND((QN280-MIN(QN$9:QN$497))/(MAX(QN$9:QN$497)-MIN(QN$9:QN$497))*100,0)</f>
        <v>39</v>
      </c>
      <c r="QU280" s="115">
        <f>ROUND((QO280-MIN(QO$9:QO$497))/(MAX(QO$9:QO$497)-MIN(QO$9:QO$497))*100,0)</f>
        <v>42</v>
      </c>
      <c r="QV280" s="115">
        <f>ROUND((QP280-MIN(QP$9:QP$497))/(MAX(QP$9:QP$497)-MIN(QP$9:QP$497))*100,0)</f>
        <v>38</v>
      </c>
      <c r="QW280" s="115">
        <f>ROUND((QQ280-MIN(QQ$9:QQ$497))/(MAX(QQ$9:QQ$497)-MIN(QQ$9:QQ$497))*100,0)</f>
        <v>33</v>
      </c>
      <c r="QX280" s="115">
        <f>ROUND((QR280-MIN(QR$9:QR$497))/(MAX(QR$9:QR$497)-MIN(QR$9:QR$497))*100,0)</f>
        <v>86</v>
      </c>
      <c r="QY280" s="115">
        <f>ROUND((QS280-MIN(QS$9:QS$497))/(MAX(QS$9:QS$497)-MIN(QS$9:QS$497))*100,0)</f>
        <v>87</v>
      </c>
      <c r="QZ280" s="114">
        <f>RANK(QN280,QN$9:QN$497,0)</f>
        <v>211</v>
      </c>
      <c r="RA280" s="115">
        <f>RANK(QO280,QO$9:QO$497,0)</f>
        <v>78</v>
      </c>
      <c r="RB280" s="115">
        <f>RANK(QP280,QP$9:QP$497,0)</f>
        <v>121</v>
      </c>
      <c r="RC280" s="115">
        <f>RANK(QQ280,QQ$9:QQ$497,0)</f>
        <v>242</v>
      </c>
      <c r="RD280" s="115">
        <f>RANK(QR280,QR$9:QR$497,0)</f>
        <v>21</v>
      </c>
      <c r="RE280" s="115">
        <f>RANK(QS280,QS$9:QS$497,0)</f>
        <v>11</v>
      </c>
      <c r="RF280" s="122"/>
      <c r="RG280" s="115">
        <f>($RH$3*(IH280+IJ280)*100*100/MAX(EX$9:EX$497)*$RO$3) +($RH$3*(II280+IJ280)*100*100/MAX(EX$9:EX$497)*$RO$4) + ($RH$3*IK280*100*100/MAX(EX$9:EX$497)*0.098)</f>
        <v>0</v>
      </c>
      <c r="RH280" s="115">
        <f>($RH$4*IL280*100*100/MAX(EZ$9:EZ$497))*$RQ$3</f>
        <v>0</v>
      </c>
      <c r="RI280" s="115">
        <f>($RH$3*IM280*100*100/MAX(EY$9:EY$497))*$RQ$4</f>
        <v>0</v>
      </c>
      <c r="RJ280" s="115">
        <f>($RH$3*IN280*100*100/MAX(EX$9:EX$497))</f>
        <v>0</v>
      </c>
      <c r="RK280" s="115">
        <f>($RH$4*IO280*100*100/MAX(EZ$9:EZ$497))*$RQ$3</f>
        <v>0</v>
      </c>
      <c r="RL280" s="115">
        <f>(($RL$4*IP280*100*((100/MAX(EX$9:EX$497)+100/MAX(EZ$9:EZ$497))/2))+($RL$4*IQ280*100*((100/MAX(EX$9:EX$497)+100/MAX(EZ$9:EZ$497))/2))+($RL$4*IR280*100*((100/MAX(EX$9:EX$497)+100/MAX(EZ$9:EZ$497))/2))+($RL$4*IS280*100*((100/MAX(EX$9:EX$497)+100/MAX(EZ$9:EZ$497))/2))+($RL$4*IT280*100*((100/MAX(EX$9:EX$497)+100/MAX(EZ$9:EZ$497))/2))+($RL$4*IU280*100*((100/MAX(EX$9:EX$497)+100/MAX(EZ$9:EZ$497))/2))+($RL$4*IV280*100*((100/MAX(EX$9:EX$497)+100/MAX(EZ$9:EZ$497))/2))+($RL$4*IW280*100*((100/MAX(EX$9:EX$497)+100/MAX(EZ$9:EZ$497))/2)))*$RS$3</f>
        <v>0</v>
      </c>
      <c r="RM280" s="115">
        <f>(($RH$3*IX280*100*100/MAX(EX$9:EX$497))+($RH$3*IY280*100*100/MAX(EX$9:EX$497))+($RH$3*IZ280*100*100/MAX(EX$9:EX$497))+($RH$3*JA280*100*100/MAX(EX$9:EX$497))+($RH$3*JB280*100*100/MAX(EX$9:EX$497))+($RH$3*JC280*100*100/MAX(EX$9:EX$497))+($RH$3*JD280*100*100/MAX(EX$9:EX$497))+($RH$3*JE280*100*100/MAX(EX$9:EX$497)))*$RS$4</f>
        <v>0</v>
      </c>
      <c r="RN280" s="115">
        <f>(($RH$4*JF280*100*100/MAX(EZ$9:EZ$497)) + ($RH$4*JG280*100*100/MAX(EZ$9:EZ$497)) + ($RH$4*JH280*100*100/MAX(EZ$9:EZ$497)) + ($RH$4*JI280*100*100/MAX(EZ$9:EZ$497)) + ($RH$4*JJ280*100*100/MAX(EZ$9:EZ$497)) + ($RH$4*JK280*100*100/MAX(EZ$9:EZ$497)) + ($RH$4*JL280*100*100/MAX(EZ$9:EZ$497)) + ($RH$4*JM280*100*100/MAX(EZ$9:EZ$497)))*$RU$3</f>
        <v>0</v>
      </c>
      <c r="RO280" s="115">
        <f>(($RL$4*JN280*100*((100/MAX(EX$9:EX$497)+100/MAX(EZ$9:EZ$497))/2))+($RL$4*JO280*100*((100/MAX(EX$9:EX$497)+100/MAX(EZ$9:EZ$497))/2))+($RL$4*JP280*100*((100/MAX(EX$9:EX$497)+100/MAX(EZ$9:EZ$497))/2))+($RL$4*JQ280*100*((100/MAX(EX$9:EX$497)+100/MAX(EZ$9:EZ$497))/2))+($RL$4*JR280*100*((100/MAX(EX$9:EX$497)+100/MAX(EZ$9:EZ$497))/2))+($RL$4*JS280*100*((100/MAX(EX$9:EX$497)+100/MAX(EZ$9:EZ$497))/2))+($RL$4*JT280*100*((100/MAX(EX$9:EX$497)+100/MAX(EZ$9:EZ$497))/2))+($RL$4*JU280*100*((100/MAX(EX$9:EX$497)+100/MAX(EZ$9:EZ$497))/2))+($RL$4*JV280*100*((100/MAX(EX$9:EX$497)+100/MAX(EZ$9:EZ$497))/2))+($RL$4*JW280*100*((100/MAX(EX$9:EX$497)+100/MAX(EZ$9:EZ$497))/2))+($RL$4*JX280*100*((100/MAX(EX$9:EX$497)+100/MAX(EZ$9:EZ$497))/2))+($RL$4*JY280*100*((100/MAX(EX$9:EX$497)+100/MAX(EZ$9:EZ$497))/2))+($RL$4*JZ280*100*((100/MAX(EX$9:EX$497)+100/MAX(EZ$9:EZ$497))/2)))*$RW$3/2</f>
        <v>0</v>
      </c>
      <c r="RP280" s="119">
        <f>($RJ$3*KA280*100*100/MAX(FA$9:FA$497)) + ($RJ$3*KB280*100*100/MAX(FA$9:FA$497)/2) + ($RJ$3*KC280*100*100/MAX(FA$9:FA$497)/2) + ($RJ$3*KD280*100*100/MAX(FA$9:FA$497)/4) + ($RJ$3*KE280*100*100/MAX(FA$9:FA$497)/4)</f>
        <v>44.247787610619469</v>
      </c>
      <c r="RQ280" s="118">
        <f>($RL$4*KF280*100*((100/MAX(EX$9:EX$497)+100/MAX(EZ$9:EZ$497)))) * ($RO$3/2) + (($RL$4*KG280*100*((100/MAX(EX$9:EX$497)+100/MAX(EZ$9:EZ$497))))+($RL$4*KH280*100*((100/MAX(EX$9:EX$497)+100/MAX(EZ$9:EZ$497))))+($RL$4*KI280*100*((100/MAX(EX$9:EX$497)+100/MAX(EZ$9:EZ$497))))+($RL$4*KJ280*100*((100/MAX(EX$9:EX$497)+100/MAX(EZ$9:EZ$497))))+($RL$4*KK280*100*((100/MAX(EX$9:EX$497)+100/MAX(EZ$9:EZ$497))))+($RL$4*KL280*100*((100/MAX(EX$9:EX$497)+100/MAX(EZ$9:EZ$497))))+($RL$4*KM280*100*((100/MAX(EX$9:EX$497)+100/MAX(EZ$9:EZ$497))))+($RL$4*KN280*100*((100/MAX(EX$9:EX$497)+100/MAX(EZ$9:EZ$497))))+($RL$4*KO280*100*((100/MAX(EX$9:EX$497)+100/MAX(EZ$9:EZ$497))))+($RL$4*KP280*100*((100/MAX(EX$9:EX$497)+100/MAX(EZ$9:EZ$497))))+($RL$4*KQ280*100*((100/MAX(EX$9:EX$497)+100/MAX(EZ$9:EZ$497))))+($RL$4*KR280*100*((100/MAX(EX$9:EX$497)+100/MAX(EZ$9:EZ$497))))+($RL$4*KS280*100*((100/MAX(EX$9:EX$497)+100/MAX(EZ$9:EZ$497))))+($RL$4*KV280*100*((100/MAX(EX$9:EX$497)+100/MAX(EZ$9:EZ$497))))) * (($RO$3+$RO$4)/6)</f>
        <v>0</v>
      </c>
      <c r="RR280" s="115">
        <f>(($RL$4*KW280*100*((100/MAX(EX$9:EX$497)+100/MAX(EZ$9:EZ$497))))) * ($RO$3/2) + (($RL$4*KX280*100*((100/MAX(EX$9:EX$497)+100/MAX(EZ$9:EZ$497))))+($RL$4*KY280*100*((100/MAX(EX$9:EX$497)+100/MAX(EZ$9:EZ$497))))+($RL$4*KZ280*100*((100/MAX(EX$9:EX$497)+100/MAX(EZ$9:EZ$497))))+($RL$4*LA280*100*((100/MAX(EX$9:EX$497)+100/MAX(EZ$9:EZ$497))))+($RL$4*LB280*100*((100/MAX(EX$9:EX$497)+100/MAX(EZ$9:EZ$497))))+($RL$4*LC280*100*((100/MAX(EX$9:EX$497)+100/MAX(EZ$9:EZ$497))))) * (($RO$3+$RO$4)/6)</f>
        <v>0</v>
      </c>
      <c r="RS280" s="119">
        <f>(($RL$4*LD280*100*((100/MAX(EX$9:EX$497)+100/MAX(EZ$9:EZ$497))))+($RL$4*LE280*100*((100/MAX(EX$9:EX$497)+100/MAX(EZ$9:EZ$497))))) * (($RO$3+$RO$4)/6)</f>
        <v>0</v>
      </c>
      <c r="RT280" s="118">
        <f>($RJ$4*LH280*100*(100/MAX(EV$9:EV$497)))+($RJ$4*LI280*100*(100/MAX(EV$9:EV$497)))</f>
        <v>0</v>
      </c>
      <c r="RU280" s="119">
        <f>($RJ$4*LJ280*(100/MAX(EV$9:EV$497)))/2 + ($RL$3*LK280*(100/MAX(EW$9:EW$497))) + ($RJ$4*LL280*(100/MAX(EV$9:EV$497)))/4 + ($RL$3*LM280*(100/MAX(EW$9:EW$497)))</f>
        <v>0</v>
      </c>
      <c r="RV280" s="118">
        <f>($RJ$4*LN280*100*100/MAX(EV$9:EV$497)/2)+($RJ$4*LO280*100*100/MAX(EV$9:EV$497)/2)+($RJ$4*LP280*100*100/MAX(EV$9:EV$497))+($RJ$4*LQ280*100*100/MAX(EV$9:EV$497))+($RJ$4*LR280*100*100/MAX(EV$9:EV$497))</f>
        <v>0</v>
      </c>
      <c r="RW280" s="115">
        <f>($RJ$4*LS280*100*100/MAX(EV$9:EV$497)) + (($RJ$4*LT280*100*100/MAX(EV$9:EV$497))+($RJ$4*LU280*100*100/MAX(EV$9:EV$497))+($RJ$4*LV280*100*100/MAX(EV$9:EV$497))+($RJ$4*LW280*100*100/MAX(EV$9:EV$497))+($RJ$4*LX280*100*100/MAX(EV$9:EV$497))+($RJ$4*LY280*100*100/MAX(EV$9:EV$497))+($RJ$4*LZ280*100*100/MAX(EV$9:EV$497))+($RJ$4*MA280*100*100/MAX(EV$9:EV$497)))/2</f>
        <v>0</v>
      </c>
      <c r="RX280" s="119">
        <f>($RJ$4*MB280*100*100/MAX(EV$9:EV$497))+($RJ$4*MC280*100*100/MAX(EV$9:EV$497))+($RJ$4*MD280*100*100/MAX(EV$9:EV$497))+($RJ$4*ME280*100*100/MAX(EV$9:EV$497))+($RJ$4*MF280*100*100/MAX(EV$9:EV$497))+($RJ$4*MG280*100*100/MAX(EV$9:EV$497))+($RJ$4*MH280*100*100/MAX(EV$9:EV$497))+($RJ$4*MI280*100*100/MAX(EV$9:EV$497))+($RJ$4*MJ280*100*100/MAX(EV$9:EV$497))+($RJ$4*MK280*100*100/MAX(EV$9:EV$497))+($RJ$4*ML280*100*100/MAX(EV$9:EV$497))+($RJ$4*MM280*100*100/MAX(EV$9:EV$497))+($RJ$4*MN280*100*100/MAX(EV$9:EV$497))</f>
        <v>0</v>
      </c>
      <c r="RY280" s="118">
        <f>($RJ$4*MQ280*100*100/MAX(EV$9:EV$497))/2 + (($RJ$4*MR280*100*100/MAX(EV$9:EV$497))+($RJ$4*MS280*100*100/MAX(EV$9:EV$497))+($RJ$4*MT280*100*100/MAX(EV$9:EV$497))+($RJ$4*MU280*100*100/MAX(EV$9:EV$497))+($RJ$4*MV280*100*100/MAX(EV$9:EV$497))+($RJ$4*MW280*100*100/MAX(EV$9:EV$497))+($RJ$4*MX280*100*100/MAX(EV$9:EV$497))+($RJ$4*MY280*100*100/MAX(EV$9:EV$497))+($RJ$4*MZ280*100*100/MAX(EV$9:EV$497))+($RJ$4*NA280*100*100/MAX(EV$9:EV$497))+($RJ$4*NB280*100*100/MAX(EV$9:EV$497))+($RJ$4*NC280*100*100/MAX(EV$9:EV$497))+($RJ$4*ND280*100*100/MAX(EV$9:EV$497))+($RJ$4*NG280*100*100/MAX(EV$9:EV$497)))/4</f>
        <v>12.640449438202248</v>
      </c>
      <c r="RZ280" s="115">
        <f>($RJ$4*NH280*100*100/MAX(EV$9:EV$497))/2 + (($RJ$4*NI280*100*100/MAX(EV$9:EV$497))+($RJ$4*NJ280*100*100/MAX(EV$9:EV$497))+($RJ$4*NK280*100*100/MAX(EV$9:EV$497))+($RJ$4*NL280*100*100/MAX(EV$9:EV$497))+($RJ$4*NM280*100*100/MAX(EV$9:EV$497))+($RJ$4*NN280*100*100/MAX(EV$9:EV$497)))/4</f>
        <v>0</v>
      </c>
      <c r="SA280" s="117">
        <f>(($RJ$4*NO280*100*100/MAX(EV$9:EV$497))+($RJ$4*NP280*100*100/MAX(EV$9:EV$497)))/4</f>
        <v>0</v>
      </c>
      <c r="SB280" s="118">
        <f t="shared" si="578"/>
        <v>56.888237048821715</v>
      </c>
      <c r="SC280" s="115">
        <f t="shared" si="579"/>
        <v>2.5280898876404496</v>
      </c>
      <c r="SD280" s="115">
        <f t="shared" si="580"/>
        <v>3.160112359550562</v>
      </c>
      <c r="SE280" s="115">
        <f t="shared" si="581"/>
        <v>2.5280898876404496</v>
      </c>
      <c r="SF280" s="115">
        <f t="shared" si="582"/>
        <v>3.160112359550562</v>
      </c>
      <c r="SG280" s="115">
        <f t="shared" si="583"/>
        <v>101.13602465944119</v>
      </c>
      <c r="SH280" s="115">
        <f>ROUND(SB280/MAX(SB$9:SB$497)*100,0)</f>
        <v>72</v>
      </c>
      <c r="SI280" s="115">
        <f>ROUND(SC280/MAX(SC$9:SC$497)*100,0)</f>
        <v>4</v>
      </c>
      <c r="SJ280" s="115">
        <f>ROUND(SD280/MAX(SD$9:SD$497)*100,0)</f>
        <v>5</v>
      </c>
      <c r="SK280" s="115">
        <f>ROUND(SE280/MAX(SE$9:SE$497)*100,0)</f>
        <v>2</v>
      </c>
      <c r="SL280" s="115">
        <f>ROUND(SF280/MAX(SF$9:SF$497)*100,0)</f>
        <v>8</v>
      </c>
      <c r="SM280" s="121">
        <f>ROUND(SG280/MAX(SG$9:SG$497)*100,0)</f>
        <v>96</v>
      </c>
      <c r="SN280" s="115">
        <f>ROUND(AVERAGEIF($ES$9:$ES$497,$ES280,SH$9:SH$497),0)</f>
        <v>29</v>
      </c>
      <c r="SO280" s="115">
        <f>ROUND(AVERAGEIF($ES$9:$ES$497,$ES280,SI$9:SI$497),0)</f>
        <v>3</v>
      </c>
      <c r="SP280" s="115">
        <f>ROUND(AVERAGEIF($ES$9:$ES$497,$ES280,SJ$9:SJ$497),0)</f>
        <v>5</v>
      </c>
      <c r="SQ280" s="115">
        <f>ROUND(AVERAGEIF($ES$9:$ES$497,$ES280,SK$9:SK$497),0)</f>
        <v>2</v>
      </c>
      <c r="SR280" s="115">
        <f>ROUND(AVERAGEIF($ES$9:$ES$497,$ES280,SL$9:SL$497),0)</f>
        <v>4</v>
      </c>
      <c r="SS280" s="121">
        <f>ROUND(AVERAGEIF($ES$9:$ES$497,$ES280,SM$9:SM$497),0)</f>
        <v>36</v>
      </c>
      <c r="ST280" s="114">
        <f>RANK(SB280,SB$9:SB$497,0)</f>
        <v>30</v>
      </c>
      <c r="SU280" s="115">
        <f>RANK(SC280,SC$9:SC$497,0)</f>
        <v>197</v>
      </c>
      <c r="SV280" s="115">
        <f>RANK(SD280,SD$9:SD$497,0)</f>
        <v>139</v>
      </c>
      <c r="SW280" s="115">
        <f>RANK(SE280,SE$9:SE$497,0)</f>
        <v>197</v>
      </c>
      <c r="SX280" s="115">
        <f>RANK(SF280,SF$9:SF$497,0)</f>
        <v>92</v>
      </c>
      <c r="SY280" s="115">
        <f>RANK(SG280,SG$9:SG$497,0)</f>
        <v>4</v>
      </c>
      <c r="SZ280" s="115">
        <f>COUNTIFS(SB$9:SB$497,"&gt;"&amp;SB280,$ES$9:$ES$497,$ES280)+1</f>
        <v>9</v>
      </c>
      <c r="TA280" s="115">
        <f>COUNTIFS(SC$9:SC$497,"&gt;"&amp;SC280,$ES$9:$ES$497,$ES280)+1</f>
        <v>14</v>
      </c>
      <c r="TB280" s="115">
        <f>COUNTIFS(SD$9:SD$497,"&gt;"&amp;SD280,$ES$9:$ES$497,$ES280)+1</f>
        <v>20</v>
      </c>
      <c r="TC280" s="115">
        <f>COUNTIFS(SE$9:SE$497,"&gt;"&amp;SE280,$ES$9:$ES$497,$ES280)+1</f>
        <v>14</v>
      </c>
      <c r="TD280" s="115">
        <f>COUNTIFS(SF$9:SF$497,"&gt;"&amp;SF280,$ES$9:$ES$497,$ES280)+1</f>
        <v>11</v>
      </c>
      <c r="TE280" s="117">
        <f>COUNTIFS(SG$9:SG$497,"&gt;"&amp;SG280,$ES$9:$ES$497,$ES280)+1</f>
        <v>4</v>
      </c>
      <c r="TF280" s="118">
        <f t="shared" si="584"/>
        <v>172</v>
      </c>
      <c r="TG280" s="115">
        <f t="shared" si="585"/>
        <v>68</v>
      </c>
      <c r="TH280" s="115">
        <f t="shared" si="586"/>
        <v>74</v>
      </c>
      <c r="TI280" s="115">
        <f t="shared" si="587"/>
        <v>74</v>
      </c>
      <c r="TJ280" s="115">
        <f t="shared" si="588"/>
        <v>67</v>
      </c>
      <c r="TK280" s="115">
        <f t="shared" si="589"/>
        <v>196</v>
      </c>
      <c r="TL280" s="117">
        <f t="shared" si="590"/>
        <v>196</v>
      </c>
      <c r="TM280" s="118">
        <f>ROUND(TF280/MAX(TF$9:TF$497)*100,0)</f>
        <v>96</v>
      </c>
      <c r="TN280" s="115">
        <f>ROUND(TG280/MAX(TG$9:TG$497)*100,0)</f>
        <v>37</v>
      </c>
      <c r="TO280" s="115">
        <f>ROUND(TH280/MAX(TH$9:TH$497)*100,0)</f>
        <v>41</v>
      </c>
      <c r="TP280" s="115">
        <f>ROUND(TI280/MAX(TI$9:TI$497)*100,0)</f>
        <v>41</v>
      </c>
      <c r="TQ280" s="115">
        <f>ROUND(TJ280/MAX(TJ$9:TJ$497)*100,0)</f>
        <v>34</v>
      </c>
      <c r="TR280" s="115">
        <f>ROUND(TK280/MAX(TK$9:TK$497)*100,0)</f>
        <v>100</v>
      </c>
      <c r="TS280" s="119">
        <f>ROUND(TL280/MAX(TL$9:TL$497)*100,0)</f>
        <v>100</v>
      </c>
      <c r="TT280" s="120">
        <f>RANK(TM280,TM$9:TM$497,0)</f>
        <v>5</v>
      </c>
      <c r="TU280" s="115">
        <f>RANK(TN280,TN$9:TN$497,0)</f>
        <v>148</v>
      </c>
      <c r="TV280" s="115">
        <f>RANK(TO280,TO$9:TO$497,0)</f>
        <v>60</v>
      </c>
      <c r="TW280" s="115">
        <f>RANK(TP280,TP$9:TP$497,0)</f>
        <v>129</v>
      </c>
      <c r="TX280" s="115">
        <f>RANK(TQ280,TQ$9:TQ$497,0)</f>
        <v>105</v>
      </c>
      <c r="TY280" s="115">
        <f>RANK(TR280,TR$9:TR$497,0)</f>
        <v>1</v>
      </c>
      <c r="TZ280" s="121">
        <f>RANK(TS280,TS$9:TS$497,0)</f>
        <v>1</v>
      </c>
      <c r="UA280" s="132"/>
      <c r="UB280" s="7" t="s">
        <v>1</v>
      </c>
    </row>
    <row r="281" spans="1:548" x14ac:dyDescent="0.15">
      <c r="A281" s="183">
        <v>273</v>
      </c>
      <c r="B281" s="200" t="s">
        <v>1196</v>
      </c>
      <c r="C281" s="143"/>
      <c r="D281" s="143"/>
      <c r="E281" s="161" t="s">
        <v>518</v>
      </c>
      <c r="F281" s="65">
        <v>104</v>
      </c>
      <c r="G281" s="65" t="s">
        <v>547</v>
      </c>
      <c r="H281" s="144"/>
      <c r="I281" s="66" t="s">
        <v>521</v>
      </c>
      <c r="J281" s="67" t="s">
        <v>521</v>
      </c>
      <c r="K281" s="67" t="s">
        <v>521</v>
      </c>
      <c r="L281" s="67" t="s">
        <v>521</v>
      </c>
      <c r="M281" s="67" t="s">
        <v>521</v>
      </c>
      <c r="N281" s="67" t="s">
        <v>521</v>
      </c>
      <c r="O281" s="67" t="s">
        <v>521</v>
      </c>
      <c r="P281" s="67" t="s">
        <v>521</v>
      </c>
      <c r="Q281" s="67" t="s">
        <v>521</v>
      </c>
      <c r="R281" s="68" t="s">
        <v>521</v>
      </c>
      <c r="S281" s="69" t="s">
        <v>521</v>
      </c>
      <c r="T281" s="67" t="s">
        <v>521</v>
      </c>
      <c r="U281" s="67" t="s">
        <v>521</v>
      </c>
      <c r="V281" s="67" t="s">
        <v>521</v>
      </c>
      <c r="W281" s="67" t="s">
        <v>521</v>
      </c>
      <c r="X281" s="67" t="s">
        <v>521</v>
      </c>
      <c r="Y281" s="67" t="s">
        <v>521</v>
      </c>
      <c r="Z281" s="67" t="s">
        <v>521</v>
      </c>
      <c r="AA281" s="67" t="s">
        <v>521</v>
      </c>
      <c r="AB281" s="68" t="s">
        <v>521</v>
      </c>
      <c r="AC281" s="69" t="s">
        <v>521</v>
      </c>
      <c r="AD281" s="67" t="s">
        <v>521</v>
      </c>
      <c r="AE281" s="67" t="s">
        <v>521</v>
      </c>
      <c r="AF281" s="67" t="s">
        <v>521</v>
      </c>
      <c r="AG281" s="67" t="s">
        <v>521</v>
      </c>
      <c r="AH281" s="67" t="s">
        <v>521</v>
      </c>
      <c r="AI281" s="67" t="s">
        <v>521</v>
      </c>
      <c r="AJ281" s="67" t="s">
        <v>521</v>
      </c>
      <c r="AK281" s="67" t="s">
        <v>521</v>
      </c>
      <c r="AL281" s="68" t="s">
        <v>521</v>
      </c>
      <c r="AM281" s="69" t="s">
        <v>521</v>
      </c>
      <c r="AN281" s="67" t="s">
        <v>521</v>
      </c>
      <c r="AO281" s="67" t="s">
        <v>521</v>
      </c>
      <c r="AP281" s="67" t="s">
        <v>521</v>
      </c>
      <c r="AQ281" s="67" t="s">
        <v>521</v>
      </c>
      <c r="AR281" s="67" t="s">
        <v>521</v>
      </c>
      <c r="AS281" s="67" t="s">
        <v>521</v>
      </c>
      <c r="AT281" s="67" t="s">
        <v>521</v>
      </c>
      <c r="AU281" s="67" t="s">
        <v>521</v>
      </c>
      <c r="AV281" s="68" t="s">
        <v>521</v>
      </c>
      <c r="AW281" s="69" t="s">
        <v>521</v>
      </c>
      <c r="AX281" s="67" t="s">
        <v>521</v>
      </c>
      <c r="AY281" s="67" t="s">
        <v>521</v>
      </c>
      <c r="AZ281" s="67" t="s">
        <v>521</v>
      </c>
      <c r="BA281" s="67" t="s">
        <v>521</v>
      </c>
      <c r="BB281" s="67" t="s">
        <v>521</v>
      </c>
      <c r="BC281" s="67" t="s">
        <v>521</v>
      </c>
      <c r="BD281" s="67" t="s">
        <v>521</v>
      </c>
      <c r="BE281" s="67" t="s">
        <v>521</v>
      </c>
      <c r="BF281" s="68" t="s">
        <v>521</v>
      </c>
      <c r="BG281" s="69" t="s">
        <v>521</v>
      </c>
      <c r="BH281" s="67" t="s">
        <v>521</v>
      </c>
      <c r="BI281" s="67" t="s">
        <v>521</v>
      </c>
      <c r="BJ281" s="67" t="s">
        <v>521</v>
      </c>
      <c r="BK281" s="67" t="s">
        <v>521</v>
      </c>
      <c r="BL281" s="67" t="s">
        <v>521</v>
      </c>
      <c r="BM281" s="67" t="s">
        <v>521</v>
      </c>
      <c r="BN281" s="67" t="s">
        <v>521</v>
      </c>
      <c r="BO281" s="67" t="s">
        <v>521</v>
      </c>
      <c r="BP281" s="68" t="s">
        <v>521</v>
      </c>
      <c r="BQ281" s="70" t="s">
        <v>521</v>
      </c>
      <c r="BR281" s="67" t="s">
        <v>521</v>
      </c>
      <c r="BS281" s="67" t="s">
        <v>521</v>
      </c>
      <c r="BT281" s="67" t="s">
        <v>521</v>
      </c>
      <c r="BU281" s="67" t="s">
        <v>521</v>
      </c>
      <c r="BV281" s="67" t="s">
        <v>521</v>
      </c>
      <c r="BW281" s="67" t="s">
        <v>521</v>
      </c>
      <c r="BX281" s="67" t="s">
        <v>521</v>
      </c>
      <c r="BY281" s="67" t="s">
        <v>521</v>
      </c>
      <c r="BZ281" s="68" t="s">
        <v>521</v>
      </c>
      <c r="CA281" s="69" t="s">
        <v>521</v>
      </c>
      <c r="CB281" s="67" t="s">
        <v>521</v>
      </c>
      <c r="CC281" s="67" t="s">
        <v>521</v>
      </c>
      <c r="CD281" s="67" t="s">
        <v>521</v>
      </c>
      <c r="CE281" s="67" t="s">
        <v>521</v>
      </c>
      <c r="CF281" s="67" t="s">
        <v>521</v>
      </c>
      <c r="CG281" s="67" t="s">
        <v>521</v>
      </c>
      <c r="CH281" s="67" t="s">
        <v>521</v>
      </c>
      <c r="CI281" s="67" t="s">
        <v>521</v>
      </c>
      <c r="CJ281" s="68" t="s">
        <v>521</v>
      </c>
      <c r="CK281" s="69" t="s">
        <v>521</v>
      </c>
      <c r="CL281" s="67" t="s">
        <v>521</v>
      </c>
      <c r="CM281" s="67" t="s">
        <v>521</v>
      </c>
      <c r="CN281" s="67" t="s">
        <v>521</v>
      </c>
      <c r="CO281" s="67" t="s">
        <v>520</v>
      </c>
      <c r="CP281" s="67" t="s">
        <v>520</v>
      </c>
      <c r="CQ281" s="67" t="s">
        <v>520</v>
      </c>
      <c r="CR281" s="67" t="s">
        <v>520</v>
      </c>
      <c r="CS281" s="67" t="s">
        <v>520</v>
      </c>
      <c r="CT281" s="68" t="s">
        <v>520</v>
      </c>
      <c r="CU281" s="69" t="s">
        <v>520</v>
      </c>
      <c r="CV281" s="67" t="s">
        <v>520</v>
      </c>
      <c r="CW281" s="67" t="s">
        <v>520</v>
      </c>
      <c r="CX281" s="67" t="s">
        <v>520</v>
      </c>
      <c r="CY281" s="67" t="s">
        <v>521</v>
      </c>
      <c r="CZ281" s="67" t="s">
        <v>521</v>
      </c>
      <c r="DA281" s="67" t="s">
        <v>521</v>
      </c>
      <c r="DB281" s="67" t="s">
        <v>521</v>
      </c>
      <c r="DC281" s="67" t="s">
        <v>521</v>
      </c>
      <c r="DD281" s="68" t="s">
        <v>521</v>
      </c>
      <c r="DE281" s="69" t="s">
        <v>521</v>
      </c>
      <c r="DF281" s="71" t="s">
        <v>521</v>
      </c>
      <c r="DG281" s="67" t="s">
        <v>521</v>
      </c>
      <c r="DH281" s="67" t="s">
        <v>521</v>
      </c>
      <c r="DI281" s="67" t="s">
        <v>521</v>
      </c>
      <c r="DJ281" s="67" t="s">
        <v>521</v>
      </c>
      <c r="DK281" s="67" t="s">
        <v>521</v>
      </c>
      <c r="DL281" s="67" t="s">
        <v>521</v>
      </c>
      <c r="DM281" s="67" t="s">
        <v>521</v>
      </c>
      <c r="DN281" s="68" t="s">
        <v>521</v>
      </c>
      <c r="DO281" s="70" t="s">
        <v>521</v>
      </c>
      <c r="DP281" s="71" t="s">
        <v>521</v>
      </c>
      <c r="DQ281" s="67" t="s">
        <v>521</v>
      </c>
      <c r="DR281" s="67" t="s">
        <v>521</v>
      </c>
      <c r="DS281" s="67" t="s">
        <v>521</v>
      </c>
      <c r="DT281" s="67" t="s">
        <v>521</v>
      </c>
      <c r="DU281" s="67" t="s">
        <v>521</v>
      </c>
      <c r="DV281" s="67" t="s">
        <v>521</v>
      </c>
      <c r="DW281" s="67" t="s">
        <v>521</v>
      </c>
      <c r="DX281" s="72" t="s">
        <v>521</v>
      </c>
      <c r="DY281" s="146" t="s">
        <v>522</v>
      </c>
      <c r="DZ281" s="74">
        <v>2</v>
      </c>
      <c r="EA281" s="74">
        <v>3</v>
      </c>
      <c r="EB281" s="74">
        <v>3</v>
      </c>
      <c r="EC281" s="75">
        <v>4</v>
      </c>
      <c r="ED281" s="168" t="s">
        <v>522</v>
      </c>
      <c r="EE281" s="74">
        <f t="shared" si="534"/>
        <v>2</v>
      </c>
      <c r="EF281" s="74">
        <f t="shared" si="535"/>
        <v>6</v>
      </c>
      <c r="EG281" s="74">
        <f t="shared" si="536"/>
        <v>18</v>
      </c>
      <c r="EH281" s="77">
        <f t="shared" si="537"/>
        <v>72</v>
      </c>
      <c r="EI281" s="73">
        <v>100</v>
      </c>
      <c r="EJ281" s="74">
        <v>150</v>
      </c>
      <c r="EK281" s="74">
        <v>300</v>
      </c>
      <c r="EL281" s="74">
        <v>500</v>
      </c>
      <c r="EM281" s="75">
        <v>1500</v>
      </c>
      <c r="EN281" s="78">
        <v>1</v>
      </c>
      <c r="EO281" s="79">
        <f t="shared" si="538"/>
        <v>0.75</v>
      </c>
      <c r="EP281" s="79">
        <f t="shared" si="539"/>
        <v>0.5</v>
      </c>
      <c r="EQ281" s="79">
        <f t="shared" si="540"/>
        <v>0.27777777777777779</v>
      </c>
      <c r="ER281" s="80">
        <f t="shared" si="541"/>
        <v>0.20833333333333331</v>
      </c>
      <c r="ES281" s="128" t="s">
        <v>523</v>
      </c>
      <c r="ET281" s="82"/>
      <c r="EU281" s="83">
        <v>4</v>
      </c>
      <c r="EV281" s="146">
        <v>107</v>
      </c>
      <c r="EW281" s="147">
        <v>43</v>
      </c>
      <c r="EX281" s="147">
        <v>50</v>
      </c>
      <c r="EY281" s="147">
        <v>77</v>
      </c>
      <c r="EZ281" s="147">
        <v>28</v>
      </c>
      <c r="FA281" s="147">
        <v>28</v>
      </c>
      <c r="FB281" s="147">
        <v>26</v>
      </c>
      <c r="FC281" s="147">
        <v>42</v>
      </c>
      <c r="FD281" s="147">
        <f t="shared" si="542"/>
        <v>78</v>
      </c>
      <c r="FE281" s="84">
        <f t="shared" si="543"/>
        <v>92</v>
      </c>
      <c r="FF281" s="73">
        <f>RANK(EV281,$EV$9:$EV$497,0)</f>
        <v>60</v>
      </c>
      <c r="FG281" s="74">
        <f>RANK(EW281,$EW$9:$EW$497,0)</f>
        <v>216</v>
      </c>
      <c r="FH281" s="74">
        <f>RANK(EX281,$EX$9:$EX$497,0)</f>
        <v>144</v>
      </c>
      <c r="FI281" s="74">
        <f>RANK(EY281,$EY$9:$EY$497,0)</f>
        <v>31</v>
      </c>
      <c r="FJ281" s="74">
        <f>RANK(EZ281,$EZ$9:$EZ$497,0)</f>
        <v>137</v>
      </c>
      <c r="FK281" s="74">
        <f>RANK(FA281,$FA$9:$FA$497,0)</f>
        <v>125</v>
      </c>
      <c r="FL281" s="74">
        <f>RANK(FB281,$FB$9:$FB$497,0)</f>
        <v>291</v>
      </c>
      <c r="FM281" s="74">
        <f>RANK(FC281,$FC$9:$FC$497,0)</f>
        <v>209</v>
      </c>
      <c r="FN281" s="74">
        <f>RANK(FD281,$FD$9:$FD$497,0)</f>
        <v>173</v>
      </c>
      <c r="FO281" s="84">
        <f>RANK(FE281,$FE$9:$FE$497,0)</f>
        <v>166</v>
      </c>
      <c r="FP281" s="73">
        <f>COUNTIFS($EV$9:$EV$497,"&gt;"&amp;EV281,$ES$9:$ES$497,ES281)+1</f>
        <v>23</v>
      </c>
      <c r="FQ281" s="74">
        <f>COUNTIFS($EW$9:$EW$497,"&gt;"&amp;EW281,$ES$9:$ES$497,ES281)+1</f>
        <v>30</v>
      </c>
      <c r="FR281" s="74">
        <f>COUNTIFS($EX$9:$EX$497,"&gt;"&amp;EX281,$ES$9:$ES$497,ES281)+1</f>
        <v>35</v>
      </c>
      <c r="FS281" s="74">
        <f>COUNTIFS($EY$9:$EY$497,"&gt;"&amp;EY281,$ES$9:$ES$497,ES281)+1</f>
        <v>23</v>
      </c>
      <c r="FT281" s="74">
        <f>COUNTIFS($EZ$9:$EZ$497,"&gt;"&amp;EZ281,$ES$9:$ES$497,ES281)+1</f>
        <v>23</v>
      </c>
      <c r="FU281" s="74">
        <f>COUNTIFS($FA$9:$FA$497,"&gt;"&amp;FA281,$ES$9:$ES$497,ES281)+1</f>
        <v>22</v>
      </c>
      <c r="FV281" s="74">
        <f>COUNTIFS($FB$9:$FB$497,"&gt;"&amp;FB281,$ES$9:$ES$497,ES281)+1</f>
        <v>34</v>
      </c>
      <c r="FW281" s="74">
        <f>COUNTIFS($FC$9:$FC$497,"&gt;"&amp;FC281,$ES$9:$ES$497,ES281)+1</f>
        <v>23</v>
      </c>
      <c r="FX281" s="74">
        <f>COUNTIFS($FD$9:$FD$497,"&gt;"&amp;FD281,$ES$9:$ES$497,ES281)+1</f>
        <v>35</v>
      </c>
      <c r="FY281" s="84">
        <f>COUNTIFS($FE$9:$FE$497,"&gt;"&amp;FE281,$ES$9:$ES$497,ES281)+1</f>
        <v>28</v>
      </c>
      <c r="FZ281" s="85">
        <f t="shared" si="544"/>
        <v>1.03</v>
      </c>
      <c r="GA281" s="86">
        <f t="shared" si="545"/>
        <v>0.41</v>
      </c>
      <c r="GB281" s="86">
        <f t="shared" si="546"/>
        <v>0.48</v>
      </c>
      <c r="GC281" s="86">
        <f t="shared" si="547"/>
        <v>0.74</v>
      </c>
      <c r="GD281" s="86">
        <f t="shared" si="548"/>
        <v>0.27</v>
      </c>
      <c r="GE281" s="86">
        <f t="shared" si="549"/>
        <v>0.27</v>
      </c>
      <c r="GF281" s="86">
        <f t="shared" si="550"/>
        <v>0.25</v>
      </c>
      <c r="GG281" s="86">
        <f t="shared" si="551"/>
        <v>0.4</v>
      </c>
      <c r="GH281" s="86">
        <f t="shared" si="552"/>
        <v>0.75</v>
      </c>
      <c r="GI281" s="87">
        <f t="shared" si="553"/>
        <v>0.88</v>
      </c>
      <c r="GJ281" s="85">
        <f>ROUND(((FZ281-AVERAGE(FZ$9:FZ$497))/STDEVP(FZ$9:FZ$497)*10+50),2)</f>
        <v>52.47</v>
      </c>
      <c r="GK281" s="86">
        <f>ROUND(((GA281-AVERAGE(GA$9:GA$497))/STDEVP(GA$9:GA$497)*10+50),2)</f>
        <v>41.62</v>
      </c>
      <c r="GL281" s="86">
        <f>ROUND(((GB281-AVERAGE(GB$9:GB$497))/STDEVP(GB$9:GB$497)*10+50),2)</f>
        <v>46.14</v>
      </c>
      <c r="GM281" s="86">
        <f>ROUND(((GC281-AVERAGE(GC$9:GC$497))/STDEVP(GC$9:GC$497)*10+50),2)</f>
        <v>60.72</v>
      </c>
      <c r="GN281" s="86">
        <f>ROUND(((GD281-AVERAGE(GD$9:GD$497))/STDEVP(GD$9:GD$497)*10+50),2)</f>
        <v>45.81</v>
      </c>
      <c r="GO281" s="86">
        <f>ROUND(((GE281-AVERAGE(GE$9:GE$497))/STDEVP(GE$9:GE$497)*10+50),2)</f>
        <v>47.15</v>
      </c>
      <c r="GP281" s="86">
        <f>ROUND(((GF281-AVERAGE(GF$9:GF$497))/STDEVP(GF$9:GF$497)*10+50),2)</f>
        <v>37.880000000000003</v>
      </c>
      <c r="GQ281" s="86">
        <f>ROUND(((GG281-AVERAGE(GG$9:GG$497))/STDEVP(GG$9:GG$497)*10+50),2)</f>
        <v>42.77</v>
      </c>
      <c r="GR281" s="86">
        <f>ROUND(((GH281-AVERAGE(GH$9:GH$497))/STDEVP(GH$9:GH$497)*10+50),2)</f>
        <v>41.8</v>
      </c>
      <c r="GS281" s="87">
        <f>ROUND(((GI281-AVERAGE(GI$9:GI$497))/STDEVP(GI$9:GI$497)*10+50),2)</f>
        <v>42.99</v>
      </c>
      <c r="GT281" s="73">
        <f>RANK(GJ281,$GJ$9:$GJ$497,0)</f>
        <v>154</v>
      </c>
      <c r="GU281" s="74">
        <f>RANK(GK281,$GK$9:$GK$497,0)</f>
        <v>337</v>
      </c>
      <c r="GV281" s="74">
        <f>RANK(GL281,$GL$9:$GL$497,0)</f>
        <v>266</v>
      </c>
      <c r="GW281" s="74">
        <f>RANK(GM281,$GM$9:$GM$497,0)</f>
        <v>50</v>
      </c>
      <c r="GX281" s="74">
        <f>RANK(GN281,$GN$9:$GN$497,0)</f>
        <v>248</v>
      </c>
      <c r="GY281" s="74">
        <f>RANK(GO281,$GO$9:$GO$497,0)</f>
        <v>210</v>
      </c>
      <c r="GZ281" s="74">
        <f>RANK(GP281,$GP$9:$GP$497,0)</f>
        <v>395</v>
      </c>
      <c r="HA281" s="74">
        <f>RANK(GQ281,$GQ$9:$GQ$497,0)</f>
        <v>332</v>
      </c>
      <c r="HB281" s="74">
        <f>RANK(GR281,$GR$9:$GR$497,0)</f>
        <v>356</v>
      </c>
      <c r="HC281" s="84">
        <f>RANK(GS281,$GS$9:$GS$497,0)</f>
        <v>318</v>
      </c>
      <c r="HD281" s="85">
        <f>ROUND(AVERAGEIF($ES$9:$ES$497,$ES281,$FZ$9:$FZ$497),2)</f>
        <v>1.1399999999999999</v>
      </c>
      <c r="HE281" s="86">
        <f>ROUND(AVERAGEIF($ES$9:$ES$497,$ES281,$GA$9:$GA$497),2)</f>
        <v>0.46</v>
      </c>
      <c r="HF281" s="86">
        <f>ROUND(AVERAGEIF($ES$9:$ES$497,$ES281,$GB$9:$GB$497),2)</f>
        <v>0.65</v>
      </c>
      <c r="HG281" s="86">
        <f>ROUND(AVERAGEIF($ES$9:$ES$497,$ES281,$GC$9:$GC$497),2)</f>
        <v>0.74</v>
      </c>
      <c r="HH281" s="86">
        <f>ROUND(AVERAGEIF($ES$9:$ES$497,$ES281,$GD$9:$GD$497),2)</f>
        <v>0.27</v>
      </c>
      <c r="HI281" s="86">
        <f>ROUND(AVERAGEIF($ES$9:$ES$497,$ES281,$GE$9:$GE$497),2)</f>
        <v>0.23</v>
      </c>
      <c r="HJ281" s="86">
        <f>ROUND(AVERAGEIF($ES$9:$ES$497,$ES281,$GF$9:$GF$497),2)</f>
        <v>0.3</v>
      </c>
      <c r="HK281" s="86">
        <f>ROUND(AVERAGEIF($ES$9:$ES$497,$ES281,$GG$9:$GG$497),2)</f>
        <v>0.28000000000000003</v>
      </c>
      <c r="HL281" s="86">
        <f>ROUND(AVERAGEIF($ES$9:$ES$497,$ES281,$GH$9:$GH$497),2)</f>
        <v>0.92</v>
      </c>
      <c r="HM281" s="87">
        <f>ROUND(AVERAGEIF($ES$9:$ES$497,$ES281,$GI$9:$GI$497),2)</f>
        <v>0.93</v>
      </c>
      <c r="HN281" s="88">
        <f t="shared" si="554"/>
        <v>-0.10999999999999988</v>
      </c>
      <c r="HO281" s="89">
        <f t="shared" si="555"/>
        <v>-5.0000000000000044E-2</v>
      </c>
      <c r="HP281" s="89">
        <f t="shared" si="556"/>
        <v>-0.17000000000000004</v>
      </c>
      <c r="HQ281" s="89">
        <f t="shared" si="557"/>
        <v>0</v>
      </c>
      <c r="HR281" s="89">
        <f t="shared" si="558"/>
        <v>0</v>
      </c>
      <c r="HS281" s="89">
        <f t="shared" si="559"/>
        <v>4.0000000000000008E-2</v>
      </c>
      <c r="HT281" s="89">
        <f t="shared" si="560"/>
        <v>-4.9999999999999989E-2</v>
      </c>
      <c r="HU281" s="89">
        <f t="shared" si="561"/>
        <v>0.12</v>
      </c>
      <c r="HV281" s="89">
        <f t="shared" si="562"/>
        <v>-0.17000000000000004</v>
      </c>
      <c r="HW281" s="90">
        <f t="shared" si="563"/>
        <v>-5.0000000000000044E-2</v>
      </c>
      <c r="HX281" s="73">
        <f>COUNTIFS($FZ$9:$FZ$497,"&gt;"&amp;FZ281,$ES$9:$ES$497,$ES281)+1</f>
        <v>62</v>
      </c>
      <c r="HY281" s="74">
        <f>COUNTIFS($GA$9:$GA$497,"&gt;"&amp;GA281,$ES$9:$ES$497,$ES281)+1</f>
        <v>67</v>
      </c>
      <c r="HZ281" s="74">
        <f>COUNTIFS($GB$9:$GB$497,"&gt;"&amp;GB281,$ES$9:$ES$497,$ES281)+1</f>
        <v>77</v>
      </c>
      <c r="IA281" s="74">
        <f>COUNTIFS($GC$9:$GC$497,"&gt;"&amp;GC281,$ES$9:$ES$497,$ES281)+1</f>
        <v>38</v>
      </c>
      <c r="IB281" s="74">
        <f>COUNTIFS($GD$9:$GD$497,"&gt;"&amp;GD281,$ES$9:$ES$497,$ES281)+1</f>
        <v>37</v>
      </c>
      <c r="IC281" s="74">
        <f>COUNTIFS($GE$9:$GE$497,"&gt;"&amp;GE281,$ES$9:$ES$497,$ES281)+1</f>
        <v>27</v>
      </c>
      <c r="ID281" s="74">
        <f>COUNTIFS($GF$9:$GF$497,"&gt;"&amp;GF281,$ES$9:$ES$497,$ES281)+1</f>
        <v>58</v>
      </c>
      <c r="IE281" s="74">
        <f>COUNTIFS($GG$9:$GG$497,"&gt;"&amp;GG281,$ES$9:$ES$497,$ES281)+1</f>
        <v>25</v>
      </c>
      <c r="IF281" s="74">
        <f>COUNTIFS($GH$9:$GH$497,"&gt;"&amp;GH281,$ES$9:$ES$497,$ES281)+1</f>
        <v>72</v>
      </c>
      <c r="IG281" s="84">
        <f>COUNTIFS($GI$9:$GI$497,"&gt;"&amp;GI281,$ES$9:$ES$497,$ES281)+1</f>
        <v>49</v>
      </c>
      <c r="IH281" s="148"/>
      <c r="II281" s="149"/>
      <c r="IJ281" s="149"/>
      <c r="IK281" s="149"/>
      <c r="IL281" s="149"/>
      <c r="IM281" s="150"/>
      <c r="IN281" s="151"/>
      <c r="IO281" s="152"/>
      <c r="IP281" s="153"/>
      <c r="IQ281" s="149"/>
      <c r="IR281" s="149"/>
      <c r="IS281" s="149"/>
      <c r="IT281" s="149"/>
      <c r="IU281" s="149"/>
      <c r="IV281" s="149"/>
      <c r="IW281" s="154"/>
      <c r="IX281" s="151"/>
      <c r="IY281" s="149"/>
      <c r="IZ281" s="149"/>
      <c r="JA281" s="149"/>
      <c r="JB281" s="149"/>
      <c r="JC281" s="149"/>
      <c r="JD281" s="149"/>
      <c r="JE281" s="155"/>
      <c r="JF281" s="153"/>
      <c r="JG281" s="149"/>
      <c r="JH281" s="149"/>
      <c r="JI281" s="149"/>
      <c r="JJ281" s="149"/>
      <c r="JK281" s="149"/>
      <c r="JL281" s="149"/>
      <c r="JM281" s="154"/>
      <c r="JN281" s="151"/>
      <c r="JO281" s="149"/>
      <c r="JP281" s="149"/>
      <c r="JQ281" s="149"/>
      <c r="JR281" s="149"/>
      <c r="JS281" s="149"/>
      <c r="JT281" s="149"/>
      <c r="JU281" s="149"/>
      <c r="JV281" s="149"/>
      <c r="JW281" s="149"/>
      <c r="JX281" s="149"/>
      <c r="JY281" s="149"/>
      <c r="JZ281" s="155"/>
      <c r="KA281" s="151"/>
      <c r="KB281" s="149"/>
      <c r="KC281" s="149"/>
      <c r="KD281" s="149"/>
      <c r="KE281" s="155"/>
      <c r="KF281" s="153"/>
      <c r="KG281" s="149"/>
      <c r="KH281" s="149"/>
      <c r="KI281" s="149"/>
      <c r="KJ281" s="149"/>
      <c r="KK281" s="156"/>
      <c r="KL281" s="149"/>
      <c r="KM281" s="149"/>
      <c r="KN281" s="149"/>
      <c r="KO281" s="149"/>
      <c r="KP281" s="149"/>
      <c r="KQ281" s="149"/>
      <c r="KR281" s="149"/>
      <c r="KS281" s="154"/>
      <c r="KT281" s="154"/>
      <c r="KU281" s="154"/>
      <c r="KV281" s="154"/>
      <c r="KW281" s="151"/>
      <c r="KX281" s="149"/>
      <c r="KY281" s="149"/>
      <c r="KZ281" s="149"/>
      <c r="LA281" s="149"/>
      <c r="LB281" s="149"/>
      <c r="LC281" s="154"/>
      <c r="LD281" s="151"/>
      <c r="LE281" s="152"/>
      <c r="LF281" s="157"/>
      <c r="LG281" s="158"/>
      <c r="LH281" s="151"/>
      <c r="LI281" s="149"/>
      <c r="LJ281" s="147"/>
      <c r="LK281" s="147"/>
      <c r="LL281" s="147"/>
      <c r="LM281" s="159"/>
      <c r="LN281" s="153"/>
      <c r="LO281" s="149"/>
      <c r="LP281" s="149"/>
      <c r="LQ281" s="149"/>
      <c r="LR281" s="154"/>
      <c r="LS281" s="151"/>
      <c r="LT281" s="149"/>
      <c r="LU281" s="149"/>
      <c r="LV281" s="149"/>
      <c r="LW281" s="149"/>
      <c r="LX281" s="149"/>
      <c r="LY281" s="149"/>
      <c r="LZ281" s="149"/>
      <c r="MA281" s="155"/>
      <c r="MB281" s="153"/>
      <c r="MC281" s="149"/>
      <c r="MD281" s="149"/>
      <c r="ME281" s="149"/>
      <c r="MF281" s="149"/>
      <c r="MG281" s="149"/>
      <c r="MH281" s="149"/>
      <c r="MI281" s="149"/>
      <c r="MJ281" s="149"/>
      <c r="MK281" s="149"/>
      <c r="ML281" s="149"/>
      <c r="MM281" s="149"/>
      <c r="MN281" s="156"/>
      <c r="MO281" s="156"/>
      <c r="MP281" s="154"/>
      <c r="MQ281" s="151"/>
      <c r="MR281" s="149"/>
      <c r="MS281" s="149"/>
      <c r="MT281" s="149"/>
      <c r="MU281" s="149"/>
      <c r="MV281" s="156"/>
      <c r="MW281" s="149"/>
      <c r="MX281" s="149"/>
      <c r="MY281" s="149"/>
      <c r="MZ281" s="149"/>
      <c r="NA281" s="149"/>
      <c r="NB281" s="149"/>
      <c r="NC281" s="149"/>
      <c r="ND281" s="154"/>
      <c r="NE281" s="154"/>
      <c r="NF281" s="154"/>
      <c r="NG281" s="154"/>
      <c r="NH281" s="151"/>
      <c r="NI281" s="149"/>
      <c r="NJ281" s="149">
        <v>0.05</v>
      </c>
      <c r="NK281" s="149"/>
      <c r="NL281" s="149"/>
      <c r="NM281" s="149"/>
      <c r="NN281" s="94"/>
      <c r="NO281" s="151"/>
      <c r="NP281" s="160"/>
      <c r="NQ281" s="145" t="s">
        <v>1194</v>
      </c>
      <c r="NR281" s="199" t="s">
        <v>1199</v>
      </c>
      <c r="NS281" s="199"/>
      <c r="NT281" s="199"/>
      <c r="NU281" s="199"/>
      <c r="NV281" s="135"/>
      <c r="NW281" s="102" t="s">
        <v>882</v>
      </c>
      <c r="NX281" s="136" t="s">
        <v>1200</v>
      </c>
      <c r="NY281" s="138" t="s">
        <v>2118</v>
      </c>
      <c r="NZ281" s="136" t="s">
        <v>1200</v>
      </c>
      <c r="OA281" s="137"/>
      <c r="OB281" s="137"/>
      <c r="OC281" s="137"/>
      <c r="OD281" s="108">
        <f t="shared" si="564"/>
        <v>72</v>
      </c>
      <c r="OE281" s="109">
        <v>6</v>
      </c>
      <c r="OF281" s="110">
        <f t="shared" si="565"/>
        <v>100</v>
      </c>
      <c r="OG281" s="109">
        <v>5</v>
      </c>
      <c r="OH281" s="111">
        <f>ROUND(AVERAGEIF($ES$9:$ES$497,$ES281,EV$9:EV$497),0)</f>
        <v>79</v>
      </c>
      <c r="OI281" s="112">
        <f>ROUND(AVERAGEIF($ES$9:$ES$497,$ES281,EW$9:EW$497),0)</f>
        <v>32</v>
      </c>
      <c r="OJ281" s="112">
        <f>ROUND(AVERAGEIF($ES$9:$ES$497,$ES281,EX$9:EX$497),0)</f>
        <v>45</v>
      </c>
      <c r="OK281" s="112">
        <f>ROUND(AVERAGEIF($ES$9:$ES$497,$ES281,EY$9:EY$497),0)</f>
        <v>53</v>
      </c>
      <c r="OL281" s="112">
        <f>ROUND(AVERAGEIF($ES$9:$ES$497,$ES281,EZ$9:EZ$497),0)</f>
        <v>20</v>
      </c>
      <c r="OM281" s="112">
        <f>ROUND(AVERAGEIF($ES$9:$ES$497,$ES281,FA$9:FA$497),0)</f>
        <v>18</v>
      </c>
      <c r="ON281" s="112">
        <f>ROUND(AVERAGEIF($ES$9:$ES$497,$ES281,FB$9:FB$497),0)</f>
        <v>23</v>
      </c>
      <c r="OO281" s="112">
        <f>ROUND(AVERAGEIF($ES$9:$ES$497,$ES281,FC$9:FC$497),0)</f>
        <v>23</v>
      </c>
      <c r="OP281" s="112">
        <f>ROUND(AVERAGEIF($ES$9:$ES$497,$ES281,FD$9:FD$497),0)</f>
        <v>64</v>
      </c>
      <c r="OQ281" s="113">
        <f>ROUND(AVERAGEIF($ES$9:$ES$497,$ES281,FE$9:FE$497),0)</f>
        <v>68</v>
      </c>
      <c r="OR281" s="114">
        <f>ROUND(EV281/MAX(EV$9:EV$497)*100,0)</f>
        <v>60</v>
      </c>
      <c r="OS281" s="115">
        <f>ROUND(EW281/MAX(EW$9:EW$497)*100,0)</f>
        <v>34</v>
      </c>
      <c r="OT281" s="115">
        <f>ROUND(EX281/MAX(EX$9:EX$497)*100,0)</f>
        <v>42</v>
      </c>
      <c r="OU281" s="115">
        <f>ROUND(EY281/MAX(EY$9:EY$497)*100,0)</f>
        <v>52</v>
      </c>
      <c r="OV281" s="115">
        <f>ROUND(EZ281/MAX(EZ$9:EZ$497)*100,0)</f>
        <v>22</v>
      </c>
      <c r="OW281" s="115">
        <f>ROUND(FA281/MAX(FA$9:FA$497)*100,0)</f>
        <v>25</v>
      </c>
      <c r="OX281" s="115">
        <f>ROUND(FB281/MAX(FB$9:FB$497)*100,0)</f>
        <v>19</v>
      </c>
      <c r="OY281" s="116">
        <f>ROUND(FC281/MAX(FC$9:FC$497)*100,0)</f>
        <v>29</v>
      </c>
      <c r="OZ281" s="115">
        <f>ROUND(FD281/MAX(FD$9:FD$497)*100,0)</f>
        <v>53</v>
      </c>
      <c r="PA281" s="117">
        <f>ROUND(FE281/MAX(FE$9:FE$497)*100,0)</f>
        <v>38</v>
      </c>
      <c r="PB281" s="118">
        <f t="shared" si="566"/>
        <v>433</v>
      </c>
      <c r="PC281" s="115">
        <f t="shared" si="567"/>
        <v>373</v>
      </c>
      <c r="PD281" s="115">
        <f t="shared" si="568"/>
        <v>499</v>
      </c>
      <c r="PE281" s="115">
        <f t="shared" si="569"/>
        <v>491</v>
      </c>
      <c r="PF281" s="115">
        <f t="shared" si="570"/>
        <v>473</v>
      </c>
      <c r="PG281" s="119">
        <f t="shared" si="571"/>
        <v>386</v>
      </c>
      <c r="PH281" s="118">
        <f>ROUND(PB281/MAX(PB$9:PB$497)*100,0)</f>
        <v>52</v>
      </c>
      <c r="PI281" s="115">
        <f>ROUND(PC281/MAX(PC$9:PC$497)*100,0)</f>
        <v>45</v>
      </c>
      <c r="PJ281" s="115">
        <f>ROUND(PD281/MAX(PD$9:PD$497)*100,0)</f>
        <v>53</v>
      </c>
      <c r="PK281" s="115">
        <f>ROUND(PE281/MAX(PE$9:PE$497)*100,0)</f>
        <v>49</v>
      </c>
      <c r="PL281" s="115">
        <f>ROUND(PF281/MAX(PF$9:PF$497)*100,0)</f>
        <v>67</v>
      </c>
      <c r="PM281" s="119">
        <f>ROUND(PG281/MAX(PG$9:PG$497)*100,0)</f>
        <v>56</v>
      </c>
      <c r="PN281" s="118">
        <f>RANK(PH281,PH$9:PH$497,0)</f>
        <v>163</v>
      </c>
      <c r="PO281" s="115">
        <f>RANK(PI281,PI$9:PI$497,0)</f>
        <v>171</v>
      </c>
      <c r="PP281" s="115">
        <f>RANK(PJ281,PJ$9:PJ$497,0)</f>
        <v>183</v>
      </c>
      <c r="PQ281" s="115">
        <f>RANK(PK281,PK$9:PK$497,0)</f>
        <v>174</v>
      </c>
      <c r="PR281" s="115">
        <f>RANK(PL281,PL$9:PL$497,0)</f>
        <v>96</v>
      </c>
      <c r="PS281" s="119">
        <f>RANK(PM281,PM$9:PM$497,0)</f>
        <v>122</v>
      </c>
      <c r="PT281" s="120">
        <f>ROUND(FZ281/MAX(FZ$9:FZ$497)*100,0)</f>
        <v>56</v>
      </c>
      <c r="PU281" s="115">
        <f>ROUND(GA281/MAX(GA$9:GA$497)*100,0)</f>
        <v>23</v>
      </c>
      <c r="PV281" s="115">
        <f>ROUND(GB281/MAX(GB$9:GB$497)*100,0)</f>
        <v>35</v>
      </c>
      <c r="PW281" s="115">
        <f>ROUND(GC281/MAX(GC$9:GC$497)*100,0)</f>
        <v>59</v>
      </c>
      <c r="PX281" s="115">
        <f>ROUND(GD281/MAX(GD$9:GD$497)*100,0)</f>
        <v>15</v>
      </c>
      <c r="PY281" s="115">
        <f>ROUND(GE281/MAX(GE$9:GE$497)*100,0)</f>
        <v>16</v>
      </c>
      <c r="PZ281" s="115">
        <f>ROUND(GF281/MAX(GF$9:GF$497)*100,0)</f>
        <v>12</v>
      </c>
      <c r="QA281" s="116">
        <f>ROUND(GG281/MAX(GG$9:GG$497)*100,0)</f>
        <v>22</v>
      </c>
      <c r="QB281" s="115">
        <f>ROUND(GH281/MAX(GH$9:GH$497)*100,0)</f>
        <v>33</v>
      </c>
      <c r="QC281" s="121">
        <f>ROUND(GI281/MAX(GI$9:GI$497)*100,0)</f>
        <v>28</v>
      </c>
      <c r="QD281" s="120">
        <f>ROUND(AVERAGEIF($ES$9:$ES$497,$ES281,PT$9:PT$497),0)</f>
        <v>62</v>
      </c>
      <c r="QE281" s="120">
        <f>ROUND(AVERAGEIF($ES$9:$ES$497,$ES281,PU$9:PU$497),0)</f>
        <v>26</v>
      </c>
      <c r="QF281" s="120">
        <f>ROUND(AVERAGEIF($ES$9:$ES$497,$ES281,PV$9:PV$497),0)</f>
        <v>48</v>
      </c>
      <c r="QG281" s="120">
        <f>ROUND(AVERAGEIF($ES$9:$ES$497,$ES281,PW$9:PW$497),0)</f>
        <v>58</v>
      </c>
      <c r="QH281" s="120">
        <f>ROUND(AVERAGEIF($ES$9:$ES$497,$ES281,PX$9:PX$497),0)</f>
        <v>15</v>
      </c>
      <c r="QI281" s="120">
        <f>ROUND(AVERAGEIF($ES$9:$ES$497,$ES281,PY$9:PY$497),0)</f>
        <v>14</v>
      </c>
      <c r="QJ281" s="120">
        <f>ROUND(AVERAGEIF($ES$9:$ES$497,$ES281,PZ$9:PZ$497),0)</f>
        <v>14</v>
      </c>
      <c r="QK281" s="120">
        <f>ROUND(AVERAGEIF($ES$9:$ES$497,$ES281,QA$9:QA$497),0)</f>
        <v>15</v>
      </c>
      <c r="QL281" s="120">
        <f>ROUND(AVERAGEIF($ES$9:$ES$497,$ES281,QB$9:QB$497),0)</f>
        <v>41</v>
      </c>
      <c r="QM281" s="120">
        <f>ROUND(AVERAGEIF($ES$9:$ES$497,$ES281,QC$9:QC$497),0)</f>
        <v>30</v>
      </c>
      <c r="QN281" s="114">
        <f t="shared" si="572"/>
        <v>403</v>
      </c>
      <c r="QO281" s="115">
        <f t="shared" si="573"/>
        <v>323</v>
      </c>
      <c r="QP281" s="115">
        <f t="shared" si="574"/>
        <v>463</v>
      </c>
      <c r="QQ281" s="115">
        <f t="shared" si="575"/>
        <v>469</v>
      </c>
      <c r="QR281" s="115">
        <f t="shared" si="576"/>
        <v>550</v>
      </c>
      <c r="QS281" s="119">
        <f t="shared" si="577"/>
        <v>352</v>
      </c>
      <c r="QT281" s="114">
        <f>ROUND((QN281-MIN(QN$9:QN$497))/(MAX(QN$9:QN$497)-MIN(QN$9:QN$497))*100,0)</f>
        <v>27</v>
      </c>
      <c r="QU281" s="115">
        <f>ROUND((QO281-MIN(QO$9:QO$497))/(MAX(QO$9:QO$497)-MIN(QO$9:QO$497))*100,0)</f>
        <v>16</v>
      </c>
      <c r="QV281" s="115">
        <f>ROUND((QP281-MIN(QP$9:QP$497))/(MAX(QP$9:QP$497)-MIN(QP$9:QP$497))*100,0)</f>
        <v>16</v>
      </c>
      <c r="QW281" s="115">
        <f>ROUND((QQ281-MIN(QQ$9:QQ$497))/(MAX(QQ$9:QQ$497)-MIN(QQ$9:QQ$497))*100,0)</f>
        <v>23</v>
      </c>
      <c r="QX281" s="115">
        <f>ROUND((QR281-MIN(QR$9:QR$497))/(MAX(QR$9:QR$497)-MIN(QR$9:QR$497))*100,0)</f>
        <v>53</v>
      </c>
      <c r="QY281" s="115">
        <f>ROUND((QS281-MIN(QS$9:QS$497))/(MAX(QS$9:QS$497)-MIN(QS$9:QS$497))*100,0)</f>
        <v>36</v>
      </c>
      <c r="QZ281" s="114">
        <f>RANK(QN281,QN$9:QN$497,0)</f>
        <v>355</v>
      </c>
      <c r="RA281" s="115">
        <f>RANK(QO281,QO$9:QO$497,0)</f>
        <v>330</v>
      </c>
      <c r="RB281" s="115">
        <f>RANK(QP281,QP$9:QP$497,0)</f>
        <v>374</v>
      </c>
      <c r="RC281" s="115">
        <f>RANK(QQ281,QQ$9:QQ$497,0)</f>
        <v>350</v>
      </c>
      <c r="RD281" s="115">
        <f>RANK(QR281,QR$9:QR$497,0)</f>
        <v>150</v>
      </c>
      <c r="RE281" s="115">
        <f>RANK(QS281,QS$9:QS$497,0)</f>
        <v>243</v>
      </c>
      <c r="RF281" s="122"/>
      <c r="RG281" s="115">
        <f>($RH$3*(IH281+IJ281)*100*100/MAX(EX$9:EX$497)*$RO$3) +($RH$3*(II281+IJ281)*100*100/MAX(EX$9:EX$497)*$RO$4) + ($RH$3*IK281*100*100/MAX(EX$9:EX$497)*0.098)</f>
        <v>0</v>
      </c>
      <c r="RH281" s="115">
        <f>($RH$4*IL281*100*100/MAX(EZ$9:EZ$497))*$RQ$3</f>
        <v>0</v>
      </c>
      <c r="RI281" s="115">
        <f>($RH$3*IM281*100*100/MAX(EY$9:EY$497))*$RQ$4</f>
        <v>0</v>
      </c>
      <c r="RJ281" s="115">
        <f>($RH$3*IN281*100*100/MAX(EX$9:EX$497))</f>
        <v>0</v>
      </c>
      <c r="RK281" s="115">
        <f>($RH$4*IO281*100*100/MAX(EZ$9:EZ$497))*$RQ$3</f>
        <v>0</v>
      </c>
      <c r="RL281" s="115">
        <f>(($RL$4*IP281*100*((100/MAX(EX$9:EX$497)+100/MAX(EZ$9:EZ$497))/2))+($RL$4*IQ281*100*((100/MAX(EX$9:EX$497)+100/MAX(EZ$9:EZ$497))/2))+($RL$4*IR281*100*((100/MAX(EX$9:EX$497)+100/MAX(EZ$9:EZ$497))/2))+($RL$4*IS281*100*((100/MAX(EX$9:EX$497)+100/MAX(EZ$9:EZ$497))/2))+($RL$4*IT281*100*((100/MAX(EX$9:EX$497)+100/MAX(EZ$9:EZ$497))/2))+($RL$4*IU281*100*((100/MAX(EX$9:EX$497)+100/MAX(EZ$9:EZ$497))/2))+($RL$4*IV281*100*((100/MAX(EX$9:EX$497)+100/MAX(EZ$9:EZ$497))/2))+($RL$4*IW281*100*((100/MAX(EX$9:EX$497)+100/MAX(EZ$9:EZ$497))/2)))*$RS$3</f>
        <v>0</v>
      </c>
      <c r="RM281" s="115">
        <f>(($RH$3*IX281*100*100/MAX(EX$9:EX$497))+($RH$3*IY281*100*100/MAX(EX$9:EX$497))+($RH$3*IZ281*100*100/MAX(EX$9:EX$497))+($RH$3*JA281*100*100/MAX(EX$9:EX$497))+($RH$3*JB281*100*100/MAX(EX$9:EX$497))+($RH$3*JC281*100*100/MAX(EX$9:EX$497))+($RH$3*JD281*100*100/MAX(EX$9:EX$497))+($RH$3*JE281*100*100/MAX(EX$9:EX$497)))*$RS$4</f>
        <v>0</v>
      </c>
      <c r="RN281" s="115">
        <f>(($RH$4*JF281*100*100/MAX(EZ$9:EZ$497)) + ($RH$4*JG281*100*100/MAX(EZ$9:EZ$497)) + ($RH$4*JH281*100*100/MAX(EZ$9:EZ$497)) + ($RH$4*JI281*100*100/MAX(EZ$9:EZ$497)) + ($RH$4*JJ281*100*100/MAX(EZ$9:EZ$497)) + ($RH$4*JK281*100*100/MAX(EZ$9:EZ$497)) + ($RH$4*JL281*100*100/MAX(EZ$9:EZ$497)) + ($RH$4*JM281*100*100/MAX(EZ$9:EZ$497)))*$RU$3</f>
        <v>0</v>
      </c>
      <c r="RO281" s="115">
        <f>(($RL$4*JN281*100*((100/MAX(EX$9:EX$497)+100/MAX(EZ$9:EZ$497))/2))+($RL$4*JO281*100*((100/MAX(EX$9:EX$497)+100/MAX(EZ$9:EZ$497))/2))+($RL$4*JP281*100*((100/MAX(EX$9:EX$497)+100/MAX(EZ$9:EZ$497))/2))+($RL$4*JQ281*100*((100/MAX(EX$9:EX$497)+100/MAX(EZ$9:EZ$497))/2))+($RL$4*JR281*100*((100/MAX(EX$9:EX$497)+100/MAX(EZ$9:EZ$497))/2))+($RL$4*JS281*100*((100/MAX(EX$9:EX$497)+100/MAX(EZ$9:EZ$497))/2))+($RL$4*JT281*100*((100/MAX(EX$9:EX$497)+100/MAX(EZ$9:EZ$497))/2))+($RL$4*JU281*100*((100/MAX(EX$9:EX$497)+100/MAX(EZ$9:EZ$497))/2))+($RL$4*JV281*100*((100/MAX(EX$9:EX$497)+100/MAX(EZ$9:EZ$497))/2))+($RL$4*JW281*100*((100/MAX(EX$9:EX$497)+100/MAX(EZ$9:EZ$497))/2))+($RL$4*JX281*100*((100/MAX(EX$9:EX$497)+100/MAX(EZ$9:EZ$497))/2))+($RL$4*JY281*100*((100/MAX(EX$9:EX$497)+100/MAX(EZ$9:EZ$497))/2))+($RL$4*JZ281*100*((100/MAX(EX$9:EX$497)+100/MAX(EZ$9:EZ$497))/2)))*$RW$3/2</f>
        <v>0</v>
      </c>
      <c r="RP281" s="119">
        <f>($RJ$3*KA281*100*100/MAX(FA$9:FA$497)) + ($RJ$3*KB281*100*100/MAX(FA$9:FA$497)/2) + ($RJ$3*KC281*100*100/MAX(FA$9:FA$497)/2) + ($RJ$3*KD281*100*100/MAX(FA$9:FA$497)/4) + ($RJ$3*KE281*100*100/MAX(FA$9:FA$497)/4)</f>
        <v>0</v>
      </c>
      <c r="RQ281" s="118">
        <f>($RL$4*KF281*100*((100/MAX(EX$9:EX$497)+100/MAX(EZ$9:EZ$497)))) * ($RO$3/2) + (($RL$4*KG281*100*((100/MAX(EX$9:EX$497)+100/MAX(EZ$9:EZ$497))))+($RL$4*KH281*100*((100/MAX(EX$9:EX$497)+100/MAX(EZ$9:EZ$497))))+($RL$4*KI281*100*((100/MAX(EX$9:EX$497)+100/MAX(EZ$9:EZ$497))))+($RL$4*KJ281*100*((100/MAX(EX$9:EX$497)+100/MAX(EZ$9:EZ$497))))+($RL$4*KK281*100*((100/MAX(EX$9:EX$497)+100/MAX(EZ$9:EZ$497))))+($RL$4*KL281*100*((100/MAX(EX$9:EX$497)+100/MAX(EZ$9:EZ$497))))+($RL$4*KM281*100*((100/MAX(EX$9:EX$497)+100/MAX(EZ$9:EZ$497))))+($RL$4*KN281*100*((100/MAX(EX$9:EX$497)+100/MAX(EZ$9:EZ$497))))+($RL$4*KO281*100*((100/MAX(EX$9:EX$497)+100/MAX(EZ$9:EZ$497))))+($RL$4*KP281*100*((100/MAX(EX$9:EX$497)+100/MAX(EZ$9:EZ$497))))+($RL$4*KQ281*100*((100/MAX(EX$9:EX$497)+100/MAX(EZ$9:EZ$497))))+($RL$4*KR281*100*((100/MAX(EX$9:EX$497)+100/MAX(EZ$9:EZ$497))))+($RL$4*KS281*100*((100/MAX(EX$9:EX$497)+100/MAX(EZ$9:EZ$497))))+($RL$4*KV281*100*((100/MAX(EX$9:EX$497)+100/MAX(EZ$9:EZ$497))))) * (($RO$3+$RO$4)/6)</f>
        <v>0</v>
      </c>
      <c r="RR281" s="115">
        <f>(($RL$4*KW281*100*((100/MAX(EX$9:EX$497)+100/MAX(EZ$9:EZ$497))))) * ($RO$3/2) + (($RL$4*KX281*100*((100/MAX(EX$9:EX$497)+100/MAX(EZ$9:EZ$497))))+($RL$4*KY281*100*((100/MAX(EX$9:EX$497)+100/MAX(EZ$9:EZ$497))))+($RL$4*KZ281*100*((100/MAX(EX$9:EX$497)+100/MAX(EZ$9:EZ$497))))+($RL$4*LA281*100*((100/MAX(EX$9:EX$497)+100/MAX(EZ$9:EZ$497))))+($RL$4*LB281*100*((100/MAX(EX$9:EX$497)+100/MAX(EZ$9:EZ$497))))+($RL$4*LC281*100*((100/MAX(EX$9:EX$497)+100/MAX(EZ$9:EZ$497))))) * (($RO$3+$RO$4)/6)</f>
        <v>0</v>
      </c>
      <c r="RS281" s="119">
        <f>(($RL$4*LD281*100*((100/MAX(EX$9:EX$497)+100/MAX(EZ$9:EZ$497))))+($RL$4*LE281*100*((100/MAX(EX$9:EX$497)+100/MAX(EZ$9:EZ$497))))) * (($RO$3+$RO$4)/6)</f>
        <v>0</v>
      </c>
      <c r="RT281" s="118">
        <f>($RJ$4*LH281*100*(100/MAX(EV$9:EV$497)))+($RJ$4*LI281*100*(100/MAX(EV$9:EV$497)))</f>
        <v>0</v>
      </c>
      <c r="RU281" s="119">
        <f>($RJ$4*LJ281*(100/MAX(EV$9:EV$497)))/2 + ($RL$3*LK281*(100/MAX(EW$9:EW$497))) + ($RJ$4*LL281*(100/MAX(EV$9:EV$497)))/4 + ($RL$3*LM281*(100/MAX(EW$9:EW$497)))</f>
        <v>0</v>
      </c>
      <c r="RV281" s="118">
        <f>($RJ$4*LN281*100*100/MAX(EV$9:EV$497)/2)+($RJ$4*LO281*100*100/MAX(EV$9:EV$497)/2)+($RJ$4*LP281*100*100/MAX(EV$9:EV$497))+($RJ$4*LQ281*100*100/MAX(EV$9:EV$497))+($RJ$4*LR281*100*100/MAX(EV$9:EV$497))</f>
        <v>0</v>
      </c>
      <c r="RW281" s="115">
        <f>($RJ$4*LS281*100*100/MAX(EV$9:EV$497)) + (($RJ$4*LT281*100*100/MAX(EV$9:EV$497))+($RJ$4*LU281*100*100/MAX(EV$9:EV$497))+($RJ$4*LV281*100*100/MAX(EV$9:EV$497))+($RJ$4*LW281*100*100/MAX(EV$9:EV$497))+($RJ$4*LX281*100*100/MAX(EV$9:EV$497))+($RJ$4*LY281*100*100/MAX(EV$9:EV$497))+($RJ$4*LZ281*100*100/MAX(EV$9:EV$497))+($RJ$4*MA281*100*100/MAX(EV$9:EV$497)))/2</f>
        <v>0</v>
      </c>
      <c r="RX281" s="119">
        <f>($RJ$4*MB281*100*100/MAX(EV$9:EV$497))+($RJ$4*MC281*100*100/MAX(EV$9:EV$497))+($RJ$4*MD281*100*100/MAX(EV$9:EV$497))+($RJ$4*ME281*100*100/MAX(EV$9:EV$497))+($RJ$4*MF281*100*100/MAX(EV$9:EV$497))+($RJ$4*MG281*100*100/MAX(EV$9:EV$497))+($RJ$4*MH281*100*100/MAX(EV$9:EV$497))+($RJ$4*MI281*100*100/MAX(EV$9:EV$497))+($RJ$4*MJ281*100*100/MAX(EV$9:EV$497))+($RJ$4*MK281*100*100/MAX(EV$9:EV$497))+($RJ$4*ML281*100*100/MAX(EV$9:EV$497))+($RJ$4*MM281*100*100/MAX(EV$9:EV$497))+($RJ$4*MN281*100*100/MAX(EV$9:EV$497))</f>
        <v>0</v>
      </c>
      <c r="RY281" s="118">
        <f>($RJ$4*MQ281*100*100/MAX(EV$9:EV$497))/2 + (($RJ$4*MR281*100*100/MAX(EV$9:EV$497))+($RJ$4*MS281*100*100/MAX(EV$9:EV$497))+($RJ$4*MT281*100*100/MAX(EV$9:EV$497))+($RJ$4*MU281*100*100/MAX(EV$9:EV$497))+($RJ$4*MV281*100*100/MAX(EV$9:EV$497))+($RJ$4*MW281*100*100/MAX(EV$9:EV$497))+($RJ$4*MX281*100*100/MAX(EV$9:EV$497))+($RJ$4*MY281*100*100/MAX(EV$9:EV$497))+($RJ$4*MZ281*100*100/MAX(EV$9:EV$497))+($RJ$4*NA281*100*100/MAX(EV$9:EV$497))+($RJ$4*NB281*100*100/MAX(EV$9:EV$497))+($RJ$4*NC281*100*100/MAX(EV$9:EV$497))+($RJ$4*ND281*100*100/MAX(EV$9:EV$497))+($RJ$4*NG281*100*100/MAX(EV$9:EV$497)))/4</f>
        <v>0</v>
      </c>
      <c r="RZ281" s="115">
        <f>($RJ$4*NH281*100*100/MAX(EV$9:EV$497))/2 + (($RJ$4*NI281*100*100/MAX(EV$9:EV$497))+($RJ$4*NJ281*100*100/MAX(EV$9:EV$497))+($RJ$4*NK281*100*100/MAX(EV$9:EV$497))+($RJ$4*NL281*100*100/MAX(EV$9:EV$497))+($RJ$4*NM281*100*100/MAX(EV$9:EV$497))+($RJ$4*NN281*100*100/MAX(EV$9:EV$497)))/4</f>
        <v>2.106741573033708</v>
      </c>
      <c r="SA281" s="117">
        <f>(($RJ$4*NO281*100*100/MAX(EV$9:EV$497))+($RJ$4*NP281*100*100/MAX(EV$9:EV$497)))/4</f>
        <v>0</v>
      </c>
      <c r="SB281" s="118">
        <f t="shared" si="578"/>
        <v>2.106741573033708</v>
      </c>
      <c r="SC281" s="115">
        <f t="shared" si="579"/>
        <v>0.4213483146067416</v>
      </c>
      <c r="SD281" s="115">
        <f t="shared" si="580"/>
        <v>0.526685393258427</v>
      </c>
      <c r="SE281" s="115">
        <f t="shared" si="581"/>
        <v>0.4213483146067416</v>
      </c>
      <c r="SF281" s="115">
        <f t="shared" si="582"/>
        <v>0.526685393258427</v>
      </c>
      <c r="SG281" s="115">
        <f t="shared" si="583"/>
        <v>2.106741573033708</v>
      </c>
      <c r="SH281" s="115">
        <f>ROUND(SB281/MAX(SB$9:SB$497)*100,0)</f>
        <v>3</v>
      </c>
      <c r="SI281" s="115">
        <f>ROUND(SC281/MAX(SC$9:SC$497)*100,0)</f>
        <v>1</v>
      </c>
      <c r="SJ281" s="115">
        <f>ROUND(SD281/MAX(SD$9:SD$497)*100,0)</f>
        <v>1</v>
      </c>
      <c r="SK281" s="115">
        <f>ROUND(SE281/MAX(SE$9:SE$497)*100,0)</f>
        <v>0</v>
      </c>
      <c r="SL281" s="115">
        <f>ROUND(SF281/MAX(SF$9:SF$497)*100,0)</f>
        <v>1</v>
      </c>
      <c r="SM281" s="121">
        <f>ROUND(SG281/MAX(SG$9:SG$497)*100,0)</f>
        <v>2</v>
      </c>
      <c r="SN281" s="115">
        <f>ROUND(AVERAGEIF($ES$9:$ES$497,$ES281,SH$9:SH$497),0)</f>
        <v>26</v>
      </c>
      <c r="SO281" s="115">
        <f>ROUND(AVERAGEIF($ES$9:$ES$497,$ES281,SI$9:SI$497),0)</f>
        <v>23</v>
      </c>
      <c r="SP281" s="115">
        <f>ROUND(AVERAGEIF($ES$9:$ES$497,$ES281,SJ$9:SJ$497),0)</f>
        <v>4</v>
      </c>
      <c r="SQ281" s="115">
        <f>ROUND(AVERAGEIF($ES$9:$ES$497,$ES281,SK$9:SK$497),0)</f>
        <v>20</v>
      </c>
      <c r="SR281" s="115">
        <f>ROUND(AVERAGEIF($ES$9:$ES$497,$ES281,SL$9:SL$497),0)</f>
        <v>7</v>
      </c>
      <c r="SS281" s="121">
        <f>ROUND(AVERAGEIF($ES$9:$ES$497,$ES281,SM$9:SM$497),0)</f>
        <v>6</v>
      </c>
      <c r="ST281" s="114">
        <f>RANK(SB281,SB$9:SB$497,0)</f>
        <v>286</v>
      </c>
      <c r="SU281" s="115">
        <f>RANK(SC281,SC$9:SC$497,0)</f>
        <v>269</v>
      </c>
      <c r="SV281" s="115">
        <f>RANK(SD281,SD$9:SD$497,0)</f>
        <v>265</v>
      </c>
      <c r="SW281" s="115">
        <f>RANK(SE281,SE$9:SE$497,0)</f>
        <v>269</v>
      </c>
      <c r="SX281" s="115">
        <f>RANK(SF281,SF$9:SF$497,0)</f>
        <v>253</v>
      </c>
      <c r="SY281" s="115">
        <f>RANK(SG281,SG$9:SG$497,0)</f>
        <v>237</v>
      </c>
      <c r="SZ281" s="115">
        <f>COUNTIFS(SB$9:SB$497,"&gt;"&amp;SB281,$ES$9:$ES$497,$ES281)+1</f>
        <v>65</v>
      </c>
      <c r="TA281" s="115">
        <f>COUNTIFS(SC$9:SC$497,"&gt;"&amp;SC281,$ES$9:$ES$497,$ES281)+1</f>
        <v>65</v>
      </c>
      <c r="TB281" s="115">
        <f>COUNTIFS(SD$9:SD$497,"&gt;"&amp;SD281,$ES$9:$ES$497,$ES281)+1</f>
        <v>59</v>
      </c>
      <c r="TC281" s="115">
        <f>COUNTIFS(SE$9:SE$497,"&gt;"&amp;SE281,$ES$9:$ES$497,$ES281)+1</f>
        <v>65</v>
      </c>
      <c r="TD281" s="115">
        <f>COUNTIFS(SF$9:SF$497,"&gt;"&amp;SF281,$ES$9:$ES$497,$ES281)+1</f>
        <v>59</v>
      </c>
      <c r="TE281" s="117">
        <f>COUNTIFS(SG$9:SG$497,"&gt;"&amp;SG281,$ES$9:$ES$497,$ES281)+1</f>
        <v>57</v>
      </c>
      <c r="TF281" s="118">
        <f t="shared" si="584"/>
        <v>70</v>
      </c>
      <c r="TG281" s="115">
        <f t="shared" si="585"/>
        <v>53</v>
      </c>
      <c r="TH281" s="115">
        <f t="shared" si="586"/>
        <v>46</v>
      </c>
      <c r="TI281" s="115">
        <f t="shared" si="587"/>
        <v>53</v>
      </c>
      <c r="TJ281" s="115">
        <f t="shared" si="588"/>
        <v>50</v>
      </c>
      <c r="TK281" s="115">
        <f t="shared" si="589"/>
        <v>69</v>
      </c>
      <c r="TL281" s="117">
        <f t="shared" si="590"/>
        <v>58</v>
      </c>
      <c r="TM281" s="118">
        <f>ROUND(TF281/MAX(TF$9:TF$497)*100,0)</f>
        <v>39</v>
      </c>
      <c r="TN281" s="115">
        <f>ROUND(TG281/MAX(TG$9:TG$497)*100,0)</f>
        <v>29</v>
      </c>
      <c r="TO281" s="115">
        <f>ROUND(TH281/MAX(TH$9:TH$497)*100,0)</f>
        <v>25</v>
      </c>
      <c r="TP281" s="115">
        <f>ROUND(TI281/MAX(TI$9:TI$497)*100,0)</f>
        <v>29</v>
      </c>
      <c r="TQ281" s="115">
        <f>ROUND(TJ281/MAX(TJ$9:TJ$497)*100,0)</f>
        <v>25</v>
      </c>
      <c r="TR281" s="115">
        <f>ROUND(TK281/MAX(TK$9:TK$497)*100,0)</f>
        <v>35</v>
      </c>
      <c r="TS281" s="119">
        <f>ROUND(TL281/MAX(TL$9:TL$497)*100,0)</f>
        <v>30</v>
      </c>
      <c r="TT281" s="120">
        <f>RANK(TM281,TM$9:TM$497,0)</f>
        <v>230</v>
      </c>
      <c r="TU281" s="115">
        <f>RANK(TN281,TN$9:TN$497,0)</f>
        <v>218</v>
      </c>
      <c r="TV281" s="115">
        <f>RANK(TO281,TO$9:TO$497,0)</f>
        <v>204</v>
      </c>
      <c r="TW281" s="115">
        <f>RANK(TP281,TP$9:TP$497,0)</f>
        <v>227</v>
      </c>
      <c r="TX281" s="115">
        <f>RANK(TQ281,TQ$9:TQ$497,0)</f>
        <v>204</v>
      </c>
      <c r="TY281" s="115">
        <f>RANK(TR281,TR$9:TR$497,0)</f>
        <v>136</v>
      </c>
      <c r="TZ281" s="121">
        <f>RANK(TS281,TS$9:TS$497,0)</f>
        <v>152</v>
      </c>
      <c r="UA281" s="132"/>
      <c r="UB281" s="7" t="s">
        <v>1</v>
      </c>
    </row>
    <row r="282" spans="1:548" x14ac:dyDescent="0.15">
      <c r="A282" s="183">
        <v>274</v>
      </c>
      <c r="B282" s="200" t="s">
        <v>1199</v>
      </c>
      <c r="C282" s="143"/>
      <c r="D282" s="143"/>
      <c r="E282" s="161" t="s">
        <v>518</v>
      </c>
      <c r="F282" s="65">
        <v>102</v>
      </c>
      <c r="G282" s="65" t="s">
        <v>558</v>
      </c>
      <c r="H282" s="144"/>
      <c r="I282" s="66" t="s">
        <v>521</v>
      </c>
      <c r="J282" s="67" t="s">
        <v>521</v>
      </c>
      <c r="K282" s="67" t="s">
        <v>521</v>
      </c>
      <c r="L282" s="67" t="s">
        <v>521</v>
      </c>
      <c r="M282" s="67" t="s">
        <v>521</v>
      </c>
      <c r="N282" s="67" t="s">
        <v>521</v>
      </c>
      <c r="O282" s="67" t="s">
        <v>521</v>
      </c>
      <c r="P282" s="67" t="s">
        <v>521</v>
      </c>
      <c r="Q282" s="67" t="s">
        <v>521</v>
      </c>
      <c r="R282" s="68" t="s">
        <v>521</v>
      </c>
      <c r="S282" s="69" t="s">
        <v>521</v>
      </c>
      <c r="T282" s="67" t="s">
        <v>521</v>
      </c>
      <c r="U282" s="67" t="s">
        <v>521</v>
      </c>
      <c r="V282" s="67" t="s">
        <v>521</v>
      </c>
      <c r="W282" s="67" t="s">
        <v>521</v>
      </c>
      <c r="X282" s="67" t="s">
        <v>521</v>
      </c>
      <c r="Y282" s="67" t="s">
        <v>521</v>
      </c>
      <c r="Z282" s="67" t="s">
        <v>521</v>
      </c>
      <c r="AA282" s="67" t="s">
        <v>521</v>
      </c>
      <c r="AB282" s="68" t="s">
        <v>521</v>
      </c>
      <c r="AC282" s="69" t="s">
        <v>521</v>
      </c>
      <c r="AD282" s="67" t="s">
        <v>521</v>
      </c>
      <c r="AE282" s="67" t="s">
        <v>521</v>
      </c>
      <c r="AF282" s="67" t="s">
        <v>521</v>
      </c>
      <c r="AG282" s="67" t="s">
        <v>521</v>
      </c>
      <c r="AH282" s="67" t="s">
        <v>521</v>
      </c>
      <c r="AI282" s="67" t="s">
        <v>521</v>
      </c>
      <c r="AJ282" s="67" t="s">
        <v>521</v>
      </c>
      <c r="AK282" s="67" t="s">
        <v>521</v>
      </c>
      <c r="AL282" s="68" t="s">
        <v>521</v>
      </c>
      <c r="AM282" s="69" t="s">
        <v>521</v>
      </c>
      <c r="AN282" s="67" t="s">
        <v>521</v>
      </c>
      <c r="AO282" s="67" t="s">
        <v>521</v>
      </c>
      <c r="AP282" s="67" t="s">
        <v>521</v>
      </c>
      <c r="AQ282" s="67" t="s">
        <v>521</v>
      </c>
      <c r="AR282" s="67" t="s">
        <v>521</v>
      </c>
      <c r="AS282" s="67" t="s">
        <v>521</v>
      </c>
      <c r="AT282" s="67" t="s">
        <v>521</v>
      </c>
      <c r="AU282" s="67" t="s">
        <v>521</v>
      </c>
      <c r="AV282" s="68" t="s">
        <v>521</v>
      </c>
      <c r="AW282" s="69" t="s">
        <v>521</v>
      </c>
      <c r="AX282" s="67" t="s">
        <v>521</v>
      </c>
      <c r="AY282" s="67" t="s">
        <v>521</v>
      </c>
      <c r="AZ282" s="67" t="s">
        <v>521</v>
      </c>
      <c r="BA282" s="67" t="s">
        <v>521</v>
      </c>
      <c r="BB282" s="67" t="s">
        <v>521</v>
      </c>
      <c r="BC282" s="67" t="s">
        <v>521</v>
      </c>
      <c r="BD282" s="67" t="s">
        <v>521</v>
      </c>
      <c r="BE282" s="67" t="s">
        <v>521</v>
      </c>
      <c r="BF282" s="68" t="s">
        <v>521</v>
      </c>
      <c r="BG282" s="69" t="s">
        <v>521</v>
      </c>
      <c r="BH282" s="67" t="s">
        <v>521</v>
      </c>
      <c r="BI282" s="67" t="s">
        <v>521</v>
      </c>
      <c r="BJ282" s="67" t="s">
        <v>521</v>
      </c>
      <c r="BK282" s="67" t="s">
        <v>521</v>
      </c>
      <c r="BL282" s="67" t="s">
        <v>521</v>
      </c>
      <c r="BM282" s="67" t="s">
        <v>521</v>
      </c>
      <c r="BN282" s="67" t="s">
        <v>521</v>
      </c>
      <c r="BO282" s="67" t="s">
        <v>521</v>
      </c>
      <c r="BP282" s="68" t="s">
        <v>521</v>
      </c>
      <c r="BQ282" s="70" t="s">
        <v>521</v>
      </c>
      <c r="BR282" s="67" t="s">
        <v>521</v>
      </c>
      <c r="BS282" s="67" t="s">
        <v>521</v>
      </c>
      <c r="BT282" s="67" t="s">
        <v>521</v>
      </c>
      <c r="BU282" s="67" t="s">
        <v>521</v>
      </c>
      <c r="BV282" s="67" t="s">
        <v>521</v>
      </c>
      <c r="BW282" s="67" t="s">
        <v>521</v>
      </c>
      <c r="BX282" s="67" t="s">
        <v>521</v>
      </c>
      <c r="BY282" s="67" t="s">
        <v>521</v>
      </c>
      <c r="BZ282" s="68" t="s">
        <v>521</v>
      </c>
      <c r="CA282" s="69" t="s">
        <v>521</v>
      </c>
      <c r="CB282" s="67" t="s">
        <v>521</v>
      </c>
      <c r="CC282" s="67" t="s">
        <v>521</v>
      </c>
      <c r="CD282" s="67" t="s">
        <v>521</v>
      </c>
      <c r="CE282" s="67" t="s">
        <v>521</v>
      </c>
      <c r="CF282" s="67" t="s">
        <v>521</v>
      </c>
      <c r="CG282" s="67" t="s">
        <v>521</v>
      </c>
      <c r="CH282" s="67" t="s">
        <v>521</v>
      </c>
      <c r="CI282" s="67" t="s">
        <v>521</v>
      </c>
      <c r="CJ282" s="68" t="s">
        <v>521</v>
      </c>
      <c r="CK282" s="69" t="s">
        <v>521</v>
      </c>
      <c r="CL282" s="67" t="s">
        <v>521</v>
      </c>
      <c r="CM282" s="67" t="s">
        <v>520</v>
      </c>
      <c r="CN282" s="67" t="s">
        <v>520</v>
      </c>
      <c r="CO282" s="67" t="s">
        <v>520</v>
      </c>
      <c r="CP282" s="67" t="s">
        <v>520</v>
      </c>
      <c r="CQ282" s="67" t="s">
        <v>520</v>
      </c>
      <c r="CR282" s="67" t="s">
        <v>520</v>
      </c>
      <c r="CS282" s="67" t="s">
        <v>520</v>
      </c>
      <c r="CT282" s="68" t="s">
        <v>520</v>
      </c>
      <c r="CU282" s="69" t="s">
        <v>520</v>
      </c>
      <c r="CV282" s="67" t="s">
        <v>520</v>
      </c>
      <c r="CW282" s="67" t="s">
        <v>521</v>
      </c>
      <c r="CX282" s="67" t="s">
        <v>521</v>
      </c>
      <c r="CY282" s="67" t="s">
        <v>521</v>
      </c>
      <c r="CZ282" s="67" t="s">
        <v>521</v>
      </c>
      <c r="DA282" s="67" t="s">
        <v>521</v>
      </c>
      <c r="DB282" s="67" t="s">
        <v>521</v>
      </c>
      <c r="DC282" s="67" t="s">
        <v>521</v>
      </c>
      <c r="DD282" s="68" t="s">
        <v>521</v>
      </c>
      <c r="DE282" s="69" t="s">
        <v>521</v>
      </c>
      <c r="DF282" s="71" t="s">
        <v>521</v>
      </c>
      <c r="DG282" s="67" t="s">
        <v>521</v>
      </c>
      <c r="DH282" s="67" t="s">
        <v>521</v>
      </c>
      <c r="DI282" s="67" t="s">
        <v>521</v>
      </c>
      <c r="DJ282" s="67" t="s">
        <v>521</v>
      </c>
      <c r="DK282" s="67" t="s">
        <v>521</v>
      </c>
      <c r="DL282" s="67" t="s">
        <v>521</v>
      </c>
      <c r="DM282" s="67" t="s">
        <v>521</v>
      </c>
      <c r="DN282" s="68" t="s">
        <v>521</v>
      </c>
      <c r="DO282" s="70" t="s">
        <v>521</v>
      </c>
      <c r="DP282" s="71" t="s">
        <v>521</v>
      </c>
      <c r="DQ282" s="67" t="s">
        <v>521</v>
      </c>
      <c r="DR282" s="67" t="s">
        <v>521</v>
      </c>
      <c r="DS282" s="67" t="s">
        <v>521</v>
      </c>
      <c r="DT282" s="67" t="s">
        <v>521</v>
      </c>
      <c r="DU282" s="67" t="s">
        <v>521</v>
      </c>
      <c r="DV282" s="67" t="s">
        <v>521</v>
      </c>
      <c r="DW282" s="67" t="s">
        <v>521</v>
      </c>
      <c r="DX282" s="72" t="s">
        <v>521</v>
      </c>
      <c r="DY282" s="73" t="s">
        <v>522</v>
      </c>
      <c r="DZ282" s="74">
        <v>2</v>
      </c>
      <c r="EA282" s="74">
        <v>3</v>
      </c>
      <c r="EB282" s="74">
        <v>3</v>
      </c>
      <c r="EC282" s="75">
        <v>4</v>
      </c>
      <c r="ED282" s="76" t="s">
        <v>522</v>
      </c>
      <c r="EE282" s="74">
        <f t="shared" si="534"/>
        <v>2</v>
      </c>
      <c r="EF282" s="74">
        <f t="shared" si="535"/>
        <v>6</v>
      </c>
      <c r="EG282" s="74">
        <f t="shared" si="536"/>
        <v>18</v>
      </c>
      <c r="EH282" s="77">
        <f t="shared" si="537"/>
        <v>72</v>
      </c>
      <c r="EI282" s="73">
        <v>300</v>
      </c>
      <c r="EJ282" s="74">
        <v>450</v>
      </c>
      <c r="EK282" s="74">
        <v>900</v>
      </c>
      <c r="EL282" s="74">
        <v>1500</v>
      </c>
      <c r="EM282" s="75">
        <v>4500</v>
      </c>
      <c r="EN282" s="78">
        <v>1</v>
      </c>
      <c r="EO282" s="79">
        <f t="shared" si="538"/>
        <v>0.75</v>
      </c>
      <c r="EP282" s="79">
        <f t="shared" si="539"/>
        <v>0.5</v>
      </c>
      <c r="EQ282" s="79">
        <f t="shared" si="540"/>
        <v>0.27777777777777773</v>
      </c>
      <c r="ER282" s="80">
        <f t="shared" si="541"/>
        <v>0.20833333333333334</v>
      </c>
      <c r="ES282" s="128" t="s">
        <v>523</v>
      </c>
      <c r="ET282" s="82"/>
      <c r="EU282" s="83">
        <v>4</v>
      </c>
      <c r="EV282" s="146">
        <v>114</v>
      </c>
      <c r="EW282" s="147">
        <v>47</v>
      </c>
      <c r="EX282" s="147">
        <v>53</v>
      </c>
      <c r="EY282" s="147">
        <v>82</v>
      </c>
      <c r="EZ282" s="147">
        <v>31</v>
      </c>
      <c r="FA282" s="147">
        <v>31</v>
      </c>
      <c r="FB282" s="147">
        <v>28</v>
      </c>
      <c r="FC282" s="147">
        <v>45</v>
      </c>
      <c r="FD282" s="147">
        <f t="shared" si="542"/>
        <v>84</v>
      </c>
      <c r="FE282" s="84">
        <f t="shared" si="543"/>
        <v>98</v>
      </c>
      <c r="FF282" s="73">
        <f>RANK(EV282,$EV$9:$EV$497,0)</f>
        <v>46</v>
      </c>
      <c r="FG282" s="74">
        <f>RANK(EW282,$EW$9:$EW$497,0)</f>
        <v>189</v>
      </c>
      <c r="FH282" s="74">
        <f>RANK(EX282,$EX$9:$EX$497,0)</f>
        <v>136</v>
      </c>
      <c r="FI282" s="74">
        <f>RANK(EY282,$EY$9:$EY$497,0)</f>
        <v>22</v>
      </c>
      <c r="FJ282" s="74">
        <f>RANK(EZ282,$EZ$9:$EZ$497,0)</f>
        <v>121</v>
      </c>
      <c r="FK282" s="74">
        <f>RANK(FA282,$FA$9:$FA$497,0)</f>
        <v>106</v>
      </c>
      <c r="FL282" s="74">
        <f>RANK(FB282,$FB$9:$FB$497,0)</f>
        <v>279</v>
      </c>
      <c r="FM282" s="74">
        <f>RANK(FC282,$FC$9:$FC$497,0)</f>
        <v>188</v>
      </c>
      <c r="FN282" s="74">
        <f>RANK(FD282,$FD$9:$FD$497,0)</f>
        <v>155</v>
      </c>
      <c r="FO282" s="84">
        <f>RANK(FE282,$FE$9:$FE$497,0)</f>
        <v>152</v>
      </c>
      <c r="FP282" s="73">
        <f>COUNTIFS($EV$9:$EV$497,"&gt;"&amp;EV282,$ES$9:$ES$497,ES282)+1</f>
        <v>19</v>
      </c>
      <c r="FQ282" s="74">
        <f>COUNTIFS($EW$9:$EW$497,"&gt;"&amp;EW282,$ES$9:$ES$497,ES282)+1</f>
        <v>25</v>
      </c>
      <c r="FR282" s="74">
        <f>COUNTIFS($EX$9:$EX$497,"&gt;"&amp;EX282,$ES$9:$ES$497,ES282)+1</f>
        <v>34</v>
      </c>
      <c r="FS282" s="74">
        <f>COUNTIFS($EY$9:$EY$497,"&gt;"&amp;EY282,$ES$9:$ES$497,ES282)+1</f>
        <v>21</v>
      </c>
      <c r="FT282" s="74">
        <f>COUNTIFS($EZ$9:$EZ$497,"&gt;"&amp;EZ282,$ES$9:$ES$497,ES282)+1</f>
        <v>18</v>
      </c>
      <c r="FU282" s="74">
        <f>COUNTIFS($FA$9:$FA$497,"&gt;"&amp;FA282,$ES$9:$ES$497,ES282)+1</f>
        <v>17</v>
      </c>
      <c r="FV282" s="74">
        <f>COUNTIFS($FB$9:$FB$497,"&gt;"&amp;FB282,$ES$9:$ES$497,ES282)+1</f>
        <v>28</v>
      </c>
      <c r="FW282" s="74">
        <f>COUNTIFS($FC$9:$FC$497,"&gt;"&amp;FC282,$ES$9:$ES$497,ES282)+1</f>
        <v>17</v>
      </c>
      <c r="FX282" s="74">
        <f>COUNTIFS($FD$9:$FD$497,"&gt;"&amp;FD282,$ES$9:$ES$497,ES282)+1</f>
        <v>31</v>
      </c>
      <c r="FY282" s="84">
        <f>COUNTIFS($FE$9:$FE$497,"&gt;"&amp;FE282,$ES$9:$ES$497,ES282)+1</f>
        <v>25</v>
      </c>
      <c r="FZ282" s="85">
        <f t="shared" si="544"/>
        <v>1.1200000000000001</v>
      </c>
      <c r="GA282" s="86">
        <f t="shared" si="545"/>
        <v>0.46</v>
      </c>
      <c r="GB282" s="86">
        <f t="shared" si="546"/>
        <v>0.52</v>
      </c>
      <c r="GC282" s="86">
        <f t="shared" si="547"/>
        <v>0.8</v>
      </c>
      <c r="GD282" s="86">
        <f t="shared" si="548"/>
        <v>0.3</v>
      </c>
      <c r="GE282" s="86">
        <f t="shared" si="549"/>
        <v>0.3</v>
      </c>
      <c r="GF282" s="86">
        <f t="shared" si="550"/>
        <v>0.27</v>
      </c>
      <c r="GG282" s="86">
        <f t="shared" si="551"/>
        <v>0.44</v>
      </c>
      <c r="GH282" s="86">
        <f t="shared" si="552"/>
        <v>0.82</v>
      </c>
      <c r="GI282" s="87">
        <f t="shared" si="553"/>
        <v>0.96</v>
      </c>
      <c r="GJ282" s="85">
        <f>ROUND(((FZ282-AVERAGE(FZ$9:FZ$497))/STDEVP(FZ$9:FZ$497)*10+50),2)</f>
        <v>55.97</v>
      </c>
      <c r="GK282" s="86">
        <f>ROUND(((GA282-AVERAGE(GA$9:GA$497))/STDEVP(GA$9:GA$497)*10+50),2)</f>
        <v>43.11</v>
      </c>
      <c r="GL282" s="86">
        <f>ROUND(((GB282-AVERAGE(GB$9:GB$497))/STDEVP(GB$9:GB$497)*10+50),2)</f>
        <v>47.64</v>
      </c>
      <c r="GM282" s="86">
        <f>ROUND(((GC282-AVERAGE(GC$9:GC$497))/STDEVP(GC$9:GC$497)*10+50),2)</f>
        <v>63.73</v>
      </c>
      <c r="GN282" s="86">
        <f>ROUND(((GD282-AVERAGE(GD$9:GD$497))/STDEVP(GD$9:GD$497)*10+50),2)</f>
        <v>46.84</v>
      </c>
      <c r="GO282" s="86">
        <f>ROUND(((GE282-AVERAGE(GE$9:GE$497))/STDEVP(GE$9:GE$497)*10+50),2)</f>
        <v>48.24</v>
      </c>
      <c r="GP282" s="86">
        <f>ROUND(((GF282-AVERAGE(GF$9:GF$497))/STDEVP(GF$9:GF$497)*10+50),2)</f>
        <v>38.51</v>
      </c>
      <c r="GQ282" s="86">
        <f>ROUND(((GG282-AVERAGE(GG$9:GG$497))/STDEVP(GG$9:GG$497)*10+50),2)</f>
        <v>44.02</v>
      </c>
      <c r="GR282" s="86">
        <f>ROUND(((GH282-AVERAGE(GH$9:GH$497))/STDEVP(GH$9:GH$497)*10+50),2)</f>
        <v>44.36</v>
      </c>
      <c r="GS282" s="87">
        <f>ROUND(((GI282-AVERAGE(GI$9:GI$497))/STDEVP(GI$9:GI$497)*10+50),2)</f>
        <v>44.67</v>
      </c>
      <c r="GT282" s="73">
        <f>RANK(GJ282,$GJ$9:$GJ$497,0)</f>
        <v>122</v>
      </c>
      <c r="GU282" s="74">
        <f>RANK(GK282,$GK$9:$GK$497,0)</f>
        <v>304</v>
      </c>
      <c r="GV282" s="74">
        <f>RANK(GL282,$GL$9:$GL$497,0)</f>
        <v>244</v>
      </c>
      <c r="GW282" s="74">
        <f>RANK(GM282,$GM$9:$GM$497,0)</f>
        <v>38</v>
      </c>
      <c r="GX282" s="74">
        <f>RANK(GN282,$GN$9:$GN$497,0)</f>
        <v>198</v>
      </c>
      <c r="GY282" s="74">
        <f>RANK(GO282,$GO$9:$GO$497,0)</f>
        <v>183</v>
      </c>
      <c r="GZ282" s="74">
        <f>RANK(GP282,$GP$9:$GP$497,0)</f>
        <v>376</v>
      </c>
      <c r="HA282" s="74">
        <f>RANK(GQ282,$GQ$9:$GQ$497,0)</f>
        <v>302</v>
      </c>
      <c r="HB282" s="74">
        <f>RANK(GR282,$GR$9:$GR$497,0)</f>
        <v>287</v>
      </c>
      <c r="HC282" s="84">
        <f>RANK(GS282,$GS$9:$GS$497,0)</f>
        <v>279</v>
      </c>
      <c r="HD282" s="85">
        <f>ROUND(AVERAGEIF($ES$9:$ES$497,$ES282,$FZ$9:$FZ$497),2)</f>
        <v>1.1399999999999999</v>
      </c>
      <c r="HE282" s="86">
        <f>ROUND(AVERAGEIF($ES$9:$ES$497,$ES282,$GA$9:$GA$497),2)</f>
        <v>0.46</v>
      </c>
      <c r="HF282" s="86">
        <f>ROUND(AVERAGEIF($ES$9:$ES$497,$ES282,$GB$9:$GB$497),2)</f>
        <v>0.65</v>
      </c>
      <c r="HG282" s="86">
        <f>ROUND(AVERAGEIF($ES$9:$ES$497,$ES282,$GC$9:$GC$497),2)</f>
        <v>0.74</v>
      </c>
      <c r="HH282" s="86">
        <f>ROUND(AVERAGEIF($ES$9:$ES$497,$ES282,$GD$9:$GD$497),2)</f>
        <v>0.27</v>
      </c>
      <c r="HI282" s="86">
        <f>ROUND(AVERAGEIF($ES$9:$ES$497,$ES282,$GE$9:$GE$497),2)</f>
        <v>0.23</v>
      </c>
      <c r="HJ282" s="86">
        <f>ROUND(AVERAGEIF($ES$9:$ES$497,$ES282,$GF$9:$GF$497),2)</f>
        <v>0.3</v>
      </c>
      <c r="HK282" s="86">
        <f>ROUND(AVERAGEIF($ES$9:$ES$497,$ES282,$GG$9:$GG$497),2)</f>
        <v>0.28000000000000003</v>
      </c>
      <c r="HL282" s="86">
        <f>ROUND(AVERAGEIF($ES$9:$ES$497,$ES282,$GH$9:$GH$497),2)</f>
        <v>0.92</v>
      </c>
      <c r="HM282" s="87">
        <f>ROUND(AVERAGEIF($ES$9:$ES$497,$ES282,$GI$9:$GI$497),2)</f>
        <v>0.93</v>
      </c>
      <c r="HN282" s="88">
        <f t="shared" si="554"/>
        <v>-1.9999999999999796E-2</v>
      </c>
      <c r="HO282" s="89">
        <f t="shared" si="555"/>
        <v>0</v>
      </c>
      <c r="HP282" s="89">
        <f t="shared" si="556"/>
        <v>-0.13</v>
      </c>
      <c r="HQ282" s="89">
        <f t="shared" si="557"/>
        <v>6.0000000000000053E-2</v>
      </c>
      <c r="HR282" s="89">
        <f t="shared" si="558"/>
        <v>2.9999999999999971E-2</v>
      </c>
      <c r="HS282" s="89">
        <f t="shared" si="559"/>
        <v>6.9999999999999979E-2</v>
      </c>
      <c r="HT282" s="89">
        <f t="shared" si="560"/>
        <v>-2.9999999999999971E-2</v>
      </c>
      <c r="HU282" s="89">
        <f t="shared" si="561"/>
        <v>0.15999999999999998</v>
      </c>
      <c r="HV282" s="89">
        <f t="shared" si="562"/>
        <v>-0.10000000000000009</v>
      </c>
      <c r="HW282" s="90">
        <f t="shared" si="563"/>
        <v>2.9999999999999916E-2</v>
      </c>
      <c r="HX282" s="73">
        <f>COUNTIFS($FZ$9:$FZ$497,"&gt;"&amp;FZ282,$ES$9:$ES$497,$ES282)+1</f>
        <v>56</v>
      </c>
      <c r="HY282" s="74">
        <f>COUNTIFS($GA$9:$GA$497,"&gt;"&amp;GA282,$ES$9:$ES$497,$ES282)+1</f>
        <v>45</v>
      </c>
      <c r="HZ282" s="74">
        <f>COUNTIFS($GB$9:$GB$497,"&gt;"&amp;GB282,$ES$9:$ES$497,$ES282)+1</f>
        <v>72</v>
      </c>
      <c r="IA282" s="74">
        <f>COUNTIFS($GC$9:$GC$497,"&gt;"&amp;GC282,$ES$9:$ES$497,$ES282)+1</f>
        <v>30</v>
      </c>
      <c r="IB282" s="74">
        <f>COUNTIFS($GD$9:$GD$497,"&gt;"&amp;GD282,$ES$9:$ES$497,$ES282)+1</f>
        <v>23</v>
      </c>
      <c r="IC282" s="74">
        <f>COUNTIFS($GE$9:$GE$497,"&gt;"&amp;GE282,$ES$9:$ES$497,$ES282)+1</f>
        <v>19</v>
      </c>
      <c r="ID282" s="74">
        <f>COUNTIFS($GF$9:$GF$497,"&gt;"&amp;GF282,$ES$9:$ES$497,$ES282)+1</f>
        <v>42</v>
      </c>
      <c r="IE282" s="74">
        <f>COUNTIFS($GG$9:$GG$497,"&gt;"&amp;GG282,$ES$9:$ES$497,$ES282)+1</f>
        <v>18</v>
      </c>
      <c r="IF282" s="74">
        <f>COUNTIFS($GH$9:$GH$497,"&gt;"&amp;GH282,$ES$9:$ES$497,$ES282)+1</f>
        <v>59</v>
      </c>
      <c r="IG282" s="84">
        <f>COUNTIFS($GI$9:$GI$497,"&gt;"&amp;GI282,$ES$9:$ES$497,$ES282)+1</f>
        <v>43</v>
      </c>
      <c r="IH282" s="148"/>
      <c r="II282" s="149">
        <v>7.0000000000000007E-2</v>
      </c>
      <c r="IJ282" s="149"/>
      <c r="IK282" s="149"/>
      <c r="IL282" s="149"/>
      <c r="IM282" s="150"/>
      <c r="IN282" s="151"/>
      <c r="IO282" s="152"/>
      <c r="IP282" s="153"/>
      <c r="IQ282" s="149"/>
      <c r="IR282" s="149"/>
      <c r="IS282" s="149"/>
      <c r="IT282" s="149"/>
      <c r="IU282" s="149"/>
      <c r="IV282" s="149"/>
      <c r="IW282" s="154"/>
      <c r="IX282" s="151"/>
      <c r="IY282" s="149"/>
      <c r="IZ282" s="149"/>
      <c r="JA282" s="149"/>
      <c r="JB282" s="149"/>
      <c r="JC282" s="149"/>
      <c r="JD282" s="149"/>
      <c r="JE282" s="155"/>
      <c r="JF282" s="153"/>
      <c r="JG282" s="149"/>
      <c r="JH282" s="149"/>
      <c r="JI282" s="149"/>
      <c r="JJ282" s="149"/>
      <c r="JK282" s="149"/>
      <c r="JL282" s="149"/>
      <c r="JM282" s="154"/>
      <c r="JN282" s="151"/>
      <c r="JO282" s="149"/>
      <c r="JP282" s="149"/>
      <c r="JQ282" s="149"/>
      <c r="JR282" s="149"/>
      <c r="JS282" s="149"/>
      <c r="JT282" s="149"/>
      <c r="JU282" s="149"/>
      <c r="JV282" s="149"/>
      <c r="JW282" s="149"/>
      <c r="JX282" s="149"/>
      <c r="JY282" s="149"/>
      <c r="JZ282" s="155"/>
      <c r="KA282" s="151"/>
      <c r="KB282" s="149"/>
      <c r="KC282" s="149"/>
      <c r="KD282" s="149"/>
      <c r="KE282" s="155"/>
      <c r="KF282" s="153"/>
      <c r="KG282" s="149"/>
      <c r="KH282" s="149"/>
      <c r="KI282" s="149"/>
      <c r="KJ282" s="149"/>
      <c r="KK282" s="156"/>
      <c r="KL282" s="149"/>
      <c r="KM282" s="149"/>
      <c r="KN282" s="149"/>
      <c r="KO282" s="149"/>
      <c r="KP282" s="149"/>
      <c r="KQ282" s="149"/>
      <c r="KR282" s="149"/>
      <c r="KS282" s="154"/>
      <c r="KT282" s="154"/>
      <c r="KU282" s="154"/>
      <c r="KV282" s="154"/>
      <c r="KW282" s="151"/>
      <c r="KX282" s="149"/>
      <c r="KY282" s="149"/>
      <c r="KZ282" s="149"/>
      <c r="LA282" s="149"/>
      <c r="LB282" s="149"/>
      <c r="LC282" s="154"/>
      <c r="LD282" s="151"/>
      <c r="LE282" s="152"/>
      <c r="LF282" s="157"/>
      <c r="LG282" s="158"/>
      <c r="LH282" s="151"/>
      <c r="LI282" s="149"/>
      <c r="LJ282" s="147"/>
      <c r="LK282" s="147"/>
      <c r="LL282" s="147"/>
      <c r="LM282" s="159"/>
      <c r="LN282" s="153"/>
      <c r="LO282" s="149"/>
      <c r="LP282" s="149"/>
      <c r="LQ282" s="149"/>
      <c r="LR282" s="154"/>
      <c r="LS282" s="151"/>
      <c r="LT282" s="149">
        <v>0.05</v>
      </c>
      <c r="LU282" s="149"/>
      <c r="LV282" s="149"/>
      <c r="LW282" s="149"/>
      <c r="LX282" s="149"/>
      <c r="LY282" s="149"/>
      <c r="LZ282" s="149"/>
      <c r="MA282" s="155"/>
      <c r="MB282" s="153"/>
      <c r="MC282" s="149"/>
      <c r="MD282" s="149"/>
      <c r="ME282" s="149"/>
      <c r="MF282" s="149"/>
      <c r="MG282" s="149"/>
      <c r="MH282" s="149"/>
      <c r="MI282" s="149"/>
      <c r="MJ282" s="149"/>
      <c r="MK282" s="149"/>
      <c r="ML282" s="149"/>
      <c r="MM282" s="149"/>
      <c r="MN282" s="156"/>
      <c r="MO282" s="156"/>
      <c r="MP282" s="154"/>
      <c r="MQ282" s="151"/>
      <c r="MR282" s="149"/>
      <c r="MS282" s="149"/>
      <c r="MT282" s="149"/>
      <c r="MU282" s="149"/>
      <c r="MV282" s="156"/>
      <c r="MW282" s="149"/>
      <c r="MX282" s="149"/>
      <c r="MY282" s="149"/>
      <c r="MZ282" s="149"/>
      <c r="NA282" s="149"/>
      <c r="NB282" s="149"/>
      <c r="NC282" s="149"/>
      <c r="ND282" s="154"/>
      <c r="NE282" s="154"/>
      <c r="NF282" s="154"/>
      <c r="NG282" s="154"/>
      <c r="NH282" s="151"/>
      <c r="NI282" s="149"/>
      <c r="NJ282" s="149"/>
      <c r="NK282" s="149"/>
      <c r="NL282" s="149"/>
      <c r="NM282" s="149"/>
      <c r="NN282" s="94"/>
      <c r="NO282" s="151"/>
      <c r="NP282" s="160"/>
      <c r="NQ282" s="145" t="s">
        <v>1196</v>
      </c>
      <c r="NR282" s="199" t="s">
        <v>1201</v>
      </c>
      <c r="NS282" s="145"/>
      <c r="NT282" s="145"/>
      <c r="NU282" s="145"/>
      <c r="NV282" s="171"/>
      <c r="NW282" s="102" t="s">
        <v>882</v>
      </c>
      <c r="NX282" s="165"/>
      <c r="NY282" s="177" t="s">
        <v>2122</v>
      </c>
      <c r="NZ282" s="165"/>
      <c r="OA282" s="178"/>
      <c r="OB282" s="178"/>
      <c r="OC282" s="178"/>
      <c r="OD282" s="108">
        <f t="shared" si="564"/>
        <v>72</v>
      </c>
      <c r="OE282" s="109">
        <v>5</v>
      </c>
      <c r="OF282" s="110">
        <f t="shared" si="565"/>
        <v>300</v>
      </c>
      <c r="OG282" s="109">
        <v>3</v>
      </c>
      <c r="OH282" s="111">
        <f>ROUND(AVERAGEIF($ES$9:$ES$497,$ES282,EV$9:EV$497),0)</f>
        <v>79</v>
      </c>
      <c r="OI282" s="112">
        <f>ROUND(AVERAGEIF($ES$9:$ES$497,$ES282,EW$9:EW$497),0)</f>
        <v>32</v>
      </c>
      <c r="OJ282" s="112">
        <f>ROUND(AVERAGEIF($ES$9:$ES$497,$ES282,EX$9:EX$497),0)</f>
        <v>45</v>
      </c>
      <c r="OK282" s="112">
        <f>ROUND(AVERAGEIF($ES$9:$ES$497,$ES282,EY$9:EY$497),0)</f>
        <v>53</v>
      </c>
      <c r="OL282" s="112">
        <f>ROUND(AVERAGEIF($ES$9:$ES$497,$ES282,EZ$9:EZ$497),0)</f>
        <v>20</v>
      </c>
      <c r="OM282" s="112">
        <f>ROUND(AVERAGEIF($ES$9:$ES$497,$ES282,FA$9:FA$497),0)</f>
        <v>18</v>
      </c>
      <c r="ON282" s="112">
        <f>ROUND(AVERAGEIF($ES$9:$ES$497,$ES282,FB$9:FB$497),0)</f>
        <v>23</v>
      </c>
      <c r="OO282" s="112">
        <f>ROUND(AVERAGEIF($ES$9:$ES$497,$ES282,FC$9:FC$497),0)</f>
        <v>23</v>
      </c>
      <c r="OP282" s="112">
        <f>ROUND(AVERAGEIF($ES$9:$ES$497,$ES282,FD$9:FD$497),0)</f>
        <v>64</v>
      </c>
      <c r="OQ282" s="113">
        <f>ROUND(AVERAGEIF($ES$9:$ES$497,$ES282,FE$9:FE$497),0)</f>
        <v>68</v>
      </c>
      <c r="OR282" s="114">
        <f>ROUND(EV282/MAX(EV$9:EV$497)*100,0)</f>
        <v>64</v>
      </c>
      <c r="OS282" s="115">
        <f>ROUND(EW282/MAX(EW$9:EW$497)*100,0)</f>
        <v>37</v>
      </c>
      <c r="OT282" s="115">
        <f>ROUND(EX282/MAX(EX$9:EX$497)*100,0)</f>
        <v>44</v>
      </c>
      <c r="OU282" s="115">
        <f>ROUND(EY282/MAX(EY$9:EY$497)*100,0)</f>
        <v>55</v>
      </c>
      <c r="OV282" s="115">
        <f>ROUND(EZ282/MAX(EZ$9:EZ$497)*100,0)</f>
        <v>25</v>
      </c>
      <c r="OW282" s="115">
        <f>ROUND(FA282/MAX(FA$9:FA$497)*100,0)</f>
        <v>27</v>
      </c>
      <c r="OX282" s="115">
        <f>ROUND(FB282/MAX(FB$9:FB$497)*100,0)</f>
        <v>21</v>
      </c>
      <c r="OY282" s="116">
        <f>ROUND(FC282/MAX(FC$9:FC$497)*100,0)</f>
        <v>31</v>
      </c>
      <c r="OZ282" s="115">
        <f>ROUND(FD282/MAX(FD$9:FD$497)*100,0)</f>
        <v>57</v>
      </c>
      <c r="PA282" s="117">
        <f>ROUND(FE282/MAX(FE$9:FE$497)*100,0)</f>
        <v>40</v>
      </c>
      <c r="PB282" s="118">
        <f t="shared" si="566"/>
        <v>462</v>
      </c>
      <c r="PC282" s="115">
        <f t="shared" si="567"/>
        <v>405</v>
      </c>
      <c r="PD282" s="115">
        <f t="shared" si="568"/>
        <v>537</v>
      </c>
      <c r="PE282" s="115">
        <f t="shared" si="569"/>
        <v>524</v>
      </c>
      <c r="PF282" s="115">
        <f t="shared" si="570"/>
        <v>506</v>
      </c>
      <c r="PG282" s="119">
        <f t="shared" si="571"/>
        <v>414</v>
      </c>
      <c r="PH282" s="118">
        <f>ROUND(PB282/MAX(PB$9:PB$497)*100,0)</f>
        <v>55</v>
      </c>
      <c r="PI282" s="115">
        <f>ROUND(PC282/MAX(PC$9:PC$497)*100,0)</f>
        <v>49</v>
      </c>
      <c r="PJ282" s="115">
        <f>ROUND(PD282/MAX(PD$9:PD$497)*100,0)</f>
        <v>57</v>
      </c>
      <c r="PK282" s="115">
        <f>ROUND(PE282/MAX(PE$9:PE$497)*100,0)</f>
        <v>52</v>
      </c>
      <c r="PL282" s="115">
        <f>ROUND(PF282/MAX(PF$9:PF$497)*100,0)</f>
        <v>71</v>
      </c>
      <c r="PM282" s="119">
        <f>ROUND(PG282/MAX(PG$9:PG$497)*100,0)</f>
        <v>60</v>
      </c>
      <c r="PN282" s="118">
        <f>RANK(PH282,PH$9:PH$497,0)</f>
        <v>144</v>
      </c>
      <c r="PO282" s="115">
        <f>RANK(PI282,PI$9:PI$497,0)</f>
        <v>141</v>
      </c>
      <c r="PP282" s="115">
        <f>RANK(PJ282,PJ$9:PJ$497,0)</f>
        <v>154</v>
      </c>
      <c r="PQ282" s="115">
        <f>RANK(PK282,PK$9:PK$497,0)</f>
        <v>156</v>
      </c>
      <c r="PR282" s="115">
        <f>RANK(PL282,PL$9:PL$497,0)</f>
        <v>68</v>
      </c>
      <c r="PS282" s="119">
        <f>RANK(PM282,PM$9:PM$497,0)</f>
        <v>99</v>
      </c>
      <c r="PT282" s="120">
        <f>ROUND(FZ282/MAX(FZ$9:FZ$497)*100,0)</f>
        <v>61</v>
      </c>
      <c r="PU282" s="115">
        <f>ROUND(GA282/MAX(GA$9:GA$497)*100,0)</f>
        <v>26</v>
      </c>
      <c r="PV282" s="115">
        <f>ROUND(GB282/MAX(GB$9:GB$497)*100,0)</f>
        <v>38</v>
      </c>
      <c r="PW282" s="115">
        <f>ROUND(GC282/MAX(GC$9:GC$497)*100,0)</f>
        <v>63</v>
      </c>
      <c r="PX282" s="115">
        <f>ROUND(GD282/MAX(GD$9:GD$497)*100,0)</f>
        <v>17</v>
      </c>
      <c r="PY282" s="115">
        <f>ROUND(GE282/MAX(GE$9:GE$497)*100,0)</f>
        <v>18</v>
      </c>
      <c r="PZ282" s="115">
        <f>ROUND(GF282/MAX(GF$9:GF$497)*100,0)</f>
        <v>13</v>
      </c>
      <c r="QA282" s="116">
        <f>ROUND(GG282/MAX(GG$9:GG$497)*100,0)</f>
        <v>24</v>
      </c>
      <c r="QB282" s="115">
        <f>ROUND(GH282/MAX(GH$9:GH$497)*100,0)</f>
        <v>36</v>
      </c>
      <c r="QC282" s="121">
        <f>ROUND(GI282/MAX(GI$9:GI$497)*100,0)</f>
        <v>31</v>
      </c>
      <c r="QD282" s="120">
        <f>ROUND(AVERAGEIF($ES$9:$ES$497,$ES282,PT$9:PT$497),0)</f>
        <v>62</v>
      </c>
      <c r="QE282" s="120">
        <f>ROUND(AVERAGEIF($ES$9:$ES$497,$ES282,PU$9:PU$497),0)</f>
        <v>26</v>
      </c>
      <c r="QF282" s="120">
        <f>ROUND(AVERAGEIF($ES$9:$ES$497,$ES282,PV$9:PV$497),0)</f>
        <v>48</v>
      </c>
      <c r="QG282" s="120">
        <f>ROUND(AVERAGEIF($ES$9:$ES$497,$ES282,PW$9:PW$497),0)</f>
        <v>58</v>
      </c>
      <c r="QH282" s="120">
        <f>ROUND(AVERAGEIF($ES$9:$ES$497,$ES282,PX$9:PX$497),0)</f>
        <v>15</v>
      </c>
      <c r="QI282" s="120">
        <f>ROUND(AVERAGEIF($ES$9:$ES$497,$ES282,PY$9:PY$497),0)</f>
        <v>14</v>
      </c>
      <c r="QJ282" s="120">
        <f>ROUND(AVERAGEIF($ES$9:$ES$497,$ES282,PZ$9:PZ$497),0)</f>
        <v>14</v>
      </c>
      <c r="QK282" s="120">
        <f>ROUND(AVERAGEIF($ES$9:$ES$497,$ES282,QA$9:QA$497),0)</f>
        <v>15</v>
      </c>
      <c r="QL282" s="120">
        <f>ROUND(AVERAGEIF($ES$9:$ES$497,$ES282,QB$9:QB$497),0)</f>
        <v>41</v>
      </c>
      <c r="QM282" s="120">
        <f>ROUND(AVERAGEIF($ES$9:$ES$497,$ES282,QC$9:QC$497),0)</f>
        <v>30</v>
      </c>
      <c r="QN282" s="114">
        <f t="shared" si="572"/>
        <v>439</v>
      </c>
      <c r="QO282" s="115">
        <f t="shared" si="573"/>
        <v>355</v>
      </c>
      <c r="QP282" s="115">
        <f t="shared" si="574"/>
        <v>507</v>
      </c>
      <c r="QQ282" s="115">
        <f t="shared" si="575"/>
        <v>511</v>
      </c>
      <c r="QR282" s="115">
        <f t="shared" si="576"/>
        <v>597</v>
      </c>
      <c r="QS282" s="119">
        <f t="shared" si="577"/>
        <v>385</v>
      </c>
      <c r="QT282" s="114">
        <f>ROUND((QN282-MIN(QN$9:QN$497))/(MAX(QN$9:QN$497)-MIN(QN$9:QN$497))*100,0)</f>
        <v>33</v>
      </c>
      <c r="QU282" s="115">
        <f>ROUND((QO282-MIN(QO$9:QO$497))/(MAX(QO$9:QO$497)-MIN(QO$9:QO$497))*100,0)</f>
        <v>21</v>
      </c>
      <c r="QV282" s="115">
        <f>ROUND((QP282-MIN(QP$9:QP$497))/(MAX(QP$9:QP$497)-MIN(QP$9:QP$497))*100,0)</f>
        <v>23</v>
      </c>
      <c r="QW282" s="115">
        <f>ROUND((QQ282-MIN(QQ$9:QQ$497))/(MAX(QQ$9:QQ$497)-MIN(QQ$9:QQ$497))*100,0)</f>
        <v>28</v>
      </c>
      <c r="QX282" s="115">
        <f>ROUND((QR282-MIN(QR$9:QR$497))/(MAX(QR$9:QR$497)-MIN(QR$9:QR$497))*100,0)</f>
        <v>62</v>
      </c>
      <c r="QY282" s="115">
        <f>ROUND((QS282-MIN(QS$9:QS$497))/(MAX(QS$9:QS$497)-MIN(QS$9:QS$497))*100,0)</f>
        <v>42</v>
      </c>
      <c r="QZ282" s="114">
        <f>RANK(QN282,QN$9:QN$497,0)</f>
        <v>282</v>
      </c>
      <c r="RA282" s="115">
        <f>RANK(QO282,QO$9:QO$497,0)</f>
        <v>257</v>
      </c>
      <c r="RB282" s="115">
        <f>RANK(QP282,QP$9:QP$497,0)</f>
        <v>308</v>
      </c>
      <c r="RC282" s="115">
        <f>RANK(QQ282,QQ$9:QQ$497,0)</f>
        <v>295</v>
      </c>
      <c r="RD282" s="115">
        <f>RANK(QR282,QR$9:QR$497,0)</f>
        <v>103</v>
      </c>
      <c r="RE282" s="115">
        <f>RANK(QS282,QS$9:QS$497,0)</f>
        <v>178</v>
      </c>
      <c r="RF282" s="122"/>
      <c r="RG282" s="115">
        <f>($RH$3*(IH282+IJ282)*100*100/MAX(EX$9:EX$497)*$RO$3) +($RH$3*(II282+IJ282)*100*100/MAX(EX$9:EX$497)*$RO$4) + ($RH$3*IK282*100*100/MAX(EX$9:EX$497)*0.098)</f>
        <v>10.470833333333333</v>
      </c>
      <c r="RH282" s="115">
        <f>($RH$4*IL282*100*100/MAX(EZ$9:EZ$497))*$RQ$3</f>
        <v>0</v>
      </c>
      <c r="RI282" s="115">
        <f>($RH$3*IM282*100*100/MAX(EY$9:EY$497))*$RQ$4</f>
        <v>0</v>
      </c>
      <c r="RJ282" s="115">
        <f>($RH$3*IN282*100*100/MAX(EX$9:EX$497))</f>
        <v>0</v>
      </c>
      <c r="RK282" s="115">
        <f>($RH$4*IO282*100*100/MAX(EZ$9:EZ$497))*$RQ$3</f>
        <v>0</v>
      </c>
      <c r="RL282" s="115">
        <f>(($RL$4*IP282*100*((100/MAX(EX$9:EX$497)+100/MAX(EZ$9:EZ$497))/2))+($RL$4*IQ282*100*((100/MAX(EX$9:EX$497)+100/MAX(EZ$9:EZ$497))/2))+($RL$4*IR282*100*((100/MAX(EX$9:EX$497)+100/MAX(EZ$9:EZ$497))/2))+($RL$4*IS282*100*((100/MAX(EX$9:EX$497)+100/MAX(EZ$9:EZ$497))/2))+($RL$4*IT282*100*((100/MAX(EX$9:EX$497)+100/MAX(EZ$9:EZ$497))/2))+($RL$4*IU282*100*((100/MAX(EX$9:EX$497)+100/MAX(EZ$9:EZ$497))/2))+($RL$4*IV282*100*((100/MAX(EX$9:EX$497)+100/MAX(EZ$9:EZ$497))/2))+($RL$4*IW282*100*((100/MAX(EX$9:EX$497)+100/MAX(EZ$9:EZ$497))/2)))*$RS$3</f>
        <v>0</v>
      </c>
      <c r="RM282" s="115">
        <f>(($RH$3*IX282*100*100/MAX(EX$9:EX$497))+($RH$3*IY282*100*100/MAX(EX$9:EX$497))+($RH$3*IZ282*100*100/MAX(EX$9:EX$497))+($RH$3*JA282*100*100/MAX(EX$9:EX$497))+($RH$3*JB282*100*100/MAX(EX$9:EX$497))+($RH$3*JC282*100*100/MAX(EX$9:EX$497))+($RH$3*JD282*100*100/MAX(EX$9:EX$497))+($RH$3*JE282*100*100/MAX(EX$9:EX$497)))*$RS$4</f>
        <v>0</v>
      </c>
      <c r="RN282" s="115">
        <f>(($RH$4*JF282*100*100/MAX(EZ$9:EZ$497)) + ($RH$4*JG282*100*100/MAX(EZ$9:EZ$497)) + ($RH$4*JH282*100*100/MAX(EZ$9:EZ$497)) + ($RH$4*JI282*100*100/MAX(EZ$9:EZ$497)) + ($RH$4*JJ282*100*100/MAX(EZ$9:EZ$497)) + ($RH$4*JK282*100*100/MAX(EZ$9:EZ$497)) + ($RH$4*JL282*100*100/MAX(EZ$9:EZ$497)) + ($RH$4*JM282*100*100/MAX(EZ$9:EZ$497)))*$RU$3</f>
        <v>0</v>
      </c>
      <c r="RO282" s="115">
        <f>(($RL$4*JN282*100*((100/MAX(EX$9:EX$497)+100/MAX(EZ$9:EZ$497))/2))+($RL$4*JO282*100*((100/MAX(EX$9:EX$497)+100/MAX(EZ$9:EZ$497))/2))+($RL$4*JP282*100*((100/MAX(EX$9:EX$497)+100/MAX(EZ$9:EZ$497))/2))+($RL$4*JQ282*100*((100/MAX(EX$9:EX$497)+100/MAX(EZ$9:EZ$497))/2))+($RL$4*JR282*100*((100/MAX(EX$9:EX$497)+100/MAX(EZ$9:EZ$497))/2))+($RL$4*JS282*100*((100/MAX(EX$9:EX$497)+100/MAX(EZ$9:EZ$497))/2))+($RL$4*JT282*100*((100/MAX(EX$9:EX$497)+100/MAX(EZ$9:EZ$497))/2))+($RL$4*JU282*100*((100/MAX(EX$9:EX$497)+100/MAX(EZ$9:EZ$497))/2))+($RL$4*JV282*100*((100/MAX(EX$9:EX$497)+100/MAX(EZ$9:EZ$497))/2))+($RL$4*JW282*100*((100/MAX(EX$9:EX$497)+100/MAX(EZ$9:EZ$497))/2))+($RL$4*JX282*100*((100/MAX(EX$9:EX$497)+100/MAX(EZ$9:EZ$497))/2))+($RL$4*JY282*100*((100/MAX(EX$9:EX$497)+100/MAX(EZ$9:EZ$497))/2))+($RL$4*JZ282*100*((100/MAX(EX$9:EX$497)+100/MAX(EZ$9:EZ$497))/2)))*$RW$3/2</f>
        <v>0</v>
      </c>
      <c r="RP282" s="119">
        <f>($RJ$3*KA282*100*100/MAX(FA$9:FA$497)) + ($RJ$3*KB282*100*100/MAX(FA$9:FA$497)/2) + ($RJ$3*KC282*100*100/MAX(FA$9:FA$497)/2) + ($RJ$3*KD282*100*100/MAX(FA$9:FA$497)/4) + ($RJ$3*KE282*100*100/MAX(FA$9:FA$497)/4)</f>
        <v>0</v>
      </c>
      <c r="RQ282" s="118">
        <f>($RL$4*KF282*100*((100/MAX(EX$9:EX$497)+100/MAX(EZ$9:EZ$497)))) * ($RO$3/2) + (($RL$4*KG282*100*((100/MAX(EX$9:EX$497)+100/MAX(EZ$9:EZ$497))))+($RL$4*KH282*100*((100/MAX(EX$9:EX$497)+100/MAX(EZ$9:EZ$497))))+($RL$4*KI282*100*((100/MAX(EX$9:EX$497)+100/MAX(EZ$9:EZ$497))))+($RL$4*KJ282*100*((100/MAX(EX$9:EX$497)+100/MAX(EZ$9:EZ$497))))+($RL$4*KK282*100*((100/MAX(EX$9:EX$497)+100/MAX(EZ$9:EZ$497))))+($RL$4*KL282*100*((100/MAX(EX$9:EX$497)+100/MAX(EZ$9:EZ$497))))+($RL$4*KM282*100*((100/MAX(EX$9:EX$497)+100/MAX(EZ$9:EZ$497))))+($RL$4*KN282*100*((100/MAX(EX$9:EX$497)+100/MAX(EZ$9:EZ$497))))+($RL$4*KO282*100*((100/MAX(EX$9:EX$497)+100/MAX(EZ$9:EZ$497))))+($RL$4*KP282*100*((100/MAX(EX$9:EX$497)+100/MAX(EZ$9:EZ$497))))+($RL$4*KQ282*100*((100/MAX(EX$9:EX$497)+100/MAX(EZ$9:EZ$497))))+($RL$4*KR282*100*((100/MAX(EX$9:EX$497)+100/MAX(EZ$9:EZ$497))))+($RL$4*KS282*100*((100/MAX(EX$9:EX$497)+100/MAX(EZ$9:EZ$497))))+($RL$4*KV282*100*((100/MAX(EX$9:EX$497)+100/MAX(EZ$9:EZ$497))))) * (($RO$3+$RO$4)/6)</f>
        <v>0</v>
      </c>
      <c r="RR282" s="115">
        <f>(($RL$4*KW282*100*((100/MAX(EX$9:EX$497)+100/MAX(EZ$9:EZ$497))))) * ($RO$3/2) + (($RL$4*KX282*100*((100/MAX(EX$9:EX$497)+100/MAX(EZ$9:EZ$497))))+($RL$4*KY282*100*((100/MAX(EX$9:EX$497)+100/MAX(EZ$9:EZ$497))))+($RL$4*KZ282*100*((100/MAX(EX$9:EX$497)+100/MAX(EZ$9:EZ$497))))+($RL$4*LA282*100*((100/MAX(EX$9:EX$497)+100/MAX(EZ$9:EZ$497))))+($RL$4*LB282*100*((100/MAX(EX$9:EX$497)+100/MAX(EZ$9:EZ$497))))+($RL$4*LC282*100*((100/MAX(EX$9:EX$497)+100/MAX(EZ$9:EZ$497))))) * (($RO$3+$RO$4)/6)</f>
        <v>0</v>
      </c>
      <c r="RS282" s="119">
        <f>(($RL$4*LD282*100*((100/MAX(EX$9:EX$497)+100/MAX(EZ$9:EZ$497))))+($RL$4*LE282*100*((100/MAX(EX$9:EX$497)+100/MAX(EZ$9:EZ$497))))) * (($RO$3+$RO$4)/6)</f>
        <v>0</v>
      </c>
      <c r="RT282" s="118">
        <f>($RJ$4*LH282*100*(100/MAX(EV$9:EV$497)))+($RJ$4*LI282*100*(100/MAX(EV$9:EV$497)))</f>
        <v>0</v>
      </c>
      <c r="RU282" s="119">
        <f>($RJ$4*LJ282*(100/MAX(EV$9:EV$497)))/2 + ($RL$3*LK282*(100/MAX(EW$9:EW$497))) + ($RJ$4*LL282*(100/MAX(EV$9:EV$497)))/4 + ($RL$3*LM282*(100/MAX(EW$9:EW$497)))</f>
        <v>0</v>
      </c>
      <c r="RV282" s="118">
        <f>($RJ$4*LN282*100*100/MAX(EV$9:EV$497)/2)+($RJ$4*LO282*100*100/MAX(EV$9:EV$497)/2)+($RJ$4*LP282*100*100/MAX(EV$9:EV$497))+($RJ$4*LQ282*100*100/MAX(EV$9:EV$497))+($RJ$4*LR282*100*100/MAX(EV$9:EV$497))</f>
        <v>0</v>
      </c>
      <c r="RW282" s="115">
        <f>($RJ$4*LS282*100*100/MAX(EV$9:EV$497)) + (($RJ$4*LT282*100*100/MAX(EV$9:EV$497))+($RJ$4*LU282*100*100/MAX(EV$9:EV$497))+($RJ$4*LV282*100*100/MAX(EV$9:EV$497))+($RJ$4*LW282*100*100/MAX(EV$9:EV$497))+($RJ$4*LX282*100*100/MAX(EV$9:EV$497))+($RJ$4*LY282*100*100/MAX(EV$9:EV$497))+($RJ$4*LZ282*100*100/MAX(EV$9:EV$497))+($RJ$4*MA282*100*100/MAX(EV$9:EV$497)))/2</f>
        <v>4.213483146067416</v>
      </c>
      <c r="RX282" s="119">
        <f>($RJ$4*MB282*100*100/MAX(EV$9:EV$497))+($RJ$4*MC282*100*100/MAX(EV$9:EV$497))+($RJ$4*MD282*100*100/MAX(EV$9:EV$497))+($RJ$4*ME282*100*100/MAX(EV$9:EV$497))+($RJ$4*MF282*100*100/MAX(EV$9:EV$497))+($RJ$4*MG282*100*100/MAX(EV$9:EV$497))+($RJ$4*MH282*100*100/MAX(EV$9:EV$497))+($RJ$4*MI282*100*100/MAX(EV$9:EV$497))+($RJ$4*MJ282*100*100/MAX(EV$9:EV$497))+($RJ$4*MK282*100*100/MAX(EV$9:EV$497))+($RJ$4*ML282*100*100/MAX(EV$9:EV$497))+($RJ$4*MM282*100*100/MAX(EV$9:EV$497))+($RJ$4*MN282*100*100/MAX(EV$9:EV$497))</f>
        <v>0</v>
      </c>
      <c r="RY282" s="118">
        <f>($RJ$4*MQ282*100*100/MAX(EV$9:EV$497))/2 + (($RJ$4*MR282*100*100/MAX(EV$9:EV$497))+($RJ$4*MS282*100*100/MAX(EV$9:EV$497))+($RJ$4*MT282*100*100/MAX(EV$9:EV$497))+($RJ$4*MU282*100*100/MAX(EV$9:EV$497))+($RJ$4*MV282*100*100/MAX(EV$9:EV$497))+($RJ$4*MW282*100*100/MAX(EV$9:EV$497))+($RJ$4*MX282*100*100/MAX(EV$9:EV$497))+($RJ$4*MY282*100*100/MAX(EV$9:EV$497))+($RJ$4*MZ282*100*100/MAX(EV$9:EV$497))+($RJ$4*NA282*100*100/MAX(EV$9:EV$497))+($RJ$4*NB282*100*100/MAX(EV$9:EV$497))+($RJ$4*NC282*100*100/MAX(EV$9:EV$497))+($RJ$4*ND282*100*100/MAX(EV$9:EV$497))+($RJ$4*NG282*100*100/MAX(EV$9:EV$497)))/4</f>
        <v>0</v>
      </c>
      <c r="RZ282" s="115">
        <f>($RJ$4*NH282*100*100/MAX(EV$9:EV$497))/2 + (($RJ$4*NI282*100*100/MAX(EV$9:EV$497))+($RJ$4*NJ282*100*100/MAX(EV$9:EV$497))+($RJ$4*NK282*100*100/MAX(EV$9:EV$497))+($RJ$4*NL282*100*100/MAX(EV$9:EV$497))+($RJ$4*NM282*100*100/MAX(EV$9:EV$497))+($RJ$4*NN282*100*100/MAX(EV$9:EV$497)))/4</f>
        <v>0</v>
      </c>
      <c r="SA282" s="117">
        <f>(($RJ$4*NO282*100*100/MAX(EV$9:EV$497))+($RJ$4*NP282*100*100/MAX(EV$9:EV$497)))/4</f>
        <v>0</v>
      </c>
      <c r="SB282" s="118">
        <f t="shared" si="578"/>
        <v>14.684316479400749</v>
      </c>
      <c r="SC282" s="115">
        <f t="shared" si="579"/>
        <v>11.313529962546816</v>
      </c>
      <c r="SD282" s="115">
        <f t="shared" si="580"/>
        <v>1.053370786516854</v>
      </c>
      <c r="SE282" s="115">
        <f t="shared" si="581"/>
        <v>11.313529962546816</v>
      </c>
      <c r="SF282" s="115">
        <f t="shared" si="582"/>
        <v>1.053370786516854</v>
      </c>
      <c r="SG282" s="115">
        <f t="shared" si="583"/>
        <v>4.213483146067416</v>
      </c>
      <c r="SH282" s="115">
        <f>ROUND(SB282/MAX(SB$9:SB$497)*100,0)</f>
        <v>18</v>
      </c>
      <c r="SI282" s="115">
        <f>ROUND(SC282/MAX(SC$9:SC$497)*100,0)</f>
        <v>17</v>
      </c>
      <c r="SJ282" s="115">
        <f>ROUND(SD282/MAX(SD$9:SD$497)*100,0)</f>
        <v>2</v>
      </c>
      <c r="SK282" s="115">
        <f>ROUND(SE282/MAX(SE$9:SE$497)*100,0)</f>
        <v>9</v>
      </c>
      <c r="SL282" s="115">
        <f>ROUND(SF282/MAX(SF$9:SF$497)*100,0)</f>
        <v>3</v>
      </c>
      <c r="SM282" s="121">
        <f>ROUND(SG282/MAX(SG$9:SG$497)*100,0)</f>
        <v>4</v>
      </c>
      <c r="SN282" s="115">
        <f>ROUND(AVERAGEIF($ES$9:$ES$497,$ES282,SH$9:SH$497),0)</f>
        <v>26</v>
      </c>
      <c r="SO282" s="115">
        <f>ROUND(AVERAGEIF($ES$9:$ES$497,$ES282,SI$9:SI$497),0)</f>
        <v>23</v>
      </c>
      <c r="SP282" s="115">
        <f>ROUND(AVERAGEIF($ES$9:$ES$497,$ES282,SJ$9:SJ$497),0)</f>
        <v>4</v>
      </c>
      <c r="SQ282" s="115">
        <f>ROUND(AVERAGEIF($ES$9:$ES$497,$ES282,SK$9:SK$497),0)</f>
        <v>20</v>
      </c>
      <c r="SR282" s="115">
        <f>ROUND(AVERAGEIF($ES$9:$ES$497,$ES282,SL$9:SL$497),0)</f>
        <v>7</v>
      </c>
      <c r="SS282" s="121">
        <f>ROUND(AVERAGEIF($ES$9:$ES$497,$ES282,SM$9:SM$497),0)</f>
        <v>6</v>
      </c>
      <c r="ST282" s="114">
        <f>RANK(SB282,SB$9:SB$497,0)</f>
        <v>213</v>
      </c>
      <c r="SU282" s="115">
        <f>RANK(SC282,SC$9:SC$497,0)</f>
        <v>158</v>
      </c>
      <c r="SV282" s="115">
        <f>RANK(SD282,SD$9:SD$497,0)</f>
        <v>216</v>
      </c>
      <c r="SW282" s="115">
        <f>RANK(SE282,SE$9:SE$497,0)</f>
        <v>162</v>
      </c>
      <c r="SX282" s="115">
        <f>RANK(SF282,SF$9:SF$497,0)</f>
        <v>199</v>
      </c>
      <c r="SY282" s="115">
        <f>RANK(SG282,SG$9:SG$497,0)</f>
        <v>173</v>
      </c>
      <c r="SZ282" s="115">
        <f>COUNTIFS(SB$9:SB$497,"&gt;"&amp;SB282,$ES$9:$ES$497,$ES282)+1</f>
        <v>53</v>
      </c>
      <c r="TA282" s="115">
        <f>COUNTIFS(SC$9:SC$497,"&gt;"&amp;SC282,$ES$9:$ES$497,$ES282)+1</f>
        <v>47</v>
      </c>
      <c r="TB282" s="115">
        <f>COUNTIFS(SD$9:SD$497,"&gt;"&amp;SD282,$ES$9:$ES$497,$ES282)+1</f>
        <v>45</v>
      </c>
      <c r="TC282" s="115">
        <f>COUNTIFS(SE$9:SE$497,"&gt;"&amp;SE282,$ES$9:$ES$497,$ES282)+1</f>
        <v>49</v>
      </c>
      <c r="TD282" s="115">
        <f>COUNTIFS(SF$9:SF$497,"&gt;"&amp;SF282,$ES$9:$ES$497,$ES282)+1</f>
        <v>45</v>
      </c>
      <c r="TE282" s="117">
        <f>COUNTIFS(SG$9:SG$497,"&gt;"&amp;SG282,$ES$9:$ES$497,$ES282)+1</f>
        <v>40</v>
      </c>
      <c r="TF282" s="118">
        <f t="shared" si="584"/>
        <v>89</v>
      </c>
      <c r="TG282" s="115">
        <f t="shared" si="585"/>
        <v>72</v>
      </c>
      <c r="TH282" s="115">
        <f t="shared" si="586"/>
        <v>51</v>
      </c>
      <c r="TI282" s="115">
        <f t="shared" si="587"/>
        <v>66</v>
      </c>
      <c r="TJ282" s="115">
        <f t="shared" si="588"/>
        <v>55</v>
      </c>
      <c r="TK282" s="115">
        <f t="shared" si="589"/>
        <v>75</v>
      </c>
      <c r="TL282" s="117">
        <f t="shared" si="590"/>
        <v>64</v>
      </c>
      <c r="TM282" s="118">
        <f>ROUND(TF282/MAX(TF$9:TF$497)*100,0)</f>
        <v>49</v>
      </c>
      <c r="TN282" s="115">
        <f>ROUND(TG282/MAX(TG$9:TG$497)*100,0)</f>
        <v>40</v>
      </c>
      <c r="TO282" s="115">
        <f>ROUND(TH282/MAX(TH$9:TH$497)*100,0)</f>
        <v>28</v>
      </c>
      <c r="TP282" s="115">
        <f>ROUND(TI282/MAX(TI$9:TI$497)*100,0)</f>
        <v>36</v>
      </c>
      <c r="TQ282" s="115">
        <f>ROUND(TJ282/MAX(TJ$9:TJ$497)*100,0)</f>
        <v>28</v>
      </c>
      <c r="TR282" s="115">
        <f>ROUND(TK282/MAX(TK$9:TK$497)*100,0)</f>
        <v>38</v>
      </c>
      <c r="TS282" s="119">
        <f>ROUND(TL282/MAX(TL$9:TL$497)*100,0)</f>
        <v>33</v>
      </c>
      <c r="TT282" s="120">
        <f>RANK(TM282,TM$9:TM$497,0)</f>
        <v>161</v>
      </c>
      <c r="TU282" s="115">
        <f>RANK(TN282,TN$9:TN$497,0)</f>
        <v>133</v>
      </c>
      <c r="TV282" s="115">
        <f>RANK(TO282,TO$9:TO$497,0)</f>
        <v>170</v>
      </c>
      <c r="TW282" s="115">
        <f>RANK(TP282,TP$9:TP$497,0)</f>
        <v>162</v>
      </c>
      <c r="TX282" s="115">
        <f>RANK(TQ282,TQ$9:TQ$497,0)</f>
        <v>170</v>
      </c>
      <c r="TY282" s="115">
        <f>RANK(TR282,TR$9:TR$497,0)</f>
        <v>111</v>
      </c>
      <c r="TZ282" s="121">
        <f>RANK(TS282,TS$9:TS$497,0)</f>
        <v>126</v>
      </c>
      <c r="UA282" s="132"/>
      <c r="UB282" s="7" t="s">
        <v>1</v>
      </c>
    </row>
    <row r="283" spans="1:548" x14ac:dyDescent="0.15">
      <c r="A283" s="183">
        <v>275</v>
      </c>
      <c r="B283" s="200" t="s">
        <v>1201</v>
      </c>
      <c r="C283" s="143"/>
      <c r="D283" s="143"/>
      <c r="E283" s="161" t="s">
        <v>518</v>
      </c>
      <c r="F283" s="65">
        <v>119</v>
      </c>
      <c r="G283" s="65" t="s">
        <v>571</v>
      </c>
      <c r="H283" s="144"/>
      <c r="I283" s="66" t="s">
        <v>521</v>
      </c>
      <c r="J283" s="67" t="s">
        <v>521</v>
      </c>
      <c r="K283" s="67" t="s">
        <v>521</v>
      </c>
      <c r="L283" s="67" t="s">
        <v>521</v>
      </c>
      <c r="M283" s="67" t="s">
        <v>521</v>
      </c>
      <c r="N283" s="67" t="s">
        <v>521</v>
      </c>
      <c r="O283" s="67" t="s">
        <v>521</v>
      </c>
      <c r="P283" s="67" t="s">
        <v>521</v>
      </c>
      <c r="Q283" s="67" t="s">
        <v>521</v>
      </c>
      <c r="R283" s="68" t="s">
        <v>521</v>
      </c>
      <c r="S283" s="69" t="s">
        <v>521</v>
      </c>
      <c r="T283" s="67" t="s">
        <v>521</v>
      </c>
      <c r="U283" s="67" t="s">
        <v>521</v>
      </c>
      <c r="V283" s="67" t="s">
        <v>521</v>
      </c>
      <c r="W283" s="67" t="s">
        <v>521</v>
      </c>
      <c r="X283" s="67" t="s">
        <v>521</v>
      </c>
      <c r="Y283" s="67" t="s">
        <v>521</v>
      </c>
      <c r="Z283" s="67" t="s">
        <v>521</v>
      </c>
      <c r="AA283" s="67" t="s">
        <v>521</v>
      </c>
      <c r="AB283" s="68" t="s">
        <v>521</v>
      </c>
      <c r="AC283" s="69" t="s">
        <v>521</v>
      </c>
      <c r="AD283" s="67" t="s">
        <v>521</v>
      </c>
      <c r="AE283" s="67" t="s">
        <v>521</v>
      </c>
      <c r="AF283" s="67" t="s">
        <v>521</v>
      </c>
      <c r="AG283" s="67" t="s">
        <v>521</v>
      </c>
      <c r="AH283" s="67" t="s">
        <v>521</v>
      </c>
      <c r="AI283" s="67" t="s">
        <v>521</v>
      </c>
      <c r="AJ283" s="67" t="s">
        <v>521</v>
      </c>
      <c r="AK283" s="67" t="s">
        <v>521</v>
      </c>
      <c r="AL283" s="68" t="s">
        <v>521</v>
      </c>
      <c r="AM283" s="69" t="s">
        <v>521</v>
      </c>
      <c r="AN283" s="67" t="s">
        <v>521</v>
      </c>
      <c r="AO283" s="67" t="s">
        <v>521</v>
      </c>
      <c r="AP283" s="67" t="s">
        <v>521</v>
      </c>
      <c r="AQ283" s="67" t="s">
        <v>521</v>
      </c>
      <c r="AR283" s="67" t="s">
        <v>521</v>
      </c>
      <c r="AS283" s="67" t="s">
        <v>521</v>
      </c>
      <c r="AT283" s="67" t="s">
        <v>521</v>
      </c>
      <c r="AU283" s="67" t="s">
        <v>521</v>
      </c>
      <c r="AV283" s="68" t="s">
        <v>521</v>
      </c>
      <c r="AW283" s="69" t="s">
        <v>521</v>
      </c>
      <c r="AX283" s="67" t="s">
        <v>521</v>
      </c>
      <c r="AY283" s="67" t="s">
        <v>521</v>
      </c>
      <c r="AZ283" s="67" t="s">
        <v>521</v>
      </c>
      <c r="BA283" s="67" t="s">
        <v>521</v>
      </c>
      <c r="BB283" s="67" t="s">
        <v>521</v>
      </c>
      <c r="BC283" s="67" t="s">
        <v>521</v>
      </c>
      <c r="BD283" s="67" t="s">
        <v>521</v>
      </c>
      <c r="BE283" s="67" t="s">
        <v>521</v>
      </c>
      <c r="BF283" s="68" t="s">
        <v>521</v>
      </c>
      <c r="BG283" s="69" t="s">
        <v>521</v>
      </c>
      <c r="BH283" s="67" t="s">
        <v>521</v>
      </c>
      <c r="BI283" s="67" t="s">
        <v>521</v>
      </c>
      <c r="BJ283" s="67" t="s">
        <v>521</v>
      </c>
      <c r="BK283" s="67" t="s">
        <v>521</v>
      </c>
      <c r="BL283" s="67" t="s">
        <v>521</v>
      </c>
      <c r="BM283" s="67" t="s">
        <v>521</v>
      </c>
      <c r="BN283" s="67" t="s">
        <v>521</v>
      </c>
      <c r="BO283" s="67" t="s">
        <v>521</v>
      </c>
      <c r="BP283" s="68" t="s">
        <v>521</v>
      </c>
      <c r="BQ283" s="70" t="s">
        <v>521</v>
      </c>
      <c r="BR283" s="67" t="s">
        <v>521</v>
      </c>
      <c r="BS283" s="67" t="s">
        <v>521</v>
      </c>
      <c r="BT283" s="67" t="s">
        <v>521</v>
      </c>
      <c r="BU283" s="67" t="s">
        <v>521</v>
      </c>
      <c r="BV283" s="67" t="s">
        <v>521</v>
      </c>
      <c r="BW283" s="67" t="s">
        <v>521</v>
      </c>
      <c r="BX283" s="67" t="s">
        <v>521</v>
      </c>
      <c r="BY283" s="67" t="s">
        <v>521</v>
      </c>
      <c r="BZ283" s="68" t="s">
        <v>521</v>
      </c>
      <c r="CA283" s="69" t="s">
        <v>521</v>
      </c>
      <c r="CB283" s="67" t="s">
        <v>521</v>
      </c>
      <c r="CC283" s="67" t="s">
        <v>521</v>
      </c>
      <c r="CD283" s="67" t="s">
        <v>521</v>
      </c>
      <c r="CE283" s="67" t="s">
        <v>521</v>
      </c>
      <c r="CF283" s="67" t="s">
        <v>521</v>
      </c>
      <c r="CG283" s="67" t="s">
        <v>521</v>
      </c>
      <c r="CH283" s="67" t="s">
        <v>521</v>
      </c>
      <c r="CI283" s="67" t="s">
        <v>521</v>
      </c>
      <c r="CJ283" s="68" t="s">
        <v>521</v>
      </c>
      <c r="CK283" s="69" t="s">
        <v>521</v>
      </c>
      <c r="CL283" s="67" t="s">
        <v>521</v>
      </c>
      <c r="CM283" s="67" t="s">
        <v>521</v>
      </c>
      <c r="CN283" s="67" t="s">
        <v>521</v>
      </c>
      <c r="CO283" s="67" t="s">
        <v>521</v>
      </c>
      <c r="CP283" s="67" t="s">
        <v>521</v>
      </c>
      <c r="CQ283" s="67" t="s">
        <v>521</v>
      </c>
      <c r="CR283" s="67" t="s">
        <v>521</v>
      </c>
      <c r="CS283" s="67" t="s">
        <v>521</v>
      </c>
      <c r="CT283" s="68" t="s">
        <v>521</v>
      </c>
      <c r="CU283" s="69" t="s">
        <v>521</v>
      </c>
      <c r="CV283" s="67" t="s">
        <v>521</v>
      </c>
      <c r="CW283" s="67" t="s">
        <v>521</v>
      </c>
      <c r="CX283" s="67" t="s">
        <v>521</v>
      </c>
      <c r="CY283" s="67" t="s">
        <v>521</v>
      </c>
      <c r="CZ283" s="67" t="s">
        <v>521</v>
      </c>
      <c r="DA283" s="67" t="s">
        <v>521</v>
      </c>
      <c r="DB283" s="67" t="s">
        <v>521</v>
      </c>
      <c r="DC283" s="67" t="s">
        <v>521</v>
      </c>
      <c r="DD283" s="68" t="s">
        <v>521</v>
      </c>
      <c r="DE283" s="69" t="s">
        <v>521</v>
      </c>
      <c r="DF283" s="71" t="s">
        <v>521</v>
      </c>
      <c r="DG283" s="67" t="s">
        <v>521</v>
      </c>
      <c r="DH283" s="67" t="s">
        <v>521</v>
      </c>
      <c r="DI283" s="67" t="s">
        <v>520</v>
      </c>
      <c r="DJ283" s="67" t="s">
        <v>520</v>
      </c>
      <c r="DK283" s="67" t="s">
        <v>520</v>
      </c>
      <c r="DL283" s="67" t="s">
        <v>520</v>
      </c>
      <c r="DM283" s="67" t="s">
        <v>520</v>
      </c>
      <c r="DN283" s="68" t="s">
        <v>520</v>
      </c>
      <c r="DO283" s="70" t="s">
        <v>520</v>
      </c>
      <c r="DP283" s="71" t="s">
        <v>520</v>
      </c>
      <c r="DQ283" s="67" t="s">
        <v>520</v>
      </c>
      <c r="DR283" s="67" t="s">
        <v>520</v>
      </c>
      <c r="DS283" s="67" t="s">
        <v>521</v>
      </c>
      <c r="DT283" s="67" t="s">
        <v>521</v>
      </c>
      <c r="DU283" s="67" t="s">
        <v>521</v>
      </c>
      <c r="DV283" s="67" t="s">
        <v>521</v>
      </c>
      <c r="DW283" s="67" t="s">
        <v>521</v>
      </c>
      <c r="DX283" s="72" t="s">
        <v>521</v>
      </c>
      <c r="DY283" s="73" t="s">
        <v>522</v>
      </c>
      <c r="DZ283" s="74">
        <v>2</v>
      </c>
      <c r="EA283" s="74">
        <v>3</v>
      </c>
      <c r="EB283" s="74">
        <v>3</v>
      </c>
      <c r="EC283" s="75">
        <v>4</v>
      </c>
      <c r="ED283" s="76" t="s">
        <v>522</v>
      </c>
      <c r="EE283" s="74">
        <f t="shared" si="534"/>
        <v>2</v>
      </c>
      <c r="EF283" s="74">
        <f t="shared" si="535"/>
        <v>6</v>
      </c>
      <c r="EG283" s="74">
        <f t="shared" si="536"/>
        <v>18</v>
      </c>
      <c r="EH283" s="77">
        <f t="shared" si="537"/>
        <v>72</v>
      </c>
      <c r="EI283" s="73">
        <v>600</v>
      </c>
      <c r="EJ283" s="74">
        <v>900</v>
      </c>
      <c r="EK283" s="74">
        <v>1800</v>
      </c>
      <c r="EL283" s="74">
        <v>3000</v>
      </c>
      <c r="EM283" s="75">
        <v>9000</v>
      </c>
      <c r="EN283" s="78">
        <v>1</v>
      </c>
      <c r="EO283" s="79">
        <f t="shared" si="538"/>
        <v>0.75</v>
      </c>
      <c r="EP283" s="79">
        <f t="shared" si="539"/>
        <v>0.5</v>
      </c>
      <c r="EQ283" s="79">
        <f t="shared" si="540"/>
        <v>0.27777777777777773</v>
      </c>
      <c r="ER283" s="80">
        <f t="shared" si="541"/>
        <v>0.20833333333333334</v>
      </c>
      <c r="ES283" s="128" t="s">
        <v>534</v>
      </c>
      <c r="ET283" s="82"/>
      <c r="EU283" s="83">
        <v>4</v>
      </c>
      <c r="EV283" s="146">
        <v>122</v>
      </c>
      <c r="EW283" s="147">
        <v>46</v>
      </c>
      <c r="EX283" s="147">
        <v>90</v>
      </c>
      <c r="EY283" s="147">
        <v>72</v>
      </c>
      <c r="EZ283" s="147">
        <v>16</v>
      </c>
      <c r="FA283" s="147">
        <v>16</v>
      </c>
      <c r="FB283" s="147">
        <v>64</v>
      </c>
      <c r="FC283" s="147">
        <v>64</v>
      </c>
      <c r="FD283" s="74">
        <f t="shared" si="542"/>
        <v>106</v>
      </c>
      <c r="FE283" s="84">
        <f t="shared" si="543"/>
        <v>154</v>
      </c>
      <c r="FF283" s="73">
        <f>RANK(EV283,$EV$9:$EV$497,0)</f>
        <v>30</v>
      </c>
      <c r="FG283" s="74">
        <f>RANK(EW283,$EW$9:$EW$497,0)</f>
        <v>196</v>
      </c>
      <c r="FH283" s="74">
        <f>RANK(EX283,$EX$9:$EX$497,0)</f>
        <v>30</v>
      </c>
      <c r="FI283" s="74">
        <f>RANK(EY283,$EY$9:$EY$497,0)</f>
        <v>39</v>
      </c>
      <c r="FJ283" s="74">
        <f>RANK(EZ283,$EZ$9:$EZ$497,0)</f>
        <v>242</v>
      </c>
      <c r="FK283" s="74">
        <f>RANK(FA283,$FA$9:$FA$497,0)</f>
        <v>229</v>
      </c>
      <c r="FL283" s="74">
        <f>RANK(FB283,$FB$9:$FB$497,0)</f>
        <v>107</v>
      </c>
      <c r="FM283" s="74">
        <f>RANK(FC283,$FC$9:$FC$497,0)</f>
        <v>110</v>
      </c>
      <c r="FN283" s="74">
        <f>RANK(FD283,$FD$9:$FD$497,0)</f>
        <v>71</v>
      </c>
      <c r="FO283" s="84">
        <f>RANK(FE283,$FE$9:$FE$497,0)</f>
        <v>53</v>
      </c>
      <c r="FP283" s="73">
        <f>COUNTIFS($EV$9:$EV$497,"&gt;"&amp;EV283,$ES$9:$ES$497,ES283)+1</f>
        <v>7</v>
      </c>
      <c r="FQ283" s="74">
        <f>COUNTIFS($EW$9:$EW$497,"&gt;"&amp;EW283,$ES$9:$ES$497,ES283)+1</f>
        <v>15</v>
      </c>
      <c r="FR283" s="74">
        <f>COUNTIFS($EX$9:$EX$497,"&gt;"&amp;EX283,$ES$9:$ES$497,ES283)+1</f>
        <v>18</v>
      </c>
      <c r="FS283" s="74">
        <f>COUNTIFS($EY$9:$EY$497,"&gt;"&amp;EY283,$ES$9:$ES$497,ES283)+1</f>
        <v>3</v>
      </c>
      <c r="FT283" s="74">
        <f>COUNTIFS($EZ$9:$EZ$497,"&gt;"&amp;EZ283,$ES$9:$ES$497,ES283)+1</f>
        <v>8</v>
      </c>
      <c r="FU283" s="74">
        <f>COUNTIFS($FA$9:$FA$497,"&gt;"&amp;FA283,$ES$9:$ES$497,ES283)+1</f>
        <v>7</v>
      </c>
      <c r="FV283" s="74">
        <f>COUNTIFS($FB$9:$FB$497,"&gt;"&amp;FB283,$ES$9:$ES$497,ES283)+1</f>
        <v>29</v>
      </c>
      <c r="FW283" s="74">
        <f>COUNTIFS($FC$9:$FC$497,"&gt;"&amp;FC283,$ES$9:$ES$497,ES283)+1</f>
        <v>28</v>
      </c>
      <c r="FX283" s="74">
        <f>COUNTIFS($FD$9:$FD$497,"&gt;"&amp;FD283,$ES$9:$ES$497,ES283)+1</f>
        <v>19</v>
      </c>
      <c r="FY283" s="84">
        <f>COUNTIFS($FE$9:$FE$497,"&gt;"&amp;FE283,$ES$9:$ES$497,ES283)+1</f>
        <v>23</v>
      </c>
      <c r="FZ283" s="85">
        <f t="shared" si="544"/>
        <v>1.03</v>
      </c>
      <c r="GA283" s="86">
        <f t="shared" si="545"/>
        <v>0.39</v>
      </c>
      <c r="GB283" s="86">
        <f t="shared" si="546"/>
        <v>0.76</v>
      </c>
      <c r="GC283" s="86">
        <f t="shared" si="547"/>
        <v>0.61</v>
      </c>
      <c r="GD283" s="86">
        <f t="shared" si="548"/>
        <v>0.13</v>
      </c>
      <c r="GE283" s="86">
        <f t="shared" si="549"/>
        <v>0.13</v>
      </c>
      <c r="GF283" s="86">
        <f t="shared" si="550"/>
        <v>0.54</v>
      </c>
      <c r="GG283" s="86">
        <f t="shared" si="551"/>
        <v>0.54</v>
      </c>
      <c r="GH283" s="86">
        <f t="shared" si="552"/>
        <v>0.89</v>
      </c>
      <c r="GI283" s="87">
        <f t="shared" si="553"/>
        <v>1.29</v>
      </c>
      <c r="GJ283" s="85">
        <f>ROUND(((FZ283-AVERAGE(FZ$9:FZ$497))/STDEVP(FZ$9:FZ$497)*10+50),2)</f>
        <v>52.47</v>
      </c>
      <c r="GK283" s="86">
        <f>ROUND(((GA283-AVERAGE(GA$9:GA$497))/STDEVP(GA$9:GA$497)*10+50),2)</f>
        <v>41.02</v>
      </c>
      <c r="GL283" s="86">
        <f>ROUND(((GB283-AVERAGE(GB$9:GB$497))/STDEVP(GB$9:GB$497)*10+50),2)</f>
        <v>56.66</v>
      </c>
      <c r="GM283" s="86">
        <f>ROUND(((GC283-AVERAGE(GC$9:GC$497))/STDEVP(GC$9:GC$497)*10+50),2)</f>
        <v>54.21</v>
      </c>
      <c r="GN283" s="86">
        <f>ROUND(((GD283-AVERAGE(GD$9:GD$497))/STDEVP(GD$9:GD$497)*10+50),2)</f>
        <v>41.02</v>
      </c>
      <c r="GO283" s="86">
        <f>ROUND(((GE283-AVERAGE(GE$9:GE$497))/STDEVP(GE$9:GE$497)*10+50),2)</f>
        <v>42.07</v>
      </c>
      <c r="GP283" s="86">
        <f>ROUND(((GF283-AVERAGE(GF$9:GF$497))/STDEVP(GF$9:GF$497)*10+50),2)</f>
        <v>47.01</v>
      </c>
      <c r="GQ283" s="86">
        <f>ROUND(((GG283-AVERAGE(GG$9:GG$497))/STDEVP(GG$9:GG$497)*10+50),2)</f>
        <v>47.15</v>
      </c>
      <c r="GR283" s="86">
        <f>ROUND(((GH283-AVERAGE(GH$9:GH$497))/STDEVP(GH$9:GH$497)*10+50),2)</f>
        <v>46.91</v>
      </c>
      <c r="GS283" s="87">
        <f>ROUND(((GI283-AVERAGE(GI$9:GI$497))/STDEVP(GI$9:GI$497)*10+50),2)</f>
        <v>51.6</v>
      </c>
      <c r="GT283" s="73">
        <f>RANK(GJ283,$GJ$9:$GJ$497,0)</f>
        <v>154</v>
      </c>
      <c r="GU283" s="74">
        <f>RANK(GK283,$GK$9:$GK$497,0)</f>
        <v>348</v>
      </c>
      <c r="GV283" s="74">
        <f>RANK(GL283,$GL$9:$GL$497,0)</f>
        <v>108</v>
      </c>
      <c r="GW283" s="74">
        <f>RANK(GM283,$GM$9:$GM$497,0)</f>
        <v>109</v>
      </c>
      <c r="GX283" s="74">
        <f>RANK(GN283,$GN$9:$GN$497,0)</f>
        <v>402</v>
      </c>
      <c r="GY283" s="74">
        <f>RANK(GO283,$GO$9:$GO$497,0)</f>
        <v>390</v>
      </c>
      <c r="GZ283" s="74">
        <f>RANK(GP283,$GP$9:$GP$497,0)</f>
        <v>252</v>
      </c>
      <c r="HA283" s="74">
        <f>RANK(GQ283,$GQ$9:$GQ$497,0)</f>
        <v>258</v>
      </c>
      <c r="HB283" s="74">
        <f>RANK(GR283,$GR$9:$GR$497,0)</f>
        <v>239</v>
      </c>
      <c r="HC283" s="84">
        <f>RANK(GS283,$GS$9:$GS$497,0)</f>
        <v>147</v>
      </c>
      <c r="HD283" s="85">
        <f>ROUND(AVERAGEIF($ES$9:$ES$497,$ES283,$FZ$9:$FZ$497),2)</f>
        <v>0.95</v>
      </c>
      <c r="HE283" s="86">
        <f>ROUND(AVERAGEIF($ES$9:$ES$497,$ES283,$GA$9:$GA$497),2)</f>
        <v>0.38</v>
      </c>
      <c r="HF283" s="86">
        <f>ROUND(AVERAGEIF($ES$9:$ES$497,$ES283,$GB$9:$GB$497),2)</f>
        <v>0.82</v>
      </c>
      <c r="HG283" s="86">
        <f>ROUND(AVERAGEIF($ES$9:$ES$497,$ES283,$GC$9:$GC$497),2)</f>
        <v>0.44</v>
      </c>
      <c r="HH283" s="86">
        <f>ROUND(AVERAGEIF($ES$9:$ES$497,$ES283,$GD$9:$GD$497),2)</f>
        <v>0.15</v>
      </c>
      <c r="HI283" s="86">
        <f>ROUND(AVERAGEIF($ES$9:$ES$497,$ES283,$GE$9:$GE$497),2)</f>
        <v>0.14000000000000001</v>
      </c>
      <c r="HJ283" s="86">
        <f>ROUND(AVERAGEIF($ES$9:$ES$497,$ES283,$GF$9:$GF$497),2)</f>
        <v>0.74</v>
      </c>
      <c r="HK283" s="86">
        <f>ROUND(AVERAGEIF($ES$9:$ES$497,$ES283,$GG$9:$GG$497),2)</f>
        <v>0.85</v>
      </c>
      <c r="HL283" s="86">
        <f>ROUND(AVERAGEIF($ES$9:$ES$497,$ES283,$GH$9:$GH$497),2)</f>
        <v>0.97</v>
      </c>
      <c r="HM283" s="87">
        <f>ROUND(AVERAGEIF($ES$9:$ES$497,$ES283,$GI$9:$GI$497),2)</f>
        <v>1.67</v>
      </c>
      <c r="HN283" s="88">
        <f t="shared" si="554"/>
        <v>8.0000000000000071E-2</v>
      </c>
      <c r="HO283" s="89">
        <f t="shared" si="555"/>
        <v>1.0000000000000009E-2</v>
      </c>
      <c r="HP283" s="89">
        <f t="shared" si="556"/>
        <v>-5.9999999999999942E-2</v>
      </c>
      <c r="HQ283" s="89">
        <f t="shared" si="557"/>
        <v>0.16999999999999998</v>
      </c>
      <c r="HR283" s="89">
        <f t="shared" si="558"/>
        <v>-1.999999999999999E-2</v>
      </c>
      <c r="HS283" s="89">
        <f t="shared" si="559"/>
        <v>-1.0000000000000009E-2</v>
      </c>
      <c r="HT283" s="89">
        <f t="shared" si="560"/>
        <v>-0.19999999999999996</v>
      </c>
      <c r="HU283" s="89">
        <f t="shared" si="561"/>
        <v>-0.30999999999999994</v>
      </c>
      <c r="HV283" s="89">
        <f t="shared" si="562"/>
        <v>-7.999999999999996E-2</v>
      </c>
      <c r="HW283" s="90">
        <f t="shared" si="563"/>
        <v>-0.37999999999999989</v>
      </c>
      <c r="HX283" s="73">
        <f>COUNTIFS($FZ$9:$FZ$497,"&gt;"&amp;FZ283,$ES$9:$ES$497,$ES283)+1</f>
        <v>28</v>
      </c>
      <c r="HY283" s="74">
        <f>COUNTIFS($GA$9:$GA$497,"&gt;"&amp;GA283,$ES$9:$ES$497,$ES283)+1</f>
        <v>32</v>
      </c>
      <c r="HZ283" s="74">
        <f>COUNTIFS($GB$9:$GB$497,"&gt;"&amp;GB283,$ES$9:$ES$497,$ES283)+1</f>
        <v>51</v>
      </c>
      <c r="IA283" s="74">
        <f>COUNTIFS($GC$9:$GC$497,"&gt;"&amp;GC283,$ES$9:$ES$497,$ES283)+1</f>
        <v>5</v>
      </c>
      <c r="IB283" s="74">
        <f>COUNTIFS($GD$9:$GD$497,"&gt;"&amp;GD283,$ES$9:$ES$497,$ES283)+1</f>
        <v>51</v>
      </c>
      <c r="IC283" s="74">
        <f>COUNTIFS($GE$9:$GE$497,"&gt;"&amp;GE283,$ES$9:$ES$497,$ES283)+1</f>
        <v>51</v>
      </c>
      <c r="ID283" s="74">
        <f>COUNTIFS($GF$9:$GF$497,"&gt;"&amp;GF283,$ES$9:$ES$497,$ES283)+1</f>
        <v>76</v>
      </c>
      <c r="IE283" s="74">
        <f>COUNTIFS($GG$9:$GG$497,"&gt;"&amp;GG283,$ES$9:$ES$497,$ES283)+1</f>
        <v>68</v>
      </c>
      <c r="IF283" s="74">
        <f>COUNTIFS($GH$9:$GH$497,"&gt;"&amp;GH283,$ES$9:$ES$497,$ES283)+1</f>
        <v>55</v>
      </c>
      <c r="IG283" s="84">
        <f>COUNTIFS($GI$9:$GI$497,"&gt;"&amp;GI283,$ES$9:$ES$497,$ES283)+1</f>
        <v>69</v>
      </c>
      <c r="IH283" s="148"/>
      <c r="II283" s="149"/>
      <c r="IJ283" s="149">
        <v>7.0000000000000007E-2</v>
      </c>
      <c r="IK283" s="149"/>
      <c r="IL283" s="149"/>
      <c r="IM283" s="150"/>
      <c r="IN283" s="151"/>
      <c r="IO283" s="152"/>
      <c r="IP283" s="153"/>
      <c r="IQ283" s="149"/>
      <c r="IR283" s="149"/>
      <c r="IS283" s="149"/>
      <c r="IT283" s="149"/>
      <c r="IU283" s="149"/>
      <c r="IV283" s="149"/>
      <c r="IW283" s="154"/>
      <c r="IX283" s="151">
        <v>7.0000000000000007E-2</v>
      </c>
      <c r="IY283" s="149"/>
      <c r="IZ283" s="149"/>
      <c r="JA283" s="149"/>
      <c r="JB283" s="149"/>
      <c r="JC283" s="149"/>
      <c r="JD283" s="149"/>
      <c r="JE283" s="155"/>
      <c r="JF283" s="153"/>
      <c r="JG283" s="149"/>
      <c r="JH283" s="149"/>
      <c r="JI283" s="149"/>
      <c r="JJ283" s="149"/>
      <c r="JK283" s="149"/>
      <c r="JL283" s="149"/>
      <c r="JM283" s="154"/>
      <c r="JN283" s="151"/>
      <c r="JO283" s="149"/>
      <c r="JP283" s="149"/>
      <c r="JQ283" s="149"/>
      <c r="JR283" s="149"/>
      <c r="JS283" s="149"/>
      <c r="JT283" s="149"/>
      <c r="JU283" s="149"/>
      <c r="JV283" s="149"/>
      <c r="JW283" s="149"/>
      <c r="JX283" s="149"/>
      <c r="JY283" s="149"/>
      <c r="JZ283" s="155"/>
      <c r="KA283" s="151"/>
      <c r="KB283" s="149"/>
      <c r="KC283" s="149"/>
      <c r="KD283" s="149"/>
      <c r="KE283" s="155"/>
      <c r="KF283" s="153"/>
      <c r="KG283" s="149"/>
      <c r="KH283" s="149"/>
      <c r="KI283" s="149"/>
      <c r="KJ283" s="149"/>
      <c r="KK283" s="156"/>
      <c r="KL283" s="149"/>
      <c r="KM283" s="149"/>
      <c r="KN283" s="149"/>
      <c r="KO283" s="149"/>
      <c r="KP283" s="149"/>
      <c r="KQ283" s="149"/>
      <c r="KR283" s="149"/>
      <c r="KS283" s="154"/>
      <c r="KT283" s="154"/>
      <c r="KU283" s="154"/>
      <c r="KV283" s="154"/>
      <c r="KW283" s="151"/>
      <c r="KX283" s="149"/>
      <c r="KY283" s="149"/>
      <c r="KZ283" s="149"/>
      <c r="LA283" s="149"/>
      <c r="LB283" s="149"/>
      <c r="LC283" s="154"/>
      <c r="LD283" s="151"/>
      <c r="LE283" s="152"/>
      <c r="LF283" s="157"/>
      <c r="LG283" s="158"/>
      <c r="LH283" s="151"/>
      <c r="LI283" s="149"/>
      <c r="LJ283" s="147"/>
      <c r="LK283" s="147"/>
      <c r="LL283" s="147"/>
      <c r="LM283" s="159"/>
      <c r="LN283" s="153"/>
      <c r="LO283" s="149"/>
      <c r="LP283" s="149"/>
      <c r="LQ283" s="149"/>
      <c r="LR283" s="154"/>
      <c r="LS283" s="151"/>
      <c r="LT283" s="149"/>
      <c r="LU283" s="149"/>
      <c r="LV283" s="149"/>
      <c r="LW283" s="149">
        <v>7.0000000000000007E-2</v>
      </c>
      <c r="LX283" s="149"/>
      <c r="LY283" s="149"/>
      <c r="LZ283" s="149"/>
      <c r="MA283" s="155"/>
      <c r="MB283" s="153"/>
      <c r="MC283" s="149"/>
      <c r="MD283" s="149"/>
      <c r="ME283" s="149"/>
      <c r="MF283" s="149"/>
      <c r="MG283" s="149"/>
      <c r="MH283" s="149"/>
      <c r="MI283" s="149"/>
      <c r="MJ283" s="149"/>
      <c r="MK283" s="149"/>
      <c r="ML283" s="149"/>
      <c r="MM283" s="149"/>
      <c r="MN283" s="156"/>
      <c r="MO283" s="156"/>
      <c r="MP283" s="154"/>
      <c r="MQ283" s="151"/>
      <c r="MR283" s="149"/>
      <c r="MS283" s="149"/>
      <c r="MT283" s="149"/>
      <c r="MU283" s="149"/>
      <c r="MV283" s="156"/>
      <c r="MW283" s="149"/>
      <c r="MX283" s="149"/>
      <c r="MY283" s="149"/>
      <c r="MZ283" s="149"/>
      <c r="NA283" s="149"/>
      <c r="NB283" s="149"/>
      <c r="NC283" s="149"/>
      <c r="ND283" s="154"/>
      <c r="NE283" s="154">
        <v>7.0000000000000007E-2</v>
      </c>
      <c r="NF283" s="154"/>
      <c r="NG283" s="154"/>
      <c r="NH283" s="151"/>
      <c r="NI283" s="149"/>
      <c r="NJ283" s="149"/>
      <c r="NK283" s="149"/>
      <c r="NL283" s="149"/>
      <c r="NM283" s="149"/>
      <c r="NN283" s="94"/>
      <c r="NO283" s="151"/>
      <c r="NP283" s="160"/>
      <c r="NQ283" s="145" t="s">
        <v>1199</v>
      </c>
      <c r="NR283" s="199" t="s">
        <v>1202</v>
      </c>
      <c r="NS283" s="145"/>
      <c r="NT283" s="145"/>
      <c r="NU283" s="145" t="s">
        <v>1203</v>
      </c>
      <c r="NV283" s="171">
        <v>44508</v>
      </c>
      <c r="NW283" s="102" t="s">
        <v>1204</v>
      </c>
      <c r="NX283" s="165" t="s">
        <v>1205</v>
      </c>
      <c r="NY283" s="177" t="s">
        <v>620</v>
      </c>
      <c r="NZ283" s="165" t="s">
        <v>1205</v>
      </c>
      <c r="OA283" s="178"/>
      <c r="OB283" s="178"/>
      <c r="OC283" s="178"/>
      <c r="OD283" s="108">
        <f t="shared" si="564"/>
        <v>72</v>
      </c>
      <c r="OE283" s="109">
        <v>4</v>
      </c>
      <c r="OF283" s="110">
        <f>IF(ISERROR(ROUND(MAX(EI283/1,EJ283/EE283,EK283/EF283,EL283/EG283,EM283/EH283),0)),0,ROUND(MAX(EI283/1,EJ283/EE283,EK283/EF283,EL283/EG283,EM283/EH283),0))</f>
        <v>600</v>
      </c>
      <c r="OG283" s="109"/>
      <c r="OH283" s="111">
        <f>ROUND(AVERAGEIF($ES$9:$ES$497,$ES283,EV$9:EV$497),0)</f>
        <v>70</v>
      </c>
      <c r="OI283" s="112">
        <f>ROUND(AVERAGEIF($ES$9:$ES$497,$ES283,EW$9:EW$497),0)</f>
        <v>29</v>
      </c>
      <c r="OJ283" s="112">
        <f>ROUND(AVERAGEIF($ES$9:$ES$497,$ES283,EX$9:EX$497),0)</f>
        <v>62</v>
      </c>
      <c r="OK283" s="112">
        <f>ROUND(AVERAGEIF($ES$9:$ES$497,$ES283,EY$9:EY$497),0)</f>
        <v>34</v>
      </c>
      <c r="OL283" s="112">
        <f>ROUND(AVERAGEIF($ES$9:$ES$497,$ES283,EZ$9:EZ$497),0)</f>
        <v>10</v>
      </c>
      <c r="OM283" s="112">
        <f>ROUND(AVERAGEIF($ES$9:$ES$497,$ES283,FA$9:FA$497),0)</f>
        <v>10</v>
      </c>
      <c r="ON283" s="112">
        <f>ROUND(AVERAGEIF($ES$9:$ES$497,$ES283,FB$9:FB$497),0)</f>
        <v>53</v>
      </c>
      <c r="OO283" s="112">
        <f>ROUND(AVERAGEIF($ES$9:$ES$497,$ES283,FC$9:FC$497),0)</f>
        <v>56</v>
      </c>
      <c r="OP283" s="112">
        <f>ROUND(AVERAGEIF($ES$9:$ES$497,$ES283,FD$9:FD$497),0)</f>
        <v>72</v>
      </c>
      <c r="OQ283" s="113">
        <f>ROUND(AVERAGEIF($ES$9:$ES$497,$ES283,FE$9:FE$497),0)</f>
        <v>118</v>
      </c>
      <c r="OR283" s="114">
        <f>ROUND(EV283/MAX(EV$9:EV$497)*100,0)</f>
        <v>69</v>
      </c>
      <c r="OS283" s="115">
        <f>ROUND(EW283/MAX(EW$9:EW$497)*100,0)</f>
        <v>36</v>
      </c>
      <c r="OT283" s="115">
        <f>ROUND(EX283/MAX(EX$9:EX$497)*100,0)</f>
        <v>75</v>
      </c>
      <c r="OU283" s="115">
        <f>ROUND(EY283/MAX(EY$9:EY$497)*100,0)</f>
        <v>48</v>
      </c>
      <c r="OV283" s="115">
        <f>ROUND(EZ283/MAX(EZ$9:EZ$497)*100,0)</f>
        <v>13</v>
      </c>
      <c r="OW283" s="115">
        <f>ROUND(FA283/MAX(FA$9:FA$497)*100,0)</f>
        <v>14</v>
      </c>
      <c r="OX283" s="115">
        <f>ROUND(FB283/MAX(FB$9:FB$497)*100,0)</f>
        <v>48</v>
      </c>
      <c r="OY283" s="116">
        <f>ROUND(FC283/MAX(FC$9:FC$497)*100,0)</f>
        <v>44</v>
      </c>
      <c r="OZ283" s="115">
        <f>ROUND(FD283/MAX(FD$9:FD$497)*100,0)</f>
        <v>72</v>
      </c>
      <c r="PA283" s="117">
        <f>ROUND(FE283/MAX(FE$9:FE$497)*100,0)</f>
        <v>63</v>
      </c>
      <c r="PB283" s="118">
        <f t="shared" si="566"/>
        <v>623</v>
      </c>
      <c r="PC283" s="115">
        <f t="shared" si="567"/>
        <v>437</v>
      </c>
      <c r="PD283" s="115">
        <f t="shared" si="568"/>
        <v>662</v>
      </c>
      <c r="PE283" s="115">
        <f t="shared" si="569"/>
        <v>711</v>
      </c>
      <c r="PF283" s="115">
        <f t="shared" si="570"/>
        <v>499</v>
      </c>
      <c r="PG283" s="119">
        <f t="shared" si="571"/>
        <v>396</v>
      </c>
      <c r="PH283" s="118">
        <f>ROUND(PB283/MAX(PB$9:PB$497)*100,0)</f>
        <v>74</v>
      </c>
      <c r="PI283" s="115">
        <f>ROUND(PC283/MAX(PC$9:PC$497)*100,0)</f>
        <v>52</v>
      </c>
      <c r="PJ283" s="115">
        <f>ROUND(PD283/MAX(PD$9:PD$497)*100,0)</f>
        <v>70</v>
      </c>
      <c r="PK283" s="115">
        <f>ROUND(PE283/MAX(PE$9:PE$497)*100,0)</f>
        <v>71</v>
      </c>
      <c r="PL283" s="115">
        <f>ROUND(PF283/MAX(PF$9:PF$497)*100,0)</f>
        <v>70</v>
      </c>
      <c r="PM283" s="119">
        <f>ROUND(PG283/MAX(PG$9:PG$497)*100,0)</f>
        <v>58</v>
      </c>
      <c r="PN283" s="118">
        <f>RANK(PH283,PH$9:PH$497,0)</f>
        <v>38</v>
      </c>
      <c r="PO283" s="115">
        <f>RANK(PI283,PI$9:PI$497,0)</f>
        <v>123</v>
      </c>
      <c r="PP283" s="115">
        <f>RANK(PJ283,PJ$9:PJ$497,0)</f>
        <v>67</v>
      </c>
      <c r="PQ283" s="115">
        <f>RANK(PK283,PK$9:PK$497,0)</f>
        <v>44</v>
      </c>
      <c r="PR283" s="115">
        <f>RANK(PL283,PL$9:PL$497,0)</f>
        <v>76</v>
      </c>
      <c r="PS283" s="119">
        <f>RANK(PM283,PM$9:PM$497,0)</f>
        <v>112</v>
      </c>
      <c r="PT283" s="120">
        <f>ROUND(FZ283/MAX(FZ$9:FZ$497)*100,0)</f>
        <v>56</v>
      </c>
      <c r="PU283" s="115">
        <f>ROUND(GA283/MAX(GA$9:GA$497)*100,0)</f>
        <v>22</v>
      </c>
      <c r="PV283" s="115">
        <f>ROUND(GB283/MAX(GB$9:GB$497)*100,0)</f>
        <v>55</v>
      </c>
      <c r="PW283" s="115">
        <f>ROUND(GC283/MAX(GC$9:GC$497)*100,0)</f>
        <v>48</v>
      </c>
      <c r="PX283" s="115">
        <f>ROUND(GD283/MAX(GD$9:GD$497)*100,0)</f>
        <v>7</v>
      </c>
      <c r="PY283" s="115">
        <f>ROUND(GE283/MAX(GE$9:GE$497)*100,0)</f>
        <v>8</v>
      </c>
      <c r="PZ283" s="115">
        <f>ROUND(GF283/MAX(GF$9:GF$497)*100,0)</f>
        <v>25</v>
      </c>
      <c r="QA283" s="116">
        <f>ROUND(GG283/MAX(GG$9:GG$497)*100,0)</f>
        <v>30</v>
      </c>
      <c r="QB283" s="115">
        <f>ROUND(GH283/MAX(GH$9:GH$497)*100,0)</f>
        <v>40</v>
      </c>
      <c r="QC283" s="121">
        <f>ROUND(GI283/MAX(GI$9:GI$497)*100,0)</f>
        <v>41</v>
      </c>
      <c r="QD283" s="120">
        <f>ROUND(AVERAGEIF($ES$9:$ES$497,$ES283,PT$9:PT$497),0)</f>
        <v>52</v>
      </c>
      <c r="QE283" s="120">
        <f>ROUND(AVERAGEIF($ES$9:$ES$497,$ES283,PU$9:PU$497),0)</f>
        <v>21</v>
      </c>
      <c r="QF283" s="120">
        <f>ROUND(AVERAGEIF($ES$9:$ES$497,$ES283,PV$9:PV$497),0)</f>
        <v>60</v>
      </c>
      <c r="QG283" s="120">
        <f>ROUND(AVERAGEIF($ES$9:$ES$497,$ES283,PW$9:PW$497),0)</f>
        <v>35</v>
      </c>
      <c r="QH283" s="120">
        <f>ROUND(AVERAGEIF($ES$9:$ES$497,$ES283,PX$9:PX$497),0)</f>
        <v>8</v>
      </c>
      <c r="QI283" s="120">
        <f>ROUND(AVERAGEIF($ES$9:$ES$497,$ES283,PY$9:PY$497),0)</f>
        <v>9</v>
      </c>
      <c r="QJ283" s="120">
        <f>ROUND(AVERAGEIF($ES$9:$ES$497,$ES283,PZ$9:PZ$497),0)</f>
        <v>35</v>
      </c>
      <c r="QK283" s="120">
        <f>ROUND(AVERAGEIF($ES$9:$ES$497,$ES283,QA$9:QA$497),0)</f>
        <v>46</v>
      </c>
      <c r="QL283" s="120">
        <f>ROUND(AVERAGEIF($ES$9:$ES$497,$ES283,QB$9:QB$497),0)</f>
        <v>43</v>
      </c>
      <c r="QM283" s="120">
        <f>ROUND(AVERAGEIF($ES$9:$ES$497,$ES283,QC$9:QC$497),0)</f>
        <v>53</v>
      </c>
      <c r="QN283" s="114">
        <f t="shared" si="572"/>
        <v>504</v>
      </c>
      <c r="QO283" s="115">
        <f t="shared" si="573"/>
        <v>312</v>
      </c>
      <c r="QP283" s="115">
        <f t="shared" si="574"/>
        <v>532</v>
      </c>
      <c r="QQ283" s="115">
        <f t="shared" si="575"/>
        <v>594</v>
      </c>
      <c r="QR283" s="115">
        <f t="shared" si="576"/>
        <v>501</v>
      </c>
      <c r="QS283" s="119">
        <f t="shared" si="577"/>
        <v>309</v>
      </c>
      <c r="QT283" s="114">
        <f>ROUND((QN283-MIN(QN$9:QN$497))/(MAX(QN$9:QN$497)-MIN(QN$9:QN$497))*100,0)</f>
        <v>43</v>
      </c>
      <c r="QU283" s="115">
        <f>ROUND((QO283-MIN(QO$9:QO$497))/(MAX(QO$9:QO$497)-MIN(QO$9:QO$497))*100,0)</f>
        <v>15</v>
      </c>
      <c r="QV283" s="115">
        <f>ROUND((QP283-MIN(QP$9:QP$497))/(MAX(QP$9:QP$497)-MIN(QP$9:QP$497))*100,0)</f>
        <v>26</v>
      </c>
      <c r="QW283" s="115">
        <f>ROUND((QQ283-MIN(QQ$9:QQ$497))/(MAX(QQ$9:QQ$497)-MIN(QQ$9:QQ$497))*100,0)</f>
        <v>39</v>
      </c>
      <c r="QX283" s="115">
        <f>ROUND((QR283-MIN(QR$9:QR$497))/(MAX(QR$9:QR$497)-MIN(QR$9:QR$497))*100,0)</f>
        <v>45</v>
      </c>
      <c r="QY283" s="115">
        <f>ROUND((QS283-MIN(QS$9:QS$497))/(MAX(QS$9:QS$497)-MIN(QS$9:QS$497))*100,0)</f>
        <v>27</v>
      </c>
      <c r="QZ283" s="114">
        <f>RANK(QN283,QN$9:QN$497,0)</f>
        <v>160</v>
      </c>
      <c r="RA283" s="115">
        <f>RANK(QO283,QO$9:QO$497,0)</f>
        <v>358</v>
      </c>
      <c r="RB283" s="115">
        <f>RANK(QP283,QP$9:QP$497,0)</f>
        <v>262</v>
      </c>
      <c r="RC283" s="115">
        <f>RANK(QQ283,QQ$9:QQ$497,0)</f>
        <v>186</v>
      </c>
      <c r="RD283" s="115">
        <f>RANK(QR283,QR$9:QR$497,0)</f>
        <v>243</v>
      </c>
      <c r="RE283" s="115">
        <f>RANK(QS283,QS$9:QS$497,0)</f>
        <v>325</v>
      </c>
      <c r="RF283" s="122"/>
      <c r="RG283" s="115">
        <f>($RH$3*(IH283+IJ283)*100*100/MAX(EX$9:EX$497)*$RO$3) +($RH$3*(II283+IJ283)*100*100/MAX(EX$9:EX$497)*$RO$4) + ($RH$3*IK283*100*100/MAX(EX$9:EX$497)*0.098)</f>
        <v>29.225000000000001</v>
      </c>
      <c r="RH283" s="115">
        <f>($RH$4*IL283*100*100/MAX(EZ$9:EZ$497))*$RQ$3</f>
        <v>0</v>
      </c>
      <c r="RI283" s="115">
        <f>($RH$3*IM283*100*100/MAX(EY$9:EY$497))*$RQ$4</f>
        <v>0</v>
      </c>
      <c r="RJ283" s="115">
        <f>($RH$3*IN283*100*100/MAX(EX$9:EX$497))</f>
        <v>0</v>
      </c>
      <c r="RK283" s="115">
        <f>($RH$4*IO283*100*100/MAX(EZ$9:EZ$497))*$RQ$3</f>
        <v>0</v>
      </c>
      <c r="RL283" s="115">
        <f>(($RL$4*IP283*100*((100/MAX(EX$9:EX$497)+100/MAX(EZ$9:EZ$497))/2))+($RL$4*IQ283*100*((100/MAX(EX$9:EX$497)+100/MAX(EZ$9:EZ$497))/2))+($RL$4*IR283*100*((100/MAX(EX$9:EX$497)+100/MAX(EZ$9:EZ$497))/2))+($RL$4*IS283*100*((100/MAX(EX$9:EX$497)+100/MAX(EZ$9:EZ$497))/2))+($RL$4*IT283*100*((100/MAX(EX$9:EX$497)+100/MAX(EZ$9:EZ$497))/2))+($RL$4*IU283*100*((100/MAX(EX$9:EX$497)+100/MAX(EZ$9:EZ$497))/2))+($RL$4*IV283*100*((100/MAX(EX$9:EX$497)+100/MAX(EZ$9:EZ$497))/2))+($RL$4*IW283*100*((100/MAX(EX$9:EX$497)+100/MAX(EZ$9:EZ$497))/2)))*$RS$3</f>
        <v>0</v>
      </c>
      <c r="RM283" s="115">
        <f>(($RH$3*IX283*100*100/MAX(EX$9:EX$497))+($RH$3*IY283*100*100/MAX(EX$9:EX$497))+($RH$3*IZ283*100*100/MAX(EX$9:EX$497))+($RH$3*JA283*100*100/MAX(EX$9:EX$497))+($RH$3*JB283*100*100/MAX(EX$9:EX$497))+($RH$3*JC283*100*100/MAX(EX$9:EX$497))+($RH$3*JD283*100*100/MAX(EX$9:EX$497))+($RH$3*JE283*100*100/MAX(EX$9:EX$497)))*$RS$4</f>
        <v>5.8450000000000006</v>
      </c>
      <c r="RN283" s="115">
        <f>(($RH$4*JF283*100*100/MAX(EZ$9:EZ$497)) + ($RH$4*JG283*100*100/MAX(EZ$9:EZ$497)) + ($RH$4*JH283*100*100/MAX(EZ$9:EZ$497)) + ($RH$4*JI283*100*100/MAX(EZ$9:EZ$497)) + ($RH$4*JJ283*100*100/MAX(EZ$9:EZ$497)) + ($RH$4*JK283*100*100/MAX(EZ$9:EZ$497)) + ($RH$4*JL283*100*100/MAX(EZ$9:EZ$497)) + ($RH$4*JM283*100*100/MAX(EZ$9:EZ$497)))*$RU$3</f>
        <v>0</v>
      </c>
      <c r="RO283" s="115">
        <f>(($RL$4*JN283*100*((100/MAX(EX$9:EX$497)+100/MAX(EZ$9:EZ$497))/2))+($RL$4*JO283*100*((100/MAX(EX$9:EX$497)+100/MAX(EZ$9:EZ$497))/2))+($RL$4*JP283*100*((100/MAX(EX$9:EX$497)+100/MAX(EZ$9:EZ$497))/2))+($RL$4*JQ283*100*((100/MAX(EX$9:EX$497)+100/MAX(EZ$9:EZ$497))/2))+($RL$4*JR283*100*((100/MAX(EX$9:EX$497)+100/MAX(EZ$9:EZ$497))/2))+($RL$4*JS283*100*((100/MAX(EX$9:EX$497)+100/MAX(EZ$9:EZ$497))/2))+($RL$4*JT283*100*((100/MAX(EX$9:EX$497)+100/MAX(EZ$9:EZ$497))/2))+($RL$4*JU283*100*((100/MAX(EX$9:EX$497)+100/MAX(EZ$9:EZ$497))/2))+($RL$4*JV283*100*((100/MAX(EX$9:EX$497)+100/MAX(EZ$9:EZ$497))/2))+($RL$4*JW283*100*((100/MAX(EX$9:EX$497)+100/MAX(EZ$9:EZ$497))/2))+($RL$4*JX283*100*((100/MAX(EX$9:EX$497)+100/MAX(EZ$9:EZ$497))/2))+($RL$4*JY283*100*((100/MAX(EX$9:EX$497)+100/MAX(EZ$9:EZ$497))/2))+($RL$4*JZ283*100*((100/MAX(EX$9:EX$497)+100/MAX(EZ$9:EZ$497))/2)))*$RW$3/2</f>
        <v>0</v>
      </c>
      <c r="RP283" s="119">
        <f>($RJ$3*KA283*100*100/MAX(FA$9:FA$497)) + ($RJ$3*KB283*100*100/MAX(FA$9:FA$497)/2) + ($RJ$3*KC283*100*100/MAX(FA$9:FA$497)/2) + ($RJ$3*KD283*100*100/MAX(FA$9:FA$497)/4) + ($RJ$3*KE283*100*100/MAX(FA$9:FA$497)/4)</f>
        <v>0</v>
      </c>
      <c r="RQ283" s="118">
        <f>($RL$4*KF283*100*((100/MAX(EX$9:EX$497)+100/MAX(EZ$9:EZ$497)))) * ($RO$3/2) + (($RL$4*KG283*100*((100/MAX(EX$9:EX$497)+100/MAX(EZ$9:EZ$497))))+($RL$4*KH283*100*((100/MAX(EX$9:EX$497)+100/MAX(EZ$9:EZ$497))))+($RL$4*KI283*100*((100/MAX(EX$9:EX$497)+100/MAX(EZ$9:EZ$497))))+($RL$4*KJ283*100*((100/MAX(EX$9:EX$497)+100/MAX(EZ$9:EZ$497))))+($RL$4*KK283*100*((100/MAX(EX$9:EX$497)+100/MAX(EZ$9:EZ$497))))+($RL$4*KL283*100*((100/MAX(EX$9:EX$497)+100/MAX(EZ$9:EZ$497))))+($RL$4*KM283*100*((100/MAX(EX$9:EX$497)+100/MAX(EZ$9:EZ$497))))+($RL$4*KN283*100*((100/MAX(EX$9:EX$497)+100/MAX(EZ$9:EZ$497))))+($RL$4*KO283*100*((100/MAX(EX$9:EX$497)+100/MAX(EZ$9:EZ$497))))+($RL$4*KP283*100*((100/MAX(EX$9:EX$497)+100/MAX(EZ$9:EZ$497))))+($RL$4*KQ283*100*((100/MAX(EX$9:EX$497)+100/MAX(EZ$9:EZ$497))))+($RL$4*KR283*100*((100/MAX(EX$9:EX$497)+100/MAX(EZ$9:EZ$497))))+($RL$4*KS283*100*((100/MAX(EX$9:EX$497)+100/MAX(EZ$9:EZ$497))))+($RL$4*KV283*100*((100/MAX(EX$9:EX$497)+100/MAX(EZ$9:EZ$497))))) * (($RO$3+$RO$4)/6)</f>
        <v>0</v>
      </c>
      <c r="RR283" s="115">
        <f>(($RL$4*KW283*100*((100/MAX(EX$9:EX$497)+100/MAX(EZ$9:EZ$497))))) * ($RO$3/2) + (($RL$4*KX283*100*((100/MAX(EX$9:EX$497)+100/MAX(EZ$9:EZ$497))))+($RL$4*KY283*100*((100/MAX(EX$9:EX$497)+100/MAX(EZ$9:EZ$497))))+($RL$4*KZ283*100*((100/MAX(EX$9:EX$497)+100/MAX(EZ$9:EZ$497))))+($RL$4*LA283*100*((100/MAX(EX$9:EX$497)+100/MAX(EZ$9:EZ$497))))+($RL$4*LB283*100*((100/MAX(EX$9:EX$497)+100/MAX(EZ$9:EZ$497))))+($RL$4*LC283*100*((100/MAX(EX$9:EX$497)+100/MAX(EZ$9:EZ$497))))) * (($RO$3+$RO$4)/6)</f>
        <v>0</v>
      </c>
      <c r="RS283" s="119">
        <f>(($RL$4*LD283*100*((100/MAX(EX$9:EX$497)+100/MAX(EZ$9:EZ$497))))+($RL$4*LE283*100*((100/MAX(EX$9:EX$497)+100/MAX(EZ$9:EZ$497))))) * (($RO$3+$RO$4)/6)</f>
        <v>0</v>
      </c>
      <c r="RT283" s="118">
        <f>($RJ$4*LH283*100*(100/MAX(EV$9:EV$497)))+($RJ$4*LI283*100*(100/MAX(EV$9:EV$497)))</f>
        <v>0</v>
      </c>
      <c r="RU283" s="119">
        <f>($RJ$4*LJ283*(100/MAX(EV$9:EV$497)))/2 + ($RL$3*LK283*(100/MAX(EW$9:EW$497))) + ($RJ$4*LL283*(100/MAX(EV$9:EV$497)))/4 + ($RL$3*LM283*(100/MAX(EW$9:EW$497)))</f>
        <v>0</v>
      </c>
      <c r="RV283" s="118">
        <f>($RJ$4*LN283*100*100/MAX(EV$9:EV$497)/2)+($RJ$4*LO283*100*100/MAX(EV$9:EV$497)/2)+($RJ$4*LP283*100*100/MAX(EV$9:EV$497))+($RJ$4*LQ283*100*100/MAX(EV$9:EV$497))+($RJ$4*LR283*100*100/MAX(EV$9:EV$497))</f>
        <v>0</v>
      </c>
      <c r="RW283" s="115">
        <f>($RJ$4*LS283*100*100/MAX(EV$9:EV$497)) + (($RJ$4*LT283*100*100/MAX(EV$9:EV$497))+($RJ$4*LU283*100*100/MAX(EV$9:EV$497))+($RJ$4*LV283*100*100/MAX(EV$9:EV$497))+($RJ$4*LW283*100*100/MAX(EV$9:EV$497))+($RJ$4*LX283*100*100/MAX(EV$9:EV$497))+($RJ$4*LY283*100*100/MAX(EV$9:EV$497))+($RJ$4*LZ283*100*100/MAX(EV$9:EV$497))+($RJ$4*MA283*100*100/MAX(EV$9:EV$497)))/2</f>
        <v>5.8988764044943833</v>
      </c>
      <c r="RX283" s="119">
        <f>($RJ$4*MB283*100*100/MAX(EV$9:EV$497))+($RJ$4*MC283*100*100/MAX(EV$9:EV$497))+($RJ$4*MD283*100*100/MAX(EV$9:EV$497))+($RJ$4*ME283*100*100/MAX(EV$9:EV$497))+($RJ$4*MF283*100*100/MAX(EV$9:EV$497))+($RJ$4*MG283*100*100/MAX(EV$9:EV$497))+($RJ$4*MH283*100*100/MAX(EV$9:EV$497))+($RJ$4*MI283*100*100/MAX(EV$9:EV$497))+($RJ$4*MJ283*100*100/MAX(EV$9:EV$497))+($RJ$4*MK283*100*100/MAX(EV$9:EV$497))+($RJ$4*ML283*100*100/MAX(EV$9:EV$497))+($RJ$4*MM283*100*100/MAX(EV$9:EV$497))+($RJ$4*MN283*100*100/MAX(EV$9:EV$497))</f>
        <v>0</v>
      </c>
      <c r="RY283" s="118">
        <f>($RJ$4*MQ283*100*100/MAX(EV$9:EV$497))/2 + (($RJ$4*MR283*100*100/MAX(EV$9:EV$497))+($RJ$4*MS283*100*100/MAX(EV$9:EV$497))+($RJ$4*MT283*100*100/MAX(EV$9:EV$497))+($RJ$4*MU283*100*100/MAX(EV$9:EV$497))+($RJ$4*MV283*100*100/MAX(EV$9:EV$497))+($RJ$4*MW283*100*100/MAX(EV$9:EV$497))+($RJ$4*MX283*100*100/MAX(EV$9:EV$497))+($RJ$4*MY283*100*100/MAX(EV$9:EV$497))+($RJ$4*MZ283*100*100/MAX(EV$9:EV$497))+($RJ$4*NA283*100*100/MAX(EV$9:EV$497))+($RJ$4*NB283*100*100/MAX(EV$9:EV$497))+($RJ$4*NC283*100*100/MAX(EV$9:EV$497))+($RJ$4*ND283*100*100/MAX(EV$9:EV$497))+($RJ$4*NG283*100*100/MAX(EV$9:EV$497)))/4</f>
        <v>0</v>
      </c>
      <c r="RZ283" s="115">
        <f>($RJ$4*NH283*100*100/MAX(EV$9:EV$497))/2 + (($RJ$4*NI283*100*100/MAX(EV$9:EV$497))+($RJ$4*NJ283*100*100/MAX(EV$9:EV$497))+($RJ$4*NK283*100*100/MAX(EV$9:EV$497))+($RJ$4*NL283*100*100/MAX(EV$9:EV$497))+($RJ$4*NM283*100*100/MAX(EV$9:EV$497))+($RJ$4*NN283*100*100/MAX(EV$9:EV$497)))/4</f>
        <v>0</v>
      </c>
      <c r="SA283" s="117">
        <f>(($RJ$4*NO283*100*100/MAX(EV$9:EV$497))+($RJ$4*NP283*100*100/MAX(EV$9:EV$497)))/4</f>
        <v>0</v>
      </c>
      <c r="SB283" s="118">
        <f t="shared" si="578"/>
        <v>40.968876404494381</v>
      </c>
      <c r="SC283" s="115">
        <f t="shared" si="579"/>
        <v>36.249775280898874</v>
      </c>
      <c r="SD283" s="115">
        <f t="shared" si="580"/>
        <v>1.4747191011235958</v>
      </c>
      <c r="SE283" s="115">
        <f t="shared" si="581"/>
        <v>59.571441947565539</v>
      </c>
      <c r="SF283" s="115">
        <f t="shared" si="582"/>
        <v>1.4747191011235958</v>
      </c>
      <c r="SG283" s="115">
        <f t="shared" si="583"/>
        <v>5.8988764044943833</v>
      </c>
      <c r="SH283" s="115">
        <f>ROUND(SB283/MAX(SB$9:SB$497)*100,0)</f>
        <v>52</v>
      </c>
      <c r="SI283" s="115">
        <f>ROUND(SC283/MAX(SC$9:SC$497)*100,0)</f>
        <v>55</v>
      </c>
      <c r="SJ283" s="115">
        <f>ROUND(SD283/MAX(SD$9:SD$497)*100,0)</f>
        <v>2</v>
      </c>
      <c r="SK283" s="115">
        <f>ROUND(SE283/MAX(SE$9:SE$497)*100,0)</f>
        <v>46</v>
      </c>
      <c r="SL283" s="115">
        <f>ROUND(SF283/MAX(SF$9:SF$497)*100,0)</f>
        <v>4</v>
      </c>
      <c r="SM283" s="121">
        <f>ROUND(SG283/MAX(SG$9:SG$497)*100,0)</f>
        <v>6</v>
      </c>
      <c r="SN283" s="115">
        <f>ROUND(AVERAGEIF($ES$9:$ES$497,$ES283,SH$9:SH$497),0)</f>
        <v>26</v>
      </c>
      <c r="SO283" s="115">
        <f>ROUND(AVERAGEIF($ES$9:$ES$497,$ES283,SI$9:SI$497),0)</f>
        <v>26</v>
      </c>
      <c r="SP283" s="115">
        <f>ROUND(AVERAGEIF($ES$9:$ES$497,$ES283,SJ$9:SJ$497),0)</f>
        <v>3</v>
      </c>
      <c r="SQ283" s="115">
        <f>ROUND(AVERAGEIF($ES$9:$ES$497,$ES283,SK$9:SK$497),0)</f>
        <v>21</v>
      </c>
      <c r="SR283" s="115">
        <f>ROUND(AVERAGEIF($ES$9:$ES$497,$ES283,SL$9:SL$497),0)</f>
        <v>5</v>
      </c>
      <c r="SS283" s="121">
        <f>ROUND(AVERAGEIF($ES$9:$ES$497,$ES283,SM$9:SM$497),0)</f>
        <v>5</v>
      </c>
      <c r="ST283" s="114">
        <f>RANK(SB283,SB$9:SB$497,0)</f>
        <v>76</v>
      </c>
      <c r="SU283" s="115">
        <f>RANK(SC283,SC$9:SC$497,0)</f>
        <v>46</v>
      </c>
      <c r="SV283" s="115">
        <f>RANK(SD283,SD$9:SD$497,0)</f>
        <v>207</v>
      </c>
      <c r="SW283" s="115">
        <f>RANK(SE283,SE$9:SE$497,0)</f>
        <v>58</v>
      </c>
      <c r="SX283" s="115">
        <f>RANK(SF283,SF$9:SF$497,0)</f>
        <v>185</v>
      </c>
      <c r="SY283" s="115">
        <f>RANK(SG283,SG$9:SG$497,0)</f>
        <v>154</v>
      </c>
      <c r="SZ283" s="115">
        <f>COUNTIFS(SB$9:SB$497,"&gt;"&amp;SB283,$ES$9:$ES$497,$ES283)+1</f>
        <v>19</v>
      </c>
      <c r="TA283" s="115">
        <f>COUNTIFS(SC$9:SC$497,"&gt;"&amp;SC283,$ES$9:$ES$497,$ES283)+1</f>
        <v>15</v>
      </c>
      <c r="TB283" s="115">
        <f>COUNTIFS(SD$9:SD$497,"&gt;"&amp;SD283,$ES$9:$ES$497,$ES283)+1</f>
        <v>38</v>
      </c>
      <c r="TC283" s="115">
        <f>COUNTIFS(SE$9:SE$497,"&gt;"&amp;SE283,$ES$9:$ES$497,$ES283)+1</f>
        <v>18</v>
      </c>
      <c r="TD283" s="115">
        <f>COUNTIFS(SF$9:SF$497,"&gt;"&amp;SF283,$ES$9:$ES$497,$ES283)+1</f>
        <v>38</v>
      </c>
      <c r="TE283" s="117">
        <f>COUNTIFS(SG$9:SG$497,"&gt;"&amp;SG283,$ES$9:$ES$497,$ES283)+1</f>
        <v>24</v>
      </c>
      <c r="TF283" s="118">
        <f t="shared" si="584"/>
        <v>126</v>
      </c>
      <c r="TG283" s="115">
        <f t="shared" si="585"/>
        <v>129</v>
      </c>
      <c r="TH283" s="115">
        <f t="shared" si="586"/>
        <v>54</v>
      </c>
      <c r="TI283" s="115">
        <f t="shared" si="587"/>
        <v>116</v>
      </c>
      <c r="TJ283" s="115">
        <f t="shared" si="588"/>
        <v>75</v>
      </c>
      <c r="TK283" s="115">
        <f t="shared" si="589"/>
        <v>76</v>
      </c>
      <c r="TL283" s="117">
        <f t="shared" si="590"/>
        <v>64</v>
      </c>
      <c r="TM283" s="118">
        <f>ROUND(TF283/MAX(TF$9:TF$497)*100,0)</f>
        <v>70</v>
      </c>
      <c r="TN283" s="115">
        <f>ROUND(TG283/MAX(TG$9:TG$497)*100,0)</f>
        <v>71</v>
      </c>
      <c r="TO283" s="115">
        <f>ROUND(TH283/MAX(TH$9:TH$497)*100,0)</f>
        <v>30</v>
      </c>
      <c r="TP283" s="115">
        <f>ROUND(TI283/MAX(TI$9:TI$497)*100,0)</f>
        <v>64</v>
      </c>
      <c r="TQ283" s="115">
        <f>ROUND(TJ283/MAX(TJ$9:TJ$497)*100,0)</f>
        <v>38</v>
      </c>
      <c r="TR283" s="115">
        <f>ROUND(TK283/MAX(TK$9:TK$497)*100,0)</f>
        <v>39</v>
      </c>
      <c r="TS283" s="119">
        <f>ROUND(TL283/MAX(TL$9:TL$497)*100,0)</f>
        <v>33</v>
      </c>
      <c r="TT283" s="120">
        <f>RANK(TM283,TM$9:TM$497,0)</f>
        <v>61</v>
      </c>
      <c r="TU283" s="115">
        <f>RANK(TN283,TN$9:TN$497,0)</f>
        <v>34</v>
      </c>
      <c r="TV283" s="115">
        <f>RANK(TO283,TO$9:TO$497,0)</f>
        <v>143</v>
      </c>
      <c r="TW283" s="115">
        <f>RANK(TP283,TP$9:TP$497,0)</f>
        <v>45</v>
      </c>
      <c r="TX283" s="115">
        <f>RANK(TQ283,TQ$9:TQ$497,0)</f>
        <v>65</v>
      </c>
      <c r="TY283" s="115">
        <f>RANK(TR283,TR$9:TR$497,0)</f>
        <v>99</v>
      </c>
      <c r="TZ283" s="121">
        <f>RANK(TS283,TS$9:TS$497,0)</f>
        <v>126</v>
      </c>
      <c r="UA283" s="132"/>
      <c r="UB283" s="7" t="s">
        <v>1</v>
      </c>
    </row>
    <row r="284" spans="1:548" x14ac:dyDescent="0.15">
      <c r="A284" s="183">
        <v>276</v>
      </c>
      <c r="B284" s="200" t="s">
        <v>1202</v>
      </c>
      <c r="C284" s="143"/>
      <c r="D284" s="143"/>
      <c r="E284" s="161" t="s">
        <v>518</v>
      </c>
      <c r="F284" s="65">
        <v>105</v>
      </c>
      <c r="G284" s="65" t="s">
        <v>558</v>
      </c>
      <c r="H284" s="144"/>
      <c r="I284" s="66" t="s">
        <v>521</v>
      </c>
      <c r="J284" s="67" t="s">
        <v>521</v>
      </c>
      <c r="K284" s="67" t="s">
        <v>521</v>
      </c>
      <c r="L284" s="67" t="s">
        <v>521</v>
      </c>
      <c r="M284" s="67" t="s">
        <v>521</v>
      </c>
      <c r="N284" s="67" t="s">
        <v>521</v>
      </c>
      <c r="O284" s="67" t="s">
        <v>521</v>
      </c>
      <c r="P284" s="67" t="s">
        <v>521</v>
      </c>
      <c r="Q284" s="67" t="s">
        <v>521</v>
      </c>
      <c r="R284" s="68" t="s">
        <v>521</v>
      </c>
      <c r="S284" s="69" t="s">
        <v>521</v>
      </c>
      <c r="T284" s="67" t="s">
        <v>521</v>
      </c>
      <c r="U284" s="67" t="s">
        <v>521</v>
      </c>
      <c r="V284" s="67" t="s">
        <v>521</v>
      </c>
      <c r="W284" s="67" t="s">
        <v>521</v>
      </c>
      <c r="X284" s="67" t="s">
        <v>521</v>
      </c>
      <c r="Y284" s="67" t="s">
        <v>521</v>
      </c>
      <c r="Z284" s="67" t="s">
        <v>521</v>
      </c>
      <c r="AA284" s="67" t="s">
        <v>521</v>
      </c>
      <c r="AB284" s="68" t="s">
        <v>521</v>
      </c>
      <c r="AC284" s="69" t="s">
        <v>521</v>
      </c>
      <c r="AD284" s="67" t="s">
        <v>521</v>
      </c>
      <c r="AE284" s="67" t="s">
        <v>521</v>
      </c>
      <c r="AF284" s="67" t="s">
        <v>521</v>
      </c>
      <c r="AG284" s="67" t="s">
        <v>521</v>
      </c>
      <c r="AH284" s="67" t="s">
        <v>521</v>
      </c>
      <c r="AI284" s="67" t="s">
        <v>521</v>
      </c>
      <c r="AJ284" s="67" t="s">
        <v>521</v>
      </c>
      <c r="AK284" s="67" t="s">
        <v>521</v>
      </c>
      <c r="AL284" s="68" t="s">
        <v>521</v>
      </c>
      <c r="AM284" s="69" t="s">
        <v>521</v>
      </c>
      <c r="AN284" s="67" t="s">
        <v>521</v>
      </c>
      <c r="AO284" s="67" t="s">
        <v>521</v>
      </c>
      <c r="AP284" s="67" t="s">
        <v>521</v>
      </c>
      <c r="AQ284" s="67" t="s">
        <v>521</v>
      </c>
      <c r="AR284" s="67" t="s">
        <v>521</v>
      </c>
      <c r="AS284" s="67" t="s">
        <v>521</v>
      </c>
      <c r="AT284" s="67" t="s">
        <v>521</v>
      </c>
      <c r="AU284" s="67" t="s">
        <v>521</v>
      </c>
      <c r="AV284" s="68" t="s">
        <v>521</v>
      </c>
      <c r="AW284" s="69" t="s">
        <v>521</v>
      </c>
      <c r="AX284" s="67" t="s">
        <v>521</v>
      </c>
      <c r="AY284" s="67" t="s">
        <v>521</v>
      </c>
      <c r="AZ284" s="67" t="s">
        <v>521</v>
      </c>
      <c r="BA284" s="67" t="s">
        <v>521</v>
      </c>
      <c r="BB284" s="67" t="s">
        <v>521</v>
      </c>
      <c r="BC284" s="67" t="s">
        <v>521</v>
      </c>
      <c r="BD284" s="67" t="s">
        <v>521</v>
      </c>
      <c r="BE284" s="67" t="s">
        <v>521</v>
      </c>
      <c r="BF284" s="68" t="s">
        <v>521</v>
      </c>
      <c r="BG284" s="69" t="s">
        <v>521</v>
      </c>
      <c r="BH284" s="67" t="s">
        <v>521</v>
      </c>
      <c r="BI284" s="67" t="s">
        <v>521</v>
      </c>
      <c r="BJ284" s="67" t="s">
        <v>521</v>
      </c>
      <c r="BK284" s="67" t="s">
        <v>521</v>
      </c>
      <c r="BL284" s="67" t="s">
        <v>521</v>
      </c>
      <c r="BM284" s="67" t="s">
        <v>521</v>
      </c>
      <c r="BN284" s="67" t="s">
        <v>521</v>
      </c>
      <c r="BO284" s="67" t="s">
        <v>521</v>
      </c>
      <c r="BP284" s="68" t="s">
        <v>521</v>
      </c>
      <c r="BQ284" s="70" t="s">
        <v>521</v>
      </c>
      <c r="BR284" s="67" t="s">
        <v>521</v>
      </c>
      <c r="BS284" s="67" t="s">
        <v>521</v>
      </c>
      <c r="BT284" s="67" t="s">
        <v>521</v>
      </c>
      <c r="BU284" s="67" t="s">
        <v>521</v>
      </c>
      <c r="BV284" s="67" t="s">
        <v>521</v>
      </c>
      <c r="BW284" s="67" t="s">
        <v>521</v>
      </c>
      <c r="BX284" s="67" t="s">
        <v>521</v>
      </c>
      <c r="BY284" s="67" t="s">
        <v>521</v>
      </c>
      <c r="BZ284" s="68" t="s">
        <v>521</v>
      </c>
      <c r="CA284" s="69" t="s">
        <v>521</v>
      </c>
      <c r="CB284" s="67" t="s">
        <v>521</v>
      </c>
      <c r="CC284" s="67" t="s">
        <v>521</v>
      </c>
      <c r="CD284" s="67" t="s">
        <v>521</v>
      </c>
      <c r="CE284" s="67" t="s">
        <v>521</v>
      </c>
      <c r="CF284" s="67" t="s">
        <v>521</v>
      </c>
      <c r="CG284" s="67" t="s">
        <v>521</v>
      </c>
      <c r="CH284" s="67" t="s">
        <v>521</v>
      </c>
      <c r="CI284" s="67" t="s">
        <v>521</v>
      </c>
      <c r="CJ284" s="68" t="s">
        <v>521</v>
      </c>
      <c r="CK284" s="69" t="s">
        <v>521</v>
      </c>
      <c r="CL284" s="67" t="s">
        <v>521</v>
      </c>
      <c r="CM284" s="67" t="s">
        <v>521</v>
      </c>
      <c r="CN284" s="67" t="s">
        <v>521</v>
      </c>
      <c r="CO284" s="67" t="s">
        <v>521</v>
      </c>
      <c r="CP284" s="67" t="s">
        <v>521</v>
      </c>
      <c r="CQ284" s="67" t="s">
        <v>520</v>
      </c>
      <c r="CR284" s="67" t="s">
        <v>520</v>
      </c>
      <c r="CS284" s="67" t="s">
        <v>520</v>
      </c>
      <c r="CT284" s="68" t="s">
        <v>520</v>
      </c>
      <c r="CU284" s="69" t="s">
        <v>520</v>
      </c>
      <c r="CV284" s="67" t="s">
        <v>520</v>
      </c>
      <c r="CW284" s="67" t="s">
        <v>520</v>
      </c>
      <c r="CX284" s="67" t="s">
        <v>520</v>
      </c>
      <c r="CY284" s="67" t="s">
        <v>520</v>
      </c>
      <c r="CZ284" s="67" t="s">
        <v>520</v>
      </c>
      <c r="DA284" s="67" t="s">
        <v>521</v>
      </c>
      <c r="DB284" s="67" t="s">
        <v>521</v>
      </c>
      <c r="DC284" s="67" t="s">
        <v>521</v>
      </c>
      <c r="DD284" s="68" t="s">
        <v>521</v>
      </c>
      <c r="DE284" s="69" t="s">
        <v>521</v>
      </c>
      <c r="DF284" s="71" t="s">
        <v>521</v>
      </c>
      <c r="DG284" s="67" t="s">
        <v>521</v>
      </c>
      <c r="DH284" s="67" t="s">
        <v>521</v>
      </c>
      <c r="DI284" s="67" t="s">
        <v>521</v>
      </c>
      <c r="DJ284" s="67" t="s">
        <v>521</v>
      </c>
      <c r="DK284" s="67" t="s">
        <v>521</v>
      </c>
      <c r="DL284" s="67" t="s">
        <v>521</v>
      </c>
      <c r="DM284" s="67" t="s">
        <v>521</v>
      </c>
      <c r="DN284" s="68" t="s">
        <v>521</v>
      </c>
      <c r="DO284" s="70" t="s">
        <v>521</v>
      </c>
      <c r="DP284" s="71" t="s">
        <v>521</v>
      </c>
      <c r="DQ284" s="67" t="s">
        <v>521</v>
      </c>
      <c r="DR284" s="67" t="s">
        <v>521</v>
      </c>
      <c r="DS284" s="67" t="s">
        <v>521</v>
      </c>
      <c r="DT284" s="67" t="s">
        <v>521</v>
      </c>
      <c r="DU284" s="67" t="s">
        <v>521</v>
      </c>
      <c r="DV284" s="67" t="s">
        <v>521</v>
      </c>
      <c r="DW284" s="67" t="s">
        <v>521</v>
      </c>
      <c r="DX284" s="72" t="s">
        <v>521</v>
      </c>
      <c r="DY284" s="73" t="s">
        <v>522</v>
      </c>
      <c r="DZ284" s="74">
        <v>2</v>
      </c>
      <c r="EA284" s="74">
        <v>3</v>
      </c>
      <c r="EB284" s="74">
        <v>3</v>
      </c>
      <c r="EC284" s="75">
        <v>4</v>
      </c>
      <c r="ED284" s="76" t="s">
        <v>522</v>
      </c>
      <c r="EE284" s="74">
        <f t="shared" si="534"/>
        <v>2</v>
      </c>
      <c r="EF284" s="74">
        <f t="shared" si="535"/>
        <v>6</v>
      </c>
      <c r="EG284" s="74">
        <f t="shared" si="536"/>
        <v>18</v>
      </c>
      <c r="EH284" s="77">
        <f t="shared" si="537"/>
        <v>72</v>
      </c>
      <c r="EI284" s="73">
        <v>300</v>
      </c>
      <c r="EJ284" s="74">
        <v>450</v>
      </c>
      <c r="EK284" s="74">
        <v>900</v>
      </c>
      <c r="EL284" s="74">
        <v>1500</v>
      </c>
      <c r="EM284" s="75">
        <v>4500</v>
      </c>
      <c r="EN284" s="78">
        <v>1</v>
      </c>
      <c r="EO284" s="79">
        <f t="shared" si="538"/>
        <v>0.75</v>
      </c>
      <c r="EP284" s="79">
        <f t="shared" si="539"/>
        <v>0.5</v>
      </c>
      <c r="EQ284" s="79">
        <f t="shared" si="540"/>
        <v>0.27777777777777773</v>
      </c>
      <c r="ER284" s="80">
        <f t="shared" si="541"/>
        <v>0.20833333333333334</v>
      </c>
      <c r="ES284" s="128" t="s">
        <v>534</v>
      </c>
      <c r="ET284" s="82"/>
      <c r="EU284" s="83">
        <v>4</v>
      </c>
      <c r="EV284" s="146">
        <v>88</v>
      </c>
      <c r="EW284" s="147">
        <v>38</v>
      </c>
      <c r="EX284" s="147">
        <v>83</v>
      </c>
      <c r="EY284" s="147">
        <v>50</v>
      </c>
      <c r="EZ284" s="147">
        <v>13</v>
      </c>
      <c r="FA284" s="147">
        <v>13</v>
      </c>
      <c r="FB284" s="147">
        <v>72</v>
      </c>
      <c r="FC284" s="147">
        <v>63</v>
      </c>
      <c r="FD284" s="74">
        <f t="shared" si="542"/>
        <v>96</v>
      </c>
      <c r="FE284" s="84">
        <f t="shared" si="543"/>
        <v>146</v>
      </c>
      <c r="FF284" s="73">
        <f>RANK(EV284,$EV$9:$EV$497,0)</f>
        <v>123</v>
      </c>
      <c r="FG284" s="74">
        <f>RANK(EW284,$EW$9:$EW$497,0)</f>
        <v>244</v>
      </c>
      <c r="FH284" s="74">
        <f>RANK(EX284,$EX$9:$EX$497,0)</f>
        <v>44</v>
      </c>
      <c r="FI284" s="74">
        <f>RANK(EY284,$EY$9:$EY$497,0)</f>
        <v>129</v>
      </c>
      <c r="FJ284" s="74">
        <f>RANK(EZ284,$EZ$9:$EZ$497,0)</f>
        <v>281</v>
      </c>
      <c r="FK284" s="74">
        <f>RANK(FA284,$FA$9:$FA$497,0)</f>
        <v>267</v>
      </c>
      <c r="FL284" s="74">
        <f>RANK(FB284,$FB$9:$FB$497,0)</f>
        <v>79</v>
      </c>
      <c r="FM284" s="74">
        <f>RANK(FC284,$FC$9:$FC$497,0)</f>
        <v>116</v>
      </c>
      <c r="FN284" s="74">
        <f>RANK(FD284,$FD$9:$FD$497,0)</f>
        <v>107</v>
      </c>
      <c r="FO284" s="84">
        <f>RANK(FE284,$FE$9:$FE$497,0)</f>
        <v>62</v>
      </c>
      <c r="FP284" s="73">
        <f>COUNTIFS($EV$9:$EV$497,"&gt;"&amp;EV284,$ES$9:$ES$497,ES284)+1</f>
        <v>26</v>
      </c>
      <c r="FQ284" s="74">
        <f>COUNTIFS($EW$9:$EW$497,"&gt;"&amp;EW284,$ES$9:$ES$497,ES284)+1</f>
        <v>23</v>
      </c>
      <c r="FR284" s="74">
        <f>COUNTIFS($EX$9:$EX$497,"&gt;"&amp;EX284,$ES$9:$ES$497,ES284)+1</f>
        <v>23</v>
      </c>
      <c r="FS284" s="74">
        <f>COUNTIFS($EY$9:$EY$497,"&gt;"&amp;EY284,$ES$9:$ES$497,ES284)+1</f>
        <v>20</v>
      </c>
      <c r="FT284" s="74">
        <f>COUNTIFS($EZ$9:$EZ$497,"&gt;"&amp;EZ284,$ES$9:$ES$497,ES284)+1</f>
        <v>23</v>
      </c>
      <c r="FU284" s="74">
        <f>COUNTIFS($FA$9:$FA$497,"&gt;"&amp;FA284,$ES$9:$ES$497,ES284)+1</f>
        <v>22</v>
      </c>
      <c r="FV284" s="74">
        <f>COUNTIFS($FB$9:$FB$497,"&gt;"&amp;FB284,$ES$9:$ES$497,ES284)+1</f>
        <v>18</v>
      </c>
      <c r="FW284" s="74">
        <f>COUNTIFS($FC$9:$FC$497,"&gt;"&amp;FC284,$ES$9:$ES$497,ES284)+1</f>
        <v>33</v>
      </c>
      <c r="FX284" s="74">
        <f>COUNTIFS($FD$9:$FD$497,"&gt;"&amp;FD284,$ES$9:$ES$497,ES284)+1</f>
        <v>23</v>
      </c>
      <c r="FY284" s="84">
        <f>COUNTIFS($FE$9:$FE$497,"&gt;"&amp;FE284,$ES$9:$ES$497,ES284)+1</f>
        <v>27</v>
      </c>
      <c r="FZ284" s="85">
        <f t="shared" si="544"/>
        <v>0.84</v>
      </c>
      <c r="GA284" s="86">
        <f t="shared" si="545"/>
        <v>0.36</v>
      </c>
      <c r="GB284" s="86">
        <f t="shared" si="546"/>
        <v>0.79</v>
      </c>
      <c r="GC284" s="86">
        <f t="shared" si="547"/>
        <v>0.48</v>
      </c>
      <c r="GD284" s="86">
        <f t="shared" si="548"/>
        <v>0.12</v>
      </c>
      <c r="GE284" s="86">
        <f t="shared" si="549"/>
        <v>0.12</v>
      </c>
      <c r="GF284" s="86">
        <f t="shared" si="550"/>
        <v>0.69</v>
      </c>
      <c r="GG284" s="86">
        <f t="shared" si="551"/>
        <v>0.6</v>
      </c>
      <c r="GH284" s="86">
        <f t="shared" si="552"/>
        <v>0.91</v>
      </c>
      <c r="GI284" s="87">
        <f t="shared" si="553"/>
        <v>1.39</v>
      </c>
      <c r="GJ284" s="85">
        <f>ROUND(((FZ284-AVERAGE(FZ$9:FZ$497))/STDEVP(FZ$9:FZ$497)*10+50),2)</f>
        <v>45.07</v>
      </c>
      <c r="GK284" s="86">
        <f>ROUND(((GA284-AVERAGE(GA$9:GA$497))/STDEVP(GA$9:GA$497)*10+50),2)</f>
        <v>40.130000000000003</v>
      </c>
      <c r="GL284" s="86">
        <f>ROUND(((GB284-AVERAGE(GB$9:GB$497))/STDEVP(GB$9:GB$497)*10+50),2)</f>
        <v>57.78</v>
      </c>
      <c r="GM284" s="86">
        <f>ROUND(((GC284-AVERAGE(GC$9:GC$497))/STDEVP(GC$9:GC$497)*10+50),2)</f>
        <v>47.69</v>
      </c>
      <c r="GN284" s="86">
        <f>ROUND(((GD284-AVERAGE(GD$9:GD$497))/STDEVP(GD$9:GD$497)*10+50),2)</f>
        <v>40.68</v>
      </c>
      <c r="GO284" s="86">
        <f>ROUND(((GE284-AVERAGE(GE$9:GE$497))/STDEVP(GE$9:GE$497)*10+50),2)</f>
        <v>41.71</v>
      </c>
      <c r="GP284" s="86">
        <f>ROUND(((GF284-AVERAGE(GF$9:GF$497))/STDEVP(GF$9:GF$497)*10+50),2)</f>
        <v>51.73</v>
      </c>
      <c r="GQ284" s="86">
        <f>ROUND(((GG284-AVERAGE(GG$9:GG$497))/STDEVP(GG$9:GG$497)*10+50),2)</f>
        <v>49.03</v>
      </c>
      <c r="GR284" s="86">
        <f>ROUND(((GH284-AVERAGE(GH$9:GH$497))/STDEVP(GH$9:GH$497)*10+50),2)</f>
        <v>47.64</v>
      </c>
      <c r="GS284" s="87">
        <f>ROUND(((GI284-AVERAGE(GI$9:GI$497))/STDEVP(GI$9:GI$497)*10+50),2)</f>
        <v>53.7</v>
      </c>
      <c r="GT284" s="73">
        <f>RANK(GJ284,$GJ$9:$GJ$497,0)</f>
        <v>304</v>
      </c>
      <c r="GU284" s="74">
        <f>RANK(GK284,$GK$9:$GK$497,0)</f>
        <v>371</v>
      </c>
      <c r="GV284" s="74">
        <f>RANK(GL284,$GL$9:$GL$497,0)</f>
        <v>96</v>
      </c>
      <c r="GW284" s="74">
        <f>RANK(GM284,$GM$9:$GM$497,0)</f>
        <v>238</v>
      </c>
      <c r="GX284" s="74">
        <f>RANK(GN284,$GN$9:$GN$497,0)</f>
        <v>412</v>
      </c>
      <c r="GY284" s="74">
        <f>RANK(GO284,$GO$9:$GO$497,0)</f>
        <v>407</v>
      </c>
      <c r="GZ284" s="74">
        <f>RANK(GP284,$GP$9:$GP$497,0)</f>
        <v>182</v>
      </c>
      <c r="HA284" s="74">
        <f>RANK(GQ284,$GQ$9:$GQ$497,0)</f>
        <v>230</v>
      </c>
      <c r="HB284" s="74">
        <f>RANK(GR284,$GR$9:$GR$497,0)</f>
        <v>229</v>
      </c>
      <c r="HC284" s="84">
        <f>RANK(GS284,$GS$9:$GS$497,0)</f>
        <v>123</v>
      </c>
      <c r="HD284" s="85">
        <f>ROUND(AVERAGEIF($ES$9:$ES$497,$ES284,$FZ$9:$FZ$497),2)</f>
        <v>0.95</v>
      </c>
      <c r="HE284" s="86">
        <f>ROUND(AVERAGEIF($ES$9:$ES$497,$ES284,$GA$9:$GA$497),2)</f>
        <v>0.38</v>
      </c>
      <c r="HF284" s="86">
        <f>ROUND(AVERAGEIF($ES$9:$ES$497,$ES284,$GB$9:$GB$497),2)</f>
        <v>0.82</v>
      </c>
      <c r="HG284" s="86">
        <f>ROUND(AVERAGEIF($ES$9:$ES$497,$ES284,$GC$9:$GC$497),2)</f>
        <v>0.44</v>
      </c>
      <c r="HH284" s="86">
        <f>ROUND(AVERAGEIF($ES$9:$ES$497,$ES284,$GD$9:$GD$497),2)</f>
        <v>0.15</v>
      </c>
      <c r="HI284" s="86">
        <f>ROUND(AVERAGEIF($ES$9:$ES$497,$ES284,$GE$9:$GE$497),2)</f>
        <v>0.14000000000000001</v>
      </c>
      <c r="HJ284" s="86">
        <f>ROUND(AVERAGEIF($ES$9:$ES$497,$ES284,$GF$9:$GF$497),2)</f>
        <v>0.74</v>
      </c>
      <c r="HK284" s="86">
        <f>ROUND(AVERAGEIF($ES$9:$ES$497,$ES284,$GG$9:$GG$497),2)</f>
        <v>0.85</v>
      </c>
      <c r="HL284" s="86">
        <f>ROUND(AVERAGEIF($ES$9:$ES$497,$ES284,$GH$9:$GH$497),2)</f>
        <v>0.97</v>
      </c>
      <c r="HM284" s="87">
        <f>ROUND(AVERAGEIF($ES$9:$ES$497,$ES284,$GI$9:$GI$497),2)</f>
        <v>1.67</v>
      </c>
      <c r="HN284" s="88">
        <f t="shared" si="554"/>
        <v>-0.10999999999999999</v>
      </c>
      <c r="HO284" s="89">
        <f t="shared" si="555"/>
        <v>-2.0000000000000018E-2</v>
      </c>
      <c r="HP284" s="89">
        <f t="shared" si="556"/>
        <v>-2.9999999999999916E-2</v>
      </c>
      <c r="HQ284" s="89">
        <f t="shared" si="557"/>
        <v>3.999999999999998E-2</v>
      </c>
      <c r="HR284" s="89">
        <f t="shared" si="558"/>
        <v>-0.03</v>
      </c>
      <c r="HS284" s="89">
        <f t="shared" si="559"/>
        <v>-2.0000000000000018E-2</v>
      </c>
      <c r="HT284" s="89">
        <f t="shared" si="560"/>
        <v>-5.0000000000000044E-2</v>
      </c>
      <c r="HU284" s="89">
        <f t="shared" si="561"/>
        <v>-0.25</v>
      </c>
      <c r="HV284" s="89">
        <f t="shared" si="562"/>
        <v>-5.9999999999999942E-2</v>
      </c>
      <c r="HW284" s="90">
        <f t="shared" si="563"/>
        <v>-0.28000000000000003</v>
      </c>
      <c r="HX284" s="73">
        <f>COUNTIFS($FZ$9:$FZ$497,"&gt;"&amp;FZ284,$ES$9:$ES$497,$ES284)+1</f>
        <v>60</v>
      </c>
      <c r="HY284" s="74">
        <f>COUNTIFS($GA$9:$GA$497,"&gt;"&amp;GA284,$ES$9:$ES$497,$ES284)+1</f>
        <v>44</v>
      </c>
      <c r="HZ284" s="74">
        <f>COUNTIFS($GB$9:$GB$497,"&gt;"&amp;GB284,$ES$9:$ES$497,$ES284)+1</f>
        <v>42</v>
      </c>
      <c r="IA284" s="74">
        <f>COUNTIFS($GC$9:$GC$497,"&gt;"&amp;GC284,$ES$9:$ES$497,$ES284)+1</f>
        <v>31</v>
      </c>
      <c r="IB284" s="74">
        <f>COUNTIFS($GD$9:$GD$497,"&gt;"&amp;GD284,$ES$9:$ES$497,$ES284)+1</f>
        <v>61</v>
      </c>
      <c r="IC284" s="74">
        <f>COUNTIFS($GE$9:$GE$497,"&gt;"&amp;GE284,$ES$9:$ES$497,$ES284)+1</f>
        <v>61</v>
      </c>
      <c r="ID284" s="74">
        <f>COUNTIFS($GF$9:$GF$497,"&gt;"&amp;GF284,$ES$9:$ES$497,$ES284)+1</f>
        <v>57</v>
      </c>
      <c r="IE284" s="74">
        <f>COUNTIFS($GG$9:$GG$497,"&gt;"&amp;GG284,$ES$9:$ES$497,$ES284)+1</f>
        <v>63</v>
      </c>
      <c r="IF284" s="74">
        <f>COUNTIFS($GH$9:$GH$497,"&gt;"&amp;GH284,$ES$9:$ES$497,$ES284)+1</f>
        <v>50</v>
      </c>
      <c r="IG284" s="84">
        <f>COUNTIFS($GI$9:$GI$497,"&gt;"&amp;GI284,$ES$9:$ES$497,$ES284)+1</f>
        <v>63</v>
      </c>
      <c r="IH284" s="148">
        <v>7.0000000000000007E-2</v>
      </c>
      <c r="II284" s="149"/>
      <c r="IJ284" s="149"/>
      <c r="IK284" s="149"/>
      <c r="IL284" s="149"/>
      <c r="IM284" s="150"/>
      <c r="IN284" s="151"/>
      <c r="IO284" s="152"/>
      <c r="IP284" s="153"/>
      <c r="IQ284" s="149"/>
      <c r="IR284" s="149"/>
      <c r="IS284" s="149"/>
      <c r="IT284" s="149"/>
      <c r="IU284" s="149"/>
      <c r="IV284" s="149"/>
      <c r="IW284" s="154"/>
      <c r="IX284" s="151"/>
      <c r="IY284" s="149"/>
      <c r="IZ284" s="149"/>
      <c r="JA284" s="149"/>
      <c r="JB284" s="149"/>
      <c r="JC284" s="149"/>
      <c r="JD284" s="149"/>
      <c r="JE284" s="155"/>
      <c r="JF284" s="153"/>
      <c r="JG284" s="149"/>
      <c r="JH284" s="149"/>
      <c r="JI284" s="149"/>
      <c r="JJ284" s="149"/>
      <c r="JK284" s="149"/>
      <c r="JL284" s="149"/>
      <c r="JM284" s="154"/>
      <c r="JN284" s="151"/>
      <c r="JO284" s="149"/>
      <c r="JP284" s="149"/>
      <c r="JQ284" s="149"/>
      <c r="JR284" s="149"/>
      <c r="JS284" s="149"/>
      <c r="JT284" s="149"/>
      <c r="JU284" s="149"/>
      <c r="JV284" s="149"/>
      <c r="JW284" s="149"/>
      <c r="JX284" s="149"/>
      <c r="JY284" s="149"/>
      <c r="JZ284" s="155"/>
      <c r="KA284" s="151"/>
      <c r="KB284" s="149"/>
      <c r="KC284" s="149"/>
      <c r="KD284" s="149"/>
      <c r="KE284" s="155"/>
      <c r="KF284" s="153"/>
      <c r="KG284" s="149"/>
      <c r="KH284" s="149"/>
      <c r="KI284" s="149"/>
      <c r="KJ284" s="149"/>
      <c r="KK284" s="156"/>
      <c r="KL284" s="149"/>
      <c r="KM284" s="149"/>
      <c r="KN284" s="149"/>
      <c r="KO284" s="149"/>
      <c r="KP284" s="149"/>
      <c r="KQ284" s="149"/>
      <c r="KR284" s="149"/>
      <c r="KS284" s="154"/>
      <c r="KT284" s="154"/>
      <c r="KU284" s="154"/>
      <c r="KV284" s="154"/>
      <c r="KW284" s="151"/>
      <c r="KX284" s="149"/>
      <c r="KY284" s="149"/>
      <c r="KZ284" s="149"/>
      <c r="LA284" s="149"/>
      <c r="LB284" s="149"/>
      <c r="LC284" s="154"/>
      <c r="LD284" s="151"/>
      <c r="LE284" s="152"/>
      <c r="LF284" s="157"/>
      <c r="LG284" s="158"/>
      <c r="LH284" s="151"/>
      <c r="LI284" s="149"/>
      <c r="LJ284" s="147"/>
      <c r="LK284" s="147"/>
      <c r="LL284" s="147"/>
      <c r="LM284" s="159"/>
      <c r="LN284" s="153"/>
      <c r="LO284" s="149"/>
      <c r="LP284" s="149"/>
      <c r="LQ284" s="149"/>
      <c r="LR284" s="154"/>
      <c r="LS284" s="151"/>
      <c r="LT284" s="149"/>
      <c r="LU284" s="149"/>
      <c r="LV284" s="149"/>
      <c r="LW284" s="149"/>
      <c r="LX284" s="149"/>
      <c r="LY284" s="149"/>
      <c r="LZ284" s="149"/>
      <c r="MA284" s="155"/>
      <c r="MB284" s="153"/>
      <c r="MC284" s="149"/>
      <c r="MD284" s="149"/>
      <c r="ME284" s="149"/>
      <c r="MF284" s="149"/>
      <c r="MG284" s="149"/>
      <c r="MH284" s="149"/>
      <c r="MI284" s="149"/>
      <c r="MJ284" s="149"/>
      <c r="MK284" s="149"/>
      <c r="ML284" s="149"/>
      <c r="MM284" s="149"/>
      <c r="MN284" s="156"/>
      <c r="MO284" s="156"/>
      <c r="MP284" s="154"/>
      <c r="MQ284" s="151"/>
      <c r="MR284" s="149"/>
      <c r="MS284" s="149"/>
      <c r="MT284" s="149"/>
      <c r="MU284" s="149"/>
      <c r="MV284" s="156"/>
      <c r="MW284" s="149"/>
      <c r="MX284" s="149"/>
      <c r="MY284" s="149"/>
      <c r="MZ284" s="149"/>
      <c r="NA284" s="149"/>
      <c r="NB284" s="149"/>
      <c r="NC284" s="149"/>
      <c r="ND284" s="154"/>
      <c r="NE284" s="154"/>
      <c r="NF284" s="154"/>
      <c r="NG284" s="154"/>
      <c r="NH284" s="151"/>
      <c r="NI284" s="149">
        <v>0.05</v>
      </c>
      <c r="NJ284" s="149"/>
      <c r="NK284" s="149"/>
      <c r="NL284" s="149"/>
      <c r="NM284" s="149"/>
      <c r="NN284" s="94"/>
      <c r="NO284" s="151"/>
      <c r="NP284" s="160"/>
      <c r="NQ284" s="145" t="s">
        <v>1201</v>
      </c>
      <c r="NR284" s="199" t="s">
        <v>1206</v>
      </c>
      <c r="NS284" s="145"/>
      <c r="NT284" s="145" t="s">
        <v>917</v>
      </c>
      <c r="NU284" s="145"/>
      <c r="NV284" s="171"/>
      <c r="NW284" s="102" t="s">
        <v>882</v>
      </c>
      <c r="NX284" s="165"/>
      <c r="NY284" s="177" t="s">
        <v>2122</v>
      </c>
      <c r="NZ284" s="165"/>
      <c r="OA284" s="178"/>
      <c r="OB284" s="178"/>
      <c r="OC284" s="178"/>
      <c r="OD284" s="108">
        <f t="shared" si="564"/>
        <v>72</v>
      </c>
      <c r="OE284" s="109">
        <v>5</v>
      </c>
      <c r="OF284" s="110">
        <f>IF(ISERROR(ROUND(MAX(EI284/1,EJ284/EE284,EK284/EF284,EL284/EG284,EM284/EH284),0)),"0",ROUND(MAX(EI284/1,EJ284/EE284,EK284/EF284,EL284/EG284,EM284/EH284),0))</f>
        <v>300</v>
      </c>
      <c r="OG284" s="109">
        <v>3</v>
      </c>
      <c r="OH284" s="111">
        <f>ROUND(AVERAGEIF($ES$9:$ES$497,$ES284,EV$9:EV$497),0)</f>
        <v>70</v>
      </c>
      <c r="OI284" s="112">
        <f>ROUND(AVERAGEIF($ES$9:$ES$497,$ES284,EW$9:EW$497),0)</f>
        <v>29</v>
      </c>
      <c r="OJ284" s="112">
        <f>ROUND(AVERAGEIF($ES$9:$ES$497,$ES284,EX$9:EX$497),0)</f>
        <v>62</v>
      </c>
      <c r="OK284" s="112">
        <f>ROUND(AVERAGEIF($ES$9:$ES$497,$ES284,EY$9:EY$497),0)</f>
        <v>34</v>
      </c>
      <c r="OL284" s="112">
        <f>ROUND(AVERAGEIF($ES$9:$ES$497,$ES284,EZ$9:EZ$497),0)</f>
        <v>10</v>
      </c>
      <c r="OM284" s="112">
        <f>ROUND(AVERAGEIF($ES$9:$ES$497,$ES284,FA$9:FA$497),0)</f>
        <v>10</v>
      </c>
      <c r="ON284" s="112">
        <f>ROUND(AVERAGEIF($ES$9:$ES$497,$ES284,FB$9:FB$497),0)</f>
        <v>53</v>
      </c>
      <c r="OO284" s="112">
        <f>ROUND(AVERAGEIF($ES$9:$ES$497,$ES284,FC$9:FC$497),0)</f>
        <v>56</v>
      </c>
      <c r="OP284" s="112">
        <f>ROUND(AVERAGEIF($ES$9:$ES$497,$ES284,FD$9:FD$497),0)</f>
        <v>72</v>
      </c>
      <c r="OQ284" s="113">
        <f>ROUND(AVERAGEIF($ES$9:$ES$497,$ES284,FE$9:FE$497),0)</f>
        <v>118</v>
      </c>
      <c r="OR284" s="114">
        <f>ROUND(EV284/MAX(EV$9:EV$497)*100,0)</f>
        <v>49</v>
      </c>
      <c r="OS284" s="115">
        <f>ROUND(EW284/MAX(EW$9:EW$497)*100,0)</f>
        <v>30</v>
      </c>
      <c r="OT284" s="115">
        <f>ROUND(EX284/MAX(EX$9:EX$497)*100,0)</f>
        <v>69</v>
      </c>
      <c r="OU284" s="115">
        <f>ROUND(EY284/MAX(EY$9:EY$497)*100,0)</f>
        <v>34</v>
      </c>
      <c r="OV284" s="115">
        <f>ROUND(EZ284/MAX(EZ$9:EZ$497)*100,0)</f>
        <v>10</v>
      </c>
      <c r="OW284" s="115">
        <f>ROUND(FA284/MAX(FA$9:FA$497)*100,0)</f>
        <v>12</v>
      </c>
      <c r="OX284" s="115">
        <f>ROUND(FB284/MAX(FB$9:FB$497)*100,0)</f>
        <v>54</v>
      </c>
      <c r="OY284" s="116">
        <f>ROUND(FC284/MAX(FC$9:FC$497)*100,0)</f>
        <v>43</v>
      </c>
      <c r="OZ284" s="115">
        <f>ROUND(FD284/MAX(FD$9:FD$497)*100,0)</f>
        <v>65</v>
      </c>
      <c r="PA284" s="117">
        <f>ROUND(FE284/MAX(FE$9:FE$497)*100,0)</f>
        <v>60</v>
      </c>
      <c r="PB284" s="118">
        <f t="shared" si="566"/>
        <v>550</v>
      </c>
      <c r="PC284" s="115">
        <f t="shared" si="567"/>
        <v>373</v>
      </c>
      <c r="PD284" s="115">
        <f t="shared" si="568"/>
        <v>580</v>
      </c>
      <c r="PE284" s="115">
        <f t="shared" si="569"/>
        <v>636</v>
      </c>
      <c r="PF284" s="115">
        <f t="shared" si="570"/>
        <v>387</v>
      </c>
      <c r="PG284" s="119">
        <f t="shared" si="571"/>
        <v>316</v>
      </c>
      <c r="PH284" s="118">
        <f>ROUND(PB284/MAX(PB$9:PB$497)*100,0)</f>
        <v>66</v>
      </c>
      <c r="PI284" s="115">
        <f>ROUND(PC284/MAX(PC$9:PC$497)*100,0)</f>
        <v>45</v>
      </c>
      <c r="PJ284" s="115">
        <f>ROUND(PD284/MAX(PD$9:PD$497)*100,0)</f>
        <v>62</v>
      </c>
      <c r="PK284" s="115">
        <f>ROUND(PE284/MAX(PE$9:PE$497)*100,0)</f>
        <v>63</v>
      </c>
      <c r="PL284" s="115">
        <f>ROUND(PF284/MAX(PF$9:PF$497)*100,0)</f>
        <v>55</v>
      </c>
      <c r="PM284" s="119">
        <f>ROUND(PG284/MAX(PG$9:PG$497)*100,0)</f>
        <v>46</v>
      </c>
      <c r="PN284" s="118">
        <f>RANK(PH284,PH$9:PH$497,0)</f>
        <v>71</v>
      </c>
      <c r="PO284" s="115">
        <f>RANK(PI284,PI$9:PI$497,0)</f>
        <v>171</v>
      </c>
      <c r="PP284" s="115">
        <f>RANK(PJ284,PJ$9:PJ$497,0)</f>
        <v>116</v>
      </c>
      <c r="PQ284" s="115">
        <f>RANK(PK284,PK$9:PK$497,0)</f>
        <v>80</v>
      </c>
      <c r="PR284" s="115">
        <f>RANK(PL284,PL$9:PL$497,0)</f>
        <v>172</v>
      </c>
      <c r="PS284" s="119">
        <f>RANK(PM284,PM$9:PM$497,0)</f>
        <v>186</v>
      </c>
      <c r="PT284" s="120">
        <f>ROUND(FZ284/MAX(FZ$9:FZ$497)*100,0)</f>
        <v>46</v>
      </c>
      <c r="PU284" s="115">
        <f>ROUND(GA284/MAX(GA$9:GA$497)*100,0)</f>
        <v>20</v>
      </c>
      <c r="PV284" s="115">
        <f>ROUND(GB284/MAX(GB$9:GB$497)*100,0)</f>
        <v>58</v>
      </c>
      <c r="PW284" s="115">
        <f>ROUND(GC284/MAX(GC$9:GC$497)*100,0)</f>
        <v>38</v>
      </c>
      <c r="PX284" s="115">
        <f>ROUND(GD284/MAX(GD$9:GD$497)*100,0)</f>
        <v>7</v>
      </c>
      <c r="PY284" s="115">
        <f>ROUND(GE284/MAX(GE$9:GE$497)*100,0)</f>
        <v>7</v>
      </c>
      <c r="PZ284" s="115">
        <f>ROUND(GF284/MAX(GF$9:GF$497)*100,0)</f>
        <v>32</v>
      </c>
      <c r="QA284" s="116">
        <f>ROUND(GG284/MAX(GG$9:GG$497)*100,0)</f>
        <v>33</v>
      </c>
      <c r="QB284" s="115">
        <f>ROUND(GH284/MAX(GH$9:GH$497)*100,0)</f>
        <v>40</v>
      </c>
      <c r="QC284" s="121">
        <f>ROUND(GI284/MAX(GI$9:GI$497)*100,0)</f>
        <v>44</v>
      </c>
      <c r="QD284" s="120">
        <f>ROUND(AVERAGEIF($ES$9:$ES$497,$ES284,PT$9:PT$497),0)</f>
        <v>52</v>
      </c>
      <c r="QE284" s="120">
        <f>ROUND(AVERAGEIF($ES$9:$ES$497,$ES284,PU$9:PU$497),0)</f>
        <v>21</v>
      </c>
      <c r="QF284" s="120">
        <f>ROUND(AVERAGEIF($ES$9:$ES$497,$ES284,PV$9:PV$497),0)</f>
        <v>60</v>
      </c>
      <c r="QG284" s="120">
        <f>ROUND(AVERAGEIF($ES$9:$ES$497,$ES284,PW$9:PW$497),0)</f>
        <v>35</v>
      </c>
      <c r="QH284" s="120">
        <f>ROUND(AVERAGEIF($ES$9:$ES$497,$ES284,PX$9:PX$497),0)</f>
        <v>8</v>
      </c>
      <c r="QI284" s="120">
        <f>ROUND(AVERAGEIF($ES$9:$ES$497,$ES284,PY$9:PY$497),0)</f>
        <v>9</v>
      </c>
      <c r="QJ284" s="120">
        <f>ROUND(AVERAGEIF($ES$9:$ES$497,$ES284,PZ$9:PZ$497),0)</f>
        <v>35</v>
      </c>
      <c r="QK284" s="120">
        <f>ROUND(AVERAGEIF($ES$9:$ES$497,$ES284,QA$9:QA$497),0)</f>
        <v>46</v>
      </c>
      <c r="QL284" s="120">
        <f>ROUND(AVERAGEIF($ES$9:$ES$497,$ES284,QB$9:QB$497),0)</f>
        <v>43</v>
      </c>
      <c r="QM284" s="120">
        <f>ROUND(AVERAGEIF($ES$9:$ES$497,$ES284,QC$9:QC$497),0)</f>
        <v>53</v>
      </c>
      <c r="QN284" s="114">
        <f t="shared" si="572"/>
        <v>499</v>
      </c>
      <c r="QO284" s="115">
        <f t="shared" si="573"/>
        <v>295</v>
      </c>
      <c r="QP284" s="115">
        <f t="shared" si="574"/>
        <v>527</v>
      </c>
      <c r="QQ284" s="115">
        <f t="shared" si="575"/>
        <v>598</v>
      </c>
      <c r="QR284" s="115">
        <f t="shared" si="576"/>
        <v>422</v>
      </c>
      <c r="QS284" s="119">
        <f t="shared" si="577"/>
        <v>268</v>
      </c>
      <c r="QT284" s="114">
        <f>ROUND((QN284-MIN(QN$9:QN$497))/(MAX(QN$9:QN$497)-MIN(QN$9:QN$497))*100,0)</f>
        <v>42</v>
      </c>
      <c r="QU284" s="115">
        <f>ROUND((QO284-MIN(QO$9:QO$497))/(MAX(QO$9:QO$497)-MIN(QO$9:QO$497))*100,0)</f>
        <v>12</v>
      </c>
      <c r="QV284" s="115">
        <f>ROUND((QP284-MIN(QP$9:QP$497))/(MAX(QP$9:QP$497)-MIN(QP$9:QP$497))*100,0)</f>
        <v>25</v>
      </c>
      <c r="QW284" s="115">
        <f>ROUND((QQ284-MIN(QQ$9:QQ$497))/(MAX(QQ$9:QQ$497)-MIN(QQ$9:QQ$497))*100,0)</f>
        <v>39</v>
      </c>
      <c r="QX284" s="115">
        <f>ROUND((QR284-MIN(QR$9:QR$497))/(MAX(QR$9:QR$497)-MIN(QR$9:QR$497))*100,0)</f>
        <v>31</v>
      </c>
      <c r="QY284" s="115">
        <f>ROUND((QS284-MIN(QS$9:QS$497))/(MAX(QS$9:QS$497)-MIN(QS$9:QS$497))*100,0)</f>
        <v>19</v>
      </c>
      <c r="QZ284" s="114">
        <f>RANK(QN284,QN$9:QN$497,0)</f>
        <v>167</v>
      </c>
      <c r="RA284" s="115">
        <f>RANK(QO284,QO$9:QO$497,0)</f>
        <v>384</v>
      </c>
      <c r="RB284" s="115">
        <f>RANK(QP284,QP$9:QP$497,0)</f>
        <v>271</v>
      </c>
      <c r="RC284" s="115">
        <f>RANK(QQ284,QQ$9:QQ$497,0)</f>
        <v>178</v>
      </c>
      <c r="RD284" s="115">
        <f>RANK(QR284,QR$9:QR$497,0)</f>
        <v>357</v>
      </c>
      <c r="RE284" s="115">
        <f>RANK(QS284,QS$9:QS$497,0)</f>
        <v>379</v>
      </c>
      <c r="RF284" s="122"/>
      <c r="RG284" s="115">
        <f>($RH$3*(IH284+IJ284)*100*100/MAX(EX$9:EX$497)*$RO$3) +($RH$3*(II284+IJ284)*100*100/MAX(EX$9:EX$497)*$RO$4) + ($RH$3*IK284*100*100/MAX(EX$9:EX$497)*0.098)</f>
        <v>18.754166666666666</v>
      </c>
      <c r="RH284" s="115">
        <f>($RH$4*IL284*100*100/MAX(EZ$9:EZ$497))*$RQ$3</f>
        <v>0</v>
      </c>
      <c r="RI284" s="115">
        <f>($RH$3*IM284*100*100/MAX(EY$9:EY$497))*$RQ$4</f>
        <v>0</v>
      </c>
      <c r="RJ284" s="115">
        <f>($RH$3*IN284*100*100/MAX(EX$9:EX$497))</f>
        <v>0</v>
      </c>
      <c r="RK284" s="115">
        <f>($RH$4*IO284*100*100/MAX(EZ$9:EZ$497))*$RQ$3</f>
        <v>0</v>
      </c>
      <c r="RL284" s="115">
        <f>(($RL$4*IP284*100*((100/MAX(EX$9:EX$497)+100/MAX(EZ$9:EZ$497))/2))+($RL$4*IQ284*100*((100/MAX(EX$9:EX$497)+100/MAX(EZ$9:EZ$497))/2))+($RL$4*IR284*100*((100/MAX(EX$9:EX$497)+100/MAX(EZ$9:EZ$497))/2))+($RL$4*IS284*100*((100/MAX(EX$9:EX$497)+100/MAX(EZ$9:EZ$497))/2))+($RL$4*IT284*100*((100/MAX(EX$9:EX$497)+100/MAX(EZ$9:EZ$497))/2))+($RL$4*IU284*100*((100/MAX(EX$9:EX$497)+100/MAX(EZ$9:EZ$497))/2))+($RL$4*IV284*100*((100/MAX(EX$9:EX$497)+100/MAX(EZ$9:EZ$497))/2))+($RL$4*IW284*100*((100/MAX(EX$9:EX$497)+100/MAX(EZ$9:EZ$497))/2)))*$RS$3</f>
        <v>0</v>
      </c>
      <c r="RM284" s="115">
        <f>(($RH$3*IX284*100*100/MAX(EX$9:EX$497))+($RH$3*IY284*100*100/MAX(EX$9:EX$497))+($RH$3*IZ284*100*100/MAX(EX$9:EX$497))+($RH$3*JA284*100*100/MAX(EX$9:EX$497))+($RH$3*JB284*100*100/MAX(EX$9:EX$497))+($RH$3*JC284*100*100/MAX(EX$9:EX$497))+($RH$3*JD284*100*100/MAX(EX$9:EX$497))+($RH$3*JE284*100*100/MAX(EX$9:EX$497)))*$RS$4</f>
        <v>0</v>
      </c>
      <c r="RN284" s="115">
        <f>(($RH$4*JF284*100*100/MAX(EZ$9:EZ$497)) + ($RH$4*JG284*100*100/MAX(EZ$9:EZ$497)) + ($RH$4*JH284*100*100/MAX(EZ$9:EZ$497)) + ($RH$4*JI284*100*100/MAX(EZ$9:EZ$497)) + ($RH$4*JJ284*100*100/MAX(EZ$9:EZ$497)) + ($RH$4*JK284*100*100/MAX(EZ$9:EZ$497)) + ($RH$4*JL284*100*100/MAX(EZ$9:EZ$497)) + ($RH$4*JM284*100*100/MAX(EZ$9:EZ$497)))*$RU$3</f>
        <v>0</v>
      </c>
      <c r="RO284" s="115">
        <f>(($RL$4*JN284*100*((100/MAX(EX$9:EX$497)+100/MAX(EZ$9:EZ$497))/2))+($RL$4*JO284*100*((100/MAX(EX$9:EX$497)+100/MAX(EZ$9:EZ$497))/2))+($RL$4*JP284*100*((100/MAX(EX$9:EX$497)+100/MAX(EZ$9:EZ$497))/2))+($RL$4*JQ284*100*((100/MAX(EX$9:EX$497)+100/MAX(EZ$9:EZ$497))/2))+($RL$4*JR284*100*((100/MAX(EX$9:EX$497)+100/MAX(EZ$9:EZ$497))/2))+($RL$4*JS284*100*((100/MAX(EX$9:EX$497)+100/MAX(EZ$9:EZ$497))/2))+($RL$4*JT284*100*((100/MAX(EX$9:EX$497)+100/MAX(EZ$9:EZ$497))/2))+($RL$4*JU284*100*((100/MAX(EX$9:EX$497)+100/MAX(EZ$9:EZ$497))/2))+($RL$4*JV284*100*((100/MAX(EX$9:EX$497)+100/MAX(EZ$9:EZ$497))/2))+($RL$4*JW284*100*((100/MAX(EX$9:EX$497)+100/MAX(EZ$9:EZ$497))/2))+($RL$4*JX284*100*((100/MAX(EX$9:EX$497)+100/MAX(EZ$9:EZ$497))/2))+($RL$4*JY284*100*((100/MAX(EX$9:EX$497)+100/MAX(EZ$9:EZ$497))/2))+($RL$4*JZ284*100*((100/MAX(EX$9:EX$497)+100/MAX(EZ$9:EZ$497))/2)))*$RW$3/2</f>
        <v>0</v>
      </c>
      <c r="RP284" s="119">
        <f>($RJ$3*KA284*100*100/MAX(FA$9:FA$497)) + ($RJ$3*KB284*100*100/MAX(FA$9:FA$497)/2) + ($RJ$3*KC284*100*100/MAX(FA$9:FA$497)/2) + ($RJ$3*KD284*100*100/MAX(FA$9:FA$497)/4) + ($RJ$3*KE284*100*100/MAX(FA$9:FA$497)/4)</f>
        <v>0</v>
      </c>
      <c r="RQ284" s="118">
        <f>($RL$4*KF284*100*((100/MAX(EX$9:EX$497)+100/MAX(EZ$9:EZ$497)))) * ($RO$3/2) + (($RL$4*KG284*100*((100/MAX(EX$9:EX$497)+100/MAX(EZ$9:EZ$497))))+($RL$4*KH284*100*((100/MAX(EX$9:EX$497)+100/MAX(EZ$9:EZ$497))))+($RL$4*KI284*100*((100/MAX(EX$9:EX$497)+100/MAX(EZ$9:EZ$497))))+($RL$4*KJ284*100*((100/MAX(EX$9:EX$497)+100/MAX(EZ$9:EZ$497))))+($RL$4*KK284*100*((100/MAX(EX$9:EX$497)+100/MAX(EZ$9:EZ$497))))+($RL$4*KL284*100*((100/MAX(EX$9:EX$497)+100/MAX(EZ$9:EZ$497))))+($RL$4*KM284*100*((100/MAX(EX$9:EX$497)+100/MAX(EZ$9:EZ$497))))+($RL$4*KN284*100*((100/MAX(EX$9:EX$497)+100/MAX(EZ$9:EZ$497))))+($RL$4*KO284*100*((100/MAX(EX$9:EX$497)+100/MAX(EZ$9:EZ$497))))+($RL$4*KP284*100*((100/MAX(EX$9:EX$497)+100/MAX(EZ$9:EZ$497))))+($RL$4*KQ284*100*((100/MAX(EX$9:EX$497)+100/MAX(EZ$9:EZ$497))))+($RL$4*KR284*100*((100/MAX(EX$9:EX$497)+100/MAX(EZ$9:EZ$497))))+($RL$4*KS284*100*((100/MAX(EX$9:EX$497)+100/MAX(EZ$9:EZ$497))))+($RL$4*KV284*100*((100/MAX(EX$9:EX$497)+100/MAX(EZ$9:EZ$497))))) * (($RO$3+$RO$4)/6)</f>
        <v>0</v>
      </c>
      <c r="RR284" s="115">
        <f>(($RL$4*KW284*100*((100/MAX(EX$9:EX$497)+100/MAX(EZ$9:EZ$497))))) * ($RO$3/2) + (($RL$4*KX284*100*((100/MAX(EX$9:EX$497)+100/MAX(EZ$9:EZ$497))))+($RL$4*KY284*100*((100/MAX(EX$9:EX$497)+100/MAX(EZ$9:EZ$497))))+($RL$4*KZ284*100*((100/MAX(EX$9:EX$497)+100/MAX(EZ$9:EZ$497))))+($RL$4*LA284*100*((100/MAX(EX$9:EX$497)+100/MAX(EZ$9:EZ$497))))+($RL$4*LB284*100*((100/MAX(EX$9:EX$497)+100/MAX(EZ$9:EZ$497))))+($RL$4*LC284*100*((100/MAX(EX$9:EX$497)+100/MAX(EZ$9:EZ$497))))) * (($RO$3+$RO$4)/6)</f>
        <v>0</v>
      </c>
      <c r="RS284" s="119">
        <f>(($RL$4*LD284*100*((100/MAX(EX$9:EX$497)+100/MAX(EZ$9:EZ$497))))+($RL$4*LE284*100*((100/MAX(EX$9:EX$497)+100/MAX(EZ$9:EZ$497))))) * (($RO$3+$RO$4)/6)</f>
        <v>0</v>
      </c>
      <c r="RT284" s="118">
        <f>($RJ$4*LH284*100*(100/MAX(EV$9:EV$497)))+($RJ$4*LI284*100*(100/MAX(EV$9:EV$497)))</f>
        <v>0</v>
      </c>
      <c r="RU284" s="119">
        <f>($RJ$4*LJ284*(100/MAX(EV$9:EV$497)))/2 + ($RL$3*LK284*(100/MAX(EW$9:EW$497))) + ($RJ$4*LL284*(100/MAX(EV$9:EV$497)))/4 + ($RL$3*LM284*(100/MAX(EW$9:EW$497)))</f>
        <v>0</v>
      </c>
      <c r="RV284" s="118">
        <f>($RJ$4*LN284*100*100/MAX(EV$9:EV$497)/2)+($RJ$4*LO284*100*100/MAX(EV$9:EV$497)/2)+($RJ$4*LP284*100*100/MAX(EV$9:EV$497))+($RJ$4*LQ284*100*100/MAX(EV$9:EV$497))+($RJ$4*LR284*100*100/MAX(EV$9:EV$497))</f>
        <v>0</v>
      </c>
      <c r="RW284" s="115">
        <f>($RJ$4*LS284*100*100/MAX(EV$9:EV$497)) + (($RJ$4*LT284*100*100/MAX(EV$9:EV$497))+($RJ$4*LU284*100*100/MAX(EV$9:EV$497))+($RJ$4*LV284*100*100/MAX(EV$9:EV$497))+($RJ$4*LW284*100*100/MAX(EV$9:EV$497))+($RJ$4*LX284*100*100/MAX(EV$9:EV$497))+($RJ$4*LY284*100*100/MAX(EV$9:EV$497))+($RJ$4*LZ284*100*100/MAX(EV$9:EV$497))+($RJ$4*MA284*100*100/MAX(EV$9:EV$497)))/2</f>
        <v>0</v>
      </c>
      <c r="RX284" s="119">
        <f>($RJ$4*MB284*100*100/MAX(EV$9:EV$497))+($RJ$4*MC284*100*100/MAX(EV$9:EV$497))+($RJ$4*MD284*100*100/MAX(EV$9:EV$497))+($RJ$4*ME284*100*100/MAX(EV$9:EV$497))+($RJ$4*MF284*100*100/MAX(EV$9:EV$497))+($RJ$4*MG284*100*100/MAX(EV$9:EV$497))+($RJ$4*MH284*100*100/MAX(EV$9:EV$497))+($RJ$4*MI284*100*100/MAX(EV$9:EV$497))+($RJ$4*MJ284*100*100/MAX(EV$9:EV$497))+($RJ$4*MK284*100*100/MAX(EV$9:EV$497))+($RJ$4*ML284*100*100/MAX(EV$9:EV$497))+($RJ$4*MM284*100*100/MAX(EV$9:EV$497))+($RJ$4*MN284*100*100/MAX(EV$9:EV$497))</f>
        <v>0</v>
      </c>
      <c r="RY284" s="118">
        <f>($RJ$4*MQ284*100*100/MAX(EV$9:EV$497))/2 + (($RJ$4*MR284*100*100/MAX(EV$9:EV$497))+($RJ$4*MS284*100*100/MAX(EV$9:EV$497))+($RJ$4*MT284*100*100/MAX(EV$9:EV$497))+($RJ$4*MU284*100*100/MAX(EV$9:EV$497))+($RJ$4*MV284*100*100/MAX(EV$9:EV$497))+($RJ$4*MW284*100*100/MAX(EV$9:EV$497))+($RJ$4*MX284*100*100/MAX(EV$9:EV$497))+($RJ$4*MY284*100*100/MAX(EV$9:EV$497))+($RJ$4*MZ284*100*100/MAX(EV$9:EV$497))+($RJ$4*NA284*100*100/MAX(EV$9:EV$497))+($RJ$4*NB284*100*100/MAX(EV$9:EV$497))+($RJ$4*NC284*100*100/MAX(EV$9:EV$497))+($RJ$4*ND284*100*100/MAX(EV$9:EV$497))+($RJ$4*NG284*100*100/MAX(EV$9:EV$497)))/4</f>
        <v>0</v>
      </c>
      <c r="RZ284" s="115">
        <f>($RJ$4*NH284*100*100/MAX(EV$9:EV$497))/2 + (($RJ$4*NI284*100*100/MAX(EV$9:EV$497))+($RJ$4*NJ284*100*100/MAX(EV$9:EV$497))+($RJ$4*NK284*100*100/MAX(EV$9:EV$497))+($RJ$4*NL284*100*100/MAX(EV$9:EV$497))+($RJ$4*NM284*100*100/MAX(EV$9:EV$497))+($RJ$4*NN284*100*100/MAX(EV$9:EV$497)))/4</f>
        <v>2.106741573033708</v>
      </c>
      <c r="SA284" s="117">
        <f>(($RJ$4*NO284*100*100/MAX(EV$9:EV$497))+($RJ$4*NP284*100*100/MAX(EV$9:EV$497)))/4</f>
        <v>0</v>
      </c>
      <c r="SB284" s="118">
        <f t="shared" si="578"/>
        <v>20.860908239700375</v>
      </c>
      <c r="SC284" s="115">
        <f t="shared" si="579"/>
        <v>19.175514981273409</v>
      </c>
      <c r="SD284" s="115">
        <f t="shared" si="580"/>
        <v>0.526685393258427</v>
      </c>
      <c r="SE284" s="115">
        <f t="shared" si="581"/>
        <v>19.175514981273409</v>
      </c>
      <c r="SF284" s="115">
        <f t="shared" si="582"/>
        <v>0.526685393258427</v>
      </c>
      <c r="SG284" s="115">
        <f t="shared" si="583"/>
        <v>2.106741573033708</v>
      </c>
      <c r="SH284" s="115">
        <f>ROUND(SB284/MAX(SB$9:SB$497)*100,0)</f>
        <v>26</v>
      </c>
      <c r="SI284" s="115">
        <f>ROUND(SC284/MAX(SC$9:SC$497)*100,0)</f>
        <v>29</v>
      </c>
      <c r="SJ284" s="115">
        <f>ROUND(SD284/MAX(SD$9:SD$497)*100,0)</f>
        <v>1</v>
      </c>
      <c r="SK284" s="115">
        <f>ROUND(SE284/MAX(SE$9:SE$497)*100,0)</f>
        <v>15</v>
      </c>
      <c r="SL284" s="115">
        <f>ROUND(SF284/MAX(SF$9:SF$497)*100,0)</f>
        <v>1</v>
      </c>
      <c r="SM284" s="121">
        <f>ROUND(SG284/MAX(SG$9:SG$497)*100,0)</f>
        <v>2</v>
      </c>
      <c r="SN284" s="115">
        <f>ROUND(AVERAGEIF($ES$9:$ES$497,$ES284,SH$9:SH$497),0)</f>
        <v>26</v>
      </c>
      <c r="SO284" s="115">
        <f>ROUND(AVERAGEIF($ES$9:$ES$497,$ES284,SI$9:SI$497),0)</f>
        <v>26</v>
      </c>
      <c r="SP284" s="115">
        <f>ROUND(AVERAGEIF($ES$9:$ES$497,$ES284,SJ$9:SJ$497),0)</f>
        <v>3</v>
      </c>
      <c r="SQ284" s="115">
        <f>ROUND(AVERAGEIF($ES$9:$ES$497,$ES284,SK$9:SK$497),0)</f>
        <v>21</v>
      </c>
      <c r="SR284" s="115">
        <f>ROUND(AVERAGEIF($ES$9:$ES$497,$ES284,SL$9:SL$497),0)</f>
        <v>5</v>
      </c>
      <c r="SS284" s="121">
        <f>ROUND(AVERAGEIF($ES$9:$ES$497,$ES284,SM$9:SM$497),0)</f>
        <v>5</v>
      </c>
      <c r="ST284" s="114">
        <f>RANK(SB284,SB$9:SB$497,0)</f>
        <v>158</v>
      </c>
      <c r="SU284" s="115">
        <f>RANK(SC284,SC$9:SC$497,0)</f>
        <v>102</v>
      </c>
      <c r="SV284" s="115">
        <f>RANK(SD284,SD$9:SD$497,0)</f>
        <v>265</v>
      </c>
      <c r="SW284" s="115">
        <f>RANK(SE284,SE$9:SE$497,0)</f>
        <v>134</v>
      </c>
      <c r="SX284" s="115">
        <f>RANK(SF284,SF$9:SF$497,0)</f>
        <v>253</v>
      </c>
      <c r="SY284" s="115">
        <f>RANK(SG284,SG$9:SG$497,0)</f>
        <v>237</v>
      </c>
      <c r="SZ284" s="115">
        <f>COUNTIFS(SB$9:SB$497,"&gt;"&amp;SB284,$ES$9:$ES$497,$ES284)+1</f>
        <v>41</v>
      </c>
      <c r="TA284" s="115">
        <f>COUNTIFS(SC$9:SC$497,"&gt;"&amp;SC284,$ES$9:$ES$497,$ES284)+1</f>
        <v>36</v>
      </c>
      <c r="TB284" s="115">
        <f>COUNTIFS(SD$9:SD$497,"&gt;"&amp;SD284,$ES$9:$ES$497,$ES284)+1</f>
        <v>53</v>
      </c>
      <c r="TC284" s="115">
        <f>COUNTIFS(SE$9:SE$497,"&gt;"&amp;SE284,$ES$9:$ES$497,$ES284)+1</f>
        <v>41</v>
      </c>
      <c r="TD284" s="115">
        <f>COUNTIFS(SF$9:SF$497,"&gt;"&amp;SF284,$ES$9:$ES$497,$ES284)+1</f>
        <v>53</v>
      </c>
      <c r="TE284" s="117">
        <f>COUNTIFS(SG$9:SG$497,"&gt;"&amp;SG284,$ES$9:$ES$497,$ES284)+1</f>
        <v>43</v>
      </c>
      <c r="TF284" s="118">
        <f t="shared" si="584"/>
        <v>92</v>
      </c>
      <c r="TG284" s="115">
        <f t="shared" si="585"/>
        <v>95</v>
      </c>
      <c r="TH284" s="115">
        <f t="shared" si="586"/>
        <v>46</v>
      </c>
      <c r="TI284" s="115">
        <f t="shared" si="587"/>
        <v>77</v>
      </c>
      <c r="TJ284" s="115">
        <f t="shared" si="588"/>
        <v>64</v>
      </c>
      <c r="TK284" s="115">
        <f t="shared" si="589"/>
        <v>57</v>
      </c>
      <c r="TL284" s="117">
        <f t="shared" si="590"/>
        <v>48</v>
      </c>
      <c r="TM284" s="118">
        <f>ROUND(TF284/MAX(TF$9:TF$497)*100,0)</f>
        <v>51</v>
      </c>
      <c r="TN284" s="115">
        <f>ROUND(TG284/MAX(TG$9:TG$497)*100,0)</f>
        <v>52</v>
      </c>
      <c r="TO284" s="115">
        <f>ROUND(TH284/MAX(TH$9:TH$497)*100,0)</f>
        <v>25</v>
      </c>
      <c r="TP284" s="115">
        <f>ROUND(TI284/MAX(TI$9:TI$497)*100,0)</f>
        <v>43</v>
      </c>
      <c r="TQ284" s="115">
        <f>ROUND(TJ284/MAX(TJ$9:TJ$497)*100,0)</f>
        <v>32</v>
      </c>
      <c r="TR284" s="115">
        <f>ROUND(TK284/MAX(TK$9:TK$497)*100,0)</f>
        <v>29</v>
      </c>
      <c r="TS284" s="119">
        <f>ROUND(TL284/MAX(TL$9:TL$497)*100,0)</f>
        <v>24</v>
      </c>
      <c r="TT284" s="120">
        <f>RANK(TM284,TM$9:TM$497,0)</f>
        <v>151</v>
      </c>
      <c r="TU284" s="115">
        <f>RANK(TN284,TN$9:TN$497,0)</f>
        <v>90</v>
      </c>
      <c r="TV284" s="115">
        <f>RANK(TO284,TO$9:TO$497,0)</f>
        <v>204</v>
      </c>
      <c r="TW284" s="115">
        <f>RANK(TP284,TP$9:TP$497,0)</f>
        <v>118</v>
      </c>
      <c r="TX284" s="115">
        <f>RANK(TQ284,TQ$9:TQ$497,0)</f>
        <v>121</v>
      </c>
      <c r="TY284" s="115">
        <f>RANK(TR284,TR$9:TR$497,0)</f>
        <v>197</v>
      </c>
      <c r="TZ284" s="121">
        <f>RANK(TS284,TS$9:TS$497,0)</f>
        <v>215</v>
      </c>
      <c r="UA284" s="132"/>
      <c r="UB284" s="7" t="s">
        <v>1</v>
      </c>
    </row>
    <row r="285" spans="1:548" x14ac:dyDescent="0.15">
      <c r="A285" s="183">
        <v>277</v>
      </c>
      <c r="B285" s="200" t="s">
        <v>1206</v>
      </c>
      <c r="C285" s="143"/>
      <c r="D285" s="143"/>
      <c r="E285" s="161" t="s">
        <v>518</v>
      </c>
      <c r="F285" s="65">
        <v>104</v>
      </c>
      <c r="G285" s="65" t="s">
        <v>571</v>
      </c>
      <c r="H285" s="144"/>
      <c r="I285" s="66" t="s">
        <v>521</v>
      </c>
      <c r="J285" s="67" t="s">
        <v>521</v>
      </c>
      <c r="K285" s="67" t="s">
        <v>521</v>
      </c>
      <c r="L285" s="67" t="s">
        <v>521</v>
      </c>
      <c r="M285" s="67" t="s">
        <v>521</v>
      </c>
      <c r="N285" s="67" t="s">
        <v>521</v>
      </c>
      <c r="O285" s="67" t="s">
        <v>521</v>
      </c>
      <c r="P285" s="67" t="s">
        <v>521</v>
      </c>
      <c r="Q285" s="67" t="s">
        <v>521</v>
      </c>
      <c r="R285" s="68" t="s">
        <v>521</v>
      </c>
      <c r="S285" s="69" t="s">
        <v>521</v>
      </c>
      <c r="T285" s="67" t="s">
        <v>521</v>
      </c>
      <c r="U285" s="67" t="s">
        <v>521</v>
      </c>
      <c r="V285" s="67" t="s">
        <v>521</v>
      </c>
      <c r="W285" s="67" t="s">
        <v>521</v>
      </c>
      <c r="X285" s="67" t="s">
        <v>521</v>
      </c>
      <c r="Y285" s="67" t="s">
        <v>521</v>
      </c>
      <c r="Z285" s="67" t="s">
        <v>521</v>
      </c>
      <c r="AA285" s="67" t="s">
        <v>521</v>
      </c>
      <c r="AB285" s="68" t="s">
        <v>521</v>
      </c>
      <c r="AC285" s="69" t="s">
        <v>521</v>
      </c>
      <c r="AD285" s="67" t="s">
        <v>521</v>
      </c>
      <c r="AE285" s="67" t="s">
        <v>521</v>
      </c>
      <c r="AF285" s="67" t="s">
        <v>521</v>
      </c>
      <c r="AG285" s="67" t="s">
        <v>521</v>
      </c>
      <c r="AH285" s="67" t="s">
        <v>521</v>
      </c>
      <c r="AI285" s="67" t="s">
        <v>521</v>
      </c>
      <c r="AJ285" s="67" t="s">
        <v>521</v>
      </c>
      <c r="AK285" s="67" t="s">
        <v>521</v>
      </c>
      <c r="AL285" s="68" t="s">
        <v>521</v>
      </c>
      <c r="AM285" s="69" t="s">
        <v>521</v>
      </c>
      <c r="AN285" s="67" t="s">
        <v>521</v>
      </c>
      <c r="AO285" s="67" t="s">
        <v>521</v>
      </c>
      <c r="AP285" s="67" t="s">
        <v>521</v>
      </c>
      <c r="AQ285" s="67" t="s">
        <v>521</v>
      </c>
      <c r="AR285" s="67" t="s">
        <v>521</v>
      </c>
      <c r="AS285" s="67" t="s">
        <v>521</v>
      </c>
      <c r="AT285" s="67" t="s">
        <v>521</v>
      </c>
      <c r="AU285" s="67" t="s">
        <v>521</v>
      </c>
      <c r="AV285" s="68" t="s">
        <v>521</v>
      </c>
      <c r="AW285" s="69" t="s">
        <v>521</v>
      </c>
      <c r="AX285" s="67" t="s">
        <v>521</v>
      </c>
      <c r="AY285" s="67" t="s">
        <v>521</v>
      </c>
      <c r="AZ285" s="67" t="s">
        <v>521</v>
      </c>
      <c r="BA285" s="67" t="s">
        <v>521</v>
      </c>
      <c r="BB285" s="67" t="s">
        <v>521</v>
      </c>
      <c r="BC285" s="67" t="s">
        <v>521</v>
      </c>
      <c r="BD285" s="67" t="s">
        <v>521</v>
      </c>
      <c r="BE285" s="67" t="s">
        <v>521</v>
      </c>
      <c r="BF285" s="68" t="s">
        <v>521</v>
      </c>
      <c r="BG285" s="69" t="s">
        <v>521</v>
      </c>
      <c r="BH285" s="67" t="s">
        <v>521</v>
      </c>
      <c r="BI285" s="67" t="s">
        <v>521</v>
      </c>
      <c r="BJ285" s="67" t="s">
        <v>521</v>
      </c>
      <c r="BK285" s="67" t="s">
        <v>521</v>
      </c>
      <c r="BL285" s="67" t="s">
        <v>521</v>
      </c>
      <c r="BM285" s="67" t="s">
        <v>521</v>
      </c>
      <c r="BN285" s="67" t="s">
        <v>521</v>
      </c>
      <c r="BO285" s="67" t="s">
        <v>521</v>
      </c>
      <c r="BP285" s="68" t="s">
        <v>521</v>
      </c>
      <c r="BQ285" s="70" t="s">
        <v>521</v>
      </c>
      <c r="BR285" s="67" t="s">
        <v>521</v>
      </c>
      <c r="BS285" s="67" t="s">
        <v>521</v>
      </c>
      <c r="BT285" s="67" t="s">
        <v>521</v>
      </c>
      <c r="BU285" s="67" t="s">
        <v>521</v>
      </c>
      <c r="BV285" s="67" t="s">
        <v>521</v>
      </c>
      <c r="BW285" s="67" t="s">
        <v>521</v>
      </c>
      <c r="BX285" s="67" t="s">
        <v>521</v>
      </c>
      <c r="BY285" s="67" t="s">
        <v>521</v>
      </c>
      <c r="BZ285" s="68" t="s">
        <v>521</v>
      </c>
      <c r="CA285" s="69" t="s">
        <v>521</v>
      </c>
      <c r="CB285" s="67" t="s">
        <v>521</v>
      </c>
      <c r="CC285" s="67" t="s">
        <v>521</v>
      </c>
      <c r="CD285" s="67" t="s">
        <v>521</v>
      </c>
      <c r="CE285" s="67" t="s">
        <v>521</v>
      </c>
      <c r="CF285" s="67" t="s">
        <v>521</v>
      </c>
      <c r="CG285" s="67" t="s">
        <v>521</v>
      </c>
      <c r="CH285" s="67" t="s">
        <v>521</v>
      </c>
      <c r="CI285" s="67" t="s">
        <v>521</v>
      </c>
      <c r="CJ285" s="68" t="s">
        <v>521</v>
      </c>
      <c r="CK285" s="69" t="s">
        <v>521</v>
      </c>
      <c r="CL285" s="67" t="s">
        <v>521</v>
      </c>
      <c r="CM285" s="67" t="s">
        <v>521</v>
      </c>
      <c r="CN285" s="67" t="s">
        <v>521</v>
      </c>
      <c r="CO285" s="67" t="s">
        <v>520</v>
      </c>
      <c r="CP285" s="67" t="s">
        <v>520</v>
      </c>
      <c r="CQ285" s="67" t="s">
        <v>520</v>
      </c>
      <c r="CR285" s="67" t="s">
        <v>520</v>
      </c>
      <c r="CS285" s="67" t="s">
        <v>520</v>
      </c>
      <c r="CT285" s="68" t="s">
        <v>520</v>
      </c>
      <c r="CU285" s="69" t="s">
        <v>520</v>
      </c>
      <c r="CV285" s="67" t="s">
        <v>520</v>
      </c>
      <c r="CW285" s="67" t="s">
        <v>520</v>
      </c>
      <c r="CX285" s="67" t="s">
        <v>520</v>
      </c>
      <c r="CY285" s="67" t="s">
        <v>521</v>
      </c>
      <c r="CZ285" s="67" t="s">
        <v>521</v>
      </c>
      <c r="DA285" s="67" t="s">
        <v>521</v>
      </c>
      <c r="DB285" s="67" t="s">
        <v>521</v>
      </c>
      <c r="DC285" s="67" t="s">
        <v>521</v>
      </c>
      <c r="DD285" s="68" t="s">
        <v>521</v>
      </c>
      <c r="DE285" s="69" t="s">
        <v>521</v>
      </c>
      <c r="DF285" s="71" t="s">
        <v>521</v>
      </c>
      <c r="DG285" s="67" t="s">
        <v>521</v>
      </c>
      <c r="DH285" s="67" t="s">
        <v>521</v>
      </c>
      <c r="DI285" s="67" t="s">
        <v>521</v>
      </c>
      <c r="DJ285" s="67" t="s">
        <v>521</v>
      </c>
      <c r="DK285" s="67" t="s">
        <v>521</v>
      </c>
      <c r="DL285" s="67" t="s">
        <v>521</v>
      </c>
      <c r="DM285" s="67" t="s">
        <v>521</v>
      </c>
      <c r="DN285" s="68" t="s">
        <v>521</v>
      </c>
      <c r="DO285" s="70" t="s">
        <v>521</v>
      </c>
      <c r="DP285" s="71" t="s">
        <v>521</v>
      </c>
      <c r="DQ285" s="67" t="s">
        <v>521</v>
      </c>
      <c r="DR285" s="67" t="s">
        <v>521</v>
      </c>
      <c r="DS285" s="67" t="s">
        <v>521</v>
      </c>
      <c r="DT285" s="67" t="s">
        <v>521</v>
      </c>
      <c r="DU285" s="67" t="s">
        <v>521</v>
      </c>
      <c r="DV285" s="67" t="s">
        <v>521</v>
      </c>
      <c r="DW285" s="67" t="s">
        <v>521</v>
      </c>
      <c r="DX285" s="72" t="s">
        <v>521</v>
      </c>
      <c r="DY285" s="73" t="s">
        <v>522</v>
      </c>
      <c r="DZ285" s="74">
        <v>2</v>
      </c>
      <c r="EA285" s="74">
        <v>3</v>
      </c>
      <c r="EB285" s="74">
        <v>3</v>
      </c>
      <c r="EC285" s="75">
        <v>4</v>
      </c>
      <c r="ED285" s="76" t="s">
        <v>522</v>
      </c>
      <c r="EE285" s="74">
        <f t="shared" si="534"/>
        <v>2</v>
      </c>
      <c r="EF285" s="74">
        <f t="shared" si="535"/>
        <v>6</v>
      </c>
      <c r="EG285" s="74">
        <f t="shared" si="536"/>
        <v>18</v>
      </c>
      <c r="EH285" s="77">
        <f t="shared" si="537"/>
        <v>72</v>
      </c>
      <c r="EI285" s="73">
        <v>600</v>
      </c>
      <c r="EJ285" s="74">
        <v>900</v>
      </c>
      <c r="EK285" s="74">
        <v>1800</v>
      </c>
      <c r="EL285" s="74">
        <v>3000</v>
      </c>
      <c r="EM285" s="75">
        <v>9000</v>
      </c>
      <c r="EN285" s="78">
        <v>1</v>
      </c>
      <c r="EO285" s="79">
        <f t="shared" si="538"/>
        <v>0.75</v>
      </c>
      <c r="EP285" s="79">
        <f t="shared" si="539"/>
        <v>0.5</v>
      </c>
      <c r="EQ285" s="79">
        <f t="shared" si="540"/>
        <v>0.27777777777777773</v>
      </c>
      <c r="ER285" s="80">
        <f t="shared" si="541"/>
        <v>0.20833333333333334</v>
      </c>
      <c r="ES285" s="128" t="s">
        <v>543</v>
      </c>
      <c r="ET285" s="82"/>
      <c r="EU285" s="83">
        <v>4</v>
      </c>
      <c r="EV285" s="146">
        <v>61</v>
      </c>
      <c r="EW285" s="147">
        <v>86</v>
      </c>
      <c r="EX285" s="147">
        <v>8</v>
      </c>
      <c r="EY285" s="147">
        <v>29</v>
      </c>
      <c r="EZ285" s="147">
        <v>102</v>
      </c>
      <c r="FA285" s="147">
        <v>47</v>
      </c>
      <c r="FB285" s="147">
        <v>122</v>
      </c>
      <c r="FC285" s="147">
        <v>78</v>
      </c>
      <c r="FD285" s="74">
        <f t="shared" si="542"/>
        <v>110</v>
      </c>
      <c r="FE285" s="84">
        <f t="shared" si="543"/>
        <v>86</v>
      </c>
      <c r="FF285" s="73">
        <f>RANK(EV285,$EV$9:$EV$497,0)</f>
        <v>231</v>
      </c>
      <c r="FG285" s="74">
        <f>RANK(EW285,$EW$9:$EW$497,0)</f>
        <v>40</v>
      </c>
      <c r="FH285" s="74">
        <f>RANK(EX285,$EX$9:$EX$497,0)</f>
        <v>405</v>
      </c>
      <c r="FI285" s="74">
        <f>RANK(EY285,$EY$9:$EY$497,0)</f>
        <v>246</v>
      </c>
      <c r="FJ285" s="74">
        <f>RANK(EZ285,$EZ$9:$EZ$497,0)</f>
        <v>6</v>
      </c>
      <c r="FK285" s="74">
        <f>RANK(FA285,$FA$9:$FA$497,0)</f>
        <v>45</v>
      </c>
      <c r="FL285" s="74">
        <f>RANK(FB285,$FB$9:$FB$497,0)</f>
        <v>3</v>
      </c>
      <c r="FM285" s="74">
        <f>RANK(FC285,$FC$9:$FC$497,0)</f>
        <v>60</v>
      </c>
      <c r="FN285" s="74">
        <f>RANK(FD285,$FD$9:$FD$497,0)</f>
        <v>53</v>
      </c>
      <c r="FO285" s="84">
        <f>RANK(FE285,$FE$9:$FE$497,0)</f>
        <v>187</v>
      </c>
      <c r="FP285" s="73">
        <f>COUNTIFS($EV$9:$EV$497,"&gt;"&amp;EV285,$ES$9:$ES$497,ES285)+1</f>
        <v>40</v>
      </c>
      <c r="FQ285" s="74">
        <f>COUNTIFS($EW$9:$EW$497,"&gt;"&amp;EW285,$ES$9:$ES$497,ES285)+1</f>
        <v>28</v>
      </c>
      <c r="FR285" s="74">
        <f>COUNTIFS($EX$9:$EX$497,"&gt;"&amp;EX285,$ES$9:$ES$497,ES285)+1</f>
        <v>72</v>
      </c>
      <c r="FS285" s="74">
        <f>COUNTIFS($EY$9:$EY$497,"&gt;"&amp;EY285,$ES$9:$ES$497,ES285)+1</f>
        <v>40</v>
      </c>
      <c r="FT285" s="74">
        <f>COUNTIFS($EZ$9:$EZ$497,"&gt;"&amp;EZ285,$ES$9:$ES$497,ES285)+1</f>
        <v>6</v>
      </c>
      <c r="FU285" s="74">
        <f>COUNTIFS($FA$9:$FA$497,"&gt;"&amp;FA285,$ES$9:$ES$497,ES285)+1</f>
        <v>4</v>
      </c>
      <c r="FV285" s="74">
        <f>COUNTIFS($FB$9:$FB$497,"&gt;"&amp;FB285,$ES$9:$ES$497,ES285)+1</f>
        <v>1</v>
      </c>
      <c r="FW285" s="74">
        <f>COUNTIFS($FC$9:$FC$497,"&gt;"&amp;FC285,$ES$9:$ES$497,ES285)+1</f>
        <v>12</v>
      </c>
      <c r="FX285" s="74">
        <f>COUNTIFS($FD$9:$FD$497,"&gt;"&amp;FD285,$ES$9:$ES$497,ES285)+1</f>
        <v>13</v>
      </c>
      <c r="FY285" s="84">
        <f>COUNTIFS($FE$9:$FE$497,"&gt;"&amp;FE285,$ES$9:$ES$497,ES285)+1</f>
        <v>28</v>
      </c>
      <c r="FZ285" s="85">
        <f t="shared" si="544"/>
        <v>0.59</v>
      </c>
      <c r="GA285" s="86">
        <f t="shared" si="545"/>
        <v>0.83</v>
      </c>
      <c r="GB285" s="86">
        <f t="shared" si="546"/>
        <v>0.08</v>
      </c>
      <c r="GC285" s="86">
        <f t="shared" si="547"/>
        <v>0.28000000000000003</v>
      </c>
      <c r="GD285" s="86">
        <f t="shared" si="548"/>
        <v>0.98</v>
      </c>
      <c r="GE285" s="86">
        <f t="shared" si="549"/>
        <v>0.45</v>
      </c>
      <c r="GF285" s="86">
        <f t="shared" si="550"/>
        <v>1.17</v>
      </c>
      <c r="GG285" s="86">
        <f t="shared" si="551"/>
        <v>0.75</v>
      </c>
      <c r="GH285" s="86">
        <f t="shared" si="552"/>
        <v>1.06</v>
      </c>
      <c r="GI285" s="87">
        <f t="shared" si="553"/>
        <v>0.83</v>
      </c>
      <c r="GJ285" s="85">
        <f>ROUND(((FZ285-AVERAGE(FZ$9:FZ$497))/STDEVP(FZ$9:FZ$497)*10+50),2)</f>
        <v>35.340000000000003</v>
      </c>
      <c r="GK285" s="86">
        <f>ROUND(((GA285-AVERAGE(GA$9:GA$497))/STDEVP(GA$9:GA$497)*10+50),2)</f>
        <v>54.17</v>
      </c>
      <c r="GL285" s="86">
        <f>ROUND(((GB285-AVERAGE(GB$9:GB$497))/STDEVP(GB$9:GB$497)*10+50),2)</f>
        <v>31.11</v>
      </c>
      <c r="GM285" s="86">
        <f>ROUND(((GC285-AVERAGE(GC$9:GC$497))/STDEVP(GC$9:GC$497)*10+50),2)</f>
        <v>37.67</v>
      </c>
      <c r="GN285" s="86">
        <f>ROUND(((GD285-AVERAGE(GD$9:GD$497))/STDEVP(GD$9:GD$497)*10+50),2)</f>
        <v>70.13</v>
      </c>
      <c r="GO285" s="86">
        <f>ROUND(((GE285-AVERAGE(GE$9:GE$497))/STDEVP(GE$9:GE$497)*10+50),2)</f>
        <v>53.69</v>
      </c>
      <c r="GP285" s="86">
        <f>ROUND(((GF285-AVERAGE(GF$9:GF$497))/STDEVP(GF$9:GF$497)*10+50),2)</f>
        <v>66.849999999999994</v>
      </c>
      <c r="GQ285" s="86">
        <f>ROUND(((GG285-AVERAGE(GG$9:GG$497))/STDEVP(GG$9:GG$497)*10+50),2)</f>
        <v>53.72</v>
      </c>
      <c r="GR285" s="86">
        <f>ROUND(((GH285-AVERAGE(GH$9:GH$497))/STDEVP(GH$9:GH$497)*10+50),2)</f>
        <v>53.11</v>
      </c>
      <c r="GS285" s="87">
        <f>ROUND(((GI285-AVERAGE(GI$9:GI$497))/STDEVP(GI$9:GI$497)*10+50),2)</f>
        <v>41.94</v>
      </c>
      <c r="GT285" s="73">
        <f>RANK(GJ285,$GJ$9:$GJ$497,0)</f>
        <v>408</v>
      </c>
      <c r="GU285" s="74">
        <f>RANK(GK285,$GK$9:$GK$497,0)</f>
        <v>140</v>
      </c>
      <c r="GV285" s="74">
        <f>RANK(GL285,$GL$9:$GL$497,0)</f>
        <v>435</v>
      </c>
      <c r="GW285" s="74">
        <f>RANK(GM285,$GM$9:$GM$497,0)</f>
        <v>397</v>
      </c>
      <c r="GX285" s="74">
        <f>RANK(GN285,$GN$9:$GN$497,0)</f>
        <v>30</v>
      </c>
      <c r="GY285" s="74">
        <f>RANK(GO285,$GO$9:$GO$497,0)</f>
        <v>89</v>
      </c>
      <c r="GZ285" s="74">
        <f>RANK(GP285,$GP$9:$GP$497,0)</f>
        <v>22</v>
      </c>
      <c r="HA285" s="74">
        <f>RANK(GQ285,$GQ$9:$GQ$497,0)</f>
        <v>136</v>
      </c>
      <c r="HB285" s="74">
        <f>RANK(GR285,$GR$9:$GR$497,0)</f>
        <v>135</v>
      </c>
      <c r="HC285" s="84">
        <f>RANK(GS285,$GS$9:$GS$497,0)</f>
        <v>342</v>
      </c>
      <c r="HD285" s="85">
        <f>ROUND(AVERAGEIF($ES$9:$ES$497,$ES285,$FZ$9:$FZ$497),2)</f>
        <v>0.86</v>
      </c>
      <c r="HE285" s="86">
        <f>ROUND(AVERAGEIF($ES$9:$ES$497,$ES285,$GA$9:$GA$497),2)</f>
        <v>1.0900000000000001</v>
      </c>
      <c r="HF285" s="86">
        <f>ROUND(AVERAGEIF($ES$9:$ES$497,$ES285,$GB$9:$GB$497),2)</f>
        <v>0.28999999999999998</v>
      </c>
      <c r="HG285" s="86">
        <f>ROUND(AVERAGEIF($ES$9:$ES$497,$ES285,$GC$9:$GC$497),2)</f>
        <v>0.42</v>
      </c>
      <c r="HH285" s="86">
        <f>ROUND(AVERAGEIF($ES$9:$ES$497,$ES285,$GD$9:$GD$497),2)</f>
        <v>0.86</v>
      </c>
      <c r="HI285" s="86">
        <f>ROUND(AVERAGEIF($ES$9:$ES$497,$ES285,$GE$9:$GE$497),2)</f>
        <v>0.3</v>
      </c>
      <c r="HJ285" s="86">
        <f>ROUND(AVERAGEIF($ES$9:$ES$497,$ES285,$GF$9:$GF$497),2)</f>
        <v>0.67</v>
      </c>
      <c r="HK285" s="86">
        <f>ROUND(AVERAGEIF($ES$9:$ES$497,$ES285,$GG$9:$GG$497),2)</f>
        <v>0.73</v>
      </c>
      <c r="HL285" s="86">
        <f>ROUND(AVERAGEIF($ES$9:$ES$497,$ES285,$GH$9:$GH$497),2)</f>
        <v>1.1399999999999999</v>
      </c>
      <c r="HM285" s="87">
        <f>ROUND(AVERAGEIF($ES$9:$ES$497,$ES285,$GI$9:$GI$497),2)</f>
        <v>1.01</v>
      </c>
      <c r="HN285" s="88">
        <f t="shared" si="554"/>
        <v>-0.27</v>
      </c>
      <c r="HO285" s="89">
        <f t="shared" si="555"/>
        <v>-0.26000000000000012</v>
      </c>
      <c r="HP285" s="89">
        <f t="shared" si="556"/>
        <v>-0.20999999999999996</v>
      </c>
      <c r="HQ285" s="89">
        <f t="shared" si="557"/>
        <v>-0.13999999999999996</v>
      </c>
      <c r="HR285" s="89">
        <f t="shared" si="558"/>
        <v>0.12</v>
      </c>
      <c r="HS285" s="89">
        <f t="shared" si="559"/>
        <v>0.15000000000000002</v>
      </c>
      <c r="HT285" s="89">
        <f t="shared" si="560"/>
        <v>0.49999999999999989</v>
      </c>
      <c r="HU285" s="89">
        <f t="shared" si="561"/>
        <v>2.0000000000000018E-2</v>
      </c>
      <c r="HV285" s="89">
        <f t="shared" si="562"/>
        <v>-7.9999999999999849E-2</v>
      </c>
      <c r="HW285" s="90">
        <f t="shared" si="563"/>
        <v>-0.18000000000000005</v>
      </c>
      <c r="HX285" s="73">
        <f>COUNTIFS($FZ$9:$FZ$497,"&gt;"&amp;FZ285,$ES$9:$ES$497,$ES285)+1</f>
        <v>77</v>
      </c>
      <c r="HY285" s="74">
        <f>COUNTIFS($GA$9:$GA$497,"&gt;"&amp;GA285,$ES$9:$ES$497,$ES285)+1</f>
        <v>71</v>
      </c>
      <c r="HZ285" s="74">
        <f>COUNTIFS($GB$9:$GB$497,"&gt;"&amp;GB285,$ES$9:$ES$497,$ES285)+1</f>
        <v>83</v>
      </c>
      <c r="IA285" s="74">
        <f>COUNTIFS($GC$9:$GC$497,"&gt;"&amp;GC285,$ES$9:$ES$497,$ES285)+1</f>
        <v>71</v>
      </c>
      <c r="IB285" s="74">
        <f>COUNTIFS($GD$9:$GD$497,"&gt;"&amp;GD285,$ES$9:$ES$497,$ES285)+1</f>
        <v>23</v>
      </c>
      <c r="IC285" s="74">
        <f>COUNTIFS($GE$9:$GE$497,"&gt;"&amp;GE285,$ES$9:$ES$497,$ES285)+1</f>
        <v>8</v>
      </c>
      <c r="ID285" s="74">
        <f>COUNTIFS($GF$9:$GF$497,"&gt;"&amp;GF285,$ES$9:$ES$497,$ES285)+1</f>
        <v>3</v>
      </c>
      <c r="IE285" s="74">
        <f>COUNTIFS($GG$9:$GG$497,"&gt;"&amp;GG285,$ES$9:$ES$497,$ES285)+1</f>
        <v>32</v>
      </c>
      <c r="IF285" s="74">
        <f>COUNTIFS($GH$9:$GH$497,"&gt;"&amp;GH285,$ES$9:$ES$497,$ES285)+1</f>
        <v>49</v>
      </c>
      <c r="IG285" s="84">
        <f>COUNTIFS($GI$9:$GI$497,"&gt;"&amp;GI285,$ES$9:$ES$497,$ES285)+1</f>
        <v>72</v>
      </c>
      <c r="IH285" s="148"/>
      <c r="II285" s="149"/>
      <c r="IJ285" s="149"/>
      <c r="IK285" s="149"/>
      <c r="IL285" s="149">
        <v>7.0000000000000007E-2</v>
      </c>
      <c r="IM285" s="150"/>
      <c r="IN285" s="151"/>
      <c r="IO285" s="152"/>
      <c r="IP285" s="153"/>
      <c r="IQ285" s="149"/>
      <c r="IR285" s="149"/>
      <c r="IS285" s="149"/>
      <c r="IT285" s="149"/>
      <c r="IU285" s="149"/>
      <c r="IV285" s="149"/>
      <c r="IW285" s="154"/>
      <c r="IX285" s="151"/>
      <c r="IY285" s="149"/>
      <c r="IZ285" s="149"/>
      <c r="JA285" s="149"/>
      <c r="JB285" s="149"/>
      <c r="JC285" s="149"/>
      <c r="JD285" s="149"/>
      <c r="JE285" s="155"/>
      <c r="JF285" s="153"/>
      <c r="JG285" s="149"/>
      <c r="JH285" s="149"/>
      <c r="JI285" s="149"/>
      <c r="JJ285" s="149"/>
      <c r="JK285" s="149">
        <v>7.0000000000000007E-2</v>
      </c>
      <c r="JL285" s="149"/>
      <c r="JM285" s="154"/>
      <c r="JN285" s="151"/>
      <c r="JO285" s="149"/>
      <c r="JP285" s="149"/>
      <c r="JQ285" s="149"/>
      <c r="JR285" s="149"/>
      <c r="JS285" s="149"/>
      <c r="JT285" s="149"/>
      <c r="JU285" s="149"/>
      <c r="JV285" s="149"/>
      <c r="JW285" s="149"/>
      <c r="JX285" s="149"/>
      <c r="JY285" s="149"/>
      <c r="JZ285" s="155"/>
      <c r="KA285" s="151"/>
      <c r="KB285" s="149"/>
      <c r="KC285" s="149"/>
      <c r="KD285" s="149"/>
      <c r="KE285" s="155"/>
      <c r="KF285" s="153"/>
      <c r="KG285" s="149"/>
      <c r="KH285" s="149"/>
      <c r="KI285" s="149"/>
      <c r="KJ285" s="149"/>
      <c r="KK285" s="156"/>
      <c r="KL285" s="149"/>
      <c r="KM285" s="149"/>
      <c r="KN285" s="149"/>
      <c r="KO285" s="149"/>
      <c r="KP285" s="149"/>
      <c r="KQ285" s="149"/>
      <c r="KR285" s="149"/>
      <c r="KS285" s="154"/>
      <c r="KT285" s="154"/>
      <c r="KU285" s="154"/>
      <c r="KV285" s="154"/>
      <c r="KW285" s="151"/>
      <c r="KX285" s="149"/>
      <c r="KY285" s="149"/>
      <c r="KZ285" s="149"/>
      <c r="LA285" s="149"/>
      <c r="LB285" s="149"/>
      <c r="LC285" s="154"/>
      <c r="LD285" s="151"/>
      <c r="LE285" s="152"/>
      <c r="LF285" s="157"/>
      <c r="LG285" s="158"/>
      <c r="LH285" s="151"/>
      <c r="LI285" s="149"/>
      <c r="LJ285" s="147"/>
      <c r="LK285" s="147"/>
      <c r="LL285" s="147"/>
      <c r="LM285" s="159"/>
      <c r="LN285" s="153"/>
      <c r="LO285" s="149"/>
      <c r="LP285" s="149"/>
      <c r="LQ285" s="149"/>
      <c r="LR285" s="154"/>
      <c r="LS285" s="151"/>
      <c r="LT285" s="149"/>
      <c r="LU285" s="149">
        <v>7.0000000000000007E-2</v>
      </c>
      <c r="LV285" s="149"/>
      <c r="LW285" s="149"/>
      <c r="LX285" s="149"/>
      <c r="LY285" s="149"/>
      <c r="LZ285" s="149"/>
      <c r="MA285" s="155"/>
      <c r="MB285" s="153"/>
      <c r="MC285" s="149"/>
      <c r="MD285" s="149"/>
      <c r="ME285" s="149"/>
      <c r="MF285" s="149"/>
      <c r="MG285" s="149"/>
      <c r="MH285" s="149"/>
      <c r="MI285" s="149"/>
      <c r="MJ285" s="149"/>
      <c r="MK285" s="149"/>
      <c r="ML285" s="149"/>
      <c r="MM285" s="149"/>
      <c r="MN285" s="156"/>
      <c r="MO285" s="156"/>
      <c r="MP285" s="154"/>
      <c r="MQ285" s="151"/>
      <c r="MR285" s="149"/>
      <c r="MS285" s="149"/>
      <c r="MT285" s="149"/>
      <c r="MU285" s="149"/>
      <c r="MV285" s="156"/>
      <c r="MW285" s="149"/>
      <c r="MX285" s="149"/>
      <c r="MY285" s="149"/>
      <c r="MZ285" s="149"/>
      <c r="NA285" s="149"/>
      <c r="NB285" s="149"/>
      <c r="NC285" s="149"/>
      <c r="ND285" s="154"/>
      <c r="NE285" s="154"/>
      <c r="NF285" s="154"/>
      <c r="NG285" s="154"/>
      <c r="NH285" s="151"/>
      <c r="NI285" s="149"/>
      <c r="NJ285" s="149"/>
      <c r="NK285" s="149"/>
      <c r="NL285" s="149"/>
      <c r="NM285" s="149">
        <v>7.0000000000000007E-2</v>
      </c>
      <c r="NN285" s="94"/>
      <c r="NO285" s="151"/>
      <c r="NP285" s="160"/>
      <c r="NQ285" s="145" t="s">
        <v>1202</v>
      </c>
      <c r="NR285" s="199" t="s">
        <v>1207</v>
      </c>
      <c r="NS285" s="145"/>
      <c r="NT285" s="145"/>
      <c r="NU285" s="145"/>
      <c r="NV285" s="104">
        <v>44232</v>
      </c>
      <c r="NW285" s="102" t="s">
        <v>882</v>
      </c>
      <c r="NX285" s="136" t="s">
        <v>1208</v>
      </c>
      <c r="NY285" s="138" t="s">
        <v>1122</v>
      </c>
      <c r="NZ285" s="136" t="s">
        <v>1208</v>
      </c>
      <c r="OA285" s="137"/>
      <c r="OB285" s="137"/>
      <c r="OC285" s="137"/>
      <c r="OD285" s="108">
        <f t="shared" si="564"/>
        <v>72</v>
      </c>
      <c r="OE285" s="109">
        <v>4</v>
      </c>
      <c r="OF285" s="110">
        <f>IF(ISERROR(ROUND(MAX(EI285/1,EJ285/EE285,EK285/EF285,EL285/EG285,EM285/EH285),0)),"0",ROUND(MAX(EI285/1,EJ285/EE285,EK285/EF285,EL285/EG285,EM285/EH285),0))</f>
        <v>600</v>
      </c>
      <c r="OG285" s="109">
        <v>2</v>
      </c>
      <c r="OH285" s="111">
        <f>ROUND(AVERAGEIF($ES$9:$ES$497,$ES285,EV$9:EV$497),0)</f>
        <v>57</v>
      </c>
      <c r="OI285" s="112">
        <f>ROUND(AVERAGEIF($ES$9:$ES$497,$ES285,EW$9:EW$497),0)</f>
        <v>69</v>
      </c>
      <c r="OJ285" s="112">
        <f>ROUND(AVERAGEIF($ES$9:$ES$497,$ES285,EX$9:EX$497),0)</f>
        <v>17</v>
      </c>
      <c r="OK285" s="112">
        <f>ROUND(AVERAGEIF($ES$9:$ES$497,$ES285,EY$9:EY$497),0)</f>
        <v>30</v>
      </c>
      <c r="OL285" s="112">
        <f>ROUND(AVERAGEIF($ES$9:$ES$497,$ES285,EZ$9:EZ$497),0)</f>
        <v>58</v>
      </c>
      <c r="OM285" s="112">
        <f>ROUND(AVERAGEIF($ES$9:$ES$497,$ES285,FA$9:FA$497),0)</f>
        <v>21</v>
      </c>
      <c r="ON285" s="112">
        <f>ROUND(AVERAGEIF($ES$9:$ES$497,$ES285,FB$9:FB$497),0)</f>
        <v>45</v>
      </c>
      <c r="OO285" s="112">
        <f>ROUND(AVERAGEIF($ES$9:$ES$497,$ES285,FC$9:FC$497),0)</f>
        <v>49</v>
      </c>
      <c r="OP285" s="112">
        <f>ROUND(AVERAGEIF($ES$9:$ES$497,$ES285,FD$9:FD$497),0)</f>
        <v>75</v>
      </c>
      <c r="OQ285" s="113">
        <f>ROUND(AVERAGEIF($ES$9:$ES$497,$ES285,FE$9:FE$497),0)</f>
        <v>66</v>
      </c>
      <c r="OR285" s="114">
        <f>ROUND(EV285/MAX(EV$9:EV$497)*100,0)</f>
        <v>34</v>
      </c>
      <c r="OS285" s="115">
        <f>ROUND(EW285/MAX(EW$9:EW$497)*100,0)</f>
        <v>68</v>
      </c>
      <c r="OT285" s="115">
        <f>ROUND(EX285/MAX(EX$9:EX$497)*100,0)</f>
        <v>7</v>
      </c>
      <c r="OU285" s="115">
        <f>ROUND(EY285/MAX(EY$9:EY$497)*100,0)</f>
        <v>19</v>
      </c>
      <c r="OV285" s="115">
        <f>ROUND(EZ285/MAX(EZ$9:EZ$497)*100,0)</f>
        <v>82</v>
      </c>
      <c r="OW285" s="115">
        <f>ROUND(FA285/MAX(FA$9:FA$497)*100,0)</f>
        <v>42</v>
      </c>
      <c r="OX285" s="115">
        <f>ROUND(FB285/MAX(FB$9:FB$497)*100,0)</f>
        <v>91</v>
      </c>
      <c r="OY285" s="116">
        <f>ROUND(FC285/MAX(FC$9:FC$497)*100,0)</f>
        <v>54</v>
      </c>
      <c r="OZ285" s="115">
        <f>ROUND(FD285/MAX(FD$9:FD$497)*100,0)</f>
        <v>74</v>
      </c>
      <c r="PA285" s="117">
        <f>ROUND(FE285/MAX(FE$9:FE$497)*100,0)</f>
        <v>35</v>
      </c>
      <c r="PB285" s="118">
        <f t="shared" si="566"/>
        <v>480</v>
      </c>
      <c r="PC285" s="115">
        <f t="shared" si="567"/>
        <v>705</v>
      </c>
      <c r="PD285" s="115">
        <f t="shared" si="568"/>
        <v>726</v>
      </c>
      <c r="PE285" s="115">
        <f t="shared" si="569"/>
        <v>588</v>
      </c>
      <c r="PF285" s="115">
        <f t="shared" si="570"/>
        <v>470</v>
      </c>
      <c r="PG285" s="119">
        <f t="shared" si="571"/>
        <v>459</v>
      </c>
      <c r="PH285" s="118">
        <f>ROUND(PB285/MAX(PB$9:PB$497)*100,0)</f>
        <v>57</v>
      </c>
      <c r="PI285" s="115">
        <f>ROUND(PC285/MAX(PC$9:PC$497)*100,0)</f>
        <v>84</v>
      </c>
      <c r="PJ285" s="115">
        <f>ROUND(PD285/MAX(PD$9:PD$497)*100,0)</f>
        <v>77</v>
      </c>
      <c r="PK285" s="115">
        <f>ROUND(PE285/MAX(PE$9:PE$497)*100,0)</f>
        <v>59</v>
      </c>
      <c r="PL285" s="115">
        <f>ROUND(PF285/MAX(PF$9:PF$497)*100,0)</f>
        <v>66</v>
      </c>
      <c r="PM285" s="119">
        <f>ROUND(PG285/MAX(PG$9:PG$497)*100,0)</f>
        <v>67</v>
      </c>
      <c r="PN285" s="118">
        <f>RANK(PH285,PH$9:PH$497,0)</f>
        <v>126</v>
      </c>
      <c r="PO285" s="115">
        <f>RANK(PI285,PI$9:PI$497,0)</f>
        <v>8</v>
      </c>
      <c r="PP285" s="115">
        <f>RANK(PJ285,PJ$9:PJ$497,0)</f>
        <v>30</v>
      </c>
      <c r="PQ285" s="115">
        <f>RANK(PK285,PK$9:PK$497,0)</f>
        <v>106</v>
      </c>
      <c r="PR285" s="115">
        <f>RANK(PL285,PL$9:PL$497,0)</f>
        <v>99</v>
      </c>
      <c r="PS285" s="119">
        <f>RANK(PM285,PM$9:PM$497,0)</f>
        <v>59</v>
      </c>
      <c r="PT285" s="120">
        <f>ROUND(FZ285/MAX(FZ$9:FZ$497)*100,0)</f>
        <v>32</v>
      </c>
      <c r="PU285" s="115">
        <f>ROUND(GA285/MAX(GA$9:GA$497)*100,0)</f>
        <v>47</v>
      </c>
      <c r="PV285" s="115">
        <f>ROUND(GB285/MAX(GB$9:GB$497)*100,0)</f>
        <v>6</v>
      </c>
      <c r="PW285" s="115">
        <f>ROUND(GC285/MAX(GC$9:GC$497)*100,0)</f>
        <v>22</v>
      </c>
      <c r="PX285" s="115">
        <f>ROUND(GD285/MAX(GD$9:GD$497)*100,0)</f>
        <v>55</v>
      </c>
      <c r="PY285" s="115">
        <f>ROUND(GE285/MAX(GE$9:GE$497)*100,0)</f>
        <v>27</v>
      </c>
      <c r="PZ285" s="115">
        <f>ROUND(GF285/MAX(GF$9:GF$497)*100,0)</f>
        <v>55</v>
      </c>
      <c r="QA285" s="116">
        <f>ROUND(GG285/MAX(GG$9:GG$497)*100,0)</f>
        <v>41</v>
      </c>
      <c r="QB285" s="115">
        <f>ROUND(GH285/MAX(GH$9:GH$497)*100,0)</f>
        <v>47</v>
      </c>
      <c r="QC285" s="121">
        <f>ROUND(GI285/MAX(GI$9:GI$497)*100,0)</f>
        <v>27</v>
      </c>
      <c r="QD285" s="120">
        <f>ROUND(AVERAGEIF($ES$9:$ES$497,$ES285,PT$9:PT$497),0)</f>
        <v>47</v>
      </c>
      <c r="QE285" s="120">
        <f>ROUND(AVERAGEIF($ES$9:$ES$497,$ES285,PU$9:PU$497),0)</f>
        <v>61</v>
      </c>
      <c r="QF285" s="120">
        <f>ROUND(AVERAGEIF($ES$9:$ES$497,$ES285,PV$9:PV$497),0)</f>
        <v>21</v>
      </c>
      <c r="QG285" s="120">
        <f>ROUND(AVERAGEIF($ES$9:$ES$497,$ES285,PW$9:PW$497),0)</f>
        <v>34</v>
      </c>
      <c r="QH285" s="120">
        <f>ROUND(AVERAGEIF($ES$9:$ES$497,$ES285,PX$9:PX$497),0)</f>
        <v>48</v>
      </c>
      <c r="QI285" s="120">
        <f>ROUND(AVERAGEIF($ES$9:$ES$497,$ES285,PY$9:PY$497),0)</f>
        <v>18</v>
      </c>
      <c r="QJ285" s="120">
        <f>ROUND(AVERAGEIF($ES$9:$ES$497,$ES285,PZ$9:PZ$497),0)</f>
        <v>31</v>
      </c>
      <c r="QK285" s="120">
        <f>ROUND(AVERAGEIF($ES$9:$ES$497,$ES285,QA$9:QA$497),0)</f>
        <v>40</v>
      </c>
      <c r="QL285" s="120">
        <f>ROUND(AVERAGEIF($ES$9:$ES$497,$ES285,QB$9:QB$497),0)</f>
        <v>51</v>
      </c>
      <c r="QM285" s="120">
        <f>ROUND(AVERAGEIF($ES$9:$ES$497,$ES285,QC$9:QC$497),0)</f>
        <v>32</v>
      </c>
      <c r="QN285" s="114">
        <f t="shared" si="572"/>
        <v>355</v>
      </c>
      <c r="QO285" s="115">
        <f t="shared" si="573"/>
        <v>551</v>
      </c>
      <c r="QP285" s="115">
        <f t="shared" si="574"/>
        <v>575</v>
      </c>
      <c r="QQ285" s="115">
        <f t="shared" si="575"/>
        <v>478</v>
      </c>
      <c r="QR285" s="115">
        <f t="shared" si="576"/>
        <v>419</v>
      </c>
      <c r="QS285" s="119">
        <f t="shared" si="577"/>
        <v>365</v>
      </c>
      <c r="QT285" s="114">
        <f>ROUND((QN285-MIN(QN$9:QN$497))/(MAX(QN$9:QN$497)-MIN(QN$9:QN$497))*100,0)</f>
        <v>20</v>
      </c>
      <c r="QU285" s="115">
        <f>ROUND((QO285-MIN(QO$9:QO$497))/(MAX(QO$9:QO$497)-MIN(QO$9:QO$497))*100,0)</f>
        <v>49</v>
      </c>
      <c r="QV285" s="115">
        <f>ROUND((QP285-MIN(QP$9:QP$497))/(MAX(QP$9:QP$497)-MIN(QP$9:QP$497))*100,0)</f>
        <v>33</v>
      </c>
      <c r="QW285" s="115">
        <f>ROUND((QQ285-MIN(QQ$9:QQ$497))/(MAX(QQ$9:QQ$497)-MIN(QQ$9:QQ$497))*100,0)</f>
        <v>24</v>
      </c>
      <c r="QX285" s="115">
        <f>ROUND((QR285-MIN(QR$9:QR$497))/(MAX(QR$9:QR$497)-MIN(QR$9:QR$497))*100,0)</f>
        <v>30</v>
      </c>
      <c r="QY285" s="115">
        <f>ROUND((QS285-MIN(QS$9:QS$497))/(MAX(QS$9:QS$497)-MIN(QS$9:QS$497))*100,0)</f>
        <v>38</v>
      </c>
      <c r="QZ285" s="114">
        <f>RANK(QN285,QN$9:QN$497,0)</f>
        <v>396</v>
      </c>
      <c r="RA285" s="115">
        <f>RANK(QO285,QO$9:QO$497,0)</f>
        <v>43</v>
      </c>
      <c r="RB285" s="115">
        <f>RANK(QP285,QP$9:QP$497,0)</f>
        <v>181</v>
      </c>
      <c r="RC285" s="115">
        <f>RANK(QQ285,QQ$9:QQ$497,0)</f>
        <v>340</v>
      </c>
      <c r="RD285" s="115">
        <f>RANK(QR285,QR$9:QR$497,0)</f>
        <v>361</v>
      </c>
      <c r="RE285" s="115">
        <f>RANK(QS285,QS$9:QS$497,0)</f>
        <v>219</v>
      </c>
      <c r="RF285" s="122"/>
      <c r="RG285" s="115">
        <f>($RH$3*(IH285+IJ285)*100*100/MAX(EX$9:EX$497)*$RO$3) +($RH$3*(II285+IJ285)*100*100/MAX(EX$9:EX$497)*$RO$4) + ($RH$3*IK285*100*100/MAX(EX$9:EX$497)*0.098)</f>
        <v>0</v>
      </c>
      <c r="RH285" s="115">
        <f>($RH$4*IL285*100*100/MAX(EZ$9:EZ$497))*$RQ$3</f>
        <v>6.44</v>
      </c>
      <c r="RI285" s="115">
        <f>($RH$3*IM285*100*100/MAX(EY$9:EY$497))*$RQ$4</f>
        <v>0</v>
      </c>
      <c r="RJ285" s="115">
        <f>($RH$3*IN285*100*100/MAX(EX$9:EX$497))</f>
        <v>0</v>
      </c>
      <c r="RK285" s="115">
        <f>($RH$4*IO285*100*100/MAX(EZ$9:EZ$497))*$RQ$3</f>
        <v>0</v>
      </c>
      <c r="RL285" s="115">
        <f>(($RL$4*IP285*100*((100/MAX(EX$9:EX$497)+100/MAX(EZ$9:EZ$497))/2))+($RL$4*IQ285*100*((100/MAX(EX$9:EX$497)+100/MAX(EZ$9:EZ$497))/2))+($RL$4*IR285*100*((100/MAX(EX$9:EX$497)+100/MAX(EZ$9:EZ$497))/2))+($RL$4*IS285*100*((100/MAX(EX$9:EX$497)+100/MAX(EZ$9:EZ$497))/2))+($RL$4*IT285*100*((100/MAX(EX$9:EX$497)+100/MAX(EZ$9:EZ$497))/2))+($RL$4*IU285*100*((100/MAX(EX$9:EX$497)+100/MAX(EZ$9:EZ$497))/2))+($RL$4*IV285*100*((100/MAX(EX$9:EX$497)+100/MAX(EZ$9:EZ$497))/2))+($RL$4*IW285*100*((100/MAX(EX$9:EX$497)+100/MAX(EZ$9:EZ$497))/2)))*$RS$3</f>
        <v>0</v>
      </c>
      <c r="RM285" s="115">
        <f>(($RH$3*IX285*100*100/MAX(EX$9:EX$497))+($RH$3*IY285*100*100/MAX(EX$9:EX$497))+($RH$3*IZ285*100*100/MAX(EX$9:EX$497))+($RH$3*JA285*100*100/MAX(EX$9:EX$497))+($RH$3*JB285*100*100/MAX(EX$9:EX$497))+($RH$3*JC285*100*100/MAX(EX$9:EX$497))+($RH$3*JD285*100*100/MAX(EX$9:EX$497))+($RH$3*JE285*100*100/MAX(EX$9:EX$497)))*$RS$4</f>
        <v>0</v>
      </c>
      <c r="RN285" s="115">
        <f>(($RH$4*JF285*100*100/MAX(EZ$9:EZ$497)) + ($RH$4*JG285*100*100/MAX(EZ$9:EZ$497)) + ($RH$4*JH285*100*100/MAX(EZ$9:EZ$497)) + ($RH$4*JI285*100*100/MAX(EZ$9:EZ$497)) + ($RH$4*JJ285*100*100/MAX(EZ$9:EZ$497)) + ($RH$4*JK285*100*100/MAX(EZ$9:EZ$497)) + ($RH$4*JL285*100*100/MAX(EZ$9:EZ$497)) + ($RH$4*JM285*100*100/MAX(EZ$9:EZ$497)))*$RU$3</f>
        <v>1.2880000000000003</v>
      </c>
      <c r="RO285" s="115">
        <f>(($RL$4*JN285*100*((100/MAX(EX$9:EX$497)+100/MAX(EZ$9:EZ$497))/2))+($RL$4*JO285*100*((100/MAX(EX$9:EX$497)+100/MAX(EZ$9:EZ$497))/2))+($RL$4*JP285*100*((100/MAX(EX$9:EX$497)+100/MAX(EZ$9:EZ$497))/2))+($RL$4*JQ285*100*((100/MAX(EX$9:EX$497)+100/MAX(EZ$9:EZ$497))/2))+($RL$4*JR285*100*((100/MAX(EX$9:EX$497)+100/MAX(EZ$9:EZ$497))/2))+($RL$4*JS285*100*((100/MAX(EX$9:EX$497)+100/MAX(EZ$9:EZ$497))/2))+($RL$4*JT285*100*((100/MAX(EX$9:EX$497)+100/MAX(EZ$9:EZ$497))/2))+($RL$4*JU285*100*((100/MAX(EX$9:EX$497)+100/MAX(EZ$9:EZ$497))/2))+($RL$4*JV285*100*((100/MAX(EX$9:EX$497)+100/MAX(EZ$9:EZ$497))/2))+($RL$4*JW285*100*((100/MAX(EX$9:EX$497)+100/MAX(EZ$9:EZ$497))/2))+($RL$4*JX285*100*((100/MAX(EX$9:EX$497)+100/MAX(EZ$9:EZ$497))/2))+($RL$4*JY285*100*((100/MAX(EX$9:EX$497)+100/MAX(EZ$9:EZ$497))/2))+($RL$4*JZ285*100*((100/MAX(EX$9:EX$497)+100/MAX(EZ$9:EZ$497))/2)))*$RW$3/2</f>
        <v>0</v>
      </c>
      <c r="RP285" s="119">
        <f>($RJ$3*KA285*100*100/MAX(FA$9:FA$497)) + ($RJ$3*KB285*100*100/MAX(FA$9:FA$497)/2) + ($RJ$3*KC285*100*100/MAX(FA$9:FA$497)/2) + ($RJ$3*KD285*100*100/MAX(FA$9:FA$497)/4) + ($RJ$3*KE285*100*100/MAX(FA$9:FA$497)/4)</f>
        <v>0</v>
      </c>
      <c r="RQ285" s="118">
        <f>($RL$4*KF285*100*((100/MAX(EX$9:EX$497)+100/MAX(EZ$9:EZ$497)))) * ($RO$3/2) + (($RL$4*KG285*100*((100/MAX(EX$9:EX$497)+100/MAX(EZ$9:EZ$497))))+($RL$4*KH285*100*((100/MAX(EX$9:EX$497)+100/MAX(EZ$9:EZ$497))))+($RL$4*KI285*100*((100/MAX(EX$9:EX$497)+100/MAX(EZ$9:EZ$497))))+($RL$4*KJ285*100*((100/MAX(EX$9:EX$497)+100/MAX(EZ$9:EZ$497))))+($RL$4*KK285*100*((100/MAX(EX$9:EX$497)+100/MAX(EZ$9:EZ$497))))+($RL$4*KL285*100*((100/MAX(EX$9:EX$497)+100/MAX(EZ$9:EZ$497))))+($RL$4*KM285*100*((100/MAX(EX$9:EX$497)+100/MAX(EZ$9:EZ$497))))+($RL$4*KN285*100*((100/MAX(EX$9:EX$497)+100/MAX(EZ$9:EZ$497))))+($RL$4*KO285*100*((100/MAX(EX$9:EX$497)+100/MAX(EZ$9:EZ$497))))+($RL$4*KP285*100*((100/MAX(EX$9:EX$497)+100/MAX(EZ$9:EZ$497))))+($RL$4*KQ285*100*((100/MAX(EX$9:EX$497)+100/MAX(EZ$9:EZ$497))))+($RL$4*KR285*100*((100/MAX(EX$9:EX$497)+100/MAX(EZ$9:EZ$497))))+($RL$4*KS285*100*((100/MAX(EX$9:EX$497)+100/MAX(EZ$9:EZ$497))))+($RL$4*KV285*100*((100/MAX(EX$9:EX$497)+100/MAX(EZ$9:EZ$497))))) * (($RO$3+$RO$4)/6)</f>
        <v>0</v>
      </c>
      <c r="RR285" s="115">
        <f>(($RL$4*KW285*100*((100/MAX(EX$9:EX$497)+100/MAX(EZ$9:EZ$497))))) * ($RO$3/2) + (($RL$4*KX285*100*((100/MAX(EX$9:EX$497)+100/MAX(EZ$9:EZ$497))))+($RL$4*KY285*100*((100/MAX(EX$9:EX$497)+100/MAX(EZ$9:EZ$497))))+($RL$4*KZ285*100*((100/MAX(EX$9:EX$497)+100/MAX(EZ$9:EZ$497))))+($RL$4*LA285*100*((100/MAX(EX$9:EX$497)+100/MAX(EZ$9:EZ$497))))+($RL$4*LB285*100*((100/MAX(EX$9:EX$497)+100/MAX(EZ$9:EZ$497))))+($RL$4*LC285*100*((100/MAX(EX$9:EX$497)+100/MAX(EZ$9:EZ$497))))) * (($RO$3+$RO$4)/6)</f>
        <v>0</v>
      </c>
      <c r="RS285" s="119">
        <f>(($RL$4*LD285*100*((100/MAX(EX$9:EX$497)+100/MAX(EZ$9:EZ$497))))+($RL$4*LE285*100*((100/MAX(EX$9:EX$497)+100/MAX(EZ$9:EZ$497))))) * (($RO$3+$RO$4)/6)</f>
        <v>0</v>
      </c>
      <c r="RT285" s="118">
        <f>($RJ$4*LH285*100*(100/MAX(EV$9:EV$497)))+($RJ$4*LI285*100*(100/MAX(EV$9:EV$497)))</f>
        <v>0</v>
      </c>
      <c r="RU285" s="119">
        <f>($RJ$4*LJ285*(100/MAX(EV$9:EV$497)))/2 + ($RL$3*LK285*(100/MAX(EW$9:EW$497))) + ($RJ$4*LL285*(100/MAX(EV$9:EV$497)))/4 + ($RL$3*LM285*(100/MAX(EW$9:EW$497)))</f>
        <v>0</v>
      </c>
      <c r="RV285" s="118">
        <f>($RJ$4*LN285*100*100/MAX(EV$9:EV$497)/2)+($RJ$4*LO285*100*100/MAX(EV$9:EV$497)/2)+($RJ$4*LP285*100*100/MAX(EV$9:EV$497))+($RJ$4*LQ285*100*100/MAX(EV$9:EV$497))+($RJ$4*LR285*100*100/MAX(EV$9:EV$497))</f>
        <v>0</v>
      </c>
      <c r="RW285" s="115">
        <f>($RJ$4*LS285*100*100/MAX(EV$9:EV$497)) + (($RJ$4*LT285*100*100/MAX(EV$9:EV$497))+($RJ$4*LU285*100*100/MAX(EV$9:EV$497))+($RJ$4*LV285*100*100/MAX(EV$9:EV$497))+($RJ$4*LW285*100*100/MAX(EV$9:EV$497))+($RJ$4*LX285*100*100/MAX(EV$9:EV$497))+($RJ$4*LY285*100*100/MAX(EV$9:EV$497))+($RJ$4*LZ285*100*100/MAX(EV$9:EV$497))+($RJ$4*MA285*100*100/MAX(EV$9:EV$497)))/2</f>
        <v>5.8988764044943833</v>
      </c>
      <c r="RX285" s="119">
        <f>($RJ$4*MB285*100*100/MAX(EV$9:EV$497))+($RJ$4*MC285*100*100/MAX(EV$9:EV$497))+($RJ$4*MD285*100*100/MAX(EV$9:EV$497))+($RJ$4*ME285*100*100/MAX(EV$9:EV$497))+($RJ$4*MF285*100*100/MAX(EV$9:EV$497))+($RJ$4*MG285*100*100/MAX(EV$9:EV$497))+($RJ$4*MH285*100*100/MAX(EV$9:EV$497))+($RJ$4*MI285*100*100/MAX(EV$9:EV$497))+($RJ$4*MJ285*100*100/MAX(EV$9:EV$497))+($RJ$4*MK285*100*100/MAX(EV$9:EV$497))+($RJ$4*ML285*100*100/MAX(EV$9:EV$497))+($RJ$4*MM285*100*100/MAX(EV$9:EV$497))+($RJ$4*MN285*100*100/MAX(EV$9:EV$497))</f>
        <v>0</v>
      </c>
      <c r="RY285" s="118">
        <f>($RJ$4*MQ285*100*100/MAX(EV$9:EV$497))/2 + (($RJ$4*MR285*100*100/MAX(EV$9:EV$497))+($RJ$4*MS285*100*100/MAX(EV$9:EV$497))+($RJ$4*MT285*100*100/MAX(EV$9:EV$497))+($RJ$4*MU285*100*100/MAX(EV$9:EV$497))+($RJ$4*MV285*100*100/MAX(EV$9:EV$497))+($RJ$4*MW285*100*100/MAX(EV$9:EV$497))+($RJ$4*MX285*100*100/MAX(EV$9:EV$497))+($RJ$4*MY285*100*100/MAX(EV$9:EV$497))+($RJ$4*MZ285*100*100/MAX(EV$9:EV$497))+($RJ$4*NA285*100*100/MAX(EV$9:EV$497))+($RJ$4*NB285*100*100/MAX(EV$9:EV$497))+($RJ$4*NC285*100*100/MAX(EV$9:EV$497))+($RJ$4*ND285*100*100/MAX(EV$9:EV$497))+($RJ$4*NG285*100*100/MAX(EV$9:EV$497)))/4</f>
        <v>0</v>
      </c>
      <c r="RZ285" s="115">
        <f>($RJ$4*NH285*100*100/MAX(EV$9:EV$497))/2 + (($RJ$4*NI285*100*100/MAX(EV$9:EV$497))+($RJ$4*NJ285*100*100/MAX(EV$9:EV$497))+($RJ$4*NK285*100*100/MAX(EV$9:EV$497))+($RJ$4*NL285*100*100/MAX(EV$9:EV$497))+($RJ$4*NM285*100*100/MAX(EV$9:EV$497))+($RJ$4*NN285*100*100/MAX(EV$9:EV$497)))/4</f>
        <v>2.9494382022471917</v>
      </c>
      <c r="SA285" s="117">
        <f>(($RJ$4*NO285*100*100/MAX(EV$9:EV$497))+($RJ$4*NP285*100*100/MAX(EV$9:EV$497)))/4</f>
        <v>0</v>
      </c>
      <c r="SB285" s="118">
        <f t="shared" si="578"/>
        <v>16.576314606741576</v>
      </c>
      <c r="SC285" s="115">
        <f t="shared" si="579"/>
        <v>1.7696629213483148</v>
      </c>
      <c r="SD285" s="115">
        <f t="shared" si="580"/>
        <v>35.879278651685397</v>
      </c>
      <c r="SE285" s="115">
        <f t="shared" si="581"/>
        <v>1.7696629213483148</v>
      </c>
      <c r="SF285" s="115">
        <f t="shared" si="582"/>
        <v>2.2120786516853936</v>
      </c>
      <c r="SG285" s="115">
        <f t="shared" si="583"/>
        <v>8.8483146067415746</v>
      </c>
      <c r="SH285" s="115">
        <f>ROUND(SB285/MAX(SB$9:SB$497)*100,0)</f>
        <v>21</v>
      </c>
      <c r="SI285" s="115">
        <f>ROUND(SC285/MAX(SC$9:SC$497)*100,0)</f>
        <v>3</v>
      </c>
      <c r="SJ285" s="115">
        <f>ROUND(SD285/MAX(SD$9:SD$497)*100,0)</f>
        <v>57</v>
      </c>
      <c r="SK285" s="115">
        <f>ROUND(SE285/MAX(SE$9:SE$497)*100,0)</f>
        <v>1</v>
      </c>
      <c r="SL285" s="115">
        <f>ROUND(SF285/MAX(SF$9:SF$497)*100,0)</f>
        <v>5</v>
      </c>
      <c r="SM285" s="121">
        <f>ROUND(SG285/MAX(SG$9:SG$497)*100,0)</f>
        <v>8</v>
      </c>
      <c r="SN285" s="115">
        <f>ROUND(AVERAGEIF($ES$9:$ES$497,$ES285,SH$9:SH$497),0)</f>
        <v>12</v>
      </c>
      <c r="SO285" s="115">
        <f>ROUND(AVERAGEIF($ES$9:$ES$497,$ES285,SI$9:SI$497),0)</f>
        <v>5</v>
      </c>
      <c r="SP285" s="115">
        <f>ROUND(AVERAGEIF($ES$9:$ES$497,$ES285,SJ$9:SJ$497),0)</f>
        <v>26</v>
      </c>
      <c r="SQ285" s="115">
        <f>ROUND(AVERAGEIF($ES$9:$ES$497,$ES285,SK$9:SK$497),0)</f>
        <v>6</v>
      </c>
      <c r="SR285" s="115">
        <f>ROUND(AVERAGEIF($ES$9:$ES$497,$ES285,SL$9:SL$497),0)</f>
        <v>8</v>
      </c>
      <c r="SS285" s="121">
        <f>ROUND(AVERAGEIF($ES$9:$ES$497,$ES285,SM$9:SM$497),0)</f>
        <v>4</v>
      </c>
      <c r="ST285" s="114">
        <f>RANK(SB285,SB$9:SB$497,0)</f>
        <v>200</v>
      </c>
      <c r="SU285" s="115">
        <f>RANK(SC285,SC$9:SC$497,0)</f>
        <v>213</v>
      </c>
      <c r="SV285" s="115">
        <f>RANK(SD285,SD$9:SD$497,0)</f>
        <v>10</v>
      </c>
      <c r="SW285" s="115">
        <f>RANK(SE285,SE$9:SE$497,0)</f>
        <v>213</v>
      </c>
      <c r="SX285" s="115">
        <f>RANK(SF285,SF$9:SF$497,0)</f>
        <v>134</v>
      </c>
      <c r="SY285" s="115">
        <f>RANK(SG285,SG$9:SG$497,0)</f>
        <v>94</v>
      </c>
      <c r="SZ285" s="115">
        <f>COUNTIFS(SB$9:SB$497,"&gt;"&amp;SB285,$ES$9:$ES$497,$ES285)+1</f>
        <v>19</v>
      </c>
      <c r="TA285" s="115">
        <f>COUNTIFS(SC$9:SC$497,"&gt;"&amp;SC285,$ES$9:$ES$497,$ES285)+1</f>
        <v>23</v>
      </c>
      <c r="TB285" s="115">
        <f>COUNTIFS(SD$9:SD$497,"&gt;"&amp;SD285,$ES$9:$ES$497,$ES285)+1</f>
        <v>10</v>
      </c>
      <c r="TC285" s="115">
        <f>COUNTIFS(SE$9:SE$497,"&gt;"&amp;SE285,$ES$9:$ES$497,$ES285)+1</f>
        <v>23</v>
      </c>
      <c r="TD285" s="115">
        <f>COUNTIFS(SF$9:SF$497,"&gt;"&amp;SF285,$ES$9:$ES$497,$ES285)+1</f>
        <v>23</v>
      </c>
      <c r="TE285" s="117">
        <f>COUNTIFS(SG$9:SG$497,"&gt;"&amp;SG285,$ES$9:$ES$497,$ES285)+1</f>
        <v>10</v>
      </c>
      <c r="TF285" s="118">
        <f t="shared" si="584"/>
        <v>105</v>
      </c>
      <c r="TG285" s="115">
        <f t="shared" si="585"/>
        <v>60</v>
      </c>
      <c r="TH285" s="115">
        <f t="shared" si="586"/>
        <v>141</v>
      </c>
      <c r="TI285" s="115">
        <f t="shared" si="587"/>
        <v>78</v>
      </c>
      <c r="TJ285" s="115">
        <f t="shared" si="588"/>
        <v>64</v>
      </c>
      <c r="TK285" s="115">
        <f t="shared" si="589"/>
        <v>74</v>
      </c>
      <c r="TL285" s="117">
        <f t="shared" si="590"/>
        <v>75</v>
      </c>
      <c r="TM285" s="118">
        <f>ROUND(TF285/MAX(TF$9:TF$497)*100,0)</f>
        <v>58</v>
      </c>
      <c r="TN285" s="115">
        <f>ROUND(TG285/MAX(TG$9:TG$497)*100,0)</f>
        <v>33</v>
      </c>
      <c r="TO285" s="115">
        <f>ROUND(TH285/MAX(TH$9:TH$497)*100,0)</f>
        <v>77</v>
      </c>
      <c r="TP285" s="115">
        <f>ROUND(TI285/MAX(TI$9:TI$497)*100,0)</f>
        <v>43</v>
      </c>
      <c r="TQ285" s="115">
        <f>ROUND(TJ285/MAX(TJ$9:TJ$497)*100,0)</f>
        <v>32</v>
      </c>
      <c r="TR285" s="115">
        <f>ROUND(TK285/MAX(TK$9:TK$497)*100,0)</f>
        <v>38</v>
      </c>
      <c r="TS285" s="119">
        <f>ROUND(TL285/MAX(TL$9:TL$497)*100,0)</f>
        <v>38</v>
      </c>
      <c r="TT285" s="120">
        <f>RANK(TM285,TM$9:TM$497,0)</f>
        <v>113</v>
      </c>
      <c r="TU285" s="115">
        <f>RANK(TN285,TN$9:TN$497,0)</f>
        <v>187</v>
      </c>
      <c r="TV285" s="115">
        <f>RANK(TO285,TO$9:TO$497,0)</f>
        <v>5</v>
      </c>
      <c r="TW285" s="115">
        <f>RANK(TP285,TP$9:TP$497,0)</f>
        <v>118</v>
      </c>
      <c r="TX285" s="115">
        <f>RANK(TQ285,TQ$9:TQ$497,0)</f>
        <v>121</v>
      </c>
      <c r="TY285" s="115">
        <f>RANK(TR285,TR$9:TR$497,0)</f>
        <v>111</v>
      </c>
      <c r="TZ285" s="121">
        <f>RANK(TS285,TS$9:TS$497,0)</f>
        <v>80</v>
      </c>
      <c r="UA285" s="132"/>
      <c r="UB285" s="7" t="s">
        <v>1</v>
      </c>
    </row>
    <row r="286" spans="1:548" x14ac:dyDescent="0.15">
      <c r="A286" s="183">
        <v>278</v>
      </c>
      <c r="B286" s="200" t="s">
        <v>1207</v>
      </c>
      <c r="C286" s="143"/>
      <c r="D286" s="143"/>
      <c r="E286" s="161" t="s">
        <v>518</v>
      </c>
      <c r="F286" s="65">
        <v>122</v>
      </c>
      <c r="G286" s="65" t="s">
        <v>576</v>
      </c>
      <c r="H286" s="144"/>
      <c r="I286" s="66" t="s">
        <v>521</v>
      </c>
      <c r="J286" s="67" t="s">
        <v>521</v>
      </c>
      <c r="K286" s="67" t="s">
        <v>521</v>
      </c>
      <c r="L286" s="67" t="s">
        <v>521</v>
      </c>
      <c r="M286" s="67" t="s">
        <v>521</v>
      </c>
      <c r="N286" s="67" t="s">
        <v>521</v>
      </c>
      <c r="O286" s="67" t="s">
        <v>521</v>
      </c>
      <c r="P286" s="67" t="s">
        <v>521</v>
      </c>
      <c r="Q286" s="67" t="s">
        <v>521</v>
      </c>
      <c r="R286" s="68" t="s">
        <v>521</v>
      </c>
      <c r="S286" s="69" t="s">
        <v>521</v>
      </c>
      <c r="T286" s="67" t="s">
        <v>521</v>
      </c>
      <c r="U286" s="67" t="s">
        <v>521</v>
      </c>
      <c r="V286" s="67" t="s">
        <v>521</v>
      </c>
      <c r="W286" s="67" t="s">
        <v>521</v>
      </c>
      <c r="X286" s="67" t="s">
        <v>521</v>
      </c>
      <c r="Y286" s="67" t="s">
        <v>521</v>
      </c>
      <c r="Z286" s="67" t="s">
        <v>521</v>
      </c>
      <c r="AA286" s="67" t="s">
        <v>521</v>
      </c>
      <c r="AB286" s="68" t="s">
        <v>521</v>
      </c>
      <c r="AC286" s="69" t="s">
        <v>521</v>
      </c>
      <c r="AD286" s="67" t="s">
        <v>521</v>
      </c>
      <c r="AE286" s="67" t="s">
        <v>521</v>
      </c>
      <c r="AF286" s="67" t="s">
        <v>521</v>
      </c>
      <c r="AG286" s="67" t="s">
        <v>521</v>
      </c>
      <c r="AH286" s="67" t="s">
        <v>521</v>
      </c>
      <c r="AI286" s="67" t="s">
        <v>521</v>
      </c>
      <c r="AJ286" s="67" t="s">
        <v>521</v>
      </c>
      <c r="AK286" s="67" t="s">
        <v>521</v>
      </c>
      <c r="AL286" s="68" t="s">
        <v>521</v>
      </c>
      <c r="AM286" s="69" t="s">
        <v>521</v>
      </c>
      <c r="AN286" s="67" t="s">
        <v>521</v>
      </c>
      <c r="AO286" s="67" t="s">
        <v>521</v>
      </c>
      <c r="AP286" s="67" t="s">
        <v>521</v>
      </c>
      <c r="AQ286" s="67" t="s">
        <v>521</v>
      </c>
      <c r="AR286" s="67" t="s">
        <v>521</v>
      </c>
      <c r="AS286" s="67" t="s">
        <v>521</v>
      </c>
      <c r="AT286" s="67" t="s">
        <v>521</v>
      </c>
      <c r="AU286" s="67" t="s">
        <v>521</v>
      </c>
      <c r="AV286" s="68" t="s">
        <v>521</v>
      </c>
      <c r="AW286" s="69" t="s">
        <v>521</v>
      </c>
      <c r="AX286" s="67" t="s">
        <v>521</v>
      </c>
      <c r="AY286" s="67" t="s">
        <v>521</v>
      </c>
      <c r="AZ286" s="67" t="s">
        <v>521</v>
      </c>
      <c r="BA286" s="67" t="s">
        <v>521</v>
      </c>
      <c r="BB286" s="67" t="s">
        <v>521</v>
      </c>
      <c r="BC286" s="67" t="s">
        <v>521</v>
      </c>
      <c r="BD286" s="67" t="s">
        <v>521</v>
      </c>
      <c r="BE286" s="67" t="s">
        <v>521</v>
      </c>
      <c r="BF286" s="68" t="s">
        <v>521</v>
      </c>
      <c r="BG286" s="69" t="s">
        <v>521</v>
      </c>
      <c r="BH286" s="67" t="s">
        <v>521</v>
      </c>
      <c r="BI286" s="67" t="s">
        <v>521</v>
      </c>
      <c r="BJ286" s="67" t="s">
        <v>521</v>
      </c>
      <c r="BK286" s="67" t="s">
        <v>521</v>
      </c>
      <c r="BL286" s="67" t="s">
        <v>521</v>
      </c>
      <c r="BM286" s="67" t="s">
        <v>521</v>
      </c>
      <c r="BN286" s="67" t="s">
        <v>521</v>
      </c>
      <c r="BO286" s="67" t="s">
        <v>521</v>
      </c>
      <c r="BP286" s="68" t="s">
        <v>521</v>
      </c>
      <c r="BQ286" s="70" t="s">
        <v>521</v>
      </c>
      <c r="BR286" s="67" t="s">
        <v>521</v>
      </c>
      <c r="BS286" s="67" t="s">
        <v>521</v>
      </c>
      <c r="BT286" s="67" t="s">
        <v>521</v>
      </c>
      <c r="BU286" s="67" t="s">
        <v>521</v>
      </c>
      <c r="BV286" s="67" t="s">
        <v>521</v>
      </c>
      <c r="BW286" s="67" t="s">
        <v>521</v>
      </c>
      <c r="BX286" s="67" t="s">
        <v>521</v>
      </c>
      <c r="BY286" s="67" t="s">
        <v>521</v>
      </c>
      <c r="BZ286" s="68" t="s">
        <v>521</v>
      </c>
      <c r="CA286" s="69" t="s">
        <v>521</v>
      </c>
      <c r="CB286" s="67" t="s">
        <v>521</v>
      </c>
      <c r="CC286" s="67" t="s">
        <v>521</v>
      </c>
      <c r="CD286" s="67" t="s">
        <v>521</v>
      </c>
      <c r="CE286" s="67" t="s">
        <v>521</v>
      </c>
      <c r="CF286" s="67" t="s">
        <v>521</v>
      </c>
      <c r="CG286" s="67" t="s">
        <v>521</v>
      </c>
      <c r="CH286" s="67" t="s">
        <v>521</v>
      </c>
      <c r="CI286" s="67" t="s">
        <v>521</v>
      </c>
      <c r="CJ286" s="68" t="s">
        <v>521</v>
      </c>
      <c r="CK286" s="69" t="s">
        <v>521</v>
      </c>
      <c r="CL286" s="67" t="s">
        <v>521</v>
      </c>
      <c r="CM286" s="67" t="s">
        <v>521</v>
      </c>
      <c r="CN286" s="67" t="s">
        <v>521</v>
      </c>
      <c r="CO286" s="67" t="s">
        <v>521</v>
      </c>
      <c r="CP286" s="67" t="s">
        <v>521</v>
      </c>
      <c r="CQ286" s="67" t="s">
        <v>521</v>
      </c>
      <c r="CR286" s="67" t="s">
        <v>521</v>
      </c>
      <c r="CS286" s="67" t="s">
        <v>521</v>
      </c>
      <c r="CT286" s="68" t="s">
        <v>521</v>
      </c>
      <c r="CU286" s="69" t="s">
        <v>521</v>
      </c>
      <c r="CV286" s="67" t="s">
        <v>521</v>
      </c>
      <c r="CW286" s="67" t="s">
        <v>521</v>
      </c>
      <c r="CX286" s="67" t="s">
        <v>521</v>
      </c>
      <c r="CY286" s="67" t="s">
        <v>521</v>
      </c>
      <c r="CZ286" s="67" t="s">
        <v>521</v>
      </c>
      <c r="DA286" s="67" t="s">
        <v>521</v>
      </c>
      <c r="DB286" s="67" t="s">
        <v>521</v>
      </c>
      <c r="DC286" s="67" t="s">
        <v>521</v>
      </c>
      <c r="DD286" s="68" t="s">
        <v>521</v>
      </c>
      <c r="DE286" s="69" t="s">
        <v>521</v>
      </c>
      <c r="DF286" s="71" t="s">
        <v>521</v>
      </c>
      <c r="DG286" s="67" t="s">
        <v>521</v>
      </c>
      <c r="DH286" s="67" t="s">
        <v>521</v>
      </c>
      <c r="DI286" s="67" t="s">
        <v>521</v>
      </c>
      <c r="DJ286" s="67" t="s">
        <v>521</v>
      </c>
      <c r="DK286" s="67" t="s">
        <v>521</v>
      </c>
      <c r="DL286" s="67" t="s">
        <v>521</v>
      </c>
      <c r="DM286" s="67" t="s">
        <v>520</v>
      </c>
      <c r="DN286" s="68" t="s">
        <v>520</v>
      </c>
      <c r="DO286" s="70" t="s">
        <v>520</v>
      </c>
      <c r="DP286" s="71" t="s">
        <v>520</v>
      </c>
      <c r="DQ286" s="67" t="s">
        <v>520</v>
      </c>
      <c r="DR286" s="67" t="s">
        <v>520</v>
      </c>
      <c r="DS286" s="67" t="s">
        <v>520</v>
      </c>
      <c r="DT286" s="67" t="s">
        <v>520</v>
      </c>
      <c r="DU286" s="67" t="s">
        <v>520</v>
      </c>
      <c r="DV286" s="67" t="s">
        <v>520</v>
      </c>
      <c r="DW286" s="67" t="s">
        <v>521</v>
      </c>
      <c r="DX286" s="72" t="s">
        <v>521</v>
      </c>
      <c r="DY286" s="73" t="s">
        <v>522</v>
      </c>
      <c r="DZ286" s="74">
        <v>2</v>
      </c>
      <c r="EA286" s="74">
        <v>3</v>
      </c>
      <c r="EB286" s="74">
        <v>3</v>
      </c>
      <c r="EC286" s="75">
        <v>4</v>
      </c>
      <c r="ED286" s="76" t="s">
        <v>522</v>
      </c>
      <c r="EE286" s="74">
        <f t="shared" si="534"/>
        <v>2</v>
      </c>
      <c r="EF286" s="74">
        <f t="shared" si="535"/>
        <v>6</v>
      </c>
      <c r="EG286" s="74">
        <f t="shared" si="536"/>
        <v>18</v>
      </c>
      <c r="EH286" s="77">
        <f t="shared" si="537"/>
        <v>72</v>
      </c>
      <c r="EI286" s="73">
        <v>1000</v>
      </c>
      <c r="EJ286" s="74">
        <v>1500</v>
      </c>
      <c r="EK286" s="74">
        <v>3000</v>
      </c>
      <c r="EL286" s="74">
        <v>5000</v>
      </c>
      <c r="EM286" s="75">
        <v>15000</v>
      </c>
      <c r="EN286" s="78">
        <v>1</v>
      </c>
      <c r="EO286" s="79">
        <f t="shared" si="538"/>
        <v>0.75</v>
      </c>
      <c r="EP286" s="79">
        <f t="shared" si="539"/>
        <v>0.5</v>
      </c>
      <c r="EQ286" s="79">
        <f t="shared" si="540"/>
        <v>0.27777777777777779</v>
      </c>
      <c r="ER286" s="80">
        <f t="shared" si="541"/>
        <v>0.20833333333333334</v>
      </c>
      <c r="ES286" s="128" t="s">
        <v>543</v>
      </c>
      <c r="ET286" s="82"/>
      <c r="EU286" s="83">
        <v>4</v>
      </c>
      <c r="EV286" s="146">
        <v>115</v>
      </c>
      <c r="EW286" s="147">
        <v>127</v>
      </c>
      <c r="EX286" s="147">
        <v>22</v>
      </c>
      <c r="EY286" s="147">
        <v>73</v>
      </c>
      <c r="EZ286" s="147">
        <v>112</v>
      </c>
      <c r="FA286" s="147">
        <v>45</v>
      </c>
      <c r="FB286" s="147">
        <v>81</v>
      </c>
      <c r="FC286" s="147">
        <v>96</v>
      </c>
      <c r="FD286" s="74">
        <f t="shared" si="542"/>
        <v>134</v>
      </c>
      <c r="FE286" s="84">
        <f t="shared" si="543"/>
        <v>118</v>
      </c>
      <c r="FF286" s="73">
        <f>RANK(EV286,$EV$9:$EV$497,0)</f>
        <v>41</v>
      </c>
      <c r="FG286" s="74">
        <f>RANK(EW286,$EW$9:$EW$497,0)</f>
        <v>1</v>
      </c>
      <c r="FH286" s="74">
        <f>RANK(EX286,$EX$9:$EX$497,0)</f>
        <v>291</v>
      </c>
      <c r="FI286" s="74">
        <f>RANK(EY286,$EY$9:$EY$497,0)</f>
        <v>38</v>
      </c>
      <c r="FJ286" s="74">
        <f>RANK(EZ286,$EZ$9:$EZ$497,0)</f>
        <v>5</v>
      </c>
      <c r="FK286" s="74">
        <f>RANK(FA286,$FA$9:$FA$497,0)</f>
        <v>49</v>
      </c>
      <c r="FL286" s="74">
        <f>RANK(FB286,$FB$9:$FB$497,0)</f>
        <v>58</v>
      </c>
      <c r="FM286" s="74">
        <f>RANK(FC286,$FC$9:$FC$497,0)</f>
        <v>24</v>
      </c>
      <c r="FN286" s="74">
        <f>RANK(FD286,$FD$9:$FD$497,0)</f>
        <v>3</v>
      </c>
      <c r="FO286" s="84">
        <f>RANK(FE286,$FE$9:$FE$497,0)</f>
        <v>112</v>
      </c>
      <c r="FP286" s="73">
        <f>COUNTIFS($EV$9:$EV$497,"&gt;"&amp;EV286,$ES$9:$ES$497,ES286)+1</f>
        <v>3</v>
      </c>
      <c r="FQ286" s="74">
        <f>COUNTIFS($EW$9:$EW$497,"&gt;"&amp;EW286,$ES$9:$ES$497,ES286)+1</f>
        <v>1</v>
      </c>
      <c r="FR286" s="74">
        <f>COUNTIFS($EX$9:$EX$497,"&gt;"&amp;EX286,$ES$9:$ES$497,ES286)+1</f>
        <v>20</v>
      </c>
      <c r="FS286" s="74">
        <f>COUNTIFS($EY$9:$EY$497,"&gt;"&amp;EY286,$ES$9:$ES$497,ES286)+1</f>
        <v>1</v>
      </c>
      <c r="FT286" s="74">
        <f>COUNTIFS($EZ$9:$EZ$497,"&gt;"&amp;EZ286,$ES$9:$ES$497,ES286)+1</f>
        <v>5</v>
      </c>
      <c r="FU286" s="74">
        <f>COUNTIFS($FA$9:$FA$497,"&gt;"&amp;FA286,$ES$9:$ES$497,ES286)+1</f>
        <v>6</v>
      </c>
      <c r="FV286" s="74">
        <f>COUNTIFS($FB$9:$FB$497,"&gt;"&amp;FB286,$ES$9:$ES$497,ES286)+1</f>
        <v>8</v>
      </c>
      <c r="FW286" s="74">
        <f>COUNTIFS($FC$9:$FC$497,"&gt;"&amp;FC286,$ES$9:$ES$497,ES286)+1</f>
        <v>1</v>
      </c>
      <c r="FX286" s="74">
        <f>COUNTIFS($FD$9:$FD$497,"&gt;"&amp;FD286,$ES$9:$ES$497,ES286)+1</f>
        <v>2</v>
      </c>
      <c r="FY286" s="84">
        <f>COUNTIFS($FE$9:$FE$497,"&gt;"&amp;FE286,$ES$9:$ES$497,ES286)+1</f>
        <v>1</v>
      </c>
      <c r="FZ286" s="85">
        <f t="shared" si="544"/>
        <v>0.94</v>
      </c>
      <c r="GA286" s="86">
        <f t="shared" si="545"/>
        <v>1.04</v>
      </c>
      <c r="GB286" s="86">
        <f t="shared" si="546"/>
        <v>0.18</v>
      </c>
      <c r="GC286" s="86">
        <f t="shared" si="547"/>
        <v>0.6</v>
      </c>
      <c r="GD286" s="86">
        <f t="shared" si="548"/>
        <v>0.92</v>
      </c>
      <c r="GE286" s="86">
        <f t="shared" si="549"/>
        <v>0.37</v>
      </c>
      <c r="GF286" s="86">
        <f t="shared" si="550"/>
        <v>0.66</v>
      </c>
      <c r="GG286" s="86">
        <f t="shared" si="551"/>
        <v>0.79</v>
      </c>
      <c r="GH286" s="86">
        <f t="shared" si="552"/>
        <v>1.1000000000000001</v>
      </c>
      <c r="GI286" s="87">
        <f t="shared" si="553"/>
        <v>0.97</v>
      </c>
      <c r="GJ286" s="85">
        <f>ROUND(((FZ286-AVERAGE(FZ$9:FZ$497))/STDEVP(FZ$9:FZ$497)*10+50),2)</f>
        <v>48.96</v>
      </c>
      <c r="GK286" s="86">
        <f>ROUND(((GA286-AVERAGE(GA$9:GA$497))/STDEVP(GA$9:GA$497)*10+50),2)</f>
        <v>60.45</v>
      </c>
      <c r="GL286" s="86">
        <f>ROUND(((GB286-AVERAGE(GB$9:GB$497))/STDEVP(GB$9:GB$497)*10+50),2)</f>
        <v>34.869999999999997</v>
      </c>
      <c r="GM286" s="86">
        <f>ROUND(((GC286-AVERAGE(GC$9:GC$497))/STDEVP(GC$9:GC$497)*10+50),2)</f>
        <v>53.7</v>
      </c>
      <c r="GN286" s="86">
        <f>ROUND(((GD286-AVERAGE(GD$9:GD$497))/STDEVP(GD$9:GD$497)*10+50),2)</f>
        <v>68.069999999999993</v>
      </c>
      <c r="GO286" s="86">
        <f>ROUND(((GE286-AVERAGE(GE$9:GE$497))/STDEVP(GE$9:GE$497)*10+50),2)</f>
        <v>50.78</v>
      </c>
      <c r="GP286" s="86">
        <f>ROUND(((GF286-AVERAGE(GF$9:GF$497))/STDEVP(GF$9:GF$497)*10+50),2)</f>
        <v>50.79</v>
      </c>
      <c r="GQ286" s="86">
        <f>ROUND(((GG286-AVERAGE(GG$9:GG$497))/STDEVP(GG$9:GG$497)*10+50),2)</f>
        <v>54.97</v>
      </c>
      <c r="GR286" s="86">
        <f>ROUND(((GH286-AVERAGE(GH$9:GH$497))/STDEVP(GH$9:GH$497)*10+50),2)</f>
        <v>54.57</v>
      </c>
      <c r="GS286" s="87">
        <f>ROUND(((GI286-AVERAGE(GI$9:GI$497))/STDEVP(GI$9:GI$497)*10+50),2)</f>
        <v>44.88</v>
      </c>
      <c r="GT286" s="73">
        <f>RANK(GJ286,$GJ$9:$GJ$497,0)</f>
        <v>221</v>
      </c>
      <c r="GU286" s="74">
        <f>RANK(GK286,$GK$9:$GK$497,0)</f>
        <v>72</v>
      </c>
      <c r="GV286" s="74">
        <f>RANK(GL286,$GL$9:$GL$497,0)</f>
        <v>404</v>
      </c>
      <c r="GW286" s="74">
        <f>RANK(GM286,$GM$9:$GM$497,0)</f>
        <v>113</v>
      </c>
      <c r="GX286" s="74">
        <f>RANK(GN286,$GN$9:$GN$497,0)</f>
        <v>34</v>
      </c>
      <c r="GY286" s="74">
        <f>RANK(GO286,$GO$9:$GO$497,0)</f>
        <v>114</v>
      </c>
      <c r="GZ286" s="74">
        <f>RANK(GP286,$GP$9:$GP$497,0)</f>
        <v>198</v>
      </c>
      <c r="HA286" s="74">
        <f>RANK(GQ286,$GQ$9:$GQ$497,0)</f>
        <v>122</v>
      </c>
      <c r="HB286" s="74">
        <f>RANK(GR286,$GR$9:$GR$497,0)</f>
        <v>109</v>
      </c>
      <c r="HC286" s="84">
        <f>RANK(GS286,$GS$9:$GS$497,0)</f>
        <v>276</v>
      </c>
      <c r="HD286" s="85">
        <f>ROUND(AVERAGEIF($ES$9:$ES$497,$ES286,$FZ$9:$FZ$497),2)</f>
        <v>0.86</v>
      </c>
      <c r="HE286" s="86">
        <f>ROUND(AVERAGEIF($ES$9:$ES$497,$ES286,$GA$9:$GA$497),2)</f>
        <v>1.0900000000000001</v>
      </c>
      <c r="HF286" s="86">
        <f>ROUND(AVERAGEIF($ES$9:$ES$497,$ES286,$GB$9:$GB$497),2)</f>
        <v>0.28999999999999998</v>
      </c>
      <c r="HG286" s="86">
        <f>ROUND(AVERAGEIF($ES$9:$ES$497,$ES286,$GC$9:$GC$497),2)</f>
        <v>0.42</v>
      </c>
      <c r="HH286" s="86">
        <f>ROUND(AVERAGEIF($ES$9:$ES$497,$ES286,$GD$9:$GD$497),2)</f>
        <v>0.86</v>
      </c>
      <c r="HI286" s="86">
        <f>ROUND(AVERAGEIF($ES$9:$ES$497,$ES286,$GE$9:$GE$497),2)</f>
        <v>0.3</v>
      </c>
      <c r="HJ286" s="86">
        <f>ROUND(AVERAGEIF($ES$9:$ES$497,$ES286,$GF$9:$GF$497),2)</f>
        <v>0.67</v>
      </c>
      <c r="HK286" s="86">
        <f>ROUND(AVERAGEIF($ES$9:$ES$497,$ES286,$GG$9:$GG$497),2)</f>
        <v>0.73</v>
      </c>
      <c r="HL286" s="86">
        <f>ROUND(AVERAGEIF($ES$9:$ES$497,$ES286,$GH$9:$GH$497),2)</f>
        <v>1.1399999999999999</v>
      </c>
      <c r="HM286" s="87">
        <f>ROUND(AVERAGEIF($ES$9:$ES$497,$ES286,$GI$9:$GI$497),2)</f>
        <v>1.01</v>
      </c>
      <c r="HN286" s="88">
        <f t="shared" si="554"/>
        <v>7.999999999999996E-2</v>
      </c>
      <c r="HO286" s="89">
        <f t="shared" si="555"/>
        <v>-5.0000000000000044E-2</v>
      </c>
      <c r="HP286" s="89">
        <f t="shared" si="556"/>
        <v>-0.10999999999999999</v>
      </c>
      <c r="HQ286" s="89">
        <f t="shared" si="557"/>
        <v>0.18</v>
      </c>
      <c r="HR286" s="89">
        <f t="shared" si="558"/>
        <v>6.0000000000000053E-2</v>
      </c>
      <c r="HS286" s="89">
        <f t="shared" si="559"/>
        <v>7.0000000000000007E-2</v>
      </c>
      <c r="HT286" s="89">
        <f t="shared" si="560"/>
        <v>-1.0000000000000009E-2</v>
      </c>
      <c r="HU286" s="89">
        <f t="shared" si="561"/>
        <v>6.0000000000000053E-2</v>
      </c>
      <c r="HV286" s="89">
        <f t="shared" si="562"/>
        <v>-3.9999999999999813E-2</v>
      </c>
      <c r="HW286" s="90">
        <f t="shared" si="563"/>
        <v>-4.0000000000000036E-2</v>
      </c>
      <c r="HX286" s="73">
        <f>COUNTIFS($FZ$9:$FZ$497,"&gt;"&amp;FZ286,$ES$9:$ES$497,$ES286)+1</f>
        <v>30</v>
      </c>
      <c r="HY286" s="74">
        <f>COUNTIFS($GA$9:$GA$497,"&gt;"&amp;GA286,$ES$9:$ES$497,$ES286)+1</f>
        <v>51</v>
      </c>
      <c r="HZ286" s="74">
        <f>COUNTIFS($GB$9:$GB$497,"&gt;"&amp;GB286,$ES$9:$ES$497,$ES286)+1</f>
        <v>56</v>
      </c>
      <c r="IA286" s="74">
        <f>COUNTIFS($GC$9:$GC$497,"&gt;"&amp;GC286,$ES$9:$ES$497,$ES286)+1</f>
        <v>5</v>
      </c>
      <c r="IB286" s="74">
        <f>COUNTIFS($GD$9:$GD$497,"&gt;"&amp;GD286,$ES$9:$ES$497,$ES286)+1</f>
        <v>27</v>
      </c>
      <c r="IC286" s="74">
        <f>COUNTIFS($GE$9:$GE$497,"&gt;"&amp;GE286,$ES$9:$ES$497,$ES286)+1</f>
        <v>16</v>
      </c>
      <c r="ID286" s="74">
        <f>COUNTIFS($GF$9:$GF$497,"&gt;"&amp;GF286,$ES$9:$ES$497,$ES286)+1</f>
        <v>39</v>
      </c>
      <c r="IE286" s="74">
        <f>COUNTIFS($GG$9:$GG$497,"&gt;"&amp;GG286,$ES$9:$ES$497,$ES286)+1</f>
        <v>24</v>
      </c>
      <c r="IF286" s="74">
        <f>COUNTIFS($GH$9:$GH$497,"&gt;"&amp;GH286,$ES$9:$ES$497,$ES286)+1</f>
        <v>41</v>
      </c>
      <c r="IG286" s="84">
        <f>COUNTIFS($GI$9:$GI$497,"&gt;"&amp;GI286,$ES$9:$ES$497,$ES286)+1</f>
        <v>39</v>
      </c>
      <c r="IH286" s="148"/>
      <c r="II286" s="149"/>
      <c r="IJ286" s="149"/>
      <c r="IK286" s="149"/>
      <c r="IL286" s="149">
        <v>0.1</v>
      </c>
      <c r="IM286" s="150"/>
      <c r="IN286" s="151"/>
      <c r="IO286" s="152"/>
      <c r="IP286" s="153"/>
      <c r="IQ286" s="149"/>
      <c r="IR286" s="149"/>
      <c r="IS286" s="149"/>
      <c r="IT286" s="149"/>
      <c r="IU286" s="149"/>
      <c r="IV286" s="149"/>
      <c r="IW286" s="154"/>
      <c r="IX286" s="151"/>
      <c r="IY286" s="149"/>
      <c r="IZ286" s="149"/>
      <c r="JA286" s="149"/>
      <c r="JB286" s="149"/>
      <c r="JC286" s="149"/>
      <c r="JD286" s="149"/>
      <c r="JE286" s="155"/>
      <c r="JF286" s="153"/>
      <c r="JG286" s="149"/>
      <c r="JH286" s="149"/>
      <c r="JI286" s="149">
        <v>0.1</v>
      </c>
      <c r="JJ286" s="149"/>
      <c r="JK286" s="149"/>
      <c r="JL286" s="149"/>
      <c r="JM286" s="154"/>
      <c r="JN286" s="151"/>
      <c r="JO286" s="149"/>
      <c r="JP286" s="149"/>
      <c r="JQ286" s="149"/>
      <c r="JR286" s="149"/>
      <c r="JS286" s="149"/>
      <c r="JT286" s="149"/>
      <c r="JU286" s="149"/>
      <c r="JV286" s="149"/>
      <c r="JW286" s="149"/>
      <c r="JX286" s="149"/>
      <c r="JY286" s="149"/>
      <c r="JZ286" s="155"/>
      <c r="KA286" s="151"/>
      <c r="KB286" s="149"/>
      <c r="KC286" s="149"/>
      <c r="KD286" s="149"/>
      <c r="KE286" s="155"/>
      <c r="KF286" s="153"/>
      <c r="KG286" s="149"/>
      <c r="KH286" s="149"/>
      <c r="KI286" s="149"/>
      <c r="KJ286" s="149"/>
      <c r="KK286" s="156"/>
      <c r="KL286" s="149"/>
      <c r="KM286" s="149"/>
      <c r="KN286" s="149"/>
      <c r="KO286" s="149"/>
      <c r="KP286" s="149"/>
      <c r="KQ286" s="149"/>
      <c r="KR286" s="149"/>
      <c r="KS286" s="154"/>
      <c r="KT286" s="154"/>
      <c r="KU286" s="154"/>
      <c r="KV286" s="154"/>
      <c r="KW286" s="151"/>
      <c r="KX286" s="149"/>
      <c r="KY286" s="149"/>
      <c r="KZ286" s="149"/>
      <c r="LA286" s="149"/>
      <c r="LB286" s="149"/>
      <c r="LC286" s="154"/>
      <c r="LD286" s="151"/>
      <c r="LE286" s="152"/>
      <c r="LF286" s="157"/>
      <c r="LG286" s="158"/>
      <c r="LH286" s="151"/>
      <c r="LI286" s="149"/>
      <c r="LJ286" s="147"/>
      <c r="LK286" s="147"/>
      <c r="LL286" s="147"/>
      <c r="LM286" s="159"/>
      <c r="LN286" s="153"/>
      <c r="LO286" s="149"/>
      <c r="LP286" s="149"/>
      <c r="LQ286" s="149"/>
      <c r="LR286" s="154"/>
      <c r="LS286" s="151"/>
      <c r="LT286" s="149"/>
      <c r="LU286" s="149"/>
      <c r="LV286" s="149"/>
      <c r="LW286" s="149"/>
      <c r="LX286" s="149"/>
      <c r="LY286" s="149"/>
      <c r="LZ286" s="149">
        <v>0.1</v>
      </c>
      <c r="MA286" s="155"/>
      <c r="MB286" s="153"/>
      <c r="MC286" s="149"/>
      <c r="MD286" s="149"/>
      <c r="ME286" s="149"/>
      <c r="MF286" s="149"/>
      <c r="MG286" s="149"/>
      <c r="MH286" s="149"/>
      <c r="MI286" s="149"/>
      <c r="MJ286" s="149"/>
      <c r="MK286" s="149"/>
      <c r="ML286" s="149"/>
      <c r="MM286" s="149"/>
      <c r="MN286" s="156"/>
      <c r="MO286" s="156"/>
      <c r="MP286" s="154"/>
      <c r="MQ286" s="151"/>
      <c r="MR286" s="149"/>
      <c r="MS286" s="149"/>
      <c r="MT286" s="149"/>
      <c r="MU286" s="149"/>
      <c r="MV286" s="156"/>
      <c r="MW286" s="149">
        <v>0.1</v>
      </c>
      <c r="MX286" s="149"/>
      <c r="MY286" s="149"/>
      <c r="MZ286" s="149"/>
      <c r="NA286" s="149"/>
      <c r="NB286" s="149"/>
      <c r="NC286" s="149"/>
      <c r="ND286" s="154"/>
      <c r="NE286" s="154"/>
      <c r="NF286" s="154"/>
      <c r="NG286" s="154"/>
      <c r="NH286" s="151"/>
      <c r="NI286" s="149"/>
      <c r="NJ286" s="149"/>
      <c r="NK286" s="149"/>
      <c r="NL286" s="149"/>
      <c r="NM286" s="149"/>
      <c r="NN286" s="94"/>
      <c r="NO286" s="151"/>
      <c r="NP286" s="160"/>
      <c r="NQ286" s="145" t="s">
        <v>1206</v>
      </c>
      <c r="NR286" s="199" t="s">
        <v>1209</v>
      </c>
      <c r="NS286" s="145"/>
      <c r="NT286" s="145"/>
      <c r="NU286" s="145" t="s">
        <v>1203</v>
      </c>
      <c r="NV286" s="171">
        <v>44508</v>
      </c>
      <c r="NW286" s="102" t="s">
        <v>1204</v>
      </c>
      <c r="NX286" s="165" t="s">
        <v>1210</v>
      </c>
      <c r="NY286" s="177"/>
      <c r="NZ286" s="165" t="s">
        <v>1210</v>
      </c>
      <c r="OA286" s="178"/>
      <c r="OB286" s="178"/>
      <c r="OC286" s="178"/>
      <c r="OD286" s="108">
        <f t="shared" si="564"/>
        <v>72</v>
      </c>
      <c r="OE286" s="109">
        <v>3</v>
      </c>
      <c r="OF286" s="110">
        <f>IF(ISERROR(ROUND(MAX(EI286/1,EJ286/EE286,EK286/EF286,EL286/EG286,EM286/EH286),0)),0,ROUND(MAX(EI286/1,EJ286/EE286,EK286/EF286,EL286/EG286,EM286/EH286),0))</f>
        <v>1000</v>
      </c>
      <c r="OG286" s="109"/>
      <c r="OH286" s="111">
        <f>ROUND(AVERAGEIF($ES$9:$ES$497,$ES286,EV$9:EV$497),0)</f>
        <v>57</v>
      </c>
      <c r="OI286" s="112">
        <f>ROUND(AVERAGEIF($ES$9:$ES$497,$ES286,EW$9:EW$497),0)</f>
        <v>69</v>
      </c>
      <c r="OJ286" s="112">
        <f>ROUND(AVERAGEIF($ES$9:$ES$497,$ES286,EX$9:EX$497),0)</f>
        <v>17</v>
      </c>
      <c r="OK286" s="112">
        <f>ROUND(AVERAGEIF($ES$9:$ES$497,$ES286,EY$9:EY$497),0)</f>
        <v>30</v>
      </c>
      <c r="OL286" s="112">
        <f>ROUND(AVERAGEIF($ES$9:$ES$497,$ES286,EZ$9:EZ$497),0)</f>
        <v>58</v>
      </c>
      <c r="OM286" s="112">
        <f>ROUND(AVERAGEIF($ES$9:$ES$497,$ES286,FA$9:FA$497),0)</f>
        <v>21</v>
      </c>
      <c r="ON286" s="112">
        <f>ROUND(AVERAGEIF($ES$9:$ES$497,$ES286,FB$9:FB$497),0)</f>
        <v>45</v>
      </c>
      <c r="OO286" s="112">
        <f>ROUND(AVERAGEIF($ES$9:$ES$497,$ES286,FC$9:FC$497),0)</f>
        <v>49</v>
      </c>
      <c r="OP286" s="112">
        <f>ROUND(AVERAGEIF($ES$9:$ES$497,$ES286,FD$9:FD$497),0)</f>
        <v>75</v>
      </c>
      <c r="OQ286" s="113">
        <f>ROUND(AVERAGEIF($ES$9:$ES$497,$ES286,FE$9:FE$497),0)</f>
        <v>66</v>
      </c>
      <c r="OR286" s="114">
        <f>ROUND(EV286/MAX(EV$9:EV$497)*100,0)</f>
        <v>65</v>
      </c>
      <c r="OS286" s="115">
        <f>ROUND(EW286/MAX(EW$9:EW$497)*100,0)</f>
        <v>100</v>
      </c>
      <c r="OT286" s="115">
        <f>ROUND(EX286/MAX(EX$9:EX$497)*100,0)</f>
        <v>18</v>
      </c>
      <c r="OU286" s="115">
        <f>ROUND(EY286/MAX(EY$9:EY$497)*100,0)</f>
        <v>49</v>
      </c>
      <c r="OV286" s="115">
        <f>ROUND(EZ286/MAX(EZ$9:EZ$497)*100,0)</f>
        <v>90</v>
      </c>
      <c r="OW286" s="115">
        <f>ROUND(FA286/MAX(FA$9:FA$497)*100,0)</f>
        <v>40</v>
      </c>
      <c r="OX286" s="115">
        <f>ROUND(FB286/MAX(FB$9:FB$497)*100,0)</f>
        <v>60</v>
      </c>
      <c r="OY286" s="116">
        <f>ROUND(FC286/MAX(FC$9:FC$497)*100,0)</f>
        <v>66</v>
      </c>
      <c r="OZ286" s="115">
        <f>ROUND(FD286/MAX(FD$9:FD$497)*100,0)</f>
        <v>91</v>
      </c>
      <c r="PA286" s="117">
        <f>ROUND(FE286/MAX(FE$9:FE$497)*100,0)</f>
        <v>48</v>
      </c>
      <c r="PB286" s="118">
        <f t="shared" si="566"/>
        <v>619</v>
      </c>
      <c r="PC286" s="115">
        <f t="shared" si="567"/>
        <v>835</v>
      </c>
      <c r="PD286" s="115">
        <f t="shared" si="568"/>
        <v>889</v>
      </c>
      <c r="PE286" s="115">
        <f t="shared" si="569"/>
        <v>751</v>
      </c>
      <c r="PF286" s="115">
        <f t="shared" si="570"/>
        <v>682</v>
      </c>
      <c r="PG286" s="119">
        <f t="shared" si="571"/>
        <v>608</v>
      </c>
      <c r="PH286" s="118">
        <f>ROUND(PB286/MAX(PB$9:PB$497)*100,0)</f>
        <v>74</v>
      </c>
      <c r="PI286" s="115">
        <f>ROUND(PC286/MAX(PC$9:PC$497)*100,0)</f>
        <v>100</v>
      </c>
      <c r="PJ286" s="115">
        <f>ROUND(PD286/MAX(PD$9:PD$497)*100,0)</f>
        <v>94</v>
      </c>
      <c r="PK286" s="115">
        <f>ROUND(PE286/MAX(PE$9:PE$497)*100,0)</f>
        <v>75</v>
      </c>
      <c r="PL286" s="115">
        <f>ROUND(PF286/MAX(PF$9:PF$497)*100,0)</f>
        <v>96</v>
      </c>
      <c r="PM286" s="119">
        <f>ROUND(PG286/MAX(PG$9:PG$497)*100,0)</f>
        <v>89</v>
      </c>
      <c r="PN286" s="118">
        <f>RANK(PH286,PH$9:PH$497,0)</f>
        <v>38</v>
      </c>
      <c r="PO286" s="115">
        <f>RANK(PI286,PI$9:PI$497,0)</f>
        <v>1</v>
      </c>
      <c r="PP286" s="115">
        <f>RANK(PJ286,PJ$9:PJ$497,0)</f>
        <v>2</v>
      </c>
      <c r="PQ286" s="115">
        <f>RANK(PK286,PK$9:PK$497,0)</f>
        <v>29</v>
      </c>
      <c r="PR286" s="115">
        <f>RANK(PL286,PL$9:PL$497,0)</f>
        <v>6</v>
      </c>
      <c r="PS286" s="119">
        <f>RANK(PM286,PM$9:PM$497,0)</f>
        <v>4</v>
      </c>
      <c r="PT286" s="120">
        <f>ROUND(FZ286/MAX(FZ$9:FZ$497)*100,0)</f>
        <v>51</v>
      </c>
      <c r="PU286" s="115">
        <f>ROUND(GA286/MAX(GA$9:GA$497)*100,0)</f>
        <v>58</v>
      </c>
      <c r="PV286" s="115">
        <f>ROUND(GB286/MAX(GB$9:GB$497)*100,0)</f>
        <v>13</v>
      </c>
      <c r="PW286" s="115">
        <f>ROUND(GC286/MAX(GC$9:GC$497)*100,0)</f>
        <v>48</v>
      </c>
      <c r="PX286" s="115">
        <f>ROUND(GD286/MAX(GD$9:GD$497)*100,0)</f>
        <v>51</v>
      </c>
      <c r="PY286" s="115">
        <f>ROUND(GE286/MAX(GE$9:GE$497)*100,0)</f>
        <v>22</v>
      </c>
      <c r="PZ286" s="115">
        <f>ROUND(GF286/MAX(GF$9:GF$497)*100,0)</f>
        <v>31</v>
      </c>
      <c r="QA286" s="116">
        <f>ROUND(GG286/MAX(GG$9:GG$497)*100,0)</f>
        <v>43</v>
      </c>
      <c r="QB286" s="115">
        <f>ROUND(GH286/MAX(GH$9:GH$497)*100,0)</f>
        <v>49</v>
      </c>
      <c r="QC286" s="121">
        <f>ROUND(GI286/MAX(GI$9:GI$497)*100,0)</f>
        <v>31</v>
      </c>
      <c r="QD286" s="120">
        <f>ROUND(AVERAGEIF($ES$9:$ES$497,$ES286,PT$9:PT$497),0)</f>
        <v>47</v>
      </c>
      <c r="QE286" s="120">
        <f>ROUND(AVERAGEIF($ES$9:$ES$497,$ES286,PU$9:PU$497),0)</f>
        <v>61</v>
      </c>
      <c r="QF286" s="120">
        <f>ROUND(AVERAGEIF($ES$9:$ES$497,$ES286,PV$9:PV$497),0)</f>
        <v>21</v>
      </c>
      <c r="QG286" s="120">
        <f>ROUND(AVERAGEIF($ES$9:$ES$497,$ES286,PW$9:PW$497),0)</f>
        <v>34</v>
      </c>
      <c r="QH286" s="120">
        <f>ROUND(AVERAGEIF($ES$9:$ES$497,$ES286,PX$9:PX$497),0)</f>
        <v>48</v>
      </c>
      <c r="QI286" s="120">
        <f>ROUND(AVERAGEIF($ES$9:$ES$497,$ES286,PY$9:PY$497),0)</f>
        <v>18</v>
      </c>
      <c r="QJ286" s="120">
        <f>ROUND(AVERAGEIF($ES$9:$ES$497,$ES286,PZ$9:PZ$497),0)</f>
        <v>31</v>
      </c>
      <c r="QK286" s="120">
        <f>ROUND(AVERAGEIF($ES$9:$ES$497,$ES286,QA$9:QA$497),0)</f>
        <v>40</v>
      </c>
      <c r="QL286" s="120">
        <f>ROUND(AVERAGEIF($ES$9:$ES$497,$ES286,QB$9:QB$497),0)</f>
        <v>51</v>
      </c>
      <c r="QM286" s="120">
        <f>ROUND(AVERAGEIF($ES$9:$ES$497,$ES286,QC$9:QC$497),0)</f>
        <v>32</v>
      </c>
      <c r="QN286" s="114">
        <f t="shared" si="572"/>
        <v>423</v>
      </c>
      <c r="QO286" s="115">
        <f t="shared" si="573"/>
        <v>575</v>
      </c>
      <c r="QP286" s="115">
        <f t="shared" si="574"/>
        <v>627</v>
      </c>
      <c r="QQ286" s="115">
        <f t="shared" si="575"/>
        <v>552</v>
      </c>
      <c r="QR286" s="115">
        <f t="shared" si="576"/>
        <v>587</v>
      </c>
      <c r="QS286" s="119">
        <f t="shared" si="577"/>
        <v>433</v>
      </c>
      <c r="QT286" s="114">
        <f>ROUND((QN286-MIN(QN$9:QN$497))/(MAX(QN$9:QN$497)-MIN(QN$9:QN$497))*100,0)</f>
        <v>30</v>
      </c>
      <c r="QU286" s="115">
        <f>ROUND((QO286-MIN(QO$9:QO$497))/(MAX(QO$9:QO$497)-MIN(QO$9:QO$497))*100,0)</f>
        <v>53</v>
      </c>
      <c r="QV286" s="115">
        <f>ROUND((QP286-MIN(QP$9:QP$497))/(MAX(QP$9:QP$497)-MIN(QP$9:QP$497))*100,0)</f>
        <v>40</v>
      </c>
      <c r="QW286" s="115">
        <f>ROUND((QQ286-MIN(QQ$9:QQ$497))/(MAX(QQ$9:QQ$497)-MIN(QQ$9:QQ$497))*100,0)</f>
        <v>33</v>
      </c>
      <c r="QX286" s="115">
        <f>ROUND((QR286-MIN(QR$9:QR$497))/(MAX(QR$9:QR$497)-MIN(QR$9:QR$497))*100,0)</f>
        <v>60</v>
      </c>
      <c r="QY286" s="115">
        <f>ROUND((QS286-MIN(QS$9:QS$497))/(MAX(QS$9:QS$497)-MIN(QS$9:QS$497))*100,0)</f>
        <v>52</v>
      </c>
      <c r="QZ286" s="114">
        <f>RANK(QN286,QN$9:QN$497,0)</f>
        <v>311</v>
      </c>
      <c r="RA286" s="115">
        <f>RANK(QO286,QO$9:QO$497,0)</f>
        <v>35</v>
      </c>
      <c r="RB286" s="115">
        <f>RANK(QP286,QP$9:QP$497,0)</f>
        <v>104</v>
      </c>
      <c r="RC286" s="115">
        <f>RANK(QQ286,QQ$9:QQ$497,0)</f>
        <v>239</v>
      </c>
      <c r="RD286" s="115">
        <f>RANK(QR286,QR$9:QR$497,0)</f>
        <v>110</v>
      </c>
      <c r="RE286" s="115">
        <f>RANK(QS286,QS$9:QS$497,0)</f>
        <v>104</v>
      </c>
      <c r="RF286" s="122"/>
      <c r="RG286" s="115">
        <f>($RH$3*(IH286+IJ286)*100*100/MAX(EX$9:EX$497)*$RO$3) +($RH$3*(II286+IJ286)*100*100/MAX(EX$9:EX$497)*$RO$4) + ($RH$3*IK286*100*100/MAX(EX$9:EX$497)*0.098)</f>
        <v>0</v>
      </c>
      <c r="RH286" s="115">
        <f>($RH$4*IL286*100*100/MAX(EZ$9:EZ$497))*$RQ$3</f>
        <v>9.2000000000000011</v>
      </c>
      <c r="RI286" s="115">
        <f>($RH$3*IM286*100*100/MAX(EY$9:EY$497))*$RQ$4</f>
        <v>0</v>
      </c>
      <c r="RJ286" s="115">
        <f>($RH$3*IN286*100*100/MAX(EX$9:EX$497))</f>
        <v>0</v>
      </c>
      <c r="RK286" s="115">
        <f>($RH$4*IO286*100*100/MAX(EZ$9:EZ$497))*$RQ$3</f>
        <v>0</v>
      </c>
      <c r="RL286" s="115">
        <f>(($RL$4*IP286*100*((100/MAX(EX$9:EX$497)+100/MAX(EZ$9:EZ$497))/2))+($RL$4*IQ286*100*((100/MAX(EX$9:EX$497)+100/MAX(EZ$9:EZ$497))/2))+($RL$4*IR286*100*((100/MAX(EX$9:EX$497)+100/MAX(EZ$9:EZ$497))/2))+($RL$4*IS286*100*((100/MAX(EX$9:EX$497)+100/MAX(EZ$9:EZ$497))/2))+($RL$4*IT286*100*((100/MAX(EX$9:EX$497)+100/MAX(EZ$9:EZ$497))/2))+($RL$4*IU286*100*((100/MAX(EX$9:EX$497)+100/MAX(EZ$9:EZ$497))/2))+($RL$4*IV286*100*((100/MAX(EX$9:EX$497)+100/MAX(EZ$9:EZ$497))/2))+($RL$4*IW286*100*((100/MAX(EX$9:EX$497)+100/MAX(EZ$9:EZ$497))/2)))*$RS$3</f>
        <v>0</v>
      </c>
      <c r="RM286" s="115">
        <f>(($RH$3*IX286*100*100/MAX(EX$9:EX$497))+($RH$3*IY286*100*100/MAX(EX$9:EX$497))+($RH$3*IZ286*100*100/MAX(EX$9:EX$497))+($RH$3*JA286*100*100/MAX(EX$9:EX$497))+($RH$3*JB286*100*100/MAX(EX$9:EX$497))+($RH$3*JC286*100*100/MAX(EX$9:EX$497))+($RH$3*JD286*100*100/MAX(EX$9:EX$497))+($RH$3*JE286*100*100/MAX(EX$9:EX$497)))*$RS$4</f>
        <v>0</v>
      </c>
      <c r="RN286" s="115">
        <f>(($RH$4*JF286*100*100/MAX(EZ$9:EZ$497)) + ($RH$4*JG286*100*100/MAX(EZ$9:EZ$497)) + ($RH$4*JH286*100*100/MAX(EZ$9:EZ$497)) + ($RH$4*JI286*100*100/MAX(EZ$9:EZ$497)) + ($RH$4*JJ286*100*100/MAX(EZ$9:EZ$497)) + ($RH$4*JK286*100*100/MAX(EZ$9:EZ$497)) + ($RH$4*JL286*100*100/MAX(EZ$9:EZ$497)) + ($RH$4*JM286*100*100/MAX(EZ$9:EZ$497)))*$RU$3</f>
        <v>1.8400000000000003</v>
      </c>
      <c r="RO286" s="115">
        <f>(($RL$4*JN286*100*((100/MAX(EX$9:EX$497)+100/MAX(EZ$9:EZ$497))/2))+($RL$4*JO286*100*((100/MAX(EX$9:EX$497)+100/MAX(EZ$9:EZ$497))/2))+($RL$4*JP286*100*((100/MAX(EX$9:EX$497)+100/MAX(EZ$9:EZ$497))/2))+($RL$4*JQ286*100*((100/MAX(EX$9:EX$497)+100/MAX(EZ$9:EZ$497))/2))+($RL$4*JR286*100*((100/MAX(EX$9:EX$497)+100/MAX(EZ$9:EZ$497))/2))+($RL$4*JS286*100*((100/MAX(EX$9:EX$497)+100/MAX(EZ$9:EZ$497))/2))+($RL$4*JT286*100*((100/MAX(EX$9:EX$497)+100/MAX(EZ$9:EZ$497))/2))+($RL$4*JU286*100*((100/MAX(EX$9:EX$497)+100/MAX(EZ$9:EZ$497))/2))+($RL$4*JV286*100*((100/MAX(EX$9:EX$497)+100/MAX(EZ$9:EZ$497))/2))+($RL$4*JW286*100*((100/MAX(EX$9:EX$497)+100/MAX(EZ$9:EZ$497))/2))+($RL$4*JX286*100*((100/MAX(EX$9:EX$497)+100/MAX(EZ$9:EZ$497))/2))+($RL$4*JY286*100*((100/MAX(EX$9:EX$497)+100/MAX(EZ$9:EZ$497))/2))+($RL$4*JZ286*100*((100/MAX(EX$9:EX$497)+100/MAX(EZ$9:EZ$497))/2)))*$RW$3/2</f>
        <v>0</v>
      </c>
      <c r="RP286" s="119">
        <f>($RJ$3*KA286*100*100/MAX(FA$9:FA$497)) + ($RJ$3*KB286*100*100/MAX(FA$9:FA$497)/2) + ($RJ$3*KC286*100*100/MAX(FA$9:FA$497)/2) + ($RJ$3*KD286*100*100/MAX(FA$9:FA$497)/4) + ($RJ$3*KE286*100*100/MAX(FA$9:FA$497)/4)</f>
        <v>0</v>
      </c>
      <c r="RQ286" s="118">
        <f>($RL$4*KF286*100*((100/MAX(EX$9:EX$497)+100/MAX(EZ$9:EZ$497)))) * ($RO$3/2) + (($RL$4*KG286*100*((100/MAX(EX$9:EX$497)+100/MAX(EZ$9:EZ$497))))+($RL$4*KH286*100*((100/MAX(EX$9:EX$497)+100/MAX(EZ$9:EZ$497))))+($RL$4*KI286*100*((100/MAX(EX$9:EX$497)+100/MAX(EZ$9:EZ$497))))+($RL$4*KJ286*100*((100/MAX(EX$9:EX$497)+100/MAX(EZ$9:EZ$497))))+($RL$4*KK286*100*((100/MAX(EX$9:EX$497)+100/MAX(EZ$9:EZ$497))))+($RL$4*KL286*100*((100/MAX(EX$9:EX$497)+100/MAX(EZ$9:EZ$497))))+($RL$4*KM286*100*((100/MAX(EX$9:EX$497)+100/MAX(EZ$9:EZ$497))))+($RL$4*KN286*100*((100/MAX(EX$9:EX$497)+100/MAX(EZ$9:EZ$497))))+($RL$4*KO286*100*((100/MAX(EX$9:EX$497)+100/MAX(EZ$9:EZ$497))))+($RL$4*KP286*100*((100/MAX(EX$9:EX$497)+100/MAX(EZ$9:EZ$497))))+($RL$4*KQ286*100*((100/MAX(EX$9:EX$497)+100/MAX(EZ$9:EZ$497))))+($RL$4*KR286*100*((100/MAX(EX$9:EX$497)+100/MAX(EZ$9:EZ$497))))+($RL$4*KS286*100*((100/MAX(EX$9:EX$497)+100/MAX(EZ$9:EZ$497))))+($RL$4*KV286*100*((100/MAX(EX$9:EX$497)+100/MAX(EZ$9:EZ$497))))) * (($RO$3+$RO$4)/6)</f>
        <v>0</v>
      </c>
      <c r="RR286" s="115">
        <f>(($RL$4*KW286*100*((100/MAX(EX$9:EX$497)+100/MAX(EZ$9:EZ$497))))) * ($RO$3/2) + (($RL$4*KX286*100*((100/MAX(EX$9:EX$497)+100/MAX(EZ$9:EZ$497))))+($RL$4*KY286*100*((100/MAX(EX$9:EX$497)+100/MAX(EZ$9:EZ$497))))+($RL$4*KZ286*100*((100/MAX(EX$9:EX$497)+100/MAX(EZ$9:EZ$497))))+($RL$4*LA286*100*((100/MAX(EX$9:EX$497)+100/MAX(EZ$9:EZ$497))))+($RL$4*LB286*100*((100/MAX(EX$9:EX$497)+100/MAX(EZ$9:EZ$497))))+($RL$4*LC286*100*((100/MAX(EX$9:EX$497)+100/MAX(EZ$9:EZ$497))))) * (($RO$3+$RO$4)/6)</f>
        <v>0</v>
      </c>
      <c r="RS286" s="119">
        <f>(($RL$4*LD286*100*((100/MAX(EX$9:EX$497)+100/MAX(EZ$9:EZ$497))))+($RL$4*LE286*100*((100/MAX(EX$9:EX$497)+100/MAX(EZ$9:EZ$497))))) * (($RO$3+$RO$4)/6)</f>
        <v>0</v>
      </c>
      <c r="RT286" s="118">
        <f>($RJ$4*LH286*100*(100/MAX(EV$9:EV$497)))+($RJ$4*LI286*100*(100/MAX(EV$9:EV$497)))</f>
        <v>0</v>
      </c>
      <c r="RU286" s="119">
        <f>($RJ$4*LJ286*(100/MAX(EV$9:EV$497)))/2 + ($RL$3*LK286*(100/MAX(EW$9:EW$497))) + ($RJ$4*LL286*(100/MAX(EV$9:EV$497)))/4 + ($RL$3*LM286*(100/MAX(EW$9:EW$497)))</f>
        <v>0</v>
      </c>
      <c r="RV286" s="118">
        <f>($RJ$4*LN286*100*100/MAX(EV$9:EV$497)/2)+($RJ$4*LO286*100*100/MAX(EV$9:EV$497)/2)+($RJ$4*LP286*100*100/MAX(EV$9:EV$497))+($RJ$4*LQ286*100*100/MAX(EV$9:EV$497))+($RJ$4*LR286*100*100/MAX(EV$9:EV$497))</f>
        <v>0</v>
      </c>
      <c r="RW286" s="115">
        <f>($RJ$4*LS286*100*100/MAX(EV$9:EV$497)) + (($RJ$4*LT286*100*100/MAX(EV$9:EV$497))+($RJ$4*LU286*100*100/MAX(EV$9:EV$497))+($RJ$4*LV286*100*100/MAX(EV$9:EV$497))+($RJ$4*LW286*100*100/MAX(EV$9:EV$497))+($RJ$4*LX286*100*100/MAX(EV$9:EV$497))+($RJ$4*LY286*100*100/MAX(EV$9:EV$497))+($RJ$4*LZ286*100*100/MAX(EV$9:EV$497))+($RJ$4*MA286*100*100/MAX(EV$9:EV$497)))/2</f>
        <v>8.4269662921348321</v>
      </c>
      <c r="RX286" s="119">
        <f>($RJ$4*MB286*100*100/MAX(EV$9:EV$497))+($RJ$4*MC286*100*100/MAX(EV$9:EV$497))+($RJ$4*MD286*100*100/MAX(EV$9:EV$497))+($RJ$4*ME286*100*100/MAX(EV$9:EV$497))+($RJ$4*MF286*100*100/MAX(EV$9:EV$497))+($RJ$4*MG286*100*100/MAX(EV$9:EV$497))+($RJ$4*MH286*100*100/MAX(EV$9:EV$497))+($RJ$4*MI286*100*100/MAX(EV$9:EV$497))+($RJ$4*MJ286*100*100/MAX(EV$9:EV$497))+($RJ$4*MK286*100*100/MAX(EV$9:EV$497))+($RJ$4*ML286*100*100/MAX(EV$9:EV$497))+($RJ$4*MM286*100*100/MAX(EV$9:EV$497))+($RJ$4*MN286*100*100/MAX(EV$9:EV$497))</f>
        <v>0</v>
      </c>
      <c r="RY286" s="118">
        <f>($RJ$4*MQ286*100*100/MAX(EV$9:EV$497))/2 + (($RJ$4*MR286*100*100/MAX(EV$9:EV$497))+($RJ$4*MS286*100*100/MAX(EV$9:EV$497))+($RJ$4*MT286*100*100/MAX(EV$9:EV$497))+($RJ$4*MU286*100*100/MAX(EV$9:EV$497))+($RJ$4*MV286*100*100/MAX(EV$9:EV$497))+($RJ$4*MW286*100*100/MAX(EV$9:EV$497))+($RJ$4*MX286*100*100/MAX(EV$9:EV$497))+($RJ$4*MY286*100*100/MAX(EV$9:EV$497))+($RJ$4*MZ286*100*100/MAX(EV$9:EV$497))+($RJ$4*NA286*100*100/MAX(EV$9:EV$497))+($RJ$4*NB286*100*100/MAX(EV$9:EV$497))+($RJ$4*NC286*100*100/MAX(EV$9:EV$497))+($RJ$4*ND286*100*100/MAX(EV$9:EV$497))+($RJ$4*NG286*100*100/MAX(EV$9:EV$497)))/4</f>
        <v>4.213483146067416</v>
      </c>
      <c r="RZ286" s="115">
        <f>($RJ$4*NH286*100*100/MAX(EV$9:EV$497))/2 + (($RJ$4*NI286*100*100/MAX(EV$9:EV$497))+($RJ$4*NJ286*100*100/MAX(EV$9:EV$497))+($RJ$4*NK286*100*100/MAX(EV$9:EV$497))+($RJ$4*NL286*100*100/MAX(EV$9:EV$497))+($RJ$4*NM286*100*100/MAX(EV$9:EV$497))+($RJ$4*NN286*100*100/MAX(EV$9:EV$497)))/4</f>
        <v>0</v>
      </c>
      <c r="SA286" s="117">
        <f>(($RJ$4*NO286*100*100/MAX(EV$9:EV$497))+($RJ$4*NP286*100*100/MAX(EV$9:EV$497)))/4</f>
        <v>0</v>
      </c>
      <c r="SB286" s="118">
        <f t="shared" si="578"/>
        <v>23.680449438202253</v>
      </c>
      <c r="SC286" s="115">
        <f t="shared" si="579"/>
        <v>2.5280898876404496</v>
      </c>
      <c r="SD286" s="115">
        <f t="shared" si="580"/>
        <v>51.256112359550563</v>
      </c>
      <c r="SE286" s="115">
        <f t="shared" si="581"/>
        <v>2.5280898876404496</v>
      </c>
      <c r="SF286" s="115">
        <f t="shared" si="582"/>
        <v>3.160112359550562</v>
      </c>
      <c r="SG286" s="115">
        <f t="shared" si="583"/>
        <v>12.640449438202248</v>
      </c>
      <c r="SH286" s="115">
        <f>ROUND(SB286/MAX(SB$9:SB$497)*100,0)</f>
        <v>30</v>
      </c>
      <c r="SI286" s="115">
        <f>ROUND(SC286/MAX(SC$9:SC$497)*100,0)</f>
        <v>4</v>
      </c>
      <c r="SJ286" s="115">
        <f>ROUND(SD286/MAX(SD$9:SD$497)*100,0)</f>
        <v>82</v>
      </c>
      <c r="SK286" s="115">
        <f>ROUND(SE286/MAX(SE$9:SE$497)*100,0)</f>
        <v>2</v>
      </c>
      <c r="SL286" s="115">
        <f>ROUND(SF286/MAX(SF$9:SF$497)*100,0)</f>
        <v>8</v>
      </c>
      <c r="SM286" s="121">
        <f>ROUND(SG286/MAX(SG$9:SG$497)*100,0)</f>
        <v>12</v>
      </c>
      <c r="SN286" s="115">
        <f>ROUND(AVERAGEIF($ES$9:$ES$497,$ES286,SH$9:SH$497),0)</f>
        <v>12</v>
      </c>
      <c r="SO286" s="115">
        <f>ROUND(AVERAGEIF($ES$9:$ES$497,$ES286,SI$9:SI$497),0)</f>
        <v>5</v>
      </c>
      <c r="SP286" s="115">
        <f>ROUND(AVERAGEIF($ES$9:$ES$497,$ES286,SJ$9:SJ$497),0)</f>
        <v>26</v>
      </c>
      <c r="SQ286" s="115">
        <f>ROUND(AVERAGEIF($ES$9:$ES$497,$ES286,SK$9:SK$497),0)</f>
        <v>6</v>
      </c>
      <c r="SR286" s="115">
        <f>ROUND(AVERAGEIF($ES$9:$ES$497,$ES286,SL$9:SL$497),0)</f>
        <v>8</v>
      </c>
      <c r="SS286" s="121">
        <f>ROUND(AVERAGEIF($ES$9:$ES$497,$ES286,SM$9:SM$497),0)</f>
        <v>4</v>
      </c>
      <c r="ST286" s="114">
        <f>RANK(SB286,SB$9:SB$497,0)</f>
        <v>146</v>
      </c>
      <c r="SU286" s="115">
        <f>RANK(SC286,SC$9:SC$497,0)</f>
        <v>197</v>
      </c>
      <c r="SV286" s="115">
        <f>RANK(SD286,SD$9:SD$497,0)</f>
        <v>3</v>
      </c>
      <c r="SW286" s="115">
        <f>RANK(SE286,SE$9:SE$497,0)</f>
        <v>197</v>
      </c>
      <c r="SX286" s="115">
        <f>RANK(SF286,SF$9:SF$497,0)</f>
        <v>92</v>
      </c>
      <c r="SY286" s="115">
        <f>RANK(SG286,SG$9:SG$497,0)</f>
        <v>61</v>
      </c>
      <c r="SZ286" s="115">
        <f>COUNTIFS(SB$9:SB$497,"&gt;"&amp;SB286,$ES$9:$ES$497,$ES286)+1</f>
        <v>10</v>
      </c>
      <c r="TA286" s="115">
        <f>COUNTIFS(SC$9:SC$497,"&gt;"&amp;SC286,$ES$9:$ES$497,$ES286)+1</f>
        <v>16</v>
      </c>
      <c r="TB286" s="115">
        <f>COUNTIFS(SD$9:SD$497,"&gt;"&amp;SD286,$ES$9:$ES$497,$ES286)+1</f>
        <v>3</v>
      </c>
      <c r="TC286" s="115">
        <f>COUNTIFS(SE$9:SE$497,"&gt;"&amp;SE286,$ES$9:$ES$497,$ES286)+1</f>
        <v>16</v>
      </c>
      <c r="TD286" s="115">
        <f>COUNTIFS(SF$9:SF$497,"&gt;"&amp;SF286,$ES$9:$ES$497,$ES286)+1</f>
        <v>16</v>
      </c>
      <c r="TE286" s="117">
        <f>COUNTIFS(SG$9:SG$497,"&gt;"&amp;SG286,$ES$9:$ES$497,$ES286)+1</f>
        <v>3</v>
      </c>
      <c r="TF286" s="118">
        <f t="shared" si="584"/>
        <v>130</v>
      </c>
      <c r="TG286" s="115">
        <f t="shared" si="585"/>
        <v>78</v>
      </c>
      <c r="TH286" s="115">
        <f t="shared" si="586"/>
        <v>182</v>
      </c>
      <c r="TI286" s="115">
        <f t="shared" si="587"/>
        <v>96</v>
      </c>
      <c r="TJ286" s="115">
        <f t="shared" si="588"/>
        <v>83</v>
      </c>
      <c r="TK286" s="115">
        <f t="shared" si="589"/>
        <v>108</v>
      </c>
      <c r="TL286" s="117">
        <f t="shared" si="590"/>
        <v>101</v>
      </c>
      <c r="TM286" s="118">
        <f>ROUND(TF286/MAX(TF$9:TF$497)*100,0)</f>
        <v>72</v>
      </c>
      <c r="TN286" s="115">
        <f>ROUND(TG286/MAX(TG$9:TG$497)*100,0)</f>
        <v>43</v>
      </c>
      <c r="TO286" s="115">
        <f>ROUND(TH286/MAX(TH$9:TH$497)*100,0)</f>
        <v>100</v>
      </c>
      <c r="TP286" s="115">
        <f>ROUND(TI286/MAX(TI$9:TI$497)*100,0)</f>
        <v>53</v>
      </c>
      <c r="TQ286" s="115">
        <f>ROUND(TJ286/MAX(TJ$9:TJ$497)*100,0)</f>
        <v>42</v>
      </c>
      <c r="TR286" s="115">
        <f>ROUND(TK286/MAX(TK$9:TK$497)*100,0)</f>
        <v>55</v>
      </c>
      <c r="TS286" s="119">
        <f>ROUND(TL286/MAX(TL$9:TL$497)*100,0)</f>
        <v>52</v>
      </c>
      <c r="TT286" s="120">
        <f>RANK(TM286,TM$9:TM$497,0)</f>
        <v>47</v>
      </c>
      <c r="TU286" s="115">
        <f>RANK(TN286,TN$9:TN$497,0)</f>
        <v>112</v>
      </c>
      <c r="TV286" s="115">
        <f>RANK(TO286,TO$9:TO$497,0)</f>
        <v>1</v>
      </c>
      <c r="TW286" s="115">
        <f>RANK(TP286,TP$9:TP$497,0)</f>
        <v>70</v>
      </c>
      <c r="TX286" s="115">
        <f>RANK(TQ286,TQ$9:TQ$497,0)</f>
        <v>37</v>
      </c>
      <c r="TY286" s="115">
        <f>RANK(TR286,TR$9:TR$497,0)</f>
        <v>33</v>
      </c>
      <c r="TZ286" s="121">
        <f>RANK(TS286,TS$9:TS$497,0)</f>
        <v>36</v>
      </c>
      <c r="UA286" s="132"/>
      <c r="UB286" s="7" t="s">
        <v>1</v>
      </c>
    </row>
    <row r="287" spans="1:548" x14ac:dyDescent="0.15">
      <c r="A287" s="183">
        <v>279</v>
      </c>
      <c r="B287" s="200" t="s">
        <v>1209</v>
      </c>
      <c r="C287" s="143"/>
      <c r="D287" s="143"/>
      <c r="E287" s="161" t="s">
        <v>518</v>
      </c>
      <c r="F287" s="65">
        <v>47</v>
      </c>
      <c r="G287" s="65" t="s">
        <v>908</v>
      </c>
      <c r="H287" s="144" t="s">
        <v>1005</v>
      </c>
      <c r="I287" s="66" t="s">
        <v>521</v>
      </c>
      <c r="J287" s="67" t="s">
        <v>521</v>
      </c>
      <c r="K287" s="67" t="s">
        <v>521</v>
      </c>
      <c r="L287" s="67" t="s">
        <v>521</v>
      </c>
      <c r="M287" s="67" t="s">
        <v>521</v>
      </c>
      <c r="N287" s="67" t="s">
        <v>521</v>
      </c>
      <c r="O287" s="67" t="s">
        <v>521</v>
      </c>
      <c r="P287" s="67" t="s">
        <v>521</v>
      </c>
      <c r="Q287" s="67" t="s">
        <v>521</v>
      </c>
      <c r="R287" s="68" t="s">
        <v>521</v>
      </c>
      <c r="S287" s="69" t="s">
        <v>521</v>
      </c>
      <c r="T287" s="67" t="s">
        <v>521</v>
      </c>
      <c r="U287" s="67" t="s">
        <v>521</v>
      </c>
      <c r="V287" s="67" t="s">
        <v>521</v>
      </c>
      <c r="W287" s="67" t="s">
        <v>521</v>
      </c>
      <c r="X287" s="67" t="s">
        <v>521</v>
      </c>
      <c r="Y287" s="67" t="s">
        <v>521</v>
      </c>
      <c r="Z287" s="67" t="s">
        <v>521</v>
      </c>
      <c r="AA287" s="67" t="s">
        <v>521</v>
      </c>
      <c r="AB287" s="68" t="s">
        <v>521</v>
      </c>
      <c r="AC287" s="69" t="s">
        <v>521</v>
      </c>
      <c r="AD287" s="67" t="s">
        <v>521</v>
      </c>
      <c r="AE287" s="67" t="s">
        <v>521</v>
      </c>
      <c r="AF287" s="67" t="s">
        <v>521</v>
      </c>
      <c r="AG287" s="67" t="s">
        <v>521</v>
      </c>
      <c r="AH287" s="67" t="s">
        <v>521</v>
      </c>
      <c r="AI287" s="67" t="s">
        <v>521</v>
      </c>
      <c r="AJ287" s="67" t="s">
        <v>521</v>
      </c>
      <c r="AK287" s="67" t="s">
        <v>521</v>
      </c>
      <c r="AL287" s="68" t="s">
        <v>521</v>
      </c>
      <c r="AM287" s="69" t="s">
        <v>521</v>
      </c>
      <c r="AN287" s="67" t="s">
        <v>521</v>
      </c>
      <c r="AO287" s="67" t="s">
        <v>521</v>
      </c>
      <c r="AP287" s="67" t="s">
        <v>521</v>
      </c>
      <c r="AQ287" s="67" t="s">
        <v>521</v>
      </c>
      <c r="AR287" s="67" t="s">
        <v>521</v>
      </c>
      <c r="AS287" s="67" t="s">
        <v>521</v>
      </c>
      <c r="AT287" s="67" t="s">
        <v>521</v>
      </c>
      <c r="AU287" s="67" t="s">
        <v>521</v>
      </c>
      <c r="AV287" s="68" t="s">
        <v>521</v>
      </c>
      <c r="AW287" s="69" t="s">
        <v>521</v>
      </c>
      <c r="AX287" s="67" t="s">
        <v>521</v>
      </c>
      <c r="AY287" s="67" t="s">
        <v>521</v>
      </c>
      <c r="AZ287" s="67" t="s">
        <v>521</v>
      </c>
      <c r="BA287" s="67" t="s">
        <v>521</v>
      </c>
      <c r="BB287" s="67" t="s">
        <v>521</v>
      </c>
      <c r="BC287" s="67" t="s">
        <v>521</v>
      </c>
      <c r="BD287" s="67" t="s">
        <v>521</v>
      </c>
      <c r="BE287" s="67" t="s">
        <v>521</v>
      </c>
      <c r="BF287" s="68" t="s">
        <v>521</v>
      </c>
      <c r="BG287" s="69" t="s">
        <v>521</v>
      </c>
      <c r="BH287" s="67" t="s">
        <v>521</v>
      </c>
      <c r="BI287" s="67" t="s">
        <v>521</v>
      </c>
      <c r="BJ287" s="67" t="s">
        <v>521</v>
      </c>
      <c r="BK287" s="67" t="s">
        <v>521</v>
      </c>
      <c r="BL287" s="67" t="s">
        <v>521</v>
      </c>
      <c r="BM287" s="67" t="s">
        <v>521</v>
      </c>
      <c r="BN287" s="67" t="s">
        <v>521</v>
      </c>
      <c r="BO287" s="67" t="s">
        <v>521</v>
      </c>
      <c r="BP287" s="68" t="s">
        <v>521</v>
      </c>
      <c r="BQ287" s="70" t="s">
        <v>521</v>
      </c>
      <c r="BR287" s="67" t="s">
        <v>521</v>
      </c>
      <c r="BS287" s="67" t="s">
        <v>521</v>
      </c>
      <c r="BT287" s="67" t="s">
        <v>521</v>
      </c>
      <c r="BU287" s="67" t="s">
        <v>521</v>
      </c>
      <c r="BV287" s="67" t="s">
        <v>521</v>
      </c>
      <c r="BW287" s="67" t="s">
        <v>521</v>
      </c>
      <c r="BX287" s="67" t="s">
        <v>521</v>
      </c>
      <c r="BY287" s="67" t="s">
        <v>521</v>
      </c>
      <c r="BZ287" s="68" t="s">
        <v>521</v>
      </c>
      <c r="CA287" s="69" t="s">
        <v>521</v>
      </c>
      <c r="CB287" s="67" t="s">
        <v>521</v>
      </c>
      <c r="CC287" s="67" t="s">
        <v>521</v>
      </c>
      <c r="CD287" s="67" t="s">
        <v>521</v>
      </c>
      <c r="CE287" s="67" t="s">
        <v>521</v>
      </c>
      <c r="CF287" s="67" t="s">
        <v>521</v>
      </c>
      <c r="CG287" s="67" t="s">
        <v>521</v>
      </c>
      <c r="CH287" s="67" t="s">
        <v>521</v>
      </c>
      <c r="CI287" s="67" t="s">
        <v>521</v>
      </c>
      <c r="CJ287" s="68" t="s">
        <v>521</v>
      </c>
      <c r="CK287" s="69" t="s">
        <v>521</v>
      </c>
      <c r="CL287" s="67" t="s">
        <v>521</v>
      </c>
      <c r="CM287" s="67" t="s">
        <v>521</v>
      </c>
      <c r="CN287" s="67" t="s">
        <v>521</v>
      </c>
      <c r="CO287" s="67" t="s">
        <v>521</v>
      </c>
      <c r="CP287" s="67" t="s">
        <v>521</v>
      </c>
      <c r="CQ287" s="67" t="s">
        <v>521</v>
      </c>
      <c r="CR287" s="67" t="s">
        <v>521</v>
      </c>
      <c r="CS287" s="67" t="s">
        <v>521</v>
      </c>
      <c r="CT287" s="68" t="s">
        <v>521</v>
      </c>
      <c r="CU287" s="69" t="s">
        <v>521</v>
      </c>
      <c r="CV287" s="67" t="s">
        <v>521</v>
      </c>
      <c r="CW287" s="67" t="s">
        <v>521</v>
      </c>
      <c r="CX287" s="67" t="s">
        <v>521</v>
      </c>
      <c r="CY287" s="67" t="s">
        <v>521</v>
      </c>
      <c r="CZ287" s="67" t="s">
        <v>521</v>
      </c>
      <c r="DA287" s="67" t="s">
        <v>521</v>
      </c>
      <c r="DB287" s="67" t="s">
        <v>521</v>
      </c>
      <c r="DC287" s="67" t="s">
        <v>521</v>
      </c>
      <c r="DD287" s="68" t="s">
        <v>521</v>
      </c>
      <c r="DE287" s="69" t="s">
        <v>521</v>
      </c>
      <c r="DF287" s="71" t="s">
        <v>521</v>
      </c>
      <c r="DG287" s="67" t="s">
        <v>521</v>
      </c>
      <c r="DH287" s="67" t="s">
        <v>521</v>
      </c>
      <c r="DI287" s="67" t="s">
        <v>521</v>
      </c>
      <c r="DJ287" s="67" t="s">
        <v>521</v>
      </c>
      <c r="DK287" s="67" t="s">
        <v>521</v>
      </c>
      <c r="DL287" s="67" t="s">
        <v>521</v>
      </c>
      <c r="DM287" s="67" t="s">
        <v>521</v>
      </c>
      <c r="DN287" s="68" t="s">
        <v>521</v>
      </c>
      <c r="DO287" s="70" t="s">
        <v>521</v>
      </c>
      <c r="DP287" s="71" t="s">
        <v>521</v>
      </c>
      <c r="DQ287" s="67" t="s">
        <v>521</v>
      </c>
      <c r="DR287" s="67" t="s">
        <v>521</v>
      </c>
      <c r="DS287" s="67" t="s">
        <v>521</v>
      </c>
      <c r="DT287" s="67" t="s">
        <v>521</v>
      </c>
      <c r="DU287" s="67" t="s">
        <v>521</v>
      </c>
      <c r="DV287" s="67" t="s">
        <v>521</v>
      </c>
      <c r="DW287" s="67" t="s">
        <v>521</v>
      </c>
      <c r="DX287" s="72" t="s">
        <v>521</v>
      </c>
      <c r="DY287" s="146" t="s">
        <v>522</v>
      </c>
      <c r="DZ287" s="74">
        <v>3</v>
      </c>
      <c r="EA287" s="74">
        <v>3</v>
      </c>
      <c r="EB287" s="74">
        <v>4</v>
      </c>
      <c r="EC287" s="75">
        <v>5</v>
      </c>
      <c r="ED287" s="168" t="s">
        <v>522</v>
      </c>
      <c r="EE287" s="74">
        <f t="shared" si="534"/>
        <v>3</v>
      </c>
      <c r="EF287" s="74">
        <f t="shared" si="535"/>
        <v>9</v>
      </c>
      <c r="EG287" s="74">
        <f t="shared" si="536"/>
        <v>36</v>
      </c>
      <c r="EH287" s="77">
        <f t="shared" si="537"/>
        <v>180</v>
      </c>
      <c r="EI287" s="73">
        <v>10</v>
      </c>
      <c r="EJ287" s="74">
        <v>50</v>
      </c>
      <c r="EK287" s="74">
        <v>270</v>
      </c>
      <c r="EL287" s="74">
        <v>450</v>
      </c>
      <c r="EM287" s="75">
        <v>1350</v>
      </c>
      <c r="EN287" s="78">
        <v>1</v>
      </c>
      <c r="EO287" s="79">
        <f t="shared" si="538"/>
        <v>1.6666666666666667</v>
      </c>
      <c r="EP287" s="79">
        <f t="shared" si="539"/>
        <v>3</v>
      </c>
      <c r="EQ287" s="79">
        <f t="shared" si="540"/>
        <v>1.25</v>
      </c>
      <c r="ER287" s="80">
        <f t="shared" si="541"/>
        <v>0.75</v>
      </c>
      <c r="ES287" s="128" t="s">
        <v>564</v>
      </c>
      <c r="ET287" s="82"/>
      <c r="EU287" s="83">
        <v>4</v>
      </c>
      <c r="EV287" s="146">
        <v>57</v>
      </c>
      <c r="EW287" s="147">
        <v>39</v>
      </c>
      <c r="EX287" s="147">
        <v>32</v>
      </c>
      <c r="EY287" s="147">
        <v>31</v>
      </c>
      <c r="EZ287" s="147">
        <v>18</v>
      </c>
      <c r="FA287" s="147">
        <v>20</v>
      </c>
      <c r="FB287" s="147">
        <v>57</v>
      </c>
      <c r="FC287" s="147">
        <v>44</v>
      </c>
      <c r="FD287" s="74">
        <f t="shared" si="542"/>
        <v>50</v>
      </c>
      <c r="FE287" s="84">
        <f t="shared" si="543"/>
        <v>76</v>
      </c>
      <c r="FF287" s="73">
        <f>RANK(EV287,$EV$9:$EV$497,0)</f>
        <v>247</v>
      </c>
      <c r="FG287" s="74">
        <f>RANK(EW287,$EW$9:$EW$497,0)</f>
        <v>241</v>
      </c>
      <c r="FH287" s="74">
        <f>RANK(EX287,$EX$9:$EX$497,0)</f>
        <v>218</v>
      </c>
      <c r="FI287" s="74">
        <f>RANK(EY287,$EY$9:$EY$497,0)</f>
        <v>228</v>
      </c>
      <c r="FJ287" s="74">
        <f>RANK(EZ287,$EZ$9:$EZ$497,0)</f>
        <v>219</v>
      </c>
      <c r="FK287" s="74">
        <f>RANK(FA287,$FA$9:$FA$497,0)</f>
        <v>192</v>
      </c>
      <c r="FL287" s="74">
        <f>RANK(FB287,$FB$9:$FB$497,0)</f>
        <v>139</v>
      </c>
      <c r="FM287" s="74">
        <f>RANK(FC287,$FC$9:$FC$497,0)</f>
        <v>194</v>
      </c>
      <c r="FN287" s="74">
        <f>RANK(FD287,$FD$9:$FD$497,0)</f>
        <v>286</v>
      </c>
      <c r="FO287" s="84">
        <f>RANK(FE287,$FE$9:$FE$497,0)</f>
        <v>220</v>
      </c>
      <c r="FP287" s="73">
        <f>COUNTIFS($EV$9:$EV$497,"&gt;"&amp;EV287,$ES$9:$ES$497,ES287)+1</f>
        <v>55</v>
      </c>
      <c r="FQ287" s="74">
        <f>COUNTIFS($EW$9:$EW$497,"&gt;"&amp;EW287,$ES$9:$ES$497,ES287)+1</f>
        <v>59</v>
      </c>
      <c r="FR287" s="74">
        <f>COUNTIFS($EX$9:$EX$497,"&gt;"&amp;EX287,$ES$9:$ES$497,ES287)+1</f>
        <v>67</v>
      </c>
      <c r="FS287" s="74">
        <f>COUNTIFS($EY$9:$EY$497,"&gt;"&amp;EY287,$ES$9:$ES$497,ES287)+1</f>
        <v>56</v>
      </c>
      <c r="FT287" s="74">
        <f>COUNTIFS($EZ$9:$EZ$497,"&gt;"&amp;EZ287,$ES$9:$ES$497,ES287)+1</f>
        <v>58</v>
      </c>
      <c r="FU287" s="74">
        <f>COUNTIFS($FA$9:$FA$497,"&gt;"&amp;FA287,$ES$9:$ES$497,ES287)+1</f>
        <v>50</v>
      </c>
      <c r="FV287" s="74">
        <f>COUNTIFS($FB$9:$FB$497,"&gt;"&amp;FB287,$ES$9:$ES$497,ES287)+1</f>
        <v>63</v>
      </c>
      <c r="FW287" s="74">
        <f>COUNTIFS($FC$9:$FC$497,"&gt;"&amp;FC287,$ES$9:$ES$497,ES287)+1</f>
        <v>66</v>
      </c>
      <c r="FX287" s="74">
        <f>COUNTIFS($FD$9:$FD$497,"&gt;"&amp;FD287,$ES$9:$ES$497,ES287)+1</f>
        <v>66</v>
      </c>
      <c r="FY287" s="84">
        <f>COUNTIFS($FE$9:$FE$497,"&gt;"&amp;FE287,$ES$9:$ES$497,ES287)+1</f>
        <v>66</v>
      </c>
      <c r="FZ287" s="85">
        <f t="shared" si="544"/>
        <v>1.21</v>
      </c>
      <c r="GA287" s="86">
        <f t="shared" si="545"/>
        <v>0.83</v>
      </c>
      <c r="GB287" s="86">
        <f t="shared" si="546"/>
        <v>0.68</v>
      </c>
      <c r="GC287" s="86">
        <f t="shared" si="547"/>
        <v>0.66</v>
      </c>
      <c r="GD287" s="86">
        <f t="shared" si="548"/>
        <v>0.38</v>
      </c>
      <c r="GE287" s="86">
        <f t="shared" si="549"/>
        <v>0.43</v>
      </c>
      <c r="GF287" s="86">
        <f t="shared" si="550"/>
        <v>1.21</v>
      </c>
      <c r="GG287" s="86">
        <f t="shared" si="551"/>
        <v>0.94</v>
      </c>
      <c r="GH287" s="86">
        <f t="shared" si="552"/>
        <v>1.06</v>
      </c>
      <c r="GI287" s="87">
        <f t="shared" si="553"/>
        <v>1.62</v>
      </c>
      <c r="GJ287" s="85">
        <f>ROUND(((FZ287-AVERAGE(FZ$9:FZ$497))/STDEVP(FZ$9:FZ$497)*10+50),2)</f>
        <v>59.47</v>
      </c>
      <c r="GK287" s="86">
        <f>ROUND(((GA287-AVERAGE(GA$9:GA$497))/STDEVP(GA$9:GA$497)*10+50),2)</f>
        <v>54.17</v>
      </c>
      <c r="GL287" s="86">
        <f>ROUND(((GB287-AVERAGE(GB$9:GB$497))/STDEVP(GB$9:GB$497)*10+50),2)</f>
        <v>53.65</v>
      </c>
      <c r="GM287" s="86">
        <f>ROUND(((GC287-AVERAGE(GC$9:GC$497))/STDEVP(GC$9:GC$497)*10+50),2)</f>
        <v>56.71</v>
      </c>
      <c r="GN287" s="86">
        <f>ROUND(((GD287-AVERAGE(GD$9:GD$497))/STDEVP(GD$9:GD$497)*10+50),2)</f>
        <v>49.58</v>
      </c>
      <c r="GO287" s="86">
        <f>ROUND(((GE287-AVERAGE(GE$9:GE$497))/STDEVP(GE$9:GE$497)*10+50),2)</f>
        <v>52.96</v>
      </c>
      <c r="GP287" s="86">
        <f>ROUND(((GF287-AVERAGE(GF$9:GF$497))/STDEVP(GF$9:GF$497)*10+50),2)</f>
        <v>68.11</v>
      </c>
      <c r="GQ287" s="86">
        <f>ROUND(((GG287-AVERAGE(GG$9:GG$497))/STDEVP(GG$9:GG$497)*10+50),2)</f>
        <v>59.67</v>
      </c>
      <c r="GR287" s="86">
        <f>ROUND(((GH287-AVERAGE(GH$9:GH$497))/STDEVP(GH$9:GH$497)*10+50),2)</f>
        <v>53.11</v>
      </c>
      <c r="GS287" s="87">
        <f>ROUND(((GI287-AVERAGE(GI$9:GI$497))/STDEVP(GI$9:GI$497)*10+50),2)</f>
        <v>58.53</v>
      </c>
      <c r="GT287" s="73">
        <f>RANK(GJ287,$GJ$9:$GJ$497,0)</f>
        <v>78</v>
      </c>
      <c r="GU287" s="74">
        <f>RANK(GK287,$GK$9:$GK$497,0)</f>
        <v>140</v>
      </c>
      <c r="GV287" s="74">
        <f>RANK(GL287,$GL$9:$GL$497,0)</f>
        <v>142</v>
      </c>
      <c r="GW287" s="74">
        <f>RANK(GM287,$GM$9:$GM$497,0)</f>
        <v>82</v>
      </c>
      <c r="GX287" s="74">
        <f>RANK(GN287,$GN$9:$GN$497,0)</f>
        <v>135</v>
      </c>
      <c r="GY287" s="74">
        <f>RANK(GO287,$GO$9:$GO$497,0)</f>
        <v>95</v>
      </c>
      <c r="GZ287" s="74">
        <f>RANK(GP287,$GP$9:$GP$497,0)</f>
        <v>17</v>
      </c>
      <c r="HA287" s="74">
        <f>RANK(GQ287,$GQ$9:$GQ$497,0)</f>
        <v>75</v>
      </c>
      <c r="HB287" s="74">
        <f>RANK(GR287,$GR$9:$GR$497,0)</f>
        <v>135</v>
      </c>
      <c r="HC287" s="84">
        <f>RANK(GS287,$GS$9:$GS$497,0)</f>
        <v>82</v>
      </c>
      <c r="HD287" s="85">
        <f>ROUND(AVERAGEIF($ES$9:$ES$497,$ES287,$FZ$9:$FZ$497),2)</f>
        <v>0.92</v>
      </c>
      <c r="HE287" s="86">
        <f>ROUND(AVERAGEIF($ES$9:$ES$497,$ES287,$GA$9:$GA$497),2)</f>
        <v>0.65</v>
      </c>
      <c r="HF287" s="86">
        <f>ROUND(AVERAGEIF($ES$9:$ES$497,$ES287,$GB$9:$GB$497),2)</f>
        <v>0.69</v>
      </c>
      <c r="HG287" s="86">
        <f>ROUND(AVERAGEIF($ES$9:$ES$497,$ES287,$GC$9:$GC$497),2)</f>
        <v>0.54</v>
      </c>
      <c r="HH287" s="86">
        <f>ROUND(AVERAGEIF($ES$9:$ES$497,$ES287,$GD$9:$GD$497),2)</f>
        <v>0.32</v>
      </c>
      <c r="HI287" s="86">
        <f>ROUND(AVERAGEIF($ES$9:$ES$497,$ES287,$GE$9:$GE$497),2)</f>
        <v>0.33</v>
      </c>
      <c r="HJ287" s="86">
        <f>ROUND(AVERAGEIF($ES$9:$ES$497,$ES287,$GF$9:$GF$497),2)</f>
        <v>0.98</v>
      </c>
      <c r="HK287" s="86">
        <f>ROUND(AVERAGEIF($ES$9:$ES$497,$ES287,$GG$9:$GG$497),2)</f>
        <v>0.86</v>
      </c>
      <c r="HL287" s="86">
        <f>ROUND(AVERAGEIF($ES$9:$ES$497,$ES287,$GH$9:$GH$497),2)</f>
        <v>1.01</v>
      </c>
      <c r="HM287" s="87">
        <f>ROUND(AVERAGEIF($ES$9:$ES$497,$ES287,$GI$9:$GI$497),2)</f>
        <v>1.55</v>
      </c>
      <c r="HN287" s="88">
        <f t="shared" si="554"/>
        <v>0.28999999999999992</v>
      </c>
      <c r="HO287" s="89">
        <f t="shared" si="555"/>
        <v>0.17999999999999994</v>
      </c>
      <c r="HP287" s="89">
        <f t="shared" si="556"/>
        <v>-9.9999999999998979E-3</v>
      </c>
      <c r="HQ287" s="89">
        <f t="shared" si="557"/>
        <v>0.12</v>
      </c>
      <c r="HR287" s="89">
        <f t="shared" si="558"/>
        <v>0.06</v>
      </c>
      <c r="HS287" s="89">
        <f t="shared" si="559"/>
        <v>9.9999999999999978E-2</v>
      </c>
      <c r="HT287" s="89">
        <f t="shared" si="560"/>
        <v>0.22999999999999998</v>
      </c>
      <c r="HU287" s="89">
        <f t="shared" si="561"/>
        <v>7.999999999999996E-2</v>
      </c>
      <c r="HV287" s="89">
        <f t="shared" si="562"/>
        <v>5.0000000000000044E-2</v>
      </c>
      <c r="HW287" s="90">
        <f t="shared" si="563"/>
        <v>7.0000000000000062E-2</v>
      </c>
      <c r="HX287" s="73">
        <f>COUNTIFS($FZ$9:$FZ$497,"&gt;"&amp;FZ287,$ES$9:$ES$497,$ES287)+1</f>
        <v>10</v>
      </c>
      <c r="HY287" s="74">
        <f>COUNTIFS($GA$9:$GA$497,"&gt;"&amp;GA287,$ES$9:$ES$497,$ES287)+1</f>
        <v>18</v>
      </c>
      <c r="HZ287" s="74">
        <f>COUNTIFS($GB$9:$GB$497,"&gt;"&amp;GB287,$ES$9:$ES$497,$ES287)+1</f>
        <v>45</v>
      </c>
      <c r="IA287" s="74">
        <f>COUNTIFS($GC$9:$GC$497,"&gt;"&amp;GC287,$ES$9:$ES$497,$ES287)+1</f>
        <v>23</v>
      </c>
      <c r="IB287" s="74">
        <f>COUNTIFS($GD$9:$GD$497,"&gt;"&amp;GD287,$ES$9:$ES$497,$ES287)+1</f>
        <v>10</v>
      </c>
      <c r="IC287" s="74">
        <f>COUNTIFS($GE$9:$GE$497,"&gt;"&amp;GE287,$ES$9:$ES$497,$ES287)+1</f>
        <v>11</v>
      </c>
      <c r="ID287" s="74">
        <f>COUNTIFS($GF$9:$GF$497,"&gt;"&amp;GF287,$ES$9:$ES$497,$ES287)+1</f>
        <v>16</v>
      </c>
      <c r="IE287" s="74">
        <f>COUNTIFS($GG$9:$GG$497,"&gt;"&amp;GG287,$ES$9:$ES$497,$ES287)+1</f>
        <v>37</v>
      </c>
      <c r="IF287" s="74">
        <f>COUNTIFS($GH$9:$GH$497,"&gt;"&amp;GH287,$ES$9:$ES$497,$ES287)+1</f>
        <v>37</v>
      </c>
      <c r="IG287" s="84">
        <f>COUNTIFS($GI$9:$GI$497,"&gt;"&amp;GI287,$ES$9:$ES$497,$ES287)+1</f>
        <v>41</v>
      </c>
      <c r="IH287" s="148"/>
      <c r="II287" s="149">
        <v>7.0000000000000007E-2</v>
      </c>
      <c r="IJ287" s="149"/>
      <c r="IK287" s="149"/>
      <c r="IL287" s="149"/>
      <c r="IM287" s="150"/>
      <c r="IN287" s="151"/>
      <c r="IO287" s="152"/>
      <c r="IP287" s="153"/>
      <c r="IQ287" s="149"/>
      <c r="IR287" s="149"/>
      <c r="IS287" s="149"/>
      <c r="IT287" s="149"/>
      <c r="IU287" s="149"/>
      <c r="IV287" s="149"/>
      <c r="IW287" s="154"/>
      <c r="IX287" s="151"/>
      <c r="IY287" s="149"/>
      <c r="IZ287" s="149"/>
      <c r="JA287" s="149"/>
      <c r="JB287" s="149"/>
      <c r="JC287" s="149"/>
      <c r="JD287" s="149"/>
      <c r="JE287" s="155"/>
      <c r="JF287" s="153"/>
      <c r="JG287" s="149"/>
      <c r="JH287" s="149"/>
      <c r="JI287" s="149"/>
      <c r="JJ287" s="149"/>
      <c r="JK287" s="149"/>
      <c r="JL287" s="149"/>
      <c r="JM287" s="154"/>
      <c r="JN287" s="151"/>
      <c r="JO287" s="149"/>
      <c r="JP287" s="149">
        <v>0.05</v>
      </c>
      <c r="JQ287" s="149"/>
      <c r="JR287" s="149"/>
      <c r="JS287" s="149"/>
      <c r="JT287" s="149"/>
      <c r="JU287" s="149"/>
      <c r="JV287" s="149"/>
      <c r="JW287" s="149"/>
      <c r="JX287" s="149"/>
      <c r="JY287" s="149"/>
      <c r="JZ287" s="155"/>
      <c r="KA287" s="151"/>
      <c r="KB287" s="149"/>
      <c r="KC287" s="149"/>
      <c r="KD287" s="149"/>
      <c r="KE287" s="155"/>
      <c r="KF287" s="153"/>
      <c r="KG287" s="149"/>
      <c r="KH287" s="149"/>
      <c r="KI287" s="149"/>
      <c r="KJ287" s="149"/>
      <c r="KK287" s="156"/>
      <c r="KL287" s="149"/>
      <c r="KM287" s="149"/>
      <c r="KN287" s="149"/>
      <c r="KO287" s="149"/>
      <c r="KP287" s="149"/>
      <c r="KQ287" s="149"/>
      <c r="KR287" s="149"/>
      <c r="KS287" s="154"/>
      <c r="KT287" s="154"/>
      <c r="KU287" s="154"/>
      <c r="KV287" s="154"/>
      <c r="KW287" s="151"/>
      <c r="KX287" s="149"/>
      <c r="KY287" s="149"/>
      <c r="KZ287" s="149"/>
      <c r="LA287" s="149"/>
      <c r="LB287" s="149"/>
      <c r="LC287" s="154"/>
      <c r="LD287" s="151"/>
      <c r="LE287" s="152"/>
      <c r="LF287" s="157"/>
      <c r="LG287" s="158"/>
      <c r="LH287" s="151"/>
      <c r="LI287" s="149"/>
      <c r="LJ287" s="147"/>
      <c r="LK287" s="147"/>
      <c r="LL287" s="147">
        <v>20</v>
      </c>
      <c r="LM287" s="159"/>
      <c r="LN287" s="153"/>
      <c r="LO287" s="149"/>
      <c r="LP287" s="149"/>
      <c r="LQ287" s="149"/>
      <c r="LR287" s="154"/>
      <c r="LS287" s="151"/>
      <c r="LT287" s="149"/>
      <c r="LU287" s="149"/>
      <c r="LV287" s="149"/>
      <c r="LW287" s="149"/>
      <c r="LX287" s="149"/>
      <c r="LY287" s="149"/>
      <c r="LZ287" s="149"/>
      <c r="MA287" s="155"/>
      <c r="MB287" s="153"/>
      <c r="MC287" s="149"/>
      <c r="MD287" s="149"/>
      <c r="ME287" s="149"/>
      <c r="MF287" s="149"/>
      <c r="MG287" s="149"/>
      <c r="MH287" s="149"/>
      <c r="MI287" s="149"/>
      <c r="MJ287" s="149"/>
      <c r="MK287" s="149"/>
      <c r="ML287" s="149"/>
      <c r="MM287" s="149"/>
      <c r="MN287" s="156"/>
      <c r="MO287" s="156"/>
      <c r="MP287" s="154"/>
      <c r="MQ287" s="151"/>
      <c r="MR287" s="149"/>
      <c r="MS287" s="149"/>
      <c r="MT287" s="149"/>
      <c r="MU287" s="149"/>
      <c r="MV287" s="156"/>
      <c r="MW287" s="149"/>
      <c r="MX287" s="149"/>
      <c r="MY287" s="149"/>
      <c r="MZ287" s="149"/>
      <c r="NA287" s="149"/>
      <c r="NB287" s="149"/>
      <c r="NC287" s="149"/>
      <c r="ND287" s="154"/>
      <c r="NE287" s="154"/>
      <c r="NF287" s="154"/>
      <c r="NG287" s="154"/>
      <c r="NH287" s="151"/>
      <c r="NI287" s="149"/>
      <c r="NJ287" s="149"/>
      <c r="NK287" s="149"/>
      <c r="NL287" s="149"/>
      <c r="NM287" s="149"/>
      <c r="NN287" s="94"/>
      <c r="NO287" s="151"/>
      <c r="NP287" s="160"/>
      <c r="NQ287" s="145" t="s">
        <v>1207</v>
      </c>
      <c r="NR287" s="199" t="s">
        <v>1211</v>
      </c>
      <c r="NS287" s="199"/>
      <c r="NT287" s="199"/>
      <c r="NU287" s="199"/>
      <c r="NV287" s="135"/>
      <c r="NW287" s="199"/>
      <c r="NX287" s="136" t="s">
        <v>1212</v>
      </c>
      <c r="NY287" s="138" t="s">
        <v>1138</v>
      </c>
      <c r="NZ287" s="136" t="s">
        <v>1212</v>
      </c>
      <c r="OA287" s="137"/>
      <c r="OB287" s="137"/>
      <c r="OC287" s="137"/>
      <c r="OD287" s="108">
        <f t="shared" si="564"/>
        <v>180</v>
      </c>
      <c r="OE287" s="109">
        <v>5</v>
      </c>
      <c r="OF287" s="110">
        <f>IF(ISERROR(ROUND(MAX(EI287/1,EJ287/EE287,EK287/EF287,EL287/EG287,EM287/EH287),0)),"0",ROUND(MAX(EI287/1,EJ287/EE287,EK287/EF287,EL287/EG287,EM287/EH287),0))</f>
        <v>30</v>
      </c>
      <c r="OG287" s="109">
        <v>7</v>
      </c>
      <c r="OH287" s="111">
        <f>ROUND(AVERAGEIF($ES$9:$ES$497,$ES287,EV$9:EV$497),0)</f>
        <v>67</v>
      </c>
      <c r="OI287" s="112">
        <f>ROUND(AVERAGEIF($ES$9:$ES$497,$ES287,EW$9:EW$497),0)</f>
        <v>45</v>
      </c>
      <c r="OJ287" s="112">
        <f>ROUND(AVERAGEIF($ES$9:$ES$497,$ES287,EX$9:EX$497),0)</f>
        <v>51</v>
      </c>
      <c r="OK287" s="112">
        <f>ROUND(AVERAGEIF($ES$9:$ES$497,$ES287,EY$9:EY$497),0)</f>
        <v>39</v>
      </c>
      <c r="OL287" s="112">
        <f>ROUND(AVERAGEIF($ES$9:$ES$497,$ES287,EZ$9:EZ$497),0)</f>
        <v>21</v>
      </c>
      <c r="OM287" s="112">
        <f>ROUND(AVERAGEIF($ES$9:$ES$497,$ES287,FA$9:FA$497),0)</f>
        <v>21</v>
      </c>
      <c r="ON287" s="112">
        <f>ROUND(AVERAGEIF($ES$9:$ES$497,$ES287,FB$9:FB$497),0)</f>
        <v>68</v>
      </c>
      <c r="OO287" s="112">
        <f>ROUND(AVERAGEIF($ES$9:$ES$497,$ES287,FC$9:FC$497),0)</f>
        <v>64</v>
      </c>
      <c r="OP287" s="112">
        <f>ROUND(AVERAGEIF($ES$9:$ES$497,$ES287,FD$9:FD$497),0)</f>
        <v>72</v>
      </c>
      <c r="OQ287" s="113">
        <f>ROUND(AVERAGEIF($ES$9:$ES$497,$ES287,FE$9:FE$497),0)</f>
        <v>115</v>
      </c>
      <c r="OR287" s="114">
        <f>ROUND(EV287/MAX(EV$9:EV$497)*100,0)</f>
        <v>32</v>
      </c>
      <c r="OS287" s="115">
        <f>ROUND(EW287/MAX(EW$9:EW$497)*100,0)</f>
        <v>31</v>
      </c>
      <c r="OT287" s="115">
        <f>ROUND(EX287/MAX(EX$9:EX$497)*100,0)</f>
        <v>27</v>
      </c>
      <c r="OU287" s="115">
        <f>ROUND(EY287/MAX(EY$9:EY$497)*100,0)</f>
        <v>21</v>
      </c>
      <c r="OV287" s="115">
        <f>ROUND(EZ287/MAX(EZ$9:EZ$497)*100,0)</f>
        <v>14</v>
      </c>
      <c r="OW287" s="115">
        <f>ROUND(FA287/MAX(FA$9:FA$497)*100,0)</f>
        <v>18</v>
      </c>
      <c r="OX287" s="115">
        <f>ROUND(FB287/MAX(FB$9:FB$497)*100,0)</f>
        <v>43</v>
      </c>
      <c r="OY287" s="116">
        <f>ROUND(FC287/MAX(FC$9:FC$497)*100,0)</f>
        <v>30</v>
      </c>
      <c r="OZ287" s="115">
        <f>ROUND(FD287/MAX(FD$9:FD$497)*100,0)</f>
        <v>34</v>
      </c>
      <c r="PA287" s="117">
        <f>ROUND(FE287/MAX(FE$9:FE$497)*100,0)</f>
        <v>31</v>
      </c>
      <c r="PB287" s="118">
        <f t="shared" si="566"/>
        <v>344</v>
      </c>
      <c r="PC287" s="115">
        <f t="shared" si="567"/>
        <v>305</v>
      </c>
      <c r="PD287" s="115">
        <f t="shared" si="568"/>
        <v>386</v>
      </c>
      <c r="PE287" s="115">
        <f t="shared" si="569"/>
        <v>404</v>
      </c>
      <c r="PF287" s="115">
        <f t="shared" si="570"/>
        <v>300</v>
      </c>
      <c r="PG287" s="119">
        <f t="shared" si="571"/>
        <v>265</v>
      </c>
      <c r="PH287" s="118">
        <f>ROUND(PB287/MAX(PB$9:PB$497)*100,0)</f>
        <v>41</v>
      </c>
      <c r="PI287" s="115">
        <f>ROUND(PC287/MAX(PC$9:PC$497)*100,0)</f>
        <v>37</v>
      </c>
      <c r="PJ287" s="115">
        <f>ROUND(PD287/MAX(PD$9:PD$497)*100,0)</f>
        <v>41</v>
      </c>
      <c r="PK287" s="115">
        <f>ROUND(PE287/MAX(PE$9:PE$497)*100,0)</f>
        <v>40</v>
      </c>
      <c r="PL287" s="115">
        <f>ROUND(PF287/MAX(PF$9:PF$497)*100,0)</f>
        <v>42</v>
      </c>
      <c r="PM287" s="119">
        <f>ROUND(PG287/MAX(PG$9:PG$497)*100,0)</f>
        <v>39</v>
      </c>
      <c r="PN287" s="118">
        <f>RANK(PH287,PH$9:PH$497,0)</f>
        <v>243</v>
      </c>
      <c r="PO287" s="115">
        <f>RANK(PI287,PI$9:PI$497,0)</f>
        <v>239</v>
      </c>
      <c r="PP287" s="115">
        <f>RANK(PJ287,PJ$9:PJ$497,0)</f>
        <v>262</v>
      </c>
      <c r="PQ287" s="115">
        <f>RANK(PK287,PK$9:PK$497,0)</f>
        <v>238</v>
      </c>
      <c r="PR287" s="115">
        <f>RANK(PL287,PL$9:PL$497,0)</f>
        <v>247</v>
      </c>
      <c r="PS287" s="119">
        <f>RANK(PM287,PM$9:PM$497,0)</f>
        <v>239</v>
      </c>
      <c r="PT287" s="120">
        <f>ROUND(FZ287/MAX(FZ$9:FZ$497)*100,0)</f>
        <v>66</v>
      </c>
      <c r="PU287" s="115">
        <f>ROUND(GA287/MAX(GA$9:GA$497)*100,0)</f>
        <v>47</v>
      </c>
      <c r="PV287" s="115">
        <f>ROUND(GB287/MAX(GB$9:GB$497)*100,0)</f>
        <v>50</v>
      </c>
      <c r="PW287" s="115">
        <f>ROUND(GC287/MAX(GC$9:GC$497)*100,0)</f>
        <v>52</v>
      </c>
      <c r="PX287" s="115">
        <f>ROUND(GD287/MAX(GD$9:GD$497)*100,0)</f>
        <v>21</v>
      </c>
      <c r="PY287" s="115">
        <f>ROUND(GE287/MAX(GE$9:GE$497)*100,0)</f>
        <v>26</v>
      </c>
      <c r="PZ287" s="115">
        <f>ROUND(GF287/MAX(GF$9:GF$497)*100,0)</f>
        <v>57</v>
      </c>
      <c r="QA287" s="116">
        <f>ROUND(GG287/MAX(GG$9:GG$497)*100,0)</f>
        <v>51</v>
      </c>
      <c r="QB287" s="115">
        <f>ROUND(GH287/MAX(GH$9:GH$497)*100,0)</f>
        <v>47</v>
      </c>
      <c r="QC287" s="121">
        <f>ROUND(GI287/MAX(GI$9:GI$497)*100,0)</f>
        <v>52</v>
      </c>
      <c r="QD287" s="120">
        <f>ROUND(AVERAGEIF($ES$9:$ES$497,$ES287,PT$9:PT$497),0)</f>
        <v>50</v>
      </c>
      <c r="QE287" s="120">
        <f>ROUND(AVERAGEIF($ES$9:$ES$497,$ES287,PU$9:PU$497),0)</f>
        <v>37</v>
      </c>
      <c r="QF287" s="120">
        <f>ROUND(AVERAGEIF($ES$9:$ES$497,$ES287,PV$9:PV$497),0)</f>
        <v>50</v>
      </c>
      <c r="QG287" s="120">
        <f>ROUND(AVERAGEIF($ES$9:$ES$497,$ES287,PW$9:PW$497),0)</f>
        <v>43</v>
      </c>
      <c r="QH287" s="120">
        <f>ROUND(AVERAGEIF($ES$9:$ES$497,$ES287,PX$9:PX$497),0)</f>
        <v>18</v>
      </c>
      <c r="QI287" s="120">
        <f>ROUND(AVERAGEIF($ES$9:$ES$497,$ES287,PY$9:PY$497),0)</f>
        <v>20</v>
      </c>
      <c r="QJ287" s="120">
        <f>ROUND(AVERAGEIF($ES$9:$ES$497,$ES287,PZ$9:PZ$497),0)</f>
        <v>46</v>
      </c>
      <c r="QK287" s="120">
        <f>ROUND(AVERAGEIF($ES$9:$ES$497,$ES287,QA$9:QA$497),0)</f>
        <v>47</v>
      </c>
      <c r="QL287" s="120">
        <f>ROUND(AVERAGEIF($ES$9:$ES$497,$ES287,QB$9:QB$497),0)</f>
        <v>45</v>
      </c>
      <c r="QM287" s="120">
        <f>ROUND(AVERAGEIF($ES$9:$ES$497,$ES287,QC$9:QC$497),0)</f>
        <v>49</v>
      </c>
      <c r="QN287" s="114">
        <f t="shared" si="572"/>
        <v>643</v>
      </c>
      <c r="QO287" s="115">
        <f t="shared" si="573"/>
        <v>527</v>
      </c>
      <c r="QP287" s="115">
        <f t="shared" si="574"/>
        <v>727</v>
      </c>
      <c r="QQ287" s="115">
        <f t="shared" si="575"/>
        <v>796</v>
      </c>
      <c r="QR287" s="115">
        <f t="shared" si="576"/>
        <v>675</v>
      </c>
      <c r="QS287" s="119">
        <f t="shared" si="577"/>
        <v>491</v>
      </c>
      <c r="QT287" s="114">
        <f>ROUND((QN287-MIN(QN$9:QN$497))/(MAX(QN$9:QN$497)-MIN(QN$9:QN$497))*100,0)</f>
        <v>64</v>
      </c>
      <c r="QU287" s="115">
        <f>ROUND((QO287-MIN(QO$9:QO$497))/(MAX(QO$9:QO$497)-MIN(QO$9:QO$497))*100,0)</f>
        <v>46</v>
      </c>
      <c r="QV287" s="115">
        <f>ROUND((QP287-MIN(QP$9:QP$497))/(MAX(QP$9:QP$497)-MIN(QP$9:QP$497))*100,0)</f>
        <v>55</v>
      </c>
      <c r="QW287" s="115">
        <f>ROUND((QQ287-MIN(QQ$9:QQ$497))/(MAX(QQ$9:QQ$497)-MIN(QQ$9:QQ$497))*100,0)</f>
        <v>64</v>
      </c>
      <c r="QX287" s="115">
        <f>ROUND((QR287-MIN(QR$9:QR$497))/(MAX(QR$9:QR$497)-MIN(QR$9:QR$497))*100,0)</f>
        <v>75</v>
      </c>
      <c r="QY287" s="115">
        <f>ROUND((QS287-MIN(QS$9:QS$497))/(MAX(QS$9:QS$497)-MIN(QS$9:QS$497))*100,0)</f>
        <v>63</v>
      </c>
      <c r="QZ287" s="114">
        <f>RANK(QN287,QN$9:QN$497,0)</f>
        <v>34</v>
      </c>
      <c r="RA287" s="115">
        <f>RANK(QO287,QO$9:QO$497,0)</f>
        <v>63</v>
      </c>
      <c r="RB287" s="115">
        <f>RANK(QP287,QP$9:QP$497,0)</f>
        <v>42</v>
      </c>
      <c r="RC287" s="115">
        <f>RANK(QQ287,QQ$9:QQ$497,0)</f>
        <v>37</v>
      </c>
      <c r="RD287" s="115">
        <f>RANK(QR287,QR$9:QR$497,0)</f>
        <v>49</v>
      </c>
      <c r="RE287" s="115">
        <f>RANK(QS287,QS$9:QS$497,0)</f>
        <v>47</v>
      </c>
      <c r="RF287" s="122"/>
      <c r="RG287" s="115">
        <f>($RH$3*(IH287+IJ287)*100*100/MAX(EX$9:EX$497)*$RO$3) +($RH$3*(II287+IJ287)*100*100/MAX(EX$9:EX$497)*$RO$4) + ($RH$3*IK287*100*100/MAX(EX$9:EX$497)*0.098)</f>
        <v>10.470833333333333</v>
      </c>
      <c r="RH287" s="115">
        <f>($RH$4*IL287*100*100/MAX(EZ$9:EZ$497))*$RQ$3</f>
        <v>0</v>
      </c>
      <c r="RI287" s="115">
        <f>($RH$3*IM287*100*100/MAX(EY$9:EY$497))*$RQ$4</f>
        <v>0</v>
      </c>
      <c r="RJ287" s="115">
        <f>($RH$3*IN287*100*100/MAX(EX$9:EX$497))</f>
        <v>0</v>
      </c>
      <c r="RK287" s="115">
        <f>($RH$4*IO287*100*100/MAX(EZ$9:EZ$497))*$RQ$3</f>
        <v>0</v>
      </c>
      <c r="RL287" s="115">
        <f>(($RL$4*IP287*100*((100/MAX(EX$9:EX$497)+100/MAX(EZ$9:EZ$497))/2))+($RL$4*IQ287*100*((100/MAX(EX$9:EX$497)+100/MAX(EZ$9:EZ$497))/2))+($RL$4*IR287*100*((100/MAX(EX$9:EX$497)+100/MAX(EZ$9:EZ$497))/2))+($RL$4*IS287*100*((100/MAX(EX$9:EX$497)+100/MAX(EZ$9:EZ$497))/2))+($RL$4*IT287*100*((100/MAX(EX$9:EX$497)+100/MAX(EZ$9:EZ$497))/2))+($RL$4*IU287*100*((100/MAX(EX$9:EX$497)+100/MAX(EZ$9:EZ$497))/2))+($RL$4*IV287*100*((100/MAX(EX$9:EX$497)+100/MAX(EZ$9:EZ$497))/2))+($RL$4*IW287*100*((100/MAX(EX$9:EX$497)+100/MAX(EZ$9:EZ$497))/2)))*$RS$3</f>
        <v>0</v>
      </c>
      <c r="RM287" s="115">
        <f>(($RH$3*IX287*100*100/MAX(EX$9:EX$497))+($RH$3*IY287*100*100/MAX(EX$9:EX$497))+($RH$3*IZ287*100*100/MAX(EX$9:EX$497))+($RH$3*JA287*100*100/MAX(EX$9:EX$497))+($RH$3*JB287*100*100/MAX(EX$9:EX$497))+($RH$3*JC287*100*100/MAX(EX$9:EX$497))+($RH$3*JD287*100*100/MAX(EX$9:EX$497))+($RH$3*JE287*100*100/MAX(EX$9:EX$497)))*$RS$4</f>
        <v>0</v>
      </c>
      <c r="RN287" s="115">
        <f>(($RH$4*JF287*100*100/MAX(EZ$9:EZ$497)) + ($RH$4*JG287*100*100/MAX(EZ$9:EZ$497)) + ($RH$4*JH287*100*100/MAX(EZ$9:EZ$497)) + ($RH$4*JI287*100*100/MAX(EZ$9:EZ$497)) + ($RH$4*JJ287*100*100/MAX(EZ$9:EZ$497)) + ($RH$4*JK287*100*100/MAX(EZ$9:EZ$497)) + ($RH$4*JL287*100*100/MAX(EZ$9:EZ$497)) + ($RH$4*JM287*100*100/MAX(EZ$9:EZ$497)))*$RU$3</f>
        <v>0</v>
      </c>
      <c r="RO287" s="115">
        <f>(($RL$4*JN287*100*((100/MAX(EX$9:EX$497)+100/MAX(EZ$9:EZ$497))/2))+($RL$4*JO287*100*((100/MAX(EX$9:EX$497)+100/MAX(EZ$9:EZ$497))/2))+($RL$4*JP287*100*((100/MAX(EX$9:EX$497)+100/MAX(EZ$9:EZ$497))/2))+($RL$4*JQ287*100*((100/MAX(EX$9:EX$497)+100/MAX(EZ$9:EZ$497))/2))+($RL$4*JR287*100*((100/MAX(EX$9:EX$497)+100/MAX(EZ$9:EZ$497))/2))+($RL$4*JS287*100*((100/MAX(EX$9:EX$497)+100/MAX(EZ$9:EZ$497))/2))+($RL$4*JT287*100*((100/MAX(EX$9:EX$497)+100/MAX(EZ$9:EZ$497))/2))+($RL$4*JU287*100*((100/MAX(EX$9:EX$497)+100/MAX(EZ$9:EZ$497))/2))+($RL$4*JV287*100*((100/MAX(EX$9:EX$497)+100/MAX(EZ$9:EZ$497))/2))+($RL$4*JW287*100*((100/MAX(EX$9:EX$497)+100/MAX(EZ$9:EZ$497))/2))+($RL$4*JX287*100*((100/MAX(EX$9:EX$497)+100/MAX(EZ$9:EZ$497))/2))+($RL$4*JY287*100*((100/MAX(EX$9:EX$497)+100/MAX(EZ$9:EZ$497))/2))+($RL$4*JZ287*100*((100/MAX(EX$9:EX$497)+100/MAX(EZ$9:EZ$497))/2)))*$RW$3/2</f>
        <v>2.6133333333333337</v>
      </c>
      <c r="RP287" s="119">
        <f>($RJ$3*KA287*100*100/MAX(FA$9:FA$497)) + ($RJ$3*KB287*100*100/MAX(FA$9:FA$497)/2) + ($RJ$3*KC287*100*100/MAX(FA$9:FA$497)/2) + ($RJ$3*KD287*100*100/MAX(FA$9:FA$497)/4) + ($RJ$3*KE287*100*100/MAX(FA$9:FA$497)/4)</f>
        <v>0</v>
      </c>
      <c r="RQ287" s="118">
        <f>($RL$4*KF287*100*((100/MAX(EX$9:EX$497)+100/MAX(EZ$9:EZ$497)))) * ($RO$3/2) + (($RL$4*KG287*100*((100/MAX(EX$9:EX$497)+100/MAX(EZ$9:EZ$497))))+($RL$4*KH287*100*((100/MAX(EX$9:EX$497)+100/MAX(EZ$9:EZ$497))))+($RL$4*KI287*100*((100/MAX(EX$9:EX$497)+100/MAX(EZ$9:EZ$497))))+($RL$4*KJ287*100*((100/MAX(EX$9:EX$497)+100/MAX(EZ$9:EZ$497))))+($RL$4*KK287*100*((100/MAX(EX$9:EX$497)+100/MAX(EZ$9:EZ$497))))+($RL$4*KL287*100*((100/MAX(EX$9:EX$497)+100/MAX(EZ$9:EZ$497))))+($RL$4*KM287*100*((100/MAX(EX$9:EX$497)+100/MAX(EZ$9:EZ$497))))+($RL$4*KN287*100*((100/MAX(EX$9:EX$497)+100/MAX(EZ$9:EZ$497))))+($RL$4*KO287*100*((100/MAX(EX$9:EX$497)+100/MAX(EZ$9:EZ$497))))+($RL$4*KP287*100*((100/MAX(EX$9:EX$497)+100/MAX(EZ$9:EZ$497))))+($RL$4*KQ287*100*((100/MAX(EX$9:EX$497)+100/MAX(EZ$9:EZ$497))))+($RL$4*KR287*100*((100/MAX(EX$9:EX$497)+100/MAX(EZ$9:EZ$497))))+($RL$4*KS287*100*((100/MAX(EX$9:EX$497)+100/MAX(EZ$9:EZ$497))))+($RL$4*KV287*100*((100/MAX(EX$9:EX$497)+100/MAX(EZ$9:EZ$497))))) * (($RO$3+$RO$4)/6)</f>
        <v>0</v>
      </c>
      <c r="RR287" s="115">
        <f>(($RL$4*KW287*100*((100/MAX(EX$9:EX$497)+100/MAX(EZ$9:EZ$497))))) * ($RO$3/2) + (($RL$4*KX287*100*((100/MAX(EX$9:EX$497)+100/MAX(EZ$9:EZ$497))))+($RL$4*KY287*100*((100/MAX(EX$9:EX$497)+100/MAX(EZ$9:EZ$497))))+($RL$4*KZ287*100*((100/MAX(EX$9:EX$497)+100/MAX(EZ$9:EZ$497))))+($RL$4*LA287*100*((100/MAX(EX$9:EX$497)+100/MAX(EZ$9:EZ$497))))+($RL$4*LB287*100*((100/MAX(EX$9:EX$497)+100/MAX(EZ$9:EZ$497))))+($RL$4*LC287*100*((100/MAX(EX$9:EX$497)+100/MAX(EZ$9:EZ$497))))) * (($RO$3+$RO$4)/6)</f>
        <v>0</v>
      </c>
      <c r="RS287" s="119">
        <f>(($RL$4*LD287*100*((100/MAX(EX$9:EX$497)+100/MAX(EZ$9:EZ$497))))+($RL$4*LE287*100*((100/MAX(EX$9:EX$497)+100/MAX(EZ$9:EZ$497))))) * (($RO$3+$RO$4)/6)</f>
        <v>0</v>
      </c>
      <c r="RT287" s="118">
        <f>($RJ$4*LH287*100*(100/MAX(EV$9:EV$497)))+($RJ$4*LI287*100*(100/MAX(EV$9:EV$497)))</f>
        <v>0</v>
      </c>
      <c r="RU287" s="119">
        <f>($RJ$4*LJ287*(100/MAX(EV$9:EV$497)))/2 + ($RL$3*LK287*(100/MAX(EW$9:EW$497))) + ($RJ$4*LL287*(100/MAX(EV$9:EV$497)))/4 + ($RL$3*LM287*(100/MAX(EW$9:EW$497)))</f>
        <v>8.4269662921348321</v>
      </c>
      <c r="RV287" s="118">
        <f>($RJ$4*LN287*100*100/MAX(EV$9:EV$497)/2)+($RJ$4*LO287*100*100/MAX(EV$9:EV$497)/2)+($RJ$4*LP287*100*100/MAX(EV$9:EV$497))+($RJ$4*LQ287*100*100/MAX(EV$9:EV$497))+($RJ$4*LR287*100*100/MAX(EV$9:EV$497))</f>
        <v>0</v>
      </c>
      <c r="RW287" s="115">
        <f>($RJ$4*LS287*100*100/MAX(EV$9:EV$497)) + (($RJ$4*LT287*100*100/MAX(EV$9:EV$497))+($RJ$4*LU287*100*100/MAX(EV$9:EV$497))+($RJ$4*LV287*100*100/MAX(EV$9:EV$497))+($RJ$4*LW287*100*100/MAX(EV$9:EV$497))+($RJ$4*LX287*100*100/MAX(EV$9:EV$497))+($RJ$4*LY287*100*100/MAX(EV$9:EV$497))+($RJ$4*LZ287*100*100/MAX(EV$9:EV$497))+($RJ$4*MA287*100*100/MAX(EV$9:EV$497)))/2</f>
        <v>0</v>
      </c>
      <c r="RX287" s="119">
        <f>($RJ$4*MB287*100*100/MAX(EV$9:EV$497))+($RJ$4*MC287*100*100/MAX(EV$9:EV$497))+($RJ$4*MD287*100*100/MAX(EV$9:EV$497))+($RJ$4*ME287*100*100/MAX(EV$9:EV$497))+($RJ$4*MF287*100*100/MAX(EV$9:EV$497))+($RJ$4*MG287*100*100/MAX(EV$9:EV$497))+($RJ$4*MH287*100*100/MAX(EV$9:EV$497))+($RJ$4*MI287*100*100/MAX(EV$9:EV$497))+($RJ$4*MJ287*100*100/MAX(EV$9:EV$497))+($RJ$4*MK287*100*100/MAX(EV$9:EV$497))+($RJ$4*ML287*100*100/MAX(EV$9:EV$497))+($RJ$4*MM287*100*100/MAX(EV$9:EV$497))+($RJ$4*MN287*100*100/MAX(EV$9:EV$497))</f>
        <v>0</v>
      </c>
      <c r="RY287" s="118">
        <f>($RJ$4*MQ287*100*100/MAX(EV$9:EV$497))/2 + (($RJ$4*MR287*100*100/MAX(EV$9:EV$497))+($RJ$4*MS287*100*100/MAX(EV$9:EV$497))+($RJ$4*MT287*100*100/MAX(EV$9:EV$497))+($RJ$4*MU287*100*100/MAX(EV$9:EV$497))+($RJ$4*MV287*100*100/MAX(EV$9:EV$497))+($RJ$4*MW287*100*100/MAX(EV$9:EV$497))+($RJ$4*MX287*100*100/MAX(EV$9:EV$497))+($RJ$4*MY287*100*100/MAX(EV$9:EV$497))+($RJ$4*MZ287*100*100/MAX(EV$9:EV$497))+($RJ$4*NA287*100*100/MAX(EV$9:EV$497))+($RJ$4*NB287*100*100/MAX(EV$9:EV$497))+($RJ$4*NC287*100*100/MAX(EV$9:EV$497))+($RJ$4*ND287*100*100/MAX(EV$9:EV$497))+($RJ$4*NG287*100*100/MAX(EV$9:EV$497)))/4</f>
        <v>0</v>
      </c>
      <c r="RZ287" s="115">
        <f>($RJ$4*NH287*100*100/MAX(EV$9:EV$497))/2 + (($RJ$4*NI287*100*100/MAX(EV$9:EV$497))+($RJ$4*NJ287*100*100/MAX(EV$9:EV$497))+($RJ$4*NK287*100*100/MAX(EV$9:EV$497))+($RJ$4*NL287*100*100/MAX(EV$9:EV$497))+($RJ$4*NM287*100*100/MAX(EV$9:EV$497))+($RJ$4*NN287*100*100/MAX(EV$9:EV$497)))/4</f>
        <v>0</v>
      </c>
      <c r="SA287" s="117">
        <f>(($RJ$4*NO287*100*100/MAX(EV$9:EV$497))+($RJ$4*NP287*100*100/MAX(EV$9:EV$497)))/4</f>
        <v>0</v>
      </c>
      <c r="SB287" s="118">
        <f t="shared" si="578"/>
        <v>21.511132958801497</v>
      </c>
      <c r="SC287" s="115">
        <f t="shared" si="579"/>
        <v>14.769559925093633</v>
      </c>
      <c r="SD287" s="115">
        <f t="shared" si="580"/>
        <v>4.7200749063670422</v>
      </c>
      <c r="SE287" s="115">
        <f t="shared" si="581"/>
        <v>14.769559925093633</v>
      </c>
      <c r="SF287" s="115">
        <f t="shared" si="582"/>
        <v>4.7200749063670422</v>
      </c>
      <c r="SG287" s="115">
        <f t="shared" si="583"/>
        <v>8.4269662921348321</v>
      </c>
      <c r="SH287" s="115">
        <f>ROUND(SB287/MAX(SB$9:SB$497)*100,0)</f>
        <v>27</v>
      </c>
      <c r="SI287" s="115">
        <f>ROUND(SC287/MAX(SC$9:SC$497)*100,0)</f>
        <v>22</v>
      </c>
      <c r="SJ287" s="115">
        <f>ROUND(SD287/MAX(SD$9:SD$497)*100,0)</f>
        <v>8</v>
      </c>
      <c r="SK287" s="115">
        <f>ROUND(SE287/MAX(SE$9:SE$497)*100,0)</f>
        <v>11</v>
      </c>
      <c r="SL287" s="115">
        <f>ROUND(SF287/MAX(SF$9:SF$497)*100,0)</f>
        <v>12</v>
      </c>
      <c r="SM287" s="121">
        <f>ROUND(SG287/MAX(SG$9:SG$497)*100,0)</f>
        <v>8</v>
      </c>
      <c r="SN287" s="115">
        <f>ROUND(AVERAGEIF($ES$9:$ES$497,$ES287,SH$9:SH$497),0)</f>
        <v>24</v>
      </c>
      <c r="SO287" s="115">
        <f>ROUND(AVERAGEIF($ES$9:$ES$497,$ES287,SI$9:SI$497),0)</f>
        <v>22</v>
      </c>
      <c r="SP287" s="115">
        <f>ROUND(AVERAGEIF($ES$9:$ES$497,$ES287,SJ$9:SJ$497),0)</f>
        <v>5</v>
      </c>
      <c r="SQ287" s="115">
        <f>ROUND(AVERAGEIF($ES$9:$ES$497,$ES287,SK$9:SK$497),0)</f>
        <v>19</v>
      </c>
      <c r="SR287" s="115">
        <f>ROUND(AVERAGEIF($ES$9:$ES$497,$ES287,SL$9:SL$497),0)</f>
        <v>8</v>
      </c>
      <c r="SS287" s="121">
        <f>ROUND(AVERAGEIF($ES$9:$ES$497,$ES287,SM$9:SM$497),0)</f>
        <v>6</v>
      </c>
      <c r="ST287" s="114">
        <f>RANK(SB287,SB$9:SB$497,0)</f>
        <v>157</v>
      </c>
      <c r="SU287" s="115">
        <f>RANK(SC287,SC$9:SC$497,0)</f>
        <v>136</v>
      </c>
      <c r="SV287" s="115">
        <f>RANK(SD287,SD$9:SD$497,0)</f>
        <v>106</v>
      </c>
      <c r="SW287" s="115">
        <f>RANK(SE287,SE$9:SE$497,0)</f>
        <v>149</v>
      </c>
      <c r="SX287" s="115">
        <f>RANK(SF287,SF$9:SF$497,0)</f>
        <v>59</v>
      </c>
      <c r="SY287" s="115">
        <f>RANK(SG287,SG$9:SG$497,0)</f>
        <v>119</v>
      </c>
      <c r="SZ287" s="115">
        <f>COUNTIFS(SB$9:SB$497,"&gt;"&amp;SB287,$ES$9:$ES$497,$ES287)+1</f>
        <v>35</v>
      </c>
      <c r="TA287" s="115">
        <f>COUNTIFS(SC$9:SC$497,"&gt;"&amp;SC287,$ES$9:$ES$497,$ES287)+1</f>
        <v>41</v>
      </c>
      <c r="TB287" s="115">
        <f>COUNTIFS(SD$9:SD$497,"&gt;"&amp;SD287,$ES$9:$ES$497,$ES287)+1</f>
        <v>17</v>
      </c>
      <c r="TC287" s="115">
        <f>COUNTIFS(SE$9:SE$497,"&gt;"&amp;SE287,$ES$9:$ES$497,$ES287)+1</f>
        <v>47</v>
      </c>
      <c r="TD287" s="115">
        <f>COUNTIFS(SF$9:SF$497,"&gt;"&amp;SF287,$ES$9:$ES$497,$ES287)+1</f>
        <v>18</v>
      </c>
      <c r="TE287" s="117">
        <f>COUNTIFS(SG$9:SG$497,"&gt;"&amp;SG287,$ES$9:$ES$497,$ES287)+1</f>
        <v>26</v>
      </c>
      <c r="TF287" s="118">
        <f t="shared" si="584"/>
        <v>69</v>
      </c>
      <c r="TG287" s="115">
        <f t="shared" si="585"/>
        <v>63</v>
      </c>
      <c r="TH287" s="115">
        <f t="shared" si="586"/>
        <v>45</v>
      </c>
      <c r="TI287" s="115">
        <f t="shared" si="587"/>
        <v>52</v>
      </c>
      <c r="TJ287" s="115">
        <f t="shared" si="588"/>
        <v>52</v>
      </c>
      <c r="TK287" s="115">
        <f t="shared" si="589"/>
        <v>50</v>
      </c>
      <c r="TL287" s="117">
        <f t="shared" si="590"/>
        <v>47</v>
      </c>
      <c r="TM287" s="118">
        <f>ROUND(TF287/MAX(TF$9:TF$497)*100,0)</f>
        <v>38</v>
      </c>
      <c r="TN287" s="115">
        <f>ROUND(TG287/MAX(TG$9:TG$497)*100,0)</f>
        <v>35</v>
      </c>
      <c r="TO287" s="115">
        <f>ROUND(TH287/MAX(TH$9:TH$497)*100,0)</f>
        <v>25</v>
      </c>
      <c r="TP287" s="115">
        <f>ROUND(TI287/MAX(TI$9:TI$497)*100,0)</f>
        <v>29</v>
      </c>
      <c r="TQ287" s="115">
        <f>ROUND(TJ287/MAX(TJ$9:TJ$497)*100,0)</f>
        <v>26</v>
      </c>
      <c r="TR287" s="115">
        <f>ROUND(TK287/MAX(TK$9:TK$497)*100,0)</f>
        <v>26</v>
      </c>
      <c r="TS287" s="119">
        <f>ROUND(TL287/MAX(TL$9:TL$497)*100,0)</f>
        <v>24</v>
      </c>
      <c r="TT287" s="120">
        <f>RANK(TM287,TM$9:TM$497,0)</f>
        <v>236</v>
      </c>
      <c r="TU287" s="115">
        <f>RANK(TN287,TN$9:TN$497,0)</f>
        <v>171</v>
      </c>
      <c r="TV287" s="115">
        <f>RANK(TO287,TO$9:TO$497,0)</f>
        <v>204</v>
      </c>
      <c r="TW287" s="115">
        <f>RANK(TP287,TP$9:TP$497,0)</f>
        <v>227</v>
      </c>
      <c r="TX287" s="115">
        <f>RANK(TQ287,TQ$9:TQ$497,0)</f>
        <v>190</v>
      </c>
      <c r="TY287" s="115">
        <f>RANK(TR287,TR$9:TR$497,0)</f>
        <v>227</v>
      </c>
      <c r="TZ287" s="121">
        <f>RANK(TS287,TS$9:TS$497,0)</f>
        <v>215</v>
      </c>
      <c r="UA287" s="132"/>
      <c r="UB287" s="7" t="s">
        <v>1</v>
      </c>
    </row>
    <row r="288" spans="1:548" x14ac:dyDescent="0.15">
      <c r="A288" s="183">
        <v>280</v>
      </c>
      <c r="B288" s="200" t="s">
        <v>1211</v>
      </c>
      <c r="C288" s="143"/>
      <c r="D288" s="143"/>
      <c r="E288" s="161" t="s">
        <v>1013</v>
      </c>
      <c r="F288" s="65" t="s">
        <v>908</v>
      </c>
      <c r="G288" s="65" t="s">
        <v>908</v>
      </c>
      <c r="H288" s="144"/>
      <c r="I288" s="66" t="s">
        <v>521</v>
      </c>
      <c r="J288" s="67" t="s">
        <v>521</v>
      </c>
      <c r="K288" s="67" t="s">
        <v>521</v>
      </c>
      <c r="L288" s="67" t="s">
        <v>521</v>
      </c>
      <c r="M288" s="67" t="s">
        <v>521</v>
      </c>
      <c r="N288" s="67" t="s">
        <v>521</v>
      </c>
      <c r="O288" s="67" t="s">
        <v>521</v>
      </c>
      <c r="P288" s="67" t="s">
        <v>521</v>
      </c>
      <c r="Q288" s="67" t="s">
        <v>521</v>
      </c>
      <c r="R288" s="68" t="s">
        <v>521</v>
      </c>
      <c r="S288" s="69" t="s">
        <v>521</v>
      </c>
      <c r="T288" s="67" t="s">
        <v>521</v>
      </c>
      <c r="U288" s="67" t="s">
        <v>521</v>
      </c>
      <c r="V288" s="67" t="s">
        <v>521</v>
      </c>
      <c r="W288" s="67" t="s">
        <v>521</v>
      </c>
      <c r="X288" s="67" t="s">
        <v>521</v>
      </c>
      <c r="Y288" s="67" t="s">
        <v>521</v>
      </c>
      <c r="Z288" s="67" t="s">
        <v>521</v>
      </c>
      <c r="AA288" s="67" t="s">
        <v>521</v>
      </c>
      <c r="AB288" s="68" t="s">
        <v>521</v>
      </c>
      <c r="AC288" s="69" t="s">
        <v>521</v>
      </c>
      <c r="AD288" s="67" t="s">
        <v>521</v>
      </c>
      <c r="AE288" s="67" t="s">
        <v>521</v>
      </c>
      <c r="AF288" s="67" t="s">
        <v>521</v>
      </c>
      <c r="AG288" s="67" t="s">
        <v>521</v>
      </c>
      <c r="AH288" s="67" t="s">
        <v>521</v>
      </c>
      <c r="AI288" s="67" t="s">
        <v>521</v>
      </c>
      <c r="AJ288" s="67" t="s">
        <v>521</v>
      </c>
      <c r="AK288" s="67" t="s">
        <v>521</v>
      </c>
      <c r="AL288" s="68" t="s">
        <v>521</v>
      </c>
      <c r="AM288" s="69" t="s">
        <v>521</v>
      </c>
      <c r="AN288" s="67" t="s">
        <v>521</v>
      </c>
      <c r="AO288" s="67" t="s">
        <v>521</v>
      </c>
      <c r="AP288" s="67" t="s">
        <v>521</v>
      </c>
      <c r="AQ288" s="67" t="s">
        <v>521</v>
      </c>
      <c r="AR288" s="67" t="s">
        <v>521</v>
      </c>
      <c r="AS288" s="67" t="s">
        <v>521</v>
      </c>
      <c r="AT288" s="67" t="s">
        <v>521</v>
      </c>
      <c r="AU288" s="67" t="s">
        <v>521</v>
      </c>
      <c r="AV288" s="68" t="s">
        <v>521</v>
      </c>
      <c r="AW288" s="69" t="s">
        <v>521</v>
      </c>
      <c r="AX288" s="67" t="s">
        <v>521</v>
      </c>
      <c r="AY288" s="67" t="s">
        <v>521</v>
      </c>
      <c r="AZ288" s="67" t="s">
        <v>521</v>
      </c>
      <c r="BA288" s="67" t="s">
        <v>521</v>
      </c>
      <c r="BB288" s="67" t="s">
        <v>521</v>
      </c>
      <c r="BC288" s="67" t="s">
        <v>521</v>
      </c>
      <c r="BD288" s="67" t="s">
        <v>521</v>
      </c>
      <c r="BE288" s="67" t="s">
        <v>521</v>
      </c>
      <c r="BF288" s="68" t="s">
        <v>521</v>
      </c>
      <c r="BG288" s="69" t="s">
        <v>521</v>
      </c>
      <c r="BH288" s="67" t="s">
        <v>521</v>
      </c>
      <c r="BI288" s="67" t="s">
        <v>521</v>
      </c>
      <c r="BJ288" s="67" t="s">
        <v>521</v>
      </c>
      <c r="BK288" s="67" t="s">
        <v>521</v>
      </c>
      <c r="BL288" s="67" t="s">
        <v>521</v>
      </c>
      <c r="BM288" s="67" t="s">
        <v>521</v>
      </c>
      <c r="BN288" s="67" t="s">
        <v>521</v>
      </c>
      <c r="BO288" s="67" t="s">
        <v>521</v>
      </c>
      <c r="BP288" s="68" t="s">
        <v>521</v>
      </c>
      <c r="BQ288" s="70" t="s">
        <v>521</v>
      </c>
      <c r="BR288" s="67" t="s">
        <v>521</v>
      </c>
      <c r="BS288" s="67" t="s">
        <v>521</v>
      </c>
      <c r="BT288" s="67" t="s">
        <v>521</v>
      </c>
      <c r="BU288" s="67" t="s">
        <v>521</v>
      </c>
      <c r="BV288" s="67" t="s">
        <v>521</v>
      </c>
      <c r="BW288" s="67" t="s">
        <v>521</v>
      </c>
      <c r="BX288" s="67" t="s">
        <v>521</v>
      </c>
      <c r="BY288" s="67" t="s">
        <v>521</v>
      </c>
      <c r="BZ288" s="68" t="s">
        <v>521</v>
      </c>
      <c r="CA288" s="69" t="s">
        <v>521</v>
      </c>
      <c r="CB288" s="67" t="s">
        <v>521</v>
      </c>
      <c r="CC288" s="67" t="s">
        <v>521</v>
      </c>
      <c r="CD288" s="67" t="s">
        <v>521</v>
      </c>
      <c r="CE288" s="67" t="s">
        <v>521</v>
      </c>
      <c r="CF288" s="67" t="s">
        <v>521</v>
      </c>
      <c r="CG288" s="67" t="s">
        <v>521</v>
      </c>
      <c r="CH288" s="67" t="s">
        <v>521</v>
      </c>
      <c r="CI288" s="67" t="s">
        <v>521</v>
      </c>
      <c r="CJ288" s="68" t="s">
        <v>521</v>
      </c>
      <c r="CK288" s="69" t="s">
        <v>521</v>
      </c>
      <c r="CL288" s="67" t="s">
        <v>521</v>
      </c>
      <c r="CM288" s="67" t="s">
        <v>521</v>
      </c>
      <c r="CN288" s="67" t="s">
        <v>521</v>
      </c>
      <c r="CO288" s="67" t="s">
        <v>521</v>
      </c>
      <c r="CP288" s="67" t="s">
        <v>521</v>
      </c>
      <c r="CQ288" s="67" t="s">
        <v>521</v>
      </c>
      <c r="CR288" s="67" t="s">
        <v>521</v>
      </c>
      <c r="CS288" s="67" t="s">
        <v>521</v>
      </c>
      <c r="CT288" s="68" t="s">
        <v>521</v>
      </c>
      <c r="CU288" s="69" t="s">
        <v>521</v>
      </c>
      <c r="CV288" s="67" t="s">
        <v>521</v>
      </c>
      <c r="CW288" s="67" t="s">
        <v>521</v>
      </c>
      <c r="CX288" s="67" t="s">
        <v>521</v>
      </c>
      <c r="CY288" s="67" t="s">
        <v>521</v>
      </c>
      <c r="CZ288" s="67" t="s">
        <v>521</v>
      </c>
      <c r="DA288" s="67" t="s">
        <v>521</v>
      </c>
      <c r="DB288" s="67" t="s">
        <v>521</v>
      </c>
      <c r="DC288" s="67" t="s">
        <v>521</v>
      </c>
      <c r="DD288" s="68" t="s">
        <v>521</v>
      </c>
      <c r="DE288" s="69" t="s">
        <v>521</v>
      </c>
      <c r="DF288" s="71" t="s">
        <v>521</v>
      </c>
      <c r="DG288" s="67" t="s">
        <v>521</v>
      </c>
      <c r="DH288" s="67" t="s">
        <v>521</v>
      </c>
      <c r="DI288" s="67" t="s">
        <v>521</v>
      </c>
      <c r="DJ288" s="67" t="s">
        <v>521</v>
      </c>
      <c r="DK288" s="67" t="s">
        <v>521</v>
      </c>
      <c r="DL288" s="67" t="s">
        <v>521</v>
      </c>
      <c r="DM288" s="67" t="s">
        <v>521</v>
      </c>
      <c r="DN288" s="68" t="s">
        <v>521</v>
      </c>
      <c r="DO288" s="70" t="s">
        <v>521</v>
      </c>
      <c r="DP288" s="71" t="s">
        <v>521</v>
      </c>
      <c r="DQ288" s="67" t="s">
        <v>521</v>
      </c>
      <c r="DR288" s="67" t="s">
        <v>521</v>
      </c>
      <c r="DS288" s="67" t="s">
        <v>521</v>
      </c>
      <c r="DT288" s="67" t="s">
        <v>521</v>
      </c>
      <c r="DU288" s="67" t="s">
        <v>521</v>
      </c>
      <c r="DV288" s="67" t="s">
        <v>521</v>
      </c>
      <c r="DW288" s="67" t="s">
        <v>521</v>
      </c>
      <c r="DX288" s="72" t="s">
        <v>521</v>
      </c>
      <c r="DY288" s="146" t="s">
        <v>522</v>
      </c>
      <c r="DZ288" s="74"/>
      <c r="EA288" s="74"/>
      <c r="EB288" s="74"/>
      <c r="EC288" s="75"/>
      <c r="ED288" s="168"/>
      <c r="EE288" s="74"/>
      <c r="EF288" s="74"/>
      <c r="EG288" s="74"/>
      <c r="EH288" s="77"/>
      <c r="EI288" s="73"/>
      <c r="EJ288" s="74"/>
      <c r="EK288" s="74"/>
      <c r="EL288" s="74"/>
      <c r="EM288" s="75"/>
      <c r="EN288" s="78"/>
      <c r="EO288" s="79"/>
      <c r="EP288" s="79"/>
      <c r="EQ288" s="79"/>
      <c r="ER288" s="80"/>
      <c r="ES288" s="128" t="s">
        <v>908</v>
      </c>
      <c r="ET288" s="82"/>
      <c r="EU288" s="83"/>
      <c r="EV288" s="146"/>
      <c r="EW288" s="147"/>
      <c r="EX288" s="147"/>
      <c r="EY288" s="147"/>
      <c r="EZ288" s="147"/>
      <c r="FA288" s="147"/>
      <c r="FB288" s="147"/>
      <c r="FC288" s="147"/>
      <c r="FD288" s="147"/>
      <c r="FE288" s="170"/>
      <c r="FF288" s="73"/>
      <c r="FG288" s="74"/>
      <c r="FH288" s="74"/>
      <c r="FI288" s="74"/>
      <c r="FJ288" s="74"/>
      <c r="FK288" s="74"/>
      <c r="FL288" s="74"/>
      <c r="FM288" s="74"/>
      <c r="FN288" s="74"/>
      <c r="FO288" s="84"/>
      <c r="FP288" s="73"/>
      <c r="FQ288" s="74"/>
      <c r="FR288" s="74"/>
      <c r="FS288" s="74"/>
      <c r="FT288" s="74"/>
      <c r="FU288" s="74"/>
      <c r="FV288" s="74"/>
      <c r="FW288" s="74"/>
      <c r="FX288" s="74"/>
      <c r="FY288" s="84"/>
      <c r="FZ288" s="85"/>
      <c r="GA288" s="86"/>
      <c r="GB288" s="86"/>
      <c r="GC288" s="86"/>
      <c r="GD288" s="86"/>
      <c r="GE288" s="86"/>
      <c r="GF288" s="86"/>
      <c r="GG288" s="86"/>
      <c r="GH288" s="86"/>
      <c r="GI288" s="87"/>
      <c r="GJ288" s="85"/>
      <c r="GK288" s="86"/>
      <c r="GL288" s="86"/>
      <c r="GM288" s="86"/>
      <c r="GN288" s="86"/>
      <c r="GO288" s="86"/>
      <c r="GP288" s="86"/>
      <c r="GQ288" s="86"/>
      <c r="GR288" s="86"/>
      <c r="GS288" s="87"/>
      <c r="GT288" s="85"/>
      <c r="GU288" s="86"/>
      <c r="GV288" s="86"/>
      <c r="GW288" s="86"/>
      <c r="GX288" s="86"/>
      <c r="GY288" s="86"/>
      <c r="GZ288" s="86"/>
      <c r="HA288" s="86"/>
      <c r="HB288" s="86"/>
      <c r="HC288" s="87"/>
      <c r="HD288" s="85"/>
      <c r="HE288" s="86"/>
      <c r="HF288" s="86"/>
      <c r="HG288" s="86"/>
      <c r="HH288" s="86"/>
      <c r="HI288" s="86"/>
      <c r="HJ288" s="86"/>
      <c r="HK288" s="86"/>
      <c r="HL288" s="86"/>
      <c r="HM288" s="87"/>
      <c r="HN288" s="85"/>
      <c r="HO288" s="86"/>
      <c r="HP288" s="86"/>
      <c r="HQ288" s="86"/>
      <c r="HR288" s="86"/>
      <c r="HS288" s="86"/>
      <c r="HT288" s="86"/>
      <c r="HU288" s="86"/>
      <c r="HV288" s="86"/>
      <c r="HW288" s="87"/>
      <c r="HX288" s="73"/>
      <c r="HY288" s="74"/>
      <c r="HZ288" s="74"/>
      <c r="IA288" s="74"/>
      <c r="IB288" s="74"/>
      <c r="IC288" s="74"/>
      <c r="ID288" s="74"/>
      <c r="IE288" s="74"/>
      <c r="IF288" s="74"/>
      <c r="IG288" s="84"/>
      <c r="IH288" s="148"/>
      <c r="II288" s="149"/>
      <c r="IJ288" s="149"/>
      <c r="IK288" s="149"/>
      <c r="IL288" s="149"/>
      <c r="IM288" s="150"/>
      <c r="IN288" s="151"/>
      <c r="IO288" s="152"/>
      <c r="IP288" s="153"/>
      <c r="IQ288" s="149"/>
      <c r="IR288" s="149"/>
      <c r="IS288" s="149"/>
      <c r="IT288" s="149"/>
      <c r="IU288" s="149"/>
      <c r="IV288" s="149"/>
      <c r="IW288" s="154"/>
      <c r="IX288" s="151"/>
      <c r="IY288" s="149"/>
      <c r="IZ288" s="149"/>
      <c r="JA288" s="149"/>
      <c r="JB288" s="149"/>
      <c r="JC288" s="149"/>
      <c r="JD288" s="149"/>
      <c r="JE288" s="155"/>
      <c r="JF288" s="153"/>
      <c r="JG288" s="149"/>
      <c r="JH288" s="149"/>
      <c r="JI288" s="149"/>
      <c r="JJ288" s="149"/>
      <c r="JK288" s="149"/>
      <c r="JL288" s="149"/>
      <c r="JM288" s="154"/>
      <c r="JN288" s="151"/>
      <c r="JO288" s="149"/>
      <c r="JP288" s="149"/>
      <c r="JQ288" s="149"/>
      <c r="JR288" s="149"/>
      <c r="JS288" s="149"/>
      <c r="JT288" s="149"/>
      <c r="JU288" s="149"/>
      <c r="JV288" s="149"/>
      <c r="JW288" s="149"/>
      <c r="JX288" s="149"/>
      <c r="JY288" s="149"/>
      <c r="JZ288" s="155"/>
      <c r="KA288" s="151"/>
      <c r="KB288" s="149"/>
      <c r="KC288" s="149"/>
      <c r="KD288" s="149"/>
      <c r="KE288" s="155"/>
      <c r="KF288" s="153"/>
      <c r="KG288" s="149"/>
      <c r="KH288" s="149"/>
      <c r="KI288" s="149"/>
      <c r="KJ288" s="149"/>
      <c r="KK288" s="156"/>
      <c r="KL288" s="149"/>
      <c r="KM288" s="149"/>
      <c r="KN288" s="149"/>
      <c r="KO288" s="149"/>
      <c r="KP288" s="149"/>
      <c r="KQ288" s="149"/>
      <c r="KR288" s="149"/>
      <c r="KS288" s="154"/>
      <c r="KT288" s="154"/>
      <c r="KU288" s="154"/>
      <c r="KV288" s="154"/>
      <c r="KW288" s="151"/>
      <c r="KX288" s="149"/>
      <c r="KY288" s="149"/>
      <c r="KZ288" s="149"/>
      <c r="LA288" s="149"/>
      <c r="LB288" s="149"/>
      <c r="LC288" s="154"/>
      <c r="LD288" s="151"/>
      <c r="LE288" s="152"/>
      <c r="LF288" s="157"/>
      <c r="LG288" s="158"/>
      <c r="LH288" s="151"/>
      <c r="LI288" s="149"/>
      <c r="LJ288" s="147"/>
      <c r="LK288" s="147"/>
      <c r="LL288" s="147"/>
      <c r="LM288" s="159"/>
      <c r="LN288" s="153"/>
      <c r="LO288" s="149"/>
      <c r="LP288" s="149"/>
      <c r="LQ288" s="149"/>
      <c r="LR288" s="154"/>
      <c r="LS288" s="151"/>
      <c r="LT288" s="149"/>
      <c r="LU288" s="149"/>
      <c r="LV288" s="149"/>
      <c r="LW288" s="149"/>
      <c r="LX288" s="149"/>
      <c r="LY288" s="149"/>
      <c r="LZ288" s="149"/>
      <c r="MA288" s="155"/>
      <c r="MB288" s="153"/>
      <c r="MC288" s="149"/>
      <c r="MD288" s="149"/>
      <c r="ME288" s="149"/>
      <c r="MF288" s="149"/>
      <c r="MG288" s="149"/>
      <c r="MH288" s="149"/>
      <c r="MI288" s="149"/>
      <c r="MJ288" s="149"/>
      <c r="MK288" s="149"/>
      <c r="ML288" s="149"/>
      <c r="MM288" s="149"/>
      <c r="MN288" s="156"/>
      <c r="MO288" s="156"/>
      <c r="MP288" s="154"/>
      <c r="MQ288" s="151"/>
      <c r="MR288" s="149"/>
      <c r="MS288" s="149"/>
      <c r="MT288" s="149"/>
      <c r="MU288" s="149"/>
      <c r="MV288" s="156"/>
      <c r="MW288" s="149"/>
      <c r="MX288" s="149"/>
      <c r="MY288" s="149"/>
      <c r="MZ288" s="149"/>
      <c r="NA288" s="149"/>
      <c r="NB288" s="149"/>
      <c r="NC288" s="149"/>
      <c r="ND288" s="154"/>
      <c r="NE288" s="154"/>
      <c r="NF288" s="154"/>
      <c r="NG288" s="154"/>
      <c r="NH288" s="151"/>
      <c r="NI288" s="149"/>
      <c r="NJ288" s="149"/>
      <c r="NK288" s="149"/>
      <c r="NL288" s="149"/>
      <c r="NM288" s="149"/>
      <c r="NN288" s="94"/>
      <c r="NO288" s="151"/>
      <c r="NP288" s="160"/>
      <c r="NQ288" s="145" t="s">
        <v>1209</v>
      </c>
      <c r="NR288" s="199" t="s">
        <v>1213</v>
      </c>
      <c r="NS288" s="145"/>
      <c r="NT288" s="145"/>
      <c r="NU288" s="145"/>
      <c r="NV288" s="171"/>
      <c r="NW288" s="145"/>
      <c r="NX288" s="165" t="s">
        <v>908</v>
      </c>
      <c r="NY288" s="172" t="s">
        <v>908</v>
      </c>
      <c r="NZ288" s="165" t="s">
        <v>908</v>
      </c>
      <c r="OA288" s="166"/>
      <c r="OB288" s="166"/>
      <c r="OC288" s="166"/>
      <c r="OD288" s="141"/>
      <c r="OE288" s="140"/>
      <c r="OF288" s="141"/>
      <c r="OG288" s="140"/>
      <c r="OH288" s="173"/>
      <c r="OI288" s="174"/>
      <c r="OJ288" s="174"/>
      <c r="OK288" s="174"/>
      <c r="OL288" s="174"/>
      <c r="OM288" s="174"/>
      <c r="ON288" s="174"/>
      <c r="OO288" s="174"/>
      <c r="OP288" s="174"/>
      <c r="OQ288" s="175"/>
      <c r="OR288" s="114"/>
      <c r="OS288" s="115"/>
      <c r="OT288" s="115"/>
      <c r="OU288" s="115"/>
      <c r="OV288" s="115"/>
      <c r="OW288" s="115"/>
      <c r="OX288" s="115"/>
      <c r="OY288" s="116"/>
      <c r="OZ288" s="115"/>
      <c r="PA288" s="117"/>
      <c r="PB288" s="118"/>
      <c r="PC288" s="115"/>
      <c r="PD288" s="115"/>
      <c r="PE288" s="115"/>
      <c r="PF288" s="115"/>
      <c r="PG288" s="119"/>
      <c r="PH288" s="118"/>
      <c r="PI288" s="115"/>
      <c r="PJ288" s="115"/>
      <c r="PK288" s="115"/>
      <c r="PL288" s="115"/>
      <c r="PM288" s="119"/>
      <c r="PN288" s="118"/>
      <c r="PO288" s="115"/>
      <c r="PP288" s="115"/>
      <c r="PQ288" s="115"/>
      <c r="PR288" s="115"/>
      <c r="PS288" s="119"/>
      <c r="PT288" s="120"/>
      <c r="PU288" s="115"/>
      <c r="PV288" s="115"/>
      <c r="PW288" s="115"/>
      <c r="PX288" s="115"/>
      <c r="PY288" s="115"/>
      <c r="PZ288" s="115"/>
      <c r="QA288" s="116"/>
      <c r="QB288" s="115"/>
      <c r="QC288" s="121"/>
      <c r="QD288" s="120"/>
      <c r="QE288" s="115"/>
      <c r="QF288" s="115"/>
      <c r="QG288" s="115"/>
      <c r="QH288" s="115"/>
      <c r="QI288" s="115"/>
      <c r="QJ288" s="115"/>
      <c r="QK288" s="116"/>
      <c r="QL288" s="115"/>
      <c r="QM288" s="121"/>
      <c r="QN288" s="114"/>
      <c r="QO288" s="115"/>
      <c r="QP288" s="115"/>
      <c r="QQ288" s="115"/>
      <c r="QR288" s="115"/>
      <c r="QS288" s="115"/>
      <c r="QT288" s="114"/>
      <c r="QU288" s="115"/>
      <c r="QV288" s="115"/>
      <c r="QW288" s="115"/>
      <c r="QX288" s="115"/>
      <c r="QY288" s="115"/>
      <c r="QZ288" s="114"/>
      <c r="RA288" s="115"/>
      <c r="RB288" s="115"/>
      <c r="RC288" s="115"/>
      <c r="RD288" s="115"/>
      <c r="RE288" s="115"/>
      <c r="RF288" s="122"/>
      <c r="RG288" s="115"/>
      <c r="RH288" s="115"/>
      <c r="RI288" s="115"/>
      <c r="RJ288" s="115"/>
      <c r="RK288" s="115"/>
      <c r="RL288" s="115"/>
      <c r="RM288" s="115"/>
      <c r="RN288" s="115"/>
      <c r="RO288" s="115"/>
      <c r="RP288" s="119"/>
      <c r="RQ288" s="118"/>
      <c r="RR288" s="115"/>
      <c r="RS288" s="119"/>
      <c r="RT288" s="118"/>
      <c r="RU288" s="119"/>
      <c r="RV288" s="118"/>
      <c r="RW288" s="115"/>
      <c r="RX288" s="119"/>
      <c r="RY288" s="118"/>
      <c r="RZ288" s="115"/>
      <c r="SA288" s="117"/>
      <c r="SB288" s="118"/>
      <c r="SC288" s="115"/>
      <c r="SD288" s="115"/>
      <c r="SE288" s="115"/>
      <c r="SF288" s="115"/>
      <c r="SG288" s="115"/>
      <c r="SH288" s="115"/>
      <c r="SI288" s="115"/>
      <c r="SJ288" s="115"/>
      <c r="SK288" s="115"/>
      <c r="SL288" s="115"/>
      <c r="SM288" s="121"/>
      <c r="SN288" s="115"/>
      <c r="SO288" s="115"/>
      <c r="SP288" s="115"/>
      <c r="SQ288" s="115"/>
      <c r="SR288" s="115"/>
      <c r="SS288" s="121"/>
      <c r="ST288" s="118"/>
      <c r="SU288" s="115"/>
      <c r="SV288" s="115"/>
      <c r="SW288" s="115"/>
      <c r="SX288" s="115"/>
      <c r="SY288" s="115"/>
      <c r="SZ288" s="115"/>
      <c r="TA288" s="115"/>
      <c r="TB288" s="115"/>
      <c r="TC288" s="115"/>
      <c r="TD288" s="115"/>
      <c r="TE288" s="117"/>
      <c r="TF288" s="118"/>
      <c r="TG288" s="115"/>
      <c r="TH288" s="115"/>
      <c r="TI288" s="115"/>
      <c r="TJ288" s="115"/>
      <c r="TK288" s="115"/>
      <c r="TL288" s="117"/>
      <c r="TM288" s="118"/>
      <c r="TN288" s="115"/>
      <c r="TO288" s="115"/>
      <c r="TP288" s="115"/>
      <c r="TQ288" s="115"/>
      <c r="TR288" s="115"/>
      <c r="TS288" s="119"/>
      <c r="TT288" s="120"/>
      <c r="TU288" s="115"/>
      <c r="TV288" s="115"/>
      <c r="TW288" s="115"/>
      <c r="TX288" s="115"/>
      <c r="TY288" s="115"/>
      <c r="TZ288" s="121"/>
      <c r="UA288" s="132"/>
      <c r="UB288" s="7" t="s">
        <v>1</v>
      </c>
    </row>
    <row r="289" spans="1:548" x14ac:dyDescent="0.15">
      <c r="A289" s="183">
        <v>281</v>
      </c>
      <c r="B289" s="200" t="s">
        <v>1213</v>
      </c>
      <c r="C289" s="143"/>
      <c r="D289" s="143"/>
      <c r="E289" s="161" t="s">
        <v>518</v>
      </c>
      <c r="F289" s="65">
        <v>10</v>
      </c>
      <c r="G289" s="65" t="s">
        <v>908</v>
      </c>
      <c r="H289" s="144" t="s">
        <v>922</v>
      </c>
      <c r="I289" s="66" t="s">
        <v>521</v>
      </c>
      <c r="J289" s="67" t="s">
        <v>521</v>
      </c>
      <c r="K289" s="67" t="s">
        <v>521</v>
      </c>
      <c r="L289" s="67" t="s">
        <v>521</v>
      </c>
      <c r="M289" s="67" t="s">
        <v>521</v>
      </c>
      <c r="N289" s="67" t="s">
        <v>521</v>
      </c>
      <c r="O289" s="67" t="s">
        <v>521</v>
      </c>
      <c r="P289" s="67" t="s">
        <v>521</v>
      </c>
      <c r="Q289" s="67" t="s">
        <v>521</v>
      </c>
      <c r="R289" s="68" t="s">
        <v>521</v>
      </c>
      <c r="S289" s="69" t="s">
        <v>521</v>
      </c>
      <c r="T289" s="67" t="s">
        <v>521</v>
      </c>
      <c r="U289" s="67" t="s">
        <v>521</v>
      </c>
      <c r="V289" s="67" t="s">
        <v>521</v>
      </c>
      <c r="W289" s="67" t="s">
        <v>521</v>
      </c>
      <c r="X289" s="67" t="s">
        <v>521</v>
      </c>
      <c r="Y289" s="67" t="s">
        <v>521</v>
      </c>
      <c r="Z289" s="67" t="s">
        <v>521</v>
      </c>
      <c r="AA289" s="67" t="s">
        <v>521</v>
      </c>
      <c r="AB289" s="68" t="s">
        <v>521</v>
      </c>
      <c r="AC289" s="69" t="s">
        <v>521</v>
      </c>
      <c r="AD289" s="67" t="s">
        <v>521</v>
      </c>
      <c r="AE289" s="67" t="s">
        <v>521</v>
      </c>
      <c r="AF289" s="67" t="s">
        <v>521</v>
      </c>
      <c r="AG289" s="67" t="s">
        <v>521</v>
      </c>
      <c r="AH289" s="67" t="s">
        <v>521</v>
      </c>
      <c r="AI289" s="67" t="s">
        <v>521</v>
      </c>
      <c r="AJ289" s="67" t="s">
        <v>521</v>
      </c>
      <c r="AK289" s="67" t="s">
        <v>521</v>
      </c>
      <c r="AL289" s="68" t="s">
        <v>521</v>
      </c>
      <c r="AM289" s="69" t="s">
        <v>521</v>
      </c>
      <c r="AN289" s="67" t="s">
        <v>521</v>
      </c>
      <c r="AO289" s="67" t="s">
        <v>521</v>
      </c>
      <c r="AP289" s="67" t="s">
        <v>521</v>
      </c>
      <c r="AQ289" s="67" t="s">
        <v>521</v>
      </c>
      <c r="AR289" s="67" t="s">
        <v>521</v>
      </c>
      <c r="AS289" s="67" t="s">
        <v>521</v>
      </c>
      <c r="AT289" s="67" t="s">
        <v>521</v>
      </c>
      <c r="AU289" s="67" t="s">
        <v>521</v>
      </c>
      <c r="AV289" s="68" t="s">
        <v>521</v>
      </c>
      <c r="AW289" s="69" t="s">
        <v>521</v>
      </c>
      <c r="AX289" s="67" t="s">
        <v>521</v>
      </c>
      <c r="AY289" s="67" t="s">
        <v>521</v>
      </c>
      <c r="AZ289" s="67" t="s">
        <v>521</v>
      </c>
      <c r="BA289" s="67" t="s">
        <v>521</v>
      </c>
      <c r="BB289" s="67" t="s">
        <v>521</v>
      </c>
      <c r="BC289" s="67" t="s">
        <v>521</v>
      </c>
      <c r="BD289" s="67" t="s">
        <v>521</v>
      </c>
      <c r="BE289" s="67" t="s">
        <v>521</v>
      </c>
      <c r="BF289" s="68" t="s">
        <v>521</v>
      </c>
      <c r="BG289" s="69" t="s">
        <v>521</v>
      </c>
      <c r="BH289" s="67" t="s">
        <v>521</v>
      </c>
      <c r="BI289" s="67" t="s">
        <v>521</v>
      </c>
      <c r="BJ289" s="67" t="s">
        <v>521</v>
      </c>
      <c r="BK289" s="67" t="s">
        <v>521</v>
      </c>
      <c r="BL289" s="67" t="s">
        <v>521</v>
      </c>
      <c r="BM289" s="67" t="s">
        <v>521</v>
      </c>
      <c r="BN289" s="67" t="s">
        <v>521</v>
      </c>
      <c r="BO289" s="67" t="s">
        <v>521</v>
      </c>
      <c r="BP289" s="68" t="s">
        <v>521</v>
      </c>
      <c r="BQ289" s="70" t="s">
        <v>521</v>
      </c>
      <c r="BR289" s="67" t="s">
        <v>521</v>
      </c>
      <c r="BS289" s="67" t="s">
        <v>521</v>
      </c>
      <c r="BT289" s="67" t="s">
        <v>521</v>
      </c>
      <c r="BU289" s="67" t="s">
        <v>521</v>
      </c>
      <c r="BV289" s="67" t="s">
        <v>521</v>
      </c>
      <c r="BW289" s="67" t="s">
        <v>521</v>
      </c>
      <c r="BX289" s="67" t="s">
        <v>521</v>
      </c>
      <c r="BY289" s="67" t="s">
        <v>521</v>
      </c>
      <c r="BZ289" s="68" t="s">
        <v>521</v>
      </c>
      <c r="CA289" s="69" t="s">
        <v>521</v>
      </c>
      <c r="CB289" s="67" t="s">
        <v>521</v>
      </c>
      <c r="CC289" s="67" t="s">
        <v>521</v>
      </c>
      <c r="CD289" s="67" t="s">
        <v>521</v>
      </c>
      <c r="CE289" s="67" t="s">
        <v>521</v>
      </c>
      <c r="CF289" s="67" t="s">
        <v>521</v>
      </c>
      <c r="CG289" s="67" t="s">
        <v>521</v>
      </c>
      <c r="CH289" s="67" t="s">
        <v>521</v>
      </c>
      <c r="CI289" s="67" t="s">
        <v>521</v>
      </c>
      <c r="CJ289" s="68" t="s">
        <v>521</v>
      </c>
      <c r="CK289" s="69" t="s">
        <v>521</v>
      </c>
      <c r="CL289" s="67" t="s">
        <v>521</v>
      </c>
      <c r="CM289" s="67" t="s">
        <v>521</v>
      </c>
      <c r="CN289" s="67" t="s">
        <v>521</v>
      </c>
      <c r="CO289" s="67" t="s">
        <v>521</v>
      </c>
      <c r="CP289" s="67" t="s">
        <v>521</v>
      </c>
      <c r="CQ289" s="67" t="s">
        <v>521</v>
      </c>
      <c r="CR289" s="67" t="s">
        <v>521</v>
      </c>
      <c r="CS289" s="67" t="s">
        <v>521</v>
      </c>
      <c r="CT289" s="68" t="s">
        <v>521</v>
      </c>
      <c r="CU289" s="69" t="s">
        <v>521</v>
      </c>
      <c r="CV289" s="67" t="s">
        <v>521</v>
      </c>
      <c r="CW289" s="67" t="s">
        <v>521</v>
      </c>
      <c r="CX289" s="67" t="s">
        <v>521</v>
      </c>
      <c r="CY289" s="67" t="s">
        <v>521</v>
      </c>
      <c r="CZ289" s="67" t="s">
        <v>521</v>
      </c>
      <c r="DA289" s="67" t="s">
        <v>521</v>
      </c>
      <c r="DB289" s="67" t="s">
        <v>521</v>
      </c>
      <c r="DC289" s="67" t="s">
        <v>521</v>
      </c>
      <c r="DD289" s="68" t="s">
        <v>521</v>
      </c>
      <c r="DE289" s="69" t="s">
        <v>521</v>
      </c>
      <c r="DF289" s="71" t="s">
        <v>521</v>
      </c>
      <c r="DG289" s="67" t="s">
        <v>521</v>
      </c>
      <c r="DH289" s="67" t="s">
        <v>521</v>
      </c>
      <c r="DI289" s="67" t="s">
        <v>521</v>
      </c>
      <c r="DJ289" s="67" t="s">
        <v>521</v>
      </c>
      <c r="DK289" s="67" t="s">
        <v>521</v>
      </c>
      <c r="DL289" s="67" t="s">
        <v>521</v>
      </c>
      <c r="DM289" s="67" t="s">
        <v>521</v>
      </c>
      <c r="DN289" s="68" t="s">
        <v>521</v>
      </c>
      <c r="DO289" s="70" t="s">
        <v>521</v>
      </c>
      <c r="DP289" s="71" t="s">
        <v>521</v>
      </c>
      <c r="DQ289" s="67" t="s">
        <v>521</v>
      </c>
      <c r="DR289" s="67" t="s">
        <v>521</v>
      </c>
      <c r="DS289" s="67" t="s">
        <v>521</v>
      </c>
      <c r="DT289" s="67" t="s">
        <v>521</v>
      </c>
      <c r="DU289" s="67" t="s">
        <v>521</v>
      </c>
      <c r="DV289" s="67" t="s">
        <v>521</v>
      </c>
      <c r="DW289" s="67" t="s">
        <v>521</v>
      </c>
      <c r="DX289" s="72" t="s">
        <v>521</v>
      </c>
      <c r="DY289" s="146" t="s">
        <v>522</v>
      </c>
      <c r="DZ289" s="74" t="s">
        <v>522</v>
      </c>
      <c r="EA289" s="74" t="s">
        <v>522</v>
      </c>
      <c r="EB289" s="74" t="s">
        <v>522</v>
      </c>
      <c r="EC289" s="75" t="s">
        <v>522</v>
      </c>
      <c r="ED289" s="168" t="s">
        <v>522</v>
      </c>
      <c r="EE289" s="74" t="str">
        <f t="shared" ref="EE289:EE301" si="591">DZ289</f>
        <v>-</v>
      </c>
      <c r="EF289" s="74" t="s">
        <v>522</v>
      </c>
      <c r="EG289" s="74" t="s">
        <v>522</v>
      </c>
      <c r="EH289" s="77" t="s">
        <v>522</v>
      </c>
      <c r="EI289" s="73" t="s">
        <v>522</v>
      </c>
      <c r="EJ289" s="74" t="s">
        <v>522</v>
      </c>
      <c r="EK289" s="74" t="s">
        <v>522</v>
      </c>
      <c r="EL289" s="74" t="s">
        <v>522</v>
      </c>
      <c r="EM289" s="75">
        <v>1000</v>
      </c>
      <c r="EN289" s="78" t="s">
        <v>522</v>
      </c>
      <c r="EO289" s="79" t="s">
        <v>522</v>
      </c>
      <c r="EP289" s="79" t="s">
        <v>522</v>
      </c>
      <c r="EQ289" s="79" t="s">
        <v>522</v>
      </c>
      <c r="ER289" s="80">
        <v>1</v>
      </c>
      <c r="ES289" s="128" t="s">
        <v>564</v>
      </c>
      <c r="ET289" s="82"/>
      <c r="EU289" s="83">
        <v>4</v>
      </c>
      <c r="EV289" s="146">
        <v>10</v>
      </c>
      <c r="EW289" s="147">
        <v>10</v>
      </c>
      <c r="EX289" s="147">
        <v>10</v>
      </c>
      <c r="EY289" s="147">
        <v>10</v>
      </c>
      <c r="EZ289" s="147">
        <v>10</v>
      </c>
      <c r="FA289" s="147">
        <v>10</v>
      </c>
      <c r="FB289" s="147">
        <v>10</v>
      </c>
      <c r="FC289" s="147">
        <v>10</v>
      </c>
      <c r="FD289" s="74">
        <f t="shared" ref="FD289:FD301" si="592">EX289+EZ289</f>
        <v>20</v>
      </c>
      <c r="FE289" s="84">
        <f t="shared" ref="FE289:FE301" si="593">EX289+FC289</f>
        <v>20</v>
      </c>
      <c r="FF289" s="73">
        <f>RANK(EV289,$EV$9:$EV$497,0)</f>
        <v>425</v>
      </c>
      <c r="FG289" s="74">
        <f>RANK(EW289,$EW$9:$EW$497,0)</f>
        <v>404</v>
      </c>
      <c r="FH289" s="74">
        <f>RANK(EX289,$EX$9:$EX$497,0)</f>
        <v>392</v>
      </c>
      <c r="FI289" s="74">
        <f>RANK(EY289,$EY$9:$EY$497,0)</f>
        <v>390</v>
      </c>
      <c r="FJ289" s="74">
        <f>RANK(EZ289,$EZ$9:$EZ$497,0)</f>
        <v>327</v>
      </c>
      <c r="FK289" s="74">
        <f>RANK(FA289,$FA$9:$FA$497,0)</f>
        <v>307</v>
      </c>
      <c r="FL289" s="74">
        <f>RANK(FB289,$FB$9:$FB$497,0)</f>
        <v>388</v>
      </c>
      <c r="FM289" s="74">
        <f>RANK(FC289,$FC$9:$FC$497,0)</f>
        <v>373</v>
      </c>
      <c r="FN289" s="74">
        <f>RANK(FD289,$FD$9:$FD$497,0)</f>
        <v>399</v>
      </c>
      <c r="FO289" s="84">
        <f>RANK(FE289,$FE$9:$FE$497,0)</f>
        <v>402</v>
      </c>
      <c r="FP289" s="73">
        <f>COUNTIFS($EV$9:$EV$497,"&gt;"&amp;EV289,$ES$9:$ES$497,ES289)+1</f>
        <v>96</v>
      </c>
      <c r="FQ289" s="74">
        <f>COUNTIFS($EW$9:$EW$497,"&gt;"&amp;EW289,$ES$9:$ES$497,ES289)+1</f>
        <v>93</v>
      </c>
      <c r="FR289" s="74">
        <f>COUNTIFS($EX$9:$EX$497,"&gt;"&amp;EX289,$ES$9:$ES$497,ES289)+1</f>
        <v>91</v>
      </c>
      <c r="FS289" s="74">
        <f>COUNTIFS($EY$9:$EY$497,"&gt;"&amp;EY289,$ES$9:$ES$497,ES289)+1</f>
        <v>89</v>
      </c>
      <c r="FT289" s="74">
        <f>COUNTIFS($EZ$9:$EZ$497,"&gt;"&amp;EZ289,$ES$9:$ES$497,ES289)+1</f>
        <v>83</v>
      </c>
      <c r="FU289" s="74">
        <f>COUNTIFS($FA$9:$FA$497,"&gt;"&amp;FA289,$ES$9:$ES$497,ES289)+1</f>
        <v>87</v>
      </c>
      <c r="FV289" s="74">
        <f>COUNTIFS($FB$9:$FB$497,"&gt;"&amp;FB289,$ES$9:$ES$497,ES289)+1</f>
        <v>96</v>
      </c>
      <c r="FW289" s="74">
        <f>COUNTIFS($FC$9:$FC$497,"&gt;"&amp;FC289,$ES$9:$ES$497,ES289)+1</f>
        <v>94</v>
      </c>
      <c r="FX289" s="74">
        <f>COUNTIFS($FD$9:$FD$497,"&gt;"&amp;FD289,$ES$9:$ES$497,ES289)+1</f>
        <v>90</v>
      </c>
      <c r="FY289" s="84">
        <f>COUNTIFS($FE$9:$FE$497,"&gt;"&amp;FE289,$ES$9:$ES$497,ES289)+1</f>
        <v>93</v>
      </c>
      <c r="FZ289" s="85">
        <f t="shared" ref="FZ289:FZ301" si="594">ROUND(EV289/$F289,2)</f>
        <v>1</v>
      </c>
      <c r="GA289" s="86">
        <f t="shared" ref="GA289:GA301" si="595">ROUND(EW289/$F289,2)</f>
        <v>1</v>
      </c>
      <c r="GB289" s="86">
        <f t="shared" ref="GB289:GB301" si="596">ROUND(EX289/$F289,2)</f>
        <v>1</v>
      </c>
      <c r="GC289" s="86">
        <f t="shared" ref="GC289:GC301" si="597">ROUND(EY289/$F289,2)</f>
        <v>1</v>
      </c>
      <c r="GD289" s="86">
        <f t="shared" ref="GD289:GD301" si="598">ROUND(EZ289/$F289,2)</f>
        <v>1</v>
      </c>
      <c r="GE289" s="86">
        <f t="shared" ref="GE289:GE301" si="599">ROUND(FA289/$F289,2)</f>
        <v>1</v>
      </c>
      <c r="GF289" s="86">
        <f t="shared" ref="GF289:GF301" si="600">ROUND(FB289/$F289,2)</f>
        <v>1</v>
      </c>
      <c r="GG289" s="86">
        <f t="shared" ref="GG289:GG301" si="601">ROUND(FC289/$F289,2)</f>
        <v>1</v>
      </c>
      <c r="GH289" s="86">
        <f t="shared" ref="GH289:GH301" si="602">ROUND(FD289/$F289,2)</f>
        <v>2</v>
      </c>
      <c r="GI289" s="87">
        <f t="shared" ref="GI289:GI301" si="603">ROUND(FE289/$F289,2)</f>
        <v>2</v>
      </c>
      <c r="GJ289" s="85">
        <f>ROUND(((FZ289-AVERAGE(FZ$9:FZ$497))/STDEVP(FZ$9:FZ$497)*10+50),2)</f>
        <v>51.3</v>
      </c>
      <c r="GK289" s="86">
        <f>ROUND(((GA289-AVERAGE(GA$9:GA$497))/STDEVP(GA$9:GA$497)*10+50),2)</f>
        <v>59.25</v>
      </c>
      <c r="GL289" s="86">
        <f>ROUND(((GB289-AVERAGE(GB$9:GB$497))/STDEVP(GB$9:GB$497)*10+50),2)</f>
        <v>65.67</v>
      </c>
      <c r="GM289" s="86">
        <f>ROUND(((GC289-AVERAGE(GC$9:GC$497))/STDEVP(GC$9:GC$497)*10+50),2)</f>
        <v>73.75</v>
      </c>
      <c r="GN289" s="86">
        <f>ROUND(((GD289-AVERAGE(GD$9:GD$497))/STDEVP(GD$9:GD$497)*10+50),2)</f>
        <v>70.81</v>
      </c>
      <c r="GO289" s="86">
        <f>ROUND(((GE289-AVERAGE(GE$9:GE$497))/STDEVP(GE$9:GE$497)*10+50),2)</f>
        <v>73.650000000000006</v>
      </c>
      <c r="GP289" s="86">
        <f>ROUND(((GF289-AVERAGE(GF$9:GF$497))/STDEVP(GF$9:GF$497)*10+50),2)</f>
        <v>61.5</v>
      </c>
      <c r="GQ289" s="86">
        <f>ROUND(((GG289-AVERAGE(GG$9:GG$497))/STDEVP(GG$9:GG$497)*10+50),2)</f>
        <v>61.54</v>
      </c>
      <c r="GR289" s="86">
        <f>ROUND(((GH289-AVERAGE(GH$9:GH$497))/STDEVP(GH$9:GH$497)*10+50),2)</f>
        <v>87.4</v>
      </c>
      <c r="GS289" s="87">
        <f>ROUND(((GI289-AVERAGE(GI$9:GI$497))/STDEVP(GI$9:GI$497)*10+50),2)</f>
        <v>66.5</v>
      </c>
      <c r="GT289" s="73">
        <f>RANK(GJ289,$GJ$9:$GJ$497,0)</f>
        <v>173</v>
      </c>
      <c r="GU289" s="74">
        <f>RANK(GK289,$GK$9:$GK$497,0)</f>
        <v>78</v>
      </c>
      <c r="GV289" s="74">
        <f>RANK(GL289,$GL$9:$GL$497,0)</f>
        <v>25</v>
      </c>
      <c r="GW289" s="74">
        <f>RANK(GM289,$GM$9:$GM$497,0)</f>
        <v>18</v>
      </c>
      <c r="GX289" s="74">
        <f>RANK(GN289,$GN$9:$GN$497,0)</f>
        <v>18</v>
      </c>
      <c r="GY289" s="74">
        <f>RANK(GO289,$GO$9:$GO$497,0)</f>
        <v>15</v>
      </c>
      <c r="GZ289" s="74">
        <f>RANK(GP289,$GP$9:$GP$497,0)</f>
        <v>50</v>
      </c>
      <c r="HA289" s="74">
        <f>RANK(GQ289,$GQ$9:$GQ$497,0)</f>
        <v>46</v>
      </c>
      <c r="HB289" s="74">
        <f>RANK(GR289,$GR$9:$GR$497,0)</f>
        <v>2</v>
      </c>
      <c r="HC289" s="84">
        <f>RANK(GS289,$GS$9:$GS$497,0)</f>
        <v>28</v>
      </c>
      <c r="HD289" s="85">
        <f>ROUND(AVERAGEIF($ES$9:$ES$497,$ES289,$FZ$9:$FZ$497),2)</f>
        <v>0.92</v>
      </c>
      <c r="HE289" s="86">
        <f>ROUND(AVERAGEIF($ES$9:$ES$497,$ES289,$GA$9:$GA$497),2)</f>
        <v>0.65</v>
      </c>
      <c r="HF289" s="86">
        <f>ROUND(AVERAGEIF($ES$9:$ES$497,$ES289,$GB$9:$GB$497),2)</f>
        <v>0.69</v>
      </c>
      <c r="HG289" s="86">
        <f>ROUND(AVERAGEIF($ES$9:$ES$497,$ES289,$GC$9:$GC$497),2)</f>
        <v>0.54</v>
      </c>
      <c r="HH289" s="86">
        <f>ROUND(AVERAGEIF($ES$9:$ES$497,$ES289,$GD$9:$GD$497),2)</f>
        <v>0.32</v>
      </c>
      <c r="HI289" s="86">
        <f>ROUND(AVERAGEIF($ES$9:$ES$497,$ES289,$GE$9:$GE$497),2)</f>
        <v>0.33</v>
      </c>
      <c r="HJ289" s="86">
        <f>ROUND(AVERAGEIF($ES$9:$ES$497,$ES289,$GF$9:$GF$497),2)</f>
        <v>0.98</v>
      </c>
      <c r="HK289" s="86">
        <f>ROUND(AVERAGEIF($ES$9:$ES$497,$ES289,$GG$9:$GG$497),2)</f>
        <v>0.86</v>
      </c>
      <c r="HL289" s="86">
        <f>ROUND(AVERAGEIF($ES$9:$ES$497,$ES289,$GH$9:$GH$497),2)</f>
        <v>1.01</v>
      </c>
      <c r="HM289" s="87">
        <f>ROUND(AVERAGEIF($ES$9:$ES$497,$ES289,$GI$9:$GI$497),2)</f>
        <v>1.55</v>
      </c>
      <c r="HN289" s="88">
        <f t="shared" ref="HN289:HN301" si="604">FZ289-HD289</f>
        <v>7.999999999999996E-2</v>
      </c>
      <c r="HO289" s="89">
        <f t="shared" ref="HO289:HO301" si="605">GA289-HE289</f>
        <v>0.35</v>
      </c>
      <c r="HP289" s="89">
        <f t="shared" ref="HP289:HP301" si="606">GB289-HF289</f>
        <v>0.31000000000000005</v>
      </c>
      <c r="HQ289" s="89">
        <f t="shared" ref="HQ289:HQ301" si="607">GC289-HG289</f>
        <v>0.45999999999999996</v>
      </c>
      <c r="HR289" s="89">
        <f t="shared" ref="HR289:HR301" si="608">GD289-HH289</f>
        <v>0.67999999999999994</v>
      </c>
      <c r="HS289" s="89">
        <f t="shared" ref="HS289:HS301" si="609">GE289-HI289</f>
        <v>0.66999999999999993</v>
      </c>
      <c r="HT289" s="89">
        <f t="shared" ref="HT289:HT301" si="610">GF289-HJ289</f>
        <v>2.0000000000000018E-2</v>
      </c>
      <c r="HU289" s="89">
        <f t="shared" ref="HU289:HU301" si="611">GG289-HK289</f>
        <v>0.14000000000000001</v>
      </c>
      <c r="HV289" s="89">
        <f t="shared" ref="HV289:HV301" si="612">GH289-HL289</f>
        <v>0.99</v>
      </c>
      <c r="HW289" s="90">
        <f t="shared" ref="HW289:HW301" si="613">GI289-HM289</f>
        <v>0.44999999999999996</v>
      </c>
      <c r="HX289" s="73">
        <f>COUNTIFS($FZ$9:$FZ$497,"&gt;"&amp;FZ289,$ES$9:$ES$497,$ES289)+1</f>
        <v>34</v>
      </c>
      <c r="HY289" s="74">
        <f>COUNTIFS($GA$9:$GA$497,"&gt;"&amp;GA289,$ES$9:$ES$497,$ES289)+1</f>
        <v>2</v>
      </c>
      <c r="HZ289" s="74">
        <f>COUNTIFS($GB$9:$GB$497,"&gt;"&amp;GB289,$ES$9:$ES$497,$ES289)+1</f>
        <v>7</v>
      </c>
      <c r="IA289" s="74">
        <f>COUNTIFS($GC$9:$GC$497,"&gt;"&amp;GC289,$ES$9:$ES$497,$ES289)+1</f>
        <v>1</v>
      </c>
      <c r="IB289" s="74">
        <f>COUNTIFS($GD$9:$GD$497,"&gt;"&amp;GD289,$ES$9:$ES$497,$ES289)+1</f>
        <v>1</v>
      </c>
      <c r="IC289" s="74">
        <f>COUNTIFS($GE$9:$GE$497,"&gt;"&amp;GE289,$ES$9:$ES$497,$ES289)+1</f>
        <v>1</v>
      </c>
      <c r="ID289" s="74">
        <f>COUNTIFS($GF$9:$GF$497,"&gt;"&amp;GF289,$ES$9:$ES$497,$ES289)+1</f>
        <v>36</v>
      </c>
      <c r="IE289" s="74">
        <f>COUNTIFS($GG$9:$GG$497,"&gt;"&amp;GG289,$ES$9:$ES$497,$ES289)+1</f>
        <v>21</v>
      </c>
      <c r="IF289" s="74">
        <f>COUNTIFS($GH$9:$GH$497,"&gt;"&amp;GH289,$ES$9:$ES$497,$ES289)+1</f>
        <v>1</v>
      </c>
      <c r="IG289" s="84">
        <f>COUNTIFS($GI$9:$GI$497,"&gt;"&amp;GI289,$ES$9:$ES$497,$ES289)+1</f>
        <v>14</v>
      </c>
      <c r="IH289" s="148"/>
      <c r="II289" s="149"/>
      <c r="IJ289" s="149"/>
      <c r="IK289" s="149"/>
      <c r="IL289" s="149"/>
      <c r="IM289" s="150"/>
      <c r="IN289" s="151"/>
      <c r="IO289" s="152"/>
      <c r="IP289" s="153"/>
      <c r="IQ289" s="149"/>
      <c r="IR289" s="149"/>
      <c r="IS289" s="149"/>
      <c r="IT289" s="149"/>
      <c r="IU289" s="149"/>
      <c r="IV289" s="149"/>
      <c r="IW289" s="154"/>
      <c r="IX289" s="151"/>
      <c r="IY289" s="149"/>
      <c r="IZ289" s="149"/>
      <c r="JA289" s="149"/>
      <c r="JB289" s="149"/>
      <c r="JC289" s="149"/>
      <c r="JD289" s="149"/>
      <c r="JE289" s="155"/>
      <c r="JF289" s="153"/>
      <c r="JG289" s="149"/>
      <c r="JH289" s="149"/>
      <c r="JI289" s="149"/>
      <c r="JJ289" s="149"/>
      <c r="JK289" s="149"/>
      <c r="JL289" s="149"/>
      <c r="JM289" s="154"/>
      <c r="JN289" s="151"/>
      <c r="JO289" s="149"/>
      <c r="JP289" s="149"/>
      <c r="JQ289" s="149"/>
      <c r="JR289" s="149"/>
      <c r="JS289" s="149"/>
      <c r="JT289" s="149"/>
      <c r="JU289" s="149"/>
      <c r="JV289" s="149"/>
      <c r="JW289" s="149"/>
      <c r="JX289" s="149"/>
      <c r="JY289" s="149"/>
      <c r="JZ289" s="155"/>
      <c r="KA289" s="151"/>
      <c r="KB289" s="149"/>
      <c r="KC289" s="149"/>
      <c r="KD289" s="149"/>
      <c r="KE289" s="155"/>
      <c r="KF289" s="153"/>
      <c r="KG289" s="149"/>
      <c r="KH289" s="149"/>
      <c r="KI289" s="149"/>
      <c r="KJ289" s="149"/>
      <c r="KK289" s="156"/>
      <c r="KL289" s="149"/>
      <c r="KM289" s="149"/>
      <c r="KN289" s="149"/>
      <c r="KO289" s="149"/>
      <c r="KP289" s="149"/>
      <c r="KQ289" s="149"/>
      <c r="KR289" s="149"/>
      <c r="KS289" s="154"/>
      <c r="KT289" s="154"/>
      <c r="KU289" s="154"/>
      <c r="KV289" s="154"/>
      <c r="KW289" s="151"/>
      <c r="KX289" s="149"/>
      <c r="KY289" s="149"/>
      <c r="KZ289" s="149"/>
      <c r="LA289" s="149"/>
      <c r="LB289" s="149"/>
      <c r="LC289" s="154"/>
      <c r="LD289" s="151"/>
      <c r="LE289" s="152"/>
      <c r="LF289" s="157"/>
      <c r="LG289" s="158"/>
      <c r="LH289" s="151"/>
      <c r="LI289" s="149"/>
      <c r="LJ289" s="147"/>
      <c r="LK289" s="147"/>
      <c r="LL289" s="147"/>
      <c r="LM289" s="159"/>
      <c r="LN289" s="153"/>
      <c r="LO289" s="149"/>
      <c r="LP289" s="149"/>
      <c r="LQ289" s="149"/>
      <c r="LR289" s="154"/>
      <c r="LS289" s="151"/>
      <c r="LT289" s="149"/>
      <c r="LU289" s="149"/>
      <c r="LV289" s="149"/>
      <c r="LW289" s="149"/>
      <c r="LX289" s="149"/>
      <c r="LY289" s="149"/>
      <c r="LZ289" s="149"/>
      <c r="MA289" s="155"/>
      <c r="MB289" s="153"/>
      <c r="MC289" s="149"/>
      <c r="MD289" s="149"/>
      <c r="ME289" s="149"/>
      <c r="MF289" s="149"/>
      <c r="MG289" s="149">
        <v>0.1</v>
      </c>
      <c r="MH289" s="149"/>
      <c r="MI289" s="149"/>
      <c r="MJ289" s="149"/>
      <c r="MK289" s="149"/>
      <c r="ML289" s="149"/>
      <c r="MM289" s="149"/>
      <c r="MN289" s="156"/>
      <c r="MO289" s="156"/>
      <c r="MP289" s="154"/>
      <c r="MQ289" s="151"/>
      <c r="MR289" s="149"/>
      <c r="MS289" s="149"/>
      <c r="MT289" s="149"/>
      <c r="MU289" s="149"/>
      <c r="MV289" s="156"/>
      <c r="MW289" s="149"/>
      <c r="MX289" s="149"/>
      <c r="MY289" s="149"/>
      <c r="MZ289" s="149"/>
      <c r="NA289" s="149"/>
      <c r="NB289" s="149"/>
      <c r="NC289" s="149"/>
      <c r="ND289" s="154"/>
      <c r="NE289" s="154"/>
      <c r="NF289" s="154"/>
      <c r="NG289" s="154"/>
      <c r="NH289" s="151"/>
      <c r="NI289" s="149"/>
      <c r="NJ289" s="149"/>
      <c r="NK289" s="149"/>
      <c r="NL289" s="149"/>
      <c r="NM289" s="149"/>
      <c r="NN289" s="94"/>
      <c r="NO289" s="151"/>
      <c r="NP289" s="160"/>
      <c r="NQ289" s="145" t="s">
        <v>1211</v>
      </c>
      <c r="NR289" s="199" t="s">
        <v>1214</v>
      </c>
      <c r="NS289" s="145"/>
      <c r="NT289" s="145"/>
      <c r="NU289" s="145"/>
      <c r="NV289" s="171"/>
      <c r="NW289" s="145"/>
      <c r="NX289" s="165" t="s">
        <v>1215</v>
      </c>
      <c r="NY289" s="138" t="s">
        <v>1216</v>
      </c>
      <c r="NZ289" s="165" t="s">
        <v>1215</v>
      </c>
      <c r="OA289" s="166"/>
      <c r="OB289" s="166"/>
      <c r="OC289" s="166"/>
      <c r="OD289" s="108">
        <v>0</v>
      </c>
      <c r="OE289" s="109">
        <v>0</v>
      </c>
      <c r="OF289" s="110">
        <f>IF(ISERROR(ROUND(MAX(EI289/1,EJ289/EE289,EK289/EF289,EL289/EG289,EM289/EH289),0)),0,ROUND(MAX(EI289/1,EJ289/EE289,EK289/EF289,EL289/EG289,EM289/EH289),0))</f>
        <v>0</v>
      </c>
      <c r="OG289" s="109">
        <v>0</v>
      </c>
      <c r="OH289" s="111">
        <f>ROUND(AVERAGEIF($ES$9:$ES$497,$ES289,EV$9:EV$497),0)</f>
        <v>67</v>
      </c>
      <c r="OI289" s="112">
        <f>ROUND(AVERAGEIF($ES$9:$ES$497,$ES289,EW$9:EW$497),0)</f>
        <v>45</v>
      </c>
      <c r="OJ289" s="112">
        <f>ROUND(AVERAGEIF($ES$9:$ES$497,$ES289,EX$9:EX$497),0)</f>
        <v>51</v>
      </c>
      <c r="OK289" s="112">
        <f>ROUND(AVERAGEIF($ES$9:$ES$497,$ES289,EY$9:EY$497),0)</f>
        <v>39</v>
      </c>
      <c r="OL289" s="112">
        <f>ROUND(AVERAGEIF($ES$9:$ES$497,$ES289,EZ$9:EZ$497),0)</f>
        <v>21</v>
      </c>
      <c r="OM289" s="112">
        <f>ROUND(AVERAGEIF($ES$9:$ES$497,$ES289,FA$9:FA$497),0)</f>
        <v>21</v>
      </c>
      <c r="ON289" s="112">
        <f>ROUND(AVERAGEIF($ES$9:$ES$497,$ES289,FB$9:FB$497),0)</f>
        <v>68</v>
      </c>
      <c r="OO289" s="112">
        <f>ROUND(AVERAGEIF($ES$9:$ES$497,$ES289,FC$9:FC$497),0)</f>
        <v>64</v>
      </c>
      <c r="OP289" s="112">
        <f>ROUND(AVERAGEIF($ES$9:$ES$497,$ES289,FD$9:FD$497),0)</f>
        <v>72</v>
      </c>
      <c r="OQ289" s="113">
        <f>ROUND(AVERAGEIF($ES$9:$ES$497,$ES289,FE$9:FE$497),0)</f>
        <v>115</v>
      </c>
      <c r="OR289" s="114">
        <f>ROUND(EV289/MAX(EV$9:EV$497)*100,0)</f>
        <v>6</v>
      </c>
      <c r="OS289" s="115">
        <f>ROUND(EW289/MAX(EW$9:EW$497)*100,0)</f>
        <v>8</v>
      </c>
      <c r="OT289" s="115">
        <f>ROUND(EX289/MAX(EX$9:EX$497)*100,0)</f>
        <v>8</v>
      </c>
      <c r="OU289" s="115">
        <f>ROUND(EY289/MAX(EY$9:EY$497)*100,0)</f>
        <v>7</v>
      </c>
      <c r="OV289" s="115">
        <f>ROUND(EZ289/MAX(EZ$9:EZ$497)*100,0)</f>
        <v>8</v>
      </c>
      <c r="OW289" s="115">
        <f>ROUND(FA289/MAX(FA$9:FA$497)*100,0)</f>
        <v>9</v>
      </c>
      <c r="OX289" s="115">
        <f>ROUND(FB289/MAX(FB$9:FB$497)*100,0)</f>
        <v>7</v>
      </c>
      <c r="OY289" s="116">
        <f>ROUND(FC289/MAX(FC$9:FC$497)*100,0)</f>
        <v>7</v>
      </c>
      <c r="OZ289" s="115">
        <f>ROUND(FD289/MAX(FD$9:FD$497)*100,0)</f>
        <v>14</v>
      </c>
      <c r="PA289" s="117">
        <f>ROUND(FE289/MAX(FE$9:FE$497)*100,0)</f>
        <v>8</v>
      </c>
      <c r="PB289" s="118">
        <f t="shared" ref="PB289:PB301" si="614">OT289*3 + (OR289+OS289+OX289)*2 + (OU289+OY289)</f>
        <v>80</v>
      </c>
      <c r="PC289" s="115">
        <f t="shared" ref="PC289:PC301" si="615">OV289*3 + (OR289+OS289+OX289)*2 + (OU289+OY289)</f>
        <v>80</v>
      </c>
      <c r="PD289" s="115">
        <f t="shared" ref="PD289:PD301" si="616">(OT289+OV289)*3 + (OR289+OS289+OX289)*2 + (OU289+OY289)</f>
        <v>104</v>
      </c>
      <c r="PE289" s="115">
        <f t="shared" ref="PE289:PE301" si="617">(OT289+OY289)*3 + (OR289+OS289+OX289)*2 + (OU289)</f>
        <v>94</v>
      </c>
      <c r="PF289" s="115">
        <f t="shared" ref="PF289:PF301" si="618">(OR289+OU289)*3 + (OS289+OW289)*2 + OX289</f>
        <v>80</v>
      </c>
      <c r="PG289" s="119">
        <f t="shared" ref="PG289:PG301" si="619">OW289*3 + (OR289+OS289+OU289)*2 + OX289</f>
        <v>76</v>
      </c>
      <c r="PH289" s="118">
        <f>ROUND(PB289/MAX(PB$9:PB$497)*100,0)</f>
        <v>10</v>
      </c>
      <c r="PI289" s="115">
        <f>ROUND(PC289/MAX(PC$9:PC$497)*100,0)</f>
        <v>10</v>
      </c>
      <c r="PJ289" s="115">
        <f>ROUND(PD289/MAX(PD$9:PD$497)*100,0)</f>
        <v>11</v>
      </c>
      <c r="PK289" s="115">
        <f>ROUND(PE289/MAX(PE$9:PE$497)*100,0)</f>
        <v>9</v>
      </c>
      <c r="PL289" s="115">
        <f>ROUND(PF289/MAX(PF$9:PF$497)*100,0)</f>
        <v>11</v>
      </c>
      <c r="PM289" s="119">
        <f>ROUND(PG289/MAX(PG$9:PG$497)*100,0)</f>
        <v>11</v>
      </c>
      <c r="PN289" s="118">
        <f>RANK(PH289,PH$9:PH$497,0)</f>
        <v>412</v>
      </c>
      <c r="PO289" s="115">
        <f>RANK(PI289,PI$9:PI$497,0)</f>
        <v>409</v>
      </c>
      <c r="PP289" s="115">
        <f>RANK(PJ289,PJ$9:PJ$497,0)</f>
        <v>412</v>
      </c>
      <c r="PQ289" s="115">
        <f>RANK(PK289,PK$9:PK$497,0)</f>
        <v>415</v>
      </c>
      <c r="PR289" s="115">
        <f>RANK(PL289,PL$9:PL$497,0)</f>
        <v>414</v>
      </c>
      <c r="PS289" s="119">
        <f>RANK(PM289,PM$9:PM$497,0)</f>
        <v>409</v>
      </c>
      <c r="PT289" s="120">
        <f>ROUND(FZ289/MAX(FZ$9:FZ$497)*100,0)</f>
        <v>55</v>
      </c>
      <c r="PU289" s="115">
        <f>ROUND(GA289/MAX(GA$9:GA$497)*100,0)</f>
        <v>56</v>
      </c>
      <c r="PV289" s="115">
        <f>ROUND(GB289/MAX(GB$9:GB$497)*100,0)</f>
        <v>73</v>
      </c>
      <c r="PW289" s="115">
        <f>ROUND(GC289/MAX(GC$9:GC$497)*100,0)</f>
        <v>79</v>
      </c>
      <c r="PX289" s="115">
        <f>ROUND(GD289/MAX(GD$9:GD$497)*100,0)</f>
        <v>56</v>
      </c>
      <c r="PY289" s="115">
        <f>ROUND(GE289/MAX(GE$9:GE$497)*100,0)</f>
        <v>60</v>
      </c>
      <c r="PZ289" s="115">
        <f>ROUND(GF289/MAX(GF$9:GF$497)*100,0)</f>
        <v>47</v>
      </c>
      <c r="QA289" s="116">
        <f>ROUND(GG289/MAX(GG$9:GG$497)*100,0)</f>
        <v>55</v>
      </c>
      <c r="QB289" s="115">
        <f>ROUND(GH289/MAX(GH$9:GH$497)*100,0)</f>
        <v>89</v>
      </c>
      <c r="QC289" s="121">
        <f>ROUND(GI289/MAX(GI$9:GI$497)*100,0)</f>
        <v>64</v>
      </c>
      <c r="QD289" s="120">
        <f>ROUND(AVERAGEIF($ES$9:$ES$497,$ES289,PT$9:PT$497),0)</f>
        <v>50</v>
      </c>
      <c r="QE289" s="120">
        <f>ROUND(AVERAGEIF($ES$9:$ES$497,$ES289,PU$9:PU$497),0)</f>
        <v>37</v>
      </c>
      <c r="QF289" s="120">
        <f>ROUND(AVERAGEIF($ES$9:$ES$497,$ES289,PV$9:PV$497),0)</f>
        <v>50</v>
      </c>
      <c r="QG289" s="120">
        <f>ROUND(AVERAGEIF($ES$9:$ES$497,$ES289,PW$9:PW$497),0)</f>
        <v>43</v>
      </c>
      <c r="QH289" s="120">
        <f>ROUND(AVERAGEIF($ES$9:$ES$497,$ES289,PX$9:PX$497),0)</f>
        <v>18</v>
      </c>
      <c r="QI289" s="120">
        <f>ROUND(AVERAGEIF($ES$9:$ES$497,$ES289,PY$9:PY$497),0)</f>
        <v>20</v>
      </c>
      <c r="QJ289" s="120">
        <f>ROUND(AVERAGEIF($ES$9:$ES$497,$ES289,PZ$9:PZ$497),0)</f>
        <v>46</v>
      </c>
      <c r="QK289" s="120">
        <f>ROUND(AVERAGEIF($ES$9:$ES$497,$ES289,QA$9:QA$497),0)</f>
        <v>47</v>
      </c>
      <c r="QL289" s="120">
        <f>ROUND(AVERAGEIF($ES$9:$ES$497,$ES289,QB$9:QB$497),0)</f>
        <v>45</v>
      </c>
      <c r="QM289" s="120">
        <f>ROUND(AVERAGEIF($ES$9:$ES$497,$ES289,QC$9:QC$497),0)</f>
        <v>49</v>
      </c>
      <c r="QN289" s="114">
        <f t="shared" ref="QN289:QN301" si="620">PV289*4 + (PT289+PU289+PZ289)*2 + (PW289+QA289)</f>
        <v>742</v>
      </c>
      <c r="QO289" s="115">
        <f t="shared" ref="QO289:QO301" si="621">PX289*4 + (PT289+PU289+PZ289)*2 + (PW289+QA289)</f>
        <v>674</v>
      </c>
      <c r="QP289" s="115">
        <f t="shared" ref="QP289:QP301" si="622">(PV289+PX289)*4 + (PT289+PU289+PZ289)*2 + (PW289+QA289)</f>
        <v>966</v>
      </c>
      <c r="QQ289" s="115">
        <f t="shared" ref="QQ289:QQ301" si="623">(PV289+QA289)*4 + (PT289+PU289+PZ289)*2 + (PW289)</f>
        <v>907</v>
      </c>
      <c r="QR289" s="115">
        <f t="shared" ref="QR289:QR301" si="624">(PT289+PW289)*4 + (PU289+PY289)*2 + PZ289</f>
        <v>815</v>
      </c>
      <c r="QS289" s="119">
        <f t="shared" ref="QS289:QS301" si="625">PY289*4 + (PT289+PU289+PW289)*2 + PZ289</f>
        <v>667</v>
      </c>
      <c r="QT289" s="114">
        <f>ROUND((QN289-MIN(QN$9:QN$497))/(MAX(QN$9:QN$497)-MIN(QN$9:QN$497))*100,0)</f>
        <v>80</v>
      </c>
      <c r="QU289" s="115">
        <f>ROUND((QO289-MIN(QO$9:QO$497))/(MAX(QO$9:QO$497)-MIN(QO$9:QO$497))*100,0)</f>
        <v>67</v>
      </c>
      <c r="QV289" s="115">
        <f>ROUND((QP289-MIN(QP$9:QP$497))/(MAX(QP$9:QP$497)-MIN(QP$9:QP$497))*100,0)</f>
        <v>90</v>
      </c>
      <c r="QW289" s="115">
        <f>ROUND((QQ289-MIN(QQ$9:QQ$497))/(MAX(QQ$9:QQ$497)-MIN(QQ$9:QQ$497))*100,0)</f>
        <v>78</v>
      </c>
      <c r="QX289" s="115">
        <f>ROUND((QR289-MIN(QR$9:QR$497))/(MAX(QR$9:QR$497)-MIN(QR$9:QR$497))*100,0)</f>
        <v>100</v>
      </c>
      <c r="QY289" s="115">
        <f>ROUND((QS289-MIN(QS$9:QS$497))/(MAX(QS$9:QS$497)-MIN(QS$9:QS$497))*100,0)</f>
        <v>97</v>
      </c>
      <c r="QZ289" s="114">
        <f>RANK(QN289,QN$9:QN$497,0)</f>
        <v>2</v>
      </c>
      <c r="RA289" s="115">
        <f>RANK(QO289,QO$9:QO$497,0)</f>
        <v>7</v>
      </c>
      <c r="RB289" s="115">
        <f>RANK(QP289,QP$9:QP$497,0)</f>
        <v>3</v>
      </c>
      <c r="RC289" s="115">
        <f>RANK(QQ289,QQ$9:QQ$497,0)</f>
        <v>9</v>
      </c>
      <c r="RD289" s="115">
        <f>RANK(QR289,QR$9:QR$497,0)</f>
        <v>1</v>
      </c>
      <c r="RE289" s="115">
        <f>RANK(QS289,QS$9:QS$497,0)</f>
        <v>3</v>
      </c>
      <c r="RF289" s="122"/>
      <c r="RG289" s="115">
        <f>($RH$3*(IH289+IJ289)*100*100/MAX(EX$9:EX$497)*$RO$3) +($RH$3*(II289+IJ289)*100*100/MAX(EX$9:EX$497)*$RO$4) + ($RH$3*IK289*100*100/MAX(EX$9:EX$497)*0.098)</f>
        <v>0</v>
      </c>
      <c r="RH289" s="115">
        <f>($RH$4*IL289*100*100/MAX(EZ$9:EZ$497))*$RQ$3</f>
        <v>0</v>
      </c>
      <c r="RI289" s="115">
        <f>($RH$3*IM289*100*100/MAX(EY$9:EY$497))*$RQ$4</f>
        <v>0</v>
      </c>
      <c r="RJ289" s="115">
        <f>($RH$3*IN289*100*100/MAX(EX$9:EX$497))</f>
        <v>0</v>
      </c>
      <c r="RK289" s="115">
        <f>($RH$4*IO289*100*100/MAX(EZ$9:EZ$497))*$RQ$3</f>
        <v>0</v>
      </c>
      <c r="RL289" s="115">
        <f>(($RL$4*IP289*100*((100/MAX(EX$9:EX$497)+100/MAX(EZ$9:EZ$497))/2))+($RL$4*IQ289*100*((100/MAX(EX$9:EX$497)+100/MAX(EZ$9:EZ$497))/2))+($RL$4*IR289*100*((100/MAX(EX$9:EX$497)+100/MAX(EZ$9:EZ$497))/2))+($RL$4*IS289*100*((100/MAX(EX$9:EX$497)+100/MAX(EZ$9:EZ$497))/2))+($RL$4*IT289*100*((100/MAX(EX$9:EX$497)+100/MAX(EZ$9:EZ$497))/2))+($RL$4*IU289*100*((100/MAX(EX$9:EX$497)+100/MAX(EZ$9:EZ$497))/2))+($RL$4*IV289*100*((100/MAX(EX$9:EX$497)+100/MAX(EZ$9:EZ$497))/2))+($RL$4*IW289*100*((100/MAX(EX$9:EX$497)+100/MAX(EZ$9:EZ$497))/2)))*$RS$3</f>
        <v>0</v>
      </c>
      <c r="RM289" s="115">
        <f>(($RH$3*IX289*100*100/MAX(EX$9:EX$497))+($RH$3*IY289*100*100/MAX(EX$9:EX$497))+($RH$3*IZ289*100*100/MAX(EX$9:EX$497))+($RH$3*JA289*100*100/MAX(EX$9:EX$497))+($RH$3*JB289*100*100/MAX(EX$9:EX$497))+($RH$3*JC289*100*100/MAX(EX$9:EX$497))+($RH$3*JD289*100*100/MAX(EX$9:EX$497))+($RH$3*JE289*100*100/MAX(EX$9:EX$497)))*$RS$4</f>
        <v>0</v>
      </c>
      <c r="RN289" s="115">
        <f>(($RH$4*JF289*100*100/MAX(EZ$9:EZ$497)) + ($RH$4*JG289*100*100/MAX(EZ$9:EZ$497)) + ($RH$4*JH289*100*100/MAX(EZ$9:EZ$497)) + ($RH$4*JI289*100*100/MAX(EZ$9:EZ$497)) + ($RH$4*JJ289*100*100/MAX(EZ$9:EZ$497)) + ($RH$4*JK289*100*100/MAX(EZ$9:EZ$497)) + ($RH$4*JL289*100*100/MAX(EZ$9:EZ$497)) + ($RH$4*JM289*100*100/MAX(EZ$9:EZ$497)))*$RU$3</f>
        <v>0</v>
      </c>
      <c r="RO289" s="115">
        <f>(($RL$4*JN289*100*((100/MAX(EX$9:EX$497)+100/MAX(EZ$9:EZ$497))/2))+($RL$4*JO289*100*((100/MAX(EX$9:EX$497)+100/MAX(EZ$9:EZ$497))/2))+($RL$4*JP289*100*((100/MAX(EX$9:EX$497)+100/MAX(EZ$9:EZ$497))/2))+($RL$4*JQ289*100*((100/MAX(EX$9:EX$497)+100/MAX(EZ$9:EZ$497))/2))+($RL$4*JR289*100*((100/MAX(EX$9:EX$497)+100/MAX(EZ$9:EZ$497))/2))+($RL$4*JS289*100*((100/MAX(EX$9:EX$497)+100/MAX(EZ$9:EZ$497))/2))+($RL$4*JT289*100*((100/MAX(EX$9:EX$497)+100/MAX(EZ$9:EZ$497))/2))+($RL$4*JU289*100*((100/MAX(EX$9:EX$497)+100/MAX(EZ$9:EZ$497))/2))+($RL$4*JV289*100*((100/MAX(EX$9:EX$497)+100/MAX(EZ$9:EZ$497))/2))+($RL$4*JW289*100*((100/MAX(EX$9:EX$497)+100/MAX(EZ$9:EZ$497))/2))+($RL$4*JX289*100*((100/MAX(EX$9:EX$497)+100/MAX(EZ$9:EZ$497))/2))+($RL$4*JY289*100*((100/MAX(EX$9:EX$497)+100/MAX(EZ$9:EZ$497))/2))+($RL$4*JZ289*100*((100/MAX(EX$9:EX$497)+100/MAX(EZ$9:EZ$497))/2)))*$RW$3/2</f>
        <v>0</v>
      </c>
      <c r="RP289" s="119">
        <f>($RJ$3*KA289*100*100/MAX(FA$9:FA$497)) + ($RJ$3*KB289*100*100/MAX(FA$9:FA$497)/2) + ($RJ$3*KC289*100*100/MAX(FA$9:FA$497)/2) + ($RJ$3*KD289*100*100/MAX(FA$9:FA$497)/4) + ($RJ$3*KE289*100*100/MAX(FA$9:FA$497)/4)</f>
        <v>0</v>
      </c>
      <c r="RQ289" s="118">
        <f>($RL$4*KF289*100*((100/MAX(EX$9:EX$497)+100/MAX(EZ$9:EZ$497)))) * ($RO$3/2) + (($RL$4*KG289*100*((100/MAX(EX$9:EX$497)+100/MAX(EZ$9:EZ$497))))+($RL$4*KH289*100*((100/MAX(EX$9:EX$497)+100/MAX(EZ$9:EZ$497))))+($RL$4*KI289*100*((100/MAX(EX$9:EX$497)+100/MAX(EZ$9:EZ$497))))+($RL$4*KJ289*100*((100/MAX(EX$9:EX$497)+100/MAX(EZ$9:EZ$497))))+($RL$4*KK289*100*((100/MAX(EX$9:EX$497)+100/MAX(EZ$9:EZ$497))))+($RL$4*KL289*100*((100/MAX(EX$9:EX$497)+100/MAX(EZ$9:EZ$497))))+($RL$4*KM289*100*((100/MAX(EX$9:EX$497)+100/MAX(EZ$9:EZ$497))))+($RL$4*KN289*100*((100/MAX(EX$9:EX$497)+100/MAX(EZ$9:EZ$497))))+($RL$4*KO289*100*((100/MAX(EX$9:EX$497)+100/MAX(EZ$9:EZ$497))))+($RL$4*KP289*100*((100/MAX(EX$9:EX$497)+100/MAX(EZ$9:EZ$497))))+($RL$4*KQ289*100*((100/MAX(EX$9:EX$497)+100/MAX(EZ$9:EZ$497))))+($RL$4*KR289*100*((100/MAX(EX$9:EX$497)+100/MAX(EZ$9:EZ$497))))+($RL$4*KS289*100*((100/MAX(EX$9:EX$497)+100/MAX(EZ$9:EZ$497))))+($RL$4*KV289*100*((100/MAX(EX$9:EX$497)+100/MAX(EZ$9:EZ$497))))) * (($RO$3+$RO$4)/6)</f>
        <v>0</v>
      </c>
      <c r="RR289" s="115">
        <f>(($RL$4*KW289*100*((100/MAX(EX$9:EX$497)+100/MAX(EZ$9:EZ$497))))) * ($RO$3/2) + (($RL$4*KX289*100*((100/MAX(EX$9:EX$497)+100/MAX(EZ$9:EZ$497))))+($RL$4*KY289*100*((100/MAX(EX$9:EX$497)+100/MAX(EZ$9:EZ$497))))+($RL$4*KZ289*100*((100/MAX(EX$9:EX$497)+100/MAX(EZ$9:EZ$497))))+($RL$4*LA289*100*((100/MAX(EX$9:EX$497)+100/MAX(EZ$9:EZ$497))))+($RL$4*LB289*100*((100/MAX(EX$9:EX$497)+100/MAX(EZ$9:EZ$497))))+($RL$4*LC289*100*((100/MAX(EX$9:EX$497)+100/MAX(EZ$9:EZ$497))))) * (($RO$3+$RO$4)/6)</f>
        <v>0</v>
      </c>
      <c r="RS289" s="119">
        <f>(($RL$4*LD289*100*((100/MAX(EX$9:EX$497)+100/MAX(EZ$9:EZ$497))))+($RL$4*LE289*100*((100/MAX(EX$9:EX$497)+100/MAX(EZ$9:EZ$497))))) * (($RO$3+$RO$4)/6)</f>
        <v>0</v>
      </c>
      <c r="RT289" s="118">
        <f>($RJ$4*LH289*100*(100/MAX(EV$9:EV$497)))+($RJ$4*LI289*100*(100/MAX(EV$9:EV$497)))</f>
        <v>0</v>
      </c>
      <c r="RU289" s="119">
        <f>($RJ$4*LJ289*(100/MAX(EV$9:EV$497)))/2 + ($RL$3*LK289*(100/MAX(EW$9:EW$497))) + ($RJ$4*LL289*(100/MAX(EV$9:EV$497)))/4 + ($RL$3*LM289*(100/MAX(EW$9:EW$497)))</f>
        <v>0</v>
      </c>
      <c r="RV289" s="118">
        <f>($RJ$4*LN289*100*100/MAX(EV$9:EV$497)/2)+($RJ$4*LO289*100*100/MAX(EV$9:EV$497)/2)+($RJ$4*LP289*100*100/MAX(EV$9:EV$497))+($RJ$4*LQ289*100*100/MAX(EV$9:EV$497))+($RJ$4*LR289*100*100/MAX(EV$9:EV$497))</f>
        <v>0</v>
      </c>
      <c r="RW289" s="115">
        <f>($RJ$4*LS289*100*100/MAX(EV$9:EV$497)) + (($RJ$4*LT289*100*100/MAX(EV$9:EV$497))+($RJ$4*LU289*100*100/MAX(EV$9:EV$497))+($RJ$4*LV289*100*100/MAX(EV$9:EV$497))+($RJ$4*LW289*100*100/MAX(EV$9:EV$497))+($RJ$4*LX289*100*100/MAX(EV$9:EV$497))+($RJ$4*LY289*100*100/MAX(EV$9:EV$497))+($RJ$4*LZ289*100*100/MAX(EV$9:EV$497))+($RJ$4*MA289*100*100/MAX(EV$9:EV$497)))/2</f>
        <v>0</v>
      </c>
      <c r="RX289" s="119">
        <f>($RJ$4*MB289*100*100/MAX(EV$9:EV$497))+($RJ$4*MC289*100*100/MAX(EV$9:EV$497))+($RJ$4*MD289*100*100/MAX(EV$9:EV$497))+($RJ$4*ME289*100*100/MAX(EV$9:EV$497))+($RJ$4*MF289*100*100/MAX(EV$9:EV$497))+($RJ$4*MG289*100*100/MAX(EV$9:EV$497))+($RJ$4*MH289*100*100/MAX(EV$9:EV$497))+($RJ$4*MI289*100*100/MAX(EV$9:EV$497))+($RJ$4*MJ289*100*100/MAX(EV$9:EV$497))+($RJ$4*MK289*100*100/MAX(EV$9:EV$497))+($RJ$4*ML289*100*100/MAX(EV$9:EV$497))+($RJ$4*MM289*100*100/MAX(EV$9:EV$497))+($RJ$4*MN289*100*100/MAX(EV$9:EV$497))</f>
        <v>16.853932584269664</v>
      </c>
      <c r="RY289" s="118">
        <f>($RJ$4*MQ289*100*100/MAX(EV$9:EV$497))/2 + (($RJ$4*MR289*100*100/MAX(EV$9:EV$497))+($RJ$4*MS289*100*100/MAX(EV$9:EV$497))+($RJ$4*MT289*100*100/MAX(EV$9:EV$497))+($RJ$4*MU289*100*100/MAX(EV$9:EV$497))+($RJ$4*MV289*100*100/MAX(EV$9:EV$497))+($RJ$4*MW289*100*100/MAX(EV$9:EV$497))+($RJ$4*MX289*100*100/MAX(EV$9:EV$497))+($RJ$4*MY289*100*100/MAX(EV$9:EV$497))+($RJ$4*MZ289*100*100/MAX(EV$9:EV$497))+($RJ$4*NA289*100*100/MAX(EV$9:EV$497))+($RJ$4*NB289*100*100/MAX(EV$9:EV$497))+($RJ$4*NC289*100*100/MAX(EV$9:EV$497))+($RJ$4*ND289*100*100/MAX(EV$9:EV$497))+($RJ$4*NG289*100*100/MAX(EV$9:EV$497)))/4</f>
        <v>0</v>
      </c>
      <c r="RZ289" s="115">
        <f>($RJ$4*NH289*100*100/MAX(EV$9:EV$497))/2 + (($RJ$4*NI289*100*100/MAX(EV$9:EV$497))+($RJ$4*NJ289*100*100/MAX(EV$9:EV$497))+($RJ$4*NK289*100*100/MAX(EV$9:EV$497))+($RJ$4*NL289*100*100/MAX(EV$9:EV$497))+($RJ$4*NM289*100*100/MAX(EV$9:EV$497))+($RJ$4*NN289*100*100/MAX(EV$9:EV$497)))/4</f>
        <v>0</v>
      </c>
      <c r="SA289" s="117">
        <f>(($RJ$4*NO289*100*100/MAX(EV$9:EV$497))+($RJ$4*NP289*100*100/MAX(EV$9:EV$497)))/4</f>
        <v>0</v>
      </c>
      <c r="SB289" s="118">
        <f t="shared" ref="SB289:SB301" si="626">SUM(RG289:SA289)</f>
        <v>16.853932584269664</v>
      </c>
      <c r="SC289" s="115">
        <f t="shared" ref="SC289:SC301" si="627">RG289 + RJ289 + RL289 + RM289 + RO289 + SUM(RQ289:RS289)/2 +  SUM(RT289:SA289)/5</f>
        <v>3.3707865168539328</v>
      </c>
      <c r="SD289" s="115">
        <f t="shared" ref="SD289:SD301" si="628">(RH289+RK289+RL289/$RS$3*$RU$3+RN289)*$RY$3+RO289+SUM(RQ289:RS289)/5 + SUM(RT289:SA289)/4</f>
        <v>4.213483146067416</v>
      </c>
      <c r="SE289" s="115">
        <f t="shared" ref="SE289:SE301" si="629">RG289+RJ289+RL289/$RS$3+RM289/$RS$4+RO289 + SUM(RQ289:RS289)/2 +  SUM(RT289:SA289)/5</f>
        <v>3.3707865168539328</v>
      </c>
      <c r="SF289" s="115">
        <f t="shared" ref="SF289:SF301" si="630">RI289*$RY$4+RL289+RO289 + SUM(RQ289:RS289)/5 +  SUM(RT289:SA289)/4</f>
        <v>4.213483146067416</v>
      </c>
      <c r="SG289" s="115">
        <f t="shared" ref="SG289:SG301" si="631">RP289*2 + SUM(RT289:SA289)</f>
        <v>16.853932584269664</v>
      </c>
      <c r="SH289" s="115">
        <f>ROUND(SB289/MAX(SB$9:SB$497)*100,0)</f>
        <v>21</v>
      </c>
      <c r="SI289" s="115">
        <f>ROUND(SC289/MAX(SC$9:SC$497)*100,0)</f>
        <v>5</v>
      </c>
      <c r="SJ289" s="115">
        <f>ROUND(SD289/MAX(SD$9:SD$497)*100,0)</f>
        <v>7</v>
      </c>
      <c r="SK289" s="115">
        <f>ROUND(SE289/MAX(SE$9:SE$497)*100,0)</f>
        <v>3</v>
      </c>
      <c r="SL289" s="115">
        <f>ROUND(SF289/MAX(SF$9:SF$497)*100,0)</f>
        <v>10</v>
      </c>
      <c r="SM289" s="121">
        <f>ROUND(SG289/MAX(SG$9:SG$497)*100,0)</f>
        <v>16</v>
      </c>
      <c r="SN289" s="115">
        <f>ROUND(AVERAGEIF($ES$9:$ES$497,$ES289,SH$9:SH$497),0)</f>
        <v>24</v>
      </c>
      <c r="SO289" s="115">
        <f>ROUND(AVERAGEIF($ES$9:$ES$497,$ES289,SI$9:SI$497),0)</f>
        <v>22</v>
      </c>
      <c r="SP289" s="115">
        <f>ROUND(AVERAGEIF($ES$9:$ES$497,$ES289,SJ$9:SJ$497),0)</f>
        <v>5</v>
      </c>
      <c r="SQ289" s="115">
        <f>ROUND(AVERAGEIF($ES$9:$ES$497,$ES289,SK$9:SK$497),0)</f>
        <v>19</v>
      </c>
      <c r="SR289" s="115">
        <f>ROUND(AVERAGEIF($ES$9:$ES$497,$ES289,SL$9:SL$497),0)</f>
        <v>8</v>
      </c>
      <c r="SS289" s="121">
        <f>ROUND(AVERAGEIF($ES$9:$ES$497,$ES289,SM$9:SM$497),0)</f>
        <v>6</v>
      </c>
      <c r="ST289" s="114">
        <f>RANK(SB289,SB$9:SB$497,0)</f>
        <v>190</v>
      </c>
      <c r="SU289" s="115">
        <f>RANK(SC289,SC$9:SC$497,0)</f>
        <v>185</v>
      </c>
      <c r="SV289" s="115">
        <f>RANK(SD289,SD$9:SD$497,0)</f>
        <v>116</v>
      </c>
      <c r="SW289" s="115">
        <f>RANK(SE289,SE$9:SE$497,0)</f>
        <v>185</v>
      </c>
      <c r="SX289" s="115">
        <f>RANK(SF289,SF$9:SF$497,0)</f>
        <v>65</v>
      </c>
      <c r="SY289" s="115">
        <f>RANK(SG289,SG$9:SG$497,0)</f>
        <v>50</v>
      </c>
      <c r="SZ289" s="115">
        <f>COUNTIFS(SB$9:SB$497,"&gt;"&amp;SB289,$ES$9:$ES$497,$ES289)+1</f>
        <v>48</v>
      </c>
      <c r="TA289" s="115">
        <f>COUNTIFS(SC$9:SC$497,"&gt;"&amp;SC289,$ES$9:$ES$497,$ES289)+1</f>
        <v>53</v>
      </c>
      <c r="TB289" s="115">
        <f>COUNTIFS(SD$9:SD$497,"&gt;"&amp;SD289,$ES$9:$ES$497,$ES289)+1</f>
        <v>22</v>
      </c>
      <c r="TC289" s="115">
        <f>COUNTIFS(SE$9:SE$497,"&gt;"&amp;SE289,$ES$9:$ES$497,$ES289)+1</f>
        <v>53</v>
      </c>
      <c r="TD289" s="115">
        <f>COUNTIFS(SF$9:SF$497,"&gt;"&amp;SF289,$ES$9:$ES$497,$ES289)+1</f>
        <v>21</v>
      </c>
      <c r="TE289" s="117">
        <f>COUNTIFS(SG$9:SG$497,"&gt;"&amp;SG289,$ES$9:$ES$497,$ES289)+1</f>
        <v>4</v>
      </c>
      <c r="TF289" s="118">
        <f t="shared" ref="TF289:TF301" si="632">MAX(PH289:PM289)+SH289</f>
        <v>32</v>
      </c>
      <c r="TG289" s="115">
        <f t="shared" ref="TG289:TG301" si="633">PH289+SI289</f>
        <v>15</v>
      </c>
      <c r="TH289" s="115">
        <f t="shared" ref="TH289:TH301" si="634">PI289+SJ289</f>
        <v>17</v>
      </c>
      <c r="TI289" s="115">
        <f t="shared" ref="TI289:TI301" si="635">PJ289+SK289</f>
        <v>14</v>
      </c>
      <c r="TJ289" s="115">
        <f t="shared" ref="TJ289:TJ301" si="636">PK289+SL289</f>
        <v>19</v>
      </c>
      <c r="TK289" s="115">
        <f t="shared" ref="TK289:TK301" si="637">PL289+SM289</f>
        <v>27</v>
      </c>
      <c r="TL289" s="117">
        <f t="shared" ref="TL289:TL301" si="638">PM289+SM289</f>
        <v>27</v>
      </c>
      <c r="TM289" s="118">
        <f>ROUND(TF289/MAX(TF$9:TF$497)*100,0)</f>
        <v>18</v>
      </c>
      <c r="TN289" s="115">
        <f>ROUND(TG289/MAX(TG$9:TG$497)*100,0)</f>
        <v>8</v>
      </c>
      <c r="TO289" s="115">
        <f>ROUND(TH289/MAX(TH$9:TH$497)*100,0)</f>
        <v>9</v>
      </c>
      <c r="TP289" s="115">
        <f>ROUND(TI289/MAX(TI$9:TI$497)*100,0)</f>
        <v>8</v>
      </c>
      <c r="TQ289" s="115">
        <f>ROUND(TJ289/MAX(TJ$9:TJ$497)*100,0)</f>
        <v>10</v>
      </c>
      <c r="TR289" s="115">
        <f>ROUND(TK289/MAX(TK$9:TK$497)*100,0)</f>
        <v>14</v>
      </c>
      <c r="TS289" s="119">
        <f>ROUND(TL289/MAX(TL$9:TL$497)*100,0)</f>
        <v>14</v>
      </c>
      <c r="TT289" s="120">
        <f>RANK(TM289,TM$9:TM$497,0)</f>
        <v>356</v>
      </c>
      <c r="TU289" s="115">
        <f>RANK(TN289,TN$9:TN$497,0)</f>
        <v>402</v>
      </c>
      <c r="TV289" s="115">
        <f>RANK(TO289,TO$9:TO$497,0)</f>
        <v>385</v>
      </c>
      <c r="TW289" s="115">
        <f>RANK(TP289,TP$9:TP$497,0)</f>
        <v>401</v>
      </c>
      <c r="TX289" s="115">
        <f>RANK(TQ289,TQ$9:TQ$497,0)</f>
        <v>374</v>
      </c>
      <c r="TY289" s="115">
        <f>RANK(TR289,TR$9:TR$497,0)</f>
        <v>351</v>
      </c>
      <c r="TZ289" s="121">
        <f>RANK(TS289,TS$9:TS$497,0)</f>
        <v>330</v>
      </c>
      <c r="UA289" s="132"/>
      <c r="UB289" s="7" t="s">
        <v>1</v>
      </c>
    </row>
    <row r="290" spans="1:548" x14ac:dyDescent="0.15">
      <c r="A290" s="62">
        <v>282</v>
      </c>
      <c r="B290" s="200" t="s">
        <v>1214</v>
      </c>
      <c r="C290" s="143"/>
      <c r="D290" s="143"/>
      <c r="E290" s="161" t="s">
        <v>518</v>
      </c>
      <c r="F290" s="65">
        <v>92</v>
      </c>
      <c r="G290" s="65" t="s">
        <v>908</v>
      </c>
      <c r="H290" s="144" t="s">
        <v>1005</v>
      </c>
      <c r="I290" s="66" t="s">
        <v>521</v>
      </c>
      <c r="J290" s="67" t="s">
        <v>521</v>
      </c>
      <c r="K290" s="67" t="s">
        <v>521</v>
      </c>
      <c r="L290" s="67" t="s">
        <v>521</v>
      </c>
      <c r="M290" s="67" t="s">
        <v>521</v>
      </c>
      <c r="N290" s="67" t="s">
        <v>521</v>
      </c>
      <c r="O290" s="67" t="s">
        <v>521</v>
      </c>
      <c r="P290" s="67" t="s">
        <v>521</v>
      </c>
      <c r="Q290" s="67" t="s">
        <v>521</v>
      </c>
      <c r="R290" s="68" t="s">
        <v>521</v>
      </c>
      <c r="S290" s="69" t="s">
        <v>521</v>
      </c>
      <c r="T290" s="67" t="s">
        <v>521</v>
      </c>
      <c r="U290" s="67" t="s">
        <v>521</v>
      </c>
      <c r="V290" s="67" t="s">
        <v>521</v>
      </c>
      <c r="W290" s="67" t="s">
        <v>521</v>
      </c>
      <c r="X290" s="67" t="s">
        <v>521</v>
      </c>
      <c r="Y290" s="67" t="s">
        <v>521</v>
      </c>
      <c r="Z290" s="67" t="s">
        <v>521</v>
      </c>
      <c r="AA290" s="67" t="s">
        <v>521</v>
      </c>
      <c r="AB290" s="68" t="s">
        <v>521</v>
      </c>
      <c r="AC290" s="69" t="s">
        <v>521</v>
      </c>
      <c r="AD290" s="67" t="s">
        <v>521</v>
      </c>
      <c r="AE290" s="67" t="s">
        <v>521</v>
      </c>
      <c r="AF290" s="67" t="s">
        <v>521</v>
      </c>
      <c r="AG290" s="67" t="s">
        <v>521</v>
      </c>
      <c r="AH290" s="67" t="s">
        <v>521</v>
      </c>
      <c r="AI290" s="67" t="s">
        <v>521</v>
      </c>
      <c r="AJ290" s="67" t="s">
        <v>521</v>
      </c>
      <c r="AK290" s="67" t="s">
        <v>521</v>
      </c>
      <c r="AL290" s="68" t="s">
        <v>521</v>
      </c>
      <c r="AM290" s="69" t="s">
        <v>521</v>
      </c>
      <c r="AN290" s="67" t="s">
        <v>521</v>
      </c>
      <c r="AO290" s="67" t="s">
        <v>521</v>
      </c>
      <c r="AP290" s="67" t="s">
        <v>521</v>
      </c>
      <c r="AQ290" s="67" t="s">
        <v>521</v>
      </c>
      <c r="AR290" s="67" t="s">
        <v>521</v>
      </c>
      <c r="AS290" s="67" t="s">
        <v>521</v>
      </c>
      <c r="AT290" s="67" t="s">
        <v>521</v>
      </c>
      <c r="AU290" s="67" t="s">
        <v>521</v>
      </c>
      <c r="AV290" s="68" t="s">
        <v>521</v>
      </c>
      <c r="AW290" s="69" t="s">
        <v>521</v>
      </c>
      <c r="AX290" s="67" t="s">
        <v>521</v>
      </c>
      <c r="AY290" s="67" t="s">
        <v>521</v>
      </c>
      <c r="AZ290" s="67" t="s">
        <v>521</v>
      </c>
      <c r="BA290" s="67" t="s">
        <v>521</v>
      </c>
      <c r="BB290" s="67" t="s">
        <v>521</v>
      </c>
      <c r="BC290" s="67" t="s">
        <v>521</v>
      </c>
      <c r="BD290" s="67" t="s">
        <v>521</v>
      </c>
      <c r="BE290" s="67" t="s">
        <v>521</v>
      </c>
      <c r="BF290" s="68" t="s">
        <v>521</v>
      </c>
      <c r="BG290" s="69" t="s">
        <v>521</v>
      </c>
      <c r="BH290" s="67" t="s">
        <v>521</v>
      </c>
      <c r="BI290" s="67" t="s">
        <v>521</v>
      </c>
      <c r="BJ290" s="67" t="s">
        <v>521</v>
      </c>
      <c r="BK290" s="67" t="s">
        <v>521</v>
      </c>
      <c r="BL290" s="67" t="s">
        <v>521</v>
      </c>
      <c r="BM290" s="67" t="s">
        <v>521</v>
      </c>
      <c r="BN290" s="67" t="s">
        <v>521</v>
      </c>
      <c r="BO290" s="67" t="s">
        <v>521</v>
      </c>
      <c r="BP290" s="68" t="s">
        <v>521</v>
      </c>
      <c r="BQ290" s="70" t="s">
        <v>521</v>
      </c>
      <c r="BR290" s="67" t="s">
        <v>521</v>
      </c>
      <c r="BS290" s="67" t="s">
        <v>521</v>
      </c>
      <c r="BT290" s="67" t="s">
        <v>521</v>
      </c>
      <c r="BU290" s="67" t="s">
        <v>521</v>
      </c>
      <c r="BV290" s="67" t="s">
        <v>521</v>
      </c>
      <c r="BW290" s="67" t="s">
        <v>521</v>
      </c>
      <c r="BX290" s="67" t="s">
        <v>521</v>
      </c>
      <c r="BY290" s="67" t="s">
        <v>521</v>
      </c>
      <c r="BZ290" s="68" t="s">
        <v>521</v>
      </c>
      <c r="CA290" s="69" t="s">
        <v>521</v>
      </c>
      <c r="CB290" s="67" t="s">
        <v>521</v>
      </c>
      <c r="CC290" s="67" t="s">
        <v>521</v>
      </c>
      <c r="CD290" s="67" t="s">
        <v>521</v>
      </c>
      <c r="CE290" s="67" t="s">
        <v>521</v>
      </c>
      <c r="CF290" s="67" t="s">
        <v>521</v>
      </c>
      <c r="CG290" s="67" t="s">
        <v>521</v>
      </c>
      <c r="CH290" s="67" t="s">
        <v>521</v>
      </c>
      <c r="CI290" s="67" t="s">
        <v>521</v>
      </c>
      <c r="CJ290" s="68" t="s">
        <v>521</v>
      </c>
      <c r="CK290" s="69" t="s">
        <v>521</v>
      </c>
      <c r="CL290" s="67" t="s">
        <v>521</v>
      </c>
      <c r="CM290" s="67" t="s">
        <v>521</v>
      </c>
      <c r="CN290" s="67" t="s">
        <v>521</v>
      </c>
      <c r="CO290" s="67" t="s">
        <v>521</v>
      </c>
      <c r="CP290" s="67" t="s">
        <v>521</v>
      </c>
      <c r="CQ290" s="67" t="s">
        <v>521</v>
      </c>
      <c r="CR290" s="67" t="s">
        <v>521</v>
      </c>
      <c r="CS290" s="67" t="s">
        <v>521</v>
      </c>
      <c r="CT290" s="68" t="s">
        <v>521</v>
      </c>
      <c r="CU290" s="69" t="s">
        <v>521</v>
      </c>
      <c r="CV290" s="67" t="s">
        <v>521</v>
      </c>
      <c r="CW290" s="67" t="s">
        <v>521</v>
      </c>
      <c r="CX290" s="67" t="s">
        <v>521</v>
      </c>
      <c r="CY290" s="67" t="s">
        <v>521</v>
      </c>
      <c r="CZ290" s="67" t="s">
        <v>521</v>
      </c>
      <c r="DA290" s="67" t="s">
        <v>521</v>
      </c>
      <c r="DB290" s="67" t="s">
        <v>521</v>
      </c>
      <c r="DC290" s="67" t="s">
        <v>521</v>
      </c>
      <c r="DD290" s="68" t="s">
        <v>521</v>
      </c>
      <c r="DE290" s="69" t="s">
        <v>521</v>
      </c>
      <c r="DF290" s="71" t="s">
        <v>521</v>
      </c>
      <c r="DG290" s="67" t="s">
        <v>521</v>
      </c>
      <c r="DH290" s="67" t="s">
        <v>521</v>
      </c>
      <c r="DI290" s="67" t="s">
        <v>521</v>
      </c>
      <c r="DJ290" s="67" t="s">
        <v>521</v>
      </c>
      <c r="DK290" s="67" t="s">
        <v>521</v>
      </c>
      <c r="DL290" s="67" t="s">
        <v>521</v>
      </c>
      <c r="DM290" s="67" t="s">
        <v>521</v>
      </c>
      <c r="DN290" s="68" t="s">
        <v>521</v>
      </c>
      <c r="DO290" s="70" t="s">
        <v>521</v>
      </c>
      <c r="DP290" s="71" t="s">
        <v>521</v>
      </c>
      <c r="DQ290" s="67" t="s">
        <v>521</v>
      </c>
      <c r="DR290" s="67" t="s">
        <v>521</v>
      </c>
      <c r="DS290" s="67" t="s">
        <v>521</v>
      </c>
      <c r="DT290" s="67" t="s">
        <v>521</v>
      </c>
      <c r="DU290" s="67" t="s">
        <v>521</v>
      </c>
      <c r="DV290" s="67" t="s">
        <v>521</v>
      </c>
      <c r="DW290" s="67" t="s">
        <v>521</v>
      </c>
      <c r="DX290" s="72" t="s">
        <v>521</v>
      </c>
      <c r="DY290" s="146" t="s">
        <v>522</v>
      </c>
      <c r="DZ290" s="74">
        <v>3</v>
      </c>
      <c r="EA290" s="74">
        <v>4</v>
      </c>
      <c r="EB290" s="74">
        <v>4</v>
      </c>
      <c r="EC290" s="75">
        <v>5</v>
      </c>
      <c r="ED290" s="168" t="s">
        <v>522</v>
      </c>
      <c r="EE290" s="74">
        <f t="shared" si="591"/>
        <v>3</v>
      </c>
      <c r="EF290" s="74">
        <f t="shared" ref="EF290:EF301" si="639">DZ290*EA290</f>
        <v>12</v>
      </c>
      <c r="EG290" s="74">
        <f t="shared" ref="EG290:EG301" si="640">DZ290*EA290*EB290</f>
        <v>48</v>
      </c>
      <c r="EH290" s="77">
        <f t="shared" ref="EH290:EH301" si="641">DZ290*EA290*EB290*EC290</f>
        <v>240</v>
      </c>
      <c r="EI290" s="73">
        <v>10</v>
      </c>
      <c r="EJ290" s="74">
        <v>50</v>
      </c>
      <c r="EK290" s="74">
        <v>270</v>
      </c>
      <c r="EL290" s="74">
        <v>900</v>
      </c>
      <c r="EM290" s="75">
        <v>2700</v>
      </c>
      <c r="EN290" s="78">
        <v>1</v>
      </c>
      <c r="EO290" s="79">
        <f t="shared" ref="EO290:EO301" si="642">(EJ290/EE290)/EI290</f>
        <v>1.6666666666666667</v>
      </c>
      <c r="EP290" s="79">
        <f t="shared" ref="EP290:EP301" si="643">(EK290/EF290)/EI290</f>
        <v>2.25</v>
      </c>
      <c r="EQ290" s="79">
        <f t="shared" ref="EQ290:EQ301" si="644">(EL290/EG290)/EI290</f>
        <v>1.875</v>
      </c>
      <c r="ER290" s="80">
        <f t="shared" ref="ER290:ER301" si="645">(EM290/EH290)/EI290</f>
        <v>1.125</v>
      </c>
      <c r="ES290" s="128" t="s">
        <v>564</v>
      </c>
      <c r="ET290" s="82" t="s">
        <v>1217</v>
      </c>
      <c r="EU290" s="83">
        <v>4</v>
      </c>
      <c r="EV290" s="146">
        <v>97</v>
      </c>
      <c r="EW290" s="147">
        <v>58</v>
      </c>
      <c r="EX290" s="147">
        <v>67</v>
      </c>
      <c r="EY290" s="147">
        <v>64</v>
      </c>
      <c r="EZ290" s="147">
        <v>31</v>
      </c>
      <c r="FA290" s="147">
        <v>28</v>
      </c>
      <c r="FB290" s="147">
        <v>91</v>
      </c>
      <c r="FC290" s="147">
        <v>91</v>
      </c>
      <c r="FD290" s="74">
        <f t="shared" si="592"/>
        <v>98</v>
      </c>
      <c r="FE290" s="84">
        <f t="shared" si="593"/>
        <v>158</v>
      </c>
      <c r="FF290" s="73">
        <f>RANK(EV290,$EV$9:$EV$497,0)</f>
        <v>92</v>
      </c>
      <c r="FG290" s="74">
        <f>RANK(EW290,$EW$9:$EW$497,0)</f>
        <v>124</v>
      </c>
      <c r="FH290" s="74">
        <f>RANK(EX290,$EX$9:$EX$497,0)</f>
        <v>96</v>
      </c>
      <c r="FI290" s="74">
        <f>RANK(EY290,$EY$9:$EY$497,0)</f>
        <v>60</v>
      </c>
      <c r="FJ290" s="74">
        <f>RANK(EZ290,$EZ$9:$EZ$497,0)</f>
        <v>121</v>
      </c>
      <c r="FK290" s="74">
        <f>RANK(FA290,$FA$9:$FA$497,0)</f>
        <v>125</v>
      </c>
      <c r="FL290" s="74">
        <f>RANK(FB290,$FB$9:$FB$497,0)</f>
        <v>29</v>
      </c>
      <c r="FM290" s="74">
        <f>RANK(FC290,$FC$9:$FC$497,0)</f>
        <v>27</v>
      </c>
      <c r="FN290" s="74">
        <f>RANK(FD290,$FD$9:$FD$497,0)</f>
        <v>99</v>
      </c>
      <c r="FO290" s="84">
        <f>RANK(FE290,$FE$9:$FE$497,0)</f>
        <v>47</v>
      </c>
      <c r="FP290" s="73">
        <f>COUNTIFS($EV$9:$EV$497,"&gt;"&amp;EV290,$ES$9:$ES$497,ES290)+1</f>
        <v>20</v>
      </c>
      <c r="FQ290" s="74">
        <f>COUNTIFS($EW$9:$EW$497,"&gt;"&amp;EW290,$ES$9:$ES$497,ES290)+1</f>
        <v>24</v>
      </c>
      <c r="FR290" s="74">
        <f>COUNTIFS($EX$9:$EX$497,"&gt;"&amp;EX290,$ES$9:$ES$497,ES290)+1</f>
        <v>31</v>
      </c>
      <c r="FS290" s="74">
        <f>COUNTIFS($EY$9:$EY$497,"&gt;"&amp;EY290,$ES$9:$ES$497,ES290)+1</f>
        <v>17</v>
      </c>
      <c r="FT290" s="74">
        <f>COUNTIFS($EZ$9:$EZ$497,"&gt;"&amp;EZ290,$ES$9:$ES$497,ES290)+1</f>
        <v>12</v>
      </c>
      <c r="FU290" s="74">
        <f>COUNTIFS($FA$9:$FA$497,"&gt;"&amp;FA290,$ES$9:$ES$497,ES290)+1</f>
        <v>19</v>
      </c>
      <c r="FV290" s="74">
        <f>COUNTIFS($FB$9:$FB$497,"&gt;"&amp;FB290,$ES$9:$ES$497,ES290)+1</f>
        <v>23</v>
      </c>
      <c r="FW290" s="74">
        <f>COUNTIFS($FC$9:$FC$497,"&gt;"&amp;FC290,$ES$9:$ES$497,ES290)+1</f>
        <v>21</v>
      </c>
      <c r="FX290" s="74">
        <f>COUNTIFS($FD$9:$FD$497,"&gt;"&amp;FD290,$ES$9:$ES$497,ES290)+1</f>
        <v>27</v>
      </c>
      <c r="FY290" s="84">
        <f>COUNTIFS($FE$9:$FE$497,"&gt;"&amp;FE290,$ES$9:$ES$497,ES290)+1</f>
        <v>24</v>
      </c>
      <c r="FZ290" s="85">
        <f t="shared" si="594"/>
        <v>1.05</v>
      </c>
      <c r="GA290" s="86">
        <f t="shared" si="595"/>
        <v>0.63</v>
      </c>
      <c r="GB290" s="86">
        <f t="shared" si="596"/>
        <v>0.73</v>
      </c>
      <c r="GC290" s="86">
        <f t="shared" si="597"/>
        <v>0.7</v>
      </c>
      <c r="GD290" s="86">
        <f t="shared" si="598"/>
        <v>0.34</v>
      </c>
      <c r="GE290" s="86">
        <f t="shared" si="599"/>
        <v>0.3</v>
      </c>
      <c r="GF290" s="86">
        <f t="shared" si="600"/>
        <v>0.99</v>
      </c>
      <c r="GG290" s="86">
        <f t="shared" si="601"/>
        <v>0.99</v>
      </c>
      <c r="GH290" s="86">
        <f t="shared" si="602"/>
        <v>1.07</v>
      </c>
      <c r="GI290" s="87">
        <f t="shared" si="603"/>
        <v>1.72</v>
      </c>
      <c r="GJ290" s="85">
        <f>ROUND(((FZ290-AVERAGE(FZ$9:FZ$497))/STDEVP(FZ$9:FZ$497)*10+50),2)</f>
        <v>53.25</v>
      </c>
      <c r="GK290" s="86">
        <f>ROUND(((GA290-AVERAGE(GA$9:GA$497))/STDEVP(GA$9:GA$497)*10+50),2)</f>
        <v>48.19</v>
      </c>
      <c r="GL290" s="86">
        <f>ROUND(((GB290-AVERAGE(GB$9:GB$497))/STDEVP(GB$9:GB$497)*10+50),2)</f>
        <v>55.53</v>
      </c>
      <c r="GM290" s="86">
        <f>ROUND(((GC290-AVERAGE(GC$9:GC$497))/STDEVP(GC$9:GC$497)*10+50),2)</f>
        <v>58.72</v>
      </c>
      <c r="GN290" s="86">
        <f>ROUND(((GD290-AVERAGE(GD$9:GD$497))/STDEVP(GD$9:GD$497)*10+50),2)</f>
        <v>48.21</v>
      </c>
      <c r="GO290" s="86">
        <f>ROUND(((GE290-AVERAGE(GE$9:GE$497))/STDEVP(GE$9:GE$497)*10+50),2)</f>
        <v>48.24</v>
      </c>
      <c r="GP290" s="86">
        <f>ROUND(((GF290-AVERAGE(GF$9:GF$497))/STDEVP(GF$9:GF$497)*10+50),2)</f>
        <v>61.18</v>
      </c>
      <c r="GQ290" s="86">
        <f>ROUND(((GG290-AVERAGE(GG$9:GG$497))/STDEVP(GG$9:GG$497)*10+50),2)</f>
        <v>61.23</v>
      </c>
      <c r="GR290" s="86">
        <f>ROUND(((GH290-AVERAGE(GH$9:GH$497))/STDEVP(GH$9:GH$497)*10+50),2)</f>
        <v>53.47</v>
      </c>
      <c r="GS290" s="87">
        <f>ROUND(((GI290-AVERAGE(GI$9:GI$497))/STDEVP(GI$9:GI$497)*10+50),2)</f>
        <v>60.63</v>
      </c>
      <c r="GT290" s="73">
        <f>RANK(GJ290,$GJ$9:$GJ$497,0)</f>
        <v>145</v>
      </c>
      <c r="GU290" s="74">
        <f>RANK(GK290,$GK$9:$GK$497,0)</f>
        <v>210</v>
      </c>
      <c r="GV290" s="74">
        <f>RANK(GL290,$GL$9:$GL$497,0)</f>
        <v>119</v>
      </c>
      <c r="GW290" s="74">
        <f>RANK(GM290,$GM$9:$GM$497,0)</f>
        <v>60</v>
      </c>
      <c r="GX290" s="74">
        <f>RANK(GN290,$GN$9:$GN$497,0)</f>
        <v>159</v>
      </c>
      <c r="GY290" s="74">
        <f>RANK(GO290,$GO$9:$GO$497,0)</f>
        <v>183</v>
      </c>
      <c r="GZ290" s="74">
        <f>RANK(GP290,$GP$9:$GP$497,0)</f>
        <v>64</v>
      </c>
      <c r="HA290" s="74">
        <f>RANK(GQ290,$GQ$9:$GQ$497,0)</f>
        <v>57</v>
      </c>
      <c r="HB290" s="74">
        <f>RANK(GR290,$GR$9:$GR$497,0)</f>
        <v>124</v>
      </c>
      <c r="HC290" s="84">
        <f>RANK(GS290,$GS$9:$GS$497,0)</f>
        <v>62</v>
      </c>
      <c r="HD290" s="85">
        <f>ROUND(AVERAGEIF($ES$9:$ES$497,$ES290,$FZ$9:$FZ$497),2)</f>
        <v>0.92</v>
      </c>
      <c r="HE290" s="86">
        <f>ROUND(AVERAGEIF($ES$9:$ES$497,$ES290,$GA$9:$GA$497),2)</f>
        <v>0.65</v>
      </c>
      <c r="HF290" s="86">
        <f>ROUND(AVERAGEIF($ES$9:$ES$497,$ES290,$GB$9:$GB$497),2)</f>
        <v>0.69</v>
      </c>
      <c r="HG290" s="86">
        <f>ROUND(AVERAGEIF($ES$9:$ES$497,$ES290,$GC$9:$GC$497),2)</f>
        <v>0.54</v>
      </c>
      <c r="HH290" s="86">
        <f>ROUND(AVERAGEIF($ES$9:$ES$497,$ES290,$GD$9:$GD$497),2)</f>
        <v>0.32</v>
      </c>
      <c r="HI290" s="86">
        <f>ROUND(AVERAGEIF($ES$9:$ES$497,$ES290,$GE$9:$GE$497),2)</f>
        <v>0.33</v>
      </c>
      <c r="HJ290" s="86">
        <f>ROUND(AVERAGEIF($ES$9:$ES$497,$ES290,$GF$9:$GF$497),2)</f>
        <v>0.98</v>
      </c>
      <c r="HK290" s="86">
        <f>ROUND(AVERAGEIF($ES$9:$ES$497,$ES290,$GG$9:$GG$497),2)</f>
        <v>0.86</v>
      </c>
      <c r="HL290" s="86">
        <f>ROUND(AVERAGEIF($ES$9:$ES$497,$ES290,$GH$9:$GH$497),2)</f>
        <v>1.01</v>
      </c>
      <c r="HM290" s="87">
        <f>ROUND(AVERAGEIF($ES$9:$ES$497,$ES290,$GI$9:$GI$497),2)</f>
        <v>1.55</v>
      </c>
      <c r="HN290" s="88">
        <f t="shared" si="604"/>
        <v>0.13</v>
      </c>
      <c r="HO290" s="89">
        <f t="shared" si="605"/>
        <v>-2.0000000000000018E-2</v>
      </c>
      <c r="HP290" s="89">
        <f t="shared" si="606"/>
        <v>4.0000000000000036E-2</v>
      </c>
      <c r="HQ290" s="89">
        <f t="shared" si="607"/>
        <v>0.15999999999999992</v>
      </c>
      <c r="HR290" s="89">
        <f t="shared" si="608"/>
        <v>2.0000000000000018E-2</v>
      </c>
      <c r="HS290" s="89">
        <f t="shared" si="609"/>
        <v>-3.0000000000000027E-2</v>
      </c>
      <c r="HT290" s="89">
        <f t="shared" si="610"/>
        <v>1.0000000000000009E-2</v>
      </c>
      <c r="HU290" s="89">
        <f t="shared" si="611"/>
        <v>0.13</v>
      </c>
      <c r="HV290" s="89">
        <f t="shared" si="612"/>
        <v>6.0000000000000053E-2</v>
      </c>
      <c r="HW290" s="90">
        <f t="shared" si="613"/>
        <v>0.16999999999999993</v>
      </c>
      <c r="HX290" s="73">
        <f>COUNTIFS($FZ$9:$FZ$497,"&gt;"&amp;FZ290,$ES$9:$ES$497,$ES290)+1</f>
        <v>27</v>
      </c>
      <c r="HY290" s="74">
        <f>COUNTIFS($GA$9:$GA$497,"&gt;"&amp;GA290,$ES$9:$ES$497,$ES290)+1</f>
        <v>51</v>
      </c>
      <c r="HZ290" s="74">
        <f>COUNTIFS($GB$9:$GB$497,"&gt;"&amp;GB290,$ES$9:$ES$497,$ES290)+1</f>
        <v>35</v>
      </c>
      <c r="IA290" s="74">
        <f>COUNTIFS($GC$9:$GC$497,"&gt;"&amp;GC290,$ES$9:$ES$497,$ES290)+1</f>
        <v>14</v>
      </c>
      <c r="IB290" s="74">
        <f>COUNTIFS($GD$9:$GD$497,"&gt;"&amp;GD290,$ES$9:$ES$497,$ES290)+1</f>
        <v>20</v>
      </c>
      <c r="IC290" s="74">
        <f>COUNTIFS($GE$9:$GE$497,"&gt;"&amp;GE290,$ES$9:$ES$497,$ES290)+1</f>
        <v>54</v>
      </c>
      <c r="ID290" s="74">
        <f>COUNTIFS($GF$9:$GF$497,"&gt;"&amp;GF290,$ES$9:$ES$497,$ES290)+1</f>
        <v>45</v>
      </c>
      <c r="IE290" s="74">
        <f>COUNTIFS($GG$9:$GG$497,"&gt;"&amp;GG290,$ES$9:$ES$497,$ES290)+1</f>
        <v>28</v>
      </c>
      <c r="IF290" s="74">
        <f>COUNTIFS($GH$9:$GH$497,"&gt;"&amp;GH290,$ES$9:$ES$497,$ES290)+1</f>
        <v>30</v>
      </c>
      <c r="IG290" s="84">
        <f>COUNTIFS($GI$9:$GI$497,"&gt;"&amp;GI290,$ES$9:$ES$497,$ES290)+1</f>
        <v>34</v>
      </c>
      <c r="IH290" s="148"/>
      <c r="II290" s="149">
        <v>0.05</v>
      </c>
      <c r="IJ290" s="149"/>
      <c r="IK290" s="149"/>
      <c r="IL290" s="149"/>
      <c r="IM290" s="150"/>
      <c r="IN290" s="151"/>
      <c r="IO290" s="152"/>
      <c r="IP290" s="153"/>
      <c r="IQ290" s="149"/>
      <c r="IR290" s="149"/>
      <c r="IS290" s="149"/>
      <c r="IT290" s="149"/>
      <c r="IU290" s="149"/>
      <c r="IV290" s="149"/>
      <c r="IW290" s="154"/>
      <c r="IX290" s="151"/>
      <c r="IY290" s="149"/>
      <c r="IZ290" s="149"/>
      <c r="JA290" s="149">
        <v>7.0000000000000007E-2</v>
      </c>
      <c r="JB290" s="149"/>
      <c r="JC290" s="149"/>
      <c r="JD290" s="149"/>
      <c r="JE290" s="155"/>
      <c r="JF290" s="153"/>
      <c r="JG290" s="149"/>
      <c r="JH290" s="149"/>
      <c r="JI290" s="149"/>
      <c r="JJ290" s="149"/>
      <c r="JK290" s="149"/>
      <c r="JL290" s="149"/>
      <c r="JM290" s="154"/>
      <c r="JN290" s="151"/>
      <c r="JO290" s="149"/>
      <c r="JP290" s="149"/>
      <c r="JQ290" s="149"/>
      <c r="JR290" s="149"/>
      <c r="JS290" s="149"/>
      <c r="JT290" s="149">
        <v>0.05</v>
      </c>
      <c r="JU290" s="149"/>
      <c r="JV290" s="149"/>
      <c r="JW290" s="149"/>
      <c r="JX290" s="149"/>
      <c r="JY290" s="149"/>
      <c r="JZ290" s="155"/>
      <c r="KA290" s="151"/>
      <c r="KB290" s="149"/>
      <c r="KC290" s="149"/>
      <c r="KD290" s="149"/>
      <c r="KE290" s="155"/>
      <c r="KF290" s="153"/>
      <c r="KG290" s="149"/>
      <c r="KH290" s="149"/>
      <c r="KI290" s="149"/>
      <c r="KJ290" s="149"/>
      <c r="KK290" s="156"/>
      <c r="KL290" s="149"/>
      <c r="KM290" s="149"/>
      <c r="KN290" s="149"/>
      <c r="KO290" s="149"/>
      <c r="KP290" s="149"/>
      <c r="KQ290" s="149"/>
      <c r="KR290" s="149"/>
      <c r="KS290" s="154"/>
      <c r="KT290" s="154"/>
      <c r="KU290" s="154"/>
      <c r="KV290" s="154"/>
      <c r="KW290" s="151"/>
      <c r="KX290" s="149"/>
      <c r="KY290" s="149"/>
      <c r="KZ290" s="149"/>
      <c r="LA290" s="149"/>
      <c r="LB290" s="149"/>
      <c r="LC290" s="154"/>
      <c r="LD290" s="151"/>
      <c r="LE290" s="152"/>
      <c r="LF290" s="157"/>
      <c r="LG290" s="158"/>
      <c r="LH290" s="151"/>
      <c r="LI290" s="149"/>
      <c r="LJ290" s="147"/>
      <c r="LK290" s="147"/>
      <c r="LL290" s="147"/>
      <c r="LM290" s="159"/>
      <c r="LN290" s="153"/>
      <c r="LO290" s="149"/>
      <c r="LP290" s="149"/>
      <c r="LQ290" s="149"/>
      <c r="LR290" s="154"/>
      <c r="LS290" s="151"/>
      <c r="LT290" s="149"/>
      <c r="LU290" s="149"/>
      <c r="LV290" s="149"/>
      <c r="LW290" s="149"/>
      <c r="LX290" s="149"/>
      <c r="LY290" s="149"/>
      <c r="LZ290" s="149"/>
      <c r="MA290" s="155"/>
      <c r="MB290" s="153"/>
      <c r="MC290" s="149"/>
      <c r="MD290" s="149"/>
      <c r="ME290" s="149"/>
      <c r="MF290" s="149"/>
      <c r="MG290" s="149"/>
      <c r="MH290" s="149"/>
      <c r="MI290" s="149"/>
      <c r="MJ290" s="149"/>
      <c r="MK290" s="149"/>
      <c r="ML290" s="149"/>
      <c r="MM290" s="149"/>
      <c r="MN290" s="156"/>
      <c r="MO290" s="156"/>
      <c r="MP290" s="154"/>
      <c r="MQ290" s="151"/>
      <c r="MR290" s="149"/>
      <c r="MS290" s="149"/>
      <c r="MT290" s="149"/>
      <c r="MU290" s="149"/>
      <c r="MV290" s="156"/>
      <c r="MW290" s="149"/>
      <c r="MX290" s="149"/>
      <c r="MY290" s="149"/>
      <c r="MZ290" s="149">
        <v>0.05</v>
      </c>
      <c r="NA290" s="149"/>
      <c r="NB290" s="149"/>
      <c r="NC290" s="149"/>
      <c r="ND290" s="154"/>
      <c r="NE290" s="154"/>
      <c r="NF290" s="154"/>
      <c r="NG290" s="154"/>
      <c r="NH290" s="151"/>
      <c r="NI290" s="149"/>
      <c r="NJ290" s="149"/>
      <c r="NK290" s="149"/>
      <c r="NL290" s="149"/>
      <c r="NM290" s="149"/>
      <c r="NN290" s="94"/>
      <c r="NO290" s="151"/>
      <c r="NP290" s="160"/>
      <c r="NQ290" s="145" t="s">
        <v>1213</v>
      </c>
      <c r="NR290" s="199" t="s">
        <v>1218</v>
      </c>
      <c r="NS290" s="145"/>
      <c r="NT290" s="145"/>
      <c r="NU290" s="145"/>
      <c r="NV290" s="171"/>
      <c r="NW290" s="145" t="s">
        <v>1219</v>
      </c>
      <c r="NX290" s="165" t="s">
        <v>1220</v>
      </c>
      <c r="NY290" s="138" t="s">
        <v>1138</v>
      </c>
      <c r="NZ290" s="165" t="s">
        <v>1220</v>
      </c>
      <c r="OA290" s="166"/>
      <c r="OB290" s="166"/>
      <c r="OC290" s="166"/>
      <c r="OD290" s="108">
        <f t="shared" ref="OD290:OD301" si="646">EH290</f>
        <v>240</v>
      </c>
      <c r="OE290" s="109">
        <v>5</v>
      </c>
      <c r="OF290" s="110">
        <f t="shared" ref="OF290:OF301" si="647">IF(ISERROR(ROUND(MAX(EI290/1,EJ290/EE290,EK290/EF290,EL290/EG290,EM290/EH290),0)),"0",ROUND(MAX(EI290/1,EJ290/EE290,EK290/EF290,EL290/EG290,EM290/EH290),0))</f>
        <v>23</v>
      </c>
      <c r="OG290" s="109">
        <v>7</v>
      </c>
      <c r="OH290" s="111">
        <f>ROUND(AVERAGEIF($ES$9:$ES$497,$ES290,EV$9:EV$497),0)</f>
        <v>67</v>
      </c>
      <c r="OI290" s="112">
        <f>ROUND(AVERAGEIF($ES$9:$ES$497,$ES290,EW$9:EW$497),0)</f>
        <v>45</v>
      </c>
      <c r="OJ290" s="112">
        <f>ROUND(AVERAGEIF($ES$9:$ES$497,$ES290,EX$9:EX$497),0)</f>
        <v>51</v>
      </c>
      <c r="OK290" s="112">
        <f>ROUND(AVERAGEIF($ES$9:$ES$497,$ES290,EY$9:EY$497),0)</f>
        <v>39</v>
      </c>
      <c r="OL290" s="112">
        <f>ROUND(AVERAGEIF($ES$9:$ES$497,$ES290,EZ$9:EZ$497),0)</f>
        <v>21</v>
      </c>
      <c r="OM290" s="112">
        <f>ROUND(AVERAGEIF($ES$9:$ES$497,$ES290,FA$9:FA$497),0)</f>
        <v>21</v>
      </c>
      <c r="ON290" s="112">
        <f>ROUND(AVERAGEIF($ES$9:$ES$497,$ES290,FB$9:FB$497),0)</f>
        <v>68</v>
      </c>
      <c r="OO290" s="112">
        <f>ROUND(AVERAGEIF($ES$9:$ES$497,$ES290,FC$9:FC$497),0)</f>
        <v>64</v>
      </c>
      <c r="OP290" s="112">
        <f>ROUND(AVERAGEIF($ES$9:$ES$497,$ES290,FD$9:FD$497),0)</f>
        <v>72</v>
      </c>
      <c r="OQ290" s="113">
        <f>ROUND(AVERAGEIF($ES$9:$ES$497,$ES290,FE$9:FE$497),0)</f>
        <v>115</v>
      </c>
      <c r="OR290" s="114">
        <f>ROUND(EV290/MAX(EV$9:EV$497)*100,0)</f>
        <v>54</v>
      </c>
      <c r="OS290" s="115">
        <f>ROUND(EW290/MAX(EW$9:EW$497)*100,0)</f>
        <v>46</v>
      </c>
      <c r="OT290" s="115">
        <f>ROUND(EX290/MAX(EX$9:EX$497)*100,0)</f>
        <v>56</v>
      </c>
      <c r="OU290" s="115">
        <f>ROUND(EY290/MAX(EY$9:EY$497)*100,0)</f>
        <v>43</v>
      </c>
      <c r="OV290" s="115">
        <f>ROUND(EZ290/MAX(EZ$9:EZ$497)*100,0)</f>
        <v>25</v>
      </c>
      <c r="OW290" s="115">
        <f>ROUND(FA290/MAX(FA$9:FA$497)*100,0)</f>
        <v>25</v>
      </c>
      <c r="OX290" s="115">
        <f>ROUND(FB290/MAX(FB$9:FB$497)*100,0)</f>
        <v>68</v>
      </c>
      <c r="OY290" s="116">
        <f>ROUND(FC290/MAX(FC$9:FC$497)*100,0)</f>
        <v>63</v>
      </c>
      <c r="OZ290" s="115">
        <f>ROUND(FD290/MAX(FD$9:FD$497)*100,0)</f>
        <v>66</v>
      </c>
      <c r="PA290" s="117">
        <f>ROUND(FE290/MAX(FE$9:FE$497)*100,0)</f>
        <v>64</v>
      </c>
      <c r="PB290" s="118">
        <f t="shared" si="614"/>
        <v>610</v>
      </c>
      <c r="PC290" s="115">
        <f t="shared" si="615"/>
        <v>517</v>
      </c>
      <c r="PD290" s="115">
        <f t="shared" si="616"/>
        <v>685</v>
      </c>
      <c r="PE290" s="115">
        <f t="shared" si="617"/>
        <v>736</v>
      </c>
      <c r="PF290" s="115">
        <f t="shared" si="618"/>
        <v>501</v>
      </c>
      <c r="PG290" s="119">
        <f t="shared" si="619"/>
        <v>429</v>
      </c>
      <c r="PH290" s="118">
        <f>ROUND(PB290/MAX(PB$9:PB$497)*100,0)</f>
        <v>73</v>
      </c>
      <c r="PI290" s="115">
        <f>ROUND(PC290/MAX(PC$9:PC$497)*100,0)</f>
        <v>62</v>
      </c>
      <c r="PJ290" s="115">
        <f>ROUND(PD290/MAX(PD$9:PD$497)*100,0)</f>
        <v>73</v>
      </c>
      <c r="PK290" s="115">
        <f>ROUND(PE290/MAX(PE$9:PE$497)*100,0)</f>
        <v>73</v>
      </c>
      <c r="PL290" s="115">
        <f>ROUND(PF290/MAX(PF$9:PF$497)*100,0)</f>
        <v>71</v>
      </c>
      <c r="PM290" s="119">
        <f>ROUND(PG290/MAX(PG$9:PG$497)*100,0)</f>
        <v>63</v>
      </c>
      <c r="PN290" s="118">
        <f>RANK(PH290,PH$9:PH$497,0)</f>
        <v>42</v>
      </c>
      <c r="PO290" s="115">
        <f>RANK(PI290,PI$9:PI$497,0)</f>
        <v>52</v>
      </c>
      <c r="PP290" s="115">
        <f>RANK(PJ290,PJ$9:PJ$497,0)</f>
        <v>46</v>
      </c>
      <c r="PQ290" s="115">
        <f>RANK(PK290,PK$9:PK$497,0)</f>
        <v>36</v>
      </c>
      <c r="PR290" s="115">
        <f>RANK(PL290,PL$9:PL$497,0)</f>
        <v>68</v>
      </c>
      <c r="PS290" s="119">
        <f>RANK(PM290,PM$9:PM$497,0)</f>
        <v>85</v>
      </c>
      <c r="PT290" s="120">
        <f>ROUND(FZ290/MAX(FZ$9:FZ$497)*100,0)</f>
        <v>57</v>
      </c>
      <c r="PU290" s="115">
        <f>ROUND(GA290/MAX(GA$9:GA$497)*100,0)</f>
        <v>35</v>
      </c>
      <c r="PV290" s="115">
        <f>ROUND(GB290/MAX(GB$9:GB$497)*100,0)</f>
        <v>53</v>
      </c>
      <c r="PW290" s="115">
        <f>ROUND(GC290/MAX(GC$9:GC$497)*100,0)</f>
        <v>56</v>
      </c>
      <c r="PX290" s="115">
        <f>ROUND(GD290/MAX(GD$9:GD$497)*100,0)</f>
        <v>19</v>
      </c>
      <c r="PY290" s="115">
        <f>ROUND(GE290/MAX(GE$9:GE$497)*100,0)</f>
        <v>18</v>
      </c>
      <c r="PZ290" s="115">
        <f>ROUND(GF290/MAX(GF$9:GF$497)*100,0)</f>
        <v>46</v>
      </c>
      <c r="QA290" s="116">
        <f>ROUND(GG290/MAX(GG$9:GG$497)*100,0)</f>
        <v>54</v>
      </c>
      <c r="QB290" s="115">
        <f>ROUND(GH290/MAX(GH$9:GH$497)*100,0)</f>
        <v>48</v>
      </c>
      <c r="QC290" s="121">
        <f>ROUND(GI290/MAX(GI$9:GI$497)*100,0)</f>
        <v>55</v>
      </c>
      <c r="QD290" s="120">
        <f>ROUND(AVERAGEIF($ES$9:$ES$497,$ES290,PT$9:PT$497),0)</f>
        <v>50</v>
      </c>
      <c r="QE290" s="120">
        <f>ROUND(AVERAGEIF($ES$9:$ES$497,$ES290,PU$9:PU$497),0)</f>
        <v>37</v>
      </c>
      <c r="QF290" s="120">
        <f>ROUND(AVERAGEIF($ES$9:$ES$497,$ES290,PV$9:PV$497),0)</f>
        <v>50</v>
      </c>
      <c r="QG290" s="120">
        <f>ROUND(AVERAGEIF($ES$9:$ES$497,$ES290,PW$9:PW$497),0)</f>
        <v>43</v>
      </c>
      <c r="QH290" s="120">
        <f>ROUND(AVERAGEIF($ES$9:$ES$497,$ES290,PX$9:PX$497),0)</f>
        <v>18</v>
      </c>
      <c r="QI290" s="120">
        <f>ROUND(AVERAGEIF($ES$9:$ES$497,$ES290,PY$9:PY$497),0)</f>
        <v>20</v>
      </c>
      <c r="QJ290" s="120">
        <f>ROUND(AVERAGEIF($ES$9:$ES$497,$ES290,PZ$9:PZ$497),0)</f>
        <v>46</v>
      </c>
      <c r="QK290" s="120">
        <f>ROUND(AVERAGEIF($ES$9:$ES$497,$ES290,QA$9:QA$497),0)</f>
        <v>47</v>
      </c>
      <c r="QL290" s="120">
        <f>ROUND(AVERAGEIF($ES$9:$ES$497,$ES290,QB$9:QB$497),0)</f>
        <v>45</v>
      </c>
      <c r="QM290" s="120">
        <f>ROUND(AVERAGEIF($ES$9:$ES$497,$ES290,QC$9:QC$497),0)</f>
        <v>49</v>
      </c>
      <c r="QN290" s="114">
        <f t="shared" si="620"/>
        <v>598</v>
      </c>
      <c r="QO290" s="115">
        <f t="shared" si="621"/>
        <v>462</v>
      </c>
      <c r="QP290" s="115">
        <f t="shared" si="622"/>
        <v>674</v>
      </c>
      <c r="QQ290" s="115">
        <f t="shared" si="623"/>
        <v>760</v>
      </c>
      <c r="QR290" s="115">
        <f t="shared" si="624"/>
        <v>604</v>
      </c>
      <c r="QS290" s="119">
        <f t="shared" si="625"/>
        <v>414</v>
      </c>
      <c r="QT290" s="114">
        <f>ROUND((QN290-MIN(QN$9:QN$497))/(MAX(QN$9:QN$497)-MIN(QN$9:QN$497))*100,0)</f>
        <v>58</v>
      </c>
      <c r="QU290" s="115">
        <f>ROUND((QO290-MIN(QO$9:QO$497))/(MAX(QO$9:QO$497)-MIN(QO$9:QO$497))*100,0)</f>
        <v>36</v>
      </c>
      <c r="QV290" s="115">
        <f>ROUND((QP290-MIN(QP$9:QP$497))/(MAX(QP$9:QP$497)-MIN(QP$9:QP$497))*100,0)</f>
        <v>47</v>
      </c>
      <c r="QW290" s="115">
        <f>ROUND((QQ290-MIN(QQ$9:QQ$497))/(MAX(QQ$9:QQ$497)-MIN(QQ$9:QQ$497))*100,0)</f>
        <v>59</v>
      </c>
      <c r="QX290" s="115">
        <f>ROUND((QR290-MIN(QR$9:QR$497))/(MAX(QR$9:QR$497)-MIN(QR$9:QR$497))*100,0)</f>
        <v>63</v>
      </c>
      <c r="QY290" s="115">
        <f>ROUND((QS290-MIN(QS$9:QS$497))/(MAX(QS$9:QS$497)-MIN(QS$9:QS$497))*100,0)</f>
        <v>48</v>
      </c>
      <c r="QZ290" s="114">
        <f>RANK(QN290,QN$9:QN$497,0)</f>
        <v>58</v>
      </c>
      <c r="RA290" s="115">
        <f>RANK(QO290,QO$9:QO$497,0)</f>
        <v>102</v>
      </c>
      <c r="RB290" s="115">
        <f>RANK(QP290,QP$9:QP$497,0)</f>
        <v>72</v>
      </c>
      <c r="RC290" s="115">
        <f>RANK(QQ290,QQ$9:QQ$497,0)</f>
        <v>55</v>
      </c>
      <c r="RD290" s="115">
        <f>RANK(QR290,QR$9:QR$497,0)</f>
        <v>100</v>
      </c>
      <c r="RE290" s="115">
        <f>RANK(QS290,QS$9:QS$497,0)</f>
        <v>129</v>
      </c>
      <c r="RF290" s="122"/>
      <c r="RG290" s="115">
        <f>($RH$3*(IH290+IJ290)*100*100/MAX(EX$9:EX$497)*$RO$3) +($RH$3*(II290+IJ290)*100*100/MAX(EX$9:EX$497)*$RO$4) + ($RH$3*IK290*100*100/MAX(EX$9:EX$497)*0.098)</f>
        <v>7.4791666666666661</v>
      </c>
      <c r="RH290" s="115">
        <f>($RH$4*IL290*100*100/MAX(EZ$9:EZ$497))*$RQ$3</f>
        <v>0</v>
      </c>
      <c r="RI290" s="115">
        <f>($RH$3*IM290*100*100/MAX(EY$9:EY$497))*$RQ$4</f>
        <v>0</v>
      </c>
      <c r="RJ290" s="115">
        <f>($RH$3*IN290*100*100/MAX(EX$9:EX$497))</f>
        <v>0</v>
      </c>
      <c r="RK290" s="115">
        <f>($RH$4*IO290*100*100/MAX(EZ$9:EZ$497))*$RQ$3</f>
        <v>0</v>
      </c>
      <c r="RL290" s="115">
        <f>(($RL$4*IP290*100*((100/MAX(EX$9:EX$497)+100/MAX(EZ$9:EZ$497))/2))+($RL$4*IQ290*100*((100/MAX(EX$9:EX$497)+100/MAX(EZ$9:EZ$497))/2))+($RL$4*IR290*100*((100/MAX(EX$9:EX$497)+100/MAX(EZ$9:EZ$497))/2))+($RL$4*IS290*100*((100/MAX(EX$9:EX$497)+100/MAX(EZ$9:EZ$497))/2))+($RL$4*IT290*100*((100/MAX(EX$9:EX$497)+100/MAX(EZ$9:EZ$497))/2))+($RL$4*IU290*100*((100/MAX(EX$9:EX$497)+100/MAX(EZ$9:EZ$497))/2))+($RL$4*IV290*100*((100/MAX(EX$9:EX$497)+100/MAX(EZ$9:EZ$497))/2))+($RL$4*IW290*100*((100/MAX(EX$9:EX$497)+100/MAX(EZ$9:EZ$497))/2)))*$RS$3</f>
        <v>0</v>
      </c>
      <c r="RM290" s="115">
        <f>(($RH$3*IX290*100*100/MAX(EX$9:EX$497))+($RH$3*IY290*100*100/MAX(EX$9:EX$497))+($RH$3*IZ290*100*100/MAX(EX$9:EX$497))+($RH$3*JA290*100*100/MAX(EX$9:EX$497))+($RH$3*JB290*100*100/MAX(EX$9:EX$497))+($RH$3*JC290*100*100/MAX(EX$9:EX$497))+($RH$3*JD290*100*100/MAX(EX$9:EX$497))+($RH$3*JE290*100*100/MAX(EX$9:EX$497)))*$RS$4</f>
        <v>5.8450000000000006</v>
      </c>
      <c r="RN290" s="115">
        <f>(($RH$4*JF290*100*100/MAX(EZ$9:EZ$497)) + ($RH$4*JG290*100*100/MAX(EZ$9:EZ$497)) + ($RH$4*JH290*100*100/MAX(EZ$9:EZ$497)) + ($RH$4*JI290*100*100/MAX(EZ$9:EZ$497)) + ($RH$4*JJ290*100*100/MAX(EZ$9:EZ$497)) + ($RH$4*JK290*100*100/MAX(EZ$9:EZ$497)) + ($RH$4*JL290*100*100/MAX(EZ$9:EZ$497)) + ($RH$4*JM290*100*100/MAX(EZ$9:EZ$497)))*$RU$3</f>
        <v>0</v>
      </c>
      <c r="RO290" s="115">
        <f>(($RL$4*JN290*100*((100/MAX(EX$9:EX$497)+100/MAX(EZ$9:EZ$497))/2))+($RL$4*JO290*100*((100/MAX(EX$9:EX$497)+100/MAX(EZ$9:EZ$497))/2))+($RL$4*JP290*100*((100/MAX(EX$9:EX$497)+100/MAX(EZ$9:EZ$497))/2))+($RL$4*JQ290*100*((100/MAX(EX$9:EX$497)+100/MAX(EZ$9:EZ$497))/2))+($RL$4*JR290*100*((100/MAX(EX$9:EX$497)+100/MAX(EZ$9:EZ$497))/2))+($RL$4*JS290*100*((100/MAX(EX$9:EX$497)+100/MAX(EZ$9:EZ$497))/2))+($RL$4*JT290*100*((100/MAX(EX$9:EX$497)+100/MAX(EZ$9:EZ$497))/2))+($RL$4*JU290*100*((100/MAX(EX$9:EX$497)+100/MAX(EZ$9:EZ$497))/2))+($RL$4*JV290*100*((100/MAX(EX$9:EX$497)+100/MAX(EZ$9:EZ$497))/2))+($RL$4*JW290*100*((100/MAX(EX$9:EX$497)+100/MAX(EZ$9:EZ$497))/2))+($RL$4*JX290*100*((100/MAX(EX$9:EX$497)+100/MAX(EZ$9:EZ$497))/2))+($RL$4*JY290*100*((100/MAX(EX$9:EX$497)+100/MAX(EZ$9:EZ$497))/2))+($RL$4*JZ290*100*((100/MAX(EX$9:EX$497)+100/MAX(EZ$9:EZ$497))/2)))*$RW$3/2</f>
        <v>2.6133333333333337</v>
      </c>
      <c r="RP290" s="119">
        <f>($RJ$3*KA290*100*100/MAX(FA$9:FA$497)) + ($RJ$3*KB290*100*100/MAX(FA$9:FA$497)/2) + ($RJ$3*KC290*100*100/MAX(FA$9:FA$497)/2) + ($RJ$3*KD290*100*100/MAX(FA$9:FA$497)/4) + ($RJ$3*KE290*100*100/MAX(FA$9:FA$497)/4)</f>
        <v>0</v>
      </c>
      <c r="RQ290" s="118">
        <f>($RL$4*KF290*100*((100/MAX(EX$9:EX$497)+100/MAX(EZ$9:EZ$497)))) * ($RO$3/2) + (($RL$4*KG290*100*((100/MAX(EX$9:EX$497)+100/MAX(EZ$9:EZ$497))))+($RL$4*KH290*100*((100/MAX(EX$9:EX$497)+100/MAX(EZ$9:EZ$497))))+($RL$4*KI290*100*((100/MAX(EX$9:EX$497)+100/MAX(EZ$9:EZ$497))))+($RL$4*KJ290*100*((100/MAX(EX$9:EX$497)+100/MAX(EZ$9:EZ$497))))+($RL$4*KK290*100*((100/MAX(EX$9:EX$497)+100/MAX(EZ$9:EZ$497))))+($RL$4*KL290*100*((100/MAX(EX$9:EX$497)+100/MAX(EZ$9:EZ$497))))+($RL$4*KM290*100*((100/MAX(EX$9:EX$497)+100/MAX(EZ$9:EZ$497))))+($RL$4*KN290*100*((100/MAX(EX$9:EX$497)+100/MAX(EZ$9:EZ$497))))+($RL$4*KO290*100*((100/MAX(EX$9:EX$497)+100/MAX(EZ$9:EZ$497))))+($RL$4*KP290*100*((100/MAX(EX$9:EX$497)+100/MAX(EZ$9:EZ$497))))+($RL$4*KQ290*100*((100/MAX(EX$9:EX$497)+100/MAX(EZ$9:EZ$497))))+($RL$4*KR290*100*((100/MAX(EX$9:EX$497)+100/MAX(EZ$9:EZ$497))))+($RL$4*KS290*100*((100/MAX(EX$9:EX$497)+100/MAX(EZ$9:EZ$497))))+($RL$4*KV290*100*((100/MAX(EX$9:EX$497)+100/MAX(EZ$9:EZ$497))))) * (($RO$3+$RO$4)/6)</f>
        <v>0</v>
      </c>
      <c r="RR290" s="115">
        <f>(($RL$4*KW290*100*((100/MAX(EX$9:EX$497)+100/MAX(EZ$9:EZ$497))))) * ($RO$3/2) + (($RL$4*KX290*100*((100/MAX(EX$9:EX$497)+100/MAX(EZ$9:EZ$497))))+($RL$4*KY290*100*((100/MAX(EX$9:EX$497)+100/MAX(EZ$9:EZ$497))))+($RL$4*KZ290*100*((100/MAX(EX$9:EX$497)+100/MAX(EZ$9:EZ$497))))+($RL$4*LA290*100*((100/MAX(EX$9:EX$497)+100/MAX(EZ$9:EZ$497))))+($RL$4*LB290*100*((100/MAX(EX$9:EX$497)+100/MAX(EZ$9:EZ$497))))+($RL$4*LC290*100*((100/MAX(EX$9:EX$497)+100/MAX(EZ$9:EZ$497))))) * (($RO$3+$RO$4)/6)</f>
        <v>0</v>
      </c>
      <c r="RS290" s="119">
        <f>(($RL$4*LD290*100*((100/MAX(EX$9:EX$497)+100/MAX(EZ$9:EZ$497))))+($RL$4*LE290*100*((100/MAX(EX$9:EX$497)+100/MAX(EZ$9:EZ$497))))) * (($RO$3+$RO$4)/6)</f>
        <v>0</v>
      </c>
      <c r="RT290" s="118">
        <f>($RJ$4*LH290*100*(100/MAX(EV$9:EV$497)))+($RJ$4*LI290*100*(100/MAX(EV$9:EV$497)))</f>
        <v>0</v>
      </c>
      <c r="RU290" s="119">
        <f>($RJ$4*LJ290*(100/MAX(EV$9:EV$497)))/2 + ($RL$3*LK290*(100/MAX(EW$9:EW$497))) + ($RJ$4*LL290*(100/MAX(EV$9:EV$497)))/4 + ($RL$3*LM290*(100/MAX(EW$9:EW$497)))</f>
        <v>0</v>
      </c>
      <c r="RV290" s="118">
        <f>($RJ$4*LN290*100*100/MAX(EV$9:EV$497)/2)+($RJ$4*LO290*100*100/MAX(EV$9:EV$497)/2)+($RJ$4*LP290*100*100/MAX(EV$9:EV$497))+($RJ$4*LQ290*100*100/MAX(EV$9:EV$497))+($RJ$4*LR290*100*100/MAX(EV$9:EV$497))</f>
        <v>0</v>
      </c>
      <c r="RW290" s="115">
        <f>($RJ$4*LS290*100*100/MAX(EV$9:EV$497)) + (($RJ$4*LT290*100*100/MAX(EV$9:EV$497))+($RJ$4*LU290*100*100/MAX(EV$9:EV$497))+($RJ$4*LV290*100*100/MAX(EV$9:EV$497))+($RJ$4*LW290*100*100/MAX(EV$9:EV$497))+($RJ$4*LX290*100*100/MAX(EV$9:EV$497))+($RJ$4*LY290*100*100/MAX(EV$9:EV$497))+($RJ$4*LZ290*100*100/MAX(EV$9:EV$497))+($RJ$4*MA290*100*100/MAX(EV$9:EV$497)))/2</f>
        <v>0</v>
      </c>
      <c r="RX290" s="119">
        <f>($RJ$4*MB290*100*100/MAX(EV$9:EV$497))+($RJ$4*MC290*100*100/MAX(EV$9:EV$497))+($RJ$4*MD290*100*100/MAX(EV$9:EV$497))+($RJ$4*ME290*100*100/MAX(EV$9:EV$497))+($RJ$4*MF290*100*100/MAX(EV$9:EV$497))+($RJ$4*MG290*100*100/MAX(EV$9:EV$497))+($RJ$4*MH290*100*100/MAX(EV$9:EV$497))+($RJ$4*MI290*100*100/MAX(EV$9:EV$497))+($RJ$4*MJ290*100*100/MAX(EV$9:EV$497))+($RJ$4*MK290*100*100/MAX(EV$9:EV$497))+($RJ$4*ML290*100*100/MAX(EV$9:EV$497))+($RJ$4*MM290*100*100/MAX(EV$9:EV$497))+($RJ$4*MN290*100*100/MAX(EV$9:EV$497))</f>
        <v>0</v>
      </c>
      <c r="RY290" s="118">
        <f>($RJ$4*MQ290*100*100/MAX(EV$9:EV$497))/2 + (($RJ$4*MR290*100*100/MAX(EV$9:EV$497))+($RJ$4*MS290*100*100/MAX(EV$9:EV$497))+($RJ$4*MT290*100*100/MAX(EV$9:EV$497))+($RJ$4*MU290*100*100/MAX(EV$9:EV$497))+($RJ$4*MV290*100*100/MAX(EV$9:EV$497))+($RJ$4*MW290*100*100/MAX(EV$9:EV$497))+($RJ$4*MX290*100*100/MAX(EV$9:EV$497))+($RJ$4*MY290*100*100/MAX(EV$9:EV$497))+($RJ$4*MZ290*100*100/MAX(EV$9:EV$497))+($RJ$4*NA290*100*100/MAX(EV$9:EV$497))+($RJ$4*NB290*100*100/MAX(EV$9:EV$497))+($RJ$4*NC290*100*100/MAX(EV$9:EV$497))+($RJ$4*ND290*100*100/MAX(EV$9:EV$497))+($RJ$4*NG290*100*100/MAX(EV$9:EV$497)))/4</f>
        <v>2.106741573033708</v>
      </c>
      <c r="RZ290" s="115">
        <f>($RJ$4*NH290*100*100/MAX(EV$9:EV$497))/2 + (($RJ$4*NI290*100*100/MAX(EV$9:EV$497))+($RJ$4*NJ290*100*100/MAX(EV$9:EV$497))+($RJ$4*NK290*100*100/MAX(EV$9:EV$497))+($RJ$4*NL290*100*100/MAX(EV$9:EV$497))+($RJ$4*NM290*100*100/MAX(EV$9:EV$497))+($RJ$4*NN290*100*100/MAX(EV$9:EV$497)))/4</f>
        <v>0</v>
      </c>
      <c r="SA290" s="117">
        <f>(($RJ$4*NO290*100*100/MAX(EV$9:EV$497))+($RJ$4*NP290*100*100/MAX(EV$9:EV$497)))/4</f>
        <v>0</v>
      </c>
      <c r="SB290" s="118">
        <f t="shared" si="626"/>
        <v>18.044241573033709</v>
      </c>
      <c r="SC290" s="115">
        <f t="shared" si="627"/>
        <v>16.358848314606742</v>
      </c>
      <c r="SD290" s="115">
        <f t="shared" si="628"/>
        <v>3.1400187265917605</v>
      </c>
      <c r="SE290" s="115">
        <f t="shared" si="629"/>
        <v>39.680514981273411</v>
      </c>
      <c r="SF290" s="115">
        <f t="shared" si="630"/>
        <v>3.1400187265917605</v>
      </c>
      <c r="SG290" s="115">
        <f t="shared" si="631"/>
        <v>2.106741573033708</v>
      </c>
      <c r="SH290" s="115">
        <f>ROUND(SB290/MAX(SB$9:SB$497)*100,0)</f>
        <v>23</v>
      </c>
      <c r="SI290" s="115">
        <f>ROUND(SC290/MAX(SC$9:SC$497)*100,0)</f>
        <v>25</v>
      </c>
      <c r="SJ290" s="115">
        <f>ROUND(SD290/MAX(SD$9:SD$497)*100,0)</f>
        <v>5</v>
      </c>
      <c r="SK290" s="115">
        <f>ROUND(SE290/MAX(SE$9:SE$497)*100,0)</f>
        <v>31</v>
      </c>
      <c r="SL290" s="115">
        <f>ROUND(SF290/MAX(SF$9:SF$497)*100,0)</f>
        <v>8</v>
      </c>
      <c r="SM290" s="121">
        <f>ROUND(SG290/MAX(SG$9:SG$497)*100,0)</f>
        <v>2</v>
      </c>
      <c r="SN290" s="115">
        <f>ROUND(AVERAGEIF($ES$9:$ES$497,$ES290,SH$9:SH$497),0)</f>
        <v>24</v>
      </c>
      <c r="SO290" s="115">
        <f>ROUND(AVERAGEIF($ES$9:$ES$497,$ES290,SI$9:SI$497),0)</f>
        <v>22</v>
      </c>
      <c r="SP290" s="115">
        <f>ROUND(AVERAGEIF($ES$9:$ES$497,$ES290,SJ$9:SJ$497),0)</f>
        <v>5</v>
      </c>
      <c r="SQ290" s="115">
        <f>ROUND(AVERAGEIF($ES$9:$ES$497,$ES290,SK$9:SK$497),0)</f>
        <v>19</v>
      </c>
      <c r="SR290" s="115">
        <f>ROUND(AVERAGEIF($ES$9:$ES$497,$ES290,SL$9:SL$497),0)</f>
        <v>8</v>
      </c>
      <c r="SS290" s="121">
        <f>ROUND(AVERAGEIF($ES$9:$ES$497,$ES290,SM$9:SM$497),0)</f>
        <v>6</v>
      </c>
      <c r="ST290" s="114">
        <f>RANK(SB290,SB$9:SB$497,0)</f>
        <v>181</v>
      </c>
      <c r="SU290" s="115">
        <f>RANK(SC290,SC$9:SC$497,0)</f>
        <v>120</v>
      </c>
      <c r="SV290" s="115">
        <f>RANK(SD290,SD$9:SD$497,0)</f>
        <v>155</v>
      </c>
      <c r="SW290" s="115">
        <f>RANK(SE290,SE$9:SE$497,0)</f>
        <v>92</v>
      </c>
      <c r="SX290" s="115">
        <f>RANK(SF290,SF$9:SF$497,0)</f>
        <v>112</v>
      </c>
      <c r="SY290" s="115">
        <f>RANK(SG290,SG$9:SG$497,0)</f>
        <v>237</v>
      </c>
      <c r="SZ290" s="115">
        <f>COUNTIFS(SB$9:SB$497,"&gt;"&amp;SB290,$ES$9:$ES$497,$ES290)+1</f>
        <v>45</v>
      </c>
      <c r="TA290" s="115">
        <f>COUNTIFS(SC$9:SC$497,"&gt;"&amp;SC290,$ES$9:$ES$497,$ES290)+1</f>
        <v>36</v>
      </c>
      <c r="TB290" s="115">
        <f>COUNTIFS(SD$9:SD$497,"&gt;"&amp;SD290,$ES$9:$ES$497,$ES290)+1</f>
        <v>34</v>
      </c>
      <c r="TC290" s="115">
        <f>COUNTIFS(SE$9:SE$497,"&gt;"&amp;SE290,$ES$9:$ES$497,$ES290)+1</f>
        <v>27</v>
      </c>
      <c r="TD290" s="115">
        <f>COUNTIFS(SF$9:SF$497,"&gt;"&amp;SF290,$ES$9:$ES$497,$ES290)+1</f>
        <v>33</v>
      </c>
      <c r="TE290" s="117">
        <f>COUNTIFS(SG$9:SG$497,"&gt;"&amp;SG290,$ES$9:$ES$497,$ES290)+1</f>
        <v>57</v>
      </c>
      <c r="TF290" s="118">
        <f t="shared" si="632"/>
        <v>96</v>
      </c>
      <c r="TG290" s="115">
        <f t="shared" si="633"/>
        <v>98</v>
      </c>
      <c r="TH290" s="115">
        <f t="shared" si="634"/>
        <v>67</v>
      </c>
      <c r="TI290" s="115">
        <f t="shared" si="635"/>
        <v>104</v>
      </c>
      <c r="TJ290" s="115">
        <f t="shared" si="636"/>
        <v>81</v>
      </c>
      <c r="TK290" s="115">
        <f t="shared" si="637"/>
        <v>73</v>
      </c>
      <c r="TL290" s="117">
        <f t="shared" si="638"/>
        <v>65</v>
      </c>
      <c r="TM290" s="118">
        <f>ROUND(TF290/MAX(TF$9:TF$497)*100,0)</f>
        <v>53</v>
      </c>
      <c r="TN290" s="115">
        <f>ROUND(TG290/MAX(TG$9:TG$497)*100,0)</f>
        <v>54</v>
      </c>
      <c r="TO290" s="115">
        <f>ROUND(TH290/MAX(TH$9:TH$497)*100,0)</f>
        <v>37</v>
      </c>
      <c r="TP290" s="115">
        <f>ROUND(TI290/MAX(TI$9:TI$497)*100,0)</f>
        <v>57</v>
      </c>
      <c r="TQ290" s="115">
        <f>ROUND(TJ290/MAX(TJ$9:TJ$497)*100,0)</f>
        <v>41</v>
      </c>
      <c r="TR290" s="115">
        <f>ROUND(TK290/MAX(TK$9:TK$497)*100,0)</f>
        <v>37</v>
      </c>
      <c r="TS290" s="119">
        <f>ROUND(TL290/MAX(TL$9:TL$497)*100,0)</f>
        <v>33</v>
      </c>
      <c r="TT290" s="120">
        <f>RANK(TM290,TM$9:TM$497,0)</f>
        <v>137</v>
      </c>
      <c r="TU290" s="115">
        <f>RANK(TN290,TN$9:TN$497,0)</f>
        <v>77</v>
      </c>
      <c r="TV290" s="115">
        <f>RANK(TO290,TO$9:TO$497,0)</f>
        <v>80</v>
      </c>
      <c r="TW290" s="115">
        <f>RANK(TP290,TP$9:TP$497,0)</f>
        <v>57</v>
      </c>
      <c r="TX290" s="115">
        <f>RANK(TQ290,TQ$9:TQ$497,0)</f>
        <v>41</v>
      </c>
      <c r="TY290" s="115">
        <f>RANK(TR290,TR$9:TR$497,0)</f>
        <v>124</v>
      </c>
      <c r="TZ290" s="121">
        <f>RANK(TS290,TS$9:TS$497,0)</f>
        <v>126</v>
      </c>
      <c r="UA290" s="132"/>
      <c r="UB290" s="7" t="s">
        <v>1</v>
      </c>
    </row>
    <row r="291" spans="1:548" x14ac:dyDescent="0.15">
      <c r="A291" s="183">
        <v>283</v>
      </c>
      <c r="B291" s="200" t="s">
        <v>1218</v>
      </c>
      <c r="C291" s="143"/>
      <c r="D291" s="143"/>
      <c r="E291" s="161" t="s">
        <v>518</v>
      </c>
      <c r="F291" s="65">
        <v>93</v>
      </c>
      <c r="G291" s="65" t="s">
        <v>908</v>
      </c>
      <c r="H291" s="144" t="s">
        <v>922</v>
      </c>
      <c r="I291" s="66" t="s">
        <v>521</v>
      </c>
      <c r="J291" s="67" t="s">
        <v>521</v>
      </c>
      <c r="K291" s="67" t="s">
        <v>521</v>
      </c>
      <c r="L291" s="67" t="s">
        <v>521</v>
      </c>
      <c r="M291" s="67" t="s">
        <v>521</v>
      </c>
      <c r="N291" s="67" t="s">
        <v>521</v>
      </c>
      <c r="O291" s="67" t="s">
        <v>521</v>
      </c>
      <c r="P291" s="67" t="s">
        <v>521</v>
      </c>
      <c r="Q291" s="67" t="s">
        <v>521</v>
      </c>
      <c r="R291" s="68" t="s">
        <v>521</v>
      </c>
      <c r="S291" s="69" t="s">
        <v>521</v>
      </c>
      <c r="T291" s="67" t="s">
        <v>521</v>
      </c>
      <c r="U291" s="67" t="s">
        <v>521</v>
      </c>
      <c r="V291" s="67" t="s">
        <v>521</v>
      </c>
      <c r="W291" s="67" t="s">
        <v>521</v>
      </c>
      <c r="X291" s="67" t="s">
        <v>521</v>
      </c>
      <c r="Y291" s="67" t="s">
        <v>521</v>
      </c>
      <c r="Z291" s="67" t="s">
        <v>521</v>
      </c>
      <c r="AA291" s="67" t="s">
        <v>521</v>
      </c>
      <c r="AB291" s="68" t="s">
        <v>521</v>
      </c>
      <c r="AC291" s="69" t="s">
        <v>521</v>
      </c>
      <c r="AD291" s="67" t="s">
        <v>521</v>
      </c>
      <c r="AE291" s="67" t="s">
        <v>521</v>
      </c>
      <c r="AF291" s="67" t="s">
        <v>521</v>
      </c>
      <c r="AG291" s="67" t="s">
        <v>521</v>
      </c>
      <c r="AH291" s="67" t="s">
        <v>521</v>
      </c>
      <c r="AI291" s="67" t="s">
        <v>521</v>
      </c>
      <c r="AJ291" s="67" t="s">
        <v>521</v>
      </c>
      <c r="AK291" s="67" t="s">
        <v>521</v>
      </c>
      <c r="AL291" s="68" t="s">
        <v>521</v>
      </c>
      <c r="AM291" s="69" t="s">
        <v>521</v>
      </c>
      <c r="AN291" s="67" t="s">
        <v>521</v>
      </c>
      <c r="AO291" s="67" t="s">
        <v>521</v>
      </c>
      <c r="AP291" s="67" t="s">
        <v>521</v>
      </c>
      <c r="AQ291" s="67" t="s">
        <v>521</v>
      </c>
      <c r="AR291" s="67" t="s">
        <v>521</v>
      </c>
      <c r="AS291" s="67" t="s">
        <v>521</v>
      </c>
      <c r="AT291" s="67" t="s">
        <v>521</v>
      </c>
      <c r="AU291" s="67" t="s">
        <v>521</v>
      </c>
      <c r="AV291" s="68" t="s">
        <v>521</v>
      </c>
      <c r="AW291" s="69" t="s">
        <v>521</v>
      </c>
      <c r="AX291" s="67" t="s">
        <v>521</v>
      </c>
      <c r="AY291" s="67" t="s">
        <v>521</v>
      </c>
      <c r="AZ291" s="67" t="s">
        <v>521</v>
      </c>
      <c r="BA291" s="67" t="s">
        <v>521</v>
      </c>
      <c r="BB291" s="67" t="s">
        <v>521</v>
      </c>
      <c r="BC291" s="67" t="s">
        <v>521</v>
      </c>
      <c r="BD291" s="67" t="s">
        <v>521</v>
      </c>
      <c r="BE291" s="67" t="s">
        <v>521</v>
      </c>
      <c r="BF291" s="68" t="s">
        <v>521</v>
      </c>
      <c r="BG291" s="69" t="s">
        <v>521</v>
      </c>
      <c r="BH291" s="67" t="s">
        <v>521</v>
      </c>
      <c r="BI291" s="67" t="s">
        <v>521</v>
      </c>
      <c r="BJ291" s="67" t="s">
        <v>521</v>
      </c>
      <c r="BK291" s="67" t="s">
        <v>521</v>
      </c>
      <c r="BL291" s="67" t="s">
        <v>521</v>
      </c>
      <c r="BM291" s="67" t="s">
        <v>521</v>
      </c>
      <c r="BN291" s="67" t="s">
        <v>521</v>
      </c>
      <c r="BO291" s="67" t="s">
        <v>521</v>
      </c>
      <c r="BP291" s="68" t="s">
        <v>521</v>
      </c>
      <c r="BQ291" s="70" t="s">
        <v>521</v>
      </c>
      <c r="BR291" s="67" t="s">
        <v>521</v>
      </c>
      <c r="BS291" s="67" t="s">
        <v>521</v>
      </c>
      <c r="BT291" s="67" t="s">
        <v>521</v>
      </c>
      <c r="BU291" s="67" t="s">
        <v>521</v>
      </c>
      <c r="BV291" s="67" t="s">
        <v>521</v>
      </c>
      <c r="BW291" s="67" t="s">
        <v>521</v>
      </c>
      <c r="BX291" s="67" t="s">
        <v>521</v>
      </c>
      <c r="BY291" s="67" t="s">
        <v>521</v>
      </c>
      <c r="BZ291" s="68" t="s">
        <v>521</v>
      </c>
      <c r="CA291" s="69" t="s">
        <v>521</v>
      </c>
      <c r="CB291" s="67" t="s">
        <v>521</v>
      </c>
      <c r="CC291" s="67" t="s">
        <v>521</v>
      </c>
      <c r="CD291" s="67" t="s">
        <v>521</v>
      </c>
      <c r="CE291" s="67" t="s">
        <v>521</v>
      </c>
      <c r="CF291" s="67" t="s">
        <v>521</v>
      </c>
      <c r="CG291" s="67" t="s">
        <v>521</v>
      </c>
      <c r="CH291" s="67" t="s">
        <v>521</v>
      </c>
      <c r="CI291" s="67" t="s">
        <v>521</v>
      </c>
      <c r="CJ291" s="68" t="s">
        <v>521</v>
      </c>
      <c r="CK291" s="69" t="s">
        <v>521</v>
      </c>
      <c r="CL291" s="67" t="s">
        <v>521</v>
      </c>
      <c r="CM291" s="67" t="s">
        <v>521</v>
      </c>
      <c r="CN291" s="67" t="s">
        <v>521</v>
      </c>
      <c r="CO291" s="67" t="s">
        <v>521</v>
      </c>
      <c r="CP291" s="67" t="s">
        <v>521</v>
      </c>
      <c r="CQ291" s="67" t="s">
        <v>521</v>
      </c>
      <c r="CR291" s="67" t="s">
        <v>521</v>
      </c>
      <c r="CS291" s="67" t="s">
        <v>521</v>
      </c>
      <c r="CT291" s="68" t="s">
        <v>521</v>
      </c>
      <c r="CU291" s="69" t="s">
        <v>521</v>
      </c>
      <c r="CV291" s="67" t="s">
        <v>521</v>
      </c>
      <c r="CW291" s="67" t="s">
        <v>521</v>
      </c>
      <c r="CX291" s="67" t="s">
        <v>521</v>
      </c>
      <c r="CY291" s="67" t="s">
        <v>521</v>
      </c>
      <c r="CZ291" s="67" t="s">
        <v>521</v>
      </c>
      <c r="DA291" s="67" t="s">
        <v>521</v>
      </c>
      <c r="DB291" s="67" t="s">
        <v>521</v>
      </c>
      <c r="DC291" s="67" t="s">
        <v>521</v>
      </c>
      <c r="DD291" s="68" t="s">
        <v>521</v>
      </c>
      <c r="DE291" s="69" t="s">
        <v>521</v>
      </c>
      <c r="DF291" s="71" t="s">
        <v>521</v>
      </c>
      <c r="DG291" s="67" t="s">
        <v>521</v>
      </c>
      <c r="DH291" s="67" t="s">
        <v>521</v>
      </c>
      <c r="DI291" s="67" t="s">
        <v>521</v>
      </c>
      <c r="DJ291" s="67" t="s">
        <v>521</v>
      </c>
      <c r="DK291" s="67" t="s">
        <v>521</v>
      </c>
      <c r="DL291" s="67" t="s">
        <v>521</v>
      </c>
      <c r="DM291" s="67" t="s">
        <v>521</v>
      </c>
      <c r="DN291" s="68" t="s">
        <v>521</v>
      </c>
      <c r="DO291" s="70" t="s">
        <v>521</v>
      </c>
      <c r="DP291" s="71" t="s">
        <v>521</v>
      </c>
      <c r="DQ291" s="67" t="s">
        <v>521</v>
      </c>
      <c r="DR291" s="67" t="s">
        <v>521</v>
      </c>
      <c r="DS291" s="67" t="s">
        <v>521</v>
      </c>
      <c r="DT291" s="67" t="s">
        <v>521</v>
      </c>
      <c r="DU291" s="67" t="s">
        <v>521</v>
      </c>
      <c r="DV291" s="67" t="s">
        <v>521</v>
      </c>
      <c r="DW291" s="67" t="s">
        <v>521</v>
      </c>
      <c r="DX291" s="72" t="s">
        <v>521</v>
      </c>
      <c r="DY291" s="146" t="s">
        <v>522</v>
      </c>
      <c r="DZ291" s="74">
        <v>3</v>
      </c>
      <c r="EA291" s="74">
        <v>4</v>
      </c>
      <c r="EB291" s="74">
        <v>5</v>
      </c>
      <c r="EC291" s="75">
        <v>5</v>
      </c>
      <c r="ED291" s="168" t="s">
        <v>522</v>
      </c>
      <c r="EE291" s="74">
        <f t="shared" si="591"/>
        <v>3</v>
      </c>
      <c r="EF291" s="74">
        <f t="shared" si="639"/>
        <v>12</v>
      </c>
      <c r="EG291" s="74">
        <f t="shared" si="640"/>
        <v>60</v>
      </c>
      <c r="EH291" s="77">
        <f t="shared" si="641"/>
        <v>300</v>
      </c>
      <c r="EI291" s="73">
        <v>30</v>
      </c>
      <c r="EJ291" s="74">
        <v>150</v>
      </c>
      <c r="EK291" s="74">
        <v>900</v>
      </c>
      <c r="EL291" s="74">
        <v>3000</v>
      </c>
      <c r="EM291" s="75">
        <v>15000</v>
      </c>
      <c r="EN291" s="78">
        <v>1</v>
      </c>
      <c r="EO291" s="79">
        <f t="shared" si="642"/>
        <v>1.6666666666666667</v>
      </c>
      <c r="EP291" s="79">
        <f t="shared" si="643"/>
        <v>2.5</v>
      </c>
      <c r="EQ291" s="79">
        <f t="shared" si="644"/>
        <v>1.6666666666666667</v>
      </c>
      <c r="ER291" s="80">
        <f t="shared" si="645"/>
        <v>1.6666666666666667</v>
      </c>
      <c r="ES291" s="128" t="s">
        <v>543</v>
      </c>
      <c r="ET291" s="82"/>
      <c r="EU291" s="83">
        <v>4</v>
      </c>
      <c r="EV291" s="146">
        <v>85</v>
      </c>
      <c r="EW291" s="147">
        <v>61</v>
      </c>
      <c r="EX291" s="147">
        <v>43</v>
      </c>
      <c r="EY291" s="147">
        <v>48</v>
      </c>
      <c r="EZ291" s="147">
        <v>70</v>
      </c>
      <c r="FA291" s="147">
        <v>10</v>
      </c>
      <c r="FB291" s="147">
        <v>38</v>
      </c>
      <c r="FC291" s="147">
        <v>44</v>
      </c>
      <c r="FD291" s="74">
        <f t="shared" si="592"/>
        <v>113</v>
      </c>
      <c r="FE291" s="84">
        <f t="shared" si="593"/>
        <v>87</v>
      </c>
      <c r="FF291" s="73">
        <f>RANK(EV291,$EV$9:$EV$497,0)</f>
        <v>140</v>
      </c>
      <c r="FG291" s="74">
        <f>RANK(EW291,$EW$9:$EW$497,0)</f>
        <v>110</v>
      </c>
      <c r="FH291" s="74">
        <f>RANK(EX291,$EX$9:$EX$497,0)</f>
        <v>169</v>
      </c>
      <c r="FI291" s="74">
        <f>RANK(EY291,$EY$9:$EY$497,0)</f>
        <v>137</v>
      </c>
      <c r="FJ291" s="74">
        <f>RANK(EZ291,$EZ$9:$EZ$497,0)</f>
        <v>36</v>
      </c>
      <c r="FK291" s="74">
        <f>RANK(FA291,$FA$9:$FA$497,0)</f>
        <v>307</v>
      </c>
      <c r="FL291" s="74">
        <f>RANK(FB291,$FB$9:$FB$497,0)</f>
        <v>218</v>
      </c>
      <c r="FM291" s="74">
        <f>RANK(FC291,$FC$9:$FC$497,0)</f>
        <v>194</v>
      </c>
      <c r="FN291" s="74">
        <f>RANK(FD291,$FD$9:$FD$497,0)</f>
        <v>45</v>
      </c>
      <c r="FO291" s="84">
        <f>RANK(FE291,$FE$9:$FE$497,0)</f>
        <v>183</v>
      </c>
      <c r="FP291" s="73">
        <f>COUNTIFS($EV$9:$EV$497,"&gt;"&amp;EV291,$ES$9:$ES$497,ES291)+1</f>
        <v>19</v>
      </c>
      <c r="FQ291" s="74">
        <f>COUNTIFS($EW$9:$EW$497,"&gt;"&amp;EW291,$ES$9:$ES$497,ES291)+1</f>
        <v>53</v>
      </c>
      <c r="FR291" s="74">
        <f>COUNTIFS($EX$9:$EX$497,"&gt;"&amp;EX291,$ES$9:$ES$497,ES291)+1</f>
        <v>2</v>
      </c>
      <c r="FS291" s="74">
        <f>COUNTIFS($EY$9:$EY$497,"&gt;"&amp;EY291,$ES$9:$ES$497,ES291)+1</f>
        <v>17</v>
      </c>
      <c r="FT291" s="74">
        <f>COUNTIFS($EZ$9:$EZ$497,"&gt;"&amp;EZ291,$ES$9:$ES$497,ES291)+1</f>
        <v>36</v>
      </c>
      <c r="FU291" s="74">
        <f>COUNTIFS($FA$9:$FA$497,"&gt;"&amp;FA291,$ES$9:$ES$497,ES291)+1</f>
        <v>61</v>
      </c>
      <c r="FV291" s="74">
        <f>COUNTIFS($FB$9:$FB$497,"&gt;"&amp;FB291,$ES$9:$ES$497,ES291)+1</f>
        <v>49</v>
      </c>
      <c r="FW291" s="74">
        <f>COUNTIFS($FC$9:$FC$497,"&gt;"&amp;FC291,$ES$9:$ES$497,ES291)+1</f>
        <v>47</v>
      </c>
      <c r="FX291" s="74">
        <f>COUNTIFS($FD$9:$FD$497,"&gt;"&amp;FD291,$ES$9:$ES$497,ES291)+1</f>
        <v>9</v>
      </c>
      <c r="FY291" s="84">
        <f>COUNTIFS($FE$9:$FE$497,"&gt;"&amp;FE291,$ES$9:$ES$497,ES291)+1</f>
        <v>25</v>
      </c>
      <c r="FZ291" s="85">
        <f t="shared" si="594"/>
        <v>0.91</v>
      </c>
      <c r="GA291" s="86">
        <f t="shared" si="595"/>
        <v>0.66</v>
      </c>
      <c r="GB291" s="86">
        <f t="shared" si="596"/>
        <v>0.46</v>
      </c>
      <c r="GC291" s="86">
        <f t="shared" si="597"/>
        <v>0.52</v>
      </c>
      <c r="GD291" s="86">
        <f t="shared" si="598"/>
        <v>0.75</v>
      </c>
      <c r="GE291" s="86">
        <f t="shared" si="599"/>
        <v>0.11</v>
      </c>
      <c r="GF291" s="86">
        <f t="shared" si="600"/>
        <v>0.41</v>
      </c>
      <c r="GG291" s="86">
        <f t="shared" si="601"/>
        <v>0.47</v>
      </c>
      <c r="GH291" s="86">
        <f t="shared" si="602"/>
        <v>1.22</v>
      </c>
      <c r="GI291" s="87">
        <f t="shared" si="603"/>
        <v>0.94</v>
      </c>
      <c r="GJ291" s="85">
        <f>ROUND(((FZ291-AVERAGE(FZ$9:FZ$497))/STDEVP(FZ$9:FZ$497)*10+50),2)</f>
        <v>47.8</v>
      </c>
      <c r="GK291" s="86">
        <f>ROUND(((GA291-AVERAGE(GA$9:GA$497))/STDEVP(GA$9:GA$497)*10+50),2)</f>
        <v>49.09</v>
      </c>
      <c r="GL291" s="86">
        <f>ROUND(((GB291-AVERAGE(GB$9:GB$497))/STDEVP(GB$9:GB$497)*10+50),2)</f>
        <v>45.39</v>
      </c>
      <c r="GM291" s="86">
        <f>ROUND(((GC291-AVERAGE(GC$9:GC$497))/STDEVP(GC$9:GC$497)*10+50),2)</f>
        <v>49.69</v>
      </c>
      <c r="GN291" s="86">
        <f>ROUND(((GD291-AVERAGE(GD$9:GD$497))/STDEVP(GD$9:GD$497)*10+50),2)</f>
        <v>62.25</v>
      </c>
      <c r="GO291" s="86">
        <f>ROUND(((GE291-AVERAGE(GE$9:GE$497))/STDEVP(GE$9:GE$497)*10+50),2)</f>
        <v>41.35</v>
      </c>
      <c r="GP291" s="86">
        <f>ROUND(((GF291-AVERAGE(GF$9:GF$497))/STDEVP(GF$9:GF$497)*10+50),2)</f>
        <v>42.92</v>
      </c>
      <c r="GQ291" s="86">
        <f>ROUND(((GG291-AVERAGE(GG$9:GG$497))/STDEVP(GG$9:GG$497)*10+50),2)</f>
        <v>44.96</v>
      </c>
      <c r="GR291" s="86">
        <f>ROUND(((GH291-AVERAGE(GH$9:GH$497))/STDEVP(GH$9:GH$497)*10+50),2)</f>
        <v>58.95</v>
      </c>
      <c r="GS291" s="87">
        <f>ROUND(((GI291-AVERAGE(GI$9:GI$497))/STDEVP(GI$9:GI$497)*10+50),2)</f>
        <v>44.25</v>
      </c>
      <c r="GT291" s="73">
        <f>RANK(GJ291,$GJ$9:$GJ$497,0)</f>
        <v>247</v>
      </c>
      <c r="GU291" s="74">
        <f>RANK(GK291,$GK$9:$GK$497,0)</f>
        <v>190</v>
      </c>
      <c r="GV291" s="74">
        <f>RANK(GL291,$GL$9:$GL$497,0)</f>
        <v>282</v>
      </c>
      <c r="GW291" s="74">
        <f>RANK(GM291,$GM$9:$GM$497,0)</f>
        <v>192</v>
      </c>
      <c r="GX291" s="74">
        <f>RANK(GN291,$GN$9:$GN$497,0)</f>
        <v>57</v>
      </c>
      <c r="GY291" s="74">
        <f>RANK(GO291,$GO$9:$GO$497,0)</f>
        <v>419</v>
      </c>
      <c r="GZ291" s="74">
        <f>RANK(GP291,$GP$9:$GP$497,0)</f>
        <v>316</v>
      </c>
      <c r="HA291" s="74">
        <f>RANK(GQ291,$GQ$9:$GQ$497,0)</f>
        <v>286</v>
      </c>
      <c r="HB291" s="74">
        <f>RANK(GR291,$GR$9:$GR$497,0)</f>
        <v>64</v>
      </c>
      <c r="HC291" s="84">
        <f>RANK(GS291,$GS$9:$GS$497,0)</f>
        <v>286</v>
      </c>
      <c r="HD291" s="85">
        <f>ROUND(AVERAGEIF($ES$9:$ES$497,$ES291,$FZ$9:$FZ$497),2)</f>
        <v>0.86</v>
      </c>
      <c r="HE291" s="86">
        <f>ROUND(AVERAGEIF($ES$9:$ES$497,$ES291,$GA$9:$GA$497),2)</f>
        <v>1.0900000000000001</v>
      </c>
      <c r="HF291" s="86">
        <f>ROUND(AVERAGEIF($ES$9:$ES$497,$ES291,$GB$9:$GB$497),2)</f>
        <v>0.28999999999999998</v>
      </c>
      <c r="HG291" s="86">
        <f>ROUND(AVERAGEIF($ES$9:$ES$497,$ES291,$GC$9:$GC$497),2)</f>
        <v>0.42</v>
      </c>
      <c r="HH291" s="86">
        <f>ROUND(AVERAGEIF($ES$9:$ES$497,$ES291,$GD$9:$GD$497),2)</f>
        <v>0.86</v>
      </c>
      <c r="HI291" s="86">
        <f>ROUND(AVERAGEIF($ES$9:$ES$497,$ES291,$GE$9:$GE$497),2)</f>
        <v>0.3</v>
      </c>
      <c r="HJ291" s="86">
        <f>ROUND(AVERAGEIF($ES$9:$ES$497,$ES291,$GF$9:$GF$497),2)</f>
        <v>0.67</v>
      </c>
      <c r="HK291" s="86">
        <f>ROUND(AVERAGEIF($ES$9:$ES$497,$ES291,$GG$9:$GG$497),2)</f>
        <v>0.73</v>
      </c>
      <c r="HL291" s="86">
        <f>ROUND(AVERAGEIF($ES$9:$ES$497,$ES291,$GH$9:$GH$497),2)</f>
        <v>1.1399999999999999</v>
      </c>
      <c r="HM291" s="87">
        <f>ROUND(AVERAGEIF($ES$9:$ES$497,$ES291,$GI$9:$GI$497),2)</f>
        <v>1.01</v>
      </c>
      <c r="HN291" s="88">
        <f t="shared" si="604"/>
        <v>5.0000000000000044E-2</v>
      </c>
      <c r="HO291" s="89">
        <f t="shared" si="605"/>
        <v>-0.43000000000000005</v>
      </c>
      <c r="HP291" s="89">
        <f t="shared" si="606"/>
        <v>0.17000000000000004</v>
      </c>
      <c r="HQ291" s="89">
        <f t="shared" si="607"/>
        <v>0.10000000000000003</v>
      </c>
      <c r="HR291" s="89">
        <f t="shared" si="608"/>
        <v>-0.10999999999999999</v>
      </c>
      <c r="HS291" s="89">
        <f t="shared" si="609"/>
        <v>-0.19</v>
      </c>
      <c r="HT291" s="89">
        <f t="shared" si="610"/>
        <v>-0.26000000000000006</v>
      </c>
      <c r="HU291" s="89">
        <f t="shared" si="611"/>
        <v>-0.26</v>
      </c>
      <c r="HV291" s="89">
        <f t="shared" si="612"/>
        <v>8.0000000000000071E-2</v>
      </c>
      <c r="HW291" s="90">
        <f t="shared" si="613"/>
        <v>-7.0000000000000062E-2</v>
      </c>
      <c r="HX291" s="73">
        <f>COUNTIFS($FZ$9:$FZ$497,"&gt;"&amp;FZ291,$ES$9:$ES$497,$ES291)+1</f>
        <v>32</v>
      </c>
      <c r="HY291" s="74">
        <f>COUNTIFS($GA$9:$GA$497,"&gt;"&amp;GA291,$ES$9:$ES$497,$ES291)+1</f>
        <v>83</v>
      </c>
      <c r="HZ291" s="74">
        <f>COUNTIFS($GB$9:$GB$497,"&gt;"&amp;GB291,$ES$9:$ES$497,$ES291)+1</f>
        <v>6</v>
      </c>
      <c r="IA291" s="74">
        <f>COUNTIFS($GC$9:$GC$497,"&gt;"&amp;GC291,$ES$9:$ES$497,$ES291)+1</f>
        <v>20</v>
      </c>
      <c r="IB291" s="74">
        <f>COUNTIFS($GD$9:$GD$497,"&gt;"&amp;GD291,$ES$9:$ES$497,$ES291)+1</f>
        <v>50</v>
      </c>
      <c r="IC291" s="74">
        <f>COUNTIFS($GE$9:$GE$497,"&gt;"&amp;GE291,$ES$9:$ES$497,$ES291)+1</f>
        <v>83</v>
      </c>
      <c r="ID291" s="74">
        <f>COUNTIFS($GF$9:$GF$497,"&gt;"&amp;GF291,$ES$9:$ES$497,$ES291)+1</f>
        <v>82</v>
      </c>
      <c r="IE291" s="74">
        <f>COUNTIFS($GG$9:$GG$497,"&gt;"&amp;GG291,$ES$9:$ES$497,$ES291)+1</f>
        <v>83</v>
      </c>
      <c r="IF291" s="74">
        <f>COUNTIFS($GH$9:$GH$497,"&gt;"&amp;GH291,$ES$9:$ES$497,$ES291)+1</f>
        <v>27</v>
      </c>
      <c r="IG291" s="84">
        <f>COUNTIFS($GI$9:$GI$497,"&gt;"&amp;GI291,$ES$9:$ES$497,$ES291)+1</f>
        <v>46</v>
      </c>
      <c r="IH291" s="148"/>
      <c r="II291" s="149"/>
      <c r="IJ291" s="149"/>
      <c r="IK291" s="149"/>
      <c r="IL291" s="149"/>
      <c r="IM291" s="150"/>
      <c r="IN291" s="151"/>
      <c r="IO291" s="152"/>
      <c r="IP291" s="153">
        <v>0.14000000000000001</v>
      </c>
      <c r="IQ291" s="149"/>
      <c r="IR291" s="149"/>
      <c r="IS291" s="149">
        <v>0.14000000000000001</v>
      </c>
      <c r="IT291" s="149"/>
      <c r="IU291" s="149"/>
      <c r="IV291" s="149"/>
      <c r="IW291" s="154"/>
      <c r="IX291" s="151"/>
      <c r="IY291" s="149"/>
      <c r="IZ291" s="149"/>
      <c r="JA291" s="149"/>
      <c r="JB291" s="149"/>
      <c r="JC291" s="149"/>
      <c r="JD291" s="149"/>
      <c r="JE291" s="155"/>
      <c r="JF291" s="153"/>
      <c r="JG291" s="149"/>
      <c r="JH291" s="149"/>
      <c r="JI291" s="149"/>
      <c r="JJ291" s="149"/>
      <c r="JK291" s="149"/>
      <c r="JL291" s="149"/>
      <c r="JM291" s="154"/>
      <c r="JN291" s="151"/>
      <c r="JO291" s="149"/>
      <c r="JP291" s="149"/>
      <c r="JQ291" s="149"/>
      <c r="JR291" s="149"/>
      <c r="JS291" s="149"/>
      <c r="JT291" s="149"/>
      <c r="JU291" s="149"/>
      <c r="JV291" s="149"/>
      <c r="JW291" s="149"/>
      <c r="JX291" s="149"/>
      <c r="JY291" s="149"/>
      <c r="JZ291" s="155"/>
      <c r="KA291" s="151"/>
      <c r="KB291" s="149"/>
      <c r="KC291" s="149"/>
      <c r="KD291" s="149"/>
      <c r="KE291" s="155"/>
      <c r="KF291" s="153"/>
      <c r="KG291" s="149"/>
      <c r="KH291" s="149"/>
      <c r="KI291" s="149"/>
      <c r="KJ291" s="149"/>
      <c r="KK291" s="156"/>
      <c r="KL291" s="149"/>
      <c r="KM291" s="149"/>
      <c r="KN291" s="149"/>
      <c r="KO291" s="149"/>
      <c r="KP291" s="149"/>
      <c r="KQ291" s="149"/>
      <c r="KR291" s="149"/>
      <c r="KS291" s="154"/>
      <c r="KT291" s="154"/>
      <c r="KU291" s="154"/>
      <c r="KV291" s="154"/>
      <c r="KW291" s="151"/>
      <c r="KX291" s="149"/>
      <c r="KY291" s="149"/>
      <c r="KZ291" s="149"/>
      <c r="LA291" s="149"/>
      <c r="LB291" s="149"/>
      <c r="LC291" s="154"/>
      <c r="LD291" s="151"/>
      <c r="LE291" s="152"/>
      <c r="LF291" s="157"/>
      <c r="LG291" s="158"/>
      <c r="LH291" s="151"/>
      <c r="LI291" s="149"/>
      <c r="LJ291" s="147"/>
      <c r="LK291" s="147"/>
      <c r="LL291" s="147"/>
      <c r="LM291" s="159"/>
      <c r="LN291" s="153"/>
      <c r="LO291" s="149"/>
      <c r="LP291" s="149"/>
      <c r="LQ291" s="149"/>
      <c r="LR291" s="154"/>
      <c r="LS291" s="151"/>
      <c r="LT291" s="149"/>
      <c r="LU291" s="149"/>
      <c r="LV291" s="149"/>
      <c r="LW291" s="149"/>
      <c r="LX291" s="149"/>
      <c r="LY291" s="149">
        <v>0.05</v>
      </c>
      <c r="LZ291" s="149"/>
      <c r="MA291" s="155"/>
      <c r="MB291" s="153"/>
      <c r="MC291" s="149"/>
      <c r="MD291" s="149"/>
      <c r="ME291" s="149"/>
      <c r="MF291" s="149"/>
      <c r="MG291" s="149"/>
      <c r="MH291" s="149"/>
      <c r="MI291" s="149"/>
      <c r="MJ291" s="149"/>
      <c r="MK291" s="149"/>
      <c r="ML291" s="149"/>
      <c r="MM291" s="149"/>
      <c r="MN291" s="156"/>
      <c r="MO291" s="156"/>
      <c r="MP291" s="154"/>
      <c r="MQ291" s="151"/>
      <c r="MR291" s="149"/>
      <c r="MS291" s="149"/>
      <c r="MT291" s="149"/>
      <c r="MU291" s="149"/>
      <c r="MV291" s="156"/>
      <c r="MW291" s="149"/>
      <c r="MX291" s="149"/>
      <c r="MY291" s="149"/>
      <c r="MZ291" s="149"/>
      <c r="NA291" s="149">
        <v>0.1</v>
      </c>
      <c r="NB291" s="149"/>
      <c r="NC291" s="149"/>
      <c r="ND291" s="154"/>
      <c r="NE291" s="154"/>
      <c r="NF291" s="154"/>
      <c r="NG291" s="154"/>
      <c r="NH291" s="151"/>
      <c r="NI291" s="149"/>
      <c r="NJ291" s="149"/>
      <c r="NK291" s="149"/>
      <c r="NL291" s="149"/>
      <c r="NM291" s="149"/>
      <c r="NN291" s="94"/>
      <c r="NO291" s="151"/>
      <c r="NP291" s="160"/>
      <c r="NQ291" s="145" t="s">
        <v>1214</v>
      </c>
      <c r="NR291" s="199" t="s">
        <v>1221</v>
      </c>
      <c r="NS291" s="145"/>
      <c r="NT291" s="145"/>
      <c r="NU291" s="145"/>
      <c r="NV291" s="171"/>
      <c r="NW291" s="145" t="s">
        <v>1222</v>
      </c>
      <c r="NX291" s="165" t="s">
        <v>1223</v>
      </c>
      <c r="NY291" s="138" t="s">
        <v>926</v>
      </c>
      <c r="NZ291" s="165" t="s">
        <v>1223</v>
      </c>
      <c r="OA291" s="166"/>
      <c r="OB291" s="166"/>
      <c r="OC291" s="166"/>
      <c r="OD291" s="108">
        <f t="shared" si="646"/>
        <v>300</v>
      </c>
      <c r="OE291" s="109">
        <v>2</v>
      </c>
      <c r="OF291" s="110">
        <f t="shared" si="647"/>
        <v>75</v>
      </c>
      <c r="OG291" s="109">
        <v>6</v>
      </c>
      <c r="OH291" s="111">
        <f>ROUND(AVERAGEIF($ES$9:$ES$497,$ES291,EV$9:EV$497),0)</f>
        <v>57</v>
      </c>
      <c r="OI291" s="112">
        <f>ROUND(AVERAGEIF($ES$9:$ES$497,$ES291,EW$9:EW$497),0)</f>
        <v>69</v>
      </c>
      <c r="OJ291" s="112">
        <f>ROUND(AVERAGEIF($ES$9:$ES$497,$ES291,EX$9:EX$497),0)</f>
        <v>17</v>
      </c>
      <c r="OK291" s="112">
        <f>ROUND(AVERAGEIF($ES$9:$ES$497,$ES291,EY$9:EY$497),0)</f>
        <v>30</v>
      </c>
      <c r="OL291" s="112">
        <f>ROUND(AVERAGEIF($ES$9:$ES$497,$ES291,EZ$9:EZ$497),0)</f>
        <v>58</v>
      </c>
      <c r="OM291" s="112">
        <f>ROUND(AVERAGEIF($ES$9:$ES$497,$ES291,FA$9:FA$497),0)</f>
        <v>21</v>
      </c>
      <c r="ON291" s="112">
        <f>ROUND(AVERAGEIF($ES$9:$ES$497,$ES291,FB$9:FB$497),0)</f>
        <v>45</v>
      </c>
      <c r="OO291" s="112">
        <f>ROUND(AVERAGEIF($ES$9:$ES$497,$ES291,FC$9:FC$497),0)</f>
        <v>49</v>
      </c>
      <c r="OP291" s="112">
        <f>ROUND(AVERAGEIF($ES$9:$ES$497,$ES291,FD$9:FD$497),0)</f>
        <v>75</v>
      </c>
      <c r="OQ291" s="113">
        <f>ROUND(AVERAGEIF($ES$9:$ES$497,$ES291,FE$9:FE$497),0)</f>
        <v>66</v>
      </c>
      <c r="OR291" s="114">
        <f>ROUND(EV291/MAX(EV$9:EV$497)*100,0)</f>
        <v>48</v>
      </c>
      <c r="OS291" s="115">
        <f>ROUND(EW291/MAX(EW$9:EW$497)*100,0)</f>
        <v>48</v>
      </c>
      <c r="OT291" s="115">
        <f>ROUND(EX291/MAX(EX$9:EX$497)*100,0)</f>
        <v>36</v>
      </c>
      <c r="OU291" s="115">
        <f>ROUND(EY291/MAX(EY$9:EY$497)*100,0)</f>
        <v>32</v>
      </c>
      <c r="OV291" s="115">
        <f>ROUND(EZ291/MAX(EZ$9:EZ$497)*100,0)</f>
        <v>56</v>
      </c>
      <c r="OW291" s="115">
        <f>ROUND(FA291/MAX(FA$9:FA$497)*100,0)</f>
        <v>9</v>
      </c>
      <c r="OX291" s="115">
        <f>ROUND(FB291/MAX(FB$9:FB$497)*100,0)</f>
        <v>28</v>
      </c>
      <c r="OY291" s="116">
        <f>ROUND(FC291/MAX(FC$9:FC$497)*100,0)</f>
        <v>30</v>
      </c>
      <c r="OZ291" s="115">
        <f>ROUND(FD291/MAX(FD$9:FD$497)*100,0)</f>
        <v>76</v>
      </c>
      <c r="PA291" s="117">
        <f>ROUND(FE291/MAX(FE$9:FE$497)*100,0)</f>
        <v>36</v>
      </c>
      <c r="PB291" s="118">
        <f t="shared" si="614"/>
        <v>418</v>
      </c>
      <c r="PC291" s="115">
        <f t="shared" si="615"/>
        <v>478</v>
      </c>
      <c r="PD291" s="115">
        <f t="shared" si="616"/>
        <v>586</v>
      </c>
      <c r="PE291" s="115">
        <f t="shared" si="617"/>
        <v>478</v>
      </c>
      <c r="PF291" s="115">
        <f t="shared" si="618"/>
        <v>382</v>
      </c>
      <c r="PG291" s="119">
        <f t="shared" si="619"/>
        <v>311</v>
      </c>
      <c r="PH291" s="118">
        <f>ROUND(PB291/MAX(PB$9:PB$497)*100,0)</f>
        <v>50</v>
      </c>
      <c r="PI291" s="115">
        <f>ROUND(PC291/MAX(PC$9:PC$497)*100,0)</f>
        <v>57</v>
      </c>
      <c r="PJ291" s="115">
        <f>ROUND(PD291/MAX(PD$9:PD$497)*100,0)</f>
        <v>62</v>
      </c>
      <c r="PK291" s="115">
        <f>ROUND(PE291/MAX(PE$9:PE$497)*100,0)</f>
        <v>48</v>
      </c>
      <c r="PL291" s="115">
        <f>ROUND(PF291/MAX(PF$9:PF$497)*100,0)</f>
        <v>54</v>
      </c>
      <c r="PM291" s="119">
        <f>ROUND(PG291/MAX(PG$9:PG$497)*100,0)</f>
        <v>45</v>
      </c>
      <c r="PN291" s="118">
        <f>RANK(PH291,PH$9:PH$497,0)</f>
        <v>179</v>
      </c>
      <c r="PO291" s="115">
        <f>RANK(PI291,PI$9:PI$497,0)</f>
        <v>87</v>
      </c>
      <c r="PP291" s="115">
        <f>RANK(PJ291,PJ$9:PJ$497,0)</f>
        <v>116</v>
      </c>
      <c r="PQ291" s="115">
        <f>RANK(PK291,PK$9:PK$497,0)</f>
        <v>181</v>
      </c>
      <c r="PR291" s="115">
        <f>RANK(PL291,PL$9:PL$497,0)</f>
        <v>177</v>
      </c>
      <c r="PS291" s="119">
        <f>RANK(PM291,PM$9:PM$497,0)</f>
        <v>199</v>
      </c>
      <c r="PT291" s="120">
        <f>ROUND(FZ291/MAX(FZ$9:FZ$497)*100,0)</f>
        <v>50</v>
      </c>
      <c r="PU291" s="115">
        <f>ROUND(GA291/MAX(GA$9:GA$497)*100,0)</f>
        <v>37</v>
      </c>
      <c r="PV291" s="115">
        <f>ROUND(GB291/MAX(GB$9:GB$497)*100,0)</f>
        <v>34</v>
      </c>
      <c r="PW291" s="115">
        <f>ROUND(GC291/MAX(GC$9:GC$497)*100,0)</f>
        <v>41</v>
      </c>
      <c r="PX291" s="115">
        <f>ROUND(GD291/MAX(GD$9:GD$497)*100,0)</f>
        <v>42</v>
      </c>
      <c r="PY291" s="115">
        <f>ROUND(GE291/MAX(GE$9:GE$497)*100,0)</f>
        <v>7</v>
      </c>
      <c r="PZ291" s="115">
        <f>ROUND(GF291/MAX(GF$9:GF$497)*100,0)</f>
        <v>19</v>
      </c>
      <c r="QA291" s="116">
        <f>ROUND(GG291/MAX(GG$9:GG$497)*100,0)</f>
        <v>26</v>
      </c>
      <c r="QB291" s="115">
        <f>ROUND(GH291/MAX(GH$9:GH$497)*100,0)</f>
        <v>54</v>
      </c>
      <c r="QC291" s="121">
        <f>ROUND(GI291/MAX(GI$9:GI$497)*100,0)</f>
        <v>30</v>
      </c>
      <c r="QD291" s="120">
        <f>ROUND(AVERAGEIF($ES$9:$ES$497,$ES291,PT$9:PT$497),0)</f>
        <v>47</v>
      </c>
      <c r="QE291" s="120">
        <f>ROUND(AVERAGEIF($ES$9:$ES$497,$ES291,PU$9:PU$497),0)</f>
        <v>61</v>
      </c>
      <c r="QF291" s="120">
        <f>ROUND(AVERAGEIF($ES$9:$ES$497,$ES291,PV$9:PV$497),0)</f>
        <v>21</v>
      </c>
      <c r="QG291" s="120">
        <f>ROUND(AVERAGEIF($ES$9:$ES$497,$ES291,PW$9:PW$497),0)</f>
        <v>34</v>
      </c>
      <c r="QH291" s="120">
        <f>ROUND(AVERAGEIF($ES$9:$ES$497,$ES291,PX$9:PX$497),0)</f>
        <v>48</v>
      </c>
      <c r="QI291" s="120">
        <f>ROUND(AVERAGEIF($ES$9:$ES$497,$ES291,PY$9:PY$497),0)</f>
        <v>18</v>
      </c>
      <c r="QJ291" s="120">
        <f>ROUND(AVERAGEIF($ES$9:$ES$497,$ES291,PZ$9:PZ$497),0)</f>
        <v>31</v>
      </c>
      <c r="QK291" s="120">
        <f>ROUND(AVERAGEIF($ES$9:$ES$497,$ES291,QA$9:QA$497),0)</f>
        <v>40</v>
      </c>
      <c r="QL291" s="120">
        <f>ROUND(AVERAGEIF($ES$9:$ES$497,$ES291,QB$9:QB$497),0)</f>
        <v>51</v>
      </c>
      <c r="QM291" s="120">
        <f>ROUND(AVERAGEIF($ES$9:$ES$497,$ES291,QC$9:QC$497),0)</f>
        <v>32</v>
      </c>
      <c r="QN291" s="114">
        <f t="shared" si="620"/>
        <v>415</v>
      </c>
      <c r="QO291" s="115">
        <f t="shared" si="621"/>
        <v>447</v>
      </c>
      <c r="QP291" s="115">
        <f t="shared" si="622"/>
        <v>583</v>
      </c>
      <c r="QQ291" s="115">
        <f t="shared" si="623"/>
        <v>493</v>
      </c>
      <c r="QR291" s="115">
        <f t="shared" si="624"/>
        <v>471</v>
      </c>
      <c r="QS291" s="119">
        <f t="shared" si="625"/>
        <v>303</v>
      </c>
      <c r="QT291" s="114">
        <f>ROUND((QN291-MIN(QN$9:QN$497))/(MAX(QN$9:QN$497)-MIN(QN$9:QN$497))*100,0)</f>
        <v>29</v>
      </c>
      <c r="QU291" s="115">
        <f>ROUND((QO291-MIN(QO$9:QO$497))/(MAX(QO$9:QO$497)-MIN(QO$9:QO$497))*100,0)</f>
        <v>34</v>
      </c>
      <c r="QV291" s="115">
        <f>ROUND((QP291-MIN(QP$9:QP$497))/(MAX(QP$9:QP$497)-MIN(QP$9:QP$497))*100,0)</f>
        <v>34</v>
      </c>
      <c r="QW291" s="115">
        <f>ROUND((QQ291-MIN(QQ$9:QQ$497))/(MAX(QQ$9:QQ$497)-MIN(QQ$9:QQ$497))*100,0)</f>
        <v>26</v>
      </c>
      <c r="QX291" s="115">
        <f>ROUND((QR291-MIN(QR$9:QR$497))/(MAX(QR$9:QR$497)-MIN(QR$9:QR$497))*100,0)</f>
        <v>39</v>
      </c>
      <c r="QY291" s="115">
        <f>ROUND((QS291-MIN(QS$9:QS$497))/(MAX(QS$9:QS$497)-MIN(QS$9:QS$497))*100,0)</f>
        <v>26</v>
      </c>
      <c r="QZ291" s="114">
        <f>RANK(QN291,QN$9:QN$497,0)</f>
        <v>331</v>
      </c>
      <c r="RA291" s="115">
        <f>RANK(QO291,QO$9:QO$497,0)</f>
        <v>112</v>
      </c>
      <c r="RB291" s="115">
        <f>RANK(QP291,QP$9:QP$497,0)</f>
        <v>170</v>
      </c>
      <c r="RC291" s="115">
        <f>RANK(QQ291,QQ$9:QQ$497,0)</f>
        <v>318</v>
      </c>
      <c r="RD291" s="115">
        <f>RANK(QR291,QR$9:QR$497,0)</f>
        <v>290</v>
      </c>
      <c r="RE291" s="115">
        <f>RANK(QS291,QS$9:QS$497,0)</f>
        <v>337</v>
      </c>
      <c r="RF291" s="122"/>
      <c r="RG291" s="115">
        <f>($RH$3*(IH291+IJ291)*100*100/MAX(EX$9:EX$497)*$RO$3) +($RH$3*(II291+IJ291)*100*100/MAX(EX$9:EX$497)*$RO$4) + ($RH$3*IK291*100*100/MAX(EX$9:EX$497)*0.098)</f>
        <v>0</v>
      </c>
      <c r="RH291" s="115">
        <f>($RH$4*IL291*100*100/MAX(EZ$9:EZ$497))*$RQ$3</f>
        <v>0</v>
      </c>
      <c r="RI291" s="115">
        <f>($RH$3*IM291*100*100/MAX(EY$9:EY$497))*$RQ$4</f>
        <v>0</v>
      </c>
      <c r="RJ291" s="115">
        <f>($RH$3*IN291*100*100/MAX(EX$9:EX$497))</f>
        <v>0</v>
      </c>
      <c r="RK291" s="115">
        <f>($RH$4*IO291*100*100/MAX(EZ$9:EZ$497))*$RQ$3</f>
        <v>0</v>
      </c>
      <c r="RL291" s="115">
        <f>(($RL$4*IP291*100*((100/MAX(EX$9:EX$497)+100/MAX(EZ$9:EZ$497))/2))+($RL$4*IQ291*100*((100/MAX(EX$9:EX$497)+100/MAX(EZ$9:EZ$497))/2))+($RL$4*IR291*100*((100/MAX(EX$9:EX$497)+100/MAX(EZ$9:EZ$497))/2))+($RL$4*IS291*100*((100/MAX(EX$9:EX$497)+100/MAX(EZ$9:EZ$497))/2))+($RL$4*IT291*100*((100/MAX(EX$9:EX$497)+100/MAX(EZ$9:EZ$497))/2))+($RL$4*IU291*100*((100/MAX(EX$9:EX$497)+100/MAX(EZ$9:EZ$497))/2))+($RL$4*IV291*100*((100/MAX(EX$9:EX$497)+100/MAX(EZ$9:EZ$497))/2))+($RL$4*IW291*100*((100/MAX(EX$9:EX$497)+100/MAX(EZ$9:EZ$497))/2)))*$RS$3</f>
        <v>29.269333333333332</v>
      </c>
      <c r="RM291" s="115">
        <f>(($RH$3*IX291*100*100/MAX(EX$9:EX$497))+($RH$3*IY291*100*100/MAX(EX$9:EX$497))+($RH$3*IZ291*100*100/MAX(EX$9:EX$497))+($RH$3*JA291*100*100/MAX(EX$9:EX$497))+($RH$3*JB291*100*100/MAX(EX$9:EX$497))+($RH$3*JC291*100*100/MAX(EX$9:EX$497))+($RH$3*JD291*100*100/MAX(EX$9:EX$497))+($RH$3*JE291*100*100/MAX(EX$9:EX$497)))*$RS$4</f>
        <v>0</v>
      </c>
      <c r="RN291" s="115">
        <f>(($RH$4*JF291*100*100/MAX(EZ$9:EZ$497)) + ($RH$4*JG291*100*100/MAX(EZ$9:EZ$497)) + ($RH$4*JH291*100*100/MAX(EZ$9:EZ$497)) + ($RH$4*JI291*100*100/MAX(EZ$9:EZ$497)) + ($RH$4*JJ291*100*100/MAX(EZ$9:EZ$497)) + ($RH$4*JK291*100*100/MAX(EZ$9:EZ$497)) + ($RH$4*JL291*100*100/MAX(EZ$9:EZ$497)) + ($RH$4*JM291*100*100/MAX(EZ$9:EZ$497)))*$RU$3</f>
        <v>0</v>
      </c>
      <c r="RO291" s="115">
        <f>(($RL$4*JN291*100*((100/MAX(EX$9:EX$497)+100/MAX(EZ$9:EZ$497))/2))+($RL$4*JO291*100*((100/MAX(EX$9:EX$497)+100/MAX(EZ$9:EZ$497))/2))+($RL$4*JP291*100*((100/MAX(EX$9:EX$497)+100/MAX(EZ$9:EZ$497))/2))+($RL$4*JQ291*100*((100/MAX(EX$9:EX$497)+100/MAX(EZ$9:EZ$497))/2))+($RL$4*JR291*100*((100/MAX(EX$9:EX$497)+100/MAX(EZ$9:EZ$497))/2))+($RL$4*JS291*100*((100/MAX(EX$9:EX$497)+100/MAX(EZ$9:EZ$497))/2))+($RL$4*JT291*100*((100/MAX(EX$9:EX$497)+100/MAX(EZ$9:EZ$497))/2))+($RL$4*JU291*100*((100/MAX(EX$9:EX$497)+100/MAX(EZ$9:EZ$497))/2))+($RL$4*JV291*100*((100/MAX(EX$9:EX$497)+100/MAX(EZ$9:EZ$497))/2))+($RL$4*JW291*100*((100/MAX(EX$9:EX$497)+100/MAX(EZ$9:EZ$497))/2))+($RL$4*JX291*100*((100/MAX(EX$9:EX$497)+100/MAX(EZ$9:EZ$497))/2))+($RL$4*JY291*100*((100/MAX(EX$9:EX$497)+100/MAX(EZ$9:EZ$497))/2))+($RL$4*JZ291*100*((100/MAX(EX$9:EX$497)+100/MAX(EZ$9:EZ$497))/2)))*$RW$3/2</f>
        <v>0</v>
      </c>
      <c r="RP291" s="119">
        <f>($RJ$3*KA291*100*100/MAX(FA$9:FA$497)) + ($RJ$3*KB291*100*100/MAX(FA$9:FA$497)/2) + ($RJ$3*KC291*100*100/MAX(FA$9:FA$497)/2) + ($RJ$3*KD291*100*100/MAX(FA$9:FA$497)/4) + ($RJ$3*KE291*100*100/MAX(FA$9:FA$497)/4)</f>
        <v>0</v>
      </c>
      <c r="RQ291" s="118">
        <f>($RL$4*KF291*100*((100/MAX(EX$9:EX$497)+100/MAX(EZ$9:EZ$497)))) * ($RO$3/2) + (($RL$4*KG291*100*((100/MAX(EX$9:EX$497)+100/MAX(EZ$9:EZ$497))))+($RL$4*KH291*100*((100/MAX(EX$9:EX$497)+100/MAX(EZ$9:EZ$497))))+($RL$4*KI291*100*((100/MAX(EX$9:EX$497)+100/MAX(EZ$9:EZ$497))))+($RL$4*KJ291*100*((100/MAX(EX$9:EX$497)+100/MAX(EZ$9:EZ$497))))+($RL$4*KK291*100*((100/MAX(EX$9:EX$497)+100/MAX(EZ$9:EZ$497))))+($RL$4*KL291*100*((100/MAX(EX$9:EX$497)+100/MAX(EZ$9:EZ$497))))+($RL$4*KM291*100*((100/MAX(EX$9:EX$497)+100/MAX(EZ$9:EZ$497))))+($RL$4*KN291*100*((100/MAX(EX$9:EX$497)+100/MAX(EZ$9:EZ$497))))+($RL$4*KO291*100*((100/MAX(EX$9:EX$497)+100/MAX(EZ$9:EZ$497))))+($RL$4*KP291*100*((100/MAX(EX$9:EX$497)+100/MAX(EZ$9:EZ$497))))+($RL$4*KQ291*100*((100/MAX(EX$9:EX$497)+100/MAX(EZ$9:EZ$497))))+($RL$4*KR291*100*((100/MAX(EX$9:EX$497)+100/MAX(EZ$9:EZ$497))))+($RL$4*KS291*100*((100/MAX(EX$9:EX$497)+100/MAX(EZ$9:EZ$497))))+($RL$4*KV291*100*((100/MAX(EX$9:EX$497)+100/MAX(EZ$9:EZ$497))))) * (($RO$3+$RO$4)/6)</f>
        <v>0</v>
      </c>
      <c r="RR291" s="115">
        <f>(($RL$4*KW291*100*((100/MAX(EX$9:EX$497)+100/MAX(EZ$9:EZ$497))))) * ($RO$3/2) + (($RL$4*KX291*100*((100/MAX(EX$9:EX$497)+100/MAX(EZ$9:EZ$497))))+($RL$4*KY291*100*((100/MAX(EX$9:EX$497)+100/MAX(EZ$9:EZ$497))))+($RL$4*KZ291*100*((100/MAX(EX$9:EX$497)+100/MAX(EZ$9:EZ$497))))+($RL$4*LA291*100*((100/MAX(EX$9:EX$497)+100/MAX(EZ$9:EZ$497))))+($RL$4*LB291*100*((100/MAX(EX$9:EX$497)+100/MAX(EZ$9:EZ$497))))+($RL$4*LC291*100*((100/MAX(EX$9:EX$497)+100/MAX(EZ$9:EZ$497))))) * (($RO$3+$RO$4)/6)</f>
        <v>0</v>
      </c>
      <c r="RS291" s="119">
        <f>(($RL$4*LD291*100*((100/MAX(EX$9:EX$497)+100/MAX(EZ$9:EZ$497))))+($RL$4*LE291*100*((100/MAX(EX$9:EX$497)+100/MAX(EZ$9:EZ$497))))) * (($RO$3+$RO$4)/6)</f>
        <v>0</v>
      </c>
      <c r="RT291" s="118">
        <f>($RJ$4*LH291*100*(100/MAX(EV$9:EV$497)))+($RJ$4*LI291*100*(100/MAX(EV$9:EV$497)))</f>
        <v>0</v>
      </c>
      <c r="RU291" s="119">
        <f>($RJ$4*LJ291*(100/MAX(EV$9:EV$497)))/2 + ($RL$3*LK291*(100/MAX(EW$9:EW$497))) + ($RJ$4*LL291*(100/MAX(EV$9:EV$497)))/4 + ($RL$3*LM291*(100/MAX(EW$9:EW$497)))</f>
        <v>0</v>
      </c>
      <c r="RV291" s="118">
        <f>($RJ$4*LN291*100*100/MAX(EV$9:EV$497)/2)+($RJ$4*LO291*100*100/MAX(EV$9:EV$497)/2)+($RJ$4*LP291*100*100/MAX(EV$9:EV$497))+($RJ$4*LQ291*100*100/MAX(EV$9:EV$497))+($RJ$4*LR291*100*100/MAX(EV$9:EV$497))</f>
        <v>0</v>
      </c>
      <c r="RW291" s="115">
        <f>($RJ$4*LS291*100*100/MAX(EV$9:EV$497)) + (($RJ$4*LT291*100*100/MAX(EV$9:EV$497))+($RJ$4*LU291*100*100/MAX(EV$9:EV$497))+($RJ$4*LV291*100*100/MAX(EV$9:EV$497))+($RJ$4*LW291*100*100/MAX(EV$9:EV$497))+($RJ$4*LX291*100*100/MAX(EV$9:EV$497))+($RJ$4*LY291*100*100/MAX(EV$9:EV$497))+($RJ$4*LZ291*100*100/MAX(EV$9:EV$497))+($RJ$4*MA291*100*100/MAX(EV$9:EV$497)))/2</f>
        <v>4.213483146067416</v>
      </c>
      <c r="RX291" s="119">
        <f>($RJ$4*MB291*100*100/MAX(EV$9:EV$497))+($RJ$4*MC291*100*100/MAX(EV$9:EV$497))+($RJ$4*MD291*100*100/MAX(EV$9:EV$497))+($RJ$4*ME291*100*100/MAX(EV$9:EV$497))+($RJ$4*MF291*100*100/MAX(EV$9:EV$497))+($RJ$4*MG291*100*100/MAX(EV$9:EV$497))+($RJ$4*MH291*100*100/MAX(EV$9:EV$497))+($RJ$4*MI291*100*100/MAX(EV$9:EV$497))+($RJ$4*MJ291*100*100/MAX(EV$9:EV$497))+($RJ$4*MK291*100*100/MAX(EV$9:EV$497))+($RJ$4*ML291*100*100/MAX(EV$9:EV$497))+($RJ$4*MM291*100*100/MAX(EV$9:EV$497))+($RJ$4*MN291*100*100/MAX(EV$9:EV$497))</f>
        <v>0</v>
      </c>
      <c r="RY291" s="118">
        <f>($RJ$4*MQ291*100*100/MAX(EV$9:EV$497))/2 + (($RJ$4*MR291*100*100/MAX(EV$9:EV$497))+($RJ$4*MS291*100*100/MAX(EV$9:EV$497))+($RJ$4*MT291*100*100/MAX(EV$9:EV$497))+($RJ$4*MU291*100*100/MAX(EV$9:EV$497))+($RJ$4*MV291*100*100/MAX(EV$9:EV$497))+($RJ$4*MW291*100*100/MAX(EV$9:EV$497))+($RJ$4*MX291*100*100/MAX(EV$9:EV$497))+($RJ$4*MY291*100*100/MAX(EV$9:EV$497))+($RJ$4*MZ291*100*100/MAX(EV$9:EV$497))+($RJ$4*NA291*100*100/MAX(EV$9:EV$497))+($RJ$4*NB291*100*100/MAX(EV$9:EV$497))+($RJ$4*NC291*100*100/MAX(EV$9:EV$497))+($RJ$4*ND291*100*100/MAX(EV$9:EV$497))+($RJ$4*NG291*100*100/MAX(EV$9:EV$497)))/4</f>
        <v>4.213483146067416</v>
      </c>
      <c r="RZ291" s="115">
        <f>($RJ$4*NH291*100*100/MAX(EV$9:EV$497))/2 + (($RJ$4*NI291*100*100/MAX(EV$9:EV$497))+($RJ$4*NJ291*100*100/MAX(EV$9:EV$497))+($RJ$4*NK291*100*100/MAX(EV$9:EV$497))+($RJ$4*NL291*100*100/MAX(EV$9:EV$497))+($RJ$4*NM291*100*100/MAX(EV$9:EV$497))+($RJ$4*NN291*100*100/MAX(EV$9:EV$497)))/4</f>
        <v>0</v>
      </c>
      <c r="SA291" s="117">
        <f>(($RJ$4*NO291*100*100/MAX(EV$9:EV$497))+($RJ$4*NP291*100*100/MAX(EV$9:EV$497)))/4</f>
        <v>0</v>
      </c>
      <c r="SB291" s="118">
        <f t="shared" si="626"/>
        <v>37.696299625468164</v>
      </c>
      <c r="SC291" s="115">
        <f t="shared" si="627"/>
        <v>30.954726591760299</v>
      </c>
      <c r="SD291" s="115">
        <f t="shared" si="628"/>
        <v>25.019141573033714</v>
      </c>
      <c r="SE291" s="115">
        <f t="shared" si="629"/>
        <v>116.0187265917603</v>
      </c>
      <c r="SF291" s="115">
        <f t="shared" si="630"/>
        <v>31.376074906367041</v>
      </c>
      <c r="SG291" s="115">
        <f t="shared" si="631"/>
        <v>8.4269662921348321</v>
      </c>
      <c r="SH291" s="115">
        <f>ROUND(SB291/MAX(SB$9:SB$497)*100,0)</f>
        <v>47</v>
      </c>
      <c r="SI291" s="115">
        <f>ROUND(SC291/MAX(SC$9:SC$497)*100,0)</f>
        <v>47</v>
      </c>
      <c r="SJ291" s="115">
        <f>ROUND(SD291/MAX(SD$9:SD$497)*100,0)</f>
        <v>40</v>
      </c>
      <c r="SK291" s="115">
        <f>ROUND(SE291/MAX(SE$9:SE$497)*100,0)</f>
        <v>90</v>
      </c>
      <c r="SL291" s="115">
        <f>ROUND(SF291/MAX(SF$9:SF$497)*100,0)</f>
        <v>77</v>
      </c>
      <c r="SM291" s="121">
        <f>ROUND(SG291/MAX(SG$9:SG$497)*100,0)</f>
        <v>8</v>
      </c>
      <c r="SN291" s="115">
        <f>ROUND(AVERAGEIF($ES$9:$ES$497,$ES291,SH$9:SH$497),0)</f>
        <v>12</v>
      </c>
      <c r="SO291" s="115">
        <f>ROUND(AVERAGEIF($ES$9:$ES$497,$ES291,SI$9:SI$497),0)</f>
        <v>5</v>
      </c>
      <c r="SP291" s="115">
        <f>ROUND(AVERAGEIF($ES$9:$ES$497,$ES291,SJ$9:SJ$497),0)</f>
        <v>26</v>
      </c>
      <c r="SQ291" s="115">
        <f>ROUND(AVERAGEIF($ES$9:$ES$497,$ES291,SK$9:SK$497),0)</f>
        <v>6</v>
      </c>
      <c r="SR291" s="115">
        <f>ROUND(AVERAGEIF($ES$9:$ES$497,$ES291,SL$9:SL$497),0)</f>
        <v>8</v>
      </c>
      <c r="SS291" s="121">
        <f>ROUND(AVERAGEIF($ES$9:$ES$497,$ES291,SM$9:SM$497),0)</f>
        <v>4</v>
      </c>
      <c r="ST291" s="114">
        <f>RANK(SB291,SB$9:SB$497,0)</f>
        <v>86</v>
      </c>
      <c r="SU291" s="115">
        <f>RANK(SC291,SC$9:SC$497,0)</f>
        <v>55</v>
      </c>
      <c r="SV291" s="115">
        <f>RANK(SD291,SD$9:SD$497,0)</f>
        <v>30</v>
      </c>
      <c r="SW291" s="115">
        <f>RANK(SE291,SE$9:SE$497,0)</f>
        <v>4</v>
      </c>
      <c r="SX291" s="115">
        <f>RANK(SF291,SF$9:SF$497,0)</f>
        <v>5</v>
      </c>
      <c r="SY291" s="115">
        <f>RANK(SG291,SG$9:SG$497,0)</f>
        <v>119</v>
      </c>
      <c r="SZ291" s="115">
        <f>COUNTIFS(SB$9:SB$497,"&gt;"&amp;SB291,$ES$9:$ES$497,$ES291)+1</f>
        <v>3</v>
      </c>
      <c r="TA291" s="115">
        <f>COUNTIFS(SC$9:SC$497,"&gt;"&amp;SC291,$ES$9:$ES$497,$ES291)+1</f>
        <v>3</v>
      </c>
      <c r="TB291" s="115">
        <f>COUNTIFS(SD$9:SD$497,"&gt;"&amp;SD291,$ES$9:$ES$497,$ES291)+1</f>
        <v>28</v>
      </c>
      <c r="TC291" s="115">
        <f>COUNTIFS(SE$9:SE$497,"&gt;"&amp;SE291,$ES$9:$ES$497,$ES291)+1</f>
        <v>3</v>
      </c>
      <c r="TD291" s="115">
        <f>COUNTIFS(SF$9:SF$497,"&gt;"&amp;SF291,$ES$9:$ES$497,$ES291)+1</f>
        <v>3</v>
      </c>
      <c r="TE291" s="117">
        <f>COUNTIFS(SG$9:SG$497,"&gt;"&amp;SG291,$ES$9:$ES$497,$ES291)+1</f>
        <v>16</v>
      </c>
      <c r="TF291" s="118">
        <f t="shared" si="632"/>
        <v>109</v>
      </c>
      <c r="TG291" s="115">
        <f t="shared" si="633"/>
        <v>97</v>
      </c>
      <c r="TH291" s="115">
        <f t="shared" si="634"/>
        <v>97</v>
      </c>
      <c r="TI291" s="115">
        <f t="shared" si="635"/>
        <v>152</v>
      </c>
      <c r="TJ291" s="115">
        <f t="shared" si="636"/>
        <v>125</v>
      </c>
      <c r="TK291" s="115">
        <f t="shared" si="637"/>
        <v>62</v>
      </c>
      <c r="TL291" s="117">
        <f t="shared" si="638"/>
        <v>53</v>
      </c>
      <c r="TM291" s="118">
        <f>ROUND(TF291/MAX(TF$9:TF$497)*100,0)</f>
        <v>61</v>
      </c>
      <c r="TN291" s="115">
        <f>ROUND(TG291/MAX(TG$9:TG$497)*100,0)</f>
        <v>53</v>
      </c>
      <c r="TO291" s="115">
        <f>ROUND(TH291/MAX(TH$9:TH$497)*100,0)</f>
        <v>53</v>
      </c>
      <c r="TP291" s="115">
        <f>ROUND(TI291/MAX(TI$9:TI$497)*100,0)</f>
        <v>84</v>
      </c>
      <c r="TQ291" s="115">
        <f>ROUND(TJ291/MAX(TJ$9:TJ$497)*100,0)</f>
        <v>63</v>
      </c>
      <c r="TR291" s="115">
        <f>ROUND(TK291/MAX(TK$9:TK$497)*100,0)</f>
        <v>32</v>
      </c>
      <c r="TS291" s="119">
        <f>ROUND(TL291/MAX(TL$9:TL$497)*100,0)</f>
        <v>27</v>
      </c>
      <c r="TT291" s="120">
        <f>RANK(TM291,TM$9:TM$497,0)</f>
        <v>93</v>
      </c>
      <c r="TU291" s="115">
        <f>RANK(TN291,TN$9:TN$497,0)</f>
        <v>81</v>
      </c>
      <c r="TV291" s="115">
        <f>RANK(TO291,TO$9:TO$497,0)</f>
        <v>40</v>
      </c>
      <c r="TW291" s="115">
        <f>RANK(TP291,TP$9:TP$497,0)</f>
        <v>10</v>
      </c>
      <c r="TX291" s="115">
        <f>RANK(TQ291,TQ$9:TQ$497,0)</f>
        <v>7</v>
      </c>
      <c r="TY291" s="115">
        <f>RANK(TR291,TR$9:TR$497,0)</f>
        <v>169</v>
      </c>
      <c r="TZ291" s="121">
        <f>RANK(TS291,TS$9:TS$497,0)</f>
        <v>188</v>
      </c>
      <c r="UA291" s="132"/>
      <c r="UB291" s="7" t="s">
        <v>1</v>
      </c>
    </row>
    <row r="292" spans="1:548" x14ac:dyDescent="0.15">
      <c r="A292" s="183">
        <v>284</v>
      </c>
      <c r="B292" s="200" t="s">
        <v>1221</v>
      </c>
      <c r="C292" s="143"/>
      <c r="D292" s="143"/>
      <c r="E292" s="161" t="s">
        <v>518</v>
      </c>
      <c r="F292" s="65">
        <v>90</v>
      </c>
      <c r="G292" s="65" t="s">
        <v>908</v>
      </c>
      <c r="H292" s="144" t="s">
        <v>1005</v>
      </c>
      <c r="I292" s="66" t="s">
        <v>521</v>
      </c>
      <c r="J292" s="67" t="s">
        <v>521</v>
      </c>
      <c r="K292" s="67" t="s">
        <v>521</v>
      </c>
      <c r="L292" s="67" t="s">
        <v>521</v>
      </c>
      <c r="M292" s="67" t="s">
        <v>521</v>
      </c>
      <c r="N292" s="67" t="s">
        <v>521</v>
      </c>
      <c r="O292" s="67" t="s">
        <v>521</v>
      </c>
      <c r="P292" s="67" t="s">
        <v>521</v>
      </c>
      <c r="Q292" s="67" t="s">
        <v>521</v>
      </c>
      <c r="R292" s="68" t="s">
        <v>521</v>
      </c>
      <c r="S292" s="69" t="s">
        <v>521</v>
      </c>
      <c r="T292" s="67" t="s">
        <v>521</v>
      </c>
      <c r="U292" s="67" t="s">
        <v>521</v>
      </c>
      <c r="V292" s="67" t="s">
        <v>521</v>
      </c>
      <c r="W292" s="67" t="s">
        <v>521</v>
      </c>
      <c r="X292" s="67" t="s">
        <v>521</v>
      </c>
      <c r="Y292" s="67" t="s">
        <v>521</v>
      </c>
      <c r="Z292" s="67" t="s">
        <v>521</v>
      </c>
      <c r="AA292" s="67" t="s">
        <v>521</v>
      </c>
      <c r="AB292" s="68" t="s">
        <v>521</v>
      </c>
      <c r="AC292" s="69" t="s">
        <v>521</v>
      </c>
      <c r="AD292" s="67" t="s">
        <v>521</v>
      </c>
      <c r="AE292" s="67" t="s">
        <v>521</v>
      </c>
      <c r="AF292" s="67" t="s">
        <v>521</v>
      </c>
      <c r="AG292" s="67" t="s">
        <v>521</v>
      </c>
      <c r="AH292" s="67" t="s">
        <v>521</v>
      </c>
      <c r="AI292" s="67" t="s">
        <v>521</v>
      </c>
      <c r="AJ292" s="67" t="s">
        <v>521</v>
      </c>
      <c r="AK292" s="67" t="s">
        <v>521</v>
      </c>
      <c r="AL292" s="68" t="s">
        <v>521</v>
      </c>
      <c r="AM292" s="69" t="s">
        <v>521</v>
      </c>
      <c r="AN292" s="67" t="s">
        <v>521</v>
      </c>
      <c r="AO292" s="67" t="s">
        <v>521</v>
      </c>
      <c r="AP292" s="67" t="s">
        <v>521</v>
      </c>
      <c r="AQ292" s="67" t="s">
        <v>521</v>
      </c>
      <c r="AR292" s="67" t="s">
        <v>521</v>
      </c>
      <c r="AS292" s="67" t="s">
        <v>521</v>
      </c>
      <c r="AT292" s="67" t="s">
        <v>521</v>
      </c>
      <c r="AU292" s="67" t="s">
        <v>521</v>
      </c>
      <c r="AV292" s="68" t="s">
        <v>521</v>
      </c>
      <c r="AW292" s="69" t="s">
        <v>521</v>
      </c>
      <c r="AX292" s="67" t="s">
        <v>521</v>
      </c>
      <c r="AY292" s="67" t="s">
        <v>521</v>
      </c>
      <c r="AZ292" s="67" t="s">
        <v>521</v>
      </c>
      <c r="BA292" s="67" t="s">
        <v>521</v>
      </c>
      <c r="BB292" s="67" t="s">
        <v>521</v>
      </c>
      <c r="BC292" s="67" t="s">
        <v>521</v>
      </c>
      <c r="BD292" s="67" t="s">
        <v>521</v>
      </c>
      <c r="BE292" s="67" t="s">
        <v>521</v>
      </c>
      <c r="BF292" s="68" t="s">
        <v>521</v>
      </c>
      <c r="BG292" s="69" t="s">
        <v>521</v>
      </c>
      <c r="BH292" s="67" t="s">
        <v>521</v>
      </c>
      <c r="BI292" s="67" t="s">
        <v>521</v>
      </c>
      <c r="BJ292" s="67" t="s">
        <v>521</v>
      </c>
      <c r="BK292" s="67" t="s">
        <v>521</v>
      </c>
      <c r="BL292" s="67" t="s">
        <v>521</v>
      </c>
      <c r="BM292" s="67" t="s">
        <v>521</v>
      </c>
      <c r="BN292" s="67" t="s">
        <v>521</v>
      </c>
      <c r="BO292" s="67" t="s">
        <v>521</v>
      </c>
      <c r="BP292" s="68" t="s">
        <v>521</v>
      </c>
      <c r="BQ292" s="70" t="s">
        <v>521</v>
      </c>
      <c r="BR292" s="67" t="s">
        <v>521</v>
      </c>
      <c r="BS292" s="67" t="s">
        <v>521</v>
      </c>
      <c r="BT292" s="67" t="s">
        <v>521</v>
      </c>
      <c r="BU292" s="67" t="s">
        <v>521</v>
      </c>
      <c r="BV292" s="67" t="s">
        <v>521</v>
      </c>
      <c r="BW292" s="67" t="s">
        <v>521</v>
      </c>
      <c r="BX292" s="67" t="s">
        <v>521</v>
      </c>
      <c r="BY292" s="67" t="s">
        <v>521</v>
      </c>
      <c r="BZ292" s="68" t="s">
        <v>521</v>
      </c>
      <c r="CA292" s="69" t="s">
        <v>521</v>
      </c>
      <c r="CB292" s="67" t="s">
        <v>521</v>
      </c>
      <c r="CC292" s="67" t="s">
        <v>521</v>
      </c>
      <c r="CD292" s="67" t="s">
        <v>521</v>
      </c>
      <c r="CE292" s="67" t="s">
        <v>521</v>
      </c>
      <c r="CF292" s="67" t="s">
        <v>521</v>
      </c>
      <c r="CG292" s="67" t="s">
        <v>521</v>
      </c>
      <c r="CH292" s="67" t="s">
        <v>521</v>
      </c>
      <c r="CI292" s="67" t="s">
        <v>521</v>
      </c>
      <c r="CJ292" s="68" t="s">
        <v>521</v>
      </c>
      <c r="CK292" s="69" t="s">
        <v>521</v>
      </c>
      <c r="CL292" s="67" t="s">
        <v>521</v>
      </c>
      <c r="CM292" s="67" t="s">
        <v>521</v>
      </c>
      <c r="CN292" s="67" t="s">
        <v>521</v>
      </c>
      <c r="CO292" s="67" t="s">
        <v>521</v>
      </c>
      <c r="CP292" s="67" t="s">
        <v>521</v>
      </c>
      <c r="CQ292" s="67" t="s">
        <v>521</v>
      </c>
      <c r="CR292" s="67" t="s">
        <v>521</v>
      </c>
      <c r="CS292" s="67" t="s">
        <v>521</v>
      </c>
      <c r="CT292" s="68" t="s">
        <v>521</v>
      </c>
      <c r="CU292" s="69" t="s">
        <v>521</v>
      </c>
      <c r="CV292" s="67" t="s">
        <v>521</v>
      </c>
      <c r="CW292" s="67" t="s">
        <v>521</v>
      </c>
      <c r="CX292" s="67" t="s">
        <v>521</v>
      </c>
      <c r="CY292" s="67" t="s">
        <v>521</v>
      </c>
      <c r="CZ292" s="67" t="s">
        <v>521</v>
      </c>
      <c r="DA292" s="67" t="s">
        <v>521</v>
      </c>
      <c r="DB292" s="67" t="s">
        <v>521</v>
      </c>
      <c r="DC292" s="67" t="s">
        <v>521</v>
      </c>
      <c r="DD292" s="68" t="s">
        <v>521</v>
      </c>
      <c r="DE292" s="69" t="s">
        <v>521</v>
      </c>
      <c r="DF292" s="71" t="s">
        <v>521</v>
      </c>
      <c r="DG292" s="67" t="s">
        <v>521</v>
      </c>
      <c r="DH292" s="67" t="s">
        <v>521</v>
      </c>
      <c r="DI292" s="67" t="s">
        <v>521</v>
      </c>
      <c r="DJ292" s="67" t="s">
        <v>521</v>
      </c>
      <c r="DK292" s="67" t="s">
        <v>521</v>
      </c>
      <c r="DL292" s="67" t="s">
        <v>521</v>
      </c>
      <c r="DM292" s="67" t="s">
        <v>521</v>
      </c>
      <c r="DN292" s="68" t="s">
        <v>521</v>
      </c>
      <c r="DO292" s="70" t="s">
        <v>521</v>
      </c>
      <c r="DP292" s="71" t="s">
        <v>521</v>
      </c>
      <c r="DQ292" s="67" t="s">
        <v>521</v>
      </c>
      <c r="DR292" s="67" t="s">
        <v>521</v>
      </c>
      <c r="DS292" s="67" t="s">
        <v>521</v>
      </c>
      <c r="DT292" s="67" t="s">
        <v>521</v>
      </c>
      <c r="DU292" s="67" t="s">
        <v>521</v>
      </c>
      <c r="DV292" s="67" t="s">
        <v>521</v>
      </c>
      <c r="DW292" s="67" t="s">
        <v>521</v>
      </c>
      <c r="DX292" s="72" t="s">
        <v>521</v>
      </c>
      <c r="DY292" s="146" t="s">
        <v>522</v>
      </c>
      <c r="DZ292" s="74">
        <v>2</v>
      </c>
      <c r="EA292" s="74">
        <v>3</v>
      </c>
      <c r="EB292" s="74">
        <v>4</v>
      </c>
      <c r="EC292" s="75">
        <v>5</v>
      </c>
      <c r="ED292" s="168" t="s">
        <v>522</v>
      </c>
      <c r="EE292" s="74">
        <f t="shared" si="591"/>
        <v>2</v>
      </c>
      <c r="EF292" s="74">
        <f t="shared" si="639"/>
        <v>6</v>
      </c>
      <c r="EG292" s="74">
        <f t="shared" si="640"/>
        <v>24</v>
      </c>
      <c r="EH292" s="77">
        <f t="shared" si="641"/>
        <v>120</v>
      </c>
      <c r="EI292" s="73">
        <v>10</v>
      </c>
      <c r="EJ292" s="74">
        <v>50</v>
      </c>
      <c r="EK292" s="74">
        <v>270</v>
      </c>
      <c r="EL292" s="74">
        <v>450</v>
      </c>
      <c r="EM292" s="75">
        <v>1350</v>
      </c>
      <c r="EN292" s="78">
        <v>1</v>
      </c>
      <c r="EO292" s="79">
        <f t="shared" si="642"/>
        <v>2.5</v>
      </c>
      <c r="EP292" s="79">
        <f t="shared" si="643"/>
        <v>4.5</v>
      </c>
      <c r="EQ292" s="79">
        <f t="shared" si="644"/>
        <v>1.875</v>
      </c>
      <c r="ER292" s="80">
        <f t="shared" si="645"/>
        <v>1.125</v>
      </c>
      <c r="ES292" s="128" t="s">
        <v>534</v>
      </c>
      <c r="ET292" s="82" t="s">
        <v>1224</v>
      </c>
      <c r="EU292" s="83">
        <v>4</v>
      </c>
      <c r="EV292" s="146">
        <v>100</v>
      </c>
      <c r="EW292" s="147">
        <v>10</v>
      </c>
      <c r="EX292" s="147">
        <v>80</v>
      </c>
      <c r="EY292" s="147">
        <v>44</v>
      </c>
      <c r="EZ292" s="147">
        <v>11</v>
      </c>
      <c r="FA292" s="147">
        <v>11</v>
      </c>
      <c r="FB292" s="147">
        <v>30</v>
      </c>
      <c r="FC292" s="147">
        <v>40</v>
      </c>
      <c r="FD292" s="74">
        <f t="shared" si="592"/>
        <v>91</v>
      </c>
      <c r="FE292" s="84">
        <f t="shared" si="593"/>
        <v>120</v>
      </c>
      <c r="FF292" s="73">
        <f>RANK(EV292,$EV$9:$EV$497,0)</f>
        <v>84</v>
      </c>
      <c r="FG292" s="74">
        <f>RANK(EW292,$EW$9:$EW$497,0)</f>
        <v>404</v>
      </c>
      <c r="FH292" s="74">
        <f>RANK(EX292,$EX$9:$EX$497,0)</f>
        <v>55</v>
      </c>
      <c r="FI292" s="74">
        <f>RANK(EY292,$EY$9:$EY$497,0)</f>
        <v>157</v>
      </c>
      <c r="FJ292" s="74">
        <f>RANK(EZ292,$EZ$9:$EZ$497,0)</f>
        <v>312</v>
      </c>
      <c r="FK292" s="74">
        <f>RANK(FA292,$FA$9:$FA$497,0)</f>
        <v>295</v>
      </c>
      <c r="FL292" s="74">
        <f>RANK(FB292,$FB$9:$FB$497,0)</f>
        <v>262</v>
      </c>
      <c r="FM292" s="74">
        <f>RANK(FC292,$FC$9:$FC$497,0)</f>
        <v>218</v>
      </c>
      <c r="FN292" s="74">
        <f>RANK(FD292,$FD$9:$FD$497,0)</f>
        <v>122</v>
      </c>
      <c r="FO292" s="84">
        <f>RANK(FE292,$FE$9:$FE$497,0)</f>
        <v>107</v>
      </c>
      <c r="FP292" s="73">
        <f>COUNTIFS($EV$9:$EV$497,"&gt;"&amp;EV292,$ES$9:$ES$497,ES292)+1</f>
        <v>22</v>
      </c>
      <c r="FQ292" s="74">
        <f>COUNTIFS($EW$9:$EW$497,"&gt;"&amp;EW292,$ES$9:$ES$497,ES292)+1</f>
        <v>74</v>
      </c>
      <c r="FR292" s="74">
        <f>COUNTIFS($EX$9:$EX$497,"&gt;"&amp;EX292,$ES$9:$ES$497,ES292)+1</f>
        <v>28</v>
      </c>
      <c r="FS292" s="74">
        <f>COUNTIFS($EY$9:$EY$497,"&gt;"&amp;EY292,$ES$9:$ES$497,ES292)+1</f>
        <v>29</v>
      </c>
      <c r="FT292" s="74">
        <f>COUNTIFS($EZ$9:$EZ$497,"&gt;"&amp;EZ292,$ES$9:$ES$497,ES292)+1</f>
        <v>34</v>
      </c>
      <c r="FU292" s="74">
        <f>COUNTIFS($FA$9:$FA$497,"&gt;"&amp;FA292,$ES$9:$ES$497,ES292)+1</f>
        <v>33</v>
      </c>
      <c r="FV292" s="74">
        <f>COUNTIFS($FB$9:$FB$497,"&gt;"&amp;FB292,$ES$9:$ES$497,ES292)+1</f>
        <v>71</v>
      </c>
      <c r="FW292" s="74">
        <f>COUNTIFS($FC$9:$FC$497,"&gt;"&amp;FC292,$ES$9:$ES$497,ES292)+1</f>
        <v>69</v>
      </c>
      <c r="FX292" s="74">
        <f>COUNTIFS($FD$9:$FD$497,"&gt;"&amp;FD292,$ES$9:$ES$497,ES292)+1</f>
        <v>29</v>
      </c>
      <c r="FY292" s="84">
        <f>COUNTIFS($FE$9:$FE$497,"&gt;"&amp;FE292,$ES$9:$ES$497,ES292)+1</f>
        <v>45</v>
      </c>
      <c r="FZ292" s="85">
        <f t="shared" si="594"/>
        <v>1.1100000000000001</v>
      </c>
      <c r="GA292" s="86">
        <f t="shared" si="595"/>
        <v>0.11</v>
      </c>
      <c r="GB292" s="86">
        <f t="shared" si="596"/>
        <v>0.89</v>
      </c>
      <c r="GC292" s="86">
        <f t="shared" si="597"/>
        <v>0.49</v>
      </c>
      <c r="GD292" s="86">
        <f t="shared" si="598"/>
        <v>0.12</v>
      </c>
      <c r="GE292" s="86">
        <f t="shared" si="599"/>
        <v>0.12</v>
      </c>
      <c r="GF292" s="86">
        <f t="shared" si="600"/>
        <v>0.33</v>
      </c>
      <c r="GG292" s="86">
        <f t="shared" si="601"/>
        <v>0.44</v>
      </c>
      <c r="GH292" s="86">
        <f t="shared" si="602"/>
        <v>1.01</v>
      </c>
      <c r="GI292" s="87">
        <f t="shared" si="603"/>
        <v>1.33</v>
      </c>
      <c r="GJ292" s="85">
        <f>ROUND(((FZ292-AVERAGE(FZ$9:FZ$497))/STDEVP(FZ$9:FZ$497)*10+50),2)</f>
        <v>55.58</v>
      </c>
      <c r="GK292" s="86">
        <f>ROUND(((GA292-AVERAGE(GA$9:GA$497))/STDEVP(GA$9:GA$497)*10+50),2)</f>
        <v>32.659999999999997</v>
      </c>
      <c r="GL292" s="86">
        <f>ROUND(((GB292-AVERAGE(GB$9:GB$497))/STDEVP(GB$9:GB$497)*10+50),2)</f>
        <v>61.54</v>
      </c>
      <c r="GM292" s="86">
        <f>ROUND(((GC292-AVERAGE(GC$9:GC$497))/STDEVP(GC$9:GC$497)*10+50),2)</f>
        <v>48.19</v>
      </c>
      <c r="GN292" s="86">
        <f>ROUND(((GD292-AVERAGE(GD$9:GD$497))/STDEVP(GD$9:GD$497)*10+50),2)</f>
        <v>40.68</v>
      </c>
      <c r="GO292" s="86">
        <f>ROUND(((GE292-AVERAGE(GE$9:GE$497))/STDEVP(GE$9:GE$497)*10+50),2)</f>
        <v>41.71</v>
      </c>
      <c r="GP292" s="86">
        <f>ROUND(((GF292-AVERAGE(GF$9:GF$497))/STDEVP(GF$9:GF$497)*10+50),2)</f>
        <v>40.4</v>
      </c>
      <c r="GQ292" s="86">
        <f>ROUND(((GG292-AVERAGE(GG$9:GG$497))/STDEVP(GG$9:GG$497)*10+50),2)</f>
        <v>44.02</v>
      </c>
      <c r="GR292" s="86">
        <f>ROUND(((GH292-AVERAGE(GH$9:GH$497))/STDEVP(GH$9:GH$497)*10+50),2)</f>
        <v>51.29</v>
      </c>
      <c r="GS292" s="87">
        <f>ROUND(((GI292-AVERAGE(GI$9:GI$497))/STDEVP(GI$9:GI$497)*10+50),2)</f>
        <v>52.44</v>
      </c>
      <c r="GT292" s="73">
        <f>RANK(GJ292,$GJ$9:$GJ$497,0)</f>
        <v>123</v>
      </c>
      <c r="GU292" s="74">
        <f>RANK(GK292,$GK$9:$GK$497,0)</f>
        <v>440</v>
      </c>
      <c r="GV292" s="74">
        <f>RANK(GL292,$GL$9:$GL$497,0)</f>
        <v>63</v>
      </c>
      <c r="GW292" s="74">
        <f>RANK(GM292,$GM$9:$GM$497,0)</f>
        <v>228</v>
      </c>
      <c r="GX292" s="74">
        <f>RANK(GN292,$GN$9:$GN$497,0)</f>
        <v>412</v>
      </c>
      <c r="GY292" s="74">
        <f>RANK(GO292,$GO$9:$GO$497,0)</f>
        <v>407</v>
      </c>
      <c r="GZ292" s="74">
        <f>RANK(GP292,$GP$9:$GP$497,0)</f>
        <v>348</v>
      </c>
      <c r="HA292" s="74">
        <f>RANK(GQ292,$GQ$9:$GQ$497,0)</f>
        <v>302</v>
      </c>
      <c r="HB292" s="74">
        <f>RANK(GR292,$GR$9:$GR$497,0)</f>
        <v>163</v>
      </c>
      <c r="HC292" s="84">
        <f>RANK(GS292,$GS$9:$GS$497,0)</f>
        <v>136</v>
      </c>
      <c r="HD292" s="85">
        <f>ROUND(AVERAGEIF($ES$9:$ES$497,$ES292,$FZ$9:$FZ$497),2)</f>
        <v>0.95</v>
      </c>
      <c r="HE292" s="86">
        <f>ROUND(AVERAGEIF($ES$9:$ES$497,$ES292,$GA$9:$GA$497),2)</f>
        <v>0.38</v>
      </c>
      <c r="HF292" s="86">
        <f>ROUND(AVERAGEIF($ES$9:$ES$497,$ES292,$GB$9:$GB$497),2)</f>
        <v>0.82</v>
      </c>
      <c r="HG292" s="86">
        <f>ROUND(AVERAGEIF($ES$9:$ES$497,$ES292,$GC$9:$GC$497),2)</f>
        <v>0.44</v>
      </c>
      <c r="HH292" s="86">
        <f>ROUND(AVERAGEIF($ES$9:$ES$497,$ES292,$GD$9:$GD$497),2)</f>
        <v>0.15</v>
      </c>
      <c r="HI292" s="86">
        <f>ROUND(AVERAGEIF($ES$9:$ES$497,$ES292,$GE$9:$GE$497),2)</f>
        <v>0.14000000000000001</v>
      </c>
      <c r="HJ292" s="86">
        <f>ROUND(AVERAGEIF($ES$9:$ES$497,$ES292,$GF$9:$GF$497),2)</f>
        <v>0.74</v>
      </c>
      <c r="HK292" s="86">
        <f>ROUND(AVERAGEIF($ES$9:$ES$497,$ES292,$GG$9:$GG$497),2)</f>
        <v>0.85</v>
      </c>
      <c r="HL292" s="86">
        <f>ROUND(AVERAGEIF($ES$9:$ES$497,$ES292,$GH$9:$GH$497),2)</f>
        <v>0.97</v>
      </c>
      <c r="HM292" s="87">
        <f>ROUND(AVERAGEIF($ES$9:$ES$497,$ES292,$GI$9:$GI$497),2)</f>
        <v>1.67</v>
      </c>
      <c r="HN292" s="88">
        <f t="shared" si="604"/>
        <v>0.16000000000000014</v>
      </c>
      <c r="HO292" s="89">
        <f t="shared" si="605"/>
        <v>-0.27</v>
      </c>
      <c r="HP292" s="89">
        <f t="shared" si="606"/>
        <v>7.0000000000000062E-2</v>
      </c>
      <c r="HQ292" s="89">
        <f t="shared" si="607"/>
        <v>4.9999999999999989E-2</v>
      </c>
      <c r="HR292" s="89">
        <f t="shared" si="608"/>
        <v>-0.03</v>
      </c>
      <c r="HS292" s="89">
        <f t="shared" si="609"/>
        <v>-2.0000000000000018E-2</v>
      </c>
      <c r="HT292" s="89">
        <f t="shared" si="610"/>
        <v>-0.41</v>
      </c>
      <c r="HU292" s="89">
        <f t="shared" si="611"/>
        <v>-0.41</v>
      </c>
      <c r="HV292" s="89">
        <f t="shared" si="612"/>
        <v>4.0000000000000036E-2</v>
      </c>
      <c r="HW292" s="90">
        <f t="shared" si="613"/>
        <v>-0.33999999999999986</v>
      </c>
      <c r="HX292" s="73">
        <f>COUNTIFS($FZ$9:$FZ$497,"&gt;"&amp;FZ292,$ES$9:$ES$497,$ES292)+1</f>
        <v>20</v>
      </c>
      <c r="HY292" s="74">
        <f>COUNTIFS($GA$9:$GA$497,"&gt;"&amp;GA292,$ES$9:$ES$497,$ES292)+1</f>
        <v>87</v>
      </c>
      <c r="HZ292" s="74">
        <f>COUNTIFS($GB$9:$GB$497,"&gt;"&amp;GB292,$ES$9:$ES$497,$ES292)+1</f>
        <v>23</v>
      </c>
      <c r="IA292" s="74">
        <f>COUNTIFS($GC$9:$GC$497,"&gt;"&amp;GC292,$ES$9:$ES$497,$ES292)+1</f>
        <v>27</v>
      </c>
      <c r="IB292" s="74">
        <f>COUNTIFS($GD$9:$GD$497,"&gt;"&amp;GD292,$ES$9:$ES$497,$ES292)+1</f>
        <v>61</v>
      </c>
      <c r="IC292" s="74">
        <f>COUNTIFS($GE$9:$GE$497,"&gt;"&amp;GE292,$ES$9:$ES$497,$ES292)+1</f>
        <v>61</v>
      </c>
      <c r="ID292" s="74">
        <f>COUNTIFS($GF$9:$GF$497,"&gt;"&amp;GF292,$ES$9:$ES$497,$ES292)+1</f>
        <v>87</v>
      </c>
      <c r="IE292" s="74">
        <f>COUNTIFS($GG$9:$GG$497,"&gt;"&amp;GG292,$ES$9:$ES$497,$ES292)+1</f>
        <v>80</v>
      </c>
      <c r="IF292" s="74">
        <f>COUNTIFS($GH$9:$GH$497,"&gt;"&amp;GH292,$ES$9:$ES$497,$ES292)+1</f>
        <v>29</v>
      </c>
      <c r="IG292" s="84">
        <f>COUNTIFS($GI$9:$GI$497,"&gt;"&amp;GI292,$ES$9:$ES$497,$ES292)+1</f>
        <v>66</v>
      </c>
      <c r="IH292" s="148"/>
      <c r="II292" s="149"/>
      <c r="IJ292" s="149">
        <v>0.05</v>
      </c>
      <c r="IK292" s="149"/>
      <c r="IL292" s="149"/>
      <c r="IM292" s="150"/>
      <c r="IN292" s="151"/>
      <c r="IO292" s="152"/>
      <c r="IP292" s="153"/>
      <c r="IQ292" s="149"/>
      <c r="IR292" s="149"/>
      <c r="IS292" s="149"/>
      <c r="IT292" s="149"/>
      <c r="IU292" s="149"/>
      <c r="IV292" s="149"/>
      <c r="IW292" s="154"/>
      <c r="IX292" s="151"/>
      <c r="IY292" s="149"/>
      <c r="IZ292" s="149"/>
      <c r="JA292" s="149"/>
      <c r="JB292" s="149"/>
      <c r="JC292" s="149"/>
      <c r="JD292" s="149"/>
      <c r="JE292" s="155"/>
      <c r="JF292" s="153"/>
      <c r="JG292" s="149"/>
      <c r="JH292" s="149"/>
      <c r="JI292" s="149"/>
      <c r="JJ292" s="149"/>
      <c r="JK292" s="149"/>
      <c r="JL292" s="149"/>
      <c r="JM292" s="154"/>
      <c r="JN292" s="151">
        <v>0.1</v>
      </c>
      <c r="JO292" s="149"/>
      <c r="JP292" s="149"/>
      <c r="JQ292" s="149"/>
      <c r="JR292" s="149"/>
      <c r="JS292" s="149"/>
      <c r="JT292" s="149"/>
      <c r="JU292" s="149"/>
      <c r="JV292" s="149"/>
      <c r="JW292" s="149"/>
      <c r="JX292" s="149"/>
      <c r="JY292" s="149"/>
      <c r="JZ292" s="155"/>
      <c r="KA292" s="151"/>
      <c r="KB292" s="149"/>
      <c r="KC292" s="149"/>
      <c r="KD292" s="149"/>
      <c r="KE292" s="155"/>
      <c r="KF292" s="153"/>
      <c r="KG292" s="149"/>
      <c r="KH292" s="149"/>
      <c r="KI292" s="149"/>
      <c r="KJ292" s="149"/>
      <c r="KK292" s="156"/>
      <c r="KL292" s="149"/>
      <c r="KM292" s="149"/>
      <c r="KN292" s="149"/>
      <c r="KO292" s="149"/>
      <c r="KP292" s="149"/>
      <c r="KQ292" s="149"/>
      <c r="KR292" s="149"/>
      <c r="KS292" s="154"/>
      <c r="KT292" s="154"/>
      <c r="KU292" s="154"/>
      <c r="KV292" s="154"/>
      <c r="KW292" s="151"/>
      <c r="KX292" s="149"/>
      <c r="KY292" s="149"/>
      <c r="KZ292" s="149"/>
      <c r="LA292" s="149"/>
      <c r="LB292" s="149"/>
      <c r="LC292" s="154"/>
      <c r="LD292" s="151"/>
      <c r="LE292" s="152"/>
      <c r="LF292" s="157"/>
      <c r="LG292" s="158"/>
      <c r="LH292" s="151"/>
      <c r="LI292" s="149"/>
      <c r="LJ292" s="147"/>
      <c r="LK292" s="147"/>
      <c r="LL292" s="147"/>
      <c r="LM292" s="159"/>
      <c r="LN292" s="153"/>
      <c r="LO292" s="149"/>
      <c r="LP292" s="149"/>
      <c r="LQ292" s="149"/>
      <c r="LR292" s="154"/>
      <c r="LS292" s="151"/>
      <c r="LT292" s="149"/>
      <c r="LU292" s="149"/>
      <c r="LV292" s="149"/>
      <c r="LW292" s="149"/>
      <c r="LX292" s="149"/>
      <c r="LY292" s="149"/>
      <c r="LZ292" s="149"/>
      <c r="MA292" s="155"/>
      <c r="MB292" s="153"/>
      <c r="MC292" s="149"/>
      <c r="MD292" s="149"/>
      <c r="ME292" s="149"/>
      <c r="MF292" s="149"/>
      <c r="MG292" s="149"/>
      <c r="MH292" s="149"/>
      <c r="MI292" s="149"/>
      <c r="MJ292" s="149"/>
      <c r="MK292" s="149"/>
      <c r="ML292" s="149"/>
      <c r="MM292" s="149"/>
      <c r="MN292" s="156"/>
      <c r="MO292" s="156"/>
      <c r="MP292" s="154"/>
      <c r="MQ292" s="151"/>
      <c r="MR292" s="149"/>
      <c r="MS292" s="149"/>
      <c r="MT292" s="149"/>
      <c r="MU292" s="149"/>
      <c r="MV292" s="156"/>
      <c r="MW292" s="149"/>
      <c r="MX292" s="149"/>
      <c r="MY292" s="149"/>
      <c r="MZ292" s="149"/>
      <c r="NA292" s="149"/>
      <c r="NB292" s="149"/>
      <c r="NC292" s="149"/>
      <c r="ND292" s="154"/>
      <c r="NE292" s="154"/>
      <c r="NF292" s="154"/>
      <c r="NG292" s="154"/>
      <c r="NH292" s="151"/>
      <c r="NI292" s="149"/>
      <c r="NJ292" s="149"/>
      <c r="NK292" s="149"/>
      <c r="NL292" s="149"/>
      <c r="NM292" s="149"/>
      <c r="NN292" s="94"/>
      <c r="NO292" s="151"/>
      <c r="NP292" s="160"/>
      <c r="NQ292" s="145" t="s">
        <v>1218</v>
      </c>
      <c r="NR292" s="199" t="s">
        <v>1225</v>
      </c>
      <c r="NS292" s="199"/>
      <c r="NT292" s="199" t="s">
        <v>578</v>
      </c>
      <c r="NU292" s="199"/>
      <c r="NV292" s="135"/>
      <c r="NW292" s="199" t="s">
        <v>1099</v>
      </c>
      <c r="NX292" s="136" t="s">
        <v>1226</v>
      </c>
      <c r="NY292" s="138" t="s">
        <v>1138</v>
      </c>
      <c r="NZ292" s="136" t="s">
        <v>1226</v>
      </c>
      <c r="OA292" s="137"/>
      <c r="OB292" s="137"/>
      <c r="OC292" s="137"/>
      <c r="OD292" s="108">
        <f t="shared" si="646"/>
        <v>120</v>
      </c>
      <c r="OE292" s="109">
        <v>5</v>
      </c>
      <c r="OF292" s="110">
        <f t="shared" si="647"/>
        <v>45</v>
      </c>
      <c r="OG292" s="109">
        <v>7</v>
      </c>
      <c r="OH292" s="111">
        <f>ROUND(AVERAGEIF($ES$9:$ES$497,$ES292,EV$9:EV$497),0)</f>
        <v>70</v>
      </c>
      <c r="OI292" s="112">
        <f>ROUND(AVERAGEIF($ES$9:$ES$497,$ES292,EW$9:EW$497),0)</f>
        <v>29</v>
      </c>
      <c r="OJ292" s="112">
        <f>ROUND(AVERAGEIF($ES$9:$ES$497,$ES292,EX$9:EX$497),0)</f>
        <v>62</v>
      </c>
      <c r="OK292" s="112">
        <f>ROUND(AVERAGEIF($ES$9:$ES$497,$ES292,EY$9:EY$497),0)</f>
        <v>34</v>
      </c>
      <c r="OL292" s="112">
        <f>ROUND(AVERAGEIF($ES$9:$ES$497,$ES292,EZ$9:EZ$497),0)</f>
        <v>10</v>
      </c>
      <c r="OM292" s="112">
        <f>ROUND(AVERAGEIF($ES$9:$ES$497,$ES292,FA$9:FA$497),0)</f>
        <v>10</v>
      </c>
      <c r="ON292" s="112">
        <f>ROUND(AVERAGEIF($ES$9:$ES$497,$ES292,FB$9:FB$497),0)</f>
        <v>53</v>
      </c>
      <c r="OO292" s="112">
        <f>ROUND(AVERAGEIF($ES$9:$ES$497,$ES292,FC$9:FC$497),0)</f>
        <v>56</v>
      </c>
      <c r="OP292" s="112">
        <f>ROUND(AVERAGEIF($ES$9:$ES$497,$ES292,FD$9:FD$497),0)</f>
        <v>72</v>
      </c>
      <c r="OQ292" s="113">
        <f>ROUND(AVERAGEIF($ES$9:$ES$497,$ES292,FE$9:FE$497),0)</f>
        <v>118</v>
      </c>
      <c r="OR292" s="114">
        <f>ROUND(EV292/MAX(EV$9:EV$497)*100,0)</f>
        <v>56</v>
      </c>
      <c r="OS292" s="115">
        <f>ROUND(EW292/MAX(EW$9:EW$497)*100,0)</f>
        <v>8</v>
      </c>
      <c r="OT292" s="115">
        <f>ROUND(EX292/MAX(EX$9:EX$497)*100,0)</f>
        <v>67</v>
      </c>
      <c r="OU292" s="115">
        <f>ROUND(EY292/MAX(EY$9:EY$497)*100,0)</f>
        <v>30</v>
      </c>
      <c r="OV292" s="115">
        <f>ROUND(EZ292/MAX(EZ$9:EZ$497)*100,0)</f>
        <v>9</v>
      </c>
      <c r="OW292" s="115">
        <f>ROUND(FA292/MAX(FA$9:FA$497)*100,0)</f>
        <v>10</v>
      </c>
      <c r="OX292" s="115">
        <f>ROUND(FB292/MAX(FB$9:FB$497)*100,0)</f>
        <v>22</v>
      </c>
      <c r="OY292" s="116">
        <f>ROUND(FC292/MAX(FC$9:FC$497)*100,0)</f>
        <v>28</v>
      </c>
      <c r="OZ292" s="115">
        <f>ROUND(FD292/MAX(FD$9:FD$497)*100,0)</f>
        <v>61</v>
      </c>
      <c r="PA292" s="117">
        <f>ROUND(FE292/MAX(FE$9:FE$497)*100,0)</f>
        <v>49</v>
      </c>
      <c r="PB292" s="118">
        <f t="shared" si="614"/>
        <v>431</v>
      </c>
      <c r="PC292" s="115">
        <f t="shared" si="615"/>
        <v>257</v>
      </c>
      <c r="PD292" s="115">
        <f t="shared" si="616"/>
        <v>458</v>
      </c>
      <c r="PE292" s="115">
        <f t="shared" si="617"/>
        <v>487</v>
      </c>
      <c r="PF292" s="115">
        <f t="shared" si="618"/>
        <v>316</v>
      </c>
      <c r="PG292" s="119">
        <f t="shared" si="619"/>
        <v>240</v>
      </c>
      <c r="PH292" s="118">
        <f>ROUND(PB292/MAX(PB$9:PB$497)*100,0)</f>
        <v>51</v>
      </c>
      <c r="PI292" s="115">
        <f>ROUND(PC292/MAX(PC$9:PC$497)*100,0)</f>
        <v>31</v>
      </c>
      <c r="PJ292" s="115">
        <f>ROUND(PD292/MAX(PD$9:PD$497)*100,0)</f>
        <v>49</v>
      </c>
      <c r="PK292" s="115">
        <f>ROUND(PE292/MAX(PE$9:PE$497)*100,0)</f>
        <v>48</v>
      </c>
      <c r="PL292" s="115">
        <f>ROUND(PF292/MAX(PF$9:PF$497)*100,0)</f>
        <v>45</v>
      </c>
      <c r="PM292" s="119">
        <f>ROUND(PG292/MAX(PG$9:PG$497)*100,0)</f>
        <v>35</v>
      </c>
      <c r="PN292" s="118">
        <f>RANK(PH292,PH$9:PH$497,0)</f>
        <v>173</v>
      </c>
      <c r="PO292" s="115">
        <f>RANK(PI292,PI$9:PI$497,0)</f>
        <v>282</v>
      </c>
      <c r="PP292" s="115">
        <f>RANK(PJ292,PJ$9:PJ$497,0)</f>
        <v>204</v>
      </c>
      <c r="PQ292" s="115">
        <f>RANK(PK292,PK$9:PK$497,0)</f>
        <v>181</v>
      </c>
      <c r="PR292" s="115">
        <f>RANK(PL292,PL$9:PL$497,0)</f>
        <v>224</v>
      </c>
      <c r="PS292" s="119">
        <f>RANK(PM292,PM$9:PM$497,0)</f>
        <v>267</v>
      </c>
      <c r="PT292" s="120">
        <f>ROUND(FZ292/MAX(FZ$9:FZ$497)*100,0)</f>
        <v>61</v>
      </c>
      <c r="PU292" s="115">
        <f>ROUND(GA292/MAX(GA$9:GA$497)*100,0)</f>
        <v>6</v>
      </c>
      <c r="PV292" s="115">
        <f>ROUND(GB292/MAX(GB$9:GB$497)*100,0)</f>
        <v>65</v>
      </c>
      <c r="PW292" s="115">
        <f>ROUND(GC292/MAX(GC$9:GC$497)*100,0)</f>
        <v>39</v>
      </c>
      <c r="PX292" s="115">
        <f>ROUND(GD292/MAX(GD$9:GD$497)*100,0)</f>
        <v>7</v>
      </c>
      <c r="PY292" s="115">
        <f>ROUND(GE292/MAX(GE$9:GE$497)*100,0)</f>
        <v>7</v>
      </c>
      <c r="PZ292" s="115">
        <f>ROUND(GF292/MAX(GF$9:GF$497)*100,0)</f>
        <v>15</v>
      </c>
      <c r="QA292" s="116">
        <f>ROUND(GG292/MAX(GG$9:GG$497)*100,0)</f>
        <v>24</v>
      </c>
      <c r="QB292" s="115">
        <f>ROUND(GH292/MAX(GH$9:GH$497)*100,0)</f>
        <v>45</v>
      </c>
      <c r="QC292" s="121">
        <f>ROUND(GI292/MAX(GI$9:GI$497)*100,0)</f>
        <v>42</v>
      </c>
      <c r="QD292" s="120">
        <f>ROUND(AVERAGEIF($ES$9:$ES$497,$ES292,PT$9:PT$497),0)</f>
        <v>52</v>
      </c>
      <c r="QE292" s="120">
        <f>ROUND(AVERAGEIF($ES$9:$ES$497,$ES292,PU$9:PU$497),0)</f>
        <v>21</v>
      </c>
      <c r="QF292" s="120">
        <f>ROUND(AVERAGEIF($ES$9:$ES$497,$ES292,PV$9:PV$497),0)</f>
        <v>60</v>
      </c>
      <c r="QG292" s="120">
        <f>ROUND(AVERAGEIF($ES$9:$ES$497,$ES292,PW$9:PW$497),0)</f>
        <v>35</v>
      </c>
      <c r="QH292" s="120">
        <f>ROUND(AVERAGEIF($ES$9:$ES$497,$ES292,PX$9:PX$497),0)</f>
        <v>8</v>
      </c>
      <c r="QI292" s="120">
        <f>ROUND(AVERAGEIF($ES$9:$ES$497,$ES292,PY$9:PY$497),0)</f>
        <v>9</v>
      </c>
      <c r="QJ292" s="120">
        <f>ROUND(AVERAGEIF($ES$9:$ES$497,$ES292,PZ$9:PZ$497),0)</f>
        <v>35</v>
      </c>
      <c r="QK292" s="120">
        <f>ROUND(AVERAGEIF($ES$9:$ES$497,$ES292,QA$9:QA$497),0)</f>
        <v>46</v>
      </c>
      <c r="QL292" s="120">
        <f>ROUND(AVERAGEIF($ES$9:$ES$497,$ES292,QB$9:QB$497),0)</f>
        <v>43</v>
      </c>
      <c r="QM292" s="120">
        <f>ROUND(AVERAGEIF($ES$9:$ES$497,$ES292,QC$9:QC$497),0)</f>
        <v>53</v>
      </c>
      <c r="QN292" s="114">
        <f t="shared" si="620"/>
        <v>487</v>
      </c>
      <c r="QO292" s="115">
        <f t="shared" si="621"/>
        <v>255</v>
      </c>
      <c r="QP292" s="115">
        <f t="shared" si="622"/>
        <v>515</v>
      </c>
      <c r="QQ292" s="115">
        <f t="shared" si="623"/>
        <v>559</v>
      </c>
      <c r="QR292" s="115">
        <f t="shared" si="624"/>
        <v>441</v>
      </c>
      <c r="QS292" s="119">
        <f t="shared" si="625"/>
        <v>255</v>
      </c>
      <c r="QT292" s="114">
        <f>ROUND((QN292-MIN(QN$9:QN$497))/(MAX(QN$9:QN$497)-MIN(QN$9:QN$497))*100,0)</f>
        <v>40</v>
      </c>
      <c r="QU292" s="115">
        <f>ROUND((QO292-MIN(QO$9:QO$497))/(MAX(QO$9:QO$497)-MIN(QO$9:QO$497))*100,0)</f>
        <v>6</v>
      </c>
      <c r="QV292" s="115">
        <f>ROUND((QP292-MIN(QP$9:QP$497))/(MAX(QP$9:QP$497)-MIN(QP$9:QP$497))*100,0)</f>
        <v>24</v>
      </c>
      <c r="QW292" s="115">
        <f>ROUND((QQ292-MIN(QQ$9:QQ$497))/(MAX(QQ$9:QQ$497)-MIN(QQ$9:QQ$497))*100,0)</f>
        <v>34</v>
      </c>
      <c r="QX292" s="115">
        <f>ROUND((QR292-MIN(QR$9:QR$497))/(MAX(QR$9:QR$497)-MIN(QR$9:QR$497))*100,0)</f>
        <v>34</v>
      </c>
      <c r="QY292" s="115">
        <f>ROUND((QS292-MIN(QS$9:QS$497))/(MAX(QS$9:QS$497)-MIN(QS$9:QS$497))*100,0)</f>
        <v>17</v>
      </c>
      <c r="QZ292" s="114">
        <f>RANK(QN292,QN$9:QN$497,0)</f>
        <v>203</v>
      </c>
      <c r="RA292" s="115">
        <f>RANK(QO292,QO$9:QO$497,0)</f>
        <v>413</v>
      </c>
      <c r="RB292" s="115">
        <f>RANK(QP292,QP$9:QP$497,0)</f>
        <v>295</v>
      </c>
      <c r="RC292" s="115">
        <f>RANK(QQ292,QQ$9:QQ$497,0)</f>
        <v>227</v>
      </c>
      <c r="RD292" s="115">
        <f>RANK(QR292,QR$9:QR$497,0)</f>
        <v>329</v>
      </c>
      <c r="RE292" s="115">
        <f>RANK(QS292,QS$9:QS$497,0)</f>
        <v>395</v>
      </c>
      <c r="RF292" s="122"/>
      <c r="RG292" s="115">
        <f>($RH$3*(IH292+IJ292)*100*100/MAX(EX$9:EX$497)*$RO$3) +($RH$3*(II292+IJ292)*100*100/MAX(EX$9:EX$497)*$RO$4) + ($RH$3*IK292*100*100/MAX(EX$9:EX$497)*0.098)</f>
        <v>20.875</v>
      </c>
      <c r="RH292" s="115">
        <f>($RH$4*IL292*100*100/MAX(EZ$9:EZ$497))*$RQ$3</f>
        <v>0</v>
      </c>
      <c r="RI292" s="115">
        <f>($RH$3*IM292*100*100/MAX(EY$9:EY$497))*$RQ$4</f>
        <v>0</v>
      </c>
      <c r="RJ292" s="115">
        <f>($RH$3*IN292*100*100/MAX(EX$9:EX$497))</f>
        <v>0</v>
      </c>
      <c r="RK292" s="115">
        <f>($RH$4*IO292*100*100/MAX(EZ$9:EZ$497))*$RQ$3</f>
        <v>0</v>
      </c>
      <c r="RL292" s="115">
        <f>(($RL$4*IP292*100*((100/MAX(EX$9:EX$497)+100/MAX(EZ$9:EZ$497))/2))+($RL$4*IQ292*100*((100/MAX(EX$9:EX$497)+100/MAX(EZ$9:EZ$497))/2))+($RL$4*IR292*100*((100/MAX(EX$9:EX$497)+100/MAX(EZ$9:EZ$497))/2))+($RL$4*IS292*100*((100/MAX(EX$9:EX$497)+100/MAX(EZ$9:EZ$497))/2))+($RL$4*IT292*100*((100/MAX(EX$9:EX$497)+100/MAX(EZ$9:EZ$497))/2))+($RL$4*IU292*100*((100/MAX(EX$9:EX$497)+100/MAX(EZ$9:EZ$497))/2))+($RL$4*IV292*100*((100/MAX(EX$9:EX$497)+100/MAX(EZ$9:EZ$497))/2))+($RL$4*IW292*100*((100/MAX(EX$9:EX$497)+100/MAX(EZ$9:EZ$497))/2)))*$RS$3</f>
        <v>0</v>
      </c>
      <c r="RM292" s="115">
        <f>(($RH$3*IX292*100*100/MAX(EX$9:EX$497))+($RH$3*IY292*100*100/MAX(EX$9:EX$497))+($RH$3*IZ292*100*100/MAX(EX$9:EX$497))+($RH$3*JA292*100*100/MAX(EX$9:EX$497))+($RH$3*JB292*100*100/MAX(EX$9:EX$497))+($RH$3*JC292*100*100/MAX(EX$9:EX$497))+($RH$3*JD292*100*100/MAX(EX$9:EX$497))+($RH$3*JE292*100*100/MAX(EX$9:EX$497)))*$RS$4</f>
        <v>0</v>
      </c>
      <c r="RN292" s="115">
        <f>(($RH$4*JF292*100*100/MAX(EZ$9:EZ$497)) + ($RH$4*JG292*100*100/MAX(EZ$9:EZ$497)) + ($RH$4*JH292*100*100/MAX(EZ$9:EZ$497)) + ($RH$4*JI292*100*100/MAX(EZ$9:EZ$497)) + ($RH$4*JJ292*100*100/MAX(EZ$9:EZ$497)) + ($RH$4*JK292*100*100/MAX(EZ$9:EZ$497)) + ($RH$4*JL292*100*100/MAX(EZ$9:EZ$497)) + ($RH$4*JM292*100*100/MAX(EZ$9:EZ$497)))*$RU$3</f>
        <v>0</v>
      </c>
      <c r="RO292" s="115">
        <f>(($RL$4*JN292*100*((100/MAX(EX$9:EX$497)+100/MAX(EZ$9:EZ$497))/2))+($RL$4*JO292*100*((100/MAX(EX$9:EX$497)+100/MAX(EZ$9:EZ$497))/2))+($RL$4*JP292*100*((100/MAX(EX$9:EX$497)+100/MAX(EZ$9:EZ$497))/2))+($RL$4*JQ292*100*((100/MAX(EX$9:EX$497)+100/MAX(EZ$9:EZ$497))/2))+($RL$4*JR292*100*((100/MAX(EX$9:EX$497)+100/MAX(EZ$9:EZ$497))/2))+($RL$4*JS292*100*((100/MAX(EX$9:EX$497)+100/MAX(EZ$9:EZ$497))/2))+($RL$4*JT292*100*((100/MAX(EX$9:EX$497)+100/MAX(EZ$9:EZ$497))/2))+($RL$4*JU292*100*((100/MAX(EX$9:EX$497)+100/MAX(EZ$9:EZ$497))/2))+($RL$4*JV292*100*((100/MAX(EX$9:EX$497)+100/MAX(EZ$9:EZ$497))/2))+($RL$4*JW292*100*((100/MAX(EX$9:EX$497)+100/MAX(EZ$9:EZ$497))/2))+($RL$4*JX292*100*((100/MAX(EX$9:EX$497)+100/MAX(EZ$9:EZ$497))/2))+($RL$4*JY292*100*((100/MAX(EX$9:EX$497)+100/MAX(EZ$9:EZ$497))/2))+($RL$4*JZ292*100*((100/MAX(EX$9:EX$497)+100/MAX(EZ$9:EZ$497))/2)))*$RW$3/2</f>
        <v>5.2266666666666675</v>
      </c>
      <c r="RP292" s="119">
        <f>($RJ$3*KA292*100*100/MAX(FA$9:FA$497)) + ($RJ$3*KB292*100*100/MAX(FA$9:FA$497)/2) + ($RJ$3*KC292*100*100/MAX(FA$9:FA$497)/2) + ($RJ$3*KD292*100*100/MAX(FA$9:FA$497)/4) + ($RJ$3*KE292*100*100/MAX(FA$9:FA$497)/4)</f>
        <v>0</v>
      </c>
      <c r="RQ292" s="118">
        <f>($RL$4*KF292*100*((100/MAX(EX$9:EX$497)+100/MAX(EZ$9:EZ$497)))) * ($RO$3/2) + (($RL$4*KG292*100*((100/MAX(EX$9:EX$497)+100/MAX(EZ$9:EZ$497))))+($RL$4*KH292*100*((100/MAX(EX$9:EX$497)+100/MAX(EZ$9:EZ$497))))+($RL$4*KI292*100*((100/MAX(EX$9:EX$497)+100/MAX(EZ$9:EZ$497))))+($RL$4*KJ292*100*((100/MAX(EX$9:EX$497)+100/MAX(EZ$9:EZ$497))))+($RL$4*KK292*100*((100/MAX(EX$9:EX$497)+100/MAX(EZ$9:EZ$497))))+($RL$4*KL292*100*((100/MAX(EX$9:EX$497)+100/MAX(EZ$9:EZ$497))))+($RL$4*KM292*100*((100/MAX(EX$9:EX$497)+100/MAX(EZ$9:EZ$497))))+($RL$4*KN292*100*((100/MAX(EX$9:EX$497)+100/MAX(EZ$9:EZ$497))))+($RL$4*KO292*100*((100/MAX(EX$9:EX$497)+100/MAX(EZ$9:EZ$497))))+($RL$4*KP292*100*((100/MAX(EX$9:EX$497)+100/MAX(EZ$9:EZ$497))))+($RL$4*KQ292*100*((100/MAX(EX$9:EX$497)+100/MAX(EZ$9:EZ$497))))+($RL$4*KR292*100*((100/MAX(EX$9:EX$497)+100/MAX(EZ$9:EZ$497))))+($RL$4*KS292*100*((100/MAX(EX$9:EX$497)+100/MAX(EZ$9:EZ$497))))+($RL$4*KV292*100*((100/MAX(EX$9:EX$497)+100/MAX(EZ$9:EZ$497))))) * (($RO$3+$RO$4)/6)</f>
        <v>0</v>
      </c>
      <c r="RR292" s="115">
        <f>(($RL$4*KW292*100*((100/MAX(EX$9:EX$497)+100/MAX(EZ$9:EZ$497))))) * ($RO$3/2) + (($RL$4*KX292*100*((100/MAX(EX$9:EX$497)+100/MAX(EZ$9:EZ$497))))+($RL$4*KY292*100*((100/MAX(EX$9:EX$497)+100/MAX(EZ$9:EZ$497))))+($RL$4*KZ292*100*((100/MAX(EX$9:EX$497)+100/MAX(EZ$9:EZ$497))))+($RL$4*LA292*100*((100/MAX(EX$9:EX$497)+100/MAX(EZ$9:EZ$497))))+($RL$4*LB292*100*((100/MAX(EX$9:EX$497)+100/MAX(EZ$9:EZ$497))))+($RL$4*LC292*100*((100/MAX(EX$9:EX$497)+100/MAX(EZ$9:EZ$497))))) * (($RO$3+$RO$4)/6)</f>
        <v>0</v>
      </c>
      <c r="RS292" s="119">
        <f>(($RL$4*LD292*100*((100/MAX(EX$9:EX$497)+100/MAX(EZ$9:EZ$497))))+($RL$4*LE292*100*((100/MAX(EX$9:EX$497)+100/MAX(EZ$9:EZ$497))))) * (($RO$3+$RO$4)/6)</f>
        <v>0</v>
      </c>
      <c r="RT292" s="118">
        <f>($RJ$4*LH292*100*(100/MAX(EV$9:EV$497)))+($RJ$4*LI292*100*(100/MAX(EV$9:EV$497)))</f>
        <v>0</v>
      </c>
      <c r="RU292" s="119">
        <f>($RJ$4*LJ292*(100/MAX(EV$9:EV$497)))/2 + ($RL$3*LK292*(100/MAX(EW$9:EW$497))) + ($RJ$4*LL292*(100/MAX(EV$9:EV$497)))/4 + ($RL$3*LM292*(100/MAX(EW$9:EW$497)))</f>
        <v>0</v>
      </c>
      <c r="RV292" s="118">
        <f>($RJ$4*LN292*100*100/MAX(EV$9:EV$497)/2)+($RJ$4*LO292*100*100/MAX(EV$9:EV$497)/2)+($RJ$4*LP292*100*100/MAX(EV$9:EV$497))+($RJ$4*LQ292*100*100/MAX(EV$9:EV$497))+($RJ$4*LR292*100*100/MAX(EV$9:EV$497))</f>
        <v>0</v>
      </c>
      <c r="RW292" s="115">
        <f>($RJ$4*LS292*100*100/MAX(EV$9:EV$497)) + (($RJ$4*LT292*100*100/MAX(EV$9:EV$497))+($RJ$4*LU292*100*100/MAX(EV$9:EV$497))+($RJ$4*LV292*100*100/MAX(EV$9:EV$497))+($RJ$4*LW292*100*100/MAX(EV$9:EV$497))+($RJ$4*LX292*100*100/MAX(EV$9:EV$497))+($RJ$4*LY292*100*100/MAX(EV$9:EV$497))+($RJ$4*LZ292*100*100/MAX(EV$9:EV$497))+($RJ$4*MA292*100*100/MAX(EV$9:EV$497)))/2</f>
        <v>0</v>
      </c>
      <c r="RX292" s="119">
        <f>($RJ$4*MB292*100*100/MAX(EV$9:EV$497))+($RJ$4*MC292*100*100/MAX(EV$9:EV$497))+($RJ$4*MD292*100*100/MAX(EV$9:EV$497))+($RJ$4*ME292*100*100/MAX(EV$9:EV$497))+($RJ$4*MF292*100*100/MAX(EV$9:EV$497))+($RJ$4*MG292*100*100/MAX(EV$9:EV$497))+($RJ$4*MH292*100*100/MAX(EV$9:EV$497))+($RJ$4*MI292*100*100/MAX(EV$9:EV$497))+($RJ$4*MJ292*100*100/MAX(EV$9:EV$497))+($RJ$4*MK292*100*100/MAX(EV$9:EV$497))+($RJ$4*ML292*100*100/MAX(EV$9:EV$497))+($RJ$4*MM292*100*100/MAX(EV$9:EV$497))+($RJ$4*MN292*100*100/MAX(EV$9:EV$497))</f>
        <v>0</v>
      </c>
      <c r="RY292" s="118">
        <f>($RJ$4*MQ292*100*100/MAX(EV$9:EV$497))/2 + (($RJ$4*MR292*100*100/MAX(EV$9:EV$497))+($RJ$4*MS292*100*100/MAX(EV$9:EV$497))+($RJ$4*MT292*100*100/MAX(EV$9:EV$497))+($RJ$4*MU292*100*100/MAX(EV$9:EV$497))+($RJ$4*MV292*100*100/MAX(EV$9:EV$497))+($RJ$4*MW292*100*100/MAX(EV$9:EV$497))+($RJ$4*MX292*100*100/MAX(EV$9:EV$497))+($RJ$4*MY292*100*100/MAX(EV$9:EV$497))+($RJ$4*MZ292*100*100/MAX(EV$9:EV$497))+($RJ$4*NA292*100*100/MAX(EV$9:EV$497))+($RJ$4*NB292*100*100/MAX(EV$9:EV$497))+($RJ$4*NC292*100*100/MAX(EV$9:EV$497))+($RJ$4*ND292*100*100/MAX(EV$9:EV$497))+($RJ$4*NG292*100*100/MAX(EV$9:EV$497)))/4</f>
        <v>0</v>
      </c>
      <c r="RZ292" s="115">
        <f>($RJ$4*NH292*100*100/MAX(EV$9:EV$497))/2 + (($RJ$4*NI292*100*100/MAX(EV$9:EV$497))+($RJ$4*NJ292*100*100/MAX(EV$9:EV$497))+($RJ$4*NK292*100*100/MAX(EV$9:EV$497))+($RJ$4*NL292*100*100/MAX(EV$9:EV$497))+($RJ$4*NM292*100*100/MAX(EV$9:EV$497))+($RJ$4*NN292*100*100/MAX(EV$9:EV$497)))/4</f>
        <v>0</v>
      </c>
      <c r="SA292" s="117">
        <f>(($RJ$4*NO292*100*100/MAX(EV$9:EV$497))+($RJ$4*NP292*100*100/MAX(EV$9:EV$497)))/4</f>
        <v>0</v>
      </c>
      <c r="SB292" s="118">
        <f t="shared" si="626"/>
        <v>26.101666666666667</v>
      </c>
      <c r="SC292" s="115">
        <f t="shared" si="627"/>
        <v>26.101666666666667</v>
      </c>
      <c r="SD292" s="115">
        <f t="shared" si="628"/>
        <v>5.2266666666666675</v>
      </c>
      <c r="SE292" s="115">
        <f t="shared" si="629"/>
        <v>26.101666666666667</v>
      </c>
      <c r="SF292" s="115">
        <f t="shared" si="630"/>
        <v>5.2266666666666675</v>
      </c>
      <c r="SG292" s="115">
        <f t="shared" si="631"/>
        <v>0</v>
      </c>
      <c r="SH292" s="115">
        <f>ROUND(SB292/MAX(SB$9:SB$497)*100,0)</f>
        <v>33</v>
      </c>
      <c r="SI292" s="115">
        <f>ROUND(SC292/MAX(SC$9:SC$497)*100,0)</f>
        <v>40</v>
      </c>
      <c r="SJ292" s="115">
        <f>ROUND(SD292/MAX(SD$9:SD$497)*100,0)</f>
        <v>8</v>
      </c>
      <c r="SK292" s="115">
        <f>ROUND(SE292/MAX(SE$9:SE$497)*100,0)</f>
        <v>20</v>
      </c>
      <c r="SL292" s="115">
        <f>ROUND(SF292/MAX(SF$9:SF$497)*100,0)</f>
        <v>13</v>
      </c>
      <c r="SM292" s="121">
        <f>ROUND(SG292/MAX(SG$9:SG$497)*100,0)</f>
        <v>0</v>
      </c>
      <c r="SN292" s="115">
        <f>ROUND(AVERAGEIF($ES$9:$ES$497,$ES292,SH$9:SH$497),0)</f>
        <v>26</v>
      </c>
      <c r="SO292" s="115">
        <f>ROUND(AVERAGEIF($ES$9:$ES$497,$ES292,SI$9:SI$497),0)</f>
        <v>26</v>
      </c>
      <c r="SP292" s="115">
        <f>ROUND(AVERAGEIF($ES$9:$ES$497,$ES292,SJ$9:SJ$497),0)</f>
        <v>3</v>
      </c>
      <c r="SQ292" s="115">
        <f>ROUND(AVERAGEIF($ES$9:$ES$497,$ES292,SK$9:SK$497),0)</f>
        <v>21</v>
      </c>
      <c r="SR292" s="115">
        <f>ROUND(AVERAGEIF($ES$9:$ES$497,$ES292,SL$9:SL$497),0)</f>
        <v>5</v>
      </c>
      <c r="SS292" s="121">
        <f>ROUND(AVERAGEIF($ES$9:$ES$497,$ES292,SM$9:SM$497),0)</f>
        <v>5</v>
      </c>
      <c r="ST292" s="114">
        <f>RANK(SB292,SB$9:SB$497,0)</f>
        <v>135</v>
      </c>
      <c r="SU292" s="115">
        <f>RANK(SC292,SC$9:SC$497,0)</f>
        <v>65</v>
      </c>
      <c r="SV292" s="115">
        <f>RANK(SD292,SD$9:SD$497,0)</f>
        <v>97</v>
      </c>
      <c r="SW292" s="115">
        <f>RANK(SE292,SE$9:SE$497,0)</f>
        <v>119</v>
      </c>
      <c r="SX292" s="115">
        <f>RANK(SF292,SF$9:SF$497,0)</f>
        <v>52</v>
      </c>
      <c r="SY292" s="115">
        <f>RANK(SG292,SG$9:SG$497,0)</f>
        <v>308</v>
      </c>
      <c r="SZ292" s="115">
        <f>COUNTIFS(SB$9:SB$497,"&gt;"&amp;SB292,$ES$9:$ES$497,$ES292)+1</f>
        <v>29</v>
      </c>
      <c r="TA292" s="115">
        <f>COUNTIFS(SC$9:SC$497,"&gt;"&amp;SC292,$ES$9:$ES$497,$ES292)+1</f>
        <v>20</v>
      </c>
      <c r="TB292" s="115">
        <f>COUNTIFS(SD$9:SD$497,"&gt;"&amp;SD292,$ES$9:$ES$497,$ES292)+1</f>
        <v>10</v>
      </c>
      <c r="TC292" s="115">
        <f>COUNTIFS(SE$9:SE$497,"&gt;"&amp;SE292,$ES$9:$ES$497,$ES292)+1</f>
        <v>34</v>
      </c>
      <c r="TD292" s="115">
        <f>COUNTIFS(SF$9:SF$497,"&gt;"&amp;SF292,$ES$9:$ES$497,$ES292)+1</f>
        <v>10</v>
      </c>
      <c r="TE292" s="117">
        <f>COUNTIFS(SG$9:SG$497,"&gt;"&amp;SG292,$ES$9:$ES$497,$ES292)+1</f>
        <v>64</v>
      </c>
      <c r="TF292" s="118">
        <f t="shared" si="632"/>
        <v>84</v>
      </c>
      <c r="TG292" s="115">
        <f t="shared" si="633"/>
        <v>91</v>
      </c>
      <c r="TH292" s="115">
        <f t="shared" si="634"/>
        <v>39</v>
      </c>
      <c r="TI292" s="115">
        <f t="shared" si="635"/>
        <v>69</v>
      </c>
      <c r="TJ292" s="115">
        <f t="shared" si="636"/>
        <v>61</v>
      </c>
      <c r="TK292" s="115">
        <f t="shared" si="637"/>
        <v>45</v>
      </c>
      <c r="TL292" s="117">
        <f t="shared" si="638"/>
        <v>35</v>
      </c>
      <c r="TM292" s="118">
        <f>ROUND(TF292/MAX(TF$9:TF$497)*100,0)</f>
        <v>47</v>
      </c>
      <c r="TN292" s="115">
        <f>ROUND(TG292/MAX(TG$9:TG$497)*100,0)</f>
        <v>50</v>
      </c>
      <c r="TO292" s="115">
        <f>ROUND(TH292/MAX(TH$9:TH$497)*100,0)</f>
        <v>21</v>
      </c>
      <c r="TP292" s="115">
        <f>ROUND(TI292/MAX(TI$9:TI$497)*100,0)</f>
        <v>38</v>
      </c>
      <c r="TQ292" s="115">
        <f>ROUND(TJ292/MAX(TJ$9:TJ$497)*100,0)</f>
        <v>31</v>
      </c>
      <c r="TR292" s="115">
        <f>ROUND(TK292/MAX(TK$9:TK$497)*100,0)</f>
        <v>23</v>
      </c>
      <c r="TS292" s="119">
        <f>ROUND(TL292/MAX(TL$9:TL$497)*100,0)</f>
        <v>18</v>
      </c>
      <c r="TT292" s="120">
        <f>RANK(TM292,TM$9:TM$497,0)</f>
        <v>177</v>
      </c>
      <c r="TU292" s="115">
        <f>RANK(TN292,TN$9:TN$497,0)</f>
        <v>93</v>
      </c>
      <c r="TV292" s="115">
        <f>RANK(TO292,TO$9:TO$497,0)</f>
        <v>252</v>
      </c>
      <c r="TW292" s="115">
        <f>RANK(TP292,TP$9:TP$497,0)</f>
        <v>151</v>
      </c>
      <c r="TX292" s="115">
        <f>RANK(TQ292,TQ$9:TQ$497,0)</f>
        <v>136</v>
      </c>
      <c r="TY292" s="115">
        <f>RANK(TR292,TR$9:TR$497,0)</f>
        <v>255</v>
      </c>
      <c r="TZ292" s="121">
        <f>RANK(TS292,TS$9:TS$497,0)</f>
        <v>291</v>
      </c>
      <c r="UA292" s="132"/>
      <c r="UB292" s="7" t="s">
        <v>1</v>
      </c>
    </row>
    <row r="293" spans="1:548" x14ac:dyDescent="0.15">
      <c r="A293" s="183">
        <v>285</v>
      </c>
      <c r="B293" s="200" t="s">
        <v>1225</v>
      </c>
      <c r="C293" s="143"/>
      <c r="D293" s="143"/>
      <c r="E293" s="161" t="s">
        <v>518</v>
      </c>
      <c r="F293" s="65">
        <v>99</v>
      </c>
      <c r="G293" s="65" t="s">
        <v>908</v>
      </c>
      <c r="H293" s="144" t="s">
        <v>922</v>
      </c>
      <c r="I293" s="66" t="s">
        <v>521</v>
      </c>
      <c r="J293" s="67" t="s">
        <v>521</v>
      </c>
      <c r="K293" s="67" t="s">
        <v>521</v>
      </c>
      <c r="L293" s="67" t="s">
        <v>521</v>
      </c>
      <c r="M293" s="67" t="s">
        <v>521</v>
      </c>
      <c r="N293" s="67" t="s">
        <v>521</v>
      </c>
      <c r="O293" s="67" t="s">
        <v>521</v>
      </c>
      <c r="P293" s="67" t="s">
        <v>521</v>
      </c>
      <c r="Q293" s="67" t="s">
        <v>521</v>
      </c>
      <c r="R293" s="68" t="s">
        <v>521</v>
      </c>
      <c r="S293" s="69" t="s">
        <v>521</v>
      </c>
      <c r="T293" s="67" t="s">
        <v>521</v>
      </c>
      <c r="U293" s="67" t="s">
        <v>521</v>
      </c>
      <c r="V293" s="67" t="s">
        <v>521</v>
      </c>
      <c r="W293" s="67" t="s">
        <v>521</v>
      </c>
      <c r="X293" s="67" t="s">
        <v>521</v>
      </c>
      <c r="Y293" s="67" t="s">
        <v>521</v>
      </c>
      <c r="Z293" s="67" t="s">
        <v>521</v>
      </c>
      <c r="AA293" s="67" t="s">
        <v>521</v>
      </c>
      <c r="AB293" s="68" t="s">
        <v>521</v>
      </c>
      <c r="AC293" s="69" t="s">
        <v>521</v>
      </c>
      <c r="AD293" s="67" t="s">
        <v>521</v>
      </c>
      <c r="AE293" s="67" t="s">
        <v>521</v>
      </c>
      <c r="AF293" s="67" t="s">
        <v>521</v>
      </c>
      <c r="AG293" s="67" t="s">
        <v>521</v>
      </c>
      <c r="AH293" s="67" t="s">
        <v>521</v>
      </c>
      <c r="AI293" s="67" t="s">
        <v>521</v>
      </c>
      <c r="AJ293" s="67" t="s">
        <v>521</v>
      </c>
      <c r="AK293" s="67" t="s">
        <v>521</v>
      </c>
      <c r="AL293" s="68" t="s">
        <v>521</v>
      </c>
      <c r="AM293" s="69" t="s">
        <v>521</v>
      </c>
      <c r="AN293" s="67" t="s">
        <v>521</v>
      </c>
      <c r="AO293" s="67" t="s">
        <v>521</v>
      </c>
      <c r="AP293" s="67" t="s">
        <v>521</v>
      </c>
      <c r="AQ293" s="67" t="s">
        <v>521</v>
      </c>
      <c r="AR293" s="67" t="s">
        <v>521</v>
      </c>
      <c r="AS293" s="67" t="s">
        <v>521</v>
      </c>
      <c r="AT293" s="67" t="s">
        <v>521</v>
      </c>
      <c r="AU293" s="67" t="s">
        <v>521</v>
      </c>
      <c r="AV293" s="68" t="s">
        <v>521</v>
      </c>
      <c r="AW293" s="69" t="s">
        <v>521</v>
      </c>
      <c r="AX293" s="67" t="s">
        <v>521</v>
      </c>
      <c r="AY293" s="67" t="s">
        <v>521</v>
      </c>
      <c r="AZ293" s="67" t="s">
        <v>521</v>
      </c>
      <c r="BA293" s="67" t="s">
        <v>521</v>
      </c>
      <c r="BB293" s="67" t="s">
        <v>521</v>
      </c>
      <c r="BC293" s="67" t="s">
        <v>521</v>
      </c>
      <c r="BD293" s="67" t="s">
        <v>521</v>
      </c>
      <c r="BE293" s="67" t="s">
        <v>521</v>
      </c>
      <c r="BF293" s="68" t="s">
        <v>521</v>
      </c>
      <c r="BG293" s="69" t="s">
        <v>521</v>
      </c>
      <c r="BH293" s="67" t="s">
        <v>521</v>
      </c>
      <c r="BI293" s="67" t="s">
        <v>521</v>
      </c>
      <c r="BJ293" s="67" t="s">
        <v>521</v>
      </c>
      <c r="BK293" s="67" t="s">
        <v>521</v>
      </c>
      <c r="BL293" s="67" t="s">
        <v>521</v>
      </c>
      <c r="BM293" s="67" t="s">
        <v>521</v>
      </c>
      <c r="BN293" s="67" t="s">
        <v>521</v>
      </c>
      <c r="BO293" s="67" t="s">
        <v>521</v>
      </c>
      <c r="BP293" s="68" t="s">
        <v>521</v>
      </c>
      <c r="BQ293" s="70" t="s">
        <v>521</v>
      </c>
      <c r="BR293" s="67" t="s">
        <v>521</v>
      </c>
      <c r="BS293" s="67" t="s">
        <v>521</v>
      </c>
      <c r="BT293" s="67" t="s">
        <v>521</v>
      </c>
      <c r="BU293" s="67" t="s">
        <v>521</v>
      </c>
      <c r="BV293" s="67" t="s">
        <v>521</v>
      </c>
      <c r="BW293" s="67" t="s">
        <v>521</v>
      </c>
      <c r="BX293" s="67" t="s">
        <v>521</v>
      </c>
      <c r="BY293" s="67" t="s">
        <v>521</v>
      </c>
      <c r="BZ293" s="68" t="s">
        <v>521</v>
      </c>
      <c r="CA293" s="69" t="s">
        <v>521</v>
      </c>
      <c r="CB293" s="67" t="s">
        <v>521</v>
      </c>
      <c r="CC293" s="67" t="s">
        <v>521</v>
      </c>
      <c r="CD293" s="67" t="s">
        <v>521</v>
      </c>
      <c r="CE293" s="67" t="s">
        <v>521</v>
      </c>
      <c r="CF293" s="67" t="s">
        <v>521</v>
      </c>
      <c r="CG293" s="67" t="s">
        <v>521</v>
      </c>
      <c r="CH293" s="67" t="s">
        <v>521</v>
      </c>
      <c r="CI293" s="67" t="s">
        <v>521</v>
      </c>
      <c r="CJ293" s="68" t="s">
        <v>521</v>
      </c>
      <c r="CK293" s="69" t="s">
        <v>521</v>
      </c>
      <c r="CL293" s="67" t="s">
        <v>521</v>
      </c>
      <c r="CM293" s="67" t="s">
        <v>521</v>
      </c>
      <c r="CN293" s="67" t="s">
        <v>521</v>
      </c>
      <c r="CO293" s="67" t="s">
        <v>521</v>
      </c>
      <c r="CP293" s="67" t="s">
        <v>521</v>
      </c>
      <c r="CQ293" s="67" t="s">
        <v>521</v>
      </c>
      <c r="CR293" s="67" t="s">
        <v>521</v>
      </c>
      <c r="CS293" s="67" t="s">
        <v>521</v>
      </c>
      <c r="CT293" s="68" t="s">
        <v>521</v>
      </c>
      <c r="CU293" s="69" t="s">
        <v>521</v>
      </c>
      <c r="CV293" s="67" t="s">
        <v>521</v>
      </c>
      <c r="CW293" s="67" t="s">
        <v>521</v>
      </c>
      <c r="CX293" s="67" t="s">
        <v>521</v>
      </c>
      <c r="CY293" s="67" t="s">
        <v>521</v>
      </c>
      <c r="CZ293" s="67" t="s">
        <v>521</v>
      </c>
      <c r="DA293" s="67" t="s">
        <v>521</v>
      </c>
      <c r="DB293" s="67" t="s">
        <v>521</v>
      </c>
      <c r="DC293" s="67" t="s">
        <v>521</v>
      </c>
      <c r="DD293" s="68" t="s">
        <v>521</v>
      </c>
      <c r="DE293" s="69" t="s">
        <v>521</v>
      </c>
      <c r="DF293" s="71" t="s">
        <v>521</v>
      </c>
      <c r="DG293" s="67" t="s">
        <v>521</v>
      </c>
      <c r="DH293" s="67" t="s">
        <v>521</v>
      </c>
      <c r="DI293" s="67" t="s">
        <v>521</v>
      </c>
      <c r="DJ293" s="67" t="s">
        <v>521</v>
      </c>
      <c r="DK293" s="67" t="s">
        <v>521</v>
      </c>
      <c r="DL293" s="67" t="s">
        <v>521</v>
      </c>
      <c r="DM293" s="67" t="s">
        <v>521</v>
      </c>
      <c r="DN293" s="68" t="s">
        <v>521</v>
      </c>
      <c r="DO293" s="70" t="s">
        <v>521</v>
      </c>
      <c r="DP293" s="71" t="s">
        <v>521</v>
      </c>
      <c r="DQ293" s="67" t="s">
        <v>521</v>
      </c>
      <c r="DR293" s="67" t="s">
        <v>521</v>
      </c>
      <c r="DS293" s="67" t="s">
        <v>521</v>
      </c>
      <c r="DT293" s="67" t="s">
        <v>521</v>
      </c>
      <c r="DU293" s="67" t="s">
        <v>521</v>
      </c>
      <c r="DV293" s="67" t="s">
        <v>521</v>
      </c>
      <c r="DW293" s="67" t="s">
        <v>521</v>
      </c>
      <c r="DX293" s="72" t="s">
        <v>521</v>
      </c>
      <c r="DY293" s="146" t="s">
        <v>522</v>
      </c>
      <c r="DZ293" s="74">
        <v>3</v>
      </c>
      <c r="EA293" s="74">
        <v>4</v>
      </c>
      <c r="EB293" s="74">
        <v>5</v>
      </c>
      <c r="EC293" s="75">
        <v>5</v>
      </c>
      <c r="ED293" s="168" t="s">
        <v>522</v>
      </c>
      <c r="EE293" s="74">
        <f t="shared" si="591"/>
        <v>3</v>
      </c>
      <c r="EF293" s="74">
        <f t="shared" si="639"/>
        <v>12</v>
      </c>
      <c r="EG293" s="74">
        <f t="shared" si="640"/>
        <v>60</v>
      </c>
      <c r="EH293" s="77">
        <f t="shared" si="641"/>
        <v>300</v>
      </c>
      <c r="EI293" s="73">
        <v>30</v>
      </c>
      <c r="EJ293" s="74">
        <v>150</v>
      </c>
      <c r="EK293" s="74">
        <v>900</v>
      </c>
      <c r="EL293" s="74">
        <v>3000</v>
      </c>
      <c r="EM293" s="75">
        <v>15000</v>
      </c>
      <c r="EN293" s="78">
        <v>1</v>
      </c>
      <c r="EO293" s="79">
        <f t="shared" si="642"/>
        <v>1.6666666666666667</v>
      </c>
      <c r="EP293" s="79">
        <f t="shared" si="643"/>
        <v>2.5</v>
      </c>
      <c r="EQ293" s="79">
        <f t="shared" si="644"/>
        <v>1.6666666666666667</v>
      </c>
      <c r="ER293" s="80">
        <f t="shared" si="645"/>
        <v>1.6666666666666667</v>
      </c>
      <c r="ES293" s="128" t="s">
        <v>523</v>
      </c>
      <c r="ET293" s="82"/>
      <c r="EU293" s="83">
        <v>4</v>
      </c>
      <c r="EV293" s="146">
        <v>140</v>
      </c>
      <c r="EW293" s="147">
        <v>56</v>
      </c>
      <c r="EX293" s="147">
        <v>65</v>
      </c>
      <c r="EY293" s="147">
        <v>100</v>
      </c>
      <c r="EZ293" s="147">
        <v>37</v>
      </c>
      <c r="FA293" s="147">
        <v>37</v>
      </c>
      <c r="FB293" s="147">
        <v>35</v>
      </c>
      <c r="FC293" s="147">
        <v>55</v>
      </c>
      <c r="FD293" s="74">
        <f t="shared" si="592"/>
        <v>102</v>
      </c>
      <c r="FE293" s="84">
        <f t="shared" si="593"/>
        <v>120</v>
      </c>
      <c r="FF293" s="73">
        <f>RANK(EV293,$EV$9:$EV$497,0)</f>
        <v>12</v>
      </c>
      <c r="FG293" s="74">
        <f>RANK(EW293,$EW$9:$EW$497,0)</f>
        <v>137</v>
      </c>
      <c r="FH293" s="74">
        <f>RANK(EX293,$EX$9:$EX$497,0)</f>
        <v>101</v>
      </c>
      <c r="FI293" s="74">
        <f>RANK(EY293,$EY$9:$EY$497,0)</f>
        <v>10</v>
      </c>
      <c r="FJ293" s="74">
        <f>RANK(EZ293,$EZ$9:$EZ$497,0)</f>
        <v>95</v>
      </c>
      <c r="FK293" s="74">
        <f>RANK(FA293,$FA$9:$FA$497,0)</f>
        <v>70</v>
      </c>
      <c r="FL293" s="74">
        <f>RANK(FB293,$FB$9:$FB$497,0)</f>
        <v>232</v>
      </c>
      <c r="FM293" s="74">
        <f>RANK(FC293,$FC$9:$FC$497,0)</f>
        <v>148</v>
      </c>
      <c r="FN293" s="74">
        <f>RANK(FD293,$FD$9:$FD$497,0)</f>
        <v>82</v>
      </c>
      <c r="FO293" s="84">
        <f>RANK(FE293,$FE$9:$FE$497,0)</f>
        <v>107</v>
      </c>
      <c r="FP293" s="73">
        <f>COUNTIFS($EV$9:$EV$497,"&gt;"&amp;EV293,$ES$9:$ES$497,ES293)+1</f>
        <v>8</v>
      </c>
      <c r="FQ293" s="74">
        <f>COUNTIFS($EW$9:$EW$497,"&gt;"&amp;EW293,$ES$9:$ES$497,ES293)+1</f>
        <v>10</v>
      </c>
      <c r="FR293" s="74">
        <f>COUNTIFS($EX$9:$EX$497,"&gt;"&amp;EX293,$ES$9:$ES$497,ES293)+1</f>
        <v>26</v>
      </c>
      <c r="FS293" s="74">
        <f>COUNTIFS($EY$9:$EY$497,"&gt;"&amp;EY293,$ES$9:$ES$497,ES293)+1</f>
        <v>10</v>
      </c>
      <c r="FT293" s="74">
        <f>COUNTIFS($EZ$9:$EZ$497,"&gt;"&amp;EZ293,$ES$9:$ES$497,ES293)+1</f>
        <v>12</v>
      </c>
      <c r="FU293" s="74">
        <f>COUNTIFS($FA$9:$FA$497,"&gt;"&amp;FA293,$ES$9:$ES$497,ES293)+1</f>
        <v>9</v>
      </c>
      <c r="FV293" s="74">
        <f>COUNTIFS($FB$9:$FB$497,"&gt;"&amp;FB293,$ES$9:$ES$497,ES293)+1</f>
        <v>16</v>
      </c>
      <c r="FW293" s="74">
        <f>COUNTIFS($FC$9:$FC$497,"&gt;"&amp;FC293,$ES$9:$ES$497,ES293)+1</f>
        <v>6</v>
      </c>
      <c r="FX293" s="74">
        <f>COUNTIFS($FD$9:$FD$497,"&gt;"&amp;FD293,$ES$9:$ES$497,ES293)+1</f>
        <v>19</v>
      </c>
      <c r="FY293" s="84">
        <f>COUNTIFS($FE$9:$FE$497,"&gt;"&amp;FE293,$ES$9:$ES$497,ES293)+1</f>
        <v>14</v>
      </c>
      <c r="FZ293" s="85">
        <f t="shared" si="594"/>
        <v>1.41</v>
      </c>
      <c r="GA293" s="86">
        <f t="shared" si="595"/>
        <v>0.56999999999999995</v>
      </c>
      <c r="GB293" s="86">
        <f t="shared" si="596"/>
        <v>0.66</v>
      </c>
      <c r="GC293" s="86">
        <f t="shared" si="597"/>
        <v>1.01</v>
      </c>
      <c r="GD293" s="86">
        <f t="shared" si="598"/>
        <v>0.37</v>
      </c>
      <c r="GE293" s="86">
        <f t="shared" si="599"/>
        <v>0.37</v>
      </c>
      <c r="GF293" s="86">
        <f t="shared" si="600"/>
        <v>0.35</v>
      </c>
      <c r="GG293" s="86">
        <f t="shared" si="601"/>
        <v>0.56000000000000005</v>
      </c>
      <c r="GH293" s="86">
        <f t="shared" si="602"/>
        <v>1.03</v>
      </c>
      <c r="GI293" s="87">
        <f t="shared" si="603"/>
        <v>1.21</v>
      </c>
      <c r="GJ293" s="85">
        <f>ROUND(((FZ293-AVERAGE(FZ$9:FZ$497))/STDEVP(FZ$9:FZ$497)*10+50),2)</f>
        <v>67.260000000000005</v>
      </c>
      <c r="GK293" s="86">
        <f>ROUND(((GA293-AVERAGE(GA$9:GA$497))/STDEVP(GA$9:GA$497)*10+50),2)</f>
        <v>46.4</v>
      </c>
      <c r="GL293" s="86">
        <f>ROUND(((GB293-AVERAGE(GB$9:GB$497))/STDEVP(GB$9:GB$497)*10+50),2)</f>
        <v>52.9</v>
      </c>
      <c r="GM293" s="86">
        <f>ROUND(((GC293-AVERAGE(GC$9:GC$497))/STDEVP(GC$9:GC$497)*10+50),2)</f>
        <v>74.25</v>
      </c>
      <c r="GN293" s="86">
        <f>ROUND(((GD293-AVERAGE(GD$9:GD$497))/STDEVP(GD$9:GD$497)*10+50),2)</f>
        <v>49.24</v>
      </c>
      <c r="GO293" s="86">
        <f>ROUND(((GE293-AVERAGE(GE$9:GE$497))/STDEVP(GE$9:GE$497)*10+50),2)</f>
        <v>50.78</v>
      </c>
      <c r="GP293" s="86">
        <f>ROUND(((GF293-AVERAGE(GF$9:GF$497))/STDEVP(GF$9:GF$497)*10+50),2)</f>
        <v>41.03</v>
      </c>
      <c r="GQ293" s="86">
        <f>ROUND(((GG293-AVERAGE(GG$9:GG$497))/STDEVP(GG$9:GG$497)*10+50),2)</f>
        <v>47.78</v>
      </c>
      <c r="GR293" s="86">
        <f>ROUND(((GH293-AVERAGE(GH$9:GH$497))/STDEVP(GH$9:GH$497)*10+50),2)</f>
        <v>52.02</v>
      </c>
      <c r="GS293" s="87">
        <f>ROUND(((GI293-AVERAGE(GI$9:GI$497))/STDEVP(GI$9:GI$497)*10+50),2)</f>
        <v>49.92</v>
      </c>
      <c r="GT293" s="73">
        <f>RANK(GJ293,$GJ$9:$GJ$497,0)</f>
        <v>19</v>
      </c>
      <c r="GU293" s="74">
        <f>RANK(GK293,$GK$9:$GK$497,0)</f>
        <v>245</v>
      </c>
      <c r="GV293" s="74">
        <f>RANK(GL293,$GL$9:$GL$497,0)</f>
        <v>154</v>
      </c>
      <c r="GW293" s="74">
        <f>RANK(GM293,$GM$9:$GM$497,0)</f>
        <v>16</v>
      </c>
      <c r="GX293" s="74">
        <f>RANK(GN293,$GN$9:$GN$497,0)</f>
        <v>148</v>
      </c>
      <c r="GY293" s="74">
        <f>RANK(GO293,$GO$9:$GO$497,0)</f>
        <v>114</v>
      </c>
      <c r="GZ293" s="74">
        <f>RANK(GP293,$GP$9:$GP$497,0)</f>
        <v>339</v>
      </c>
      <c r="HA293" s="74">
        <f>RANK(GQ293,$GQ$9:$GQ$497,0)</f>
        <v>248</v>
      </c>
      <c r="HB293" s="74">
        <f>RANK(GR293,$GR$9:$GR$497,0)</f>
        <v>150</v>
      </c>
      <c r="HC293" s="84">
        <f>RANK(GS293,$GS$9:$GS$497,0)</f>
        <v>182</v>
      </c>
      <c r="HD293" s="85">
        <f>ROUND(AVERAGEIF($ES$9:$ES$497,$ES293,$FZ$9:$FZ$497),2)</f>
        <v>1.1399999999999999</v>
      </c>
      <c r="HE293" s="86">
        <f>ROUND(AVERAGEIF($ES$9:$ES$497,$ES293,$GA$9:$GA$497),2)</f>
        <v>0.46</v>
      </c>
      <c r="HF293" s="86">
        <f>ROUND(AVERAGEIF($ES$9:$ES$497,$ES293,$GB$9:$GB$497),2)</f>
        <v>0.65</v>
      </c>
      <c r="HG293" s="86">
        <f>ROUND(AVERAGEIF($ES$9:$ES$497,$ES293,$GC$9:$GC$497),2)</f>
        <v>0.74</v>
      </c>
      <c r="HH293" s="86">
        <f>ROUND(AVERAGEIF($ES$9:$ES$497,$ES293,$GD$9:$GD$497),2)</f>
        <v>0.27</v>
      </c>
      <c r="HI293" s="86">
        <f>ROUND(AVERAGEIF($ES$9:$ES$497,$ES293,$GE$9:$GE$497),2)</f>
        <v>0.23</v>
      </c>
      <c r="HJ293" s="86">
        <f>ROUND(AVERAGEIF($ES$9:$ES$497,$ES293,$GF$9:$GF$497),2)</f>
        <v>0.3</v>
      </c>
      <c r="HK293" s="86">
        <f>ROUND(AVERAGEIF($ES$9:$ES$497,$ES293,$GG$9:$GG$497),2)</f>
        <v>0.28000000000000003</v>
      </c>
      <c r="HL293" s="86">
        <f>ROUND(AVERAGEIF($ES$9:$ES$497,$ES293,$GH$9:$GH$497),2)</f>
        <v>0.92</v>
      </c>
      <c r="HM293" s="87">
        <f>ROUND(AVERAGEIF($ES$9:$ES$497,$ES293,$GI$9:$GI$497),2)</f>
        <v>0.93</v>
      </c>
      <c r="HN293" s="88">
        <f t="shared" si="604"/>
        <v>0.27</v>
      </c>
      <c r="HO293" s="89">
        <f t="shared" si="605"/>
        <v>0.10999999999999993</v>
      </c>
      <c r="HP293" s="89">
        <f t="shared" si="606"/>
        <v>1.0000000000000009E-2</v>
      </c>
      <c r="HQ293" s="89">
        <f t="shared" si="607"/>
        <v>0.27</v>
      </c>
      <c r="HR293" s="89">
        <f t="shared" si="608"/>
        <v>9.9999999999999978E-2</v>
      </c>
      <c r="HS293" s="89">
        <f t="shared" si="609"/>
        <v>0.13999999999999999</v>
      </c>
      <c r="HT293" s="89">
        <f t="shared" si="610"/>
        <v>4.9999999999999989E-2</v>
      </c>
      <c r="HU293" s="89">
        <f t="shared" si="611"/>
        <v>0.28000000000000003</v>
      </c>
      <c r="HV293" s="89">
        <f t="shared" si="612"/>
        <v>0.10999999999999999</v>
      </c>
      <c r="HW293" s="90">
        <f t="shared" si="613"/>
        <v>0.27999999999999992</v>
      </c>
      <c r="HX293" s="73">
        <f>COUNTIFS($FZ$9:$FZ$497,"&gt;"&amp;FZ293,$ES$9:$ES$497,$ES293)+1</f>
        <v>11</v>
      </c>
      <c r="HY293" s="74">
        <f>COUNTIFS($GA$9:$GA$497,"&gt;"&amp;GA293,$ES$9:$ES$497,$ES293)+1</f>
        <v>15</v>
      </c>
      <c r="HZ293" s="74">
        <f>COUNTIFS($GB$9:$GB$497,"&gt;"&amp;GB293,$ES$9:$ES$497,$ES293)+1</f>
        <v>40</v>
      </c>
      <c r="IA293" s="74">
        <f>COUNTIFS($GC$9:$GC$497,"&gt;"&amp;GC293,$ES$9:$ES$497,$ES293)+1</f>
        <v>16</v>
      </c>
      <c r="IB293" s="74">
        <f>COUNTIFS($GD$9:$GD$497,"&gt;"&amp;GD293,$ES$9:$ES$497,$ES293)+1</f>
        <v>10</v>
      </c>
      <c r="IC293" s="74">
        <f>COUNTIFS($GE$9:$GE$497,"&gt;"&amp;GE293,$ES$9:$ES$497,$ES293)+1</f>
        <v>5</v>
      </c>
      <c r="ID293" s="74">
        <f>COUNTIFS($GF$9:$GF$497,"&gt;"&amp;GF293,$ES$9:$ES$497,$ES293)+1</f>
        <v>20</v>
      </c>
      <c r="IE293" s="74">
        <f>COUNTIFS($GG$9:$GG$497,"&gt;"&amp;GG293,$ES$9:$ES$497,$ES293)+1</f>
        <v>5</v>
      </c>
      <c r="IF293" s="74">
        <f>COUNTIFS($GH$9:$GH$497,"&gt;"&amp;GH293,$ES$9:$ES$497,$ES293)+1</f>
        <v>31</v>
      </c>
      <c r="IG293" s="84">
        <f>COUNTIFS($GI$9:$GI$497,"&gt;"&amp;GI293,$ES$9:$ES$497,$ES293)+1</f>
        <v>12</v>
      </c>
      <c r="IH293" s="148">
        <v>0.05</v>
      </c>
      <c r="II293" s="149">
        <v>0.12</v>
      </c>
      <c r="IJ293" s="149"/>
      <c r="IK293" s="149"/>
      <c r="IL293" s="149"/>
      <c r="IM293" s="150"/>
      <c r="IN293" s="151">
        <v>0.05</v>
      </c>
      <c r="IO293" s="152"/>
      <c r="IP293" s="153"/>
      <c r="IQ293" s="149"/>
      <c r="IR293" s="149"/>
      <c r="IS293" s="149"/>
      <c r="IT293" s="149"/>
      <c r="IU293" s="149"/>
      <c r="IV293" s="149"/>
      <c r="IW293" s="154"/>
      <c r="IX293" s="151"/>
      <c r="IY293" s="149"/>
      <c r="IZ293" s="149"/>
      <c r="JA293" s="149"/>
      <c r="JB293" s="149"/>
      <c r="JC293" s="149"/>
      <c r="JD293" s="149"/>
      <c r="JE293" s="155"/>
      <c r="JF293" s="153"/>
      <c r="JG293" s="149"/>
      <c r="JH293" s="149"/>
      <c r="JI293" s="149"/>
      <c r="JJ293" s="149"/>
      <c r="JK293" s="149"/>
      <c r="JL293" s="149"/>
      <c r="JM293" s="154"/>
      <c r="JN293" s="151"/>
      <c r="JO293" s="149"/>
      <c r="JP293" s="149"/>
      <c r="JQ293" s="149"/>
      <c r="JR293" s="149"/>
      <c r="JS293" s="149"/>
      <c r="JT293" s="149"/>
      <c r="JU293" s="149"/>
      <c r="JV293" s="149"/>
      <c r="JW293" s="149"/>
      <c r="JX293" s="149"/>
      <c r="JY293" s="149"/>
      <c r="JZ293" s="155"/>
      <c r="KA293" s="151"/>
      <c r="KB293" s="149"/>
      <c r="KC293" s="149"/>
      <c r="KD293" s="149"/>
      <c r="KE293" s="155"/>
      <c r="KF293" s="153"/>
      <c r="KG293" s="149"/>
      <c r="KH293" s="149"/>
      <c r="KI293" s="149"/>
      <c r="KJ293" s="149"/>
      <c r="KK293" s="156"/>
      <c r="KL293" s="149"/>
      <c r="KM293" s="149"/>
      <c r="KN293" s="149"/>
      <c r="KO293" s="149"/>
      <c r="KP293" s="149"/>
      <c r="KQ293" s="149"/>
      <c r="KR293" s="149"/>
      <c r="KS293" s="154"/>
      <c r="KT293" s="154"/>
      <c r="KU293" s="154"/>
      <c r="KV293" s="154"/>
      <c r="KW293" s="151"/>
      <c r="KX293" s="149"/>
      <c r="KY293" s="149"/>
      <c r="KZ293" s="149"/>
      <c r="LA293" s="149"/>
      <c r="LB293" s="149"/>
      <c r="LC293" s="154"/>
      <c r="LD293" s="151"/>
      <c r="LE293" s="152"/>
      <c r="LF293" s="157"/>
      <c r="LG293" s="158"/>
      <c r="LH293" s="151"/>
      <c r="LI293" s="149"/>
      <c r="LJ293" s="147"/>
      <c r="LK293" s="147"/>
      <c r="LL293" s="147"/>
      <c r="LM293" s="159"/>
      <c r="LN293" s="153"/>
      <c r="LO293" s="149"/>
      <c r="LP293" s="149"/>
      <c r="LQ293" s="149"/>
      <c r="LR293" s="154"/>
      <c r="LS293" s="151"/>
      <c r="LT293" s="149"/>
      <c r="LU293" s="149"/>
      <c r="LV293" s="149"/>
      <c r="LW293" s="149">
        <v>0.1</v>
      </c>
      <c r="LX293" s="149"/>
      <c r="LY293" s="149"/>
      <c r="LZ293" s="149"/>
      <c r="MA293" s="155"/>
      <c r="MB293" s="153"/>
      <c r="MC293" s="149"/>
      <c r="MD293" s="149"/>
      <c r="ME293" s="149"/>
      <c r="MF293" s="149"/>
      <c r="MG293" s="149"/>
      <c r="MH293" s="149"/>
      <c r="MI293" s="149"/>
      <c r="MJ293" s="149"/>
      <c r="MK293" s="149"/>
      <c r="ML293" s="149"/>
      <c r="MM293" s="149"/>
      <c r="MN293" s="156"/>
      <c r="MO293" s="156"/>
      <c r="MP293" s="154"/>
      <c r="MQ293" s="151"/>
      <c r="MR293" s="149"/>
      <c r="MS293" s="149"/>
      <c r="MT293" s="149"/>
      <c r="MU293" s="149"/>
      <c r="MV293" s="156"/>
      <c r="MW293" s="149"/>
      <c r="MX293" s="149"/>
      <c r="MY293" s="149"/>
      <c r="MZ293" s="149"/>
      <c r="NA293" s="149"/>
      <c r="NB293" s="149"/>
      <c r="NC293" s="149"/>
      <c r="ND293" s="154"/>
      <c r="NE293" s="154"/>
      <c r="NF293" s="154"/>
      <c r="NG293" s="154"/>
      <c r="NH293" s="151"/>
      <c r="NI293" s="149"/>
      <c r="NJ293" s="149"/>
      <c r="NK293" s="149"/>
      <c r="NL293" s="149"/>
      <c r="NM293" s="149"/>
      <c r="NN293" s="94"/>
      <c r="NO293" s="151"/>
      <c r="NP293" s="160"/>
      <c r="NQ293" s="145" t="s">
        <v>1221</v>
      </c>
      <c r="NR293" s="199" t="s">
        <v>1227</v>
      </c>
      <c r="NS293" s="145"/>
      <c r="NT293" s="145"/>
      <c r="NU293" s="145"/>
      <c r="NV293" s="171"/>
      <c r="NW293" s="145" t="s">
        <v>1228</v>
      </c>
      <c r="NX293" s="165" t="s">
        <v>1229</v>
      </c>
      <c r="NY293" s="138" t="s">
        <v>1230</v>
      </c>
      <c r="NZ293" s="165" t="s">
        <v>1229</v>
      </c>
      <c r="OA293" s="166"/>
      <c r="OB293" s="166"/>
      <c r="OC293" s="166"/>
      <c r="OD293" s="108">
        <f t="shared" si="646"/>
        <v>300</v>
      </c>
      <c r="OE293" s="109">
        <v>2</v>
      </c>
      <c r="OF293" s="110">
        <f t="shared" si="647"/>
        <v>75</v>
      </c>
      <c r="OG293" s="109">
        <v>6</v>
      </c>
      <c r="OH293" s="111">
        <f>ROUND(AVERAGEIF($ES$9:$ES$497,$ES293,EV$9:EV$497),0)</f>
        <v>79</v>
      </c>
      <c r="OI293" s="112">
        <f>ROUND(AVERAGEIF($ES$9:$ES$497,$ES293,EW$9:EW$497),0)</f>
        <v>32</v>
      </c>
      <c r="OJ293" s="112">
        <f>ROUND(AVERAGEIF($ES$9:$ES$497,$ES293,EX$9:EX$497),0)</f>
        <v>45</v>
      </c>
      <c r="OK293" s="112">
        <f>ROUND(AVERAGEIF($ES$9:$ES$497,$ES293,EY$9:EY$497),0)</f>
        <v>53</v>
      </c>
      <c r="OL293" s="112">
        <f>ROUND(AVERAGEIF($ES$9:$ES$497,$ES293,EZ$9:EZ$497),0)</f>
        <v>20</v>
      </c>
      <c r="OM293" s="112">
        <f>ROUND(AVERAGEIF($ES$9:$ES$497,$ES293,FA$9:FA$497),0)</f>
        <v>18</v>
      </c>
      <c r="ON293" s="112">
        <f>ROUND(AVERAGEIF($ES$9:$ES$497,$ES293,FB$9:FB$497),0)</f>
        <v>23</v>
      </c>
      <c r="OO293" s="112">
        <f>ROUND(AVERAGEIF($ES$9:$ES$497,$ES293,FC$9:FC$497),0)</f>
        <v>23</v>
      </c>
      <c r="OP293" s="112">
        <f>ROUND(AVERAGEIF($ES$9:$ES$497,$ES293,FD$9:FD$497),0)</f>
        <v>64</v>
      </c>
      <c r="OQ293" s="113">
        <f>ROUND(AVERAGEIF($ES$9:$ES$497,$ES293,FE$9:FE$497),0)</f>
        <v>68</v>
      </c>
      <c r="OR293" s="114">
        <f>ROUND(EV293/MAX(EV$9:EV$497)*100,0)</f>
        <v>79</v>
      </c>
      <c r="OS293" s="115">
        <f>ROUND(EW293/MAX(EW$9:EW$497)*100,0)</f>
        <v>44</v>
      </c>
      <c r="OT293" s="115">
        <f>ROUND(EX293/MAX(EX$9:EX$497)*100,0)</f>
        <v>54</v>
      </c>
      <c r="OU293" s="115">
        <f>ROUND(EY293/MAX(EY$9:EY$497)*100,0)</f>
        <v>67</v>
      </c>
      <c r="OV293" s="115">
        <f>ROUND(EZ293/MAX(EZ$9:EZ$497)*100,0)</f>
        <v>30</v>
      </c>
      <c r="OW293" s="115">
        <f>ROUND(FA293/MAX(FA$9:FA$497)*100,0)</f>
        <v>33</v>
      </c>
      <c r="OX293" s="115">
        <f>ROUND(FB293/MAX(FB$9:FB$497)*100,0)</f>
        <v>26</v>
      </c>
      <c r="OY293" s="116">
        <f>ROUND(FC293/MAX(FC$9:FC$497)*100,0)</f>
        <v>38</v>
      </c>
      <c r="OZ293" s="115">
        <f>ROUND(FD293/MAX(FD$9:FD$497)*100,0)</f>
        <v>69</v>
      </c>
      <c r="PA293" s="117">
        <f>ROUND(FE293/MAX(FE$9:FE$497)*100,0)</f>
        <v>49</v>
      </c>
      <c r="PB293" s="118">
        <f t="shared" si="614"/>
        <v>565</v>
      </c>
      <c r="PC293" s="115">
        <f t="shared" si="615"/>
        <v>493</v>
      </c>
      <c r="PD293" s="115">
        <f t="shared" si="616"/>
        <v>655</v>
      </c>
      <c r="PE293" s="115">
        <f t="shared" si="617"/>
        <v>641</v>
      </c>
      <c r="PF293" s="115">
        <f t="shared" si="618"/>
        <v>618</v>
      </c>
      <c r="PG293" s="119">
        <f t="shared" si="619"/>
        <v>505</v>
      </c>
      <c r="PH293" s="118">
        <f>ROUND(PB293/MAX(PB$9:PB$497)*100,0)</f>
        <v>67</v>
      </c>
      <c r="PI293" s="115">
        <f>ROUND(PC293/MAX(PC$9:PC$497)*100,0)</f>
        <v>59</v>
      </c>
      <c r="PJ293" s="115">
        <f>ROUND(PD293/MAX(PD$9:PD$497)*100,0)</f>
        <v>70</v>
      </c>
      <c r="PK293" s="115">
        <f>ROUND(PE293/MAX(PE$9:PE$497)*100,0)</f>
        <v>64</v>
      </c>
      <c r="PL293" s="115">
        <f>ROUND(PF293/MAX(PF$9:PF$497)*100,0)</f>
        <v>87</v>
      </c>
      <c r="PM293" s="119">
        <f>ROUND(PG293/MAX(PG$9:PG$497)*100,0)</f>
        <v>74</v>
      </c>
      <c r="PN293" s="118">
        <f>RANK(PH293,PH$9:PH$497,0)</f>
        <v>67</v>
      </c>
      <c r="PO293" s="115">
        <f>RANK(PI293,PI$9:PI$497,0)</f>
        <v>75</v>
      </c>
      <c r="PP293" s="115">
        <f>RANK(PJ293,PJ$9:PJ$497,0)</f>
        <v>67</v>
      </c>
      <c r="PQ293" s="115">
        <f>RANK(PK293,PK$9:PK$497,0)</f>
        <v>73</v>
      </c>
      <c r="PR293" s="115">
        <f>RANK(PL293,PL$9:PL$497,0)</f>
        <v>17</v>
      </c>
      <c r="PS293" s="119">
        <f>RANK(PM293,PM$9:PM$497,0)</f>
        <v>31</v>
      </c>
      <c r="PT293" s="120">
        <f>ROUND(FZ293/MAX(FZ$9:FZ$497)*100,0)</f>
        <v>77</v>
      </c>
      <c r="PU293" s="115">
        <f>ROUND(GA293/MAX(GA$9:GA$497)*100,0)</f>
        <v>32</v>
      </c>
      <c r="PV293" s="115">
        <f>ROUND(GB293/MAX(GB$9:GB$497)*100,0)</f>
        <v>48</v>
      </c>
      <c r="PW293" s="115">
        <f>ROUND(GC293/MAX(GC$9:GC$497)*100,0)</f>
        <v>80</v>
      </c>
      <c r="PX293" s="115">
        <f>ROUND(GD293/MAX(GD$9:GD$497)*100,0)</f>
        <v>21</v>
      </c>
      <c r="PY293" s="115">
        <f>ROUND(GE293/MAX(GE$9:GE$497)*100,0)</f>
        <v>22</v>
      </c>
      <c r="PZ293" s="115">
        <f>ROUND(GF293/MAX(GF$9:GF$497)*100,0)</f>
        <v>16</v>
      </c>
      <c r="QA293" s="116">
        <f>ROUND(GG293/MAX(GG$9:GG$497)*100,0)</f>
        <v>31</v>
      </c>
      <c r="QB293" s="115">
        <f>ROUND(GH293/MAX(GH$9:GH$497)*100,0)</f>
        <v>46</v>
      </c>
      <c r="QC293" s="121">
        <f>ROUND(GI293/MAX(GI$9:GI$497)*100,0)</f>
        <v>39</v>
      </c>
      <c r="QD293" s="120">
        <f>ROUND(AVERAGEIF($ES$9:$ES$497,$ES293,PT$9:PT$497),0)</f>
        <v>62</v>
      </c>
      <c r="QE293" s="120">
        <f>ROUND(AVERAGEIF($ES$9:$ES$497,$ES293,PU$9:PU$497),0)</f>
        <v>26</v>
      </c>
      <c r="QF293" s="120">
        <f>ROUND(AVERAGEIF($ES$9:$ES$497,$ES293,PV$9:PV$497),0)</f>
        <v>48</v>
      </c>
      <c r="QG293" s="120">
        <f>ROUND(AVERAGEIF($ES$9:$ES$497,$ES293,PW$9:PW$497),0)</f>
        <v>58</v>
      </c>
      <c r="QH293" s="120">
        <f>ROUND(AVERAGEIF($ES$9:$ES$497,$ES293,PX$9:PX$497),0)</f>
        <v>15</v>
      </c>
      <c r="QI293" s="120">
        <f>ROUND(AVERAGEIF($ES$9:$ES$497,$ES293,PY$9:PY$497),0)</f>
        <v>14</v>
      </c>
      <c r="QJ293" s="120">
        <f>ROUND(AVERAGEIF($ES$9:$ES$497,$ES293,PZ$9:PZ$497),0)</f>
        <v>14</v>
      </c>
      <c r="QK293" s="120">
        <f>ROUND(AVERAGEIF($ES$9:$ES$497,$ES293,QA$9:QA$497),0)</f>
        <v>15</v>
      </c>
      <c r="QL293" s="120">
        <f>ROUND(AVERAGEIF($ES$9:$ES$497,$ES293,QB$9:QB$497),0)</f>
        <v>41</v>
      </c>
      <c r="QM293" s="120">
        <f>ROUND(AVERAGEIF($ES$9:$ES$497,$ES293,QC$9:QC$497),0)</f>
        <v>30</v>
      </c>
      <c r="QN293" s="114">
        <f t="shared" si="620"/>
        <v>553</v>
      </c>
      <c r="QO293" s="115">
        <f t="shared" si="621"/>
        <v>445</v>
      </c>
      <c r="QP293" s="115">
        <f t="shared" si="622"/>
        <v>637</v>
      </c>
      <c r="QQ293" s="115">
        <f t="shared" si="623"/>
        <v>646</v>
      </c>
      <c r="QR293" s="115">
        <f t="shared" si="624"/>
        <v>752</v>
      </c>
      <c r="QS293" s="119">
        <f t="shared" si="625"/>
        <v>482</v>
      </c>
      <c r="QT293" s="114">
        <f>ROUND((QN293-MIN(QN$9:QN$497))/(MAX(QN$9:QN$497)-MIN(QN$9:QN$497))*100,0)</f>
        <v>51</v>
      </c>
      <c r="QU293" s="115">
        <f>ROUND((QO293-MIN(QO$9:QO$497))/(MAX(QO$9:QO$497)-MIN(QO$9:QO$497))*100,0)</f>
        <v>34</v>
      </c>
      <c r="QV293" s="115">
        <f>ROUND((QP293-MIN(QP$9:QP$497))/(MAX(QP$9:QP$497)-MIN(QP$9:QP$497))*100,0)</f>
        <v>42</v>
      </c>
      <c r="QW293" s="115">
        <f>ROUND((QQ293-MIN(QQ$9:QQ$497))/(MAX(QQ$9:QQ$497)-MIN(QQ$9:QQ$497))*100,0)</f>
        <v>45</v>
      </c>
      <c r="QX293" s="115">
        <f>ROUND((QR293-MIN(QR$9:QR$497))/(MAX(QR$9:QR$497)-MIN(QR$9:QR$497))*100,0)</f>
        <v>89</v>
      </c>
      <c r="QY293" s="115">
        <f>ROUND((QS293-MIN(QS$9:QS$497))/(MAX(QS$9:QS$497)-MIN(QS$9:QS$497))*100,0)</f>
        <v>61</v>
      </c>
      <c r="QZ293" s="114">
        <f>RANK(QN293,QN$9:QN$497,0)</f>
        <v>105</v>
      </c>
      <c r="RA293" s="115">
        <f>RANK(QO293,QO$9:QO$497,0)</f>
        <v>115</v>
      </c>
      <c r="RB293" s="115">
        <f>RANK(QP293,QP$9:QP$497,0)</f>
        <v>95</v>
      </c>
      <c r="RC293" s="115">
        <f>RANK(QQ293,QQ$9:QQ$497,0)</f>
        <v>126</v>
      </c>
      <c r="RD293" s="115">
        <f>RANK(QR293,QR$9:QR$497,0)</f>
        <v>16</v>
      </c>
      <c r="RE293" s="115">
        <f>RANK(QS293,QS$9:QS$497,0)</f>
        <v>54</v>
      </c>
      <c r="RF293" s="122"/>
      <c r="RG293" s="115">
        <f>($RH$3*(IH293+IJ293)*100*100/MAX(EX$9:EX$497)*$RO$3) +($RH$3*(II293+IJ293)*100*100/MAX(EX$9:EX$497)*$RO$4) + ($RH$3*IK293*100*100/MAX(EX$9:EX$497)*0.098)</f>
        <v>31.345833333333331</v>
      </c>
      <c r="RH293" s="115">
        <f>($RH$4*IL293*100*100/MAX(EZ$9:EZ$497))*$RQ$3</f>
        <v>0</v>
      </c>
      <c r="RI293" s="115">
        <f>($RH$3*IM293*100*100/MAX(EY$9:EY$497))*$RQ$4</f>
        <v>0</v>
      </c>
      <c r="RJ293" s="115">
        <f>($RH$3*IN293*100*100/MAX(EX$9:EX$497))</f>
        <v>20.833333333333332</v>
      </c>
      <c r="RK293" s="115">
        <f>($RH$4*IO293*100*100/MAX(EZ$9:EZ$497))*$RQ$3</f>
        <v>0</v>
      </c>
      <c r="RL293" s="115">
        <f>(($RL$4*IP293*100*((100/MAX(EX$9:EX$497)+100/MAX(EZ$9:EZ$497))/2))+($RL$4*IQ293*100*((100/MAX(EX$9:EX$497)+100/MAX(EZ$9:EZ$497))/2))+($RL$4*IR293*100*((100/MAX(EX$9:EX$497)+100/MAX(EZ$9:EZ$497))/2))+($RL$4*IS293*100*((100/MAX(EX$9:EX$497)+100/MAX(EZ$9:EZ$497))/2))+($RL$4*IT293*100*((100/MAX(EX$9:EX$497)+100/MAX(EZ$9:EZ$497))/2))+($RL$4*IU293*100*((100/MAX(EX$9:EX$497)+100/MAX(EZ$9:EZ$497))/2))+($RL$4*IV293*100*((100/MAX(EX$9:EX$497)+100/MAX(EZ$9:EZ$497))/2))+($RL$4*IW293*100*((100/MAX(EX$9:EX$497)+100/MAX(EZ$9:EZ$497))/2)))*$RS$3</f>
        <v>0</v>
      </c>
      <c r="RM293" s="115">
        <f>(($RH$3*IX293*100*100/MAX(EX$9:EX$497))+($RH$3*IY293*100*100/MAX(EX$9:EX$497))+($RH$3*IZ293*100*100/MAX(EX$9:EX$497))+($RH$3*JA293*100*100/MAX(EX$9:EX$497))+($RH$3*JB293*100*100/MAX(EX$9:EX$497))+($RH$3*JC293*100*100/MAX(EX$9:EX$497))+($RH$3*JD293*100*100/MAX(EX$9:EX$497))+($RH$3*JE293*100*100/MAX(EX$9:EX$497)))*$RS$4</f>
        <v>0</v>
      </c>
      <c r="RN293" s="115">
        <f>(($RH$4*JF293*100*100/MAX(EZ$9:EZ$497)) + ($RH$4*JG293*100*100/MAX(EZ$9:EZ$497)) + ($RH$4*JH293*100*100/MAX(EZ$9:EZ$497)) + ($RH$4*JI293*100*100/MAX(EZ$9:EZ$497)) + ($RH$4*JJ293*100*100/MAX(EZ$9:EZ$497)) + ($RH$4*JK293*100*100/MAX(EZ$9:EZ$497)) + ($RH$4*JL293*100*100/MAX(EZ$9:EZ$497)) + ($RH$4*JM293*100*100/MAX(EZ$9:EZ$497)))*$RU$3</f>
        <v>0</v>
      </c>
      <c r="RO293" s="115">
        <f>(($RL$4*JN293*100*((100/MAX(EX$9:EX$497)+100/MAX(EZ$9:EZ$497))/2))+($RL$4*JO293*100*((100/MAX(EX$9:EX$497)+100/MAX(EZ$9:EZ$497))/2))+($RL$4*JP293*100*((100/MAX(EX$9:EX$497)+100/MAX(EZ$9:EZ$497))/2))+($RL$4*JQ293*100*((100/MAX(EX$9:EX$497)+100/MAX(EZ$9:EZ$497))/2))+($RL$4*JR293*100*((100/MAX(EX$9:EX$497)+100/MAX(EZ$9:EZ$497))/2))+($RL$4*JS293*100*((100/MAX(EX$9:EX$497)+100/MAX(EZ$9:EZ$497))/2))+($RL$4*JT293*100*((100/MAX(EX$9:EX$497)+100/MAX(EZ$9:EZ$497))/2))+($RL$4*JU293*100*((100/MAX(EX$9:EX$497)+100/MAX(EZ$9:EZ$497))/2))+($RL$4*JV293*100*((100/MAX(EX$9:EX$497)+100/MAX(EZ$9:EZ$497))/2))+($RL$4*JW293*100*((100/MAX(EX$9:EX$497)+100/MAX(EZ$9:EZ$497))/2))+($RL$4*JX293*100*((100/MAX(EX$9:EX$497)+100/MAX(EZ$9:EZ$497))/2))+($RL$4*JY293*100*((100/MAX(EX$9:EX$497)+100/MAX(EZ$9:EZ$497))/2))+($RL$4*JZ293*100*((100/MAX(EX$9:EX$497)+100/MAX(EZ$9:EZ$497))/2)))*$RW$3/2</f>
        <v>0</v>
      </c>
      <c r="RP293" s="119">
        <f>($RJ$3*KA293*100*100/MAX(FA$9:FA$497)) + ($RJ$3*KB293*100*100/MAX(FA$9:FA$497)/2) + ($RJ$3*KC293*100*100/MAX(FA$9:FA$497)/2) + ($RJ$3*KD293*100*100/MAX(FA$9:FA$497)/4) + ($RJ$3*KE293*100*100/MAX(FA$9:FA$497)/4)</f>
        <v>0</v>
      </c>
      <c r="RQ293" s="118">
        <f>($RL$4*KF293*100*((100/MAX(EX$9:EX$497)+100/MAX(EZ$9:EZ$497)))) * ($RO$3/2) + (($RL$4*KG293*100*((100/MAX(EX$9:EX$497)+100/MAX(EZ$9:EZ$497))))+($RL$4*KH293*100*((100/MAX(EX$9:EX$497)+100/MAX(EZ$9:EZ$497))))+($RL$4*KI293*100*((100/MAX(EX$9:EX$497)+100/MAX(EZ$9:EZ$497))))+($RL$4*KJ293*100*((100/MAX(EX$9:EX$497)+100/MAX(EZ$9:EZ$497))))+($RL$4*KK293*100*((100/MAX(EX$9:EX$497)+100/MAX(EZ$9:EZ$497))))+($RL$4*KL293*100*((100/MAX(EX$9:EX$497)+100/MAX(EZ$9:EZ$497))))+($RL$4*KM293*100*((100/MAX(EX$9:EX$497)+100/MAX(EZ$9:EZ$497))))+($RL$4*KN293*100*((100/MAX(EX$9:EX$497)+100/MAX(EZ$9:EZ$497))))+($RL$4*KO293*100*((100/MAX(EX$9:EX$497)+100/MAX(EZ$9:EZ$497))))+($RL$4*KP293*100*((100/MAX(EX$9:EX$497)+100/MAX(EZ$9:EZ$497))))+($RL$4*KQ293*100*((100/MAX(EX$9:EX$497)+100/MAX(EZ$9:EZ$497))))+($RL$4*KR293*100*((100/MAX(EX$9:EX$497)+100/MAX(EZ$9:EZ$497))))+($RL$4*KS293*100*((100/MAX(EX$9:EX$497)+100/MAX(EZ$9:EZ$497))))+($RL$4*KV293*100*((100/MAX(EX$9:EX$497)+100/MAX(EZ$9:EZ$497))))) * (($RO$3+$RO$4)/6)</f>
        <v>0</v>
      </c>
      <c r="RR293" s="115">
        <f>(($RL$4*KW293*100*((100/MAX(EX$9:EX$497)+100/MAX(EZ$9:EZ$497))))) * ($RO$3/2) + (($RL$4*KX293*100*((100/MAX(EX$9:EX$497)+100/MAX(EZ$9:EZ$497))))+($RL$4*KY293*100*((100/MAX(EX$9:EX$497)+100/MAX(EZ$9:EZ$497))))+($RL$4*KZ293*100*((100/MAX(EX$9:EX$497)+100/MAX(EZ$9:EZ$497))))+($RL$4*LA293*100*((100/MAX(EX$9:EX$497)+100/MAX(EZ$9:EZ$497))))+($RL$4*LB293*100*((100/MAX(EX$9:EX$497)+100/MAX(EZ$9:EZ$497))))+($RL$4*LC293*100*((100/MAX(EX$9:EX$497)+100/MAX(EZ$9:EZ$497))))) * (($RO$3+$RO$4)/6)</f>
        <v>0</v>
      </c>
      <c r="RS293" s="119">
        <f>(($RL$4*LD293*100*((100/MAX(EX$9:EX$497)+100/MAX(EZ$9:EZ$497))))+($RL$4*LE293*100*((100/MAX(EX$9:EX$497)+100/MAX(EZ$9:EZ$497))))) * (($RO$3+$RO$4)/6)</f>
        <v>0</v>
      </c>
      <c r="RT293" s="118">
        <f>($RJ$4*LH293*100*(100/MAX(EV$9:EV$497)))+($RJ$4*LI293*100*(100/MAX(EV$9:EV$497)))</f>
        <v>0</v>
      </c>
      <c r="RU293" s="119">
        <f>($RJ$4*LJ293*(100/MAX(EV$9:EV$497)))/2 + ($RL$3*LK293*(100/MAX(EW$9:EW$497))) + ($RJ$4*LL293*(100/MAX(EV$9:EV$497)))/4 + ($RL$3*LM293*(100/MAX(EW$9:EW$497)))</f>
        <v>0</v>
      </c>
      <c r="RV293" s="118">
        <f>($RJ$4*LN293*100*100/MAX(EV$9:EV$497)/2)+($RJ$4*LO293*100*100/MAX(EV$9:EV$497)/2)+($RJ$4*LP293*100*100/MAX(EV$9:EV$497))+($RJ$4*LQ293*100*100/MAX(EV$9:EV$497))+($RJ$4*LR293*100*100/MAX(EV$9:EV$497))</f>
        <v>0</v>
      </c>
      <c r="RW293" s="115">
        <f>($RJ$4*LS293*100*100/MAX(EV$9:EV$497)) + (($RJ$4*LT293*100*100/MAX(EV$9:EV$497))+($RJ$4*LU293*100*100/MAX(EV$9:EV$497))+($RJ$4*LV293*100*100/MAX(EV$9:EV$497))+($RJ$4*LW293*100*100/MAX(EV$9:EV$497))+($RJ$4*LX293*100*100/MAX(EV$9:EV$497))+($RJ$4*LY293*100*100/MAX(EV$9:EV$497))+($RJ$4*LZ293*100*100/MAX(EV$9:EV$497))+($RJ$4*MA293*100*100/MAX(EV$9:EV$497)))/2</f>
        <v>8.4269662921348321</v>
      </c>
      <c r="RX293" s="119">
        <f>($RJ$4*MB293*100*100/MAX(EV$9:EV$497))+($RJ$4*MC293*100*100/MAX(EV$9:EV$497))+($RJ$4*MD293*100*100/MAX(EV$9:EV$497))+($RJ$4*ME293*100*100/MAX(EV$9:EV$497))+($RJ$4*MF293*100*100/MAX(EV$9:EV$497))+($RJ$4*MG293*100*100/MAX(EV$9:EV$497))+($RJ$4*MH293*100*100/MAX(EV$9:EV$497))+($RJ$4*MI293*100*100/MAX(EV$9:EV$497))+($RJ$4*MJ293*100*100/MAX(EV$9:EV$497))+($RJ$4*MK293*100*100/MAX(EV$9:EV$497))+($RJ$4*ML293*100*100/MAX(EV$9:EV$497))+($RJ$4*MM293*100*100/MAX(EV$9:EV$497))+($RJ$4*MN293*100*100/MAX(EV$9:EV$497))</f>
        <v>0</v>
      </c>
      <c r="RY293" s="118">
        <f>($RJ$4*MQ293*100*100/MAX(EV$9:EV$497))/2 + (($RJ$4*MR293*100*100/MAX(EV$9:EV$497))+($RJ$4*MS293*100*100/MAX(EV$9:EV$497))+($RJ$4*MT293*100*100/MAX(EV$9:EV$497))+($RJ$4*MU293*100*100/MAX(EV$9:EV$497))+($RJ$4*MV293*100*100/MAX(EV$9:EV$497))+($RJ$4*MW293*100*100/MAX(EV$9:EV$497))+($RJ$4*MX293*100*100/MAX(EV$9:EV$497))+($RJ$4*MY293*100*100/MAX(EV$9:EV$497))+($RJ$4*MZ293*100*100/MAX(EV$9:EV$497))+($RJ$4*NA293*100*100/MAX(EV$9:EV$497))+($RJ$4*NB293*100*100/MAX(EV$9:EV$497))+($RJ$4*NC293*100*100/MAX(EV$9:EV$497))+($RJ$4*ND293*100*100/MAX(EV$9:EV$497))+($RJ$4*NG293*100*100/MAX(EV$9:EV$497)))/4</f>
        <v>0</v>
      </c>
      <c r="RZ293" s="115">
        <f>($RJ$4*NH293*100*100/MAX(EV$9:EV$497))/2 + (($RJ$4*NI293*100*100/MAX(EV$9:EV$497))+($RJ$4*NJ293*100*100/MAX(EV$9:EV$497))+($RJ$4*NK293*100*100/MAX(EV$9:EV$497))+($RJ$4*NL293*100*100/MAX(EV$9:EV$497))+($RJ$4*NM293*100*100/MAX(EV$9:EV$497))+($RJ$4*NN293*100*100/MAX(EV$9:EV$497)))/4</f>
        <v>0</v>
      </c>
      <c r="SA293" s="117">
        <f>(($RJ$4*NO293*100*100/MAX(EV$9:EV$497))+($RJ$4*NP293*100*100/MAX(EV$9:EV$497)))/4</f>
        <v>0</v>
      </c>
      <c r="SB293" s="118">
        <f t="shared" si="626"/>
        <v>60.606132958801496</v>
      </c>
      <c r="SC293" s="115">
        <f t="shared" si="627"/>
        <v>53.86455992509363</v>
      </c>
      <c r="SD293" s="115">
        <f t="shared" si="628"/>
        <v>2.106741573033708</v>
      </c>
      <c r="SE293" s="115">
        <f t="shared" si="629"/>
        <v>53.86455992509363</v>
      </c>
      <c r="SF293" s="115">
        <f t="shared" si="630"/>
        <v>2.106741573033708</v>
      </c>
      <c r="SG293" s="115">
        <f t="shared" si="631"/>
        <v>8.4269662921348321</v>
      </c>
      <c r="SH293" s="115">
        <f>ROUND(SB293/MAX(SB$9:SB$497)*100,0)</f>
        <v>76</v>
      </c>
      <c r="SI293" s="115">
        <f>ROUND(SC293/MAX(SC$9:SC$497)*100,0)</f>
        <v>82</v>
      </c>
      <c r="SJ293" s="115">
        <f>ROUND(SD293/MAX(SD$9:SD$497)*100,0)</f>
        <v>3</v>
      </c>
      <c r="SK293" s="115">
        <f>ROUND(SE293/MAX(SE$9:SE$497)*100,0)</f>
        <v>42</v>
      </c>
      <c r="SL293" s="115">
        <f>ROUND(SF293/MAX(SF$9:SF$497)*100,0)</f>
        <v>5</v>
      </c>
      <c r="SM293" s="121">
        <f>ROUND(SG293/MAX(SG$9:SG$497)*100,0)</f>
        <v>8</v>
      </c>
      <c r="SN293" s="115">
        <f>ROUND(AVERAGEIF($ES$9:$ES$497,$ES293,SH$9:SH$497),0)</f>
        <v>26</v>
      </c>
      <c r="SO293" s="115">
        <f>ROUND(AVERAGEIF($ES$9:$ES$497,$ES293,SI$9:SI$497),0)</f>
        <v>23</v>
      </c>
      <c r="SP293" s="115">
        <f>ROUND(AVERAGEIF($ES$9:$ES$497,$ES293,SJ$9:SJ$497),0)</f>
        <v>4</v>
      </c>
      <c r="SQ293" s="115">
        <f>ROUND(AVERAGEIF($ES$9:$ES$497,$ES293,SK$9:SK$497),0)</f>
        <v>20</v>
      </c>
      <c r="SR293" s="115">
        <f>ROUND(AVERAGEIF($ES$9:$ES$497,$ES293,SL$9:SL$497),0)</f>
        <v>7</v>
      </c>
      <c r="SS293" s="121">
        <f>ROUND(AVERAGEIF($ES$9:$ES$497,$ES293,SM$9:SM$497),0)</f>
        <v>6</v>
      </c>
      <c r="ST293" s="114">
        <f>RANK(SB293,SB$9:SB$497,0)</f>
        <v>22</v>
      </c>
      <c r="SU293" s="115">
        <f>RANK(SC293,SC$9:SC$497,0)</f>
        <v>9</v>
      </c>
      <c r="SV293" s="115">
        <f>RANK(SD293,SD$9:SD$497,0)</f>
        <v>189</v>
      </c>
      <c r="SW293" s="115">
        <f>RANK(SE293,SE$9:SE$497,0)</f>
        <v>67</v>
      </c>
      <c r="SX293" s="115">
        <f>RANK(SF293,SF$9:SF$497,0)</f>
        <v>158</v>
      </c>
      <c r="SY293" s="115">
        <f>RANK(SG293,SG$9:SG$497,0)</f>
        <v>119</v>
      </c>
      <c r="SZ293" s="115">
        <f>COUNTIFS(SB$9:SB$497,"&gt;"&amp;SB293,$ES$9:$ES$497,$ES293)+1</f>
        <v>7</v>
      </c>
      <c r="TA293" s="115">
        <f>COUNTIFS(SC$9:SC$497,"&gt;"&amp;SC293,$ES$9:$ES$497,$ES293)+1</f>
        <v>5</v>
      </c>
      <c r="TB293" s="115">
        <f>COUNTIFS(SD$9:SD$497,"&gt;"&amp;SD293,$ES$9:$ES$497,$ES293)+1</f>
        <v>36</v>
      </c>
      <c r="TC293" s="115">
        <f>COUNTIFS(SE$9:SE$497,"&gt;"&amp;SE293,$ES$9:$ES$497,$ES293)+1</f>
        <v>24</v>
      </c>
      <c r="TD293" s="115">
        <f>COUNTIFS(SF$9:SF$497,"&gt;"&amp;SF293,$ES$9:$ES$497,$ES293)+1</f>
        <v>36</v>
      </c>
      <c r="TE293" s="117">
        <f>COUNTIFS(SG$9:SG$497,"&gt;"&amp;SG293,$ES$9:$ES$497,$ES293)+1</f>
        <v>26</v>
      </c>
      <c r="TF293" s="118">
        <f t="shared" si="632"/>
        <v>163</v>
      </c>
      <c r="TG293" s="115">
        <f t="shared" si="633"/>
        <v>149</v>
      </c>
      <c r="TH293" s="115">
        <f t="shared" si="634"/>
        <v>62</v>
      </c>
      <c r="TI293" s="115">
        <f t="shared" si="635"/>
        <v>112</v>
      </c>
      <c r="TJ293" s="115">
        <f t="shared" si="636"/>
        <v>69</v>
      </c>
      <c r="TK293" s="115">
        <f t="shared" si="637"/>
        <v>95</v>
      </c>
      <c r="TL293" s="117">
        <f t="shared" si="638"/>
        <v>82</v>
      </c>
      <c r="TM293" s="118">
        <f>ROUND(TF293/MAX(TF$9:TF$497)*100,0)</f>
        <v>91</v>
      </c>
      <c r="TN293" s="115">
        <f>ROUND(TG293/MAX(TG$9:TG$497)*100,0)</f>
        <v>82</v>
      </c>
      <c r="TO293" s="115">
        <f>ROUND(TH293/MAX(TH$9:TH$497)*100,0)</f>
        <v>34</v>
      </c>
      <c r="TP293" s="115">
        <f>ROUND(TI293/MAX(TI$9:TI$497)*100,0)</f>
        <v>62</v>
      </c>
      <c r="TQ293" s="115">
        <f>ROUND(TJ293/MAX(TJ$9:TJ$497)*100,0)</f>
        <v>35</v>
      </c>
      <c r="TR293" s="115">
        <f>ROUND(TK293/MAX(TK$9:TK$497)*100,0)</f>
        <v>48</v>
      </c>
      <c r="TS293" s="119">
        <f>ROUND(TL293/MAX(TL$9:TL$497)*100,0)</f>
        <v>42</v>
      </c>
      <c r="TT293" s="120">
        <f>RANK(TM293,TM$9:TM$497,0)</f>
        <v>11</v>
      </c>
      <c r="TU293" s="115">
        <f>RANK(TN293,TN$9:TN$497,0)</f>
        <v>14</v>
      </c>
      <c r="TV293" s="115">
        <f>RANK(TO293,TO$9:TO$497,0)</f>
        <v>107</v>
      </c>
      <c r="TW293" s="115">
        <f>RANK(TP293,TP$9:TP$497,0)</f>
        <v>50</v>
      </c>
      <c r="TX293" s="115">
        <f>RANK(TQ293,TQ$9:TQ$497,0)</f>
        <v>90</v>
      </c>
      <c r="TY293" s="115">
        <f>RANK(TR293,TR$9:TR$497,0)</f>
        <v>50</v>
      </c>
      <c r="TZ293" s="121">
        <f>RANK(TS293,TS$9:TS$497,0)</f>
        <v>55</v>
      </c>
      <c r="UA293" s="132"/>
      <c r="UB293" s="7" t="s">
        <v>1</v>
      </c>
    </row>
    <row r="294" spans="1:548" x14ac:dyDescent="0.15">
      <c r="A294" s="183">
        <v>286</v>
      </c>
      <c r="B294" s="200" t="s">
        <v>1227</v>
      </c>
      <c r="C294" s="143"/>
      <c r="D294" s="143"/>
      <c r="E294" s="161" t="s">
        <v>518</v>
      </c>
      <c r="F294" s="65">
        <v>92</v>
      </c>
      <c r="G294" s="65" t="s">
        <v>908</v>
      </c>
      <c r="H294" s="144" t="s">
        <v>1005</v>
      </c>
      <c r="I294" s="66" t="s">
        <v>521</v>
      </c>
      <c r="J294" s="67" t="s">
        <v>521</v>
      </c>
      <c r="K294" s="67" t="s">
        <v>521</v>
      </c>
      <c r="L294" s="67" t="s">
        <v>521</v>
      </c>
      <c r="M294" s="67" t="s">
        <v>521</v>
      </c>
      <c r="N294" s="67" t="s">
        <v>521</v>
      </c>
      <c r="O294" s="67" t="s">
        <v>521</v>
      </c>
      <c r="P294" s="67" t="s">
        <v>521</v>
      </c>
      <c r="Q294" s="67" t="s">
        <v>521</v>
      </c>
      <c r="R294" s="68" t="s">
        <v>521</v>
      </c>
      <c r="S294" s="69" t="s">
        <v>521</v>
      </c>
      <c r="T294" s="67" t="s">
        <v>521</v>
      </c>
      <c r="U294" s="67" t="s">
        <v>521</v>
      </c>
      <c r="V294" s="67" t="s">
        <v>521</v>
      </c>
      <c r="W294" s="67" t="s">
        <v>521</v>
      </c>
      <c r="X294" s="67" t="s">
        <v>521</v>
      </c>
      <c r="Y294" s="67" t="s">
        <v>521</v>
      </c>
      <c r="Z294" s="67" t="s">
        <v>521</v>
      </c>
      <c r="AA294" s="67" t="s">
        <v>521</v>
      </c>
      <c r="AB294" s="68" t="s">
        <v>521</v>
      </c>
      <c r="AC294" s="69" t="s">
        <v>521</v>
      </c>
      <c r="AD294" s="67" t="s">
        <v>521</v>
      </c>
      <c r="AE294" s="67" t="s">
        <v>521</v>
      </c>
      <c r="AF294" s="67" t="s">
        <v>521</v>
      </c>
      <c r="AG294" s="67" t="s">
        <v>521</v>
      </c>
      <c r="AH294" s="67" t="s">
        <v>521</v>
      </c>
      <c r="AI294" s="67" t="s">
        <v>521</v>
      </c>
      <c r="AJ294" s="67" t="s">
        <v>521</v>
      </c>
      <c r="AK294" s="67" t="s">
        <v>521</v>
      </c>
      <c r="AL294" s="68" t="s">
        <v>521</v>
      </c>
      <c r="AM294" s="69" t="s">
        <v>521</v>
      </c>
      <c r="AN294" s="67" t="s">
        <v>521</v>
      </c>
      <c r="AO294" s="67" t="s">
        <v>521</v>
      </c>
      <c r="AP294" s="67" t="s">
        <v>521</v>
      </c>
      <c r="AQ294" s="67" t="s">
        <v>521</v>
      </c>
      <c r="AR294" s="67" t="s">
        <v>521</v>
      </c>
      <c r="AS294" s="67" t="s">
        <v>521</v>
      </c>
      <c r="AT294" s="67" t="s">
        <v>521</v>
      </c>
      <c r="AU294" s="67" t="s">
        <v>521</v>
      </c>
      <c r="AV294" s="68" t="s">
        <v>521</v>
      </c>
      <c r="AW294" s="69" t="s">
        <v>521</v>
      </c>
      <c r="AX294" s="67" t="s">
        <v>521</v>
      </c>
      <c r="AY294" s="67" t="s">
        <v>521</v>
      </c>
      <c r="AZ294" s="67" t="s">
        <v>521</v>
      </c>
      <c r="BA294" s="67" t="s">
        <v>521</v>
      </c>
      <c r="BB294" s="67" t="s">
        <v>521</v>
      </c>
      <c r="BC294" s="67" t="s">
        <v>521</v>
      </c>
      <c r="BD294" s="67" t="s">
        <v>521</v>
      </c>
      <c r="BE294" s="67" t="s">
        <v>521</v>
      </c>
      <c r="BF294" s="68" t="s">
        <v>521</v>
      </c>
      <c r="BG294" s="69" t="s">
        <v>521</v>
      </c>
      <c r="BH294" s="67" t="s">
        <v>521</v>
      </c>
      <c r="BI294" s="67" t="s">
        <v>521</v>
      </c>
      <c r="BJ294" s="67" t="s">
        <v>521</v>
      </c>
      <c r="BK294" s="67" t="s">
        <v>521</v>
      </c>
      <c r="BL294" s="67" t="s">
        <v>521</v>
      </c>
      <c r="BM294" s="67" t="s">
        <v>521</v>
      </c>
      <c r="BN294" s="67" t="s">
        <v>521</v>
      </c>
      <c r="BO294" s="67" t="s">
        <v>521</v>
      </c>
      <c r="BP294" s="68" t="s">
        <v>521</v>
      </c>
      <c r="BQ294" s="70" t="s">
        <v>521</v>
      </c>
      <c r="BR294" s="67" t="s">
        <v>521</v>
      </c>
      <c r="BS294" s="67" t="s">
        <v>521</v>
      </c>
      <c r="BT294" s="67" t="s">
        <v>521</v>
      </c>
      <c r="BU294" s="67" t="s">
        <v>521</v>
      </c>
      <c r="BV294" s="67" t="s">
        <v>521</v>
      </c>
      <c r="BW294" s="67" t="s">
        <v>521</v>
      </c>
      <c r="BX294" s="67" t="s">
        <v>521</v>
      </c>
      <c r="BY294" s="67" t="s">
        <v>521</v>
      </c>
      <c r="BZ294" s="68" t="s">
        <v>521</v>
      </c>
      <c r="CA294" s="69" t="s">
        <v>521</v>
      </c>
      <c r="CB294" s="67" t="s">
        <v>521</v>
      </c>
      <c r="CC294" s="67" t="s">
        <v>521</v>
      </c>
      <c r="CD294" s="67" t="s">
        <v>521</v>
      </c>
      <c r="CE294" s="67" t="s">
        <v>521</v>
      </c>
      <c r="CF294" s="67" t="s">
        <v>521</v>
      </c>
      <c r="CG294" s="67" t="s">
        <v>521</v>
      </c>
      <c r="CH294" s="67" t="s">
        <v>521</v>
      </c>
      <c r="CI294" s="67" t="s">
        <v>521</v>
      </c>
      <c r="CJ294" s="68" t="s">
        <v>521</v>
      </c>
      <c r="CK294" s="69" t="s">
        <v>521</v>
      </c>
      <c r="CL294" s="67" t="s">
        <v>521</v>
      </c>
      <c r="CM294" s="67" t="s">
        <v>521</v>
      </c>
      <c r="CN294" s="67" t="s">
        <v>521</v>
      </c>
      <c r="CO294" s="67" t="s">
        <v>521</v>
      </c>
      <c r="CP294" s="67" t="s">
        <v>521</v>
      </c>
      <c r="CQ294" s="67" t="s">
        <v>521</v>
      </c>
      <c r="CR294" s="67" t="s">
        <v>521</v>
      </c>
      <c r="CS294" s="67" t="s">
        <v>521</v>
      </c>
      <c r="CT294" s="68" t="s">
        <v>521</v>
      </c>
      <c r="CU294" s="69" t="s">
        <v>521</v>
      </c>
      <c r="CV294" s="67" t="s">
        <v>521</v>
      </c>
      <c r="CW294" s="67" t="s">
        <v>521</v>
      </c>
      <c r="CX294" s="67" t="s">
        <v>521</v>
      </c>
      <c r="CY294" s="67" t="s">
        <v>521</v>
      </c>
      <c r="CZ294" s="67" t="s">
        <v>521</v>
      </c>
      <c r="DA294" s="67" t="s">
        <v>521</v>
      </c>
      <c r="DB294" s="67" t="s">
        <v>521</v>
      </c>
      <c r="DC294" s="67" t="s">
        <v>521</v>
      </c>
      <c r="DD294" s="68" t="s">
        <v>521</v>
      </c>
      <c r="DE294" s="69" t="s">
        <v>521</v>
      </c>
      <c r="DF294" s="71" t="s">
        <v>521</v>
      </c>
      <c r="DG294" s="67" t="s">
        <v>521</v>
      </c>
      <c r="DH294" s="67" t="s">
        <v>521</v>
      </c>
      <c r="DI294" s="67" t="s">
        <v>521</v>
      </c>
      <c r="DJ294" s="67" t="s">
        <v>521</v>
      </c>
      <c r="DK294" s="67" t="s">
        <v>521</v>
      </c>
      <c r="DL294" s="67" t="s">
        <v>521</v>
      </c>
      <c r="DM294" s="67" t="s">
        <v>521</v>
      </c>
      <c r="DN294" s="68" t="s">
        <v>521</v>
      </c>
      <c r="DO294" s="70" t="s">
        <v>521</v>
      </c>
      <c r="DP294" s="71" t="s">
        <v>521</v>
      </c>
      <c r="DQ294" s="67" t="s">
        <v>521</v>
      </c>
      <c r="DR294" s="67" t="s">
        <v>521</v>
      </c>
      <c r="DS294" s="67" t="s">
        <v>521</v>
      </c>
      <c r="DT294" s="67" t="s">
        <v>521</v>
      </c>
      <c r="DU294" s="67" t="s">
        <v>521</v>
      </c>
      <c r="DV294" s="67" t="s">
        <v>521</v>
      </c>
      <c r="DW294" s="67" t="s">
        <v>521</v>
      </c>
      <c r="DX294" s="72" t="s">
        <v>521</v>
      </c>
      <c r="DY294" s="146" t="s">
        <v>522</v>
      </c>
      <c r="DZ294" s="74">
        <v>3</v>
      </c>
      <c r="EA294" s="74">
        <v>4</v>
      </c>
      <c r="EB294" s="74">
        <v>4</v>
      </c>
      <c r="EC294" s="75">
        <v>5</v>
      </c>
      <c r="ED294" s="168" t="s">
        <v>522</v>
      </c>
      <c r="EE294" s="74">
        <f t="shared" si="591"/>
        <v>3</v>
      </c>
      <c r="EF294" s="74">
        <f t="shared" si="639"/>
        <v>12</v>
      </c>
      <c r="EG294" s="74">
        <f t="shared" si="640"/>
        <v>48</v>
      </c>
      <c r="EH294" s="77">
        <f t="shared" si="641"/>
        <v>240</v>
      </c>
      <c r="EI294" s="73">
        <v>10</v>
      </c>
      <c r="EJ294" s="74">
        <v>50</v>
      </c>
      <c r="EK294" s="74">
        <v>270</v>
      </c>
      <c r="EL294" s="74">
        <v>900</v>
      </c>
      <c r="EM294" s="75">
        <v>2700</v>
      </c>
      <c r="EN294" s="78">
        <v>1</v>
      </c>
      <c r="EO294" s="79">
        <f t="shared" si="642"/>
        <v>1.6666666666666667</v>
      </c>
      <c r="EP294" s="79">
        <f t="shared" si="643"/>
        <v>2.25</v>
      </c>
      <c r="EQ294" s="79">
        <f t="shared" si="644"/>
        <v>1.875</v>
      </c>
      <c r="ER294" s="80">
        <f t="shared" si="645"/>
        <v>1.125</v>
      </c>
      <c r="ES294" s="128" t="s">
        <v>543</v>
      </c>
      <c r="ET294" s="82"/>
      <c r="EU294" s="83">
        <v>4</v>
      </c>
      <c r="EV294" s="146">
        <v>84</v>
      </c>
      <c r="EW294" s="147">
        <v>101</v>
      </c>
      <c r="EX294" s="147">
        <v>16</v>
      </c>
      <c r="EY294" s="147">
        <v>37</v>
      </c>
      <c r="EZ294" s="147">
        <v>86</v>
      </c>
      <c r="FA294" s="147">
        <v>32</v>
      </c>
      <c r="FB294" s="147">
        <v>68</v>
      </c>
      <c r="FC294" s="147">
        <v>72</v>
      </c>
      <c r="FD294" s="74">
        <f t="shared" si="592"/>
        <v>102</v>
      </c>
      <c r="FE294" s="84">
        <f t="shared" si="593"/>
        <v>88</v>
      </c>
      <c r="FF294" s="73">
        <f>RANK(EV294,$EV$9:$EV$497,0)</f>
        <v>145</v>
      </c>
      <c r="FG294" s="74">
        <f>RANK(EW294,$EW$9:$EW$497,0)</f>
        <v>14</v>
      </c>
      <c r="FH294" s="74">
        <f>RANK(EX294,$EX$9:$EX$497,0)</f>
        <v>336</v>
      </c>
      <c r="FI294" s="74">
        <f>RANK(EY294,$EY$9:$EY$497,0)</f>
        <v>191</v>
      </c>
      <c r="FJ294" s="74">
        <f>RANK(EZ294,$EZ$9:$EZ$497,0)</f>
        <v>17</v>
      </c>
      <c r="FK294" s="74">
        <f>RANK(FA294,$FA$9:$FA$497,0)</f>
        <v>97</v>
      </c>
      <c r="FL294" s="74">
        <f>RANK(FB294,$FB$9:$FB$497,0)</f>
        <v>90</v>
      </c>
      <c r="FM294" s="74">
        <f>RANK(FC294,$FC$9:$FC$497,0)</f>
        <v>85</v>
      </c>
      <c r="FN294" s="74">
        <f>RANK(FD294,$FD$9:$FD$497,0)</f>
        <v>82</v>
      </c>
      <c r="FO294" s="84">
        <f>RANK(FE294,$FE$9:$FE$497,0)</f>
        <v>177</v>
      </c>
      <c r="FP294" s="73">
        <f>COUNTIFS($EV$9:$EV$497,"&gt;"&amp;EV294,$ES$9:$ES$497,ES294)+1</f>
        <v>21</v>
      </c>
      <c r="FQ294" s="74">
        <f>COUNTIFS($EW$9:$EW$497,"&gt;"&amp;EW294,$ES$9:$ES$497,ES294)+1</f>
        <v>11</v>
      </c>
      <c r="FR294" s="74">
        <f>COUNTIFS($EX$9:$EX$497,"&gt;"&amp;EX294,$ES$9:$ES$497,ES294)+1</f>
        <v>40</v>
      </c>
      <c r="FS294" s="74">
        <f>COUNTIFS($EY$9:$EY$497,"&gt;"&amp;EY294,$ES$9:$ES$497,ES294)+1</f>
        <v>30</v>
      </c>
      <c r="FT294" s="74">
        <f>COUNTIFS($EZ$9:$EZ$497,"&gt;"&amp;EZ294,$ES$9:$ES$497,ES294)+1</f>
        <v>17</v>
      </c>
      <c r="FU294" s="74">
        <f>COUNTIFS($FA$9:$FA$497,"&gt;"&amp;FA294,$ES$9:$ES$497,ES294)+1</f>
        <v>22</v>
      </c>
      <c r="FV294" s="74">
        <f>COUNTIFS($FB$9:$FB$497,"&gt;"&amp;FB294,$ES$9:$ES$497,ES294)+1</f>
        <v>12</v>
      </c>
      <c r="FW294" s="74">
        <f>COUNTIFS($FC$9:$FC$497,"&gt;"&amp;FC294,$ES$9:$ES$497,ES294)+1</f>
        <v>21</v>
      </c>
      <c r="FX294" s="74">
        <f>COUNTIFS($FD$9:$FD$497,"&gt;"&amp;FD294,$ES$9:$ES$497,ES294)+1</f>
        <v>22</v>
      </c>
      <c r="FY294" s="84">
        <f>COUNTIFS($FE$9:$FE$497,"&gt;"&amp;FE294,$ES$9:$ES$497,ES294)+1</f>
        <v>21</v>
      </c>
      <c r="FZ294" s="85">
        <f t="shared" si="594"/>
        <v>0.91</v>
      </c>
      <c r="GA294" s="86">
        <f t="shared" si="595"/>
        <v>1.1000000000000001</v>
      </c>
      <c r="GB294" s="86">
        <f t="shared" si="596"/>
        <v>0.17</v>
      </c>
      <c r="GC294" s="86">
        <f t="shared" si="597"/>
        <v>0.4</v>
      </c>
      <c r="GD294" s="86">
        <f t="shared" si="598"/>
        <v>0.93</v>
      </c>
      <c r="GE294" s="86">
        <f t="shared" si="599"/>
        <v>0.35</v>
      </c>
      <c r="GF294" s="86">
        <f t="shared" si="600"/>
        <v>0.74</v>
      </c>
      <c r="GG294" s="86">
        <f t="shared" si="601"/>
        <v>0.78</v>
      </c>
      <c r="GH294" s="86">
        <f t="shared" si="602"/>
        <v>1.1100000000000001</v>
      </c>
      <c r="GI294" s="87">
        <f t="shared" si="603"/>
        <v>0.96</v>
      </c>
      <c r="GJ294" s="85">
        <f>ROUND(((FZ294-AVERAGE(FZ$9:FZ$497))/STDEVP(FZ$9:FZ$497)*10+50),2)</f>
        <v>47.8</v>
      </c>
      <c r="GK294" s="86">
        <f>ROUND(((GA294-AVERAGE(GA$9:GA$497))/STDEVP(GA$9:GA$497)*10+50),2)</f>
        <v>62.24</v>
      </c>
      <c r="GL294" s="86">
        <f>ROUND(((GB294-AVERAGE(GB$9:GB$497))/STDEVP(GB$9:GB$497)*10+50),2)</f>
        <v>34.49</v>
      </c>
      <c r="GM294" s="86">
        <f>ROUND(((GC294-AVERAGE(GC$9:GC$497))/STDEVP(GC$9:GC$497)*10+50),2)</f>
        <v>43.68</v>
      </c>
      <c r="GN294" s="86">
        <f>ROUND(((GD294-AVERAGE(GD$9:GD$497))/STDEVP(GD$9:GD$497)*10+50),2)</f>
        <v>68.41</v>
      </c>
      <c r="GO294" s="86">
        <f>ROUND(((GE294-AVERAGE(GE$9:GE$497))/STDEVP(GE$9:GE$497)*10+50),2)</f>
        <v>50.06</v>
      </c>
      <c r="GP294" s="86">
        <f>ROUND(((GF294-AVERAGE(GF$9:GF$497))/STDEVP(GF$9:GF$497)*10+50),2)</f>
        <v>53.31</v>
      </c>
      <c r="GQ294" s="86">
        <f>ROUND(((GG294-AVERAGE(GG$9:GG$497))/STDEVP(GG$9:GG$497)*10+50),2)</f>
        <v>54.66</v>
      </c>
      <c r="GR294" s="86">
        <f>ROUND(((GH294-AVERAGE(GH$9:GH$497))/STDEVP(GH$9:GH$497)*10+50),2)</f>
        <v>54.93</v>
      </c>
      <c r="GS294" s="87">
        <f>ROUND(((GI294-AVERAGE(GI$9:GI$497))/STDEVP(GI$9:GI$497)*10+50),2)</f>
        <v>44.67</v>
      </c>
      <c r="GT294" s="73">
        <f>RANK(GJ294,$GJ$9:$GJ$497,0)</f>
        <v>247</v>
      </c>
      <c r="GU294" s="74">
        <f>RANK(GK294,$GK$9:$GK$497,0)</f>
        <v>54</v>
      </c>
      <c r="GV294" s="74">
        <f>RANK(GL294,$GL$9:$GL$497,0)</f>
        <v>406</v>
      </c>
      <c r="GW294" s="74">
        <f>RANK(GM294,$GM$9:$GM$497,0)</f>
        <v>333</v>
      </c>
      <c r="GX294" s="74">
        <f>RANK(GN294,$GN$9:$GN$497,0)</f>
        <v>33</v>
      </c>
      <c r="GY294" s="74">
        <f>RANK(GO294,$GO$9:$GO$497,0)</f>
        <v>120</v>
      </c>
      <c r="GZ294" s="74">
        <f>RANK(GP294,$GP$9:$GP$497,0)</f>
        <v>157</v>
      </c>
      <c r="HA294" s="74">
        <f>RANK(GQ294,$GQ$9:$GQ$497,0)</f>
        <v>126</v>
      </c>
      <c r="HB294" s="74">
        <f>RANK(GR294,$GR$9:$GR$497,0)</f>
        <v>104</v>
      </c>
      <c r="HC294" s="84">
        <f>RANK(GS294,$GS$9:$GS$497,0)</f>
        <v>279</v>
      </c>
      <c r="HD294" s="85">
        <f>ROUND(AVERAGEIF($ES$9:$ES$497,$ES294,$FZ$9:$FZ$497),2)</f>
        <v>0.86</v>
      </c>
      <c r="HE294" s="86">
        <f>ROUND(AVERAGEIF($ES$9:$ES$497,$ES294,$GA$9:$GA$497),2)</f>
        <v>1.0900000000000001</v>
      </c>
      <c r="HF294" s="86">
        <f>ROUND(AVERAGEIF($ES$9:$ES$497,$ES294,$GB$9:$GB$497),2)</f>
        <v>0.28999999999999998</v>
      </c>
      <c r="HG294" s="86">
        <f>ROUND(AVERAGEIF($ES$9:$ES$497,$ES294,$GC$9:$GC$497),2)</f>
        <v>0.42</v>
      </c>
      <c r="HH294" s="86">
        <f>ROUND(AVERAGEIF($ES$9:$ES$497,$ES294,$GD$9:$GD$497),2)</f>
        <v>0.86</v>
      </c>
      <c r="HI294" s="86">
        <f>ROUND(AVERAGEIF($ES$9:$ES$497,$ES294,$GE$9:$GE$497),2)</f>
        <v>0.3</v>
      </c>
      <c r="HJ294" s="86">
        <f>ROUND(AVERAGEIF($ES$9:$ES$497,$ES294,$GF$9:$GF$497),2)</f>
        <v>0.67</v>
      </c>
      <c r="HK294" s="86">
        <f>ROUND(AVERAGEIF($ES$9:$ES$497,$ES294,$GG$9:$GG$497),2)</f>
        <v>0.73</v>
      </c>
      <c r="HL294" s="86">
        <f>ROUND(AVERAGEIF($ES$9:$ES$497,$ES294,$GH$9:$GH$497),2)</f>
        <v>1.1399999999999999</v>
      </c>
      <c r="HM294" s="87">
        <f>ROUND(AVERAGEIF($ES$9:$ES$497,$ES294,$GI$9:$GI$497),2)</f>
        <v>1.01</v>
      </c>
      <c r="HN294" s="88">
        <f t="shared" si="604"/>
        <v>5.0000000000000044E-2</v>
      </c>
      <c r="HO294" s="89">
        <f t="shared" si="605"/>
        <v>1.0000000000000009E-2</v>
      </c>
      <c r="HP294" s="89">
        <f t="shared" si="606"/>
        <v>-0.11999999999999997</v>
      </c>
      <c r="HQ294" s="89">
        <f t="shared" si="607"/>
        <v>-1.9999999999999962E-2</v>
      </c>
      <c r="HR294" s="89">
        <f t="shared" si="608"/>
        <v>7.0000000000000062E-2</v>
      </c>
      <c r="HS294" s="89">
        <f t="shared" si="609"/>
        <v>4.9999999999999989E-2</v>
      </c>
      <c r="HT294" s="89">
        <f t="shared" si="610"/>
        <v>6.9999999999999951E-2</v>
      </c>
      <c r="HU294" s="89">
        <f t="shared" si="611"/>
        <v>5.0000000000000044E-2</v>
      </c>
      <c r="HV294" s="89">
        <f t="shared" si="612"/>
        <v>-2.9999999999999805E-2</v>
      </c>
      <c r="HW294" s="90">
        <f t="shared" si="613"/>
        <v>-5.0000000000000044E-2</v>
      </c>
      <c r="HX294" s="73">
        <f>COUNTIFS($FZ$9:$FZ$497,"&gt;"&amp;FZ294,$ES$9:$ES$497,$ES294)+1</f>
        <v>32</v>
      </c>
      <c r="HY294" s="74">
        <f>COUNTIFS($GA$9:$GA$497,"&gt;"&amp;GA294,$ES$9:$ES$497,$ES294)+1</f>
        <v>38</v>
      </c>
      <c r="HZ294" s="74">
        <f>COUNTIFS($GB$9:$GB$497,"&gt;"&amp;GB294,$ES$9:$ES$497,$ES294)+1</f>
        <v>57</v>
      </c>
      <c r="IA294" s="74">
        <f>COUNTIFS($GC$9:$GC$497,"&gt;"&amp;GC294,$ES$9:$ES$497,$ES294)+1</f>
        <v>59</v>
      </c>
      <c r="IB294" s="74">
        <f>COUNTIFS($GD$9:$GD$497,"&gt;"&amp;GD294,$ES$9:$ES$497,$ES294)+1</f>
        <v>26</v>
      </c>
      <c r="IC294" s="74">
        <f>COUNTIFS($GE$9:$GE$497,"&gt;"&amp;GE294,$ES$9:$ES$497,$ES294)+1</f>
        <v>18</v>
      </c>
      <c r="ID294" s="74">
        <f>COUNTIFS($GF$9:$GF$497,"&gt;"&amp;GF294,$ES$9:$ES$497,$ES294)+1</f>
        <v>28</v>
      </c>
      <c r="IE294" s="74">
        <f>COUNTIFS($GG$9:$GG$497,"&gt;"&amp;GG294,$ES$9:$ES$497,$ES294)+1</f>
        <v>26</v>
      </c>
      <c r="IF294" s="74">
        <f>COUNTIFS($GH$9:$GH$497,"&gt;"&amp;GH294,$ES$9:$ES$497,$ES294)+1</f>
        <v>40</v>
      </c>
      <c r="IG294" s="84">
        <f>COUNTIFS($GI$9:$GI$497,"&gt;"&amp;GI294,$ES$9:$ES$497,$ES294)+1</f>
        <v>41</v>
      </c>
      <c r="IH294" s="148"/>
      <c r="II294" s="149"/>
      <c r="IJ294" s="149"/>
      <c r="IK294" s="149"/>
      <c r="IL294" s="149">
        <v>0.03</v>
      </c>
      <c r="IM294" s="150"/>
      <c r="IN294" s="151"/>
      <c r="IO294" s="152"/>
      <c r="IP294" s="153"/>
      <c r="IQ294" s="149"/>
      <c r="IR294" s="149"/>
      <c r="IS294" s="149"/>
      <c r="IT294" s="149"/>
      <c r="IU294" s="149"/>
      <c r="IV294" s="149"/>
      <c r="IW294" s="154"/>
      <c r="IX294" s="151"/>
      <c r="IY294" s="149"/>
      <c r="IZ294" s="149"/>
      <c r="JA294" s="149"/>
      <c r="JB294" s="149"/>
      <c r="JC294" s="149"/>
      <c r="JD294" s="149"/>
      <c r="JE294" s="155"/>
      <c r="JF294" s="153"/>
      <c r="JG294" s="149"/>
      <c r="JH294" s="149"/>
      <c r="JI294" s="149">
        <v>7.0000000000000007E-2</v>
      </c>
      <c r="JJ294" s="149">
        <v>0.05</v>
      </c>
      <c r="JK294" s="149"/>
      <c r="JL294" s="149">
        <v>0.1</v>
      </c>
      <c r="JM294" s="154"/>
      <c r="JN294" s="151"/>
      <c r="JO294" s="149"/>
      <c r="JP294" s="149"/>
      <c r="JQ294" s="149"/>
      <c r="JR294" s="149"/>
      <c r="JS294" s="149"/>
      <c r="JT294" s="149"/>
      <c r="JU294" s="149"/>
      <c r="JV294" s="149"/>
      <c r="JW294" s="149"/>
      <c r="JX294" s="149"/>
      <c r="JY294" s="149"/>
      <c r="JZ294" s="155"/>
      <c r="KA294" s="151"/>
      <c r="KB294" s="149"/>
      <c r="KC294" s="149"/>
      <c r="KD294" s="149"/>
      <c r="KE294" s="155"/>
      <c r="KF294" s="153"/>
      <c r="KG294" s="149"/>
      <c r="KH294" s="149"/>
      <c r="KI294" s="149"/>
      <c r="KJ294" s="149"/>
      <c r="KK294" s="156"/>
      <c r="KL294" s="149"/>
      <c r="KM294" s="149"/>
      <c r="KN294" s="149"/>
      <c r="KO294" s="149"/>
      <c r="KP294" s="149"/>
      <c r="KQ294" s="149"/>
      <c r="KR294" s="149"/>
      <c r="KS294" s="154"/>
      <c r="KT294" s="154"/>
      <c r="KU294" s="154"/>
      <c r="KV294" s="154"/>
      <c r="KW294" s="151"/>
      <c r="KX294" s="149"/>
      <c r="KY294" s="149"/>
      <c r="KZ294" s="149"/>
      <c r="LA294" s="149"/>
      <c r="LB294" s="149"/>
      <c r="LC294" s="154"/>
      <c r="LD294" s="151"/>
      <c r="LE294" s="152"/>
      <c r="LF294" s="157"/>
      <c r="LG294" s="158"/>
      <c r="LH294" s="151"/>
      <c r="LI294" s="149"/>
      <c r="LJ294" s="147"/>
      <c r="LK294" s="147"/>
      <c r="LL294" s="147"/>
      <c r="LM294" s="159"/>
      <c r="LN294" s="153"/>
      <c r="LO294" s="149"/>
      <c r="LP294" s="149"/>
      <c r="LQ294" s="149"/>
      <c r="LR294" s="154"/>
      <c r="LS294" s="151"/>
      <c r="LT294" s="149"/>
      <c r="LU294" s="149"/>
      <c r="LV294" s="149"/>
      <c r="LW294" s="149"/>
      <c r="LX294" s="149"/>
      <c r="LY294" s="149"/>
      <c r="LZ294" s="149"/>
      <c r="MA294" s="155"/>
      <c r="MB294" s="153"/>
      <c r="MC294" s="149"/>
      <c r="MD294" s="149"/>
      <c r="ME294" s="149"/>
      <c r="MF294" s="149"/>
      <c r="MG294" s="149"/>
      <c r="MH294" s="149"/>
      <c r="MI294" s="149"/>
      <c r="MJ294" s="149"/>
      <c r="MK294" s="149"/>
      <c r="ML294" s="149"/>
      <c r="MM294" s="149"/>
      <c r="MN294" s="156"/>
      <c r="MO294" s="156"/>
      <c r="MP294" s="154"/>
      <c r="MQ294" s="151"/>
      <c r="MR294" s="149"/>
      <c r="MS294" s="149"/>
      <c r="MT294" s="149"/>
      <c r="MU294" s="149"/>
      <c r="MV294" s="156"/>
      <c r="MW294" s="149"/>
      <c r="MX294" s="149"/>
      <c r="MY294" s="149"/>
      <c r="MZ294" s="149"/>
      <c r="NA294" s="149"/>
      <c r="NB294" s="149"/>
      <c r="NC294" s="149"/>
      <c r="ND294" s="154"/>
      <c r="NE294" s="154"/>
      <c r="NF294" s="154"/>
      <c r="NG294" s="154"/>
      <c r="NH294" s="151"/>
      <c r="NI294" s="149"/>
      <c r="NJ294" s="149"/>
      <c r="NK294" s="149"/>
      <c r="NL294" s="149"/>
      <c r="NM294" s="149"/>
      <c r="NN294" s="94"/>
      <c r="NO294" s="151"/>
      <c r="NP294" s="160"/>
      <c r="NQ294" s="145" t="s">
        <v>1225</v>
      </c>
      <c r="NR294" s="199" t="s">
        <v>1231</v>
      </c>
      <c r="NS294" s="199"/>
      <c r="NT294" s="199"/>
      <c r="NU294" s="199"/>
      <c r="NV294" s="135"/>
      <c r="NW294" s="199" t="s">
        <v>1147</v>
      </c>
      <c r="NX294" s="136" t="s">
        <v>1232</v>
      </c>
      <c r="NY294" s="138" t="s">
        <v>1138</v>
      </c>
      <c r="NZ294" s="136" t="s">
        <v>1232</v>
      </c>
      <c r="OA294" s="137"/>
      <c r="OB294" s="137"/>
      <c r="OC294" s="137"/>
      <c r="OD294" s="108">
        <f t="shared" si="646"/>
        <v>240</v>
      </c>
      <c r="OE294" s="109">
        <v>5</v>
      </c>
      <c r="OF294" s="110">
        <f t="shared" si="647"/>
        <v>23</v>
      </c>
      <c r="OG294" s="109">
        <v>7</v>
      </c>
      <c r="OH294" s="111">
        <f>ROUND(AVERAGEIF($ES$9:$ES$497,$ES294,EV$9:EV$497),0)</f>
        <v>57</v>
      </c>
      <c r="OI294" s="112">
        <f>ROUND(AVERAGEIF($ES$9:$ES$497,$ES294,EW$9:EW$497),0)</f>
        <v>69</v>
      </c>
      <c r="OJ294" s="112">
        <f>ROUND(AVERAGEIF($ES$9:$ES$497,$ES294,EX$9:EX$497),0)</f>
        <v>17</v>
      </c>
      <c r="OK294" s="112">
        <f>ROUND(AVERAGEIF($ES$9:$ES$497,$ES294,EY$9:EY$497),0)</f>
        <v>30</v>
      </c>
      <c r="OL294" s="112">
        <f>ROUND(AVERAGEIF($ES$9:$ES$497,$ES294,EZ$9:EZ$497),0)</f>
        <v>58</v>
      </c>
      <c r="OM294" s="112">
        <f>ROUND(AVERAGEIF($ES$9:$ES$497,$ES294,FA$9:FA$497),0)</f>
        <v>21</v>
      </c>
      <c r="ON294" s="112">
        <f>ROUND(AVERAGEIF($ES$9:$ES$497,$ES294,FB$9:FB$497),0)</f>
        <v>45</v>
      </c>
      <c r="OO294" s="112">
        <f>ROUND(AVERAGEIF($ES$9:$ES$497,$ES294,FC$9:FC$497),0)</f>
        <v>49</v>
      </c>
      <c r="OP294" s="112">
        <f>ROUND(AVERAGEIF($ES$9:$ES$497,$ES294,FD$9:FD$497),0)</f>
        <v>75</v>
      </c>
      <c r="OQ294" s="113">
        <f>ROUND(AVERAGEIF($ES$9:$ES$497,$ES294,FE$9:FE$497),0)</f>
        <v>66</v>
      </c>
      <c r="OR294" s="114">
        <f>ROUND(EV294/MAX(EV$9:EV$497)*100,0)</f>
        <v>47</v>
      </c>
      <c r="OS294" s="115">
        <f>ROUND(EW294/MAX(EW$9:EW$497)*100,0)</f>
        <v>80</v>
      </c>
      <c r="OT294" s="115">
        <f>ROUND(EX294/MAX(EX$9:EX$497)*100,0)</f>
        <v>13</v>
      </c>
      <c r="OU294" s="115">
        <f>ROUND(EY294/MAX(EY$9:EY$497)*100,0)</f>
        <v>25</v>
      </c>
      <c r="OV294" s="115">
        <f>ROUND(EZ294/MAX(EZ$9:EZ$497)*100,0)</f>
        <v>69</v>
      </c>
      <c r="OW294" s="115">
        <f>ROUND(FA294/MAX(FA$9:FA$497)*100,0)</f>
        <v>28</v>
      </c>
      <c r="OX294" s="115">
        <f>ROUND(FB294/MAX(FB$9:FB$497)*100,0)</f>
        <v>51</v>
      </c>
      <c r="OY294" s="116">
        <f>ROUND(FC294/MAX(FC$9:FC$497)*100,0)</f>
        <v>50</v>
      </c>
      <c r="OZ294" s="115">
        <f>ROUND(FD294/MAX(FD$9:FD$497)*100,0)</f>
        <v>69</v>
      </c>
      <c r="PA294" s="117">
        <f>ROUND(FE294/MAX(FE$9:FE$497)*100,0)</f>
        <v>36</v>
      </c>
      <c r="PB294" s="118">
        <f t="shared" si="614"/>
        <v>470</v>
      </c>
      <c r="PC294" s="115">
        <f t="shared" si="615"/>
        <v>638</v>
      </c>
      <c r="PD294" s="115">
        <f t="shared" si="616"/>
        <v>677</v>
      </c>
      <c r="PE294" s="115">
        <f t="shared" si="617"/>
        <v>570</v>
      </c>
      <c r="PF294" s="115">
        <f t="shared" si="618"/>
        <v>483</v>
      </c>
      <c r="PG294" s="119">
        <f t="shared" si="619"/>
        <v>439</v>
      </c>
      <c r="PH294" s="118">
        <f>ROUND(PB294/MAX(PB$9:PB$497)*100,0)</f>
        <v>56</v>
      </c>
      <c r="PI294" s="115">
        <f>ROUND(PC294/MAX(PC$9:PC$497)*100,0)</f>
        <v>76</v>
      </c>
      <c r="PJ294" s="115">
        <f>ROUND(PD294/MAX(PD$9:PD$497)*100,0)</f>
        <v>72</v>
      </c>
      <c r="PK294" s="115">
        <f>ROUND(PE294/MAX(PE$9:PE$497)*100,0)</f>
        <v>57</v>
      </c>
      <c r="PL294" s="115">
        <f>ROUND(PF294/MAX(PF$9:PF$497)*100,0)</f>
        <v>68</v>
      </c>
      <c r="PM294" s="119">
        <f>ROUND(PG294/MAX(PG$9:PG$497)*100,0)</f>
        <v>64</v>
      </c>
      <c r="PN294" s="118">
        <f>RANK(PH294,PH$9:PH$497,0)</f>
        <v>136</v>
      </c>
      <c r="PO294" s="115">
        <f>RANK(PI294,PI$9:PI$497,0)</f>
        <v>20</v>
      </c>
      <c r="PP294" s="115">
        <f>RANK(PJ294,PJ$9:PJ$497,0)</f>
        <v>51</v>
      </c>
      <c r="PQ294" s="115">
        <f>RANK(PK294,PK$9:PK$497,0)</f>
        <v>119</v>
      </c>
      <c r="PR294" s="115">
        <f>RANK(PL294,PL$9:PL$497,0)</f>
        <v>90</v>
      </c>
      <c r="PS294" s="119">
        <f>RANK(PM294,PM$9:PM$497,0)</f>
        <v>80</v>
      </c>
      <c r="PT294" s="120">
        <f>ROUND(FZ294/MAX(FZ$9:FZ$497)*100,0)</f>
        <v>50</v>
      </c>
      <c r="PU294" s="115">
        <f>ROUND(GA294/MAX(GA$9:GA$497)*100,0)</f>
        <v>62</v>
      </c>
      <c r="PV294" s="115">
        <f>ROUND(GB294/MAX(GB$9:GB$497)*100,0)</f>
        <v>12</v>
      </c>
      <c r="PW294" s="115">
        <f>ROUND(GC294/MAX(GC$9:GC$497)*100,0)</f>
        <v>32</v>
      </c>
      <c r="PX294" s="115">
        <f>ROUND(GD294/MAX(GD$9:GD$497)*100,0)</f>
        <v>52</v>
      </c>
      <c r="PY294" s="115">
        <f>ROUND(GE294/MAX(GE$9:GE$497)*100,0)</f>
        <v>21</v>
      </c>
      <c r="PZ294" s="115">
        <f>ROUND(GF294/MAX(GF$9:GF$497)*100,0)</f>
        <v>35</v>
      </c>
      <c r="QA294" s="116">
        <f>ROUND(GG294/MAX(GG$9:GG$497)*100,0)</f>
        <v>43</v>
      </c>
      <c r="QB294" s="115">
        <f>ROUND(GH294/MAX(GH$9:GH$497)*100,0)</f>
        <v>49</v>
      </c>
      <c r="QC294" s="121">
        <f>ROUND(GI294/MAX(GI$9:GI$497)*100,0)</f>
        <v>31</v>
      </c>
      <c r="QD294" s="120">
        <f>ROUND(AVERAGEIF($ES$9:$ES$497,$ES294,PT$9:PT$497),0)</f>
        <v>47</v>
      </c>
      <c r="QE294" s="120">
        <f>ROUND(AVERAGEIF($ES$9:$ES$497,$ES294,PU$9:PU$497),0)</f>
        <v>61</v>
      </c>
      <c r="QF294" s="120">
        <f>ROUND(AVERAGEIF($ES$9:$ES$497,$ES294,PV$9:PV$497),0)</f>
        <v>21</v>
      </c>
      <c r="QG294" s="120">
        <f>ROUND(AVERAGEIF($ES$9:$ES$497,$ES294,PW$9:PW$497),0)</f>
        <v>34</v>
      </c>
      <c r="QH294" s="120">
        <f>ROUND(AVERAGEIF($ES$9:$ES$497,$ES294,PX$9:PX$497),0)</f>
        <v>48</v>
      </c>
      <c r="QI294" s="120">
        <f>ROUND(AVERAGEIF($ES$9:$ES$497,$ES294,PY$9:PY$497),0)</f>
        <v>18</v>
      </c>
      <c r="QJ294" s="120">
        <f>ROUND(AVERAGEIF($ES$9:$ES$497,$ES294,PZ$9:PZ$497),0)</f>
        <v>31</v>
      </c>
      <c r="QK294" s="120">
        <f>ROUND(AVERAGEIF($ES$9:$ES$497,$ES294,QA$9:QA$497),0)</f>
        <v>40</v>
      </c>
      <c r="QL294" s="120">
        <f>ROUND(AVERAGEIF($ES$9:$ES$497,$ES294,QB$9:QB$497),0)</f>
        <v>51</v>
      </c>
      <c r="QM294" s="120">
        <f>ROUND(AVERAGEIF($ES$9:$ES$497,$ES294,QC$9:QC$497),0)</f>
        <v>32</v>
      </c>
      <c r="QN294" s="114">
        <f t="shared" si="620"/>
        <v>417</v>
      </c>
      <c r="QO294" s="115">
        <f t="shared" si="621"/>
        <v>577</v>
      </c>
      <c r="QP294" s="115">
        <f t="shared" si="622"/>
        <v>625</v>
      </c>
      <c r="QQ294" s="115">
        <f t="shared" si="623"/>
        <v>546</v>
      </c>
      <c r="QR294" s="115">
        <f t="shared" si="624"/>
        <v>529</v>
      </c>
      <c r="QS294" s="119">
        <f t="shared" si="625"/>
        <v>407</v>
      </c>
      <c r="QT294" s="114">
        <f>ROUND((QN294-MIN(QN$9:QN$497))/(MAX(QN$9:QN$497)-MIN(QN$9:QN$497))*100,0)</f>
        <v>29</v>
      </c>
      <c r="QU294" s="115">
        <f>ROUND((QO294-MIN(QO$9:QO$497))/(MAX(QO$9:QO$497)-MIN(QO$9:QO$497))*100,0)</f>
        <v>53</v>
      </c>
      <c r="QV294" s="115">
        <f>ROUND((QP294-MIN(QP$9:QP$497))/(MAX(QP$9:QP$497)-MIN(QP$9:QP$497))*100,0)</f>
        <v>40</v>
      </c>
      <c r="QW294" s="115">
        <f>ROUND((QQ294-MIN(QQ$9:QQ$497))/(MAX(QQ$9:QQ$497)-MIN(QQ$9:QQ$497))*100,0)</f>
        <v>33</v>
      </c>
      <c r="QX294" s="115">
        <f>ROUND((QR294-MIN(QR$9:QR$497))/(MAX(QR$9:QR$497)-MIN(QR$9:QR$497))*100,0)</f>
        <v>50</v>
      </c>
      <c r="QY294" s="115">
        <f>ROUND((QS294-MIN(QS$9:QS$497))/(MAX(QS$9:QS$497)-MIN(QS$9:QS$497))*100,0)</f>
        <v>47</v>
      </c>
      <c r="QZ294" s="114">
        <f>RANK(QN294,QN$9:QN$497,0)</f>
        <v>321</v>
      </c>
      <c r="RA294" s="115">
        <f>RANK(QO294,QO$9:QO$497,0)</f>
        <v>34</v>
      </c>
      <c r="RB294" s="115">
        <f>RANK(QP294,QP$9:QP$497,0)</f>
        <v>105</v>
      </c>
      <c r="RC294" s="115">
        <f>RANK(QQ294,QQ$9:QQ$497,0)</f>
        <v>244</v>
      </c>
      <c r="RD294" s="115">
        <f>RANK(QR294,QR$9:QR$497,0)</f>
        <v>184</v>
      </c>
      <c r="RE294" s="115">
        <f>RANK(QS294,QS$9:QS$497,0)</f>
        <v>142</v>
      </c>
      <c r="RF294" s="122"/>
      <c r="RG294" s="115">
        <f>($RH$3*(IH294+IJ294)*100*100/MAX(EX$9:EX$497)*$RO$3) +($RH$3*(II294+IJ294)*100*100/MAX(EX$9:EX$497)*$RO$4) + ($RH$3*IK294*100*100/MAX(EX$9:EX$497)*0.098)</f>
        <v>0</v>
      </c>
      <c r="RH294" s="115">
        <f>($RH$4*IL294*100*100/MAX(EZ$9:EZ$497))*$RQ$3</f>
        <v>2.7600000000000002</v>
      </c>
      <c r="RI294" s="115">
        <f>($RH$3*IM294*100*100/MAX(EY$9:EY$497))*$RQ$4</f>
        <v>0</v>
      </c>
      <c r="RJ294" s="115">
        <f>($RH$3*IN294*100*100/MAX(EX$9:EX$497))</f>
        <v>0</v>
      </c>
      <c r="RK294" s="115">
        <f>($RH$4*IO294*100*100/MAX(EZ$9:EZ$497))*$RQ$3</f>
        <v>0</v>
      </c>
      <c r="RL294" s="115">
        <f>(($RL$4*IP294*100*((100/MAX(EX$9:EX$497)+100/MAX(EZ$9:EZ$497))/2))+($RL$4*IQ294*100*((100/MAX(EX$9:EX$497)+100/MAX(EZ$9:EZ$497))/2))+($RL$4*IR294*100*((100/MAX(EX$9:EX$497)+100/MAX(EZ$9:EZ$497))/2))+($RL$4*IS294*100*((100/MAX(EX$9:EX$497)+100/MAX(EZ$9:EZ$497))/2))+($RL$4*IT294*100*((100/MAX(EX$9:EX$497)+100/MAX(EZ$9:EZ$497))/2))+($RL$4*IU294*100*((100/MAX(EX$9:EX$497)+100/MAX(EZ$9:EZ$497))/2))+($RL$4*IV294*100*((100/MAX(EX$9:EX$497)+100/MAX(EZ$9:EZ$497))/2))+($RL$4*IW294*100*((100/MAX(EX$9:EX$497)+100/MAX(EZ$9:EZ$497))/2)))*$RS$3</f>
        <v>0</v>
      </c>
      <c r="RM294" s="115">
        <f>(($RH$3*IX294*100*100/MAX(EX$9:EX$497))+($RH$3*IY294*100*100/MAX(EX$9:EX$497))+($RH$3*IZ294*100*100/MAX(EX$9:EX$497))+($RH$3*JA294*100*100/MAX(EX$9:EX$497))+($RH$3*JB294*100*100/MAX(EX$9:EX$497))+($RH$3*JC294*100*100/MAX(EX$9:EX$497))+($RH$3*JD294*100*100/MAX(EX$9:EX$497))+($RH$3*JE294*100*100/MAX(EX$9:EX$497)))*$RS$4</f>
        <v>0</v>
      </c>
      <c r="RN294" s="115">
        <f>(($RH$4*JF294*100*100/MAX(EZ$9:EZ$497)) + ($RH$4*JG294*100*100/MAX(EZ$9:EZ$497)) + ($RH$4*JH294*100*100/MAX(EZ$9:EZ$497)) + ($RH$4*JI294*100*100/MAX(EZ$9:EZ$497)) + ($RH$4*JJ294*100*100/MAX(EZ$9:EZ$497)) + ($RH$4*JK294*100*100/MAX(EZ$9:EZ$497)) + ($RH$4*JL294*100*100/MAX(EZ$9:EZ$497)) + ($RH$4*JM294*100*100/MAX(EZ$9:EZ$497)))*$RU$3</f>
        <v>4.0480000000000009</v>
      </c>
      <c r="RO294" s="115">
        <f>(($RL$4*JN294*100*((100/MAX(EX$9:EX$497)+100/MAX(EZ$9:EZ$497))/2))+($RL$4*JO294*100*((100/MAX(EX$9:EX$497)+100/MAX(EZ$9:EZ$497))/2))+($RL$4*JP294*100*((100/MAX(EX$9:EX$497)+100/MAX(EZ$9:EZ$497))/2))+($RL$4*JQ294*100*((100/MAX(EX$9:EX$497)+100/MAX(EZ$9:EZ$497))/2))+($RL$4*JR294*100*((100/MAX(EX$9:EX$497)+100/MAX(EZ$9:EZ$497))/2))+($RL$4*JS294*100*((100/MAX(EX$9:EX$497)+100/MAX(EZ$9:EZ$497))/2))+($RL$4*JT294*100*((100/MAX(EX$9:EX$497)+100/MAX(EZ$9:EZ$497))/2))+($RL$4*JU294*100*((100/MAX(EX$9:EX$497)+100/MAX(EZ$9:EZ$497))/2))+($RL$4*JV294*100*((100/MAX(EX$9:EX$497)+100/MAX(EZ$9:EZ$497))/2))+($RL$4*JW294*100*((100/MAX(EX$9:EX$497)+100/MAX(EZ$9:EZ$497))/2))+($RL$4*JX294*100*((100/MAX(EX$9:EX$497)+100/MAX(EZ$9:EZ$497))/2))+($RL$4*JY294*100*((100/MAX(EX$9:EX$497)+100/MAX(EZ$9:EZ$497))/2))+($RL$4*JZ294*100*((100/MAX(EX$9:EX$497)+100/MAX(EZ$9:EZ$497))/2)))*$RW$3/2</f>
        <v>0</v>
      </c>
      <c r="RP294" s="119">
        <f>($RJ$3*KA294*100*100/MAX(FA$9:FA$497)) + ($RJ$3*KB294*100*100/MAX(FA$9:FA$497)/2) + ($RJ$3*KC294*100*100/MAX(FA$9:FA$497)/2) + ($RJ$3*KD294*100*100/MAX(FA$9:FA$497)/4) + ($RJ$3*KE294*100*100/MAX(FA$9:FA$497)/4)</f>
        <v>0</v>
      </c>
      <c r="RQ294" s="118">
        <f>($RL$4*KF294*100*((100/MAX(EX$9:EX$497)+100/MAX(EZ$9:EZ$497)))) * ($RO$3/2) + (($RL$4*KG294*100*((100/MAX(EX$9:EX$497)+100/MAX(EZ$9:EZ$497))))+($RL$4*KH294*100*((100/MAX(EX$9:EX$497)+100/MAX(EZ$9:EZ$497))))+($RL$4*KI294*100*((100/MAX(EX$9:EX$497)+100/MAX(EZ$9:EZ$497))))+($RL$4*KJ294*100*((100/MAX(EX$9:EX$497)+100/MAX(EZ$9:EZ$497))))+($RL$4*KK294*100*((100/MAX(EX$9:EX$497)+100/MAX(EZ$9:EZ$497))))+($RL$4*KL294*100*((100/MAX(EX$9:EX$497)+100/MAX(EZ$9:EZ$497))))+($RL$4*KM294*100*((100/MAX(EX$9:EX$497)+100/MAX(EZ$9:EZ$497))))+($RL$4*KN294*100*((100/MAX(EX$9:EX$497)+100/MAX(EZ$9:EZ$497))))+($RL$4*KO294*100*((100/MAX(EX$9:EX$497)+100/MAX(EZ$9:EZ$497))))+($RL$4*KP294*100*((100/MAX(EX$9:EX$497)+100/MAX(EZ$9:EZ$497))))+($RL$4*KQ294*100*((100/MAX(EX$9:EX$497)+100/MAX(EZ$9:EZ$497))))+($RL$4*KR294*100*((100/MAX(EX$9:EX$497)+100/MAX(EZ$9:EZ$497))))+($RL$4*KS294*100*((100/MAX(EX$9:EX$497)+100/MAX(EZ$9:EZ$497))))+($RL$4*KV294*100*((100/MAX(EX$9:EX$497)+100/MAX(EZ$9:EZ$497))))) * (($RO$3+$RO$4)/6)</f>
        <v>0</v>
      </c>
      <c r="RR294" s="115">
        <f>(($RL$4*KW294*100*((100/MAX(EX$9:EX$497)+100/MAX(EZ$9:EZ$497))))) * ($RO$3/2) + (($RL$4*KX294*100*((100/MAX(EX$9:EX$497)+100/MAX(EZ$9:EZ$497))))+($RL$4*KY294*100*((100/MAX(EX$9:EX$497)+100/MAX(EZ$9:EZ$497))))+($RL$4*KZ294*100*((100/MAX(EX$9:EX$497)+100/MAX(EZ$9:EZ$497))))+($RL$4*LA294*100*((100/MAX(EX$9:EX$497)+100/MAX(EZ$9:EZ$497))))+($RL$4*LB294*100*((100/MAX(EX$9:EX$497)+100/MAX(EZ$9:EZ$497))))+($RL$4*LC294*100*((100/MAX(EX$9:EX$497)+100/MAX(EZ$9:EZ$497))))) * (($RO$3+$RO$4)/6)</f>
        <v>0</v>
      </c>
      <c r="RS294" s="119">
        <f>(($RL$4*LD294*100*((100/MAX(EX$9:EX$497)+100/MAX(EZ$9:EZ$497))))+($RL$4*LE294*100*((100/MAX(EX$9:EX$497)+100/MAX(EZ$9:EZ$497))))) * (($RO$3+$RO$4)/6)</f>
        <v>0</v>
      </c>
      <c r="RT294" s="118">
        <f>($RJ$4*LH294*100*(100/MAX(EV$9:EV$497)))+($RJ$4*LI294*100*(100/MAX(EV$9:EV$497)))</f>
        <v>0</v>
      </c>
      <c r="RU294" s="119">
        <f>($RJ$4*LJ294*(100/MAX(EV$9:EV$497)))/2 + ($RL$3*LK294*(100/MAX(EW$9:EW$497))) + ($RJ$4*LL294*(100/MAX(EV$9:EV$497)))/4 + ($RL$3*LM294*(100/MAX(EW$9:EW$497)))</f>
        <v>0</v>
      </c>
      <c r="RV294" s="118">
        <f>($RJ$4*LN294*100*100/MAX(EV$9:EV$497)/2)+($RJ$4*LO294*100*100/MAX(EV$9:EV$497)/2)+($RJ$4*LP294*100*100/MAX(EV$9:EV$497))+($RJ$4*LQ294*100*100/MAX(EV$9:EV$497))+($RJ$4*LR294*100*100/MAX(EV$9:EV$497))</f>
        <v>0</v>
      </c>
      <c r="RW294" s="115">
        <f>($RJ$4*LS294*100*100/MAX(EV$9:EV$497)) + (($RJ$4*LT294*100*100/MAX(EV$9:EV$497))+($RJ$4*LU294*100*100/MAX(EV$9:EV$497))+($RJ$4*LV294*100*100/MAX(EV$9:EV$497))+($RJ$4*LW294*100*100/MAX(EV$9:EV$497))+($RJ$4*LX294*100*100/MAX(EV$9:EV$497))+($RJ$4*LY294*100*100/MAX(EV$9:EV$497))+($RJ$4*LZ294*100*100/MAX(EV$9:EV$497))+($RJ$4*MA294*100*100/MAX(EV$9:EV$497)))/2</f>
        <v>0</v>
      </c>
      <c r="RX294" s="119">
        <f>($RJ$4*MB294*100*100/MAX(EV$9:EV$497))+($RJ$4*MC294*100*100/MAX(EV$9:EV$497))+($RJ$4*MD294*100*100/MAX(EV$9:EV$497))+($RJ$4*ME294*100*100/MAX(EV$9:EV$497))+($RJ$4*MF294*100*100/MAX(EV$9:EV$497))+($RJ$4*MG294*100*100/MAX(EV$9:EV$497))+($RJ$4*MH294*100*100/MAX(EV$9:EV$497))+($RJ$4*MI294*100*100/MAX(EV$9:EV$497))+($RJ$4*MJ294*100*100/MAX(EV$9:EV$497))+($RJ$4*MK294*100*100/MAX(EV$9:EV$497))+($RJ$4*ML294*100*100/MAX(EV$9:EV$497))+($RJ$4*MM294*100*100/MAX(EV$9:EV$497))+($RJ$4*MN294*100*100/MAX(EV$9:EV$497))</f>
        <v>0</v>
      </c>
      <c r="RY294" s="118">
        <f>($RJ$4*MQ294*100*100/MAX(EV$9:EV$497))/2 + (($RJ$4*MR294*100*100/MAX(EV$9:EV$497))+($RJ$4*MS294*100*100/MAX(EV$9:EV$497))+($RJ$4*MT294*100*100/MAX(EV$9:EV$497))+($RJ$4*MU294*100*100/MAX(EV$9:EV$497))+($RJ$4*MV294*100*100/MAX(EV$9:EV$497))+($RJ$4*MW294*100*100/MAX(EV$9:EV$497))+($RJ$4*MX294*100*100/MAX(EV$9:EV$497))+($RJ$4*MY294*100*100/MAX(EV$9:EV$497))+($RJ$4*MZ294*100*100/MAX(EV$9:EV$497))+($RJ$4*NA294*100*100/MAX(EV$9:EV$497))+($RJ$4*NB294*100*100/MAX(EV$9:EV$497))+($RJ$4*NC294*100*100/MAX(EV$9:EV$497))+($RJ$4*ND294*100*100/MAX(EV$9:EV$497))+($RJ$4*NG294*100*100/MAX(EV$9:EV$497)))/4</f>
        <v>0</v>
      </c>
      <c r="RZ294" s="115">
        <f>($RJ$4*NH294*100*100/MAX(EV$9:EV$497))/2 + (($RJ$4*NI294*100*100/MAX(EV$9:EV$497))+($RJ$4*NJ294*100*100/MAX(EV$9:EV$497))+($RJ$4*NK294*100*100/MAX(EV$9:EV$497))+($RJ$4*NL294*100*100/MAX(EV$9:EV$497))+($RJ$4*NM294*100*100/MAX(EV$9:EV$497))+($RJ$4*NN294*100*100/MAX(EV$9:EV$497)))/4</f>
        <v>0</v>
      </c>
      <c r="SA294" s="117">
        <f>(($RJ$4*NO294*100*100/MAX(EV$9:EV$497))+($RJ$4*NP294*100*100/MAX(EV$9:EV$497)))/4</f>
        <v>0</v>
      </c>
      <c r="SB294" s="118">
        <f t="shared" si="626"/>
        <v>6.8080000000000016</v>
      </c>
      <c r="SC294" s="115">
        <f t="shared" si="627"/>
        <v>0</v>
      </c>
      <c r="SD294" s="115">
        <f t="shared" si="628"/>
        <v>29.659200000000009</v>
      </c>
      <c r="SE294" s="115">
        <f t="shared" si="629"/>
        <v>0</v>
      </c>
      <c r="SF294" s="115">
        <f t="shared" si="630"/>
        <v>0</v>
      </c>
      <c r="SG294" s="115">
        <f t="shared" si="631"/>
        <v>0</v>
      </c>
      <c r="SH294" s="115">
        <f>ROUND(SB294/MAX(SB$9:SB$497)*100,0)</f>
        <v>9</v>
      </c>
      <c r="SI294" s="115">
        <f>ROUND(SC294/MAX(SC$9:SC$497)*100,0)</f>
        <v>0</v>
      </c>
      <c r="SJ294" s="115">
        <f>ROUND(SD294/MAX(SD$9:SD$497)*100,0)</f>
        <v>47</v>
      </c>
      <c r="SK294" s="115">
        <f>ROUND(SE294/MAX(SE$9:SE$497)*100,0)</f>
        <v>0</v>
      </c>
      <c r="SL294" s="115">
        <f>ROUND(SF294/MAX(SF$9:SF$497)*100,0)</f>
        <v>0</v>
      </c>
      <c r="SM294" s="121">
        <f>ROUND(SG294/MAX(SG$9:SG$497)*100,0)</f>
        <v>0</v>
      </c>
      <c r="SN294" s="115">
        <f>ROUND(AVERAGEIF($ES$9:$ES$497,$ES294,SH$9:SH$497),0)</f>
        <v>12</v>
      </c>
      <c r="SO294" s="115">
        <f>ROUND(AVERAGEIF($ES$9:$ES$497,$ES294,SI$9:SI$497),0)</f>
        <v>5</v>
      </c>
      <c r="SP294" s="115">
        <f>ROUND(AVERAGEIF($ES$9:$ES$497,$ES294,SJ$9:SJ$497),0)</f>
        <v>26</v>
      </c>
      <c r="SQ294" s="115">
        <f>ROUND(AVERAGEIF($ES$9:$ES$497,$ES294,SK$9:SK$497),0)</f>
        <v>6</v>
      </c>
      <c r="SR294" s="115">
        <f>ROUND(AVERAGEIF($ES$9:$ES$497,$ES294,SL$9:SL$497),0)</f>
        <v>8</v>
      </c>
      <c r="SS294" s="121">
        <f>ROUND(AVERAGEIF($ES$9:$ES$497,$ES294,SM$9:SM$497),0)</f>
        <v>4</v>
      </c>
      <c r="ST294" s="114">
        <f>RANK(SB294,SB$9:SB$497,0)</f>
        <v>253</v>
      </c>
      <c r="SU294" s="115">
        <f>RANK(SC294,SC$9:SC$497,0)</f>
        <v>320</v>
      </c>
      <c r="SV294" s="115">
        <f>RANK(SD294,SD$9:SD$497,0)</f>
        <v>19</v>
      </c>
      <c r="SW294" s="115">
        <f>RANK(SE294,SE$9:SE$497,0)</f>
        <v>320</v>
      </c>
      <c r="SX294" s="115">
        <f>RANK(SF294,SF$9:SF$497,0)</f>
        <v>317</v>
      </c>
      <c r="SY294" s="115">
        <f>RANK(SG294,SG$9:SG$497,0)</f>
        <v>308</v>
      </c>
      <c r="SZ294" s="115">
        <f>COUNTIFS(SB$9:SB$497,"&gt;"&amp;SB294,$ES$9:$ES$497,$ES294)+1</f>
        <v>46</v>
      </c>
      <c r="TA294" s="115">
        <f>COUNTIFS(SC$9:SC$497,"&gt;"&amp;SC294,$ES$9:$ES$497,$ES294)+1</f>
        <v>64</v>
      </c>
      <c r="TB294" s="115">
        <f>COUNTIFS(SD$9:SD$497,"&gt;"&amp;SD294,$ES$9:$ES$497,$ES294)+1</f>
        <v>18</v>
      </c>
      <c r="TC294" s="115">
        <f>COUNTIFS(SE$9:SE$497,"&gt;"&amp;SE294,$ES$9:$ES$497,$ES294)+1</f>
        <v>64</v>
      </c>
      <c r="TD294" s="115">
        <f>COUNTIFS(SF$9:SF$497,"&gt;"&amp;SF294,$ES$9:$ES$497,$ES294)+1</f>
        <v>64</v>
      </c>
      <c r="TE294" s="117">
        <f>COUNTIFS(SG$9:SG$497,"&gt;"&amp;SG294,$ES$9:$ES$497,$ES294)+1</f>
        <v>60</v>
      </c>
      <c r="TF294" s="118">
        <f t="shared" si="632"/>
        <v>85</v>
      </c>
      <c r="TG294" s="115">
        <f t="shared" si="633"/>
        <v>56</v>
      </c>
      <c r="TH294" s="115">
        <f t="shared" si="634"/>
        <v>123</v>
      </c>
      <c r="TI294" s="115">
        <f t="shared" si="635"/>
        <v>72</v>
      </c>
      <c r="TJ294" s="115">
        <f t="shared" si="636"/>
        <v>57</v>
      </c>
      <c r="TK294" s="115">
        <f t="shared" si="637"/>
        <v>68</v>
      </c>
      <c r="TL294" s="117">
        <f t="shared" si="638"/>
        <v>64</v>
      </c>
      <c r="TM294" s="118">
        <f>ROUND(TF294/MAX(TF$9:TF$497)*100,0)</f>
        <v>47</v>
      </c>
      <c r="TN294" s="115">
        <f>ROUND(TG294/MAX(TG$9:TG$497)*100,0)</f>
        <v>31</v>
      </c>
      <c r="TO294" s="115">
        <f>ROUND(TH294/MAX(TH$9:TH$497)*100,0)</f>
        <v>68</v>
      </c>
      <c r="TP294" s="115">
        <f>ROUND(TI294/MAX(TI$9:TI$497)*100,0)</f>
        <v>40</v>
      </c>
      <c r="TQ294" s="115">
        <f>ROUND(TJ294/MAX(TJ$9:TJ$497)*100,0)</f>
        <v>29</v>
      </c>
      <c r="TR294" s="115">
        <f>ROUND(TK294/MAX(TK$9:TK$497)*100,0)</f>
        <v>35</v>
      </c>
      <c r="TS294" s="119">
        <f>ROUND(TL294/MAX(TL$9:TL$497)*100,0)</f>
        <v>33</v>
      </c>
      <c r="TT294" s="120">
        <f>RANK(TM294,TM$9:TM$497,0)</f>
        <v>177</v>
      </c>
      <c r="TU294" s="115">
        <f>RANK(TN294,TN$9:TN$497,0)</f>
        <v>203</v>
      </c>
      <c r="TV294" s="115">
        <f>RANK(TO294,TO$9:TO$497,0)</f>
        <v>15</v>
      </c>
      <c r="TW294" s="115">
        <f>RANK(TP294,TP$9:TP$497,0)</f>
        <v>138</v>
      </c>
      <c r="TX294" s="115">
        <f>RANK(TQ294,TQ$9:TQ$497,0)</f>
        <v>162</v>
      </c>
      <c r="TY294" s="115">
        <f>RANK(TR294,TR$9:TR$497,0)</f>
        <v>136</v>
      </c>
      <c r="TZ294" s="121">
        <f>RANK(TS294,TS$9:TS$497,0)</f>
        <v>126</v>
      </c>
      <c r="UA294" s="132"/>
      <c r="UB294" s="7" t="s">
        <v>1</v>
      </c>
    </row>
    <row r="295" spans="1:548" x14ac:dyDescent="0.15">
      <c r="A295" s="183">
        <v>287</v>
      </c>
      <c r="B295" s="200" t="s">
        <v>1231</v>
      </c>
      <c r="C295" s="143"/>
      <c r="D295" s="143"/>
      <c r="E295" s="161" t="s">
        <v>518</v>
      </c>
      <c r="F295" s="65">
        <v>39</v>
      </c>
      <c r="G295" s="65" t="s">
        <v>908</v>
      </c>
      <c r="H295" s="65" t="s">
        <v>927</v>
      </c>
      <c r="I295" s="66" t="s">
        <v>521</v>
      </c>
      <c r="J295" s="67" t="s">
        <v>521</v>
      </c>
      <c r="K295" s="67" t="s">
        <v>521</v>
      </c>
      <c r="L295" s="67" t="s">
        <v>521</v>
      </c>
      <c r="M295" s="67" t="s">
        <v>521</v>
      </c>
      <c r="N295" s="67" t="s">
        <v>521</v>
      </c>
      <c r="O295" s="67" t="s">
        <v>521</v>
      </c>
      <c r="P295" s="67" t="s">
        <v>521</v>
      </c>
      <c r="Q295" s="67" t="s">
        <v>521</v>
      </c>
      <c r="R295" s="68" t="s">
        <v>521</v>
      </c>
      <c r="S295" s="69" t="s">
        <v>521</v>
      </c>
      <c r="T295" s="67" t="s">
        <v>521</v>
      </c>
      <c r="U295" s="67" t="s">
        <v>521</v>
      </c>
      <c r="V295" s="67" t="s">
        <v>521</v>
      </c>
      <c r="W295" s="67" t="s">
        <v>521</v>
      </c>
      <c r="X295" s="67" t="s">
        <v>521</v>
      </c>
      <c r="Y295" s="67" t="s">
        <v>521</v>
      </c>
      <c r="Z295" s="67" t="s">
        <v>521</v>
      </c>
      <c r="AA295" s="67" t="s">
        <v>521</v>
      </c>
      <c r="AB295" s="68" t="s">
        <v>521</v>
      </c>
      <c r="AC295" s="69" t="s">
        <v>521</v>
      </c>
      <c r="AD295" s="67" t="s">
        <v>521</v>
      </c>
      <c r="AE295" s="67" t="s">
        <v>521</v>
      </c>
      <c r="AF295" s="67" t="s">
        <v>521</v>
      </c>
      <c r="AG295" s="67" t="s">
        <v>521</v>
      </c>
      <c r="AH295" s="67" t="s">
        <v>521</v>
      </c>
      <c r="AI295" s="67" t="s">
        <v>521</v>
      </c>
      <c r="AJ295" s="67" t="s">
        <v>521</v>
      </c>
      <c r="AK295" s="67" t="s">
        <v>521</v>
      </c>
      <c r="AL295" s="68" t="s">
        <v>521</v>
      </c>
      <c r="AM295" s="69" t="s">
        <v>521</v>
      </c>
      <c r="AN295" s="67" t="s">
        <v>521</v>
      </c>
      <c r="AO295" s="67" t="s">
        <v>521</v>
      </c>
      <c r="AP295" s="67" t="s">
        <v>521</v>
      </c>
      <c r="AQ295" s="67" t="s">
        <v>521</v>
      </c>
      <c r="AR295" s="67" t="s">
        <v>521</v>
      </c>
      <c r="AS295" s="67" t="s">
        <v>521</v>
      </c>
      <c r="AT295" s="67" t="s">
        <v>521</v>
      </c>
      <c r="AU295" s="67" t="s">
        <v>521</v>
      </c>
      <c r="AV295" s="68" t="s">
        <v>521</v>
      </c>
      <c r="AW295" s="69" t="s">
        <v>521</v>
      </c>
      <c r="AX295" s="67" t="s">
        <v>521</v>
      </c>
      <c r="AY295" s="67" t="s">
        <v>521</v>
      </c>
      <c r="AZ295" s="67" t="s">
        <v>521</v>
      </c>
      <c r="BA295" s="67" t="s">
        <v>521</v>
      </c>
      <c r="BB295" s="67" t="s">
        <v>521</v>
      </c>
      <c r="BC295" s="67" t="s">
        <v>521</v>
      </c>
      <c r="BD295" s="67" t="s">
        <v>521</v>
      </c>
      <c r="BE295" s="67" t="s">
        <v>521</v>
      </c>
      <c r="BF295" s="68" t="s">
        <v>521</v>
      </c>
      <c r="BG295" s="69" t="s">
        <v>521</v>
      </c>
      <c r="BH295" s="67" t="s">
        <v>521</v>
      </c>
      <c r="BI295" s="67" t="s">
        <v>521</v>
      </c>
      <c r="BJ295" s="67" t="s">
        <v>521</v>
      </c>
      <c r="BK295" s="67" t="s">
        <v>521</v>
      </c>
      <c r="BL295" s="67" t="s">
        <v>521</v>
      </c>
      <c r="BM295" s="67" t="s">
        <v>521</v>
      </c>
      <c r="BN295" s="67" t="s">
        <v>521</v>
      </c>
      <c r="BO295" s="67" t="s">
        <v>521</v>
      </c>
      <c r="BP295" s="68" t="s">
        <v>521</v>
      </c>
      <c r="BQ295" s="70" t="s">
        <v>521</v>
      </c>
      <c r="BR295" s="67" t="s">
        <v>521</v>
      </c>
      <c r="BS295" s="67" t="s">
        <v>521</v>
      </c>
      <c r="BT295" s="67" t="s">
        <v>521</v>
      </c>
      <c r="BU295" s="67" t="s">
        <v>521</v>
      </c>
      <c r="BV295" s="67" t="s">
        <v>521</v>
      </c>
      <c r="BW295" s="67" t="s">
        <v>521</v>
      </c>
      <c r="BX295" s="67" t="s">
        <v>521</v>
      </c>
      <c r="BY295" s="67" t="s">
        <v>521</v>
      </c>
      <c r="BZ295" s="68" t="s">
        <v>521</v>
      </c>
      <c r="CA295" s="69" t="s">
        <v>521</v>
      </c>
      <c r="CB295" s="67" t="s">
        <v>521</v>
      </c>
      <c r="CC295" s="67" t="s">
        <v>521</v>
      </c>
      <c r="CD295" s="67" t="s">
        <v>521</v>
      </c>
      <c r="CE295" s="67" t="s">
        <v>521</v>
      </c>
      <c r="CF295" s="67" t="s">
        <v>521</v>
      </c>
      <c r="CG295" s="67" t="s">
        <v>521</v>
      </c>
      <c r="CH295" s="67" t="s">
        <v>521</v>
      </c>
      <c r="CI295" s="67" t="s">
        <v>521</v>
      </c>
      <c r="CJ295" s="68" t="s">
        <v>521</v>
      </c>
      <c r="CK295" s="69" t="s">
        <v>521</v>
      </c>
      <c r="CL295" s="67" t="s">
        <v>521</v>
      </c>
      <c r="CM295" s="67" t="s">
        <v>521</v>
      </c>
      <c r="CN295" s="67" t="s">
        <v>521</v>
      </c>
      <c r="CO295" s="67" t="s">
        <v>521</v>
      </c>
      <c r="CP295" s="67" t="s">
        <v>521</v>
      </c>
      <c r="CQ295" s="67" t="s">
        <v>521</v>
      </c>
      <c r="CR295" s="67" t="s">
        <v>521</v>
      </c>
      <c r="CS295" s="67" t="s">
        <v>521</v>
      </c>
      <c r="CT295" s="68" t="s">
        <v>521</v>
      </c>
      <c r="CU295" s="69" t="s">
        <v>521</v>
      </c>
      <c r="CV295" s="67" t="s">
        <v>521</v>
      </c>
      <c r="CW295" s="67" t="s">
        <v>521</v>
      </c>
      <c r="CX295" s="67" t="s">
        <v>521</v>
      </c>
      <c r="CY295" s="67" t="s">
        <v>521</v>
      </c>
      <c r="CZ295" s="67" t="s">
        <v>521</v>
      </c>
      <c r="DA295" s="67" t="s">
        <v>521</v>
      </c>
      <c r="DB295" s="67" t="s">
        <v>521</v>
      </c>
      <c r="DC295" s="67" t="s">
        <v>521</v>
      </c>
      <c r="DD295" s="68" t="s">
        <v>521</v>
      </c>
      <c r="DE295" s="69" t="s">
        <v>521</v>
      </c>
      <c r="DF295" s="71" t="s">
        <v>521</v>
      </c>
      <c r="DG295" s="67" t="s">
        <v>521</v>
      </c>
      <c r="DH295" s="67" t="s">
        <v>521</v>
      </c>
      <c r="DI295" s="67" t="s">
        <v>521</v>
      </c>
      <c r="DJ295" s="67" t="s">
        <v>521</v>
      </c>
      <c r="DK295" s="67" t="s">
        <v>521</v>
      </c>
      <c r="DL295" s="67" t="s">
        <v>521</v>
      </c>
      <c r="DM295" s="67" t="s">
        <v>521</v>
      </c>
      <c r="DN295" s="68" t="s">
        <v>521</v>
      </c>
      <c r="DO295" s="70" t="s">
        <v>521</v>
      </c>
      <c r="DP295" s="71" t="s">
        <v>521</v>
      </c>
      <c r="DQ295" s="67" t="s">
        <v>521</v>
      </c>
      <c r="DR295" s="67" t="s">
        <v>521</v>
      </c>
      <c r="DS295" s="67" t="s">
        <v>521</v>
      </c>
      <c r="DT295" s="67" t="s">
        <v>521</v>
      </c>
      <c r="DU295" s="67" t="s">
        <v>521</v>
      </c>
      <c r="DV295" s="67" t="s">
        <v>521</v>
      </c>
      <c r="DW295" s="67" t="s">
        <v>521</v>
      </c>
      <c r="DX295" s="72" t="s">
        <v>521</v>
      </c>
      <c r="DY295" s="146" t="s">
        <v>522</v>
      </c>
      <c r="DZ295" s="147">
        <v>2</v>
      </c>
      <c r="EA295" s="147">
        <v>3</v>
      </c>
      <c r="EB295" s="147">
        <v>3</v>
      </c>
      <c r="EC295" s="158">
        <v>4</v>
      </c>
      <c r="ED295" s="168" t="s">
        <v>522</v>
      </c>
      <c r="EE295" s="74">
        <f t="shared" si="591"/>
        <v>2</v>
      </c>
      <c r="EF295" s="74">
        <f t="shared" si="639"/>
        <v>6</v>
      </c>
      <c r="EG295" s="74">
        <f t="shared" si="640"/>
        <v>18</v>
      </c>
      <c r="EH295" s="77">
        <f t="shared" si="641"/>
        <v>72</v>
      </c>
      <c r="EI295" s="146">
        <v>100</v>
      </c>
      <c r="EJ295" s="147">
        <v>150</v>
      </c>
      <c r="EK295" s="147">
        <v>300</v>
      </c>
      <c r="EL295" s="147">
        <v>500</v>
      </c>
      <c r="EM295" s="158">
        <v>1500</v>
      </c>
      <c r="EN295" s="78">
        <v>1</v>
      </c>
      <c r="EO295" s="79">
        <f t="shared" si="642"/>
        <v>0.75</v>
      </c>
      <c r="EP295" s="79">
        <f t="shared" si="643"/>
        <v>0.5</v>
      </c>
      <c r="EQ295" s="79">
        <f t="shared" si="644"/>
        <v>0.27777777777777779</v>
      </c>
      <c r="ER295" s="80">
        <f t="shared" si="645"/>
        <v>0.20833333333333331</v>
      </c>
      <c r="ES295" s="128" t="s">
        <v>532</v>
      </c>
      <c r="ET295" s="82"/>
      <c r="EU295" s="83">
        <v>4</v>
      </c>
      <c r="EV295" s="146">
        <v>36</v>
      </c>
      <c r="EW295" s="147">
        <v>36</v>
      </c>
      <c r="EX295" s="147">
        <v>16</v>
      </c>
      <c r="EY295" s="147">
        <v>18</v>
      </c>
      <c r="EZ295" s="147">
        <v>11</v>
      </c>
      <c r="FA295" s="147">
        <v>26</v>
      </c>
      <c r="FB295" s="147">
        <v>17</v>
      </c>
      <c r="FC295" s="147">
        <v>16</v>
      </c>
      <c r="FD295" s="74">
        <f t="shared" si="592"/>
        <v>27</v>
      </c>
      <c r="FE295" s="84">
        <f t="shared" si="593"/>
        <v>32</v>
      </c>
      <c r="FF295" s="73">
        <f>RANK(EV295,$EV$9:$EV$497,0)</f>
        <v>337</v>
      </c>
      <c r="FG295" s="74">
        <f>RANK(EW295,$EW$9:$EW$497,0)</f>
        <v>259</v>
      </c>
      <c r="FH295" s="74">
        <f>RANK(EX295,$EX$9:$EX$497,0)</f>
        <v>336</v>
      </c>
      <c r="FI295" s="74">
        <f>RANK(EY295,$EY$9:$EY$497,0)</f>
        <v>322</v>
      </c>
      <c r="FJ295" s="74">
        <f>RANK(EZ295,$EZ$9:$EZ$497,0)</f>
        <v>312</v>
      </c>
      <c r="FK295" s="74">
        <f>RANK(FA295,$FA$9:$FA$497,0)</f>
        <v>138</v>
      </c>
      <c r="FL295" s="74">
        <f>RANK(FB295,$FB$9:$FB$497,0)</f>
        <v>339</v>
      </c>
      <c r="FM295" s="74">
        <f>RANK(FC295,$FC$9:$FC$497,0)</f>
        <v>348</v>
      </c>
      <c r="FN295" s="74">
        <f>RANK(FD295,$FD$9:$FD$497,0)</f>
        <v>373</v>
      </c>
      <c r="FO295" s="84">
        <f>RANK(FE295,$FE$9:$FE$497,0)</f>
        <v>369</v>
      </c>
      <c r="FP295" s="73">
        <f>COUNTIFS($EV$9:$EV$497,"&gt;"&amp;EV295,$ES$9:$ES$497,ES295)+1</f>
        <v>51</v>
      </c>
      <c r="FQ295" s="74">
        <f>COUNTIFS($EW$9:$EW$497,"&gt;"&amp;EW295,$ES$9:$ES$497,ES295)+1</f>
        <v>52</v>
      </c>
      <c r="FR295" s="74">
        <f>COUNTIFS($EX$9:$EX$497,"&gt;"&amp;EX295,$ES$9:$ES$497,ES295)+1</f>
        <v>48</v>
      </c>
      <c r="FS295" s="74">
        <f>COUNTIFS($EY$9:$EY$497,"&gt;"&amp;EY295,$ES$9:$ES$497,ES295)+1</f>
        <v>46</v>
      </c>
      <c r="FT295" s="74">
        <f>COUNTIFS($EZ$9:$EZ$497,"&gt;"&amp;EZ295,$ES$9:$ES$497,ES295)+1</f>
        <v>52</v>
      </c>
      <c r="FU295" s="74">
        <f>COUNTIFS($FA$9:$FA$497,"&gt;"&amp;FA295,$ES$9:$ES$497,ES295)+1</f>
        <v>55</v>
      </c>
      <c r="FV295" s="74">
        <f>COUNTIFS($FB$9:$FB$497,"&gt;"&amp;FB295,$ES$9:$ES$497,ES295)+1</f>
        <v>47</v>
      </c>
      <c r="FW295" s="74">
        <f>COUNTIFS($FC$9:$FC$497,"&gt;"&amp;FC295,$ES$9:$ES$497,ES295)+1</f>
        <v>52</v>
      </c>
      <c r="FX295" s="74">
        <f>COUNTIFS($FD$9:$FD$497,"&gt;"&amp;FD295,$ES$9:$ES$497,ES295)+1</f>
        <v>53</v>
      </c>
      <c r="FY295" s="84">
        <f>COUNTIFS($FE$9:$FE$497,"&gt;"&amp;FE295,$ES$9:$ES$497,ES295)+1</f>
        <v>52</v>
      </c>
      <c r="FZ295" s="85">
        <f t="shared" si="594"/>
        <v>0.92</v>
      </c>
      <c r="GA295" s="86">
        <f t="shared" si="595"/>
        <v>0.92</v>
      </c>
      <c r="GB295" s="86">
        <f t="shared" si="596"/>
        <v>0.41</v>
      </c>
      <c r="GC295" s="86">
        <f t="shared" si="597"/>
        <v>0.46</v>
      </c>
      <c r="GD295" s="86">
        <f t="shared" si="598"/>
        <v>0.28000000000000003</v>
      </c>
      <c r="GE295" s="86">
        <f t="shared" si="599"/>
        <v>0.67</v>
      </c>
      <c r="GF295" s="86">
        <f t="shared" si="600"/>
        <v>0.44</v>
      </c>
      <c r="GG295" s="86">
        <f t="shared" si="601"/>
        <v>0.41</v>
      </c>
      <c r="GH295" s="86">
        <f t="shared" si="602"/>
        <v>0.69</v>
      </c>
      <c r="GI295" s="87">
        <f t="shared" si="603"/>
        <v>0.82</v>
      </c>
      <c r="GJ295" s="85">
        <f>ROUND(((FZ295-AVERAGE(FZ$9:FZ$497))/STDEVP(FZ$9:FZ$497)*10+50),2)</f>
        <v>48.19</v>
      </c>
      <c r="GK295" s="86">
        <f>ROUND(((GA295-AVERAGE(GA$9:GA$497))/STDEVP(GA$9:GA$497)*10+50),2)</f>
        <v>56.86</v>
      </c>
      <c r="GL295" s="86">
        <f>ROUND(((GB295-AVERAGE(GB$9:GB$497))/STDEVP(GB$9:GB$497)*10+50),2)</f>
        <v>43.51</v>
      </c>
      <c r="GM295" s="86">
        <f>ROUND(((GC295-AVERAGE(GC$9:GC$497))/STDEVP(GC$9:GC$497)*10+50),2)</f>
        <v>46.69</v>
      </c>
      <c r="GN295" s="86">
        <f>ROUND(((GD295-AVERAGE(GD$9:GD$497))/STDEVP(GD$9:GD$497)*10+50),2)</f>
        <v>46.16</v>
      </c>
      <c r="GO295" s="86">
        <f>ROUND(((GE295-AVERAGE(GE$9:GE$497))/STDEVP(GE$9:GE$497)*10+50),2)</f>
        <v>61.67</v>
      </c>
      <c r="GP295" s="86">
        <f>ROUND(((GF295-AVERAGE(GF$9:GF$497))/STDEVP(GF$9:GF$497)*10+50),2)</f>
        <v>43.86</v>
      </c>
      <c r="GQ295" s="86">
        <f>ROUND(((GG295-AVERAGE(GG$9:GG$497))/STDEVP(GG$9:GG$497)*10+50),2)</f>
        <v>43.09</v>
      </c>
      <c r="GR295" s="86">
        <f>ROUND(((GH295-AVERAGE(GH$9:GH$497))/STDEVP(GH$9:GH$497)*10+50),2)</f>
        <v>39.61</v>
      </c>
      <c r="GS295" s="87">
        <f>ROUND(((GI295-AVERAGE(GI$9:GI$497))/STDEVP(GI$9:GI$497)*10+50),2)</f>
        <v>41.73</v>
      </c>
      <c r="GT295" s="73">
        <f>RANK(GJ295,$GJ$9:$GJ$497,0)</f>
        <v>239</v>
      </c>
      <c r="GU295" s="74">
        <f>RANK(GK295,$GK$9:$GK$497,0)</f>
        <v>108</v>
      </c>
      <c r="GV295" s="74">
        <f>RANK(GL295,$GL$9:$GL$497,0)</f>
        <v>315</v>
      </c>
      <c r="GW295" s="74">
        <f>RANK(GM295,$GM$9:$GM$497,0)</f>
        <v>270</v>
      </c>
      <c r="GX295" s="74">
        <f>RANK(GN295,$GN$9:$GN$497,0)</f>
        <v>234</v>
      </c>
      <c r="GY295" s="74">
        <f>RANK(GO295,$GO$9:$GO$497,0)</f>
        <v>55</v>
      </c>
      <c r="GZ295" s="74">
        <f>RANK(GP295,$GP$9:$GP$497,0)</f>
        <v>300</v>
      </c>
      <c r="HA295" s="74">
        <f>RANK(GQ295,$GQ$9:$GQ$497,0)</f>
        <v>326</v>
      </c>
      <c r="HB295" s="74">
        <f>RANK(GR295,$GR$9:$GR$497,0)</f>
        <v>390</v>
      </c>
      <c r="HC295" s="84">
        <f>RANK(GS295,$GS$9:$GS$497,0)</f>
        <v>347</v>
      </c>
      <c r="HD295" s="85">
        <f>ROUND(AVERAGEIF($ES$9:$ES$497,$ES295,$FZ$9:$FZ$497),2)</f>
        <v>0.93</v>
      </c>
      <c r="HE295" s="86">
        <f>ROUND(AVERAGEIF($ES$9:$ES$497,$ES295,$GA$9:$GA$497),2)</f>
        <v>0.96</v>
      </c>
      <c r="HF295" s="86">
        <f>ROUND(AVERAGEIF($ES$9:$ES$497,$ES295,$GB$9:$GB$497),2)</f>
        <v>0.41</v>
      </c>
      <c r="HG295" s="86">
        <f>ROUND(AVERAGEIF($ES$9:$ES$497,$ES295,$GC$9:$GC$497),2)</f>
        <v>0.46</v>
      </c>
      <c r="HH295" s="86">
        <f>ROUND(AVERAGEIF($ES$9:$ES$497,$ES295,$GD$9:$GD$497),2)</f>
        <v>0.38</v>
      </c>
      <c r="HI295" s="86">
        <f>ROUND(AVERAGEIF($ES$9:$ES$497,$ES295,$GE$9:$GE$497),2)</f>
        <v>0.85</v>
      </c>
      <c r="HJ295" s="86">
        <f>ROUND(AVERAGEIF($ES$9:$ES$497,$ES295,$GF$9:$GF$497),2)</f>
        <v>0.44</v>
      </c>
      <c r="HK295" s="86">
        <f>ROUND(AVERAGEIF($ES$9:$ES$497,$ES295,$GG$9:$GG$497),2)</f>
        <v>0.42</v>
      </c>
      <c r="HL295" s="86">
        <f>ROUND(AVERAGEIF($ES$9:$ES$497,$ES295,$GH$9:$GH$497),2)</f>
        <v>0.8</v>
      </c>
      <c r="HM295" s="87">
        <f>ROUND(AVERAGEIF($ES$9:$ES$497,$ES295,$GI$9:$GI$497),2)</f>
        <v>0.84</v>
      </c>
      <c r="HN295" s="88">
        <f t="shared" si="604"/>
        <v>-1.0000000000000009E-2</v>
      </c>
      <c r="HO295" s="89">
        <f t="shared" si="605"/>
        <v>-3.9999999999999925E-2</v>
      </c>
      <c r="HP295" s="89">
        <f t="shared" si="606"/>
        <v>0</v>
      </c>
      <c r="HQ295" s="89">
        <f t="shared" si="607"/>
        <v>0</v>
      </c>
      <c r="HR295" s="89">
        <f t="shared" si="608"/>
        <v>-9.9999999999999978E-2</v>
      </c>
      <c r="HS295" s="89">
        <f t="shared" si="609"/>
        <v>-0.17999999999999994</v>
      </c>
      <c r="HT295" s="89">
        <f t="shared" si="610"/>
        <v>0</v>
      </c>
      <c r="HU295" s="89">
        <f t="shared" si="611"/>
        <v>-1.0000000000000009E-2</v>
      </c>
      <c r="HV295" s="89">
        <f t="shared" si="612"/>
        <v>-0.1100000000000001</v>
      </c>
      <c r="HW295" s="90">
        <f t="shared" si="613"/>
        <v>-2.0000000000000018E-2</v>
      </c>
      <c r="HX295" s="73">
        <f>COUNTIFS($FZ$9:$FZ$497,"&gt;"&amp;FZ295,$ES$9:$ES$497,$ES295)+1</f>
        <v>33</v>
      </c>
      <c r="HY295" s="74">
        <f>COUNTIFS($GA$9:$GA$497,"&gt;"&amp;GA295,$ES$9:$ES$497,$ES295)+1</f>
        <v>37</v>
      </c>
      <c r="HZ295" s="74">
        <f>COUNTIFS($GB$9:$GB$497,"&gt;"&amp;GB295,$ES$9:$ES$497,$ES295)+1</f>
        <v>32</v>
      </c>
      <c r="IA295" s="74">
        <f>COUNTIFS($GC$9:$GC$497,"&gt;"&amp;GC295,$ES$9:$ES$497,$ES295)+1</f>
        <v>33</v>
      </c>
      <c r="IB295" s="74">
        <f>COUNTIFS($GD$9:$GD$497,"&gt;"&amp;GD295,$ES$9:$ES$497,$ES295)+1</f>
        <v>56</v>
      </c>
      <c r="IC295" s="74">
        <f>COUNTIFS($GE$9:$GE$497,"&gt;"&amp;GE295,$ES$9:$ES$497,$ES295)+1</f>
        <v>47</v>
      </c>
      <c r="ID295" s="74">
        <f>COUNTIFS($GF$9:$GF$497,"&gt;"&amp;GF295,$ES$9:$ES$497,$ES295)+1</f>
        <v>27</v>
      </c>
      <c r="IE295" s="74">
        <f>COUNTIFS($GG$9:$GG$497,"&gt;"&amp;GG295,$ES$9:$ES$497,$ES295)+1</f>
        <v>33</v>
      </c>
      <c r="IF295" s="74">
        <f>COUNTIFS($GH$9:$GH$497,"&gt;"&amp;GH295,$ES$9:$ES$497,$ES295)+1</f>
        <v>44</v>
      </c>
      <c r="IG295" s="84">
        <f>COUNTIFS($GI$9:$GI$497,"&gt;"&amp;GI295,$ES$9:$ES$497,$ES295)+1</f>
        <v>34</v>
      </c>
      <c r="IH295" s="148"/>
      <c r="II295" s="149"/>
      <c r="IJ295" s="149"/>
      <c r="IK295" s="149"/>
      <c r="IL295" s="149"/>
      <c r="IM295" s="150"/>
      <c r="IN295" s="151"/>
      <c r="IO295" s="152"/>
      <c r="IP295" s="153"/>
      <c r="IQ295" s="149"/>
      <c r="IR295" s="149"/>
      <c r="IS295" s="149"/>
      <c r="IT295" s="149"/>
      <c r="IU295" s="149"/>
      <c r="IV295" s="149"/>
      <c r="IW295" s="154"/>
      <c r="IX295" s="151"/>
      <c r="IY295" s="149"/>
      <c r="IZ295" s="149"/>
      <c r="JA295" s="149"/>
      <c r="JB295" s="149"/>
      <c r="JC295" s="149"/>
      <c r="JD295" s="149"/>
      <c r="JE295" s="155"/>
      <c r="JF295" s="153"/>
      <c r="JG295" s="149"/>
      <c r="JH295" s="149"/>
      <c r="JI295" s="149"/>
      <c r="JJ295" s="149"/>
      <c r="JK295" s="149"/>
      <c r="JL295" s="149"/>
      <c r="JM295" s="154"/>
      <c r="JN295" s="151"/>
      <c r="JO295" s="149"/>
      <c r="JP295" s="149"/>
      <c r="JQ295" s="149"/>
      <c r="JR295" s="149"/>
      <c r="JS295" s="149"/>
      <c r="JT295" s="149"/>
      <c r="JU295" s="149"/>
      <c r="JV295" s="149"/>
      <c r="JW295" s="149"/>
      <c r="JX295" s="149"/>
      <c r="JY295" s="149"/>
      <c r="JZ295" s="155"/>
      <c r="KA295" s="151"/>
      <c r="KB295" s="149"/>
      <c r="KC295" s="149"/>
      <c r="KD295" s="149"/>
      <c r="KE295" s="155"/>
      <c r="KF295" s="153"/>
      <c r="KG295" s="149"/>
      <c r="KH295" s="149"/>
      <c r="KI295" s="149"/>
      <c r="KJ295" s="149"/>
      <c r="KK295" s="156"/>
      <c r="KL295" s="149"/>
      <c r="KM295" s="149"/>
      <c r="KN295" s="149"/>
      <c r="KO295" s="149"/>
      <c r="KP295" s="149"/>
      <c r="KQ295" s="149"/>
      <c r="KR295" s="149"/>
      <c r="KS295" s="154"/>
      <c r="KT295" s="154"/>
      <c r="KU295" s="154"/>
      <c r="KV295" s="154"/>
      <c r="KW295" s="151"/>
      <c r="KX295" s="149"/>
      <c r="KY295" s="149"/>
      <c r="KZ295" s="149"/>
      <c r="LA295" s="149"/>
      <c r="LB295" s="149"/>
      <c r="LC295" s="154"/>
      <c r="LD295" s="151"/>
      <c r="LE295" s="152"/>
      <c r="LF295" s="157"/>
      <c r="LG295" s="158"/>
      <c r="LH295" s="151"/>
      <c r="LI295" s="149"/>
      <c r="LJ295" s="147"/>
      <c r="LK295" s="147"/>
      <c r="LL295" s="147"/>
      <c r="LM295" s="159"/>
      <c r="LN295" s="153"/>
      <c r="LO295" s="149"/>
      <c r="LP295" s="149"/>
      <c r="LQ295" s="149"/>
      <c r="LR295" s="154"/>
      <c r="LS295" s="151"/>
      <c r="LT295" s="149"/>
      <c r="LU295" s="149"/>
      <c r="LV295" s="149"/>
      <c r="LW295" s="149"/>
      <c r="LX295" s="149"/>
      <c r="LY295" s="149"/>
      <c r="LZ295" s="149"/>
      <c r="MA295" s="155"/>
      <c r="MB295" s="153"/>
      <c r="MC295" s="149"/>
      <c r="MD295" s="149"/>
      <c r="ME295" s="149"/>
      <c r="MF295" s="149"/>
      <c r="MG295" s="149"/>
      <c r="MH295" s="149"/>
      <c r="MI295" s="149"/>
      <c r="MJ295" s="149"/>
      <c r="MK295" s="149"/>
      <c r="ML295" s="149"/>
      <c r="MM295" s="149"/>
      <c r="MN295" s="156"/>
      <c r="MO295" s="156"/>
      <c r="MP295" s="154"/>
      <c r="MQ295" s="151"/>
      <c r="MR295" s="149"/>
      <c r="MS295" s="149"/>
      <c r="MT295" s="149"/>
      <c r="MU295" s="149"/>
      <c r="MV295" s="156"/>
      <c r="MW295" s="149"/>
      <c r="MX295" s="149"/>
      <c r="MY295" s="149"/>
      <c r="MZ295" s="149"/>
      <c r="NA295" s="149"/>
      <c r="NB295" s="149"/>
      <c r="NC295" s="149"/>
      <c r="ND295" s="154"/>
      <c r="NE295" s="154"/>
      <c r="NF295" s="154"/>
      <c r="NG295" s="154"/>
      <c r="NH295" s="151"/>
      <c r="NI295" s="149"/>
      <c r="NJ295" s="149"/>
      <c r="NK295" s="149"/>
      <c r="NL295" s="149"/>
      <c r="NM295" s="149"/>
      <c r="NN295" s="94"/>
      <c r="NO295" s="151"/>
      <c r="NP295" s="160"/>
      <c r="NQ295" s="145" t="s">
        <v>1227</v>
      </c>
      <c r="NR295" s="199" t="s">
        <v>1233</v>
      </c>
      <c r="NS295" s="199"/>
      <c r="NT295" s="199"/>
      <c r="NU295" s="199"/>
      <c r="NV295" s="135"/>
      <c r="NW295" s="199"/>
      <c r="NX295" s="136" t="s">
        <v>1234</v>
      </c>
      <c r="NY295" s="138" t="s">
        <v>2119</v>
      </c>
      <c r="NZ295" s="136" t="s">
        <v>1234</v>
      </c>
      <c r="OA295" s="137"/>
      <c r="OB295" s="137"/>
      <c r="OC295" s="137"/>
      <c r="OD295" s="108">
        <f t="shared" si="646"/>
        <v>72</v>
      </c>
      <c r="OE295" s="109">
        <v>7</v>
      </c>
      <c r="OF295" s="110">
        <f t="shared" si="647"/>
        <v>100</v>
      </c>
      <c r="OG295" s="109">
        <v>5</v>
      </c>
      <c r="OH295" s="111">
        <f>ROUND(AVERAGEIF($ES$9:$ES$497,$ES295,EV$9:EV$497),0)</f>
        <v>58</v>
      </c>
      <c r="OI295" s="112">
        <f>ROUND(AVERAGEIF($ES$9:$ES$497,$ES295,EW$9:EW$497),0)</f>
        <v>57</v>
      </c>
      <c r="OJ295" s="112">
        <f>ROUND(AVERAGEIF($ES$9:$ES$497,$ES295,EX$9:EX$497),0)</f>
        <v>24</v>
      </c>
      <c r="OK295" s="112">
        <f>ROUND(AVERAGEIF($ES$9:$ES$497,$ES295,EY$9:EY$497),0)</f>
        <v>29</v>
      </c>
      <c r="OL295" s="112">
        <f>ROUND(AVERAGEIF($ES$9:$ES$497,$ES295,EZ$9:EZ$497),0)</f>
        <v>25</v>
      </c>
      <c r="OM295" s="112">
        <f>ROUND(AVERAGEIF($ES$9:$ES$497,$ES295,FA$9:FA$497),0)</f>
        <v>51</v>
      </c>
      <c r="ON295" s="112">
        <f>ROUND(AVERAGEIF($ES$9:$ES$497,$ES295,FB$9:FB$497),0)</f>
        <v>27</v>
      </c>
      <c r="OO295" s="112">
        <f>ROUND(AVERAGEIF($ES$9:$ES$497,$ES295,FC$9:FC$497),0)</f>
        <v>25</v>
      </c>
      <c r="OP295" s="112">
        <f>ROUND(AVERAGEIF($ES$9:$ES$497,$ES295,FD$9:FD$497),0)</f>
        <v>49</v>
      </c>
      <c r="OQ295" s="113">
        <f>ROUND(AVERAGEIF($ES$9:$ES$497,$ES295,FE$9:FE$497),0)</f>
        <v>49</v>
      </c>
      <c r="OR295" s="114">
        <f>ROUND(EV295/MAX(EV$9:EV$497)*100,0)</f>
        <v>20</v>
      </c>
      <c r="OS295" s="115">
        <f>ROUND(EW295/MAX(EW$9:EW$497)*100,0)</f>
        <v>28</v>
      </c>
      <c r="OT295" s="115">
        <f>ROUND(EX295/MAX(EX$9:EX$497)*100,0)</f>
        <v>13</v>
      </c>
      <c r="OU295" s="115">
        <f>ROUND(EY295/MAX(EY$9:EY$497)*100,0)</f>
        <v>12</v>
      </c>
      <c r="OV295" s="115">
        <f>ROUND(EZ295/MAX(EZ$9:EZ$497)*100,0)</f>
        <v>9</v>
      </c>
      <c r="OW295" s="115">
        <f>ROUND(FA295/MAX(FA$9:FA$497)*100,0)</f>
        <v>23</v>
      </c>
      <c r="OX295" s="115">
        <f>ROUND(FB295/MAX(FB$9:FB$497)*100,0)</f>
        <v>13</v>
      </c>
      <c r="OY295" s="116">
        <f>ROUND(FC295/MAX(FC$9:FC$497)*100,0)</f>
        <v>11</v>
      </c>
      <c r="OZ295" s="115">
        <f>ROUND(FD295/MAX(FD$9:FD$497)*100,0)</f>
        <v>18</v>
      </c>
      <c r="PA295" s="117">
        <f>ROUND(FE295/MAX(FE$9:FE$497)*100,0)</f>
        <v>13</v>
      </c>
      <c r="PB295" s="118">
        <f t="shared" si="614"/>
        <v>184</v>
      </c>
      <c r="PC295" s="115">
        <f t="shared" si="615"/>
        <v>172</v>
      </c>
      <c r="PD295" s="115">
        <f t="shared" si="616"/>
        <v>211</v>
      </c>
      <c r="PE295" s="115">
        <f t="shared" si="617"/>
        <v>206</v>
      </c>
      <c r="PF295" s="115">
        <f t="shared" si="618"/>
        <v>211</v>
      </c>
      <c r="PG295" s="119">
        <f t="shared" si="619"/>
        <v>202</v>
      </c>
      <c r="PH295" s="118">
        <f>ROUND(PB295/MAX(PB$9:PB$497)*100,0)</f>
        <v>22</v>
      </c>
      <c r="PI295" s="115">
        <f>ROUND(PC295/MAX(PC$9:PC$497)*100,0)</f>
        <v>21</v>
      </c>
      <c r="PJ295" s="115">
        <f>ROUND(PD295/MAX(PD$9:PD$497)*100,0)</f>
        <v>22</v>
      </c>
      <c r="PK295" s="115">
        <f>ROUND(PE295/MAX(PE$9:PE$497)*100,0)</f>
        <v>20</v>
      </c>
      <c r="PL295" s="115">
        <f>ROUND(PF295/MAX(PF$9:PF$497)*100,0)</f>
        <v>30</v>
      </c>
      <c r="PM295" s="119">
        <f>ROUND(PG295/MAX(PG$9:PG$497)*100,0)</f>
        <v>29</v>
      </c>
      <c r="PN295" s="118">
        <f>RANK(PH295,PH$9:PH$497,0)</f>
        <v>356</v>
      </c>
      <c r="PO295" s="115">
        <f>RANK(PI295,PI$9:PI$497,0)</f>
        <v>341</v>
      </c>
      <c r="PP295" s="115">
        <f>RANK(PJ295,PJ$9:PJ$497,0)</f>
        <v>361</v>
      </c>
      <c r="PQ295" s="115">
        <f>RANK(PK295,PK$9:PK$497,0)</f>
        <v>360</v>
      </c>
      <c r="PR295" s="115">
        <f>RANK(PL295,PL$9:PL$497,0)</f>
        <v>313</v>
      </c>
      <c r="PS295" s="119">
        <f>RANK(PM295,PM$9:PM$497,0)</f>
        <v>304</v>
      </c>
      <c r="PT295" s="120">
        <f>ROUND(FZ295/MAX(FZ$9:FZ$497)*100,0)</f>
        <v>50</v>
      </c>
      <c r="PU295" s="115">
        <f>ROUND(GA295/MAX(GA$9:GA$497)*100,0)</f>
        <v>52</v>
      </c>
      <c r="PV295" s="115">
        <f>ROUND(GB295/MAX(GB$9:GB$497)*100,0)</f>
        <v>30</v>
      </c>
      <c r="PW295" s="115">
        <f>ROUND(GC295/MAX(GC$9:GC$497)*100,0)</f>
        <v>37</v>
      </c>
      <c r="PX295" s="115">
        <f>ROUND(GD295/MAX(GD$9:GD$497)*100,0)</f>
        <v>16</v>
      </c>
      <c r="PY295" s="115">
        <f>ROUND(GE295/MAX(GE$9:GE$497)*100,0)</f>
        <v>40</v>
      </c>
      <c r="PZ295" s="115">
        <f>ROUND(GF295/MAX(GF$9:GF$497)*100,0)</f>
        <v>21</v>
      </c>
      <c r="QA295" s="116">
        <f>ROUND(GG295/MAX(GG$9:GG$497)*100,0)</f>
        <v>22</v>
      </c>
      <c r="QB295" s="115">
        <f>ROUND(GH295/MAX(GH$9:GH$497)*100,0)</f>
        <v>31</v>
      </c>
      <c r="QC295" s="121">
        <f>ROUND(GI295/MAX(GI$9:GI$497)*100,0)</f>
        <v>26</v>
      </c>
      <c r="QD295" s="120">
        <f>ROUND(AVERAGEIF($ES$9:$ES$497,$ES295,PT$9:PT$497),0)</f>
        <v>51</v>
      </c>
      <c r="QE295" s="120">
        <f>ROUND(AVERAGEIF($ES$9:$ES$497,$ES295,PU$9:PU$497),0)</f>
        <v>54</v>
      </c>
      <c r="QF295" s="120">
        <f>ROUND(AVERAGEIF($ES$9:$ES$497,$ES295,PV$9:PV$497),0)</f>
        <v>30</v>
      </c>
      <c r="QG295" s="120">
        <f>ROUND(AVERAGEIF($ES$9:$ES$497,$ES295,PW$9:PW$497),0)</f>
        <v>36</v>
      </c>
      <c r="QH295" s="120">
        <f>ROUND(AVERAGEIF($ES$9:$ES$497,$ES295,PX$9:PX$497),0)</f>
        <v>21</v>
      </c>
      <c r="QI295" s="120">
        <f>ROUND(AVERAGEIF($ES$9:$ES$497,$ES295,PY$9:PY$497),0)</f>
        <v>51</v>
      </c>
      <c r="QJ295" s="120">
        <f>ROUND(AVERAGEIF($ES$9:$ES$497,$ES295,PZ$9:PZ$497),0)</f>
        <v>21</v>
      </c>
      <c r="QK295" s="120">
        <f>ROUND(AVERAGEIF($ES$9:$ES$497,$ES295,QA$9:QA$497),0)</f>
        <v>23</v>
      </c>
      <c r="QL295" s="120">
        <f>ROUND(AVERAGEIF($ES$9:$ES$497,$ES295,QB$9:QB$497),0)</f>
        <v>35</v>
      </c>
      <c r="QM295" s="120">
        <f>ROUND(AVERAGEIF($ES$9:$ES$497,$ES295,QC$9:QC$497),0)</f>
        <v>27</v>
      </c>
      <c r="QN295" s="114">
        <f t="shared" si="620"/>
        <v>425</v>
      </c>
      <c r="QO295" s="115">
        <f t="shared" si="621"/>
        <v>369</v>
      </c>
      <c r="QP295" s="115">
        <f t="shared" si="622"/>
        <v>489</v>
      </c>
      <c r="QQ295" s="115">
        <f t="shared" si="623"/>
        <v>491</v>
      </c>
      <c r="QR295" s="115">
        <f t="shared" si="624"/>
        <v>553</v>
      </c>
      <c r="QS295" s="119">
        <f t="shared" si="625"/>
        <v>459</v>
      </c>
      <c r="QT295" s="114">
        <f>ROUND((QN295-MIN(QN$9:QN$497))/(MAX(QN$9:QN$497)-MIN(QN$9:QN$497))*100,0)</f>
        <v>31</v>
      </c>
      <c r="QU295" s="115">
        <f>ROUND((QO295-MIN(QO$9:QO$497))/(MAX(QO$9:QO$497)-MIN(QO$9:QO$497))*100,0)</f>
        <v>23</v>
      </c>
      <c r="QV295" s="115">
        <f>ROUND((QP295-MIN(QP$9:QP$497))/(MAX(QP$9:QP$497)-MIN(QP$9:QP$497))*100,0)</f>
        <v>20</v>
      </c>
      <c r="QW295" s="115">
        <f>ROUND((QQ295-MIN(QQ$9:QQ$497))/(MAX(QQ$9:QQ$497)-MIN(QQ$9:QQ$497))*100,0)</f>
        <v>26</v>
      </c>
      <c r="QX295" s="115">
        <f>ROUND((QR295-MIN(QR$9:QR$497))/(MAX(QR$9:QR$497)-MIN(QR$9:QR$497))*100,0)</f>
        <v>54</v>
      </c>
      <c r="QY295" s="115">
        <f>ROUND((QS295-MIN(QS$9:QS$497))/(MAX(QS$9:QS$497)-MIN(QS$9:QS$497))*100,0)</f>
        <v>57</v>
      </c>
      <c r="QZ295" s="114">
        <f>RANK(QN295,QN$9:QN$497,0)</f>
        <v>304</v>
      </c>
      <c r="RA295" s="115">
        <f>RANK(QO295,QO$9:QO$497,0)</f>
        <v>230</v>
      </c>
      <c r="RB295" s="115">
        <f>RANK(QP295,QP$9:QP$497,0)</f>
        <v>335</v>
      </c>
      <c r="RC295" s="115">
        <f>RANK(QQ295,QQ$9:QQ$497,0)</f>
        <v>321</v>
      </c>
      <c r="RD295" s="115">
        <f>RANK(QR295,QR$9:QR$497,0)</f>
        <v>146</v>
      </c>
      <c r="RE295" s="115">
        <f>RANK(QS295,QS$9:QS$497,0)</f>
        <v>76</v>
      </c>
      <c r="RF295" s="122"/>
      <c r="RG295" s="115">
        <f>($RH$3*(IH295+IJ295)*100*100/MAX(EX$9:EX$497)*$RO$3) +($RH$3*(II295+IJ295)*100*100/MAX(EX$9:EX$497)*$RO$4) + ($RH$3*IK295*100*100/MAX(EX$9:EX$497)*0.098)</f>
        <v>0</v>
      </c>
      <c r="RH295" s="115">
        <f>($RH$4*IL295*100*100/MAX(EZ$9:EZ$497))*$RQ$3</f>
        <v>0</v>
      </c>
      <c r="RI295" s="115">
        <f>($RH$3*IM295*100*100/MAX(EY$9:EY$497))*$RQ$4</f>
        <v>0</v>
      </c>
      <c r="RJ295" s="115">
        <f>($RH$3*IN295*100*100/MAX(EX$9:EX$497))</f>
        <v>0</v>
      </c>
      <c r="RK295" s="115">
        <f>($RH$4*IO295*100*100/MAX(EZ$9:EZ$497))*$RQ$3</f>
        <v>0</v>
      </c>
      <c r="RL295" s="115">
        <f>(($RL$4*IP295*100*((100/MAX(EX$9:EX$497)+100/MAX(EZ$9:EZ$497))/2))+($RL$4*IQ295*100*((100/MAX(EX$9:EX$497)+100/MAX(EZ$9:EZ$497))/2))+($RL$4*IR295*100*((100/MAX(EX$9:EX$497)+100/MAX(EZ$9:EZ$497))/2))+($RL$4*IS295*100*((100/MAX(EX$9:EX$497)+100/MAX(EZ$9:EZ$497))/2))+($RL$4*IT295*100*((100/MAX(EX$9:EX$497)+100/MAX(EZ$9:EZ$497))/2))+($RL$4*IU295*100*((100/MAX(EX$9:EX$497)+100/MAX(EZ$9:EZ$497))/2))+($RL$4*IV295*100*((100/MAX(EX$9:EX$497)+100/MAX(EZ$9:EZ$497))/2))+($RL$4*IW295*100*((100/MAX(EX$9:EX$497)+100/MAX(EZ$9:EZ$497))/2)))*$RS$3</f>
        <v>0</v>
      </c>
      <c r="RM295" s="115">
        <f>(($RH$3*IX295*100*100/MAX(EX$9:EX$497))+($RH$3*IY295*100*100/MAX(EX$9:EX$497))+($RH$3*IZ295*100*100/MAX(EX$9:EX$497))+($RH$3*JA295*100*100/MAX(EX$9:EX$497))+($RH$3*JB295*100*100/MAX(EX$9:EX$497))+($RH$3*JC295*100*100/MAX(EX$9:EX$497))+($RH$3*JD295*100*100/MAX(EX$9:EX$497))+($RH$3*JE295*100*100/MAX(EX$9:EX$497)))*$RS$4</f>
        <v>0</v>
      </c>
      <c r="RN295" s="115">
        <f>(($RH$4*JF295*100*100/MAX(EZ$9:EZ$497)) + ($RH$4*JG295*100*100/MAX(EZ$9:EZ$497)) + ($RH$4*JH295*100*100/MAX(EZ$9:EZ$497)) + ($RH$4*JI295*100*100/MAX(EZ$9:EZ$497)) + ($RH$4*JJ295*100*100/MAX(EZ$9:EZ$497)) + ($RH$4*JK295*100*100/MAX(EZ$9:EZ$497)) + ($RH$4*JL295*100*100/MAX(EZ$9:EZ$497)) + ($RH$4*JM295*100*100/MAX(EZ$9:EZ$497)))*$RU$3</f>
        <v>0</v>
      </c>
      <c r="RO295" s="115">
        <f>(($RL$4*JN295*100*((100/MAX(EX$9:EX$497)+100/MAX(EZ$9:EZ$497))/2))+($RL$4*JO295*100*((100/MAX(EX$9:EX$497)+100/MAX(EZ$9:EZ$497))/2))+($RL$4*JP295*100*((100/MAX(EX$9:EX$497)+100/MAX(EZ$9:EZ$497))/2))+($RL$4*JQ295*100*((100/MAX(EX$9:EX$497)+100/MAX(EZ$9:EZ$497))/2))+($RL$4*JR295*100*((100/MAX(EX$9:EX$497)+100/MAX(EZ$9:EZ$497))/2))+($RL$4*JS295*100*((100/MAX(EX$9:EX$497)+100/MAX(EZ$9:EZ$497))/2))+($RL$4*JT295*100*((100/MAX(EX$9:EX$497)+100/MAX(EZ$9:EZ$497))/2))+($RL$4*JU295*100*((100/MAX(EX$9:EX$497)+100/MAX(EZ$9:EZ$497))/2))+($RL$4*JV295*100*((100/MAX(EX$9:EX$497)+100/MAX(EZ$9:EZ$497))/2))+($RL$4*JW295*100*((100/MAX(EX$9:EX$497)+100/MAX(EZ$9:EZ$497))/2))+($RL$4*JX295*100*((100/MAX(EX$9:EX$497)+100/MAX(EZ$9:EZ$497))/2))+($RL$4*JY295*100*((100/MAX(EX$9:EX$497)+100/MAX(EZ$9:EZ$497))/2))+($RL$4*JZ295*100*((100/MAX(EX$9:EX$497)+100/MAX(EZ$9:EZ$497))/2)))*$RW$3/2</f>
        <v>0</v>
      </c>
      <c r="RP295" s="119">
        <f>($RJ$3*KA295*100*100/MAX(FA$9:FA$497)) + ($RJ$3*KB295*100*100/MAX(FA$9:FA$497)/2) + ($RJ$3*KC295*100*100/MAX(FA$9:FA$497)/2) + ($RJ$3*KD295*100*100/MAX(FA$9:FA$497)/4) + ($RJ$3*KE295*100*100/MAX(FA$9:FA$497)/4)</f>
        <v>0</v>
      </c>
      <c r="RQ295" s="118">
        <f>($RL$4*KF295*100*((100/MAX(EX$9:EX$497)+100/MAX(EZ$9:EZ$497)))) * ($RO$3/2) + (($RL$4*KG295*100*((100/MAX(EX$9:EX$497)+100/MAX(EZ$9:EZ$497))))+($RL$4*KH295*100*((100/MAX(EX$9:EX$497)+100/MAX(EZ$9:EZ$497))))+($RL$4*KI295*100*((100/MAX(EX$9:EX$497)+100/MAX(EZ$9:EZ$497))))+($RL$4*KJ295*100*((100/MAX(EX$9:EX$497)+100/MAX(EZ$9:EZ$497))))+($RL$4*KK295*100*((100/MAX(EX$9:EX$497)+100/MAX(EZ$9:EZ$497))))+($RL$4*KL295*100*((100/MAX(EX$9:EX$497)+100/MAX(EZ$9:EZ$497))))+($RL$4*KM295*100*((100/MAX(EX$9:EX$497)+100/MAX(EZ$9:EZ$497))))+($RL$4*KN295*100*((100/MAX(EX$9:EX$497)+100/MAX(EZ$9:EZ$497))))+($RL$4*KO295*100*((100/MAX(EX$9:EX$497)+100/MAX(EZ$9:EZ$497))))+($RL$4*KP295*100*((100/MAX(EX$9:EX$497)+100/MAX(EZ$9:EZ$497))))+($RL$4*KQ295*100*((100/MAX(EX$9:EX$497)+100/MAX(EZ$9:EZ$497))))+($RL$4*KR295*100*((100/MAX(EX$9:EX$497)+100/MAX(EZ$9:EZ$497))))+($RL$4*KS295*100*((100/MAX(EX$9:EX$497)+100/MAX(EZ$9:EZ$497))))+($RL$4*KV295*100*((100/MAX(EX$9:EX$497)+100/MAX(EZ$9:EZ$497))))) * (($RO$3+$RO$4)/6)</f>
        <v>0</v>
      </c>
      <c r="RR295" s="115">
        <f>(($RL$4*KW295*100*((100/MAX(EX$9:EX$497)+100/MAX(EZ$9:EZ$497))))) * ($RO$3/2) + (($RL$4*KX295*100*((100/MAX(EX$9:EX$497)+100/MAX(EZ$9:EZ$497))))+($RL$4*KY295*100*((100/MAX(EX$9:EX$497)+100/MAX(EZ$9:EZ$497))))+($RL$4*KZ295*100*((100/MAX(EX$9:EX$497)+100/MAX(EZ$9:EZ$497))))+($RL$4*LA295*100*((100/MAX(EX$9:EX$497)+100/MAX(EZ$9:EZ$497))))+($RL$4*LB295*100*((100/MAX(EX$9:EX$497)+100/MAX(EZ$9:EZ$497))))+($RL$4*LC295*100*((100/MAX(EX$9:EX$497)+100/MAX(EZ$9:EZ$497))))) * (($RO$3+$RO$4)/6)</f>
        <v>0</v>
      </c>
      <c r="RS295" s="119">
        <f>(($RL$4*LD295*100*((100/MAX(EX$9:EX$497)+100/MAX(EZ$9:EZ$497))))+($RL$4*LE295*100*((100/MAX(EX$9:EX$497)+100/MAX(EZ$9:EZ$497))))) * (($RO$3+$RO$4)/6)</f>
        <v>0</v>
      </c>
      <c r="RT295" s="118">
        <f>($RJ$4*LH295*100*(100/MAX(EV$9:EV$497)))+($RJ$4*LI295*100*(100/MAX(EV$9:EV$497)))</f>
        <v>0</v>
      </c>
      <c r="RU295" s="119">
        <f>($RJ$4*LJ295*(100/MAX(EV$9:EV$497)))/2 + ($RL$3*LK295*(100/MAX(EW$9:EW$497))) + ($RJ$4*LL295*(100/MAX(EV$9:EV$497)))/4 + ($RL$3*LM295*(100/MAX(EW$9:EW$497)))</f>
        <v>0</v>
      </c>
      <c r="RV295" s="118">
        <f>($RJ$4*LN295*100*100/MAX(EV$9:EV$497)/2)+($RJ$4*LO295*100*100/MAX(EV$9:EV$497)/2)+($RJ$4*LP295*100*100/MAX(EV$9:EV$497))+($RJ$4*LQ295*100*100/MAX(EV$9:EV$497))+($RJ$4*LR295*100*100/MAX(EV$9:EV$497))</f>
        <v>0</v>
      </c>
      <c r="RW295" s="115">
        <f>($RJ$4*LS295*100*100/MAX(EV$9:EV$497)) + (($RJ$4*LT295*100*100/MAX(EV$9:EV$497))+($RJ$4*LU295*100*100/MAX(EV$9:EV$497))+($RJ$4*LV295*100*100/MAX(EV$9:EV$497))+($RJ$4*LW295*100*100/MAX(EV$9:EV$497))+($RJ$4*LX295*100*100/MAX(EV$9:EV$497))+($RJ$4*LY295*100*100/MAX(EV$9:EV$497))+($RJ$4*LZ295*100*100/MAX(EV$9:EV$497))+($RJ$4*MA295*100*100/MAX(EV$9:EV$497)))/2</f>
        <v>0</v>
      </c>
      <c r="RX295" s="119">
        <f>($RJ$4*MB295*100*100/MAX(EV$9:EV$497))+($RJ$4*MC295*100*100/MAX(EV$9:EV$497))+($RJ$4*MD295*100*100/MAX(EV$9:EV$497))+($RJ$4*ME295*100*100/MAX(EV$9:EV$497))+($RJ$4*MF295*100*100/MAX(EV$9:EV$497))+($RJ$4*MG295*100*100/MAX(EV$9:EV$497))+($RJ$4*MH295*100*100/MAX(EV$9:EV$497))+($RJ$4*MI295*100*100/MAX(EV$9:EV$497))+($RJ$4*MJ295*100*100/MAX(EV$9:EV$497))+($RJ$4*MK295*100*100/MAX(EV$9:EV$497))+($RJ$4*ML295*100*100/MAX(EV$9:EV$497))+($RJ$4*MM295*100*100/MAX(EV$9:EV$497))+($RJ$4*MN295*100*100/MAX(EV$9:EV$497))</f>
        <v>0</v>
      </c>
      <c r="RY295" s="118">
        <f>($RJ$4*MQ295*100*100/MAX(EV$9:EV$497))/2 + (($RJ$4*MR295*100*100/MAX(EV$9:EV$497))+($RJ$4*MS295*100*100/MAX(EV$9:EV$497))+($RJ$4*MT295*100*100/MAX(EV$9:EV$497))+($RJ$4*MU295*100*100/MAX(EV$9:EV$497))+($RJ$4*MV295*100*100/MAX(EV$9:EV$497))+($RJ$4*MW295*100*100/MAX(EV$9:EV$497))+($RJ$4*MX295*100*100/MAX(EV$9:EV$497))+($RJ$4*MY295*100*100/MAX(EV$9:EV$497))+($RJ$4*MZ295*100*100/MAX(EV$9:EV$497))+($RJ$4*NA295*100*100/MAX(EV$9:EV$497))+($RJ$4*NB295*100*100/MAX(EV$9:EV$497))+($RJ$4*NC295*100*100/MAX(EV$9:EV$497))+($RJ$4*ND295*100*100/MAX(EV$9:EV$497))+($RJ$4*NG295*100*100/MAX(EV$9:EV$497)))/4</f>
        <v>0</v>
      </c>
      <c r="RZ295" s="115">
        <f>($RJ$4*NH295*100*100/MAX(EV$9:EV$497))/2 + (($RJ$4*NI295*100*100/MAX(EV$9:EV$497))+($RJ$4*NJ295*100*100/MAX(EV$9:EV$497))+($RJ$4*NK295*100*100/MAX(EV$9:EV$497))+($RJ$4*NL295*100*100/MAX(EV$9:EV$497))+($RJ$4*NM295*100*100/MAX(EV$9:EV$497))+($RJ$4*NN295*100*100/MAX(EV$9:EV$497)))/4</f>
        <v>0</v>
      </c>
      <c r="SA295" s="117">
        <f>(($RJ$4*NO295*100*100/MAX(EV$9:EV$497))+($RJ$4*NP295*100*100/MAX(EV$9:EV$497)))/4</f>
        <v>0</v>
      </c>
      <c r="SB295" s="118">
        <f t="shared" si="626"/>
        <v>0</v>
      </c>
      <c r="SC295" s="115">
        <f t="shared" si="627"/>
        <v>0</v>
      </c>
      <c r="SD295" s="115">
        <f t="shared" si="628"/>
        <v>0</v>
      </c>
      <c r="SE295" s="115">
        <f t="shared" si="629"/>
        <v>0</v>
      </c>
      <c r="SF295" s="115">
        <f t="shared" si="630"/>
        <v>0</v>
      </c>
      <c r="SG295" s="115">
        <f t="shared" si="631"/>
        <v>0</v>
      </c>
      <c r="SH295" s="115">
        <f>ROUND(SB295/MAX(SB$9:SB$497)*100,0)</f>
        <v>0</v>
      </c>
      <c r="SI295" s="115">
        <f>ROUND(SC295/MAX(SC$9:SC$497)*100,0)</f>
        <v>0</v>
      </c>
      <c r="SJ295" s="115">
        <f>ROUND(SD295/MAX(SD$9:SD$497)*100,0)</f>
        <v>0</v>
      </c>
      <c r="SK295" s="115">
        <f>ROUND(SE295/MAX(SE$9:SE$497)*100,0)</f>
        <v>0</v>
      </c>
      <c r="SL295" s="115">
        <f>ROUND(SF295/MAX(SF$9:SF$497)*100,0)</f>
        <v>0</v>
      </c>
      <c r="SM295" s="121">
        <f>ROUND(SG295/MAX(SG$9:SG$497)*100,0)</f>
        <v>0</v>
      </c>
      <c r="SN295" s="115">
        <f>ROUND(AVERAGEIF($ES$9:$ES$497,$ES295,SH$9:SH$497),0)</f>
        <v>29</v>
      </c>
      <c r="SO295" s="115">
        <f>ROUND(AVERAGEIF($ES$9:$ES$497,$ES295,SI$9:SI$497),0)</f>
        <v>3</v>
      </c>
      <c r="SP295" s="115">
        <f>ROUND(AVERAGEIF($ES$9:$ES$497,$ES295,SJ$9:SJ$497),0)</f>
        <v>5</v>
      </c>
      <c r="SQ295" s="115">
        <f>ROUND(AVERAGEIF($ES$9:$ES$497,$ES295,SK$9:SK$497),0)</f>
        <v>2</v>
      </c>
      <c r="SR295" s="115">
        <f>ROUND(AVERAGEIF($ES$9:$ES$497,$ES295,SL$9:SL$497),0)</f>
        <v>4</v>
      </c>
      <c r="SS295" s="121">
        <f>ROUND(AVERAGEIF($ES$9:$ES$497,$ES295,SM$9:SM$497),0)</f>
        <v>36</v>
      </c>
      <c r="ST295" s="114">
        <f>RANK(SB295,SB$9:SB$497,0)</f>
        <v>323</v>
      </c>
      <c r="SU295" s="115">
        <f>RANK(SC295,SC$9:SC$497,0)</f>
        <v>320</v>
      </c>
      <c r="SV295" s="115">
        <f>RANK(SD295,SD$9:SD$497,0)</f>
        <v>320</v>
      </c>
      <c r="SW295" s="115">
        <f>RANK(SE295,SE$9:SE$497,0)</f>
        <v>320</v>
      </c>
      <c r="SX295" s="115">
        <f>RANK(SF295,SF$9:SF$497,0)</f>
        <v>317</v>
      </c>
      <c r="SY295" s="115">
        <f>RANK(SG295,SG$9:SG$497,0)</f>
        <v>308</v>
      </c>
      <c r="SZ295" s="115">
        <f>COUNTIFS(SB$9:SB$497,"&gt;"&amp;SB295,$ES$9:$ES$497,$ES295)+1</f>
        <v>48</v>
      </c>
      <c r="TA295" s="115">
        <f>COUNTIFS(SC$9:SC$497,"&gt;"&amp;SC295,$ES$9:$ES$497,$ES295)+1</f>
        <v>48</v>
      </c>
      <c r="TB295" s="115">
        <f>COUNTIFS(SD$9:SD$497,"&gt;"&amp;SD295,$ES$9:$ES$497,$ES295)+1</f>
        <v>48</v>
      </c>
      <c r="TC295" s="115">
        <f>COUNTIFS(SE$9:SE$497,"&gt;"&amp;SE295,$ES$9:$ES$497,$ES295)+1</f>
        <v>48</v>
      </c>
      <c r="TD295" s="115">
        <f>COUNTIFS(SF$9:SF$497,"&gt;"&amp;SF295,$ES$9:$ES$497,$ES295)+1</f>
        <v>48</v>
      </c>
      <c r="TE295" s="117">
        <f>COUNTIFS(SG$9:SG$497,"&gt;"&amp;SG295,$ES$9:$ES$497,$ES295)+1</f>
        <v>48</v>
      </c>
      <c r="TF295" s="118">
        <f t="shared" si="632"/>
        <v>30</v>
      </c>
      <c r="TG295" s="115">
        <f t="shared" si="633"/>
        <v>22</v>
      </c>
      <c r="TH295" s="115">
        <f t="shared" si="634"/>
        <v>21</v>
      </c>
      <c r="TI295" s="115">
        <f t="shared" si="635"/>
        <v>22</v>
      </c>
      <c r="TJ295" s="115">
        <f t="shared" si="636"/>
        <v>20</v>
      </c>
      <c r="TK295" s="115">
        <f t="shared" si="637"/>
        <v>30</v>
      </c>
      <c r="TL295" s="117">
        <f t="shared" si="638"/>
        <v>29</v>
      </c>
      <c r="TM295" s="118">
        <f>ROUND(TF295/MAX(TF$9:TF$497)*100,0)</f>
        <v>17</v>
      </c>
      <c r="TN295" s="115">
        <f>ROUND(TG295/MAX(TG$9:TG$497)*100,0)</f>
        <v>12</v>
      </c>
      <c r="TO295" s="115">
        <f>ROUND(TH295/MAX(TH$9:TH$497)*100,0)</f>
        <v>12</v>
      </c>
      <c r="TP295" s="115">
        <f>ROUND(TI295/MAX(TI$9:TI$497)*100,0)</f>
        <v>12</v>
      </c>
      <c r="TQ295" s="115">
        <f>ROUND(TJ295/MAX(TJ$9:TJ$497)*100,0)</f>
        <v>10</v>
      </c>
      <c r="TR295" s="115">
        <f>ROUND(TK295/MAX(TK$9:TK$497)*100,0)</f>
        <v>15</v>
      </c>
      <c r="TS295" s="119">
        <f>ROUND(TL295/MAX(TL$9:TL$497)*100,0)</f>
        <v>15</v>
      </c>
      <c r="TT295" s="120">
        <f>RANK(TM295,TM$9:TM$497,0)</f>
        <v>360</v>
      </c>
      <c r="TU295" s="115">
        <f>RANK(TN295,TN$9:TN$497,0)</f>
        <v>376</v>
      </c>
      <c r="TV295" s="115">
        <f>RANK(TO295,TO$9:TO$497,0)</f>
        <v>352</v>
      </c>
      <c r="TW295" s="115">
        <f>RANK(TP295,TP$9:TP$497,0)</f>
        <v>375</v>
      </c>
      <c r="TX295" s="115">
        <f>RANK(TQ295,TQ$9:TQ$497,0)</f>
        <v>374</v>
      </c>
      <c r="TY295" s="115">
        <f>RANK(TR295,TR$9:TR$497,0)</f>
        <v>337</v>
      </c>
      <c r="TZ295" s="121">
        <f>RANK(TS295,TS$9:TS$497,0)</f>
        <v>322</v>
      </c>
      <c r="UA295" s="132"/>
      <c r="UB295" s="7" t="s">
        <v>1</v>
      </c>
    </row>
    <row r="296" spans="1:548" x14ac:dyDescent="0.15">
      <c r="A296" s="62">
        <v>288</v>
      </c>
      <c r="B296" s="200" t="s">
        <v>1233</v>
      </c>
      <c r="C296" s="143"/>
      <c r="D296" s="143"/>
      <c r="E296" s="161" t="s">
        <v>518</v>
      </c>
      <c r="F296" s="65">
        <v>92</v>
      </c>
      <c r="G296" s="65" t="s">
        <v>908</v>
      </c>
      <c r="H296" s="144" t="s">
        <v>1020</v>
      </c>
      <c r="I296" s="66" t="s">
        <v>521</v>
      </c>
      <c r="J296" s="67" t="s">
        <v>521</v>
      </c>
      <c r="K296" s="67" t="s">
        <v>521</v>
      </c>
      <c r="L296" s="67" t="s">
        <v>521</v>
      </c>
      <c r="M296" s="67" t="s">
        <v>521</v>
      </c>
      <c r="N296" s="67" t="s">
        <v>521</v>
      </c>
      <c r="O296" s="67" t="s">
        <v>521</v>
      </c>
      <c r="P296" s="67" t="s">
        <v>521</v>
      </c>
      <c r="Q296" s="67" t="s">
        <v>521</v>
      </c>
      <c r="R296" s="68" t="s">
        <v>521</v>
      </c>
      <c r="S296" s="69" t="s">
        <v>521</v>
      </c>
      <c r="T296" s="67" t="s">
        <v>521</v>
      </c>
      <c r="U296" s="67" t="s">
        <v>521</v>
      </c>
      <c r="V296" s="67" t="s">
        <v>521</v>
      </c>
      <c r="W296" s="67" t="s">
        <v>521</v>
      </c>
      <c r="X296" s="67" t="s">
        <v>521</v>
      </c>
      <c r="Y296" s="67" t="s">
        <v>521</v>
      </c>
      <c r="Z296" s="67" t="s">
        <v>521</v>
      </c>
      <c r="AA296" s="67" t="s">
        <v>521</v>
      </c>
      <c r="AB296" s="68" t="s">
        <v>521</v>
      </c>
      <c r="AC296" s="69" t="s">
        <v>521</v>
      </c>
      <c r="AD296" s="67" t="s">
        <v>521</v>
      </c>
      <c r="AE296" s="67" t="s">
        <v>521</v>
      </c>
      <c r="AF296" s="67" t="s">
        <v>521</v>
      </c>
      <c r="AG296" s="67" t="s">
        <v>521</v>
      </c>
      <c r="AH296" s="67" t="s">
        <v>521</v>
      </c>
      <c r="AI296" s="67" t="s">
        <v>521</v>
      </c>
      <c r="AJ296" s="67" t="s">
        <v>521</v>
      </c>
      <c r="AK296" s="67" t="s">
        <v>521</v>
      </c>
      <c r="AL296" s="68" t="s">
        <v>521</v>
      </c>
      <c r="AM296" s="69" t="s">
        <v>521</v>
      </c>
      <c r="AN296" s="67" t="s">
        <v>521</v>
      </c>
      <c r="AO296" s="67" t="s">
        <v>521</v>
      </c>
      <c r="AP296" s="67" t="s">
        <v>521</v>
      </c>
      <c r="AQ296" s="67" t="s">
        <v>521</v>
      </c>
      <c r="AR296" s="67" t="s">
        <v>521</v>
      </c>
      <c r="AS296" s="67" t="s">
        <v>521</v>
      </c>
      <c r="AT296" s="67" t="s">
        <v>521</v>
      </c>
      <c r="AU296" s="67" t="s">
        <v>521</v>
      </c>
      <c r="AV296" s="68" t="s">
        <v>521</v>
      </c>
      <c r="AW296" s="69" t="s">
        <v>521</v>
      </c>
      <c r="AX296" s="67" t="s">
        <v>521</v>
      </c>
      <c r="AY296" s="67" t="s">
        <v>521</v>
      </c>
      <c r="AZ296" s="67" t="s">
        <v>521</v>
      </c>
      <c r="BA296" s="67" t="s">
        <v>521</v>
      </c>
      <c r="BB296" s="67" t="s">
        <v>521</v>
      </c>
      <c r="BC296" s="67" t="s">
        <v>521</v>
      </c>
      <c r="BD296" s="67" t="s">
        <v>521</v>
      </c>
      <c r="BE296" s="67" t="s">
        <v>521</v>
      </c>
      <c r="BF296" s="68" t="s">
        <v>521</v>
      </c>
      <c r="BG296" s="69" t="s">
        <v>521</v>
      </c>
      <c r="BH296" s="67" t="s">
        <v>521</v>
      </c>
      <c r="BI296" s="67" t="s">
        <v>521</v>
      </c>
      <c r="BJ296" s="67" t="s">
        <v>521</v>
      </c>
      <c r="BK296" s="67" t="s">
        <v>521</v>
      </c>
      <c r="BL296" s="67" t="s">
        <v>521</v>
      </c>
      <c r="BM296" s="67" t="s">
        <v>521</v>
      </c>
      <c r="BN296" s="67" t="s">
        <v>521</v>
      </c>
      <c r="BO296" s="67" t="s">
        <v>521</v>
      </c>
      <c r="BP296" s="68" t="s">
        <v>521</v>
      </c>
      <c r="BQ296" s="70" t="s">
        <v>521</v>
      </c>
      <c r="BR296" s="67" t="s">
        <v>521</v>
      </c>
      <c r="BS296" s="67" t="s">
        <v>521</v>
      </c>
      <c r="BT296" s="67" t="s">
        <v>521</v>
      </c>
      <c r="BU296" s="67" t="s">
        <v>521</v>
      </c>
      <c r="BV296" s="67" t="s">
        <v>521</v>
      </c>
      <c r="BW296" s="67" t="s">
        <v>521</v>
      </c>
      <c r="BX296" s="67" t="s">
        <v>521</v>
      </c>
      <c r="BY296" s="67" t="s">
        <v>521</v>
      </c>
      <c r="BZ296" s="68" t="s">
        <v>521</v>
      </c>
      <c r="CA296" s="69" t="s">
        <v>521</v>
      </c>
      <c r="CB296" s="67" t="s">
        <v>521</v>
      </c>
      <c r="CC296" s="67" t="s">
        <v>521</v>
      </c>
      <c r="CD296" s="67" t="s">
        <v>521</v>
      </c>
      <c r="CE296" s="67" t="s">
        <v>521</v>
      </c>
      <c r="CF296" s="67" t="s">
        <v>521</v>
      </c>
      <c r="CG296" s="67" t="s">
        <v>521</v>
      </c>
      <c r="CH296" s="67" t="s">
        <v>521</v>
      </c>
      <c r="CI296" s="67" t="s">
        <v>521</v>
      </c>
      <c r="CJ296" s="68" t="s">
        <v>521</v>
      </c>
      <c r="CK296" s="69" t="s">
        <v>521</v>
      </c>
      <c r="CL296" s="67" t="s">
        <v>521</v>
      </c>
      <c r="CM296" s="67" t="s">
        <v>521</v>
      </c>
      <c r="CN296" s="67" t="s">
        <v>521</v>
      </c>
      <c r="CO296" s="67" t="s">
        <v>521</v>
      </c>
      <c r="CP296" s="67" t="s">
        <v>521</v>
      </c>
      <c r="CQ296" s="67" t="s">
        <v>521</v>
      </c>
      <c r="CR296" s="67" t="s">
        <v>521</v>
      </c>
      <c r="CS296" s="67" t="s">
        <v>521</v>
      </c>
      <c r="CT296" s="68" t="s">
        <v>521</v>
      </c>
      <c r="CU296" s="69" t="s">
        <v>521</v>
      </c>
      <c r="CV296" s="67" t="s">
        <v>521</v>
      </c>
      <c r="CW296" s="67" t="s">
        <v>521</v>
      </c>
      <c r="CX296" s="67" t="s">
        <v>521</v>
      </c>
      <c r="CY296" s="67" t="s">
        <v>521</v>
      </c>
      <c r="CZ296" s="67" t="s">
        <v>521</v>
      </c>
      <c r="DA296" s="67" t="s">
        <v>521</v>
      </c>
      <c r="DB296" s="67" t="s">
        <v>521</v>
      </c>
      <c r="DC296" s="67" t="s">
        <v>521</v>
      </c>
      <c r="DD296" s="68" t="s">
        <v>521</v>
      </c>
      <c r="DE296" s="69" t="s">
        <v>521</v>
      </c>
      <c r="DF296" s="71" t="s">
        <v>521</v>
      </c>
      <c r="DG296" s="67" t="s">
        <v>521</v>
      </c>
      <c r="DH296" s="67" t="s">
        <v>521</v>
      </c>
      <c r="DI296" s="67" t="s">
        <v>521</v>
      </c>
      <c r="DJ296" s="67" t="s">
        <v>521</v>
      </c>
      <c r="DK296" s="67" t="s">
        <v>521</v>
      </c>
      <c r="DL296" s="67" t="s">
        <v>521</v>
      </c>
      <c r="DM296" s="67" t="s">
        <v>521</v>
      </c>
      <c r="DN296" s="68" t="s">
        <v>521</v>
      </c>
      <c r="DO296" s="70" t="s">
        <v>521</v>
      </c>
      <c r="DP296" s="71" t="s">
        <v>521</v>
      </c>
      <c r="DQ296" s="67" t="s">
        <v>521</v>
      </c>
      <c r="DR296" s="67" t="s">
        <v>521</v>
      </c>
      <c r="DS296" s="67" t="s">
        <v>521</v>
      </c>
      <c r="DT296" s="67" t="s">
        <v>521</v>
      </c>
      <c r="DU296" s="67" t="s">
        <v>521</v>
      </c>
      <c r="DV296" s="67" t="s">
        <v>521</v>
      </c>
      <c r="DW296" s="67" t="s">
        <v>521</v>
      </c>
      <c r="DX296" s="72" t="s">
        <v>521</v>
      </c>
      <c r="DY296" s="146" t="s">
        <v>522</v>
      </c>
      <c r="DZ296" s="74">
        <v>3</v>
      </c>
      <c r="EA296" s="74">
        <v>4</v>
      </c>
      <c r="EB296" s="74">
        <v>4</v>
      </c>
      <c r="EC296" s="75">
        <v>5</v>
      </c>
      <c r="ED296" s="168" t="s">
        <v>522</v>
      </c>
      <c r="EE296" s="74">
        <f t="shared" si="591"/>
        <v>3</v>
      </c>
      <c r="EF296" s="74">
        <f t="shared" si="639"/>
        <v>12</v>
      </c>
      <c r="EG296" s="74">
        <f t="shared" si="640"/>
        <v>48</v>
      </c>
      <c r="EH296" s="77">
        <f t="shared" si="641"/>
        <v>240</v>
      </c>
      <c r="EI296" s="73">
        <v>10</v>
      </c>
      <c r="EJ296" s="74">
        <v>50</v>
      </c>
      <c r="EK296" s="74">
        <v>270</v>
      </c>
      <c r="EL296" s="74">
        <v>900</v>
      </c>
      <c r="EM296" s="75">
        <v>2700</v>
      </c>
      <c r="EN296" s="78">
        <v>1</v>
      </c>
      <c r="EO296" s="79">
        <f t="shared" si="642"/>
        <v>1.6666666666666667</v>
      </c>
      <c r="EP296" s="79">
        <f t="shared" si="643"/>
        <v>2.25</v>
      </c>
      <c r="EQ296" s="79">
        <f t="shared" si="644"/>
        <v>1.875</v>
      </c>
      <c r="ER296" s="80">
        <f t="shared" si="645"/>
        <v>1.125</v>
      </c>
      <c r="ES296" s="128" t="s">
        <v>523</v>
      </c>
      <c r="ET296" s="82"/>
      <c r="EU296" s="83">
        <v>4</v>
      </c>
      <c r="EV296" s="146">
        <v>93</v>
      </c>
      <c r="EW296" s="147">
        <v>55</v>
      </c>
      <c r="EX296" s="147">
        <v>69</v>
      </c>
      <c r="EY296" s="147">
        <v>62</v>
      </c>
      <c r="EZ296" s="147">
        <v>40</v>
      </c>
      <c r="FA296" s="147">
        <v>16</v>
      </c>
      <c r="FB296" s="147">
        <v>30</v>
      </c>
      <c r="FC296" s="147">
        <v>47</v>
      </c>
      <c r="FD296" s="74">
        <f t="shared" si="592"/>
        <v>109</v>
      </c>
      <c r="FE296" s="84">
        <f t="shared" si="593"/>
        <v>116</v>
      </c>
      <c r="FF296" s="73">
        <f>RANK(EV296,$EV$9:$EV$497,0)</f>
        <v>105</v>
      </c>
      <c r="FG296" s="74">
        <f>RANK(EW296,$EW$9:$EW$497,0)</f>
        <v>144</v>
      </c>
      <c r="FH296" s="74">
        <f>RANK(EX296,$EX$9:$EX$497,0)</f>
        <v>89</v>
      </c>
      <c r="FI296" s="74">
        <f>RANK(EY296,$EY$9:$EY$497,0)</f>
        <v>69</v>
      </c>
      <c r="FJ296" s="74">
        <f>RANK(EZ296,$EZ$9:$EZ$497,0)</f>
        <v>84</v>
      </c>
      <c r="FK296" s="74">
        <f>RANK(FA296,$FA$9:$FA$497,0)</f>
        <v>229</v>
      </c>
      <c r="FL296" s="74">
        <f>RANK(FB296,$FB$9:$FB$497,0)</f>
        <v>262</v>
      </c>
      <c r="FM296" s="74">
        <f>RANK(FC296,$FC$9:$FC$497,0)</f>
        <v>181</v>
      </c>
      <c r="FN296" s="74">
        <f>RANK(FD296,$FD$9:$FD$497,0)</f>
        <v>57</v>
      </c>
      <c r="FO296" s="84">
        <f>RANK(FE296,$FE$9:$FE$497,0)</f>
        <v>117</v>
      </c>
      <c r="FP296" s="73">
        <f>COUNTIFS($EV$9:$EV$497,"&gt;"&amp;EV296,$ES$9:$ES$497,ES296)+1</f>
        <v>40</v>
      </c>
      <c r="FQ296" s="74">
        <f>COUNTIFS($EW$9:$EW$497,"&gt;"&amp;EW296,$ES$9:$ES$497,ES296)+1</f>
        <v>12</v>
      </c>
      <c r="FR296" s="74">
        <f>COUNTIFS($EX$9:$EX$497,"&gt;"&amp;EX296,$ES$9:$ES$497,ES296)+1</f>
        <v>19</v>
      </c>
      <c r="FS296" s="74">
        <f>COUNTIFS($EY$9:$EY$497,"&gt;"&amp;EY296,$ES$9:$ES$497,ES296)+1</f>
        <v>37</v>
      </c>
      <c r="FT296" s="74">
        <f>COUNTIFS($EZ$9:$EZ$497,"&gt;"&amp;EZ296,$ES$9:$ES$497,ES296)+1</f>
        <v>6</v>
      </c>
      <c r="FU296" s="74">
        <f>COUNTIFS($FA$9:$FA$497,"&gt;"&amp;FA296,$ES$9:$ES$497,ES296)+1</f>
        <v>44</v>
      </c>
      <c r="FV296" s="74">
        <f>COUNTIFS($FB$9:$FB$497,"&gt;"&amp;FB296,$ES$9:$ES$497,ES296)+1</f>
        <v>22</v>
      </c>
      <c r="FW296" s="74">
        <f>COUNTIFS($FC$9:$FC$497,"&gt;"&amp;FC296,$ES$9:$ES$497,ES296)+1</f>
        <v>13</v>
      </c>
      <c r="FX296" s="74">
        <f>COUNTIFS($FD$9:$FD$497,"&gt;"&amp;FD296,$ES$9:$ES$497,ES296)+1</f>
        <v>14</v>
      </c>
      <c r="FY296" s="84">
        <f>COUNTIFS($FE$9:$FE$497,"&gt;"&amp;FE296,$ES$9:$ES$497,ES296)+1</f>
        <v>17</v>
      </c>
      <c r="FZ296" s="85">
        <f t="shared" si="594"/>
        <v>1.01</v>
      </c>
      <c r="GA296" s="86">
        <f t="shared" si="595"/>
        <v>0.6</v>
      </c>
      <c r="GB296" s="86">
        <f t="shared" si="596"/>
        <v>0.75</v>
      </c>
      <c r="GC296" s="86">
        <f t="shared" si="597"/>
        <v>0.67</v>
      </c>
      <c r="GD296" s="86">
        <f t="shared" si="598"/>
        <v>0.43</v>
      </c>
      <c r="GE296" s="86">
        <f t="shared" si="599"/>
        <v>0.17</v>
      </c>
      <c r="GF296" s="86">
        <f t="shared" si="600"/>
        <v>0.33</v>
      </c>
      <c r="GG296" s="86">
        <f t="shared" si="601"/>
        <v>0.51</v>
      </c>
      <c r="GH296" s="86">
        <f t="shared" si="602"/>
        <v>1.18</v>
      </c>
      <c r="GI296" s="87">
        <f t="shared" si="603"/>
        <v>1.26</v>
      </c>
      <c r="GJ296" s="85">
        <f>ROUND(((FZ296-AVERAGE(FZ$9:FZ$497))/STDEVP(FZ$9:FZ$497)*10+50),2)</f>
        <v>51.69</v>
      </c>
      <c r="GK296" s="86">
        <f>ROUND(((GA296-AVERAGE(GA$9:GA$497))/STDEVP(GA$9:GA$497)*10+50),2)</f>
        <v>47.3</v>
      </c>
      <c r="GL296" s="86">
        <f>ROUND(((GB296-AVERAGE(GB$9:GB$497))/STDEVP(GB$9:GB$497)*10+50),2)</f>
        <v>56.28</v>
      </c>
      <c r="GM296" s="86">
        <f>ROUND(((GC296-AVERAGE(GC$9:GC$497))/STDEVP(GC$9:GC$497)*10+50),2)</f>
        <v>57.21</v>
      </c>
      <c r="GN296" s="86">
        <f>ROUND(((GD296-AVERAGE(GD$9:GD$497))/STDEVP(GD$9:GD$497)*10+50),2)</f>
        <v>51.29</v>
      </c>
      <c r="GO296" s="86">
        <f>ROUND(((GE296-AVERAGE(GE$9:GE$497))/STDEVP(GE$9:GE$497)*10+50),2)</f>
        <v>43.52</v>
      </c>
      <c r="GP296" s="86">
        <f>ROUND(((GF296-AVERAGE(GF$9:GF$497))/STDEVP(GF$9:GF$497)*10+50),2)</f>
        <v>40.4</v>
      </c>
      <c r="GQ296" s="86">
        <f>ROUND(((GG296-AVERAGE(GG$9:GG$497))/STDEVP(GG$9:GG$497)*10+50),2)</f>
        <v>46.21</v>
      </c>
      <c r="GR296" s="86">
        <f>ROUND(((GH296-AVERAGE(GH$9:GH$497))/STDEVP(GH$9:GH$497)*10+50),2)</f>
        <v>57.49</v>
      </c>
      <c r="GS296" s="87">
        <f>ROUND(((GI296-AVERAGE(GI$9:GI$497))/STDEVP(GI$9:GI$497)*10+50),2)</f>
        <v>50.97</v>
      </c>
      <c r="GT296" s="73">
        <f>RANK(GJ296,$GJ$9:$GJ$497,0)</f>
        <v>169</v>
      </c>
      <c r="GU296" s="74">
        <f>RANK(GK296,$GK$9:$GK$497,0)</f>
        <v>232</v>
      </c>
      <c r="GV296" s="74">
        <f>RANK(GL296,$GL$9:$GL$497,0)</f>
        <v>111</v>
      </c>
      <c r="GW296" s="74">
        <f>RANK(GM296,$GM$9:$GM$497,0)</f>
        <v>72</v>
      </c>
      <c r="GX296" s="74">
        <f>RANK(GN296,$GN$9:$GN$497,0)</f>
        <v>113</v>
      </c>
      <c r="GY296" s="74">
        <f>RANK(GO296,$GO$9:$GO$497,0)</f>
        <v>308</v>
      </c>
      <c r="GZ296" s="74">
        <f>RANK(GP296,$GP$9:$GP$497,0)</f>
        <v>348</v>
      </c>
      <c r="HA296" s="74">
        <f>RANK(GQ296,$GQ$9:$GQ$497,0)</f>
        <v>272</v>
      </c>
      <c r="HB296" s="74">
        <f>RANK(GR296,$GR$9:$GR$497,0)</f>
        <v>82</v>
      </c>
      <c r="HC296" s="84">
        <f>RANK(GS296,$GS$9:$GS$497,0)</f>
        <v>160</v>
      </c>
      <c r="HD296" s="85">
        <f>ROUND(AVERAGEIF($ES$9:$ES$497,$ES296,$FZ$9:$FZ$497),2)</f>
        <v>1.1399999999999999</v>
      </c>
      <c r="HE296" s="86">
        <f>ROUND(AVERAGEIF($ES$9:$ES$497,$ES296,$GA$9:$GA$497),2)</f>
        <v>0.46</v>
      </c>
      <c r="HF296" s="86">
        <f>ROUND(AVERAGEIF($ES$9:$ES$497,$ES296,$GB$9:$GB$497),2)</f>
        <v>0.65</v>
      </c>
      <c r="HG296" s="86">
        <f>ROUND(AVERAGEIF($ES$9:$ES$497,$ES296,$GC$9:$GC$497),2)</f>
        <v>0.74</v>
      </c>
      <c r="HH296" s="86">
        <f>ROUND(AVERAGEIF($ES$9:$ES$497,$ES296,$GD$9:$GD$497),2)</f>
        <v>0.27</v>
      </c>
      <c r="HI296" s="86">
        <f>ROUND(AVERAGEIF($ES$9:$ES$497,$ES296,$GE$9:$GE$497),2)</f>
        <v>0.23</v>
      </c>
      <c r="HJ296" s="86">
        <f>ROUND(AVERAGEIF($ES$9:$ES$497,$ES296,$GF$9:$GF$497),2)</f>
        <v>0.3</v>
      </c>
      <c r="HK296" s="86">
        <f>ROUND(AVERAGEIF($ES$9:$ES$497,$ES296,$GG$9:$GG$497),2)</f>
        <v>0.28000000000000003</v>
      </c>
      <c r="HL296" s="86">
        <f>ROUND(AVERAGEIF($ES$9:$ES$497,$ES296,$GH$9:$GH$497),2)</f>
        <v>0.92</v>
      </c>
      <c r="HM296" s="87">
        <f>ROUND(AVERAGEIF($ES$9:$ES$497,$ES296,$GI$9:$GI$497),2)</f>
        <v>0.93</v>
      </c>
      <c r="HN296" s="88">
        <f t="shared" si="604"/>
        <v>-0.12999999999999989</v>
      </c>
      <c r="HO296" s="89">
        <f t="shared" si="605"/>
        <v>0.13999999999999996</v>
      </c>
      <c r="HP296" s="89">
        <f t="shared" si="606"/>
        <v>9.9999999999999978E-2</v>
      </c>
      <c r="HQ296" s="89">
        <f t="shared" si="607"/>
        <v>-6.9999999999999951E-2</v>
      </c>
      <c r="HR296" s="89">
        <f t="shared" si="608"/>
        <v>0.15999999999999998</v>
      </c>
      <c r="HS296" s="89">
        <f t="shared" si="609"/>
        <v>-0.06</v>
      </c>
      <c r="HT296" s="89">
        <f t="shared" si="610"/>
        <v>3.0000000000000027E-2</v>
      </c>
      <c r="HU296" s="89">
        <f t="shared" si="611"/>
        <v>0.22999999999999998</v>
      </c>
      <c r="HV296" s="89">
        <f t="shared" si="612"/>
        <v>0.2599999999999999</v>
      </c>
      <c r="HW296" s="90">
        <f t="shared" si="613"/>
        <v>0.32999999999999996</v>
      </c>
      <c r="HX296" s="73">
        <f>COUNTIFS($FZ$9:$FZ$497,"&gt;"&amp;FZ296,$ES$9:$ES$497,$ES296)+1</f>
        <v>66</v>
      </c>
      <c r="HY296" s="74">
        <f>COUNTIFS($GA$9:$GA$497,"&gt;"&amp;GA296,$ES$9:$ES$497,$ES296)+1</f>
        <v>9</v>
      </c>
      <c r="HZ296" s="74">
        <f>COUNTIFS($GB$9:$GB$497,"&gt;"&amp;GB296,$ES$9:$ES$497,$ES296)+1</f>
        <v>25</v>
      </c>
      <c r="IA296" s="74">
        <f>COUNTIFS($GC$9:$GC$497,"&gt;"&amp;GC296,$ES$9:$ES$497,$ES296)+1</f>
        <v>51</v>
      </c>
      <c r="IB296" s="74">
        <f>COUNTIFS($GD$9:$GD$497,"&gt;"&amp;GD296,$ES$9:$ES$497,$ES296)+1</f>
        <v>5</v>
      </c>
      <c r="IC296" s="74">
        <f>COUNTIFS($GE$9:$GE$497,"&gt;"&amp;GE296,$ES$9:$ES$497,$ES296)+1</f>
        <v>60</v>
      </c>
      <c r="ID296" s="74">
        <f>COUNTIFS($GF$9:$GF$497,"&gt;"&amp;GF296,$ES$9:$ES$497,$ES296)+1</f>
        <v>23</v>
      </c>
      <c r="IE296" s="74">
        <f>COUNTIFS($GG$9:$GG$497,"&gt;"&amp;GG296,$ES$9:$ES$497,$ES296)+1</f>
        <v>10</v>
      </c>
      <c r="IF296" s="74">
        <f>COUNTIFS($GH$9:$GH$497,"&gt;"&amp;GH296,$ES$9:$ES$497,$ES296)+1</f>
        <v>16</v>
      </c>
      <c r="IG296" s="84">
        <f>COUNTIFS($GI$9:$GI$497,"&gt;"&amp;GI296,$ES$9:$ES$497,$ES296)+1</f>
        <v>9</v>
      </c>
      <c r="IH296" s="148"/>
      <c r="II296" s="149"/>
      <c r="IJ296" s="149">
        <v>0.03</v>
      </c>
      <c r="IK296" s="149"/>
      <c r="IL296" s="149"/>
      <c r="IM296" s="150"/>
      <c r="IN296" s="151"/>
      <c r="IO296" s="152"/>
      <c r="IP296" s="153"/>
      <c r="IQ296" s="149"/>
      <c r="IR296" s="149"/>
      <c r="IS296" s="149"/>
      <c r="IT296" s="149"/>
      <c r="IU296" s="149"/>
      <c r="IV296" s="149"/>
      <c r="IW296" s="154"/>
      <c r="IX296" s="151"/>
      <c r="IY296" s="149">
        <v>7.0000000000000007E-2</v>
      </c>
      <c r="IZ296" s="149"/>
      <c r="JA296" s="149">
        <v>7.0000000000000007E-2</v>
      </c>
      <c r="JB296" s="149"/>
      <c r="JC296" s="149"/>
      <c r="JD296" s="149"/>
      <c r="JE296" s="155"/>
      <c r="JF296" s="153"/>
      <c r="JG296" s="149"/>
      <c r="JH296" s="149"/>
      <c r="JI296" s="149"/>
      <c r="JJ296" s="149"/>
      <c r="JK296" s="149"/>
      <c r="JL296" s="149"/>
      <c r="JM296" s="154"/>
      <c r="JN296" s="151"/>
      <c r="JO296" s="149"/>
      <c r="JP296" s="149"/>
      <c r="JQ296" s="149"/>
      <c r="JR296" s="149"/>
      <c r="JS296" s="149"/>
      <c r="JT296" s="149"/>
      <c r="JU296" s="149"/>
      <c r="JV296" s="149"/>
      <c r="JW296" s="149"/>
      <c r="JX296" s="149"/>
      <c r="JY296" s="149"/>
      <c r="JZ296" s="155"/>
      <c r="KA296" s="151"/>
      <c r="KB296" s="149"/>
      <c r="KC296" s="149"/>
      <c r="KD296" s="149"/>
      <c r="KE296" s="155"/>
      <c r="KF296" s="153"/>
      <c r="KG296" s="149"/>
      <c r="KH296" s="149"/>
      <c r="KI296" s="149"/>
      <c r="KJ296" s="149"/>
      <c r="KK296" s="156"/>
      <c r="KL296" s="149"/>
      <c r="KM296" s="149"/>
      <c r="KN296" s="149"/>
      <c r="KO296" s="149"/>
      <c r="KP296" s="149"/>
      <c r="KQ296" s="149"/>
      <c r="KR296" s="149"/>
      <c r="KS296" s="154"/>
      <c r="KT296" s="154"/>
      <c r="KU296" s="154"/>
      <c r="KV296" s="154"/>
      <c r="KW296" s="151"/>
      <c r="KX296" s="149"/>
      <c r="KY296" s="149"/>
      <c r="KZ296" s="149"/>
      <c r="LA296" s="149"/>
      <c r="LB296" s="149"/>
      <c r="LC296" s="154"/>
      <c r="LD296" s="151"/>
      <c r="LE296" s="152"/>
      <c r="LF296" s="157"/>
      <c r="LG296" s="158"/>
      <c r="LH296" s="151"/>
      <c r="LI296" s="149"/>
      <c r="LJ296" s="147"/>
      <c r="LK296" s="147"/>
      <c r="LL296" s="147"/>
      <c r="LM296" s="159"/>
      <c r="LN296" s="153"/>
      <c r="LO296" s="149"/>
      <c r="LP296" s="149"/>
      <c r="LQ296" s="149"/>
      <c r="LR296" s="154"/>
      <c r="LS296" s="151"/>
      <c r="LT296" s="149"/>
      <c r="LU296" s="149"/>
      <c r="LV296" s="149"/>
      <c r="LW296" s="149"/>
      <c r="LX296" s="149"/>
      <c r="LY296" s="149"/>
      <c r="LZ296" s="149"/>
      <c r="MA296" s="155"/>
      <c r="MB296" s="153"/>
      <c r="MC296" s="149"/>
      <c r="MD296" s="149"/>
      <c r="ME296" s="149"/>
      <c r="MF296" s="149"/>
      <c r="MG296" s="149"/>
      <c r="MH296" s="149"/>
      <c r="MI296" s="149"/>
      <c r="MJ296" s="149"/>
      <c r="MK296" s="149"/>
      <c r="ML296" s="149"/>
      <c r="MM296" s="149"/>
      <c r="MN296" s="156"/>
      <c r="MO296" s="156"/>
      <c r="MP296" s="154"/>
      <c r="MQ296" s="151"/>
      <c r="MR296" s="149"/>
      <c r="MS296" s="149"/>
      <c r="MT296" s="149"/>
      <c r="MU296" s="149"/>
      <c r="MV296" s="156"/>
      <c r="MW296" s="149"/>
      <c r="MX296" s="149"/>
      <c r="MY296" s="149"/>
      <c r="MZ296" s="149"/>
      <c r="NA296" s="149"/>
      <c r="NB296" s="149"/>
      <c r="NC296" s="149"/>
      <c r="ND296" s="154"/>
      <c r="NE296" s="154"/>
      <c r="NF296" s="154"/>
      <c r="NG296" s="154"/>
      <c r="NH296" s="151"/>
      <c r="NI296" s="149">
        <v>7.0000000000000007E-2</v>
      </c>
      <c r="NJ296" s="149"/>
      <c r="NK296" s="149"/>
      <c r="NL296" s="149"/>
      <c r="NM296" s="149"/>
      <c r="NN296" s="94"/>
      <c r="NO296" s="151"/>
      <c r="NP296" s="160">
        <v>7.0000000000000007E-2</v>
      </c>
      <c r="NQ296" s="145" t="s">
        <v>1231</v>
      </c>
      <c r="NR296" s="199" t="s">
        <v>1235</v>
      </c>
      <c r="NS296" s="199"/>
      <c r="NT296" s="199"/>
      <c r="NU296" s="199"/>
      <c r="NV296" s="135">
        <v>44126</v>
      </c>
      <c r="NW296" s="199" t="s">
        <v>1236</v>
      </c>
      <c r="NX296" s="136" t="s">
        <v>1237</v>
      </c>
      <c r="NY296" s="138" t="s">
        <v>1024</v>
      </c>
      <c r="NZ296" s="136" t="s">
        <v>1237</v>
      </c>
      <c r="OA296" s="137"/>
      <c r="OB296" s="137"/>
      <c r="OC296" s="137"/>
      <c r="OD296" s="108">
        <f t="shared" si="646"/>
        <v>240</v>
      </c>
      <c r="OE296" s="109">
        <v>5</v>
      </c>
      <c r="OF296" s="110">
        <f t="shared" si="647"/>
        <v>23</v>
      </c>
      <c r="OG296" s="109">
        <v>7</v>
      </c>
      <c r="OH296" s="111">
        <f>ROUND(AVERAGEIF($ES$9:$ES$497,$ES296,EV$9:EV$497),0)</f>
        <v>79</v>
      </c>
      <c r="OI296" s="112">
        <f>ROUND(AVERAGEIF($ES$9:$ES$497,$ES296,EW$9:EW$497),0)</f>
        <v>32</v>
      </c>
      <c r="OJ296" s="112">
        <f>ROUND(AVERAGEIF($ES$9:$ES$497,$ES296,EX$9:EX$497),0)</f>
        <v>45</v>
      </c>
      <c r="OK296" s="112">
        <f>ROUND(AVERAGEIF($ES$9:$ES$497,$ES296,EY$9:EY$497),0)</f>
        <v>53</v>
      </c>
      <c r="OL296" s="112">
        <f>ROUND(AVERAGEIF($ES$9:$ES$497,$ES296,EZ$9:EZ$497),0)</f>
        <v>20</v>
      </c>
      <c r="OM296" s="112">
        <f>ROUND(AVERAGEIF($ES$9:$ES$497,$ES296,FA$9:FA$497),0)</f>
        <v>18</v>
      </c>
      <c r="ON296" s="112">
        <f>ROUND(AVERAGEIF($ES$9:$ES$497,$ES296,FB$9:FB$497),0)</f>
        <v>23</v>
      </c>
      <c r="OO296" s="112">
        <f>ROUND(AVERAGEIF($ES$9:$ES$497,$ES296,FC$9:FC$497),0)</f>
        <v>23</v>
      </c>
      <c r="OP296" s="112">
        <f>ROUND(AVERAGEIF($ES$9:$ES$497,$ES296,FD$9:FD$497),0)</f>
        <v>64</v>
      </c>
      <c r="OQ296" s="113">
        <f>ROUND(AVERAGEIF($ES$9:$ES$497,$ES296,FE$9:FE$497),0)</f>
        <v>68</v>
      </c>
      <c r="OR296" s="114">
        <f>ROUND(EV296/MAX(EV$9:EV$497)*100,0)</f>
        <v>52</v>
      </c>
      <c r="OS296" s="115">
        <f>ROUND(EW296/MAX(EW$9:EW$497)*100,0)</f>
        <v>43</v>
      </c>
      <c r="OT296" s="115">
        <f>ROUND(EX296/MAX(EX$9:EX$497)*100,0)</f>
        <v>58</v>
      </c>
      <c r="OU296" s="115">
        <f>ROUND(EY296/MAX(EY$9:EY$497)*100,0)</f>
        <v>42</v>
      </c>
      <c r="OV296" s="115">
        <f>ROUND(EZ296/MAX(EZ$9:EZ$497)*100,0)</f>
        <v>32</v>
      </c>
      <c r="OW296" s="115">
        <f>ROUND(FA296/MAX(FA$9:FA$497)*100,0)</f>
        <v>14</v>
      </c>
      <c r="OX296" s="115">
        <f>ROUND(FB296/MAX(FB$9:FB$497)*100,0)</f>
        <v>22</v>
      </c>
      <c r="OY296" s="116">
        <f>ROUND(FC296/MAX(FC$9:FC$497)*100,0)</f>
        <v>32</v>
      </c>
      <c r="OZ296" s="115">
        <f>ROUND(FD296/MAX(FD$9:FD$497)*100,0)</f>
        <v>74</v>
      </c>
      <c r="PA296" s="117">
        <f>ROUND(FE296/MAX(FE$9:FE$497)*100,0)</f>
        <v>47</v>
      </c>
      <c r="PB296" s="118">
        <f t="shared" si="614"/>
        <v>482</v>
      </c>
      <c r="PC296" s="115">
        <f t="shared" si="615"/>
        <v>404</v>
      </c>
      <c r="PD296" s="115">
        <f t="shared" si="616"/>
        <v>578</v>
      </c>
      <c r="PE296" s="115">
        <f t="shared" si="617"/>
        <v>546</v>
      </c>
      <c r="PF296" s="115">
        <f t="shared" si="618"/>
        <v>418</v>
      </c>
      <c r="PG296" s="119">
        <f t="shared" si="619"/>
        <v>338</v>
      </c>
      <c r="PH296" s="118">
        <f>ROUND(PB296/MAX(PB$9:PB$497)*100,0)</f>
        <v>57</v>
      </c>
      <c r="PI296" s="115">
        <f>ROUND(PC296/MAX(PC$9:PC$497)*100,0)</f>
        <v>48</v>
      </c>
      <c r="PJ296" s="115">
        <f>ROUND(PD296/MAX(PD$9:PD$497)*100,0)</f>
        <v>61</v>
      </c>
      <c r="PK296" s="115">
        <f>ROUND(PE296/MAX(PE$9:PE$497)*100,0)</f>
        <v>54</v>
      </c>
      <c r="PL296" s="115">
        <f>ROUND(PF296/MAX(PF$9:PF$497)*100,0)</f>
        <v>59</v>
      </c>
      <c r="PM296" s="119">
        <f>ROUND(PG296/MAX(PG$9:PG$497)*100,0)</f>
        <v>49</v>
      </c>
      <c r="PN296" s="118">
        <f>RANK(PH296,PH$9:PH$497,0)</f>
        <v>126</v>
      </c>
      <c r="PO296" s="115">
        <f>RANK(PI296,PI$9:PI$497,0)</f>
        <v>147</v>
      </c>
      <c r="PP296" s="115">
        <f>RANK(PJ296,PJ$9:PJ$497,0)</f>
        <v>123</v>
      </c>
      <c r="PQ296" s="115">
        <f>RANK(PK296,PK$9:PK$497,0)</f>
        <v>143</v>
      </c>
      <c r="PR296" s="115">
        <f>RANK(PL296,PL$9:PL$497,0)</f>
        <v>148</v>
      </c>
      <c r="PS296" s="119">
        <f>RANK(PM296,PM$9:PM$497,0)</f>
        <v>175</v>
      </c>
      <c r="PT296" s="120">
        <f>ROUND(FZ296/MAX(FZ$9:FZ$497)*100,0)</f>
        <v>55</v>
      </c>
      <c r="PU296" s="115">
        <f>ROUND(GA296/MAX(GA$9:GA$497)*100,0)</f>
        <v>34</v>
      </c>
      <c r="PV296" s="115">
        <f>ROUND(GB296/MAX(GB$9:GB$497)*100,0)</f>
        <v>55</v>
      </c>
      <c r="PW296" s="115">
        <f>ROUND(GC296/MAX(GC$9:GC$497)*100,0)</f>
        <v>53</v>
      </c>
      <c r="PX296" s="115">
        <f>ROUND(GD296/MAX(GD$9:GD$497)*100,0)</f>
        <v>24</v>
      </c>
      <c r="PY296" s="115">
        <f>ROUND(GE296/MAX(GE$9:GE$497)*100,0)</f>
        <v>10</v>
      </c>
      <c r="PZ296" s="115">
        <f>ROUND(GF296/MAX(GF$9:GF$497)*100,0)</f>
        <v>15</v>
      </c>
      <c r="QA296" s="116">
        <f>ROUND(GG296/MAX(GG$9:GG$497)*100,0)</f>
        <v>28</v>
      </c>
      <c r="QB296" s="115">
        <f>ROUND(GH296/MAX(GH$9:GH$497)*100,0)</f>
        <v>52</v>
      </c>
      <c r="QC296" s="121">
        <f>ROUND(GI296/MAX(GI$9:GI$497)*100,0)</f>
        <v>40</v>
      </c>
      <c r="QD296" s="120">
        <f>ROUND(AVERAGEIF($ES$9:$ES$497,$ES296,PT$9:PT$497),0)</f>
        <v>62</v>
      </c>
      <c r="QE296" s="120">
        <f>ROUND(AVERAGEIF($ES$9:$ES$497,$ES296,PU$9:PU$497),0)</f>
        <v>26</v>
      </c>
      <c r="QF296" s="120">
        <f>ROUND(AVERAGEIF($ES$9:$ES$497,$ES296,PV$9:PV$497),0)</f>
        <v>48</v>
      </c>
      <c r="QG296" s="120">
        <f>ROUND(AVERAGEIF($ES$9:$ES$497,$ES296,PW$9:PW$497),0)</f>
        <v>58</v>
      </c>
      <c r="QH296" s="120">
        <f>ROUND(AVERAGEIF($ES$9:$ES$497,$ES296,PX$9:PX$497),0)</f>
        <v>15</v>
      </c>
      <c r="QI296" s="120">
        <f>ROUND(AVERAGEIF($ES$9:$ES$497,$ES296,PY$9:PY$497),0)</f>
        <v>14</v>
      </c>
      <c r="QJ296" s="120">
        <f>ROUND(AVERAGEIF($ES$9:$ES$497,$ES296,PZ$9:PZ$497),0)</f>
        <v>14</v>
      </c>
      <c r="QK296" s="120">
        <f>ROUND(AVERAGEIF($ES$9:$ES$497,$ES296,QA$9:QA$497),0)</f>
        <v>15</v>
      </c>
      <c r="QL296" s="120">
        <f>ROUND(AVERAGEIF($ES$9:$ES$497,$ES296,QB$9:QB$497),0)</f>
        <v>41</v>
      </c>
      <c r="QM296" s="120">
        <f>ROUND(AVERAGEIF($ES$9:$ES$497,$ES296,QC$9:QC$497),0)</f>
        <v>30</v>
      </c>
      <c r="QN296" s="114">
        <f t="shared" si="620"/>
        <v>509</v>
      </c>
      <c r="QO296" s="115">
        <f t="shared" si="621"/>
        <v>385</v>
      </c>
      <c r="QP296" s="115">
        <f t="shared" si="622"/>
        <v>605</v>
      </c>
      <c r="QQ296" s="115">
        <f t="shared" si="623"/>
        <v>593</v>
      </c>
      <c r="QR296" s="115">
        <f t="shared" si="624"/>
        <v>535</v>
      </c>
      <c r="QS296" s="119">
        <f t="shared" si="625"/>
        <v>339</v>
      </c>
      <c r="QT296" s="114">
        <f>ROUND((QN296-MIN(QN$9:QN$497))/(MAX(QN$9:QN$497)-MIN(QN$9:QN$497))*100,0)</f>
        <v>44</v>
      </c>
      <c r="QU296" s="115">
        <f>ROUND((QO296-MIN(QO$9:QO$497))/(MAX(QO$9:QO$497)-MIN(QO$9:QO$497))*100,0)</f>
        <v>25</v>
      </c>
      <c r="QV296" s="115">
        <f>ROUND((QP296-MIN(QP$9:QP$497))/(MAX(QP$9:QP$497)-MIN(QP$9:QP$497))*100,0)</f>
        <v>37</v>
      </c>
      <c r="QW296" s="115">
        <f>ROUND((QQ296-MIN(QQ$9:QQ$497))/(MAX(QQ$9:QQ$497)-MIN(QQ$9:QQ$497))*100,0)</f>
        <v>38</v>
      </c>
      <c r="QX296" s="115">
        <f>ROUND((QR296-MIN(QR$9:QR$497))/(MAX(QR$9:QR$497)-MIN(QR$9:QR$497))*100,0)</f>
        <v>51</v>
      </c>
      <c r="QY296" s="115">
        <f>ROUND((QS296-MIN(QS$9:QS$497))/(MAX(QS$9:QS$497)-MIN(QS$9:QS$497))*100,0)</f>
        <v>33</v>
      </c>
      <c r="QZ296" s="114">
        <f>RANK(QN296,QN$9:QN$497,0)</f>
        <v>154</v>
      </c>
      <c r="RA296" s="115">
        <f>RANK(QO296,QO$9:QO$497,0)</f>
        <v>206</v>
      </c>
      <c r="RB296" s="115">
        <f>RANK(QP296,QP$9:QP$497,0)</f>
        <v>135</v>
      </c>
      <c r="RC296" s="115">
        <f>RANK(QQ296,QQ$9:QQ$497,0)</f>
        <v>187</v>
      </c>
      <c r="RD296" s="115">
        <f>RANK(QR296,QR$9:QR$497,0)</f>
        <v>172</v>
      </c>
      <c r="RE296" s="115">
        <f>RANK(QS296,QS$9:QS$497,0)</f>
        <v>265</v>
      </c>
      <c r="RF296" s="122"/>
      <c r="RG296" s="115">
        <f>($RH$3*(IH296+IJ296)*100*100/MAX(EX$9:EX$497)*$RO$3) +($RH$3*(II296+IJ296)*100*100/MAX(EX$9:EX$497)*$RO$4) + ($RH$3*IK296*100*100/MAX(EX$9:EX$497)*0.098)</f>
        <v>12.524999999999999</v>
      </c>
      <c r="RH296" s="115">
        <f>($RH$4*IL296*100*100/MAX(EZ$9:EZ$497))*$RQ$3</f>
        <v>0</v>
      </c>
      <c r="RI296" s="115">
        <f>($RH$3*IM296*100*100/MAX(EY$9:EY$497))*$RQ$4</f>
        <v>0</v>
      </c>
      <c r="RJ296" s="115">
        <f>($RH$3*IN296*100*100/MAX(EX$9:EX$497))</f>
        <v>0</v>
      </c>
      <c r="RK296" s="115">
        <f>($RH$4*IO296*100*100/MAX(EZ$9:EZ$497))*$RQ$3</f>
        <v>0</v>
      </c>
      <c r="RL296" s="115">
        <f>(($RL$4*IP296*100*((100/MAX(EX$9:EX$497)+100/MAX(EZ$9:EZ$497))/2))+($RL$4*IQ296*100*((100/MAX(EX$9:EX$497)+100/MAX(EZ$9:EZ$497))/2))+($RL$4*IR296*100*((100/MAX(EX$9:EX$497)+100/MAX(EZ$9:EZ$497))/2))+($RL$4*IS296*100*((100/MAX(EX$9:EX$497)+100/MAX(EZ$9:EZ$497))/2))+($RL$4*IT296*100*((100/MAX(EX$9:EX$497)+100/MAX(EZ$9:EZ$497))/2))+($RL$4*IU296*100*((100/MAX(EX$9:EX$497)+100/MAX(EZ$9:EZ$497))/2))+($RL$4*IV296*100*((100/MAX(EX$9:EX$497)+100/MAX(EZ$9:EZ$497))/2))+($RL$4*IW296*100*((100/MAX(EX$9:EX$497)+100/MAX(EZ$9:EZ$497))/2)))*$RS$3</f>
        <v>0</v>
      </c>
      <c r="RM296" s="115">
        <f>(($RH$3*IX296*100*100/MAX(EX$9:EX$497))+($RH$3*IY296*100*100/MAX(EX$9:EX$497))+($RH$3*IZ296*100*100/MAX(EX$9:EX$497))+($RH$3*JA296*100*100/MAX(EX$9:EX$497))+($RH$3*JB296*100*100/MAX(EX$9:EX$497))+($RH$3*JC296*100*100/MAX(EX$9:EX$497))+($RH$3*JD296*100*100/MAX(EX$9:EX$497))+($RH$3*JE296*100*100/MAX(EX$9:EX$497)))*$RS$4</f>
        <v>11.690000000000001</v>
      </c>
      <c r="RN296" s="115">
        <f>(($RH$4*JF296*100*100/MAX(EZ$9:EZ$497)) + ($RH$4*JG296*100*100/MAX(EZ$9:EZ$497)) + ($RH$4*JH296*100*100/MAX(EZ$9:EZ$497)) + ($RH$4*JI296*100*100/MAX(EZ$9:EZ$497)) + ($RH$4*JJ296*100*100/MAX(EZ$9:EZ$497)) + ($RH$4*JK296*100*100/MAX(EZ$9:EZ$497)) + ($RH$4*JL296*100*100/MAX(EZ$9:EZ$497)) + ($RH$4*JM296*100*100/MAX(EZ$9:EZ$497)))*$RU$3</f>
        <v>0</v>
      </c>
      <c r="RO296" s="115">
        <f>(($RL$4*JN296*100*((100/MAX(EX$9:EX$497)+100/MAX(EZ$9:EZ$497))/2))+($RL$4*JO296*100*((100/MAX(EX$9:EX$497)+100/MAX(EZ$9:EZ$497))/2))+($RL$4*JP296*100*((100/MAX(EX$9:EX$497)+100/MAX(EZ$9:EZ$497))/2))+($RL$4*JQ296*100*((100/MAX(EX$9:EX$497)+100/MAX(EZ$9:EZ$497))/2))+($RL$4*JR296*100*((100/MAX(EX$9:EX$497)+100/MAX(EZ$9:EZ$497))/2))+($RL$4*JS296*100*((100/MAX(EX$9:EX$497)+100/MAX(EZ$9:EZ$497))/2))+($RL$4*JT296*100*((100/MAX(EX$9:EX$497)+100/MAX(EZ$9:EZ$497))/2))+($RL$4*JU296*100*((100/MAX(EX$9:EX$497)+100/MAX(EZ$9:EZ$497))/2))+($RL$4*JV296*100*((100/MAX(EX$9:EX$497)+100/MAX(EZ$9:EZ$497))/2))+($RL$4*JW296*100*((100/MAX(EX$9:EX$497)+100/MAX(EZ$9:EZ$497))/2))+($RL$4*JX296*100*((100/MAX(EX$9:EX$497)+100/MAX(EZ$9:EZ$497))/2))+($RL$4*JY296*100*((100/MAX(EX$9:EX$497)+100/MAX(EZ$9:EZ$497))/2))+($RL$4*JZ296*100*((100/MAX(EX$9:EX$497)+100/MAX(EZ$9:EZ$497))/2)))*$RW$3/2</f>
        <v>0</v>
      </c>
      <c r="RP296" s="119">
        <f>($RJ$3*KA296*100*100/MAX(FA$9:FA$497)) + ($RJ$3*KB296*100*100/MAX(FA$9:FA$497)/2) + ($RJ$3*KC296*100*100/MAX(FA$9:FA$497)/2) + ($RJ$3*KD296*100*100/MAX(FA$9:FA$497)/4) + ($RJ$3*KE296*100*100/MAX(FA$9:FA$497)/4)</f>
        <v>0</v>
      </c>
      <c r="RQ296" s="118">
        <f>($RL$4*KF296*100*((100/MAX(EX$9:EX$497)+100/MAX(EZ$9:EZ$497)))) * ($RO$3/2) + (($RL$4*KG296*100*((100/MAX(EX$9:EX$497)+100/MAX(EZ$9:EZ$497))))+($RL$4*KH296*100*((100/MAX(EX$9:EX$497)+100/MAX(EZ$9:EZ$497))))+($RL$4*KI296*100*((100/MAX(EX$9:EX$497)+100/MAX(EZ$9:EZ$497))))+($RL$4*KJ296*100*((100/MAX(EX$9:EX$497)+100/MAX(EZ$9:EZ$497))))+($RL$4*KK296*100*((100/MAX(EX$9:EX$497)+100/MAX(EZ$9:EZ$497))))+($RL$4*KL296*100*((100/MAX(EX$9:EX$497)+100/MAX(EZ$9:EZ$497))))+($RL$4*KM296*100*((100/MAX(EX$9:EX$497)+100/MAX(EZ$9:EZ$497))))+($RL$4*KN296*100*((100/MAX(EX$9:EX$497)+100/MAX(EZ$9:EZ$497))))+($RL$4*KO296*100*((100/MAX(EX$9:EX$497)+100/MAX(EZ$9:EZ$497))))+($RL$4*KP296*100*((100/MAX(EX$9:EX$497)+100/MAX(EZ$9:EZ$497))))+($RL$4*KQ296*100*((100/MAX(EX$9:EX$497)+100/MAX(EZ$9:EZ$497))))+($RL$4*KR296*100*((100/MAX(EX$9:EX$497)+100/MAX(EZ$9:EZ$497))))+($RL$4*KS296*100*((100/MAX(EX$9:EX$497)+100/MAX(EZ$9:EZ$497))))+($RL$4*KV296*100*((100/MAX(EX$9:EX$497)+100/MAX(EZ$9:EZ$497))))) * (($RO$3+$RO$4)/6)</f>
        <v>0</v>
      </c>
      <c r="RR296" s="115">
        <f>(($RL$4*KW296*100*((100/MAX(EX$9:EX$497)+100/MAX(EZ$9:EZ$497))))) * ($RO$3/2) + (($RL$4*KX296*100*((100/MAX(EX$9:EX$497)+100/MAX(EZ$9:EZ$497))))+($RL$4*KY296*100*((100/MAX(EX$9:EX$497)+100/MAX(EZ$9:EZ$497))))+($RL$4*KZ296*100*((100/MAX(EX$9:EX$497)+100/MAX(EZ$9:EZ$497))))+($RL$4*LA296*100*((100/MAX(EX$9:EX$497)+100/MAX(EZ$9:EZ$497))))+($RL$4*LB296*100*((100/MAX(EX$9:EX$497)+100/MAX(EZ$9:EZ$497))))+($RL$4*LC296*100*((100/MAX(EX$9:EX$497)+100/MAX(EZ$9:EZ$497))))) * (($RO$3+$RO$4)/6)</f>
        <v>0</v>
      </c>
      <c r="RS296" s="119">
        <f>(($RL$4*LD296*100*((100/MAX(EX$9:EX$497)+100/MAX(EZ$9:EZ$497))))+($RL$4*LE296*100*((100/MAX(EX$9:EX$497)+100/MAX(EZ$9:EZ$497))))) * (($RO$3+$RO$4)/6)</f>
        <v>0</v>
      </c>
      <c r="RT296" s="118">
        <f>($RJ$4*LH296*100*(100/MAX(EV$9:EV$497)))+($RJ$4*LI296*100*(100/MAX(EV$9:EV$497)))</f>
        <v>0</v>
      </c>
      <c r="RU296" s="119">
        <f>($RJ$4*LJ296*(100/MAX(EV$9:EV$497)))/2 + ($RL$3*LK296*(100/MAX(EW$9:EW$497))) + ($RJ$4*LL296*(100/MAX(EV$9:EV$497)))/4 + ($RL$3*LM296*(100/MAX(EW$9:EW$497)))</f>
        <v>0</v>
      </c>
      <c r="RV296" s="118">
        <f>($RJ$4*LN296*100*100/MAX(EV$9:EV$497)/2)+($RJ$4*LO296*100*100/MAX(EV$9:EV$497)/2)+($RJ$4*LP296*100*100/MAX(EV$9:EV$497))+($RJ$4*LQ296*100*100/MAX(EV$9:EV$497))+($RJ$4*LR296*100*100/MAX(EV$9:EV$497))</f>
        <v>0</v>
      </c>
      <c r="RW296" s="115">
        <f>($RJ$4*LS296*100*100/MAX(EV$9:EV$497)) + (($RJ$4*LT296*100*100/MAX(EV$9:EV$497))+($RJ$4*LU296*100*100/MAX(EV$9:EV$497))+($RJ$4*LV296*100*100/MAX(EV$9:EV$497))+($RJ$4*LW296*100*100/MAX(EV$9:EV$497))+($RJ$4*LX296*100*100/MAX(EV$9:EV$497))+($RJ$4*LY296*100*100/MAX(EV$9:EV$497))+($RJ$4*LZ296*100*100/MAX(EV$9:EV$497))+($RJ$4*MA296*100*100/MAX(EV$9:EV$497)))/2</f>
        <v>0</v>
      </c>
      <c r="RX296" s="119">
        <f>($RJ$4*MB296*100*100/MAX(EV$9:EV$497))+($RJ$4*MC296*100*100/MAX(EV$9:EV$497))+($RJ$4*MD296*100*100/MAX(EV$9:EV$497))+($RJ$4*ME296*100*100/MAX(EV$9:EV$497))+($RJ$4*MF296*100*100/MAX(EV$9:EV$497))+($RJ$4*MG296*100*100/MAX(EV$9:EV$497))+($RJ$4*MH296*100*100/MAX(EV$9:EV$497))+($RJ$4*MI296*100*100/MAX(EV$9:EV$497))+($RJ$4*MJ296*100*100/MAX(EV$9:EV$497))+($RJ$4*MK296*100*100/MAX(EV$9:EV$497))+($RJ$4*ML296*100*100/MAX(EV$9:EV$497))+($RJ$4*MM296*100*100/MAX(EV$9:EV$497))+($RJ$4*MN296*100*100/MAX(EV$9:EV$497))</f>
        <v>0</v>
      </c>
      <c r="RY296" s="118">
        <f>($RJ$4*MQ296*100*100/MAX(EV$9:EV$497))/2 + (($RJ$4*MR296*100*100/MAX(EV$9:EV$497))+($RJ$4*MS296*100*100/MAX(EV$9:EV$497))+($RJ$4*MT296*100*100/MAX(EV$9:EV$497))+($RJ$4*MU296*100*100/MAX(EV$9:EV$497))+($RJ$4*MV296*100*100/MAX(EV$9:EV$497))+($RJ$4*MW296*100*100/MAX(EV$9:EV$497))+($RJ$4*MX296*100*100/MAX(EV$9:EV$497))+($RJ$4*MY296*100*100/MAX(EV$9:EV$497))+($RJ$4*MZ296*100*100/MAX(EV$9:EV$497))+($RJ$4*NA296*100*100/MAX(EV$9:EV$497))+($RJ$4*NB296*100*100/MAX(EV$9:EV$497))+($RJ$4*NC296*100*100/MAX(EV$9:EV$497))+($RJ$4*ND296*100*100/MAX(EV$9:EV$497))+($RJ$4*NG296*100*100/MAX(EV$9:EV$497)))/4</f>
        <v>0</v>
      </c>
      <c r="RZ296" s="115">
        <f>($RJ$4*NH296*100*100/MAX(EV$9:EV$497))/2 + (($RJ$4*NI296*100*100/MAX(EV$9:EV$497))+($RJ$4*NJ296*100*100/MAX(EV$9:EV$497))+($RJ$4*NK296*100*100/MAX(EV$9:EV$497))+($RJ$4*NL296*100*100/MAX(EV$9:EV$497))+($RJ$4*NM296*100*100/MAX(EV$9:EV$497))+($RJ$4*NN296*100*100/MAX(EV$9:EV$497)))/4</f>
        <v>2.9494382022471917</v>
      </c>
      <c r="SA296" s="117">
        <f>(($RJ$4*NO296*100*100/MAX(EV$9:EV$497))+($RJ$4*NP296*100*100/MAX(EV$9:EV$497)))/4</f>
        <v>2.9494382022471917</v>
      </c>
      <c r="SB296" s="118">
        <f t="shared" si="626"/>
        <v>30.113876404494381</v>
      </c>
      <c r="SC296" s="115">
        <f t="shared" si="627"/>
        <v>25.394775280898877</v>
      </c>
      <c r="SD296" s="115">
        <f t="shared" si="628"/>
        <v>1.4747191011235958</v>
      </c>
      <c r="SE296" s="115">
        <f t="shared" si="629"/>
        <v>72.038108614232215</v>
      </c>
      <c r="SF296" s="115">
        <f t="shared" si="630"/>
        <v>1.4747191011235958</v>
      </c>
      <c r="SG296" s="115">
        <f t="shared" si="631"/>
        <v>5.8988764044943833</v>
      </c>
      <c r="SH296" s="115">
        <f>ROUND(SB296/MAX(SB$9:SB$497)*100,0)</f>
        <v>38</v>
      </c>
      <c r="SI296" s="115">
        <f>ROUND(SC296/MAX(SC$9:SC$497)*100,0)</f>
        <v>39</v>
      </c>
      <c r="SJ296" s="115">
        <f>ROUND(SD296/MAX(SD$9:SD$497)*100,0)</f>
        <v>2</v>
      </c>
      <c r="SK296" s="115">
        <f>ROUND(SE296/MAX(SE$9:SE$497)*100,0)</f>
        <v>56</v>
      </c>
      <c r="SL296" s="115">
        <f>ROUND(SF296/MAX(SF$9:SF$497)*100,0)</f>
        <v>4</v>
      </c>
      <c r="SM296" s="121">
        <f>ROUND(SG296/MAX(SG$9:SG$497)*100,0)</f>
        <v>6</v>
      </c>
      <c r="SN296" s="115">
        <f>ROUND(AVERAGEIF($ES$9:$ES$497,$ES296,SH$9:SH$497),0)</f>
        <v>26</v>
      </c>
      <c r="SO296" s="115">
        <f>ROUND(AVERAGEIF($ES$9:$ES$497,$ES296,SI$9:SI$497),0)</f>
        <v>23</v>
      </c>
      <c r="SP296" s="115">
        <f>ROUND(AVERAGEIF($ES$9:$ES$497,$ES296,SJ$9:SJ$497),0)</f>
        <v>4</v>
      </c>
      <c r="SQ296" s="115">
        <f>ROUND(AVERAGEIF($ES$9:$ES$497,$ES296,SK$9:SK$497),0)</f>
        <v>20</v>
      </c>
      <c r="SR296" s="115">
        <f>ROUND(AVERAGEIF($ES$9:$ES$497,$ES296,SL$9:SL$497),0)</f>
        <v>7</v>
      </c>
      <c r="SS296" s="121">
        <f>ROUND(AVERAGEIF($ES$9:$ES$497,$ES296,SM$9:SM$497),0)</f>
        <v>6</v>
      </c>
      <c r="ST296" s="114">
        <f>RANK(SB296,SB$9:SB$497,0)</f>
        <v>119</v>
      </c>
      <c r="SU296" s="115">
        <f>RANK(SC296,SC$9:SC$497,0)</f>
        <v>71</v>
      </c>
      <c r="SV296" s="115">
        <f>RANK(SD296,SD$9:SD$497,0)</f>
        <v>207</v>
      </c>
      <c r="SW296" s="115">
        <f>RANK(SE296,SE$9:SE$497,0)</f>
        <v>35</v>
      </c>
      <c r="SX296" s="115">
        <f>RANK(SF296,SF$9:SF$497,0)</f>
        <v>185</v>
      </c>
      <c r="SY296" s="115">
        <f>RANK(SG296,SG$9:SG$497,0)</f>
        <v>154</v>
      </c>
      <c r="SZ296" s="115">
        <f>COUNTIFS(SB$9:SB$497,"&gt;"&amp;SB296,$ES$9:$ES$497,$ES296)+1</f>
        <v>30</v>
      </c>
      <c r="TA296" s="115">
        <f>COUNTIFS(SC$9:SC$497,"&gt;"&amp;SC296,$ES$9:$ES$497,$ES296)+1</f>
        <v>26</v>
      </c>
      <c r="TB296" s="115">
        <f>COUNTIFS(SD$9:SD$497,"&gt;"&amp;SD296,$ES$9:$ES$497,$ES296)+1</f>
        <v>42</v>
      </c>
      <c r="TC296" s="115">
        <f>COUNTIFS(SE$9:SE$497,"&gt;"&amp;SE296,$ES$9:$ES$497,$ES296)+1</f>
        <v>11</v>
      </c>
      <c r="TD296" s="115">
        <f>COUNTIFS(SF$9:SF$497,"&gt;"&amp;SF296,$ES$9:$ES$497,$ES296)+1</f>
        <v>42</v>
      </c>
      <c r="TE296" s="117">
        <f>COUNTIFS(SG$9:SG$497,"&gt;"&amp;SG296,$ES$9:$ES$497,$ES296)+1</f>
        <v>36</v>
      </c>
      <c r="TF296" s="118">
        <f t="shared" si="632"/>
        <v>99</v>
      </c>
      <c r="TG296" s="115">
        <f t="shared" si="633"/>
        <v>96</v>
      </c>
      <c r="TH296" s="115">
        <f t="shared" si="634"/>
        <v>50</v>
      </c>
      <c r="TI296" s="115">
        <f t="shared" si="635"/>
        <v>117</v>
      </c>
      <c r="TJ296" s="115">
        <f t="shared" si="636"/>
        <v>58</v>
      </c>
      <c r="TK296" s="115">
        <f t="shared" si="637"/>
        <v>65</v>
      </c>
      <c r="TL296" s="117">
        <f t="shared" si="638"/>
        <v>55</v>
      </c>
      <c r="TM296" s="118">
        <f>ROUND(TF296/MAX(TF$9:TF$497)*100,0)</f>
        <v>55</v>
      </c>
      <c r="TN296" s="115">
        <f>ROUND(TG296/MAX(TG$9:TG$497)*100,0)</f>
        <v>53</v>
      </c>
      <c r="TO296" s="115">
        <f>ROUND(TH296/MAX(TH$9:TH$497)*100,0)</f>
        <v>27</v>
      </c>
      <c r="TP296" s="115">
        <f>ROUND(TI296/MAX(TI$9:TI$497)*100,0)</f>
        <v>65</v>
      </c>
      <c r="TQ296" s="115">
        <f>ROUND(TJ296/MAX(TJ$9:TJ$497)*100,0)</f>
        <v>29</v>
      </c>
      <c r="TR296" s="115">
        <f>ROUND(TK296/MAX(TK$9:TK$497)*100,0)</f>
        <v>33</v>
      </c>
      <c r="TS296" s="119">
        <f>ROUND(TL296/MAX(TL$9:TL$497)*100,0)</f>
        <v>28</v>
      </c>
      <c r="TT296" s="120">
        <f>RANK(TM296,TM$9:TM$497,0)</f>
        <v>124</v>
      </c>
      <c r="TU296" s="115">
        <f>RANK(TN296,TN$9:TN$497,0)</f>
        <v>81</v>
      </c>
      <c r="TV296" s="115">
        <f>RANK(TO296,TO$9:TO$497,0)</f>
        <v>179</v>
      </c>
      <c r="TW296" s="115">
        <f>RANK(TP296,TP$9:TP$497,0)</f>
        <v>42</v>
      </c>
      <c r="TX296" s="115">
        <f>RANK(TQ296,TQ$9:TQ$497,0)</f>
        <v>162</v>
      </c>
      <c r="TY296" s="115">
        <f>RANK(TR296,TR$9:TR$497,0)</f>
        <v>156</v>
      </c>
      <c r="TZ296" s="121">
        <f>RANK(TS296,TS$9:TS$497,0)</f>
        <v>172</v>
      </c>
      <c r="UA296" s="132"/>
      <c r="UB296" s="7" t="s">
        <v>1</v>
      </c>
    </row>
    <row r="297" spans="1:548" x14ac:dyDescent="0.15">
      <c r="A297" s="183">
        <v>289</v>
      </c>
      <c r="B297" s="200" t="s">
        <v>1235</v>
      </c>
      <c r="C297" s="143"/>
      <c r="D297" s="143"/>
      <c r="E297" s="161" t="s">
        <v>518</v>
      </c>
      <c r="F297" s="65">
        <v>39</v>
      </c>
      <c r="G297" s="65" t="s">
        <v>908</v>
      </c>
      <c r="H297" s="65" t="s">
        <v>927</v>
      </c>
      <c r="I297" s="66" t="s">
        <v>521</v>
      </c>
      <c r="J297" s="67" t="s">
        <v>521</v>
      </c>
      <c r="K297" s="67" t="s">
        <v>521</v>
      </c>
      <c r="L297" s="67" t="s">
        <v>521</v>
      </c>
      <c r="M297" s="67" t="s">
        <v>521</v>
      </c>
      <c r="N297" s="67" t="s">
        <v>521</v>
      </c>
      <c r="O297" s="67" t="s">
        <v>521</v>
      </c>
      <c r="P297" s="67" t="s">
        <v>521</v>
      </c>
      <c r="Q297" s="67" t="s">
        <v>521</v>
      </c>
      <c r="R297" s="68" t="s">
        <v>521</v>
      </c>
      <c r="S297" s="69" t="s">
        <v>521</v>
      </c>
      <c r="T297" s="67" t="s">
        <v>521</v>
      </c>
      <c r="U297" s="67" t="s">
        <v>521</v>
      </c>
      <c r="V297" s="67" t="s">
        <v>521</v>
      </c>
      <c r="W297" s="67" t="s">
        <v>521</v>
      </c>
      <c r="X297" s="67" t="s">
        <v>521</v>
      </c>
      <c r="Y297" s="67" t="s">
        <v>521</v>
      </c>
      <c r="Z297" s="67" t="s">
        <v>521</v>
      </c>
      <c r="AA297" s="67" t="s">
        <v>521</v>
      </c>
      <c r="AB297" s="68" t="s">
        <v>521</v>
      </c>
      <c r="AC297" s="69" t="s">
        <v>521</v>
      </c>
      <c r="AD297" s="67" t="s">
        <v>521</v>
      </c>
      <c r="AE297" s="67" t="s">
        <v>521</v>
      </c>
      <c r="AF297" s="67" t="s">
        <v>521</v>
      </c>
      <c r="AG297" s="67" t="s">
        <v>521</v>
      </c>
      <c r="AH297" s="67" t="s">
        <v>521</v>
      </c>
      <c r="AI297" s="67" t="s">
        <v>521</v>
      </c>
      <c r="AJ297" s="67" t="s">
        <v>521</v>
      </c>
      <c r="AK297" s="67" t="s">
        <v>521</v>
      </c>
      <c r="AL297" s="68" t="s">
        <v>521</v>
      </c>
      <c r="AM297" s="69" t="s">
        <v>521</v>
      </c>
      <c r="AN297" s="67" t="s">
        <v>521</v>
      </c>
      <c r="AO297" s="67" t="s">
        <v>521</v>
      </c>
      <c r="AP297" s="67" t="s">
        <v>521</v>
      </c>
      <c r="AQ297" s="67" t="s">
        <v>521</v>
      </c>
      <c r="AR297" s="67" t="s">
        <v>521</v>
      </c>
      <c r="AS297" s="67" t="s">
        <v>521</v>
      </c>
      <c r="AT297" s="67" t="s">
        <v>521</v>
      </c>
      <c r="AU297" s="67" t="s">
        <v>521</v>
      </c>
      <c r="AV297" s="68" t="s">
        <v>521</v>
      </c>
      <c r="AW297" s="69" t="s">
        <v>521</v>
      </c>
      <c r="AX297" s="67" t="s">
        <v>521</v>
      </c>
      <c r="AY297" s="67" t="s">
        <v>521</v>
      </c>
      <c r="AZ297" s="67" t="s">
        <v>521</v>
      </c>
      <c r="BA297" s="67" t="s">
        <v>521</v>
      </c>
      <c r="BB297" s="67" t="s">
        <v>521</v>
      </c>
      <c r="BC297" s="67" t="s">
        <v>521</v>
      </c>
      <c r="BD297" s="67" t="s">
        <v>521</v>
      </c>
      <c r="BE297" s="67" t="s">
        <v>521</v>
      </c>
      <c r="BF297" s="68" t="s">
        <v>521</v>
      </c>
      <c r="BG297" s="69" t="s">
        <v>521</v>
      </c>
      <c r="BH297" s="67" t="s">
        <v>521</v>
      </c>
      <c r="BI297" s="67" t="s">
        <v>521</v>
      </c>
      <c r="BJ297" s="67" t="s">
        <v>521</v>
      </c>
      <c r="BK297" s="67" t="s">
        <v>521</v>
      </c>
      <c r="BL297" s="67" t="s">
        <v>521</v>
      </c>
      <c r="BM297" s="67" t="s">
        <v>521</v>
      </c>
      <c r="BN297" s="67" t="s">
        <v>521</v>
      </c>
      <c r="BO297" s="67" t="s">
        <v>521</v>
      </c>
      <c r="BP297" s="68" t="s">
        <v>521</v>
      </c>
      <c r="BQ297" s="70" t="s">
        <v>521</v>
      </c>
      <c r="BR297" s="67" t="s">
        <v>521</v>
      </c>
      <c r="BS297" s="67" t="s">
        <v>521</v>
      </c>
      <c r="BT297" s="67" t="s">
        <v>521</v>
      </c>
      <c r="BU297" s="67" t="s">
        <v>521</v>
      </c>
      <c r="BV297" s="67" t="s">
        <v>521</v>
      </c>
      <c r="BW297" s="67" t="s">
        <v>521</v>
      </c>
      <c r="BX297" s="67" t="s">
        <v>521</v>
      </c>
      <c r="BY297" s="67" t="s">
        <v>521</v>
      </c>
      <c r="BZ297" s="68" t="s">
        <v>521</v>
      </c>
      <c r="CA297" s="69" t="s">
        <v>521</v>
      </c>
      <c r="CB297" s="67" t="s">
        <v>521</v>
      </c>
      <c r="CC297" s="67" t="s">
        <v>521</v>
      </c>
      <c r="CD297" s="67" t="s">
        <v>521</v>
      </c>
      <c r="CE297" s="67" t="s">
        <v>521</v>
      </c>
      <c r="CF297" s="67" t="s">
        <v>521</v>
      </c>
      <c r="CG297" s="67" t="s">
        <v>521</v>
      </c>
      <c r="CH297" s="67" t="s">
        <v>521</v>
      </c>
      <c r="CI297" s="67" t="s">
        <v>521</v>
      </c>
      <c r="CJ297" s="68" t="s">
        <v>521</v>
      </c>
      <c r="CK297" s="69" t="s">
        <v>521</v>
      </c>
      <c r="CL297" s="67" t="s">
        <v>521</v>
      </c>
      <c r="CM297" s="67" t="s">
        <v>521</v>
      </c>
      <c r="CN297" s="67" t="s">
        <v>521</v>
      </c>
      <c r="CO297" s="67" t="s">
        <v>521</v>
      </c>
      <c r="CP297" s="67" t="s">
        <v>521</v>
      </c>
      <c r="CQ297" s="67" t="s">
        <v>521</v>
      </c>
      <c r="CR297" s="67" t="s">
        <v>521</v>
      </c>
      <c r="CS297" s="67" t="s">
        <v>521</v>
      </c>
      <c r="CT297" s="68" t="s">
        <v>521</v>
      </c>
      <c r="CU297" s="69" t="s">
        <v>521</v>
      </c>
      <c r="CV297" s="67" t="s">
        <v>521</v>
      </c>
      <c r="CW297" s="67" t="s">
        <v>521</v>
      </c>
      <c r="CX297" s="67" t="s">
        <v>521</v>
      </c>
      <c r="CY297" s="67" t="s">
        <v>521</v>
      </c>
      <c r="CZ297" s="67" t="s">
        <v>521</v>
      </c>
      <c r="DA297" s="67" t="s">
        <v>521</v>
      </c>
      <c r="DB297" s="67" t="s">
        <v>521</v>
      </c>
      <c r="DC297" s="67" t="s">
        <v>521</v>
      </c>
      <c r="DD297" s="68" t="s">
        <v>521</v>
      </c>
      <c r="DE297" s="69" t="s">
        <v>521</v>
      </c>
      <c r="DF297" s="71" t="s">
        <v>521</v>
      </c>
      <c r="DG297" s="67" t="s">
        <v>521</v>
      </c>
      <c r="DH297" s="67" t="s">
        <v>521</v>
      </c>
      <c r="DI297" s="67" t="s">
        <v>521</v>
      </c>
      <c r="DJ297" s="67" t="s">
        <v>521</v>
      </c>
      <c r="DK297" s="67" t="s">
        <v>521</v>
      </c>
      <c r="DL297" s="67" t="s">
        <v>521</v>
      </c>
      <c r="DM297" s="67" t="s">
        <v>521</v>
      </c>
      <c r="DN297" s="68" t="s">
        <v>521</v>
      </c>
      <c r="DO297" s="70" t="s">
        <v>521</v>
      </c>
      <c r="DP297" s="71" t="s">
        <v>521</v>
      </c>
      <c r="DQ297" s="67" t="s">
        <v>521</v>
      </c>
      <c r="DR297" s="67" t="s">
        <v>521</v>
      </c>
      <c r="DS297" s="67" t="s">
        <v>521</v>
      </c>
      <c r="DT297" s="67" t="s">
        <v>521</v>
      </c>
      <c r="DU297" s="67" t="s">
        <v>521</v>
      </c>
      <c r="DV297" s="67" t="s">
        <v>521</v>
      </c>
      <c r="DW297" s="67" t="s">
        <v>521</v>
      </c>
      <c r="DX297" s="72" t="s">
        <v>521</v>
      </c>
      <c r="DY297" s="146" t="s">
        <v>522</v>
      </c>
      <c r="DZ297" s="147">
        <v>2</v>
      </c>
      <c r="EA297" s="147">
        <v>3</v>
      </c>
      <c r="EB297" s="147">
        <v>3</v>
      </c>
      <c r="EC297" s="158">
        <v>4</v>
      </c>
      <c r="ED297" s="168" t="s">
        <v>522</v>
      </c>
      <c r="EE297" s="74">
        <f t="shared" si="591"/>
        <v>2</v>
      </c>
      <c r="EF297" s="74">
        <f t="shared" si="639"/>
        <v>6</v>
      </c>
      <c r="EG297" s="74">
        <f t="shared" si="640"/>
        <v>18</v>
      </c>
      <c r="EH297" s="77">
        <f t="shared" si="641"/>
        <v>72</v>
      </c>
      <c r="EI297" s="146">
        <v>100</v>
      </c>
      <c r="EJ297" s="147">
        <v>150</v>
      </c>
      <c r="EK297" s="147">
        <v>300</v>
      </c>
      <c r="EL297" s="147">
        <v>500</v>
      </c>
      <c r="EM297" s="158">
        <v>1500</v>
      </c>
      <c r="EN297" s="78">
        <v>1</v>
      </c>
      <c r="EO297" s="79">
        <f t="shared" si="642"/>
        <v>0.75</v>
      </c>
      <c r="EP297" s="79">
        <f t="shared" si="643"/>
        <v>0.5</v>
      </c>
      <c r="EQ297" s="79">
        <f t="shared" si="644"/>
        <v>0.27777777777777779</v>
      </c>
      <c r="ER297" s="80">
        <f t="shared" si="645"/>
        <v>0.20833333333333331</v>
      </c>
      <c r="ES297" s="128" t="s">
        <v>523</v>
      </c>
      <c r="ET297" s="82"/>
      <c r="EU297" s="83">
        <v>4</v>
      </c>
      <c r="EV297" s="146">
        <v>46</v>
      </c>
      <c r="EW297" s="147">
        <v>17</v>
      </c>
      <c r="EX297" s="147">
        <v>22</v>
      </c>
      <c r="EY297" s="147">
        <v>23</v>
      </c>
      <c r="EZ297" s="147">
        <v>10</v>
      </c>
      <c r="FA297" s="147">
        <v>8</v>
      </c>
      <c r="FB297" s="147">
        <v>10</v>
      </c>
      <c r="FC297" s="147">
        <v>8</v>
      </c>
      <c r="FD297" s="74">
        <f t="shared" si="592"/>
        <v>32</v>
      </c>
      <c r="FE297" s="84">
        <f t="shared" si="593"/>
        <v>30</v>
      </c>
      <c r="FF297" s="73">
        <f>RANK(EV297,$EV$9:$EV$497,0)</f>
        <v>294</v>
      </c>
      <c r="FG297" s="74">
        <f>RANK(EW297,$EW$9:$EW$497,0)</f>
        <v>373</v>
      </c>
      <c r="FH297" s="74">
        <f>RANK(EX297,$EX$9:$EX$497,0)</f>
        <v>291</v>
      </c>
      <c r="FI297" s="74">
        <f>RANK(EY297,$EY$9:$EY$497,0)</f>
        <v>285</v>
      </c>
      <c r="FJ297" s="74">
        <f>RANK(EZ297,$EZ$9:$EZ$497,0)</f>
        <v>327</v>
      </c>
      <c r="FK297" s="74">
        <f>RANK(FA297,$FA$9:$FA$497,0)</f>
        <v>340</v>
      </c>
      <c r="FL297" s="74">
        <f>RANK(FB297,$FB$9:$FB$497,0)</f>
        <v>388</v>
      </c>
      <c r="FM297" s="74">
        <f>RANK(FC297,$FC$9:$FC$497,0)</f>
        <v>386</v>
      </c>
      <c r="FN297" s="74">
        <f>RANK(FD297,$FD$9:$FD$497,0)</f>
        <v>354</v>
      </c>
      <c r="FO297" s="84">
        <f>RANK(FE297,$FE$9:$FE$497,0)</f>
        <v>376</v>
      </c>
      <c r="FP297" s="73">
        <f>COUNTIFS($EV$9:$EV$497,"&gt;"&amp;EV297,$ES$9:$ES$497,ES297)+1</f>
        <v>75</v>
      </c>
      <c r="FQ297" s="74">
        <f>COUNTIFS($EW$9:$EW$497,"&gt;"&amp;EW297,$ES$9:$ES$497,ES297)+1</f>
        <v>74</v>
      </c>
      <c r="FR297" s="74">
        <f>COUNTIFS($EX$9:$EX$497,"&gt;"&amp;EX297,$ES$9:$ES$497,ES297)+1</f>
        <v>79</v>
      </c>
      <c r="FS297" s="74">
        <f>COUNTIFS($EY$9:$EY$497,"&gt;"&amp;EY297,$ES$9:$ES$497,ES297)+1</f>
        <v>78</v>
      </c>
      <c r="FT297" s="74">
        <f>COUNTIFS($EZ$9:$EZ$497,"&gt;"&amp;EZ297,$ES$9:$ES$497,ES297)+1</f>
        <v>71</v>
      </c>
      <c r="FU297" s="74">
        <f>COUNTIFS($FA$9:$FA$497,"&gt;"&amp;FA297,$ES$9:$ES$497,ES297)+1</f>
        <v>64</v>
      </c>
      <c r="FV297" s="74">
        <f>COUNTIFS($FB$9:$FB$497,"&gt;"&amp;FB297,$ES$9:$ES$497,ES297)+1</f>
        <v>67</v>
      </c>
      <c r="FW297" s="74">
        <f>COUNTIFS($FC$9:$FC$497,"&gt;"&amp;FC297,$ES$9:$ES$497,ES297)+1</f>
        <v>57</v>
      </c>
      <c r="FX297" s="74">
        <f>COUNTIFS($FD$9:$FD$497,"&gt;"&amp;FD297,$ES$9:$ES$497,ES297)+1</f>
        <v>78</v>
      </c>
      <c r="FY297" s="84">
        <f>COUNTIFS($FE$9:$FE$497,"&gt;"&amp;FE297,$ES$9:$ES$497,ES297)+1</f>
        <v>77</v>
      </c>
      <c r="FZ297" s="85">
        <f t="shared" si="594"/>
        <v>1.18</v>
      </c>
      <c r="GA297" s="86">
        <f t="shared" si="595"/>
        <v>0.44</v>
      </c>
      <c r="GB297" s="86">
        <f t="shared" si="596"/>
        <v>0.56000000000000005</v>
      </c>
      <c r="GC297" s="86">
        <f t="shared" si="597"/>
        <v>0.59</v>
      </c>
      <c r="GD297" s="86">
        <f t="shared" si="598"/>
        <v>0.26</v>
      </c>
      <c r="GE297" s="86">
        <f t="shared" si="599"/>
        <v>0.21</v>
      </c>
      <c r="GF297" s="86">
        <f t="shared" si="600"/>
        <v>0.26</v>
      </c>
      <c r="GG297" s="86">
        <f t="shared" si="601"/>
        <v>0.21</v>
      </c>
      <c r="GH297" s="86">
        <f t="shared" si="602"/>
        <v>0.82</v>
      </c>
      <c r="GI297" s="87">
        <f t="shared" si="603"/>
        <v>0.77</v>
      </c>
      <c r="GJ297" s="85">
        <f>ROUND(((FZ297-AVERAGE(FZ$9:FZ$497))/STDEVP(FZ$9:FZ$497)*10+50),2)</f>
        <v>58.31</v>
      </c>
      <c r="GK297" s="86">
        <f>ROUND(((GA297-AVERAGE(GA$9:GA$497))/STDEVP(GA$9:GA$497)*10+50),2)</f>
        <v>42.52</v>
      </c>
      <c r="GL297" s="86">
        <f>ROUND(((GB297-AVERAGE(GB$9:GB$497))/STDEVP(GB$9:GB$497)*10+50),2)</f>
        <v>49.14</v>
      </c>
      <c r="GM297" s="86">
        <f>ROUND(((GC297-AVERAGE(GC$9:GC$497))/STDEVP(GC$9:GC$497)*10+50),2)</f>
        <v>53.2</v>
      </c>
      <c r="GN297" s="86">
        <f>ROUND(((GD297-AVERAGE(GD$9:GD$497))/STDEVP(GD$9:GD$497)*10+50),2)</f>
        <v>45.47</v>
      </c>
      <c r="GO297" s="86">
        <f>ROUND(((GE297-AVERAGE(GE$9:GE$497))/STDEVP(GE$9:GE$497)*10+50),2)</f>
        <v>44.98</v>
      </c>
      <c r="GP297" s="86">
        <f>ROUND(((GF297-AVERAGE(GF$9:GF$497))/STDEVP(GF$9:GF$497)*10+50),2)</f>
        <v>38.200000000000003</v>
      </c>
      <c r="GQ297" s="86">
        <f>ROUND(((GG297-AVERAGE(GG$9:GG$497))/STDEVP(GG$9:GG$497)*10+50),2)</f>
        <v>36.83</v>
      </c>
      <c r="GR297" s="86">
        <f>ROUND(((GH297-AVERAGE(GH$9:GH$497))/STDEVP(GH$9:GH$497)*10+50),2)</f>
        <v>44.36</v>
      </c>
      <c r="GS297" s="87">
        <f>ROUND(((GI297-AVERAGE(GI$9:GI$497))/STDEVP(GI$9:GI$497)*10+50),2)</f>
        <v>40.68</v>
      </c>
      <c r="GT297" s="73">
        <f>RANK(GJ297,$GJ$9:$GJ$497,0)</f>
        <v>94</v>
      </c>
      <c r="GU297" s="74">
        <f>RANK(GK297,$GK$9:$GK$497,0)</f>
        <v>313</v>
      </c>
      <c r="GV297" s="74">
        <f>RANK(GL297,$GL$9:$GL$497,0)</f>
        <v>211</v>
      </c>
      <c r="GW297" s="74">
        <f>RANK(GM297,$GM$9:$GM$497,0)</f>
        <v>121</v>
      </c>
      <c r="GX297" s="74">
        <f>RANK(GN297,$GN$9:$GN$497,0)</f>
        <v>257</v>
      </c>
      <c r="GY297" s="74">
        <f>RANK(GO297,$GO$9:$GO$497,0)</f>
        <v>271</v>
      </c>
      <c r="GZ297" s="74">
        <f>RANK(GP297,$GP$9:$GP$497,0)</f>
        <v>382</v>
      </c>
      <c r="HA297" s="74">
        <f>RANK(GQ297,$GQ$9:$GQ$497,0)</f>
        <v>390</v>
      </c>
      <c r="HB297" s="74">
        <f>RANK(GR297,$GR$9:$GR$497,0)</f>
        <v>287</v>
      </c>
      <c r="HC297" s="84">
        <f>RANK(GS297,$GS$9:$GS$497,0)</f>
        <v>375</v>
      </c>
      <c r="HD297" s="85">
        <f>ROUND(AVERAGEIF($ES$9:$ES$497,$ES297,$FZ$9:$FZ$497),2)</f>
        <v>1.1399999999999999</v>
      </c>
      <c r="HE297" s="86">
        <f>ROUND(AVERAGEIF($ES$9:$ES$497,$ES297,$GA$9:$GA$497),2)</f>
        <v>0.46</v>
      </c>
      <c r="HF297" s="86">
        <f>ROUND(AVERAGEIF($ES$9:$ES$497,$ES297,$GB$9:$GB$497),2)</f>
        <v>0.65</v>
      </c>
      <c r="HG297" s="86">
        <f>ROUND(AVERAGEIF($ES$9:$ES$497,$ES297,$GC$9:$GC$497),2)</f>
        <v>0.74</v>
      </c>
      <c r="HH297" s="86">
        <f>ROUND(AVERAGEIF($ES$9:$ES$497,$ES297,$GD$9:$GD$497),2)</f>
        <v>0.27</v>
      </c>
      <c r="HI297" s="86">
        <f>ROUND(AVERAGEIF($ES$9:$ES$497,$ES297,$GE$9:$GE$497),2)</f>
        <v>0.23</v>
      </c>
      <c r="HJ297" s="86">
        <f>ROUND(AVERAGEIF($ES$9:$ES$497,$ES297,$GF$9:$GF$497),2)</f>
        <v>0.3</v>
      </c>
      <c r="HK297" s="86">
        <f>ROUND(AVERAGEIF($ES$9:$ES$497,$ES297,$GG$9:$GG$497),2)</f>
        <v>0.28000000000000003</v>
      </c>
      <c r="HL297" s="86">
        <f>ROUND(AVERAGEIF($ES$9:$ES$497,$ES297,$GH$9:$GH$497),2)</f>
        <v>0.92</v>
      </c>
      <c r="HM297" s="87">
        <f>ROUND(AVERAGEIF($ES$9:$ES$497,$ES297,$GI$9:$GI$497),2)</f>
        <v>0.93</v>
      </c>
      <c r="HN297" s="88">
        <f t="shared" si="604"/>
        <v>4.0000000000000036E-2</v>
      </c>
      <c r="HO297" s="89">
        <f t="shared" si="605"/>
        <v>-2.0000000000000018E-2</v>
      </c>
      <c r="HP297" s="89">
        <f t="shared" si="606"/>
        <v>-8.9999999999999969E-2</v>
      </c>
      <c r="HQ297" s="89">
        <f t="shared" si="607"/>
        <v>-0.15000000000000002</v>
      </c>
      <c r="HR297" s="89">
        <f t="shared" si="608"/>
        <v>-1.0000000000000009E-2</v>
      </c>
      <c r="HS297" s="89">
        <f t="shared" si="609"/>
        <v>-2.0000000000000018E-2</v>
      </c>
      <c r="HT297" s="89">
        <f t="shared" si="610"/>
        <v>-3.999999999999998E-2</v>
      </c>
      <c r="HU297" s="89">
        <f t="shared" si="611"/>
        <v>-7.0000000000000034E-2</v>
      </c>
      <c r="HV297" s="89">
        <f t="shared" si="612"/>
        <v>-0.10000000000000009</v>
      </c>
      <c r="HW297" s="90">
        <f t="shared" si="613"/>
        <v>-0.16000000000000003</v>
      </c>
      <c r="HX297" s="73">
        <f>COUNTIFS($FZ$9:$FZ$497,"&gt;"&amp;FZ297,$ES$9:$ES$497,$ES297)+1</f>
        <v>45</v>
      </c>
      <c r="HY297" s="74">
        <f>COUNTIFS($GA$9:$GA$497,"&gt;"&amp;GA297,$ES$9:$ES$497,$ES297)+1</f>
        <v>52</v>
      </c>
      <c r="HZ297" s="74">
        <f>COUNTIFS($GB$9:$GB$497,"&gt;"&amp;GB297,$ES$9:$ES$497,$ES297)+1</f>
        <v>61</v>
      </c>
      <c r="IA297" s="74">
        <f>COUNTIFS($GC$9:$GC$497,"&gt;"&amp;GC297,$ES$9:$ES$497,$ES297)+1</f>
        <v>66</v>
      </c>
      <c r="IB297" s="74">
        <f>COUNTIFS($GD$9:$GD$497,"&gt;"&amp;GD297,$ES$9:$ES$497,$ES297)+1</f>
        <v>40</v>
      </c>
      <c r="IC297" s="74">
        <f>COUNTIFS($GE$9:$GE$497,"&gt;"&amp;GE297,$ES$9:$ES$497,$ES297)+1</f>
        <v>39</v>
      </c>
      <c r="ID297" s="74">
        <f>COUNTIFS($GF$9:$GF$497,"&gt;"&amp;GF297,$ES$9:$ES$497,$ES297)+1</f>
        <v>47</v>
      </c>
      <c r="IE297" s="74">
        <f>COUNTIFS($GG$9:$GG$497,"&gt;"&amp;GG297,$ES$9:$ES$497,$ES297)+1</f>
        <v>48</v>
      </c>
      <c r="IF297" s="74">
        <f>COUNTIFS($GH$9:$GH$497,"&gt;"&amp;GH297,$ES$9:$ES$497,$ES297)+1</f>
        <v>59</v>
      </c>
      <c r="IG297" s="84">
        <f>COUNTIFS($GI$9:$GI$497,"&gt;"&amp;GI297,$ES$9:$ES$497,$ES297)+1</f>
        <v>67</v>
      </c>
      <c r="IH297" s="148"/>
      <c r="II297" s="149"/>
      <c r="IJ297" s="149"/>
      <c r="IK297" s="149"/>
      <c r="IL297" s="149"/>
      <c r="IM297" s="150"/>
      <c r="IN297" s="151"/>
      <c r="IO297" s="152"/>
      <c r="IP297" s="153"/>
      <c r="IQ297" s="149"/>
      <c r="IR297" s="149"/>
      <c r="IS297" s="149"/>
      <c r="IT297" s="149"/>
      <c r="IU297" s="149"/>
      <c r="IV297" s="149"/>
      <c r="IW297" s="154"/>
      <c r="IX297" s="151"/>
      <c r="IY297" s="149"/>
      <c r="IZ297" s="149"/>
      <c r="JA297" s="149"/>
      <c r="JB297" s="149"/>
      <c r="JC297" s="149"/>
      <c r="JD297" s="149"/>
      <c r="JE297" s="155"/>
      <c r="JF297" s="153"/>
      <c r="JG297" s="149"/>
      <c r="JH297" s="149"/>
      <c r="JI297" s="149"/>
      <c r="JJ297" s="149"/>
      <c r="JK297" s="149"/>
      <c r="JL297" s="149"/>
      <c r="JM297" s="154"/>
      <c r="JN297" s="151"/>
      <c r="JO297" s="149"/>
      <c r="JP297" s="149"/>
      <c r="JQ297" s="149"/>
      <c r="JR297" s="149"/>
      <c r="JS297" s="149"/>
      <c r="JT297" s="149"/>
      <c r="JU297" s="149"/>
      <c r="JV297" s="149"/>
      <c r="JW297" s="149"/>
      <c r="JX297" s="149"/>
      <c r="JY297" s="149"/>
      <c r="JZ297" s="155"/>
      <c r="KA297" s="151"/>
      <c r="KB297" s="149"/>
      <c r="KC297" s="149"/>
      <c r="KD297" s="149"/>
      <c r="KE297" s="155"/>
      <c r="KF297" s="153"/>
      <c r="KG297" s="149"/>
      <c r="KH297" s="149"/>
      <c r="KI297" s="149"/>
      <c r="KJ297" s="149"/>
      <c r="KK297" s="156"/>
      <c r="KL297" s="149"/>
      <c r="KM297" s="149"/>
      <c r="KN297" s="149"/>
      <c r="KO297" s="149"/>
      <c r="KP297" s="149"/>
      <c r="KQ297" s="149"/>
      <c r="KR297" s="149"/>
      <c r="KS297" s="154"/>
      <c r="KT297" s="154"/>
      <c r="KU297" s="154"/>
      <c r="KV297" s="154"/>
      <c r="KW297" s="151"/>
      <c r="KX297" s="149"/>
      <c r="KY297" s="149"/>
      <c r="KZ297" s="149"/>
      <c r="LA297" s="149"/>
      <c r="LB297" s="149"/>
      <c r="LC297" s="154"/>
      <c r="LD297" s="151"/>
      <c r="LE297" s="152"/>
      <c r="LF297" s="157"/>
      <c r="LG297" s="158"/>
      <c r="LH297" s="151"/>
      <c r="LI297" s="149"/>
      <c r="LJ297" s="147"/>
      <c r="LK297" s="147"/>
      <c r="LL297" s="147"/>
      <c r="LM297" s="159"/>
      <c r="LN297" s="153"/>
      <c r="LO297" s="149"/>
      <c r="LP297" s="149"/>
      <c r="LQ297" s="149"/>
      <c r="LR297" s="154"/>
      <c r="LS297" s="151"/>
      <c r="LT297" s="149"/>
      <c r="LU297" s="149"/>
      <c r="LV297" s="149"/>
      <c r="LW297" s="149"/>
      <c r="LX297" s="149"/>
      <c r="LY297" s="149"/>
      <c r="LZ297" s="149"/>
      <c r="MA297" s="155"/>
      <c r="MB297" s="153"/>
      <c r="MC297" s="149"/>
      <c r="MD297" s="149"/>
      <c r="ME297" s="149"/>
      <c r="MF297" s="149"/>
      <c r="MG297" s="149"/>
      <c r="MH297" s="149"/>
      <c r="MI297" s="149"/>
      <c r="MJ297" s="149"/>
      <c r="MK297" s="149"/>
      <c r="ML297" s="149"/>
      <c r="MM297" s="149"/>
      <c r="MN297" s="156"/>
      <c r="MO297" s="156"/>
      <c r="MP297" s="154"/>
      <c r="MQ297" s="151"/>
      <c r="MR297" s="149"/>
      <c r="MS297" s="149"/>
      <c r="MT297" s="149"/>
      <c r="MU297" s="149"/>
      <c r="MV297" s="156"/>
      <c r="MW297" s="149"/>
      <c r="MX297" s="149"/>
      <c r="MY297" s="149"/>
      <c r="MZ297" s="149"/>
      <c r="NA297" s="149"/>
      <c r="NB297" s="149"/>
      <c r="NC297" s="149"/>
      <c r="ND297" s="154"/>
      <c r="NE297" s="154"/>
      <c r="NF297" s="154"/>
      <c r="NG297" s="154"/>
      <c r="NH297" s="151"/>
      <c r="NI297" s="149"/>
      <c r="NJ297" s="149"/>
      <c r="NK297" s="149"/>
      <c r="NL297" s="149"/>
      <c r="NM297" s="149"/>
      <c r="NN297" s="94"/>
      <c r="NO297" s="151"/>
      <c r="NP297" s="160"/>
      <c r="NQ297" s="145" t="s">
        <v>1233</v>
      </c>
      <c r="NR297" s="199" t="s">
        <v>1238</v>
      </c>
      <c r="NS297" s="199"/>
      <c r="NT297" s="199"/>
      <c r="NU297" s="199"/>
      <c r="NV297" s="135"/>
      <c r="NW297" s="199"/>
      <c r="NX297" s="136" t="s">
        <v>1239</v>
      </c>
      <c r="NY297" s="138" t="s">
        <v>2119</v>
      </c>
      <c r="NZ297" s="136" t="s">
        <v>1239</v>
      </c>
      <c r="OA297" s="137"/>
      <c r="OB297" s="137"/>
      <c r="OC297" s="137"/>
      <c r="OD297" s="108">
        <f t="shared" si="646"/>
        <v>72</v>
      </c>
      <c r="OE297" s="109">
        <v>7</v>
      </c>
      <c r="OF297" s="110">
        <f t="shared" si="647"/>
        <v>100</v>
      </c>
      <c r="OG297" s="109">
        <v>5</v>
      </c>
      <c r="OH297" s="111">
        <f>ROUND(AVERAGEIF($ES$9:$ES$497,$ES297,EV$9:EV$497),0)</f>
        <v>79</v>
      </c>
      <c r="OI297" s="112">
        <f>ROUND(AVERAGEIF($ES$9:$ES$497,$ES297,EW$9:EW$497),0)</f>
        <v>32</v>
      </c>
      <c r="OJ297" s="112">
        <f>ROUND(AVERAGEIF($ES$9:$ES$497,$ES297,EX$9:EX$497),0)</f>
        <v>45</v>
      </c>
      <c r="OK297" s="112">
        <f>ROUND(AVERAGEIF($ES$9:$ES$497,$ES297,EY$9:EY$497),0)</f>
        <v>53</v>
      </c>
      <c r="OL297" s="112">
        <f>ROUND(AVERAGEIF($ES$9:$ES$497,$ES297,EZ$9:EZ$497),0)</f>
        <v>20</v>
      </c>
      <c r="OM297" s="112">
        <f>ROUND(AVERAGEIF($ES$9:$ES$497,$ES297,FA$9:FA$497),0)</f>
        <v>18</v>
      </c>
      <c r="ON297" s="112">
        <f>ROUND(AVERAGEIF($ES$9:$ES$497,$ES297,FB$9:FB$497),0)</f>
        <v>23</v>
      </c>
      <c r="OO297" s="112">
        <f>ROUND(AVERAGEIF($ES$9:$ES$497,$ES297,FC$9:FC$497),0)</f>
        <v>23</v>
      </c>
      <c r="OP297" s="112">
        <f>ROUND(AVERAGEIF($ES$9:$ES$497,$ES297,FD$9:FD$497),0)</f>
        <v>64</v>
      </c>
      <c r="OQ297" s="113">
        <f>ROUND(AVERAGEIF($ES$9:$ES$497,$ES297,FE$9:FE$497),0)</f>
        <v>68</v>
      </c>
      <c r="OR297" s="114">
        <f>ROUND(EV297/MAX(EV$9:EV$497)*100,0)</f>
        <v>26</v>
      </c>
      <c r="OS297" s="115">
        <f>ROUND(EW297/MAX(EW$9:EW$497)*100,0)</f>
        <v>13</v>
      </c>
      <c r="OT297" s="115">
        <f>ROUND(EX297/MAX(EX$9:EX$497)*100,0)</f>
        <v>18</v>
      </c>
      <c r="OU297" s="115">
        <f>ROUND(EY297/MAX(EY$9:EY$497)*100,0)</f>
        <v>15</v>
      </c>
      <c r="OV297" s="115">
        <f>ROUND(EZ297/MAX(EZ$9:EZ$497)*100,0)</f>
        <v>8</v>
      </c>
      <c r="OW297" s="115">
        <f>ROUND(FA297/MAX(FA$9:FA$497)*100,0)</f>
        <v>7</v>
      </c>
      <c r="OX297" s="115">
        <f>ROUND(FB297/MAX(FB$9:FB$497)*100,0)</f>
        <v>7</v>
      </c>
      <c r="OY297" s="116">
        <f>ROUND(FC297/MAX(FC$9:FC$497)*100,0)</f>
        <v>6</v>
      </c>
      <c r="OZ297" s="115">
        <f>ROUND(FD297/MAX(FD$9:FD$497)*100,0)</f>
        <v>22</v>
      </c>
      <c r="PA297" s="117">
        <f>ROUND(FE297/MAX(FE$9:FE$497)*100,0)</f>
        <v>12</v>
      </c>
      <c r="PB297" s="118">
        <f t="shared" si="614"/>
        <v>167</v>
      </c>
      <c r="PC297" s="115">
        <f t="shared" si="615"/>
        <v>137</v>
      </c>
      <c r="PD297" s="115">
        <f t="shared" si="616"/>
        <v>191</v>
      </c>
      <c r="PE297" s="115">
        <f t="shared" si="617"/>
        <v>179</v>
      </c>
      <c r="PF297" s="115">
        <f t="shared" si="618"/>
        <v>170</v>
      </c>
      <c r="PG297" s="119">
        <f t="shared" si="619"/>
        <v>136</v>
      </c>
      <c r="PH297" s="118">
        <f>ROUND(PB297/MAX(PB$9:PB$497)*100,0)</f>
        <v>20</v>
      </c>
      <c r="PI297" s="115">
        <f>ROUND(PC297/MAX(PC$9:PC$497)*100,0)</f>
        <v>16</v>
      </c>
      <c r="PJ297" s="115">
        <f>ROUND(PD297/MAX(PD$9:PD$497)*100,0)</f>
        <v>20</v>
      </c>
      <c r="PK297" s="115">
        <f>ROUND(PE297/MAX(PE$9:PE$497)*100,0)</f>
        <v>18</v>
      </c>
      <c r="PL297" s="115">
        <f>ROUND(PF297/MAX(PF$9:PF$497)*100,0)</f>
        <v>24</v>
      </c>
      <c r="PM297" s="119">
        <f>ROUND(PG297/MAX(PG$9:PG$497)*100,0)</f>
        <v>20</v>
      </c>
      <c r="PN297" s="118">
        <f>RANK(PH297,PH$9:PH$497,0)</f>
        <v>366</v>
      </c>
      <c r="PO297" s="115">
        <f>RANK(PI297,PI$9:PI$497,0)</f>
        <v>378</v>
      </c>
      <c r="PP297" s="115">
        <f>RANK(PJ297,PJ$9:PJ$497,0)</f>
        <v>372</v>
      </c>
      <c r="PQ297" s="115">
        <f>RANK(PK297,PK$9:PK$497,0)</f>
        <v>374</v>
      </c>
      <c r="PR297" s="115">
        <f>RANK(PL297,PL$9:PL$497,0)</f>
        <v>355</v>
      </c>
      <c r="PS297" s="119">
        <f>RANK(PM297,PM$9:PM$497,0)</f>
        <v>365</v>
      </c>
      <c r="PT297" s="120">
        <f>ROUND(FZ297/MAX(FZ$9:FZ$497)*100,0)</f>
        <v>64</v>
      </c>
      <c r="PU297" s="115">
        <f>ROUND(GA297/MAX(GA$9:GA$497)*100,0)</f>
        <v>25</v>
      </c>
      <c r="PV297" s="115">
        <f>ROUND(GB297/MAX(GB$9:GB$497)*100,0)</f>
        <v>41</v>
      </c>
      <c r="PW297" s="115">
        <f>ROUND(GC297/MAX(GC$9:GC$497)*100,0)</f>
        <v>47</v>
      </c>
      <c r="PX297" s="115">
        <f>ROUND(GD297/MAX(GD$9:GD$497)*100,0)</f>
        <v>15</v>
      </c>
      <c r="PY297" s="115">
        <f>ROUND(GE297/MAX(GE$9:GE$497)*100,0)</f>
        <v>13</v>
      </c>
      <c r="PZ297" s="115">
        <f>ROUND(GF297/MAX(GF$9:GF$497)*100,0)</f>
        <v>12</v>
      </c>
      <c r="QA297" s="116">
        <f>ROUND(GG297/MAX(GG$9:GG$497)*100,0)</f>
        <v>11</v>
      </c>
      <c r="QB297" s="115">
        <f>ROUND(GH297/MAX(GH$9:GH$497)*100,0)</f>
        <v>36</v>
      </c>
      <c r="QC297" s="121">
        <f>ROUND(GI297/MAX(GI$9:GI$497)*100,0)</f>
        <v>25</v>
      </c>
      <c r="QD297" s="120">
        <f>ROUND(AVERAGEIF($ES$9:$ES$497,$ES297,PT$9:PT$497),0)</f>
        <v>62</v>
      </c>
      <c r="QE297" s="120">
        <f>ROUND(AVERAGEIF($ES$9:$ES$497,$ES297,PU$9:PU$497),0)</f>
        <v>26</v>
      </c>
      <c r="QF297" s="120">
        <f>ROUND(AVERAGEIF($ES$9:$ES$497,$ES297,PV$9:PV$497),0)</f>
        <v>48</v>
      </c>
      <c r="QG297" s="120">
        <f>ROUND(AVERAGEIF($ES$9:$ES$497,$ES297,PW$9:PW$497),0)</f>
        <v>58</v>
      </c>
      <c r="QH297" s="120">
        <f>ROUND(AVERAGEIF($ES$9:$ES$497,$ES297,PX$9:PX$497),0)</f>
        <v>15</v>
      </c>
      <c r="QI297" s="120">
        <f>ROUND(AVERAGEIF($ES$9:$ES$497,$ES297,PY$9:PY$497),0)</f>
        <v>14</v>
      </c>
      <c r="QJ297" s="120">
        <f>ROUND(AVERAGEIF($ES$9:$ES$497,$ES297,PZ$9:PZ$497),0)</f>
        <v>14</v>
      </c>
      <c r="QK297" s="120">
        <f>ROUND(AVERAGEIF($ES$9:$ES$497,$ES297,QA$9:QA$497),0)</f>
        <v>15</v>
      </c>
      <c r="QL297" s="120">
        <f>ROUND(AVERAGEIF($ES$9:$ES$497,$ES297,QB$9:QB$497),0)</f>
        <v>41</v>
      </c>
      <c r="QM297" s="120">
        <f>ROUND(AVERAGEIF($ES$9:$ES$497,$ES297,QC$9:QC$497),0)</f>
        <v>30</v>
      </c>
      <c r="QN297" s="114">
        <f t="shared" si="620"/>
        <v>424</v>
      </c>
      <c r="QO297" s="115">
        <f t="shared" si="621"/>
        <v>320</v>
      </c>
      <c r="QP297" s="115">
        <f t="shared" si="622"/>
        <v>484</v>
      </c>
      <c r="QQ297" s="115">
        <f t="shared" si="623"/>
        <v>457</v>
      </c>
      <c r="QR297" s="115">
        <f t="shared" si="624"/>
        <v>532</v>
      </c>
      <c r="QS297" s="119">
        <f t="shared" si="625"/>
        <v>336</v>
      </c>
      <c r="QT297" s="114">
        <f>ROUND((QN297-MIN(QN$9:QN$497))/(MAX(QN$9:QN$497)-MIN(QN$9:QN$497))*100,0)</f>
        <v>31</v>
      </c>
      <c r="QU297" s="115">
        <f>ROUND((QO297-MIN(QO$9:QO$497))/(MAX(QO$9:QO$497)-MIN(QO$9:QO$497))*100,0)</f>
        <v>16</v>
      </c>
      <c r="QV297" s="115">
        <f>ROUND((QP297-MIN(QP$9:QP$497))/(MAX(QP$9:QP$497)-MIN(QP$9:QP$497))*100,0)</f>
        <v>19</v>
      </c>
      <c r="QW297" s="115">
        <f>ROUND((QQ297-MIN(QQ$9:QQ$497))/(MAX(QQ$9:QQ$497)-MIN(QQ$9:QQ$497))*100,0)</f>
        <v>21</v>
      </c>
      <c r="QX297" s="115">
        <f>ROUND((QR297-MIN(QR$9:QR$497))/(MAX(QR$9:QR$497)-MIN(QR$9:QR$497))*100,0)</f>
        <v>50</v>
      </c>
      <c r="QY297" s="115">
        <f>ROUND((QS297-MIN(QS$9:QS$497))/(MAX(QS$9:QS$497)-MIN(QS$9:QS$497))*100,0)</f>
        <v>33</v>
      </c>
      <c r="QZ297" s="114">
        <f>RANK(QN297,QN$9:QN$497,0)</f>
        <v>307</v>
      </c>
      <c r="RA297" s="115">
        <f>RANK(QO297,QO$9:QO$497,0)</f>
        <v>338</v>
      </c>
      <c r="RB297" s="115">
        <f>RANK(QP297,QP$9:QP$497,0)</f>
        <v>345</v>
      </c>
      <c r="RC297" s="115">
        <f>RANK(QQ297,QQ$9:QQ$497,0)</f>
        <v>360</v>
      </c>
      <c r="RD297" s="115">
        <f>RANK(QR297,QR$9:QR$497,0)</f>
        <v>177</v>
      </c>
      <c r="RE297" s="115">
        <f>RANK(QS297,QS$9:QS$497,0)</f>
        <v>270</v>
      </c>
      <c r="RF297" s="122"/>
      <c r="RG297" s="115">
        <f>($RH$3*(IH297+IJ297)*100*100/MAX(EX$9:EX$497)*$RO$3) +($RH$3*(II297+IJ297)*100*100/MAX(EX$9:EX$497)*$RO$4) + ($RH$3*IK297*100*100/MAX(EX$9:EX$497)*0.098)</f>
        <v>0</v>
      </c>
      <c r="RH297" s="115">
        <f>($RH$4*IL297*100*100/MAX(EZ$9:EZ$497))*$RQ$3</f>
        <v>0</v>
      </c>
      <c r="RI297" s="115">
        <f>($RH$3*IM297*100*100/MAX(EY$9:EY$497))*$RQ$4</f>
        <v>0</v>
      </c>
      <c r="RJ297" s="115">
        <f>($RH$3*IN297*100*100/MAX(EX$9:EX$497))</f>
        <v>0</v>
      </c>
      <c r="RK297" s="115">
        <f>($RH$4*IO297*100*100/MAX(EZ$9:EZ$497))*$RQ$3</f>
        <v>0</v>
      </c>
      <c r="RL297" s="115">
        <f>(($RL$4*IP297*100*((100/MAX(EX$9:EX$497)+100/MAX(EZ$9:EZ$497))/2))+($RL$4*IQ297*100*((100/MAX(EX$9:EX$497)+100/MAX(EZ$9:EZ$497))/2))+($RL$4*IR297*100*((100/MAX(EX$9:EX$497)+100/MAX(EZ$9:EZ$497))/2))+($RL$4*IS297*100*((100/MAX(EX$9:EX$497)+100/MAX(EZ$9:EZ$497))/2))+($RL$4*IT297*100*((100/MAX(EX$9:EX$497)+100/MAX(EZ$9:EZ$497))/2))+($RL$4*IU297*100*((100/MAX(EX$9:EX$497)+100/MAX(EZ$9:EZ$497))/2))+($RL$4*IV297*100*((100/MAX(EX$9:EX$497)+100/MAX(EZ$9:EZ$497))/2))+($RL$4*IW297*100*((100/MAX(EX$9:EX$497)+100/MAX(EZ$9:EZ$497))/2)))*$RS$3</f>
        <v>0</v>
      </c>
      <c r="RM297" s="115">
        <f>(($RH$3*IX297*100*100/MAX(EX$9:EX$497))+($RH$3*IY297*100*100/MAX(EX$9:EX$497))+($RH$3*IZ297*100*100/MAX(EX$9:EX$497))+($RH$3*JA297*100*100/MAX(EX$9:EX$497))+($RH$3*JB297*100*100/MAX(EX$9:EX$497))+($RH$3*JC297*100*100/MAX(EX$9:EX$497))+($RH$3*JD297*100*100/MAX(EX$9:EX$497))+($RH$3*JE297*100*100/MAX(EX$9:EX$497)))*$RS$4</f>
        <v>0</v>
      </c>
      <c r="RN297" s="115">
        <f>(($RH$4*JF297*100*100/MAX(EZ$9:EZ$497)) + ($RH$4*JG297*100*100/MAX(EZ$9:EZ$497)) + ($RH$4*JH297*100*100/MAX(EZ$9:EZ$497)) + ($RH$4*JI297*100*100/MAX(EZ$9:EZ$497)) + ($RH$4*JJ297*100*100/MAX(EZ$9:EZ$497)) + ($RH$4*JK297*100*100/MAX(EZ$9:EZ$497)) + ($RH$4*JL297*100*100/MAX(EZ$9:EZ$497)) + ($RH$4*JM297*100*100/MAX(EZ$9:EZ$497)))*$RU$3</f>
        <v>0</v>
      </c>
      <c r="RO297" s="115">
        <f>(($RL$4*JN297*100*((100/MAX(EX$9:EX$497)+100/MAX(EZ$9:EZ$497))/2))+($RL$4*JO297*100*((100/MAX(EX$9:EX$497)+100/MAX(EZ$9:EZ$497))/2))+($RL$4*JP297*100*((100/MAX(EX$9:EX$497)+100/MAX(EZ$9:EZ$497))/2))+($RL$4*JQ297*100*((100/MAX(EX$9:EX$497)+100/MAX(EZ$9:EZ$497))/2))+($RL$4*JR297*100*((100/MAX(EX$9:EX$497)+100/MAX(EZ$9:EZ$497))/2))+($RL$4*JS297*100*((100/MAX(EX$9:EX$497)+100/MAX(EZ$9:EZ$497))/2))+($RL$4*JT297*100*((100/MAX(EX$9:EX$497)+100/MAX(EZ$9:EZ$497))/2))+($RL$4*JU297*100*((100/MAX(EX$9:EX$497)+100/MAX(EZ$9:EZ$497))/2))+($RL$4*JV297*100*((100/MAX(EX$9:EX$497)+100/MAX(EZ$9:EZ$497))/2))+($RL$4*JW297*100*((100/MAX(EX$9:EX$497)+100/MAX(EZ$9:EZ$497))/2))+($RL$4*JX297*100*((100/MAX(EX$9:EX$497)+100/MAX(EZ$9:EZ$497))/2))+($RL$4*JY297*100*((100/MAX(EX$9:EX$497)+100/MAX(EZ$9:EZ$497))/2))+($RL$4*JZ297*100*((100/MAX(EX$9:EX$497)+100/MAX(EZ$9:EZ$497))/2)))*$RW$3/2</f>
        <v>0</v>
      </c>
      <c r="RP297" s="119">
        <f>($RJ$3*KA297*100*100/MAX(FA$9:FA$497)) + ($RJ$3*KB297*100*100/MAX(FA$9:FA$497)/2) + ($RJ$3*KC297*100*100/MAX(FA$9:FA$497)/2) + ($RJ$3*KD297*100*100/MAX(FA$9:FA$497)/4) + ($RJ$3*KE297*100*100/MAX(FA$9:FA$497)/4)</f>
        <v>0</v>
      </c>
      <c r="RQ297" s="118">
        <f>($RL$4*KF297*100*((100/MAX(EX$9:EX$497)+100/MAX(EZ$9:EZ$497)))) * ($RO$3/2) + (($RL$4*KG297*100*((100/MAX(EX$9:EX$497)+100/MAX(EZ$9:EZ$497))))+($RL$4*KH297*100*((100/MAX(EX$9:EX$497)+100/MAX(EZ$9:EZ$497))))+($RL$4*KI297*100*((100/MAX(EX$9:EX$497)+100/MAX(EZ$9:EZ$497))))+($RL$4*KJ297*100*((100/MAX(EX$9:EX$497)+100/MAX(EZ$9:EZ$497))))+($RL$4*KK297*100*((100/MAX(EX$9:EX$497)+100/MAX(EZ$9:EZ$497))))+($RL$4*KL297*100*((100/MAX(EX$9:EX$497)+100/MAX(EZ$9:EZ$497))))+($RL$4*KM297*100*((100/MAX(EX$9:EX$497)+100/MAX(EZ$9:EZ$497))))+($RL$4*KN297*100*((100/MAX(EX$9:EX$497)+100/MAX(EZ$9:EZ$497))))+($RL$4*KO297*100*((100/MAX(EX$9:EX$497)+100/MAX(EZ$9:EZ$497))))+($RL$4*KP297*100*((100/MAX(EX$9:EX$497)+100/MAX(EZ$9:EZ$497))))+($RL$4*KQ297*100*((100/MAX(EX$9:EX$497)+100/MAX(EZ$9:EZ$497))))+($RL$4*KR297*100*((100/MAX(EX$9:EX$497)+100/MAX(EZ$9:EZ$497))))+($RL$4*KS297*100*((100/MAX(EX$9:EX$497)+100/MAX(EZ$9:EZ$497))))+($RL$4*KV297*100*((100/MAX(EX$9:EX$497)+100/MAX(EZ$9:EZ$497))))) * (($RO$3+$RO$4)/6)</f>
        <v>0</v>
      </c>
      <c r="RR297" s="115">
        <f>(($RL$4*KW297*100*((100/MAX(EX$9:EX$497)+100/MAX(EZ$9:EZ$497))))) * ($RO$3/2) + (($RL$4*KX297*100*((100/MAX(EX$9:EX$497)+100/MAX(EZ$9:EZ$497))))+($RL$4*KY297*100*((100/MAX(EX$9:EX$497)+100/MAX(EZ$9:EZ$497))))+($RL$4*KZ297*100*((100/MAX(EX$9:EX$497)+100/MAX(EZ$9:EZ$497))))+($RL$4*LA297*100*((100/MAX(EX$9:EX$497)+100/MAX(EZ$9:EZ$497))))+($RL$4*LB297*100*((100/MAX(EX$9:EX$497)+100/MAX(EZ$9:EZ$497))))+($RL$4*LC297*100*((100/MAX(EX$9:EX$497)+100/MAX(EZ$9:EZ$497))))) * (($RO$3+$RO$4)/6)</f>
        <v>0</v>
      </c>
      <c r="RS297" s="119">
        <f>(($RL$4*LD297*100*((100/MAX(EX$9:EX$497)+100/MAX(EZ$9:EZ$497))))+($RL$4*LE297*100*((100/MAX(EX$9:EX$497)+100/MAX(EZ$9:EZ$497))))) * (($RO$3+$RO$4)/6)</f>
        <v>0</v>
      </c>
      <c r="RT297" s="118">
        <f>($RJ$4*LH297*100*(100/MAX(EV$9:EV$497)))+($RJ$4*LI297*100*(100/MAX(EV$9:EV$497)))</f>
        <v>0</v>
      </c>
      <c r="RU297" s="119">
        <f>($RJ$4*LJ297*(100/MAX(EV$9:EV$497)))/2 + ($RL$3*LK297*(100/MAX(EW$9:EW$497))) + ($RJ$4*LL297*(100/MAX(EV$9:EV$497)))/4 + ($RL$3*LM297*(100/MAX(EW$9:EW$497)))</f>
        <v>0</v>
      </c>
      <c r="RV297" s="118">
        <f>($RJ$4*LN297*100*100/MAX(EV$9:EV$497)/2)+($RJ$4*LO297*100*100/MAX(EV$9:EV$497)/2)+($RJ$4*LP297*100*100/MAX(EV$9:EV$497))+($RJ$4*LQ297*100*100/MAX(EV$9:EV$497))+($RJ$4*LR297*100*100/MAX(EV$9:EV$497))</f>
        <v>0</v>
      </c>
      <c r="RW297" s="115">
        <f>($RJ$4*LS297*100*100/MAX(EV$9:EV$497)) + (($RJ$4*LT297*100*100/MAX(EV$9:EV$497))+($RJ$4*LU297*100*100/MAX(EV$9:EV$497))+($RJ$4*LV297*100*100/MAX(EV$9:EV$497))+($RJ$4*LW297*100*100/MAX(EV$9:EV$497))+($RJ$4*LX297*100*100/MAX(EV$9:EV$497))+($RJ$4*LY297*100*100/MAX(EV$9:EV$497))+($RJ$4*LZ297*100*100/MAX(EV$9:EV$497))+($RJ$4*MA297*100*100/MAX(EV$9:EV$497)))/2</f>
        <v>0</v>
      </c>
      <c r="RX297" s="119">
        <f>($RJ$4*MB297*100*100/MAX(EV$9:EV$497))+($RJ$4*MC297*100*100/MAX(EV$9:EV$497))+($RJ$4*MD297*100*100/MAX(EV$9:EV$497))+($RJ$4*ME297*100*100/MAX(EV$9:EV$497))+($RJ$4*MF297*100*100/MAX(EV$9:EV$497))+($RJ$4*MG297*100*100/MAX(EV$9:EV$497))+($RJ$4*MH297*100*100/MAX(EV$9:EV$497))+($RJ$4*MI297*100*100/MAX(EV$9:EV$497))+($RJ$4*MJ297*100*100/MAX(EV$9:EV$497))+($RJ$4*MK297*100*100/MAX(EV$9:EV$497))+($RJ$4*ML297*100*100/MAX(EV$9:EV$497))+($RJ$4*MM297*100*100/MAX(EV$9:EV$497))+($RJ$4*MN297*100*100/MAX(EV$9:EV$497))</f>
        <v>0</v>
      </c>
      <c r="RY297" s="118">
        <f>($RJ$4*MQ297*100*100/MAX(EV$9:EV$497))/2 + (($RJ$4*MR297*100*100/MAX(EV$9:EV$497))+($RJ$4*MS297*100*100/MAX(EV$9:EV$497))+($RJ$4*MT297*100*100/MAX(EV$9:EV$497))+($RJ$4*MU297*100*100/MAX(EV$9:EV$497))+($RJ$4*MV297*100*100/MAX(EV$9:EV$497))+($RJ$4*MW297*100*100/MAX(EV$9:EV$497))+($RJ$4*MX297*100*100/MAX(EV$9:EV$497))+($RJ$4*MY297*100*100/MAX(EV$9:EV$497))+($RJ$4*MZ297*100*100/MAX(EV$9:EV$497))+($RJ$4*NA297*100*100/MAX(EV$9:EV$497))+($RJ$4*NB297*100*100/MAX(EV$9:EV$497))+($RJ$4*NC297*100*100/MAX(EV$9:EV$497))+($RJ$4*ND297*100*100/MAX(EV$9:EV$497))+($RJ$4*NG297*100*100/MAX(EV$9:EV$497)))/4</f>
        <v>0</v>
      </c>
      <c r="RZ297" s="115">
        <f>($RJ$4*NH297*100*100/MAX(EV$9:EV$497))/2 + (($RJ$4*NI297*100*100/MAX(EV$9:EV$497))+($RJ$4*NJ297*100*100/MAX(EV$9:EV$497))+($RJ$4*NK297*100*100/MAX(EV$9:EV$497))+($RJ$4*NL297*100*100/MAX(EV$9:EV$497))+($RJ$4*NM297*100*100/MAX(EV$9:EV$497))+($RJ$4*NN297*100*100/MAX(EV$9:EV$497)))/4</f>
        <v>0</v>
      </c>
      <c r="SA297" s="117">
        <f>(($RJ$4*NO297*100*100/MAX(EV$9:EV$497))+($RJ$4*NP297*100*100/MAX(EV$9:EV$497)))/4</f>
        <v>0</v>
      </c>
      <c r="SB297" s="118">
        <f t="shared" si="626"/>
        <v>0</v>
      </c>
      <c r="SC297" s="115">
        <f t="shared" si="627"/>
        <v>0</v>
      </c>
      <c r="SD297" s="115">
        <f t="shared" si="628"/>
        <v>0</v>
      </c>
      <c r="SE297" s="115">
        <f t="shared" si="629"/>
        <v>0</v>
      </c>
      <c r="SF297" s="115">
        <f t="shared" si="630"/>
        <v>0</v>
      </c>
      <c r="SG297" s="115">
        <f t="shared" si="631"/>
        <v>0</v>
      </c>
      <c r="SH297" s="115">
        <f>ROUND(SB297/MAX(SB$9:SB$497)*100,0)</f>
        <v>0</v>
      </c>
      <c r="SI297" s="115">
        <f>ROUND(SC297/MAX(SC$9:SC$497)*100,0)</f>
        <v>0</v>
      </c>
      <c r="SJ297" s="115">
        <f>ROUND(SD297/MAX(SD$9:SD$497)*100,0)</f>
        <v>0</v>
      </c>
      <c r="SK297" s="115">
        <f>ROUND(SE297/MAX(SE$9:SE$497)*100,0)</f>
        <v>0</v>
      </c>
      <c r="SL297" s="115">
        <f>ROUND(SF297/MAX(SF$9:SF$497)*100,0)</f>
        <v>0</v>
      </c>
      <c r="SM297" s="121">
        <f>ROUND(SG297/MAX(SG$9:SG$497)*100,0)</f>
        <v>0</v>
      </c>
      <c r="SN297" s="115">
        <f>ROUND(AVERAGEIF($ES$9:$ES$497,$ES297,SH$9:SH$497),0)</f>
        <v>26</v>
      </c>
      <c r="SO297" s="115">
        <f>ROUND(AVERAGEIF($ES$9:$ES$497,$ES297,SI$9:SI$497),0)</f>
        <v>23</v>
      </c>
      <c r="SP297" s="115">
        <f>ROUND(AVERAGEIF($ES$9:$ES$497,$ES297,SJ$9:SJ$497),0)</f>
        <v>4</v>
      </c>
      <c r="SQ297" s="115">
        <f>ROUND(AVERAGEIF($ES$9:$ES$497,$ES297,SK$9:SK$497),0)</f>
        <v>20</v>
      </c>
      <c r="SR297" s="115">
        <f>ROUND(AVERAGEIF($ES$9:$ES$497,$ES297,SL$9:SL$497),0)</f>
        <v>7</v>
      </c>
      <c r="SS297" s="121">
        <f>ROUND(AVERAGEIF($ES$9:$ES$497,$ES297,SM$9:SM$497),0)</f>
        <v>6</v>
      </c>
      <c r="ST297" s="114">
        <f>RANK(SB297,SB$9:SB$497,0)</f>
        <v>323</v>
      </c>
      <c r="SU297" s="115">
        <f>RANK(SC297,SC$9:SC$497,0)</f>
        <v>320</v>
      </c>
      <c r="SV297" s="115">
        <f>RANK(SD297,SD$9:SD$497,0)</f>
        <v>320</v>
      </c>
      <c r="SW297" s="115">
        <f>RANK(SE297,SE$9:SE$497,0)</f>
        <v>320</v>
      </c>
      <c r="SX297" s="115">
        <f>RANK(SF297,SF$9:SF$497,0)</f>
        <v>317</v>
      </c>
      <c r="SY297" s="115">
        <f>RANK(SG297,SG$9:SG$497,0)</f>
        <v>308</v>
      </c>
      <c r="SZ297" s="115">
        <f>COUNTIFS(SB$9:SB$497,"&gt;"&amp;SB297,$ES$9:$ES$497,$ES297)+1</f>
        <v>73</v>
      </c>
      <c r="TA297" s="115">
        <f>COUNTIFS(SC$9:SC$497,"&gt;"&amp;SC297,$ES$9:$ES$497,$ES297)+1</f>
        <v>73</v>
      </c>
      <c r="TB297" s="115">
        <f>COUNTIFS(SD$9:SD$497,"&gt;"&amp;SD297,$ES$9:$ES$497,$ES297)+1</f>
        <v>71</v>
      </c>
      <c r="TC297" s="115">
        <f>COUNTIFS(SE$9:SE$497,"&gt;"&amp;SE297,$ES$9:$ES$497,$ES297)+1</f>
        <v>73</v>
      </c>
      <c r="TD297" s="115">
        <f>COUNTIFS(SF$9:SF$497,"&gt;"&amp;SF297,$ES$9:$ES$497,$ES297)+1</f>
        <v>71</v>
      </c>
      <c r="TE297" s="117">
        <f>COUNTIFS(SG$9:SG$497,"&gt;"&amp;SG297,$ES$9:$ES$497,$ES297)+1</f>
        <v>70</v>
      </c>
      <c r="TF297" s="118">
        <f t="shared" si="632"/>
        <v>24</v>
      </c>
      <c r="TG297" s="115">
        <f t="shared" si="633"/>
        <v>20</v>
      </c>
      <c r="TH297" s="115">
        <f t="shared" si="634"/>
        <v>16</v>
      </c>
      <c r="TI297" s="115">
        <f t="shared" si="635"/>
        <v>20</v>
      </c>
      <c r="TJ297" s="115">
        <f t="shared" si="636"/>
        <v>18</v>
      </c>
      <c r="TK297" s="115">
        <f t="shared" si="637"/>
        <v>24</v>
      </c>
      <c r="TL297" s="117">
        <f t="shared" si="638"/>
        <v>20</v>
      </c>
      <c r="TM297" s="118">
        <f>ROUND(TF297/MAX(TF$9:TF$497)*100,0)</f>
        <v>13</v>
      </c>
      <c r="TN297" s="115">
        <f>ROUND(TG297/MAX(TG$9:TG$497)*100,0)</f>
        <v>11</v>
      </c>
      <c r="TO297" s="115">
        <f>ROUND(TH297/MAX(TH$9:TH$497)*100,0)</f>
        <v>9</v>
      </c>
      <c r="TP297" s="115">
        <f>ROUND(TI297/MAX(TI$9:TI$497)*100,0)</f>
        <v>11</v>
      </c>
      <c r="TQ297" s="115">
        <f>ROUND(TJ297/MAX(TJ$9:TJ$497)*100,0)</f>
        <v>9</v>
      </c>
      <c r="TR297" s="115">
        <f>ROUND(TK297/MAX(TK$9:TK$497)*100,0)</f>
        <v>12</v>
      </c>
      <c r="TS297" s="119">
        <f>ROUND(TL297/MAX(TL$9:TL$497)*100,0)</f>
        <v>10</v>
      </c>
      <c r="TT297" s="120">
        <f>RANK(TM297,TM$9:TM$497,0)</f>
        <v>388</v>
      </c>
      <c r="TU297" s="115">
        <f>RANK(TN297,TN$9:TN$497,0)</f>
        <v>382</v>
      </c>
      <c r="TV297" s="115">
        <f>RANK(TO297,TO$9:TO$497,0)</f>
        <v>385</v>
      </c>
      <c r="TW297" s="115">
        <f>RANK(TP297,TP$9:TP$497,0)</f>
        <v>383</v>
      </c>
      <c r="TX297" s="115">
        <f>RANK(TQ297,TQ$9:TQ$497,0)</f>
        <v>388</v>
      </c>
      <c r="TY297" s="115">
        <f>RANK(TR297,TR$9:TR$497,0)</f>
        <v>370</v>
      </c>
      <c r="TZ297" s="121">
        <f>RANK(TS297,TS$9:TS$497,0)</f>
        <v>380</v>
      </c>
      <c r="UA297" s="132"/>
      <c r="UB297" s="7" t="s">
        <v>1</v>
      </c>
    </row>
    <row r="298" spans="1:548" x14ac:dyDescent="0.15">
      <c r="A298" s="183">
        <v>290</v>
      </c>
      <c r="B298" s="200" t="s">
        <v>1238</v>
      </c>
      <c r="C298" s="143"/>
      <c r="D298" s="143"/>
      <c r="E298" s="161" t="s">
        <v>518</v>
      </c>
      <c r="F298" s="65">
        <v>93</v>
      </c>
      <c r="G298" s="65" t="s">
        <v>908</v>
      </c>
      <c r="H298" s="144" t="s">
        <v>922</v>
      </c>
      <c r="I298" s="66" t="s">
        <v>521</v>
      </c>
      <c r="J298" s="67" t="s">
        <v>521</v>
      </c>
      <c r="K298" s="67" t="s">
        <v>521</v>
      </c>
      <c r="L298" s="67" t="s">
        <v>521</v>
      </c>
      <c r="M298" s="67" t="s">
        <v>521</v>
      </c>
      <c r="N298" s="67" t="s">
        <v>521</v>
      </c>
      <c r="O298" s="67" t="s">
        <v>521</v>
      </c>
      <c r="P298" s="67" t="s">
        <v>521</v>
      </c>
      <c r="Q298" s="67" t="s">
        <v>521</v>
      </c>
      <c r="R298" s="68" t="s">
        <v>521</v>
      </c>
      <c r="S298" s="69" t="s">
        <v>521</v>
      </c>
      <c r="T298" s="67" t="s">
        <v>521</v>
      </c>
      <c r="U298" s="67" t="s">
        <v>521</v>
      </c>
      <c r="V298" s="67" t="s">
        <v>521</v>
      </c>
      <c r="W298" s="67" t="s">
        <v>521</v>
      </c>
      <c r="X298" s="67" t="s">
        <v>521</v>
      </c>
      <c r="Y298" s="67" t="s">
        <v>521</v>
      </c>
      <c r="Z298" s="67" t="s">
        <v>521</v>
      </c>
      <c r="AA298" s="67" t="s">
        <v>521</v>
      </c>
      <c r="AB298" s="68" t="s">
        <v>521</v>
      </c>
      <c r="AC298" s="69" t="s">
        <v>521</v>
      </c>
      <c r="AD298" s="67" t="s">
        <v>521</v>
      </c>
      <c r="AE298" s="67" t="s">
        <v>521</v>
      </c>
      <c r="AF298" s="67" t="s">
        <v>521</v>
      </c>
      <c r="AG298" s="67" t="s">
        <v>521</v>
      </c>
      <c r="AH298" s="67" t="s">
        <v>521</v>
      </c>
      <c r="AI298" s="67" t="s">
        <v>521</v>
      </c>
      <c r="AJ298" s="67" t="s">
        <v>521</v>
      </c>
      <c r="AK298" s="67" t="s">
        <v>521</v>
      </c>
      <c r="AL298" s="68" t="s">
        <v>521</v>
      </c>
      <c r="AM298" s="69" t="s">
        <v>521</v>
      </c>
      <c r="AN298" s="67" t="s">
        <v>521</v>
      </c>
      <c r="AO298" s="67" t="s">
        <v>521</v>
      </c>
      <c r="AP298" s="67" t="s">
        <v>521</v>
      </c>
      <c r="AQ298" s="67" t="s">
        <v>521</v>
      </c>
      <c r="AR298" s="67" t="s">
        <v>521</v>
      </c>
      <c r="AS298" s="67" t="s">
        <v>521</v>
      </c>
      <c r="AT298" s="67" t="s">
        <v>521</v>
      </c>
      <c r="AU298" s="67" t="s">
        <v>521</v>
      </c>
      <c r="AV298" s="68" t="s">
        <v>521</v>
      </c>
      <c r="AW298" s="69" t="s">
        <v>521</v>
      </c>
      <c r="AX298" s="67" t="s">
        <v>521</v>
      </c>
      <c r="AY298" s="67" t="s">
        <v>521</v>
      </c>
      <c r="AZ298" s="67" t="s">
        <v>521</v>
      </c>
      <c r="BA298" s="67" t="s">
        <v>521</v>
      </c>
      <c r="BB298" s="67" t="s">
        <v>521</v>
      </c>
      <c r="BC298" s="67" t="s">
        <v>521</v>
      </c>
      <c r="BD298" s="67" t="s">
        <v>521</v>
      </c>
      <c r="BE298" s="67" t="s">
        <v>521</v>
      </c>
      <c r="BF298" s="68" t="s">
        <v>521</v>
      </c>
      <c r="BG298" s="69" t="s">
        <v>521</v>
      </c>
      <c r="BH298" s="67" t="s">
        <v>521</v>
      </c>
      <c r="BI298" s="67" t="s">
        <v>521</v>
      </c>
      <c r="BJ298" s="67" t="s">
        <v>521</v>
      </c>
      <c r="BK298" s="67" t="s">
        <v>521</v>
      </c>
      <c r="BL298" s="67" t="s">
        <v>521</v>
      </c>
      <c r="BM298" s="67" t="s">
        <v>521</v>
      </c>
      <c r="BN298" s="67" t="s">
        <v>521</v>
      </c>
      <c r="BO298" s="67" t="s">
        <v>521</v>
      </c>
      <c r="BP298" s="68" t="s">
        <v>521</v>
      </c>
      <c r="BQ298" s="70" t="s">
        <v>521</v>
      </c>
      <c r="BR298" s="67" t="s">
        <v>521</v>
      </c>
      <c r="BS298" s="67" t="s">
        <v>521</v>
      </c>
      <c r="BT298" s="67" t="s">
        <v>521</v>
      </c>
      <c r="BU298" s="67" t="s">
        <v>521</v>
      </c>
      <c r="BV298" s="67" t="s">
        <v>521</v>
      </c>
      <c r="BW298" s="67" t="s">
        <v>521</v>
      </c>
      <c r="BX298" s="67" t="s">
        <v>521</v>
      </c>
      <c r="BY298" s="67" t="s">
        <v>521</v>
      </c>
      <c r="BZ298" s="68" t="s">
        <v>521</v>
      </c>
      <c r="CA298" s="69" t="s">
        <v>521</v>
      </c>
      <c r="CB298" s="67" t="s">
        <v>521</v>
      </c>
      <c r="CC298" s="67" t="s">
        <v>521</v>
      </c>
      <c r="CD298" s="67" t="s">
        <v>521</v>
      </c>
      <c r="CE298" s="67" t="s">
        <v>521</v>
      </c>
      <c r="CF298" s="67" t="s">
        <v>521</v>
      </c>
      <c r="CG298" s="67" t="s">
        <v>521</v>
      </c>
      <c r="CH298" s="67" t="s">
        <v>521</v>
      </c>
      <c r="CI298" s="67" t="s">
        <v>521</v>
      </c>
      <c r="CJ298" s="68" t="s">
        <v>521</v>
      </c>
      <c r="CK298" s="69" t="s">
        <v>521</v>
      </c>
      <c r="CL298" s="67" t="s">
        <v>521</v>
      </c>
      <c r="CM298" s="67" t="s">
        <v>521</v>
      </c>
      <c r="CN298" s="67" t="s">
        <v>521</v>
      </c>
      <c r="CO298" s="67" t="s">
        <v>521</v>
      </c>
      <c r="CP298" s="67" t="s">
        <v>521</v>
      </c>
      <c r="CQ298" s="67" t="s">
        <v>521</v>
      </c>
      <c r="CR298" s="67" t="s">
        <v>521</v>
      </c>
      <c r="CS298" s="67" t="s">
        <v>521</v>
      </c>
      <c r="CT298" s="68" t="s">
        <v>521</v>
      </c>
      <c r="CU298" s="69" t="s">
        <v>521</v>
      </c>
      <c r="CV298" s="67" t="s">
        <v>521</v>
      </c>
      <c r="CW298" s="67" t="s">
        <v>521</v>
      </c>
      <c r="CX298" s="67" t="s">
        <v>521</v>
      </c>
      <c r="CY298" s="67" t="s">
        <v>521</v>
      </c>
      <c r="CZ298" s="67" t="s">
        <v>521</v>
      </c>
      <c r="DA298" s="67" t="s">
        <v>521</v>
      </c>
      <c r="DB298" s="67" t="s">
        <v>521</v>
      </c>
      <c r="DC298" s="67" t="s">
        <v>521</v>
      </c>
      <c r="DD298" s="68" t="s">
        <v>521</v>
      </c>
      <c r="DE298" s="69" t="s">
        <v>521</v>
      </c>
      <c r="DF298" s="71" t="s">
        <v>521</v>
      </c>
      <c r="DG298" s="67" t="s">
        <v>521</v>
      </c>
      <c r="DH298" s="67" t="s">
        <v>521</v>
      </c>
      <c r="DI298" s="67" t="s">
        <v>521</v>
      </c>
      <c r="DJ298" s="67" t="s">
        <v>521</v>
      </c>
      <c r="DK298" s="67" t="s">
        <v>521</v>
      </c>
      <c r="DL298" s="67" t="s">
        <v>521</v>
      </c>
      <c r="DM298" s="67" t="s">
        <v>521</v>
      </c>
      <c r="DN298" s="68" t="s">
        <v>521</v>
      </c>
      <c r="DO298" s="70" t="s">
        <v>521</v>
      </c>
      <c r="DP298" s="71" t="s">
        <v>521</v>
      </c>
      <c r="DQ298" s="67" t="s">
        <v>521</v>
      </c>
      <c r="DR298" s="67" t="s">
        <v>521</v>
      </c>
      <c r="DS298" s="67" t="s">
        <v>521</v>
      </c>
      <c r="DT298" s="67" t="s">
        <v>521</v>
      </c>
      <c r="DU298" s="67" t="s">
        <v>521</v>
      </c>
      <c r="DV298" s="67" t="s">
        <v>521</v>
      </c>
      <c r="DW298" s="67" t="s">
        <v>521</v>
      </c>
      <c r="DX298" s="72" t="s">
        <v>521</v>
      </c>
      <c r="DY298" s="146" t="s">
        <v>522</v>
      </c>
      <c r="DZ298" s="74">
        <v>3</v>
      </c>
      <c r="EA298" s="74">
        <v>4</v>
      </c>
      <c r="EB298" s="74">
        <v>4</v>
      </c>
      <c r="EC298" s="75">
        <v>5</v>
      </c>
      <c r="ED298" s="168" t="s">
        <v>522</v>
      </c>
      <c r="EE298" s="74">
        <f t="shared" si="591"/>
        <v>3</v>
      </c>
      <c r="EF298" s="74">
        <f t="shared" si="639"/>
        <v>12</v>
      </c>
      <c r="EG298" s="74">
        <f t="shared" si="640"/>
        <v>48</v>
      </c>
      <c r="EH298" s="77">
        <f t="shared" si="641"/>
        <v>240</v>
      </c>
      <c r="EI298" s="73">
        <v>30</v>
      </c>
      <c r="EJ298" s="74">
        <v>150</v>
      </c>
      <c r="EK298" s="74">
        <v>900</v>
      </c>
      <c r="EL298" s="74">
        <v>3000</v>
      </c>
      <c r="EM298" s="75">
        <v>15000</v>
      </c>
      <c r="EN298" s="78">
        <v>1</v>
      </c>
      <c r="EO298" s="79">
        <f t="shared" si="642"/>
        <v>1.6666666666666667</v>
      </c>
      <c r="EP298" s="79">
        <f t="shared" si="643"/>
        <v>2.5</v>
      </c>
      <c r="EQ298" s="79">
        <f t="shared" si="644"/>
        <v>2.0833333333333335</v>
      </c>
      <c r="ER298" s="80">
        <f t="shared" si="645"/>
        <v>2.0833333333333335</v>
      </c>
      <c r="ES298" s="128" t="s">
        <v>534</v>
      </c>
      <c r="ET298" s="82"/>
      <c r="EU298" s="83">
        <v>4</v>
      </c>
      <c r="EV298" s="146">
        <v>88</v>
      </c>
      <c r="EW298" s="147">
        <v>38</v>
      </c>
      <c r="EX298" s="147">
        <v>82</v>
      </c>
      <c r="EY298" s="147">
        <v>50</v>
      </c>
      <c r="EZ298" s="147">
        <v>13</v>
      </c>
      <c r="FA298" s="147">
        <v>13</v>
      </c>
      <c r="FB298" s="147">
        <v>73</v>
      </c>
      <c r="FC298" s="147">
        <v>64</v>
      </c>
      <c r="FD298" s="74">
        <f t="shared" si="592"/>
        <v>95</v>
      </c>
      <c r="FE298" s="84">
        <f t="shared" si="593"/>
        <v>146</v>
      </c>
      <c r="FF298" s="73">
        <f>RANK(EV298,$EV$9:$EV$497,0)</f>
        <v>123</v>
      </c>
      <c r="FG298" s="74">
        <f>RANK(EW298,$EW$9:$EW$497,0)</f>
        <v>244</v>
      </c>
      <c r="FH298" s="74">
        <f>RANK(EX298,$EX$9:$EX$497,0)</f>
        <v>47</v>
      </c>
      <c r="FI298" s="74">
        <f>RANK(EY298,$EY$9:$EY$497,0)</f>
        <v>129</v>
      </c>
      <c r="FJ298" s="74">
        <f>RANK(EZ298,$EZ$9:$EZ$497,0)</f>
        <v>281</v>
      </c>
      <c r="FK298" s="74">
        <f>RANK(FA298,$FA$9:$FA$497,0)</f>
        <v>267</v>
      </c>
      <c r="FL298" s="74">
        <f>RANK(FB298,$FB$9:$FB$497,0)</f>
        <v>77</v>
      </c>
      <c r="FM298" s="74">
        <f>RANK(FC298,$FC$9:$FC$497,0)</f>
        <v>110</v>
      </c>
      <c r="FN298" s="74">
        <f>RANK(FD298,$FD$9:$FD$497,0)</f>
        <v>112</v>
      </c>
      <c r="FO298" s="84">
        <f>RANK(FE298,$FE$9:$FE$497,0)</f>
        <v>62</v>
      </c>
      <c r="FP298" s="73">
        <f>COUNTIFS($EV$9:$EV$497,"&gt;"&amp;EV298,$ES$9:$ES$497,ES298)+1</f>
        <v>26</v>
      </c>
      <c r="FQ298" s="74">
        <f>COUNTIFS($EW$9:$EW$497,"&gt;"&amp;EW298,$ES$9:$ES$497,ES298)+1</f>
        <v>23</v>
      </c>
      <c r="FR298" s="74">
        <f>COUNTIFS($EX$9:$EX$497,"&gt;"&amp;EX298,$ES$9:$ES$497,ES298)+1</f>
        <v>26</v>
      </c>
      <c r="FS298" s="74">
        <f>COUNTIFS($EY$9:$EY$497,"&gt;"&amp;EY298,$ES$9:$ES$497,ES298)+1</f>
        <v>20</v>
      </c>
      <c r="FT298" s="74">
        <f>COUNTIFS($EZ$9:$EZ$497,"&gt;"&amp;EZ298,$ES$9:$ES$497,ES298)+1</f>
        <v>23</v>
      </c>
      <c r="FU298" s="74">
        <f>COUNTIFS($FA$9:$FA$497,"&gt;"&amp;FA298,$ES$9:$ES$497,ES298)+1</f>
        <v>22</v>
      </c>
      <c r="FV298" s="74">
        <f>COUNTIFS($FB$9:$FB$497,"&gt;"&amp;FB298,$ES$9:$ES$497,ES298)+1</f>
        <v>17</v>
      </c>
      <c r="FW298" s="74">
        <f>COUNTIFS($FC$9:$FC$497,"&gt;"&amp;FC298,$ES$9:$ES$497,ES298)+1</f>
        <v>28</v>
      </c>
      <c r="FX298" s="74">
        <f>COUNTIFS($FD$9:$FD$497,"&gt;"&amp;FD298,$ES$9:$ES$497,ES298)+1</f>
        <v>24</v>
      </c>
      <c r="FY298" s="84">
        <f>COUNTIFS($FE$9:$FE$497,"&gt;"&amp;FE298,$ES$9:$ES$497,ES298)+1</f>
        <v>27</v>
      </c>
      <c r="FZ298" s="85">
        <f t="shared" si="594"/>
        <v>0.95</v>
      </c>
      <c r="GA298" s="86">
        <f t="shared" si="595"/>
        <v>0.41</v>
      </c>
      <c r="GB298" s="86">
        <f t="shared" si="596"/>
        <v>0.88</v>
      </c>
      <c r="GC298" s="86">
        <f t="shared" si="597"/>
        <v>0.54</v>
      </c>
      <c r="GD298" s="86">
        <f t="shared" si="598"/>
        <v>0.14000000000000001</v>
      </c>
      <c r="GE298" s="86">
        <f t="shared" si="599"/>
        <v>0.14000000000000001</v>
      </c>
      <c r="GF298" s="86">
        <f t="shared" si="600"/>
        <v>0.78</v>
      </c>
      <c r="GG298" s="86">
        <f t="shared" si="601"/>
        <v>0.69</v>
      </c>
      <c r="GH298" s="86">
        <f t="shared" si="602"/>
        <v>1.02</v>
      </c>
      <c r="GI298" s="87">
        <f t="shared" si="603"/>
        <v>1.57</v>
      </c>
      <c r="GJ298" s="85">
        <f>ROUND(((FZ298-AVERAGE(FZ$9:FZ$497))/STDEVP(FZ$9:FZ$497)*10+50),2)</f>
        <v>49.35</v>
      </c>
      <c r="GK298" s="86">
        <f>ROUND(((GA298-AVERAGE(GA$9:GA$497))/STDEVP(GA$9:GA$497)*10+50),2)</f>
        <v>41.62</v>
      </c>
      <c r="GL298" s="86">
        <f>ROUND(((GB298-AVERAGE(GB$9:GB$497))/STDEVP(GB$9:GB$497)*10+50),2)</f>
        <v>61.16</v>
      </c>
      <c r="GM298" s="86">
        <f>ROUND(((GC298-AVERAGE(GC$9:GC$497))/STDEVP(GC$9:GC$497)*10+50),2)</f>
        <v>50.7</v>
      </c>
      <c r="GN298" s="86">
        <f>ROUND(((GD298-AVERAGE(GD$9:GD$497))/STDEVP(GD$9:GD$497)*10+50),2)</f>
        <v>41.36</v>
      </c>
      <c r="GO298" s="86">
        <f>ROUND(((GE298-AVERAGE(GE$9:GE$497))/STDEVP(GE$9:GE$497)*10+50),2)</f>
        <v>42.44</v>
      </c>
      <c r="GP298" s="86">
        <f>ROUND(((GF298-AVERAGE(GF$9:GF$497))/STDEVP(GF$9:GF$497)*10+50),2)</f>
        <v>54.57</v>
      </c>
      <c r="GQ298" s="86">
        <f>ROUND(((GG298-AVERAGE(GG$9:GG$497))/STDEVP(GG$9:GG$497)*10+50),2)</f>
        <v>51.85</v>
      </c>
      <c r="GR298" s="86">
        <f>ROUND(((GH298-AVERAGE(GH$9:GH$497))/STDEVP(GH$9:GH$497)*10+50),2)</f>
        <v>51.65</v>
      </c>
      <c r="GS298" s="87">
        <f>ROUND(((GI298-AVERAGE(GI$9:GI$497))/STDEVP(GI$9:GI$497)*10+50),2)</f>
        <v>57.48</v>
      </c>
      <c r="GT298" s="73">
        <f>RANK(GJ298,$GJ$9:$GJ$497,0)</f>
        <v>208</v>
      </c>
      <c r="GU298" s="74">
        <f>RANK(GK298,$GK$9:$GK$497,0)</f>
        <v>337</v>
      </c>
      <c r="GV298" s="74">
        <f>RANK(GL298,$GL$9:$GL$497,0)</f>
        <v>67</v>
      </c>
      <c r="GW298" s="74">
        <f>RANK(GM298,$GM$9:$GM$497,0)</f>
        <v>165</v>
      </c>
      <c r="GX298" s="74">
        <f>RANK(GN298,$GN$9:$GN$497,0)</f>
        <v>381</v>
      </c>
      <c r="GY298" s="74">
        <f>RANK(GO298,$GO$9:$GO$497,0)</f>
        <v>362</v>
      </c>
      <c r="GZ298" s="74">
        <f>RANK(GP298,$GP$9:$GP$497,0)</f>
        <v>137</v>
      </c>
      <c r="HA298" s="74">
        <f>RANK(GQ298,$GQ$9:$GQ$497,0)</f>
        <v>183</v>
      </c>
      <c r="HB298" s="74">
        <f>RANK(GR298,$GR$9:$GR$497,0)</f>
        <v>156</v>
      </c>
      <c r="HC298" s="84">
        <f>RANK(GS298,$GS$9:$GS$497,0)</f>
        <v>96</v>
      </c>
      <c r="HD298" s="85">
        <f>ROUND(AVERAGEIF($ES$9:$ES$497,$ES298,$FZ$9:$FZ$497),2)</f>
        <v>0.95</v>
      </c>
      <c r="HE298" s="86">
        <f>ROUND(AVERAGEIF($ES$9:$ES$497,$ES298,$GA$9:$GA$497),2)</f>
        <v>0.38</v>
      </c>
      <c r="HF298" s="86">
        <f>ROUND(AVERAGEIF($ES$9:$ES$497,$ES298,$GB$9:$GB$497),2)</f>
        <v>0.82</v>
      </c>
      <c r="HG298" s="86">
        <f>ROUND(AVERAGEIF($ES$9:$ES$497,$ES298,$GC$9:$GC$497),2)</f>
        <v>0.44</v>
      </c>
      <c r="HH298" s="86">
        <f>ROUND(AVERAGEIF($ES$9:$ES$497,$ES298,$GD$9:$GD$497),2)</f>
        <v>0.15</v>
      </c>
      <c r="HI298" s="86">
        <f>ROUND(AVERAGEIF($ES$9:$ES$497,$ES298,$GE$9:$GE$497),2)</f>
        <v>0.14000000000000001</v>
      </c>
      <c r="HJ298" s="86">
        <f>ROUND(AVERAGEIF($ES$9:$ES$497,$ES298,$GF$9:$GF$497),2)</f>
        <v>0.74</v>
      </c>
      <c r="HK298" s="86">
        <f>ROUND(AVERAGEIF($ES$9:$ES$497,$ES298,$GG$9:$GG$497),2)</f>
        <v>0.85</v>
      </c>
      <c r="HL298" s="86">
        <f>ROUND(AVERAGEIF($ES$9:$ES$497,$ES298,$GH$9:$GH$497),2)</f>
        <v>0.97</v>
      </c>
      <c r="HM298" s="87">
        <f>ROUND(AVERAGEIF($ES$9:$ES$497,$ES298,$GI$9:$GI$497),2)</f>
        <v>1.67</v>
      </c>
      <c r="HN298" s="88">
        <f t="shared" si="604"/>
        <v>0</v>
      </c>
      <c r="HO298" s="89">
        <f t="shared" si="605"/>
        <v>2.9999999999999971E-2</v>
      </c>
      <c r="HP298" s="89">
        <f t="shared" si="606"/>
        <v>6.0000000000000053E-2</v>
      </c>
      <c r="HQ298" s="89">
        <f t="shared" si="607"/>
        <v>0.10000000000000003</v>
      </c>
      <c r="HR298" s="89">
        <f t="shared" si="608"/>
        <v>-9.9999999999999811E-3</v>
      </c>
      <c r="HS298" s="89">
        <f t="shared" si="609"/>
        <v>0</v>
      </c>
      <c r="HT298" s="89">
        <f t="shared" si="610"/>
        <v>4.0000000000000036E-2</v>
      </c>
      <c r="HU298" s="89">
        <f t="shared" si="611"/>
        <v>-0.16000000000000003</v>
      </c>
      <c r="HV298" s="89">
        <f t="shared" si="612"/>
        <v>5.0000000000000044E-2</v>
      </c>
      <c r="HW298" s="90">
        <f t="shared" si="613"/>
        <v>-9.9999999999999867E-2</v>
      </c>
      <c r="HX298" s="73">
        <f>COUNTIFS($FZ$9:$FZ$497,"&gt;"&amp;FZ298,$ES$9:$ES$497,$ES298)+1</f>
        <v>39</v>
      </c>
      <c r="HY298" s="74">
        <f>COUNTIFS($GA$9:$GA$497,"&gt;"&amp;GA298,$ES$9:$ES$497,$ES298)+1</f>
        <v>27</v>
      </c>
      <c r="HZ298" s="74">
        <f>COUNTIFS($GB$9:$GB$497,"&gt;"&amp;GB298,$ES$9:$ES$497,$ES298)+1</f>
        <v>27</v>
      </c>
      <c r="IA298" s="74">
        <f>COUNTIFS($GC$9:$GC$497,"&gt;"&amp;GC298,$ES$9:$ES$497,$ES298)+1</f>
        <v>13</v>
      </c>
      <c r="IB298" s="74">
        <f>COUNTIFS($GD$9:$GD$497,"&gt;"&amp;GD298,$ES$9:$ES$497,$ES298)+1</f>
        <v>32</v>
      </c>
      <c r="IC298" s="74">
        <f>COUNTIFS($GE$9:$GE$497,"&gt;"&amp;GE298,$ES$9:$ES$497,$ES298)+1</f>
        <v>32</v>
      </c>
      <c r="ID298" s="74">
        <f>COUNTIFS($GF$9:$GF$497,"&gt;"&amp;GF298,$ES$9:$ES$497,$ES298)+1</f>
        <v>33</v>
      </c>
      <c r="IE298" s="74">
        <f>COUNTIFS($GG$9:$GG$497,"&gt;"&amp;GG298,$ES$9:$ES$497,$ES298)+1</f>
        <v>53</v>
      </c>
      <c r="IF298" s="74">
        <f>COUNTIFS($GH$9:$GH$497,"&gt;"&amp;GH298,$ES$9:$ES$497,$ES298)+1</f>
        <v>26</v>
      </c>
      <c r="IG298" s="84">
        <f>COUNTIFS($GI$9:$GI$497,"&gt;"&amp;GI298,$ES$9:$ES$497,$ES298)+1</f>
        <v>46</v>
      </c>
      <c r="IH298" s="148"/>
      <c r="II298" s="149"/>
      <c r="IJ298" s="149">
        <v>0.1</v>
      </c>
      <c r="IK298" s="149"/>
      <c r="IL298" s="149"/>
      <c r="IM298" s="150"/>
      <c r="IN298" s="151"/>
      <c r="IO298" s="152"/>
      <c r="IP298" s="153"/>
      <c r="IQ298" s="149"/>
      <c r="IR298" s="149"/>
      <c r="IS298" s="149"/>
      <c r="IT298" s="149"/>
      <c r="IU298" s="149"/>
      <c r="IV298" s="149"/>
      <c r="IW298" s="154"/>
      <c r="IX298" s="151"/>
      <c r="IY298" s="149"/>
      <c r="IZ298" s="149"/>
      <c r="JA298" s="149"/>
      <c r="JB298" s="149"/>
      <c r="JC298" s="149"/>
      <c r="JD298" s="149"/>
      <c r="JE298" s="155"/>
      <c r="JF298" s="153"/>
      <c r="JG298" s="149"/>
      <c r="JH298" s="149"/>
      <c r="JI298" s="149"/>
      <c r="JJ298" s="149"/>
      <c r="JK298" s="149"/>
      <c r="JL298" s="149"/>
      <c r="JM298" s="154"/>
      <c r="JN298" s="151"/>
      <c r="JO298" s="149"/>
      <c r="JP298" s="149"/>
      <c r="JQ298" s="149"/>
      <c r="JR298" s="149"/>
      <c r="JS298" s="149"/>
      <c r="JT298" s="149"/>
      <c r="JU298" s="149"/>
      <c r="JV298" s="149"/>
      <c r="JW298" s="149"/>
      <c r="JX298" s="149"/>
      <c r="JY298" s="149"/>
      <c r="JZ298" s="155"/>
      <c r="KA298" s="151"/>
      <c r="KB298" s="149"/>
      <c r="KC298" s="149"/>
      <c r="KD298" s="149"/>
      <c r="KE298" s="155"/>
      <c r="KF298" s="153"/>
      <c r="KG298" s="149"/>
      <c r="KH298" s="149"/>
      <c r="KI298" s="149"/>
      <c r="KJ298" s="149"/>
      <c r="KK298" s="156"/>
      <c r="KL298" s="149"/>
      <c r="KM298" s="149"/>
      <c r="KN298" s="149"/>
      <c r="KO298" s="149"/>
      <c r="KP298" s="149"/>
      <c r="KQ298" s="149"/>
      <c r="KR298" s="149"/>
      <c r="KS298" s="154"/>
      <c r="KT298" s="154"/>
      <c r="KU298" s="154"/>
      <c r="KV298" s="154"/>
      <c r="KW298" s="151"/>
      <c r="KX298" s="149"/>
      <c r="KY298" s="149"/>
      <c r="KZ298" s="149"/>
      <c r="LA298" s="149"/>
      <c r="LB298" s="149"/>
      <c r="LC298" s="154"/>
      <c r="LD298" s="151"/>
      <c r="LE298" s="152"/>
      <c r="LF298" s="157"/>
      <c r="LG298" s="158"/>
      <c r="LH298" s="151"/>
      <c r="LI298" s="149"/>
      <c r="LJ298" s="147"/>
      <c r="LK298" s="147"/>
      <c r="LL298" s="147"/>
      <c r="LM298" s="159"/>
      <c r="LN298" s="153"/>
      <c r="LO298" s="149"/>
      <c r="LP298" s="149"/>
      <c r="LQ298" s="149"/>
      <c r="LR298" s="154"/>
      <c r="LS298" s="151"/>
      <c r="LT298" s="149"/>
      <c r="LU298" s="149"/>
      <c r="LV298" s="149"/>
      <c r="LW298" s="149"/>
      <c r="LX298" s="149"/>
      <c r="LY298" s="149"/>
      <c r="LZ298" s="149"/>
      <c r="MA298" s="155"/>
      <c r="MB298" s="153"/>
      <c r="MC298" s="149"/>
      <c r="MD298" s="149"/>
      <c r="ME298" s="149"/>
      <c r="MF298" s="149"/>
      <c r="MG298" s="149"/>
      <c r="MH298" s="149"/>
      <c r="MI298" s="149"/>
      <c r="MJ298" s="149"/>
      <c r="MK298" s="149"/>
      <c r="ML298" s="149"/>
      <c r="MM298" s="149"/>
      <c r="MN298" s="156"/>
      <c r="MO298" s="156"/>
      <c r="MP298" s="154"/>
      <c r="MQ298" s="151"/>
      <c r="MR298" s="149"/>
      <c r="MS298" s="149"/>
      <c r="MT298" s="149"/>
      <c r="MU298" s="149"/>
      <c r="MV298" s="156">
        <v>7.0000000000000007E-2</v>
      </c>
      <c r="MW298" s="149"/>
      <c r="MX298" s="149"/>
      <c r="MY298" s="149"/>
      <c r="MZ298" s="149"/>
      <c r="NA298" s="149"/>
      <c r="NB298" s="149"/>
      <c r="NC298" s="149"/>
      <c r="ND298" s="154"/>
      <c r="NE298" s="154"/>
      <c r="NF298" s="154"/>
      <c r="NG298" s="154"/>
      <c r="NH298" s="151"/>
      <c r="NI298" s="149"/>
      <c r="NJ298" s="149"/>
      <c r="NK298" s="149"/>
      <c r="NL298" s="149"/>
      <c r="NM298" s="149"/>
      <c r="NN298" s="94"/>
      <c r="NO298" s="151"/>
      <c r="NP298" s="160">
        <v>7.0000000000000007E-2</v>
      </c>
      <c r="NQ298" s="145" t="s">
        <v>1235</v>
      </c>
      <c r="NR298" s="199" t="s">
        <v>1240</v>
      </c>
      <c r="NS298" s="145"/>
      <c r="NT298" s="145" t="s">
        <v>917</v>
      </c>
      <c r="NU298" s="145"/>
      <c r="NV298" s="171"/>
      <c r="NW298" s="145" t="s">
        <v>1228</v>
      </c>
      <c r="NX298" s="165" t="s">
        <v>1241</v>
      </c>
      <c r="NY298" s="138" t="s">
        <v>926</v>
      </c>
      <c r="NZ298" s="165" t="s">
        <v>1241</v>
      </c>
      <c r="OA298" s="166"/>
      <c r="OB298" s="166"/>
      <c r="OC298" s="166"/>
      <c r="OD298" s="108">
        <f t="shared" si="646"/>
        <v>240</v>
      </c>
      <c r="OE298" s="109">
        <v>2</v>
      </c>
      <c r="OF298" s="110">
        <f t="shared" si="647"/>
        <v>75</v>
      </c>
      <c r="OG298" s="109">
        <v>6</v>
      </c>
      <c r="OH298" s="111">
        <f>ROUND(AVERAGEIF($ES$9:$ES$497,$ES298,EV$9:EV$497),0)</f>
        <v>70</v>
      </c>
      <c r="OI298" s="112">
        <f>ROUND(AVERAGEIF($ES$9:$ES$497,$ES298,EW$9:EW$497),0)</f>
        <v>29</v>
      </c>
      <c r="OJ298" s="112">
        <f>ROUND(AVERAGEIF($ES$9:$ES$497,$ES298,EX$9:EX$497),0)</f>
        <v>62</v>
      </c>
      <c r="OK298" s="112">
        <f>ROUND(AVERAGEIF($ES$9:$ES$497,$ES298,EY$9:EY$497),0)</f>
        <v>34</v>
      </c>
      <c r="OL298" s="112">
        <f>ROUND(AVERAGEIF($ES$9:$ES$497,$ES298,EZ$9:EZ$497),0)</f>
        <v>10</v>
      </c>
      <c r="OM298" s="112">
        <f>ROUND(AVERAGEIF($ES$9:$ES$497,$ES298,FA$9:FA$497),0)</f>
        <v>10</v>
      </c>
      <c r="ON298" s="112">
        <f>ROUND(AVERAGEIF($ES$9:$ES$497,$ES298,FB$9:FB$497),0)</f>
        <v>53</v>
      </c>
      <c r="OO298" s="112">
        <f>ROUND(AVERAGEIF($ES$9:$ES$497,$ES298,FC$9:FC$497),0)</f>
        <v>56</v>
      </c>
      <c r="OP298" s="112">
        <f>ROUND(AVERAGEIF($ES$9:$ES$497,$ES298,FD$9:FD$497),0)</f>
        <v>72</v>
      </c>
      <c r="OQ298" s="113">
        <f>ROUND(AVERAGEIF($ES$9:$ES$497,$ES298,FE$9:FE$497),0)</f>
        <v>118</v>
      </c>
      <c r="OR298" s="114">
        <f>ROUND(EV298/MAX(EV$9:EV$497)*100,0)</f>
        <v>49</v>
      </c>
      <c r="OS298" s="115">
        <f>ROUND(EW298/MAX(EW$9:EW$497)*100,0)</f>
        <v>30</v>
      </c>
      <c r="OT298" s="115">
        <f>ROUND(EX298/MAX(EX$9:EX$497)*100,0)</f>
        <v>68</v>
      </c>
      <c r="OU298" s="115">
        <f>ROUND(EY298/MAX(EY$9:EY$497)*100,0)</f>
        <v>34</v>
      </c>
      <c r="OV298" s="115">
        <f>ROUND(EZ298/MAX(EZ$9:EZ$497)*100,0)</f>
        <v>10</v>
      </c>
      <c r="OW298" s="115">
        <f>ROUND(FA298/MAX(FA$9:FA$497)*100,0)</f>
        <v>12</v>
      </c>
      <c r="OX298" s="115">
        <f>ROUND(FB298/MAX(FB$9:FB$497)*100,0)</f>
        <v>54</v>
      </c>
      <c r="OY298" s="116">
        <f>ROUND(FC298/MAX(FC$9:FC$497)*100,0)</f>
        <v>44</v>
      </c>
      <c r="OZ298" s="115">
        <f>ROUND(FD298/MAX(FD$9:FD$497)*100,0)</f>
        <v>64</v>
      </c>
      <c r="PA298" s="117">
        <f>ROUND(FE298/MAX(FE$9:FE$497)*100,0)</f>
        <v>60</v>
      </c>
      <c r="PB298" s="118">
        <f t="shared" si="614"/>
        <v>548</v>
      </c>
      <c r="PC298" s="115">
        <f t="shared" si="615"/>
        <v>374</v>
      </c>
      <c r="PD298" s="115">
        <f t="shared" si="616"/>
        <v>578</v>
      </c>
      <c r="PE298" s="115">
        <f t="shared" si="617"/>
        <v>636</v>
      </c>
      <c r="PF298" s="115">
        <f t="shared" si="618"/>
        <v>387</v>
      </c>
      <c r="PG298" s="119">
        <f t="shared" si="619"/>
        <v>316</v>
      </c>
      <c r="PH298" s="118">
        <f>ROUND(PB298/MAX(PB$9:PB$497)*100,0)</f>
        <v>65</v>
      </c>
      <c r="PI298" s="115">
        <f>ROUND(PC298/MAX(PC$9:PC$497)*100,0)</f>
        <v>45</v>
      </c>
      <c r="PJ298" s="115">
        <f>ROUND(PD298/MAX(PD$9:PD$497)*100,0)</f>
        <v>61</v>
      </c>
      <c r="PK298" s="115">
        <f>ROUND(PE298/MAX(PE$9:PE$497)*100,0)</f>
        <v>63</v>
      </c>
      <c r="PL298" s="115">
        <f>ROUND(PF298/MAX(PF$9:PF$497)*100,0)</f>
        <v>55</v>
      </c>
      <c r="PM298" s="119">
        <f>ROUND(PG298/MAX(PG$9:PG$497)*100,0)</f>
        <v>46</v>
      </c>
      <c r="PN298" s="118">
        <f>RANK(PH298,PH$9:PH$497,0)</f>
        <v>77</v>
      </c>
      <c r="PO298" s="115">
        <f>RANK(PI298,PI$9:PI$497,0)</f>
        <v>171</v>
      </c>
      <c r="PP298" s="115">
        <f>RANK(PJ298,PJ$9:PJ$497,0)</f>
        <v>123</v>
      </c>
      <c r="PQ298" s="115">
        <f>RANK(PK298,PK$9:PK$497,0)</f>
        <v>80</v>
      </c>
      <c r="PR298" s="115">
        <f>RANK(PL298,PL$9:PL$497,0)</f>
        <v>172</v>
      </c>
      <c r="PS298" s="119">
        <f>RANK(PM298,PM$9:PM$497,0)</f>
        <v>186</v>
      </c>
      <c r="PT298" s="120">
        <f>ROUND(FZ298/MAX(FZ$9:FZ$497)*100,0)</f>
        <v>52</v>
      </c>
      <c r="PU298" s="115">
        <f>ROUND(GA298/MAX(GA$9:GA$497)*100,0)</f>
        <v>23</v>
      </c>
      <c r="PV298" s="115">
        <f>ROUND(GB298/MAX(GB$9:GB$497)*100,0)</f>
        <v>64</v>
      </c>
      <c r="PW298" s="115">
        <f>ROUND(GC298/MAX(GC$9:GC$497)*100,0)</f>
        <v>43</v>
      </c>
      <c r="PX298" s="115">
        <f>ROUND(GD298/MAX(GD$9:GD$497)*100,0)</f>
        <v>8</v>
      </c>
      <c r="PY298" s="115">
        <f>ROUND(GE298/MAX(GE$9:GE$497)*100,0)</f>
        <v>8</v>
      </c>
      <c r="PZ298" s="115">
        <f>ROUND(GF298/MAX(GF$9:GF$497)*100,0)</f>
        <v>37</v>
      </c>
      <c r="QA298" s="116">
        <f>ROUND(GG298/MAX(GG$9:GG$497)*100,0)</f>
        <v>38</v>
      </c>
      <c r="QB298" s="115">
        <f>ROUND(GH298/MAX(GH$9:GH$497)*100,0)</f>
        <v>45</v>
      </c>
      <c r="QC298" s="121">
        <f>ROUND(GI298/MAX(GI$9:GI$497)*100,0)</f>
        <v>50</v>
      </c>
      <c r="QD298" s="120">
        <f>ROUND(AVERAGEIF($ES$9:$ES$497,$ES298,PT$9:PT$497),0)</f>
        <v>52</v>
      </c>
      <c r="QE298" s="120">
        <f>ROUND(AVERAGEIF($ES$9:$ES$497,$ES298,PU$9:PU$497),0)</f>
        <v>21</v>
      </c>
      <c r="QF298" s="120">
        <f>ROUND(AVERAGEIF($ES$9:$ES$497,$ES298,PV$9:PV$497),0)</f>
        <v>60</v>
      </c>
      <c r="QG298" s="120">
        <f>ROUND(AVERAGEIF($ES$9:$ES$497,$ES298,PW$9:PW$497),0)</f>
        <v>35</v>
      </c>
      <c r="QH298" s="120">
        <f>ROUND(AVERAGEIF($ES$9:$ES$497,$ES298,PX$9:PX$497),0)</f>
        <v>8</v>
      </c>
      <c r="QI298" s="120">
        <f>ROUND(AVERAGEIF($ES$9:$ES$497,$ES298,PY$9:PY$497),0)</f>
        <v>9</v>
      </c>
      <c r="QJ298" s="120">
        <f>ROUND(AVERAGEIF($ES$9:$ES$497,$ES298,PZ$9:PZ$497),0)</f>
        <v>35</v>
      </c>
      <c r="QK298" s="120">
        <f>ROUND(AVERAGEIF($ES$9:$ES$497,$ES298,QA$9:QA$497),0)</f>
        <v>46</v>
      </c>
      <c r="QL298" s="120">
        <f>ROUND(AVERAGEIF($ES$9:$ES$497,$ES298,QB$9:QB$497),0)</f>
        <v>43</v>
      </c>
      <c r="QM298" s="120">
        <f>ROUND(AVERAGEIF($ES$9:$ES$497,$ES298,QC$9:QC$497),0)</f>
        <v>53</v>
      </c>
      <c r="QN298" s="114">
        <f t="shared" si="620"/>
        <v>561</v>
      </c>
      <c r="QO298" s="115">
        <f t="shared" si="621"/>
        <v>337</v>
      </c>
      <c r="QP298" s="115">
        <f t="shared" si="622"/>
        <v>593</v>
      </c>
      <c r="QQ298" s="115">
        <f t="shared" si="623"/>
        <v>675</v>
      </c>
      <c r="QR298" s="115">
        <f t="shared" si="624"/>
        <v>479</v>
      </c>
      <c r="QS298" s="119">
        <f t="shared" si="625"/>
        <v>305</v>
      </c>
      <c r="QT298" s="114">
        <f>ROUND((QN298-MIN(QN$9:QN$497))/(MAX(QN$9:QN$497)-MIN(QN$9:QN$497))*100,0)</f>
        <v>52</v>
      </c>
      <c r="QU298" s="115">
        <f>ROUND((QO298-MIN(QO$9:QO$497))/(MAX(QO$9:QO$497)-MIN(QO$9:QO$497))*100,0)</f>
        <v>18</v>
      </c>
      <c r="QV298" s="115">
        <f>ROUND((QP298-MIN(QP$9:QP$497))/(MAX(QP$9:QP$497)-MIN(QP$9:QP$497))*100,0)</f>
        <v>35</v>
      </c>
      <c r="QW298" s="115">
        <f>ROUND((QQ298-MIN(QQ$9:QQ$497))/(MAX(QQ$9:QQ$497)-MIN(QQ$9:QQ$497))*100,0)</f>
        <v>49</v>
      </c>
      <c r="QX298" s="115">
        <f>ROUND((QR298-MIN(QR$9:QR$497))/(MAX(QR$9:QR$497)-MIN(QR$9:QR$497))*100,0)</f>
        <v>41</v>
      </c>
      <c r="QY298" s="115">
        <f>ROUND((QS298-MIN(QS$9:QS$497))/(MAX(QS$9:QS$497)-MIN(QS$9:QS$497))*100,0)</f>
        <v>27</v>
      </c>
      <c r="QZ298" s="114">
        <f>RANK(QN298,QN$9:QN$497,0)</f>
        <v>91</v>
      </c>
      <c r="RA298" s="115">
        <f>RANK(QO298,QO$9:QO$497,0)</f>
        <v>300</v>
      </c>
      <c r="RB298" s="115">
        <f>RANK(QP298,QP$9:QP$497,0)</f>
        <v>152</v>
      </c>
      <c r="RC298" s="115">
        <f>RANK(QQ298,QQ$9:QQ$497,0)</f>
        <v>97</v>
      </c>
      <c r="RD298" s="115">
        <f>RANK(QR298,QR$9:QR$497,0)</f>
        <v>280</v>
      </c>
      <c r="RE298" s="115">
        <f>RANK(QS298,QS$9:QS$497,0)</f>
        <v>333</v>
      </c>
      <c r="RF298" s="122"/>
      <c r="RG298" s="115">
        <f>($RH$3*(IH298+IJ298)*100*100/MAX(EX$9:EX$497)*$RO$3) +($RH$3*(II298+IJ298)*100*100/MAX(EX$9:EX$497)*$RO$4) + ($RH$3*IK298*100*100/MAX(EX$9:EX$497)*0.098)</f>
        <v>41.75</v>
      </c>
      <c r="RH298" s="115">
        <f>($RH$4*IL298*100*100/MAX(EZ$9:EZ$497))*$RQ$3</f>
        <v>0</v>
      </c>
      <c r="RI298" s="115">
        <f>($RH$3*IM298*100*100/MAX(EY$9:EY$497))*$RQ$4</f>
        <v>0</v>
      </c>
      <c r="RJ298" s="115">
        <f>($RH$3*IN298*100*100/MAX(EX$9:EX$497))</f>
        <v>0</v>
      </c>
      <c r="RK298" s="115">
        <f>($RH$4*IO298*100*100/MAX(EZ$9:EZ$497))*$RQ$3</f>
        <v>0</v>
      </c>
      <c r="RL298" s="115">
        <f>(($RL$4*IP298*100*((100/MAX(EX$9:EX$497)+100/MAX(EZ$9:EZ$497))/2))+($RL$4*IQ298*100*((100/MAX(EX$9:EX$497)+100/MAX(EZ$9:EZ$497))/2))+($RL$4*IR298*100*((100/MAX(EX$9:EX$497)+100/MAX(EZ$9:EZ$497))/2))+($RL$4*IS298*100*((100/MAX(EX$9:EX$497)+100/MAX(EZ$9:EZ$497))/2))+($RL$4*IT298*100*((100/MAX(EX$9:EX$497)+100/MAX(EZ$9:EZ$497))/2))+($RL$4*IU298*100*((100/MAX(EX$9:EX$497)+100/MAX(EZ$9:EZ$497))/2))+($RL$4*IV298*100*((100/MAX(EX$9:EX$497)+100/MAX(EZ$9:EZ$497))/2))+($RL$4*IW298*100*((100/MAX(EX$9:EX$497)+100/MAX(EZ$9:EZ$497))/2)))*$RS$3</f>
        <v>0</v>
      </c>
      <c r="RM298" s="115">
        <f>(($RH$3*IX298*100*100/MAX(EX$9:EX$497))+($RH$3*IY298*100*100/MAX(EX$9:EX$497))+($RH$3*IZ298*100*100/MAX(EX$9:EX$497))+($RH$3*JA298*100*100/MAX(EX$9:EX$497))+($RH$3*JB298*100*100/MAX(EX$9:EX$497))+($RH$3*JC298*100*100/MAX(EX$9:EX$497))+($RH$3*JD298*100*100/MAX(EX$9:EX$497))+($RH$3*JE298*100*100/MAX(EX$9:EX$497)))*$RS$4</f>
        <v>0</v>
      </c>
      <c r="RN298" s="115">
        <f>(($RH$4*JF298*100*100/MAX(EZ$9:EZ$497)) + ($RH$4*JG298*100*100/MAX(EZ$9:EZ$497)) + ($RH$4*JH298*100*100/MAX(EZ$9:EZ$497)) + ($RH$4*JI298*100*100/MAX(EZ$9:EZ$497)) + ($RH$4*JJ298*100*100/MAX(EZ$9:EZ$497)) + ($RH$4*JK298*100*100/MAX(EZ$9:EZ$497)) + ($RH$4*JL298*100*100/MAX(EZ$9:EZ$497)) + ($RH$4*JM298*100*100/MAX(EZ$9:EZ$497)))*$RU$3</f>
        <v>0</v>
      </c>
      <c r="RO298" s="115">
        <f>(($RL$4*JN298*100*((100/MAX(EX$9:EX$497)+100/MAX(EZ$9:EZ$497))/2))+($RL$4*JO298*100*((100/MAX(EX$9:EX$497)+100/MAX(EZ$9:EZ$497))/2))+($RL$4*JP298*100*((100/MAX(EX$9:EX$497)+100/MAX(EZ$9:EZ$497))/2))+($RL$4*JQ298*100*((100/MAX(EX$9:EX$497)+100/MAX(EZ$9:EZ$497))/2))+($RL$4*JR298*100*((100/MAX(EX$9:EX$497)+100/MAX(EZ$9:EZ$497))/2))+($RL$4*JS298*100*((100/MAX(EX$9:EX$497)+100/MAX(EZ$9:EZ$497))/2))+($RL$4*JT298*100*((100/MAX(EX$9:EX$497)+100/MAX(EZ$9:EZ$497))/2))+($RL$4*JU298*100*((100/MAX(EX$9:EX$497)+100/MAX(EZ$9:EZ$497))/2))+($RL$4*JV298*100*((100/MAX(EX$9:EX$497)+100/MAX(EZ$9:EZ$497))/2))+($RL$4*JW298*100*((100/MAX(EX$9:EX$497)+100/MAX(EZ$9:EZ$497))/2))+($RL$4*JX298*100*((100/MAX(EX$9:EX$497)+100/MAX(EZ$9:EZ$497))/2))+($RL$4*JY298*100*((100/MAX(EX$9:EX$497)+100/MAX(EZ$9:EZ$497))/2))+($RL$4*JZ298*100*((100/MAX(EX$9:EX$497)+100/MAX(EZ$9:EZ$497))/2)))*$RW$3/2</f>
        <v>0</v>
      </c>
      <c r="RP298" s="119">
        <f>($RJ$3*KA298*100*100/MAX(FA$9:FA$497)) + ($RJ$3*KB298*100*100/MAX(FA$9:FA$497)/2) + ($RJ$3*KC298*100*100/MAX(FA$9:FA$497)/2) + ($RJ$3*KD298*100*100/MAX(FA$9:FA$497)/4) + ($RJ$3*KE298*100*100/MAX(FA$9:FA$497)/4)</f>
        <v>0</v>
      </c>
      <c r="RQ298" s="118">
        <f>($RL$4*KF298*100*((100/MAX(EX$9:EX$497)+100/MAX(EZ$9:EZ$497)))) * ($RO$3/2) + (($RL$4*KG298*100*((100/MAX(EX$9:EX$497)+100/MAX(EZ$9:EZ$497))))+($RL$4*KH298*100*((100/MAX(EX$9:EX$497)+100/MAX(EZ$9:EZ$497))))+($RL$4*KI298*100*((100/MAX(EX$9:EX$497)+100/MAX(EZ$9:EZ$497))))+($RL$4*KJ298*100*((100/MAX(EX$9:EX$497)+100/MAX(EZ$9:EZ$497))))+($RL$4*KK298*100*((100/MAX(EX$9:EX$497)+100/MAX(EZ$9:EZ$497))))+($RL$4*KL298*100*((100/MAX(EX$9:EX$497)+100/MAX(EZ$9:EZ$497))))+($RL$4*KM298*100*((100/MAX(EX$9:EX$497)+100/MAX(EZ$9:EZ$497))))+($RL$4*KN298*100*((100/MAX(EX$9:EX$497)+100/MAX(EZ$9:EZ$497))))+($RL$4*KO298*100*((100/MAX(EX$9:EX$497)+100/MAX(EZ$9:EZ$497))))+($RL$4*KP298*100*((100/MAX(EX$9:EX$497)+100/MAX(EZ$9:EZ$497))))+($RL$4*KQ298*100*((100/MAX(EX$9:EX$497)+100/MAX(EZ$9:EZ$497))))+($RL$4*KR298*100*((100/MAX(EX$9:EX$497)+100/MAX(EZ$9:EZ$497))))+($RL$4*KS298*100*((100/MAX(EX$9:EX$497)+100/MAX(EZ$9:EZ$497))))+($RL$4*KV298*100*((100/MAX(EX$9:EX$497)+100/MAX(EZ$9:EZ$497))))) * (($RO$3+$RO$4)/6)</f>
        <v>0</v>
      </c>
      <c r="RR298" s="115">
        <f>(($RL$4*KW298*100*((100/MAX(EX$9:EX$497)+100/MAX(EZ$9:EZ$497))))) * ($RO$3/2) + (($RL$4*KX298*100*((100/MAX(EX$9:EX$497)+100/MAX(EZ$9:EZ$497))))+($RL$4*KY298*100*((100/MAX(EX$9:EX$497)+100/MAX(EZ$9:EZ$497))))+($RL$4*KZ298*100*((100/MAX(EX$9:EX$497)+100/MAX(EZ$9:EZ$497))))+($RL$4*LA298*100*((100/MAX(EX$9:EX$497)+100/MAX(EZ$9:EZ$497))))+($RL$4*LB298*100*((100/MAX(EX$9:EX$497)+100/MAX(EZ$9:EZ$497))))+($RL$4*LC298*100*((100/MAX(EX$9:EX$497)+100/MAX(EZ$9:EZ$497))))) * (($RO$3+$RO$4)/6)</f>
        <v>0</v>
      </c>
      <c r="RS298" s="119">
        <f>(($RL$4*LD298*100*((100/MAX(EX$9:EX$497)+100/MAX(EZ$9:EZ$497))))+($RL$4*LE298*100*((100/MAX(EX$9:EX$497)+100/MAX(EZ$9:EZ$497))))) * (($RO$3+$RO$4)/6)</f>
        <v>0</v>
      </c>
      <c r="RT298" s="118">
        <f>($RJ$4*LH298*100*(100/MAX(EV$9:EV$497)))+($RJ$4*LI298*100*(100/MAX(EV$9:EV$497)))</f>
        <v>0</v>
      </c>
      <c r="RU298" s="119">
        <f>($RJ$4*LJ298*(100/MAX(EV$9:EV$497)))/2 + ($RL$3*LK298*(100/MAX(EW$9:EW$497))) + ($RJ$4*LL298*(100/MAX(EV$9:EV$497)))/4 + ($RL$3*LM298*(100/MAX(EW$9:EW$497)))</f>
        <v>0</v>
      </c>
      <c r="RV298" s="118">
        <f>($RJ$4*LN298*100*100/MAX(EV$9:EV$497)/2)+($RJ$4*LO298*100*100/MAX(EV$9:EV$497)/2)+($RJ$4*LP298*100*100/MAX(EV$9:EV$497))+($RJ$4*LQ298*100*100/MAX(EV$9:EV$497))+($RJ$4*LR298*100*100/MAX(EV$9:EV$497))</f>
        <v>0</v>
      </c>
      <c r="RW298" s="115">
        <f>($RJ$4*LS298*100*100/MAX(EV$9:EV$497)) + (($RJ$4*LT298*100*100/MAX(EV$9:EV$497))+($RJ$4*LU298*100*100/MAX(EV$9:EV$497))+($RJ$4*LV298*100*100/MAX(EV$9:EV$497))+($RJ$4*LW298*100*100/MAX(EV$9:EV$497))+($RJ$4*LX298*100*100/MAX(EV$9:EV$497))+($RJ$4*LY298*100*100/MAX(EV$9:EV$497))+($RJ$4*LZ298*100*100/MAX(EV$9:EV$497))+($RJ$4*MA298*100*100/MAX(EV$9:EV$497)))/2</f>
        <v>0</v>
      </c>
      <c r="RX298" s="119">
        <f>($RJ$4*MB298*100*100/MAX(EV$9:EV$497))+($RJ$4*MC298*100*100/MAX(EV$9:EV$497))+($RJ$4*MD298*100*100/MAX(EV$9:EV$497))+($RJ$4*ME298*100*100/MAX(EV$9:EV$497))+($RJ$4*MF298*100*100/MAX(EV$9:EV$497))+($RJ$4*MG298*100*100/MAX(EV$9:EV$497))+($RJ$4*MH298*100*100/MAX(EV$9:EV$497))+($RJ$4*MI298*100*100/MAX(EV$9:EV$497))+($RJ$4*MJ298*100*100/MAX(EV$9:EV$497))+($RJ$4*MK298*100*100/MAX(EV$9:EV$497))+($RJ$4*ML298*100*100/MAX(EV$9:EV$497))+($RJ$4*MM298*100*100/MAX(EV$9:EV$497))+($RJ$4*MN298*100*100/MAX(EV$9:EV$497))</f>
        <v>0</v>
      </c>
      <c r="RY298" s="118">
        <f>($RJ$4*MQ298*100*100/MAX(EV$9:EV$497))/2 + (($RJ$4*MR298*100*100/MAX(EV$9:EV$497))+($RJ$4*MS298*100*100/MAX(EV$9:EV$497))+($RJ$4*MT298*100*100/MAX(EV$9:EV$497))+($RJ$4*MU298*100*100/MAX(EV$9:EV$497))+($RJ$4*MV298*100*100/MAX(EV$9:EV$497))+($RJ$4*MW298*100*100/MAX(EV$9:EV$497))+($RJ$4*MX298*100*100/MAX(EV$9:EV$497))+($RJ$4*MY298*100*100/MAX(EV$9:EV$497))+($RJ$4*MZ298*100*100/MAX(EV$9:EV$497))+($RJ$4*NA298*100*100/MAX(EV$9:EV$497))+($RJ$4*NB298*100*100/MAX(EV$9:EV$497))+($RJ$4*NC298*100*100/MAX(EV$9:EV$497))+($RJ$4*ND298*100*100/MAX(EV$9:EV$497))+($RJ$4*NG298*100*100/MAX(EV$9:EV$497)))/4</f>
        <v>2.9494382022471917</v>
      </c>
      <c r="RZ298" s="115">
        <f>($RJ$4*NH298*100*100/MAX(EV$9:EV$497))/2 + (($RJ$4*NI298*100*100/MAX(EV$9:EV$497))+($RJ$4*NJ298*100*100/MAX(EV$9:EV$497))+($RJ$4*NK298*100*100/MAX(EV$9:EV$497))+($RJ$4*NL298*100*100/MAX(EV$9:EV$497))+($RJ$4*NM298*100*100/MAX(EV$9:EV$497))+($RJ$4*NN298*100*100/MAX(EV$9:EV$497)))/4</f>
        <v>0</v>
      </c>
      <c r="SA298" s="117">
        <f>(($RJ$4*NO298*100*100/MAX(EV$9:EV$497))+($RJ$4*NP298*100*100/MAX(EV$9:EV$497)))/4</f>
        <v>2.9494382022471917</v>
      </c>
      <c r="SB298" s="118">
        <f t="shared" si="626"/>
        <v>47.648876404494388</v>
      </c>
      <c r="SC298" s="115">
        <f t="shared" si="627"/>
        <v>42.929775280898873</v>
      </c>
      <c r="SD298" s="115">
        <f t="shared" si="628"/>
        <v>1.4747191011235958</v>
      </c>
      <c r="SE298" s="115">
        <f t="shared" si="629"/>
        <v>42.929775280898873</v>
      </c>
      <c r="SF298" s="115">
        <f t="shared" si="630"/>
        <v>1.4747191011235958</v>
      </c>
      <c r="SG298" s="115">
        <f t="shared" si="631"/>
        <v>5.8988764044943833</v>
      </c>
      <c r="SH298" s="115">
        <f>ROUND(SB298/MAX(SB$9:SB$497)*100,0)</f>
        <v>60</v>
      </c>
      <c r="SI298" s="115">
        <f>ROUND(SC298/MAX(SC$9:SC$497)*100,0)</f>
        <v>65</v>
      </c>
      <c r="SJ298" s="115">
        <f>ROUND(SD298/MAX(SD$9:SD$497)*100,0)</f>
        <v>2</v>
      </c>
      <c r="SK298" s="115">
        <f>ROUND(SE298/MAX(SE$9:SE$497)*100,0)</f>
        <v>33</v>
      </c>
      <c r="SL298" s="115">
        <f>ROUND(SF298/MAX(SF$9:SF$497)*100,0)</f>
        <v>4</v>
      </c>
      <c r="SM298" s="121">
        <f>ROUND(SG298/MAX(SG$9:SG$497)*100,0)</f>
        <v>6</v>
      </c>
      <c r="SN298" s="115">
        <f>ROUND(AVERAGEIF($ES$9:$ES$497,$ES298,SH$9:SH$497),0)</f>
        <v>26</v>
      </c>
      <c r="SO298" s="115">
        <f>ROUND(AVERAGEIF($ES$9:$ES$497,$ES298,SI$9:SI$497),0)</f>
        <v>26</v>
      </c>
      <c r="SP298" s="115">
        <f>ROUND(AVERAGEIF($ES$9:$ES$497,$ES298,SJ$9:SJ$497),0)</f>
        <v>3</v>
      </c>
      <c r="SQ298" s="115">
        <f>ROUND(AVERAGEIF($ES$9:$ES$497,$ES298,SK$9:SK$497),0)</f>
        <v>21</v>
      </c>
      <c r="SR298" s="115">
        <f>ROUND(AVERAGEIF($ES$9:$ES$497,$ES298,SL$9:SL$497),0)</f>
        <v>5</v>
      </c>
      <c r="SS298" s="121">
        <f>ROUND(AVERAGEIF($ES$9:$ES$497,$ES298,SM$9:SM$497),0)</f>
        <v>5</v>
      </c>
      <c r="ST298" s="114">
        <f>RANK(SB298,SB$9:SB$497,0)</f>
        <v>49</v>
      </c>
      <c r="SU298" s="115">
        <f>RANK(SC298,SC$9:SC$497,0)</f>
        <v>30</v>
      </c>
      <c r="SV298" s="115">
        <f>RANK(SD298,SD$9:SD$497,0)</f>
        <v>207</v>
      </c>
      <c r="SW298" s="115">
        <f>RANK(SE298,SE$9:SE$497,0)</f>
        <v>89</v>
      </c>
      <c r="SX298" s="115">
        <f>RANK(SF298,SF$9:SF$497,0)</f>
        <v>185</v>
      </c>
      <c r="SY298" s="115">
        <f>RANK(SG298,SG$9:SG$497,0)</f>
        <v>154</v>
      </c>
      <c r="SZ298" s="115">
        <f>COUNTIFS(SB$9:SB$497,"&gt;"&amp;SB298,$ES$9:$ES$497,$ES298)+1</f>
        <v>10</v>
      </c>
      <c r="TA298" s="115">
        <f>COUNTIFS(SC$9:SC$497,"&gt;"&amp;SC298,$ES$9:$ES$497,$ES298)+1</f>
        <v>9</v>
      </c>
      <c r="TB298" s="115">
        <f>COUNTIFS(SD$9:SD$497,"&gt;"&amp;SD298,$ES$9:$ES$497,$ES298)+1</f>
        <v>38</v>
      </c>
      <c r="TC298" s="115">
        <f>COUNTIFS(SE$9:SE$497,"&gt;"&amp;SE298,$ES$9:$ES$497,$ES298)+1</f>
        <v>28</v>
      </c>
      <c r="TD298" s="115">
        <f>COUNTIFS(SF$9:SF$497,"&gt;"&amp;SF298,$ES$9:$ES$497,$ES298)+1</f>
        <v>38</v>
      </c>
      <c r="TE298" s="117">
        <f>COUNTIFS(SG$9:SG$497,"&gt;"&amp;SG298,$ES$9:$ES$497,$ES298)+1</f>
        <v>24</v>
      </c>
      <c r="TF298" s="118">
        <f t="shared" si="632"/>
        <v>125</v>
      </c>
      <c r="TG298" s="115">
        <f t="shared" si="633"/>
        <v>130</v>
      </c>
      <c r="TH298" s="115">
        <f t="shared" si="634"/>
        <v>47</v>
      </c>
      <c r="TI298" s="115">
        <f t="shared" si="635"/>
        <v>94</v>
      </c>
      <c r="TJ298" s="115">
        <f t="shared" si="636"/>
        <v>67</v>
      </c>
      <c r="TK298" s="115">
        <f t="shared" si="637"/>
        <v>61</v>
      </c>
      <c r="TL298" s="117">
        <f t="shared" si="638"/>
        <v>52</v>
      </c>
      <c r="TM298" s="118">
        <f>ROUND(TF298/MAX(TF$9:TF$497)*100,0)</f>
        <v>69</v>
      </c>
      <c r="TN298" s="115">
        <f>ROUND(TG298/MAX(TG$9:TG$497)*100,0)</f>
        <v>71</v>
      </c>
      <c r="TO298" s="115">
        <f>ROUND(TH298/MAX(TH$9:TH$497)*100,0)</f>
        <v>26</v>
      </c>
      <c r="TP298" s="115">
        <f>ROUND(TI298/MAX(TI$9:TI$497)*100,0)</f>
        <v>52</v>
      </c>
      <c r="TQ298" s="115">
        <f>ROUND(TJ298/MAX(TJ$9:TJ$497)*100,0)</f>
        <v>34</v>
      </c>
      <c r="TR298" s="115">
        <f>ROUND(TK298/MAX(TK$9:TK$497)*100,0)</f>
        <v>31</v>
      </c>
      <c r="TS298" s="119">
        <f>ROUND(TL298/MAX(TL$9:TL$497)*100,0)</f>
        <v>27</v>
      </c>
      <c r="TT298" s="120">
        <f>RANK(TM298,TM$9:TM$497,0)</f>
        <v>63</v>
      </c>
      <c r="TU298" s="115">
        <f>RANK(TN298,TN$9:TN$497,0)</f>
        <v>34</v>
      </c>
      <c r="TV298" s="115">
        <f>RANK(TO298,TO$9:TO$497,0)</f>
        <v>190</v>
      </c>
      <c r="TW298" s="115">
        <f>RANK(TP298,TP$9:TP$497,0)</f>
        <v>75</v>
      </c>
      <c r="TX298" s="115">
        <f>RANK(TQ298,TQ$9:TQ$497,0)</f>
        <v>105</v>
      </c>
      <c r="TY298" s="115">
        <f>RANK(TR298,TR$9:TR$497,0)</f>
        <v>181</v>
      </c>
      <c r="TZ298" s="121">
        <f>RANK(TS298,TS$9:TS$497,0)</f>
        <v>188</v>
      </c>
      <c r="UA298" s="132"/>
      <c r="UB298" s="7" t="s">
        <v>1</v>
      </c>
    </row>
    <row r="299" spans="1:548" x14ac:dyDescent="0.15">
      <c r="A299" s="183">
        <v>291</v>
      </c>
      <c r="B299" s="200" t="s">
        <v>1240</v>
      </c>
      <c r="C299" s="143"/>
      <c r="D299" s="143"/>
      <c r="E299" s="161" t="s">
        <v>518</v>
      </c>
      <c r="F299" s="65">
        <v>39</v>
      </c>
      <c r="G299" s="65" t="s">
        <v>908</v>
      </c>
      <c r="H299" s="65" t="s">
        <v>927</v>
      </c>
      <c r="I299" s="66" t="s">
        <v>521</v>
      </c>
      <c r="J299" s="67" t="s">
        <v>521</v>
      </c>
      <c r="K299" s="67" t="s">
        <v>521</v>
      </c>
      <c r="L299" s="67" t="s">
        <v>521</v>
      </c>
      <c r="M299" s="67" t="s">
        <v>521</v>
      </c>
      <c r="N299" s="67" t="s">
        <v>521</v>
      </c>
      <c r="O299" s="67" t="s">
        <v>521</v>
      </c>
      <c r="P299" s="67" t="s">
        <v>521</v>
      </c>
      <c r="Q299" s="67" t="s">
        <v>521</v>
      </c>
      <c r="R299" s="68" t="s">
        <v>521</v>
      </c>
      <c r="S299" s="69" t="s">
        <v>521</v>
      </c>
      <c r="T299" s="67" t="s">
        <v>521</v>
      </c>
      <c r="U299" s="67" t="s">
        <v>521</v>
      </c>
      <c r="V299" s="67" t="s">
        <v>521</v>
      </c>
      <c r="W299" s="67" t="s">
        <v>521</v>
      </c>
      <c r="X299" s="67" t="s">
        <v>521</v>
      </c>
      <c r="Y299" s="67" t="s">
        <v>521</v>
      </c>
      <c r="Z299" s="67" t="s">
        <v>521</v>
      </c>
      <c r="AA299" s="67" t="s">
        <v>521</v>
      </c>
      <c r="AB299" s="68" t="s">
        <v>521</v>
      </c>
      <c r="AC299" s="69" t="s">
        <v>521</v>
      </c>
      <c r="AD299" s="67" t="s">
        <v>521</v>
      </c>
      <c r="AE299" s="67" t="s">
        <v>521</v>
      </c>
      <c r="AF299" s="67" t="s">
        <v>521</v>
      </c>
      <c r="AG299" s="67" t="s">
        <v>521</v>
      </c>
      <c r="AH299" s="67" t="s">
        <v>521</v>
      </c>
      <c r="AI299" s="67" t="s">
        <v>521</v>
      </c>
      <c r="AJ299" s="67" t="s">
        <v>521</v>
      </c>
      <c r="AK299" s="67" t="s">
        <v>521</v>
      </c>
      <c r="AL299" s="68" t="s">
        <v>521</v>
      </c>
      <c r="AM299" s="69" t="s">
        <v>521</v>
      </c>
      <c r="AN299" s="67" t="s">
        <v>521</v>
      </c>
      <c r="AO299" s="67" t="s">
        <v>521</v>
      </c>
      <c r="AP299" s="67" t="s">
        <v>521</v>
      </c>
      <c r="AQ299" s="67" t="s">
        <v>521</v>
      </c>
      <c r="AR299" s="67" t="s">
        <v>521</v>
      </c>
      <c r="AS299" s="67" t="s">
        <v>521</v>
      </c>
      <c r="AT299" s="67" t="s">
        <v>521</v>
      </c>
      <c r="AU299" s="67" t="s">
        <v>521</v>
      </c>
      <c r="AV299" s="68" t="s">
        <v>521</v>
      </c>
      <c r="AW299" s="69" t="s">
        <v>521</v>
      </c>
      <c r="AX299" s="67" t="s">
        <v>521</v>
      </c>
      <c r="AY299" s="67" t="s">
        <v>521</v>
      </c>
      <c r="AZ299" s="67" t="s">
        <v>521</v>
      </c>
      <c r="BA299" s="67" t="s">
        <v>521</v>
      </c>
      <c r="BB299" s="67" t="s">
        <v>521</v>
      </c>
      <c r="BC299" s="67" t="s">
        <v>521</v>
      </c>
      <c r="BD299" s="67" t="s">
        <v>521</v>
      </c>
      <c r="BE299" s="67" t="s">
        <v>521</v>
      </c>
      <c r="BF299" s="68" t="s">
        <v>521</v>
      </c>
      <c r="BG299" s="69" t="s">
        <v>521</v>
      </c>
      <c r="BH299" s="67" t="s">
        <v>521</v>
      </c>
      <c r="BI299" s="67" t="s">
        <v>521</v>
      </c>
      <c r="BJ299" s="67" t="s">
        <v>521</v>
      </c>
      <c r="BK299" s="67" t="s">
        <v>521</v>
      </c>
      <c r="BL299" s="67" t="s">
        <v>521</v>
      </c>
      <c r="BM299" s="67" t="s">
        <v>521</v>
      </c>
      <c r="BN299" s="67" t="s">
        <v>521</v>
      </c>
      <c r="BO299" s="67" t="s">
        <v>521</v>
      </c>
      <c r="BP299" s="68" t="s">
        <v>521</v>
      </c>
      <c r="BQ299" s="70" t="s">
        <v>521</v>
      </c>
      <c r="BR299" s="67" t="s">
        <v>521</v>
      </c>
      <c r="BS299" s="67" t="s">
        <v>521</v>
      </c>
      <c r="BT299" s="67" t="s">
        <v>521</v>
      </c>
      <c r="BU299" s="67" t="s">
        <v>521</v>
      </c>
      <c r="BV299" s="67" t="s">
        <v>521</v>
      </c>
      <c r="BW299" s="67" t="s">
        <v>521</v>
      </c>
      <c r="BX299" s="67" t="s">
        <v>521</v>
      </c>
      <c r="BY299" s="67" t="s">
        <v>521</v>
      </c>
      <c r="BZ299" s="68" t="s">
        <v>521</v>
      </c>
      <c r="CA299" s="69" t="s">
        <v>521</v>
      </c>
      <c r="CB299" s="67" t="s">
        <v>521</v>
      </c>
      <c r="CC299" s="67" t="s">
        <v>521</v>
      </c>
      <c r="CD299" s="67" t="s">
        <v>521</v>
      </c>
      <c r="CE299" s="67" t="s">
        <v>521</v>
      </c>
      <c r="CF299" s="67" t="s">
        <v>521</v>
      </c>
      <c r="CG299" s="67" t="s">
        <v>521</v>
      </c>
      <c r="CH299" s="67" t="s">
        <v>521</v>
      </c>
      <c r="CI299" s="67" t="s">
        <v>521</v>
      </c>
      <c r="CJ299" s="68" t="s">
        <v>521</v>
      </c>
      <c r="CK299" s="69" t="s">
        <v>521</v>
      </c>
      <c r="CL299" s="67" t="s">
        <v>521</v>
      </c>
      <c r="CM299" s="67" t="s">
        <v>521</v>
      </c>
      <c r="CN299" s="67" t="s">
        <v>521</v>
      </c>
      <c r="CO299" s="67" t="s">
        <v>521</v>
      </c>
      <c r="CP299" s="67" t="s">
        <v>521</v>
      </c>
      <c r="CQ299" s="67" t="s">
        <v>521</v>
      </c>
      <c r="CR299" s="67" t="s">
        <v>521</v>
      </c>
      <c r="CS299" s="67" t="s">
        <v>521</v>
      </c>
      <c r="CT299" s="68" t="s">
        <v>521</v>
      </c>
      <c r="CU299" s="69" t="s">
        <v>521</v>
      </c>
      <c r="CV299" s="67" t="s">
        <v>521</v>
      </c>
      <c r="CW299" s="67" t="s">
        <v>521</v>
      </c>
      <c r="CX299" s="67" t="s">
        <v>521</v>
      </c>
      <c r="CY299" s="67" t="s">
        <v>521</v>
      </c>
      <c r="CZ299" s="67" t="s">
        <v>521</v>
      </c>
      <c r="DA299" s="67" t="s">
        <v>521</v>
      </c>
      <c r="DB299" s="67" t="s">
        <v>521</v>
      </c>
      <c r="DC299" s="67" t="s">
        <v>521</v>
      </c>
      <c r="DD299" s="68" t="s">
        <v>521</v>
      </c>
      <c r="DE299" s="69" t="s">
        <v>521</v>
      </c>
      <c r="DF299" s="71" t="s">
        <v>521</v>
      </c>
      <c r="DG299" s="67" t="s">
        <v>521</v>
      </c>
      <c r="DH299" s="67" t="s">
        <v>521</v>
      </c>
      <c r="DI299" s="67" t="s">
        <v>521</v>
      </c>
      <c r="DJ299" s="67" t="s">
        <v>521</v>
      </c>
      <c r="DK299" s="67" t="s">
        <v>521</v>
      </c>
      <c r="DL299" s="67" t="s">
        <v>521</v>
      </c>
      <c r="DM299" s="67" t="s">
        <v>521</v>
      </c>
      <c r="DN299" s="68" t="s">
        <v>521</v>
      </c>
      <c r="DO299" s="70" t="s">
        <v>521</v>
      </c>
      <c r="DP299" s="71" t="s">
        <v>521</v>
      </c>
      <c r="DQ299" s="67" t="s">
        <v>521</v>
      </c>
      <c r="DR299" s="67" t="s">
        <v>521</v>
      </c>
      <c r="DS299" s="67" t="s">
        <v>521</v>
      </c>
      <c r="DT299" s="67" t="s">
        <v>521</v>
      </c>
      <c r="DU299" s="67" t="s">
        <v>521</v>
      </c>
      <c r="DV299" s="67" t="s">
        <v>521</v>
      </c>
      <c r="DW299" s="67" t="s">
        <v>521</v>
      </c>
      <c r="DX299" s="72" t="s">
        <v>521</v>
      </c>
      <c r="DY299" s="146" t="s">
        <v>522</v>
      </c>
      <c r="DZ299" s="147">
        <v>2</v>
      </c>
      <c r="EA299" s="147">
        <v>3</v>
      </c>
      <c r="EB299" s="147">
        <v>3</v>
      </c>
      <c r="EC299" s="158">
        <v>4</v>
      </c>
      <c r="ED299" s="168" t="s">
        <v>522</v>
      </c>
      <c r="EE299" s="74">
        <f t="shared" si="591"/>
        <v>2</v>
      </c>
      <c r="EF299" s="74">
        <f t="shared" si="639"/>
        <v>6</v>
      </c>
      <c r="EG299" s="74">
        <f t="shared" si="640"/>
        <v>18</v>
      </c>
      <c r="EH299" s="77">
        <f t="shared" si="641"/>
        <v>72</v>
      </c>
      <c r="EI299" s="146">
        <v>100</v>
      </c>
      <c r="EJ299" s="147">
        <v>150</v>
      </c>
      <c r="EK299" s="147">
        <v>300</v>
      </c>
      <c r="EL299" s="147">
        <v>500</v>
      </c>
      <c r="EM299" s="158">
        <v>1500</v>
      </c>
      <c r="EN299" s="78">
        <v>1</v>
      </c>
      <c r="EO299" s="79">
        <f t="shared" si="642"/>
        <v>0.75</v>
      </c>
      <c r="EP299" s="79">
        <f t="shared" si="643"/>
        <v>0.5</v>
      </c>
      <c r="EQ299" s="79">
        <f t="shared" si="644"/>
        <v>0.27777777777777779</v>
      </c>
      <c r="ER299" s="80">
        <f t="shared" si="645"/>
        <v>0.20833333333333331</v>
      </c>
      <c r="ES299" s="128" t="s">
        <v>534</v>
      </c>
      <c r="ET299" s="82"/>
      <c r="EU299" s="83">
        <v>4</v>
      </c>
      <c r="EV299" s="146">
        <v>37</v>
      </c>
      <c r="EW299" s="147">
        <v>12</v>
      </c>
      <c r="EX299" s="147">
        <v>26</v>
      </c>
      <c r="EY299" s="147">
        <v>16</v>
      </c>
      <c r="EZ299" s="147">
        <v>8</v>
      </c>
      <c r="FA299" s="147">
        <v>8</v>
      </c>
      <c r="FB299" s="147">
        <v>30</v>
      </c>
      <c r="FC299" s="147">
        <v>37</v>
      </c>
      <c r="FD299" s="74">
        <f t="shared" si="592"/>
        <v>34</v>
      </c>
      <c r="FE299" s="84">
        <f t="shared" si="593"/>
        <v>63</v>
      </c>
      <c r="FF299" s="73">
        <f>RANK(EV299,$EV$9:$EV$497,0)</f>
        <v>334</v>
      </c>
      <c r="FG299" s="74">
        <f>RANK(EW299,$EW$9:$EW$497,0)</f>
        <v>394</v>
      </c>
      <c r="FH299" s="74">
        <f>RANK(EX299,$EX$9:$EX$497,0)</f>
        <v>263</v>
      </c>
      <c r="FI299" s="74">
        <f>RANK(EY299,$EY$9:$EY$497,0)</f>
        <v>341</v>
      </c>
      <c r="FJ299" s="74">
        <f>RANK(EZ299,$EZ$9:$EZ$497,0)</f>
        <v>362</v>
      </c>
      <c r="FK299" s="74">
        <f>RANK(FA299,$FA$9:$FA$497,0)</f>
        <v>340</v>
      </c>
      <c r="FL299" s="74">
        <f>RANK(FB299,$FB$9:$FB$497,0)</f>
        <v>262</v>
      </c>
      <c r="FM299" s="74">
        <f>RANK(FC299,$FC$9:$FC$497,0)</f>
        <v>232</v>
      </c>
      <c r="FN299" s="74">
        <f>RANK(FD299,$FD$9:$FD$497,0)</f>
        <v>349</v>
      </c>
      <c r="FO299" s="84">
        <f>RANK(FE299,$FE$9:$FE$497,0)</f>
        <v>265</v>
      </c>
      <c r="FP299" s="73">
        <f>COUNTIFS($EV$9:$EV$497,"&gt;"&amp;EV299,$ES$9:$ES$497,ES299)+1</f>
        <v>67</v>
      </c>
      <c r="FQ299" s="74">
        <f>COUNTIFS($EW$9:$EW$497,"&gt;"&amp;EW299,$ES$9:$ES$497,ES299)+1</f>
        <v>69</v>
      </c>
      <c r="FR299" s="74">
        <f>COUNTIFS($EX$9:$EX$497,"&gt;"&amp;EX299,$ES$9:$ES$497,ES299)+1</f>
        <v>73</v>
      </c>
      <c r="FS299" s="74">
        <f>COUNTIFS($EY$9:$EY$497,"&gt;"&amp;EY299,$ES$9:$ES$497,ES299)+1</f>
        <v>66</v>
      </c>
      <c r="FT299" s="74">
        <f>COUNTIFS($EZ$9:$EZ$497,"&gt;"&amp;EZ299,$ES$9:$ES$497,ES299)+1</f>
        <v>53</v>
      </c>
      <c r="FU299" s="74">
        <f>COUNTIFS($FA$9:$FA$497,"&gt;"&amp;FA299,$ES$9:$ES$497,ES299)+1</f>
        <v>52</v>
      </c>
      <c r="FV299" s="74">
        <f>COUNTIFS($FB$9:$FB$497,"&gt;"&amp;FB299,$ES$9:$ES$497,ES299)+1</f>
        <v>71</v>
      </c>
      <c r="FW299" s="74">
        <f>COUNTIFS($FC$9:$FC$497,"&gt;"&amp;FC299,$ES$9:$ES$497,ES299)+1</f>
        <v>71</v>
      </c>
      <c r="FX299" s="74">
        <f>COUNTIFS($FD$9:$FD$497,"&gt;"&amp;FD299,$ES$9:$ES$497,ES299)+1</f>
        <v>73</v>
      </c>
      <c r="FY299" s="84">
        <f>COUNTIFS($FE$9:$FE$497,"&gt;"&amp;FE299,$ES$9:$ES$497,ES299)+1</f>
        <v>73</v>
      </c>
      <c r="FZ299" s="85">
        <f t="shared" si="594"/>
        <v>0.95</v>
      </c>
      <c r="GA299" s="86">
        <f t="shared" si="595"/>
        <v>0.31</v>
      </c>
      <c r="GB299" s="86">
        <f t="shared" si="596"/>
        <v>0.67</v>
      </c>
      <c r="GC299" s="86">
        <f t="shared" si="597"/>
        <v>0.41</v>
      </c>
      <c r="GD299" s="86">
        <f t="shared" si="598"/>
        <v>0.21</v>
      </c>
      <c r="GE299" s="86">
        <f t="shared" si="599"/>
        <v>0.21</v>
      </c>
      <c r="GF299" s="86">
        <f t="shared" si="600"/>
        <v>0.77</v>
      </c>
      <c r="GG299" s="86">
        <f t="shared" si="601"/>
        <v>0.95</v>
      </c>
      <c r="GH299" s="86">
        <f t="shared" si="602"/>
        <v>0.87</v>
      </c>
      <c r="GI299" s="87">
        <f t="shared" si="603"/>
        <v>1.62</v>
      </c>
      <c r="GJ299" s="85">
        <f>ROUND(((FZ299-AVERAGE(FZ$9:FZ$497))/STDEVP(FZ$9:FZ$497)*10+50),2)</f>
        <v>49.35</v>
      </c>
      <c r="GK299" s="86">
        <f>ROUND(((GA299-AVERAGE(GA$9:GA$497))/STDEVP(GA$9:GA$497)*10+50),2)</f>
        <v>38.630000000000003</v>
      </c>
      <c r="GL299" s="86">
        <f>ROUND(((GB299-AVERAGE(GB$9:GB$497))/STDEVP(GB$9:GB$497)*10+50),2)</f>
        <v>53.27</v>
      </c>
      <c r="GM299" s="86">
        <f>ROUND(((GC299-AVERAGE(GC$9:GC$497))/STDEVP(GC$9:GC$497)*10+50),2)</f>
        <v>44.18</v>
      </c>
      <c r="GN299" s="86">
        <f>ROUND(((GD299-AVERAGE(GD$9:GD$497))/STDEVP(GD$9:GD$497)*10+50),2)</f>
        <v>43.76</v>
      </c>
      <c r="GO299" s="86">
        <f>ROUND(((GE299-AVERAGE(GE$9:GE$497))/STDEVP(GE$9:GE$497)*10+50),2)</f>
        <v>44.98</v>
      </c>
      <c r="GP299" s="86">
        <f>ROUND(((GF299-AVERAGE(GF$9:GF$497))/STDEVP(GF$9:GF$497)*10+50),2)</f>
        <v>54.25</v>
      </c>
      <c r="GQ299" s="86">
        <f>ROUND(((GG299-AVERAGE(GG$9:GG$497))/STDEVP(GG$9:GG$497)*10+50),2)</f>
        <v>59.98</v>
      </c>
      <c r="GR299" s="86">
        <f>ROUND(((GH299-AVERAGE(GH$9:GH$497))/STDEVP(GH$9:GH$497)*10+50),2)</f>
        <v>46.18</v>
      </c>
      <c r="GS299" s="87">
        <f>ROUND(((GI299-AVERAGE(GI$9:GI$497))/STDEVP(GI$9:GI$497)*10+50),2)</f>
        <v>58.53</v>
      </c>
      <c r="GT299" s="73">
        <f>RANK(GJ299,$GJ$9:$GJ$497,0)</f>
        <v>208</v>
      </c>
      <c r="GU299" s="74">
        <f>RANK(GK299,$GK$9:$GK$497,0)</f>
        <v>396</v>
      </c>
      <c r="GV299" s="74">
        <f>RANK(GL299,$GL$9:$GL$497,0)</f>
        <v>144</v>
      </c>
      <c r="GW299" s="74">
        <f>RANK(GM299,$GM$9:$GM$497,0)</f>
        <v>320</v>
      </c>
      <c r="GX299" s="74">
        <f>RANK(GN299,$GN$9:$GN$497,0)</f>
        <v>310</v>
      </c>
      <c r="GY299" s="74">
        <f>RANK(GO299,$GO$9:$GO$497,0)</f>
        <v>271</v>
      </c>
      <c r="GZ299" s="74">
        <f>RANK(GP299,$GP$9:$GP$497,0)</f>
        <v>144</v>
      </c>
      <c r="HA299" s="74">
        <f>RANK(GQ299,$GQ$9:$GQ$497,0)</f>
        <v>69</v>
      </c>
      <c r="HB299" s="74">
        <f>RANK(GR299,$GR$9:$GR$497,0)</f>
        <v>250</v>
      </c>
      <c r="HC299" s="84">
        <f>RANK(GS299,$GS$9:$GS$497,0)</f>
        <v>82</v>
      </c>
      <c r="HD299" s="85">
        <f>ROUND(AVERAGEIF($ES$9:$ES$497,$ES299,$FZ$9:$FZ$497),2)</f>
        <v>0.95</v>
      </c>
      <c r="HE299" s="86">
        <f>ROUND(AVERAGEIF($ES$9:$ES$497,$ES299,$GA$9:$GA$497),2)</f>
        <v>0.38</v>
      </c>
      <c r="HF299" s="86">
        <f>ROUND(AVERAGEIF($ES$9:$ES$497,$ES299,$GB$9:$GB$497),2)</f>
        <v>0.82</v>
      </c>
      <c r="HG299" s="86">
        <f>ROUND(AVERAGEIF($ES$9:$ES$497,$ES299,$GC$9:$GC$497),2)</f>
        <v>0.44</v>
      </c>
      <c r="HH299" s="86">
        <f>ROUND(AVERAGEIF($ES$9:$ES$497,$ES299,$GD$9:$GD$497),2)</f>
        <v>0.15</v>
      </c>
      <c r="HI299" s="86">
        <f>ROUND(AVERAGEIF($ES$9:$ES$497,$ES299,$GE$9:$GE$497),2)</f>
        <v>0.14000000000000001</v>
      </c>
      <c r="HJ299" s="86">
        <f>ROUND(AVERAGEIF($ES$9:$ES$497,$ES299,$GF$9:$GF$497),2)</f>
        <v>0.74</v>
      </c>
      <c r="HK299" s="86">
        <f>ROUND(AVERAGEIF($ES$9:$ES$497,$ES299,$GG$9:$GG$497),2)</f>
        <v>0.85</v>
      </c>
      <c r="HL299" s="86">
        <f>ROUND(AVERAGEIF($ES$9:$ES$497,$ES299,$GH$9:$GH$497),2)</f>
        <v>0.97</v>
      </c>
      <c r="HM299" s="87">
        <f>ROUND(AVERAGEIF($ES$9:$ES$497,$ES299,$GI$9:$GI$497),2)</f>
        <v>1.67</v>
      </c>
      <c r="HN299" s="88">
        <f t="shared" si="604"/>
        <v>0</v>
      </c>
      <c r="HO299" s="89">
        <f t="shared" si="605"/>
        <v>-7.0000000000000007E-2</v>
      </c>
      <c r="HP299" s="89">
        <f t="shared" si="606"/>
        <v>-0.14999999999999991</v>
      </c>
      <c r="HQ299" s="89">
        <f t="shared" si="607"/>
        <v>-3.0000000000000027E-2</v>
      </c>
      <c r="HR299" s="89">
        <f t="shared" si="608"/>
        <v>0.06</v>
      </c>
      <c r="HS299" s="89">
        <f t="shared" si="609"/>
        <v>6.9999999999999979E-2</v>
      </c>
      <c r="HT299" s="89">
        <f t="shared" si="610"/>
        <v>3.0000000000000027E-2</v>
      </c>
      <c r="HU299" s="89">
        <f t="shared" si="611"/>
        <v>9.9999999999999978E-2</v>
      </c>
      <c r="HV299" s="89">
        <f t="shared" si="612"/>
        <v>-9.9999999999999978E-2</v>
      </c>
      <c r="HW299" s="90">
        <f t="shared" si="613"/>
        <v>-4.9999999999999822E-2</v>
      </c>
      <c r="HX299" s="73">
        <f>COUNTIFS($FZ$9:$FZ$497,"&gt;"&amp;FZ299,$ES$9:$ES$497,$ES299)+1</f>
        <v>39</v>
      </c>
      <c r="HY299" s="74">
        <f>COUNTIFS($GA$9:$GA$497,"&gt;"&amp;GA299,$ES$9:$ES$497,$ES299)+1</f>
        <v>62</v>
      </c>
      <c r="HZ299" s="74">
        <f>COUNTIFS($GB$9:$GB$497,"&gt;"&amp;GB299,$ES$9:$ES$497,$ES299)+1</f>
        <v>61</v>
      </c>
      <c r="IA299" s="74">
        <f>COUNTIFS($GC$9:$GC$497,"&gt;"&amp;GC299,$ES$9:$ES$497,$ES299)+1</f>
        <v>49</v>
      </c>
      <c r="IB299" s="74">
        <f>COUNTIFS($GD$9:$GD$497,"&gt;"&amp;GD299,$ES$9:$ES$497,$ES299)+1</f>
        <v>7</v>
      </c>
      <c r="IC299" s="74">
        <f>COUNTIFS($GE$9:$GE$497,"&gt;"&amp;GE299,$ES$9:$ES$497,$ES299)+1</f>
        <v>7</v>
      </c>
      <c r="ID299" s="74">
        <f>COUNTIFS($GF$9:$GF$497,"&gt;"&amp;GF299,$ES$9:$ES$497,$ES299)+1</f>
        <v>38</v>
      </c>
      <c r="IE299" s="74">
        <f>COUNTIFS($GG$9:$GG$497,"&gt;"&amp;GG299,$ES$9:$ES$497,$ES299)+1</f>
        <v>30</v>
      </c>
      <c r="IF299" s="74">
        <f>COUNTIFS($GH$9:$GH$497,"&gt;"&amp;GH299,$ES$9:$ES$497,$ES299)+1</f>
        <v>57</v>
      </c>
      <c r="IG299" s="84">
        <f>COUNTIFS($GI$9:$GI$497,"&gt;"&amp;GI299,$ES$9:$ES$497,$ES299)+1</f>
        <v>38</v>
      </c>
      <c r="IH299" s="148"/>
      <c r="II299" s="149"/>
      <c r="IJ299" s="149"/>
      <c r="IK299" s="149"/>
      <c r="IL299" s="149"/>
      <c r="IM299" s="150"/>
      <c r="IN299" s="151"/>
      <c r="IO299" s="152"/>
      <c r="IP299" s="153"/>
      <c r="IQ299" s="149"/>
      <c r="IR299" s="149"/>
      <c r="IS299" s="149"/>
      <c r="IT299" s="149"/>
      <c r="IU299" s="149"/>
      <c r="IV299" s="149"/>
      <c r="IW299" s="154"/>
      <c r="IX299" s="151"/>
      <c r="IY299" s="149"/>
      <c r="IZ299" s="149"/>
      <c r="JA299" s="149"/>
      <c r="JB299" s="149"/>
      <c r="JC299" s="149"/>
      <c r="JD299" s="149"/>
      <c r="JE299" s="155"/>
      <c r="JF299" s="153"/>
      <c r="JG299" s="149"/>
      <c r="JH299" s="149"/>
      <c r="JI299" s="149"/>
      <c r="JJ299" s="149"/>
      <c r="JK299" s="149"/>
      <c r="JL299" s="149"/>
      <c r="JM299" s="154"/>
      <c r="JN299" s="151"/>
      <c r="JO299" s="149"/>
      <c r="JP299" s="149"/>
      <c r="JQ299" s="149"/>
      <c r="JR299" s="149"/>
      <c r="JS299" s="149"/>
      <c r="JT299" s="149"/>
      <c r="JU299" s="149"/>
      <c r="JV299" s="149"/>
      <c r="JW299" s="149"/>
      <c r="JX299" s="149"/>
      <c r="JY299" s="149"/>
      <c r="JZ299" s="155"/>
      <c r="KA299" s="151"/>
      <c r="KB299" s="149"/>
      <c r="KC299" s="149"/>
      <c r="KD299" s="149"/>
      <c r="KE299" s="155"/>
      <c r="KF299" s="153"/>
      <c r="KG299" s="149"/>
      <c r="KH299" s="149"/>
      <c r="KI299" s="149"/>
      <c r="KJ299" s="149"/>
      <c r="KK299" s="156"/>
      <c r="KL299" s="149"/>
      <c r="KM299" s="149"/>
      <c r="KN299" s="149"/>
      <c r="KO299" s="149"/>
      <c r="KP299" s="149"/>
      <c r="KQ299" s="149"/>
      <c r="KR299" s="149"/>
      <c r="KS299" s="154"/>
      <c r="KT299" s="154"/>
      <c r="KU299" s="154"/>
      <c r="KV299" s="154"/>
      <c r="KW299" s="151"/>
      <c r="KX299" s="149"/>
      <c r="KY299" s="149"/>
      <c r="KZ299" s="149"/>
      <c r="LA299" s="149"/>
      <c r="LB299" s="149"/>
      <c r="LC299" s="154"/>
      <c r="LD299" s="151"/>
      <c r="LE299" s="152"/>
      <c r="LF299" s="157"/>
      <c r="LG299" s="158"/>
      <c r="LH299" s="151"/>
      <c r="LI299" s="149"/>
      <c r="LJ299" s="147"/>
      <c r="LK299" s="147"/>
      <c r="LL299" s="147"/>
      <c r="LM299" s="159"/>
      <c r="LN299" s="153"/>
      <c r="LO299" s="149"/>
      <c r="LP299" s="149"/>
      <c r="LQ299" s="149"/>
      <c r="LR299" s="154"/>
      <c r="LS299" s="151"/>
      <c r="LT299" s="149"/>
      <c r="LU299" s="149"/>
      <c r="LV299" s="149"/>
      <c r="LW299" s="149"/>
      <c r="LX299" s="149"/>
      <c r="LY299" s="149"/>
      <c r="LZ299" s="149"/>
      <c r="MA299" s="155"/>
      <c r="MB299" s="153"/>
      <c r="MC299" s="149"/>
      <c r="MD299" s="149"/>
      <c r="ME299" s="149"/>
      <c r="MF299" s="149"/>
      <c r="MG299" s="149"/>
      <c r="MH299" s="149"/>
      <c r="MI299" s="149"/>
      <c r="MJ299" s="149"/>
      <c r="MK299" s="149"/>
      <c r="ML299" s="149"/>
      <c r="MM299" s="149"/>
      <c r="MN299" s="156"/>
      <c r="MO299" s="156"/>
      <c r="MP299" s="154"/>
      <c r="MQ299" s="151"/>
      <c r="MR299" s="149"/>
      <c r="MS299" s="149"/>
      <c r="MT299" s="149"/>
      <c r="MU299" s="149"/>
      <c r="MV299" s="156"/>
      <c r="MW299" s="149"/>
      <c r="MX299" s="149"/>
      <c r="MY299" s="149"/>
      <c r="MZ299" s="149"/>
      <c r="NA299" s="149"/>
      <c r="NB299" s="149"/>
      <c r="NC299" s="149"/>
      <c r="ND299" s="154"/>
      <c r="NE299" s="154"/>
      <c r="NF299" s="154"/>
      <c r="NG299" s="154"/>
      <c r="NH299" s="151"/>
      <c r="NI299" s="149"/>
      <c r="NJ299" s="149"/>
      <c r="NK299" s="149"/>
      <c r="NL299" s="149"/>
      <c r="NM299" s="149"/>
      <c r="NN299" s="94"/>
      <c r="NO299" s="151"/>
      <c r="NP299" s="160"/>
      <c r="NQ299" s="145" t="s">
        <v>1238</v>
      </c>
      <c r="NR299" s="199" t="s">
        <v>1242</v>
      </c>
      <c r="NS299" s="199"/>
      <c r="NT299" s="199" t="s">
        <v>582</v>
      </c>
      <c r="NU299" s="199"/>
      <c r="NV299" s="135"/>
      <c r="NW299" s="199"/>
      <c r="NX299" s="136" t="s">
        <v>1243</v>
      </c>
      <c r="NY299" s="138" t="s">
        <v>2119</v>
      </c>
      <c r="NZ299" s="136" t="s">
        <v>1243</v>
      </c>
      <c r="OA299" s="137"/>
      <c r="OB299" s="137"/>
      <c r="OC299" s="137"/>
      <c r="OD299" s="108">
        <f t="shared" si="646"/>
        <v>72</v>
      </c>
      <c r="OE299" s="109">
        <v>7</v>
      </c>
      <c r="OF299" s="110">
        <f t="shared" si="647"/>
        <v>100</v>
      </c>
      <c r="OG299" s="109">
        <v>5</v>
      </c>
      <c r="OH299" s="111">
        <f>ROUND(AVERAGEIF($ES$9:$ES$497,$ES299,EV$9:EV$497),0)</f>
        <v>70</v>
      </c>
      <c r="OI299" s="112">
        <f>ROUND(AVERAGEIF($ES$9:$ES$497,$ES299,EW$9:EW$497),0)</f>
        <v>29</v>
      </c>
      <c r="OJ299" s="112">
        <f>ROUND(AVERAGEIF($ES$9:$ES$497,$ES299,EX$9:EX$497),0)</f>
        <v>62</v>
      </c>
      <c r="OK299" s="112">
        <f>ROUND(AVERAGEIF($ES$9:$ES$497,$ES299,EY$9:EY$497),0)</f>
        <v>34</v>
      </c>
      <c r="OL299" s="112">
        <f>ROUND(AVERAGEIF($ES$9:$ES$497,$ES299,EZ$9:EZ$497),0)</f>
        <v>10</v>
      </c>
      <c r="OM299" s="112">
        <f>ROUND(AVERAGEIF($ES$9:$ES$497,$ES299,FA$9:FA$497),0)</f>
        <v>10</v>
      </c>
      <c r="ON299" s="112">
        <f>ROUND(AVERAGEIF($ES$9:$ES$497,$ES299,FB$9:FB$497),0)</f>
        <v>53</v>
      </c>
      <c r="OO299" s="112">
        <f>ROUND(AVERAGEIF($ES$9:$ES$497,$ES299,FC$9:FC$497),0)</f>
        <v>56</v>
      </c>
      <c r="OP299" s="112">
        <f>ROUND(AVERAGEIF($ES$9:$ES$497,$ES299,FD$9:FD$497),0)</f>
        <v>72</v>
      </c>
      <c r="OQ299" s="113">
        <f>ROUND(AVERAGEIF($ES$9:$ES$497,$ES299,FE$9:FE$497),0)</f>
        <v>118</v>
      </c>
      <c r="OR299" s="114">
        <f>ROUND(EV299/MAX(EV$9:EV$497)*100,0)</f>
        <v>21</v>
      </c>
      <c r="OS299" s="115">
        <f>ROUND(EW299/MAX(EW$9:EW$497)*100,0)</f>
        <v>9</v>
      </c>
      <c r="OT299" s="115">
        <f>ROUND(EX299/MAX(EX$9:EX$497)*100,0)</f>
        <v>22</v>
      </c>
      <c r="OU299" s="115">
        <f>ROUND(EY299/MAX(EY$9:EY$497)*100,0)</f>
        <v>11</v>
      </c>
      <c r="OV299" s="115">
        <f>ROUND(EZ299/MAX(EZ$9:EZ$497)*100,0)</f>
        <v>6</v>
      </c>
      <c r="OW299" s="115">
        <f>ROUND(FA299/MAX(FA$9:FA$497)*100,0)</f>
        <v>7</v>
      </c>
      <c r="OX299" s="115">
        <f>ROUND(FB299/MAX(FB$9:FB$497)*100,0)</f>
        <v>22</v>
      </c>
      <c r="OY299" s="116">
        <f>ROUND(FC299/MAX(FC$9:FC$497)*100,0)</f>
        <v>26</v>
      </c>
      <c r="OZ299" s="115">
        <f>ROUND(FD299/MAX(FD$9:FD$497)*100,0)</f>
        <v>23</v>
      </c>
      <c r="PA299" s="117">
        <f>ROUND(FE299/MAX(FE$9:FE$497)*100,0)</f>
        <v>26</v>
      </c>
      <c r="PB299" s="118">
        <f t="shared" si="614"/>
        <v>207</v>
      </c>
      <c r="PC299" s="115">
        <f t="shared" si="615"/>
        <v>159</v>
      </c>
      <c r="PD299" s="115">
        <f t="shared" si="616"/>
        <v>225</v>
      </c>
      <c r="PE299" s="115">
        <f t="shared" si="617"/>
        <v>259</v>
      </c>
      <c r="PF299" s="115">
        <f t="shared" si="618"/>
        <v>150</v>
      </c>
      <c r="PG299" s="119">
        <f t="shared" si="619"/>
        <v>125</v>
      </c>
      <c r="PH299" s="118">
        <f>ROUND(PB299/MAX(PB$9:PB$497)*100,0)</f>
        <v>25</v>
      </c>
      <c r="PI299" s="115">
        <f>ROUND(PC299/MAX(PC$9:PC$497)*100,0)</f>
        <v>19</v>
      </c>
      <c r="PJ299" s="115">
        <f>ROUND(PD299/MAX(PD$9:PD$497)*100,0)</f>
        <v>24</v>
      </c>
      <c r="PK299" s="115">
        <f>ROUND(PE299/MAX(PE$9:PE$497)*100,0)</f>
        <v>26</v>
      </c>
      <c r="PL299" s="115">
        <f>ROUND(PF299/MAX(PF$9:PF$497)*100,0)</f>
        <v>21</v>
      </c>
      <c r="PM299" s="119">
        <f>ROUND(PG299/MAX(PG$9:PG$497)*100,0)</f>
        <v>18</v>
      </c>
      <c r="PN299" s="118">
        <f>RANK(PH299,PH$9:PH$497,0)</f>
        <v>337</v>
      </c>
      <c r="PO299" s="115">
        <f>RANK(PI299,PI$9:PI$497,0)</f>
        <v>358</v>
      </c>
      <c r="PP299" s="115">
        <f>RANK(PJ299,PJ$9:PJ$497,0)</f>
        <v>349</v>
      </c>
      <c r="PQ299" s="115">
        <f>RANK(PK299,PK$9:PK$497,0)</f>
        <v>320</v>
      </c>
      <c r="PR299" s="115">
        <f>RANK(PL299,PL$9:PL$497,0)</f>
        <v>371</v>
      </c>
      <c r="PS299" s="119">
        <f>RANK(PM299,PM$9:PM$497,0)</f>
        <v>375</v>
      </c>
      <c r="PT299" s="120">
        <f>ROUND(FZ299/MAX(FZ$9:FZ$497)*100,0)</f>
        <v>52</v>
      </c>
      <c r="PU299" s="115">
        <f>ROUND(GA299/MAX(GA$9:GA$497)*100,0)</f>
        <v>17</v>
      </c>
      <c r="PV299" s="115">
        <f>ROUND(GB299/MAX(GB$9:GB$497)*100,0)</f>
        <v>49</v>
      </c>
      <c r="PW299" s="115">
        <f>ROUND(GC299/MAX(GC$9:GC$497)*100,0)</f>
        <v>33</v>
      </c>
      <c r="PX299" s="115">
        <f>ROUND(GD299/MAX(GD$9:GD$497)*100,0)</f>
        <v>12</v>
      </c>
      <c r="PY299" s="115">
        <f>ROUND(GE299/MAX(GE$9:GE$497)*100,0)</f>
        <v>13</v>
      </c>
      <c r="PZ299" s="115">
        <f>ROUND(GF299/MAX(GF$9:GF$497)*100,0)</f>
        <v>36</v>
      </c>
      <c r="QA299" s="116">
        <f>ROUND(GG299/MAX(GG$9:GG$497)*100,0)</f>
        <v>52</v>
      </c>
      <c r="QB299" s="115">
        <f>ROUND(GH299/MAX(GH$9:GH$497)*100,0)</f>
        <v>39</v>
      </c>
      <c r="QC299" s="121">
        <f>ROUND(GI299/MAX(GI$9:GI$497)*100,0)</f>
        <v>52</v>
      </c>
      <c r="QD299" s="120">
        <f>ROUND(AVERAGEIF($ES$9:$ES$497,$ES299,PT$9:PT$497),0)</f>
        <v>52</v>
      </c>
      <c r="QE299" s="120">
        <f>ROUND(AVERAGEIF($ES$9:$ES$497,$ES299,PU$9:PU$497),0)</f>
        <v>21</v>
      </c>
      <c r="QF299" s="120">
        <f>ROUND(AVERAGEIF($ES$9:$ES$497,$ES299,PV$9:PV$497),0)</f>
        <v>60</v>
      </c>
      <c r="QG299" s="120">
        <f>ROUND(AVERAGEIF($ES$9:$ES$497,$ES299,PW$9:PW$497),0)</f>
        <v>35</v>
      </c>
      <c r="QH299" s="120">
        <f>ROUND(AVERAGEIF($ES$9:$ES$497,$ES299,PX$9:PX$497),0)</f>
        <v>8</v>
      </c>
      <c r="QI299" s="120">
        <f>ROUND(AVERAGEIF($ES$9:$ES$497,$ES299,PY$9:PY$497),0)</f>
        <v>9</v>
      </c>
      <c r="QJ299" s="120">
        <f>ROUND(AVERAGEIF($ES$9:$ES$497,$ES299,PZ$9:PZ$497),0)</f>
        <v>35</v>
      </c>
      <c r="QK299" s="120">
        <f>ROUND(AVERAGEIF($ES$9:$ES$497,$ES299,QA$9:QA$497),0)</f>
        <v>46</v>
      </c>
      <c r="QL299" s="120">
        <f>ROUND(AVERAGEIF($ES$9:$ES$497,$ES299,QB$9:QB$497),0)</f>
        <v>43</v>
      </c>
      <c r="QM299" s="120">
        <f>ROUND(AVERAGEIF($ES$9:$ES$497,$ES299,QC$9:QC$497),0)</f>
        <v>53</v>
      </c>
      <c r="QN299" s="114">
        <f t="shared" si="620"/>
        <v>491</v>
      </c>
      <c r="QO299" s="115">
        <f t="shared" si="621"/>
        <v>343</v>
      </c>
      <c r="QP299" s="115">
        <f t="shared" si="622"/>
        <v>539</v>
      </c>
      <c r="QQ299" s="115">
        <f t="shared" si="623"/>
        <v>647</v>
      </c>
      <c r="QR299" s="115">
        <f t="shared" si="624"/>
        <v>436</v>
      </c>
      <c r="QS299" s="119">
        <f t="shared" si="625"/>
        <v>292</v>
      </c>
      <c r="QT299" s="114">
        <f>ROUND((QN299-MIN(QN$9:QN$497))/(MAX(QN$9:QN$497)-MIN(QN$9:QN$497))*100,0)</f>
        <v>41</v>
      </c>
      <c r="QU299" s="115">
        <f>ROUND((QO299-MIN(QO$9:QO$497))/(MAX(QO$9:QO$497)-MIN(QO$9:QO$497))*100,0)</f>
        <v>19</v>
      </c>
      <c r="QV299" s="115">
        <f>ROUND((QP299-MIN(QP$9:QP$497))/(MAX(QP$9:QP$497)-MIN(QP$9:QP$497))*100,0)</f>
        <v>27</v>
      </c>
      <c r="QW299" s="115">
        <f>ROUND((QQ299-MIN(QQ$9:QQ$497))/(MAX(QQ$9:QQ$497)-MIN(QQ$9:QQ$497))*100,0)</f>
        <v>45</v>
      </c>
      <c r="QX299" s="115">
        <f>ROUND((QR299-MIN(QR$9:QR$497))/(MAX(QR$9:QR$497)-MIN(QR$9:QR$497))*100,0)</f>
        <v>33</v>
      </c>
      <c r="QY299" s="115">
        <f>ROUND((QS299-MIN(QS$9:QS$497))/(MAX(QS$9:QS$497)-MIN(QS$9:QS$497))*100,0)</f>
        <v>24</v>
      </c>
      <c r="QZ299" s="114">
        <f>RANK(QN299,QN$9:QN$497,0)</f>
        <v>194</v>
      </c>
      <c r="RA299" s="115">
        <f>RANK(QO299,QO$9:QO$497,0)</f>
        <v>280</v>
      </c>
      <c r="RB299" s="115">
        <f>RANK(QP299,QP$9:QP$497,0)</f>
        <v>252</v>
      </c>
      <c r="RC299" s="115">
        <f>RANK(QQ299,QQ$9:QQ$497,0)</f>
        <v>123</v>
      </c>
      <c r="RD299" s="115">
        <f>RANK(QR299,QR$9:QR$497,0)</f>
        <v>334</v>
      </c>
      <c r="RE299" s="115">
        <f>RANK(QS299,QS$9:QS$497,0)</f>
        <v>354</v>
      </c>
      <c r="RF299" s="122"/>
      <c r="RG299" s="115">
        <f>($RH$3*(IH299+IJ299)*100*100/MAX(EX$9:EX$497)*$RO$3) +($RH$3*(II299+IJ299)*100*100/MAX(EX$9:EX$497)*$RO$4) + ($RH$3*IK299*100*100/MAX(EX$9:EX$497)*0.098)</f>
        <v>0</v>
      </c>
      <c r="RH299" s="115">
        <f>($RH$4*IL299*100*100/MAX(EZ$9:EZ$497))*$RQ$3</f>
        <v>0</v>
      </c>
      <c r="RI299" s="115">
        <f>($RH$3*IM299*100*100/MAX(EY$9:EY$497))*$RQ$4</f>
        <v>0</v>
      </c>
      <c r="RJ299" s="115">
        <f>($RH$3*IN299*100*100/MAX(EX$9:EX$497))</f>
        <v>0</v>
      </c>
      <c r="RK299" s="115">
        <f>($RH$4*IO299*100*100/MAX(EZ$9:EZ$497))*$RQ$3</f>
        <v>0</v>
      </c>
      <c r="RL299" s="115">
        <f>(($RL$4*IP299*100*((100/MAX(EX$9:EX$497)+100/MAX(EZ$9:EZ$497))/2))+($RL$4*IQ299*100*((100/MAX(EX$9:EX$497)+100/MAX(EZ$9:EZ$497))/2))+($RL$4*IR299*100*((100/MAX(EX$9:EX$497)+100/MAX(EZ$9:EZ$497))/2))+($RL$4*IS299*100*((100/MAX(EX$9:EX$497)+100/MAX(EZ$9:EZ$497))/2))+($RL$4*IT299*100*((100/MAX(EX$9:EX$497)+100/MAX(EZ$9:EZ$497))/2))+($RL$4*IU299*100*((100/MAX(EX$9:EX$497)+100/MAX(EZ$9:EZ$497))/2))+($RL$4*IV299*100*((100/MAX(EX$9:EX$497)+100/MAX(EZ$9:EZ$497))/2))+($RL$4*IW299*100*((100/MAX(EX$9:EX$497)+100/MAX(EZ$9:EZ$497))/2)))*$RS$3</f>
        <v>0</v>
      </c>
      <c r="RM299" s="115">
        <f>(($RH$3*IX299*100*100/MAX(EX$9:EX$497))+($RH$3*IY299*100*100/MAX(EX$9:EX$497))+($RH$3*IZ299*100*100/MAX(EX$9:EX$497))+($RH$3*JA299*100*100/MAX(EX$9:EX$497))+($RH$3*JB299*100*100/MAX(EX$9:EX$497))+($RH$3*JC299*100*100/MAX(EX$9:EX$497))+($RH$3*JD299*100*100/MAX(EX$9:EX$497))+($RH$3*JE299*100*100/MAX(EX$9:EX$497)))*$RS$4</f>
        <v>0</v>
      </c>
      <c r="RN299" s="115">
        <f>(($RH$4*JF299*100*100/MAX(EZ$9:EZ$497)) + ($RH$4*JG299*100*100/MAX(EZ$9:EZ$497)) + ($RH$4*JH299*100*100/MAX(EZ$9:EZ$497)) + ($RH$4*JI299*100*100/MAX(EZ$9:EZ$497)) + ($RH$4*JJ299*100*100/MAX(EZ$9:EZ$497)) + ($RH$4*JK299*100*100/MAX(EZ$9:EZ$497)) + ($RH$4*JL299*100*100/MAX(EZ$9:EZ$497)) + ($RH$4*JM299*100*100/MAX(EZ$9:EZ$497)))*$RU$3</f>
        <v>0</v>
      </c>
      <c r="RO299" s="115">
        <f>(($RL$4*JN299*100*((100/MAX(EX$9:EX$497)+100/MAX(EZ$9:EZ$497))/2))+($RL$4*JO299*100*((100/MAX(EX$9:EX$497)+100/MAX(EZ$9:EZ$497))/2))+($RL$4*JP299*100*((100/MAX(EX$9:EX$497)+100/MAX(EZ$9:EZ$497))/2))+($RL$4*JQ299*100*((100/MAX(EX$9:EX$497)+100/MAX(EZ$9:EZ$497))/2))+($RL$4*JR299*100*((100/MAX(EX$9:EX$497)+100/MAX(EZ$9:EZ$497))/2))+($RL$4*JS299*100*((100/MAX(EX$9:EX$497)+100/MAX(EZ$9:EZ$497))/2))+($RL$4*JT299*100*((100/MAX(EX$9:EX$497)+100/MAX(EZ$9:EZ$497))/2))+($RL$4*JU299*100*((100/MAX(EX$9:EX$497)+100/MAX(EZ$9:EZ$497))/2))+($RL$4*JV299*100*((100/MAX(EX$9:EX$497)+100/MAX(EZ$9:EZ$497))/2))+($RL$4*JW299*100*((100/MAX(EX$9:EX$497)+100/MAX(EZ$9:EZ$497))/2))+($RL$4*JX299*100*((100/MAX(EX$9:EX$497)+100/MAX(EZ$9:EZ$497))/2))+($RL$4*JY299*100*((100/MAX(EX$9:EX$497)+100/MAX(EZ$9:EZ$497))/2))+($RL$4*JZ299*100*((100/MAX(EX$9:EX$497)+100/MAX(EZ$9:EZ$497))/2)))*$RW$3/2</f>
        <v>0</v>
      </c>
      <c r="RP299" s="119">
        <f>($RJ$3*KA299*100*100/MAX(FA$9:FA$497)) + ($RJ$3*KB299*100*100/MAX(FA$9:FA$497)/2) + ($RJ$3*KC299*100*100/MAX(FA$9:FA$497)/2) + ($RJ$3*KD299*100*100/MAX(FA$9:FA$497)/4) + ($RJ$3*KE299*100*100/MAX(FA$9:FA$497)/4)</f>
        <v>0</v>
      </c>
      <c r="RQ299" s="118">
        <f>($RL$4*KF299*100*((100/MAX(EX$9:EX$497)+100/MAX(EZ$9:EZ$497)))) * ($RO$3/2) + (($RL$4*KG299*100*((100/MAX(EX$9:EX$497)+100/MAX(EZ$9:EZ$497))))+($RL$4*KH299*100*((100/MAX(EX$9:EX$497)+100/MAX(EZ$9:EZ$497))))+($RL$4*KI299*100*((100/MAX(EX$9:EX$497)+100/MAX(EZ$9:EZ$497))))+($RL$4*KJ299*100*((100/MAX(EX$9:EX$497)+100/MAX(EZ$9:EZ$497))))+($RL$4*KK299*100*((100/MAX(EX$9:EX$497)+100/MAX(EZ$9:EZ$497))))+($RL$4*KL299*100*((100/MAX(EX$9:EX$497)+100/MAX(EZ$9:EZ$497))))+($RL$4*KM299*100*((100/MAX(EX$9:EX$497)+100/MAX(EZ$9:EZ$497))))+($RL$4*KN299*100*((100/MAX(EX$9:EX$497)+100/MAX(EZ$9:EZ$497))))+($RL$4*KO299*100*((100/MAX(EX$9:EX$497)+100/MAX(EZ$9:EZ$497))))+($RL$4*KP299*100*((100/MAX(EX$9:EX$497)+100/MAX(EZ$9:EZ$497))))+($RL$4*KQ299*100*((100/MAX(EX$9:EX$497)+100/MAX(EZ$9:EZ$497))))+($RL$4*KR299*100*((100/MAX(EX$9:EX$497)+100/MAX(EZ$9:EZ$497))))+($RL$4*KS299*100*((100/MAX(EX$9:EX$497)+100/MAX(EZ$9:EZ$497))))+($RL$4*KV299*100*((100/MAX(EX$9:EX$497)+100/MAX(EZ$9:EZ$497))))) * (($RO$3+$RO$4)/6)</f>
        <v>0</v>
      </c>
      <c r="RR299" s="115">
        <f>(($RL$4*KW299*100*((100/MAX(EX$9:EX$497)+100/MAX(EZ$9:EZ$497))))) * ($RO$3/2) + (($RL$4*KX299*100*((100/MAX(EX$9:EX$497)+100/MAX(EZ$9:EZ$497))))+($RL$4*KY299*100*((100/MAX(EX$9:EX$497)+100/MAX(EZ$9:EZ$497))))+($RL$4*KZ299*100*((100/MAX(EX$9:EX$497)+100/MAX(EZ$9:EZ$497))))+($RL$4*LA299*100*((100/MAX(EX$9:EX$497)+100/MAX(EZ$9:EZ$497))))+($RL$4*LB299*100*((100/MAX(EX$9:EX$497)+100/MAX(EZ$9:EZ$497))))+($RL$4*LC299*100*((100/MAX(EX$9:EX$497)+100/MAX(EZ$9:EZ$497))))) * (($RO$3+$RO$4)/6)</f>
        <v>0</v>
      </c>
      <c r="RS299" s="119">
        <f>(($RL$4*LD299*100*((100/MAX(EX$9:EX$497)+100/MAX(EZ$9:EZ$497))))+($RL$4*LE299*100*((100/MAX(EX$9:EX$497)+100/MAX(EZ$9:EZ$497))))) * (($RO$3+$RO$4)/6)</f>
        <v>0</v>
      </c>
      <c r="RT299" s="118">
        <f>($RJ$4*LH299*100*(100/MAX(EV$9:EV$497)))+($RJ$4*LI299*100*(100/MAX(EV$9:EV$497)))</f>
        <v>0</v>
      </c>
      <c r="RU299" s="119">
        <f>($RJ$4*LJ299*(100/MAX(EV$9:EV$497)))/2 + ($RL$3*LK299*(100/MAX(EW$9:EW$497))) + ($RJ$4*LL299*(100/MAX(EV$9:EV$497)))/4 + ($RL$3*LM299*(100/MAX(EW$9:EW$497)))</f>
        <v>0</v>
      </c>
      <c r="RV299" s="118">
        <f>($RJ$4*LN299*100*100/MAX(EV$9:EV$497)/2)+($RJ$4*LO299*100*100/MAX(EV$9:EV$497)/2)+($RJ$4*LP299*100*100/MAX(EV$9:EV$497))+($RJ$4*LQ299*100*100/MAX(EV$9:EV$497))+($RJ$4*LR299*100*100/MAX(EV$9:EV$497))</f>
        <v>0</v>
      </c>
      <c r="RW299" s="115">
        <f>($RJ$4*LS299*100*100/MAX(EV$9:EV$497)) + (($RJ$4*LT299*100*100/MAX(EV$9:EV$497))+($RJ$4*LU299*100*100/MAX(EV$9:EV$497))+($RJ$4*LV299*100*100/MAX(EV$9:EV$497))+($RJ$4*LW299*100*100/MAX(EV$9:EV$497))+($RJ$4*LX299*100*100/MAX(EV$9:EV$497))+($RJ$4*LY299*100*100/MAX(EV$9:EV$497))+($RJ$4*LZ299*100*100/MAX(EV$9:EV$497))+($RJ$4*MA299*100*100/MAX(EV$9:EV$497)))/2</f>
        <v>0</v>
      </c>
      <c r="RX299" s="119">
        <f>($RJ$4*MB299*100*100/MAX(EV$9:EV$497))+($RJ$4*MC299*100*100/MAX(EV$9:EV$497))+($RJ$4*MD299*100*100/MAX(EV$9:EV$497))+($RJ$4*ME299*100*100/MAX(EV$9:EV$497))+($RJ$4*MF299*100*100/MAX(EV$9:EV$497))+($RJ$4*MG299*100*100/MAX(EV$9:EV$497))+($RJ$4*MH299*100*100/MAX(EV$9:EV$497))+($RJ$4*MI299*100*100/MAX(EV$9:EV$497))+($RJ$4*MJ299*100*100/MAX(EV$9:EV$497))+($RJ$4*MK299*100*100/MAX(EV$9:EV$497))+($RJ$4*ML299*100*100/MAX(EV$9:EV$497))+($RJ$4*MM299*100*100/MAX(EV$9:EV$497))+($RJ$4*MN299*100*100/MAX(EV$9:EV$497))</f>
        <v>0</v>
      </c>
      <c r="RY299" s="118">
        <f>($RJ$4*MQ299*100*100/MAX(EV$9:EV$497))/2 + (($RJ$4*MR299*100*100/MAX(EV$9:EV$497))+($RJ$4*MS299*100*100/MAX(EV$9:EV$497))+($RJ$4*MT299*100*100/MAX(EV$9:EV$497))+($RJ$4*MU299*100*100/MAX(EV$9:EV$497))+($RJ$4*MV299*100*100/MAX(EV$9:EV$497))+($RJ$4*MW299*100*100/MAX(EV$9:EV$497))+($RJ$4*MX299*100*100/MAX(EV$9:EV$497))+($RJ$4*MY299*100*100/MAX(EV$9:EV$497))+($RJ$4*MZ299*100*100/MAX(EV$9:EV$497))+($RJ$4*NA299*100*100/MAX(EV$9:EV$497))+($RJ$4*NB299*100*100/MAX(EV$9:EV$497))+($RJ$4*NC299*100*100/MAX(EV$9:EV$497))+($RJ$4*ND299*100*100/MAX(EV$9:EV$497))+($RJ$4*NG299*100*100/MAX(EV$9:EV$497)))/4</f>
        <v>0</v>
      </c>
      <c r="RZ299" s="115">
        <f>($RJ$4*NH299*100*100/MAX(EV$9:EV$497))/2 + (($RJ$4*NI299*100*100/MAX(EV$9:EV$497))+($RJ$4*NJ299*100*100/MAX(EV$9:EV$497))+($RJ$4*NK299*100*100/MAX(EV$9:EV$497))+($RJ$4*NL299*100*100/MAX(EV$9:EV$497))+($RJ$4*NM299*100*100/MAX(EV$9:EV$497))+($RJ$4*NN299*100*100/MAX(EV$9:EV$497)))/4</f>
        <v>0</v>
      </c>
      <c r="SA299" s="117">
        <f>(($RJ$4*NO299*100*100/MAX(EV$9:EV$497))+($RJ$4*NP299*100*100/MAX(EV$9:EV$497)))/4</f>
        <v>0</v>
      </c>
      <c r="SB299" s="118">
        <f t="shared" si="626"/>
        <v>0</v>
      </c>
      <c r="SC299" s="115">
        <f t="shared" si="627"/>
        <v>0</v>
      </c>
      <c r="SD299" s="115">
        <f t="shared" si="628"/>
        <v>0</v>
      </c>
      <c r="SE299" s="115">
        <f t="shared" si="629"/>
        <v>0</v>
      </c>
      <c r="SF299" s="115">
        <f t="shared" si="630"/>
        <v>0</v>
      </c>
      <c r="SG299" s="115">
        <f t="shared" si="631"/>
        <v>0</v>
      </c>
      <c r="SH299" s="115">
        <f>ROUND(SB299/MAX(SB$9:SB$497)*100,0)</f>
        <v>0</v>
      </c>
      <c r="SI299" s="115">
        <f>ROUND(SC299/MAX(SC$9:SC$497)*100,0)</f>
        <v>0</v>
      </c>
      <c r="SJ299" s="115">
        <f>ROUND(SD299/MAX(SD$9:SD$497)*100,0)</f>
        <v>0</v>
      </c>
      <c r="SK299" s="115">
        <f>ROUND(SE299/MAX(SE$9:SE$497)*100,0)</f>
        <v>0</v>
      </c>
      <c r="SL299" s="115">
        <f>ROUND(SF299/MAX(SF$9:SF$497)*100,0)</f>
        <v>0</v>
      </c>
      <c r="SM299" s="121">
        <f>ROUND(SG299/MAX(SG$9:SG$497)*100,0)</f>
        <v>0</v>
      </c>
      <c r="SN299" s="115">
        <f>ROUND(AVERAGEIF($ES$9:$ES$497,$ES299,SH$9:SH$497),0)</f>
        <v>26</v>
      </c>
      <c r="SO299" s="115">
        <f>ROUND(AVERAGEIF($ES$9:$ES$497,$ES299,SI$9:SI$497),0)</f>
        <v>26</v>
      </c>
      <c r="SP299" s="115">
        <f>ROUND(AVERAGEIF($ES$9:$ES$497,$ES299,SJ$9:SJ$497),0)</f>
        <v>3</v>
      </c>
      <c r="SQ299" s="115">
        <f>ROUND(AVERAGEIF($ES$9:$ES$497,$ES299,SK$9:SK$497),0)</f>
        <v>21</v>
      </c>
      <c r="SR299" s="115">
        <f>ROUND(AVERAGEIF($ES$9:$ES$497,$ES299,SL$9:SL$497),0)</f>
        <v>5</v>
      </c>
      <c r="SS299" s="121">
        <f>ROUND(AVERAGEIF($ES$9:$ES$497,$ES299,SM$9:SM$497),0)</f>
        <v>5</v>
      </c>
      <c r="ST299" s="114">
        <f>RANK(SB299,SB$9:SB$497,0)</f>
        <v>323</v>
      </c>
      <c r="SU299" s="115">
        <f>RANK(SC299,SC$9:SC$497,0)</f>
        <v>320</v>
      </c>
      <c r="SV299" s="115">
        <f>RANK(SD299,SD$9:SD$497,0)</f>
        <v>320</v>
      </c>
      <c r="SW299" s="115">
        <f>RANK(SE299,SE$9:SE$497,0)</f>
        <v>320</v>
      </c>
      <c r="SX299" s="115">
        <f>RANK(SF299,SF$9:SF$497,0)</f>
        <v>317</v>
      </c>
      <c r="SY299" s="115">
        <f>RANK(SG299,SG$9:SG$497,0)</f>
        <v>308</v>
      </c>
      <c r="SZ299" s="115">
        <f>COUNTIFS(SB$9:SB$497,"&gt;"&amp;SB299,$ES$9:$ES$497,$ES299)+1</f>
        <v>67</v>
      </c>
      <c r="TA299" s="115">
        <f>COUNTIFS(SC$9:SC$497,"&gt;"&amp;SC299,$ES$9:$ES$497,$ES299)+1</f>
        <v>67</v>
      </c>
      <c r="TB299" s="115">
        <f>COUNTIFS(SD$9:SD$497,"&gt;"&amp;SD299,$ES$9:$ES$497,$ES299)+1</f>
        <v>66</v>
      </c>
      <c r="TC299" s="115">
        <f>COUNTIFS(SE$9:SE$497,"&gt;"&amp;SE299,$ES$9:$ES$497,$ES299)+1</f>
        <v>67</v>
      </c>
      <c r="TD299" s="115">
        <f>COUNTIFS(SF$9:SF$497,"&gt;"&amp;SF299,$ES$9:$ES$497,$ES299)+1</f>
        <v>66</v>
      </c>
      <c r="TE299" s="117">
        <f>COUNTIFS(SG$9:SG$497,"&gt;"&amp;SG299,$ES$9:$ES$497,$ES299)+1</f>
        <v>64</v>
      </c>
      <c r="TF299" s="118">
        <f t="shared" si="632"/>
        <v>26</v>
      </c>
      <c r="TG299" s="115">
        <f t="shared" si="633"/>
        <v>25</v>
      </c>
      <c r="TH299" s="115">
        <f t="shared" si="634"/>
        <v>19</v>
      </c>
      <c r="TI299" s="115">
        <f t="shared" si="635"/>
        <v>24</v>
      </c>
      <c r="TJ299" s="115">
        <f t="shared" si="636"/>
        <v>26</v>
      </c>
      <c r="TK299" s="115">
        <f t="shared" si="637"/>
        <v>21</v>
      </c>
      <c r="TL299" s="117">
        <f t="shared" si="638"/>
        <v>18</v>
      </c>
      <c r="TM299" s="118">
        <f>ROUND(TF299/MAX(TF$9:TF$497)*100,0)</f>
        <v>14</v>
      </c>
      <c r="TN299" s="115">
        <f>ROUND(TG299/MAX(TG$9:TG$497)*100,0)</f>
        <v>14</v>
      </c>
      <c r="TO299" s="115">
        <f>ROUND(TH299/MAX(TH$9:TH$497)*100,0)</f>
        <v>10</v>
      </c>
      <c r="TP299" s="115">
        <f>ROUND(TI299/MAX(TI$9:TI$497)*100,0)</f>
        <v>13</v>
      </c>
      <c r="TQ299" s="115">
        <f>ROUND(TJ299/MAX(TJ$9:TJ$497)*100,0)</f>
        <v>13</v>
      </c>
      <c r="TR299" s="115">
        <f>ROUND(TK299/MAX(TK$9:TK$497)*100,0)</f>
        <v>11</v>
      </c>
      <c r="TS299" s="119">
        <f>ROUND(TL299/MAX(TL$9:TL$497)*100,0)</f>
        <v>9</v>
      </c>
      <c r="TT299" s="120">
        <f>RANK(TM299,TM$9:TM$497,0)</f>
        <v>380</v>
      </c>
      <c r="TU299" s="115">
        <f>RANK(TN299,TN$9:TN$497,0)</f>
        <v>354</v>
      </c>
      <c r="TV299" s="115">
        <f>RANK(TO299,TO$9:TO$497,0)</f>
        <v>373</v>
      </c>
      <c r="TW299" s="115">
        <f>RANK(TP299,TP$9:TP$497,0)</f>
        <v>364</v>
      </c>
      <c r="TX299" s="115">
        <f>RANK(TQ299,TQ$9:TQ$497,0)</f>
        <v>340</v>
      </c>
      <c r="TY299" s="115">
        <f>RANK(TR299,TR$9:TR$497,0)</f>
        <v>380</v>
      </c>
      <c r="TZ299" s="121">
        <f>RANK(TS299,TS$9:TS$497,0)</f>
        <v>388</v>
      </c>
      <c r="UA299" s="132"/>
      <c r="UB299" s="7" t="s">
        <v>1</v>
      </c>
    </row>
    <row r="300" spans="1:548" x14ac:dyDescent="0.15">
      <c r="A300" s="183">
        <v>292</v>
      </c>
      <c r="B300" s="200" t="s">
        <v>1242</v>
      </c>
      <c r="C300" s="143"/>
      <c r="D300" s="143"/>
      <c r="E300" s="161" t="s">
        <v>518</v>
      </c>
      <c r="F300" s="65">
        <v>42</v>
      </c>
      <c r="G300" s="65" t="s">
        <v>908</v>
      </c>
      <c r="H300" s="65" t="s">
        <v>927</v>
      </c>
      <c r="I300" s="66" t="s">
        <v>521</v>
      </c>
      <c r="J300" s="67" t="s">
        <v>521</v>
      </c>
      <c r="K300" s="67" t="s">
        <v>521</v>
      </c>
      <c r="L300" s="67" t="s">
        <v>521</v>
      </c>
      <c r="M300" s="67" t="s">
        <v>521</v>
      </c>
      <c r="N300" s="67" t="s">
        <v>521</v>
      </c>
      <c r="O300" s="67" t="s">
        <v>521</v>
      </c>
      <c r="P300" s="67" t="s">
        <v>521</v>
      </c>
      <c r="Q300" s="67" t="s">
        <v>521</v>
      </c>
      <c r="R300" s="68" t="s">
        <v>521</v>
      </c>
      <c r="S300" s="69" t="s">
        <v>521</v>
      </c>
      <c r="T300" s="67" t="s">
        <v>521</v>
      </c>
      <c r="U300" s="67" t="s">
        <v>521</v>
      </c>
      <c r="V300" s="67" t="s">
        <v>521</v>
      </c>
      <c r="W300" s="67" t="s">
        <v>521</v>
      </c>
      <c r="X300" s="67" t="s">
        <v>521</v>
      </c>
      <c r="Y300" s="67" t="s">
        <v>521</v>
      </c>
      <c r="Z300" s="67" t="s">
        <v>521</v>
      </c>
      <c r="AA300" s="67" t="s">
        <v>521</v>
      </c>
      <c r="AB300" s="68" t="s">
        <v>521</v>
      </c>
      <c r="AC300" s="69" t="s">
        <v>521</v>
      </c>
      <c r="AD300" s="67" t="s">
        <v>521</v>
      </c>
      <c r="AE300" s="67" t="s">
        <v>521</v>
      </c>
      <c r="AF300" s="67" t="s">
        <v>521</v>
      </c>
      <c r="AG300" s="67" t="s">
        <v>521</v>
      </c>
      <c r="AH300" s="67" t="s">
        <v>521</v>
      </c>
      <c r="AI300" s="67" t="s">
        <v>521</v>
      </c>
      <c r="AJ300" s="67" t="s">
        <v>521</v>
      </c>
      <c r="AK300" s="67" t="s">
        <v>521</v>
      </c>
      <c r="AL300" s="68" t="s">
        <v>521</v>
      </c>
      <c r="AM300" s="69" t="s">
        <v>521</v>
      </c>
      <c r="AN300" s="67" t="s">
        <v>521</v>
      </c>
      <c r="AO300" s="67" t="s">
        <v>521</v>
      </c>
      <c r="AP300" s="67" t="s">
        <v>521</v>
      </c>
      <c r="AQ300" s="67" t="s">
        <v>521</v>
      </c>
      <c r="AR300" s="67" t="s">
        <v>521</v>
      </c>
      <c r="AS300" s="67" t="s">
        <v>521</v>
      </c>
      <c r="AT300" s="67" t="s">
        <v>521</v>
      </c>
      <c r="AU300" s="67" t="s">
        <v>521</v>
      </c>
      <c r="AV300" s="68" t="s">
        <v>521</v>
      </c>
      <c r="AW300" s="69" t="s">
        <v>521</v>
      </c>
      <c r="AX300" s="67" t="s">
        <v>521</v>
      </c>
      <c r="AY300" s="67" t="s">
        <v>521</v>
      </c>
      <c r="AZ300" s="67" t="s">
        <v>521</v>
      </c>
      <c r="BA300" s="67" t="s">
        <v>521</v>
      </c>
      <c r="BB300" s="67" t="s">
        <v>521</v>
      </c>
      <c r="BC300" s="67" t="s">
        <v>521</v>
      </c>
      <c r="BD300" s="67" t="s">
        <v>521</v>
      </c>
      <c r="BE300" s="67" t="s">
        <v>521</v>
      </c>
      <c r="BF300" s="68" t="s">
        <v>521</v>
      </c>
      <c r="BG300" s="69" t="s">
        <v>521</v>
      </c>
      <c r="BH300" s="67" t="s">
        <v>521</v>
      </c>
      <c r="BI300" s="67" t="s">
        <v>521</v>
      </c>
      <c r="BJ300" s="67" t="s">
        <v>521</v>
      </c>
      <c r="BK300" s="67" t="s">
        <v>521</v>
      </c>
      <c r="BL300" s="67" t="s">
        <v>521</v>
      </c>
      <c r="BM300" s="67" t="s">
        <v>521</v>
      </c>
      <c r="BN300" s="67" t="s">
        <v>521</v>
      </c>
      <c r="BO300" s="67" t="s">
        <v>521</v>
      </c>
      <c r="BP300" s="68" t="s">
        <v>521</v>
      </c>
      <c r="BQ300" s="70" t="s">
        <v>521</v>
      </c>
      <c r="BR300" s="67" t="s">
        <v>521</v>
      </c>
      <c r="BS300" s="67" t="s">
        <v>521</v>
      </c>
      <c r="BT300" s="67" t="s">
        <v>521</v>
      </c>
      <c r="BU300" s="67" t="s">
        <v>521</v>
      </c>
      <c r="BV300" s="67" t="s">
        <v>521</v>
      </c>
      <c r="BW300" s="67" t="s">
        <v>521</v>
      </c>
      <c r="BX300" s="67" t="s">
        <v>521</v>
      </c>
      <c r="BY300" s="67" t="s">
        <v>521</v>
      </c>
      <c r="BZ300" s="68" t="s">
        <v>521</v>
      </c>
      <c r="CA300" s="69" t="s">
        <v>521</v>
      </c>
      <c r="CB300" s="67" t="s">
        <v>521</v>
      </c>
      <c r="CC300" s="67" t="s">
        <v>521</v>
      </c>
      <c r="CD300" s="67" t="s">
        <v>521</v>
      </c>
      <c r="CE300" s="67" t="s">
        <v>521</v>
      </c>
      <c r="CF300" s="67" t="s">
        <v>521</v>
      </c>
      <c r="CG300" s="67" t="s">
        <v>521</v>
      </c>
      <c r="CH300" s="67" t="s">
        <v>521</v>
      </c>
      <c r="CI300" s="67" t="s">
        <v>521</v>
      </c>
      <c r="CJ300" s="68" t="s">
        <v>521</v>
      </c>
      <c r="CK300" s="69" t="s">
        <v>521</v>
      </c>
      <c r="CL300" s="67" t="s">
        <v>521</v>
      </c>
      <c r="CM300" s="67" t="s">
        <v>521</v>
      </c>
      <c r="CN300" s="67" t="s">
        <v>521</v>
      </c>
      <c r="CO300" s="67" t="s">
        <v>521</v>
      </c>
      <c r="CP300" s="67" t="s">
        <v>521</v>
      </c>
      <c r="CQ300" s="67" t="s">
        <v>521</v>
      </c>
      <c r="CR300" s="67" t="s">
        <v>521</v>
      </c>
      <c r="CS300" s="67" t="s">
        <v>521</v>
      </c>
      <c r="CT300" s="68" t="s">
        <v>521</v>
      </c>
      <c r="CU300" s="69" t="s">
        <v>521</v>
      </c>
      <c r="CV300" s="67" t="s">
        <v>521</v>
      </c>
      <c r="CW300" s="67" t="s">
        <v>521</v>
      </c>
      <c r="CX300" s="67" t="s">
        <v>521</v>
      </c>
      <c r="CY300" s="67" t="s">
        <v>521</v>
      </c>
      <c r="CZ300" s="67" t="s">
        <v>521</v>
      </c>
      <c r="DA300" s="67" t="s">
        <v>521</v>
      </c>
      <c r="DB300" s="67" t="s">
        <v>521</v>
      </c>
      <c r="DC300" s="67" t="s">
        <v>521</v>
      </c>
      <c r="DD300" s="68" t="s">
        <v>521</v>
      </c>
      <c r="DE300" s="69" t="s">
        <v>521</v>
      </c>
      <c r="DF300" s="71" t="s">
        <v>521</v>
      </c>
      <c r="DG300" s="67" t="s">
        <v>521</v>
      </c>
      <c r="DH300" s="67" t="s">
        <v>521</v>
      </c>
      <c r="DI300" s="67" t="s">
        <v>521</v>
      </c>
      <c r="DJ300" s="67" t="s">
        <v>521</v>
      </c>
      <c r="DK300" s="67" t="s">
        <v>521</v>
      </c>
      <c r="DL300" s="67" t="s">
        <v>521</v>
      </c>
      <c r="DM300" s="67" t="s">
        <v>521</v>
      </c>
      <c r="DN300" s="68" t="s">
        <v>521</v>
      </c>
      <c r="DO300" s="70" t="s">
        <v>521</v>
      </c>
      <c r="DP300" s="71" t="s">
        <v>521</v>
      </c>
      <c r="DQ300" s="67" t="s">
        <v>521</v>
      </c>
      <c r="DR300" s="67" t="s">
        <v>521</v>
      </c>
      <c r="DS300" s="67" t="s">
        <v>521</v>
      </c>
      <c r="DT300" s="67" t="s">
        <v>521</v>
      </c>
      <c r="DU300" s="67" t="s">
        <v>521</v>
      </c>
      <c r="DV300" s="67" t="s">
        <v>521</v>
      </c>
      <c r="DW300" s="67" t="s">
        <v>521</v>
      </c>
      <c r="DX300" s="72" t="s">
        <v>521</v>
      </c>
      <c r="DY300" s="146" t="s">
        <v>522</v>
      </c>
      <c r="DZ300" s="147">
        <v>2</v>
      </c>
      <c r="EA300" s="147">
        <v>3</v>
      </c>
      <c r="EB300" s="147">
        <v>3</v>
      </c>
      <c r="EC300" s="158">
        <v>4</v>
      </c>
      <c r="ED300" s="168" t="s">
        <v>522</v>
      </c>
      <c r="EE300" s="74">
        <f t="shared" si="591"/>
        <v>2</v>
      </c>
      <c r="EF300" s="74">
        <f t="shared" si="639"/>
        <v>6</v>
      </c>
      <c r="EG300" s="74">
        <f t="shared" si="640"/>
        <v>18</v>
      </c>
      <c r="EH300" s="77">
        <f t="shared" si="641"/>
        <v>72</v>
      </c>
      <c r="EI300" s="146">
        <v>100</v>
      </c>
      <c r="EJ300" s="147">
        <v>150</v>
      </c>
      <c r="EK300" s="147">
        <v>300</v>
      </c>
      <c r="EL300" s="147">
        <v>500</v>
      </c>
      <c r="EM300" s="158">
        <v>1500</v>
      </c>
      <c r="EN300" s="78">
        <v>1</v>
      </c>
      <c r="EO300" s="79">
        <f t="shared" si="642"/>
        <v>0.75</v>
      </c>
      <c r="EP300" s="79">
        <f t="shared" si="643"/>
        <v>0.5</v>
      </c>
      <c r="EQ300" s="79">
        <f t="shared" si="644"/>
        <v>0.27777777777777779</v>
      </c>
      <c r="ER300" s="80">
        <f t="shared" si="645"/>
        <v>0.20833333333333331</v>
      </c>
      <c r="ES300" s="128" t="s">
        <v>532</v>
      </c>
      <c r="ET300" s="82"/>
      <c r="EU300" s="83">
        <v>4</v>
      </c>
      <c r="EV300" s="146">
        <v>51</v>
      </c>
      <c r="EW300" s="147">
        <v>51</v>
      </c>
      <c r="EX300" s="147">
        <v>23</v>
      </c>
      <c r="EY300" s="147">
        <v>26</v>
      </c>
      <c r="EZ300" s="147">
        <v>16</v>
      </c>
      <c r="FA300" s="147">
        <v>37</v>
      </c>
      <c r="FB300" s="147">
        <v>25</v>
      </c>
      <c r="FC300" s="147">
        <v>22</v>
      </c>
      <c r="FD300" s="74">
        <f t="shared" si="592"/>
        <v>39</v>
      </c>
      <c r="FE300" s="84">
        <f t="shared" si="593"/>
        <v>45</v>
      </c>
      <c r="FF300" s="73">
        <f>RANK(EV300,$EV$9:$EV$497,0)</f>
        <v>276</v>
      </c>
      <c r="FG300" s="74">
        <f>RANK(EW300,$EW$9:$EW$497,0)</f>
        <v>172</v>
      </c>
      <c r="FH300" s="74">
        <f>RANK(EX300,$EX$9:$EX$497,0)</f>
        <v>281</v>
      </c>
      <c r="FI300" s="74">
        <f>RANK(EY300,$EY$9:$EY$497,0)</f>
        <v>265</v>
      </c>
      <c r="FJ300" s="74">
        <f>RANK(EZ300,$EZ$9:$EZ$497,0)</f>
        <v>242</v>
      </c>
      <c r="FK300" s="74">
        <f>RANK(FA300,$FA$9:$FA$497,0)</f>
        <v>70</v>
      </c>
      <c r="FL300" s="74">
        <f>RANK(FB300,$FB$9:$FB$497,0)</f>
        <v>296</v>
      </c>
      <c r="FM300" s="74">
        <f>RANK(FC300,$FC$9:$FC$497,0)</f>
        <v>320</v>
      </c>
      <c r="FN300" s="74">
        <f>RANK(FD300,$FD$9:$FD$497,0)</f>
        <v>328</v>
      </c>
      <c r="FO300" s="84">
        <f>RANK(FE300,$FE$9:$FE$497,0)</f>
        <v>325</v>
      </c>
      <c r="FP300" s="73">
        <f>COUNTIFS($EV$9:$EV$497,"&gt;"&amp;EV300,$ES$9:$ES$497,ES300)+1</f>
        <v>37</v>
      </c>
      <c r="FQ300" s="74">
        <f>COUNTIFS($EW$9:$EW$497,"&gt;"&amp;EW300,$ES$9:$ES$497,ES300)+1</f>
        <v>42</v>
      </c>
      <c r="FR300" s="74">
        <f>COUNTIFS($EX$9:$EX$497,"&gt;"&amp;EX300,$ES$9:$ES$497,ES300)+1</f>
        <v>37</v>
      </c>
      <c r="FS300" s="74">
        <f>COUNTIFS($EY$9:$EY$497,"&gt;"&amp;EY300,$ES$9:$ES$497,ES300)+1</f>
        <v>33</v>
      </c>
      <c r="FT300" s="74">
        <f>COUNTIFS($EZ$9:$EZ$497,"&gt;"&amp;EZ300,$ES$9:$ES$497,ES300)+1</f>
        <v>41</v>
      </c>
      <c r="FU300" s="74">
        <f>COUNTIFS($FA$9:$FA$497,"&gt;"&amp;FA300,$ES$9:$ES$497,ES300)+1</f>
        <v>48</v>
      </c>
      <c r="FV300" s="74">
        <f>COUNTIFS($FB$9:$FB$497,"&gt;"&amp;FB300,$ES$9:$ES$497,ES300)+1</f>
        <v>33</v>
      </c>
      <c r="FW300" s="74">
        <f>COUNTIFS($FC$9:$FC$497,"&gt;"&amp;FC300,$ES$9:$ES$497,ES300)+1</f>
        <v>43</v>
      </c>
      <c r="FX300" s="74">
        <f>COUNTIFS($FD$9:$FD$497,"&gt;"&amp;FD300,$ES$9:$ES$497,ES300)+1</f>
        <v>44</v>
      </c>
      <c r="FY300" s="84">
        <f>COUNTIFS($FE$9:$FE$497,"&gt;"&amp;FE300,$ES$9:$ES$497,ES300)+1</f>
        <v>41</v>
      </c>
      <c r="FZ300" s="85">
        <f t="shared" si="594"/>
        <v>1.21</v>
      </c>
      <c r="GA300" s="86">
        <f t="shared" si="595"/>
        <v>1.21</v>
      </c>
      <c r="GB300" s="86">
        <f t="shared" si="596"/>
        <v>0.55000000000000004</v>
      </c>
      <c r="GC300" s="86">
        <f t="shared" si="597"/>
        <v>0.62</v>
      </c>
      <c r="GD300" s="86">
        <f t="shared" si="598"/>
        <v>0.38</v>
      </c>
      <c r="GE300" s="86">
        <f t="shared" si="599"/>
        <v>0.88</v>
      </c>
      <c r="GF300" s="86">
        <f t="shared" si="600"/>
        <v>0.6</v>
      </c>
      <c r="GG300" s="86">
        <f t="shared" si="601"/>
        <v>0.52</v>
      </c>
      <c r="GH300" s="86">
        <f t="shared" si="602"/>
        <v>0.93</v>
      </c>
      <c r="GI300" s="87">
        <f t="shared" si="603"/>
        <v>1.07</v>
      </c>
      <c r="GJ300" s="85">
        <f>ROUND(((FZ300-AVERAGE(FZ$9:FZ$497))/STDEVP(FZ$9:FZ$497)*10+50),2)</f>
        <v>59.47</v>
      </c>
      <c r="GK300" s="86">
        <f>ROUND(((GA300-AVERAGE(GA$9:GA$497))/STDEVP(GA$9:GA$497)*10+50),2)</f>
        <v>65.52</v>
      </c>
      <c r="GL300" s="86">
        <f>ROUND(((GB300-AVERAGE(GB$9:GB$497))/STDEVP(GB$9:GB$497)*10+50),2)</f>
        <v>48.77</v>
      </c>
      <c r="GM300" s="86">
        <f>ROUND(((GC300-AVERAGE(GC$9:GC$497))/STDEVP(GC$9:GC$497)*10+50),2)</f>
        <v>54.71</v>
      </c>
      <c r="GN300" s="86">
        <f>ROUND(((GD300-AVERAGE(GD$9:GD$497))/STDEVP(GD$9:GD$497)*10+50),2)</f>
        <v>49.58</v>
      </c>
      <c r="GO300" s="86">
        <f>ROUND(((GE300-AVERAGE(GE$9:GE$497))/STDEVP(GE$9:GE$497)*10+50),2)</f>
        <v>69.3</v>
      </c>
      <c r="GP300" s="86">
        <f>ROUND(((GF300-AVERAGE(GF$9:GF$497))/STDEVP(GF$9:GF$497)*10+50),2)</f>
        <v>48.9</v>
      </c>
      <c r="GQ300" s="86">
        <f>ROUND(((GG300-AVERAGE(GG$9:GG$497))/STDEVP(GG$9:GG$497)*10+50),2)</f>
        <v>46.53</v>
      </c>
      <c r="GR300" s="86">
        <f>ROUND(((GH300-AVERAGE(GH$9:GH$497))/STDEVP(GH$9:GH$497)*10+50),2)</f>
        <v>48.37</v>
      </c>
      <c r="GS300" s="87">
        <f>ROUND(((GI300-AVERAGE(GI$9:GI$497))/STDEVP(GI$9:GI$497)*10+50),2)</f>
        <v>46.98</v>
      </c>
      <c r="GT300" s="73">
        <f>RANK(GJ300,$GJ$9:$GJ$497,0)</f>
        <v>78</v>
      </c>
      <c r="GU300" s="74">
        <f>RANK(GK300,$GK$9:$GK$497,0)</f>
        <v>39</v>
      </c>
      <c r="GV300" s="74">
        <f>RANK(GL300,$GL$9:$GL$497,0)</f>
        <v>221</v>
      </c>
      <c r="GW300" s="74">
        <f>RANK(GM300,$GM$9:$GM$497,0)</f>
        <v>104</v>
      </c>
      <c r="GX300" s="74">
        <f>RANK(GN300,$GN$9:$GN$497,0)</f>
        <v>135</v>
      </c>
      <c r="GY300" s="74">
        <f>RANK(GO300,$GO$9:$GO$497,0)</f>
        <v>27</v>
      </c>
      <c r="GZ300" s="74">
        <f>RANK(GP300,$GP$9:$GP$497,0)</f>
        <v>226</v>
      </c>
      <c r="HA300" s="74">
        <f>RANK(GQ300,$GQ$9:$GQ$497,0)</f>
        <v>266</v>
      </c>
      <c r="HB300" s="74">
        <f>RANK(GR300,$GR$9:$GR$497,0)</f>
        <v>211</v>
      </c>
      <c r="HC300" s="84">
        <f>RANK(GS300,$GS$9:$GS$497,0)</f>
        <v>243</v>
      </c>
      <c r="HD300" s="85">
        <f>ROUND(AVERAGEIF($ES$9:$ES$497,$ES300,$FZ$9:$FZ$497),2)</f>
        <v>0.93</v>
      </c>
      <c r="HE300" s="86">
        <f>ROUND(AVERAGEIF($ES$9:$ES$497,$ES300,$GA$9:$GA$497),2)</f>
        <v>0.96</v>
      </c>
      <c r="HF300" s="86">
        <f>ROUND(AVERAGEIF($ES$9:$ES$497,$ES300,$GB$9:$GB$497),2)</f>
        <v>0.41</v>
      </c>
      <c r="HG300" s="86">
        <f>ROUND(AVERAGEIF($ES$9:$ES$497,$ES300,$GC$9:$GC$497),2)</f>
        <v>0.46</v>
      </c>
      <c r="HH300" s="86">
        <f>ROUND(AVERAGEIF($ES$9:$ES$497,$ES300,$GD$9:$GD$497),2)</f>
        <v>0.38</v>
      </c>
      <c r="HI300" s="86">
        <f>ROUND(AVERAGEIF($ES$9:$ES$497,$ES300,$GE$9:$GE$497),2)</f>
        <v>0.85</v>
      </c>
      <c r="HJ300" s="86">
        <f>ROUND(AVERAGEIF($ES$9:$ES$497,$ES300,$GF$9:$GF$497),2)</f>
        <v>0.44</v>
      </c>
      <c r="HK300" s="86">
        <f>ROUND(AVERAGEIF($ES$9:$ES$497,$ES300,$GG$9:$GG$497),2)</f>
        <v>0.42</v>
      </c>
      <c r="HL300" s="86">
        <f>ROUND(AVERAGEIF($ES$9:$ES$497,$ES300,$GH$9:$GH$497),2)</f>
        <v>0.8</v>
      </c>
      <c r="HM300" s="87">
        <f>ROUND(AVERAGEIF($ES$9:$ES$497,$ES300,$GI$9:$GI$497),2)</f>
        <v>0.84</v>
      </c>
      <c r="HN300" s="88">
        <f t="shared" si="604"/>
        <v>0.27999999999999992</v>
      </c>
      <c r="HO300" s="89">
        <f t="shared" si="605"/>
        <v>0.25</v>
      </c>
      <c r="HP300" s="89">
        <f t="shared" si="606"/>
        <v>0.14000000000000007</v>
      </c>
      <c r="HQ300" s="89">
        <f t="shared" si="607"/>
        <v>0.15999999999999998</v>
      </c>
      <c r="HR300" s="89">
        <f t="shared" si="608"/>
        <v>0</v>
      </c>
      <c r="HS300" s="89">
        <f t="shared" si="609"/>
        <v>3.0000000000000027E-2</v>
      </c>
      <c r="HT300" s="89">
        <f t="shared" si="610"/>
        <v>0.15999999999999998</v>
      </c>
      <c r="HU300" s="89">
        <f t="shared" si="611"/>
        <v>0.10000000000000003</v>
      </c>
      <c r="HV300" s="89">
        <f t="shared" si="612"/>
        <v>0.13</v>
      </c>
      <c r="HW300" s="90">
        <f t="shared" si="613"/>
        <v>0.23000000000000009</v>
      </c>
      <c r="HX300" s="73">
        <f>COUNTIFS($FZ$9:$FZ$497,"&gt;"&amp;FZ300,$ES$9:$ES$497,$ES300)+1</f>
        <v>11</v>
      </c>
      <c r="HY300" s="74">
        <f>COUNTIFS($GA$9:$GA$497,"&gt;"&amp;GA300,$ES$9:$ES$497,$ES300)+1</f>
        <v>14</v>
      </c>
      <c r="HZ300" s="74">
        <f>COUNTIFS($GB$9:$GB$497,"&gt;"&amp;GB300,$ES$9:$ES$497,$ES300)+1</f>
        <v>11</v>
      </c>
      <c r="IA300" s="74">
        <f>COUNTIFS($GC$9:$GC$497,"&gt;"&amp;GC300,$ES$9:$ES$497,$ES300)+1</f>
        <v>10</v>
      </c>
      <c r="IB300" s="74">
        <f>COUNTIFS($GD$9:$GD$497,"&gt;"&amp;GD300,$ES$9:$ES$497,$ES300)+1</f>
        <v>32</v>
      </c>
      <c r="IC300" s="74">
        <f>COUNTIFS($GE$9:$GE$497,"&gt;"&amp;GE300,$ES$9:$ES$497,$ES300)+1</f>
        <v>22</v>
      </c>
      <c r="ID300" s="74">
        <f>COUNTIFS($GF$9:$GF$497,"&gt;"&amp;GF300,$ES$9:$ES$497,$ES300)+1</f>
        <v>12</v>
      </c>
      <c r="IE300" s="74">
        <f>COUNTIFS($GG$9:$GG$497,"&gt;"&amp;GG300,$ES$9:$ES$497,$ES300)+1</f>
        <v>12</v>
      </c>
      <c r="IF300" s="74">
        <f>COUNTIFS($GH$9:$GH$497,"&gt;"&amp;GH300,$ES$9:$ES$497,$ES300)+1</f>
        <v>11</v>
      </c>
      <c r="IG300" s="84">
        <f>COUNTIFS($GI$9:$GI$497,"&gt;"&amp;GI300,$ES$9:$ES$497,$ES300)+1</f>
        <v>11</v>
      </c>
      <c r="IH300" s="148"/>
      <c r="II300" s="149"/>
      <c r="IJ300" s="149"/>
      <c r="IK300" s="149"/>
      <c r="IL300" s="149"/>
      <c r="IM300" s="150"/>
      <c r="IN300" s="151"/>
      <c r="IO300" s="152"/>
      <c r="IP300" s="153"/>
      <c r="IQ300" s="149"/>
      <c r="IR300" s="149"/>
      <c r="IS300" s="149"/>
      <c r="IT300" s="149"/>
      <c r="IU300" s="149"/>
      <c r="IV300" s="149"/>
      <c r="IW300" s="154"/>
      <c r="IX300" s="151"/>
      <c r="IY300" s="149"/>
      <c r="IZ300" s="149"/>
      <c r="JA300" s="149"/>
      <c r="JB300" s="149"/>
      <c r="JC300" s="149"/>
      <c r="JD300" s="149"/>
      <c r="JE300" s="155"/>
      <c r="JF300" s="153"/>
      <c r="JG300" s="149"/>
      <c r="JH300" s="149"/>
      <c r="JI300" s="149"/>
      <c r="JJ300" s="149"/>
      <c r="JK300" s="149"/>
      <c r="JL300" s="149"/>
      <c r="JM300" s="154"/>
      <c r="JN300" s="151"/>
      <c r="JO300" s="149"/>
      <c r="JP300" s="149"/>
      <c r="JQ300" s="149"/>
      <c r="JR300" s="149"/>
      <c r="JS300" s="149"/>
      <c r="JT300" s="149"/>
      <c r="JU300" s="149"/>
      <c r="JV300" s="149"/>
      <c r="JW300" s="149"/>
      <c r="JX300" s="149"/>
      <c r="JY300" s="149"/>
      <c r="JZ300" s="155"/>
      <c r="KA300" s="151">
        <v>7.0000000000000007E-2</v>
      </c>
      <c r="KB300" s="149"/>
      <c r="KC300" s="149"/>
      <c r="KD300" s="149"/>
      <c r="KE300" s="155"/>
      <c r="KF300" s="153"/>
      <c r="KG300" s="149"/>
      <c r="KH300" s="149"/>
      <c r="KI300" s="149"/>
      <c r="KJ300" s="149"/>
      <c r="KK300" s="156"/>
      <c r="KL300" s="149"/>
      <c r="KM300" s="149"/>
      <c r="KN300" s="149"/>
      <c r="KO300" s="149"/>
      <c r="KP300" s="149"/>
      <c r="KQ300" s="149"/>
      <c r="KR300" s="149"/>
      <c r="KS300" s="154"/>
      <c r="KT300" s="154"/>
      <c r="KU300" s="154"/>
      <c r="KV300" s="154"/>
      <c r="KW300" s="151"/>
      <c r="KX300" s="149"/>
      <c r="KY300" s="149"/>
      <c r="KZ300" s="149"/>
      <c r="LA300" s="149"/>
      <c r="LB300" s="149"/>
      <c r="LC300" s="154"/>
      <c r="LD300" s="151"/>
      <c r="LE300" s="152"/>
      <c r="LF300" s="157"/>
      <c r="LG300" s="158"/>
      <c r="LH300" s="151"/>
      <c r="LI300" s="149"/>
      <c r="LJ300" s="147"/>
      <c r="LK300" s="147"/>
      <c r="LL300" s="147"/>
      <c r="LM300" s="159"/>
      <c r="LN300" s="153"/>
      <c r="LO300" s="149"/>
      <c r="LP300" s="149"/>
      <c r="LQ300" s="149"/>
      <c r="LR300" s="154"/>
      <c r="LS300" s="151"/>
      <c r="LT300" s="149"/>
      <c r="LU300" s="149"/>
      <c r="LV300" s="149"/>
      <c r="LW300" s="149"/>
      <c r="LX300" s="149">
        <v>7.0000000000000007E-2</v>
      </c>
      <c r="LY300" s="149"/>
      <c r="LZ300" s="149"/>
      <c r="MA300" s="155"/>
      <c r="MB300" s="153"/>
      <c r="MC300" s="149"/>
      <c r="MD300" s="149"/>
      <c r="ME300" s="149"/>
      <c r="MF300" s="149"/>
      <c r="MG300" s="149"/>
      <c r="MH300" s="149"/>
      <c r="MI300" s="149"/>
      <c r="MJ300" s="149"/>
      <c r="MK300" s="149"/>
      <c r="ML300" s="149"/>
      <c r="MM300" s="149"/>
      <c r="MN300" s="156"/>
      <c r="MO300" s="156"/>
      <c r="MP300" s="154"/>
      <c r="MQ300" s="151"/>
      <c r="MR300" s="149"/>
      <c r="MS300" s="149"/>
      <c r="MT300" s="149"/>
      <c r="MU300" s="149"/>
      <c r="MV300" s="156"/>
      <c r="MW300" s="149"/>
      <c r="MX300" s="149"/>
      <c r="MY300" s="149"/>
      <c r="MZ300" s="149"/>
      <c r="NA300" s="149"/>
      <c r="NB300" s="149"/>
      <c r="NC300" s="149">
        <v>7.0000000000000007E-2</v>
      </c>
      <c r="ND300" s="154"/>
      <c r="NE300" s="154"/>
      <c r="NF300" s="154"/>
      <c r="NG300" s="154"/>
      <c r="NH300" s="151"/>
      <c r="NI300" s="149"/>
      <c r="NJ300" s="149"/>
      <c r="NK300" s="149"/>
      <c r="NL300" s="149"/>
      <c r="NM300" s="149"/>
      <c r="NN300" s="94"/>
      <c r="NO300" s="151"/>
      <c r="NP300" s="160"/>
      <c r="NQ300" s="145" t="s">
        <v>1240</v>
      </c>
      <c r="NR300" s="199" t="s">
        <v>1244</v>
      </c>
      <c r="NS300" s="199"/>
      <c r="NT300" s="199"/>
      <c r="NU300" s="199"/>
      <c r="NV300" s="135"/>
      <c r="NW300" s="199"/>
      <c r="NX300" s="136" t="s">
        <v>1245</v>
      </c>
      <c r="NY300" s="138" t="s">
        <v>2119</v>
      </c>
      <c r="NZ300" s="136" t="s">
        <v>1245</v>
      </c>
      <c r="OA300" s="137"/>
      <c r="OB300" s="137"/>
      <c r="OC300" s="137"/>
      <c r="OD300" s="108">
        <f t="shared" si="646"/>
        <v>72</v>
      </c>
      <c r="OE300" s="109">
        <v>7</v>
      </c>
      <c r="OF300" s="110">
        <f t="shared" si="647"/>
        <v>100</v>
      </c>
      <c r="OG300" s="109">
        <v>5</v>
      </c>
      <c r="OH300" s="111">
        <f>ROUND(AVERAGEIF($ES$9:$ES$497,$ES300,EV$9:EV$497),0)</f>
        <v>58</v>
      </c>
      <c r="OI300" s="112">
        <f>ROUND(AVERAGEIF($ES$9:$ES$497,$ES300,EW$9:EW$497),0)</f>
        <v>57</v>
      </c>
      <c r="OJ300" s="112">
        <f>ROUND(AVERAGEIF($ES$9:$ES$497,$ES300,EX$9:EX$497),0)</f>
        <v>24</v>
      </c>
      <c r="OK300" s="112">
        <f>ROUND(AVERAGEIF($ES$9:$ES$497,$ES300,EY$9:EY$497),0)</f>
        <v>29</v>
      </c>
      <c r="OL300" s="112">
        <f>ROUND(AVERAGEIF($ES$9:$ES$497,$ES300,EZ$9:EZ$497),0)</f>
        <v>25</v>
      </c>
      <c r="OM300" s="112">
        <f>ROUND(AVERAGEIF($ES$9:$ES$497,$ES300,FA$9:FA$497),0)</f>
        <v>51</v>
      </c>
      <c r="ON300" s="112">
        <f>ROUND(AVERAGEIF($ES$9:$ES$497,$ES300,FB$9:FB$497),0)</f>
        <v>27</v>
      </c>
      <c r="OO300" s="112">
        <f>ROUND(AVERAGEIF($ES$9:$ES$497,$ES300,FC$9:FC$497),0)</f>
        <v>25</v>
      </c>
      <c r="OP300" s="112">
        <f>ROUND(AVERAGEIF($ES$9:$ES$497,$ES300,FD$9:FD$497),0)</f>
        <v>49</v>
      </c>
      <c r="OQ300" s="113">
        <f>ROUND(AVERAGEIF($ES$9:$ES$497,$ES300,FE$9:FE$497),0)</f>
        <v>49</v>
      </c>
      <c r="OR300" s="114">
        <f>ROUND(EV300/MAX(EV$9:EV$497)*100,0)</f>
        <v>29</v>
      </c>
      <c r="OS300" s="115">
        <f>ROUND(EW300/MAX(EW$9:EW$497)*100,0)</f>
        <v>40</v>
      </c>
      <c r="OT300" s="115">
        <f>ROUND(EX300/MAX(EX$9:EX$497)*100,0)</f>
        <v>19</v>
      </c>
      <c r="OU300" s="115">
        <f>ROUND(EY300/MAX(EY$9:EY$497)*100,0)</f>
        <v>17</v>
      </c>
      <c r="OV300" s="115">
        <f>ROUND(EZ300/MAX(EZ$9:EZ$497)*100,0)</f>
        <v>13</v>
      </c>
      <c r="OW300" s="115">
        <f>ROUND(FA300/MAX(FA$9:FA$497)*100,0)</f>
        <v>33</v>
      </c>
      <c r="OX300" s="115">
        <f>ROUND(FB300/MAX(FB$9:FB$497)*100,0)</f>
        <v>19</v>
      </c>
      <c r="OY300" s="116">
        <f>ROUND(FC300/MAX(FC$9:FC$497)*100,0)</f>
        <v>15</v>
      </c>
      <c r="OZ300" s="115">
        <f>ROUND(FD300/MAX(FD$9:FD$497)*100,0)</f>
        <v>26</v>
      </c>
      <c r="PA300" s="117">
        <f>ROUND(FE300/MAX(FE$9:FE$497)*100,0)</f>
        <v>18</v>
      </c>
      <c r="PB300" s="118">
        <f t="shared" si="614"/>
        <v>265</v>
      </c>
      <c r="PC300" s="115">
        <f t="shared" si="615"/>
        <v>247</v>
      </c>
      <c r="PD300" s="115">
        <f t="shared" si="616"/>
        <v>304</v>
      </c>
      <c r="PE300" s="115">
        <f t="shared" si="617"/>
        <v>295</v>
      </c>
      <c r="PF300" s="115">
        <f t="shared" si="618"/>
        <v>303</v>
      </c>
      <c r="PG300" s="119">
        <f t="shared" si="619"/>
        <v>290</v>
      </c>
      <c r="PH300" s="118">
        <f>ROUND(PB300/MAX(PB$9:PB$497)*100,0)</f>
        <v>32</v>
      </c>
      <c r="PI300" s="115">
        <f>ROUND(PC300/MAX(PC$9:PC$497)*100,0)</f>
        <v>30</v>
      </c>
      <c r="PJ300" s="115">
        <f>ROUND(PD300/MAX(PD$9:PD$497)*100,0)</f>
        <v>32</v>
      </c>
      <c r="PK300" s="115">
        <f>ROUND(PE300/MAX(PE$9:PE$497)*100,0)</f>
        <v>29</v>
      </c>
      <c r="PL300" s="115">
        <f>ROUND(PF300/MAX(PF$9:PF$497)*100,0)</f>
        <v>43</v>
      </c>
      <c r="PM300" s="119">
        <f>ROUND(PG300/MAX(PG$9:PG$497)*100,0)</f>
        <v>42</v>
      </c>
      <c r="PN300" s="118">
        <f>RANK(PH300,PH$9:PH$497,0)</f>
        <v>299</v>
      </c>
      <c r="PO300" s="115">
        <f>RANK(PI300,PI$9:PI$497,0)</f>
        <v>289</v>
      </c>
      <c r="PP300" s="115">
        <f>RANK(PJ300,PJ$9:PJ$497,0)</f>
        <v>304</v>
      </c>
      <c r="PQ300" s="115">
        <f>RANK(PK300,PK$9:PK$497,0)</f>
        <v>305</v>
      </c>
      <c r="PR300" s="115">
        <f>RANK(PL300,PL$9:PL$497,0)</f>
        <v>244</v>
      </c>
      <c r="PS300" s="119">
        <f>RANK(PM300,PM$9:PM$497,0)</f>
        <v>219</v>
      </c>
      <c r="PT300" s="120">
        <f>ROUND(FZ300/MAX(FZ$9:FZ$497)*100,0)</f>
        <v>66</v>
      </c>
      <c r="PU300" s="115">
        <f>ROUND(GA300/MAX(GA$9:GA$497)*100,0)</f>
        <v>68</v>
      </c>
      <c r="PV300" s="115">
        <f>ROUND(GB300/MAX(GB$9:GB$497)*100,0)</f>
        <v>40</v>
      </c>
      <c r="PW300" s="115">
        <f>ROUND(GC300/MAX(GC$9:GC$497)*100,0)</f>
        <v>49</v>
      </c>
      <c r="PX300" s="115">
        <f>ROUND(GD300/MAX(GD$9:GD$497)*100,0)</f>
        <v>21</v>
      </c>
      <c r="PY300" s="115">
        <f>ROUND(GE300/MAX(GE$9:GE$497)*100,0)</f>
        <v>53</v>
      </c>
      <c r="PZ300" s="115">
        <f>ROUND(GF300/MAX(GF$9:GF$497)*100,0)</f>
        <v>28</v>
      </c>
      <c r="QA300" s="116">
        <f>ROUND(GG300/MAX(GG$9:GG$497)*100,0)</f>
        <v>28</v>
      </c>
      <c r="QB300" s="115">
        <f>ROUND(GH300/MAX(GH$9:GH$497)*100,0)</f>
        <v>41</v>
      </c>
      <c r="QC300" s="121">
        <f>ROUND(GI300/MAX(GI$9:GI$497)*100,0)</f>
        <v>34</v>
      </c>
      <c r="QD300" s="120">
        <f>ROUND(AVERAGEIF($ES$9:$ES$497,$ES300,PT$9:PT$497),0)</f>
        <v>51</v>
      </c>
      <c r="QE300" s="120">
        <f>ROUND(AVERAGEIF($ES$9:$ES$497,$ES300,PU$9:PU$497),0)</f>
        <v>54</v>
      </c>
      <c r="QF300" s="120">
        <f>ROUND(AVERAGEIF($ES$9:$ES$497,$ES300,PV$9:PV$497),0)</f>
        <v>30</v>
      </c>
      <c r="QG300" s="120">
        <f>ROUND(AVERAGEIF($ES$9:$ES$497,$ES300,PW$9:PW$497),0)</f>
        <v>36</v>
      </c>
      <c r="QH300" s="120">
        <f>ROUND(AVERAGEIF($ES$9:$ES$497,$ES300,PX$9:PX$497),0)</f>
        <v>21</v>
      </c>
      <c r="QI300" s="120">
        <f>ROUND(AVERAGEIF($ES$9:$ES$497,$ES300,PY$9:PY$497),0)</f>
        <v>51</v>
      </c>
      <c r="QJ300" s="120">
        <f>ROUND(AVERAGEIF($ES$9:$ES$497,$ES300,PZ$9:PZ$497),0)</f>
        <v>21</v>
      </c>
      <c r="QK300" s="120">
        <f>ROUND(AVERAGEIF($ES$9:$ES$497,$ES300,QA$9:QA$497),0)</f>
        <v>23</v>
      </c>
      <c r="QL300" s="120">
        <f>ROUND(AVERAGEIF($ES$9:$ES$497,$ES300,QB$9:QB$497),0)</f>
        <v>35</v>
      </c>
      <c r="QM300" s="120">
        <f>ROUND(AVERAGEIF($ES$9:$ES$497,$ES300,QC$9:QC$497),0)</f>
        <v>27</v>
      </c>
      <c r="QN300" s="114">
        <f t="shared" si="620"/>
        <v>561</v>
      </c>
      <c r="QO300" s="115">
        <f t="shared" si="621"/>
        <v>485</v>
      </c>
      <c r="QP300" s="115">
        <f t="shared" si="622"/>
        <v>645</v>
      </c>
      <c r="QQ300" s="115">
        <f t="shared" si="623"/>
        <v>645</v>
      </c>
      <c r="QR300" s="115">
        <f t="shared" si="624"/>
        <v>730</v>
      </c>
      <c r="QS300" s="119">
        <f t="shared" si="625"/>
        <v>606</v>
      </c>
      <c r="QT300" s="114">
        <f>ROUND((QN300-MIN(QN$9:QN$497))/(MAX(QN$9:QN$497)-MIN(QN$9:QN$497))*100,0)</f>
        <v>52</v>
      </c>
      <c r="QU300" s="115">
        <f>ROUND((QO300-MIN(QO$9:QO$497))/(MAX(QO$9:QO$497)-MIN(QO$9:QO$497))*100,0)</f>
        <v>40</v>
      </c>
      <c r="QV300" s="115">
        <f>ROUND((QP300-MIN(QP$9:QP$497))/(MAX(QP$9:QP$497)-MIN(QP$9:QP$497))*100,0)</f>
        <v>43</v>
      </c>
      <c r="QW300" s="115">
        <f>ROUND((QQ300-MIN(QQ$9:QQ$497))/(MAX(QQ$9:QQ$497)-MIN(QQ$9:QQ$497))*100,0)</f>
        <v>45</v>
      </c>
      <c r="QX300" s="115">
        <f>ROUND((QR300-MIN(QR$9:QR$497))/(MAX(QR$9:QR$497)-MIN(QR$9:QR$497))*100,0)</f>
        <v>85</v>
      </c>
      <c r="QY300" s="115">
        <f>ROUND((QS300-MIN(QS$9:QS$497))/(MAX(QS$9:QS$497)-MIN(QS$9:QS$497))*100,0)</f>
        <v>85</v>
      </c>
      <c r="QZ300" s="114">
        <f>RANK(QN300,QN$9:QN$497,0)</f>
        <v>91</v>
      </c>
      <c r="RA300" s="115">
        <f>RANK(QO300,QO$9:QO$497,0)</f>
        <v>88</v>
      </c>
      <c r="RB300" s="115">
        <f>RANK(QP300,QP$9:QP$497,0)</f>
        <v>87</v>
      </c>
      <c r="RC300" s="115">
        <f>RANK(QQ300,QQ$9:QQ$497,0)</f>
        <v>127</v>
      </c>
      <c r="RD300" s="115">
        <f>RANK(QR300,QR$9:QR$497,0)</f>
        <v>23</v>
      </c>
      <c r="RE300" s="115">
        <f>RANK(QS300,QS$9:QS$497,0)</f>
        <v>13</v>
      </c>
      <c r="RF300" s="122"/>
      <c r="RG300" s="115">
        <f>($RH$3*(IH300+IJ300)*100*100/MAX(EX$9:EX$497)*$RO$3) +($RH$3*(II300+IJ300)*100*100/MAX(EX$9:EX$497)*$RO$4) + ($RH$3*IK300*100*100/MAX(EX$9:EX$497)*0.098)</f>
        <v>0</v>
      </c>
      <c r="RH300" s="115">
        <f>($RH$4*IL300*100*100/MAX(EZ$9:EZ$497))*$RQ$3</f>
        <v>0</v>
      </c>
      <c r="RI300" s="115">
        <f>($RH$3*IM300*100*100/MAX(EY$9:EY$497))*$RQ$4</f>
        <v>0</v>
      </c>
      <c r="RJ300" s="115">
        <f>($RH$3*IN300*100*100/MAX(EX$9:EX$497))</f>
        <v>0</v>
      </c>
      <c r="RK300" s="115">
        <f>($RH$4*IO300*100*100/MAX(EZ$9:EZ$497))*$RQ$3</f>
        <v>0</v>
      </c>
      <c r="RL300" s="115">
        <f>(($RL$4*IP300*100*((100/MAX(EX$9:EX$497)+100/MAX(EZ$9:EZ$497))/2))+($RL$4*IQ300*100*((100/MAX(EX$9:EX$497)+100/MAX(EZ$9:EZ$497))/2))+($RL$4*IR300*100*((100/MAX(EX$9:EX$497)+100/MAX(EZ$9:EZ$497))/2))+($RL$4*IS300*100*((100/MAX(EX$9:EX$497)+100/MAX(EZ$9:EZ$497))/2))+($RL$4*IT300*100*((100/MAX(EX$9:EX$497)+100/MAX(EZ$9:EZ$497))/2))+($RL$4*IU300*100*((100/MAX(EX$9:EX$497)+100/MAX(EZ$9:EZ$497))/2))+($RL$4*IV300*100*((100/MAX(EX$9:EX$497)+100/MAX(EZ$9:EZ$497))/2))+($RL$4*IW300*100*((100/MAX(EX$9:EX$497)+100/MAX(EZ$9:EZ$497))/2)))*$RS$3</f>
        <v>0</v>
      </c>
      <c r="RM300" s="115">
        <f>(($RH$3*IX300*100*100/MAX(EX$9:EX$497))+($RH$3*IY300*100*100/MAX(EX$9:EX$497))+($RH$3*IZ300*100*100/MAX(EX$9:EX$497))+($RH$3*JA300*100*100/MAX(EX$9:EX$497))+($RH$3*JB300*100*100/MAX(EX$9:EX$497))+($RH$3*JC300*100*100/MAX(EX$9:EX$497))+($RH$3*JD300*100*100/MAX(EX$9:EX$497))+($RH$3*JE300*100*100/MAX(EX$9:EX$497)))*$RS$4</f>
        <v>0</v>
      </c>
      <c r="RN300" s="115">
        <f>(($RH$4*JF300*100*100/MAX(EZ$9:EZ$497)) + ($RH$4*JG300*100*100/MAX(EZ$9:EZ$497)) + ($RH$4*JH300*100*100/MAX(EZ$9:EZ$497)) + ($RH$4*JI300*100*100/MAX(EZ$9:EZ$497)) + ($RH$4*JJ300*100*100/MAX(EZ$9:EZ$497)) + ($RH$4*JK300*100*100/MAX(EZ$9:EZ$497)) + ($RH$4*JL300*100*100/MAX(EZ$9:EZ$497)) + ($RH$4*JM300*100*100/MAX(EZ$9:EZ$497)))*$RU$3</f>
        <v>0</v>
      </c>
      <c r="RO300" s="115">
        <f>(($RL$4*JN300*100*((100/MAX(EX$9:EX$497)+100/MAX(EZ$9:EZ$497))/2))+($RL$4*JO300*100*((100/MAX(EX$9:EX$497)+100/MAX(EZ$9:EZ$497))/2))+($RL$4*JP300*100*((100/MAX(EX$9:EX$497)+100/MAX(EZ$9:EZ$497))/2))+($RL$4*JQ300*100*((100/MAX(EX$9:EX$497)+100/MAX(EZ$9:EZ$497))/2))+($RL$4*JR300*100*((100/MAX(EX$9:EX$497)+100/MAX(EZ$9:EZ$497))/2))+($RL$4*JS300*100*((100/MAX(EX$9:EX$497)+100/MAX(EZ$9:EZ$497))/2))+($RL$4*JT300*100*((100/MAX(EX$9:EX$497)+100/MAX(EZ$9:EZ$497))/2))+($RL$4*JU300*100*((100/MAX(EX$9:EX$497)+100/MAX(EZ$9:EZ$497))/2))+($RL$4*JV300*100*((100/MAX(EX$9:EX$497)+100/MAX(EZ$9:EZ$497))/2))+($RL$4*JW300*100*((100/MAX(EX$9:EX$497)+100/MAX(EZ$9:EZ$497))/2))+($RL$4*JX300*100*((100/MAX(EX$9:EX$497)+100/MAX(EZ$9:EZ$497))/2))+($RL$4*JY300*100*((100/MAX(EX$9:EX$497)+100/MAX(EZ$9:EZ$497))/2))+($RL$4*JZ300*100*((100/MAX(EX$9:EX$497)+100/MAX(EZ$9:EZ$497))/2)))*$RW$3/2</f>
        <v>0</v>
      </c>
      <c r="RP300" s="119">
        <f>($RJ$3*KA300*100*100/MAX(FA$9:FA$497)) + ($RJ$3*KB300*100*100/MAX(FA$9:FA$497)/2) + ($RJ$3*KC300*100*100/MAX(FA$9:FA$497)/2) + ($RJ$3*KD300*100*100/MAX(FA$9:FA$497)/4) + ($RJ$3*KE300*100*100/MAX(FA$9:FA$497)/4)</f>
        <v>30.973451327433629</v>
      </c>
      <c r="RQ300" s="118">
        <f>($RL$4*KF300*100*((100/MAX(EX$9:EX$497)+100/MAX(EZ$9:EZ$497)))) * ($RO$3/2) + (($RL$4*KG300*100*((100/MAX(EX$9:EX$497)+100/MAX(EZ$9:EZ$497))))+($RL$4*KH300*100*((100/MAX(EX$9:EX$497)+100/MAX(EZ$9:EZ$497))))+($RL$4*KI300*100*((100/MAX(EX$9:EX$497)+100/MAX(EZ$9:EZ$497))))+($RL$4*KJ300*100*((100/MAX(EX$9:EX$497)+100/MAX(EZ$9:EZ$497))))+($RL$4*KK300*100*((100/MAX(EX$9:EX$497)+100/MAX(EZ$9:EZ$497))))+($RL$4*KL300*100*((100/MAX(EX$9:EX$497)+100/MAX(EZ$9:EZ$497))))+($RL$4*KM300*100*((100/MAX(EX$9:EX$497)+100/MAX(EZ$9:EZ$497))))+($RL$4*KN300*100*((100/MAX(EX$9:EX$497)+100/MAX(EZ$9:EZ$497))))+($RL$4*KO300*100*((100/MAX(EX$9:EX$497)+100/MAX(EZ$9:EZ$497))))+($RL$4*KP300*100*((100/MAX(EX$9:EX$497)+100/MAX(EZ$9:EZ$497))))+($RL$4*KQ300*100*((100/MAX(EX$9:EX$497)+100/MAX(EZ$9:EZ$497))))+($RL$4*KR300*100*((100/MAX(EX$9:EX$497)+100/MAX(EZ$9:EZ$497))))+($RL$4*KS300*100*((100/MAX(EX$9:EX$497)+100/MAX(EZ$9:EZ$497))))+($RL$4*KV300*100*((100/MAX(EX$9:EX$497)+100/MAX(EZ$9:EZ$497))))) * (($RO$3+$RO$4)/6)</f>
        <v>0</v>
      </c>
      <c r="RR300" s="115">
        <f>(($RL$4*KW300*100*((100/MAX(EX$9:EX$497)+100/MAX(EZ$9:EZ$497))))) * ($RO$3/2) + (($RL$4*KX300*100*((100/MAX(EX$9:EX$497)+100/MAX(EZ$9:EZ$497))))+($RL$4*KY300*100*((100/MAX(EX$9:EX$497)+100/MAX(EZ$9:EZ$497))))+($RL$4*KZ300*100*((100/MAX(EX$9:EX$497)+100/MAX(EZ$9:EZ$497))))+($RL$4*LA300*100*((100/MAX(EX$9:EX$497)+100/MAX(EZ$9:EZ$497))))+($RL$4*LB300*100*((100/MAX(EX$9:EX$497)+100/MAX(EZ$9:EZ$497))))+($RL$4*LC300*100*((100/MAX(EX$9:EX$497)+100/MAX(EZ$9:EZ$497))))) * (($RO$3+$RO$4)/6)</f>
        <v>0</v>
      </c>
      <c r="RS300" s="119">
        <f>(($RL$4*LD300*100*((100/MAX(EX$9:EX$497)+100/MAX(EZ$9:EZ$497))))+($RL$4*LE300*100*((100/MAX(EX$9:EX$497)+100/MAX(EZ$9:EZ$497))))) * (($RO$3+$RO$4)/6)</f>
        <v>0</v>
      </c>
      <c r="RT300" s="118">
        <f>($RJ$4*LH300*100*(100/MAX(EV$9:EV$497)))+($RJ$4*LI300*100*(100/MAX(EV$9:EV$497)))</f>
        <v>0</v>
      </c>
      <c r="RU300" s="119">
        <f>($RJ$4*LJ300*(100/MAX(EV$9:EV$497)))/2 + ($RL$3*LK300*(100/MAX(EW$9:EW$497))) + ($RJ$4*LL300*(100/MAX(EV$9:EV$497)))/4 + ($RL$3*LM300*(100/MAX(EW$9:EW$497)))</f>
        <v>0</v>
      </c>
      <c r="RV300" s="118">
        <f>($RJ$4*LN300*100*100/MAX(EV$9:EV$497)/2)+($RJ$4*LO300*100*100/MAX(EV$9:EV$497)/2)+($RJ$4*LP300*100*100/MAX(EV$9:EV$497))+($RJ$4*LQ300*100*100/MAX(EV$9:EV$497))+($RJ$4*LR300*100*100/MAX(EV$9:EV$497))</f>
        <v>0</v>
      </c>
      <c r="RW300" s="115">
        <f>($RJ$4*LS300*100*100/MAX(EV$9:EV$497)) + (($RJ$4*LT300*100*100/MAX(EV$9:EV$497))+($RJ$4*LU300*100*100/MAX(EV$9:EV$497))+($RJ$4*LV300*100*100/MAX(EV$9:EV$497))+($RJ$4*LW300*100*100/MAX(EV$9:EV$497))+($RJ$4*LX300*100*100/MAX(EV$9:EV$497))+($RJ$4*LY300*100*100/MAX(EV$9:EV$497))+($RJ$4*LZ300*100*100/MAX(EV$9:EV$497))+($RJ$4*MA300*100*100/MAX(EV$9:EV$497)))/2</f>
        <v>5.8988764044943833</v>
      </c>
      <c r="RX300" s="119">
        <f>($RJ$4*MB300*100*100/MAX(EV$9:EV$497))+($RJ$4*MC300*100*100/MAX(EV$9:EV$497))+($RJ$4*MD300*100*100/MAX(EV$9:EV$497))+($RJ$4*ME300*100*100/MAX(EV$9:EV$497))+($RJ$4*MF300*100*100/MAX(EV$9:EV$497))+($RJ$4*MG300*100*100/MAX(EV$9:EV$497))+($RJ$4*MH300*100*100/MAX(EV$9:EV$497))+($RJ$4*MI300*100*100/MAX(EV$9:EV$497))+($RJ$4*MJ300*100*100/MAX(EV$9:EV$497))+($RJ$4*MK300*100*100/MAX(EV$9:EV$497))+($RJ$4*ML300*100*100/MAX(EV$9:EV$497))+($RJ$4*MM300*100*100/MAX(EV$9:EV$497))+($RJ$4*MN300*100*100/MAX(EV$9:EV$497))</f>
        <v>0</v>
      </c>
      <c r="RY300" s="118">
        <f>($RJ$4*MQ300*100*100/MAX(EV$9:EV$497))/2 + (($RJ$4*MR300*100*100/MAX(EV$9:EV$497))+($RJ$4*MS300*100*100/MAX(EV$9:EV$497))+($RJ$4*MT300*100*100/MAX(EV$9:EV$497))+($RJ$4*MU300*100*100/MAX(EV$9:EV$497))+($RJ$4*MV300*100*100/MAX(EV$9:EV$497))+($RJ$4*MW300*100*100/MAX(EV$9:EV$497))+($RJ$4*MX300*100*100/MAX(EV$9:EV$497))+($RJ$4*MY300*100*100/MAX(EV$9:EV$497))+($RJ$4*MZ300*100*100/MAX(EV$9:EV$497))+($RJ$4*NA300*100*100/MAX(EV$9:EV$497))+($RJ$4*NB300*100*100/MAX(EV$9:EV$497))+($RJ$4*NC300*100*100/MAX(EV$9:EV$497))+($RJ$4*ND300*100*100/MAX(EV$9:EV$497))+($RJ$4*NG300*100*100/MAX(EV$9:EV$497)))/4</f>
        <v>2.9494382022471917</v>
      </c>
      <c r="RZ300" s="115">
        <f>($RJ$4*NH300*100*100/MAX(EV$9:EV$497))/2 + (($RJ$4*NI300*100*100/MAX(EV$9:EV$497))+($RJ$4*NJ300*100*100/MAX(EV$9:EV$497))+($RJ$4*NK300*100*100/MAX(EV$9:EV$497))+($RJ$4*NL300*100*100/MAX(EV$9:EV$497))+($RJ$4*NM300*100*100/MAX(EV$9:EV$497))+($RJ$4*NN300*100*100/MAX(EV$9:EV$497)))/4</f>
        <v>0</v>
      </c>
      <c r="SA300" s="117">
        <f>(($RJ$4*NO300*100*100/MAX(EV$9:EV$497))+($RJ$4*NP300*100*100/MAX(EV$9:EV$497)))/4</f>
        <v>0</v>
      </c>
      <c r="SB300" s="118">
        <f t="shared" si="626"/>
        <v>39.821765934175204</v>
      </c>
      <c r="SC300" s="115">
        <f t="shared" si="627"/>
        <v>1.7696629213483148</v>
      </c>
      <c r="SD300" s="115">
        <f t="shared" si="628"/>
        <v>2.2120786516853936</v>
      </c>
      <c r="SE300" s="115">
        <f t="shared" si="629"/>
        <v>1.7696629213483148</v>
      </c>
      <c r="SF300" s="115">
        <f t="shared" si="630"/>
        <v>2.2120786516853936</v>
      </c>
      <c r="SG300" s="115">
        <f t="shared" si="631"/>
        <v>70.795217261608826</v>
      </c>
      <c r="SH300" s="115">
        <f>ROUND(SB300/MAX(SB$9:SB$497)*100,0)</f>
        <v>50</v>
      </c>
      <c r="SI300" s="115">
        <f>ROUND(SC300/MAX(SC$9:SC$497)*100,0)</f>
        <v>3</v>
      </c>
      <c r="SJ300" s="115">
        <f>ROUND(SD300/MAX(SD$9:SD$497)*100,0)</f>
        <v>4</v>
      </c>
      <c r="SK300" s="115">
        <f>ROUND(SE300/MAX(SE$9:SE$497)*100,0)</f>
        <v>1</v>
      </c>
      <c r="SL300" s="115">
        <f>ROUND(SF300/MAX(SF$9:SF$497)*100,0)</f>
        <v>5</v>
      </c>
      <c r="SM300" s="121">
        <f>ROUND(SG300/MAX(SG$9:SG$497)*100,0)</f>
        <v>67</v>
      </c>
      <c r="SN300" s="115">
        <f>ROUND(AVERAGEIF($ES$9:$ES$497,$ES300,SH$9:SH$497),0)</f>
        <v>29</v>
      </c>
      <c r="SO300" s="115">
        <f>ROUND(AVERAGEIF($ES$9:$ES$497,$ES300,SI$9:SI$497),0)</f>
        <v>3</v>
      </c>
      <c r="SP300" s="115">
        <f>ROUND(AVERAGEIF($ES$9:$ES$497,$ES300,SJ$9:SJ$497),0)</f>
        <v>5</v>
      </c>
      <c r="SQ300" s="115">
        <f>ROUND(AVERAGEIF($ES$9:$ES$497,$ES300,SK$9:SK$497),0)</f>
        <v>2</v>
      </c>
      <c r="SR300" s="115">
        <f>ROUND(AVERAGEIF($ES$9:$ES$497,$ES300,SL$9:SL$497),0)</f>
        <v>4</v>
      </c>
      <c r="SS300" s="121">
        <f>ROUND(AVERAGEIF($ES$9:$ES$497,$ES300,SM$9:SM$497),0)</f>
        <v>36</v>
      </c>
      <c r="ST300" s="114">
        <f>RANK(SB300,SB$9:SB$497,0)</f>
        <v>80</v>
      </c>
      <c r="SU300" s="115">
        <f>RANK(SC300,SC$9:SC$497,0)</f>
        <v>213</v>
      </c>
      <c r="SV300" s="115">
        <f>RANK(SD300,SD$9:SD$497,0)</f>
        <v>172</v>
      </c>
      <c r="SW300" s="115">
        <f>RANK(SE300,SE$9:SE$497,0)</f>
        <v>213</v>
      </c>
      <c r="SX300" s="115">
        <f>RANK(SF300,SF$9:SF$497,0)</f>
        <v>134</v>
      </c>
      <c r="SY300" s="115">
        <f>RANK(SG300,SG$9:SG$497,0)</f>
        <v>19</v>
      </c>
      <c r="SZ300" s="115">
        <f>COUNTIFS(SB$9:SB$497,"&gt;"&amp;SB300,$ES$9:$ES$497,$ES300)+1</f>
        <v>24</v>
      </c>
      <c r="TA300" s="115">
        <f>COUNTIFS(SC$9:SC$497,"&gt;"&amp;SC300,$ES$9:$ES$497,$ES300)+1</f>
        <v>22</v>
      </c>
      <c r="TB300" s="115">
        <f>COUNTIFS(SD$9:SD$497,"&gt;"&amp;SD300,$ES$9:$ES$497,$ES300)+1</f>
        <v>26</v>
      </c>
      <c r="TC300" s="115">
        <f>COUNTIFS(SE$9:SE$497,"&gt;"&amp;SE300,$ES$9:$ES$497,$ES300)+1</f>
        <v>22</v>
      </c>
      <c r="TD300" s="115">
        <f>COUNTIFS(SF$9:SF$497,"&gt;"&amp;SF300,$ES$9:$ES$497,$ES300)+1</f>
        <v>19</v>
      </c>
      <c r="TE300" s="117">
        <f>COUNTIFS(SG$9:SG$497,"&gt;"&amp;SG300,$ES$9:$ES$497,$ES300)+1</f>
        <v>19</v>
      </c>
      <c r="TF300" s="118">
        <f t="shared" si="632"/>
        <v>93</v>
      </c>
      <c r="TG300" s="115">
        <f t="shared" si="633"/>
        <v>35</v>
      </c>
      <c r="TH300" s="115">
        <f t="shared" si="634"/>
        <v>34</v>
      </c>
      <c r="TI300" s="115">
        <f t="shared" si="635"/>
        <v>33</v>
      </c>
      <c r="TJ300" s="115">
        <f t="shared" si="636"/>
        <v>34</v>
      </c>
      <c r="TK300" s="115">
        <f t="shared" si="637"/>
        <v>110</v>
      </c>
      <c r="TL300" s="117">
        <f t="shared" si="638"/>
        <v>109</v>
      </c>
      <c r="TM300" s="118">
        <f>ROUND(TF300/MAX(TF$9:TF$497)*100,0)</f>
        <v>52</v>
      </c>
      <c r="TN300" s="115">
        <f>ROUND(TG300/MAX(TG$9:TG$497)*100,0)</f>
        <v>19</v>
      </c>
      <c r="TO300" s="115">
        <f>ROUND(TH300/MAX(TH$9:TH$497)*100,0)</f>
        <v>19</v>
      </c>
      <c r="TP300" s="115">
        <f>ROUND(TI300/MAX(TI$9:TI$497)*100,0)</f>
        <v>18</v>
      </c>
      <c r="TQ300" s="115">
        <f>ROUND(TJ300/MAX(TJ$9:TJ$497)*100,0)</f>
        <v>17</v>
      </c>
      <c r="TR300" s="115">
        <f>ROUND(TK300/MAX(TK$9:TK$497)*100,0)</f>
        <v>56</v>
      </c>
      <c r="TS300" s="119">
        <f>ROUND(TL300/MAX(TL$9:TL$497)*100,0)</f>
        <v>56</v>
      </c>
      <c r="TT300" s="120">
        <f>RANK(TM300,TM$9:TM$497,0)</f>
        <v>145</v>
      </c>
      <c r="TU300" s="115">
        <f>RANK(TN300,TN$9:TN$497,0)</f>
        <v>306</v>
      </c>
      <c r="TV300" s="115">
        <f>RANK(TO300,TO$9:TO$497,0)</f>
        <v>273</v>
      </c>
      <c r="TW300" s="115">
        <f>RANK(TP300,TP$9:TP$497,0)</f>
        <v>320</v>
      </c>
      <c r="TX300" s="115">
        <f>RANK(TQ300,TQ$9:TQ$497,0)</f>
        <v>296</v>
      </c>
      <c r="TY300" s="115">
        <f>RANK(TR300,TR$9:TR$497,0)</f>
        <v>30</v>
      </c>
      <c r="TZ300" s="121">
        <f>RANK(TS300,TS$9:TS$497,0)</f>
        <v>30</v>
      </c>
      <c r="UA300" s="132"/>
      <c r="UB300" s="7" t="s">
        <v>1</v>
      </c>
    </row>
    <row r="301" spans="1:548" x14ac:dyDescent="0.15">
      <c r="A301" s="183">
        <v>293</v>
      </c>
      <c r="B301" s="200" t="s">
        <v>1244</v>
      </c>
      <c r="C301" s="143"/>
      <c r="D301" s="143"/>
      <c r="E301" s="161" t="s">
        <v>518</v>
      </c>
      <c r="F301" s="65">
        <v>92</v>
      </c>
      <c r="G301" s="65" t="s">
        <v>908</v>
      </c>
      <c r="H301" s="144" t="s">
        <v>1020</v>
      </c>
      <c r="I301" s="66" t="s">
        <v>521</v>
      </c>
      <c r="J301" s="67" t="s">
        <v>521</v>
      </c>
      <c r="K301" s="67" t="s">
        <v>521</v>
      </c>
      <c r="L301" s="67" t="s">
        <v>521</v>
      </c>
      <c r="M301" s="67" t="s">
        <v>521</v>
      </c>
      <c r="N301" s="67" t="s">
        <v>521</v>
      </c>
      <c r="O301" s="67" t="s">
        <v>521</v>
      </c>
      <c r="P301" s="67" t="s">
        <v>521</v>
      </c>
      <c r="Q301" s="67" t="s">
        <v>521</v>
      </c>
      <c r="R301" s="68" t="s">
        <v>521</v>
      </c>
      <c r="S301" s="69" t="s">
        <v>521</v>
      </c>
      <c r="T301" s="67" t="s">
        <v>521</v>
      </c>
      <c r="U301" s="67" t="s">
        <v>521</v>
      </c>
      <c r="V301" s="67" t="s">
        <v>521</v>
      </c>
      <c r="W301" s="67" t="s">
        <v>521</v>
      </c>
      <c r="X301" s="67" t="s">
        <v>521</v>
      </c>
      <c r="Y301" s="67" t="s">
        <v>521</v>
      </c>
      <c r="Z301" s="67" t="s">
        <v>521</v>
      </c>
      <c r="AA301" s="67" t="s">
        <v>521</v>
      </c>
      <c r="AB301" s="68" t="s">
        <v>521</v>
      </c>
      <c r="AC301" s="69" t="s">
        <v>521</v>
      </c>
      <c r="AD301" s="67" t="s">
        <v>521</v>
      </c>
      <c r="AE301" s="67" t="s">
        <v>521</v>
      </c>
      <c r="AF301" s="67" t="s">
        <v>521</v>
      </c>
      <c r="AG301" s="67" t="s">
        <v>521</v>
      </c>
      <c r="AH301" s="67" t="s">
        <v>521</v>
      </c>
      <c r="AI301" s="67" t="s">
        <v>521</v>
      </c>
      <c r="AJ301" s="67" t="s">
        <v>521</v>
      </c>
      <c r="AK301" s="67" t="s">
        <v>521</v>
      </c>
      <c r="AL301" s="68" t="s">
        <v>521</v>
      </c>
      <c r="AM301" s="69" t="s">
        <v>521</v>
      </c>
      <c r="AN301" s="67" t="s">
        <v>521</v>
      </c>
      <c r="AO301" s="67" t="s">
        <v>521</v>
      </c>
      <c r="AP301" s="67" t="s">
        <v>521</v>
      </c>
      <c r="AQ301" s="67" t="s">
        <v>521</v>
      </c>
      <c r="AR301" s="67" t="s">
        <v>521</v>
      </c>
      <c r="AS301" s="67" t="s">
        <v>521</v>
      </c>
      <c r="AT301" s="67" t="s">
        <v>521</v>
      </c>
      <c r="AU301" s="67" t="s">
        <v>521</v>
      </c>
      <c r="AV301" s="68" t="s">
        <v>521</v>
      </c>
      <c r="AW301" s="69" t="s">
        <v>521</v>
      </c>
      <c r="AX301" s="67" t="s">
        <v>521</v>
      </c>
      <c r="AY301" s="67" t="s">
        <v>521</v>
      </c>
      <c r="AZ301" s="67" t="s">
        <v>521</v>
      </c>
      <c r="BA301" s="67" t="s">
        <v>521</v>
      </c>
      <c r="BB301" s="67" t="s">
        <v>521</v>
      </c>
      <c r="BC301" s="67" t="s">
        <v>521</v>
      </c>
      <c r="BD301" s="67" t="s">
        <v>521</v>
      </c>
      <c r="BE301" s="67" t="s">
        <v>521</v>
      </c>
      <c r="BF301" s="68" t="s">
        <v>521</v>
      </c>
      <c r="BG301" s="69" t="s">
        <v>521</v>
      </c>
      <c r="BH301" s="67" t="s">
        <v>521</v>
      </c>
      <c r="BI301" s="67" t="s">
        <v>521</v>
      </c>
      <c r="BJ301" s="67" t="s">
        <v>521</v>
      </c>
      <c r="BK301" s="67" t="s">
        <v>521</v>
      </c>
      <c r="BL301" s="67" t="s">
        <v>521</v>
      </c>
      <c r="BM301" s="67" t="s">
        <v>521</v>
      </c>
      <c r="BN301" s="67" t="s">
        <v>521</v>
      </c>
      <c r="BO301" s="67" t="s">
        <v>521</v>
      </c>
      <c r="BP301" s="68" t="s">
        <v>521</v>
      </c>
      <c r="BQ301" s="70" t="s">
        <v>521</v>
      </c>
      <c r="BR301" s="67" t="s">
        <v>521</v>
      </c>
      <c r="BS301" s="67" t="s">
        <v>521</v>
      </c>
      <c r="BT301" s="67" t="s">
        <v>521</v>
      </c>
      <c r="BU301" s="67" t="s">
        <v>521</v>
      </c>
      <c r="BV301" s="67" t="s">
        <v>521</v>
      </c>
      <c r="BW301" s="67" t="s">
        <v>521</v>
      </c>
      <c r="BX301" s="67" t="s">
        <v>521</v>
      </c>
      <c r="BY301" s="67" t="s">
        <v>521</v>
      </c>
      <c r="BZ301" s="68" t="s">
        <v>521</v>
      </c>
      <c r="CA301" s="69" t="s">
        <v>521</v>
      </c>
      <c r="CB301" s="67" t="s">
        <v>521</v>
      </c>
      <c r="CC301" s="67" t="s">
        <v>521</v>
      </c>
      <c r="CD301" s="67" t="s">
        <v>521</v>
      </c>
      <c r="CE301" s="67" t="s">
        <v>521</v>
      </c>
      <c r="CF301" s="67" t="s">
        <v>521</v>
      </c>
      <c r="CG301" s="67" t="s">
        <v>521</v>
      </c>
      <c r="CH301" s="67" t="s">
        <v>521</v>
      </c>
      <c r="CI301" s="67" t="s">
        <v>521</v>
      </c>
      <c r="CJ301" s="68" t="s">
        <v>521</v>
      </c>
      <c r="CK301" s="69" t="s">
        <v>521</v>
      </c>
      <c r="CL301" s="67" t="s">
        <v>521</v>
      </c>
      <c r="CM301" s="67" t="s">
        <v>521</v>
      </c>
      <c r="CN301" s="67" t="s">
        <v>521</v>
      </c>
      <c r="CO301" s="67" t="s">
        <v>521</v>
      </c>
      <c r="CP301" s="67" t="s">
        <v>521</v>
      </c>
      <c r="CQ301" s="67" t="s">
        <v>521</v>
      </c>
      <c r="CR301" s="67" t="s">
        <v>521</v>
      </c>
      <c r="CS301" s="67" t="s">
        <v>521</v>
      </c>
      <c r="CT301" s="68" t="s">
        <v>521</v>
      </c>
      <c r="CU301" s="69" t="s">
        <v>521</v>
      </c>
      <c r="CV301" s="67" t="s">
        <v>521</v>
      </c>
      <c r="CW301" s="67" t="s">
        <v>521</v>
      </c>
      <c r="CX301" s="67" t="s">
        <v>521</v>
      </c>
      <c r="CY301" s="67" t="s">
        <v>521</v>
      </c>
      <c r="CZ301" s="67" t="s">
        <v>521</v>
      </c>
      <c r="DA301" s="67" t="s">
        <v>521</v>
      </c>
      <c r="DB301" s="67" t="s">
        <v>521</v>
      </c>
      <c r="DC301" s="67" t="s">
        <v>521</v>
      </c>
      <c r="DD301" s="68" t="s">
        <v>521</v>
      </c>
      <c r="DE301" s="69" t="s">
        <v>521</v>
      </c>
      <c r="DF301" s="71" t="s">
        <v>521</v>
      </c>
      <c r="DG301" s="67" t="s">
        <v>521</v>
      </c>
      <c r="DH301" s="67" t="s">
        <v>521</v>
      </c>
      <c r="DI301" s="67" t="s">
        <v>521</v>
      </c>
      <c r="DJ301" s="67" t="s">
        <v>521</v>
      </c>
      <c r="DK301" s="67" t="s">
        <v>521</v>
      </c>
      <c r="DL301" s="67" t="s">
        <v>521</v>
      </c>
      <c r="DM301" s="67" t="s">
        <v>521</v>
      </c>
      <c r="DN301" s="68" t="s">
        <v>521</v>
      </c>
      <c r="DO301" s="70" t="s">
        <v>521</v>
      </c>
      <c r="DP301" s="71" t="s">
        <v>521</v>
      </c>
      <c r="DQ301" s="67" t="s">
        <v>521</v>
      </c>
      <c r="DR301" s="67" t="s">
        <v>521</v>
      </c>
      <c r="DS301" s="67" t="s">
        <v>521</v>
      </c>
      <c r="DT301" s="67" t="s">
        <v>521</v>
      </c>
      <c r="DU301" s="67" t="s">
        <v>521</v>
      </c>
      <c r="DV301" s="67" t="s">
        <v>521</v>
      </c>
      <c r="DW301" s="67" t="s">
        <v>521</v>
      </c>
      <c r="DX301" s="72" t="s">
        <v>521</v>
      </c>
      <c r="DY301" s="146" t="s">
        <v>522</v>
      </c>
      <c r="DZ301" s="74">
        <v>3</v>
      </c>
      <c r="EA301" s="74">
        <v>4</v>
      </c>
      <c r="EB301" s="74">
        <v>4</v>
      </c>
      <c r="EC301" s="75">
        <v>5</v>
      </c>
      <c r="ED301" s="168" t="s">
        <v>522</v>
      </c>
      <c r="EE301" s="74">
        <f t="shared" si="591"/>
        <v>3</v>
      </c>
      <c r="EF301" s="74">
        <f t="shared" si="639"/>
        <v>12</v>
      </c>
      <c r="EG301" s="74">
        <f t="shared" si="640"/>
        <v>48</v>
      </c>
      <c r="EH301" s="77">
        <f t="shared" si="641"/>
        <v>240</v>
      </c>
      <c r="EI301" s="73">
        <v>10</v>
      </c>
      <c r="EJ301" s="74">
        <v>50</v>
      </c>
      <c r="EK301" s="74">
        <v>270</v>
      </c>
      <c r="EL301" s="74">
        <v>450</v>
      </c>
      <c r="EM301" s="75">
        <v>1350</v>
      </c>
      <c r="EN301" s="78">
        <v>1</v>
      </c>
      <c r="EO301" s="79">
        <f t="shared" si="642"/>
        <v>1.6666666666666667</v>
      </c>
      <c r="EP301" s="79">
        <f t="shared" si="643"/>
        <v>2.25</v>
      </c>
      <c r="EQ301" s="79">
        <f t="shared" si="644"/>
        <v>0.9375</v>
      </c>
      <c r="ER301" s="80">
        <f t="shared" si="645"/>
        <v>0.5625</v>
      </c>
      <c r="ES301" s="128" t="s">
        <v>564</v>
      </c>
      <c r="ET301" s="82"/>
      <c r="EU301" s="83">
        <v>4</v>
      </c>
      <c r="EV301" s="146">
        <v>105</v>
      </c>
      <c r="EW301" s="147">
        <v>63</v>
      </c>
      <c r="EX301" s="147">
        <v>40</v>
      </c>
      <c r="EY301" s="147">
        <v>58</v>
      </c>
      <c r="EZ301" s="147">
        <v>20</v>
      </c>
      <c r="FA301" s="147">
        <v>18</v>
      </c>
      <c r="FB301" s="147">
        <v>58</v>
      </c>
      <c r="FC301" s="147">
        <v>58</v>
      </c>
      <c r="FD301" s="74">
        <f t="shared" si="592"/>
        <v>60</v>
      </c>
      <c r="FE301" s="84">
        <f t="shared" si="593"/>
        <v>98</v>
      </c>
      <c r="FF301" s="73">
        <f>RANK(EV301,$EV$9:$EV$497,0)</f>
        <v>67</v>
      </c>
      <c r="FG301" s="74">
        <f>RANK(EW301,$EW$9:$EW$497,0)</f>
        <v>103</v>
      </c>
      <c r="FH301" s="74">
        <f>RANK(EX301,$EX$9:$EX$497,0)</f>
        <v>179</v>
      </c>
      <c r="FI301" s="74">
        <f>RANK(EY301,$EY$9:$EY$497,0)</f>
        <v>86</v>
      </c>
      <c r="FJ301" s="74">
        <f>RANK(EZ301,$EZ$9:$EZ$497,0)</f>
        <v>200</v>
      </c>
      <c r="FK301" s="74">
        <f>RANK(FA301,$FA$9:$FA$497,0)</f>
        <v>207</v>
      </c>
      <c r="FL301" s="74">
        <f>RANK(FB301,$FB$9:$FB$497,0)</f>
        <v>134</v>
      </c>
      <c r="FM301" s="74">
        <f>RANK(FC301,$FC$9:$FC$497,0)</f>
        <v>133</v>
      </c>
      <c r="FN301" s="74">
        <f>RANK(FD301,$FD$9:$FD$497,0)</f>
        <v>247</v>
      </c>
      <c r="FO301" s="84">
        <f>RANK(FE301,$FE$9:$FE$497,0)</f>
        <v>152</v>
      </c>
      <c r="FP301" s="73">
        <f>COUNTIFS($EV$9:$EV$497,"&gt;"&amp;EV301,$ES$9:$ES$497,ES301)+1</f>
        <v>14</v>
      </c>
      <c r="FQ301" s="74">
        <f>COUNTIFS($EW$9:$EW$497,"&gt;"&amp;EW301,$ES$9:$ES$497,ES301)+1</f>
        <v>19</v>
      </c>
      <c r="FR301" s="74">
        <f>COUNTIFS($EX$9:$EX$497,"&gt;"&amp;EX301,$ES$9:$ES$497,ES301)+1</f>
        <v>59</v>
      </c>
      <c r="FS301" s="74">
        <f>COUNTIFS($EY$9:$EY$497,"&gt;"&amp;EY301,$ES$9:$ES$497,ES301)+1</f>
        <v>23</v>
      </c>
      <c r="FT301" s="74">
        <f>COUNTIFS($EZ$9:$EZ$497,"&gt;"&amp;EZ301,$ES$9:$ES$497,ES301)+1</f>
        <v>50</v>
      </c>
      <c r="FU301" s="74">
        <f>COUNTIFS($FA$9:$FA$497,"&gt;"&amp;FA301,$ES$9:$ES$497,ES301)+1</f>
        <v>58</v>
      </c>
      <c r="FV301" s="74">
        <f>COUNTIFS($FB$9:$FB$497,"&gt;"&amp;FB301,$ES$9:$ES$497,ES301)+1</f>
        <v>61</v>
      </c>
      <c r="FW301" s="74">
        <f>COUNTIFS($FC$9:$FC$497,"&gt;"&amp;FC301,$ES$9:$ES$497,ES301)+1</f>
        <v>54</v>
      </c>
      <c r="FX301" s="74">
        <f>COUNTIFS($FD$9:$FD$497,"&gt;"&amp;FD301,$ES$9:$ES$497,ES301)+1</f>
        <v>60</v>
      </c>
      <c r="FY301" s="84">
        <f>COUNTIFS($FE$9:$FE$497,"&gt;"&amp;FE301,$ES$9:$ES$497,ES301)+1</f>
        <v>59</v>
      </c>
      <c r="FZ301" s="85">
        <f t="shared" si="594"/>
        <v>1.1399999999999999</v>
      </c>
      <c r="GA301" s="86">
        <f t="shared" si="595"/>
        <v>0.68</v>
      </c>
      <c r="GB301" s="86">
        <f t="shared" si="596"/>
        <v>0.43</v>
      </c>
      <c r="GC301" s="86">
        <f t="shared" si="597"/>
        <v>0.63</v>
      </c>
      <c r="GD301" s="86">
        <f t="shared" si="598"/>
        <v>0.22</v>
      </c>
      <c r="GE301" s="86">
        <f t="shared" si="599"/>
        <v>0.2</v>
      </c>
      <c r="GF301" s="86">
        <f t="shared" si="600"/>
        <v>0.63</v>
      </c>
      <c r="GG301" s="86">
        <f t="shared" si="601"/>
        <v>0.63</v>
      </c>
      <c r="GH301" s="86">
        <f t="shared" si="602"/>
        <v>0.65</v>
      </c>
      <c r="GI301" s="87">
        <f t="shared" si="603"/>
        <v>1.07</v>
      </c>
      <c r="GJ301" s="85">
        <f>ROUND(((FZ301-AVERAGE(FZ$9:FZ$497))/STDEVP(FZ$9:FZ$497)*10+50),2)</f>
        <v>56.75</v>
      </c>
      <c r="GK301" s="86">
        <f>ROUND(((GA301-AVERAGE(GA$9:GA$497))/STDEVP(GA$9:GA$497)*10+50),2)</f>
        <v>49.69</v>
      </c>
      <c r="GL301" s="86">
        <f>ROUND(((GB301-AVERAGE(GB$9:GB$497))/STDEVP(GB$9:GB$497)*10+50),2)</f>
        <v>44.26</v>
      </c>
      <c r="GM301" s="86">
        <f>ROUND(((GC301-AVERAGE(GC$9:GC$497))/STDEVP(GC$9:GC$497)*10+50),2)</f>
        <v>55.21</v>
      </c>
      <c r="GN301" s="86">
        <f>ROUND(((GD301-AVERAGE(GD$9:GD$497))/STDEVP(GD$9:GD$497)*10+50),2)</f>
        <v>44.1</v>
      </c>
      <c r="GO301" s="86">
        <f>ROUND(((GE301-AVERAGE(GE$9:GE$497))/STDEVP(GE$9:GE$497)*10+50),2)</f>
        <v>44.61</v>
      </c>
      <c r="GP301" s="86">
        <f>ROUND(((GF301-AVERAGE(GF$9:GF$497))/STDEVP(GF$9:GF$497)*10+50),2)</f>
        <v>49.85</v>
      </c>
      <c r="GQ301" s="86">
        <f>ROUND(((GG301-AVERAGE(GG$9:GG$497))/STDEVP(GG$9:GG$497)*10+50),2)</f>
        <v>49.97</v>
      </c>
      <c r="GR301" s="86">
        <f>ROUND(((GH301-AVERAGE(GH$9:GH$497))/STDEVP(GH$9:GH$497)*10+50),2)</f>
        <v>38.15</v>
      </c>
      <c r="GS301" s="87">
        <f>ROUND(((GI301-AVERAGE(GI$9:GI$497))/STDEVP(GI$9:GI$497)*10+50),2)</f>
        <v>46.98</v>
      </c>
      <c r="GT301" s="73">
        <f>RANK(GJ301,$GJ$9:$GJ$497,0)</f>
        <v>115</v>
      </c>
      <c r="GU301" s="74">
        <f>RANK(GK301,$GK$9:$GK$497,0)</f>
        <v>183</v>
      </c>
      <c r="GV301" s="74">
        <f>RANK(GL301,$GL$9:$GL$497,0)</f>
        <v>304</v>
      </c>
      <c r="GW301" s="74">
        <f>RANK(GM301,$GM$9:$GM$497,0)</f>
        <v>96</v>
      </c>
      <c r="GX301" s="74">
        <f>RANK(GN301,$GN$9:$GN$497,0)</f>
        <v>306</v>
      </c>
      <c r="GY301" s="74">
        <f>RANK(GO301,$GO$9:$GO$497,0)</f>
        <v>281</v>
      </c>
      <c r="GZ301" s="74">
        <f>RANK(GP301,$GP$9:$GP$497,0)</f>
        <v>217</v>
      </c>
      <c r="HA301" s="74">
        <f>RANK(GQ301,$GQ$9:$GQ$497,0)</f>
        <v>213</v>
      </c>
      <c r="HB301" s="74">
        <f>RANK(GR301,$GR$9:$GR$497,0)</f>
        <v>420</v>
      </c>
      <c r="HC301" s="84">
        <f>RANK(GS301,$GS$9:$GS$497,0)</f>
        <v>243</v>
      </c>
      <c r="HD301" s="85">
        <f>ROUND(AVERAGEIF($ES$9:$ES$497,$ES301,$FZ$9:$FZ$497),2)</f>
        <v>0.92</v>
      </c>
      <c r="HE301" s="86">
        <f>ROUND(AVERAGEIF($ES$9:$ES$497,$ES301,$GA$9:$GA$497),2)</f>
        <v>0.65</v>
      </c>
      <c r="HF301" s="86">
        <f>ROUND(AVERAGEIF($ES$9:$ES$497,$ES301,$GB$9:$GB$497),2)</f>
        <v>0.69</v>
      </c>
      <c r="HG301" s="86">
        <f>ROUND(AVERAGEIF($ES$9:$ES$497,$ES301,$GC$9:$GC$497),2)</f>
        <v>0.54</v>
      </c>
      <c r="HH301" s="86">
        <f>ROUND(AVERAGEIF($ES$9:$ES$497,$ES301,$GD$9:$GD$497),2)</f>
        <v>0.32</v>
      </c>
      <c r="HI301" s="86">
        <f>ROUND(AVERAGEIF($ES$9:$ES$497,$ES301,$GE$9:$GE$497),2)</f>
        <v>0.33</v>
      </c>
      <c r="HJ301" s="86">
        <f>ROUND(AVERAGEIF($ES$9:$ES$497,$ES301,$GF$9:$GF$497),2)</f>
        <v>0.98</v>
      </c>
      <c r="HK301" s="86">
        <f>ROUND(AVERAGEIF($ES$9:$ES$497,$ES301,$GG$9:$GG$497),2)</f>
        <v>0.86</v>
      </c>
      <c r="HL301" s="86">
        <f>ROUND(AVERAGEIF($ES$9:$ES$497,$ES301,$GH$9:$GH$497),2)</f>
        <v>1.01</v>
      </c>
      <c r="HM301" s="87">
        <f>ROUND(AVERAGEIF($ES$9:$ES$497,$ES301,$GI$9:$GI$497),2)</f>
        <v>1.55</v>
      </c>
      <c r="HN301" s="88">
        <f t="shared" si="604"/>
        <v>0.21999999999999986</v>
      </c>
      <c r="HO301" s="89">
        <f t="shared" si="605"/>
        <v>3.0000000000000027E-2</v>
      </c>
      <c r="HP301" s="89">
        <f t="shared" si="606"/>
        <v>-0.25999999999999995</v>
      </c>
      <c r="HQ301" s="89">
        <f t="shared" si="607"/>
        <v>8.9999999999999969E-2</v>
      </c>
      <c r="HR301" s="89">
        <f t="shared" si="608"/>
        <v>-0.1</v>
      </c>
      <c r="HS301" s="89">
        <f t="shared" si="609"/>
        <v>-0.13</v>
      </c>
      <c r="HT301" s="89">
        <f t="shared" si="610"/>
        <v>-0.35</v>
      </c>
      <c r="HU301" s="89">
        <f t="shared" si="611"/>
        <v>-0.22999999999999998</v>
      </c>
      <c r="HV301" s="89">
        <f t="shared" si="612"/>
        <v>-0.36</v>
      </c>
      <c r="HW301" s="90">
        <f t="shared" si="613"/>
        <v>-0.48</v>
      </c>
      <c r="HX301" s="73">
        <f>COUNTIFS($FZ$9:$FZ$497,"&gt;"&amp;FZ301,$ES$9:$ES$497,$ES301)+1</f>
        <v>16</v>
      </c>
      <c r="HY301" s="74">
        <f>COUNTIFS($GA$9:$GA$497,"&gt;"&amp;GA301,$ES$9:$ES$497,$ES301)+1</f>
        <v>34</v>
      </c>
      <c r="HZ301" s="74">
        <f>COUNTIFS($GB$9:$GB$497,"&gt;"&amp;GB301,$ES$9:$ES$497,$ES301)+1</f>
        <v>90</v>
      </c>
      <c r="IA301" s="74">
        <f>COUNTIFS($GC$9:$GC$497,"&gt;"&amp;GC301,$ES$9:$ES$497,$ES301)+1</f>
        <v>25</v>
      </c>
      <c r="IB301" s="74">
        <f>COUNTIFS($GD$9:$GD$497,"&gt;"&amp;GD301,$ES$9:$ES$497,$ES301)+1</f>
        <v>79</v>
      </c>
      <c r="IC301" s="74">
        <f>COUNTIFS($GE$9:$GE$497,"&gt;"&amp;GE301,$ES$9:$ES$497,$ES301)+1</f>
        <v>81</v>
      </c>
      <c r="ID301" s="74">
        <f>COUNTIFS($GF$9:$GF$497,"&gt;"&amp;GF301,$ES$9:$ES$497,$ES301)+1</f>
        <v>90</v>
      </c>
      <c r="IE301" s="74">
        <f>COUNTIFS($GG$9:$GG$497,"&gt;"&amp;GG301,$ES$9:$ES$497,$ES301)+1</f>
        <v>90</v>
      </c>
      <c r="IF301" s="74">
        <f>COUNTIFS($GH$9:$GH$497,"&gt;"&amp;GH301,$ES$9:$ES$497,$ES301)+1</f>
        <v>93</v>
      </c>
      <c r="IG301" s="84">
        <f>COUNTIFS($GI$9:$GI$497,"&gt;"&amp;GI301,$ES$9:$ES$497,$ES301)+1</f>
        <v>91</v>
      </c>
      <c r="IH301" s="148"/>
      <c r="II301" s="149">
        <v>0.05</v>
      </c>
      <c r="IJ301" s="149"/>
      <c r="IK301" s="149"/>
      <c r="IL301" s="149"/>
      <c r="IM301" s="150"/>
      <c r="IN301" s="151"/>
      <c r="IO301" s="152"/>
      <c r="IP301" s="153"/>
      <c r="IQ301" s="149"/>
      <c r="IR301" s="149"/>
      <c r="IS301" s="149"/>
      <c r="IT301" s="149"/>
      <c r="IU301" s="149"/>
      <c r="IV301" s="149"/>
      <c r="IW301" s="154"/>
      <c r="IX301" s="151"/>
      <c r="IY301" s="149"/>
      <c r="IZ301" s="149"/>
      <c r="JA301" s="149"/>
      <c r="JB301" s="149"/>
      <c r="JC301" s="149"/>
      <c r="JD301" s="149"/>
      <c r="JE301" s="155"/>
      <c r="JF301" s="153"/>
      <c r="JG301" s="149"/>
      <c r="JH301" s="149"/>
      <c r="JI301" s="149"/>
      <c r="JJ301" s="149"/>
      <c r="JK301" s="149"/>
      <c r="JL301" s="149"/>
      <c r="JM301" s="154"/>
      <c r="JN301" s="151"/>
      <c r="JO301" s="149"/>
      <c r="JP301" s="149"/>
      <c r="JQ301" s="149"/>
      <c r="JR301" s="149"/>
      <c r="JS301" s="149"/>
      <c r="JT301" s="149"/>
      <c r="JU301" s="149"/>
      <c r="JV301" s="149"/>
      <c r="JW301" s="149"/>
      <c r="JX301" s="149"/>
      <c r="JY301" s="149"/>
      <c r="JZ301" s="155"/>
      <c r="KA301" s="151"/>
      <c r="KB301" s="149"/>
      <c r="KC301" s="149"/>
      <c r="KD301" s="149"/>
      <c r="KE301" s="155"/>
      <c r="KF301" s="153"/>
      <c r="KG301" s="149"/>
      <c r="KH301" s="149"/>
      <c r="KI301" s="149"/>
      <c r="KJ301" s="149"/>
      <c r="KK301" s="156"/>
      <c r="KL301" s="149"/>
      <c r="KM301" s="149"/>
      <c r="KN301" s="149"/>
      <c r="KO301" s="149"/>
      <c r="KP301" s="149"/>
      <c r="KQ301" s="149"/>
      <c r="KR301" s="149"/>
      <c r="KS301" s="154"/>
      <c r="KT301" s="154"/>
      <c r="KU301" s="154"/>
      <c r="KV301" s="154"/>
      <c r="KW301" s="151"/>
      <c r="KX301" s="149"/>
      <c r="KY301" s="149"/>
      <c r="KZ301" s="149"/>
      <c r="LA301" s="149"/>
      <c r="LB301" s="149"/>
      <c r="LC301" s="154"/>
      <c r="LD301" s="151"/>
      <c r="LE301" s="152"/>
      <c r="LF301" s="157"/>
      <c r="LG301" s="158"/>
      <c r="LH301" s="151"/>
      <c r="LI301" s="149"/>
      <c r="LJ301" s="147"/>
      <c r="LK301" s="147"/>
      <c r="LL301" s="147"/>
      <c r="LM301" s="159"/>
      <c r="LN301" s="153"/>
      <c r="LO301" s="149"/>
      <c r="LP301" s="149"/>
      <c r="LQ301" s="149"/>
      <c r="LR301" s="154"/>
      <c r="LS301" s="151"/>
      <c r="LT301" s="149"/>
      <c r="LU301" s="149"/>
      <c r="LV301" s="149"/>
      <c r="LW301" s="149"/>
      <c r="LX301" s="149"/>
      <c r="LY301" s="149">
        <v>7.0000000000000007E-2</v>
      </c>
      <c r="LZ301" s="149"/>
      <c r="MA301" s="155"/>
      <c r="MB301" s="153"/>
      <c r="MC301" s="149"/>
      <c r="MD301" s="149"/>
      <c r="ME301" s="149"/>
      <c r="MF301" s="149"/>
      <c r="MG301" s="149"/>
      <c r="MH301" s="149"/>
      <c r="MI301" s="149"/>
      <c r="MJ301" s="149"/>
      <c r="MK301" s="149"/>
      <c r="ML301" s="149"/>
      <c r="MM301" s="149"/>
      <c r="MN301" s="156"/>
      <c r="MO301" s="156"/>
      <c r="MP301" s="154"/>
      <c r="MQ301" s="151"/>
      <c r="MR301" s="149"/>
      <c r="MS301" s="149"/>
      <c r="MT301" s="149"/>
      <c r="MU301" s="149"/>
      <c r="MV301" s="156"/>
      <c r="MW301" s="149"/>
      <c r="MX301" s="149"/>
      <c r="MY301" s="149"/>
      <c r="MZ301" s="149"/>
      <c r="NA301" s="149">
        <v>0.15</v>
      </c>
      <c r="NB301" s="149"/>
      <c r="NC301" s="149"/>
      <c r="ND301" s="154"/>
      <c r="NE301" s="154"/>
      <c r="NF301" s="154"/>
      <c r="NG301" s="154"/>
      <c r="NH301" s="151"/>
      <c r="NI301" s="149"/>
      <c r="NJ301" s="149"/>
      <c r="NK301" s="149"/>
      <c r="NL301" s="149"/>
      <c r="NM301" s="149"/>
      <c r="NN301" s="94"/>
      <c r="NO301" s="151"/>
      <c r="NP301" s="160"/>
      <c r="NQ301" s="145" t="s">
        <v>1242</v>
      </c>
      <c r="NR301" s="199" t="s">
        <v>1246</v>
      </c>
      <c r="NS301" s="199"/>
      <c r="NT301" s="199"/>
      <c r="NU301" s="199"/>
      <c r="NV301" s="135">
        <v>44140</v>
      </c>
      <c r="NW301" s="199" t="s">
        <v>1247</v>
      </c>
      <c r="NX301" s="136" t="s">
        <v>1248</v>
      </c>
      <c r="NY301" s="138" t="s">
        <v>1024</v>
      </c>
      <c r="NZ301" s="136" t="s">
        <v>1248</v>
      </c>
      <c r="OA301" s="137"/>
      <c r="OB301" s="137"/>
      <c r="OC301" s="137"/>
      <c r="OD301" s="108">
        <f t="shared" si="646"/>
        <v>240</v>
      </c>
      <c r="OE301" s="109">
        <v>5</v>
      </c>
      <c r="OF301" s="110">
        <f t="shared" si="647"/>
        <v>23</v>
      </c>
      <c r="OG301" s="109">
        <v>7</v>
      </c>
      <c r="OH301" s="111">
        <f>ROUND(AVERAGEIF($ES$9:$ES$497,$ES301,EV$9:EV$497),0)</f>
        <v>67</v>
      </c>
      <c r="OI301" s="112">
        <f>ROUND(AVERAGEIF($ES$9:$ES$497,$ES301,EW$9:EW$497),0)</f>
        <v>45</v>
      </c>
      <c r="OJ301" s="112">
        <f>ROUND(AVERAGEIF($ES$9:$ES$497,$ES301,EX$9:EX$497),0)</f>
        <v>51</v>
      </c>
      <c r="OK301" s="112">
        <f>ROUND(AVERAGEIF($ES$9:$ES$497,$ES301,EY$9:EY$497),0)</f>
        <v>39</v>
      </c>
      <c r="OL301" s="112">
        <f>ROUND(AVERAGEIF($ES$9:$ES$497,$ES301,EZ$9:EZ$497),0)</f>
        <v>21</v>
      </c>
      <c r="OM301" s="112">
        <f>ROUND(AVERAGEIF($ES$9:$ES$497,$ES301,FA$9:FA$497),0)</f>
        <v>21</v>
      </c>
      <c r="ON301" s="112">
        <f>ROUND(AVERAGEIF($ES$9:$ES$497,$ES301,FB$9:FB$497),0)</f>
        <v>68</v>
      </c>
      <c r="OO301" s="112">
        <f>ROUND(AVERAGEIF($ES$9:$ES$497,$ES301,FC$9:FC$497),0)</f>
        <v>64</v>
      </c>
      <c r="OP301" s="112">
        <f>ROUND(AVERAGEIF($ES$9:$ES$497,$ES301,FD$9:FD$497),0)</f>
        <v>72</v>
      </c>
      <c r="OQ301" s="113">
        <f>ROUND(AVERAGEIF($ES$9:$ES$497,$ES301,FE$9:FE$497),0)</f>
        <v>115</v>
      </c>
      <c r="OR301" s="114">
        <f>ROUND(EV301/MAX(EV$9:EV$497)*100,0)</f>
        <v>59</v>
      </c>
      <c r="OS301" s="115">
        <f>ROUND(EW301/MAX(EW$9:EW$497)*100,0)</f>
        <v>50</v>
      </c>
      <c r="OT301" s="115">
        <f>ROUND(EX301/MAX(EX$9:EX$497)*100,0)</f>
        <v>33</v>
      </c>
      <c r="OU301" s="115">
        <f>ROUND(EY301/MAX(EY$9:EY$497)*100,0)</f>
        <v>39</v>
      </c>
      <c r="OV301" s="115">
        <f>ROUND(EZ301/MAX(EZ$9:EZ$497)*100,0)</f>
        <v>16</v>
      </c>
      <c r="OW301" s="115">
        <f>ROUND(FA301/MAX(FA$9:FA$497)*100,0)</f>
        <v>16</v>
      </c>
      <c r="OX301" s="115">
        <f>ROUND(FB301/MAX(FB$9:FB$497)*100,0)</f>
        <v>43</v>
      </c>
      <c r="OY301" s="116">
        <f>ROUND(FC301/MAX(FC$9:FC$497)*100,0)</f>
        <v>40</v>
      </c>
      <c r="OZ301" s="115">
        <f>ROUND(FD301/MAX(FD$9:FD$497)*100,0)</f>
        <v>41</v>
      </c>
      <c r="PA301" s="117">
        <f>ROUND(FE301/MAX(FE$9:FE$497)*100,0)</f>
        <v>40</v>
      </c>
      <c r="PB301" s="118">
        <f t="shared" si="614"/>
        <v>482</v>
      </c>
      <c r="PC301" s="115">
        <f t="shared" si="615"/>
        <v>431</v>
      </c>
      <c r="PD301" s="115">
        <f t="shared" si="616"/>
        <v>530</v>
      </c>
      <c r="PE301" s="115">
        <f t="shared" si="617"/>
        <v>562</v>
      </c>
      <c r="PF301" s="115">
        <f t="shared" si="618"/>
        <v>469</v>
      </c>
      <c r="PG301" s="119">
        <f t="shared" si="619"/>
        <v>387</v>
      </c>
      <c r="PH301" s="118">
        <f>ROUND(PB301/MAX(PB$9:PB$497)*100,0)</f>
        <v>57</v>
      </c>
      <c r="PI301" s="115">
        <f>ROUND(PC301/MAX(PC$9:PC$497)*100,0)</f>
        <v>52</v>
      </c>
      <c r="PJ301" s="115">
        <f>ROUND(PD301/MAX(PD$9:PD$497)*100,0)</f>
        <v>56</v>
      </c>
      <c r="PK301" s="115">
        <f>ROUND(PE301/MAX(PE$9:PE$497)*100,0)</f>
        <v>56</v>
      </c>
      <c r="PL301" s="115">
        <f>ROUND(PF301/MAX(PF$9:PF$497)*100,0)</f>
        <v>66</v>
      </c>
      <c r="PM301" s="119">
        <f>ROUND(PG301/MAX(PG$9:PG$497)*100,0)</f>
        <v>56</v>
      </c>
      <c r="PN301" s="118">
        <f>RANK(PH301,PH$9:PH$497,0)</f>
        <v>126</v>
      </c>
      <c r="PO301" s="115">
        <f>RANK(PI301,PI$9:PI$497,0)</f>
        <v>123</v>
      </c>
      <c r="PP301" s="115">
        <f>RANK(PJ301,PJ$9:PJ$497,0)</f>
        <v>168</v>
      </c>
      <c r="PQ301" s="115">
        <f>RANK(PK301,PK$9:PK$497,0)</f>
        <v>128</v>
      </c>
      <c r="PR301" s="115">
        <f>RANK(PL301,PL$9:PL$497,0)</f>
        <v>99</v>
      </c>
      <c r="PS301" s="119">
        <f>RANK(PM301,PM$9:PM$497,0)</f>
        <v>122</v>
      </c>
      <c r="PT301" s="120">
        <f>ROUND(FZ301/MAX(FZ$9:FZ$497)*100,0)</f>
        <v>62</v>
      </c>
      <c r="PU301" s="115">
        <f>ROUND(GA301/MAX(GA$9:GA$497)*100,0)</f>
        <v>38</v>
      </c>
      <c r="PV301" s="115">
        <f>ROUND(GB301/MAX(GB$9:GB$497)*100,0)</f>
        <v>31</v>
      </c>
      <c r="PW301" s="115">
        <f>ROUND(GC301/MAX(GC$9:GC$497)*100,0)</f>
        <v>50</v>
      </c>
      <c r="PX301" s="115">
        <f>ROUND(GD301/MAX(GD$9:GD$497)*100,0)</f>
        <v>12</v>
      </c>
      <c r="PY301" s="115">
        <f>ROUND(GE301/MAX(GE$9:GE$497)*100,0)</f>
        <v>12</v>
      </c>
      <c r="PZ301" s="115">
        <f>ROUND(GF301/MAX(GF$9:GF$497)*100,0)</f>
        <v>30</v>
      </c>
      <c r="QA301" s="116">
        <f>ROUND(GG301/MAX(GG$9:GG$497)*100,0)</f>
        <v>34</v>
      </c>
      <c r="QB301" s="115">
        <f>ROUND(GH301/MAX(GH$9:GH$497)*100,0)</f>
        <v>29</v>
      </c>
      <c r="QC301" s="121">
        <f>ROUND(GI301/MAX(GI$9:GI$497)*100,0)</f>
        <v>34</v>
      </c>
      <c r="QD301" s="120">
        <f>ROUND(AVERAGEIF($ES$9:$ES$497,$ES301,PT$9:PT$497),0)</f>
        <v>50</v>
      </c>
      <c r="QE301" s="120">
        <f>ROUND(AVERAGEIF($ES$9:$ES$497,$ES301,PU$9:PU$497),0)</f>
        <v>37</v>
      </c>
      <c r="QF301" s="120">
        <f>ROUND(AVERAGEIF($ES$9:$ES$497,$ES301,PV$9:PV$497),0)</f>
        <v>50</v>
      </c>
      <c r="QG301" s="120">
        <f>ROUND(AVERAGEIF($ES$9:$ES$497,$ES301,PW$9:PW$497),0)</f>
        <v>43</v>
      </c>
      <c r="QH301" s="120">
        <f>ROUND(AVERAGEIF($ES$9:$ES$497,$ES301,PX$9:PX$497),0)</f>
        <v>18</v>
      </c>
      <c r="QI301" s="120">
        <f>ROUND(AVERAGEIF($ES$9:$ES$497,$ES301,PY$9:PY$497),0)</f>
        <v>20</v>
      </c>
      <c r="QJ301" s="120">
        <f>ROUND(AVERAGEIF($ES$9:$ES$497,$ES301,PZ$9:PZ$497),0)</f>
        <v>46</v>
      </c>
      <c r="QK301" s="120">
        <f>ROUND(AVERAGEIF($ES$9:$ES$497,$ES301,QA$9:QA$497),0)</f>
        <v>47</v>
      </c>
      <c r="QL301" s="120">
        <f>ROUND(AVERAGEIF($ES$9:$ES$497,$ES301,QB$9:QB$497),0)</f>
        <v>45</v>
      </c>
      <c r="QM301" s="120">
        <f>ROUND(AVERAGEIF($ES$9:$ES$497,$ES301,QC$9:QC$497),0)</f>
        <v>49</v>
      </c>
      <c r="QN301" s="114">
        <f t="shared" si="620"/>
        <v>468</v>
      </c>
      <c r="QO301" s="115">
        <f t="shared" si="621"/>
        <v>392</v>
      </c>
      <c r="QP301" s="115">
        <f t="shared" si="622"/>
        <v>516</v>
      </c>
      <c r="QQ301" s="115">
        <f t="shared" si="623"/>
        <v>570</v>
      </c>
      <c r="QR301" s="115">
        <f t="shared" si="624"/>
        <v>578</v>
      </c>
      <c r="QS301" s="119">
        <f t="shared" si="625"/>
        <v>378</v>
      </c>
      <c r="QT301" s="114">
        <f>ROUND((QN301-MIN(QN$9:QN$497))/(MAX(QN$9:QN$497)-MIN(QN$9:QN$497))*100,0)</f>
        <v>37</v>
      </c>
      <c r="QU301" s="115">
        <f>ROUND((QO301-MIN(QO$9:QO$497))/(MAX(QO$9:QO$497)-MIN(QO$9:QO$497))*100,0)</f>
        <v>26</v>
      </c>
      <c r="QV301" s="115">
        <f>ROUND((QP301-MIN(QP$9:QP$497))/(MAX(QP$9:QP$497)-MIN(QP$9:QP$497))*100,0)</f>
        <v>24</v>
      </c>
      <c r="QW301" s="115">
        <f>ROUND((QQ301-MIN(QQ$9:QQ$497))/(MAX(QQ$9:QQ$497)-MIN(QQ$9:QQ$497))*100,0)</f>
        <v>36</v>
      </c>
      <c r="QX301" s="115">
        <f>ROUND((QR301-MIN(QR$9:QR$497))/(MAX(QR$9:QR$497)-MIN(QR$9:QR$497))*100,0)</f>
        <v>58</v>
      </c>
      <c r="QY301" s="115">
        <f>ROUND((QS301-MIN(QS$9:QS$497))/(MAX(QS$9:QS$497)-MIN(QS$9:QS$497))*100,0)</f>
        <v>41</v>
      </c>
      <c r="QZ301" s="114">
        <f>RANK(QN301,QN$9:QN$497,0)</f>
        <v>233</v>
      </c>
      <c r="RA301" s="115">
        <f>RANK(QO301,QO$9:QO$497,0)</f>
        <v>194</v>
      </c>
      <c r="RB301" s="115">
        <f>RANK(QP301,QP$9:QP$497,0)</f>
        <v>293</v>
      </c>
      <c r="RC301" s="115">
        <f>RANK(QQ301,QQ$9:QQ$497,0)</f>
        <v>213</v>
      </c>
      <c r="RD301" s="115">
        <f>RANK(QR301,QR$9:QR$497,0)</f>
        <v>119</v>
      </c>
      <c r="RE301" s="115">
        <f>RANK(QS301,QS$9:QS$497,0)</f>
        <v>190</v>
      </c>
      <c r="RF301" s="122"/>
      <c r="RG301" s="115">
        <f>($RH$3*(IH301+IJ301)*100*100/MAX(EX$9:EX$497)*$RO$3) +($RH$3*(II301+IJ301)*100*100/MAX(EX$9:EX$497)*$RO$4) + ($RH$3*IK301*100*100/MAX(EX$9:EX$497)*0.098)</f>
        <v>7.4791666666666661</v>
      </c>
      <c r="RH301" s="115">
        <f>($RH$4*IL301*100*100/MAX(EZ$9:EZ$497))*$RQ$3</f>
        <v>0</v>
      </c>
      <c r="RI301" s="115">
        <f>($RH$3*IM301*100*100/MAX(EY$9:EY$497))*$RQ$4</f>
        <v>0</v>
      </c>
      <c r="RJ301" s="115">
        <f>($RH$3*IN301*100*100/MAX(EX$9:EX$497))</f>
        <v>0</v>
      </c>
      <c r="RK301" s="115">
        <f>($RH$4*IO301*100*100/MAX(EZ$9:EZ$497))*$RQ$3</f>
        <v>0</v>
      </c>
      <c r="RL301" s="115">
        <f>(($RL$4*IP301*100*((100/MAX(EX$9:EX$497)+100/MAX(EZ$9:EZ$497))/2))+($RL$4*IQ301*100*((100/MAX(EX$9:EX$497)+100/MAX(EZ$9:EZ$497))/2))+($RL$4*IR301*100*((100/MAX(EX$9:EX$497)+100/MAX(EZ$9:EZ$497))/2))+($RL$4*IS301*100*((100/MAX(EX$9:EX$497)+100/MAX(EZ$9:EZ$497))/2))+($RL$4*IT301*100*((100/MAX(EX$9:EX$497)+100/MAX(EZ$9:EZ$497))/2))+($RL$4*IU301*100*((100/MAX(EX$9:EX$497)+100/MAX(EZ$9:EZ$497))/2))+($RL$4*IV301*100*((100/MAX(EX$9:EX$497)+100/MAX(EZ$9:EZ$497))/2))+($RL$4*IW301*100*((100/MAX(EX$9:EX$497)+100/MAX(EZ$9:EZ$497))/2)))*$RS$3</f>
        <v>0</v>
      </c>
      <c r="RM301" s="115">
        <f>(($RH$3*IX301*100*100/MAX(EX$9:EX$497))+($RH$3*IY301*100*100/MAX(EX$9:EX$497))+($RH$3*IZ301*100*100/MAX(EX$9:EX$497))+($RH$3*JA301*100*100/MAX(EX$9:EX$497))+($RH$3*JB301*100*100/MAX(EX$9:EX$497))+($RH$3*JC301*100*100/MAX(EX$9:EX$497))+($RH$3*JD301*100*100/MAX(EX$9:EX$497))+($RH$3*JE301*100*100/MAX(EX$9:EX$497)))*$RS$4</f>
        <v>0</v>
      </c>
      <c r="RN301" s="115">
        <f>(($RH$4*JF301*100*100/MAX(EZ$9:EZ$497)) + ($RH$4*JG301*100*100/MAX(EZ$9:EZ$497)) + ($RH$4*JH301*100*100/MAX(EZ$9:EZ$497)) + ($RH$4*JI301*100*100/MAX(EZ$9:EZ$497)) + ($RH$4*JJ301*100*100/MAX(EZ$9:EZ$497)) + ($RH$4*JK301*100*100/MAX(EZ$9:EZ$497)) + ($RH$4*JL301*100*100/MAX(EZ$9:EZ$497)) + ($RH$4*JM301*100*100/MAX(EZ$9:EZ$497)))*$RU$3</f>
        <v>0</v>
      </c>
      <c r="RO301" s="115">
        <f>(($RL$4*JN301*100*((100/MAX(EX$9:EX$497)+100/MAX(EZ$9:EZ$497))/2))+($RL$4*JO301*100*((100/MAX(EX$9:EX$497)+100/MAX(EZ$9:EZ$497))/2))+($RL$4*JP301*100*((100/MAX(EX$9:EX$497)+100/MAX(EZ$9:EZ$497))/2))+($RL$4*JQ301*100*((100/MAX(EX$9:EX$497)+100/MAX(EZ$9:EZ$497))/2))+($RL$4*JR301*100*((100/MAX(EX$9:EX$497)+100/MAX(EZ$9:EZ$497))/2))+($RL$4*JS301*100*((100/MAX(EX$9:EX$497)+100/MAX(EZ$9:EZ$497))/2))+($RL$4*JT301*100*((100/MAX(EX$9:EX$497)+100/MAX(EZ$9:EZ$497))/2))+($RL$4*JU301*100*((100/MAX(EX$9:EX$497)+100/MAX(EZ$9:EZ$497))/2))+($RL$4*JV301*100*((100/MAX(EX$9:EX$497)+100/MAX(EZ$9:EZ$497))/2))+($RL$4*JW301*100*((100/MAX(EX$9:EX$497)+100/MAX(EZ$9:EZ$497))/2))+($RL$4*JX301*100*((100/MAX(EX$9:EX$497)+100/MAX(EZ$9:EZ$497))/2))+($RL$4*JY301*100*((100/MAX(EX$9:EX$497)+100/MAX(EZ$9:EZ$497))/2))+($RL$4*JZ301*100*((100/MAX(EX$9:EX$497)+100/MAX(EZ$9:EZ$497))/2)))*$RW$3/2</f>
        <v>0</v>
      </c>
      <c r="RP301" s="119">
        <f>($RJ$3*KA301*100*100/MAX(FA$9:FA$497)) + ($RJ$3*KB301*100*100/MAX(FA$9:FA$497)/2) + ($RJ$3*KC301*100*100/MAX(FA$9:FA$497)/2) + ($RJ$3*KD301*100*100/MAX(FA$9:FA$497)/4) + ($RJ$3*KE301*100*100/MAX(FA$9:FA$497)/4)</f>
        <v>0</v>
      </c>
      <c r="RQ301" s="118">
        <f>($RL$4*KF301*100*((100/MAX(EX$9:EX$497)+100/MAX(EZ$9:EZ$497)))) * ($RO$3/2) + (($RL$4*KG301*100*((100/MAX(EX$9:EX$497)+100/MAX(EZ$9:EZ$497))))+($RL$4*KH301*100*((100/MAX(EX$9:EX$497)+100/MAX(EZ$9:EZ$497))))+($RL$4*KI301*100*((100/MAX(EX$9:EX$497)+100/MAX(EZ$9:EZ$497))))+($RL$4*KJ301*100*((100/MAX(EX$9:EX$497)+100/MAX(EZ$9:EZ$497))))+($RL$4*KK301*100*((100/MAX(EX$9:EX$497)+100/MAX(EZ$9:EZ$497))))+($RL$4*KL301*100*((100/MAX(EX$9:EX$497)+100/MAX(EZ$9:EZ$497))))+($RL$4*KM301*100*((100/MAX(EX$9:EX$497)+100/MAX(EZ$9:EZ$497))))+($RL$4*KN301*100*((100/MAX(EX$9:EX$497)+100/MAX(EZ$9:EZ$497))))+($RL$4*KO301*100*((100/MAX(EX$9:EX$497)+100/MAX(EZ$9:EZ$497))))+($RL$4*KP301*100*((100/MAX(EX$9:EX$497)+100/MAX(EZ$9:EZ$497))))+($RL$4*KQ301*100*((100/MAX(EX$9:EX$497)+100/MAX(EZ$9:EZ$497))))+($RL$4*KR301*100*((100/MAX(EX$9:EX$497)+100/MAX(EZ$9:EZ$497))))+($RL$4*KS301*100*((100/MAX(EX$9:EX$497)+100/MAX(EZ$9:EZ$497))))+($RL$4*KV301*100*((100/MAX(EX$9:EX$497)+100/MAX(EZ$9:EZ$497))))) * (($RO$3+$RO$4)/6)</f>
        <v>0</v>
      </c>
      <c r="RR301" s="115">
        <f>(($RL$4*KW301*100*((100/MAX(EX$9:EX$497)+100/MAX(EZ$9:EZ$497))))) * ($RO$3/2) + (($RL$4*KX301*100*((100/MAX(EX$9:EX$497)+100/MAX(EZ$9:EZ$497))))+($RL$4*KY301*100*((100/MAX(EX$9:EX$497)+100/MAX(EZ$9:EZ$497))))+($RL$4*KZ301*100*((100/MAX(EX$9:EX$497)+100/MAX(EZ$9:EZ$497))))+($RL$4*LA301*100*((100/MAX(EX$9:EX$497)+100/MAX(EZ$9:EZ$497))))+($RL$4*LB301*100*((100/MAX(EX$9:EX$497)+100/MAX(EZ$9:EZ$497))))+($RL$4*LC301*100*((100/MAX(EX$9:EX$497)+100/MAX(EZ$9:EZ$497))))) * (($RO$3+$RO$4)/6)</f>
        <v>0</v>
      </c>
      <c r="RS301" s="119">
        <f>(($RL$4*LD301*100*((100/MAX(EX$9:EX$497)+100/MAX(EZ$9:EZ$497))))+($RL$4*LE301*100*((100/MAX(EX$9:EX$497)+100/MAX(EZ$9:EZ$497))))) * (($RO$3+$RO$4)/6)</f>
        <v>0</v>
      </c>
      <c r="RT301" s="118">
        <f>($RJ$4*LH301*100*(100/MAX(EV$9:EV$497)))+($RJ$4*LI301*100*(100/MAX(EV$9:EV$497)))</f>
        <v>0</v>
      </c>
      <c r="RU301" s="119">
        <f>($RJ$4*LJ301*(100/MAX(EV$9:EV$497)))/2 + ($RL$3*LK301*(100/MAX(EW$9:EW$497))) + ($RJ$4*LL301*(100/MAX(EV$9:EV$497)))/4 + ($RL$3*LM301*(100/MAX(EW$9:EW$497)))</f>
        <v>0</v>
      </c>
      <c r="RV301" s="118">
        <f>($RJ$4*LN301*100*100/MAX(EV$9:EV$497)/2)+($RJ$4*LO301*100*100/MAX(EV$9:EV$497)/2)+($RJ$4*LP301*100*100/MAX(EV$9:EV$497))+($RJ$4*LQ301*100*100/MAX(EV$9:EV$497))+($RJ$4*LR301*100*100/MAX(EV$9:EV$497))</f>
        <v>0</v>
      </c>
      <c r="RW301" s="115">
        <f>($RJ$4*LS301*100*100/MAX(EV$9:EV$497)) + (($RJ$4*LT301*100*100/MAX(EV$9:EV$497))+($RJ$4*LU301*100*100/MAX(EV$9:EV$497))+($RJ$4*LV301*100*100/MAX(EV$9:EV$497))+($RJ$4*LW301*100*100/MAX(EV$9:EV$497))+($RJ$4*LX301*100*100/MAX(EV$9:EV$497))+($RJ$4*LY301*100*100/MAX(EV$9:EV$497))+($RJ$4*LZ301*100*100/MAX(EV$9:EV$497))+($RJ$4*MA301*100*100/MAX(EV$9:EV$497)))/2</f>
        <v>5.8988764044943833</v>
      </c>
      <c r="RX301" s="119">
        <f>($RJ$4*MB301*100*100/MAX(EV$9:EV$497))+($RJ$4*MC301*100*100/MAX(EV$9:EV$497))+($RJ$4*MD301*100*100/MAX(EV$9:EV$497))+($RJ$4*ME301*100*100/MAX(EV$9:EV$497))+($RJ$4*MF301*100*100/MAX(EV$9:EV$497))+($RJ$4*MG301*100*100/MAX(EV$9:EV$497))+($RJ$4*MH301*100*100/MAX(EV$9:EV$497))+($RJ$4*MI301*100*100/MAX(EV$9:EV$497))+($RJ$4*MJ301*100*100/MAX(EV$9:EV$497))+($RJ$4*MK301*100*100/MAX(EV$9:EV$497))+($RJ$4*ML301*100*100/MAX(EV$9:EV$497))+($RJ$4*MM301*100*100/MAX(EV$9:EV$497))+($RJ$4*MN301*100*100/MAX(EV$9:EV$497))</f>
        <v>0</v>
      </c>
      <c r="RY301" s="118">
        <f>($RJ$4*MQ301*100*100/MAX(EV$9:EV$497))/2 + (($RJ$4*MR301*100*100/MAX(EV$9:EV$497))+($RJ$4*MS301*100*100/MAX(EV$9:EV$497))+($RJ$4*MT301*100*100/MAX(EV$9:EV$497))+($RJ$4*MU301*100*100/MAX(EV$9:EV$497))+($RJ$4*MV301*100*100/MAX(EV$9:EV$497))+($RJ$4*MW301*100*100/MAX(EV$9:EV$497))+($RJ$4*MX301*100*100/MAX(EV$9:EV$497))+($RJ$4*MY301*100*100/MAX(EV$9:EV$497))+($RJ$4*MZ301*100*100/MAX(EV$9:EV$497))+($RJ$4*NA301*100*100/MAX(EV$9:EV$497))+($RJ$4*NB301*100*100/MAX(EV$9:EV$497))+($RJ$4*NC301*100*100/MAX(EV$9:EV$497))+($RJ$4*ND301*100*100/MAX(EV$9:EV$497))+($RJ$4*NG301*100*100/MAX(EV$9:EV$497)))/4</f>
        <v>6.3202247191011223</v>
      </c>
      <c r="RZ301" s="115">
        <f>($RJ$4*NH301*100*100/MAX(EV$9:EV$497))/2 + (($RJ$4*NI301*100*100/MAX(EV$9:EV$497))+($RJ$4*NJ301*100*100/MAX(EV$9:EV$497))+($RJ$4*NK301*100*100/MAX(EV$9:EV$497))+($RJ$4*NL301*100*100/MAX(EV$9:EV$497))+($RJ$4*NM301*100*100/MAX(EV$9:EV$497))+($RJ$4*NN301*100*100/MAX(EV$9:EV$497)))/4</f>
        <v>0</v>
      </c>
      <c r="SA301" s="117">
        <f>(($RJ$4*NO301*100*100/MAX(EV$9:EV$497))+($RJ$4*NP301*100*100/MAX(EV$9:EV$497)))/4</f>
        <v>0</v>
      </c>
      <c r="SB301" s="118">
        <f t="shared" si="626"/>
        <v>19.698267790262172</v>
      </c>
      <c r="SC301" s="115">
        <f t="shared" si="627"/>
        <v>9.9229868913857668</v>
      </c>
      <c r="SD301" s="115">
        <f t="shared" si="628"/>
        <v>3.0547752808988764</v>
      </c>
      <c r="SE301" s="115">
        <f t="shared" si="629"/>
        <v>9.9229868913857668</v>
      </c>
      <c r="SF301" s="115">
        <f t="shared" si="630"/>
        <v>3.0547752808988764</v>
      </c>
      <c r="SG301" s="115">
        <f t="shared" si="631"/>
        <v>12.219101123595506</v>
      </c>
      <c r="SH301" s="115">
        <f>ROUND(SB301/MAX(SB$9:SB$497)*100,0)</f>
        <v>25</v>
      </c>
      <c r="SI301" s="115">
        <f>ROUND(SC301/MAX(SC$9:SC$497)*100,0)</f>
        <v>15</v>
      </c>
      <c r="SJ301" s="115">
        <f>ROUND(SD301/MAX(SD$9:SD$497)*100,0)</f>
        <v>5</v>
      </c>
      <c r="SK301" s="115">
        <f>ROUND(SE301/MAX(SE$9:SE$497)*100,0)</f>
        <v>8</v>
      </c>
      <c r="SL301" s="115">
        <f>ROUND(SF301/MAX(SF$9:SF$497)*100,0)</f>
        <v>7</v>
      </c>
      <c r="SM301" s="121">
        <f>ROUND(SG301/MAX(SG$9:SG$497)*100,0)</f>
        <v>12</v>
      </c>
      <c r="SN301" s="115">
        <f>ROUND(AVERAGEIF($ES$9:$ES$497,$ES301,SH$9:SH$497),0)</f>
        <v>24</v>
      </c>
      <c r="SO301" s="115">
        <f>ROUND(AVERAGEIF($ES$9:$ES$497,$ES301,SI$9:SI$497),0)</f>
        <v>22</v>
      </c>
      <c r="SP301" s="115">
        <f>ROUND(AVERAGEIF($ES$9:$ES$497,$ES301,SJ$9:SJ$497),0)</f>
        <v>5</v>
      </c>
      <c r="SQ301" s="115">
        <f>ROUND(AVERAGEIF($ES$9:$ES$497,$ES301,SK$9:SK$497),0)</f>
        <v>19</v>
      </c>
      <c r="SR301" s="115">
        <f>ROUND(AVERAGEIF($ES$9:$ES$497,$ES301,SL$9:SL$497),0)</f>
        <v>8</v>
      </c>
      <c r="SS301" s="121">
        <f>ROUND(AVERAGEIF($ES$9:$ES$497,$ES301,SM$9:SM$497),0)</f>
        <v>6</v>
      </c>
      <c r="ST301" s="114">
        <f>RANK(SB301,SB$9:SB$497,0)</f>
        <v>172</v>
      </c>
      <c r="SU301" s="115">
        <f>RANK(SC301,SC$9:SC$497,0)</f>
        <v>168</v>
      </c>
      <c r="SV301" s="115">
        <f>RANK(SD301,SD$9:SD$497,0)</f>
        <v>159</v>
      </c>
      <c r="SW301" s="115">
        <f>RANK(SE301,SE$9:SE$497,0)</f>
        <v>169</v>
      </c>
      <c r="SX301" s="115">
        <f>RANK(SF301,SF$9:SF$497,0)</f>
        <v>116</v>
      </c>
      <c r="SY301" s="115">
        <f>RANK(SG301,SG$9:SG$497,0)</f>
        <v>78</v>
      </c>
      <c r="SZ301" s="115">
        <f>COUNTIFS(SB$9:SB$497,"&gt;"&amp;SB301,$ES$9:$ES$497,$ES301)+1</f>
        <v>42</v>
      </c>
      <c r="TA301" s="115">
        <f>COUNTIFS(SC$9:SC$497,"&gt;"&amp;SC301,$ES$9:$ES$497,$ES301)+1</f>
        <v>50</v>
      </c>
      <c r="TB301" s="115">
        <f>COUNTIFS(SD$9:SD$497,"&gt;"&amp;SD301,$ES$9:$ES$497,$ES301)+1</f>
        <v>35</v>
      </c>
      <c r="TC301" s="115">
        <f>COUNTIFS(SE$9:SE$497,"&gt;"&amp;SE301,$ES$9:$ES$497,$ES301)+1</f>
        <v>51</v>
      </c>
      <c r="TD301" s="115">
        <f>COUNTIFS(SF$9:SF$497,"&gt;"&amp;SF301,$ES$9:$ES$497,$ES301)+1</f>
        <v>34</v>
      </c>
      <c r="TE301" s="117">
        <f>COUNTIFS(SG$9:SG$497,"&gt;"&amp;SG301,$ES$9:$ES$497,$ES301)+1</f>
        <v>14</v>
      </c>
      <c r="TF301" s="118">
        <f t="shared" si="632"/>
        <v>91</v>
      </c>
      <c r="TG301" s="115">
        <f t="shared" si="633"/>
        <v>72</v>
      </c>
      <c r="TH301" s="115">
        <f t="shared" si="634"/>
        <v>57</v>
      </c>
      <c r="TI301" s="115">
        <f t="shared" si="635"/>
        <v>64</v>
      </c>
      <c r="TJ301" s="115">
        <f t="shared" si="636"/>
        <v>63</v>
      </c>
      <c r="TK301" s="115">
        <f t="shared" si="637"/>
        <v>78</v>
      </c>
      <c r="TL301" s="117">
        <f t="shared" si="638"/>
        <v>68</v>
      </c>
      <c r="TM301" s="118">
        <f>ROUND(TF301/MAX(TF$9:TF$497)*100,0)</f>
        <v>51</v>
      </c>
      <c r="TN301" s="115">
        <f>ROUND(TG301/MAX(TG$9:TG$497)*100,0)</f>
        <v>40</v>
      </c>
      <c r="TO301" s="115">
        <f>ROUND(TH301/MAX(TH$9:TH$497)*100,0)</f>
        <v>31</v>
      </c>
      <c r="TP301" s="115">
        <f>ROUND(TI301/MAX(TI$9:TI$497)*100,0)</f>
        <v>35</v>
      </c>
      <c r="TQ301" s="115">
        <f>ROUND(TJ301/MAX(TJ$9:TJ$497)*100,0)</f>
        <v>32</v>
      </c>
      <c r="TR301" s="115">
        <f>ROUND(TK301/MAX(TK$9:TK$497)*100,0)</f>
        <v>40</v>
      </c>
      <c r="TS301" s="119">
        <f>ROUND(TL301/MAX(TL$9:TL$497)*100,0)</f>
        <v>35</v>
      </c>
      <c r="TT301" s="120">
        <f>RANK(TM301,TM$9:TM$497,0)</f>
        <v>151</v>
      </c>
      <c r="TU301" s="115">
        <f>RANK(TN301,TN$9:TN$497,0)</f>
        <v>133</v>
      </c>
      <c r="TV301" s="115">
        <f>RANK(TO301,TO$9:TO$497,0)</f>
        <v>132</v>
      </c>
      <c r="TW301" s="115">
        <f>RANK(TP301,TP$9:TP$497,0)</f>
        <v>172</v>
      </c>
      <c r="TX301" s="115">
        <f>RANK(TQ301,TQ$9:TQ$497,0)</f>
        <v>121</v>
      </c>
      <c r="TY301" s="115">
        <f>RANK(TR301,TR$9:TR$497,0)</f>
        <v>88</v>
      </c>
      <c r="TZ301" s="121">
        <f>RANK(TS301,TS$9:TS$497,0)</f>
        <v>104</v>
      </c>
      <c r="UA301" s="132"/>
      <c r="UB301" s="7" t="s">
        <v>1</v>
      </c>
    </row>
    <row r="302" spans="1:548" x14ac:dyDescent="0.15">
      <c r="A302" s="183">
        <v>294</v>
      </c>
      <c r="B302" s="200" t="s">
        <v>1246</v>
      </c>
      <c r="C302" s="143"/>
      <c r="D302" s="143"/>
      <c r="E302" s="161" t="s">
        <v>1013</v>
      </c>
      <c r="F302" s="65" t="s">
        <v>908</v>
      </c>
      <c r="G302" s="65" t="s">
        <v>908</v>
      </c>
      <c r="H302" s="65"/>
      <c r="I302" s="66" t="s">
        <v>521</v>
      </c>
      <c r="J302" s="67" t="s">
        <v>521</v>
      </c>
      <c r="K302" s="67" t="s">
        <v>521</v>
      </c>
      <c r="L302" s="67" t="s">
        <v>521</v>
      </c>
      <c r="M302" s="67" t="s">
        <v>521</v>
      </c>
      <c r="N302" s="67" t="s">
        <v>521</v>
      </c>
      <c r="O302" s="67" t="s">
        <v>521</v>
      </c>
      <c r="P302" s="67" t="s">
        <v>521</v>
      </c>
      <c r="Q302" s="67" t="s">
        <v>521</v>
      </c>
      <c r="R302" s="68" t="s">
        <v>521</v>
      </c>
      <c r="S302" s="69" t="s">
        <v>521</v>
      </c>
      <c r="T302" s="67" t="s">
        <v>521</v>
      </c>
      <c r="U302" s="67" t="s">
        <v>521</v>
      </c>
      <c r="V302" s="67" t="s">
        <v>521</v>
      </c>
      <c r="W302" s="67" t="s">
        <v>521</v>
      </c>
      <c r="X302" s="67" t="s">
        <v>521</v>
      </c>
      <c r="Y302" s="67" t="s">
        <v>521</v>
      </c>
      <c r="Z302" s="67" t="s">
        <v>521</v>
      </c>
      <c r="AA302" s="67" t="s">
        <v>521</v>
      </c>
      <c r="AB302" s="68" t="s">
        <v>521</v>
      </c>
      <c r="AC302" s="69" t="s">
        <v>521</v>
      </c>
      <c r="AD302" s="67" t="s">
        <v>521</v>
      </c>
      <c r="AE302" s="67" t="s">
        <v>521</v>
      </c>
      <c r="AF302" s="67" t="s">
        <v>521</v>
      </c>
      <c r="AG302" s="67" t="s">
        <v>521</v>
      </c>
      <c r="AH302" s="67" t="s">
        <v>521</v>
      </c>
      <c r="AI302" s="67" t="s">
        <v>521</v>
      </c>
      <c r="AJ302" s="67" t="s">
        <v>521</v>
      </c>
      <c r="AK302" s="67" t="s">
        <v>521</v>
      </c>
      <c r="AL302" s="68" t="s">
        <v>521</v>
      </c>
      <c r="AM302" s="69" t="s">
        <v>521</v>
      </c>
      <c r="AN302" s="67" t="s">
        <v>521</v>
      </c>
      <c r="AO302" s="67" t="s">
        <v>521</v>
      </c>
      <c r="AP302" s="67" t="s">
        <v>521</v>
      </c>
      <c r="AQ302" s="67" t="s">
        <v>521</v>
      </c>
      <c r="AR302" s="67" t="s">
        <v>521</v>
      </c>
      <c r="AS302" s="67" t="s">
        <v>521</v>
      </c>
      <c r="AT302" s="67" t="s">
        <v>521</v>
      </c>
      <c r="AU302" s="67" t="s">
        <v>521</v>
      </c>
      <c r="AV302" s="68" t="s">
        <v>521</v>
      </c>
      <c r="AW302" s="69" t="s">
        <v>521</v>
      </c>
      <c r="AX302" s="67" t="s">
        <v>521</v>
      </c>
      <c r="AY302" s="67" t="s">
        <v>521</v>
      </c>
      <c r="AZ302" s="67" t="s">
        <v>521</v>
      </c>
      <c r="BA302" s="67" t="s">
        <v>521</v>
      </c>
      <c r="BB302" s="67" t="s">
        <v>521</v>
      </c>
      <c r="BC302" s="67" t="s">
        <v>521</v>
      </c>
      <c r="BD302" s="67" t="s">
        <v>521</v>
      </c>
      <c r="BE302" s="67" t="s">
        <v>521</v>
      </c>
      <c r="BF302" s="68" t="s">
        <v>521</v>
      </c>
      <c r="BG302" s="69" t="s">
        <v>521</v>
      </c>
      <c r="BH302" s="67" t="s">
        <v>521</v>
      </c>
      <c r="BI302" s="67" t="s">
        <v>521</v>
      </c>
      <c r="BJ302" s="67" t="s">
        <v>521</v>
      </c>
      <c r="BK302" s="67" t="s">
        <v>521</v>
      </c>
      <c r="BL302" s="67" t="s">
        <v>521</v>
      </c>
      <c r="BM302" s="67" t="s">
        <v>521</v>
      </c>
      <c r="BN302" s="67" t="s">
        <v>521</v>
      </c>
      <c r="BO302" s="67" t="s">
        <v>521</v>
      </c>
      <c r="BP302" s="68" t="s">
        <v>521</v>
      </c>
      <c r="BQ302" s="70" t="s">
        <v>521</v>
      </c>
      <c r="BR302" s="67" t="s">
        <v>521</v>
      </c>
      <c r="BS302" s="67" t="s">
        <v>521</v>
      </c>
      <c r="BT302" s="67" t="s">
        <v>521</v>
      </c>
      <c r="BU302" s="67" t="s">
        <v>521</v>
      </c>
      <c r="BV302" s="67" t="s">
        <v>521</v>
      </c>
      <c r="BW302" s="67" t="s">
        <v>521</v>
      </c>
      <c r="BX302" s="67" t="s">
        <v>521</v>
      </c>
      <c r="BY302" s="67" t="s">
        <v>521</v>
      </c>
      <c r="BZ302" s="68" t="s">
        <v>521</v>
      </c>
      <c r="CA302" s="69" t="s">
        <v>521</v>
      </c>
      <c r="CB302" s="67" t="s">
        <v>521</v>
      </c>
      <c r="CC302" s="67" t="s">
        <v>521</v>
      </c>
      <c r="CD302" s="67" t="s">
        <v>521</v>
      </c>
      <c r="CE302" s="67" t="s">
        <v>521</v>
      </c>
      <c r="CF302" s="67" t="s">
        <v>521</v>
      </c>
      <c r="CG302" s="67" t="s">
        <v>521</v>
      </c>
      <c r="CH302" s="67" t="s">
        <v>521</v>
      </c>
      <c r="CI302" s="67" t="s">
        <v>521</v>
      </c>
      <c r="CJ302" s="68" t="s">
        <v>521</v>
      </c>
      <c r="CK302" s="69" t="s">
        <v>521</v>
      </c>
      <c r="CL302" s="67" t="s">
        <v>521</v>
      </c>
      <c r="CM302" s="67" t="s">
        <v>521</v>
      </c>
      <c r="CN302" s="67" t="s">
        <v>521</v>
      </c>
      <c r="CO302" s="67" t="s">
        <v>521</v>
      </c>
      <c r="CP302" s="67" t="s">
        <v>521</v>
      </c>
      <c r="CQ302" s="67" t="s">
        <v>521</v>
      </c>
      <c r="CR302" s="67" t="s">
        <v>521</v>
      </c>
      <c r="CS302" s="67" t="s">
        <v>521</v>
      </c>
      <c r="CT302" s="68" t="s">
        <v>521</v>
      </c>
      <c r="CU302" s="69" t="s">
        <v>521</v>
      </c>
      <c r="CV302" s="67" t="s">
        <v>521</v>
      </c>
      <c r="CW302" s="67" t="s">
        <v>521</v>
      </c>
      <c r="CX302" s="67" t="s">
        <v>521</v>
      </c>
      <c r="CY302" s="67" t="s">
        <v>521</v>
      </c>
      <c r="CZ302" s="67" t="s">
        <v>521</v>
      </c>
      <c r="DA302" s="67" t="s">
        <v>521</v>
      </c>
      <c r="DB302" s="67" t="s">
        <v>521</v>
      </c>
      <c r="DC302" s="67" t="s">
        <v>521</v>
      </c>
      <c r="DD302" s="68" t="s">
        <v>521</v>
      </c>
      <c r="DE302" s="69" t="s">
        <v>521</v>
      </c>
      <c r="DF302" s="71" t="s">
        <v>521</v>
      </c>
      <c r="DG302" s="67" t="s">
        <v>521</v>
      </c>
      <c r="DH302" s="67" t="s">
        <v>521</v>
      </c>
      <c r="DI302" s="67" t="s">
        <v>521</v>
      </c>
      <c r="DJ302" s="67" t="s">
        <v>521</v>
      </c>
      <c r="DK302" s="67" t="s">
        <v>521</v>
      </c>
      <c r="DL302" s="67" t="s">
        <v>521</v>
      </c>
      <c r="DM302" s="67" t="s">
        <v>521</v>
      </c>
      <c r="DN302" s="68" t="s">
        <v>521</v>
      </c>
      <c r="DO302" s="70" t="s">
        <v>521</v>
      </c>
      <c r="DP302" s="71" t="s">
        <v>521</v>
      </c>
      <c r="DQ302" s="67" t="s">
        <v>521</v>
      </c>
      <c r="DR302" s="67" t="s">
        <v>521</v>
      </c>
      <c r="DS302" s="67" t="s">
        <v>521</v>
      </c>
      <c r="DT302" s="67" t="s">
        <v>521</v>
      </c>
      <c r="DU302" s="67" t="s">
        <v>521</v>
      </c>
      <c r="DV302" s="67" t="s">
        <v>521</v>
      </c>
      <c r="DW302" s="67" t="s">
        <v>521</v>
      </c>
      <c r="DX302" s="72" t="s">
        <v>521</v>
      </c>
      <c r="DY302" s="146"/>
      <c r="DZ302" s="147"/>
      <c r="EA302" s="147"/>
      <c r="EB302" s="147"/>
      <c r="EC302" s="158"/>
      <c r="ED302" s="168"/>
      <c r="EE302" s="74"/>
      <c r="EF302" s="74"/>
      <c r="EG302" s="74"/>
      <c r="EH302" s="77"/>
      <c r="EI302" s="146"/>
      <c r="EJ302" s="147"/>
      <c r="EK302" s="147"/>
      <c r="EL302" s="147"/>
      <c r="EM302" s="158"/>
      <c r="EN302" s="78"/>
      <c r="EO302" s="79"/>
      <c r="EP302" s="79"/>
      <c r="EQ302" s="79"/>
      <c r="ER302" s="80"/>
      <c r="ES302" s="128"/>
      <c r="ET302" s="82"/>
      <c r="EU302" s="83"/>
      <c r="EV302" s="146"/>
      <c r="EW302" s="147"/>
      <c r="EX302" s="147"/>
      <c r="EY302" s="147"/>
      <c r="EZ302" s="147"/>
      <c r="FA302" s="147"/>
      <c r="FB302" s="147"/>
      <c r="FC302" s="147"/>
      <c r="FD302" s="74"/>
      <c r="FE302" s="84"/>
      <c r="FF302" s="73"/>
      <c r="FG302" s="74"/>
      <c r="FH302" s="74"/>
      <c r="FI302" s="74"/>
      <c r="FJ302" s="74"/>
      <c r="FK302" s="74"/>
      <c r="FL302" s="74"/>
      <c r="FM302" s="74"/>
      <c r="FN302" s="74"/>
      <c r="FO302" s="84"/>
      <c r="FP302" s="73"/>
      <c r="FQ302" s="74"/>
      <c r="FR302" s="74"/>
      <c r="FS302" s="74"/>
      <c r="FT302" s="74"/>
      <c r="FU302" s="74"/>
      <c r="FV302" s="74"/>
      <c r="FW302" s="74"/>
      <c r="FX302" s="74"/>
      <c r="FY302" s="84"/>
      <c r="FZ302" s="85"/>
      <c r="GA302" s="86"/>
      <c r="GB302" s="86"/>
      <c r="GC302" s="86"/>
      <c r="GD302" s="86"/>
      <c r="GE302" s="86"/>
      <c r="GF302" s="86"/>
      <c r="GG302" s="86"/>
      <c r="GH302" s="86"/>
      <c r="GI302" s="87"/>
      <c r="GJ302" s="85"/>
      <c r="GK302" s="86"/>
      <c r="GL302" s="86"/>
      <c r="GM302" s="86"/>
      <c r="GN302" s="86"/>
      <c r="GO302" s="86"/>
      <c r="GP302" s="86"/>
      <c r="GQ302" s="86"/>
      <c r="GR302" s="86"/>
      <c r="GS302" s="87"/>
      <c r="GT302" s="73"/>
      <c r="GU302" s="74"/>
      <c r="GV302" s="74"/>
      <c r="GW302" s="74"/>
      <c r="GX302" s="74"/>
      <c r="GY302" s="74"/>
      <c r="GZ302" s="74"/>
      <c r="HA302" s="74"/>
      <c r="HB302" s="74"/>
      <c r="HC302" s="84"/>
      <c r="HD302" s="85"/>
      <c r="HE302" s="86"/>
      <c r="HF302" s="86"/>
      <c r="HG302" s="86"/>
      <c r="HH302" s="86"/>
      <c r="HI302" s="86"/>
      <c r="HJ302" s="86"/>
      <c r="HK302" s="86"/>
      <c r="HL302" s="86"/>
      <c r="HM302" s="87"/>
      <c r="HN302" s="88"/>
      <c r="HO302" s="89"/>
      <c r="HP302" s="89"/>
      <c r="HQ302" s="89"/>
      <c r="HR302" s="89"/>
      <c r="HS302" s="89"/>
      <c r="HT302" s="89"/>
      <c r="HU302" s="89"/>
      <c r="HV302" s="89"/>
      <c r="HW302" s="90"/>
      <c r="HX302" s="73"/>
      <c r="HY302" s="74"/>
      <c r="HZ302" s="74"/>
      <c r="IA302" s="74"/>
      <c r="IB302" s="74"/>
      <c r="IC302" s="74"/>
      <c r="ID302" s="74"/>
      <c r="IE302" s="74"/>
      <c r="IF302" s="74"/>
      <c r="IG302" s="84"/>
      <c r="IH302" s="148"/>
      <c r="II302" s="149"/>
      <c r="IJ302" s="149"/>
      <c r="IK302" s="149"/>
      <c r="IL302" s="149"/>
      <c r="IM302" s="150"/>
      <c r="IN302" s="151"/>
      <c r="IO302" s="152"/>
      <c r="IP302" s="153"/>
      <c r="IQ302" s="149"/>
      <c r="IR302" s="149"/>
      <c r="IS302" s="149"/>
      <c r="IT302" s="149"/>
      <c r="IU302" s="149"/>
      <c r="IV302" s="149"/>
      <c r="IW302" s="154"/>
      <c r="IX302" s="151"/>
      <c r="IY302" s="149"/>
      <c r="IZ302" s="149"/>
      <c r="JA302" s="149"/>
      <c r="JB302" s="149"/>
      <c r="JC302" s="149"/>
      <c r="JD302" s="149"/>
      <c r="JE302" s="155"/>
      <c r="JF302" s="153"/>
      <c r="JG302" s="149"/>
      <c r="JH302" s="149"/>
      <c r="JI302" s="149"/>
      <c r="JJ302" s="149"/>
      <c r="JK302" s="149"/>
      <c r="JL302" s="149"/>
      <c r="JM302" s="154"/>
      <c r="JN302" s="151"/>
      <c r="JO302" s="149"/>
      <c r="JP302" s="149"/>
      <c r="JQ302" s="149"/>
      <c r="JR302" s="149"/>
      <c r="JS302" s="149"/>
      <c r="JT302" s="149"/>
      <c r="JU302" s="149"/>
      <c r="JV302" s="149"/>
      <c r="JW302" s="149"/>
      <c r="JX302" s="149"/>
      <c r="JY302" s="149"/>
      <c r="JZ302" s="155"/>
      <c r="KA302" s="151"/>
      <c r="KB302" s="149"/>
      <c r="KC302" s="149"/>
      <c r="KD302" s="149"/>
      <c r="KE302" s="155"/>
      <c r="KF302" s="153"/>
      <c r="KG302" s="149"/>
      <c r="KH302" s="149"/>
      <c r="KI302" s="149"/>
      <c r="KJ302" s="149"/>
      <c r="KK302" s="156"/>
      <c r="KL302" s="149"/>
      <c r="KM302" s="149"/>
      <c r="KN302" s="149"/>
      <c r="KO302" s="149"/>
      <c r="KP302" s="149"/>
      <c r="KQ302" s="149"/>
      <c r="KR302" s="149"/>
      <c r="KS302" s="154"/>
      <c r="KT302" s="154"/>
      <c r="KU302" s="154"/>
      <c r="KV302" s="154"/>
      <c r="KW302" s="151"/>
      <c r="KX302" s="149"/>
      <c r="KY302" s="149"/>
      <c r="KZ302" s="149"/>
      <c r="LA302" s="149"/>
      <c r="LB302" s="149"/>
      <c r="LC302" s="154"/>
      <c r="LD302" s="151"/>
      <c r="LE302" s="152"/>
      <c r="LF302" s="157"/>
      <c r="LG302" s="158"/>
      <c r="LH302" s="151"/>
      <c r="LI302" s="149"/>
      <c r="LJ302" s="147"/>
      <c r="LK302" s="147"/>
      <c r="LL302" s="147"/>
      <c r="LM302" s="159"/>
      <c r="LN302" s="153"/>
      <c r="LO302" s="149"/>
      <c r="LP302" s="149"/>
      <c r="LQ302" s="149"/>
      <c r="LR302" s="154"/>
      <c r="LS302" s="151"/>
      <c r="LT302" s="149"/>
      <c r="LU302" s="149"/>
      <c r="LV302" s="149"/>
      <c r="LW302" s="149"/>
      <c r="LX302" s="149"/>
      <c r="LY302" s="149"/>
      <c r="LZ302" s="149"/>
      <c r="MA302" s="155"/>
      <c r="MB302" s="153"/>
      <c r="MC302" s="149"/>
      <c r="MD302" s="149"/>
      <c r="ME302" s="149"/>
      <c r="MF302" s="149"/>
      <c r="MG302" s="149"/>
      <c r="MH302" s="149"/>
      <c r="MI302" s="149"/>
      <c r="MJ302" s="149"/>
      <c r="MK302" s="149"/>
      <c r="ML302" s="149"/>
      <c r="MM302" s="149"/>
      <c r="MN302" s="156"/>
      <c r="MO302" s="156"/>
      <c r="MP302" s="154"/>
      <c r="MQ302" s="151"/>
      <c r="MR302" s="149"/>
      <c r="MS302" s="149"/>
      <c r="MT302" s="149"/>
      <c r="MU302" s="149"/>
      <c r="MV302" s="156"/>
      <c r="MW302" s="149"/>
      <c r="MX302" s="149"/>
      <c r="MY302" s="149"/>
      <c r="MZ302" s="149"/>
      <c r="NA302" s="149"/>
      <c r="NB302" s="149"/>
      <c r="NC302" s="149"/>
      <c r="ND302" s="154"/>
      <c r="NE302" s="154"/>
      <c r="NF302" s="154"/>
      <c r="NG302" s="154"/>
      <c r="NH302" s="151"/>
      <c r="NI302" s="149"/>
      <c r="NJ302" s="149"/>
      <c r="NK302" s="149"/>
      <c r="NL302" s="149"/>
      <c r="NM302" s="149"/>
      <c r="NN302" s="94"/>
      <c r="NO302" s="151"/>
      <c r="NP302" s="160"/>
      <c r="NQ302" s="145" t="s">
        <v>1244</v>
      </c>
      <c r="NR302" s="199" t="s">
        <v>1249</v>
      </c>
      <c r="NS302" s="145"/>
      <c r="NT302" s="145"/>
      <c r="NU302" s="145"/>
      <c r="NV302" s="171"/>
      <c r="NW302" s="145"/>
      <c r="NX302" s="165" t="s">
        <v>908</v>
      </c>
      <c r="NY302" s="179" t="s">
        <v>908</v>
      </c>
      <c r="NZ302" s="165" t="s">
        <v>908</v>
      </c>
      <c r="OA302" s="166"/>
      <c r="OB302" s="166"/>
      <c r="OC302" s="166"/>
      <c r="OD302" s="141"/>
      <c r="OE302" s="140"/>
      <c r="OF302" s="141"/>
      <c r="OG302" s="140"/>
      <c r="OH302" s="173"/>
      <c r="OI302" s="174"/>
      <c r="OJ302" s="174"/>
      <c r="OK302" s="174"/>
      <c r="OL302" s="174"/>
      <c r="OM302" s="174"/>
      <c r="ON302" s="174"/>
      <c r="OO302" s="174"/>
      <c r="OP302" s="174"/>
      <c r="OQ302" s="175"/>
      <c r="OR302" s="114"/>
      <c r="OS302" s="115"/>
      <c r="OT302" s="115"/>
      <c r="OU302" s="115"/>
      <c r="OV302" s="115"/>
      <c r="OW302" s="115"/>
      <c r="OX302" s="115"/>
      <c r="OY302" s="116"/>
      <c r="OZ302" s="115"/>
      <c r="PA302" s="117"/>
      <c r="PB302" s="118"/>
      <c r="PC302" s="115"/>
      <c r="PD302" s="115"/>
      <c r="PE302" s="115"/>
      <c r="PF302" s="115"/>
      <c r="PG302" s="119"/>
      <c r="PH302" s="118"/>
      <c r="PI302" s="115"/>
      <c r="PJ302" s="115"/>
      <c r="PK302" s="115"/>
      <c r="PL302" s="115"/>
      <c r="PM302" s="119"/>
      <c r="PN302" s="118"/>
      <c r="PO302" s="115"/>
      <c r="PP302" s="115"/>
      <c r="PQ302" s="115"/>
      <c r="PR302" s="115"/>
      <c r="PS302" s="119"/>
      <c r="PT302" s="120"/>
      <c r="PU302" s="115"/>
      <c r="PV302" s="115"/>
      <c r="PW302" s="115"/>
      <c r="PX302" s="115"/>
      <c r="PY302" s="115"/>
      <c r="PZ302" s="115"/>
      <c r="QA302" s="116"/>
      <c r="QB302" s="115"/>
      <c r="QC302" s="121"/>
      <c r="QD302" s="120"/>
      <c r="QE302" s="115"/>
      <c r="QF302" s="115"/>
      <c r="QG302" s="115"/>
      <c r="QH302" s="115"/>
      <c r="QI302" s="115"/>
      <c r="QJ302" s="115"/>
      <c r="QK302" s="116"/>
      <c r="QL302" s="115"/>
      <c r="QM302" s="121"/>
      <c r="QN302" s="114"/>
      <c r="QO302" s="115"/>
      <c r="QP302" s="115"/>
      <c r="QQ302" s="115"/>
      <c r="QR302" s="115"/>
      <c r="QS302" s="115"/>
      <c r="QT302" s="114"/>
      <c r="QU302" s="115"/>
      <c r="QV302" s="115"/>
      <c r="QW302" s="115"/>
      <c r="QX302" s="115"/>
      <c r="QY302" s="115"/>
      <c r="QZ302" s="114"/>
      <c r="RA302" s="115"/>
      <c r="RB302" s="115"/>
      <c r="RC302" s="115"/>
      <c r="RD302" s="115"/>
      <c r="RE302" s="115"/>
      <c r="RF302" s="122"/>
      <c r="RG302" s="115"/>
      <c r="RH302" s="115"/>
      <c r="RI302" s="115"/>
      <c r="RJ302" s="115"/>
      <c r="RK302" s="115"/>
      <c r="RL302" s="115"/>
      <c r="RM302" s="115"/>
      <c r="RN302" s="115"/>
      <c r="RO302" s="115"/>
      <c r="RP302" s="119"/>
      <c r="RQ302" s="118"/>
      <c r="RR302" s="115"/>
      <c r="RS302" s="119"/>
      <c r="RT302" s="118"/>
      <c r="RU302" s="119"/>
      <c r="RV302" s="118"/>
      <c r="RW302" s="115"/>
      <c r="RX302" s="119"/>
      <c r="RY302" s="118"/>
      <c r="RZ302" s="115"/>
      <c r="SA302" s="117"/>
      <c r="SB302" s="118"/>
      <c r="SC302" s="115"/>
      <c r="SD302" s="115"/>
      <c r="SE302" s="115"/>
      <c r="SF302" s="115"/>
      <c r="SG302" s="115"/>
      <c r="SH302" s="115"/>
      <c r="SI302" s="115"/>
      <c r="SJ302" s="115"/>
      <c r="SK302" s="115"/>
      <c r="SL302" s="115"/>
      <c r="SM302" s="121"/>
      <c r="SN302" s="115"/>
      <c r="SO302" s="115"/>
      <c r="SP302" s="115"/>
      <c r="SQ302" s="115"/>
      <c r="SR302" s="115"/>
      <c r="SS302" s="121"/>
      <c r="ST302" s="118"/>
      <c r="SU302" s="115"/>
      <c r="SV302" s="115"/>
      <c r="SW302" s="115"/>
      <c r="SX302" s="115"/>
      <c r="SY302" s="115"/>
      <c r="SZ302" s="115"/>
      <c r="TA302" s="115"/>
      <c r="TB302" s="115"/>
      <c r="TC302" s="115"/>
      <c r="TD302" s="115"/>
      <c r="TE302" s="117"/>
      <c r="TF302" s="118"/>
      <c r="TG302" s="115"/>
      <c r="TH302" s="115"/>
      <c r="TI302" s="115"/>
      <c r="TJ302" s="115"/>
      <c r="TK302" s="115"/>
      <c r="TL302" s="117"/>
      <c r="TM302" s="118"/>
      <c r="TN302" s="115"/>
      <c r="TO302" s="115"/>
      <c r="TP302" s="115"/>
      <c r="TQ302" s="115"/>
      <c r="TR302" s="115"/>
      <c r="TS302" s="119"/>
      <c r="TT302" s="120"/>
      <c r="TU302" s="115"/>
      <c r="TV302" s="115"/>
      <c r="TW302" s="115"/>
      <c r="TX302" s="115"/>
      <c r="TY302" s="115"/>
      <c r="TZ302" s="121"/>
      <c r="UA302" s="132"/>
      <c r="UB302" s="7" t="s">
        <v>1</v>
      </c>
    </row>
    <row r="303" spans="1:548" x14ac:dyDescent="0.15">
      <c r="A303" s="62">
        <v>295</v>
      </c>
      <c r="B303" s="200" t="s">
        <v>1249</v>
      </c>
      <c r="C303" s="143"/>
      <c r="D303" s="143"/>
      <c r="E303" s="161" t="s">
        <v>1013</v>
      </c>
      <c r="F303" s="65" t="s">
        <v>908</v>
      </c>
      <c r="G303" s="65" t="s">
        <v>908</v>
      </c>
      <c r="H303" s="65"/>
      <c r="I303" s="66" t="s">
        <v>521</v>
      </c>
      <c r="J303" s="67" t="s">
        <v>521</v>
      </c>
      <c r="K303" s="67" t="s">
        <v>521</v>
      </c>
      <c r="L303" s="67" t="s">
        <v>521</v>
      </c>
      <c r="M303" s="67" t="s">
        <v>521</v>
      </c>
      <c r="N303" s="67" t="s">
        <v>521</v>
      </c>
      <c r="O303" s="67" t="s">
        <v>521</v>
      </c>
      <c r="P303" s="67" t="s">
        <v>521</v>
      </c>
      <c r="Q303" s="67" t="s">
        <v>521</v>
      </c>
      <c r="R303" s="68" t="s">
        <v>521</v>
      </c>
      <c r="S303" s="69" t="s">
        <v>521</v>
      </c>
      <c r="T303" s="67" t="s">
        <v>521</v>
      </c>
      <c r="U303" s="67" t="s">
        <v>521</v>
      </c>
      <c r="V303" s="67" t="s">
        <v>521</v>
      </c>
      <c r="W303" s="67" t="s">
        <v>521</v>
      </c>
      <c r="X303" s="67" t="s">
        <v>521</v>
      </c>
      <c r="Y303" s="67" t="s">
        <v>521</v>
      </c>
      <c r="Z303" s="67" t="s">
        <v>521</v>
      </c>
      <c r="AA303" s="67" t="s">
        <v>521</v>
      </c>
      <c r="AB303" s="68" t="s">
        <v>521</v>
      </c>
      <c r="AC303" s="69" t="s">
        <v>521</v>
      </c>
      <c r="AD303" s="67" t="s">
        <v>521</v>
      </c>
      <c r="AE303" s="67" t="s">
        <v>521</v>
      </c>
      <c r="AF303" s="67" t="s">
        <v>521</v>
      </c>
      <c r="AG303" s="67" t="s">
        <v>521</v>
      </c>
      <c r="AH303" s="67" t="s">
        <v>521</v>
      </c>
      <c r="AI303" s="67" t="s">
        <v>521</v>
      </c>
      <c r="AJ303" s="67" t="s">
        <v>521</v>
      </c>
      <c r="AK303" s="67" t="s">
        <v>521</v>
      </c>
      <c r="AL303" s="68" t="s">
        <v>521</v>
      </c>
      <c r="AM303" s="69" t="s">
        <v>521</v>
      </c>
      <c r="AN303" s="67" t="s">
        <v>521</v>
      </c>
      <c r="AO303" s="67" t="s">
        <v>521</v>
      </c>
      <c r="AP303" s="67" t="s">
        <v>521</v>
      </c>
      <c r="AQ303" s="67" t="s">
        <v>521</v>
      </c>
      <c r="AR303" s="67" t="s">
        <v>521</v>
      </c>
      <c r="AS303" s="67" t="s">
        <v>521</v>
      </c>
      <c r="AT303" s="67" t="s">
        <v>521</v>
      </c>
      <c r="AU303" s="67" t="s">
        <v>521</v>
      </c>
      <c r="AV303" s="68" t="s">
        <v>521</v>
      </c>
      <c r="AW303" s="69" t="s">
        <v>521</v>
      </c>
      <c r="AX303" s="67" t="s">
        <v>521</v>
      </c>
      <c r="AY303" s="67" t="s">
        <v>521</v>
      </c>
      <c r="AZ303" s="67" t="s">
        <v>521</v>
      </c>
      <c r="BA303" s="67" t="s">
        <v>521</v>
      </c>
      <c r="BB303" s="67" t="s">
        <v>521</v>
      </c>
      <c r="BC303" s="67" t="s">
        <v>521</v>
      </c>
      <c r="BD303" s="67" t="s">
        <v>521</v>
      </c>
      <c r="BE303" s="67" t="s">
        <v>521</v>
      </c>
      <c r="BF303" s="68" t="s">
        <v>521</v>
      </c>
      <c r="BG303" s="69" t="s">
        <v>521</v>
      </c>
      <c r="BH303" s="67" t="s">
        <v>521</v>
      </c>
      <c r="BI303" s="67" t="s">
        <v>521</v>
      </c>
      <c r="BJ303" s="67" t="s">
        <v>521</v>
      </c>
      <c r="BK303" s="67" t="s">
        <v>521</v>
      </c>
      <c r="BL303" s="67" t="s">
        <v>521</v>
      </c>
      <c r="BM303" s="67" t="s">
        <v>521</v>
      </c>
      <c r="BN303" s="67" t="s">
        <v>521</v>
      </c>
      <c r="BO303" s="67" t="s">
        <v>521</v>
      </c>
      <c r="BP303" s="68" t="s">
        <v>521</v>
      </c>
      <c r="BQ303" s="70" t="s">
        <v>521</v>
      </c>
      <c r="BR303" s="67" t="s">
        <v>521</v>
      </c>
      <c r="BS303" s="67" t="s">
        <v>521</v>
      </c>
      <c r="BT303" s="67" t="s">
        <v>521</v>
      </c>
      <c r="BU303" s="67" t="s">
        <v>521</v>
      </c>
      <c r="BV303" s="67" t="s">
        <v>521</v>
      </c>
      <c r="BW303" s="67" t="s">
        <v>521</v>
      </c>
      <c r="BX303" s="67" t="s">
        <v>521</v>
      </c>
      <c r="BY303" s="67" t="s">
        <v>521</v>
      </c>
      <c r="BZ303" s="68" t="s">
        <v>521</v>
      </c>
      <c r="CA303" s="69" t="s">
        <v>521</v>
      </c>
      <c r="CB303" s="67" t="s">
        <v>521</v>
      </c>
      <c r="CC303" s="67" t="s">
        <v>521</v>
      </c>
      <c r="CD303" s="67" t="s">
        <v>521</v>
      </c>
      <c r="CE303" s="67" t="s">
        <v>521</v>
      </c>
      <c r="CF303" s="67" t="s">
        <v>521</v>
      </c>
      <c r="CG303" s="67" t="s">
        <v>521</v>
      </c>
      <c r="CH303" s="67" t="s">
        <v>521</v>
      </c>
      <c r="CI303" s="67" t="s">
        <v>521</v>
      </c>
      <c r="CJ303" s="68" t="s">
        <v>521</v>
      </c>
      <c r="CK303" s="69" t="s">
        <v>521</v>
      </c>
      <c r="CL303" s="67" t="s">
        <v>521</v>
      </c>
      <c r="CM303" s="67" t="s">
        <v>521</v>
      </c>
      <c r="CN303" s="67" t="s">
        <v>521</v>
      </c>
      <c r="CO303" s="67" t="s">
        <v>521</v>
      </c>
      <c r="CP303" s="67" t="s">
        <v>521</v>
      </c>
      <c r="CQ303" s="67" t="s">
        <v>521</v>
      </c>
      <c r="CR303" s="67" t="s">
        <v>521</v>
      </c>
      <c r="CS303" s="67" t="s">
        <v>521</v>
      </c>
      <c r="CT303" s="68" t="s">
        <v>521</v>
      </c>
      <c r="CU303" s="69" t="s">
        <v>521</v>
      </c>
      <c r="CV303" s="67" t="s">
        <v>521</v>
      </c>
      <c r="CW303" s="67" t="s">
        <v>521</v>
      </c>
      <c r="CX303" s="67" t="s">
        <v>521</v>
      </c>
      <c r="CY303" s="67" t="s">
        <v>521</v>
      </c>
      <c r="CZ303" s="67" t="s">
        <v>521</v>
      </c>
      <c r="DA303" s="67" t="s">
        <v>521</v>
      </c>
      <c r="DB303" s="67" t="s">
        <v>521</v>
      </c>
      <c r="DC303" s="67" t="s">
        <v>521</v>
      </c>
      <c r="DD303" s="68" t="s">
        <v>521</v>
      </c>
      <c r="DE303" s="69" t="s">
        <v>521</v>
      </c>
      <c r="DF303" s="71" t="s">
        <v>521</v>
      </c>
      <c r="DG303" s="67" t="s">
        <v>521</v>
      </c>
      <c r="DH303" s="67" t="s">
        <v>521</v>
      </c>
      <c r="DI303" s="67" t="s">
        <v>521</v>
      </c>
      <c r="DJ303" s="67" t="s">
        <v>521</v>
      </c>
      <c r="DK303" s="67" t="s">
        <v>521</v>
      </c>
      <c r="DL303" s="67" t="s">
        <v>521</v>
      </c>
      <c r="DM303" s="67" t="s">
        <v>521</v>
      </c>
      <c r="DN303" s="68" t="s">
        <v>521</v>
      </c>
      <c r="DO303" s="70" t="s">
        <v>521</v>
      </c>
      <c r="DP303" s="71" t="s">
        <v>521</v>
      </c>
      <c r="DQ303" s="67" t="s">
        <v>521</v>
      </c>
      <c r="DR303" s="67" t="s">
        <v>521</v>
      </c>
      <c r="DS303" s="67" t="s">
        <v>521</v>
      </c>
      <c r="DT303" s="67" t="s">
        <v>521</v>
      </c>
      <c r="DU303" s="67" t="s">
        <v>521</v>
      </c>
      <c r="DV303" s="67" t="s">
        <v>521</v>
      </c>
      <c r="DW303" s="67" t="s">
        <v>521</v>
      </c>
      <c r="DX303" s="72" t="s">
        <v>521</v>
      </c>
      <c r="DY303" s="146"/>
      <c r="DZ303" s="147"/>
      <c r="EA303" s="147"/>
      <c r="EB303" s="147"/>
      <c r="EC303" s="158"/>
      <c r="ED303" s="168"/>
      <c r="EE303" s="74"/>
      <c r="EF303" s="74"/>
      <c r="EG303" s="74"/>
      <c r="EH303" s="77"/>
      <c r="EI303" s="146"/>
      <c r="EJ303" s="147"/>
      <c r="EK303" s="147"/>
      <c r="EL303" s="147"/>
      <c r="EM303" s="158"/>
      <c r="EN303" s="78"/>
      <c r="EO303" s="79"/>
      <c r="EP303" s="79"/>
      <c r="EQ303" s="79"/>
      <c r="ER303" s="80"/>
      <c r="ES303" s="128"/>
      <c r="ET303" s="82"/>
      <c r="EU303" s="83"/>
      <c r="EV303" s="146"/>
      <c r="EW303" s="147"/>
      <c r="EX303" s="147"/>
      <c r="EY303" s="147"/>
      <c r="EZ303" s="147"/>
      <c r="FA303" s="147"/>
      <c r="FB303" s="147"/>
      <c r="FC303" s="147"/>
      <c r="FD303" s="74"/>
      <c r="FE303" s="84"/>
      <c r="FF303" s="73"/>
      <c r="FG303" s="74"/>
      <c r="FH303" s="74"/>
      <c r="FI303" s="74"/>
      <c r="FJ303" s="74"/>
      <c r="FK303" s="74"/>
      <c r="FL303" s="74"/>
      <c r="FM303" s="74"/>
      <c r="FN303" s="74"/>
      <c r="FO303" s="84"/>
      <c r="FP303" s="73"/>
      <c r="FQ303" s="74"/>
      <c r="FR303" s="74"/>
      <c r="FS303" s="74"/>
      <c r="FT303" s="74"/>
      <c r="FU303" s="74"/>
      <c r="FV303" s="74"/>
      <c r="FW303" s="74"/>
      <c r="FX303" s="74"/>
      <c r="FY303" s="84"/>
      <c r="FZ303" s="85"/>
      <c r="GA303" s="86"/>
      <c r="GB303" s="86"/>
      <c r="GC303" s="86"/>
      <c r="GD303" s="86"/>
      <c r="GE303" s="86"/>
      <c r="GF303" s="86"/>
      <c r="GG303" s="86"/>
      <c r="GH303" s="86"/>
      <c r="GI303" s="87"/>
      <c r="GJ303" s="85"/>
      <c r="GK303" s="86"/>
      <c r="GL303" s="86"/>
      <c r="GM303" s="86"/>
      <c r="GN303" s="86"/>
      <c r="GO303" s="86"/>
      <c r="GP303" s="86"/>
      <c r="GQ303" s="86"/>
      <c r="GR303" s="86"/>
      <c r="GS303" s="87"/>
      <c r="GT303" s="73"/>
      <c r="GU303" s="74"/>
      <c r="GV303" s="74"/>
      <c r="GW303" s="74"/>
      <c r="GX303" s="74"/>
      <c r="GY303" s="74"/>
      <c r="GZ303" s="74"/>
      <c r="HA303" s="74"/>
      <c r="HB303" s="74"/>
      <c r="HC303" s="84"/>
      <c r="HD303" s="85"/>
      <c r="HE303" s="86"/>
      <c r="HF303" s="86"/>
      <c r="HG303" s="86"/>
      <c r="HH303" s="86"/>
      <c r="HI303" s="86"/>
      <c r="HJ303" s="86"/>
      <c r="HK303" s="86"/>
      <c r="HL303" s="86"/>
      <c r="HM303" s="87"/>
      <c r="HN303" s="88"/>
      <c r="HO303" s="89"/>
      <c r="HP303" s="89"/>
      <c r="HQ303" s="89"/>
      <c r="HR303" s="89"/>
      <c r="HS303" s="89"/>
      <c r="HT303" s="89"/>
      <c r="HU303" s="89"/>
      <c r="HV303" s="89"/>
      <c r="HW303" s="90"/>
      <c r="HX303" s="73"/>
      <c r="HY303" s="74"/>
      <c r="HZ303" s="74"/>
      <c r="IA303" s="74"/>
      <c r="IB303" s="74"/>
      <c r="IC303" s="74"/>
      <c r="ID303" s="74"/>
      <c r="IE303" s="74"/>
      <c r="IF303" s="74"/>
      <c r="IG303" s="84"/>
      <c r="IH303" s="148"/>
      <c r="II303" s="149"/>
      <c r="IJ303" s="149"/>
      <c r="IK303" s="149"/>
      <c r="IL303" s="149"/>
      <c r="IM303" s="150"/>
      <c r="IN303" s="151"/>
      <c r="IO303" s="152"/>
      <c r="IP303" s="153"/>
      <c r="IQ303" s="149"/>
      <c r="IR303" s="149"/>
      <c r="IS303" s="149"/>
      <c r="IT303" s="149"/>
      <c r="IU303" s="149"/>
      <c r="IV303" s="149"/>
      <c r="IW303" s="154"/>
      <c r="IX303" s="151"/>
      <c r="IY303" s="149"/>
      <c r="IZ303" s="149"/>
      <c r="JA303" s="149"/>
      <c r="JB303" s="149"/>
      <c r="JC303" s="149"/>
      <c r="JD303" s="149"/>
      <c r="JE303" s="155"/>
      <c r="JF303" s="153"/>
      <c r="JG303" s="149"/>
      <c r="JH303" s="149"/>
      <c r="JI303" s="149"/>
      <c r="JJ303" s="149"/>
      <c r="JK303" s="149"/>
      <c r="JL303" s="149"/>
      <c r="JM303" s="154"/>
      <c r="JN303" s="151"/>
      <c r="JO303" s="149"/>
      <c r="JP303" s="149"/>
      <c r="JQ303" s="149"/>
      <c r="JR303" s="149"/>
      <c r="JS303" s="149"/>
      <c r="JT303" s="149"/>
      <c r="JU303" s="149"/>
      <c r="JV303" s="149"/>
      <c r="JW303" s="149"/>
      <c r="JX303" s="149"/>
      <c r="JY303" s="149"/>
      <c r="JZ303" s="155"/>
      <c r="KA303" s="151"/>
      <c r="KB303" s="149"/>
      <c r="KC303" s="149"/>
      <c r="KD303" s="149"/>
      <c r="KE303" s="155"/>
      <c r="KF303" s="153"/>
      <c r="KG303" s="149"/>
      <c r="KH303" s="149"/>
      <c r="KI303" s="149"/>
      <c r="KJ303" s="149"/>
      <c r="KK303" s="156"/>
      <c r="KL303" s="149"/>
      <c r="KM303" s="149"/>
      <c r="KN303" s="149"/>
      <c r="KO303" s="149"/>
      <c r="KP303" s="149"/>
      <c r="KQ303" s="149"/>
      <c r="KR303" s="149"/>
      <c r="KS303" s="154"/>
      <c r="KT303" s="154"/>
      <c r="KU303" s="154"/>
      <c r="KV303" s="154"/>
      <c r="KW303" s="151"/>
      <c r="KX303" s="149"/>
      <c r="KY303" s="149"/>
      <c r="KZ303" s="149"/>
      <c r="LA303" s="149"/>
      <c r="LB303" s="149"/>
      <c r="LC303" s="154"/>
      <c r="LD303" s="151"/>
      <c r="LE303" s="152"/>
      <c r="LF303" s="157"/>
      <c r="LG303" s="158"/>
      <c r="LH303" s="151"/>
      <c r="LI303" s="149"/>
      <c r="LJ303" s="147"/>
      <c r="LK303" s="147"/>
      <c r="LL303" s="147"/>
      <c r="LM303" s="159"/>
      <c r="LN303" s="153"/>
      <c r="LO303" s="149"/>
      <c r="LP303" s="149"/>
      <c r="LQ303" s="149"/>
      <c r="LR303" s="154"/>
      <c r="LS303" s="151"/>
      <c r="LT303" s="149"/>
      <c r="LU303" s="149"/>
      <c r="LV303" s="149"/>
      <c r="LW303" s="149"/>
      <c r="LX303" s="149"/>
      <c r="LY303" s="149"/>
      <c r="LZ303" s="149"/>
      <c r="MA303" s="155"/>
      <c r="MB303" s="153"/>
      <c r="MC303" s="149"/>
      <c r="MD303" s="149"/>
      <c r="ME303" s="149"/>
      <c r="MF303" s="149"/>
      <c r="MG303" s="149"/>
      <c r="MH303" s="149"/>
      <c r="MI303" s="149"/>
      <c r="MJ303" s="149"/>
      <c r="MK303" s="149"/>
      <c r="ML303" s="149"/>
      <c r="MM303" s="149"/>
      <c r="MN303" s="156"/>
      <c r="MO303" s="156"/>
      <c r="MP303" s="154"/>
      <c r="MQ303" s="151"/>
      <c r="MR303" s="149"/>
      <c r="MS303" s="149"/>
      <c r="MT303" s="149"/>
      <c r="MU303" s="149"/>
      <c r="MV303" s="156"/>
      <c r="MW303" s="149"/>
      <c r="MX303" s="149"/>
      <c r="MY303" s="149"/>
      <c r="MZ303" s="149"/>
      <c r="NA303" s="149"/>
      <c r="NB303" s="149"/>
      <c r="NC303" s="149"/>
      <c r="ND303" s="154"/>
      <c r="NE303" s="154"/>
      <c r="NF303" s="154"/>
      <c r="NG303" s="154"/>
      <c r="NH303" s="151"/>
      <c r="NI303" s="149"/>
      <c r="NJ303" s="149"/>
      <c r="NK303" s="149"/>
      <c r="NL303" s="149"/>
      <c r="NM303" s="149"/>
      <c r="NN303" s="94"/>
      <c r="NO303" s="151"/>
      <c r="NP303" s="160"/>
      <c r="NQ303" s="145" t="s">
        <v>1246</v>
      </c>
      <c r="NR303" s="102" t="s">
        <v>1250</v>
      </c>
      <c r="NS303" s="145"/>
      <c r="NT303" s="145"/>
      <c r="NU303" s="145"/>
      <c r="NV303" s="171"/>
      <c r="NW303" s="145"/>
      <c r="NX303" s="165" t="s">
        <v>908</v>
      </c>
      <c r="NY303" s="172" t="s">
        <v>908</v>
      </c>
      <c r="NZ303" s="165" t="s">
        <v>908</v>
      </c>
      <c r="OA303" s="166"/>
      <c r="OB303" s="166"/>
      <c r="OC303" s="166"/>
      <c r="OD303" s="141"/>
      <c r="OE303" s="140"/>
      <c r="OF303" s="141"/>
      <c r="OG303" s="140"/>
      <c r="OH303" s="173"/>
      <c r="OI303" s="174"/>
      <c r="OJ303" s="174"/>
      <c r="OK303" s="174"/>
      <c r="OL303" s="174"/>
      <c r="OM303" s="174"/>
      <c r="ON303" s="174"/>
      <c r="OO303" s="174"/>
      <c r="OP303" s="174"/>
      <c r="OQ303" s="175"/>
      <c r="OR303" s="114"/>
      <c r="OS303" s="115"/>
      <c r="OT303" s="115"/>
      <c r="OU303" s="115"/>
      <c r="OV303" s="115"/>
      <c r="OW303" s="115"/>
      <c r="OX303" s="115"/>
      <c r="OY303" s="116"/>
      <c r="OZ303" s="115"/>
      <c r="PA303" s="117"/>
      <c r="PB303" s="118"/>
      <c r="PC303" s="115"/>
      <c r="PD303" s="115"/>
      <c r="PE303" s="115"/>
      <c r="PF303" s="115"/>
      <c r="PG303" s="119"/>
      <c r="PH303" s="118"/>
      <c r="PI303" s="115"/>
      <c r="PJ303" s="115"/>
      <c r="PK303" s="115"/>
      <c r="PL303" s="115"/>
      <c r="PM303" s="119"/>
      <c r="PN303" s="118"/>
      <c r="PO303" s="115"/>
      <c r="PP303" s="115"/>
      <c r="PQ303" s="115"/>
      <c r="PR303" s="115"/>
      <c r="PS303" s="119"/>
      <c r="PT303" s="120"/>
      <c r="PU303" s="115"/>
      <c r="PV303" s="115"/>
      <c r="PW303" s="115"/>
      <c r="PX303" s="115"/>
      <c r="PY303" s="115"/>
      <c r="PZ303" s="115"/>
      <c r="QA303" s="116"/>
      <c r="QB303" s="115"/>
      <c r="QC303" s="121"/>
      <c r="QD303" s="120"/>
      <c r="QE303" s="115"/>
      <c r="QF303" s="115"/>
      <c r="QG303" s="115"/>
      <c r="QH303" s="115"/>
      <c r="QI303" s="115"/>
      <c r="QJ303" s="115"/>
      <c r="QK303" s="116"/>
      <c r="QL303" s="115"/>
      <c r="QM303" s="121"/>
      <c r="QN303" s="114"/>
      <c r="QO303" s="115"/>
      <c r="QP303" s="115"/>
      <c r="QQ303" s="115"/>
      <c r="QR303" s="115"/>
      <c r="QS303" s="115"/>
      <c r="QT303" s="114"/>
      <c r="QU303" s="115"/>
      <c r="QV303" s="115"/>
      <c r="QW303" s="115"/>
      <c r="QX303" s="115"/>
      <c r="QY303" s="115"/>
      <c r="QZ303" s="114"/>
      <c r="RA303" s="115"/>
      <c r="RB303" s="115"/>
      <c r="RC303" s="115"/>
      <c r="RD303" s="115"/>
      <c r="RE303" s="115"/>
      <c r="RF303" s="122"/>
      <c r="RG303" s="115"/>
      <c r="RH303" s="115"/>
      <c r="RI303" s="115"/>
      <c r="RJ303" s="115"/>
      <c r="RK303" s="115"/>
      <c r="RL303" s="115"/>
      <c r="RM303" s="115"/>
      <c r="RN303" s="115"/>
      <c r="RO303" s="115"/>
      <c r="RP303" s="119"/>
      <c r="RQ303" s="118"/>
      <c r="RR303" s="115"/>
      <c r="RS303" s="119"/>
      <c r="RT303" s="118"/>
      <c r="RU303" s="119"/>
      <c r="RV303" s="118"/>
      <c r="RW303" s="115"/>
      <c r="RX303" s="119"/>
      <c r="RY303" s="118"/>
      <c r="RZ303" s="115"/>
      <c r="SA303" s="117"/>
      <c r="SB303" s="118"/>
      <c r="SC303" s="115"/>
      <c r="SD303" s="115"/>
      <c r="SE303" s="115"/>
      <c r="SF303" s="115"/>
      <c r="SG303" s="115"/>
      <c r="SH303" s="115"/>
      <c r="SI303" s="115"/>
      <c r="SJ303" s="115"/>
      <c r="SK303" s="115"/>
      <c r="SL303" s="115"/>
      <c r="SM303" s="121"/>
      <c r="SN303" s="115"/>
      <c r="SO303" s="115"/>
      <c r="SP303" s="115"/>
      <c r="SQ303" s="115"/>
      <c r="SR303" s="115"/>
      <c r="SS303" s="121"/>
      <c r="ST303" s="118"/>
      <c r="SU303" s="115"/>
      <c r="SV303" s="115"/>
      <c r="SW303" s="115"/>
      <c r="SX303" s="115"/>
      <c r="SY303" s="115"/>
      <c r="SZ303" s="115"/>
      <c r="TA303" s="115"/>
      <c r="TB303" s="115"/>
      <c r="TC303" s="115"/>
      <c r="TD303" s="115"/>
      <c r="TE303" s="117"/>
      <c r="TF303" s="118"/>
      <c r="TG303" s="115"/>
      <c r="TH303" s="115"/>
      <c r="TI303" s="115"/>
      <c r="TJ303" s="115"/>
      <c r="TK303" s="115"/>
      <c r="TL303" s="117"/>
      <c r="TM303" s="118"/>
      <c r="TN303" s="115"/>
      <c r="TO303" s="115"/>
      <c r="TP303" s="115"/>
      <c r="TQ303" s="115"/>
      <c r="TR303" s="115"/>
      <c r="TS303" s="119"/>
      <c r="TT303" s="120"/>
      <c r="TU303" s="115"/>
      <c r="TV303" s="115"/>
      <c r="TW303" s="115"/>
      <c r="TX303" s="115"/>
      <c r="TY303" s="115"/>
      <c r="TZ303" s="121"/>
      <c r="UA303" s="132"/>
      <c r="UB303" s="7" t="s">
        <v>1</v>
      </c>
    </row>
    <row r="304" spans="1:548" x14ac:dyDescent="0.15">
      <c r="A304" s="183">
        <v>296</v>
      </c>
      <c r="B304" s="203" t="s">
        <v>1250</v>
      </c>
      <c r="C304" s="63"/>
      <c r="D304" s="63"/>
      <c r="E304" s="64" t="s">
        <v>518</v>
      </c>
      <c r="F304" s="65">
        <v>92</v>
      </c>
      <c r="G304" s="65" t="s">
        <v>558</v>
      </c>
      <c r="H304" s="65" t="s">
        <v>699</v>
      </c>
      <c r="I304" s="66" t="s">
        <v>521</v>
      </c>
      <c r="J304" s="67" t="s">
        <v>521</v>
      </c>
      <c r="K304" s="67" t="s">
        <v>521</v>
      </c>
      <c r="L304" s="67" t="s">
        <v>521</v>
      </c>
      <c r="M304" s="67" t="s">
        <v>521</v>
      </c>
      <c r="N304" s="67" t="s">
        <v>521</v>
      </c>
      <c r="O304" s="67" t="s">
        <v>521</v>
      </c>
      <c r="P304" s="67" t="s">
        <v>521</v>
      </c>
      <c r="Q304" s="67" t="s">
        <v>521</v>
      </c>
      <c r="R304" s="68" t="s">
        <v>521</v>
      </c>
      <c r="S304" s="69" t="s">
        <v>521</v>
      </c>
      <c r="T304" s="67" t="s">
        <v>521</v>
      </c>
      <c r="U304" s="67" t="s">
        <v>521</v>
      </c>
      <c r="V304" s="67" t="s">
        <v>521</v>
      </c>
      <c r="W304" s="67" t="s">
        <v>521</v>
      </c>
      <c r="X304" s="67" t="s">
        <v>521</v>
      </c>
      <c r="Y304" s="67" t="s">
        <v>521</v>
      </c>
      <c r="Z304" s="67" t="s">
        <v>521</v>
      </c>
      <c r="AA304" s="67" t="s">
        <v>521</v>
      </c>
      <c r="AB304" s="68" t="s">
        <v>521</v>
      </c>
      <c r="AC304" s="69" t="s">
        <v>521</v>
      </c>
      <c r="AD304" s="67" t="s">
        <v>521</v>
      </c>
      <c r="AE304" s="67" t="s">
        <v>521</v>
      </c>
      <c r="AF304" s="67" t="s">
        <v>521</v>
      </c>
      <c r="AG304" s="67" t="s">
        <v>521</v>
      </c>
      <c r="AH304" s="67" t="s">
        <v>521</v>
      </c>
      <c r="AI304" s="67" t="s">
        <v>521</v>
      </c>
      <c r="AJ304" s="67" t="s">
        <v>521</v>
      </c>
      <c r="AK304" s="67" t="s">
        <v>521</v>
      </c>
      <c r="AL304" s="68" t="s">
        <v>521</v>
      </c>
      <c r="AM304" s="69" t="s">
        <v>521</v>
      </c>
      <c r="AN304" s="67" t="s">
        <v>521</v>
      </c>
      <c r="AO304" s="67" t="s">
        <v>521</v>
      </c>
      <c r="AP304" s="67" t="s">
        <v>521</v>
      </c>
      <c r="AQ304" s="67" t="s">
        <v>521</v>
      </c>
      <c r="AR304" s="67" t="s">
        <v>521</v>
      </c>
      <c r="AS304" s="67" t="s">
        <v>521</v>
      </c>
      <c r="AT304" s="67" t="s">
        <v>521</v>
      </c>
      <c r="AU304" s="67" t="s">
        <v>521</v>
      </c>
      <c r="AV304" s="68" t="s">
        <v>521</v>
      </c>
      <c r="AW304" s="69" t="s">
        <v>521</v>
      </c>
      <c r="AX304" s="67" t="s">
        <v>521</v>
      </c>
      <c r="AY304" s="67" t="s">
        <v>521</v>
      </c>
      <c r="AZ304" s="67" t="s">
        <v>521</v>
      </c>
      <c r="BA304" s="67" t="s">
        <v>521</v>
      </c>
      <c r="BB304" s="67" t="s">
        <v>521</v>
      </c>
      <c r="BC304" s="67" t="s">
        <v>521</v>
      </c>
      <c r="BD304" s="67" t="s">
        <v>521</v>
      </c>
      <c r="BE304" s="67" t="s">
        <v>521</v>
      </c>
      <c r="BF304" s="68" t="s">
        <v>521</v>
      </c>
      <c r="BG304" s="67" t="s">
        <v>18</v>
      </c>
      <c r="BH304" s="67" t="s">
        <v>18</v>
      </c>
      <c r="BI304" s="67" t="s">
        <v>18</v>
      </c>
      <c r="BJ304" s="67" t="s">
        <v>18</v>
      </c>
      <c r="BK304" s="67" t="s">
        <v>18</v>
      </c>
      <c r="BL304" s="67" t="s">
        <v>18</v>
      </c>
      <c r="BM304" s="67" t="s">
        <v>18</v>
      </c>
      <c r="BN304" s="67" t="s">
        <v>18</v>
      </c>
      <c r="BO304" s="67" t="s">
        <v>18</v>
      </c>
      <c r="BP304" s="68" t="s">
        <v>18</v>
      </c>
      <c r="BQ304" s="70" t="s">
        <v>18</v>
      </c>
      <c r="BR304" s="67" t="s">
        <v>18</v>
      </c>
      <c r="BS304" s="67" t="s">
        <v>18</v>
      </c>
      <c r="BT304" s="67" t="s">
        <v>18</v>
      </c>
      <c r="BU304" s="67" t="s">
        <v>18</v>
      </c>
      <c r="BV304" s="67" t="s">
        <v>18</v>
      </c>
      <c r="BW304" s="67" t="s">
        <v>18</v>
      </c>
      <c r="BX304" s="67" t="s">
        <v>18</v>
      </c>
      <c r="BY304" s="67" t="s">
        <v>18</v>
      </c>
      <c r="BZ304" s="68" t="s">
        <v>18</v>
      </c>
      <c r="CA304" s="69" t="s">
        <v>18</v>
      </c>
      <c r="CB304" s="67" t="s">
        <v>18</v>
      </c>
      <c r="CC304" s="67" t="s">
        <v>18</v>
      </c>
      <c r="CD304" s="67" t="s">
        <v>18</v>
      </c>
      <c r="CE304" s="67" t="s">
        <v>18</v>
      </c>
      <c r="CF304" s="67" t="s">
        <v>18</v>
      </c>
      <c r="CG304" s="67" t="s">
        <v>18</v>
      </c>
      <c r="CH304" s="67" t="s">
        <v>18</v>
      </c>
      <c r="CI304" s="67" t="s">
        <v>18</v>
      </c>
      <c r="CJ304" s="68" t="s">
        <v>18</v>
      </c>
      <c r="CK304" s="69" t="s">
        <v>18</v>
      </c>
      <c r="CL304" s="67" t="s">
        <v>18</v>
      </c>
      <c r="CM304" s="67" t="s">
        <v>18</v>
      </c>
      <c r="CN304" s="67" t="s">
        <v>18</v>
      </c>
      <c r="CO304" s="67" t="s">
        <v>18</v>
      </c>
      <c r="CP304" s="67" t="s">
        <v>18</v>
      </c>
      <c r="CQ304" s="67" t="s">
        <v>18</v>
      </c>
      <c r="CR304" s="67" t="s">
        <v>18</v>
      </c>
      <c r="CS304" s="67" t="s">
        <v>18</v>
      </c>
      <c r="CT304" s="68" t="s">
        <v>18</v>
      </c>
      <c r="CU304" s="69" t="s">
        <v>521</v>
      </c>
      <c r="CV304" s="67" t="s">
        <v>521</v>
      </c>
      <c r="CW304" s="67" t="s">
        <v>521</v>
      </c>
      <c r="CX304" s="67" t="s">
        <v>521</v>
      </c>
      <c r="CY304" s="67" t="s">
        <v>521</v>
      </c>
      <c r="CZ304" s="67" t="s">
        <v>521</v>
      </c>
      <c r="DA304" s="67" t="s">
        <v>521</v>
      </c>
      <c r="DB304" s="67" t="s">
        <v>521</v>
      </c>
      <c r="DC304" s="67" t="s">
        <v>521</v>
      </c>
      <c r="DD304" s="68" t="s">
        <v>521</v>
      </c>
      <c r="DE304" s="69" t="s">
        <v>521</v>
      </c>
      <c r="DF304" s="71" t="s">
        <v>521</v>
      </c>
      <c r="DG304" s="67" t="s">
        <v>521</v>
      </c>
      <c r="DH304" s="67" t="s">
        <v>521</v>
      </c>
      <c r="DI304" s="67" t="s">
        <v>521</v>
      </c>
      <c r="DJ304" s="67" t="s">
        <v>521</v>
      </c>
      <c r="DK304" s="67" t="s">
        <v>521</v>
      </c>
      <c r="DL304" s="67" t="s">
        <v>521</v>
      </c>
      <c r="DM304" s="67" t="s">
        <v>521</v>
      </c>
      <c r="DN304" s="68" t="s">
        <v>521</v>
      </c>
      <c r="DO304" s="70" t="s">
        <v>521</v>
      </c>
      <c r="DP304" s="71" t="s">
        <v>521</v>
      </c>
      <c r="DQ304" s="67" t="s">
        <v>521</v>
      </c>
      <c r="DR304" s="67" t="s">
        <v>521</v>
      </c>
      <c r="DS304" s="67" t="s">
        <v>521</v>
      </c>
      <c r="DT304" s="67" t="s">
        <v>521</v>
      </c>
      <c r="DU304" s="67" t="s">
        <v>521</v>
      </c>
      <c r="DV304" s="67" t="s">
        <v>521</v>
      </c>
      <c r="DW304" s="67" t="s">
        <v>521</v>
      </c>
      <c r="DX304" s="72" t="s">
        <v>521</v>
      </c>
      <c r="DY304" s="73" t="s">
        <v>522</v>
      </c>
      <c r="DZ304" s="74">
        <v>2</v>
      </c>
      <c r="EA304" s="74">
        <v>3</v>
      </c>
      <c r="EB304" s="74">
        <v>3</v>
      </c>
      <c r="EC304" s="75">
        <v>4</v>
      </c>
      <c r="ED304" s="76" t="s">
        <v>522</v>
      </c>
      <c r="EE304" s="74">
        <f t="shared" ref="EE304:EE312" si="648">DZ304</f>
        <v>2</v>
      </c>
      <c r="EF304" s="74">
        <f t="shared" ref="EF304:EF312" si="649">DZ304*EA304</f>
        <v>6</v>
      </c>
      <c r="EG304" s="74">
        <f t="shared" ref="EG304:EG312" si="650">DZ304*EA304*EB304</f>
        <v>18</v>
      </c>
      <c r="EH304" s="77">
        <f t="shared" ref="EH304:EH312" si="651">DZ304*EA304*EB304*EC304</f>
        <v>72</v>
      </c>
      <c r="EI304" s="73">
        <v>300</v>
      </c>
      <c r="EJ304" s="74">
        <v>450</v>
      </c>
      <c r="EK304" s="74">
        <v>900</v>
      </c>
      <c r="EL304" s="74">
        <v>1500</v>
      </c>
      <c r="EM304" s="75">
        <v>4500</v>
      </c>
      <c r="EN304" s="78">
        <v>1</v>
      </c>
      <c r="EO304" s="79">
        <f t="shared" ref="EO304:EO312" si="652">(EJ304/EE304)/EI304</f>
        <v>0.75</v>
      </c>
      <c r="EP304" s="79">
        <f t="shared" ref="EP304:EP312" si="653">(EK304/EF304)/EI304</f>
        <v>0.5</v>
      </c>
      <c r="EQ304" s="79">
        <f t="shared" ref="EQ304:EQ312" si="654">(EL304/EG304)/EI304</f>
        <v>0.27777777777777773</v>
      </c>
      <c r="ER304" s="80">
        <f t="shared" ref="ER304:ER312" si="655">(EM304/EH304)/EI304</f>
        <v>0.20833333333333334</v>
      </c>
      <c r="ES304" s="128" t="s">
        <v>523</v>
      </c>
      <c r="ET304" s="82"/>
      <c r="EU304" s="83">
        <v>4</v>
      </c>
      <c r="EV304" s="73">
        <v>125</v>
      </c>
      <c r="EW304" s="74">
        <v>21</v>
      </c>
      <c r="EX304" s="74">
        <v>34</v>
      </c>
      <c r="EY304" s="74">
        <v>104</v>
      </c>
      <c r="EZ304" s="74">
        <v>19</v>
      </c>
      <c r="FA304" s="74">
        <v>19</v>
      </c>
      <c r="FB304" s="74">
        <v>14</v>
      </c>
      <c r="FC304" s="74">
        <v>21</v>
      </c>
      <c r="FD304" s="74">
        <f t="shared" ref="FD304:FD312" si="656">EX304+EZ304</f>
        <v>53</v>
      </c>
      <c r="FE304" s="84">
        <f t="shared" ref="FE304:FE312" si="657">EX304+FC304</f>
        <v>55</v>
      </c>
      <c r="FF304" s="73">
        <f>RANK(EV304,$EV$9:$EV$497,0)</f>
        <v>23</v>
      </c>
      <c r="FG304" s="74">
        <f>RANK(EW304,$EW$9:$EW$497,0)</f>
        <v>341</v>
      </c>
      <c r="FH304" s="74">
        <f>RANK(EX304,$EX$9:$EX$497,0)</f>
        <v>206</v>
      </c>
      <c r="FI304" s="74">
        <f>RANK(EY304,$EY$9:$EY$497,0)</f>
        <v>8</v>
      </c>
      <c r="FJ304" s="74">
        <f>RANK(EZ304,$EZ$9:$EZ$497,0)</f>
        <v>209</v>
      </c>
      <c r="FK304" s="74">
        <f>RANK(FA304,$FA$9:$FA$497,0)</f>
        <v>200</v>
      </c>
      <c r="FL304" s="74">
        <f>RANK(FB304,$FB$9:$FB$497,0)</f>
        <v>360</v>
      </c>
      <c r="FM304" s="74">
        <f>RANK(FC304,$FC$9:$FC$497,0)</f>
        <v>326</v>
      </c>
      <c r="FN304" s="74">
        <f>RANK(FD304,$FD$9:$FD$497,0)</f>
        <v>273</v>
      </c>
      <c r="FO304" s="84">
        <f>RANK(FE304,$FE$9:$FE$497,0)</f>
        <v>288</v>
      </c>
      <c r="FP304" s="73">
        <f>COUNTIFS($EV$9:$EV$497,"&gt;"&amp;EV304,$ES$9:$ES$497,ES304)+1</f>
        <v>11</v>
      </c>
      <c r="FQ304" s="74">
        <f>COUNTIFS($EW$9:$EW$497,"&gt;"&amp;EW304,$ES$9:$ES$497,ES304)+1</f>
        <v>60</v>
      </c>
      <c r="FR304" s="74">
        <f>COUNTIFS($EX$9:$EX$497,"&gt;"&amp;EX304,$ES$9:$ES$497,ES304)+1</f>
        <v>59</v>
      </c>
      <c r="FS304" s="74">
        <f>COUNTIFS($EY$9:$EY$497,"&gt;"&amp;EY304,$ES$9:$ES$497,ES304)+1</f>
        <v>8</v>
      </c>
      <c r="FT304" s="74">
        <f>COUNTIFS($EZ$9:$EZ$497,"&gt;"&amp;EZ304,$ES$9:$ES$497,ES304)+1</f>
        <v>40</v>
      </c>
      <c r="FU304" s="74">
        <f>COUNTIFS($FA$9:$FA$497,"&gt;"&amp;FA304,$ES$9:$ES$497,ES304)+1</f>
        <v>38</v>
      </c>
      <c r="FV304" s="74">
        <f>COUNTIFS($FB$9:$FB$497,"&gt;"&amp;FB304,$ES$9:$ES$497,ES304)+1</f>
        <v>54</v>
      </c>
      <c r="FW304" s="74">
        <f>COUNTIFS($FC$9:$FC$497,"&gt;"&amp;FC304,$ES$9:$ES$497,ES304)+1</f>
        <v>42</v>
      </c>
      <c r="FX304" s="74">
        <f>COUNTIFS($FD$9:$FD$497,"&gt;"&amp;FD304,$ES$9:$ES$497,ES304)+1</f>
        <v>54</v>
      </c>
      <c r="FY304" s="84">
        <f>COUNTIFS($FE$9:$FE$497,"&gt;"&amp;FE304,$ES$9:$ES$497,ES304)+1</f>
        <v>51</v>
      </c>
      <c r="FZ304" s="85">
        <f t="shared" ref="FZ304:FZ312" si="658">ROUND(EV304/$F304,2)</f>
        <v>1.36</v>
      </c>
      <c r="GA304" s="86">
        <f t="shared" ref="GA304:GA312" si="659">ROUND(EW304/$F304,2)</f>
        <v>0.23</v>
      </c>
      <c r="GB304" s="86">
        <f t="shared" ref="GB304:GB312" si="660">ROUND(EX304/$F304,2)</f>
        <v>0.37</v>
      </c>
      <c r="GC304" s="86">
        <f t="shared" ref="GC304:GC312" si="661">ROUND(EY304/$F304,2)</f>
        <v>1.1299999999999999</v>
      </c>
      <c r="GD304" s="86">
        <f t="shared" ref="GD304:GD312" si="662">ROUND(EZ304/$F304,2)</f>
        <v>0.21</v>
      </c>
      <c r="GE304" s="86">
        <f t="shared" ref="GE304:GE312" si="663">ROUND(FA304/$F304,2)</f>
        <v>0.21</v>
      </c>
      <c r="GF304" s="86">
        <f t="shared" ref="GF304:GF312" si="664">ROUND(FB304/$F304,2)</f>
        <v>0.15</v>
      </c>
      <c r="GG304" s="86">
        <f t="shared" ref="GG304:GG312" si="665">ROUND(FC304/$F304,2)</f>
        <v>0.23</v>
      </c>
      <c r="GH304" s="86">
        <f t="shared" ref="GH304:GH312" si="666">ROUND(FD304/$F304,2)</f>
        <v>0.57999999999999996</v>
      </c>
      <c r="GI304" s="87">
        <f t="shared" ref="GI304:GI312" si="667">ROUND(FE304/$F304,2)</f>
        <v>0.6</v>
      </c>
      <c r="GJ304" s="85">
        <f>ROUND(((FZ304-AVERAGE(FZ$9:FZ$497))/STDEVP(FZ$9:FZ$497)*10+50),2)</f>
        <v>65.31</v>
      </c>
      <c r="GK304" s="86">
        <f>ROUND(((GA304-AVERAGE(GA$9:GA$497))/STDEVP(GA$9:GA$497)*10+50),2)</f>
        <v>36.24</v>
      </c>
      <c r="GL304" s="86">
        <f>ROUND(((GB304-AVERAGE(GB$9:GB$497))/STDEVP(GB$9:GB$497)*10+50),2)</f>
        <v>42</v>
      </c>
      <c r="GM304" s="86">
        <f>ROUND(((GC304-AVERAGE(GC$9:GC$497))/STDEVP(GC$9:GC$497)*10+50),2)</f>
        <v>80.27</v>
      </c>
      <c r="GN304" s="86">
        <f>ROUND(((GD304-AVERAGE(GD$9:GD$497))/STDEVP(GD$9:GD$497)*10+50),2)</f>
        <v>43.76</v>
      </c>
      <c r="GO304" s="86">
        <f>ROUND(((GE304-AVERAGE(GE$9:GE$497))/STDEVP(GE$9:GE$497)*10+50),2)</f>
        <v>44.98</v>
      </c>
      <c r="GP304" s="86">
        <f>ROUND(((GF304-AVERAGE(GF$9:GF$497))/STDEVP(GF$9:GF$497)*10+50),2)</f>
        <v>34.729999999999997</v>
      </c>
      <c r="GQ304" s="86">
        <f>ROUND(((GG304-AVERAGE(GG$9:GG$497))/STDEVP(GG$9:GG$497)*10+50),2)</f>
        <v>37.450000000000003</v>
      </c>
      <c r="GR304" s="86">
        <f>ROUND(((GH304-AVERAGE(GH$9:GH$497))/STDEVP(GH$9:GH$497)*10+50),2)</f>
        <v>35.6</v>
      </c>
      <c r="GS304" s="87">
        <f>ROUND(((GI304-AVERAGE(GI$9:GI$497))/STDEVP(GI$9:GI$497)*10+50),2)</f>
        <v>37.11</v>
      </c>
      <c r="GT304" s="73">
        <f>RANK(GJ304,$GJ$9:$GJ$497,0)</f>
        <v>33</v>
      </c>
      <c r="GU304" s="74">
        <f>RANK(GK304,$GK$9:$GK$497,0)</f>
        <v>431</v>
      </c>
      <c r="GV304" s="74">
        <f>RANK(GL304,$GL$9:$GL$497,0)</f>
        <v>348</v>
      </c>
      <c r="GW304" s="74">
        <f>RANK(GM304,$GM$9:$GM$497,0)</f>
        <v>7</v>
      </c>
      <c r="GX304" s="74">
        <f>RANK(GN304,$GN$9:$GN$497,0)</f>
        <v>310</v>
      </c>
      <c r="GY304" s="74">
        <f>RANK(GO304,$GO$9:$GO$497,0)</f>
        <v>271</v>
      </c>
      <c r="GZ304" s="74">
        <f>RANK(GP304,$GP$9:$GP$497,0)</f>
        <v>424</v>
      </c>
      <c r="HA304" s="74">
        <f>RANK(GQ304,$GQ$9:$GQ$497,0)</f>
        <v>386</v>
      </c>
      <c r="HB304" s="74">
        <f>RANK(GR304,$GR$9:$GR$497,0)</f>
        <v>435</v>
      </c>
      <c r="HC304" s="84">
        <f>RANK(GS304,$GS$9:$GS$497,0)</f>
        <v>418</v>
      </c>
      <c r="HD304" s="85">
        <f>ROUND(AVERAGEIF($ES$9:$ES$497,$ES304,$FZ$9:$FZ$497),2)</f>
        <v>1.1399999999999999</v>
      </c>
      <c r="HE304" s="86">
        <f>ROUND(AVERAGEIF($ES$9:$ES$497,$ES304,$GA$9:$GA$497),2)</f>
        <v>0.46</v>
      </c>
      <c r="HF304" s="86">
        <f>ROUND(AVERAGEIF($ES$9:$ES$497,$ES304,$GB$9:$GB$497),2)</f>
        <v>0.65</v>
      </c>
      <c r="HG304" s="86">
        <f>ROUND(AVERAGEIF($ES$9:$ES$497,$ES304,$GC$9:$GC$497),2)</f>
        <v>0.74</v>
      </c>
      <c r="HH304" s="86">
        <f>ROUND(AVERAGEIF($ES$9:$ES$497,$ES304,$GD$9:$GD$497),2)</f>
        <v>0.27</v>
      </c>
      <c r="HI304" s="86">
        <f>ROUND(AVERAGEIF($ES$9:$ES$497,$ES304,$GE$9:$GE$497),2)</f>
        <v>0.23</v>
      </c>
      <c r="HJ304" s="86">
        <f>ROUND(AVERAGEIF($ES$9:$ES$497,$ES304,$GF$9:$GF$497),2)</f>
        <v>0.3</v>
      </c>
      <c r="HK304" s="86">
        <f>ROUND(AVERAGEIF($ES$9:$ES$497,$ES304,$GG$9:$GG$497),2)</f>
        <v>0.28000000000000003</v>
      </c>
      <c r="HL304" s="86">
        <f>ROUND(AVERAGEIF($ES$9:$ES$497,$ES304,$GH$9:$GH$497),2)</f>
        <v>0.92</v>
      </c>
      <c r="HM304" s="87">
        <f>ROUND(AVERAGEIF($ES$9:$ES$497,$ES304,$GI$9:$GI$497),2)</f>
        <v>0.93</v>
      </c>
      <c r="HN304" s="88">
        <f t="shared" ref="HN304:HN312" si="668">FZ304-HD304</f>
        <v>0.2200000000000002</v>
      </c>
      <c r="HO304" s="89">
        <f t="shared" ref="HO304:HO312" si="669">GA304-HE304</f>
        <v>-0.23</v>
      </c>
      <c r="HP304" s="89">
        <f t="shared" ref="HP304:HP312" si="670">GB304-HF304</f>
        <v>-0.28000000000000003</v>
      </c>
      <c r="HQ304" s="89">
        <f t="shared" ref="HQ304:HQ312" si="671">GC304-HG304</f>
        <v>0.3899999999999999</v>
      </c>
      <c r="HR304" s="89">
        <f t="shared" ref="HR304:HR312" si="672">GD304-HH304</f>
        <v>-6.0000000000000026E-2</v>
      </c>
      <c r="HS304" s="89">
        <f t="shared" ref="HS304:HS312" si="673">GE304-HI304</f>
        <v>-2.0000000000000018E-2</v>
      </c>
      <c r="HT304" s="89">
        <f t="shared" ref="HT304:HT312" si="674">GF304-HJ304</f>
        <v>-0.15</v>
      </c>
      <c r="HU304" s="89">
        <f t="shared" ref="HU304:HU312" si="675">GG304-HK304</f>
        <v>-5.0000000000000017E-2</v>
      </c>
      <c r="HV304" s="89">
        <f t="shared" ref="HV304:HV312" si="676">GH304-HL304</f>
        <v>-0.34000000000000008</v>
      </c>
      <c r="HW304" s="90">
        <f t="shared" ref="HW304:HW312" si="677">GI304-HM304</f>
        <v>-0.33000000000000007</v>
      </c>
      <c r="HX304" s="73">
        <f>COUNTIFS($FZ$9:$FZ$497,"&gt;"&amp;FZ304,$ES$9:$ES$497,$ES304)+1</f>
        <v>19</v>
      </c>
      <c r="HY304" s="74">
        <f>COUNTIFS($GA$9:$GA$497,"&gt;"&amp;GA304,$ES$9:$ES$497,$ES304)+1</f>
        <v>93</v>
      </c>
      <c r="HZ304" s="74">
        <f>COUNTIFS($GB$9:$GB$497,"&gt;"&amp;GB304,$ES$9:$ES$497,$ES304)+1</f>
        <v>93</v>
      </c>
      <c r="IA304" s="74">
        <f>COUNTIFS($GC$9:$GC$497,"&gt;"&amp;GC304,$ES$9:$ES$497,$ES304)+1</f>
        <v>7</v>
      </c>
      <c r="IB304" s="74">
        <f>COUNTIFS($GD$9:$GD$497,"&gt;"&amp;GD304,$ES$9:$ES$497,$ES304)+1</f>
        <v>73</v>
      </c>
      <c r="IC304" s="74">
        <f>COUNTIFS($GE$9:$GE$497,"&gt;"&amp;GE304,$ES$9:$ES$497,$ES304)+1</f>
        <v>39</v>
      </c>
      <c r="ID304" s="74">
        <f>COUNTIFS($GF$9:$GF$497,"&gt;"&amp;GF304,$ES$9:$ES$497,$ES304)+1</f>
        <v>83</v>
      </c>
      <c r="IE304" s="74">
        <f>COUNTIFS($GG$9:$GG$497,"&gt;"&amp;GG304,$ES$9:$ES$497,$ES304)+1</f>
        <v>44</v>
      </c>
      <c r="IF304" s="74">
        <f>COUNTIFS($GH$9:$GH$497,"&gt;"&amp;GH304,$ES$9:$ES$497,$ES304)+1</f>
        <v>94</v>
      </c>
      <c r="IG304" s="84">
        <f>COUNTIFS($GI$9:$GI$497,"&gt;"&amp;GI304,$ES$9:$ES$497,$ES304)+1</f>
        <v>90</v>
      </c>
      <c r="IH304" s="91">
        <v>7.0000000000000007E-2</v>
      </c>
      <c r="II304" s="79"/>
      <c r="IJ304" s="79"/>
      <c r="IK304" s="79"/>
      <c r="IL304" s="79"/>
      <c r="IM304" s="92"/>
      <c r="IN304" s="93"/>
      <c r="IO304" s="94"/>
      <c r="IP304" s="95"/>
      <c r="IQ304" s="79"/>
      <c r="IR304" s="79"/>
      <c r="IS304" s="79"/>
      <c r="IT304" s="79"/>
      <c r="IU304" s="79"/>
      <c r="IV304" s="79"/>
      <c r="IW304" s="96"/>
      <c r="IX304" s="93"/>
      <c r="IY304" s="79"/>
      <c r="IZ304" s="79"/>
      <c r="JA304" s="79"/>
      <c r="JB304" s="79"/>
      <c r="JC304" s="79"/>
      <c r="JD304" s="79"/>
      <c r="JE304" s="97"/>
      <c r="JF304" s="95"/>
      <c r="JG304" s="79"/>
      <c r="JH304" s="79"/>
      <c r="JI304" s="79"/>
      <c r="JJ304" s="79"/>
      <c r="JK304" s="79"/>
      <c r="JL304" s="79"/>
      <c r="JM304" s="96"/>
      <c r="JN304" s="93"/>
      <c r="JO304" s="79"/>
      <c r="JP304" s="79"/>
      <c r="JQ304" s="79"/>
      <c r="JR304" s="79"/>
      <c r="JS304" s="79"/>
      <c r="JT304" s="79"/>
      <c r="JU304" s="79"/>
      <c r="JV304" s="79"/>
      <c r="JW304" s="79"/>
      <c r="JX304" s="79"/>
      <c r="JY304" s="79"/>
      <c r="JZ304" s="97"/>
      <c r="KA304" s="93"/>
      <c r="KB304" s="79"/>
      <c r="KC304" s="79">
        <v>7.0000000000000007E-2</v>
      </c>
      <c r="KD304" s="79"/>
      <c r="KE304" s="97"/>
      <c r="KF304" s="95"/>
      <c r="KG304" s="79"/>
      <c r="KH304" s="79"/>
      <c r="KI304" s="79"/>
      <c r="KJ304" s="79"/>
      <c r="KK304" s="98"/>
      <c r="KL304" s="79"/>
      <c r="KM304" s="79"/>
      <c r="KN304" s="79"/>
      <c r="KO304" s="79"/>
      <c r="KP304" s="79"/>
      <c r="KQ304" s="79"/>
      <c r="KR304" s="79"/>
      <c r="KS304" s="96"/>
      <c r="KT304" s="96"/>
      <c r="KU304" s="96"/>
      <c r="KV304" s="96"/>
      <c r="KW304" s="93"/>
      <c r="KX304" s="79"/>
      <c r="KY304" s="79"/>
      <c r="KZ304" s="79"/>
      <c r="LA304" s="79"/>
      <c r="LB304" s="79"/>
      <c r="LC304" s="96"/>
      <c r="LD304" s="93"/>
      <c r="LE304" s="94"/>
      <c r="LF304" s="99"/>
      <c r="LG304" s="75"/>
      <c r="LH304" s="93"/>
      <c r="LI304" s="79"/>
      <c r="LJ304" s="74"/>
      <c r="LK304" s="74"/>
      <c r="LL304" s="74"/>
      <c r="LM304" s="100"/>
      <c r="LN304" s="95"/>
      <c r="LO304" s="79"/>
      <c r="LP304" s="79"/>
      <c r="LQ304" s="79"/>
      <c r="LR304" s="96"/>
      <c r="LS304" s="93"/>
      <c r="LT304" s="79"/>
      <c r="LU304" s="79"/>
      <c r="LV304" s="79"/>
      <c r="LW304" s="79"/>
      <c r="LX304" s="79"/>
      <c r="LY304" s="79"/>
      <c r="LZ304" s="79">
        <v>0.05</v>
      </c>
      <c r="MA304" s="97"/>
      <c r="MB304" s="95"/>
      <c r="MC304" s="79"/>
      <c r="MD304" s="79"/>
      <c r="ME304" s="79"/>
      <c r="MF304" s="79"/>
      <c r="MG304" s="79"/>
      <c r="MH304" s="79"/>
      <c r="MI304" s="79"/>
      <c r="MJ304" s="79"/>
      <c r="MK304" s="79"/>
      <c r="ML304" s="79"/>
      <c r="MM304" s="79"/>
      <c r="MN304" s="98"/>
      <c r="MO304" s="98"/>
      <c r="MP304" s="96"/>
      <c r="MQ304" s="93"/>
      <c r="MR304" s="79"/>
      <c r="MS304" s="79"/>
      <c r="MT304" s="79"/>
      <c r="MU304" s="79"/>
      <c r="MV304" s="98"/>
      <c r="MW304" s="79"/>
      <c r="MX304" s="79"/>
      <c r="MY304" s="79"/>
      <c r="MZ304" s="79"/>
      <c r="NA304" s="79"/>
      <c r="NB304" s="79"/>
      <c r="NC304" s="79"/>
      <c r="ND304" s="96"/>
      <c r="NE304" s="96"/>
      <c r="NF304" s="96"/>
      <c r="NG304" s="96"/>
      <c r="NH304" s="93"/>
      <c r="NI304" s="79"/>
      <c r="NJ304" s="79"/>
      <c r="NK304" s="79"/>
      <c r="NL304" s="79"/>
      <c r="NM304" s="79"/>
      <c r="NN304" s="94"/>
      <c r="NO304" s="93"/>
      <c r="NP304" s="80"/>
      <c r="NQ304" s="145" t="s">
        <v>1249</v>
      </c>
      <c r="NR304" s="180" t="s">
        <v>1251</v>
      </c>
      <c r="NS304" s="180"/>
      <c r="NT304" s="180"/>
      <c r="NU304" s="180" t="s">
        <v>2229</v>
      </c>
      <c r="NV304" s="181">
        <v>44151</v>
      </c>
      <c r="NW304" s="180" t="s">
        <v>2230</v>
      </c>
      <c r="NX304" s="133" t="s">
        <v>1252</v>
      </c>
      <c r="NY304" s="129" t="s">
        <v>2289</v>
      </c>
      <c r="NZ304" s="133" t="s">
        <v>2237</v>
      </c>
      <c r="OA304" s="134" t="s">
        <v>2235</v>
      </c>
      <c r="OB304" s="134" t="s">
        <v>2236</v>
      </c>
      <c r="OC304" s="134" t="s">
        <v>2238</v>
      </c>
      <c r="OD304" s="108">
        <f t="shared" ref="OD304:OD312" si="678">EH304</f>
        <v>72</v>
      </c>
      <c r="OE304" s="109">
        <v>4</v>
      </c>
      <c r="OF304" s="110">
        <f t="shared" ref="OF304:OF312" si="679">IF(ISERROR(ROUND(MAX(EI304/1,EJ304/EE304,EK304/EF304,EL304/EG304,EM304/EH304),0)),"0",ROUND(MAX(EI304/1,EJ304/EE304,EK304/EF304,EL304/EG304,EM304/EH304),0))</f>
        <v>300</v>
      </c>
      <c r="OG304" s="109">
        <v>3</v>
      </c>
      <c r="OH304" s="111">
        <f>ROUND(AVERAGEIF($ES$9:$ES$497,$ES304,EV$9:EV$497),0)</f>
        <v>79</v>
      </c>
      <c r="OI304" s="112">
        <f>ROUND(AVERAGEIF($ES$9:$ES$497,$ES304,EW$9:EW$497),0)</f>
        <v>32</v>
      </c>
      <c r="OJ304" s="112">
        <f>ROUND(AVERAGEIF($ES$9:$ES$497,$ES304,EX$9:EX$497),0)</f>
        <v>45</v>
      </c>
      <c r="OK304" s="112">
        <f>ROUND(AVERAGEIF($ES$9:$ES$497,$ES304,EY$9:EY$497),0)</f>
        <v>53</v>
      </c>
      <c r="OL304" s="112">
        <f>ROUND(AVERAGEIF($ES$9:$ES$497,$ES304,EZ$9:EZ$497),0)</f>
        <v>20</v>
      </c>
      <c r="OM304" s="112">
        <f>ROUND(AVERAGEIF($ES$9:$ES$497,$ES304,FA$9:FA$497),0)</f>
        <v>18</v>
      </c>
      <c r="ON304" s="112">
        <f>ROUND(AVERAGEIF($ES$9:$ES$497,$ES304,FB$9:FB$497),0)</f>
        <v>23</v>
      </c>
      <c r="OO304" s="112">
        <f>ROUND(AVERAGEIF($ES$9:$ES$497,$ES304,FC$9:FC$497),0)</f>
        <v>23</v>
      </c>
      <c r="OP304" s="112">
        <f>ROUND(AVERAGEIF($ES$9:$ES$497,$ES304,FD$9:FD$497),0)</f>
        <v>64</v>
      </c>
      <c r="OQ304" s="113">
        <f>ROUND(AVERAGEIF($ES$9:$ES$497,$ES304,FE$9:FE$497),0)</f>
        <v>68</v>
      </c>
      <c r="OR304" s="114">
        <f>ROUND(EV304/MAX(EV$9:EV$497)*100,0)</f>
        <v>70</v>
      </c>
      <c r="OS304" s="115">
        <f>ROUND(EW304/MAX(EW$9:EW$497)*100,0)</f>
        <v>17</v>
      </c>
      <c r="OT304" s="115">
        <f>ROUND(EX304/MAX(EX$9:EX$497)*100,0)</f>
        <v>28</v>
      </c>
      <c r="OU304" s="115">
        <f>ROUND(EY304/MAX(EY$9:EY$497)*100,0)</f>
        <v>70</v>
      </c>
      <c r="OV304" s="115">
        <f>ROUND(EZ304/MAX(EZ$9:EZ$497)*100,0)</f>
        <v>15</v>
      </c>
      <c r="OW304" s="115">
        <f>ROUND(FA304/MAX(FA$9:FA$497)*100,0)</f>
        <v>17</v>
      </c>
      <c r="OX304" s="115">
        <f>ROUND(FB304/MAX(FB$9:FB$497)*100,0)</f>
        <v>10</v>
      </c>
      <c r="OY304" s="116">
        <f>ROUND(FC304/MAX(FC$9:FC$497)*100,0)</f>
        <v>14</v>
      </c>
      <c r="OZ304" s="115">
        <f>ROUND(FD304/MAX(FD$9:FD$497)*100,0)</f>
        <v>36</v>
      </c>
      <c r="PA304" s="117">
        <f>ROUND(FE304/MAX(FE$9:FE$497)*100,0)</f>
        <v>22</v>
      </c>
      <c r="PB304" s="118">
        <f t="shared" ref="PB304:PB312" si="680">OT304*3 + (OR304+OS304+OX304)*2 + (OU304+OY304)</f>
        <v>362</v>
      </c>
      <c r="PC304" s="115">
        <f t="shared" ref="PC304:PC312" si="681">OV304*3 + (OR304+OS304+OX304)*2 + (OU304+OY304)</f>
        <v>323</v>
      </c>
      <c r="PD304" s="115">
        <f t="shared" ref="PD304:PD312" si="682">(OT304+OV304)*3 + (OR304+OS304+OX304)*2 + (OU304+OY304)</f>
        <v>407</v>
      </c>
      <c r="PE304" s="115">
        <f t="shared" ref="PE304:PE312" si="683">(OT304+OY304)*3 + (OR304+OS304+OX304)*2 + (OU304)</f>
        <v>390</v>
      </c>
      <c r="PF304" s="115">
        <f t="shared" ref="PF304:PF312" si="684">(OR304+OU304)*3 + (OS304+OW304)*2 + OX304</f>
        <v>498</v>
      </c>
      <c r="PG304" s="119">
        <f t="shared" ref="PG304:PG312" si="685">OW304*3 + (OR304+OS304+OU304)*2 + OX304</f>
        <v>375</v>
      </c>
      <c r="PH304" s="118">
        <f>ROUND(PB304/MAX(PB$9:PB$497)*100,0)</f>
        <v>43</v>
      </c>
      <c r="PI304" s="115">
        <f>ROUND(PC304/MAX(PC$9:PC$497)*100,0)</f>
        <v>39</v>
      </c>
      <c r="PJ304" s="115">
        <f>ROUND(PD304/MAX(PD$9:PD$497)*100,0)</f>
        <v>43</v>
      </c>
      <c r="PK304" s="115">
        <f>ROUND(PE304/MAX(PE$9:PE$497)*100,0)</f>
        <v>39</v>
      </c>
      <c r="PL304" s="115">
        <f>ROUND(PF304/MAX(PF$9:PF$497)*100,0)</f>
        <v>70</v>
      </c>
      <c r="PM304" s="119">
        <f>ROUND(PG304/MAX(PG$9:PG$497)*100,0)</f>
        <v>55</v>
      </c>
      <c r="PN304" s="118">
        <f>RANK(PH304,PH$9:PH$497,0)</f>
        <v>224</v>
      </c>
      <c r="PO304" s="115">
        <f>RANK(PI304,PI$9:PI$497,0)</f>
        <v>225</v>
      </c>
      <c r="PP304" s="115">
        <f>RANK(PJ304,PJ$9:PJ$497,0)</f>
        <v>246</v>
      </c>
      <c r="PQ304" s="115">
        <f>RANK(PK304,PK$9:PK$497,0)</f>
        <v>249</v>
      </c>
      <c r="PR304" s="115">
        <f>RANK(PL304,PL$9:PL$497,0)</f>
        <v>76</v>
      </c>
      <c r="PS304" s="119">
        <f>RANK(PM304,PM$9:PM$497,0)</f>
        <v>132</v>
      </c>
      <c r="PT304" s="120">
        <f>ROUND(FZ304/MAX(FZ$9:FZ$497)*100,0)</f>
        <v>74</v>
      </c>
      <c r="PU304" s="115">
        <f>ROUND(GA304/MAX(GA$9:GA$497)*100,0)</f>
        <v>13</v>
      </c>
      <c r="PV304" s="115">
        <f>ROUND(GB304/MAX(GB$9:GB$497)*100,0)</f>
        <v>27</v>
      </c>
      <c r="PW304" s="115">
        <f>ROUND(GC304/MAX(GC$9:GC$497)*100,0)</f>
        <v>90</v>
      </c>
      <c r="PX304" s="115">
        <f>ROUND(GD304/MAX(GD$9:GD$497)*100,0)</f>
        <v>12</v>
      </c>
      <c r="PY304" s="115">
        <f>ROUND(GE304/MAX(GE$9:GE$497)*100,0)</f>
        <v>13</v>
      </c>
      <c r="PZ304" s="115">
        <f>ROUND(GF304/MAX(GF$9:GF$497)*100,0)</f>
        <v>7</v>
      </c>
      <c r="QA304" s="116">
        <f>ROUND(GG304/MAX(GG$9:GG$497)*100,0)</f>
        <v>13</v>
      </c>
      <c r="QB304" s="115">
        <f>ROUND(GH304/MAX(GH$9:GH$497)*100,0)</f>
        <v>26</v>
      </c>
      <c r="QC304" s="121">
        <f>ROUND(GI304/MAX(GI$9:GI$497)*100,0)</f>
        <v>19</v>
      </c>
      <c r="QD304" s="120">
        <f>ROUND(AVERAGEIF($ES$9:$ES$497,$ES304,PT$9:PT$497),0)</f>
        <v>62</v>
      </c>
      <c r="QE304" s="120">
        <f>ROUND(AVERAGEIF($ES$9:$ES$497,$ES304,PU$9:PU$497),0)</f>
        <v>26</v>
      </c>
      <c r="QF304" s="120">
        <f>ROUND(AVERAGEIF($ES$9:$ES$497,$ES304,PV$9:PV$497),0)</f>
        <v>48</v>
      </c>
      <c r="QG304" s="120">
        <f>ROUND(AVERAGEIF($ES$9:$ES$497,$ES304,PW$9:PW$497),0)</f>
        <v>58</v>
      </c>
      <c r="QH304" s="120">
        <f>ROUND(AVERAGEIF($ES$9:$ES$497,$ES304,PX$9:PX$497),0)</f>
        <v>15</v>
      </c>
      <c r="QI304" s="120">
        <f>ROUND(AVERAGEIF($ES$9:$ES$497,$ES304,PY$9:PY$497),0)</f>
        <v>14</v>
      </c>
      <c r="QJ304" s="120">
        <f>ROUND(AVERAGEIF($ES$9:$ES$497,$ES304,PZ$9:PZ$497),0)</f>
        <v>14</v>
      </c>
      <c r="QK304" s="120">
        <f>ROUND(AVERAGEIF($ES$9:$ES$497,$ES304,QA$9:QA$497),0)</f>
        <v>15</v>
      </c>
      <c r="QL304" s="120">
        <f>ROUND(AVERAGEIF($ES$9:$ES$497,$ES304,QB$9:QB$497),0)</f>
        <v>41</v>
      </c>
      <c r="QM304" s="120">
        <f>ROUND(AVERAGEIF($ES$9:$ES$497,$ES304,QC$9:QC$497),0)</f>
        <v>30</v>
      </c>
      <c r="QN304" s="114">
        <f t="shared" ref="QN304:QN312" si="686">PV304*4 + (PT304+PU304+PZ304)*2 + (PW304+QA304)</f>
        <v>399</v>
      </c>
      <c r="QO304" s="115">
        <f t="shared" ref="QO304:QO312" si="687">PX304*4 + (PT304+PU304+PZ304)*2 + (PW304+QA304)</f>
        <v>339</v>
      </c>
      <c r="QP304" s="115">
        <f t="shared" ref="QP304:QP312" si="688">(PV304+PX304)*4 + (PT304+PU304+PZ304)*2 + (PW304+QA304)</f>
        <v>447</v>
      </c>
      <c r="QQ304" s="115">
        <f t="shared" ref="QQ304:QQ312" si="689">(PV304+QA304)*4 + (PT304+PU304+PZ304)*2 + (PW304)</f>
        <v>438</v>
      </c>
      <c r="QR304" s="115">
        <f t="shared" ref="QR304:QR312" si="690">(PT304+PW304)*4 + (PU304+PY304)*2 + PZ304</f>
        <v>715</v>
      </c>
      <c r="QS304" s="119">
        <f t="shared" ref="QS304:QS312" si="691">PY304*4 + (PT304+PU304+PW304)*2 + PZ304</f>
        <v>413</v>
      </c>
      <c r="QT304" s="114">
        <f>ROUND((QN304-MIN(QN$9:QN$497))/(MAX(QN$9:QN$497)-MIN(QN$9:QN$497))*100,0)</f>
        <v>27</v>
      </c>
      <c r="QU304" s="115">
        <f>ROUND((QO304-MIN(QO$9:QO$497))/(MAX(QO$9:QO$497)-MIN(QO$9:QO$497))*100,0)</f>
        <v>19</v>
      </c>
      <c r="QV304" s="115">
        <f>ROUND((QP304-MIN(QP$9:QP$497))/(MAX(QP$9:QP$497)-MIN(QP$9:QP$497))*100,0)</f>
        <v>14</v>
      </c>
      <c r="QW304" s="115">
        <f>ROUND((QQ304-MIN(QQ$9:QQ$497))/(MAX(QQ$9:QQ$497)-MIN(QQ$9:QQ$497))*100,0)</f>
        <v>19</v>
      </c>
      <c r="QX304" s="115">
        <f>ROUND((QR304-MIN(QR$9:QR$497))/(MAX(QR$9:QR$497)-MIN(QR$9:QR$497))*100,0)</f>
        <v>82</v>
      </c>
      <c r="QY304" s="115">
        <f>ROUND((QS304-MIN(QS$9:QS$497))/(MAX(QS$9:QS$497)-MIN(QS$9:QS$497))*100,0)</f>
        <v>48</v>
      </c>
      <c r="QZ304" s="114">
        <f>RANK(QN304,QN$9:QN$497,0)</f>
        <v>358</v>
      </c>
      <c r="RA304" s="115">
        <f>RANK(QO304,QO$9:QO$497,0)</f>
        <v>292</v>
      </c>
      <c r="RB304" s="115">
        <f>RANK(QP304,QP$9:QP$497,0)</f>
        <v>395</v>
      </c>
      <c r="RC304" s="115">
        <f>RANK(QQ304,QQ$9:QQ$497,0)</f>
        <v>385</v>
      </c>
      <c r="RD304" s="115">
        <f>RANK(QR304,QR$9:QR$497,0)</f>
        <v>28</v>
      </c>
      <c r="RE304" s="115">
        <f>RANK(QS304,QS$9:QS$497,0)</f>
        <v>133</v>
      </c>
      <c r="RF304" s="122"/>
      <c r="RG304" s="115">
        <f>($RH$3*(IH304+IJ304)*100*100/MAX(EX$9:EX$497)*$RO$3) +($RH$3*(II304+IJ304)*100*100/MAX(EX$9:EX$497)*$RO$4) + ($RH$3*IK304*100*100/MAX(EX$9:EX$497)*0.098)</f>
        <v>18.754166666666666</v>
      </c>
      <c r="RH304" s="115">
        <f>($RH$4*IL304*100*100/MAX(EZ$9:EZ$497))*$RQ$3</f>
        <v>0</v>
      </c>
      <c r="RI304" s="115">
        <f>($RH$3*IM304*100*100/MAX(EY$9:EY$497))*$RQ$4</f>
        <v>0</v>
      </c>
      <c r="RJ304" s="115">
        <f>($RH$3*IN304*100*100/MAX(EX$9:EX$497))</f>
        <v>0</v>
      </c>
      <c r="RK304" s="115">
        <f>($RH$4*IO304*100*100/MAX(EZ$9:EZ$497))*$RQ$3</f>
        <v>0</v>
      </c>
      <c r="RL304" s="115">
        <f>(($RL$4*IP304*100*((100/MAX(EX$9:EX$497)+100/MAX(EZ$9:EZ$497))/2))+($RL$4*IQ304*100*((100/MAX(EX$9:EX$497)+100/MAX(EZ$9:EZ$497))/2))+($RL$4*IR304*100*((100/MAX(EX$9:EX$497)+100/MAX(EZ$9:EZ$497))/2))+($RL$4*IS304*100*((100/MAX(EX$9:EX$497)+100/MAX(EZ$9:EZ$497))/2))+($RL$4*IT304*100*((100/MAX(EX$9:EX$497)+100/MAX(EZ$9:EZ$497))/2))+($RL$4*IU304*100*((100/MAX(EX$9:EX$497)+100/MAX(EZ$9:EZ$497))/2))+($RL$4*IV304*100*((100/MAX(EX$9:EX$497)+100/MAX(EZ$9:EZ$497))/2))+($RL$4*IW304*100*((100/MAX(EX$9:EX$497)+100/MAX(EZ$9:EZ$497))/2)))*$RS$3</f>
        <v>0</v>
      </c>
      <c r="RM304" s="115">
        <f>(($RH$3*IX304*100*100/MAX(EX$9:EX$497))+($RH$3*IY304*100*100/MAX(EX$9:EX$497))+($RH$3*IZ304*100*100/MAX(EX$9:EX$497))+($RH$3*JA304*100*100/MAX(EX$9:EX$497))+($RH$3*JB304*100*100/MAX(EX$9:EX$497))+($RH$3*JC304*100*100/MAX(EX$9:EX$497))+($RH$3*JD304*100*100/MAX(EX$9:EX$497))+($RH$3*JE304*100*100/MAX(EX$9:EX$497)))*$RS$4</f>
        <v>0</v>
      </c>
      <c r="RN304" s="115">
        <f>(($RH$4*JF304*100*100/MAX(EZ$9:EZ$497)) + ($RH$4*JG304*100*100/MAX(EZ$9:EZ$497)) + ($RH$4*JH304*100*100/MAX(EZ$9:EZ$497)) + ($RH$4*JI304*100*100/MAX(EZ$9:EZ$497)) + ($RH$4*JJ304*100*100/MAX(EZ$9:EZ$497)) + ($RH$4*JK304*100*100/MAX(EZ$9:EZ$497)) + ($RH$4*JL304*100*100/MAX(EZ$9:EZ$497)) + ($RH$4*JM304*100*100/MAX(EZ$9:EZ$497)))*$RU$3</f>
        <v>0</v>
      </c>
      <c r="RO304" s="115">
        <f>(($RL$4*JN304*100*((100/MAX(EX$9:EX$497)+100/MAX(EZ$9:EZ$497))/2))+($RL$4*JO304*100*((100/MAX(EX$9:EX$497)+100/MAX(EZ$9:EZ$497))/2))+($RL$4*JP304*100*((100/MAX(EX$9:EX$497)+100/MAX(EZ$9:EZ$497))/2))+($RL$4*JQ304*100*((100/MAX(EX$9:EX$497)+100/MAX(EZ$9:EZ$497))/2))+($RL$4*JR304*100*((100/MAX(EX$9:EX$497)+100/MAX(EZ$9:EZ$497))/2))+($RL$4*JS304*100*((100/MAX(EX$9:EX$497)+100/MAX(EZ$9:EZ$497))/2))+($RL$4*JT304*100*((100/MAX(EX$9:EX$497)+100/MAX(EZ$9:EZ$497))/2))+($RL$4*JU304*100*((100/MAX(EX$9:EX$497)+100/MAX(EZ$9:EZ$497))/2))+($RL$4*JV304*100*((100/MAX(EX$9:EX$497)+100/MAX(EZ$9:EZ$497))/2))+($RL$4*JW304*100*((100/MAX(EX$9:EX$497)+100/MAX(EZ$9:EZ$497))/2))+($RL$4*JX304*100*((100/MAX(EX$9:EX$497)+100/MAX(EZ$9:EZ$497))/2))+($RL$4*JY304*100*((100/MAX(EX$9:EX$497)+100/MAX(EZ$9:EZ$497))/2))+($RL$4*JZ304*100*((100/MAX(EX$9:EX$497)+100/MAX(EZ$9:EZ$497))/2)))*$RW$3/2</f>
        <v>0</v>
      </c>
      <c r="RP304" s="119">
        <f>($RJ$3*KA304*100*100/MAX(FA$9:FA$497)) + ($RJ$3*KB304*100*100/MAX(FA$9:FA$497)/2) + ($RJ$3*KC304*100*100/MAX(FA$9:FA$497)/2) + ($RJ$3*KD304*100*100/MAX(FA$9:FA$497)/4) + ($RJ$3*KE304*100*100/MAX(FA$9:FA$497)/4)</f>
        <v>15.486725663716815</v>
      </c>
      <c r="RQ304" s="118">
        <f>($RL$4*KF304*100*((100/MAX(EX$9:EX$497)+100/MAX(EZ$9:EZ$497)))) * ($RO$3/2) + (($RL$4*KG304*100*((100/MAX(EX$9:EX$497)+100/MAX(EZ$9:EZ$497))))+($RL$4*KH304*100*((100/MAX(EX$9:EX$497)+100/MAX(EZ$9:EZ$497))))+($RL$4*KI304*100*((100/MAX(EX$9:EX$497)+100/MAX(EZ$9:EZ$497))))+($RL$4*KJ304*100*((100/MAX(EX$9:EX$497)+100/MAX(EZ$9:EZ$497))))+($RL$4*KK304*100*((100/MAX(EX$9:EX$497)+100/MAX(EZ$9:EZ$497))))+($RL$4*KL304*100*((100/MAX(EX$9:EX$497)+100/MAX(EZ$9:EZ$497))))+($RL$4*KM304*100*((100/MAX(EX$9:EX$497)+100/MAX(EZ$9:EZ$497))))+($RL$4*KN304*100*((100/MAX(EX$9:EX$497)+100/MAX(EZ$9:EZ$497))))+($RL$4*KO304*100*((100/MAX(EX$9:EX$497)+100/MAX(EZ$9:EZ$497))))+($RL$4*KP304*100*((100/MAX(EX$9:EX$497)+100/MAX(EZ$9:EZ$497))))+($RL$4*KQ304*100*((100/MAX(EX$9:EX$497)+100/MAX(EZ$9:EZ$497))))+($RL$4*KR304*100*((100/MAX(EX$9:EX$497)+100/MAX(EZ$9:EZ$497))))+($RL$4*KS304*100*((100/MAX(EX$9:EX$497)+100/MAX(EZ$9:EZ$497))))+($RL$4*KV304*100*((100/MAX(EX$9:EX$497)+100/MAX(EZ$9:EZ$497))))) * (($RO$3+$RO$4)/6)</f>
        <v>0</v>
      </c>
      <c r="RR304" s="115">
        <f>(($RL$4*KW304*100*((100/MAX(EX$9:EX$497)+100/MAX(EZ$9:EZ$497))))) * ($RO$3/2) + (($RL$4*KX304*100*((100/MAX(EX$9:EX$497)+100/MAX(EZ$9:EZ$497))))+($RL$4*KY304*100*((100/MAX(EX$9:EX$497)+100/MAX(EZ$9:EZ$497))))+($RL$4*KZ304*100*((100/MAX(EX$9:EX$497)+100/MAX(EZ$9:EZ$497))))+($RL$4*LA304*100*((100/MAX(EX$9:EX$497)+100/MAX(EZ$9:EZ$497))))+($RL$4*LB304*100*((100/MAX(EX$9:EX$497)+100/MAX(EZ$9:EZ$497))))+($RL$4*LC304*100*((100/MAX(EX$9:EX$497)+100/MAX(EZ$9:EZ$497))))) * (($RO$3+$RO$4)/6)</f>
        <v>0</v>
      </c>
      <c r="RS304" s="119">
        <f>(($RL$4*LD304*100*((100/MAX(EX$9:EX$497)+100/MAX(EZ$9:EZ$497))))+($RL$4*LE304*100*((100/MAX(EX$9:EX$497)+100/MAX(EZ$9:EZ$497))))) * (($RO$3+$RO$4)/6)</f>
        <v>0</v>
      </c>
      <c r="RT304" s="118">
        <f>($RJ$4*LH304*100*(100/MAX(EV$9:EV$497)))+($RJ$4*LI304*100*(100/MAX(EV$9:EV$497)))</f>
        <v>0</v>
      </c>
      <c r="RU304" s="119">
        <f>($RJ$4*LJ304*(100/MAX(EV$9:EV$497)))/2 + ($RL$3*LK304*(100/MAX(EW$9:EW$497))) + ($RJ$4*LL304*(100/MAX(EV$9:EV$497)))/4 + ($RL$3*LM304*(100/MAX(EW$9:EW$497)))</f>
        <v>0</v>
      </c>
      <c r="RV304" s="118">
        <f>($RJ$4*LN304*100*100/MAX(EV$9:EV$497)/2)+($RJ$4*LO304*100*100/MAX(EV$9:EV$497)/2)+($RJ$4*LP304*100*100/MAX(EV$9:EV$497))+($RJ$4*LQ304*100*100/MAX(EV$9:EV$497))+($RJ$4*LR304*100*100/MAX(EV$9:EV$497))</f>
        <v>0</v>
      </c>
      <c r="RW304" s="115">
        <f>($RJ$4*LS304*100*100/MAX(EV$9:EV$497)) + (($RJ$4*LT304*100*100/MAX(EV$9:EV$497))+($RJ$4*LU304*100*100/MAX(EV$9:EV$497))+($RJ$4*LV304*100*100/MAX(EV$9:EV$497))+($RJ$4*LW304*100*100/MAX(EV$9:EV$497))+($RJ$4*LX304*100*100/MAX(EV$9:EV$497))+($RJ$4*LY304*100*100/MAX(EV$9:EV$497))+($RJ$4*LZ304*100*100/MAX(EV$9:EV$497))+($RJ$4*MA304*100*100/MAX(EV$9:EV$497)))/2</f>
        <v>4.213483146067416</v>
      </c>
      <c r="RX304" s="119">
        <f>($RJ$4*MB304*100*100/MAX(EV$9:EV$497))+($RJ$4*MC304*100*100/MAX(EV$9:EV$497))+($RJ$4*MD304*100*100/MAX(EV$9:EV$497))+($RJ$4*ME304*100*100/MAX(EV$9:EV$497))+($RJ$4*MF304*100*100/MAX(EV$9:EV$497))+($RJ$4*MG304*100*100/MAX(EV$9:EV$497))+($RJ$4*MH304*100*100/MAX(EV$9:EV$497))+($RJ$4*MI304*100*100/MAX(EV$9:EV$497))+($RJ$4*MJ304*100*100/MAX(EV$9:EV$497))+($RJ$4*MK304*100*100/MAX(EV$9:EV$497))+($RJ$4*ML304*100*100/MAX(EV$9:EV$497))+($RJ$4*MM304*100*100/MAX(EV$9:EV$497))+($RJ$4*MN304*100*100/MAX(EV$9:EV$497))</f>
        <v>0</v>
      </c>
      <c r="RY304" s="118">
        <f>($RJ$4*MQ304*100*100/MAX(EV$9:EV$497))/2 + (($RJ$4*MR304*100*100/MAX(EV$9:EV$497))+($RJ$4*MS304*100*100/MAX(EV$9:EV$497))+($RJ$4*MT304*100*100/MAX(EV$9:EV$497))+($RJ$4*MU304*100*100/MAX(EV$9:EV$497))+($RJ$4*MV304*100*100/MAX(EV$9:EV$497))+($RJ$4*MW304*100*100/MAX(EV$9:EV$497))+($RJ$4*MX304*100*100/MAX(EV$9:EV$497))+($RJ$4*MY304*100*100/MAX(EV$9:EV$497))+($RJ$4*MZ304*100*100/MAX(EV$9:EV$497))+($RJ$4*NA304*100*100/MAX(EV$9:EV$497))+($RJ$4*NB304*100*100/MAX(EV$9:EV$497))+($RJ$4*NC304*100*100/MAX(EV$9:EV$497))+($RJ$4*ND304*100*100/MAX(EV$9:EV$497))+($RJ$4*NG304*100*100/MAX(EV$9:EV$497)))/4</f>
        <v>0</v>
      </c>
      <c r="RZ304" s="115">
        <f>($RJ$4*NH304*100*100/MAX(EV$9:EV$497))/2 + (($RJ$4*NI304*100*100/MAX(EV$9:EV$497))+($RJ$4*NJ304*100*100/MAX(EV$9:EV$497))+($RJ$4*NK304*100*100/MAX(EV$9:EV$497))+($RJ$4*NL304*100*100/MAX(EV$9:EV$497))+($RJ$4*NM304*100*100/MAX(EV$9:EV$497))+($RJ$4*NN304*100*100/MAX(EV$9:EV$497)))/4</f>
        <v>0</v>
      </c>
      <c r="SA304" s="117">
        <f>(($RJ$4*NO304*100*100/MAX(EV$9:EV$497))+($RJ$4*NP304*100*100/MAX(EV$9:EV$497)))/4</f>
        <v>0</v>
      </c>
      <c r="SB304" s="118">
        <f t="shared" ref="SB304:SB312" si="692">SUM(RG304:SA304)</f>
        <v>38.454375476450899</v>
      </c>
      <c r="SC304" s="115">
        <f t="shared" ref="SC304:SC312" si="693">RG304 + RJ304 + RL304 + RM304 + RO304 + SUM(RQ304:RS304)/2 +  SUM(RT304:SA304)/5</f>
        <v>19.596863295880148</v>
      </c>
      <c r="SD304" s="115">
        <f t="shared" ref="SD304:SD312" si="694">(RH304+RK304+RL304/$RS$3*$RU$3+RN304)*$RY$3+RO304+SUM(RQ304:RS304)/5 + SUM(RT304:SA304)/4</f>
        <v>1.053370786516854</v>
      </c>
      <c r="SE304" s="115">
        <f t="shared" ref="SE304:SE312" si="695">RG304+RJ304+RL304/$RS$3+RM304/$RS$4+RO304 + SUM(RQ304:RS304)/2 +  SUM(RT304:SA304)/5</f>
        <v>19.596863295880148</v>
      </c>
      <c r="SF304" s="115">
        <f t="shared" ref="SF304:SF312" si="696">RI304*$RY$4+RL304+RO304 + SUM(RQ304:RS304)/5 +  SUM(RT304:SA304)/4</f>
        <v>1.053370786516854</v>
      </c>
      <c r="SG304" s="115">
        <f t="shared" ref="SG304:SG312" si="697">RP304*2 + SUM(RT304:SA304)</f>
        <v>35.186934473501047</v>
      </c>
      <c r="SH304" s="115">
        <f>ROUND(SB304/MAX(SB$9:SB$497)*100,0)</f>
        <v>48</v>
      </c>
      <c r="SI304" s="115">
        <f>ROUND(SC304/MAX(SC$9:SC$497)*100,0)</f>
        <v>30</v>
      </c>
      <c r="SJ304" s="115">
        <f>ROUND(SD304/MAX(SD$9:SD$497)*100,0)</f>
        <v>2</v>
      </c>
      <c r="SK304" s="115">
        <f>ROUND(SE304/MAX(SE$9:SE$497)*100,0)</f>
        <v>15</v>
      </c>
      <c r="SL304" s="115">
        <f>ROUND(SF304/MAX(SF$9:SF$497)*100,0)</f>
        <v>3</v>
      </c>
      <c r="SM304" s="121">
        <f>ROUND(SG304/MAX(SG$9:SG$497)*100,0)</f>
        <v>33</v>
      </c>
      <c r="SN304" s="115">
        <f>ROUND(AVERAGEIF($ES$9:$ES$497,$ES304,SH$9:SH$497),0)</f>
        <v>26</v>
      </c>
      <c r="SO304" s="115">
        <f>ROUND(AVERAGEIF($ES$9:$ES$497,$ES304,SI$9:SI$497),0)</f>
        <v>23</v>
      </c>
      <c r="SP304" s="115">
        <f>ROUND(AVERAGEIF($ES$9:$ES$497,$ES304,SJ$9:SJ$497),0)</f>
        <v>4</v>
      </c>
      <c r="SQ304" s="115">
        <f>ROUND(AVERAGEIF($ES$9:$ES$497,$ES304,SK$9:SK$497),0)</f>
        <v>20</v>
      </c>
      <c r="SR304" s="115">
        <f>ROUND(AVERAGEIF($ES$9:$ES$497,$ES304,SL$9:SL$497),0)</f>
        <v>7</v>
      </c>
      <c r="SS304" s="121">
        <f>ROUND(AVERAGEIF($ES$9:$ES$497,$ES304,SM$9:SM$497),0)</f>
        <v>6</v>
      </c>
      <c r="ST304" s="114">
        <f>RANK(SB304,SB$9:SB$497,0)</f>
        <v>84</v>
      </c>
      <c r="SU304" s="115">
        <f>RANK(SC304,SC$9:SC$497,0)</f>
        <v>98</v>
      </c>
      <c r="SV304" s="115">
        <f>RANK(SD304,SD$9:SD$497,0)</f>
        <v>216</v>
      </c>
      <c r="SW304" s="115">
        <f>RANK(SE304,SE$9:SE$497,0)</f>
        <v>130</v>
      </c>
      <c r="SX304" s="115">
        <f>RANK(SF304,SF$9:SF$497,0)</f>
        <v>199</v>
      </c>
      <c r="SY304" s="115">
        <f>RANK(SG304,SG$9:SG$497,0)</f>
        <v>41</v>
      </c>
      <c r="SZ304" s="115">
        <f>COUNTIFS(SB$9:SB$497,"&gt;"&amp;SB304,$ES$9:$ES$497,$ES304)+1</f>
        <v>23</v>
      </c>
      <c r="TA304" s="115">
        <f>COUNTIFS(SC$9:SC$497,"&gt;"&amp;SC304,$ES$9:$ES$497,$ES304)+1</f>
        <v>34</v>
      </c>
      <c r="TB304" s="115">
        <f>COUNTIFS(SD$9:SD$497,"&gt;"&amp;SD304,$ES$9:$ES$497,$ES304)+1</f>
        <v>45</v>
      </c>
      <c r="TC304" s="115">
        <f>COUNTIFS(SE$9:SE$497,"&gt;"&amp;SE304,$ES$9:$ES$497,$ES304)+1</f>
        <v>42</v>
      </c>
      <c r="TD304" s="115">
        <f>COUNTIFS(SF$9:SF$497,"&gt;"&amp;SF304,$ES$9:$ES$497,$ES304)+1</f>
        <v>45</v>
      </c>
      <c r="TE304" s="117">
        <f>COUNTIFS(SG$9:SG$497,"&gt;"&amp;SG304,$ES$9:$ES$497,$ES304)+1</f>
        <v>3</v>
      </c>
      <c r="TF304" s="118">
        <f t="shared" ref="TF304:TF312" si="698">MAX(PH304:PM304)+SH304</f>
        <v>118</v>
      </c>
      <c r="TG304" s="115">
        <f t="shared" ref="TG304:TG312" si="699">PH304+SI304</f>
        <v>73</v>
      </c>
      <c r="TH304" s="115">
        <f t="shared" ref="TH304:TH312" si="700">PI304+SJ304</f>
        <v>41</v>
      </c>
      <c r="TI304" s="115">
        <f t="shared" ref="TI304:TI312" si="701">PJ304+SK304</f>
        <v>58</v>
      </c>
      <c r="TJ304" s="115">
        <f t="shared" ref="TJ304:TJ312" si="702">PK304+SL304</f>
        <v>42</v>
      </c>
      <c r="TK304" s="115">
        <f t="shared" ref="TK304:TK312" si="703">PL304+SM304</f>
        <v>103</v>
      </c>
      <c r="TL304" s="117">
        <f t="shared" ref="TL304:TL312" si="704">PM304+SM304</f>
        <v>88</v>
      </c>
      <c r="TM304" s="118">
        <f>ROUND(TF304/MAX(TF$9:TF$497)*100,0)</f>
        <v>66</v>
      </c>
      <c r="TN304" s="115">
        <f>ROUND(TG304/MAX(TG$9:TG$497)*100,0)</f>
        <v>40</v>
      </c>
      <c r="TO304" s="115">
        <f>ROUND(TH304/MAX(TH$9:TH$497)*100,0)</f>
        <v>23</v>
      </c>
      <c r="TP304" s="115">
        <f>ROUND(TI304/MAX(TI$9:TI$497)*100,0)</f>
        <v>32</v>
      </c>
      <c r="TQ304" s="115">
        <f>ROUND(TJ304/MAX(TJ$9:TJ$497)*100,0)</f>
        <v>21</v>
      </c>
      <c r="TR304" s="115">
        <f>ROUND(TK304/MAX(TK$9:TK$497)*100,0)</f>
        <v>53</v>
      </c>
      <c r="TS304" s="119">
        <f>ROUND(TL304/MAX(TL$9:TL$497)*100,0)</f>
        <v>45</v>
      </c>
      <c r="TT304" s="120">
        <f>RANK(TM304,TM$9:TM$497,0)</f>
        <v>75</v>
      </c>
      <c r="TU304" s="115">
        <f>RANK(TN304,TN$9:TN$497,0)</f>
        <v>133</v>
      </c>
      <c r="TV304" s="115">
        <f>RANK(TO304,TO$9:TO$497,0)</f>
        <v>230</v>
      </c>
      <c r="TW304" s="115">
        <f>RANK(TP304,TP$9:TP$497,0)</f>
        <v>207</v>
      </c>
      <c r="TX304" s="115">
        <f>RANK(TQ304,TQ$9:TQ$497,0)</f>
        <v>249</v>
      </c>
      <c r="TY304" s="115">
        <f>RANK(TR304,TR$9:TR$497,0)</f>
        <v>40</v>
      </c>
      <c r="TZ304" s="121">
        <f>RANK(TS304,TS$9:TS$497,0)</f>
        <v>45</v>
      </c>
      <c r="UA304" s="132"/>
      <c r="UB304" s="7" t="s">
        <v>1</v>
      </c>
    </row>
    <row r="305" spans="1:548" x14ac:dyDescent="0.15">
      <c r="A305" s="62">
        <v>297</v>
      </c>
      <c r="B305" s="203" t="s">
        <v>1251</v>
      </c>
      <c r="C305" s="63"/>
      <c r="D305" s="63"/>
      <c r="E305" s="64" t="s">
        <v>518</v>
      </c>
      <c r="F305" s="65">
        <v>92</v>
      </c>
      <c r="G305" s="65" t="s">
        <v>558</v>
      </c>
      <c r="H305" s="65" t="s">
        <v>699</v>
      </c>
      <c r="I305" s="66" t="s">
        <v>521</v>
      </c>
      <c r="J305" s="67" t="s">
        <v>521</v>
      </c>
      <c r="K305" s="67" t="s">
        <v>521</v>
      </c>
      <c r="L305" s="67" t="s">
        <v>521</v>
      </c>
      <c r="M305" s="67" t="s">
        <v>521</v>
      </c>
      <c r="N305" s="67" t="s">
        <v>521</v>
      </c>
      <c r="O305" s="67" t="s">
        <v>521</v>
      </c>
      <c r="P305" s="67" t="s">
        <v>521</v>
      </c>
      <c r="Q305" s="67" t="s">
        <v>521</v>
      </c>
      <c r="R305" s="68" t="s">
        <v>521</v>
      </c>
      <c r="S305" s="69" t="s">
        <v>521</v>
      </c>
      <c r="T305" s="67" t="s">
        <v>521</v>
      </c>
      <c r="U305" s="67" t="s">
        <v>521</v>
      </c>
      <c r="V305" s="67" t="s">
        <v>521</v>
      </c>
      <c r="W305" s="67" t="s">
        <v>521</v>
      </c>
      <c r="X305" s="67" t="s">
        <v>521</v>
      </c>
      <c r="Y305" s="67" t="s">
        <v>521</v>
      </c>
      <c r="Z305" s="67" t="s">
        <v>521</v>
      </c>
      <c r="AA305" s="67" t="s">
        <v>521</v>
      </c>
      <c r="AB305" s="68" t="s">
        <v>521</v>
      </c>
      <c r="AC305" s="69" t="s">
        <v>521</v>
      </c>
      <c r="AD305" s="67" t="s">
        <v>521</v>
      </c>
      <c r="AE305" s="67" t="s">
        <v>521</v>
      </c>
      <c r="AF305" s="67" t="s">
        <v>521</v>
      </c>
      <c r="AG305" s="67" t="s">
        <v>521</v>
      </c>
      <c r="AH305" s="67" t="s">
        <v>521</v>
      </c>
      <c r="AI305" s="67" t="s">
        <v>521</v>
      </c>
      <c r="AJ305" s="67" t="s">
        <v>521</v>
      </c>
      <c r="AK305" s="67" t="s">
        <v>521</v>
      </c>
      <c r="AL305" s="68" t="s">
        <v>521</v>
      </c>
      <c r="AM305" s="69" t="s">
        <v>521</v>
      </c>
      <c r="AN305" s="67" t="s">
        <v>521</v>
      </c>
      <c r="AO305" s="67" t="s">
        <v>521</v>
      </c>
      <c r="AP305" s="67" t="s">
        <v>521</v>
      </c>
      <c r="AQ305" s="67" t="s">
        <v>521</v>
      </c>
      <c r="AR305" s="67" t="s">
        <v>521</v>
      </c>
      <c r="AS305" s="67" t="s">
        <v>521</v>
      </c>
      <c r="AT305" s="67" t="s">
        <v>521</v>
      </c>
      <c r="AU305" s="67" t="s">
        <v>521</v>
      </c>
      <c r="AV305" s="68" t="s">
        <v>521</v>
      </c>
      <c r="AW305" s="69" t="s">
        <v>521</v>
      </c>
      <c r="AX305" s="67" t="s">
        <v>521</v>
      </c>
      <c r="AY305" s="67" t="s">
        <v>521</v>
      </c>
      <c r="AZ305" s="67" t="s">
        <v>521</v>
      </c>
      <c r="BA305" s="67" t="s">
        <v>521</v>
      </c>
      <c r="BB305" s="67" t="s">
        <v>521</v>
      </c>
      <c r="BC305" s="67" t="s">
        <v>521</v>
      </c>
      <c r="BD305" s="67" t="s">
        <v>521</v>
      </c>
      <c r="BE305" s="67" t="s">
        <v>521</v>
      </c>
      <c r="BF305" s="68" t="s">
        <v>521</v>
      </c>
      <c r="BG305" s="67" t="s">
        <v>18</v>
      </c>
      <c r="BH305" s="67" t="s">
        <v>18</v>
      </c>
      <c r="BI305" s="67" t="s">
        <v>18</v>
      </c>
      <c r="BJ305" s="67" t="s">
        <v>18</v>
      </c>
      <c r="BK305" s="67" t="s">
        <v>18</v>
      </c>
      <c r="BL305" s="67" t="s">
        <v>18</v>
      </c>
      <c r="BM305" s="67" t="s">
        <v>18</v>
      </c>
      <c r="BN305" s="67" t="s">
        <v>18</v>
      </c>
      <c r="BO305" s="67" t="s">
        <v>18</v>
      </c>
      <c r="BP305" s="68" t="s">
        <v>18</v>
      </c>
      <c r="BQ305" s="70" t="s">
        <v>18</v>
      </c>
      <c r="BR305" s="67" t="s">
        <v>18</v>
      </c>
      <c r="BS305" s="67" t="s">
        <v>18</v>
      </c>
      <c r="BT305" s="67" t="s">
        <v>18</v>
      </c>
      <c r="BU305" s="67" t="s">
        <v>18</v>
      </c>
      <c r="BV305" s="67" t="s">
        <v>18</v>
      </c>
      <c r="BW305" s="67" t="s">
        <v>18</v>
      </c>
      <c r="BX305" s="67" t="s">
        <v>18</v>
      </c>
      <c r="BY305" s="67" t="s">
        <v>18</v>
      </c>
      <c r="BZ305" s="68" t="s">
        <v>18</v>
      </c>
      <c r="CA305" s="69" t="s">
        <v>18</v>
      </c>
      <c r="CB305" s="67" t="s">
        <v>18</v>
      </c>
      <c r="CC305" s="67" t="s">
        <v>18</v>
      </c>
      <c r="CD305" s="67" t="s">
        <v>18</v>
      </c>
      <c r="CE305" s="67" t="s">
        <v>18</v>
      </c>
      <c r="CF305" s="67" t="s">
        <v>18</v>
      </c>
      <c r="CG305" s="67" t="s">
        <v>18</v>
      </c>
      <c r="CH305" s="67" t="s">
        <v>18</v>
      </c>
      <c r="CI305" s="67" t="s">
        <v>18</v>
      </c>
      <c r="CJ305" s="68" t="s">
        <v>18</v>
      </c>
      <c r="CK305" s="69" t="s">
        <v>18</v>
      </c>
      <c r="CL305" s="67" t="s">
        <v>18</v>
      </c>
      <c r="CM305" s="67" t="s">
        <v>18</v>
      </c>
      <c r="CN305" s="67" t="s">
        <v>18</v>
      </c>
      <c r="CO305" s="67" t="s">
        <v>18</v>
      </c>
      <c r="CP305" s="67" t="s">
        <v>18</v>
      </c>
      <c r="CQ305" s="67" t="s">
        <v>18</v>
      </c>
      <c r="CR305" s="67" t="s">
        <v>18</v>
      </c>
      <c r="CS305" s="67" t="s">
        <v>18</v>
      </c>
      <c r="CT305" s="68" t="s">
        <v>18</v>
      </c>
      <c r="CU305" s="69" t="s">
        <v>521</v>
      </c>
      <c r="CV305" s="67" t="s">
        <v>521</v>
      </c>
      <c r="CW305" s="67" t="s">
        <v>521</v>
      </c>
      <c r="CX305" s="67" t="s">
        <v>521</v>
      </c>
      <c r="CY305" s="67" t="s">
        <v>521</v>
      </c>
      <c r="CZ305" s="67" t="s">
        <v>521</v>
      </c>
      <c r="DA305" s="67" t="s">
        <v>521</v>
      </c>
      <c r="DB305" s="67" t="s">
        <v>521</v>
      </c>
      <c r="DC305" s="67" t="s">
        <v>521</v>
      </c>
      <c r="DD305" s="68" t="s">
        <v>521</v>
      </c>
      <c r="DE305" s="69" t="s">
        <v>521</v>
      </c>
      <c r="DF305" s="71" t="s">
        <v>521</v>
      </c>
      <c r="DG305" s="67" t="s">
        <v>521</v>
      </c>
      <c r="DH305" s="67" t="s">
        <v>521</v>
      </c>
      <c r="DI305" s="67" t="s">
        <v>521</v>
      </c>
      <c r="DJ305" s="67" t="s">
        <v>521</v>
      </c>
      <c r="DK305" s="67" t="s">
        <v>521</v>
      </c>
      <c r="DL305" s="67" t="s">
        <v>521</v>
      </c>
      <c r="DM305" s="67" t="s">
        <v>521</v>
      </c>
      <c r="DN305" s="68" t="s">
        <v>521</v>
      </c>
      <c r="DO305" s="70" t="s">
        <v>521</v>
      </c>
      <c r="DP305" s="71" t="s">
        <v>521</v>
      </c>
      <c r="DQ305" s="67" t="s">
        <v>521</v>
      </c>
      <c r="DR305" s="67" t="s">
        <v>521</v>
      </c>
      <c r="DS305" s="67" t="s">
        <v>521</v>
      </c>
      <c r="DT305" s="67" t="s">
        <v>521</v>
      </c>
      <c r="DU305" s="67" t="s">
        <v>521</v>
      </c>
      <c r="DV305" s="67" t="s">
        <v>521</v>
      </c>
      <c r="DW305" s="67" t="s">
        <v>521</v>
      </c>
      <c r="DX305" s="72" t="s">
        <v>521</v>
      </c>
      <c r="DY305" s="73" t="s">
        <v>522</v>
      </c>
      <c r="DZ305" s="74">
        <v>2</v>
      </c>
      <c r="EA305" s="74">
        <v>3</v>
      </c>
      <c r="EB305" s="74">
        <v>3</v>
      </c>
      <c r="EC305" s="75">
        <v>4</v>
      </c>
      <c r="ED305" s="76" t="s">
        <v>522</v>
      </c>
      <c r="EE305" s="74">
        <f t="shared" si="648"/>
        <v>2</v>
      </c>
      <c r="EF305" s="74">
        <f t="shared" si="649"/>
        <v>6</v>
      </c>
      <c r="EG305" s="74">
        <f t="shared" si="650"/>
        <v>18</v>
      </c>
      <c r="EH305" s="77">
        <f t="shared" si="651"/>
        <v>72</v>
      </c>
      <c r="EI305" s="73">
        <v>300</v>
      </c>
      <c r="EJ305" s="74">
        <v>450</v>
      </c>
      <c r="EK305" s="74">
        <v>900</v>
      </c>
      <c r="EL305" s="74">
        <v>1500</v>
      </c>
      <c r="EM305" s="75">
        <v>4500</v>
      </c>
      <c r="EN305" s="78">
        <v>1</v>
      </c>
      <c r="EO305" s="79">
        <f t="shared" si="652"/>
        <v>0.75</v>
      </c>
      <c r="EP305" s="79">
        <f t="shared" si="653"/>
        <v>0.5</v>
      </c>
      <c r="EQ305" s="79">
        <f t="shared" si="654"/>
        <v>0.27777777777777773</v>
      </c>
      <c r="ER305" s="80">
        <f t="shared" si="655"/>
        <v>0.20833333333333334</v>
      </c>
      <c r="ES305" s="128" t="s">
        <v>543</v>
      </c>
      <c r="ET305" s="82"/>
      <c r="EU305" s="83">
        <v>4</v>
      </c>
      <c r="EV305" s="73">
        <v>75</v>
      </c>
      <c r="EW305" s="74">
        <v>91</v>
      </c>
      <c r="EX305" s="74">
        <v>14</v>
      </c>
      <c r="EY305" s="74">
        <v>47</v>
      </c>
      <c r="EZ305" s="74">
        <v>73</v>
      </c>
      <c r="FA305" s="74">
        <v>29</v>
      </c>
      <c r="FB305" s="74">
        <v>56</v>
      </c>
      <c r="FC305" s="74">
        <v>65</v>
      </c>
      <c r="FD305" s="74">
        <f t="shared" si="656"/>
        <v>87</v>
      </c>
      <c r="FE305" s="84">
        <f t="shared" si="657"/>
        <v>79</v>
      </c>
      <c r="FF305" s="73">
        <f>RANK(EV305,$EV$9:$EV$497,0)</f>
        <v>177</v>
      </c>
      <c r="FG305" s="74">
        <f>RANK(EW305,$EW$9:$EW$497,0)</f>
        <v>27</v>
      </c>
      <c r="FH305" s="74">
        <f>RANK(EX305,$EX$9:$EX$497,0)</f>
        <v>359</v>
      </c>
      <c r="FI305" s="74">
        <f>RANK(EY305,$EY$9:$EY$497,0)</f>
        <v>141</v>
      </c>
      <c r="FJ305" s="74">
        <f>RANK(EZ305,$EZ$9:$EZ$497,0)</f>
        <v>30</v>
      </c>
      <c r="FK305" s="74">
        <f>RANK(FA305,$FA$9:$FA$497,0)</f>
        <v>116</v>
      </c>
      <c r="FL305" s="74">
        <f>RANK(FB305,$FB$9:$FB$497,0)</f>
        <v>142</v>
      </c>
      <c r="FM305" s="74">
        <f>RANK(FC305,$FC$9:$FC$497,0)</f>
        <v>109</v>
      </c>
      <c r="FN305" s="74">
        <f>RANK(FD305,$FD$9:$FD$497,0)</f>
        <v>137</v>
      </c>
      <c r="FO305" s="84">
        <f>RANK(FE305,$FE$9:$FE$497,0)</f>
        <v>208</v>
      </c>
      <c r="FP305" s="73">
        <f>COUNTIFS($EV$9:$EV$497,"&gt;"&amp;EV305,$ES$9:$ES$497,ES305)+1</f>
        <v>27</v>
      </c>
      <c r="FQ305" s="74">
        <f>COUNTIFS($EW$9:$EW$497,"&gt;"&amp;EW305,$ES$9:$ES$497,ES305)+1</f>
        <v>20</v>
      </c>
      <c r="FR305" s="74">
        <f>COUNTIFS($EX$9:$EX$497,"&gt;"&amp;EX305,$ES$9:$ES$497,ES305)+1</f>
        <v>49</v>
      </c>
      <c r="FS305" s="74">
        <f>COUNTIFS($EY$9:$EY$497,"&gt;"&amp;EY305,$ES$9:$ES$497,ES305)+1</f>
        <v>19</v>
      </c>
      <c r="FT305" s="74">
        <f>COUNTIFS($EZ$9:$EZ$497,"&gt;"&amp;EZ305,$ES$9:$ES$497,ES305)+1</f>
        <v>30</v>
      </c>
      <c r="FU305" s="74">
        <f>COUNTIFS($FA$9:$FA$497,"&gt;"&amp;FA305,$ES$9:$ES$497,ES305)+1</f>
        <v>28</v>
      </c>
      <c r="FV305" s="74">
        <f>COUNTIFS($FB$9:$FB$497,"&gt;"&amp;FB305,$ES$9:$ES$497,ES305)+1</f>
        <v>25</v>
      </c>
      <c r="FW305" s="74">
        <f>COUNTIFS($FC$9:$FC$497,"&gt;"&amp;FC305,$ES$9:$ES$497,ES305)+1</f>
        <v>29</v>
      </c>
      <c r="FX305" s="74">
        <f>COUNTIFS($FD$9:$FD$497,"&gt;"&amp;FD305,$ES$9:$ES$497,ES305)+1</f>
        <v>36</v>
      </c>
      <c r="FY305" s="84">
        <f>COUNTIFS($FE$9:$FE$497,"&gt;"&amp;FE305,$ES$9:$ES$497,ES305)+1</f>
        <v>36</v>
      </c>
      <c r="FZ305" s="85">
        <f t="shared" si="658"/>
        <v>0.82</v>
      </c>
      <c r="GA305" s="86">
        <f t="shared" si="659"/>
        <v>0.99</v>
      </c>
      <c r="GB305" s="86">
        <f t="shared" si="660"/>
        <v>0.15</v>
      </c>
      <c r="GC305" s="86">
        <f t="shared" si="661"/>
        <v>0.51</v>
      </c>
      <c r="GD305" s="86">
        <f t="shared" si="662"/>
        <v>0.79</v>
      </c>
      <c r="GE305" s="86">
        <f t="shared" si="663"/>
        <v>0.32</v>
      </c>
      <c r="GF305" s="86">
        <f t="shared" si="664"/>
        <v>0.61</v>
      </c>
      <c r="GG305" s="86">
        <f t="shared" si="665"/>
        <v>0.71</v>
      </c>
      <c r="GH305" s="86">
        <f t="shared" si="666"/>
        <v>0.95</v>
      </c>
      <c r="GI305" s="87">
        <f t="shared" si="667"/>
        <v>0.86</v>
      </c>
      <c r="GJ305" s="85">
        <f>ROUND(((FZ305-AVERAGE(FZ$9:FZ$497))/STDEVP(FZ$9:FZ$497)*10+50),2)</f>
        <v>44.29</v>
      </c>
      <c r="GK305" s="86">
        <f>ROUND(((GA305-AVERAGE(GA$9:GA$497))/STDEVP(GA$9:GA$497)*10+50),2)</f>
        <v>58.95</v>
      </c>
      <c r="GL305" s="86">
        <f>ROUND(((GB305-AVERAGE(GB$9:GB$497))/STDEVP(GB$9:GB$497)*10+50),2)</f>
        <v>33.74</v>
      </c>
      <c r="GM305" s="86">
        <f>ROUND(((GC305-AVERAGE(GC$9:GC$497))/STDEVP(GC$9:GC$497)*10+50),2)</f>
        <v>49.19</v>
      </c>
      <c r="GN305" s="86">
        <f>ROUND(((GD305-AVERAGE(GD$9:GD$497))/STDEVP(GD$9:GD$497)*10+50),2)</f>
        <v>63.62</v>
      </c>
      <c r="GO305" s="86">
        <f>ROUND(((GE305-AVERAGE(GE$9:GE$497))/STDEVP(GE$9:GE$497)*10+50),2)</f>
        <v>48.97</v>
      </c>
      <c r="GP305" s="86">
        <f>ROUND(((GF305-AVERAGE(GF$9:GF$497))/STDEVP(GF$9:GF$497)*10+50),2)</f>
        <v>49.22</v>
      </c>
      <c r="GQ305" s="86">
        <f>ROUND(((GG305-AVERAGE(GG$9:GG$497))/STDEVP(GG$9:GG$497)*10+50),2)</f>
        <v>52.47</v>
      </c>
      <c r="GR305" s="86">
        <f>ROUND(((GH305-AVERAGE(GH$9:GH$497))/STDEVP(GH$9:GH$497)*10+50),2)</f>
        <v>49.1</v>
      </c>
      <c r="GS305" s="87">
        <f>ROUND(((GI305-AVERAGE(GI$9:GI$497))/STDEVP(GI$9:GI$497)*10+50),2)</f>
        <v>42.57</v>
      </c>
      <c r="GT305" s="73">
        <f>RANK(GJ305,$GJ$9:$GJ$497,0)</f>
        <v>319</v>
      </c>
      <c r="GU305" s="74">
        <f>RANK(GK305,$GK$9:$GK$497,0)</f>
        <v>89</v>
      </c>
      <c r="GV305" s="74">
        <f>RANK(GL305,$GL$9:$GL$497,0)</f>
        <v>415</v>
      </c>
      <c r="GW305" s="74">
        <f>RANK(GM305,$GM$9:$GM$497,0)</f>
        <v>202</v>
      </c>
      <c r="GX305" s="74">
        <f>RANK(GN305,$GN$9:$GN$497,0)</f>
        <v>51</v>
      </c>
      <c r="GY305" s="74">
        <f>RANK(GO305,$GO$9:$GO$497,0)</f>
        <v>159</v>
      </c>
      <c r="GZ305" s="74">
        <f>RANK(GP305,$GP$9:$GP$497,0)</f>
        <v>222</v>
      </c>
      <c r="HA305" s="74">
        <f>RANK(GQ305,$GQ$9:$GQ$497,0)</f>
        <v>168</v>
      </c>
      <c r="HB305" s="74">
        <f>RANK(GR305,$GR$9:$GR$497,0)</f>
        <v>204</v>
      </c>
      <c r="HC305" s="84">
        <f>RANK(GS305,$GS$9:$GS$497,0)</f>
        <v>329</v>
      </c>
      <c r="HD305" s="85">
        <f>ROUND(AVERAGEIF($ES$9:$ES$497,$ES305,$FZ$9:$FZ$497),2)</f>
        <v>0.86</v>
      </c>
      <c r="HE305" s="86">
        <f>ROUND(AVERAGEIF($ES$9:$ES$497,$ES305,$GA$9:$GA$497),2)</f>
        <v>1.0900000000000001</v>
      </c>
      <c r="HF305" s="86">
        <f>ROUND(AVERAGEIF($ES$9:$ES$497,$ES305,$GB$9:$GB$497),2)</f>
        <v>0.28999999999999998</v>
      </c>
      <c r="HG305" s="86">
        <f>ROUND(AVERAGEIF($ES$9:$ES$497,$ES305,$GC$9:$GC$497),2)</f>
        <v>0.42</v>
      </c>
      <c r="HH305" s="86">
        <f>ROUND(AVERAGEIF($ES$9:$ES$497,$ES305,$GD$9:$GD$497),2)</f>
        <v>0.86</v>
      </c>
      <c r="HI305" s="86">
        <f>ROUND(AVERAGEIF($ES$9:$ES$497,$ES305,$GE$9:$GE$497),2)</f>
        <v>0.3</v>
      </c>
      <c r="HJ305" s="86">
        <f>ROUND(AVERAGEIF($ES$9:$ES$497,$ES305,$GF$9:$GF$497),2)</f>
        <v>0.67</v>
      </c>
      <c r="HK305" s="86">
        <f>ROUND(AVERAGEIF($ES$9:$ES$497,$ES305,$GG$9:$GG$497),2)</f>
        <v>0.73</v>
      </c>
      <c r="HL305" s="86">
        <f>ROUND(AVERAGEIF($ES$9:$ES$497,$ES305,$GH$9:$GH$497),2)</f>
        <v>1.1399999999999999</v>
      </c>
      <c r="HM305" s="87">
        <f>ROUND(AVERAGEIF($ES$9:$ES$497,$ES305,$GI$9:$GI$497),2)</f>
        <v>1.01</v>
      </c>
      <c r="HN305" s="88">
        <f t="shared" si="668"/>
        <v>-4.0000000000000036E-2</v>
      </c>
      <c r="HO305" s="89">
        <f t="shared" si="669"/>
        <v>-0.10000000000000009</v>
      </c>
      <c r="HP305" s="89">
        <f t="shared" si="670"/>
        <v>-0.13999999999999999</v>
      </c>
      <c r="HQ305" s="89">
        <f t="shared" si="671"/>
        <v>9.0000000000000024E-2</v>
      </c>
      <c r="HR305" s="89">
        <f t="shared" si="672"/>
        <v>-6.9999999999999951E-2</v>
      </c>
      <c r="HS305" s="89">
        <f t="shared" si="673"/>
        <v>2.0000000000000018E-2</v>
      </c>
      <c r="HT305" s="89">
        <f t="shared" si="674"/>
        <v>-6.0000000000000053E-2</v>
      </c>
      <c r="HU305" s="89">
        <f t="shared" si="675"/>
        <v>-2.0000000000000018E-2</v>
      </c>
      <c r="HV305" s="89">
        <f t="shared" si="676"/>
        <v>-0.18999999999999995</v>
      </c>
      <c r="HW305" s="90">
        <f t="shared" si="677"/>
        <v>-0.15000000000000002</v>
      </c>
      <c r="HX305" s="73">
        <f>COUNTIFS($FZ$9:$FZ$497,"&gt;"&amp;FZ305,$ES$9:$ES$497,$ES305)+1</f>
        <v>51</v>
      </c>
      <c r="HY305" s="74">
        <f>COUNTIFS($GA$9:$GA$497,"&gt;"&amp;GA305,$ES$9:$ES$497,$ES305)+1</f>
        <v>57</v>
      </c>
      <c r="HZ305" s="74">
        <f>COUNTIFS($GB$9:$GB$497,"&gt;"&amp;GB305,$ES$9:$ES$497,$ES305)+1</f>
        <v>67</v>
      </c>
      <c r="IA305" s="74">
        <f>COUNTIFS($GC$9:$GC$497,"&gt;"&amp;GC305,$ES$9:$ES$497,$ES305)+1</f>
        <v>21</v>
      </c>
      <c r="IB305" s="74">
        <f>COUNTIFS($GD$9:$GD$497,"&gt;"&amp;GD305,$ES$9:$ES$497,$ES305)+1</f>
        <v>44</v>
      </c>
      <c r="IC305" s="74">
        <f>COUNTIFS($GE$9:$GE$497,"&gt;"&amp;GE305,$ES$9:$ES$497,$ES305)+1</f>
        <v>36</v>
      </c>
      <c r="ID305" s="74">
        <f>COUNTIFS($GF$9:$GF$497,"&gt;"&amp;GF305,$ES$9:$ES$497,$ES305)+1</f>
        <v>48</v>
      </c>
      <c r="IE305" s="74">
        <f>COUNTIFS($GG$9:$GG$497,"&gt;"&amp;GG305,$ES$9:$ES$497,$ES305)+1</f>
        <v>49</v>
      </c>
      <c r="IF305" s="74">
        <f>COUNTIFS($GH$9:$GH$497,"&gt;"&amp;GH305,$ES$9:$ES$497,$ES305)+1</f>
        <v>67</v>
      </c>
      <c r="IG305" s="84">
        <f>COUNTIFS($GI$9:$GI$497,"&gt;"&amp;GI305,$ES$9:$ES$497,$ES305)+1</f>
        <v>67</v>
      </c>
      <c r="IH305" s="91"/>
      <c r="II305" s="79"/>
      <c r="IJ305" s="79"/>
      <c r="IK305" s="79"/>
      <c r="IL305" s="79">
        <v>0.05</v>
      </c>
      <c r="IM305" s="92"/>
      <c r="IN305" s="93"/>
      <c r="IO305" s="94"/>
      <c r="IP305" s="95"/>
      <c r="IQ305" s="79"/>
      <c r="IR305" s="79"/>
      <c r="IS305" s="79"/>
      <c r="IT305" s="79"/>
      <c r="IU305" s="79"/>
      <c r="IV305" s="79"/>
      <c r="IW305" s="96"/>
      <c r="IX305" s="93"/>
      <c r="IY305" s="79"/>
      <c r="IZ305" s="79"/>
      <c r="JA305" s="79"/>
      <c r="JB305" s="79"/>
      <c r="JC305" s="79"/>
      <c r="JD305" s="79"/>
      <c r="JE305" s="97"/>
      <c r="JF305" s="95"/>
      <c r="JG305" s="79"/>
      <c r="JH305" s="79"/>
      <c r="JI305" s="79"/>
      <c r="JJ305" s="79"/>
      <c r="JK305" s="79"/>
      <c r="JL305" s="79">
        <v>0.05</v>
      </c>
      <c r="JM305" s="96"/>
      <c r="JN305" s="93"/>
      <c r="JO305" s="79"/>
      <c r="JP305" s="79"/>
      <c r="JQ305" s="79"/>
      <c r="JR305" s="79"/>
      <c r="JS305" s="79"/>
      <c r="JT305" s="79"/>
      <c r="JU305" s="79"/>
      <c r="JV305" s="79"/>
      <c r="JW305" s="79"/>
      <c r="JX305" s="79"/>
      <c r="JY305" s="79"/>
      <c r="JZ305" s="97"/>
      <c r="KA305" s="93"/>
      <c r="KB305" s="79"/>
      <c r="KC305" s="79"/>
      <c r="KD305" s="79"/>
      <c r="KE305" s="97"/>
      <c r="KF305" s="95"/>
      <c r="KG305" s="79"/>
      <c r="KH305" s="79"/>
      <c r="KI305" s="79"/>
      <c r="KJ305" s="79"/>
      <c r="KK305" s="98"/>
      <c r="KL305" s="79"/>
      <c r="KM305" s="79"/>
      <c r="KN305" s="79"/>
      <c r="KO305" s="79"/>
      <c r="KP305" s="79"/>
      <c r="KQ305" s="79"/>
      <c r="KR305" s="79"/>
      <c r="KS305" s="96"/>
      <c r="KT305" s="96"/>
      <c r="KU305" s="96"/>
      <c r="KV305" s="96"/>
      <c r="KW305" s="93"/>
      <c r="KX305" s="79"/>
      <c r="KY305" s="79"/>
      <c r="KZ305" s="79"/>
      <c r="LA305" s="79"/>
      <c r="LB305" s="79"/>
      <c r="LC305" s="96"/>
      <c r="LD305" s="93"/>
      <c r="LE305" s="94"/>
      <c r="LF305" s="99"/>
      <c r="LG305" s="75"/>
      <c r="LH305" s="93"/>
      <c r="LI305" s="79"/>
      <c r="LJ305" s="74"/>
      <c r="LK305" s="74"/>
      <c r="LL305" s="74"/>
      <c r="LM305" s="100"/>
      <c r="LN305" s="95"/>
      <c r="LO305" s="79"/>
      <c r="LP305" s="79"/>
      <c r="LQ305" s="79"/>
      <c r="LR305" s="96"/>
      <c r="LS305" s="93"/>
      <c r="LT305" s="79"/>
      <c r="LU305" s="79"/>
      <c r="LV305" s="79"/>
      <c r="LW305" s="79"/>
      <c r="LX305" s="79"/>
      <c r="LY305" s="79"/>
      <c r="LZ305" s="79"/>
      <c r="MA305" s="97"/>
      <c r="MB305" s="95"/>
      <c r="MC305" s="79"/>
      <c r="MD305" s="79"/>
      <c r="ME305" s="79"/>
      <c r="MF305" s="79"/>
      <c r="MG305" s="79"/>
      <c r="MH305" s="79"/>
      <c r="MI305" s="79"/>
      <c r="MJ305" s="79"/>
      <c r="MK305" s="79"/>
      <c r="ML305" s="79"/>
      <c r="MM305" s="79"/>
      <c r="MN305" s="98"/>
      <c r="MO305" s="98"/>
      <c r="MP305" s="96"/>
      <c r="MQ305" s="93"/>
      <c r="MR305" s="79"/>
      <c r="MS305" s="79"/>
      <c r="MT305" s="79"/>
      <c r="MU305" s="79"/>
      <c r="MV305" s="98"/>
      <c r="MW305" s="79"/>
      <c r="MX305" s="79"/>
      <c r="MY305" s="79"/>
      <c r="MZ305" s="79"/>
      <c r="NA305" s="79"/>
      <c r="NB305" s="79"/>
      <c r="NC305" s="79"/>
      <c r="ND305" s="96">
        <v>0.05</v>
      </c>
      <c r="NE305" s="96"/>
      <c r="NF305" s="96"/>
      <c r="NG305" s="96"/>
      <c r="NH305" s="93"/>
      <c r="NI305" s="79"/>
      <c r="NJ305" s="79"/>
      <c r="NK305" s="79"/>
      <c r="NL305" s="79"/>
      <c r="NM305" s="79"/>
      <c r="NN305" s="94"/>
      <c r="NO305" s="93"/>
      <c r="NP305" s="80"/>
      <c r="NQ305" s="124" t="s">
        <v>1250</v>
      </c>
      <c r="NR305" s="180" t="s">
        <v>1253</v>
      </c>
      <c r="NS305" s="180"/>
      <c r="NT305" s="180"/>
      <c r="NU305" s="180" t="s">
        <v>2229</v>
      </c>
      <c r="NV305" s="181">
        <v>44151</v>
      </c>
      <c r="NW305" s="180" t="s">
        <v>2230</v>
      </c>
      <c r="NX305" s="133" t="s">
        <v>1254</v>
      </c>
      <c r="NY305" s="129" t="s">
        <v>2290</v>
      </c>
      <c r="NZ305" s="133" t="s">
        <v>2239</v>
      </c>
      <c r="OA305" s="134" t="s">
        <v>2241</v>
      </c>
      <c r="OB305" s="134" t="s">
        <v>2240</v>
      </c>
      <c r="OC305" s="134" t="s">
        <v>2242</v>
      </c>
      <c r="OD305" s="108">
        <f t="shared" si="678"/>
        <v>72</v>
      </c>
      <c r="OE305" s="109">
        <v>4</v>
      </c>
      <c r="OF305" s="110">
        <f t="shared" si="679"/>
        <v>300</v>
      </c>
      <c r="OG305" s="109">
        <v>3</v>
      </c>
      <c r="OH305" s="111">
        <f>ROUND(AVERAGEIF($ES$9:$ES$497,$ES305,EV$9:EV$497),0)</f>
        <v>57</v>
      </c>
      <c r="OI305" s="112">
        <f>ROUND(AVERAGEIF($ES$9:$ES$497,$ES305,EW$9:EW$497),0)</f>
        <v>69</v>
      </c>
      <c r="OJ305" s="112">
        <f>ROUND(AVERAGEIF($ES$9:$ES$497,$ES305,EX$9:EX$497),0)</f>
        <v>17</v>
      </c>
      <c r="OK305" s="112">
        <f>ROUND(AVERAGEIF($ES$9:$ES$497,$ES305,EY$9:EY$497),0)</f>
        <v>30</v>
      </c>
      <c r="OL305" s="112">
        <f>ROUND(AVERAGEIF($ES$9:$ES$497,$ES305,EZ$9:EZ$497),0)</f>
        <v>58</v>
      </c>
      <c r="OM305" s="112">
        <f>ROUND(AVERAGEIF($ES$9:$ES$497,$ES305,FA$9:FA$497),0)</f>
        <v>21</v>
      </c>
      <c r="ON305" s="112">
        <f>ROUND(AVERAGEIF($ES$9:$ES$497,$ES305,FB$9:FB$497),0)</f>
        <v>45</v>
      </c>
      <c r="OO305" s="112">
        <f>ROUND(AVERAGEIF($ES$9:$ES$497,$ES305,FC$9:FC$497),0)</f>
        <v>49</v>
      </c>
      <c r="OP305" s="112">
        <f>ROUND(AVERAGEIF($ES$9:$ES$497,$ES305,FD$9:FD$497),0)</f>
        <v>75</v>
      </c>
      <c r="OQ305" s="113">
        <f>ROUND(AVERAGEIF($ES$9:$ES$497,$ES305,FE$9:FE$497),0)</f>
        <v>66</v>
      </c>
      <c r="OR305" s="114">
        <f>ROUND(EV305/MAX(EV$9:EV$497)*100,0)</f>
        <v>42</v>
      </c>
      <c r="OS305" s="115">
        <f>ROUND(EW305/MAX(EW$9:EW$497)*100,0)</f>
        <v>72</v>
      </c>
      <c r="OT305" s="115">
        <f>ROUND(EX305/MAX(EX$9:EX$497)*100,0)</f>
        <v>12</v>
      </c>
      <c r="OU305" s="115">
        <f>ROUND(EY305/MAX(EY$9:EY$497)*100,0)</f>
        <v>32</v>
      </c>
      <c r="OV305" s="115">
        <f>ROUND(EZ305/MAX(EZ$9:EZ$497)*100,0)</f>
        <v>58</v>
      </c>
      <c r="OW305" s="115">
        <f>ROUND(FA305/MAX(FA$9:FA$497)*100,0)</f>
        <v>26</v>
      </c>
      <c r="OX305" s="115">
        <f>ROUND(FB305/MAX(FB$9:FB$497)*100,0)</f>
        <v>42</v>
      </c>
      <c r="OY305" s="116">
        <f>ROUND(FC305/MAX(FC$9:FC$497)*100,0)</f>
        <v>45</v>
      </c>
      <c r="OZ305" s="115">
        <f>ROUND(FD305/MAX(FD$9:FD$497)*100,0)</f>
        <v>59</v>
      </c>
      <c r="PA305" s="117">
        <f>ROUND(FE305/MAX(FE$9:FE$497)*100,0)</f>
        <v>32</v>
      </c>
      <c r="PB305" s="118">
        <f t="shared" si="680"/>
        <v>425</v>
      </c>
      <c r="PC305" s="115">
        <f t="shared" si="681"/>
        <v>563</v>
      </c>
      <c r="PD305" s="115">
        <f t="shared" si="682"/>
        <v>599</v>
      </c>
      <c r="PE305" s="115">
        <f t="shared" si="683"/>
        <v>515</v>
      </c>
      <c r="PF305" s="115">
        <f t="shared" si="684"/>
        <v>460</v>
      </c>
      <c r="PG305" s="119">
        <f t="shared" si="685"/>
        <v>412</v>
      </c>
      <c r="PH305" s="118">
        <f>ROUND(PB305/MAX(PB$9:PB$497)*100,0)</f>
        <v>51</v>
      </c>
      <c r="PI305" s="115">
        <f>ROUND(PC305/MAX(PC$9:PC$497)*100,0)</f>
        <v>67</v>
      </c>
      <c r="PJ305" s="115">
        <f>ROUND(PD305/MAX(PD$9:PD$497)*100,0)</f>
        <v>64</v>
      </c>
      <c r="PK305" s="115">
        <f>ROUND(PE305/MAX(PE$9:PE$497)*100,0)</f>
        <v>51</v>
      </c>
      <c r="PL305" s="115">
        <f>ROUND(PF305/MAX(PF$9:PF$497)*100,0)</f>
        <v>65</v>
      </c>
      <c r="PM305" s="119">
        <f>ROUND(PG305/MAX(PG$9:PG$497)*100,0)</f>
        <v>60</v>
      </c>
      <c r="PN305" s="118">
        <f>RANK(PH305,PH$9:PH$497,0)</f>
        <v>173</v>
      </c>
      <c r="PO305" s="115">
        <f>RANK(PI305,PI$9:PI$497,0)</f>
        <v>40</v>
      </c>
      <c r="PP305" s="115">
        <f>RANK(PJ305,PJ$9:PJ$497,0)</f>
        <v>103</v>
      </c>
      <c r="PQ305" s="115">
        <f>RANK(PK305,PK$9:PK$497,0)</f>
        <v>161</v>
      </c>
      <c r="PR305" s="115">
        <f>RANK(PL305,PL$9:PL$497,0)</f>
        <v>110</v>
      </c>
      <c r="PS305" s="119">
        <f>RANK(PM305,PM$9:PM$497,0)</f>
        <v>99</v>
      </c>
      <c r="PT305" s="120">
        <f>ROUND(FZ305/MAX(FZ$9:FZ$497)*100,0)</f>
        <v>45</v>
      </c>
      <c r="PU305" s="115">
        <f>ROUND(GA305/MAX(GA$9:GA$497)*100,0)</f>
        <v>56</v>
      </c>
      <c r="PV305" s="115">
        <f>ROUND(GB305/MAX(GB$9:GB$497)*100,0)</f>
        <v>11</v>
      </c>
      <c r="PW305" s="115">
        <f>ROUND(GC305/MAX(GC$9:GC$497)*100,0)</f>
        <v>40</v>
      </c>
      <c r="PX305" s="115">
        <f>ROUND(GD305/MAX(GD$9:GD$497)*100,0)</f>
        <v>44</v>
      </c>
      <c r="PY305" s="115">
        <f>ROUND(GE305/MAX(GE$9:GE$497)*100,0)</f>
        <v>19</v>
      </c>
      <c r="PZ305" s="115">
        <f>ROUND(GF305/MAX(GF$9:GF$497)*100,0)</f>
        <v>29</v>
      </c>
      <c r="QA305" s="116">
        <f>ROUND(GG305/MAX(GG$9:GG$497)*100,0)</f>
        <v>39</v>
      </c>
      <c r="QB305" s="115">
        <f>ROUND(GH305/MAX(GH$9:GH$497)*100,0)</f>
        <v>42</v>
      </c>
      <c r="QC305" s="121">
        <f>ROUND(GI305/MAX(GI$9:GI$497)*100,0)</f>
        <v>27</v>
      </c>
      <c r="QD305" s="120">
        <f>ROUND(AVERAGEIF($ES$9:$ES$497,$ES305,PT$9:PT$497),0)</f>
        <v>47</v>
      </c>
      <c r="QE305" s="120">
        <f>ROUND(AVERAGEIF($ES$9:$ES$497,$ES305,PU$9:PU$497),0)</f>
        <v>61</v>
      </c>
      <c r="QF305" s="120">
        <f>ROUND(AVERAGEIF($ES$9:$ES$497,$ES305,PV$9:PV$497),0)</f>
        <v>21</v>
      </c>
      <c r="QG305" s="120">
        <f>ROUND(AVERAGEIF($ES$9:$ES$497,$ES305,PW$9:PW$497),0)</f>
        <v>34</v>
      </c>
      <c r="QH305" s="120">
        <f>ROUND(AVERAGEIF($ES$9:$ES$497,$ES305,PX$9:PX$497),0)</f>
        <v>48</v>
      </c>
      <c r="QI305" s="120">
        <f>ROUND(AVERAGEIF($ES$9:$ES$497,$ES305,PY$9:PY$497),0)</f>
        <v>18</v>
      </c>
      <c r="QJ305" s="120">
        <f>ROUND(AVERAGEIF($ES$9:$ES$497,$ES305,PZ$9:PZ$497),0)</f>
        <v>31</v>
      </c>
      <c r="QK305" s="120">
        <f>ROUND(AVERAGEIF($ES$9:$ES$497,$ES305,QA$9:QA$497),0)</f>
        <v>40</v>
      </c>
      <c r="QL305" s="120">
        <f>ROUND(AVERAGEIF($ES$9:$ES$497,$ES305,QB$9:QB$497),0)</f>
        <v>51</v>
      </c>
      <c r="QM305" s="120">
        <f>ROUND(AVERAGEIF($ES$9:$ES$497,$ES305,QC$9:QC$497),0)</f>
        <v>32</v>
      </c>
      <c r="QN305" s="114">
        <f t="shared" si="686"/>
        <v>383</v>
      </c>
      <c r="QO305" s="115">
        <f t="shared" si="687"/>
        <v>515</v>
      </c>
      <c r="QP305" s="115">
        <f t="shared" si="688"/>
        <v>559</v>
      </c>
      <c r="QQ305" s="115">
        <f t="shared" si="689"/>
        <v>500</v>
      </c>
      <c r="QR305" s="115">
        <f t="shared" si="690"/>
        <v>519</v>
      </c>
      <c r="QS305" s="119">
        <f t="shared" si="691"/>
        <v>387</v>
      </c>
      <c r="QT305" s="114">
        <f>ROUND((QN305-MIN(QN$9:QN$497))/(MAX(QN$9:QN$497)-MIN(QN$9:QN$497))*100,0)</f>
        <v>24</v>
      </c>
      <c r="QU305" s="115">
        <f>ROUND((QO305-MIN(QO$9:QO$497))/(MAX(QO$9:QO$497)-MIN(QO$9:QO$497))*100,0)</f>
        <v>44</v>
      </c>
      <c r="QV305" s="115">
        <f>ROUND((QP305-MIN(QP$9:QP$497))/(MAX(QP$9:QP$497)-MIN(QP$9:QP$497))*100,0)</f>
        <v>30</v>
      </c>
      <c r="QW305" s="115">
        <f>ROUND((QQ305-MIN(QQ$9:QQ$497))/(MAX(QQ$9:QQ$497)-MIN(QQ$9:QQ$497))*100,0)</f>
        <v>27</v>
      </c>
      <c r="QX305" s="115">
        <f>ROUND((QR305-MIN(QR$9:QR$497))/(MAX(QR$9:QR$497)-MIN(QR$9:QR$497))*100,0)</f>
        <v>48</v>
      </c>
      <c r="QY305" s="115">
        <f>ROUND((QS305-MIN(QS$9:QS$497))/(MAX(QS$9:QS$497)-MIN(QS$9:QS$497))*100,0)</f>
        <v>43</v>
      </c>
      <c r="QZ305" s="114">
        <f>RANK(QN305,QN$9:QN$497,0)</f>
        <v>375</v>
      </c>
      <c r="RA305" s="115">
        <f>RANK(QO305,QO$9:QO$497,0)</f>
        <v>68</v>
      </c>
      <c r="RB305" s="115">
        <f>RANK(QP305,QP$9:QP$497,0)</f>
        <v>211</v>
      </c>
      <c r="RC305" s="115">
        <f>RANK(QQ305,QQ$9:QQ$497,0)</f>
        <v>309</v>
      </c>
      <c r="RD305" s="115">
        <f>RANK(QR305,QR$9:QR$497,0)</f>
        <v>197</v>
      </c>
      <c r="RE305" s="115">
        <f>RANK(QS305,QS$9:QS$497,0)</f>
        <v>176</v>
      </c>
      <c r="RF305" s="122"/>
      <c r="RG305" s="115">
        <f>($RH$3*(IH305+IJ305)*100*100/MAX(EX$9:EX$497)*$RO$3) +($RH$3*(II305+IJ305)*100*100/MAX(EX$9:EX$497)*$RO$4) + ($RH$3*IK305*100*100/MAX(EX$9:EX$497)*0.098)</f>
        <v>0</v>
      </c>
      <c r="RH305" s="115">
        <f>($RH$4*IL305*100*100/MAX(EZ$9:EZ$497))*$RQ$3</f>
        <v>4.6000000000000005</v>
      </c>
      <c r="RI305" s="115">
        <f>($RH$3*IM305*100*100/MAX(EY$9:EY$497))*$RQ$4</f>
        <v>0</v>
      </c>
      <c r="RJ305" s="115">
        <f>($RH$3*IN305*100*100/MAX(EX$9:EX$497))</f>
        <v>0</v>
      </c>
      <c r="RK305" s="115">
        <f>($RH$4*IO305*100*100/MAX(EZ$9:EZ$497))*$RQ$3</f>
        <v>0</v>
      </c>
      <c r="RL305" s="115">
        <f>(($RL$4*IP305*100*((100/MAX(EX$9:EX$497)+100/MAX(EZ$9:EZ$497))/2))+($RL$4*IQ305*100*((100/MAX(EX$9:EX$497)+100/MAX(EZ$9:EZ$497))/2))+($RL$4*IR305*100*((100/MAX(EX$9:EX$497)+100/MAX(EZ$9:EZ$497))/2))+($RL$4*IS305*100*((100/MAX(EX$9:EX$497)+100/MAX(EZ$9:EZ$497))/2))+($RL$4*IT305*100*((100/MAX(EX$9:EX$497)+100/MAX(EZ$9:EZ$497))/2))+($RL$4*IU305*100*((100/MAX(EX$9:EX$497)+100/MAX(EZ$9:EZ$497))/2))+($RL$4*IV305*100*((100/MAX(EX$9:EX$497)+100/MAX(EZ$9:EZ$497))/2))+($RL$4*IW305*100*((100/MAX(EX$9:EX$497)+100/MAX(EZ$9:EZ$497))/2)))*$RS$3</f>
        <v>0</v>
      </c>
      <c r="RM305" s="115">
        <f>(($RH$3*IX305*100*100/MAX(EX$9:EX$497))+($RH$3*IY305*100*100/MAX(EX$9:EX$497))+($RH$3*IZ305*100*100/MAX(EX$9:EX$497))+($RH$3*JA305*100*100/MAX(EX$9:EX$497))+($RH$3*JB305*100*100/MAX(EX$9:EX$497))+($RH$3*JC305*100*100/MAX(EX$9:EX$497))+($RH$3*JD305*100*100/MAX(EX$9:EX$497))+($RH$3*JE305*100*100/MAX(EX$9:EX$497)))*$RS$4</f>
        <v>0</v>
      </c>
      <c r="RN305" s="115">
        <f>(($RH$4*JF305*100*100/MAX(EZ$9:EZ$497)) + ($RH$4*JG305*100*100/MAX(EZ$9:EZ$497)) + ($RH$4*JH305*100*100/MAX(EZ$9:EZ$497)) + ($RH$4*JI305*100*100/MAX(EZ$9:EZ$497)) + ($RH$4*JJ305*100*100/MAX(EZ$9:EZ$497)) + ($RH$4*JK305*100*100/MAX(EZ$9:EZ$497)) + ($RH$4*JL305*100*100/MAX(EZ$9:EZ$497)) + ($RH$4*JM305*100*100/MAX(EZ$9:EZ$497)))*$RU$3</f>
        <v>0.92000000000000015</v>
      </c>
      <c r="RO305" s="115">
        <f>(($RL$4*JN305*100*((100/MAX(EX$9:EX$497)+100/MAX(EZ$9:EZ$497))/2))+($RL$4*JO305*100*((100/MAX(EX$9:EX$497)+100/MAX(EZ$9:EZ$497))/2))+($RL$4*JP305*100*((100/MAX(EX$9:EX$497)+100/MAX(EZ$9:EZ$497))/2))+($RL$4*JQ305*100*((100/MAX(EX$9:EX$497)+100/MAX(EZ$9:EZ$497))/2))+($RL$4*JR305*100*((100/MAX(EX$9:EX$497)+100/MAX(EZ$9:EZ$497))/2))+($RL$4*JS305*100*((100/MAX(EX$9:EX$497)+100/MAX(EZ$9:EZ$497))/2))+($RL$4*JT305*100*((100/MAX(EX$9:EX$497)+100/MAX(EZ$9:EZ$497))/2))+($RL$4*JU305*100*((100/MAX(EX$9:EX$497)+100/MAX(EZ$9:EZ$497))/2))+($RL$4*JV305*100*((100/MAX(EX$9:EX$497)+100/MAX(EZ$9:EZ$497))/2))+($RL$4*JW305*100*((100/MAX(EX$9:EX$497)+100/MAX(EZ$9:EZ$497))/2))+($RL$4*JX305*100*((100/MAX(EX$9:EX$497)+100/MAX(EZ$9:EZ$497))/2))+($RL$4*JY305*100*((100/MAX(EX$9:EX$497)+100/MAX(EZ$9:EZ$497))/2))+($RL$4*JZ305*100*((100/MAX(EX$9:EX$497)+100/MAX(EZ$9:EZ$497))/2)))*$RW$3/2</f>
        <v>0</v>
      </c>
      <c r="RP305" s="119">
        <f>($RJ$3*KA305*100*100/MAX(FA$9:FA$497)) + ($RJ$3*KB305*100*100/MAX(FA$9:FA$497)/2) + ($RJ$3*KC305*100*100/MAX(FA$9:FA$497)/2) + ($RJ$3*KD305*100*100/MAX(FA$9:FA$497)/4) + ($RJ$3*KE305*100*100/MAX(FA$9:FA$497)/4)</f>
        <v>0</v>
      </c>
      <c r="RQ305" s="118">
        <f>($RL$4*KF305*100*((100/MAX(EX$9:EX$497)+100/MAX(EZ$9:EZ$497)))) * ($RO$3/2) + (($RL$4*KG305*100*((100/MAX(EX$9:EX$497)+100/MAX(EZ$9:EZ$497))))+($RL$4*KH305*100*((100/MAX(EX$9:EX$497)+100/MAX(EZ$9:EZ$497))))+($RL$4*KI305*100*((100/MAX(EX$9:EX$497)+100/MAX(EZ$9:EZ$497))))+($RL$4*KJ305*100*((100/MAX(EX$9:EX$497)+100/MAX(EZ$9:EZ$497))))+($RL$4*KK305*100*((100/MAX(EX$9:EX$497)+100/MAX(EZ$9:EZ$497))))+($RL$4*KL305*100*((100/MAX(EX$9:EX$497)+100/MAX(EZ$9:EZ$497))))+($RL$4*KM305*100*((100/MAX(EX$9:EX$497)+100/MAX(EZ$9:EZ$497))))+($RL$4*KN305*100*((100/MAX(EX$9:EX$497)+100/MAX(EZ$9:EZ$497))))+($RL$4*KO305*100*((100/MAX(EX$9:EX$497)+100/MAX(EZ$9:EZ$497))))+($RL$4*KP305*100*((100/MAX(EX$9:EX$497)+100/MAX(EZ$9:EZ$497))))+($RL$4*KQ305*100*((100/MAX(EX$9:EX$497)+100/MAX(EZ$9:EZ$497))))+($RL$4*KR305*100*((100/MAX(EX$9:EX$497)+100/MAX(EZ$9:EZ$497))))+($RL$4*KS305*100*((100/MAX(EX$9:EX$497)+100/MAX(EZ$9:EZ$497))))+($RL$4*KV305*100*((100/MAX(EX$9:EX$497)+100/MAX(EZ$9:EZ$497))))) * (($RO$3+$RO$4)/6)</f>
        <v>0</v>
      </c>
      <c r="RR305" s="115">
        <f>(($RL$4*KW305*100*((100/MAX(EX$9:EX$497)+100/MAX(EZ$9:EZ$497))))) * ($RO$3/2) + (($RL$4*KX305*100*((100/MAX(EX$9:EX$497)+100/MAX(EZ$9:EZ$497))))+($RL$4*KY305*100*((100/MAX(EX$9:EX$497)+100/MAX(EZ$9:EZ$497))))+($RL$4*KZ305*100*((100/MAX(EX$9:EX$497)+100/MAX(EZ$9:EZ$497))))+($RL$4*LA305*100*((100/MAX(EX$9:EX$497)+100/MAX(EZ$9:EZ$497))))+($RL$4*LB305*100*((100/MAX(EX$9:EX$497)+100/MAX(EZ$9:EZ$497))))+($RL$4*LC305*100*((100/MAX(EX$9:EX$497)+100/MAX(EZ$9:EZ$497))))) * (($RO$3+$RO$4)/6)</f>
        <v>0</v>
      </c>
      <c r="RS305" s="119">
        <f>(($RL$4*LD305*100*((100/MAX(EX$9:EX$497)+100/MAX(EZ$9:EZ$497))))+($RL$4*LE305*100*((100/MAX(EX$9:EX$497)+100/MAX(EZ$9:EZ$497))))) * (($RO$3+$RO$4)/6)</f>
        <v>0</v>
      </c>
      <c r="RT305" s="118">
        <f>($RJ$4*LH305*100*(100/MAX(EV$9:EV$497)))+($RJ$4*LI305*100*(100/MAX(EV$9:EV$497)))</f>
        <v>0</v>
      </c>
      <c r="RU305" s="119">
        <f>($RJ$4*LJ305*(100/MAX(EV$9:EV$497)))/2 + ($RL$3*LK305*(100/MAX(EW$9:EW$497))) + ($RJ$4*LL305*(100/MAX(EV$9:EV$497)))/4 + ($RL$3*LM305*(100/MAX(EW$9:EW$497)))</f>
        <v>0</v>
      </c>
      <c r="RV305" s="118">
        <f>($RJ$4*LN305*100*100/MAX(EV$9:EV$497)/2)+($RJ$4*LO305*100*100/MAX(EV$9:EV$497)/2)+($RJ$4*LP305*100*100/MAX(EV$9:EV$497))+($RJ$4*LQ305*100*100/MAX(EV$9:EV$497))+($RJ$4*LR305*100*100/MAX(EV$9:EV$497))</f>
        <v>0</v>
      </c>
      <c r="RW305" s="115">
        <f>($RJ$4*LS305*100*100/MAX(EV$9:EV$497)) + (($RJ$4*LT305*100*100/MAX(EV$9:EV$497))+($RJ$4*LU305*100*100/MAX(EV$9:EV$497))+($RJ$4*LV305*100*100/MAX(EV$9:EV$497))+($RJ$4*LW305*100*100/MAX(EV$9:EV$497))+($RJ$4*LX305*100*100/MAX(EV$9:EV$497))+($RJ$4*LY305*100*100/MAX(EV$9:EV$497))+($RJ$4*LZ305*100*100/MAX(EV$9:EV$497))+($RJ$4*MA305*100*100/MAX(EV$9:EV$497)))/2</f>
        <v>0</v>
      </c>
      <c r="RX305" s="119">
        <f>($RJ$4*MB305*100*100/MAX(EV$9:EV$497))+($RJ$4*MC305*100*100/MAX(EV$9:EV$497))+($RJ$4*MD305*100*100/MAX(EV$9:EV$497))+($RJ$4*ME305*100*100/MAX(EV$9:EV$497))+($RJ$4*MF305*100*100/MAX(EV$9:EV$497))+($RJ$4*MG305*100*100/MAX(EV$9:EV$497))+($RJ$4*MH305*100*100/MAX(EV$9:EV$497))+($RJ$4*MI305*100*100/MAX(EV$9:EV$497))+($RJ$4*MJ305*100*100/MAX(EV$9:EV$497))+($RJ$4*MK305*100*100/MAX(EV$9:EV$497))+($RJ$4*ML305*100*100/MAX(EV$9:EV$497))+($RJ$4*MM305*100*100/MAX(EV$9:EV$497))+($RJ$4*MN305*100*100/MAX(EV$9:EV$497))</f>
        <v>0</v>
      </c>
      <c r="RY305" s="118">
        <f>($RJ$4*MQ305*100*100/MAX(EV$9:EV$497))/2 + (($RJ$4*MR305*100*100/MAX(EV$9:EV$497))+($RJ$4*MS305*100*100/MAX(EV$9:EV$497))+($RJ$4*MT305*100*100/MAX(EV$9:EV$497))+($RJ$4*MU305*100*100/MAX(EV$9:EV$497))+($RJ$4*MV305*100*100/MAX(EV$9:EV$497))+($RJ$4*MW305*100*100/MAX(EV$9:EV$497))+($RJ$4*MX305*100*100/MAX(EV$9:EV$497))+($RJ$4*MY305*100*100/MAX(EV$9:EV$497))+($RJ$4*MZ305*100*100/MAX(EV$9:EV$497))+($RJ$4*NA305*100*100/MAX(EV$9:EV$497))+($RJ$4*NB305*100*100/MAX(EV$9:EV$497))+($RJ$4*NC305*100*100/MAX(EV$9:EV$497))+($RJ$4*ND305*100*100/MAX(EV$9:EV$497))+($RJ$4*NG305*100*100/MAX(EV$9:EV$497)))/4</f>
        <v>2.106741573033708</v>
      </c>
      <c r="RZ305" s="115">
        <f>($RJ$4*NH305*100*100/MAX(EV$9:EV$497))/2 + (($RJ$4*NI305*100*100/MAX(EV$9:EV$497))+($RJ$4*NJ305*100*100/MAX(EV$9:EV$497))+($RJ$4*NK305*100*100/MAX(EV$9:EV$497))+($RJ$4*NL305*100*100/MAX(EV$9:EV$497))+($RJ$4*NM305*100*100/MAX(EV$9:EV$497))+($RJ$4*NN305*100*100/MAX(EV$9:EV$497)))/4</f>
        <v>0</v>
      </c>
      <c r="SA305" s="117">
        <f>(($RJ$4*NO305*100*100/MAX(EV$9:EV$497))+($RJ$4*NP305*100*100/MAX(EV$9:EV$497)))/4</f>
        <v>0</v>
      </c>
      <c r="SB305" s="118">
        <f t="shared" si="692"/>
        <v>7.6267415730337085</v>
      </c>
      <c r="SC305" s="115">
        <f t="shared" si="693"/>
        <v>0.4213483146067416</v>
      </c>
      <c r="SD305" s="115">
        <f t="shared" si="694"/>
        <v>24.574685393258427</v>
      </c>
      <c r="SE305" s="115">
        <f t="shared" si="695"/>
        <v>0.4213483146067416</v>
      </c>
      <c r="SF305" s="115">
        <f t="shared" si="696"/>
        <v>0.526685393258427</v>
      </c>
      <c r="SG305" s="115">
        <f t="shared" si="697"/>
        <v>2.106741573033708</v>
      </c>
      <c r="SH305" s="115">
        <f>ROUND(SB305/MAX(SB$9:SB$497)*100,0)</f>
        <v>10</v>
      </c>
      <c r="SI305" s="115">
        <f>ROUND(SC305/MAX(SC$9:SC$497)*100,0)</f>
        <v>1</v>
      </c>
      <c r="SJ305" s="115">
        <f>ROUND(SD305/MAX(SD$9:SD$497)*100,0)</f>
        <v>39</v>
      </c>
      <c r="SK305" s="115">
        <f>ROUND(SE305/MAX(SE$9:SE$497)*100,0)</f>
        <v>0</v>
      </c>
      <c r="SL305" s="115">
        <f>ROUND(SF305/MAX(SF$9:SF$497)*100,0)</f>
        <v>1</v>
      </c>
      <c r="SM305" s="121">
        <f>ROUND(SG305/MAX(SG$9:SG$497)*100,0)</f>
        <v>2</v>
      </c>
      <c r="SN305" s="115">
        <f>ROUND(AVERAGEIF($ES$9:$ES$497,$ES305,SH$9:SH$497),0)</f>
        <v>12</v>
      </c>
      <c r="SO305" s="115">
        <f>ROUND(AVERAGEIF($ES$9:$ES$497,$ES305,SI$9:SI$497),0)</f>
        <v>5</v>
      </c>
      <c r="SP305" s="115">
        <f>ROUND(AVERAGEIF($ES$9:$ES$497,$ES305,SJ$9:SJ$497),0)</f>
        <v>26</v>
      </c>
      <c r="SQ305" s="115">
        <f>ROUND(AVERAGEIF($ES$9:$ES$497,$ES305,SK$9:SK$497),0)</f>
        <v>6</v>
      </c>
      <c r="SR305" s="115">
        <f>ROUND(AVERAGEIF($ES$9:$ES$497,$ES305,SL$9:SL$497),0)</f>
        <v>8</v>
      </c>
      <c r="SS305" s="121">
        <f>ROUND(AVERAGEIF($ES$9:$ES$497,$ES305,SM$9:SM$497),0)</f>
        <v>4</v>
      </c>
      <c r="ST305" s="114">
        <f>RANK(SB305,SB$9:SB$497,0)</f>
        <v>250</v>
      </c>
      <c r="SU305" s="115">
        <f>RANK(SC305,SC$9:SC$497,0)</f>
        <v>269</v>
      </c>
      <c r="SV305" s="115">
        <f>RANK(SD305,SD$9:SD$497,0)</f>
        <v>31</v>
      </c>
      <c r="SW305" s="115">
        <f>RANK(SE305,SE$9:SE$497,0)</f>
        <v>269</v>
      </c>
      <c r="SX305" s="115">
        <f>RANK(SF305,SF$9:SF$497,0)</f>
        <v>253</v>
      </c>
      <c r="SY305" s="115">
        <f>RANK(SG305,SG$9:SG$497,0)</f>
        <v>237</v>
      </c>
      <c r="SZ305" s="115">
        <f>COUNTIFS(SB$9:SB$497,"&gt;"&amp;SB305,$ES$9:$ES$497,$ES305)+1</f>
        <v>43</v>
      </c>
      <c r="TA305" s="115">
        <f>COUNTIFS(SC$9:SC$497,"&gt;"&amp;SC305,$ES$9:$ES$497,$ES305)+1</f>
        <v>53</v>
      </c>
      <c r="TB305" s="115">
        <f>COUNTIFS(SD$9:SD$497,"&gt;"&amp;SD305,$ES$9:$ES$497,$ES305)+1</f>
        <v>29</v>
      </c>
      <c r="TC305" s="115">
        <f>COUNTIFS(SE$9:SE$497,"&gt;"&amp;SE305,$ES$9:$ES$497,$ES305)+1</f>
        <v>53</v>
      </c>
      <c r="TD305" s="115">
        <f>COUNTIFS(SF$9:SF$497,"&gt;"&amp;SF305,$ES$9:$ES$497,$ES305)+1</f>
        <v>53</v>
      </c>
      <c r="TE305" s="117">
        <f>COUNTIFS(SG$9:SG$497,"&gt;"&amp;SG305,$ES$9:$ES$497,$ES305)+1</f>
        <v>46</v>
      </c>
      <c r="TF305" s="118">
        <f t="shared" si="698"/>
        <v>77</v>
      </c>
      <c r="TG305" s="115">
        <f t="shared" si="699"/>
        <v>52</v>
      </c>
      <c r="TH305" s="115">
        <f t="shared" si="700"/>
        <v>106</v>
      </c>
      <c r="TI305" s="115">
        <f t="shared" si="701"/>
        <v>64</v>
      </c>
      <c r="TJ305" s="115">
        <f t="shared" si="702"/>
        <v>52</v>
      </c>
      <c r="TK305" s="115">
        <f t="shared" si="703"/>
        <v>67</v>
      </c>
      <c r="TL305" s="117">
        <f t="shared" si="704"/>
        <v>62</v>
      </c>
      <c r="TM305" s="118">
        <f>ROUND(TF305/MAX(TF$9:TF$497)*100,0)</f>
        <v>43</v>
      </c>
      <c r="TN305" s="115">
        <f>ROUND(TG305/MAX(TG$9:TG$497)*100,0)</f>
        <v>29</v>
      </c>
      <c r="TO305" s="115">
        <f>ROUND(TH305/MAX(TH$9:TH$497)*100,0)</f>
        <v>58</v>
      </c>
      <c r="TP305" s="115">
        <f>ROUND(TI305/MAX(TI$9:TI$497)*100,0)</f>
        <v>35</v>
      </c>
      <c r="TQ305" s="115">
        <f>ROUND(TJ305/MAX(TJ$9:TJ$497)*100,0)</f>
        <v>26</v>
      </c>
      <c r="TR305" s="115">
        <f>ROUND(TK305/MAX(TK$9:TK$497)*100,0)</f>
        <v>34</v>
      </c>
      <c r="TS305" s="119">
        <f>ROUND(TL305/MAX(TL$9:TL$497)*100,0)</f>
        <v>32</v>
      </c>
      <c r="TT305" s="120">
        <f>RANK(TM305,TM$9:TM$497,0)</f>
        <v>198</v>
      </c>
      <c r="TU305" s="115">
        <f>RANK(TN305,TN$9:TN$497,0)</f>
        <v>218</v>
      </c>
      <c r="TV305" s="115">
        <f>RANK(TO305,TO$9:TO$497,0)</f>
        <v>28</v>
      </c>
      <c r="TW305" s="115">
        <f>RANK(TP305,TP$9:TP$497,0)</f>
        <v>172</v>
      </c>
      <c r="TX305" s="115">
        <f>RANK(TQ305,TQ$9:TQ$497,0)</f>
        <v>190</v>
      </c>
      <c r="TY305" s="115">
        <f>RANK(TR305,TR$9:TR$497,0)</f>
        <v>149</v>
      </c>
      <c r="TZ305" s="121">
        <f>RANK(TS305,TS$9:TS$497,0)</f>
        <v>134</v>
      </c>
      <c r="UA305" s="132"/>
      <c r="UB305" s="7" t="s">
        <v>1</v>
      </c>
    </row>
    <row r="306" spans="1:548" x14ac:dyDescent="0.15">
      <c r="A306" s="62">
        <v>298</v>
      </c>
      <c r="B306" s="203" t="s">
        <v>1253</v>
      </c>
      <c r="C306" s="63"/>
      <c r="D306" s="63"/>
      <c r="E306" s="64" t="s">
        <v>518</v>
      </c>
      <c r="F306" s="65">
        <v>92</v>
      </c>
      <c r="G306" s="65" t="s">
        <v>558</v>
      </c>
      <c r="H306" s="65" t="s">
        <v>699</v>
      </c>
      <c r="I306" s="66" t="s">
        <v>521</v>
      </c>
      <c r="J306" s="67" t="s">
        <v>521</v>
      </c>
      <c r="K306" s="67" t="s">
        <v>521</v>
      </c>
      <c r="L306" s="67" t="s">
        <v>521</v>
      </c>
      <c r="M306" s="67" t="s">
        <v>521</v>
      </c>
      <c r="N306" s="67" t="s">
        <v>521</v>
      </c>
      <c r="O306" s="67" t="s">
        <v>521</v>
      </c>
      <c r="P306" s="67" t="s">
        <v>521</v>
      </c>
      <c r="Q306" s="67" t="s">
        <v>521</v>
      </c>
      <c r="R306" s="68" t="s">
        <v>521</v>
      </c>
      <c r="S306" s="69" t="s">
        <v>521</v>
      </c>
      <c r="T306" s="67" t="s">
        <v>521</v>
      </c>
      <c r="U306" s="67" t="s">
        <v>521</v>
      </c>
      <c r="V306" s="67" t="s">
        <v>521</v>
      </c>
      <c r="W306" s="67" t="s">
        <v>521</v>
      </c>
      <c r="X306" s="67" t="s">
        <v>521</v>
      </c>
      <c r="Y306" s="67" t="s">
        <v>521</v>
      </c>
      <c r="Z306" s="67" t="s">
        <v>521</v>
      </c>
      <c r="AA306" s="67" t="s">
        <v>521</v>
      </c>
      <c r="AB306" s="68" t="s">
        <v>521</v>
      </c>
      <c r="AC306" s="69" t="s">
        <v>521</v>
      </c>
      <c r="AD306" s="67" t="s">
        <v>521</v>
      </c>
      <c r="AE306" s="67" t="s">
        <v>521</v>
      </c>
      <c r="AF306" s="67" t="s">
        <v>521</v>
      </c>
      <c r="AG306" s="67" t="s">
        <v>521</v>
      </c>
      <c r="AH306" s="67" t="s">
        <v>521</v>
      </c>
      <c r="AI306" s="67" t="s">
        <v>521</v>
      </c>
      <c r="AJ306" s="67" t="s">
        <v>521</v>
      </c>
      <c r="AK306" s="67" t="s">
        <v>521</v>
      </c>
      <c r="AL306" s="68" t="s">
        <v>521</v>
      </c>
      <c r="AM306" s="69" t="s">
        <v>521</v>
      </c>
      <c r="AN306" s="67" t="s">
        <v>521</v>
      </c>
      <c r="AO306" s="67" t="s">
        <v>521</v>
      </c>
      <c r="AP306" s="67" t="s">
        <v>521</v>
      </c>
      <c r="AQ306" s="67" t="s">
        <v>521</v>
      </c>
      <c r="AR306" s="67" t="s">
        <v>521</v>
      </c>
      <c r="AS306" s="67" t="s">
        <v>521</v>
      </c>
      <c r="AT306" s="67" t="s">
        <v>521</v>
      </c>
      <c r="AU306" s="67" t="s">
        <v>521</v>
      </c>
      <c r="AV306" s="68" t="s">
        <v>521</v>
      </c>
      <c r="AW306" s="69" t="s">
        <v>521</v>
      </c>
      <c r="AX306" s="67" t="s">
        <v>521</v>
      </c>
      <c r="AY306" s="67" t="s">
        <v>521</v>
      </c>
      <c r="AZ306" s="67" t="s">
        <v>521</v>
      </c>
      <c r="BA306" s="67" t="s">
        <v>521</v>
      </c>
      <c r="BB306" s="67" t="s">
        <v>521</v>
      </c>
      <c r="BC306" s="67" t="s">
        <v>521</v>
      </c>
      <c r="BD306" s="67" t="s">
        <v>521</v>
      </c>
      <c r="BE306" s="67" t="s">
        <v>521</v>
      </c>
      <c r="BF306" s="68" t="s">
        <v>521</v>
      </c>
      <c r="BG306" s="67" t="s">
        <v>18</v>
      </c>
      <c r="BH306" s="67" t="s">
        <v>18</v>
      </c>
      <c r="BI306" s="67" t="s">
        <v>18</v>
      </c>
      <c r="BJ306" s="67" t="s">
        <v>18</v>
      </c>
      <c r="BK306" s="67" t="s">
        <v>18</v>
      </c>
      <c r="BL306" s="67" t="s">
        <v>18</v>
      </c>
      <c r="BM306" s="67" t="s">
        <v>18</v>
      </c>
      <c r="BN306" s="67" t="s">
        <v>18</v>
      </c>
      <c r="BO306" s="67" t="s">
        <v>18</v>
      </c>
      <c r="BP306" s="68" t="s">
        <v>18</v>
      </c>
      <c r="BQ306" s="70" t="s">
        <v>18</v>
      </c>
      <c r="BR306" s="67" t="s">
        <v>18</v>
      </c>
      <c r="BS306" s="67" t="s">
        <v>18</v>
      </c>
      <c r="BT306" s="67" t="s">
        <v>18</v>
      </c>
      <c r="BU306" s="67" t="s">
        <v>18</v>
      </c>
      <c r="BV306" s="67" t="s">
        <v>18</v>
      </c>
      <c r="BW306" s="67" t="s">
        <v>18</v>
      </c>
      <c r="BX306" s="67" t="s">
        <v>18</v>
      </c>
      <c r="BY306" s="67" t="s">
        <v>18</v>
      </c>
      <c r="BZ306" s="68" t="s">
        <v>18</v>
      </c>
      <c r="CA306" s="69" t="s">
        <v>18</v>
      </c>
      <c r="CB306" s="67" t="s">
        <v>18</v>
      </c>
      <c r="CC306" s="67" t="s">
        <v>18</v>
      </c>
      <c r="CD306" s="67" t="s">
        <v>18</v>
      </c>
      <c r="CE306" s="67" t="s">
        <v>18</v>
      </c>
      <c r="CF306" s="67" t="s">
        <v>18</v>
      </c>
      <c r="CG306" s="67" t="s">
        <v>18</v>
      </c>
      <c r="CH306" s="67" t="s">
        <v>18</v>
      </c>
      <c r="CI306" s="67" t="s">
        <v>18</v>
      </c>
      <c r="CJ306" s="68" t="s">
        <v>18</v>
      </c>
      <c r="CK306" s="69" t="s">
        <v>18</v>
      </c>
      <c r="CL306" s="67" t="s">
        <v>18</v>
      </c>
      <c r="CM306" s="67" t="s">
        <v>18</v>
      </c>
      <c r="CN306" s="67" t="s">
        <v>18</v>
      </c>
      <c r="CO306" s="67" t="s">
        <v>18</v>
      </c>
      <c r="CP306" s="67" t="s">
        <v>18</v>
      </c>
      <c r="CQ306" s="67" t="s">
        <v>18</v>
      </c>
      <c r="CR306" s="67" t="s">
        <v>18</v>
      </c>
      <c r="CS306" s="67" t="s">
        <v>18</v>
      </c>
      <c r="CT306" s="68" t="s">
        <v>18</v>
      </c>
      <c r="CU306" s="69" t="s">
        <v>521</v>
      </c>
      <c r="CV306" s="67" t="s">
        <v>521</v>
      </c>
      <c r="CW306" s="67" t="s">
        <v>521</v>
      </c>
      <c r="CX306" s="67" t="s">
        <v>521</v>
      </c>
      <c r="CY306" s="67" t="s">
        <v>521</v>
      </c>
      <c r="CZ306" s="67" t="s">
        <v>521</v>
      </c>
      <c r="DA306" s="67" t="s">
        <v>521</v>
      </c>
      <c r="DB306" s="67" t="s">
        <v>521</v>
      </c>
      <c r="DC306" s="67" t="s">
        <v>521</v>
      </c>
      <c r="DD306" s="68" t="s">
        <v>521</v>
      </c>
      <c r="DE306" s="69" t="s">
        <v>521</v>
      </c>
      <c r="DF306" s="71" t="s">
        <v>521</v>
      </c>
      <c r="DG306" s="67" t="s">
        <v>521</v>
      </c>
      <c r="DH306" s="67" t="s">
        <v>521</v>
      </c>
      <c r="DI306" s="67" t="s">
        <v>521</v>
      </c>
      <c r="DJ306" s="67" t="s">
        <v>521</v>
      </c>
      <c r="DK306" s="67" t="s">
        <v>521</v>
      </c>
      <c r="DL306" s="67" t="s">
        <v>521</v>
      </c>
      <c r="DM306" s="67" t="s">
        <v>521</v>
      </c>
      <c r="DN306" s="68" t="s">
        <v>521</v>
      </c>
      <c r="DO306" s="70" t="s">
        <v>521</v>
      </c>
      <c r="DP306" s="71" t="s">
        <v>521</v>
      </c>
      <c r="DQ306" s="67" t="s">
        <v>521</v>
      </c>
      <c r="DR306" s="67" t="s">
        <v>521</v>
      </c>
      <c r="DS306" s="67" t="s">
        <v>521</v>
      </c>
      <c r="DT306" s="67" t="s">
        <v>521</v>
      </c>
      <c r="DU306" s="67" t="s">
        <v>521</v>
      </c>
      <c r="DV306" s="67" t="s">
        <v>521</v>
      </c>
      <c r="DW306" s="67" t="s">
        <v>521</v>
      </c>
      <c r="DX306" s="72" t="s">
        <v>521</v>
      </c>
      <c r="DY306" s="73" t="s">
        <v>522</v>
      </c>
      <c r="DZ306" s="74">
        <v>2</v>
      </c>
      <c r="EA306" s="74">
        <v>3</v>
      </c>
      <c r="EB306" s="74">
        <v>3</v>
      </c>
      <c r="EC306" s="75">
        <v>4</v>
      </c>
      <c r="ED306" s="76" t="s">
        <v>522</v>
      </c>
      <c r="EE306" s="74">
        <f t="shared" si="648"/>
        <v>2</v>
      </c>
      <c r="EF306" s="74">
        <f t="shared" si="649"/>
        <v>6</v>
      </c>
      <c r="EG306" s="74">
        <f t="shared" si="650"/>
        <v>18</v>
      </c>
      <c r="EH306" s="77">
        <f t="shared" si="651"/>
        <v>72</v>
      </c>
      <c r="EI306" s="73">
        <v>300</v>
      </c>
      <c r="EJ306" s="74">
        <v>450</v>
      </c>
      <c r="EK306" s="74">
        <v>900</v>
      </c>
      <c r="EL306" s="74">
        <v>1500</v>
      </c>
      <c r="EM306" s="75">
        <v>4500</v>
      </c>
      <c r="EN306" s="78">
        <v>1</v>
      </c>
      <c r="EO306" s="79">
        <f t="shared" si="652"/>
        <v>0.75</v>
      </c>
      <c r="EP306" s="79">
        <f t="shared" si="653"/>
        <v>0.5</v>
      </c>
      <c r="EQ306" s="79">
        <f t="shared" si="654"/>
        <v>0.27777777777777773</v>
      </c>
      <c r="ER306" s="80">
        <f t="shared" si="655"/>
        <v>0.20833333333333334</v>
      </c>
      <c r="ES306" s="128" t="s">
        <v>532</v>
      </c>
      <c r="ET306" s="82"/>
      <c r="EU306" s="83">
        <v>4</v>
      </c>
      <c r="EV306" s="73">
        <v>106</v>
      </c>
      <c r="EW306" s="74">
        <v>87</v>
      </c>
      <c r="EX306" s="74">
        <v>28</v>
      </c>
      <c r="EY306" s="74">
        <v>27</v>
      </c>
      <c r="EZ306" s="74">
        <v>34</v>
      </c>
      <c r="FA306" s="74">
        <v>51</v>
      </c>
      <c r="FB306" s="74">
        <v>24</v>
      </c>
      <c r="FC306" s="74">
        <v>31</v>
      </c>
      <c r="FD306" s="74">
        <f t="shared" si="656"/>
        <v>62</v>
      </c>
      <c r="FE306" s="84">
        <f t="shared" si="657"/>
        <v>59</v>
      </c>
      <c r="FF306" s="73">
        <f>RANK(EV306,$EV$9:$EV$497,0)</f>
        <v>64</v>
      </c>
      <c r="FG306" s="74">
        <f>RANK(EW306,$EW$9:$EW$497,0)</f>
        <v>38</v>
      </c>
      <c r="FH306" s="74">
        <f>RANK(EX306,$EX$9:$EX$497,0)</f>
        <v>248</v>
      </c>
      <c r="FI306" s="74">
        <f>RANK(EY306,$EY$9:$EY$497,0)</f>
        <v>255</v>
      </c>
      <c r="FJ306" s="74">
        <f>RANK(EZ306,$EZ$9:$EZ$497,0)</f>
        <v>111</v>
      </c>
      <c r="FK306" s="74">
        <f>RANK(FA306,$FA$9:$FA$497,0)</f>
        <v>38</v>
      </c>
      <c r="FL306" s="74">
        <f>RANK(FB306,$FB$9:$FB$497,0)</f>
        <v>303</v>
      </c>
      <c r="FM306" s="74">
        <f>RANK(FC306,$FC$9:$FC$497,0)</f>
        <v>267</v>
      </c>
      <c r="FN306" s="74">
        <f>RANK(FD306,$FD$9:$FD$497,0)</f>
        <v>241</v>
      </c>
      <c r="FO306" s="84">
        <f>RANK(FE306,$FE$9:$FE$497,0)</f>
        <v>275</v>
      </c>
      <c r="FP306" s="73">
        <f>COUNTIFS($EV$9:$EV$497,"&gt;"&amp;EV306,$ES$9:$ES$497,ES306)+1</f>
        <v>6</v>
      </c>
      <c r="FQ306" s="74">
        <f>COUNTIFS($EW$9:$EW$497,"&gt;"&amp;EW306,$ES$9:$ES$497,ES306)+1</f>
        <v>8</v>
      </c>
      <c r="FR306" s="74">
        <f>COUNTIFS($EX$9:$EX$497,"&gt;"&amp;EX306,$ES$9:$ES$497,ES306)+1</f>
        <v>27</v>
      </c>
      <c r="FS306" s="74">
        <f>COUNTIFS($EY$9:$EY$497,"&gt;"&amp;EY306,$ES$9:$ES$497,ES306)+1</f>
        <v>31</v>
      </c>
      <c r="FT306" s="74">
        <f>COUNTIFS($EZ$9:$EZ$497,"&gt;"&amp;EZ306,$ES$9:$ES$497,ES306)+1</f>
        <v>23</v>
      </c>
      <c r="FU306" s="74">
        <f>COUNTIFS($FA$9:$FA$497,"&gt;"&amp;FA306,$ES$9:$ES$497,ES306)+1</f>
        <v>33</v>
      </c>
      <c r="FV306" s="74">
        <f>COUNTIFS($FB$9:$FB$497,"&gt;"&amp;FB306,$ES$9:$ES$497,ES306)+1</f>
        <v>34</v>
      </c>
      <c r="FW306" s="74">
        <f>COUNTIFS($FC$9:$FC$497,"&gt;"&amp;FC306,$ES$9:$ES$497,ES306)+1</f>
        <v>21</v>
      </c>
      <c r="FX306" s="74">
        <f>COUNTIFS($FD$9:$FD$497,"&gt;"&amp;FD306,$ES$9:$ES$497,ES306)+1</f>
        <v>23</v>
      </c>
      <c r="FY306" s="84">
        <f>COUNTIFS($FE$9:$FE$497,"&gt;"&amp;FE306,$ES$9:$ES$497,ES306)+1</f>
        <v>23</v>
      </c>
      <c r="FZ306" s="85">
        <f t="shared" si="658"/>
        <v>1.1499999999999999</v>
      </c>
      <c r="GA306" s="86">
        <f t="shared" si="659"/>
        <v>0.95</v>
      </c>
      <c r="GB306" s="86">
        <f t="shared" si="660"/>
        <v>0.3</v>
      </c>
      <c r="GC306" s="86">
        <f t="shared" si="661"/>
        <v>0.28999999999999998</v>
      </c>
      <c r="GD306" s="86">
        <f t="shared" si="662"/>
        <v>0.37</v>
      </c>
      <c r="GE306" s="86">
        <f t="shared" si="663"/>
        <v>0.55000000000000004</v>
      </c>
      <c r="GF306" s="86">
        <f t="shared" si="664"/>
        <v>0.26</v>
      </c>
      <c r="GG306" s="86">
        <f t="shared" si="665"/>
        <v>0.34</v>
      </c>
      <c r="GH306" s="86">
        <f t="shared" si="666"/>
        <v>0.67</v>
      </c>
      <c r="GI306" s="87">
        <f t="shared" si="667"/>
        <v>0.64</v>
      </c>
      <c r="GJ306" s="85">
        <f>ROUND(((FZ306-AVERAGE(FZ$9:FZ$497))/STDEVP(FZ$9:FZ$497)*10+50),2)</f>
        <v>57.14</v>
      </c>
      <c r="GK306" s="86">
        <f>ROUND(((GA306-AVERAGE(GA$9:GA$497))/STDEVP(GA$9:GA$497)*10+50),2)</f>
        <v>57.76</v>
      </c>
      <c r="GL306" s="86">
        <f>ROUND(((GB306-AVERAGE(GB$9:GB$497))/STDEVP(GB$9:GB$497)*10+50),2)</f>
        <v>39.369999999999997</v>
      </c>
      <c r="GM306" s="86">
        <f>ROUND(((GC306-AVERAGE(GC$9:GC$497))/STDEVP(GC$9:GC$497)*10+50),2)</f>
        <v>38.17</v>
      </c>
      <c r="GN306" s="86">
        <f>ROUND(((GD306-AVERAGE(GD$9:GD$497))/STDEVP(GD$9:GD$497)*10+50),2)</f>
        <v>49.24</v>
      </c>
      <c r="GO306" s="86">
        <f>ROUND(((GE306-AVERAGE(GE$9:GE$497))/STDEVP(GE$9:GE$497)*10+50),2)</f>
        <v>57.32</v>
      </c>
      <c r="GP306" s="86">
        <f>ROUND(((GF306-AVERAGE(GF$9:GF$497))/STDEVP(GF$9:GF$497)*10+50),2)</f>
        <v>38.200000000000003</v>
      </c>
      <c r="GQ306" s="86">
        <f>ROUND(((GG306-AVERAGE(GG$9:GG$497))/STDEVP(GG$9:GG$497)*10+50),2)</f>
        <v>40.9</v>
      </c>
      <c r="GR306" s="86">
        <f>ROUND(((GH306-AVERAGE(GH$9:GH$497))/STDEVP(GH$9:GH$497)*10+50),2)</f>
        <v>38.880000000000003</v>
      </c>
      <c r="GS306" s="87">
        <f>ROUND(((GI306-AVERAGE(GI$9:GI$497))/STDEVP(GI$9:GI$497)*10+50),2)</f>
        <v>37.950000000000003</v>
      </c>
      <c r="GT306" s="73">
        <f>RANK(GJ306,$GJ$9:$GJ$497,0)</f>
        <v>107</v>
      </c>
      <c r="GU306" s="74">
        <f>RANK(GK306,$GK$9:$GK$497,0)</f>
        <v>97</v>
      </c>
      <c r="GV306" s="74">
        <f>RANK(GL306,$GL$9:$GL$497,0)</f>
        <v>385</v>
      </c>
      <c r="GW306" s="74">
        <f>RANK(GM306,$GM$9:$GM$497,0)</f>
        <v>387</v>
      </c>
      <c r="GX306" s="74">
        <f>RANK(GN306,$GN$9:$GN$497,0)</f>
        <v>148</v>
      </c>
      <c r="GY306" s="74">
        <f>RANK(GO306,$GO$9:$GO$497,0)</f>
        <v>79</v>
      </c>
      <c r="GZ306" s="74">
        <f>RANK(GP306,$GP$9:$GP$497,0)</f>
        <v>382</v>
      </c>
      <c r="HA306" s="74">
        <f>RANK(GQ306,$GQ$9:$GQ$497,0)</f>
        <v>363</v>
      </c>
      <c r="HB306" s="74">
        <f>RANK(GR306,$GR$9:$GR$497,0)</f>
        <v>414</v>
      </c>
      <c r="HC306" s="84">
        <f>RANK(GS306,$GS$9:$GS$497,0)</f>
        <v>413</v>
      </c>
      <c r="HD306" s="85">
        <f>ROUND(AVERAGEIF($ES$9:$ES$497,$ES306,$FZ$9:$FZ$497),2)</f>
        <v>0.93</v>
      </c>
      <c r="HE306" s="86">
        <f>ROUND(AVERAGEIF($ES$9:$ES$497,$ES306,$GA$9:$GA$497),2)</f>
        <v>0.96</v>
      </c>
      <c r="HF306" s="86">
        <f>ROUND(AVERAGEIF($ES$9:$ES$497,$ES306,$GB$9:$GB$497),2)</f>
        <v>0.41</v>
      </c>
      <c r="HG306" s="86">
        <f>ROUND(AVERAGEIF($ES$9:$ES$497,$ES306,$GC$9:$GC$497),2)</f>
        <v>0.46</v>
      </c>
      <c r="HH306" s="86">
        <f>ROUND(AVERAGEIF($ES$9:$ES$497,$ES306,$GD$9:$GD$497),2)</f>
        <v>0.38</v>
      </c>
      <c r="HI306" s="86">
        <f>ROUND(AVERAGEIF($ES$9:$ES$497,$ES306,$GE$9:$GE$497),2)</f>
        <v>0.85</v>
      </c>
      <c r="HJ306" s="86">
        <f>ROUND(AVERAGEIF($ES$9:$ES$497,$ES306,$GF$9:$GF$497),2)</f>
        <v>0.44</v>
      </c>
      <c r="HK306" s="86">
        <f>ROUND(AVERAGEIF($ES$9:$ES$497,$ES306,$GG$9:$GG$497),2)</f>
        <v>0.42</v>
      </c>
      <c r="HL306" s="86">
        <f>ROUND(AVERAGEIF($ES$9:$ES$497,$ES306,$GH$9:$GH$497),2)</f>
        <v>0.8</v>
      </c>
      <c r="HM306" s="87">
        <f>ROUND(AVERAGEIF($ES$9:$ES$497,$ES306,$GI$9:$GI$497),2)</f>
        <v>0.84</v>
      </c>
      <c r="HN306" s="88">
        <f t="shared" si="668"/>
        <v>0.21999999999999986</v>
      </c>
      <c r="HO306" s="89">
        <f t="shared" si="669"/>
        <v>-1.0000000000000009E-2</v>
      </c>
      <c r="HP306" s="89">
        <f t="shared" si="670"/>
        <v>-0.10999999999999999</v>
      </c>
      <c r="HQ306" s="89">
        <f t="shared" si="671"/>
        <v>-0.17000000000000004</v>
      </c>
      <c r="HR306" s="89">
        <f t="shared" si="672"/>
        <v>-1.0000000000000009E-2</v>
      </c>
      <c r="HS306" s="89">
        <f t="shared" si="673"/>
        <v>-0.29999999999999993</v>
      </c>
      <c r="HT306" s="89">
        <f t="shared" si="674"/>
        <v>-0.18</v>
      </c>
      <c r="HU306" s="89">
        <f t="shared" si="675"/>
        <v>-7.999999999999996E-2</v>
      </c>
      <c r="HV306" s="89">
        <f t="shared" si="676"/>
        <v>-0.13</v>
      </c>
      <c r="HW306" s="90">
        <f t="shared" si="677"/>
        <v>-0.19999999999999996</v>
      </c>
      <c r="HX306" s="73">
        <f>COUNTIFS($FZ$9:$FZ$497,"&gt;"&amp;FZ306,$ES$9:$ES$497,$ES306)+1</f>
        <v>14</v>
      </c>
      <c r="HY306" s="74">
        <f>COUNTIFS($GA$9:$GA$497,"&gt;"&amp;GA306,$ES$9:$ES$497,$ES306)+1</f>
        <v>32</v>
      </c>
      <c r="HZ306" s="74">
        <f>COUNTIFS($GB$9:$GB$497,"&gt;"&amp;GB306,$ES$9:$ES$497,$ES306)+1</f>
        <v>54</v>
      </c>
      <c r="IA306" s="74">
        <f>COUNTIFS($GC$9:$GC$497,"&gt;"&amp;GC306,$ES$9:$ES$497,$ES306)+1</f>
        <v>61</v>
      </c>
      <c r="IB306" s="74">
        <f>COUNTIFS($GD$9:$GD$497,"&gt;"&amp;GD306,$ES$9:$ES$497,$ES306)+1</f>
        <v>38</v>
      </c>
      <c r="IC306" s="74">
        <f>COUNTIFS($GE$9:$GE$497,"&gt;"&amp;GE306,$ES$9:$ES$497,$ES306)+1</f>
        <v>68</v>
      </c>
      <c r="ID306" s="74">
        <f>COUNTIFS($GF$9:$GF$497,"&gt;"&amp;GF306,$ES$9:$ES$497,$ES306)+1</f>
        <v>63</v>
      </c>
      <c r="IE306" s="74">
        <f>COUNTIFS($GG$9:$GG$497,"&gt;"&amp;GG306,$ES$9:$ES$497,$ES306)+1</f>
        <v>57</v>
      </c>
      <c r="IF306" s="74">
        <f>COUNTIFS($GH$9:$GH$497,"&gt;"&amp;GH306,$ES$9:$ES$497,$ES306)+1</f>
        <v>59</v>
      </c>
      <c r="IG306" s="84">
        <f>COUNTIFS($GI$9:$GI$497,"&gt;"&amp;GI306,$ES$9:$ES$497,$ES306)+1</f>
        <v>54</v>
      </c>
      <c r="IH306" s="91"/>
      <c r="II306" s="79"/>
      <c r="IJ306" s="79"/>
      <c r="IK306" s="79"/>
      <c r="IL306" s="79"/>
      <c r="IM306" s="92"/>
      <c r="IN306" s="93"/>
      <c r="IO306" s="94"/>
      <c r="IP306" s="95"/>
      <c r="IQ306" s="79"/>
      <c r="IR306" s="79"/>
      <c r="IS306" s="79"/>
      <c r="IT306" s="79"/>
      <c r="IU306" s="79"/>
      <c r="IV306" s="79"/>
      <c r="IW306" s="96"/>
      <c r="IX306" s="93"/>
      <c r="IY306" s="79"/>
      <c r="IZ306" s="79"/>
      <c r="JA306" s="79"/>
      <c r="JB306" s="79"/>
      <c r="JC306" s="79"/>
      <c r="JD306" s="79"/>
      <c r="JE306" s="97"/>
      <c r="JF306" s="95"/>
      <c r="JG306" s="79"/>
      <c r="JH306" s="79"/>
      <c r="JI306" s="79"/>
      <c r="JJ306" s="79"/>
      <c r="JK306" s="79"/>
      <c r="JL306" s="79"/>
      <c r="JM306" s="96"/>
      <c r="JN306" s="93"/>
      <c r="JO306" s="79"/>
      <c r="JP306" s="79"/>
      <c r="JQ306" s="79"/>
      <c r="JR306" s="79"/>
      <c r="JS306" s="79"/>
      <c r="JT306" s="79"/>
      <c r="JU306" s="79"/>
      <c r="JV306" s="79"/>
      <c r="JW306" s="79"/>
      <c r="JX306" s="79"/>
      <c r="JY306" s="79"/>
      <c r="JZ306" s="97"/>
      <c r="KA306" s="93">
        <v>0.05</v>
      </c>
      <c r="KB306" s="79"/>
      <c r="KC306" s="79"/>
      <c r="KD306" s="79"/>
      <c r="KE306" s="97"/>
      <c r="KF306" s="95"/>
      <c r="KG306" s="79"/>
      <c r="KH306" s="79"/>
      <c r="KI306" s="79"/>
      <c r="KJ306" s="79"/>
      <c r="KK306" s="98"/>
      <c r="KL306" s="79"/>
      <c r="KM306" s="79"/>
      <c r="KN306" s="79"/>
      <c r="KO306" s="79"/>
      <c r="KP306" s="79"/>
      <c r="KQ306" s="79"/>
      <c r="KR306" s="79"/>
      <c r="KS306" s="96"/>
      <c r="KT306" s="96"/>
      <c r="KU306" s="96"/>
      <c r="KV306" s="96"/>
      <c r="KW306" s="93"/>
      <c r="KX306" s="79"/>
      <c r="KY306" s="79"/>
      <c r="KZ306" s="79"/>
      <c r="LA306" s="79"/>
      <c r="LB306" s="79"/>
      <c r="LC306" s="96"/>
      <c r="LD306" s="93"/>
      <c r="LE306" s="94"/>
      <c r="LF306" s="99"/>
      <c r="LG306" s="75"/>
      <c r="LH306" s="93">
        <v>0.02</v>
      </c>
      <c r="LI306" s="79"/>
      <c r="LJ306" s="74"/>
      <c r="LK306" s="74"/>
      <c r="LL306" s="74"/>
      <c r="LM306" s="100"/>
      <c r="LN306" s="95"/>
      <c r="LO306" s="79"/>
      <c r="LP306" s="79"/>
      <c r="LQ306" s="79"/>
      <c r="LR306" s="96"/>
      <c r="LS306" s="93"/>
      <c r="LT306" s="79"/>
      <c r="LU306" s="79"/>
      <c r="LV306" s="79"/>
      <c r="LW306" s="79"/>
      <c r="LX306" s="79"/>
      <c r="LY306" s="79"/>
      <c r="LZ306" s="79"/>
      <c r="MA306" s="97"/>
      <c r="MB306" s="95"/>
      <c r="MC306" s="79"/>
      <c r="MD306" s="79"/>
      <c r="ME306" s="79"/>
      <c r="MF306" s="79">
        <v>0.05</v>
      </c>
      <c r="MG306" s="79"/>
      <c r="MH306" s="79"/>
      <c r="MI306" s="79"/>
      <c r="MJ306" s="79"/>
      <c r="MK306" s="79"/>
      <c r="ML306" s="79"/>
      <c r="MM306" s="79"/>
      <c r="MN306" s="98"/>
      <c r="MO306" s="98"/>
      <c r="MP306" s="96"/>
      <c r="MQ306" s="93"/>
      <c r="MR306" s="79"/>
      <c r="MS306" s="79"/>
      <c r="MT306" s="79"/>
      <c r="MU306" s="79"/>
      <c r="MV306" s="98"/>
      <c r="MW306" s="79"/>
      <c r="MX306" s="79"/>
      <c r="MY306" s="79"/>
      <c r="MZ306" s="79"/>
      <c r="NA306" s="79"/>
      <c r="NB306" s="79"/>
      <c r="NC306" s="79"/>
      <c r="ND306" s="96"/>
      <c r="NE306" s="96"/>
      <c r="NF306" s="96"/>
      <c r="NG306" s="96"/>
      <c r="NH306" s="93"/>
      <c r="NI306" s="79"/>
      <c r="NJ306" s="79"/>
      <c r="NK306" s="79"/>
      <c r="NL306" s="79"/>
      <c r="NM306" s="79"/>
      <c r="NN306" s="94"/>
      <c r="NO306" s="93"/>
      <c r="NP306" s="80"/>
      <c r="NQ306" s="182" t="s">
        <v>1251</v>
      </c>
      <c r="NR306" s="180" t="s">
        <v>1255</v>
      </c>
      <c r="NS306" s="180"/>
      <c r="NT306" s="180"/>
      <c r="NU306" s="180" t="s">
        <v>2229</v>
      </c>
      <c r="NV306" s="181">
        <v>44151</v>
      </c>
      <c r="NW306" s="180" t="s">
        <v>2230</v>
      </c>
      <c r="NX306" s="133"/>
      <c r="NY306" s="129" t="s">
        <v>2291</v>
      </c>
      <c r="NZ306" s="133" t="s">
        <v>2231</v>
      </c>
      <c r="OA306" s="134" t="s">
        <v>2234</v>
      </c>
      <c r="OB306" s="134" t="s">
        <v>2233</v>
      </c>
      <c r="OC306" s="134" t="s">
        <v>2232</v>
      </c>
      <c r="OD306" s="108">
        <f t="shared" si="678"/>
        <v>72</v>
      </c>
      <c r="OE306" s="109">
        <v>4</v>
      </c>
      <c r="OF306" s="110">
        <f t="shared" si="679"/>
        <v>300</v>
      </c>
      <c r="OG306" s="109">
        <v>3</v>
      </c>
      <c r="OH306" s="111">
        <f>ROUND(AVERAGEIF($ES$9:$ES$497,$ES306,EV$9:EV$497),0)</f>
        <v>58</v>
      </c>
      <c r="OI306" s="112">
        <f>ROUND(AVERAGEIF($ES$9:$ES$497,$ES306,EW$9:EW$497),0)</f>
        <v>57</v>
      </c>
      <c r="OJ306" s="112">
        <f>ROUND(AVERAGEIF($ES$9:$ES$497,$ES306,EX$9:EX$497),0)</f>
        <v>24</v>
      </c>
      <c r="OK306" s="112">
        <f>ROUND(AVERAGEIF($ES$9:$ES$497,$ES306,EY$9:EY$497),0)</f>
        <v>29</v>
      </c>
      <c r="OL306" s="112">
        <f>ROUND(AVERAGEIF($ES$9:$ES$497,$ES306,EZ$9:EZ$497),0)</f>
        <v>25</v>
      </c>
      <c r="OM306" s="112">
        <f>ROUND(AVERAGEIF($ES$9:$ES$497,$ES306,FA$9:FA$497),0)</f>
        <v>51</v>
      </c>
      <c r="ON306" s="112">
        <f>ROUND(AVERAGEIF($ES$9:$ES$497,$ES306,FB$9:FB$497),0)</f>
        <v>27</v>
      </c>
      <c r="OO306" s="112">
        <f>ROUND(AVERAGEIF($ES$9:$ES$497,$ES306,FC$9:FC$497),0)</f>
        <v>25</v>
      </c>
      <c r="OP306" s="112">
        <f>ROUND(AVERAGEIF($ES$9:$ES$497,$ES306,FD$9:FD$497),0)</f>
        <v>49</v>
      </c>
      <c r="OQ306" s="113">
        <f>ROUND(AVERAGEIF($ES$9:$ES$497,$ES306,FE$9:FE$497),0)</f>
        <v>49</v>
      </c>
      <c r="OR306" s="114">
        <f>ROUND(EV306/MAX(EV$9:EV$497)*100,0)</f>
        <v>60</v>
      </c>
      <c r="OS306" s="115">
        <f>ROUND(EW306/MAX(EW$9:EW$497)*100,0)</f>
        <v>69</v>
      </c>
      <c r="OT306" s="115">
        <f>ROUND(EX306/MAX(EX$9:EX$497)*100,0)</f>
        <v>23</v>
      </c>
      <c r="OU306" s="115">
        <f>ROUND(EY306/MAX(EY$9:EY$497)*100,0)</f>
        <v>18</v>
      </c>
      <c r="OV306" s="115">
        <f>ROUND(EZ306/MAX(EZ$9:EZ$497)*100,0)</f>
        <v>27</v>
      </c>
      <c r="OW306" s="115">
        <f>ROUND(FA306/MAX(FA$9:FA$497)*100,0)</f>
        <v>45</v>
      </c>
      <c r="OX306" s="115">
        <f>ROUND(FB306/MAX(FB$9:FB$497)*100,0)</f>
        <v>18</v>
      </c>
      <c r="OY306" s="116">
        <f>ROUND(FC306/MAX(FC$9:FC$497)*100,0)</f>
        <v>21</v>
      </c>
      <c r="OZ306" s="115">
        <f>ROUND(FD306/MAX(FD$9:FD$497)*100,0)</f>
        <v>42</v>
      </c>
      <c r="PA306" s="117">
        <f>ROUND(FE306/MAX(FE$9:FE$497)*100,0)</f>
        <v>24</v>
      </c>
      <c r="PB306" s="118">
        <f t="shared" si="680"/>
        <v>402</v>
      </c>
      <c r="PC306" s="115">
        <f t="shared" si="681"/>
        <v>414</v>
      </c>
      <c r="PD306" s="115">
        <f t="shared" si="682"/>
        <v>483</v>
      </c>
      <c r="PE306" s="115">
        <f t="shared" si="683"/>
        <v>444</v>
      </c>
      <c r="PF306" s="115">
        <f t="shared" si="684"/>
        <v>480</v>
      </c>
      <c r="PG306" s="119">
        <f t="shared" si="685"/>
        <v>447</v>
      </c>
      <c r="PH306" s="118">
        <f>ROUND(PB306/MAX(PB$9:PB$497)*100,0)</f>
        <v>48</v>
      </c>
      <c r="PI306" s="115">
        <f>ROUND(PC306/MAX(PC$9:PC$497)*100,0)</f>
        <v>50</v>
      </c>
      <c r="PJ306" s="115">
        <f>ROUND(PD306/MAX(PD$9:PD$497)*100,0)</f>
        <v>51</v>
      </c>
      <c r="PK306" s="115">
        <f>ROUND(PE306/MAX(PE$9:PE$497)*100,0)</f>
        <v>44</v>
      </c>
      <c r="PL306" s="115">
        <f>ROUND(PF306/MAX(PF$9:PF$497)*100,0)</f>
        <v>68</v>
      </c>
      <c r="PM306" s="119">
        <f>ROUND(PG306/MAX(PG$9:PG$497)*100,0)</f>
        <v>65</v>
      </c>
      <c r="PN306" s="118">
        <f>RANK(PH306,PH$9:PH$497,0)</f>
        <v>196</v>
      </c>
      <c r="PO306" s="115">
        <f>RANK(PI306,PI$9:PI$497,0)</f>
        <v>134</v>
      </c>
      <c r="PP306" s="115">
        <f>RANK(PJ306,PJ$9:PJ$497,0)</f>
        <v>190</v>
      </c>
      <c r="PQ306" s="115">
        <f>RANK(PK306,PK$9:PK$497,0)</f>
        <v>214</v>
      </c>
      <c r="PR306" s="115">
        <f>RANK(PL306,PL$9:PL$497,0)</f>
        <v>90</v>
      </c>
      <c r="PS306" s="119">
        <f>RANK(PM306,PM$9:PM$497,0)</f>
        <v>74</v>
      </c>
      <c r="PT306" s="120">
        <f>ROUND(FZ306/MAX(FZ$9:FZ$497)*100,0)</f>
        <v>63</v>
      </c>
      <c r="PU306" s="115">
        <f>ROUND(GA306/MAX(GA$9:GA$497)*100,0)</f>
        <v>53</v>
      </c>
      <c r="PV306" s="115">
        <f>ROUND(GB306/MAX(GB$9:GB$497)*100,0)</f>
        <v>22</v>
      </c>
      <c r="PW306" s="115">
        <f>ROUND(GC306/MAX(GC$9:GC$497)*100,0)</f>
        <v>23</v>
      </c>
      <c r="PX306" s="115">
        <f>ROUND(GD306/MAX(GD$9:GD$497)*100,0)</f>
        <v>21</v>
      </c>
      <c r="PY306" s="115">
        <f>ROUND(GE306/MAX(GE$9:GE$497)*100,0)</f>
        <v>33</v>
      </c>
      <c r="PZ306" s="115">
        <f>ROUND(GF306/MAX(GF$9:GF$497)*100,0)</f>
        <v>12</v>
      </c>
      <c r="QA306" s="116">
        <f>ROUND(GG306/MAX(GG$9:GG$497)*100,0)</f>
        <v>19</v>
      </c>
      <c r="QB306" s="115">
        <f>ROUND(GH306/MAX(GH$9:GH$497)*100,0)</f>
        <v>30</v>
      </c>
      <c r="QC306" s="121">
        <f>ROUND(GI306/MAX(GI$9:GI$497)*100,0)</f>
        <v>20</v>
      </c>
      <c r="QD306" s="120">
        <f>ROUND(AVERAGEIF($ES$9:$ES$497,$ES306,PT$9:PT$497),0)</f>
        <v>51</v>
      </c>
      <c r="QE306" s="120">
        <f>ROUND(AVERAGEIF($ES$9:$ES$497,$ES306,PU$9:PU$497),0)</f>
        <v>54</v>
      </c>
      <c r="QF306" s="120">
        <f>ROUND(AVERAGEIF($ES$9:$ES$497,$ES306,PV$9:PV$497),0)</f>
        <v>30</v>
      </c>
      <c r="QG306" s="120">
        <f>ROUND(AVERAGEIF($ES$9:$ES$497,$ES306,PW$9:PW$497),0)</f>
        <v>36</v>
      </c>
      <c r="QH306" s="120">
        <f>ROUND(AVERAGEIF($ES$9:$ES$497,$ES306,PX$9:PX$497),0)</f>
        <v>21</v>
      </c>
      <c r="QI306" s="120">
        <f>ROUND(AVERAGEIF($ES$9:$ES$497,$ES306,PY$9:PY$497),0)</f>
        <v>51</v>
      </c>
      <c r="QJ306" s="120">
        <f>ROUND(AVERAGEIF($ES$9:$ES$497,$ES306,PZ$9:PZ$497),0)</f>
        <v>21</v>
      </c>
      <c r="QK306" s="120">
        <f>ROUND(AVERAGEIF($ES$9:$ES$497,$ES306,QA$9:QA$497),0)</f>
        <v>23</v>
      </c>
      <c r="QL306" s="120">
        <f>ROUND(AVERAGEIF($ES$9:$ES$497,$ES306,QB$9:QB$497),0)</f>
        <v>35</v>
      </c>
      <c r="QM306" s="120">
        <f>ROUND(AVERAGEIF($ES$9:$ES$497,$ES306,QC$9:QC$497),0)</f>
        <v>27</v>
      </c>
      <c r="QN306" s="114">
        <f t="shared" si="686"/>
        <v>386</v>
      </c>
      <c r="QO306" s="115">
        <f t="shared" si="687"/>
        <v>382</v>
      </c>
      <c r="QP306" s="115">
        <f t="shared" si="688"/>
        <v>470</v>
      </c>
      <c r="QQ306" s="115">
        <f t="shared" si="689"/>
        <v>443</v>
      </c>
      <c r="QR306" s="115">
        <f t="shared" si="690"/>
        <v>528</v>
      </c>
      <c r="QS306" s="119">
        <f t="shared" si="691"/>
        <v>422</v>
      </c>
      <c r="QT306" s="114">
        <f>ROUND((QN306-MIN(QN$9:QN$497))/(MAX(QN$9:QN$497)-MIN(QN$9:QN$497))*100,0)</f>
        <v>25</v>
      </c>
      <c r="QU306" s="115">
        <f>ROUND((QO306-MIN(QO$9:QO$497))/(MAX(QO$9:QO$497)-MIN(QO$9:QO$497))*100,0)</f>
        <v>25</v>
      </c>
      <c r="QV306" s="115">
        <f>ROUND((QP306-MIN(QP$9:QP$497))/(MAX(QP$9:QP$497)-MIN(QP$9:QP$497))*100,0)</f>
        <v>17</v>
      </c>
      <c r="QW306" s="115">
        <f>ROUND((QQ306-MIN(QQ$9:QQ$497))/(MAX(QQ$9:QQ$497)-MIN(QQ$9:QQ$497))*100,0)</f>
        <v>20</v>
      </c>
      <c r="QX306" s="115">
        <f>ROUND((QR306-MIN(QR$9:QR$497))/(MAX(QR$9:QR$497)-MIN(QR$9:QR$497))*100,0)</f>
        <v>49</v>
      </c>
      <c r="QY306" s="115">
        <f>ROUND((QS306-MIN(QS$9:QS$497))/(MAX(QS$9:QS$497)-MIN(QS$9:QS$497))*100,0)</f>
        <v>50</v>
      </c>
      <c r="QZ306" s="114">
        <f>RANK(QN306,QN$9:QN$497,0)</f>
        <v>372</v>
      </c>
      <c r="RA306" s="115">
        <f>RANK(QO306,QO$9:QO$497,0)</f>
        <v>209</v>
      </c>
      <c r="RB306" s="115">
        <f>RANK(QP306,QP$9:QP$497,0)</f>
        <v>366</v>
      </c>
      <c r="RC306" s="115">
        <f>RANK(QQ306,QQ$9:QQ$497,0)</f>
        <v>379</v>
      </c>
      <c r="RD306" s="115">
        <f>RANK(QR306,QR$9:QR$497,0)</f>
        <v>186</v>
      </c>
      <c r="RE306" s="115">
        <f>RANK(QS306,QS$9:QS$497,0)</f>
        <v>118</v>
      </c>
      <c r="RF306" s="122"/>
      <c r="RG306" s="115">
        <f>($RH$3*(IH306+IJ306)*100*100/MAX(EX$9:EX$497)*$RO$3) +($RH$3*(II306+IJ306)*100*100/MAX(EX$9:EX$497)*$RO$4) + ($RH$3*IK306*100*100/MAX(EX$9:EX$497)*0.098)</f>
        <v>0</v>
      </c>
      <c r="RH306" s="115">
        <f>($RH$4*IL306*100*100/MAX(EZ$9:EZ$497))*$RQ$3</f>
        <v>0</v>
      </c>
      <c r="RI306" s="115">
        <f>($RH$3*IM306*100*100/MAX(EY$9:EY$497))*$RQ$4</f>
        <v>0</v>
      </c>
      <c r="RJ306" s="115">
        <f>($RH$3*IN306*100*100/MAX(EX$9:EX$497))</f>
        <v>0</v>
      </c>
      <c r="RK306" s="115">
        <f>($RH$4*IO306*100*100/MAX(EZ$9:EZ$497))*$RQ$3</f>
        <v>0</v>
      </c>
      <c r="RL306" s="115">
        <f>(($RL$4*IP306*100*((100/MAX(EX$9:EX$497)+100/MAX(EZ$9:EZ$497))/2))+($RL$4*IQ306*100*((100/MAX(EX$9:EX$497)+100/MAX(EZ$9:EZ$497))/2))+($RL$4*IR306*100*((100/MAX(EX$9:EX$497)+100/MAX(EZ$9:EZ$497))/2))+($RL$4*IS306*100*((100/MAX(EX$9:EX$497)+100/MAX(EZ$9:EZ$497))/2))+($RL$4*IT306*100*((100/MAX(EX$9:EX$497)+100/MAX(EZ$9:EZ$497))/2))+($RL$4*IU306*100*((100/MAX(EX$9:EX$497)+100/MAX(EZ$9:EZ$497))/2))+($RL$4*IV306*100*((100/MAX(EX$9:EX$497)+100/MAX(EZ$9:EZ$497))/2))+($RL$4*IW306*100*((100/MAX(EX$9:EX$497)+100/MAX(EZ$9:EZ$497))/2)))*$RS$3</f>
        <v>0</v>
      </c>
      <c r="RM306" s="115">
        <f>(($RH$3*IX306*100*100/MAX(EX$9:EX$497))+($RH$3*IY306*100*100/MAX(EX$9:EX$497))+($RH$3*IZ306*100*100/MAX(EX$9:EX$497))+($RH$3*JA306*100*100/MAX(EX$9:EX$497))+($RH$3*JB306*100*100/MAX(EX$9:EX$497))+($RH$3*JC306*100*100/MAX(EX$9:EX$497))+($RH$3*JD306*100*100/MAX(EX$9:EX$497))+($RH$3*JE306*100*100/MAX(EX$9:EX$497)))*$RS$4</f>
        <v>0</v>
      </c>
      <c r="RN306" s="115">
        <f>(($RH$4*JF306*100*100/MAX(EZ$9:EZ$497)) + ($RH$4*JG306*100*100/MAX(EZ$9:EZ$497)) + ($RH$4*JH306*100*100/MAX(EZ$9:EZ$497)) + ($RH$4*JI306*100*100/MAX(EZ$9:EZ$497)) + ($RH$4*JJ306*100*100/MAX(EZ$9:EZ$497)) + ($RH$4*JK306*100*100/MAX(EZ$9:EZ$497)) + ($RH$4*JL306*100*100/MAX(EZ$9:EZ$497)) + ($RH$4*JM306*100*100/MAX(EZ$9:EZ$497)))*$RU$3</f>
        <v>0</v>
      </c>
      <c r="RO306" s="115">
        <f>(($RL$4*JN306*100*((100/MAX(EX$9:EX$497)+100/MAX(EZ$9:EZ$497))/2))+($RL$4*JO306*100*((100/MAX(EX$9:EX$497)+100/MAX(EZ$9:EZ$497))/2))+($RL$4*JP306*100*((100/MAX(EX$9:EX$497)+100/MAX(EZ$9:EZ$497))/2))+($RL$4*JQ306*100*((100/MAX(EX$9:EX$497)+100/MAX(EZ$9:EZ$497))/2))+($RL$4*JR306*100*((100/MAX(EX$9:EX$497)+100/MAX(EZ$9:EZ$497))/2))+($RL$4*JS306*100*((100/MAX(EX$9:EX$497)+100/MAX(EZ$9:EZ$497))/2))+($RL$4*JT306*100*((100/MAX(EX$9:EX$497)+100/MAX(EZ$9:EZ$497))/2))+($RL$4*JU306*100*((100/MAX(EX$9:EX$497)+100/MAX(EZ$9:EZ$497))/2))+($RL$4*JV306*100*((100/MAX(EX$9:EX$497)+100/MAX(EZ$9:EZ$497))/2))+($RL$4*JW306*100*((100/MAX(EX$9:EX$497)+100/MAX(EZ$9:EZ$497))/2))+($RL$4*JX306*100*((100/MAX(EX$9:EX$497)+100/MAX(EZ$9:EZ$497))/2))+($RL$4*JY306*100*((100/MAX(EX$9:EX$497)+100/MAX(EZ$9:EZ$497))/2))+($RL$4*JZ306*100*((100/MAX(EX$9:EX$497)+100/MAX(EZ$9:EZ$497))/2)))*$RW$3/2</f>
        <v>0</v>
      </c>
      <c r="RP306" s="119">
        <f>($RJ$3*KA306*100*100/MAX(FA$9:FA$497)) + ($RJ$3*KB306*100*100/MAX(FA$9:FA$497)/2) + ($RJ$3*KC306*100*100/MAX(FA$9:FA$497)/2) + ($RJ$3*KD306*100*100/MAX(FA$9:FA$497)/4) + ($RJ$3*KE306*100*100/MAX(FA$9:FA$497)/4)</f>
        <v>22.123893805309734</v>
      </c>
      <c r="RQ306" s="118">
        <f>($RL$4*KF306*100*((100/MAX(EX$9:EX$497)+100/MAX(EZ$9:EZ$497)))) * ($RO$3/2) + (($RL$4*KG306*100*((100/MAX(EX$9:EX$497)+100/MAX(EZ$9:EZ$497))))+($RL$4*KH306*100*((100/MAX(EX$9:EX$497)+100/MAX(EZ$9:EZ$497))))+($RL$4*KI306*100*((100/MAX(EX$9:EX$497)+100/MAX(EZ$9:EZ$497))))+($RL$4*KJ306*100*((100/MAX(EX$9:EX$497)+100/MAX(EZ$9:EZ$497))))+($RL$4*KK306*100*((100/MAX(EX$9:EX$497)+100/MAX(EZ$9:EZ$497))))+($RL$4*KL306*100*((100/MAX(EX$9:EX$497)+100/MAX(EZ$9:EZ$497))))+($RL$4*KM306*100*((100/MAX(EX$9:EX$497)+100/MAX(EZ$9:EZ$497))))+($RL$4*KN306*100*((100/MAX(EX$9:EX$497)+100/MAX(EZ$9:EZ$497))))+($RL$4*KO306*100*((100/MAX(EX$9:EX$497)+100/MAX(EZ$9:EZ$497))))+($RL$4*KP306*100*((100/MAX(EX$9:EX$497)+100/MAX(EZ$9:EZ$497))))+($RL$4*KQ306*100*((100/MAX(EX$9:EX$497)+100/MAX(EZ$9:EZ$497))))+($RL$4*KR306*100*((100/MAX(EX$9:EX$497)+100/MAX(EZ$9:EZ$497))))+($RL$4*KS306*100*((100/MAX(EX$9:EX$497)+100/MAX(EZ$9:EZ$497))))+($RL$4*KV306*100*((100/MAX(EX$9:EX$497)+100/MAX(EZ$9:EZ$497))))) * (($RO$3+$RO$4)/6)</f>
        <v>0</v>
      </c>
      <c r="RR306" s="115">
        <f>(($RL$4*KW306*100*((100/MAX(EX$9:EX$497)+100/MAX(EZ$9:EZ$497))))) * ($RO$3/2) + (($RL$4*KX306*100*((100/MAX(EX$9:EX$497)+100/MAX(EZ$9:EZ$497))))+($RL$4*KY306*100*((100/MAX(EX$9:EX$497)+100/MAX(EZ$9:EZ$497))))+($RL$4*KZ306*100*((100/MAX(EX$9:EX$497)+100/MAX(EZ$9:EZ$497))))+($RL$4*LA306*100*((100/MAX(EX$9:EX$497)+100/MAX(EZ$9:EZ$497))))+($RL$4*LB306*100*((100/MAX(EX$9:EX$497)+100/MAX(EZ$9:EZ$497))))+($RL$4*LC306*100*((100/MAX(EX$9:EX$497)+100/MAX(EZ$9:EZ$497))))) * (($RO$3+$RO$4)/6)</f>
        <v>0</v>
      </c>
      <c r="RS306" s="119">
        <f>(($RL$4*LD306*100*((100/MAX(EX$9:EX$497)+100/MAX(EZ$9:EZ$497))))+($RL$4*LE306*100*((100/MAX(EX$9:EX$497)+100/MAX(EZ$9:EZ$497))))) * (($RO$3+$RO$4)/6)</f>
        <v>0</v>
      </c>
      <c r="RT306" s="118">
        <f>($RJ$4*LH306*100*(100/MAX(EV$9:EV$497)))+($RJ$4*LI306*100*(100/MAX(EV$9:EV$497)))</f>
        <v>3.3707865168539328</v>
      </c>
      <c r="RU306" s="119">
        <f>($RJ$4*LJ306*(100/MAX(EV$9:EV$497)))/2 + ($RL$3*LK306*(100/MAX(EW$9:EW$497))) + ($RJ$4*LL306*(100/MAX(EV$9:EV$497)))/4 + ($RL$3*LM306*(100/MAX(EW$9:EW$497)))</f>
        <v>0</v>
      </c>
      <c r="RV306" s="118">
        <f>($RJ$4*LN306*100*100/MAX(EV$9:EV$497)/2)+($RJ$4*LO306*100*100/MAX(EV$9:EV$497)/2)+($RJ$4*LP306*100*100/MAX(EV$9:EV$497))+($RJ$4*LQ306*100*100/MAX(EV$9:EV$497))+($RJ$4*LR306*100*100/MAX(EV$9:EV$497))</f>
        <v>0</v>
      </c>
      <c r="RW306" s="115">
        <f>($RJ$4*LS306*100*100/MAX(EV$9:EV$497)) + (($RJ$4*LT306*100*100/MAX(EV$9:EV$497))+($RJ$4*LU306*100*100/MAX(EV$9:EV$497))+($RJ$4*LV306*100*100/MAX(EV$9:EV$497))+($RJ$4*LW306*100*100/MAX(EV$9:EV$497))+($RJ$4*LX306*100*100/MAX(EV$9:EV$497))+($RJ$4*LY306*100*100/MAX(EV$9:EV$497))+($RJ$4*LZ306*100*100/MAX(EV$9:EV$497))+($RJ$4*MA306*100*100/MAX(EV$9:EV$497)))/2</f>
        <v>0</v>
      </c>
      <c r="RX306" s="119">
        <f>($RJ$4*MB306*100*100/MAX(EV$9:EV$497))+($RJ$4*MC306*100*100/MAX(EV$9:EV$497))+($RJ$4*MD306*100*100/MAX(EV$9:EV$497))+($RJ$4*ME306*100*100/MAX(EV$9:EV$497))+($RJ$4*MF306*100*100/MAX(EV$9:EV$497))+($RJ$4*MG306*100*100/MAX(EV$9:EV$497))+($RJ$4*MH306*100*100/MAX(EV$9:EV$497))+($RJ$4*MI306*100*100/MAX(EV$9:EV$497))+($RJ$4*MJ306*100*100/MAX(EV$9:EV$497))+($RJ$4*MK306*100*100/MAX(EV$9:EV$497))+($RJ$4*ML306*100*100/MAX(EV$9:EV$497))+($RJ$4*MM306*100*100/MAX(EV$9:EV$497))+($RJ$4*MN306*100*100/MAX(EV$9:EV$497))</f>
        <v>8.4269662921348321</v>
      </c>
      <c r="RY306" s="118">
        <f>($RJ$4*MQ306*100*100/MAX(EV$9:EV$497))/2 + (($RJ$4*MR306*100*100/MAX(EV$9:EV$497))+($RJ$4*MS306*100*100/MAX(EV$9:EV$497))+($RJ$4*MT306*100*100/MAX(EV$9:EV$497))+($RJ$4*MU306*100*100/MAX(EV$9:EV$497))+($RJ$4*MV306*100*100/MAX(EV$9:EV$497))+($RJ$4*MW306*100*100/MAX(EV$9:EV$497))+($RJ$4*MX306*100*100/MAX(EV$9:EV$497))+($RJ$4*MY306*100*100/MAX(EV$9:EV$497))+($RJ$4*MZ306*100*100/MAX(EV$9:EV$497))+($RJ$4*NA306*100*100/MAX(EV$9:EV$497))+($RJ$4*NB306*100*100/MAX(EV$9:EV$497))+($RJ$4*NC306*100*100/MAX(EV$9:EV$497))+($RJ$4*ND306*100*100/MAX(EV$9:EV$497))+($RJ$4*NG306*100*100/MAX(EV$9:EV$497)))/4</f>
        <v>0</v>
      </c>
      <c r="RZ306" s="115">
        <f>($RJ$4*NH306*100*100/MAX(EV$9:EV$497))/2 + (($RJ$4*NI306*100*100/MAX(EV$9:EV$497))+($RJ$4*NJ306*100*100/MAX(EV$9:EV$497))+($RJ$4*NK306*100*100/MAX(EV$9:EV$497))+($RJ$4*NL306*100*100/MAX(EV$9:EV$497))+($RJ$4*NM306*100*100/MAX(EV$9:EV$497))+($RJ$4*NN306*100*100/MAX(EV$9:EV$497)))/4</f>
        <v>0</v>
      </c>
      <c r="SA306" s="117">
        <f>(($RJ$4*NO306*100*100/MAX(EV$9:EV$497))+($RJ$4*NP306*100*100/MAX(EV$9:EV$497)))/4</f>
        <v>0</v>
      </c>
      <c r="SB306" s="118">
        <f t="shared" si="692"/>
        <v>33.921646614298496</v>
      </c>
      <c r="SC306" s="115">
        <f t="shared" si="693"/>
        <v>2.3595505617977528</v>
      </c>
      <c r="SD306" s="115">
        <f t="shared" si="694"/>
        <v>2.9494382022471912</v>
      </c>
      <c r="SE306" s="115">
        <f t="shared" si="695"/>
        <v>2.3595505617977528</v>
      </c>
      <c r="SF306" s="115">
        <f t="shared" si="696"/>
        <v>2.9494382022471912</v>
      </c>
      <c r="SG306" s="115">
        <f t="shared" si="697"/>
        <v>56.04554041960823</v>
      </c>
      <c r="SH306" s="115">
        <f>ROUND(SB306/MAX(SB$9:SB$497)*100,0)</f>
        <v>43</v>
      </c>
      <c r="SI306" s="115">
        <f>ROUND(SC306/MAX(SC$9:SC$497)*100,0)</f>
        <v>4</v>
      </c>
      <c r="SJ306" s="115">
        <f>ROUND(SD306/MAX(SD$9:SD$497)*100,0)</f>
        <v>5</v>
      </c>
      <c r="SK306" s="115">
        <f>ROUND(SE306/MAX(SE$9:SE$497)*100,0)</f>
        <v>2</v>
      </c>
      <c r="SL306" s="115">
        <f>ROUND(SF306/MAX(SF$9:SF$497)*100,0)</f>
        <v>7</v>
      </c>
      <c r="SM306" s="121">
        <f>ROUND(SG306/MAX(SG$9:SG$497)*100,0)</f>
        <v>53</v>
      </c>
      <c r="SN306" s="115">
        <f>ROUND(AVERAGEIF($ES$9:$ES$497,$ES306,SH$9:SH$497),0)</f>
        <v>29</v>
      </c>
      <c r="SO306" s="115">
        <f>ROUND(AVERAGEIF($ES$9:$ES$497,$ES306,SI$9:SI$497),0)</f>
        <v>3</v>
      </c>
      <c r="SP306" s="115">
        <f>ROUND(AVERAGEIF($ES$9:$ES$497,$ES306,SJ$9:SJ$497),0)</f>
        <v>5</v>
      </c>
      <c r="SQ306" s="115">
        <f>ROUND(AVERAGEIF($ES$9:$ES$497,$ES306,SK$9:SK$497),0)</f>
        <v>2</v>
      </c>
      <c r="SR306" s="115">
        <f>ROUND(AVERAGEIF($ES$9:$ES$497,$ES306,SL$9:SL$497),0)</f>
        <v>4</v>
      </c>
      <c r="SS306" s="121">
        <f>ROUND(AVERAGEIF($ES$9:$ES$497,$ES306,SM$9:SM$497),0)</f>
        <v>36</v>
      </c>
      <c r="ST306" s="114">
        <f>RANK(SB306,SB$9:SB$497,0)</f>
        <v>99</v>
      </c>
      <c r="SU306" s="115">
        <f>RANK(SC306,SC$9:SC$497,0)</f>
        <v>205</v>
      </c>
      <c r="SV306" s="115">
        <f>RANK(SD306,SD$9:SD$497,0)</f>
        <v>163</v>
      </c>
      <c r="SW306" s="115">
        <f>RANK(SE306,SE$9:SE$497,0)</f>
        <v>205</v>
      </c>
      <c r="SX306" s="115">
        <f>RANK(SF306,SF$9:SF$497,0)</f>
        <v>120</v>
      </c>
      <c r="SY306" s="115">
        <f>RANK(SG306,SG$9:SG$497,0)</f>
        <v>32</v>
      </c>
      <c r="SZ306" s="115">
        <f>COUNTIFS(SB$9:SB$497,"&gt;"&amp;SB306,$ES$9:$ES$497,$ES306)+1</f>
        <v>27</v>
      </c>
      <c r="TA306" s="115">
        <f>COUNTIFS(SC$9:SC$497,"&gt;"&amp;SC306,$ES$9:$ES$497,$ES306)+1</f>
        <v>18</v>
      </c>
      <c r="TB306" s="115">
        <f>COUNTIFS(SD$9:SD$497,"&gt;"&amp;SD306,$ES$9:$ES$497,$ES306)+1</f>
        <v>22</v>
      </c>
      <c r="TC306" s="115">
        <f>COUNTIFS(SE$9:SE$497,"&gt;"&amp;SE306,$ES$9:$ES$497,$ES306)+1</f>
        <v>18</v>
      </c>
      <c r="TD306" s="115">
        <f>COUNTIFS(SF$9:SF$497,"&gt;"&amp;SF306,$ES$9:$ES$497,$ES306)+1</f>
        <v>15</v>
      </c>
      <c r="TE306" s="117">
        <f>COUNTIFS(SG$9:SG$497,"&gt;"&amp;SG306,$ES$9:$ES$497,$ES306)+1</f>
        <v>30</v>
      </c>
      <c r="TF306" s="118">
        <f t="shared" si="698"/>
        <v>111</v>
      </c>
      <c r="TG306" s="115">
        <f t="shared" si="699"/>
        <v>52</v>
      </c>
      <c r="TH306" s="115">
        <f t="shared" si="700"/>
        <v>55</v>
      </c>
      <c r="TI306" s="115">
        <f t="shared" si="701"/>
        <v>53</v>
      </c>
      <c r="TJ306" s="115">
        <f t="shared" si="702"/>
        <v>51</v>
      </c>
      <c r="TK306" s="115">
        <f t="shared" si="703"/>
        <v>121</v>
      </c>
      <c r="TL306" s="117">
        <f t="shared" si="704"/>
        <v>118</v>
      </c>
      <c r="TM306" s="118">
        <f>ROUND(TF306/MAX(TF$9:TF$497)*100,0)</f>
        <v>62</v>
      </c>
      <c r="TN306" s="115">
        <f>ROUND(TG306/MAX(TG$9:TG$497)*100,0)</f>
        <v>29</v>
      </c>
      <c r="TO306" s="115">
        <f>ROUND(TH306/MAX(TH$9:TH$497)*100,0)</f>
        <v>30</v>
      </c>
      <c r="TP306" s="115">
        <f>ROUND(TI306/MAX(TI$9:TI$497)*100,0)</f>
        <v>29</v>
      </c>
      <c r="TQ306" s="115">
        <f>ROUND(TJ306/MAX(TJ$9:TJ$497)*100,0)</f>
        <v>26</v>
      </c>
      <c r="TR306" s="115">
        <f>ROUND(TK306/MAX(TK$9:TK$497)*100,0)</f>
        <v>62</v>
      </c>
      <c r="TS306" s="119">
        <f>ROUND(TL306/MAX(TL$9:TL$497)*100,0)</f>
        <v>60</v>
      </c>
      <c r="TT306" s="120">
        <f>RANK(TM306,TM$9:TM$497,0)</f>
        <v>87</v>
      </c>
      <c r="TU306" s="115">
        <f>RANK(TN306,TN$9:TN$497,0)</f>
        <v>218</v>
      </c>
      <c r="TV306" s="115">
        <f>RANK(TO306,TO$9:TO$497,0)</f>
        <v>143</v>
      </c>
      <c r="TW306" s="115">
        <f>RANK(TP306,TP$9:TP$497,0)</f>
        <v>227</v>
      </c>
      <c r="TX306" s="115">
        <f>RANK(TQ306,TQ$9:TQ$497,0)</f>
        <v>190</v>
      </c>
      <c r="TY306" s="115">
        <f>RANK(TR306,TR$9:TR$497,0)</f>
        <v>22</v>
      </c>
      <c r="TZ306" s="121">
        <f>RANK(TS306,TS$9:TS$497,0)</f>
        <v>24</v>
      </c>
      <c r="UA306" s="132"/>
      <c r="UB306" s="7" t="s">
        <v>1</v>
      </c>
    </row>
    <row r="307" spans="1:548" x14ac:dyDescent="0.15">
      <c r="A307" s="183">
        <v>299</v>
      </c>
      <c r="B307" s="203" t="s">
        <v>1255</v>
      </c>
      <c r="C307" s="63"/>
      <c r="D307" s="63"/>
      <c r="E307" s="64" t="s">
        <v>518</v>
      </c>
      <c r="F307" s="65">
        <v>92</v>
      </c>
      <c r="G307" s="65" t="s">
        <v>558</v>
      </c>
      <c r="H307" s="65" t="s">
        <v>699</v>
      </c>
      <c r="I307" s="66" t="s">
        <v>521</v>
      </c>
      <c r="J307" s="67" t="s">
        <v>521</v>
      </c>
      <c r="K307" s="67" t="s">
        <v>521</v>
      </c>
      <c r="L307" s="67" t="s">
        <v>521</v>
      </c>
      <c r="M307" s="67" t="s">
        <v>521</v>
      </c>
      <c r="N307" s="67" t="s">
        <v>521</v>
      </c>
      <c r="O307" s="67" t="s">
        <v>521</v>
      </c>
      <c r="P307" s="67" t="s">
        <v>521</v>
      </c>
      <c r="Q307" s="67" t="s">
        <v>521</v>
      </c>
      <c r="R307" s="68" t="s">
        <v>521</v>
      </c>
      <c r="S307" s="69" t="s">
        <v>521</v>
      </c>
      <c r="T307" s="67" t="s">
        <v>521</v>
      </c>
      <c r="U307" s="67" t="s">
        <v>521</v>
      </c>
      <c r="V307" s="67" t="s">
        <v>521</v>
      </c>
      <c r="W307" s="67" t="s">
        <v>521</v>
      </c>
      <c r="X307" s="67" t="s">
        <v>521</v>
      </c>
      <c r="Y307" s="67" t="s">
        <v>521</v>
      </c>
      <c r="Z307" s="67" t="s">
        <v>521</v>
      </c>
      <c r="AA307" s="67" t="s">
        <v>521</v>
      </c>
      <c r="AB307" s="68" t="s">
        <v>521</v>
      </c>
      <c r="AC307" s="69" t="s">
        <v>521</v>
      </c>
      <c r="AD307" s="67" t="s">
        <v>521</v>
      </c>
      <c r="AE307" s="67" t="s">
        <v>521</v>
      </c>
      <c r="AF307" s="67" t="s">
        <v>521</v>
      </c>
      <c r="AG307" s="67" t="s">
        <v>521</v>
      </c>
      <c r="AH307" s="67" t="s">
        <v>521</v>
      </c>
      <c r="AI307" s="67" t="s">
        <v>521</v>
      </c>
      <c r="AJ307" s="67" t="s">
        <v>521</v>
      </c>
      <c r="AK307" s="67" t="s">
        <v>521</v>
      </c>
      <c r="AL307" s="68" t="s">
        <v>521</v>
      </c>
      <c r="AM307" s="69" t="s">
        <v>521</v>
      </c>
      <c r="AN307" s="67" t="s">
        <v>521</v>
      </c>
      <c r="AO307" s="67" t="s">
        <v>521</v>
      </c>
      <c r="AP307" s="67" t="s">
        <v>521</v>
      </c>
      <c r="AQ307" s="67" t="s">
        <v>521</v>
      </c>
      <c r="AR307" s="67" t="s">
        <v>521</v>
      </c>
      <c r="AS307" s="67" t="s">
        <v>521</v>
      </c>
      <c r="AT307" s="67" t="s">
        <v>521</v>
      </c>
      <c r="AU307" s="67" t="s">
        <v>521</v>
      </c>
      <c r="AV307" s="68" t="s">
        <v>521</v>
      </c>
      <c r="AW307" s="69" t="s">
        <v>521</v>
      </c>
      <c r="AX307" s="67" t="s">
        <v>521</v>
      </c>
      <c r="AY307" s="67" t="s">
        <v>521</v>
      </c>
      <c r="AZ307" s="67" t="s">
        <v>521</v>
      </c>
      <c r="BA307" s="67" t="s">
        <v>521</v>
      </c>
      <c r="BB307" s="67" t="s">
        <v>521</v>
      </c>
      <c r="BC307" s="67" t="s">
        <v>521</v>
      </c>
      <c r="BD307" s="67" t="s">
        <v>521</v>
      </c>
      <c r="BE307" s="67" t="s">
        <v>521</v>
      </c>
      <c r="BF307" s="68" t="s">
        <v>521</v>
      </c>
      <c r="BG307" s="67" t="s">
        <v>18</v>
      </c>
      <c r="BH307" s="67" t="s">
        <v>18</v>
      </c>
      <c r="BI307" s="67" t="s">
        <v>18</v>
      </c>
      <c r="BJ307" s="67" t="s">
        <v>18</v>
      </c>
      <c r="BK307" s="67" t="s">
        <v>18</v>
      </c>
      <c r="BL307" s="67" t="s">
        <v>18</v>
      </c>
      <c r="BM307" s="67" t="s">
        <v>18</v>
      </c>
      <c r="BN307" s="67" t="s">
        <v>18</v>
      </c>
      <c r="BO307" s="67" t="s">
        <v>18</v>
      </c>
      <c r="BP307" s="68" t="s">
        <v>18</v>
      </c>
      <c r="BQ307" s="70" t="s">
        <v>18</v>
      </c>
      <c r="BR307" s="67" t="s">
        <v>18</v>
      </c>
      <c r="BS307" s="67" t="s">
        <v>18</v>
      </c>
      <c r="BT307" s="67" t="s">
        <v>18</v>
      </c>
      <c r="BU307" s="67" t="s">
        <v>18</v>
      </c>
      <c r="BV307" s="67" t="s">
        <v>18</v>
      </c>
      <c r="BW307" s="67" t="s">
        <v>18</v>
      </c>
      <c r="BX307" s="67" t="s">
        <v>18</v>
      </c>
      <c r="BY307" s="67" t="s">
        <v>18</v>
      </c>
      <c r="BZ307" s="68" t="s">
        <v>18</v>
      </c>
      <c r="CA307" s="69" t="s">
        <v>18</v>
      </c>
      <c r="CB307" s="67" t="s">
        <v>18</v>
      </c>
      <c r="CC307" s="67" t="s">
        <v>18</v>
      </c>
      <c r="CD307" s="67" t="s">
        <v>18</v>
      </c>
      <c r="CE307" s="67" t="s">
        <v>18</v>
      </c>
      <c r="CF307" s="67" t="s">
        <v>18</v>
      </c>
      <c r="CG307" s="67" t="s">
        <v>18</v>
      </c>
      <c r="CH307" s="67" t="s">
        <v>18</v>
      </c>
      <c r="CI307" s="67" t="s">
        <v>18</v>
      </c>
      <c r="CJ307" s="68" t="s">
        <v>18</v>
      </c>
      <c r="CK307" s="69" t="s">
        <v>18</v>
      </c>
      <c r="CL307" s="67" t="s">
        <v>18</v>
      </c>
      <c r="CM307" s="67" t="s">
        <v>18</v>
      </c>
      <c r="CN307" s="67" t="s">
        <v>18</v>
      </c>
      <c r="CO307" s="67" t="s">
        <v>18</v>
      </c>
      <c r="CP307" s="67" t="s">
        <v>18</v>
      </c>
      <c r="CQ307" s="67" t="s">
        <v>18</v>
      </c>
      <c r="CR307" s="67" t="s">
        <v>18</v>
      </c>
      <c r="CS307" s="67" t="s">
        <v>18</v>
      </c>
      <c r="CT307" s="68" t="s">
        <v>18</v>
      </c>
      <c r="CU307" s="69" t="s">
        <v>521</v>
      </c>
      <c r="CV307" s="67" t="s">
        <v>521</v>
      </c>
      <c r="CW307" s="67" t="s">
        <v>521</v>
      </c>
      <c r="CX307" s="67" t="s">
        <v>521</v>
      </c>
      <c r="CY307" s="67" t="s">
        <v>521</v>
      </c>
      <c r="CZ307" s="67" t="s">
        <v>521</v>
      </c>
      <c r="DA307" s="67" t="s">
        <v>521</v>
      </c>
      <c r="DB307" s="67" t="s">
        <v>521</v>
      </c>
      <c r="DC307" s="67" t="s">
        <v>521</v>
      </c>
      <c r="DD307" s="68" t="s">
        <v>521</v>
      </c>
      <c r="DE307" s="69" t="s">
        <v>521</v>
      </c>
      <c r="DF307" s="71" t="s">
        <v>521</v>
      </c>
      <c r="DG307" s="67" t="s">
        <v>521</v>
      </c>
      <c r="DH307" s="67" t="s">
        <v>521</v>
      </c>
      <c r="DI307" s="67" t="s">
        <v>521</v>
      </c>
      <c r="DJ307" s="67" t="s">
        <v>521</v>
      </c>
      <c r="DK307" s="67" t="s">
        <v>521</v>
      </c>
      <c r="DL307" s="67" t="s">
        <v>521</v>
      </c>
      <c r="DM307" s="67" t="s">
        <v>521</v>
      </c>
      <c r="DN307" s="68" t="s">
        <v>521</v>
      </c>
      <c r="DO307" s="70" t="s">
        <v>521</v>
      </c>
      <c r="DP307" s="71" t="s">
        <v>521</v>
      </c>
      <c r="DQ307" s="67" t="s">
        <v>521</v>
      </c>
      <c r="DR307" s="67" t="s">
        <v>521</v>
      </c>
      <c r="DS307" s="67" t="s">
        <v>521</v>
      </c>
      <c r="DT307" s="67" t="s">
        <v>521</v>
      </c>
      <c r="DU307" s="67" t="s">
        <v>521</v>
      </c>
      <c r="DV307" s="67" t="s">
        <v>521</v>
      </c>
      <c r="DW307" s="67" t="s">
        <v>521</v>
      </c>
      <c r="DX307" s="72" t="s">
        <v>521</v>
      </c>
      <c r="DY307" s="73" t="s">
        <v>522</v>
      </c>
      <c r="DZ307" s="74">
        <v>2</v>
      </c>
      <c r="EA307" s="74">
        <v>3</v>
      </c>
      <c r="EB307" s="74">
        <v>3</v>
      </c>
      <c r="EC307" s="75">
        <v>4</v>
      </c>
      <c r="ED307" s="76" t="s">
        <v>522</v>
      </c>
      <c r="EE307" s="74">
        <f t="shared" si="648"/>
        <v>2</v>
      </c>
      <c r="EF307" s="74">
        <f t="shared" si="649"/>
        <v>6</v>
      </c>
      <c r="EG307" s="74">
        <f t="shared" si="650"/>
        <v>18</v>
      </c>
      <c r="EH307" s="77">
        <f t="shared" si="651"/>
        <v>72</v>
      </c>
      <c r="EI307" s="73">
        <v>300</v>
      </c>
      <c r="EJ307" s="74">
        <v>450</v>
      </c>
      <c r="EK307" s="74">
        <v>900</v>
      </c>
      <c r="EL307" s="74">
        <v>1500</v>
      </c>
      <c r="EM307" s="75">
        <v>4500</v>
      </c>
      <c r="EN307" s="78">
        <v>1</v>
      </c>
      <c r="EO307" s="79">
        <f t="shared" si="652"/>
        <v>0.75</v>
      </c>
      <c r="EP307" s="79">
        <f t="shared" si="653"/>
        <v>0.5</v>
      </c>
      <c r="EQ307" s="79">
        <f t="shared" si="654"/>
        <v>0.27777777777777773</v>
      </c>
      <c r="ER307" s="80">
        <f t="shared" si="655"/>
        <v>0.20833333333333334</v>
      </c>
      <c r="ES307" s="128" t="s">
        <v>534</v>
      </c>
      <c r="ET307" s="82"/>
      <c r="EU307" s="83">
        <v>4</v>
      </c>
      <c r="EV307" s="73">
        <v>102</v>
      </c>
      <c r="EW307" s="74">
        <v>43</v>
      </c>
      <c r="EX307" s="74">
        <v>59</v>
      </c>
      <c r="EY307" s="74">
        <v>44</v>
      </c>
      <c r="EZ307" s="74">
        <v>11</v>
      </c>
      <c r="FA307" s="74">
        <v>11</v>
      </c>
      <c r="FB307" s="74">
        <v>46</v>
      </c>
      <c r="FC307" s="74">
        <v>40</v>
      </c>
      <c r="FD307" s="74">
        <f t="shared" si="656"/>
        <v>70</v>
      </c>
      <c r="FE307" s="84">
        <f t="shared" si="657"/>
        <v>99</v>
      </c>
      <c r="FF307" s="73">
        <f>RANK(EV307,$EV$9:$EV$497,0)</f>
        <v>76</v>
      </c>
      <c r="FG307" s="74">
        <f>RANK(EW307,$EW$9:$EW$497,0)</f>
        <v>216</v>
      </c>
      <c r="FH307" s="74">
        <f>RANK(EX307,$EX$9:$EX$497,0)</f>
        <v>122</v>
      </c>
      <c r="FI307" s="74">
        <f>RANK(EY307,$EY$9:$EY$497,0)</f>
        <v>157</v>
      </c>
      <c r="FJ307" s="74">
        <f>RANK(EZ307,$EZ$9:$EZ$497,0)</f>
        <v>312</v>
      </c>
      <c r="FK307" s="74">
        <f>RANK(FA307,$FA$9:$FA$497,0)</f>
        <v>295</v>
      </c>
      <c r="FL307" s="74">
        <f>RANK(FB307,$FB$9:$FB$497,0)</f>
        <v>187</v>
      </c>
      <c r="FM307" s="74">
        <f>RANK(FC307,$FC$9:$FC$497,0)</f>
        <v>218</v>
      </c>
      <c r="FN307" s="74">
        <f>RANK(FD307,$FD$9:$FD$497,0)</f>
        <v>211</v>
      </c>
      <c r="FO307" s="84">
        <f>RANK(FE307,$FE$9:$FE$497,0)</f>
        <v>149</v>
      </c>
      <c r="FP307" s="73">
        <f>COUNTIFS($EV$9:$EV$497,"&gt;"&amp;EV307,$ES$9:$ES$497,ES307)+1</f>
        <v>20</v>
      </c>
      <c r="FQ307" s="74">
        <f>COUNTIFS($EW$9:$EW$497,"&gt;"&amp;EW307,$ES$9:$ES$497,ES307)+1</f>
        <v>21</v>
      </c>
      <c r="FR307" s="74">
        <f>COUNTIFS($EX$9:$EX$497,"&gt;"&amp;EX307,$ES$9:$ES$497,ES307)+1</f>
        <v>49</v>
      </c>
      <c r="FS307" s="74">
        <f>COUNTIFS($EY$9:$EY$497,"&gt;"&amp;EY307,$ES$9:$ES$497,ES307)+1</f>
        <v>29</v>
      </c>
      <c r="FT307" s="74">
        <f>COUNTIFS($EZ$9:$EZ$497,"&gt;"&amp;EZ307,$ES$9:$ES$497,ES307)+1</f>
        <v>34</v>
      </c>
      <c r="FU307" s="74">
        <f>COUNTIFS($FA$9:$FA$497,"&gt;"&amp;FA307,$ES$9:$ES$497,ES307)+1</f>
        <v>33</v>
      </c>
      <c r="FV307" s="74">
        <f>COUNTIFS($FB$9:$FB$497,"&gt;"&amp;FB307,$ES$9:$ES$497,ES307)+1</f>
        <v>56</v>
      </c>
      <c r="FW307" s="74">
        <f>COUNTIFS($FC$9:$FC$497,"&gt;"&amp;FC307,$ES$9:$ES$497,ES307)+1</f>
        <v>69</v>
      </c>
      <c r="FX307" s="74">
        <f>COUNTIFS($FD$9:$FD$497,"&gt;"&amp;FD307,$ES$9:$ES$497,ES307)+1</f>
        <v>48</v>
      </c>
      <c r="FY307" s="84">
        <f>COUNTIFS($FE$9:$FE$497,"&gt;"&amp;FE307,$ES$9:$ES$497,ES307)+1</f>
        <v>59</v>
      </c>
      <c r="FZ307" s="85">
        <f t="shared" si="658"/>
        <v>1.1100000000000001</v>
      </c>
      <c r="GA307" s="86">
        <f t="shared" si="659"/>
        <v>0.47</v>
      </c>
      <c r="GB307" s="86">
        <f t="shared" si="660"/>
        <v>0.64</v>
      </c>
      <c r="GC307" s="86">
        <f t="shared" si="661"/>
        <v>0.48</v>
      </c>
      <c r="GD307" s="86">
        <f t="shared" si="662"/>
        <v>0.12</v>
      </c>
      <c r="GE307" s="86">
        <f t="shared" si="663"/>
        <v>0.12</v>
      </c>
      <c r="GF307" s="86">
        <f t="shared" si="664"/>
        <v>0.5</v>
      </c>
      <c r="GG307" s="86">
        <f t="shared" si="665"/>
        <v>0.43</v>
      </c>
      <c r="GH307" s="86">
        <f t="shared" si="666"/>
        <v>0.76</v>
      </c>
      <c r="GI307" s="87">
        <f t="shared" si="667"/>
        <v>1.08</v>
      </c>
      <c r="GJ307" s="85">
        <f>ROUND(((FZ307-AVERAGE(FZ$9:FZ$497))/STDEVP(FZ$9:FZ$497)*10+50),2)</f>
        <v>55.58</v>
      </c>
      <c r="GK307" s="86">
        <f>ROUND(((GA307-AVERAGE(GA$9:GA$497))/STDEVP(GA$9:GA$497)*10+50),2)</f>
        <v>43.41</v>
      </c>
      <c r="GL307" s="86">
        <f>ROUND(((GB307-AVERAGE(GB$9:GB$497))/STDEVP(GB$9:GB$497)*10+50),2)</f>
        <v>52.15</v>
      </c>
      <c r="GM307" s="86">
        <f>ROUND(((GC307-AVERAGE(GC$9:GC$497))/STDEVP(GC$9:GC$497)*10+50),2)</f>
        <v>47.69</v>
      </c>
      <c r="GN307" s="86">
        <f>ROUND(((GD307-AVERAGE(GD$9:GD$497))/STDEVP(GD$9:GD$497)*10+50),2)</f>
        <v>40.68</v>
      </c>
      <c r="GO307" s="86">
        <f>ROUND(((GE307-AVERAGE(GE$9:GE$497))/STDEVP(GE$9:GE$497)*10+50),2)</f>
        <v>41.71</v>
      </c>
      <c r="GP307" s="86">
        <f>ROUND(((GF307-AVERAGE(GF$9:GF$497))/STDEVP(GF$9:GF$497)*10+50),2)</f>
        <v>45.75</v>
      </c>
      <c r="GQ307" s="86">
        <f>ROUND(((GG307-AVERAGE(GG$9:GG$497))/STDEVP(GG$9:GG$497)*10+50),2)</f>
        <v>43.71</v>
      </c>
      <c r="GR307" s="86">
        <f>ROUND(((GH307-AVERAGE(GH$9:GH$497))/STDEVP(GH$9:GH$497)*10+50),2)</f>
        <v>42.17</v>
      </c>
      <c r="GS307" s="87">
        <f>ROUND(((GI307-AVERAGE(GI$9:GI$497))/STDEVP(GI$9:GI$497)*10+50),2)</f>
        <v>47.19</v>
      </c>
      <c r="GT307" s="73">
        <f>RANK(GJ307,$GJ$9:$GJ$497,0)</f>
        <v>123</v>
      </c>
      <c r="GU307" s="74">
        <f>RANK(GK307,$GK$9:$GK$497,0)</f>
        <v>294</v>
      </c>
      <c r="GV307" s="74">
        <f>RANK(GL307,$GL$9:$GL$497,0)</f>
        <v>169</v>
      </c>
      <c r="GW307" s="74">
        <f>RANK(GM307,$GM$9:$GM$497,0)</f>
        <v>238</v>
      </c>
      <c r="GX307" s="74">
        <f>RANK(GN307,$GN$9:$GN$497,0)</f>
        <v>412</v>
      </c>
      <c r="GY307" s="74">
        <f>RANK(GO307,$GO$9:$GO$497,0)</f>
        <v>407</v>
      </c>
      <c r="GZ307" s="74">
        <f>RANK(GP307,$GP$9:$GP$497,0)</f>
        <v>268</v>
      </c>
      <c r="HA307" s="74">
        <f>RANK(GQ307,$GQ$9:$GQ$497,0)</f>
        <v>311</v>
      </c>
      <c r="HB307" s="74">
        <f>RANK(GR307,$GR$9:$GR$497,0)</f>
        <v>340</v>
      </c>
      <c r="HC307" s="84">
        <f>RANK(GS307,$GS$9:$GS$497,0)</f>
        <v>241</v>
      </c>
      <c r="HD307" s="85">
        <f>ROUND(AVERAGEIF($ES$9:$ES$497,$ES307,$FZ$9:$FZ$497),2)</f>
        <v>0.95</v>
      </c>
      <c r="HE307" s="86">
        <f>ROUND(AVERAGEIF($ES$9:$ES$497,$ES307,$GA$9:$GA$497),2)</f>
        <v>0.38</v>
      </c>
      <c r="HF307" s="86">
        <f>ROUND(AVERAGEIF($ES$9:$ES$497,$ES307,$GB$9:$GB$497),2)</f>
        <v>0.82</v>
      </c>
      <c r="HG307" s="86">
        <f>ROUND(AVERAGEIF($ES$9:$ES$497,$ES307,$GC$9:$GC$497),2)</f>
        <v>0.44</v>
      </c>
      <c r="HH307" s="86">
        <f>ROUND(AVERAGEIF($ES$9:$ES$497,$ES307,$GD$9:$GD$497),2)</f>
        <v>0.15</v>
      </c>
      <c r="HI307" s="86">
        <f>ROUND(AVERAGEIF($ES$9:$ES$497,$ES307,$GE$9:$GE$497),2)</f>
        <v>0.14000000000000001</v>
      </c>
      <c r="HJ307" s="86">
        <f>ROUND(AVERAGEIF($ES$9:$ES$497,$ES307,$GF$9:$GF$497),2)</f>
        <v>0.74</v>
      </c>
      <c r="HK307" s="86">
        <f>ROUND(AVERAGEIF($ES$9:$ES$497,$ES307,$GG$9:$GG$497),2)</f>
        <v>0.85</v>
      </c>
      <c r="HL307" s="86">
        <f>ROUND(AVERAGEIF($ES$9:$ES$497,$ES307,$GH$9:$GH$497),2)</f>
        <v>0.97</v>
      </c>
      <c r="HM307" s="87">
        <f>ROUND(AVERAGEIF($ES$9:$ES$497,$ES307,$GI$9:$GI$497),2)</f>
        <v>1.67</v>
      </c>
      <c r="HN307" s="88">
        <f t="shared" si="668"/>
        <v>0.16000000000000014</v>
      </c>
      <c r="HO307" s="89">
        <f t="shared" si="669"/>
        <v>8.9999999999999969E-2</v>
      </c>
      <c r="HP307" s="89">
        <f t="shared" si="670"/>
        <v>-0.17999999999999994</v>
      </c>
      <c r="HQ307" s="89">
        <f t="shared" si="671"/>
        <v>3.999999999999998E-2</v>
      </c>
      <c r="HR307" s="89">
        <f t="shared" si="672"/>
        <v>-0.03</v>
      </c>
      <c r="HS307" s="89">
        <f t="shared" si="673"/>
        <v>-2.0000000000000018E-2</v>
      </c>
      <c r="HT307" s="89">
        <f t="shared" si="674"/>
        <v>-0.24</v>
      </c>
      <c r="HU307" s="89">
        <f t="shared" si="675"/>
        <v>-0.42</v>
      </c>
      <c r="HV307" s="89">
        <f t="shared" si="676"/>
        <v>-0.20999999999999996</v>
      </c>
      <c r="HW307" s="90">
        <f t="shared" si="677"/>
        <v>-0.58999999999999986</v>
      </c>
      <c r="HX307" s="73">
        <f>COUNTIFS($FZ$9:$FZ$497,"&gt;"&amp;FZ307,$ES$9:$ES$497,$ES307)+1</f>
        <v>20</v>
      </c>
      <c r="HY307" s="74">
        <f>COUNTIFS($GA$9:$GA$497,"&gt;"&amp;GA307,$ES$9:$ES$497,$ES307)+1</f>
        <v>14</v>
      </c>
      <c r="HZ307" s="74">
        <f>COUNTIFS($GB$9:$GB$497,"&gt;"&amp;GB307,$ES$9:$ES$497,$ES307)+1</f>
        <v>74</v>
      </c>
      <c r="IA307" s="74">
        <f>COUNTIFS($GC$9:$GC$497,"&gt;"&amp;GC307,$ES$9:$ES$497,$ES307)+1</f>
        <v>31</v>
      </c>
      <c r="IB307" s="74">
        <f>COUNTIFS($GD$9:$GD$497,"&gt;"&amp;GD307,$ES$9:$ES$497,$ES307)+1</f>
        <v>61</v>
      </c>
      <c r="IC307" s="74">
        <f>COUNTIFS($GE$9:$GE$497,"&gt;"&amp;GE307,$ES$9:$ES$497,$ES307)+1</f>
        <v>61</v>
      </c>
      <c r="ID307" s="74">
        <f>COUNTIFS($GF$9:$GF$497,"&gt;"&amp;GF307,$ES$9:$ES$497,$ES307)+1</f>
        <v>79</v>
      </c>
      <c r="IE307" s="74">
        <f>COUNTIFS($GG$9:$GG$497,"&gt;"&amp;GG307,$ES$9:$ES$497,$ES307)+1</f>
        <v>82</v>
      </c>
      <c r="IF307" s="74">
        <f>COUNTIFS($GH$9:$GH$497,"&gt;"&amp;GH307,$ES$9:$ES$497,$ES307)+1</f>
        <v>76</v>
      </c>
      <c r="IG307" s="84">
        <f>COUNTIFS($GI$9:$GI$497,"&gt;"&amp;GI307,$ES$9:$ES$497,$ES307)+1</f>
        <v>81</v>
      </c>
      <c r="IH307" s="91">
        <v>7.0000000000000007E-2</v>
      </c>
      <c r="II307" s="79"/>
      <c r="IJ307" s="79"/>
      <c r="IK307" s="79"/>
      <c r="IL307" s="79"/>
      <c r="IM307" s="92"/>
      <c r="IN307" s="93"/>
      <c r="IO307" s="94"/>
      <c r="IP307" s="95"/>
      <c r="IQ307" s="79"/>
      <c r="IR307" s="79"/>
      <c r="IS307" s="79"/>
      <c r="IT307" s="79"/>
      <c r="IU307" s="79"/>
      <c r="IV307" s="79"/>
      <c r="IW307" s="96"/>
      <c r="IX307" s="93"/>
      <c r="IY307" s="79"/>
      <c r="IZ307" s="79"/>
      <c r="JA307" s="79"/>
      <c r="JB307" s="79"/>
      <c r="JC307" s="79"/>
      <c r="JD307" s="79"/>
      <c r="JE307" s="97"/>
      <c r="JF307" s="95"/>
      <c r="JG307" s="79"/>
      <c r="JH307" s="79"/>
      <c r="JI307" s="79"/>
      <c r="JJ307" s="79"/>
      <c r="JK307" s="79"/>
      <c r="JL307" s="79"/>
      <c r="JM307" s="96"/>
      <c r="JN307" s="93"/>
      <c r="JO307" s="79"/>
      <c r="JP307" s="79"/>
      <c r="JQ307" s="79">
        <v>0.05</v>
      </c>
      <c r="JR307" s="79"/>
      <c r="JS307" s="79"/>
      <c r="JT307" s="79"/>
      <c r="JU307" s="79"/>
      <c r="JV307" s="79"/>
      <c r="JW307" s="79"/>
      <c r="JX307" s="79"/>
      <c r="JY307" s="79"/>
      <c r="JZ307" s="97"/>
      <c r="KA307" s="93"/>
      <c r="KB307" s="79"/>
      <c r="KC307" s="79"/>
      <c r="KD307" s="79"/>
      <c r="KE307" s="97"/>
      <c r="KF307" s="95"/>
      <c r="KG307" s="79"/>
      <c r="KH307" s="79"/>
      <c r="KI307" s="79"/>
      <c r="KJ307" s="79"/>
      <c r="KK307" s="98"/>
      <c r="KL307" s="79"/>
      <c r="KM307" s="79"/>
      <c r="KN307" s="79"/>
      <c r="KO307" s="79"/>
      <c r="KP307" s="79"/>
      <c r="KQ307" s="79"/>
      <c r="KR307" s="79"/>
      <c r="KS307" s="96"/>
      <c r="KT307" s="96"/>
      <c r="KU307" s="96"/>
      <c r="KV307" s="96"/>
      <c r="KW307" s="93"/>
      <c r="KX307" s="79"/>
      <c r="KY307" s="79"/>
      <c r="KZ307" s="79"/>
      <c r="LA307" s="79"/>
      <c r="LB307" s="79"/>
      <c r="LC307" s="96"/>
      <c r="LD307" s="93"/>
      <c r="LE307" s="94"/>
      <c r="LF307" s="99"/>
      <c r="LG307" s="75"/>
      <c r="LH307" s="93"/>
      <c r="LI307" s="79"/>
      <c r="LJ307" s="74"/>
      <c r="LK307" s="74"/>
      <c r="LL307" s="74"/>
      <c r="LM307" s="100"/>
      <c r="LN307" s="95"/>
      <c r="LO307" s="79"/>
      <c r="LP307" s="79"/>
      <c r="LQ307" s="79"/>
      <c r="LR307" s="96"/>
      <c r="LS307" s="93"/>
      <c r="LT307" s="79"/>
      <c r="LU307" s="79"/>
      <c r="LV307" s="79"/>
      <c r="LW307" s="79">
        <v>0.05</v>
      </c>
      <c r="LX307" s="79"/>
      <c r="LY307" s="79"/>
      <c r="LZ307" s="79"/>
      <c r="MA307" s="97"/>
      <c r="MB307" s="95"/>
      <c r="MC307" s="79"/>
      <c r="MD307" s="79"/>
      <c r="ME307" s="79"/>
      <c r="MF307" s="79"/>
      <c r="MG307" s="79"/>
      <c r="MH307" s="79"/>
      <c r="MI307" s="79"/>
      <c r="MJ307" s="79"/>
      <c r="MK307" s="79"/>
      <c r="ML307" s="79"/>
      <c r="MM307" s="79"/>
      <c r="MN307" s="98"/>
      <c r="MO307" s="98"/>
      <c r="MP307" s="96"/>
      <c r="MQ307" s="93"/>
      <c r="MR307" s="79"/>
      <c r="MS307" s="79"/>
      <c r="MT307" s="79"/>
      <c r="MU307" s="79"/>
      <c r="MV307" s="98"/>
      <c r="MW307" s="79"/>
      <c r="MX307" s="79"/>
      <c r="MY307" s="79"/>
      <c r="MZ307" s="79"/>
      <c r="NA307" s="79"/>
      <c r="NB307" s="79"/>
      <c r="NC307" s="79"/>
      <c r="ND307" s="96"/>
      <c r="NE307" s="96"/>
      <c r="NF307" s="96"/>
      <c r="NG307" s="96"/>
      <c r="NH307" s="93"/>
      <c r="NI307" s="79"/>
      <c r="NJ307" s="79"/>
      <c r="NK307" s="79"/>
      <c r="NL307" s="79"/>
      <c r="NM307" s="79"/>
      <c r="NN307" s="94"/>
      <c r="NO307" s="93"/>
      <c r="NP307" s="80"/>
      <c r="NQ307" s="182" t="s">
        <v>1253</v>
      </c>
      <c r="NR307" s="180" t="s">
        <v>1256</v>
      </c>
      <c r="NS307" s="180"/>
      <c r="NT307" s="180" t="s">
        <v>561</v>
      </c>
      <c r="NU307" s="180" t="s">
        <v>2229</v>
      </c>
      <c r="NV307" s="181">
        <v>44151</v>
      </c>
      <c r="NW307" s="180" t="s">
        <v>2230</v>
      </c>
      <c r="NX307" s="133"/>
      <c r="NY307" s="129" t="s">
        <v>2292</v>
      </c>
      <c r="NZ307" s="133" t="s">
        <v>2243</v>
      </c>
      <c r="OA307" s="134" t="s">
        <v>2244</v>
      </c>
      <c r="OB307" s="134" t="s">
        <v>2245</v>
      </c>
      <c r="OC307" s="134" t="s">
        <v>2246</v>
      </c>
      <c r="OD307" s="108">
        <f t="shared" si="678"/>
        <v>72</v>
      </c>
      <c r="OE307" s="109">
        <v>4</v>
      </c>
      <c r="OF307" s="110">
        <f t="shared" si="679"/>
        <v>300</v>
      </c>
      <c r="OG307" s="109">
        <v>3</v>
      </c>
      <c r="OH307" s="111">
        <f>ROUND(AVERAGEIF($ES$9:$ES$497,$ES307,EV$9:EV$497),0)</f>
        <v>70</v>
      </c>
      <c r="OI307" s="112">
        <f>ROUND(AVERAGEIF($ES$9:$ES$497,$ES307,EW$9:EW$497),0)</f>
        <v>29</v>
      </c>
      <c r="OJ307" s="112">
        <f>ROUND(AVERAGEIF($ES$9:$ES$497,$ES307,EX$9:EX$497),0)</f>
        <v>62</v>
      </c>
      <c r="OK307" s="112">
        <f>ROUND(AVERAGEIF($ES$9:$ES$497,$ES307,EY$9:EY$497),0)</f>
        <v>34</v>
      </c>
      <c r="OL307" s="112">
        <f>ROUND(AVERAGEIF($ES$9:$ES$497,$ES307,EZ$9:EZ$497),0)</f>
        <v>10</v>
      </c>
      <c r="OM307" s="112">
        <f>ROUND(AVERAGEIF($ES$9:$ES$497,$ES307,FA$9:FA$497),0)</f>
        <v>10</v>
      </c>
      <c r="ON307" s="112">
        <f>ROUND(AVERAGEIF($ES$9:$ES$497,$ES307,FB$9:FB$497),0)</f>
        <v>53</v>
      </c>
      <c r="OO307" s="112">
        <f>ROUND(AVERAGEIF($ES$9:$ES$497,$ES307,FC$9:FC$497),0)</f>
        <v>56</v>
      </c>
      <c r="OP307" s="112">
        <f>ROUND(AVERAGEIF($ES$9:$ES$497,$ES307,FD$9:FD$497),0)</f>
        <v>72</v>
      </c>
      <c r="OQ307" s="113">
        <f>ROUND(AVERAGEIF($ES$9:$ES$497,$ES307,FE$9:FE$497),0)</f>
        <v>118</v>
      </c>
      <c r="OR307" s="114">
        <f>ROUND(EV307/MAX(EV$9:EV$497)*100,0)</f>
        <v>57</v>
      </c>
      <c r="OS307" s="115">
        <f>ROUND(EW307/MAX(EW$9:EW$497)*100,0)</f>
        <v>34</v>
      </c>
      <c r="OT307" s="115">
        <f>ROUND(EX307/MAX(EX$9:EX$497)*100,0)</f>
        <v>49</v>
      </c>
      <c r="OU307" s="115">
        <f>ROUND(EY307/MAX(EY$9:EY$497)*100,0)</f>
        <v>30</v>
      </c>
      <c r="OV307" s="115">
        <f>ROUND(EZ307/MAX(EZ$9:EZ$497)*100,0)</f>
        <v>9</v>
      </c>
      <c r="OW307" s="115">
        <f>ROUND(FA307/MAX(FA$9:FA$497)*100,0)</f>
        <v>10</v>
      </c>
      <c r="OX307" s="115">
        <f>ROUND(FB307/MAX(FB$9:FB$497)*100,0)</f>
        <v>34</v>
      </c>
      <c r="OY307" s="116">
        <f>ROUND(FC307/MAX(FC$9:FC$497)*100,0)</f>
        <v>28</v>
      </c>
      <c r="OZ307" s="115">
        <f>ROUND(FD307/MAX(FD$9:FD$497)*100,0)</f>
        <v>47</v>
      </c>
      <c r="PA307" s="117">
        <f>ROUND(FE307/MAX(FE$9:FE$497)*100,0)</f>
        <v>40</v>
      </c>
      <c r="PB307" s="118">
        <f t="shared" si="680"/>
        <v>455</v>
      </c>
      <c r="PC307" s="115">
        <f t="shared" si="681"/>
        <v>335</v>
      </c>
      <c r="PD307" s="115">
        <f t="shared" si="682"/>
        <v>482</v>
      </c>
      <c r="PE307" s="115">
        <f t="shared" si="683"/>
        <v>511</v>
      </c>
      <c r="PF307" s="115">
        <f t="shared" si="684"/>
        <v>383</v>
      </c>
      <c r="PG307" s="119">
        <f t="shared" si="685"/>
        <v>306</v>
      </c>
      <c r="PH307" s="118">
        <f>ROUND(PB307/MAX(PB$9:PB$497)*100,0)</f>
        <v>54</v>
      </c>
      <c r="PI307" s="115">
        <f>ROUND(PC307/MAX(PC$9:PC$497)*100,0)</f>
        <v>40</v>
      </c>
      <c r="PJ307" s="115">
        <f>ROUND(PD307/MAX(PD$9:PD$497)*100,0)</f>
        <v>51</v>
      </c>
      <c r="PK307" s="115">
        <f>ROUND(PE307/MAX(PE$9:PE$497)*100,0)</f>
        <v>51</v>
      </c>
      <c r="PL307" s="115">
        <f>ROUND(PF307/MAX(PF$9:PF$497)*100,0)</f>
        <v>54</v>
      </c>
      <c r="PM307" s="119">
        <f>ROUND(PG307/MAX(PG$9:PG$497)*100,0)</f>
        <v>45</v>
      </c>
      <c r="PN307" s="118">
        <f>RANK(PH307,PH$9:PH$497,0)</f>
        <v>153</v>
      </c>
      <c r="PO307" s="115">
        <f>RANK(PI307,PI$9:PI$497,0)</f>
        <v>218</v>
      </c>
      <c r="PP307" s="115">
        <f>RANK(PJ307,PJ$9:PJ$497,0)</f>
        <v>190</v>
      </c>
      <c r="PQ307" s="115">
        <f>RANK(PK307,PK$9:PK$497,0)</f>
        <v>161</v>
      </c>
      <c r="PR307" s="115">
        <f>RANK(PL307,PL$9:PL$497,0)</f>
        <v>177</v>
      </c>
      <c r="PS307" s="119">
        <f>RANK(PM307,PM$9:PM$497,0)</f>
        <v>199</v>
      </c>
      <c r="PT307" s="120">
        <f>ROUND(FZ307/MAX(FZ$9:FZ$497)*100,0)</f>
        <v>61</v>
      </c>
      <c r="PU307" s="115">
        <f>ROUND(GA307/MAX(GA$9:GA$497)*100,0)</f>
        <v>26</v>
      </c>
      <c r="PV307" s="115">
        <f>ROUND(GB307/MAX(GB$9:GB$497)*100,0)</f>
        <v>47</v>
      </c>
      <c r="PW307" s="115">
        <f>ROUND(GC307/MAX(GC$9:GC$497)*100,0)</f>
        <v>38</v>
      </c>
      <c r="PX307" s="115">
        <f>ROUND(GD307/MAX(GD$9:GD$497)*100,0)</f>
        <v>7</v>
      </c>
      <c r="PY307" s="115">
        <f>ROUND(GE307/MAX(GE$9:GE$497)*100,0)</f>
        <v>7</v>
      </c>
      <c r="PZ307" s="115">
        <f>ROUND(GF307/MAX(GF$9:GF$497)*100,0)</f>
        <v>23</v>
      </c>
      <c r="QA307" s="116">
        <f>ROUND(GG307/MAX(GG$9:GG$497)*100,0)</f>
        <v>23</v>
      </c>
      <c r="QB307" s="115">
        <f>ROUND(GH307/MAX(GH$9:GH$497)*100,0)</f>
        <v>34</v>
      </c>
      <c r="QC307" s="121">
        <f>ROUND(GI307/MAX(GI$9:GI$497)*100,0)</f>
        <v>35</v>
      </c>
      <c r="QD307" s="120">
        <f>ROUND(AVERAGEIF($ES$9:$ES$497,$ES307,PT$9:PT$497),0)</f>
        <v>52</v>
      </c>
      <c r="QE307" s="120">
        <f>ROUND(AVERAGEIF($ES$9:$ES$497,$ES307,PU$9:PU$497),0)</f>
        <v>21</v>
      </c>
      <c r="QF307" s="120">
        <f>ROUND(AVERAGEIF($ES$9:$ES$497,$ES307,PV$9:PV$497),0)</f>
        <v>60</v>
      </c>
      <c r="QG307" s="120">
        <f>ROUND(AVERAGEIF($ES$9:$ES$497,$ES307,PW$9:PW$497),0)</f>
        <v>35</v>
      </c>
      <c r="QH307" s="120">
        <f>ROUND(AVERAGEIF($ES$9:$ES$497,$ES307,PX$9:PX$497),0)</f>
        <v>8</v>
      </c>
      <c r="QI307" s="120">
        <f>ROUND(AVERAGEIF($ES$9:$ES$497,$ES307,PY$9:PY$497),0)</f>
        <v>9</v>
      </c>
      <c r="QJ307" s="120">
        <f>ROUND(AVERAGEIF($ES$9:$ES$497,$ES307,PZ$9:PZ$497),0)</f>
        <v>35</v>
      </c>
      <c r="QK307" s="120">
        <f>ROUND(AVERAGEIF($ES$9:$ES$497,$ES307,QA$9:QA$497),0)</f>
        <v>46</v>
      </c>
      <c r="QL307" s="120">
        <f>ROUND(AVERAGEIF($ES$9:$ES$497,$ES307,QB$9:QB$497),0)</f>
        <v>43</v>
      </c>
      <c r="QM307" s="120">
        <f>ROUND(AVERAGEIF($ES$9:$ES$497,$ES307,QC$9:QC$497),0)</f>
        <v>53</v>
      </c>
      <c r="QN307" s="114">
        <f t="shared" si="686"/>
        <v>469</v>
      </c>
      <c r="QO307" s="115">
        <f t="shared" si="687"/>
        <v>309</v>
      </c>
      <c r="QP307" s="115">
        <f t="shared" si="688"/>
        <v>497</v>
      </c>
      <c r="QQ307" s="115">
        <f t="shared" si="689"/>
        <v>538</v>
      </c>
      <c r="QR307" s="115">
        <f t="shared" si="690"/>
        <v>485</v>
      </c>
      <c r="QS307" s="119">
        <f t="shared" si="691"/>
        <v>301</v>
      </c>
      <c r="QT307" s="114">
        <f>ROUND((QN307-MIN(QN$9:QN$497))/(MAX(QN$9:QN$497)-MIN(QN$9:QN$497))*100,0)</f>
        <v>38</v>
      </c>
      <c r="QU307" s="115">
        <f>ROUND((QO307-MIN(QO$9:QO$497))/(MAX(QO$9:QO$497)-MIN(QO$9:QO$497))*100,0)</f>
        <v>14</v>
      </c>
      <c r="QV307" s="115">
        <f>ROUND((QP307-MIN(QP$9:QP$497))/(MAX(QP$9:QP$497)-MIN(QP$9:QP$497))*100,0)</f>
        <v>21</v>
      </c>
      <c r="QW307" s="115">
        <f>ROUND((QQ307-MIN(QQ$9:QQ$497))/(MAX(QQ$9:QQ$497)-MIN(QQ$9:QQ$497))*100,0)</f>
        <v>32</v>
      </c>
      <c r="QX307" s="115">
        <f>ROUND((QR307-MIN(QR$9:QR$497))/(MAX(QR$9:QR$497)-MIN(QR$9:QR$497))*100,0)</f>
        <v>42</v>
      </c>
      <c r="QY307" s="115">
        <f>ROUND((QS307-MIN(QS$9:QS$497))/(MAX(QS$9:QS$497)-MIN(QS$9:QS$497))*100,0)</f>
        <v>26</v>
      </c>
      <c r="QZ307" s="114">
        <f>RANK(QN307,QN$9:QN$497,0)</f>
        <v>229</v>
      </c>
      <c r="RA307" s="115">
        <f>RANK(QO307,QO$9:QO$497,0)</f>
        <v>361</v>
      </c>
      <c r="RB307" s="115">
        <f>RANK(QP307,QP$9:QP$497,0)</f>
        <v>322</v>
      </c>
      <c r="RC307" s="115">
        <f>RANK(QQ307,QQ$9:QQ$497,0)</f>
        <v>261</v>
      </c>
      <c r="RD307" s="115">
        <f>RANK(QR307,QR$9:QR$497,0)</f>
        <v>266</v>
      </c>
      <c r="RE307" s="115">
        <f>RANK(QS307,QS$9:QS$497,0)</f>
        <v>339</v>
      </c>
      <c r="RF307" s="122"/>
      <c r="RG307" s="115">
        <f>($RH$3*(IH307+IJ307)*100*100/MAX(EX$9:EX$497)*$RO$3) +($RH$3*(II307+IJ307)*100*100/MAX(EX$9:EX$497)*$RO$4) + ($RH$3*IK307*100*100/MAX(EX$9:EX$497)*0.098)</f>
        <v>18.754166666666666</v>
      </c>
      <c r="RH307" s="115">
        <f>($RH$4*IL307*100*100/MAX(EZ$9:EZ$497))*$RQ$3</f>
        <v>0</v>
      </c>
      <c r="RI307" s="115">
        <f>($RH$3*IM307*100*100/MAX(EY$9:EY$497))*$RQ$4</f>
        <v>0</v>
      </c>
      <c r="RJ307" s="115">
        <f>($RH$3*IN307*100*100/MAX(EX$9:EX$497))</f>
        <v>0</v>
      </c>
      <c r="RK307" s="115">
        <f>($RH$4*IO307*100*100/MAX(EZ$9:EZ$497))*$RQ$3</f>
        <v>0</v>
      </c>
      <c r="RL307" s="115">
        <f>(($RL$4*IP307*100*((100/MAX(EX$9:EX$497)+100/MAX(EZ$9:EZ$497))/2))+($RL$4*IQ307*100*((100/MAX(EX$9:EX$497)+100/MAX(EZ$9:EZ$497))/2))+($RL$4*IR307*100*((100/MAX(EX$9:EX$497)+100/MAX(EZ$9:EZ$497))/2))+($RL$4*IS307*100*((100/MAX(EX$9:EX$497)+100/MAX(EZ$9:EZ$497))/2))+($RL$4*IT307*100*((100/MAX(EX$9:EX$497)+100/MAX(EZ$9:EZ$497))/2))+($RL$4*IU307*100*((100/MAX(EX$9:EX$497)+100/MAX(EZ$9:EZ$497))/2))+($RL$4*IV307*100*((100/MAX(EX$9:EX$497)+100/MAX(EZ$9:EZ$497))/2))+($RL$4*IW307*100*((100/MAX(EX$9:EX$497)+100/MAX(EZ$9:EZ$497))/2)))*$RS$3</f>
        <v>0</v>
      </c>
      <c r="RM307" s="115">
        <f>(($RH$3*IX307*100*100/MAX(EX$9:EX$497))+($RH$3*IY307*100*100/MAX(EX$9:EX$497))+($RH$3*IZ307*100*100/MAX(EX$9:EX$497))+($RH$3*JA307*100*100/MAX(EX$9:EX$497))+($RH$3*JB307*100*100/MAX(EX$9:EX$497))+($RH$3*JC307*100*100/MAX(EX$9:EX$497))+($RH$3*JD307*100*100/MAX(EX$9:EX$497))+($RH$3*JE307*100*100/MAX(EX$9:EX$497)))*$RS$4</f>
        <v>0</v>
      </c>
      <c r="RN307" s="115">
        <f>(($RH$4*JF307*100*100/MAX(EZ$9:EZ$497)) + ($RH$4*JG307*100*100/MAX(EZ$9:EZ$497)) + ($RH$4*JH307*100*100/MAX(EZ$9:EZ$497)) + ($RH$4*JI307*100*100/MAX(EZ$9:EZ$497)) + ($RH$4*JJ307*100*100/MAX(EZ$9:EZ$497)) + ($RH$4*JK307*100*100/MAX(EZ$9:EZ$497)) + ($RH$4*JL307*100*100/MAX(EZ$9:EZ$497)) + ($RH$4*JM307*100*100/MAX(EZ$9:EZ$497)))*$RU$3</f>
        <v>0</v>
      </c>
      <c r="RO307" s="115">
        <f>(($RL$4*JN307*100*((100/MAX(EX$9:EX$497)+100/MAX(EZ$9:EZ$497))/2))+($RL$4*JO307*100*((100/MAX(EX$9:EX$497)+100/MAX(EZ$9:EZ$497))/2))+($RL$4*JP307*100*((100/MAX(EX$9:EX$497)+100/MAX(EZ$9:EZ$497))/2))+($RL$4*JQ307*100*((100/MAX(EX$9:EX$497)+100/MAX(EZ$9:EZ$497))/2))+($RL$4*JR307*100*((100/MAX(EX$9:EX$497)+100/MAX(EZ$9:EZ$497))/2))+($RL$4*JS307*100*((100/MAX(EX$9:EX$497)+100/MAX(EZ$9:EZ$497))/2))+($RL$4*JT307*100*((100/MAX(EX$9:EX$497)+100/MAX(EZ$9:EZ$497))/2))+($RL$4*JU307*100*((100/MAX(EX$9:EX$497)+100/MAX(EZ$9:EZ$497))/2))+($RL$4*JV307*100*((100/MAX(EX$9:EX$497)+100/MAX(EZ$9:EZ$497))/2))+($RL$4*JW307*100*((100/MAX(EX$9:EX$497)+100/MAX(EZ$9:EZ$497))/2))+($RL$4*JX307*100*((100/MAX(EX$9:EX$497)+100/MAX(EZ$9:EZ$497))/2))+($RL$4*JY307*100*((100/MAX(EX$9:EX$497)+100/MAX(EZ$9:EZ$497))/2))+($RL$4*JZ307*100*((100/MAX(EX$9:EX$497)+100/MAX(EZ$9:EZ$497))/2)))*$RW$3/2</f>
        <v>2.6133333333333337</v>
      </c>
      <c r="RP307" s="119">
        <f>($RJ$3*KA307*100*100/MAX(FA$9:FA$497)) + ($RJ$3*KB307*100*100/MAX(FA$9:FA$497)/2) + ($RJ$3*KC307*100*100/MAX(FA$9:FA$497)/2) + ($RJ$3*KD307*100*100/MAX(FA$9:FA$497)/4) + ($RJ$3*KE307*100*100/MAX(FA$9:FA$497)/4)</f>
        <v>0</v>
      </c>
      <c r="RQ307" s="118">
        <f>($RL$4*KF307*100*((100/MAX(EX$9:EX$497)+100/MAX(EZ$9:EZ$497)))) * ($RO$3/2) + (($RL$4*KG307*100*((100/MAX(EX$9:EX$497)+100/MAX(EZ$9:EZ$497))))+($RL$4*KH307*100*((100/MAX(EX$9:EX$497)+100/MAX(EZ$9:EZ$497))))+($RL$4*KI307*100*((100/MAX(EX$9:EX$497)+100/MAX(EZ$9:EZ$497))))+($RL$4*KJ307*100*((100/MAX(EX$9:EX$497)+100/MAX(EZ$9:EZ$497))))+($RL$4*KK307*100*((100/MAX(EX$9:EX$497)+100/MAX(EZ$9:EZ$497))))+($RL$4*KL307*100*((100/MAX(EX$9:EX$497)+100/MAX(EZ$9:EZ$497))))+($RL$4*KM307*100*((100/MAX(EX$9:EX$497)+100/MAX(EZ$9:EZ$497))))+($RL$4*KN307*100*((100/MAX(EX$9:EX$497)+100/MAX(EZ$9:EZ$497))))+($RL$4*KO307*100*((100/MAX(EX$9:EX$497)+100/MAX(EZ$9:EZ$497))))+($RL$4*KP307*100*((100/MAX(EX$9:EX$497)+100/MAX(EZ$9:EZ$497))))+($RL$4*KQ307*100*((100/MAX(EX$9:EX$497)+100/MAX(EZ$9:EZ$497))))+($RL$4*KR307*100*((100/MAX(EX$9:EX$497)+100/MAX(EZ$9:EZ$497))))+($RL$4*KS307*100*((100/MAX(EX$9:EX$497)+100/MAX(EZ$9:EZ$497))))+($RL$4*KV307*100*((100/MAX(EX$9:EX$497)+100/MAX(EZ$9:EZ$497))))) * (($RO$3+$RO$4)/6)</f>
        <v>0</v>
      </c>
      <c r="RR307" s="115">
        <f>(($RL$4*KW307*100*((100/MAX(EX$9:EX$497)+100/MAX(EZ$9:EZ$497))))) * ($RO$3/2) + (($RL$4*KX307*100*((100/MAX(EX$9:EX$497)+100/MAX(EZ$9:EZ$497))))+($RL$4*KY307*100*((100/MAX(EX$9:EX$497)+100/MAX(EZ$9:EZ$497))))+($RL$4*KZ307*100*((100/MAX(EX$9:EX$497)+100/MAX(EZ$9:EZ$497))))+($RL$4*LA307*100*((100/MAX(EX$9:EX$497)+100/MAX(EZ$9:EZ$497))))+($RL$4*LB307*100*((100/MAX(EX$9:EX$497)+100/MAX(EZ$9:EZ$497))))+($RL$4*LC307*100*((100/MAX(EX$9:EX$497)+100/MAX(EZ$9:EZ$497))))) * (($RO$3+$RO$4)/6)</f>
        <v>0</v>
      </c>
      <c r="RS307" s="119">
        <f>(($RL$4*LD307*100*((100/MAX(EX$9:EX$497)+100/MAX(EZ$9:EZ$497))))+($RL$4*LE307*100*((100/MAX(EX$9:EX$497)+100/MAX(EZ$9:EZ$497))))) * (($RO$3+$RO$4)/6)</f>
        <v>0</v>
      </c>
      <c r="RT307" s="118">
        <f>($RJ$4*LH307*100*(100/MAX(EV$9:EV$497)))+($RJ$4*LI307*100*(100/MAX(EV$9:EV$497)))</f>
        <v>0</v>
      </c>
      <c r="RU307" s="119">
        <f>($RJ$4*LJ307*(100/MAX(EV$9:EV$497)))/2 + ($RL$3*LK307*(100/MAX(EW$9:EW$497))) + ($RJ$4*LL307*(100/MAX(EV$9:EV$497)))/4 + ($RL$3*LM307*(100/MAX(EW$9:EW$497)))</f>
        <v>0</v>
      </c>
      <c r="RV307" s="118">
        <f>($RJ$4*LN307*100*100/MAX(EV$9:EV$497)/2)+($RJ$4*LO307*100*100/MAX(EV$9:EV$497)/2)+($RJ$4*LP307*100*100/MAX(EV$9:EV$497))+($RJ$4*LQ307*100*100/MAX(EV$9:EV$497))+($RJ$4*LR307*100*100/MAX(EV$9:EV$497))</f>
        <v>0</v>
      </c>
      <c r="RW307" s="115">
        <f>($RJ$4*LS307*100*100/MAX(EV$9:EV$497)) + (($RJ$4*LT307*100*100/MAX(EV$9:EV$497))+($RJ$4*LU307*100*100/MAX(EV$9:EV$497))+($RJ$4*LV307*100*100/MAX(EV$9:EV$497))+($RJ$4*LW307*100*100/MAX(EV$9:EV$497))+($RJ$4*LX307*100*100/MAX(EV$9:EV$497))+($RJ$4*LY307*100*100/MAX(EV$9:EV$497))+($RJ$4*LZ307*100*100/MAX(EV$9:EV$497))+($RJ$4*MA307*100*100/MAX(EV$9:EV$497)))/2</f>
        <v>4.213483146067416</v>
      </c>
      <c r="RX307" s="119">
        <f>($RJ$4*MB307*100*100/MAX(EV$9:EV$497))+($RJ$4*MC307*100*100/MAX(EV$9:EV$497))+($RJ$4*MD307*100*100/MAX(EV$9:EV$497))+($RJ$4*ME307*100*100/MAX(EV$9:EV$497))+($RJ$4*MF307*100*100/MAX(EV$9:EV$497))+($RJ$4*MG307*100*100/MAX(EV$9:EV$497))+($RJ$4*MH307*100*100/MAX(EV$9:EV$497))+($RJ$4*MI307*100*100/MAX(EV$9:EV$497))+($RJ$4*MJ307*100*100/MAX(EV$9:EV$497))+($RJ$4*MK307*100*100/MAX(EV$9:EV$497))+($RJ$4*ML307*100*100/MAX(EV$9:EV$497))+($RJ$4*MM307*100*100/MAX(EV$9:EV$497))+($RJ$4*MN307*100*100/MAX(EV$9:EV$497))</f>
        <v>0</v>
      </c>
      <c r="RY307" s="118">
        <f>($RJ$4*MQ307*100*100/MAX(EV$9:EV$497))/2 + (($RJ$4*MR307*100*100/MAX(EV$9:EV$497))+($RJ$4*MS307*100*100/MAX(EV$9:EV$497))+($RJ$4*MT307*100*100/MAX(EV$9:EV$497))+($RJ$4*MU307*100*100/MAX(EV$9:EV$497))+($RJ$4*MV307*100*100/MAX(EV$9:EV$497))+($RJ$4*MW307*100*100/MAX(EV$9:EV$497))+($RJ$4*MX307*100*100/MAX(EV$9:EV$497))+($RJ$4*MY307*100*100/MAX(EV$9:EV$497))+($RJ$4*MZ307*100*100/MAX(EV$9:EV$497))+($RJ$4*NA307*100*100/MAX(EV$9:EV$497))+($RJ$4*NB307*100*100/MAX(EV$9:EV$497))+($RJ$4*NC307*100*100/MAX(EV$9:EV$497))+($RJ$4*ND307*100*100/MAX(EV$9:EV$497))+($RJ$4*NG307*100*100/MAX(EV$9:EV$497)))/4</f>
        <v>0</v>
      </c>
      <c r="RZ307" s="115">
        <f>($RJ$4*NH307*100*100/MAX(EV$9:EV$497))/2 + (($RJ$4*NI307*100*100/MAX(EV$9:EV$497))+($RJ$4*NJ307*100*100/MAX(EV$9:EV$497))+($RJ$4*NK307*100*100/MAX(EV$9:EV$497))+($RJ$4*NL307*100*100/MAX(EV$9:EV$497))+($RJ$4*NM307*100*100/MAX(EV$9:EV$497))+($RJ$4*NN307*100*100/MAX(EV$9:EV$497)))/4</f>
        <v>0</v>
      </c>
      <c r="SA307" s="117">
        <f>(($RJ$4*NO307*100*100/MAX(EV$9:EV$497))+($RJ$4*NP307*100*100/MAX(EV$9:EV$497)))/4</f>
        <v>0</v>
      </c>
      <c r="SB307" s="118">
        <f t="shared" si="692"/>
        <v>25.580983146067418</v>
      </c>
      <c r="SC307" s="115">
        <f t="shared" si="693"/>
        <v>22.210196629213485</v>
      </c>
      <c r="SD307" s="115">
        <f t="shared" si="694"/>
        <v>3.6667041198501877</v>
      </c>
      <c r="SE307" s="115">
        <f t="shared" si="695"/>
        <v>22.210196629213485</v>
      </c>
      <c r="SF307" s="115">
        <f t="shared" si="696"/>
        <v>3.6667041198501877</v>
      </c>
      <c r="SG307" s="115">
        <f t="shared" si="697"/>
        <v>4.213483146067416</v>
      </c>
      <c r="SH307" s="115">
        <f>ROUND(SB307/MAX(SB$9:SB$497)*100,0)</f>
        <v>32</v>
      </c>
      <c r="SI307" s="115">
        <f>ROUND(SC307/MAX(SC$9:SC$497)*100,0)</f>
        <v>34</v>
      </c>
      <c r="SJ307" s="115">
        <f>ROUND(SD307/MAX(SD$9:SD$497)*100,0)</f>
        <v>6</v>
      </c>
      <c r="SK307" s="115">
        <f>ROUND(SE307/MAX(SE$9:SE$497)*100,0)</f>
        <v>17</v>
      </c>
      <c r="SL307" s="115">
        <f>ROUND(SF307/MAX(SF$9:SF$497)*100,0)</f>
        <v>9</v>
      </c>
      <c r="SM307" s="121">
        <f>ROUND(SG307/MAX(SG$9:SG$497)*100,0)</f>
        <v>4</v>
      </c>
      <c r="SN307" s="115">
        <f>ROUND(AVERAGEIF($ES$9:$ES$497,$ES307,SH$9:SH$497),0)</f>
        <v>26</v>
      </c>
      <c r="SO307" s="115">
        <f>ROUND(AVERAGEIF($ES$9:$ES$497,$ES307,SI$9:SI$497),0)</f>
        <v>26</v>
      </c>
      <c r="SP307" s="115">
        <f>ROUND(AVERAGEIF($ES$9:$ES$497,$ES307,SJ$9:SJ$497),0)</f>
        <v>3</v>
      </c>
      <c r="SQ307" s="115">
        <f>ROUND(AVERAGEIF($ES$9:$ES$497,$ES307,SK$9:SK$497),0)</f>
        <v>21</v>
      </c>
      <c r="SR307" s="115">
        <f>ROUND(AVERAGEIF($ES$9:$ES$497,$ES307,SL$9:SL$497),0)</f>
        <v>5</v>
      </c>
      <c r="SS307" s="121">
        <f>ROUND(AVERAGEIF($ES$9:$ES$497,$ES307,SM$9:SM$497),0)</f>
        <v>5</v>
      </c>
      <c r="ST307" s="114">
        <f>RANK(SB307,SB$9:SB$497,0)</f>
        <v>140</v>
      </c>
      <c r="SU307" s="115">
        <f>RANK(SC307,SC$9:SC$497,0)</f>
        <v>86</v>
      </c>
      <c r="SV307" s="115">
        <f>RANK(SD307,SD$9:SD$497,0)</f>
        <v>133</v>
      </c>
      <c r="SW307" s="115">
        <f>RANK(SE307,SE$9:SE$497,0)</f>
        <v>123</v>
      </c>
      <c r="SX307" s="115">
        <f>RANK(SF307,SF$9:SF$497,0)</f>
        <v>84</v>
      </c>
      <c r="SY307" s="115">
        <f>RANK(SG307,SG$9:SG$497,0)</f>
        <v>173</v>
      </c>
      <c r="SZ307" s="115">
        <f>COUNTIFS(SB$9:SB$497,"&gt;"&amp;SB307,$ES$9:$ES$497,$ES307)+1</f>
        <v>32</v>
      </c>
      <c r="TA307" s="115">
        <f>COUNTIFS(SC$9:SC$497,"&gt;"&amp;SC307,$ES$9:$ES$497,$ES307)+1</f>
        <v>29</v>
      </c>
      <c r="TB307" s="115">
        <f>COUNTIFS(SD$9:SD$497,"&gt;"&amp;SD307,$ES$9:$ES$497,$ES307)+1</f>
        <v>16</v>
      </c>
      <c r="TC307" s="115">
        <f>COUNTIFS(SE$9:SE$497,"&gt;"&amp;SE307,$ES$9:$ES$497,$ES307)+1</f>
        <v>36</v>
      </c>
      <c r="TD307" s="115">
        <f>COUNTIFS(SF$9:SF$497,"&gt;"&amp;SF307,$ES$9:$ES$497,$ES307)+1</f>
        <v>16</v>
      </c>
      <c r="TE307" s="117">
        <f>COUNTIFS(SG$9:SG$497,"&gt;"&amp;SG307,$ES$9:$ES$497,$ES307)+1</f>
        <v>30</v>
      </c>
      <c r="TF307" s="118">
        <f t="shared" si="698"/>
        <v>86</v>
      </c>
      <c r="TG307" s="115">
        <f t="shared" si="699"/>
        <v>88</v>
      </c>
      <c r="TH307" s="115">
        <f t="shared" si="700"/>
        <v>46</v>
      </c>
      <c r="TI307" s="115">
        <f t="shared" si="701"/>
        <v>68</v>
      </c>
      <c r="TJ307" s="115">
        <f t="shared" si="702"/>
        <v>60</v>
      </c>
      <c r="TK307" s="115">
        <f t="shared" si="703"/>
        <v>58</v>
      </c>
      <c r="TL307" s="117">
        <f t="shared" si="704"/>
        <v>49</v>
      </c>
      <c r="TM307" s="118">
        <f>ROUND(TF307/MAX(TF$9:TF$497)*100,0)</f>
        <v>48</v>
      </c>
      <c r="TN307" s="115">
        <f>ROUND(TG307/MAX(TG$9:TG$497)*100,0)</f>
        <v>48</v>
      </c>
      <c r="TO307" s="115">
        <f>ROUND(TH307/MAX(TH$9:TH$497)*100,0)</f>
        <v>25</v>
      </c>
      <c r="TP307" s="115">
        <f>ROUND(TI307/MAX(TI$9:TI$497)*100,0)</f>
        <v>38</v>
      </c>
      <c r="TQ307" s="115">
        <f>ROUND(TJ307/MAX(TJ$9:TJ$497)*100,0)</f>
        <v>30</v>
      </c>
      <c r="TR307" s="115">
        <f>ROUND(TK307/MAX(TK$9:TK$497)*100,0)</f>
        <v>30</v>
      </c>
      <c r="TS307" s="119">
        <f>ROUND(TL307/MAX(TL$9:TL$497)*100,0)</f>
        <v>25</v>
      </c>
      <c r="TT307" s="120">
        <f>RANK(TM307,TM$9:TM$497,0)</f>
        <v>171</v>
      </c>
      <c r="TU307" s="115">
        <f>RANK(TN307,TN$9:TN$497,0)</f>
        <v>100</v>
      </c>
      <c r="TV307" s="115">
        <f>RANK(TO307,TO$9:TO$497,0)</f>
        <v>204</v>
      </c>
      <c r="TW307" s="115">
        <f>RANK(TP307,TP$9:TP$497,0)</f>
        <v>151</v>
      </c>
      <c r="TX307" s="115">
        <f>RANK(TQ307,TQ$9:TQ$497,0)</f>
        <v>149</v>
      </c>
      <c r="TY307" s="115">
        <f>RANK(TR307,TR$9:TR$497,0)</f>
        <v>192</v>
      </c>
      <c r="TZ307" s="121">
        <f>RANK(TS307,TS$9:TS$497,0)</f>
        <v>212</v>
      </c>
      <c r="UA307" s="132"/>
      <c r="UB307" s="7" t="s">
        <v>1</v>
      </c>
    </row>
    <row r="308" spans="1:548" x14ac:dyDescent="0.15">
      <c r="A308" s="183">
        <v>300</v>
      </c>
      <c r="B308" s="203" t="s">
        <v>1256</v>
      </c>
      <c r="C308" s="63"/>
      <c r="D308" s="63"/>
      <c r="E308" s="64" t="s">
        <v>518</v>
      </c>
      <c r="F308" s="65">
        <v>92</v>
      </c>
      <c r="G308" s="65" t="s">
        <v>558</v>
      </c>
      <c r="H308" s="65" t="s">
        <v>699</v>
      </c>
      <c r="I308" s="66" t="s">
        <v>521</v>
      </c>
      <c r="J308" s="67" t="s">
        <v>521</v>
      </c>
      <c r="K308" s="67" t="s">
        <v>521</v>
      </c>
      <c r="L308" s="67" t="s">
        <v>521</v>
      </c>
      <c r="M308" s="67" t="s">
        <v>521</v>
      </c>
      <c r="N308" s="67" t="s">
        <v>521</v>
      </c>
      <c r="O308" s="67" t="s">
        <v>521</v>
      </c>
      <c r="P308" s="67" t="s">
        <v>521</v>
      </c>
      <c r="Q308" s="67" t="s">
        <v>521</v>
      </c>
      <c r="R308" s="68" t="s">
        <v>521</v>
      </c>
      <c r="S308" s="69" t="s">
        <v>521</v>
      </c>
      <c r="T308" s="67" t="s">
        <v>521</v>
      </c>
      <c r="U308" s="67" t="s">
        <v>521</v>
      </c>
      <c r="V308" s="67" t="s">
        <v>521</v>
      </c>
      <c r="W308" s="67" t="s">
        <v>521</v>
      </c>
      <c r="X308" s="67" t="s">
        <v>521</v>
      </c>
      <c r="Y308" s="67" t="s">
        <v>521</v>
      </c>
      <c r="Z308" s="67" t="s">
        <v>521</v>
      </c>
      <c r="AA308" s="67" t="s">
        <v>521</v>
      </c>
      <c r="AB308" s="68" t="s">
        <v>521</v>
      </c>
      <c r="AC308" s="69" t="s">
        <v>521</v>
      </c>
      <c r="AD308" s="67" t="s">
        <v>521</v>
      </c>
      <c r="AE308" s="67" t="s">
        <v>521</v>
      </c>
      <c r="AF308" s="67" t="s">
        <v>521</v>
      </c>
      <c r="AG308" s="67" t="s">
        <v>521</v>
      </c>
      <c r="AH308" s="67" t="s">
        <v>521</v>
      </c>
      <c r="AI308" s="67" t="s">
        <v>521</v>
      </c>
      <c r="AJ308" s="67" t="s">
        <v>521</v>
      </c>
      <c r="AK308" s="67" t="s">
        <v>521</v>
      </c>
      <c r="AL308" s="68" t="s">
        <v>521</v>
      </c>
      <c r="AM308" s="69" t="s">
        <v>521</v>
      </c>
      <c r="AN308" s="67" t="s">
        <v>521</v>
      </c>
      <c r="AO308" s="67" t="s">
        <v>521</v>
      </c>
      <c r="AP308" s="67" t="s">
        <v>521</v>
      </c>
      <c r="AQ308" s="67" t="s">
        <v>521</v>
      </c>
      <c r="AR308" s="67" t="s">
        <v>521</v>
      </c>
      <c r="AS308" s="67" t="s">
        <v>521</v>
      </c>
      <c r="AT308" s="67" t="s">
        <v>521</v>
      </c>
      <c r="AU308" s="67" t="s">
        <v>521</v>
      </c>
      <c r="AV308" s="68" t="s">
        <v>521</v>
      </c>
      <c r="AW308" s="69" t="s">
        <v>521</v>
      </c>
      <c r="AX308" s="67" t="s">
        <v>521</v>
      </c>
      <c r="AY308" s="67" t="s">
        <v>521</v>
      </c>
      <c r="AZ308" s="67" t="s">
        <v>521</v>
      </c>
      <c r="BA308" s="67" t="s">
        <v>521</v>
      </c>
      <c r="BB308" s="67" t="s">
        <v>521</v>
      </c>
      <c r="BC308" s="67" t="s">
        <v>521</v>
      </c>
      <c r="BD308" s="67" t="s">
        <v>521</v>
      </c>
      <c r="BE308" s="67" t="s">
        <v>521</v>
      </c>
      <c r="BF308" s="68" t="s">
        <v>521</v>
      </c>
      <c r="BG308" s="67" t="s">
        <v>18</v>
      </c>
      <c r="BH308" s="67" t="s">
        <v>18</v>
      </c>
      <c r="BI308" s="67" t="s">
        <v>18</v>
      </c>
      <c r="BJ308" s="67" t="s">
        <v>18</v>
      </c>
      <c r="BK308" s="67" t="s">
        <v>18</v>
      </c>
      <c r="BL308" s="67" t="s">
        <v>18</v>
      </c>
      <c r="BM308" s="67" t="s">
        <v>18</v>
      </c>
      <c r="BN308" s="67" t="s">
        <v>18</v>
      </c>
      <c r="BO308" s="67" t="s">
        <v>18</v>
      </c>
      <c r="BP308" s="68" t="s">
        <v>18</v>
      </c>
      <c r="BQ308" s="70" t="s">
        <v>18</v>
      </c>
      <c r="BR308" s="67" t="s">
        <v>18</v>
      </c>
      <c r="BS308" s="67" t="s">
        <v>18</v>
      </c>
      <c r="BT308" s="67" t="s">
        <v>18</v>
      </c>
      <c r="BU308" s="67" t="s">
        <v>18</v>
      </c>
      <c r="BV308" s="67" t="s">
        <v>18</v>
      </c>
      <c r="BW308" s="67" t="s">
        <v>18</v>
      </c>
      <c r="BX308" s="67" t="s">
        <v>18</v>
      </c>
      <c r="BY308" s="67" t="s">
        <v>18</v>
      </c>
      <c r="BZ308" s="68" t="s">
        <v>18</v>
      </c>
      <c r="CA308" s="69" t="s">
        <v>18</v>
      </c>
      <c r="CB308" s="67" t="s">
        <v>18</v>
      </c>
      <c r="CC308" s="67" t="s">
        <v>18</v>
      </c>
      <c r="CD308" s="67" t="s">
        <v>18</v>
      </c>
      <c r="CE308" s="67" t="s">
        <v>18</v>
      </c>
      <c r="CF308" s="67" t="s">
        <v>18</v>
      </c>
      <c r="CG308" s="67" t="s">
        <v>18</v>
      </c>
      <c r="CH308" s="67" t="s">
        <v>18</v>
      </c>
      <c r="CI308" s="67" t="s">
        <v>18</v>
      </c>
      <c r="CJ308" s="68" t="s">
        <v>18</v>
      </c>
      <c r="CK308" s="69" t="s">
        <v>18</v>
      </c>
      <c r="CL308" s="67" t="s">
        <v>18</v>
      </c>
      <c r="CM308" s="67" t="s">
        <v>18</v>
      </c>
      <c r="CN308" s="67" t="s">
        <v>18</v>
      </c>
      <c r="CO308" s="67" t="s">
        <v>18</v>
      </c>
      <c r="CP308" s="67" t="s">
        <v>18</v>
      </c>
      <c r="CQ308" s="67" t="s">
        <v>18</v>
      </c>
      <c r="CR308" s="67" t="s">
        <v>18</v>
      </c>
      <c r="CS308" s="67" t="s">
        <v>18</v>
      </c>
      <c r="CT308" s="68" t="s">
        <v>18</v>
      </c>
      <c r="CU308" s="69" t="s">
        <v>521</v>
      </c>
      <c r="CV308" s="67" t="s">
        <v>521</v>
      </c>
      <c r="CW308" s="67" t="s">
        <v>521</v>
      </c>
      <c r="CX308" s="67" t="s">
        <v>521</v>
      </c>
      <c r="CY308" s="67" t="s">
        <v>521</v>
      </c>
      <c r="CZ308" s="67" t="s">
        <v>521</v>
      </c>
      <c r="DA308" s="67" t="s">
        <v>521</v>
      </c>
      <c r="DB308" s="67" t="s">
        <v>521</v>
      </c>
      <c r="DC308" s="67" t="s">
        <v>521</v>
      </c>
      <c r="DD308" s="68" t="s">
        <v>521</v>
      </c>
      <c r="DE308" s="69" t="s">
        <v>521</v>
      </c>
      <c r="DF308" s="71" t="s">
        <v>521</v>
      </c>
      <c r="DG308" s="67" t="s">
        <v>521</v>
      </c>
      <c r="DH308" s="67" t="s">
        <v>521</v>
      </c>
      <c r="DI308" s="67" t="s">
        <v>521</v>
      </c>
      <c r="DJ308" s="67" t="s">
        <v>521</v>
      </c>
      <c r="DK308" s="67" t="s">
        <v>521</v>
      </c>
      <c r="DL308" s="67" t="s">
        <v>521</v>
      </c>
      <c r="DM308" s="67" t="s">
        <v>521</v>
      </c>
      <c r="DN308" s="68" t="s">
        <v>521</v>
      </c>
      <c r="DO308" s="70" t="s">
        <v>521</v>
      </c>
      <c r="DP308" s="71" t="s">
        <v>521</v>
      </c>
      <c r="DQ308" s="67" t="s">
        <v>521</v>
      </c>
      <c r="DR308" s="67" t="s">
        <v>521</v>
      </c>
      <c r="DS308" s="67" t="s">
        <v>521</v>
      </c>
      <c r="DT308" s="67" t="s">
        <v>521</v>
      </c>
      <c r="DU308" s="67" t="s">
        <v>521</v>
      </c>
      <c r="DV308" s="67" t="s">
        <v>521</v>
      </c>
      <c r="DW308" s="67" t="s">
        <v>521</v>
      </c>
      <c r="DX308" s="72" t="s">
        <v>521</v>
      </c>
      <c r="DY308" s="73" t="s">
        <v>522</v>
      </c>
      <c r="DZ308" s="74">
        <v>2</v>
      </c>
      <c r="EA308" s="74">
        <v>3</v>
      </c>
      <c r="EB308" s="74">
        <v>3</v>
      </c>
      <c r="EC308" s="75">
        <v>4</v>
      </c>
      <c r="ED308" s="76" t="s">
        <v>522</v>
      </c>
      <c r="EE308" s="74">
        <f t="shared" si="648"/>
        <v>2</v>
      </c>
      <c r="EF308" s="74">
        <f t="shared" si="649"/>
        <v>6</v>
      </c>
      <c r="EG308" s="74">
        <f t="shared" si="650"/>
        <v>18</v>
      </c>
      <c r="EH308" s="77">
        <f t="shared" si="651"/>
        <v>72</v>
      </c>
      <c r="EI308" s="73">
        <v>300</v>
      </c>
      <c r="EJ308" s="74">
        <v>450</v>
      </c>
      <c r="EK308" s="74">
        <v>900</v>
      </c>
      <c r="EL308" s="74">
        <v>1500</v>
      </c>
      <c r="EM308" s="75">
        <v>4500</v>
      </c>
      <c r="EN308" s="78">
        <v>1</v>
      </c>
      <c r="EO308" s="79">
        <f t="shared" si="652"/>
        <v>0.75</v>
      </c>
      <c r="EP308" s="79">
        <f t="shared" si="653"/>
        <v>0.5</v>
      </c>
      <c r="EQ308" s="79">
        <f t="shared" si="654"/>
        <v>0.27777777777777773</v>
      </c>
      <c r="ER308" s="80">
        <f t="shared" si="655"/>
        <v>0.20833333333333334</v>
      </c>
      <c r="ES308" s="128" t="s">
        <v>564</v>
      </c>
      <c r="ET308" s="82"/>
      <c r="EU308" s="83">
        <v>4</v>
      </c>
      <c r="EV308" s="73">
        <v>88</v>
      </c>
      <c r="EW308" s="74">
        <v>53</v>
      </c>
      <c r="EX308" s="74">
        <v>61</v>
      </c>
      <c r="EY308" s="74">
        <v>58</v>
      </c>
      <c r="EZ308" s="74">
        <v>28</v>
      </c>
      <c r="FA308" s="74">
        <v>25</v>
      </c>
      <c r="FB308" s="74">
        <v>82</v>
      </c>
      <c r="FC308" s="74">
        <v>82</v>
      </c>
      <c r="FD308" s="74">
        <f t="shared" si="656"/>
        <v>89</v>
      </c>
      <c r="FE308" s="84">
        <f t="shared" si="657"/>
        <v>143</v>
      </c>
      <c r="FF308" s="73">
        <f>RANK(EV308,$EV$9:$EV$497,0)</f>
        <v>123</v>
      </c>
      <c r="FG308" s="74">
        <f>RANK(EW308,$EW$9:$EW$497,0)</f>
        <v>158</v>
      </c>
      <c r="FH308" s="74">
        <f>RANK(EX308,$EX$9:$EX$497,0)</f>
        <v>114</v>
      </c>
      <c r="FI308" s="74">
        <f>RANK(EY308,$EY$9:$EY$497,0)</f>
        <v>86</v>
      </c>
      <c r="FJ308" s="74">
        <f>RANK(EZ308,$EZ$9:$EZ$497,0)</f>
        <v>137</v>
      </c>
      <c r="FK308" s="74">
        <f>RANK(FA308,$FA$9:$FA$497,0)</f>
        <v>150</v>
      </c>
      <c r="FL308" s="74">
        <f>RANK(FB308,$FB$9:$FB$497,0)</f>
        <v>57</v>
      </c>
      <c r="FM308" s="74">
        <f>RANK(FC308,$FC$9:$FC$497,0)</f>
        <v>46</v>
      </c>
      <c r="FN308" s="74">
        <f>RANK(FD308,$FD$9:$FD$497,0)</f>
        <v>126</v>
      </c>
      <c r="FO308" s="84">
        <f>RANK(FE308,$FE$9:$FE$497,0)</f>
        <v>67</v>
      </c>
      <c r="FP308" s="73">
        <f>COUNTIFS($EV$9:$EV$497,"&gt;"&amp;EV308,$ES$9:$ES$497,ES308)+1</f>
        <v>29</v>
      </c>
      <c r="FQ308" s="74">
        <f>COUNTIFS($EW$9:$EW$497,"&gt;"&amp;EW308,$ES$9:$ES$497,ES308)+1</f>
        <v>32</v>
      </c>
      <c r="FR308" s="74">
        <f>COUNTIFS($EX$9:$EX$497,"&gt;"&amp;EX308,$ES$9:$ES$497,ES308)+1</f>
        <v>36</v>
      </c>
      <c r="FS308" s="74">
        <f>COUNTIFS($EY$9:$EY$497,"&gt;"&amp;EY308,$ES$9:$ES$497,ES308)+1</f>
        <v>23</v>
      </c>
      <c r="FT308" s="74">
        <f>COUNTIFS($EZ$9:$EZ$497,"&gt;"&amp;EZ308,$ES$9:$ES$497,ES308)+1</f>
        <v>20</v>
      </c>
      <c r="FU308" s="74">
        <f>COUNTIFS($FA$9:$FA$497,"&gt;"&amp;FA308,$ES$9:$ES$497,ES308)+1</f>
        <v>29</v>
      </c>
      <c r="FV308" s="74">
        <f>COUNTIFS($FB$9:$FB$497,"&gt;"&amp;FB308,$ES$9:$ES$497,ES308)+1</f>
        <v>35</v>
      </c>
      <c r="FW308" s="74">
        <f>COUNTIFS($FC$9:$FC$497,"&gt;"&amp;FC308,$ES$9:$ES$497,ES308)+1</f>
        <v>30</v>
      </c>
      <c r="FX308" s="74">
        <f>COUNTIFS($FD$9:$FD$497,"&gt;"&amp;FD308,$ES$9:$ES$497,ES308)+1</f>
        <v>33</v>
      </c>
      <c r="FY308" s="84">
        <f>COUNTIFS($FE$9:$FE$497,"&gt;"&amp;FE308,$ES$9:$ES$497,ES308)+1</f>
        <v>36</v>
      </c>
      <c r="FZ308" s="85">
        <f t="shared" si="658"/>
        <v>0.96</v>
      </c>
      <c r="GA308" s="86">
        <f t="shared" si="659"/>
        <v>0.57999999999999996</v>
      </c>
      <c r="GB308" s="86">
        <f t="shared" si="660"/>
        <v>0.66</v>
      </c>
      <c r="GC308" s="86">
        <f t="shared" si="661"/>
        <v>0.63</v>
      </c>
      <c r="GD308" s="86">
        <f t="shared" si="662"/>
        <v>0.3</v>
      </c>
      <c r="GE308" s="86">
        <f t="shared" si="663"/>
        <v>0.27</v>
      </c>
      <c r="GF308" s="86">
        <f t="shared" si="664"/>
        <v>0.89</v>
      </c>
      <c r="GG308" s="86">
        <f t="shared" si="665"/>
        <v>0.89</v>
      </c>
      <c r="GH308" s="86">
        <f t="shared" si="666"/>
        <v>0.97</v>
      </c>
      <c r="GI308" s="87">
        <f t="shared" si="667"/>
        <v>1.55</v>
      </c>
      <c r="GJ308" s="85">
        <f>ROUND(((FZ308-AVERAGE(FZ$9:FZ$497))/STDEVP(FZ$9:FZ$497)*10+50),2)</f>
        <v>49.74</v>
      </c>
      <c r="GK308" s="86">
        <f>ROUND(((GA308-AVERAGE(GA$9:GA$497))/STDEVP(GA$9:GA$497)*10+50),2)</f>
        <v>46.7</v>
      </c>
      <c r="GL308" s="86">
        <f>ROUND(((GB308-AVERAGE(GB$9:GB$497))/STDEVP(GB$9:GB$497)*10+50),2)</f>
        <v>52.9</v>
      </c>
      <c r="GM308" s="86">
        <f>ROUND(((GC308-AVERAGE(GC$9:GC$497))/STDEVP(GC$9:GC$497)*10+50),2)</f>
        <v>55.21</v>
      </c>
      <c r="GN308" s="86">
        <f>ROUND(((GD308-AVERAGE(GD$9:GD$497))/STDEVP(GD$9:GD$497)*10+50),2)</f>
        <v>46.84</v>
      </c>
      <c r="GO308" s="86">
        <f>ROUND(((GE308-AVERAGE(GE$9:GE$497))/STDEVP(GE$9:GE$497)*10+50),2)</f>
        <v>47.15</v>
      </c>
      <c r="GP308" s="86">
        <f>ROUND(((GF308-AVERAGE(GF$9:GF$497))/STDEVP(GF$9:GF$497)*10+50),2)</f>
        <v>58.03</v>
      </c>
      <c r="GQ308" s="86">
        <f>ROUND(((GG308-AVERAGE(GG$9:GG$497))/STDEVP(GG$9:GG$497)*10+50),2)</f>
        <v>58.1</v>
      </c>
      <c r="GR308" s="86">
        <f>ROUND(((GH308-AVERAGE(GH$9:GH$497))/STDEVP(GH$9:GH$497)*10+50),2)</f>
        <v>49.83</v>
      </c>
      <c r="GS308" s="87">
        <f>ROUND(((GI308-AVERAGE(GI$9:GI$497))/STDEVP(GI$9:GI$497)*10+50),2)</f>
        <v>57.06</v>
      </c>
      <c r="GT308" s="73">
        <f>RANK(GJ308,$GJ$9:$GJ$497,0)</f>
        <v>198</v>
      </c>
      <c r="GU308" s="74">
        <f>RANK(GK308,$GK$9:$GK$497,0)</f>
        <v>241</v>
      </c>
      <c r="GV308" s="74">
        <f>RANK(GL308,$GL$9:$GL$497,0)</f>
        <v>154</v>
      </c>
      <c r="GW308" s="74">
        <f>RANK(GM308,$GM$9:$GM$497,0)</f>
        <v>96</v>
      </c>
      <c r="GX308" s="74">
        <f>RANK(GN308,$GN$9:$GN$497,0)</f>
        <v>198</v>
      </c>
      <c r="GY308" s="74">
        <f>RANK(GO308,$GO$9:$GO$497,0)</f>
        <v>210</v>
      </c>
      <c r="GZ308" s="74">
        <f>RANK(GP308,$GP$9:$GP$497,0)</f>
        <v>91</v>
      </c>
      <c r="HA308" s="74">
        <f>RANK(GQ308,$GQ$9:$GQ$497,0)</f>
        <v>94</v>
      </c>
      <c r="HB308" s="74">
        <f>RANK(GR308,$GR$9:$GR$497,0)</f>
        <v>187</v>
      </c>
      <c r="HC308" s="84">
        <f>RANK(GS308,$GS$9:$GS$497,0)</f>
        <v>100</v>
      </c>
      <c r="HD308" s="85">
        <f>ROUND(AVERAGEIF($ES$9:$ES$497,$ES308,$FZ$9:$FZ$497),2)</f>
        <v>0.92</v>
      </c>
      <c r="HE308" s="86">
        <f>ROUND(AVERAGEIF($ES$9:$ES$497,$ES308,$GA$9:$GA$497),2)</f>
        <v>0.65</v>
      </c>
      <c r="HF308" s="86">
        <f>ROUND(AVERAGEIF($ES$9:$ES$497,$ES308,$GB$9:$GB$497),2)</f>
        <v>0.69</v>
      </c>
      <c r="HG308" s="86">
        <f>ROUND(AVERAGEIF($ES$9:$ES$497,$ES308,$GC$9:$GC$497),2)</f>
        <v>0.54</v>
      </c>
      <c r="HH308" s="86">
        <f>ROUND(AVERAGEIF($ES$9:$ES$497,$ES308,$GD$9:$GD$497),2)</f>
        <v>0.32</v>
      </c>
      <c r="HI308" s="86">
        <f>ROUND(AVERAGEIF($ES$9:$ES$497,$ES308,$GE$9:$GE$497),2)</f>
        <v>0.33</v>
      </c>
      <c r="HJ308" s="86">
        <f>ROUND(AVERAGEIF($ES$9:$ES$497,$ES308,$GF$9:$GF$497),2)</f>
        <v>0.98</v>
      </c>
      <c r="HK308" s="86">
        <f>ROUND(AVERAGEIF($ES$9:$ES$497,$ES308,$GG$9:$GG$497),2)</f>
        <v>0.86</v>
      </c>
      <c r="HL308" s="86">
        <f>ROUND(AVERAGEIF($ES$9:$ES$497,$ES308,$GH$9:$GH$497),2)</f>
        <v>1.01</v>
      </c>
      <c r="HM308" s="87">
        <f>ROUND(AVERAGEIF($ES$9:$ES$497,$ES308,$GI$9:$GI$497),2)</f>
        <v>1.55</v>
      </c>
      <c r="HN308" s="88">
        <f t="shared" si="668"/>
        <v>3.9999999999999925E-2</v>
      </c>
      <c r="HO308" s="89">
        <f t="shared" si="669"/>
        <v>-7.0000000000000062E-2</v>
      </c>
      <c r="HP308" s="89">
        <f t="shared" si="670"/>
        <v>-2.9999999999999916E-2</v>
      </c>
      <c r="HQ308" s="89">
        <f t="shared" si="671"/>
        <v>8.9999999999999969E-2</v>
      </c>
      <c r="HR308" s="89">
        <f t="shared" si="672"/>
        <v>-2.0000000000000018E-2</v>
      </c>
      <c r="HS308" s="89">
        <f t="shared" si="673"/>
        <v>-0.06</v>
      </c>
      <c r="HT308" s="89">
        <f t="shared" si="674"/>
        <v>-8.9999999999999969E-2</v>
      </c>
      <c r="HU308" s="89">
        <f t="shared" si="675"/>
        <v>3.0000000000000027E-2</v>
      </c>
      <c r="HV308" s="89">
        <f t="shared" si="676"/>
        <v>-4.0000000000000036E-2</v>
      </c>
      <c r="HW308" s="90">
        <f t="shared" si="677"/>
        <v>0</v>
      </c>
      <c r="HX308" s="73">
        <f>COUNTIFS($FZ$9:$FZ$497,"&gt;"&amp;FZ308,$ES$9:$ES$497,$ES308)+1</f>
        <v>40</v>
      </c>
      <c r="HY308" s="74">
        <f>COUNTIFS($GA$9:$GA$497,"&gt;"&amp;GA308,$ES$9:$ES$497,$ES308)+1</f>
        <v>68</v>
      </c>
      <c r="HZ308" s="74">
        <f>COUNTIFS($GB$9:$GB$497,"&gt;"&amp;GB308,$ES$9:$ES$497,$ES308)+1</f>
        <v>46</v>
      </c>
      <c r="IA308" s="74">
        <f>COUNTIFS($GC$9:$GC$497,"&gt;"&amp;GC308,$ES$9:$ES$497,$ES308)+1</f>
        <v>25</v>
      </c>
      <c r="IB308" s="74">
        <f>COUNTIFS($GD$9:$GD$497,"&gt;"&amp;GD308,$ES$9:$ES$497,$ES308)+1</f>
        <v>41</v>
      </c>
      <c r="IC308" s="74">
        <f>COUNTIFS($GE$9:$GE$497,"&gt;"&amp;GE308,$ES$9:$ES$497,$ES308)+1</f>
        <v>63</v>
      </c>
      <c r="ID308" s="74">
        <f>COUNTIFS($GF$9:$GF$497,"&gt;"&amp;GF308,$ES$9:$ES$497,$ES308)+1</f>
        <v>62</v>
      </c>
      <c r="IE308" s="74">
        <f>COUNTIFS($GG$9:$GG$497,"&gt;"&amp;GG308,$ES$9:$ES$497,$ES308)+1</f>
        <v>42</v>
      </c>
      <c r="IF308" s="74">
        <f>COUNTIFS($GH$9:$GH$497,"&gt;"&amp;GH308,$ES$9:$ES$497,$ES308)+1</f>
        <v>43</v>
      </c>
      <c r="IG308" s="84">
        <f>COUNTIFS($GI$9:$GI$497,"&gt;"&amp;GI308,$ES$9:$ES$497,$ES308)+1</f>
        <v>46</v>
      </c>
      <c r="IH308" s="91"/>
      <c r="II308" s="79">
        <v>7.0000000000000007E-2</v>
      </c>
      <c r="IJ308" s="79"/>
      <c r="IK308" s="79"/>
      <c r="IL308" s="79"/>
      <c r="IM308" s="92"/>
      <c r="IN308" s="93"/>
      <c r="IO308" s="94"/>
      <c r="IP308" s="95"/>
      <c r="IQ308" s="79"/>
      <c r="IR308" s="79"/>
      <c r="IS308" s="79"/>
      <c r="IT308" s="79"/>
      <c r="IU308" s="79"/>
      <c r="IV308" s="79"/>
      <c r="IW308" s="96"/>
      <c r="IX308" s="93">
        <v>0.05</v>
      </c>
      <c r="IY308" s="79"/>
      <c r="IZ308" s="79"/>
      <c r="JA308" s="79"/>
      <c r="JB308" s="79"/>
      <c r="JC308" s="79"/>
      <c r="JD308" s="79"/>
      <c r="JE308" s="97"/>
      <c r="JF308" s="95"/>
      <c r="JG308" s="79"/>
      <c r="JH308" s="79"/>
      <c r="JI308" s="79"/>
      <c r="JJ308" s="79"/>
      <c r="JK308" s="79"/>
      <c r="JL308" s="79"/>
      <c r="JM308" s="96"/>
      <c r="JN308" s="93"/>
      <c r="JO308" s="79"/>
      <c r="JP308" s="79"/>
      <c r="JQ308" s="79"/>
      <c r="JR308" s="79"/>
      <c r="JS308" s="79"/>
      <c r="JT308" s="79"/>
      <c r="JU308" s="79"/>
      <c r="JV308" s="79"/>
      <c r="JW308" s="79"/>
      <c r="JX308" s="79"/>
      <c r="JY308" s="79"/>
      <c r="JZ308" s="97"/>
      <c r="KA308" s="93"/>
      <c r="KB308" s="79"/>
      <c r="KC308" s="79"/>
      <c r="KD308" s="79"/>
      <c r="KE308" s="97"/>
      <c r="KF308" s="95"/>
      <c r="KG308" s="79"/>
      <c r="KH308" s="79"/>
      <c r="KI308" s="79"/>
      <c r="KJ308" s="79"/>
      <c r="KK308" s="98"/>
      <c r="KL308" s="79"/>
      <c r="KM308" s="79"/>
      <c r="KN308" s="79"/>
      <c r="KO308" s="79"/>
      <c r="KP308" s="79"/>
      <c r="KQ308" s="79"/>
      <c r="KR308" s="79"/>
      <c r="KS308" s="96"/>
      <c r="KT308" s="96"/>
      <c r="KU308" s="96"/>
      <c r="KV308" s="96"/>
      <c r="KW308" s="93"/>
      <c r="KX308" s="79"/>
      <c r="KY308" s="79"/>
      <c r="KZ308" s="79"/>
      <c r="LA308" s="79"/>
      <c r="LB308" s="79"/>
      <c r="LC308" s="96"/>
      <c r="LD308" s="93"/>
      <c r="LE308" s="94"/>
      <c r="LF308" s="99"/>
      <c r="LG308" s="75"/>
      <c r="LH308" s="93"/>
      <c r="LI308" s="79"/>
      <c r="LJ308" s="74"/>
      <c r="LK308" s="74"/>
      <c r="LL308" s="74"/>
      <c r="LM308" s="100"/>
      <c r="LN308" s="95"/>
      <c r="LO308" s="79"/>
      <c r="LP308" s="79"/>
      <c r="LQ308" s="79"/>
      <c r="LR308" s="96"/>
      <c r="LS308" s="93"/>
      <c r="LT308" s="79"/>
      <c r="LU308" s="79">
        <v>0.05</v>
      </c>
      <c r="LV308" s="79"/>
      <c r="LW308" s="79"/>
      <c r="LX308" s="79"/>
      <c r="LY308" s="79"/>
      <c r="LZ308" s="79"/>
      <c r="MA308" s="97"/>
      <c r="MB308" s="95"/>
      <c r="MC308" s="79"/>
      <c r="MD308" s="79"/>
      <c r="ME308" s="79"/>
      <c r="MF308" s="79"/>
      <c r="MG308" s="79"/>
      <c r="MH308" s="79"/>
      <c r="MI308" s="79"/>
      <c r="MJ308" s="79"/>
      <c r="MK308" s="79"/>
      <c r="ML308" s="79"/>
      <c r="MM308" s="79"/>
      <c r="MN308" s="98"/>
      <c r="MO308" s="98"/>
      <c r="MP308" s="96"/>
      <c r="MQ308" s="93"/>
      <c r="MR308" s="79"/>
      <c r="MS308" s="79"/>
      <c r="MT308" s="79"/>
      <c r="MU308" s="79"/>
      <c r="MV308" s="98"/>
      <c r="MW308" s="79"/>
      <c r="MX308" s="79"/>
      <c r="MY308" s="79"/>
      <c r="MZ308" s="79"/>
      <c r="NA308" s="79"/>
      <c r="NB308" s="79"/>
      <c r="NC308" s="79"/>
      <c r="ND308" s="96"/>
      <c r="NE308" s="96"/>
      <c r="NF308" s="96"/>
      <c r="NG308" s="96"/>
      <c r="NH308" s="93"/>
      <c r="NI308" s="79"/>
      <c r="NJ308" s="79"/>
      <c r="NK308" s="79"/>
      <c r="NL308" s="79"/>
      <c r="NM308" s="79"/>
      <c r="NN308" s="94"/>
      <c r="NO308" s="93"/>
      <c r="NP308" s="80"/>
      <c r="NQ308" s="182" t="s">
        <v>1255</v>
      </c>
      <c r="NR308" s="199" t="s">
        <v>1257</v>
      </c>
      <c r="NS308" s="199"/>
      <c r="NT308" s="199"/>
      <c r="NU308" s="180" t="s">
        <v>2229</v>
      </c>
      <c r="NV308" s="135">
        <v>44151</v>
      </c>
      <c r="NW308" s="180" t="s">
        <v>2230</v>
      </c>
      <c r="NX308" s="133"/>
      <c r="NY308" s="129" t="s">
        <v>2293</v>
      </c>
      <c r="NZ308" s="133" t="s">
        <v>2247</v>
      </c>
      <c r="OA308" s="134" t="s">
        <v>2248</v>
      </c>
      <c r="OB308" s="134" t="s">
        <v>2249</v>
      </c>
      <c r="OC308" s="134" t="s">
        <v>2250</v>
      </c>
      <c r="OD308" s="108">
        <f t="shared" si="678"/>
        <v>72</v>
      </c>
      <c r="OE308" s="109">
        <v>4</v>
      </c>
      <c r="OF308" s="110">
        <f t="shared" si="679"/>
        <v>300</v>
      </c>
      <c r="OG308" s="109">
        <v>3</v>
      </c>
      <c r="OH308" s="111">
        <f>ROUND(AVERAGEIF($ES$9:$ES$497,$ES308,EV$9:EV$497),0)</f>
        <v>67</v>
      </c>
      <c r="OI308" s="112">
        <f>ROUND(AVERAGEIF($ES$9:$ES$497,$ES308,EW$9:EW$497),0)</f>
        <v>45</v>
      </c>
      <c r="OJ308" s="112">
        <f>ROUND(AVERAGEIF($ES$9:$ES$497,$ES308,EX$9:EX$497),0)</f>
        <v>51</v>
      </c>
      <c r="OK308" s="112">
        <f>ROUND(AVERAGEIF($ES$9:$ES$497,$ES308,EY$9:EY$497),0)</f>
        <v>39</v>
      </c>
      <c r="OL308" s="112">
        <f>ROUND(AVERAGEIF($ES$9:$ES$497,$ES308,EZ$9:EZ$497),0)</f>
        <v>21</v>
      </c>
      <c r="OM308" s="112">
        <f>ROUND(AVERAGEIF($ES$9:$ES$497,$ES308,FA$9:FA$497),0)</f>
        <v>21</v>
      </c>
      <c r="ON308" s="112">
        <f>ROUND(AVERAGEIF($ES$9:$ES$497,$ES308,FB$9:FB$497),0)</f>
        <v>68</v>
      </c>
      <c r="OO308" s="112">
        <f>ROUND(AVERAGEIF($ES$9:$ES$497,$ES308,FC$9:FC$497),0)</f>
        <v>64</v>
      </c>
      <c r="OP308" s="112">
        <f>ROUND(AVERAGEIF($ES$9:$ES$497,$ES308,FD$9:FD$497),0)</f>
        <v>72</v>
      </c>
      <c r="OQ308" s="113">
        <f>ROUND(AVERAGEIF($ES$9:$ES$497,$ES308,FE$9:FE$497),0)</f>
        <v>115</v>
      </c>
      <c r="OR308" s="114">
        <f>ROUND(EV308/MAX(EV$9:EV$497)*100,0)</f>
        <v>49</v>
      </c>
      <c r="OS308" s="115">
        <f>ROUND(EW308/MAX(EW$9:EW$497)*100,0)</f>
        <v>42</v>
      </c>
      <c r="OT308" s="115">
        <f>ROUND(EX308/MAX(EX$9:EX$497)*100,0)</f>
        <v>51</v>
      </c>
      <c r="OU308" s="115">
        <f>ROUND(EY308/MAX(EY$9:EY$497)*100,0)</f>
        <v>39</v>
      </c>
      <c r="OV308" s="115">
        <f>ROUND(EZ308/MAX(EZ$9:EZ$497)*100,0)</f>
        <v>22</v>
      </c>
      <c r="OW308" s="115">
        <f>ROUND(FA308/MAX(FA$9:FA$497)*100,0)</f>
        <v>22</v>
      </c>
      <c r="OX308" s="115">
        <f>ROUND(FB308/MAX(FB$9:FB$497)*100,0)</f>
        <v>61</v>
      </c>
      <c r="OY308" s="116">
        <f>ROUND(FC308/MAX(FC$9:FC$497)*100,0)</f>
        <v>57</v>
      </c>
      <c r="OZ308" s="115">
        <f>ROUND(FD308/MAX(FD$9:FD$497)*100,0)</f>
        <v>60</v>
      </c>
      <c r="PA308" s="117">
        <f>ROUND(FE308/MAX(FE$9:FE$497)*100,0)</f>
        <v>58</v>
      </c>
      <c r="PB308" s="118">
        <f t="shared" si="680"/>
        <v>553</v>
      </c>
      <c r="PC308" s="115">
        <f t="shared" si="681"/>
        <v>466</v>
      </c>
      <c r="PD308" s="115">
        <f t="shared" si="682"/>
        <v>619</v>
      </c>
      <c r="PE308" s="115">
        <f t="shared" si="683"/>
        <v>667</v>
      </c>
      <c r="PF308" s="115">
        <f t="shared" si="684"/>
        <v>453</v>
      </c>
      <c r="PG308" s="119">
        <f t="shared" si="685"/>
        <v>387</v>
      </c>
      <c r="PH308" s="118">
        <f>ROUND(PB308/MAX(PB$9:PB$497)*100,0)</f>
        <v>66</v>
      </c>
      <c r="PI308" s="115">
        <f>ROUND(PC308/MAX(PC$9:PC$497)*100,0)</f>
        <v>56</v>
      </c>
      <c r="PJ308" s="115">
        <f>ROUND(PD308/MAX(PD$9:PD$497)*100,0)</f>
        <v>66</v>
      </c>
      <c r="PK308" s="115">
        <f>ROUND(PE308/MAX(PE$9:PE$497)*100,0)</f>
        <v>66</v>
      </c>
      <c r="PL308" s="115">
        <f>ROUND(PF308/MAX(PF$9:PF$497)*100,0)</f>
        <v>64</v>
      </c>
      <c r="PM308" s="119">
        <f>ROUND(PG308/MAX(PG$9:PG$497)*100,0)</f>
        <v>56</v>
      </c>
      <c r="PN308" s="118">
        <f>RANK(PH308,PH$9:PH$497,0)</f>
        <v>71</v>
      </c>
      <c r="PO308" s="115">
        <f>RANK(PI308,PI$9:PI$497,0)</f>
        <v>93</v>
      </c>
      <c r="PP308" s="115">
        <f>RANK(PJ308,PJ$9:PJ$497,0)</f>
        <v>90</v>
      </c>
      <c r="PQ308" s="115">
        <f>RANK(PK308,PK$9:PK$497,0)</f>
        <v>64</v>
      </c>
      <c r="PR308" s="115">
        <f>RANK(PL308,PL$9:PL$497,0)</f>
        <v>120</v>
      </c>
      <c r="PS308" s="119">
        <f>RANK(PM308,PM$9:PM$497,0)</f>
        <v>122</v>
      </c>
      <c r="PT308" s="120">
        <f>ROUND(FZ308/MAX(FZ$9:FZ$497)*100,0)</f>
        <v>52</v>
      </c>
      <c r="PU308" s="115">
        <f>ROUND(GA308/MAX(GA$9:GA$497)*100,0)</f>
        <v>33</v>
      </c>
      <c r="PV308" s="115">
        <f>ROUND(GB308/MAX(GB$9:GB$497)*100,0)</f>
        <v>48</v>
      </c>
      <c r="PW308" s="115">
        <f>ROUND(GC308/MAX(GC$9:GC$497)*100,0)</f>
        <v>50</v>
      </c>
      <c r="PX308" s="115">
        <f>ROUND(GD308/MAX(GD$9:GD$497)*100,0)</f>
        <v>17</v>
      </c>
      <c r="PY308" s="115">
        <f>ROUND(GE308/MAX(GE$9:GE$497)*100,0)</f>
        <v>16</v>
      </c>
      <c r="PZ308" s="115">
        <f>ROUND(GF308/MAX(GF$9:GF$497)*100,0)</f>
        <v>42</v>
      </c>
      <c r="QA308" s="116">
        <f>ROUND(GG308/MAX(GG$9:GG$497)*100,0)</f>
        <v>49</v>
      </c>
      <c r="QB308" s="115">
        <f>ROUND(GH308/MAX(GH$9:GH$497)*100,0)</f>
        <v>43</v>
      </c>
      <c r="QC308" s="121">
        <f>ROUND(GI308/MAX(GI$9:GI$497)*100,0)</f>
        <v>50</v>
      </c>
      <c r="QD308" s="120">
        <f>ROUND(AVERAGEIF($ES$9:$ES$497,$ES308,PT$9:PT$497),0)</f>
        <v>50</v>
      </c>
      <c r="QE308" s="120">
        <f>ROUND(AVERAGEIF($ES$9:$ES$497,$ES308,PU$9:PU$497),0)</f>
        <v>37</v>
      </c>
      <c r="QF308" s="120">
        <f>ROUND(AVERAGEIF($ES$9:$ES$497,$ES308,PV$9:PV$497),0)</f>
        <v>50</v>
      </c>
      <c r="QG308" s="120">
        <f>ROUND(AVERAGEIF($ES$9:$ES$497,$ES308,PW$9:PW$497),0)</f>
        <v>43</v>
      </c>
      <c r="QH308" s="120">
        <f>ROUND(AVERAGEIF($ES$9:$ES$497,$ES308,PX$9:PX$497),0)</f>
        <v>18</v>
      </c>
      <c r="QI308" s="120">
        <f>ROUND(AVERAGEIF($ES$9:$ES$497,$ES308,PY$9:PY$497),0)</f>
        <v>20</v>
      </c>
      <c r="QJ308" s="120">
        <f>ROUND(AVERAGEIF($ES$9:$ES$497,$ES308,PZ$9:PZ$497),0)</f>
        <v>46</v>
      </c>
      <c r="QK308" s="120">
        <f>ROUND(AVERAGEIF($ES$9:$ES$497,$ES308,QA$9:QA$497),0)</f>
        <v>47</v>
      </c>
      <c r="QL308" s="120">
        <f>ROUND(AVERAGEIF($ES$9:$ES$497,$ES308,QB$9:QB$497),0)</f>
        <v>45</v>
      </c>
      <c r="QM308" s="120">
        <f>ROUND(AVERAGEIF($ES$9:$ES$497,$ES308,QC$9:QC$497),0)</f>
        <v>49</v>
      </c>
      <c r="QN308" s="114">
        <f t="shared" si="686"/>
        <v>545</v>
      </c>
      <c r="QO308" s="115">
        <f t="shared" si="687"/>
        <v>421</v>
      </c>
      <c r="QP308" s="115">
        <f t="shared" si="688"/>
        <v>613</v>
      </c>
      <c r="QQ308" s="115">
        <f t="shared" si="689"/>
        <v>692</v>
      </c>
      <c r="QR308" s="115">
        <f t="shared" si="690"/>
        <v>548</v>
      </c>
      <c r="QS308" s="119">
        <f t="shared" si="691"/>
        <v>376</v>
      </c>
      <c r="QT308" s="114">
        <f>ROUND((QN308-MIN(QN$9:QN$497))/(MAX(QN$9:QN$497)-MIN(QN$9:QN$497))*100,0)</f>
        <v>49</v>
      </c>
      <c r="QU308" s="115">
        <f>ROUND((QO308-MIN(QO$9:QO$497))/(MAX(QO$9:QO$497)-MIN(QO$9:QO$497))*100,0)</f>
        <v>30</v>
      </c>
      <c r="QV308" s="115">
        <f>ROUND((QP308-MIN(QP$9:QP$497))/(MAX(QP$9:QP$497)-MIN(QP$9:QP$497))*100,0)</f>
        <v>38</v>
      </c>
      <c r="QW308" s="115">
        <f>ROUND((QQ308-MIN(QQ$9:QQ$497))/(MAX(QQ$9:QQ$497)-MIN(QQ$9:QQ$497))*100,0)</f>
        <v>51</v>
      </c>
      <c r="QX308" s="115">
        <f>ROUND((QR308-MIN(QR$9:QR$497))/(MAX(QR$9:QR$497)-MIN(QR$9:QR$497))*100,0)</f>
        <v>53</v>
      </c>
      <c r="QY308" s="115">
        <f>ROUND((QS308-MIN(QS$9:QS$497))/(MAX(QS$9:QS$497)-MIN(QS$9:QS$497))*100,0)</f>
        <v>41</v>
      </c>
      <c r="QZ308" s="114">
        <f>RANK(QN308,QN$9:QN$497,0)</f>
        <v>115</v>
      </c>
      <c r="RA308" s="115">
        <f>RANK(QO308,QO$9:QO$497,0)</f>
        <v>153</v>
      </c>
      <c r="RB308" s="115">
        <f>RANK(QP308,QP$9:QP$497,0)</f>
        <v>121</v>
      </c>
      <c r="RC308" s="115">
        <f>RANK(QQ308,QQ$9:QQ$497,0)</f>
        <v>83</v>
      </c>
      <c r="RD308" s="115">
        <f>RANK(QR308,QR$9:QR$497,0)</f>
        <v>152</v>
      </c>
      <c r="RE308" s="115">
        <f>RANK(QS308,QS$9:QS$497,0)</f>
        <v>194</v>
      </c>
      <c r="RF308" s="122"/>
      <c r="RG308" s="115">
        <f>($RH$3*(IH308+IJ308)*100*100/MAX(EX$9:EX$497)*$RO$3) +($RH$3*(II308+IJ308)*100*100/MAX(EX$9:EX$497)*$RO$4) + ($RH$3*IK308*100*100/MAX(EX$9:EX$497)*0.098)</f>
        <v>10.470833333333333</v>
      </c>
      <c r="RH308" s="115">
        <f>($RH$4*IL308*100*100/MAX(EZ$9:EZ$497))*$RQ$3</f>
        <v>0</v>
      </c>
      <c r="RI308" s="115">
        <f>($RH$3*IM308*100*100/MAX(EY$9:EY$497))*$RQ$4</f>
        <v>0</v>
      </c>
      <c r="RJ308" s="115">
        <f>($RH$3*IN308*100*100/MAX(EX$9:EX$497))</f>
        <v>0</v>
      </c>
      <c r="RK308" s="115">
        <f>($RH$4*IO308*100*100/MAX(EZ$9:EZ$497))*$RQ$3</f>
        <v>0</v>
      </c>
      <c r="RL308" s="115">
        <f>(($RL$4*IP308*100*((100/MAX(EX$9:EX$497)+100/MAX(EZ$9:EZ$497))/2))+($RL$4*IQ308*100*((100/MAX(EX$9:EX$497)+100/MAX(EZ$9:EZ$497))/2))+($RL$4*IR308*100*((100/MAX(EX$9:EX$497)+100/MAX(EZ$9:EZ$497))/2))+($RL$4*IS308*100*((100/MAX(EX$9:EX$497)+100/MAX(EZ$9:EZ$497))/2))+($RL$4*IT308*100*((100/MAX(EX$9:EX$497)+100/MAX(EZ$9:EZ$497))/2))+($RL$4*IU308*100*((100/MAX(EX$9:EX$497)+100/MAX(EZ$9:EZ$497))/2))+($RL$4*IV308*100*((100/MAX(EX$9:EX$497)+100/MAX(EZ$9:EZ$497))/2))+($RL$4*IW308*100*((100/MAX(EX$9:EX$497)+100/MAX(EZ$9:EZ$497))/2)))*$RS$3</f>
        <v>0</v>
      </c>
      <c r="RM308" s="115">
        <f>(($RH$3*IX308*100*100/MAX(EX$9:EX$497))+($RH$3*IY308*100*100/MAX(EX$9:EX$497))+($RH$3*IZ308*100*100/MAX(EX$9:EX$497))+($RH$3*JA308*100*100/MAX(EX$9:EX$497))+($RH$3*JB308*100*100/MAX(EX$9:EX$497))+($RH$3*JC308*100*100/MAX(EX$9:EX$497))+($RH$3*JD308*100*100/MAX(EX$9:EX$497))+($RH$3*JE308*100*100/MAX(EX$9:EX$497)))*$RS$4</f>
        <v>4.1749999999999998</v>
      </c>
      <c r="RN308" s="115">
        <f>(($RH$4*JF308*100*100/MAX(EZ$9:EZ$497)) + ($RH$4*JG308*100*100/MAX(EZ$9:EZ$497)) + ($RH$4*JH308*100*100/MAX(EZ$9:EZ$497)) + ($RH$4*JI308*100*100/MAX(EZ$9:EZ$497)) + ($RH$4*JJ308*100*100/MAX(EZ$9:EZ$497)) + ($RH$4*JK308*100*100/MAX(EZ$9:EZ$497)) + ($RH$4*JL308*100*100/MAX(EZ$9:EZ$497)) + ($RH$4*JM308*100*100/MAX(EZ$9:EZ$497)))*$RU$3</f>
        <v>0</v>
      </c>
      <c r="RO308" s="115">
        <f>(($RL$4*JN308*100*((100/MAX(EX$9:EX$497)+100/MAX(EZ$9:EZ$497))/2))+($RL$4*JO308*100*((100/MAX(EX$9:EX$497)+100/MAX(EZ$9:EZ$497))/2))+($RL$4*JP308*100*((100/MAX(EX$9:EX$497)+100/MAX(EZ$9:EZ$497))/2))+($RL$4*JQ308*100*((100/MAX(EX$9:EX$497)+100/MAX(EZ$9:EZ$497))/2))+($RL$4*JR308*100*((100/MAX(EX$9:EX$497)+100/MAX(EZ$9:EZ$497))/2))+($RL$4*JS308*100*((100/MAX(EX$9:EX$497)+100/MAX(EZ$9:EZ$497))/2))+($RL$4*JT308*100*((100/MAX(EX$9:EX$497)+100/MAX(EZ$9:EZ$497))/2))+($RL$4*JU308*100*((100/MAX(EX$9:EX$497)+100/MAX(EZ$9:EZ$497))/2))+($RL$4*JV308*100*((100/MAX(EX$9:EX$497)+100/MAX(EZ$9:EZ$497))/2))+($RL$4*JW308*100*((100/MAX(EX$9:EX$497)+100/MAX(EZ$9:EZ$497))/2))+($RL$4*JX308*100*((100/MAX(EX$9:EX$497)+100/MAX(EZ$9:EZ$497))/2))+($RL$4*JY308*100*((100/MAX(EX$9:EX$497)+100/MAX(EZ$9:EZ$497))/2))+($RL$4*JZ308*100*((100/MAX(EX$9:EX$497)+100/MAX(EZ$9:EZ$497))/2)))*$RW$3/2</f>
        <v>0</v>
      </c>
      <c r="RP308" s="119">
        <f>($RJ$3*KA308*100*100/MAX(FA$9:FA$497)) + ($RJ$3*KB308*100*100/MAX(FA$9:FA$497)/2) + ($RJ$3*KC308*100*100/MAX(FA$9:FA$497)/2) + ($RJ$3*KD308*100*100/MAX(FA$9:FA$497)/4) + ($RJ$3*KE308*100*100/MAX(FA$9:FA$497)/4)</f>
        <v>0</v>
      </c>
      <c r="RQ308" s="118">
        <f>($RL$4*KF308*100*((100/MAX(EX$9:EX$497)+100/MAX(EZ$9:EZ$497)))) * ($RO$3/2) + (($RL$4*KG308*100*((100/MAX(EX$9:EX$497)+100/MAX(EZ$9:EZ$497))))+($RL$4*KH308*100*((100/MAX(EX$9:EX$497)+100/MAX(EZ$9:EZ$497))))+($RL$4*KI308*100*((100/MAX(EX$9:EX$497)+100/MAX(EZ$9:EZ$497))))+($RL$4*KJ308*100*((100/MAX(EX$9:EX$497)+100/MAX(EZ$9:EZ$497))))+($RL$4*KK308*100*((100/MAX(EX$9:EX$497)+100/MAX(EZ$9:EZ$497))))+($RL$4*KL308*100*((100/MAX(EX$9:EX$497)+100/MAX(EZ$9:EZ$497))))+($RL$4*KM308*100*((100/MAX(EX$9:EX$497)+100/MAX(EZ$9:EZ$497))))+($RL$4*KN308*100*((100/MAX(EX$9:EX$497)+100/MAX(EZ$9:EZ$497))))+($RL$4*KO308*100*((100/MAX(EX$9:EX$497)+100/MAX(EZ$9:EZ$497))))+($RL$4*KP308*100*((100/MAX(EX$9:EX$497)+100/MAX(EZ$9:EZ$497))))+($RL$4*KQ308*100*((100/MAX(EX$9:EX$497)+100/MAX(EZ$9:EZ$497))))+($RL$4*KR308*100*((100/MAX(EX$9:EX$497)+100/MAX(EZ$9:EZ$497))))+($RL$4*KS308*100*((100/MAX(EX$9:EX$497)+100/MAX(EZ$9:EZ$497))))+($RL$4*KV308*100*((100/MAX(EX$9:EX$497)+100/MAX(EZ$9:EZ$497))))) * (($RO$3+$RO$4)/6)</f>
        <v>0</v>
      </c>
      <c r="RR308" s="115">
        <f>(($RL$4*KW308*100*((100/MAX(EX$9:EX$497)+100/MAX(EZ$9:EZ$497))))) * ($RO$3/2) + (($RL$4*KX308*100*((100/MAX(EX$9:EX$497)+100/MAX(EZ$9:EZ$497))))+($RL$4*KY308*100*((100/MAX(EX$9:EX$497)+100/MAX(EZ$9:EZ$497))))+($RL$4*KZ308*100*((100/MAX(EX$9:EX$497)+100/MAX(EZ$9:EZ$497))))+($RL$4*LA308*100*((100/MAX(EX$9:EX$497)+100/MAX(EZ$9:EZ$497))))+($RL$4*LB308*100*((100/MAX(EX$9:EX$497)+100/MAX(EZ$9:EZ$497))))+($RL$4*LC308*100*((100/MAX(EX$9:EX$497)+100/MAX(EZ$9:EZ$497))))) * (($RO$3+$RO$4)/6)</f>
        <v>0</v>
      </c>
      <c r="RS308" s="119">
        <f>(($RL$4*LD308*100*((100/MAX(EX$9:EX$497)+100/MAX(EZ$9:EZ$497))))+($RL$4*LE308*100*((100/MAX(EX$9:EX$497)+100/MAX(EZ$9:EZ$497))))) * (($RO$3+$RO$4)/6)</f>
        <v>0</v>
      </c>
      <c r="RT308" s="118">
        <f>($RJ$4*LH308*100*(100/MAX(EV$9:EV$497)))+($RJ$4*LI308*100*(100/MAX(EV$9:EV$497)))</f>
        <v>0</v>
      </c>
      <c r="RU308" s="119">
        <f>($RJ$4*LJ308*(100/MAX(EV$9:EV$497)))/2 + ($RL$3*LK308*(100/MAX(EW$9:EW$497))) + ($RJ$4*LL308*(100/MAX(EV$9:EV$497)))/4 + ($RL$3*LM308*(100/MAX(EW$9:EW$497)))</f>
        <v>0</v>
      </c>
      <c r="RV308" s="118">
        <f>($RJ$4*LN308*100*100/MAX(EV$9:EV$497)/2)+($RJ$4*LO308*100*100/MAX(EV$9:EV$497)/2)+($RJ$4*LP308*100*100/MAX(EV$9:EV$497))+($RJ$4*LQ308*100*100/MAX(EV$9:EV$497))+($RJ$4*LR308*100*100/MAX(EV$9:EV$497))</f>
        <v>0</v>
      </c>
      <c r="RW308" s="115">
        <f>($RJ$4*LS308*100*100/MAX(EV$9:EV$497)) + (($RJ$4*LT308*100*100/MAX(EV$9:EV$497))+($RJ$4*LU308*100*100/MAX(EV$9:EV$497))+($RJ$4*LV308*100*100/MAX(EV$9:EV$497))+($RJ$4*LW308*100*100/MAX(EV$9:EV$497))+($RJ$4*LX308*100*100/MAX(EV$9:EV$497))+($RJ$4*LY308*100*100/MAX(EV$9:EV$497))+($RJ$4*LZ308*100*100/MAX(EV$9:EV$497))+($RJ$4*MA308*100*100/MAX(EV$9:EV$497)))/2</f>
        <v>4.213483146067416</v>
      </c>
      <c r="RX308" s="119">
        <f>($RJ$4*MB308*100*100/MAX(EV$9:EV$497))+($RJ$4*MC308*100*100/MAX(EV$9:EV$497))+($RJ$4*MD308*100*100/MAX(EV$9:EV$497))+($RJ$4*ME308*100*100/MAX(EV$9:EV$497))+($RJ$4*MF308*100*100/MAX(EV$9:EV$497))+($RJ$4*MG308*100*100/MAX(EV$9:EV$497))+($RJ$4*MH308*100*100/MAX(EV$9:EV$497))+($RJ$4*MI308*100*100/MAX(EV$9:EV$497))+($RJ$4*MJ308*100*100/MAX(EV$9:EV$497))+($RJ$4*MK308*100*100/MAX(EV$9:EV$497))+($RJ$4*ML308*100*100/MAX(EV$9:EV$497))+($RJ$4*MM308*100*100/MAX(EV$9:EV$497))+($RJ$4*MN308*100*100/MAX(EV$9:EV$497))</f>
        <v>0</v>
      </c>
      <c r="RY308" s="118">
        <f>($RJ$4*MQ308*100*100/MAX(EV$9:EV$497))/2 + (($RJ$4*MR308*100*100/MAX(EV$9:EV$497))+($RJ$4*MS308*100*100/MAX(EV$9:EV$497))+($RJ$4*MT308*100*100/MAX(EV$9:EV$497))+($RJ$4*MU308*100*100/MAX(EV$9:EV$497))+($RJ$4*MV308*100*100/MAX(EV$9:EV$497))+($RJ$4*MW308*100*100/MAX(EV$9:EV$497))+($RJ$4*MX308*100*100/MAX(EV$9:EV$497))+($RJ$4*MY308*100*100/MAX(EV$9:EV$497))+($RJ$4*MZ308*100*100/MAX(EV$9:EV$497))+($RJ$4*NA308*100*100/MAX(EV$9:EV$497))+($RJ$4*NB308*100*100/MAX(EV$9:EV$497))+($RJ$4*NC308*100*100/MAX(EV$9:EV$497))+($RJ$4*ND308*100*100/MAX(EV$9:EV$497))+($RJ$4*NG308*100*100/MAX(EV$9:EV$497)))/4</f>
        <v>0</v>
      </c>
      <c r="RZ308" s="115">
        <f>($RJ$4*NH308*100*100/MAX(EV$9:EV$497))/2 + (($RJ$4*NI308*100*100/MAX(EV$9:EV$497))+($RJ$4*NJ308*100*100/MAX(EV$9:EV$497))+($RJ$4*NK308*100*100/MAX(EV$9:EV$497))+($RJ$4*NL308*100*100/MAX(EV$9:EV$497))+($RJ$4*NM308*100*100/MAX(EV$9:EV$497))+($RJ$4*NN308*100*100/MAX(EV$9:EV$497)))/4</f>
        <v>0</v>
      </c>
      <c r="SA308" s="117">
        <f>(($RJ$4*NO308*100*100/MAX(EV$9:EV$497))+($RJ$4*NP308*100*100/MAX(EV$9:EV$497)))/4</f>
        <v>0</v>
      </c>
      <c r="SB308" s="118">
        <f t="shared" si="692"/>
        <v>18.859316479400746</v>
      </c>
      <c r="SC308" s="115">
        <f t="shared" si="693"/>
        <v>15.488529962546815</v>
      </c>
      <c r="SD308" s="115">
        <f t="shared" si="694"/>
        <v>1.053370786516854</v>
      </c>
      <c r="SE308" s="115">
        <f t="shared" si="695"/>
        <v>32.146863295880145</v>
      </c>
      <c r="SF308" s="115">
        <f t="shared" si="696"/>
        <v>1.053370786516854</v>
      </c>
      <c r="SG308" s="115">
        <f t="shared" si="697"/>
        <v>4.213483146067416</v>
      </c>
      <c r="SH308" s="115">
        <f>ROUND(SB308/MAX(SB$9:SB$497)*100,0)</f>
        <v>24</v>
      </c>
      <c r="SI308" s="115">
        <f>ROUND(SC308/MAX(SC$9:SC$497)*100,0)</f>
        <v>23</v>
      </c>
      <c r="SJ308" s="115">
        <f>ROUND(SD308/MAX(SD$9:SD$497)*100,0)</f>
        <v>2</v>
      </c>
      <c r="SK308" s="115">
        <f>ROUND(SE308/MAX(SE$9:SE$497)*100,0)</f>
        <v>25</v>
      </c>
      <c r="SL308" s="115">
        <f>ROUND(SF308/MAX(SF$9:SF$497)*100,0)</f>
        <v>3</v>
      </c>
      <c r="SM308" s="121">
        <f>ROUND(SG308/MAX(SG$9:SG$497)*100,0)</f>
        <v>4</v>
      </c>
      <c r="SN308" s="115">
        <f>ROUND(AVERAGEIF($ES$9:$ES$497,$ES308,SH$9:SH$497),0)</f>
        <v>24</v>
      </c>
      <c r="SO308" s="115">
        <f>ROUND(AVERAGEIF($ES$9:$ES$497,$ES308,SI$9:SI$497),0)</f>
        <v>22</v>
      </c>
      <c r="SP308" s="115">
        <f>ROUND(AVERAGEIF($ES$9:$ES$497,$ES308,SJ$9:SJ$497),0)</f>
        <v>5</v>
      </c>
      <c r="SQ308" s="115">
        <f>ROUND(AVERAGEIF($ES$9:$ES$497,$ES308,SK$9:SK$497),0)</f>
        <v>19</v>
      </c>
      <c r="SR308" s="115">
        <f>ROUND(AVERAGEIF($ES$9:$ES$497,$ES308,SL$9:SL$497),0)</f>
        <v>8</v>
      </c>
      <c r="SS308" s="121">
        <f>ROUND(AVERAGEIF($ES$9:$ES$497,$ES308,SM$9:SM$497),0)</f>
        <v>6</v>
      </c>
      <c r="ST308" s="114">
        <f>RANK(SB308,SB$9:SB$497,0)</f>
        <v>177</v>
      </c>
      <c r="SU308" s="115">
        <f>RANK(SC308,SC$9:SC$497,0)</f>
        <v>126</v>
      </c>
      <c r="SV308" s="115">
        <f>RANK(SD308,SD$9:SD$497,0)</f>
        <v>216</v>
      </c>
      <c r="SW308" s="115">
        <f>RANK(SE308,SE$9:SE$497,0)</f>
        <v>106</v>
      </c>
      <c r="SX308" s="115">
        <f>RANK(SF308,SF$9:SF$497,0)</f>
        <v>199</v>
      </c>
      <c r="SY308" s="115">
        <f>RANK(SG308,SG$9:SG$497,0)</f>
        <v>173</v>
      </c>
      <c r="SZ308" s="115">
        <f>COUNTIFS(SB$9:SB$497,"&gt;"&amp;SB308,$ES$9:$ES$497,$ES308)+1</f>
        <v>44</v>
      </c>
      <c r="TA308" s="115">
        <f>COUNTIFS(SC$9:SC$497,"&gt;"&amp;SC308,$ES$9:$ES$497,$ES308)+1</f>
        <v>38</v>
      </c>
      <c r="TB308" s="115">
        <f>COUNTIFS(SD$9:SD$497,"&gt;"&amp;SD308,$ES$9:$ES$497,$ES308)+1</f>
        <v>49</v>
      </c>
      <c r="TC308" s="115">
        <f>COUNTIFS(SE$9:SE$497,"&gt;"&amp;SE308,$ES$9:$ES$497,$ES308)+1</f>
        <v>32</v>
      </c>
      <c r="TD308" s="115">
        <f>COUNTIFS(SF$9:SF$497,"&gt;"&amp;SF308,$ES$9:$ES$497,$ES308)+1</f>
        <v>49</v>
      </c>
      <c r="TE308" s="117">
        <f>COUNTIFS(SG$9:SG$497,"&gt;"&amp;SG308,$ES$9:$ES$497,$ES308)+1</f>
        <v>41</v>
      </c>
      <c r="TF308" s="118">
        <f t="shared" si="698"/>
        <v>90</v>
      </c>
      <c r="TG308" s="115">
        <f t="shared" si="699"/>
        <v>89</v>
      </c>
      <c r="TH308" s="115">
        <f t="shared" si="700"/>
        <v>58</v>
      </c>
      <c r="TI308" s="115">
        <f t="shared" si="701"/>
        <v>91</v>
      </c>
      <c r="TJ308" s="115">
        <f t="shared" si="702"/>
        <v>69</v>
      </c>
      <c r="TK308" s="115">
        <f t="shared" si="703"/>
        <v>68</v>
      </c>
      <c r="TL308" s="117">
        <f t="shared" si="704"/>
        <v>60</v>
      </c>
      <c r="TM308" s="118">
        <f>ROUND(TF308/MAX(TF$9:TF$497)*100,0)</f>
        <v>50</v>
      </c>
      <c r="TN308" s="115">
        <f>ROUND(TG308/MAX(TG$9:TG$497)*100,0)</f>
        <v>49</v>
      </c>
      <c r="TO308" s="115">
        <f>ROUND(TH308/MAX(TH$9:TH$497)*100,0)</f>
        <v>32</v>
      </c>
      <c r="TP308" s="115">
        <f>ROUND(TI308/MAX(TI$9:TI$497)*100,0)</f>
        <v>50</v>
      </c>
      <c r="TQ308" s="115">
        <f>ROUND(TJ308/MAX(TJ$9:TJ$497)*100,0)</f>
        <v>35</v>
      </c>
      <c r="TR308" s="115">
        <f>ROUND(TK308/MAX(TK$9:TK$497)*100,0)</f>
        <v>35</v>
      </c>
      <c r="TS308" s="119">
        <f>ROUND(TL308/MAX(TL$9:TL$497)*100,0)</f>
        <v>31</v>
      </c>
      <c r="TT308" s="120">
        <f>RANK(TM308,TM$9:TM$497,0)</f>
        <v>159</v>
      </c>
      <c r="TU308" s="115">
        <f>RANK(TN308,TN$9:TN$497,0)</f>
        <v>94</v>
      </c>
      <c r="TV308" s="115">
        <f>RANK(TO308,TO$9:TO$497,0)</f>
        <v>122</v>
      </c>
      <c r="TW308" s="115">
        <f>RANK(TP308,TP$9:TP$497,0)</f>
        <v>83</v>
      </c>
      <c r="TX308" s="115">
        <f>RANK(TQ308,TQ$9:TQ$497,0)</f>
        <v>90</v>
      </c>
      <c r="TY308" s="115">
        <f>RANK(TR308,TR$9:TR$497,0)</f>
        <v>136</v>
      </c>
      <c r="TZ308" s="121">
        <f>RANK(TS308,TS$9:TS$497,0)</f>
        <v>145</v>
      </c>
      <c r="UA308" s="132"/>
      <c r="UB308" s="7" t="s">
        <v>1</v>
      </c>
    </row>
    <row r="309" spans="1:548" x14ac:dyDescent="0.15">
      <c r="A309" s="183">
        <v>301</v>
      </c>
      <c r="B309" s="200" t="s">
        <v>1257</v>
      </c>
      <c r="C309" s="143"/>
      <c r="D309" s="143"/>
      <c r="E309" s="161" t="s">
        <v>518</v>
      </c>
      <c r="F309" s="65">
        <v>93</v>
      </c>
      <c r="G309" s="65" t="s">
        <v>908</v>
      </c>
      <c r="H309" s="144" t="s">
        <v>1005</v>
      </c>
      <c r="I309" s="66" t="s">
        <v>521</v>
      </c>
      <c r="J309" s="67" t="s">
        <v>521</v>
      </c>
      <c r="K309" s="67" t="s">
        <v>521</v>
      </c>
      <c r="L309" s="67" t="s">
        <v>521</v>
      </c>
      <c r="M309" s="67" t="s">
        <v>521</v>
      </c>
      <c r="N309" s="67" t="s">
        <v>521</v>
      </c>
      <c r="O309" s="67" t="s">
        <v>521</v>
      </c>
      <c r="P309" s="67" t="s">
        <v>521</v>
      </c>
      <c r="Q309" s="67" t="s">
        <v>521</v>
      </c>
      <c r="R309" s="68" t="s">
        <v>521</v>
      </c>
      <c r="S309" s="69" t="s">
        <v>521</v>
      </c>
      <c r="T309" s="67" t="s">
        <v>521</v>
      </c>
      <c r="U309" s="67" t="s">
        <v>521</v>
      </c>
      <c r="V309" s="67" t="s">
        <v>521</v>
      </c>
      <c r="W309" s="67" t="s">
        <v>521</v>
      </c>
      <c r="X309" s="67" t="s">
        <v>521</v>
      </c>
      <c r="Y309" s="67" t="s">
        <v>521</v>
      </c>
      <c r="Z309" s="67" t="s">
        <v>521</v>
      </c>
      <c r="AA309" s="67" t="s">
        <v>521</v>
      </c>
      <c r="AB309" s="68" t="s">
        <v>521</v>
      </c>
      <c r="AC309" s="69" t="s">
        <v>521</v>
      </c>
      <c r="AD309" s="67" t="s">
        <v>521</v>
      </c>
      <c r="AE309" s="67" t="s">
        <v>521</v>
      </c>
      <c r="AF309" s="67" t="s">
        <v>521</v>
      </c>
      <c r="AG309" s="67" t="s">
        <v>521</v>
      </c>
      <c r="AH309" s="67" t="s">
        <v>521</v>
      </c>
      <c r="AI309" s="67" t="s">
        <v>521</v>
      </c>
      <c r="AJ309" s="67" t="s">
        <v>521</v>
      </c>
      <c r="AK309" s="67" t="s">
        <v>521</v>
      </c>
      <c r="AL309" s="68" t="s">
        <v>521</v>
      </c>
      <c r="AM309" s="69" t="s">
        <v>521</v>
      </c>
      <c r="AN309" s="67" t="s">
        <v>521</v>
      </c>
      <c r="AO309" s="67" t="s">
        <v>521</v>
      </c>
      <c r="AP309" s="67" t="s">
        <v>521</v>
      </c>
      <c r="AQ309" s="67" t="s">
        <v>521</v>
      </c>
      <c r="AR309" s="67" t="s">
        <v>521</v>
      </c>
      <c r="AS309" s="67" t="s">
        <v>521</v>
      </c>
      <c r="AT309" s="67" t="s">
        <v>521</v>
      </c>
      <c r="AU309" s="67" t="s">
        <v>521</v>
      </c>
      <c r="AV309" s="68" t="s">
        <v>521</v>
      </c>
      <c r="AW309" s="69" t="s">
        <v>521</v>
      </c>
      <c r="AX309" s="67" t="s">
        <v>521</v>
      </c>
      <c r="AY309" s="67" t="s">
        <v>521</v>
      </c>
      <c r="AZ309" s="67" t="s">
        <v>521</v>
      </c>
      <c r="BA309" s="67" t="s">
        <v>521</v>
      </c>
      <c r="BB309" s="67" t="s">
        <v>521</v>
      </c>
      <c r="BC309" s="67" t="s">
        <v>521</v>
      </c>
      <c r="BD309" s="67" t="s">
        <v>521</v>
      </c>
      <c r="BE309" s="67" t="s">
        <v>521</v>
      </c>
      <c r="BF309" s="68" t="s">
        <v>521</v>
      </c>
      <c r="BG309" s="69" t="s">
        <v>521</v>
      </c>
      <c r="BH309" s="67" t="s">
        <v>521</v>
      </c>
      <c r="BI309" s="67" t="s">
        <v>521</v>
      </c>
      <c r="BJ309" s="67" t="s">
        <v>521</v>
      </c>
      <c r="BK309" s="67" t="s">
        <v>521</v>
      </c>
      <c r="BL309" s="67" t="s">
        <v>521</v>
      </c>
      <c r="BM309" s="67" t="s">
        <v>521</v>
      </c>
      <c r="BN309" s="67" t="s">
        <v>521</v>
      </c>
      <c r="BO309" s="67" t="s">
        <v>521</v>
      </c>
      <c r="BP309" s="68" t="s">
        <v>521</v>
      </c>
      <c r="BQ309" s="70" t="s">
        <v>521</v>
      </c>
      <c r="BR309" s="67" t="s">
        <v>521</v>
      </c>
      <c r="BS309" s="67" t="s">
        <v>521</v>
      </c>
      <c r="BT309" s="67" t="s">
        <v>521</v>
      </c>
      <c r="BU309" s="67" t="s">
        <v>521</v>
      </c>
      <c r="BV309" s="67" t="s">
        <v>521</v>
      </c>
      <c r="BW309" s="67" t="s">
        <v>521</v>
      </c>
      <c r="BX309" s="67" t="s">
        <v>521</v>
      </c>
      <c r="BY309" s="67" t="s">
        <v>521</v>
      </c>
      <c r="BZ309" s="68" t="s">
        <v>521</v>
      </c>
      <c r="CA309" s="69" t="s">
        <v>521</v>
      </c>
      <c r="CB309" s="67" t="s">
        <v>521</v>
      </c>
      <c r="CC309" s="67" t="s">
        <v>521</v>
      </c>
      <c r="CD309" s="67" t="s">
        <v>521</v>
      </c>
      <c r="CE309" s="67" t="s">
        <v>521</v>
      </c>
      <c r="CF309" s="67" t="s">
        <v>521</v>
      </c>
      <c r="CG309" s="67" t="s">
        <v>521</v>
      </c>
      <c r="CH309" s="67" t="s">
        <v>521</v>
      </c>
      <c r="CI309" s="67" t="s">
        <v>521</v>
      </c>
      <c r="CJ309" s="68" t="s">
        <v>521</v>
      </c>
      <c r="CK309" s="69" t="s">
        <v>521</v>
      </c>
      <c r="CL309" s="67" t="s">
        <v>521</v>
      </c>
      <c r="CM309" s="67" t="s">
        <v>521</v>
      </c>
      <c r="CN309" s="67" t="s">
        <v>521</v>
      </c>
      <c r="CO309" s="67" t="s">
        <v>521</v>
      </c>
      <c r="CP309" s="67" t="s">
        <v>521</v>
      </c>
      <c r="CQ309" s="67" t="s">
        <v>521</v>
      </c>
      <c r="CR309" s="67" t="s">
        <v>521</v>
      </c>
      <c r="CS309" s="67" t="s">
        <v>521</v>
      </c>
      <c r="CT309" s="68" t="s">
        <v>521</v>
      </c>
      <c r="CU309" s="69" t="s">
        <v>521</v>
      </c>
      <c r="CV309" s="67" t="s">
        <v>521</v>
      </c>
      <c r="CW309" s="67" t="s">
        <v>521</v>
      </c>
      <c r="CX309" s="67" t="s">
        <v>521</v>
      </c>
      <c r="CY309" s="67" t="s">
        <v>521</v>
      </c>
      <c r="CZ309" s="67" t="s">
        <v>521</v>
      </c>
      <c r="DA309" s="67" t="s">
        <v>521</v>
      </c>
      <c r="DB309" s="67" t="s">
        <v>521</v>
      </c>
      <c r="DC309" s="67" t="s">
        <v>521</v>
      </c>
      <c r="DD309" s="68" t="s">
        <v>521</v>
      </c>
      <c r="DE309" s="69" t="s">
        <v>521</v>
      </c>
      <c r="DF309" s="71" t="s">
        <v>521</v>
      </c>
      <c r="DG309" s="67" t="s">
        <v>521</v>
      </c>
      <c r="DH309" s="67" t="s">
        <v>521</v>
      </c>
      <c r="DI309" s="67" t="s">
        <v>521</v>
      </c>
      <c r="DJ309" s="67" t="s">
        <v>521</v>
      </c>
      <c r="DK309" s="67" t="s">
        <v>521</v>
      </c>
      <c r="DL309" s="67" t="s">
        <v>521</v>
      </c>
      <c r="DM309" s="67" t="s">
        <v>521</v>
      </c>
      <c r="DN309" s="68" t="s">
        <v>521</v>
      </c>
      <c r="DO309" s="70" t="s">
        <v>521</v>
      </c>
      <c r="DP309" s="71" t="s">
        <v>521</v>
      </c>
      <c r="DQ309" s="67" t="s">
        <v>521</v>
      </c>
      <c r="DR309" s="67" t="s">
        <v>521</v>
      </c>
      <c r="DS309" s="67" t="s">
        <v>521</v>
      </c>
      <c r="DT309" s="67" t="s">
        <v>521</v>
      </c>
      <c r="DU309" s="67" t="s">
        <v>521</v>
      </c>
      <c r="DV309" s="67" t="s">
        <v>521</v>
      </c>
      <c r="DW309" s="67" t="s">
        <v>521</v>
      </c>
      <c r="DX309" s="72" t="s">
        <v>521</v>
      </c>
      <c r="DY309" s="146" t="s">
        <v>522</v>
      </c>
      <c r="DZ309" s="147">
        <v>3</v>
      </c>
      <c r="EA309" s="147">
        <v>4</v>
      </c>
      <c r="EB309" s="147">
        <v>4</v>
      </c>
      <c r="EC309" s="158">
        <v>5</v>
      </c>
      <c r="ED309" s="168" t="s">
        <v>522</v>
      </c>
      <c r="EE309" s="74">
        <f t="shared" si="648"/>
        <v>3</v>
      </c>
      <c r="EF309" s="74">
        <f t="shared" si="649"/>
        <v>12</v>
      </c>
      <c r="EG309" s="74">
        <f t="shared" si="650"/>
        <v>48</v>
      </c>
      <c r="EH309" s="77">
        <f t="shared" si="651"/>
        <v>240</v>
      </c>
      <c r="EI309" s="73">
        <v>10</v>
      </c>
      <c r="EJ309" s="74">
        <v>50</v>
      </c>
      <c r="EK309" s="74">
        <v>270</v>
      </c>
      <c r="EL309" s="74">
        <v>450</v>
      </c>
      <c r="EM309" s="158">
        <v>1350</v>
      </c>
      <c r="EN309" s="78">
        <v>1</v>
      </c>
      <c r="EO309" s="79">
        <f t="shared" si="652"/>
        <v>1.6666666666666667</v>
      </c>
      <c r="EP309" s="79">
        <f t="shared" si="653"/>
        <v>2.25</v>
      </c>
      <c r="EQ309" s="79">
        <f t="shared" si="654"/>
        <v>0.9375</v>
      </c>
      <c r="ER309" s="80">
        <f t="shared" si="655"/>
        <v>0.5625</v>
      </c>
      <c r="ES309" s="128" t="s">
        <v>564</v>
      </c>
      <c r="ET309" s="82"/>
      <c r="EU309" s="83">
        <v>4</v>
      </c>
      <c r="EV309" s="146">
        <v>63</v>
      </c>
      <c r="EW309" s="147">
        <v>32</v>
      </c>
      <c r="EX309" s="147">
        <v>86</v>
      </c>
      <c r="EY309" s="147">
        <v>30</v>
      </c>
      <c r="EZ309" s="147">
        <v>14</v>
      </c>
      <c r="FA309" s="147">
        <v>13</v>
      </c>
      <c r="FB309" s="147">
        <v>99</v>
      </c>
      <c r="FC309" s="147">
        <v>108</v>
      </c>
      <c r="FD309" s="74">
        <f t="shared" si="656"/>
        <v>100</v>
      </c>
      <c r="FE309" s="84">
        <f t="shared" si="657"/>
        <v>194</v>
      </c>
      <c r="FF309" s="73">
        <f>RANK(EV309,$EV$9:$EV$497,0)</f>
        <v>225</v>
      </c>
      <c r="FG309" s="74">
        <f>RANK(EW309,$EW$9:$EW$497,0)</f>
        <v>283</v>
      </c>
      <c r="FH309" s="74">
        <f>RANK(EX309,$EX$9:$EX$497,0)</f>
        <v>37</v>
      </c>
      <c r="FI309" s="74">
        <f>RANK(EY309,$EY$9:$EY$497,0)</f>
        <v>235</v>
      </c>
      <c r="FJ309" s="74">
        <f>RANK(EZ309,$EZ$9:$EZ$497,0)</f>
        <v>271</v>
      </c>
      <c r="FK309" s="74">
        <f>RANK(FA309,$FA$9:$FA$497,0)</f>
        <v>267</v>
      </c>
      <c r="FL309" s="74">
        <f>RANK(FB309,$FB$9:$FB$497,0)</f>
        <v>22</v>
      </c>
      <c r="FM309" s="74">
        <f>RANK(FC309,$FC$9:$FC$497,0)</f>
        <v>14</v>
      </c>
      <c r="FN309" s="74">
        <f>RANK(FD309,$FD$9:$FD$497,0)</f>
        <v>88</v>
      </c>
      <c r="FO309" s="84">
        <f>RANK(FE309,$FE$9:$FE$497,0)</f>
        <v>15</v>
      </c>
      <c r="FP309" s="73">
        <f>COUNTIFS($EV$9:$EV$497,"&gt;"&amp;EV309,$ES$9:$ES$497,ES309)+1</f>
        <v>50</v>
      </c>
      <c r="FQ309" s="74">
        <f>COUNTIFS($EW$9:$EW$497,"&gt;"&amp;EW309,$ES$9:$ES$497,ES309)+1</f>
        <v>69</v>
      </c>
      <c r="FR309" s="74">
        <f>COUNTIFS($EX$9:$EX$497,"&gt;"&amp;EX309,$ES$9:$ES$497,ES309)+1</f>
        <v>12</v>
      </c>
      <c r="FS309" s="74">
        <f>COUNTIFS($EY$9:$EY$497,"&gt;"&amp;EY309,$ES$9:$ES$497,ES309)+1</f>
        <v>57</v>
      </c>
      <c r="FT309" s="74">
        <f>COUNTIFS($EZ$9:$EZ$497,"&gt;"&amp;EZ309,$ES$9:$ES$497,ES309)+1</f>
        <v>74</v>
      </c>
      <c r="FU309" s="74">
        <f>COUNTIFS($FA$9:$FA$497,"&gt;"&amp;FA309,$ES$9:$ES$497,ES309)+1</f>
        <v>77</v>
      </c>
      <c r="FV309" s="74">
        <f>COUNTIFS($FB$9:$FB$497,"&gt;"&amp;FB309,$ES$9:$ES$497,ES309)+1</f>
        <v>17</v>
      </c>
      <c r="FW309" s="74">
        <f>COUNTIFS($FC$9:$FC$497,"&gt;"&amp;FC309,$ES$9:$ES$497,ES309)+1</f>
        <v>12</v>
      </c>
      <c r="FX309" s="74">
        <f>COUNTIFS($FD$9:$FD$497,"&gt;"&amp;FD309,$ES$9:$ES$497,ES309)+1</f>
        <v>23</v>
      </c>
      <c r="FY309" s="84">
        <f>COUNTIFS($FE$9:$FE$497,"&gt;"&amp;FE309,$ES$9:$ES$497,ES309)+1</f>
        <v>11</v>
      </c>
      <c r="FZ309" s="85">
        <f t="shared" si="658"/>
        <v>0.68</v>
      </c>
      <c r="GA309" s="86">
        <f t="shared" si="659"/>
        <v>0.34</v>
      </c>
      <c r="GB309" s="86">
        <f t="shared" si="660"/>
        <v>0.92</v>
      </c>
      <c r="GC309" s="86">
        <f t="shared" si="661"/>
        <v>0.32</v>
      </c>
      <c r="GD309" s="86">
        <f t="shared" si="662"/>
        <v>0.15</v>
      </c>
      <c r="GE309" s="86">
        <f t="shared" si="663"/>
        <v>0.14000000000000001</v>
      </c>
      <c r="GF309" s="86">
        <f t="shared" si="664"/>
        <v>1.06</v>
      </c>
      <c r="GG309" s="86">
        <f t="shared" si="665"/>
        <v>1.1599999999999999</v>
      </c>
      <c r="GH309" s="86">
        <f t="shared" si="666"/>
        <v>1.08</v>
      </c>
      <c r="GI309" s="87">
        <f t="shared" si="667"/>
        <v>2.09</v>
      </c>
      <c r="GJ309" s="85">
        <f>ROUND(((FZ309-AVERAGE(FZ$9:FZ$497))/STDEVP(FZ$9:FZ$497)*10+50),2)</f>
        <v>38.840000000000003</v>
      </c>
      <c r="GK309" s="86">
        <f>ROUND(((GA309-AVERAGE(GA$9:GA$497))/STDEVP(GA$9:GA$497)*10+50),2)</f>
        <v>39.53</v>
      </c>
      <c r="GL309" s="86">
        <f>ROUND(((GB309-AVERAGE(GB$9:GB$497))/STDEVP(GB$9:GB$497)*10+50),2)</f>
        <v>62.67</v>
      </c>
      <c r="GM309" s="86">
        <f>ROUND(((GC309-AVERAGE(GC$9:GC$497))/STDEVP(GC$9:GC$497)*10+50),2)</f>
        <v>39.67</v>
      </c>
      <c r="GN309" s="86">
        <f>ROUND(((GD309-AVERAGE(GD$9:GD$497))/STDEVP(GD$9:GD$497)*10+50),2)</f>
        <v>41.7</v>
      </c>
      <c r="GO309" s="86">
        <f>ROUND(((GE309-AVERAGE(GE$9:GE$497))/STDEVP(GE$9:GE$497)*10+50),2)</f>
        <v>42.44</v>
      </c>
      <c r="GP309" s="86">
        <f>ROUND(((GF309-AVERAGE(GF$9:GF$497))/STDEVP(GF$9:GF$497)*10+50),2)</f>
        <v>63.38</v>
      </c>
      <c r="GQ309" s="86">
        <f>ROUND(((GG309-AVERAGE(GG$9:GG$497))/STDEVP(GG$9:GG$497)*10+50),2)</f>
        <v>66.55</v>
      </c>
      <c r="GR309" s="86">
        <f>ROUND(((GH309-AVERAGE(GH$9:GH$497))/STDEVP(GH$9:GH$497)*10+50),2)</f>
        <v>53.84</v>
      </c>
      <c r="GS309" s="87">
        <f>ROUND(((GI309-AVERAGE(GI$9:GI$497))/STDEVP(GI$9:GI$497)*10+50),2)</f>
        <v>68.39</v>
      </c>
      <c r="GT309" s="73">
        <f>RANK(GJ309,$GJ$9:$GJ$497,0)</f>
        <v>373</v>
      </c>
      <c r="GU309" s="74">
        <f>RANK(GK309,$GK$9:$GK$497,0)</f>
        <v>381</v>
      </c>
      <c r="GV309" s="74">
        <f>RANK(GL309,$GL$9:$GL$497,0)</f>
        <v>52</v>
      </c>
      <c r="GW309" s="74">
        <f>RANK(GM309,$GM$9:$GM$497,0)</f>
        <v>371</v>
      </c>
      <c r="GX309" s="74">
        <f>RANK(GN309,$GN$9:$GN$497,0)</f>
        <v>367</v>
      </c>
      <c r="GY309" s="74">
        <f>RANK(GO309,$GO$9:$GO$497,0)</f>
        <v>362</v>
      </c>
      <c r="GZ309" s="74">
        <f>RANK(GP309,$GP$9:$GP$497,0)</f>
        <v>35</v>
      </c>
      <c r="HA309" s="74">
        <f>RANK(GQ309,$GQ$9:$GQ$497,0)</f>
        <v>22</v>
      </c>
      <c r="HB309" s="74">
        <f>RANK(GR309,$GR$9:$GR$497,0)</f>
        <v>122</v>
      </c>
      <c r="HC309" s="84">
        <f>RANK(GS309,$GS$9:$GS$497,0)</f>
        <v>22</v>
      </c>
      <c r="HD309" s="85">
        <f>ROUND(AVERAGEIF($ES$9:$ES$497,$ES309,$FZ$9:$FZ$497),2)</f>
        <v>0.92</v>
      </c>
      <c r="HE309" s="86">
        <f>ROUND(AVERAGEIF($ES$9:$ES$497,$ES309,$GA$9:$GA$497),2)</f>
        <v>0.65</v>
      </c>
      <c r="HF309" s="86">
        <f>ROUND(AVERAGEIF($ES$9:$ES$497,$ES309,$GB$9:$GB$497),2)</f>
        <v>0.69</v>
      </c>
      <c r="HG309" s="86">
        <f>ROUND(AVERAGEIF($ES$9:$ES$497,$ES309,$GC$9:$GC$497),2)</f>
        <v>0.54</v>
      </c>
      <c r="HH309" s="86">
        <f>ROUND(AVERAGEIF($ES$9:$ES$497,$ES309,$GD$9:$GD$497),2)</f>
        <v>0.32</v>
      </c>
      <c r="HI309" s="86">
        <f>ROUND(AVERAGEIF($ES$9:$ES$497,$ES309,$GE$9:$GE$497),2)</f>
        <v>0.33</v>
      </c>
      <c r="HJ309" s="86">
        <f>ROUND(AVERAGEIF($ES$9:$ES$497,$ES309,$GF$9:$GF$497),2)</f>
        <v>0.98</v>
      </c>
      <c r="HK309" s="86">
        <f>ROUND(AVERAGEIF($ES$9:$ES$497,$ES309,$GG$9:$GG$497),2)</f>
        <v>0.86</v>
      </c>
      <c r="HL309" s="86">
        <f>ROUND(AVERAGEIF($ES$9:$ES$497,$ES309,$GH$9:$GH$497),2)</f>
        <v>1.01</v>
      </c>
      <c r="HM309" s="87">
        <f>ROUND(AVERAGEIF($ES$9:$ES$497,$ES309,$GI$9:$GI$497),2)</f>
        <v>1.55</v>
      </c>
      <c r="HN309" s="88">
        <f t="shared" si="668"/>
        <v>-0.24</v>
      </c>
      <c r="HO309" s="89">
        <f t="shared" si="669"/>
        <v>-0.31</v>
      </c>
      <c r="HP309" s="89">
        <f t="shared" si="670"/>
        <v>0.23000000000000009</v>
      </c>
      <c r="HQ309" s="89">
        <f t="shared" si="671"/>
        <v>-0.22000000000000003</v>
      </c>
      <c r="HR309" s="89">
        <f t="shared" si="672"/>
        <v>-0.17</v>
      </c>
      <c r="HS309" s="89">
        <f t="shared" si="673"/>
        <v>-0.19</v>
      </c>
      <c r="HT309" s="89">
        <f t="shared" si="674"/>
        <v>8.0000000000000071E-2</v>
      </c>
      <c r="HU309" s="89">
        <f t="shared" si="675"/>
        <v>0.29999999999999993</v>
      </c>
      <c r="HV309" s="89">
        <f t="shared" si="676"/>
        <v>7.0000000000000062E-2</v>
      </c>
      <c r="HW309" s="90">
        <f t="shared" si="677"/>
        <v>0.53999999999999981</v>
      </c>
      <c r="HX309" s="73">
        <f>COUNTIFS($FZ$9:$FZ$497,"&gt;"&amp;FZ309,$ES$9:$ES$497,$ES309)+1</f>
        <v>82</v>
      </c>
      <c r="HY309" s="74">
        <f>COUNTIFS($GA$9:$GA$497,"&gt;"&amp;GA309,$ES$9:$ES$497,$ES309)+1</f>
        <v>94</v>
      </c>
      <c r="HZ309" s="74">
        <f>COUNTIFS($GB$9:$GB$497,"&gt;"&amp;GB309,$ES$9:$ES$497,$ES309)+1</f>
        <v>18</v>
      </c>
      <c r="IA309" s="74">
        <f>COUNTIFS($GC$9:$GC$497,"&gt;"&amp;GC309,$ES$9:$ES$497,$ES309)+1</f>
        <v>84</v>
      </c>
      <c r="IB309" s="74">
        <f>COUNTIFS($GD$9:$GD$497,"&gt;"&amp;GD309,$ES$9:$ES$497,$ES309)+1</f>
        <v>92</v>
      </c>
      <c r="IC309" s="74">
        <f>COUNTIFS($GE$9:$GE$497,"&gt;"&amp;GE309,$ES$9:$ES$497,$ES309)+1</f>
        <v>89</v>
      </c>
      <c r="ID309" s="74">
        <f>COUNTIFS($GF$9:$GF$497,"&gt;"&amp;GF309,$ES$9:$ES$497,$ES309)+1</f>
        <v>29</v>
      </c>
      <c r="IE309" s="74">
        <f>COUNTIFS($GG$9:$GG$497,"&gt;"&amp;GG309,$ES$9:$ES$497,$ES309)+1</f>
        <v>8</v>
      </c>
      <c r="IF309" s="74">
        <f>COUNTIFS($GH$9:$GH$497,"&gt;"&amp;GH309,$ES$9:$ES$497,$ES309)+1</f>
        <v>29</v>
      </c>
      <c r="IG309" s="84">
        <f>COUNTIFS($GI$9:$GI$497,"&gt;"&amp;GI309,$ES$9:$ES$497,$ES309)+1</f>
        <v>8</v>
      </c>
      <c r="IH309" s="148"/>
      <c r="II309" s="149">
        <v>0.03</v>
      </c>
      <c r="IJ309" s="149"/>
      <c r="IK309" s="149"/>
      <c r="IL309" s="149"/>
      <c r="IM309" s="150"/>
      <c r="IN309" s="151"/>
      <c r="IO309" s="152"/>
      <c r="IP309" s="153"/>
      <c r="IQ309" s="149"/>
      <c r="IR309" s="149"/>
      <c r="IS309" s="149"/>
      <c r="IT309" s="149"/>
      <c r="IU309" s="149"/>
      <c r="IV309" s="149"/>
      <c r="IW309" s="154"/>
      <c r="IX309" s="151"/>
      <c r="IY309" s="149"/>
      <c r="IZ309" s="149"/>
      <c r="JA309" s="149"/>
      <c r="JB309" s="149"/>
      <c r="JC309" s="149">
        <v>7.0000000000000007E-2</v>
      </c>
      <c r="JD309" s="149"/>
      <c r="JE309" s="155"/>
      <c r="JF309" s="153"/>
      <c r="JG309" s="149"/>
      <c r="JH309" s="149"/>
      <c r="JI309" s="149"/>
      <c r="JJ309" s="149"/>
      <c r="JK309" s="149"/>
      <c r="JL309" s="149"/>
      <c r="JM309" s="154"/>
      <c r="JN309" s="151"/>
      <c r="JO309" s="149"/>
      <c r="JP309" s="149"/>
      <c r="JQ309" s="149"/>
      <c r="JR309" s="149"/>
      <c r="JS309" s="149"/>
      <c r="JT309" s="149"/>
      <c r="JU309" s="149"/>
      <c r="JV309" s="149"/>
      <c r="JW309" s="149"/>
      <c r="JX309" s="149">
        <v>0.05</v>
      </c>
      <c r="JY309" s="149"/>
      <c r="JZ309" s="155"/>
      <c r="KA309" s="151"/>
      <c r="KB309" s="149"/>
      <c r="KC309" s="149"/>
      <c r="KD309" s="149"/>
      <c r="KE309" s="155"/>
      <c r="KF309" s="153"/>
      <c r="KG309" s="149"/>
      <c r="KH309" s="149"/>
      <c r="KI309" s="149"/>
      <c r="KJ309" s="149"/>
      <c r="KK309" s="156"/>
      <c r="KL309" s="149"/>
      <c r="KM309" s="149"/>
      <c r="KN309" s="149"/>
      <c r="KO309" s="149"/>
      <c r="KP309" s="149"/>
      <c r="KQ309" s="149"/>
      <c r="KR309" s="149"/>
      <c r="KS309" s="154"/>
      <c r="KT309" s="154"/>
      <c r="KU309" s="154"/>
      <c r="KV309" s="154"/>
      <c r="KW309" s="151"/>
      <c r="KX309" s="149"/>
      <c r="KY309" s="149"/>
      <c r="KZ309" s="149"/>
      <c r="LA309" s="149"/>
      <c r="LB309" s="149"/>
      <c r="LC309" s="154"/>
      <c r="LD309" s="151"/>
      <c r="LE309" s="152"/>
      <c r="LF309" s="157"/>
      <c r="LG309" s="158"/>
      <c r="LH309" s="151"/>
      <c r="LI309" s="149"/>
      <c r="LJ309" s="147"/>
      <c r="LK309" s="147"/>
      <c r="LL309" s="147"/>
      <c r="LM309" s="159"/>
      <c r="LN309" s="153"/>
      <c r="LO309" s="149"/>
      <c r="LP309" s="149"/>
      <c r="LQ309" s="149"/>
      <c r="LR309" s="154"/>
      <c r="LS309" s="151"/>
      <c r="LT309" s="149">
        <v>0.05</v>
      </c>
      <c r="LU309" s="149"/>
      <c r="LV309" s="149"/>
      <c r="LW309" s="149"/>
      <c r="LX309" s="149"/>
      <c r="LY309" s="149"/>
      <c r="LZ309" s="149"/>
      <c r="MA309" s="155"/>
      <c r="MB309" s="153"/>
      <c r="MC309" s="149"/>
      <c r="MD309" s="149"/>
      <c r="ME309" s="149"/>
      <c r="MF309" s="149"/>
      <c r="MG309" s="149"/>
      <c r="MH309" s="149"/>
      <c r="MI309" s="149"/>
      <c r="MJ309" s="149"/>
      <c r="MK309" s="149"/>
      <c r="ML309" s="149"/>
      <c r="MM309" s="149"/>
      <c r="MN309" s="156"/>
      <c r="MO309" s="156"/>
      <c r="MP309" s="154"/>
      <c r="MQ309" s="151"/>
      <c r="MR309" s="149"/>
      <c r="MS309" s="149"/>
      <c r="MT309" s="149"/>
      <c r="MU309" s="149"/>
      <c r="MV309" s="156"/>
      <c r="MW309" s="149"/>
      <c r="MX309" s="149"/>
      <c r="MY309" s="149"/>
      <c r="MZ309" s="149"/>
      <c r="NA309" s="149"/>
      <c r="NB309" s="149"/>
      <c r="NC309" s="149"/>
      <c r="ND309" s="154"/>
      <c r="NE309" s="154"/>
      <c r="NF309" s="154"/>
      <c r="NG309" s="154"/>
      <c r="NH309" s="151"/>
      <c r="NI309" s="149"/>
      <c r="NJ309" s="149"/>
      <c r="NK309" s="149"/>
      <c r="NL309" s="149"/>
      <c r="NM309" s="149"/>
      <c r="NN309" s="94"/>
      <c r="NO309" s="151"/>
      <c r="NP309" s="160"/>
      <c r="NQ309" s="182" t="s">
        <v>1256</v>
      </c>
      <c r="NR309" s="199" t="s">
        <v>1258</v>
      </c>
      <c r="NS309" s="199"/>
      <c r="NT309" s="199"/>
      <c r="NU309" s="199"/>
      <c r="NV309" s="135"/>
      <c r="NW309" s="199"/>
      <c r="NX309" s="136" t="s">
        <v>1259</v>
      </c>
      <c r="NY309" s="138" t="s">
        <v>1138</v>
      </c>
      <c r="NZ309" s="136" t="s">
        <v>1259</v>
      </c>
      <c r="OA309" s="137"/>
      <c r="OB309" s="137"/>
      <c r="OC309" s="137"/>
      <c r="OD309" s="108">
        <f t="shared" si="678"/>
        <v>240</v>
      </c>
      <c r="OE309" s="109">
        <v>5</v>
      </c>
      <c r="OF309" s="110">
        <f t="shared" si="679"/>
        <v>23</v>
      </c>
      <c r="OG309" s="109">
        <v>7</v>
      </c>
      <c r="OH309" s="111">
        <f>ROUND(AVERAGEIF($ES$9:$ES$497,$ES309,EV$9:EV$497),0)</f>
        <v>67</v>
      </c>
      <c r="OI309" s="112">
        <f>ROUND(AVERAGEIF($ES$9:$ES$497,$ES309,EW$9:EW$497),0)</f>
        <v>45</v>
      </c>
      <c r="OJ309" s="112">
        <f>ROUND(AVERAGEIF($ES$9:$ES$497,$ES309,EX$9:EX$497),0)</f>
        <v>51</v>
      </c>
      <c r="OK309" s="112">
        <f>ROUND(AVERAGEIF($ES$9:$ES$497,$ES309,EY$9:EY$497),0)</f>
        <v>39</v>
      </c>
      <c r="OL309" s="112">
        <f>ROUND(AVERAGEIF($ES$9:$ES$497,$ES309,EZ$9:EZ$497),0)</f>
        <v>21</v>
      </c>
      <c r="OM309" s="112">
        <f>ROUND(AVERAGEIF($ES$9:$ES$497,$ES309,FA$9:FA$497),0)</f>
        <v>21</v>
      </c>
      <c r="ON309" s="112">
        <f>ROUND(AVERAGEIF($ES$9:$ES$497,$ES309,FB$9:FB$497),0)</f>
        <v>68</v>
      </c>
      <c r="OO309" s="112">
        <f>ROUND(AVERAGEIF($ES$9:$ES$497,$ES309,FC$9:FC$497),0)</f>
        <v>64</v>
      </c>
      <c r="OP309" s="112">
        <f>ROUND(AVERAGEIF($ES$9:$ES$497,$ES309,FD$9:FD$497),0)</f>
        <v>72</v>
      </c>
      <c r="OQ309" s="113">
        <f>ROUND(AVERAGEIF($ES$9:$ES$497,$ES309,FE$9:FE$497),0)</f>
        <v>115</v>
      </c>
      <c r="OR309" s="114">
        <f>ROUND(EV309/MAX(EV$9:EV$497)*100,0)</f>
        <v>35</v>
      </c>
      <c r="OS309" s="115">
        <f>ROUND(EW309/MAX(EW$9:EW$497)*100,0)</f>
        <v>25</v>
      </c>
      <c r="OT309" s="115">
        <f>ROUND(EX309/MAX(EX$9:EX$497)*100,0)</f>
        <v>72</v>
      </c>
      <c r="OU309" s="115">
        <f>ROUND(EY309/MAX(EY$9:EY$497)*100,0)</f>
        <v>20</v>
      </c>
      <c r="OV309" s="115">
        <f>ROUND(EZ309/MAX(EZ$9:EZ$497)*100,0)</f>
        <v>11</v>
      </c>
      <c r="OW309" s="115">
        <f>ROUND(FA309/MAX(FA$9:FA$497)*100,0)</f>
        <v>12</v>
      </c>
      <c r="OX309" s="115">
        <f>ROUND(FB309/MAX(FB$9:FB$497)*100,0)</f>
        <v>74</v>
      </c>
      <c r="OY309" s="116">
        <f>ROUND(FC309/MAX(FC$9:FC$497)*100,0)</f>
        <v>74</v>
      </c>
      <c r="OZ309" s="115">
        <f>ROUND(FD309/MAX(FD$9:FD$497)*100,0)</f>
        <v>68</v>
      </c>
      <c r="PA309" s="117">
        <f>ROUND(FE309/MAX(FE$9:FE$497)*100,0)</f>
        <v>79</v>
      </c>
      <c r="PB309" s="118">
        <f t="shared" si="680"/>
        <v>578</v>
      </c>
      <c r="PC309" s="115">
        <f t="shared" si="681"/>
        <v>395</v>
      </c>
      <c r="PD309" s="115">
        <f t="shared" si="682"/>
        <v>611</v>
      </c>
      <c r="PE309" s="115">
        <f t="shared" si="683"/>
        <v>726</v>
      </c>
      <c r="PF309" s="115">
        <f t="shared" si="684"/>
        <v>313</v>
      </c>
      <c r="PG309" s="119">
        <f t="shared" si="685"/>
        <v>270</v>
      </c>
      <c r="PH309" s="118">
        <f>ROUND(PB309/MAX(PB$9:PB$497)*100,0)</f>
        <v>69</v>
      </c>
      <c r="PI309" s="115">
        <f>ROUND(PC309/MAX(PC$9:PC$497)*100,0)</f>
        <v>47</v>
      </c>
      <c r="PJ309" s="115">
        <f>ROUND(PD309/MAX(PD$9:PD$497)*100,0)</f>
        <v>65</v>
      </c>
      <c r="PK309" s="115">
        <f>ROUND(PE309/MAX(PE$9:PE$497)*100,0)</f>
        <v>72</v>
      </c>
      <c r="PL309" s="115">
        <f>ROUND(PF309/MAX(PF$9:PF$497)*100,0)</f>
        <v>44</v>
      </c>
      <c r="PM309" s="119">
        <f>ROUND(PG309/MAX(PG$9:PG$497)*100,0)</f>
        <v>39</v>
      </c>
      <c r="PN309" s="118">
        <f>RANK(PH309,PH$9:PH$497,0)</f>
        <v>56</v>
      </c>
      <c r="PO309" s="115">
        <f>RANK(PI309,PI$9:PI$497,0)</f>
        <v>150</v>
      </c>
      <c r="PP309" s="115">
        <f>RANK(PJ309,PJ$9:PJ$497,0)</f>
        <v>93</v>
      </c>
      <c r="PQ309" s="115">
        <f>RANK(PK309,PK$9:PK$497,0)</f>
        <v>38</v>
      </c>
      <c r="PR309" s="115">
        <f>RANK(PL309,PL$9:PL$497,0)</f>
        <v>235</v>
      </c>
      <c r="PS309" s="119">
        <f>RANK(PM309,PM$9:PM$497,0)</f>
        <v>239</v>
      </c>
      <c r="PT309" s="120">
        <f>ROUND(FZ309/MAX(FZ$9:FZ$497)*100,0)</f>
        <v>37</v>
      </c>
      <c r="PU309" s="115">
        <f>ROUND(GA309/MAX(GA$9:GA$497)*100,0)</f>
        <v>19</v>
      </c>
      <c r="PV309" s="115">
        <f>ROUND(GB309/MAX(GB$9:GB$497)*100,0)</f>
        <v>67</v>
      </c>
      <c r="PW309" s="115">
        <f>ROUND(GC309/MAX(GC$9:GC$497)*100,0)</f>
        <v>25</v>
      </c>
      <c r="PX309" s="115">
        <f>ROUND(GD309/MAX(GD$9:GD$497)*100,0)</f>
        <v>8</v>
      </c>
      <c r="PY309" s="115">
        <f>ROUND(GE309/MAX(GE$9:GE$497)*100,0)</f>
        <v>8</v>
      </c>
      <c r="PZ309" s="115">
        <f>ROUND(GF309/MAX(GF$9:GF$497)*100,0)</f>
        <v>50</v>
      </c>
      <c r="QA309" s="116">
        <f>ROUND(GG309/MAX(GG$9:GG$497)*100,0)</f>
        <v>63</v>
      </c>
      <c r="QB309" s="115">
        <f>ROUND(GH309/MAX(GH$9:GH$497)*100,0)</f>
        <v>48</v>
      </c>
      <c r="QC309" s="121">
        <f>ROUND(GI309/MAX(GI$9:GI$497)*100,0)</f>
        <v>67</v>
      </c>
      <c r="QD309" s="120">
        <f>ROUND(AVERAGEIF($ES$9:$ES$497,$ES309,PT$9:PT$497),0)</f>
        <v>50</v>
      </c>
      <c r="QE309" s="120">
        <f>ROUND(AVERAGEIF($ES$9:$ES$497,$ES309,PU$9:PU$497),0)</f>
        <v>37</v>
      </c>
      <c r="QF309" s="120">
        <f>ROUND(AVERAGEIF($ES$9:$ES$497,$ES309,PV$9:PV$497),0)</f>
        <v>50</v>
      </c>
      <c r="QG309" s="120">
        <f>ROUND(AVERAGEIF($ES$9:$ES$497,$ES309,PW$9:PW$497),0)</f>
        <v>43</v>
      </c>
      <c r="QH309" s="120">
        <f>ROUND(AVERAGEIF($ES$9:$ES$497,$ES309,PX$9:PX$497),0)</f>
        <v>18</v>
      </c>
      <c r="QI309" s="120">
        <f>ROUND(AVERAGEIF($ES$9:$ES$497,$ES309,PY$9:PY$497),0)</f>
        <v>20</v>
      </c>
      <c r="QJ309" s="120">
        <f>ROUND(AVERAGEIF($ES$9:$ES$497,$ES309,PZ$9:PZ$497),0)</f>
        <v>46</v>
      </c>
      <c r="QK309" s="120">
        <f>ROUND(AVERAGEIF($ES$9:$ES$497,$ES309,QA$9:QA$497),0)</f>
        <v>47</v>
      </c>
      <c r="QL309" s="120">
        <f>ROUND(AVERAGEIF($ES$9:$ES$497,$ES309,QB$9:QB$497),0)</f>
        <v>45</v>
      </c>
      <c r="QM309" s="120">
        <f>ROUND(AVERAGEIF($ES$9:$ES$497,$ES309,QC$9:QC$497),0)</f>
        <v>49</v>
      </c>
      <c r="QN309" s="114">
        <f t="shared" si="686"/>
        <v>568</v>
      </c>
      <c r="QO309" s="115">
        <f t="shared" si="687"/>
        <v>332</v>
      </c>
      <c r="QP309" s="115">
        <f t="shared" si="688"/>
        <v>600</v>
      </c>
      <c r="QQ309" s="115">
        <f t="shared" si="689"/>
        <v>757</v>
      </c>
      <c r="QR309" s="115">
        <f t="shared" si="690"/>
        <v>352</v>
      </c>
      <c r="QS309" s="119">
        <f t="shared" si="691"/>
        <v>244</v>
      </c>
      <c r="QT309" s="114">
        <f>ROUND((QN309-MIN(QN$9:QN$497))/(MAX(QN$9:QN$497)-MIN(QN$9:QN$497))*100,0)</f>
        <v>53</v>
      </c>
      <c r="QU309" s="115">
        <f>ROUND((QO309-MIN(QO$9:QO$497))/(MAX(QO$9:QO$497)-MIN(QO$9:QO$497))*100,0)</f>
        <v>18</v>
      </c>
      <c r="QV309" s="115">
        <f>ROUND((QP309-MIN(QP$9:QP$497))/(MAX(QP$9:QP$497)-MIN(QP$9:QP$497))*100,0)</f>
        <v>36</v>
      </c>
      <c r="QW309" s="115">
        <f>ROUND((QQ309-MIN(QQ$9:QQ$497))/(MAX(QQ$9:QQ$497)-MIN(QQ$9:QQ$497))*100,0)</f>
        <v>59</v>
      </c>
      <c r="QX309" s="115">
        <f>ROUND((QR309-MIN(QR$9:QR$497))/(MAX(QR$9:QR$497)-MIN(QR$9:QR$497))*100,0)</f>
        <v>18</v>
      </c>
      <c r="QY309" s="115">
        <f>ROUND((QS309-MIN(QS$9:QS$497))/(MAX(QS$9:QS$497)-MIN(QS$9:QS$497))*100,0)</f>
        <v>15</v>
      </c>
      <c r="QZ309" s="114">
        <f>RANK(QN309,QN$9:QN$497,0)</f>
        <v>84</v>
      </c>
      <c r="RA309" s="115">
        <f>RANK(QO309,QO$9:QO$497,0)</f>
        <v>311</v>
      </c>
      <c r="RB309" s="115">
        <f>RANK(QP309,QP$9:QP$497,0)</f>
        <v>141</v>
      </c>
      <c r="RC309" s="115">
        <f>RANK(QQ309,QQ$9:QQ$497,0)</f>
        <v>56</v>
      </c>
      <c r="RD309" s="115">
        <f>RANK(QR309,QR$9:QR$497,0)</f>
        <v>405</v>
      </c>
      <c r="RE309" s="115">
        <f>RANK(QS309,QS$9:QS$497,0)</f>
        <v>403</v>
      </c>
      <c r="RF309" s="122"/>
      <c r="RG309" s="115">
        <f>($RH$3*(IH309+IJ309)*100*100/MAX(EX$9:EX$497)*$RO$3) +($RH$3*(II309+IJ309)*100*100/MAX(EX$9:EX$497)*$RO$4) + ($RH$3*IK309*100*100/MAX(EX$9:EX$497)*0.098)</f>
        <v>4.4874999999999998</v>
      </c>
      <c r="RH309" s="115">
        <f>($RH$4*IL309*100*100/MAX(EZ$9:EZ$497))*$RQ$3</f>
        <v>0</v>
      </c>
      <c r="RI309" s="115">
        <f>($RH$3*IM309*100*100/MAX(EY$9:EY$497))*$RQ$4</f>
        <v>0</v>
      </c>
      <c r="RJ309" s="115">
        <f>($RH$3*IN309*100*100/MAX(EX$9:EX$497))</f>
        <v>0</v>
      </c>
      <c r="RK309" s="115">
        <f>($RH$4*IO309*100*100/MAX(EZ$9:EZ$497))*$RQ$3</f>
        <v>0</v>
      </c>
      <c r="RL309" s="115">
        <f>(($RL$4*IP309*100*((100/MAX(EX$9:EX$497)+100/MAX(EZ$9:EZ$497))/2))+($RL$4*IQ309*100*((100/MAX(EX$9:EX$497)+100/MAX(EZ$9:EZ$497))/2))+($RL$4*IR309*100*((100/MAX(EX$9:EX$497)+100/MAX(EZ$9:EZ$497))/2))+($RL$4*IS309*100*((100/MAX(EX$9:EX$497)+100/MAX(EZ$9:EZ$497))/2))+($RL$4*IT309*100*((100/MAX(EX$9:EX$497)+100/MAX(EZ$9:EZ$497))/2))+($RL$4*IU309*100*((100/MAX(EX$9:EX$497)+100/MAX(EZ$9:EZ$497))/2))+($RL$4*IV309*100*((100/MAX(EX$9:EX$497)+100/MAX(EZ$9:EZ$497))/2))+($RL$4*IW309*100*((100/MAX(EX$9:EX$497)+100/MAX(EZ$9:EZ$497))/2)))*$RS$3</f>
        <v>0</v>
      </c>
      <c r="RM309" s="115">
        <f>(($RH$3*IX309*100*100/MAX(EX$9:EX$497))+($RH$3*IY309*100*100/MAX(EX$9:EX$497))+($RH$3*IZ309*100*100/MAX(EX$9:EX$497))+($RH$3*JA309*100*100/MAX(EX$9:EX$497))+($RH$3*JB309*100*100/MAX(EX$9:EX$497))+($RH$3*JC309*100*100/MAX(EX$9:EX$497))+($RH$3*JD309*100*100/MAX(EX$9:EX$497))+($RH$3*JE309*100*100/MAX(EX$9:EX$497)))*$RS$4</f>
        <v>5.8450000000000006</v>
      </c>
      <c r="RN309" s="115">
        <f>(($RH$4*JF309*100*100/MAX(EZ$9:EZ$497)) + ($RH$4*JG309*100*100/MAX(EZ$9:EZ$497)) + ($RH$4*JH309*100*100/MAX(EZ$9:EZ$497)) + ($RH$4*JI309*100*100/MAX(EZ$9:EZ$497)) + ($RH$4*JJ309*100*100/MAX(EZ$9:EZ$497)) + ($RH$4*JK309*100*100/MAX(EZ$9:EZ$497)) + ($RH$4*JL309*100*100/MAX(EZ$9:EZ$497)) + ($RH$4*JM309*100*100/MAX(EZ$9:EZ$497)))*$RU$3</f>
        <v>0</v>
      </c>
      <c r="RO309" s="115">
        <f>(($RL$4*JN309*100*((100/MAX(EX$9:EX$497)+100/MAX(EZ$9:EZ$497))/2))+($RL$4*JO309*100*((100/MAX(EX$9:EX$497)+100/MAX(EZ$9:EZ$497))/2))+($RL$4*JP309*100*((100/MAX(EX$9:EX$497)+100/MAX(EZ$9:EZ$497))/2))+($RL$4*JQ309*100*((100/MAX(EX$9:EX$497)+100/MAX(EZ$9:EZ$497))/2))+($RL$4*JR309*100*((100/MAX(EX$9:EX$497)+100/MAX(EZ$9:EZ$497))/2))+($RL$4*JS309*100*((100/MAX(EX$9:EX$497)+100/MAX(EZ$9:EZ$497))/2))+($RL$4*JT309*100*((100/MAX(EX$9:EX$497)+100/MAX(EZ$9:EZ$497))/2))+($RL$4*JU309*100*((100/MAX(EX$9:EX$497)+100/MAX(EZ$9:EZ$497))/2))+($RL$4*JV309*100*((100/MAX(EX$9:EX$497)+100/MAX(EZ$9:EZ$497))/2))+($RL$4*JW309*100*((100/MAX(EX$9:EX$497)+100/MAX(EZ$9:EZ$497))/2))+($RL$4*JX309*100*((100/MAX(EX$9:EX$497)+100/MAX(EZ$9:EZ$497))/2))+($RL$4*JY309*100*((100/MAX(EX$9:EX$497)+100/MAX(EZ$9:EZ$497))/2))+($RL$4*JZ309*100*((100/MAX(EX$9:EX$497)+100/MAX(EZ$9:EZ$497))/2)))*$RW$3/2</f>
        <v>2.6133333333333337</v>
      </c>
      <c r="RP309" s="119">
        <f>($RJ$3*KA309*100*100/MAX(FA$9:FA$497)) + ($RJ$3*KB309*100*100/MAX(FA$9:FA$497)/2) + ($RJ$3*KC309*100*100/MAX(FA$9:FA$497)/2) + ($RJ$3*KD309*100*100/MAX(FA$9:FA$497)/4) + ($RJ$3*KE309*100*100/MAX(FA$9:FA$497)/4)</f>
        <v>0</v>
      </c>
      <c r="RQ309" s="118">
        <f>($RL$4*KF309*100*((100/MAX(EX$9:EX$497)+100/MAX(EZ$9:EZ$497)))) * ($RO$3/2) + (($RL$4*KG309*100*((100/MAX(EX$9:EX$497)+100/MAX(EZ$9:EZ$497))))+($RL$4*KH309*100*((100/MAX(EX$9:EX$497)+100/MAX(EZ$9:EZ$497))))+($RL$4*KI309*100*((100/MAX(EX$9:EX$497)+100/MAX(EZ$9:EZ$497))))+($RL$4*KJ309*100*((100/MAX(EX$9:EX$497)+100/MAX(EZ$9:EZ$497))))+($RL$4*KK309*100*((100/MAX(EX$9:EX$497)+100/MAX(EZ$9:EZ$497))))+($RL$4*KL309*100*((100/MAX(EX$9:EX$497)+100/MAX(EZ$9:EZ$497))))+($RL$4*KM309*100*((100/MAX(EX$9:EX$497)+100/MAX(EZ$9:EZ$497))))+($RL$4*KN309*100*((100/MAX(EX$9:EX$497)+100/MAX(EZ$9:EZ$497))))+($RL$4*KO309*100*((100/MAX(EX$9:EX$497)+100/MAX(EZ$9:EZ$497))))+($RL$4*KP309*100*((100/MAX(EX$9:EX$497)+100/MAX(EZ$9:EZ$497))))+($RL$4*KQ309*100*((100/MAX(EX$9:EX$497)+100/MAX(EZ$9:EZ$497))))+($RL$4*KR309*100*((100/MAX(EX$9:EX$497)+100/MAX(EZ$9:EZ$497))))+($RL$4*KS309*100*((100/MAX(EX$9:EX$497)+100/MAX(EZ$9:EZ$497))))+($RL$4*KV309*100*((100/MAX(EX$9:EX$497)+100/MAX(EZ$9:EZ$497))))) * (($RO$3+$RO$4)/6)</f>
        <v>0</v>
      </c>
      <c r="RR309" s="115">
        <f>(($RL$4*KW309*100*((100/MAX(EX$9:EX$497)+100/MAX(EZ$9:EZ$497))))) * ($RO$3/2) + (($RL$4*KX309*100*((100/MAX(EX$9:EX$497)+100/MAX(EZ$9:EZ$497))))+($RL$4*KY309*100*((100/MAX(EX$9:EX$497)+100/MAX(EZ$9:EZ$497))))+($RL$4*KZ309*100*((100/MAX(EX$9:EX$497)+100/MAX(EZ$9:EZ$497))))+($RL$4*LA309*100*((100/MAX(EX$9:EX$497)+100/MAX(EZ$9:EZ$497))))+($RL$4*LB309*100*((100/MAX(EX$9:EX$497)+100/MAX(EZ$9:EZ$497))))+($RL$4*LC309*100*((100/MAX(EX$9:EX$497)+100/MAX(EZ$9:EZ$497))))) * (($RO$3+$RO$4)/6)</f>
        <v>0</v>
      </c>
      <c r="RS309" s="119">
        <f>(($RL$4*LD309*100*((100/MAX(EX$9:EX$497)+100/MAX(EZ$9:EZ$497))))+($RL$4*LE309*100*((100/MAX(EX$9:EX$497)+100/MAX(EZ$9:EZ$497))))) * (($RO$3+$RO$4)/6)</f>
        <v>0</v>
      </c>
      <c r="RT309" s="118">
        <f>($RJ$4*LH309*100*(100/MAX(EV$9:EV$497)))+($RJ$4*LI309*100*(100/MAX(EV$9:EV$497)))</f>
        <v>0</v>
      </c>
      <c r="RU309" s="119">
        <f>($RJ$4*LJ309*(100/MAX(EV$9:EV$497)))/2 + ($RL$3*LK309*(100/MAX(EW$9:EW$497))) + ($RJ$4*LL309*(100/MAX(EV$9:EV$497)))/4 + ($RL$3*LM309*(100/MAX(EW$9:EW$497)))</f>
        <v>0</v>
      </c>
      <c r="RV309" s="118">
        <f>($RJ$4*LN309*100*100/MAX(EV$9:EV$497)/2)+($RJ$4*LO309*100*100/MAX(EV$9:EV$497)/2)+($RJ$4*LP309*100*100/MAX(EV$9:EV$497))+($RJ$4*LQ309*100*100/MAX(EV$9:EV$497))+($RJ$4*LR309*100*100/MAX(EV$9:EV$497))</f>
        <v>0</v>
      </c>
      <c r="RW309" s="115">
        <f>($RJ$4*LS309*100*100/MAX(EV$9:EV$497)) + (($RJ$4*LT309*100*100/MAX(EV$9:EV$497))+($RJ$4*LU309*100*100/MAX(EV$9:EV$497))+($RJ$4*LV309*100*100/MAX(EV$9:EV$497))+($RJ$4*LW309*100*100/MAX(EV$9:EV$497))+($RJ$4*LX309*100*100/MAX(EV$9:EV$497))+($RJ$4*LY309*100*100/MAX(EV$9:EV$497))+($RJ$4*LZ309*100*100/MAX(EV$9:EV$497))+($RJ$4*MA309*100*100/MAX(EV$9:EV$497)))/2</f>
        <v>4.213483146067416</v>
      </c>
      <c r="RX309" s="119">
        <f>($RJ$4*MB309*100*100/MAX(EV$9:EV$497))+($RJ$4*MC309*100*100/MAX(EV$9:EV$497))+($RJ$4*MD309*100*100/MAX(EV$9:EV$497))+($RJ$4*ME309*100*100/MAX(EV$9:EV$497))+($RJ$4*MF309*100*100/MAX(EV$9:EV$497))+($RJ$4*MG309*100*100/MAX(EV$9:EV$497))+($RJ$4*MH309*100*100/MAX(EV$9:EV$497))+($RJ$4*MI309*100*100/MAX(EV$9:EV$497))+($RJ$4*MJ309*100*100/MAX(EV$9:EV$497))+($RJ$4*MK309*100*100/MAX(EV$9:EV$497))+($RJ$4*ML309*100*100/MAX(EV$9:EV$497))+($RJ$4*MM309*100*100/MAX(EV$9:EV$497))+($RJ$4*MN309*100*100/MAX(EV$9:EV$497))</f>
        <v>0</v>
      </c>
      <c r="RY309" s="118">
        <f>($RJ$4*MQ309*100*100/MAX(EV$9:EV$497))/2 + (($RJ$4*MR309*100*100/MAX(EV$9:EV$497))+($RJ$4*MS309*100*100/MAX(EV$9:EV$497))+($RJ$4*MT309*100*100/MAX(EV$9:EV$497))+($RJ$4*MU309*100*100/MAX(EV$9:EV$497))+($RJ$4*MV309*100*100/MAX(EV$9:EV$497))+($RJ$4*MW309*100*100/MAX(EV$9:EV$497))+($RJ$4*MX309*100*100/MAX(EV$9:EV$497))+($RJ$4*MY309*100*100/MAX(EV$9:EV$497))+($RJ$4*MZ309*100*100/MAX(EV$9:EV$497))+($RJ$4*NA309*100*100/MAX(EV$9:EV$497))+($RJ$4*NB309*100*100/MAX(EV$9:EV$497))+($RJ$4*NC309*100*100/MAX(EV$9:EV$497))+($RJ$4*ND309*100*100/MAX(EV$9:EV$497))+($RJ$4*NG309*100*100/MAX(EV$9:EV$497)))/4</f>
        <v>0</v>
      </c>
      <c r="RZ309" s="115">
        <f>($RJ$4*NH309*100*100/MAX(EV$9:EV$497))/2 + (($RJ$4*NI309*100*100/MAX(EV$9:EV$497))+($RJ$4*NJ309*100*100/MAX(EV$9:EV$497))+($RJ$4*NK309*100*100/MAX(EV$9:EV$497))+($RJ$4*NL309*100*100/MAX(EV$9:EV$497))+($RJ$4*NM309*100*100/MAX(EV$9:EV$497))+($RJ$4*NN309*100*100/MAX(EV$9:EV$497)))/4</f>
        <v>0</v>
      </c>
      <c r="SA309" s="117">
        <f>(($RJ$4*NO309*100*100/MAX(EV$9:EV$497))+($RJ$4*NP309*100*100/MAX(EV$9:EV$497)))/4</f>
        <v>0</v>
      </c>
      <c r="SB309" s="118">
        <f t="shared" si="692"/>
        <v>17.159316479400751</v>
      </c>
      <c r="SC309" s="115">
        <f t="shared" si="693"/>
        <v>13.788529962546816</v>
      </c>
      <c r="SD309" s="115">
        <f t="shared" si="694"/>
        <v>3.6667041198501877</v>
      </c>
      <c r="SE309" s="115">
        <f t="shared" si="695"/>
        <v>37.11019662921349</v>
      </c>
      <c r="SF309" s="115">
        <f t="shared" si="696"/>
        <v>3.6667041198501877</v>
      </c>
      <c r="SG309" s="115">
        <f t="shared" si="697"/>
        <v>4.213483146067416</v>
      </c>
      <c r="SH309" s="115">
        <f>ROUND(SB309/MAX(SB$9:SB$497)*100,0)</f>
        <v>22</v>
      </c>
      <c r="SI309" s="115">
        <f>ROUND(SC309/MAX(SC$9:SC$497)*100,0)</f>
        <v>21</v>
      </c>
      <c r="SJ309" s="115">
        <f>ROUND(SD309/MAX(SD$9:SD$497)*100,0)</f>
        <v>6</v>
      </c>
      <c r="SK309" s="115">
        <f>ROUND(SE309/MAX(SE$9:SE$497)*100,0)</f>
        <v>29</v>
      </c>
      <c r="SL309" s="115">
        <f>ROUND(SF309/MAX(SF$9:SF$497)*100,0)</f>
        <v>9</v>
      </c>
      <c r="SM309" s="121">
        <f>ROUND(SG309/MAX(SG$9:SG$497)*100,0)</f>
        <v>4</v>
      </c>
      <c r="SN309" s="115">
        <f>ROUND(AVERAGEIF($ES$9:$ES$497,$ES309,SH$9:SH$497),0)</f>
        <v>24</v>
      </c>
      <c r="SO309" s="115">
        <f>ROUND(AVERAGEIF($ES$9:$ES$497,$ES309,SI$9:SI$497),0)</f>
        <v>22</v>
      </c>
      <c r="SP309" s="115">
        <f>ROUND(AVERAGEIF($ES$9:$ES$497,$ES309,SJ$9:SJ$497),0)</f>
        <v>5</v>
      </c>
      <c r="SQ309" s="115">
        <f>ROUND(AVERAGEIF($ES$9:$ES$497,$ES309,SK$9:SK$497),0)</f>
        <v>19</v>
      </c>
      <c r="SR309" s="115">
        <f>ROUND(AVERAGEIF($ES$9:$ES$497,$ES309,SL$9:SL$497),0)</f>
        <v>8</v>
      </c>
      <c r="SS309" s="121">
        <f>ROUND(AVERAGEIF($ES$9:$ES$497,$ES309,SM$9:SM$497),0)</f>
        <v>6</v>
      </c>
      <c r="ST309" s="114">
        <f>RANK(SB309,SB$9:SB$497,0)</f>
        <v>187</v>
      </c>
      <c r="SU309" s="115">
        <f>RANK(SC309,SC$9:SC$497,0)</f>
        <v>142</v>
      </c>
      <c r="SV309" s="115">
        <f>RANK(SD309,SD$9:SD$497,0)</f>
        <v>133</v>
      </c>
      <c r="SW309" s="115">
        <f>RANK(SE309,SE$9:SE$497,0)</f>
        <v>95</v>
      </c>
      <c r="SX309" s="115">
        <f>RANK(SF309,SF$9:SF$497,0)</f>
        <v>84</v>
      </c>
      <c r="SY309" s="115">
        <f>RANK(SG309,SG$9:SG$497,0)</f>
        <v>173</v>
      </c>
      <c r="SZ309" s="115">
        <f>COUNTIFS(SB$9:SB$497,"&gt;"&amp;SB309,$ES$9:$ES$497,$ES309)+1</f>
        <v>47</v>
      </c>
      <c r="TA309" s="115">
        <f>COUNTIFS(SC$9:SC$497,"&gt;"&amp;SC309,$ES$9:$ES$497,$ES309)+1</f>
        <v>46</v>
      </c>
      <c r="TB309" s="115">
        <f>COUNTIFS(SD$9:SD$497,"&gt;"&amp;SD309,$ES$9:$ES$497,$ES309)+1</f>
        <v>29</v>
      </c>
      <c r="TC309" s="115">
        <f>COUNTIFS(SE$9:SE$497,"&gt;"&amp;SE309,$ES$9:$ES$497,$ES309)+1</f>
        <v>29</v>
      </c>
      <c r="TD309" s="115">
        <f>COUNTIFS(SF$9:SF$497,"&gt;"&amp;SF309,$ES$9:$ES$497,$ES309)+1</f>
        <v>28</v>
      </c>
      <c r="TE309" s="117">
        <f>COUNTIFS(SG$9:SG$497,"&gt;"&amp;SG309,$ES$9:$ES$497,$ES309)+1</f>
        <v>41</v>
      </c>
      <c r="TF309" s="118">
        <f t="shared" si="698"/>
        <v>94</v>
      </c>
      <c r="TG309" s="115">
        <f t="shared" si="699"/>
        <v>90</v>
      </c>
      <c r="TH309" s="115">
        <f t="shared" si="700"/>
        <v>53</v>
      </c>
      <c r="TI309" s="115">
        <f t="shared" si="701"/>
        <v>94</v>
      </c>
      <c r="TJ309" s="115">
        <f t="shared" si="702"/>
        <v>81</v>
      </c>
      <c r="TK309" s="115">
        <f t="shared" si="703"/>
        <v>48</v>
      </c>
      <c r="TL309" s="117">
        <f t="shared" si="704"/>
        <v>43</v>
      </c>
      <c r="TM309" s="118">
        <f>ROUND(TF309/MAX(TF$9:TF$497)*100,0)</f>
        <v>52</v>
      </c>
      <c r="TN309" s="115">
        <f>ROUND(TG309/MAX(TG$9:TG$497)*100,0)</f>
        <v>49</v>
      </c>
      <c r="TO309" s="115">
        <f>ROUND(TH309/MAX(TH$9:TH$497)*100,0)</f>
        <v>29</v>
      </c>
      <c r="TP309" s="115">
        <f>ROUND(TI309/MAX(TI$9:TI$497)*100,0)</f>
        <v>52</v>
      </c>
      <c r="TQ309" s="115">
        <f>ROUND(TJ309/MAX(TJ$9:TJ$497)*100,0)</f>
        <v>41</v>
      </c>
      <c r="TR309" s="115">
        <f>ROUND(TK309/MAX(TK$9:TK$497)*100,0)</f>
        <v>24</v>
      </c>
      <c r="TS309" s="119">
        <f>ROUND(TL309/MAX(TL$9:TL$497)*100,0)</f>
        <v>22</v>
      </c>
      <c r="TT309" s="120">
        <f>RANK(TM309,TM$9:TM$497,0)</f>
        <v>145</v>
      </c>
      <c r="TU309" s="115">
        <f>RANK(TN309,TN$9:TN$497,0)</f>
        <v>94</v>
      </c>
      <c r="TV309" s="115">
        <f>RANK(TO309,TO$9:TO$497,0)</f>
        <v>160</v>
      </c>
      <c r="TW309" s="115">
        <f>RANK(TP309,TP$9:TP$497,0)</f>
        <v>75</v>
      </c>
      <c r="TX309" s="115">
        <f>RANK(TQ309,TQ$9:TQ$497,0)</f>
        <v>41</v>
      </c>
      <c r="TY309" s="115">
        <f>RANK(TR309,TR$9:TR$497,0)</f>
        <v>243</v>
      </c>
      <c r="TZ309" s="121">
        <f>RANK(TS309,TS$9:TS$497,0)</f>
        <v>244</v>
      </c>
      <c r="UA309" s="132"/>
      <c r="UB309" s="7" t="s">
        <v>1</v>
      </c>
    </row>
    <row r="310" spans="1:548" x14ac:dyDescent="0.15">
      <c r="A310" s="62">
        <v>302</v>
      </c>
      <c r="B310" s="200" t="s">
        <v>1258</v>
      </c>
      <c r="C310" s="143"/>
      <c r="D310" s="143"/>
      <c r="E310" s="161" t="s">
        <v>518</v>
      </c>
      <c r="F310" s="65">
        <v>95</v>
      </c>
      <c r="G310" s="65" t="s">
        <v>908</v>
      </c>
      <c r="H310" s="144" t="s">
        <v>1005</v>
      </c>
      <c r="I310" s="66" t="s">
        <v>521</v>
      </c>
      <c r="J310" s="67" t="s">
        <v>521</v>
      </c>
      <c r="K310" s="67" t="s">
        <v>521</v>
      </c>
      <c r="L310" s="67" t="s">
        <v>521</v>
      </c>
      <c r="M310" s="67" t="s">
        <v>521</v>
      </c>
      <c r="N310" s="67" t="s">
        <v>521</v>
      </c>
      <c r="O310" s="67" t="s">
        <v>521</v>
      </c>
      <c r="P310" s="67" t="s">
        <v>521</v>
      </c>
      <c r="Q310" s="67" t="s">
        <v>521</v>
      </c>
      <c r="R310" s="68" t="s">
        <v>521</v>
      </c>
      <c r="S310" s="69" t="s">
        <v>521</v>
      </c>
      <c r="T310" s="67" t="s">
        <v>521</v>
      </c>
      <c r="U310" s="67" t="s">
        <v>521</v>
      </c>
      <c r="V310" s="67" t="s">
        <v>521</v>
      </c>
      <c r="W310" s="67" t="s">
        <v>521</v>
      </c>
      <c r="X310" s="67" t="s">
        <v>521</v>
      </c>
      <c r="Y310" s="67" t="s">
        <v>521</v>
      </c>
      <c r="Z310" s="67" t="s">
        <v>521</v>
      </c>
      <c r="AA310" s="67" t="s">
        <v>521</v>
      </c>
      <c r="AB310" s="68" t="s">
        <v>521</v>
      </c>
      <c r="AC310" s="69" t="s">
        <v>521</v>
      </c>
      <c r="AD310" s="67" t="s">
        <v>521</v>
      </c>
      <c r="AE310" s="67" t="s">
        <v>521</v>
      </c>
      <c r="AF310" s="67" t="s">
        <v>521</v>
      </c>
      <c r="AG310" s="67" t="s">
        <v>521</v>
      </c>
      <c r="AH310" s="67" t="s">
        <v>521</v>
      </c>
      <c r="AI310" s="67" t="s">
        <v>521</v>
      </c>
      <c r="AJ310" s="67" t="s">
        <v>521</v>
      </c>
      <c r="AK310" s="67" t="s">
        <v>521</v>
      </c>
      <c r="AL310" s="68" t="s">
        <v>521</v>
      </c>
      <c r="AM310" s="69" t="s">
        <v>521</v>
      </c>
      <c r="AN310" s="67" t="s">
        <v>521</v>
      </c>
      <c r="AO310" s="67" t="s">
        <v>521</v>
      </c>
      <c r="AP310" s="67" t="s">
        <v>521</v>
      </c>
      <c r="AQ310" s="67" t="s">
        <v>521</v>
      </c>
      <c r="AR310" s="67" t="s">
        <v>521</v>
      </c>
      <c r="AS310" s="67" t="s">
        <v>521</v>
      </c>
      <c r="AT310" s="67" t="s">
        <v>521</v>
      </c>
      <c r="AU310" s="67" t="s">
        <v>521</v>
      </c>
      <c r="AV310" s="68" t="s">
        <v>521</v>
      </c>
      <c r="AW310" s="69" t="s">
        <v>521</v>
      </c>
      <c r="AX310" s="67" t="s">
        <v>521</v>
      </c>
      <c r="AY310" s="67" t="s">
        <v>521</v>
      </c>
      <c r="AZ310" s="67" t="s">
        <v>521</v>
      </c>
      <c r="BA310" s="67" t="s">
        <v>521</v>
      </c>
      <c r="BB310" s="67" t="s">
        <v>521</v>
      </c>
      <c r="BC310" s="67" t="s">
        <v>521</v>
      </c>
      <c r="BD310" s="67" t="s">
        <v>521</v>
      </c>
      <c r="BE310" s="67" t="s">
        <v>521</v>
      </c>
      <c r="BF310" s="68" t="s">
        <v>521</v>
      </c>
      <c r="BG310" s="69" t="s">
        <v>521</v>
      </c>
      <c r="BH310" s="67" t="s">
        <v>521</v>
      </c>
      <c r="BI310" s="67" t="s">
        <v>521</v>
      </c>
      <c r="BJ310" s="67" t="s">
        <v>521</v>
      </c>
      <c r="BK310" s="67" t="s">
        <v>521</v>
      </c>
      <c r="BL310" s="67" t="s">
        <v>521</v>
      </c>
      <c r="BM310" s="67" t="s">
        <v>521</v>
      </c>
      <c r="BN310" s="67" t="s">
        <v>521</v>
      </c>
      <c r="BO310" s="67" t="s">
        <v>521</v>
      </c>
      <c r="BP310" s="68" t="s">
        <v>521</v>
      </c>
      <c r="BQ310" s="70" t="s">
        <v>521</v>
      </c>
      <c r="BR310" s="67" t="s">
        <v>521</v>
      </c>
      <c r="BS310" s="67" t="s">
        <v>521</v>
      </c>
      <c r="BT310" s="67" t="s">
        <v>521</v>
      </c>
      <c r="BU310" s="67" t="s">
        <v>521</v>
      </c>
      <c r="BV310" s="67" t="s">
        <v>521</v>
      </c>
      <c r="BW310" s="67" t="s">
        <v>521</v>
      </c>
      <c r="BX310" s="67" t="s">
        <v>521</v>
      </c>
      <c r="BY310" s="67" t="s">
        <v>521</v>
      </c>
      <c r="BZ310" s="68" t="s">
        <v>521</v>
      </c>
      <c r="CA310" s="69" t="s">
        <v>521</v>
      </c>
      <c r="CB310" s="67" t="s">
        <v>521</v>
      </c>
      <c r="CC310" s="67" t="s">
        <v>521</v>
      </c>
      <c r="CD310" s="67" t="s">
        <v>521</v>
      </c>
      <c r="CE310" s="67" t="s">
        <v>521</v>
      </c>
      <c r="CF310" s="67" t="s">
        <v>521</v>
      </c>
      <c r="CG310" s="67" t="s">
        <v>521</v>
      </c>
      <c r="CH310" s="67" t="s">
        <v>521</v>
      </c>
      <c r="CI310" s="67" t="s">
        <v>521</v>
      </c>
      <c r="CJ310" s="68" t="s">
        <v>521</v>
      </c>
      <c r="CK310" s="69" t="s">
        <v>521</v>
      </c>
      <c r="CL310" s="67" t="s">
        <v>521</v>
      </c>
      <c r="CM310" s="67" t="s">
        <v>521</v>
      </c>
      <c r="CN310" s="67" t="s">
        <v>521</v>
      </c>
      <c r="CO310" s="67" t="s">
        <v>521</v>
      </c>
      <c r="CP310" s="67" t="s">
        <v>521</v>
      </c>
      <c r="CQ310" s="67" t="s">
        <v>521</v>
      </c>
      <c r="CR310" s="67" t="s">
        <v>521</v>
      </c>
      <c r="CS310" s="67" t="s">
        <v>521</v>
      </c>
      <c r="CT310" s="68" t="s">
        <v>521</v>
      </c>
      <c r="CU310" s="69" t="s">
        <v>521</v>
      </c>
      <c r="CV310" s="67" t="s">
        <v>521</v>
      </c>
      <c r="CW310" s="67" t="s">
        <v>521</v>
      </c>
      <c r="CX310" s="67" t="s">
        <v>521</v>
      </c>
      <c r="CY310" s="67" t="s">
        <v>521</v>
      </c>
      <c r="CZ310" s="67" t="s">
        <v>521</v>
      </c>
      <c r="DA310" s="67" t="s">
        <v>521</v>
      </c>
      <c r="DB310" s="67" t="s">
        <v>521</v>
      </c>
      <c r="DC310" s="67" t="s">
        <v>521</v>
      </c>
      <c r="DD310" s="68" t="s">
        <v>521</v>
      </c>
      <c r="DE310" s="69" t="s">
        <v>521</v>
      </c>
      <c r="DF310" s="71" t="s">
        <v>521</v>
      </c>
      <c r="DG310" s="67" t="s">
        <v>521</v>
      </c>
      <c r="DH310" s="67" t="s">
        <v>521</v>
      </c>
      <c r="DI310" s="67" t="s">
        <v>521</v>
      </c>
      <c r="DJ310" s="67" t="s">
        <v>521</v>
      </c>
      <c r="DK310" s="67" t="s">
        <v>521</v>
      </c>
      <c r="DL310" s="67" t="s">
        <v>521</v>
      </c>
      <c r="DM310" s="67" t="s">
        <v>521</v>
      </c>
      <c r="DN310" s="68" t="s">
        <v>521</v>
      </c>
      <c r="DO310" s="70" t="s">
        <v>521</v>
      </c>
      <c r="DP310" s="71" t="s">
        <v>521</v>
      </c>
      <c r="DQ310" s="67" t="s">
        <v>521</v>
      </c>
      <c r="DR310" s="67" t="s">
        <v>521</v>
      </c>
      <c r="DS310" s="67" t="s">
        <v>521</v>
      </c>
      <c r="DT310" s="67" t="s">
        <v>521</v>
      </c>
      <c r="DU310" s="67" t="s">
        <v>521</v>
      </c>
      <c r="DV310" s="67" t="s">
        <v>521</v>
      </c>
      <c r="DW310" s="67" t="s">
        <v>521</v>
      </c>
      <c r="DX310" s="72" t="s">
        <v>521</v>
      </c>
      <c r="DY310" s="146" t="s">
        <v>522</v>
      </c>
      <c r="DZ310" s="147">
        <v>3</v>
      </c>
      <c r="EA310" s="147">
        <v>4</v>
      </c>
      <c r="EB310" s="147">
        <v>4</v>
      </c>
      <c r="EC310" s="158">
        <v>5</v>
      </c>
      <c r="ED310" s="168" t="s">
        <v>522</v>
      </c>
      <c r="EE310" s="74">
        <f t="shared" si="648"/>
        <v>3</v>
      </c>
      <c r="EF310" s="74">
        <f t="shared" si="649"/>
        <v>12</v>
      </c>
      <c r="EG310" s="74">
        <f t="shared" si="650"/>
        <v>48</v>
      </c>
      <c r="EH310" s="77">
        <f t="shared" si="651"/>
        <v>240</v>
      </c>
      <c r="EI310" s="73">
        <v>10</v>
      </c>
      <c r="EJ310" s="74">
        <v>50</v>
      </c>
      <c r="EK310" s="74">
        <v>270</v>
      </c>
      <c r="EL310" s="74">
        <v>450</v>
      </c>
      <c r="EM310" s="158">
        <v>1350</v>
      </c>
      <c r="EN310" s="78">
        <v>1</v>
      </c>
      <c r="EO310" s="79">
        <f t="shared" si="652"/>
        <v>1.6666666666666667</v>
      </c>
      <c r="EP310" s="79">
        <f t="shared" si="653"/>
        <v>2.25</v>
      </c>
      <c r="EQ310" s="79">
        <f t="shared" si="654"/>
        <v>0.9375</v>
      </c>
      <c r="ER310" s="80">
        <f t="shared" si="655"/>
        <v>0.5625</v>
      </c>
      <c r="ES310" s="128" t="s">
        <v>532</v>
      </c>
      <c r="ET310" s="82" t="s">
        <v>664</v>
      </c>
      <c r="EU310" s="83">
        <v>4</v>
      </c>
      <c r="EV310" s="146">
        <v>60</v>
      </c>
      <c r="EW310" s="147">
        <v>54</v>
      </c>
      <c r="EX310" s="147">
        <v>63</v>
      </c>
      <c r="EY310" s="147">
        <v>30</v>
      </c>
      <c r="EZ310" s="147">
        <v>18</v>
      </c>
      <c r="FA310" s="147">
        <v>60</v>
      </c>
      <c r="FB310" s="147">
        <v>62</v>
      </c>
      <c r="FC310" s="147">
        <v>58</v>
      </c>
      <c r="FD310" s="74">
        <f t="shared" si="656"/>
        <v>81</v>
      </c>
      <c r="FE310" s="84">
        <f t="shared" si="657"/>
        <v>121</v>
      </c>
      <c r="FF310" s="73">
        <f>RANK(EV310,$EV$9:$EV$497,0)</f>
        <v>234</v>
      </c>
      <c r="FG310" s="74">
        <f>RANK(EW310,$EW$9:$EW$497,0)</f>
        <v>150</v>
      </c>
      <c r="FH310" s="74">
        <f>RANK(EX310,$EX$9:$EX$497,0)</f>
        <v>105</v>
      </c>
      <c r="FI310" s="74">
        <f>RANK(EY310,$EY$9:$EY$497,0)</f>
        <v>235</v>
      </c>
      <c r="FJ310" s="74">
        <f>RANK(EZ310,$EZ$9:$EZ$497,0)</f>
        <v>219</v>
      </c>
      <c r="FK310" s="74">
        <f>RANK(FA310,$FA$9:$FA$497,0)</f>
        <v>28</v>
      </c>
      <c r="FL310" s="74">
        <f>RANK(FB310,$FB$9:$FB$497,0)</f>
        <v>114</v>
      </c>
      <c r="FM310" s="74">
        <f>RANK(FC310,$FC$9:$FC$497,0)</f>
        <v>133</v>
      </c>
      <c r="FN310" s="74">
        <f>RANK(FD310,$FD$9:$FD$497,0)</f>
        <v>166</v>
      </c>
      <c r="FO310" s="84">
        <f>RANK(FE310,$FE$9:$FE$497,0)</f>
        <v>106</v>
      </c>
      <c r="FP310" s="73">
        <f>COUNTIFS($EV$9:$EV$497,"&gt;"&amp;EV310,$ES$9:$ES$497,ES310)+1</f>
        <v>33</v>
      </c>
      <c r="FQ310" s="74">
        <f>COUNTIFS($EW$9:$EW$497,"&gt;"&amp;EW310,$ES$9:$ES$497,ES310)+1</f>
        <v>40</v>
      </c>
      <c r="FR310" s="74">
        <f>COUNTIFS($EX$9:$EX$497,"&gt;"&amp;EX310,$ES$9:$ES$497,ES310)+1</f>
        <v>2</v>
      </c>
      <c r="FS310" s="74">
        <f>COUNTIFS($EY$9:$EY$497,"&gt;"&amp;EY310,$ES$9:$ES$497,ES310)+1</f>
        <v>27</v>
      </c>
      <c r="FT310" s="74">
        <f>COUNTIFS($EZ$9:$EZ$497,"&gt;"&amp;EZ310,$ES$9:$ES$497,ES310)+1</f>
        <v>39</v>
      </c>
      <c r="FU310" s="74">
        <f>COUNTIFS($FA$9:$FA$497,"&gt;"&amp;FA310,$ES$9:$ES$497,ES310)+1</f>
        <v>25</v>
      </c>
      <c r="FV310" s="74">
        <f>COUNTIFS($FB$9:$FB$497,"&gt;"&amp;FB310,$ES$9:$ES$497,ES310)+1</f>
        <v>3</v>
      </c>
      <c r="FW310" s="74">
        <f>COUNTIFS($FC$9:$FC$497,"&gt;"&amp;FC310,$ES$9:$ES$497,ES310)+1</f>
        <v>2</v>
      </c>
      <c r="FX310" s="74">
        <f>COUNTIFS($FD$9:$FD$497,"&gt;"&amp;FD310,$ES$9:$ES$497,ES310)+1</f>
        <v>7</v>
      </c>
      <c r="FY310" s="84">
        <f>COUNTIFS($FE$9:$FE$497,"&gt;"&amp;FE310,$ES$9:$ES$497,ES310)+1</f>
        <v>2</v>
      </c>
      <c r="FZ310" s="85">
        <f t="shared" si="658"/>
        <v>0.63</v>
      </c>
      <c r="GA310" s="86">
        <f t="shared" si="659"/>
        <v>0.56999999999999995</v>
      </c>
      <c r="GB310" s="86">
        <f t="shared" si="660"/>
        <v>0.66</v>
      </c>
      <c r="GC310" s="86">
        <f t="shared" si="661"/>
        <v>0.32</v>
      </c>
      <c r="GD310" s="86">
        <f t="shared" si="662"/>
        <v>0.19</v>
      </c>
      <c r="GE310" s="86">
        <f t="shared" si="663"/>
        <v>0.63</v>
      </c>
      <c r="GF310" s="86">
        <f t="shared" si="664"/>
        <v>0.65</v>
      </c>
      <c r="GG310" s="86">
        <f t="shared" si="665"/>
        <v>0.61</v>
      </c>
      <c r="GH310" s="86">
        <f t="shared" si="666"/>
        <v>0.85</v>
      </c>
      <c r="GI310" s="87">
        <f t="shared" si="667"/>
        <v>1.27</v>
      </c>
      <c r="GJ310" s="85">
        <f>ROUND(((FZ310-AVERAGE(FZ$9:FZ$497))/STDEVP(FZ$9:FZ$497)*10+50),2)</f>
        <v>36.9</v>
      </c>
      <c r="GK310" s="86">
        <f>ROUND(((GA310-AVERAGE(GA$9:GA$497))/STDEVP(GA$9:GA$497)*10+50),2)</f>
        <v>46.4</v>
      </c>
      <c r="GL310" s="86">
        <f>ROUND(((GB310-AVERAGE(GB$9:GB$497))/STDEVP(GB$9:GB$497)*10+50),2)</f>
        <v>52.9</v>
      </c>
      <c r="GM310" s="86">
        <f>ROUND(((GC310-AVERAGE(GC$9:GC$497))/STDEVP(GC$9:GC$497)*10+50),2)</f>
        <v>39.67</v>
      </c>
      <c r="GN310" s="86">
        <f>ROUND(((GD310-AVERAGE(GD$9:GD$497))/STDEVP(GD$9:GD$497)*10+50),2)</f>
        <v>43.07</v>
      </c>
      <c r="GO310" s="86">
        <f>ROUND(((GE310-AVERAGE(GE$9:GE$497))/STDEVP(GE$9:GE$497)*10+50),2)</f>
        <v>60.22</v>
      </c>
      <c r="GP310" s="86">
        <f>ROUND(((GF310-AVERAGE(GF$9:GF$497))/STDEVP(GF$9:GF$497)*10+50),2)</f>
        <v>50.48</v>
      </c>
      <c r="GQ310" s="86">
        <f>ROUND(((GG310-AVERAGE(GG$9:GG$497))/STDEVP(GG$9:GG$497)*10+50),2)</f>
        <v>49.34</v>
      </c>
      <c r="GR310" s="86">
        <f>ROUND(((GH310-AVERAGE(GH$9:GH$497))/STDEVP(GH$9:GH$497)*10+50),2)</f>
        <v>45.45</v>
      </c>
      <c r="GS310" s="87">
        <f>ROUND(((GI310-AVERAGE(GI$9:GI$497))/STDEVP(GI$9:GI$497)*10+50),2)</f>
        <v>51.18</v>
      </c>
      <c r="GT310" s="73">
        <f>RANK(GJ310,$GJ$9:$GJ$497,0)</f>
        <v>393</v>
      </c>
      <c r="GU310" s="74">
        <f>RANK(GK310,$GK$9:$GK$497,0)</f>
        <v>245</v>
      </c>
      <c r="GV310" s="74">
        <f>RANK(GL310,$GL$9:$GL$497,0)</f>
        <v>154</v>
      </c>
      <c r="GW310" s="74">
        <f>RANK(GM310,$GM$9:$GM$497,0)</f>
        <v>371</v>
      </c>
      <c r="GX310" s="74">
        <f>RANK(GN310,$GN$9:$GN$497,0)</f>
        <v>336</v>
      </c>
      <c r="GY310" s="74">
        <f>RANK(GO310,$GO$9:$GO$497,0)</f>
        <v>72</v>
      </c>
      <c r="GZ310" s="74">
        <f>RANK(GP310,$GP$9:$GP$497,0)</f>
        <v>206</v>
      </c>
      <c r="HA310" s="74">
        <f>RANK(GQ310,$GQ$9:$GQ$497,0)</f>
        <v>224</v>
      </c>
      <c r="HB310" s="74">
        <f>RANK(GR310,$GR$9:$GR$497,0)</f>
        <v>264</v>
      </c>
      <c r="HC310" s="84">
        <f>RANK(GS310,$GS$9:$GS$497,0)</f>
        <v>152</v>
      </c>
      <c r="HD310" s="85">
        <f>ROUND(AVERAGEIF($ES$9:$ES$497,$ES310,$FZ$9:$FZ$497),2)</f>
        <v>0.93</v>
      </c>
      <c r="HE310" s="86">
        <f>ROUND(AVERAGEIF($ES$9:$ES$497,$ES310,$GA$9:$GA$497),2)</f>
        <v>0.96</v>
      </c>
      <c r="HF310" s="86">
        <f>ROUND(AVERAGEIF($ES$9:$ES$497,$ES310,$GB$9:$GB$497),2)</f>
        <v>0.41</v>
      </c>
      <c r="HG310" s="86">
        <f>ROUND(AVERAGEIF($ES$9:$ES$497,$ES310,$GC$9:$GC$497),2)</f>
        <v>0.46</v>
      </c>
      <c r="HH310" s="86">
        <f>ROUND(AVERAGEIF($ES$9:$ES$497,$ES310,$GD$9:$GD$497),2)</f>
        <v>0.38</v>
      </c>
      <c r="HI310" s="86">
        <f>ROUND(AVERAGEIF($ES$9:$ES$497,$ES310,$GE$9:$GE$497),2)</f>
        <v>0.85</v>
      </c>
      <c r="HJ310" s="86">
        <f>ROUND(AVERAGEIF($ES$9:$ES$497,$ES310,$GF$9:$GF$497),2)</f>
        <v>0.44</v>
      </c>
      <c r="HK310" s="86">
        <f>ROUND(AVERAGEIF($ES$9:$ES$497,$ES310,$GG$9:$GG$497),2)</f>
        <v>0.42</v>
      </c>
      <c r="HL310" s="86">
        <f>ROUND(AVERAGEIF($ES$9:$ES$497,$ES310,$GH$9:$GH$497),2)</f>
        <v>0.8</v>
      </c>
      <c r="HM310" s="87">
        <f>ROUND(AVERAGEIF($ES$9:$ES$497,$ES310,$GI$9:$GI$497),2)</f>
        <v>0.84</v>
      </c>
      <c r="HN310" s="88">
        <f t="shared" si="668"/>
        <v>-0.30000000000000004</v>
      </c>
      <c r="HO310" s="89">
        <f t="shared" si="669"/>
        <v>-0.39</v>
      </c>
      <c r="HP310" s="89">
        <f t="shared" si="670"/>
        <v>0.25000000000000006</v>
      </c>
      <c r="HQ310" s="89">
        <f t="shared" si="671"/>
        <v>-0.14000000000000001</v>
      </c>
      <c r="HR310" s="89">
        <f t="shared" si="672"/>
        <v>-0.19</v>
      </c>
      <c r="HS310" s="89">
        <f t="shared" si="673"/>
        <v>-0.21999999999999997</v>
      </c>
      <c r="HT310" s="89">
        <f t="shared" si="674"/>
        <v>0.21000000000000002</v>
      </c>
      <c r="HU310" s="89">
        <f t="shared" si="675"/>
        <v>0.19</v>
      </c>
      <c r="HV310" s="89">
        <f t="shared" si="676"/>
        <v>4.9999999999999933E-2</v>
      </c>
      <c r="HW310" s="90">
        <f t="shared" si="677"/>
        <v>0.43000000000000005</v>
      </c>
      <c r="HX310" s="73">
        <f>COUNTIFS($FZ$9:$FZ$497,"&gt;"&amp;FZ310,$ES$9:$ES$497,$ES310)+1</f>
        <v>61</v>
      </c>
      <c r="HY310" s="74">
        <f>COUNTIFS($GA$9:$GA$497,"&gt;"&amp;GA310,$ES$9:$ES$497,$ES310)+1</f>
        <v>69</v>
      </c>
      <c r="HZ310" s="74">
        <f>COUNTIFS($GB$9:$GB$497,"&gt;"&amp;GB310,$ES$9:$ES$497,$ES310)+1</f>
        <v>4</v>
      </c>
      <c r="IA310" s="74">
        <f>COUNTIFS($GC$9:$GC$497,"&gt;"&amp;GC310,$ES$9:$ES$497,$ES310)+1</f>
        <v>56</v>
      </c>
      <c r="IB310" s="74">
        <f>COUNTIFS($GD$9:$GD$497,"&gt;"&amp;GD310,$ES$9:$ES$497,$ES310)+1</f>
        <v>68</v>
      </c>
      <c r="IC310" s="74">
        <f>COUNTIFS($GE$9:$GE$497,"&gt;"&amp;GE310,$ES$9:$ES$497,$ES310)+1</f>
        <v>62</v>
      </c>
      <c r="ID310" s="74">
        <f>COUNTIFS($GF$9:$GF$497,"&gt;"&amp;GF310,$ES$9:$ES$497,$ES310)+1</f>
        <v>9</v>
      </c>
      <c r="IE310" s="74">
        <f>COUNTIFS($GG$9:$GG$497,"&gt;"&amp;GG310,$ES$9:$ES$497,$ES310)+1</f>
        <v>4</v>
      </c>
      <c r="IF310" s="74">
        <f>COUNTIFS($GH$9:$GH$497,"&gt;"&amp;GH310,$ES$9:$ES$497,$ES310)+1</f>
        <v>20</v>
      </c>
      <c r="IG310" s="84">
        <f>COUNTIFS($GI$9:$GI$497,"&gt;"&amp;GI310,$ES$9:$ES$497,$ES310)+1</f>
        <v>3</v>
      </c>
      <c r="IH310" s="148">
        <v>0.03</v>
      </c>
      <c r="II310" s="149"/>
      <c r="IJ310" s="149"/>
      <c r="IK310" s="149"/>
      <c r="IL310" s="149"/>
      <c r="IM310" s="150"/>
      <c r="IN310" s="151"/>
      <c r="IO310" s="152"/>
      <c r="IP310" s="153"/>
      <c r="IQ310" s="149"/>
      <c r="IR310" s="149"/>
      <c r="IS310" s="149"/>
      <c r="IT310" s="149"/>
      <c r="IU310" s="149"/>
      <c r="IV310" s="149"/>
      <c r="IW310" s="154"/>
      <c r="IX310" s="151"/>
      <c r="IY310" s="149">
        <v>7.0000000000000007E-2</v>
      </c>
      <c r="IZ310" s="149"/>
      <c r="JA310" s="149"/>
      <c r="JB310" s="149"/>
      <c r="JC310" s="149"/>
      <c r="JD310" s="149"/>
      <c r="JE310" s="155"/>
      <c r="JF310" s="153"/>
      <c r="JG310" s="149"/>
      <c r="JH310" s="149"/>
      <c r="JI310" s="149"/>
      <c r="JJ310" s="149"/>
      <c r="JK310" s="149"/>
      <c r="JL310" s="149"/>
      <c r="JM310" s="154"/>
      <c r="JN310" s="151"/>
      <c r="JO310" s="149"/>
      <c r="JP310" s="149"/>
      <c r="JQ310" s="149"/>
      <c r="JR310" s="149"/>
      <c r="JS310" s="149"/>
      <c r="JT310" s="149"/>
      <c r="JU310" s="149"/>
      <c r="JV310" s="149"/>
      <c r="JW310" s="149"/>
      <c r="JX310" s="149"/>
      <c r="JY310" s="149"/>
      <c r="JZ310" s="155"/>
      <c r="KA310" s="151">
        <v>0.05</v>
      </c>
      <c r="KB310" s="149"/>
      <c r="KC310" s="149"/>
      <c r="KD310" s="149"/>
      <c r="KE310" s="155"/>
      <c r="KF310" s="153"/>
      <c r="KG310" s="149"/>
      <c r="KH310" s="149"/>
      <c r="KI310" s="149"/>
      <c r="KJ310" s="149"/>
      <c r="KK310" s="156"/>
      <c r="KL310" s="149"/>
      <c r="KM310" s="149"/>
      <c r="KN310" s="149"/>
      <c r="KO310" s="149"/>
      <c r="KP310" s="149"/>
      <c r="KQ310" s="149"/>
      <c r="KR310" s="149"/>
      <c r="KS310" s="154"/>
      <c r="KT310" s="154"/>
      <c r="KU310" s="154"/>
      <c r="KV310" s="154"/>
      <c r="KW310" s="151"/>
      <c r="KX310" s="149"/>
      <c r="KY310" s="149"/>
      <c r="KZ310" s="149"/>
      <c r="LA310" s="149"/>
      <c r="LB310" s="149"/>
      <c r="LC310" s="154"/>
      <c r="LD310" s="151"/>
      <c r="LE310" s="152"/>
      <c r="LF310" s="157"/>
      <c r="LG310" s="158"/>
      <c r="LH310" s="151"/>
      <c r="LI310" s="149"/>
      <c r="LJ310" s="147"/>
      <c r="LK310" s="147"/>
      <c r="LL310" s="147"/>
      <c r="LM310" s="159"/>
      <c r="LN310" s="153"/>
      <c r="LO310" s="149"/>
      <c r="LP310" s="149"/>
      <c r="LQ310" s="149"/>
      <c r="LR310" s="154"/>
      <c r="LS310" s="151"/>
      <c r="LT310" s="149"/>
      <c r="LU310" s="149">
        <v>0.05</v>
      </c>
      <c r="LV310" s="149"/>
      <c r="LW310" s="149"/>
      <c r="LX310" s="149"/>
      <c r="LY310" s="149"/>
      <c r="LZ310" s="149"/>
      <c r="MA310" s="155"/>
      <c r="MB310" s="153"/>
      <c r="MC310" s="149"/>
      <c r="MD310" s="149"/>
      <c r="ME310" s="149"/>
      <c r="MF310" s="149"/>
      <c r="MG310" s="149"/>
      <c r="MH310" s="149"/>
      <c r="MI310" s="149"/>
      <c r="MJ310" s="149"/>
      <c r="MK310" s="149"/>
      <c r="ML310" s="149"/>
      <c r="MM310" s="149"/>
      <c r="MN310" s="156"/>
      <c r="MO310" s="156"/>
      <c r="MP310" s="154"/>
      <c r="MQ310" s="151"/>
      <c r="MR310" s="149"/>
      <c r="MS310" s="149"/>
      <c r="MT310" s="149"/>
      <c r="MU310" s="149"/>
      <c r="MV310" s="156"/>
      <c r="MW310" s="149">
        <v>0.05</v>
      </c>
      <c r="MX310" s="149"/>
      <c r="MY310" s="149"/>
      <c r="MZ310" s="149"/>
      <c r="NA310" s="149"/>
      <c r="NB310" s="149"/>
      <c r="NC310" s="149"/>
      <c r="ND310" s="154"/>
      <c r="NE310" s="154"/>
      <c r="NF310" s="154"/>
      <c r="NG310" s="154"/>
      <c r="NH310" s="151"/>
      <c r="NI310" s="149"/>
      <c r="NJ310" s="149"/>
      <c r="NK310" s="149"/>
      <c r="NL310" s="149"/>
      <c r="NM310" s="149"/>
      <c r="NN310" s="94"/>
      <c r="NO310" s="151"/>
      <c r="NP310" s="160"/>
      <c r="NQ310" s="145" t="s">
        <v>1257</v>
      </c>
      <c r="NR310" s="199" t="s">
        <v>1260</v>
      </c>
      <c r="NS310" s="199"/>
      <c r="NT310" s="199"/>
      <c r="NU310" s="199"/>
      <c r="NV310" s="135"/>
      <c r="NW310" s="199"/>
      <c r="NX310" s="136" t="s">
        <v>1261</v>
      </c>
      <c r="NY310" s="138" t="s">
        <v>1138</v>
      </c>
      <c r="NZ310" s="136" t="s">
        <v>1261</v>
      </c>
      <c r="OA310" s="137"/>
      <c r="OB310" s="137"/>
      <c r="OC310" s="137"/>
      <c r="OD310" s="108">
        <f t="shared" si="678"/>
        <v>240</v>
      </c>
      <c r="OE310" s="109">
        <v>5</v>
      </c>
      <c r="OF310" s="110">
        <f t="shared" si="679"/>
        <v>23</v>
      </c>
      <c r="OG310" s="109">
        <v>7</v>
      </c>
      <c r="OH310" s="111">
        <f>ROUND(AVERAGEIF($ES$9:$ES$497,$ES310,EV$9:EV$497),0)</f>
        <v>58</v>
      </c>
      <c r="OI310" s="112">
        <f>ROUND(AVERAGEIF($ES$9:$ES$497,$ES310,EW$9:EW$497),0)</f>
        <v>57</v>
      </c>
      <c r="OJ310" s="112">
        <f>ROUND(AVERAGEIF($ES$9:$ES$497,$ES310,EX$9:EX$497),0)</f>
        <v>24</v>
      </c>
      <c r="OK310" s="112">
        <f>ROUND(AVERAGEIF($ES$9:$ES$497,$ES310,EY$9:EY$497),0)</f>
        <v>29</v>
      </c>
      <c r="OL310" s="112">
        <f>ROUND(AVERAGEIF($ES$9:$ES$497,$ES310,EZ$9:EZ$497),0)</f>
        <v>25</v>
      </c>
      <c r="OM310" s="112">
        <f>ROUND(AVERAGEIF($ES$9:$ES$497,$ES310,FA$9:FA$497),0)</f>
        <v>51</v>
      </c>
      <c r="ON310" s="112">
        <f>ROUND(AVERAGEIF($ES$9:$ES$497,$ES310,FB$9:FB$497),0)</f>
        <v>27</v>
      </c>
      <c r="OO310" s="112">
        <f>ROUND(AVERAGEIF($ES$9:$ES$497,$ES310,FC$9:FC$497),0)</f>
        <v>25</v>
      </c>
      <c r="OP310" s="112">
        <f>ROUND(AVERAGEIF($ES$9:$ES$497,$ES310,FD$9:FD$497),0)</f>
        <v>49</v>
      </c>
      <c r="OQ310" s="113">
        <f>ROUND(AVERAGEIF($ES$9:$ES$497,$ES310,FE$9:FE$497),0)</f>
        <v>49</v>
      </c>
      <c r="OR310" s="114">
        <f>ROUND(EV310/MAX(EV$9:EV$497)*100,0)</f>
        <v>34</v>
      </c>
      <c r="OS310" s="115">
        <f>ROUND(EW310/MAX(EW$9:EW$497)*100,0)</f>
        <v>43</v>
      </c>
      <c r="OT310" s="115">
        <f>ROUND(EX310/MAX(EX$9:EX$497)*100,0)</f>
        <v>53</v>
      </c>
      <c r="OU310" s="115">
        <f>ROUND(EY310/MAX(EY$9:EY$497)*100,0)</f>
        <v>20</v>
      </c>
      <c r="OV310" s="115">
        <f>ROUND(EZ310/MAX(EZ$9:EZ$497)*100,0)</f>
        <v>14</v>
      </c>
      <c r="OW310" s="115">
        <f>ROUND(FA310/MAX(FA$9:FA$497)*100,0)</f>
        <v>53</v>
      </c>
      <c r="OX310" s="115">
        <f>ROUND(FB310/MAX(FB$9:FB$497)*100,0)</f>
        <v>46</v>
      </c>
      <c r="OY310" s="116">
        <f>ROUND(FC310/MAX(FC$9:FC$497)*100,0)</f>
        <v>40</v>
      </c>
      <c r="OZ310" s="115">
        <f>ROUND(FD310/MAX(FD$9:FD$497)*100,0)</f>
        <v>55</v>
      </c>
      <c r="PA310" s="117">
        <f>ROUND(FE310/MAX(FE$9:FE$497)*100,0)</f>
        <v>49</v>
      </c>
      <c r="PB310" s="118">
        <f t="shared" si="680"/>
        <v>465</v>
      </c>
      <c r="PC310" s="115">
        <f t="shared" si="681"/>
        <v>348</v>
      </c>
      <c r="PD310" s="115">
        <f t="shared" si="682"/>
        <v>507</v>
      </c>
      <c r="PE310" s="115">
        <f t="shared" si="683"/>
        <v>545</v>
      </c>
      <c r="PF310" s="115">
        <f t="shared" si="684"/>
        <v>400</v>
      </c>
      <c r="PG310" s="119">
        <f t="shared" si="685"/>
        <v>399</v>
      </c>
      <c r="PH310" s="118">
        <f>ROUND(PB310/MAX(PB$9:PB$497)*100,0)</f>
        <v>55</v>
      </c>
      <c r="PI310" s="115">
        <f>ROUND(PC310/MAX(PC$9:PC$497)*100,0)</f>
        <v>42</v>
      </c>
      <c r="PJ310" s="115">
        <f>ROUND(PD310/MAX(PD$9:PD$497)*100,0)</f>
        <v>54</v>
      </c>
      <c r="PK310" s="115">
        <f>ROUND(PE310/MAX(PE$9:PE$497)*100,0)</f>
        <v>54</v>
      </c>
      <c r="PL310" s="115">
        <f>ROUND(PF310/MAX(PF$9:PF$497)*100,0)</f>
        <v>56</v>
      </c>
      <c r="PM310" s="119">
        <f>ROUND(PG310/MAX(PG$9:PG$497)*100,0)</f>
        <v>58</v>
      </c>
      <c r="PN310" s="118">
        <f>RANK(PH310,PH$9:PH$497,0)</f>
        <v>144</v>
      </c>
      <c r="PO310" s="115">
        <f>RANK(PI310,PI$9:PI$497,0)</f>
        <v>199</v>
      </c>
      <c r="PP310" s="115">
        <f>RANK(PJ310,PJ$9:PJ$497,0)</f>
        <v>181</v>
      </c>
      <c r="PQ310" s="115">
        <f>RANK(PK310,PK$9:PK$497,0)</f>
        <v>143</v>
      </c>
      <c r="PR310" s="115">
        <f>RANK(PL310,PL$9:PL$497,0)</f>
        <v>164</v>
      </c>
      <c r="PS310" s="119">
        <f>RANK(PM310,PM$9:PM$497,0)</f>
        <v>112</v>
      </c>
      <c r="PT310" s="120">
        <f>ROUND(FZ310/MAX(FZ$9:FZ$497)*100,0)</f>
        <v>34</v>
      </c>
      <c r="PU310" s="115">
        <f>ROUND(GA310/MAX(GA$9:GA$497)*100,0)</f>
        <v>32</v>
      </c>
      <c r="PV310" s="115">
        <f>ROUND(GB310/MAX(GB$9:GB$497)*100,0)</f>
        <v>48</v>
      </c>
      <c r="PW310" s="115">
        <f>ROUND(GC310/MAX(GC$9:GC$497)*100,0)</f>
        <v>25</v>
      </c>
      <c r="PX310" s="115">
        <f>ROUND(GD310/MAX(GD$9:GD$497)*100,0)</f>
        <v>11</v>
      </c>
      <c r="PY310" s="115">
        <f>ROUND(GE310/MAX(GE$9:GE$497)*100,0)</f>
        <v>38</v>
      </c>
      <c r="PZ310" s="115">
        <f>ROUND(GF310/MAX(GF$9:GF$497)*100,0)</f>
        <v>31</v>
      </c>
      <c r="QA310" s="116">
        <f>ROUND(GG310/MAX(GG$9:GG$497)*100,0)</f>
        <v>33</v>
      </c>
      <c r="QB310" s="115">
        <f>ROUND(GH310/MAX(GH$9:GH$497)*100,0)</f>
        <v>38</v>
      </c>
      <c r="QC310" s="121">
        <f>ROUND(GI310/MAX(GI$9:GI$497)*100,0)</f>
        <v>41</v>
      </c>
      <c r="QD310" s="120">
        <f>ROUND(AVERAGEIF($ES$9:$ES$497,$ES310,PT$9:PT$497),0)</f>
        <v>51</v>
      </c>
      <c r="QE310" s="120">
        <f>ROUND(AVERAGEIF($ES$9:$ES$497,$ES310,PU$9:PU$497),0)</f>
        <v>54</v>
      </c>
      <c r="QF310" s="120">
        <f>ROUND(AVERAGEIF($ES$9:$ES$497,$ES310,PV$9:PV$497),0)</f>
        <v>30</v>
      </c>
      <c r="QG310" s="120">
        <f>ROUND(AVERAGEIF($ES$9:$ES$497,$ES310,PW$9:PW$497),0)</f>
        <v>36</v>
      </c>
      <c r="QH310" s="120">
        <f>ROUND(AVERAGEIF($ES$9:$ES$497,$ES310,PX$9:PX$497),0)</f>
        <v>21</v>
      </c>
      <c r="QI310" s="120">
        <f>ROUND(AVERAGEIF($ES$9:$ES$497,$ES310,PY$9:PY$497),0)</f>
        <v>51</v>
      </c>
      <c r="QJ310" s="120">
        <f>ROUND(AVERAGEIF($ES$9:$ES$497,$ES310,PZ$9:PZ$497),0)</f>
        <v>21</v>
      </c>
      <c r="QK310" s="120">
        <f>ROUND(AVERAGEIF($ES$9:$ES$497,$ES310,QA$9:QA$497),0)</f>
        <v>23</v>
      </c>
      <c r="QL310" s="120">
        <f>ROUND(AVERAGEIF($ES$9:$ES$497,$ES310,QB$9:QB$497),0)</f>
        <v>35</v>
      </c>
      <c r="QM310" s="120">
        <f>ROUND(AVERAGEIF($ES$9:$ES$497,$ES310,QC$9:QC$497),0)</f>
        <v>27</v>
      </c>
      <c r="QN310" s="114">
        <f t="shared" si="686"/>
        <v>444</v>
      </c>
      <c r="QO310" s="115">
        <f t="shared" si="687"/>
        <v>296</v>
      </c>
      <c r="QP310" s="115">
        <f t="shared" si="688"/>
        <v>488</v>
      </c>
      <c r="QQ310" s="115">
        <f t="shared" si="689"/>
        <v>543</v>
      </c>
      <c r="QR310" s="115">
        <f t="shared" si="690"/>
        <v>407</v>
      </c>
      <c r="QS310" s="119">
        <f t="shared" si="691"/>
        <v>365</v>
      </c>
      <c r="QT310" s="114">
        <f>ROUND((QN310-MIN(QN$9:QN$497))/(MAX(QN$9:QN$497)-MIN(QN$9:QN$497))*100,0)</f>
        <v>34</v>
      </c>
      <c r="QU310" s="115">
        <f>ROUND((QO310-MIN(QO$9:QO$497))/(MAX(QO$9:QO$497)-MIN(QO$9:QO$497))*100,0)</f>
        <v>12</v>
      </c>
      <c r="QV310" s="115">
        <f>ROUND((QP310-MIN(QP$9:QP$497))/(MAX(QP$9:QP$497)-MIN(QP$9:QP$497))*100,0)</f>
        <v>20</v>
      </c>
      <c r="QW310" s="115">
        <f>ROUND((QQ310-MIN(QQ$9:QQ$497))/(MAX(QQ$9:QQ$497)-MIN(QQ$9:QQ$497))*100,0)</f>
        <v>32</v>
      </c>
      <c r="QX310" s="115">
        <f>ROUND((QR310-MIN(QR$9:QR$497))/(MAX(QR$9:QR$497)-MIN(QR$9:QR$497))*100,0)</f>
        <v>28</v>
      </c>
      <c r="QY310" s="115">
        <f>ROUND((QS310-MIN(QS$9:QS$497))/(MAX(QS$9:QS$497)-MIN(QS$9:QS$497))*100,0)</f>
        <v>38</v>
      </c>
      <c r="QZ310" s="114">
        <f>RANK(QN310,QN$9:QN$497,0)</f>
        <v>270</v>
      </c>
      <c r="RA310" s="115">
        <f>RANK(QO310,QO$9:QO$497,0)</f>
        <v>381</v>
      </c>
      <c r="RB310" s="115">
        <f>RANK(QP310,QP$9:QP$497,0)</f>
        <v>338</v>
      </c>
      <c r="RC310" s="115">
        <f>RANK(QQ310,QQ$9:QQ$497,0)</f>
        <v>253</v>
      </c>
      <c r="RD310" s="115">
        <f>RANK(QR310,QR$9:QR$497,0)</f>
        <v>371</v>
      </c>
      <c r="RE310" s="115">
        <f>RANK(QS310,QS$9:QS$497,0)</f>
        <v>219</v>
      </c>
      <c r="RF310" s="122"/>
      <c r="RG310" s="115">
        <f>($RH$3*(IH310+IJ310)*100*100/MAX(EX$9:EX$497)*$RO$3) +($RH$3*(II310+IJ310)*100*100/MAX(EX$9:EX$497)*$RO$4) + ($RH$3*IK310*100*100/MAX(EX$9:EX$497)*0.098)</f>
        <v>8.0374999999999996</v>
      </c>
      <c r="RH310" s="115">
        <f>($RH$4*IL310*100*100/MAX(EZ$9:EZ$497))*$RQ$3</f>
        <v>0</v>
      </c>
      <c r="RI310" s="115">
        <f>($RH$3*IM310*100*100/MAX(EY$9:EY$497))*$RQ$4</f>
        <v>0</v>
      </c>
      <c r="RJ310" s="115">
        <f>($RH$3*IN310*100*100/MAX(EX$9:EX$497))</f>
        <v>0</v>
      </c>
      <c r="RK310" s="115">
        <f>($RH$4*IO310*100*100/MAX(EZ$9:EZ$497))*$RQ$3</f>
        <v>0</v>
      </c>
      <c r="RL310" s="115">
        <f>(($RL$4*IP310*100*((100/MAX(EX$9:EX$497)+100/MAX(EZ$9:EZ$497))/2))+($RL$4*IQ310*100*((100/MAX(EX$9:EX$497)+100/MAX(EZ$9:EZ$497))/2))+($RL$4*IR310*100*((100/MAX(EX$9:EX$497)+100/MAX(EZ$9:EZ$497))/2))+($RL$4*IS310*100*((100/MAX(EX$9:EX$497)+100/MAX(EZ$9:EZ$497))/2))+($RL$4*IT310*100*((100/MAX(EX$9:EX$497)+100/MAX(EZ$9:EZ$497))/2))+($RL$4*IU310*100*((100/MAX(EX$9:EX$497)+100/MAX(EZ$9:EZ$497))/2))+($RL$4*IV310*100*((100/MAX(EX$9:EX$497)+100/MAX(EZ$9:EZ$497))/2))+($RL$4*IW310*100*((100/MAX(EX$9:EX$497)+100/MAX(EZ$9:EZ$497))/2)))*$RS$3</f>
        <v>0</v>
      </c>
      <c r="RM310" s="115">
        <f>(($RH$3*IX310*100*100/MAX(EX$9:EX$497))+($RH$3*IY310*100*100/MAX(EX$9:EX$497))+($RH$3*IZ310*100*100/MAX(EX$9:EX$497))+($RH$3*JA310*100*100/MAX(EX$9:EX$497))+($RH$3*JB310*100*100/MAX(EX$9:EX$497))+($RH$3*JC310*100*100/MAX(EX$9:EX$497))+($RH$3*JD310*100*100/MAX(EX$9:EX$497))+($RH$3*JE310*100*100/MAX(EX$9:EX$497)))*$RS$4</f>
        <v>5.8450000000000006</v>
      </c>
      <c r="RN310" s="115">
        <f>(($RH$4*JF310*100*100/MAX(EZ$9:EZ$497)) + ($RH$4*JG310*100*100/MAX(EZ$9:EZ$497)) + ($RH$4*JH310*100*100/MAX(EZ$9:EZ$497)) + ($RH$4*JI310*100*100/MAX(EZ$9:EZ$497)) + ($RH$4*JJ310*100*100/MAX(EZ$9:EZ$497)) + ($RH$4*JK310*100*100/MAX(EZ$9:EZ$497)) + ($RH$4*JL310*100*100/MAX(EZ$9:EZ$497)) + ($RH$4*JM310*100*100/MAX(EZ$9:EZ$497)))*$RU$3</f>
        <v>0</v>
      </c>
      <c r="RO310" s="115">
        <f>(($RL$4*JN310*100*((100/MAX(EX$9:EX$497)+100/MAX(EZ$9:EZ$497))/2))+($RL$4*JO310*100*((100/MAX(EX$9:EX$497)+100/MAX(EZ$9:EZ$497))/2))+($RL$4*JP310*100*((100/MAX(EX$9:EX$497)+100/MAX(EZ$9:EZ$497))/2))+($RL$4*JQ310*100*((100/MAX(EX$9:EX$497)+100/MAX(EZ$9:EZ$497))/2))+($RL$4*JR310*100*((100/MAX(EX$9:EX$497)+100/MAX(EZ$9:EZ$497))/2))+($RL$4*JS310*100*((100/MAX(EX$9:EX$497)+100/MAX(EZ$9:EZ$497))/2))+($RL$4*JT310*100*((100/MAX(EX$9:EX$497)+100/MAX(EZ$9:EZ$497))/2))+($RL$4*JU310*100*((100/MAX(EX$9:EX$497)+100/MAX(EZ$9:EZ$497))/2))+($RL$4*JV310*100*((100/MAX(EX$9:EX$497)+100/MAX(EZ$9:EZ$497))/2))+($RL$4*JW310*100*((100/MAX(EX$9:EX$497)+100/MAX(EZ$9:EZ$497))/2))+($RL$4*JX310*100*((100/MAX(EX$9:EX$497)+100/MAX(EZ$9:EZ$497))/2))+($RL$4*JY310*100*((100/MAX(EX$9:EX$497)+100/MAX(EZ$9:EZ$497))/2))+($RL$4*JZ310*100*((100/MAX(EX$9:EX$497)+100/MAX(EZ$9:EZ$497))/2)))*$RW$3/2</f>
        <v>0</v>
      </c>
      <c r="RP310" s="119">
        <f>($RJ$3*KA310*100*100/MAX(FA$9:FA$497)) + ($RJ$3*KB310*100*100/MAX(FA$9:FA$497)/2) + ($RJ$3*KC310*100*100/MAX(FA$9:FA$497)/2) + ($RJ$3*KD310*100*100/MAX(FA$9:FA$497)/4) + ($RJ$3*KE310*100*100/MAX(FA$9:FA$497)/4)</f>
        <v>22.123893805309734</v>
      </c>
      <c r="RQ310" s="118">
        <f>($RL$4*KF310*100*((100/MAX(EX$9:EX$497)+100/MAX(EZ$9:EZ$497)))) * ($RO$3/2) + (($RL$4*KG310*100*((100/MAX(EX$9:EX$497)+100/MAX(EZ$9:EZ$497))))+($RL$4*KH310*100*((100/MAX(EX$9:EX$497)+100/MAX(EZ$9:EZ$497))))+($RL$4*KI310*100*((100/MAX(EX$9:EX$497)+100/MAX(EZ$9:EZ$497))))+($RL$4*KJ310*100*((100/MAX(EX$9:EX$497)+100/MAX(EZ$9:EZ$497))))+($RL$4*KK310*100*((100/MAX(EX$9:EX$497)+100/MAX(EZ$9:EZ$497))))+($RL$4*KL310*100*((100/MAX(EX$9:EX$497)+100/MAX(EZ$9:EZ$497))))+($RL$4*KM310*100*((100/MAX(EX$9:EX$497)+100/MAX(EZ$9:EZ$497))))+($RL$4*KN310*100*((100/MAX(EX$9:EX$497)+100/MAX(EZ$9:EZ$497))))+($RL$4*KO310*100*((100/MAX(EX$9:EX$497)+100/MAX(EZ$9:EZ$497))))+($RL$4*KP310*100*((100/MAX(EX$9:EX$497)+100/MAX(EZ$9:EZ$497))))+($RL$4*KQ310*100*((100/MAX(EX$9:EX$497)+100/MAX(EZ$9:EZ$497))))+($RL$4*KR310*100*((100/MAX(EX$9:EX$497)+100/MAX(EZ$9:EZ$497))))+($RL$4*KS310*100*((100/MAX(EX$9:EX$497)+100/MAX(EZ$9:EZ$497))))+($RL$4*KV310*100*((100/MAX(EX$9:EX$497)+100/MAX(EZ$9:EZ$497))))) * (($RO$3+$RO$4)/6)</f>
        <v>0</v>
      </c>
      <c r="RR310" s="115">
        <f>(($RL$4*KW310*100*((100/MAX(EX$9:EX$497)+100/MAX(EZ$9:EZ$497))))) * ($RO$3/2) + (($RL$4*KX310*100*((100/MAX(EX$9:EX$497)+100/MAX(EZ$9:EZ$497))))+($RL$4*KY310*100*((100/MAX(EX$9:EX$497)+100/MAX(EZ$9:EZ$497))))+($RL$4*KZ310*100*((100/MAX(EX$9:EX$497)+100/MAX(EZ$9:EZ$497))))+($RL$4*LA310*100*((100/MAX(EX$9:EX$497)+100/MAX(EZ$9:EZ$497))))+($RL$4*LB310*100*((100/MAX(EX$9:EX$497)+100/MAX(EZ$9:EZ$497))))+($RL$4*LC310*100*((100/MAX(EX$9:EX$497)+100/MAX(EZ$9:EZ$497))))) * (($RO$3+$RO$4)/6)</f>
        <v>0</v>
      </c>
      <c r="RS310" s="119">
        <f>(($RL$4*LD310*100*((100/MAX(EX$9:EX$497)+100/MAX(EZ$9:EZ$497))))+($RL$4*LE310*100*((100/MAX(EX$9:EX$497)+100/MAX(EZ$9:EZ$497))))) * (($RO$3+$RO$4)/6)</f>
        <v>0</v>
      </c>
      <c r="RT310" s="118">
        <f>($RJ$4*LH310*100*(100/MAX(EV$9:EV$497)))+($RJ$4*LI310*100*(100/MAX(EV$9:EV$497)))</f>
        <v>0</v>
      </c>
      <c r="RU310" s="119">
        <f>($RJ$4*LJ310*(100/MAX(EV$9:EV$497)))/2 + ($RL$3*LK310*(100/MAX(EW$9:EW$497))) + ($RJ$4*LL310*(100/MAX(EV$9:EV$497)))/4 + ($RL$3*LM310*(100/MAX(EW$9:EW$497)))</f>
        <v>0</v>
      </c>
      <c r="RV310" s="118">
        <f>($RJ$4*LN310*100*100/MAX(EV$9:EV$497)/2)+($RJ$4*LO310*100*100/MAX(EV$9:EV$497)/2)+($RJ$4*LP310*100*100/MAX(EV$9:EV$497))+($RJ$4*LQ310*100*100/MAX(EV$9:EV$497))+($RJ$4*LR310*100*100/MAX(EV$9:EV$497))</f>
        <v>0</v>
      </c>
      <c r="RW310" s="115">
        <f>($RJ$4*LS310*100*100/MAX(EV$9:EV$497)) + (($RJ$4*LT310*100*100/MAX(EV$9:EV$497))+($RJ$4*LU310*100*100/MAX(EV$9:EV$497))+($RJ$4*LV310*100*100/MAX(EV$9:EV$497))+($RJ$4*LW310*100*100/MAX(EV$9:EV$497))+($RJ$4*LX310*100*100/MAX(EV$9:EV$497))+($RJ$4*LY310*100*100/MAX(EV$9:EV$497))+($RJ$4*LZ310*100*100/MAX(EV$9:EV$497))+($RJ$4*MA310*100*100/MAX(EV$9:EV$497)))/2</f>
        <v>4.213483146067416</v>
      </c>
      <c r="RX310" s="119">
        <f>($RJ$4*MB310*100*100/MAX(EV$9:EV$497))+($RJ$4*MC310*100*100/MAX(EV$9:EV$497))+($RJ$4*MD310*100*100/MAX(EV$9:EV$497))+($RJ$4*ME310*100*100/MAX(EV$9:EV$497))+($RJ$4*MF310*100*100/MAX(EV$9:EV$497))+($RJ$4*MG310*100*100/MAX(EV$9:EV$497))+($RJ$4*MH310*100*100/MAX(EV$9:EV$497))+($RJ$4*MI310*100*100/MAX(EV$9:EV$497))+($RJ$4*MJ310*100*100/MAX(EV$9:EV$497))+($RJ$4*MK310*100*100/MAX(EV$9:EV$497))+($RJ$4*ML310*100*100/MAX(EV$9:EV$497))+($RJ$4*MM310*100*100/MAX(EV$9:EV$497))+($RJ$4*MN310*100*100/MAX(EV$9:EV$497))</f>
        <v>0</v>
      </c>
      <c r="RY310" s="118">
        <f>($RJ$4*MQ310*100*100/MAX(EV$9:EV$497))/2 + (($RJ$4*MR310*100*100/MAX(EV$9:EV$497))+($RJ$4*MS310*100*100/MAX(EV$9:EV$497))+($RJ$4*MT310*100*100/MAX(EV$9:EV$497))+($RJ$4*MU310*100*100/MAX(EV$9:EV$497))+($RJ$4*MV310*100*100/MAX(EV$9:EV$497))+($RJ$4*MW310*100*100/MAX(EV$9:EV$497))+($RJ$4*MX310*100*100/MAX(EV$9:EV$497))+($RJ$4*MY310*100*100/MAX(EV$9:EV$497))+($RJ$4*MZ310*100*100/MAX(EV$9:EV$497))+($RJ$4*NA310*100*100/MAX(EV$9:EV$497))+($RJ$4*NB310*100*100/MAX(EV$9:EV$497))+($RJ$4*NC310*100*100/MAX(EV$9:EV$497))+($RJ$4*ND310*100*100/MAX(EV$9:EV$497))+($RJ$4*NG310*100*100/MAX(EV$9:EV$497)))/4</f>
        <v>2.106741573033708</v>
      </c>
      <c r="RZ310" s="115">
        <f>($RJ$4*NH310*100*100/MAX(EV$9:EV$497))/2 + (($RJ$4*NI310*100*100/MAX(EV$9:EV$497))+($RJ$4*NJ310*100*100/MAX(EV$9:EV$497))+($RJ$4*NK310*100*100/MAX(EV$9:EV$497))+($RJ$4*NL310*100*100/MAX(EV$9:EV$497))+($RJ$4*NM310*100*100/MAX(EV$9:EV$497))+($RJ$4*NN310*100*100/MAX(EV$9:EV$497)))/4</f>
        <v>0</v>
      </c>
      <c r="SA310" s="117">
        <f>(($RJ$4*NO310*100*100/MAX(EV$9:EV$497))+($RJ$4*NP310*100*100/MAX(EV$9:EV$497)))/4</f>
        <v>0</v>
      </c>
      <c r="SB310" s="118">
        <f t="shared" si="692"/>
        <v>42.326618524410861</v>
      </c>
      <c r="SC310" s="115">
        <f t="shared" si="693"/>
        <v>15.146544943820224</v>
      </c>
      <c r="SD310" s="115">
        <f t="shared" si="694"/>
        <v>1.580056179775281</v>
      </c>
      <c r="SE310" s="115">
        <f t="shared" si="695"/>
        <v>38.46821161048689</v>
      </c>
      <c r="SF310" s="115">
        <f t="shared" si="696"/>
        <v>1.580056179775281</v>
      </c>
      <c r="SG310" s="115">
        <f t="shared" si="697"/>
        <v>50.568012329720595</v>
      </c>
      <c r="SH310" s="115">
        <f>ROUND(SB310/MAX(SB$9:SB$497)*100,0)</f>
        <v>53</v>
      </c>
      <c r="SI310" s="115">
        <f>ROUND(SC310/MAX(SC$9:SC$497)*100,0)</f>
        <v>23</v>
      </c>
      <c r="SJ310" s="115">
        <f>ROUND(SD310/MAX(SD$9:SD$497)*100,0)</f>
        <v>3</v>
      </c>
      <c r="SK310" s="115">
        <f>ROUND(SE310/MAX(SE$9:SE$497)*100,0)</f>
        <v>30</v>
      </c>
      <c r="SL310" s="115">
        <f>ROUND(SF310/MAX(SF$9:SF$497)*100,0)</f>
        <v>4</v>
      </c>
      <c r="SM310" s="121">
        <f>ROUND(SG310/MAX(SG$9:SG$497)*100,0)</f>
        <v>48</v>
      </c>
      <c r="SN310" s="115">
        <f>ROUND(AVERAGEIF($ES$9:$ES$497,$ES310,SH$9:SH$497),0)</f>
        <v>29</v>
      </c>
      <c r="SO310" s="115">
        <f>ROUND(AVERAGEIF($ES$9:$ES$497,$ES310,SI$9:SI$497),0)</f>
        <v>3</v>
      </c>
      <c r="SP310" s="115">
        <f>ROUND(AVERAGEIF($ES$9:$ES$497,$ES310,SJ$9:SJ$497),0)</f>
        <v>5</v>
      </c>
      <c r="SQ310" s="115">
        <f>ROUND(AVERAGEIF($ES$9:$ES$497,$ES310,SK$9:SK$497),0)</f>
        <v>2</v>
      </c>
      <c r="SR310" s="115">
        <f>ROUND(AVERAGEIF($ES$9:$ES$497,$ES310,SL$9:SL$497),0)</f>
        <v>4</v>
      </c>
      <c r="SS310" s="121">
        <f>ROUND(AVERAGEIF($ES$9:$ES$497,$ES310,SM$9:SM$497),0)</f>
        <v>36</v>
      </c>
      <c r="ST310" s="114">
        <f>RANK(SB310,SB$9:SB$497,0)</f>
        <v>71</v>
      </c>
      <c r="SU310" s="115">
        <f>RANK(SC310,SC$9:SC$497,0)</f>
        <v>131</v>
      </c>
      <c r="SV310" s="115">
        <f>RANK(SD310,SD$9:SD$497,0)</f>
        <v>201</v>
      </c>
      <c r="SW310" s="115">
        <f>RANK(SE310,SE$9:SE$497,0)</f>
        <v>94</v>
      </c>
      <c r="SX310" s="115">
        <f>RANK(SF310,SF$9:SF$497,0)</f>
        <v>178</v>
      </c>
      <c r="SY310" s="115">
        <f>RANK(SG310,SG$9:SG$497,0)</f>
        <v>35</v>
      </c>
      <c r="SZ310" s="115">
        <f>COUNTIFS(SB$9:SB$497,"&gt;"&amp;SB310,$ES$9:$ES$497,$ES310)+1</f>
        <v>20</v>
      </c>
      <c r="TA310" s="115">
        <f>COUNTIFS(SC$9:SC$497,"&gt;"&amp;SC310,$ES$9:$ES$497,$ES310)+1</f>
        <v>3</v>
      </c>
      <c r="TB310" s="115">
        <f>COUNTIFS(SD$9:SD$497,"&gt;"&amp;SD310,$ES$9:$ES$497,$ES310)+1</f>
        <v>29</v>
      </c>
      <c r="TC310" s="115">
        <f>COUNTIFS(SE$9:SE$497,"&gt;"&amp;SE310,$ES$9:$ES$497,$ES310)+1</f>
        <v>1</v>
      </c>
      <c r="TD310" s="115">
        <f>COUNTIFS(SF$9:SF$497,"&gt;"&amp;SF310,$ES$9:$ES$497,$ES310)+1</f>
        <v>26</v>
      </c>
      <c r="TE310" s="117">
        <f>COUNTIFS(SG$9:SG$497,"&gt;"&amp;SG310,$ES$9:$ES$497,$ES310)+1</f>
        <v>33</v>
      </c>
      <c r="TF310" s="118">
        <f t="shared" si="698"/>
        <v>111</v>
      </c>
      <c r="TG310" s="115">
        <f t="shared" si="699"/>
        <v>78</v>
      </c>
      <c r="TH310" s="115">
        <f t="shared" si="700"/>
        <v>45</v>
      </c>
      <c r="TI310" s="115">
        <f t="shared" si="701"/>
        <v>84</v>
      </c>
      <c r="TJ310" s="115">
        <f t="shared" si="702"/>
        <v>58</v>
      </c>
      <c r="TK310" s="115">
        <f t="shared" si="703"/>
        <v>104</v>
      </c>
      <c r="TL310" s="117">
        <f t="shared" si="704"/>
        <v>106</v>
      </c>
      <c r="TM310" s="118">
        <f>ROUND(TF310/MAX(TF$9:TF$497)*100,0)</f>
        <v>62</v>
      </c>
      <c r="TN310" s="115">
        <f>ROUND(TG310/MAX(TG$9:TG$497)*100,0)</f>
        <v>43</v>
      </c>
      <c r="TO310" s="115">
        <f>ROUND(TH310/MAX(TH$9:TH$497)*100,0)</f>
        <v>25</v>
      </c>
      <c r="TP310" s="115">
        <f>ROUND(TI310/MAX(TI$9:TI$497)*100,0)</f>
        <v>46</v>
      </c>
      <c r="TQ310" s="115">
        <f>ROUND(TJ310/MAX(TJ$9:TJ$497)*100,0)</f>
        <v>29</v>
      </c>
      <c r="TR310" s="115">
        <f>ROUND(TK310/MAX(TK$9:TK$497)*100,0)</f>
        <v>53</v>
      </c>
      <c r="TS310" s="119">
        <f>ROUND(TL310/MAX(TL$9:TL$497)*100,0)</f>
        <v>54</v>
      </c>
      <c r="TT310" s="120">
        <f>RANK(TM310,TM$9:TM$497,0)</f>
        <v>87</v>
      </c>
      <c r="TU310" s="115">
        <f>RANK(TN310,TN$9:TN$497,0)</f>
        <v>112</v>
      </c>
      <c r="TV310" s="115">
        <f>RANK(TO310,TO$9:TO$497,0)</f>
        <v>204</v>
      </c>
      <c r="TW310" s="115">
        <f>RANK(TP310,TP$9:TP$497,0)</f>
        <v>100</v>
      </c>
      <c r="TX310" s="115">
        <f>RANK(TQ310,TQ$9:TQ$497,0)</f>
        <v>162</v>
      </c>
      <c r="TY310" s="115">
        <f>RANK(TR310,TR$9:TR$497,0)</f>
        <v>40</v>
      </c>
      <c r="TZ310" s="121">
        <f>RANK(TS310,TS$9:TS$497,0)</f>
        <v>31</v>
      </c>
      <c r="UA310" s="132"/>
      <c r="UB310" s="7" t="s">
        <v>1</v>
      </c>
    </row>
    <row r="311" spans="1:548" x14ac:dyDescent="0.15">
      <c r="A311" s="62">
        <v>303</v>
      </c>
      <c r="B311" s="200" t="s">
        <v>1260</v>
      </c>
      <c r="C311" s="143"/>
      <c r="D311" s="143"/>
      <c r="E311" s="161" t="s">
        <v>518</v>
      </c>
      <c r="F311" s="65">
        <v>93</v>
      </c>
      <c r="G311" s="65" t="s">
        <v>908</v>
      </c>
      <c r="H311" s="144" t="s">
        <v>922</v>
      </c>
      <c r="I311" s="66" t="s">
        <v>521</v>
      </c>
      <c r="J311" s="67" t="s">
        <v>521</v>
      </c>
      <c r="K311" s="67" t="s">
        <v>521</v>
      </c>
      <c r="L311" s="67" t="s">
        <v>521</v>
      </c>
      <c r="M311" s="67" t="s">
        <v>521</v>
      </c>
      <c r="N311" s="67" t="s">
        <v>521</v>
      </c>
      <c r="O311" s="67" t="s">
        <v>521</v>
      </c>
      <c r="P311" s="67" t="s">
        <v>521</v>
      </c>
      <c r="Q311" s="67" t="s">
        <v>521</v>
      </c>
      <c r="R311" s="68" t="s">
        <v>521</v>
      </c>
      <c r="S311" s="69" t="s">
        <v>521</v>
      </c>
      <c r="T311" s="67" t="s">
        <v>521</v>
      </c>
      <c r="U311" s="67" t="s">
        <v>521</v>
      </c>
      <c r="V311" s="67" t="s">
        <v>521</v>
      </c>
      <c r="W311" s="67" t="s">
        <v>521</v>
      </c>
      <c r="X311" s="67" t="s">
        <v>521</v>
      </c>
      <c r="Y311" s="67" t="s">
        <v>521</v>
      </c>
      <c r="Z311" s="67" t="s">
        <v>521</v>
      </c>
      <c r="AA311" s="67" t="s">
        <v>521</v>
      </c>
      <c r="AB311" s="68" t="s">
        <v>521</v>
      </c>
      <c r="AC311" s="69" t="s">
        <v>521</v>
      </c>
      <c r="AD311" s="67" t="s">
        <v>521</v>
      </c>
      <c r="AE311" s="67" t="s">
        <v>521</v>
      </c>
      <c r="AF311" s="67" t="s">
        <v>521</v>
      </c>
      <c r="AG311" s="67" t="s">
        <v>521</v>
      </c>
      <c r="AH311" s="67" t="s">
        <v>521</v>
      </c>
      <c r="AI311" s="67" t="s">
        <v>521</v>
      </c>
      <c r="AJ311" s="67" t="s">
        <v>521</v>
      </c>
      <c r="AK311" s="67" t="s">
        <v>521</v>
      </c>
      <c r="AL311" s="68" t="s">
        <v>521</v>
      </c>
      <c r="AM311" s="69" t="s">
        <v>521</v>
      </c>
      <c r="AN311" s="67" t="s">
        <v>521</v>
      </c>
      <c r="AO311" s="67" t="s">
        <v>521</v>
      </c>
      <c r="AP311" s="67" t="s">
        <v>521</v>
      </c>
      <c r="AQ311" s="67" t="s">
        <v>521</v>
      </c>
      <c r="AR311" s="67" t="s">
        <v>521</v>
      </c>
      <c r="AS311" s="67" t="s">
        <v>521</v>
      </c>
      <c r="AT311" s="67" t="s">
        <v>521</v>
      </c>
      <c r="AU311" s="67" t="s">
        <v>521</v>
      </c>
      <c r="AV311" s="68" t="s">
        <v>521</v>
      </c>
      <c r="AW311" s="69" t="s">
        <v>521</v>
      </c>
      <c r="AX311" s="67" t="s">
        <v>521</v>
      </c>
      <c r="AY311" s="67" t="s">
        <v>521</v>
      </c>
      <c r="AZ311" s="67" t="s">
        <v>521</v>
      </c>
      <c r="BA311" s="67" t="s">
        <v>521</v>
      </c>
      <c r="BB311" s="67" t="s">
        <v>521</v>
      </c>
      <c r="BC311" s="67" t="s">
        <v>521</v>
      </c>
      <c r="BD311" s="67" t="s">
        <v>521</v>
      </c>
      <c r="BE311" s="67" t="s">
        <v>521</v>
      </c>
      <c r="BF311" s="68" t="s">
        <v>521</v>
      </c>
      <c r="BG311" s="69" t="s">
        <v>521</v>
      </c>
      <c r="BH311" s="67" t="s">
        <v>521</v>
      </c>
      <c r="BI311" s="67" t="s">
        <v>521</v>
      </c>
      <c r="BJ311" s="67" t="s">
        <v>521</v>
      </c>
      <c r="BK311" s="67" t="s">
        <v>521</v>
      </c>
      <c r="BL311" s="67" t="s">
        <v>521</v>
      </c>
      <c r="BM311" s="67" t="s">
        <v>521</v>
      </c>
      <c r="BN311" s="67" t="s">
        <v>521</v>
      </c>
      <c r="BO311" s="67" t="s">
        <v>521</v>
      </c>
      <c r="BP311" s="68" t="s">
        <v>521</v>
      </c>
      <c r="BQ311" s="70" t="s">
        <v>521</v>
      </c>
      <c r="BR311" s="67" t="s">
        <v>521</v>
      </c>
      <c r="BS311" s="67" t="s">
        <v>521</v>
      </c>
      <c r="BT311" s="67" t="s">
        <v>521</v>
      </c>
      <c r="BU311" s="67" t="s">
        <v>521</v>
      </c>
      <c r="BV311" s="67" t="s">
        <v>521</v>
      </c>
      <c r="BW311" s="67" t="s">
        <v>521</v>
      </c>
      <c r="BX311" s="67" t="s">
        <v>521</v>
      </c>
      <c r="BY311" s="67" t="s">
        <v>521</v>
      </c>
      <c r="BZ311" s="68" t="s">
        <v>521</v>
      </c>
      <c r="CA311" s="69" t="s">
        <v>521</v>
      </c>
      <c r="CB311" s="67" t="s">
        <v>521</v>
      </c>
      <c r="CC311" s="67" t="s">
        <v>521</v>
      </c>
      <c r="CD311" s="67" t="s">
        <v>521</v>
      </c>
      <c r="CE311" s="67" t="s">
        <v>521</v>
      </c>
      <c r="CF311" s="67" t="s">
        <v>521</v>
      </c>
      <c r="CG311" s="67" t="s">
        <v>521</v>
      </c>
      <c r="CH311" s="67" t="s">
        <v>521</v>
      </c>
      <c r="CI311" s="67" t="s">
        <v>521</v>
      </c>
      <c r="CJ311" s="68" t="s">
        <v>521</v>
      </c>
      <c r="CK311" s="69" t="s">
        <v>521</v>
      </c>
      <c r="CL311" s="67" t="s">
        <v>521</v>
      </c>
      <c r="CM311" s="67" t="s">
        <v>521</v>
      </c>
      <c r="CN311" s="67" t="s">
        <v>521</v>
      </c>
      <c r="CO311" s="67" t="s">
        <v>521</v>
      </c>
      <c r="CP311" s="67" t="s">
        <v>521</v>
      </c>
      <c r="CQ311" s="67" t="s">
        <v>521</v>
      </c>
      <c r="CR311" s="67" t="s">
        <v>521</v>
      </c>
      <c r="CS311" s="67" t="s">
        <v>521</v>
      </c>
      <c r="CT311" s="68" t="s">
        <v>521</v>
      </c>
      <c r="CU311" s="69" t="s">
        <v>521</v>
      </c>
      <c r="CV311" s="67" t="s">
        <v>521</v>
      </c>
      <c r="CW311" s="67" t="s">
        <v>521</v>
      </c>
      <c r="CX311" s="67" t="s">
        <v>521</v>
      </c>
      <c r="CY311" s="67" t="s">
        <v>521</v>
      </c>
      <c r="CZ311" s="67" t="s">
        <v>521</v>
      </c>
      <c r="DA311" s="67" t="s">
        <v>521</v>
      </c>
      <c r="DB311" s="67" t="s">
        <v>521</v>
      </c>
      <c r="DC311" s="67" t="s">
        <v>521</v>
      </c>
      <c r="DD311" s="68" t="s">
        <v>521</v>
      </c>
      <c r="DE311" s="69" t="s">
        <v>521</v>
      </c>
      <c r="DF311" s="71" t="s">
        <v>521</v>
      </c>
      <c r="DG311" s="67" t="s">
        <v>521</v>
      </c>
      <c r="DH311" s="67" t="s">
        <v>521</v>
      </c>
      <c r="DI311" s="67" t="s">
        <v>521</v>
      </c>
      <c r="DJ311" s="67" t="s">
        <v>521</v>
      </c>
      <c r="DK311" s="67" t="s">
        <v>521</v>
      </c>
      <c r="DL311" s="67" t="s">
        <v>521</v>
      </c>
      <c r="DM311" s="67" t="s">
        <v>521</v>
      </c>
      <c r="DN311" s="68" t="s">
        <v>521</v>
      </c>
      <c r="DO311" s="70" t="s">
        <v>521</v>
      </c>
      <c r="DP311" s="71" t="s">
        <v>521</v>
      </c>
      <c r="DQ311" s="67" t="s">
        <v>521</v>
      </c>
      <c r="DR311" s="67" t="s">
        <v>521</v>
      </c>
      <c r="DS311" s="67" t="s">
        <v>521</v>
      </c>
      <c r="DT311" s="67" t="s">
        <v>521</v>
      </c>
      <c r="DU311" s="67" t="s">
        <v>521</v>
      </c>
      <c r="DV311" s="67" t="s">
        <v>521</v>
      </c>
      <c r="DW311" s="67" t="s">
        <v>521</v>
      </c>
      <c r="DX311" s="72" t="s">
        <v>521</v>
      </c>
      <c r="DY311" s="146" t="s">
        <v>522</v>
      </c>
      <c r="DZ311" s="74">
        <v>3</v>
      </c>
      <c r="EA311" s="74">
        <v>4</v>
      </c>
      <c r="EB311" s="74">
        <v>4</v>
      </c>
      <c r="EC311" s="75">
        <v>5</v>
      </c>
      <c r="ED311" s="168" t="s">
        <v>522</v>
      </c>
      <c r="EE311" s="74">
        <f t="shared" si="648"/>
        <v>3</v>
      </c>
      <c r="EF311" s="74">
        <f t="shared" si="649"/>
        <v>12</v>
      </c>
      <c r="EG311" s="74">
        <f t="shared" si="650"/>
        <v>48</v>
      </c>
      <c r="EH311" s="77">
        <f t="shared" si="651"/>
        <v>240</v>
      </c>
      <c r="EI311" s="73">
        <v>30</v>
      </c>
      <c r="EJ311" s="74">
        <v>150</v>
      </c>
      <c r="EK311" s="74">
        <v>900</v>
      </c>
      <c r="EL311" s="74">
        <v>3000</v>
      </c>
      <c r="EM311" s="75">
        <v>15000</v>
      </c>
      <c r="EN311" s="78">
        <v>1</v>
      </c>
      <c r="EO311" s="79">
        <f t="shared" si="652"/>
        <v>1.6666666666666667</v>
      </c>
      <c r="EP311" s="79">
        <f t="shared" si="653"/>
        <v>2.5</v>
      </c>
      <c r="EQ311" s="79">
        <f t="shared" si="654"/>
        <v>2.0833333333333335</v>
      </c>
      <c r="ER311" s="80">
        <f t="shared" si="655"/>
        <v>2.0833333333333335</v>
      </c>
      <c r="ES311" s="128" t="s">
        <v>543</v>
      </c>
      <c r="ET311" s="82"/>
      <c r="EU311" s="83">
        <v>4</v>
      </c>
      <c r="EV311" s="146">
        <v>84</v>
      </c>
      <c r="EW311" s="147">
        <v>101</v>
      </c>
      <c r="EX311" s="147">
        <v>16</v>
      </c>
      <c r="EY311" s="147">
        <v>52</v>
      </c>
      <c r="EZ311" s="147">
        <v>81</v>
      </c>
      <c r="FA311" s="147">
        <v>32</v>
      </c>
      <c r="FB311" s="147">
        <v>62</v>
      </c>
      <c r="FC311" s="147">
        <v>72</v>
      </c>
      <c r="FD311" s="74">
        <f t="shared" si="656"/>
        <v>97</v>
      </c>
      <c r="FE311" s="84">
        <f t="shared" si="657"/>
        <v>88</v>
      </c>
      <c r="FF311" s="73">
        <f>RANK(EV311,$EV$9:$EV$497,0)</f>
        <v>145</v>
      </c>
      <c r="FG311" s="74">
        <f>RANK(EW311,$EW$9:$EW$497,0)</f>
        <v>14</v>
      </c>
      <c r="FH311" s="74">
        <f>RANK(EX311,$EX$9:$EX$497,0)</f>
        <v>336</v>
      </c>
      <c r="FI311" s="74">
        <f>RANK(EY311,$EY$9:$EY$497,0)</f>
        <v>121</v>
      </c>
      <c r="FJ311" s="74">
        <f>RANK(EZ311,$EZ$9:$EZ$497,0)</f>
        <v>25</v>
      </c>
      <c r="FK311" s="74">
        <f>RANK(FA311,$FA$9:$FA$497,0)</f>
        <v>97</v>
      </c>
      <c r="FL311" s="74">
        <f>RANK(FB311,$FB$9:$FB$497,0)</f>
        <v>114</v>
      </c>
      <c r="FM311" s="74">
        <f>RANK(FC311,$FC$9:$FC$497,0)</f>
        <v>85</v>
      </c>
      <c r="FN311" s="74">
        <f>RANK(FD311,$FD$9:$FD$497,0)</f>
        <v>101</v>
      </c>
      <c r="FO311" s="84">
        <f>RANK(FE311,$FE$9:$FE$497,0)</f>
        <v>177</v>
      </c>
      <c r="FP311" s="73">
        <f>COUNTIFS($EV$9:$EV$497,"&gt;"&amp;EV311,$ES$9:$ES$497,ES311)+1</f>
        <v>21</v>
      </c>
      <c r="FQ311" s="74">
        <f>COUNTIFS($EW$9:$EW$497,"&gt;"&amp;EW311,$ES$9:$ES$497,ES311)+1</f>
        <v>11</v>
      </c>
      <c r="FR311" s="74">
        <f>COUNTIFS($EX$9:$EX$497,"&gt;"&amp;EX311,$ES$9:$ES$497,ES311)+1</f>
        <v>40</v>
      </c>
      <c r="FS311" s="74">
        <f>COUNTIFS($EY$9:$EY$497,"&gt;"&amp;EY311,$ES$9:$ES$497,ES311)+1</f>
        <v>15</v>
      </c>
      <c r="FT311" s="74">
        <f>COUNTIFS($EZ$9:$EZ$497,"&gt;"&amp;EZ311,$ES$9:$ES$497,ES311)+1</f>
        <v>25</v>
      </c>
      <c r="FU311" s="74">
        <f>COUNTIFS($FA$9:$FA$497,"&gt;"&amp;FA311,$ES$9:$ES$497,ES311)+1</f>
        <v>22</v>
      </c>
      <c r="FV311" s="74">
        <f>COUNTIFS($FB$9:$FB$497,"&gt;"&amp;FB311,$ES$9:$ES$497,ES311)+1</f>
        <v>20</v>
      </c>
      <c r="FW311" s="74">
        <f>COUNTIFS($FC$9:$FC$497,"&gt;"&amp;FC311,$ES$9:$ES$497,ES311)+1</f>
        <v>21</v>
      </c>
      <c r="FX311" s="74">
        <f>COUNTIFS($FD$9:$FD$497,"&gt;"&amp;FD311,$ES$9:$ES$497,ES311)+1</f>
        <v>32</v>
      </c>
      <c r="FY311" s="84">
        <f>COUNTIFS($FE$9:$FE$497,"&gt;"&amp;FE311,$ES$9:$ES$497,ES311)+1</f>
        <v>21</v>
      </c>
      <c r="FZ311" s="85">
        <f t="shared" si="658"/>
        <v>0.9</v>
      </c>
      <c r="GA311" s="86">
        <f t="shared" si="659"/>
        <v>1.0900000000000001</v>
      </c>
      <c r="GB311" s="86">
        <f t="shared" si="660"/>
        <v>0.17</v>
      </c>
      <c r="GC311" s="86">
        <f t="shared" si="661"/>
        <v>0.56000000000000005</v>
      </c>
      <c r="GD311" s="86">
        <f t="shared" si="662"/>
        <v>0.87</v>
      </c>
      <c r="GE311" s="86">
        <f t="shared" si="663"/>
        <v>0.34</v>
      </c>
      <c r="GF311" s="86">
        <f t="shared" si="664"/>
        <v>0.67</v>
      </c>
      <c r="GG311" s="86">
        <f t="shared" si="665"/>
        <v>0.77</v>
      </c>
      <c r="GH311" s="86">
        <f t="shared" si="666"/>
        <v>1.04</v>
      </c>
      <c r="GI311" s="87">
        <f t="shared" si="667"/>
        <v>0.95</v>
      </c>
      <c r="GJ311" s="85">
        <f>ROUND(((FZ311-AVERAGE(FZ$9:FZ$497))/STDEVP(FZ$9:FZ$497)*10+50),2)</f>
        <v>47.41</v>
      </c>
      <c r="GK311" s="86">
        <f>ROUND(((GA311-AVERAGE(GA$9:GA$497))/STDEVP(GA$9:GA$497)*10+50),2)</f>
        <v>61.94</v>
      </c>
      <c r="GL311" s="86">
        <f>ROUND(((GB311-AVERAGE(GB$9:GB$497))/STDEVP(GB$9:GB$497)*10+50),2)</f>
        <v>34.49</v>
      </c>
      <c r="GM311" s="86">
        <f>ROUND(((GC311-AVERAGE(GC$9:GC$497))/STDEVP(GC$9:GC$497)*10+50),2)</f>
        <v>51.7</v>
      </c>
      <c r="GN311" s="86">
        <f>ROUND(((GD311-AVERAGE(GD$9:GD$497))/STDEVP(GD$9:GD$497)*10+50),2)</f>
        <v>66.36</v>
      </c>
      <c r="GO311" s="86">
        <f>ROUND(((GE311-AVERAGE(GE$9:GE$497))/STDEVP(GE$9:GE$497)*10+50),2)</f>
        <v>49.7</v>
      </c>
      <c r="GP311" s="86">
        <f>ROUND(((GF311-AVERAGE(GF$9:GF$497))/STDEVP(GF$9:GF$497)*10+50),2)</f>
        <v>51.1</v>
      </c>
      <c r="GQ311" s="86">
        <f>ROUND(((GG311-AVERAGE(GG$9:GG$497))/STDEVP(GG$9:GG$497)*10+50),2)</f>
        <v>54.35</v>
      </c>
      <c r="GR311" s="86">
        <f>ROUND(((GH311-AVERAGE(GH$9:GH$497))/STDEVP(GH$9:GH$497)*10+50),2)</f>
        <v>52.38</v>
      </c>
      <c r="GS311" s="87">
        <f>ROUND(((GI311-AVERAGE(GI$9:GI$497))/STDEVP(GI$9:GI$497)*10+50),2)</f>
        <v>44.46</v>
      </c>
      <c r="GT311" s="73">
        <f>RANK(GJ311,$GJ$9:$GJ$497,0)</f>
        <v>264</v>
      </c>
      <c r="GU311" s="74">
        <f>RANK(GK311,$GK$9:$GK$497,0)</f>
        <v>58</v>
      </c>
      <c r="GV311" s="74">
        <f>RANK(GL311,$GL$9:$GL$497,0)</f>
        <v>406</v>
      </c>
      <c r="GW311" s="74">
        <f>RANK(GM311,$GM$9:$GM$497,0)</f>
        <v>149</v>
      </c>
      <c r="GX311" s="74">
        <f>RANK(GN311,$GN$9:$GN$497,0)</f>
        <v>42</v>
      </c>
      <c r="GY311" s="74">
        <f>RANK(GO311,$GO$9:$GO$497,0)</f>
        <v>128</v>
      </c>
      <c r="GZ311" s="74">
        <f>RANK(GP311,$GP$9:$GP$497,0)</f>
        <v>193</v>
      </c>
      <c r="HA311" s="74">
        <f>RANK(GQ311,$GQ$9:$GQ$497,0)</f>
        <v>131</v>
      </c>
      <c r="HB311" s="74">
        <f>RANK(GR311,$GR$9:$GR$497,0)</f>
        <v>143</v>
      </c>
      <c r="HC311" s="84">
        <f>RANK(GS311,$GS$9:$GS$497,0)</f>
        <v>283</v>
      </c>
      <c r="HD311" s="85">
        <f>ROUND(AVERAGEIF($ES$9:$ES$497,$ES311,$FZ$9:$FZ$497),2)</f>
        <v>0.86</v>
      </c>
      <c r="HE311" s="86">
        <f>ROUND(AVERAGEIF($ES$9:$ES$497,$ES311,$GA$9:$GA$497),2)</f>
        <v>1.0900000000000001</v>
      </c>
      <c r="HF311" s="86">
        <f>ROUND(AVERAGEIF($ES$9:$ES$497,$ES311,$GB$9:$GB$497),2)</f>
        <v>0.28999999999999998</v>
      </c>
      <c r="HG311" s="86">
        <f>ROUND(AVERAGEIF($ES$9:$ES$497,$ES311,$GC$9:$GC$497),2)</f>
        <v>0.42</v>
      </c>
      <c r="HH311" s="86">
        <f>ROUND(AVERAGEIF($ES$9:$ES$497,$ES311,$GD$9:$GD$497),2)</f>
        <v>0.86</v>
      </c>
      <c r="HI311" s="86">
        <f>ROUND(AVERAGEIF($ES$9:$ES$497,$ES311,$GE$9:$GE$497),2)</f>
        <v>0.3</v>
      </c>
      <c r="HJ311" s="86">
        <f>ROUND(AVERAGEIF($ES$9:$ES$497,$ES311,$GF$9:$GF$497),2)</f>
        <v>0.67</v>
      </c>
      <c r="HK311" s="86">
        <f>ROUND(AVERAGEIF($ES$9:$ES$497,$ES311,$GG$9:$GG$497),2)</f>
        <v>0.73</v>
      </c>
      <c r="HL311" s="86">
        <f>ROUND(AVERAGEIF($ES$9:$ES$497,$ES311,$GH$9:$GH$497),2)</f>
        <v>1.1399999999999999</v>
      </c>
      <c r="HM311" s="87">
        <f>ROUND(AVERAGEIF($ES$9:$ES$497,$ES311,$GI$9:$GI$497),2)</f>
        <v>1.01</v>
      </c>
      <c r="HN311" s="88">
        <f t="shared" si="668"/>
        <v>4.0000000000000036E-2</v>
      </c>
      <c r="HO311" s="89">
        <f t="shared" si="669"/>
        <v>0</v>
      </c>
      <c r="HP311" s="89">
        <f t="shared" si="670"/>
        <v>-0.11999999999999997</v>
      </c>
      <c r="HQ311" s="89">
        <f t="shared" si="671"/>
        <v>0.14000000000000007</v>
      </c>
      <c r="HR311" s="89">
        <f t="shared" si="672"/>
        <v>1.0000000000000009E-2</v>
      </c>
      <c r="HS311" s="89">
        <f t="shared" si="673"/>
        <v>4.0000000000000036E-2</v>
      </c>
      <c r="HT311" s="89">
        <f t="shared" si="674"/>
        <v>0</v>
      </c>
      <c r="HU311" s="89">
        <f t="shared" si="675"/>
        <v>4.0000000000000036E-2</v>
      </c>
      <c r="HV311" s="89">
        <f t="shared" si="676"/>
        <v>-9.9999999999999867E-2</v>
      </c>
      <c r="HW311" s="90">
        <f t="shared" si="677"/>
        <v>-6.0000000000000053E-2</v>
      </c>
      <c r="HX311" s="73">
        <f>COUNTIFS($FZ$9:$FZ$497,"&gt;"&amp;FZ311,$ES$9:$ES$497,$ES311)+1</f>
        <v>38</v>
      </c>
      <c r="HY311" s="74">
        <f>COUNTIFS($GA$9:$GA$497,"&gt;"&amp;GA311,$ES$9:$ES$497,$ES311)+1</f>
        <v>41</v>
      </c>
      <c r="HZ311" s="74">
        <f>COUNTIFS($GB$9:$GB$497,"&gt;"&amp;GB311,$ES$9:$ES$497,$ES311)+1</f>
        <v>57</v>
      </c>
      <c r="IA311" s="74">
        <f>COUNTIFS($GC$9:$GC$497,"&gt;"&amp;GC311,$ES$9:$ES$497,$ES311)+1</f>
        <v>11</v>
      </c>
      <c r="IB311" s="74">
        <f>COUNTIFS($GD$9:$GD$497,"&gt;"&amp;GD311,$ES$9:$ES$497,$ES311)+1</f>
        <v>35</v>
      </c>
      <c r="IC311" s="74">
        <f>COUNTIFS($GE$9:$GE$497,"&gt;"&amp;GE311,$ES$9:$ES$497,$ES311)+1</f>
        <v>23</v>
      </c>
      <c r="ID311" s="74">
        <f>COUNTIFS($GF$9:$GF$497,"&gt;"&amp;GF311,$ES$9:$ES$497,$ES311)+1</f>
        <v>36</v>
      </c>
      <c r="IE311" s="74">
        <f>COUNTIFS($GG$9:$GG$497,"&gt;"&amp;GG311,$ES$9:$ES$497,$ES311)+1</f>
        <v>29</v>
      </c>
      <c r="IF311" s="74">
        <f>COUNTIFS($GH$9:$GH$497,"&gt;"&amp;GH311,$ES$9:$ES$497,$ES311)+1</f>
        <v>53</v>
      </c>
      <c r="IG311" s="84">
        <f>COUNTIFS($GI$9:$GI$497,"&gt;"&amp;GI311,$ES$9:$ES$497,$ES311)+1</f>
        <v>43</v>
      </c>
      <c r="IH311" s="148"/>
      <c r="II311" s="149"/>
      <c r="IJ311" s="149"/>
      <c r="IK311" s="149"/>
      <c r="IL311" s="149">
        <v>7.0000000000000007E-2</v>
      </c>
      <c r="IM311" s="150"/>
      <c r="IN311" s="151"/>
      <c r="IO311" s="152"/>
      <c r="IP311" s="153"/>
      <c r="IQ311" s="149"/>
      <c r="IR311" s="149"/>
      <c r="IS311" s="149"/>
      <c r="IT311" s="149"/>
      <c r="IU311" s="149"/>
      <c r="IV311" s="149"/>
      <c r="IW311" s="154"/>
      <c r="IX311" s="151"/>
      <c r="IY311" s="149"/>
      <c r="IZ311" s="149"/>
      <c r="JA311" s="149"/>
      <c r="JB311" s="149"/>
      <c r="JC311" s="149"/>
      <c r="JD311" s="149"/>
      <c r="JE311" s="155"/>
      <c r="JF311" s="153"/>
      <c r="JG311" s="149">
        <v>0.1</v>
      </c>
      <c r="JH311" s="149"/>
      <c r="JI311" s="149"/>
      <c r="JJ311" s="149">
        <v>0.05</v>
      </c>
      <c r="JK311" s="149"/>
      <c r="JL311" s="149"/>
      <c r="JM311" s="154"/>
      <c r="JN311" s="151"/>
      <c r="JO311" s="149"/>
      <c r="JP311" s="149"/>
      <c r="JQ311" s="149"/>
      <c r="JR311" s="149"/>
      <c r="JS311" s="149"/>
      <c r="JT311" s="149"/>
      <c r="JU311" s="149"/>
      <c r="JV311" s="149"/>
      <c r="JW311" s="149"/>
      <c r="JX311" s="149"/>
      <c r="JY311" s="149"/>
      <c r="JZ311" s="155"/>
      <c r="KA311" s="151"/>
      <c r="KB311" s="149"/>
      <c r="KC311" s="149"/>
      <c r="KD311" s="149"/>
      <c r="KE311" s="155"/>
      <c r="KF311" s="153"/>
      <c r="KG311" s="149"/>
      <c r="KH311" s="149"/>
      <c r="KI311" s="149"/>
      <c r="KJ311" s="149"/>
      <c r="KK311" s="156"/>
      <c r="KL311" s="149"/>
      <c r="KM311" s="149"/>
      <c r="KN311" s="149"/>
      <c r="KO311" s="149"/>
      <c r="KP311" s="149"/>
      <c r="KQ311" s="149"/>
      <c r="KR311" s="149"/>
      <c r="KS311" s="154"/>
      <c r="KT311" s="154"/>
      <c r="KU311" s="154"/>
      <c r="KV311" s="154"/>
      <c r="KW311" s="151"/>
      <c r="KX311" s="149"/>
      <c r="KY311" s="149"/>
      <c r="KZ311" s="149"/>
      <c r="LA311" s="149"/>
      <c r="LB311" s="149"/>
      <c r="LC311" s="154"/>
      <c r="LD311" s="151"/>
      <c r="LE311" s="152"/>
      <c r="LF311" s="157"/>
      <c r="LG311" s="158"/>
      <c r="LH311" s="151"/>
      <c r="LI311" s="149"/>
      <c r="LJ311" s="147"/>
      <c r="LK311" s="147"/>
      <c r="LL311" s="147"/>
      <c r="LM311" s="159"/>
      <c r="LN311" s="153"/>
      <c r="LO311" s="149"/>
      <c r="LP311" s="149"/>
      <c r="LQ311" s="149"/>
      <c r="LR311" s="154"/>
      <c r="LS311" s="151"/>
      <c r="LT311" s="149"/>
      <c r="LU311" s="149"/>
      <c r="LV311" s="149"/>
      <c r="LW311" s="149"/>
      <c r="LX311" s="149">
        <v>7.0000000000000007E-2</v>
      </c>
      <c r="LY311" s="149"/>
      <c r="LZ311" s="149"/>
      <c r="MA311" s="155"/>
      <c r="MB311" s="153"/>
      <c r="MC311" s="149"/>
      <c r="MD311" s="149"/>
      <c r="ME311" s="149"/>
      <c r="MF311" s="149"/>
      <c r="MG311" s="149"/>
      <c r="MH311" s="149"/>
      <c r="MI311" s="149"/>
      <c r="MJ311" s="149"/>
      <c r="MK311" s="149"/>
      <c r="ML311" s="149"/>
      <c r="MM311" s="149"/>
      <c r="MN311" s="156"/>
      <c r="MO311" s="156"/>
      <c r="MP311" s="154"/>
      <c r="MQ311" s="151"/>
      <c r="MR311" s="149"/>
      <c r="MS311" s="149"/>
      <c r="MT311" s="149"/>
      <c r="MU311" s="149"/>
      <c r="MV311" s="156"/>
      <c r="MW311" s="149"/>
      <c r="MX311" s="149"/>
      <c r="MY311" s="149"/>
      <c r="MZ311" s="149"/>
      <c r="NA311" s="149"/>
      <c r="NB311" s="149"/>
      <c r="NC311" s="149"/>
      <c r="ND311" s="154"/>
      <c r="NE311" s="154"/>
      <c r="NF311" s="154"/>
      <c r="NG311" s="154"/>
      <c r="NH311" s="151"/>
      <c r="NI311" s="149"/>
      <c r="NJ311" s="149"/>
      <c r="NK311" s="149"/>
      <c r="NL311" s="149"/>
      <c r="NM311" s="149"/>
      <c r="NN311" s="94"/>
      <c r="NO311" s="151"/>
      <c r="NP311" s="160"/>
      <c r="NQ311" s="145" t="s">
        <v>1258</v>
      </c>
      <c r="NR311" s="199" t="s">
        <v>1262</v>
      </c>
      <c r="NS311" s="199"/>
      <c r="NT311" s="199"/>
      <c r="NU311" s="199"/>
      <c r="NV311" s="135"/>
      <c r="NW311" s="199"/>
      <c r="NX311" s="136" t="s">
        <v>1263</v>
      </c>
      <c r="NY311" s="138" t="s">
        <v>926</v>
      </c>
      <c r="NZ311" s="136" t="s">
        <v>1263</v>
      </c>
      <c r="OA311" s="137"/>
      <c r="OB311" s="137"/>
      <c r="OC311" s="137"/>
      <c r="OD311" s="108">
        <f t="shared" si="678"/>
        <v>240</v>
      </c>
      <c r="OE311" s="109">
        <v>2</v>
      </c>
      <c r="OF311" s="110">
        <f t="shared" si="679"/>
        <v>75</v>
      </c>
      <c r="OG311" s="109">
        <v>6</v>
      </c>
      <c r="OH311" s="111">
        <f>ROUND(AVERAGEIF($ES$9:$ES$497,$ES311,EV$9:EV$497),0)</f>
        <v>57</v>
      </c>
      <c r="OI311" s="112">
        <f>ROUND(AVERAGEIF($ES$9:$ES$497,$ES311,EW$9:EW$497),0)</f>
        <v>69</v>
      </c>
      <c r="OJ311" s="112">
        <f>ROUND(AVERAGEIF($ES$9:$ES$497,$ES311,EX$9:EX$497),0)</f>
        <v>17</v>
      </c>
      <c r="OK311" s="112">
        <f>ROUND(AVERAGEIF($ES$9:$ES$497,$ES311,EY$9:EY$497),0)</f>
        <v>30</v>
      </c>
      <c r="OL311" s="112">
        <f>ROUND(AVERAGEIF($ES$9:$ES$497,$ES311,EZ$9:EZ$497),0)</f>
        <v>58</v>
      </c>
      <c r="OM311" s="112">
        <f>ROUND(AVERAGEIF($ES$9:$ES$497,$ES311,FA$9:FA$497),0)</f>
        <v>21</v>
      </c>
      <c r="ON311" s="112">
        <f>ROUND(AVERAGEIF($ES$9:$ES$497,$ES311,FB$9:FB$497),0)</f>
        <v>45</v>
      </c>
      <c r="OO311" s="112">
        <f>ROUND(AVERAGEIF($ES$9:$ES$497,$ES311,FC$9:FC$497),0)</f>
        <v>49</v>
      </c>
      <c r="OP311" s="112">
        <f>ROUND(AVERAGEIF($ES$9:$ES$497,$ES311,FD$9:FD$497),0)</f>
        <v>75</v>
      </c>
      <c r="OQ311" s="113">
        <f>ROUND(AVERAGEIF($ES$9:$ES$497,$ES311,FE$9:FE$497),0)</f>
        <v>66</v>
      </c>
      <c r="OR311" s="114">
        <f>ROUND(EV311/MAX(EV$9:EV$497)*100,0)</f>
        <v>47</v>
      </c>
      <c r="OS311" s="115">
        <f>ROUND(EW311/MAX(EW$9:EW$497)*100,0)</f>
        <v>80</v>
      </c>
      <c r="OT311" s="115">
        <f>ROUND(EX311/MAX(EX$9:EX$497)*100,0)</f>
        <v>13</v>
      </c>
      <c r="OU311" s="115">
        <f>ROUND(EY311/MAX(EY$9:EY$497)*100,0)</f>
        <v>35</v>
      </c>
      <c r="OV311" s="115">
        <f>ROUND(EZ311/MAX(EZ$9:EZ$497)*100,0)</f>
        <v>65</v>
      </c>
      <c r="OW311" s="115">
        <f>ROUND(FA311/MAX(FA$9:FA$497)*100,0)</f>
        <v>28</v>
      </c>
      <c r="OX311" s="115">
        <f>ROUND(FB311/MAX(FB$9:FB$497)*100,0)</f>
        <v>46</v>
      </c>
      <c r="OY311" s="116">
        <f>ROUND(FC311/MAX(FC$9:FC$497)*100,0)</f>
        <v>50</v>
      </c>
      <c r="OZ311" s="115">
        <f>ROUND(FD311/MAX(FD$9:FD$497)*100,0)</f>
        <v>66</v>
      </c>
      <c r="PA311" s="117">
        <f>ROUND(FE311/MAX(FE$9:FE$497)*100,0)</f>
        <v>36</v>
      </c>
      <c r="PB311" s="118">
        <f t="shared" si="680"/>
        <v>470</v>
      </c>
      <c r="PC311" s="115">
        <f t="shared" si="681"/>
        <v>626</v>
      </c>
      <c r="PD311" s="115">
        <f t="shared" si="682"/>
        <v>665</v>
      </c>
      <c r="PE311" s="115">
        <f t="shared" si="683"/>
        <v>570</v>
      </c>
      <c r="PF311" s="115">
        <f t="shared" si="684"/>
        <v>508</v>
      </c>
      <c r="PG311" s="119">
        <f t="shared" si="685"/>
        <v>454</v>
      </c>
      <c r="PH311" s="118">
        <f>ROUND(PB311/MAX(PB$9:PB$497)*100,0)</f>
        <v>56</v>
      </c>
      <c r="PI311" s="115">
        <f>ROUND(PC311/MAX(PC$9:PC$497)*100,0)</f>
        <v>75</v>
      </c>
      <c r="PJ311" s="115">
        <f>ROUND(PD311/MAX(PD$9:PD$497)*100,0)</f>
        <v>71</v>
      </c>
      <c r="PK311" s="115">
        <f>ROUND(PE311/MAX(PE$9:PE$497)*100,0)</f>
        <v>57</v>
      </c>
      <c r="PL311" s="115">
        <f>ROUND(PF311/MAX(PF$9:PF$497)*100,0)</f>
        <v>72</v>
      </c>
      <c r="PM311" s="119">
        <f>ROUND(PG311/MAX(PG$9:PG$497)*100,0)</f>
        <v>66</v>
      </c>
      <c r="PN311" s="118">
        <f>RANK(PH311,PH$9:PH$497,0)</f>
        <v>136</v>
      </c>
      <c r="PO311" s="115">
        <f>RANK(PI311,PI$9:PI$497,0)</f>
        <v>23</v>
      </c>
      <c r="PP311" s="115">
        <f>RANK(PJ311,PJ$9:PJ$497,0)</f>
        <v>63</v>
      </c>
      <c r="PQ311" s="115">
        <f>RANK(PK311,PK$9:PK$497,0)</f>
        <v>119</v>
      </c>
      <c r="PR311" s="115">
        <f>RANK(PL311,PL$9:PL$497,0)</f>
        <v>63</v>
      </c>
      <c r="PS311" s="119">
        <f>RANK(PM311,PM$9:PM$497,0)</f>
        <v>62</v>
      </c>
      <c r="PT311" s="120">
        <f>ROUND(FZ311/MAX(FZ$9:FZ$497)*100,0)</f>
        <v>49</v>
      </c>
      <c r="PU311" s="115">
        <f>ROUND(GA311/MAX(GA$9:GA$497)*100,0)</f>
        <v>61</v>
      </c>
      <c r="PV311" s="115">
        <f>ROUND(GB311/MAX(GB$9:GB$497)*100,0)</f>
        <v>12</v>
      </c>
      <c r="PW311" s="115">
        <f>ROUND(GC311/MAX(GC$9:GC$497)*100,0)</f>
        <v>44</v>
      </c>
      <c r="PX311" s="115">
        <f>ROUND(GD311/MAX(GD$9:GD$497)*100,0)</f>
        <v>49</v>
      </c>
      <c r="PY311" s="115">
        <f>ROUND(GE311/MAX(GE$9:GE$497)*100,0)</f>
        <v>20</v>
      </c>
      <c r="PZ311" s="115">
        <f>ROUND(GF311/MAX(GF$9:GF$497)*100,0)</f>
        <v>31</v>
      </c>
      <c r="QA311" s="116">
        <f>ROUND(GG311/MAX(GG$9:GG$497)*100,0)</f>
        <v>42</v>
      </c>
      <c r="QB311" s="115">
        <f>ROUND(GH311/MAX(GH$9:GH$497)*100,0)</f>
        <v>46</v>
      </c>
      <c r="QC311" s="121">
        <f>ROUND(GI311/MAX(GI$9:GI$497)*100,0)</f>
        <v>30</v>
      </c>
      <c r="QD311" s="120">
        <f>ROUND(AVERAGEIF($ES$9:$ES$497,$ES311,PT$9:PT$497),0)</f>
        <v>47</v>
      </c>
      <c r="QE311" s="120">
        <f>ROUND(AVERAGEIF($ES$9:$ES$497,$ES311,PU$9:PU$497),0)</f>
        <v>61</v>
      </c>
      <c r="QF311" s="120">
        <f>ROUND(AVERAGEIF($ES$9:$ES$497,$ES311,PV$9:PV$497),0)</f>
        <v>21</v>
      </c>
      <c r="QG311" s="120">
        <f>ROUND(AVERAGEIF($ES$9:$ES$497,$ES311,PW$9:PW$497),0)</f>
        <v>34</v>
      </c>
      <c r="QH311" s="120">
        <f>ROUND(AVERAGEIF($ES$9:$ES$497,$ES311,PX$9:PX$497),0)</f>
        <v>48</v>
      </c>
      <c r="QI311" s="120">
        <f>ROUND(AVERAGEIF($ES$9:$ES$497,$ES311,PY$9:PY$497),0)</f>
        <v>18</v>
      </c>
      <c r="QJ311" s="120">
        <f>ROUND(AVERAGEIF($ES$9:$ES$497,$ES311,PZ$9:PZ$497),0)</f>
        <v>31</v>
      </c>
      <c r="QK311" s="120">
        <f>ROUND(AVERAGEIF($ES$9:$ES$497,$ES311,QA$9:QA$497),0)</f>
        <v>40</v>
      </c>
      <c r="QL311" s="120">
        <f>ROUND(AVERAGEIF($ES$9:$ES$497,$ES311,QB$9:QB$497),0)</f>
        <v>51</v>
      </c>
      <c r="QM311" s="120">
        <f>ROUND(AVERAGEIF($ES$9:$ES$497,$ES311,QC$9:QC$497),0)</f>
        <v>32</v>
      </c>
      <c r="QN311" s="114">
        <f t="shared" si="686"/>
        <v>416</v>
      </c>
      <c r="QO311" s="115">
        <f t="shared" si="687"/>
        <v>564</v>
      </c>
      <c r="QP311" s="115">
        <f t="shared" si="688"/>
        <v>612</v>
      </c>
      <c r="QQ311" s="115">
        <f t="shared" si="689"/>
        <v>542</v>
      </c>
      <c r="QR311" s="115">
        <f t="shared" si="690"/>
        <v>565</v>
      </c>
      <c r="QS311" s="119">
        <f t="shared" si="691"/>
        <v>419</v>
      </c>
      <c r="QT311" s="114">
        <f>ROUND((QN311-MIN(QN$9:QN$497))/(MAX(QN$9:QN$497)-MIN(QN$9:QN$497))*100,0)</f>
        <v>29</v>
      </c>
      <c r="QU311" s="115">
        <f>ROUND((QO311-MIN(QO$9:QO$497))/(MAX(QO$9:QO$497)-MIN(QO$9:QO$497))*100,0)</f>
        <v>51</v>
      </c>
      <c r="QV311" s="115">
        <f>ROUND((QP311-MIN(QP$9:QP$497))/(MAX(QP$9:QP$497)-MIN(QP$9:QP$497))*100,0)</f>
        <v>38</v>
      </c>
      <c r="QW311" s="115">
        <f>ROUND((QQ311-MIN(QQ$9:QQ$497))/(MAX(QQ$9:QQ$497)-MIN(QQ$9:QQ$497))*100,0)</f>
        <v>32</v>
      </c>
      <c r="QX311" s="115">
        <f>ROUND((QR311-MIN(QR$9:QR$497))/(MAX(QR$9:QR$497)-MIN(QR$9:QR$497))*100,0)</f>
        <v>56</v>
      </c>
      <c r="QY311" s="115">
        <f>ROUND((QS311-MIN(QS$9:QS$497))/(MAX(QS$9:QS$497)-MIN(QS$9:QS$497))*100,0)</f>
        <v>49</v>
      </c>
      <c r="QZ311" s="114">
        <f>RANK(QN311,QN$9:QN$497,0)</f>
        <v>325</v>
      </c>
      <c r="RA311" s="115">
        <f>RANK(QO311,QO$9:QO$497,0)</f>
        <v>37</v>
      </c>
      <c r="RB311" s="115">
        <f>RANK(QP311,QP$9:QP$497,0)</f>
        <v>124</v>
      </c>
      <c r="RC311" s="115">
        <f>RANK(QQ311,QQ$9:QQ$497,0)</f>
        <v>256</v>
      </c>
      <c r="RD311" s="115">
        <f>RANK(QR311,QR$9:QR$497,0)</f>
        <v>134</v>
      </c>
      <c r="RE311" s="115">
        <f>RANK(QS311,QS$9:QS$497,0)</f>
        <v>122</v>
      </c>
      <c r="RF311" s="122"/>
      <c r="RG311" s="115">
        <f>($RH$3*(IH311+IJ311)*100*100/MAX(EX$9:EX$497)*$RO$3) +($RH$3*(II311+IJ311)*100*100/MAX(EX$9:EX$497)*$RO$4) + ($RH$3*IK311*100*100/MAX(EX$9:EX$497)*0.098)</f>
        <v>0</v>
      </c>
      <c r="RH311" s="115">
        <f>($RH$4*IL311*100*100/MAX(EZ$9:EZ$497))*$RQ$3</f>
        <v>6.44</v>
      </c>
      <c r="RI311" s="115">
        <f>($RH$3*IM311*100*100/MAX(EY$9:EY$497))*$RQ$4</f>
        <v>0</v>
      </c>
      <c r="RJ311" s="115">
        <f>($RH$3*IN311*100*100/MAX(EX$9:EX$497))</f>
        <v>0</v>
      </c>
      <c r="RK311" s="115">
        <f>($RH$4*IO311*100*100/MAX(EZ$9:EZ$497))*$RQ$3</f>
        <v>0</v>
      </c>
      <c r="RL311" s="115">
        <f>(($RL$4*IP311*100*((100/MAX(EX$9:EX$497)+100/MAX(EZ$9:EZ$497))/2))+($RL$4*IQ311*100*((100/MAX(EX$9:EX$497)+100/MAX(EZ$9:EZ$497))/2))+($RL$4*IR311*100*((100/MAX(EX$9:EX$497)+100/MAX(EZ$9:EZ$497))/2))+($RL$4*IS311*100*((100/MAX(EX$9:EX$497)+100/MAX(EZ$9:EZ$497))/2))+($RL$4*IT311*100*((100/MAX(EX$9:EX$497)+100/MAX(EZ$9:EZ$497))/2))+($RL$4*IU311*100*((100/MAX(EX$9:EX$497)+100/MAX(EZ$9:EZ$497))/2))+($RL$4*IV311*100*((100/MAX(EX$9:EX$497)+100/MAX(EZ$9:EZ$497))/2))+($RL$4*IW311*100*((100/MAX(EX$9:EX$497)+100/MAX(EZ$9:EZ$497))/2)))*$RS$3</f>
        <v>0</v>
      </c>
      <c r="RM311" s="115">
        <f>(($RH$3*IX311*100*100/MAX(EX$9:EX$497))+($RH$3*IY311*100*100/MAX(EX$9:EX$497))+($RH$3*IZ311*100*100/MAX(EX$9:EX$497))+($RH$3*JA311*100*100/MAX(EX$9:EX$497))+($RH$3*JB311*100*100/MAX(EX$9:EX$497))+($RH$3*JC311*100*100/MAX(EX$9:EX$497))+($RH$3*JD311*100*100/MAX(EX$9:EX$497))+($RH$3*JE311*100*100/MAX(EX$9:EX$497)))*$RS$4</f>
        <v>0</v>
      </c>
      <c r="RN311" s="115">
        <f>(($RH$4*JF311*100*100/MAX(EZ$9:EZ$497)) + ($RH$4*JG311*100*100/MAX(EZ$9:EZ$497)) + ($RH$4*JH311*100*100/MAX(EZ$9:EZ$497)) + ($RH$4*JI311*100*100/MAX(EZ$9:EZ$497)) + ($RH$4*JJ311*100*100/MAX(EZ$9:EZ$497)) + ($RH$4*JK311*100*100/MAX(EZ$9:EZ$497)) + ($RH$4*JL311*100*100/MAX(EZ$9:EZ$497)) + ($RH$4*JM311*100*100/MAX(EZ$9:EZ$497)))*$RU$3</f>
        <v>2.7600000000000002</v>
      </c>
      <c r="RO311" s="115">
        <f>(($RL$4*JN311*100*((100/MAX(EX$9:EX$497)+100/MAX(EZ$9:EZ$497))/2))+($RL$4*JO311*100*((100/MAX(EX$9:EX$497)+100/MAX(EZ$9:EZ$497))/2))+($RL$4*JP311*100*((100/MAX(EX$9:EX$497)+100/MAX(EZ$9:EZ$497))/2))+($RL$4*JQ311*100*((100/MAX(EX$9:EX$497)+100/MAX(EZ$9:EZ$497))/2))+($RL$4*JR311*100*((100/MAX(EX$9:EX$497)+100/MAX(EZ$9:EZ$497))/2))+($RL$4*JS311*100*((100/MAX(EX$9:EX$497)+100/MAX(EZ$9:EZ$497))/2))+($RL$4*JT311*100*((100/MAX(EX$9:EX$497)+100/MAX(EZ$9:EZ$497))/2))+($RL$4*JU311*100*((100/MAX(EX$9:EX$497)+100/MAX(EZ$9:EZ$497))/2))+($RL$4*JV311*100*((100/MAX(EX$9:EX$497)+100/MAX(EZ$9:EZ$497))/2))+($RL$4*JW311*100*((100/MAX(EX$9:EX$497)+100/MAX(EZ$9:EZ$497))/2))+($RL$4*JX311*100*((100/MAX(EX$9:EX$497)+100/MAX(EZ$9:EZ$497))/2))+($RL$4*JY311*100*((100/MAX(EX$9:EX$497)+100/MAX(EZ$9:EZ$497))/2))+($RL$4*JZ311*100*((100/MAX(EX$9:EX$497)+100/MAX(EZ$9:EZ$497))/2)))*$RW$3/2</f>
        <v>0</v>
      </c>
      <c r="RP311" s="119">
        <f>($RJ$3*KA311*100*100/MAX(FA$9:FA$497)) + ($RJ$3*KB311*100*100/MAX(FA$9:FA$497)/2) + ($RJ$3*KC311*100*100/MAX(FA$9:FA$497)/2) + ($RJ$3*KD311*100*100/MAX(FA$9:FA$497)/4) + ($RJ$3*KE311*100*100/MAX(FA$9:FA$497)/4)</f>
        <v>0</v>
      </c>
      <c r="RQ311" s="118">
        <f>($RL$4*KF311*100*((100/MAX(EX$9:EX$497)+100/MAX(EZ$9:EZ$497)))) * ($RO$3/2) + (($RL$4*KG311*100*((100/MAX(EX$9:EX$497)+100/MAX(EZ$9:EZ$497))))+($RL$4*KH311*100*((100/MAX(EX$9:EX$497)+100/MAX(EZ$9:EZ$497))))+($RL$4*KI311*100*((100/MAX(EX$9:EX$497)+100/MAX(EZ$9:EZ$497))))+($RL$4*KJ311*100*((100/MAX(EX$9:EX$497)+100/MAX(EZ$9:EZ$497))))+($RL$4*KK311*100*((100/MAX(EX$9:EX$497)+100/MAX(EZ$9:EZ$497))))+($RL$4*KL311*100*((100/MAX(EX$9:EX$497)+100/MAX(EZ$9:EZ$497))))+($RL$4*KM311*100*((100/MAX(EX$9:EX$497)+100/MAX(EZ$9:EZ$497))))+($RL$4*KN311*100*((100/MAX(EX$9:EX$497)+100/MAX(EZ$9:EZ$497))))+($RL$4*KO311*100*((100/MAX(EX$9:EX$497)+100/MAX(EZ$9:EZ$497))))+($RL$4*KP311*100*((100/MAX(EX$9:EX$497)+100/MAX(EZ$9:EZ$497))))+($RL$4*KQ311*100*((100/MAX(EX$9:EX$497)+100/MAX(EZ$9:EZ$497))))+($RL$4*KR311*100*((100/MAX(EX$9:EX$497)+100/MAX(EZ$9:EZ$497))))+($RL$4*KS311*100*((100/MAX(EX$9:EX$497)+100/MAX(EZ$9:EZ$497))))+($RL$4*KV311*100*((100/MAX(EX$9:EX$497)+100/MAX(EZ$9:EZ$497))))) * (($RO$3+$RO$4)/6)</f>
        <v>0</v>
      </c>
      <c r="RR311" s="115">
        <f>(($RL$4*KW311*100*((100/MAX(EX$9:EX$497)+100/MAX(EZ$9:EZ$497))))) * ($RO$3/2) + (($RL$4*KX311*100*((100/MAX(EX$9:EX$497)+100/MAX(EZ$9:EZ$497))))+($RL$4*KY311*100*((100/MAX(EX$9:EX$497)+100/MAX(EZ$9:EZ$497))))+($RL$4*KZ311*100*((100/MAX(EX$9:EX$497)+100/MAX(EZ$9:EZ$497))))+($RL$4*LA311*100*((100/MAX(EX$9:EX$497)+100/MAX(EZ$9:EZ$497))))+($RL$4*LB311*100*((100/MAX(EX$9:EX$497)+100/MAX(EZ$9:EZ$497))))+($RL$4*LC311*100*((100/MAX(EX$9:EX$497)+100/MAX(EZ$9:EZ$497))))) * (($RO$3+$RO$4)/6)</f>
        <v>0</v>
      </c>
      <c r="RS311" s="119">
        <f>(($RL$4*LD311*100*((100/MAX(EX$9:EX$497)+100/MAX(EZ$9:EZ$497))))+($RL$4*LE311*100*((100/MAX(EX$9:EX$497)+100/MAX(EZ$9:EZ$497))))) * (($RO$3+$RO$4)/6)</f>
        <v>0</v>
      </c>
      <c r="RT311" s="118">
        <f>($RJ$4*LH311*100*(100/MAX(EV$9:EV$497)))+($RJ$4*LI311*100*(100/MAX(EV$9:EV$497)))</f>
        <v>0</v>
      </c>
      <c r="RU311" s="119">
        <f>($RJ$4*LJ311*(100/MAX(EV$9:EV$497)))/2 + ($RL$3*LK311*(100/MAX(EW$9:EW$497))) + ($RJ$4*LL311*(100/MAX(EV$9:EV$497)))/4 + ($RL$3*LM311*(100/MAX(EW$9:EW$497)))</f>
        <v>0</v>
      </c>
      <c r="RV311" s="118">
        <f>($RJ$4*LN311*100*100/MAX(EV$9:EV$497)/2)+($RJ$4*LO311*100*100/MAX(EV$9:EV$497)/2)+($RJ$4*LP311*100*100/MAX(EV$9:EV$497))+($RJ$4*LQ311*100*100/MAX(EV$9:EV$497))+($RJ$4*LR311*100*100/MAX(EV$9:EV$497))</f>
        <v>0</v>
      </c>
      <c r="RW311" s="115">
        <f>($RJ$4*LS311*100*100/MAX(EV$9:EV$497)) + (($RJ$4*LT311*100*100/MAX(EV$9:EV$497))+($RJ$4*LU311*100*100/MAX(EV$9:EV$497))+($RJ$4*LV311*100*100/MAX(EV$9:EV$497))+($RJ$4*LW311*100*100/MAX(EV$9:EV$497))+($RJ$4*LX311*100*100/MAX(EV$9:EV$497))+($RJ$4*LY311*100*100/MAX(EV$9:EV$497))+($RJ$4*LZ311*100*100/MAX(EV$9:EV$497))+($RJ$4*MA311*100*100/MAX(EV$9:EV$497)))/2</f>
        <v>5.8988764044943833</v>
      </c>
      <c r="RX311" s="119">
        <f>($RJ$4*MB311*100*100/MAX(EV$9:EV$497))+($RJ$4*MC311*100*100/MAX(EV$9:EV$497))+($RJ$4*MD311*100*100/MAX(EV$9:EV$497))+($RJ$4*ME311*100*100/MAX(EV$9:EV$497))+($RJ$4*MF311*100*100/MAX(EV$9:EV$497))+($RJ$4*MG311*100*100/MAX(EV$9:EV$497))+($RJ$4*MH311*100*100/MAX(EV$9:EV$497))+($RJ$4*MI311*100*100/MAX(EV$9:EV$497))+($RJ$4*MJ311*100*100/MAX(EV$9:EV$497))+($RJ$4*MK311*100*100/MAX(EV$9:EV$497))+($RJ$4*ML311*100*100/MAX(EV$9:EV$497))+($RJ$4*MM311*100*100/MAX(EV$9:EV$497))+($RJ$4*MN311*100*100/MAX(EV$9:EV$497))</f>
        <v>0</v>
      </c>
      <c r="RY311" s="118">
        <f>($RJ$4*MQ311*100*100/MAX(EV$9:EV$497))/2 + (($RJ$4*MR311*100*100/MAX(EV$9:EV$497))+($RJ$4*MS311*100*100/MAX(EV$9:EV$497))+($RJ$4*MT311*100*100/MAX(EV$9:EV$497))+($RJ$4*MU311*100*100/MAX(EV$9:EV$497))+($RJ$4*MV311*100*100/MAX(EV$9:EV$497))+($RJ$4*MW311*100*100/MAX(EV$9:EV$497))+($RJ$4*MX311*100*100/MAX(EV$9:EV$497))+($RJ$4*MY311*100*100/MAX(EV$9:EV$497))+($RJ$4*MZ311*100*100/MAX(EV$9:EV$497))+($RJ$4*NA311*100*100/MAX(EV$9:EV$497))+($RJ$4*NB311*100*100/MAX(EV$9:EV$497))+($RJ$4*NC311*100*100/MAX(EV$9:EV$497))+($RJ$4*ND311*100*100/MAX(EV$9:EV$497))+($RJ$4*NG311*100*100/MAX(EV$9:EV$497)))/4</f>
        <v>0</v>
      </c>
      <c r="RZ311" s="115">
        <f>($RJ$4*NH311*100*100/MAX(EV$9:EV$497))/2 + (($RJ$4*NI311*100*100/MAX(EV$9:EV$497))+($RJ$4*NJ311*100*100/MAX(EV$9:EV$497))+($RJ$4*NK311*100*100/MAX(EV$9:EV$497))+($RJ$4*NL311*100*100/MAX(EV$9:EV$497))+($RJ$4*NM311*100*100/MAX(EV$9:EV$497))+($RJ$4*NN311*100*100/MAX(EV$9:EV$497)))/4</f>
        <v>0</v>
      </c>
      <c r="SA311" s="117">
        <f>(($RJ$4*NO311*100*100/MAX(EV$9:EV$497))+($RJ$4*NP311*100*100/MAX(EV$9:EV$497)))/4</f>
        <v>0</v>
      </c>
      <c r="SB311" s="118">
        <f t="shared" si="692"/>
        <v>15.098876404494384</v>
      </c>
      <c r="SC311" s="115">
        <f t="shared" si="693"/>
        <v>1.1797752808988766</v>
      </c>
      <c r="SD311" s="115">
        <f t="shared" si="694"/>
        <v>41.554719101123602</v>
      </c>
      <c r="SE311" s="115">
        <f t="shared" si="695"/>
        <v>1.1797752808988766</v>
      </c>
      <c r="SF311" s="115">
        <f t="shared" si="696"/>
        <v>1.4747191011235958</v>
      </c>
      <c r="SG311" s="115">
        <f t="shared" si="697"/>
        <v>5.8988764044943833</v>
      </c>
      <c r="SH311" s="115">
        <f>ROUND(SB311/MAX(SB$9:SB$497)*100,0)</f>
        <v>19</v>
      </c>
      <c r="SI311" s="115">
        <f>ROUND(SC311/MAX(SC$9:SC$497)*100,0)</f>
        <v>2</v>
      </c>
      <c r="SJ311" s="115">
        <f>ROUND(SD311/MAX(SD$9:SD$497)*100,0)</f>
        <v>66</v>
      </c>
      <c r="SK311" s="115">
        <f>ROUND(SE311/MAX(SE$9:SE$497)*100,0)</f>
        <v>1</v>
      </c>
      <c r="SL311" s="115">
        <f>ROUND(SF311/MAX(SF$9:SF$497)*100,0)</f>
        <v>4</v>
      </c>
      <c r="SM311" s="121">
        <f>ROUND(SG311/MAX(SG$9:SG$497)*100,0)</f>
        <v>6</v>
      </c>
      <c r="SN311" s="115">
        <f>ROUND(AVERAGEIF($ES$9:$ES$497,$ES311,SH$9:SH$497),0)</f>
        <v>12</v>
      </c>
      <c r="SO311" s="115">
        <f>ROUND(AVERAGEIF($ES$9:$ES$497,$ES311,SI$9:SI$497),0)</f>
        <v>5</v>
      </c>
      <c r="SP311" s="115">
        <f>ROUND(AVERAGEIF($ES$9:$ES$497,$ES311,SJ$9:SJ$497),0)</f>
        <v>26</v>
      </c>
      <c r="SQ311" s="115">
        <f>ROUND(AVERAGEIF($ES$9:$ES$497,$ES311,SK$9:SK$497),0)</f>
        <v>6</v>
      </c>
      <c r="SR311" s="115">
        <f>ROUND(AVERAGEIF($ES$9:$ES$497,$ES311,SL$9:SL$497),0)</f>
        <v>8</v>
      </c>
      <c r="SS311" s="121">
        <f>ROUND(AVERAGEIF($ES$9:$ES$497,$ES311,SM$9:SM$497),0)</f>
        <v>4</v>
      </c>
      <c r="ST311" s="114">
        <f>RANK(SB311,SB$9:SB$497,0)</f>
        <v>210</v>
      </c>
      <c r="SU311" s="115">
        <f>RANK(SC311,SC$9:SC$497,0)</f>
        <v>231</v>
      </c>
      <c r="SV311" s="115">
        <f>RANK(SD311,SD$9:SD$497,0)</f>
        <v>8</v>
      </c>
      <c r="SW311" s="115">
        <f>RANK(SE311,SE$9:SE$497,0)</f>
        <v>231</v>
      </c>
      <c r="SX311" s="115">
        <f>RANK(SF311,SF$9:SF$497,0)</f>
        <v>185</v>
      </c>
      <c r="SY311" s="115">
        <f>RANK(SG311,SG$9:SG$497,0)</f>
        <v>154</v>
      </c>
      <c r="SZ311" s="115">
        <f>COUNTIFS(SB$9:SB$497,"&gt;"&amp;SB311,$ES$9:$ES$497,$ES311)+1</f>
        <v>22</v>
      </c>
      <c r="TA311" s="115">
        <f>COUNTIFS(SC$9:SC$497,"&gt;"&amp;SC311,$ES$9:$ES$497,$ES311)+1</f>
        <v>34</v>
      </c>
      <c r="TB311" s="115">
        <f>COUNTIFS(SD$9:SD$497,"&gt;"&amp;SD311,$ES$9:$ES$497,$ES311)+1</f>
        <v>8</v>
      </c>
      <c r="TC311" s="115">
        <f>COUNTIFS(SE$9:SE$497,"&gt;"&amp;SE311,$ES$9:$ES$497,$ES311)+1</f>
        <v>34</v>
      </c>
      <c r="TD311" s="115">
        <f>COUNTIFS(SF$9:SF$497,"&gt;"&amp;SF311,$ES$9:$ES$497,$ES311)+1</f>
        <v>34</v>
      </c>
      <c r="TE311" s="117">
        <f>COUNTIFS(SG$9:SG$497,"&gt;"&amp;SG311,$ES$9:$ES$497,$ES311)+1</f>
        <v>24</v>
      </c>
      <c r="TF311" s="118">
        <f t="shared" si="698"/>
        <v>94</v>
      </c>
      <c r="TG311" s="115">
        <f t="shared" si="699"/>
        <v>58</v>
      </c>
      <c r="TH311" s="115">
        <f t="shared" si="700"/>
        <v>141</v>
      </c>
      <c r="TI311" s="115">
        <f t="shared" si="701"/>
        <v>72</v>
      </c>
      <c r="TJ311" s="115">
        <f t="shared" si="702"/>
        <v>61</v>
      </c>
      <c r="TK311" s="115">
        <f t="shared" si="703"/>
        <v>78</v>
      </c>
      <c r="TL311" s="117">
        <f t="shared" si="704"/>
        <v>72</v>
      </c>
      <c r="TM311" s="118">
        <f>ROUND(TF311/MAX(TF$9:TF$497)*100,0)</f>
        <v>52</v>
      </c>
      <c r="TN311" s="115">
        <f>ROUND(TG311/MAX(TG$9:TG$497)*100,0)</f>
        <v>32</v>
      </c>
      <c r="TO311" s="115">
        <f>ROUND(TH311/MAX(TH$9:TH$497)*100,0)</f>
        <v>77</v>
      </c>
      <c r="TP311" s="115">
        <f>ROUND(TI311/MAX(TI$9:TI$497)*100,0)</f>
        <v>40</v>
      </c>
      <c r="TQ311" s="115">
        <f>ROUND(TJ311/MAX(TJ$9:TJ$497)*100,0)</f>
        <v>31</v>
      </c>
      <c r="TR311" s="115">
        <f>ROUND(TK311/MAX(TK$9:TK$497)*100,0)</f>
        <v>40</v>
      </c>
      <c r="TS311" s="119">
        <f>ROUND(TL311/MAX(TL$9:TL$497)*100,0)</f>
        <v>37</v>
      </c>
      <c r="TT311" s="120">
        <f>RANK(TM311,TM$9:TM$497,0)</f>
        <v>145</v>
      </c>
      <c r="TU311" s="115">
        <f>RANK(TN311,TN$9:TN$497,0)</f>
        <v>194</v>
      </c>
      <c r="TV311" s="115">
        <f>RANK(TO311,TO$9:TO$497,0)</f>
        <v>5</v>
      </c>
      <c r="TW311" s="115">
        <f>RANK(TP311,TP$9:TP$497,0)</f>
        <v>138</v>
      </c>
      <c r="TX311" s="115">
        <f>RANK(TQ311,TQ$9:TQ$497,0)</f>
        <v>136</v>
      </c>
      <c r="TY311" s="115">
        <f>RANK(TR311,TR$9:TR$497,0)</f>
        <v>88</v>
      </c>
      <c r="TZ311" s="121">
        <f>RANK(TS311,TS$9:TS$497,0)</f>
        <v>87</v>
      </c>
      <c r="UA311" s="132"/>
      <c r="UB311" s="7" t="s">
        <v>1</v>
      </c>
    </row>
    <row r="312" spans="1:548" x14ac:dyDescent="0.15">
      <c r="A312" s="183">
        <v>304</v>
      </c>
      <c r="B312" s="200" t="s">
        <v>1262</v>
      </c>
      <c r="C312" s="143"/>
      <c r="D312" s="143"/>
      <c r="E312" s="161" t="s">
        <v>518</v>
      </c>
      <c r="F312" s="65">
        <v>92</v>
      </c>
      <c r="G312" s="65" t="s">
        <v>908</v>
      </c>
      <c r="H312" s="144" t="s">
        <v>1020</v>
      </c>
      <c r="I312" s="66" t="s">
        <v>521</v>
      </c>
      <c r="J312" s="67" t="s">
        <v>521</v>
      </c>
      <c r="K312" s="67" t="s">
        <v>521</v>
      </c>
      <c r="L312" s="67" t="s">
        <v>521</v>
      </c>
      <c r="M312" s="67" t="s">
        <v>521</v>
      </c>
      <c r="N312" s="67" t="s">
        <v>521</v>
      </c>
      <c r="O312" s="67" t="s">
        <v>521</v>
      </c>
      <c r="P312" s="67" t="s">
        <v>521</v>
      </c>
      <c r="Q312" s="67" t="s">
        <v>521</v>
      </c>
      <c r="R312" s="68" t="s">
        <v>521</v>
      </c>
      <c r="S312" s="69" t="s">
        <v>521</v>
      </c>
      <c r="T312" s="67" t="s">
        <v>521</v>
      </c>
      <c r="U312" s="67" t="s">
        <v>521</v>
      </c>
      <c r="V312" s="67" t="s">
        <v>521</v>
      </c>
      <c r="W312" s="67" t="s">
        <v>521</v>
      </c>
      <c r="X312" s="67" t="s">
        <v>521</v>
      </c>
      <c r="Y312" s="67" t="s">
        <v>521</v>
      </c>
      <c r="Z312" s="67" t="s">
        <v>521</v>
      </c>
      <c r="AA312" s="67" t="s">
        <v>521</v>
      </c>
      <c r="AB312" s="68" t="s">
        <v>521</v>
      </c>
      <c r="AC312" s="69" t="s">
        <v>521</v>
      </c>
      <c r="AD312" s="67" t="s">
        <v>521</v>
      </c>
      <c r="AE312" s="67" t="s">
        <v>521</v>
      </c>
      <c r="AF312" s="67" t="s">
        <v>521</v>
      </c>
      <c r="AG312" s="67" t="s">
        <v>521</v>
      </c>
      <c r="AH312" s="67" t="s">
        <v>521</v>
      </c>
      <c r="AI312" s="67" t="s">
        <v>521</v>
      </c>
      <c r="AJ312" s="67" t="s">
        <v>521</v>
      </c>
      <c r="AK312" s="67" t="s">
        <v>521</v>
      </c>
      <c r="AL312" s="68" t="s">
        <v>521</v>
      </c>
      <c r="AM312" s="69" t="s">
        <v>521</v>
      </c>
      <c r="AN312" s="67" t="s">
        <v>521</v>
      </c>
      <c r="AO312" s="67" t="s">
        <v>521</v>
      </c>
      <c r="AP312" s="67" t="s">
        <v>521</v>
      </c>
      <c r="AQ312" s="67" t="s">
        <v>521</v>
      </c>
      <c r="AR312" s="67" t="s">
        <v>521</v>
      </c>
      <c r="AS312" s="67" t="s">
        <v>521</v>
      </c>
      <c r="AT312" s="67" t="s">
        <v>521</v>
      </c>
      <c r="AU312" s="67" t="s">
        <v>521</v>
      </c>
      <c r="AV312" s="68" t="s">
        <v>521</v>
      </c>
      <c r="AW312" s="69" t="s">
        <v>521</v>
      </c>
      <c r="AX312" s="67" t="s">
        <v>521</v>
      </c>
      <c r="AY312" s="67" t="s">
        <v>521</v>
      </c>
      <c r="AZ312" s="67" t="s">
        <v>521</v>
      </c>
      <c r="BA312" s="67" t="s">
        <v>521</v>
      </c>
      <c r="BB312" s="67" t="s">
        <v>521</v>
      </c>
      <c r="BC312" s="67" t="s">
        <v>521</v>
      </c>
      <c r="BD312" s="67" t="s">
        <v>521</v>
      </c>
      <c r="BE312" s="67" t="s">
        <v>521</v>
      </c>
      <c r="BF312" s="68" t="s">
        <v>521</v>
      </c>
      <c r="BG312" s="69" t="s">
        <v>521</v>
      </c>
      <c r="BH312" s="67" t="s">
        <v>521</v>
      </c>
      <c r="BI312" s="67" t="s">
        <v>521</v>
      </c>
      <c r="BJ312" s="67" t="s">
        <v>521</v>
      </c>
      <c r="BK312" s="67" t="s">
        <v>521</v>
      </c>
      <c r="BL312" s="67" t="s">
        <v>521</v>
      </c>
      <c r="BM312" s="67" t="s">
        <v>521</v>
      </c>
      <c r="BN312" s="67" t="s">
        <v>521</v>
      </c>
      <c r="BO312" s="67" t="s">
        <v>521</v>
      </c>
      <c r="BP312" s="68" t="s">
        <v>521</v>
      </c>
      <c r="BQ312" s="70" t="s">
        <v>521</v>
      </c>
      <c r="BR312" s="67" t="s">
        <v>521</v>
      </c>
      <c r="BS312" s="67" t="s">
        <v>521</v>
      </c>
      <c r="BT312" s="67" t="s">
        <v>521</v>
      </c>
      <c r="BU312" s="67" t="s">
        <v>521</v>
      </c>
      <c r="BV312" s="67" t="s">
        <v>521</v>
      </c>
      <c r="BW312" s="67" t="s">
        <v>521</v>
      </c>
      <c r="BX312" s="67" t="s">
        <v>521</v>
      </c>
      <c r="BY312" s="67" t="s">
        <v>521</v>
      </c>
      <c r="BZ312" s="68" t="s">
        <v>521</v>
      </c>
      <c r="CA312" s="69" t="s">
        <v>521</v>
      </c>
      <c r="CB312" s="67" t="s">
        <v>521</v>
      </c>
      <c r="CC312" s="67" t="s">
        <v>521</v>
      </c>
      <c r="CD312" s="67" t="s">
        <v>521</v>
      </c>
      <c r="CE312" s="67" t="s">
        <v>521</v>
      </c>
      <c r="CF312" s="67" t="s">
        <v>521</v>
      </c>
      <c r="CG312" s="67" t="s">
        <v>521</v>
      </c>
      <c r="CH312" s="67" t="s">
        <v>521</v>
      </c>
      <c r="CI312" s="67" t="s">
        <v>521</v>
      </c>
      <c r="CJ312" s="68" t="s">
        <v>521</v>
      </c>
      <c r="CK312" s="69" t="s">
        <v>521</v>
      </c>
      <c r="CL312" s="67" t="s">
        <v>521</v>
      </c>
      <c r="CM312" s="67" t="s">
        <v>521</v>
      </c>
      <c r="CN312" s="67" t="s">
        <v>521</v>
      </c>
      <c r="CO312" s="67" t="s">
        <v>521</v>
      </c>
      <c r="CP312" s="67" t="s">
        <v>521</v>
      </c>
      <c r="CQ312" s="67" t="s">
        <v>521</v>
      </c>
      <c r="CR312" s="67" t="s">
        <v>521</v>
      </c>
      <c r="CS312" s="67" t="s">
        <v>521</v>
      </c>
      <c r="CT312" s="68" t="s">
        <v>521</v>
      </c>
      <c r="CU312" s="69" t="s">
        <v>521</v>
      </c>
      <c r="CV312" s="67" t="s">
        <v>521</v>
      </c>
      <c r="CW312" s="67" t="s">
        <v>521</v>
      </c>
      <c r="CX312" s="67" t="s">
        <v>521</v>
      </c>
      <c r="CY312" s="67" t="s">
        <v>521</v>
      </c>
      <c r="CZ312" s="67" t="s">
        <v>521</v>
      </c>
      <c r="DA312" s="67" t="s">
        <v>521</v>
      </c>
      <c r="DB312" s="67" t="s">
        <v>521</v>
      </c>
      <c r="DC312" s="67" t="s">
        <v>521</v>
      </c>
      <c r="DD312" s="68" t="s">
        <v>521</v>
      </c>
      <c r="DE312" s="69" t="s">
        <v>521</v>
      </c>
      <c r="DF312" s="71" t="s">
        <v>521</v>
      </c>
      <c r="DG312" s="67" t="s">
        <v>521</v>
      </c>
      <c r="DH312" s="67" t="s">
        <v>521</v>
      </c>
      <c r="DI312" s="67" t="s">
        <v>521</v>
      </c>
      <c r="DJ312" s="67" t="s">
        <v>521</v>
      </c>
      <c r="DK312" s="67" t="s">
        <v>521</v>
      </c>
      <c r="DL312" s="67" t="s">
        <v>521</v>
      </c>
      <c r="DM312" s="67" t="s">
        <v>521</v>
      </c>
      <c r="DN312" s="68" t="s">
        <v>521</v>
      </c>
      <c r="DO312" s="70" t="s">
        <v>521</v>
      </c>
      <c r="DP312" s="71" t="s">
        <v>521</v>
      </c>
      <c r="DQ312" s="67" t="s">
        <v>521</v>
      </c>
      <c r="DR312" s="67" t="s">
        <v>521</v>
      </c>
      <c r="DS312" s="67" t="s">
        <v>521</v>
      </c>
      <c r="DT312" s="67" t="s">
        <v>521</v>
      </c>
      <c r="DU312" s="67" t="s">
        <v>521</v>
      </c>
      <c r="DV312" s="67" t="s">
        <v>521</v>
      </c>
      <c r="DW312" s="67" t="s">
        <v>521</v>
      </c>
      <c r="DX312" s="72" t="s">
        <v>521</v>
      </c>
      <c r="DY312" s="146" t="s">
        <v>522</v>
      </c>
      <c r="DZ312" s="147">
        <v>3</v>
      </c>
      <c r="EA312" s="147">
        <v>4</v>
      </c>
      <c r="EB312" s="147">
        <v>4</v>
      </c>
      <c r="EC312" s="158">
        <v>5</v>
      </c>
      <c r="ED312" s="168" t="s">
        <v>522</v>
      </c>
      <c r="EE312" s="74">
        <f t="shared" si="648"/>
        <v>3</v>
      </c>
      <c r="EF312" s="74">
        <f t="shared" si="649"/>
        <v>12</v>
      </c>
      <c r="EG312" s="74">
        <f t="shared" si="650"/>
        <v>48</v>
      </c>
      <c r="EH312" s="77">
        <f t="shared" si="651"/>
        <v>240</v>
      </c>
      <c r="EI312" s="73">
        <v>10</v>
      </c>
      <c r="EJ312" s="74">
        <v>50</v>
      </c>
      <c r="EK312" s="74">
        <v>270</v>
      </c>
      <c r="EL312" s="74">
        <v>450</v>
      </c>
      <c r="EM312" s="158">
        <v>1350</v>
      </c>
      <c r="EN312" s="78">
        <v>1</v>
      </c>
      <c r="EO312" s="79">
        <f t="shared" si="652"/>
        <v>1.6666666666666667</v>
      </c>
      <c r="EP312" s="79">
        <f t="shared" si="653"/>
        <v>2.25</v>
      </c>
      <c r="EQ312" s="79">
        <f t="shared" si="654"/>
        <v>0.9375</v>
      </c>
      <c r="ER312" s="80">
        <f t="shared" si="655"/>
        <v>0.5625</v>
      </c>
      <c r="ES312" s="128" t="s">
        <v>523</v>
      </c>
      <c r="ET312" s="82" t="s">
        <v>1264</v>
      </c>
      <c r="EU312" s="83">
        <v>4</v>
      </c>
      <c r="EV312" s="146">
        <v>125</v>
      </c>
      <c r="EW312" s="147">
        <v>21</v>
      </c>
      <c r="EX312" s="147">
        <v>34</v>
      </c>
      <c r="EY312" s="147">
        <v>104</v>
      </c>
      <c r="EZ312" s="147">
        <v>19</v>
      </c>
      <c r="FA312" s="147">
        <v>19</v>
      </c>
      <c r="FB312" s="147">
        <v>14</v>
      </c>
      <c r="FC312" s="147">
        <v>21</v>
      </c>
      <c r="FD312" s="74">
        <f t="shared" si="656"/>
        <v>53</v>
      </c>
      <c r="FE312" s="84">
        <f t="shared" si="657"/>
        <v>55</v>
      </c>
      <c r="FF312" s="73">
        <f>RANK(EV312,$EV$9:$EV$497,0)</f>
        <v>23</v>
      </c>
      <c r="FG312" s="74">
        <f>RANK(EW312,$EW$9:$EW$497,0)</f>
        <v>341</v>
      </c>
      <c r="FH312" s="74">
        <f>RANK(EX312,$EX$9:$EX$497,0)</f>
        <v>206</v>
      </c>
      <c r="FI312" s="74">
        <f>RANK(EY312,$EY$9:$EY$497,0)</f>
        <v>8</v>
      </c>
      <c r="FJ312" s="74">
        <f>RANK(EZ312,$EZ$9:$EZ$497,0)</f>
        <v>209</v>
      </c>
      <c r="FK312" s="74">
        <f>RANK(FA312,$FA$9:$FA$497,0)</f>
        <v>200</v>
      </c>
      <c r="FL312" s="74">
        <f>RANK(FB312,$FB$9:$FB$497,0)</f>
        <v>360</v>
      </c>
      <c r="FM312" s="74">
        <f>RANK(FC312,$FC$9:$FC$497,0)</f>
        <v>326</v>
      </c>
      <c r="FN312" s="74">
        <f>RANK(FD312,$FD$9:$FD$497,0)</f>
        <v>273</v>
      </c>
      <c r="FO312" s="84">
        <f>RANK(FE312,$FE$9:$FE$497,0)</f>
        <v>288</v>
      </c>
      <c r="FP312" s="73">
        <f>COUNTIFS($EV$9:$EV$497,"&gt;"&amp;EV312,$ES$9:$ES$497,ES312)+1</f>
        <v>11</v>
      </c>
      <c r="FQ312" s="74">
        <f>COUNTIFS($EW$9:$EW$497,"&gt;"&amp;EW312,$ES$9:$ES$497,ES312)+1</f>
        <v>60</v>
      </c>
      <c r="FR312" s="74">
        <f>COUNTIFS($EX$9:$EX$497,"&gt;"&amp;EX312,$ES$9:$ES$497,ES312)+1</f>
        <v>59</v>
      </c>
      <c r="FS312" s="74">
        <f>COUNTIFS($EY$9:$EY$497,"&gt;"&amp;EY312,$ES$9:$ES$497,ES312)+1</f>
        <v>8</v>
      </c>
      <c r="FT312" s="74">
        <f>COUNTIFS($EZ$9:$EZ$497,"&gt;"&amp;EZ312,$ES$9:$ES$497,ES312)+1</f>
        <v>40</v>
      </c>
      <c r="FU312" s="74">
        <f>COUNTIFS($FA$9:$FA$497,"&gt;"&amp;FA312,$ES$9:$ES$497,ES312)+1</f>
        <v>38</v>
      </c>
      <c r="FV312" s="74">
        <f>COUNTIFS($FB$9:$FB$497,"&gt;"&amp;FB312,$ES$9:$ES$497,ES312)+1</f>
        <v>54</v>
      </c>
      <c r="FW312" s="74">
        <f>COUNTIFS($FC$9:$FC$497,"&gt;"&amp;FC312,$ES$9:$ES$497,ES312)+1</f>
        <v>42</v>
      </c>
      <c r="FX312" s="74">
        <f>COUNTIFS($FD$9:$FD$497,"&gt;"&amp;FD312,$ES$9:$ES$497,ES312)+1</f>
        <v>54</v>
      </c>
      <c r="FY312" s="84">
        <f>COUNTIFS($FE$9:$FE$497,"&gt;"&amp;FE312,$ES$9:$ES$497,ES312)+1</f>
        <v>51</v>
      </c>
      <c r="FZ312" s="85">
        <f t="shared" si="658"/>
        <v>1.36</v>
      </c>
      <c r="GA312" s="86">
        <f t="shared" si="659"/>
        <v>0.23</v>
      </c>
      <c r="GB312" s="86">
        <f t="shared" si="660"/>
        <v>0.37</v>
      </c>
      <c r="GC312" s="86">
        <f t="shared" si="661"/>
        <v>1.1299999999999999</v>
      </c>
      <c r="GD312" s="86">
        <f t="shared" si="662"/>
        <v>0.21</v>
      </c>
      <c r="GE312" s="86">
        <f t="shared" si="663"/>
        <v>0.21</v>
      </c>
      <c r="GF312" s="86">
        <f t="shared" si="664"/>
        <v>0.15</v>
      </c>
      <c r="GG312" s="86">
        <f t="shared" si="665"/>
        <v>0.23</v>
      </c>
      <c r="GH312" s="86">
        <f t="shared" si="666"/>
        <v>0.57999999999999996</v>
      </c>
      <c r="GI312" s="87">
        <f t="shared" si="667"/>
        <v>0.6</v>
      </c>
      <c r="GJ312" s="85">
        <f>ROUND(((FZ312-AVERAGE(FZ$9:FZ$497))/STDEVP(FZ$9:FZ$497)*10+50),2)</f>
        <v>65.31</v>
      </c>
      <c r="GK312" s="86">
        <f>ROUND(((GA312-AVERAGE(GA$9:GA$497))/STDEVP(GA$9:GA$497)*10+50),2)</f>
        <v>36.24</v>
      </c>
      <c r="GL312" s="86">
        <f>ROUND(((GB312-AVERAGE(GB$9:GB$497))/STDEVP(GB$9:GB$497)*10+50),2)</f>
        <v>42</v>
      </c>
      <c r="GM312" s="86">
        <f>ROUND(((GC312-AVERAGE(GC$9:GC$497))/STDEVP(GC$9:GC$497)*10+50),2)</f>
        <v>80.27</v>
      </c>
      <c r="GN312" s="86">
        <f>ROUND(((GD312-AVERAGE(GD$9:GD$497))/STDEVP(GD$9:GD$497)*10+50),2)</f>
        <v>43.76</v>
      </c>
      <c r="GO312" s="86">
        <f>ROUND(((GE312-AVERAGE(GE$9:GE$497))/STDEVP(GE$9:GE$497)*10+50),2)</f>
        <v>44.98</v>
      </c>
      <c r="GP312" s="86">
        <f>ROUND(((GF312-AVERAGE(GF$9:GF$497))/STDEVP(GF$9:GF$497)*10+50),2)</f>
        <v>34.729999999999997</v>
      </c>
      <c r="GQ312" s="86">
        <f>ROUND(((GG312-AVERAGE(GG$9:GG$497))/STDEVP(GG$9:GG$497)*10+50),2)</f>
        <v>37.450000000000003</v>
      </c>
      <c r="GR312" s="86">
        <f>ROUND(((GH312-AVERAGE(GH$9:GH$497))/STDEVP(GH$9:GH$497)*10+50),2)</f>
        <v>35.6</v>
      </c>
      <c r="GS312" s="87">
        <f>ROUND(((GI312-AVERAGE(GI$9:GI$497))/STDEVP(GI$9:GI$497)*10+50),2)</f>
        <v>37.11</v>
      </c>
      <c r="GT312" s="73">
        <f>RANK(GJ312,$GJ$9:$GJ$497,0)</f>
        <v>33</v>
      </c>
      <c r="GU312" s="74">
        <f>RANK(GK312,$GK$9:$GK$497,0)</f>
        <v>431</v>
      </c>
      <c r="GV312" s="74">
        <f>RANK(GL312,$GL$9:$GL$497,0)</f>
        <v>348</v>
      </c>
      <c r="GW312" s="74">
        <f>RANK(GM312,$GM$9:$GM$497,0)</f>
        <v>7</v>
      </c>
      <c r="GX312" s="74">
        <f>RANK(GN312,$GN$9:$GN$497,0)</f>
        <v>310</v>
      </c>
      <c r="GY312" s="74">
        <f>RANK(GO312,$GO$9:$GO$497,0)</f>
        <v>271</v>
      </c>
      <c r="GZ312" s="74">
        <f>RANK(GP312,$GP$9:$GP$497,0)</f>
        <v>424</v>
      </c>
      <c r="HA312" s="74">
        <f>RANK(GQ312,$GQ$9:$GQ$497,0)</f>
        <v>386</v>
      </c>
      <c r="HB312" s="74">
        <f>RANK(GR312,$GR$9:$GR$497,0)</f>
        <v>435</v>
      </c>
      <c r="HC312" s="84">
        <f>RANK(GS312,$GS$9:$GS$497,0)</f>
        <v>418</v>
      </c>
      <c r="HD312" s="85">
        <f>ROUND(AVERAGEIF($ES$9:$ES$497,$ES312,$FZ$9:$FZ$497),2)</f>
        <v>1.1399999999999999</v>
      </c>
      <c r="HE312" s="86">
        <f>ROUND(AVERAGEIF($ES$9:$ES$497,$ES312,$GA$9:$GA$497),2)</f>
        <v>0.46</v>
      </c>
      <c r="HF312" s="86">
        <f>ROUND(AVERAGEIF($ES$9:$ES$497,$ES312,$GB$9:$GB$497),2)</f>
        <v>0.65</v>
      </c>
      <c r="HG312" s="86">
        <f>ROUND(AVERAGEIF($ES$9:$ES$497,$ES312,$GC$9:$GC$497),2)</f>
        <v>0.74</v>
      </c>
      <c r="HH312" s="86">
        <f>ROUND(AVERAGEIF($ES$9:$ES$497,$ES312,$GD$9:$GD$497),2)</f>
        <v>0.27</v>
      </c>
      <c r="HI312" s="86">
        <f>ROUND(AVERAGEIF($ES$9:$ES$497,$ES312,$GE$9:$GE$497),2)</f>
        <v>0.23</v>
      </c>
      <c r="HJ312" s="86">
        <f>ROUND(AVERAGEIF($ES$9:$ES$497,$ES312,$GF$9:$GF$497),2)</f>
        <v>0.3</v>
      </c>
      <c r="HK312" s="86">
        <f>ROUND(AVERAGEIF($ES$9:$ES$497,$ES312,$GG$9:$GG$497),2)</f>
        <v>0.28000000000000003</v>
      </c>
      <c r="HL312" s="86">
        <f>ROUND(AVERAGEIF($ES$9:$ES$497,$ES312,$GH$9:$GH$497),2)</f>
        <v>0.92</v>
      </c>
      <c r="HM312" s="87">
        <f>ROUND(AVERAGEIF($ES$9:$ES$497,$ES312,$GI$9:$GI$497),2)</f>
        <v>0.93</v>
      </c>
      <c r="HN312" s="88">
        <f t="shared" si="668"/>
        <v>0.2200000000000002</v>
      </c>
      <c r="HO312" s="89">
        <f t="shared" si="669"/>
        <v>-0.23</v>
      </c>
      <c r="HP312" s="89">
        <f t="shared" si="670"/>
        <v>-0.28000000000000003</v>
      </c>
      <c r="HQ312" s="89">
        <f t="shared" si="671"/>
        <v>0.3899999999999999</v>
      </c>
      <c r="HR312" s="89">
        <f t="shared" si="672"/>
        <v>-6.0000000000000026E-2</v>
      </c>
      <c r="HS312" s="89">
        <f t="shared" si="673"/>
        <v>-2.0000000000000018E-2</v>
      </c>
      <c r="HT312" s="89">
        <f t="shared" si="674"/>
        <v>-0.15</v>
      </c>
      <c r="HU312" s="89">
        <f t="shared" si="675"/>
        <v>-5.0000000000000017E-2</v>
      </c>
      <c r="HV312" s="89">
        <f t="shared" si="676"/>
        <v>-0.34000000000000008</v>
      </c>
      <c r="HW312" s="90">
        <f t="shared" si="677"/>
        <v>-0.33000000000000007</v>
      </c>
      <c r="HX312" s="73">
        <f>COUNTIFS($FZ$9:$FZ$497,"&gt;"&amp;FZ312,$ES$9:$ES$497,$ES312)+1</f>
        <v>19</v>
      </c>
      <c r="HY312" s="74">
        <f>COUNTIFS($GA$9:$GA$497,"&gt;"&amp;GA312,$ES$9:$ES$497,$ES312)+1</f>
        <v>93</v>
      </c>
      <c r="HZ312" s="74">
        <f>COUNTIFS($GB$9:$GB$497,"&gt;"&amp;GB312,$ES$9:$ES$497,$ES312)+1</f>
        <v>93</v>
      </c>
      <c r="IA312" s="74">
        <f>COUNTIFS($GC$9:$GC$497,"&gt;"&amp;GC312,$ES$9:$ES$497,$ES312)+1</f>
        <v>7</v>
      </c>
      <c r="IB312" s="74">
        <f>COUNTIFS($GD$9:$GD$497,"&gt;"&amp;GD312,$ES$9:$ES$497,$ES312)+1</f>
        <v>73</v>
      </c>
      <c r="IC312" s="74">
        <f>COUNTIFS($GE$9:$GE$497,"&gt;"&amp;GE312,$ES$9:$ES$497,$ES312)+1</f>
        <v>39</v>
      </c>
      <c r="ID312" s="74">
        <f>COUNTIFS($GF$9:$GF$497,"&gt;"&amp;GF312,$ES$9:$ES$497,$ES312)+1</f>
        <v>83</v>
      </c>
      <c r="IE312" s="74">
        <f>COUNTIFS($GG$9:$GG$497,"&gt;"&amp;GG312,$ES$9:$ES$497,$ES312)+1</f>
        <v>44</v>
      </c>
      <c r="IF312" s="74">
        <f>COUNTIFS($GH$9:$GH$497,"&gt;"&amp;GH312,$ES$9:$ES$497,$ES312)+1</f>
        <v>94</v>
      </c>
      <c r="IG312" s="84">
        <f>COUNTIFS($GI$9:$GI$497,"&gt;"&amp;GI312,$ES$9:$ES$497,$ES312)+1</f>
        <v>90</v>
      </c>
      <c r="IH312" s="148"/>
      <c r="II312" s="149">
        <v>0.03</v>
      </c>
      <c r="IJ312" s="149"/>
      <c r="IK312" s="149"/>
      <c r="IL312" s="149"/>
      <c r="IM312" s="150"/>
      <c r="IN312" s="151"/>
      <c r="IO312" s="152"/>
      <c r="IP312" s="153"/>
      <c r="IQ312" s="149"/>
      <c r="IR312" s="149"/>
      <c r="IS312" s="149"/>
      <c r="IT312" s="149"/>
      <c r="IU312" s="149"/>
      <c r="IV312" s="149"/>
      <c r="IW312" s="154"/>
      <c r="IX312" s="151"/>
      <c r="IY312" s="149"/>
      <c r="IZ312" s="149"/>
      <c r="JA312" s="149">
        <v>7.0000000000000007E-2</v>
      </c>
      <c r="JB312" s="149"/>
      <c r="JC312" s="149"/>
      <c r="JD312" s="149"/>
      <c r="JE312" s="155"/>
      <c r="JF312" s="153"/>
      <c r="JG312" s="149"/>
      <c r="JH312" s="149"/>
      <c r="JI312" s="149"/>
      <c r="JJ312" s="149"/>
      <c r="JK312" s="149"/>
      <c r="JL312" s="149"/>
      <c r="JM312" s="154"/>
      <c r="JN312" s="151"/>
      <c r="JO312" s="149"/>
      <c r="JP312" s="149"/>
      <c r="JQ312" s="149"/>
      <c r="JR312" s="149"/>
      <c r="JS312" s="149"/>
      <c r="JT312" s="149"/>
      <c r="JU312" s="149"/>
      <c r="JV312" s="149"/>
      <c r="JW312" s="149"/>
      <c r="JX312" s="149"/>
      <c r="JY312" s="149"/>
      <c r="JZ312" s="155"/>
      <c r="KA312" s="151"/>
      <c r="KB312" s="149"/>
      <c r="KC312" s="149"/>
      <c r="KD312" s="149"/>
      <c r="KE312" s="155"/>
      <c r="KF312" s="153"/>
      <c r="KG312" s="149"/>
      <c r="KH312" s="149"/>
      <c r="KI312" s="149"/>
      <c r="KJ312" s="149"/>
      <c r="KK312" s="156"/>
      <c r="KL312" s="149"/>
      <c r="KM312" s="149"/>
      <c r="KN312" s="149"/>
      <c r="KO312" s="149"/>
      <c r="KP312" s="149"/>
      <c r="KQ312" s="149"/>
      <c r="KR312" s="149"/>
      <c r="KS312" s="154"/>
      <c r="KT312" s="154"/>
      <c r="KU312" s="154"/>
      <c r="KV312" s="154"/>
      <c r="KW312" s="151"/>
      <c r="KX312" s="149"/>
      <c r="KY312" s="149"/>
      <c r="KZ312" s="149"/>
      <c r="LA312" s="149"/>
      <c r="LB312" s="149"/>
      <c r="LC312" s="154"/>
      <c r="LD312" s="151"/>
      <c r="LE312" s="152"/>
      <c r="LF312" s="157"/>
      <c r="LG312" s="158"/>
      <c r="LH312" s="151"/>
      <c r="LI312" s="149"/>
      <c r="LJ312" s="147"/>
      <c r="LK312" s="147"/>
      <c r="LL312" s="147"/>
      <c r="LM312" s="159"/>
      <c r="LN312" s="153"/>
      <c r="LO312" s="149"/>
      <c r="LP312" s="149"/>
      <c r="LQ312" s="149"/>
      <c r="LR312" s="154"/>
      <c r="LS312" s="151"/>
      <c r="LT312" s="149"/>
      <c r="LU312" s="149"/>
      <c r="LV312" s="149"/>
      <c r="LW312" s="149"/>
      <c r="LX312" s="149"/>
      <c r="LY312" s="149"/>
      <c r="LZ312" s="149">
        <v>0.05</v>
      </c>
      <c r="MA312" s="155"/>
      <c r="MB312" s="153"/>
      <c r="MC312" s="149"/>
      <c r="MD312" s="149"/>
      <c r="ME312" s="149"/>
      <c r="MF312" s="149"/>
      <c r="MG312" s="149"/>
      <c r="MH312" s="149"/>
      <c r="MI312" s="149"/>
      <c r="MJ312" s="149"/>
      <c r="MK312" s="149"/>
      <c r="ML312" s="149"/>
      <c r="MM312" s="149"/>
      <c r="MN312" s="156"/>
      <c r="MO312" s="156"/>
      <c r="MP312" s="154"/>
      <c r="MQ312" s="151"/>
      <c r="MR312" s="149"/>
      <c r="MS312" s="149"/>
      <c r="MT312" s="149"/>
      <c r="MU312" s="149"/>
      <c r="MV312" s="156"/>
      <c r="MW312" s="149"/>
      <c r="MX312" s="149"/>
      <c r="MY312" s="149"/>
      <c r="MZ312" s="149"/>
      <c r="NA312" s="149"/>
      <c r="NB312" s="149"/>
      <c r="NC312" s="149"/>
      <c r="ND312" s="154"/>
      <c r="NE312" s="154"/>
      <c r="NF312" s="154"/>
      <c r="NG312" s="154"/>
      <c r="NH312" s="151"/>
      <c r="NI312" s="149"/>
      <c r="NJ312" s="149"/>
      <c r="NK312" s="149"/>
      <c r="NL312" s="149"/>
      <c r="NM312" s="149"/>
      <c r="NN312" s="94"/>
      <c r="NO312" s="151"/>
      <c r="NP312" s="160"/>
      <c r="NQ312" s="145" t="s">
        <v>1260</v>
      </c>
      <c r="NR312" s="199" t="s">
        <v>1265</v>
      </c>
      <c r="NS312" s="199"/>
      <c r="NT312" s="199"/>
      <c r="NU312" s="199" t="s">
        <v>1266</v>
      </c>
      <c r="NV312" s="135">
        <v>44176</v>
      </c>
      <c r="NW312" s="199" t="s">
        <v>1267</v>
      </c>
      <c r="NX312" s="136" t="s">
        <v>1268</v>
      </c>
      <c r="NY312" s="138" t="s">
        <v>1024</v>
      </c>
      <c r="NZ312" s="136" t="s">
        <v>1268</v>
      </c>
      <c r="OA312" s="137"/>
      <c r="OB312" s="137"/>
      <c r="OC312" s="137"/>
      <c r="OD312" s="108">
        <f t="shared" si="678"/>
        <v>240</v>
      </c>
      <c r="OE312" s="109">
        <v>5</v>
      </c>
      <c r="OF312" s="110">
        <f t="shared" si="679"/>
        <v>23</v>
      </c>
      <c r="OG312" s="109">
        <v>7</v>
      </c>
      <c r="OH312" s="111">
        <f>ROUND(AVERAGEIF($ES$9:$ES$497,$ES312,EV$9:EV$497),0)</f>
        <v>79</v>
      </c>
      <c r="OI312" s="112">
        <f>ROUND(AVERAGEIF($ES$9:$ES$497,$ES312,EW$9:EW$497),0)</f>
        <v>32</v>
      </c>
      <c r="OJ312" s="112">
        <f>ROUND(AVERAGEIF($ES$9:$ES$497,$ES312,EX$9:EX$497),0)</f>
        <v>45</v>
      </c>
      <c r="OK312" s="112">
        <f>ROUND(AVERAGEIF($ES$9:$ES$497,$ES312,EY$9:EY$497),0)</f>
        <v>53</v>
      </c>
      <c r="OL312" s="112">
        <f>ROUND(AVERAGEIF($ES$9:$ES$497,$ES312,EZ$9:EZ$497),0)</f>
        <v>20</v>
      </c>
      <c r="OM312" s="112">
        <f>ROUND(AVERAGEIF($ES$9:$ES$497,$ES312,FA$9:FA$497),0)</f>
        <v>18</v>
      </c>
      <c r="ON312" s="112">
        <f>ROUND(AVERAGEIF($ES$9:$ES$497,$ES312,FB$9:FB$497),0)</f>
        <v>23</v>
      </c>
      <c r="OO312" s="112">
        <f>ROUND(AVERAGEIF($ES$9:$ES$497,$ES312,FC$9:FC$497),0)</f>
        <v>23</v>
      </c>
      <c r="OP312" s="112">
        <f>ROUND(AVERAGEIF($ES$9:$ES$497,$ES312,FD$9:FD$497),0)</f>
        <v>64</v>
      </c>
      <c r="OQ312" s="113">
        <f>ROUND(AVERAGEIF($ES$9:$ES$497,$ES312,FE$9:FE$497),0)</f>
        <v>68</v>
      </c>
      <c r="OR312" s="114">
        <f>ROUND(EV312/MAX(EV$9:EV$497)*100,0)</f>
        <v>70</v>
      </c>
      <c r="OS312" s="115">
        <f>ROUND(EW312/MAX(EW$9:EW$497)*100,0)</f>
        <v>17</v>
      </c>
      <c r="OT312" s="115">
        <f>ROUND(EX312/MAX(EX$9:EX$497)*100,0)</f>
        <v>28</v>
      </c>
      <c r="OU312" s="115">
        <f>ROUND(EY312/MAX(EY$9:EY$497)*100,0)</f>
        <v>70</v>
      </c>
      <c r="OV312" s="115">
        <f>ROUND(EZ312/MAX(EZ$9:EZ$497)*100,0)</f>
        <v>15</v>
      </c>
      <c r="OW312" s="115">
        <f>ROUND(FA312/MAX(FA$9:FA$497)*100,0)</f>
        <v>17</v>
      </c>
      <c r="OX312" s="115">
        <f>ROUND(FB312/MAX(FB$9:FB$497)*100,0)</f>
        <v>10</v>
      </c>
      <c r="OY312" s="116">
        <f>ROUND(FC312/MAX(FC$9:FC$497)*100,0)</f>
        <v>14</v>
      </c>
      <c r="OZ312" s="115">
        <f>ROUND(FD312/MAX(FD$9:FD$497)*100,0)</f>
        <v>36</v>
      </c>
      <c r="PA312" s="117">
        <f>ROUND(FE312/MAX(FE$9:FE$497)*100,0)</f>
        <v>22</v>
      </c>
      <c r="PB312" s="118">
        <f t="shared" si="680"/>
        <v>362</v>
      </c>
      <c r="PC312" s="115">
        <f t="shared" si="681"/>
        <v>323</v>
      </c>
      <c r="PD312" s="115">
        <f t="shared" si="682"/>
        <v>407</v>
      </c>
      <c r="PE312" s="115">
        <f t="shared" si="683"/>
        <v>390</v>
      </c>
      <c r="PF312" s="115">
        <f t="shared" si="684"/>
        <v>498</v>
      </c>
      <c r="PG312" s="119">
        <f t="shared" si="685"/>
        <v>375</v>
      </c>
      <c r="PH312" s="118">
        <f>ROUND(PB312/MAX(PB$9:PB$497)*100,0)</f>
        <v>43</v>
      </c>
      <c r="PI312" s="115">
        <f>ROUND(PC312/MAX(PC$9:PC$497)*100,0)</f>
        <v>39</v>
      </c>
      <c r="PJ312" s="115">
        <f>ROUND(PD312/MAX(PD$9:PD$497)*100,0)</f>
        <v>43</v>
      </c>
      <c r="PK312" s="115">
        <f>ROUND(PE312/MAX(PE$9:PE$497)*100,0)</f>
        <v>39</v>
      </c>
      <c r="PL312" s="115">
        <f>ROUND(PF312/MAX(PF$9:PF$497)*100,0)</f>
        <v>70</v>
      </c>
      <c r="PM312" s="119">
        <f>ROUND(PG312/MAX(PG$9:PG$497)*100,0)</f>
        <v>55</v>
      </c>
      <c r="PN312" s="118">
        <f>RANK(PH312,PH$9:PH$497,0)</f>
        <v>224</v>
      </c>
      <c r="PO312" s="115">
        <f>RANK(PI312,PI$9:PI$497,0)</f>
        <v>225</v>
      </c>
      <c r="PP312" s="115">
        <f>RANK(PJ312,PJ$9:PJ$497,0)</f>
        <v>246</v>
      </c>
      <c r="PQ312" s="115">
        <f>RANK(PK312,PK$9:PK$497,0)</f>
        <v>249</v>
      </c>
      <c r="PR312" s="115">
        <f>RANK(PL312,PL$9:PL$497,0)</f>
        <v>76</v>
      </c>
      <c r="PS312" s="119">
        <f>RANK(PM312,PM$9:PM$497,0)</f>
        <v>132</v>
      </c>
      <c r="PT312" s="120">
        <f>ROUND(FZ312/MAX(FZ$9:FZ$497)*100,0)</f>
        <v>74</v>
      </c>
      <c r="PU312" s="115">
        <f>ROUND(GA312/MAX(GA$9:GA$497)*100,0)</f>
        <v>13</v>
      </c>
      <c r="PV312" s="115">
        <f>ROUND(GB312/MAX(GB$9:GB$497)*100,0)</f>
        <v>27</v>
      </c>
      <c r="PW312" s="115">
        <f>ROUND(GC312/MAX(GC$9:GC$497)*100,0)</f>
        <v>90</v>
      </c>
      <c r="PX312" s="115">
        <f>ROUND(GD312/MAX(GD$9:GD$497)*100,0)</f>
        <v>12</v>
      </c>
      <c r="PY312" s="115">
        <f>ROUND(GE312/MAX(GE$9:GE$497)*100,0)</f>
        <v>13</v>
      </c>
      <c r="PZ312" s="115">
        <f>ROUND(GF312/MAX(GF$9:GF$497)*100,0)</f>
        <v>7</v>
      </c>
      <c r="QA312" s="116">
        <f>ROUND(GG312/MAX(GG$9:GG$497)*100,0)</f>
        <v>13</v>
      </c>
      <c r="QB312" s="115">
        <f>ROUND(GH312/MAX(GH$9:GH$497)*100,0)</f>
        <v>26</v>
      </c>
      <c r="QC312" s="121">
        <f>ROUND(GI312/MAX(GI$9:GI$497)*100,0)</f>
        <v>19</v>
      </c>
      <c r="QD312" s="120">
        <f>ROUND(AVERAGEIF($ES$9:$ES$497,$ES312,PT$9:PT$497),0)</f>
        <v>62</v>
      </c>
      <c r="QE312" s="120">
        <f>ROUND(AVERAGEIF($ES$9:$ES$497,$ES312,PU$9:PU$497),0)</f>
        <v>26</v>
      </c>
      <c r="QF312" s="120">
        <f>ROUND(AVERAGEIF($ES$9:$ES$497,$ES312,PV$9:PV$497),0)</f>
        <v>48</v>
      </c>
      <c r="QG312" s="120">
        <f>ROUND(AVERAGEIF($ES$9:$ES$497,$ES312,PW$9:PW$497),0)</f>
        <v>58</v>
      </c>
      <c r="QH312" s="120">
        <f>ROUND(AVERAGEIF($ES$9:$ES$497,$ES312,PX$9:PX$497),0)</f>
        <v>15</v>
      </c>
      <c r="QI312" s="120">
        <f>ROUND(AVERAGEIF($ES$9:$ES$497,$ES312,PY$9:PY$497),0)</f>
        <v>14</v>
      </c>
      <c r="QJ312" s="120">
        <f>ROUND(AVERAGEIF($ES$9:$ES$497,$ES312,PZ$9:PZ$497),0)</f>
        <v>14</v>
      </c>
      <c r="QK312" s="120">
        <f>ROUND(AVERAGEIF($ES$9:$ES$497,$ES312,QA$9:QA$497),0)</f>
        <v>15</v>
      </c>
      <c r="QL312" s="120">
        <f>ROUND(AVERAGEIF($ES$9:$ES$497,$ES312,QB$9:QB$497),0)</f>
        <v>41</v>
      </c>
      <c r="QM312" s="120">
        <f>ROUND(AVERAGEIF($ES$9:$ES$497,$ES312,QC$9:QC$497),0)</f>
        <v>30</v>
      </c>
      <c r="QN312" s="114">
        <f t="shared" si="686"/>
        <v>399</v>
      </c>
      <c r="QO312" s="115">
        <f t="shared" si="687"/>
        <v>339</v>
      </c>
      <c r="QP312" s="115">
        <f t="shared" si="688"/>
        <v>447</v>
      </c>
      <c r="QQ312" s="115">
        <f t="shared" si="689"/>
        <v>438</v>
      </c>
      <c r="QR312" s="115">
        <f t="shared" si="690"/>
        <v>715</v>
      </c>
      <c r="QS312" s="119">
        <f t="shared" si="691"/>
        <v>413</v>
      </c>
      <c r="QT312" s="114">
        <f>ROUND((QN312-MIN(QN$9:QN$497))/(MAX(QN$9:QN$497)-MIN(QN$9:QN$497))*100,0)</f>
        <v>27</v>
      </c>
      <c r="QU312" s="115">
        <f>ROUND((QO312-MIN(QO$9:QO$497))/(MAX(QO$9:QO$497)-MIN(QO$9:QO$497))*100,0)</f>
        <v>19</v>
      </c>
      <c r="QV312" s="115">
        <f>ROUND((QP312-MIN(QP$9:QP$497))/(MAX(QP$9:QP$497)-MIN(QP$9:QP$497))*100,0)</f>
        <v>14</v>
      </c>
      <c r="QW312" s="115">
        <f>ROUND((QQ312-MIN(QQ$9:QQ$497))/(MAX(QQ$9:QQ$497)-MIN(QQ$9:QQ$497))*100,0)</f>
        <v>19</v>
      </c>
      <c r="QX312" s="115">
        <f>ROUND((QR312-MIN(QR$9:QR$497))/(MAX(QR$9:QR$497)-MIN(QR$9:QR$497))*100,0)</f>
        <v>82</v>
      </c>
      <c r="QY312" s="115">
        <f>ROUND((QS312-MIN(QS$9:QS$497))/(MAX(QS$9:QS$497)-MIN(QS$9:QS$497))*100,0)</f>
        <v>48</v>
      </c>
      <c r="QZ312" s="114">
        <f>RANK(QN312,QN$9:QN$497,0)</f>
        <v>358</v>
      </c>
      <c r="RA312" s="115">
        <f>RANK(QO312,QO$9:QO$497,0)</f>
        <v>292</v>
      </c>
      <c r="RB312" s="115">
        <f>RANK(QP312,QP$9:QP$497,0)</f>
        <v>395</v>
      </c>
      <c r="RC312" s="115">
        <f>RANK(QQ312,QQ$9:QQ$497,0)</f>
        <v>385</v>
      </c>
      <c r="RD312" s="115">
        <f>RANK(QR312,QR$9:QR$497,0)</f>
        <v>28</v>
      </c>
      <c r="RE312" s="115">
        <f>RANK(QS312,QS$9:QS$497,0)</f>
        <v>133</v>
      </c>
      <c r="RF312" s="122"/>
      <c r="RG312" s="115">
        <f>($RH$3*(IH312+IJ312)*100*100/MAX(EX$9:EX$497)*$RO$3) +($RH$3*(II312+IJ312)*100*100/MAX(EX$9:EX$497)*$RO$4) + ($RH$3*IK312*100*100/MAX(EX$9:EX$497)*0.098)</f>
        <v>4.4874999999999998</v>
      </c>
      <c r="RH312" s="115">
        <f>($RH$4*IL312*100*100/MAX(EZ$9:EZ$497))*$RQ$3</f>
        <v>0</v>
      </c>
      <c r="RI312" s="115">
        <f>($RH$3*IM312*100*100/MAX(EY$9:EY$497))*$RQ$4</f>
        <v>0</v>
      </c>
      <c r="RJ312" s="115">
        <f>($RH$3*IN312*100*100/MAX(EX$9:EX$497))</f>
        <v>0</v>
      </c>
      <c r="RK312" s="115">
        <f>($RH$4*IO312*100*100/MAX(EZ$9:EZ$497))*$RQ$3</f>
        <v>0</v>
      </c>
      <c r="RL312" s="115">
        <f>(($RL$4*IP312*100*((100/MAX(EX$9:EX$497)+100/MAX(EZ$9:EZ$497))/2))+($RL$4*IQ312*100*((100/MAX(EX$9:EX$497)+100/MAX(EZ$9:EZ$497))/2))+($RL$4*IR312*100*((100/MAX(EX$9:EX$497)+100/MAX(EZ$9:EZ$497))/2))+($RL$4*IS312*100*((100/MAX(EX$9:EX$497)+100/MAX(EZ$9:EZ$497))/2))+($RL$4*IT312*100*((100/MAX(EX$9:EX$497)+100/MAX(EZ$9:EZ$497))/2))+($RL$4*IU312*100*((100/MAX(EX$9:EX$497)+100/MAX(EZ$9:EZ$497))/2))+($RL$4*IV312*100*((100/MAX(EX$9:EX$497)+100/MAX(EZ$9:EZ$497))/2))+($RL$4*IW312*100*((100/MAX(EX$9:EX$497)+100/MAX(EZ$9:EZ$497))/2)))*$RS$3</f>
        <v>0</v>
      </c>
      <c r="RM312" s="115">
        <f>(($RH$3*IX312*100*100/MAX(EX$9:EX$497))+($RH$3*IY312*100*100/MAX(EX$9:EX$497))+($RH$3*IZ312*100*100/MAX(EX$9:EX$497))+($RH$3*JA312*100*100/MAX(EX$9:EX$497))+($RH$3*JB312*100*100/MAX(EX$9:EX$497))+($RH$3*JC312*100*100/MAX(EX$9:EX$497))+($RH$3*JD312*100*100/MAX(EX$9:EX$497))+($RH$3*JE312*100*100/MAX(EX$9:EX$497)))*$RS$4</f>
        <v>5.8450000000000006</v>
      </c>
      <c r="RN312" s="115">
        <f>(($RH$4*JF312*100*100/MAX(EZ$9:EZ$497)) + ($RH$4*JG312*100*100/MAX(EZ$9:EZ$497)) + ($RH$4*JH312*100*100/MAX(EZ$9:EZ$497)) + ($RH$4*JI312*100*100/MAX(EZ$9:EZ$497)) + ($RH$4*JJ312*100*100/MAX(EZ$9:EZ$497)) + ($RH$4*JK312*100*100/MAX(EZ$9:EZ$497)) + ($RH$4*JL312*100*100/MAX(EZ$9:EZ$497)) + ($RH$4*JM312*100*100/MAX(EZ$9:EZ$497)))*$RU$3</f>
        <v>0</v>
      </c>
      <c r="RO312" s="115">
        <f>(($RL$4*JN312*100*((100/MAX(EX$9:EX$497)+100/MAX(EZ$9:EZ$497))/2))+($RL$4*JO312*100*((100/MAX(EX$9:EX$497)+100/MAX(EZ$9:EZ$497))/2))+($RL$4*JP312*100*((100/MAX(EX$9:EX$497)+100/MAX(EZ$9:EZ$497))/2))+($RL$4*JQ312*100*((100/MAX(EX$9:EX$497)+100/MAX(EZ$9:EZ$497))/2))+($RL$4*JR312*100*((100/MAX(EX$9:EX$497)+100/MAX(EZ$9:EZ$497))/2))+($RL$4*JS312*100*((100/MAX(EX$9:EX$497)+100/MAX(EZ$9:EZ$497))/2))+($RL$4*JT312*100*((100/MAX(EX$9:EX$497)+100/MAX(EZ$9:EZ$497))/2))+($RL$4*JU312*100*((100/MAX(EX$9:EX$497)+100/MAX(EZ$9:EZ$497))/2))+($RL$4*JV312*100*((100/MAX(EX$9:EX$497)+100/MAX(EZ$9:EZ$497))/2))+($RL$4*JW312*100*((100/MAX(EX$9:EX$497)+100/MAX(EZ$9:EZ$497))/2))+($RL$4*JX312*100*((100/MAX(EX$9:EX$497)+100/MAX(EZ$9:EZ$497))/2))+($RL$4*JY312*100*((100/MAX(EX$9:EX$497)+100/MAX(EZ$9:EZ$497))/2))+($RL$4*JZ312*100*((100/MAX(EX$9:EX$497)+100/MAX(EZ$9:EZ$497))/2)))*$RW$3/2</f>
        <v>0</v>
      </c>
      <c r="RP312" s="119">
        <f>($RJ$3*KA312*100*100/MAX(FA$9:FA$497)) + ($RJ$3*KB312*100*100/MAX(FA$9:FA$497)/2) + ($RJ$3*KC312*100*100/MAX(FA$9:FA$497)/2) + ($RJ$3*KD312*100*100/MAX(FA$9:FA$497)/4) + ($RJ$3*KE312*100*100/MAX(FA$9:FA$497)/4)</f>
        <v>0</v>
      </c>
      <c r="RQ312" s="118">
        <f>($RL$4*KF312*100*((100/MAX(EX$9:EX$497)+100/MAX(EZ$9:EZ$497)))) * ($RO$3/2) + (($RL$4*KG312*100*((100/MAX(EX$9:EX$497)+100/MAX(EZ$9:EZ$497))))+($RL$4*KH312*100*((100/MAX(EX$9:EX$497)+100/MAX(EZ$9:EZ$497))))+($RL$4*KI312*100*((100/MAX(EX$9:EX$497)+100/MAX(EZ$9:EZ$497))))+($RL$4*KJ312*100*((100/MAX(EX$9:EX$497)+100/MAX(EZ$9:EZ$497))))+($RL$4*KK312*100*((100/MAX(EX$9:EX$497)+100/MAX(EZ$9:EZ$497))))+($RL$4*KL312*100*((100/MAX(EX$9:EX$497)+100/MAX(EZ$9:EZ$497))))+($RL$4*KM312*100*((100/MAX(EX$9:EX$497)+100/MAX(EZ$9:EZ$497))))+($RL$4*KN312*100*((100/MAX(EX$9:EX$497)+100/MAX(EZ$9:EZ$497))))+($RL$4*KO312*100*((100/MAX(EX$9:EX$497)+100/MAX(EZ$9:EZ$497))))+($RL$4*KP312*100*((100/MAX(EX$9:EX$497)+100/MAX(EZ$9:EZ$497))))+($RL$4*KQ312*100*((100/MAX(EX$9:EX$497)+100/MAX(EZ$9:EZ$497))))+($RL$4*KR312*100*((100/MAX(EX$9:EX$497)+100/MAX(EZ$9:EZ$497))))+($RL$4*KS312*100*((100/MAX(EX$9:EX$497)+100/MAX(EZ$9:EZ$497))))+($RL$4*KV312*100*((100/MAX(EX$9:EX$497)+100/MAX(EZ$9:EZ$497))))) * (($RO$3+$RO$4)/6)</f>
        <v>0</v>
      </c>
      <c r="RR312" s="115">
        <f>(($RL$4*KW312*100*((100/MAX(EX$9:EX$497)+100/MAX(EZ$9:EZ$497))))) * ($RO$3/2) + (($RL$4*KX312*100*((100/MAX(EX$9:EX$497)+100/MAX(EZ$9:EZ$497))))+($RL$4*KY312*100*((100/MAX(EX$9:EX$497)+100/MAX(EZ$9:EZ$497))))+($RL$4*KZ312*100*((100/MAX(EX$9:EX$497)+100/MAX(EZ$9:EZ$497))))+($RL$4*LA312*100*((100/MAX(EX$9:EX$497)+100/MAX(EZ$9:EZ$497))))+($RL$4*LB312*100*((100/MAX(EX$9:EX$497)+100/MAX(EZ$9:EZ$497))))+($RL$4*LC312*100*((100/MAX(EX$9:EX$497)+100/MAX(EZ$9:EZ$497))))) * (($RO$3+$RO$4)/6)</f>
        <v>0</v>
      </c>
      <c r="RS312" s="119">
        <f>(($RL$4*LD312*100*((100/MAX(EX$9:EX$497)+100/MAX(EZ$9:EZ$497))))+($RL$4*LE312*100*((100/MAX(EX$9:EX$497)+100/MAX(EZ$9:EZ$497))))) * (($RO$3+$RO$4)/6)</f>
        <v>0</v>
      </c>
      <c r="RT312" s="118">
        <f>($RJ$4*LH312*100*(100/MAX(EV$9:EV$497)))+($RJ$4*LI312*100*(100/MAX(EV$9:EV$497)))</f>
        <v>0</v>
      </c>
      <c r="RU312" s="119">
        <f>($RJ$4*LJ312*(100/MAX(EV$9:EV$497)))/2 + ($RL$3*LK312*(100/MAX(EW$9:EW$497))) + ($RJ$4*LL312*(100/MAX(EV$9:EV$497)))/4 + ($RL$3*LM312*(100/MAX(EW$9:EW$497)))</f>
        <v>0</v>
      </c>
      <c r="RV312" s="118">
        <f>($RJ$4*LN312*100*100/MAX(EV$9:EV$497)/2)+($RJ$4*LO312*100*100/MAX(EV$9:EV$497)/2)+($RJ$4*LP312*100*100/MAX(EV$9:EV$497))+($RJ$4*LQ312*100*100/MAX(EV$9:EV$497))+($RJ$4*LR312*100*100/MAX(EV$9:EV$497))</f>
        <v>0</v>
      </c>
      <c r="RW312" s="115">
        <f>($RJ$4*LS312*100*100/MAX(EV$9:EV$497)) + (($RJ$4*LT312*100*100/MAX(EV$9:EV$497))+($RJ$4*LU312*100*100/MAX(EV$9:EV$497))+($RJ$4*LV312*100*100/MAX(EV$9:EV$497))+($RJ$4*LW312*100*100/MAX(EV$9:EV$497))+($RJ$4*LX312*100*100/MAX(EV$9:EV$497))+($RJ$4*LY312*100*100/MAX(EV$9:EV$497))+($RJ$4*LZ312*100*100/MAX(EV$9:EV$497))+($RJ$4*MA312*100*100/MAX(EV$9:EV$497)))/2</f>
        <v>4.213483146067416</v>
      </c>
      <c r="RX312" s="119">
        <f>($RJ$4*MB312*100*100/MAX(EV$9:EV$497))+($RJ$4*MC312*100*100/MAX(EV$9:EV$497))+($RJ$4*MD312*100*100/MAX(EV$9:EV$497))+($RJ$4*ME312*100*100/MAX(EV$9:EV$497))+($RJ$4*MF312*100*100/MAX(EV$9:EV$497))+($RJ$4*MG312*100*100/MAX(EV$9:EV$497))+($RJ$4*MH312*100*100/MAX(EV$9:EV$497))+($RJ$4*MI312*100*100/MAX(EV$9:EV$497))+($RJ$4*MJ312*100*100/MAX(EV$9:EV$497))+($RJ$4*MK312*100*100/MAX(EV$9:EV$497))+($RJ$4*ML312*100*100/MAX(EV$9:EV$497))+($RJ$4*MM312*100*100/MAX(EV$9:EV$497))+($RJ$4*MN312*100*100/MAX(EV$9:EV$497))</f>
        <v>0</v>
      </c>
      <c r="RY312" s="118">
        <f>($RJ$4*MQ312*100*100/MAX(EV$9:EV$497))/2 + (($RJ$4*MR312*100*100/MAX(EV$9:EV$497))+($RJ$4*MS312*100*100/MAX(EV$9:EV$497))+($RJ$4*MT312*100*100/MAX(EV$9:EV$497))+($RJ$4*MU312*100*100/MAX(EV$9:EV$497))+($RJ$4*MV312*100*100/MAX(EV$9:EV$497))+($RJ$4*MW312*100*100/MAX(EV$9:EV$497))+($RJ$4*MX312*100*100/MAX(EV$9:EV$497))+($RJ$4*MY312*100*100/MAX(EV$9:EV$497))+($RJ$4*MZ312*100*100/MAX(EV$9:EV$497))+($RJ$4*NA312*100*100/MAX(EV$9:EV$497))+($RJ$4*NB312*100*100/MAX(EV$9:EV$497))+($RJ$4*NC312*100*100/MAX(EV$9:EV$497))+($RJ$4*ND312*100*100/MAX(EV$9:EV$497))+($RJ$4*NG312*100*100/MAX(EV$9:EV$497)))/4</f>
        <v>0</v>
      </c>
      <c r="RZ312" s="115">
        <f>($RJ$4*NH312*100*100/MAX(EV$9:EV$497))/2 + (($RJ$4*NI312*100*100/MAX(EV$9:EV$497))+($RJ$4*NJ312*100*100/MAX(EV$9:EV$497))+($RJ$4*NK312*100*100/MAX(EV$9:EV$497))+($RJ$4*NL312*100*100/MAX(EV$9:EV$497))+($RJ$4*NM312*100*100/MAX(EV$9:EV$497))+($RJ$4*NN312*100*100/MAX(EV$9:EV$497)))/4</f>
        <v>0</v>
      </c>
      <c r="SA312" s="117">
        <f>(($RJ$4*NO312*100*100/MAX(EV$9:EV$497))+($RJ$4*NP312*100*100/MAX(EV$9:EV$497)))/4</f>
        <v>0</v>
      </c>
      <c r="SB312" s="118">
        <f t="shared" si="692"/>
        <v>14.545983146067416</v>
      </c>
      <c r="SC312" s="115">
        <f t="shared" si="693"/>
        <v>11.175196629213483</v>
      </c>
      <c r="SD312" s="115">
        <f t="shared" si="694"/>
        <v>1.053370786516854</v>
      </c>
      <c r="SE312" s="115">
        <f t="shared" si="695"/>
        <v>34.496863295880154</v>
      </c>
      <c r="SF312" s="115">
        <f t="shared" si="696"/>
        <v>1.053370786516854</v>
      </c>
      <c r="SG312" s="115">
        <f t="shared" si="697"/>
        <v>4.213483146067416</v>
      </c>
      <c r="SH312" s="115">
        <f>ROUND(SB312/MAX(SB$9:SB$497)*100,0)</f>
        <v>18</v>
      </c>
      <c r="SI312" s="115">
        <f>ROUND(SC312/MAX(SC$9:SC$497)*100,0)</f>
        <v>17</v>
      </c>
      <c r="SJ312" s="115">
        <f>ROUND(SD312/MAX(SD$9:SD$497)*100,0)</f>
        <v>2</v>
      </c>
      <c r="SK312" s="115">
        <f>ROUND(SE312/MAX(SE$9:SE$497)*100,0)</f>
        <v>27</v>
      </c>
      <c r="SL312" s="115">
        <f>ROUND(SF312/MAX(SF$9:SF$497)*100,0)</f>
        <v>3</v>
      </c>
      <c r="SM312" s="121">
        <f>ROUND(SG312/MAX(SG$9:SG$497)*100,0)</f>
        <v>4</v>
      </c>
      <c r="SN312" s="115">
        <f>ROUND(AVERAGEIF($ES$9:$ES$497,$ES312,SH$9:SH$497),0)</f>
        <v>26</v>
      </c>
      <c r="SO312" s="115">
        <f>ROUND(AVERAGEIF($ES$9:$ES$497,$ES312,SI$9:SI$497),0)</f>
        <v>23</v>
      </c>
      <c r="SP312" s="115">
        <f>ROUND(AVERAGEIF($ES$9:$ES$497,$ES312,SJ$9:SJ$497),0)</f>
        <v>4</v>
      </c>
      <c r="SQ312" s="115">
        <f>ROUND(AVERAGEIF($ES$9:$ES$497,$ES312,SK$9:SK$497),0)</f>
        <v>20</v>
      </c>
      <c r="SR312" s="115">
        <f>ROUND(AVERAGEIF($ES$9:$ES$497,$ES312,SL$9:SL$497),0)</f>
        <v>7</v>
      </c>
      <c r="SS312" s="121">
        <f>ROUND(AVERAGEIF($ES$9:$ES$497,$ES312,SM$9:SM$497),0)</f>
        <v>6</v>
      </c>
      <c r="ST312" s="114">
        <f>RANK(SB312,SB$9:SB$497,0)</f>
        <v>215</v>
      </c>
      <c r="SU312" s="115">
        <f>RANK(SC312,SC$9:SC$497,0)</f>
        <v>160</v>
      </c>
      <c r="SV312" s="115">
        <f>RANK(SD312,SD$9:SD$497,0)</f>
        <v>216</v>
      </c>
      <c r="SW312" s="115">
        <f>RANK(SE312,SE$9:SE$497,0)</f>
        <v>98</v>
      </c>
      <c r="SX312" s="115">
        <f>RANK(SF312,SF$9:SF$497,0)</f>
        <v>199</v>
      </c>
      <c r="SY312" s="115">
        <f>RANK(SG312,SG$9:SG$497,0)</f>
        <v>173</v>
      </c>
      <c r="SZ312" s="115">
        <f>COUNTIFS(SB$9:SB$497,"&gt;"&amp;SB312,$ES$9:$ES$497,$ES312)+1</f>
        <v>54</v>
      </c>
      <c r="TA312" s="115">
        <f>COUNTIFS(SC$9:SC$497,"&gt;"&amp;SC312,$ES$9:$ES$497,$ES312)+1</f>
        <v>48</v>
      </c>
      <c r="TB312" s="115">
        <f>COUNTIFS(SD$9:SD$497,"&gt;"&amp;SD312,$ES$9:$ES$497,$ES312)+1</f>
        <v>45</v>
      </c>
      <c r="TC312" s="115">
        <f>COUNTIFS(SE$9:SE$497,"&gt;"&amp;SE312,$ES$9:$ES$497,$ES312)+1</f>
        <v>32</v>
      </c>
      <c r="TD312" s="115">
        <f>COUNTIFS(SF$9:SF$497,"&gt;"&amp;SF312,$ES$9:$ES$497,$ES312)+1</f>
        <v>45</v>
      </c>
      <c r="TE312" s="117">
        <f>COUNTIFS(SG$9:SG$497,"&gt;"&amp;SG312,$ES$9:$ES$497,$ES312)+1</f>
        <v>40</v>
      </c>
      <c r="TF312" s="118">
        <f t="shared" si="698"/>
        <v>88</v>
      </c>
      <c r="TG312" s="115">
        <f t="shared" si="699"/>
        <v>60</v>
      </c>
      <c r="TH312" s="115">
        <f t="shared" si="700"/>
        <v>41</v>
      </c>
      <c r="TI312" s="115">
        <f t="shared" si="701"/>
        <v>70</v>
      </c>
      <c r="TJ312" s="115">
        <f t="shared" si="702"/>
        <v>42</v>
      </c>
      <c r="TK312" s="115">
        <f t="shared" si="703"/>
        <v>74</v>
      </c>
      <c r="TL312" s="117">
        <f t="shared" si="704"/>
        <v>59</v>
      </c>
      <c r="TM312" s="118">
        <f>ROUND(TF312/MAX(TF$9:TF$497)*100,0)</f>
        <v>49</v>
      </c>
      <c r="TN312" s="115">
        <f>ROUND(TG312/MAX(TG$9:TG$497)*100,0)</f>
        <v>33</v>
      </c>
      <c r="TO312" s="115">
        <f>ROUND(TH312/MAX(TH$9:TH$497)*100,0)</f>
        <v>23</v>
      </c>
      <c r="TP312" s="115">
        <f>ROUND(TI312/MAX(TI$9:TI$497)*100,0)</f>
        <v>39</v>
      </c>
      <c r="TQ312" s="115">
        <f>ROUND(TJ312/MAX(TJ$9:TJ$497)*100,0)</f>
        <v>21</v>
      </c>
      <c r="TR312" s="115">
        <f>ROUND(TK312/MAX(TK$9:TK$497)*100,0)</f>
        <v>38</v>
      </c>
      <c r="TS312" s="119">
        <f>ROUND(TL312/MAX(TL$9:TL$497)*100,0)</f>
        <v>30</v>
      </c>
      <c r="TT312" s="120">
        <f>RANK(TM312,TM$9:TM$497,0)</f>
        <v>161</v>
      </c>
      <c r="TU312" s="115">
        <f>RANK(TN312,TN$9:TN$497,0)</f>
        <v>187</v>
      </c>
      <c r="TV312" s="115">
        <f>RANK(TO312,TO$9:TO$497,0)</f>
        <v>230</v>
      </c>
      <c r="TW312" s="115">
        <f>RANK(TP312,TP$9:TP$497,0)</f>
        <v>144</v>
      </c>
      <c r="TX312" s="115">
        <f>RANK(TQ312,TQ$9:TQ$497,0)</f>
        <v>249</v>
      </c>
      <c r="TY312" s="115">
        <f>RANK(TR312,TR$9:TR$497,0)</f>
        <v>111</v>
      </c>
      <c r="TZ312" s="121">
        <f>RANK(TS312,TS$9:TS$497,0)</f>
        <v>152</v>
      </c>
      <c r="UA312" s="132"/>
      <c r="UB312" s="7" t="s">
        <v>1</v>
      </c>
    </row>
    <row r="313" spans="1:548" x14ac:dyDescent="0.15">
      <c r="A313" s="62">
        <v>305</v>
      </c>
      <c r="B313" s="200" t="s">
        <v>1265</v>
      </c>
      <c r="C313" s="143"/>
      <c r="D313" s="143"/>
      <c r="E313" s="161" t="s">
        <v>1013</v>
      </c>
      <c r="F313" s="65" t="s">
        <v>908</v>
      </c>
      <c r="G313" s="65" t="s">
        <v>908</v>
      </c>
      <c r="H313" s="144" t="s">
        <v>1014</v>
      </c>
      <c r="I313" s="66" t="s">
        <v>521</v>
      </c>
      <c r="J313" s="67" t="s">
        <v>521</v>
      </c>
      <c r="K313" s="67" t="s">
        <v>521</v>
      </c>
      <c r="L313" s="67" t="s">
        <v>521</v>
      </c>
      <c r="M313" s="67" t="s">
        <v>521</v>
      </c>
      <c r="N313" s="67" t="s">
        <v>521</v>
      </c>
      <c r="O313" s="67" t="s">
        <v>521</v>
      </c>
      <c r="P313" s="67" t="s">
        <v>521</v>
      </c>
      <c r="Q313" s="67" t="s">
        <v>521</v>
      </c>
      <c r="R313" s="68" t="s">
        <v>521</v>
      </c>
      <c r="S313" s="69" t="s">
        <v>521</v>
      </c>
      <c r="T313" s="67" t="s">
        <v>521</v>
      </c>
      <c r="U313" s="67" t="s">
        <v>521</v>
      </c>
      <c r="V313" s="67" t="s">
        <v>521</v>
      </c>
      <c r="W313" s="67" t="s">
        <v>521</v>
      </c>
      <c r="X313" s="67" t="s">
        <v>521</v>
      </c>
      <c r="Y313" s="67" t="s">
        <v>521</v>
      </c>
      <c r="Z313" s="67" t="s">
        <v>521</v>
      </c>
      <c r="AA313" s="67" t="s">
        <v>521</v>
      </c>
      <c r="AB313" s="68" t="s">
        <v>521</v>
      </c>
      <c r="AC313" s="69" t="s">
        <v>521</v>
      </c>
      <c r="AD313" s="67" t="s">
        <v>521</v>
      </c>
      <c r="AE313" s="67" t="s">
        <v>521</v>
      </c>
      <c r="AF313" s="67" t="s">
        <v>521</v>
      </c>
      <c r="AG313" s="67" t="s">
        <v>521</v>
      </c>
      <c r="AH313" s="67" t="s">
        <v>521</v>
      </c>
      <c r="AI313" s="67" t="s">
        <v>521</v>
      </c>
      <c r="AJ313" s="67" t="s">
        <v>521</v>
      </c>
      <c r="AK313" s="67" t="s">
        <v>521</v>
      </c>
      <c r="AL313" s="68" t="s">
        <v>521</v>
      </c>
      <c r="AM313" s="69" t="s">
        <v>521</v>
      </c>
      <c r="AN313" s="67" t="s">
        <v>521</v>
      </c>
      <c r="AO313" s="67" t="s">
        <v>521</v>
      </c>
      <c r="AP313" s="67" t="s">
        <v>521</v>
      </c>
      <c r="AQ313" s="67" t="s">
        <v>521</v>
      </c>
      <c r="AR313" s="67" t="s">
        <v>521</v>
      </c>
      <c r="AS313" s="67" t="s">
        <v>521</v>
      </c>
      <c r="AT313" s="67" t="s">
        <v>521</v>
      </c>
      <c r="AU313" s="67" t="s">
        <v>521</v>
      </c>
      <c r="AV313" s="68" t="s">
        <v>521</v>
      </c>
      <c r="AW313" s="69" t="s">
        <v>521</v>
      </c>
      <c r="AX313" s="67" t="s">
        <v>521</v>
      </c>
      <c r="AY313" s="67" t="s">
        <v>521</v>
      </c>
      <c r="AZ313" s="67" t="s">
        <v>521</v>
      </c>
      <c r="BA313" s="67" t="s">
        <v>521</v>
      </c>
      <c r="BB313" s="67" t="s">
        <v>521</v>
      </c>
      <c r="BC313" s="67" t="s">
        <v>521</v>
      </c>
      <c r="BD313" s="67" t="s">
        <v>521</v>
      </c>
      <c r="BE313" s="67" t="s">
        <v>521</v>
      </c>
      <c r="BF313" s="68" t="s">
        <v>521</v>
      </c>
      <c r="BG313" s="69" t="s">
        <v>521</v>
      </c>
      <c r="BH313" s="67" t="s">
        <v>521</v>
      </c>
      <c r="BI313" s="67" t="s">
        <v>521</v>
      </c>
      <c r="BJ313" s="67" t="s">
        <v>521</v>
      </c>
      <c r="BK313" s="67" t="s">
        <v>521</v>
      </c>
      <c r="BL313" s="67" t="s">
        <v>521</v>
      </c>
      <c r="BM313" s="67" t="s">
        <v>521</v>
      </c>
      <c r="BN313" s="67" t="s">
        <v>521</v>
      </c>
      <c r="BO313" s="67" t="s">
        <v>521</v>
      </c>
      <c r="BP313" s="68" t="s">
        <v>521</v>
      </c>
      <c r="BQ313" s="70" t="s">
        <v>521</v>
      </c>
      <c r="BR313" s="67" t="s">
        <v>521</v>
      </c>
      <c r="BS313" s="67" t="s">
        <v>521</v>
      </c>
      <c r="BT313" s="67" t="s">
        <v>521</v>
      </c>
      <c r="BU313" s="67" t="s">
        <v>521</v>
      </c>
      <c r="BV313" s="67" t="s">
        <v>521</v>
      </c>
      <c r="BW313" s="67" t="s">
        <v>521</v>
      </c>
      <c r="BX313" s="67" t="s">
        <v>521</v>
      </c>
      <c r="BY313" s="67" t="s">
        <v>521</v>
      </c>
      <c r="BZ313" s="68" t="s">
        <v>521</v>
      </c>
      <c r="CA313" s="69" t="s">
        <v>521</v>
      </c>
      <c r="CB313" s="67" t="s">
        <v>521</v>
      </c>
      <c r="CC313" s="67" t="s">
        <v>521</v>
      </c>
      <c r="CD313" s="67" t="s">
        <v>521</v>
      </c>
      <c r="CE313" s="67" t="s">
        <v>521</v>
      </c>
      <c r="CF313" s="67" t="s">
        <v>521</v>
      </c>
      <c r="CG313" s="67" t="s">
        <v>521</v>
      </c>
      <c r="CH313" s="67" t="s">
        <v>521</v>
      </c>
      <c r="CI313" s="67" t="s">
        <v>521</v>
      </c>
      <c r="CJ313" s="68" t="s">
        <v>521</v>
      </c>
      <c r="CK313" s="69" t="s">
        <v>521</v>
      </c>
      <c r="CL313" s="67" t="s">
        <v>521</v>
      </c>
      <c r="CM313" s="67" t="s">
        <v>521</v>
      </c>
      <c r="CN313" s="67" t="s">
        <v>521</v>
      </c>
      <c r="CO313" s="67" t="s">
        <v>521</v>
      </c>
      <c r="CP313" s="67" t="s">
        <v>521</v>
      </c>
      <c r="CQ313" s="67" t="s">
        <v>521</v>
      </c>
      <c r="CR313" s="67" t="s">
        <v>521</v>
      </c>
      <c r="CS313" s="67" t="s">
        <v>521</v>
      </c>
      <c r="CT313" s="68" t="s">
        <v>521</v>
      </c>
      <c r="CU313" s="69" t="s">
        <v>521</v>
      </c>
      <c r="CV313" s="67" t="s">
        <v>521</v>
      </c>
      <c r="CW313" s="67" t="s">
        <v>521</v>
      </c>
      <c r="CX313" s="67" t="s">
        <v>521</v>
      </c>
      <c r="CY313" s="67" t="s">
        <v>521</v>
      </c>
      <c r="CZ313" s="67" t="s">
        <v>521</v>
      </c>
      <c r="DA313" s="67" t="s">
        <v>521</v>
      </c>
      <c r="DB313" s="67" t="s">
        <v>521</v>
      </c>
      <c r="DC313" s="67" t="s">
        <v>521</v>
      </c>
      <c r="DD313" s="68" t="s">
        <v>521</v>
      </c>
      <c r="DE313" s="69" t="s">
        <v>521</v>
      </c>
      <c r="DF313" s="71" t="s">
        <v>521</v>
      </c>
      <c r="DG313" s="67" t="s">
        <v>521</v>
      </c>
      <c r="DH313" s="67" t="s">
        <v>521</v>
      </c>
      <c r="DI313" s="67" t="s">
        <v>521</v>
      </c>
      <c r="DJ313" s="67" t="s">
        <v>521</v>
      </c>
      <c r="DK313" s="67" t="s">
        <v>521</v>
      </c>
      <c r="DL313" s="67" t="s">
        <v>521</v>
      </c>
      <c r="DM313" s="67" t="s">
        <v>521</v>
      </c>
      <c r="DN313" s="68" t="s">
        <v>521</v>
      </c>
      <c r="DO313" s="70" t="s">
        <v>521</v>
      </c>
      <c r="DP313" s="71" t="s">
        <v>521</v>
      </c>
      <c r="DQ313" s="67" t="s">
        <v>521</v>
      </c>
      <c r="DR313" s="67" t="s">
        <v>521</v>
      </c>
      <c r="DS313" s="67" t="s">
        <v>521</v>
      </c>
      <c r="DT313" s="67" t="s">
        <v>521</v>
      </c>
      <c r="DU313" s="67" t="s">
        <v>521</v>
      </c>
      <c r="DV313" s="67" t="s">
        <v>521</v>
      </c>
      <c r="DW313" s="67" t="s">
        <v>521</v>
      </c>
      <c r="DX313" s="72" t="s">
        <v>521</v>
      </c>
      <c r="DY313" s="146"/>
      <c r="DZ313" s="147"/>
      <c r="EA313" s="147"/>
      <c r="EB313" s="147"/>
      <c r="EC313" s="158"/>
      <c r="ED313" s="168"/>
      <c r="EE313" s="147"/>
      <c r="EF313" s="147"/>
      <c r="EG313" s="147"/>
      <c r="EH313" s="176"/>
      <c r="EI313" s="146"/>
      <c r="EJ313" s="147"/>
      <c r="EK313" s="147"/>
      <c r="EL313" s="147"/>
      <c r="EM313" s="158"/>
      <c r="EN313" s="168"/>
      <c r="EO313" s="147"/>
      <c r="EP313" s="147"/>
      <c r="EQ313" s="147"/>
      <c r="ER313" s="170"/>
      <c r="ES313" s="128" t="s">
        <v>908</v>
      </c>
      <c r="ET313" s="82"/>
      <c r="EU313" s="83"/>
      <c r="EV313" s="146"/>
      <c r="EW313" s="147"/>
      <c r="EX313" s="147"/>
      <c r="EY313" s="147"/>
      <c r="EZ313" s="147"/>
      <c r="FA313" s="147"/>
      <c r="FB313" s="147"/>
      <c r="FC313" s="147"/>
      <c r="FD313" s="147"/>
      <c r="FE313" s="170"/>
      <c r="FF313" s="73"/>
      <c r="FG313" s="74"/>
      <c r="FH313" s="74"/>
      <c r="FI313" s="74"/>
      <c r="FJ313" s="74"/>
      <c r="FK313" s="74"/>
      <c r="FL313" s="74"/>
      <c r="FM313" s="74"/>
      <c r="FN313" s="74"/>
      <c r="FO313" s="84"/>
      <c r="FP313" s="73"/>
      <c r="FQ313" s="74"/>
      <c r="FR313" s="74"/>
      <c r="FS313" s="74"/>
      <c r="FT313" s="74"/>
      <c r="FU313" s="74"/>
      <c r="FV313" s="74"/>
      <c r="FW313" s="74"/>
      <c r="FX313" s="74"/>
      <c r="FY313" s="84"/>
      <c r="FZ313" s="73"/>
      <c r="GA313" s="74"/>
      <c r="GB313" s="74"/>
      <c r="GC313" s="74"/>
      <c r="GD313" s="74"/>
      <c r="GE313" s="74"/>
      <c r="GF313" s="74"/>
      <c r="GG313" s="74"/>
      <c r="GH313" s="74"/>
      <c r="GI313" s="84"/>
      <c r="GJ313" s="73"/>
      <c r="GK313" s="74"/>
      <c r="GL313" s="74"/>
      <c r="GM313" s="74"/>
      <c r="GN313" s="74"/>
      <c r="GO313" s="74"/>
      <c r="GP313" s="74"/>
      <c r="GQ313" s="74"/>
      <c r="GR313" s="74"/>
      <c r="GS313" s="84"/>
      <c r="GT313" s="73"/>
      <c r="GU313" s="74"/>
      <c r="GV313" s="74"/>
      <c r="GW313" s="74"/>
      <c r="GX313" s="74"/>
      <c r="GY313" s="74"/>
      <c r="GZ313" s="74"/>
      <c r="HA313" s="74"/>
      <c r="HB313" s="74"/>
      <c r="HC313" s="84"/>
      <c r="HD313" s="73"/>
      <c r="HE313" s="74"/>
      <c r="HF313" s="74"/>
      <c r="HG313" s="74"/>
      <c r="HH313" s="74"/>
      <c r="HI313" s="74"/>
      <c r="HJ313" s="74"/>
      <c r="HK313" s="74"/>
      <c r="HL313" s="74"/>
      <c r="HM313" s="84"/>
      <c r="HN313" s="73"/>
      <c r="HO313" s="74"/>
      <c r="HP313" s="74"/>
      <c r="HQ313" s="74"/>
      <c r="HR313" s="74"/>
      <c r="HS313" s="74"/>
      <c r="HT313" s="74"/>
      <c r="HU313" s="74"/>
      <c r="HV313" s="74"/>
      <c r="HW313" s="84"/>
      <c r="HX313" s="73"/>
      <c r="HY313" s="74"/>
      <c r="HZ313" s="74"/>
      <c r="IA313" s="74"/>
      <c r="IB313" s="74"/>
      <c r="IC313" s="74"/>
      <c r="ID313" s="74"/>
      <c r="IE313" s="74"/>
      <c r="IF313" s="74"/>
      <c r="IG313" s="84"/>
      <c r="IH313" s="148"/>
      <c r="II313" s="149"/>
      <c r="IJ313" s="149"/>
      <c r="IK313" s="149"/>
      <c r="IL313" s="149"/>
      <c r="IM313" s="150"/>
      <c r="IN313" s="151"/>
      <c r="IO313" s="152"/>
      <c r="IP313" s="153"/>
      <c r="IQ313" s="149"/>
      <c r="IR313" s="149"/>
      <c r="IS313" s="149"/>
      <c r="IT313" s="149"/>
      <c r="IU313" s="149"/>
      <c r="IV313" s="149"/>
      <c r="IW313" s="154"/>
      <c r="IX313" s="151"/>
      <c r="IY313" s="149"/>
      <c r="IZ313" s="149"/>
      <c r="JA313" s="149"/>
      <c r="JB313" s="149"/>
      <c r="JC313" s="149"/>
      <c r="JD313" s="149"/>
      <c r="JE313" s="155"/>
      <c r="JF313" s="153"/>
      <c r="JG313" s="149"/>
      <c r="JH313" s="149"/>
      <c r="JI313" s="149"/>
      <c r="JJ313" s="149"/>
      <c r="JK313" s="149"/>
      <c r="JL313" s="149"/>
      <c r="JM313" s="154"/>
      <c r="JN313" s="151"/>
      <c r="JO313" s="149"/>
      <c r="JP313" s="149"/>
      <c r="JQ313" s="149"/>
      <c r="JR313" s="149"/>
      <c r="JS313" s="149"/>
      <c r="JT313" s="149"/>
      <c r="JU313" s="149"/>
      <c r="JV313" s="149"/>
      <c r="JW313" s="149"/>
      <c r="JX313" s="149"/>
      <c r="JY313" s="149"/>
      <c r="JZ313" s="155"/>
      <c r="KA313" s="151"/>
      <c r="KB313" s="149"/>
      <c r="KC313" s="149"/>
      <c r="KD313" s="149"/>
      <c r="KE313" s="155"/>
      <c r="KF313" s="153"/>
      <c r="KG313" s="149"/>
      <c r="KH313" s="149"/>
      <c r="KI313" s="149"/>
      <c r="KJ313" s="149"/>
      <c r="KK313" s="156"/>
      <c r="KL313" s="149"/>
      <c r="KM313" s="149"/>
      <c r="KN313" s="149"/>
      <c r="KO313" s="149"/>
      <c r="KP313" s="149"/>
      <c r="KQ313" s="149"/>
      <c r="KR313" s="149"/>
      <c r="KS313" s="154"/>
      <c r="KT313" s="154"/>
      <c r="KU313" s="154"/>
      <c r="KV313" s="154"/>
      <c r="KW313" s="151"/>
      <c r="KX313" s="149"/>
      <c r="KY313" s="149"/>
      <c r="KZ313" s="149"/>
      <c r="LA313" s="149"/>
      <c r="LB313" s="149"/>
      <c r="LC313" s="154"/>
      <c r="LD313" s="151"/>
      <c r="LE313" s="152"/>
      <c r="LF313" s="157"/>
      <c r="LG313" s="158"/>
      <c r="LH313" s="151"/>
      <c r="LI313" s="149"/>
      <c r="LJ313" s="147"/>
      <c r="LK313" s="147"/>
      <c r="LL313" s="147"/>
      <c r="LM313" s="159"/>
      <c r="LN313" s="153"/>
      <c r="LO313" s="149"/>
      <c r="LP313" s="149"/>
      <c r="LQ313" s="149"/>
      <c r="LR313" s="154"/>
      <c r="LS313" s="151"/>
      <c r="LT313" s="149"/>
      <c r="LU313" s="149"/>
      <c r="LV313" s="149"/>
      <c r="LW313" s="149"/>
      <c r="LX313" s="149"/>
      <c r="LY313" s="149"/>
      <c r="LZ313" s="149"/>
      <c r="MA313" s="155"/>
      <c r="MB313" s="153"/>
      <c r="MC313" s="149"/>
      <c r="MD313" s="149"/>
      <c r="ME313" s="149"/>
      <c r="MF313" s="149"/>
      <c r="MG313" s="149"/>
      <c r="MH313" s="149"/>
      <c r="MI313" s="149"/>
      <c r="MJ313" s="149"/>
      <c r="MK313" s="149"/>
      <c r="ML313" s="149"/>
      <c r="MM313" s="149"/>
      <c r="MN313" s="156"/>
      <c r="MO313" s="156"/>
      <c r="MP313" s="154"/>
      <c r="MQ313" s="151"/>
      <c r="MR313" s="149"/>
      <c r="MS313" s="149"/>
      <c r="MT313" s="149"/>
      <c r="MU313" s="149"/>
      <c r="MV313" s="156"/>
      <c r="MW313" s="149"/>
      <c r="MX313" s="149"/>
      <c r="MY313" s="149"/>
      <c r="MZ313" s="149"/>
      <c r="NA313" s="149"/>
      <c r="NB313" s="149"/>
      <c r="NC313" s="149"/>
      <c r="ND313" s="154"/>
      <c r="NE313" s="154"/>
      <c r="NF313" s="154"/>
      <c r="NG313" s="154"/>
      <c r="NH313" s="151"/>
      <c r="NI313" s="149"/>
      <c r="NJ313" s="149"/>
      <c r="NK313" s="149"/>
      <c r="NL313" s="149"/>
      <c r="NM313" s="149"/>
      <c r="NN313" s="94"/>
      <c r="NO313" s="151"/>
      <c r="NP313" s="160"/>
      <c r="NQ313" s="145" t="s">
        <v>1262</v>
      </c>
      <c r="NR313" s="199" t="s">
        <v>1269</v>
      </c>
      <c r="NS313" s="145"/>
      <c r="NT313" s="145"/>
      <c r="NU313" s="145"/>
      <c r="NV313" s="171"/>
      <c r="NW313" s="145"/>
      <c r="NX313" s="165" t="s">
        <v>908</v>
      </c>
      <c r="NY313" s="172" t="s">
        <v>908</v>
      </c>
      <c r="NZ313" s="165" t="s">
        <v>908</v>
      </c>
      <c r="OA313" s="166"/>
      <c r="OB313" s="166"/>
      <c r="OC313" s="166"/>
      <c r="OD313" s="141"/>
      <c r="OE313" s="140"/>
      <c r="OF313" s="141"/>
      <c r="OG313" s="140"/>
      <c r="OH313" s="114"/>
      <c r="OI313" s="115"/>
      <c r="OJ313" s="115"/>
      <c r="OK313" s="115"/>
      <c r="OL313" s="115"/>
      <c r="OM313" s="115"/>
      <c r="ON313" s="115"/>
      <c r="OO313" s="115"/>
      <c r="OP313" s="115"/>
      <c r="OQ313" s="121"/>
      <c r="OR313" s="114"/>
      <c r="OS313" s="115"/>
      <c r="OT313" s="115"/>
      <c r="OU313" s="115"/>
      <c r="OV313" s="115"/>
      <c r="OW313" s="115"/>
      <c r="OX313" s="115"/>
      <c r="OY313" s="116"/>
      <c r="OZ313" s="115"/>
      <c r="PA313" s="117"/>
      <c r="PB313" s="118"/>
      <c r="PC313" s="115"/>
      <c r="PD313" s="115"/>
      <c r="PE313" s="115"/>
      <c r="PF313" s="115"/>
      <c r="PG313" s="119"/>
      <c r="PH313" s="118"/>
      <c r="PI313" s="115"/>
      <c r="PJ313" s="115"/>
      <c r="PK313" s="115"/>
      <c r="PL313" s="115"/>
      <c r="PM313" s="119"/>
      <c r="PN313" s="118"/>
      <c r="PO313" s="115"/>
      <c r="PP313" s="115"/>
      <c r="PQ313" s="115"/>
      <c r="PR313" s="115"/>
      <c r="PS313" s="119"/>
      <c r="PT313" s="120"/>
      <c r="PU313" s="115"/>
      <c r="PV313" s="115"/>
      <c r="PW313" s="115"/>
      <c r="PX313" s="115"/>
      <c r="PY313" s="115"/>
      <c r="PZ313" s="115"/>
      <c r="QA313" s="116"/>
      <c r="QB313" s="115"/>
      <c r="QC313" s="121"/>
      <c r="QD313" s="120"/>
      <c r="QE313" s="115"/>
      <c r="QF313" s="115"/>
      <c r="QG313" s="115"/>
      <c r="QH313" s="115"/>
      <c r="QI313" s="115"/>
      <c r="QJ313" s="115"/>
      <c r="QK313" s="116"/>
      <c r="QL313" s="115"/>
      <c r="QM313" s="121"/>
      <c r="QN313" s="114"/>
      <c r="QO313" s="115"/>
      <c r="QP313" s="115"/>
      <c r="QQ313" s="115"/>
      <c r="QR313" s="115"/>
      <c r="QS313" s="115"/>
      <c r="QT313" s="114"/>
      <c r="QU313" s="115"/>
      <c r="QV313" s="115"/>
      <c r="QW313" s="115"/>
      <c r="QX313" s="115"/>
      <c r="QY313" s="115"/>
      <c r="QZ313" s="114"/>
      <c r="RA313" s="115"/>
      <c r="RB313" s="115"/>
      <c r="RC313" s="115"/>
      <c r="RD313" s="115"/>
      <c r="RE313" s="115"/>
      <c r="RF313" s="122"/>
      <c r="RG313" s="115"/>
      <c r="RH313" s="115"/>
      <c r="RI313" s="115"/>
      <c r="RJ313" s="115"/>
      <c r="RK313" s="115"/>
      <c r="RL313" s="115"/>
      <c r="RM313" s="115"/>
      <c r="RN313" s="115"/>
      <c r="RO313" s="115"/>
      <c r="RP313" s="119"/>
      <c r="RQ313" s="118"/>
      <c r="RR313" s="115"/>
      <c r="RS313" s="119"/>
      <c r="RT313" s="118"/>
      <c r="RU313" s="119"/>
      <c r="RV313" s="118"/>
      <c r="RW313" s="115"/>
      <c r="RX313" s="119"/>
      <c r="RY313" s="118"/>
      <c r="RZ313" s="115"/>
      <c r="SA313" s="117"/>
      <c r="SB313" s="118"/>
      <c r="SC313" s="115"/>
      <c r="SD313" s="115"/>
      <c r="SE313" s="115"/>
      <c r="SF313" s="115"/>
      <c r="SG313" s="115"/>
      <c r="SH313" s="115"/>
      <c r="SI313" s="115"/>
      <c r="SJ313" s="115"/>
      <c r="SK313" s="115"/>
      <c r="SL313" s="115"/>
      <c r="SM313" s="121"/>
      <c r="SN313" s="115"/>
      <c r="SO313" s="115"/>
      <c r="SP313" s="115"/>
      <c r="SQ313" s="115"/>
      <c r="SR313" s="115"/>
      <c r="SS313" s="121"/>
      <c r="ST313" s="118"/>
      <c r="SU313" s="115"/>
      <c r="SV313" s="115"/>
      <c r="SW313" s="115"/>
      <c r="SX313" s="115"/>
      <c r="SY313" s="115"/>
      <c r="SZ313" s="115"/>
      <c r="TA313" s="115"/>
      <c r="TB313" s="115"/>
      <c r="TC313" s="115"/>
      <c r="TD313" s="115"/>
      <c r="TE313" s="117"/>
      <c r="TF313" s="118"/>
      <c r="TG313" s="115"/>
      <c r="TH313" s="115"/>
      <c r="TI313" s="115"/>
      <c r="TJ313" s="115"/>
      <c r="TK313" s="115"/>
      <c r="TL313" s="117"/>
      <c r="TM313" s="118"/>
      <c r="TN313" s="115"/>
      <c r="TO313" s="115"/>
      <c r="TP313" s="115"/>
      <c r="TQ313" s="115"/>
      <c r="TR313" s="115"/>
      <c r="TS313" s="119"/>
      <c r="TT313" s="120"/>
      <c r="TU313" s="115"/>
      <c r="TV313" s="115"/>
      <c r="TW313" s="115"/>
      <c r="TX313" s="115"/>
      <c r="TY313" s="115"/>
      <c r="TZ313" s="121"/>
      <c r="UA313" s="167"/>
      <c r="UB313" s="7" t="s">
        <v>1</v>
      </c>
    </row>
    <row r="314" spans="1:548" x14ac:dyDescent="0.15">
      <c r="A314" s="183">
        <v>306</v>
      </c>
      <c r="B314" s="200" t="s">
        <v>1269</v>
      </c>
      <c r="C314" s="143"/>
      <c r="D314" s="143"/>
      <c r="E314" s="161" t="s">
        <v>518</v>
      </c>
      <c r="F314" s="65">
        <v>89</v>
      </c>
      <c r="G314" s="65" t="s">
        <v>908</v>
      </c>
      <c r="H314" s="144" t="s">
        <v>1020</v>
      </c>
      <c r="I314" s="66" t="s">
        <v>521</v>
      </c>
      <c r="J314" s="67" t="s">
        <v>521</v>
      </c>
      <c r="K314" s="67" t="s">
        <v>521</v>
      </c>
      <c r="L314" s="67" t="s">
        <v>521</v>
      </c>
      <c r="M314" s="67" t="s">
        <v>521</v>
      </c>
      <c r="N314" s="67" t="s">
        <v>521</v>
      </c>
      <c r="O314" s="67" t="s">
        <v>521</v>
      </c>
      <c r="P314" s="67" t="s">
        <v>521</v>
      </c>
      <c r="Q314" s="67" t="s">
        <v>521</v>
      </c>
      <c r="R314" s="68" t="s">
        <v>521</v>
      </c>
      <c r="S314" s="69" t="s">
        <v>521</v>
      </c>
      <c r="T314" s="67" t="s">
        <v>521</v>
      </c>
      <c r="U314" s="67" t="s">
        <v>521</v>
      </c>
      <c r="V314" s="67" t="s">
        <v>521</v>
      </c>
      <c r="W314" s="67" t="s">
        <v>521</v>
      </c>
      <c r="X314" s="67" t="s">
        <v>521</v>
      </c>
      <c r="Y314" s="67" t="s">
        <v>521</v>
      </c>
      <c r="Z314" s="67" t="s">
        <v>521</v>
      </c>
      <c r="AA314" s="67" t="s">
        <v>521</v>
      </c>
      <c r="AB314" s="68" t="s">
        <v>521</v>
      </c>
      <c r="AC314" s="69" t="s">
        <v>521</v>
      </c>
      <c r="AD314" s="67" t="s">
        <v>521</v>
      </c>
      <c r="AE314" s="67" t="s">
        <v>521</v>
      </c>
      <c r="AF314" s="67" t="s">
        <v>521</v>
      </c>
      <c r="AG314" s="67" t="s">
        <v>521</v>
      </c>
      <c r="AH314" s="67" t="s">
        <v>521</v>
      </c>
      <c r="AI314" s="67" t="s">
        <v>521</v>
      </c>
      <c r="AJ314" s="67" t="s">
        <v>521</v>
      </c>
      <c r="AK314" s="67" t="s">
        <v>521</v>
      </c>
      <c r="AL314" s="68" t="s">
        <v>521</v>
      </c>
      <c r="AM314" s="69" t="s">
        <v>521</v>
      </c>
      <c r="AN314" s="67" t="s">
        <v>521</v>
      </c>
      <c r="AO314" s="67" t="s">
        <v>521</v>
      </c>
      <c r="AP314" s="67" t="s">
        <v>521</v>
      </c>
      <c r="AQ314" s="67" t="s">
        <v>521</v>
      </c>
      <c r="AR314" s="67" t="s">
        <v>521</v>
      </c>
      <c r="AS314" s="67" t="s">
        <v>521</v>
      </c>
      <c r="AT314" s="67" t="s">
        <v>521</v>
      </c>
      <c r="AU314" s="67" t="s">
        <v>521</v>
      </c>
      <c r="AV314" s="68" t="s">
        <v>521</v>
      </c>
      <c r="AW314" s="69" t="s">
        <v>521</v>
      </c>
      <c r="AX314" s="67" t="s">
        <v>521</v>
      </c>
      <c r="AY314" s="67" t="s">
        <v>521</v>
      </c>
      <c r="AZ314" s="67" t="s">
        <v>521</v>
      </c>
      <c r="BA314" s="67" t="s">
        <v>521</v>
      </c>
      <c r="BB314" s="67" t="s">
        <v>521</v>
      </c>
      <c r="BC314" s="67" t="s">
        <v>521</v>
      </c>
      <c r="BD314" s="67" t="s">
        <v>521</v>
      </c>
      <c r="BE314" s="67" t="s">
        <v>521</v>
      </c>
      <c r="BF314" s="68" t="s">
        <v>521</v>
      </c>
      <c r="BG314" s="69" t="s">
        <v>521</v>
      </c>
      <c r="BH314" s="67" t="s">
        <v>521</v>
      </c>
      <c r="BI314" s="67" t="s">
        <v>521</v>
      </c>
      <c r="BJ314" s="67" t="s">
        <v>521</v>
      </c>
      <c r="BK314" s="67" t="s">
        <v>521</v>
      </c>
      <c r="BL314" s="67" t="s">
        <v>521</v>
      </c>
      <c r="BM314" s="67" t="s">
        <v>521</v>
      </c>
      <c r="BN314" s="67" t="s">
        <v>521</v>
      </c>
      <c r="BO314" s="67" t="s">
        <v>521</v>
      </c>
      <c r="BP314" s="68" t="s">
        <v>521</v>
      </c>
      <c r="BQ314" s="70" t="s">
        <v>521</v>
      </c>
      <c r="BR314" s="67" t="s">
        <v>521</v>
      </c>
      <c r="BS314" s="67" t="s">
        <v>521</v>
      </c>
      <c r="BT314" s="67" t="s">
        <v>521</v>
      </c>
      <c r="BU314" s="67" t="s">
        <v>521</v>
      </c>
      <c r="BV314" s="67" t="s">
        <v>521</v>
      </c>
      <c r="BW314" s="67" t="s">
        <v>521</v>
      </c>
      <c r="BX314" s="67" t="s">
        <v>521</v>
      </c>
      <c r="BY314" s="67" t="s">
        <v>521</v>
      </c>
      <c r="BZ314" s="68" t="s">
        <v>521</v>
      </c>
      <c r="CA314" s="69" t="s">
        <v>521</v>
      </c>
      <c r="CB314" s="67" t="s">
        <v>521</v>
      </c>
      <c r="CC314" s="67" t="s">
        <v>521</v>
      </c>
      <c r="CD314" s="67" t="s">
        <v>521</v>
      </c>
      <c r="CE314" s="67" t="s">
        <v>521</v>
      </c>
      <c r="CF314" s="67" t="s">
        <v>521</v>
      </c>
      <c r="CG314" s="67" t="s">
        <v>521</v>
      </c>
      <c r="CH314" s="67" t="s">
        <v>521</v>
      </c>
      <c r="CI314" s="67" t="s">
        <v>521</v>
      </c>
      <c r="CJ314" s="68" t="s">
        <v>521</v>
      </c>
      <c r="CK314" s="69" t="s">
        <v>521</v>
      </c>
      <c r="CL314" s="67" t="s">
        <v>521</v>
      </c>
      <c r="CM314" s="67" t="s">
        <v>521</v>
      </c>
      <c r="CN314" s="67" t="s">
        <v>521</v>
      </c>
      <c r="CO314" s="67" t="s">
        <v>521</v>
      </c>
      <c r="CP314" s="67" t="s">
        <v>521</v>
      </c>
      <c r="CQ314" s="67" t="s">
        <v>521</v>
      </c>
      <c r="CR314" s="67" t="s">
        <v>521</v>
      </c>
      <c r="CS314" s="67" t="s">
        <v>521</v>
      </c>
      <c r="CT314" s="68" t="s">
        <v>521</v>
      </c>
      <c r="CU314" s="69" t="s">
        <v>521</v>
      </c>
      <c r="CV314" s="67" t="s">
        <v>521</v>
      </c>
      <c r="CW314" s="67" t="s">
        <v>521</v>
      </c>
      <c r="CX314" s="67" t="s">
        <v>521</v>
      </c>
      <c r="CY314" s="67" t="s">
        <v>521</v>
      </c>
      <c r="CZ314" s="67" t="s">
        <v>521</v>
      </c>
      <c r="DA314" s="67" t="s">
        <v>521</v>
      </c>
      <c r="DB314" s="67" t="s">
        <v>521</v>
      </c>
      <c r="DC314" s="67" t="s">
        <v>521</v>
      </c>
      <c r="DD314" s="68" t="s">
        <v>521</v>
      </c>
      <c r="DE314" s="69" t="s">
        <v>521</v>
      </c>
      <c r="DF314" s="71" t="s">
        <v>521</v>
      </c>
      <c r="DG314" s="67" t="s">
        <v>521</v>
      </c>
      <c r="DH314" s="67" t="s">
        <v>521</v>
      </c>
      <c r="DI314" s="67" t="s">
        <v>521</v>
      </c>
      <c r="DJ314" s="67" t="s">
        <v>521</v>
      </c>
      <c r="DK314" s="67" t="s">
        <v>521</v>
      </c>
      <c r="DL314" s="67" t="s">
        <v>521</v>
      </c>
      <c r="DM314" s="67" t="s">
        <v>521</v>
      </c>
      <c r="DN314" s="68" t="s">
        <v>521</v>
      </c>
      <c r="DO314" s="70" t="s">
        <v>521</v>
      </c>
      <c r="DP314" s="71" t="s">
        <v>521</v>
      </c>
      <c r="DQ314" s="67" t="s">
        <v>521</v>
      </c>
      <c r="DR314" s="67" t="s">
        <v>521</v>
      </c>
      <c r="DS314" s="67" t="s">
        <v>521</v>
      </c>
      <c r="DT314" s="67" t="s">
        <v>521</v>
      </c>
      <c r="DU314" s="67" t="s">
        <v>521</v>
      </c>
      <c r="DV314" s="67" t="s">
        <v>521</v>
      </c>
      <c r="DW314" s="67" t="s">
        <v>521</v>
      </c>
      <c r="DX314" s="72" t="s">
        <v>521</v>
      </c>
      <c r="DY314" s="146" t="s">
        <v>522</v>
      </c>
      <c r="DZ314" s="147">
        <v>3</v>
      </c>
      <c r="EA314" s="147">
        <v>4</v>
      </c>
      <c r="EB314" s="147">
        <v>4</v>
      </c>
      <c r="EC314" s="158">
        <v>5</v>
      </c>
      <c r="ED314" s="168" t="s">
        <v>522</v>
      </c>
      <c r="EE314" s="74">
        <f>DZ314</f>
        <v>3</v>
      </c>
      <c r="EF314" s="74">
        <f>DZ314*EA314</f>
        <v>12</v>
      </c>
      <c r="EG314" s="74">
        <f>DZ314*EA314*EB314</f>
        <v>48</v>
      </c>
      <c r="EH314" s="77">
        <f>DZ314*EA314*EB314*EC314</f>
        <v>240</v>
      </c>
      <c r="EI314" s="73">
        <v>10</v>
      </c>
      <c r="EJ314" s="74">
        <v>50</v>
      </c>
      <c r="EK314" s="74">
        <v>270</v>
      </c>
      <c r="EL314" s="74">
        <v>900</v>
      </c>
      <c r="EM314" s="158">
        <v>2700</v>
      </c>
      <c r="EN314" s="78">
        <v>1</v>
      </c>
      <c r="EO314" s="79">
        <f>(EJ314/EE314)/EI314</f>
        <v>1.6666666666666667</v>
      </c>
      <c r="EP314" s="79">
        <f>(EK314/EF314)/EI314</f>
        <v>2.25</v>
      </c>
      <c r="EQ314" s="79">
        <f>(EL314/EG314)/EI314</f>
        <v>1.875</v>
      </c>
      <c r="ER314" s="80">
        <f>(EM314/EH314)/EI314</f>
        <v>1.125</v>
      </c>
      <c r="ES314" s="128" t="s">
        <v>534</v>
      </c>
      <c r="ET314" s="82"/>
      <c r="EU314" s="83">
        <v>4</v>
      </c>
      <c r="EV314" s="146">
        <v>55</v>
      </c>
      <c r="EW314" s="147">
        <v>29</v>
      </c>
      <c r="EX314" s="147">
        <v>110</v>
      </c>
      <c r="EY314" s="147">
        <v>24</v>
      </c>
      <c r="EZ314" s="147">
        <v>5</v>
      </c>
      <c r="FA314" s="147">
        <v>5</v>
      </c>
      <c r="FB314" s="147">
        <v>85</v>
      </c>
      <c r="FC314" s="147">
        <v>81</v>
      </c>
      <c r="FD314" s="74">
        <f>EX314+EZ314</f>
        <v>115</v>
      </c>
      <c r="FE314" s="84">
        <f>EX314+FC314</f>
        <v>191</v>
      </c>
      <c r="FF314" s="73">
        <f>RANK(EV314,$EV$9:$EV$497,0)</f>
        <v>258</v>
      </c>
      <c r="FG314" s="74">
        <f>RANK(EW314,$EW$9:$EW$497,0)</f>
        <v>300</v>
      </c>
      <c r="FH314" s="74">
        <f>RANK(EX314,$EX$9:$EX$497,0)</f>
        <v>3</v>
      </c>
      <c r="FI314" s="74">
        <f>RANK(EY314,$EY$9:$EY$497,0)</f>
        <v>277</v>
      </c>
      <c r="FJ314" s="74">
        <f>RANK(EZ314,$EZ$9:$EZ$497,0)</f>
        <v>406</v>
      </c>
      <c r="FK314" s="74">
        <f>RANK(FA314,$FA$9:$FA$497,0)</f>
        <v>394</v>
      </c>
      <c r="FL314" s="74">
        <f>RANK(FB314,$FB$9:$FB$497,0)</f>
        <v>42</v>
      </c>
      <c r="FM314" s="74">
        <f>RANK(FC314,$FC$9:$FC$497,0)</f>
        <v>47</v>
      </c>
      <c r="FN314" s="74">
        <f>RANK(FD314,$FD$9:$FD$497,0)</f>
        <v>38</v>
      </c>
      <c r="FO314" s="84">
        <f>RANK(FE314,$FE$9:$FE$497,0)</f>
        <v>17</v>
      </c>
      <c r="FP314" s="73">
        <f>COUNTIFS($EV$9:$EV$497,"&gt;"&amp;EV314,$ES$9:$ES$497,ES314)+1</f>
        <v>55</v>
      </c>
      <c r="FQ314" s="74">
        <f>COUNTIFS($EW$9:$EW$497,"&gt;"&amp;EW314,$ES$9:$ES$497,ES314)+1</f>
        <v>44</v>
      </c>
      <c r="FR314" s="74">
        <f>COUNTIFS($EX$9:$EX$497,"&gt;"&amp;EX314,$ES$9:$ES$497,ES314)+1</f>
        <v>3</v>
      </c>
      <c r="FS314" s="74">
        <f>COUNTIFS($EY$9:$EY$497,"&gt;"&amp;EY314,$ES$9:$ES$497,ES314)+1</f>
        <v>52</v>
      </c>
      <c r="FT314" s="74">
        <f>COUNTIFS($EZ$9:$EZ$497,"&gt;"&amp;EZ314,$ES$9:$ES$497,ES314)+1</f>
        <v>74</v>
      </c>
      <c r="FU314" s="74">
        <f>COUNTIFS($FA$9:$FA$497,"&gt;"&amp;FA314,$ES$9:$ES$497,ES314)+1</f>
        <v>73</v>
      </c>
      <c r="FV314" s="74">
        <f>COUNTIFS($FB$9:$FB$497,"&gt;"&amp;FB314,$ES$9:$ES$497,ES314)+1</f>
        <v>6</v>
      </c>
      <c r="FW314" s="74">
        <f>COUNTIFS($FC$9:$FC$497,"&gt;"&amp;FC314,$ES$9:$ES$497,ES314)+1</f>
        <v>10</v>
      </c>
      <c r="FX314" s="74">
        <f>COUNTIFS($FD$9:$FD$497,"&gt;"&amp;FD314,$ES$9:$ES$497,ES314)+1</f>
        <v>10</v>
      </c>
      <c r="FY314" s="84">
        <f>COUNTIFS($FE$9:$FE$497,"&gt;"&amp;FE314,$ES$9:$ES$497,ES314)+1</f>
        <v>4</v>
      </c>
      <c r="FZ314" s="85">
        <f t="shared" ref="FZ314:GI316" si="705">ROUND(EV314/$F314,2)</f>
        <v>0.62</v>
      </c>
      <c r="GA314" s="86">
        <f t="shared" si="705"/>
        <v>0.33</v>
      </c>
      <c r="GB314" s="86">
        <f t="shared" si="705"/>
        <v>1.24</v>
      </c>
      <c r="GC314" s="86">
        <f t="shared" si="705"/>
        <v>0.27</v>
      </c>
      <c r="GD314" s="86">
        <f t="shared" si="705"/>
        <v>0.06</v>
      </c>
      <c r="GE314" s="86">
        <f t="shared" si="705"/>
        <v>0.06</v>
      </c>
      <c r="GF314" s="86">
        <f t="shared" si="705"/>
        <v>0.96</v>
      </c>
      <c r="GG314" s="86">
        <f t="shared" si="705"/>
        <v>0.91</v>
      </c>
      <c r="GH314" s="86">
        <f t="shared" si="705"/>
        <v>1.29</v>
      </c>
      <c r="GI314" s="87">
        <f t="shared" si="705"/>
        <v>2.15</v>
      </c>
      <c r="GJ314" s="85">
        <f>ROUND(((FZ314-AVERAGE(FZ$9:FZ$497))/STDEVP(FZ$9:FZ$497)*10+50),2)</f>
        <v>36.51</v>
      </c>
      <c r="GK314" s="86">
        <f>ROUND(((GA314-AVERAGE(GA$9:GA$497))/STDEVP(GA$9:GA$497)*10+50),2)</f>
        <v>39.229999999999997</v>
      </c>
      <c r="GL314" s="86">
        <f>ROUND(((GB314-AVERAGE(GB$9:GB$497))/STDEVP(GB$9:GB$497)*10+50),2)</f>
        <v>74.69</v>
      </c>
      <c r="GM314" s="86">
        <f>ROUND(((GC314-AVERAGE(GC$9:GC$497))/STDEVP(GC$9:GC$497)*10+50),2)</f>
        <v>37.159999999999997</v>
      </c>
      <c r="GN314" s="86">
        <f>ROUND(((GD314-AVERAGE(GD$9:GD$497))/STDEVP(GD$9:GD$497)*10+50),2)</f>
        <v>38.619999999999997</v>
      </c>
      <c r="GO314" s="86">
        <f>ROUND(((GE314-AVERAGE(GE$9:GE$497))/STDEVP(GE$9:GE$497)*10+50),2)</f>
        <v>39.53</v>
      </c>
      <c r="GP314" s="86">
        <f>ROUND(((GF314-AVERAGE(GF$9:GF$497))/STDEVP(GF$9:GF$497)*10+50),2)</f>
        <v>60.24</v>
      </c>
      <c r="GQ314" s="86">
        <f>ROUND(((GG314-AVERAGE(GG$9:GG$497))/STDEVP(GG$9:GG$497)*10+50),2)</f>
        <v>58.73</v>
      </c>
      <c r="GR314" s="86">
        <f>ROUND(((GH314-AVERAGE(GH$9:GH$497))/STDEVP(GH$9:GH$497)*10+50),2)</f>
        <v>61.5</v>
      </c>
      <c r="GS314" s="87">
        <f>ROUND(((GI314-AVERAGE(GI$9:GI$497))/STDEVP(GI$9:GI$497)*10+50),2)</f>
        <v>69.650000000000006</v>
      </c>
      <c r="GT314" s="73">
        <f>RANK(GJ314,$GJ$9:$GJ$497,0)</f>
        <v>399</v>
      </c>
      <c r="GU314" s="74">
        <f>RANK(GK314,$GK$9:$GK$497,0)</f>
        <v>384</v>
      </c>
      <c r="GV314" s="74">
        <f>RANK(GL314,$GL$9:$GL$497,0)</f>
        <v>8</v>
      </c>
      <c r="GW314" s="74">
        <f>RANK(GM314,$GM$9:$GM$497,0)</f>
        <v>404</v>
      </c>
      <c r="GX314" s="74">
        <f>RANK(GN314,$GN$9:$GN$497,0)</f>
        <v>436</v>
      </c>
      <c r="GY314" s="74">
        <f>RANK(GO314,$GO$9:$GO$497,0)</f>
        <v>436</v>
      </c>
      <c r="GZ314" s="74">
        <f>RANK(GP314,$GP$9:$GP$497,0)</f>
        <v>71</v>
      </c>
      <c r="HA314" s="74">
        <f>RANK(GQ314,$GQ$9:$GQ$497,0)</f>
        <v>86</v>
      </c>
      <c r="HB314" s="74">
        <f>RANK(GR314,$GR$9:$GR$497,0)</f>
        <v>49</v>
      </c>
      <c r="HC314" s="84">
        <f>RANK(GS314,$GS$9:$GS$497,0)</f>
        <v>19</v>
      </c>
      <c r="HD314" s="85">
        <f>ROUND(AVERAGEIF($ES$9:$ES$497,$ES314,$FZ$9:$FZ$497),2)</f>
        <v>0.95</v>
      </c>
      <c r="HE314" s="86">
        <f>ROUND(AVERAGEIF($ES$9:$ES$497,$ES314,$GA$9:$GA$497),2)</f>
        <v>0.38</v>
      </c>
      <c r="HF314" s="86">
        <f>ROUND(AVERAGEIF($ES$9:$ES$497,$ES314,$GB$9:$GB$497),2)</f>
        <v>0.82</v>
      </c>
      <c r="HG314" s="86">
        <f>ROUND(AVERAGEIF($ES$9:$ES$497,$ES314,$GC$9:$GC$497),2)</f>
        <v>0.44</v>
      </c>
      <c r="HH314" s="86">
        <f>ROUND(AVERAGEIF($ES$9:$ES$497,$ES314,$GD$9:$GD$497),2)</f>
        <v>0.15</v>
      </c>
      <c r="HI314" s="86">
        <f>ROUND(AVERAGEIF($ES$9:$ES$497,$ES314,$GE$9:$GE$497),2)</f>
        <v>0.14000000000000001</v>
      </c>
      <c r="HJ314" s="86">
        <f>ROUND(AVERAGEIF($ES$9:$ES$497,$ES314,$GF$9:$GF$497),2)</f>
        <v>0.74</v>
      </c>
      <c r="HK314" s="86">
        <f>ROUND(AVERAGEIF($ES$9:$ES$497,$ES314,$GG$9:$GG$497),2)</f>
        <v>0.85</v>
      </c>
      <c r="HL314" s="86">
        <f>ROUND(AVERAGEIF($ES$9:$ES$497,$ES314,$GH$9:$GH$497),2)</f>
        <v>0.97</v>
      </c>
      <c r="HM314" s="87">
        <f>ROUND(AVERAGEIF($ES$9:$ES$497,$ES314,$GI$9:$GI$497),2)</f>
        <v>1.67</v>
      </c>
      <c r="HN314" s="88">
        <f t="shared" ref="HN314:HW316" si="706">FZ314-HD314</f>
        <v>-0.32999999999999996</v>
      </c>
      <c r="HO314" s="89">
        <f t="shared" si="706"/>
        <v>-4.9999999999999989E-2</v>
      </c>
      <c r="HP314" s="89">
        <f t="shared" si="706"/>
        <v>0.42000000000000004</v>
      </c>
      <c r="HQ314" s="89">
        <f t="shared" si="706"/>
        <v>-0.16999999999999998</v>
      </c>
      <c r="HR314" s="89">
        <f t="shared" si="706"/>
        <v>-0.09</v>
      </c>
      <c r="HS314" s="89">
        <f t="shared" si="706"/>
        <v>-8.0000000000000016E-2</v>
      </c>
      <c r="HT314" s="89">
        <f t="shared" si="706"/>
        <v>0.21999999999999997</v>
      </c>
      <c r="HU314" s="89">
        <f t="shared" si="706"/>
        <v>6.0000000000000053E-2</v>
      </c>
      <c r="HV314" s="89">
        <f t="shared" si="706"/>
        <v>0.32000000000000006</v>
      </c>
      <c r="HW314" s="90">
        <f t="shared" si="706"/>
        <v>0.48</v>
      </c>
      <c r="HX314" s="73">
        <f>COUNTIFS($FZ$9:$FZ$497,"&gt;"&amp;FZ314,$ES$9:$ES$497,$ES314)+1</f>
        <v>77</v>
      </c>
      <c r="HY314" s="74">
        <f>COUNTIFS($GA$9:$GA$497,"&gt;"&amp;GA314,$ES$9:$ES$497,$ES314)+1</f>
        <v>53</v>
      </c>
      <c r="HZ314" s="74">
        <f>COUNTIFS($GB$9:$GB$497,"&gt;"&amp;GB314,$ES$9:$ES$497,$ES314)+1</f>
        <v>7</v>
      </c>
      <c r="IA314" s="74">
        <f>COUNTIFS($GC$9:$GC$497,"&gt;"&amp;GC314,$ES$9:$ES$497,$ES314)+1</f>
        <v>76</v>
      </c>
      <c r="IB314" s="74">
        <f>COUNTIFS($GD$9:$GD$497,"&gt;"&amp;GD314,$ES$9:$ES$497,$ES314)+1</f>
        <v>83</v>
      </c>
      <c r="IC314" s="74">
        <f>COUNTIFS($GE$9:$GE$497,"&gt;"&amp;GE314,$ES$9:$ES$497,$ES314)+1</f>
        <v>83</v>
      </c>
      <c r="ID314" s="74">
        <f>COUNTIFS($GF$9:$GF$497,"&gt;"&amp;GF314,$ES$9:$ES$497,$ES314)+1</f>
        <v>13</v>
      </c>
      <c r="IE314" s="74">
        <f>COUNTIFS($GG$9:$GG$497,"&gt;"&amp;GG314,$ES$9:$ES$497,$ES314)+1</f>
        <v>35</v>
      </c>
      <c r="IF314" s="74">
        <f>COUNTIFS($GH$9:$GH$497,"&gt;"&amp;GH314,$ES$9:$ES$497,$ES314)+1</f>
        <v>8</v>
      </c>
      <c r="IG314" s="84">
        <f>COUNTIFS($GI$9:$GI$497,"&gt;"&amp;GI314,$ES$9:$ES$497,$ES314)+1</f>
        <v>14</v>
      </c>
      <c r="IH314" s="148"/>
      <c r="II314" s="149"/>
      <c r="IJ314" s="149">
        <v>0.03</v>
      </c>
      <c r="IK314" s="149"/>
      <c r="IL314" s="149"/>
      <c r="IM314" s="150"/>
      <c r="IN314" s="151"/>
      <c r="IO314" s="152"/>
      <c r="IP314" s="153"/>
      <c r="IQ314" s="149"/>
      <c r="IR314" s="149"/>
      <c r="IS314" s="149"/>
      <c r="IT314" s="149"/>
      <c r="IU314" s="149"/>
      <c r="IV314" s="149"/>
      <c r="IW314" s="154"/>
      <c r="IX314" s="151"/>
      <c r="IY314" s="149"/>
      <c r="IZ314" s="149">
        <v>7.0000000000000007E-2</v>
      </c>
      <c r="JA314" s="149"/>
      <c r="JB314" s="149"/>
      <c r="JC314" s="149">
        <v>7.0000000000000007E-2</v>
      </c>
      <c r="JD314" s="149"/>
      <c r="JE314" s="155"/>
      <c r="JF314" s="153"/>
      <c r="JG314" s="149"/>
      <c r="JH314" s="149"/>
      <c r="JI314" s="149"/>
      <c r="JJ314" s="149"/>
      <c r="JK314" s="149"/>
      <c r="JL314" s="149"/>
      <c r="JM314" s="154"/>
      <c r="JN314" s="151"/>
      <c r="JO314" s="149"/>
      <c r="JP314" s="149"/>
      <c r="JQ314" s="149"/>
      <c r="JR314" s="149"/>
      <c r="JS314" s="149"/>
      <c r="JT314" s="149"/>
      <c r="JU314" s="149"/>
      <c r="JV314" s="149"/>
      <c r="JW314" s="149"/>
      <c r="JX314" s="149"/>
      <c r="JY314" s="149"/>
      <c r="JZ314" s="155"/>
      <c r="KA314" s="151"/>
      <c r="KB314" s="149"/>
      <c r="KC314" s="149"/>
      <c r="KD314" s="149"/>
      <c r="KE314" s="155"/>
      <c r="KF314" s="153"/>
      <c r="KG314" s="149"/>
      <c r="KH314" s="149"/>
      <c r="KI314" s="149"/>
      <c r="KJ314" s="149"/>
      <c r="KK314" s="156"/>
      <c r="KL314" s="149"/>
      <c r="KM314" s="149"/>
      <c r="KN314" s="149"/>
      <c r="KO314" s="149"/>
      <c r="KP314" s="149"/>
      <c r="KQ314" s="149"/>
      <c r="KR314" s="149"/>
      <c r="KS314" s="154"/>
      <c r="KT314" s="154"/>
      <c r="KU314" s="154"/>
      <c r="KV314" s="154"/>
      <c r="KW314" s="151"/>
      <c r="KX314" s="149"/>
      <c r="KY314" s="149"/>
      <c r="KZ314" s="149"/>
      <c r="LA314" s="149"/>
      <c r="LB314" s="149"/>
      <c r="LC314" s="154"/>
      <c r="LD314" s="151"/>
      <c r="LE314" s="152"/>
      <c r="LF314" s="157"/>
      <c r="LG314" s="158"/>
      <c r="LH314" s="151"/>
      <c r="LI314" s="149"/>
      <c r="LJ314" s="147"/>
      <c r="LK314" s="147"/>
      <c r="LL314" s="147"/>
      <c r="LM314" s="159"/>
      <c r="LN314" s="153"/>
      <c r="LO314" s="149"/>
      <c r="LP314" s="149"/>
      <c r="LQ314" s="149">
        <v>0.03</v>
      </c>
      <c r="LR314" s="154"/>
      <c r="LS314" s="151"/>
      <c r="LT314" s="149"/>
      <c r="LU314" s="149"/>
      <c r="LV314" s="149"/>
      <c r="LW314" s="149"/>
      <c r="LX314" s="149"/>
      <c r="LY314" s="149"/>
      <c r="LZ314" s="149"/>
      <c r="MA314" s="155"/>
      <c r="MB314" s="153"/>
      <c r="MC314" s="149"/>
      <c r="MD314" s="149"/>
      <c r="ME314" s="149"/>
      <c r="MF314" s="149"/>
      <c r="MG314" s="149"/>
      <c r="MH314" s="149"/>
      <c r="MI314" s="149"/>
      <c r="MJ314" s="149"/>
      <c r="MK314" s="149"/>
      <c r="ML314" s="149"/>
      <c r="MM314" s="149"/>
      <c r="MN314" s="156"/>
      <c r="MO314" s="156"/>
      <c r="MP314" s="154"/>
      <c r="MQ314" s="151"/>
      <c r="MR314" s="149"/>
      <c r="MS314" s="149"/>
      <c r="MT314" s="149"/>
      <c r="MU314" s="149"/>
      <c r="MV314" s="156"/>
      <c r="MW314" s="149"/>
      <c r="MX314" s="149"/>
      <c r="MY314" s="149"/>
      <c r="MZ314" s="149"/>
      <c r="NA314" s="149"/>
      <c r="NB314" s="149"/>
      <c r="NC314" s="149"/>
      <c r="ND314" s="154"/>
      <c r="NE314" s="154"/>
      <c r="NF314" s="154"/>
      <c r="NG314" s="154"/>
      <c r="NH314" s="151"/>
      <c r="NI314" s="149"/>
      <c r="NJ314" s="149"/>
      <c r="NK314" s="149"/>
      <c r="NL314" s="149"/>
      <c r="NM314" s="149"/>
      <c r="NN314" s="94"/>
      <c r="NO314" s="151"/>
      <c r="NP314" s="160"/>
      <c r="NQ314" s="145" t="s">
        <v>1265</v>
      </c>
      <c r="NR314" s="102" t="s">
        <v>1270</v>
      </c>
      <c r="NS314" s="199"/>
      <c r="NT314" s="199" t="s">
        <v>593</v>
      </c>
      <c r="NU314" s="199" t="s">
        <v>1271</v>
      </c>
      <c r="NV314" s="135">
        <v>44186</v>
      </c>
      <c r="NW314" s="199" t="s">
        <v>1272</v>
      </c>
      <c r="NX314" s="136" t="s">
        <v>1273</v>
      </c>
      <c r="NY314" s="138" t="s">
        <v>1024</v>
      </c>
      <c r="NZ314" s="136" t="s">
        <v>1273</v>
      </c>
      <c r="OA314" s="137"/>
      <c r="OB314" s="137"/>
      <c r="OC314" s="137"/>
      <c r="OD314" s="108">
        <f>EH314</f>
        <v>240</v>
      </c>
      <c r="OE314" s="109">
        <v>5</v>
      </c>
      <c r="OF314" s="110">
        <f>IF(ISERROR(ROUND(MAX(EI314/1,EJ314/EE314,EK314/EF314,EL314/EG314,EM314/EH314),0)),"0",ROUND(MAX(EI314/1,EJ314/EE314,EK314/EF314,EL314/EG314,EM314/EH314),0))</f>
        <v>23</v>
      </c>
      <c r="OG314" s="109">
        <v>7</v>
      </c>
      <c r="OH314" s="111">
        <f>ROUND(AVERAGEIF($ES$9:$ES$497,$ES314,EV$9:EV$497),0)</f>
        <v>70</v>
      </c>
      <c r="OI314" s="112">
        <f>ROUND(AVERAGEIF($ES$9:$ES$497,$ES314,EW$9:EW$497),0)</f>
        <v>29</v>
      </c>
      <c r="OJ314" s="112">
        <f>ROUND(AVERAGEIF($ES$9:$ES$497,$ES314,EX$9:EX$497),0)</f>
        <v>62</v>
      </c>
      <c r="OK314" s="112">
        <f>ROUND(AVERAGEIF($ES$9:$ES$497,$ES314,EY$9:EY$497),0)</f>
        <v>34</v>
      </c>
      <c r="OL314" s="112">
        <f>ROUND(AVERAGEIF($ES$9:$ES$497,$ES314,EZ$9:EZ$497),0)</f>
        <v>10</v>
      </c>
      <c r="OM314" s="112">
        <f>ROUND(AVERAGEIF($ES$9:$ES$497,$ES314,FA$9:FA$497),0)</f>
        <v>10</v>
      </c>
      <c r="ON314" s="112">
        <f>ROUND(AVERAGEIF($ES$9:$ES$497,$ES314,FB$9:FB$497),0)</f>
        <v>53</v>
      </c>
      <c r="OO314" s="112">
        <f>ROUND(AVERAGEIF($ES$9:$ES$497,$ES314,FC$9:FC$497),0)</f>
        <v>56</v>
      </c>
      <c r="OP314" s="112">
        <f>ROUND(AVERAGEIF($ES$9:$ES$497,$ES314,FD$9:FD$497),0)</f>
        <v>72</v>
      </c>
      <c r="OQ314" s="113">
        <f>ROUND(AVERAGEIF($ES$9:$ES$497,$ES314,FE$9:FE$497),0)</f>
        <v>118</v>
      </c>
      <c r="OR314" s="114">
        <f>ROUND(EV314/MAX(EV$9:EV$497)*100,0)</f>
        <v>31</v>
      </c>
      <c r="OS314" s="115">
        <f>ROUND(EW314/MAX(EW$9:EW$497)*100,0)</f>
        <v>23</v>
      </c>
      <c r="OT314" s="115">
        <f>ROUND(EX314/MAX(EX$9:EX$497)*100,0)</f>
        <v>92</v>
      </c>
      <c r="OU314" s="115">
        <f>ROUND(EY314/MAX(EY$9:EY$497)*100,0)</f>
        <v>16</v>
      </c>
      <c r="OV314" s="115">
        <f>ROUND(EZ314/MAX(EZ$9:EZ$497)*100,0)</f>
        <v>4</v>
      </c>
      <c r="OW314" s="115">
        <f>ROUND(FA314/MAX(FA$9:FA$497)*100,0)</f>
        <v>4</v>
      </c>
      <c r="OX314" s="115">
        <f>ROUND(FB314/MAX(FB$9:FB$497)*100,0)</f>
        <v>63</v>
      </c>
      <c r="OY314" s="116">
        <f>ROUND(FC314/MAX(FC$9:FC$497)*100,0)</f>
        <v>56</v>
      </c>
      <c r="OZ314" s="115">
        <f>ROUND(FD314/MAX(FD$9:FD$497)*100,0)</f>
        <v>78</v>
      </c>
      <c r="PA314" s="117">
        <f>ROUND(FE314/MAX(FE$9:FE$497)*100,0)</f>
        <v>78</v>
      </c>
      <c r="PB314" s="118">
        <f>OT314*3 + (OR314+OS314+OX314)*2 + (OU314+OY314)</f>
        <v>582</v>
      </c>
      <c r="PC314" s="115">
        <f>OV314*3 + (OR314+OS314+OX314)*2 + (OU314+OY314)</f>
        <v>318</v>
      </c>
      <c r="PD314" s="115">
        <f>(OT314+OV314)*3 + (OR314+OS314+OX314)*2 + (OU314+OY314)</f>
        <v>594</v>
      </c>
      <c r="PE314" s="115">
        <f>(OT314+OY314)*3 + (OR314+OS314+OX314)*2 + (OU314)</f>
        <v>694</v>
      </c>
      <c r="PF314" s="115">
        <f>(OR314+OU314)*3 + (OS314+OW314)*2 + OX314</f>
        <v>258</v>
      </c>
      <c r="PG314" s="119">
        <f>OW314*3 + (OR314+OS314+OU314)*2 + OX314</f>
        <v>215</v>
      </c>
      <c r="PH314" s="118">
        <f>ROUND(PB314/MAX(PB$9:PB$497)*100,0)</f>
        <v>69</v>
      </c>
      <c r="PI314" s="115">
        <f>ROUND(PC314/MAX(PC$9:PC$497)*100,0)</f>
        <v>38</v>
      </c>
      <c r="PJ314" s="115">
        <f>ROUND(PD314/MAX(PD$9:PD$497)*100,0)</f>
        <v>63</v>
      </c>
      <c r="PK314" s="115">
        <f>ROUND(PE314/MAX(PE$9:PE$497)*100,0)</f>
        <v>69</v>
      </c>
      <c r="PL314" s="115">
        <f>ROUND(PF314/MAX(PF$9:PF$497)*100,0)</f>
        <v>36</v>
      </c>
      <c r="PM314" s="119">
        <f>ROUND(PG314/MAX(PG$9:PG$497)*100,0)</f>
        <v>31</v>
      </c>
      <c r="PN314" s="118">
        <f>RANK(PH314,PH$9:PH$497,0)</f>
        <v>56</v>
      </c>
      <c r="PO314" s="115">
        <f>RANK(PI314,PI$9:PI$497,0)</f>
        <v>231</v>
      </c>
      <c r="PP314" s="115">
        <f>RANK(PJ314,PJ$9:PJ$497,0)</f>
        <v>111</v>
      </c>
      <c r="PQ314" s="115">
        <f>RANK(PK314,PK$9:PK$497,0)</f>
        <v>47</v>
      </c>
      <c r="PR314" s="115">
        <f>RANK(PL314,PL$9:PL$497,0)</f>
        <v>282</v>
      </c>
      <c r="PS314" s="119">
        <f>RANK(PM314,PM$9:PM$497,0)</f>
        <v>296</v>
      </c>
      <c r="PT314" s="120">
        <f>ROUND(FZ314/MAX(FZ$9:FZ$497)*100,0)</f>
        <v>34</v>
      </c>
      <c r="PU314" s="115">
        <f>ROUND(GA314/MAX(GA$9:GA$497)*100,0)</f>
        <v>19</v>
      </c>
      <c r="PV314" s="115">
        <f>ROUND(GB314/MAX(GB$9:GB$497)*100,0)</f>
        <v>91</v>
      </c>
      <c r="PW314" s="115">
        <f>ROUND(GC314/MAX(GC$9:GC$497)*100,0)</f>
        <v>21</v>
      </c>
      <c r="PX314" s="115">
        <f>ROUND(GD314/MAX(GD$9:GD$497)*100,0)</f>
        <v>3</v>
      </c>
      <c r="PY314" s="115">
        <f>ROUND(GE314/MAX(GE$9:GE$497)*100,0)</f>
        <v>4</v>
      </c>
      <c r="PZ314" s="115">
        <f>ROUND(GF314/MAX(GF$9:GF$497)*100,0)</f>
        <v>45</v>
      </c>
      <c r="QA314" s="116">
        <f>ROUND(GG314/MAX(GG$9:GG$497)*100,0)</f>
        <v>50</v>
      </c>
      <c r="QB314" s="115">
        <f>ROUND(GH314/MAX(GH$9:GH$497)*100,0)</f>
        <v>57</v>
      </c>
      <c r="QC314" s="121">
        <f>ROUND(GI314/MAX(GI$9:GI$497)*100,0)</f>
        <v>69</v>
      </c>
      <c r="QD314" s="120">
        <f>ROUND(AVERAGEIF($ES$9:$ES$497,$ES314,PT$9:PT$497),0)</f>
        <v>52</v>
      </c>
      <c r="QE314" s="120">
        <f>ROUND(AVERAGEIF($ES$9:$ES$497,$ES314,PU$9:PU$497),0)</f>
        <v>21</v>
      </c>
      <c r="QF314" s="120">
        <f>ROUND(AVERAGEIF($ES$9:$ES$497,$ES314,PV$9:PV$497),0)</f>
        <v>60</v>
      </c>
      <c r="QG314" s="120">
        <f>ROUND(AVERAGEIF($ES$9:$ES$497,$ES314,PW$9:PW$497),0)</f>
        <v>35</v>
      </c>
      <c r="QH314" s="120">
        <f>ROUND(AVERAGEIF($ES$9:$ES$497,$ES314,PX$9:PX$497),0)</f>
        <v>8</v>
      </c>
      <c r="QI314" s="120">
        <f>ROUND(AVERAGEIF($ES$9:$ES$497,$ES314,PY$9:PY$497),0)</f>
        <v>9</v>
      </c>
      <c r="QJ314" s="120">
        <f>ROUND(AVERAGEIF($ES$9:$ES$497,$ES314,PZ$9:PZ$497),0)</f>
        <v>35</v>
      </c>
      <c r="QK314" s="120">
        <f>ROUND(AVERAGEIF($ES$9:$ES$497,$ES314,QA$9:QA$497),0)</f>
        <v>46</v>
      </c>
      <c r="QL314" s="120">
        <f>ROUND(AVERAGEIF($ES$9:$ES$497,$ES314,QB$9:QB$497),0)</f>
        <v>43</v>
      </c>
      <c r="QM314" s="120">
        <f>ROUND(AVERAGEIF($ES$9:$ES$497,$ES314,QC$9:QC$497),0)</f>
        <v>53</v>
      </c>
      <c r="QN314" s="114">
        <f>PV314*4 + (PT314+PU314+PZ314)*2 + (PW314+QA314)</f>
        <v>631</v>
      </c>
      <c r="QO314" s="115">
        <f>PX314*4 + (PT314+PU314+PZ314)*2 + (PW314+QA314)</f>
        <v>279</v>
      </c>
      <c r="QP314" s="115">
        <f>(PV314+PX314)*4 + (PT314+PU314+PZ314)*2 + (PW314+QA314)</f>
        <v>643</v>
      </c>
      <c r="QQ314" s="115">
        <f>(PV314+QA314)*4 + (PT314+PU314+PZ314)*2 + (PW314)</f>
        <v>781</v>
      </c>
      <c r="QR314" s="115">
        <f>(PT314+PW314)*4 + (PU314+PY314)*2 + PZ314</f>
        <v>311</v>
      </c>
      <c r="QS314" s="119">
        <f>PY314*4 + (PT314+PU314+PW314)*2 + PZ314</f>
        <v>209</v>
      </c>
      <c r="QT314" s="114">
        <f>ROUND((QN314-MIN(QN$9:QN$497))/(MAX(QN$9:QN$497)-MIN(QN$9:QN$497))*100,0)</f>
        <v>63</v>
      </c>
      <c r="QU314" s="115">
        <f>ROUND((QO314-MIN(QO$9:QO$497))/(MAX(QO$9:QO$497)-MIN(QO$9:QO$497))*100,0)</f>
        <v>10</v>
      </c>
      <c r="QV314" s="115">
        <f>ROUND((QP314-MIN(QP$9:QP$497))/(MAX(QP$9:QP$497)-MIN(QP$9:QP$497))*100,0)</f>
        <v>42</v>
      </c>
      <c r="QW314" s="115">
        <f>ROUND((QQ314-MIN(QQ$9:QQ$497))/(MAX(QQ$9:QQ$497)-MIN(QQ$9:QQ$497))*100,0)</f>
        <v>62</v>
      </c>
      <c r="QX314" s="115">
        <f>ROUND((QR314-MIN(QR$9:QR$497))/(MAX(QR$9:QR$497)-MIN(QR$9:QR$497))*100,0)</f>
        <v>11</v>
      </c>
      <c r="QY314" s="115">
        <f>ROUND((QS314-MIN(QS$9:QS$497))/(MAX(QS$9:QS$497)-MIN(QS$9:QS$497))*100,0)</f>
        <v>8</v>
      </c>
      <c r="QZ314" s="114">
        <f>RANK(QN314,QN$9:QN$497,0)</f>
        <v>37</v>
      </c>
      <c r="RA314" s="115">
        <f>RANK(QO314,QO$9:QO$497,0)</f>
        <v>402</v>
      </c>
      <c r="RB314" s="115">
        <f>RANK(QP314,QP$9:QP$497,0)</f>
        <v>89</v>
      </c>
      <c r="RC314" s="115">
        <f>RANK(QQ314,QQ$9:QQ$497,0)</f>
        <v>45</v>
      </c>
      <c r="RD314" s="115">
        <f>RANK(QR314,QR$9:QR$497,0)</f>
        <v>419</v>
      </c>
      <c r="RE314" s="115">
        <f>RANK(QS314,QS$9:QS$497,0)</f>
        <v>423</v>
      </c>
      <c r="RF314" s="122"/>
      <c r="RG314" s="115">
        <f>($RH$3*(IH314+IJ314)*100*100/MAX(EX$9:EX$497)*$RO$3) +($RH$3*(II314+IJ314)*100*100/MAX(EX$9:EX$497)*$RO$4) + ($RH$3*IK314*100*100/MAX(EX$9:EX$497)*0.098)</f>
        <v>12.524999999999999</v>
      </c>
      <c r="RH314" s="115">
        <f>($RH$4*IL314*100*100/MAX(EZ$9:EZ$497))*$RQ$3</f>
        <v>0</v>
      </c>
      <c r="RI314" s="115">
        <f>($RH$3*IM314*100*100/MAX(EY$9:EY$497))*$RQ$4</f>
        <v>0</v>
      </c>
      <c r="RJ314" s="115">
        <f>($RH$3*IN314*100*100/MAX(EX$9:EX$497))</f>
        <v>0</v>
      </c>
      <c r="RK314" s="115">
        <f>($RH$4*IO314*100*100/MAX(EZ$9:EZ$497))*$RQ$3</f>
        <v>0</v>
      </c>
      <c r="RL314" s="115">
        <f>(($RL$4*IP314*100*((100/MAX(EX$9:EX$497)+100/MAX(EZ$9:EZ$497))/2))+($RL$4*IQ314*100*((100/MAX(EX$9:EX$497)+100/MAX(EZ$9:EZ$497))/2))+($RL$4*IR314*100*((100/MAX(EX$9:EX$497)+100/MAX(EZ$9:EZ$497))/2))+($RL$4*IS314*100*((100/MAX(EX$9:EX$497)+100/MAX(EZ$9:EZ$497))/2))+($RL$4*IT314*100*((100/MAX(EX$9:EX$497)+100/MAX(EZ$9:EZ$497))/2))+($RL$4*IU314*100*((100/MAX(EX$9:EX$497)+100/MAX(EZ$9:EZ$497))/2))+($RL$4*IV314*100*((100/MAX(EX$9:EX$497)+100/MAX(EZ$9:EZ$497))/2))+($RL$4*IW314*100*((100/MAX(EX$9:EX$497)+100/MAX(EZ$9:EZ$497))/2)))*$RS$3</f>
        <v>0</v>
      </c>
      <c r="RM314" s="115">
        <f>(($RH$3*IX314*100*100/MAX(EX$9:EX$497))+($RH$3*IY314*100*100/MAX(EX$9:EX$497))+($RH$3*IZ314*100*100/MAX(EX$9:EX$497))+($RH$3*JA314*100*100/MAX(EX$9:EX$497))+($RH$3*JB314*100*100/MAX(EX$9:EX$497))+($RH$3*JC314*100*100/MAX(EX$9:EX$497))+($RH$3*JD314*100*100/MAX(EX$9:EX$497))+($RH$3*JE314*100*100/MAX(EX$9:EX$497)))*$RS$4</f>
        <v>11.690000000000001</v>
      </c>
      <c r="RN314" s="115">
        <f>(($RH$4*JF314*100*100/MAX(EZ$9:EZ$497)) + ($RH$4*JG314*100*100/MAX(EZ$9:EZ$497)) + ($RH$4*JH314*100*100/MAX(EZ$9:EZ$497)) + ($RH$4*JI314*100*100/MAX(EZ$9:EZ$497)) + ($RH$4*JJ314*100*100/MAX(EZ$9:EZ$497)) + ($RH$4*JK314*100*100/MAX(EZ$9:EZ$497)) + ($RH$4*JL314*100*100/MAX(EZ$9:EZ$497)) + ($RH$4*JM314*100*100/MAX(EZ$9:EZ$497)))*$RU$3</f>
        <v>0</v>
      </c>
      <c r="RO314" s="115">
        <f>(($RL$4*JN314*100*((100/MAX(EX$9:EX$497)+100/MAX(EZ$9:EZ$497))/2))+($RL$4*JO314*100*((100/MAX(EX$9:EX$497)+100/MAX(EZ$9:EZ$497))/2))+($RL$4*JP314*100*((100/MAX(EX$9:EX$497)+100/MAX(EZ$9:EZ$497))/2))+($RL$4*JQ314*100*((100/MAX(EX$9:EX$497)+100/MAX(EZ$9:EZ$497))/2))+($RL$4*JR314*100*((100/MAX(EX$9:EX$497)+100/MAX(EZ$9:EZ$497))/2))+($RL$4*JS314*100*((100/MAX(EX$9:EX$497)+100/MAX(EZ$9:EZ$497))/2))+($RL$4*JT314*100*((100/MAX(EX$9:EX$497)+100/MAX(EZ$9:EZ$497))/2))+($RL$4*JU314*100*((100/MAX(EX$9:EX$497)+100/MAX(EZ$9:EZ$497))/2))+($RL$4*JV314*100*((100/MAX(EX$9:EX$497)+100/MAX(EZ$9:EZ$497))/2))+($RL$4*JW314*100*((100/MAX(EX$9:EX$497)+100/MAX(EZ$9:EZ$497))/2))+($RL$4*JX314*100*((100/MAX(EX$9:EX$497)+100/MAX(EZ$9:EZ$497))/2))+($RL$4*JY314*100*((100/MAX(EX$9:EX$497)+100/MAX(EZ$9:EZ$497))/2))+($RL$4*JZ314*100*((100/MAX(EX$9:EX$497)+100/MAX(EZ$9:EZ$497))/2)))*$RW$3/2</f>
        <v>0</v>
      </c>
      <c r="RP314" s="119">
        <f>($RJ$3*KA314*100*100/MAX(FA$9:FA$497)) + ($RJ$3*KB314*100*100/MAX(FA$9:FA$497)/2) + ($RJ$3*KC314*100*100/MAX(FA$9:FA$497)/2) + ($RJ$3*KD314*100*100/MAX(FA$9:FA$497)/4) + ($RJ$3*KE314*100*100/MAX(FA$9:FA$497)/4)</f>
        <v>0</v>
      </c>
      <c r="RQ314" s="118">
        <f>($RL$4*KF314*100*((100/MAX(EX$9:EX$497)+100/MAX(EZ$9:EZ$497)))) * ($RO$3/2) + (($RL$4*KG314*100*((100/MAX(EX$9:EX$497)+100/MAX(EZ$9:EZ$497))))+($RL$4*KH314*100*((100/MAX(EX$9:EX$497)+100/MAX(EZ$9:EZ$497))))+($RL$4*KI314*100*((100/MAX(EX$9:EX$497)+100/MAX(EZ$9:EZ$497))))+($RL$4*KJ314*100*((100/MAX(EX$9:EX$497)+100/MAX(EZ$9:EZ$497))))+($RL$4*KK314*100*((100/MAX(EX$9:EX$497)+100/MAX(EZ$9:EZ$497))))+($RL$4*KL314*100*((100/MAX(EX$9:EX$497)+100/MAX(EZ$9:EZ$497))))+($RL$4*KM314*100*((100/MAX(EX$9:EX$497)+100/MAX(EZ$9:EZ$497))))+($RL$4*KN314*100*((100/MAX(EX$9:EX$497)+100/MAX(EZ$9:EZ$497))))+($RL$4*KO314*100*((100/MAX(EX$9:EX$497)+100/MAX(EZ$9:EZ$497))))+($RL$4*KP314*100*((100/MAX(EX$9:EX$497)+100/MAX(EZ$9:EZ$497))))+($RL$4*KQ314*100*((100/MAX(EX$9:EX$497)+100/MAX(EZ$9:EZ$497))))+($RL$4*KR314*100*((100/MAX(EX$9:EX$497)+100/MAX(EZ$9:EZ$497))))+($RL$4*KS314*100*((100/MAX(EX$9:EX$497)+100/MAX(EZ$9:EZ$497))))+($RL$4*KV314*100*((100/MAX(EX$9:EX$497)+100/MAX(EZ$9:EZ$497))))) * (($RO$3+$RO$4)/6)</f>
        <v>0</v>
      </c>
      <c r="RR314" s="115">
        <f>(($RL$4*KW314*100*((100/MAX(EX$9:EX$497)+100/MAX(EZ$9:EZ$497))))) * ($RO$3/2) + (($RL$4*KX314*100*((100/MAX(EX$9:EX$497)+100/MAX(EZ$9:EZ$497))))+($RL$4*KY314*100*((100/MAX(EX$9:EX$497)+100/MAX(EZ$9:EZ$497))))+($RL$4*KZ314*100*((100/MAX(EX$9:EX$497)+100/MAX(EZ$9:EZ$497))))+($RL$4*LA314*100*((100/MAX(EX$9:EX$497)+100/MAX(EZ$9:EZ$497))))+($RL$4*LB314*100*((100/MAX(EX$9:EX$497)+100/MAX(EZ$9:EZ$497))))+($RL$4*LC314*100*((100/MAX(EX$9:EX$497)+100/MAX(EZ$9:EZ$497))))) * (($RO$3+$RO$4)/6)</f>
        <v>0</v>
      </c>
      <c r="RS314" s="119">
        <f>(($RL$4*LD314*100*((100/MAX(EX$9:EX$497)+100/MAX(EZ$9:EZ$497))))+($RL$4*LE314*100*((100/MAX(EX$9:EX$497)+100/MAX(EZ$9:EZ$497))))) * (($RO$3+$RO$4)/6)</f>
        <v>0</v>
      </c>
      <c r="RT314" s="118">
        <f>($RJ$4*LH314*100*(100/MAX(EV$9:EV$497)))+($RJ$4*LI314*100*(100/MAX(EV$9:EV$497)))</f>
        <v>0</v>
      </c>
      <c r="RU314" s="119">
        <f>($RJ$4*LJ314*(100/MAX(EV$9:EV$497)))/2 + ($RL$3*LK314*(100/MAX(EW$9:EW$497))) + ($RJ$4*LL314*(100/MAX(EV$9:EV$497)))/4 + ($RL$3*LM314*(100/MAX(EW$9:EW$497)))</f>
        <v>0</v>
      </c>
      <c r="RV314" s="118">
        <f>($RJ$4*LN314*100*100/MAX(EV$9:EV$497)/2)+($RJ$4*LO314*100*100/MAX(EV$9:EV$497)/2)+($RJ$4*LP314*100*100/MAX(EV$9:EV$497))+($RJ$4*LQ314*100*100/MAX(EV$9:EV$497))+($RJ$4*LR314*100*100/MAX(EV$9:EV$497))</f>
        <v>5.0561797752808992</v>
      </c>
      <c r="RW314" s="115">
        <f>($RJ$4*LS314*100*100/MAX(EV$9:EV$497)) + (($RJ$4*LT314*100*100/MAX(EV$9:EV$497))+($RJ$4*LU314*100*100/MAX(EV$9:EV$497))+($RJ$4*LV314*100*100/MAX(EV$9:EV$497))+($RJ$4*LW314*100*100/MAX(EV$9:EV$497))+($RJ$4*LX314*100*100/MAX(EV$9:EV$497))+($RJ$4*LY314*100*100/MAX(EV$9:EV$497))+($RJ$4*LZ314*100*100/MAX(EV$9:EV$497))+($RJ$4*MA314*100*100/MAX(EV$9:EV$497)))/2</f>
        <v>0</v>
      </c>
      <c r="RX314" s="119">
        <f>($RJ$4*MB314*100*100/MAX(EV$9:EV$497))+($RJ$4*MC314*100*100/MAX(EV$9:EV$497))+($RJ$4*MD314*100*100/MAX(EV$9:EV$497))+($RJ$4*ME314*100*100/MAX(EV$9:EV$497))+($RJ$4*MF314*100*100/MAX(EV$9:EV$497))+($RJ$4*MG314*100*100/MAX(EV$9:EV$497))+($RJ$4*MH314*100*100/MAX(EV$9:EV$497))+($RJ$4*MI314*100*100/MAX(EV$9:EV$497))+($RJ$4*MJ314*100*100/MAX(EV$9:EV$497))+($RJ$4*MK314*100*100/MAX(EV$9:EV$497))+($RJ$4*ML314*100*100/MAX(EV$9:EV$497))+($RJ$4*MM314*100*100/MAX(EV$9:EV$497))+($RJ$4*MN314*100*100/MAX(EV$9:EV$497))</f>
        <v>0</v>
      </c>
      <c r="RY314" s="118">
        <f>($RJ$4*MQ314*100*100/MAX(EV$9:EV$497))/2 + (($RJ$4*MR314*100*100/MAX(EV$9:EV$497))+($RJ$4*MS314*100*100/MAX(EV$9:EV$497))+($RJ$4*MT314*100*100/MAX(EV$9:EV$497))+($RJ$4*MU314*100*100/MAX(EV$9:EV$497))+($RJ$4*MV314*100*100/MAX(EV$9:EV$497))+($RJ$4*MW314*100*100/MAX(EV$9:EV$497))+($RJ$4*MX314*100*100/MAX(EV$9:EV$497))+($RJ$4*MY314*100*100/MAX(EV$9:EV$497))+($RJ$4*MZ314*100*100/MAX(EV$9:EV$497))+($RJ$4*NA314*100*100/MAX(EV$9:EV$497))+($RJ$4*NB314*100*100/MAX(EV$9:EV$497))+($RJ$4*NC314*100*100/MAX(EV$9:EV$497))+($RJ$4*ND314*100*100/MAX(EV$9:EV$497))+($RJ$4*NG314*100*100/MAX(EV$9:EV$497)))/4</f>
        <v>0</v>
      </c>
      <c r="RZ314" s="115">
        <f>($RJ$4*NH314*100*100/MAX(EV$9:EV$497))/2 + (($RJ$4*NI314*100*100/MAX(EV$9:EV$497))+($RJ$4*NJ314*100*100/MAX(EV$9:EV$497))+($RJ$4*NK314*100*100/MAX(EV$9:EV$497))+($RJ$4*NL314*100*100/MAX(EV$9:EV$497))+($RJ$4*NM314*100*100/MAX(EV$9:EV$497))+($RJ$4*NN314*100*100/MAX(EV$9:EV$497)))/4</f>
        <v>0</v>
      </c>
      <c r="SA314" s="117">
        <f>(($RJ$4*NO314*100*100/MAX(EV$9:EV$497))+($RJ$4*NP314*100*100/MAX(EV$9:EV$497)))/4</f>
        <v>0</v>
      </c>
      <c r="SB314" s="118">
        <f>SUM(RG314:SA314)</f>
        <v>29.271179775280899</v>
      </c>
      <c r="SC314" s="115">
        <f>RG314 + RJ314 + RL314 + RM314 + RO314 + SUM(RQ314:RS314)/2 +  SUM(RT314:SA314)/5</f>
        <v>25.226235955056179</v>
      </c>
      <c r="SD314" s="115">
        <f>(RH314+RK314+RL314/$RS$3*$RU$3+RN314)*$RY$3+RO314+SUM(RQ314:RS314)/5 + SUM(RT314:SA314)/4</f>
        <v>1.2640449438202248</v>
      </c>
      <c r="SE314" s="115">
        <f>RG314+RJ314+RL314/$RS$3+RM314/$RS$4+RO314 + SUM(RQ314:RS314)/2 +  SUM(RT314:SA314)/5</f>
        <v>71.869569288389513</v>
      </c>
      <c r="SF314" s="115">
        <f>RI314*$RY$4+RL314+RO314 + SUM(RQ314:RS314)/5 +  SUM(RT314:SA314)/4</f>
        <v>1.2640449438202248</v>
      </c>
      <c r="SG314" s="115">
        <f>RP314*2 + SUM(RT314:SA314)</f>
        <v>5.0561797752808992</v>
      </c>
      <c r="SH314" s="115">
        <f>ROUND(SB314/MAX(SB$9:SB$497)*100,0)</f>
        <v>37</v>
      </c>
      <c r="SI314" s="115">
        <f>ROUND(SC314/MAX(SC$9:SC$497)*100,0)</f>
        <v>38</v>
      </c>
      <c r="SJ314" s="115">
        <f>ROUND(SD314/MAX(SD$9:SD$497)*100,0)</f>
        <v>2</v>
      </c>
      <c r="SK314" s="115">
        <f>ROUND(SE314/MAX(SE$9:SE$497)*100,0)</f>
        <v>56</v>
      </c>
      <c r="SL314" s="115">
        <f>ROUND(SF314/MAX(SF$9:SF$497)*100,0)</f>
        <v>3</v>
      </c>
      <c r="SM314" s="121">
        <f>ROUND(SG314/MAX(SG$9:SG$497)*100,0)</f>
        <v>5</v>
      </c>
      <c r="SN314" s="115">
        <f>ROUND(AVERAGEIF($ES$9:$ES$497,$ES314,SH$9:SH$497),0)</f>
        <v>26</v>
      </c>
      <c r="SO314" s="115">
        <f>ROUND(AVERAGEIF($ES$9:$ES$497,$ES314,SI$9:SI$497),0)</f>
        <v>26</v>
      </c>
      <c r="SP314" s="115">
        <f>ROUND(AVERAGEIF($ES$9:$ES$497,$ES314,SJ$9:SJ$497),0)</f>
        <v>3</v>
      </c>
      <c r="SQ314" s="115">
        <f>ROUND(AVERAGEIF($ES$9:$ES$497,$ES314,SK$9:SK$497),0)</f>
        <v>21</v>
      </c>
      <c r="SR314" s="115">
        <f>ROUND(AVERAGEIF($ES$9:$ES$497,$ES314,SL$9:SL$497),0)</f>
        <v>5</v>
      </c>
      <c r="SS314" s="121">
        <f>ROUND(AVERAGEIF($ES$9:$ES$497,$ES314,SM$9:SM$497),0)</f>
        <v>5</v>
      </c>
      <c r="ST314" s="114">
        <f>RANK(SB314,SB$9:SB$497,0)</f>
        <v>121</v>
      </c>
      <c r="SU314" s="115">
        <f>RANK(SC314,SC$9:SC$497,0)</f>
        <v>72</v>
      </c>
      <c r="SV314" s="115">
        <f>RANK(SD314,SD$9:SD$497,0)</f>
        <v>212</v>
      </c>
      <c r="SW314" s="115">
        <f>RANK(SE314,SE$9:SE$497,0)</f>
        <v>36</v>
      </c>
      <c r="SX314" s="115">
        <f>RANK(SF314,SF$9:SF$497,0)</f>
        <v>195</v>
      </c>
      <c r="SY314" s="115">
        <f>RANK(SG314,SG$9:SG$497,0)</f>
        <v>168</v>
      </c>
      <c r="SZ314" s="115">
        <f>COUNTIFS(SB$9:SB$497,"&gt;"&amp;SB314,$ES$9:$ES$497,$ES314)+1</f>
        <v>26</v>
      </c>
      <c r="TA314" s="115">
        <f>COUNTIFS(SC$9:SC$497,"&gt;"&amp;SC314,$ES$9:$ES$497,$ES314)+1</f>
        <v>24</v>
      </c>
      <c r="TB314" s="115">
        <f>COUNTIFS(SD$9:SD$497,"&gt;"&amp;SD314,$ES$9:$ES$497,$ES314)+1</f>
        <v>40</v>
      </c>
      <c r="TC314" s="115">
        <f>COUNTIFS(SE$9:SE$497,"&gt;"&amp;SE314,$ES$9:$ES$497,$ES314)+1</f>
        <v>11</v>
      </c>
      <c r="TD314" s="115">
        <f>COUNTIFS(SF$9:SF$497,"&gt;"&amp;SF314,$ES$9:$ES$497,$ES314)+1</f>
        <v>40</v>
      </c>
      <c r="TE314" s="117">
        <f>COUNTIFS(SG$9:SG$497,"&gt;"&amp;SG314,$ES$9:$ES$497,$ES314)+1</f>
        <v>27</v>
      </c>
      <c r="TF314" s="118">
        <f>MAX(PH314:PM314)+SH314</f>
        <v>106</v>
      </c>
      <c r="TG314" s="115">
        <f t="shared" ref="TG314:TK316" si="707">PH314+SI314</f>
        <v>107</v>
      </c>
      <c r="TH314" s="115">
        <f t="shared" si="707"/>
        <v>40</v>
      </c>
      <c r="TI314" s="115">
        <f t="shared" si="707"/>
        <v>119</v>
      </c>
      <c r="TJ314" s="115">
        <f t="shared" si="707"/>
        <v>72</v>
      </c>
      <c r="TK314" s="115">
        <f t="shared" si="707"/>
        <v>41</v>
      </c>
      <c r="TL314" s="117">
        <f>PM314+SM314</f>
        <v>36</v>
      </c>
      <c r="TM314" s="118">
        <f>ROUND(TF314/MAX(TF$9:TF$497)*100,0)</f>
        <v>59</v>
      </c>
      <c r="TN314" s="115">
        <f>ROUND(TG314/MAX(TG$9:TG$497)*100,0)</f>
        <v>59</v>
      </c>
      <c r="TO314" s="115">
        <f>ROUND(TH314/MAX(TH$9:TH$497)*100,0)</f>
        <v>22</v>
      </c>
      <c r="TP314" s="115">
        <f>ROUND(TI314/MAX(TI$9:TI$497)*100,0)</f>
        <v>66</v>
      </c>
      <c r="TQ314" s="115">
        <f>ROUND(TJ314/MAX(TJ$9:TJ$497)*100,0)</f>
        <v>37</v>
      </c>
      <c r="TR314" s="115">
        <f>ROUND(TK314/MAX(TK$9:TK$497)*100,0)</f>
        <v>21</v>
      </c>
      <c r="TS314" s="119">
        <f>ROUND(TL314/MAX(TL$9:TL$497)*100,0)</f>
        <v>18</v>
      </c>
      <c r="TT314" s="120">
        <f>RANK(TM314,TM$9:TM$497,0)</f>
        <v>106</v>
      </c>
      <c r="TU314" s="115">
        <f>RANK(TN314,TN$9:TN$497,0)</f>
        <v>59</v>
      </c>
      <c r="TV314" s="115">
        <f>RANK(TO314,TO$9:TO$497,0)</f>
        <v>246</v>
      </c>
      <c r="TW314" s="115">
        <f>RANK(TP314,TP$9:TP$497,0)</f>
        <v>38</v>
      </c>
      <c r="TX314" s="115">
        <f>RANK(TQ314,TQ$9:TQ$497,0)</f>
        <v>72</v>
      </c>
      <c r="TY314" s="115">
        <f>RANK(TR314,TR$9:TR$497,0)</f>
        <v>278</v>
      </c>
      <c r="TZ314" s="121">
        <f>RANK(TS314,TS$9:TS$497,0)</f>
        <v>291</v>
      </c>
      <c r="UA314" s="132"/>
      <c r="UB314" s="7" t="s">
        <v>1</v>
      </c>
    </row>
    <row r="315" spans="1:548" x14ac:dyDescent="0.15">
      <c r="A315" s="183">
        <v>307</v>
      </c>
      <c r="B315" s="203" t="s">
        <v>1270</v>
      </c>
      <c r="C315" s="63"/>
      <c r="D315" s="63"/>
      <c r="E315" s="64" t="s">
        <v>518</v>
      </c>
      <c r="F315" s="65">
        <v>84</v>
      </c>
      <c r="G315" s="65" t="s">
        <v>908</v>
      </c>
      <c r="H315" s="65" t="s">
        <v>909</v>
      </c>
      <c r="I315" s="66" t="s">
        <v>521</v>
      </c>
      <c r="J315" s="67" t="s">
        <v>521</v>
      </c>
      <c r="K315" s="67" t="s">
        <v>521</v>
      </c>
      <c r="L315" s="67" t="s">
        <v>521</v>
      </c>
      <c r="M315" s="67" t="s">
        <v>521</v>
      </c>
      <c r="N315" s="67" t="s">
        <v>521</v>
      </c>
      <c r="O315" s="67" t="s">
        <v>521</v>
      </c>
      <c r="P315" s="67" t="s">
        <v>521</v>
      </c>
      <c r="Q315" s="67" t="s">
        <v>521</v>
      </c>
      <c r="R315" s="68" t="s">
        <v>521</v>
      </c>
      <c r="S315" s="69" t="s">
        <v>521</v>
      </c>
      <c r="T315" s="67" t="s">
        <v>521</v>
      </c>
      <c r="U315" s="67" t="s">
        <v>521</v>
      </c>
      <c r="V315" s="67" t="s">
        <v>521</v>
      </c>
      <c r="W315" s="67" t="s">
        <v>521</v>
      </c>
      <c r="X315" s="67" t="s">
        <v>521</v>
      </c>
      <c r="Y315" s="67" t="s">
        <v>521</v>
      </c>
      <c r="Z315" s="67" t="s">
        <v>521</v>
      </c>
      <c r="AA315" s="67" t="s">
        <v>521</v>
      </c>
      <c r="AB315" s="68" t="s">
        <v>521</v>
      </c>
      <c r="AC315" s="69" t="s">
        <v>521</v>
      </c>
      <c r="AD315" s="67" t="s">
        <v>521</v>
      </c>
      <c r="AE315" s="67" t="s">
        <v>521</v>
      </c>
      <c r="AF315" s="67" t="s">
        <v>521</v>
      </c>
      <c r="AG315" s="67" t="s">
        <v>521</v>
      </c>
      <c r="AH315" s="67" t="s">
        <v>521</v>
      </c>
      <c r="AI315" s="67" t="s">
        <v>521</v>
      </c>
      <c r="AJ315" s="67" t="s">
        <v>521</v>
      </c>
      <c r="AK315" s="67" t="s">
        <v>521</v>
      </c>
      <c r="AL315" s="68" t="s">
        <v>521</v>
      </c>
      <c r="AM315" s="69" t="s">
        <v>521</v>
      </c>
      <c r="AN315" s="67" t="s">
        <v>521</v>
      </c>
      <c r="AO315" s="67" t="s">
        <v>521</v>
      </c>
      <c r="AP315" s="67" t="s">
        <v>521</v>
      </c>
      <c r="AQ315" s="67" t="s">
        <v>521</v>
      </c>
      <c r="AR315" s="67" t="s">
        <v>521</v>
      </c>
      <c r="AS315" s="67" t="s">
        <v>521</v>
      </c>
      <c r="AT315" s="67" t="s">
        <v>521</v>
      </c>
      <c r="AU315" s="67" t="s">
        <v>521</v>
      </c>
      <c r="AV315" s="68" t="s">
        <v>521</v>
      </c>
      <c r="AW315" s="69" t="s">
        <v>521</v>
      </c>
      <c r="AX315" s="67" t="s">
        <v>521</v>
      </c>
      <c r="AY315" s="67" t="s">
        <v>521</v>
      </c>
      <c r="AZ315" s="67" t="s">
        <v>521</v>
      </c>
      <c r="BA315" s="67" t="s">
        <v>521</v>
      </c>
      <c r="BB315" s="67" t="s">
        <v>521</v>
      </c>
      <c r="BC315" s="67" t="s">
        <v>521</v>
      </c>
      <c r="BD315" s="67" t="s">
        <v>521</v>
      </c>
      <c r="BE315" s="67" t="s">
        <v>521</v>
      </c>
      <c r="BF315" s="68" t="s">
        <v>521</v>
      </c>
      <c r="BG315" s="69" t="s">
        <v>521</v>
      </c>
      <c r="BH315" s="67" t="s">
        <v>521</v>
      </c>
      <c r="BI315" s="67" t="s">
        <v>521</v>
      </c>
      <c r="BJ315" s="67" t="s">
        <v>521</v>
      </c>
      <c r="BK315" s="67" t="s">
        <v>521</v>
      </c>
      <c r="BL315" s="67" t="s">
        <v>521</v>
      </c>
      <c r="BM315" s="67" t="s">
        <v>521</v>
      </c>
      <c r="BN315" s="67" t="s">
        <v>521</v>
      </c>
      <c r="BO315" s="67" t="s">
        <v>521</v>
      </c>
      <c r="BP315" s="68" t="s">
        <v>521</v>
      </c>
      <c r="BQ315" s="70" t="s">
        <v>521</v>
      </c>
      <c r="BR315" s="67" t="s">
        <v>521</v>
      </c>
      <c r="BS315" s="67" t="s">
        <v>521</v>
      </c>
      <c r="BT315" s="67" t="s">
        <v>521</v>
      </c>
      <c r="BU315" s="67" t="s">
        <v>521</v>
      </c>
      <c r="BV315" s="67" t="s">
        <v>521</v>
      </c>
      <c r="BW315" s="67" t="s">
        <v>521</v>
      </c>
      <c r="BX315" s="67" t="s">
        <v>521</v>
      </c>
      <c r="BY315" s="67" t="s">
        <v>521</v>
      </c>
      <c r="BZ315" s="68" t="s">
        <v>521</v>
      </c>
      <c r="CA315" s="69" t="s">
        <v>521</v>
      </c>
      <c r="CB315" s="67" t="s">
        <v>521</v>
      </c>
      <c r="CC315" s="67" t="s">
        <v>521</v>
      </c>
      <c r="CD315" s="67" t="s">
        <v>521</v>
      </c>
      <c r="CE315" s="67" t="s">
        <v>521</v>
      </c>
      <c r="CF315" s="67" t="s">
        <v>521</v>
      </c>
      <c r="CG315" s="67" t="s">
        <v>521</v>
      </c>
      <c r="CH315" s="67" t="s">
        <v>521</v>
      </c>
      <c r="CI315" s="67" t="s">
        <v>521</v>
      </c>
      <c r="CJ315" s="68" t="s">
        <v>521</v>
      </c>
      <c r="CK315" s="69" t="s">
        <v>521</v>
      </c>
      <c r="CL315" s="67" t="s">
        <v>521</v>
      </c>
      <c r="CM315" s="67" t="s">
        <v>521</v>
      </c>
      <c r="CN315" s="67" t="s">
        <v>521</v>
      </c>
      <c r="CO315" s="67" t="s">
        <v>521</v>
      </c>
      <c r="CP315" s="67" t="s">
        <v>521</v>
      </c>
      <c r="CQ315" s="67" t="s">
        <v>521</v>
      </c>
      <c r="CR315" s="67" t="s">
        <v>521</v>
      </c>
      <c r="CS315" s="67" t="s">
        <v>521</v>
      </c>
      <c r="CT315" s="68" t="s">
        <v>521</v>
      </c>
      <c r="CU315" s="69" t="s">
        <v>521</v>
      </c>
      <c r="CV315" s="67" t="s">
        <v>521</v>
      </c>
      <c r="CW315" s="67" t="s">
        <v>521</v>
      </c>
      <c r="CX315" s="67" t="s">
        <v>521</v>
      </c>
      <c r="CY315" s="67" t="s">
        <v>521</v>
      </c>
      <c r="CZ315" s="67" t="s">
        <v>521</v>
      </c>
      <c r="DA315" s="67" t="s">
        <v>521</v>
      </c>
      <c r="DB315" s="67" t="s">
        <v>521</v>
      </c>
      <c r="DC315" s="67" t="s">
        <v>521</v>
      </c>
      <c r="DD315" s="68" t="s">
        <v>521</v>
      </c>
      <c r="DE315" s="69" t="s">
        <v>521</v>
      </c>
      <c r="DF315" s="71" t="s">
        <v>521</v>
      </c>
      <c r="DG315" s="67" t="s">
        <v>521</v>
      </c>
      <c r="DH315" s="67" t="s">
        <v>521</v>
      </c>
      <c r="DI315" s="67" t="s">
        <v>521</v>
      </c>
      <c r="DJ315" s="67" t="s">
        <v>521</v>
      </c>
      <c r="DK315" s="67" t="s">
        <v>521</v>
      </c>
      <c r="DL315" s="67" t="s">
        <v>521</v>
      </c>
      <c r="DM315" s="67" t="s">
        <v>521</v>
      </c>
      <c r="DN315" s="68" t="s">
        <v>521</v>
      </c>
      <c r="DO315" s="70" t="s">
        <v>521</v>
      </c>
      <c r="DP315" s="71" t="s">
        <v>521</v>
      </c>
      <c r="DQ315" s="67" t="s">
        <v>521</v>
      </c>
      <c r="DR315" s="67" t="s">
        <v>521</v>
      </c>
      <c r="DS315" s="67" t="s">
        <v>521</v>
      </c>
      <c r="DT315" s="67" t="s">
        <v>521</v>
      </c>
      <c r="DU315" s="67" t="s">
        <v>521</v>
      </c>
      <c r="DV315" s="67" t="s">
        <v>521</v>
      </c>
      <c r="DW315" s="67" t="s">
        <v>521</v>
      </c>
      <c r="DX315" s="72" t="s">
        <v>521</v>
      </c>
      <c r="DY315" s="73" t="s">
        <v>522</v>
      </c>
      <c r="DZ315" s="74">
        <v>3</v>
      </c>
      <c r="EA315" s="74">
        <v>4</v>
      </c>
      <c r="EB315" s="74">
        <v>4</v>
      </c>
      <c r="EC315" s="75">
        <v>5</v>
      </c>
      <c r="ED315" s="76" t="s">
        <v>522</v>
      </c>
      <c r="EE315" s="74">
        <f>DZ315</f>
        <v>3</v>
      </c>
      <c r="EF315" s="74">
        <f>DZ315*EA315</f>
        <v>12</v>
      </c>
      <c r="EG315" s="74">
        <f>DZ315*EA315*EB315</f>
        <v>48</v>
      </c>
      <c r="EH315" s="77">
        <f>DZ315*EA315*EB315*EC315</f>
        <v>240</v>
      </c>
      <c r="EI315" s="73">
        <v>10</v>
      </c>
      <c r="EJ315" s="74">
        <v>50</v>
      </c>
      <c r="EK315" s="74">
        <v>270</v>
      </c>
      <c r="EL315" s="74">
        <v>900</v>
      </c>
      <c r="EM315" s="75">
        <v>2700</v>
      </c>
      <c r="EN315" s="78">
        <v>1</v>
      </c>
      <c r="EO315" s="79">
        <f>(EJ315/EE315)/EI315</f>
        <v>1.6666666666666667</v>
      </c>
      <c r="EP315" s="79">
        <f>(EK315/EF315)/EI315</f>
        <v>2.25</v>
      </c>
      <c r="EQ315" s="79">
        <f>(EL315/EG315)/EI315</f>
        <v>1.875</v>
      </c>
      <c r="ER315" s="80">
        <f>(EM315/EH315)/EI315</f>
        <v>1.125</v>
      </c>
      <c r="ES315" s="128" t="s">
        <v>543</v>
      </c>
      <c r="ET315" s="82"/>
      <c r="EU315" s="83">
        <v>4</v>
      </c>
      <c r="EV315" s="73">
        <v>77</v>
      </c>
      <c r="EW315" s="74">
        <v>59</v>
      </c>
      <c r="EX315" s="74">
        <v>39</v>
      </c>
      <c r="EY315" s="74">
        <v>43</v>
      </c>
      <c r="EZ315" s="74">
        <v>63</v>
      </c>
      <c r="FA315" s="74">
        <v>9</v>
      </c>
      <c r="FB315" s="74">
        <v>35</v>
      </c>
      <c r="FC315" s="74">
        <v>41</v>
      </c>
      <c r="FD315" s="74">
        <f>EX315+EZ315</f>
        <v>102</v>
      </c>
      <c r="FE315" s="84">
        <f>EX315+FC315</f>
        <v>80</v>
      </c>
      <c r="FF315" s="73">
        <f>RANK(EV315,$EV$9:$EV$497,0)</f>
        <v>172</v>
      </c>
      <c r="FG315" s="74">
        <f>RANK(EW315,$EW$9:$EW$497,0)</f>
        <v>118</v>
      </c>
      <c r="FH315" s="74">
        <f>RANK(EX315,$EX$9:$EX$497,0)</f>
        <v>181</v>
      </c>
      <c r="FI315" s="74">
        <f>RANK(EY315,$EY$9:$EY$497,0)</f>
        <v>161</v>
      </c>
      <c r="FJ315" s="74">
        <f>RANK(EZ315,$EZ$9:$EZ$497,0)</f>
        <v>40</v>
      </c>
      <c r="FK315" s="74">
        <f>RANK(FA315,$FA$9:$FA$497,0)</f>
        <v>325</v>
      </c>
      <c r="FL315" s="74">
        <f>RANK(FB315,$FB$9:$FB$497,0)</f>
        <v>232</v>
      </c>
      <c r="FM315" s="74">
        <f>RANK(FC315,$FC$9:$FC$497,0)</f>
        <v>210</v>
      </c>
      <c r="FN315" s="74">
        <f>RANK(FD315,$FD$9:$FD$497,0)</f>
        <v>82</v>
      </c>
      <c r="FO315" s="84">
        <f>RANK(FE315,$FE$9:$FE$497,0)</f>
        <v>205</v>
      </c>
      <c r="FP315" s="73">
        <f>COUNTIFS($EV$9:$EV$497,"&gt;"&amp;EV315,$ES$9:$ES$497,ES315)+1</f>
        <v>25</v>
      </c>
      <c r="FQ315" s="74">
        <f>COUNTIFS($EW$9:$EW$497,"&gt;"&amp;EW315,$ES$9:$ES$497,ES315)+1</f>
        <v>56</v>
      </c>
      <c r="FR315" s="74">
        <f>COUNTIFS($EX$9:$EX$497,"&gt;"&amp;EX315,$ES$9:$ES$497,ES315)+1</f>
        <v>4</v>
      </c>
      <c r="FS315" s="74">
        <f>COUNTIFS($EY$9:$EY$497,"&gt;"&amp;EY315,$ES$9:$ES$497,ES315)+1</f>
        <v>24</v>
      </c>
      <c r="FT315" s="74">
        <f>COUNTIFS($EZ$9:$EZ$497,"&gt;"&amp;EZ315,$ES$9:$ES$497,ES315)+1</f>
        <v>39</v>
      </c>
      <c r="FU315" s="74">
        <f>COUNTIFS($FA$9:$FA$497,"&gt;"&amp;FA315,$ES$9:$ES$497,ES315)+1</f>
        <v>65</v>
      </c>
      <c r="FV315" s="74">
        <f>COUNTIFS($FB$9:$FB$497,"&gt;"&amp;FB315,$ES$9:$ES$497,ES315)+1</f>
        <v>53</v>
      </c>
      <c r="FW315" s="74">
        <f>COUNTIFS($FC$9:$FC$497,"&gt;"&amp;FC315,$ES$9:$ES$497,ES315)+1</f>
        <v>50</v>
      </c>
      <c r="FX315" s="74">
        <f>COUNTIFS($FD$9:$FD$497,"&gt;"&amp;FD315,$ES$9:$ES$497,ES315)+1</f>
        <v>22</v>
      </c>
      <c r="FY315" s="84">
        <f>COUNTIFS($FE$9:$FE$497,"&gt;"&amp;FE315,$ES$9:$ES$497,ES315)+1</f>
        <v>33</v>
      </c>
      <c r="FZ315" s="73">
        <f t="shared" si="705"/>
        <v>0.92</v>
      </c>
      <c r="GA315" s="74">
        <f t="shared" si="705"/>
        <v>0.7</v>
      </c>
      <c r="GB315" s="74">
        <f t="shared" si="705"/>
        <v>0.46</v>
      </c>
      <c r="GC315" s="74">
        <f t="shared" si="705"/>
        <v>0.51</v>
      </c>
      <c r="GD315" s="74">
        <f t="shared" si="705"/>
        <v>0.75</v>
      </c>
      <c r="GE315" s="74">
        <f t="shared" si="705"/>
        <v>0.11</v>
      </c>
      <c r="GF315" s="74">
        <f t="shared" si="705"/>
        <v>0.42</v>
      </c>
      <c r="GG315" s="74">
        <f t="shared" si="705"/>
        <v>0.49</v>
      </c>
      <c r="GH315" s="74">
        <f t="shared" si="705"/>
        <v>1.21</v>
      </c>
      <c r="GI315" s="87">
        <f t="shared" si="705"/>
        <v>0.95</v>
      </c>
      <c r="GJ315" s="85">
        <f>ROUND(((FZ315-AVERAGE(FZ$9:FZ$497))/STDEVP(FZ$9:FZ$497)*10+50),2)</f>
        <v>48.19</v>
      </c>
      <c r="GK315" s="86">
        <f>ROUND(((GA315-AVERAGE(GA$9:GA$497))/STDEVP(GA$9:GA$497)*10+50),2)</f>
        <v>50.29</v>
      </c>
      <c r="GL315" s="86">
        <f>ROUND(((GB315-AVERAGE(GB$9:GB$497))/STDEVP(GB$9:GB$497)*10+50),2)</f>
        <v>45.39</v>
      </c>
      <c r="GM315" s="86">
        <f>ROUND(((GC315-AVERAGE(GC$9:GC$497))/STDEVP(GC$9:GC$497)*10+50),2)</f>
        <v>49.19</v>
      </c>
      <c r="GN315" s="86">
        <f>ROUND(((GD315-AVERAGE(GD$9:GD$497))/STDEVP(GD$9:GD$497)*10+50),2)</f>
        <v>62.25</v>
      </c>
      <c r="GO315" s="86">
        <f>ROUND(((GE315-AVERAGE(GE$9:GE$497))/STDEVP(GE$9:GE$497)*10+50),2)</f>
        <v>41.35</v>
      </c>
      <c r="GP315" s="86">
        <f>ROUND(((GF315-AVERAGE(GF$9:GF$497))/STDEVP(GF$9:GF$497)*10+50),2)</f>
        <v>43.23</v>
      </c>
      <c r="GQ315" s="86">
        <f>ROUND(((GG315-AVERAGE(GG$9:GG$497))/STDEVP(GG$9:GG$497)*10+50),2)</f>
        <v>45.59</v>
      </c>
      <c r="GR315" s="86">
        <f>ROUND(((GH315-AVERAGE(GH$9:GH$497))/STDEVP(GH$9:GH$497)*10+50),2)</f>
        <v>58.58</v>
      </c>
      <c r="GS315" s="87">
        <f>ROUND(((GI315-AVERAGE(GI$9:GI$497))/STDEVP(GI$9:GI$497)*10+50),2)</f>
        <v>44.46</v>
      </c>
      <c r="GT315" s="73">
        <f>RANK(GJ315,$GJ$9:$GJ$497,0)</f>
        <v>239</v>
      </c>
      <c r="GU315" s="74">
        <f>RANK(GK315,$GK$9:$GK$497,0)</f>
        <v>179</v>
      </c>
      <c r="GV315" s="74">
        <f>RANK(GL315,$GL$9:$GL$497,0)</f>
        <v>282</v>
      </c>
      <c r="GW315" s="74">
        <f>RANK(GM315,$GM$9:$GM$497,0)</f>
        <v>202</v>
      </c>
      <c r="GX315" s="74">
        <f>RANK(GN315,$GN$9:$GN$497,0)</f>
        <v>57</v>
      </c>
      <c r="GY315" s="74">
        <f>RANK(GO315,$GO$9:$GO$497,0)</f>
        <v>419</v>
      </c>
      <c r="GZ315" s="74">
        <f>RANK(GP315,$GP$9:$GP$497,0)</f>
        <v>313</v>
      </c>
      <c r="HA315" s="74">
        <f>RANK(GQ315,$GQ$9:$GQ$497,0)</f>
        <v>279</v>
      </c>
      <c r="HB315" s="74">
        <f>RANK(GR315,$GR$9:$GR$497,0)</f>
        <v>66</v>
      </c>
      <c r="HC315" s="84">
        <f>RANK(GS315,$GS$9:$GS$497,0)</f>
        <v>283</v>
      </c>
      <c r="HD315" s="85">
        <f>ROUND(AVERAGEIF($ES$9:$ES$497,$ES315,$FZ$9:$FZ$497),2)</f>
        <v>0.86</v>
      </c>
      <c r="HE315" s="86">
        <f>ROUND(AVERAGEIF($ES$9:$ES$497,$ES315,$GA$9:$GA$497),2)</f>
        <v>1.0900000000000001</v>
      </c>
      <c r="HF315" s="86">
        <f>ROUND(AVERAGEIF($ES$9:$ES$497,$ES315,$GB$9:$GB$497),2)</f>
        <v>0.28999999999999998</v>
      </c>
      <c r="HG315" s="86">
        <f>ROUND(AVERAGEIF($ES$9:$ES$497,$ES315,$GC$9:$GC$497),2)</f>
        <v>0.42</v>
      </c>
      <c r="HH315" s="86">
        <f>ROUND(AVERAGEIF($ES$9:$ES$497,$ES315,$GD$9:$GD$497),2)</f>
        <v>0.86</v>
      </c>
      <c r="HI315" s="86">
        <f>ROUND(AVERAGEIF($ES$9:$ES$497,$ES315,$GE$9:$GE$497),2)</f>
        <v>0.3</v>
      </c>
      <c r="HJ315" s="86">
        <f>ROUND(AVERAGEIF($ES$9:$ES$497,$ES315,$GF$9:$GF$497),2)</f>
        <v>0.67</v>
      </c>
      <c r="HK315" s="86">
        <f>ROUND(AVERAGEIF($ES$9:$ES$497,$ES315,$GG$9:$GG$497),2)</f>
        <v>0.73</v>
      </c>
      <c r="HL315" s="86">
        <f>ROUND(AVERAGEIF($ES$9:$ES$497,$ES315,$GH$9:$GH$497),2)</f>
        <v>1.1399999999999999</v>
      </c>
      <c r="HM315" s="87">
        <f>ROUND(AVERAGEIF($ES$9:$ES$497,$ES315,$GI$9:$GI$497),2)</f>
        <v>1.01</v>
      </c>
      <c r="HN315" s="88">
        <f t="shared" si="706"/>
        <v>6.0000000000000053E-2</v>
      </c>
      <c r="HO315" s="89">
        <f t="shared" si="706"/>
        <v>-0.39000000000000012</v>
      </c>
      <c r="HP315" s="89">
        <f t="shared" si="706"/>
        <v>0.17000000000000004</v>
      </c>
      <c r="HQ315" s="89">
        <f t="shared" si="706"/>
        <v>9.0000000000000024E-2</v>
      </c>
      <c r="HR315" s="89">
        <f t="shared" si="706"/>
        <v>-0.10999999999999999</v>
      </c>
      <c r="HS315" s="89">
        <f t="shared" si="706"/>
        <v>-0.19</v>
      </c>
      <c r="HT315" s="89">
        <f t="shared" si="706"/>
        <v>-0.25000000000000006</v>
      </c>
      <c r="HU315" s="89">
        <f t="shared" si="706"/>
        <v>-0.24</v>
      </c>
      <c r="HV315" s="89">
        <f t="shared" si="706"/>
        <v>7.0000000000000062E-2</v>
      </c>
      <c r="HW315" s="90">
        <f t="shared" si="706"/>
        <v>-6.0000000000000053E-2</v>
      </c>
      <c r="HX315" s="73">
        <f>COUNTIFS($FZ$9:$FZ$497,"&gt;"&amp;FZ315,$ES$9:$ES$497,$ES315)+1</f>
        <v>31</v>
      </c>
      <c r="HY315" s="74">
        <f>COUNTIFS($GA$9:$GA$497,"&gt;"&amp;GA315,$ES$9:$ES$497,$ES315)+1</f>
        <v>81</v>
      </c>
      <c r="HZ315" s="74">
        <f>COUNTIFS($GB$9:$GB$497,"&gt;"&amp;GB315,$ES$9:$ES$497,$ES315)+1</f>
        <v>6</v>
      </c>
      <c r="IA315" s="74">
        <f>COUNTIFS($GC$9:$GC$497,"&gt;"&amp;GC315,$ES$9:$ES$497,$ES315)+1</f>
        <v>21</v>
      </c>
      <c r="IB315" s="74">
        <f>COUNTIFS($GD$9:$GD$497,"&gt;"&amp;GD315,$ES$9:$ES$497,$ES315)+1</f>
        <v>50</v>
      </c>
      <c r="IC315" s="74">
        <f>COUNTIFS($GE$9:$GE$497,"&gt;"&amp;GE315,$ES$9:$ES$497,$ES315)+1</f>
        <v>83</v>
      </c>
      <c r="ID315" s="74">
        <f>COUNTIFS($GF$9:$GF$497,"&gt;"&amp;GF315,$ES$9:$ES$497,$ES315)+1</f>
        <v>81</v>
      </c>
      <c r="IE315" s="74">
        <f>COUNTIFS($GG$9:$GG$497,"&gt;"&amp;GG315,$ES$9:$ES$497,$ES315)+1</f>
        <v>81</v>
      </c>
      <c r="IF315" s="74">
        <f>COUNTIFS($GH$9:$GH$497,"&gt;"&amp;GH315,$ES$9:$ES$497,$ES315)+1</f>
        <v>28</v>
      </c>
      <c r="IG315" s="84">
        <f>COUNTIFS($GI$9:$GI$497,"&gt;"&amp;GI315,$ES$9:$ES$497,$ES315)+1</f>
        <v>43</v>
      </c>
      <c r="IH315" s="91"/>
      <c r="II315" s="79"/>
      <c r="IJ315" s="79"/>
      <c r="IK315" s="79"/>
      <c r="IL315" s="79"/>
      <c r="IM315" s="92"/>
      <c r="IN315" s="93"/>
      <c r="IO315" s="94"/>
      <c r="IP315" s="95"/>
      <c r="IQ315" s="79">
        <v>0.12</v>
      </c>
      <c r="IR315" s="79"/>
      <c r="IS315" s="79"/>
      <c r="IT315" s="79"/>
      <c r="IU315" s="79"/>
      <c r="IV315" s="79"/>
      <c r="IW315" s="96"/>
      <c r="IX315" s="93"/>
      <c r="IY315" s="79"/>
      <c r="IZ315" s="79"/>
      <c r="JA315" s="79"/>
      <c r="JB315" s="79"/>
      <c r="JC315" s="79"/>
      <c r="JD315" s="79"/>
      <c r="JE315" s="97"/>
      <c r="JF315" s="95"/>
      <c r="JG315" s="79"/>
      <c r="JH315" s="79"/>
      <c r="JI315" s="79"/>
      <c r="JJ315" s="79"/>
      <c r="JK315" s="79"/>
      <c r="JL315" s="79"/>
      <c r="JM315" s="96"/>
      <c r="JN315" s="93"/>
      <c r="JO315" s="79"/>
      <c r="JP315" s="79">
        <v>7.0000000000000007E-2</v>
      </c>
      <c r="JQ315" s="79"/>
      <c r="JR315" s="79"/>
      <c r="JS315" s="79"/>
      <c r="JT315" s="79"/>
      <c r="JU315" s="79"/>
      <c r="JV315" s="79"/>
      <c r="JW315" s="79">
        <v>7.0000000000000007E-2</v>
      </c>
      <c r="JX315" s="79"/>
      <c r="JY315" s="79"/>
      <c r="JZ315" s="97"/>
      <c r="KA315" s="93"/>
      <c r="KB315" s="79"/>
      <c r="KC315" s="79"/>
      <c r="KD315" s="79"/>
      <c r="KE315" s="97"/>
      <c r="KF315" s="95"/>
      <c r="KG315" s="79"/>
      <c r="KH315" s="79"/>
      <c r="KI315" s="79"/>
      <c r="KJ315" s="79"/>
      <c r="KK315" s="98"/>
      <c r="KL315" s="79"/>
      <c r="KM315" s="79"/>
      <c r="KN315" s="79"/>
      <c r="KO315" s="79"/>
      <c r="KP315" s="79"/>
      <c r="KQ315" s="79"/>
      <c r="KR315" s="79"/>
      <c r="KS315" s="96"/>
      <c r="KT315" s="96"/>
      <c r="KU315" s="96"/>
      <c r="KV315" s="96"/>
      <c r="KW315" s="93"/>
      <c r="KX315" s="79"/>
      <c r="KY315" s="79"/>
      <c r="KZ315" s="79"/>
      <c r="LA315" s="79"/>
      <c r="LB315" s="79"/>
      <c r="LC315" s="96"/>
      <c r="LD315" s="93"/>
      <c r="LE315" s="94"/>
      <c r="LF315" s="99"/>
      <c r="LG315" s="75"/>
      <c r="LH315" s="93"/>
      <c r="LI315" s="79"/>
      <c r="LJ315" s="74"/>
      <c r="LK315" s="74"/>
      <c r="LL315" s="74"/>
      <c r="LM315" s="100"/>
      <c r="LN315" s="95"/>
      <c r="LO315" s="79"/>
      <c r="LP315" s="79"/>
      <c r="LQ315" s="79"/>
      <c r="LR315" s="96"/>
      <c r="LS315" s="93"/>
      <c r="LT315" s="79"/>
      <c r="LU315" s="79"/>
      <c r="LV315" s="79"/>
      <c r="LW315" s="79"/>
      <c r="LX315" s="79"/>
      <c r="LY315" s="79"/>
      <c r="LZ315" s="79"/>
      <c r="MA315" s="97"/>
      <c r="MB315" s="95"/>
      <c r="MC315" s="79"/>
      <c r="MD315" s="79"/>
      <c r="ME315" s="79"/>
      <c r="MF315" s="79"/>
      <c r="MG315" s="79"/>
      <c r="MH315" s="79"/>
      <c r="MI315" s="79"/>
      <c r="MJ315" s="79"/>
      <c r="MK315" s="79"/>
      <c r="ML315" s="79"/>
      <c r="MM315" s="79"/>
      <c r="MN315" s="98"/>
      <c r="MO315" s="98"/>
      <c r="MP315" s="96"/>
      <c r="MQ315" s="93"/>
      <c r="MR315" s="79"/>
      <c r="MS315" s="79"/>
      <c r="MT315" s="79"/>
      <c r="MU315" s="79"/>
      <c r="MV315" s="98"/>
      <c r="MW315" s="79"/>
      <c r="MX315" s="79">
        <v>7.0000000000000007E-2</v>
      </c>
      <c r="MY315" s="79"/>
      <c r="MZ315" s="79"/>
      <c r="NA315" s="79"/>
      <c r="NB315" s="79"/>
      <c r="NC315" s="79"/>
      <c r="ND315" s="96"/>
      <c r="NE315" s="96"/>
      <c r="NF315" s="96"/>
      <c r="NG315" s="96"/>
      <c r="NH315" s="93"/>
      <c r="NI315" s="79"/>
      <c r="NJ315" s="79">
        <v>7.0000000000000007E-2</v>
      </c>
      <c r="NK315" s="79"/>
      <c r="NL315" s="79"/>
      <c r="NM315" s="79"/>
      <c r="NN315" s="94"/>
      <c r="NO315" s="93"/>
      <c r="NP315" s="80"/>
      <c r="NQ315" s="145" t="s">
        <v>1269</v>
      </c>
      <c r="NR315" s="199" t="s">
        <v>1274</v>
      </c>
      <c r="NS315" s="199"/>
      <c r="NT315" s="199"/>
      <c r="NU315" s="199"/>
      <c r="NV315" s="135">
        <v>44166</v>
      </c>
      <c r="NW315" s="199" t="s">
        <v>2313</v>
      </c>
      <c r="NX315" s="136" t="s">
        <v>1275</v>
      </c>
      <c r="NY315" s="129" t="s">
        <v>912</v>
      </c>
      <c r="NZ315" s="136" t="s">
        <v>1275</v>
      </c>
      <c r="OA315" s="137"/>
      <c r="OB315" s="137"/>
      <c r="OC315" s="137"/>
      <c r="OD315" s="108">
        <f>EH315</f>
        <v>240</v>
      </c>
      <c r="OE315" s="109">
        <v>5</v>
      </c>
      <c r="OF315" s="110">
        <f>IF(ISERROR(ROUND(MAX(EI315/1,EJ315/EE315,EK315/EF315,EL315/EG315,EM315/EH315),0)),"0",ROUND(MAX(EI315/1,EJ315/EE315,EK315/EF315,EL315/EG315,EM315/EH315),0))</f>
        <v>23</v>
      </c>
      <c r="OG315" s="109">
        <v>7</v>
      </c>
      <c r="OH315" s="111">
        <f>ROUND(AVERAGEIF($ES$9:$ES$497,$ES315,EV$9:EV$497),0)</f>
        <v>57</v>
      </c>
      <c r="OI315" s="112">
        <f>ROUND(AVERAGEIF($ES$9:$ES$497,$ES315,EW$9:EW$497),0)</f>
        <v>69</v>
      </c>
      <c r="OJ315" s="112">
        <f>ROUND(AVERAGEIF($ES$9:$ES$497,$ES315,EX$9:EX$497),0)</f>
        <v>17</v>
      </c>
      <c r="OK315" s="112">
        <f>ROUND(AVERAGEIF($ES$9:$ES$497,$ES315,EY$9:EY$497),0)</f>
        <v>30</v>
      </c>
      <c r="OL315" s="112">
        <f>ROUND(AVERAGEIF($ES$9:$ES$497,$ES315,EZ$9:EZ$497),0)</f>
        <v>58</v>
      </c>
      <c r="OM315" s="112">
        <f>ROUND(AVERAGEIF($ES$9:$ES$497,$ES315,FA$9:FA$497),0)</f>
        <v>21</v>
      </c>
      <c r="ON315" s="112">
        <f>ROUND(AVERAGEIF($ES$9:$ES$497,$ES315,FB$9:FB$497),0)</f>
        <v>45</v>
      </c>
      <c r="OO315" s="112">
        <f>ROUND(AVERAGEIF($ES$9:$ES$497,$ES315,FC$9:FC$497),0)</f>
        <v>49</v>
      </c>
      <c r="OP315" s="112">
        <f>ROUND(AVERAGEIF($ES$9:$ES$497,$ES315,FD$9:FD$497),0)</f>
        <v>75</v>
      </c>
      <c r="OQ315" s="113">
        <f>ROUND(AVERAGEIF($ES$9:$ES$497,$ES315,FE$9:FE$497),0)</f>
        <v>66</v>
      </c>
      <c r="OR315" s="114">
        <f>ROUND(EV315/MAX(EV$9:EV$497)*100,0)</f>
        <v>43</v>
      </c>
      <c r="OS315" s="115">
        <f>ROUND(EW315/MAX(EW$9:EW$497)*100,0)</f>
        <v>46</v>
      </c>
      <c r="OT315" s="115">
        <f>ROUND(EX315/MAX(EX$9:EX$497)*100,0)</f>
        <v>33</v>
      </c>
      <c r="OU315" s="115">
        <f>ROUND(EY315/MAX(EY$9:EY$497)*100,0)</f>
        <v>29</v>
      </c>
      <c r="OV315" s="115">
        <f>ROUND(EZ315/MAX(EZ$9:EZ$497)*100,0)</f>
        <v>50</v>
      </c>
      <c r="OW315" s="115">
        <f>ROUND(FA315/MAX(FA$9:FA$497)*100,0)</f>
        <v>8</v>
      </c>
      <c r="OX315" s="115">
        <f>ROUND(FB315/MAX(FB$9:FB$497)*100,0)</f>
        <v>26</v>
      </c>
      <c r="OY315" s="116">
        <f>ROUND(FC315/MAX(FC$9:FC$497)*100,0)</f>
        <v>28</v>
      </c>
      <c r="OZ315" s="115">
        <f>ROUND(FD315/MAX(FD$9:FD$497)*100,0)</f>
        <v>69</v>
      </c>
      <c r="PA315" s="117">
        <f>ROUND(FE315/MAX(FE$9:FE$497)*100,0)</f>
        <v>33</v>
      </c>
      <c r="PB315" s="118">
        <f>OT315*3 + (OR315+OS315+OX315)*2 + (OU315+OY315)</f>
        <v>386</v>
      </c>
      <c r="PC315" s="115">
        <f>OV315*3 + (OR315+OS315+OX315)*2 + (OU315+OY315)</f>
        <v>437</v>
      </c>
      <c r="PD315" s="115">
        <f>(OT315+OV315)*3 + (OR315+OS315+OX315)*2 + (OU315+OY315)</f>
        <v>536</v>
      </c>
      <c r="PE315" s="115">
        <f>(OT315+OY315)*3 + (OR315+OS315+OX315)*2 + (OU315)</f>
        <v>442</v>
      </c>
      <c r="PF315" s="115">
        <f>(OR315+OU315)*3 + (OS315+OW315)*2 + OX315</f>
        <v>350</v>
      </c>
      <c r="PG315" s="119">
        <f>OW315*3 + (OR315+OS315+OU315)*2 + OX315</f>
        <v>286</v>
      </c>
      <c r="PH315" s="118">
        <f>ROUND(PB315/MAX(PB$9:PB$497)*100,0)</f>
        <v>46</v>
      </c>
      <c r="PI315" s="115">
        <f>ROUND(PC315/MAX(PC$9:PC$497)*100,0)</f>
        <v>52</v>
      </c>
      <c r="PJ315" s="115">
        <f>ROUND(PD315/MAX(PD$9:PD$497)*100,0)</f>
        <v>57</v>
      </c>
      <c r="PK315" s="115">
        <f>ROUND(PE315/MAX(PE$9:PE$497)*100,0)</f>
        <v>44</v>
      </c>
      <c r="PL315" s="115">
        <f>ROUND(PF315/MAX(PF$9:PF$497)*100,0)</f>
        <v>49</v>
      </c>
      <c r="PM315" s="119">
        <f>ROUND(PG315/MAX(PG$9:PG$497)*100,0)</f>
        <v>42</v>
      </c>
      <c r="PN315" s="118">
        <f>RANK(PH315,PH$9:PH$497,0)</f>
        <v>206</v>
      </c>
      <c r="PO315" s="115">
        <f>RANK(PI315,PI$9:PI$497,0)</f>
        <v>123</v>
      </c>
      <c r="PP315" s="115">
        <f>RANK(PJ315,PJ$9:PJ$497,0)</f>
        <v>154</v>
      </c>
      <c r="PQ315" s="115">
        <f>RANK(PK315,PK$9:PK$497,0)</f>
        <v>214</v>
      </c>
      <c r="PR315" s="115">
        <f>RANK(PL315,PL$9:PL$497,0)</f>
        <v>203</v>
      </c>
      <c r="PS315" s="119">
        <f>RANK(PM315,PM$9:PM$497,0)</f>
        <v>219</v>
      </c>
      <c r="PT315" s="120">
        <f>ROUND(FZ315/MAX(FZ$9:FZ$497)*100,0)</f>
        <v>50</v>
      </c>
      <c r="PU315" s="115">
        <f>ROUND(GA315/MAX(GA$9:GA$497)*100,0)</f>
        <v>39</v>
      </c>
      <c r="PV315" s="115">
        <f>ROUND(GB315/MAX(GB$9:GB$497)*100,0)</f>
        <v>34</v>
      </c>
      <c r="PW315" s="115">
        <f>ROUND(GC315/MAX(GC$9:GC$497)*100,0)</f>
        <v>40</v>
      </c>
      <c r="PX315" s="115">
        <f>ROUND(GD315/MAX(GD$9:GD$497)*100,0)</f>
        <v>42</v>
      </c>
      <c r="PY315" s="115">
        <f>ROUND(GE315/MAX(GE$9:GE$497)*100,0)</f>
        <v>7</v>
      </c>
      <c r="PZ315" s="115">
        <f>ROUND(GF315/MAX(GF$9:GF$497)*100,0)</f>
        <v>20</v>
      </c>
      <c r="QA315" s="116">
        <f>ROUND(GG315/MAX(GG$9:GG$497)*100,0)</f>
        <v>27</v>
      </c>
      <c r="QB315" s="115">
        <f>ROUND(GH315/MAX(GH$9:GH$497)*100,0)</f>
        <v>54</v>
      </c>
      <c r="QC315" s="121">
        <f>ROUND(GI315/MAX(GI$9:GI$497)*100,0)</f>
        <v>30</v>
      </c>
      <c r="QD315" s="120">
        <f>ROUND(AVERAGEIF($ES$9:$ES$497,$ES315,PT$9:PT$497),0)</f>
        <v>47</v>
      </c>
      <c r="QE315" s="120">
        <f>ROUND(AVERAGEIF($ES$9:$ES$497,$ES315,PU$9:PU$497),0)</f>
        <v>61</v>
      </c>
      <c r="QF315" s="120">
        <f>ROUND(AVERAGEIF($ES$9:$ES$497,$ES315,PV$9:PV$497),0)</f>
        <v>21</v>
      </c>
      <c r="QG315" s="120">
        <f>ROUND(AVERAGEIF($ES$9:$ES$497,$ES315,PW$9:PW$497),0)</f>
        <v>34</v>
      </c>
      <c r="QH315" s="120">
        <f>ROUND(AVERAGEIF($ES$9:$ES$497,$ES315,PX$9:PX$497),0)</f>
        <v>48</v>
      </c>
      <c r="QI315" s="120">
        <f>ROUND(AVERAGEIF($ES$9:$ES$497,$ES315,PY$9:PY$497),0)</f>
        <v>18</v>
      </c>
      <c r="QJ315" s="120">
        <f>ROUND(AVERAGEIF($ES$9:$ES$497,$ES315,PZ$9:PZ$497),0)</f>
        <v>31</v>
      </c>
      <c r="QK315" s="120">
        <f>ROUND(AVERAGEIF($ES$9:$ES$497,$ES315,QA$9:QA$497),0)</f>
        <v>40</v>
      </c>
      <c r="QL315" s="120">
        <f>ROUND(AVERAGEIF($ES$9:$ES$497,$ES315,QB$9:QB$497),0)</f>
        <v>51</v>
      </c>
      <c r="QM315" s="120">
        <f>ROUND(AVERAGEIF($ES$9:$ES$497,$ES315,QC$9:QC$497),0)</f>
        <v>32</v>
      </c>
      <c r="QN315" s="114">
        <f>PV315*4 + (PT315+PU315+PZ315)*2 + (PW315+QA315)</f>
        <v>421</v>
      </c>
      <c r="QO315" s="115">
        <f>PX315*4 + (PT315+PU315+PZ315)*2 + (PW315+QA315)</f>
        <v>453</v>
      </c>
      <c r="QP315" s="115">
        <f>(PV315+PX315)*4 + (PT315+PU315+PZ315)*2 + (PW315+QA315)</f>
        <v>589</v>
      </c>
      <c r="QQ315" s="115">
        <f>(PV315+QA315)*4 + (PT315+PU315+PZ315)*2 + (PW315)</f>
        <v>502</v>
      </c>
      <c r="QR315" s="115">
        <f>(PT315+PW315)*4 + (PU315+PY315)*2 + PZ315</f>
        <v>472</v>
      </c>
      <c r="QS315" s="119">
        <f>PY315*4 + (PT315+PU315+PW315)*2 + PZ315</f>
        <v>306</v>
      </c>
      <c r="QT315" s="114">
        <f>ROUND((QN315-MIN(QN$9:QN$497))/(MAX(QN$9:QN$497)-MIN(QN$9:QN$497))*100,0)</f>
        <v>30</v>
      </c>
      <c r="QU315" s="115">
        <f>ROUND((QO315-MIN(QO$9:QO$497))/(MAX(QO$9:QO$497)-MIN(QO$9:QO$497))*100,0)</f>
        <v>35</v>
      </c>
      <c r="QV315" s="115">
        <f>ROUND((QP315-MIN(QP$9:QP$497))/(MAX(QP$9:QP$497)-MIN(QP$9:QP$497))*100,0)</f>
        <v>35</v>
      </c>
      <c r="QW315" s="115">
        <f>ROUND((QQ315-MIN(QQ$9:QQ$497))/(MAX(QQ$9:QQ$497)-MIN(QQ$9:QQ$497))*100,0)</f>
        <v>27</v>
      </c>
      <c r="QX315" s="115">
        <f>ROUND((QR315-MIN(QR$9:QR$497))/(MAX(QR$9:QR$497)-MIN(QR$9:QR$497))*100,0)</f>
        <v>40</v>
      </c>
      <c r="QY315" s="115">
        <f>ROUND((QS315-MIN(QS$9:QS$497))/(MAX(QS$9:QS$497)-MIN(QS$9:QS$497))*100,0)</f>
        <v>27</v>
      </c>
      <c r="QZ315" s="114">
        <f>RANK(QN315,QN$9:QN$497,0)</f>
        <v>315</v>
      </c>
      <c r="RA315" s="115">
        <f>RANK(QO315,QO$9:QO$497,0)</f>
        <v>109</v>
      </c>
      <c r="RB315" s="115">
        <f>RANK(QP315,QP$9:QP$497,0)</f>
        <v>158</v>
      </c>
      <c r="RC315" s="115">
        <f>RANK(QQ315,QQ$9:QQ$497,0)</f>
        <v>305</v>
      </c>
      <c r="RD315" s="115">
        <f>RANK(QR315,QR$9:QR$497,0)</f>
        <v>288</v>
      </c>
      <c r="RE315" s="115">
        <f>RANK(QS315,QS$9:QS$497,0)</f>
        <v>331</v>
      </c>
      <c r="RF315" s="122"/>
      <c r="RG315" s="115">
        <f>($RH$3*(IH315+IJ315)*100*100/MAX(EX$9:EX$497)*$RO$3) +($RH$3*(II315+IJ315)*100*100/MAX(EX$9:EX$497)*$RO$4) + ($RH$3*IK315*100*100/MAX(EX$9:EX$497)*0.098)</f>
        <v>0</v>
      </c>
      <c r="RH315" s="115">
        <f>($RH$4*IL315*100*100/MAX(EZ$9:EZ$497))*$RQ$3</f>
        <v>0</v>
      </c>
      <c r="RI315" s="115">
        <f>($RH$3*IM315*100*100/MAX(EY$9:EY$497))*$RQ$4</f>
        <v>0</v>
      </c>
      <c r="RJ315" s="115">
        <f>($RH$3*IN315*100*100/MAX(EX$9:EX$497))</f>
        <v>0</v>
      </c>
      <c r="RK315" s="115">
        <f>($RH$4*IO315*100*100/MAX(EZ$9:EZ$497))*$RQ$3</f>
        <v>0</v>
      </c>
      <c r="RL315" s="115">
        <f>(($RL$4*IP315*100*((100/MAX(EX$9:EX$497)+100/MAX(EZ$9:EZ$497))/2))+($RL$4*IQ315*100*((100/MAX(EX$9:EX$497)+100/MAX(EZ$9:EZ$497))/2))+($RL$4*IR315*100*((100/MAX(EX$9:EX$497)+100/MAX(EZ$9:EZ$497))/2))+($RL$4*IS315*100*((100/MAX(EX$9:EX$497)+100/MAX(EZ$9:EZ$497))/2))+($RL$4*IT315*100*((100/MAX(EX$9:EX$497)+100/MAX(EZ$9:EZ$497))/2))+($RL$4*IU315*100*((100/MAX(EX$9:EX$497)+100/MAX(EZ$9:EZ$497))/2))+($RL$4*IV315*100*((100/MAX(EX$9:EX$497)+100/MAX(EZ$9:EZ$497))/2))+($RL$4*IW315*100*((100/MAX(EX$9:EX$497)+100/MAX(EZ$9:EZ$497))/2)))*$RS$3</f>
        <v>12.544</v>
      </c>
      <c r="RM315" s="115">
        <f>(($RH$3*IX315*100*100/MAX(EX$9:EX$497))+($RH$3*IY315*100*100/MAX(EX$9:EX$497))+($RH$3*IZ315*100*100/MAX(EX$9:EX$497))+($RH$3*JA315*100*100/MAX(EX$9:EX$497))+($RH$3*JB315*100*100/MAX(EX$9:EX$497))+($RH$3*JC315*100*100/MAX(EX$9:EX$497))+($RH$3*JD315*100*100/MAX(EX$9:EX$497))+($RH$3*JE315*100*100/MAX(EX$9:EX$497)))*$RS$4</f>
        <v>0</v>
      </c>
      <c r="RN315" s="115">
        <f>(($RH$4*JF315*100*100/MAX(EZ$9:EZ$497)) + ($RH$4*JG315*100*100/MAX(EZ$9:EZ$497)) + ($RH$4*JH315*100*100/MAX(EZ$9:EZ$497)) + ($RH$4*JI315*100*100/MAX(EZ$9:EZ$497)) + ($RH$4*JJ315*100*100/MAX(EZ$9:EZ$497)) + ($RH$4*JK315*100*100/MAX(EZ$9:EZ$497)) + ($RH$4*JL315*100*100/MAX(EZ$9:EZ$497)) + ($RH$4*JM315*100*100/MAX(EZ$9:EZ$497)))*$RU$3</f>
        <v>0</v>
      </c>
      <c r="RO315" s="115">
        <f>(($RL$4*JN315*100*((100/MAX(EX$9:EX$497)+100/MAX(EZ$9:EZ$497))/2))+($RL$4*JO315*100*((100/MAX(EX$9:EX$497)+100/MAX(EZ$9:EZ$497))/2))+($RL$4*JP315*100*((100/MAX(EX$9:EX$497)+100/MAX(EZ$9:EZ$497))/2))+($RL$4*JQ315*100*((100/MAX(EX$9:EX$497)+100/MAX(EZ$9:EZ$497))/2))+($RL$4*JR315*100*((100/MAX(EX$9:EX$497)+100/MAX(EZ$9:EZ$497))/2))+($RL$4*JS315*100*((100/MAX(EX$9:EX$497)+100/MAX(EZ$9:EZ$497))/2))+($RL$4*JT315*100*((100/MAX(EX$9:EX$497)+100/MAX(EZ$9:EZ$497))/2))+($RL$4*JU315*100*((100/MAX(EX$9:EX$497)+100/MAX(EZ$9:EZ$497))/2))+($RL$4*JV315*100*((100/MAX(EX$9:EX$497)+100/MAX(EZ$9:EZ$497))/2))+($RL$4*JW315*100*((100/MAX(EX$9:EX$497)+100/MAX(EZ$9:EZ$497))/2))+($RL$4*JX315*100*((100/MAX(EX$9:EX$497)+100/MAX(EZ$9:EZ$497))/2))+($RL$4*JY315*100*((100/MAX(EX$9:EX$497)+100/MAX(EZ$9:EZ$497))/2))+($RL$4*JZ315*100*((100/MAX(EX$9:EX$497)+100/MAX(EZ$9:EZ$497))/2)))*$RW$3/2</f>
        <v>7.317333333333333</v>
      </c>
      <c r="RP315" s="119">
        <f>($RJ$3*KA315*100*100/MAX(FA$9:FA$497)) + ($RJ$3*KB315*100*100/MAX(FA$9:FA$497)/2) + ($RJ$3*KC315*100*100/MAX(FA$9:FA$497)/2) + ($RJ$3*KD315*100*100/MAX(FA$9:FA$497)/4) + ($RJ$3*KE315*100*100/MAX(FA$9:FA$497)/4)</f>
        <v>0</v>
      </c>
      <c r="RQ315" s="118">
        <f>($RL$4*KF315*100*((100/MAX(EX$9:EX$497)+100/MAX(EZ$9:EZ$497)))) * ($RO$3/2) + (($RL$4*KG315*100*((100/MAX(EX$9:EX$497)+100/MAX(EZ$9:EZ$497))))+($RL$4*KH315*100*((100/MAX(EX$9:EX$497)+100/MAX(EZ$9:EZ$497))))+($RL$4*KI315*100*((100/MAX(EX$9:EX$497)+100/MAX(EZ$9:EZ$497))))+($RL$4*KJ315*100*((100/MAX(EX$9:EX$497)+100/MAX(EZ$9:EZ$497))))+($RL$4*KK315*100*((100/MAX(EX$9:EX$497)+100/MAX(EZ$9:EZ$497))))+($RL$4*KL315*100*((100/MAX(EX$9:EX$497)+100/MAX(EZ$9:EZ$497))))+($RL$4*KM315*100*((100/MAX(EX$9:EX$497)+100/MAX(EZ$9:EZ$497))))+($RL$4*KN315*100*((100/MAX(EX$9:EX$497)+100/MAX(EZ$9:EZ$497))))+($RL$4*KO315*100*((100/MAX(EX$9:EX$497)+100/MAX(EZ$9:EZ$497))))+($RL$4*KP315*100*((100/MAX(EX$9:EX$497)+100/MAX(EZ$9:EZ$497))))+($RL$4*KQ315*100*((100/MAX(EX$9:EX$497)+100/MAX(EZ$9:EZ$497))))+($RL$4*KR315*100*((100/MAX(EX$9:EX$497)+100/MAX(EZ$9:EZ$497))))+($RL$4*KS315*100*((100/MAX(EX$9:EX$497)+100/MAX(EZ$9:EZ$497))))+($RL$4*KV315*100*((100/MAX(EX$9:EX$497)+100/MAX(EZ$9:EZ$497))))) * (($RO$3+$RO$4)/6)</f>
        <v>0</v>
      </c>
      <c r="RR315" s="115">
        <f>(($RL$4*KW315*100*((100/MAX(EX$9:EX$497)+100/MAX(EZ$9:EZ$497))))) * ($RO$3/2) + (($RL$4*KX315*100*((100/MAX(EX$9:EX$497)+100/MAX(EZ$9:EZ$497))))+($RL$4*KY315*100*((100/MAX(EX$9:EX$497)+100/MAX(EZ$9:EZ$497))))+($RL$4*KZ315*100*((100/MAX(EX$9:EX$497)+100/MAX(EZ$9:EZ$497))))+($RL$4*LA315*100*((100/MAX(EX$9:EX$497)+100/MAX(EZ$9:EZ$497))))+($RL$4*LB315*100*((100/MAX(EX$9:EX$497)+100/MAX(EZ$9:EZ$497))))+($RL$4*LC315*100*((100/MAX(EX$9:EX$497)+100/MAX(EZ$9:EZ$497))))) * (($RO$3+$RO$4)/6)</f>
        <v>0</v>
      </c>
      <c r="RS315" s="119">
        <f>(($RL$4*LD315*100*((100/MAX(EX$9:EX$497)+100/MAX(EZ$9:EZ$497))))+($RL$4*LE315*100*((100/MAX(EX$9:EX$497)+100/MAX(EZ$9:EZ$497))))) * (($RO$3+$RO$4)/6)</f>
        <v>0</v>
      </c>
      <c r="RT315" s="118">
        <f>($RJ$4*LH315*100*(100/MAX(EV$9:EV$497)))+($RJ$4*LI315*100*(100/MAX(EV$9:EV$497)))</f>
        <v>0</v>
      </c>
      <c r="RU315" s="119">
        <f>($RJ$4*LJ315*(100/MAX(EV$9:EV$497)))/2 + ($RL$3*LK315*(100/MAX(EW$9:EW$497))) + ($RJ$4*LL315*(100/MAX(EV$9:EV$497)))/4 + ($RL$3*LM315*(100/MAX(EW$9:EW$497)))</f>
        <v>0</v>
      </c>
      <c r="RV315" s="118">
        <f>($RJ$4*LN315*100*100/MAX(EV$9:EV$497)/2)+($RJ$4*LO315*100*100/MAX(EV$9:EV$497)/2)+($RJ$4*LP315*100*100/MAX(EV$9:EV$497))+($RJ$4*LQ315*100*100/MAX(EV$9:EV$497))+($RJ$4*LR315*100*100/MAX(EV$9:EV$497))</f>
        <v>0</v>
      </c>
      <c r="RW315" s="115">
        <f>($RJ$4*LS315*100*100/MAX(EV$9:EV$497)) + (($RJ$4*LT315*100*100/MAX(EV$9:EV$497))+($RJ$4*LU315*100*100/MAX(EV$9:EV$497))+($RJ$4*LV315*100*100/MAX(EV$9:EV$497))+($RJ$4*LW315*100*100/MAX(EV$9:EV$497))+($RJ$4*LX315*100*100/MAX(EV$9:EV$497))+($RJ$4*LY315*100*100/MAX(EV$9:EV$497))+($RJ$4*LZ315*100*100/MAX(EV$9:EV$497))+($RJ$4*MA315*100*100/MAX(EV$9:EV$497)))/2</f>
        <v>0</v>
      </c>
      <c r="RX315" s="119">
        <f>($RJ$4*MB315*100*100/MAX(EV$9:EV$497))+($RJ$4*MC315*100*100/MAX(EV$9:EV$497))+($RJ$4*MD315*100*100/MAX(EV$9:EV$497))+($RJ$4*ME315*100*100/MAX(EV$9:EV$497))+($RJ$4*MF315*100*100/MAX(EV$9:EV$497))+($RJ$4*MG315*100*100/MAX(EV$9:EV$497))+($RJ$4*MH315*100*100/MAX(EV$9:EV$497))+($RJ$4*MI315*100*100/MAX(EV$9:EV$497))+($RJ$4*MJ315*100*100/MAX(EV$9:EV$497))+($RJ$4*MK315*100*100/MAX(EV$9:EV$497))+($RJ$4*ML315*100*100/MAX(EV$9:EV$497))+($RJ$4*MM315*100*100/MAX(EV$9:EV$497))+($RJ$4*MN315*100*100/MAX(EV$9:EV$497))</f>
        <v>0</v>
      </c>
      <c r="RY315" s="118">
        <f>($RJ$4*MQ315*100*100/MAX(EV$9:EV$497))/2 + (($RJ$4*MR315*100*100/MAX(EV$9:EV$497))+($RJ$4*MS315*100*100/MAX(EV$9:EV$497))+($RJ$4*MT315*100*100/MAX(EV$9:EV$497))+($RJ$4*MU315*100*100/MAX(EV$9:EV$497))+($RJ$4*MV315*100*100/MAX(EV$9:EV$497))+($RJ$4*MW315*100*100/MAX(EV$9:EV$497))+($RJ$4*MX315*100*100/MAX(EV$9:EV$497))+($RJ$4*MY315*100*100/MAX(EV$9:EV$497))+($RJ$4*MZ315*100*100/MAX(EV$9:EV$497))+($RJ$4*NA315*100*100/MAX(EV$9:EV$497))+($RJ$4*NB315*100*100/MAX(EV$9:EV$497))+($RJ$4*NC315*100*100/MAX(EV$9:EV$497))+($RJ$4*ND315*100*100/MAX(EV$9:EV$497))+($RJ$4*NG315*100*100/MAX(EV$9:EV$497)))/4</f>
        <v>2.9494382022471917</v>
      </c>
      <c r="RZ315" s="115">
        <f>($RJ$4*NH315*100*100/MAX(EV$9:EV$497))/2 + (($RJ$4*NI315*100*100/MAX(EV$9:EV$497))+($RJ$4*NJ315*100*100/MAX(EV$9:EV$497))+($RJ$4*NK315*100*100/MAX(EV$9:EV$497))+($RJ$4*NL315*100*100/MAX(EV$9:EV$497))+($RJ$4*NM315*100*100/MAX(EV$9:EV$497))+($RJ$4*NN315*100*100/MAX(EV$9:EV$497)))/4</f>
        <v>2.9494382022471917</v>
      </c>
      <c r="SA315" s="117">
        <f>(($RJ$4*NO315*100*100/MAX(EV$9:EV$497))+($RJ$4*NP315*100*100/MAX(EV$9:EV$497)))/4</f>
        <v>0</v>
      </c>
      <c r="SB315" s="118">
        <f>SUM(RG315:SA315)</f>
        <v>25.760209737827715</v>
      </c>
      <c r="SC315" s="115">
        <f>RG315 + RJ315 + RL315 + RM315 + RO315 + SUM(RQ315:RS315)/2 +  SUM(RT315:SA315)/5</f>
        <v>21.041108614232211</v>
      </c>
      <c r="SD315" s="115">
        <f>(RH315+RK315+RL315/$RS$3*$RU$3+RN315)*$RY$3+RO315+SUM(RQ315:RS315)/5 + SUM(RT315:SA315)/4</f>
        <v>18.611652434456932</v>
      </c>
      <c r="SE315" s="115">
        <f>RG315+RJ315+RL315/$RS$3+RM315/$RS$4+RO315 + SUM(RQ315:RS315)/2 +  SUM(RT315:SA315)/5</f>
        <v>57.497108614232204</v>
      </c>
      <c r="SF315" s="115">
        <f>RI315*$RY$4+RL315+RO315 + SUM(RQ315:RS315)/5 +  SUM(RT315:SA315)/4</f>
        <v>21.336052434456931</v>
      </c>
      <c r="SG315" s="115">
        <f>RP315*2 + SUM(RT315:SA315)</f>
        <v>5.8988764044943833</v>
      </c>
      <c r="SH315" s="115">
        <f>ROUND(SB315/MAX(SB$9:SB$497)*100,0)</f>
        <v>32</v>
      </c>
      <c r="SI315" s="115">
        <f>ROUND(SC315/MAX(SC$9:SC$497)*100,0)</f>
        <v>32</v>
      </c>
      <c r="SJ315" s="115">
        <f>ROUND(SD315/MAX(SD$9:SD$497)*100,0)</f>
        <v>30</v>
      </c>
      <c r="SK315" s="115">
        <f>ROUND(SE315/MAX(SE$9:SE$497)*100,0)</f>
        <v>44</v>
      </c>
      <c r="SL315" s="115">
        <f>ROUND(SF315/MAX(SF$9:SF$497)*100,0)</f>
        <v>52</v>
      </c>
      <c r="SM315" s="121">
        <f>ROUND(SG315/MAX(SG$9:SG$497)*100,0)</f>
        <v>6</v>
      </c>
      <c r="SN315" s="115">
        <f>ROUND(AVERAGEIF($ES$9:$ES$497,$ES315,SH$9:SH$497),0)</f>
        <v>12</v>
      </c>
      <c r="SO315" s="115">
        <f>ROUND(AVERAGEIF($ES$9:$ES$497,$ES315,SI$9:SI$497),0)</f>
        <v>5</v>
      </c>
      <c r="SP315" s="115">
        <f>ROUND(AVERAGEIF($ES$9:$ES$497,$ES315,SJ$9:SJ$497),0)</f>
        <v>26</v>
      </c>
      <c r="SQ315" s="115">
        <f>ROUND(AVERAGEIF($ES$9:$ES$497,$ES315,SK$9:SK$497),0)</f>
        <v>6</v>
      </c>
      <c r="SR315" s="115">
        <f>ROUND(AVERAGEIF($ES$9:$ES$497,$ES315,SL$9:SL$497),0)</f>
        <v>8</v>
      </c>
      <c r="SS315" s="121">
        <f>ROUND(AVERAGEIF($ES$9:$ES$497,$ES315,SM$9:SM$497),0)</f>
        <v>4</v>
      </c>
      <c r="ST315" s="114">
        <f>RANK(SB315,SB$9:SB$497,0)</f>
        <v>138</v>
      </c>
      <c r="SU315" s="115">
        <f>RANK(SC315,SC$9:SC$497,0)</f>
        <v>90</v>
      </c>
      <c r="SV315" s="115">
        <f>RANK(SD315,SD$9:SD$497,0)</f>
        <v>48</v>
      </c>
      <c r="SW315" s="115">
        <f>RANK(SE315,SE$9:SE$497,0)</f>
        <v>62</v>
      </c>
      <c r="SX315" s="115">
        <f>RANK(SF315,SF$9:SF$497,0)</f>
        <v>8</v>
      </c>
      <c r="SY315" s="115">
        <f>RANK(SG315,SG$9:SG$497,0)</f>
        <v>154</v>
      </c>
      <c r="SZ315" s="115">
        <f>COUNTIFS(SB$9:SB$497,"&gt;"&amp;SB315,$ES$9:$ES$497,$ES315)+1</f>
        <v>8</v>
      </c>
      <c r="TA315" s="115">
        <f>COUNTIFS(SC$9:SC$497,"&gt;"&amp;SC315,$ES$9:$ES$497,$ES315)+1</f>
        <v>4</v>
      </c>
      <c r="TB315" s="115">
        <f>COUNTIFS(SD$9:SD$497,"&gt;"&amp;SD315,$ES$9:$ES$497,$ES315)+1</f>
        <v>41</v>
      </c>
      <c r="TC315" s="115">
        <f>COUNTIFS(SE$9:SE$497,"&gt;"&amp;SE315,$ES$9:$ES$497,$ES315)+1</f>
        <v>7</v>
      </c>
      <c r="TD315" s="115">
        <f>COUNTIFS(SF$9:SF$497,"&gt;"&amp;SF315,$ES$9:$ES$497,$ES315)+1</f>
        <v>4</v>
      </c>
      <c r="TE315" s="117">
        <f>COUNTIFS(SG$9:SG$497,"&gt;"&amp;SG315,$ES$9:$ES$497,$ES315)+1</f>
        <v>24</v>
      </c>
      <c r="TF315" s="118">
        <f>MAX(PH315:PM315)+SH315</f>
        <v>89</v>
      </c>
      <c r="TG315" s="115">
        <f t="shared" si="707"/>
        <v>78</v>
      </c>
      <c r="TH315" s="115">
        <f t="shared" si="707"/>
        <v>82</v>
      </c>
      <c r="TI315" s="115">
        <f t="shared" si="707"/>
        <v>101</v>
      </c>
      <c r="TJ315" s="115">
        <f t="shared" si="707"/>
        <v>96</v>
      </c>
      <c r="TK315" s="115">
        <f t="shared" si="707"/>
        <v>55</v>
      </c>
      <c r="TL315" s="117">
        <f>PM315+SM315</f>
        <v>48</v>
      </c>
      <c r="TM315" s="118">
        <f>ROUND(TF315/MAX(TF$9:TF$497)*100,0)</f>
        <v>49</v>
      </c>
      <c r="TN315" s="115">
        <f>ROUND(TG315/MAX(TG$9:TG$497)*100,0)</f>
        <v>43</v>
      </c>
      <c r="TO315" s="115">
        <f>ROUND(TH315/MAX(TH$9:TH$497)*100,0)</f>
        <v>45</v>
      </c>
      <c r="TP315" s="115">
        <f>ROUND(TI315/MAX(TI$9:TI$497)*100,0)</f>
        <v>56</v>
      </c>
      <c r="TQ315" s="115">
        <f>ROUND(TJ315/MAX(TJ$9:TJ$497)*100,0)</f>
        <v>49</v>
      </c>
      <c r="TR315" s="115">
        <f>ROUND(TK315/MAX(TK$9:TK$497)*100,0)</f>
        <v>28</v>
      </c>
      <c r="TS315" s="119">
        <f>ROUND(TL315/MAX(TL$9:TL$497)*100,0)</f>
        <v>24</v>
      </c>
      <c r="TT315" s="120">
        <f>RANK(TM315,TM$9:TM$497,0)</f>
        <v>161</v>
      </c>
      <c r="TU315" s="115">
        <f>RANK(TN315,TN$9:TN$497,0)</f>
        <v>112</v>
      </c>
      <c r="TV315" s="115">
        <f>RANK(TO315,TO$9:TO$497,0)</f>
        <v>51</v>
      </c>
      <c r="TW315" s="115">
        <f>RANK(TP315,TP$9:TP$497,0)</f>
        <v>60</v>
      </c>
      <c r="TX315" s="115">
        <f>RANK(TQ315,TQ$9:TQ$497,0)</f>
        <v>20</v>
      </c>
      <c r="TY315" s="115">
        <f>RANK(TR315,TR$9:TR$497,0)</f>
        <v>209</v>
      </c>
      <c r="TZ315" s="121">
        <f>RANK(TS315,TS$9:TS$497,0)</f>
        <v>215</v>
      </c>
      <c r="UA315" s="132"/>
      <c r="UB315" s="7" t="s">
        <v>1</v>
      </c>
    </row>
    <row r="316" spans="1:548" x14ac:dyDescent="0.15">
      <c r="A316" s="183">
        <v>308</v>
      </c>
      <c r="B316" s="200" t="s">
        <v>1274</v>
      </c>
      <c r="C316" s="143"/>
      <c r="D316" s="143"/>
      <c r="E316" s="161" t="s">
        <v>518</v>
      </c>
      <c r="F316" s="65">
        <v>99</v>
      </c>
      <c r="G316" s="65" t="s">
        <v>908</v>
      </c>
      <c r="H316" s="144" t="s">
        <v>922</v>
      </c>
      <c r="I316" s="66" t="s">
        <v>521</v>
      </c>
      <c r="J316" s="67" t="s">
        <v>521</v>
      </c>
      <c r="K316" s="67" t="s">
        <v>521</v>
      </c>
      <c r="L316" s="67" t="s">
        <v>521</v>
      </c>
      <c r="M316" s="67" t="s">
        <v>521</v>
      </c>
      <c r="N316" s="67" t="s">
        <v>521</v>
      </c>
      <c r="O316" s="67" t="s">
        <v>521</v>
      </c>
      <c r="P316" s="67" t="s">
        <v>521</v>
      </c>
      <c r="Q316" s="67" t="s">
        <v>521</v>
      </c>
      <c r="R316" s="68" t="s">
        <v>521</v>
      </c>
      <c r="S316" s="69" t="s">
        <v>521</v>
      </c>
      <c r="T316" s="67" t="s">
        <v>521</v>
      </c>
      <c r="U316" s="67" t="s">
        <v>521</v>
      </c>
      <c r="V316" s="67" t="s">
        <v>521</v>
      </c>
      <c r="W316" s="67" t="s">
        <v>521</v>
      </c>
      <c r="X316" s="67" t="s">
        <v>521</v>
      </c>
      <c r="Y316" s="67" t="s">
        <v>521</v>
      </c>
      <c r="Z316" s="67" t="s">
        <v>521</v>
      </c>
      <c r="AA316" s="67" t="s">
        <v>521</v>
      </c>
      <c r="AB316" s="68" t="s">
        <v>521</v>
      </c>
      <c r="AC316" s="69" t="s">
        <v>521</v>
      </c>
      <c r="AD316" s="67" t="s">
        <v>521</v>
      </c>
      <c r="AE316" s="67" t="s">
        <v>521</v>
      </c>
      <c r="AF316" s="67" t="s">
        <v>521</v>
      </c>
      <c r="AG316" s="67" t="s">
        <v>521</v>
      </c>
      <c r="AH316" s="67" t="s">
        <v>521</v>
      </c>
      <c r="AI316" s="67" t="s">
        <v>521</v>
      </c>
      <c r="AJ316" s="67" t="s">
        <v>521</v>
      </c>
      <c r="AK316" s="67" t="s">
        <v>521</v>
      </c>
      <c r="AL316" s="68" t="s">
        <v>521</v>
      </c>
      <c r="AM316" s="69" t="s">
        <v>521</v>
      </c>
      <c r="AN316" s="67" t="s">
        <v>521</v>
      </c>
      <c r="AO316" s="67" t="s">
        <v>521</v>
      </c>
      <c r="AP316" s="67" t="s">
        <v>521</v>
      </c>
      <c r="AQ316" s="67" t="s">
        <v>521</v>
      </c>
      <c r="AR316" s="67" t="s">
        <v>521</v>
      </c>
      <c r="AS316" s="67" t="s">
        <v>521</v>
      </c>
      <c r="AT316" s="67" t="s">
        <v>521</v>
      </c>
      <c r="AU316" s="67" t="s">
        <v>521</v>
      </c>
      <c r="AV316" s="68" t="s">
        <v>521</v>
      </c>
      <c r="AW316" s="69" t="s">
        <v>521</v>
      </c>
      <c r="AX316" s="67" t="s">
        <v>521</v>
      </c>
      <c r="AY316" s="67" t="s">
        <v>521</v>
      </c>
      <c r="AZ316" s="67" t="s">
        <v>521</v>
      </c>
      <c r="BA316" s="67" t="s">
        <v>521</v>
      </c>
      <c r="BB316" s="67" t="s">
        <v>521</v>
      </c>
      <c r="BC316" s="67" t="s">
        <v>521</v>
      </c>
      <c r="BD316" s="67" t="s">
        <v>521</v>
      </c>
      <c r="BE316" s="67" t="s">
        <v>521</v>
      </c>
      <c r="BF316" s="68" t="s">
        <v>521</v>
      </c>
      <c r="BG316" s="69" t="s">
        <v>521</v>
      </c>
      <c r="BH316" s="67" t="s">
        <v>521</v>
      </c>
      <c r="BI316" s="67" t="s">
        <v>521</v>
      </c>
      <c r="BJ316" s="67" t="s">
        <v>521</v>
      </c>
      <c r="BK316" s="67" t="s">
        <v>521</v>
      </c>
      <c r="BL316" s="67" t="s">
        <v>521</v>
      </c>
      <c r="BM316" s="67" t="s">
        <v>521</v>
      </c>
      <c r="BN316" s="67" t="s">
        <v>521</v>
      </c>
      <c r="BO316" s="67" t="s">
        <v>521</v>
      </c>
      <c r="BP316" s="68" t="s">
        <v>521</v>
      </c>
      <c r="BQ316" s="70" t="s">
        <v>521</v>
      </c>
      <c r="BR316" s="67" t="s">
        <v>521</v>
      </c>
      <c r="BS316" s="67" t="s">
        <v>521</v>
      </c>
      <c r="BT316" s="67" t="s">
        <v>521</v>
      </c>
      <c r="BU316" s="67" t="s">
        <v>521</v>
      </c>
      <c r="BV316" s="67" t="s">
        <v>521</v>
      </c>
      <c r="BW316" s="67" t="s">
        <v>521</v>
      </c>
      <c r="BX316" s="67" t="s">
        <v>521</v>
      </c>
      <c r="BY316" s="67" t="s">
        <v>521</v>
      </c>
      <c r="BZ316" s="68" t="s">
        <v>521</v>
      </c>
      <c r="CA316" s="69" t="s">
        <v>521</v>
      </c>
      <c r="CB316" s="67" t="s">
        <v>521</v>
      </c>
      <c r="CC316" s="67" t="s">
        <v>521</v>
      </c>
      <c r="CD316" s="67" t="s">
        <v>521</v>
      </c>
      <c r="CE316" s="67" t="s">
        <v>521</v>
      </c>
      <c r="CF316" s="67" t="s">
        <v>521</v>
      </c>
      <c r="CG316" s="67" t="s">
        <v>521</v>
      </c>
      <c r="CH316" s="67" t="s">
        <v>521</v>
      </c>
      <c r="CI316" s="67" t="s">
        <v>521</v>
      </c>
      <c r="CJ316" s="68" t="s">
        <v>521</v>
      </c>
      <c r="CK316" s="69" t="s">
        <v>521</v>
      </c>
      <c r="CL316" s="67" t="s">
        <v>521</v>
      </c>
      <c r="CM316" s="67" t="s">
        <v>521</v>
      </c>
      <c r="CN316" s="67" t="s">
        <v>521</v>
      </c>
      <c r="CO316" s="67" t="s">
        <v>521</v>
      </c>
      <c r="CP316" s="67" t="s">
        <v>521</v>
      </c>
      <c r="CQ316" s="67" t="s">
        <v>521</v>
      </c>
      <c r="CR316" s="67" t="s">
        <v>521</v>
      </c>
      <c r="CS316" s="67" t="s">
        <v>521</v>
      </c>
      <c r="CT316" s="68" t="s">
        <v>521</v>
      </c>
      <c r="CU316" s="69" t="s">
        <v>521</v>
      </c>
      <c r="CV316" s="67" t="s">
        <v>521</v>
      </c>
      <c r="CW316" s="67" t="s">
        <v>521</v>
      </c>
      <c r="CX316" s="67" t="s">
        <v>521</v>
      </c>
      <c r="CY316" s="67" t="s">
        <v>521</v>
      </c>
      <c r="CZ316" s="67" t="s">
        <v>521</v>
      </c>
      <c r="DA316" s="67" t="s">
        <v>521</v>
      </c>
      <c r="DB316" s="67" t="s">
        <v>521</v>
      </c>
      <c r="DC316" s="67" t="s">
        <v>521</v>
      </c>
      <c r="DD316" s="68" t="s">
        <v>521</v>
      </c>
      <c r="DE316" s="69" t="s">
        <v>521</v>
      </c>
      <c r="DF316" s="71" t="s">
        <v>521</v>
      </c>
      <c r="DG316" s="67" t="s">
        <v>521</v>
      </c>
      <c r="DH316" s="67" t="s">
        <v>521</v>
      </c>
      <c r="DI316" s="67" t="s">
        <v>521</v>
      </c>
      <c r="DJ316" s="67" t="s">
        <v>521</v>
      </c>
      <c r="DK316" s="67" t="s">
        <v>521</v>
      </c>
      <c r="DL316" s="67" t="s">
        <v>521</v>
      </c>
      <c r="DM316" s="67" t="s">
        <v>521</v>
      </c>
      <c r="DN316" s="68" t="s">
        <v>521</v>
      </c>
      <c r="DO316" s="70" t="s">
        <v>521</v>
      </c>
      <c r="DP316" s="71" t="s">
        <v>521</v>
      </c>
      <c r="DQ316" s="67" t="s">
        <v>521</v>
      </c>
      <c r="DR316" s="67" t="s">
        <v>521</v>
      </c>
      <c r="DS316" s="67" t="s">
        <v>521</v>
      </c>
      <c r="DT316" s="67" t="s">
        <v>521</v>
      </c>
      <c r="DU316" s="67" t="s">
        <v>521</v>
      </c>
      <c r="DV316" s="67" t="s">
        <v>521</v>
      </c>
      <c r="DW316" s="67" t="s">
        <v>521</v>
      </c>
      <c r="DX316" s="72" t="s">
        <v>521</v>
      </c>
      <c r="DY316" s="146" t="s">
        <v>522</v>
      </c>
      <c r="DZ316" s="74">
        <v>3</v>
      </c>
      <c r="EA316" s="74">
        <v>4</v>
      </c>
      <c r="EB316" s="74">
        <v>4</v>
      </c>
      <c r="EC316" s="75">
        <v>5</v>
      </c>
      <c r="ED316" s="168" t="s">
        <v>522</v>
      </c>
      <c r="EE316" s="74">
        <f>DZ316</f>
        <v>3</v>
      </c>
      <c r="EF316" s="74">
        <f>DZ316*EA316</f>
        <v>12</v>
      </c>
      <c r="EG316" s="74">
        <f>DZ316*EA316*EB316</f>
        <v>48</v>
      </c>
      <c r="EH316" s="77">
        <f>DZ316*EA316*EB316*EC316</f>
        <v>240</v>
      </c>
      <c r="EI316" s="73">
        <v>30</v>
      </c>
      <c r="EJ316" s="74">
        <v>150</v>
      </c>
      <c r="EK316" s="74">
        <v>900</v>
      </c>
      <c r="EL316" s="74">
        <v>3000</v>
      </c>
      <c r="EM316" s="75">
        <v>15000</v>
      </c>
      <c r="EN316" s="78">
        <v>1</v>
      </c>
      <c r="EO316" s="79">
        <f>(EJ316/EE316)/EI316</f>
        <v>1.6666666666666667</v>
      </c>
      <c r="EP316" s="79">
        <f>(EK316/EF316)/EI316</f>
        <v>2.5</v>
      </c>
      <c r="EQ316" s="79">
        <f>(EL316/EG316)/EI316</f>
        <v>2.0833333333333335</v>
      </c>
      <c r="ER316" s="80">
        <f>(EM316/EH316)/EI316</f>
        <v>2.0833333333333335</v>
      </c>
      <c r="ES316" s="128" t="s">
        <v>543</v>
      </c>
      <c r="ET316" s="82"/>
      <c r="EU316" s="83">
        <v>4</v>
      </c>
      <c r="EV316" s="146">
        <v>120</v>
      </c>
      <c r="EW316" s="147">
        <v>125</v>
      </c>
      <c r="EX316" s="147">
        <v>17</v>
      </c>
      <c r="EY316" s="147">
        <v>28</v>
      </c>
      <c r="EZ316" s="147">
        <v>71</v>
      </c>
      <c r="FA316" s="147">
        <v>28</v>
      </c>
      <c r="FB316" s="147">
        <v>52</v>
      </c>
      <c r="FC316" s="147">
        <v>76</v>
      </c>
      <c r="FD316" s="74">
        <f>EX316+EZ316</f>
        <v>88</v>
      </c>
      <c r="FE316" s="84">
        <f>EX316+FC316</f>
        <v>93</v>
      </c>
      <c r="FF316" s="73">
        <f>RANK(EV316,$EV$9:$EV$497,0)</f>
        <v>35</v>
      </c>
      <c r="FG316" s="74">
        <f>RANK(EW316,$EW$9:$EW$497,0)</f>
        <v>2</v>
      </c>
      <c r="FH316" s="74">
        <f>RANK(EX316,$EX$9:$EX$497,0)</f>
        <v>325</v>
      </c>
      <c r="FI316" s="74">
        <f>RANK(EY316,$EY$9:$EY$497,0)</f>
        <v>249</v>
      </c>
      <c r="FJ316" s="74">
        <f>RANK(EZ316,$EZ$9:$EZ$497,0)</f>
        <v>33</v>
      </c>
      <c r="FK316" s="74">
        <f>RANK(FA316,$FA$9:$FA$497,0)</f>
        <v>125</v>
      </c>
      <c r="FL316" s="74">
        <f>RANK(FB316,$FB$9:$FB$497,0)</f>
        <v>161</v>
      </c>
      <c r="FM316" s="74">
        <f>RANK(FC316,$FC$9:$FC$497,0)</f>
        <v>70</v>
      </c>
      <c r="FN316" s="74">
        <f>RANK(FD316,$FD$9:$FD$497,0)</f>
        <v>130</v>
      </c>
      <c r="FO316" s="84">
        <f>RANK(FE316,$FE$9:$FE$497,0)</f>
        <v>164</v>
      </c>
      <c r="FP316" s="73">
        <f>COUNTIFS($EV$9:$EV$497,"&gt;"&amp;EV316,$ES$9:$ES$497,ES316)+1</f>
        <v>2</v>
      </c>
      <c r="FQ316" s="74">
        <f>COUNTIFS($EW$9:$EW$497,"&gt;"&amp;EW316,$ES$9:$ES$497,ES316)+1</f>
        <v>2</v>
      </c>
      <c r="FR316" s="74">
        <f>COUNTIFS($EX$9:$EX$497,"&gt;"&amp;EX316,$ES$9:$ES$497,ES316)+1</f>
        <v>32</v>
      </c>
      <c r="FS316" s="74">
        <f>COUNTIFS($EY$9:$EY$497,"&gt;"&amp;EY316,$ES$9:$ES$497,ES316)+1</f>
        <v>41</v>
      </c>
      <c r="FT316" s="74">
        <f>COUNTIFS($EZ$9:$EZ$497,"&gt;"&amp;EZ316,$ES$9:$ES$497,ES316)+1</f>
        <v>33</v>
      </c>
      <c r="FU316" s="74">
        <f>COUNTIFS($FA$9:$FA$497,"&gt;"&amp;FA316,$ES$9:$ES$497,ES316)+1</f>
        <v>31</v>
      </c>
      <c r="FV316" s="74">
        <f>COUNTIFS($FB$9:$FB$497,"&gt;"&amp;FB316,$ES$9:$ES$497,ES316)+1</f>
        <v>32</v>
      </c>
      <c r="FW316" s="74">
        <f>COUNTIFS($FC$9:$FC$497,"&gt;"&amp;FC316,$ES$9:$ES$497,ES316)+1</f>
        <v>16</v>
      </c>
      <c r="FX316" s="74">
        <f>COUNTIFS($FD$9:$FD$497,"&gt;"&amp;FD316,$ES$9:$ES$497,ES316)+1</f>
        <v>35</v>
      </c>
      <c r="FY316" s="84">
        <f>COUNTIFS($FE$9:$FE$497,"&gt;"&amp;FE316,$ES$9:$ES$497,ES316)+1</f>
        <v>13</v>
      </c>
      <c r="FZ316" s="85">
        <f t="shared" si="705"/>
        <v>1.21</v>
      </c>
      <c r="GA316" s="86">
        <f t="shared" si="705"/>
        <v>1.26</v>
      </c>
      <c r="GB316" s="86">
        <f t="shared" si="705"/>
        <v>0.17</v>
      </c>
      <c r="GC316" s="86">
        <f t="shared" si="705"/>
        <v>0.28000000000000003</v>
      </c>
      <c r="GD316" s="86">
        <f t="shared" si="705"/>
        <v>0.72</v>
      </c>
      <c r="GE316" s="86">
        <f t="shared" si="705"/>
        <v>0.28000000000000003</v>
      </c>
      <c r="GF316" s="86">
        <f t="shared" si="705"/>
        <v>0.53</v>
      </c>
      <c r="GG316" s="86">
        <f t="shared" si="705"/>
        <v>0.77</v>
      </c>
      <c r="GH316" s="86">
        <f t="shared" si="705"/>
        <v>0.89</v>
      </c>
      <c r="GI316" s="87">
        <f t="shared" si="705"/>
        <v>0.94</v>
      </c>
      <c r="GJ316" s="85">
        <f>ROUND(((FZ316-AVERAGE(FZ$9:FZ$497))/STDEVP(FZ$9:FZ$497)*10+50),2)</f>
        <v>59.47</v>
      </c>
      <c r="GK316" s="86">
        <f>ROUND(((GA316-AVERAGE(GA$9:GA$497))/STDEVP(GA$9:GA$497)*10+50),2)</f>
        <v>67.02</v>
      </c>
      <c r="GL316" s="86">
        <f>ROUND(((GB316-AVERAGE(GB$9:GB$497))/STDEVP(GB$9:GB$497)*10+50),2)</f>
        <v>34.49</v>
      </c>
      <c r="GM316" s="86">
        <f>ROUND(((GC316-AVERAGE(GC$9:GC$497))/STDEVP(GC$9:GC$497)*10+50),2)</f>
        <v>37.67</v>
      </c>
      <c r="GN316" s="86">
        <f>ROUND(((GD316-AVERAGE(GD$9:GD$497))/STDEVP(GD$9:GD$497)*10+50),2)</f>
        <v>61.22</v>
      </c>
      <c r="GO316" s="86">
        <f>ROUND(((GE316-AVERAGE(GE$9:GE$497))/STDEVP(GE$9:GE$497)*10+50),2)</f>
        <v>47.52</v>
      </c>
      <c r="GP316" s="86">
        <f>ROUND(((GF316-AVERAGE(GF$9:GF$497))/STDEVP(GF$9:GF$497)*10+50),2)</f>
        <v>46.7</v>
      </c>
      <c r="GQ316" s="86">
        <f>ROUND(((GG316-AVERAGE(GG$9:GG$497))/STDEVP(GG$9:GG$497)*10+50),2)</f>
        <v>54.35</v>
      </c>
      <c r="GR316" s="86">
        <f>ROUND(((GH316-AVERAGE(GH$9:GH$497))/STDEVP(GH$9:GH$497)*10+50),2)</f>
        <v>46.91</v>
      </c>
      <c r="GS316" s="87">
        <f>ROUND(((GI316-AVERAGE(GI$9:GI$497))/STDEVP(GI$9:GI$497)*10+50),2)</f>
        <v>44.25</v>
      </c>
      <c r="GT316" s="73">
        <f>RANK(GJ316,$GJ$9:$GJ$497,0)</f>
        <v>78</v>
      </c>
      <c r="GU316" s="74">
        <f>RANK(GK316,$GK$9:$GK$497,0)</f>
        <v>29</v>
      </c>
      <c r="GV316" s="74">
        <f>RANK(GL316,$GL$9:$GL$497,0)</f>
        <v>406</v>
      </c>
      <c r="GW316" s="74">
        <f>RANK(GM316,$GM$9:$GM$497,0)</f>
        <v>397</v>
      </c>
      <c r="GX316" s="74">
        <f>RANK(GN316,$GN$9:$GN$497,0)</f>
        <v>64</v>
      </c>
      <c r="GY316" s="74">
        <f>RANK(GO316,$GO$9:$GO$497,0)</f>
        <v>203</v>
      </c>
      <c r="GZ316" s="74">
        <f>RANK(GP316,$GP$9:$GP$497,0)</f>
        <v>256</v>
      </c>
      <c r="HA316" s="74">
        <f>RANK(GQ316,$GQ$9:$GQ$497,0)</f>
        <v>131</v>
      </c>
      <c r="HB316" s="74">
        <f>RANK(GR316,$GR$9:$GR$497,0)</f>
        <v>239</v>
      </c>
      <c r="HC316" s="84">
        <f>RANK(GS316,$GS$9:$GS$497,0)</f>
        <v>286</v>
      </c>
      <c r="HD316" s="85">
        <f>ROUND(AVERAGEIF($ES$9:$ES$497,$ES316,$FZ$9:$FZ$497),2)</f>
        <v>0.86</v>
      </c>
      <c r="HE316" s="86">
        <f>ROUND(AVERAGEIF($ES$9:$ES$497,$ES316,$GA$9:$GA$497),2)</f>
        <v>1.0900000000000001</v>
      </c>
      <c r="HF316" s="86">
        <f>ROUND(AVERAGEIF($ES$9:$ES$497,$ES316,$GB$9:$GB$497),2)</f>
        <v>0.28999999999999998</v>
      </c>
      <c r="HG316" s="86">
        <f>ROUND(AVERAGEIF($ES$9:$ES$497,$ES316,$GC$9:$GC$497),2)</f>
        <v>0.42</v>
      </c>
      <c r="HH316" s="86">
        <f>ROUND(AVERAGEIF($ES$9:$ES$497,$ES316,$GD$9:$GD$497),2)</f>
        <v>0.86</v>
      </c>
      <c r="HI316" s="86">
        <f>ROUND(AVERAGEIF($ES$9:$ES$497,$ES316,$GE$9:$GE$497),2)</f>
        <v>0.3</v>
      </c>
      <c r="HJ316" s="86">
        <f>ROUND(AVERAGEIF($ES$9:$ES$497,$ES316,$GF$9:$GF$497),2)</f>
        <v>0.67</v>
      </c>
      <c r="HK316" s="86">
        <f>ROUND(AVERAGEIF($ES$9:$ES$497,$ES316,$GG$9:$GG$497),2)</f>
        <v>0.73</v>
      </c>
      <c r="HL316" s="86">
        <f>ROUND(AVERAGEIF($ES$9:$ES$497,$ES316,$GH$9:$GH$497),2)</f>
        <v>1.1399999999999999</v>
      </c>
      <c r="HM316" s="87">
        <f>ROUND(AVERAGEIF($ES$9:$ES$497,$ES316,$GI$9:$GI$497),2)</f>
        <v>1.01</v>
      </c>
      <c r="HN316" s="88">
        <f t="shared" si="706"/>
        <v>0.35</v>
      </c>
      <c r="HO316" s="89">
        <f t="shared" si="706"/>
        <v>0.16999999999999993</v>
      </c>
      <c r="HP316" s="89">
        <f t="shared" si="706"/>
        <v>-0.11999999999999997</v>
      </c>
      <c r="HQ316" s="89">
        <f t="shared" si="706"/>
        <v>-0.13999999999999996</v>
      </c>
      <c r="HR316" s="89">
        <f t="shared" si="706"/>
        <v>-0.14000000000000001</v>
      </c>
      <c r="HS316" s="89">
        <f t="shared" si="706"/>
        <v>-1.9999999999999962E-2</v>
      </c>
      <c r="HT316" s="89">
        <f t="shared" si="706"/>
        <v>-0.14000000000000001</v>
      </c>
      <c r="HU316" s="89">
        <f t="shared" si="706"/>
        <v>4.0000000000000036E-2</v>
      </c>
      <c r="HV316" s="89">
        <f t="shared" si="706"/>
        <v>-0.24999999999999989</v>
      </c>
      <c r="HW316" s="90">
        <f t="shared" si="706"/>
        <v>-7.0000000000000062E-2</v>
      </c>
      <c r="HX316" s="73">
        <f>COUNTIFS($FZ$9:$FZ$497,"&gt;"&amp;FZ316,$ES$9:$ES$497,$ES316)+1</f>
        <v>8</v>
      </c>
      <c r="HY316" s="74">
        <f>COUNTIFS($GA$9:$GA$497,"&gt;"&amp;GA316,$ES$9:$ES$497,$ES316)+1</f>
        <v>22</v>
      </c>
      <c r="HZ316" s="74">
        <f>COUNTIFS($GB$9:$GB$497,"&gt;"&amp;GB316,$ES$9:$ES$497,$ES316)+1</f>
        <v>57</v>
      </c>
      <c r="IA316" s="74">
        <f>COUNTIFS($GC$9:$GC$497,"&gt;"&amp;GC316,$ES$9:$ES$497,$ES316)+1</f>
        <v>71</v>
      </c>
      <c r="IB316" s="74">
        <f>COUNTIFS($GD$9:$GD$497,"&gt;"&amp;GD316,$ES$9:$ES$497,$ES316)+1</f>
        <v>57</v>
      </c>
      <c r="IC316" s="74">
        <f>COUNTIFS($GE$9:$GE$497,"&gt;"&amp;GE316,$ES$9:$ES$497,$ES316)+1</f>
        <v>49</v>
      </c>
      <c r="ID316" s="74">
        <f>COUNTIFS($GF$9:$GF$497,"&gt;"&amp;GF316,$ES$9:$ES$497,$ES316)+1</f>
        <v>63</v>
      </c>
      <c r="IE316" s="74">
        <f>COUNTIFS($GG$9:$GG$497,"&gt;"&amp;GG316,$ES$9:$ES$497,$ES316)+1</f>
        <v>29</v>
      </c>
      <c r="IF316" s="74">
        <f>COUNTIFS($GH$9:$GH$497,"&gt;"&amp;GH316,$ES$9:$ES$497,$ES316)+1</f>
        <v>73</v>
      </c>
      <c r="IG316" s="84">
        <f>COUNTIFS($GI$9:$GI$497,"&gt;"&amp;GI316,$ES$9:$ES$497,$ES316)+1</f>
        <v>46</v>
      </c>
      <c r="IH316" s="148"/>
      <c r="II316" s="149"/>
      <c r="IJ316" s="149"/>
      <c r="IK316" s="149"/>
      <c r="IL316" s="149">
        <v>0.05</v>
      </c>
      <c r="IM316" s="150"/>
      <c r="IN316" s="151"/>
      <c r="IO316" s="152"/>
      <c r="IP316" s="153"/>
      <c r="IQ316" s="149"/>
      <c r="IR316" s="149"/>
      <c r="IS316" s="149"/>
      <c r="IT316" s="149"/>
      <c r="IU316" s="149"/>
      <c r="IV316" s="149"/>
      <c r="IW316" s="154"/>
      <c r="IX316" s="151"/>
      <c r="IY316" s="149"/>
      <c r="IZ316" s="149"/>
      <c r="JA316" s="149"/>
      <c r="JB316" s="149"/>
      <c r="JC316" s="149"/>
      <c r="JD316" s="149"/>
      <c r="JE316" s="155"/>
      <c r="JF316" s="153">
        <v>0.1</v>
      </c>
      <c r="JG316" s="149"/>
      <c r="JH316" s="149">
        <v>0.1</v>
      </c>
      <c r="JI316" s="149"/>
      <c r="JJ316" s="149"/>
      <c r="JK316" s="149"/>
      <c r="JL316" s="149"/>
      <c r="JM316" s="154"/>
      <c r="JN316" s="151"/>
      <c r="JO316" s="149"/>
      <c r="JP316" s="149"/>
      <c r="JQ316" s="149"/>
      <c r="JR316" s="149"/>
      <c r="JS316" s="149"/>
      <c r="JT316" s="149"/>
      <c r="JU316" s="149"/>
      <c r="JV316" s="149"/>
      <c r="JW316" s="149"/>
      <c r="JX316" s="149"/>
      <c r="JY316" s="149"/>
      <c r="JZ316" s="155"/>
      <c r="KA316" s="151"/>
      <c r="KB316" s="149"/>
      <c r="KC316" s="149"/>
      <c r="KD316" s="149"/>
      <c r="KE316" s="155"/>
      <c r="KF316" s="153"/>
      <c r="KG316" s="149"/>
      <c r="KH316" s="149"/>
      <c r="KI316" s="149"/>
      <c r="KJ316" s="149"/>
      <c r="KK316" s="156"/>
      <c r="KL316" s="149"/>
      <c r="KM316" s="149"/>
      <c r="KN316" s="149"/>
      <c r="KO316" s="149"/>
      <c r="KP316" s="149"/>
      <c r="KQ316" s="149"/>
      <c r="KR316" s="149"/>
      <c r="KS316" s="154"/>
      <c r="KT316" s="154"/>
      <c r="KU316" s="154"/>
      <c r="KV316" s="154"/>
      <c r="KW316" s="151"/>
      <c r="KX316" s="149"/>
      <c r="KY316" s="149"/>
      <c r="KZ316" s="149"/>
      <c r="LA316" s="149"/>
      <c r="LB316" s="149"/>
      <c r="LC316" s="154"/>
      <c r="LD316" s="151"/>
      <c r="LE316" s="152"/>
      <c r="LF316" s="157"/>
      <c r="LG316" s="158"/>
      <c r="LH316" s="151"/>
      <c r="LI316" s="149"/>
      <c r="LJ316" s="147"/>
      <c r="LK316" s="147"/>
      <c r="LL316" s="147"/>
      <c r="LM316" s="159"/>
      <c r="LN316" s="153"/>
      <c r="LO316" s="149"/>
      <c r="LP316" s="149"/>
      <c r="LQ316" s="149"/>
      <c r="LR316" s="154"/>
      <c r="LS316" s="151"/>
      <c r="LT316" s="149">
        <v>0.05</v>
      </c>
      <c r="LU316" s="149"/>
      <c r="LV316" s="149">
        <v>0.05</v>
      </c>
      <c r="LW316" s="149"/>
      <c r="LX316" s="149"/>
      <c r="LY316" s="149"/>
      <c r="LZ316" s="149"/>
      <c r="MA316" s="155"/>
      <c r="MB316" s="153"/>
      <c r="MC316" s="149"/>
      <c r="MD316" s="149"/>
      <c r="ME316" s="149"/>
      <c r="MF316" s="149"/>
      <c r="MG316" s="149"/>
      <c r="MH316" s="149"/>
      <c r="MI316" s="149"/>
      <c r="MJ316" s="149"/>
      <c r="MK316" s="149"/>
      <c r="ML316" s="149"/>
      <c r="MM316" s="149"/>
      <c r="MN316" s="156"/>
      <c r="MO316" s="156"/>
      <c r="MP316" s="154"/>
      <c r="MQ316" s="151"/>
      <c r="MR316" s="149"/>
      <c r="MS316" s="149"/>
      <c r="MT316" s="149"/>
      <c r="MU316" s="149"/>
      <c r="MV316" s="156"/>
      <c r="MW316" s="149"/>
      <c r="MX316" s="149"/>
      <c r="MY316" s="149"/>
      <c r="MZ316" s="149"/>
      <c r="NA316" s="149"/>
      <c r="NB316" s="149"/>
      <c r="NC316" s="149"/>
      <c r="ND316" s="154"/>
      <c r="NE316" s="154"/>
      <c r="NF316" s="154"/>
      <c r="NG316" s="154"/>
      <c r="NH316" s="151"/>
      <c r="NI316" s="149"/>
      <c r="NJ316" s="149"/>
      <c r="NK316" s="149"/>
      <c r="NL316" s="149"/>
      <c r="NM316" s="149"/>
      <c r="NN316" s="94"/>
      <c r="NO316" s="151"/>
      <c r="NP316" s="160"/>
      <c r="NQ316" s="124" t="s">
        <v>1270</v>
      </c>
      <c r="NR316" s="199" t="s">
        <v>1276</v>
      </c>
      <c r="NS316" s="199"/>
      <c r="NT316" s="199"/>
      <c r="NU316" s="199"/>
      <c r="NV316" s="135"/>
      <c r="NW316" s="199"/>
      <c r="NX316" s="136" t="s">
        <v>1277</v>
      </c>
      <c r="NY316" s="138" t="s">
        <v>926</v>
      </c>
      <c r="NZ316" s="136" t="s">
        <v>1277</v>
      </c>
      <c r="OA316" s="137"/>
      <c r="OB316" s="137"/>
      <c r="OC316" s="137"/>
      <c r="OD316" s="108">
        <f>EH316</f>
        <v>240</v>
      </c>
      <c r="OE316" s="109">
        <v>2</v>
      </c>
      <c r="OF316" s="110">
        <f>IF(ISERROR(ROUND(MAX(EI316/1,EJ316/EE316,EK316/EF316,EL316/EG316,EM316/EH316),0)),"0",ROUND(MAX(EI316/1,EJ316/EE316,EK316/EF316,EL316/EG316,EM316/EH316),0))</f>
        <v>75</v>
      </c>
      <c r="OG316" s="109">
        <v>6</v>
      </c>
      <c r="OH316" s="111">
        <f>ROUND(AVERAGEIF($ES$9:$ES$497,$ES316,EV$9:EV$497),0)</f>
        <v>57</v>
      </c>
      <c r="OI316" s="112">
        <f>ROUND(AVERAGEIF($ES$9:$ES$497,$ES316,EW$9:EW$497),0)</f>
        <v>69</v>
      </c>
      <c r="OJ316" s="112">
        <f>ROUND(AVERAGEIF($ES$9:$ES$497,$ES316,EX$9:EX$497),0)</f>
        <v>17</v>
      </c>
      <c r="OK316" s="112">
        <f>ROUND(AVERAGEIF($ES$9:$ES$497,$ES316,EY$9:EY$497),0)</f>
        <v>30</v>
      </c>
      <c r="OL316" s="112">
        <f>ROUND(AVERAGEIF($ES$9:$ES$497,$ES316,EZ$9:EZ$497),0)</f>
        <v>58</v>
      </c>
      <c r="OM316" s="112">
        <f>ROUND(AVERAGEIF($ES$9:$ES$497,$ES316,FA$9:FA$497),0)</f>
        <v>21</v>
      </c>
      <c r="ON316" s="112">
        <f>ROUND(AVERAGEIF($ES$9:$ES$497,$ES316,FB$9:FB$497),0)</f>
        <v>45</v>
      </c>
      <c r="OO316" s="112">
        <f>ROUND(AVERAGEIF($ES$9:$ES$497,$ES316,FC$9:FC$497),0)</f>
        <v>49</v>
      </c>
      <c r="OP316" s="112">
        <f>ROUND(AVERAGEIF($ES$9:$ES$497,$ES316,FD$9:FD$497),0)</f>
        <v>75</v>
      </c>
      <c r="OQ316" s="113">
        <f>ROUND(AVERAGEIF($ES$9:$ES$497,$ES316,FE$9:FE$497),0)</f>
        <v>66</v>
      </c>
      <c r="OR316" s="114">
        <f>ROUND(EV316/MAX(EV$9:EV$497)*100,0)</f>
        <v>67</v>
      </c>
      <c r="OS316" s="115">
        <f>ROUND(EW316/MAX(EW$9:EW$497)*100,0)</f>
        <v>98</v>
      </c>
      <c r="OT316" s="115">
        <f>ROUND(EX316/MAX(EX$9:EX$497)*100,0)</f>
        <v>14</v>
      </c>
      <c r="OU316" s="115">
        <f>ROUND(EY316/MAX(EY$9:EY$497)*100,0)</f>
        <v>19</v>
      </c>
      <c r="OV316" s="115">
        <f>ROUND(EZ316/MAX(EZ$9:EZ$497)*100,0)</f>
        <v>57</v>
      </c>
      <c r="OW316" s="115">
        <f>ROUND(FA316/MAX(FA$9:FA$497)*100,0)</f>
        <v>25</v>
      </c>
      <c r="OX316" s="115">
        <f>ROUND(FB316/MAX(FB$9:FB$497)*100,0)</f>
        <v>39</v>
      </c>
      <c r="OY316" s="116">
        <f>ROUND(FC316/MAX(FC$9:FC$497)*100,0)</f>
        <v>52</v>
      </c>
      <c r="OZ316" s="115">
        <f>ROUND(FD316/MAX(FD$9:FD$497)*100,0)</f>
        <v>59</v>
      </c>
      <c r="PA316" s="117">
        <f>ROUND(FE316/MAX(FE$9:FE$497)*100,0)</f>
        <v>38</v>
      </c>
      <c r="PB316" s="118">
        <f>OT316*3 + (OR316+OS316+OX316)*2 + (OU316+OY316)</f>
        <v>521</v>
      </c>
      <c r="PC316" s="115">
        <f>OV316*3 + (OR316+OS316+OX316)*2 + (OU316+OY316)</f>
        <v>650</v>
      </c>
      <c r="PD316" s="115">
        <f>(OT316+OV316)*3 + (OR316+OS316+OX316)*2 + (OU316+OY316)</f>
        <v>692</v>
      </c>
      <c r="PE316" s="115">
        <f>(OT316+OY316)*3 + (OR316+OS316+OX316)*2 + (OU316)</f>
        <v>625</v>
      </c>
      <c r="PF316" s="115">
        <f>(OR316+OU316)*3 + (OS316+OW316)*2 + OX316</f>
        <v>543</v>
      </c>
      <c r="PG316" s="119">
        <f>OW316*3 + (OR316+OS316+OU316)*2 + OX316</f>
        <v>482</v>
      </c>
      <c r="PH316" s="118">
        <f>ROUND(PB316/MAX(PB$9:PB$497)*100,0)</f>
        <v>62</v>
      </c>
      <c r="PI316" s="115">
        <f>ROUND(PC316/MAX(PC$9:PC$497)*100,0)</f>
        <v>78</v>
      </c>
      <c r="PJ316" s="115">
        <f>ROUND(PD316/MAX(PD$9:PD$497)*100,0)</f>
        <v>74</v>
      </c>
      <c r="PK316" s="115">
        <f>ROUND(PE316/MAX(PE$9:PE$497)*100,0)</f>
        <v>62</v>
      </c>
      <c r="PL316" s="115">
        <f>ROUND(PF316/MAX(PF$9:PF$497)*100,0)</f>
        <v>76</v>
      </c>
      <c r="PM316" s="119">
        <f>ROUND(PG316/MAX(PG$9:PG$497)*100,0)</f>
        <v>70</v>
      </c>
      <c r="PN316" s="118">
        <f>RANK(PH316,PH$9:PH$497,0)</f>
        <v>94</v>
      </c>
      <c r="PO316" s="115">
        <f>RANK(PI316,PI$9:PI$497,0)</f>
        <v>17</v>
      </c>
      <c r="PP316" s="115">
        <f>RANK(PJ316,PJ$9:PJ$497,0)</f>
        <v>38</v>
      </c>
      <c r="PQ316" s="115">
        <f>RANK(PK316,PK$9:PK$497,0)</f>
        <v>84</v>
      </c>
      <c r="PR316" s="115">
        <f>RANK(PL316,PL$9:PL$497,0)</f>
        <v>46</v>
      </c>
      <c r="PS316" s="119">
        <f>RANK(PM316,PM$9:PM$497,0)</f>
        <v>45</v>
      </c>
      <c r="PT316" s="120">
        <f>ROUND(FZ316/MAX(FZ$9:FZ$497)*100,0)</f>
        <v>66</v>
      </c>
      <c r="PU316" s="115">
        <f>ROUND(GA316/MAX(GA$9:GA$497)*100,0)</f>
        <v>71</v>
      </c>
      <c r="PV316" s="115">
        <f>ROUND(GB316/MAX(GB$9:GB$497)*100,0)</f>
        <v>12</v>
      </c>
      <c r="PW316" s="115">
        <f>ROUND(GC316/MAX(GC$9:GC$497)*100,0)</f>
        <v>22</v>
      </c>
      <c r="PX316" s="115">
        <f>ROUND(GD316/MAX(GD$9:GD$497)*100,0)</f>
        <v>40</v>
      </c>
      <c r="PY316" s="115">
        <f>ROUND(GE316/MAX(GE$9:GE$497)*100,0)</f>
        <v>17</v>
      </c>
      <c r="PZ316" s="115">
        <f>ROUND(GF316/MAX(GF$9:GF$497)*100,0)</f>
        <v>25</v>
      </c>
      <c r="QA316" s="116">
        <f>ROUND(GG316/MAX(GG$9:GG$497)*100,0)</f>
        <v>42</v>
      </c>
      <c r="QB316" s="115">
        <f>ROUND(GH316/MAX(GH$9:GH$497)*100,0)</f>
        <v>40</v>
      </c>
      <c r="QC316" s="121">
        <f>ROUND(GI316/MAX(GI$9:GI$497)*100,0)</f>
        <v>30</v>
      </c>
      <c r="QD316" s="120">
        <f>ROUND(AVERAGEIF($ES$9:$ES$497,$ES316,PT$9:PT$497),0)</f>
        <v>47</v>
      </c>
      <c r="QE316" s="120">
        <f>ROUND(AVERAGEIF($ES$9:$ES$497,$ES316,PU$9:PU$497),0)</f>
        <v>61</v>
      </c>
      <c r="QF316" s="120">
        <f>ROUND(AVERAGEIF($ES$9:$ES$497,$ES316,PV$9:PV$497),0)</f>
        <v>21</v>
      </c>
      <c r="QG316" s="120">
        <f>ROUND(AVERAGEIF($ES$9:$ES$497,$ES316,PW$9:PW$497),0)</f>
        <v>34</v>
      </c>
      <c r="QH316" s="120">
        <f>ROUND(AVERAGEIF($ES$9:$ES$497,$ES316,PX$9:PX$497),0)</f>
        <v>48</v>
      </c>
      <c r="QI316" s="120">
        <f>ROUND(AVERAGEIF($ES$9:$ES$497,$ES316,PY$9:PY$497),0)</f>
        <v>18</v>
      </c>
      <c r="QJ316" s="120">
        <f>ROUND(AVERAGEIF($ES$9:$ES$497,$ES316,PZ$9:PZ$497),0)</f>
        <v>31</v>
      </c>
      <c r="QK316" s="120">
        <f>ROUND(AVERAGEIF($ES$9:$ES$497,$ES316,QA$9:QA$497),0)</f>
        <v>40</v>
      </c>
      <c r="QL316" s="120">
        <f>ROUND(AVERAGEIF($ES$9:$ES$497,$ES316,QB$9:QB$497),0)</f>
        <v>51</v>
      </c>
      <c r="QM316" s="120">
        <f>ROUND(AVERAGEIF($ES$9:$ES$497,$ES316,QC$9:QC$497),0)</f>
        <v>32</v>
      </c>
      <c r="QN316" s="114">
        <f>PV316*4 + (PT316+PU316+PZ316)*2 + (PW316+QA316)</f>
        <v>436</v>
      </c>
      <c r="QO316" s="115">
        <f>PX316*4 + (PT316+PU316+PZ316)*2 + (PW316+QA316)</f>
        <v>548</v>
      </c>
      <c r="QP316" s="115">
        <f>(PV316+PX316)*4 + (PT316+PU316+PZ316)*2 + (PW316+QA316)</f>
        <v>596</v>
      </c>
      <c r="QQ316" s="115">
        <f>(PV316+QA316)*4 + (PT316+PU316+PZ316)*2 + (PW316)</f>
        <v>562</v>
      </c>
      <c r="QR316" s="115">
        <f>(PT316+PW316)*4 + (PU316+PY316)*2 + PZ316</f>
        <v>553</v>
      </c>
      <c r="QS316" s="119">
        <f>PY316*4 + (PT316+PU316+PW316)*2 + PZ316</f>
        <v>411</v>
      </c>
      <c r="QT316" s="114">
        <f>ROUND((QN316-MIN(QN$9:QN$497))/(MAX(QN$9:QN$497)-MIN(QN$9:QN$497))*100,0)</f>
        <v>32</v>
      </c>
      <c r="QU316" s="115">
        <f>ROUND((QO316-MIN(QO$9:QO$497))/(MAX(QO$9:QO$497)-MIN(QO$9:QO$497))*100,0)</f>
        <v>49</v>
      </c>
      <c r="QV316" s="115">
        <f>ROUND((QP316-MIN(QP$9:QP$497))/(MAX(QP$9:QP$497)-MIN(QP$9:QP$497))*100,0)</f>
        <v>36</v>
      </c>
      <c r="QW316" s="115">
        <f>ROUND((QQ316-MIN(QQ$9:QQ$497))/(MAX(QQ$9:QQ$497)-MIN(QQ$9:QQ$497))*100,0)</f>
        <v>35</v>
      </c>
      <c r="QX316" s="115">
        <f>ROUND((QR316-MIN(QR$9:QR$497))/(MAX(QR$9:QR$497)-MIN(QR$9:QR$497))*100,0)</f>
        <v>54</v>
      </c>
      <c r="QY316" s="115">
        <f>ROUND((QS316-MIN(QS$9:QS$497))/(MAX(QS$9:QS$497)-MIN(QS$9:QS$497))*100,0)</f>
        <v>47</v>
      </c>
      <c r="QZ316" s="114">
        <f>RANK(QN316,QN$9:QN$497,0)</f>
        <v>288</v>
      </c>
      <c r="RA316" s="115">
        <f>RANK(QO316,QO$9:QO$497,0)</f>
        <v>48</v>
      </c>
      <c r="RB316" s="115">
        <f>RANK(QP316,QP$9:QP$497,0)</f>
        <v>148</v>
      </c>
      <c r="RC316" s="115">
        <f>RANK(QQ316,QQ$9:QQ$497,0)</f>
        <v>225</v>
      </c>
      <c r="RD316" s="115">
        <f>RANK(QR316,QR$9:QR$497,0)</f>
        <v>146</v>
      </c>
      <c r="RE316" s="115">
        <f>RANK(QS316,QS$9:QS$497,0)</f>
        <v>137</v>
      </c>
      <c r="RF316" s="122"/>
      <c r="RG316" s="115">
        <f>($RH$3*(IH316+IJ316)*100*100/MAX(EX$9:EX$497)*$RO$3) +($RH$3*(II316+IJ316)*100*100/MAX(EX$9:EX$497)*$RO$4) + ($RH$3*IK316*100*100/MAX(EX$9:EX$497)*0.098)</f>
        <v>0</v>
      </c>
      <c r="RH316" s="115">
        <f>($RH$4*IL316*100*100/MAX(EZ$9:EZ$497))*$RQ$3</f>
        <v>4.6000000000000005</v>
      </c>
      <c r="RI316" s="115">
        <f>($RH$3*IM316*100*100/MAX(EY$9:EY$497))*$RQ$4</f>
        <v>0</v>
      </c>
      <c r="RJ316" s="115">
        <f>($RH$3*IN316*100*100/MAX(EX$9:EX$497))</f>
        <v>0</v>
      </c>
      <c r="RK316" s="115">
        <f>($RH$4*IO316*100*100/MAX(EZ$9:EZ$497))*$RQ$3</f>
        <v>0</v>
      </c>
      <c r="RL316" s="115">
        <f>(($RL$4*IP316*100*((100/MAX(EX$9:EX$497)+100/MAX(EZ$9:EZ$497))/2))+($RL$4*IQ316*100*((100/MAX(EX$9:EX$497)+100/MAX(EZ$9:EZ$497))/2))+($RL$4*IR316*100*((100/MAX(EX$9:EX$497)+100/MAX(EZ$9:EZ$497))/2))+($RL$4*IS316*100*((100/MAX(EX$9:EX$497)+100/MAX(EZ$9:EZ$497))/2))+($RL$4*IT316*100*((100/MAX(EX$9:EX$497)+100/MAX(EZ$9:EZ$497))/2))+($RL$4*IU316*100*((100/MAX(EX$9:EX$497)+100/MAX(EZ$9:EZ$497))/2))+($RL$4*IV316*100*((100/MAX(EX$9:EX$497)+100/MAX(EZ$9:EZ$497))/2))+($RL$4*IW316*100*((100/MAX(EX$9:EX$497)+100/MAX(EZ$9:EZ$497))/2)))*$RS$3</f>
        <v>0</v>
      </c>
      <c r="RM316" s="115">
        <f>(($RH$3*IX316*100*100/MAX(EX$9:EX$497))+($RH$3*IY316*100*100/MAX(EX$9:EX$497))+($RH$3*IZ316*100*100/MAX(EX$9:EX$497))+($RH$3*JA316*100*100/MAX(EX$9:EX$497))+($RH$3*JB316*100*100/MAX(EX$9:EX$497))+($RH$3*JC316*100*100/MAX(EX$9:EX$497))+($RH$3*JD316*100*100/MAX(EX$9:EX$497))+($RH$3*JE316*100*100/MAX(EX$9:EX$497)))*$RS$4</f>
        <v>0</v>
      </c>
      <c r="RN316" s="115">
        <f>(($RH$4*JF316*100*100/MAX(EZ$9:EZ$497)) + ($RH$4*JG316*100*100/MAX(EZ$9:EZ$497)) + ($RH$4*JH316*100*100/MAX(EZ$9:EZ$497)) + ($RH$4*JI316*100*100/MAX(EZ$9:EZ$497)) + ($RH$4*JJ316*100*100/MAX(EZ$9:EZ$497)) + ($RH$4*JK316*100*100/MAX(EZ$9:EZ$497)) + ($RH$4*JL316*100*100/MAX(EZ$9:EZ$497)) + ($RH$4*JM316*100*100/MAX(EZ$9:EZ$497)))*$RU$3</f>
        <v>3.6800000000000006</v>
      </c>
      <c r="RO316" s="115">
        <f>(($RL$4*JN316*100*((100/MAX(EX$9:EX$497)+100/MAX(EZ$9:EZ$497))/2))+($RL$4*JO316*100*((100/MAX(EX$9:EX$497)+100/MAX(EZ$9:EZ$497))/2))+($RL$4*JP316*100*((100/MAX(EX$9:EX$497)+100/MAX(EZ$9:EZ$497))/2))+($RL$4*JQ316*100*((100/MAX(EX$9:EX$497)+100/MAX(EZ$9:EZ$497))/2))+($RL$4*JR316*100*((100/MAX(EX$9:EX$497)+100/MAX(EZ$9:EZ$497))/2))+($RL$4*JS316*100*((100/MAX(EX$9:EX$497)+100/MAX(EZ$9:EZ$497))/2))+($RL$4*JT316*100*((100/MAX(EX$9:EX$497)+100/MAX(EZ$9:EZ$497))/2))+($RL$4*JU316*100*((100/MAX(EX$9:EX$497)+100/MAX(EZ$9:EZ$497))/2))+($RL$4*JV316*100*((100/MAX(EX$9:EX$497)+100/MAX(EZ$9:EZ$497))/2))+($RL$4*JW316*100*((100/MAX(EX$9:EX$497)+100/MAX(EZ$9:EZ$497))/2))+($RL$4*JX316*100*((100/MAX(EX$9:EX$497)+100/MAX(EZ$9:EZ$497))/2))+($RL$4*JY316*100*((100/MAX(EX$9:EX$497)+100/MAX(EZ$9:EZ$497))/2))+($RL$4*JZ316*100*((100/MAX(EX$9:EX$497)+100/MAX(EZ$9:EZ$497))/2)))*$RW$3/2</f>
        <v>0</v>
      </c>
      <c r="RP316" s="119">
        <f>($RJ$3*KA316*100*100/MAX(FA$9:FA$497)) + ($RJ$3*KB316*100*100/MAX(FA$9:FA$497)/2) + ($RJ$3*KC316*100*100/MAX(FA$9:FA$497)/2) + ($RJ$3*KD316*100*100/MAX(FA$9:FA$497)/4) + ($RJ$3*KE316*100*100/MAX(FA$9:FA$497)/4)</f>
        <v>0</v>
      </c>
      <c r="RQ316" s="118">
        <f>($RL$4*KF316*100*((100/MAX(EX$9:EX$497)+100/MAX(EZ$9:EZ$497)))) * ($RO$3/2) + (($RL$4*KG316*100*((100/MAX(EX$9:EX$497)+100/MAX(EZ$9:EZ$497))))+($RL$4*KH316*100*((100/MAX(EX$9:EX$497)+100/MAX(EZ$9:EZ$497))))+($RL$4*KI316*100*((100/MAX(EX$9:EX$497)+100/MAX(EZ$9:EZ$497))))+($RL$4*KJ316*100*((100/MAX(EX$9:EX$497)+100/MAX(EZ$9:EZ$497))))+($RL$4*KK316*100*((100/MAX(EX$9:EX$497)+100/MAX(EZ$9:EZ$497))))+($RL$4*KL316*100*((100/MAX(EX$9:EX$497)+100/MAX(EZ$9:EZ$497))))+($RL$4*KM316*100*((100/MAX(EX$9:EX$497)+100/MAX(EZ$9:EZ$497))))+($RL$4*KN316*100*((100/MAX(EX$9:EX$497)+100/MAX(EZ$9:EZ$497))))+($RL$4*KO316*100*((100/MAX(EX$9:EX$497)+100/MAX(EZ$9:EZ$497))))+($RL$4*KP316*100*((100/MAX(EX$9:EX$497)+100/MAX(EZ$9:EZ$497))))+($RL$4*KQ316*100*((100/MAX(EX$9:EX$497)+100/MAX(EZ$9:EZ$497))))+($RL$4*KR316*100*((100/MAX(EX$9:EX$497)+100/MAX(EZ$9:EZ$497))))+($RL$4*KS316*100*((100/MAX(EX$9:EX$497)+100/MAX(EZ$9:EZ$497))))+($RL$4*KV316*100*((100/MAX(EX$9:EX$497)+100/MAX(EZ$9:EZ$497))))) * (($RO$3+$RO$4)/6)</f>
        <v>0</v>
      </c>
      <c r="RR316" s="115">
        <f>(($RL$4*KW316*100*((100/MAX(EX$9:EX$497)+100/MAX(EZ$9:EZ$497))))) * ($RO$3/2) + (($RL$4*KX316*100*((100/MAX(EX$9:EX$497)+100/MAX(EZ$9:EZ$497))))+($RL$4*KY316*100*((100/MAX(EX$9:EX$497)+100/MAX(EZ$9:EZ$497))))+($RL$4*KZ316*100*((100/MAX(EX$9:EX$497)+100/MAX(EZ$9:EZ$497))))+($RL$4*LA316*100*((100/MAX(EX$9:EX$497)+100/MAX(EZ$9:EZ$497))))+($RL$4*LB316*100*((100/MAX(EX$9:EX$497)+100/MAX(EZ$9:EZ$497))))+($RL$4*LC316*100*((100/MAX(EX$9:EX$497)+100/MAX(EZ$9:EZ$497))))) * (($RO$3+$RO$4)/6)</f>
        <v>0</v>
      </c>
      <c r="RS316" s="119">
        <f>(($RL$4*LD316*100*((100/MAX(EX$9:EX$497)+100/MAX(EZ$9:EZ$497))))+($RL$4*LE316*100*((100/MAX(EX$9:EX$497)+100/MAX(EZ$9:EZ$497))))) * (($RO$3+$RO$4)/6)</f>
        <v>0</v>
      </c>
      <c r="RT316" s="118">
        <f>($RJ$4*LH316*100*(100/MAX(EV$9:EV$497)))+($RJ$4*LI316*100*(100/MAX(EV$9:EV$497)))</f>
        <v>0</v>
      </c>
      <c r="RU316" s="119">
        <f>($RJ$4*LJ316*(100/MAX(EV$9:EV$497)))/2 + ($RL$3*LK316*(100/MAX(EW$9:EW$497))) + ($RJ$4*LL316*(100/MAX(EV$9:EV$497)))/4 + ($RL$3*LM316*(100/MAX(EW$9:EW$497)))</f>
        <v>0</v>
      </c>
      <c r="RV316" s="118">
        <f>($RJ$4*LN316*100*100/MAX(EV$9:EV$497)/2)+($RJ$4*LO316*100*100/MAX(EV$9:EV$497)/2)+($RJ$4*LP316*100*100/MAX(EV$9:EV$497))+($RJ$4*LQ316*100*100/MAX(EV$9:EV$497))+($RJ$4*LR316*100*100/MAX(EV$9:EV$497))</f>
        <v>0</v>
      </c>
      <c r="RW316" s="115">
        <f>($RJ$4*LS316*100*100/MAX(EV$9:EV$497)) + (($RJ$4*LT316*100*100/MAX(EV$9:EV$497))+($RJ$4*LU316*100*100/MAX(EV$9:EV$497))+($RJ$4*LV316*100*100/MAX(EV$9:EV$497))+($RJ$4*LW316*100*100/MAX(EV$9:EV$497))+($RJ$4*LX316*100*100/MAX(EV$9:EV$497))+($RJ$4*LY316*100*100/MAX(EV$9:EV$497))+($RJ$4*LZ316*100*100/MAX(EV$9:EV$497))+($RJ$4*MA316*100*100/MAX(EV$9:EV$497)))/2</f>
        <v>8.4269662921348321</v>
      </c>
      <c r="RX316" s="119">
        <f>($RJ$4*MB316*100*100/MAX(EV$9:EV$497))+($RJ$4*MC316*100*100/MAX(EV$9:EV$497))+($RJ$4*MD316*100*100/MAX(EV$9:EV$497))+($RJ$4*ME316*100*100/MAX(EV$9:EV$497))+($RJ$4*MF316*100*100/MAX(EV$9:EV$497))+($RJ$4*MG316*100*100/MAX(EV$9:EV$497))+($RJ$4*MH316*100*100/MAX(EV$9:EV$497))+($RJ$4*MI316*100*100/MAX(EV$9:EV$497))+($RJ$4*MJ316*100*100/MAX(EV$9:EV$497))+($RJ$4*MK316*100*100/MAX(EV$9:EV$497))+($RJ$4*ML316*100*100/MAX(EV$9:EV$497))+($RJ$4*MM316*100*100/MAX(EV$9:EV$497))+($RJ$4*MN316*100*100/MAX(EV$9:EV$497))</f>
        <v>0</v>
      </c>
      <c r="RY316" s="118">
        <f>($RJ$4*MQ316*100*100/MAX(EV$9:EV$497))/2 + (($RJ$4*MR316*100*100/MAX(EV$9:EV$497))+($RJ$4*MS316*100*100/MAX(EV$9:EV$497))+($RJ$4*MT316*100*100/MAX(EV$9:EV$497))+($RJ$4*MU316*100*100/MAX(EV$9:EV$497))+($RJ$4*MV316*100*100/MAX(EV$9:EV$497))+($RJ$4*MW316*100*100/MAX(EV$9:EV$497))+($RJ$4*MX316*100*100/MAX(EV$9:EV$497))+($RJ$4*MY316*100*100/MAX(EV$9:EV$497))+($RJ$4*MZ316*100*100/MAX(EV$9:EV$497))+($RJ$4*NA316*100*100/MAX(EV$9:EV$497))+($RJ$4*NB316*100*100/MAX(EV$9:EV$497))+($RJ$4*NC316*100*100/MAX(EV$9:EV$497))+($RJ$4*ND316*100*100/MAX(EV$9:EV$497))+($RJ$4*NG316*100*100/MAX(EV$9:EV$497)))/4</f>
        <v>0</v>
      </c>
      <c r="RZ316" s="115">
        <f>($RJ$4*NH316*100*100/MAX(EV$9:EV$497))/2 + (($RJ$4*NI316*100*100/MAX(EV$9:EV$497))+($RJ$4*NJ316*100*100/MAX(EV$9:EV$497))+($RJ$4*NK316*100*100/MAX(EV$9:EV$497))+($RJ$4*NL316*100*100/MAX(EV$9:EV$497))+($RJ$4*NM316*100*100/MAX(EV$9:EV$497))+($RJ$4*NN316*100*100/MAX(EV$9:EV$497)))/4</f>
        <v>0</v>
      </c>
      <c r="SA316" s="117">
        <f>(($RJ$4*NO316*100*100/MAX(EV$9:EV$497))+($RJ$4*NP316*100*100/MAX(EV$9:EV$497)))/4</f>
        <v>0</v>
      </c>
      <c r="SB316" s="118">
        <f>SUM(RG316:SA316)</f>
        <v>16.706966292134833</v>
      </c>
      <c r="SC316" s="115">
        <f>RG316 + RJ316 + RL316 + RM316 + RO316 + SUM(RQ316:RS316)/2 +  SUM(RT316:SA316)/5</f>
        <v>1.6853932584269664</v>
      </c>
      <c r="SD316" s="115">
        <f>(RH316+RK316+RL316/$RS$3*$RU$3+RN316)*$RY$3+RO316+SUM(RQ316:RS316)/5 + SUM(RT316:SA316)/4</f>
        <v>38.178741573033719</v>
      </c>
      <c r="SE316" s="115">
        <f>RG316+RJ316+RL316/$RS$3+RM316/$RS$4+RO316 + SUM(RQ316:RS316)/2 +  SUM(RT316:SA316)/5</f>
        <v>1.6853932584269664</v>
      </c>
      <c r="SF316" s="115">
        <f>RI316*$RY$4+RL316+RO316 + SUM(RQ316:RS316)/5 +  SUM(RT316:SA316)/4</f>
        <v>2.106741573033708</v>
      </c>
      <c r="SG316" s="115">
        <f>RP316*2 + SUM(RT316:SA316)</f>
        <v>8.4269662921348321</v>
      </c>
      <c r="SH316" s="115">
        <f>ROUND(SB316/MAX(SB$9:SB$497)*100,0)</f>
        <v>21</v>
      </c>
      <c r="SI316" s="115">
        <f>ROUND(SC316/MAX(SC$9:SC$497)*100,0)</f>
        <v>3</v>
      </c>
      <c r="SJ316" s="115">
        <f>ROUND(SD316/MAX(SD$9:SD$497)*100,0)</f>
        <v>61</v>
      </c>
      <c r="SK316" s="115">
        <f>ROUND(SE316/MAX(SE$9:SE$497)*100,0)</f>
        <v>1</v>
      </c>
      <c r="SL316" s="115">
        <f>ROUND(SF316/MAX(SF$9:SF$497)*100,0)</f>
        <v>5</v>
      </c>
      <c r="SM316" s="121">
        <f>ROUND(SG316/MAX(SG$9:SG$497)*100,0)</f>
        <v>8</v>
      </c>
      <c r="SN316" s="115">
        <f>ROUND(AVERAGEIF($ES$9:$ES$497,$ES316,SH$9:SH$497),0)</f>
        <v>12</v>
      </c>
      <c r="SO316" s="115">
        <f>ROUND(AVERAGEIF($ES$9:$ES$497,$ES316,SI$9:SI$497),0)</f>
        <v>5</v>
      </c>
      <c r="SP316" s="115">
        <f>ROUND(AVERAGEIF($ES$9:$ES$497,$ES316,SJ$9:SJ$497),0)</f>
        <v>26</v>
      </c>
      <c r="SQ316" s="115">
        <f>ROUND(AVERAGEIF($ES$9:$ES$497,$ES316,SK$9:SK$497),0)</f>
        <v>6</v>
      </c>
      <c r="SR316" s="115">
        <f>ROUND(AVERAGEIF($ES$9:$ES$497,$ES316,SL$9:SL$497),0)</f>
        <v>8</v>
      </c>
      <c r="SS316" s="121">
        <f>ROUND(AVERAGEIF($ES$9:$ES$497,$ES316,SM$9:SM$497),0)</f>
        <v>4</v>
      </c>
      <c r="ST316" s="114">
        <f>RANK(SB316,SB$9:SB$497,0)</f>
        <v>198</v>
      </c>
      <c r="SU316" s="115">
        <f>RANK(SC316,SC$9:SC$497,0)</f>
        <v>221</v>
      </c>
      <c r="SV316" s="115">
        <f>RANK(SD316,SD$9:SD$497,0)</f>
        <v>9</v>
      </c>
      <c r="SW316" s="115">
        <f>RANK(SE316,SE$9:SE$497,0)</f>
        <v>221</v>
      </c>
      <c r="SX316" s="115">
        <f>RANK(SF316,SF$9:SF$497,0)</f>
        <v>158</v>
      </c>
      <c r="SY316" s="115">
        <f>RANK(SG316,SG$9:SG$497,0)</f>
        <v>119</v>
      </c>
      <c r="SZ316" s="115">
        <f>COUNTIFS(SB$9:SB$497,"&gt;"&amp;SB316,$ES$9:$ES$497,$ES316)+1</f>
        <v>18</v>
      </c>
      <c r="TA316" s="115">
        <f>COUNTIFS(SC$9:SC$497,"&gt;"&amp;SC316,$ES$9:$ES$497,$ES316)+1</f>
        <v>28</v>
      </c>
      <c r="TB316" s="115">
        <f>COUNTIFS(SD$9:SD$497,"&gt;"&amp;SD316,$ES$9:$ES$497,$ES316)+1</f>
        <v>9</v>
      </c>
      <c r="TC316" s="115">
        <f>COUNTIFS(SE$9:SE$497,"&gt;"&amp;SE316,$ES$9:$ES$497,$ES316)+1</f>
        <v>28</v>
      </c>
      <c r="TD316" s="115">
        <f>COUNTIFS(SF$9:SF$497,"&gt;"&amp;SF316,$ES$9:$ES$497,$ES316)+1</f>
        <v>28</v>
      </c>
      <c r="TE316" s="117">
        <f>COUNTIFS(SG$9:SG$497,"&gt;"&amp;SG316,$ES$9:$ES$497,$ES316)+1</f>
        <v>16</v>
      </c>
      <c r="TF316" s="118">
        <f>MAX(PH316:PM316)+SH316</f>
        <v>99</v>
      </c>
      <c r="TG316" s="115">
        <f t="shared" si="707"/>
        <v>65</v>
      </c>
      <c r="TH316" s="115">
        <f t="shared" si="707"/>
        <v>139</v>
      </c>
      <c r="TI316" s="115">
        <f t="shared" si="707"/>
        <v>75</v>
      </c>
      <c r="TJ316" s="115">
        <f t="shared" si="707"/>
        <v>67</v>
      </c>
      <c r="TK316" s="115">
        <f t="shared" si="707"/>
        <v>84</v>
      </c>
      <c r="TL316" s="117">
        <f>PM316+SM316</f>
        <v>78</v>
      </c>
      <c r="TM316" s="118">
        <f>ROUND(TF316/MAX(TF$9:TF$497)*100,0)</f>
        <v>55</v>
      </c>
      <c r="TN316" s="115">
        <f>ROUND(TG316/MAX(TG$9:TG$497)*100,0)</f>
        <v>36</v>
      </c>
      <c r="TO316" s="115">
        <f>ROUND(TH316/MAX(TH$9:TH$497)*100,0)</f>
        <v>76</v>
      </c>
      <c r="TP316" s="115">
        <f>ROUND(TI316/MAX(TI$9:TI$497)*100,0)</f>
        <v>41</v>
      </c>
      <c r="TQ316" s="115">
        <f>ROUND(TJ316/MAX(TJ$9:TJ$497)*100,0)</f>
        <v>34</v>
      </c>
      <c r="TR316" s="115">
        <f>ROUND(TK316/MAX(TK$9:TK$497)*100,0)</f>
        <v>43</v>
      </c>
      <c r="TS316" s="119">
        <f>ROUND(TL316/MAX(TL$9:TL$497)*100,0)</f>
        <v>40</v>
      </c>
      <c r="TT316" s="120">
        <f>RANK(TM316,TM$9:TM$497,0)</f>
        <v>124</v>
      </c>
      <c r="TU316" s="115">
        <f>RANK(TN316,TN$9:TN$497,0)</f>
        <v>162</v>
      </c>
      <c r="TV316" s="115">
        <f>RANK(TO316,TO$9:TO$497,0)</f>
        <v>7</v>
      </c>
      <c r="TW316" s="115">
        <f>RANK(TP316,TP$9:TP$497,0)</f>
        <v>129</v>
      </c>
      <c r="TX316" s="115">
        <f>RANK(TQ316,TQ$9:TQ$497,0)</f>
        <v>105</v>
      </c>
      <c r="TY316" s="115">
        <f>RANK(TR316,TR$9:TR$497,0)</f>
        <v>68</v>
      </c>
      <c r="TZ316" s="121">
        <f>RANK(TS316,TS$9:TS$497,0)</f>
        <v>63</v>
      </c>
      <c r="UA316" s="132"/>
      <c r="UB316" s="7" t="s">
        <v>1</v>
      </c>
    </row>
    <row r="317" spans="1:548" x14ac:dyDescent="0.15">
      <c r="A317" s="183">
        <v>309</v>
      </c>
      <c r="B317" s="200" t="s">
        <v>1276</v>
      </c>
      <c r="C317" s="143"/>
      <c r="D317" s="143"/>
      <c r="E317" s="161" t="s">
        <v>1013</v>
      </c>
      <c r="F317" s="65" t="s">
        <v>908</v>
      </c>
      <c r="G317" s="65" t="s">
        <v>908</v>
      </c>
      <c r="H317" s="65" t="s">
        <v>927</v>
      </c>
      <c r="I317" s="66" t="s">
        <v>521</v>
      </c>
      <c r="J317" s="67" t="s">
        <v>521</v>
      </c>
      <c r="K317" s="67" t="s">
        <v>521</v>
      </c>
      <c r="L317" s="67" t="s">
        <v>521</v>
      </c>
      <c r="M317" s="67" t="s">
        <v>521</v>
      </c>
      <c r="N317" s="67" t="s">
        <v>521</v>
      </c>
      <c r="O317" s="67" t="s">
        <v>521</v>
      </c>
      <c r="P317" s="67" t="s">
        <v>521</v>
      </c>
      <c r="Q317" s="67" t="s">
        <v>521</v>
      </c>
      <c r="R317" s="68" t="s">
        <v>521</v>
      </c>
      <c r="S317" s="69" t="s">
        <v>521</v>
      </c>
      <c r="T317" s="67" t="s">
        <v>521</v>
      </c>
      <c r="U317" s="67" t="s">
        <v>521</v>
      </c>
      <c r="V317" s="67" t="s">
        <v>521</v>
      </c>
      <c r="W317" s="67" t="s">
        <v>521</v>
      </c>
      <c r="X317" s="67" t="s">
        <v>521</v>
      </c>
      <c r="Y317" s="67" t="s">
        <v>521</v>
      </c>
      <c r="Z317" s="67" t="s">
        <v>521</v>
      </c>
      <c r="AA317" s="67" t="s">
        <v>521</v>
      </c>
      <c r="AB317" s="68" t="s">
        <v>521</v>
      </c>
      <c r="AC317" s="69" t="s">
        <v>521</v>
      </c>
      <c r="AD317" s="67" t="s">
        <v>521</v>
      </c>
      <c r="AE317" s="67" t="s">
        <v>521</v>
      </c>
      <c r="AF317" s="67" t="s">
        <v>521</v>
      </c>
      <c r="AG317" s="67" t="s">
        <v>521</v>
      </c>
      <c r="AH317" s="67" t="s">
        <v>521</v>
      </c>
      <c r="AI317" s="67" t="s">
        <v>521</v>
      </c>
      <c r="AJ317" s="67" t="s">
        <v>521</v>
      </c>
      <c r="AK317" s="67" t="s">
        <v>521</v>
      </c>
      <c r="AL317" s="68" t="s">
        <v>521</v>
      </c>
      <c r="AM317" s="69" t="s">
        <v>521</v>
      </c>
      <c r="AN317" s="67" t="s">
        <v>521</v>
      </c>
      <c r="AO317" s="67" t="s">
        <v>521</v>
      </c>
      <c r="AP317" s="67" t="s">
        <v>521</v>
      </c>
      <c r="AQ317" s="67" t="s">
        <v>521</v>
      </c>
      <c r="AR317" s="67" t="s">
        <v>521</v>
      </c>
      <c r="AS317" s="67" t="s">
        <v>521</v>
      </c>
      <c r="AT317" s="67" t="s">
        <v>521</v>
      </c>
      <c r="AU317" s="67" t="s">
        <v>521</v>
      </c>
      <c r="AV317" s="68" t="s">
        <v>521</v>
      </c>
      <c r="AW317" s="69" t="s">
        <v>521</v>
      </c>
      <c r="AX317" s="67" t="s">
        <v>521</v>
      </c>
      <c r="AY317" s="67" t="s">
        <v>521</v>
      </c>
      <c r="AZ317" s="67" t="s">
        <v>521</v>
      </c>
      <c r="BA317" s="67" t="s">
        <v>521</v>
      </c>
      <c r="BB317" s="67" t="s">
        <v>521</v>
      </c>
      <c r="BC317" s="67" t="s">
        <v>521</v>
      </c>
      <c r="BD317" s="67" t="s">
        <v>521</v>
      </c>
      <c r="BE317" s="67" t="s">
        <v>521</v>
      </c>
      <c r="BF317" s="68" t="s">
        <v>521</v>
      </c>
      <c r="BG317" s="69" t="s">
        <v>521</v>
      </c>
      <c r="BH317" s="67" t="s">
        <v>521</v>
      </c>
      <c r="BI317" s="67" t="s">
        <v>521</v>
      </c>
      <c r="BJ317" s="67" t="s">
        <v>521</v>
      </c>
      <c r="BK317" s="67" t="s">
        <v>521</v>
      </c>
      <c r="BL317" s="67" t="s">
        <v>521</v>
      </c>
      <c r="BM317" s="67" t="s">
        <v>521</v>
      </c>
      <c r="BN317" s="67" t="s">
        <v>521</v>
      </c>
      <c r="BO317" s="67" t="s">
        <v>521</v>
      </c>
      <c r="BP317" s="68" t="s">
        <v>521</v>
      </c>
      <c r="BQ317" s="70" t="s">
        <v>521</v>
      </c>
      <c r="BR317" s="67" t="s">
        <v>521</v>
      </c>
      <c r="BS317" s="67" t="s">
        <v>521</v>
      </c>
      <c r="BT317" s="67" t="s">
        <v>521</v>
      </c>
      <c r="BU317" s="67" t="s">
        <v>521</v>
      </c>
      <c r="BV317" s="67" t="s">
        <v>521</v>
      </c>
      <c r="BW317" s="67" t="s">
        <v>521</v>
      </c>
      <c r="BX317" s="67" t="s">
        <v>521</v>
      </c>
      <c r="BY317" s="67" t="s">
        <v>521</v>
      </c>
      <c r="BZ317" s="68" t="s">
        <v>521</v>
      </c>
      <c r="CA317" s="69" t="s">
        <v>521</v>
      </c>
      <c r="CB317" s="67" t="s">
        <v>521</v>
      </c>
      <c r="CC317" s="67" t="s">
        <v>521</v>
      </c>
      <c r="CD317" s="67" t="s">
        <v>521</v>
      </c>
      <c r="CE317" s="67" t="s">
        <v>521</v>
      </c>
      <c r="CF317" s="67" t="s">
        <v>521</v>
      </c>
      <c r="CG317" s="67" t="s">
        <v>521</v>
      </c>
      <c r="CH317" s="67" t="s">
        <v>521</v>
      </c>
      <c r="CI317" s="67" t="s">
        <v>521</v>
      </c>
      <c r="CJ317" s="68" t="s">
        <v>521</v>
      </c>
      <c r="CK317" s="69" t="s">
        <v>521</v>
      </c>
      <c r="CL317" s="67" t="s">
        <v>521</v>
      </c>
      <c r="CM317" s="67" t="s">
        <v>521</v>
      </c>
      <c r="CN317" s="67" t="s">
        <v>521</v>
      </c>
      <c r="CO317" s="67" t="s">
        <v>521</v>
      </c>
      <c r="CP317" s="67" t="s">
        <v>521</v>
      </c>
      <c r="CQ317" s="67" t="s">
        <v>521</v>
      </c>
      <c r="CR317" s="67" t="s">
        <v>521</v>
      </c>
      <c r="CS317" s="67" t="s">
        <v>521</v>
      </c>
      <c r="CT317" s="68" t="s">
        <v>521</v>
      </c>
      <c r="CU317" s="69" t="s">
        <v>521</v>
      </c>
      <c r="CV317" s="67" t="s">
        <v>521</v>
      </c>
      <c r="CW317" s="67" t="s">
        <v>521</v>
      </c>
      <c r="CX317" s="67" t="s">
        <v>521</v>
      </c>
      <c r="CY317" s="67" t="s">
        <v>521</v>
      </c>
      <c r="CZ317" s="67" t="s">
        <v>521</v>
      </c>
      <c r="DA317" s="67" t="s">
        <v>521</v>
      </c>
      <c r="DB317" s="67" t="s">
        <v>521</v>
      </c>
      <c r="DC317" s="67" t="s">
        <v>521</v>
      </c>
      <c r="DD317" s="68" t="s">
        <v>521</v>
      </c>
      <c r="DE317" s="69" t="s">
        <v>521</v>
      </c>
      <c r="DF317" s="71" t="s">
        <v>521</v>
      </c>
      <c r="DG317" s="67" t="s">
        <v>521</v>
      </c>
      <c r="DH317" s="67" t="s">
        <v>521</v>
      </c>
      <c r="DI317" s="67" t="s">
        <v>521</v>
      </c>
      <c r="DJ317" s="67" t="s">
        <v>521</v>
      </c>
      <c r="DK317" s="67" t="s">
        <v>521</v>
      </c>
      <c r="DL317" s="67" t="s">
        <v>521</v>
      </c>
      <c r="DM317" s="67" t="s">
        <v>521</v>
      </c>
      <c r="DN317" s="68" t="s">
        <v>521</v>
      </c>
      <c r="DO317" s="70" t="s">
        <v>521</v>
      </c>
      <c r="DP317" s="71" t="s">
        <v>521</v>
      </c>
      <c r="DQ317" s="67" t="s">
        <v>521</v>
      </c>
      <c r="DR317" s="67" t="s">
        <v>521</v>
      </c>
      <c r="DS317" s="67" t="s">
        <v>521</v>
      </c>
      <c r="DT317" s="67" t="s">
        <v>521</v>
      </c>
      <c r="DU317" s="67" t="s">
        <v>521</v>
      </c>
      <c r="DV317" s="67" t="s">
        <v>521</v>
      </c>
      <c r="DW317" s="67" t="s">
        <v>521</v>
      </c>
      <c r="DX317" s="72" t="s">
        <v>521</v>
      </c>
      <c r="DY317" s="146"/>
      <c r="DZ317" s="74"/>
      <c r="EA317" s="74"/>
      <c r="EB317" s="74"/>
      <c r="EC317" s="75"/>
      <c r="ED317" s="168"/>
      <c r="EE317" s="74"/>
      <c r="EF317" s="74"/>
      <c r="EG317" s="74"/>
      <c r="EH317" s="77"/>
      <c r="EI317" s="73"/>
      <c r="EJ317" s="74"/>
      <c r="EK317" s="74"/>
      <c r="EL317" s="74"/>
      <c r="EM317" s="75"/>
      <c r="EN317" s="78"/>
      <c r="EO317" s="79"/>
      <c r="EP317" s="79"/>
      <c r="EQ317" s="79"/>
      <c r="ER317" s="80"/>
      <c r="ES317" s="128" t="s">
        <v>908</v>
      </c>
      <c r="ET317" s="82"/>
      <c r="EU317" s="83"/>
      <c r="EV317" s="146"/>
      <c r="EW317" s="147"/>
      <c r="EX317" s="147"/>
      <c r="EY317" s="147"/>
      <c r="EZ317" s="147"/>
      <c r="FA317" s="147"/>
      <c r="FB317" s="147"/>
      <c r="FC317" s="147"/>
      <c r="FD317" s="147"/>
      <c r="FE317" s="170"/>
      <c r="FF317" s="73"/>
      <c r="FG317" s="74"/>
      <c r="FH317" s="74"/>
      <c r="FI317" s="74"/>
      <c r="FJ317" s="74"/>
      <c r="FK317" s="74"/>
      <c r="FL317" s="74"/>
      <c r="FM317" s="74"/>
      <c r="FN317" s="74"/>
      <c r="FO317" s="84"/>
      <c r="FP317" s="73"/>
      <c r="FQ317" s="74"/>
      <c r="FR317" s="74"/>
      <c r="FS317" s="74"/>
      <c r="FT317" s="74"/>
      <c r="FU317" s="74"/>
      <c r="FV317" s="74"/>
      <c r="FW317" s="74"/>
      <c r="FX317" s="74"/>
      <c r="FY317" s="84"/>
      <c r="FZ317" s="85"/>
      <c r="GA317" s="86"/>
      <c r="GB317" s="86"/>
      <c r="GC317" s="86"/>
      <c r="GD317" s="86"/>
      <c r="GE317" s="86"/>
      <c r="GF317" s="86"/>
      <c r="GG317" s="86"/>
      <c r="GH317" s="86"/>
      <c r="GI317" s="87"/>
      <c r="GJ317" s="85"/>
      <c r="GK317" s="86"/>
      <c r="GL317" s="86"/>
      <c r="GM317" s="86"/>
      <c r="GN317" s="86"/>
      <c r="GO317" s="86"/>
      <c r="GP317" s="86"/>
      <c r="GQ317" s="86"/>
      <c r="GR317" s="86"/>
      <c r="GS317" s="87"/>
      <c r="GT317" s="85"/>
      <c r="GU317" s="86"/>
      <c r="GV317" s="86"/>
      <c r="GW317" s="86"/>
      <c r="GX317" s="86"/>
      <c r="GY317" s="86"/>
      <c r="GZ317" s="86"/>
      <c r="HA317" s="86"/>
      <c r="HB317" s="86"/>
      <c r="HC317" s="87"/>
      <c r="HD317" s="85"/>
      <c r="HE317" s="86"/>
      <c r="HF317" s="86"/>
      <c r="HG317" s="86"/>
      <c r="HH317" s="86"/>
      <c r="HI317" s="86"/>
      <c r="HJ317" s="86"/>
      <c r="HK317" s="86"/>
      <c r="HL317" s="86"/>
      <c r="HM317" s="87"/>
      <c r="HN317" s="85"/>
      <c r="HO317" s="86"/>
      <c r="HP317" s="86"/>
      <c r="HQ317" s="86"/>
      <c r="HR317" s="86"/>
      <c r="HS317" s="86"/>
      <c r="HT317" s="86"/>
      <c r="HU317" s="86"/>
      <c r="HV317" s="86"/>
      <c r="HW317" s="87"/>
      <c r="HX317" s="73"/>
      <c r="HY317" s="74"/>
      <c r="HZ317" s="74"/>
      <c r="IA317" s="74"/>
      <c r="IB317" s="74"/>
      <c r="IC317" s="74"/>
      <c r="ID317" s="74"/>
      <c r="IE317" s="74"/>
      <c r="IF317" s="74"/>
      <c r="IG317" s="84"/>
      <c r="IH317" s="148"/>
      <c r="II317" s="149"/>
      <c r="IJ317" s="149"/>
      <c r="IK317" s="149"/>
      <c r="IL317" s="149"/>
      <c r="IM317" s="150"/>
      <c r="IN317" s="151"/>
      <c r="IO317" s="152"/>
      <c r="IP317" s="153"/>
      <c r="IQ317" s="149"/>
      <c r="IR317" s="149"/>
      <c r="IS317" s="149"/>
      <c r="IT317" s="149"/>
      <c r="IU317" s="149"/>
      <c r="IV317" s="149"/>
      <c r="IW317" s="154"/>
      <c r="IX317" s="151"/>
      <c r="IY317" s="149"/>
      <c r="IZ317" s="149"/>
      <c r="JA317" s="149"/>
      <c r="JB317" s="149"/>
      <c r="JC317" s="149"/>
      <c r="JD317" s="149"/>
      <c r="JE317" s="155"/>
      <c r="JF317" s="153"/>
      <c r="JG317" s="149"/>
      <c r="JH317" s="149"/>
      <c r="JI317" s="149"/>
      <c r="JJ317" s="149"/>
      <c r="JK317" s="149"/>
      <c r="JL317" s="149"/>
      <c r="JM317" s="154"/>
      <c r="JN317" s="151"/>
      <c r="JO317" s="149"/>
      <c r="JP317" s="149"/>
      <c r="JQ317" s="149"/>
      <c r="JR317" s="149"/>
      <c r="JS317" s="149"/>
      <c r="JT317" s="149"/>
      <c r="JU317" s="149"/>
      <c r="JV317" s="149"/>
      <c r="JW317" s="149"/>
      <c r="JX317" s="149"/>
      <c r="JY317" s="149"/>
      <c r="JZ317" s="155"/>
      <c r="KA317" s="151"/>
      <c r="KB317" s="149"/>
      <c r="KC317" s="149"/>
      <c r="KD317" s="149"/>
      <c r="KE317" s="155"/>
      <c r="KF317" s="153"/>
      <c r="KG317" s="149"/>
      <c r="KH317" s="149"/>
      <c r="KI317" s="149"/>
      <c r="KJ317" s="149"/>
      <c r="KK317" s="156"/>
      <c r="KL317" s="149"/>
      <c r="KM317" s="149"/>
      <c r="KN317" s="149"/>
      <c r="KO317" s="149"/>
      <c r="KP317" s="149"/>
      <c r="KQ317" s="149"/>
      <c r="KR317" s="149"/>
      <c r="KS317" s="154"/>
      <c r="KT317" s="154"/>
      <c r="KU317" s="154"/>
      <c r="KV317" s="154"/>
      <c r="KW317" s="151"/>
      <c r="KX317" s="149"/>
      <c r="KY317" s="149"/>
      <c r="KZ317" s="149"/>
      <c r="LA317" s="149"/>
      <c r="LB317" s="149"/>
      <c r="LC317" s="154"/>
      <c r="LD317" s="151"/>
      <c r="LE317" s="152"/>
      <c r="LF317" s="157"/>
      <c r="LG317" s="158"/>
      <c r="LH317" s="151"/>
      <c r="LI317" s="149"/>
      <c r="LJ317" s="147"/>
      <c r="LK317" s="147"/>
      <c r="LL317" s="147"/>
      <c r="LM317" s="159"/>
      <c r="LN317" s="153"/>
      <c r="LO317" s="149"/>
      <c r="LP317" s="149"/>
      <c r="LQ317" s="149"/>
      <c r="LR317" s="154"/>
      <c r="LS317" s="151"/>
      <c r="LT317" s="149"/>
      <c r="LU317" s="149"/>
      <c r="LV317" s="149"/>
      <c r="LW317" s="149"/>
      <c r="LX317" s="149"/>
      <c r="LY317" s="149"/>
      <c r="LZ317" s="149"/>
      <c r="MA317" s="155"/>
      <c r="MB317" s="153"/>
      <c r="MC317" s="149"/>
      <c r="MD317" s="149"/>
      <c r="ME317" s="149"/>
      <c r="MF317" s="149"/>
      <c r="MG317" s="149"/>
      <c r="MH317" s="149"/>
      <c r="MI317" s="149"/>
      <c r="MJ317" s="149"/>
      <c r="MK317" s="149"/>
      <c r="ML317" s="149"/>
      <c r="MM317" s="149"/>
      <c r="MN317" s="156"/>
      <c r="MO317" s="156"/>
      <c r="MP317" s="154"/>
      <c r="MQ317" s="151"/>
      <c r="MR317" s="149"/>
      <c r="MS317" s="149"/>
      <c r="MT317" s="149"/>
      <c r="MU317" s="149"/>
      <c r="MV317" s="156"/>
      <c r="MW317" s="149"/>
      <c r="MX317" s="149"/>
      <c r="MY317" s="149"/>
      <c r="MZ317" s="149"/>
      <c r="NA317" s="149"/>
      <c r="NB317" s="149"/>
      <c r="NC317" s="149"/>
      <c r="ND317" s="154"/>
      <c r="NE317" s="154"/>
      <c r="NF317" s="154"/>
      <c r="NG317" s="154"/>
      <c r="NH317" s="151"/>
      <c r="NI317" s="149"/>
      <c r="NJ317" s="149"/>
      <c r="NK317" s="149"/>
      <c r="NL317" s="149"/>
      <c r="NM317" s="149"/>
      <c r="NN317" s="94"/>
      <c r="NO317" s="151"/>
      <c r="NP317" s="160"/>
      <c r="NQ317" s="145" t="s">
        <v>1274</v>
      </c>
      <c r="NR317" s="199" t="s">
        <v>1278</v>
      </c>
      <c r="NS317" s="145"/>
      <c r="NT317" s="145"/>
      <c r="NU317" s="145"/>
      <c r="NV317" s="171"/>
      <c r="NW317" s="145"/>
      <c r="NX317" s="165" t="s">
        <v>908</v>
      </c>
      <c r="NY317" s="172" t="s">
        <v>908</v>
      </c>
      <c r="NZ317" s="165" t="s">
        <v>908</v>
      </c>
      <c r="OA317" s="166"/>
      <c r="OB317" s="166"/>
      <c r="OC317" s="166"/>
      <c r="OD317" s="141"/>
      <c r="OE317" s="140"/>
      <c r="OF317" s="141"/>
      <c r="OG317" s="140"/>
      <c r="OH317" s="173"/>
      <c r="OI317" s="174"/>
      <c r="OJ317" s="174"/>
      <c r="OK317" s="174"/>
      <c r="OL317" s="174"/>
      <c r="OM317" s="174"/>
      <c r="ON317" s="174"/>
      <c r="OO317" s="174"/>
      <c r="OP317" s="174"/>
      <c r="OQ317" s="175"/>
      <c r="OR317" s="114"/>
      <c r="OS317" s="115"/>
      <c r="OT317" s="115"/>
      <c r="OU317" s="115"/>
      <c r="OV317" s="115"/>
      <c r="OW317" s="115"/>
      <c r="OX317" s="115"/>
      <c r="OY317" s="116"/>
      <c r="OZ317" s="115"/>
      <c r="PA317" s="117"/>
      <c r="PB317" s="118"/>
      <c r="PC317" s="115"/>
      <c r="PD317" s="115"/>
      <c r="PE317" s="115"/>
      <c r="PF317" s="115"/>
      <c r="PG317" s="119"/>
      <c r="PH317" s="118"/>
      <c r="PI317" s="115"/>
      <c r="PJ317" s="115"/>
      <c r="PK317" s="115"/>
      <c r="PL317" s="115"/>
      <c r="PM317" s="119"/>
      <c r="PN317" s="118"/>
      <c r="PO317" s="115"/>
      <c r="PP317" s="115"/>
      <c r="PQ317" s="115"/>
      <c r="PR317" s="115"/>
      <c r="PS317" s="119"/>
      <c r="PT317" s="120"/>
      <c r="PU317" s="115"/>
      <c r="PV317" s="115"/>
      <c r="PW317" s="115"/>
      <c r="PX317" s="115"/>
      <c r="PY317" s="115"/>
      <c r="PZ317" s="115"/>
      <c r="QA317" s="116"/>
      <c r="QB317" s="115"/>
      <c r="QC317" s="121"/>
      <c r="QD317" s="120"/>
      <c r="QE317" s="115"/>
      <c r="QF317" s="115"/>
      <c r="QG317" s="115"/>
      <c r="QH317" s="115"/>
      <c r="QI317" s="115"/>
      <c r="QJ317" s="115"/>
      <c r="QK317" s="116"/>
      <c r="QL317" s="115"/>
      <c r="QM317" s="121"/>
      <c r="QN317" s="114"/>
      <c r="QO317" s="115"/>
      <c r="QP317" s="115"/>
      <c r="QQ317" s="115"/>
      <c r="QR317" s="115"/>
      <c r="QS317" s="115"/>
      <c r="QT317" s="114"/>
      <c r="QU317" s="115"/>
      <c r="QV317" s="115"/>
      <c r="QW317" s="115"/>
      <c r="QX317" s="115"/>
      <c r="QY317" s="115"/>
      <c r="QZ317" s="114"/>
      <c r="RA317" s="115"/>
      <c r="RB317" s="115"/>
      <c r="RC317" s="115"/>
      <c r="RD317" s="115"/>
      <c r="RE317" s="115"/>
      <c r="RF317" s="122"/>
      <c r="RG317" s="115"/>
      <c r="RH317" s="115"/>
      <c r="RI317" s="115"/>
      <c r="RJ317" s="115"/>
      <c r="RK317" s="115"/>
      <c r="RL317" s="115"/>
      <c r="RM317" s="115"/>
      <c r="RN317" s="115"/>
      <c r="RO317" s="115"/>
      <c r="RP317" s="119"/>
      <c r="RQ317" s="118"/>
      <c r="RR317" s="115"/>
      <c r="RS317" s="119"/>
      <c r="RT317" s="118"/>
      <c r="RU317" s="119"/>
      <c r="RV317" s="118"/>
      <c r="RW317" s="115"/>
      <c r="RX317" s="119"/>
      <c r="RY317" s="118"/>
      <c r="RZ317" s="115"/>
      <c r="SA317" s="117"/>
      <c r="SB317" s="118"/>
      <c r="SC317" s="115"/>
      <c r="SD317" s="115"/>
      <c r="SE317" s="115"/>
      <c r="SF317" s="115"/>
      <c r="SG317" s="115"/>
      <c r="SH317" s="115"/>
      <c r="SI317" s="115"/>
      <c r="SJ317" s="115"/>
      <c r="SK317" s="115"/>
      <c r="SL317" s="115"/>
      <c r="SM317" s="121"/>
      <c r="SN317" s="115"/>
      <c r="SO317" s="115"/>
      <c r="SP317" s="115"/>
      <c r="SQ317" s="115"/>
      <c r="SR317" s="115"/>
      <c r="SS317" s="121"/>
      <c r="ST317" s="118"/>
      <c r="SU317" s="115"/>
      <c r="SV317" s="115"/>
      <c r="SW317" s="115"/>
      <c r="SX317" s="115"/>
      <c r="SY317" s="115"/>
      <c r="SZ317" s="115"/>
      <c r="TA317" s="115"/>
      <c r="TB317" s="115"/>
      <c r="TC317" s="115"/>
      <c r="TD317" s="115"/>
      <c r="TE317" s="117"/>
      <c r="TF317" s="118"/>
      <c r="TG317" s="115"/>
      <c r="TH317" s="115"/>
      <c r="TI317" s="115"/>
      <c r="TJ317" s="115"/>
      <c r="TK317" s="115"/>
      <c r="TL317" s="117"/>
      <c r="TM317" s="118"/>
      <c r="TN317" s="115"/>
      <c r="TO317" s="115"/>
      <c r="TP317" s="115"/>
      <c r="TQ317" s="115"/>
      <c r="TR317" s="115"/>
      <c r="TS317" s="119"/>
      <c r="TT317" s="120"/>
      <c r="TU317" s="115"/>
      <c r="TV317" s="115"/>
      <c r="TW317" s="115"/>
      <c r="TX317" s="115"/>
      <c r="TY317" s="115"/>
      <c r="TZ317" s="121"/>
      <c r="UA317" s="132"/>
      <c r="UB317" s="7" t="s">
        <v>1</v>
      </c>
    </row>
    <row r="318" spans="1:548" x14ac:dyDescent="0.15">
      <c r="A318" s="183">
        <v>310</v>
      </c>
      <c r="B318" s="200" t="s">
        <v>1278</v>
      </c>
      <c r="C318" s="143"/>
      <c r="D318" s="143"/>
      <c r="E318" s="161" t="s">
        <v>518</v>
      </c>
      <c r="F318" s="65">
        <v>21</v>
      </c>
      <c r="G318" s="65" t="s">
        <v>908</v>
      </c>
      <c r="H318" s="144" t="s">
        <v>922</v>
      </c>
      <c r="I318" s="66" t="s">
        <v>521</v>
      </c>
      <c r="J318" s="67" t="s">
        <v>521</v>
      </c>
      <c r="K318" s="67" t="s">
        <v>521</v>
      </c>
      <c r="L318" s="67" t="s">
        <v>521</v>
      </c>
      <c r="M318" s="67" t="s">
        <v>521</v>
      </c>
      <c r="N318" s="67" t="s">
        <v>521</v>
      </c>
      <c r="O318" s="67" t="s">
        <v>521</v>
      </c>
      <c r="P318" s="67" t="s">
        <v>521</v>
      </c>
      <c r="Q318" s="67" t="s">
        <v>521</v>
      </c>
      <c r="R318" s="68" t="s">
        <v>521</v>
      </c>
      <c r="S318" s="69" t="s">
        <v>521</v>
      </c>
      <c r="T318" s="67" t="s">
        <v>521</v>
      </c>
      <c r="U318" s="67" t="s">
        <v>521</v>
      </c>
      <c r="V318" s="67" t="s">
        <v>521</v>
      </c>
      <c r="W318" s="67" t="s">
        <v>521</v>
      </c>
      <c r="X318" s="67" t="s">
        <v>521</v>
      </c>
      <c r="Y318" s="67" t="s">
        <v>521</v>
      </c>
      <c r="Z318" s="67" t="s">
        <v>521</v>
      </c>
      <c r="AA318" s="67" t="s">
        <v>521</v>
      </c>
      <c r="AB318" s="68" t="s">
        <v>521</v>
      </c>
      <c r="AC318" s="69" t="s">
        <v>521</v>
      </c>
      <c r="AD318" s="67" t="s">
        <v>521</v>
      </c>
      <c r="AE318" s="67" t="s">
        <v>521</v>
      </c>
      <c r="AF318" s="67" t="s">
        <v>521</v>
      </c>
      <c r="AG318" s="67" t="s">
        <v>521</v>
      </c>
      <c r="AH318" s="67" t="s">
        <v>521</v>
      </c>
      <c r="AI318" s="67" t="s">
        <v>521</v>
      </c>
      <c r="AJ318" s="67" t="s">
        <v>521</v>
      </c>
      <c r="AK318" s="67" t="s">
        <v>521</v>
      </c>
      <c r="AL318" s="68" t="s">
        <v>521</v>
      </c>
      <c r="AM318" s="69" t="s">
        <v>521</v>
      </c>
      <c r="AN318" s="67" t="s">
        <v>521</v>
      </c>
      <c r="AO318" s="67" t="s">
        <v>521</v>
      </c>
      <c r="AP318" s="67" t="s">
        <v>521</v>
      </c>
      <c r="AQ318" s="67" t="s">
        <v>521</v>
      </c>
      <c r="AR318" s="67" t="s">
        <v>521</v>
      </c>
      <c r="AS318" s="67" t="s">
        <v>521</v>
      </c>
      <c r="AT318" s="67" t="s">
        <v>521</v>
      </c>
      <c r="AU318" s="67" t="s">
        <v>521</v>
      </c>
      <c r="AV318" s="68" t="s">
        <v>521</v>
      </c>
      <c r="AW318" s="69" t="s">
        <v>521</v>
      </c>
      <c r="AX318" s="67" t="s">
        <v>521</v>
      </c>
      <c r="AY318" s="67" t="s">
        <v>521</v>
      </c>
      <c r="AZ318" s="67" t="s">
        <v>521</v>
      </c>
      <c r="BA318" s="67" t="s">
        <v>521</v>
      </c>
      <c r="BB318" s="67" t="s">
        <v>521</v>
      </c>
      <c r="BC318" s="67" t="s">
        <v>521</v>
      </c>
      <c r="BD318" s="67" t="s">
        <v>521</v>
      </c>
      <c r="BE318" s="67" t="s">
        <v>521</v>
      </c>
      <c r="BF318" s="68" t="s">
        <v>521</v>
      </c>
      <c r="BG318" s="69" t="s">
        <v>521</v>
      </c>
      <c r="BH318" s="67" t="s">
        <v>521</v>
      </c>
      <c r="BI318" s="67" t="s">
        <v>521</v>
      </c>
      <c r="BJ318" s="67" t="s">
        <v>521</v>
      </c>
      <c r="BK318" s="67" t="s">
        <v>521</v>
      </c>
      <c r="BL318" s="67" t="s">
        <v>521</v>
      </c>
      <c r="BM318" s="67" t="s">
        <v>521</v>
      </c>
      <c r="BN318" s="67" t="s">
        <v>521</v>
      </c>
      <c r="BO318" s="67" t="s">
        <v>521</v>
      </c>
      <c r="BP318" s="68" t="s">
        <v>521</v>
      </c>
      <c r="BQ318" s="70" t="s">
        <v>521</v>
      </c>
      <c r="BR318" s="67" t="s">
        <v>521</v>
      </c>
      <c r="BS318" s="67" t="s">
        <v>521</v>
      </c>
      <c r="BT318" s="67" t="s">
        <v>521</v>
      </c>
      <c r="BU318" s="67" t="s">
        <v>521</v>
      </c>
      <c r="BV318" s="67" t="s">
        <v>521</v>
      </c>
      <c r="BW318" s="67" t="s">
        <v>521</v>
      </c>
      <c r="BX318" s="67" t="s">
        <v>521</v>
      </c>
      <c r="BY318" s="67" t="s">
        <v>521</v>
      </c>
      <c r="BZ318" s="68" t="s">
        <v>521</v>
      </c>
      <c r="CA318" s="69" t="s">
        <v>521</v>
      </c>
      <c r="CB318" s="67" t="s">
        <v>521</v>
      </c>
      <c r="CC318" s="67" t="s">
        <v>521</v>
      </c>
      <c r="CD318" s="67" t="s">
        <v>521</v>
      </c>
      <c r="CE318" s="67" t="s">
        <v>521</v>
      </c>
      <c r="CF318" s="67" t="s">
        <v>521</v>
      </c>
      <c r="CG318" s="67" t="s">
        <v>521</v>
      </c>
      <c r="CH318" s="67" t="s">
        <v>521</v>
      </c>
      <c r="CI318" s="67" t="s">
        <v>521</v>
      </c>
      <c r="CJ318" s="68" t="s">
        <v>521</v>
      </c>
      <c r="CK318" s="69" t="s">
        <v>521</v>
      </c>
      <c r="CL318" s="67" t="s">
        <v>521</v>
      </c>
      <c r="CM318" s="67" t="s">
        <v>521</v>
      </c>
      <c r="CN318" s="67" t="s">
        <v>521</v>
      </c>
      <c r="CO318" s="67" t="s">
        <v>521</v>
      </c>
      <c r="CP318" s="67" t="s">
        <v>521</v>
      </c>
      <c r="CQ318" s="67" t="s">
        <v>521</v>
      </c>
      <c r="CR318" s="67" t="s">
        <v>521</v>
      </c>
      <c r="CS318" s="67" t="s">
        <v>521</v>
      </c>
      <c r="CT318" s="68" t="s">
        <v>521</v>
      </c>
      <c r="CU318" s="69" t="s">
        <v>521</v>
      </c>
      <c r="CV318" s="67" t="s">
        <v>521</v>
      </c>
      <c r="CW318" s="67" t="s">
        <v>521</v>
      </c>
      <c r="CX318" s="67" t="s">
        <v>521</v>
      </c>
      <c r="CY318" s="67" t="s">
        <v>521</v>
      </c>
      <c r="CZ318" s="67" t="s">
        <v>521</v>
      </c>
      <c r="DA318" s="67" t="s">
        <v>521</v>
      </c>
      <c r="DB318" s="67" t="s">
        <v>521</v>
      </c>
      <c r="DC318" s="67" t="s">
        <v>521</v>
      </c>
      <c r="DD318" s="68" t="s">
        <v>521</v>
      </c>
      <c r="DE318" s="69" t="s">
        <v>521</v>
      </c>
      <c r="DF318" s="71" t="s">
        <v>521</v>
      </c>
      <c r="DG318" s="67" t="s">
        <v>521</v>
      </c>
      <c r="DH318" s="67" t="s">
        <v>521</v>
      </c>
      <c r="DI318" s="67" t="s">
        <v>521</v>
      </c>
      <c r="DJ318" s="67" t="s">
        <v>521</v>
      </c>
      <c r="DK318" s="67" t="s">
        <v>521</v>
      </c>
      <c r="DL318" s="67" t="s">
        <v>521</v>
      </c>
      <c r="DM318" s="67" t="s">
        <v>521</v>
      </c>
      <c r="DN318" s="68" t="s">
        <v>521</v>
      </c>
      <c r="DO318" s="70" t="s">
        <v>521</v>
      </c>
      <c r="DP318" s="71" t="s">
        <v>521</v>
      </c>
      <c r="DQ318" s="67" t="s">
        <v>521</v>
      </c>
      <c r="DR318" s="67" t="s">
        <v>521</v>
      </c>
      <c r="DS318" s="67" t="s">
        <v>521</v>
      </c>
      <c r="DT318" s="67" t="s">
        <v>521</v>
      </c>
      <c r="DU318" s="67" t="s">
        <v>521</v>
      </c>
      <c r="DV318" s="67" t="s">
        <v>521</v>
      </c>
      <c r="DW318" s="67" t="s">
        <v>521</v>
      </c>
      <c r="DX318" s="72" t="s">
        <v>521</v>
      </c>
      <c r="DY318" s="146" t="s">
        <v>522</v>
      </c>
      <c r="DZ318" s="74" t="s">
        <v>522</v>
      </c>
      <c r="EA318" s="74" t="s">
        <v>522</v>
      </c>
      <c r="EB318" s="74" t="s">
        <v>522</v>
      </c>
      <c r="EC318" s="75" t="s">
        <v>522</v>
      </c>
      <c r="ED318" s="168" t="s">
        <v>522</v>
      </c>
      <c r="EE318" s="74" t="str">
        <f t="shared" ref="EE318:EE335" si="708">DZ318</f>
        <v>-</v>
      </c>
      <c r="EF318" s="74" t="s">
        <v>522</v>
      </c>
      <c r="EG318" s="74" t="s">
        <v>522</v>
      </c>
      <c r="EH318" s="77" t="s">
        <v>522</v>
      </c>
      <c r="EI318" s="73" t="s">
        <v>522</v>
      </c>
      <c r="EJ318" s="74" t="s">
        <v>522</v>
      </c>
      <c r="EK318" s="74" t="s">
        <v>522</v>
      </c>
      <c r="EL318" s="74" t="s">
        <v>522</v>
      </c>
      <c r="EM318" s="75">
        <v>1000</v>
      </c>
      <c r="EN318" s="78" t="s">
        <v>522</v>
      </c>
      <c r="EO318" s="79" t="s">
        <v>522</v>
      </c>
      <c r="EP318" s="79" t="s">
        <v>522</v>
      </c>
      <c r="EQ318" s="79" t="s">
        <v>522</v>
      </c>
      <c r="ER318" s="80">
        <v>1</v>
      </c>
      <c r="ES318" s="128" t="s">
        <v>564</v>
      </c>
      <c r="ET318" s="82"/>
      <c r="EU318" s="83">
        <v>4</v>
      </c>
      <c r="EV318" s="146">
        <v>20</v>
      </c>
      <c r="EW318" s="147">
        <v>20</v>
      </c>
      <c r="EX318" s="147">
        <v>20</v>
      </c>
      <c r="EY318" s="147">
        <v>20</v>
      </c>
      <c r="EZ318" s="147">
        <v>21</v>
      </c>
      <c r="FA318" s="147">
        <v>21</v>
      </c>
      <c r="FB318" s="147">
        <v>21</v>
      </c>
      <c r="FC318" s="147">
        <v>21</v>
      </c>
      <c r="FD318" s="74">
        <f t="shared" ref="FD318:FD335" si="709">EX318+EZ318</f>
        <v>41</v>
      </c>
      <c r="FE318" s="84">
        <f t="shared" ref="FE318:FE335" si="710">EX318+FC318</f>
        <v>41</v>
      </c>
      <c r="FF318" s="73">
        <f>RANK(EV318,$EV$9:$EV$497,0)</f>
        <v>399</v>
      </c>
      <c r="FG318" s="74">
        <f>RANK(EW318,$EW$9:$EW$497,0)</f>
        <v>350</v>
      </c>
      <c r="FH318" s="74">
        <f>RANK(EX318,$EX$9:$EX$497,0)</f>
        <v>303</v>
      </c>
      <c r="FI318" s="74">
        <f>RANK(EY318,$EY$9:$EY$497,0)</f>
        <v>307</v>
      </c>
      <c r="FJ318" s="74">
        <f>RANK(EZ318,$EZ$9:$EZ$497,0)</f>
        <v>188</v>
      </c>
      <c r="FK318" s="74">
        <f>RANK(FA318,$FA$9:$FA$497,0)</f>
        <v>183</v>
      </c>
      <c r="FL318" s="74">
        <f>RANK(FB318,$FB$9:$FB$497,0)</f>
        <v>318</v>
      </c>
      <c r="FM318" s="74">
        <f>RANK(FC318,$FC$9:$FC$497,0)</f>
        <v>326</v>
      </c>
      <c r="FN318" s="74">
        <f>RANK(FD318,$FD$9:$FD$497,0)</f>
        <v>321</v>
      </c>
      <c r="FO318" s="84">
        <f>RANK(FE318,$FE$9:$FE$497,0)</f>
        <v>332</v>
      </c>
      <c r="FP318" s="73">
        <f>COUNTIFS($EV$9:$EV$497,"&gt;"&amp;EV318,$ES$9:$ES$497,ES318)+1</f>
        <v>87</v>
      </c>
      <c r="FQ318" s="74">
        <f>COUNTIFS($EW$9:$EW$497,"&gt;"&amp;EW318,$ES$9:$ES$497,ES318)+1</f>
        <v>86</v>
      </c>
      <c r="FR318" s="74">
        <f>COUNTIFS($EX$9:$EX$497,"&gt;"&amp;EX318,$ES$9:$ES$497,ES318)+1</f>
        <v>80</v>
      </c>
      <c r="FS318" s="74">
        <f>COUNTIFS($EY$9:$EY$497,"&gt;"&amp;EY318,$ES$9:$ES$497,ES318)+1</f>
        <v>71</v>
      </c>
      <c r="FT318" s="74">
        <f>COUNTIFS($EZ$9:$EZ$497,"&gt;"&amp;EZ318,$ES$9:$ES$497,ES318)+1</f>
        <v>43</v>
      </c>
      <c r="FU318" s="74">
        <f>COUNTIFS($FA$9:$FA$497,"&gt;"&amp;FA318,$ES$9:$ES$497,ES318)+1</f>
        <v>46</v>
      </c>
      <c r="FV318" s="74">
        <f>COUNTIFS($FB$9:$FB$497,"&gt;"&amp;FB318,$ES$9:$ES$497,ES318)+1</f>
        <v>88</v>
      </c>
      <c r="FW318" s="74">
        <f>COUNTIFS($FC$9:$FC$497,"&gt;"&amp;FC318,$ES$9:$ES$497,ES318)+1</f>
        <v>85</v>
      </c>
      <c r="FX318" s="74">
        <f>COUNTIFS($FD$9:$FD$497,"&gt;"&amp;FD318,$ES$9:$ES$497,ES318)+1</f>
        <v>75</v>
      </c>
      <c r="FY318" s="84">
        <f>COUNTIFS($FE$9:$FE$497,"&gt;"&amp;FE318,$ES$9:$ES$497,ES318)+1</f>
        <v>82</v>
      </c>
      <c r="FZ318" s="85">
        <f t="shared" ref="FZ318:FZ335" si="711">ROUND(EV318/$F318,2)</f>
        <v>0.95</v>
      </c>
      <c r="GA318" s="86">
        <f t="shared" ref="GA318:GA335" si="712">ROUND(EW318/$F318,2)</f>
        <v>0.95</v>
      </c>
      <c r="GB318" s="86">
        <f t="shared" ref="GB318:GB335" si="713">ROUND(EX318/$F318,2)</f>
        <v>0.95</v>
      </c>
      <c r="GC318" s="86">
        <f t="shared" ref="GC318:GC335" si="714">ROUND(EY318/$F318,2)</f>
        <v>0.95</v>
      </c>
      <c r="GD318" s="86">
        <f t="shared" ref="GD318:GD335" si="715">ROUND(EZ318/$F318,2)</f>
        <v>1</v>
      </c>
      <c r="GE318" s="86">
        <f t="shared" ref="GE318:GE335" si="716">ROUND(FA318/$F318,2)</f>
        <v>1</v>
      </c>
      <c r="GF318" s="86">
        <f t="shared" ref="GF318:GF335" si="717">ROUND(FB318/$F318,2)</f>
        <v>1</v>
      </c>
      <c r="GG318" s="86">
        <f t="shared" ref="GG318:GG335" si="718">ROUND(FC318/$F318,2)</f>
        <v>1</v>
      </c>
      <c r="GH318" s="86">
        <f t="shared" ref="GH318:GH335" si="719">ROUND(FD318/$F318,2)</f>
        <v>1.95</v>
      </c>
      <c r="GI318" s="87">
        <f t="shared" ref="GI318:GI335" si="720">ROUND(FE318/$F318,2)</f>
        <v>1.95</v>
      </c>
      <c r="GJ318" s="85">
        <f>ROUND(((FZ318-AVERAGE(FZ$9:FZ$497))/STDEVP(FZ$9:FZ$497)*10+50),2)</f>
        <v>49.35</v>
      </c>
      <c r="GK318" s="86">
        <f>ROUND(((GA318-AVERAGE(GA$9:GA$497))/STDEVP(GA$9:GA$497)*10+50),2)</f>
        <v>57.76</v>
      </c>
      <c r="GL318" s="86">
        <f>ROUND(((GB318-AVERAGE(GB$9:GB$497))/STDEVP(GB$9:GB$497)*10+50),2)</f>
        <v>63.79</v>
      </c>
      <c r="GM318" s="86">
        <f>ROUND(((GC318-AVERAGE(GC$9:GC$497))/STDEVP(GC$9:GC$497)*10+50),2)</f>
        <v>71.25</v>
      </c>
      <c r="GN318" s="86">
        <f>ROUND(((GD318-AVERAGE(GD$9:GD$497))/STDEVP(GD$9:GD$497)*10+50),2)</f>
        <v>70.81</v>
      </c>
      <c r="GO318" s="86">
        <f>ROUND(((GE318-AVERAGE(GE$9:GE$497))/STDEVP(GE$9:GE$497)*10+50),2)</f>
        <v>73.650000000000006</v>
      </c>
      <c r="GP318" s="86">
        <f>ROUND(((GF318-AVERAGE(GF$9:GF$497))/STDEVP(GF$9:GF$497)*10+50),2)</f>
        <v>61.5</v>
      </c>
      <c r="GQ318" s="86">
        <f>ROUND(((GG318-AVERAGE(GG$9:GG$497))/STDEVP(GG$9:GG$497)*10+50),2)</f>
        <v>61.54</v>
      </c>
      <c r="GR318" s="86">
        <f>ROUND(((GH318-AVERAGE(GH$9:GH$497))/STDEVP(GH$9:GH$497)*10+50),2)</f>
        <v>85.57</v>
      </c>
      <c r="GS318" s="87">
        <f>ROUND(((GI318-AVERAGE(GI$9:GI$497))/STDEVP(GI$9:GI$497)*10+50),2)</f>
        <v>65.45</v>
      </c>
      <c r="GT318" s="73">
        <f>RANK(GJ318,$GJ$9:$GJ$497,0)</f>
        <v>208</v>
      </c>
      <c r="GU318" s="74">
        <f>RANK(GK318,$GK$9:$GK$497,0)</f>
        <v>97</v>
      </c>
      <c r="GV318" s="74">
        <f>RANK(GL318,$GL$9:$GL$497,0)</f>
        <v>42</v>
      </c>
      <c r="GW318" s="74">
        <f>RANK(GM318,$GM$9:$GM$497,0)</f>
        <v>24</v>
      </c>
      <c r="GX318" s="74">
        <f>RANK(GN318,$GN$9:$GN$497,0)</f>
        <v>18</v>
      </c>
      <c r="GY318" s="74">
        <f>RANK(GO318,$GO$9:$GO$497,0)</f>
        <v>15</v>
      </c>
      <c r="GZ318" s="74">
        <f>RANK(GP318,$GP$9:$GP$497,0)</f>
        <v>50</v>
      </c>
      <c r="HA318" s="74">
        <f>RANK(GQ318,$GQ$9:$GQ$497,0)</f>
        <v>46</v>
      </c>
      <c r="HB318" s="74">
        <f>RANK(GR318,$GR$9:$GR$497,0)</f>
        <v>7</v>
      </c>
      <c r="HC318" s="84">
        <f>RANK(GS318,$GS$9:$GS$497,0)</f>
        <v>38</v>
      </c>
      <c r="HD318" s="85">
        <f>ROUND(AVERAGEIF($ES$9:$ES$497,$ES318,$FZ$9:$FZ$497),2)</f>
        <v>0.92</v>
      </c>
      <c r="HE318" s="86">
        <f>ROUND(AVERAGEIF($ES$9:$ES$497,$ES318,$GA$9:$GA$497),2)</f>
        <v>0.65</v>
      </c>
      <c r="HF318" s="86">
        <f>ROUND(AVERAGEIF($ES$9:$ES$497,$ES318,$GB$9:$GB$497),2)</f>
        <v>0.69</v>
      </c>
      <c r="HG318" s="86">
        <f>ROUND(AVERAGEIF($ES$9:$ES$497,$ES318,$GC$9:$GC$497),2)</f>
        <v>0.54</v>
      </c>
      <c r="HH318" s="86">
        <f>ROUND(AVERAGEIF($ES$9:$ES$497,$ES318,$GD$9:$GD$497),2)</f>
        <v>0.32</v>
      </c>
      <c r="HI318" s="86">
        <f>ROUND(AVERAGEIF($ES$9:$ES$497,$ES318,$GE$9:$GE$497),2)</f>
        <v>0.33</v>
      </c>
      <c r="HJ318" s="86">
        <f>ROUND(AVERAGEIF($ES$9:$ES$497,$ES318,$GF$9:$GF$497),2)</f>
        <v>0.98</v>
      </c>
      <c r="HK318" s="86">
        <f>ROUND(AVERAGEIF($ES$9:$ES$497,$ES318,$GG$9:$GG$497),2)</f>
        <v>0.86</v>
      </c>
      <c r="HL318" s="86">
        <f>ROUND(AVERAGEIF($ES$9:$ES$497,$ES318,$GH$9:$GH$497),2)</f>
        <v>1.01</v>
      </c>
      <c r="HM318" s="87">
        <f>ROUND(AVERAGEIF($ES$9:$ES$497,$ES318,$GI$9:$GI$497),2)</f>
        <v>1.55</v>
      </c>
      <c r="HN318" s="88">
        <f t="shared" ref="HN318:HN335" si="721">FZ318-HD318</f>
        <v>2.9999999999999916E-2</v>
      </c>
      <c r="HO318" s="89">
        <f t="shared" ref="HO318:HO335" si="722">GA318-HE318</f>
        <v>0.29999999999999993</v>
      </c>
      <c r="HP318" s="89">
        <f t="shared" ref="HP318:HP335" si="723">GB318-HF318</f>
        <v>0.26</v>
      </c>
      <c r="HQ318" s="89">
        <f t="shared" ref="HQ318:HQ335" si="724">GC318-HG318</f>
        <v>0.40999999999999992</v>
      </c>
      <c r="HR318" s="89">
        <f t="shared" ref="HR318:HR335" si="725">GD318-HH318</f>
        <v>0.67999999999999994</v>
      </c>
      <c r="HS318" s="89">
        <f t="shared" ref="HS318:HS335" si="726">GE318-HI318</f>
        <v>0.66999999999999993</v>
      </c>
      <c r="HT318" s="89">
        <f t="shared" ref="HT318:HT335" si="727">GF318-HJ318</f>
        <v>2.0000000000000018E-2</v>
      </c>
      <c r="HU318" s="89">
        <f t="shared" ref="HU318:HU335" si="728">GG318-HK318</f>
        <v>0.14000000000000001</v>
      </c>
      <c r="HV318" s="89">
        <f t="shared" ref="HV318:HV335" si="729">GH318-HL318</f>
        <v>0.94</v>
      </c>
      <c r="HW318" s="90">
        <f t="shared" ref="HW318:HW335" si="730">GI318-HM318</f>
        <v>0.39999999999999991</v>
      </c>
      <c r="HX318" s="73">
        <f>COUNTIFS($FZ$9:$FZ$497,"&gt;"&amp;FZ318,$ES$9:$ES$497,$ES318)+1</f>
        <v>43</v>
      </c>
      <c r="HY318" s="74">
        <f>COUNTIFS($GA$9:$GA$497,"&gt;"&amp;GA318,$ES$9:$ES$497,$ES318)+1</f>
        <v>7</v>
      </c>
      <c r="HZ318" s="74">
        <f>COUNTIFS($GB$9:$GB$497,"&gt;"&amp;GB318,$ES$9:$ES$497,$ES318)+1</f>
        <v>13</v>
      </c>
      <c r="IA318" s="74">
        <f>COUNTIFS($GC$9:$GC$497,"&gt;"&amp;GC318,$ES$9:$ES$497,$ES318)+1</f>
        <v>5</v>
      </c>
      <c r="IB318" s="74">
        <f>COUNTIFS($GD$9:$GD$497,"&gt;"&amp;GD318,$ES$9:$ES$497,$ES318)+1</f>
        <v>1</v>
      </c>
      <c r="IC318" s="74">
        <f>COUNTIFS($GE$9:$GE$497,"&gt;"&amp;GE318,$ES$9:$ES$497,$ES318)+1</f>
        <v>1</v>
      </c>
      <c r="ID318" s="74">
        <f>COUNTIFS($GF$9:$GF$497,"&gt;"&amp;GF318,$ES$9:$ES$497,$ES318)+1</f>
        <v>36</v>
      </c>
      <c r="IE318" s="74">
        <f>COUNTIFS($GG$9:$GG$497,"&gt;"&amp;GG318,$ES$9:$ES$497,$ES318)+1</f>
        <v>21</v>
      </c>
      <c r="IF318" s="74">
        <f>COUNTIFS($GH$9:$GH$497,"&gt;"&amp;GH318,$ES$9:$ES$497,$ES318)+1</f>
        <v>5</v>
      </c>
      <c r="IG318" s="84">
        <f>COUNTIFS($GI$9:$GI$497,"&gt;"&amp;GI318,$ES$9:$ES$497,$ES318)+1</f>
        <v>20</v>
      </c>
      <c r="IH318" s="148"/>
      <c r="II318" s="149"/>
      <c r="IJ318" s="149"/>
      <c r="IK318" s="149"/>
      <c r="IL318" s="149"/>
      <c r="IM318" s="150"/>
      <c r="IN318" s="151"/>
      <c r="IO318" s="152"/>
      <c r="IP318" s="153"/>
      <c r="IQ318" s="149"/>
      <c r="IR318" s="149"/>
      <c r="IS318" s="149"/>
      <c r="IT318" s="149"/>
      <c r="IU318" s="149"/>
      <c r="IV318" s="149"/>
      <c r="IW318" s="154"/>
      <c r="IX318" s="151"/>
      <c r="IY318" s="149"/>
      <c r="IZ318" s="149"/>
      <c r="JA318" s="149"/>
      <c r="JB318" s="149"/>
      <c r="JC318" s="149"/>
      <c r="JD318" s="149"/>
      <c r="JE318" s="155"/>
      <c r="JF318" s="153"/>
      <c r="JG318" s="149"/>
      <c r="JH318" s="149"/>
      <c r="JI318" s="149"/>
      <c r="JJ318" s="149"/>
      <c r="JK318" s="149"/>
      <c r="JL318" s="149"/>
      <c r="JM318" s="154"/>
      <c r="JN318" s="151"/>
      <c r="JO318" s="149"/>
      <c r="JP318" s="149"/>
      <c r="JQ318" s="149"/>
      <c r="JR318" s="149"/>
      <c r="JS318" s="149"/>
      <c r="JT318" s="149"/>
      <c r="JU318" s="149"/>
      <c r="JV318" s="149"/>
      <c r="JW318" s="149"/>
      <c r="JX318" s="149"/>
      <c r="JY318" s="149"/>
      <c r="JZ318" s="155"/>
      <c r="KA318" s="151"/>
      <c r="KB318" s="149"/>
      <c r="KC318" s="149"/>
      <c r="KD318" s="149"/>
      <c r="KE318" s="155"/>
      <c r="KF318" s="153"/>
      <c r="KG318" s="149"/>
      <c r="KH318" s="149"/>
      <c r="KI318" s="149"/>
      <c r="KJ318" s="149"/>
      <c r="KK318" s="156"/>
      <c r="KL318" s="149"/>
      <c r="KM318" s="149"/>
      <c r="KN318" s="149"/>
      <c r="KO318" s="149"/>
      <c r="KP318" s="149"/>
      <c r="KQ318" s="149"/>
      <c r="KR318" s="149"/>
      <c r="KS318" s="154"/>
      <c r="KT318" s="154"/>
      <c r="KU318" s="154"/>
      <c r="KV318" s="154"/>
      <c r="KW318" s="151"/>
      <c r="KX318" s="149"/>
      <c r="KY318" s="149"/>
      <c r="KZ318" s="149"/>
      <c r="LA318" s="149"/>
      <c r="LB318" s="149"/>
      <c r="LC318" s="154"/>
      <c r="LD318" s="151"/>
      <c r="LE318" s="152"/>
      <c r="LF318" s="157"/>
      <c r="LG318" s="158"/>
      <c r="LH318" s="151"/>
      <c r="LI318" s="149"/>
      <c r="LJ318" s="147"/>
      <c r="LK318" s="147"/>
      <c r="LL318" s="147"/>
      <c r="LM318" s="159"/>
      <c r="LN318" s="153"/>
      <c r="LO318" s="149"/>
      <c r="LP318" s="149"/>
      <c r="LQ318" s="149"/>
      <c r="LR318" s="154"/>
      <c r="LS318" s="151"/>
      <c r="LT318" s="149"/>
      <c r="LU318" s="149"/>
      <c r="LV318" s="149"/>
      <c r="LW318" s="149"/>
      <c r="LX318" s="149"/>
      <c r="LY318" s="149"/>
      <c r="LZ318" s="149"/>
      <c r="MA318" s="155"/>
      <c r="MB318" s="153"/>
      <c r="MC318" s="149"/>
      <c r="MD318" s="149"/>
      <c r="ME318" s="149"/>
      <c r="MF318" s="149"/>
      <c r="MG318" s="149"/>
      <c r="MH318" s="149"/>
      <c r="MI318" s="149"/>
      <c r="MJ318" s="149"/>
      <c r="MK318" s="149"/>
      <c r="ML318" s="149"/>
      <c r="MM318" s="149"/>
      <c r="MN318" s="156"/>
      <c r="MO318" s="156"/>
      <c r="MP318" s="154"/>
      <c r="MQ318" s="151"/>
      <c r="MR318" s="149"/>
      <c r="MS318" s="149"/>
      <c r="MT318" s="149"/>
      <c r="MU318" s="149"/>
      <c r="MV318" s="156"/>
      <c r="MW318" s="149"/>
      <c r="MX318" s="149"/>
      <c r="MY318" s="149"/>
      <c r="MZ318" s="149"/>
      <c r="NA318" s="149"/>
      <c r="NB318" s="149"/>
      <c r="NC318" s="149"/>
      <c r="ND318" s="154"/>
      <c r="NE318" s="154"/>
      <c r="NF318" s="154"/>
      <c r="NG318" s="154"/>
      <c r="NH318" s="151"/>
      <c r="NI318" s="149"/>
      <c r="NJ318" s="149"/>
      <c r="NK318" s="149"/>
      <c r="NL318" s="149"/>
      <c r="NM318" s="149"/>
      <c r="NN318" s="94"/>
      <c r="NO318" s="151"/>
      <c r="NP318" s="160"/>
      <c r="NQ318" s="145" t="s">
        <v>1276</v>
      </c>
      <c r="NR318" s="199" t="s">
        <v>1279</v>
      </c>
      <c r="NS318" s="145"/>
      <c r="NT318" s="145"/>
      <c r="NU318" s="145" t="s">
        <v>1280</v>
      </c>
      <c r="NV318" s="171">
        <v>44197</v>
      </c>
      <c r="NW318" s="165" t="s">
        <v>1281</v>
      </c>
      <c r="NX318" s="165" t="s">
        <v>1282</v>
      </c>
      <c r="NY318" s="138" t="s">
        <v>1283</v>
      </c>
      <c r="NZ318" s="165" t="s">
        <v>1282</v>
      </c>
      <c r="OA318" s="166"/>
      <c r="OB318" s="166"/>
      <c r="OC318" s="166"/>
      <c r="OD318" s="108">
        <v>0</v>
      </c>
      <c r="OE318" s="109">
        <v>0</v>
      </c>
      <c r="OF318" s="110">
        <f>IF(ISERROR(ROUND(MAX(EI318/1,EJ318/EE318,EK318/EF318,EL318/EG318,EM318/EH318),0)),0,ROUND(MAX(EI318/1,EJ318/EE318,EK318/EF318,EL318/EG318,EM318/EH318),0))</f>
        <v>0</v>
      </c>
      <c r="OG318" s="109">
        <v>0</v>
      </c>
      <c r="OH318" s="111">
        <f>ROUND(AVERAGEIF($ES$9:$ES$497,$ES318,EV$9:EV$497),0)</f>
        <v>67</v>
      </c>
      <c r="OI318" s="112">
        <f>ROUND(AVERAGEIF($ES$9:$ES$497,$ES318,EW$9:EW$497),0)</f>
        <v>45</v>
      </c>
      <c r="OJ318" s="112">
        <f>ROUND(AVERAGEIF($ES$9:$ES$497,$ES318,EX$9:EX$497),0)</f>
        <v>51</v>
      </c>
      <c r="OK318" s="112">
        <f>ROUND(AVERAGEIF($ES$9:$ES$497,$ES318,EY$9:EY$497),0)</f>
        <v>39</v>
      </c>
      <c r="OL318" s="112">
        <f>ROUND(AVERAGEIF($ES$9:$ES$497,$ES318,EZ$9:EZ$497),0)</f>
        <v>21</v>
      </c>
      <c r="OM318" s="112">
        <f>ROUND(AVERAGEIF($ES$9:$ES$497,$ES318,FA$9:FA$497),0)</f>
        <v>21</v>
      </c>
      <c r="ON318" s="112">
        <f>ROUND(AVERAGEIF($ES$9:$ES$497,$ES318,FB$9:FB$497),0)</f>
        <v>68</v>
      </c>
      <c r="OO318" s="112">
        <f>ROUND(AVERAGEIF($ES$9:$ES$497,$ES318,FC$9:FC$497),0)</f>
        <v>64</v>
      </c>
      <c r="OP318" s="112">
        <f>ROUND(AVERAGEIF($ES$9:$ES$497,$ES318,FD$9:FD$497),0)</f>
        <v>72</v>
      </c>
      <c r="OQ318" s="113">
        <f>ROUND(AVERAGEIF($ES$9:$ES$497,$ES318,FE$9:FE$497),0)</f>
        <v>115</v>
      </c>
      <c r="OR318" s="114">
        <f>ROUND(EV318/MAX(EV$9:EV$497)*100,0)</f>
        <v>11</v>
      </c>
      <c r="OS318" s="115">
        <f>ROUND(EW318/MAX(EW$9:EW$497)*100,0)</f>
        <v>16</v>
      </c>
      <c r="OT318" s="115">
        <f>ROUND(EX318/MAX(EX$9:EX$497)*100,0)</f>
        <v>17</v>
      </c>
      <c r="OU318" s="115">
        <f>ROUND(EY318/MAX(EY$9:EY$497)*100,0)</f>
        <v>13</v>
      </c>
      <c r="OV318" s="115">
        <f>ROUND(EZ318/MAX(EZ$9:EZ$497)*100,0)</f>
        <v>17</v>
      </c>
      <c r="OW318" s="115">
        <f>ROUND(FA318/MAX(FA$9:FA$497)*100,0)</f>
        <v>19</v>
      </c>
      <c r="OX318" s="115">
        <f>ROUND(FB318/MAX(FB$9:FB$497)*100,0)</f>
        <v>16</v>
      </c>
      <c r="OY318" s="116">
        <f>ROUND(FC318/MAX(FC$9:FC$497)*100,0)</f>
        <v>14</v>
      </c>
      <c r="OZ318" s="115">
        <f>ROUND(FD318/MAX(FD$9:FD$497)*100,0)</f>
        <v>28</v>
      </c>
      <c r="PA318" s="117">
        <f>ROUND(FE318/MAX(FE$9:FE$497)*100,0)</f>
        <v>17</v>
      </c>
      <c r="PB318" s="118">
        <f t="shared" ref="PB318:PB335" si="731">OT318*3 + (OR318+OS318+OX318)*2 + (OU318+OY318)</f>
        <v>164</v>
      </c>
      <c r="PC318" s="115">
        <f t="shared" ref="PC318:PC335" si="732">OV318*3 + (OR318+OS318+OX318)*2 + (OU318+OY318)</f>
        <v>164</v>
      </c>
      <c r="PD318" s="115">
        <f t="shared" ref="PD318:PD335" si="733">(OT318+OV318)*3 + (OR318+OS318+OX318)*2 + (OU318+OY318)</f>
        <v>215</v>
      </c>
      <c r="PE318" s="115">
        <f t="shared" ref="PE318:PE335" si="734">(OT318+OY318)*3 + (OR318+OS318+OX318)*2 + (OU318)</f>
        <v>192</v>
      </c>
      <c r="PF318" s="115">
        <f t="shared" ref="PF318:PF335" si="735">(OR318+OU318)*3 + (OS318+OW318)*2 + OX318</f>
        <v>158</v>
      </c>
      <c r="PG318" s="119">
        <f t="shared" ref="PG318:PG335" si="736">OW318*3 + (OR318+OS318+OU318)*2 + OX318</f>
        <v>153</v>
      </c>
      <c r="PH318" s="118">
        <f>ROUND(PB318/MAX(PB$9:PB$497)*100,0)</f>
        <v>20</v>
      </c>
      <c r="PI318" s="115">
        <f>ROUND(PC318/MAX(PC$9:PC$497)*100,0)</f>
        <v>20</v>
      </c>
      <c r="PJ318" s="115">
        <f>ROUND(PD318/MAX(PD$9:PD$497)*100,0)</f>
        <v>23</v>
      </c>
      <c r="PK318" s="115">
        <f>ROUND(PE318/MAX(PE$9:PE$497)*100,0)</f>
        <v>19</v>
      </c>
      <c r="PL318" s="115">
        <f>ROUND(PF318/MAX(PF$9:PF$497)*100,0)</f>
        <v>22</v>
      </c>
      <c r="PM318" s="119">
        <f>ROUND(PG318/MAX(PG$9:PG$497)*100,0)</f>
        <v>22</v>
      </c>
      <c r="PN318" s="118">
        <f>RANK(PH318,PH$9:PH$497,0)</f>
        <v>366</v>
      </c>
      <c r="PO318" s="115">
        <f>RANK(PI318,PI$9:PI$497,0)</f>
        <v>351</v>
      </c>
      <c r="PP318" s="115">
        <f>RANK(PJ318,PJ$9:PJ$497,0)</f>
        <v>356</v>
      </c>
      <c r="PQ318" s="115">
        <f>RANK(PK318,PK$9:PK$497,0)</f>
        <v>365</v>
      </c>
      <c r="PR318" s="115">
        <f>RANK(PL318,PL$9:PL$497,0)</f>
        <v>366</v>
      </c>
      <c r="PS318" s="119">
        <f>RANK(PM318,PM$9:PM$497,0)</f>
        <v>351</v>
      </c>
      <c r="PT318" s="120">
        <f>ROUND(FZ318/MAX(FZ$9:FZ$497)*100,0)</f>
        <v>52</v>
      </c>
      <c r="PU318" s="115">
        <f>ROUND(GA318/MAX(GA$9:GA$497)*100,0)</f>
        <v>53</v>
      </c>
      <c r="PV318" s="115">
        <f>ROUND(GB318/MAX(GB$9:GB$497)*100,0)</f>
        <v>69</v>
      </c>
      <c r="PW318" s="115">
        <f>ROUND(GC318/MAX(GC$9:GC$497)*100,0)</f>
        <v>75</v>
      </c>
      <c r="PX318" s="115">
        <f>ROUND(GD318/MAX(GD$9:GD$497)*100,0)</f>
        <v>56</v>
      </c>
      <c r="PY318" s="115">
        <f>ROUND(GE318/MAX(GE$9:GE$497)*100,0)</f>
        <v>60</v>
      </c>
      <c r="PZ318" s="115">
        <f>ROUND(GF318/MAX(GF$9:GF$497)*100,0)</f>
        <v>47</v>
      </c>
      <c r="QA318" s="116">
        <f>ROUND(GG318/MAX(GG$9:GG$497)*100,0)</f>
        <v>55</v>
      </c>
      <c r="QB318" s="115">
        <f>ROUND(GH318/MAX(GH$9:GH$497)*100,0)</f>
        <v>87</v>
      </c>
      <c r="QC318" s="121">
        <f>ROUND(GI318/MAX(GI$9:GI$497)*100,0)</f>
        <v>62</v>
      </c>
      <c r="QD318" s="120">
        <f>ROUND(AVERAGEIF($ES$9:$ES$497,$ES318,PT$9:PT$497),0)</f>
        <v>50</v>
      </c>
      <c r="QE318" s="120">
        <f>ROUND(AVERAGEIF($ES$9:$ES$497,$ES318,PU$9:PU$497),0)</f>
        <v>37</v>
      </c>
      <c r="QF318" s="120">
        <f>ROUND(AVERAGEIF($ES$9:$ES$497,$ES318,PV$9:PV$497),0)</f>
        <v>50</v>
      </c>
      <c r="QG318" s="120">
        <f>ROUND(AVERAGEIF($ES$9:$ES$497,$ES318,PW$9:PW$497),0)</f>
        <v>43</v>
      </c>
      <c r="QH318" s="120">
        <f>ROUND(AVERAGEIF($ES$9:$ES$497,$ES318,PX$9:PX$497),0)</f>
        <v>18</v>
      </c>
      <c r="QI318" s="120">
        <f>ROUND(AVERAGEIF($ES$9:$ES$497,$ES318,PY$9:PY$497),0)</f>
        <v>20</v>
      </c>
      <c r="QJ318" s="120">
        <f>ROUND(AVERAGEIF($ES$9:$ES$497,$ES318,PZ$9:PZ$497),0)</f>
        <v>46</v>
      </c>
      <c r="QK318" s="120">
        <f>ROUND(AVERAGEIF($ES$9:$ES$497,$ES318,QA$9:QA$497),0)</f>
        <v>47</v>
      </c>
      <c r="QL318" s="120">
        <f>ROUND(AVERAGEIF($ES$9:$ES$497,$ES318,QB$9:QB$497),0)</f>
        <v>45</v>
      </c>
      <c r="QM318" s="120">
        <f>ROUND(AVERAGEIF($ES$9:$ES$497,$ES318,QC$9:QC$497),0)</f>
        <v>49</v>
      </c>
      <c r="QN318" s="114">
        <f t="shared" ref="QN318:QN335" si="737">PV318*4 + (PT318+PU318+PZ318)*2 + (PW318+QA318)</f>
        <v>710</v>
      </c>
      <c r="QO318" s="115">
        <f t="shared" ref="QO318:QO335" si="738">PX318*4 + (PT318+PU318+PZ318)*2 + (PW318+QA318)</f>
        <v>658</v>
      </c>
      <c r="QP318" s="115">
        <f t="shared" ref="QP318:QP335" si="739">(PV318+PX318)*4 + (PT318+PU318+PZ318)*2 + (PW318+QA318)</f>
        <v>934</v>
      </c>
      <c r="QQ318" s="115">
        <f t="shared" ref="QQ318:QQ335" si="740">(PV318+QA318)*4 + (PT318+PU318+PZ318)*2 + (PW318)</f>
        <v>875</v>
      </c>
      <c r="QR318" s="115">
        <f t="shared" ref="QR318:QR335" si="741">(PT318+PW318)*4 + (PU318+PY318)*2 + PZ318</f>
        <v>781</v>
      </c>
      <c r="QS318" s="119">
        <f t="shared" ref="QS318:QS335" si="742">PY318*4 + (PT318+PU318+PW318)*2 + PZ318</f>
        <v>647</v>
      </c>
      <c r="QT318" s="114">
        <f>ROUND((QN318-MIN(QN$9:QN$497))/(MAX(QN$9:QN$497)-MIN(QN$9:QN$497))*100,0)</f>
        <v>75</v>
      </c>
      <c r="QU318" s="115">
        <f>ROUND((QO318-MIN(QO$9:QO$497))/(MAX(QO$9:QO$497)-MIN(QO$9:QO$497))*100,0)</f>
        <v>65</v>
      </c>
      <c r="QV318" s="115">
        <f>ROUND((QP318-MIN(QP$9:QP$497))/(MAX(QP$9:QP$497)-MIN(QP$9:QP$497))*100,0)</f>
        <v>85</v>
      </c>
      <c r="QW318" s="115">
        <f>ROUND((QQ318-MIN(QQ$9:QQ$497))/(MAX(QQ$9:QQ$497)-MIN(QQ$9:QQ$497))*100,0)</f>
        <v>74</v>
      </c>
      <c r="QX318" s="115">
        <f>ROUND((QR318-MIN(QR$9:QR$497))/(MAX(QR$9:QR$497)-MIN(QR$9:QR$497))*100,0)</f>
        <v>94</v>
      </c>
      <c r="QY318" s="115">
        <f>ROUND((QS318-MIN(QS$9:QS$497))/(MAX(QS$9:QS$497)-MIN(QS$9:QS$497))*100,0)</f>
        <v>93</v>
      </c>
      <c r="QZ318" s="114">
        <f>RANK(QN318,QN$9:QN$497,0)</f>
        <v>9</v>
      </c>
      <c r="RA318" s="115">
        <f>RANK(QO318,QO$9:QO$497,0)</f>
        <v>16</v>
      </c>
      <c r="RB318" s="115">
        <f>RANK(QP318,QP$9:QP$497,0)</f>
        <v>7</v>
      </c>
      <c r="RC318" s="115">
        <f>RANK(QQ318,QQ$9:QQ$497,0)</f>
        <v>16</v>
      </c>
      <c r="RD318" s="115">
        <f>RANK(QR318,QR$9:QR$497,0)</f>
        <v>11</v>
      </c>
      <c r="RE318" s="115">
        <f>RANK(QS318,QS$9:QS$497,0)</f>
        <v>8</v>
      </c>
      <c r="RF318" s="122"/>
      <c r="RG318" s="115">
        <f>($RH$3*(IH318+IJ318)*100*100/MAX(EX$9:EX$497)*$RO$3) +($RH$3*(II318+IJ318)*100*100/MAX(EX$9:EX$497)*$RO$4) + ($RH$3*IK318*100*100/MAX(EX$9:EX$497)*0.098)</f>
        <v>0</v>
      </c>
      <c r="RH318" s="115">
        <f>($RH$4*IL318*100*100/MAX(EZ$9:EZ$497))*$RQ$3</f>
        <v>0</v>
      </c>
      <c r="RI318" s="115">
        <f>($RH$3*IM318*100*100/MAX(EY$9:EY$497))*$RQ$4</f>
        <v>0</v>
      </c>
      <c r="RJ318" s="115">
        <f>($RH$3*IN318*100*100/MAX(EX$9:EX$497))</f>
        <v>0</v>
      </c>
      <c r="RK318" s="115">
        <f>($RH$4*IO318*100*100/MAX(EZ$9:EZ$497))*$RQ$3</f>
        <v>0</v>
      </c>
      <c r="RL318" s="115">
        <f>(($RL$4*IP318*100*((100/MAX(EX$9:EX$497)+100/MAX(EZ$9:EZ$497))/2))+($RL$4*IQ318*100*((100/MAX(EX$9:EX$497)+100/MAX(EZ$9:EZ$497))/2))+($RL$4*IR318*100*((100/MAX(EX$9:EX$497)+100/MAX(EZ$9:EZ$497))/2))+($RL$4*IS318*100*((100/MAX(EX$9:EX$497)+100/MAX(EZ$9:EZ$497))/2))+($RL$4*IT318*100*((100/MAX(EX$9:EX$497)+100/MAX(EZ$9:EZ$497))/2))+($RL$4*IU318*100*((100/MAX(EX$9:EX$497)+100/MAX(EZ$9:EZ$497))/2))+($RL$4*IV318*100*((100/MAX(EX$9:EX$497)+100/MAX(EZ$9:EZ$497))/2))+($RL$4*IW318*100*((100/MAX(EX$9:EX$497)+100/MAX(EZ$9:EZ$497))/2)))*$RS$3</f>
        <v>0</v>
      </c>
      <c r="RM318" s="115">
        <f>(($RH$3*IX318*100*100/MAX(EX$9:EX$497))+($RH$3*IY318*100*100/MAX(EX$9:EX$497))+($RH$3*IZ318*100*100/MAX(EX$9:EX$497))+($RH$3*JA318*100*100/MAX(EX$9:EX$497))+($RH$3*JB318*100*100/MAX(EX$9:EX$497))+($RH$3*JC318*100*100/MAX(EX$9:EX$497))+($RH$3*JD318*100*100/MAX(EX$9:EX$497))+($RH$3*JE318*100*100/MAX(EX$9:EX$497)))*$RS$4</f>
        <v>0</v>
      </c>
      <c r="RN318" s="115">
        <f>(($RH$4*JF318*100*100/MAX(EZ$9:EZ$497)) + ($RH$4*JG318*100*100/MAX(EZ$9:EZ$497)) + ($RH$4*JH318*100*100/MAX(EZ$9:EZ$497)) + ($RH$4*JI318*100*100/MAX(EZ$9:EZ$497)) + ($RH$4*JJ318*100*100/MAX(EZ$9:EZ$497)) + ($RH$4*JK318*100*100/MAX(EZ$9:EZ$497)) + ($RH$4*JL318*100*100/MAX(EZ$9:EZ$497)) + ($RH$4*JM318*100*100/MAX(EZ$9:EZ$497)))*$RU$3</f>
        <v>0</v>
      </c>
      <c r="RO318" s="115">
        <f>(($RL$4*JN318*100*((100/MAX(EX$9:EX$497)+100/MAX(EZ$9:EZ$497))/2))+($RL$4*JO318*100*((100/MAX(EX$9:EX$497)+100/MAX(EZ$9:EZ$497))/2))+($RL$4*JP318*100*((100/MAX(EX$9:EX$497)+100/MAX(EZ$9:EZ$497))/2))+($RL$4*JQ318*100*((100/MAX(EX$9:EX$497)+100/MAX(EZ$9:EZ$497))/2))+($RL$4*JR318*100*((100/MAX(EX$9:EX$497)+100/MAX(EZ$9:EZ$497))/2))+($RL$4*JS318*100*((100/MAX(EX$9:EX$497)+100/MAX(EZ$9:EZ$497))/2))+($RL$4*JT318*100*((100/MAX(EX$9:EX$497)+100/MAX(EZ$9:EZ$497))/2))+($RL$4*JU318*100*((100/MAX(EX$9:EX$497)+100/MAX(EZ$9:EZ$497))/2))+($RL$4*JV318*100*((100/MAX(EX$9:EX$497)+100/MAX(EZ$9:EZ$497))/2))+($RL$4*JW318*100*((100/MAX(EX$9:EX$497)+100/MAX(EZ$9:EZ$497))/2))+($RL$4*JX318*100*((100/MAX(EX$9:EX$497)+100/MAX(EZ$9:EZ$497))/2))+($RL$4*JY318*100*((100/MAX(EX$9:EX$497)+100/MAX(EZ$9:EZ$497))/2))+($RL$4*JZ318*100*((100/MAX(EX$9:EX$497)+100/MAX(EZ$9:EZ$497))/2)))*$RW$3/2</f>
        <v>0</v>
      </c>
      <c r="RP318" s="119">
        <f>($RJ$3*KA318*100*100/MAX(FA$9:FA$497)) + ($RJ$3*KB318*100*100/MAX(FA$9:FA$497)/2) + ($RJ$3*KC318*100*100/MAX(FA$9:FA$497)/2) + ($RJ$3*KD318*100*100/MAX(FA$9:FA$497)/4) + ($RJ$3*KE318*100*100/MAX(FA$9:FA$497)/4)</f>
        <v>0</v>
      </c>
      <c r="RQ318" s="118">
        <f>($RL$4*KF318*100*((100/MAX(EX$9:EX$497)+100/MAX(EZ$9:EZ$497)))) * ($RO$3/2) + (($RL$4*KG318*100*((100/MAX(EX$9:EX$497)+100/MAX(EZ$9:EZ$497))))+($RL$4*KH318*100*((100/MAX(EX$9:EX$497)+100/MAX(EZ$9:EZ$497))))+($RL$4*KI318*100*((100/MAX(EX$9:EX$497)+100/MAX(EZ$9:EZ$497))))+($RL$4*KJ318*100*((100/MAX(EX$9:EX$497)+100/MAX(EZ$9:EZ$497))))+($RL$4*KK318*100*((100/MAX(EX$9:EX$497)+100/MAX(EZ$9:EZ$497))))+($RL$4*KL318*100*((100/MAX(EX$9:EX$497)+100/MAX(EZ$9:EZ$497))))+($RL$4*KM318*100*((100/MAX(EX$9:EX$497)+100/MAX(EZ$9:EZ$497))))+($RL$4*KN318*100*((100/MAX(EX$9:EX$497)+100/MAX(EZ$9:EZ$497))))+($RL$4*KO318*100*((100/MAX(EX$9:EX$497)+100/MAX(EZ$9:EZ$497))))+($RL$4*KP318*100*((100/MAX(EX$9:EX$497)+100/MAX(EZ$9:EZ$497))))+($RL$4*KQ318*100*((100/MAX(EX$9:EX$497)+100/MAX(EZ$9:EZ$497))))+($RL$4*KR318*100*((100/MAX(EX$9:EX$497)+100/MAX(EZ$9:EZ$497))))+($RL$4*KS318*100*((100/MAX(EX$9:EX$497)+100/MAX(EZ$9:EZ$497))))+($RL$4*KV318*100*((100/MAX(EX$9:EX$497)+100/MAX(EZ$9:EZ$497))))) * (($RO$3+$RO$4)/6)</f>
        <v>0</v>
      </c>
      <c r="RR318" s="115">
        <f>(($RL$4*KW318*100*((100/MAX(EX$9:EX$497)+100/MAX(EZ$9:EZ$497))))) * ($RO$3/2) + (($RL$4*KX318*100*((100/MAX(EX$9:EX$497)+100/MAX(EZ$9:EZ$497))))+($RL$4*KY318*100*((100/MAX(EX$9:EX$497)+100/MAX(EZ$9:EZ$497))))+($RL$4*KZ318*100*((100/MAX(EX$9:EX$497)+100/MAX(EZ$9:EZ$497))))+($RL$4*LA318*100*((100/MAX(EX$9:EX$497)+100/MAX(EZ$9:EZ$497))))+($RL$4*LB318*100*((100/MAX(EX$9:EX$497)+100/MAX(EZ$9:EZ$497))))+($RL$4*LC318*100*((100/MAX(EX$9:EX$497)+100/MAX(EZ$9:EZ$497))))) * (($RO$3+$RO$4)/6)</f>
        <v>0</v>
      </c>
      <c r="RS318" s="119">
        <f>(($RL$4*LD318*100*((100/MAX(EX$9:EX$497)+100/MAX(EZ$9:EZ$497))))+($RL$4*LE318*100*((100/MAX(EX$9:EX$497)+100/MAX(EZ$9:EZ$497))))) * (($RO$3+$RO$4)/6)</f>
        <v>0</v>
      </c>
      <c r="RT318" s="118">
        <f>($RJ$4*LH318*100*(100/MAX(EV$9:EV$497)))+($RJ$4*LI318*100*(100/MAX(EV$9:EV$497)))</f>
        <v>0</v>
      </c>
      <c r="RU318" s="119">
        <f>($RJ$4*LJ318*(100/MAX(EV$9:EV$497)))/2 + ($RL$3*LK318*(100/MAX(EW$9:EW$497))) + ($RJ$4*LL318*(100/MAX(EV$9:EV$497)))/4 + ($RL$3*LM318*(100/MAX(EW$9:EW$497)))</f>
        <v>0</v>
      </c>
      <c r="RV318" s="118">
        <f>($RJ$4*LN318*100*100/MAX(EV$9:EV$497)/2)+($RJ$4*LO318*100*100/MAX(EV$9:EV$497)/2)+($RJ$4*LP318*100*100/MAX(EV$9:EV$497))+($RJ$4*LQ318*100*100/MAX(EV$9:EV$497))+($RJ$4*LR318*100*100/MAX(EV$9:EV$497))</f>
        <v>0</v>
      </c>
      <c r="RW318" s="115">
        <f>($RJ$4*LS318*100*100/MAX(EV$9:EV$497)) + (($RJ$4*LT318*100*100/MAX(EV$9:EV$497))+($RJ$4*LU318*100*100/MAX(EV$9:EV$497))+($RJ$4*LV318*100*100/MAX(EV$9:EV$497))+($RJ$4*LW318*100*100/MAX(EV$9:EV$497))+($RJ$4*LX318*100*100/MAX(EV$9:EV$497))+($RJ$4*LY318*100*100/MAX(EV$9:EV$497))+($RJ$4*LZ318*100*100/MAX(EV$9:EV$497))+($RJ$4*MA318*100*100/MAX(EV$9:EV$497)))/2</f>
        <v>0</v>
      </c>
      <c r="RX318" s="119">
        <f>($RJ$4*MB318*100*100/MAX(EV$9:EV$497))+($RJ$4*MC318*100*100/MAX(EV$9:EV$497))+($RJ$4*MD318*100*100/MAX(EV$9:EV$497))+($RJ$4*ME318*100*100/MAX(EV$9:EV$497))+($RJ$4*MF318*100*100/MAX(EV$9:EV$497))+($RJ$4*MG318*100*100/MAX(EV$9:EV$497))+($RJ$4*MH318*100*100/MAX(EV$9:EV$497))+($RJ$4*MI318*100*100/MAX(EV$9:EV$497))+($RJ$4*MJ318*100*100/MAX(EV$9:EV$497))+($RJ$4*MK318*100*100/MAX(EV$9:EV$497))+($RJ$4*ML318*100*100/MAX(EV$9:EV$497))+($RJ$4*MM318*100*100/MAX(EV$9:EV$497))+($RJ$4*MN318*100*100/MAX(EV$9:EV$497))</f>
        <v>0</v>
      </c>
      <c r="RY318" s="118">
        <f>($RJ$4*MQ318*100*100/MAX(EV$9:EV$497))/2 + (($RJ$4*MR318*100*100/MAX(EV$9:EV$497))+($RJ$4*MS318*100*100/MAX(EV$9:EV$497))+($RJ$4*MT318*100*100/MAX(EV$9:EV$497))+($RJ$4*MU318*100*100/MAX(EV$9:EV$497))+($RJ$4*MV318*100*100/MAX(EV$9:EV$497))+($RJ$4*MW318*100*100/MAX(EV$9:EV$497))+($RJ$4*MX318*100*100/MAX(EV$9:EV$497))+($RJ$4*MY318*100*100/MAX(EV$9:EV$497))+($RJ$4*MZ318*100*100/MAX(EV$9:EV$497))+($RJ$4*NA318*100*100/MAX(EV$9:EV$497))+($RJ$4*NB318*100*100/MAX(EV$9:EV$497))+($RJ$4*NC318*100*100/MAX(EV$9:EV$497))+($RJ$4*ND318*100*100/MAX(EV$9:EV$497))+($RJ$4*NG318*100*100/MAX(EV$9:EV$497)))/4</f>
        <v>0</v>
      </c>
      <c r="RZ318" s="115">
        <f>($RJ$4*NH318*100*100/MAX(EV$9:EV$497))/2 + (($RJ$4*NI318*100*100/MAX(EV$9:EV$497))+($RJ$4*NJ318*100*100/MAX(EV$9:EV$497))+($RJ$4*NK318*100*100/MAX(EV$9:EV$497))+($RJ$4*NL318*100*100/MAX(EV$9:EV$497))+($RJ$4*NM318*100*100/MAX(EV$9:EV$497))+($RJ$4*NN318*100*100/MAX(EV$9:EV$497)))/4</f>
        <v>0</v>
      </c>
      <c r="SA318" s="117">
        <f>(($RJ$4*NO318*100*100/MAX(EV$9:EV$497))+($RJ$4*NP318*100*100/MAX(EV$9:EV$497)))/4</f>
        <v>0</v>
      </c>
      <c r="SB318" s="118">
        <f t="shared" ref="SB318:SB335" si="743">SUM(RG318:SA318)</f>
        <v>0</v>
      </c>
      <c r="SC318" s="115">
        <f t="shared" ref="SC318:SC335" si="744">RG318 + RJ318 + RL318 + RM318 + RO318 + SUM(RQ318:RS318)/2 +  SUM(RT318:SA318)/5</f>
        <v>0</v>
      </c>
      <c r="SD318" s="115">
        <f t="shared" ref="SD318:SD335" si="745">(RH318+RK318+RL318/$RS$3*$RU$3+RN318)*$RY$3+RO318+SUM(RQ318:RS318)/5 + SUM(RT318:SA318)/4</f>
        <v>0</v>
      </c>
      <c r="SE318" s="115">
        <f t="shared" ref="SE318:SE335" si="746">RG318+RJ318+RL318/$RS$3+RM318/$RS$4+RO318 + SUM(RQ318:RS318)/2 +  SUM(RT318:SA318)/5</f>
        <v>0</v>
      </c>
      <c r="SF318" s="115">
        <f t="shared" ref="SF318:SF335" si="747">RI318*$RY$4+RL318+RO318 + SUM(RQ318:RS318)/5 +  SUM(RT318:SA318)/4</f>
        <v>0</v>
      </c>
      <c r="SG318" s="115">
        <f t="shared" ref="SG318:SG335" si="748">RP318*2 + SUM(RT318:SA318)</f>
        <v>0</v>
      </c>
      <c r="SH318" s="115">
        <f>ROUND(SB318/MAX(SB$9:SB$497)*100,0)</f>
        <v>0</v>
      </c>
      <c r="SI318" s="115">
        <f>ROUND(SC318/MAX(SC$9:SC$497)*100,0)</f>
        <v>0</v>
      </c>
      <c r="SJ318" s="115">
        <f>ROUND(SD318/MAX(SD$9:SD$497)*100,0)</f>
        <v>0</v>
      </c>
      <c r="SK318" s="115">
        <f>ROUND(SE318/MAX(SE$9:SE$497)*100,0)</f>
        <v>0</v>
      </c>
      <c r="SL318" s="115">
        <f>ROUND(SF318/MAX(SF$9:SF$497)*100,0)</f>
        <v>0</v>
      </c>
      <c r="SM318" s="121">
        <f>ROUND(SG318/MAX(SG$9:SG$497)*100,0)</f>
        <v>0</v>
      </c>
      <c r="SN318" s="115">
        <f>ROUND(AVERAGEIF($ES$9:$ES$497,$ES318,SH$9:SH$497),0)</f>
        <v>24</v>
      </c>
      <c r="SO318" s="115">
        <f>ROUND(AVERAGEIF($ES$9:$ES$497,$ES318,SI$9:SI$497),0)</f>
        <v>22</v>
      </c>
      <c r="SP318" s="115">
        <f>ROUND(AVERAGEIF($ES$9:$ES$497,$ES318,SJ$9:SJ$497),0)</f>
        <v>5</v>
      </c>
      <c r="SQ318" s="115">
        <f>ROUND(AVERAGEIF($ES$9:$ES$497,$ES318,SK$9:SK$497),0)</f>
        <v>19</v>
      </c>
      <c r="SR318" s="115">
        <f>ROUND(AVERAGEIF($ES$9:$ES$497,$ES318,SL$9:SL$497),0)</f>
        <v>8</v>
      </c>
      <c r="SS318" s="121">
        <f>ROUND(AVERAGEIF($ES$9:$ES$497,$ES318,SM$9:SM$497),0)</f>
        <v>6</v>
      </c>
      <c r="ST318" s="114">
        <f>RANK(SB318,SB$9:SB$497,0)</f>
        <v>323</v>
      </c>
      <c r="SU318" s="115">
        <f>RANK(SC318,SC$9:SC$497,0)</f>
        <v>320</v>
      </c>
      <c r="SV318" s="115">
        <f>RANK(SD318,SD$9:SD$497,0)</f>
        <v>320</v>
      </c>
      <c r="SW318" s="115">
        <f>RANK(SE318,SE$9:SE$497,0)</f>
        <v>320</v>
      </c>
      <c r="SX318" s="115">
        <f>RANK(SF318,SF$9:SF$497,0)</f>
        <v>317</v>
      </c>
      <c r="SY318" s="115">
        <f>RANK(SG318,SG$9:SG$497,0)</f>
        <v>308</v>
      </c>
      <c r="SZ318" s="115">
        <f>COUNTIFS(SB$9:SB$497,"&gt;"&amp;SB318,$ES$9:$ES$497,$ES318)+1</f>
        <v>72</v>
      </c>
      <c r="TA318" s="115">
        <f>COUNTIFS(SC$9:SC$497,"&gt;"&amp;SC318,$ES$9:$ES$497,$ES318)+1</f>
        <v>72</v>
      </c>
      <c r="TB318" s="115">
        <f>COUNTIFS(SD$9:SD$497,"&gt;"&amp;SD318,$ES$9:$ES$497,$ES318)+1</f>
        <v>72</v>
      </c>
      <c r="TC318" s="115">
        <f>COUNTIFS(SE$9:SE$497,"&gt;"&amp;SE318,$ES$9:$ES$497,$ES318)+1</f>
        <v>72</v>
      </c>
      <c r="TD318" s="115">
        <f>COUNTIFS(SF$9:SF$497,"&gt;"&amp;SF318,$ES$9:$ES$497,$ES318)+1</f>
        <v>72</v>
      </c>
      <c r="TE318" s="117">
        <f>COUNTIFS(SG$9:SG$497,"&gt;"&amp;SG318,$ES$9:$ES$497,$ES318)+1</f>
        <v>70</v>
      </c>
      <c r="TF318" s="118">
        <f t="shared" ref="TF318:TF335" si="749">MAX(PH318:PM318)+SH318</f>
        <v>23</v>
      </c>
      <c r="TG318" s="115">
        <f t="shared" ref="TG318:TG335" si="750">PH318+SI318</f>
        <v>20</v>
      </c>
      <c r="TH318" s="115">
        <f t="shared" ref="TH318:TH335" si="751">PI318+SJ318</f>
        <v>20</v>
      </c>
      <c r="TI318" s="115">
        <f t="shared" ref="TI318:TI335" si="752">PJ318+SK318</f>
        <v>23</v>
      </c>
      <c r="TJ318" s="115">
        <f t="shared" ref="TJ318:TJ335" si="753">PK318+SL318</f>
        <v>19</v>
      </c>
      <c r="TK318" s="115">
        <f t="shared" ref="TK318:TK335" si="754">PL318+SM318</f>
        <v>22</v>
      </c>
      <c r="TL318" s="117">
        <f t="shared" ref="TL318:TL335" si="755">PM318+SM318</f>
        <v>22</v>
      </c>
      <c r="TM318" s="118">
        <f>ROUND(TF318/MAX(TF$9:TF$497)*100,0)</f>
        <v>13</v>
      </c>
      <c r="TN318" s="115">
        <f>ROUND(TG318/MAX(TG$9:TG$497)*100,0)</f>
        <v>11</v>
      </c>
      <c r="TO318" s="115">
        <f>ROUND(TH318/MAX(TH$9:TH$497)*100,0)</f>
        <v>11</v>
      </c>
      <c r="TP318" s="115">
        <f>ROUND(TI318/MAX(TI$9:TI$497)*100,0)</f>
        <v>13</v>
      </c>
      <c r="TQ318" s="115">
        <f>ROUND(TJ318/MAX(TJ$9:TJ$497)*100,0)</f>
        <v>10</v>
      </c>
      <c r="TR318" s="115">
        <f>ROUND(TK318/MAX(TK$9:TK$497)*100,0)</f>
        <v>11</v>
      </c>
      <c r="TS318" s="119">
        <f>ROUND(TL318/MAX(TL$9:TL$497)*100,0)</f>
        <v>11</v>
      </c>
      <c r="TT318" s="120">
        <f>RANK(TM318,TM$9:TM$497,0)</f>
        <v>388</v>
      </c>
      <c r="TU318" s="115">
        <f>RANK(TN318,TN$9:TN$497,0)</f>
        <v>382</v>
      </c>
      <c r="TV318" s="115">
        <f>RANK(TO318,TO$9:TO$497,0)</f>
        <v>367</v>
      </c>
      <c r="TW318" s="115">
        <f>RANK(TP318,TP$9:TP$497,0)</f>
        <v>364</v>
      </c>
      <c r="TX318" s="115">
        <f>RANK(TQ318,TQ$9:TQ$497,0)</f>
        <v>374</v>
      </c>
      <c r="TY318" s="115">
        <f>RANK(TR318,TR$9:TR$497,0)</f>
        <v>380</v>
      </c>
      <c r="TZ318" s="121">
        <f>RANK(TS318,TS$9:TS$497,0)</f>
        <v>366</v>
      </c>
      <c r="UA318" s="132"/>
      <c r="UB318" s="7" t="s">
        <v>1</v>
      </c>
    </row>
    <row r="319" spans="1:548" x14ac:dyDescent="0.15">
      <c r="A319" s="62">
        <v>311</v>
      </c>
      <c r="B319" s="200" t="s">
        <v>1279</v>
      </c>
      <c r="C319" s="143"/>
      <c r="D319" s="143"/>
      <c r="E319" s="161" t="s">
        <v>518</v>
      </c>
      <c r="F319" s="65">
        <v>101</v>
      </c>
      <c r="G319" s="65" t="s">
        <v>605</v>
      </c>
      <c r="H319" s="65"/>
      <c r="I319" s="66" t="s">
        <v>521</v>
      </c>
      <c r="J319" s="67" t="s">
        <v>521</v>
      </c>
      <c r="K319" s="67" t="s">
        <v>521</v>
      </c>
      <c r="L319" s="67" t="s">
        <v>521</v>
      </c>
      <c r="M319" s="67" t="s">
        <v>521</v>
      </c>
      <c r="N319" s="67" t="s">
        <v>521</v>
      </c>
      <c r="O319" s="67" t="s">
        <v>521</v>
      </c>
      <c r="P319" s="67" t="s">
        <v>521</v>
      </c>
      <c r="Q319" s="67" t="s">
        <v>521</v>
      </c>
      <c r="R319" s="68" t="s">
        <v>521</v>
      </c>
      <c r="S319" s="69" t="s">
        <v>521</v>
      </c>
      <c r="T319" s="67" t="s">
        <v>521</v>
      </c>
      <c r="U319" s="67" t="s">
        <v>521</v>
      </c>
      <c r="V319" s="67" t="s">
        <v>521</v>
      </c>
      <c r="W319" s="67" t="s">
        <v>521</v>
      </c>
      <c r="X319" s="67" t="s">
        <v>521</v>
      </c>
      <c r="Y319" s="67" t="s">
        <v>521</v>
      </c>
      <c r="Z319" s="67" t="s">
        <v>521</v>
      </c>
      <c r="AA319" s="67" t="s">
        <v>521</v>
      </c>
      <c r="AB319" s="68" t="s">
        <v>521</v>
      </c>
      <c r="AC319" s="69" t="s">
        <v>521</v>
      </c>
      <c r="AD319" s="67" t="s">
        <v>521</v>
      </c>
      <c r="AE319" s="67" t="s">
        <v>521</v>
      </c>
      <c r="AF319" s="67" t="s">
        <v>521</v>
      </c>
      <c r="AG319" s="67" t="s">
        <v>521</v>
      </c>
      <c r="AH319" s="67" t="s">
        <v>521</v>
      </c>
      <c r="AI319" s="67" t="s">
        <v>521</v>
      </c>
      <c r="AJ319" s="67" t="s">
        <v>521</v>
      </c>
      <c r="AK319" s="67" t="s">
        <v>521</v>
      </c>
      <c r="AL319" s="68" t="s">
        <v>521</v>
      </c>
      <c r="AM319" s="69" t="s">
        <v>521</v>
      </c>
      <c r="AN319" s="67" t="s">
        <v>521</v>
      </c>
      <c r="AO319" s="67" t="s">
        <v>521</v>
      </c>
      <c r="AP319" s="67" t="s">
        <v>521</v>
      </c>
      <c r="AQ319" s="67" t="s">
        <v>521</v>
      </c>
      <c r="AR319" s="67" t="s">
        <v>521</v>
      </c>
      <c r="AS319" s="67" t="s">
        <v>521</v>
      </c>
      <c r="AT319" s="67" t="s">
        <v>521</v>
      </c>
      <c r="AU319" s="67" t="s">
        <v>521</v>
      </c>
      <c r="AV319" s="68" t="s">
        <v>521</v>
      </c>
      <c r="AW319" s="69" t="s">
        <v>521</v>
      </c>
      <c r="AX319" s="67" t="s">
        <v>521</v>
      </c>
      <c r="AY319" s="67" t="s">
        <v>521</v>
      </c>
      <c r="AZ319" s="67" t="s">
        <v>521</v>
      </c>
      <c r="BA319" s="67" t="s">
        <v>521</v>
      </c>
      <c r="BB319" s="67" t="s">
        <v>521</v>
      </c>
      <c r="BC319" s="67" t="s">
        <v>521</v>
      </c>
      <c r="BD319" s="67" t="s">
        <v>521</v>
      </c>
      <c r="BE319" s="67" t="s">
        <v>521</v>
      </c>
      <c r="BF319" s="68" t="s">
        <v>521</v>
      </c>
      <c r="BG319" s="69" t="s">
        <v>521</v>
      </c>
      <c r="BH319" s="67" t="s">
        <v>521</v>
      </c>
      <c r="BI319" s="67" t="s">
        <v>521</v>
      </c>
      <c r="BJ319" s="67" t="s">
        <v>521</v>
      </c>
      <c r="BK319" s="67" t="s">
        <v>521</v>
      </c>
      <c r="BL319" s="67" t="s">
        <v>521</v>
      </c>
      <c r="BM319" s="67" t="s">
        <v>521</v>
      </c>
      <c r="BN319" s="67" t="s">
        <v>521</v>
      </c>
      <c r="BO319" s="67" t="s">
        <v>521</v>
      </c>
      <c r="BP319" s="68" t="s">
        <v>521</v>
      </c>
      <c r="BQ319" s="70" t="s">
        <v>521</v>
      </c>
      <c r="BR319" s="67" t="s">
        <v>521</v>
      </c>
      <c r="BS319" s="67" t="s">
        <v>521</v>
      </c>
      <c r="BT319" s="67" t="s">
        <v>521</v>
      </c>
      <c r="BU319" s="67" t="s">
        <v>521</v>
      </c>
      <c r="BV319" s="67" t="s">
        <v>521</v>
      </c>
      <c r="BW319" s="67" t="s">
        <v>521</v>
      </c>
      <c r="BX319" s="67" t="s">
        <v>521</v>
      </c>
      <c r="BY319" s="67" t="s">
        <v>521</v>
      </c>
      <c r="BZ319" s="68" t="s">
        <v>521</v>
      </c>
      <c r="CA319" s="69" t="s">
        <v>521</v>
      </c>
      <c r="CB319" s="67" t="s">
        <v>521</v>
      </c>
      <c r="CC319" s="67" t="s">
        <v>521</v>
      </c>
      <c r="CD319" s="67" t="s">
        <v>521</v>
      </c>
      <c r="CE319" s="67" t="s">
        <v>521</v>
      </c>
      <c r="CF319" s="67" t="s">
        <v>521</v>
      </c>
      <c r="CG319" s="67" t="s">
        <v>521</v>
      </c>
      <c r="CH319" s="67" t="s">
        <v>521</v>
      </c>
      <c r="CI319" s="67" t="s">
        <v>521</v>
      </c>
      <c r="CJ319" s="68" t="s">
        <v>521</v>
      </c>
      <c r="CK319" s="69" t="s">
        <v>520</v>
      </c>
      <c r="CL319" s="67" t="s">
        <v>520</v>
      </c>
      <c r="CM319" s="67" t="s">
        <v>520</v>
      </c>
      <c r="CN319" s="67" t="s">
        <v>520</v>
      </c>
      <c r="CO319" s="67" t="s">
        <v>520</v>
      </c>
      <c r="CP319" s="67" t="s">
        <v>520</v>
      </c>
      <c r="CQ319" s="67" t="s">
        <v>520</v>
      </c>
      <c r="CR319" s="67" t="s">
        <v>520</v>
      </c>
      <c r="CS319" s="67" t="s">
        <v>520</v>
      </c>
      <c r="CT319" s="68" t="s">
        <v>520</v>
      </c>
      <c r="CU319" s="69" t="s">
        <v>520</v>
      </c>
      <c r="CV319" s="67" t="s">
        <v>520</v>
      </c>
      <c r="CW319" s="67" t="s">
        <v>520</v>
      </c>
      <c r="CX319" s="67" t="s">
        <v>520</v>
      </c>
      <c r="CY319" s="67" t="s">
        <v>520</v>
      </c>
      <c r="CZ319" s="67" t="s">
        <v>520</v>
      </c>
      <c r="DA319" s="67" t="s">
        <v>520</v>
      </c>
      <c r="DB319" s="67" t="s">
        <v>520</v>
      </c>
      <c r="DC319" s="67" t="s">
        <v>520</v>
      </c>
      <c r="DD319" s="68" t="s">
        <v>520</v>
      </c>
      <c r="DE319" s="69" t="s">
        <v>521</v>
      </c>
      <c r="DF319" s="71" t="s">
        <v>521</v>
      </c>
      <c r="DG319" s="67" t="s">
        <v>521</v>
      </c>
      <c r="DH319" s="67" t="s">
        <v>521</v>
      </c>
      <c r="DI319" s="67" t="s">
        <v>521</v>
      </c>
      <c r="DJ319" s="67" t="s">
        <v>521</v>
      </c>
      <c r="DK319" s="67" t="s">
        <v>521</v>
      </c>
      <c r="DL319" s="67" t="s">
        <v>521</v>
      </c>
      <c r="DM319" s="67" t="s">
        <v>521</v>
      </c>
      <c r="DN319" s="68" t="s">
        <v>521</v>
      </c>
      <c r="DO319" s="70" t="s">
        <v>521</v>
      </c>
      <c r="DP319" s="71" t="s">
        <v>521</v>
      </c>
      <c r="DQ319" s="67" t="s">
        <v>521</v>
      </c>
      <c r="DR319" s="67" t="s">
        <v>521</v>
      </c>
      <c r="DS319" s="67" t="s">
        <v>521</v>
      </c>
      <c r="DT319" s="67" t="s">
        <v>521</v>
      </c>
      <c r="DU319" s="67" t="s">
        <v>521</v>
      </c>
      <c r="DV319" s="67" t="s">
        <v>521</v>
      </c>
      <c r="DW319" s="67" t="s">
        <v>521</v>
      </c>
      <c r="DX319" s="72" t="s">
        <v>521</v>
      </c>
      <c r="DY319" s="73" t="s">
        <v>522</v>
      </c>
      <c r="DZ319" s="74">
        <v>2</v>
      </c>
      <c r="EA319" s="74">
        <v>3</v>
      </c>
      <c r="EB319" s="74">
        <v>3</v>
      </c>
      <c r="EC319" s="75">
        <v>4</v>
      </c>
      <c r="ED319" s="76" t="s">
        <v>522</v>
      </c>
      <c r="EE319" s="74">
        <f t="shared" si="708"/>
        <v>2</v>
      </c>
      <c r="EF319" s="74">
        <f t="shared" ref="EF319:EF335" si="756">DZ319*EA319</f>
        <v>6</v>
      </c>
      <c r="EG319" s="74">
        <f t="shared" ref="EG319:EG335" si="757">DZ319*EA319*EB319</f>
        <v>18</v>
      </c>
      <c r="EH319" s="77">
        <f t="shared" ref="EH319:EH335" si="758">DZ319*EA319*EB319*EC319</f>
        <v>72</v>
      </c>
      <c r="EI319" s="73">
        <v>600</v>
      </c>
      <c r="EJ319" s="74">
        <v>900</v>
      </c>
      <c r="EK319" s="74">
        <v>1800</v>
      </c>
      <c r="EL319" s="74">
        <v>3000</v>
      </c>
      <c r="EM319" s="75">
        <v>9000</v>
      </c>
      <c r="EN319" s="78">
        <v>1</v>
      </c>
      <c r="EO319" s="79">
        <f t="shared" ref="EO319:EO335" si="759">(EJ319/EE319)/EI319</f>
        <v>0.75</v>
      </c>
      <c r="EP319" s="79">
        <f t="shared" ref="EP319:EP335" si="760">(EK319/EF319)/EI319</f>
        <v>0.5</v>
      </c>
      <c r="EQ319" s="79">
        <f t="shared" ref="EQ319:EQ335" si="761">(EL319/EG319)/EI319</f>
        <v>0.27777777777777773</v>
      </c>
      <c r="ER319" s="80">
        <f t="shared" ref="ER319:ER335" si="762">(EM319/EH319)/EI319</f>
        <v>0.20833333333333334</v>
      </c>
      <c r="ES319" s="128" t="s">
        <v>534</v>
      </c>
      <c r="ET319" s="82"/>
      <c r="EU319" s="83">
        <v>4</v>
      </c>
      <c r="EV319" s="73">
        <v>112</v>
      </c>
      <c r="EW319" s="74">
        <v>47</v>
      </c>
      <c r="EX319" s="74">
        <v>63</v>
      </c>
      <c r="EY319" s="74">
        <v>49</v>
      </c>
      <c r="EZ319" s="74">
        <v>23</v>
      </c>
      <c r="FA319" s="74">
        <v>23</v>
      </c>
      <c r="FB319" s="74">
        <v>49</v>
      </c>
      <c r="FC319" s="74">
        <v>43</v>
      </c>
      <c r="FD319" s="74">
        <f t="shared" si="709"/>
        <v>86</v>
      </c>
      <c r="FE319" s="84">
        <f t="shared" si="710"/>
        <v>106</v>
      </c>
      <c r="FF319" s="73">
        <f>RANK(EV319,$EV$9:$EV$497,0)</f>
        <v>51</v>
      </c>
      <c r="FG319" s="74">
        <f>RANK(EW319,$EW$9:$EW$497,0)</f>
        <v>189</v>
      </c>
      <c r="FH319" s="74">
        <f>RANK(EX319,$EX$9:$EX$497,0)</f>
        <v>105</v>
      </c>
      <c r="FI319" s="74">
        <f>RANK(EY319,$EY$9:$EY$497,0)</f>
        <v>133</v>
      </c>
      <c r="FJ319" s="74">
        <f>RANK(EZ319,$EZ$9:$EZ$497,0)</f>
        <v>175</v>
      </c>
      <c r="FK319" s="74">
        <f>RANK(FA319,$FA$9:$FA$497,0)</f>
        <v>164</v>
      </c>
      <c r="FL319" s="74">
        <f>RANK(FB319,$FB$9:$FB$497,0)</f>
        <v>175</v>
      </c>
      <c r="FM319" s="74">
        <f>RANK(FC319,$FC$9:$FC$497,0)</f>
        <v>201</v>
      </c>
      <c r="FN319" s="74">
        <f>RANK(FD319,$FD$9:$FD$497,0)</f>
        <v>144</v>
      </c>
      <c r="FO319" s="84">
        <f>RANK(FE319,$FE$9:$FE$497,0)</f>
        <v>133</v>
      </c>
      <c r="FP319" s="73">
        <f>COUNTIFS($EV$9:$EV$497,"&gt;"&amp;EV319,$ES$9:$ES$497,ES319)+1</f>
        <v>11</v>
      </c>
      <c r="FQ319" s="74">
        <f>COUNTIFS($EW$9:$EW$497,"&gt;"&amp;EW319,$ES$9:$ES$497,ES319)+1</f>
        <v>11</v>
      </c>
      <c r="FR319" s="74">
        <f>COUNTIFS($EX$9:$EX$497,"&gt;"&amp;EX319,$ES$9:$ES$497,ES319)+1</f>
        <v>45</v>
      </c>
      <c r="FS319" s="74">
        <f>COUNTIFS($EY$9:$EY$497,"&gt;"&amp;EY319,$ES$9:$ES$497,ES319)+1</f>
        <v>22</v>
      </c>
      <c r="FT319" s="74">
        <f>COUNTIFS($EZ$9:$EZ$497,"&gt;"&amp;EZ319,$ES$9:$ES$497,ES319)+1</f>
        <v>2</v>
      </c>
      <c r="FU319" s="74">
        <f>COUNTIFS($FA$9:$FA$497,"&gt;"&amp;FA319,$ES$9:$ES$497,ES319)+1</f>
        <v>2</v>
      </c>
      <c r="FV319" s="74">
        <f>COUNTIFS($FB$9:$FB$497,"&gt;"&amp;FB319,$ES$9:$ES$497,ES319)+1</f>
        <v>52</v>
      </c>
      <c r="FW319" s="74">
        <f>COUNTIFS($FC$9:$FC$497,"&gt;"&amp;FC319,$ES$9:$ES$497,ES319)+1</f>
        <v>64</v>
      </c>
      <c r="FX319" s="74">
        <f>COUNTIFS($FD$9:$FD$497,"&gt;"&amp;FD319,$ES$9:$ES$497,ES319)+1</f>
        <v>37</v>
      </c>
      <c r="FY319" s="84">
        <f>COUNTIFS($FE$9:$FE$497,"&gt;"&amp;FE319,$ES$9:$ES$497,ES319)+1</f>
        <v>54</v>
      </c>
      <c r="FZ319" s="85">
        <f t="shared" si="711"/>
        <v>1.1100000000000001</v>
      </c>
      <c r="GA319" s="86">
        <f t="shared" si="712"/>
        <v>0.47</v>
      </c>
      <c r="GB319" s="86">
        <f t="shared" si="713"/>
        <v>0.62</v>
      </c>
      <c r="GC319" s="86">
        <f t="shared" si="714"/>
        <v>0.49</v>
      </c>
      <c r="GD319" s="86">
        <f t="shared" si="715"/>
        <v>0.23</v>
      </c>
      <c r="GE319" s="86">
        <f t="shared" si="716"/>
        <v>0.23</v>
      </c>
      <c r="GF319" s="86">
        <f t="shared" si="717"/>
        <v>0.49</v>
      </c>
      <c r="GG319" s="86">
        <f t="shared" si="718"/>
        <v>0.43</v>
      </c>
      <c r="GH319" s="86">
        <f t="shared" si="719"/>
        <v>0.85</v>
      </c>
      <c r="GI319" s="87">
        <f t="shared" si="720"/>
        <v>1.05</v>
      </c>
      <c r="GJ319" s="85">
        <f>ROUND(((FZ319-AVERAGE(FZ$9:FZ$497))/STDEVP(FZ$9:FZ$497)*10+50),2)</f>
        <v>55.58</v>
      </c>
      <c r="GK319" s="86">
        <f>ROUND(((GA319-AVERAGE(GA$9:GA$497))/STDEVP(GA$9:GA$497)*10+50),2)</f>
        <v>43.41</v>
      </c>
      <c r="GL319" s="86">
        <f>ROUND(((GB319-AVERAGE(GB$9:GB$497))/STDEVP(GB$9:GB$497)*10+50),2)</f>
        <v>51.4</v>
      </c>
      <c r="GM319" s="86">
        <f>ROUND(((GC319-AVERAGE(GC$9:GC$497))/STDEVP(GC$9:GC$497)*10+50),2)</f>
        <v>48.19</v>
      </c>
      <c r="GN319" s="86">
        <f>ROUND(((GD319-AVERAGE(GD$9:GD$497))/STDEVP(GD$9:GD$497)*10+50),2)</f>
        <v>44.44</v>
      </c>
      <c r="GO319" s="86">
        <f>ROUND(((GE319-AVERAGE(GE$9:GE$497))/STDEVP(GE$9:GE$497)*10+50),2)</f>
        <v>45.7</v>
      </c>
      <c r="GP319" s="86">
        <f>ROUND(((GF319-AVERAGE(GF$9:GF$497))/STDEVP(GF$9:GF$497)*10+50),2)</f>
        <v>45.44</v>
      </c>
      <c r="GQ319" s="86">
        <f>ROUND(((GG319-AVERAGE(GG$9:GG$497))/STDEVP(GG$9:GG$497)*10+50),2)</f>
        <v>43.71</v>
      </c>
      <c r="GR319" s="86">
        <f>ROUND(((GH319-AVERAGE(GH$9:GH$497))/STDEVP(GH$9:GH$497)*10+50),2)</f>
        <v>45.45</v>
      </c>
      <c r="GS319" s="87">
        <f>ROUND(((GI319-AVERAGE(GI$9:GI$497))/STDEVP(GI$9:GI$497)*10+50),2)</f>
        <v>46.56</v>
      </c>
      <c r="GT319" s="73">
        <f>RANK(GJ319,$GJ$9:$GJ$497,0)</f>
        <v>123</v>
      </c>
      <c r="GU319" s="74">
        <f>RANK(GK319,$GK$9:$GK$497,0)</f>
        <v>294</v>
      </c>
      <c r="GV319" s="74">
        <f>RANK(GL319,$GL$9:$GL$497,0)</f>
        <v>178</v>
      </c>
      <c r="GW319" s="74">
        <f>RANK(GM319,$GM$9:$GM$497,0)</f>
        <v>228</v>
      </c>
      <c r="GX319" s="74">
        <f>RANK(GN319,$GN$9:$GN$497,0)</f>
        <v>296</v>
      </c>
      <c r="GY319" s="74">
        <f>RANK(GO319,$GO$9:$GO$497,0)</f>
        <v>252</v>
      </c>
      <c r="GZ319" s="74">
        <f>RANK(GP319,$GP$9:$GP$497,0)</f>
        <v>275</v>
      </c>
      <c r="HA319" s="74">
        <f>RANK(GQ319,$GQ$9:$GQ$497,0)</f>
        <v>311</v>
      </c>
      <c r="HB319" s="74">
        <f>RANK(GR319,$GR$9:$GR$497,0)</f>
        <v>264</v>
      </c>
      <c r="HC319" s="84">
        <f>RANK(GS319,$GS$9:$GS$497,0)</f>
        <v>250</v>
      </c>
      <c r="HD319" s="85">
        <f>ROUND(AVERAGEIF($ES$9:$ES$497,$ES319,$FZ$9:$FZ$497),2)</f>
        <v>0.95</v>
      </c>
      <c r="HE319" s="86">
        <f>ROUND(AVERAGEIF($ES$9:$ES$497,$ES319,$GA$9:$GA$497),2)</f>
        <v>0.38</v>
      </c>
      <c r="HF319" s="86">
        <f>ROUND(AVERAGEIF($ES$9:$ES$497,$ES319,$GB$9:$GB$497),2)</f>
        <v>0.82</v>
      </c>
      <c r="HG319" s="86">
        <f>ROUND(AVERAGEIF($ES$9:$ES$497,$ES319,$GC$9:$GC$497),2)</f>
        <v>0.44</v>
      </c>
      <c r="HH319" s="86">
        <f>ROUND(AVERAGEIF($ES$9:$ES$497,$ES319,$GD$9:$GD$497),2)</f>
        <v>0.15</v>
      </c>
      <c r="HI319" s="86">
        <f>ROUND(AVERAGEIF($ES$9:$ES$497,$ES319,$GE$9:$GE$497),2)</f>
        <v>0.14000000000000001</v>
      </c>
      <c r="HJ319" s="86">
        <f>ROUND(AVERAGEIF($ES$9:$ES$497,$ES319,$GF$9:$GF$497),2)</f>
        <v>0.74</v>
      </c>
      <c r="HK319" s="86">
        <f>ROUND(AVERAGEIF($ES$9:$ES$497,$ES319,$GG$9:$GG$497),2)</f>
        <v>0.85</v>
      </c>
      <c r="HL319" s="86">
        <f>ROUND(AVERAGEIF($ES$9:$ES$497,$ES319,$GH$9:$GH$497),2)</f>
        <v>0.97</v>
      </c>
      <c r="HM319" s="87">
        <f>ROUND(AVERAGEIF($ES$9:$ES$497,$ES319,$GI$9:$GI$497),2)</f>
        <v>1.67</v>
      </c>
      <c r="HN319" s="88">
        <f t="shared" si="721"/>
        <v>0.16000000000000014</v>
      </c>
      <c r="HO319" s="89">
        <f t="shared" si="722"/>
        <v>8.9999999999999969E-2</v>
      </c>
      <c r="HP319" s="89">
        <f t="shared" si="723"/>
        <v>-0.19999999999999996</v>
      </c>
      <c r="HQ319" s="89">
        <f t="shared" si="724"/>
        <v>4.9999999999999989E-2</v>
      </c>
      <c r="HR319" s="89">
        <f t="shared" si="725"/>
        <v>8.0000000000000016E-2</v>
      </c>
      <c r="HS319" s="89">
        <f t="shared" si="726"/>
        <v>0.09</v>
      </c>
      <c r="HT319" s="89">
        <f t="shared" si="727"/>
        <v>-0.25</v>
      </c>
      <c r="HU319" s="89">
        <f t="shared" si="728"/>
        <v>-0.42</v>
      </c>
      <c r="HV319" s="89">
        <f t="shared" si="729"/>
        <v>-0.12</v>
      </c>
      <c r="HW319" s="90">
        <f t="shared" si="730"/>
        <v>-0.61999999999999988</v>
      </c>
      <c r="HX319" s="73">
        <f>COUNTIFS($FZ$9:$FZ$497,"&gt;"&amp;FZ319,$ES$9:$ES$497,$ES319)+1</f>
        <v>20</v>
      </c>
      <c r="HY319" s="74">
        <f>COUNTIFS($GA$9:$GA$497,"&gt;"&amp;GA319,$ES$9:$ES$497,$ES319)+1</f>
        <v>14</v>
      </c>
      <c r="HZ319" s="74">
        <f>COUNTIFS($GB$9:$GB$497,"&gt;"&amp;GB319,$ES$9:$ES$497,$ES319)+1</f>
        <v>80</v>
      </c>
      <c r="IA319" s="74">
        <f>COUNTIFS($GC$9:$GC$497,"&gt;"&amp;GC319,$ES$9:$ES$497,$ES319)+1</f>
        <v>27</v>
      </c>
      <c r="IB319" s="74">
        <f>COUNTIFS($GD$9:$GD$497,"&gt;"&amp;GD319,$ES$9:$ES$497,$ES319)+1</f>
        <v>5</v>
      </c>
      <c r="IC319" s="74">
        <f>COUNTIFS($GE$9:$GE$497,"&gt;"&amp;GE319,$ES$9:$ES$497,$ES319)+1</f>
        <v>5</v>
      </c>
      <c r="ID319" s="74">
        <f>COUNTIFS($GF$9:$GF$497,"&gt;"&amp;GF319,$ES$9:$ES$497,$ES319)+1</f>
        <v>81</v>
      </c>
      <c r="IE319" s="74">
        <f>COUNTIFS($GG$9:$GG$497,"&gt;"&amp;GG319,$ES$9:$ES$497,$ES319)+1</f>
        <v>82</v>
      </c>
      <c r="IF319" s="74">
        <f>COUNTIFS($GH$9:$GH$497,"&gt;"&amp;GH319,$ES$9:$ES$497,$ES319)+1</f>
        <v>60</v>
      </c>
      <c r="IG319" s="84">
        <f>COUNTIFS($GI$9:$GI$497,"&gt;"&amp;GI319,$ES$9:$ES$497,$ES319)+1</f>
        <v>83</v>
      </c>
      <c r="IH319" s="91"/>
      <c r="II319" s="149">
        <v>7.0000000000000007E-2</v>
      </c>
      <c r="IJ319" s="149"/>
      <c r="IK319" s="149"/>
      <c r="IL319" s="149"/>
      <c r="IM319" s="150"/>
      <c r="IN319" s="151"/>
      <c r="IO319" s="152"/>
      <c r="IP319" s="153"/>
      <c r="IQ319" s="149"/>
      <c r="IR319" s="149"/>
      <c r="IS319" s="149"/>
      <c r="IT319" s="149"/>
      <c r="IU319" s="149"/>
      <c r="IV319" s="149"/>
      <c r="IW319" s="154"/>
      <c r="IX319" s="151"/>
      <c r="IY319" s="149"/>
      <c r="IZ319" s="149"/>
      <c r="JA319" s="149"/>
      <c r="JB319" s="149"/>
      <c r="JC319" s="149"/>
      <c r="JD319" s="149"/>
      <c r="JE319" s="155"/>
      <c r="JF319" s="153"/>
      <c r="JG319" s="149"/>
      <c r="JH319" s="149"/>
      <c r="JI319" s="149"/>
      <c r="JJ319" s="149"/>
      <c r="JK319" s="149"/>
      <c r="JL319" s="149"/>
      <c r="JM319" s="154"/>
      <c r="JN319" s="151"/>
      <c r="JO319" s="149"/>
      <c r="JP319" s="149"/>
      <c r="JQ319" s="149"/>
      <c r="JR319" s="149"/>
      <c r="JS319" s="149"/>
      <c r="JT319" s="149"/>
      <c r="JU319" s="149"/>
      <c r="JV319" s="149"/>
      <c r="JW319" s="149"/>
      <c r="JX319" s="149"/>
      <c r="JY319" s="149"/>
      <c r="JZ319" s="155"/>
      <c r="KA319" s="151"/>
      <c r="KB319" s="149"/>
      <c r="KC319" s="149"/>
      <c r="KD319" s="149"/>
      <c r="KE319" s="155"/>
      <c r="KF319" s="153"/>
      <c r="KG319" s="149"/>
      <c r="KH319" s="149"/>
      <c r="KI319" s="149"/>
      <c r="KJ319" s="149"/>
      <c r="KK319" s="156"/>
      <c r="KL319" s="149"/>
      <c r="KM319" s="149"/>
      <c r="KN319" s="149"/>
      <c r="KO319" s="149"/>
      <c r="KP319" s="149"/>
      <c r="KQ319" s="149"/>
      <c r="KR319" s="149"/>
      <c r="KS319" s="154"/>
      <c r="KT319" s="154"/>
      <c r="KU319" s="154"/>
      <c r="KV319" s="154"/>
      <c r="KW319" s="151"/>
      <c r="KX319" s="149"/>
      <c r="KY319" s="149"/>
      <c r="KZ319" s="149"/>
      <c r="LA319" s="149"/>
      <c r="LB319" s="149"/>
      <c r="LC319" s="154"/>
      <c r="LD319" s="151"/>
      <c r="LE319" s="152"/>
      <c r="LF319" s="157"/>
      <c r="LG319" s="158"/>
      <c r="LH319" s="151"/>
      <c r="LI319" s="149"/>
      <c r="LJ319" s="147"/>
      <c r="LK319" s="147"/>
      <c r="LL319" s="147"/>
      <c r="LM319" s="159"/>
      <c r="LN319" s="153"/>
      <c r="LO319" s="149"/>
      <c r="LP319" s="149"/>
      <c r="LQ319" s="149"/>
      <c r="LR319" s="154"/>
      <c r="LS319" s="151">
        <v>0.05</v>
      </c>
      <c r="LT319" s="149"/>
      <c r="LU319" s="149"/>
      <c r="LV319" s="149"/>
      <c r="LW319" s="149"/>
      <c r="LX319" s="149"/>
      <c r="LY319" s="149"/>
      <c r="LZ319" s="149"/>
      <c r="MA319" s="155"/>
      <c r="MB319" s="153"/>
      <c r="MC319" s="149"/>
      <c r="MD319" s="149"/>
      <c r="ME319" s="149"/>
      <c r="MF319" s="149"/>
      <c r="MG319" s="149"/>
      <c r="MH319" s="149"/>
      <c r="MI319" s="149"/>
      <c r="MJ319" s="149"/>
      <c r="MK319" s="149"/>
      <c r="ML319" s="149"/>
      <c r="MM319" s="149"/>
      <c r="MN319" s="156"/>
      <c r="MO319" s="156"/>
      <c r="MP319" s="154"/>
      <c r="MQ319" s="151">
        <v>0.05</v>
      </c>
      <c r="MR319" s="149"/>
      <c r="MS319" s="149"/>
      <c r="MT319" s="149"/>
      <c r="MU319" s="149"/>
      <c r="MV319" s="156"/>
      <c r="MW319" s="149"/>
      <c r="MX319" s="149"/>
      <c r="MY319" s="149"/>
      <c r="MZ319" s="149"/>
      <c r="NA319" s="149"/>
      <c r="NB319" s="149"/>
      <c r="NC319" s="149"/>
      <c r="ND319" s="154"/>
      <c r="NE319" s="154"/>
      <c r="NF319" s="154"/>
      <c r="NG319" s="154"/>
      <c r="NH319" s="151">
        <v>0.05</v>
      </c>
      <c r="NI319" s="149"/>
      <c r="NJ319" s="149"/>
      <c r="NK319" s="149"/>
      <c r="NL319" s="149"/>
      <c r="NM319" s="149"/>
      <c r="NN319" s="94"/>
      <c r="NO319" s="151"/>
      <c r="NP319" s="160"/>
      <c r="NQ319" s="145" t="s">
        <v>1278</v>
      </c>
      <c r="NR319" s="199" t="s">
        <v>1284</v>
      </c>
      <c r="NS319" s="145"/>
      <c r="NT319" s="145" t="s">
        <v>561</v>
      </c>
      <c r="NU319" s="145"/>
      <c r="NV319" s="171"/>
      <c r="NW319" s="102" t="s">
        <v>1285</v>
      </c>
      <c r="NX319" s="165" t="s">
        <v>1286</v>
      </c>
      <c r="NY319" s="129" t="s">
        <v>1287</v>
      </c>
      <c r="NZ319" s="165" t="s">
        <v>1286</v>
      </c>
      <c r="OA319" s="166"/>
      <c r="OB319" s="166"/>
      <c r="OC319" s="166"/>
      <c r="OD319" s="108">
        <f t="shared" ref="OD319:OD335" si="763">EH319</f>
        <v>72</v>
      </c>
      <c r="OE319" s="109">
        <v>5</v>
      </c>
      <c r="OF319" s="110">
        <f t="shared" ref="OF319:OF335" si="764">IF(ISERROR(ROUND(MAX(EI319/1,EJ319/EE319,EK319/EF319,EL319/EG319,EM319/EH319),0)),"0",ROUND(MAX(EI319/1,EJ319/EE319,EK319/EF319,EL319/EG319,EM319/EH319),0))</f>
        <v>600</v>
      </c>
      <c r="OG319" s="109">
        <v>2</v>
      </c>
      <c r="OH319" s="111">
        <f>ROUND(AVERAGEIF($ES$9:$ES$497,$ES319,EV$9:EV$497),0)</f>
        <v>70</v>
      </c>
      <c r="OI319" s="112">
        <f>ROUND(AVERAGEIF($ES$9:$ES$497,$ES319,EW$9:EW$497),0)</f>
        <v>29</v>
      </c>
      <c r="OJ319" s="112">
        <f>ROUND(AVERAGEIF($ES$9:$ES$497,$ES319,EX$9:EX$497),0)</f>
        <v>62</v>
      </c>
      <c r="OK319" s="112">
        <f>ROUND(AVERAGEIF($ES$9:$ES$497,$ES319,EY$9:EY$497),0)</f>
        <v>34</v>
      </c>
      <c r="OL319" s="112">
        <f>ROUND(AVERAGEIF($ES$9:$ES$497,$ES319,EZ$9:EZ$497),0)</f>
        <v>10</v>
      </c>
      <c r="OM319" s="112">
        <f>ROUND(AVERAGEIF($ES$9:$ES$497,$ES319,FA$9:FA$497),0)</f>
        <v>10</v>
      </c>
      <c r="ON319" s="112">
        <f>ROUND(AVERAGEIF($ES$9:$ES$497,$ES319,FB$9:FB$497),0)</f>
        <v>53</v>
      </c>
      <c r="OO319" s="112">
        <f>ROUND(AVERAGEIF($ES$9:$ES$497,$ES319,FC$9:FC$497),0)</f>
        <v>56</v>
      </c>
      <c r="OP319" s="112">
        <f>ROUND(AVERAGEIF($ES$9:$ES$497,$ES319,FD$9:FD$497),0)</f>
        <v>72</v>
      </c>
      <c r="OQ319" s="113">
        <f>ROUND(AVERAGEIF($ES$9:$ES$497,$ES319,FE$9:FE$497),0)</f>
        <v>118</v>
      </c>
      <c r="OR319" s="114">
        <f>ROUND(EV319/MAX(EV$9:EV$497)*100,0)</f>
        <v>63</v>
      </c>
      <c r="OS319" s="115">
        <f>ROUND(EW319/MAX(EW$9:EW$497)*100,0)</f>
        <v>37</v>
      </c>
      <c r="OT319" s="115">
        <f>ROUND(EX319/MAX(EX$9:EX$497)*100,0)</f>
        <v>53</v>
      </c>
      <c r="OU319" s="115">
        <f>ROUND(EY319/MAX(EY$9:EY$497)*100,0)</f>
        <v>33</v>
      </c>
      <c r="OV319" s="115">
        <f>ROUND(EZ319/MAX(EZ$9:EZ$497)*100,0)</f>
        <v>18</v>
      </c>
      <c r="OW319" s="115">
        <f>ROUND(FA319/MAX(FA$9:FA$497)*100,0)</f>
        <v>20</v>
      </c>
      <c r="OX319" s="115">
        <f>ROUND(FB319/MAX(FB$9:FB$497)*100,0)</f>
        <v>37</v>
      </c>
      <c r="OY319" s="116">
        <f>ROUND(FC319/MAX(FC$9:FC$497)*100,0)</f>
        <v>30</v>
      </c>
      <c r="OZ319" s="115">
        <f>ROUND(FD319/MAX(FD$9:FD$497)*100,0)</f>
        <v>58</v>
      </c>
      <c r="PA319" s="117">
        <f>ROUND(FE319/MAX(FE$9:FE$497)*100,0)</f>
        <v>43</v>
      </c>
      <c r="PB319" s="118">
        <f t="shared" si="731"/>
        <v>496</v>
      </c>
      <c r="PC319" s="115">
        <f t="shared" si="732"/>
        <v>391</v>
      </c>
      <c r="PD319" s="115">
        <f t="shared" si="733"/>
        <v>550</v>
      </c>
      <c r="PE319" s="115">
        <f t="shared" si="734"/>
        <v>556</v>
      </c>
      <c r="PF319" s="115">
        <f t="shared" si="735"/>
        <v>439</v>
      </c>
      <c r="PG319" s="119">
        <f t="shared" si="736"/>
        <v>363</v>
      </c>
      <c r="PH319" s="118">
        <f>ROUND(PB319/MAX(PB$9:PB$497)*100,0)</f>
        <v>59</v>
      </c>
      <c r="PI319" s="115">
        <f>ROUND(PC319/MAX(PC$9:PC$497)*100,0)</f>
        <v>47</v>
      </c>
      <c r="PJ319" s="115">
        <f>ROUND(PD319/MAX(PD$9:PD$497)*100,0)</f>
        <v>58</v>
      </c>
      <c r="PK319" s="115">
        <f>ROUND(PE319/MAX(PE$9:PE$497)*100,0)</f>
        <v>55</v>
      </c>
      <c r="PL319" s="115">
        <f>ROUND(PF319/MAX(PF$9:PF$497)*100,0)</f>
        <v>62</v>
      </c>
      <c r="PM319" s="119">
        <f>ROUND(PG319/MAX(PG$9:PG$497)*100,0)</f>
        <v>53</v>
      </c>
      <c r="PN319" s="118">
        <f>RANK(PH319,PH$9:PH$497,0)</f>
        <v>110</v>
      </c>
      <c r="PO319" s="115">
        <f>RANK(PI319,PI$9:PI$497,0)</f>
        <v>150</v>
      </c>
      <c r="PP319" s="115">
        <f>RANK(PJ319,PJ$9:PJ$497,0)</f>
        <v>144</v>
      </c>
      <c r="PQ319" s="115">
        <f>RANK(PK319,PK$9:PK$497,0)</f>
        <v>134</v>
      </c>
      <c r="PR319" s="115">
        <f>RANK(PL319,PL$9:PL$497,0)</f>
        <v>131</v>
      </c>
      <c r="PS319" s="119">
        <f>RANK(PM319,PM$9:PM$497,0)</f>
        <v>149</v>
      </c>
      <c r="PT319" s="120">
        <f>ROUND(FZ319/MAX(FZ$9:FZ$497)*100,0)</f>
        <v>61</v>
      </c>
      <c r="PU319" s="115">
        <f>ROUND(GA319/MAX(GA$9:GA$497)*100,0)</f>
        <v>26</v>
      </c>
      <c r="PV319" s="115">
        <f>ROUND(GB319/MAX(GB$9:GB$497)*100,0)</f>
        <v>45</v>
      </c>
      <c r="PW319" s="115">
        <f>ROUND(GC319/MAX(GC$9:GC$497)*100,0)</f>
        <v>39</v>
      </c>
      <c r="PX319" s="115">
        <f>ROUND(GD319/MAX(GD$9:GD$497)*100,0)</f>
        <v>13</v>
      </c>
      <c r="PY319" s="115">
        <f>ROUND(GE319/MAX(GE$9:GE$497)*100,0)</f>
        <v>14</v>
      </c>
      <c r="PZ319" s="115">
        <f>ROUND(GF319/MAX(GF$9:GF$497)*100,0)</f>
        <v>23</v>
      </c>
      <c r="QA319" s="116">
        <f>ROUND(GG319/MAX(GG$9:GG$497)*100,0)</f>
        <v>23</v>
      </c>
      <c r="QB319" s="115">
        <f>ROUND(GH319/MAX(GH$9:GH$497)*100,0)</f>
        <v>38</v>
      </c>
      <c r="QC319" s="121">
        <f>ROUND(GI319/MAX(GI$9:GI$497)*100,0)</f>
        <v>34</v>
      </c>
      <c r="QD319" s="120">
        <f>ROUND(AVERAGEIF($ES$9:$ES$497,$ES319,PT$9:PT$497),0)</f>
        <v>52</v>
      </c>
      <c r="QE319" s="120">
        <f>ROUND(AVERAGEIF($ES$9:$ES$497,$ES319,PU$9:PU$497),0)</f>
        <v>21</v>
      </c>
      <c r="QF319" s="120">
        <f>ROUND(AVERAGEIF($ES$9:$ES$497,$ES319,PV$9:PV$497),0)</f>
        <v>60</v>
      </c>
      <c r="QG319" s="120">
        <f>ROUND(AVERAGEIF($ES$9:$ES$497,$ES319,PW$9:PW$497),0)</f>
        <v>35</v>
      </c>
      <c r="QH319" s="120">
        <f>ROUND(AVERAGEIF($ES$9:$ES$497,$ES319,PX$9:PX$497),0)</f>
        <v>8</v>
      </c>
      <c r="QI319" s="120">
        <f>ROUND(AVERAGEIF($ES$9:$ES$497,$ES319,PY$9:PY$497),0)</f>
        <v>9</v>
      </c>
      <c r="QJ319" s="120">
        <f>ROUND(AVERAGEIF($ES$9:$ES$497,$ES319,PZ$9:PZ$497),0)</f>
        <v>35</v>
      </c>
      <c r="QK319" s="120">
        <f>ROUND(AVERAGEIF($ES$9:$ES$497,$ES319,QA$9:QA$497),0)</f>
        <v>46</v>
      </c>
      <c r="QL319" s="120">
        <f>ROUND(AVERAGEIF($ES$9:$ES$497,$ES319,QB$9:QB$497),0)</f>
        <v>43</v>
      </c>
      <c r="QM319" s="120">
        <f>ROUND(AVERAGEIF($ES$9:$ES$497,$ES319,QC$9:QC$497),0)</f>
        <v>53</v>
      </c>
      <c r="QN319" s="114">
        <f t="shared" si="737"/>
        <v>462</v>
      </c>
      <c r="QO319" s="115">
        <f t="shared" si="738"/>
        <v>334</v>
      </c>
      <c r="QP319" s="115">
        <f t="shared" si="739"/>
        <v>514</v>
      </c>
      <c r="QQ319" s="115">
        <f t="shared" si="740"/>
        <v>531</v>
      </c>
      <c r="QR319" s="115">
        <f t="shared" si="741"/>
        <v>503</v>
      </c>
      <c r="QS319" s="119">
        <f t="shared" si="742"/>
        <v>331</v>
      </c>
      <c r="QT319" s="114">
        <f>ROUND((QN319-MIN(QN$9:QN$497))/(MAX(QN$9:QN$497)-MIN(QN$9:QN$497))*100,0)</f>
        <v>36</v>
      </c>
      <c r="QU319" s="115">
        <f>ROUND((QO319-MIN(QO$9:QO$497))/(MAX(QO$9:QO$497)-MIN(QO$9:QO$497))*100,0)</f>
        <v>18</v>
      </c>
      <c r="QV319" s="115">
        <f>ROUND((QP319-MIN(QP$9:QP$497))/(MAX(QP$9:QP$497)-MIN(QP$9:QP$497))*100,0)</f>
        <v>24</v>
      </c>
      <c r="QW319" s="115">
        <f>ROUND((QQ319-MIN(QQ$9:QQ$497))/(MAX(QQ$9:QQ$497)-MIN(QQ$9:QQ$497))*100,0)</f>
        <v>31</v>
      </c>
      <c r="QX319" s="115">
        <f>ROUND((QR319-MIN(QR$9:QR$497))/(MAX(QR$9:QR$497)-MIN(QR$9:QR$497))*100,0)</f>
        <v>45</v>
      </c>
      <c r="QY319" s="115">
        <f>ROUND((QS319-MIN(QS$9:QS$497))/(MAX(QS$9:QS$497)-MIN(QS$9:QS$497))*100,0)</f>
        <v>32</v>
      </c>
      <c r="QZ319" s="114">
        <f>RANK(QN319,QN$9:QN$497,0)</f>
        <v>243</v>
      </c>
      <c r="RA319" s="115">
        <f>RANK(QO319,QO$9:QO$497,0)</f>
        <v>307</v>
      </c>
      <c r="RB319" s="115">
        <f>RANK(QP319,QP$9:QP$497,0)</f>
        <v>297</v>
      </c>
      <c r="RC319" s="115">
        <f>RANK(QQ319,QQ$9:QQ$497,0)</f>
        <v>272</v>
      </c>
      <c r="RD319" s="115">
        <f>RANK(QR319,QR$9:QR$497,0)</f>
        <v>237</v>
      </c>
      <c r="RE319" s="115">
        <f>RANK(QS319,QS$9:QS$497,0)</f>
        <v>278</v>
      </c>
      <c r="RF319" s="122"/>
      <c r="RG319" s="115">
        <f>($RH$3*(IH319+IJ319)*100*100/MAX(EX$9:EX$497)*$RO$3) +($RH$3*(II319+IJ319)*100*100/MAX(EX$9:EX$497)*$RO$4) + ($RH$3*IK319*100*100/MAX(EX$9:EX$497)*0.098)</f>
        <v>10.470833333333333</v>
      </c>
      <c r="RH319" s="115">
        <f>($RH$4*IL319*100*100/MAX(EZ$9:EZ$497))*$RQ$3</f>
        <v>0</v>
      </c>
      <c r="RI319" s="115">
        <f>($RH$3*IM319*100*100/MAX(EY$9:EY$497))*$RQ$4</f>
        <v>0</v>
      </c>
      <c r="RJ319" s="115">
        <f>($RH$3*IN319*100*100/MAX(EX$9:EX$497))</f>
        <v>0</v>
      </c>
      <c r="RK319" s="115">
        <f>($RH$4*IO319*100*100/MAX(EZ$9:EZ$497))*$RQ$3</f>
        <v>0</v>
      </c>
      <c r="RL319" s="115">
        <f>(($RL$4*IP319*100*((100/MAX(EX$9:EX$497)+100/MAX(EZ$9:EZ$497))/2))+($RL$4*IQ319*100*((100/MAX(EX$9:EX$497)+100/MAX(EZ$9:EZ$497))/2))+($RL$4*IR319*100*((100/MAX(EX$9:EX$497)+100/MAX(EZ$9:EZ$497))/2))+($RL$4*IS319*100*((100/MAX(EX$9:EX$497)+100/MAX(EZ$9:EZ$497))/2))+($RL$4*IT319*100*((100/MAX(EX$9:EX$497)+100/MAX(EZ$9:EZ$497))/2))+($RL$4*IU319*100*((100/MAX(EX$9:EX$497)+100/MAX(EZ$9:EZ$497))/2))+($RL$4*IV319*100*((100/MAX(EX$9:EX$497)+100/MAX(EZ$9:EZ$497))/2))+($RL$4*IW319*100*((100/MAX(EX$9:EX$497)+100/MAX(EZ$9:EZ$497))/2)))*$RS$3</f>
        <v>0</v>
      </c>
      <c r="RM319" s="115">
        <f>(($RH$3*IX319*100*100/MAX(EX$9:EX$497))+($RH$3*IY319*100*100/MAX(EX$9:EX$497))+($RH$3*IZ319*100*100/MAX(EX$9:EX$497))+($RH$3*JA319*100*100/MAX(EX$9:EX$497))+($RH$3*JB319*100*100/MAX(EX$9:EX$497))+($RH$3*JC319*100*100/MAX(EX$9:EX$497))+($RH$3*JD319*100*100/MAX(EX$9:EX$497))+($RH$3*JE319*100*100/MAX(EX$9:EX$497)))*$RS$4</f>
        <v>0</v>
      </c>
      <c r="RN319" s="115">
        <f>(($RH$4*JF319*100*100/MAX(EZ$9:EZ$497)) + ($RH$4*JG319*100*100/MAX(EZ$9:EZ$497)) + ($RH$4*JH319*100*100/MAX(EZ$9:EZ$497)) + ($RH$4*JI319*100*100/MAX(EZ$9:EZ$497)) + ($RH$4*JJ319*100*100/MAX(EZ$9:EZ$497)) + ($RH$4*JK319*100*100/MAX(EZ$9:EZ$497)) + ($RH$4*JL319*100*100/MAX(EZ$9:EZ$497)) + ($RH$4*JM319*100*100/MAX(EZ$9:EZ$497)))*$RU$3</f>
        <v>0</v>
      </c>
      <c r="RO319" s="115">
        <f>(($RL$4*JN319*100*((100/MAX(EX$9:EX$497)+100/MAX(EZ$9:EZ$497))/2))+($RL$4*JO319*100*((100/MAX(EX$9:EX$497)+100/MAX(EZ$9:EZ$497))/2))+($RL$4*JP319*100*((100/MAX(EX$9:EX$497)+100/MAX(EZ$9:EZ$497))/2))+($RL$4*JQ319*100*((100/MAX(EX$9:EX$497)+100/MAX(EZ$9:EZ$497))/2))+($RL$4*JR319*100*((100/MAX(EX$9:EX$497)+100/MAX(EZ$9:EZ$497))/2))+($RL$4*JS319*100*((100/MAX(EX$9:EX$497)+100/MAX(EZ$9:EZ$497))/2))+($RL$4*JT319*100*((100/MAX(EX$9:EX$497)+100/MAX(EZ$9:EZ$497))/2))+($RL$4*JU319*100*((100/MAX(EX$9:EX$497)+100/MAX(EZ$9:EZ$497))/2))+($RL$4*JV319*100*((100/MAX(EX$9:EX$497)+100/MAX(EZ$9:EZ$497))/2))+($RL$4*JW319*100*((100/MAX(EX$9:EX$497)+100/MAX(EZ$9:EZ$497))/2))+($RL$4*JX319*100*((100/MAX(EX$9:EX$497)+100/MAX(EZ$9:EZ$497))/2))+($RL$4*JY319*100*((100/MAX(EX$9:EX$497)+100/MAX(EZ$9:EZ$497))/2))+($RL$4*JZ319*100*((100/MAX(EX$9:EX$497)+100/MAX(EZ$9:EZ$497))/2)))*$RW$3/2</f>
        <v>0</v>
      </c>
      <c r="RP319" s="119">
        <f>($RJ$3*KA319*100*100/MAX(FA$9:FA$497)) + ($RJ$3*KB319*100*100/MAX(FA$9:FA$497)/2) + ($RJ$3*KC319*100*100/MAX(FA$9:FA$497)/2) + ($RJ$3*KD319*100*100/MAX(FA$9:FA$497)/4) + ($RJ$3*KE319*100*100/MAX(FA$9:FA$497)/4)</f>
        <v>0</v>
      </c>
      <c r="RQ319" s="118">
        <f>($RL$4*KF319*100*((100/MAX(EX$9:EX$497)+100/MAX(EZ$9:EZ$497)))) * ($RO$3/2) + (($RL$4*KG319*100*((100/MAX(EX$9:EX$497)+100/MAX(EZ$9:EZ$497))))+($RL$4*KH319*100*((100/MAX(EX$9:EX$497)+100/MAX(EZ$9:EZ$497))))+($RL$4*KI319*100*((100/MAX(EX$9:EX$497)+100/MAX(EZ$9:EZ$497))))+($RL$4*KJ319*100*((100/MAX(EX$9:EX$497)+100/MAX(EZ$9:EZ$497))))+($RL$4*KK319*100*((100/MAX(EX$9:EX$497)+100/MAX(EZ$9:EZ$497))))+($RL$4*KL319*100*((100/MAX(EX$9:EX$497)+100/MAX(EZ$9:EZ$497))))+($RL$4*KM319*100*((100/MAX(EX$9:EX$497)+100/MAX(EZ$9:EZ$497))))+($RL$4*KN319*100*((100/MAX(EX$9:EX$497)+100/MAX(EZ$9:EZ$497))))+($RL$4*KO319*100*((100/MAX(EX$9:EX$497)+100/MAX(EZ$9:EZ$497))))+($RL$4*KP319*100*((100/MAX(EX$9:EX$497)+100/MAX(EZ$9:EZ$497))))+($RL$4*KQ319*100*((100/MAX(EX$9:EX$497)+100/MAX(EZ$9:EZ$497))))+($RL$4*KR319*100*((100/MAX(EX$9:EX$497)+100/MAX(EZ$9:EZ$497))))+($RL$4*KS319*100*((100/MAX(EX$9:EX$497)+100/MAX(EZ$9:EZ$497))))+($RL$4*KV319*100*((100/MAX(EX$9:EX$497)+100/MAX(EZ$9:EZ$497))))) * (($RO$3+$RO$4)/6)</f>
        <v>0</v>
      </c>
      <c r="RR319" s="115">
        <f>(($RL$4*KW319*100*((100/MAX(EX$9:EX$497)+100/MAX(EZ$9:EZ$497))))) * ($RO$3/2) + (($RL$4*KX319*100*((100/MAX(EX$9:EX$497)+100/MAX(EZ$9:EZ$497))))+($RL$4*KY319*100*((100/MAX(EX$9:EX$497)+100/MAX(EZ$9:EZ$497))))+($RL$4*KZ319*100*((100/MAX(EX$9:EX$497)+100/MAX(EZ$9:EZ$497))))+($RL$4*LA319*100*((100/MAX(EX$9:EX$497)+100/MAX(EZ$9:EZ$497))))+($RL$4*LB319*100*((100/MAX(EX$9:EX$497)+100/MAX(EZ$9:EZ$497))))+($RL$4*LC319*100*((100/MAX(EX$9:EX$497)+100/MAX(EZ$9:EZ$497))))) * (($RO$3+$RO$4)/6)</f>
        <v>0</v>
      </c>
      <c r="RS319" s="119">
        <f>(($RL$4*LD319*100*((100/MAX(EX$9:EX$497)+100/MAX(EZ$9:EZ$497))))+($RL$4*LE319*100*((100/MAX(EX$9:EX$497)+100/MAX(EZ$9:EZ$497))))) * (($RO$3+$RO$4)/6)</f>
        <v>0</v>
      </c>
      <c r="RT319" s="118">
        <f>($RJ$4*LH319*100*(100/MAX(EV$9:EV$497)))+($RJ$4*LI319*100*(100/MAX(EV$9:EV$497)))</f>
        <v>0</v>
      </c>
      <c r="RU319" s="119">
        <f>($RJ$4*LJ319*(100/MAX(EV$9:EV$497)))/2 + ($RL$3*LK319*(100/MAX(EW$9:EW$497))) + ($RJ$4*LL319*(100/MAX(EV$9:EV$497)))/4 + ($RL$3*LM319*(100/MAX(EW$9:EW$497)))</f>
        <v>0</v>
      </c>
      <c r="RV319" s="118">
        <f>($RJ$4*LN319*100*100/MAX(EV$9:EV$497)/2)+($RJ$4*LO319*100*100/MAX(EV$9:EV$497)/2)+($RJ$4*LP319*100*100/MAX(EV$9:EV$497))+($RJ$4*LQ319*100*100/MAX(EV$9:EV$497))+($RJ$4*LR319*100*100/MAX(EV$9:EV$497))</f>
        <v>0</v>
      </c>
      <c r="RW319" s="115">
        <f>($RJ$4*LS319*100*100/MAX(EV$9:EV$497)) + (($RJ$4*LT319*100*100/MAX(EV$9:EV$497))+($RJ$4*LU319*100*100/MAX(EV$9:EV$497))+($RJ$4*LV319*100*100/MAX(EV$9:EV$497))+($RJ$4*LW319*100*100/MAX(EV$9:EV$497))+($RJ$4*LX319*100*100/MAX(EV$9:EV$497))+($RJ$4*LY319*100*100/MAX(EV$9:EV$497))+($RJ$4*LZ319*100*100/MAX(EV$9:EV$497))+($RJ$4*MA319*100*100/MAX(EV$9:EV$497)))/2</f>
        <v>8.4269662921348321</v>
      </c>
      <c r="RX319" s="119">
        <f>($RJ$4*MB319*100*100/MAX(EV$9:EV$497))+($RJ$4*MC319*100*100/MAX(EV$9:EV$497))+($RJ$4*MD319*100*100/MAX(EV$9:EV$497))+($RJ$4*ME319*100*100/MAX(EV$9:EV$497))+($RJ$4*MF319*100*100/MAX(EV$9:EV$497))+($RJ$4*MG319*100*100/MAX(EV$9:EV$497))+($RJ$4*MH319*100*100/MAX(EV$9:EV$497))+($RJ$4*MI319*100*100/MAX(EV$9:EV$497))+($RJ$4*MJ319*100*100/MAX(EV$9:EV$497))+($RJ$4*MK319*100*100/MAX(EV$9:EV$497))+($RJ$4*ML319*100*100/MAX(EV$9:EV$497))+($RJ$4*MM319*100*100/MAX(EV$9:EV$497))+($RJ$4*MN319*100*100/MAX(EV$9:EV$497))</f>
        <v>0</v>
      </c>
      <c r="RY319" s="118">
        <f>($RJ$4*MQ319*100*100/MAX(EV$9:EV$497))/2 + (($RJ$4*MR319*100*100/MAX(EV$9:EV$497))+($RJ$4*MS319*100*100/MAX(EV$9:EV$497))+($RJ$4*MT319*100*100/MAX(EV$9:EV$497))+($RJ$4*MU319*100*100/MAX(EV$9:EV$497))+($RJ$4*MV319*100*100/MAX(EV$9:EV$497))+($RJ$4*MW319*100*100/MAX(EV$9:EV$497))+($RJ$4*MX319*100*100/MAX(EV$9:EV$497))+($RJ$4*MY319*100*100/MAX(EV$9:EV$497))+($RJ$4*MZ319*100*100/MAX(EV$9:EV$497))+($RJ$4*NA319*100*100/MAX(EV$9:EV$497))+($RJ$4*NB319*100*100/MAX(EV$9:EV$497))+($RJ$4*NC319*100*100/MAX(EV$9:EV$497))+($RJ$4*ND319*100*100/MAX(EV$9:EV$497))+($RJ$4*NG319*100*100/MAX(EV$9:EV$497)))/4</f>
        <v>4.213483146067416</v>
      </c>
      <c r="RZ319" s="115">
        <f>($RJ$4*NH319*100*100/MAX(EV$9:EV$497))/2 + (($RJ$4*NI319*100*100/MAX(EV$9:EV$497))+($RJ$4*NJ319*100*100/MAX(EV$9:EV$497))+($RJ$4*NK319*100*100/MAX(EV$9:EV$497))+($RJ$4*NL319*100*100/MAX(EV$9:EV$497))+($RJ$4*NM319*100*100/MAX(EV$9:EV$497))+($RJ$4*NN319*100*100/MAX(EV$9:EV$497)))/4</f>
        <v>4.213483146067416</v>
      </c>
      <c r="SA319" s="117">
        <f>(($RJ$4*NO319*100*100/MAX(EV$9:EV$497))+($RJ$4*NP319*100*100/MAX(EV$9:EV$497)))/4</f>
        <v>0</v>
      </c>
      <c r="SB319" s="118">
        <f t="shared" si="743"/>
        <v>27.324765917603003</v>
      </c>
      <c r="SC319" s="115">
        <f t="shared" si="744"/>
        <v>13.841619850187266</v>
      </c>
      <c r="SD319" s="115">
        <f t="shared" si="745"/>
        <v>4.213483146067416</v>
      </c>
      <c r="SE319" s="115">
        <f t="shared" si="746"/>
        <v>13.841619850187266</v>
      </c>
      <c r="SF319" s="115">
        <f t="shared" si="747"/>
        <v>4.213483146067416</v>
      </c>
      <c r="SG319" s="115">
        <f t="shared" si="748"/>
        <v>16.853932584269664</v>
      </c>
      <c r="SH319" s="115">
        <f>ROUND(SB319/MAX(SB$9:SB$497)*100,0)</f>
        <v>34</v>
      </c>
      <c r="SI319" s="115">
        <f>ROUND(SC319/MAX(SC$9:SC$497)*100,0)</f>
        <v>21</v>
      </c>
      <c r="SJ319" s="115">
        <f>ROUND(SD319/MAX(SD$9:SD$497)*100,0)</f>
        <v>7</v>
      </c>
      <c r="SK319" s="115">
        <f>ROUND(SE319/MAX(SE$9:SE$497)*100,0)</f>
        <v>11</v>
      </c>
      <c r="SL319" s="115">
        <f>ROUND(SF319/MAX(SF$9:SF$497)*100,0)</f>
        <v>10</v>
      </c>
      <c r="SM319" s="121">
        <f>ROUND(SG319/MAX(SG$9:SG$497)*100,0)</f>
        <v>16</v>
      </c>
      <c r="SN319" s="115">
        <f>ROUND(AVERAGEIF($ES$9:$ES$497,$ES319,SH$9:SH$497),0)</f>
        <v>26</v>
      </c>
      <c r="SO319" s="115">
        <f>ROUND(AVERAGEIF($ES$9:$ES$497,$ES319,SI$9:SI$497),0)</f>
        <v>26</v>
      </c>
      <c r="SP319" s="115">
        <f>ROUND(AVERAGEIF($ES$9:$ES$497,$ES319,SJ$9:SJ$497),0)</f>
        <v>3</v>
      </c>
      <c r="SQ319" s="115">
        <f>ROUND(AVERAGEIF($ES$9:$ES$497,$ES319,SK$9:SK$497),0)</f>
        <v>21</v>
      </c>
      <c r="SR319" s="115">
        <f>ROUND(AVERAGEIF($ES$9:$ES$497,$ES319,SL$9:SL$497),0)</f>
        <v>5</v>
      </c>
      <c r="SS319" s="121">
        <f>ROUND(AVERAGEIF($ES$9:$ES$497,$ES319,SM$9:SM$497),0)</f>
        <v>5</v>
      </c>
      <c r="ST319" s="114">
        <f>RANK(SB319,SB$9:SB$497,0)</f>
        <v>126</v>
      </c>
      <c r="SU319" s="115">
        <f>RANK(SC319,SC$9:SC$497,0)</f>
        <v>140</v>
      </c>
      <c r="SV319" s="115">
        <f>RANK(SD319,SD$9:SD$497,0)</f>
        <v>116</v>
      </c>
      <c r="SW319" s="115">
        <f>RANK(SE319,SE$9:SE$497,0)</f>
        <v>151</v>
      </c>
      <c r="SX319" s="115">
        <f>RANK(SF319,SF$9:SF$497,0)</f>
        <v>65</v>
      </c>
      <c r="SY319" s="115">
        <f>RANK(SG319,SG$9:SG$497,0)</f>
        <v>50</v>
      </c>
      <c r="SZ319" s="115">
        <f>COUNTIFS(SB$9:SB$497,"&gt;"&amp;SB319,$ES$9:$ES$497,$ES319)+1</f>
        <v>27</v>
      </c>
      <c r="TA319" s="115">
        <f>COUNTIFS(SC$9:SC$497,"&gt;"&amp;SC319,$ES$9:$ES$497,$ES319)+1</f>
        <v>45</v>
      </c>
      <c r="TB319" s="115">
        <f>COUNTIFS(SD$9:SD$497,"&gt;"&amp;SD319,$ES$9:$ES$497,$ES319)+1</f>
        <v>13</v>
      </c>
      <c r="TC319" s="115">
        <f>COUNTIFS(SE$9:SE$497,"&gt;"&amp;SE319,$ES$9:$ES$497,$ES319)+1</f>
        <v>47</v>
      </c>
      <c r="TD319" s="115">
        <f>COUNTIFS(SF$9:SF$497,"&gt;"&amp;SF319,$ES$9:$ES$497,$ES319)+1</f>
        <v>13</v>
      </c>
      <c r="TE319" s="117">
        <f>COUNTIFS(SG$9:SG$497,"&gt;"&amp;SG319,$ES$9:$ES$497,$ES319)+1</f>
        <v>4</v>
      </c>
      <c r="TF319" s="118">
        <f t="shared" si="749"/>
        <v>96</v>
      </c>
      <c r="TG319" s="115">
        <f t="shared" si="750"/>
        <v>80</v>
      </c>
      <c r="TH319" s="115">
        <f t="shared" si="751"/>
        <v>54</v>
      </c>
      <c r="TI319" s="115">
        <f t="shared" si="752"/>
        <v>69</v>
      </c>
      <c r="TJ319" s="115">
        <f t="shared" si="753"/>
        <v>65</v>
      </c>
      <c r="TK319" s="115">
        <f t="shared" si="754"/>
        <v>78</v>
      </c>
      <c r="TL319" s="117">
        <f t="shared" si="755"/>
        <v>69</v>
      </c>
      <c r="TM319" s="118">
        <f>ROUND(TF319/MAX(TF$9:TF$497)*100,0)</f>
        <v>53</v>
      </c>
      <c r="TN319" s="115">
        <f>ROUND(TG319/MAX(TG$9:TG$497)*100,0)</f>
        <v>44</v>
      </c>
      <c r="TO319" s="115">
        <f>ROUND(TH319/MAX(TH$9:TH$497)*100,0)</f>
        <v>30</v>
      </c>
      <c r="TP319" s="115">
        <f>ROUND(TI319/MAX(TI$9:TI$497)*100,0)</f>
        <v>38</v>
      </c>
      <c r="TQ319" s="115">
        <f>ROUND(TJ319/MAX(TJ$9:TJ$497)*100,0)</f>
        <v>33</v>
      </c>
      <c r="TR319" s="115">
        <f>ROUND(TK319/MAX(TK$9:TK$497)*100,0)</f>
        <v>40</v>
      </c>
      <c r="TS319" s="119">
        <f>ROUND(TL319/MAX(TL$9:TL$497)*100,0)</f>
        <v>35</v>
      </c>
      <c r="TT319" s="120">
        <f>RANK(TM319,TM$9:TM$497,0)</f>
        <v>137</v>
      </c>
      <c r="TU319" s="115">
        <f>RANK(TN319,TN$9:TN$497,0)</f>
        <v>108</v>
      </c>
      <c r="TV319" s="115">
        <f>RANK(TO319,TO$9:TO$497,0)</f>
        <v>143</v>
      </c>
      <c r="TW319" s="115">
        <f>RANK(TP319,TP$9:TP$497,0)</f>
        <v>151</v>
      </c>
      <c r="TX319" s="115">
        <f>RANK(TQ319,TQ$9:TQ$497,0)</f>
        <v>116</v>
      </c>
      <c r="TY319" s="115">
        <f>RANK(TR319,TR$9:TR$497,0)</f>
        <v>88</v>
      </c>
      <c r="TZ319" s="121">
        <f>RANK(TS319,TS$9:TS$497,0)</f>
        <v>104</v>
      </c>
      <c r="UA319" s="132"/>
      <c r="UB319" s="7" t="s">
        <v>1</v>
      </c>
    </row>
    <row r="320" spans="1:548" x14ac:dyDescent="0.15">
      <c r="A320" s="183">
        <v>312</v>
      </c>
      <c r="B320" s="200" t="s">
        <v>1284</v>
      </c>
      <c r="C320" s="143"/>
      <c r="D320" s="143"/>
      <c r="E320" s="161" t="s">
        <v>518</v>
      </c>
      <c r="F320" s="65">
        <v>39</v>
      </c>
      <c r="G320" s="65" t="s">
        <v>908</v>
      </c>
      <c r="H320" s="65" t="s">
        <v>927</v>
      </c>
      <c r="I320" s="66" t="s">
        <v>521</v>
      </c>
      <c r="J320" s="67" t="s">
        <v>521</v>
      </c>
      <c r="K320" s="67" t="s">
        <v>521</v>
      </c>
      <c r="L320" s="67" t="s">
        <v>521</v>
      </c>
      <c r="M320" s="67" t="s">
        <v>521</v>
      </c>
      <c r="N320" s="67" t="s">
        <v>521</v>
      </c>
      <c r="O320" s="67" t="s">
        <v>521</v>
      </c>
      <c r="P320" s="67" t="s">
        <v>521</v>
      </c>
      <c r="Q320" s="67" t="s">
        <v>521</v>
      </c>
      <c r="R320" s="68" t="s">
        <v>521</v>
      </c>
      <c r="S320" s="69" t="s">
        <v>521</v>
      </c>
      <c r="T320" s="67" t="s">
        <v>521</v>
      </c>
      <c r="U320" s="67" t="s">
        <v>521</v>
      </c>
      <c r="V320" s="67" t="s">
        <v>521</v>
      </c>
      <c r="W320" s="67" t="s">
        <v>521</v>
      </c>
      <c r="X320" s="67" t="s">
        <v>521</v>
      </c>
      <c r="Y320" s="67" t="s">
        <v>521</v>
      </c>
      <c r="Z320" s="67" t="s">
        <v>521</v>
      </c>
      <c r="AA320" s="67" t="s">
        <v>521</v>
      </c>
      <c r="AB320" s="68" t="s">
        <v>521</v>
      </c>
      <c r="AC320" s="69" t="s">
        <v>521</v>
      </c>
      <c r="AD320" s="67" t="s">
        <v>521</v>
      </c>
      <c r="AE320" s="67" t="s">
        <v>521</v>
      </c>
      <c r="AF320" s="67" t="s">
        <v>521</v>
      </c>
      <c r="AG320" s="67" t="s">
        <v>521</v>
      </c>
      <c r="AH320" s="67" t="s">
        <v>521</v>
      </c>
      <c r="AI320" s="67" t="s">
        <v>521</v>
      </c>
      <c r="AJ320" s="67" t="s">
        <v>521</v>
      </c>
      <c r="AK320" s="67" t="s">
        <v>521</v>
      </c>
      <c r="AL320" s="68" t="s">
        <v>521</v>
      </c>
      <c r="AM320" s="69" t="s">
        <v>521</v>
      </c>
      <c r="AN320" s="67" t="s">
        <v>521</v>
      </c>
      <c r="AO320" s="67" t="s">
        <v>521</v>
      </c>
      <c r="AP320" s="67" t="s">
        <v>521</v>
      </c>
      <c r="AQ320" s="67" t="s">
        <v>521</v>
      </c>
      <c r="AR320" s="67" t="s">
        <v>521</v>
      </c>
      <c r="AS320" s="67" t="s">
        <v>521</v>
      </c>
      <c r="AT320" s="67" t="s">
        <v>521</v>
      </c>
      <c r="AU320" s="67" t="s">
        <v>521</v>
      </c>
      <c r="AV320" s="68" t="s">
        <v>521</v>
      </c>
      <c r="AW320" s="69" t="s">
        <v>521</v>
      </c>
      <c r="AX320" s="67" t="s">
        <v>521</v>
      </c>
      <c r="AY320" s="67" t="s">
        <v>521</v>
      </c>
      <c r="AZ320" s="67" t="s">
        <v>521</v>
      </c>
      <c r="BA320" s="67" t="s">
        <v>521</v>
      </c>
      <c r="BB320" s="67" t="s">
        <v>521</v>
      </c>
      <c r="BC320" s="67" t="s">
        <v>521</v>
      </c>
      <c r="BD320" s="67" t="s">
        <v>521</v>
      </c>
      <c r="BE320" s="67" t="s">
        <v>521</v>
      </c>
      <c r="BF320" s="68" t="s">
        <v>521</v>
      </c>
      <c r="BG320" s="69" t="s">
        <v>521</v>
      </c>
      <c r="BH320" s="67" t="s">
        <v>521</v>
      </c>
      <c r="BI320" s="67" t="s">
        <v>521</v>
      </c>
      <c r="BJ320" s="67" t="s">
        <v>521</v>
      </c>
      <c r="BK320" s="67" t="s">
        <v>521</v>
      </c>
      <c r="BL320" s="67" t="s">
        <v>521</v>
      </c>
      <c r="BM320" s="67" t="s">
        <v>521</v>
      </c>
      <c r="BN320" s="67" t="s">
        <v>521</v>
      </c>
      <c r="BO320" s="67" t="s">
        <v>521</v>
      </c>
      <c r="BP320" s="68" t="s">
        <v>521</v>
      </c>
      <c r="BQ320" s="70" t="s">
        <v>521</v>
      </c>
      <c r="BR320" s="67" t="s">
        <v>521</v>
      </c>
      <c r="BS320" s="67" t="s">
        <v>521</v>
      </c>
      <c r="BT320" s="67" t="s">
        <v>521</v>
      </c>
      <c r="BU320" s="67" t="s">
        <v>521</v>
      </c>
      <c r="BV320" s="67" t="s">
        <v>521</v>
      </c>
      <c r="BW320" s="67" t="s">
        <v>521</v>
      </c>
      <c r="BX320" s="67" t="s">
        <v>521</v>
      </c>
      <c r="BY320" s="67" t="s">
        <v>521</v>
      </c>
      <c r="BZ320" s="68" t="s">
        <v>521</v>
      </c>
      <c r="CA320" s="69" t="s">
        <v>521</v>
      </c>
      <c r="CB320" s="67" t="s">
        <v>521</v>
      </c>
      <c r="CC320" s="67" t="s">
        <v>521</v>
      </c>
      <c r="CD320" s="67" t="s">
        <v>521</v>
      </c>
      <c r="CE320" s="67" t="s">
        <v>521</v>
      </c>
      <c r="CF320" s="67" t="s">
        <v>521</v>
      </c>
      <c r="CG320" s="67" t="s">
        <v>521</v>
      </c>
      <c r="CH320" s="67" t="s">
        <v>521</v>
      </c>
      <c r="CI320" s="67" t="s">
        <v>521</v>
      </c>
      <c r="CJ320" s="68" t="s">
        <v>521</v>
      </c>
      <c r="CK320" s="69" t="s">
        <v>521</v>
      </c>
      <c r="CL320" s="67" t="s">
        <v>521</v>
      </c>
      <c r="CM320" s="67" t="s">
        <v>521</v>
      </c>
      <c r="CN320" s="67" t="s">
        <v>521</v>
      </c>
      <c r="CO320" s="67" t="s">
        <v>521</v>
      </c>
      <c r="CP320" s="67" t="s">
        <v>521</v>
      </c>
      <c r="CQ320" s="67" t="s">
        <v>521</v>
      </c>
      <c r="CR320" s="67" t="s">
        <v>521</v>
      </c>
      <c r="CS320" s="67" t="s">
        <v>521</v>
      </c>
      <c r="CT320" s="68" t="s">
        <v>521</v>
      </c>
      <c r="CU320" s="69" t="s">
        <v>521</v>
      </c>
      <c r="CV320" s="67" t="s">
        <v>521</v>
      </c>
      <c r="CW320" s="67" t="s">
        <v>521</v>
      </c>
      <c r="CX320" s="67" t="s">
        <v>521</v>
      </c>
      <c r="CY320" s="67" t="s">
        <v>521</v>
      </c>
      <c r="CZ320" s="67" t="s">
        <v>521</v>
      </c>
      <c r="DA320" s="67" t="s">
        <v>521</v>
      </c>
      <c r="DB320" s="67" t="s">
        <v>521</v>
      </c>
      <c r="DC320" s="67" t="s">
        <v>521</v>
      </c>
      <c r="DD320" s="68" t="s">
        <v>521</v>
      </c>
      <c r="DE320" s="69" t="s">
        <v>521</v>
      </c>
      <c r="DF320" s="71" t="s">
        <v>521</v>
      </c>
      <c r="DG320" s="67" t="s">
        <v>521</v>
      </c>
      <c r="DH320" s="67" t="s">
        <v>521</v>
      </c>
      <c r="DI320" s="67" t="s">
        <v>521</v>
      </c>
      <c r="DJ320" s="67" t="s">
        <v>521</v>
      </c>
      <c r="DK320" s="67" t="s">
        <v>521</v>
      </c>
      <c r="DL320" s="67" t="s">
        <v>521</v>
      </c>
      <c r="DM320" s="67" t="s">
        <v>521</v>
      </c>
      <c r="DN320" s="68" t="s">
        <v>521</v>
      </c>
      <c r="DO320" s="70" t="s">
        <v>521</v>
      </c>
      <c r="DP320" s="71" t="s">
        <v>521</v>
      </c>
      <c r="DQ320" s="67" t="s">
        <v>521</v>
      </c>
      <c r="DR320" s="67" t="s">
        <v>521</v>
      </c>
      <c r="DS320" s="67" t="s">
        <v>521</v>
      </c>
      <c r="DT320" s="67" t="s">
        <v>521</v>
      </c>
      <c r="DU320" s="67" t="s">
        <v>521</v>
      </c>
      <c r="DV320" s="67" t="s">
        <v>521</v>
      </c>
      <c r="DW320" s="67" t="s">
        <v>521</v>
      </c>
      <c r="DX320" s="72" t="s">
        <v>521</v>
      </c>
      <c r="DY320" s="146" t="s">
        <v>522</v>
      </c>
      <c r="DZ320" s="147">
        <v>2</v>
      </c>
      <c r="EA320" s="147">
        <v>3</v>
      </c>
      <c r="EB320" s="147">
        <v>3</v>
      </c>
      <c r="EC320" s="158">
        <v>4</v>
      </c>
      <c r="ED320" s="168" t="s">
        <v>522</v>
      </c>
      <c r="EE320" s="74">
        <f t="shared" si="708"/>
        <v>2</v>
      </c>
      <c r="EF320" s="74">
        <f t="shared" si="756"/>
        <v>6</v>
      </c>
      <c r="EG320" s="74">
        <f t="shared" si="757"/>
        <v>18</v>
      </c>
      <c r="EH320" s="77">
        <f t="shared" si="758"/>
        <v>72</v>
      </c>
      <c r="EI320" s="146">
        <v>100</v>
      </c>
      <c r="EJ320" s="147">
        <v>150</v>
      </c>
      <c r="EK320" s="147">
        <v>300</v>
      </c>
      <c r="EL320" s="147">
        <v>500</v>
      </c>
      <c r="EM320" s="158">
        <v>1500</v>
      </c>
      <c r="EN320" s="78">
        <v>1</v>
      </c>
      <c r="EO320" s="79">
        <f t="shared" si="759"/>
        <v>0.75</v>
      </c>
      <c r="EP320" s="79">
        <f t="shared" si="760"/>
        <v>0.5</v>
      </c>
      <c r="EQ320" s="79">
        <f t="shared" si="761"/>
        <v>0.27777777777777779</v>
      </c>
      <c r="ER320" s="80">
        <f t="shared" si="762"/>
        <v>0.20833333333333331</v>
      </c>
      <c r="ES320" s="128" t="s">
        <v>564</v>
      </c>
      <c r="ET320" s="82"/>
      <c r="EU320" s="83">
        <v>4</v>
      </c>
      <c r="EV320" s="146">
        <v>36</v>
      </c>
      <c r="EW320" s="147">
        <v>25</v>
      </c>
      <c r="EX320" s="147">
        <v>21</v>
      </c>
      <c r="EY320" s="147">
        <v>20</v>
      </c>
      <c r="EZ320" s="147">
        <v>11</v>
      </c>
      <c r="FA320" s="147">
        <v>12</v>
      </c>
      <c r="FB320" s="147">
        <v>37</v>
      </c>
      <c r="FC320" s="147">
        <v>28</v>
      </c>
      <c r="FD320" s="74">
        <f t="shared" si="709"/>
        <v>32</v>
      </c>
      <c r="FE320" s="84">
        <f t="shared" si="710"/>
        <v>49</v>
      </c>
      <c r="FF320" s="73">
        <f>RANK(EV320,$EV$9:$EV$497,0)</f>
        <v>337</v>
      </c>
      <c r="FG320" s="74">
        <f>RANK(EW320,$EW$9:$EW$497,0)</f>
        <v>318</v>
      </c>
      <c r="FH320" s="74">
        <f>RANK(EX320,$EX$9:$EX$497,0)</f>
        <v>297</v>
      </c>
      <c r="FI320" s="74">
        <f>RANK(EY320,$EY$9:$EY$497,0)</f>
        <v>307</v>
      </c>
      <c r="FJ320" s="74">
        <f>RANK(EZ320,$EZ$9:$EZ$497,0)</f>
        <v>312</v>
      </c>
      <c r="FK320" s="74">
        <f>RANK(FA320,$FA$9:$FA$497,0)</f>
        <v>279</v>
      </c>
      <c r="FL320" s="74">
        <f>RANK(FB320,$FB$9:$FB$497,0)</f>
        <v>226</v>
      </c>
      <c r="FM320" s="74">
        <f>RANK(FC320,$FC$9:$FC$497,0)</f>
        <v>283</v>
      </c>
      <c r="FN320" s="74">
        <f>RANK(FD320,$FD$9:$FD$497,0)</f>
        <v>354</v>
      </c>
      <c r="FO320" s="84">
        <f>RANK(FE320,$FE$9:$FE$497,0)</f>
        <v>306</v>
      </c>
      <c r="FP320" s="73">
        <f>COUNTIFS($EV$9:$EV$497,"&gt;"&amp;EV320,$ES$9:$ES$497,ES320)+1</f>
        <v>74</v>
      </c>
      <c r="FQ320" s="74">
        <f>COUNTIFS($EW$9:$EW$497,"&gt;"&amp;EW320,$ES$9:$ES$497,ES320)+1</f>
        <v>80</v>
      </c>
      <c r="FR320" s="74">
        <f>COUNTIFS($EX$9:$EX$497,"&gt;"&amp;EX320,$ES$9:$ES$497,ES320)+1</f>
        <v>78</v>
      </c>
      <c r="FS320" s="74">
        <f>COUNTIFS($EY$9:$EY$497,"&gt;"&amp;EY320,$ES$9:$ES$497,ES320)+1</f>
        <v>71</v>
      </c>
      <c r="FT320" s="74">
        <f>COUNTIFS($EZ$9:$EZ$497,"&gt;"&amp;EZ320,$ES$9:$ES$497,ES320)+1</f>
        <v>82</v>
      </c>
      <c r="FU320" s="74">
        <f>COUNTIFS($FA$9:$FA$497,"&gt;"&amp;FA320,$ES$9:$ES$497,ES320)+1</f>
        <v>79</v>
      </c>
      <c r="FV320" s="74">
        <f>COUNTIFS($FB$9:$FB$497,"&gt;"&amp;FB320,$ES$9:$ES$497,ES320)+1</f>
        <v>78</v>
      </c>
      <c r="FW320" s="74">
        <f>COUNTIFS($FC$9:$FC$497,"&gt;"&amp;FC320,$ES$9:$ES$497,ES320)+1</f>
        <v>79</v>
      </c>
      <c r="FX320" s="74">
        <f>COUNTIFS($FD$9:$FD$497,"&gt;"&amp;FD320,$ES$9:$ES$497,ES320)+1</f>
        <v>82</v>
      </c>
      <c r="FY320" s="84">
        <f>COUNTIFS($FE$9:$FE$497,"&gt;"&amp;FE320,$ES$9:$ES$497,ES320)+1</f>
        <v>79</v>
      </c>
      <c r="FZ320" s="85">
        <f t="shared" si="711"/>
        <v>0.92</v>
      </c>
      <c r="GA320" s="86">
        <f t="shared" si="712"/>
        <v>0.64</v>
      </c>
      <c r="GB320" s="86">
        <f t="shared" si="713"/>
        <v>0.54</v>
      </c>
      <c r="GC320" s="86">
        <f t="shared" si="714"/>
        <v>0.51</v>
      </c>
      <c r="GD320" s="86">
        <f t="shared" si="715"/>
        <v>0.28000000000000003</v>
      </c>
      <c r="GE320" s="86">
        <f t="shared" si="716"/>
        <v>0.31</v>
      </c>
      <c r="GF320" s="86">
        <f t="shared" si="717"/>
        <v>0.95</v>
      </c>
      <c r="GG320" s="86">
        <f t="shared" si="718"/>
        <v>0.72</v>
      </c>
      <c r="GH320" s="86">
        <f t="shared" si="719"/>
        <v>0.82</v>
      </c>
      <c r="GI320" s="87">
        <f t="shared" si="720"/>
        <v>1.26</v>
      </c>
      <c r="GJ320" s="85">
        <f>ROUND(((FZ320-AVERAGE(FZ$9:FZ$497))/STDEVP(FZ$9:FZ$497)*10+50),2)</f>
        <v>48.19</v>
      </c>
      <c r="GK320" s="86">
        <f>ROUND(((GA320-AVERAGE(GA$9:GA$497))/STDEVP(GA$9:GA$497)*10+50),2)</f>
        <v>48.49</v>
      </c>
      <c r="GL320" s="86">
        <f>ROUND(((GB320-AVERAGE(GB$9:GB$497))/STDEVP(GB$9:GB$497)*10+50),2)</f>
        <v>48.39</v>
      </c>
      <c r="GM320" s="86">
        <f>ROUND(((GC320-AVERAGE(GC$9:GC$497))/STDEVP(GC$9:GC$497)*10+50),2)</f>
        <v>49.19</v>
      </c>
      <c r="GN320" s="86">
        <f>ROUND(((GD320-AVERAGE(GD$9:GD$497))/STDEVP(GD$9:GD$497)*10+50),2)</f>
        <v>46.16</v>
      </c>
      <c r="GO320" s="86">
        <f>ROUND(((GE320-AVERAGE(GE$9:GE$497))/STDEVP(GE$9:GE$497)*10+50),2)</f>
        <v>48.61</v>
      </c>
      <c r="GP320" s="86">
        <f>ROUND(((GF320-AVERAGE(GF$9:GF$497))/STDEVP(GF$9:GF$497)*10+50),2)</f>
        <v>59.92</v>
      </c>
      <c r="GQ320" s="86">
        <f>ROUND(((GG320-AVERAGE(GG$9:GG$497))/STDEVP(GG$9:GG$497)*10+50),2)</f>
        <v>52.78</v>
      </c>
      <c r="GR320" s="86">
        <f>ROUND(((GH320-AVERAGE(GH$9:GH$497))/STDEVP(GH$9:GH$497)*10+50),2)</f>
        <v>44.36</v>
      </c>
      <c r="GS320" s="87">
        <f>ROUND(((GI320-AVERAGE(GI$9:GI$497))/STDEVP(GI$9:GI$497)*10+50),2)</f>
        <v>50.97</v>
      </c>
      <c r="GT320" s="73">
        <f>RANK(GJ320,$GJ$9:$GJ$497,0)</f>
        <v>239</v>
      </c>
      <c r="GU320" s="74">
        <f>RANK(GK320,$GK$9:$GK$497,0)</f>
        <v>201</v>
      </c>
      <c r="GV320" s="74">
        <f>RANK(GL320,$GL$9:$GL$497,0)</f>
        <v>231</v>
      </c>
      <c r="GW320" s="74">
        <f>RANK(GM320,$GM$9:$GM$497,0)</f>
        <v>202</v>
      </c>
      <c r="GX320" s="74">
        <f>RANK(GN320,$GN$9:$GN$497,0)</f>
        <v>234</v>
      </c>
      <c r="GY320" s="74">
        <f>RANK(GO320,$GO$9:$GO$497,0)</f>
        <v>173</v>
      </c>
      <c r="GZ320" s="74">
        <f>RANK(GP320,$GP$9:$GP$497,0)</f>
        <v>73</v>
      </c>
      <c r="HA320" s="74">
        <f>RANK(GQ320,$GQ$9:$GQ$497,0)</f>
        <v>164</v>
      </c>
      <c r="HB320" s="74">
        <f>RANK(GR320,$GR$9:$GR$497,0)</f>
        <v>287</v>
      </c>
      <c r="HC320" s="84">
        <f>RANK(GS320,$GS$9:$GS$497,0)</f>
        <v>160</v>
      </c>
      <c r="HD320" s="85">
        <f>ROUND(AVERAGEIF($ES$9:$ES$497,$ES320,$FZ$9:$FZ$497),2)</f>
        <v>0.92</v>
      </c>
      <c r="HE320" s="86">
        <f>ROUND(AVERAGEIF($ES$9:$ES$497,$ES320,$GA$9:$GA$497),2)</f>
        <v>0.65</v>
      </c>
      <c r="HF320" s="86">
        <f>ROUND(AVERAGEIF($ES$9:$ES$497,$ES320,$GB$9:$GB$497),2)</f>
        <v>0.69</v>
      </c>
      <c r="HG320" s="86">
        <f>ROUND(AVERAGEIF($ES$9:$ES$497,$ES320,$GC$9:$GC$497),2)</f>
        <v>0.54</v>
      </c>
      <c r="HH320" s="86">
        <f>ROUND(AVERAGEIF($ES$9:$ES$497,$ES320,$GD$9:$GD$497),2)</f>
        <v>0.32</v>
      </c>
      <c r="HI320" s="86">
        <f>ROUND(AVERAGEIF($ES$9:$ES$497,$ES320,$GE$9:$GE$497),2)</f>
        <v>0.33</v>
      </c>
      <c r="HJ320" s="86">
        <f>ROUND(AVERAGEIF($ES$9:$ES$497,$ES320,$GF$9:$GF$497),2)</f>
        <v>0.98</v>
      </c>
      <c r="HK320" s="86">
        <f>ROUND(AVERAGEIF($ES$9:$ES$497,$ES320,$GG$9:$GG$497),2)</f>
        <v>0.86</v>
      </c>
      <c r="HL320" s="86">
        <f>ROUND(AVERAGEIF($ES$9:$ES$497,$ES320,$GH$9:$GH$497),2)</f>
        <v>1.01</v>
      </c>
      <c r="HM320" s="87">
        <f>ROUND(AVERAGEIF($ES$9:$ES$497,$ES320,$GI$9:$GI$497),2)</f>
        <v>1.55</v>
      </c>
      <c r="HN320" s="88">
        <f t="shared" si="721"/>
        <v>0</v>
      </c>
      <c r="HO320" s="89">
        <f t="shared" si="722"/>
        <v>-1.0000000000000009E-2</v>
      </c>
      <c r="HP320" s="89">
        <f t="shared" si="723"/>
        <v>-0.14999999999999991</v>
      </c>
      <c r="HQ320" s="89">
        <f t="shared" si="724"/>
        <v>-3.0000000000000027E-2</v>
      </c>
      <c r="HR320" s="89">
        <f t="shared" si="725"/>
        <v>-3.999999999999998E-2</v>
      </c>
      <c r="HS320" s="89">
        <f t="shared" si="726"/>
        <v>-2.0000000000000018E-2</v>
      </c>
      <c r="HT320" s="89">
        <f t="shared" si="727"/>
        <v>-3.0000000000000027E-2</v>
      </c>
      <c r="HU320" s="89">
        <f t="shared" si="728"/>
        <v>-0.14000000000000001</v>
      </c>
      <c r="HV320" s="89">
        <f t="shared" si="729"/>
        <v>-0.19000000000000006</v>
      </c>
      <c r="HW320" s="90">
        <f t="shared" si="730"/>
        <v>-0.29000000000000004</v>
      </c>
      <c r="HX320" s="73">
        <f>COUNTIFS($FZ$9:$FZ$497,"&gt;"&amp;FZ320,$ES$9:$ES$497,$ES320)+1</f>
        <v>50</v>
      </c>
      <c r="HY320" s="74">
        <f>COUNTIFS($GA$9:$GA$497,"&gt;"&amp;GA320,$ES$9:$ES$497,$ES320)+1</f>
        <v>45</v>
      </c>
      <c r="HZ320" s="74">
        <f>COUNTIFS($GB$9:$GB$497,"&gt;"&amp;GB320,$ES$9:$ES$497,$ES320)+1</f>
        <v>68</v>
      </c>
      <c r="IA320" s="74">
        <f>COUNTIFS($GC$9:$GC$497,"&gt;"&amp;GC320,$ES$9:$ES$497,$ES320)+1</f>
        <v>53</v>
      </c>
      <c r="IB320" s="74">
        <f>COUNTIFS($GD$9:$GD$497,"&gt;"&amp;GD320,$ES$9:$ES$497,$ES320)+1</f>
        <v>57</v>
      </c>
      <c r="IC320" s="74">
        <f>COUNTIFS($GE$9:$GE$497,"&gt;"&amp;GE320,$ES$9:$ES$497,$ES320)+1</f>
        <v>47</v>
      </c>
      <c r="ID320" s="74">
        <f>COUNTIFS($GF$9:$GF$497,"&gt;"&amp;GF320,$ES$9:$ES$497,$ES320)+1</f>
        <v>49</v>
      </c>
      <c r="IE320" s="74">
        <f>COUNTIFS($GG$9:$GG$497,"&gt;"&amp;GG320,$ES$9:$ES$497,$ES320)+1</f>
        <v>68</v>
      </c>
      <c r="IF320" s="74">
        <f>COUNTIFS($GH$9:$GH$497,"&gt;"&amp;GH320,$ES$9:$ES$497,$ES320)+1</f>
        <v>63</v>
      </c>
      <c r="IG320" s="84">
        <f>COUNTIFS($GI$9:$GI$497,"&gt;"&amp;GI320,$ES$9:$ES$497,$ES320)+1</f>
        <v>70</v>
      </c>
      <c r="IH320" s="148"/>
      <c r="II320" s="149"/>
      <c r="IJ320" s="149"/>
      <c r="IK320" s="149"/>
      <c r="IL320" s="149"/>
      <c r="IM320" s="150"/>
      <c r="IN320" s="151"/>
      <c r="IO320" s="152"/>
      <c r="IP320" s="153"/>
      <c r="IQ320" s="149"/>
      <c r="IR320" s="149"/>
      <c r="IS320" s="149"/>
      <c r="IT320" s="149"/>
      <c r="IU320" s="149"/>
      <c r="IV320" s="149"/>
      <c r="IW320" s="154"/>
      <c r="IX320" s="151"/>
      <c r="IY320" s="149"/>
      <c r="IZ320" s="149"/>
      <c r="JA320" s="149"/>
      <c r="JB320" s="149"/>
      <c r="JC320" s="149"/>
      <c r="JD320" s="149"/>
      <c r="JE320" s="155"/>
      <c r="JF320" s="153"/>
      <c r="JG320" s="149"/>
      <c r="JH320" s="149"/>
      <c r="JI320" s="149"/>
      <c r="JJ320" s="149"/>
      <c r="JK320" s="149"/>
      <c r="JL320" s="149"/>
      <c r="JM320" s="154"/>
      <c r="JN320" s="151"/>
      <c r="JO320" s="149"/>
      <c r="JP320" s="149"/>
      <c r="JQ320" s="149"/>
      <c r="JR320" s="149"/>
      <c r="JS320" s="149"/>
      <c r="JT320" s="149"/>
      <c r="JU320" s="149"/>
      <c r="JV320" s="149"/>
      <c r="JW320" s="149"/>
      <c r="JX320" s="149"/>
      <c r="JY320" s="149"/>
      <c r="JZ320" s="155"/>
      <c r="KA320" s="151"/>
      <c r="KB320" s="149"/>
      <c r="KC320" s="149"/>
      <c r="KD320" s="149"/>
      <c r="KE320" s="155"/>
      <c r="KF320" s="153"/>
      <c r="KG320" s="149"/>
      <c r="KH320" s="149"/>
      <c r="KI320" s="149"/>
      <c r="KJ320" s="149"/>
      <c r="KK320" s="156"/>
      <c r="KL320" s="149"/>
      <c r="KM320" s="149"/>
      <c r="KN320" s="149"/>
      <c r="KO320" s="149"/>
      <c r="KP320" s="149"/>
      <c r="KQ320" s="149"/>
      <c r="KR320" s="149"/>
      <c r="KS320" s="154"/>
      <c r="KT320" s="154"/>
      <c r="KU320" s="154"/>
      <c r="KV320" s="154"/>
      <c r="KW320" s="151"/>
      <c r="KX320" s="149"/>
      <c r="KY320" s="149"/>
      <c r="KZ320" s="149"/>
      <c r="LA320" s="149"/>
      <c r="LB320" s="149"/>
      <c r="LC320" s="154"/>
      <c r="LD320" s="151"/>
      <c r="LE320" s="152"/>
      <c r="LF320" s="157"/>
      <c r="LG320" s="158"/>
      <c r="LH320" s="151"/>
      <c r="LI320" s="149"/>
      <c r="LJ320" s="147"/>
      <c r="LK320" s="147"/>
      <c r="LL320" s="147"/>
      <c r="LM320" s="159"/>
      <c r="LN320" s="153"/>
      <c r="LO320" s="149"/>
      <c r="LP320" s="149"/>
      <c r="LQ320" s="149"/>
      <c r="LR320" s="154"/>
      <c r="LS320" s="151"/>
      <c r="LT320" s="149"/>
      <c r="LU320" s="149"/>
      <c r="LV320" s="149"/>
      <c r="LW320" s="149"/>
      <c r="LX320" s="149"/>
      <c r="LY320" s="149"/>
      <c r="LZ320" s="149"/>
      <c r="MA320" s="155"/>
      <c r="MB320" s="153"/>
      <c r="MC320" s="149"/>
      <c r="MD320" s="149"/>
      <c r="ME320" s="149"/>
      <c r="MF320" s="149"/>
      <c r="MG320" s="149"/>
      <c r="MH320" s="149"/>
      <c r="MI320" s="149"/>
      <c r="MJ320" s="149"/>
      <c r="MK320" s="149"/>
      <c r="ML320" s="149"/>
      <c r="MM320" s="149"/>
      <c r="MN320" s="156"/>
      <c r="MO320" s="156"/>
      <c r="MP320" s="154"/>
      <c r="MQ320" s="151"/>
      <c r="MR320" s="149"/>
      <c r="MS320" s="149"/>
      <c r="MT320" s="149"/>
      <c r="MU320" s="149"/>
      <c r="MV320" s="156"/>
      <c r="MW320" s="149"/>
      <c r="MX320" s="149"/>
      <c r="MY320" s="149"/>
      <c r="MZ320" s="149"/>
      <c r="NA320" s="149"/>
      <c r="NB320" s="149"/>
      <c r="NC320" s="149"/>
      <c r="ND320" s="154"/>
      <c r="NE320" s="154"/>
      <c r="NF320" s="154"/>
      <c r="NG320" s="154"/>
      <c r="NH320" s="151"/>
      <c r="NI320" s="149"/>
      <c r="NJ320" s="149"/>
      <c r="NK320" s="149"/>
      <c r="NL320" s="149"/>
      <c r="NM320" s="149"/>
      <c r="NN320" s="94"/>
      <c r="NO320" s="151"/>
      <c r="NP320" s="160"/>
      <c r="NQ320" s="145" t="s">
        <v>1279</v>
      </c>
      <c r="NR320" s="199" t="s">
        <v>1288</v>
      </c>
      <c r="NS320" s="199"/>
      <c r="NT320" s="199"/>
      <c r="NU320" s="199"/>
      <c r="NV320" s="135"/>
      <c r="NW320" s="199"/>
      <c r="NX320" s="136" t="s">
        <v>1289</v>
      </c>
      <c r="NY320" s="138" t="s">
        <v>1290</v>
      </c>
      <c r="NZ320" s="136" t="s">
        <v>1289</v>
      </c>
      <c r="OA320" s="137"/>
      <c r="OB320" s="137"/>
      <c r="OC320" s="137"/>
      <c r="OD320" s="108">
        <f t="shared" si="763"/>
        <v>72</v>
      </c>
      <c r="OE320" s="109">
        <v>6</v>
      </c>
      <c r="OF320" s="110">
        <f t="shared" si="764"/>
        <v>100</v>
      </c>
      <c r="OG320" s="109">
        <v>5</v>
      </c>
      <c r="OH320" s="111">
        <f>ROUND(AVERAGEIF($ES$9:$ES$497,$ES320,EV$9:EV$497),0)</f>
        <v>67</v>
      </c>
      <c r="OI320" s="112">
        <f>ROUND(AVERAGEIF($ES$9:$ES$497,$ES320,EW$9:EW$497),0)</f>
        <v>45</v>
      </c>
      <c r="OJ320" s="112">
        <f>ROUND(AVERAGEIF($ES$9:$ES$497,$ES320,EX$9:EX$497),0)</f>
        <v>51</v>
      </c>
      <c r="OK320" s="112">
        <f>ROUND(AVERAGEIF($ES$9:$ES$497,$ES320,EY$9:EY$497),0)</f>
        <v>39</v>
      </c>
      <c r="OL320" s="112">
        <f>ROUND(AVERAGEIF($ES$9:$ES$497,$ES320,EZ$9:EZ$497),0)</f>
        <v>21</v>
      </c>
      <c r="OM320" s="112">
        <f>ROUND(AVERAGEIF($ES$9:$ES$497,$ES320,FA$9:FA$497),0)</f>
        <v>21</v>
      </c>
      <c r="ON320" s="112">
        <f>ROUND(AVERAGEIF($ES$9:$ES$497,$ES320,FB$9:FB$497),0)</f>
        <v>68</v>
      </c>
      <c r="OO320" s="112">
        <f>ROUND(AVERAGEIF($ES$9:$ES$497,$ES320,FC$9:FC$497),0)</f>
        <v>64</v>
      </c>
      <c r="OP320" s="112">
        <f>ROUND(AVERAGEIF($ES$9:$ES$497,$ES320,FD$9:FD$497),0)</f>
        <v>72</v>
      </c>
      <c r="OQ320" s="113">
        <f>ROUND(AVERAGEIF($ES$9:$ES$497,$ES320,FE$9:FE$497),0)</f>
        <v>115</v>
      </c>
      <c r="OR320" s="114">
        <f>ROUND(EV320/MAX(EV$9:EV$497)*100,0)</f>
        <v>20</v>
      </c>
      <c r="OS320" s="115">
        <f>ROUND(EW320/MAX(EW$9:EW$497)*100,0)</f>
        <v>20</v>
      </c>
      <c r="OT320" s="115">
        <f>ROUND(EX320/MAX(EX$9:EX$497)*100,0)</f>
        <v>18</v>
      </c>
      <c r="OU320" s="115">
        <f>ROUND(EY320/MAX(EY$9:EY$497)*100,0)</f>
        <v>13</v>
      </c>
      <c r="OV320" s="115">
        <f>ROUND(EZ320/MAX(EZ$9:EZ$497)*100,0)</f>
        <v>9</v>
      </c>
      <c r="OW320" s="115">
        <f>ROUND(FA320/MAX(FA$9:FA$497)*100,0)</f>
        <v>11</v>
      </c>
      <c r="OX320" s="115">
        <f>ROUND(FB320/MAX(FB$9:FB$497)*100,0)</f>
        <v>28</v>
      </c>
      <c r="OY320" s="116">
        <f>ROUND(FC320/MAX(FC$9:FC$497)*100,0)</f>
        <v>19</v>
      </c>
      <c r="OZ320" s="115">
        <f>ROUND(FD320/MAX(FD$9:FD$497)*100,0)</f>
        <v>22</v>
      </c>
      <c r="PA320" s="117">
        <f>ROUND(FE320/MAX(FE$9:FE$497)*100,0)</f>
        <v>20</v>
      </c>
      <c r="PB320" s="118">
        <f t="shared" si="731"/>
        <v>222</v>
      </c>
      <c r="PC320" s="115">
        <f t="shared" si="732"/>
        <v>195</v>
      </c>
      <c r="PD320" s="115">
        <f t="shared" si="733"/>
        <v>249</v>
      </c>
      <c r="PE320" s="115">
        <f t="shared" si="734"/>
        <v>260</v>
      </c>
      <c r="PF320" s="115">
        <f t="shared" si="735"/>
        <v>189</v>
      </c>
      <c r="PG320" s="119">
        <f t="shared" si="736"/>
        <v>167</v>
      </c>
      <c r="PH320" s="118">
        <f>ROUND(PB320/MAX(PB$9:PB$497)*100,0)</f>
        <v>26</v>
      </c>
      <c r="PI320" s="115">
        <f>ROUND(PC320/MAX(PC$9:PC$497)*100,0)</f>
        <v>23</v>
      </c>
      <c r="PJ320" s="115">
        <f>ROUND(PD320/MAX(PD$9:PD$497)*100,0)</f>
        <v>26</v>
      </c>
      <c r="PK320" s="115">
        <f>ROUND(PE320/MAX(PE$9:PE$497)*100,0)</f>
        <v>26</v>
      </c>
      <c r="PL320" s="115">
        <f>ROUND(PF320/MAX(PF$9:PF$497)*100,0)</f>
        <v>27</v>
      </c>
      <c r="PM320" s="119">
        <f>ROUND(PG320/MAX(PG$9:PG$497)*100,0)</f>
        <v>24</v>
      </c>
      <c r="PN320" s="118">
        <f>RANK(PH320,PH$9:PH$497,0)</f>
        <v>327</v>
      </c>
      <c r="PO320" s="115">
        <f>RANK(PI320,PI$9:PI$497,0)</f>
        <v>330</v>
      </c>
      <c r="PP320" s="115">
        <f>RANK(PJ320,PJ$9:PJ$497,0)</f>
        <v>336</v>
      </c>
      <c r="PQ320" s="115">
        <f>RANK(PK320,PK$9:PK$497,0)</f>
        <v>320</v>
      </c>
      <c r="PR320" s="115">
        <f>RANK(PL320,PL$9:PL$497,0)</f>
        <v>334</v>
      </c>
      <c r="PS320" s="119">
        <f>RANK(PM320,PM$9:PM$497,0)</f>
        <v>337</v>
      </c>
      <c r="PT320" s="120">
        <f>ROUND(FZ320/MAX(FZ$9:FZ$497)*100,0)</f>
        <v>50</v>
      </c>
      <c r="PU320" s="115">
        <f>ROUND(GA320/MAX(GA$9:GA$497)*100,0)</f>
        <v>36</v>
      </c>
      <c r="PV320" s="115">
        <f>ROUND(GB320/MAX(GB$9:GB$497)*100,0)</f>
        <v>39</v>
      </c>
      <c r="PW320" s="115">
        <f>ROUND(GC320/MAX(GC$9:GC$497)*100,0)</f>
        <v>40</v>
      </c>
      <c r="PX320" s="115">
        <f>ROUND(GD320/MAX(GD$9:GD$497)*100,0)</f>
        <v>16</v>
      </c>
      <c r="PY320" s="115">
        <f>ROUND(GE320/MAX(GE$9:GE$497)*100,0)</f>
        <v>19</v>
      </c>
      <c r="PZ320" s="115">
        <f>ROUND(GF320/MAX(GF$9:GF$497)*100,0)</f>
        <v>45</v>
      </c>
      <c r="QA320" s="116">
        <f>ROUND(GG320/MAX(GG$9:GG$497)*100,0)</f>
        <v>39</v>
      </c>
      <c r="QB320" s="115">
        <f>ROUND(GH320/MAX(GH$9:GH$497)*100,0)</f>
        <v>36</v>
      </c>
      <c r="QC320" s="121">
        <f>ROUND(GI320/MAX(GI$9:GI$497)*100,0)</f>
        <v>40</v>
      </c>
      <c r="QD320" s="120">
        <f>ROUND(AVERAGEIF($ES$9:$ES$497,$ES320,PT$9:PT$497),0)</f>
        <v>50</v>
      </c>
      <c r="QE320" s="120">
        <f>ROUND(AVERAGEIF($ES$9:$ES$497,$ES320,PU$9:PU$497),0)</f>
        <v>37</v>
      </c>
      <c r="QF320" s="120">
        <f>ROUND(AVERAGEIF($ES$9:$ES$497,$ES320,PV$9:PV$497),0)</f>
        <v>50</v>
      </c>
      <c r="QG320" s="120">
        <f>ROUND(AVERAGEIF($ES$9:$ES$497,$ES320,PW$9:PW$497),0)</f>
        <v>43</v>
      </c>
      <c r="QH320" s="120">
        <f>ROUND(AVERAGEIF($ES$9:$ES$497,$ES320,PX$9:PX$497),0)</f>
        <v>18</v>
      </c>
      <c r="QI320" s="120">
        <f>ROUND(AVERAGEIF($ES$9:$ES$497,$ES320,PY$9:PY$497),0)</f>
        <v>20</v>
      </c>
      <c r="QJ320" s="120">
        <f>ROUND(AVERAGEIF($ES$9:$ES$497,$ES320,PZ$9:PZ$497),0)</f>
        <v>46</v>
      </c>
      <c r="QK320" s="120">
        <f>ROUND(AVERAGEIF($ES$9:$ES$497,$ES320,QA$9:QA$497),0)</f>
        <v>47</v>
      </c>
      <c r="QL320" s="120">
        <f>ROUND(AVERAGEIF($ES$9:$ES$497,$ES320,QB$9:QB$497),0)</f>
        <v>45</v>
      </c>
      <c r="QM320" s="120">
        <f>ROUND(AVERAGEIF($ES$9:$ES$497,$ES320,QC$9:QC$497),0)</f>
        <v>49</v>
      </c>
      <c r="QN320" s="114">
        <f t="shared" si="737"/>
        <v>497</v>
      </c>
      <c r="QO320" s="115">
        <f t="shared" si="738"/>
        <v>405</v>
      </c>
      <c r="QP320" s="115">
        <f t="shared" si="739"/>
        <v>561</v>
      </c>
      <c r="QQ320" s="115">
        <f t="shared" si="740"/>
        <v>614</v>
      </c>
      <c r="QR320" s="115">
        <f t="shared" si="741"/>
        <v>515</v>
      </c>
      <c r="QS320" s="119">
        <f t="shared" si="742"/>
        <v>373</v>
      </c>
      <c r="QT320" s="114">
        <f>ROUND((QN320-MIN(QN$9:QN$497))/(MAX(QN$9:QN$497)-MIN(QN$9:QN$497))*100,0)</f>
        <v>42</v>
      </c>
      <c r="QU320" s="115">
        <f>ROUND((QO320-MIN(QO$9:QO$497))/(MAX(QO$9:QO$497)-MIN(QO$9:QO$497))*100,0)</f>
        <v>28</v>
      </c>
      <c r="QV320" s="115">
        <f>ROUND((QP320-MIN(QP$9:QP$497))/(MAX(QP$9:QP$497)-MIN(QP$9:QP$497))*100,0)</f>
        <v>30</v>
      </c>
      <c r="QW320" s="115">
        <f>ROUND((QQ320-MIN(QQ$9:QQ$497))/(MAX(QQ$9:QQ$497)-MIN(QQ$9:QQ$497))*100,0)</f>
        <v>41</v>
      </c>
      <c r="QX320" s="115">
        <f>ROUND((QR320-MIN(QR$9:QR$497))/(MAX(QR$9:QR$497)-MIN(QR$9:QR$497))*100,0)</f>
        <v>47</v>
      </c>
      <c r="QY320" s="115">
        <f>ROUND((QS320-MIN(QS$9:QS$497))/(MAX(QS$9:QS$497)-MIN(QS$9:QS$497))*100,0)</f>
        <v>40</v>
      </c>
      <c r="QZ320" s="114">
        <f>RANK(QN320,QN$9:QN$497,0)</f>
        <v>175</v>
      </c>
      <c r="RA320" s="115">
        <f>RANK(QO320,QO$9:QO$497,0)</f>
        <v>174</v>
      </c>
      <c r="RB320" s="115">
        <f>RANK(QP320,QP$9:QP$497,0)</f>
        <v>207</v>
      </c>
      <c r="RC320" s="115">
        <f>RANK(QQ320,QQ$9:QQ$497,0)</f>
        <v>155</v>
      </c>
      <c r="RD320" s="115">
        <f>RANK(QR320,QR$9:QR$497,0)</f>
        <v>207</v>
      </c>
      <c r="RE320" s="115">
        <f>RANK(QS320,QS$9:QS$497,0)</f>
        <v>199</v>
      </c>
      <c r="RF320" s="122"/>
      <c r="RG320" s="115">
        <f>($RH$3*(IH320+IJ320)*100*100/MAX(EX$9:EX$497)*$RO$3) +($RH$3*(II320+IJ320)*100*100/MAX(EX$9:EX$497)*$RO$4) + ($RH$3*IK320*100*100/MAX(EX$9:EX$497)*0.098)</f>
        <v>0</v>
      </c>
      <c r="RH320" s="115">
        <f>($RH$4*IL320*100*100/MAX(EZ$9:EZ$497))*$RQ$3</f>
        <v>0</v>
      </c>
      <c r="RI320" s="115">
        <f>($RH$3*IM320*100*100/MAX(EY$9:EY$497))*$RQ$4</f>
        <v>0</v>
      </c>
      <c r="RJ320" s="115">
        <f>($RH$3*IN320*100*100/MAX(EX$9:EX$497))</f>
        <v>0</v>
      </c>
      <c r="RK320" s="115">
        <f>($RH$4*IO320*100*100/MAX(EZ$9:EZ$497))*$RQ$3</f>
        <v>0</v>
      </c>
      <c r="RL320" s="115">
        <f>(($RL$4*IP320*100*((100/MAX(EX$9:EX$497)+100/MAX(EZ$9:EZ$497))/2))+($RL$4*IQ320*100*((100/MAX(EX$9:EX$497)+100/MAX(EZ$9:EZ$497))/2))+($RL$4*IR320*100*((100/MAX(EX$9:EX$497)+100/MAX(EZ$9:EZ$497))/2))+($RL$4*IS320*100*((100/MAX(EX$9:EX$497)+100/MAX(EZ$9:EZ$497))/2))+($RL$4*IT320*100*((100/MAX(EX$9:EX$497)+100/MAX(EZ$9:EZ$497))/2))+($RL$4*IU320*100*((100/MAX(EX$9:EX$497)+100/MAX(EZ$9:EZ$497))/2))+($RL$4*IV320*100*((100/MAX(EX$9:EX$497)+100/MAX(EZ$9:EZ$497))/2))+($RL$4*IW320*100*((100/MAX(EX$9:EX$497)+100/MAX(EZ$9:EZ$497))/2)))*$RS$3</f>
        <v>0</v>
      </c>
      <c r="RM320" s="115">
        <f>(($RH$3*IX320*100*100/MAX(EX$9:EX$497))+($RH$3*IY320*100*100/MAX(EX$9:EX$497))+($RH$3*IZ320*100*100/MAX(EX$9:EX$497))+($RH$3*JA320*100*100/MAX(EX$9:EX$497))+($RH$3*JB320*100*100/MAX(EX$9:EX$497))+($RH$3*JC320*100*100/MAX(EX$9:EX$497))+($RH$3*JD320*100*100/MAX(EX$9:EX$497))+($RH$3*JE320*100*100/MAX(EX$9:EX$497)))*$RS$4</f>
        <v>0</v>
      </c>
      <c r="RN320" s="115">
        <f>(($RH$4*JF320*100*100/MAX(EZ$9:EZ$497)) + ($RH$4*JG320*100*100/MAX(EZ$9:EZ$497)) + ($RH$4*JH320*100*100/MAX(EZ$9:EZ$497)) + ($RH$4*JI320*100*100/MAX(EZ$9:EZ$497)) + ($RH$4*JJ320*100*100/MAX(EZ$9:EZ$497)) + ($RH$4*JK320*100*100/MAX(EZ$9:EZ$497)) + ($RH$4*JL320*100*100/MAX(EZ$9:EZ$497)) + ($RH$4*JM320*100*100/MAX(EZ$9:EZ$497)))*$RU$3</f>
        <v>0</v>
      </c>
      <c r="RO320" s="115">
        <f>(($RL$4*JN320*100*((100/MAX(EX$9:EX$497)+100/MAX(EZ$9:EZ$497))/2))+($RL$4*JO320*100*((100/MAX(EX$9:EX$497)+100/MAX(EZ$9:EZ$497))/2))+($RL$4*JP320*100*((100/MAX(EX$9:EX$497)+100/MAX(EZ$9:EZ$497))/2))+($RL$4*JQ320*100*((100/MAX(EX$9:EX$497)+100/MAX(EZ$9:EZ$497))/2))+($RL$4*JR320*100*((100/MAX(EX$9:EX$497)+100/MAX(EZ$9:EZ$497))/2))+($RL$4*JS320*100*((100/MAX(EX$9:EX$497)+100/MAX(EZ$9:EZ$497))/2))+($RL$4*JT320*100*((100/MAX(EX$9:EX$497)+100/MAX(EZ$9:EZ$497))/2))+($RL$4*JU320*100*((100/MAX(EX$9:EX$497)+100/MAX(EZ$9:EZ$497))/2))+($RL$4*JV320*100*((100/MAX(EX$9:EX$497)+100/MAX(EZ$9:EZ$497))/2))+($RL$4*JW320*100*((100/MAX(EX$9:EX$497)+100/MAX(EZ$9:EZ$497))/2))+($RL$4*JX320*100*((100/MAX(EX$9:EX$497)+100/MAX(EZ$9:EZ$497))/2))+($RL$4*JY320*100*((100/MAX(EX$9:EX$497)+100/MAX(EZ$9:EZ$497))/2))+($RL$4*JZ320*100*((100/MAX(EX$9:EX$497)+100/MAX(EZ$9:EZ$497))/2)))*$RW$3/2</f>
        <v>0</v>
      </c>
      <c r="RP320" s="119">
        <f>($RJ$3*KA320*100*100/MAX(FA$9:FA$497)) + ($RJ$3*KB320*100*100/MAX(FA$9:FA$497)/2) + ($RJ$3*KC320*100*100/MAX(FA$9:FA$497)/2) + ($RJ$3*KD320*100*100/MAX(FA$9:FA$497)/4) + ($RJ$3*KE320*100*100/MAX(FA$9:FA$497)/4)</f>
        <v>0</v>
      </c>
      <c r="RQ320" s="118">
        <f>($RL$4*KF320*100*((100/MAX(EX$9:EX$497)+100/MAX(EZ$9:EZ$497)))) * ($RO$3/2) + (($RL$4*KG320*100*((100/MAX(EX$9:EX$497)+100/MAX(EZ$9:EZ$497))))+($RL$4*KH320*100*((100/MAX(EX$9:EX$497)+100/MAX(EZ$9:EZ$497))))+($RL$4*KI320*100*((100/MAX(EX$9:EX$497)+100/MAX(EZ$9:EZ$497))))+($RL$4*KJ320*100*((100/MAX(EX$9:EX$497)+100/MAX(EZ$9:EZ$497))))+($RL$4*KK320*100*((100/MAX(EX$9:EX$497)+100/MAX(EZ$9:EZ$497))))+($RL$4*KL320*100*((100/MAX(EX$9:EX$497)+100/MAX(EZ$9:EZ$497))))+($RL$4*KM320*100*((100/MAX(EX$9:EX$497)+100/MAX(EZ$9:EZ$497))))+($RL$4*KN320*100*((100/MAX(EX$9:EX$497)+100/MAX(EZ$9:EZ$497))))+($RL$4*KO320*100*((100/MAX(EX$9:EX$497)+100/MAX(EZ$9:EZ$497))))+($RL$4*KP320*100*((100/MAX(EX$9:EX$497)+100/MAX(EZ$9:EZ$497))))+($RL$4*KQ320*100*((100/MAX(EX$9:EX$497)+100/MAX(EZ$9:EZ$497))))+($RL$4*KR320*100*((100/MAX(EX$9:EX$497)+100/MAX(EZ$9:EZ$497))))+($RL$4*KS320*100*((100/MAX(EX$9:EX$497)+100/MAX(EZ$9:EZ$497))))+($RL$4*KV320*100*((100/MAX(EX$9:EX$497)+100/MAX(EZ$9:EZ$497))))) * (($RO$3+$RO$4)/6)</f>
        <v>0</v>
      </c>
      <c r="RR320" s="115">
        <f>(($RL$4*KW320*100*((100/MAX(EX$9:EX$497)+100/MAX(EZ$9:EZ$497))))) * ($RO$3/2) + (($RL$4*KX320*100*((100/MAX(EX$9:EX$497)+100/MAX(EZ$9:EZ$497))))+($RL$4*KY320*100*((100/MAX(EX$9:EX$497)+100/MAX(EZ$9:EZ$497))))+($RL$4*KZ320*100*((100/MAX(EX$9:EX$497)+100/MAX(EZ$9:EZ$497))))+($RL$4*LA320*100*((100/MAX(EX$9:EX$497)+100/MAX(EZ$9:EZ$497))))+($RL$4*LB320*100*((100/MAX(EX$9:EX$497)+100/MAX(EZ$9:EZ$497))))+($RL$4*LC320*100*((100/MAX(EX$9:EX$497)+100/MAX(EZ$9:EZ$497))))) * (($RO$3+$RO$4)/6)</f>
        <v>0</v>
      </c>
      <c r="RS320" s="119">
        <f>(($RL$4*LD320*100*((100/MAX(EX$9:EX$497)+100/MAX(EZ$9:EZ$497))))+($RL$4*LE320*100*((100/MAX(EX$9:EX$497)+100/MAX(EZ$9:EZ$497))))) * (($RO$3+$RO$4)/6)</f>
        <v>0</v>
      </c>
      <c r="RT320" s="118">
        <f>($RJ$4*LH320*100*(100/MAX(EV$9:EV$497)))+($RJ$4*LI320*100*(100/MAX(EV$9:EV$497)))</f>
        <v>0</v>
      </c>
      <c r="RU320" s="119">
        <f>($RJ$4*LJ320*(100/MAX(EV$9:EV$497)))/2 + ($RL$3*LK320*(100/MAX(EW$9:EW$497))) + ($RJ$4*LL320*(100/MAX(EV$9:EV$497)))/4 + ($RL$3*LM320*(100/MAX(EW$9:EW$497)))</f>
        <v>0</v>
      </c>
      <c r="RV320" s="118">
        <f>($RJ$4*LN320*100*100/MAX(EV$9:EV$497)/2)+($RJ$4*LO320*100*100/MAX(EV$9:EV$497)/2)+($RJ$4*LP320*100*100/MAX(EV$9:EV$497))+($RJ$4*LQ320*100*100/MAX(EV$9:EV$497))+($RJ$4*LR320*100*100/MAX(EV$9:EV$497))</f>
        <v>0</v>
      </c>
      <c r="RW320" s="115">
        <f>($RJ$4*LS320*100*100/MAX(EV$9:EV$497)) + (($RJ$4*LT320*100*100/MAX(EV$9:EV$497))+($RJ$4*LU320*100*100/MAX(EV$9:EV$497))+($RJ$4*LV320*100*100/MAX(EV$9:EV$497))+($RJ$4*LW320*100*100/MAX(EV$9:EV$497))+($RJ$4*LX320*100*100/MAX(EV$9:EV$497))+($RJ$4*LY320*100*100/MAX(EV$9:EV$497))+($RJ$4*LZ320*100*100/MAX(EV$9:EV$497))+($RJ$4*MA320*100*100/MAX(EV$9:EV$497)))/2</f>
        <v>0</v>
      </c>
      <c r="RX320" s="119">
        <f>($RJ$4*MB320*100*100/MAX(EV$9:EV$497))+($RJ$4*MC320*100*100/MAX(EV$9:EV$497))+($RJ$4*MD320*100*100/MAX(EV$9:EV$497))+($RJ$4*ME320*100*100/MAX(EV$9:EV$497))+($RJ$4*MF320*100*100/MAX(EV$9:EV$497))+($RJ$4*MG320*100*100/MAX(EV$9:EV$497))+($RJ$4*MH320*100*100/MAX(EV$9:EV$497))+($RJ$4*MI320*100*100/MAX(EV$9:EV$497))+($RJ$4*MJ320*100*100/MAX(EV$9:EV$497))+($RJ$4*MK320*100*100/MAX(EV$9:EV$497))+($RJ$4*ML320*100*100/MAX(EV$9:EV$497))+($RJ$4*MM320*100*100/MAX(EV$9:EV$497))+($RJ$4*MN320*100*100/MAX(EV$9:EV$497))</f>
        <v>0</v>
      </c>
      <c r="RY320" s="118">
        <f>($RJ$4*MQ320*100*100/MAX(EV$9:EV$497))/2 + (($RJ$4*MR320*100*100/MAX(EV$9:EV$497))+($RJ$4*MS320*100*100/MAX(EV$9:EV$497))+($RJ$4*MT320*100*100/MAX(EV$9:EV$497))+($RJ$4*MU320*100*100/MAX(EV$9:EV$497))+($RJ$4*MV320*100*100/MAX(EV$9:EV$497))+($RJ$4*MW320*100*100/MAX(EV$9:EV$497))+($RJ$4*MX320*100*100/MAX(EV$9:EV$497))+($RJ$4*MY320*100*100/MAX(EV$9:EV$497))+($RJ$4*MZ320*100*100/MAX(EV$9:EV$497))+($RJ$4*NA320*100*100/MAX(EV$9:EV$497))+($RJ$4*NB320*100*100/MAX(EV$9:EV$497))+($RJ$4*NC320*100*100/MAX(EV$9:EV$497))+($RJ$4*ND320*100*100/MAX(EV$9:EV$497))+($RJ$4*NG320*100*100/MAX(EV$9:EV$497)))/4</f>
        <v>0</v>
      </c>
      <c r="RZ320" s="115">
        <f>($RJ$4*NH320*100*100/MAX(EV$9:EV$497))/2 + (($RJ$4*NI320*100*100/MAX(EV$9:EV$497))+($RJ$4*NJ320*100*100/MAX(EV$9:EV$497))+($RJ$4*NK320*100*100/MAX(EV$9:EV$497))+($RJ$4*NL320*100*100/MAX(EV$9:EV$497))+($RJ$4*NM320*100*100/MAX(EV$9:EV$497))+($RJ$4*NN320*100*100/MAX(EV$9:EV$497)))/4</f>
        <v>0</v>
      </c>
      <c r="SA320" s="117">
        <f>(($RJ$4*NO320*100*100/MAX(EV$9:EV$497))+($RJ$4*NP320*100*100/MAX(EV$9:EV$497)))/4</f>
        <v>0</v>
      </c>
      <c r="SB320" s="118">
        <f t="shared" si="743"/>
        <v>0</v>
      </c>
      <c r="SC320" s="115">
        <f t="shared" si="744"/>
        <v>0</v>
      </c>
      <c r="SD320" s="115">
        <f t="shared" si="745"/>
        <v>0</v>
      </c>
      <c r="SE320" s="115">
        <f t="shared" si="746"/>
        <v>0</v>
      </c>
      <c r="SF320" s="115">
        <f t="shared" si="747"/>
        <v>0</v>
      </c>
      <c r="SG320" s="115">
        <f t="shared" si="748"/>
        <v>0</v>
      </c>
      <c r="SH320" s="115">
        <f>ROUND(SB320/MAX(SB$9:SB$497)*100,0)</f>
        <v>0</v>
      </c>
      <c r="SI320" s="115">
        <f>ROUND(SC320/MAX(SC$9:SC$497)*100,0)</f>
        <v>0</v>
      </c>
      <c r="SJ320" s="115">
        <f>ROUND(SD320/MAX(SD$9:SD$497)*100,0)</f>
        <v>0</v>
      </c>
      <c r="SK320" s="115">
        <f>ROUND(SE320/MAX(SE$9:SE$497)*100,0)</f>
        <v>0</v>
      </c>
      <c r="SL320" s="115">
        <f>ROUND(SF320/MAX(SF$9:SF$497)*100,0)</f>
        <v>0</v>
      </c>
      <c r="SM320" s="121">
        <f>ROUND(SG320/MAX(SG$9:SG$497)*100,0)</f>
        <v>0</v>
      </c>
      <c r="SN320" s="115">
        <f>ROUND(AVERAGEIF($ES$9:$ES$497,$ES320,SH$9:SH$497),0)</f>
        <v>24</v>
      </c>
      <c r="SO320" s="115">
        <f>ROUND(AVERAGEIF($ES$9:$ES$497,$ES320,SI$9:SI$497),0)</f>
        <v>22</v>
      </c>
      <c r="SP320" s="115">
        <f>ROUND(AVERAGEIF($ES$9:$ES$497,$ES320,SJ$9:SJ$497),0)</f>
        <v>5</v>
      </c>
      <c r="SQ320" s="115">
        <f>ROUND(AVERAGEIF($ES$9:$ES$497,$ES320,SK$9:SK$497),0)</f>
        <v>19</v>
      </c>
      <c r="SR320" s="115">
        <f>ROUND(AVERAGEIF($ES$9:$ES$497,$ES320,SL$9:SL$497),0)</f>
        <v>8</v>
      </c>
      <c r="SS320" s="121">
        <f>ROUND(AVERAGEIF($ES$9:$ES$497,$ES320,SM$9:SM$497),0)</f>
        <v>6</v>
      </c>
      <c r="ST320" s="114">
        <f>RANK(SB320,SB$9:SB$497,0)</f>
        <v>323</v>
      </c>
      <c r="SU320" s="115">
        <f>RANK(SC320,SC$9:SC$497,0)</f>
        <v>320</v>
      </c>
      <c r="SV320" s="115">
        <f>RANK(SD320,SD$9:SD$497,0)</f>
        <v>320</v>
      </c>
      <c r="SW320" s="115">
        <f>RANK(SE320,SE$9:SE$497,0)</f>
        <v>320</v>
      </c>
      <c r="SX320" s="115">
        <f>RANK(SF320,SF$9:SF$497,0)</f>
        <v>317</v>
      </c>
      <c r="SY320" s="115">
        <f>RANK(SG320,SG$9:SG$497,0)</f>
        <v>308</v>
      </c>
      <c r="SZ320" s="115">
        <f>COUNTIFS(SB$9:SB$497,"&gt;"&amp;SB320,$ES$9:$ES$497,$ES320)+1</f>
        <v>72</v>
      </c>
      <c r="TA320" s="115">
        <f>COUNTIFS(SC$9:SC$497,"&gt;"&amp;SC320,$ES$9:$ES$497,$ES320)+1</f>
        <v>72</v>
      </c>
      <c r="TB320" s="115">
        <f>COUNTIFS(SD$9:SD$497,"&gt;"&amp;SD320,$ES$9:$ES$497,$ES320)+1</f>
        <v>72</v>
      </c>
      <c r="TC320" s="115">
        <f>COUNTIFS(SE$9:SE$497,"&gt;"&amp;SE320,$ES$9:$ES$497,$ES320)+1</f>
        <v>72</v>
      </c>
      <c r="TD320" s="115">
        <f>COUNTIFS(SF$9:SF$497,"&gt;"&amp;SF320,$ES$9:$ES$497,$ES320)+1</f>
        <v>72</v>
      </c>
      <c r="TE320" s="117">
        <f>COUNTIFS(SG$9:SG$497,"&gt;"&amp;SG320,$ES$9:$ES$497,$ES320)+1</f>
        <v>70</v>
      </c>
      <c r="TF320" s="118">
        <f t="shared" si="749"/>
        <v>27</v>
      </c>
      <c r="TG320" s="115">
        <f t="shared" si="750"/>
        <v>26</v>
      </c>
      <c r="TH320" s="115">
        <f t="shared" si="751"/>
        <v>23</v>
      </c>
      <c r="TI320" s="115">
        <f t="shared" si="752"/>
        <v>26</v>
      </c>
      <c r="TJ320" s="115">
        <f t="shared" si="753"/>
        <v>26</v>
      </c>
      <c r="TK320" s="115">
        <f t="shared" si="754"/>
        <v>27</v>
      </c>
      <c r="TL320" s="117">
        <f t="shared" si="755"/>
        <v>24</v>
      </c>
      <c r="TM320" s="118">
        <f>ROUND(TF320/MAX(TF$9:TF$497)*100,0)</f>
        <v>15</v>
      </c>
      <c r="TN320" s="115">
        <f>ROUND(TG320/MAX(TG$9:TG$497)*100,0)</f>
        <v>14</v>
      </c>
      <c r="TO320" s="115">
        <f>ROUND(TH320/MAX(TH$9:TH$497)*100,0)</f>
        <v>13</v>
      </c>
      <c r="TP320" s="115">
        <f>ROUND(TI320/MAX(TI$9:TI$497)*100,0)</f>
        <v>14</v>
      </c>
      <c r="TQ320" s="115">
        <f>ROUND(TJ320/MAX(TJ$9:TJ$497)*100,0)</f>
        <v>13</v>
      </c>
      <c r="TR320" s="115">
        <f>ROUND(TK320/MAX(TK$9:TK$497)*100,0)</f>
        <v>14</v>
      </c>
      <c r="TS320" s="119">
        <f>ROUND(TL320/MAX(TL$9:TL$497)*100,0)</f>
        <v>12</v>
      </c>
      <c r="TT320" s="120">
        <f>RANK(TM320,TM$9:TM$497,0)</f>
        <v>376</v>
      </c>
      <c r="TU320" s="115">
        <f>RANK(TN320,TN$9:TN$497,0)</f>
        <v>354</v>
      </c>
      <c r="TV320" s="115">
        <f>RANK(TO320,TO$9:TO$497,0)</f>
        <v>337</v>
      </c>
      <c r="TW320" s="115">
        <f>RANK(TP320,TP$9:TP$497,0)</f>
        <v>354</v>
      </c>
      <c r="TX320" s="115">
        <f>RANK(TQ320,TQ$9:TQ$497,0)</f>
        <v>340</v>
      </c>
      <c r="TY320" s="115">
        <f>RANK(TR320,TR$9:TR$497,0)</f>
        <v>351</v>
      </c>
      <c r="TZ320" s="121">
        <f>RANK(TS320,TS$9:TS$497,0)</f>
        <v>356</v>
      </c>
      <c r="UA320" s="132"/>
      <c r="UB320" s="7" t="s">
        <v>1</v>
      </c>
    </row>
    <row r="321" spans="1:548" x14ac:dyDescent="0.15">
      <c r="A321" s="183">
        <v>313</v>
      </c>
      <c r="B321" s="200" t="s">
        <v>1288</v>
      </c>
      <c r="C321" s="143"/>
      <c r="D321" s="143"/>
      <c r="E321" s="161" t="s">
        <v>518</v>
      </c>
      <c r="F321" s="65">
        <v>96</v>
      </c>
      <c r="G321" s="65" t="s">
        <v>908</v>
      </c>
      <c r="H321" s="144" t="s">
        <v>1005</v>
      </c>
      <c r="I321" s="66" t="s">
        <v>521</v>
      </c>
      <c r="J321" s="67" t="s">
        <v>521</v>
      </c>
      <c r="K321" s="67" t="s">
        <v>521</v>
      </c>
      <c r="L321" s="67" t="s">
        <v>521</v>
      </c>
      <c r="M321" s="67" t="s">
        <v>521</v>
      </c>
      <c r="N321" s="67" t="s">
        <v>521</v>
      </c>
      <c r="O321" s="67" t="s">
        <v>521</v>
      </c>
      <c r="P321" s="67" t="s">
        <v>521</v>
      </c>
      <c r="Q321" s="67" t="s">
        <v>521</v>
      </c>
      <c r="R321" s="68" t="s">
        <v>521</v>
      </c>
      <c r="S321" s="69" t="s">
        <v>521</v>
      </c>
      <c r="T321" s="67" t="s">
        <v>521</v>
      </c>
      <c r="U321" s="67" t="s">
        <v>521</v>
      </c>
      <c r="V321" s="67" t="s">
        <v>521</v>
      </c>
      <c r="W321" s="67" t="s">
        <v>521</v>
      </c>
      <c r="X321" s="67" t="s">
        <v>521</v>
      </c>
      <c r="Y321" s="67" t="s">
        <v>521</v>
      </c>
      <c r="Z321" s="67" t="s">
        <v>521</v>
      </c>
      <c r="AA321" s="67" t="s">
        <v>521</v>
      </c>
      <c r="AB321" s="68" t="s">
        <v>521</v>
      </c>
      <c r="AC321" s="69" t="s">
        <v>521</v>
      </c>
      <c r="AD321" s="67" t="s">
        <v>521</v>
      </c>
      <c r="AE321" s="67" t="s">
        <v>521</v>
      </c>
      <c r="AF321" s="67" t="s">
        <v>521</v>
      </c>
      <c r="AG321" s="67" t="s">
        <v>521</v>
      </c>
      <c r="AH321" s="67" t="s">
        <v>521</v>
      </c>
      <c r="AI321" s="67" t="s">
        <v>521</v>
      </c>
      <c r="AJ321" s="67" t="s">
        <v>521</v>
      </c>
      <c r="AK321" s="67" t="s">
        <v>521</v>
      </c>
      <c r="AL321" s="68" t="s">
        <v>521</v>
      </c>
      <c r="AM321" s="69" t="s">
        <v>521</v>
      </c>
      <c r="AN321" s="67" t="s">
        <v>521</v>
      </c>
      <c r="AO321" s="67" t="s">
        <v>521</v>
      </c>
      <c r="AP321" s="67" t="s">
        <v>521</v>
      </c>
      <c r="AQ321" s="67" t="s">
        <v>521</v>
      </c>
      <c r="AR321" s="67" t="s">
        <v>521</v>
      </c>
      <c r="AS321" s="67" t="s">
        <v>521</v>
      </c>
      <c r="AT321" s="67" t="s">
        <v>521</v>
      </c>
      <c r="AU321" s="67" t="s">
        <v>521</v>
      </c>
      <c r="AV321" s="68" t="s">
        <v>521</v>
      </c>
      <c r="AW321" s="69" t="s">
        <v>521</v>
      </c>
      <c r="AX321" s="67" t="s">
        <v>521</v>
      </c>
      <c r="AY321" s="67" t="s">
        <v>521</v>
      </c>
      <c r="AZ321" s="67" t="s">
        <v>521</v>
      </c>
      <c r="BA321" s="67" t="s">
        <v>521</v>
      </c>
      <c r="BB321" s="67" t="s">
        <v>521</v>
      </c>
      <c r="BC321" s="67" t="s">
        <v>521</v>
      </c>
      <c r="BD321" s="67" t="s">
        <v>521</v>
      </c>
      <c r="BE321" s="67" t="s">
        <v>521</v>
      </c>
      <c r="BF321" s="68" t="s">
        <v>521</v>
      </c>
      <c r="BG321" s="69" t="s">
        <v>521</v>
      </c>
      <c r="BH321" s="67" t="s">
        <v>521</v>
      </c>
      <c r="BI321" s="67" t="s">
        <v>521</v>
      </c>
      <c r="BJ321" s="67" t="s">
        <v>521</v>
      </c>
      <c r="BK321" s="67" t="s">
        <v>521</v>
      </c>
      <c r="BL321" s="67" t="s">
        <v>521</v>
      </c>
      <c r="BM321" s="67" t="s">
        <v>521</v>
      </c>
      <c r="BN321" s="67" t="s">
        <v>521</v>
      </c>
      <c r="BO321" s="67" t="s">
        <v>521</v>
      </c>
      <c r="BP321" s="68" t="s">
        <v>521</v>
      </c>
      <c r="BQ321" s="70" t="s">
        <v>521</v>
      </c>
      <c r="BR321" s="67" t="s">
        <v>521</v>
      </c>
      <c r="BS321" s="67" t="s">
        <v>521</v>
      </c>
      <c r="BT321" s="67" t="s">
        <v>521</v>
      </c>
      <c r="BU321" s="67" t="s">
        <v>521</v>
      </c>
      <c r="BV321" s="67" t="s">
        <v>521</v>
      </c>
      <c r="BW321" s="67" t="s">
        <v>521</v>
      </c>
      <c r="BX321" s="67" t="s">
        <v>521</v>
      </c>
      <c r="BY321" s="67" t="s">
        <v>521</v>
      </c>
      <c r="BZ321" s="68" t="s">
        <v>521</v>
      </c>
      <c r="CA321" s="69" t="s">
        <v>521</v>
      </c>
      <c r="CB321" s="67" t="s">
        <v>521</v>
      </c>
      <c r="CC321" s="67" t="s">
        <v>521</v>
      </c>
      <c r="CD321" s="67" t="s">
        <v>521</v>
      </c>
      <c r="CE321" s="67" t="s">
        <v>521</v>
      </c>
      <c r="CF321" s="67" t="s">
        <v>521</v>
      </c>
      <c r="CG321" s="67" t="s">
        <v>521</v>
      </c>
      <c r="CH321" s="67" t="s">
        <v>521</v>
      </c>
      <c r="CI321" s="67" t="s">
        <v>521</v>
      </c>
      <c r="CJ321" s="68" t="s">
        <v>521</v>
      </c>
      <c r="CK321" s="69" t="s">
        <v>521</v>
      </c>
      <c r="CL321" s="67" t="s">
        <v>521</v>
      </c>
      <c r="CM321" s="67" t="s">
        <v>521</v>
      </c>
      <c r="CN321" s="67" t="s">
        <v>521</v>
      </c>
      <c r="CO321" s="67" t="s">
        <v>521</v>
      </c>
      <c r="CP321" s="67" t="s">
        <v>521</v>
      </c>
      <c r="CQ321" s="67" t="s">
        <v>521</v>
      </c>
      <c r="CR321" s="67" t="s">
        <v>521</v>
      </c>
      <c r="CS321" s="67" t="s">
        <v>521</v>
      </c>
      <c r="CT321" s="68" t="s">
        <v>521</v>
      </c>
      <c r="CU321" s="69" t="s">
        <v>521</v>
      </c>
      <c r="CV321" s="67" t="s">
        <v>521</v>
      </c>
      <c r="CW321" s="67" t="s">
        <v>521</v>
      </c>
      <c r="CX321" s="67" t="s">
        <v>521</v>
      </c>
      <c r="CY321" s="67" t="s">
        <v>521</v>
      </c>
      <c r="CZ321" s="67" t="s">
        <v>521</v>
      </c>
      <c r="DA321" s="67" t="s">
        <v>521</v>
      </c>
      <c r="DB321" s="67" t="s">
        <v>521</v>
      </c>
      <c r="DC321" s="67" t="s">
        <v>521</v>
      </c>
      <c r="DD321" s="68" t="s">
        <v>521</v>
      </c>
      <c r="DE321" s="69" t="s">
        <v>521</v>
      </c>
      <c r="DF321" s="71" t="s">
        <v>521</v>
      </c>
      <c r="DG321" s="67" t="s">
        <v>521</v>
      </c>
      <c r="DH321" s="67" t="s">
        <v>521</v>
      </c>
      <c r="DI321" s="67" t="s">
        <v>521</v>
      </c>
      <c r="DJ321" s="67" t="s">
        <v>521</v>
      </c>
      <c r="DK321" s="67" t="s">
        <v>521</v>
      </c>
      <c r="DL321" s="67" t="s">
        <v>521</v>
      </c>
      <c r="DM321" s="67" t="s">
        <v>521</v>
      </c>
      <c r="DN321" s="68" t="s">
        <v>521</v>
      </c>
      <c r="DO321" s="70" t="s">
        <v>521</v>
      </c>
      <c r="DP321" s="71" t="s">
        <v>521</v>
      </c>
      <c r="DQ321" s="67" t="s">
        <v>521</v>
      </c>
      <c r="DR321" s="67" t="s">
        <v>521</v>
      </c>
      <c r="DS321" s="67" t="s">
        <v>521</v>
      </c>
      <c r="DT321" s="67" t="s">
        <v>521</v>
      </c>
      <c r="DU321" s="67" t="s">
        <v>521</v>
      </c>
      <c r="DV321" s="67" t="s">
        <v>521</v>
      </c>
      <c r="DW321" s="67" t="s">
        <v>521</v>
      </c>
      <c r="DX321" s="72" t="s">
        <v>521</v>
      </c>
      <c r="DY321" s="146" t="s">
        <v>522</v>
      </c>
      <c r="DZ321" s="74">
        <v>3</v>
      </c>
      <c r="EA321" s="74">
        <v>4</v>
      </c>
      <c r="EB321" s="74">
        <v>4</v>
      </c>
      <c r="EC321" s="75">
        <v>5</v>
      </c>
      <c r="ED321" s="168" t="s">
        <v>522</v>
      </c>
      <c r="EE321" s="74">
        <f t="shared" si="708"/>
        <v>3</v>
      </c>
      <c r="EF321" s="74">
        <f t="shared" si="756"/>
        <v>12</v>
      </c>
      <c r="EG321" s="74">
        <f t="shared" si="757"/>
        <v>48</v>
      </c>
      <c r="EH321" s="77">
        <f t="shared" si="758"/>
        <v>240</v>
      </c>
      <c r="EI321" s="73">
        <v>10</v>
      </c>
      <c r="EJ321" s="74">
        <v>50</v>
      </c>
      <c r="EK321" s="74">
        <v>270</v>
      </c>
      <c r="EL321" s="74">
        <v>450</v>
      </c>
      <c r="EM321" s="75">
        <v>1350</v>
      </c>
      <c r="EN321" s="78">
        <v>1</v>
      </c>
      <c r="EO321" s="79">
        <f t="shared" si="759"/>
        <v>1.6666666666666667</v>
      </c>
      <c r="EP321" s="79">
        <f t="shared" si="760"/>
        <v>2.25</v>
      </c>
      <c r="EQ321" s="79">
        <f t="shared" si="761"/>
        <v>0.9375</v>
      </c>
      <c r="ER321" s="80">
        <f t="shared" si="762"/>
        <v>0.5625</v>
      </c>
      <c r="ES321" s="128" t="s">
        <v>534</v>
      </c>
      <c r="ET321" s="82"/>
      <c r="EU321" s="83">
        <v>4</v>
      </c>
      <c r="EV321" s="146">
        <v>71</v>
      </c>
      <c r="EW321" s="147">
        <v>35</v>
      </c>
      <c r="EX321" s="147">
        <v>83</v>
      </c>
      <c r="EY321" s="147">
        <v>35</v>
      </c>
      <c r="EZ321" s="147">
        <v>12</v>
      </c>
      <c r="FA321" s="147">
        <v>12</v>
      </c>
      <c r="FB321" s="147">
        <v>67</v>
      </c>
      <c r="FC321" s="147">
        <v>59</v>
      </c>
      <c r="FD321" s="74">
        <f t="shared" si="709"/>
        <v>95</v>
      </c>
      <c r="FE321" s="84">
        <f t="shared" si="710"/>
        <v>142</v>
      </c>
      <c r="FF321" s="73">
        <f>RANK(EV321,$EV$9:$EV$497,0)</f>
        <v>197</v>
      </c>
      <c r="FG321" s="74">
        <f>RANK(EW321,$EW$9:$EW$497,0)</f>
        <v>267</v>
      </c>
      <c r="FH321" s="74">
        <f>RANK(EX321,$EX$9:$EX$497,0)</f>
        <v>44</v>
      </c>
      <c r="FI321" s="74">
        <f>RANK(EY321,$EY$9:$EY$497,0)</f>
        <v>203</v>
      </c>
      <c r="FJ321" s="74">
        <f>RANK(EZ321,$EZ$9:$EZ$497,0)</f>
        <v>297</v>
      </c>
      <c r="FK321" s="74">
        <f>RANK(FA321,$FA$9:$FA$497,0)</f>
        <v>279</v>
      </c>
      <c r="FL321" s="74">
        <f>RANK(FB321,$FB$9:$FB$497,0)</f>
        <v>94</v>
      </c>
      <c r="FM321" s="74">
        <f>RANK(FC321,$FC$9:$FC$497,0)</f>
        <v>130</v>
      </c>
      <c r="FN321" s="74">
        <f>RANK(FD321,$FD$9:$FD$497,0)</f>
        <v>112</v>
      </c>
      <c r="FO321" s="84">
        <f>RANK(FE321,$FE$9:$FE$497,0)</f>
        <v>69</v>
      </c>
      <c r="FP321" s="73">
        <f>COUNTIFS($EV$9:$EV$497,"&gt;"&amp;EV321,$ES$9:$ES$497,ES321)+1</f>
        <v>44</v>
      </c>
      <c r="FQ321" s="74">
        <f>COUNTIFS($EW$9:$EW$497,"&gt;"&amp;EW321,$ES$9:$ES$497,ES321)+1</f>
        <v>30</v>
      </c>
      <c r="FR321" s="74">
        <f>COUNTIFS($EX$9:$EX$497,"&gt;"&amp;EX321,$ES$9:$ES$497,ES321)+1</f>
        <v>23</v>
      </c>
      <c r="FS321" s="74">
        <f>COUNTIFS($EY$9:$EY$497,"&gt;"&amp;EY321,$ES$9:$ES$497,ES321)+1</f>
        <v>42</v>
      </c>
      <c r="FT321" s="74">
        <f>COUNTIFS($EZ$9:$EZ$497,"&gt;"&amp;EZ321,$ES$9:$ES$497,ES321)+1</f>
        <v>27</v>
      </c>
      <c r="FU321" s="74">
        <f>COUNTIFS($FA$9:$FA$497,"&gt;"&amp;FA321,$ES$9:$ES$497,ES321)+1</f>
        <v>26</v>
      </c>
      <c r="FV321" s="74">
        <f>COUNTIFS($FB$9:$FB$497,"&gt;"&amp;FB321,$ES$9:$ES$497,ES321)+1</f>
        <v>25</v>
      </c>
      <c r="FW321" s="74">
        <f>COUNTIFS($FC$9:$FC$497,"&gt;"&amp;FC321,$ES$9:$ES$497,ES321)+1</f>
        <v>40</v>
      </c>
      <c r="FX321" s="74">
        <f>COUNTIFS($FD$9:$FD$497,"&gt;"&amp;FD321,$ES$9:$ES$497,ES321)+1</f>
        <v>24</v>
      </c>
      <c r="FY321" s="84">
        <f>COUNTIFS($FE$9:$FE$497,"&gt;"&amp;FE321,$ES$9:$ES$497,ES321)+1</f>
        <v>31</v>
      </c>
      <c r="FZ321" s="85">
        <f t="shared" si="711"/>
        <v>0.74</v>
      </c>
      <c r="GA321" s="86">
        <f t="shared" si="712"/>
        <v>0.36</v>
      </c>
      <c r="GB321" s="86">
        <f t="shared" si="713"/>
        <v>0.86</v>
      </c>
      <c r="GC321" s="86">
        <f t="shared" si="714"/>
        <v>0.36</v>
      </c>
      <c r="GD321" s="86">
        <f t="shared" si="715"/>
        <v>0.13</v>
      </c>
      <c r="GE321" s="86">
        <f t="shared" si="716"/>
        <v>0.13</v>
      </c>
      <c r="GF321" s="86">
        <f t="shared" si="717"/>
        <v>0.7</v>
      </c>
      <c r="GG321" s="86">
        <f t="shared" si="718"/>
        <v>0.61</v>
      </c>
      <c r="GH321" s="86">
        <f t="shared" si="719"/>
        <v>0.99</v>
      </c>
      <c r="GI321" s="87">
        <f t="shared" si="720"/>
        <v>1.48</v>
      </c>
      <c r="GJ321" s="85">
        <f>ROUND(((FZ321-AVERAGE(FZ$9:FZ$497))/STDEVP(FZ$9:FZ$497)*10+50),2)</f>
        <v>41.18</v>
      </c>
      <c r="GK321" s="86">
        <f>ROUND(((GA321-AVERAGE(GA$9:GA$497))/STDEVP(GA$9:GA$497)*10+50),2)</f>
        <v>40.130000000000003</v>
      </c>
      <c r="GL321" s="86">
        <f>ROUND(((GB321-AVERAGE(GB$9:GB$497))/STDEVP(GB$9:GB$497)*10+50),2)</f>
        <v>60.41</v>
      </c>
      <c r="GM321" s="86">
        <f>ROUND(((GC321-AVERAGE(GC$9:GC$497))/STDEVP(GC$9:GC$497)*10+50),2)</f>
        <v>41.68</v>
      </c>
      <c r="GN321" s="86">
        <f>ROUND(((GD321-AVERAGE(GD$9:GD$497))/STDEVP(GD$9:GD$497)*10+50),2)</f>
        <v>41.02</v>
      </c>
      <c r="GO321" s="86">
        <f>ROUND(((GE321-AVERAGE(GE$9:GE$497))/STDEVP(GE$9:GE$497)*10+50),2)</f>
        <v>42.07</v>
      </c>
      <c r="GP321" s="86">
        <f>ROUND(((GF321-AVERAGE(GF$9:GF$497))/STDEVP(GF$9:GF$497)*10+50),2)</f>
        <v>52.05</v>
      </c>
      <c r="GQ321" s="86">
        <f>ROUND(((GG321-AVERAGE(GG$9:GG$497))/STDEVP(GG$9:GG$497)*10+50),2)</f>
        <v>49.34</v>
      </c>
      <c r="GR321" s="86">
        <f>ROUND(((GH321-AVERAGE(GH$9:GH$497))/STDEVP(GH$9:GH$497)*10+50),2)</f>
        <v>50.56</v>
      </c>
      <c r="GS321" s="87">
        <f>ROUND(((GI321-AVERAGE(GI$9:GI$497))/STDEVP(GI$9:GI$497)*10+50),2)</f>
        <v>55.59</v>
      </c>
      <c r="GT321" s="73">
        <f>RANK(GJ321,$GJ$9:$GJ$497,0)</f>
        <v>352</v>
      </c>
      <c r="GU321" s="74">
        <f>RANK(GK321,$GK$9:$GK$497,0)</f>
        <v>371</v>
      </c>
      <c r="GV321" s="74">
        <f>RANK(GL321,$GL$9:$GL$497,0)</f>
        <v>73</v>
      </c>
      <c r="GW321" s="74">
        <f>RANK(GM321,$GM$9:$GM$497,0)</f>
        <v>358</v>
      </c>
      <c r="GX321" s="74">
        <f>RANK(GN321,$GN$9:$GN$497,0)</f>
        <v>402</v>
      </c>
      <c r="GY321" s="74">
        <f>RANK(GO321,$GO$9:$GO$497,0)</f>
        <v>390</v>
      </c>
      <c r="GZ321" s="74">
        <f>RANK(GP321,$GP$9:$GP$497,0)</f>
        <v>180</v>
      </c>
      <c r="HA321" s="74">
        <f>RANK(GQ321,$GQ$9:$GQ$497,0)</f>
        <v>224</v>
      </c>
      <c r="HB321" s="74">
        <f>RANK(GR321,$GR$9:$GR$497,0)</f>
        <v>177</v>
      </c>
      <c r="HC321" s="84">
        <f>RANK(GS321,$GS$9:$GS$497,0)</f>
        <v>108</v>
      </c>
      <c r="HD321" s="85">
        <f>ROUND(AVERAGEIF($ES$9:$ES$497,$ES321,$FZ$9:$FZ$497),2)</f>
        <v>0.95</v>
      </c>
      <c r="HE321" s="86">
        <f>ROUND(AVERAGEIF($ES$9:$ES$497,$ES321,$GA$9:$GA$497),2)</f>
        <v>0.38</v>
      </c>
      <c r="HF321" s="86">
        <f>ROUND(AVERAGEIF($ES$9:$ES$497,$ES321,$GB$9:$GB$497),2)</f>
        <v>0.82</v>
      </c>
      <c r="HG321" s="86">
        <f>ROUND(AVERAGEIF($ES$9:$ES$497,$ES321,$GC$9:$GC$497),2)</f>
        <v>0.44</v>
      </c>
      <c r="HH321" s="86">
        <f>ROUND(AVERAGEIF($ES$9:$ES$497,$ES321,$GD$9:$GD$497),2)</f>
        <v>0.15</v>
      </c>
      <c r="HI321" s="86">
        <f>ROUND(AVERAGEIF($ES$9:$ES$497,$ES321,$GE$9:$GE$497),2)</f>
        <v>0.14000000000000001</v>
      </c>
      <c r="HJ321" s="86">
        <f>ROUND(AVERAGEIF($ES$9:$ES$497,$ES321,$GF$9:$GF$497),2)</f>
        <v>0.74</v>
      </c>
      <c r="HK321" s="86">
        <f>ROUND(AVERAGEIF($ES$9:$ES$497,$ES321,$GG$9:$GG$497),2)</f>
        <v>0.85</v>
      </c>
      <c r="HL321" s="86">
        <f>ROUND(AVERAGEIF($ES$9:$ES$497,$ES321,$GH$9:$GH$497),2)</f>
        <v>0.97</v>
      </c>
      <c r="HM321" s="87">
        <f>ROUND(AVERAGEIF($ES$9:$ES$497,$ES321,$GI$9:$GI$497),2)</f>
        <v>1.67</v>
      </c>
      <c r="HN321" s="88">
        <f t="shared" si="721"/>
        <v>-0.20999999999999996</v>
      </c>
      <c r="HO321" s="89">
        <f t="shared" si="722"/>
        <v>-2.0000000000000018E-2</v>
      </c>
      <c r="HP321" s="89">
        <f t="shared" si="723"/>
        <v>4.0000000000000036E-2</v>
      </c>
      <c r="HQ321" s="89">
        <f t="shared" si="724"/>
        <v>-8.0000000000000016E-2</v>
      </c>
      <c r="HR321" s="89">
        <f t="shared" si="725"/>
        <v>-1.999999999999999E-2</v>
      </c>
      <c r="HS321" s="89">
        <f t="shared" si="726"/>
        <v>-1.0000000000000009E-2</v>
      </c>
      <c r="HT321" s="89">
        <f t="shared" si="727"/>
        <v>-4.0000000000000036E-2</v>
      </c>
      <c r="HU321" s="89">
        <f t="shared" si="728"/>
        <v>-0.24</v>
      </c>
      <c r="HV321" s="89">
        <f t="shared" si="729"/>
        <v>2.0000000000000018E-2</v>
      </c>
      <c r="HW321" s="90">
        <f t="shared" si="730"/>
        <v>-0.18999999999999995</v>
      </c>
      <c r="HX321" s="73">
        <f>COUNTIFS($FZ$9:$FZ$497,"&gt;"&amp;FZ321,$ES$9:$ES$497,$ES321)+1</f>
        <v>65</v>
      </c>
      <c r="HY321" s="74">
        <f>COUNTIFS($GA$9:$GA$497,"&gt;"&amp;GA321,$ES$9:$ES$497,$ES321)+1</f>
        <v>44</v>
      </c>
      <c r="HZ321" s="74">
        <f>COUNTIFS($GB$9:$GB$497,"&gt;"&amp;GB321,$ES$9:$ES$497,$ES321)+1</f>
        <v>30</v>
      </c>
      <c r="IA321" s="74">
        <f>COUNTIFS($GC$9:$GC$497,"&gt;"&amp;GC321,$ES$9:$ES$497,$ES321)+1</f>
        <v>67</v>
      </c>
      <c r="IB321" s="74">
        <f>COUNTIFS($GD$9:$GD$497,"&gt;"&amp;GD321,$ES$9:$ES$497,$ES321)+1</f>
        <v>51</v>
      </c>
      <c r="IC321" s="74">
        <f>COUNTIFS($GE$9:$GE$497,"&gt;"&amp;GE321,$ES$9:$ES$497,$ES321)+1</f>
        <v>51</v>
      </c>
      <c r="ID321" s="74">
        <f>COUNTIFS($GF$9:$GF$497,"&gt;"&amp;GF321,$ES$9:$ES$497,$ES321)+1</f>
        <v>56</v>
      </c>
      <c r="IE321" s="74">
        <f>COUNTIFS($GG$9:$GG$497,"&gt;"&amp;GG321,$ES$9:$ES$497,$ES321)+1</f>
        <v>61</v>
      </c>
      <c r="IF321" s="74">
        <f>COUNTIFS($GH$9:$GH$497,"&gt;"&amp;GH321,$ES$9:$ES$497,$ES321)+1</f>
        <v>34</v>
      </c>
      <c r="IG321" s="84">
        <f>COUNTIFS($GI$9:$GI$497,"&gt;"&amp;GI321,$ES$9:$ES$497,$ES321)+1</f>
        <v>53</v>
      </c>
      <c r="IH321" s="148"/>
      <c r="II321" s="149">
        <v>0.03</v>
      </c>
      <c r="IJ321" s="149"/>
      <c r="IK321" s="149"/>
      <c r="IL321" s="149"/>
      <c r="IM321" s="150"/>
      <c r="IN321" s="151"/>
      <c r="IO321" s="152"/>
      <c r="IP321" s="153"/>
      <c r="IQ321" s="149"/>
      <c r="IR321" s="149"/>
      <c r="IS321" s="149"/>
      <c r="IT321" s="149"/>
      <c r="IU321" s="149"/>
      <c r="IV321" s="149"/>
      <c r="IW321" s="154"/>
      <c r="IX321" s="151"/>
      <c r="IY321" s="149"/>
      <c r="IZ321" s="149"/>
      <c r="JA321" s="149"/>
      <c r="JB321" s="149"/>
      <c r="JC321" s="149"/>
      <c r="JD321" s="149"/>
      <c r="JE321" s="155"/>
      <c r="JF321" s="153"/>
      <c r="JG321" s="149"/>
      <c r="JH321" s="149"/>
      <c r="JI321" s="149"/>
      <c r="JJ321" s="149"/>
      <c r="JK321" s="149"/>
      <c r="JL321" s="149"/>
      <c r="JM321" s="154"/>
      <c r="JN321" s="151"/>
      <c r="JO321" s="149"/>
      <c r="JP321" s="149"/>
      <c r="JQ321" s="149"/>
      <c r="JR321" s="149"/>
      <c r="JS321" s="149"/>
      <c r="JT321" s="149"/>
      <c r="JU321" s="149"/>
      <c r="JV321" s="149"/>
      <c r="JW321" s="149">
        <v>0.1</v>
      </c>
      <c r="JX321" s="149"/>
      <c r="JY321" s="149"/>
      <c r="JZ321" s="155"/>
      <c r="KA321" s="151"/>
      <c r="KB321" s="149"/>
      <c r="KC321" s="149"/>
      <c r="KD321" s="149"/>
      <c r="KE321" s="155"/>
      <c r="KF321" s="153"/>
      <c r="KG321" s="149"/>
      <c r="KH321" s="149"/>
      <c r="KI321" s="149"/>
      <c r="KJ321" s="149"/>
      <c r="KK321" s="156"/>
      <c r="KL321" s="149"/>
      <c r="KM321" s="149"/>
      <c r="KN321" s="149"/>
      <c r="KO321" s="149"/>
      <c r="KP321" s="149"/>
      <c r="KQ321" s="149"/>
      <c r="KR321" s="149"/>
      <c r="KS321" s="154"/>
      <c r="KT321" s="154"/>
      <c r="KU321" s="154"/>
      <c r="KV321" s="154"/>
      <c r="KW321" s="151"/>
      <c r="KX321" s="149"/>
      <c r="KY321" s="149"/>
      <c r="KZ321" s="149"/>
      <c r="LA321" s="149"/>
      <c r="LB321" s="149"/>
      <c r="LC321" s="154"/>
      <c r="LD321" s="151"/>
      <c r="LE321" s="152"/>
      <c r="LF321" s="157"/>
      <c r="LG321" s="158"/>
      <c r="LH321" s="151"/>
      <c r="LI321" s="149"/>
      <c r="LJ321" s="147"/>
      <c r="LK321" s="147"/>
      <c r="LL321" s="147"/>
      <c r="LM321" s="159"/>
      <c r="LN321" s="153"/>
      <c r="LO321" s="149"/>
      <c r="LP321" s="149"/>
      <c r="LQ321" s="149"/>
      <c r="LR321" s="154"/>
      <c r="LS321" s="151"/>
      <c r="LT321" s="149"/>
      <c r="LU321" s="149"/>
      <c r="LV321" s="149"/>
      <c r="LW321" s="149"/>
      <c r="LX321" s="149"/>
      <c r="LY321" s="149"/>
      <c r="LZ321" s="149"/>
      <c r="MA321" s="155"/>
      <c r="MB321" s="153"/>
      <c r="MC321" s="149"/>
      <c r="MD321" s="149"/>
      <c r="ME321" s="149"/>
      <c r="MF321" s="149"/>
      <c r="MG321" s="149"/>
      <c r="MH321" s="149"/>
      <c r="MI321" s="149"/>
      <c r="MJ321" s="149"/>
      <c r="MK321" s="149"/>
      <c r="ML321" s="149"/>
      <c r="MM321" s="149"/>
      <c r="MN321" s="156"/>
      <c r="MO321" s="156"/>
      <c r="MP321" s="154"/>
      <c r="MQ321" s="151"/>
      <c r="MR321" s="149"/>
      <c r="MS321" s="149">
        <v>0.05</v>
      </c>
      <c r="MT321" s="149"/>
      <c r="MU321" s="149"/>
      <c r="MV321" s="156"/>
      <c r="MW321" s="149"/>
      <c r="MX321" s="149"/>
      <c r="MY321" s="149"/>
      <c r="MZ321" s="149"/>
      <c r="NA321" s="149"/>
      <c r="NB321" s="149"/>
      <c r="NC321" s="149"/>
      <c r="ND321" s="154"/>
      <c r="NE321" s="154"/>
      <c r="NF321" s="154"/>
      <c r="NG321" s="154"/>
      <c r="NH321" s="151"/>
      <c r="NI321" s="149"/>
      <c r="NJ321" s="149"/>
      <c r="NK321" s="149"/>
      <c r="NL321" s="149"/>
      <c r="NM321" s="149"/>
      <c r="NN321" s="94"/>
      <c r="NO321" s="151"/>
      <c r="NP321" s="160"/>
      <c r="NQ321" s="145" t="s">
        <v>1284</v>
      </c>
      <c r="NR321" s="199" t="s">
        <v>1291</v>
      </c>
      <c r="NS321" s="145"/>
      <c r="NT321" s="145" t="s">
        <v>536</v>
      </c>
      <c r="NU321" s="145"/>
      <c r="NV321" s="171"/>
      <c r="NW321" s="145"/>
      <c r="NX321" s="165" t="s">
        <v>1292</v>
      </c>
      <c r="NY321" s="138" t="s">
        <v>1138</v>
      </c>
      <c r="NZ321" s="165" t="s">
        <v>1292</v>
      </c>
      <c r="OA321" s="166"/>
      <c r="OB321" s="166"/>
      <c r="OC321" s="166"/>
      <c r="OD321" s="108">
        <f t="shared" si="763"/>
        <v>240</v>
      </c>
      <c r="OE321" s="109">
        <v>5</v>
      </c>
      <c r="OF321" s="110">
        <f t="shared" si="764"/>
        <v>23</v>
      </c>
      <c r="OG321" s="109">
        <v>7</v>
      </c>
      <c r="OH321" s="111">
        <f>ROUND(AVERAGEIF($ES$9:$ES$497,$ES321,EV$9:EV$497),0)</f>
        <v>70</v>
      </c>
      <c r="OI321" s="112">
        <f>ROUND(AVERAGEIF($ES$9:$ES$497,$ES321,EW$9:EW$497),0)</f>
        <v>29</v>
      </c>
      <c r="OJ321" s="112">
        <f>ROUND(AVERAGEIF($ES$9:$ES$497,$ES321,EX$9:EX$497),0)</f>
        <v>62</v>
      </c>
      <c r="OK321" s="112">
        <f>ROUND(AVERAGEIF($ES$9:$ES$497,$ES321,EY$9:EY$497),0)</f>
        <v>34</v>
      </c>
      <c r="OL321" s="112">
        <f>ROUND(AVERAGEIF($ES$9:$ES$497,$ES321,EZ$9:EZ$497),0)</f>
        <v>10</v>
      </c>
      <c r="OM321" s="112">
        <f>ROUND(AVERAGEIF($ES$9:$ES$497,$ES321,FA$9:FA$497),0)</f>
        <v>10</v>
      </c>
      <c r="ON321" s="112">
        <f>ROUND(AVERAGEIF($ES$9:$ES$497,$ES321,FB$9:FB$497),0)</f>
        <v>53</v>
      </c>
      <c r="OO321" s="112">
        <f>ROUND(AVERAGEIF($ES$9:$ES$497,$ES321,FC$9:FC$497),0)</f>
        <v>56</v>
      </c>
      <c r="OP321" s="112">
        <f>ROUND(AVERAGEIF($ES$9:$ES$497,$ES321,FD$9:FD$497),0)</f>
        <v>72</v>
      </c>
      <c r="OQ321" s="113">
        <f>ROUND(AVERAGEIF($ES$9:$ES$497,$ES321,FE$9:FE$497),0)</f>
        <v>118</v>
      </c>
      <c r="OR321" s="114">
        <f>ROUND(EV321/MAX(EV$9:EV$497)*100,0)</f>
        <v>40</v>
      </c>
      <c r="OS321" s="115">
        <f>ROUND(EW321/MAX(EW$9:EW$497)*100,0)</f>
        <v>28</v>
      </c>
      <c r="OT321" s="115">
        <f>ROUND(EX321/MAX(EX$9:EX$497)*100,0)</f>
        <v>69</v>
      </c>
      <c r="OU321" s="115">
        <f>ROUND(EY321/MAX(EY$9:EY$497)*100,0)</f>
        <v>23</v>
      </c>
      <c r="OV321" s="115">
        <f>ROUND(EZ321/MAX(EZ$9:EZ$497)*100,0)</f>
        <v>10</v>
      </c>
      <c r="OW321" s="115">
        <f>ROUND(FA321/MAX(FA$9:FA$497)*100,0)</f>
        <v>11</v>
      </c>
      <c r="OX321" s="115">
        <f>ROUND(FB321/MAX(FB$9:FB$497)*100,0)</f>
        <v>50</v>
      </c>
      <c r="OY321" s="116">
        <f>ROUND(FC321/MAX(FC$9:FC$497)*100,0)</f>
        <v>41</v>
      </c>
      <c r="OZ321" s="115">
        <f>ROUND(FD321/MAX(FD$9:FD$497)*100,0)</f>
        <v>64</v>
      </c>
      <c r="PA321" s="117">
        <f>ROUND(FE321/MAX(FE$9:FE$497)*100,0)</f>
        <v>58</v>
      </c>
      <c r="PB321" s="118">
        <f t="shared" si="731"/>
        <v>507</v>
      </c>
      <c r="PC321" s="115">
        <f t="shared" si="732"/>
        <v>330</v>
      </c>
      <c r="PD321" s="115">
        <f t="shared" si="733"/>
        <v>537</v>
      </c>
      <c r="PE321" s="115">
        <f t="shared" si="734"/>
        <v>589</v>
      </c>
      <c r="PF321" s="115">
        <f t="shared" si="735"/>
        <v>317</v>
      </c>
      <c r="PG321" s="119">
        <f t="shared" si="736"/>
        <v>265</v>
      </c>
      <c r="PH321" s="118">
        <f>ROUND(PB321/MAX(PB$9:PB$497)*100,0)</f>
        <v>60</v>
      </c>
      <c r="PI321" s="115">
        <f>ROUND(PC321/MAX(PC$9:PC$497)*100,0)</f>
        <v>40</v>
      </c>
      <c r="PJ321" s="115">
        <f>ROUND(PD321/MAX(PD$9:PD$497)*100,0)</f>
        <v>57</v>
      </c>
      <c r="PK321" s="115">
        <f>ROUND(PE321/MAX(PE$9:PE$497)*100,0)</f>
        <v>59</v>
      </c>
      <c r="PL321" s="115">
        <f>ROUND(PF321/MAX(PF$9:PF$497)*100,0)</f>
        <v>45</v>
      </c>
      <c r="PM321" s="119">
        <f>ROUND(PG321/MAX(PG$9:PG$497)*100,0)</f>
        <v>39</v>
      </c>
      <c r="PN321" s="118">
        <f>RANK(PH321,PH$9:PH$497,0)</f>
        <v>105</v>
      </c>
      <c r="PO321" s="115">
        <f>RANK(PI321,PI$9:PI$497,0)</f>
        <v>218</v>
      </c>
      <c r="PP321" s="115">
        <f>RANK(PJ321,PJ$9:PJ$497,0)</f>
        <v>154</v>
      </c>
      <c r="PQ321" s="115">
        <f>RANK(PK321,PK$9:PK$497,0)</f>
        <v>106</v>
      </c>
      <c r="PR321" s="115">
        <f>RANK(PL321,PL$9:PL$497,0)</f>
        <v>224</v>
      </c>
      <c r="PS321" s="119">
        <f>RANK(PM321,PM$9:PM$497,0)</f>
        <v>239</v>
      </c>
      <c r="PT321" s="120">
        <f>ROUND(FZ321/MAX(FZ$9:FZ$497)*100,0)</f>
        <v>40</v>
      </c>
      <c r="PU321" s="115">
        <f>ROUND(GA321/MAX(GA$9:GA$497)*100,0)</f>
        <v>20</v>
      </c>
      <c r="PV321" s="115">
        <f>ROUND(GB321/MAX(GB$9:GB$497)*100,0)</f>
        <v>63</v>
      </c>
      <c r="PW321" s="115">
        <f>ROUND(GC321/MAX(GC$9:GC$497)*100,0)</f>
        <v>29</v>
      </c>
      <c r="PX321" s="115">
        <f>ROUND(GD321/MAX(GD$9:GD$497)*100,0)</f>
        <v>7</v>
      </c>
      <c r="PY321" s="115">
        <f>ROUND(GE321/MAX(GE$9:GE$497)*100,0)</f>
        <v>8</v>
      </c>
      <c r="PZ321" s="115">
        <f>ROUND(GF321/MAX(GF$9:GF$497)*100,0)</f>
        <v>33</v>
      </c>
      <c r="QA321" s="116">
        <f>ROUND(GG321/MAX(GG$9:GG$497)*100,0)</f>
        <v>33</v>
      </c>
      <c r="QB321" s="115">
        <f>ROUND(GH321/MAX(GH$9:GH$497)*100,0)</f>
        <v>44</v>
      </c>
      <c r="QC321" s="121">
        <f>ROUND(GI321/MAX(GI$9:GI$497)*100,0)</f>
        <v>47</v>
      </c>
      <c r="QD321" s="120">
        <f>ROUND(AVERAGEIF($ES$9:$ES$497,$ES321,PT$9:PT$497),0)</f>
        <v>52</v>
      </c>
      <c r="QE321" s="120">
        <f>ROUND(AVERAGEIF($ES$9:$ES$497,$ES321,PU$9:PU$497),0)</f>
        <v>21</v>
      </c>
      <c r="QF321" s="120">
        <f>ROUND(AVERAGEIF($ES$9:$ES$497,$ES321,PV$9:PV$497),0)</f>
        <v>60</v>
      </c>
      <c r="QG321" s="120">
        <f>ROUND(AVERAGEIF($ES$9:$ES$497,$ES321,PW$9:PW$497),0)</f>
        <v>35</v>
      </c>
      <c r="QH321" s="120">
        <f>ROUND(AVERAGEIF($ES$9:$ES$497,$ES321,PX$9:PX$497),0)</f>
        <v>8</v>
      </c>
      <c r="QI321" s="120">
        <f>ROUND(AVERAGEIF($ES$9:$ES$497,$ES321,PY$9:PY$497),0)</f>
        <v>9</v>
      </c>
      <c r="QJ321" s="120">
        <f>ROUND(AVERAGEIF($ES$9:$ES$497,$ES321,PZ$9:PZ$497),0)</f>
        <v>35</v>
      </c>
      <c r="QK321" s="120">
        <f>ROUND(AVERAGEIF($ES$9:$ES$497,$ES321,QA$9:QA$497),0)</f>
        <v>46</v>
      </c>
      <c r="QL321" s="120">
        <f>ROUND(AVERAGEIF($ES$9:$ES$497,$ES321,QB$9:QB$497),0)</f>
        <v>43</v>
      </c>
      <c r="QM321" s="120">
        <f>ROUND(AVERAGEIF($ES$9:$ES$497,$ES321,QC$9:QC$497),0)</f>
        <v>53</v>
      </c>
      <c r="QN321" s="114">
        <f t="shared" si="737"/>
        <v>500</v>
      </c>
      <c r="QO321" s="115">
        <f t="shared" si="738"/>
        <v>276</v>
      </c>
      <c r="QP321" s="115">
        <f t="shared" si="739"/>
        <v>528</v>
      </c>
      <c r="QQ321" s="115">
        <f t="shared" si="740"/>
        <v>599</v>
      </c>
      <c r="QR321" s="115">
        <f t="shared" si="741"/>
        <v>365</v>
      </c>
      <c r="QS321" s="119">
        <f t="shared" si="742"/>
        <v>243</v>
      </c>
      <c r="QT321" s="114">
        <f>ROUND((QN321-MIN(QN$9:QN$497))/(MAX(QN$9:QN$497)-MIN(QN$9:QN$497))*100,0)</f>
        <v>42</v>
      </c>
      <c r="QU321" s="115">
        <f>ROUND((QO321-MIN(QO$9:QO$497))/(MAX(QO$9:QO$497)-MIN(QO$9:QO$497))*100,0)</f>
        <v>9</v>
      </c>
      <c r="QV321" s="115">
        <f>ROUND((QP321-MIN(QP$9:QP$497))/(MAX(QP$9:QP$497)-MIN(QP$9:QP$497))*100,0)</f>
        <v>26</v>
      </c>
      <c r="QW321" s="115">
        <f>ROUND((QQ321-MIN(QQ$9:QQ$497))/(MAX(QQ$9:QQ$497)-MIN(QQ$9:QQ$497))*100,0)</f>
        <v>39</v>
      </c>
      <c r="QX321" s="115">
        <f>ROUND((QR321-MIN(QR$9:QR$497))/(MAX(QR$9:QR$497)-MIN(QR$9:QR$497))*100,0)</f>
        <v>21</v>
      </c>
      <c r="QY321" s="115">
        <f>ROUND((QS321-MIN(QS$9:QS$497))/(MAX(QS$9:QS$497)-MIN(QS$9:QS$497))*100,0)</f>
        <v>15</v>
      </c>
      <c r="QZ321" s="114">
        <f>RANK(QN321,QN$9:QN$497,0)</f>
        <v>166</v>
      </c>
      <c r="RA321" s="115">
        <f>RANK(QO321,QO$9:QO$497,0)</f>
        <v>404</v>
      </c>
      <c r="RB321" s="115">
        <f>RANK(QP321,QP$9:QP$497,0)</f>
        <v>270</v>
      </c>
      <c r="RC321" s="115">
        <f>RANK(QQ321,QQ$9:QQ$497,0)</f>
        <v>173</v>
      </c>
      <c r="RD321" s="115">
        <f>RANK(QR321,QR$9:QR$497,0)</f>
        <v>394</v>
      </c>
      <c r="RE321" s="115">
        <f>RANK(QS321,QS$9:QS$497,0)</f>
        <v>404</v>
      </c>
      <c r="RF321" s="122"/>
      <c r="RG321" s="115">
        <f>($RH$3*(IH321+IJ321)*100*100/MAX(EX$9:EX$497)*$RO$3) +($RH$3*(II321+IJ321)*100*100/MAX(EX$9:EX$497)*$RO$4) + ($RH$3*IK321*100*100/MAX(EX$9:EX$497)*0.098)</f>
        <v>4.4874999999999998</v>
      </c>
      <c r="RH321" s="115">
        <f>($RH$4*IL321*100*100/MAX(EZ$9:EZ$497))*$RQ$3</f>
        <v>0</v>
      </c>
      <c r="RI321" s="115">
        <f>($RH$3*IM321*100*100/MAX(EY$9:EY$497))*$RQ$4</f>
        <v>0</v>
      </c>
      <c r="RJ321" s="115">
        <f>($RH$3*IN321*100*100/MAX(EX$9:EX$497))</f>
        <v>0</v>
      </c>
      <c r="RK321" s="115">
        <f>($RH$4*IO321*100*100/MAX(EZ$9:EZ$497))*$RQ$3</f>
        <v>0</v>
      </c>
      <c r="RL321" s="115">
        <f>(($RL$4*IP321*100*((100/MAX(EX$9:EX$497)+100/MAX(EZ$9:EZ$497))/2))+($RL$4*IQ321*100*((100/MAX(EX$9:EX$497)+100/MAX(EZ$9:EZ$497))/2))+($RL$4*IR321*100*((100/MAX(EX$9:EX$497)+100/MAX(EZ$9:EZ$497))/2))+($RL$4*IS321*100*((100/MAX(EX$9:EX$497)+100/MAX(EZ$9:EZ$497))/2))+($RL$4*IT321*100*((100/MAX(EX$9:EX$497)+100/MAX(EZ$9:EZ$497))/2))+($RL$4*IU321*100*((100/MAX(EX$9:EX$497)+100/MAX(EZ$9:EZ$497))/2))+($RL$4*IV321*100*((100/MAX(EX$9:EX$497)+100/MAX(EZ$9:EZ$497))/2))+($RL$4*IW321*100*((100/MAX(EX$9:EX$497)+100/MAX(EZ$9:EZ$497))/2)))*$RS$3</f>
        <v>0</v>
      </c>
      <c r="RM321" s="115">
        <f>(($RH$3*IX321*100*100/MAX(EX$9:EX$497))+($RH$3*IY321*100*100/MAX(EX$9:EX$497))+($RH$3*IZ321*100*100/MAX(EX$9:EX$497))+($RH$3*JA321*100*100/MAX(EX$9:EX$497))+($RH$3*JB321*100*100/MAX(EX$9:EX$497))+($RH$3*JC321*100*100/MAX(EX$9:EX$497))+($RH$3*JD321*100*100/MAX(EX$9:EX$497))+($RH$3*JE321*100*100/MAX(EX$9:EX$497)))*$RS$4</f>
        <v>0</v>
      </c>
      <c r="RN321" s="115">
        <f>(($RH$4*JF321*100*100/MAX(EZ$9:EZ$497)) + ($RH$4*JG321*100*100/MAX(EZ$9:EZ$497)) + ($RH$4*JH321*100*100/MAX(EZ$9:EZ$497)) + ($RH$4*JI321*100*100/MAX(EZ$9:EZ$497)) + ($RH$4*JJ321*100*100/MAX(EZ$9:EZ$497)) + ($RH$4*JK321*100*100/MAX(EZ$9:EZ$497)) + ($RH$4*JL321*100*100/MAX(EZ$9:EZ$497)) + ($RH$4*JM321*100*100/MAX(EZ$9:EZ$497)))*$RU$3</f>
        <v>0</v>
      </c>
      <c r="RO321" s="115">
        <f>(($RL$4*JN321*100*((100/MAX(EX$9:EX$497)+100/MAX(EZ$9:EZ$497))/2))+($RL$4*JO321*100*((100/MAX(EX$9:EX$497)+100/MAX(EZ$9:EZ$497))/2))+($RL$4*JP321*100*((100/MAX(EX$9:EX$497)+100/MAX(EZ$9:EZ$497))/2))+($RL$4*JQ321*100*((100/MAX(EX$9:EX$497)+100/MAX(EZ$9:EZ$497))/2))+($RL$4*JR321*100*((100/MAX(EX$9:EX$497)+100/MAX(EZ$9:EZ$497))/2))+($RL$4*JS321*100*((100/MAX(EX$9:EX$497)+100/MAX(EZ$9:EZ$497))/2))+($RL$4*JT321*100*((100/MAX(EX$9:EX$497)+100/MAX(EZ$9:EZ$497))/2))+($RL$4*JU321*100*((100/MAX(EX$9:EX$497)+100/MAX(EZ$9:EZ$497))/2))+($RL$4*JV321*100*((100/MAX(EX$9:EX$497)+100/MAX(EZ$9:EZ$497))/2))+($RL$4*JW321*100*((100/MAX(EX$9:EX$497)+100/MAX(EZ$9:EZ$497))/2))+($RL$4*JX321*100*((100/MAX(EX$9:EX$497)+100/MAX(EZ$9:EZ$497))/2))+($RL$4*JY321*100*((100/MAX(EX$9:EX$497)+100/MAX(EZ$9:EZ$497))/2))+($RL$4*JZ321*100*((100/MAX(EX$9:EX$497)+100/MAX(EZ$9:EZ$497))/2)))*$RW$3/2</f>
        <v>5.2266666666666675</v>
      </c>
      <c r="RP321" s="119">
        <f>($RJ$3*KA321*100*100/MAX(FA$9:FA$497)) + ($RJ$3*KB321*100*100/MAX(FA$9:FA$497)/2) + ($RJ$3*KC321*100*100/MAX(FA$9:FA$497)/2) + ($RJ$3*KD321*100*100/MAX(FA$9:FA$497)/4) + ($RJ$3*KE321*100*100/MAX(FA$9:FA$497)/4)</f>
        <v>0</v>
      </c>
      <c r="RQ321" s="118">
        <f>($RL$4*KF321*100*((100/MAX(EX$9:EX$497)+100/MAX(EZ$9:EZ$497)))) * ($RO$3/2) + (($RL$4*KG321*100*((100/MAX(EX$9:EX$497)+100/MAX(EZ$9:EZ$497))))+($RL$4*KH321*100*((100/MAX(EX$9:EX$497)+100/MAX(EZ$9:EZ$497))))+($RL$4*KI321*100*((100/MAX(EX$9:EX$497)+100/MAX(EZ$9:EZ$497))))+($RL$4*KJ321*100*((100/MAX(EX$9:EX$497)+100/MAX(EZ$9:EZ$497))))+($RL$4*KK321*100*((100/MAX(EX$9:EX$497)+100/MAX(EZ$9:EZ$497))))+($RL$4*KL321*100*((100/MAX(EX$9:EX$497)+100/MAX(EZ$9:EZ$497))))+($RL$4*KM321*100*((100/MAX(EX$9:EX$497)+100/MAX(EZ$9:EZ$497))))+($RL$4*KN321*100*((100/MAX(EX$9:EX$497)+100/MAX(EZ$9:EZ$497))))+($RL$4*KO321*100*((100/MAX(EX$9:EX$497)+100/MAX(EZ$9:EZ$497))))+($RL$4*KP321*100*((100/MAX(EX$9:EX$497)+100/MAX(EZ$9:EZ$497))))+($RL$4*KQ321*100*((100/MAX(EX$9:EX$497)+100/MAX(EZ$9:EZ$497))))+($RL$4*KR321*100*((100/MAX(EX$9:EX$497)+100/MAX(EZ$9:EZ$497))))+($RL$4*KS321*100*((100/MAX(EX$9:EX$497)+100/MAX(EZ$9:EZ$497))))+($RL$4*KV321*100*((100/MAX(EX$9:EX$497)+100/MAX(EZ$9:EZ$497))))) * (($RO$3+$RO$4)/6)</f>
        <v>0</v>
      </c>
      <c r="RR321" s="115">
        <f>(($RL$4*KW321*100*((100/MAX(EX$9:EX$497)+100/MAX(EZ$9:EZ$497))))) * ($RO$3/2) + (($RL$4*KX321*100*((100/MAX(EX$9:EX$497)+100/MAX(EZ$9:EZ$497))))+($RL$4*KY321*100*((100/MAX(EX$9:EX$497)+100/MAX(EZ$9:EZ$497))))+($RL$4*KZ321*100*((100/MAX(EX$9:EX$497)+100/MAX(EZ$9:EZ$497))))+($RL$4*LA321*100*((100/MAX(EX$9:EX$497)+100/MAX(EZ$9:EZ$497))))+($RL$4*LB321*100*((100/MAX(EX$9:EX$497)+100/MAX(EZ$9:EZ$497))))+($RL$4*LC321*100*((100/MAX(EX$9:EX$497)+100/MAX(EZ$9:EZ$497))))) * (($RO$3+$RO$4)/6)</f>
        <v>0</v>
      </c>
      <c r="RS321" s="119">
        <f>(($RL$4*LD321*100*((100/MAX(EX$9:EX$497)+100/MAX(EZ$9:EZ$497))))+($RL$4*LE321*100*((100/MAX(EX$9:EX$497)+100/MAX(EZ$9:EZ$497))))) * (($RO$3+$RO$4)/6)</f>
        <v>0</v>
      </c>
      <c r="RT321" s="118">
        <f>($RJ$4*LH321*100*(100/MAX(EV$9:EV$497)))+($RJ$4*LI321*100*(100/MAX(EV$9:EV$497)))</f>
        <v>0</v>
      </c>
      <c r="RU321" s="119">
        <f>($RJ$4*LJ321*(100/MAX(EV$9:EV$497)))/2 + ($RL$3*LK321*(100/MAX(EW$9:EW$497))) + ($RJ$4*LL321*(100/MAX(EV$9:EV$497)))/4 + ($RL$3*LM321*(100/MAX(EW$9:EW$497)))</f>
        <v>0</v>
      </c>
      <c r="RV321" s="118">
        <f>($RJ$4*LN321*100*100/MAX(EV$9:EV$497)/2)+($RJ$4*LO321*100*100/MAX(EV$9:EV$497)/2)+($RJ$4*LP321*100*100/MAX(EV$9:EV$497))+($RJ$4*LQ321*100*100/MAX(EV$9:EV$497))+($RJ$4*LR321*100*100/MAX(EV$9:EV$497))</f>
        <v>0</v>
      </c>
      <c r="RW321" s="115">
        <f>($RJ$4*LS321*100*100/MAX(EV$9:EV$497)) + (($RJ$4*LT321*100*100/MAX(EV$9:EV$497))+($RJ$4*LU321*100*100/MAX(EV$9:EV$497))+($RJ$4*LV321*100*100/MAX(EV$9:EV$497))+($RJ$4*LW321*100*100/MAX(EV$9:EV$497))+($RJ$4*LX321*100*100/MAX(EV$9:EV$497))+($RJ$4*LY321*100*100/MAX(EV$9:EV$497))+($RJ$4*LZ321*100*100/MAX(EV$9:EV$497))+($RJ$4*MA321*100*100/MAX(EV$9:EV$497)))/2</f>
        <v>0</v>
      </c>
      <c r="RX321" s="119">
        <f>($RJ$4*MB321*100*100/MAX(EV$9:EV$497))+($RJ$4*MC321*100*100/MAX(EV$9:EV$497))+($RJ$4*MD321*100*100/MAX(EV$9:EV$497))+($RJ$4*ME321*100*100/MAX(EV$9:EV$497))+($RJ$4*MF321*100*100/MAX(EV$9:EV$497))+($RJ$4*MG321*100*100/MAX(EV$9:EV$497))+($RJ$4*MH321*100*100/MAX(EV$9:EV$497))+($RJ$4*MI321*100*100/MAX(EV$9:EV$497))+($RJ$4*MJ321*100*100/MAX(EV$9:EV$497))+($RJ$4*MK321*100*100/MAX(EV$9:EV$497))+($RJ$4*ML321*100*100/MAX(EV$9:EV$497))+($RJ$4*MM321*100*100/MAX(EV$9:EV$497))+($RJ$4*MN321*100*100/MAX(EV$9:EV$497))</f>
        <v>0</v>
      </c>
      <c r="RY321" s="118">
        <f>($RJ$4*MQ321*100*100/MAX(EV$9:EV$497))/2 + (($RJ$4*MR321*100*100/MAX(EV$9:EV$497))+($RJ$4*MS321*100*100/MAX(EV$9:EV$497))+($RJ$4*MT321*100*100/MAX(EV$9:EV$497))+($RJ$4*MU321*100*100/MAX(EV$9:EV$497))+($RJ$4*MV321*100*100/MAX(EV$9:EV$497))+($RJ$4*MW321*100*100/MAX(EV$9:EV$497))+($RJ$4*MX321*100*100/MAX(EV$9:EV$497))+($RJ$4*MY321*100*100/MAX(EV$9:EV$497))+($RJ$4*MZ321*100*100/MAX(EV$9:EV$497))+($RJ$4*NA321*100*100/MAX(EV$9:EV$497))+($RJ$4*NB321*100*100/MAX(EV$9:EV$497))+($RJ$4*NC321*100*100/MAX(EV$9:EV$497))+($RJ$4*ND321*100*100/MAX(EV$9:EV$497))+($RJ$4*NG321*100*100/MAX(EV$9:EV$497)))/4</f>
        <v>2.106741573033708</v>
      </c>
      <c r="RZ321" s="115">
        <f>($RJ$4*NH321*100*100/MAX(EV$9:EV$497))/2 + (($RJ$4*NI321*100*100/MAX(EV$9:EV$497))+($RJ$4*NJ321*100*100/MAX(EV$9:EV$497))+($RJ$4*NK321*100*100/MAX(EV$9:EV$497))+($RJ$4*NL321*100*100/MAX(EV$9:EV$497))+($RJ$4*NM321*100*100/MAX(EV$9:EV$497))+($RJ$4*NN321*100*100/MAX(EV$9:EV$497)))/4</f>
        <v>0</v>
      </c>
      <c r="SA321" s="117">
        <f>(($RJ$4*NO321*100*100/MAX(EV$9:EV$497))+($RJ$4*NP321*100*100/MAX(EV$9:EV$497)))/4</f>
        <v>0</v>
      </c>
      <c r="SB321" s="118">
        <f t="shared" si="743"/>
        <v>11.820908239700376</v>
      </c>
      <c r="SC321" s="115">
        <f t="shared" si="744"/>
        <v>10.13551498127341</v>
      </c>
      <c r="SD321" s="115">
        <f t="shared" si="745"/>
        <v>5.7533520599250947</v>
      </c>
      <c r="SE321" s="115">
        <f t="shared" si="746"/>
        <v>10.13551498127341</v>
      </c>
      <c r="SF321" s="115">
        <f t="shared" si="747"/>
        <v>5.7533520599250947</v>
      </c>
      <c r="SG321" s="115">
        <f t="shared" si="748"/>
        <v>2.106741573033708</v>
      </c>
      <c r="SH321" s="115">
        <f>ROUND(SB321/MAX(SB$9:SB$497)*100,0)</f>
        <v>15</v>
      </c>
      <c r="SI321" s="115">
        <f>ROUND(SC321/MAX(SC$9:SC$497)*100,0)</f>
        <v>15</v>
      </c>
      <c r="SJ321" s="115">
        <f>ROUND(SD321/MAX(SD$9:SD$497)*100,0)</f>
        <v>9</v>
      </c>
      <c r="SK321" s="115">
        <f>ROUND(SE321/MAX(SE$9:SE$497)*100,0)</f>
        <v>8</v>
      </c>
      <c r="SL321" s="115">
        <f>ROUND(SF321/MAX(SF$9:SF$497)*100,0)</f>
        <v>14</v>
      </c>
      <c r="SM321" s="121">
        <f>ROUND(SG321/MAX(SG$9:SG$497)*100,0)</f>
        <v>2</v>
      </c>
      <c r="SN321" s="115">
        <f>ROUND(AVERAGEIF($ES$9:$ES$497,$ES321,SH$9:SH$497),0)</f>
        <v>26</v>
      </c>
      <c r="SO321" s="115">
        <f>ROUND(AVERAGEIF($ES$9:$ES$497,$ES321,SI$9:SI$497),0)</f>
        <v>26</v>
      </c>
      <c r="SP321" s="115">
        <f>ROUND(AVERAGEIF($ES$9:$ES$497,$ES321,SJ$9:SJ$497),0)</f>
        <v>3</v>
      </c>
      <c r="SQ321" s="115">
        <f>ROUND(AVERAGEIF($ES$9:$ES$497,$ES321,SK$9:SK$497),0)</f>
        <v>21</v>
      </c>
      <c r="SR321" s="115">
        <f>ROUND(AVERAGEIF($ES$9:$ES$497,$ES321,SL$9:SL$497),0)</f>
        <v>5</v>
      </c>
      <c r="SS321" s="121">
        <f>ROUND(AVERAGEIF($ES$9:$ES$497,$ES321,SM$9:SM$497),0)</f>
        <v>5</v>
      </c>
      <c r="ST321" s="114">
        <f>RANK(SB321,SB$9:SB$497,0)</f>
        <v>233</v>
      </c>
      <c r="SU321" s="115">
        <f>RANK(SC321,SC$9:SC$497,0)</f>
        <v>167</v>
      </c>
      <c r="SV321" s="115">
        <f>RANK(SD321,SD$9:SD$497,0)</f>
        <v>92</v>
      </c>
      <c r="SW321" s="115">
        <f>RANK(SE321,SE$9:SE$497,0)</f>
        <v>168</v>
      </c>
      <c r="SX321" s="115">
        <f>RANK(SF321,SF$9:SF$497,0)</f>
        <v>43</v>
      </c>
      <c r="SY321" s="115">
        <f>RANK(SG321,SG$9:SG$497,0)</f>
        <v>237</v>
      </c>
      <c r="SZ321" s="115">
        <f>COUNTIFS(SB$9:SB$497,"&gt;"&amp;SB321,$ES$9:$ES$497,$ES321)+1</f>
        <v>57</v>
      </c>
      <c r="TA321" s="115">
        <f>COUNTIFS(SC$9:SC$497,"&gt;"&amp;SC321,$ES$9:$ES$497,$ES321)+1</f>
        <v>56</v>
      </c>
      <c r="TB321" s="115">
        <f>COUNTIFS(SD$9:SD$497,"&gt;"&amp;SD321,$ES$9:$ES$497,$ES321)+1</f>
        <v>6</v>
      </c>
      <c r="TC321" s="115">
        <f>COUNTIFS(SE$9:SE$497,"&gt;"&amp;SE321,$ES$9:$ES$497,$ES321)+1</f>
        <v>56</v>
      </c>
      <c r="TD321" s="115">
        <f>COUNTIFS(SF$9:SF$497,"&gt;"&amp;SF321,$ES$9:$ES$497,$ES321)+1</f>
        <v>6</v>
      </c>
      <c r="TE321" s="117">
        <f>COUNTIFS(SG$9:SG$497,"&gt;"&amp;SG321,$ES$9:$ES$497,$ES321)+1</f>
        <v>43</v>
      </c>
      <c r="TF321" s="118">
        <f t="shared" si="749"/>
        <v>75</v>
      </c>
      <c r="TG321" s="115">
        <f t="shared" si="750"/>
        <v>75</v>
      </c>
      <c r="TH321" s="115">
        <f t="shared" si="751"/>
        <v>49</v>
      </c>
      <c r="TI321" s="115">
        <f t="shared" si="752"/>
        <v>65</v>
      </c>
      <c r="TJ321" s="115">
        <f t="shared" si="753"/>
        <v>73</v>
      </c>
      <c r="TK321" s="115">
        <f t="shared" si="754"/>
        <v>47</v>
      </c>
      <c r="TL321" s="117">
        <f t="shared" si="755"/>
        <v>41</v>
      </c>
      <c r="TM321" s="118">
        <f>ROUND(TF321/MAX(TF$9:TF$497)*100,0)</f>
        <v>42</v>
      </c>
      <c r="TN321" s="115">
        <f>ROUND(TG321/MAX(TG$9:TG$497)*100,0)</f>
        <v>41</v>
      </c>
      <c r="TO321" s="115">
        <f>ROUND(TH321/MAX(TH$9:TH$497)*100,0)</f>
        <v>27</v>
      </c>
      <c r="TP321" s="115">
        <f>ROUND(TI321/MAX(TI$9:TI$497)*100,0)</f>
        <v>36</v>
      </c>
      <c r="TQ321" s="115">
        <f>ROUND(TJ321/MAX(TJ$9:TJ$497)*100,0)</f>
        <v>37</v>
      </c>
      <c r="TR321" s="115">
        <f>ROUND(TK321/MAX(TK$9:TK$497)*100,0)</f>
        <v>24</v>
      </c>
      <c r="TS321" s="119">
        <f>ROUND(TL321/MAX(TL$9:TL$497)*100,0)</f>
        <v>21</v>
      </c>
      <c r="TT321" s="120">
        <f>RANK(TM321,TM$9:TM$497,0)</f>
        <v>208</v>
      </c>
      <c r="TU321" s="115">
        <f>RANK(TN321,TN$9:TN$497,0)</f>
        <v>123</v>
      </c>
      <c r="TV321" s="115">
        <f>RANK(TO321,TO$9:TO$497,0)</f>
        <v>179</v>
      </c>
      <c r="TW321" s="115">
        <f>RANK(TP321,TP$9:TP$497,0)</f>
        <v>162</v>
      </c>
      <c r="TX321" s="115">
        <f>RANK(TQ321,TQ$9:TQ$497,0)</f>
        <v>72</v>
      </c>
      <c r="TY321" s="115">
        <f>RANK(TR321,TR$9:TR$497,0)</f>
        <v>243</v>
      </c>
      <c r="TZ321" s="121">
        <f>RANK(TS321,TS$9:TS$497,0)</f>
        <v>256</v>
      </c>
      <c r="UA321" s="132"/>
      <c r="UB321" s="7" t="s">
        <v>1</v>
      </c>
    </row>
    <row r="322" spans="1:548" x14ac:dyDescent="0.15">
      <c r="A322" s="183">
        <v>314</v>
      </c>
      <c r="B322" s="200" t="s">
        <v>1291</v>
      </c>
      <c r="C322" s="143"/>
      <c r="D322" s="143"/>
      <c r="E322" s="161" t="s">
        <v>518</v>
      </c>
      <c r="F322" s="65">
        <v>98</v>
      </c>
      <c r="G322" s="65" t="s">
        <v>908</v>
      </c>
      <c r="H322" s="144" t="s">
        <v>1005</v>
      </c>
      <c r="I322" s="66" t="s">
        <v>521</v>
      </c>
      <c r="J322" s="67" t="s">
        <v>521</v>
      </c>
      <c r="K322" s="67" t="s">
        <v>521</v>
      </c>
      <c r="L322" s="67" t="s">
        <v>521</v>
      </c>
      <c r="M322" s="67" t="s">
        <v>521</v>
      </c>
      <c r="N322" s="67" t="s">
        <v>521</v>
      </c>
      <c r="O322" s="67" t="s">
        <v>521</v>
      </c>
      <c r="P322" s="67" t="s">
        <v>521</v>
      </c>
      <c r="Q322" s="67" t="s">
        <v>521</v>
      </c>
      <c r="R322" s="68" t="s">
        <v>521</v>
      </c>
      <c r="S322" s="69" t="s">
        <v>521</v>
      </c>
      <c r="T322" s="67" t="s">
        <v>521</v>
      </c>
      <c r="U322" s="67" t="s">
        <v>521</v>
      </c>
      <c r="V322" s="67" t="s">
        <v>521</v>
      </c>
      <c r="W322" s="67" t="s">
        <v>521</v>
      </c>
      <c r="X322" s="67" t="s">
        <v>521</v>
      </c>
      <c r="Y322" s="67" t="s">
        <v>521</v>
      </c>
      <c r="Z322" s="67" t="s">
        <v>521</v>
      </c>
      <c r="AA322" s="67" t="s">
        <v>521</v>
      </c>
      <c r="AB322" s="68" t="s">
        <v>521</v>
      </c>
      <c r="AC322" s="69" t="s">
        <v>521</v>
      </c>
      <c r="AD322" s="67" t="s">
        <v>521</v>
      </c>
      <c r="AE322" s="67" t="s">
        <v>521</v>
      </c>
      <c r="AF322" s="67" t="s">
        <v>521</v>
      </c>
      <c r="AG322" s="67" t="s">
        <v>521</v>
      </c>
      <c r="AH322" s="67" t="s">
        <v>521</v>
      </c>
      <c r="AI322" s="67" t="s">
        <v>521</v>
      </c>
      <c r="AJ322" s="67" t="s">
        <v>521</v>
      </c>
      <c r="AK322" s="67" t="s">
        <v>521</v>
      </c>
      <c r="AL322" s="68" t="s">
        <v>521</v>
      </c>
      <c r="AM322" s="69" t="s">
        <v>521</v>
      </c>
      <c r="AN322" s="67" t="s">
        <v>521</v>
      </c>
      <c r="AO322" s="67" t="s">
        <v>521</v>
      </c>
      <c r="AP322" s="67" t="s">
        <v>521</v>
      </c>
      <c r="AQ322" s="67" t="s">
        <v>521</v>
      </c>
      <c r="AR322" s="67" t="s">
        <v>521</v>
      </c>
      <c r="AS322" s="67" t="s">
        <v>521</v>
      </c>
      <c r="AT322" s="67" t="s">
        <v>521</v>
      </c>
      <c r="AU322" s="67" t="s">
        <v>521</v>
      </c>
      <c r="AV322" s="68" t="s">
        <v>521</v>
      </c>
      <c r="AW322" s="69" t="s">
        <v>521</v>
      </c>
      <c r="AX322" s="67" t="s">
        <v>521</v>
      </c>
      <c r="AY322" s="67" t="s">
        <v>521</v>
      </c>
      <c r="AZ322" s="67" t="s">
        <v>521</v>
      </c>
      <c r="BA322" s="67" t="s">
        <v>521</v>
      </c>
      <c r="BB322" s="67" t="s">
        <v>521</v>
      </c>
      <c r="BC322" s="67" t="s">
        <v>521</v>
      </c>
      <c r="BD322" s="67" t="s">
        <v>521</v>
      </c>
      <c r="BE322" s="67" t="s">
        <v>521</v>
      </c>
      <c r="BF322" s="68" t="s">
        <v>521</v>
      </c>
      <c r="BG322" s="69" t="s">
        <v>521</v>
      </c>
      <c r="BH322" s="67" t="s">
        <v>521</v>
      </c>
      <c r="BI322" s="67" t="s">
        <v>521</v>
      </c>
      <c r="BJ322" s="67" t="s">
        <v>521</v>
      </c>
      <c r="BK322" s="67" t="s">
        <v>521</v>
      </c>
      <c r="BL322" s="67" t="s">
        <v>521</v>
      </c>
      <c r="BM322" s="67" t="s">
        <v>521</v>
      </c>
      <c r="BN322" s="67" t="s">
        <v>521</v>
      </c>
      <c r="BO322" s="67" t="s">
        <v>521</v>
      </c>
      <c r="BP322" s="68" t="s">
        <v>521</v>
      </c>
      <c r="BQ322" s="70" t="s">
        <v>521</v>
      </c>
      <c r="BR322" s="67" t="s">
        <v>521</v>
      </c>
      <c r="BS322" s="67" t="s">
        <v>521</v>
      </c>
      <c r="BT322" s="67" t="s">
        <v>521</v>
      </c>
      <c r="BU322" s="67" t="s">
        <v>521</v>
      </c>
      <c r="BV322" s="67" t="s">
        <v>521</v>
      </c>
      <c r="BW322" s="67" t="s">
        <v>521</v>
      </c>
      <c r="BX322" s="67" t="s">
        <v>521</v>
      </c>
      <c r="BY322" s="67" t="s">
        <v>521</v>
      </c>
      <c r="BZ322" s="68" t="s">
        <v>521</v>
      </c>
      <c r="CA322" s="69" t="s">
        <v>521</v>
      </c>
      <c r="CB322" s="67" t="s">
        <v>521</v>
      </c>
      <c r="CC322" s="67" t="s">
        <v>521</v>
      </c>
      <c r="CD322" s="67" t="s">
        <v>521</v>
      </c>
      <c r="CE322" s="67" t="s">
        <v>521</v>
      </c>
      <c r="CF322" s="67" t="s">
        <v>521</v>
      </c>
      <c r="CG322" s="67" t="s">
        <v>521</v>
      </c>
      <c r="CH322" s="67" t="s">
        <v>521</v>
      </c>
      <c r="CI322" s="67" t="s">
        <v>521</v>
      </c>
      <c r="CJ322" s="68" t="s">
        <v>521</v>
      </c>
      <c r="CK322" s="69" t="s">
        <v>521</v>
      </c>
      <c r="CL322" s="67" t="s">
        <v>521</v>
      </c>
      <c r="CM322" s="67" t="s">
        <v>521</v>
      </c>
      <c r="CN322" s="67" t="s">
        <v>521</v>
      </c>
      <c r="CO322" s="67" t="s">
        <v>521</v>
      </c>
      <c r="CP322" s="67" t="s">
        <v>521</v>
      </c>
      <c r="CQ322" s="67" t="s">
        <v>521</v>
      </c>
      <c r="CR322" s="67" t="s">
        <v>521</v>
      </c>
      <c r="CS322" s="67" t="s">
        <v>521</v>
      </c>
      <c r="CT322" s="68" t="s">
        <v>521</v>
      </c>
      <c r="CU322" s="69" t="s">
        <v>521</v>
      </c>
      <c r="CV322" s="67" t="s">
        <v>521</v>
      </c>
      <c r="CW322" s="67" t="s">
        <v>521</v>
      </c>
      <c r="CX322" s="67" t="s">
        <v>521</v>
      </c>
      <c r="CY322" s="67" t="s">
        <v>521</v>
      </c>
      <c r="CZ322" s="67" t="s">
        <v>521</v>
      </c>
      <c r="DA322" s="67" t="s">
        <v>521</v>
      </c>
      <c r="DB322" s="67" t="s">
        <v>521</v>
      </c>
      <c r="DC322" s="67" t="s">
        <v>521</v>
      </c>
      <c r="DD322" s="68" t="s">
        <v>521</v>
      </c>
      <c r="DE322" s="69" t="s">
        <v>521</v>
      </c>
      <c r="DF322" s="71" t="s">
        <v>521</v>
      </c>
      <c r="DG322" s="67" t="s">
        <v>521</v>
      </c>
      <c r="DH322" s="67" t="s">
        <v>521</v>
      </c>
      <c r="DI322" s="67" t="s">
        <v>521</v>
      </c>
      <c r="DJ322" s="67" t="s">
        <v>521</v>
      </c>
      <c r="DK322" s="67" t="s">
        <v>521</v>
      </c>
      <c r="DL322" s="67" t="s">
        <v>521</v>
      </c>
      <c r="DM322" s="67" t="s">
        <v>521</v>
      </c>
      <c r="DN322" s="68" t="s">
        <v>521</v>
      </c>
      <c r="DO322" s="70" t="s">
        <v>521</v>
      </c>
      <c r="DP322" s="71" t="s">
        <v>521</v>
      </c>
      <c r="DQ322" s="67" t="s">
        <v>521</v>
      </c>
      <c r="DR322" s="67" t="s">
        <v>521</v>
      </c>
      <c r="DS322" s="67" t="s">
        <v>521</v>
      </c>
      <c r="DT322" s="67" t="s">
        <v>521</v>
      </c>
      <c r="DU322" s="67" t="s">
        <v>521</v>
      </c>
      <c r="DV322" s="67" t="s">
        <v>521</v>
      </c>
      <c r="DW322" s="67" t="s">
        <v>521</v>
      </c>
      <c r="DX322" s="72" t="s">
        <v>521</v>
      </c>
      <c r="DY322" s="146" t="s">
        <v>522</v>
      </c>
      <c r="DZ322" s="74">
        <v>3</v>
      </c>
      <c r="EA322" s="74">
        <v>4</v>
      </c>
      <c r="EB322" s="74">
        <v>5</v>
      </c>
      <c r="EC322" s="75">
        <v>5</v>
      </c>
      <c r="ED322" s="168" t="s">
        <v>522</v>
      </c>
      <c r="EE322" s="74">
        <f t="shared" si="708"/>
        <v>3</v>
      </c>
      <c r="EF322" s="74">
        <f t="shared" si="756"/>
        <v>12</v>
      </c>
      <c r="EG322" s="74">
        <f t="shared" si="757"/>
        <v>60</v>
      </c>
      <c r="EH322" s="77">
        <f t="shared" si="758"/>
        <v>300</v>
      </c>
      <c r="EI322" s="73">
        <v>10</v>
      </c>
      <c r="EJ322" s="74">
        <v>50</v>
      </c>
      <c r="EK322" s="74">
        <v>270</v>
      </c>
      <c r="EL322" s="74">
        <v>900</v>
      </c>
      <c r="EM322" s="75">
        <v>2700</v>
      </c>
      <c r="EN322" s="78">
        <v>1</v>
      </c>
      <c r="EO322" s="79">
        <f t="shared" si="759"/>
        <v>1.6666666666666667</v>
      </c>
      <c r="EP322" s="79">
        <f t="shared" si="760"/>
        <v>2.25</v>
      </c>
      <c r="EQ322" s="79">
        <f t="shared" si="761"/>
        <v>1.5</v>
      </c>
      <c r="ER322" s="80">
        <f t="shared" si="762"/>
        <v>0.9</v>
      </c>
      <c r="ES322" s="128" t="s">
        <v>532</v>
      </c>
      <c r="ET322" s="82"/>
      <c r="EU322" s="83">
        <v>4</v>
      </c>
      <c r="EV322" s="146">
        <v>125</v>
      </c>
      <c r="EW322" s="147">
        <v>100</v>
      </c>
      <c r="EX322" s="147">
        <v>33</v>
      </c>
      <c r="EY322" s="147">
        <v>31</v>
      </c>
      <c r="EZ322" s="147">
        <v>41</v>
      </c>
      <c r="FA322" s="147">
        <v>60</v>
      </c>
      <c r="FB322" s="147">
        <v>27</v>
      </c>
      <c r="FC322" s="147">
        <v>36</v>
      </c>
      <c r="FD322" s="74">
        <f t="shared" si="709"/>
        <v>74</v>
      </c>
      <c r="FE322" s="84">
        <f t="shared" si="710"/>
        <v>69</v>
      </c>
      <c r="FF322" s="73">
        <f>RANK(EV322,$EV$9:$EV$497,0)</f>
        <v>23</v>
      </c>
      <c r="FG322" s="74">
        <f>RANK(EW322,$EW$9:$EW$497,0)</f>
        <v>17</v>
      </c>
      <c r="FH322" s="74">
        <f>RANK(EX322,$EX$9:$EX$497,0)</f>
        <v>215</v>
      </c>
      <c r="FI322" s="74">
        <f>RANK(EY322,$EY$9:$EY$497,0)</f>
        <v>228</v>
      </c>
      <c r="FJ322" s="74">
        <f>RANK(EZ322,$EZ$9:$EZ$497,0)</f>
        <v>82</v>
      </c>
      <c r="FK322" s="74">
        <f>RANK(FA322,$FA$9:$FA$497,0)</f>
        <v>28</v>
      </c>
      <c r="FL322" s="74">
        <f>RANK(FB322,$FB$9:$FB$497,0)</f>
        <v>286</v>
      </c>
      <c r="FM322" s="74">
        <f>RANK(FC322,$FC$9:$FC$497,0)</f>
        <v>239</v>
      </c>
      <c r="FN322" s="74">
        <f>RANK(FD322,$FD$9:$FD$497,0)</f>
        <v>198</v>
      </c>
      <c r="FO322" s="84">
        <f>RANK(FE322,$FE$9:$FE$497,0)</f>
        <v>246</v>
      </c>
      <c r="FP322" s="73">
        <f>COUNTIFS($EV$9:$EV$497,"&gt;"&amp;EV322,$ES$9:$ES$497,ES322)+1</f>
        <v>1</v>
      </c>
      <c r="FQ322" s="74">
        <f>COUNTIFS($EW$9:$EW$497,"&gt;"&amp;EW322,$ES$9:$ES$497,ES322)+1</f>
        <v>3</v>
      </c>
      <c r="FR322" s="74">
        <f>COUNTIFS($EX$9:$EX$497,"&gt;"&amp;EX322,$ES$9:$ES$497,ES322)+1</f>
        <v>14</v>
      </c>
      <c r="FS322" s="74">
        <f>COUNTIFS($EY$9:$EY$497,"&gt;"&amp;EY322,$ES$9:$ES$497,ES322)+1</f>
        <v>25</v>
      </c>
      <c r="FT322" s="74">
        <f>COUNTIFS($EZ$9:$EZ$497,"&gt;"&amp;EZ322,$ES$9:$ES$497,ES322)+1</f>
        <v>17</v>
      </c>
      <c r="FU322" s="74">
        <f>COUNTIFS($FA$9:$FA$497,"&gt;"&amp;FA322,$ES$9:$ES$497,ES322)+1</f>
        <v>25</v>
      </c>
      <c r="FV322" s="74">
        <f>COUNTIFS($FB$9:$FB$497,"&gt;"&amp;FB322,$ES$9:$ES$497,ES322)+1</f>
        <v>29</v>
      </c>
      <c r="FW322" s="74">
        <f>COUNTIFS($FC$9:$FC$497,"&gt;"&amp;FC322,$ES$9:$ES$497,ES322)+1</f>
        <v>9</v>
      </c>
      <c r="FX322" s="74">
        <f>COUNTIFS($FD$9:$FD$497,"&gt;"&amp;FD322,$ES$9:$ES$497,ES322)+1</f>
        <v>16</v>
      </c>
      <c r="FY322" s="84">
        <f>COUNTIFS($FE$9:$FE$497,"&gt;"&amp;FE322,$ES$9:$ES$497,ES322)+1</f>
        <v>13</v>
      </c>
      <c r="FZ322" s="85">
        <f t="shared" si="711"/>
        <v>1.28</v>
      </c>
      <c r="GA322" s="86">
        <f t="shared" si="712"/>
        <v>1.02</v>
      </c>
      <c r="GB322" s="86">
        <f t="shared" si="713"/>
        <v>0.34</v>
      </c>
      <c r="GC322" s="86">
        <f t="shared" si="714"/>
        <v>0.32</v>
      </c>
      <c r="GD322" s="86">
        <f t="shared" si="715"/>
        <v>0.42</v>
      </c>
      <c r="GE322" s="86">
        <f t="shared" si="716"/>
        <v>0.61</v>
      </c>
      <c r="GF322" s="86">
        <f t="shared" si="717"/>
        <v>0.28000000000000003</v>
      </c>
      <c r="GG322" s="86">
        <f t="shared" si="718"/>
        <v>0.37</v>
      </c>
      <c r="GH322" s="86">
        <f t="shared" si="719"/>
        <v>0.76</v>
      </c>
      <c r="GI322" s="87">
        <f t="shared" si="720"/>
        <v>0.7</v>
      </c>
      <c r="GJ322" s="85">
        <f>ROUND(((FZ322-AVERAGE(FZ$9:FZ$497))/STDEVP(FZ$9:FZ$497)*10+50),2)</f>
        <v>62.2</v>
      </c>
      <c r="GK322" s="86">
        <f>ROUND(((GA322-AVERAGE(GA$9:GA$497))/STDEVP(GA$9:GA$497)*10+50),2)</f>
        <v>59.85</v>
      </c>
      <c r="GL322" s="86">
        <f>ROUND(((GB322-AVERAGE(GB$9:GB$497))/STDEVP(GB$9:GB$497)*10+50),2)</f>
        <v>40.880000000000003</v>
      </c>
      <c r="GM322" s="86">
        <f>ROUND(((GC322-AVERAGE(GC$9:GC$497))/STDEVP(GC$9:GC$497)*10+50),2)</f>
        <v>39.67</v>
      </c>
      <c r="GN322" s="86">
        <f>ROUND(((GD322-AVERAGE(GD$9:GD$497))/STDEVP(GD$9:GD$497)*10+50),2)</f>
        <v>50.95</v>
      </c>
      <c r="GO322" s="86">
        <f>ROUND(((GE322-AVERAGE(GE$9:GE$497))/STDEVP(GE$9:GE$497)*10+50),2)</f>
        <v>59.5</v>
      </c>
      <c r="GP322" s="86">
        <f>ROUND(((GF322-AVERAGE(GF$9:GF$497))/STDEVP(GF$9:GF$497)*10+50),2)</f>
        <v>38.82</v>
      </c>
      <c r="GQ322" s="86">
        <f>ROUND(((GG322-AVERAGE(GG$9:GG$497))/STDEVP(GG$9:GG$497)*10+50),2)</f>
        <v>41.83</v>
      </c>
      <c r="GR322" s="86">
        <f>ROUND(((GH322-AVERAGE(GH$9:GH$497))/STDEVP(GH$9:GH$497)*10+50),2)</f>
        <v>42.17</v>
      </c>
      <c r="GS322" s="87">
        <f>ROUND(((GI322-AVERAGE(GI$9:GI$497))/STDEVP(GI$9:GI$497)*10+50),2)</f>
        <v>39.21</v>
      </c>
      <c r="GT322" s="73">
        <f>RANK(GJ322,$GJ$9:$GJ$497,0)</f>
        <v>50</v>
      </c>
      <c r="GU322" s="74">
        <f>RANK(GK322,$GK$9:$GK$497,0)</f>
        <v>76</v>
      </c>
      <c r="GV322" s="74">
        <f>RANK(GL322,$GL$9:$GL$497,0)</f>
        <v>361</v>
      </c>
      <c r="GW322" s="74">
        <f>RANK(GM322,$GM$9:$GM$497,0)</f>
        <v>371</v>
      </c>
      <c r="GX322" s="74">
        <f>RANK(GN322,$GN$9:$GN$497,0)</f>
        <v>118</v>
      </c>
      <c r="GY322" s="74">
        <f>RANK(GO322,$GO$9:$GO$497,0)</f>
        <v>75</v>
      </c>
      <c r="GZ322" s="74">
        <f>RANK(GP322,$GP$9:$GP$497,0)</f>
        <v>370</v>
      </c>
      <c r="HA322" s="74">
        <f>RANK(GQ322,$GQ$9:$GQ$497,0)</f>
        <v>352</v>
      </c>
      <c r="HB322" s="74">
        <f>RANK(GR322,$GR$9:$GR$497,0)</f>
        <v>340</v>
      </c>
      <c r="HC322" s="84">
        <f>RANK(GS322,$GS$9:$GS$497,0)</f>
        <v>396</v>
      </c>
      <c r="HD322" s="85">
        <f>ROUND(AVERAGEIF($ES$9:$ES$497,$ES322,$FZ$9:$FZ$497),2)</f>
        <v>0.93</v>
      </c>
      <c r="HE322" s="86">
        <f>ROUND(AVERAGEIF($ES$9:$ES$497,$ES322,$GA$9:$GA$497),2)</f>
        <v>0.96</v>
      </c>
      <c r="HF322" s="86">
        <f>ROUND(AVERAGEIF($ES$9:$ES$497,$ES322,$GB$9:$GB$497),2)</f>
        <v>0.41</v>
      </c>
      <c r="HG322" s="86">
        <f>ROUND(AVERAGEIF($ES$9:$ES$497,$ES322,$GC$9:$GC$497),2)</f>
        <v>0.46</v>
      </c>
      <c r="HH322" s="86">
        <f>ROUND(AVERAGEIF($ES$9:$ES$497,$ES322,$GD$9:$GD$497),2)</f>
        <v>0.38</v>
      </c>
      <c r="HI322" s="86">
        <f>ROUND(AVERAGEIF($ES$9:$ES$497,$ES322,$GE$9:$GE$497),2)</f>
        <v>0.85</v>
      </c>
      <c r="HJ322" s="86">
        <f>ROUND(AVERAGEIF($ES$9:$ES$497,$ES322,$GF$9:$GF$497),2)</f>
        <v>0.44</v>
      </c>
      <c r="HK322" s="86">
        <f>ROUND(AVERAGEIF($ES$9:$ES$497,$ES322,$GG$9:$GG$497),2)</f>
        <v>0.42</v>
      </c>
      <c r="HL322" s="86">
        <f>ROUND(AVERAGEIF($ES$9:$ES$497,$ES322,$GH$9:$GH$497),2)</f>
        <v>0.8</v>
      </c>
      <c r="HM322" s="87">
        <f>ROUND(AVERAGEIF($ES$9:$ES$497,$ES322,$GI$9:$GI$497),2)</f>
        <v>0.84</v>
      </c>
      <c r="HN322" s="88">
        <f t="shared" si="721"/>
        <v>0.35</v>
      </c>
      <c r="HO322" s="89">
        <f t="shared" si="722"/>
        <v>6.0000000000000053E-2</v>
      </c>
      <c r="HP322" s="89">
        <f t="shared" si="723"/>
        <v>-6.9999999999999951E-2</v>
      </c>
      <c r="HQ322" s="89">
        <f t="shared" si="724"/>
        <v>-0.14000000000000001</v>
      </c>
      <c r="HR322" s="89">
        <f t="shared" si="725"/>
        <v>3.999999999999998E-2</v>
      </c>
      <c r="HS322" s="89">
        <f t="shared" si="726"/>
        <v>-0.24</v>
      </c>
      <c r="HT322" s="89">
        <f t="shared" si="727"/>
        <v>-0.15999999999999998</v>
      </c>
      <c r="HU322" s="89">
        <f t="shared" si="728"/>
        <v>-4.9999999999999989E-2</v>
      </c>
      <c r="HV322" s="89">
        <f t="shared" si="729"/>
        <v>-4.0000000000000036E-2</v>
      </c>
      <c r="HW322" s="90">
        <f t="shared" si="730"/>
        <v>-0.14000000000000001</v>
      </c>
      <c r="HX322" s="73">
        <f>COUNTIFS($FZ$9:$FZ$497,"&gt;"&amp;FZ322,$ES$9:$ES$497,$ES322)+1</f>
        <v>8</v>
      </c>
      <c r="HY322" s="74">
        <f>COUNTIFS($GA$9:$GA$497,"&gt;"&amp;GA322,$ES$9:$ES$497,$ES322)+1</f>
        <v>22</v>
      </c>
      <c r="HZ322" s="74">
        <f>COUNTIFS($GB$9:$GB$497,"&gt;"&amp;GB322,$ES$9:$ES$497,$ES322)+1</f>
        <v>49</v>
      </c>
      <c r="IA322" s="74">
        <f>COUNTIFS($GC$9:$GC$497,"&gt;"&amp;GC322,$ES$9:$ES$497,$ES322)+1</f>
        <v>56</v>
      </c>
      <c r="IB322" s="74">
        <f>COUNTIFS($GD$9:$GD$497,"&gt;"&amp;GD322,$ES$9:$ES$497,$ES322)+1</f>
        <v>18</v>
      </c>
      <c r="IC322" s="74">
        <f>COUNTIFS($GE$9:$GE$497,"&gt;"&amp;GE322,$ES$9:$ES$497,$ES322)+1</f>
        <v>65</v>
      </c>
      <c r="ID322" s="74">
        <f>COUNTIFS($GF$9:$GF$497,"&gt;"&amp;GF322,$ES$9:$ES$497,$ES322)+1</f>
        <v>61</v>
      </c>
      <c r="IE322" s="74">
        <f>COUNTIFS($GG$9:$GG$497,"&gt;"&amp;GG322,$ES$9:$ES$497,$ES322)+1</f>
        <v>50</v>
      </c>
      <c r="IF322" s="74">
        <f>COUNTIFS($GH$9:$GH$497,"&gt;"&amp;GH322,$ES$9:$ES$497,$ES322)+1</f>
        <v>30</v>
      </c>
      <c r="IG322" s="84">
        <f>COUNTIFS($GI$9:$GI$497,"&gt;"&amp;GI322,$ES$9:$ES$497,$ES322)+1</f>
        <v>52</v>
      </c>
      <c r="IH322" s="148"/>
      <c r="II322" s="149"/>
      <c r="IJ322" s="149"/>
      <c r="IK322" s="149"/>
      <c r="IL322" s="149"/>
      <c r="IM322" s="150"/>
      <c r="IN322" s="151"/>
      <c r="IO322" s="152"/>
      <c r="IP322" s="153"/>
      <c r="IQ322" s="149"/>
      <c r="IR322" s="149"/>
      <c r="IS322" s="149"/>
      <c r="IT322" s="149"/>
      <c r="IU322" s="149"/>
      <c r="IV322" s="149"/>
      <c r="IW322" s="154"/>
      <c r="IX322" s="151"/>
      <c r="IY322" s="149"/>
      <c r="IZ322" s="149"/>
      <c r="JA322" s="149"/>
      <c r="JB322" s="149"/>
      <c r="JC322" s="149"/>
      <c r="JD322" s="149"/>
      <c r="JE322" s="155"/>
      <c r="JF322" s="153"/>
      <c r="JG322" s="149"/>
      <c r="JH322" s="149"/>
      <c r="JI322" s="149"/>
      <c r="JJ322" s="149"/>
      <c r="JK322" s="149"/>
      <c r="JL322" s="149"/>
      <c r="JM322" s="154"/>
      <c r="JN322" s="151"/>
      <c r="JO322" s="149"/>
      <c r="JP322" s="149"/>
      <c r="JQ322" s="149"/>
      <c r="JR322" s="149"/>
      <c r="JS322" s="149"/>
      <c r="JT322" s="149"/>
      <c r="JU322" s="149"/>
      <c r="JV322" s="149"/>
      <c r="JW322" s="149"/>
      <c r="JX322" s="149"/>
      <c r="JY322" s="149"/>
      <c r="JZ322" s="155"/>
      <c r="KA322" s="151">
        <v>7.0000000000000007E-2</v>
      </c>
      <c r="KB322" s="149"/>
      <c r="KC322" s="149"/>
      <c r="KD322" s="149"/>
      <c r="KE322" s="155"/>
      <c r="KF322" s="153"/>
      <c r="KG322" s="149"/>
      <c r="KH322" s="149"/>
      <c r="KI322" s="149"/>
      <c r="KJ322" s="149"/>
      <c r="KK322" s="156"/>
      <c r="KL322" s="149"/>
      <c r="KM322" s="149"/>
      <c r="KN322" s="149"/>
      <c r="KO322" s="149"/>
      <c r="KP322" s="149"/>
      <c r="KQ322" s="149"/>
      <c r="KR322" s="149"/>
      <c r="KS322" s="154"/>
      <c r="KT322" s="154"/>
      <c r="KU322" s="154"/>
      <c r="KV322" s="154"/>
      <c r="KW322" s="151"/>
      <c r="KX322" s="149"/>
      <c r="KY322" s="149"/>
      <c r="KZ322" s="149"/>
      <c r="LA322" s="149"/>
      <c r="LB322" s="149"/>
      <c r="LC322" s="154"/>
      <c r="LD322" s="151"/>
      <c r="LE322" s="152"/>
      <c r="LF322" s="157"/>
      <c r="LG322" s="158"/>
      <c r="LH322" s="151"/>
      <c r="LI322" s="149"/>
      <c r="LJ322" s="147">
        <v>5</v>
      </c>
      <c r="LK322" s="147"/>
      <c r="LL322" s="147"/>
      <c r="LM322" s="159"/>
      <c r="LN322" s="153"/>
      <c r="LO322" s="149"/>
      <c r="LP322" s="149"/>
      <c r="LQ322" s="149"/>
      <c r="LR322" s="154"/>
      <c r="LS322" s="151"/>
      <c r="LT322" s="149"/>
      <c r="LU322" s="149"/>
      <c r="LV322" s="149">
        <v>7.0000000000000007E-2</v>
      </c>
      <c r="LW322" s="149"/>
      <c r="LX322" s="149"/>
      <c r="LY322" s="149">
        <v>7.0000000000000007E-2</v>
      </c>
      <c r="LZ322" s="149"/>
      <c r="MA322" s="155"/>
      <c r="MB322" s="153"/>
      <c r="MC322" s="149"/>
      <c r="MD322" s="149"/>
      <c r="ME322" s="149"/>
      <c r="MF322" s="149"/>
      <c r="MG322" s="149"/>
      <c r="MH322" s="149"/>
      <c r="MI322" s="149"/>
      <c r="MJ322" s="149"/>
      <c r="MK322" s="149"/>
      <c r="ML322" s="149"/>
      <c r="MM322" s="149"/>
      <c r="MN322" s="156"/>
      <c r="MO322" s="156"/>
      <c r="MP322" s="154"/>
      <c r="MQ322" s="151"/>
      <c r="MR322" s="149"/>
      <c r="MS322" s="149"/>
      <c r="MT322" s="149"/>
      <c r="MU322" s="149"/>
      <c r="MV322" s="156"/>
      <c r="MW322" s="149"/>
      <c r="MX322" s="149"/>
      <c r="MY322" s="149"/>
      <c r="MZ322" s="149"/>
      <c r="NA322" s="149"/>
      <c r="NB322" s="149"/>
      <c r="NC322" s="149"/>
      <c r="ND322" s="154"/>
      <c r="NE322" s="154"/>
      <c r="NF322" s="154"/>
      <c r="NG322" s="154"/>
      <c r="NH322" s="151"/>
      <c r="NI322" s="149"/>
      <c r="NJ322" s="149">
        <v>0.1</v>
      </c>
      <c r="NK322" s="149"/>
      <c r="NL322" s="149"/>
      <c r="NM322" s="149"/>
      <c r="NN322" s="94"/>
      <c r="NO322" s="151"/>
      <c r="NP322" s="160"/>
      <c r="NQ322" s="145" t="s">
        <v>1288</v>
      </c>
      <c r="NR322" s="199" t="s">
        <v>1293</v>
      </c>
      <c r="NS322" s="145"/>
      <c r="NT322" s="145"/>
      <c r="NU322" s="145"/>
      <c r="NV322" s="171"/>
      <c r="NW322" s="145" t="s">
        <v>1219</v>
      </c>
      <c r="NX322" s="165" t="s">
        <v>1294</v>
      </c>
      <c r="NY322" s="138" t="s">
        <v>1295</v>
      </c>
      <c r="NZ322" s="165" t="s">
        <v>1294</v>
      </c>
      <c r="OA322" s="166"/>
      <c r="OB322" s="166"/>
      <c r="OC322" s="166"/>
      <c r="OD322" s="108">
        <f t="shared" si="763"/>
        <v>300</v>
      </c>
      <c r="OE322" s="109">
        <v>4</v>
      </c>
      <c r="OF322" s="110">
        <f t="shared" si="764"/>
        <v>23</v>
      </c>
      <c r="OG322" s="109">
        <v>7</v>
      </c>
      <c r="OH322" s="111">
        <f>ROUND(AVERAGEIF($ES$9:$ES$497,$ES322,EV$9:EV$497),0)</f>
        <v>58</v>
      </c>
      <c r="OI322" s="112">
        <f>ROUND(AVERAGEIF($ES$9:$ES$497,$ES322,EW$9:EW$497),0)</f>
        <v>57</v>
      </c>
      <c r="OJ322" s="112">
        <f>ROUND(AVERAGEIF($ES$9:$ES$497,$ES322,EX$9:EX$497),0)</f>
        <v>24</v>
      </c>
      <c r="OK322" s="112">
        <f>ROUND(AVERAGEIF($ES$9:$ES$497,$ES322,EY$9:EY$497),0)</f>
        <v>29</v>
      </c>
      <c r="OL322" s="112">
        <f>ROUND(AVERAGEIF($ES$9:$ES$497,$ES322,EZ$9:EZ$497),0)</f>
        <v>25</v>
      </c>
      <c r="OM322" s="112">
        <f>ROUND(AVERAGEIF($ES$9:$ES$497,$ES322,FA$9:FA$497),0)</f>
        <v>51</v>
      </c>
      <c r="ON322" s="112">
        <f>ROUND(AVERAGEIF($ES$9:$ES$497,$ES322,FB$9:FB$497),0)</f>
        <v>27</v>
      </c>
      <c r="OO322" s="112">
        <f>ROUND(AVERAGEIF($ES$9:$ES$497,$ES322,FC$9:FC$497),0)</f>
        <v>25</v>
      </c>
      <c r="OP322" s="112">
        <f>ROUND(AVERAGEIF($ES$9:$ES$497,$ES322,FD$9:FD$497),0)</f>
        <v>49</v>
      </c>
      <c r="OQ322" s="113">
        <f>ROUND(AVERAGEIF($ES$9:$ES$497,$ES322,FE$9:FE$497),0)</f>
        <v>49</v>
      </c>
      <c r="OR322" s="114">
        <f>ROUND(EV322/MAX(EV$9:EV$497)*100,0)</f>
        <v>70</v>
      </c>
      <c r="OS322" s="115">
        <f>ROUND(EW322/MAX(EW$9:EW$497)*100,0)</f>
        <v>79</v>
      </c>
      <c r="OT322" s="115">
        <f>ROUND(EX322/MAX(EX$9:EX$497)*100,0)</f>
        <v>28</v>
      </c>
      <c r="OU322" s="115">
        <f>ROUND(EY322/MAX(EY$9:EY$497)*100,0)</f>
        <v>21</v>
      </c>
      <c r="OV322" s="115">
        <f>ROUND(EZ322/MAX(EZ$9:EZ$497)*100,0)</f>
        <v>33</v>
      </c>
      <c r="OW322" s="115">
        <f>ROUND(FA322/MAX(FA$9:FA$497)*100,0)</f>
        <v>53</v>
      </c>
      <c r="OX322" s="115">
        <f>ROUND(FB322/MAX(FB$9:FB$497)*100,0)</f>
        <v>20</v>
      </c>
      <c r="OY322" s="116">
        <f>ROUND(FC322/MAX(FC$9:FC$497)*100,0)</f>
        <v>25</v>
      </c>
      <c r="OZ322" s="115">
        <f>ROUND(FD322/MAX(FD$9:FD$497)*100,0)</f>
        <v>50</v>
      </c>
      <c r="PA322" s="117">
        <f>ROUND(FE322/MAX(FE$9:FE$497)*100,0)</f>
        <v>28</v>
      </c>
      <c r="PB322" s="118">
        <f t="shared" si="731"/>
        <v>468</v>
      </c>
      <c r="PC322" s="115">
        <f t="shared" si="732"/>
        <v>483</v>
      </c>
      <c r="PD322" s="115">
        <f t="shared" si="733"/>
        <v>567</v>
      </c>
      <c r="PE322" s="115">
        <f t="shared" si="734"/>
        <v>518</v>
      </c>
      <c r="PF322" s="115">
        <f t="shared" si="735"/>
        <v>557</v>
      </c>
      <c r="PG322" s="119">
        <f t="shared" si="736"/>
        <v>519</v>
      </c>
      <c r="PH322" s="118">
        <f>ROUND(PB322/MAX(PB$9:PB$497)*100,0)</f>
        <v>56</v>
      </c>
      <c r="PI322" s="115">
        <f>ROUND(PC322/MAX(PC$9:PC$497)*100,0)</f>
        <v>58</v>
      </c>
      <c r="PJ322" s="115">
        <f>ROUND(PD322/MAX(PD$9:PD$497)*100,0)</f>
        <v>60</v>
      </c>
      <c r="PK322" s="115">
        <f>ROUND(PE322/MAX(PE$9:PE$497)*100,0)</f>
        <v>52</v>
      </c>
      <c r="PL322" s="115">
        <f>ROUND(PF322/MAX(PF$9:PF$497)*100,0)</f>
        <v>78</v>
      </c>
      <c r="PM322" s="119">
        <f>ROUND(PG322/MAX(PG$9:PG$497)*100,0)</f>
        <v>76</v>
      </c>
      <c r="PN322" s="118">
        <f>RANK(PH322,PH$9:PH$497,0)</f>
        <v>136</v>
      </c>
      <c r="PO322" s="115">
        <f>RANK(PI322,PI$9:PI$497,0)</f>
        <v>82</v>
      </c>
      <c r="PP322" s="115">
        <f>RANK(PJ322,PJ$9:PJ$497,0)</f>
        <v>130</v>
      </c>
      <c r="PQ322" s="115">
        <f>RANK(PK322,PK$9:PK$497,0)</f>
        <v>156</v>
      </c>
      <c r="PR322" s="115">
        <f>RANK(PL322,PL$9:PL$497,0)</f>
        <v>44</v>
      </c>
      <c r="PS322" s="119">
        <f>RANK(PM322,PM$9:PM$497,0)</f>
        <v>25</v>
      </c>
      <c r="PT322" s="120">
        <f>ROUND(FZ322/MAX(FZ$9:FZ$497)*100,0)</f>
        <v>70</v>
      </c>
      <c r="PU322" s="115">
        <f>ROUND(GA322/MAX(GA$9:GA$497)*100,0)</f>
        <v>57</v>
      </c>
      <c r="PV322" s="115">
        <f>ROUND(GB322/MAX(GB$9:GB$497)*100,0)</f>
        <v>25</v>
      </c>
      <c r="PW322" s="115">
        <f>ROUND(GC322/MAX(GC$9:GC$497)*100,0)</f>
        <v>25</v>
      </c>
      <c r="PX322" s="115">
        <f>ROUND(GD322/MAX(GD$9:GD$497)*100,0)</f>
        <v>23</v>
      </c>
      <c r="PY322" s="115">
        <f>ROUND(GE322/MAX(GE$9:GE$497)*100,0)</f>
        <v>37</v>
      </c>
      <c r="PZ322" s="115">
        <f>ROUND(GF322/MAX(GF$9:GF$497)*100,0)</f>
        <v>13</v>
      </c>
      <c r="QA322" s="116">
        <f>ROUND(GG322/MAX(GG$9:GG$497)*100,0)</f>
        <v>20</v>
      </c>
      <c r="QB322" s="115">
        <f>ROUND(GH322/MAX(GH$9:GH$497)*100,0)</f>
        <v>34</v>
      </c>
      <c r="QC322" s="121">
        <f>ROUND(GI322/MAX(GI$9:GI$497)*100,0)</f>
        <v>22</v>
      </c>
      <c r="QD322" s="120">
        <f>ROUND(AVERAGEIF($ES$9:$ES$497,$ES322,PT$9:PT$497),0)</f>
        <v>51</v>
      </c>
      <c r="QE322" s="120">
        <f>ROUND(AVERAGEIF($ES$9:$ES$497,$ES322,PU$9:PU$497),0)</f>
        <v>54</v>
      </c>
      <c r="QF322" s="120">
        <f>ROUND(AVERAGEIF($ES$9:$ES$497,$ES322,PV$9:PV$497),0)</f>
        <v>30</v>
      </c>
      <c r="QG322" s="120">
        <f>ROUND(AVERAGEIF($ES$9:$ES$497,$ES322,PW$9:PW$497),0)</f>
        <v>36</v>
      </c>
      <c r="QH322" s="120">
        <f>ROUND(AVERAGEIF($ES$9:$ES$497,$ES322,PX$9:PX$497),0)</f>
        <v>21</v>
      </c>
      <c r="QI322" s="120">
        <f>ROUND(AVERAGEIF($ES$9:$ES$497,$ES322,PY$9:PY$497),0)</f>
        <v>51</v>
      </c>
      <c r="QJ322" s="120">
        <f>ROUND(AVERAGEIF($ES$9:$ES$497,$ES322,PZ$9:PZ$497),0)</f>
        <v>21</v>
      </c>
      <c r="QK322" s="120">
        <f>ROUND(AVERAGEIF($ES$9:$ES$497,$ES322,QA$9:QA$497),0)</f>
        <v>23</v>
      </c>
      <c r="QL322" s="120">
        <f>ROUND(AVERAGEIF($ES$9:$ES$497,$ES322,QB$9:QB$497),0)</f>
        <v>35</v>
      </c>
      <c r="QM322" s="120">
        <f>ROUND(AVERAGEIF($ES$9:$ES$497,$ES322,QC$9:QC$497),0)</f>
        <v>27</v>
      </c>
      <c r="QN322" s="114">
        <f t="shared" si="737"/>
        <v>425</v>
      </c>
      <c r="QO322" s="115">
        <f t="shared" si="738"/>
        <v>417</v>
      </c>
      <c r="QP322" s="115">
        <f t="shared" si="739"/>
        <v>517</v>
      </c>
      <c r="QQ322" s="115">
        <f t="shared" si="740"/>
        <v>485</v>
      </c>
      <c r="QR322" s="115">
        <f t="shared" si="741"/>
        <v>581</v>
      </c>
      <c r="QS322" s="119">
        <f t="shared" si="742"/>
        <v>465</v>
      </c>
      <c r="QT322" s="114">
        <f>ROUND((QN322-MIN(QN$9:QN$497))/(MAX(QN$9:QN$497)-MIN(QN$9:QN$497))*100,0)</f>
        <v>31</v>
      </c>
      <c r="QU322" s="115">
        <f>ROUND((QO322-MIN(QO$9:QO$497))/(MAX(QO$9:QO$497)-MIN(QO$9:QO$497))*100,0)</f>
        <v>30</v>
      </c>
      <c r="QV322" s="115">
        <f>ROUND((QP322-MIN(QP$9:QP$497))/(MAX(QP$9:QP$497)-MIN(QP$9:QP$497))*100,0)</f>
        <v>24</v>
      </c>
      <c r="QW322" s="115">
        <f>ROUND((QQ322-MIN(QQ$9:QQ$497))/(MAX(QQ$9:QQ$497)-MIN(QQ$9:QQ$497))*100,0)</f>
        <v>25</v>
      </c>
      <c r="QX322" s="115">
        <f>ROUND((QR322-MIN(QR$9:QR$497))/(MAX(QR$9:QR$497)-MIN(QR$9:QR$497))*100,0)</f>
        <v>59</v>
      </c>
      <c r="QY322" s="115">
        <f>ROUND((QS322-MIN(QS$9:QS$497))/(MAX(QS$9:QS$497)-MIN(QS$9:QS$497))*100,0)</f>
        <v>58</v>
      </c>
      <c r="QZ322" s="114">
        <f>RANK(QN322,QN$9:QN$497,0)</f>
        <v>304</v>
      </c>
      <c r="RA322" s="115">
        <f>RANK(QO322,QO$9:QO$497,0)</f>
        <v>162</v>
      </c>
      <c r="RB322" s="115">
        <f>RANK(QP322,QP$9:QP$497,0)</f>
        <v>290</v>
      </c>
      <c r="RC322" s="115">
        <f>RANK(QQ322,QQ$9:QQ$497,0)</f>
        <v>329</v>
      </c>
      <c r="RD322" s="115">
        <f>RANK(QR322,QR$9:QR$497,0)</f>
        <v>115</v>
      </c>
      <c r="RE322" s="115">
        <f>RANK(QS322,QS$9:QS$497,0)</f>
        <v>69</v>
      </c>
      <c r="RF322" s="122"/>
      <c r="RG322" s="115">
        <f>($RH$3*(IH322+IJ322)*100*100/MAX(EX$9:EX$497)*$RO$3) +($RH$3*(II322+IJ322)*100*100/MAX(EX$9:EX$497)*$RO$4) + ($RH$3*IK322*100*100/MAX(EX$9:EX$497)*0.098)</f>
        <v>0</v>
      </c>
      <c r="RH322" s="115">
        <f>($RH$4*IL322*100*100/MAX(EZ$9:EZ$497))*$RQ$3</f>
        <v>0</v>
      </c>
      <c r="RI322" s="115">
        <f>($RH$3*IM322*100*100/MAX(EY$9:EY$497))*$RQ$4</f>
        <v>0</v>
      </c>
      <c r="RJ322" s="115">
        <f>($RH$3*IN322*100*100/MAX(EX$9:EX$497))</f>
        <v>0</v>
      </c>
      <c r="RK322" s="115">
        <f>($RH$4*IO322*100*100/MAX(EZ$9:EZ$497))*$RQ$3</f>
        <v>0</v>
      </c>
      <c r="RL322" s="115">
        <f>(($RL$4*IP322*100*((100/MAX(EX$9:EX$497)+100/MAX(EZ$9:EZ$497))/2))+($RL$4*IQ322*100*((100/MAX(EX$9:EX$497)+100/MAX(EZ$9:EZ$497))/2))+($RL$4*IR322*100*((100/MAX(EX$9:EX$497)+100/MAX(EZ$9:EZ$497))/2))+($RL$4*IS322*100*((100/MAX(EX$9:EX$497)+100/MAX(EZ$9:EZ$497))/2))+($RL$4*IT322*100*((100/MAX(EX$9:EX$497)+100/MAX(EZ$9:EZ$497))/2))+($RL$4*IU322*100*((100/MAX(EX$9:EX$497)+100/MAX(EZ$9:EZ$497))/2))+($RL$4*IV322*100*((100/MAX(EX$9:EX$497)+100/MAX(EZ$9:EZ$497))/2))+($RL$4*IW322*100*((100/MAX(EX$9:EX$497)+100/MAX(EZ$9:EZ$497))/2)))*$RS$3</f>
        <v>0</v>
      </c>
      <c r="RM322" s="115">
        <f>(($RH$3*IX322*100*100/MAX(EX$9:EX$497))+($RH$3*IY322*100*100/MAX(EX$9:EX$497))+($RH$3*IZ322*100*100/MAX(EX$9:EX$497))+($RH$3*JA322*100*100/MAX(EX$9:EX$497))+($RH$3*JB322*100*100/MAX(EX$9:EX$497))+($RH$3*JC322*100*100/MAX(EX$9:EX$497))+($RH$3*JD322*100*100/MAX(EX$9:EX$497))+($RH$3*JE322*100*100/MAX(EX$9:EX$497)))*$RS$4</f>
        <v>0</v>
      </c>
      <c r="RN322" s="115">
        <f>(($RH$4*JF322*100*100/MAX(EZ$9:EZ$497)) + ($RH$4*JG322*100*100/MAX(EZ$9:EZ$497)) + ($RH$4*JH322*100*100/MAX(EZ$9:EZ$497)) + ($RH$4*JI322*100*100/MAX(EZ$9:EZ$497)) + ($RH$4*JJ322*100*100/MAX(EZ$9:EZ$497)) + ($RH$4*JK322*100*100/MAX(EZ$9:EZ$497)) + ($RH$4*JL322*100*100/MAX(EZ$9:EZ$497)) + ($RH$4*JM322*100*100/MAX(EZ$9:EZ$497)))*$RU$3</f>
        <v>0</v>
      </c>
      <c r="RO322" s="115">
        <f>(($RL$4*JN322*100*((100/MAX(EX$9:EX$497)+100/MAX(EZ$9:EZ$497))/2))+($RL$4*JO322*100*((100/MAX(EX$9:EX$497)+100/MAX(EZ$9:EZ$497))/2))+($RL$4*JP322*100*((100/MAX(EX$9:EX$497)+100/MAX(EZ$9:EZ$497))/2))+($RL$4*JQ322*100*((100/MAX(EX$9:EX$497)+100/MAX(EZ$9:EZ$497))/2))+($RL$4*JR322*100*((100/MAX(EX$9:EX$497)+100/MAX(EZ$9:EZ$497))/2))+($RL$4*JS322*100*((100/MAX(EX$9:EX$497)+100/MAX(EZ$9:EZ$497))/2))+($RL$4*JT322*100*((100/MAX(EX$9:EX$497)+100/MAX(EZ$9:EZ$497))/2))+($RL$4*JU322*100*((100/MAX(EX$9:EX$497)+100/MAX(EZ$9:EZ$497))/2))+($RL$4*JV322*100*((100/MAX(EX$9:EX$497)+100/MAX(EZ$9:EZ$497))/2))+($RL$4*JW322*100*((100/MAX(EX$9:EX$497)+100/MAX(EZ$9:EZ$497))/2))+($RL$4*JX322*100*((100/MAX(EX$9:EX$497)+100/MAX(EZ$9:EZ$497))/2))+($RL$4*JY322*100*((100/MAX(EX$9:EX$497)+100/MAX(EZ$9:EZ$497))/2))+($RL$4*JZ322*100*((100/MAX(EX$9:EX$497)+100/MAX(EZ$9:EZ$497))/2)))*$RW$3/2</f>
        <v>0</v>
      </c>
      <c r="RP322" s="119">
        <f>($RJ$3*KA322*100*100/MAX(FA$9:FA$497)) + ($RJ$3*KB322*100*100/MAX(FA$9:FA$497)/2) + ($RJ$3*KC322*100*100/MAX(FA$9:FA$497)/2) + ($RJ$3*KD322*100*100/MAX(FA$9:FA$497)/4) + ($RJ$3*KE322*100*100/MAX(FA$9:FA$497)/4)</f>
        <v>30.973451327433629</v>
      </c>
      <c r="RQ322" s="118">
        <f>($RL$4*KF322*100*((100/MAX(EX$9:EX$497)+100/MAX(EZ$9:EZ$497)))) * ($RO$3/2) + (($RL$4*KG322*100*((100/MAX(EX$9:EX$497)+100/MAX(EZ$9:EZ$497))))+($RL$4*KH322*100*((100/MAX(EX$9:EX$497)+100/MAX(EZ$9:EZ$497))))+($RL$4*KI322*100*((100/MAX(EX$9:EX$497)+100/MAX(EZ$9:EZ$497))))+($RL$4*KJ322*100*((100/MAX(EX$9:EX$497)+100/MAX(EZ$9:EZ$497))))+($RL$4*KK322*100*((100/MAX(EX$9:EX$497)+100/MAX(EZ$9:EZ$497))))+($RL$4*KL322*100*((100/MAX(EX$9:EX$497)+100/MAX(EZ$9:EZ$497))))+($RL$4*KM322*100*((100/MAX(EX$9:EX$497)+100/MAX(EZ$9:EZ$497))))+($RL$4*KN322*100*((100/MAX(EX$9:EX$497)+100/MAX(EZ$9:EZ$497))))+($RL$4*KO322*100*((100/MAX(EX$9:EX$497)+100/MAX(EZ$9:EZ$497))))+($RL$4*KP322*100*((100/MAX(EX$9:EX$497)+100/MAX(EZ$9:EZ$497))))+($RL$4*KQ322*100*((100/MAX(EX$9:EX$497)+100/MAX(EZ$9:EZ$497))))+($RL$4*KR322*100*((100/MAX(EX$9:EX$497)+100/MAX(EZ$9:EZ$497))))+($RL$4*KS322*100*((100/MAX(EX$9:EX$497)+100/MAX(EZ$9:EZ$497))))+($RL$4*KV322*100*((100/MAX(EX$9:EX$497)+100/MAX(EZ$9:EZ$497))))) * (($RO$3+$RO$4)/6)</f>
        <v>0</v>
      </c>
      <c r="RR322" s="115">
        <f>(($RL$4*KW322*100*((100/MAX(EX$9:EX$497)+100/MAX(EZ$9:EZ$497))))) * ($RO$3/2) + (($RL$4*KX322*100*((100/MAX(EX$9:EX$497)+100/MAX(EZ$9:EZ$497))))+($RL$4*KY322*100*((100/MAX(EX$9:EX$497)+100/MAX(EZ$9:EZ$497))))+($RL$4*KZ322*100*((100/MAX(EX$9:EX$497)+100/MAX(EZ$9:EZ$497))))+($RL$4*LA322*100*((100/MAX(EX$9:EX$497)+100/MAX(EZ$9:EZ$497))))+($RL$4*LB322*100*((100/MAX(EX$9:EX$497)+100/MAX(EZ$9:EZ$497))))+($RL$4*LC322*100*((100/MAX(EX$9:EX$497)+100/MAX(EZ$9:EZ$497))))) * (($RO$3+$RO$4)/6)</f>
        <v>0</v>
      </c>
      <c r="RS322" s="119">
        <f>(($RL$4*LD322*100*((100/MAX(EX$9:EX$497)+100/MAX(EZ$9:EZ$497))))+($RL$4*LE322*100*((100/MAX(EX$9:EX$497)+100/MAX(EZ$9:EZ$497))))) * (($RO$3+$RO$4)/6)</f>
        <v>0</v>
      </c>
      <c r="RT322" s="118">
        <f>($RJ$4*LH322*100*(100/MAX(EV$9:EV$497)))+($RJ$4*LI322*100*(100/MAX(EV$9:EV$497)))</f>
        <v>0</v>
      </c>
      <c r="RU322" s="119">
        <f>($RJ$4*LJ322*(100/MAX(EV$9:EV$497)))/2 + ($RL$3*LK322*(100/MAX(EW$9:EW$497))) + ($RJ$4*LL322*(100/MAX(EV$9:EV$497)))/4 + ($RL$3*LM322*(100/MAX(EW$9:EW$497)))</f>
        <v>4.213483146067416</v>
      </c>
      <c r="RV322" s="118">
        <f>($RJ$4*LN322*100*100/MAX(EV$9:EV$497)/2)+($RJ$4*LO322*100*100/MAX(EV$9:EV$497)/2)+($RJ$4*LP322*100*100/MAX(EV$9:EV$497))+($RJ$4*LQ322*100*100/MAX(EV$9:EV$497))+($RJ$4*LR322*100*100/MAX(EV$9:EV$497))</f>
        <v>0</v>
      </c>
      <c r="RW322" s="115">
        <f>($RJ$4*LS322*100*100/MAX(EV$9:EV$497)) + (($RJ$4*LT322*100*100/MAX(EV$9:EV$497))+($RJ$4*LU322*100*100/MAX(EV$9:EV$497))+($RJ$4*LV322*100*100/MAX(EV$9:EV$497))+($RJ$4*LW322*100*100/MAX(EV$9:EV$497))+($RJ$4*LX322*100*100/MAX(EV$9:EV$497))+($RJ$4*LY322*100*100/MAX(EV$9:EV$497))+($RJ$4*LZ322*100*100/MAX(EV$9:EV$497))+($RJ$4*MA322*100*100/MAX(EV$9:EV$497)))/2</f>
        <v>11.797752808988767</v>
      </c>
      <c r="RX322" s="119">
        <f>($RJ$4*MB322*100*100/MAX(EV$9:EV$497))+($RJ$4*MC322*100*100/MAX(EV$9:EV$497))+($RJ$4*MD322*100*100/MAX(EV$9:EV$497))+($RJ$4*ME322*100*100/MAX(EV$9:EV$497))+($RJ$4*MF322*100*100/MAX(EV$9:EV$497))+($RJ$4*MG322*100*100/MAX(EV$9:EV$497))+($RJ$4*MH322*100*100/MAX(EV$9:EV$497))+($RJ$4*MI322*100*100/MAX(EV$9:EV$497))+($RJ$4*MJ322*100*100/MAX(EV$9:EV$497))+($RJ$4*MK322*100*100/MAX(EV$9:EV$497))+($RJ$4*ML322*100*100/MAX(EV$9:EV$497))+($RJ$4*MM322*100*100/MAX(EV$9:EV$497))+($RJ$4*MN322*100*100/MAX(EV$9:EV$497))</f>
        <v>0</v>
      </c>
      <c r="RY322" s="118">
        <f>($RJ$4*MQ322*100*100/MAX(EV$9:EV$497))/2 + (($RJ$4*MR322*100*100/MAX(EV$9:EV$497))+($RJ$4*MS322*100*100/MAX(EV$9:EV$497))+($RJ$4*MT322*100*100/MAX(EV$9:EV$497))+($RJ$4*MU322*100*100/MAX(EV$9:EV$497))+($RJ$4*MV322*100*100/MAX(EV$9:EV$497))+($RJ$4*MW322*100*100/MAX(EV$9:EV$497))+($RJ$4*MX322*100*100/MAX(EV$9:EV$497))+($RJ$4*MY322*100*100/MAX(EV$9:EV$497))+($RJ$4*MZ322*100*100/MAX(EV$9:EV$497))+($RJ$4*NA322*100*100/MAX(EV$9:EV$497))+($RJ$4*NB322*100*100/MAX(EV$9:EV$497))+($RJ$4*NC322*100*100/MAX(EV$9:EV$497))+($RJ$4*ND322*100*100/MAX(EV$9:EV$497))+($RJ$4*NG322*100*100/MAX(EV$9:EV$497)))/4</f>
        <v>0</v>
      </c>
      <c r="RZ322" s="115">
        <f>($RJ$4*NH322*100*100/MAX(EV$9:EV$497))/2 + (($RJ$4*NI322*100*100/MAX(EV$9:EV$497))+($RJ$4*NJ322*100*100/MAX(EV$9:EV$497))+($RJ$4*NK322*100*100/MAX(EV$9:EV$497))+($RJ$4*NL322*100*100/MAX(EV$9:EV$497))+($RJ$4*NM322*100*100/MAX(EV$9:EV$497))+($RJ$4*NN322*100*100/MAX(EV$9:EV$497)))/4</f>
        <v>4.213483146067416</v>
      </c>
      <c r="SA322" s="117">
        <f>(($RJ$4*NO322*100*100/MAX(EV$9:EV$497))+($RJ$4*NP322*100*100/MAX(EV$9:EV$497)))/4</f>
        <v>0</v>
      </c>
      <c r="SB322" s="118">
        <f t="shared" si="743"/>
        <v>51.198170428557233</v>
      </c>
      <c r="SC322" s="115">
        <f t="shared" si="744"/>
        <v>4.0449438202247192</v>
      </c>
      <c r="SD322" s="115">
        <f t="shared" si="745"/>
        <v>5.0561797752808992</v>
      </c>
      <c r="SE322" s="115">
        <f t="shared" si="746"/>
        <v>4.0449438202247192</v>
      </c>
      <c r="SF322" s="115">
        <f t="shared" si="747"/>
        <v>5.0561797752808992</v>
      </c>
      <c r="SG322" s="115">
        <f t="shared" si="748"/>
        <v>82.171621755990856</v>
      </c>
      <c r="SH322" s="115">
        <f>ROUND(SB322/MAX(SB$9:SB$497)*100,0)</f>
        <v>64</v>
      </c>
      <c r="SI322" s="115">
        <f>ROUND(SC322/MAX(SC$9:SC$497)*100,0)</f>
        <v>6</v>
      </c>
      <c r="SJ322" s="115">
        <f>ROUND(SD322/MAX(SD$9:SD$497)*100,0)</f>
        <v>8</v>
      </c>
      <c r="SK322" s="115">
        <f>ROUND(SE322/MAX(SE$9:SE$497)*100,0)</f>
        <v>3</v>
      </c>
      <c r="SL322" s="115">
        <f>ROUND(SF322/MAX(SF$9:SF$497)*100,0)</f>
        <v>12</v>
      </c>
      <c r="SM322" s="121">
        <f>ROUND(SG322/MAX(SG$9:SG$497)*100,0)</f>
        <v>78</v>
      </c>
      <c r="SN322" s="115">
        <f>ROUND(AVERAGEIF($ES$9:$ES$497,$ES322,SH$9:SH$497),0)</f>
        <v>29</v>
      </c>
      <c r="SO322" s="115">
        <f>ROUND(AVERAGEIF($ES$9:$ES$497,$ES322,SI$9:SI$497),0)</f>
        <v>3</v>
      </c>
      <c r="SP322" s="115">
        <f>ROUND(AVERAGEIF($ES$9:$ES$497,$ES322,SJ$9:SJ$497),0)</f>
        <v>5</v>
      </c>
      <c r="SQ322" s="115">
        <f>ROUND(AVERAGEIF($ES$9:$ES$497,$ES322,SK$9:SK$497),0)</f>
        <v>2</v>
      </c>
      <c r="SR322" s="115">
        <f>ROUND(AVERAGEIF($ES$9:$ES$497,$ES322,SL$9:SL$497),0)</f>
        <v>4</v>
      </c>
      <c r="SS322" s="121">
        <f>ROUND(AVERAGEIF($ES$9:$ES$497,$ES322,SM$9:SM$497),0)</f>
        <v>36</v>
      </c>
      <c r="ST322" s="114">
        <f>RANK(SB322,SB$9:SB$497,0)</f>
        <v>43</v>
      </c>
      <c r="SU322" s="115">
        <f>RANK(SC322,SC$9:SC$497,0)</f>
        <v>180</v>
      </c>
      <c r="SV322" s="115">
        <f>RANK(SD322,SD$9:SD$497,0)</f>
        <v>102</v>
      </c>
      <c r="SW322" s="115">
        <f>RANK(SE322,SE$9:SE$497,0)</f>
        <v>180</v>
      </c>
      <c r="SX322" s="115">
        <f>RANK(SF322,SF$9:SF$497,0)</f>
        <v>55</v>
      </c>
      <c r="SY322" s="115">
        <f>RANK(SG322,SG$9:SG$497,0)</f>
        <v>14</v>
      </c>
      <c r="SZ322" s="115">
        <f>COUNTIFS(SB$9:SB$497,"&gt;"&amp;SB322,$ES$9:$ES$497,$ES322)+1</f>
        <v>14</v>
      </c>
      <c r="TA322" s="115">
        <f>COUNTIFS(SC$9:SC$497,"&gt;"&amp;SC322,$ES$9:$ES$497,$ES322)+1</f>
        <v>7</v>
      </c>
      <c r="TB322" s="115">
        <f>COUNTIFS(SD$9:SD$497,"&gt;"&amp;SD322,$ES$9:$ES$497,$ES322)+1</f>
        <v>12</v>
      </c>
      <c r="TC322" s="115">
        <f>COUNTIFS(SE$9:SE$497,"&gt;"&amp;SE322,$ES$9:$ES$497,$ES322)+1</f>
        <v>7</v>
      </c>
      <c r="TD322" s="115">
        <f>COUNTIFS(SF$9:SF$497,"&gt;"&amp;SF322,$ES$9:$ES$497,$ES322)+1</f>
        <v>4</v>
      </c>
      <c r="TE322" s="117">
        <f>COUNTIFS(SG$9:SG$497,"&gt;"&amp;SG322,$ES$9:$ES$497,$ES322)+1</f>
        <v>14</v>
      </c>
      <c r="TF322" s="118">
        <f t="shared" si="749"/>
        <v>142</v>
      </c>
      <c r="TG322" s="115">
        <f t="shared" si="750"/>
        <v>62</v>
      </c>
      <c r="TH322" s="115">
        <f t="shared" si="751"/>
        <v>66</v>
      </c>
      <c r="TI322" s="115">
        <f t="shared" si="752"/>
        <v>63</v>
      </c>
      <c r="TJ322" s="115">
        <f t="shared" si="753"/>
        <v>64</v>
      </c>
      <c r="TK322" s="115">
        <f t="shared" si="754"/>
        <v>156</v>
      </c>
      <c r="TL322" s="117">
        <f t="shared" si="755"/>
        <v>154</v>
      </c>
      <c r="TM322" s="118">
        <f>ROUND(TF322/MAX(TF$9:TF$497)*100,0)</f>
        <v>79</v>
      </c>
      <c r="TN322" s="115">
        <f>ROUND(TG322/MAX(TG$9:TG$497)*100,0)</f>
        <v>34</v>
      </c>
      <c r="TO322" s="115">
        <f>ROUND(TH322/MAX(TH$9:TH$497)*100,0)</f>
        <v>36</v>
      </c>
      <c r="TP322" s="115">
        <f>ROUND(TI322/MAX(TI$9:TI$497)*100,0)</f>
        <v>35</v>
      </c>
      <c r="TQ322" s="115">
        <f>ROUND(TJ322/MAX(TJ$9:TJ$497)*100,0)</f>
        <v>32</v>
      </c>
      <c r="TR322" s="115">
        <f>ROUND(TK322/MAX(TK$9:TK$497)*100,0)</f>
        <v>80</v>
      </c>
      <c r="TS322" s="119">
        <f>ROUND(TL322/MAX(TL$9:TL$497)*100,0)</f>
        <v>79</v>
      </c>
      <c r="TT322" s="120">
        <f>RANK(TM322,TM$9:TM$497,0)</f>
        <v>27</v>
      </c>
      <c r="TU322" s="115">
        <f>RANK(TN322,TN$9:TN$497,0)</f>
        <v>180</v>
      </c>
      <c r="TV322" s="115">
        <f>RANK(TO322,TO$9:TO$497,0)</f>
        <v>88</v>
      </c>
      <c r="TW322" s="115">
        <f>RANK(TP322,TP$9:TP$497,0)</f>
        <v>172</v>
      </c>
      <c r="TX322" s="115">
        <f>RANK(TQ322,TQ$9:TQ$497,0)</f>
        <v>121</v>
      </c>
      <c r="TY322" s="115">
        <f>RANK(TR322,TR$9:TR$497,0)</f>
        <v>8</v>
      </c>
      <c r="TZ322" s="121">
        <f>RANK(TS322,TS$9:TS$497,0)</f>
        <v>9</v>
      </c>
      <c r="UA322" s="132"/>
      <c r="UB322" s="7" t="s">
        <v>1</v>
      </c>
    </row>
    <row r="323" spans="1:548" x14ac:dyDescent="0.15">
      <c r="A323" s="183">
        <v>315</v>
      </c>
      <c r="B323" s="200" t="s">
        <v>1293</v>
      </c>
      <c r="C323" s="143"/>
      <c r="D323" s="143"/>
      <c r="E323" s="161" t="s">
        <v>518</v>
      </c>
      <c r="F323" s="65">
        <v>78</v>
      </c>
      <c r="G323" s="65" t="s">
        <v>908</v>
      </c>
      <c r="H323" s="144" t="s">
        <v>1005</v>
      </c>
      <c r="I323" s="66" t="s">
        <v>521</v>
      </c>
      <c r="J323" s="67" t="s">
        <v>521</v>
      </c>
      <c r="K323" s="67" t="s">
        <v>521</v>
      </c>
      <c r="L323" s="67" t="s">
        <v>521</v>
      </c>
      <c r="M323" s="67" t="s">
        <v>521</v>
      </c>
      <c r="N323" s="67" t="s">
        <v>521</v>
      </c>
      <c r="O323" s="67" t="s">
        <v>521</v>
      </c>
      <c r="P323" s="67" t="s">
        <v>521</v>
      </c>
      <c r="Q323" s="67" t="s">
        <v>521</v>
      </c>
      <c r="R323" s="68" t="s">
        <v>521</v>
      </c>
      <c r="S323" s="69" t="s">
        <v>521</v>
      </c>
      <c r="T323" s="67" t="s">
        <v>521</v>
      </c>
      <c r="U323" s="67" t="s">
        <v>521</v>
      </c>
      <c r="V323" s="67" t="s">
        <v>521</v>
      </c>
      <c r="W323" s="67" t="s">
        <v>521</v>
      </c>
      <c r="X323" s="67" t="s">
        <v>521</v>
      </c>
      <c r="Y323" s="67" t="s">
        <v>521</v>
      </c>
      <c r="Z323" s="67" t="s">
        <v>521</v>
      </c>
      <c r="AA323" s="67" t="s">
        <v>521</v>
      </c>
      <c r="AB323" s="68" t="s">
        <v>521</v>
      </c>
      <c r="AC323" s="69" t="s">
        <v>521</v>
      </c>
      <c r="AD323" s="67" t="s">
        <v>521</v>
      </c>
      <c r="AE323" s="67" t="s">
        <v>521</v>
      </c>
      <c r="AF323" s="67" t="s">
        <v>521</v>
      </c>
      <c r="AG323" s="67" t="s">
        <v>521</v>
      </c>
      <c r="AH323" s="67" t="s">
        <v>521</v>
      </c>
      <c r="AI323" s="67" t="s">
        <v>521</v>
      </c>
      <c r="AJ323" s="67" t="s">
        <v>521</v>
      </c>
      <c r="AK323" s="67" t="s">
        <v>521</v>
      </c>
      <c r="AL323" s="68" t="s">
        <v>521</v>
      </c>
      <c r="AM323" s="69" t="s">
        <v>521</v>
      </c>
      <c r="AN323" s="67" t="s">
        <v>521</v>
      </c>
      <c r="AO323" s="67" t="s">
        <v>521</v>
      </c>
      <c r="AP323" s="67" t="s">
        <v>521</v>
      </c>
      <c r="AQ323" s="67" t="s">
        <v>521</v>
      </c>
      <c r="AR323" s="67" t="s">
        <v>521</v>
      </c>
      <c r="AS323" s="67" t="s">
        <v>521</v>
      </c>
      <c r="AT323" s="67" t="s">
        <v>521</v>
      </c>
      <c r="AU323" s="67" t="s">
        <v>521</v>
      </c>
      <c r="AV323" s="68" t="s">
        <v>521</v>
      </c>
      <c r="AW323" s="69" t="s">
        <v>521</v>
      </c>
      <c r="AX323" s="67" t="s">
        <v>521</v>
      </c>
      <c r="AY323" s="67" t="s">
        <v>521</v>
      </c>
      <c r="AZ323" s="67" t="s">
        <v>521</v>
      </c>
      <c r="BA323" s="67" t="s">
        <v>521</v>
      </c>
      <c r="BB323" s="67" t="s">
        <v>521</v>
      </c>
      <c r="BC323" s="67" t="s">
        <v>521</v>
      </c>
      <c r="BD323" s="67" t="s">
        <v>521</v>
      </c>
      <c r="BE323" s="67" t="s">
        <v>521</v>
      </c>
      <c r="BF323" s="68" t="s">
        <v>521</v>
      </c>
      <c r="BG323" s="69" t="s">
        <v>521</v>
      </c>
      <c r="BH323" s="67" t="s">
        <v>521</v>
      </c>
      <c r="BI323" s="67" t="s">
        <v>521</v>
      </c>
      <c r="BJ323" s="67" t="s">
        <v>521</v>
      </c>
      <c r="BK323" s="67" t="s">
        <v>521</v>
      </c>
      <c r="BL323" s="67" t="s">
        <v>521</v>
      </c>
      <c r="BM323" s="67" t="s">
        <v>521</v>
      </c>
      <c r="BN323" s="67" t="s">
        <v>521</v>
      </c>
      <c r="BO323" s="67" t="s">
        <v>521</v>
      </c>
      <c r="BP323" s="68" t="s">
        <v>521</v>
      </c>
      <c r="BQ323" s="70" t="s">
        <v>521</v>
      </c>
      <c r="BR323" s="67" t="s">
        <v>521</v>
      </c>
      <c r="BS323" s="67" t="s">
        <v>521</v>
      </c>
      <c r="BT323" s="67" t="s">
        <v>521</v>
      </c>
      <c r="BU323" s="67" t="s">
        <v>521</v>
      </c>
      <c r="BV323" s="67" t="s">
        <v>521</v>
      </c>
      <c r="BW323" s="67" t="s">
        <v>521</v>
      </c>
      <c r="BX323" s="67" t="s">
        <v>521</v>
      </c>
      <c r="BY323" s="67" t="s">
        <v>521</v>
      </c>
      <c r="BZ323" s="68" t="s">
        <v>521</v>
      </c>
      <c r="CA323" s="69" t="s">
        <v>521</v>
      </c>
      <c r="CB323" s="67" t="s">
        <v>521</v>
      </c>
      <c r="CC323" s="67" t="s">
        <v>521</v>
      </c>
      <c r="CD323" s="67" t="s">
        <v>521</v>
      </c>
      <c r="CE323" s="67" t="s">
        <v>521</v>
      </c>
      <c r="CF323" s="67" t="s">
        <v>521</v>
      </c>
      <c r="CG323" s="67" t="s">
        <v>521</v>
      </c>
      <c r="CH323" s="67" t="s">
        <v>521</v>
      </c>
      <c r="CI323" s="67" t="s">
        <v>521</v>
      </c>
      <c r="CJ323" s="68" t="s">
        <v>521</v>
      </c>
      <c r="CK323" s="69" t="s">
        <v>521</v>
      </c>
      <c r="CL323" s="67" t="s">
        <v>521</v>
      </c>
      <c r="CM323" s="67" t="s">
        <v>521</v>
      </c>
      <c r="CN323" s="67" t="s">
        <v>521</v>
      </c>
      <c r="CO323" s="67" t="s">
        <v>521</v>
      </c>
      <c r="CP323" s="67" t="s">
        <v>521</v>
      </c>
      <c r="CQ323" s="67" t="s">
        <v>521</v>
      </c>
      <c r="CR323" s="67" t="s">
        <v>521</v>
      </c>
      <c r="CS323" s="67" t="s">
        <v>521</v>
      </c>
      <c r="CT323" s="68" t="s">
        <v>521</v>
      </c>
      <c r="CU323" s="69" t="s">
        <v>521</v>
      </c>
      <c r="CV323" s="67" t="s">
        <v>521</v>
      </c>
      <c r="CW323" s="67" t="s">
        <v>521</v>
      </c>
      <c r="CX323" s="67" t="s">
        <v>521</v>
      </c>
      <c r="CY323" s="67" t="s">
        <v>521</v>
      </c>
      <c r="CZ323" s="67" t="s">
        <v>521</v>
      </c>
      <c r="DA323" s="67" t="s">
        <v>521</v>
      </c>
      <c r="DB323" s="67" t="s">
        <v>521</v>
      </c>
      <c r="DC323" s="67" t="s">
        <v>521</v>
      </c>
      <c r="DD323" s="68" t="s">
        <v>521</v>
      </c>
      <c r="DE323" s="69" t="s">
        <v>521</v>
      </c>
      <c r="DF323" s="71" t="s">
        <v>521</v>
      </c>
      <c r="DG323" s="67" t="s">
        <v>521</v>
      </c>
      <c r="DH323" s="67" t="s">
        <v>521</v>
      </c>
      <c r="DI323" s="67" t="s">
        <v>521</v>
      </c>
      <c r="DJ323" s="67" t="s">
        <v>521</v>
      </c>
      <c r="DK323" s="67" t="s">
        <v>521</v>
      </c>
      <c r="DL323" s="67" t="s">
        <v>521</v>
      </c>
      <c r="DM323" s="67" t="s">
        <v>521</v>
      </c>
      <c r="DN323" s="68" t="s">
        <v>521</v>
      </c>
      <c r="DO323" s="70" t="s">
        <v>521</v>
      </c>
      <c r="DP323" s="71" t="s">
        <v>521</v>
      </c>
      <c r="DQ323" s="67" t="s">
        <v>521</v>
      </c>
      <c r="DR323" s="67" t="s">
        <v>521</v>
      </c>
      <c r="DS323" s="67" t="s">
        <v>521</v>
      </c>
      <c r="DT323" s="67" t="s">
        <v>521</v>
      </c>
      <c r="DU323" s="67" t="s">
        <v>521</v>
      </c>
      <c r="DV323" s="67" t="s">
        <v>521</v>
      </c>
      <c r="DW323" s="67" t="s">
        <v>521</v>
      </c>
      <c r="DX323" s="72" t="s">
        <v>521</v>
      </c>
      <c r="DY323" s="146" t="s">
        <v>522</v>
      </c>
      <c r="DZ323" s="74">
        <v>3</v>
      </c>
      <c r="EA323" s="74">
        <v>4</v>
      </c>
      <c r="EB323" s="74">
        <v>4</v>
      </c>
      <c r="EC323" s="75">
        <v>5</v>
      </c>
      <c r="ED323" s="168" t="s">
        <v>522</v>
      </c>
      <c r="EE323" s="74">
        <f t="shared" si="708"/>
        <v>3</v>
      </c>
      <c r="EF323" s="74">
        <f t="shared" si="756"/>
        <v>12</v>
      </c>
      <c r="EG323" s="74">
        <f t="shared" si="757"/>
        <v>48</v>
      </c>
      <c r="EH323" s="77">
        <f t="shared" si="758"/>
        <v>240</v>
      </c>
      <c r="EI323" s="73">
        <v>10</v>
      </c>
      <c r="EJ323" s="74">
        <v>50</v>
      </c>
      <c r="EK323" s="74">
        <v>270</v>
      </c>
      <c r="EL323" s="74">
        <v>900</v>
      </c>
      <c r="EM323" s="75">
        <v>2700</v>
      </c>
      <c r="EN323" s="78">
        <v>1</v>
      </c>
      <c r="EO323" s="79">
        <f t="shared" si="759"/>
        <v>1.6666666666666667</v>
      </c>
      <c r="EP323" s="79">
        <f t="shared" si="760"/>
        <v>2.25</v>
      </c>
      <c r="EQ323" s="79">
        <f t="shared" si="761"/>
        <v>1.875</v>
      </c>
      <c r="ER323" s="80">
        <f t="shared" si="762"/>
        <v>1.125</v>
      </c>
      <c r="ES323" s="128" t="s">
        <v>564</v>
      </c>
      <c r="ET323" s="82"/>
      <c r="EU323" s="83">
        <v>4</v>
      </c>
      <c r="EV323" s="146">
        <v>56</v>
      </c>
      <c r="EW323" s="147">
        <v>29</v>
      </c>
      <c r="EX323" s="147">
        <v>77</v>
      </c>
      <c r="EY323" s="147">
        <v>27</v>
      </c>
      <c r="EZ323" s="147">
        <v>13</v>
      </c>
      <c r="FA323" s="147">
        <v>12</v>
      </c>
      <c r="FB323" s="147">
        <v>93</v>
      </c>
      <c r="FC323" s="147">
        <v>101</v>
      </c>
      <c r="FD323" s="74">
        <f t="shared" si="709"/>
        <v>90</v>
      </c>
      <c r="FE323" s="84">
        <f t="shared" si="710"/>
        <v>178</v>
      </c>
      <c r="FF323" s="73">
        <f>RANK(EV323,$EV$9:$EV$497,0)</f>
        <v>256</v>
      </c>
      <c r="FG323" s="74">
        <f>RANK(EW323,$EW$9:$EW$497,0)</f>
        <v>300</v>
      </c>
      <c r="FH323" s="74">
        <f>RANK(EX323,$EX$9:$EX$497,0)</f>
        <v>62</v>
      </c>
      <c r="FI323" s="74">
        <f>RANK(EY323,$EY$9:$EY$497,0)</f>
        <v>255</v>
      </c>
      <c r="FJ323" s="74">
        <f>RANK(EZ323,$EZ$9:$EZ$497,0)</f>
        <v>281</v>
      </c>
      <c r="FK323" s="74">
        <f>RANK(FA323,$FA$9:$FA$497,0)</f>
        <v>279</v>
      </c>
      <c r="FL323" s="74">
        <f>RANK(FB323,$FB$9:$FB$497,0)</f>
        <v>26</v>
      </c>
      <c r="FM323" s="74">
        <f>RANK(FC323,$FC$9:$FC$497,0)</f>
        <v>20</v>
      </c>
      <c r="FN323" s="74">
        <f>RANK(FD323,$FD$9:$FD$497,0)</f>
        <v>123</v>
      </c>
      <c r="FO323" s="84">
        <f>RANK(FE323,$FE$9:$FE$497,0)</f>
        <v>31</v>
      </c>
      <c r="FP323" s="73">
        <f>COUNTIFS($EV$9:$EV$497,"&gt;"&amp;EV323,$ES$9:$ES$497,ES323)+1</f>
        <v>57</v>
      </c>
      <c r="FQ323" s="74">
        <f>COUNTIFS($EW$9:$EW$497,"&gt;"&amp;EW323,$ES$9:$ES$497,ES323)+1</f>
        <v>73</v>
      </c>
      <c r="FR323" s="74">
        <f>COUNTIFS($EX$9:$EX$497,"&gt;"&amp;EX323,$ES$9:$ES$497,ES323)+1</f>
        <v>22</v>
      </c>
      <c r="FS323" s="74">
        <f>COUNTIFS($EY$9:$EY$497,"&gt;"&amp;EY323,$ES$9:$ES$497,ES323)+1</f>
        <v>62</v>
      </c>
      <c r="FT323" s="74">
        <f>COUNTIFS($EZ$9:$EZ$497,"&gt;"&amp;EZ323,$ES$9:$ES$497,ES323)+1</f>
        <v>76</v>
      </c>
      <c r="FU323" s="74">
        <f>COUNTIFS($FA$9:$FA$497,"&gt;"&amp;FA323,$ES$9:$ES$497,ES323)+1</f>
        <v>79</v>
      </c>
      <c r="FV323" s="74">
        <f>COUNTIFS($FB$9:$FB$497,"&gt;"&amp;FB323,$ES$9:$ES$497,ES323)+1</f>
        <v>20</v>
      </c>
      <c r="FW323" s="74">
        <f>COUNTIFS($FC$9:$FC$497,"&gt;"&amp;FC323,$ES$9:$ES$497,ES323)+1</f>
        <v>17</v>
      </c>
      <c r="FX323" s="74">
        <f>COUNTIFS($FD$9:$FD$497,"&gt;"&amp;FD323,$ES$9:$ES$497,ES323)+1</f>
        <v>32</v>
      </c>
      <c r="FY323" s="84">
        <f>COUNTIFS($FE$9:$FE$497,"&gt;"&amp;FE323,$ES$9:$ES$497,ES323)+1</f>
        <v>19</v>
      </c>
      <c r="FZ323" s="85">
        <f t="shared" si="711"/>
        <v>0.72</v>
      </c>
      <c r="GA323" s="86">
        <f t="shared" si="712"/>
        <v>0.37</v>
      </c>
      <c r="GB323" s="86">
        <f t="shared" si="713"/>
        <v>0.99</v>
      </c>
      <c r="GC323" s="86">
        <f t="shared" si="714"/>
        <v>0.35</v>
      </c>
      <c r="GD323" s="86">
        <f t="shared" si="715"/>
        <v>0.17</v>
      </c>
      <c r="GE323" s="86">
        <f t="shared" si="716"/>
        <v>0.15</v>
      </c>
      <c r="GF323" s="86">
        <f t="shared" si="717"/>
        <v>1.19</v>
      </c>
      <c r="GG323" s="86">
        <f t="shared" si="718"/>
        <v>1.29</v>
      </c>
      <c r="GH323" s="86">
        <f t="shared" si="719"/>
        <v>1.1499999999999999</v>
      </c>
      <c r="GI323" s="87">
        <f t="shared" si="720"/>
        <v>2.2799999999999998</v>
      </c>
      <c r="GJ323" s="85">
        <f>ROUND(((FZ323-AVERAGE(FZ$9:FZ$497))/STDEVP(FZ$9:FZ$497)*10+50),2)</f>
        <v>40.4</v>
      </c>
      <c r="GK323" s="86">
        <f>ROUND(((GA323-AVERAGE(GA$9:GA$497))/STDEVP(GA$9:GA$497)*10+50),2)</f>
        <v>40.43</v>
      </c>
      <c r="GL323" s="86">
        <f>ROUND(((GB323-AVERAGE(GB$9:GB$497))/STDEVP(GB$9:GB$497)*10+50),2)</f>
        <v>65.3</v>
      </c>
      <c r="GM323" s="86">
        <f>ROUND(((GC323-AVERAGE(GC$9:GC$497))/STDEVP(GC$9:GC$497)*10+50),2)</f>
        <v>41.17</v>
      </c>
      <c r="GN323" s="86">
        <f>ROUND(((GD323-AVERAGE(GD$9:GD$497))/STDEVP(GD$9:GD$497)*10+50),2)</f>
        <v>42.39</v>
      </c>
      <c r="GO323" s="86">
        <f>ROUND(((GE323-AVERAGE(GE$9:GE$497))/STDEVP(GE$9:GE$497)*10+50),2)</f>
        <v>42.8</v>
      </c>
      <c r="GP323" s="86">
        <f>ROUND(((GF323-AVERAGE(GF$9:GF$497))/STDEVP(GF$9:GF$497)*10+50),2)</f>
        <v>67.48</v>
      </c>
      <c r="GQ323" s="86">
        <f>ROUND(((GG323-AVERAGE(GG$9:GG$497))/STDEVP(GG$9:GG$497)*10+50),2)</f>
        <v>70.62</v>
      </c>
      <c r="GR323" s="86">
        <f>ROUND(((GH323-AVERAGE(GH$9:GH$497))/STDEVP(GH$9:GH$497)*10+50),2)</f>
        <v>56.39</v>
      </c>
      <c r="GS323" s="87">
        <f>ROUND(((GI323-AVERAGE(GI$9:GI$497))/STDEVP(GI$9:GI$497)*10+50),2)</f>
        <v>72.38</v>
      </c>
      <c r="GT323" s="73">
        <f>RANK(GJ323,$GJ$9:$GJ$497,0)</f>
        <v>357</v>
      </c>
      <c r="GU323" s="74">
        <f>RANK(GK323,$GK$9:$GK$497,0)</f>
        <v>363</v>
      </c>
      <c r="GV323" s="74">
        <f>RANK(GL323,$GL$9:$GL$497,0)</f>
        <v>37</v>
      </c>
      <c r="GW323" s="74">
        <f>RANK(GM323,$GM$9:$GM$497,0)</f>
        <v>361</v>
      </c>
      <c r="GX323" s="74">
        <f>RANK(GN323,$GN$9:$GN$497,0)</f>
        <v>348</v>
      </c>
      <c r="GY323" s="74">
        <f>RANK(GO323,$GO$9:$GO$497,0)</f>
        <v>340</v>
      </c>
      <c r="GZ323" s="74">
        <f>RANK(GP323,$GP$9:$GP$497,0)</f>
        <v>20</v>
      </c>
      <c r="HA323" s="74">
        <f>RANK(GQ323,$GQ$9:$GQ$497,0)</f>
        <v>13</v>
      </c>
      <c r="HB323" s="74">
        <f>RANK(GR323,$GR$9:$GR$497,0)</f>
        <v>92</v>
      </c>
      <c r="HC323" s="84">
        <f>RANK(GS323,$GS$9:$GS$497,0)</f>
        <v>14</v>
      </c>
      <c r="HD323" s="85">
        <f>ROUND(AVERAGEIF($ES$9:$ES$497,$ES323,$FZ$9:$FZ$497),2)</f>
        <v>0.92</v>
      </c>
      <c r="HE323" s="86">
        <f>ROUND(AVERAGEIF($ES$9:$ES$497,$ES323,$GA$9:$GA$497),2)</f>
        <v>0.65</v>
      </c>
      <c r="HF323" s="86">
        <f>ROUND(AVERAGEIF($ES$9:$ES$497,$ES323,$GB$9:$GB$497),2)</f>
        <v>0.69</v>
      </c>
      <c r="HG323" s="86">
        <f>ROUND(AVERAGEIF($ES$9:$ES$497,$ES323,$GC$9:$GC$497),2)</f>
        <v>0.54</v>
      </c>
      <c r="HH323" s="86">
        <f>ROUND(AVERAGEIF($ES$9:$ES$497,$ES323,$GD$9:$GD$497),2)</f>
        <v>0.32</v>
      </c>
      <c r="HI323" s="86">
        <f>ROUND(AVERAGEIF($ES$9:$ES$497,$ES323,$GE$9:$GE$497),2)</f>
        <v>0.33</v>
      </c>
      <c r="HJ323" s="86">
        <f>ROUND(AVERAGEIF($ES$9:$ES$497,$ES323,$GF$9:$GF$497),2)</f>
        <v>0.98</v>
      </c>
      <c r="HK323" s="86">
        <f>ROUND(AVERAGEIF($ES$9:$ES$497,$ES323,$GG$9:$GG$497),2)</f>
        <v>0.86</v>
      </c>
      <c r="HL323" s="86">
        <f>ROUND(AVERAGEIF($ES$9:$ES$497,$ES323,$GH$9:$GH$497),2)</f>
        <v>1.01</v>
      </c>
      <c r="HM323" s="87">
        <f>ROUND(AVERAGEIF($ES$9:$ES$497,$ES323,$GI$9:$GI$497),2)</f>
        <v>1.55</v>
      </c>
      <c r="HN323" s="88">
        <f t="shared" si="721"/>
        <v>-0.20000000000000007</v>
      </c>
      <c r="HO323" s="89">
        <f t="shared" si="722"/>
        <v>-0.28000000000000003</v>
      </c>
      <c r="HP323" s="89">
        <f t="shared" si="723"/>
        <v>0.30000000000000004</v>
      </c>
      <c r="HQ323" s="89">
        <f t="shared" si="724"/>
        <v>-0.19000000000000006</v>
      </c>
      <c r="HR323" s="89">
        <f t="shared" si="725"/>
        <v>-0.15</v>
      </c>
      <c r="HS323" s="89">
        <f t="shared" si="726"/>
        <v>-0.18000000000000002</v>
      </c>
      <c r="HT323" s="89">
        <f t="shared" si="727"/>
        <v>0.20999999999999996</v>
      </c>
      <c r="HU323" s="89">
        <f t="shared" si="728"/>
        <v>0.43000000000000005</v>
      </c>
      <c r="HV323" s="89">
        <f t="shared" si="729"/>
        <v>0.1399999999999999</v>
      </c>
      <c r="HW323" s="90">
        <f t="shared" si="730"/>
        <v>0.72999999999999976</v>
      </c>
      <c r="HX323" s="73">
        <f>COUNTIFS($FZ$9:$FZ$497,"&gt;"&amp;FZ323,$ES$9:$ES$497,$ES323)+1</f>
        <v>79</v>
      </c>
      <c r="HY323" s="74">
        <f>COUNTIFS($GA$9:$GA$497,"&gt;"&amp;GA323,$ES$9:$ES$497,$ES323)+1</f>
        <v>91</v>
      </c>
      <c r="HZ323" s="74">
        <f>COUNTIFS($GB$9:$GB$497,"&gt;"&amp;GB323,$ES$9:$ES$497,$ES323)+1</f>
        <v>12</v>
      </c>
      <c r="IA323" s="74">
        <f>COUNTIFS($GC$9:$GC$497,"&gt;"&amp;GC323,$ES$9:$ES$497,$ES323)+1</f>
        <v>80</v>
      </c>
      <c r="IB323" s="74">
        <f>COUNTIFS($GD$9:$GD$497,"&gt;"&amp;GD323,$ES$9:$ES$497,$ES323)+1</f>
        <v>86</v>
      </c>
      <c r="IC323" s="74">
        <f>COUNTIFS($GE$9:$GE$497,"&gt;"&amp;GE323,$ES$9:$ES$497,$ES323)+1</f>
        <v>86</v>
      </c>
      <c r="ID323" s="74">
        <f>COUNTIFS($GF$9:$GF$497,"&gt;"&amp;GF323,$ES$9:$ES$497,$ES323)+1</f>
        <v>18</v>
      </c>
      <c r="IE323" s="74">
        <f>COUNTIFS($GG$9:$GG$497,"&gt;"&amp;GG323,$ES$9:$ES$497,$ES323)+1</f>
        <v>2</v>
      </c>
      <c r="IF323" s="74">
        <f>COUNTIFS($GH$9:$GH$497,"&gt;"&amp;GH323,$ES$9:$ES$497,$ES323)+1</f>
        <v>20</v>
      </c>
      <c r="IG323" s="84">
        <f>COUNTIFS($GI$9:$GI$497,"&gt;"&amp;GI323,$ES$9:$ES$497,$ES323)+1</f>
        <v>4</v>
      </c>
      <c r="IH323" s="148">
        <v>0.03</v>
      </c>
      <c r="II323" s="149"/>
      <c r="IJ323" s="149"/>
      <c r="IK323" s="149"/>
      <c r="IL323" s="149"/>
      <c r="IM323" s="150"/>
      <c r="IN323" s="151"/>
      <c r="IO323" s="152"/>
      <c r="IP323" s="153"/>
      <c r="IQ323" s="149"/>
      <c r="IR323" s="149"/>
      <c r="IS323" s="149"/>
      <c r="IT323" s="149"/>
      <c r="IU323" s="149"/>
      <c r="IV323" s="149"/>
      <c r="IW323" s="154"/>
      <c r="IX323" s="151"/>
      <c r="IY323" s="149"/>
      <c r="IZ323" s="149">
        <v>0.05</v>
      </c>
      <c r="JA323" s="149">
        <v>0.05</v>
      </c>
      <c r="JB323" s="149"/>
      <c r="JC323" s="149"/>
      <c r="JD323" s="149"/>
      <c r="JE323" s="155"/>
      <c r="JF323" s="153"/>
      <c r="JG323" s="149"/>
      <c r="JH323" s="149"/>
      <c r="JI323" s="149"/>
      <c r="JJ323" s="149"/>
      <c r="JK323" s="149"/>
      <c r="JL323" s="149"/>
      <c r="JM323" s="154"/>
      <c r="JN323" s="151"/>
      <c r="JO323" s="149"/>
      <c r="JP323" s="149"/>
      <c r="JQ323" s="149"/>
      <c r="JR323" s="149"/>
      <c r="JS323" s="149"/>
      <c r="JT323" s="149"/>
      <c r="JU323" s="149"/>
      <c r="JV323" s="149"/>
      <c r="JW323" s="149"/>
      <c r="JX323" s="149"/>
      <c r="JY323" s="149"/>
      <c r="JZ323" s="155"/>
      <c r="KA323" s="151"/>
      <c r="KB323" s="149"/>
      <c r="KC323" s="149"/>
      <c r="KD323" s="149"/>
      <c r="KE323" s="155"/>
      <c r="KF323" s="153"/>
      <c r="KG323" s="149"/>
      <c r="KH323" s="149"/>
      <c r="KI323" s="149"/>
      <c r="KJ323" s="149"/>
      <c r="KK323" s="156"/>
      <c r="KL323" s="149"/>
      <c r="KM323" s="149"/>
      <c r="KN323" s="149"/>
      <c r="KO323" s="149"/>
      <c r="KP323" s="149"/>
      <c r="KQ323" s="149"/>
      <c r="KR323" s="149"/>
      <c r="KS323" s="154"/>
      <c r="KT323" s="154"/>
      <c r="KU323" s="154"/>
      <c r="KV323" s="154"/>
      <c r="KW323" s="151"/>
      <c r="KX323" s="149"/>
      <c r="KY323" s="149"/>
      <c r="KZ323" s="149"/>
      <c r="LA323" s="149"/>
      <c r="LB323" s="149"/>
      <c r="LC323" s="154"/>
      <c r="LD323" s="151"/>
      <c r="LE323" s="152"/>
      <c r="LF323" s="157"/>
      <c r="LG323" s="158"/>
      <c r="LH323" s="151"/>
      <c r="LI323" s="149"/>
      <c r="LJ323" s="147"/>
      <c r="LK323" s="147"/>
      <c r="LL323" s="147"/>
      <c r="LM323" s="159"/>
      <c r="LN323" s="153"/>
      <c r="LO323" s="149"/>
      <c r="LP323" s="149"/>
      <c r="LQ323" s="149"/>
      <c r="LR323" s="154"/>
      <c r="LS323" s="151"/>
      <c r="LT323" s="149"/>
      <c r="LU323" s="149"/>
      <c r="LV323" s="149">
        <v>0.05</v>
      </c>
      <c r="LW323" s="149"/>
      <c r="LX323" s="149"/>
      <c r="LY323" s="149"/>
      <c r="LZ323" s="149"/>
      <c r="MA323" s="155"/>
      <c r="MB323" s="153"/>
      <c r="MC323" s="149"/>
      <c r="MD323" s="149"/>
      <c r="ME323" s="149"/>
      <c r="MF323" s="149"/>
      <c r="MG323" s="149"/>
      <c r="MH323" s="149"/>
      <c r="MI323" s="149"/>
      <c r="MJ323" s="149"/>
      <c r="MK323" s="149"/>
      <c r="ML323" s="149"/>
      <c r="MM323" s="149"/>
      <c r="MN323" s="156"/>
      <c r="MO323" s="156"/>
      <c r="MP323" s="154"/>
      <c r="MQ323" s="151"/>
      <c r="MR323" s="149"/>
      <c r="MS323" s="149"/>
      <c r="MT323" s="149"/>
      <c r="MU323" s="149"/>
      <c r="MV323" s="156"/>
      <c r="MW323" s="149"/>
      <c r="MX323" s="149"/>
      <c r="MY323" s="149"/>
      <c r="MZ323" s="149"/>
      <c r="NA323" s="149"/>
      <c r="NB323" s="149"/>
      <c r="NC323" s="149"/>
      <c r="ND323" s="154"/>
      <c r="NE323" s="154"/>
      <c r="NF323" s="154"/>
      <c r="NG323" s="154"/>
      <c r="NH323" s="151"/>
      <c r="NI323" s="149"/>
      <c r="NJ323" s="149"/>
      <c r="NK323" s="149"/>
      <c r="NL323" s="149"/>
      <c r="NM323" s="149"/>
      <c r="NN323" s="94"/>
      <c r="NO323" s="151"/>
      <c r="NP323" s="160"/>
      <c r="NQ323" s="145" t="s">
        <v>1291</v>
      </c>
      <c r="NR323" s="199" t="s">
        <v>1296</v>
      </c>
      <c r="NS323" s="145"/>
      <c r="NT323" s="145"/>
      <c r="NU323" s="145"/>
      <c r="NV323" s="171"/>
      <c r="NW323" s="145"/>
      <c r="NX323" s="165" t="s">
        <v>1297</v>
      </c>
      <c r="NY323" s="138" t="s">
        <v>1138</v>
      </c>
      <c r="NZ323" s="165" t="s">
        <v>1297</v>
      </c>
      <c r="OA323" s="166"/>
      <c r="OB323" s="166"/>
      <c r="OC323" s="166"/>
      <c r="OD323" s="108">
        <f t="shared" si="763"/>
        <v>240</v>
      </c>
      <c r="OE323" s="109">
        <v>5</v>
      </c>
      <c r="OF323" s="110">
        <f t="shared" si="764"/>
        <v>23</v>
      </c>
      <c r="OG323" s="109">
        <v>7</v>
      </c>
      <c r="OH323" s="111">
        <f>ROUND(AVERAGEIF($ES$9:$ES$497,$ES323,EV$9:EV$497),0)</f>
        <v>67</v>
      </c>
      <c r="OI323" s="112">
        <f>ROUND(AVERAGEIF($ES$9:$ES$497,$ES323,EW$9:EW$497),0)</f>
        <v>45</v>
      </c>
      <c r="OJ323" s="112">
        <f>ROUND(AVERAGEIF($ES$9:$ES$497,$ES323,EX$9:EX$497),0)</f>
        <v>51</v>
      </c>
      <c r="OK323" s="112">
        <f>ROUND(AVERAGEIF($ES$9:$ES$497,$ES323,EY$9:EY$497),0)</f>
        <v>39</v>
      </c>
      <c r="OL323" s="112">
        <f>ROUND(AVERAGEIF($ES$9:$ES$497,$ES323,EZ$9:EZ$497),0)</f>
        <v>21</v>
      </c>
      <c r="OM323" s="112">
        <f>ROUND(AVERAGEIF($ES$9:$ES$497,$ES323,FA$9:FA$497),0)</f>
        <v>21</v>
      </c>
      <c r="ON323" s="112">
        <f>ROUND(AVERAGEIF($ES$9:$ES$497,$ES323,FB$9:FB$497),0)</f>
        <v>68</v>
      </c>
      <c r="OO323" s="112">
        <f>ROUND(AVERAGEIF($ES$9:$ES$497,$ES323,FC$9:FC$497),0)</f>
        <v>64</v>
      </c>
      <c r="OP323" s="112">
        <f>ROUND(AVERAGEIF($ES$9:$ES$497,$ES323,FD$9:FD$497),0)</f>
        <v>72</v>
      </c>
      <c r="OQ323" s="113">
        <f>ROUND(AVERAGEIF($ES$9:$ES$497,$ES323,FE$9:FE$497),0)</f>
        <v>115</v>
      </c>
      <c r="OR323" s="114">
        <f>ROUND(EV323/MAX(EV$9:EV$497)*100,0)</f>
        <v>31</v>
      </c>
      <c r="OS323" s="115">
        <f>ROUND(EW323/MAX(EW$9:EW$497)*100,0)</f>
        <v>23</v>
      </c>
      <c r="OT323" s="115">
        <f>ROUND(EX323/MAX(EX$9:EX$497)*100,0)</f>
        <v>64</v>
      </c>
      <c r="OU323" s="115">
        <f>ROUND(EY323/MAX(EY$9:EY$497)*100,0)</f>
        <v>18</v>
      </c>
      <c r="OV323" s="115">
        <f>ROUND(EZ323/MAX(EZ$9:EZ$497)*100,0)</f>
        <v>10</v>
      </c>
      <c r="OW323" s="115">
        <f>ROUND(FA323/MAX(FA$9:FA$497)*100,0)</f>
        <v>11</v>
      </c>
      <c r="OX323" s="115">
        <f>ROUND(FB323/MAX(FB$9:FB$497)*100,0)</f>
        <v>69</v>
      </c>
      <c r="OY323" s="116">
        <f>ROUND(FC323/MAX(FC$9:FC$497)*100,0)</f>
        <v>70</v>
      </c>
      <c r="OZ323" s="115">
        <f>ROUND(FD323/MAX(FD$9:FD$497)*100,0)</f>
        <v>61</v>
      </c>
      <c r="PA323" s="117">
        <f>ROUND(FE323/MAX(FE$9:FE$497)*100,0)</f>
        <v>73</v>
      </c>
      <c r="PB323" s="118">
        <f t="shared" si="731"/>
        <v>526</v>
      </c>
      <c r="PC323" s="115">
        <f t="shared" si="732"/>
        <v>364</v>
      </c>
      <c r="PD323" s="115">
        <f t="shared" si="733"/>
        <v>556</v>
      </c>
      <c r="PE323" s="115">
        <f t="shared" si="734"/>
        <v>666</v>
      </c>
      <c r="PF323" s="115">
        <f t="shared" si="735"/>
        <v>284</v>
      </c>
      <c r="PG323" s="119">
        <f t="shared" si="736"/>
        <v>246</v>
      </c>
      <c r="PH323" s="118">
        <f>ROUND(PB323/MAX(PB$9:PB$497)*100,0)</f>
        <v>63</v>
      </c>
      <c r="PI323" s="115">
        <f>ROUND(PC323/MAX(PC$9:PC$497)*100,0)</f>
        <v>44</v>
      </c>
      <c r="PJ323" s="115">
        <f>ROUND(PD323/MAX(PD$9:PD$497)*100,0)</f>
        <v>59</v>
      </c>
      <c r="PK323" s="115">
        <f>ROUND(PE323/MAX(PE$9:PE$497)*100,0)</f>
        <v>66</v>
      </c>
      <c r="PL323" s="115">
        <f>ROUND(PF323/MAX(PF$9:PF$497)*100,0)</f>
        <v>40</v>
      </c>
      <c r="PM323" s="119">
        <f>ROUND(PG323/MAX(PG$9:PG$497)*100,0)</f>
        <v>36</v>
      </c>
      <c r="PN323" s="118">
        <f>RANK(PH323,PH$9:PH$497,0)</f>
        <v>90</v>
      </c>
      <c r="PO323" s="115">
        <f>RANK(PI323,PI$9:PI$497,0)</f>
        <v>183</v>
      </c>
      <c r="PP323" s="115">
        <f>RANK(PJ323,PJ$9:PJ$497,0)</f>
        <v>135</v>
      </c>
      <c r="PQ323" s="115">
        <f>RANK(PK323,PK$9:PK$497,0)</f>
        <v>64</v>
      </c>
      <c r="PR323" s="115">
        <f>RANK(PL323,PL$9:PL$497,0)</f>
        <v>261</v>
      </c>
      <c r="PS323" s="119">
        <f>RANK(PM323,PM$9:PM$497,0)</f>
        <v>258</v>
      </c>
      <c r="PT323" s="120">
        <f>ROUND(FZ323/MAX(FZ$9:FZ$497)*100,0)</f>
        <v>39</v>
      </c>
      <c r="PU323" s="115">
        <f>ROUND(GA323/MAX(GA$9:GA$497)*100,0)</f>
        <v>21</v>
      </c>
      <c r="PV323" s="115">
        <f>ROUND(GB323/MAX(GB$9:GB$497)*100,0)</f>
        <v>72</v>
      </c>
      <c r="PW323" s="115">
        <f>ROUND(GC323/MAX(GC$9:GC$497)*100,0)</f>
        <v>28</v>
      </c>
      <c r="PX323" s="115">
        <f>ROUND(GD323/MAX(GD$9:GD$497)*100,0)</f>
        <v>9</v>
      </c>
      <c r="PY323" s="115">
        <f>ROUND(GE323/MAX(GE$9:GE$497)*100,0)</f>
        <v>9</v>
      </c>
      <c r="PZ323" s="115">
        <f>ROUND(GF323/MAX(GF$9:GF$497)*100,0)</f>
        <v>56</v>
      </c>
      <c r="QA323" s="116">
        <f>ROUND(GG323/MAX(GG$9:GG$497)*100,0)</f>
        <v>70</v>
      </c>
      <c r="QB323" s="115">
        <f>ROUND(GH323/MAX(GH$9:GH$497)*100,0)</f>
        <v>51</v>
      </c>
      <c r="QC323" s="121">
        <f>ROUND(GI323/MAX(GI$9:GI$497)*100,0)</f>
        <v>73</v>
      </c>
      <c r="QD323" s="120">
        <f>ROUND(AVERAGEIF($ES$9:$ES$497,$ES323,PT$9:PT$497),0)</f>
        <v>50</v>
      </c>
      <c r="QE323" s="120">
        <f>ROUND(AVERAGEIF($ES$9:$ES$497,$ES323,PU$9:PU$497),0)</f>
        <v>37</v>
      </c>
      <c r="QF323" s="120">
        <f>ROUND(AVERAGEIF($ES$9:$ES$497,$ES323,PV$9:PV$497),0)</f>
        <v>50</v>
      </c>
      <c r="QG323" s="120">
        <f>ROUND(AVERAGEIF($ES$9:$ES$497,$ES323,PW$9:PW$497),0)</f>
        <v>43</v>
      </c>
      <c r="QH323" s="120">
        <f>ROUND(AVERAGEIF($ES$9:$ES$497,$ES323,PX$9:PX$497),0)</f>
        <v>18</v>
      </c>
      <c r="QI323" s="120">
        <f>ROUND(AVERAGEIF($ES$9:$ES$497,$ES323,PY$9:PY$497),0)</f>
        <v>20</v>
      </c>
      <c r="QJ323" s="120">
        <f>ROUND(AVERAGEIF($ES$9:$ES$497,$ES323,PZ$9:PZ$497),0)</f>
        <v>46</v>
      </c>
      <c r="QK323" s="120">
        <f>ROUND(AVERAGEIF($ES$9:$ES$497,$ES323,QA$9:QA$497),0)</f>
        <v>47</v>
      </c>
      <c r="QL323" s="120">
        <f>ROUND(AVERAGEIF($ES$9:$ES$497,$ES323,QB$9:QB$497),0)</f>
        <v>45</v>
      </c>
      <c r="QM323" s="120">
        <f>ROUND(AVERAGEIF($ES$9:$ES$497,$ES323,QC$9:QC$497),0)</f>
        <v>49</v>
      </c>
      <c r="QN323" s="114">
        <f t="shared" si="737"/>
        <v>618</v>
      </c>
      <c r="QO323" s="115">
        <f t="shared" si="738"/>
        <v>366</v>
      </c>
      <c r="QP323" s="115">
        <f t="shared" si="739"/>
        <v>654</v>
      </c>
      <c r="QQ323" s="115">
        <f t="shared" si="740"/>
        <v>828</v>
      </c>
      <c r="QR323" s="115">
        <f t="shared" si="741"/>
        <v>384</v>
      </c>
      <c r="QS323" s="119">
        <f t="shared" si="742"/>
        <v>268</v>
      </c>
      <c r="QT323" s="114">
        <f>ROUND((QN323-MIN(QN$9:QN$497))/(MAX(QN$9:QN$497)-MIN(QN$9:QN$497))*100,0)</f>
        <v>61</v>
      </c>
      <c r="QU323" s="115">
        <f>ROUND((QO323-MIN(QO$9:QO$497))/(MAX(QO$9:QO$497)-MIN(QO$9:QO$497))*100,0)</f>
        <v>22</v>
      </c>
      <c r="QV323" s="115">
        <f>ROUND((QP323-MIN(QP$9:QP$497))/(MAX(QP$9:QP$497)-MIN(QP$9:QP$497))*100,0)</f>
        <v>44</v>
      </c>
      <c r="QW323" s="115">
        <f>ROUND((QQ323-MIN(QQ$9:QQ$497))/(MAX(QQ$9:QQ$497)-MIN(QQ$9:QQ$497))*100,0)</f>
        <v>68</v>
      </c>
      <c r="QX323" s="115">
        <f>ROUND((QR323-MIN(QR$9:QR$497))/(MAX(QR$9:QR$497)-MIN(QR$9:QR$497))*100,0)</f>
        <v>24</v>
      </c>
      <c r="QY323" s="115">
        <f>ROUND((QS323-MIN(QS$9:QS$497))/(MAX(QS$9:QS$497)-MIN(QS$9:QS$497))*100,0)</f>
        <v>19</v>
      </c>
      <c r="QZ323" s="114">
        <f>RANK(QN323,QN$9:QN$497,0)</f>
        <v>46</v>
      </c>
      <c r="RA323" s="115">
        <f>RANK(QO323,QO$9:QO$497,0)</f>
        <v>238</v>
      </c>
      <c r="RB323" s="115">
        <f>RANK(QP323,QP$9:QP$497,0)</f>
        <v>79</v>
      </c>
      <c r="RC323" s="115">
        <f>RANK(QQ323,QQ$9:QQ$497,0)</f>
        <v>28</v>
      </c>
      <c r="RD323" s="115">
        <f>RANK(QR323,QR$9:QR$497,0)</f>
        <v>389</v>
      </c>
      <c r="RE323" s="115">
        <f>RANK(QS323,QS$9:QS$497,0)</f>
        <v>379</v>
      </c>
      <c r="RF323" s="122"/>
      <c r="RG323" s="115">
        <f>($RH$3*(IH323+IJ323)*100*100/MAX(EX$9:EX$497)*$RO$3) +($RH$3*(II323+IJ323)*100*100/MAX(EX$9:EX$497)*$RO$4) + ($RH$3*IK323*100*100/MAX(EX$9:EX$497)*0.098)</f>
        <v>8.0374999999999996</v>
      </c>
      <c r="RH323" s="115">
        <f>($RH$4*IL323*100*100/MAX(EZ$9:EZ$497))*$RQ$3</f>
        <v>0</v>
      </c>
      <c r="RI323" s="115">
        <f>($RH$3*IM323*100*100/MAX(EY$9:EY$497))*$RQ$4</f>
        <v>0</v>
      </c>
      <c r="RJ323" s="115">
        <f>($RH$3*IN323*100*100/MAX(EX$9:EX$497))</f>
        <v>0</v>
      </c>
      <c r="RK323" s="115">
        <f>($RH$4*IO323*100*100/MAX(EZ$9:EZ$497))*$RQ$3</f>
        <v>0</v>
      </c>
      <c r="RL323" s="115">
        <f>(($RL$4*IP323*100*((100/MAX(EX$9:EX$497)+100/MAX(EZ$9:EZ$497))/2))+($RL$4*IQ323*100*((100/MAX(EX$9:EX$497)+100/MAX(EZ$9:EZ$497))/2))+($RL$4*IR323*100*((100/MAX(EX$9:EX$497)+100/MAX(EZ$9:EZ$497))/2))+($RL$4*IS323*100*((100/MAX(EX$9:EX$497)+100/MAX(EZ$9:EZ$497))/2))+($RL$4*IT323*100*((100/MAX(EX$9:EX$497)+100/MAX(EZ$9:EZ$497))/2))+($RL$4*IU323*100*((100/MAX(EX$9:EX$497)+100/MAX(EZ$9:EZ$497))/2))+($RL$4*IV323*100*((100/MAX(EX$9:EX$497)+100/MAX(EZ$9:EZ$497))/2))+($RL$4*IW323*100*((100/MAX(EX$9:EX$497)+100/MAX(EZ$9:EZ$497))/2)))*$RS$3</f>
        <v>0</v>
      </c>
      <c r="RM323" s="115">
        <f>(($RH$3*IX323*100*100/MAX(EX$9:EX$497))+($RH$3*IY323*100*100/MAX(EX$9:EX$497))+($RH$3*IZ323*100*100/MAX(EX$9:EX$497))+($RH$3*JA323*100*100/MAX(EX$9:EX$497))+($RH$3*JB323*100*100/MAX(EX$9:EX$497))+($RH$3*JC323*100*100/MAX(EX$9:EX$497))+($RH$3*JD323*100*100/MAX(EX$9:EX$497))+($RH$3*JE323*100*100/MAX(EX$9:EX$497)))*$RS$4</f>
        <v>8.35</v>
      </c>
      <c r="RN323" s="115">
        <f>(($RH$4*JF323*100*100/MAX(EZ$9:EZ$497)) + ($RH$4*JG323*100*100/MAX(EZ$9:EZ$497)) + ($RH$4*JH323*100*100/MAX(EZ$9:EZ$497)) + ($RH$4*JI323*100*100/MAX(EZ$9:EZ$497)) + ($RH$4*JJ323*100*100/MAX(EZ$9:EZ$497)) + ($RH$4*JK323*100*100/MAX(EZ$9:EZ$497)) + ($RH$4*JL323*100*100/MAX(EZ$9:EZ$497)) + ($RH$4*JM323*100*100/MAX(EZ$9:EZ$497)))*$RU$3</f>
        <v>0</v>
      </c>
      <c r="RO323" s="115">
        <f>(($RL$4*JN323*100*((100/MAX(EX$9:EX$497)+100/MAX(EZ$9:EZ$497))/2))+($RL$4*JO323*100*((100/MAX(EX$9:EX$497)+100/MAX(EZ$9:EZ$497))/2))+($RL$4*JP323*100*((100/MAX(EX$9:EX$497)+100/MAX(EZ$9:EZ$497))/2))+($RL$4*JQ323*100*((100/MAX(EX$9:EX$497)+100/MAX(EZ$9:EZ$497))/2))+($RL$4*JR323*100*((100/MAX(EX$9:EX$497)+100/MAX(EZ$9:EZ$497))/2))+($RL$4*JS323*100*((100/MAX(EX$9:EX$497)+100/MAX(EZ$9:EZ$497))/2))+($RL$4*JT323*100*((100/MAX(EX$9:EX$497)+100/MAX(EZ$9:EZ$497))/2))+($RL$4*JU323*100*((100/MAX(EX$9:EX$497)+100/MAX(EZ$9:EZ$497))/2))+($RL$4*JV323*100*((100/MAX(EX$9:EX$497)+100/MAX(EZ$9:EZ$497))/2))+($RL$4*JW323*100*((100/MAX(EX$9:EX$497)+100/MAX(EZ$9:EZ$497))/2))+($RL$4*JX323*100*((100/MAX(EX$9:EX$497)+100/MAX(EZ$9:EZ$497))/2))+($RL$4*JY323*100*((100/MAX(EX$9:EX$497)+100/MAX(EZ$9:EZ$497))/2))+($RL$4*JZ323*100*((100/MAX(EX$9:EX$497)+100/MAX(EZ$9:EZ$497))/2)))*$RW$3/2</f>
        <v>0</v>
      </c>
      <c r="RP323" s="119">
        <f>($RJ$3*KA323*100*100/MAX(FA$9:FA$497)) + ($RJ$3*KB323*100*100/MAX(FA$9:FA$497)/2) + ($RJ$3*KC323*100*100/MAX(FA$9:FA$497)/2) + ($RJ$3*KD323*100*100/MAX(FA$9:FA$497)/4) + ($RJ$3*KE323*100*100/MAX(FA$9:FA$497)/4)</f>
        <v>0</v>
      </c>
      <c r="RQ323" s="118">
        <f>($RL$4*KF323*100*((100/MAX(EX$9:EX$497)+100/MAX(EZ$9:EZ$497)))) * ($RO$3/2) + (($RL$4*KG323*100*((100/MAX(EX$9:EX$497)+100/MAX(EZ$9:EZ$497))))+($RL$4*KH323*100*((100/MAX(EX$9:EX$497)+100/MAX(EZ$9:EZ$497))))+($RL$4*KI323*100*((100/MAX(EX$9:EX$497)+100/MAX(EZ$9:EZ$497))))+($RL$4*KJ323*100*((100/MAX(EX$9:EX$497)+100/MAX(EZ$9:EZ$497))))+($RL$4*KK323*100*((100/MAX(EX$9:EX$497)+100/MAX(EZ$9:EZ$497))))+($RL$4*KL323*100*((100/MAX(EX$9:EX$497)+100/MAX(EZ$9:EZ$497))))+($RL$4*KM323*100*((100/MAX(EX$9:EX$497)+100/MAX(EZ$9:EZ$497))))+($RL$4*KN323*100*((100/MAX(EX$9:EX$497)+100/MAX(EZ$9:EZ$497))))+($RL$4*KO323*100*((100/MAX(EX$9:EX$497)+100/MAX(EZ$9:EZ$497))))+($RL$4*KP323*100*((100/MAX(EX$9:EX$497)+100/MAX(EZ$9:EZ$497))))+($RL$4*KQ323*100*((100/MAX(EX$9:EX$497)+100/MAX(EZ$9:EZ$497))))+($RL$4*KR323*100*((100/MAX(EX$9:EX$497)+100/MAX(EZ$9:EZ$497))))+($RL$4*KS323*100*((100/MAX(EX$9:EX$497)+100/MAX(EZ$9:EZ$497))))+($RL$4*KV323*100*((100/MAX(EX$9:EX$497)+100/MAX(EZ$9:EZ$497))))) * (($RO$3+$RO$4)/6)</f>
        <v>0</v>
      </c>
      <c r="RR323" s="115">
        <f>(($RL$4*KW323*100*((100/MAX(EX$9:EX$497)+100/MAX(EZ$9:EZ$497))))) * ($RO$3/2) + (($RL$4*KX323*100*((100/MAX(EX$9:EX$497)+100/MAX(EZ$9:EZ$497))))+($RL$4*KY323*100*((100/MAX(EX$9:EX$497)+100/MAX(EZ$9:EZ$497))))+($RL$4*KZ323*100*((100/MAX(EX$9:EX$497)+100/MAX(EZ$9:EZ$497))))+($RL$4*LA323*100*((100/MAX(EX$9:EX$497)+100/MAX(EZ$9:EZ$497))))+($RL$4*LB323*100*((100/MAX(EX$9:EX$497)+100/MAX(EZ$9:EZ$497))))+($RL$4*LC323*100*((100/MAX(EX$9:EX$497)+100/MAX(EZ$9:EZ$497))))) * (($RO$3+$RO$4)/6)</f>
        <v>0</v>
      </c>
      <c r="RS323" s="119">
        <f>(($RL$4*LD323*100*((100/MAX(EX$9:EX$497)+100/MAX(EZ$9:EZ$497))))+($RL$4*LE323*100*((100/MAX(EX$9:EX$497)+100/MAX(EZ$9:EZ$497))))) * (($RO$3+$RO$4)/6)</f>
        <v>0</v>
      </c>
      <c r="RT323" s="118">
        <f>($RJ$4*LH323*100*(100/MAX(EV$9:EV$497)))+($RJ$4*LI323*100*(100/MAX(EV$9:EV$497)))</f>
        <v>0</v>
      </c>
      <c r="RU323" s="119">
        <f>($RJ$4*LJ323*(100/MAX(EV$9:EV$497)))/2 + ($RL$3*LK323*(100/MAX(EW$9:EW$497))) + ($RJ$4*LL323*(100/MAX(EV$9:EV$497)))/4 + ($RL$3*LM323*(100/MAX(EW$9:EW$497)))</f>
        <v>0</v>
      </c>
      <c r="RV323" s="118">
        <f>($RJ$4*LN323*100*100/MAX(EV$9:EV$497)/2)+($RJ$4*LO323*100*100/MAX(EV$9:EV$497)/2)+($RJ$4*LP323*100*100/MAX(EV$9:EV$497))+($RJ$4*LQ323*100*100/MAX(EV$9:EV$497))+($RJ$4*LR323*100*100/MAX(EV$9:EV$497))</f>
        <v>0</v>
      </c>
      <c r="RW323" s="115">
        <f>($RJ$4*LS323*100*100/MAX(EV$9:EV$497)) + (($RJ$4*LT323*100*100/MAX(EV$9:EV$497))+($RJ$4*LU323*100*100/MAX(EV$9:EV$497))+($RJ$4*LV323*100*100/MAX(EV$9:EV$497))+($RJ$4*LW323*100*100/MAX(EV$9:EV$497))+($RJ$4*LX323*100*100/MAX(EV$9:EV$497))+($RJ$4*LY323*100*100/MAX(EV$9:EV$497))+($RJ$4*LZ323*100*100/MAX(EV$9:EV$497))+($RJ$4*MA323*100*100/MAX(EV$9:EV$497)))/2</f>
        <v>4.213483146067416</v>
      </c>
      <c r="RX323" s="119">
        <f>($RJ$4*MB323*100*100/MAX(EV$9:EV$497))+($RJ$4*MC323*100*100/MAX(EV$9:EV$497))+($RJ$4*MD323*100*100/MAX(EV$9:EV$497))+($RJ$4*ME323*100*100/MAX(EV$9:EV$497))+($RJ$4*MF323*100*100/MAX(EV$9:EV$497))+($RJ$4*MG323*100*100/MAX(EV$9:EV$497))+($RJ$4*MH323*100*100/MAX(EV$9:EV$497))+($RJ$4*MI323*100*100/MAX(EV$9:EV$497))+($RJ$4*MJ323*100*100/MAX(EV$9:EV$497))+($RJ$4*MK323*100*100/MAX(EV$9:EV$497))+($RJ$4*ML323*100*100/MAX(EV$9:EV$497))+($RJ$4*MM323*100*100/MAX(EV$9:EV$497))+($RJ$4*MN323*100*100/MAX(EV$9:EV$497))</f>
        <v>0</v>
      </c>
      <c r="RY323" s="118">
        <f>($RJ$4*MQ323*100*100/MAX(EV$9:EV$497))/2 + (($RJ$4*MR323*100*100/MAX(EV$9:EV$497))+($RJ$4*MS323*100*100/MAX(EV$9:EV$497))+($RJ$4*MT323*100*100/MAX(EV$9:EV$497))+($RJ$4*MU323*100*100/MAX(EV$9:EV$497))+($RJ$4*MV323*100*100/MAX(EV$9:EV$497))+($RJ$4*MW323*100*100/MAX(EV$9:EV$497))+($RJ$4*MX323*100*100/MAX(EV$9:EV$497))+($RJ$4*MY323*100*100/MAX(EV$9:EV$497))+($RJ$4*MZ323*100*100/MAX(EV$9:EV$497))+($RJ$4*NA323*100*100/MAX(EV$9:EV$497))+($RJ$4*NB323*100*100/MAX(EV$9:EV$497))+($RJ$4*NC323*100*100/MAX(EV$9:EV$497))+($RJ$4*ND323*100*100/MAX(EV$9:EV$497))+($RJ$4*NG323*100*100/MAX(EV$9:EV$497)))/4</f>
        <v>0</v>
      </c>
      <c r="RZ323" s="115">
        <f>($RJ$4*NH323*100*100/MAX(EV$9:EV$497))/2 + (($RJ$4*NI323*100*100/MAX(EV$9:EV$497))+($RJ$4*NJ323*100*100/MAX(EV$9:EV$497))+($RJ$4*NK323*100*100/MAX(EV$9:EV$497))+($RJ$4*NL323*100*100/MAX(EV$9:EV$497))+($RJ$4*NM323*100*100/MAX(EV$9:EV$497))+($RJ$4*NN323*100*100/MAX(EV$9:EV$497)))/4</f>
        <v>0</v>
      </c>
      <c r="SA323" s="117">
        <f>(($RJ$4*NO323*100*100/MAX(EV$9:EV$497))+($RJ$4*NP323*100*100/MAX(EV$9:EV$497)))/4</f>
        <v>0</v>
      </c>
      <c r="SB323" s="118">
        <f t="shared" si="743"/>
        <v>20.600983146067414</v>
      </c>
      <c r="SC323" s="115">
        <f t="shared" si="744"/>
        <v>17.230196629213481</v>
      </c>
      <c r="SD323" s="115">
        <f t="shared" si="745"/>
        <v>1.053370786516854</v>
      </c>
      <c r="SE323" s="115">
        <f t="shared" si="746"/>
        <v>50.546863295880144</v>
      </c>
      <c r="SF323" s="115">
        <f t="shared" si="747"/>
        <v>1.053370786516854</v>
      </c>
      <c r="SG323" s="115">
        <f t="shared" si="748"/>
        <v>4.213483146067416</v>
      </c>
      <c r="SH323" s="115">
        <f>ROUND(SB323/MAX(SB$9:SB$497)*100,0)</f>
        <v>26</v>
      </c>
      <c r="SI323" s="115">
        <f>ROUND(SC323/MAX(SC$9:SC$497)*100,0)</f>
        <v>26</v>
      </c>
      <c r="SJ323" s="115">
        <f>ROUND(SD323/MAX(SD$9:SD$497)*100,0)</f>
        <v>2</v>
      </c>
      <c r="SK323" s="115">
        <f>ROUND(SE323/MAX(SE$9:SE$497)*100,0)</f>
        <v>39</v>
      </c>
      <c r="SL323" s="115">
        <f>ROUND(SF323/MAX(SF$9:SF$497)*100,0)</f>
        <v>3</v>
      </c>
      <c r="SM323" s="121">
        <f>ROUND(SG323/MAX(SG$9:SG$497)*100,0)</f>
        <v>4</v>
      </c>
      <c r="SN323" s="115">
        <f>ROUND(AVERAGEIF($ES$9:$ES$497,$ES323,SH$9:SH$497),0)</f>
        <v>24</v>
      </c>
      <c r="SO323" s="115">
        <f>ROUND(AVERAGEIF($ES$9:$ES$497,$ES323,SI$9:SI$497),0)</f>
        <v>22</v>
      </c>
      <c r="SP323" s="115">
        <f>ROUND(AVERAGEIF($ES$9:$ES$497,$ES323,SJ$9:SJ$497),0)</f>
        <v>5</v>
      </c>
      <c r="SQ323" s="115">
        <f>ROUND(AVERAGEIF($ES$9:$ES$497,$ES323,SK$9:SK$497),0)</f>
        <v>19</v>
      </c>
      <c r="SR323" s="115">
        <f>ROUND(AVERAGEIF($ES$9:$ES$497,$ES323,SL$9:SL$497),0)</f>
        <v>8</v>
      </c>
      <c r="SS323" s="121">
        <f>ROUND(AVERAGEIF($ES$9:$ES$497,$ES323,SM$9:SM$497),0)</f>
        <v>6</v>
      </c>
      <c r="ST323" s="114">
        <f>RANK(SB323,SB$9:SB$497,0)</f>
        <v>164</v>
      </c>
      <c r="SU323" s="115">
        <f>RANK(SC323,SC$9:SC$497,0)</f>
        <v>114</v>
      </c>
      <c r="SV323" s="115">
        <f>RANK(SD323,SD$9:SD$497,0)</f>
        <v>216</v>
      </c>
      <c r="SW323" s="115">
        <f>RANK(SE323,SE$9:SE$497,0)</f>
        <v>71</v>
      </c>
      <c r="SX323" s="115">
        <f>RANK(SF323,SF$9:SF$497,0)</f>
        <v>199</v>
      </c>
      <c r="SY323" s="115">
        <f>RANK(SG323,SG$9:SG$497,0)</f>
        <v>173</v>
      </c>
      <c r="SZ323" s="115">
        <f>COUNTIFS(SB$9:SB$497,"&gt;"&amp;SB323,$ES$9:$ES$497,$ES323)+1</f>
        <v>38</v>
      </c>
      <c r="TA323" s="115">
        <f>COUNTIFS(SC$9:SC$497,"&gt;"&amp;SC323,$ES$9:$ES$497,$ES323)+1</f>
        <v>33</v>
      </c>
      <c r="TB323" s="115">
        <f>COUNTIFS(SD$9:SD$497,"&gt;"&amp;SD323,$ES$9:$ES$497,$ES323)+1</f>
        <v>49</v>
      </c>
      <c r="TC323" s="115">
        <f>COUNTIFS(SE$9:SE$497,"&gt;"&amp;SE323,$ES$9:$ES$497,$ES323)+1</f>
        <v>17</v>
      </c>
      <c r="TD323" s="115">
        <f>COUNTIFS(SF$9:SF$497,"&gt;"&amp;SF323,$ES$9:$ES$497,$ES323)+1</f>
        <v>49</v>
      </c>
      <c r="TE323" s="117">
        <f>COUNTIFS(SG$9:SG$497,"&gt;"&amp;SG323,$ES$9:$ES$497,$ES323)+1</f>
        <v>41</v>
      </c>
      <c r="TF323" s="118">
        <f t="shared" si="749"/>
        <v>92</v>
      </c>
      <c r="TG323" s="115">
        <f t="shared" si="750"/>
        <v>89</v>
      </c>
      <c r="TH323" s="115">
        <f t="shared" si="751"/>
        <v>46</v>
      </c>
      <c r="TI323" s="115">
        <f t="shared" si="752"/>
        <v>98</v>
      </c>
      <c r="TJ323" s="115">
        <f t="shared" si="753"/>
        <v>69</v>
      </c>
      <c r="TK323" s="115">
        <f t="shared" si="754"/>
        <v>44</v>
      </c>
      <c r="TL323" s="117">
        <f t="shared" si="755"/>
        <v>40</v>
      </c>
      <c r="TM323" s="118">
        <f>ROUND(TF323/MAX(TF$9:TF$497)*100,0)</f>
        <v>51</v>
      </c>
      <c r="TN323" s="115">
        <f>ROUND(TG323/MAX(TG$9:TG$497)*100,0)</f>
        <v>49</v>
      </c>
      <c r="TO323" s="115">
        <f>ROUND(TH323/MAX(TH$9:TH$497)*100,0)</f>
        <v>25</v>
      </c>
      <c r="TP323" s="115">
        <f>ROUND(TI323/MAX(TI$9:TI$497)*100,0)</f>
        <v>54</v>
      </c>
      <c r="TQ323" s="115">
        <f>ROUND(TJ323/MAX(TJ$9:TJ$497)*100,0)</f>
        <v>35</v>
      </c>
      <c r="TR323" s="115">
        <f>ROUND(TK323/MAX(TK$9:TK$497)*100,0)</f>
        <v>22</v>
      </c>
      <c r="TS323" s="119">
        <f>ROUND(TL323/MAX(TL$9:TL$497)*100,0)</f>
        <v>20</v>
      </c>
      <c r="TT323" s="120">
        <f>RANK(TM323,TM$9:TM$497,0)</f>
        <v>151</v>
      </c>
      <c r="TU323" s="115">
        <f>RANK(TN323,TN$9:TN$497,0)</f>
        <v>94</v>
      </c>
      <c r="TV323" s="115">
        <f>RANK(TO323,TO$9:TO$497,0)</f>
        <v>204</v>
      </c>
      <c r="TW323" s="115">
        <f>RANK(TP323,TP$9:TP$497,0)</f>
        <v>66</v>
      </c>
      <c r="TX323" s="115">
        <f>RANK(TQ323,TQ$9:TQ$497,0)</f>
        <v>90</v>
      </c>
      <c r="TY323" s="115">
        <f>RANK(TR323,TR$9:TR$497,0)</f>
        <v>269</v>
      </c>
      <c r="TZ323" s="121">
        <f>RANK(TS323,TS$9:TS$497,0)</f>
        <v>269</v>
      </c>
      <c r="UA323" s="132"/>
      <c r="UB323" s="7" t="s">
        <v>1</v>
      </c>
    </row>
    <row r="324" spans="1:548" x14ac:dyDescent="0.15">
      <c r="A324" s="183">
        <v>316</v>
      </c>
      <c r="B324" s="200" t="s">
        <v>1296</v>
      </c>
      <c r="C324" s="143"/>
      <c r="D324" s="143"/>
      <c r="E324" s="161" t="s">
        <v>518</v>
      </c>
      <c r="F324" s="65">
        <v>95</v>
      </c>
      <c r="G324" s="65" t="s">
        <v>908</v>
      </c>
      <c r="H324" s="144" t="s">
        <v>922</v>
      </c>
      <c r="I324" s="66" t="s">
        <v>521</v>
      </c>
      <c r="J324" s="67" t="s">
        <v>521</v>
      </c>
      <c r="K324" s="67" t="s">
        <v>521</v>
      </c>
      <c r="L324" s="67" t="s">
        <v>521</v>
      </c>
      <c r="M324" s="67" t="s">
        <v>521</v>
      </c>
      <c r="N324" s="67" t="s">
        <v>521</v>
      </c>
      <c r="O324" s="67" t="s">
        <v>521</v>
      </c>
      <c r="P324" s="67" t="s">
        <v>521</v>
      </c>
      <c r="Q324" s="67" t="s">
        <v>521</v>
      </c>
      <c r="R324" s="68" t="s">
        <v>521</v>
      </c>
      <c r="S324" s="69" t="s">
        <v>521</v>
      </c>
      <c r="T324" s="67" t="s">
        <v>521</v>
      </c>
      <c r="U324" s="67" t="s">
        <v>521</v>
      </c>
      <c r="V324" s="67" t="s">
        <v>521</v>
      </c>
      <c r="W324" s="67" t="s">
        <v>521</v>
      </c>
      <c r="X324" s="67" t="s">
        <v>521</v>
      </c>
      <c r="Y324" s="67" t="s">
        <v>521</v>
      </c>
      <c r="Z324" s="67" t="s">
        <v>521</v>
      </c>
      <c r="AA324" s="67" t="s">
        <v>521</v>
      </c>
      <c r="AB324" s="68" t="s">
        <v>521</v>
      </c>
      <c r="AC324" s="69" t="s">
        <v>521</v>
      </c>
      <c r="AD324" s="67" t="s">
        <v>521</v>
      </c>
      <c r="AE324" s="67" t="s">
        <v>521</v>
      </c>
      <c r="AF324" s="67" t="s">
        <v>521</v>
      </c>
      <c r="AG324" s="67" t="s">
        <v>521</v>
      </c>
      <c r="AH324" s="67" t="s">
        <v>521</v>
      </c>
      <c r="AI324" s="67" t="s">
        <v>521</v>
      </c>
      <c r="AJ324" s="67" t="s">
        <v>521</v>
      </c>
      <c r="AK324" s="67" t="s">
        <v>521</v>
      </c>
      <c r="AL324" s="68" t="s">
        <v>521</v>
      </c>
      <c r="AM324" s="69" t="s">
        <v>521</v>
      </c>
      <c r="AN324" s="67" t="s">
        <v>521</v>
      </c>
      <c r="AO324" s="67" t="s">
        <v>521</v>
      </c>
      <c r="AP324" s="67" t="s">
        <v>521</v>
      </c>
      <c r="AQ324" s="67" t="s">
        <v>521</v>
      </c>
      <c r="AR324" s="67" t="s">
        <v>521</v>
      </c>
      <c r="AS324" s="67" t="s">
        <v>521</v>
      </c>
      <c r="AT324" s="67" t="s">
        <v>521</v>
      </c>
      <c r="AU324" s="67" t="s">
        <v>521</v>
      </c>
      <c r="AV324" s="68" t="s">
        <v>521</v>
      </c>
      <c r="AW324" s="69" t="s">
        <v>521</v>
      </c>
      <c r="AX324" s="67" t="s">
        <v>521</v>
      </c>
      <c r="AY324" s="67" t="s">
        <v>521</v>
      </c>
      <c r="AZ324" s="67" t="s">
        <v>521</v>
      </c>
      <c r="BA324" s="67" t="s">
        <v>521</v>
      </c>
      <c r="BB324" s="67" t="s">
        <v>521</v>
      </c>
      <c r="BC324" s="67" t="s">
        <v>521</v>
      </c>
      <c r="BD324" s="67" t="s">
        <v>521</v>
      </c>
      <c r="BE324" s="67" t="s">
        <v>521</v>
      </c>
      <c r="BF324" s="68" t="s">
        <v>521</v>
      </c>
      <c r="BG324" s="69" t="s">
        <v>521</v>
      </c>
      <c r="BH324" s="67" t="s">
        <v>521</v>
      </c>
      <c r="BI324" s="67" t="s">
        <v>521</v>
      </c>
      <c r="BJ324" s="67" t="s">
        <v>521</v>
      </c>
      <c r="BK324" s="67" t="s">
        <v>521</v>
      </c>
      <c r="BL324" s="67" t="s">
        <v>521</v>
      </c>
      <c r="BM324" s="67" t="s">
        <v>521</v>
      </c>
      <c r="BN324" s="67" t="s">
        <v>521</v>
      </c>
      <c r="BO324" s="67" t="s">
        <v>521</v>
      </c>
      <c r="BP324" s="68" t="s">
        <v>521</v>
      </c>
      <c r="BQ324" s="70" t="s">
        <v>521</v>
      </c>
      <c r="BR324" s="67" t="s">
        <v>521</v>
      </c>
      <c r="BS324" s="67" t="s">
        <v>521</v>
      </c>
      <c r="BT324" s="67" t="s">
        <v>521</v>
      </c>
      <c r="BU324" s="67" t="s">
        <v>521</v>
      </c>
      <c r="BV324" s="67" t="s">
        <v>521</v>
      </c>
      <c r="BW324" s="67" t="s">
        <v>521</v>
      </c>
      <c r="BX324" s="67" t="s">
        <v>521</v>
      </c>
      <c r="BY324" s="67" t="s">
        <v>521</v>
      </c>
      <c r="BZ324" s="68" t="s">
        <v>521</v>
      </c>
      <c r="CA324" s="69" t="s">
        <v>521</v>
      </c>
      <c r="CB324" s="67" t="s">
        <v>521</v>
      </c>
      <c r="CC324" s="67" t="s">
        <v>521</v>
      </c>
      <c r="CD324" s="67" t="s">
        <v>521</v>
      </c>
      <c r="CE324" s="67" t="s">
        <v>521</v>
      </c>
      <c r="CF324" s="67" t="s">
        <v>521</v>
      </c>
      <c r="CG324" s="67" t="s">
        <v>521</v>
      </c>
      <c r="CH324" s="67" t="s">
        <v>521</v>
      </c>
      <c r="CI324" s="67" t="s">
        <v>521</v>
      </c>
      <c r="CJ324" s="68" t="s">
        <v>521</v>
      </c>
      <c r="CK324" s="69" t="s">
        <v>521</v>
      </c>
      <c r="CL324" s="67" t="s">
        <v>521</v>
      </c>
      <c r="CM324" s="67" t="s">
        <v>521</v>
      </c>
      <c r="CN324" s="67" t="s">
        <v>521</v>
      </c>
      <c r="CO324" s="67" t="s">
        <v>521</v>
      </c>
      <c r="CP324" s="67" t="s">
        <v>521</v>
      </c>
      <c r="CQ324" s="67" t="s">
        <v>521</v>
      </c>
      <c r="CR324" s="67" t="s">
        <v>521</v>
      </c>
      <c r="CS324" s="67" t="s">
        <v>521</v>
      </c>
      <c r="CT324" s="68" t="s">
        <v>521</v>
      </c>
      <c r="CU324" s="69" t="s">
        <v>521</v>
      </c>
      <c r="CV324" s="67" t="s">
        <v>521</v>
      </c>
      <c r="CW324" s="67" t="s">
        <v>521</v>
      </c>
      <c r="CX324" s="67" t="s">
        <v>521</v>
      </c>
      <c r="CY324" s="67" t="s">
        <v>521</v>
      </c>
      <c r="CZ324" s="67" t="s">
        <v>521</v>
      </c>
      <c r="DA324" s="67" t="s">
        <v>521</v>
      </c>
      <c r="DB324" s="67" t="s">
        <v>521</v>
      </c>
      <c r="DC324" s="67" t="s">
        <v>521</v>
      </c>
      <c r="DD324" s="68" t="s">
        <v>521</v>
      </c>
      <c r="DE324" s="69" t="s">
        <v>521</v>
      </c>
      <c r="DF324" s="71" t="s">
        <v>521</v>
      </c>
      <c r="DG324" s="67" t="s">
        <v>521</v>
      </c>
      <c r="DH324" s="67" t="s">
        <v>521</v>
      </c>
      <c r="DI324" s="67" t="s">
        <v>521</v>
      </c>
      <c r="DJ324" s="67" t="s">
        <v>521</v>
      </c>
      <c r="DK324" s="67" t="s">
        <v>521</v>
      </c>
      <c r="DL324" s="67" t="s">
        <v>521</v>
      </c>
      <c r="DM324" s="67" t="s">
        <v>521</v>
      </c>
      <c r="DN324" s="68" t="s">
        <v>521</v>
      </c>
      <c r="DO324" s="70" t="s">
        <v>521</v>
      </c>
      <c r="DP324" s="71" t="s">
        <v>521</v>
      </c>
      <c r="DQ324" s="67" t="s">
        <v>521</v>
      </c>
      <c r="DR324" s="67" t="s">
        <v>521</v>
      </c>
      <c r="DS324" s="67" t="s">
        <v>521</v>
      </c>
      <c r="DT324" s="67" t="s">
        <v>521</v>
      </c>
      <c r="DU324" s="67" t="s">
        <v>521</v>
      </c>
      <c r="DV324" s="67" t="s">
        <v>521</v>
      </c>
      <c r="DW324" s="67" t="s">
        <v>521</v>
      </c>
      <c r="DX324" s="72" t="s">
        <v>521</v>
      </c>
      <c r="DY324" s="146" t="s">
        <v>522</v>
      </c>
      <c r="DZ324" s="74">
        <v>3</v>
      </c>
      <c r="EA324" s="74">
        <v>4</v>
      </c>
      <c r="EB324" s="74">
        <v>5</v>
      </c>
      <c r="EC324" s="75">
        <v>5</v>
      </c>
      <c r="ED324" s="168" t="s">
        <v>522</v>
      </c>
      <c r="EE324" s="74">
        <f t="shared" si="708"/>
        <v>3</v>
      </c>
      <c r="EF324" s="74">
        <f t="shared" si="756"/>
        <v>12</v>
      </c>
      <c r="EG324" s="74">
        <f t="shared" si="757"/>
        <v>60</v>
      </c>
      <c r="EH324" s="77">
        <f t="shared" si="758"/>
        <v>300</v>
      </c>
      <c r="EI324" s="73">
        <v>30</v>
      </c>
      <c r="EJ324" s="74">
        <v>150</v>
      </c>
      <c r="EK324" s="74">
        <v>900</v>
      </c>
      <c r="EL324" s="74">
        <v>3000</v>
      </c>
      <c r="EM324" s="75">
        <v>15000</v>
      </c>
      <c r="EN324" s="78">
        <v>1</v>
      </c>
      <c r="EO324" s="79">
        <f t="shared" si="759"/>
        <v>1.6666666666666667</v>
      </c>
      <c r="EP324" s="79">
        <f t="shared" si="760"/>
        <v>2.5</v>
      </c>
      <c r="EQ324" s="79">
        <f t="shared" si="761"/>
        <v>1.6666666666666667</v>
      </c>
      <c r="ER324" s="80">
        <f t="shared" si="762"/>
        <v>1.6666666666666667</v>
      </c>
      <c r="ES324" s="128" t="s">
        <v>543</v>
      </c>
      <c r="ET324" s="82"/>
      <c r="EU324" s="83">
        <v>4</v>
      </c>
      <c r="EV324" s="146">
        <v>86</v>
      </c>
      <c r="EW324" s="147">
        <v>62</v>
      </c>
      <c r="EX324" s="147">
        <v>43</v>
      </c>
      <c r="EY324" s="147">
        <v>48</v>
      </c>
      <c r="EZ324" s="147">
        <v>71</v>
      </c>
      <c r="FA324" s="147">
        <v>10</v>
      </c>
      <c r="FB324" s="147">
        <v>38</v>
      </c>
      <c r="FC324" s="147">
        <v>44</v>
      </c>
      <c r="FD324" s="74">
        <f t="shared" si="709"/>
        <v>114</v>
      </c>
      <c r="FE324" s="84">
        <f t="shared" si="710"/>
        <v>87</v>
      </c>
      <c r="FF324" s="73">
        <f>RANK(EV324,$EV$9:$EV$497,0)</f>
        <v>136</v>
      </c>
      <c r="FG324" s="74">
        <f>RANK(EW324,$EW$9:$EW$497,0)</f>
        <v>106</v>
      </c>
      <c r="FH324" s="74">
        <f>RANK(EX324,$EX$9:$EX$497,0)</f>
        <v>169</v>
      </c>
      <c r="FI324" s="74">
        <f>RANK(EY324,$EY$9:$EY$497,0)</f>
        <v>137</v>
      </c>
      <c r="FJ324" s="74">
        <f>RANK(EZ324,$EZ$9:$EZ$497,0)</f>
        <v>33</v>
      </c>
      <c r="FK324" s="74">
        <f>RANK(FA324,$FA$9:$FA$497,0)</f>
        <v>307</v>
      </c>
      <c r="FL324" s="74">
        <f>RANK(FB324,$FB$9:$FB$497,0)</f>
        <v>218</v>
      </c>
      <c r="FM324" s="74">
        <f>RANK(FC324,$FC$9:$FC$497,0)</f>
        <v>194</v>
      </c>
      <c r="FN324" s="74">
        <f>RANK(FD324,$FD$9:$FD$497,0)</f>
        <v>40</v>
      </c>
      <c r="FO324" s="84">
        <f>RANK(FE324,$FE$9:$FE$497,0)</f>
        <v>183</v>
      </c>
      <c r="FP324" s="73">
        <f>COUNTIFS($EV$9:$EV$497,"&gt;"&amp;EV324,$ES$9:$ES$497,ES324)+1</f>
        <v>18</v>
      </c>
      <c r="FQ324" s="74">
        <f>COUNTIFS($EW$9:$EW$497,"&gt;"&amp;EW324,$ES$9:$ES$497,ES324)+1</f>
        <v>51</v>
      </c>
      <c r="FR324" s="74">
        <f>COUNTIFS($EX$9:$EX$497,"&gt;"&amp;EX324,$ES$9:$ES$497,ES324)+1</f>
        <v>2</v>
      </c>
      <c r="FS324" s="74">
        <f>COUNTIFS($EY$9:$EY$497,"&gt;"&amp;EY324,$ES$9:$ES$497,ES324)+1</f>
        <v>17</v>
      </c>
      <c r="FT324" s="74">
        <f>COUNTIFS($EZ$9:$EZ$497,"&gt;"&amp;EZ324,$ES$9:$ES$497,ES324)+1</f>
        <v>33</v>
      </c>
      <c r="FU324" s="74">
        <f>COUNTIFS($FA$9:$FA$497,"&gt;"&amp;FA324,$ES$9:$ES$497,ES324)+1</f>
        <v>61</v>
      </c>
      <c r="FV324" s="74">
        <f>COUNTIFS($FB$9:$FB$497,"&gt;"&amp;FB324,$ES$9:$ES$497,ES324)+1</f>
        <v>49</v>
      </c>
      <c r="FW324" s="74">
        <f>COUNTIFS($FC$9:$FC$497,"&gt;"&amp;FC324,$ES$9:$ES$497,ES324)+1</f>
        <v>47</v>
      </c>
      <c r="FX324" s="74">
        <f>COUNTIFS($FD$9:$FD$497,"&gt;"&amp;FD324,$ES$9:$ES$497,ES324)+1</f>
        <v>8</v>
      </c>
      <c r="FY324" s="84">
        <f>COUNTIFS($FE$9:$FE$497,"&gt;"&amp;FE324,$ES$9:$ES$497,ES324)+1</f>
        <v>25</v>
      </c>
      <c r="FZ324" s="85">
        <f t="shared" si="711"/>
        <v>0.91</v>
      </c>
      <c r="GA324" s="86">
        <f t="shared" si="712"/>
        <v>0.65</v>
      </c>
      <c r="GB324" s="86">
        <f t="shared" si="713"/>
        <v>0.45</v>
      </c>
      <c r="GC324" s="86">
        <f t="shared" si="714"/>
        <v>0.51</v>
      </c>
      <c r="GD324" s="86">
        <f t="shared" si="715"/>
        <v>0.75</v>
      </c>
      <c r="GE324" s="86">
        <f t="shared" si="716"/>
        <v>0.11</v>
      </c>
      <c r="GF324" s="86">
        <f t="shared" si="717"/>
        <v>0.4</v>
      </c>
      <c r="GG324" s="86">
        <f t="shared" si="718"/>
        <v>0.46</v>
      </c>
      <c r="GH324" s="86">
        <f t="shared" si="719"/>
        <v>1.2</v>
      </c>
      <c r="GI324" s="87">
        <f t="shared" si="720"/>
        <v>0.92</v>
      </c>
      <c r="GJ324" s="85">
        <f>ROUND(((FZ324-AVERAGE(FZ$9:FZ$497))/STDEVP(FZ$9:FZ$497)*10+50),2)</f>
        <v>47.8</v>
      </c>
      <c r="GK324" s="86">
        <f>ROUND(((GA324-AVERAGE(GA$9:GA$497))/STDEVP(GA$9:GA$497)*10+50),2)</f>
        <v>48.79</v>
      </c>
      <c r="GL324" s="86">
        <f>ROUND(((GB324-AVERAGE(GB$9:GB$497))/STDEVP(GB$9:GB$497)*10+50),2)</f>
        <v>45.01</v>
      </c>
      <c r="GM324" s="86">
        <f>ROUND(((GC324-AVERAGE(GC$9:GC$497))/STDEVP(GC$9:GC$497)*10+50),2)</f>
        <v>49.19</v>
      </c>
      <c r="GN324" s="86">
        <f>ROUND(((GD324-AVERAGE(GD$9:GD$497))/STDEVP(GD$9:GD$497)*10+50),2)</f>
        <v>62.25</v>
      </c>
      <c r="GO324" s="86">
        <f>ROUND(((GE324-AVERAGE(GE$9:GE$497))/STDEVP(GE$9:GE$497)*10+50),2)</f>
        <v>41.35</v>
      </c>
      <c r="GP324" s="86">
        <f>ROUND(((GF324-AVERAGE(GF$9:GF$497))/STDEVP(GF$9:GF$497)*10+50),2)</f>
        <v>42.6</v>
      </c>
      <c r="GQ324" s="86">
        <f>ROUND(((GG324-AVERAGE(GG$9:GG$497))/STDEVP(GG$9:GG$497)*10+50),2)</f>
        <v>44.65</v>
      </c>
      <c r="GR324" s="86">
        <f>ROUND(((GH324-AVERAGE(GH$9:GH$497))/STDEVP(GH$9:GH$497)*10+50),2)</f>
        <v>58.22</v>
      </c>
      <c r="GS324" s="87">
        <f>ROUND(((GI324-AVERAGE(GI$9:GI$497))/STDEVP(GI$9:GI$497)*10+50),2)</f>
        <v>43.83</v>
      </c>
      <c r="GT324" s="73">
        <f>RANK(GJ324,$GJ$9:$GJ$497,0)</f>
        <v>247</v>
      </c>
      <c r="GU324" s="74">
        <f>RANK(GK324,$GK$9:$GK$497,0)</f>
        <v>197</v>
      </c>
      <c r="GV324" s="74">
        <f>RANK(GL324,$GL$9:$GL$497,0)</f>
        <v>287</v>
      </c>
      <c r="GW324" s="74">
        <f>RANK(GM324,$GM$9:$GM$497,0)</f>
        <v>202</v>
      </c>
      <c r="GX324" s="74">
        <f>RANK(GN324,$GN$9:$GN$497,0)</f>
        <v>57</v>
      </c>
      <c r="GY324" s="74">
        <f>RANK(GO324,$GO$9:$GO$497,0)</f>
        <v>419</v>
      </c>
      <c r="GZ324" s="74">
        <f>RANK(GP324,$GP$9:$GP$497,0)</f>
        <v>324</v>
      </c>
      <c r="HA324" s="74">
        <f>RANK(GQ324,$GQ$9:$GQ$497,0)</f>
        <v>294</v>
      </c>
      <c r="HB324" s="74">
        <f>RANK(GR324,$GR$9:$GR$497,0)</f>
        <v>72</v>
      </c>
      <c r="HC324" s="84">
        <f>RANK(GS324,$GS$9:$GS$497,0)</f>
        <v>300</v>
      </c>
      <c r="HD324" s="85">
        <f>ROUND(AVERAGEIF($ES$9:$ES$497,$ES324,$FZ$9:$FZ$497),2)</f>
        <v>0.86</v>
      </c>
      <c r="HE324" s="86">
        <f>ROUND(AVERAGEIF($ES$9:$ES$497,$ES324,$GA$9:$GA$497),2)</f>
        <v>1.0900000000000001</v>
      </c>
      <c r="HF324" s="86">
        <f>ROUND(AVERAGEIF($ES$9:$ES$497,$ES324,$GB$9:$GB$497),2)</f>
        <v>0.28999999999999998</v>
      </c>
      <c r="HG324" s="86">
        <f>ROUND(AVERAGEIF($ES$9:$ES$497,$ES324,$GC$9:$GC$497),2)</f>
        <v>0.42</v>
      </c>
      <c r="HH324" s="86">
        <f>ROUND(AVERAGEIF($ES$9:$ES$497,$ES324,$GD$9:$GD$497),2)</f>
        <v>0.86</v>
      </c>
      <c r="HI324" s="86">
        <f>ROUND(AVERAGEIF($ES$9:$ES$497,$ES324,$GE$9:$GE$497),2)</f>
        <v>0.3</v>
      </c>
      <c r="HJ324" s="86">
        <f>ROUND(AVERAGEIF($ES$9:$ES$497,$ES324,$GF$9:$GF$497),2)</f>
        <v>0.67</v>
      </c>
      <c r="HK324" s="86">
        <f>ROUND(AVERAGEIF($ES$9:$ES$497,$ES324,$GG$9:$GG$497),2)</f>
        <v>0.73</v>
      </c>
      <c r="HL324" s="86">
        <f>ROUND(AVERAGEIF($ES$9:$ES$497,$ES324,$GH$9:$GH$497),2)</f>
        <v>1.1399999999999999</v>
      </c>
      <c r="HM324" s="87">
        <f>ROUND(AVERAGEIF($ES$9:$ES$497,$ES324,$GI$9:$GI$497),2)</f>
        <v>1.01</v>
      </c>
      <c r="HN324" s="88">
        <f t="shared" si="721"/>
        <v>5.0000000000000044E-2</v>
      </c>
      <c r="HO324" s="89">
        <f t="shared" si="722"/>
        <v>-0.44000000000000006</v>
      </c>
      <c r="HP324" s="89">
        <f t="shared" si="723"/>
        <v>0.16000000000000003</v>
      </c>
      <c r="HQ324" s="89">
        <f t="shared" si="724"/>
        <v>9.0000000000000024E-2</v>
      </c>
      <c r="HR324" s="89">
        <f t="shared" si="725"/>
        <v>-0.10999999999999999</v>
      </c>
      <c r="HS324" s="89">
        <f t="shared" si="726"/>
        <v>-0.19</v>
      </c>
      <c r="HT324" s="89">
        <f t="shared" si="727"/>
        <v>-0.27</v>
      </c>
      <c r="HU324" s="89">
        <f t="shared" si="728"/>
        <v>-0.26999999999999996</v>
      </c>
      <c r="HV324" s="89">
        <f t="shared" si="729"/>
        <v>6.0000000000000053E-2</v>
      </c>
      <c r="HW324" s="90">
        <f t="shared" si="730"/>
        <v>-8.9999999999999969E-2</v>
      </c>
      <c r="HX324" s="73">
        <f>COUNTIFS($FZ$9:$FZ$497,"&gt;"&amp;FZ324,$ES$9:$ES$497,$ES324)+1</f>
        <v>32</v>
      </c>
      <c r="HY324" s="74">
        <f>COUNTIFS($GA$9:$GA$497,"&gt;"&amp;GA324,$ES$9:$ES$497,$ES324)+1</f>
        <v>84</v>
      </c>
      <c r="HZ324" s="74">
        <f>COUNTIFS($GB$9:$GB$497,"&gt;"&amp;GB324,$ES$9:$ES$497,$ES324)+1</f>
        <v>9</v>
      </c>
      <c r="IA324" s="74">
        <f>COUNTIFS($GC$9:$GC$497,"&gt;"&amp;GC324,$ES$9:$ES$497,$ES324)+1</f>
        <v>21</v>
      </c>
      <c r="IB324" s="74">
        <f>COUNTIFS($GD$9:$GD$497,"&gt;"&amp;GD324,$ES$9:$ES$497,$ES324)+1</f>
        <v>50</v>
      </c>
      <c r="IC324" s="74">
        <f>COUNTIFS($GE$9:$GE$497,"&gt;"&amp;GE324,$ES$9:$ES$497,$ES324)+1</f>
        <v>83</v>
      </c>
      <c r="ID324" s="74">
        <f>COUNTIFS($GF$9:$GF$497,"&gt;"&amp;GF324,$ES$9:$ES$497,$ES324)+1</f>
        <v>86</v>
      </c>
      <c r="IE324" s="74">
        <f>COUNTIFS($GG$9:$GG$497,"&gt;"&amp;GG324,$ES$9:$ES$497,$ES324)+1</f>
        <v>84</v>
      </c>
      <c r="IF324" s="74">
        <f>COUNTIFS($GH$9:$GH$497,"&gt;"&amp;GH324,$ES$9:$ES$497,$ES324)+1</f>
        <v>29</v>
      </c>
      <c r="IG324" s="84">
        <f>COUNTIFS($GI$9:$GI$497,"&gt;"&amp;GI324,$ES$9:$ES$497,$ES324)+1</f>
        <v>52</v>
      </c>
      <c r="IH324" s="148"/>
      <c r="II324" s="149"/>
      <c r="IJ324" s="149"/>
      <c r="IK324" s="149"/>
      <c r="IL324" s="149"/>
      <c r="IM324" s="150"/>
      <c r="IN324" s="151"/>
      <c r="IO324" s="152"/>
      <c r="IP324" s="153"/>
      <c r="IQ324" s="149"/>
      <c r="IR324" s="149">
        <v>0.14000000000000001</v>
      </c>
      <c r="IS324" s="149"/>
      <c r="IT324" s="149"/>
      <c r="IU324" s="149">
        <v>0.14000000000000001</v>
      </c>
      <c r="IV324" s="149"/>
      <c r="IW324" s="154"/>
      <c r="IX324" s="151"/>
      <c r="IY324" s="149"/>
      <c r="IZ324" s="149"/>
      <c r="JA324" s="149"/>
      <c r="JB324" s="149"/>
      <c r="JC324" s="149"/>
      <c r="JD324" s="149"/>
      <c r="JE324" s="155"/>
      <c r="JF324" s="153"/>
      <c r="JG324" s="149"/>
      <c r="JH324" s="149"/>
      <c r="JI324" s="149"/>
      <c r="JJ324" s="149"/>
      <c r="JK324" s="149"/>
      <c r="JL324" s="149"/>
      <c r="JM324" s="154"/>
      <c r="JN324" s="151"/>
      <c r="JO324" s="149"/>
      <c r="JP324" s="149"/>
      <c r="JQ324" s="149"/>
      <c r="JR324" s="149"/>
      <c r="JS324" s="149"/>
      <c r="JT324" s="149"/>
      <c r="JU324" s="149"/>
      <c r="JV324" s="149"/>
      <c r="JW324" s="149"/>
      <c r="JX324" s="149"/>
      <c r="JY324" s="149"/>
      <c r="JZ324" s="155"/>
      <c r="KA324" s="151"/>
      <c r="KB324" s="149"/>
      <c r="KC324" s="149"/>
      <c r="KD324" s="149"/>
      <c r="KE324" s="155"/>
      <c r="KF324" s="153"/>
      <c r="KG324" s="149"/>
      <c r="KH324" s="149"/>
      <c r="KI324" s="149"/>
      <c r="KJ324" s="149"/>
      <c r="KK324" s="156"/>
      <c r="KL324" s="149"/>
      <c r="KM324" s="149"/>
      <c r="KN324" s="149"/>
      <c r="KO324" s="149"/>
      <c r="KP324" s="149"/>
      <c r="KQ324" s="149"/>
      <c r="KR324" s="149"/>
      <c r="KS324" s="154"/>
      <c r="KT324" s="154"/>
      <c r="KU324" s="154"/>
      <c r="KV324" s="154"/>
      <c r="KW324" s="151"/>
      <c r="KX324" s="149"/>
      <c r="KY324" s="149"/>
      <c r="KZ324" s="149"/>
      <c r="LA324" s="149"/>
      <c r="LB324" s="149"/>
      <c r="LC324" s="154"/>
      <c r="LD324" s="151"/>
      <c r="LE324" s="152"/>
      <c r="LF324" s="157"/>
      <c r="LG324" s="158"/>
      <c r="LH324" s="151"/>
      <c r="LI324" s="149"/>
      <c r="LJ324" s="147"/>
      <c r="LK324" s="147"/>
      <c r="LL324" s="147"/>
      <c r="LM324" s="159"/>
      <c r="LN324" s="153"/>
      <c r="LO324" s="149"/>
      <c r="LP324" s="149"/>
      <c r="LQ324" s="149"/>
      <c r="LR324" s="154"/>
      <c r="LS324" s="151"/>
      <c r="LT324" s="149"/>
      <c r="LU324" s="149"/>
      <c r="LV324" s="149"/>
      <c r="LW324" s="149">
        <v>7.0000000000000007E-2</v>
      </c>
      <c r="LX324" s="149"/>
      <c r="LY324" s="149"/>
      <c r="LZ324" s="149"/>
      <c r="MA324" s="155"/>
      <c r="MB324" s="153"/>
      <c r="MC324" s="149"/>
      <c r="MD324" s="149"/>
      <c r="ME324" s="149"/>
      <c r="MF324" s="149"/>
      <c r="MG324" s="149"/>
      <c r="MH324" s="149"/>
      <c r="MI324" s="149"/>
      <c r="MJ324" s="149"/>
      <c r="MK324" s="149"/>
      <c r="ML324" s="149"/>
      <c r="MM324" s="149"/>
      <c r="MN324" s="156"/>
      <c r="MO324" s="156"/>
      <c r="MP324" s="154"/>
      <c r="MQ324" s="151"/>
      <c r="MR324" s="149"/>
      <c r="MS324" s="149"/>
      <c r="MT324" s="149"/>
      <c r="MU324" s="149"/>
      <c r="MV324" s="156">
        <v>7.0000000000000007E-2</v>
      </c>
      <c r="MW324" s="149"/>
      <c r="MX324" s="149"/>
      <c r="MY324" s="149"/>
      <c r="MZ324" s="149"/>
      <c r="NA324" s="149"/>
      <c r="NB324" s="149"/>
      <c r="NC324" s="149"/>
      <c r="ND324" s="154"/>
      <c r="NE324" s="154"/>
      <c r="NF324" s="154"/>
      <c r="NG324" s="154"/>
      <c r="NH324" s="151"/>
      <c r="NI324" s="149"/>
      <c r="NJ324" s="149"/>
      <c r="NK324" s="149"/>
      <c r="NL324" s="149"/>
      <c r="NM324" s="149"/>
      <c r="NN324" s="94"/>
      <c r="NO324" s="151"/>
      <c r="NP324" s="160"/>
      <c r="NQ324" s="145" t="s">
        <v>1293</v>
      </c>
      <c r="NR324" s="199" t="s">
        <v>1298</v>
      </c>
      <c r="NS324" s="145"/>
      <c r="NT324" s="145"/>
      <c r="NU324" s="145"/>
      <c r="NV324" s="171"/>
      <c r="NW324" s="145"/>
      <c r="NX324" s="165" t="s">
        <v>1299</v>
      </c>
      <c r="NY324" s="138" t="s">
        <v>926</v>
      </c>
      <c r="NZ324" s="165" t="s">
        <v>1299</v>
      </c>
      <c r="OA324" s="166"/>
      <c r="OB324" s="166"/>
      <c r="OC324" s="166"/>
      <c r="OD324" s="108">
        <f t="shared" si="763"/>
        <v>300</v>
      </c>
      <c r="OE324" s="109">
        <v>2</v>
      </c>
      <c r="OF324" s="110">
        <f t="shared" si="764"/>
        <v>75</v>
      </c>
      <c r="OG324" s="109">
        <v>6</v>
      </c>
      <c r="OH324" s="111">
        <f>ROUND(AVERAGEIF($ES$9:$ES$497,$ES324,EV$9:EV$497),0)</f>
        <v>57</v>
      </c>
      <c r="OI324" s="112">
        <f>ROUND(AVERAGEIF($ES$9:$ES$497,$ES324,EW$9:EW$497),0)</f>
        <v>69</v>
      </c>
      <c r="OJ324" s="112">
        <f>ROUND(AVERAGEIF($ES$9:$ES$497,$ES324,EX$9:EX$497),0)</f>
        <v>17</v>
      </c>
      <c r="OK324" s="112">
        <f>ROUND(AVERAGEIF($ES$9:$ES$497,$ES324,EY$9:EY$497),0)</f>
        <v>30</v>
      </c>
      <c r="OL324" s="112">
        <f>ROUND(AVERAGEIF($ES$9:$ES$497,$ES324,EZ$9:EZ$497),0)</f>
        <v>58</v>
      </c>
      <c r="OM324" s="112">
        <f>ROUND(AVERAGEIF($ES$9:$ES$497,$ES324,FA$9:FA$497),0)</f>
        <v>21</v>
      </c>
      <c r="ON324" s="112">
        <f>ROUND(AVERAGEIF($ES$9:$ES$497,$ES324,FB$9:FB$497),0)</f>
        <v>45</v>
      </c>
      <c r="OO324" s="112">
        <f>ROUND(AVERAGEIF($ES$9:$ES$497,$ES324,FC$9:FC$497),0)</f>
        <v>49</v>
      </c>
      <c r="OP324" s="112">
        <f>ROUND(AVERAGEIF($ES$9:$ES$497,$ES324,FD$9:FD$497),0)</f>
        <v>75</v>
      </c>
      <c r="OQ324" s="113">
        <f>ROUND(AVERAGEIF($ES$9:$ES$497,$ES324,FE$9:FE$497),0)</f>
        <v>66</v>
      </c>
      <c r="OR324" s="114">
        <f>ROUND(EV324/MAX(EV$9:EV$497)*100,0)</f>
        <v>48</v>
      </c>
      <c r="OS324" s="115">
        <f>ROUND(EW324/MAX(EW$9:EW$497)*100,0)</f>
        <v>49</v>
      </c>
      <c r="OT324" s="115">
        <f>ROUND(EX324/MAX(EX$9:EX$497)*100,0)</f>
        <v>36</v>
      </c>
      <c r="OU324" s="115">
        <f>ROUND(EY324/MAX(EY$9:EY$497)*100,0)</f>
        <v>32</v>
      </c>
      <c r="OV324" s="115">
        <f>ROUND(EZ324/MAX(EZ$9:EZ$497)*100,0)</f>
        <v>57</v>
      </c>
      <c r="OW324" s="115">
        <f>ROUND(FA324/MAX(FA$9:FA$497)*100,0)</f>
        <v>9</v>
      </c>
      <c r="OX324" s="115">
        <f>ROUND(FB324/MAX(FB$9:FB$497)*100,0)</f>
        <v>28</v>
      </c>
      <c r="OY324" s="116">
        <f>ROUND(FC324/MAX(FC$9:FC$497)*100,0)</f>
        <v>30</v>
      </c>
      <c r="OZ324" s="115">
        <f>ROUND(FD324/MAX(FD$9:FD$497)*100,0)</f>
        <v>77</v>
      </c>
      <c r="PA324" s="117">
        <f>ROUND(FE324/MAX(FE$9:FE$497)*100,0)</f>
        <v>36</v>
      </c>
      <c r="PB324" s="118">
        <f t="shared" si="731"/>
        <v>420</v>
      </c>
      <c r="PC324" s="115">
        <f t="shared" si="732"/>
        <v>483</v>
      </c>
      <c r="PD324" s="115">
        <f t="shared" si="733"/>
        <v>591</v>
      </c>
      <c r="PE324" s="115">
        <f t="shared" si="734"/>
        <v>480</v>
      </c>
      <c r="PF324" s="115">
        <f t="shared" si="735"/>
        <v>384</v>
      </c>
      <c r="PG324" s="119">
        <f t="shared" si="736"/>
        <v>313</v>
      </c>
      <c r="PH324" s="118">
        <f>ROUND(PB324/MAX(PB$9:PB$497)*100,0)</f>
        <v>50</v>
      </c>
      <c r="PI324" s="115">
        <f>ROUND(PC324/MAX(PC$9:PC$497)*100,0)</f>
        <v>58</v>
      </c>
      <c r="PJ324" s="115">
        <f>ROUND(PD324/MAX(PD$9:PD$497)*100,0)</f>
        <v>63</v>
      </c>
      <c r="PK324" s="115">
        <f>ROUND(PE324/MAX(PE$9:PE$497)*100,0)</f>
        <v>48</v>
      </c>
      <c r="PL324" s="115">
        <f>ROUND(PF324/MAX(PF$9:PF$497)*100,0)</f>
        <v>54</v>
      </c>
      <c r="PM324" s="119">
        <f>ROUND(PG324/MAX(PG$9:PG$497)*100,0)</f>
        <v>46</v>
      </c>
      <c r="PN324" s="118">
        <f>RANK(PH324,PH$9:PH$497,0)</f>
        <v>179</v>
      </c>
      <c r="PO324" s="115">
        <f>RANK(PI324,PI$9:PI$497,0)</f>
        <v>82</v>
      </c>
      <c r="PP324" s="115">
        <f>RANK(PJ324,PJ$9:PJ$497,0)</f>
        <v>111</v>
      </c>
      <c r="PQ324" s="115">
        <f>RANK(PK324,PK$9:PK$497,0)</f>
        <v>181</v>
      </c>
      <c r="PR324" s="115">
        <f>RANK(PL324,PL$9:PL$497,0)</f>
        <v>177</v>
      </c>
      <c r="PS324" s="119">
        <f>RANK(PM324,PM$9:PM$497,0)</f>
        <v>186</v>
      </c>
      <c r="PT324" s="120">
        <f>ROUND(FZ324/MAX(FZ$9:FZ$497)*100,0)</f>
        <v>50</v>
      </c>
      <c r="PU324" s="115">
        <f>ROUND(GA324/MAX(GA$9:GA$497)*100,0)</f>
        <v>37</v>
      </c>
      <c r="PV324" s="115">
        <f>ROUND(GB324/MAX(GB$9:GB$497)*100,0)</f>
        <v>33</v>
      </c>
      <c r="PW324" s="115">
        <f>ROUND(GC324/MAX(GC$9:GC$497)*100,0)</f>
        <v>40</v>
      </c>
      <c r="PX324" s="115">
        <f>ROUND(GD324/MAX(GD$9:GD$497)*100,0)</f>
        <v>42</v>
      </c>
      <c r="PY324" s="115">
        <f>ROUND(GE324/MAX(GE$9:GE$497)*100,0)</f>
        <v>7</v>
      </c>
      <c r="PZ324" s="115">
        <f>ROUND(GF324/MAX(GF$9:GF$497)*100,0)</f>
        <v>19</v>
      </c>
      <c r="QA324" s="116">
        <f>ROUND(GG324/MAX(GG$9:GG$497)*100,0)</f>
        <v>25</v>
      </c>
      <c r="QB324" s="115">
        <f>ROUND(GH324/MAX(GH$9:GH$497)*100,0)</f>
        <v>53</v>
      </c>
      <c r="QC324" s="121">
        <f>ROUND(GI324/MAX(GI$9:GI$497)*100,0)</f>
        <v>29</v>
      </c>
      <c r="QD324" s="120">
        <f>ROUND(AVERAGEIF($ES$9:$ES$497,$ES324,PT$9:PT$497),0)</f>
        <v>47</v>
      </c>
      <c r="QE324" s="120">
        <f>ROUND(AVERAGEIF($ES$9:$ES$497,$ES324,PU$9:PU$497),0)</f>
        <v>61</v>
      </c>
      <c r="QF324" s="120">
        <f>ROUND(AVERAGEIF($ES$9:$ES$497,$ES324,PV$9:PV$497),0)</f>
        <v>21</v>
      </c>
      <c r="QG324" s="120">
        <f>ROUND(AVERAGEIF($ES$9:$ES$497,$ES324,PW$9:PW$497),0)</f>
        <v>34</v>
      </c>
      <c r="QH324" s="120">
        <f>ROUND(AVERAGEIF($ES$9:$ES$497,$ES324,PX$9:PX$497),0)</f>
        <v>48</v>
      </c>
      <c r="QI324" s="120">
        <f>ROUND(AVERAGEIF($ES$9:$ES$497,$ES324,PY$9:PY$497),0)</f>
        <v>18</v>
      </c>
      <c r="QJ324" s="120">
        <f>ROUND(AVERAGEIF($ES$9:$ES$497,$ES324,PZ$9:PZ$497),0)</f>
        <v>31</v>
      </c>
      <c r="QK324" s="120">
        <f>ROUND(AVERAGEIF($ES$9:$ES$497,$ES324,QA$9:QA$497),0)</f>
        <v>40</v>
      </c>
      <c r="QL324" s="120">
        <f>ROUND(AVERAGEIF($ES$9:$ES$497,$ES324,QB$9:QB$497),0)</f>
        <v>51</v>
      </c>
      <c r="QM324" s="120">
        <f>ROUND(AVERAGEIF($ES$9:$ES$497,$ES324,QC$9:QC$497),0)</f>
        <v>32</v>
      </c>
      <c r="QN324" s="114">
        <f t="shared" si="737"/>
        <v>409</v>
      </c>
      <c r="QO324" s="115">
        <f t="shared" si="738"/>
        <v>445</v>
      </c>
      <c r="QP324" s="115">
        <f t="shared" si="739"/>
        <v>577</v>
      </c>
      <c r="QQ324" s="115">
        <f t="shared" si="740"/>
        <v>484</v>
      </c>
      <c r="QR324" s="115">
        <f t="shared" si="741"/>
        <v>467</v>
      </c>
      <c r="QS324" s="119">
        <f t="shared" si="742"/>
        <v>301</v>
      </c>
      <c r="QT324" s="114">
        <f>ROUND((QN324-MIN(QN$9:QN$497))/(MAX(QN$9:QN$497)-MIN(QN$9:QN$497))*100,0)</f>
        <v>28</v>
      </c>
      <c r="QU324" s="115">
        <f>ROUND((QO324-MIN(QO$9:QO$497))/(MAX(QO$9:QO$497)-MIN(QO$9:QO$497))*100,0)</f>
        <v>34</v>
      </c>
      <c r="QV324" s="115">
        <f>ROUND((QP324-MIN(QP$9:QP$497))/(MAX(QP$9:QP$497)-MIN(QP$9:QP$497))*100,0)</f>
        <v>33</v>
      </c>
      <c r="QW324" s="115">
        <f>ROUND((QQ324-MIN(QQ$9:QQ$497))/(MAX(QQ$9:QQ$497)-MIN(QQ$9:QQ$497))*100,0)</f>
        <v>25</v>
      </c>
      <c r="QX324" s="115">
        <f>ROUND((QR324-MIN(QR$9:QR$497))/(MAX(QR$9:QR$497)-MIN(QR$9:QR$497))*100,0)</f>
        <v>39</v>
      </c>
      <c r="QY324" s="115">
        <f>ROUND((QS324-MIN(QS$9:QS$497))/(MAX(QS$9:QS$497)-MIN(QS$9:QS$497))*100,0)</f>
        <v>26</v>
      </c>
      <c r="QZ324" s="114">
        <f>RANK(QN324,QN$9:QN$497,0)</f>
        <v>347</v>
      </c>
      <c r="RA324" s="115">
        <f>RANK(QO324,QO$9:QO$497,0)</f>
        <v>115</v>
      </c>
      <c r="RB324" s="115">
        <f>RANK(QP324,QP$9:QP$497,0)</f>
        <v>176</v>
      </c>
      <c r="RC324" s="115">
        <f>RANK(QQ324,QQ$9:QQ$497,0)</f>
        <v>331</v>
      </c>
      <c r="RD324" s="115">
        <f>RANK(QR324,QR$9:QR$497,0)</f>
        <v>295</v>
      </c>
      <c r="RE324" s="115">
        <f>RANK(QS324,QS$9:QS$497,0)</f>
        <v>339</v>
      </c>
      <c r="RF324" s="122"/>
      <c r="RG324" s="115">
        <f>($RH$3*(IH324+IJ324)*100*100/MAX(EX$9:EX$497)*$RO$3) +($RH$3*(II324+IJ324)*100*100/MAX(EX$9:EX$497)*$RO$4) + ($RH$3*IK324*100*100/MAX(EX$9:EX$497)*0.098)</f>
        <v>0</v>
      </c>
      <c r="RH324" s="115">
        <f>($RH$4*IL324*100*100/MAX(EZ$9:EZ$497))*$RQ$3</f>
        <v>0</v>
      </c>
      <c r="RI324" s="115">
        <f>($RH$3*IM324*100*100/MAX(EY$9:EY$497))*$RQ$4</f>
        <v>0</v>
      </c>
      <c r="RJ324" s="115">
        <f>($RH$3*IN324*100*100/MAX(EX$9:EX$497))</f>
        <v>0</v>
      </c>
      <c r="RK324" s="115">
        <f>($RH$4*IO324*100*100/MAX(EZ$9:EZ$497))*$RQ$3</f>
        <v>0</v>
      </c>
      <c r="RL324" s="115">
        <f>(($RL$4*IP324*100*((100/MAX(EX$9:EX$497)+100/MAX(EZ$9:EZ$497))/2))+($RL$4*IQ324*100*((100/MAX(EX$9:EX$497)+100/MAX(EZ$9:EZ$497))/2))+($RL$4*IR324*100*((100/MAX(EX$9:EX$497)+100/MAX(EZ$9:EZ$497))/2))+($RL$4*IS324*100*((100/MAX(EX$9:EX$497)+100/MAX(EZ$9:EZ$497))/2))+($RL$4*IT324*100*((100/MAX(EX$9:EX$497)+100/MAX(EZ$9:EZ$497))/2))+($RL$4*IU324*100*((100/MAX(EX$9:EX$497)+100/MAX(EZ$9:EZ$497))/2))+($RL$4*IV324*100*((100/MAX(EX$9:EX$497)+100/MAX(EZ$9:EZ$497))/2))+($RL$4*IW324*100*((100/MAX(EX$9:EX$497)+100/MAX(EZ$9:EZ$497))/2)))*$RS$3</f>
        <v>29.269333333333332</v>
      </c>
      <c r="RM324" s="115">
        <f>(($RH$3*IX324*100*100/MAX(EX$9:EX$497))+($RH$3*IY324*100*100/MAX(EX$9:EX$497))+($RH$3*IZ324*100*100/MAX(EX$9:EX$497))+($RH$3*JA324*100*100/MAX(EX$9:EX$497))+($RH$3*JB324*100*100/MAX(EX$9:EX$497))+($RH$3*JC324*100*100/MAX(EX$9:EX$497))+($RH$3*JD324*100*100/MAX(EX$9:EX$497))+($RH$3*JE324*100*100/MAX(EX$9:EX$497)))*$RS$4</f>
        <v>0</v>
      </c>
      <c r="RN324" s="115">
        <f>(($RH$4*JF324*100*100/MAX(EZ$9:EZ$497)) + ($RH$4*JG324*100*100/MAX(EZ$9:EZ$497)) + ($RH$4*JH324*100*100/MAX(EZ$9:EZ$497)) + ($RH$4*JI324*100*100/MAX(EZ$9:EZ$497)) + ($RH$4*JJ324*100*100/MAX(EZ$9:EZ$497)) + ($RH$4*JK324*100*100/MAX(EZ$9:EZ$497)) + ($RH$4*JL324*100*100/MAX(EZ$9:EZ$497)) + ($RH$4*JM324*100*100/MAX(EZ$9:EZ$497)))*$RU$3</f>
        <v>0</v>
      </c>
      <c r="RO324" s="115">
        <f>(($RL$4*JN324*100*((100/MAX(EX$9:EX$497)+100/MAX(EZ$9:EZ$497))/2))+($RL$4*JO324*100*((100/MAX(EX$9:EX$497)+100/MAX(EZ$9:EZ$497))/2))+($RL$4*JP324*100*((100/MAX(EX$9:EX$497)+100/MAX(EZ$9:EZ$497))/2))+($RL$4*JQ324*100*((100/MAX(EX$9:EX$497)+100/MAX(EZ$9:EZ$497))/2))+($RL$4*JR324*100*((100/MAX(EX$9:EX$497)+100/MAX(EZ$9:EZ$497))/2))+($RL$4*JS324*100*((100/MAX(EX$9:EX$497)+100/MAX(EZ$9:EZ$497))/2))+($RL$4*JT324*100*((100/MAX(EX$9:EX$497)+100/MAX(EZ$9:EZ$497))/2))+($RL$4*JU324*100*((100/MAX(EX$9:EX$497)+100/MAX(EZ$9:EZ$497))/2))+($RL$4*JV324*100*((100/MAX(EX$9:EX$497)+100/MAX(EZ$9:EZ$497))/2))+($RL$4*JW324*100*((100/MAX(EX$9:EX$497)+100/MAX(EZ$9:EZ$497))/2))+($RL$4*JX324*100*((100/MAX(EX$9:EX$497)+100/MAX(EZ$9:EZ$497))/2))+($RL$4*JY324*100*((100/MAX(EX$9:EX$497)+100/MAX(EZ$9:EZ$497))/2))+($RL$4*JZ324*100*((100/MAX(EX$9:EX$497)+100/MAX(EZ$9:EZ$497))/2)))*$RW$3/2</f>
        <v>0</v>
      </c>
      <c r="RP324" s="119">
        <f>($RJ$3*KA324*100*100/MAX(FA$9:FA$497)) + ($RJ$3*KB324*100*100/MAX(FA$9:FA$497)/2) + ($RJ$3*KC324*100*100/MAX(FA$9:FA$497)/2) + ($RJ$3*KD324*100*100/MAX(FA$9:FA$497)/4) + ($RJ$3*KE324*100*100/MAX(FA$9:FA$497)/4)</f>
        <v>0</v>
      </c>
      <c r="RQ324" s="118">
        <f>($RL$4*KF324*100*((100/MAX(EX$9:EX$497)+100/MAX(EZ$9:EZ$497)))) * ($RO$3/2) + (($RL$4*KG324*100*((100/MAX(EX$9:EX$497)+100/MAX(EZ$9:EZ$497))))+($RL$4*KH324*100*((100/MAX(EX$9:EX$497)+100/MAX(EZ$9:EZ$497))))+($RL$4*KI324*100*((100/MAX(EX$9:EX$497)+100/MAX(EZ$9:EZ$497))))+($RL$4*KJ324*100*((100/MAX(EX$9:EX$497)+100/MAX(EZ$9:EZ$497))))+($RL$4*KK324*100*((100/MAX(EX$9:EX$497)+100/MAX(EZ$9:EZ$497))))+($RL$4*KL324*100*((100/MAX(EX$9:EX$497)+100/MAX(EZ$9:EZ$497))))+($RL$4*KM324*100*((100/MAX(EX$9:EX$497)+100/MAX(EZ$9:EZ$497))))+($RL$4*KN324*100*((100/MAX(EX$9:EX$497)+100/MAX(EZ$9:EZ$497))))+($RL$4*KO324*100*((100/MAX(EX$9:EX$497)+100/MAX(EZ$9:EZ$497))))+($RL$4*KP324*100*((100/MAX(EX$9:EX$497)+100/MAX(EZ$9:EZ$497))))+($RL$4*KQ324*100*((100/MAX(EX$9:EX$497)+100/MAX(EZ$9:EZ$497))))+($RL$4*KR324*100*((100/MAX(EX$9:EX$497)+100/MAX(EZ$9:EZ$497))))+($RL$4*KS324*100*((100/MAX(EX$9:EX$497)+100/MAX(EZ$9:EZ$497))))+($RL$4*KV324*100*((100/MAX(EX$9:EX$497)+100/MAX(EZ$9:EZ$497))))) * (($RO$3+$RO$4)/6)</f>
        <v>0</v>
      </c>
      <c r="RR324" s="115">
        <f>(($RL$4*KW324*100*((100/MAX(EX$9:EX$497)+100/MAX(EZ$9:EZ$497))))) * ($RO$3/2) + (($RL$4*KX324*100*((100/MAX(EX$9:EX$497)+100/MAX(EZ$9:EZ$497))))+($RL$4*KY324*100*((100/MAX(EX$9:EX$497)+100/MAX(EZ$9:EZ$497))))+($RL$4*KZ324*100*((100/MAX(EX$9:EX$497)+100/MAX(EZ$9:EZ$497))))+($RL$4*LA324*100*((100/MAX(EX$9:EX$497)+100/MAX(EZ$9:EZ$497))))+($RL$4*LB324*100*((100/MAX(EX$9:EX$497)+100/MAX(EZ$9:EZ$497))))+($RL$4*LC324*100*((100/MAX(EX$9:EX$497)+100/MAX(EZ$9:EZ$497))))) * (($RO$3+$RO$4)/6)</f>
        <v>0</v>
      </c>
      <c r="RS324" s="119">
        <f>(($RL$4*LD324*100*((100/MAX(EX$9:EX$497)+100/MAX(EZ$9:EZ$497))))+($RL$4*LE324*100*((100/MAX(EX$9:EX$497)+100/MAX(EZ$9:EZ$497))))) * (($RO$3+$RO$4)/6)</f>
        <v>0</v>
      </c>
      <c r="RT324" s="118">
        <f>($RJ$4*LH324*100*(100/MAX(EV$9:EV$497)))+($RJ$4*LI324*100*(100/MAX(EV$9:EV$497)))</f>
        <v>0</v>
      </c>
      <c r="RU324" s="119">
        <f>($RJ$4*LJ324*(100/MAX(EV$9:EV$497)))/2 + ($RL$3*LK324*(100/MAX(EW$9:EW$497))) + ($RJ$4*LL324*(100/MAX(EV$9:EV$497)))/4 + ($RL$3*LM324*(100/MAX(EW$9:EW$497)))</f>
        <v>0</v>
      </c>
      <c r="RV324" s="118">
        <f>($RJ$4*LN324*100*100/MAX(EV$9:EV$497)/2)+($RJ$4*LO324*100*100/MAX(EV$9:EV$497)/2)+($RJ$4*LP324*100*100/MAX(EV$9:EV$497))+($RJ$4*LQ324*100*100/MAX(EV$9:EV$497))+($RJ$4*LR324*100*100/MAX(EV$9:EV$497))</f>
        <v>0</v>
      </c>
      <c r="RW324" s="115">
        <f>($RJ$4*LS324*100*100/MAX(EV$9:EV$497)) + (($RJ$4*LT324*100*100/MAX(EV$9:EV$497))+($RJ$4*LU324*100*100/MAX(EV$9:EV$497))+($RJ$4*LV324*100*100/MAX(EV$9:EV$497))+($RJ$4*LW324*100*100/MAX(EV$9:EV$497))+($RJ$4*LX324*100*100/MAX(EV$9:EV$497))+($RJ$4*LY324*100*100/MAX(EV$9:EV$497))+($RJ$4*LZ324*100*100/MAX(EV$9:EV$497))+($RJ$4*MA324*100*100/MAX(EV$9:EV$497)))/2</f>
        <v>5.8988764044943833</v>
      </c>
      <c r="RX324" s="119">
        <f>($RJ$4*MB324*100*100/MAX(EV$9:EV$497))+($RJ$4*MC324*100*100/MAX(EV$9:EV$497))+($RJ$4*MD324*100*100/MAX(EV$9:EV$497))+($RJ$4*ME324*100*100/MAX(EV$9:EV$497))+($RJ$4*MF324*100*100/MAX(EV$9:EV$497))+($RJ$4*MG324*100*100/MAX(EV$9:EV$497))+($RJ$4*MH324*100*100/MAX(EV$9:EV$497))+($RJ$4*MI324*100*100/MAX(EV$9:EV$497))+($RJ$4*MJ324*100*100/MAX(EV$9:EV$497))+($RJ$4*MK324*100*100/MAX(EV$9:EV$497))+($RJ$4*ML324*100*100/MAX(EV$9:EV$497))+($RJ$4*MM324*100*100/MAX(EV$9:EV$497))+($RJ$4*MN324*100*100/MAX(EV$9:EV$497))</f>
        <v>0</v>
      </c>
      <c r="RY324" s="118">
        <f>($RJ$4*MQ324*100*100/MAX(EV$9:EV$497))/2 + (($RJ$4*MR324*100*100/MAX(EV$9:EV$497))+($RJ$4*MS324*100*100/MAX(EV$9:EV$497))+($RJ$4*MT324*100*100/MAX(EV$9:EV$497))+($RJ$4*MU324*100*100/MAX(EV$9:EV$497))+($RJ$4*MV324*100*100/MAX(EV$9:EV$497))+($RJ$4*MW324*100*100/MAX(EV$9:EV$497))+($RJ$4*MX324*100*100/MAX(EV$9:EV$497))+($RJ$4*MY324*100*100/MAX(EV$9:EV$497))+($RJ$4*MZ324*100*100/MAX(EV$9:EV$497))+($RJ$4*NA324*100*100/MAX(EV$9:EV$497))+($RJ$4*NB324*100*100/MAX(EV$9:EV$497))+($RJ$4*NC324*100*100/MAX(EV$9:EV$497))+($RJ$4*ND324*100*100/MAX(EV$9:EV$497))+($RJ$4*NG324*100*100/MAX(EV$9:EV$497)))/4</f>
        <v>2.9494382022471917</v>
      </c>
      <c r="RZ324" s="115">
        <f>($RJ$4*NH324*100*100/MAX(EV$9:EV$497))/2 + (($RJ$4*NI324*100*100/MAX(EV$9:EV$497))+($RJ$4*NJ324*100*100/MAX(EV$9:EV$497))+($RJ$4*NK324*100*100/MAX(EV$9:EV$497))+($RJ$4*NL324*100*100/MAX(EV$9:EV$497))+($RJ$4*NM324*100*100/MAX(EV$9:EV$497))+($RJ$4*NN324*100*100/MAX(EV$9:EV$497)))/4</f>
        <v>0</v>
      </c>
      <c r="SA324" s="117">
        <f>(($RJ$4*NO324*100*100/MAX(EV$9:EV$497))+($RJ$4*NP324*100*100/MAX(EV$9:EV$497)))/4</f>
        <v>0</v>
      </c>
      <c r="SB324" s="118">
        <f t="shared" si="743"/>
        <v>38.11764794007491</v>
      </c>
      <c r="SC324" s="115">
        <f t="shared" si="744"/>
        <v>31.038996254681646</v>
      </c>
      <c r="SD324" s="115">
        <f t="shared" si="745"/>
        <v>25.124478651685401</v>
      </c>
      <c r="SE324" s="115">
        <f t="shared" si="746"/>
        <v>116.10299625468164</v>
      </c>
      <c r="SF324" s="115">
        <f t="shared" si="747"/>
        <v>31.481411985018724</v>
      </c>
      <c r="SG324" s="115">
        <f t="shared" si="748"/>
        <v>8.8483146067415746</v>
      </c>
      <c r="SH324" s="115">
        <f>ROUND(SB324/MAX(SB$9:SB$497)*100,0)</f>
        <v>48</v>
      </c>
      <c r="SI324" s="115">
        <f>ROUND(SC324/MAX(SC$9:SC$497)*100,0)</f>
        <v>47</v>
      </c>
      <c r="SJ324" s="115">
        <f>ROUND(SD324/MAX(SD$9:SD$497)*100,0)</f>
        <v>40</v>
      </c>
      <c r="SK324" s="115">
        <f>ROUND(SE324/MAX(SE$9:SE$497)*100,0)</f>
        <v>90</v>
      </c>
      <c r="SL324" s="115">
        <f>ROUND(SF324/MAX(SF$9:SF$497)*100,0)</f>
        <v>77</v>
      </c>
      <c r="SM324" s="121">
        <f>ROUND(SG324/MAX(SG$9:SG$497)*100,0)</f>
        <v>8</v>
      </c>
      <c r="SN324" s="115">
        <f>ROUND(AVERAGEIF($ES$9:$ES$497,$ES324,SH$9:SH$497),0)</f>
        <v>12</v>
      </c>
      <c r="SO324" s="115">
        <f>ROUND(AVERAGEIF($ES$9:$ES$497,$ES324,SI$9:SI$497),0)</f>
        <v>5</v>
      </c>
      <c r="SP324" s="115">
        <f>ROUND(AVERAGEIF($ES$9:$ES$497,$ES324,SJ$9:SJ$497),0)</f>
        <v>26</v>
      </c>
      <c r="SQ324" s="115">
        <f>ROUND(AVERAGEIF($ES$9:$ES$497,$ES324,SK$9:SK$497),0)</f>
        <v>6</v>
      </c>
      <c r="SR324" s="115">
        <f>ROUND(AVERAGEIF($ES$9:$ES$497,$ES324,SL$9:SL$497),0)</f>
        <v>8</v>
      </c>
      <c r="SS324" s="121">
        <f>ROUND(AVERAGEIF($ES$9:$ES$497,$ES324,SM$9:SM$497),0)</f>
        <v>4</v>
      </c>
      <c r="ST324" s="114">
        <f>RANK(SB324,SB$9:SB$497,0)</f>
        <v>85</v>
      </c>
      <c r="SU324" s="115">
        <f>RANK(SC324,SC$9:SC$497,0)</f>
        <v>54</v>
      </c>
      <c r="SV324" s="115">
        <f>RANK(SD324,SD$9:SD$497,0)</f>
        <v>28</v>
      </c>
      <c r="SW324" s="115">
        <f>RANK(SE324,SE$9:SE$497,0)</f>
        <v>3</v>
      </c>
      <c r="SX324" s="115">
        <f>RANK(SF324,SF$9:SF$497,0)</f>
        <v>4</v>
      </c>
      <c r="SY324" s="115">
        <f>RANK(SG324,SG$9:SG$497,0)</f>
        <v>94</v>
      </c>
      <c r="SZ324" s="115">
        <f>COUNTIFS(SB$9:SB$497,"&gt;"&amp;SB324,$ES$9:$ES$497,$ES324)+1</f>
        <v>2</v>
      </c>
      <c r="TA324" s="115">
        <f>COUNTIFS(SC$9:SC$497,"&gt;"&amp;SC324,$ES$9:$ES$497,$ES324)+1</f>
        <v>2</v>
      </c>
      <c r="TB324" s="115">
        <f>COUNTIFS(SD$9:SD$497,"&gt;"&amp;SD324,$ES$9:$ES$497,$ES324)+1</f>
        <v>26</v>
      </c>
      <c r="TC324" s="115">
        <f>COUNTIFS(SE$9:SE$497,"&gt;"&amp;SE324,$ES$9:$ES$497,$ES324)+1</f>
        <v>2</v>
      </c>
      <c r="TD324" s="115">
        <f>COUNTIFS(SF$9:SF$497,"&gt;"&amp;SF324,$ES$9:$ES$497,$ES324)+1</f>
        <v>2</v>
      </c>
      <c r="TE324" s="117">
        <f>COUNTIFS(SG$9:SG$497,"&gt;"&amp;SG324,$ES$9:$ES$497,$ES324)+1</f>
        <v>10</v>
      </c>
      <c r="TF324" s="118">
        <f t="shared" si="749"/>
        <v>111</v>
      </c>
      <c r="TG324" s="115">
        <f t="shared" si="750"/>
        <v>97</v>
      </c>
      <c r="TH324" s="115">
        <f t="shared" si="751"/>
        <v>98</v>
      </c>
      <c r="TI324" s="115">
        <f t="shared" si="752"/>
        <v>153</v>
      </c>
      <c r="TJ324" s="115">
        <f t="shared" si="753"/>
        <v>125</v>
      </c>
      <c r="TK324" s="115">
        <f t="shared" si="754"/>
        <v>62</v>
      </c>
      <c r="TL324" s="117">
        <f t="shared" si="755"/>
        <v>54</v>
      </c>
      <c r="TM324" s="118">
        <f>ROUND(TF324/MAX(TF$9:TF$497)*100,0)</f>
        <v>62</v>
      </c>
      <c r="TN324" s="115">
        <f>ROUND(TG324/MAX(TG$9:TG$497)*100,0)</f>
        <v>53</v>
      </c>
      <c r="TO324" s="115">
        <f>ROUND(TH324/MAX(TH$9:TH$497)*100,0)</f>
        <v>54</v>
      </c>
      <c r="TP324" s="115">
        <f>ROUND(TI324/MAX(TI$9:TI$497)*100,0)</f>
        <v>85</v>
      </c>
      <c r="TQ324" s="115">
        <f>ROUND(TJ324/MAX(TJ$9:TJ$497)*100,0)</f>
        <v>63</v>
      </c>
      <c r="TR324" s="115">
        <f>ROUND(TK324/MAX(TK$9:TK$497)*100,0)</f>
        <v>32</v>
      </c>
      <c r="TS324" s="119">
        <f>ROUND(TL324/MAX(TL$9:TL$497)*100,0)</f>
        <v>28</v>
      </c>
      <c r="TT324" s="120">
        <f>RANK(TM324,TM$9:TM$497,0)</f>
        <v>87</v>
      </c>
      <c r="TU324" s="115">
        <f>RANK(TN324,TN$9:TN$497,0)</f>
        <v>81</v>
      </c>
      <c r="TV324" s="115">
        <f>RANK(TO324,TO$9:TO$497,0)</f>
        <v>35</v>
      </c>
      <c r="TW324" s="115">
        <f>RANK(TP324,TP$9:TP$497,0)</f>
        <v>8</v>
      </c>
      <c r="TX324" s="115">
        <f>RANK(TQ324,TQ$9:TQ$497,0)</f>
        <v>7</v>
      </c>
      <c r="TY324" s="115">
        <f>RANK(TR324,TR$9:TR$497,0)</f>
        <v>169</v>
      </c>
      <c r="TZ324" s="121">
        <f>RANK(TS324,TS$9:TS$497,0)</f>
        <v>172</v>
      </c>
      <c r="UA324" s="132"/>
      <c r="UB324" s="7" t="s">
        <v>1</v>
      </c>
    </row>
    <row r="325" spans="1:548" x14ac:dyDescent="0.15">
      <c r="A325" s="183">
        <v>317</v>
      </c>
      <c r="B325" s="200" t="s">
        <v>1298</v>
      </c>
      <c r="C325" s="143"/>
      <c r="D325" s="143"/>
      <c r="E325" s="64" t="s">
        <v>518</v>
      </c>
      <c r="F325" s="144">
        <v>101</v>
      </c>
      <c r="G325" s="144" t="s">
        <v>519</v>
      </c>
      <c r="H325" s="144"/>
      <c r="I325" s="66" t="s">
        <v>521</v>
      </c>
      <c r="J325" s="67" t="s">
        <v>521</v>
      </c>
      <c r="K325" s="67" t="s">
        <v>521</v>
      </c>
      <c r="L325" s="67" t="s">
        <v>521</v>
      </c>
      <c r="M325" s="67" t="s">
        <v>521</v>
      </c>
      <c r="N325" s="67" t="s">
        <v>521</v>
      </c>
      <c r="O325" s="67" t="s">
        <v>521</v>
      </c>
      <c r="P325" s="67" t="s">
        <v>521</v>
      </c>
      <c r="Q325" s="67" t="s">
        <v>521</v>
      </c>
      <c r="R325" s="68" t="s">
        <v>521</v>
      </c>
      <c r="S325" s="69" t="s">
        <v>521</v>
      </c>
      <c r="T325" s="67" t="s">
        <v>521</v>
      </c>
      <c r="U325" s="67" t="s">
        <v>521</v>
      </c>
      <c r="V325" s="67" t="s">
        <v>521</v>
      </c>
      <c r="W325" s="67" t="s">
        <v>521</v>
      </c>
      <c r="X325" s="67" t="s">
        <v>521</v>
      </c>
      <c r="Y325" s="67" t="s">
        <v>521</v>
      </c>
      <c r="Z325" s="67" t="s">
        <v>521</v>
      </c>
      <c r="AA325" s="67" t="s">
        <v>521</v>
      </c>
      <c r="AB325" s="68" t="s">
        <v>521</v>
      </c>
      <c r="AC325" s="69" t="s">
        <v>521</v>
      </c>
      <c r="AD325" s="67" t="s">
        <v>521</v>
      </c>
      <c r="AE325" s="67" t="s">
        <v>521</v>
      </c>
      <c r="AF325" s="67" t="s">
        <v>521</v>
      </c>
      <c r="AG325" s="67" t="s">
        <v>521</v>
      </c>
      <c r="AH325" s="67" t="s">
        <v>521</v>
      </c>
      <c r="AI325" s="67" t="s">
        <v>521</v>
      </c>
      <c r="AJ325" s="67" t="s">
        <v>521</v>
      </c>
      <c r="AK325" s="67" t="s">
        <v>521</v>
      </c>
      <c r="AL325" s="68" t="s">
        <v>521</v>
      </c>
      <c r="AM325" s="69" t="s">
        <v>521</v>
      </c>
      <c r="AN325" s="67" t="s">
        <v>521</v>
      </c>
      <c r="AO325" s="67" t="s">
        <v>521</v>
      </c>
      <c r="AP325" s="67" t="s">
        <v>521</v>
      </c>
      <c r="AQ325" s="67" t="s">
        <v>521</v>
      </c>
      <c r="AR325" s="67" t="s">
        <v>521</v>
      </c>
      <c r="AS325" s="67" t="s">
        <v>521</v>
      </c>
      <c r="AT325" s="67" t="s">
        <v>521</v>
      </c>
      <c r="AU325" s="67" t="s">
        <v>521</v>
      </c>
      <c r="AV325" s="68" t="s">
        <v>521</v>
      </c>
      <c r="AW325" s="69" t="s">
        <v>521</v>
      </c>
      <c r="AX325" s="67" t="s">
        <v>521</v>
      </c>
      <c r="AY325" s="67" t="s">
        <v>521</v>
      </c>
      <c r="AZ325" s="67" t="s">
        <v>521</v>
      </c>
      <c r="BA325" s="67" t="s">
        <v>521</v>
      </c>
      <c r="BB325" s="67" t="s">
        <v>521</v>
      </c>
      <c r="BC325" s="67" t="s">
        <v>521</v>
      </c>
      <c r="BD325" s="67" t="s">
        <v>521</v>
      </c>
      <c r="BE325" s="67" t="s">
        <v>521</v>
      </c>
      <c r="BF325" s="68" t="s">
        <v>521</v>
      </c>
      <c r="BG325" s="69" t="s">
        <v>521</v>
      </c>
      <c r="BH325" s="67" t="s">
        <v>521</v>
      </c>
      <c r="BI325" s="67" t="s">
        <v>521</v>
      </c>
      <c r="BJ325" s="67" t="s">
        <v>521</v>
      </c>
      <c r="BK325" s="67" t="s">
        <v>521</v>
      </c>
      <c r="BL325" s="67" t="s">
        <v>521</v>
      </c>
      <c r="BM325" s="67" t="s">
        <v>521</v>
      </c>
      <c r="BN325" s="67" t="s">
        <v>521</v>
      </c>
      <c r="BO325" s="67" t="s">
        <v>521</v>
      </c>
      <c r="BP325" s="68" t="s">
        <v>521</v>
      </c>
      <c r="BQ325" s="70" t="s">
        <v>520</v>
      </c>
      <c r="BR325" s="67" t="s">
        <v>520</v>
      </c>
      <c r="BS325" s="67" t="s">
        <v>520</v>
      </c>
      <c r="BT325" s="67" t="s">
        <v>520</v>
      </c>
      <c r="BU325" s="67" t="s">
        <v>520</v>
      </c>
      <c r="BV325" s="67" t="s">
        <v>520</v>
      </c>
      <c r="BW325" s="67" t="s">
        <v>520</v>
      </c>
      <c r="BX325" s="67" t="s">
        <v>520</v>
      </c>
      <c r="BY325" s="67" t="s">
        <v>520</v>
      </c>
      <c r="BZ325" s="68" t="s">
        <v>520</v>
      </c>
      <c r="CA325" s="69" t="s">
        <v>521</v>
      </c>
      <c r="CB325" s="67" t="s">
        <v>521</v>
      </c>
      <c r="CC325" s="67" t="s">
        <v>521</v>
      </c>
      <c r="CD325" s="67" t="s">
        <v>521</v>
      </c>
      <c r="CE325" s="67" t="s">
        <v>521</v>
      </c>
      <c r="CF325" s="67" t="s">
        <v>521</v>
      </c>
      <c r="CG325" s="67" t="s">
        <v>521</v>
      </c>
      <c r="CH325" s="67" t="s">
        <v>521</v>
      </c>
      <c r="CI325" s="67" t="s">
        <v>521</v>
      </c>
      <c r="CJ325" s="68" t="s">
        <v>521</v>
      </c>
      <c r="CK325" s="69" t="s">
        <v>520</v>
      </c>
      <c r="CL325" s="67" t="s">
        <v>520</v>
      </c>
      <c r="CM325" s="67" t="s">
        <v>520</v>
      </c>
      <c r="CN325" s="67" t="s">
        <v>520</v>
      </c>
      <c r="CO325" s="67" t="s">
        <v>520</v>
      </c>
      <c r="CP325" s="67" t="s">
        <v>520</v>
      </c>
      <c r="CQ325" s="67" t="s">
        <v>520</v>
      </c>
      <c r="CR325" s="67" t="s">
        <v>520</v>
      </c>
      <c r="CS325" s="67" t="s">
        <v>520</v>
      </c>
      <c r="CT325" s="68" t="s">
        <v>520</v>
      </c>
      <c r="CU325" s="69" t="s">
        <v>521</v>
      </c>
      <c r="CV325" s="67" t="s">
        <v>521</v>
      </c>
      <c r="CW325" s="67" t="s">
        <v>521</v>
      </c>
      <c r="CX325" s="67" t="s">
        <v>521</v>
      </c>
      <c r="CY325" s="67" t="s">
        <v>521</v>
      </c>
      <c r="CZ325" s="67" t="s">
        <v>521</v>
      </c>
      <c r="DA325" s="67" t="s">
        <v>521</v>
      </c>
      <c r="DB325" s="67" t="s">
        <v>521</v>
      </c>
      <c r="DC325" s="67" t="s">
        <v>521</v>
      </c>
      <c r="DD325" s="68" t="s">
        <v>521</v>
      </c>
      <c r="DE325" s="69" t="s">
        <v>521</v>
      </c>
      <c r="DF325" s="71" t="s">
        <v>521</v>
      </c>
      <c r="DG325" s="67" t="s">
        <v>521</v>
      </c>
      <c r="DH325" s="67" t="s">
        <v>521</v>
      </c>
      <c r="DI325" s="67" t="s">
        <v>521</v>
      </c>
      <c r="DJ325" s="67" t="s">
        <v>521</v>
      </c>
      <c r="DK325" s="67" t="s">
        <v>521</v>
      </c>
      <c r="DL325" s="67" t="s">
        <v>521</v>
      </c>
      <c r="DM325" s="67" t="s">
        <v>521</v>
      </c>
      <c r="DN325" s="68" t="s">
        <v>521</v>
      </c>
      <c r="DO325" s="70" t="s">
        <v>521</v>
      </c>
      <c r="DP325" s="71" t="s">
        <v>521</v>
      </c>
      <c r="DQ325" s="67" t="s">
        <v>521</v>
      </c>
      <c r="DR325" s="67" t="s">
        <v>521</v>
      </c>
      <c r="DS325" s="67" t="s">
        <v>521</v>
      </c>
      <c r="DT325" s="67" t="s">
        <v>521</v>
      </c>
      <c r="DU325" s="67" t="s">
        <v>521</v>
      </c>
      <c r="DV325" s="67" t="s">
        <v>521</v>
      </c>
      <c r="DW325" s="67" t="s">
        <v>521</v>
      </c>
      <c r="DX325" s="72" t="s">
        <v>521</v>
      </c>
      <c r="DY325" s="73" t="s">
        <v>522</v>
      </c>
      <c r="DZ325" s="74">
        <v>2</v>
      </c>
      <c r="EA325" s="74">
        <v>3</v>
      </c>
      <c r="EB325" s="74">
        <v>3</v>
      </c>
      <c r="EC325" s="75">
        <v>4</v>
      </c>
      <c r="ED325" s="76" t="s">
        <v>522</v>
      </c>
      <c r="EE325" s="74">
        <f t="shared" si="708"/>
        <v>2</v>
      </c>
      <c r="EF325" s="74">
        <f t="shared" si="756"/>
        <v>6</v>
      </c>
      <c r="EG325" s="74">
        <f t="shared" si="757"/>
        <v>18</v>
      </c>
      <c r="EH325" s="77">
        <f t="shared" si="758"/>
        <v>72</v>
      </c>
      <c r="EI325" s="73">
        <v>30</v>
      </c>
      <c r="EJ325" s="74">
        <v>50</v>
      </c>
      <c r="EK325" s="74">
        <v>90</v>
      </c>
      <c r="EL325" s="74">
        <v>150</v>
      </c>
      <c r="EM325" s="75">
        <v>450</v>
      </c>
      <c r="EN325" s="78">
        <v>1</v>
      </c>
      <c r="EO325" s="79">
        <f t="shared" si="759"/>
        <v>0.83333333333333337</v>
      </c>
      <c r="EP325" s="79">
        <f t="shared" si="760"/>
        <v>0.5</v>
      </c>
      <c r="EQ325" s="79">
        <f t="shared" si="761"/>
        <v>0.27777777777777779</v>
      </c>
      <c r="ER325" s="80">
        <f t="shared" si="762"/>
        <v>0.20833333333333334</v>
      </c>
      <c r="ES325" s="128" t="s">
        <v>534</v>
      </c>
      <c r="ET325" s="82"/>
      <c r="EU325" s="83">
        <v>4</v>
      </c>
      <c r="EV325" s="73">
        <v>71</v>
      </c>
      <c r="EW325" s="74">
        <v>30</v>
      </c>
      <c r="EX325" s="74">
        <v>67</v>
      </c>
      <c r="EY325" s="74">
        <v>41</v>
      </c>
      <c r="EZ325" s="74">
        <v>10</v>
      </c>
      <c r="FA325" s="74">
        <v>10</v>
      </c>
      <c r="FB325" s="74">
        <v>58</v>
      </c>
      <c r="FC325" s="74">
        <v>51</v>
      </c>
      <c r="FD325" s="74">
        <f t="shared" si="709"/>
        <v>77</v>
      </c>
      <c r="FE325" s="84">
        <f t="shared" si="710"/>
        <v>118</v>
      </c>
      <c r="FF325" s="73">
        <f>RANK(EV325,$EV$9:$EV$497,0)</f>
        <v>197</v>
      </c>
      <c r="FG325" s="74">
        <f>RANK(EW325,$EW$9:$EW$497,0)</f>
        <v>293</v>
      </c>
      <c r="FH325" s="74">
        <f>RANK(EX325,$EX$9:$EX$497,0)</f>
        <v>96</v>
      </c>
      <c r="FI325" s="74">
        <f>RANK(EY325,$EY$9:$EY$497,0)</f>
        <v>172</v>
      </c>
      <c r="FJ325" s="74">
        <f>RANK(EZ325,$EZ$9:$EZ$497,0)</f>
        <v>327</v>
      </c>
      <c r="FK325" s="74">
        <f>RANK(FA325,$FA$9:$FA$497,0)</f>
        <v>307</v>
      </c>
      <c r="FL325" s="74">
        <f>RANK(FB325,$FB$9:$FB$497,0)</f>
        <v>134</v>
      </c>
      <c r="FM325" s="74">
        <f>RANK(FC325,$FC$9:$FC$497,0)</f>
        <v>166</v>
      </c>
      <c r="FN325" s="74">
        <f>RANK(FD325,$FD$9:$FD$497,0)</f>
        <v>182</v>
      </c>
      <c r="FO325" s="84">
        <f>RANK(FE325,$FE$9:$FE$497,0)</f>
        <v>112</v>
      </c>
      <c r="FP325" s="73">
        <f>COUNTIFS($EV$9:$EV$497,"&gt;"&amp;EV325,$ES$9:$ES$497,ES325)+1</f>
        <v>44</v>
      </c>
      <c r="FQ325" s="74">
        <f>COUNTIFS($EW$9:$EW$497,"&gt;"&amp;EW325,$ES$9:$ES$497,ES325)+1</f>
        <v>40</v>
      </c>
      <c r="FR325" s="74">
        <f>COUNTIFS($EX$9:$EX$497,"&gt;"&amp;EX325,$ES$9:$ES$497,ES325)+1</f>
        <v>42</v>
      </c>
      <c r="FS325" s="74">
        <f>COUNTIFS($EY$9:$EY$497,"&gt;"&amp;EY325,$ES$9:$ES$497,ES325)+1</f>
        <v>35</v>
      </c>
      <c r="FT325" s="74">
        <f>COUNTIFS($EZ$9:$EZ$497,"&gt;"&amp;EZ325,$ES$9:$ES$497,ES325)+1</f>
        <v>38</v>
      </c>
      <c r="FU325" s="74">
        <f>COUNTIFS($FA$9:$FA$497,"&gt;"&amp;FA325,$ES$9:$ES$497,ES325)+1</f>
        <v>37</v>
      </c>
      <c r="FV325" s="74">
        <f>COUNTIFS($FB$9:$FB$497,"&gt;"&amp;FB325,$ES$9:$ES$497,ES325)+1</f>
        <v>40</v>
      </c>
      <c r="FW325" s="74">
        <f>COUNTIFS($FC$9:$FC$497,"&gt;"&amp;FC325,$ES$9:$ES$497,ES325)+1</f>
        <v>53</v>
      </c>
      <c r="FX325" s="74">
        <f>COUNTIFS($FD$9:$FD$497,"&gt;"&amp;FD325,$ES$9:$ES$497,ES325)+1</f>
        <v>43</v>
      </c>
      <c r="FY325" s="84">
        <f>COUNTIFS($FE$9:$FE$497,"&gt;"&amp;FE325,$ES$9:$ES$497,ES325)+1</f>
        <v>46</v>
      </c>
      <c r="FZ325" s="85">
        <f t="shared" si="711"/>
        <v>0.7</v>
      </c>
      <c r="GA325" s="86">
        <f t="shared" si="712"/>
        <v>0.3</v>
      </c>
      <c r="GB325" s="86">
        <f t="shared" si="713"/>
        <v>0.66</v>
      </c>
      <c r="GC325" s="86">
        <f t="shared" si="714"/>
        <v>0.41</v>
      </c>
      <c r="GD325" s="86">
        <f t="shared" si="715"/>
        <v>0.1</v>
      </c>
      <c r="GE325" s="86">
        <f t="shared" si="716"/>
        <v>0.1</v>
      </c>
      <c r="GF325" s="86">
        <f t="shared" si="717"/>
        <v>0.56999999999999995</v>
      </c>
      <c r="GG325" s="86">
        <f t="shared" si="718"/>
        <v>0.5</v>
      </c>
      <c r="GH325" s="86">
        <f t="shared" si="719"/>
        <v>0.76</v>
      </c>
      <c r="GI325" s="87">
        <f t="shared" si="720"/>
        <v>1.17</v>
      </c>
      <c r="GJ325" s="85">
        <f>ROUND(((FZ325-AVERAGE(FZ$9:FZ$497))/STDEVP(FZ$9:FZ$497)*10+50),2)</f>
        <v>39.619999999999997</v>
      </c>
      <c r="GK325" s="86">
        <f>ROUND(((GA325-AVERAGE(GA$9:GA$497))/STDEVP(GA$9:GA$497)*10+50),2)</f>
        <v>38.33</v>
      </c>
      <c r="GL325" s="86">
        <f>ROUND(((GB325-AVERAGE(GB$9:GB$497))/STDEVP(GB$9:GB$497)*10+50),2)</f>
        <v>52.9</v>
      </c>
      <c r="GM325" s="86">
        <f>ROUND(((GC325-AVERAGE(GC$9:GC$497))/STDEVP(GC$9:GC$497)*10+50),2)</f>
        <v>44.18</v>
      </c>
      <c r="GN325" s="86">
        <f>ROUND(((GD325-AVERAGE(GD$9:GD$497))/STDEVP(GD$9:GD$497)*10+50),2)</f>
        <v>39.99</v>
      </c>
      <c r="GO325" s="86">
        <f>ROUND(((GE325-AVERAGE(GE$9:GE$497))/STDEVP(GE$9:GE$497)*10+50),2)</f>
        <v>40.98</v>
      </c>
      <c r="GP325" s="86">
        <f>ROUND(((GF325-AVERAGE(GF$9:GF$497))/STDEVP(GF$9:GF$497)*10+50),2)</f>
        <v>47.96</v>
      </c>
      <c r="GQ325" s="86">
        <f>ROUND(((GG325-AVERAGE(GG$9:GG$497))/STDEVP(GG$9:GG$497)*10+50),2)</f>
        <v>45.9</v>
      </c>
      <c r="GR325" s="86">
        <f>ROUND(((GH325-AVERAGE(GH$9:GH$497))/STDEVP(GH$9:GH$497)*10+50),2)</f>
        <v>42.17</v>
      </c>
      <c r="GS325" s="87">
        <f>ROUND(((GI325-AVERAGE(GI$9:GI$497))/STDEVP(GI$9:GI$497)*10+50),2)</f>
        <v>49.08</v>
      </c>
      <c r="GT325" s="73">
        <f>RANK(GJ325,$GJ$9:$GJ$497,0)</f>
        <v>365</v>
      </c>
      <c r="GU325" s="74">
        <f>RANK(GK325,$GK$9:$GK$497,0)</f>
        <v>407</v>
      </c>
      <c r="GV325" s="74">
        <f>RANK(GL325,$GL$9:$GL$497,0)</f>
        <v>154</v>
      </c>
      <c r="GW325" s="74">
        <f>RANK(GM325,$GM$9:$GM$497,0)</f>
        <v>320</v>
      </c>
      <c r="GX325" s="74">
        <f>RANK(GN325,$GN$9:$GN$497,0)</f>
        <v>430</v>
      </c>
      <c r="GY325" s="74">
        <f>RANK(GO325,$GO$9:$GO$497,0)</f>
        <v>429</v>
      </c>
      <c r="GZ325" s="74">
        <f>RANK(GP325,$GP$9:$GP$497,0)</f>
        <v>239</v>
      </c>
      <c r="HA325" s="74">
        <f>RANK(GQ325,$GQ$9:$GQ$497,0)</f>
        <v>276</v>
      </c>
      <c r="HB325" s="74">
        <f>RANK(GR325,$GR$9:$GR$497,0)</f>
        <v>340</v>
      </c>
      <c r="HC325" s="84">
        <f>RANK(GS325,$GS$9:$GS$497,0)</f>
        <v>204</v>
      </c>
      <c r="HD325" s="85">
        <f>ROUND(AVERAGEIF($ES$9:$ES$497,$ES325,$FZ$9:$FZ$497),2)</f>
        <v>0.95</v>
      </c>
      <c r="HE325" s="86">
        <f>ROUND(AVERAGEIF($ES$9:$ES$497,$ES325,$GA$9:$GA$497),2)</f>
        <v>0.38</v>
      </c>
      <c r="HF325" s="86">
        <f>ROUND(AVERAGEIF($ES$9:$ES$497,$ES325,$GB$9:$GB$497),2)</f>
        <v>0.82</v>
      </c>
      <c r="HG325" s="86">
        <f>ROUND(AVERAGEIF($ES$9:$ES$497,$ES325,$GC$9:$GC$497),2)</f>
        <v>0.44</v>
      </c>
      <c r="HH325" s="86">
        <f>ROUND(AVERAGEIF($ES$9:$ES$497,$ES325,$GD$9:$GD$497),2)</f>
        <v>0.15</v>
      </c>
      <c r="HI325" s="86">
        <f>ROUND(AVERAGEIF($ES$9:$ES$497,$ES325,$GE$9:$GE$497),2)</f>
        <v>0.14000000000000001</v>
      </c>
      <c r="HJ325" s="86">
        <f>ROUND(AVERAGEIF($ES$9:$ES$497,$ES325,$GF$9:$GF$497),2)</f>
        <v>0.74</v>
      </c>
      <c r="HK325" s="86">
        <f>ROUND(AVERAGEIF($ES$9:$ES$497,$ES325,$GG$9:$GG$497),2)</f>
        <v>0.85</v>
      </c>
      <c r="HL325" s="86">
        <f>ROUND(AVERAGEIF($ES$9:$ES$497,$ES325,$GH$9:$GH$497),2)</f>
        <v>0.97</v>
      </c>
      <c r="HM325" s="87">
        <f>ROUND(AVERAGEIF($ES$9:$ES$497,$ES325,$GI$9:$GI$497),2)</f>
        <v>1.67</v>
      </c>
      <c r="HN325" s="88">
        <f t="shared" si="721"/>
        <v>-0.25</v>
      </c>
      <c r="HO325" s="89">
        <f t="shared" si="722"/>
        <v>-8.0000000000000016E-2</v>
      </c>
      <c r="HP325" s="89">
        <f t="shared" si="723"/>
        <v>-0.15999999999999992</v>
      </c>
      <c r="HQ325" s="89">
        <f t="shared" si="724"/>
        <v>-3.0000000000000027E-2</v>
      </c>
      <c r="HR325" s="89">
        <f t="shared" si="725"/>
        <v>-4.9999999999999989E-2</v>
      </c>
      <c r="HS325" s="89">
        <f t="shared" si="726"/>
        <v>-4.0000000000000008E-2</v>
      </c>
      <c r="HT325" s="89">
        <f t="shared" si="727"/>
        <v>-0.17000000000000004</v>
      </c>
      <c r="HU325" s="89">
        <f t="shared" si="728"/>
        <v>-0.35</v>
      </c>
      <c r="HV325" s="89">
        <f t="shared" si="729"/>
        <v>-0.20999999999999996</v>
      </c>
      <c r="HW325" s="90">
        <f t="shared" si="730"/>
        <v>-0.5</v>
      </c>
      <c r="HX325" s="73">
        <f>COUNTIFS($FZ$9:$FZ$497,"&gt;"&amp;FZ325,$ES$9:$ES$497,$ES325)+1</f>
        <v>68</v>
      </c>
      <c r="HY325" s="74">
        <f>COUNTIFS($GA$9:$GA$497,"&gt;"&amp;GA325,$ES$9:$ES$497,$ES325)+1</f>
        <v>73</v>
      </c>
      <c r="HZ325" s="74">
        <f>COUNTIFS($GB$9:$GB$497,"&gt;"&amp;GB325,$ES$9:$ES$497,$ES325)+1</f>
        <v>67</v>
      </c>
      <c r="IA325" s="74">
        <f>COUNTIFS($GC$9:$GC$497,"&gt;"&amp;GC325,$ES$9:$ES$497,$ES325)+1</f>
        <v>49</v>
      </c>
      <c r="IB325" s="74">
        <f>COUNTIFS($GD$9:$GD$497,"&gt;"&amp;GD325,$ES$9:$ES$497,$ES325)+1</f>
        <v>78</v>
      </c>
      <c r="IC325" s="74">
        <f>COUNTIFS($GE$9:$GE$497,"&gt;"&amp;GE325,$ES$9:$ES$497,$ES325)+1</f>
        <v>78</v>
      </c>
      <c r="ID325" s="74">
        <f>COUNTIFS($GF$9:$GF$497,"&gt;"&amp;GF325,$ES$9:$ES$497,$ES325)+1</f>
        <v>72</v>
      </c>
      <c r="IE325" s="74">
        <f>COUNTIFS($GG$9:$GG$497,"&gt;"&amp;GG325,$ES$9:$ES$497,$ES325)+1</f>
        <v>74</v>
      </c>
      <c r="IF325" s="74">
        <f>COUNTIFS($GH$9:$GH$497,"&gt;"&amp;GH325,$ES$9:$ES$497,$ES325)+1</f>
        <v>76</v>
      </c>
      <c r="IG325" s="84">
        <f>COUNTIFS($GI$9:$GI$497,"&gt;"&amp;GI325,$ES$9:$ES$497,$ES325)+1</f>
        <v>75</v>
      </c>
      <c r="IH325" s="91"/>
      <c r="II325" s="79"/>
      <c r="IJ325" s="79"/>
      <c r="IK325" s="79"/>
      <c r="IL325" s="79"/>
      <c r="IM325" s="92"/>
      <c r="IN325" s="93"/>
      <c r="IO325" s="94"/>
      <c r="IP325" s="95"/>
      <c r="IQ325" s="79"/>
      <c r="IR325" s="79"/>
      <c r="IS325" s="79"/>
      <c r="IT325" s="79"/>
      <c r="IU325" s="79"/>
      <c r="IV325" s="79"/>
      <c r="IW325" s="96"/>
      <c r="IX325" s="93"/>
      <c r="IY325" s="79"/>
      <c r="IZ325" s="79"/>
      <c r="JA325" s="79"/>
      <c r="JB325" s="79"/>
      <c r="JC325" s="79"/>
      <c r="JD325" s="79"/>
      <c r="JE325" s="97"/>
      <c r="JF325" s="95"/>
      <c r="JG325" s="79"/>
      <c r="JH325" s="79"/>
      <c r="JI325" s="79"/>
      <c r="JJ325" s="79"/>
      <c r="JK325" s="79"/>
      <c r="JL325" s="79"/>
      <c r="JM325" s="96"/>
      <c r="JN325" s="93"/>
      <c r="JO325" s="79"/>
      <c r="JP325" s="79"/>
      <c r="JQ325" s="79"/>
      <c r="JR325" s="79"/>
      <c r="JS325" s="79"/>
      <c r="JT325" s="79"/>
      <c r="JU325" s="79"/>
      <c r="JV325" s="79"/>
      <c r="JW325" s="79"/>
      <c r="JX325" s="79"/>
      <c r="JY325" s="79"/>
      <c r="JZ325" s="97"/>
      <c r="KA325" s="93"/>
      <c r="KB325" s="79"/>
      <c r="KC325" s="79"/>
      <c r="KD325" s="79"/>
      <c r="KE325" s="97"/>
      <c r="KF325" s="95"/>
      <c r="KG325" s="79"/>
      <c r="KH325" s="79"/>
      <c r="KI325" s="79"/>
      <c r="KJ325" s="79"/>
      <c r="KK325" s="98"/>
      <c r="KL325" s="79"/>
      <c r="KM325" s="79"/>
      <c r="KN325" s="79"/>
      <c r="KO325" s="79"/>
      <c r="KP325" s="79"/>
      <c r="KQ325" s="79"/>
      <c r="KR325" s="79"/>
      <c r="KS325" s="96"/>
      <c r="KT325" s="96"/>
      <c r="KU325" s="96"/>
      <c r="KV325" s="96"/>
      <c r="KW325" s="93"/>
      <c r="KX325" s="79"/>
      <c r="KY325" s="79"/>
      <c r="KZ325" s="79"/>
      <c r="LA325" s="79"/>
      <c r="LB325" s="79"/>
      <c r="LC325" s="96"/>
      <c r="LD325" s="93"/>
      <c r="LE325" s="94"/>
      <c r="LF325" s="99"/>
      <c r="LG325" s="75"/>
      <c r="LH325" s="93"/>
      <c r="LI325" s="79"/>
      <c r="LJ325" s="74"/>
      <c r="LK325" s="74"/>
      <c r="LL325" s="74"/>
      <c r="LM325" s="100"/>
      <c r="LN325" s="95"/>
      <c r="LO325" s="79"/>
      <c r="LP325" s="79"/>
      <c r="LQ325" s="79"/>
      <c r="LR325" s="96"/>
      <c r="LS325" s="93"/>
      <c r="LT325" s="79"/>
      <c r="LU325" s="79"/>
      <c r="LV325" s="79"/>
      <c r="LW325" s="79"/>
      <c r="LX325" s="79"/>
      <c r="LY325" s="79"/>
      <c r="LZ325" s="79"/>
      <c r="MA325" s="97"/>
      <c r="MB325" s="95"/>
      <c r="MC325" s="79"/>
      <c r="MD325" s="79"/>
      <c r="ME325" s="79"/>
      <c r="MF325" s="79"/>
      <c r="MG325" s="79"/>
      <c r="MH325" s="79"/>
      <c r="MI325" s="79"/>
      <c r="MJ325" s="79"/>
      <c r="MK325" s="79"/>
      <c r="ML325" s="79"/>
      <c r="MM325" s="79"/>
      <c r="MN325" s="98"/>
      <c r="MO325" s="98"/>
      <c r="MP325" s="96"/>
      <c r="MQ325" s="93"/>
      <c r="MR325" s="79"/>
      <c r="MS325" s="79"/>
      <c r="MT325" s="79"/>
      <c r="MU325" s="79"/>
      <c r="MV325" s="98"/>
      <c r="MW325" s="79"/>
      <c r="MX325" s="79"/>
      <c r="MY325" s="79"/>
      <c r="MZ325" s="79"/>
      <c r="NA325" s="79"/>
      <c r="NB325" s="79"/>
      <c r="NC325" s="79"/>
      <c r="ND325" s="96"/>
      <c r="NE325" s="96"/>
      <c r="NF325" s="96"/>
      <c r="NG325" s="96"/>
      <c r="NH325" s="93"/>
      <c r="NI325" s="79"/>
      <c r="NJ325" s="79"/>
      <c r="NK325" s="79"/>
      <c r="NL325" s="79"/>
      <c r="NM325" s="79"/>
      <c r="NN325" s="94"/>
      <c r="NO325" s="93"/>
      <c r="NP325" s="80"/>
      <c r="NQ325" s="145" t="s">
        <v>1296</v>
      </c>
      <c r="NR325" s="199" t="s">
        <v>1186</v>
      </c>
      <c r="NS325" s="199"/>
      <c r="NT325" s="199" t="s">
        <v>917</v>
      </c>
      <c r="NU325" s="199"/>
      <c r="NV325" s="135"/>
      <c r="NW325" s="102" t="s">
        <v>882</v>
      </c>
      <c r="NX325" s="136" t="s">
        <v>1300</v>
      </c>
      <c r="NY325" s="138" t="s">
        <v>2116</v>
      </c>
      <c r="NZ325" s="136" t="s">
        <v>2093</v>
      </c>
      <c r="OA325" s="137"/>
      <c r="OB325" s="137"/>
      <c r="OC325" s="137"/>
      <c r="OD325" s="108">
        <f t="shared" si="763"/>
        <v>72</v>
      </c>
      <c r="OE325" s="109">
        <v>7</v>
      </c>
      <c r="OF325" s="110">
        <f t="shared" si="764"/>
        <v>30</v>
      </c>
      <c r="OG325" s="109">
        <v>7</v>
      </c>
      <c r="OH325" s="111">
        <f>ROUND(AVERAGEIF($ES$9:$ES$497,$ES325,EV$9:EV$497),0)</f>
        <v>70</v>
      </c>
      <c r="OI325" s="112">
        <f>ROUND(AVERAGEIF($ES$9:$ES$497,$ES325,EW$9:EW$497),0)</f>
        <v>29</v>
      </c>
      <c r="OJ325" s="112">
        <f>ROUND(AVERAGEIF($ES$9:$ES$497,$ES325,EX$9:EX$497),0)</f>
        <v>62</v>
      </c>
      <c r="OK325" s="112">
        <f>ROUND(AVERAGEIF($ES$9:$ES$497,$ES325,EY$9:EY$497),0)</f>
        <v>34</v>
      </c>
      <c r="OL325" s="112">
        <f>ROUND(AVERAGEIF($ES$9:$ES$497,$ES325,EZ$9:EZ$497),0)</f>
        <v>10</v>
      </c>
      <c r="OM325" s="112">
        <f>ROUND(AVERAGEIF($ES$9:$ES$497,$ES325,FA$9:FA$497),0)</f>
        <v>10</v>
      </c>
      <c r="ON325" s="112">
        <f>ROUND(AVERAGEIF($ES$9:$ES$497,$ES325,FB$9:FB$497),0)</f>
        <v>53</v>
      </c>
      <c r="OO325" s="112">
        <f>ROUND(AVERAGEIF($ES$9:$ES$497,$ES325,FC$9:FC$497),0)</f>
        <v>56</v>
      </c>
      <c r="OP325" s="112">
        <f>ROUND(AVERAGEIF($ES$9:$ES$497,$ES325,FD$9:FD$497),0)</f>
        <v>72</v>
      </c>
      <c r="OQ325" s="113">
        <f>ROUND(AVERAGEIF($ES$9:$ES$497,$ES325,FE$9:FE$497),0)</f>
        <v>118</v>
      </c>
      <c r="OR325" s="114">
        <f>ROUND(EV325/MAX(EV$9:EV$497)*100,0)</f>
        <v>40</v>
      </c>
      <c r="OS325" s="115">
        <f>ROUND(EW325/MAX(EW$9:EW$497)*100,0)</f>
        <v>24</v>
      </c>
      <c r="OT325" s="115">
        <f>ROUND(EX325/MAX(EX$9:EX$497)*100,0)</f>
        <v>56</v>
      </c>
      <c r="OU325" s="115">
        <f>ROUND(EY325/MAX(EY$9:EY$497)*100,0)</f>
        <v>28</v>
      </c>
      <c r="OV325" s="115">
        <f>ROUND(EZ325/MAX(EZ$9:EZ$497)*100,0)</f>
        <v>8</v>
      </c>
      <c r="OW325" s="115">
        <f>ROUND(FA325/MAX(FA$9:FA$497)*100,0)</f>
        <v>9</v>
      </c>
      <c r="OX325" s="115">
        <f>ROUND(FB325/MAX(FB$9:FB$497)*100,0)</f>
        <v>43</v>
      </c>
      <c r="OY325" s="116">
        <f>ROUND(FC325/MAX(FC$9:FC$497)*100,0)</f>
        <v>35</v>
      </c>
      <c r="OZ325" s="115">
        <f>ROUND(FD325/MAX(FD$9:FD$497)*100,0)</f>
        <v>52</v>
      </c>
      <c r="PA325" s="117">
        <f>ROUND(FE325/MAX(FE$9:FE$497)*100,0)</f>
        <v>48</v>
      </c>
      <c r="PB325" s="118">
        <f t="shared" si="731"/>
        <v>445</v>
      </c>
      <c r="PC325" s="115">
        <f t="shared" si="732"/>
        <v>301</v>
      </c>
      <c r="PD325" s="115">
        <f t="shared" si="733"/>
        <v>469</v>
      </c>
      <c r="PE325" s="115">
        <f t="shared" si="734"/>
        <v>515</v>
      </c>
      <c r="PF325" s="115">
        <f t="shared" si="735"/>
        <v>313</v>
      </c>
      <c r="PG325" s="119">
        <f t="shared" si="736"/>
        <v>254</v>
      </c>
      <c r="PH325" s="118">
        <f>ROUND(PB325/MAX(PB$9:PB$497)*100,0)</f>
        <v>53</v>
      </c>
      <c r="PI325" s="115">
        <f>ROUND(PC325/MAX(PC$9:PC$497)*100,0)</f>
        <v>36</v>
      </c>
      <c r="PJ325" s="115">
        <f>ROUND(PD325/MAX(PD$9:PD$497)*100,0)</f>
        <v>50</v>
      </c>
      <c r="PK325" s="115">
        <f>ROUND(PE325/MAX(PE$9:PE$497)*100,0)</f>
        <v>51</v>
      </c>
      <c r="PL325" s="115">
        <f>ROUND(PF325/MAX(PF$9:PF$497)*100,0)</f>
        <v>44</v>
      </c>
      <c r="PM325" s="119">
        <f>ROUND(PG325/MAX(PG$9:PG$497)*100,0)</f>
        <v>37</v>
      </c>
      <c r="PN325" s="118">
        <f>RANK(PH325,PH$9:PH$497,0)</f>
        <v>157</v>
      </c>
      <c r="PO325" s="115">
        <f>RANK(PI325,PI$9:PI$497,0)</f>
        <v>248</v>
      </c>
      <c r="PP325" s="115">
        <f>RANK(PJ325,PJ$9:PJ$497,0)</f>
        <v>198</v>
      </c>
      <c r="PQ325" s="115">
        <f>RANK(PK325,PK$9:PK$497,0)</f>
        <v>161</v>
      </c>
      <c r="PR325" s="115">
        <f>RANK(PL325,PL$9:PL$497,0)</f>
        <v>235</v>
      </c>
      <c r="PS325" s="119">
        <f>RANK(PM325,PM$9:PM$497,0)</f>
        <v>251</v>
      </c>
      <c r="PT325" s="120">
        <f>ROUND(FZ325/MAX(FZ$9:FZ$497)*100,0)</f>
        <v>38</v>
      </c>
      <c r="PU325" s="115">
        <f>ROUND(GA325/MAX(GA$9:GA$497)*100,0)</f>
        <v>17</v>
      </c>
      <c r="PV325" s="115">
        <f>ROUND(GB325/MAX(GB$9:GB$497)*100,0)</f>
        <v>48</v>
      </c>
      <c r="PW325" s="115">
        <f>ROUND(GC325/MAX(GC$9:GC$497)*100,0)</f>
        <v>33</v>
      </c>
      <c r="PX325" s="115">
        <f>ROUND(GD325/MAX(GD$9:GD$497)*100,0)</f>
        <v>6</v>
      </c>
      <c r="PY325" s="115">
        <f>ROUND(GE325/MAX(GE$9:GE$497)*100,0)</f>
        <v>6</v>
      </c>
      <c r="PZ325" s="115">
        <f>ROUND(GF325/MAX(GF$9:GF$497)*100,0)</f>
        <v>27</v>
      </c>
      <c r="QA325" s="116">
        <f>ROUND(GG325/MAX(GG$9:GG$497)*100,0)</f>
        <v>27</v>
      </c>
      <c r="QB325" s="115">
        <f>ROUND(GH325/MAX(GH$9:GH$497)*100,0)</f>
        <v>34</v>
      </c>
      <c r="QC325" s="121">
        <f>ROUND(GI325/MAX(GI$9:GI$497)*100,0)</f>
        <v>37</v>
      </c>
      <c r="QD325" s="120">
        <f>ROUND(AVERAGEIF($ES$9:$ES$497,$ES325,PT$9:PT$497),0)</f>
        <v>52</v>
      </c>
      <c r="QE325" s="120">
        <f>ROUND(AVERAGEIF($ES$9:$ES$497,$ES325,PU$9:PU$497),0)</f>
        <v>21</v>
      </c>
      <c r="QF325" s="120">
        <f>ROUND(AVERAGEIF($ES$9:$ES$497,$ES325,PV$9:PV$497),0)</f>
        <v>60</v>
      </c>
      <c r="QG325" s="120">
        <f>ROUND(AVERAGEIF($ES$9:$ES$497,$ES325,PW$9:PW$497),0)</f>
        <v>35</v>
      </c>
      <c r="QH325" s="120">
        <f>ROUND(AVERAGEIF($ES$9:$ES$497,$ES325,PX$9:PX$497),0)</f>
        <v>8</v>
      </c>
      <c r="QI325" s="120">
        <f>ROUND(AVERAGEIF($ES$9:$ES$497,$ES325,PY$9:PY$497),0)</f>
        <v>9</v>
      </c>
      <c r="QJ325" s="120">
        <f>ROUND(AVERAGEIF($ES$9:$ES$497,$ES325,PZ$9:PZ$497),0)</f>
        <v>35</v>
      </c>
      <c r="QK325" s="120">
        <f>ROUND(AVERAGEIF($ES$9:$ES$497,$ES325,QA$9:QA$497),0)</f>
        <v>46</v>
      </c>
      <c r="QL325" s="120">
        <f>ROUND(AVERAGEIF($ES$9:$ES$497,$ES325,QB$9:QB$497),0)</f>
        <v>43</v>
      </c>
      <c r="QM325" s="120">
        <f>ROUND(AVERAGEIF($ES$9:$ES$497,$ES325,QC$9:QC$497),0)</f>
        <v>53</v>
      </c>
      <c r="QN325" s="114">
        <f t="shared" si="737"/>
        <v>416</v>
      </c>
      <c r="QO325" s="115">
        <f t="shared" si="738"/>
        <v>248</v>
      </c>
      <c r="QP325" s="115">
        <f t="shared" si="739"/>
        <v>440</v>
      </c>
      <c r="QQ325" s="115">
        <f t="shared" si="740"/>
        <v>497</v>
      </c>
      <c r="QR325" s="115">
        <f t="shared" si="741"/>
        <v>357</v>
      </c>
      <c r="QS325" s="119">
        <f t="shared" si="742"/>
        <v>227</v>
      </c>
      <c r="QT325" s="114">
        <f>ROUND((QN325-MIN(QN$9:QN$497))/(MAX(QN$9:QN$497)-MIN(QN$9:QN$497))*100,0)</f>
        <v>29</v>
      </c>
      <c r="QU325" s="115">
        <f>ROUND((QO325-MIN(QO$9:QO$497))/(MAX(QO$9:QO$497)-MIN(QO$9:QO$497))*100,0)</f>
        <v>5</v>
      </c>
      <c r="QV325" s="115">
        <f>ROUND((QP325-MIN(QP$9:QP$497))/(MAX(QP$9:QP$497)-MIN(QP$9:QP$497))*100,0)</f>
        <v>13</v>
      </c>
      <c r="QW325" s="115">
        <f>ROUND((QQ325-MIN(QQ$9:QQ$497))/(MAX(QQ$9:QQ$497)-MIN(QQ$9:QQ$497))*100,0)</f>
        <v>26</v>
      </c>
      <c r="QX325" s="115">
        <f>ROUND((QR325-MIN(QR$9:QR$497))/(MAX(QR$9:QR$497)-MIN(QR$9:QR$497))*100,0)</f>
        <v>19</v>
      </c>
      <c r="QY325" s="115">
        <f>ROUND((QS325-MIN(QS$9:QS$497))/(MAX(QS$9:QS$497)-MIN(QS$9:QS$497))*100,0)</f>
        <v>12</v>
      </c>
      <c r="QZ325" s="114">
        <f>RANK(QN325,QN$9:QN$497,0)</f>
        <v>325</v>
      </c>
      <c r="RA325" s="115">
        <f>RANK(QO325,QO$9:QO$497,0)</f>
        <v>421</v>
      </c>
      <c r="RB325" s="115">
        <f>RANK(QP325,QP$9:QP$497,0)</f>
        <v>402</v>
      </c>
      <c r="RC325" s="115">
        <f>RANK(QQ325,QQ$9:QQ$497,0)</f>
        <v>313</v>
      </c>
      <c r="RD325" s="115">
        <f>RANK(QR325,QR$9:QR$497,0)</f>
        <v>399</v>
      </c>
      <c r="RE325" s="115">
        <f>RANK(QS325,QS$9:QS$497,0)</f>
        <v>413</v>
      </c>
      <c r="RF325" s="122"/>
      <c r="RG325" s="115">
        <f>($RH$3*(IH325+IJ325)*100*100/MAX(EX$9:EX$497)*$RO$3) +($RH$3*(II325+IJ325)*100*100/MAX(EX$9:EX$497)*$RO$4) + ($RH$3*IK325*100*100/MAX(EX$9:EX$497)*0.098)</f>
        <v>0</v>
      </c>
      <c r="RH325" s="115">
        <f>($RH$4*IL325*100*100/MAX(EZ$9:EZ$497))*$RQ$3</f>
        <v>0</v>
      </c>
      <c r="RI325" s="115">
        <f>($RH$3*IM325*100*100/MAX(EY$9:EY$497))*$RQ$4</f>
        <v>0</v>
      </c>
      <c r="RJ325" s="115">
        <f>($RH$3*IN325*100*100/MAX(EX$9:EX$497))</f>
        <v>0</v>
      </c>
      <c r="RK325" s="115">
        <f>($RH$4*IO325*100*100/MAX(EZ$9:EZ$497))*$RQ$3</f>
        <v>0</v>
      </c>
      <c r="RL325" s="115">
        <f>(($RL$4*IP325*100*((100/MAX(EX$9:EX$497)+100/MAX(EZ$9:EZ$497))/2))+($RL$4*IQ325*100*((100/MAX(EX$9:EX$497)+100/MAX(EZ$9:EZ$497))/2))+($RL$4*IR325*100*((100/MAX(EX$9:EX$497)+100/MAX(EZ$9:EZ$497))/2))+($RL$4*IS325*100*((100/MAX(EX$9:EX$497)+100/MAX(EZ$9:EZ$497))/2))+($RL$4*IT325*100*((100/MAX(EX$9:EX$497)+100/MAX(EZ$9:EZ$497))/2))+($RL$4*IU325*100*((100/MAX(EX$9:EX$497)+100/MAX(EZ$9:EZ$497))/2))+($RL$4*IV325*100*((100/MAX(EX$9:EX$497)+100/MAX(EZ$9:EZ$497))/2))+($RL$4*IW325*100*((100/MAX(EX$9:EX$497)+100/MAX(EZ$9:EZ$497))/2)))*$RS$3</f>
        <v>0</v>
      </c>
      <c r="RM325" s="115">
        <f>(($RH$3*IX325*100*100/MAX(EX$9:EX$497))+($RH$3*IY325*100*100/MAX(EX$9:EX$497))+($RH$3*IZ325*100*100/MAX(EX$9:EX$497))+($RH$3*JA325*100*100/MAX(EX$9:EX$497))+($RH$3*JB325*100*100/MAX(EX$9:EX$497))+($RH$3*JC325*100*100/MAX(EX$9:EX$497))+($RH$3*JD325*100*100/MAX(EX$9:EX$497))+($RH$3*JE325*100*100/MAX(EX$9:EX$497)))*$RS$4</f>
        <v>0</v>
      </c>
      <c r="RN325" s="115">
        <f>(($RH$4*JF325*100*100/MAX(EZ$9:EZ$497)) + ($RH$4*JG325*100*100/MAX(EZ$9:EZ$497)) + ($RH$4*JH325*100*100/MAX(EZ$9:EZ$497)) + ($RH$4*JI325*100*100/MAX(EZ$9:EZ$497)) + ($RH$4*JJ325*100*100/MAX(EZ$9:EZ$497)) + ($RH$4*JK325*100*100/MAX(EZ$9:EZ$497)) + ($RH$4*JL325*100*100/MAX(EZ$9:EZ$497)) + ($RH$4*JM325*100*100/MAX(EZ$9:EZ$497)))*$RU$3</f>
        <v>0</v>
      </c>
      <c r="RO325" s="115">
        <f>(($RL$4*JN325*100*((100/MAX(EX$9:EX$497)+100/MAX(EZ$9:EZ$497))/2))+($RL$4*JO325*100*((100/MAX(EX$9:EX$497)+100/MAX(EZ$9:EZ$497))/2))+($RL$4*JP325*100*((100/MAX(EX$9:EX$497)+100/MAX(EZ$9:EZ$497))/2))+($RL$4*JQ325*100*((100/MAX(EX$9:EX$497)+100/MAX(EZ$9:EZ$497))/2))+($RL$4*JR325*100*((100/MAX(EX$9:EX$497)+100/MAX(EZ$9:EZ$497))/2))+($RL$4*JS325*100*((100/MAX(EX$9:EX$497)+100/MAX(EZ$9:EZ$497))/2))+($RL$4*JT325*100*((100/MAX(EX$9:EX$497)+100/MAX(EZ$9:EZ$497))/2))+($RL$4*JU325*100*((100/MAX(EX$9:EX$497)+100/MAX(EZ$9:EZ$497))/2))+($RL$4*JV325*100*((100/MAX(EX$9:EX$497)+100/MAX(EZ$9:EZ$497))/2))+($RL$4*JW325*100*((100/MAX(EX$9:EX$497)+100/MAX(EZ$9:EZ$497))/2))+($RL$4*JX325*100*((100/MAX(EX$9:EX$497)+100/MAX(EZ$9:EZ$497))/2))+($RL$4*JY325*100*((100/MAX(EX$9:EX$497)+100/MAX(EZ$9:EZ$497))/2))+($RL$4*JZ325*100*((100/MAX(EX$9:EX$497)+100/MAX(EZ$9:EZ$497))/2)))*$RW$3/2</f>
        <v>0</v>
      </c>
      <c r="RP325" s="119">
        <f>($RJ$3*KA325*100*100/MAX(FA$9:FA$497)) + ($RJ$3*KB325*100*100/MAX(FA$9:FA$497)/2) + ($RJ$3*KC325*100*100/MAX(FA$9:FA$497)/2) + ($RJ$3*KD325*100*100/MAX(FA$9:FA$497)/4) + ($RJ$3*KE325*100*100/MAX(FA$9:FA$497)/4)</f>
        <v>0</v>
      </c>
      <c r="RQ325" s="118">
        <f>($RL$4*KF325*100*((100/MAX(EX$9:EX$497)+100/MAX(EZ$9:EZ$497)))) * ($RO$3/2) + (($RL$4*KG325*100*((100/MAX(EX$9:EX$497)+100/MAX(EZ$9:EZ$497))))+($RL$4*KH325*100*((100/MAX(EX$9:EX$497)+100/MAX(EZ$9:EZ$497))))+($RL$4*KI325*100*((100/MAX(EX$9:EX$497)+100/MAX(EZ$9:EZ$497))))+($RL$4*KJ325*100*((100/MAX(EX$9:EX$497)+100/MAX(EZ$9:EZ$497))))+($RL$4*KK325*100*((100/MAX(EX$9:EX$497)+100/MAX(EZ$9:EZ$497))))+($RL$4*KL325*100*((100/MAX(EX$9:EX$497)+100/MAX(EZ$9:EZ$497))))+($RL$4*KM325*100*((100/MAX(EX$9:EX$497)+100/MAX(EZ$9:EZ$497))))+($RL$4*KN325*100*((100/MAX(EX$9:EX$497)+100/MAX(EZ$9:EZ$497))))+($RL$4*KO325*100*((100/MAX(EX$9:EX$497)+100/MAX(EZ$9:EZ$497))))+($RL$4*KP325*100*((100/MAX(EX$9:EX$497)+100/MAX(EZ$9:EZ$497))))+($RL$4*KQ325*100*((100/MAX(EX$9:EX$497)+100/MAX(EZ$9:EZ$497))))+($RL$4*KR325*100*((100/MAX(EX$9:EX$497)+100/MAX(EZ$9:EZ$497))))+($RL$4*KS325*100*((100/MAX(EX$9:EX$497)+100/MAX(EZ$9:EZ$497))))+($RL$4*KV325*100*((100/MAX(EX$9:EX$497)+100/MAX(EZ$9:EZ$497))))) * (($RO$3+$RO$4)/6)</f>
        <v>0</v>
      </c>
      <c r="RR325" s="115">
        <f>(($RL$4*KW325*100*((100/MAX(EX$9:EX$497)+100/MAX(EZ$9:EZ$497))))) * ($RO$3/2) + (($RL$4*KX325*100*((100/MAX(EX$9:EX$497)+100/MAX(EZ$9:EZ$497))))+($RL$4*KY325*100*((100/MAX(EX$9:EX$497)+100/MAX(EZ$9:EZ$497))))+($RL$4*KZ325*100*((100/MAX(EX$9:EX$497)+100/MAX(EZ$9:EZ$497))))+($RL$4*LA325*100*((100/MAX(EX$9:EX$497)+100/MAX(EZ$9:EZ$497))))+($RL$4*LB325*100*((100/MAX(EX$9:EX$497)+100/MAX(EZ$9:EZ$497))))+($RL$4*LC325*100*((100/MAX(EX$9:EX$497)+100/MAX(EZ$9:EZ$497))))) * (($RO$3+$RO$4)/6)</f>
        <v>0</v>
      </c>
      <c r="RS325" s="119">
        <f>(($RL$4*LD325*100*((100/MAX(EX$9:EX$497)+100/MAX(EZ$9:EZ$497))))+($RL$4*LE325*100*((100/MAX(EX$9:EX$497)+100/MAX(EZ$9:EZ$497))))) * (($RO$3+$RO$4)/6)</f>
        <v>0</v>
      </c>
      <c r="RT325" s="118">
        <f>($RJ$4*LH325*100*(100/MAX(EV$9:EV$497)))+($RJ$4*LI325*100*(100/MAX(EV$9:EV$497)))</f>
        <v>0</v>
      </c>
      <c r="RU325" s="119">
        <f>($RJ$4*LJ325*(100/MAX(EV$9:EV$497)))/2 + ($RL$3*LK325*(100/MAX(EW$9:EW$497))) + ($RJ$4*LL325*(100/MAX(EV$9:EV$497)))/4 + ($RL$3*LM325*(100/MAX(EW$9:EW$497)))</f>
        <v>0</v>
      </c>
      <c r="RV325" s="118">
        <f>($RJ$4*LN325*100*100/MAX(EV$9:EV$497)/2)+($RJ$4*LO325*100*100/MAX(EV$9:EV$497)/2)+($RJ$4*LP325*100*100/MAX(EV$9:EV$497))+($RJ$4*LQ325*100*100/MAX(EV$9:EV$497))+($RJ$4*LR325*100*100/MAX(EV$9:EV$497))</f>
        <v>0</v>
      </c>
      <c r="RW325" s="115">
        <f>($RJ$4*LS325*100*100/MAX(EV$9:EV$497)) + (($RJ$4*LT325*100*100/MAX(EV$9:EV$497))+($RJ$4*LU325*100*100/MAX(EV$9:EV$497))+($RJ$4*LV325*100*100/MAX(EV$9:EV$497))+($RJ$4*LW325*100*100/MAX(EV$9:EV$497))+($RJ$4*LX325*100*100/MAX(EV$9:EV$497))+($RJ$4*LY325*100*100/MAX(EV$9:EV$497))+($RJ$4*LZ325*100*100/MAX(EV$9:EV$497))+($RJ$4*MA325*100*100/MAX(EV$9:EV$497)))/2</f>
        <v>0</v>
      </c>
      <c r="RX325" s="119">
        <f>($RJ$4*MB325*100*100/MAX(EV$9:EV$497))+($RJ$4*MC325*100*100/MAX(EV$9:EV$497))+($RJ$4*MD325*100*100/MAX(EV$9:EV$497))+($RJ$4*ME325*100*100/MAX(EV$9:EV$497))+($RJ$4*MF325*100*100/MAX(EV$9:EV$497))+($RJ$4*MG325*100*100/MAX(EV$9:EV$497))+($RJ$4*MH325*100*100/MAX(EV$9:EV$497))+($RJ$4*MI325*100*100/MAX(EV$9:EV$497))+($RJ$4*MJ325*100*100/MAX(EV$9:EV$497))+($RJ$4*MK325*100*100/MAX(EV$9:EV$497))+($RJ$4*ML325*100*100/MAX(EV$9:EV$497))+($RJ$4*MM325*100*100/MAX(EV$9:EV$497))+($RJ$4*MN325*100*100/MAX(EV$9:EV$497))</f>
        <v>0</v>
      </c>
      <c r="RY325" s="118">
        <f>($RJ$4*MQ325*100*100/MAX(EV$9:EV$497))/2 + (($RJ$4*MR325*100*100/MAX(EV$9:EV$497))+($RJ$4*MS325*100*100/MAX(EV$9:EV$497))+($RJ$4*MT325*100*100/MAX(EV$9:EV$497))+($RJ$4*MU325*100*100/MAX(EV$9:EV$497))+($RJ$4*MV325*100*100/MAX(EV$9:EV$497))+($RJ$4*MW325*100*100/MAX(EV$9:EV$497))+($RJ$4*MX325*100*100/MAX(EV$9:EV$497))+($RJ$4*MY325*100*100/MAX(EV$9:EV$497))+($RJ$4*MZ325*100*100/MAX(EV$9:EV$497))+($RJ$4*NA325*100*100/MAX(EV$9:EV$497))+($RJ$4*NB325*100*100/MAX(EV$9:EV$497))+($RJ$4*NC325*100*100/MAX(EV$9:EV$497))+($RJ$4*ND325*100*100/MAX(EV$9:EV$497))+($RJ$4*NG325*100*100/MAX(EV$9:EV$497)))/4</f>
        <v>0</v>
      </c>
      <c r="RZ325" s="115">
        <f>($RJ$4*NH325*100*100/MAX(EV$9:EV$497))/2 + (($RJ$4*NI325*100*100/MAX(EV$9:EV$497))+($RJ$4*NJ325*100*100/MAX(EV$9:EV$497))+($RJ$4*NK325*100*100/MAX(EV$9:EV$497))+($RJ$4*NL325*100*100/MAX(EV$9:EV$497))+($RJ$4*NM325*100*100/MAX(EV$9:EV$497))+($RJ$4*NN325*100*100/MAX(EV$9:EV$497)))/4</f>
        <v>0</v>
      </c>
      <c r="SA325" s="117">
        <f>(($RJ$4*NO325*100*100/MAX(EV$9:EV$497))+($RJ$4*NP325*100*100/MAX(EV$9:EV$497)))/4</f>
        <v>0</v>
      </c>
      <c r="SB325" s="118">
        <f t="shared" si="743"/>
        <v>0</v>
      </c>
      <c r="SC325" s="115">
        <f t="shared" si="744"/>
        <v>0</v>
      </c>
      <c r="SD325" s="115">
        <f t="shared" si="745"/>
        <v>0</v>
      </c>
      <c r="SE325" s="115">
        <f t="shared" si="746"/>
        <v>0</v>
      </c>
      <c r="SF325" s="115">
        <f t="shared" si="747"/>
        <v>0</v>
      </c>
      <c r="SG325" s="115">
        <f t="shared" si="748"/>
        <v>0</v>
      </c>
      <c r="SH325" s="115">
        <f>ROUND(SB325/MAX(SB$9:SB$497)*100,0)</f>
        <v>0</v>
      </c>
      <c r="SI325" s="115">
        <f>ROUND(SC325/MAX(SC$9:SC$497)*100,0)</f>
        <v>0</v>
      </c>
      <c r="SJ325" s="115">
        <f>ROUND(SD325/MAX(SD$9:SD$497)*100,0)</f>
        <v>0</v>
      </c>
      <c r="SK325" s="115">
        <f>ROUND(SE325/MAX(SE$9:SE$497)*100,0)</f>
        <v>0</v>
      </c>
      <c r="SL325" s="115">
        <f>ROUND(SF325/MAX(SF$9:SF$497)*100,0)</f>
        <v>0</v>
      </c>
      <c r="SM325" s="121">
        <f>ROUND(SG325/MAX(SG$9:SG$497)*100,0)</f>
        <v>0</v>
      </c>
      <c r="SN325" s="115">
        <f>ROUND(AVERAGEIF($ES$9:$ES$497,$ES325,SH$9:SH$497),0)</f>
        <v>26</v>
      </c>
      <c r="SO325" s="115">
        <f>ROUND(AVERAGEIF($ES$9:$ES$497,$ES325,SI$9:SI$497),0)</f>
        <v>26</v>
      </c>
      <c r="SP325" s="115">
        <f>ROUND(AVERAGEIF($ES$9:$ES$497,$ES325,SJ$9:SJ$497),0)</f>
        <v>3</v>
      </c>
      <c r="SQ325" s="115">
        <f>ROUND(AVERAGEIF($ES$9:$ES$497,$ES325,SK$9:SK$497),0)</f>
        <v>21</v>
      </c>
      <c r="SR325" s="115">
        <f>ROUND(AVERAGEIF($ES$9:$ES$497,$ES325,SL$9:SL$497),0)</f>
        <v>5</v>
      </c>
      <c r="SS325" s="121">
        <f>ROUND(AVERAGEIF($ES$9:$ES$497,$ES325,SM$9:SM$497),0)</f>
        <v>5</v>
      </c>
      <c r="ST325" s="114">
        <f>RANK(SB325,SB$9:SB$497,0)</f>
        <v>323</v>
      </c>
      <c r="SU325" s="115">
        <f>RANK(SC325,SC$9:SC$497,0)</f>
        <v>320</v>
      </c>
      <c r="SV325" s="115">
        <f>RANK(SD325,SD$9:SD$497,0)</f>
        <v>320</v>
      </c>
      <c r="SW325" s="115">
        <f>RANK(SE325,SE$9:SE$497,0)</f>
        <v>320</v>
      </c>
      <c r="SX325" s="115">
        <f>RANK(SF325,SF$9:SF$497,0)</f>
        <v>317</v>
      </c>
      <c r="SY325" s="115">
        <f>RANK(SG325,SG$9:SG$497,0)</f>
        <v>308</v>
      </c>
      <c r="SZ325" s="115">
        <f>COUNTIFS(SB$9:SB$497,"&gt;"&amp;SB325,$ES$9:$ES$497,$ES325)+1</f>
        <v>67</v>
      </c>
      <c r="TA325" s="115">
        <f>COUNTIFS(SC$9:SC$497,"&gt;"&amp;SC325,$ES$9:$ES$497,$ES325)+1</f>
        <v>67</v>
      </c>
      <c r="TB325" s="115">
        <f>COUNTIFS(SD$9:SD$497,"&gt;"&amp;SD325,$ES$9:$ES$497,$ES325)+1</f>
        <v>66</v>
      </c>
      <c r="TC325" s="115">
        <f>COUNTIFS(SE$9:SE$497,"&gt;"&amp;SE325,$ES$9:$ES$497,$ES325)+1</f>
        <v>67</v>
      </c>
      <c r="TD325" s="115">
        <f>COUNTIFS(SF$9:SF$497,"&gt;"&amp;SF325,$ES$9:$ES$497,$ES325)+1</f>
        <v>66</v>
      </c>
      <c r="TE325" s="117">
        <f>COUNTIFS(SG$9:SG$497,"&gt;"&amp;SG325,$ES$9:$ES$497,$ES325)+1</f>
        <v>64</v>
      </c>
      <c r="TF325" s="118">
        <f t="shared" si="749"/>
        <v>53</v>
      </c>
      <c r="TG325" s="115">
        <f t="shared" si="750"/>
        <v>53</v>
      </c>
      <c r="TH325" s="115">
        <f t="shared" si="751"/>
        <v>36</v>
      </c>
      <c r="TI325" s="115">
        <f t="shared" si="752"/>
        <v>50</v>
      </c>
      <c r="TJ325" s="115">
        <f t="shared" si="753"/>
        <v>51</v>
      </c>
      <c r="TK325" s="115">
        <f t="shared" si="754"/>
        <v>44</v>
      </c>
      <c r="TL325" s="117">
        <f t="shared" si="755"/>
        <v>37</v>
      </c>
      <c r="TM325" s="118">
        <f>ROUND(TF325/MAX(TF$9:TF$497)*100,0)</f>
        <v>29</v>
      </c>
      <c r="TN325" s="115">
        <f>ROUND(TG325/MAX(TG$9:TG$497)*100,0)</f>
        <v>29</v>
      </c>
      <c r="TO325" s="115">
        <f>ROUND(TH325/MAX(TH$9:TH$497)*100,0)</f>
        <v>20</v>
      </c>
      <c r="TP325" s="115">
        <f>ROUND(TI325/MAX(TI$9:TI$497)*100,0)</f>
        <v>28</v>
      </c>
      <c r="TQ325" s="115">
        <f>ROUND(TJ325/MAX(TJ$9:TJ$497)*100,0)</f>
        <v>26</v>
      </c>
      <c r="TR325" s="115">
        <f>ROUND(TK325/MAX(TK$9:TK$497)*100,0)</f>
        <v>22</v>
      </c>
      <c r="TS325" s="119">
        <f>ROUND(TL325/MAX(TL$9:TL$497)*100,0)</f>
        <v>19</v>
      </c>
      <c r="TT325" s="120">
        <f>RANK(TM325,TM$9:TM$497,0)</f>
        <v>285</v>
      </c>
      <c r="TU325" s="115">
        <f>RANK(TN325,TN$9:TN$497,0)</f>
        <v>218</v>
      </c>
      <c r="TV325" s="115">
        <f>RANK(TO325,TO$9:TO$497,0)</f>
        <v>267</v>
      </c>
      <c r="TW325" s="115">
        <f>RANK(TP325,TP$9:TP$497,0)</f>
        <v>239</v>
      </c>
      <c r="TX325" s="115">
        <f>RANK(TQ325,TQ$9:TQ$497,0)</f>
        <v>190</v>
      </c>
      <c r="TY325" s="115">
        <f>RANK(TR325,TR$9:TR$497,0)</f>
        <v>269</v>
      </c>
      <c r="TZ325" s="121">
        <f>RANK(TS325,TS$9:TS$497,0)</f>
        <v>278</v>
      </c>
      <c r="UA325" s="132"/>
      <c r="UB325" s="7" t="s">
        <v>1</v>
      </c>
    </row>
    <row r="326" spans="1:548" x14ac:dyDescent="0.15">
      <c r="A326" s="183">
        <v>318</v>
      </c>
      <c r="B326" s="200" t="s">
        <v>1301</v>
      </c>
      <c r="C326" s="143"/>
      <c r="D326" s="143"/>
      <c r="E326" s="161" t="s">
        <v>518</v>
      </c>
      <c r="F326" s="65">
        <v>101</v>
      </c>
      <c r="G326" s="65" t="s">
        <v>547</v>
      </c>
      <c r="H326" s="144" t="s">
        <v>588</v>
      </c>
      <c r="I326" s="66" t="s">
        <v>521</v>
      </c>
      <c r="J326" s="67" t="s">
        <v>521</v>
      </c>
      <c r="K326" s="67" t="s">
        <v>521</v>
      </c>
      <c r="L326" s="67" t="s">
        <v>521</v>
      </c>
      <c r="M326" s="67" t="s">
        <v>521</v>
      </c>
      <c r="N326" s="67" t="s">
        <v>521</v>
      </c>
      <c r="O326" s="67" t="s">
        <v>521</v>
      </c>
      <c r="P326" s="67" t="s">
        <v>521</v>
      </c>
      <c r="Q326" s="67" t="s">
        <v>521</v>
      </c>
      <c r="R326" s="68" t="s">
        <v>521</v>
      </c>
      <c r="S326" s="69" t="s">
        <v>521</v>
      </c>
      <c r="T326" s="67" t="s">
        <v>521</v>
      </c>
      <c r="U326" s="67" t="s">
        <v>521</v>
      </c>
      <c r="V326" s="67" t="s">
        <v>521</v>
      </c>
      <c r="W326" s="67" t="s">
        <v>521</v>
      </c>
      <c r="X326" s="67" t="s">
        <v>521</v>
      </c>
      <c r="Y326" s="67" t="s">
        <v>521</v>
      </c>
      <c r="Z326" s="67" t="s">
        <v>521</v>
      </c>
      <c r="AA326" s="67" t="s">
        <v>521</v>
      </c>
      <c r="AB326" s="68" t="s">
        <v>521</v>
      </c>
      <c r="AC326" s="69" t="s">
        <v>521</v>
      </c>
      <c r="AD326" s="67" t="s">
        <v>521</v>
      </c>
      <c r="AE326" s="67" t="s">
        <v>521</v>
      </c>
      <c r="AF326" s="67" t="s">
        <v>521</v>
      </c>
      <c r="AG326" s="67" t="s">
        <v>521</v>
      </c>
      <c r="AH326" s="67" t="s">
        <v>521</v>
      </c>
      <c r="AI326" s="67" t="s">
        <v>521</v>
      </c>
      <c r="AJ326" s="67" t="s">
        <v>521</v>
      </c>
      <c r="AK326" s="67" t="s">
        <v>521</v>
      </c>
      <c r="AL326" s="68" t="s">
        <v>521</v>
      </c>
      <c r="AM326" s="69" t="s">
        <v>521</v>
      </c>
      <c r="AN326" s="67" t="s">
        <v>521</v>
      </c>
      <c r="AO326" s="67" t="s">
        <v>521</v>
      </c>
      <c r="AP326" s="67" t="s">
        <v>521</v>
      </c>
      <c r="AQ326" s="67" t="s">
        <v>521</v>
      </c>
      <c r="AR326" s="67" t="s">
        <v>521</v>
      </c>
      <c r="AS326" s="67" t="s">
        <v>521</v>
      </c>
      <c r="AT326" s="67" t="s">
        <v>521</v>
      </c>
      <c r="AU326" s="67" t="s">
        <v>521</v>
      </c>
      <c r="AV326" s="68" t="s">
        <v>521</v>
      </c>
      <c r="AW326" s="69" t="s">
        <v>521</v>
      </c>
      <c r="AX326" s="67" t="s">
        <v>521</v>
      </c>
      <c r="AY326" s="67" t="s">
        <v>521</v>
      </c>
      <c r="AZ326" s="67" t="s">
        <v>521</v>
      </c>
      <c r="BA326" s="67" t="s">
        <v>521</v>
      </c>
      <c r="BB326" s="67" t="s">
        <v>521</v>
      </c>
      <c r="BC326" s="67" t="s">
        <v>521</v>
      </c>
      <c r="BD326" s="67" t="s">
        <v>521</v>
      </c>
      <c r="BE326" s="67" t="s">
        <v>521</v>
      </c>
      <c r="BF326" s="68" t="s">
        <v>521</v>
      </c>
      <c r="BG326" s="69" t="s">
        <v>521</v>
      </c>
      <c r="BH326" s="67" t="s">
        <v>521</v>
      </c>
      <c r="BI326" s="67" t="s">
        <v>521</v>
      </c>
      <c r="BJ326" s="67" t="s">
        <v>521</v>
      </c>
      <c r="BK326" s="67" t="s">
        <v>521</v>
      </c>
      <c r="BL326" s="67" t="s">
        <v>521</v>
      </c>
      <c r="BM326" s="67" t="s">
        <v>521</v>
      </c>
      <c r="BN326" s="67" t="s">
        <v>521</v>
      </c>
      <c r="BO326" s="67" t="s">
        <v>521</v>
      </c>
      <c r="BP326" s="68" t="s">
        <v>521</v>
      </c>
      <c r="BQ326" s="70" t="s">
        <v>521</v>
      </c>
      <c r="BR326" s="67" t="s">
        <v>521</v>
      </c>
      <c r="BS326" s="67" t="s">
        <v>521</v>
      </c>
      <c r="BT326" s="67" t="s">
        <v>521</v>
      </c>
      <c r="BU326" s="67" t="s">
        <v>521</v>
      </c>
      <c r="BV326" s="67" t="s">
        <v>521</v>
      </c>
      <c r="BW326" s="67" t="s">
        <v>521</v>
      </c>
      <c r="BX326" s="67" t="s">
        <v>521</v>
      </c>
      <c r="BY326" s="67" t="s">
        <v>521</v>
      </c>
      <c r="BZ326" s="68" t="s">
        <v>521</v>
      </c>
      <c r="CA326" s="69" t="s">
        <v>521</v>
      </c>
      <c r="CB326" s="67" t="s">
        <v>521</v>
      </c>
      <c r="CC326" s="67" t="s">
        <v>521</v>
      </c>
      <c r="CD326" s="67" t="s">
        <v>521</v>
      </c>
      <c r="CE326" s="67" t="s">
        <v>520</v>
      </c>
      <c r="CF326" s="67" t="s">
        <v>520</v>
      </c>
      <c r="CG326" s="67" t="s">
        <v>520</v>
      </c>
      <c r="CH326" s="67" t="s">
        <v>520</v>
      </c>
      <c r="CI326" s="67" t="s">
        <v>520</v>
      </c>
      <c r="CJ326" s="68" t="s">
        <v>520</v>
      </c>
      <c r="CK326" s="69" t="s">
        <v>520</v>
      </c>
      <c r="CL326" s="67" t="s">
        <v>520</v>
      </c>
      <c r="CM326" s="67" t="s">
        <v>520</v>
      </c>
      <c r="CN326" s="67" t="s">
        <v>520</v>
      </c>
      <c r="CO326" s="67" t="s">
        <v>520</v>
      </c>
      <c r="CP326" s="67" t="s">
        <v>520</v>
      </c>
      <c r="CQ326" s="67" t="s">
        <v>520</v>
      </c>
      <c r="CR326" s="67" t="s">
        <v>520</v>
      </c>
      <c r="CS326" s="67" t="s">
        <v>520</v>
      </c>
      <c r="CT326" s="68" t="s">
        <v>520</v>
      </c>
      <c r="CU326" s="69" t="s">
        <v>520</v>
      </c>
      <c r="CV326" s="67" t="s">
        <v>520</v>
      </c>
      <c r="CW326" s="67" t="s">
        <v>520</v>
      </c>
      <c r="CX326" s="67" t="s">
        <v>520</v>
      </c>
      <c r="CY326" s="67" t="s">
        <v>520</v>
      </c>
      <c r="CZ326" s="67" t="s">
        <v>520</v>
      </c>
      <c r="DA326" s="67" t="s">
        <v>520</v>
      </c>
      <c r="DB326" s="67" t="s">
        <v>520</v>
      </c>
      <c r="DC326" s="67" t="s">
        <v>520</v>
      </c>
      <c r="DD326" s="68" t="s">
        <v>520</v>
      </c>
      <c r="DE326" s="69" t="s">
        <v>521</v>
      </c>
      <c r="DF326" s="71" t="s">
        <v>521</v>
      </c>
      <c r="DG326" s="67" t="s">
        <v>521</v>
      </c>
      <c r="DH326" s="67" t="s">
        <v>521</v>
      </c>
      <c r="DI326" s="67" t="s">
        <v>521</v>
      </c>
      <c r="DJ326" s="67" t="s">
        <v>521</v>
      </c>
      <c r="DK326" s="67" t="s">
        <v>521</v>
      </c>
      <c r="DL326" s="67" t="s">
        <v>521</v>
      </c>
      <c r="DM326" s="67" t="s">
        <v>521</v>
      </c>
      <c r="DN326" s="68" t="s">
        <v>521</v>
      </c>
      <c r="DO326" s="70" t="s">
        <v>521</v>
      </c>
      <c r="DP326" s="71" t="s">
        <v>521</v>
      </c>
      <c r="DQ326" s="67" t="s">
        <v>521</v>
      </c>
      <c r="DR326" s="67" t="s">
        <v>521</v>
      </c>
      <c r="DS326" s="67" t="s">
        <v>521</v>
      </c>
      <c r="DT326" s="67" t="s">
        <v>521</v>
      </c>
      <c r="DU326" s="67" t="s">
        <v>521</v>
      </c>
      <c r="DV326" s="67" t="s">
        <v>521</v>
      </c>
      <c r="DW326" s="67" t="s">
        <v>521</v>
      </c>
      <c r="DX326" s="72" t="s">
        <v>521</v>
      </c>
      <c r="DY326" s="146" t="s">
        <v>522</v>
      </c>
      <c r="DZ326" s="74">
        <v>2</v>
      </c>
      <c r="EA326" s="74">
        <v>3</v>
      </c>
      <c r="EB326" s="74">
        <v>3</v>
      </c>
      <c r="EC326" s="75">
        <v>4</v>
      </c>
      <c r="ED326" s="168" t="s">
        <v>522</v>
      </c>
      <c r="EE326" s="74">
        <f t="shared" si="708"/>
        <v>2</v>
      </c>
      <c r="EF326" s="74">
        <f t="shared" si="756"/>
        <v>6</v>
      </c>
      <c r="EG326" s="74">
        <f t="shared" si="757"/>
        <v>18</v>
      </c>
      <c r="EH326" s="77">
        <f t="shared" si="758"/>
        <v>72</v>
      </c>
      <c r="EI326" s="73">
        <v>100</v>
      </c>
      <c r="EJ326" s="74">
        <v>150</v>
      </c>
      <c r="EK326" s="74">
        <v>300</v>
      </c>
      <c r="EL326" s="74">
        <v>500</v>
      </c>
      <c r="EM326" s="75">
        <v>1500</v>
      </c>
      <c r="EN326" s="78">
        <v>1</v>
      </c>
      <c r="EO326" s="79">
        <f t="shared" si="759"/>
        <v>0.75</v>
      </c>
      <c r="EP326" s="79">
        <f t="shared" si="760"/>
        <v>0.5</v>
      </c>
      <c r="EQ326" s="79">
        <f t="shared" si="761"/>
        <v>0.27777777777777779</v>
      </c>
      <c r="ER326" s="80">
        <f t="shared" si="762"/>
        <v>0.20833333333333331</v>
      </c>
      <c r="ES326" s="128" t="s">
        <v>564</v>
      </c>
      <c r="ET326" s="82"/>
      <c r="EU326" s="83">
        <v>4</v>
      </c>
      <c r="EV326" s="146">
        <v>83</v>
      </c>
      <c r="EW326" s="147">
        <v>53</v>
      </c>
      <c r="EX326" s="147">
        <v>60</v>
      </c>
      <c r="EY326" s="147">
        <v>58</v>
      </c>
      <c r="EZ326" s="147">
        <v>28</v>
      </c>
      <c r="FA326" s="147">
        <v>25</v>
      </c>
      <c r="FB326" s="147">
        <v>80</v>
      </c>
      <c r="FC326" s="147">
        <v>80</v>
      </c>
      <c r="FD326" s="74">
        <f t="shared" si="709"/>
        <v>88</v>
      </c>
      <c r="FE326" s="84">
        <f t="shared" si="710"/>
        <v>140</v>
      </c>
      <c r="FF326" s="73">
        <f>RANK(EV326,$EV$9:$EV$497,0)</f>
        <v>148</v>
      </c>
      <c r="FG326" s="74">
        <f>RANK(EW326,$EW$9:$EW$497,0)</f>
        <v>158</v>
      </c>
      <c r="FH326" s="74">
        <f>RANK(EX326,$EX$9:$EX$497,0)</f>
        <v>118</v>
      </c>
      <c r="FI326" s="74">
        <f>RANK(EY326,$EY$9:$EY$497,0)</f>
        <v>86</v>
      </c>
      <c r="FJ326" s="74">
        <f>RANK(EZ326,$EZ$9:$EZ$497,0)</f>
        <v>137</v>
      </c>
      <c r="FK326" s="74">
        <f>RANK(FA326,$FA$9:$FA$497,0)</f>
        <v>150</v>
      </c>
      <c r="FL326" s="74">
        <f>RANK(FB326,$FB$9:$FB$497,0)</f>
        <v>60</v>
      </c>
      <c r="FM326" s="74">
        <f>RANK(FC326,$FC$9:$FC$497,0)</f>
        <v>51</v>
      </c>
      <c r="FN326" s="74">
        <f>RANK(FD326,$FD$9:$FD$497,0)</f>
        <v>130</v>
      </c>
      <c r="FO326" s="84">
        <f>RANK(FE326,$FE$9:$FE$497,0)</f>
        <v>72</v>
      </c>
      <c r="FP326" s="73">
        <f>COUNTIFS($EV$9:$EV$497,"&gt;"&amp;EV326,$ES$9:$ES$497,ES326)+1</f>
        <v>34</v>
      </c>
      <c r="FQ326" s="74">
        <f>COUNTIFS($EW$9:$EW$497,"&gt;"&amp;EW326,$ES$9:$ES$497,ES326)+1</f>
        <v>32</v>
      </c>
      <c r="FR326" s="74">
        <f>COUNTIFS($EX$9:$EX$497,"&gt;"&amp;EX326,$ES$9:$ES$497,ES326)+1</f>
        <v>38</v>
      </c>
      <c r="FS326" s="74">
        <f>COUNTIFS($EY$9:$EY$497,"&gt;"&amp;EY326,$ES$9:$ES$497,ES326)+1</f>
        <v>23</v>
      </c>
      <c r="FT326" s="74">
        <f>COUNTIFS($EZ$9:$EZ$497,"&gt;"&amp;EZ326,$ES$9:$ES$497,ES326)+1</f>
        <v>20</v>
      </c>
      <c r="FU326" s="74">
        <f>COUNTIFS($FA$9:$FA$497,"&gt;"&amp;FA326,$ES$9:$ES$497,ES326)+1</f>
        <v>29</v>
      </c>
      <c r="FV326" s="74">
        <f>COUNTIFS($FB$9:$FB$497,"&gt;"&amp;FB326,$ES$9:$ES$497,ES326)+1</f>
        <v>37</v>
      </c>
      <c r="FW326" s="74">
        <f>COUNTIFS($FC$9:$FC$497,"&gt;"&amp;FC326,$ES$9:$ES$497,ES326)+1</f>
        <v>32</v>
      </c>
      <c r="FX326" s="74">
        <f>COUNTIFS($FD$9:$FD$497,"&gt;"&amp;FD326,$ES$9:$ES$497,ES326)+1</f>
        <v>34</v>
      </c>
      <c r="FY326" s="84">
        <f>COUNTIFS($FE$9:$FE$497,"&gt;"&amp;FE326,$ES$9:$ES$497,ES326)+1</f>
        <v>38</v>
      </c>
      <c r="FZ326" s="85">
        <f t="shared" si="711"/>
        <v>0.82</v>
      </c>
      <c r="GA326" s="86">
        <f t="shared" si="712"/>
        <v>0.52</v>
      </c>
      <c r="GB326" s="86">
        <f t="shared" si="713"/>
        <v>0.59</v>
      </c>
      <c r="GC326" s="86">
        <f t="shared" si="714"/>
        <v>0.56999999999999995</v>
      </c>
      <c r="GD326" s="86">
        <f t="shared" si="715"/>
        <v>0.28000000000000003</v>
      </c>
      <c r="GE326" s="86">
        <f t="shared" si="716"/>
        <v>0.25</v>
      </c>
      <c r="GF326" s="86">
        <f t="shared" si="717"/>
        <v>0.79</v>
      </c>
      <c r="GG326" s="86">
        <f t="shared" si="718"/>
        <v>0.79</v>
      </c>
      <c r="GH326" s="86">
        <f t="shared" si="719"/>
        <v>0.87</v>
      </c>
      <c r="GI326" s="87">
        <f t="shared" si="720"/>
        <v>1.39</v>
      </c>
      <c r="GJ326" s="85">
        <f>ROUND(((FZ326-AVERAGE(FZ$9:FZ$497))/STDEVP(FZ$9:FZ$497)*10+50),2)</f>
        <v>44.29</v>
      </c>
      <c r="GK326" s="86">
        <f>ROUND(((GA326-AVERAGE(GA$9:GA$497))/STDEVP(GA$9:GA$497)*10+50),2)</f>
        <v>44.91</v>
      </c>
      <c r="GL326" s="86">
        <f>ROUND(((GB326-AVERAGE(GB$9:GB$497))/STDEVP(GB$9:GB$497)*10+50),2)</f>
        <v>50.27</v>
      </c>
      <c r="GM326" s="86">
        <f>ROUND(((GC326-AVERAGE(GC$9:GC$497))/STDEVP(GC$9:GC$497)*10+50),2)</f>
        <v>52.2</v>
      </c>
      <c r="GN326" s="86">
        <f>ROUND(((GD326-AVERAGE(GD$9:GD$497))/STDEVP(GD$9:GD$497)*10+50),2)</f>
        <v>46.16</v>
      </c>
      <c r="GO326" s="86">
        <f>ROUND(((GE326-AVERAGE(GE$9:GE$497))/STDEVP(GE$9:GE$497)*10+50),2)</f>
        <v>46.43</v>
      </c>
      <c r="GP326" s="86">
        <f>ROUND(((GF326-AVERAGE(GF$9:GF$497))/STDEVP(GF$9:GF$497)*10+50),2)</f>
        <v>54.88</v>
      </c>
      <c r="GQ326" s="86">
        <f>ROUND(((GG326-AVERAGE(GG$9:GG$497))/STDEVP(GG$9:GG$497)*10+50),2)</f>
        <v>54.97</v>
      </c>
      <c r="GR326" s="86">
        <f>ROUND(((GH326-AVERAGE(GH$9:GH$497))/STDEVP(GH$9:GH$497)*10+50),2)</f>
        <v>46.18</v>
      </c>
      <c r="GS326" s="87">
        <f>ROUND(((GI326-AVERAGE(GI$9:GI$497))/STDEVP(GI$9:GI$497)*10+50),2)</f>
        <v>53.7</v>
      </c>
      <c r="GT326" s="73">
        <f>RANK(GJ326,$GJ$9:$GJ$497,0)</f>
        <v>319</v>
      </c>
      <c r="GU326" s="74">
        <f>RANK(GK326,$GK$9:$GK$497,0)</f>
        <v>267</v>
      </c>
      <c r="GV326" s="74">
        <f>RANK(GL326,$GL$9:$GL$497,0)</f>
        <v>194</v>
      </c>
      <c r="GW326" s="74">
        <f>RANK(GM326,$GM$9:$GM$497,0)</f>
        <v>139</v>
      </c>
      <c r="GX326" s="74">
        <f>RANK(GN326,$GN$9:$GN$497,0)</f>
        <v>234</v>
      </c>
      <c r="GY326" s="74">
        <f>RANK(GO326,$GO$9:$GO$497,0)</f>
        <v>229</v>
      </c>
      <c r="GZ326" s="74">
        <f>RANK(GP326,$GP$9:$GP$497,0)</f>
        <v>131</v>
      </c>
      <c r="HA326" s="74">
        <f>RANK(GQ326,$GQ$9:$GQ$497,0)</f>
        <v>122</v>
      </c>
      <c r="HB326" s="74">
        <f>RANK(GR326,$GR$9:$GR$497,0)</f>
        <v>250</v>
      </c>
      <c r="HC326" s="84">
        <f>RANK(GS326,$GS$9:$GS$497,0)</f>
        <v>123</v>
      </c>
      <c r="HD326" s="85">
        <f>ROUND(AVERAGEIF($ES$9:$ES$497,$ES326,$FZ$9:$FZ$497),2)</f>
        <v>0.92</v>
      </c>
      <c r="HE326" s="86">
        <f>ROUND(AVERAGEIF($ES$9:$ES$497,$ES326,$GA$9:$GA$497),2)</f>
        <v>0.65</v>
      </c>
      <c r="HF326" s="86">
        <f>ROUND(AVERAGEIF($ES$9:$ES$497,$ES326,$GB$9:$GB$497),2)</f>
        <v>0.69</v>
      </c>
      <c r="HG326" s="86">
        <f>ROUND(AVERAGEIF($ES$9:$ES$497,$ES326,$GC$9:$GC$497),2)</f>
        <v>0.54</v>
      </c>
      <c r="HH326" s="86">
        <f>ROUND(AVERAGEIF($ES$9:$ES$497,$ES326,$GD$9:$GD$497),2)</f>
        <v>0.32</v>
      </c>
      <c r="HI326" s="86">
        <f>ROUND(AVERAGEIF($ES$9:$ES$497,$ES326,$GE$9:$GE$497),2)</f>
        <v>0.33</v>
      </c>
      <c r="HJ326" s="86">
        <f>ROUND(AVERAGEIF($ES$9:$ES$497,$ES326,$GF$9:$GF$497),2)</f>
        <v>0.98</v>
      </c>
      <c r="HK326" s="86">
        <f>ROUND(AVERAGEIF($ES$9:$ES$497,$ES326,$GG$9:$GG$497),2)</f>
        <v>0.86</v>
      </c>
      <c r="HL326" s="86">
        <f>ROUND(AVERAGEIF($ES$9:$ES$497,$ES326,$GH$9:$GH$497),2)</f>
        <v>1.01</v>
      </c>
      <c r="HM326" s="87">
        <f>ROUND(AVERAGEIF($ES$9:$ES$497,$ES326,$GI$9:$GI$497),2)</f>
        <v>1.55</v>
      </c>
      <c r="HN326" s="88">
        <f t="shared" si="721"/>
        <v>-0.10000000000000009</v>
      </c>
      <c r="HO326" s="89">
        <f t="shared" si="722"/>
        <v>-0.13</v>
      </c>
      <c r="HP326" s="89">
        <f t="shared" si="723"/>
        <v>-9.9999999999999978E-2</v>
      </c>
      <c r="HQ326" s="89">
        <f t="shared" si="724"/>
        <v>2.9999999999999916E-2</v>
      </c>
      <c r="HR326" s="89">
        <f t="shared" si="725"/>
        <v>-3.999999999999998E-2</v>
      </c>
      <c r="HS326" s="89">
        <f t="shared" si="726"/>
        <v>-8.0000000000000016E-2</v>
      </c>
      <c r="HT326" s="89">
        <f t="shared" si="727"/>
        <v>-0.18999999999999995</v>
      </c>
      <c r="HU326" s="89">
        <f t="shared" si="728"/>
        <v>-6.9999999999999951E-2</v>
      </c>
      <c r="HV326" s="89">
        <f t="shared" si="729"/>
        <v>-0.14000000000000001</v>
      </c>
      <c r="HW326" s="90">
        <f t="shared" si="730"/>
        <v>-0.16000000000000014</v>
      </c>
      <c r="HX326" s="73">
        <f>COUNTIFS($FZ$9:$FZ$497,"&gt;"&amp;FZ326,$ES$9:$ES$497,$ES326)+1</f>
        <v>67</v>
      </c>
      <c r="HY326" s="74">
        <f>COUNTIFS($GA$9:$GA$497,"&gt;"&amp;GA326,$ES$9:$ES$497,$ES326)+1</f>
        <v>75</v>
      </c>
      <c r="HZ326" s="74">
        <f>COUNTIFS($GB$9:$GB$497,"&gt;"&amp;GB326,$ES$9:$ES$497,$ES326)+1</f>
        <v>53</v>
      </c>
      <c r="IA326" s="74">
        <f>COUNTIFS($GC$9:$GC$497,"&gt;"&amp;GC326,$ES$9:$ES$497,$ES326)+1</f>
        <v>36</v>
      </c>
      <c r="IB326" s="74">
        <f>COUNTIFS($GD$9:$GD$497,"&gt;"&amp;GD326,$ES$9:$ES$497,$ES326)+1</f>
        <v>57</v>
      </c>
      <c r="IC326" s="74">
        <f>COUNTIFS($GE$9:$GE$497,"&gt;"&amp;GE326,$ES$9:$ES$497,$ES326)+1</f>
        <v>68</v>
      </c>
      <c r="ID326" s="74">
        <f>COUNTIFS($GF$9:$GF$497,"&gt;"&amp;GF326,$ES$9:$ES$497,$ES326)+1</f>
        <v>72</v>
      </c>
      <c r="IE326" s="74">
        <f>COUNTIFS($GG$9:$GG$497,"&gt;"&amp;GG326,$ES$9:$ES$497,$ES326)+1</f>
        <v>53</v>
      </c>
      <c r="IF326" s="74">
        <f>COUNTIFS($GH$9:$GH$497,"&gt;"&amp;GH326,$ES$9:$ES$497,$ES326)+1</f>
        <v>56</v>
      </c>
      <c r="IG326" s="84">
        <f>COUNTIFS($GI$9:$GI$497,"&gt;"&amp;GI326,$ES$9:$ES$497,$ES326)+1</f>
        <v>52</v>
      </c>
      <c r="IH326" s="148"/>
      <c r="II326" s="149"/>
      <c r="IJ326" s="149"/>
      <c r="IK326" s="149"/>
      <c r="IL326" s="149"/>
      <c r="IM326" s="150"/>
      <c r="IN326" s="151"/>
      <c r="IO326" s="152"/>
      <c r="IP326" s="153"/>
      <c r="IQ326" s="149"/>
      <c r="IR326" s="149"/>
      <c r="IS326" s="149"/>
      <c r="IT326" s="149"/>
      <c r="IU326" s="149"/>
      <c r="IV326" s="149"/>
      <c r="IW326" s="154"/>
      <c r="IX326" s="151"/>
      <c r="IY326" s="149"/>
      <c r="IZ326" s="149"/>
      <c r="JA326" s="149"/>
      <c r="JB326" s="149"/>
      <c r="JC326" s="149"/>
      <c r="JD326" s="149"/>
      <c r="JE326" s="155"/>
      <c r="JF326" s="153"/>
      <c r="JG326" s="149"/>
      <c r="JH326" s="149"/>
      <c r="JI326" s="149"/>
      <c r="JJ326" s="149"/>
      <c r="JK326" s="149"/>
      <c r="JL326" s="149"/>
      <c r="JM326" s="154"/>
      <c r="JN326" s="151"/>
      <c r="JO326" s="149"/>
      <c r="JP326" s="149"/>
      <c r="JQ326" s="149"/>
      <c r="JR326" s="149"/>
      <c r="JS326" s="149"/>
      <c r="JT326" s="149"/>
      <c r="JU326" s="149"/>
      <c r="JV326" s="149"/>
      <c r="JW326" s="149"/>
      <c r="JX326" s="149"/>
      <c r="JY326" s="149"/>
      <c r="JZ326" s="155"/>
      <c r="KA326" s="151"/>
      <c r="KB326" s="149"/>
      <c r="KC326" s="149"/>
      <c r="KD326" s="149"/>
      <c r="KE326" s="155"/>
      <c r="KF326" s="153"/>
      <c r="KG326" s="149"/>
      <c r="KH326" s="149"/>
      <c r="KI326" s="149"/>
      <c r="KJ326" s="149"/>
      <c r="KK326" s="156"/>
      <c r="KL326" s="149"/>
      <c r="KM326" s="149"/>
      <c r="KN326" s="149"/>
      <c r="KO326" s="149"/>
      <c r="KP326" s="149"/>
      <c r="KQ326" s="149"/>
      <c r="KR326" s="149"/>
      <c r="KS326" s="154"/>
      <c r="KT326" s="154"/>
      <c r="KU326" s="154"/>
      <c r="KV326" s="154"/>
      <c r="KW326" s="151"/>
      <c r="KX326" s="149"/>
      <c r="KY326" s="149"/>
      <c r="KZ326" s="149"/>
      <c r="LA326" s="149"/>
      <c r="LB326" s="149"/>
      <c r="LC326" s="154"/>
      <c r="LD326" s="151"/>
      <c r="LE326" s="152"/>
      <c r="LF326" s="157"/>
      <c r="LG326" s="158"/>
      <c r="LH326" s="151"/>
      <c r="LI326" s="149"/>
      <c r="LJ326" s="147"/>
      <c r="LK326" s="147"/>
      <c r="LL326" s="147"/>
      <c r="LM326" s="159"/>
      <c r="LN326" s="153"/>
      <c r="LO326" s="149"/>
      <c r="LP326" s="149"/>
      <c r="LQ326" s="149"/>
      <c r="LR326" s="154"/>
      <c r="LS326" s="151"/>
      <c r="LT326" s="149"/>
      <c r="LU326" s="149"/>
      <c r="LV326" s="149"/>
      <c r="LW326" s="149"/>
      <c r="LX326" s="149"/>
      <c r="LY326" s="149"/>
      <c r="LZ326" s="149"/>
      <c r="MA326" s="155"/>
      <c r="MB326" s="153"/>
      <c r="MC326" s="149"/>
      <c r="MD326" s="149"/>
      <c r="ME326" s="149"/>
      <c r="MF326" s="149"/>
      <c r="MG326" s="149"/>
      <c r="MH326" s="149"/>
      <c r="MI326" s="149"/>
      <c r="MJ326" s="149"/>
      <c r="MK326" s="149"/>
      <c r="ML326" s="149"/>
      <c r="MM326" s="149"/>
      <c r="MN326" s="156"/>
      <c r="MO326" s="156"/>
      <c r="MP326" s="154"/>
      <c r="MQ326" s="151"/>
      <c r="MR326" s="149"/>
      <c r="MS326" s="149"/>
      <c r="MT326" s="149"/>
      <c r="MU326" s="149"/>
      <c r="MV326" s="156"/>
      <c r="MW326" s="149"/>
      <c r="MX326" s="149"/>
      <c r="MY326" s="149"/>
      <c r="MZ326" s="149"/>
      <c r="NA326" s="149"/>
      <c r="NB326" s="149"/>
      <c r="NC326" s="149"/>
      <c r="ND326" s="154"/>
      <c r="NE326" s="154"/>
      <c r="NF326" s="154"/>
      <c r="NG326" s="154"/>
      <c r="NH326" s="151"/>
      <c r="NI326" s="149"/>
      <c r="NJ326" s="149"/>
      <c r="NK326" s="149"/>
      <c r="NL326" s="149"/>
      <c r="NM326" s="149">
        <v>0.05</v>
      </c>
      <c r="NN326" s="94"/>
      <c r="NO326" s="151"/>
      <c r="NP326" s="160"/>
      <c r="NQ326" s="145" t="s">
        <v>1298</v>
      </c>
      <c r="NR326" s="199" t="s">
        <v>1302</v>
      </c>
      <c r="NS326" s="199"/>
      <c r="NT326" s="199"/>
      <c r="NU326" s="199"/>
      <c r="NV326" s="135"/>
      <c r="NW326" s="102" t="s">
        <v>882</v>
      </c>
      <c r="NX326" s="136" t="s">
        <v>1303</v>
      </c>
      <c r="NY326" s="129" t="s">
        <v>1069</v>
      </c>
      <c r="NZ326" s="136" t="s">
        <v>1303</v>
      </c>
      <c r="OA326" s="137"/>
      <c r="OB326" s="137"/>
      <c r="OC326" s="137"/>
      <c r="OD326" s="108">
        <f t="shared" si="763"/>
        <v>72</v>
      </c>
      <c r="OE326" s="109">
        <v>6</v>
      </c>
      <c r="OF326" s="110">
        <f t="shared" si="764"/>
        <v>100</v>
      </c>
      <c r="OG326" s="109">
        <v>5</v>
      </c>
      <c r="OH326" s="111">
        <f>ROUND(AVERAGEIF($ES$9:$ES$497,$ES326,EV$9:EV$497),0)</f>
        <v>67</v>
      </c>
      <c r="OI326" s="112">
        <f>ROUND(AVERAGEIF($ES$9:$ES$497,$ES326,EW$9:EW$497),0)</f>
        <v>45</v>
      </c>
      <c r="OJ326" s="112">
        <f>ROUND(AVERAGEIF($ES$9:$ES$497,$ES326,EX$9:EX$497),0)</f>
        <v>51</v>
      </c>
      <c r="OK326" s="112">
        <f>ROUND(AVERAGEIF($ES$9:$ES$497,$ES326,EY$9:EY$497),0)</f>
        <v>39</v>
      </c>
      <c r="OL326" s="112">
        <f>ROUND(AVERAGEIF($ES$9:$ES$497,$ES326,EZ$9:EZ$497),0)</f>
        <v>21</v>
      </c>
      <c r="OM326" s="112">
        <f>ROUND(AVERAGEIF($ES$9:$ES$497,$ES326,FA$9:FA$497),0)</f>
        <v>21</v>
      </c>
      <c r="ON326" s="112">
        <f>ROUND(AVERAGEIF($ES$9:$ES$497,$ES326,FB$9:FB$497),0)</f>
        <v>68</v>
      </c>
      <c r="OO326" s="112">
        <f>ROUND(AVERAGEIF($ES$9:$ES$497,$ES326,FC$9:FC$497),0)</f>
        <v>64</v>
      </c>
      <c r="OP326" s="112">
        <f>ROUND(AVERAGEIF($ES$9:$ES$497,$ES326,FD$9:FD$497),0)</f>
        <v>72</v>
      </c>
      <c r="OQ326" s="113">
        <f>ROUND(AVERAGEIF($ES$9:$ES$497,$ES326,FE$9:FE$497),0)</f>
        <v>115</v>
      </c>
      <c r="OR326" s="114">
        <f>ROUND(EV326/MAX(EV$9:EV$497)*100,0)</f>
        <v>47</v>
      </c>
      <c r="OS326" s="115">
        <f>ROUND(EW326/MAX(EW$9:EW$497)*100,0)</f>
        <v>42</v>
      </c>
      <c r="OT326" s="115">
        <f>ROUND(EX326/MAX(EX$9:EX$497)*100,0)</f>
        <v>50</v>
      </c>
      <c r="OU326" s="115">
        <f>ROUND(EY326/MAX(EY$9:EY$497)*100,0)</f>
        <v>39</v>
      </c>
      <c r="OV326" s="115">
        <f>ROUND(EZ326/MAX(EZ$9:EZ$497)*100,0)</f>
        <v>22</v>
      </c>
      <c r="OW326" s="115">
        <f>ROUND(FA326/MAX(FA$9:FA$497)*100,0)</f>
        <v>22</v>
      </c>
      <c r="OX326" s="115">
        <f>ROUND(FB326/MAX(FB$9:FB$497)*100,0)</f>
        <v>60</v>
      </c>
      <c r="OY326" s="116">
        <f>ROUND(FC326/MAX(FC$9:FC$497)*100,0)</f>
        <v>55</v>
      </c>
      <c r="OZ326" s="115">
        <f>ROUND(FD326/MAX(FD$9:FD$497)*100,0)</f>
        <v>59</v>
      </c>
      <c r="PA326" s="117">
        <f>ROUND(FE326/MAX(FE$9:FE$497)*100,0)</f>
        <v>57</v>
      </c>
      <c r="PB326" s="118">
        <f t="shared" si="731"/>
        <v>542</v>
      </c>
      <c r="PC326" s="115">
        <f t="shared" si="732"/>
        <v>458</v>
      </c>
      <c r="PD326" s="115">
        <f t="shared" si="733"/>
        <v>608</v>
      </c>
      <c r="PE326" s="115">
        <f t="shared" si="734"/>
        <v>652</v>
      </c>
      <c r="PF326" s="115">
        <f t="shared" si="735"/>
        <v>446</v>
      </c>
      <c r="PG326" s="119">
        <f t="shared" si="736"/>
        <v>382</v>
      </c>
      <c r="PH326" s="118">
        <f>ROUND(PB326/MAX(PB$9:PB$497)*100,0)</f>
        <v>65</v>
      </c>
      <c r="PI326" s="115">
        <f>ROUND(PC326/MAX(PC$9:PC$497)*100,0)</f>
        <v>55</v>
      </c>
      <c r="PJ326" s="115">
        <f>ROUND(PD326/MAX(PD$9:PD$497)*100,0)</f>
        <v>65</v>
      </c>
      <c r="PK326" s="115">
        <f>ROUND(PE326/MAX(PE$9:PE$497)*100,0)</f>
        <v>65</v>
      </c>
      <c r="PL326" s="115">
        <f>ROUND(PF326/MAX(PF$9:PF$497)*100,0)</f>
        <v>63</v>
      </c>
      <c r="PM326" s="119">
        <f>ROUND(PG326/MAX(PG$9:PG$497)*100,0)</f>
        <v>56</v>
      </c>
      <c r="PN326" s="118">
        <f>RANK(PH326,PH$9:PH$497,0)</f>
        <v>77</v>
      </c>
      <c r="PO326" s="115">
        <f>RANK(PI326,PI$9:PI$497,0)</f>
        <v>104</v>
      </c>
      <c r="PP326" s="115">
        <f>RANK(PJ326,PJ$9:PJ$497,0)</f>
        <v>93</v>
      </c>
      <c r="PQ326" s="115">
        <f>RANK(PK326,PK$9:PK$497,0)</f>
        <v>70</v>
      </c>
      <c r="PR326" s="115">
        <f>RANK(PL326,PL$9:PL$497,0)</f>
        <v>126</v>
      </c>
      <c r="PS326" s="119">
        <f>RANK(PM326,PM$9:PM$497,0)</f>
        <v>122</v>
      </c>
      <c r="PT326" s="120">
        <f>ROUND(FZ326/MAX(FZ$9:FZ$497)*100,0)</f>
        <v>45</v>
      </c>
      <c r="PU326" s="115">
        <f>ROUND(GA326/MAX(GA$9:GA$497)*100,0)</f>
        <v>29</v>
      </c>
      <c r="PV326" s="115">
        <f>ROUND(GB326/MAX(GB$9:GB$497)*100,0)</f>
        <v>43</v>
      </c>
      <c r="PW326" s="115">
        <f>ROUND(GC326/MAX(GC$9:GC$497)*100,0)</f>
        <v>45</v>
      </c>
      <c r="PX326" s="115">
        <f>ROUND(GD326/MAX(GD$9:GD$497)*100,0)</f>
        <v>16</v>
      </c>
      <c r="PY326" s="115">
        <f>ROUND(GE326/MAX(GE$9:GE$497)*100,0)</f>
        <v>15</v>
      </c>
      <c r="PZ326" s="115">
        <f>ROUND(GF326/MAX(GF$9:GF$497)*100,0)</f>
        <v>37</v>
      </c>
      <c r="QA326" s="116">
        <f>ROUND(GG326/MAX(GG$9:GG$497)*100,0)</f>
        <v>43</v>
      </c>
      <c r="QB326" s="115">
        <f>ROUND(GH326/MAX(GH$9:GH$497)*100,0)</f>
        <v>39</v>
      </c>
      <c r="QC326" s="121">
        <f>ROUND(GI326/MAX(GI$9:GI$497)*100,0)</f>
        <v>44</v>
      </c>
      <c r="QD326" s="120">
        <f>ROUND(AVERAGEIF($ES$9:$ES$497,$ES326,PT$9:PT$497),0)</f>
        <v>50</v>
      </c>
      <c r="QE326" s="120">
        <f>ROUND(AVERAGEIF($ES$9:$ES$497,$ES326,PU$9:PU$497),0)</f>
        <v>37</v>
      </c>
      <c r="QF326" s="120">
        <f>ROUND(AVERAGEIF($ES$9:$ES$497,$ES326,PV$9:PV$497),0)</f>
        <v>50</v>
      </c>
      <c r="QG326" s="120">
        <f>ROUND(AVERAGEIF($ES$9:$ES$497,$ES326,PW$9:PW$497),0)</f>
        <v>43</v>
      </c>
      <c r="QH326" s="120">
        <f>ROUND(AVERAGEIF($ES$9:$ES$497,$ES326,PX$9:PX$497),0)</f>
        <v>18</v>
      </c>
      <c r="QI326" s="120">
        <f>ROUND(AVERAGEIF($ES$9:$ES$497,$ES326,PY$9:PY$497),0)</f>
        <v>20</v>
      </c>
      <c r="QJ326" s="120">
        <f>ROUND(AVERAGEIF($ES$9:$ES$497,$ES326,PZ$9:PZ$497),0)</f>
        <v>46</v>
      </c>
      <c r="QK326" s="120">
        <f>ROUND(AVERAGEIF($ES$9:$ES$497,$ES326,QA$9:QA$497),0)</f>
        <v>47</v>
      </c>
      <c r="QL326" s="120">
        <f>ROUND(AVERAGEIF($ES$9:$ES$497,$ES326,QB$9:QB$497),0)</f>
        <v>45</v>
      </c>
      <c r="QM326" s="120">
        <f>ROUND(AVERAGEIF($ES$9:$ES$497,$ES326,QC$9:QC$497),0)</f>
        <v>49</v>
      </c>
      <c r="QN326" s="114">
        <f t="shared" si="737"/>
        <v>482</v>
      </c>
      <c r="QO326" s="115">
        <f t="shared" si="738"/>
        <v>374</v>
      </c>
      <c r="QP326" s="115">
        <f t="shared" si="739"/>
        <v>546</v>
      </c>
      <c r="QQ326" s="115">
        <f t="shared" si="740"/>
        <v>611</v>
      </c>
      <c r="QR326" s="115">
        <f t="shared" si="741"/>
        <v>485</v>
      </c>
      <c r="QS326" s="119">
        <f t="shared" si="742"/>
        <v>335</v>
      </c>
      <c r="QT326" s="114">
        <f>ROUND((QN326-MIN(QN$9:QN$497))/(MAX(QN$9:QN$497)-MIN(QN$9:QN$497))*100,0)</f>
        <v>40</v>
      </c>
      <c r="QU326" s="115">
        <f>ROUND((QO326-MIN(QO$9:QO$497))/(MAX(QO$9:QO$497)-MIN(QO$9:QO$497))*100,0)</f>
        <v>24</v>
      </c>
      <c r="QV326" s="115">
        <f>ROUND((QP326-MIN(QP$9:QP$497))/(MAX(QP$9:QP$497)-MIN(QP$9:QP$497))*100,0)</f>
        <v>28</v>
      </c>
      <c r="QW326" s="115">
        <f>ROUND((QQ326-MIN(QQ$9:QQ$497))/(MAX(QQ$9:QQ$497)-MIN(QQ$9:QQ$497))*100,0)</f>
        <v>41</v>
      </c>
      <c r="QX326" s="115">
        <f>ROUND((QR326-MIN(QR$9:QR$497))/(MAX(QR$9:QR$497)-MIN(QR$9:QR$497))*100,0)</f>
        <v>42</v>
      </c>
      <c r="QY326" s="115">
        <f>ROUND((QS326-MIN(QS$9:QS$497))/(MAX(QS$9:QS$497)-MIN(QS$9:QS$497))*100,0)</f>
        <v>33</v>
      </c>
      <c r="QZ326" s="114">
        <f>RANK(QN326,QN$9:QN$497,0)</f>
        <v>208</v>
      </c>
      <c r="RA326" s="115">
        <f>RANK(QO326,QO$9:QO$497,0)</f>
        <v>219</v>
      </c>
      <c r="RB326" s="115">
        <f>RANK(QP326,QP$9:QP$497,0)</f>
        <v>236</v>
      </c>
      <c r="RC326" s="115">
        <f>RANK(QQ326,QQ$9:QQ$497,0)</f>
        <v>161</v>
      </c>
      <c r="RD326" s="115">
        <f>RANK(QR326,QR$9:QR$497,0)</f>
        <v>266</v>
      </c>
      <c r="RE326" s="115">
        <f>RANK(QS326,QS$9:QS$497,0)</f>
        <v>272</v>
      </c>
      <c r="RF326" s="122"/>
      <c r="RG326" s="115">
        <f>($RH$3*(IH326+IJ326)*100*100/MAX(EX$9:EX$497)*$RO$3) +($RH$3*(II326+IJ326)*100*100/MAX(EX$9:EX$497)*$RO$4) + ($RH$3*IK326*100*100/MAX(EX$9:EX$497)*0.098)</f>
        <v>0</v>
      </c>
      <c r="RH326" s="115">
        <f>($RH$4*IL326*100*100/MAX(EZ$9:EZ$497))*$RQ$3</f>
        <v>0</v>
      </c>
      <c r="RI326" s="115">
        <f>($RH$3*IM326*100*100/MAX(EY$9:EY$497))*$RQ$4</f>
        <v>0</v>
      </c>
      <c r="RJ326" s="115">
        <f>($RH$3*IN326*100*100/MAX(EX$9:EX$497))</f>
        <v>0</v>
      </c>
      <c r="RK326" s="115">
        <f>($RH$4*IO326*100*100/MAX(EZ$9:EZ$497))*$RQ$3</f>
        <v>0</v>
      </c>
      <c r="RL326" s="115">
        <f>(($RL$4*IP326*100*((100/MAX(EX$9:EX$497)+100/MAX(EZ$9:EZ$497))/2))+($RL$4*IQ326*100*((100/MAX(EX$9:EX$497)+100/MAX(EZ$9:EZ$497))/2))+($RL$4*IR326*100*((100/MAX(EX$9:EX$497)+100/MAX(EZ$9:EZ$497))/2))+($RL$4*IS326*100*((100/MAX(EX$9:EX$497)+100/MAX(EZ$9:EZ$497))/2))+($RL$4*IT326*100*((100/MAX(EX$9:EX$497)+100/MAX(EZ$9:EZ$497))/2))+($RL$4*IU326*100*((100/MAX(EX$9:EX$497)+100/MAX(EZ$9:EZ$497))/2))+($RL$4*IV326*100*((100/MAX(EX$9:EX$497)+100/MAX(EZ$9:EZ$497))/2))+($RL$4*IW326*100*((100/MAX(EX$9:EX$497)+100/MAX(EZ$9:EZ$497))/2)))*$RS$3</f>
        <v>0</v>
      </c>
      <c r="RM326" s="115">
        <f>(($RH$3*IX326*100*100/MAX(EX$9:EX$497))+($RH$3*IY326*100*100/MAX(EX$9:EX$497))+($RH$3*IZ326*100*100/MAX(EX$9:EX$497))+($RH$3*JA326*100*100/MAX(EX$9:EX$497))+($RH$3*JB326*100*100/MAX(EX$9:EX$497))+($RH$3*JC326*100*100/MAX(EX$9:EX$497))+($RH$3*JD326*100*100/MAX(EX$9:EX$497))+($RH$3*JE326*100*100/MAX(EX$9:EX$497)))*$RS$4</f>
        <v>0</v>
      </c>
      <c r="RN326" s="115">
        <f>(($RH$4*JF326*100*100/MAX(EZ$9:EZ$497)) + ($RH$4*JG326*100*100/MAX(EZ$9:EZ$497)) + ($RH$4*JH326*100*100/MAX(EZ$9:EZ$497)) + ($RH$4*JI326*100*100/MAX(EZ$9:EZ$497)) + ($RH$4*JJ326*100*100/MAX(EZ$9:EZ$497)) + ($RH$4*JK326*100*100/MAX(EZ$9:EZ$497)) + ($RH$4*JL326*100*100/MAX(EZ$9:EZ$497)) + ($RH$4*JM326*100*100/MAX(EZ$9:EZ$497)))*$RU$3</f>
        <v>0</v>
      </c>
      <c r="RO326" s="115">
        <f>(($RL$4*JN326*100*((100/MAX(EX$9:EX$497)+100/MAX(EZ$9:EZ$497))/2))+($RL$4*JO326*100*((100/MAX(EX$9:EX$497)+100/MAX(EZ$9:EZ$497))/2))+($RL$4*JP326*100*((100/MAX(EX$9:EX$497)+100/MAX(EZ$9:EZ$497))/2))+($RL$4*JQ326*100*((100/MAX(EX$9:EX$497)+100/MAX(EZ$9:EZ$497))/2))+($RL$4*JR326*100*((100/MAX(EX$9:EX$497)+100/MAX(EZ$9:EZ$497))/2))+($RL$4*JS326*100*((100/MAX(EX$9:EX$497)+100/MAX(EZ$9:EZ$497))/2))+($RL$4*JT326*100*((100/MAX(EX$9:EX$497)+100/MAX(EZ$9:EZ$497))/2))+($RL$4*JU326*100*((100/MAX(EX$9:EX$497)+100/MAX(EZ$9:EZ$497))/2))+($RL$4*JV326*100*((100/MAX(EX$9:EX$497)+100/MAX(EZ$9:EZ$497))/2))+($RL$4*JW326*100*((100/MAX(EX$9:EX$497)+100/MAX(EZ$9:EZ$497))/2))+($RL$4*JX326*100*((100/MAX(EX$9:EX$497)+100/MAX(EZ$9:EZ$497))/2))+($RL$4*JY326*100*((100/MAX(EX$9:EX$497)+100/MAX(EZ$9:EZ$497))/2))+($RL$4*JZ326*100*((100/MAX(EX$9:EX$497)+100/MAX(EZ$9:EZ$497))/2)))*$RW$3/2</f>
        <v>0</v>
      </c>
      <c r="RP326" s="119">
        <f>($RJ$3*KA326*100*100/MAX(FA$9:FA$497)) + ($RJ$3*KB326*100*100/MAX(FA$9:FA$497)/2) + ($RJ$3*KC326*100*100/MAX(FA$9:FA$497)/2) + ($RJ$3*KD326*100*100/MAX(FA$9:FA$497)/4) + ($RJ$3*KE326*100*100/MAX(FA$9:FA$497)/4)</f>
        <v>0</v>
      </c>
      <c r="RQ326" s="118">
        <f>($RL$4*KF326*100*((100/MAX(EX$9:EX$497)+100/MAX(EZ$9:EZ$497)))) * ($RO$3/2) + (($RL$4*KG326*100*((100/MAX(EX$9:EX$497)+100/MAX(EZ$9:EZ$497))))+($RL$4*KH326*100*((100/MAX(EX$9:EX$497)+100/MAX(EZ$9:EZ$497))))+($RL$4*KI326*100*((100/MAX(EX$9:EX$497)+100/MAX(EZ$9:EZ$497))))+($RL$4*KJ326*100*((100/MAX(EX$9:EX$497)+100/MAX(EZ$9:EZ$497))))+($RL$4*KK326*100*((100/MAX(EX$9:EX$497)+100/MAX(EZ$9:EZ$497))))+($RL$4*KL326*100*((100/MAX(EX$9:EX$497)+100/MAX(EZ$9:EZ$497))))+($RL$4*KM326*100*((100/MAX(EX$9:EX$497)+100/MAX(EZ$9:EZ$497))))+($RL$4*KN326*100*((100/MAX(EX$9:EX$497)+100/MAX(EZ$9:EZ$497))))+($RL$4*KO326*100*((100/MAX(EX$9:EX$497)+100/MAX(EZ$9:EZ$497))))+($RL$4*KP326*100*((100/MAX(EX$9:EX$497)+100/MAX(EZ$9:EZ$497))))+($RL$4*KQ326*100*((100/MAX(EX$9:EX$497)+100/MAX(EZ$9:EZ$497))))+($RL$4*KR326*100*((100/MAX(EX$9:EX$497)+100/MAX(EZ$9:EZ$497))))+($RL$4*KS326*100*((100/MAX(EX$9:EX$497)+100/MAX(EZ$9:EZ$497))))+($RL$4*KV326*100*((100/MAX(EX$9:EX$497)+100/MAX(EZ$9:EZ$497))))) * (($RO$3+$RO$4)/6)</f>
        <v>0</v>
      </c>
      <c r="RR326" s="115">
        <f>(($RL$4*KW326*100*((100/MAX(EX$9:EX$497)+100/MAX(EZ$9:EZ$497))))) * ($RO$3/2) + (($RL$4*KX326*100*((100/MAX(EX$9:EX$497)+100/MAX(EZ$9:EZ$497))))+($RL$4*KY326*100*((100/MAX(EX$9:EX$497)+100/MAX(EZ$9:EZ$497))))+($RL$4*KZ326*100*((100/MAX(EX$9:EX$497)+100/MAX(EZ$9:EZ$497))))+($RL$4*LA326*100*((100/MAX(EX$9:EX$497)+100/MAX(EZ$9:EZ$497))))+($RL$4*LB326*100*((100/MAX(EX$9:EX$497)+100/MAX(EZ$9:EZ$497))))+($RL$4*LC326*100*((100/MAX(EX$9:EX$497)+100/MAX(EZ$9:EZ$497))))) * (($RO$3+$RO$4)/6)</f>
        <v>0</v>
      </c>
      <c r="RS326" s="119">
        <f>(($RL$4*LD326*100*((100/MAX(EX$9:EX$497)+100/MAX(EZ$9:EZ$497))))+($RL$4*LE326*100*((100/MAX(EX$9:EX$497)+100/MAX(EZ$9:EZ$497))))) * (($RO$3+$RO$4)/6)</f>
        <v>0</v>
      </c>
      <c r="RT326" s="118">
        <f>($RJ$4*LH326*100*(100/MAX(EV$9:EV$497)))+($RJ$4*LI326*100*(100/MAX(EV$9:EV$497)))</f>
        <v>0</v>
      </c>
      <c r="RU326" s="119">
        <f>($RJ$4*LJ326*(100/MAX(EV$9:EV$497)))/2 + ($RL$3*LK326*(100/MAX(EW$9:EW$497))) + ($RJ$4*LL326*(100/MAX(EV$9:EV$497)))/4 + ($RL$3*LM326*(100/MAX(EW$9:EW$497)))</f>
        <v>0</v>
      </c>
      <c r="RV326" s="118">
        <f>($RJ$4*LN326*100*100/MAX(EV$9:EV$497)/2)+($RJ$4*LO326*100*100/MAX(EV$9:EV$497)/2)+($RJ$4*LP326*100*100/MAX(EV$9:EV$497))+($RJ$4*LQ326*100*100/MAX(EV$9:EV$497))+($RJ$4*LR326*100*100/MAX(EV$9:EV$497))</f>
        <v>0</v>
      </c>
      <c r="RW326" s="115">
        <f>($RJ$4*LS326*100*100/MAX(EV$9:EV$497)) + (($RJ$4*LT326*100*100/MAX(EV$9:EV$497))+($RJ$4*LU326*100*100/MAX(EV$9:EV$497))+($RJ$4*LV326*100*100/MAX(EV$9:EV$497))+($RJ$4*LW326*100*100/MAX(EV$9:EV$497))+($RJ$4*LX326*100*100/MAX(EV$9:EV$497))+($RJ$4*LY326*100*100/MAX(EV$9:EV$497))+($RJ$4*LZ326*100*100/MAX(EV$9:EV$497))+($RJ$4*MA326*100*100/MAX(EV$9:EV$497)))/2</f>
        <v>0</v>
      </c>
      <c r="RX326" s="119">
        <f>($RJ$4*MB326*100*100/MAX(EV$9:EV$497))+($RJ$4*MC326*100*100/MAX(EV$9:EV$497))+($RJ$4*MD326*100*100/MAX(EV$9:EV$497))+($RJ$4*ME326*100*100/MAX(EV$9:EV$497))+($RJ$4*MF326*100*100/MAX(EV$9:EV$497))+($RJ$4*MG326*100*100/MAX(EV$9:EV$497))+($RJ$4*MH326*100*100/MAX(EV$9:EV$497))+($RJ$4*MI326*100*100/MAX(EV$9:EV$497))+($RJ$4*MJ326*100*100/MAX(EV$9:EV$497))+($RJ$4*MK326*100*100/MAX(EV$9:EV$497))+($RJ$4*ML326*100*100/MAX(EV$9:EV$497))+($RJ$4*MM326*100*100/MAX(EV$9:EV$497))+($RJ$4*MN326*100*100/MAX(EV$9:EV$497))</f>
        <v>0</v>
      </c>
      <c r="RY326" s="118">
        <f>($RJ$4*MQ326*100*100/MAX(EV$9:EV$497))/2 + (($RJ$4*MR326*100*100/MAX(EV$9:EV$497))+($RJ$4*MS326*100*100/MAX(EV$9:EV$497))+($RJ$4*MT326*100*100/MAX(EV$9:EV$497))+($RJ$4*MU326*100*100/MAX(EV$9:EV$497))+($RJ$4*MV326*100*100/MAX(EV$9:EV$497))+($RJ$4*MW326*100*100/MAX(EV$9:EV$497))+($RJ$4*MX326*100*100/MAX(EV$9:EV$497))+($RJ$4*MY326*100*100/MAX(EV$9:EV$497))+($RJ$4*MZ326*100*100/MAX(EV$9:EV$497))+($RJ$4*NA326*100*100/MAX(EV$9:EV$497))+($RJ$4*NB326*100*100/MAX(EV$9:EV$497))+($RJ$4*NC326*100*100/MAX(EV$9:EV$497))+($RJ$4*ND326*100*100/MAX(EV$9:EV$497))+($RJ$4*NG326*100*100/MAX(EV$9:EV$497)))/4</f>
        <v>0</v>
      </c>
      <c r="RZ326" s="115">
        <f>($RJ$4*NH326*100*100/MAX(EV$9:EV$497))/2 + (($RJ$4*NI326*100*100/MAX(EV$9:EV$497))+($RJ$4*NJ326*100*100/MAX(EV$9:EV$497))+($RJ$4*NK326*100*100/MAX(EV$9:EV$497))+($RJ$4*NL326*100*100/MAX(EV$9:EV$497))+($RJ$4*NM326*100*100/MAX(EV$9:EV$497))+($RJ$4*NN326*100*100/MAX(EV$9:EV$497)))/4</f>
        <v>2.106741573033708</v>
      </c>
      <c r="SA326" s="117">
        <f>(($RJ$4*NO326*100*100/MAX(EV$9:EV$497))+($RJ$4*NP326*100*100/MAX(EV$9:EV$497)))/4</f>
        <v>0</v>
      </c>
      <c r="SB326" s="118">
        <f t="shared" si="743"/>
        <v>2.106741573033708</v>
      </c>
      <c r="SC326" s="115">
        <f t="shared" si="744"/>
        <v>0.4213483146067416</v>
      </c>
      <c r="SD326" s="115">
        <f t="shared" si="745"/>
        <v>0.526685393258427</v>
      </c>
      <c r="SE326" s="115">
        <f t="shared" si="746"/>
        <v>0.4213483146067416</v>
      </c>
      <c r="SF326" s="115">
        <f t="shared" si="747"/>
        <v>0.526685393258427</v>
      </c>
      <c r="SG326" s="115">
        <f t="shared" si="748"/>
        <v>2.106741573033708</v>
      </c>
      <c r="SH326" s="115">
        <f>ROUND(SB326/MAX(SB$9:SB$497)*100,0)</f>
        <v>3</v>
      </c>
      <c r="SI326" s="115">
        <f>ROUND(SC326/MAX(SC$9:SC$497)*100,0)</f>
        <v>1</v>
      </c>
      <c r="SJ326" s="115">
        <f>ROUND(SD326/MAX(SD$9:SD$497)*100,0)</f>
        <v>1</v>
      </c>
      <c r="SK326" s="115">
        <f>ROUND(SE326/MAX(SE$9:SE$497)*100,0)</f>
        <v>0</v>
      </c>
      <c r="SL326" s="115">
        <f>ROUND(SF326/MAX(SF$9:SF$497)*100,0)</f>
        <v>1</v>
      </c>
      <c r="SM326" s="121">
        <f>ROUND(SG326/MAX(SG$9:SG$497)*100,0)</f>
        <v>2</v>
      </c>
      <c r="SN326" s="115">
        <f>ROUND(AVERAGEIF($ES$9:$ES$497,$ES326,SH$9:SH$497),0)</f>
        <v>24</v>
      </c>
      <c r="SO326" s="115">
        <f>ROUND(AVERAGEIF($ES$9:$ES$497,$ES326,SI$9:SI$497),0)</f>
        <v>22</v>
      </c>
      <c r="SP326" s="115">
        <f>ROUND(AVERAGEIF($ES$9:$ES$497,$ES326,SJ$9:SJ$497),0)</f>
        <v>5</v>
      </c>
      <c r="SQ326" s="115">
        <f>ROUND(AVERAGEIF($ES$9:$ES$497,$ES326,SK$9:SK$497),0)</f>
        <v>19</v>
      </c>
      <c r="SR326" s="115">
        <f>ROUND(AVERAGEIF($ES$9:$ES$497,$ES326,SL$9:SL$497),0)</f>
        <v>8</v>
      </c>
      <c r="SS326" s="121">
        <f>ROUND(AVERAGEIF($ES$9:$ES$497,$ES326,SM$9:SM$497),0)</f>
        <v>6</v>
      </c>
      <c r="ST326" s="114">
        <f>RANK(SB326,SB$9:SB$497,0)</f>
        <v>286</v>
      </c>
      <c r="SU326" s="115">
        <f>RANK(SC326,SC$9:SC$497,0)</f>
        <v>269</v>
      </c>
      <c r="SV326" s="115">
        <f>RANK(SD326,SD$9:SD$497,0)</f>
        <v>265</v>
      </c>
      <c r="SW326" s="115">
        <f>RANK(SE326,SE$9:SE$497,0)</f>
        <v>269</v>
      </c>
      <c r="SX326" s="115">
        <f>RANK(SF326,SF$9:SF$497,0)</f>
        <v>253</v>
      </c>
      <c r="SY326" s="115">
        <f>RANK(SG326,SG$9:SG$497,0)</f>
        <v>237</v>
      </c>
      <c r="SZ326" s="115">
        <f>COUNTIFS(SB$9:SB$497,"&gt;"&amp;SB326,$ES$9:$ES$497,$ES326)+1</f>
        <v>65</v>
      </c>
      <c r="TA326" s="115">
        <f>COUNTIFS(SC$9:SC$497,"&gt;"&amp;SC326,$ES$9:$ES$497,$ES326)+1</f>
        <v>65</v>
      </c>
      <c r="TB326" s="115">
        <f>COUNTIFS(SD$9:SD$497,"&gt;"&amp;SD326,$ES$9:$ES$497,$ES326)+1</f>
        <v>62</v>
      </c>
      <c r="TC326" s="115">
        <f>COUNTIFS(SE$9:SE$497,"&gt;"&amp;SE326,$ES$9:$ES$497,$ES326)+1</f>
        <v>65</v>
      </c>
      <c r="TD326" s="115">
        <f>COUNTIFS(SF$9:SF$497,"&gt;"&amp;SF326,$ES$9:$ES$497,$ES326)+1</f>
        <v>62</v>
      </c>
      <c r="TE326" s="117">
        <f>COUNTIFS(SG$9:SG$497,"&gt;"&amp;SG326,$ES$9:$ES$497,$ES326)+1</f>
        <v>57</v>
      </c>
      <c r="TF326" s="118">
        <f t="shared" si="749"/>
        <v>68</v>
      </c>
      <c r="TG326" s="115">
        <f t="shared" si="750"/>
        <v>66</v>
      </c>
      <c r="TH326" s="115">
        <f t="shared" si="751"/>
        <v>56</v>
      </c>
      <c r="TI326" s="115">
        <f t="shared" si="752"/>
        <v>65</v>
      </c>
      <c r="TJ326" s="115">
        <f t="shared" si="753"/>
        <v>66</v>
      </c>
      <c r="TK326" s="115">
        <f t="shared" si="754"/>
        <v>65</v>
      </c>
      <c r="TL326" s="117">
        <f t="shared" si="755"/>
        <v>58</v>
      </c>
      <c r="TM326" s="118">
        <f>ROUND(TF326/MAX(TF$9:TF$497)*100,0)</f>
        <v>38</v>
      </c>
      <c r="TN326" s="115">
        <f>ROUND(TG326/MAX(TG$9:TG$497)*100,0)</f>
        <v>36</v>
      </c>
      <c r="TO326" s="115">
        <f>ROUND(TH326/MAX(TH$9:TH$497)*100,0)</f>
        <v>31</v>
      </c>
      <c r="TP326" s="115">
        <f>ROUND(TI326/MAX(TI$9:TI$497)*100,0)</f>
        <v>36</v>
      </c>
      <c r="TQ326" s="115">
        <f>ROUND(TJ326/MAX(TJ$9:TJ$497)*100,0)</f>
        <v>34</v>
      </c>
      <c r="TR326" s="115">
        <f>ROUND(TK326/MAX(TK$9:TK$497)*100,0)</f>
        <v>33</v>
      </c>
      <c r="TS326" s="119">
        <f>ROUND(TL326/MAX(TL$9:TL$497)*100,0)</f>
        <v>30</v>
      </c>
      <c r="TT326" s="120">
        <f>RANK(TM326,TM$9:TM$497,0)</f>
        <v>236</v>
      </c>
      <c r="TU326" s="115">
        <f>RANK(TN326,TN$9:TN$497,0)</f>
        <v>162</v>
      </c>
      <c r="TV326" s="115">
        <f>RANK(TO326,TO$9:TO$497,0)</f>
        <v>132</v>
      </c>
      <c r="TW326" s="115">
        <f>RANK(TP326,TP$9:TP$497,0)</f>
        <v>162</v>
      </c>
      <c r="TX326" s="115">
        <f>RANK(TQ326,TQ$9:TQ$497,0)</f>
        <v>105</v>
      </c>
      <c r="TY326" s="115">
        <f>RANK(TR326,TR$9:TR$497,0)</f>
        <v>156</v>
      </c>
      <c r="TZ326" s="121">
        <f>RANK(TS326,TS$9:TS$497,0)</f>
        <v>152</v>
      </c>
      <c r="UA326" s="132"/>
      <c r="UB326" s="7" t="s">
        <v>1</v>
      </c>
    </row>
    <row r="327" spans="1:548" x14ac:dyDescent="0.15">
      <c r="A327" s="183">
        <v>319</v>
      </c>
      <c r="B327" s="200" t="s">
        <v>1302</v>
      </c>
      <c r="C327" s="143"/>
      <c r="D327" s="143"/>
      <c r="E327" s="64" t="s">
        <v>518</v>
      </c>
      <c r="F327" s="144">
        <v>102</v>
      </c>
      <c r="G327" s="144" t="s">
        <v>519</v>
      </c>
      <c r="H327" s="144"/>
      <c r="I327" s="66" t="s">
        <v>521</v>
      </c>
      <c r="J327" s="67" t="s">
        <v>521</v>
      </c>
      <c r="K327" s="67" t="s">
        <v>521</v>
      </c>
      <c r="L327" s="67" t="s">
        <v>521</v>
      </c>
      <c r="M327" s="67" t="s">
        <v>521</v>
      </c>
      <c r="N327" s="67" t="s">
        <v>521</v>
      </c>
      <c r="O327" s="67" t="s">
        <v>521</v>
      </c>
      <c r="P327" s="67" t="s">
        <v>521</v>
      </c>
      <c r="Q327" s="67" t="s">
        <v>521</v>
      </c>
      <c r="R327" s="68" t="s">
        <v>521</v>
      </c>
      <c r="S327" s="69" t="s">
        <v>521</v>
      </c>
      <c r="T327" s="67" t="s">
        <v>521</v>
      </c>
      <c r="U327" s="67" t="s">
        <v>521</v>
      </c>
      <c r="V327" s="67" t="s">
        <v>521</v>
      </c>
      <c r="W327" s="67" t="s">
        <v>521</v>
      </c>
      <c r="X327" s="67" t="s">
        <v>521</v>
      </c>
      <c r="Y327" s="67" t="s">
        <v>521</v>
      </c>
      <c r="Z327" s="67" t="s">
        <v>521</v>
      </c>
      <c r="AA327" s="67" t="s">
        <v>521</v>
      </c>
      <c r="AB327" s="68" t="s">
        <v>521</v>
      </c>
      <c r="AC327" s="69" t="s">
        <v>521</v>
      </c>
      <c r="AD327" s="67" t="s">
        <v>521</v>
      </c>
      <c r="AE327" s="67" t="s">
        <v>521</v>
      </c>
      <c r="AF327" s="67" t="s">
        <v>521</v>
      </c>
      <c r="AG327" s="67" t="s">
        <v>521</v>
      </c>
      <c r="AH327" s="67" t="s">
        <v>521</v>
      </c>
      <c r="AI327" s="67" t="s">
        <v>521</v>
      </c>
      <c r="AJ327" s="67" t="s">
        <v>521</v>
      </c>
      <c r="AK327" s="67" t="s">
        <v>521</v>
      </c>
      <c r="AL327" s="68" t="s">
        <v>521</v>
      </c>
      <c r="AM327" s="69" t="s">
        <v>521</v>
      </c>
      <c r="AN327" s="67" t="s">
        <v>521</v>
      </c>
      <c r="AO327" s="67" t="s">
        <v>521</v>
      </c>
      <c r="AP327" s="67" t="s">
        <v>521</v>
      </c>
      <c r="AQ327" s="67" t="s">
        <v>521</v>
      </c>
      <c r="AR327" s="67" t="s">
        <v>521</v>
      </c>
      <c r="AS327" s="67" t="s">
        <v>521</v>
      </c>
      <c r="AT327" s="67" t="s">
        <v>521</v>
      </c>
      <c r="AU327" s="67" t="s">
        <v>521</v>
      </c>
      <c r="AV327" s="68" t="s">
        <v>521</v>
      </c>
      <c r="AW327" s="69" t="s">
        <v>521</v>
      </c>
      <c r="AX327" s="67" t="s">
        <v>521</v>
      </c>
      <c r="AY327" s="67" t="s">
        <v>521</v>
      </c>
      <c r="AZ327" s="67" t="s">
        <v>521</v>
      </c>
      <c r="BA327" s="67" t="s">
        <v>521</v>
      </c>
      <c r="BB327" s="67" t="s">
        <v>521</v>
      </c>
      <c r="BC327" s="67" t="s">
        <v>521</v>
      </c>
      <c r="BD327" s="67" t="s">
        <v>521</v>
      </c>
      <c r="BE327" s="67" t="s">
        <v>521</v>
      </c>
      <c r="BF327" s="68" t="s">
        <v>521</v>
      </c>
      <c r="BG327" s="69" t="s">
        <v>521</v>
      </c>
      <c r="BH327" s="67" t="s">
        <v>521</v>
      </c>
      <c r="BI327" s="67" t="s">
        <v>521</v>
      </c>
      <c r="BJ327" s="67" t="s">
        <v>521</v>
      </c>
      <c r="BK327" s="67" t="s">
        <v>521</v>
      </c>
      <c r="BL327" s="67" t="s">
        <v>521</v>
      </c>
      <c r="BM327" s="67" t="s">
        <v>521</v>
      </c>
      <c r="BN327" s="67" t="s">
        <v>521</v>
      </c>
      <c r="BO327" s="67" t="s">
        <v>521</v>
      </c>
      <c r="BP327" s="68" t="s">
        <v>521</v>
      </c>
      <c r="BQ327" s="70" t="s">
        <v>520</v>
      </c>
      <c r="BR327" s="67" t="s">
        <v>520</v>
      </c>
      <c r="BS327" s="67" t="s">
        <v>520</v>
      </c>
      <c r="BT327" s="67" t="s">
        <v>520</v>
      </c>
      <c r="BU327" s="67" t="s">
        <v>520</v>
      </c>
      <c r="BV327" s="67" t="s">
        <v>520</v>
      </c>
      <c r="BW327" s="67" t="s">
        <v>520</v>
      </c>
      <c r="BX327" s="67" t="s">
        <v>520</v>
      </c>
      <c r="BY327" s="67" t="s">
        <v>520</v>
      </c>
      <c r="BZ327" s="68" t="s">
        <v>520</v>
      </c>
      <c r="CA327" s="69" t="s">
        <v>521</v>
      </c>
      <c r="CB327" s="67" t="s">
        <v>521</v>
      </c>
      <c r="CC327" s="67" t="s">
        <v>521</v>
      </c>
      <c r="CD327" s="67" t="s">
        <v>521</v>
      </c>
      <c r="CE327" s="67" t="s">
        <v>521</v>
      </c>
      <c r="CF327" s="67" t="s">
        <v>521</v>
      </c>
      <c r="CG327" s="67" t="s">
        <v>521</v>
      </c>
      <c r="CH327" s="67" t="s">
        <v>521</v>
      </c>
      <c r="CI327" s="67" t="s">
        <v>521</v>
      </c>
      <c r="CJ327" s="68" t="s">
        <v>521</v>
      </c>
      <c r="CK327" s="69" t="s">
        <v>521</v>
      </c>
      <c r="CL327" s="67" t="s">
        <v>521</v>
      </c>
      <c r="CM327" s="67" t="s">
        <v>520</v>
      </c>
      <c r="CN327" s="67" t="s">
        <v>520</v>
      </c>
      <c r="CO327" s="67" t="s">
        <v>520</v>
      </c>
      <c r="CP327" s="67" t="s">
        <v>520</v>
      </c>
      <c r="CQ327" s="67" t="s">
        <v>520</v>
      </c>
      <c r="CR327" s="67" t="s">
        <v>520</v>
      </c>
      <c r="CS327" s="67" t="s">
        <v>520</v>
      </c>
      <c r="CT327" s="68" t="s">
        <v>520</v>
      </c>
      <c r="CU327" s="69" t="s">
        <v>520</v>
      </c>
      <c r="CV327" s="67" t="s">
        <v>520</v>
      </c>
      <c r="CW327" s="67" t="s">
        <v>521</v>
      </c>
      <c r="CX327" s="67" t="s">
        <v>521</v>
      </c>
      <c r="CY327" s="67" t="s">
        <v>521</v>
      </c>
      <c r="CZ327" s="67" t="s">
        <v>521</v>
      </c>
      <c r="DA327" s="67" t="s">
        <v>521</v>
      </c>
      <c r="DB327" s="67" t="s">
        <v>521</v>
      </c>
      <c r="DC327" s="67" t="s">
        <v>521</v>
      </c>
      <c r="DD327" s="68" t="s">
        <v>521</v>
      </c>
      <c r="DE327" s="69" t="s">
        <v>521</v>
      </c>
      <c r="DF327" s="71" t="s">
        <v>521</v>
      </c>
      <c r="DG327" s="67" t="s">
        <v>521</v>
      </c>
      <c r="DH327" s="67" t="s">
        <v>521</v>
      </c>
      <c r="DI327" s="67" t="s">
        <v>521</v>
      </c>
      <c r="DJ327" s="67" t="s">
        <v>521</v>
      </c>
      <c r="DK327" s="67" t="s">
        <v>521</v>
      </c>
      <c r="DL327" s="67" t="s">
        <v>521</v>
      </c>
      <c r="DM327" s="67" t="s">
        <v>521</v>
      </c>
      <c r="DN327" s="68" t="s">
        <v>521</v>
      </c>
      <c r="DO327" s="70" t="s">
        <v>521</v>
      </c>
      <c r="DP327" s="71" t="s">
        <v>521</v>
      </c>
      <c r="DQ327" s="67" t="s">
        <v>521</v>
      </c>
      <c r="DR327" s="67" t="s">
        <v>521</v>
      </c>
      <c r="DS327" s="67" t="s">
        <v>521</v>
      </c>
      <c r="DT327" s="67" t="s">
        <v>521</v>
      </c>
      <c r="DU327" s="67" t="s">
        <v>521</v>
      </c>
      <c r="DV327" s="67" t="s">
        <v>521</v>
      </c>
      <c r="DW327" s="67" t="s">
        <v>521</v>
      </c>
      <c r="DX327" s="72" t="s">
        <v>521</v>
      </c>
      <c r="DY327" s="73" t="s">
        <v>522</v>
      </c>
      <c r="DZ327" s="74">
        <v>2</v>
      </c>
      <c r="EA327" s="74">
        <v>3</v>
      </c>
      <c r="EB327" s="74">
        <v>3</v>
      </c>
      <c r="EC327" s="75">
        <v>4</v>
      </c>
      <c r="ED327" s="76" t="s">
        <v>522</v>
      </c>
      <c r="EE327" s="74">
        <f t="shared" si="708"/>
        <v>2</v>
      </c>
      <c r="EF327" s="74">
        <f t="shared" si="756"/>
        <v>6</v>
      </c>
      <c r="EG327" s="74">
        <f t="shared" si="757"/>
        <v>18</v>
      </c>
      <c r="EH327" s="77">
        <f t="shared" si="758"/>
        <v>72</v>
      </c>
      <c r="EI327" s="73">
        <v>30</v>
      </c>
      <c r="EJ327" s="74">
        <v>50</v>
      </c>
      <c r="EK327" s="74">
        <v>90</v>
      </c>
      <c r="EL327" s="74">
        <v>150</v>
      </c>
      <c r="EM327" s="75">
        <v>450</v>
      </c>
      <c r="EN327" s="78">
        <v>1</v>
      </c>
      <c r="EO327" s="79">
        <f t="shared" si="759"/>
        <v>0.83333333333333337</v>
      </c>
      <c r="EP327" s="79">
        <f t="shared" si="760"/>
        <v>0.5</v>
      </c>
      <c r="EQ327" s="79">
        <f t="shared" si="761"/>
        <v>0.27777777777777779</v>
      </c>
      <c r="ER327" s="80">
        <f t="shared" si="762"/>
        <v>0.20833333333333334</v>
      </c>
      <c r="ES327" s="128" t="s">
        <v>564</v>
      </c>
      <c r="ET327" s="82"/>
      <c r="EU327" s="83">
        <v>4</v>
      </c>
      <c r="EV327" s="73">
        <v>81</v>
      </c>
      <c r="EW327" s="74">
        <v>49</v>
      </c>
      <c r="EX327" s="74">
        <v>56</v>
      </c>
      <c r="EY327" s="74">
        <v>54</v>
      </c>
      <c r="EZ327" s="74">
        <v>26</v>
      </c>
      <c r="FA327" s="74">
        <v>23</v>
      </c>
      <c r="FB327" s="74">
        <v>74</v>
      </c>
      <c r="FC327" s="74">
        <v>74</v>
      </c>
      <c r="FD327" s="74">
        <f t="shared" si="709"/>
        <v>82</v>
      </c>
      <c r="FE327" s="84">
        <f t="shared" si="710"/>
        <v>130</v>
      </c>
      <c r="FF327" s="73">
        <f>RANK(EV327,$EV$9:$EV$497,0)</f>
        <v>156</v>
      </c>
      <c r="FG327" s="74">
        <f>RANK(EW327,$EW$9:$EW$497,0)</f>
        <v>182</v>
      </c>
      <c r="FH327" s="74">
        <f>RANK(EX327,$EX$9:$EX$497,0)</f>
        <v>127</v>
      </c>
      <c r="FI327" s="74">
        <f>RANK(EY327,$EY$9:$EY$497,0)</f>
        <v>109</v>
      </c>
      <c r="FJ327" s="74">
        <f>RANK(EZ327,$EZ$9:$EZ$497,0)</f>
        <v>150</v>
      </c>
      <c r="FK327" s="74">
        <f>RANK(FA327,$FA$9:$FA$497,0)</f>
        <v>164</v>
      </c>
      <c r="FL327" s="74">
        <f>RANK(FB327,$FB$9:$FB$497,0)</f>
        <v>74</v>
      </c>
      <c r="FM327" s="74">
        <f>RANK(FC327,$FC$9:$FC$497,0)</f>
        <v>74</v>
      </c>
      <c r="FN327" s="74">
        <f>RANK(FD327,$FD$9:$FD$497,0)</f>
        <v>160</v>
      </c>
      <c r="FO327" s="84">
        <f>RANK(FE327,$FE$9:$FE$497,0)</f>
        <v>83</v>
      </c>
      <c r="FP327" s="73">
        <f>COUNTIFS($EV$9:$EV$497,"&gt;"&amp;EV327,$ES$9:$ES$497,ES327)+1</f>
        <v>35</v>
      </c>
      <c r="FQ327" s="74">
        <f>COUNTIFS($EW$9:$EW$497,"&gt;"&amp;EW327,$ES$9:$ES$497,ES327)+1</f>
        <v>39</v>
      </c>
      <c r="FR327" s="74">
        <f>COUNTIFS($EX$9:$EX$497,"&gt;"&amp;EX327,$ES$9:$ES$497,ES327)+1</f>
        <v>43</v>
      </c>
      <c r="FS327" s="74">
        <f>COUNTIFS($EY$9:$EY$497,"&gt;"&amp;EY327,$ES$9:$ES$497,ES327)+1</f>
        <v>29</v>
      </c>
      <c r="FT327" s="74">
        <f>COUNTIFS($EZ$9:$EZ$497,"&gt;"&amp;EZ327,$ES$9:$ES$497,ES327)+1</f>
        <v>26</v>
      </c>
      <c r="FU327" s="74">
        <f>COUNTIFS($FA$9:$FA$497,"&gt;"&amp;FA327,$ES$9:$ES$497,ES327)+1</f>
        <v>37</v>
      </c>
      <c r="FV327" s="74">
        <f>COUNTIFS($FB$9:$FB$497,"&gt;"&amp;FB327,$ES$9:$ES$497,ES327)+1</f>
        <v>45</v>
      </c>
      <c r="FW327" s="74">
        <f>COUNTIFS($FC$9:$FC$497,"&gt;"&amp;FC327,$ES$9:$ES$497,ES327)+1</f>
        <v>37</v>
      </c>
      <c r="FX327" s="74">
        <f>COUNTIFS($FD$9:$FD$497,"&gt;"&amp;FD327,$ES$9:$ES$497,ES327)+1</f>
        <v>43</v>
      </c>
      <c r="FY327" s="84">
        <f>COUNTIFS($FE$9:$FE$497,"&gt;"&amp;FE327,$ES$9:$ES$497,ES327)+1</f>
        <v>41</v>
      </c>
      <c r="FZ327" s="85">
        <f t="shared" si="711"/>
        <v>0.79</v>
      </c>
      <c r="GA327" s="86">
        <f t="shared" si="712"/>
        <v>0.48</v>
      </c>
      <c r="GB327" s="86">
        <f t="shared" si="713"/>
        <v>0.55000000000000004</v>
      </c>
      <c r="GC327" s="86">
        <f t="shared" si="714"/>
        <v>0.53</v>
      </c>
      <c r="GD327" s="86">
        <f t="shared" si="715"/>
        <v>0.25</v>
      </c>
      <c r="GE327" s="86">
        <f t="shared" si="716"/>
        <v>0.23</v>
      </c>
      <c r="GF327" s="86">
        <f t="shared" si="717"/>
        <v>0.73</v>
      </c>
      <c r="GG327" s="86">
        <f t="shared" si="718"/>
        <v>0.73</v>
      </c>
      <c r="GH327" s="86">
        <f t="shared" si="719"/>
        <v>0.8</v>
      </c>
      <c r="GI327" s="87">
        <f t="shared" si="720"/>
        <v>1.27</v>
      </c>
      <c r="GJ327" s="85">
        <f>ROUND(((FZ327-AVERAGE(FZ$9:FZ$497))/STDEVP(FZ$9:FZ$497)*10+50),2)</f>
        <v>43.13</v>
      </c>
      <c r="GK327" s="86">
        <f>ROUND(((GA327-AVERAGE(GA$9:GA$497))/STDEVP(GA$9:GA$497)*10+50),2)</f>
        <v>43.71</v>
      </c>
      <c r="GL327" s="86">
        <f>ROUND(((GB327-AVERAGE(GB$9:GB$497))/STDEVP(GB$9:GB$497)*10+50),2)</f>
        <v>48.77</v>
      </c>
      <c r="GM327" s="86">
        <f>ROUND(((GC327-AVERAGE(GC$9:GC$497))/STDEVP(GC$9:GC$497)*10+50),2)</f>
        <v>50.2</v>
      </c>
      <c r="GN327" s="86">
        <f>ROUND(((GD327-AVERAGE(GD$9:GD$497))/STDEVP(GD$9:GD$497)*10+50),2)</f>
        <v>45.13</v>
      </c>
      <c r="GO327" s="86">
        <f>ROUND(((GE327-AVERAGE(GE$9:GE$497))/STDEVP(GE$9:GE$497)*10+50),2)</f>
        <v>45.7</v>
      </c>
      <c r="GP327" s="86">
        <f>ROUND(((GF327-AVERAGE(GF$9:GF$497))/STDEVP(GF$9:GF$497)*10+50),2)</f>
        <v>52.99</v>
      </c>
      <c r="GQ327" s="86">
        <f>ROUND(((GG327-AVERAGE(GG$9:GG$497))/STDEVP(GG$9:GG$497)*10+50),2)</f>
        <v>53.1</v>
      </c>
      <c r="GR327" s="86">
        <f>ROUND(((GH327-AVERAGE(GH$9:GH$497))/STDEVP(GH$9:GH$497)*10+50),2)</f>
        <v>43.63</v>
      </c>
      <c r="GS327" s="87">
        <f>ROUND(((GI327-AVERAGE(GI$9:GI$497))/STDEVP(GI$9:GI$497)*10+50),2)</f>
        <v>51.18</v>
      </c>
      <c r="GT327" s="73">
        <f>RANK(GJ327,$GJ$9:$GJ$497,0)</f>
        <v>331</v>
      </c>
      <c r="GU327" s="74">
        <f>RANK(GK327,$GK$9:$GK$497,0)</f>
        <v>286</v>
      </c>
      <c r="GV327" s="74">
        <f>RANK(GL327,$GL$9:$GL$497,0)</f>
        <v>221</v>
      </c>
      <c r="GW327" s="74">
        <f>RANK(GM327,$GM$9:$GM$497,0)</f>
        <v>178</v>
      </c>
      <c r="GX327" s="74">
        <f>RANK(GN327,$GN$9:$GN$497,0)</f>
        <v>266</v>
      </c>
      <c r="GY327" s="74">
        <f>RANK(GO327,$GO$9:$GO$497,0)</f>
        <v>252</v>
      </c>
      <c r="GZ327" s="74">
        <f>RANK(GP327,$GP$9:$GP$497,0)</f>
        <v>161</v>
      </c>
      <c r="HA327" s="74">
        <f>RANK(GQ327,$GQ$9:$GQ$497,0)</f>
        <v>150</v>
      </c>
      <c r="HB327" s="74">
        <f>RANK(GR327,$GR$9:$GR$497,0)</f>
        <v>304</v>
      </c>
      <c r="HC327" s="84">
        <f>RANK(GS327,$GS$9:$GS$497,0)</f>
        <v>152</v>
      </c>
      <c r="HD327" s="85">
        <f>ROUND(AVERAGEIF($ES$9:$ES$497,$ES327,$FZ$9:$FZ$497),2)</f>
        <v>0.92</v>
      </c>
      <c r="HE327" s="86">
        <f>ROUND(AVERAGEIF($ES$9:$ES$497,$ES327,$GA$9:$GA$497),2)</f>
        <v>0.65</v>
      </c>
      <c r="HF327" s="86">
        <f>ROUND(AVERAGEIF($ES$9:$ES$497,$ES327,$GB$9:$GB$497),2)</f>
        <v>0.69</v>
      </c>
      <c r="HG327" s="86">
        <f>ROUND(AVERAGEIF($ES$9:$ES$497,$ES327,$GC$9:$GC$497),2)</f>
        <v>0.54</v>
      </c>
      <c r="HH327" s="86">
        <f>ROUND(AVERAGEIF($ES$9:$ES$497,$ES327,$GD$9:$GD$497),2)</f>
        <v>0.32</v>
      </c>
      <c r="HI327" s="86">
        <f>ROUND(AVERAGEIF($ES$9:$ES$497,$ES327,$GE$9:$GE$497),2)</f>
        <v>0.33</v>
      </c>
      <c r="HJ327" s="86">
        <f>ROUND(AVERAGEIF($ES$9:$ES$497,$ES327,$GF$9:$GF$497),2)</f>
        <v>0.98</v>
      </c>
      <c r="HK327" s="86">
        <f>ROUND(AVERAGEIF($ES$9:$ES$497,$ES327,$GG$9:$GG$497),2)</f>
        <v>0.86</v>
      </c>
      <c r="HL327" s="86">
        <f>ROUND(AVERAGEIF($ES$9:$ES$497,$ES327,$GH$9:$GH$497),2)</f>
        <v>1.01</v>
      </c>
      <c r="HM327" s="87">
        <f>ROUND(AVERAGEIF($ES$9:$ES$497,$ES327,$GI$9:$GI$497),2)</f>
        <v>1.55</v>
      </c>
      <c r="HN327" s="88">
        <f t="shared" si="721"/>
        <v>-0.13</v>
      </c>
      <c r="HO327" s="89">
        <f t="shared" si="722"/>
        <v>-0.17000000000000004</v>
      </c>
      <c r="HP327" s="89">
        <f t="shared" si="723"/>
        <v>-0.1399999999999999</v>
      </c>
      <c r="HQ327" s="89">
        <f t="shared" si="724"/>
        <v>-1.0000000000000009E-2</v>
      </c>
      <c r="HR327" s="89">
        <f t="shared" si="725"/>
        <v>-7.0000000000000007E-2</v>
      </c>
      <c r="HS327" s="89">
        <f t="shared" si="726"/>
        <v>-0.1</v>
      </c>
      <c r="HT327" s="89">
        <f t="shared" si="727"/>
        <v>-0.25</v>
      </c>
      <c r="HU327" s="89">
        <f t="shared" si="728"/>
        <v>-0.13</v>
      </c>
      <c r="HV327" s="89">
        <f t="shared" si="729"/>
        <v>-0.20999999999999996</v>
      </c>
      <c r="HW327" s="90">
        <f t="shared" si="730"/>
        <v>-0.28000000000000003</v>
      </c>
      <c r="HX327" s="73">
        <f>COUNTIFS($FZ$9:$FZ$497,"&gt;"&amp;FZ327,$ES$9:$ES$497,$ES327)+1</f>
        <v>71</v>
      </c>
      <c r="HY327" s="74">
        <f>COUNTIFS($GA$9:$GA$497,"&gt;"&amp;GA327,$ES$9:$ES$497,$ES327)+1</f>
        <v>77</v>
      </c>
      <c r="HZ327" s="74">
        <f>COUNTIFS($GB$9:$GB$497,"&gt;"&amp;GB327,$ES$9:$ES$497,$ES327)+1</f>
        <v>62</v>
      </c>
      <c r="IA327" s="74">
        <f>COUNTIFS($GC$9:$GC$497,"&gt;"&amp;GC327,$ES$9:$ES$497,$ES327)+1</f>
        <v>42</v>
      </c>
      <c r="IB327" s="74">
        <f>COUNTIFS($GD$9:$GD$497,"&gt;"&amp;GD327,$ES$9:$ES$497,$ES327)+1</f>
        <v>69</v>
      </c>
      <c r="IC327" s="74">
        <f>COUNTIFS($GE$9:$GE$497,"&gt;"&amp;GE327,$ES$9:$ES$497,$ES327)+1</f>
        <v>71</v>
      </c>
      <c r="ID327" s="74">
        <f>COUNTIFS($GF$9:$GF$497,"&gt;"&amp;GF327,$ES$9:$ES$497,$ES327)+1</f>
        <v>80</v>
      </c>
      <c r="IE327" s="74">
        <f>COUNTIFS($GG$9:$GG$497,"&gt;"&amp;GG327,$ES$9:$ES$497,$ES327)+1</f>
        <v>62</v>
      </c>
      <c r="IF327" s="74">
        <f>COUNTIFS($GH$9:$GH$497,"&gt;"&amp;GH327,$ES$9:$ES$497,$ES327)+1</f>
        <v>71</v>
      </c>
      <c r="IG327" s="84">
        <f>COUNTIFS($GI$9:$GI$497,"&gt;"&amp;GI327,$ES$9:$ES$497,$ES327)+1</f>
        <v>65</v>
      </c>
      <c r="IH327" s="91"/>
      <c r="II327" s="79"/>
      <c r="IJ327" s="79"/>
      <c r="IK327" s="79"/>
      <c r="IL327" s="79"/>
      <c r="IM327" s="92"/>
      <c r="IN327" s="93"/>
      <c r="IO327" s="94"/>
      <c r="IP327" s="95"/>
      <c r="IQ327" s="79"/>
      <c r="IR327" s="79"/>
      <c r="IS327" s="79"/>
      <c r="IT327" s="79"/>
      <c r="IU327" s="79"/>
      <c r="IV327" s="79"/>
      <c r="IW327" s="96"/>
      <c r="IX327" s="93"/>
      <c r="IY327" s="79"/>
      <c r="IZ327" s="79"/>
      <c r="JA327" s="79"/>
      <c r="JB327" s="79"/>
      <c r="JC327" s="79"/>
      <c r="JD327" s="79"/>
      <c r="JE327" s="97"/>
      <c r="JF327" s="95"/>
      <c r="JG327" s="79"/>
      <c r="JH327" s="79"/>
      <c r="JI327" s="79"/>
      <c r="JJ327" s="79"/>
      <c r="JK327" s="79"/>
      <c r="JL327" s="79"/>
      <c r="JM327" s="96"/>
      <c r="JN327" s="93"/>
      <c r="JO327" s="79"/>
      <c r="JP327" s="79"/>
      <c r="JQ327" s="79"/>
      <c r="JR327" s="79"/>
      <c r="JS327" s="79"/>
      <c r="JT327" s="79"/>
      <c r="JU327" s="79"/>
      <c r="JV327" s="79"/>
      <c r="JW327" s="79"/>
      <c r="JX327" s="79"/>
      <c r="JY327" s="79"/>
      <c r="JZ327" s="97"/>
      <c r="KA327" s="93"/>
      <c r="KB327" s="79"/>
      <c r="KC327" s="79"/>
      <c r="KD327" s="79"/>
      <c r="KE327" s="97"/>
      <c r="KF327" s="95"/>
      <c r="KG327" s="79"/>
      <c r="KH327" s="79"/>
      <c r="KI327" s="79"/>
      <c r="KJ327" s="79"/>
      <c r="KK327" s="98"/>
      <c r="KL327" s="79"/>
      <c r="KM327" s="79"/>
      <c r="KN327" s="79"/>
      <c r="KO327" s="79"/>
      <c r="KP327" s="79"/>
      <c r="KQ327" s="79"/>
      <c r="KR327" s="79"/>
      <c r="KS327" s="96"/>
      <c r="KT327" s="96"/>
      <c r="KU327" s="96"/>
      <c r="KV327" s="96"/>
      <c r="KW327" s="93"/>
      <c r="KX327" s="79"/>
      <c r="KY327" s="79"/>
      <c r="KZ327" s="79"/>
      <c r="LA327" s="79"/>
      <c r="LB327" s="79"/>
      <c r="LC327" s="96"/>
      <c r="LD327" s="93"/>
      <c r="LE327" s="94"/>
      <c r="LF327" s="99"/>
      <c r="LG327" s="75"/>
      <c r="LH327" s="93"/>
      <c r="LI327" s="79"/>
      <c r="LJ327" s="74"/>
      <c r="LK327" s="74"/>
      <c r="LL327" s="74"/>
      <c r="LM327" s="100"/>
      <c r="LN327" s="95"/>
      <c r="LO327" s="79"/>
      <c r="LP327" s="79"/>
      <c r="LQ327" s="79"/>
      <c r="LR327" s="96"/>
      <c r="LS327" s="93"/>
      <c r="LT327" s="79"/>
      <c r="LU327" s="79"/>
      <c r="LV327" s="79"/>
      <c r="LW327" s="79"/>
      <c r="LX327" s="79"/>
      <c r="LY327" s="79"/>
      <c r="LZ327" s="79"/>
      <c r="MA327" s="97"/>
      <c r="MB327" s="95"/>
      <c r="MC327" s="79"/>
      <c r="MD327" s="79"/>
      <c r="ME327" s="79"/>
      <c r="MF327" s="79"/>
      <c r="MG327" s="79"/>
      <c r="MH327" s="79"/>
      <c r="MI327" s="79"/>
      <c r="MJ327" s="79"/>
      <c r="MK327" s="79"/>
      <c r="ML327" s="79"/>
      <c r="MM327" s="79"/>
      <c r="MN327" s="98"/>
      <c r="MO327" s="98"/>
      <c r="MP327" s="96"/>
      <c r="MQ327" s="93"/>
      <c r="MR327" s="79"/>
      <c r="MS327" s="79"/>
      <c r="MT327" s="79"/>
      <c r="MU327" s="79"/>
      <c r="MV327" s="98"/>
      <c r="MW327" s="79"/>
      <c r="MX327" s="79"/>
      <c r="MY327" s="79"/>
      <c r="MZ327" s="79"/>
      <c r="NA327" s="79"/>
      <c r="NB327" s="79"/>
      <c r="NC327" s="79"/>
      <c r="ND327" s="96"/>
      <c r="NE327" s="96"/>
      <c r="NF327" s="96"/>
      <c r="NG327" s="96"/>
      <c r="NH327" s="93"/>
      <c r="NI327" s="79"/>
      <c r="NJ327" s="79"/>
      <c r="NK327" s="79"/>
      <c r="NL327" s="79"/>
      <c r="NM327" s="79"/>
      <c r="NN327" s="94"/>
      <c r="NO327" s="93"/>
      <c r="NP327" s="80"/>
      <c r="NQ327" s="145" t="s">
        <v>1186</v>
      </c>
      <c r="NR327" s="199" t="s">
        <v>1304</v>
      </c>
      <c r="NS327" s="199"/>
      <c r="NT327" s="199"/>
      <c r="NU327" s="199"/>
      <c r="NV327" s="135">
        <v>44232</v>
      </c>
      <c r="NW327" s="102" t="s">
        <v>882</v>
      </c>
      <c r="NX327" s="136" t="s">
        <v>1305</v>
      </c>
      <c r="NY327" s="138" t="s">
        <v>2116</v>
      </c>
      <c r="NZ327" s="136" t="s">
        <v>2094</v>
      </c>
      <c r="OA327" s="137"/>
      <c r="OB327" s="137"/>
      <c r="OC327" s="137"/>
      <c r="OD327" s="108">
        <f t="shared" si="763"/>
        <v>72</v>
      </c>
      <c r="OE327" s="109">
        <v>7</v>
      </c>
      <c r="OF327" s="110">
        <f t="shared" si="764"/>
        <v>30</v>
      </c>
      <c r="OG327" s="109">
        <v>7</v>
      </c>
      <c r="OH327" s="111">
        <f>ROUND(AVERAGEIF($ES$9:$ES$497,$ES327,EV$9:EV$497),0)</f>
        <v>67</v>
      </c>
      <c r="OI327" s="112">
        <f>ROUND(AVERAGEIF($ES$9:$ES$497,$ES327,EW$9:EW$497),0)</f>
        <v>45</v>
      </c>
      <c r="OJ327" s="112">
        <f>ROUND(AVERAGEIF($ES$9:$ES$497,$ES327,EX$9:EX$497),0)</f>
        <v>51</v>
      </c>
      <c r="OK327" s="112">
        <f>ROUND(AVERAGEIF($ES$9:$ES$497,$ES327,EY$9:EY$497),0)</f>
        <v>39</v>
      </c>
      <c r="OL327" s="112">
        <f>ROUND(AVERAGEIF($ES$9:$ES$497,$ES327,EZ$9:EZ$497),0)</f>
        <v>21</v>
      </c>
      <c r="OM327" s="112">
        <f>ROUND(AVERAGEIF($ES$9:$ES$497,$ES327,FA$9:FA$497),0)</f>
        <v>21</v>
      </c>
      <c r="ON327" s="112">
        <f>ROUND(AVERAGEIF($ES$9:$ES$497,$ES327,FB$9:FB$497),0)</f>
        <v>68</v>
      </c>
      <c r="OO327" s="112">
        <f>ROUND(AVERAGEIF($ES$9:$ES$497,$ES327,FC$9:FC$497),0)</f>
        <v>64</v>
      </c>
      <c r="OP327" s="112">
        <f>ROUND(AVERAGEIF($ES$9:$ES$497,$ES327,FD$9:FD$497),0)</f>
        <v>72</v>
      </c>
      <c r="OQ327" s="113">
        <f>ROUND(AVERAGEIF($ES$9:$ES$497,$ES327,FE$9:FE$497),0)</f>
        <v>115</v>
      </c>
      <c r="OR327" s="114">
        <f>ROUND(EV327/MAX(EV$9:EV$497)*100,0)</f>
        <v>46</v>
      </c>
      <c r="OS327" s="115">
        <f>ROUND(EW327/MAX(EW$9:EW$497)*100,0)</f>
        <v>39</v>
      </c>
      <c r="OT327" s="115">
        <f>ROUND(EX327/MAX(EX$9:EX$497)*100,0)</f>
        <v>47</v>
      </c>
      <c r="OU327" s="115">
        <f>ROUND(EY327/MAX(EY$9:EY$497)*100,0)</f>
        <v>36</v>
      </c>
      <c r="OV327" s="115">
        <f>ROUND(EZ327/MAX(EZ$9:EZ$497)*100,0)</f>
        <v>21</v>
      </c>
      <c r="OW327" s="115">
        <f>ROUND(FA327/MAX(FA$9:FA$497)*100,0)</f>
        <v>20</v>
      </c>
      <c r="OX327" s="115">
        <f>ROUND(FB327/MAX(FB$9:FB$497)*100,0)</f>
        <v>55</v>
      </c>
      <c r="OY327" s="116">
        <f>ROUND(FC327/MAX(FC$9:FC$497)*100,0)</f>
        <v>51</v>
      </c>
      <c r="OZ327" s="115">
        <f>ROUND(FD327/MAX(FD$9:FD$497)*100,0)</f>
        <v>55</v>
      </c>
      <c r="PA327" s="117">
        <f>ROUND(FE327/MAX(FE$9:FE$497)*100,0)</f>
        <v>53</v>
      </c>
      <c r="PB327" s="118">
        <f t="shared" si="731"/>
        <v>508</v>
      </c>
      <c r="PC327" s="115">
        <f t="shared" si="732"/>
        <v>430</v>
      </c>
      <c r="PD327" s="115">
        <f t="shared" si="733"/>
        <v>571</v>
      </c>
      <c r="PE327" s="115">
        <f t="shared" si="734"/>
        <v>610</v>
      </c>
      <c r="PF327" s="115">
        <f t="shared" si="735"/>
        <v>419</v>
      </c>
      <c r="PG327" s="119">
        <f t="shared" si="736"/>
        <v>357</v>
      </c>
      <c r="PH327" s="118">
        <f>ROUND(PB327/MAX(PB$9:PB$497)*100,0)</f>
        <v>61</v>
      </c>
      <c r="PI327" s="115">
        <f>ROUND(PC327/MAX(PC$9:PC$497)*100,0)</f>
        <v>51</v>
      </c>
      <c r="PJ327" s="115">
        <f>ROUND(PD327/MAX(PD$9:PD$497)*100,0)</f>
        <v>61</v>
      </c>
      <c r="PK327" s="115">
        <f>ROUND(PE327/MAX(PE$9:PE$497)*100,0)</f>
        <v>61</v>
      </c>
      <c r="PL327" s="115">
        <f>ROUND(PF327/MAX(PF$9:PF$497)*100,0)</f>
        <v>59</v>
      </c>
      <c r="PM327" s="119">
        <f>ROUND(PG327/MAX(PG$9:PG$497)*100,0)</f>
        <v>52</v>
      </c>
      <c r="PN327" s="118">
        <f>RANK(PH327,PH$9:PH$497,0)</f>
        <v>100</v>
      </c>
      <c r="PO327" s="115">
        <f>RANK(PI327,PI$9:PI$497,0)</f>
        <v>128</v>
      </c>
      <c r="PP327" s="115">
        <f>RANK(PJ327,PJ$9:PJ$497,0)</f>
        <v>123</v>
      </c>
      <c r="PQ327" s="115">
        <f>RANK(PK327,PK$9:PK$497,0)</f>
        <v>90</v>
      </c>
      <c r="PR327" s="115">
        <f>RANK(PL327,PL$9:PL$497,0)</f>
        <v>148</v>
      </c>
      <c r="PS327" s="119">
        <f>RANK(PM327,PM$9:PM$497,0)</f>
        <v>153</v>
      </c>
      <c r="PT327" s="120">
        <f>ROUND(FZ327/MAX(FZ$9:FZ$497)*100,0)</f>
        <v>43</v>
      </c>
      <c r="PU327" s="115">
        <f>ROUND(GA327/MAX(GA$9:GA$497)*100,0)</f>
        <v>27</v>
      </c>
      <c r="PV327" s="115">
        <f>ROUND(GB327/MAX(GB$9:GB$497)*100,0)</f>
        <v>40</v>
      </c>
      <c r="PW327" s="115">
        <f>ROUND(GC327/MAX(GC$9:GC$497)*100,0)</f>
        <v>42</v>
      </c>
      <c r="PX327" s="115">
        <f>ROUND(GD327/MAX(GD$9:GD$497)*100,0)</f>
        <v>14</v>
      </c>
      <c r="PY327" s="115">
        <f>ROUND(GE327/MAX(GE$9:GE$497)*100,0)</f>
        <v>14</v>
      </c>
      <c r="PZ327" s="115">
        <f>ROUND(GF327/MAX(GF$9:GF$497)*100,0)</f>
        <v>34</v>
      </c>
      <c r="QA327" s="116">
        <f>ROUND(GG327/MAX(GG$9:GG$497)*100,0)</f>
        <v>40</v>
      </c>
      <c r="QB327" s="115">
        <f>ROUND(GH327/MAX(GH$9:GH$497)*100,0)</f>
        <v>36</v>
      </c>
      <c r="QC327" s="121">
        <f>ROUND(GI327/MAX(GI$9:GI$497)*100,0)</f>
        <v>41</v>
      </c>
      <c r="QD327" s="120">
        <f>ROUND(AVERAGEIF($ES$9:$ES$497,$ES327,PT$9:PT$497),0)</f>
        <v>50</v>
      </c>
      <c r="QE327" s="120">
        <f>ROUND(AVERAGEIF($ES$9:$ES$497,$ES327,PU$9:PU$497),0)</f>
        <v>37</v>
      </c>
      <c r="QF327" s="120">
        <f>ROUND(AVERAGEIF($ES$9:$ES$497,$ES327,PV$9:PV$497),0)</f>
        <v>50</v>
      </c>
      <c r="QG327" s="120">
        <f>ROUND(AVERAGEIF($ES$9:$ES$497,$ES327,PW$9:PW$497),0)</f>
        <v>43</v>
      </c>
      <c r="QH327" s="120">
        <f>ROUND(AVERAGEIF($ES$9:$ES$497,$ES327,PX$9:PX$497),0)</f>
        <v>18</v>
      </c>
      <c r="QI327" s="120">
        <f>ROUND(AVERAGEIF($ES$9:$ES$497,$ES327,PY$9:PY$497),0)</f>
        <v>20</v>
      </c>
      <c r="QJ327" s="120">
        <f>ROUND(AVERAGEIF($ES$9:$ES$497,$ES327,PZ$9:PZ$497),0)</f>
        <v>46</v>
      </c>
      <c r="QK327" s="120">
        <f>ROUND(AVERAGEIF($ES$9:$ES$497,$ES327,QA$9:QA$497),0)</f>
        <v>47</v>
      </c>
      <c r="QL327" s="120">
        <f>ROUND(AVERAGEIF($ES$9:$ES$497,$ES327,QB$9:QB$497),0)</f>
        <v>45</v>
      </c>
      <c r="QM327" s="120">
        <f>ROUND(AVERAGEIF($ES$9:$ES$497,$ES327,QC$9:QC$497),0)</f>
        <v>49</v>
      </c>
      <c r="QN327" s="114">
        <f t="shared" si="737"/>
        <v>450</v>
      </c>
      <c r="QO327" s="115">
        <f t="shared" si="738"/>
        <v>346</v>
      </c>
      <c r="QP327" s="115">
        <f t="shared" si="739"/>
        <v>506</v>
      </c>
      <c r="QQ327" s="115">
        <f t="shared" si="740"/>
        <v>570</v>
      </c>
      <c r="QR327" s="115">
        <f t="shared" si="741"/>
        <v>456</v>
      </c>
      <c r="QS327" s="119">
        <f t="shared" si="742"/>
        <v>314</v>
      </c>
      <c r="QT327" s="114">
        <f>ROUND((QN327-MIN(QN$9:QN$497))/(MAX(QN$9:QN$497)-MIN(QN$9:QN$497))*100,0)</f>
        <v>35</v>
      </c>
      <c r="QU327" s="115">
        <f>ROUND((QO327-MIN(QO$9:QO$497))/(MAX(QO$9:QO$497)-MIN(QO$9:QO$497))*100,0)</f>
        <v>20</v>
      </c>
      <c r="QV327" s="115">
        <f>ROUND((QP327-MIN(QP$9:QP$497))/(MAX(QP$9:QP$497)-MIN(QP$9:QP$497))*100,0)</f>
        <v>22</v>
      </c>
      <c r="QW327" s="115">
        <f>ROUND((QQ327-MIN(QQ$9:QQ$497))/(MAX(QQ$9:QQ$497)-MIN(QQ$9:QQ$497))*100,0)</f>
        <v>36</v>
      </c>
      <c r="QX327" s="115">
        <f>ROUND((QR327-MIN(QR$9:QR$497))/(MAX(QR$9:QR$497)-MIN(QR$9:QR$497))*100,0)</f>
        <v>37</v>
      </c>
      <c r="QY327" s="115">
        <f>ROUND((QS327-MIN(QS$9:QS$497))/(MAX(QS$9:QS$497)-MIN(QS$9:QS$497))*100,0)</f>
        <v>28</v>
      </c>
      <c r="QZ327" s="114">
        <f>RANK(QN327,QN$9:QN$497,0)</f>
        <v>264</v>
      </c>
      <c r="RA327" s="115">
        <f>RANK(QO327,QO$9:QO$497,0)</f>
        <v>273</v>
      </c>
      <c r="RB327" s="115">
        <f>RANK(QP327,QP$9:QP$497,0)</f>
        <v>310</v>
      </c>
      <c r="RC327" s="115">
        <f>RANK(QQ327,QQ$9:QQ$497,0)</f>
        <v>213</v>
      </c>
      <c r="RD327" s="115">
        <f>RANK(QR327,QR$9:QR$497,0)</f>
        <v>311</v>
      </c>
      <c r="RE327" s="115">
        <f>RANK(QS327,QS$9:QS$497,0)</f>
        <v>312</v>
      </c>
      <c r="RF327" s="122"/>
      <c r="RG327" s="115">
        <f>($RH$3*(IH327+IJ327)*100*100/MAX(EX$9:EX$497)*$RO$3) +($RH$3*(II327+IJ327)*100*100/MAX(EX$9:EX$497)*$RO$4) + ($RH$3*IK327*100*100/MAX(EX$9:EX$497)*0.098)</f>
        <v>0</v>
      </c>
      <c r="RH327" s="115">
        <f>($RH$4*IL327*100*100/MAX(EZ$9:EZ$497))*$RQ$3</f>
        <v>0</v>
      </c>
      <c r="RI327" s="115">
        <f>($RH$3*IM327*100*100/MAX(EY$9:EY$497))*$RQ$4</f>
        <v>0</v>
      </c>
      <c r="RJ327" s="115">
        <f>($RH$3*IN327*100*100/MAX(EX$9:EX$497))</f>
        <v>0</v>
      </c>
      <c r="RK327" s="115">
        <f>($RH$4*IO327*100*100/MAX(EZ$9:EZ$497))*$RQ$3</f>
        <v>0</v>
      </c>
      <c r="RL327" s="115">
        <f>(($RL$4*IP327*100*((100/MAX(EX$9:EX$497)+100/MAX(EZ$9:EZ$497))/2))+($RL$4*IQ327*100*((100/MAX(EX$9:EX$497)+100/MAX(EZ$9:EZ$497))/2))+($RL$4*IR327*100*((100/MAX(EX$9:EX$497)+100/MAX(EZ$9:EZ$497))/2))+($RL$4*IS327*100*((100/MAX(EX$9:EX$497)+100/MAX(EZ$9:EZ$497))/2))+($RL$4*IT327*100*((100/MAX(EX$9:EX$497)+100/MAX(EZ$9:EZ$497))/2))+($RL$4*IU327*100*((100/MAX(EX$9:EX$497)+100/MAX(EZ$9:EZ$497))/2))+($RL$4*IV327*100*((100/MAX(EX$9:EX$497)+100/MAX(EZ$9:EZ$497))/2))+($RL$4*IW327*100*((100/MAX(EX$9:EX$497)+100/MAX(EZ$9:EZ$497))/2)))*$RS$3</f>
        <v>0</v>
      </c>
      <c r="RM327" s="115">
        <f>(($RH$3*IX327*100*100/MAX(EX$9:EX$497))+($RH$3*IY327*100*100/MAX(EX$9:EX$497))+($RH$3*IZ327*100*100/MAX(EX$9:EX$497))+($RH$3*JA327*100*100/MAX(EX$9:EX$497))+($RH$3*JB327*100*100/MAX(EX$9:EX$497))+($RH$3*JC327*100*100/MAX(EX$9:EX$497))+($RH$3*JD327*100*100/MAX(EX$9:EX$497))+($RH$3*JE327*100*100/MAX(EX$9:EX$497)))*$RS$4</f>
        <v>0</v>
      </c>
      <c r="RN327" s="115">
        <f>(($RH$4*JF327*100*100/MAX(EZ$9:EZ$497)) + ($RH$4*JG327*100*100/MAX(EZ$9:EZ$497)) + ($RH$4*JH327*100*100/MAX(EZ$9:EZ$497)) + ($RH$4*JI327*100*100/MAX(EZ$9:EZ$497)) + ($RH$4*JJ327*100*100/MAX(EZ$9:EZ$497)) + ($RH$4*JK327*100*100/MAX(EZ$9:EZ$497)) + ($RH$4*JL327*100*100/MAX(EZ$9:EZ$497)) + ($RH$4*JM327*100*100/MAX(EZ$9:EZ$497)))*$RU$3</f>
        <v>0</v>
      </c>
      <c r="RO327" s="115">
        <f>(($RL$4*JN327*100*((100/MAX(EX$9:EX$497)+100/MAX(EZ$9:EZ$497))/2))+($RL$4*JO327*100*((100/MAX(EX$9:EX$497)+100/MAX(EZ$9:EZ$497))/2))+($RL$4*JP327*100*((100/MAX(EX$9:EX$497)+100/MAX(EZ$9:EZ$497))/2))+($RL$4*JQ327*100*((100/MAX(EX$9:EX$497)+100/MAX(EZ$9:EZ$497))/2))+($RL$4*JR327*100*((100/MAX(EX$9:EX$497)+100/MAX(EZ$9:EZ$497))/2))+($RL$4*JS327*100*((100/MAX(EX$9:EX$497)+100/MAX(EZ$9:EZ$497))/2))+($RL$4*JT327*100*((100/MAX(EX$9:EX$497)+100/MAX(EZ$9:EZ$497))/2))+($RL$4*JU327*100*((100/MAX(EX$9:EX$497)+100/MAX(EZ$9:EZ$497))/2))+($RL$4*JV327*100*((100/MAX(EX$9:EX$497)+100/MAX(EZ$9:EZ$497))/2))+($RL$4*JW327*100*((100/MAX(EX$9:EX$497)+100/MAX(EZ$9:EZ$497))/2))+($RL$4*JX327*100*((100/MAX(EX$9:EX$497)+100/MAX(EZ$9:EZ$497))/2))+($RL$4*JY327*100*((100/MAX(EX$9:EX$497)+100/MAX(EZ$9:EZ$497))/2))+($RL$4*JZ327*100*((100/MAX(EX$9:EX$497)+100/MAX(EZ$9:EZ$497))/2)))*$RW$3/2</f>
        <v>0</v>
      </c>
      <c r="RP327" s="119">
        <f>($RJ$3*KA327*100*100/MAX(FA$9:FA$497)) + ($RJ$3*KB327*100*100/MAX(FA$9:FA$497)/2) + ($RJ$3*KC327*100*100/MAX(FA$9:FA$497)/2) + ($RJ$3*KD327*100*100/MAX(FA$9:FA$497)/4) + ($RJ$3*KE327*100*100/MAX(FA$9:FA$497)/4)</f>
        <v>0</v>
      </c>
      <c r="RQ327" s="118">
        <f>($RL$4*KF327*100*((100/MAX(EX$9:EX$497)+100/MAX(EZ$9:EZ$497)))) * ($RO$3/2) + (($RL$4*KG327*100*((100/MAX(EX$9:EX$497)+100/MAX(EZ$9:EZ$497))))+($RL$4*KH327*100*((100/MAX(EX$9:EX$497)+100/MAX(EZ$9:EZ$497))))+($RL$4*KI327*100*((100/MAX(EX$9:EX$497)+100/MAX(EZ$9:EZ$497))))+($RL$4*KJ327*100*((100/MAX(EX$9:EX$497)+100/MAX(EZ$9:EZ$497))))+($RL$4*KK327*100*((100/MAX(EX$9:EX$497)+100/MAX(EZ$9:EZ$497))))+($RL$4*KL327*100*((100/MAX(EX$9:EX$497)+100/MAX(EZ$9:EZ$497))))+($RL$4*KM327*100*((100/MAX(EX$9:EX$497)+100/MAX(EZ$9:EZ$497))))+($RL$4*KN327*100*((100/MAX(EX$9:EX$497)+100/MAX(EZ$9:EZ$497))))+($RL$4*KO327*100*((100/MAX(EX$9:EX$497)+100/MAX(EZ$9:EZ$497))))+($RL$4*KP327*100*((100/MAX(EX$9:EX$497)+100/MAX(EZ$9:EZ$497))))+($RL$4*KQ327*100*((100/MAX(EX$9:EX$497)+100/MAX(EZ$9:EZ$497))))+($RL$4*KR327*100*((100/MAX(EX$9:EX$497)+100/MAX(EZ$9:EZ$497))))+($RL$4*KS327*100*((100/MAX(EX$9:EX$497)+100/MAX(EZ$9:EZ$497))))+($RL$4*KV327*100*((100/MAX(EX$9:EX$497)+100/MAX(EZ$9:EZ$497))))) * (($RO$3+$RO$4)/6)</f>
        <v>0</v>
      </c>
      <c r="RR327" s="115">
        <f>(($RL$4*KW327*100*((100/MAX(EX$9:EX$497)+100/MAX(EZ$9:EZ$497))))) * ($RO$3/2) + (($RL$4*KX327*100*((100/MAX(EX$9:EX$497)+100/MAX(EZ$9:EZ$497))))+($RL$4*KY327*100*((100/MAX(EX$9:EX$497)+100/MAX(EZ$9:EZ$497))))+($RL$4*KZ327*100*((100/MAX(EX$9:EX$497)+100/MAX(EZ$9:EZ$497))))+($RL$4*LA327*100*((100/MAX(EX$9:EX$497)+100/MAX(EZ$9:EZ$497))))+($RL$4*LB327*100*((100/MAX(EX$9:EX$497)+100/MAX(EZ$9:EZ$497))))+($RL$4*LC327*100*((100/MAX(EX$9:EX$497)+100/MAX(EZ$9:EZ$497))))) * (($RO$3+$RO$4)/6)</f>
        <v>0</v>
      </c>
      <c r="RS327" s="119">
        <f>(($RL$4*LD327*100*((100/MAX(EX$9:EX$497)+100/MAX(EZ$9:EZ$497))))+($RL$4*LE327*100*((100/MAX(EX$9:EX$497)+100/MAX(EZ$9:EZ$497))))) * (($RO$3+$RO$4)/6)</f>
        <v>0</v>
      </c>
      <c r="RT327" s="118">
        <f>($RJ$4*LH327*100*(100/MAX(EV$9:EV$497)))+($RJ$4*LI327*100*(100/MAX(EV$9:EV$497)))</f>
        <v>0</v>
      </c>
      <c r="RU327" s="119">
        <f>($RJ$4*LJ327*(100/MAX(EV$9:EV$497)))/2 + ($RL$3*LK327*(100/MAX(EW$9:EW$497))) + ($RJ$4*LL327*(100/MAX(EV$9:EV$497)))/4 + ($RL$3*LM327*(100/MAX(EW$9:EW$497)))</f>
        <v>0</v>
      </c>
      <c r="RV327" s="118">
        <f>($RJ$4*LN327*100*100/MAX(EV$9:EV$497)/2)+($RJ$4*LO327*100*100/MAX(EV$9:EV$497)/2)+($RJ$4*LP327*100*100/MAX(EV$9:EV$497))+($RJ$4*LQ327*100*100/MAX(EV$9:EV$497))+($RJ$4*LR327*100*100/MAX(EV$9:EV$497))</f>
        <v>0</v>
      </c>
      <c r="RW327" s="115">
        <f>($RJ$4*LS327*100*100/MAX(EV$9:EV$497)) + (($RJ$4*LT327*100*100/MAX(EV$9:EV$497))+($RJ$4*LU327*100*100/MAX(EV$9:EV$497))+($RJ$4*LV327*100*100/MAX(EV$9:EV$497))+($RJ$4*LW327*100*100/MAX(EV$9:EV$497))+($RJ$4*LX327*100*100/MAX(EV$9:EV$497))+($RJ$4*LY327*100*100/MAX(EV$9:EV$497))+($RJ$4*LZ327*100*100/MAX(EV$9:EV$497))+($RJ$4*MA327*100*100/MAX(EV$9:EV$497)))/2</f>
        <v>0</v>
      </c>
      <c r="RX327" s="119">
        <f>($RJ$4*MB327*100*100/MAX(EV$9:EV$497))+($RJ$4*MC327*100*100/MAX(EV$9:EV$497))+($RJ$4*MD327*100*100/MAX(EV$9:EV$497))+($RJ$4*ME327*100*100/MAX(EV$9:EV$497))+($RJ$4*MF327*100*100/MAX(EV$9:EV$497))+($RJ$4*MG327*100*100/MAX(EV$9:EV$497))+($RJ$4*MH327*100*100/MAX(EV$9:EV$497))+($RJ$4*MI327*100*100/MAX(EV$9:EV$497))+($RJ$4*MJ327*100*100/MAX(EV$9:EV$497))+($RJ$4*MK327*100*100/MAX(EV$9:EV$497))+($RJ$4*ML327*100*100/MAX(EV$9:EV$497))+($RJ$4*MM327*100*100/MAX(EV$9:EV$497))+($RJ$4*MN327*100*100/MAX(EV$9:EV$497))</f>
        <v>0</v>
      </c>
      <c r="RY327" s="118">
        <f>($RJ$4*MQ327*100*100/MAX(EV$9:EV$497))/2 + (($RJ$4*MR327*100*100/MAX(EV$9:EV$497))+($RJ$4*MS327*100*100/MAX(EV$9:EV$497))+($RJ$4*MT327*100*100/MAX(EV$9:EV$497))+($RJ$4*MU327*100*100/MAX(EV$9:EV$497))+($RJ$4*MV327*100*100/MAX(EV$9:EV$497))+($RJ$4*MW327*100*100/MAX(EV$9:EV$497))+($RJ$4*MX327*100*100/MAX(EV$9:EV$497))+($RJ$4*MY327*100*100/MAX(EV$9:EV$497))+($RJ$4*MZ327*100*100/MAX(EV$9:EV$497))+($RJ$4*NA327*100*100/MAX(EV$9:EV$497))+($RJ$4*NB327*100*100/MAX(EV$9:EV$497))+($RJ$4*NC327*100*100/MAX(EV$9:EV$497))+($RJ$4*ND327*100*100/MAX(EV$9:EV$497))+($RJ$4*NG327*100*100/MAX(EV$9:EV$497)))/4</f>
        <v>0</v>
      </c>
      <c r="RZ327" s="115">
        <f>($RJ$4*NH327*100*100/MAX(EV$9:EV$497))/2 + (($RJ$4*NI327*100*100/MAX(EV$9:EV$497))+($RJ$4*NJ327*100*100/MAX(EV$9:EV$497))+($RJ$4*NK327*100*100/MAX(EV$9:EV$497))+($RJ$4*NL327*100*100/MAX(EV$9:EV$497))+($RJ$4*NM327*100*100/MAX(EV$9:EV$497))+($RJ$4*NN327*100*100/MAX(EV$9:EV$497)))/4</f>
        <v>0</v>
      </c>
      <c r="SA327" s="117">
        <f>(($RJ$4*NO327*100*100/MAX(EV$9:EV$497))+($RJ$4*NP327*100*100/MAX(EV$9:EV$497)))/4</f>
        <v>0</v>
      </c>
      <c r="SB327" s="118">
        <f t="shared" si="743"/>
        <v>0</v>
      </c>
      <c r="SC327" s="115">
        <f t="shared" si="744"/>
        <v>0</v>
      </c>
      <c r="SD327" s="115">
        <f t="shared" si="745"/>
        <v>0</v>
      </c>
      <c r="SE327" s="115">
        <f t="shared" si="746"/>
        <v>0</v>
      </c>
      <c r="SF327" s="115">
        <f t="shared" si="747"/>
        <v>0</v>
      </c>
      <c r="SG327" s="115">
        <f t="shared" si="748"/>
        <v>0</v>
      </c>
      <c r="SH327" s="115">
        <f>ROUND(SB327/MAX(SB$9:SB$497)*100,0)</f>
        <v>0</v>
      </c>
      <c r="SI327" s="115">
        <f>ROUND(SC327/MAX(SC$9:SC$497)*100,0)</f>
        <v>0</v>
      </c>
      <c r="SJ327" s="115">
        <f>ROUND(SD327/MAX(SD$9:SD$497)*100,0)</f>
        <v>0</v>
      </c>
      <c r="SK327" s="115">
        <f>ROUND(SE327/MAX(SE$9:SE$497)*100,0)</f>
        <v>0</v>
      </c>
      <c r="SL327" s="115">
        <f>ROUND(SF327/MAX(SF$9:SF$497)*100,0)</f>
        <v>0</v>
      </c>
      <c r="SM327" s="121">
        <f>ROUND(SG327/MAX(SG$9:SG$497)*100,0)</f>
        <v>0</v>
      </c>
      <c r="SN327" s="115">
        <f>ROUND(AVERAGEIF($ES$9:$ES$497,$ES327,SH$9:SH$497),0)</f>
        <v>24</v>
      </c>
      <c r="SO327" s="115">
        <f>ROUND(AVERAGEIF($ES$9:$ES$497,$ES327,SI$9:SI$497),0)</f>
        <v>22</v>
      </c>
      <c r="SP327" s="115">
        <f>ROUND(AVERAGEIF($ES$9:$ES$497,$ES327,SJ$9:SJ$497),0)</f>
        <v>5</v>
      </c>
      <c r="SQ327" s="115">
        <f>ROUND(AVERAGEIF($ES$9:$ES$497,$ES327,SK$9:SK$497),0)</f>
        <v>19</v>
      </c>
      <c r="SR327" s="115">
        <f>ROUND(AVERAGEIF($ES$9:$ES$497,$ES327,SL$9:SL$497),0)</f>
        <v>8</v>
      </c>
      <c r="SS327" s="121">
        <f>ROUND(AVERAGEIF($ES$9:$ES$497,$ES327,SM$9:SM$497),0)</f>
        <v>6</v>
      </c>
      <c r="ST327" s="114">
        <f>RANK(SB327,SB$9:SB$497,0)</f>
        <v>323</v>
      </c>
      <c r="SU327" s="115">
        <f>RANK(SC327,SC$9:SC$497,0)</f>
        <v>320</v>
      </c>
      <c r="SV327" s="115">
        <f>RANK(SD327,SD$9:SD$497,0)</f>
        <v>320</v>
      </c>
      <c r="SW327" s="115">
        <f>RANK(SE327,SE$9:SE$497,0)</f>
        <v>320</v>
      </c>
      <c r="SX327" s="115">
        <f>RANK(SF327,SF$9:SF$497,0)</f>
        <v>317</v>
      </c>
      <c r="SY327" s="115">
        <f>RANK(SG327,SG$9:SG$497,0)</f>
        <v>308</v>
      </c>
      <c r="SZ327" s="115">
        <f>COUNTIFS(SB$9:SB$497,"&gt;"&amp;SB327,$ES$9:$ES$497,$ES327)+1</f>
        <v>72</v>
      </c>
      <c r="TA327" s="115">
        <f>COUNTIFS(SC$9:SC$497,"&gt;"&amp;SC327,$ES$9:$ES$497,$ES327)+1</f>
        <v>72</v>
      </c>
      <c r="TB327" s="115">
        <f>COUNTIFS(SD$9:SD$497,"&gt;"&amp;SD327,$ES$9:$ES$497,$ES327)+1</f>
        <v>72</v>
      </c>
      <c r="TC327" s="115">
        <f>COUNTIFS(SE$9:SE$497,"&gt;"&amp;SE327,$ES$9:$ES$497,$ES327)+1</f>
        <v>72</v>
      </c>
      <c r="TD327" s="115">
        <f>COUNTIFS(SF$9:SF$497,"&gt;"&amp;SF327,$ES$9:$ES$497,$ES327)+1</f>
        <v>72</v>
      </c>
      <c r="TE327" s="117">
        <f>COUNTIFS(SG$9:SG$497,"&gt;"&amp;SG327,$ES$9:$ES$497,$ES327)+1</f>
        <v>70</v>
      </c>
      <c r="TF327" s="118">
        <f t="shared" si="749"/>
        <v>61</v>
      </c>
      <c r="TG327" s="115">
        <f t="shared" si="750"/>
        <v>61</v>
      </c>
      <c r="TH327" s="115">
        <f t="shared" si="751"/>
        <v>51</v>
      </c>
      <c r="TI327" s="115">
        <f t="shared" si="752"/>
        <v>61</v>
      </c>
      <c r="TJ327" s="115">
        <f t="shared" si="753"/>
        <v>61</v>
      </c>
      <c r="TK327" s="115">
        <f t="shared" si="754"/>
        <v>59</v>
      </c>
      <c r="TL327" s="117">
        <f t="shared" si="755"/>
        <v>52</v>
      </c>
      <c r="TM327" s="118">
        <f>ROUND(TF327/MAX(TF$9:TF$497)*100,0)</f>
        <v>34</v>
      </c>
      <c r="TN327" s="115">
        <f>ROUND(TG327/MAX(TG$9:TG$497)*100,0)</f>
        <v>34</v>
      </c>
      <c r="TO327" s="115">
        <f>ROUND(TH327/MAX(TH$9:TH$497)*100,0)</f>
        <v>28</v>
      </c>
      <c r="TP327" s="115">
        <f>ROUND(TI327/MAX(TI$9:TI$497)*100,0)</f>
        <v>34</v>
      </c>
      <c r="TQ327" s="115">
        <f>ROUND(TJ327/MAX(TJ$9:TJ$497)*100,0)</f>
        <v>31</v>
      </c>
      <c r="TR327" s="115">
        <f>ROUND(TK327/MAX(TK$9:TK$497)*100,0)</f>
        <v>30</v>
      </c>
      <c r="TS327" s="119">
        <f>ROUND(TL327/MAX(TL$9:TL$497)*100,0)</f>
        <v>27</v>
      </c>
      <c r="TT327" s="120">
        <f>RANK(TM327,TM$9:TM$497,0)</f>
        <v>259</v>
      </c>
      <c r="TU327" s="115">
        <f>RANK(TN327,TN$9:TN$497,0)</f>
        <v>180</v>
      </c>
      <c r="TV327" s="115">
        <f>RANK(TO327,TO$9:TO$497,0)</f>
        <v>170</v>
      </c>
      <c r="TW327" s="115">
        <f>RANK(TP327,TP$9:TP$497,0)</f>
        <v>182</v>
      </c>
      <c r="TX327" s="115">
        <f>RANK(TQ327,TQ$9:TQ$497,0)</f>
        <v>136</v>
      </c>
      <c r="TY327" s="115">
        <f>RANK(TR327,TR$9:TR$497,0)</f>
        <v>192</v>
      </c>
      <c r="TZ327" s="121">
        <f>RANK(TS327,TS$9:TS$497,0)</f>
        <v>188</v>
      </c>
      <c r="UA327" s="132"/>
      <c r="UB327" s="7" t="s">
        <v>1</v>
      </c>
    </row>
    <row r="328" spans="1:548" x14ac:dyDescent="0.15">
      <c r="A328" s="183">
        <v>320</v>
      </c>
      <c r="B328" s="200" t="s">
        <v>1304</v>
      </c>
      <c r="C328" s="143"/>
      <c r="D328" s="143"/>
      <c r="E328" s="64" t="s">
        <v>518</v>
      </c>
      <c r="F328" s="144">
        <v>105</v>
      </c>
      <c r="G328" s="144" t="s">
        <v>519</v>
      </c>
      <c r="H328" s="144"/>
      <c r="I328" s="66" t="s">
        <v>521</v>
      </c>
      <c r="J328" s="67" t="s">
        <v>521</v>
      </c>
      <c r="K328" s="67" t="s">
        <v>521</v>
      </c>
      <c r="L328" s="67" t="s">
        <v>521</v>
      </c>
      <c r="M328" s="67" t="s">
        <v>521</v>
      </c>
      <c r="N328" s="67" t="s">
        <v>521</v>
      </c>
      <c r="O328" s="67" t="s">
        <v>521</v>
      </c>
      <c r="P328" s="67" t="s">
        <v>521</v>
      </c>
      <c r="Q328" s="67" t="s">
        <v>521</v>
      </c>
      <c r="R328" s="68" t="s">
        <v>521</v>
      </c>
      <c r="S328" s="69" t="s">
        <v>521</v>
      </c>
      <c r="T328" s="67" t="s">
        <v>521</v>
      </c>
      <c r="U328" s="67" t="s">
        <v>521</v>
      </c>
      <c r="V328" s="67" t="s">
        <v>521</v>
      </c>
      <c r="W328" s="67" t="s">
        <v>521</v>
      </c>
      <c r="X328" s="67" t="s">
        <v>521</v>
      </c>
      <c r="Y328" s="67" t="s">
        <v>521</v>
      </c>
      <c r="Z328" s="67" t="s">
        <v>521</v>
      </c>
      <c r="AA328" s="67" t="s">
        <v>521</v>
      </c>
      <c r="AB328" s="68" t="s">
        <v>521</v>
      </c>
      <c r="AC328" s="69" t="s">
        <v>521</v>
      </c>
      <c r="AD328" s="67" t="s">
        <v>521</v>
      </c>
      <c r="AE328" s="67" t="s">
        <v>521</v>
      </c>
      <c r="AF328" s="67" t="s">
        <v>521</v>
      </c>
      <c r="AG328" s="67" t="s">
        <v>521</v>
      </c>
      <c r="AH328" s="67" t="s">
        <v>521</v>
      </c>
      <c r="AI328" s="67" t="s">
        <v>521</v>
      </c>
      <c r="AJ328" s="67" t="s">
        <v>521</v>
      </c>
      <c r="AK328" s="67" t="s">
        <v>521</v>
      </c>
      <c r="AL328" s="68" t="s">
        <v>521</v>
      </c>
      <c r="AM328" s="69" t="s">
        <v>521</v>
      </c>
      <c r="AN328" s="67" t="s">
        <v>521</v>
      </c>
      <c r="AO328" s="67" t="s">
        <v>521</v>
      </c>
      <c r="AP328" s="67" t="s">
        <v>521</v>
      </c>
      <c r="AQ328" s="67" t="s">
        <v>521</v>
      </c>
      <c r="AR328" s="67" t="s">
        <v>521</v>
      </c>
      <c r="AS328" s="67" t="s">
        <v>521</v>
      </c>
      <c r="AT328" s="67" t="s">
        <v>521</v>
      </c>
      <c r="AU328" s="67" t="s">
        <v>521</v>
      </c>
      <c r="AV328" s="68" t="s">
        <v>521</v>
      </c>
      <c r="AW328" s="69" t="s">
        <v>521</v>
      </c>
      <c r="AX328" s="67" t="s">
        <v>521</v>
      </c>
      <c r="AY328" s="67" t="s">
        <v>521</v>
      </c>
      <c r="AZ328" s="67" t="s">
        <v>521</v>
      </c>
      <c r="BA328" s="67" t="s">
        <v>521</v>
      </c>
      <c r="BB328" s="67" t="s">
        <v>521</v>
      </c>
      <c r="BC328" s="67" t="s">
        <v>521</v>
      </c>
      <c r="BD328" s="67" t="s">
        <v>521</v>
      </c>
      <c r="BE328" s="67" t="s">
        <v>521</v>
      </c>
      <c r="BF328" s="68" t="s">
        <v>521</v>
      </c>
      <c r="BG328" s="69" t="s">
        <v>521</v>
      </c>
      <c r="BH328" s="67" t="s">
        <v>521</v>
      </c>
      <c r="BI328" s="67" t="s">
        <v>521</v>
      </c>
      <c r="BJ328" s="67" t="s">
        <v>521</v>
      </c>
      <c r="BK328" s="67" t="s">
        <v>521</v>
      </c>
      <c r="BL328" s="67" t="s">
        <v>521</v>
      </c>
      <c r="BM328" s="67" t="s">
        <v>521</v>
      </c>
      <c r="BN328" s="67" t="s">
        <v>521</v>
      </c>
      <c r="BO328" s="67" t="s">
        <v>521</v>
      </c>
      <c r="BP328" s="68" t="s">
        <v>521</v>
      </c>
      <c r="BQ328" s="70" t="s">
        <v>520</v>
      </c>
      <c r="BR328" s="67" t="s">
        <v>520</v>
      </c>
      <c r="BS328" s="67" t="s">
        <v>520</v>
      </c>
      <c r="BT328" s="67" t="s">
        <v>520</v>
      </c>
      <c r="BU328" s="67" t="s">
        <v>520</v>
      </c>
      <c r="BV328" s="67" t="s">
        <v>520</v>
      </c>
      <c r="BW328" s="67" t="s">
        <v>520</v>
      </c>
      <c r="BX328" s="67" t="s">
        <v>520</v>
      </c>
      <c r="BY328" s="67" t="s">
        <v>520</v>
      </c>
      <c r="BZ328" s="68" t="s">
        <v>520</v>
      </c>
      <c r="CA328" s="69" t="s">
        <v>521</v>
      </c>
      <c r="CB328" s="67" t="s">
        <v>521</v>
      </c>
      <c r="CC328" s="67" t="s">
        <v>521</v>
      </c>
      <c r="CD328" s="67" t="s">
        <v>521</v>
      </c>
      <c r="CE328" s="67" t="s">
        <v>521</v>
      </c>
      <c r="CF328" s="67" t="s">
        <v>521</v>
      </c>
      <c r="CG328" s="67" t="s">
        <v>521</v>
      </c>
      <c r="CH328" s="67" t="s">
        <v>521</v>
      </c>
      <c r="CI328" s="67" t="s">
        <v>521</v>
      </c>
      <c r="CJ328" s="68" t="s">
        <v>521</v>
      </c>
      <c r="CK328" s="69" t="s">
        <v>521</v>
      </c>
      <c r="CL328" s="67" t="s">
        <v>521</v>
      </c>
      <c r="CM328" s="67" t="s">
        <v>521</v>
      </c>
      <c r="CN328" s="67" t="s">
        <v>521</v>
      </c>
      <c r="CO328" s="67" t="s">
        <v>521</v>
      </c>
      <c r="CP328" s="67" t="s">
        <v>521</v>
      </c>
      <c r="CQ328" s="67" t="s">
        <v>520</v>
      </c>
      <c r="CR328" s="67" t="s">
        <v>520</v>
      </c>
      <c r="CS328" s="67" t="s">
        <v>520</v>
      </c>
      <c r="CT328" s="68" t="s">
        <v>520</v>
      </c>
      <c r="CU328" s="69" t="s">
        <v>520</v>
      </c>
      <c r="CV328" s="67" t="s">
        <v>520</v>
      </c>
      <c r="CW328" s="67" t="s">
        <v>520</v>
      </c>
      <c r="CX328" s="67" t="s">
        <v>520</v>
      </c>
      <c r="CY328" s="67" t="s">
        <v>520</v>
      </c>
      <c r="CZ328" s="67" t="s">
        <v>520</v>
      </c>
      <c r="DA328" s="67" t="s">
        <v>521</v>
      </c>
      <c r="DB328" s="67" t="s">
        <v>521</v>
      </c>
      <c r="DC328" s="67" t="s">
        <v>521</v>
      </c>
      <c r="DD328" s="68" t="s">
        <v>521</v>
      </c>
      <c r="DE328" s="69" t="s">
        <v>521</v>
      </c>
      <c r="DF328" s="71" t="s">
        <v>521</v>
      </c>
      <c r="DG328" s="67" t="s">
        <v>521</v>
      </c>
      <c r="DH328" s="67" t="s">
        <v>521</v>
      </c>
      <c r="DI328" s="67" t="s">
        <v>521</v>
      </c>
      <c r="DJ328" s="67" t="s">
        <v>521</v>
      </c>
      <c r="DK328" s="67" t="s">
        <v>521</v>
      </c>
      <c r="DL328" s="67" t="s">
        <v>521</v>
      </c>
      <c r="DM328" s="67" t="s">
        <v>521</v>
      </c>
      <c r="DN328" s="68" t="s">
        <v>521</v>
      </c>
      <c r="DO328" s="70" t="s">
        <v>521</v>
      </c>
      <c r="DP328" s="71" t="s">
        <v>521</v>
      </c>
      <c r="DQ328" s="67" t="s">
        <v>521</v>
      </c>
      <c r="DR328" s="67" t="s">
        <v>521</v>
      </c>
      <c r="DS328" s="67" t="s">
        <v>521</v>
      </c>
      <c r="DT328" s="67" t="s">
        <v>521</v>
      </c>
      <c r="DU328" s="67" t="s">
        <v>521</v>
      </c>
      <c r="DV328" s="67" t="s">
        <v>521</v>
      </c>
      <c r="DW328" s="67" t="s">
        <v>521</v>
      </c>
      <c r="DX328" s="72" t="s">
        <v>521</v>
      </c>
      <c r="DY328" s="73" t="s">
        <v>522</v>
      </c>
      <c r="DZ328" s="74">
        <v>2</v>
      </c>
      <c r="EA328" s="74">
        <v>3</v>
      </c>
      <c r="EB328" s="74">
        <v>3</v>
      </c>
      <c r="EC328" s="75">
        <v>4</v>
      </c>
      <c r="ED328" s="76" t="s">
        <v>522</v>
      </c>
      <c r="EE328" s="74">
        <f t="shared" si="708"/>
        <v>2</v>
      </c>
      <c r="EF328" s="74">
        <f t="shared" si="756"/>
        <v>6</v>
      </c>
      <c r="EG328" s="74">
        <f t="shared" si="757"/>
        <v>18</v>
      </c>
      <c r="EH328" s="77">
        <f t="shared" si="758"/>
        <v>72</v>
      </c>
      <c r="EI328" s="73">
        <v>30</v>
      </c>
      <c r="EJ328" s="74">
        <v>50</v>
      </c>
      <c r="EK328" s="74">
        <v>90</v>
      </c>
      <c r="EL328" s="74">
        <v>150</v>
      </c>
      <c r="EM328" s="75">
        <v>450</v>
      </c>
      <c r="EN328" s="78">
        <v>1</v>
      </c>
      <c r="EO328" s="79">
        <f t="shared" si="759"/>
        <v>0.83333333333333337</v>
      </c>
      <c r="EP328" s="79">
        <f t="shared" si="760"/>
        <v>0.5</v>
      </c>
      <c r="EQ328" s="79">
        <f t="shared" si="761"/>
        <v>0.27777777777777779</v>
      </c>
      <c r="ER328" s="80">
        <f t="shared" si="762"/>
        <v>0.20833333333333334</v>
      </c>
      <c r="ES328" s="128" t="s">
        <v>523</v>
      </c>
      <c r="ET328" s="82"/>
      <c r="EU328" s="83">
        <v>4</v>
      </c>
      <c r="EV328" s="73">
        <v>99</v>
      </c>
      <c r="EW328" s="74">
        <v>40</v>
      </c>
      <c r="EX328" s="74">
        <v>46</v>
      </c>
      <c r="EY328" s="74">
        <v>71</v>
      </c>
      <c r="EZ328" s="74">
        <v>26</v>
      </c>
      <c r="FA328" s="74">
        <v>26</v>
      </c>
      <c r="FB328" s="74">
        <v>25</v>
      </c>
      <c r="FC328" s="74">
        <v>39</v>
      </c>
      <c r="FD328" s="74">
        <f t="shared" si="709"/>
        <v>72</v>
      </c>
      <c r="FE328" s="84">
        <f t="shared" si="710"/>
        <v>85</v>
      </c>
      <c r="FF328" s="73">
        <f>RANK(EV328,$EV$9:$EV$497,0)</f>
        <v>87</v>
      </c>
      <c r="FG328" s="74">
        <f>RANK(EW328,$EW$9:$EW$497,0)</f>
        <v>233</v>
      </c>
      <c r="FH328" s="74">
        <f>RANK(EX328,$EX$9:$EX$497,0)</f>
        <v>157</v>
      </c>
      <c r="FI328" s="74">
        <f>RANK(EY328,$EY$9:$EY$497,0)</f>
        <v>42</v>
      </c>
      <c r="FJ328" s="74">
        <f>RANK(EZ328,$EZ$9:$EZ$497,0)</f>
        <v>150</v>
      </c>
      <c r="FK328" s="74">
        <f>RANK(FA328,$FA$9:$FA$497,0)</f>
        <v>138</v>
      </c>
      <c r="FL328" s="74">
        <f>RANK(FB328,$FB$9:$FB$497,0)</f>
        <v>296</v>
      </c>
      <c r="FM328" s="74">
        <f>RANK(FC328,$FC$9:$FC$497,0)</f>
        <v>223</v>
      </c>
      <c r="FN328" s="74">
        <f>RANK(FD328,$FD$9:$FD$497,0)</f>
        <v>202</v>
      </c>
      <c r="FO328" s="84">
        <f>RANK(FE328,$FE$9:$FE$497,0)</f>
        <v>189</v>
      </c>
      <c r="FP328" s="73">
        <f>COUNTIFS($EV$9:$EV$497,"&gt;"&amp;EV328,$ES$9:$ES$497,ES328)+1</f>
        <v>33</v>
      </c>
      <c r="FQ328" s="74">
        <f>COUNTIFS($EW$9:$EW$497,"&gt;"&amp;EW328,$ES$9:$ES$497,ES328)+1</f>
        <v>35</v>
      </c>
      <c r="FR328" s="74">
        <f>COUNTIFS($EX$9:$EX$497,"&gt;"&amp;EX328,$ES$9:$ES$497,ES328)+1</f>
        <v>43</v>
      </c>
      <c r="FS328" s="74">
        <f>COUNTIFS($EY$9:$EY$497,"&gt;"&amp;EY328,$ES$9:$ES$497,ES328)+1</f>
        <v>27</v>
      </c>
      <c r="FT328" s="74">
        <f>COUNTIFS($EZ$9:$EZ$497,"&gt;"&amp;EZ328,$ES$9:$ES$497,ES328)+1</f>
        <v>28</v>
      </c>
      <c r="FU328" s="74">
        <f>COUNTIFS($FA$9:$FA$497,"&gt;"&amp;FA328,$ES$9:$ES$497,ES328)+1</f>
        <v>27</v>
      </c>
      <c r="FV328" s="74">
        <f>COUNTIFS($FB$9:$FB$497,"&gt;"&amp;FB328,$ES$9:$ES$497,ES328)+1</f>
        <v>36</v>
      </c>
      <c r="FW328" s="74">
        <f>COUNTIFS($FC$9:$FC$497,"&gt;"&amp;FC328,$ES$9:$ES$497,ES328)+1</f>
        <v>27</v>
      </c>
      <c r="FX328" s="74">
        <f>COUNTIFS($FD$9:$FD$497,"&gt;"&amp;FD328,$ES$9:$ES$497,ES328)+1</f>
        <v>41</v>
      </c>
      <c r="FY328" s="84">
        <f>COUNTIFS($FE$9:$FE$497,"&gt;"&amp;FE328,$ES$9:$ES$497,ES328)+1</f>
        <v>34</v>
      </c>
      <c r="FZ328" s="85">
        <f t="shared" si="711"/>
        <v>0.94</v>
      </c>
      <c r="GA328" s="86">
        <f t="shared" si="712"/>
        <v>0.38</v>
      </c>
      <c r="GB328" s="86">
        <f t="shared" si="713"/>
        <v>0.44</v>
      </c>
      <c r="GC328" s="86">
        <f t="shared" si="714"/>
        <v>0.68</v>
      </c>
      <c r="GD328" s="86">
        <f t="shared" si="715"/>
        <v>0.25</v>
      </c>
      <c r="GE328" s="86">
        <f t="shared" si="716"/>
        <v>0.25</v>
      </c>
      <c r="GF328" s="86">
        <f t="shared" si="717"/>
        <v>0.24</v>
      </c>
      <c r="GG328" s="86">
        <f t="shared" si="718"/>
        <v>0.37</v>
      </c>
      <c r="GH328" s="86">
        <f t="shared" si="719"/>
        <v>0.69</v>
      </c>
      <c r="GI328" s="87">
        <f t="shared" si="720"/>
        <v>0.81</v>
      </c>
      <c r="GJ328" s="85">
        <f>ROUND(((FZ328-AVERAGE(FZ$9:FZ$497))/STDEVP(FZ$9:FZ$497)*10+50),2)</f>
        <v>48.96</v>
      </c>
      <c r="GK328" s="86">
        <f>ROUND(((GA328-AVERAGE(GA$9:GA$497))/STDEVP(GA$9:GA$497)*10+50),2)</f>
        <v>40.72</v>
      </c>
      <c r="GL328" s="86">
        <f>ROUND(((GB328-AVERAGE(GB$9:GB$497))/STDEVP(GB$9:GB$497)*10+50),2)</f>
        <v>44.63</v>
      </c>
      <c r="GM328" s="86">
        <f>ROUND(((GC328-AVERAGE(GC$9:GC$497))/STDEVP(GC$9:GC$497)*10+50),2)</f>
        <v>57.71</v>
      </c>
      <c r="GN328" s="86">
        <f>ROUND(((GD328-AVERAGE(GD$9:GD$497))/STDEVP(GD$9:GD$497)*10+50),2)</f>
        <v>45.13</v>
      </c>
      <c r="GO328" s="86">
        <f>ROUND(((GE328-AVERAGE(GE$9:GE$497))/STDEVP(GE$9:GE$497)*10+50),2)</f>
        <v>46.43</v>
      </c>
      <c r="GP328" s="86">
        <f>ROUND(((GF328-AVERAGE(GF$9:GF$497))/STDEVP(GF$9:GF$497)*10+50),2)</f>
        <v>37.57</v>
      </c>
      <c r="GQ328" s="86">
        <f>ROUND(((GG328-AVERAGE(GG$9:GG$497))/STDEVP(GG$9:GG$497)*10+50),2)</f>
        <v>41.83</v>
      </c>
      <c r="GR328" s="86">
        <f>ROUND(((GH328-AVERAGE(GH$9:GH$497))/STDEVP(GH$9:GH$497)*10+50),2)</f>
        <v>39.61</v>
      </c>
      <c r="GS328" s="87">
        <f>ROUND(((GI328-AVERAGE(GI$9:GI$497))/STDEVP(GI$9:GI$497)*10+50),2)</f>
        <v>41.52</v>
      </c>
      <c r="GT328" s="73">
        <f>RANK(GJ328,$GJ$9:$GJ$497,0)</f>
        <v>221</v>
      </c>
      <c r="GU328" s="74">
        <f>RANK(GK328,$GK$9:$GK$497,0)</f>
        <v>354</v>
      </c>
      <c r="GV328" s="74">
        <f>RANK(GL328,$GL$9:$GL$497,0)</f>
        <v>291</v>
      </c>
      <c r="GW328" s="74">
        <f>RANK(GM328,$GM$9:$GM$497,0)</f>
        <v>65</v>
      </c>
      <c r="GX328" s="74">
        <f>RANK(GN328,$GN$9:$GN$497,0)</f>
        <v>266</v>
      </c>
      <c r="GY328" s="74">
        <f>RANK(GO328,$GO$9:$GO$497,0)</f>
        <v>229</v>
      </c>
      <c r="GZ328" s="74">
        <f>RANK(GP328,$GP$9:$GP$497,0)</f>
        <v>397</v>
      </c>
      <c r="HA328" s="74">
        <f>RANK(GQ328,$GQ$9:$GQ$497,0)</f>
        <v>352</v>
      </c>
      <c r="HB328" s="74">
        <f>RANK(GR328,$GR$9:$GR$497,0)</f>
        <v>390</v>
      </c>
      <c r="HC328" s="84">
        <f>RANK(GS328,$GS$9:$GS$497,0)</f>
        <v>354</v>
      </c>
      <c r="HD328" s="85">
        <f>ROUND(AVERAGEIF($ES$9:$ES$497,$ES328,$FZ$9:$FZ$497),2)</f>
        <v>1.1399999999999999</v>
      </c>
      <c r="HE328" s="86">
        <f>ROUND(AVERAGEIF($ES$9:$ES$497,$ES328,$GA$9:$GA$497),2)</f>
        <v>0.46</v>
      </c>
      <c r="HF328" s="86">
        <f>ROUND(AVERAGEIF($ES$9:$ES$497,$ES328,$GB$9:$GB$497),2)</f>
        <v>0.65</v>
      </c>
      <c r="HG328" s="86">
        <f>ROUND(AVERAGEIF($ES$9:$ES$497,$ES328,$GC$9:$GC$497),2)</f>
        <v>0.74</v>
      </c>
      <c r="HH328" s="86">
        <f>ROUND(AVERAGEIF($ES$9:$ES$497,$ES328,$GD$9:$GD$497),2)</f>
        <v>0.27</v>
      </c>
      <c r="HI328" s="86">
        <f>ROUND(AVERAGEIF($ES$9:$ES$497,$ES328,$GE$9:$GE$497),2)</f>
        <v>0.23</v>
      </c>
      <c r="HJ328" s="86">
        <f>ROUND(AVERAGEIF($ES$9:$ES$497,$ES328,$GF$9:$GF$497),2)</f>
        <v>0.3</v>
      </c>
      <c r="HK328" s="86">
        <f>ROUND(AVERAGEIF($ES$9:$ES$497,$ES328,$GG$9:$GG$497),2)</f>
        <v>0.28000000000000003</v>
      </c>
      <c r="HL328" s="86">
        <f>ROUND(AVERAGEIF($ES$9:$ES$497,$ES328,$GH$9:$GH$497),2)</f>
        <v>0.92</v>
      </c>
      <c r="HM328" s="87">
        <f>ROUND(AVERAGEIF($ES$9:$ES$497,$ES328,$GI$9:$GI$497),2)</f>
        <v>0.93</v>
      </c>
      <c r="HN328" s="88">
        <f t="shared" si="721"/>
        <v>-0.19999999999999996</v>
      </c>
      <c r="HO328" s="89">
        <f t="shared" si="722"/>
        <v>-8.0000000000000016E-2</v>
      </c>
      <c r="HP328" s="89">
        <f t="shared" si="723"/>
        <v>-0.21000000000000002</v>
      </c>
      <c r="HQ328" s="89">
        <f t="shared" si="724"/>
        <v>-5.9999999999999942E-2</v>
      </c>
      <c r="HR328" s="89">
        <f t="shared" si="725"/>
        <v>-2.0000000000000018E-2</v>
      </c>
      <c r="HS328" s="89">
        <f t="shared" si="726"/>
        <v>1.999999999999999E-2</v>
      </c>
      <c r="HT328" s="89">
        <f t="shared" si="727"/>
        <v>-0.06</v>
      </c>
      <c r="HU328" s="89">
        <f t="shared" si="728"/>
        <v>8.9999999999999969E-2</v>
      </c>
      <c r="HV328" s="89">
        <f t="shared" si="729"/>
        <v>-0.23000000000000009</v>
      </c>
      <c r="HW328" s="90">
        <f t="shared" si="730"/>
        <v>-0.12</v>
      </c>
      <c r="HX328" s="73">
        <f>COUNTIFS($FZ$9:$FZ$497,"&gt;"&amp;FZ328,$ES$9:$ES$497,$ES328)+1</f>
        <v>75</v>
      </c>
      <c r="HY328" s="74">
        <f>COUNTIFS($GA$9:$GA$497,"&gt;"&amp;GA328,$ES$9:$ES$497,$ES328)+1</f>
        <v>72</v>
      </c>
      <c r="HZ328" s="74">
        <f>COUNTIFS($GB$9:$GB$497,"&gt;"&amp;GB328,$ES$9:$ES$497,$ES328)+1</f>
        <v>84</v>
      </c>
      <c r="IA328" s="74">
        <f>COUNTIFS($GC$9:$GC$497,"&gt;"&amp;GC328,$ES$9:$ES$497,$ES328)+1</f>
        <v>46</v>
      </c>
      <c r="IB328" s="74">
        <f>COUNTIFS($GD$9:$GD$497,"&gt;"&amp;GD328,$ES$9:$ES$497,$ES328)+1</f>
        <v>45</v>
      </c>
      <c r="IC328" s="74">
        <f>COUNTIFS($GE$9:$GE$497,"&gt;"&amp;GE328,$ES$9:$ES$497,$ES328)+1</f>
        <v>29</v>
      </c>
      <c r="ID328" s="74">
        <f>COUNTIFS($GF$9:$GF$497,"&gt;"&amp;GF328,$ES$9:$ES$497,$ES328)+1</f>
        <v>60</v>
      </c>
      <c r="IE328" s="74">
        <f>COUNTIFS($GG$9:$GG$497,"&gt;"&amp;GG328,$ES$9:$ES$497,$ES328)+1</f>
        <v>32</v>
      </c>
      <c r="IF328" s="74">
        <f>COUNTIFS($GH$9:$GH$497,"&gt;"&amp;GH328,$ES$9:$ES$497,$ES328)+1</f>
        <v>85</v>
      </c>
      <c r="IG328" s="84">
        <f>COUNTIFS($GI$9:$GI$497,"&gt;"&amp;GI328,$ES$9:$ES$497,$ES328)+1</f>
        <v>61</v>
      </c>
      <c r="IH328" s="91"/>
      <c r="II328" s="79"/>
      <c r="IJ328" s="79"/>
      <c r="IK328" s="79"/>
      <c r="IL328" s="79"/>
      <c r="IM328" s="92"/>
      <c r="IN328" s="93"/>
      <c r="IO328" s="94"/>
      <c r="IP328" s="95"/>
      <c r="IQ328" s="79"/>
      <c r="IR328" s="79"/>
      <c r="IS328" s="79"/>
      <c r="IT328" s="79"/>
      <c r="IU328" s="79"/>
      <c r="IV328" s="79"/>
      <c r="IW328" s="96"/>
      <c r="IX328" s="93"/>
      <c r="IY328" s="79"/>
      <c r="IZ328" s="79"/>
      <c r="JA328" s="79"/>
      <c r="JB328" s="79"/>
      <c r="JC328" s="79"/>
      <c r="JD328" s="79"/>
      <c r="JE328" s="97"/>
      <c r="JF328" s="95"/>
      <c r="JG328" s="79"/>
      <c r="JH328" s="79"/>
      <c r="JI328" s="79"/>
      <c r="JJ328" s="79"/>
      <c r="JK328" s="79"/>
      <c r="JL328" s="79"/>
      <c r="JM328" s="96"/>
      <c r="JN328" s="93"/>
      <c r="JO328" s="79"/>
      <c r="JP328" s="79"/>
      <c r="JQ328" s="79"/>
      <c r="JR328" s="79"/>
      <c r="JS328" s="79"/>
      <c r="JT328" s="79"/>
      <c r="JU328" s="79"/>
      <c r="JV328" s="79"/>
      <c r="JW328" s="79"/>
      <c r="JX328" s="79"/>
      <c r="JY328" s="79"/>
      <c r="JZ328" s="97"/>
      <c r="KA328" s="93"/>
      <c r="KB328" s="79"/>
      <c r="KC328" s="79"/>
      <c r="KD328" s="79"/>
      <c r="KE328" s="97"/>
      <c r="KF328" s="95"/>
      <c r="KG328" s="79"/>
      <c r="KH328" s="79"/>
      <c r="KI328" s="79"/>
      <c r="KJ328" s="79"/>
      <c r="KK328" s="98"/>
      <c r="KL328" s="79"/>
      <c r="KM328" s="79"/>
      <c r="KN328" s="79"/>
      <c r="KO328" s="79"/>
      <c r="KP328" s="79"/>
      <c r="KQ328" s="79"/>
      <c r="KR328" s="79"/>
      <c r="KS328" s="96"/>
      <c r="KT328" s="96"/>
      <c r="KU328" s="96"/>
      <c r="KV328" s="96"/>
      <c r="KW328" s="93"/>
      <c r="KX328" s="79"/>
      <c r="KY328" s="79"/>
      <c r="KZ328" s="79"/>
      <c r="LA328" s="79"/>
      <c r="LB328" s="79"/>
      <c r="LC328" s="96"/>
      <c r="LD328" s="93"/>
      <c r="LE328" s="94"/>
      <c r="LF328" s="99"/>
      <c r="LG328" s="75"/>
      <c r="LH328" s="93"/>
      <c r="LI328" s="79"/>
      <c r="LJ328" s="74"/>
      <c r="LK328" s="74"/>
      <c r="LL328" s="74"/>
      <c r="LM328" s="100"/>
      <c r="LN328" s="95"/>
      <c r="LO328" s="79"/>
      <c r="LP328" s="79"/>
      <c r="LQ328" s="79"/>
      <c r="LR328" s="96"/>
      <c r="LS328" s="93"/>
      <c r="LT328" s="79"/>
      <c r="LU328" s="79"/>
      <c r="LV328" s="79"/>
      <c r="LW328" s="79"/>
      <c r="LX328" s="79"/>
      <c r="LY328" s="79"/>
      <c r="LZ328" s="79"/>
      <c r="MA328" s="97"/>
      <c r="MB328" s="95"/>
      <c r="MC328" s="79"/>
      <c r="MD328" s="79"/>
      <c r="ME328" s="79"/>
      <c r="MF328" s="79"/>
      <c r="MG328" s="79"/>
      <c r="MH328" s="79"/>
      <c r="MI328" s="79"/>
      <c r="MJ328" s="79"/>
      <c r="MK328" s="79"/>
      <c r="ML328" s="79"/>
      <c r="MM328" s="79"/>
      <c r="MN328" s="98"/>
      <c r="MO328" s="98"/>
      <c r="MP328" s="96"/>
      <c r="MQ328" s="93"/>
      <c r="MR328" s="79"/>
      <c r="MS328" s="79"/>
      <c r="MT328" s="79"/>
      <c r="MU328" s="79"/>
      <c r="MV328" s="98"/>
      <c r="MW328" s="79"/>
      <c r="MX328" s="79"/>
      <c r="MY328" s="79"/>
      <c r="MZ328" s="79"/>
      <c r="NA328" s="79"/>
      <c r="NB328" s="79"/>
      <c r="NC328" s="79"/>
      <c r="ND328" s="96"/>
      <c r="NE328" s="96"/>
      <c r="NF328" s="96"/>
      <c r="NG328" s="96"/>
      <c r="NH328" s="93"/>
      <c r="NI328" s="79"/>
      <c r="NJ328" s="79"/>
      <c r="NK328" s="79"/>
      <c r="NL328" s="79"/>
      <c r="NM328" s="79"/>
      <c r="NN328" s="94"/>
      <c r="NO328" s="93"/>
      <c r="NP328" s="80"/>
      <c r="NQ328" s="145" t="s">
        <v>1302</v>
      </c>
      <c r="NR328" s="199" t="s">
        <v>1306</v>
      </c>
      <c r="NS328" s="199"/>
      <c r="NT328" s="199"/>
      <c r="NU328" s="199"/>
      <c r="NV328" s="135">
        <v>44232</v>
      </c>
      <c r="NW328" s="102" t="s">
        <v>882</v>
      </c>
      <c r="NX328" s="136" t="s">
        <v>1066</v>
      </c>
      <c r="NY328" s="138" t="s">
        <v>2116</v>
      </c>
      <c r="NZ328" s="136" t="s">
        <v>2083</v>
      </c>
      <c r="OA328" s="137"/>
      <c r="OB328" s="137"/>
      <c r="OC328" s="137"/>
      <c r="OD328" s="108">
        <f t="shared" si="763"/>
        <v>72</v>
      </c>
      <c r="OE328" s="109">
        <v>7</v>
      </c>
      <c r="OF328" s="110">
        <f t="shared" si="764"/>
        <v>30</v>
      </c>
      <c r="OG328" s="109">
        <v>7</v>
      </c>
      <c r="OH328" s="111">
        <f>ROUND(AVERAGEIF($ES$9:$ES$497,$ES328,EV$9:EV$497),0)</f>
        <v>79</v>
      </c>
      <c r="OI328" s="112">
        <f>ROUND(AVERAGEIF($ES$9:$ES$497,$ES328,EW$9:EW$497),0)</f>
        <v>32</v>
      </c>
      <c r="OJ328" s="112">
        <f>ROUND(AVERAGEIF($ES$9:$ES$497,$ES328,EX$9:EX$497),0)</f>
        <v>45</v>
      </c>
      <c r="OK328" s="112">
        <f>ROUND(AVERAGEIF($ES$9:$ES$497,$ES328,EY$9:EY$497),0)</f>
        <v>53</v>
      </c>
      <c r="OL328" s="112">
        <f>ROUND(AVERAGEIF($ES$9:$ES$497,$ES328,EZ$9:EZ$497),0)</f>
        <v>20</v>
      </c>
      <c r="OM328" s="112">
        <f>ROUND(AVERAGEIF($ES$9:$ES$497,$ES328,FA$9:FA$497),0)</f>
        <v>18</v>
      </c>
      <c r="ON328" s="112">
        <f>ROUND(AVERAGEIF($ES$9:$ES$497,$ES328,FB$9:FB$497),0)</f>
        <v>23</v>
      </c>
      <c r="OO328" s="112">
        <f>ROUND(AVERAGEIF($ES$9:$ES$497,$ES328,FC$9:FC$497),0)</f>
        <v>23</v>
      </c>
      <c r="OP328" s="112">
        <f>ROUND(AVERAGEIF($ES$9:$ES$497,$ES328,FD$9:FD$497),0)</f>
        <v>64</v>
      </c>
      <c r="OQ328" s="113">
        <f>ROUND(AVERAGEIF($ES$9:$ES$497,$ES328,FE$9:FE$497),0)</f>
        <v>68</v>
      </c>
      <c r="OR328" s="114">
        <f>ROUND(EV328/MAX(EV$9:EV$497)*100,0)</f>
        <v>56</v>
      </c>
      <c r="OS328" s="115">
        <f>ROUND(EW328/MAX(EW$9:EW$497)*100,0)</f>
        <v>31</v>
      </c>
      <c r="OT328" s="115">
        <f>ROUND(EX328/MAX(EX$9:EX$497)*100,0)</f>
        <v>38</v>
      </c>
      <c r="OU328" s="115">
        <f>ROUND(EY328/MAX(EY$9:EY$497)*100,0)</f>
        <v>48</v>
      </c>
      <c r="OV328" s="115">
        <f>ROUND(EZ328/MAX(EZ$9:EZ$497)*100,0)</f>
        <v>21</v>
      </c>
      <c r="OW328" s="115">
        <f>ROUND(FA328/MAX(FA$9:FA$497)*100,0)</f>
        <v>23</v>
      </c>
      <c r="OX328" s="115">
        <f>ROUND(FB328/MAX(FB$9:FB$497)*100,0)</f>
        <v>19</v>
      </c>
      <c r="OY328" s="116">
        <f>ROUND(FC328/MAX(FC$9:FC$497)*100,0)</f>
        <v>27</v>
      </c>
      <c r="OZ328" s="115">
        <f>ROUND(FD328/MAX(FD$9:FD$497)*100,0)</f>
        <v>49</v>
      </c>
      <c r="PA328" s="117">
        <f>ROUND(FE328/MAX(FE$9:FE$497)*100,0)</f>
        <v>35</v>
      </c>
      <c r="PB328" s="118">
        <f t="shared" si="731"/>
        <v>401</v>
      </c>
      <c r="PC328" s="115">
        <f t="shared" si="732"/>
        <v>350</v>
      </c>
      <c r="PD328" s="115">
        <f t="shared" si="733"/>
        <v>464</v>
      </c>
      <c r="PE328" s="115">
        <f t="shared" si="734"/>
        <v>455</v>
      </c>
      <c r="PF328" s="115">
        <f t="shared" si="735"/>
        <v>439</v>
      </c>
      <c r="PG328" s="119">
        <f t="shared" si="736"/>
        <v>358</v>
      </c>
      <c r="PH328" s="118">
        <f>ROUND(PB328/MAX(PB$9:PB$497)*100,0)</f>
        <v>48</v>
      </c>
      <c r="PI328" s="115">
        <f>ROUND(PC328/MAX(PC$9:PC$497)*100,0)</f>
        <v>42</v>
      </c>
      <c r="PJ328" s="115">
        <f>ROUND(PD328/MAX(PD$9:PD$497)*100,0)</f>
        <v>49</v>
      </c>
      <c r="PK328" s="115">
        <f>ROUND(PE328/MAX(PE$9:PE$497)*100,0)</f>
        <v>45</v>
      </c>
      <c r="PL328" s="115">
        <f>ROUND(PF328/MAX(PF$9:PF$497)*100,0)</f>
        <v>62</v>
      </c>
      <c r="PM328" s="119">
        <f>ROUND(PG328/MAX(PG$9:PG$497)*100,0)</f>
        <v>52</v>
      </c>
      <c r="PN328" s="118">
        <f>RANK(PH328,PH$9:PH$497,0)</f>
        <v>196</v>
      </c>
      <c r="PO328" s="115">
        <f>RANK(PI328,PI$9:PI$497,0)</f>
        <v>199</v>
      </c>
      <c r="PP328" s="115">
        <f>RANK(PJ328,PJ$9:PJ$497,0)</f>
        <v>204</v>
      </c>
      <c r="PQ328" s="115">
        <f>RANK(PK328,PK$9:PK$497,0)</f>
        <v>204</v>
      </c>
      <c r="PR328" s="115">
        <f>RANK(PL328,PL$9:PL$497,0)</f>
        <v>131</v>
      </c>
      <c r="PS328" s="119">
        <f>RANK(PM328,PM$9:PM$497,0)</f>
        <v>153</v>
      </c>
      <c r="PT328" s="120">
        <f>ROUND(FZ328/MAX(FZ$9:FZ$497)*100,0)</f>
        <v>51</v>
      </c>
      <c r="PU328" s="115">
        <f>ROUND(GA328/MAX(GA$9:GA$497)*100,0)</f>
        <v>21</v>
      </c>
      <c r="PV328" s="115">
        <f>ROUND(GB328/MAX(GB$9:GB$497)*100,0)</f>
        <v>32</v>
      </c>
      <c r="PW328" s="115">
        <f>ROUND(GC328/MAX(GC$9:GC$497)*100,0)</f>
        <v>54</v>
      </c>
      <c r="PX328" s="115">
        <f>ROUND(GD328/MAX(GD$9:GD$497)*100,0)</f>
        <v>14</v>
      </c>
      <c r="PY328" s="115">
        <f>ROUND(GE328/MAX(GE$9:GE$497)*100,0)</f>
        <v>15</v>
      </c>
      <c r="PZ328" s="115">
        <f>ROUND(GF328/MAX(GF$9:GF$497)*100,0)</f>
        <v>11</v>
      </c>
      <c r="QA328" s="116">
        <f>ROUND(GG328/MAX(GG$9:GG$497)*100,0)</f>
        <v>20</v>
      </c>
      <c r="QB328" s="115">
        <f>ROUND(GH328/MAX(GH$9:GH$497)*100,0)</f>
        <v>31</v>
      </c>
      <c r="QC328" s="121">
        <f>ROUND(GI328/MAX(GI$9:GI$497)*100,0)</f>
        <v>26</v>
      </c>
      <c r="QD328" s="120">
        <f>ROUND(AVERAGEIF($ES$9:$ES$497,$ES328,PT$9:PT$497),0)</f>
        <v>62</v>
      </c>
      <c r="QE328" s="120">
        <f>ROUND(AVERAGEIF($ES$9:$ES$497,$ES328,PU$9:PU$497),0)</f>
        <v>26</v>
      </c>
      <c r="QF328" s="120">
        <f>ROUND(AVERAGEIF($ES$9:$ES$497,$ES328,PV$9:PV$497),0)</f>
        <v>48</v>
      </c>
      <c r="QG328" s="120">
        <f>ROUND(AVERAGEIF($ES$9:$ES$497,$ES328,PW$9:PW$497),0)</f>
        <v>58</v>
      </c>
      <c r="QH328" s="120">
        <f>ROUND(AVERAGEIF($ES$9:$ES$497,$ES328,PX$9:PX$497),0)</f>
        <v>15</v>
      </c>
      <c r="QI328" s="120">
        <f>ROUND(AVERAGEIF($ES$9:$ES$497,$ES328,PY$9:PY$497),0)</f>
        <v>14</v>
      </c>
      <c r="QJ328" s="120">
        <f>ROUND(AVERAGEIF($ES$9:$ES$497,$ES328,PZ$9:PZ$497),0)</f>
        <v>14</v>
      </c>
      <c r="QK328" s="120">
        <f>ROUND(AVERAGEIF($ES$9:$ES$497,$ES328,QA$9:QA$497),0)</f>
        <v>15</v>
      </c>
      <c r="QL328" s="120">
        <f>ROUND(AVERAGEIF($ES$9:$ES$497,$ES328,QB$9:QB$497),0)</f>
        <v>41</v>
      </c>
      <c r="QM328" s="120">
        <f>ROUND(AVERAGEIF($ES$9:$ES$497,$ES328,QC$9:QC$497),0)</f>
        <v>30</v>
      </c>
      <c r="QN328" s="114">
        <f t="shared" si="737"/>
        <v>368</v>
      </c>
      <c r="QO328" s="115">
        <f t="shared" si="738"/>
        <v>296</v>
      </c>
      <c r="QP328" s="115">
        <f t="shared" si="739"/>
        <v>424</v>
      </c>
      <c r="QQ328" s="115">
        <f t="shared" si="740"/>
        <v>428</v>
      </c>
      <c r="QR328" s="115">
        <f t="shared" si="741"/>
        <v>503</v>
      </c>
      <c r="QS328" s="119">
        <f t="shared" si="742"/>
        <v>323</v>
      </c>
      <c r="QT328" s="114">
        <f>ROUND((QN328-MIN(QN$9:QN$497))/(MAX(QN$9:QN$497)-MIN(QN$9:QN$497))*100,0)</f>
        <v>22</v>
      </c>
      <c r="QU328" s="115">
        <f>ROUND((QO328-MIN(QO$9:QO$497))/(MAX(QO$9:QO$497)-MIN(QO$9:QO$497))*100,0)</f>
        <v>12</v>
      </c>
      <c r="QV328" s="115">
        <f>ROUND((QP328-MIN(QP$9:QP$497))/(MAX(QP$9:QP$497)-MIN(QP$9:QP$497))*100,0)</f>
        <v>10</v>
      </c>
      <c r="QW328" s="115">
        <f>ROUND((QQ328-MIN(QQ$9:QQ$497))/(MAX(QQ$9:QQ$497)-MIN(QQ$9:QQ$497))*100,0)</f>
        <v>18</v>
      </c>
      <c r="QX328" s="115">
        <f>ROUND((QR328-MIN(QR$9:QR$497))/(MAX(QR$9:QR$497)-MIN(QR$9:QR$497))*100,0)</f>
        <v>45</v>
      </c>
      <c r="QY328" s="115">
        <f>ROUND((QS328-MIN(QS$9:QS$497))/(MAX(QS$9:QS$497)-MIN(QS$9:QS$497))*100,0)</f>
        <v>30</v>
      </c>
      <c r="QZ328" s="114">
        <f>RANK(QN328,QN$9:QN$497,0)</f>
        <v>388</v>
      </c>
      <c r="RA328" s="115">
        <f>RANK(QO328,QO$9:QO$497,0)</f>
        <v>381</v>
      </c>
      <c r="RB328" s="115">
        <f>RANK(QP328,QP$9:QP$497,0)</f>
        <v>413</v>
      </c>
      <c r="RC328" s="115">
        <f>RANK(QQ328,QQ$9:QQ$497,0)</f>
        <v>396</v>
      </c>
      <c r="RD328" s="115">
        <f>RANK(QR328,QR$9:QR$497,0)</f>
        <v>237</v>
      </c>
      <c r="RE328" s="115">
        <f>RANK(QS328,QS$9:QS$497,0)</f>
        <v>292</v>
      </c>
      <c r="RF328" s="122"/>
      <c r="RG328" s="115">
        <f>($RH$3*(IH328+IJ328)*100*100/MAX(EX$9:EX$497)*$RO$3) +($RH$3*(II328+IJ328)*100*100/MAX(EX$9:EX$497)*$RO$4) + ($RH$3*IK328*100*100/MAX(EX$9:EX$497)*0.098)</f>
        <v>0</v>
      </c>
      <c r="RH328" s="115">
        <f>($RH$4*IL328*100*100/MAX(EZ$9:EZ$497))*$RQ$3</f>
        <v>0</v>
      </c>
      <c r="RI328" s="115">
        <f>($RH$3*IM328*100*100/MAX(EY$9:EY$497))*$RQ$4</f>
        <v>0</v>
      </c>
      <c r="RJ328" s="115">
        <f>($RH$3*IN328*100*100/MAX(EX$9:EX$497))</f>
        <v>0</v>
      </c>
      <c r="RK328" s="115">
        <f>($RH$4*IO328*100*100/MAX(EZ$9:EZ$497))*$RQ$3</f>
        <v>0</v>
      </c>
      <c r="RL328" s="115">
        <f>(($RL$4*IP328*100*((100/MAX(EX$9:EX$497)+100/MAX(EZ$9:EZ$497))/2))+($RL$4*IQ328*100*((100/MAX(EX$9:EX$497)+100/MAX(EZ$9:EZ$497))/2))+($RL$4*IR328*100*((100/MAX(EX$9:EX$497)+100/MAX(EZ$9:EZ$497))/2))+($RL$4*IS328*100*((100/MAX(EX$9:EX$497)+100/MAX(EZ$9:EZ$497))/2))+($RL$4*IT328*100*((100/MAX(EX$9:EX$497)+100/MAX(EZ$9:EZ$497))/2))+($RL$4*IU328*100*((100/MAX(EX$9:EX$497)+100/MAX(EZ$9:EZ$497))/2))+($RL$4*IV328*100*((100/MAX(EX$9:EX$497)+100/MAX(EZ$9:EZ$497))/2))+($RL$4*IW328*100*((100/MAX(EX$9:EX$497)+100/MAX(EZ$9:EZ$497))/2)))*$RS$3</f>
        <v>0</v>
      </c>
      <c r="RM328" s="115">
        <f>(($RH$3*IX328*100*100/MAX(EX$9:EX$497))+($RH$3*IY328*100*100/MAX(EX$9:EX$497))+($RH$3*IZ328*100*100/MAX(EX$9:EX$497))+($RH$3*JA328*100*100/MAX(EX$9:EX$497))+($RH$3*JB328*100*100/MAX(EX$9:EX$497))+($RH$3*JC328*100*100/MAX(EX$9:EX$497))+($RH$3*JD328*100*100/MAX(EX$9:EX$497))+($RH$3*JE328*100*100/MAX(EX$9:EX$497)))*$RS$4</f>
        <v>0</v>
      </c>
      <c r="RN328" s="115">
        <f>(($RH$4*JF328*100*100/MAX(EZ$9:EZ$497)) + ($RH$4*JG328*100*100/MAX(EZ$9:EZ$497)) + ($RH$4*JH328*100*100/MAX(EZ$9:EZ$497)) + ($RH$4*JI328*100*100/MAX(EZ$9:EZ$497)) + ($RH$4*JJ328*100*100/MAX(EZ$9:EZ$497)) + ($RH$4*JK328*100*100/MAX(EZ$9:EZ$497)) + ($RH$4*JL328*100*100/MAX(EZ$9:EZ$497)) + ($RH$4*JM328*100*100/MAX(EZ$9:EZ$497)))*$RU$3</f>
        <v>0</v>
      </c>
      <c r="RO328" s="115">
        <f>(($RL$4*JN328*100*((100/MAX(EX$9:EX$497)+100/MAX(EZ$9:EZ$497))/2))+($RL$4*JO328*100*((100/MAX(EX$9:EX$497)+100/MAX(EZ$9:EZ$497))/2))+($RL$4*JP328*100*((100/MAX(EX$9:EX$497)+100/MAX(EZ$9:EZ$497))/2))+($RL$4*JQ328*100*((100/MAX(EX$9:EX$497)+100/MAX(EZ$9:EZ$497))/2))+($RL$4*JR328*100*((100/MAX(EX$9:EX$497)+100/MAX(EZ$9:EZ$497))/2))+($RL$4*JS328*100*((100/MAX(EX$9:EX$497)+100/MAX(EZ$9:EZ$497))/2))+($RL$4*JT328*100*((100/MAX(EX$9:EX$497)+100/MAX(EZ$9:EZ$497))/2))+($RL$4*JU328*100*((100/MAX(EX$9:EX$497)+100/MAX(EZ$9:EZ$497))/2))+($RL$4*JV328*100*((100/MAX(EX$9:EX$497)+100/MAX(EZ$9:EZ$497))/2))+($RL$4*JW328*100*((100/MAX(EX$9:EX$497)+100/MAX(EZ$9:EZ$497))/2))+($RL$4*JX328*100*((100/MAX(EX$9:EX$497)+100/MAX(EZ$9:EZ$497))/2))+($RL$4*JY328*100*((100/MAX(EX$9:EX$497)+100/MAX(EZ$9:EZ$497))/2))+($RL$4*JZ328*100*((100/MAX(EX$9:EX$497)+100/MAX(EZ$9:EZ$497))/2)))*$RW$3/2</f>
        <v>0</v>
      </c>
      <c r="RP328" s="119">
        <f>($RJ$3*KA328*100*100/MAX(FA$9:FA$497)) + ($RJ$3*KB328*100*100/MAX(FA$9:FA$497)/2) + ($RJ$3*KC328*100*100/MAX(FA$9:FA$497)/2) + ($RJ$3*KD328*100*100/MAX(FA$9:FA$497)/4) + ($RJ$3*KE328*100*100/MAX(FA$9:FA$497)/4)</f>
        <v>0</v>
      </c>
      <c r="RQ328" s="118">
        <f>($RL$4*KF328*100*((100/MAX(EX$9:EX$497)+100/MAX(EZ$9:EZ$497)))) * ($RO$3/2) + (($RL$4*KG328*100*((100/MAX(EX$9:EX$497)+100/MAX(EZ$9:EZ$497))))+($RL$4*KH328*100*((100/MAX(EX$9:EX$497)+100/MAX(EZ$9:EZ$497))))+($RL$4*KI328*100*((100/MAX(EX$9:EX$497)+100/MAX(EZ$9:EZ$497))))+($RL$4*KJ328*100*((100/MAX(EX$9:EX$497)+100/MAX(EZ$9:EZ$497))))+($RL$4*KK328*100*((100/MAX(EX$9:EX$497)+100/MAX(EZ$9:EZ$497))))+($RL$4*KL328*100*((100/MAX(EX$9:EX$497)+100/MAX(EZ$9:EZ$497))))+($RL$4*KM328*100*((100/MAX(EX$9:EX$497)+100/MAX(EZ$9:EZ$497))))+($RL$4*KN328*100*((100/MAX(EX$9:EX$497)+100/MAX(EZ$9:EZ$497))))+($RL$4*KO328*100*((100/MAX(EX$9:EX$497)+100/MAX(EZ$9:EZ$497))))+($RL$4*KP328*100*((100/MAX(EX$9:EX$497)+100/MAX(EZ$9:EZ$497))))+($RL$4*KQ328*100*((100/MAX(EX$9:EX$497)+100/MAX(EZ$9:EZ$497))))+($RL$4*KR328*100*((100/MAX(EX$9:EX$497)+100/MAX(EZ$9:EZ$497))))+($RL$4*KS328*100*((100/MAX(EX$9:EX$497)+100/MAX(EZ$9:EZ$497))))+($RL$4*KV328*100*((100/MAX(EX$9:EX$497)+100/MAX(EZ$9:EZ$497))))) * (($RO$3+$RO$4)/6)</f>
        <v>0</v>
      </c>
      <c r="RR328" s="115">
        <f>(($RL$4*KW328*100*((100/MAX(EX$9:EX$497)+100/MAX(EZ$9:EZ$497))))) * ($RO$3/2) + (($RL$4*KX328*100*((100/MAX(EX$9:EX$497)+100/MAX(EZ$9:EZ$497))))+($RL$4*KY328*100*((100/MAX(EX$9:EX$497)+100/MAX(EZ$9:EZ$497))))+($RL$4*KZ328*100*((100/MAX(EX$9:EX$497)+100/MAX(EZ$9:EZ$497))))+($RL$4*LA328*100*((100/MAX(EX$9:EX$497)+100/MAX(EZ$9:EZ$497))))+($RL$4*LB328*100*((100/MAX(EX$9:EX$497)+100/MAX(EZ$9:EZ$497))))+($RL$4*LC328*100*((100/MAX(EX$9:EX$497)+100/MAX(EZ$9:EZ$497))))) * (($RO$3+$RO$4)/6)</f>
        <v>0</v>
      </c>
      <c r="RS328" s="119">
        <f>(($RL$4*LD328*100*((100/MAX(EX$9:EX$497)+100/MAX(EZ$9:EZ$497))))+($RL$4*LE328*100*((100/MAX(EX$9:EX$497)+100/MAX(EZ$9:EZ$497))))) * (($RO$3+$RO$4)/6)</f>
        <v>0</v>
      </c>
      <c r="RT328" s="118">
        <f>($RJ$4*LH328*100*(100/MAX(EV$9:EV$497)))+($RJ$4*LI328*100*(100/MAX(EV$9:EV$497)))</f>
        <v>0</v>
      </c>
      <c r="RU328" s="119">
        <f>($RJ$4*LJ328*(100/MAX(EV$9:EV$497)))/2 + ($RL$3*LK328*(100/MAX(EW$9:EW$497))) + ($RJ$4*LL328*(100/MAX(EV$9:EV$497)))/4 + ($RL$3*LM328*(100/MAX(EW$9:EW$497)))</f>
        <v>0</v>
      </c>
      <c r="RV328" s="118">
        <f>($RJ$4*LN328*100*100/MAX(EV$9:EV$497)/2)+($RJ$4*LO328*100*100/MAX(EV$9:EV$497)/2)+($RJ$4*LP328*100*100/MAX(EV$9:EV$497))+($RJ$4*LQ328*100*100/MAX(EV$9:EV$497))+($RJ$4*LR328*100*100/MAX(EV$9:EV$497))</f>
        <v>0</v>
      </c>
      <c r="RW328" s="115">
        <f>($RJ$4*LS328*100*100/MAX(EV$9:EV$497)) + (($RJ$4*LT328*100*100/MAX(EV$9:EV$497))+($RJ$4*LU328*100*100/MAX(EV$9:EV$497))+($RJ$4*LV328*100*100/MAX(EV$9:EV$497))+($RJ$4*LW328*100*100/MAX(EV$9:EV$497))+($RJ$4*LX328*100*100/MAX(EV$9:EV$497))+($RJ$4*LY328*100*100/MAX(EV$9:EV$497))+($RJ$4*LZ328*100*100/MAX(EV$9:EV$497))+($RJ$4*MA328*100*100/MAX(EV$9:EV$497)))/2</f>
        <v>0</v>
      </c>
      <c r="RX328" s="119">
        <f>($RJ$4*MB328*100*100/MAX(EV$9:EV$497))+($RJ$4*MC328*100*100/MAX(EV$9:EV$497))+($RJ$4*MD328*100*100/MAX(EV$9:EV$497))+($RJ$4*ME328*100*100/MAX(EV$9:EV$497))+($RJ$4*MF328*100*100/MAX(EV$9:EV$497))+($RJ$4*MG328*100*100/MAX(EV$9:EV$497))+($RJ$4*MH328*100*100/MAX(EV$9:EV$497))+($RJ$4*MI328*100*100/MAX(EV$9:EV$497))+($RJ$4*MJ328*100*100/MAX(EV$9:EV$497))+($RJ$4*MK328*100*100/MAX(EV$9:EV$497))+($RJ$4*ML328*100*100/MAX(EV$9:EV$497))+($RJ$4*MM328*100*100/MAX(EV$9:EV$497))+($RJ$4*MN328*100*100/MAX(EV$9:EV$497))</f>
        <v>0</v>
      </c>
      <c r="RY328" s="118">
        <f>($RJ$4*MQ328*100*100/MAX(EV$9:EV$497))/2 + (($RJ$4*MR328*100*100/MAX(EV$9:EV$497))+($RJ$4*MS328*100*100/MAX(EV$9:EV$497))+($RJ$4*MT328*100*100/MAX(EV$9:EV$497))+($RJ$4*MU328*100*100/MAX(EV$9:EV$497))+($RJ$4*MV328*100*100/MAX(EV$9:EV$497))+($RJ$4*MW328*100*100/MAX(EV$9:EV$497))+($RJ$4*MX328*100*100/MAX(EV$9:EV$497))+($RJ$4*MY328*100*100/MAX(EV$9:EV$497))+($RJ$4*MZ328*100*100/MAX(EV$9:EV$497))+($RJ$4*NA328*100*100/MAX(EV$9:EV$497))+($RJ$4*NB328*100*100/MAX(EV$9:EV$497))+($RJ$4*NC328*100*100/MAX(EV$9:EV$497))+($RJ$4*ND328*100*100/MAX(EV$9:EV$497))+($RJ$4*NG328*100*100/MAX(EV$9:EV$497)))/4</f>
        <v>0</v>
      </c>
      <c r="RZ328" s="115">
        <f>($RJ$4*NH328*100*100/MAX(EV$9:EV$497))/2 + (($RJ$4*NI328*100*100/MAX(EV$9:EV$497))+($RJ$4*NJ328*100*100/MAX(EV$9:EV$497))+($RJ$4*NK328*100*100/MAX(EV$9:EV$497))+($RJ$4*NL328*100*100/MAX(EV$9:EV$497))+($RJ$4*NM328*100*100/MAX(EV$9:EV$497))+($RJ$4*NN328*100*100/MAX(EV$9:EV$497)))/4</f>
        <v>0</v>
      </c>
      <c r="SA328" s="117">
        <f>(($RJ$4*NO328*100*100/MAX(EV$9:EV$497))+($RJ$4*NP328*100*100/MAX(EV$9:EV$497)))/4</f>
        <v>0</v>
      </c>
      <c r="SB328" s="118">
        <f t="shared" si="743"/>
        <v>0</v>
      </c>
      <c r="SC328" s="115">
        <f t="shared" si="744"/>
        <v>0</v>
      </c>
      <c r="SD328" s="115">
        <f t="shared" si="745"/>
        <v>0</v>
      </c>
      <c r="SE328" s="115">
        <f t="shared" si="746"/>
        <v>0</v>
      </c>
      <c r="SF328" s="115">
        <f t="shared" si="747"/>
        <v>0</v>
      </c>
      <c r="SG328" s="115">
        <f t="shared" si="748"/>
        <v>0</v>
      </c>
      <c r="SH328" s="115">
        <f>ROUND(SB328/MAX(SB$9:SB$497)*100,0)</f>
        <v>0</v>
      </c>
      <c r="SI328" s="115">
        <f>ROUND(SC328/MAX(SC$9:SC$497)*100,0)</f>
        <v>0</v>
      </c>
      <c r="SJ328" s="115">
        <f>ROUND(SD328/MAX(SD$9:SD$497)*100,0)</f>
        <v>0</v>
      </c>
      <c r="SK328" s="115">
        <f>ROUND(SE328/MAX(SE$9:SE$497)*100,0)</f>
        <v>0</v>
      </c>
      <c r="SL328" s="115">
        <f>ROUND(SF328/MAX(SF$9:SF$497)*100,0)</f>
        <v>0</v>
      </c>
      <c r="SM328" s="121">
        <f>ROUND(SG328/MAX(SG$9:SG$497)*100,0)</f>
        <v>0</v>
      </c>
      <c r="SN328" s="115">
        <f>ROUND(AVERAGEIF($ES$9:$ES$497,$ES328,SH$9:SH$497),0)</f>
        <v>26</v>
      </c>
      <c r="SO328" s="115">
        <f>ROUND(AVERAGEIF($ES$9:$ES$497,$ES328,SI$9:SI$497),0)</f>
        <v>23</v>
      </c>
      <c r="SP328" s="115">
        <f>ROUND(AVERAGEIF($ES$9:$ES$497,$ES328,SJ$9:SJ$497),0)</f>
        <v>4</v>
      </c>
      <c r="SQ328" s="115">
        <f>ROUND(AVERAGEIF($ES$9:$ES$497,$ES328,SK$9:SK$497),0)</f>
        <v>20</v>
      </c>
      <c r="SR328" s="115">
        <f>ROUND(AVERAGEIF($ES$9:$ES$497,$ES328,SL$9:SL$497),0)</f>
        <v>7</v>
      </c>
      <c r="SS328" s="121">
        <f>ROUND(AVERAGEIF($ES$9:$ES$497,$ES328,SM$9:SM$497),0)</f>
        <v>6</v>
      </c>
      <c r="ST328" s="114">
        <f>RANK(SB328,SB$9:SB$497,0)</f>
        <v>323</v>
      </c>
      <c r="SU328" s="115">
        <f>RANK(SC328,SC$9:SC$497,0)</f>
        <v>320</v>
      </c>
      <c r="SV328" s="115">
        <f>RANK(SD328,SD$9:SD$497,0)</f>
        <v>320</v>
      </c>
      <c r="SW328" s="115">
        <f>RANK(SE328,SE$9:SE$497,0)</f>
        <v>320</v>
      </c>
      <c r="SX328" s="115">
        <f>RANK(SF328,SF$9:SF$497,0)</f>
        <v>317</v>
      </c>
      <c r="SY328" s="115">
        <f>RANK(SG328,SG$9:SG$497,0)</f>
        <v>308</v>
      </c>
      <c r="SZ328" s="115">
        <f>COUNTIFS(SB$9:SB$497,"&gt;"&amp;SB328,$ES$9:$ES$497,$ES328)+1</f>
        <v>73</v>
      </c>
      <c r="TA328" s="115">
        <f>COUNTIFS(SC$9:SC$497,"&gt;"&amp;SC328,$ES$9:$ES$497,$ES328)+1</f>
        <v>73</v>
      </c>
      <c r="TB328" s="115">
        <f>COUNTIFS(SD$9:SD$497,"&gt;"&amp;SD328,$ES$9:$ES$497,$ES328)+1</f>
        <v>71</v>
      </c>
      <c r="TC328" s="115">
        <f>COUNTIFS(SE$9:SE$497,"&gt;"&amp;SE328,$ES$9:$ES$497,$ES328)+1</f>
        <v>73</v>
      </c>
      <c r="TD328" s="115">
        <f>COUNTIFS(SF$9:SF$497,"&gt;"&amp;SF328,$ES$9:$ES$497,$ES328)+1</f>
        <v>71</v>
      </c>
      <c r="TE328" s="117">
        <f>COUNTIFS(SG$9:SG$497,"&gt;"&amp;SG328,$ES$9:$ES$497,$ES328)+1</f>
        <v>70</v>
      </c>
      <c r="TF328" s="118">
        <f t="shared" si="749"/>
        <v>62</v>
      </c>
      <c r="TG328" s="115">
        <f t="shared" si="750"/>
        <v>48</v>
      </c>
      <c r="TH328" s="115">
        <f t="shared" si="751"/>
        <v>42</v>
      </c>
      <c r="TI328" s="115">
        <f t="shared" si="752"/>
        <v>49</v>
      </c>
      <c r="TJ328" s="115">
        <f t="shared" si="753"/>
        <v>45</v>
      </c>
      <c r="TK328" s="115">
        <f t="shared" si="754"/>
        <v>62</v>
      </c>
      <c r="TL328" s="117">
        <f t="shared" si="755"/>
        <v>52</v>
      </c>
      <c r="TM328" s="118">
        <f>ROUND(TF328/MAX(TF$9:TF$497)*100,0)</f>
        <v>34</v>
      </c>
      <c r="TN328" s="115">
        <f>ROUND(TG328/MAX(TG$9:TG$497)*100,0)</f>
        <v>26</v>
      </c>
      <c r="TO328" s="115">
        <f>ROUND(TH328/MAX(TH$9:TH$497)*100,0)</f>
        <v>23</v>
      </c>
      <c r="TP328" s="115">
        <f>ROUND(TI328/MAX(TI$9:TI$497)*100,0)</f>
        <v>27</v>
      </c>
      <c r="TQ328" s="115">
        <f>ROUND(TJ328/MAX(TJ$9:TJ$497)*100,0)</f>
        <v>23</v>
      </c>
      <c r="TR328" s="115">
        <f>ROUND(TK328/MAX(TK$9:TK$497)*100,0)</f>
        <v>32</v>
      </c>
      <c r="TS328" s="119">
        <f>ROUND(TL328/MAX(TL$9:TL$497)*100,0)</f>
        <v>27</v>
      </c>
      <c r="TT328" s="120">
        <f>RANK(TM328,TM$9:TM$497,0)</f>
        <v>259</v>
      </c>
      <c r="TU328" s="115">
        <f>RANK(TN328,TN$9:TN$497,0)</f>
        <v>244</v>
      </c>
      <c r="TV328" s="115">
        <f>RANK(TO328,TO$9:TO$497,0)</f>
        <v>230</v>
      </c>
      <c r="TW328" s="115">
        <f>RANK(TP328,TP$9:TP$497,0)</f>
        <v>246</v>
      </c>
      <c r="TX328" s="115">
        <f>RANK(TQ328,TQ$9:TQ$497,0)</f>
        <v>225</v>
      </c>
      <c r="TY328" s="115">
        <f>RANK(TR328,TR$9:TR$497,0)</f>
        <v>169</v>
      </c>
      <c r="TZ328" s="121">
        <f>RANK(TS328,TS$9:TS$497,0)</f>
        <v>188</v>
      </c>
      <c r="UA328" s="132"/>
      <c r="UB328" s="7" t="s">
        <v>1</v>
      </c>
    </row>
    <row r="329" spans="1:548" x14ac:dyDescent="0.15">
      <c r="A329" s="183">
        <v>321</v>
      </c>
      <c r="B329" s="200" t="s">
        <v>1306</v>
      </c>
      <c r="C329" s="143"/>
      <c r="D329" s="143"/>
      <c r="E329" s="64" t="s">
        <v>518</v>
      </c>
      <c r="F329" s="144">
        <v>107</v>
      </c>
      <c r="G329" s="144" t="s">
        <v>519</v>
      </c>
      <c r="H329" s="144" t="s">
        <v>539</v>
      </c>
      <c r="I329" s="66" t="s">
        <v>521</v>
      </c>
      <c r="J329" s="67" t="s">
        <v>521</v>
      </c>
      <c r="K329" s="67" t="s">
        <v>521</v>
      </c>
      <c r="L329" s="67" t="s">
        <v>521</v>
      </c>
      <c r="M329" s="67" t="s">
        <v>521</v>
      </c>
      <c r="N329" s="67" t="s">
        <v>521</v>
      </c>
      <c r="O329" s="67" t="s">
        <v>521</v>
      </c>
      <c r="P329" s="67" t="s">
        <v>521</v>
      </c>
      <c r="Q329" s="67" t="s">
        <v>521</v>
      </c>
      <c r="R329" s="68" t="s">
        <v>521</v>
      </c>
      <c r="S329" s="69" t="s">
        <v>521</v>
      </c>
      <c r="T329" s="67" t="s">
        <v>521</v>
      </c>
      <c r="U329" s="67" t="s">
        <v>521</v>
      </c>
      <c r="V329" s="67" t="s">
        <v>521</v>
      </c>
      <c r="W329" s="67" t="s">
        <v>521</v>
      </c>
      <c r="X329" s="67" t="s">
        <v>521</v>
      </c>
      <c r="Y329" s="67" t="s">
        <v>521</v>
      </c>
      <c r="Z329" s="67" t="s">
        <v>521</v>
      </c>
      <c r="AA329" s="67" t="s">
        <v>521</v>
      </c>
      <c r="AB329" s="68" t="s">
        <v>521</v>
      </c>
      <c r="AC329" s="69" t="s">
        <v>521</v>
      </c>
      <c r="AD329" s="67" t="s">
        <v>521</v>
      </c>
      <c r="AE329" s="67" t="s">
        <v>521</v>
      </c>
      <c r="AF329" s="67" t="s">
        <v>521</v>
      </c>
      <c r="AG329" s="67" t="s">
        <v>521</v>
      </c>
      <c r="AH329" s="67" t="s">
        <v>521</v>
      </c>
      <c r="AI329" s="67" t="s">
        <v>521</v>
      </c>
      <c r="AJ329" s="67" t="s">
        <v>521</v>
      </c>
      <c r="AK329" s="67" t="s">
        <v>521</v>
      </c>
      <c r="AL329" s="68" t="s">
        <v>521</v>
      </c>
      <c r="AM329" s="69" t="s">
        <v>521</v>
      </c>
      <c r="AN329" s="67" t="s">
        <v>521</v>
      </c>
      <c r="AO329" s="67" t="s">
        <v>521</v>
      </c>
      <c r="AP329" s="67" t="s">
        <v>521</v>
      </c>
      <c r="AQ329" s="67" t="s">
        <v>521</v>
      </c>
      <c r="AR329" s="67" t="s">
        <v>521</v>
      </c>
      <c r="AS329" s="67" t="s">
        <v>521</v>
      </c>
      <c r="AT329" s="67" t="s">
        <v>521</v>
      </c>
      <c r="AU329" s="67" t="s">
        <v>521</v>
      </c>
      <c r="AV329" s="68" t="s">
        <v>521</v>
      </c>
      <c r="AW329" s="69" t="s">
        <v>521</v>
      </c>
      <c r="AX329" s="67" t="s">
        <v>521</v>
      </c>
      <c r="AY329" s="67" t="s">
        <v>521</v>
      </c>
      <c r="AZ329" s="67" t="s">
        <v>521</v>
      </c>
      <c r="BA329" s="67" t="s">
        <v>521</v>
      </c>
      <c r="BB329" s="67" t="s">
        <v>521</v>
      </c>
      <c r="BC329" s="67" t="s">
        <v>521</v>
      </c>
      <c r="BD329" s="67" t="s">
        <v>521</v>
      </c>
      <c r="BE329" s="67" t="s">
        <v>521</v>
      </c>
      <c r="BF329" s="68" t="s">
        <v>521</v>
      </c>
      <c r="BG329" s="69" t="s">
        <v>521</v>
      </c>
      <c r="BH329" s="67" t="s">
        <v>521</v>
      </c>
      <c r="BI329" s="67" t="s">
        <v>521</v>
      </c>
      <c r="BJ329" s="67" t="s">
        <v>521</v>
      </c>
      <c r="BK329" s="67" t="s">
        <v>521</v>
      </c>
      <c r="BL329" s="67" t="s">
        <v>521</v>
      </c>
      <c r="BM329" s="67" t="s">
        <v>521</v>
      </c>
      <c r="BN329" s="67" t="s">
        <v>521</v>
      </c>
      <c r="BO329" s="67" t="s">
        <v>521</v>
      </c>
      <c r="BP329" s="68" t="s">
        <v>521</v>
      </c>
      <c r="BQ329" s="70" t="s">
        <v>520</v>
      </c>
      <c r="BR329" s="67" t="s">
        <v>520</v>
      </c>
      <c r="BS329" s="67" t="s">
        <v>520</v>
      </c>
      <c r="BT329" s="67" t="s">
        <v>520</v>
      </c>
      <c r="BU329" s="67" t="s">
        <v>520</v>
      </c>
      <c r="BV329" s="67" t="s">
        <v>520</v>
      </c>
      <c r="BW329" s="67" t="s">
        <v>520</v>
      </c>
      <c r="BX329" s="67" t="s">
        <v>520</v>
      </c>
      <c r="BY329" s="67" t="s">
        <v>520</v>
      </c>
      <c r="BZ329" s="68" t="s">
        <v>520</v>
      </c>
      <c r="CA329" s="69" t="s">
        <v>521</v>
      </c>
      <c r="CB329" s="67" t="s">
        <v>521</v>
      </c>
      <c r="CC329" s="67" t="s">
        <v>521</v>
      </c>
      <c r="CD329" s="67" t="s">
        <v>521</v>
      </c>
      <c r="CE329" s="67" t="s">
        <v>521</v>
      </c>
      <c r="CF329" s="67" t="s">
        <v>521</v>
      </c>
      <c r="CG329" s="67" t="s">
        <v>521</v>
      </c>
      <c r="CH329" s="67" t="s">
        <v>521</v>
      </c>
      <c r="CI329" s="67" t="s">
        <v>521</v>
      </c>
      <c r="CJ329" s="68" t="s">
        <v>521</v>
      </c>
      <c r="CK329" s="69" t="s">
        <v>521</v>
      </c>
      <c r="CL329" s="67" t="s">
        <v>521</v>
      </c>
      <c r="CM329" s="67" t="s">
        <v>521</v>
      </c>
      <c r="CN329" s="67" t="s">
        <v>521</v>
      </c>
      <c r="CO329" s="67" t="s">
        <v>521</v>
      </c>
      <c r="CP329" s="67" t="s">
        <v>521</v>
      </c>
      <c r="CQ329" s="67" t="s">
        <v>521</v>
      </c>
      <c r="CR329" s="67" t="s">
        <v>521</v>
      </c>
      <c r="CS329" s="67" t="s">
        <v>520</v>
      </c>
      <c r="CT329" s="68" t="s">
        <v>520</v>
      </c>
      <c r="CU329" s="69" t="s">
        <v>520</v>
      </c>
      <c r="CV329" s="67" t="s">
        <v>520</v>
      </c>
      <c r="CW329" s="67" t="s">
        <v>520</v>
      </c>
      <c r="CX329" s="67" t="s">
        <v>520</v>
      </c>
      <c r="CY329" s="67" t="s">
        <v>520</v>
      </c>
      <c r="CZ329" s="67" t="s">
        <v>520</v>
      </c>
      <c r="DA329" s="67" t="s">
        <v>520</v>
      </c>
      <c r="DB329" s="67" t="s">
        <v>520</v>
      </c>
      <c r="DC329" s="67" t="s">
        <v>521</v>
      </c>
      <c r="DD329" s="68" t="s">
        <v>521</v>
      </c>
      <c r="DE329" s="69" t="s">
        <v>521</v>
      </c>
      <c r="DF329" s="71" t="s">
        <v>521</v>
      </c>
      <c r="DG329" s="67" t="s">
        <v>521</v>
      </c>
      <c r="DH329" s="67" t="s">
        <v>521</v>
      </c>
      <c r="DI329" s="67" t="s">
        <v>521</v>
      </c>
      <c r="DJ329" s="67" t="s">
        <v>521</v>
      </c>
      <c r="DK329" s="67" t="s">
        <v>521</v>
      </c>
      <c r="DL329" s="67" t="s">
        <v>521</v>
      </c>
      <c r="DM329" s="67" t="s">
        <v>521</v>
      </c>
      <c r="DN329" s="68" t="s">
        <v>521</v>
      </c>
      <c r="DO329" s="70" t="s">
        <v>521</v>
      </c>
      <c r="DP329" s="71" t="s">
        <v>521</v>
      </c>
      <c r="DQ329" s="67" t="s">
        <v>521</v>
      </c>
      <c r="DR329" s="67" t="s">
        <v>521</v>
      </c>
      <c r="DS329" s="67" t="s">
        <v>521</v>
      </c>
      <c r="DT329" s="67" t="s">
        <v>521</v>
      </c>
      <c r="DU329" s="67" t="s">
        <v>521</v>
      </c>
      <c r="DV329" s="67" t="s">
        <v>521</v>
      </c>
      <c r="DW329" s="67" t="s">
        <v>521</v>
      </c>
      <c r="DX329" s="72" t="s">
        <v>521</v>
      </c>
      <c r="DY329" s="73" t="s">
        <v>522</v>
      </c>
      <c r="DZ329" s="74">
        <v>2</v>
      </c>
      <c r="EA329" s="74">
        <v>3</v>
      </c>
      <c r="EB329" s="74">
        <v>3</v>
      </c>
      <c r="EC329" s="75">
        <v>4</v>
      </c>
      <c r="ED329" s="76" t="s">
        <v>522</v>
      </c>
      <c r="EE329" s="74">
        <f t="shared" si="708"/>
        <v>2</v>
      </c>
      <c r="EF329" s="74">
        <f t="shared" si="756"/>
        <v>6</v>
      </c>
      <c r="EG329" s="74">
        <f t="shared" si="757"/>
        <v>18</v>
      </c>
      <c r="EH329" s="77">
        <f t="shared" si="758"/>
        <v>72</v>
      </c>
      <c r="EI329" s="73">
        <v>30</v>
      </c>
      <c r="EJ329" s="74">
        <v>50</v>
      </c>
      <c r="EK329" s="74">
        <v>90</v>
      </c>
      <c r="EL329" s="74">
        <v>150</v>
      </c>
      <c r="EM329" s="75">
        <v>450</v>
      </c>
      <c r="EN329" s="78">
        <v>1</v>
      </c>
      <c r="EO329" s="79">
        <f t="shared" si="759"/>
        <v>0.83333333333333337</v>
      </c>
      <c r="EP329" s="79">
        <f t="shared" si="760"/>
        <v>0.5</v>
      </c>
      <c r="EQ329" s="79">
        <f t="shared" si="761"/>
        <v>0.27777777777777779</v>
      </c>
      <c r="ER329" s="80">
        <f t="shared" si="762"/>
        <v>0.20833333333333334</v>
      </c>
      <c r="ES329" s="128" t="s">
        <v>543</v>
      </c>
      <c r="ET329" s="82"/>
      <c r="EU329" s="83">
        <v>4</v>
      </c>
      <c r="EV329" s="73">
        <v>72</v>
      </c>
      <c r="EW329" s="74">
        <v>82</v>
      </c>
      <c r="EX329" s="74">
        <v>14</v>
      </c>
      <c r="EY329" s="74">
        <v>45</v>
      </c>
      <c r="EZ329" s="74">
        <v>71</v>
      </c>
      <c r="FA329" s="74">
        <v>28</v>
      </c>
      <c r="FB329" s="74">
        <v>52</v>
      </c>
      <c r="FC329" s="74">
        <v>60</v>
      </c>
      <c r="FD329" s="74">
        <f t="shared" si="709"/>
        <v>85</v>
      </c>
      <c r="FE329" s="84">
        <f t="shared" si="710"/>
        <v>74</v>
      </c>
      <c r="FF329" s="73">
        <f>RANK(EV329,$EV$9:$EV$497,0)</f>
        <v>195</v>
      </c>
      <c r="FG329" s="74">
        <f>RANK(EW329,$EW$9:$EW$497,0)</f>
        <v>47</v>
      </c>
      <c r="FH329" s="74">
        <f>RANK(EX329,$EX$9:$EX$497,0)</f>
        <v>359</v>
      </c>
      <c r="FI329" s="74">
        <f>RANK(EY329,$EY$9:$EY$497,0)</f>
        <v>152</v>
      </c>
      <c r="FJ329" s="74">
        <f>RANK(EZ329,$EZ$9:$EZ$497,0)</f>
        <v>33</v>
      </c>
      <c r="FK329" s="74">
        <f>RANK(FA329,$FA$9:$FA$497,0)</f>
        <v>125</v>
      </c>
      <c r="FL329" s="74">
        <f>RANK(FB329,$FB$9:$FB$497,0)</f>
        <v>161</v>
      </c>
      <c r="FM329" s="74">
        <f>RANK(FC329,$FC$9:$FC$497,0)</f>
        <v>126</v>
      </c>
      <c r="FN329" s="74">
        <f>RANK(FD329,$FD$9:$FD$497,0)</f>
        <v>149</v>
      </c>
      <c r="FO329" s="84">
        <f>RANK(FE329,$FE$9:$FE$497,0)</f>
        <v>230</v>
      </c>
      <c r="FP329" s="73">
        <f>COUNTIFS($EV$9:$EV$497,"&gt;"&amp;EV329,$ES$9:$ES$497,ES329)+1</f>
        <v>30</v>
      </c>
      <c r="FQ329" s="74">
        <f>COUNTIFS($EW$9:$EW$497,"&gt;"&amp;EW329,$ES$9:$ES$497,ES329)+1</f>
        <v>33</v>
      </c>
      <c r="FR329" s="74">
        <f>COUNTIFS($EX$9:$EX$497,"&gt;"&amp;EX329,$ES$9:$ES$497,ES329)+1</f>
        <v>49</v>
      </c>
      <c r="FS329" s="74">
        <f>COUNTIFS($EY$9:$EY$497,"&gt;"&amp;EY329,$ES$9:$ES$497,ES329)+1</f>
        <v>22</v>
      </c>
      <c r="FT329" s="74">
        <f>COUNTIFS($EZ$9:$EZ$497,"&gt;"&amp;EZ329,$ES$9:$ES$497,ES329)+1</f>
        <v>33</v>
      </c>
      <c r="FU329" s="74">
        <f>COUNTIFS($FA$9:$FA$497,"&gt;"&amp;FA329,$ES$9:$ES$497,ES329)+1</f>
        <v>31</v>
      </c>
      <c r="FV329" s="74">
        <f>COUNTIFS($FB$9:$FB$497,"&gt;"&amp;FB329,$ES$9:$ES$497,ES329)+1</f>
        <v>32</v>
      </c>
      <c r="FW329" s="74">
        <f>COUNTIFS($FC$9:$FC$497,"&gt;"&amp;FC329,$ES$9:$ES$497,ES329)+1</f>
        <v>34</v>
      </c>
      <c r="FX329" s="74">
        <f>COUNTIFS($FD$9:$FD$497,"&gt;"&amp;FD329,$ES$9:$ES$497,ES329)+1</f>
        <v>40</v>
      </c>
      <c r="FY329" s="84">
        <f>COUNTIFS($FE$9:$FE$497,"&gt;"&amp;FE329,$ES$9:$ES$497,ES329)+1</f>
        <v>43</v>
      </c>
      <c r="FZ329" s="85">
        <f t="shared" si="711"/>
        <v>0.67</v>
      </c>
      <c r="GA329" s="86">
        <f t="shared" si="712"/>
        <v>0.77</v>
      </c>
      <c r="GB329" s="86">
        <f t="shared" si="713"/>
        <v>0.13</v>
      </c>
      <c r="GC329" s="86">
        <f t="shared" si="714"/>
        <v>0.42</v>
      </c>
      <c r="GD329" s="86">
        <f t="shared" si="715"/>
        <v>0.66</v>
      </c>
      <c r="GE329" s="86">
        <f t="shared" si="716"/>
        <v>0.26</v>
      </c>
      <c r="GF329" s="86">
        <f t="shared" si="717"/>
        <v>0.49</v>
      </c>
      <c r="GG329" s="86">
        <f t="shared" si="718"/>
        <v>0.56000000000000005</v>
      </c>
      <c r="GH329" s="86">
        <f t="shared" si="719"/>
        <v>0.79</v>
      </c>
      <c r="GI329" s="87">
        <f t="shared" si="720"/>
        <v>0.69</v>
      </c>
      <c r="GJ329" s="85">
        <f>ROUND(((FZ329-AVERAGE(FZ$9:FZ$497))/STDEVP(FZ$9:FZ$497)*10+50),2)</f>
        <v>38.450000000000003</v>
      </c>
      <c r="GK329" s="86">
        <f>ROUND(((GA329-AVERAGE(GA$9:GA$497))/STDEVP(GA$9:GA$497)*10+50),2)</f>
        <v>52.38</v>
      </c>
      <c r="GL329" s="86">
        <f>ROUND(((GB329-AVERAGE(GB$9:GB$497))/STDEVP(GB$9:GB$497)*10+50),2)</f>
        <v>32.99</v>
      </c>
      <c r="GM329" s="86">
        <f>ROUND(((GC329-AVERAGE(GC$9:GC$497))/STDEVP(GC$9:GC$497)*10+50),2)</f>
        <v>44.68</v>
      </c>
      <c r="GN329" s="86">
        <f>ROUND(((GD329-AVERAGE(GD$9:GD$497))/STDEVP(GD$9:GD$497)*10+50),2)</f>
        <v>59.17</v>
      </c>
      <c r="GO329" s="86">
        <f>ROUND(((GE329-AVERAGE(GE$9:GE$497))/STDEVP(GE$9:GE$497)*10+50),2)</f>
        <v>46.79</v>
      </c>
      <c r="GP329" s="86">
        <f>ROUND(((GF329-AVERAGE(GF$9:GF$497))/STDEVP(GF$9:GF$497)*10+50),2)</f>
        <v>45.44</v>
      </c>
      <c r="GQ329" s="86">
        <f>ROUND(((GG329-AVERAGE(GG$9:GG$497))/STDEVP(GG$9:GG$497)*10+50),2)</f>
        <v>47.78</v>
      </c>
      <c r="GR329" s="86">
        <f>ROUND(((GH329-AVERAGE(GH$9:GH$497))/STDEVP(GH$9:GH$497)*10+50),2)</f>
        <v>43.26</v>
      </c>
      <c r="GS329" s="87">
        <f>ROUND(((GI329-AVERAGE(GI$9:GI$497))/STDEVP(GI$9:GI$497)*10+50),2)</f>
        <v>39</v>
      </c>
      <c r="GT329" s="73">
        <f>RANK(GJ329,$GJ$9:$GJ$497,0)</f>
        <v>381</v>
      </c>
      <c r="GU329" s="74">
        <f>RANK(GK329,$GK$9:$GK$497,0)</f>
        <v>158</v>
      </c>
      <c r="GV329" s="74">
        <f>RANK(GL329,$GL$9:$GL$497,0)</f>
        <v>427</v>
      </c>
      <c r="GW329" s="74">
        <f>RANK(GM329,$GM$9:$GM$497,0)</f>
        <v>309</v>
      </c>
      <c r="GX329" s="74">
        <f>RANK(GN329,$GN$9:$GN$497,0)</f>
        <v>78</v>
      </c>
      <c r="GY329" s="74">
        <f>RANK(GO329,$GO$9:$GO$497,0)</f>
        <v>219</v>
      </c>
      <c r="GZ329" s="74">
        <f>RANK(GP329,$GP$9:$GP$497,0)</f>
        <v>275</v>
      </c>
      <c r="HA329" s="74">
        <f>RANK(GQ329,$GQ$9:$GQ$497,0)</f>
        <v>248</v>
      </c>
      <c r="HB329" s="74">
        <f>RANK(GR329,$GR$9:$GR$497,0)</f>
        <v>316</v>
      </c>
      <c r="HC329" s="84">
        <f>RANK(GS329,$GS$9:$GS$497,0)</f>
        <v>397</v>
      </c>
      <c r="HD329" s="85">
        <f>ROUND(AVERAGEIF($ES$9:$ES$497,$ES329,$FZ$9:$FZ$497),2)</f>
        <v>0.86</v>
      </c>
      <c r="HE329" s="86">
        <f>ROUND(AVERAGEIF($ES$9:$ES$497,$ES329,$GA$9:$GA$497),2)</f>
        <v>1.0900000000000001</v>
      </c>
      <c r="HF329" s="86">
        <f>ROUND(AVERAGEIF($ES$9:$ES$497,$ES329,$GB$9:$GB$497),2)</f>
        <v>0.28999999999999998</v>
      </c>
      <c r="HG329" s="86">
        <f>ROUND(AVERAGEIF($ES$9:$ES$497,$ES329,$GC$9:$GC$497),2)</f>
        <v>0.42</v>
      </c>
      <c r="HH329" s="86">
        <f>ROUND(AVERAGEIF($ES$9:$ES$497,$ES329,$GD$9:$GD$497),2)</f>
        <v>0.86</v>
      </c>
      <c r="HI329" s="86">
        <f>ROUND(AVERAGEIF($ES$9:$ES$497,$ES329,$GE$9:$GE$497),2)</f>
        <v>0.3</v>
      </c>
      <c r="HJ329" s="86">
        <f>ROUND(AVERAGEIF($ES$9:$ES$497,$ES329,$GF$9:$GF$497),2)</f>
        <v>0.67</v>
      </c>
      <c r="HK329" s="86">
        <f>ROUND(AVERAGEIF($ES$9:$ES$497,$ES329,$GG$9:$GG$497),2)</f>
        <v>0.73</v>
      </c>
      <c r="HL329" s="86">
        <f>ROUND(AVERAGEIF($ES$9:$ES$497,$ES329,$GH$9:$GH$497),2)</f>
        <v>1.1399999999999999</v>
      </c>
      <c r="HM329" s="87">
        <f>ROUND(AVERAGEIF($ES$9:$ES$497,$ES329,$GI$9:$GI$497),2)</f>
        <v>1.01</v>
      </c>
      <c r="HN329" s="88">
        <f t="shared" si="721"/>
        <v>-0.18999999999999995</v>
      </c>
      <c r="HO329" s="89">
        <f t="shared" si="722"/>
        <v>-0.32000000000000006</v>
      </c>
      <c r="HP329" s="89">
        <f t="shared" si="723"/>
        <v>-0.15999999999999998</v>
      </c>
      <c r="HQ329" s="89">
        <f t="shared" si="724"/>
        <v>0</v>
      </c>
      <c r="HR329" s="89">
        <f t="shared" si="725"/>
        <v>-0.19999999999999996</v>
      </c>
      <c r="HS329" s="89">
        <f t="shared" si="726"/>
        <v>-3.999999999999998E-2</v>
      </c>
      <c r="HT329" s="89">
        <f t="shared" si="727"/>
        <v>-0.18000000000000005</v>
      </c>
      <c r="HU329" s="89">
        <f t="shared" si="728"/>
        <v>-0.16999999999999993</v>
      </c>
      <c r="HV329" s="89">
        <f t="shared" si="729"/>
        <v>-0.34999999999999987</v>
      </c>
      <c r="HW329" s="90">
        <f t="shared" si="730"/>
        <v>-0.32000000000000006</v>
      </c>
      <c r="HX329" s="73">
        <f>COUNTIFS($FZ$9:$FZ$497,"&gt;"&amp;FZ329,$ES$9:$ES$497,$ES329)+1</f>
        <v>71</v>
      </c>
      <c r="HY329" s="74">
        <f>COUNTIFS($GA$9:$GA$497,"&gt;"&amp;GA329,$ES$9:$ES$497,$ES329)+1</f>
        <v>77</v>
      </c>
      <c r="HZ329" s="74">
        <f>COUNTIFS($GB$9:$GB$497,"&gt;"&amp;GB329,$ES$9:$ES$497,$ES329)+1</f>
        <v>77</v>
      </c>
      <c r="IA329" s="74">
        <f>COUNTIFS($GC$9:$GC$497,"&gt;"&amp;GC329,$ES$9:$ES$497,$ES329)+1</f>
        <v>50</v>
      </c>
      <c r="IB329" s="74">
        <f>COUNTIFS($GD$9:$GD$497,"&gt;"&amp;GD329,$ES$9:$ES$497,$ES329)+1</f>
        <v>70</v>
      </c>
      <c r="IC329" s="74">
        <f>COUNTIFS($GE$9:$GE$497,"&gt;"&amp;GE329,$ES$9:$ES$497,$ES329)+1</f>
        <v>55</v>
      </c>
      <c r="ID329" s="74">
        <f>COUNTIFS($GF$9:$GF$497,"&gt;"&amp;GF329,$ES$9:$ES$497,$ES329)+1</f>
        <v>71</v>
      </c>
      <c r="IE329" s="74">
        <f>COUNTIFS($GG$9:$GG$497,"&gt;"&amp;GG329,$ES$9:$ES$497,$ES329)+1</f>
        <v>76</v>
      </c>
      <c r="IF329" s="74">
        <f>COUNTIFS($GH$9:$GH$497,"&gt;"&amp;GH329,$ES$9:$ES$497,$ES329)+1</f>
        <v>81</v>
      </c>
      <c r="IG329" s="84">
        <f>COUNTIFS($GI$9:$GI$497,"&gt;"&amp;GI329,$ES$9:$ES$497,$ES329)+1</f>
        <v>86</v>
      </c>
      <c r="IH329" s="91"/>
      <c r="II329" s="79"/>
      <c r="IJ329" s="79"/>
      <c r="IK329" s="79"/>
      <c r="IL329" s="79"/>
      <c r="IM329" s="92"/>
      <c r="IN329" s="93"/>
      <c r="IO329" s="94"/>
      <c r="IP329" s="95"/>
      <c r="IQ329" s="79"/>
      <c r="IR329" s="79"/>
      <c r="IS329" s="79"/>
      <c r="IT329" s="79"/>
      <c r="IU329" s="79"/>
      <c r="IV329" s="79"/>
      <c r="IW329" s="96"/>
      <c r="IX329" s="93"/>
      <c r="IY329" s="79"/>
      <c r="IZ329" s="79"/>
      <c r="JA329" s="79"/>
      <c r="JB329" s="79"/>
      <c r="JC329" s="79"/>
      <c r="JD329" s="79"/>
      <c r="JE329" s="97"/>
      <c r="JF329" s="95"/>
      <c r="JG329" s="79"/>
      <c r="JH329" s="79"/>
      <c r="JI329" s="79"/>
      <c r="JJ329" s="79"/>
      <c r="JK329" s="79"/>
      <c r="JL329" s="79"/>
      <c r="JM329" s="96"/>
      <c r="JN329" s="93"/>
      <c r="JO329" s="79"/>
      <c r="JP329" s="79"/>
      <c r="JQ329" s="79"/>
      <c r="JR329" s="79"/>
      <c r="JS329" s="79"/>
      <c r="JT329" s="79"/>
      <c r="JU329" s="79"/>
      <c r="JV329" s="79"/>
      <c r="JW329" s="79"/>
      <c r="JX329" s="79"/>
      <c r="JY329" s="79"/>
      <c r="JZ329" s="97"/>
      <c r="KA329" s="93"/>
      <c r="KB329" s="79"/>
      <c r="KC329" s="79"/>
      <c r="KD329" s="79"/>
      <c r="KE329" s="97"/>
      <c r="KF329" s="95"/>
      <c r="KG329" s="79"/>
      <c r="KH329" s="79"/>
      <c r="KI329" s="79"/>
      <c r="KJ329" s="79"/>
      <c r="KK329" s="98"/>
      <c r="KL329" s="79"/>
      <c r="KM329" s="79"/>
      <c r="KN329" s="79"/>
      <c r="KO329" s="79"/>
      <c r="KP329" s="79"/>
      <c r="KQ329" s="79"/>
      <c r="KR329" s="79"/>
      <c r="KS329" s="96"/>
      <c r="KT329" s="96"/>
      <c r="KU329" s="96"/>
      <c r="KV329" s="96"/>
      <c r="KW329" s="93"/>
      <c r="KX329" s="79"/>
      <c r="KY329" s="79"/>
      <c r="KZ329" s="79"/>
      <c r="LA329" s="79"/>
      <c r="LB329" s="79"/>
      <c r="LC329" s="96"/>
      <c r="LD329" s="93"/>
      <c r="LE329" s="94"/>
      <c r="LF329" s="99"/>
      <c r="LG329" s="75"/>
      <c r="LH329" s="93"/>
      <c r="LI329" s="79"/>
      <c r="LJ329" s="74"/>
      <c r="LK329" s="74"/>
      <c r="LL329" s="74"/>
      <c r="LM329" s="100"/>
      <c r="LN329" s="95"/>
      <c r="LO329" s="79"/>
      <c r="LP329" s="79"/>
      <c r="LQ329" s="79"/>
      <c r="LR329" s="96"/>
      <c r="LS329" s="93"/>
      <c r="LT329" s="79"/>
      <c r="LU329" s="79"/>
      <c r="LV329" s="79"/>
      <c r="LW329" s="79"/>
      <c r="LX329" s="79"/>
      <c r="LY329" s="79"/>
      <c r="LZ329" s="79"/>
      <c r="MA329" s="97"/>
      <c r="MB329" s="95"/>
      <c r="MC329" s="79"/>
      <c r="MD329" s="79"/>
      <c r="ME329" s="79"/>
      <c r="MF329" s="79"/>
      <c r="MG329" s="79"/>
      <c r="MH329" s="79"/>
      <c r="MI329" s="79"/>
      <c r="MJ329" s="79"/>
      <c r="MK329" s="79"/>
      <c r="ML329" s="79"/>
      <c r="MM329" s="79"/>
      <c r="MN329" s="98"/>
      <c r="MO329" s="98"/>
      <c r="MP329" s="96"/>
      <c r="MQ329" s="93"/>
      <c r="MR329" s="79"/>
      <c r="MS329" s="79"/>
      <c r="MT329" s="79"/>
      <c r="MU329" s="79"/>
      <c r="MV329" s="98"/>
      <c r="MW329" s="79"/>
      <c r="MX329" s="79"/>
      <c r="MY329" s="79"/>
      <c r="MZ329" s="79"/>
      <c r="NA329" s="79"/>
      <c r="NB329" s="79"/>
      <c r="NC329" s="79"/>
      <c r="ND329" s="96"/>
      <c r="NE329" s="96"/>
      <c r="NF329" s="96"/>
      <c r="NG329" s="96"/>
      <c r="NH329" s="93"/>
      <c r="NI329" s="79"/>
      <c r="NJ329" s="79"/>
      <c r="NK329" s="79"/>
      <c r="NL329" s="79"/>
      <c r="NM329" s="79"/>
      <c r="NN329" s="94"/>
      <c r="NO329" s="93"/>
      <c r="NP329" s="80"/>
      <c r="NQ329" s="145" t="s">
        <v>1304</v>
      </c>
      <c r="NR329" s="199" t="s">
        <v>1307</v>
      </c>
      <c r="NS329" s="199"/>
      <c r="NT329" s="199"/>
      <c r="NU329" s="199"/>
      <c r="NV329" s="135">
        <v>44232</v>
      </c>
      <c r="NW329" s="102" t="s">
        <v>882</v>
      </c>
      <c r="NX329" s="136" t="s">
        <v>1308</v>
      </c>
      <c r="NY329" s="138" t="s">
        <v>2121</v>
      </c>
      <c r="NZ329" s="136" t="s">
        <v>2095</v>
      </c>
      <c r="OA329" s="137"/>
      <c r="OB329" s="137"/>
      <c r="OC329" s="137"/>
      <c r="OD329" s="108">
        <f t="shared" si="763"/>
        <v>72</v>
      </c>
      <c r="OE329" s="109">
        <v>7</v>
      </c>
      <c r="OF329" s="110">
        <f t="shared" si="764"/>
        <v>30</v>
      </c>
      <c r="OG329" s="109">
        <v>7</v>
      </c>
      <c r="OH329" s="111">
        <f>ROUND(AVERAGEIF($ES$9:$ES$497,$ES329,EV$9:EV$497),0)</f>
        <v>57</v>
      </c>
      <c r="OI329" s="112">
        <f>ROUND(AVERAGEIF($ES$9:$ES$497,$ES329,EW$9:EW$497),0)</f>
        <v>69</v>
      </c>
      <c r="OJ329" s="112">
        <f>ROUND(AVERAGEIF($ES$9:$ES$497,$ES329,EX$9:EX$497),0)</f>
        <v>17</v>
      </c>
      <c r="OK329" s="112">
        <f>ROUND(AVERAGEIF($ES$9:$ES$497,$ES329,EY$9:EY$497),0)</f>
        <v>30</v>
      </c>
      <c r="OL329" s="112">
        <f>ROUND(AVERAGEIF($ES$9:$ES$497,$ES329,EZ$9:EZ$497),0)</f>
        <v>58</v>
      </c>
      <c r="OM329" s="112">
        <f>ROUND(AVERAGEIF($ES$9:$ES$497,$ES329,FA$9:FA$497),0)</f>
        <v>21</v>
      </c>
      <c r="ON329" s="112">
        <f>ROUND(AVERAGEIF($ES$9:$ES$497,$ES329,FB$9:FB$497),0)</f>
        <v>45</v>
      </c>
      <c r="OO329" s="112">
        <f>ROUND(AVERAGEIF($ES$9:$ES$497,$ES329,FC$9:FC$497),0)</f>
        <v>49</v>
      </c>
      <c r="OP329" s="112">
        <f>ROUND(AVERAGEIF($ES$9:$ES$497,$ES329,FD$9:FD$497),0)</f>
        <v>75</v>
      </c>
      <c r="OQ329" s="113">
        <f>ROUND(AVERAGEIF($ES$9:$ES$497,$ES329,FE$9:FE$497),0)</f>
        <v>66</v>
      </c>
      <c r="OR329" s="114">
        <f>ROUND(EV329/MAX(EV$9:EV$497)*100,0)</f>
        <v>40</v>
      </c>
      <c r="OS329" s="115">
        <f>ROUND(EW329/MAX(EW$9:EW$497)*100,0)</f>
        <v>65</v>
      </c>
      <c r="OT329" s="115">
        <f>ROUND(EX329/MAX(EX$9:EX$497)*100,0)</f>
        <v>12</v>
      </c>
      <c r="OU329" s="115">
        <f>ROUND(EY329/MAX(EY$9:EY$497)*100,0)</f>
        <v>30</v>
      </c>
      <c r="OV329" s="115">
        <f>ROUND(EZ329/MAX(EZ$9:EZ$497)*100,0)</f>
        <v>57</v>
      </c>
      <c r="OW329" s="115">
        <f>ROUND(FA329/MAX(FA$9:FA$497)*100,0)</f>
        <v>25</v>
      </c>
      <c r="OX329" s="115">
        <f>ROUND(FB329/MAX(FB$9:FB$497)*100,0)</f>
        <v>39</v>
      </c>
      <c r="OY329" s="116">
        <f>ROUND(FC329/MAX(FC$9:FC$497)*100,0)</f>
        <v>41</v>
      </c>
      <c r="OZ329" s="115">
        <f>ROUND(FD329/MAX(FD$9:FD$497)*100,0)</f>
        <v>57</v>
      </c>
      <c r="PA329" s="117">
        <f>ROUND(FE329/MAX(FE$9:FE$497)*100,0)</f>
        <v>30</v>
      </c>
      <c r="PB329" s="118">
        <f t="shared" si="731"/>
        <v>395</v>
      </c>
      <c r="PC329" s="115">
        <f t="shared" si="732"/>
        <v>530</v>
      </c>
      <c r="PD329" s="115">
        <f t="shared" si="733"/>
        <v>566</v>
      </c>
      <c r="PE329" s="115">
        <f t="shared" si="734"/>
        <v>477</v>
      </c>
      <c r="PF329" s="115">
        <f t="shared" si="735"/>
        <v>429</v>
      </c>
      <c r="PG329" s="119">
        <f t="shared" si="736"/>
        <v>384</v>
      </c>
      <c r="PH329" s="118">
        <f>ROUND(PB329/MAX(PB$9:PB$497)*100,0)</f>
        <v>47</v>
      </c>
      <c r="PI329" s="115">
        <f>ROUND(PC329/MAX(PC$9:PC$497)*100,0)</f>
        <v>63</v>
      </c>
      <c r="PJ329" s="115">
        <f>ROUND(PD329/MAX(PD$9:PD$497)*100,0)</f>
        <v>60</v>
      </c>
      <c r="PK329" s="115">
        <f>ROUND(PE329/MAX(PE$9:PE$497)*100,0)</f>
        <v>47</v>
      </c>
      <c r="PL329" s="115">
        <f>ROUND(PF329/MAX(PF$9:PF$497)*100,0)</f>
        <v>60</v>
      </c>
      <c r="PM329" s="119">
        <f>ROUND(PG329/MAX(PG$9:PG$497)*100,0)</f>
        <v>56</v>
      </c>
      <c r="PN329" s="118">
        <f>RANK(PH329,PH$9:PH$497,0)</f>
        <v>201</v>
      </c>
      <c r="PO329" s="115">
        <f>RANK(PI329,PI$9:PI$497,0)</f>
        <v>48</v>
      </c>
      <c r="PP329" s="115">
        <f>RANK(PJ329,PJ$9:PJ$497,0)</f>
        <v>130</v>
      </c>
      <c r="PQ329" s="115">
        <f>RANK(PK329,PK$9:PK$497,0)</f>
        <v>189</v>
      </c>
      <c r="PR329" s="115">
        <f>RANK(PL329,PL$9:PL$497,0)</f>
        <v>142</v>
      </c>
      <c r="PS329" s="119">
        <f>RANK(PM329,PM$9:PM$497,0)</f>
        <v>122</v>
      </c>
      <c r="PT329" s="120">
        <f>ROUND(FZ329/MAX(FZ$9:FZ$497)*100,0)</f>
        <v>37</v>
      </c>
      <c r="PU329" s="115">
        <f>ROUND(GA329/MAX(GA$9:GA$497)*100,0)</f>
        <v>43</v>
      </c>
      <c r="PV329" s="115">
        <f>ROUND(GB329/MAX(GB$9:GB$497)*100,0)</f>
        <v>9</v>
      </c>
      <c r="PW329" s="115">
        <f>ROUND(GC329/MAX(GC$9:GC$497)*100,0)</f>
        <v>33</v>
      </c>
      <c r="PX329" s="115">
        <f>ROUND(GD329/MAX(GD$9:GD$497)*100,0)</f>
        <v>37</v>
      </c>
      <c r="PY329" s="115">
        <f>ROUND(GE329/MAX(GE$9:GE$497)*100,0)</f>
        <v>16</v>
      </c>
      <c r="PZ329" s="115">
        <f>ROUND(GF329/MAX(GF$9:GF$497)*100,0)</f>
        <v>23</v>
      </c>
      <c r="QA329" s="116">
        <f>ROUND(GG329/MAX(GG$9:GG$497)*100,0)</f>
        <v>31</v>
      </c>
      <c r="QB329" s="115">
        <f>ROUND(GH329/MAX(GH$9:GH$497)*100,0)</f>
        <v>35</v>
      </c>
      <c r="QC329" s="121">
        <f>ROUND(GI329/MAX(GI$9:GI$497)*100,0)</f>
        <v>22</v>
      </c>
      <c r="QD329" s="120">
        <f>ROUND(AVERAGEIF($ES$9:$ES$497,$ES329,PT$9:PT$497),0)</f>
        <v>47</v>
      </c>
      <c r="QE329" s="120">
        <f>ROUND(AVERAGEIF($ES$9:$ES$497,$ES329,PU$9:PU$497),0)</f>
        <v>61</v>
      </c>
      <c r="QF329" s="120">
        <f>ROUND(AVERAGEIF($ES$9:$ES$497,$ES329,PV$9:PV$497),0)</f>
        <v>21</v>
      </c>
      <c r="QG329" s="120">
        <f>ROUND(AVERAGEIF($ES$9:$ES$497,$ES329,PW$9:PW$497),0)</f>
        <v>34</v>
      </c>
      <c r="QH329" s="120">
        <f>ROUND(AVERAGEIF($ES$9:$ES$497,$ES329,PX$9:PX$497),0)</f>
        <v>48</v>
      </c>
      <c r="QI329" s="120">
        <f>ROUND(AVERAGEIF($ES$9:$ES$497,$ES329,PY$9:PY$497),0)</f>
        <v>18</v>
      </c>
      <c r="QJ329" s="120">
        <f>ROUND(AVERAGEIF($ES$9:$ES$497,$ES329,PZ$9:PZ$497),0)</f>
        <v>31</v>
      </c>
      <c r="QK329" s="120">
        <f>ROUND(AVERAGEIF($ES$9:$ES$497,$ES329,QA$9:QA$497),0)</f>
        <v>40</v>
      </c>
      <c r="QL329" s="120">
        <f>ROUND(AVERAGEIF($ES$9:$ES$497,$ES329,QB$9:QB$497),0)</f>
        <v>51</v>
      </c>
      <c r="QM329" s="120">
        <f>ROUND(AVERAGEIF($ES$9:$ES$497,$ES329,QC$9:QC$497),0)</f>
        <v>32</v>
      </c>
      <c r="QN329" s="114">
        <f t="shared" si="737"/>
        <v>306</v>
      </c>
      <c r="QO329" s="115">
        <f t="shared" si="738"/>
        <v>418</v>
      </c>
      <c r="QP329" s="115">
        <f t="shared" si="739"/>
        <v>454</v>
      </c>
      <c r="QQ329" s="115">
        <f t="shared" si="740"/>
        <v>399</v>
      </c>
      <c r="QR329" s="115">
        <f t="shared" si="741"/>
        <v>421</v>
      </c>
      <c r="QS329" s="119">
        <f t="shared" si="742"/>
        <v>313</v>
      </c>
      <c r="QT329" s="114">
        <f>ROUND((QN329-MIN(QN$9:QN$497))/(MAX(QN$9:QN$497)-MIN(QN$9:QN$497))*100,0)</f>
        <v>12</v>
      </c>
      <c r="QU329" s="115">
        <f>ROUND((QO329-MIN(QO$9:QO$497))/(MAX(QO$9:QO$497)-MIN(QO$9:QO$497))*100,0)</f>
        <v>30</v>
      </c>
      <c r="QV329" s="115">
        <f>ROUND((QP329-MIN(QP$9:QP$497))/(MAX(QP$9:QP$497)-MIN(QP$9:QP$497))*100,0)</f>
        <v>15</v>
      </c>
      <c r="QW329" s="115">
        <f>ROUND((QQ329-MIN(QQ$9:QQ$497))/(MAX(QQ$9:QQ$497)-MIN(QQ$9:QQ$497))*100,0)</f>
        <v>14</v>
      </c>
      <c r="QX329" s="115">
        <f>ROUND((QR329-MIN(QR$9:QR$497))/(MAX(QR$9:QR$497)-MIN(QR$9:QR$497))*100,0)</f>
        <v>31</v>
      </c>
      <c r="QY329" s="115">
        <f>ROUND((QS329-MIN(QS$9:QS$497))/(MAX(QS$9:QS$497)-MIN(QS$9:QS$497))*100,0)</f>
        <v>28</v>
      </c>
      <c r="QZ329" s="114">
        <f>RANK(QN329,QN$9:QN$497,0)</f>
        <v>423</v>
      </c>
      <c r="RA329" s="115">
        <f>RANK(QO329,QO$9:QO$497,0)</f>
        <v>161</v>
      </c>
      <c r="RB329" s="115">
        <f>RANK(QP329,QP$9:QP$497,0)</f>
        <v>389</v>
      </c>
      <c r="RC329" s="115">
        <f>RANK(QQ329,QQ$9:QQ$497,0)</f>
        <v>416</v>
      </c>
      <c r="RD329" s="115">
        <f>RANK(QR329,QR$9:QR$497,0)</f>
        <v>359</v>
      </c>
      <c r="RE329" s="115">
        <f>RANK(QS329,QS$9:QS$497,0)</f>
        <v>315</v>
      </c>
      <c r="RF329" s="122"/>
      <c r="RG329" s="115">
        <f>($RH$3*(IH329+IJ329)*100*100/MAX(EX$9:EX$497)*$RO$3) +($RH$3*(II329+IJ329)*100*100/MAX(EX$9:EX$497)*$RO$4) + ($RH$3*IK329*100*100/MAX(EX$9:EX$497)*0.098)</f>
        <v>0</v>
      </c>
      <c r="RH329" s="115">
        <f>($RH$4*IL329*100*100/MAX(EZ$9:EZ$497))*$RQ$3</f>
        <v>0</v>
      </c>
      <c r="RI329" s="115">
        <f>($RH$3*IM329*100*100/MAX(EY$9:EY$497))*$RQ$4</f>
        <v>0</v>
      </c>
      <c r="RJ329" s="115">
        <f>($RH$3*IN329*100*100/MAX(EX$9:EX$497))</f>
        <v>0</v>
      </c>
      <c r="RK329" s="115">
        <f>($RH$4*IO329*100*100/MAX(EZ$9:EZ$497))*$RQ$3</f>
        <v>0</v>
      </c>
      <c r="RL329" s="115">
        <f>(($RL$4*IP329*100*((100/MAX(EX$9:EX$497)+100/MAX(EZ$9:EZ$497))/2))+($RL$4*IQ329*100*((100/MAX(EX$9:EX$497)+100/MAX(EZ$9:EZ$497))/2))+($RL$4*IR329*100*((100/MAX(EX$9:EX$497)+100/MAX(EZ$9:EZ$497))/2))+($RL$4*IS329*100*((100/MAX(EX$9:EX$497)+100/MAX(EZ$9:EZ$497))/2))+($RL$4*IT329*100*((100/MAX(EX$9:EX$497)+100/MAX(EZ$9:EZ$497))/2))+($RL$4*IU329*100*((100/MAX(EX$9:EX$497)+100/MAX(EZ$9:EZ$497))/2))+($RL$4*IV329*100*((100/MAX(EX$9:EX$497)+100/MAX(EZ$9:EZ$497))/2))+($RL$4*IW329*100*((100/MAX(EX$9:EX$497)+100/MAX(EZ$9:EZ$497))/2)))*$RS$3</f>
        <v>0</v>
      </c>
      <c r="RM329" s="115">
        <f>(($RH$3*IX329*100*100/MAX(EX$9:EX$497))+($RH$3*IY329*100*100/MAX(EX$9:EX$497))+($RH$3*IZ329*100*100/MAX(EX$9:EX$497))+($RH$3*JA329*100*100/MAX(EX$9:EX$497))+($RH$3*JB329*100*100/MAX(EX$9:EX$497))+($RH$3*JC329*100*100/MAX(EX$9:EX$497))+($RH$3*JD329*100*100/MAX(EX$9:EX$497))+($RH$3*JE329*100*100/MAX(EX$9:EX$497)))*$RS$4</f>
        <v>0</v>
      </c>
      <c r="RN329" s="115">
        <f>(($RH$4*JF329*100*100/MAX(EZ$9:EZ$497)) + ($RH$4*JG329*100*100/MAX(EZ$9:EZ$497)) + ($RH$4*JH329*100*100/MAX(EZ$9:EZ$497)) + ($RH$4*JI329*100*100/MAX(EZ$9:EZ$497)) + ($RH$4*JJ329*100*100/MAX(EZ$9:EZ$497)) + ($RH$4*JK329*100*100/MAX(EZ$9:EZ$497)) + ($RH$4*JL329*100*100/MAX(EZ$9:EZ$497)) + ($RH$4*JM329*100*100/MAX(EZ$9:EZ$497)))*$RU$3</f>
        <v>0</v>
      </c>
      <c r="RO329" s="115">
        <f>(($RL$4*JN329*100*((100/MAX(EX$9:EX$497)+100/MAX(EZ$9:EZ$497))/2))+($RL$4*JO329*100*((100/MAX(EX$9:EX$497)+100/MAX(EZ$9:EZ$497))/2))+($RL$4*JP329*100*((100/MAX(EX$9:EX$497)+100/MAX(EZ$9:EZ$497))/2))+($RL$4*JQ329*100*((100/MAX(EX$9:EX$497)+100/MAX(EZ$9:EZ$497))/2))+($RL$4*JR329*100*((100/MAX(EX$9:EX$497)+100/MAX(EZ$9:EZ$497))/2))+($RL$4*JS329*100*((100/MAX(EX$9:EX$497)+100/MAX(EZ$9:EZ$497))/2))+($RL$4*JT329*100*((100/MAX(EX$9:EX$497)+100/MAX(EZ$9:EZ$497))/2))+($RL$4*JU329*100*((100/MAX(EX$9:EX$497)+100/MAX(EZ$9:EZ$497))/2))+($RL$4*JV329*100*((100/MAX(EX$9:EX$497)+100/MAX(EZ$9:EZ$497))/2))+($RL$4*JW329*100*((100/MAX(EX$9:EX$497)+100/MAX(EZ$9:EZ$497))/2))+($RL$4*JX329*100*((100/MAX(EX$9:EX$497)+100/MAX(EZ$9:EZ$497))/2))+($RL$4*JY329*100*((100/MAX(EX$9:EX$497)+100/MAX(EZ$9:EZ$497))/2))+($RL$4*JZ329*100*((100/MAX(EX$9:EX$497)+100/MAX(EZ$9:EZ$497))/2)))*$RW$3/2</f>
        <v>0</v>
      </c>
      <c r="RP329" s="119">
        <f>($RJ$3*KA329*100*100/MAX(FA$9:FA$497)) + ($RJ$3*KB329*100*100/MAX(FA$9:FA$497)/2) + ($RJ$3*KC329*100*100/MAX(FA$9:FA$497)/2) + ($RJ$3*KD329*100*100/MAX(FA$9:FA$497)/4) + ($RJ$3*KE329*100*100/MAX(FA$9:FA$497)/4)</f>
        <v>0</v>
      </c>
      <c r="RQ329" s="118">
        <f>($RL$4*KF329*100*((100/MAX(EX$9:EX$497)+100/MAX(EZ$9:EZ$497)))) * ($RO$3/2) + (($RL$4*KG329*100*((100/MAX(EX$9:EX$497)+100/MAX(EZ$9:EZ$497))))+($RL$4*KH329*100*((100/MAX(EX$9:EX$497)+100/MAX(EZ$9:EZ$497))))+($RL$4*KI329*100*((100/MAX(EX$9:EX$497)+100/MAX(EZ$9:EZ$497))))+($RL$4*KJ329*100*((100/MAX(EX$9:EX$497)+100/MAX(EZ$9:EZ$497))))+($RL$4*KK329*100*((100/MAX(EX$9:EX$497)+100/MAX(EZ$9:EZ$497))))+($RL$4*KL329*100*((100/MAX(EX$9:EX$497)+100/MAX(EZ$9:EZ$497))))+($RL$4*KM329*100*((100/MAX(EX$9:EX$497)+100/MAX(EZ$9:EZ$497))))+($RL$4*KN329*100*((100/MAX(EX$9:EX$497)+100/MAX(EZ$9:EZ$497))))+($RL$4*KO329*100*((100/MAX(EX$9:EX$497)+100/MAX(EZ$9:EZ$497))))+($RL$4*KP329*100*((100/MAX(EX$9:EX$497)+100/MAX(EZ$9:EZ$497))))+($RL$4*KQ329*100*((100/MAX(EX$9:EX$497)+100/MAX(EZ$9:EZ$497))))+($RL$4*KR329*100*((100/MAX(EX$9:EX$497)+100/MAX(EZ$9:EZ$497))))+($RL$4*KS329*100*((100/MAX(EX$9:EX$497)+100/MAX(EZ$9:EZ$497))))+($RL$4*KV329*100*((100/MAX(EX$9:EX$497)+100/MAX(EZ$9:EZ$497))))) * (($RO$3+$RO$4)/6)</f>
        <v>0</v>
      </c>
      <c r="RR329" s="115">
        <f>(($RL$4*KW329*100*((100/MAX(EX$9:EX$497)+100/MAX(EZ$9:EZ$497))))) * ($RO$3/2) + (($RL$4*KX329*100*((100/MAX(EX$9:EX$497)+100/MAX(EZ$9:EZ$497))))+($RL$4*KY329*100*((100/MAX(EX$9:EX$497)+100/MAX(EZ$9:EZ$497))))+($RL$4*KZ329*100*((100/MAX(EX$9:EX$497)+100/MAX(EZ$9:EZ$497))))+($RL$4*LA329*100*((100/MAX(EX$9:EX$497)+100/MAX(EZ$9:EZ$497))))+($RL$4*LB329*100*((100/MAX(EX$9:EX$497)+100/MAX(EZ$9:EZ$497))))+($RL$4*LC329*100*((100/MAX(EX$9:EX$497)+100/MAX(EZ$9:EZ$497))))) * (($RO$3+$RO$4)/6)</f>
        <v>0</v>
      </c>
      <c r="RS329" s="119">
        <f>(($RL$4*LD329*100*((100/MAX(EX$9:EX$497)+100/MAX(EZ$9:EZ$497))))+($RL$4*LE329*100*((100/MAX(EX$9:EX$497)+100/MAX(EZ$9:EZ$497))))) * (($RO$3+$RO$4)/6)</f>
        <v>0</v>
      </c>
      <c r="RT329" s="118">
        <f>($RJ$4*LH329*100*(100/MAX(EV$9:EV$497)))+($RJ$4*LI329*100*(100/MAX(EV$9:EV$497)))</f>
        <v>0</v>
      </c>
      <c r="RU329" s="119">
        <f>($RJ$4*LJ329*(100/MAX(EV$9:EV$497)))/2 + ($RL$3*LK329*(100/MAX(EW$9:EW$497))) + ($RJ$4*LL329*(100/MAX(EV$9:EV$497)))/4 + ($RL$3*LM329*(100/MAX(EW$9:EW$497)))</f>
        <v>0</v>
      </c>
      <c r="RV329" s="118">
        <f>($RJ$4*LN329*100*100/MAX(EV$9:EV$497)/2)+($RJ$4*LO329*100*100/MAX(EV$9:EV$497)/2)+($RJ$4*LP329*100*100/MAX(EV$9:EV$497))+($RJ$4*LQ329*100*100/MAX(EV$9:EV$497))+($RJ$4*LR329*100*100/MAX(EV$9:EV$497))</f>
        <v>0</v>
      </c>
      <c r="RW329" s="115">
        <f>($RJ$4*LS329*100*100/MAX(EV$9:EV$497)) + (($RJ$4*LT329*100*100/MAX(EV$9:EV$497))+($RJ$4*LU329*100*100/MAX(EV$9:EV$497))+($RJ$4*LV329*100*100/MAX(EV$9:EV$497))+($RJ$4*LW329*100*100/MAX(EV$9:EV$497))+($RJ$4*LX329*100*100/MAX(EV$9:EV$497))+($RJ$4*LY329*100*100/MAX(EV$9:EV$497))+($RJ$4*LZ329*100*100/MAX(EV$9:EV$497))+($RJ$4*MA329*100*100/MAX(EV$9:EV$497)))/2</f>
        <v>0</v>
      </c>
      <c r="RX329" s="119">
        <f>($RJ$4*MB329*100*100/MAX(EV$9:EV$497))+($RJ$4*MC329*100*100/MAX(EV$9:EV$497))+($RJ$4*MD329*100*100/MAX(EV$9:EV$497))+($RJ$4*ME329*100*100/MAX(EV$9:EV$497))+($RJ$4*MF329*100*100/MAX(EV$9:EV$497))+($RJ$4*MG329*100*100/MAX(EV$9:EV$497))+($RJ$4*MH329*100*100/MAX(EV$9:EV$497))+($RJ$4*MI329*100*100/MAX(EV$9:EV$497))+($RJ$4*MJ329*100*100/MAX(EV$9:EV$497))+($RJ$4*MK329*100*100/MAX(EV$9:EV$497))+($RJ$4*ML329*100*100/MAX(EV$9:EV$497))+($RJ$4*MM329*100*100/MAX(EV$9:EV$497))+($RJ$4*MN329*100*100/MAX(EV$9:EV$497))</f>
        <v>0</v>
      </c>
      <c r="RY329" s="118">
        <f>($RJ$4*MQ329*100*100/MAX(EV$9:EV$497))/2 + (($RJ$4*MR329*100*100/MAX(EV$9:EV$497))+($RJ$4*MS329*100*100/MAX(EV$9:EV$497))+($RJ$4*MT329*100*100/MAX(EV$9:EV$497))+($RJ$4*MU329*100*100/MAX(EV$9:EV$497))+($RJ$4*MV329*100*100/MAX(EV$9:EV$497))+($RJ$4*MW329*100*100/MAX(EV$9:EV$497))+($RJ$4*MX329*100*100/MAX(EV$9:EV$497))+($RJ$4*MY329*100*100/MAX(EV$9:EV$497))+($RJ$4*MZ329*100*100/MAX(EV$9:EV$497))+($RJ$4*NA329*100*100/MAX(EV$9:EV$497))+($RJ$4*NB329*100*100/MAX(EV$9:EV$497))+($RJ$4*NC329*100*100/MAX(EV$9:EV$497))+($RJ$4*ND329*100*100/MAX(EV$9:EV$497))+($RJ$4*NG329*100*100/MAX(EV$9:EV$497)))/4</f>
        <v>0</v>
      </c>
      <c r="RZ329" s="115">
        <f>($RJ$4*NH329*100*100/MAX(EV$9:EV$497))/2 + (($RJ$4*NI329*100*100/MAX(EV$9:EV$497))+($RJ$4*NJ329*100*100/MAX(EV$9:EV$497))+($RJ$4*NK329*100*100/MAX(EV$9:EV$497))+($RJ$4*NL329*100*100/MAX(EV$9:EV$497))+($RJ$4*NM329*100*100/MAX(EV$9:EV$497))+($RJ$4*NN329*100*100/MAX(EV$9:EV$497)))/4</f>
        <v>0</v>
      </c>
      <c r="SA329" s="117">
        <f>(($RJ$4*NO329*100*100/MAX(EV$9:EV$497))+($RJ$4*NP329*100*100/MAX(EV$9:EV$497)))/4</f>
        <v>0</v>
      </c>
      <c r="SB329" s="118">
        <f t="shared" si="743"/>
        <v>0</v>
      </c>
      <c r="SC329" s="115">
        <f t="shared" si="744"/>
        <v>0</v>
      </c>
      <c r="SD329" s="115">
        <f t="shared" si="745"/>
        <v>0</v>
      </c>
      <c r="SE329" s="115">
        <f t="shared" si="746"/>
        <v>0</v>
      </c>
      <c r="SF329" s="115">
        <f t="shared" si="747"/>
        <v>0</v>
      </c>
      <c r="SG329" s="115">
        <f t="shared" si="748"/>
        <v>0</v>
      </c>
      <c r="SH329" s="115">
        <f>ROUND(SB329/MAX(SB$9:SB$497)*100,0)</f>
        <v>0</v>
      </c>
      <c r="SI329" s="115">
        <f>ROUND(SC329/MAX(SC$9:SC$497)*100,0)</f>
        <v>0</v>
      </c>
      <c r="SJ329" s="115">
        <f>ROUND(SD329/MAX(SD$9:SD$497)*100,0)</f>
        <v>0</v>
      </c>
      <c r="SK329" s="115">
        <f>ROUND(SE329/MAX(SE$9:SE$497)*100,0)</f>
        <v>0</v>
      </c>
      <c r="SL329" s="115">
        <f>ROUND(SF329/MAX(SF$9:SF$497)*100,0)</f>
        <v>0</v>
      </c>
      <c r="SM329" s="121">
        <f>ROUND(SG329/MAX(SG$9:SG$497)*100,0)</f>
        <v>0</v>
      </c>
      <c r="SN329" s="115">
        <f>ROUND(AVERAGEIF($ES$9:$ES$497,$ES329,SH$9:SH$497),0)</f>
        <v>12</v>
      </c>
      <c r="SO329" s="115">
        <f>ROUND(AVERAGEIF($ES$9:$ES$497,$ES329,SI$9:SI$497),0)</f>
        <v>5</v>
      </c>
      <c r="SP329" s="115">
        <f>ROUND(AVERAGEIF($ES$9:$ES$497,$ES329,SJ$9:SJ$497),0)</f>
        <v>26</v>
      </c>
      <c r="SQ329" s="115">
        <f>ROUND(AVERAGEIF($ES$9:$ES$497,$ES329,SK$9:SK$497),0)</f>
        <v>6</v>
      </c>
      <c r="SR329" s="115">
        <f>ROUND(AVERAGEIF($ES$9:$ES$497,$ES329,SL$9:SL$497),0)</f>
        <v>8</v>
      </c>
      <c r="SS329" s="121">
        <f>ROUND(AVERAGEIF($ES$9:$ES$497,$ES329,SM$9:SM$497),0)</f>
        <v>4</v>
      </c>
      <c r="ST329" s="114">
        <f>RANK(SB329,SB$9:SB$497,0)</f>
        <v>323</v>
      </c>
      <c r="SU329" s="115">
        <f>RANK(SC329,SC$9:SC$497,0)</f>
        <v>320</v>
      </c>
      <c r="SV329" s="115">
        <f>RANK(SD329,SD$9:SD$497,0)</f>
        <v>320</v>
      </c>
      <c r="SW329" s="115">
        <f>RANK(SE329,SE$9:SE$497,0)</f>
        <v>320</v>
      </c>
      <c r="SX329" s="115">
        <f>RANK(SF329,SF$9:SF$497,0)</f>
        <v>317</v>
      </c>
      <c r="SY329" s="115">
        <f>RANK(SG329,SG$9:SG$497,0)</f>
        <v>308</v>
      </c>
      <c r="SZ329" s="115">
        <f>COUNTIFS(SB$9:SB$497,"&gt;"&amp;SB329,$ES$9:$ES$497,$ES329)+1</f>
        <v>67</v>
      </c>
      <c r="TA329" s="115">
        <f>COUNTIFS(SC$9:SC$497,"&gt;"&amp;SC329,$ES$9:$ES$497,$ES329)+1</f>
        <v>64</v>
      </c>
      <c r="TB329" s="115">
        <f>COUNTIFS(SD$9:SD$497,"&gt;"&amp;SD329,$ES$9:$ES$497,$ES329)+1</f>
        <v>67</v>
      </c>
      <c r="TC329" s="115">
        <f>COUNTIFS(SE$9:SE$497,"&gt;"&amp;SE329,$ES$9:$ES$497,$ES329)+1</f>
        <v>64</v>
      </c>
      <c r="TD329" s="115">
        <f>COUNTIFS(SF$9:SF$497,"&gt;"&amp;SF329,$ES$9:$ES$497,$ES329)+1</f>
        <v>64</v>
      </c>
      <c r="TE329" s="117">
        <f>COUNTIFS(SG$9:SG$497,"&gt;"&amp;SG329,$ES$9:$ES$497,$ES329)+1</f>
        <v>60</v>
      </c>
      <c r="TF329" s="118">
        <f t="shared" si="749"/>
        <v>63</v>
      </c>
      <c r="TG329" s="115">
        <f t="shared" si="750"/>
        <v>47</v>
      </c>
      <c r="TH329" s="115">
        <f t="shared" si="751"/>
        <v>63</v>
      </c>
      <c r="TI329" s="115">
        <f t="shared" si="752"/>
        <v>60</v>
      </c>
      <c r="TJ329" s="115">
        <f t="shared" si="753"/>
        <v>47</v>
      </c>
      <c r="TK329" s="115">
        <f t="shared" si="754"/>
        <v>60</v>
      </c>
      <c r="TL329" s="117">
        <f t="shared" si="755"/>
        <v>56</v>
      </c>
      <c r="TM329" s="118">
        <f>ROUND(TF329/MAX(TF$9:TF$497)*100,0)</f>
        <v>35</v>
      </c>
      <c r="TN329" s="115">
        <f>ROUND(TG329/MAX(TG$9:TG$497)*100,0)</f>
        <v>26</v>
      </c>
      <c r="TO329" s="115">
        <f>ROUND(TH329/MAX(TH$9:TH$497)*100,0)</f>
        <v>35</v>
      </c>
      <c r="TP329" s="115">
        <f>ROUND(TI329/MAX(TI$9:TI$497)*100,0)</f>
        <v>33</v>
      </c>
      <c r="TQ329" s="115">
        <f>ROUND(TJ329/MAX(TJ$9:TJ$497)*100,0)</f>
        <v>24</v>
      </c>
      <c r="TR329" s="115">
        <f>ROUND(TK329/MAX(TK$9:TK$497)*100,0)</f>
        <v>31</v>
      </c>
      <c r="TS329" s="119">
        <f>ROUND(TL329/MAX(TL$9:TL$497)*100,0)</f>
        <v>29</v>
      </c>
      <c r="TT329" s="120">
        <f>RANK(TM329,TM$9:TM$497,0)</f>
        <v>254</v>
      </c>
      <c r="TU329" s="115">
        <f>RANK(TN329,TN$9:TN$497,0)</f>
        <v>244</v>
      </c>
      <c r="TV329" s="115">
        <f>RANK(TO329,TO$9:TO$497,0)</f>
        <v>95</v>
      </c>
      <c r="TW329" s="115">
        <f>RANK(TP329,TP$9:TP$497,0)</f>
        <v>191</v>
      </c>
      <c r="TX329" s="115">
        <f>RANK(TQ329,TQ$9:TQ$497,0)</f>
        <v>214</v>
      </c>
      <c r="TY329" s="115">
        <f>RANK(TR329,TR$9:TR$497,0)</f>
        <v>181</v>
      </c>
      <c r="TZ329" s="121">
        <f>RANK(TS329,TS$9:TS$497,0)</f>
        <v>162</v>
      </c>
      <c r="UA329" s="132"/>
      <c r="UB329" s="7" t="s">
        <v>1</v>
      </c>
    </row>
    <row r="330" spans="1:548" x14ac:dyDescent="0.15">
      <c r="A330" s="183">
        <v>322</v>
      </c>
      <c r="B330" s="200" t="s">
        <v>1307</v>
      </c>
      <c r="C330" s="143"/>
      <c r="D330" s="143"/>
      <c r="E330" s="161" t="s">
        <v>518</v>
      </c>
      <c r="F330" s="65">
        <v>107</v>
      </c>
      <c r="G330" s="65" t="s">
        <v>576</v>
      </c>
      <c r="H330" s="144"/>
      <c r="I330" s="66" t="s">
        <v>521</v>
      </c>
      <c r="J330" s="67" t="s">
        <v>521</v>
      </c>
      <c r="K330" s="67" t="s">
        <v>521</v>
      </c>
      <c r="L330" s="67" t="s">
        <v>521</v>
      </c>
      <c r="M330" s="67" t="s">
        <v>521</v>
      </c>
      <c r="N330" s="67" t="s">
        <v>521</v>
      </c>
      <c r="O330" s="67" t="s">
        <v>521</v>
      </c>
      <c r="P330" s="67" t="s">
        <v>521</v>
      </c>
      <c r="Q330" s="67" t="s">
        <v>521</v>
      </c>
      <c r="R330" s="68" t="s">
        <v>521</v>
      </c>
      <c r="S330" s="69" t="s">
        <v>521</v>
      </c>
      <c r="T330" s="67" t="s">
        <v>521</v>
      </c>
      <c r="U330" s="67" t="s">
        <v>521</v>
      </c>
      <c r="V330" s="67" t="s">
        <v>521</v>
      </c>
      <c r="W330" s="67" t="s">
        <v>521</v>
      </c>
      <c r="X330" s="67" t="s">
        <v>521</v>
      </c>
      <c r="Y330" s="67" t="s">
        <v>521</v>
      </c>
      <c r="Z330" s="67" t="s">
        <v>521</v>
      </c>
      <c r="AA330" s="67" t="s">
        <v>521</v>
      </c>
      <c r="AB330" s="68" t="s">
        <v>521</v>
      </c>
      <c r="AC330" s="69" t="s">
        <v>521</v>
      </c>
      <c r="AD330" s="67" t="s">
        <v>521</v>
      </c>
      <c r="AE330" s="67" t="s">
        <v>521</v>
      </c>
      <c r="AF330" s="67" t="s">
        <v>521</v>
      </c>
      <c r="AG330" s="67" t="s">
        <v>521</v>
      </c>
      <c r="AH330" s="67" t="s">
        <v>521</v>
      </c>
      <c r="AI330" s="67" t="s">
        <v>521</v>
      </c>
      <c r="AJ330" s="67" t="s">
        <v>521</v>
      </c>
      <c r="AK330" s="67" t="s">
        <v>521</v>
      </c>
      <c r="AL330" s="68" t="s">
        <v>521</v>
      </c>
      <c r="AM330" s="69" t="s">
        <v>521</v>
      </c>
      <c r="AN330" s="67" t="s">
        <v>521</v>
      </c>
      <c r="AO330" s="67" t="s">
        <v>521</v>
      </c>
      <c r="AP330" s="67" t="s">
        <v>521</v>
      </c>
      <c r="AQ330" s="67" t="s">
        <v>521</v>
      </c>
      <c r="AR330" s="67" t="s">
        <v>521</v>
      </c>
      <c r="AS330" s="67" t="s">
        <v>521</v>
      </c>
      <c r="AT330" s="67" t="s">
        <v>521</v>
      </c>
      <c r="AU330" s="67" t="s">
        <v>521</v>
      </c>
      <c r="AV330" s="68" t="s">
        <v>521</v>
      </c>
      <c r="AW330" s="69" t="s">
        <v>521</v>
      </c>
      <c r="AX330" s="67" t="s">
        <v>521</v>
      </c>
      <c r="AY330" s="67" t="s">
        <v>521</v>
      </c>
      <c r="AZ330" s="67" t="s">
        <v>521</v>
      </c>
      <c r="BA330" s="67" t="s">
        <v>521</v>
      </c>
      <c r="BB330" s="67" t="s">
        <v>521</v>
      </c>
      <c r="BC330" s="67" t="s">
        <v>521</v>
      </c>
      <c r="BD330" s="67" t="s">
        <v>521</v>
      </c>
      <c r="BE330" s="67" t="s">
        <v>521</v>
      </c>
      <c r="BF330" s="68" t="s">
        <v>521</v>
      </c>
      <c r="BG330" s="69" t="s">
        <v>521</v>
      </c>
      <c r="BH330" s="67" t="s">
        <v>521</v>
      </c>
      <c r="BI330" s="67" t="s">
        <v>521</v>
      </c>
      <c r="BJ330" s="67" t="s">
        <v>521</v>
      </c>
      <c r="BK330" s="67" t="s">
        <v>521</v>
      </c>
      <c r="BL330" s="67" t="s">
        <v>521</v>
      </c>
      <c r="BM330" s="67" t="s">
        <v>521</v>
      </c>
      <c r="BN330" s="67" t="s">
        <v>521</v>
      </c>
      <c r="BO330" s="67" t="s">
        <v>521</v>
      </c>
      <c r="BP330" s="68" t="s">
        <v>521</v>
      </c>
      <c r="BQ330" s="70" t="s">
        <v>521</v>
      </c>
      <c r="BR330" s="67" t="s">
        <v>521</v>
      </c>
      <c r="BS330" s="67" t="s">
        <v>521</v>
      </c>
      <c r="BT330" s="67" t="s">
        <v>521</v>
      </c>
      <c r="BU330" s="67" t="s">
        <v>521</v>
      </c>
      <c r="BV330" s="67" t="s">
        <v>521</v>
      </c>
      <c r="BW330" s="67" t="s">
        <v>521</v>
      </c>
      <c r="BX330" s="67" t="s">
        <v>521</v>
      </c>
      <c r="BY330" s="67" t="s">
        <v>521</v>
      </c>
      <c r="BZ330" s="68" t="s">
        <v>521</v>
      </c>
      <c r="CA330" s="69" t="s">
        <v>521</v>
      </c>
      <c r="CB330" s="67" t="s">
        <v>521</v>
      </c>
      <c r="CC330" s="67" t="s">
        <v>521</v>
      </c>
      <c r="CD330" s="67" t="s">
        <v>521</v>
      </c>
      <c r="CE330" s="67" t="s">
        <v>521</v>
      </c>
      <c r="CF330" s="67" t="s">
        <v>521</v>
      </c>
      <c r="CG330" s="67" t="s">
        <v>521</v>
      </c>
      <c r="CH330" s="67" t="s">
        <v>521</v>
      </c>
      <c r="CI330" s="67" t="s">
        <v>521</v>
      </c>
      <c r="CJ330" s="68" t="s">
        <v>521</v>
      </c>
      <c r="CK330" s="69" t="s">
        <v>521</v>
      </c>
      <c r="CL330" s="67" t="s">
        <v>521</v>
      </c>
      <c r="CM330" s="67" t="s">
        <v>521</v>
      </c>
      <c r="CN330" s="67" t="s">
        <v>521</v>
      </c>
      <c r="CO330" s="67" t="s">
        <v>521</v>
      </c>
      <c r="CP330" s="67" t="s">
        <v>521</v>
      </c>
      <c r="CQ330" s="67" t="s">
        <v>521</v>
      </c>
      <c r="CR330" s="67" t="s">
        <v>521</v>
      </c>
      <c r="CS330" s="67" t="s">
        <v>520</v>
      </c>
      <c r="CT330" s="68" t="s">
        <v>520</v>
      </c>
      <c r="CU330" s="69" t="s">
        <v>520</v>
      </c>
      <c r="CV330" s="67" t="s">
        <v>520</v>
      </c>
      <c r="CW330" s="67" t="s">
        <v>520</v>
      </c>
      <c r="CX330" s="67" t="s">
        <v>520</v>
      </c>
      <c r="CY330" s="67" t="s">
        <v>520</v>
      </c>
      <c r="CZ330" s="67" t="s">
        <v>520</v>
      </c>
      <c r="DA330" s="67" t="s">
        <v>520</v>
      </c>
      <c r="DB330" s="67" t="s">
        <v>520</v>
      </c>
      <c r="DC330" s="67" t="s">
        <v>521</v>
      </c>
      <c r="DD330" s="68" t="s">
        <v>521</v>
      </c>
      <c r="DE330" s="69" t="s">
        <v>521</v>
      </c>
      <c r="DF330" s="71" t="s">
        <v>521</v>
      </c>
      <c r="DG330" s="67" t="s">
        <v>521</v>
      </c>
      <c r="DH330" s="67" t="s">
        <v>521</v>
      </c>
      <c r="DI330" s="67" t="s">
        <v>521</v>
      </c>
      <c r="DJ330" s="67" t="s">
        <v>521</v>
      </c>
      <c r="DK330" s="67" t="s">
        <v>521</v>
      </c>
      <c r="DL330" s="67" t="s">
        <v>521</v>
      </c>
      <c r="DM330" s="67" t="s">
        <v>521</v>
      </c>
      <c r="DN330" s="68" t="s">
        <v>521</v>
      </c>
      <c r="DO330" s="70" t="s">
        <v>521</v>
      </c>
      <c r="DP330" s="71" t="s">
        <v>521</v>
      </c>
      <c r="DQ330" s="67" t="s">
        <v>521</v>
      </c>
      <c r="DR330" s="67" t="s">
        <v>521</v>
      </c>
      <c r="DS330" s="67" t="s">
        <v>521</v>
      </c>
      <c r="DT330" s="67" t="s">
        <v>521</v>
      </c>
      <c r="DU330" s="67" t="s">
        <v>521</v>
      </c>
      <c r="DV330" s="67" t="s">
        <v>521</v>
      </c>
      <c r="DW330" s="67" t="s">
        <v>521</v>
      </c>
      <c r="DX330" s="72" t="s">
        <v>521</v>
      </c>
      <c r="DY330" s="73" t="s">
        <v>522</v>
      </c>
      <c r="DZ330" s="74">
        <v>2</v>
      </c>
      <c r="EA330" s="74">
        <v>3</v>
      </c>
      <c r="EB330" s="74">
        <v>3</v>
      </c>
      <c r="EC330" s="75">
        <v>4</v>
      </c>
      <c r="ED330" s="76" t="s">
        <v>522</v>
      </c>
      <c r="EE330" s="74">
        <f t="shared" si="708"/>
        <v>2</v>
      </c>
      <c r="EF330" s="74">
        <f t="shared" si="756"/>
        <v>6</v>
      </c>
      <c r="EG330" s="74">
        <f t="shared" si="757"/>
        <v>18</v>
      </c>
      <c r="EH330" s="77">
        <f t="shared" si="758"/>
        <v>72</v>
      </c>
      <c r="EI330" s="73">
        <v>1000</v>
      </c>
      <c r="EJ330" s="74">
        <v>1500</v>
      </c>
      <c r="EK330" s="74">
        <v>3000</v>
      </c>
      <c r="EL330" s="74">
        <v>5000</v>
      </c>
      <c r="EM330" s="75">
        <v>15000</v>
      </c>
      <c r="EN330" s="78">
        <v>1</v>
      </c>
      <c r="EO330" s="79">
        <f t="shared" si="759"/>
        <v>0.75</v>
      </c>
      <c r="EP330" s="79">
        <f t="shared" si="760"/>
        <v>0.5</v>
      </c>
      <c r="EQ330" s="79">
        <f t="shared" si="761"/>
        <v>0.27777777777777779</v>
      </c>
      <c r="ER330" s="80">
        <f t="shared" si="762"/>
        <v>0.20833333333333334</v>
      </c>
      <c r="ES330" s="128" t="s">
        <v>564</v>
      </c>
      <c r="ET330" s="82"/>
      <c r="EU330" s="83">
        <v>4</v>
      </c>
      <c r="EV330" s="146">
        <v>105</v>
      </c>
      <c r="EW330" s="147">
        <v>50</v>
      </c>
      <c r="EX330" s="147">
        <v>100</v>
      </c>
      <c r="EY330" s="147">
        <v>41</v>
      </c>
      <c r="EZ330" s="147">
        <v>20</v>
      </c>
      <c r="FA330" s="147">
        <v>17</v>
      </c>
      <c r="FB330" s="147">
        <v>134</v>
      </c>
      <c r="FC330" s="147">
        <v>145</v>
      </c>
      <c r="FD330" s="74">
        <f t="shared" si="709"/>
        <v>120</v>
      </c>
      <c r="FE330" s="84">
        <f t="shared" si="710"/>
        <v>245</v>
      </c>
      <c r="FF330" s="73">
        <f>RANK(EV330,$EV$9:$EV$497,0)</f>
        <v>67</v>
      </c>
      <c r="FG330" s="74">
        <f>RANK(EW330,$EW$9:$EW$497,0)</f>
        <v>179</v>
      </c>
      <c r="FH330" s="74">
        <f>RANK(EX330,$EX$9:$EX$497,0)</f>
        <v>16</v>
      </c>
      <c r="FI330" s="74">
        <f>RANK(EY330,$EY$9:$EY$497,0)</f>
        <v>172</v>
      </c>
      <c r="FJ330" s="74">
        <f>RANK(EZ330,$EZ$9:$EZ$497,0)</f>
        <v>200</v>
      </c>
      <c r="FK330" s="74">
        <f>RANK(FA330,$FA$9:$FA$497,0)</f>
        <v>217</v>
      </c>
      <c r="FL330" s="74">
        <f>RANK(FB330,$FB$9:$FB$497,0)</f>
        <v>1</v>
      </c>
      <c r="FM330" s="74">
        <f>RANK(FC330,$FC$9:$FC$497,0)</f>
        <v>1</v>
      </c>
      <c r="FN330" s="74">
        <f>RANK(FD330,$FD$9:$FD$497,0)</f>
        <v>17</v>
      </c>
      <c r="FO330" s="84">
        <f>RANK(FE330,$FE$9:$FE$497,0)</f>
        <v>1</v>
      </c>
      <c r="FP330" s="73">
        <f>COUNTIFS($EV$9:$EV$497,"&gt;"&amp;EV330,$ES$9:$ES$497,ES330)+1</f>
        <v>14</v>
      </c>
      <c r="FQ330" s="74">
        <f>COUNTIFS($EW$9:$EW$497,"&gt;"&amp;EW330,$ES$9:$ES$497,ES330)+1</f>
        <v>38</v>
      </c>
      <c r="FR330" s="74">
        <f>COUNTIFS($EX$9:$EX$497,"&gt;"&amp;EX330,$ES$9:$ES$497,ES330)+1</f>
        <v>5</v>
      </c>
      <c r="FS330" s="74">
        <f>COUNTIFS($EY$9:$EY$497,"&gt;"&amp;EY330,$ES$9:$ES$497,ES330)+1</f>
        <v>41</v>
      </c>
      <c r="FT330" s="74">
        <f>COUNTIFS($EZ$9:$EZ$497,"&gt;"&amp;EZ330,$ES$9:$ES$497,ES330)+1</f>
        <v>50</v>
      </c>
      <c r="FU330" s="74">
        <f>COUNTIFS($FA$9:$FA$497,"&gt;"&amp;FA330,$ES$9:$ES$497,ES330)+1</f>
        <v>62</v>
      </c>
      <c r="FV330" s="74">
        <f>COUNTIFS($FB$9:$FB$497,"&gt;"&amp;FB330,$ES$9:$ES$497,ES330)+1</f>
        <v>1</v>
      </c>
      <c r="FW330" s="74">
        <f>COUNTIFS($FC$9:$FC$497,"&gt;"&amp;FC330,$ES$9:$ES$497,ES330)+1</f>
        <v>1</v>
      </c>
      <c r="FX330" s="74">
        <f>COUNTIFS($FD$9:$FD$497,"&gt;"&amp;FD330,$ES$9:$ES$497,ES330)+1</f>
        <v>5</v>
      </c>
      <c r="FY330" s="84">
        <f>COUNTIFS($FE$9:$FE$497,"&gt;"&amp;FE330,$ES$9:$ES$497,ES330)+1</f>
        <v>1</v>
      </c>
      <c r="FZ330" s="85">
        <f t="shared" si="711"/>
        <v>0.98</v>
      </c>
      <c r="GA330" s="86">
        <f t="shared" si="712"/>
        <v>0.47</v>
      </c>
      <c r="GB330" s="86">
        <f t="shared" si="713"/>
        <v>0.93</v>
      </c>
      <c r="GC330" s="86">
        <f t="shared" si="714"/>
        <v>0.38</v>
      </c>
      <c r="GD330" s="86">
        <f t="shared" si="715"/>
        <v>0.19</v>
      </c>
      <c r="GE330" s="86">
        <f t="shared" si="716"/>
        <v>0.16</v>
      </c>
      <c r="GF330" s="86">
        <f t="shared" si="717"/>
        <v>1.25</v>
      </c>
      <c r="GG330" s="86">
        <f t="shared" si="718"/>
        <v>1.36</v>
      </c>
      <c r="GH330" s="86">
        <f t="shared" si="719"/>
        <v>1.1200000000000001</v>
      </c>
      <c r="GI330" s="87">
        <f t="shared" si="720"/>
        <v>2.29</v>
      </c>
      <c r="GJ330" s="85">
        <f>ROUND(((FZ330-AVERAGE(FZ$9:FZ$497))/STDEVP(FZ$9:FZ$497)*10+50),2)</f>
        <v>50.52</v>
      </c>
      <c r="GK330" s="86">
        <f>ROUND(((GA330-AVERAGE(GA$9:GA$497))/STDEVP(GA$9:GA$497)*10+50),2)</f>
        <v>43.41</v>
      </c>
      <c r="GL330" s="86">
        <f>ROUND(((GB330-AVERAGE(GB$9:GB$497))/STDEVP(GB$9:GB$497)*10+50),2)</f>
        <v>63.04</v>
      </c>
      <c r="GM330" s="86">
        <f>ROUND(((GC330-AVERAGE(GC$9:GC$497))/STDEVP(GC$9:GC$497)*10+50),2)</f>
        <v>42.68</v>
      </c>
      <c r="GN330" s="86">
        <f>ROUND(((GD330-AVERAGE(GD$9:GD$497))/STDEVP(GD$9:GD$497)*10+50),2)</f>
        <v>43.07</v>
      </c>
      <c r="GO330" s="86">
        <f>ROUND(((GE330-AVERAGE(GE$9:GE$497))/STDEVP(GE$9:GE$497)*10+50),2)</f>
        <v>43.16</v>
      </c>
      <c r="GP330" s="86">
        <f>ROUND(((GF330-AVERAGE(GF$9:GF$497))/STDEVP(GF$9:GF$497)*10+50),2)</f>
        <v>69.37</v>
      </c>
      <c r="GQ330" s="86">
        <f>ROUND(((GG330-AVERAGE(GG$9:GG$497))/STDEVP(GG$9:GG$497)*10+50),2)</f>
        <v>72.81</v>
      </c>
      <c r="GR330" s="86">
        <f>ROUND(((GH330-AVERAGE(GH$9:GH$497))/STDEVP(GH$9:GH$497)*10+50),2)</f>
        <v>55.3</v>
      </c>
      <c r="GS330" s="87">
        <f>ROUND(((GI330-AVERAGE(GI$9:GI$497))/STDEVP(GI$9:GI$497)*10+50),2)</f>
        <v>72.59</v>
      </c>
      <c r="GT330" s="73">
        <f>RANK(GJ330,$GJ$9:$GJ$497,0)</f>
        <v>188</v>
      </c>
      <c r="GU330" s="74">
        <f>RANK(GK330,$GK$9:$GK$497,0)</f>
        <v>294</v>
      </c>
      <c r="GV330" s="74">
        <f>RANK(GL330,$GL$9:$GL$497,0)</f>
        <v>47</v>
      </c>
      <c r="GW330" s="74">
        <f>RANK(GM330,$GM$9:$GM$497,0)</f>
        <v>341</v>
      </c>
      <c r="GX330" s="74">
        <f>RANK(GN330,$GN$9:$GN$497,0)</f>
        <v>336</v>
      </c>
      <c r="GY330" s="74">
        <f>RANK(GO330,$GO$9:$GO$497,0)</f>
        <v>332</v>
      </c>
      <c r="GZ330" s="74">
        <f>RANK(GP330,$GP$9:$GP$497,0)</f>
        <v>14</v>
      </c>
      <c r="HA330" s="74">
        <f>RANK(GQ330,$GQ$9:$GQ$497,0)</f>
        <v>9</v>
      </c>
      <c r="HB330" s="74">
        <f>RANK(GR330,$GR$9:$GR$497,0)</f>
        <v>102</v>
      </c>
      <c r="HC330" s="84">
        <f>RANK(GS330,$GS$9:$GS$497,0)</f>
        <v>12</v>
      </c>
      <c r="HD330" s="85">
        <f>ROUND(AVERAGEIF($ES$9:$ES$497,$ES330,$FZ$9:$FZ$497),2)</f>
        <v>0.92</v>
      </c>
      <c r="HE330" s="86">
        <f>ROUND(AVERAGEIF($ES$9:$ES$497,$ES330,$GA$9:$GA$497),2)</f>
        <v>0.65</v>
      </c>
      <c r="HF330" s="86">
        <f>ROUND(AVERAGEIF($ES$9:$ES$497,$ES330,$GB$9:$GB$497),2)</f>
        <v>0.69</v>
      </c>
      <c r="HG330" s="86">
        <f>ROUND(AVERAGEIF($ES$9:$ES$497,$ES330,$GC$9:$GC$497),2)</f>
        <v>0.54</v>
      </c>
      <c r="HH330" s="86">
        <f>ROUND(AVERAGEIF($ES$9:$ES$497,$ES330,$GD$9:$GD$497),2)</f>
        <v>0.32</v>
      </c>
      <c r="HI330" s="86">
        <f>ROUND(AVERAGEIF($ES$9:$ES$497,$ES330,$GE$9:$GE$497),2)</f>
        <v>0.33</v>
      </c>
      <c r="HJ330" s="86">
        <f>ROUND(AVERAGEIF($ES$9:$ES$497,$ES330,$GF$9:$GF$497),2)</f>
        <v>0.98</v>
      </c>
      <c r="HK330" s="86">
        <f>ROUND(AVERAGEIF($ES$9:$ES$497,$ES330,$GG$9:$GG$497),2)</f>
        <v>0.86</v>
      </c>
      <c r="HL330" s="86">
        <f>ROUND(AVERAGEIF($ES$9:$ES$497,$ES330,$GH$9:$GH$497),2)</f>
        <v>1.01</v>
      </c>
      <c r="HM330" s="87">
        <f>ROUND(AVERAGEIF($ES$9:$ES$497,$ES330,$GI$9:$GI$497),2)</f>
        <v>1.55</v>
      </c>
      <c r="HN330" s="88">
        <f t="shared" si="721"/>
        <v>5.9999999999999942E-2</v>
      </c>
      <c r="HO330" s="89">
        <f t="shared" si="722"/>
        <v>-0.18000000000000005</v>
      </c>
      <c r="HP330" s="89">
        <f t="shared" si="723"/>
        <v>0.2400000000000001</v>
      </c>
      <c r="HQ330" s="89">
        <f t="shared" si="724"/>
        <v>-0.16000000000000003</v>
      </c>
      <c r="HR330" s="89">
        <f t="shared" si="725"/>
        <v>-0.13</v>
      </c>
      <c r="HS330" s="89">
        <f t="shared" si="726"/>
        <v>-0.17</v>
      </c>
      <c r="HT330" s="89">
        <f t="shared" si="727"/>
        <v>0.27</v>
      </c>
      <c r="HU330" s="89">
        <f t="shared" si="728"/>
        <v>0.50000000000000011</v>
      </c>
      <c r="HV330" s="89">
        <f t="shared" si="729"/>
        <v>0.1100000000000001</v>
      </c>
      <c r="HW330" s="90">
        <f t="shared" si="730"/>
        <v>0.74</v>
      </c>
      <c r="HX330" s="73">
        <f>COUNTIFS($FZ$9:$FZ$497,"&gt;"&amp;FZ330,$ES$9:$ES$497,$ES330)+1</f>
        <v>39</v>
      </c>
      <c r="HY330" s="74">
        <f>COUNTIFS($GA$9:$GA$497,"&gt;"&amp;GA330,$ES$9:$ES$497,$ES330)+1</f>
        <v>81</v>
      </c>
      <c r="HZ330" s="74">
        <f>COUNTIFS($GB$9:$GB$497,"&gt;"&amp;GB330,$ES$9:$ES$497,$ES330)+1</f>
        <v>15</v>
      </c>
      <c r="IA330" s="74">
        <f>COUNTIFS($GC$9:$GC$497,"&gt;"&amp;GC330,$ES$9:$ES$497,$ES330)+1</f>
        <v>76</v>
      </c>
      <c r="IB330" s="74">
        <f>COUNTIFS($GD$9:$GD$497,"&gt;"&amp;GD330,$ES$9:$ES$497,$ES330)+1</f>
        <v>84</v>
      </c>
      <c r="IC330" s="74">
        <f>COUNTIFS($GE$9:$GE$497,"&gt;"&amp;GE330,$ES$9:$ES$497,$ES330)+1</f>
        <v>85</v>
      </c>
      <c r="ID330" s="74">
        <f>COUNTIFS($GF$9:$GF$497,"&gt;"&amp;GF330,$ES$9:$ES$497,$ES330)+1</f>
        <v>13</v>
      </c>
      <c r="IE330" s="74">
        <f>COUNTIFS($GG$9:$GG$497,"&gt;"&amp;GG330,$ES$9:$ES$497,$ES330)+1</f>
        <v>1</v>
      </c>
      <c r="IF330" s="74">
        <f>COUNTIFS($GH$9:$GH$497,"&gt;"&amp;GH330,$ES$9:$ES$497,$ES330)+1</f>
        <v>24</v>
      </c>
      <c r="IG330" s="84">
        <f>COUNTIFS($GI$9:$GI$497,"&gt;"&amp;GI330,$ES$9:$ES$497,$ES330)+1</f>
        <v>2</v>
      </c>
      <c r="IH330" s="148"/>
      <c r="II330" s="149"/>
      <c r="IJ330" s="149">
        <v>0.1</v>
      </c>
      <c r="IK330" s="149"/>
      <c r="IL330" s="149"/>
      <c r="IM330" s="150"/>
      <c r="IN330" s="151"/>
      <c r="IO330" s="152"/>
      <c r="IP330" s="153"/>
      <c r="IQ330" s="149"/>
      <c r="IR330" s="149"/>
      <c r="IS330" s="149"/>
      <c r="IT330" s="149"/>
      <c r="IU330" s="149"/>
      <c r="IV330" s="149"/>
      <c r="IW330" s="154"/>
      <c r="IX330" s="151"/>
      <c r="IY330" s="149"/>
      <c r="IZ330" s="149"/>
      <c r="JA330" s="149"/>
      <c r="JB330" s="149"/>
      <c r="JC330" s="149"/>
      <c r="JD330" s="149">
        <v>0.1</v>
      </c>
      <c r="JE330" s="155"/>
      <c r="JF330" s="153"/>
      <c r="JG330" s="149"/>
      <c r="JH330" s="149"/>
      <c r="JI330" s="149"/>
      <c r="JJ330" s="149"/>
      <c r="JK330" s="149"/>
      <c r="JL330" s="149"/>
      <c r="JM330" s="154"/>
      <c r="JN330" s="151"/>
      <c r="JO330" s="149"/>
      <c r="JP330" s="149"/>
      <c r="JQ330" s="149"/>
      <c r="JR330" s="149"/>
      <c r="JS330" s="149"/>
      <c r="JT330" s="149"/>
      <c r="JU330" s="149"/>
      <c r="JV330" s="149"/>
      <c r="JW330" s="149"/>
      <c r="JX330" s="149"/>
      <c r="JY330" s="149"/>
      <c r="JZ330" s="155"/>
      <c r="KA330" s="151"/>
      <c r="KB330" s="149"/>
      <c r="KC330" s="149"/>
      <c r="KD330" s="149"/>
      <c r="KE330" s="155"/>
      <c r="KF330" s="153"/>
      <c r="KG330" s="149"/>
      <c r="KH330" s="149"/>
      <c r="KI330" s="149"/>
      <c r="KJ330" s="149"/>
      <c r="KK330" s="156"/>
      <c r="KL330" s="149"/>
      <c r="KM330" s="149"/>
      <c r="KN330" s="149"/>
      <c r="KO330" s="149"/>
      <c r="KP330" s="149"/>
      <c r="KQ330" s="149"/>
      <c r="KR330" s="149"/>
      <c r="KS330" s="154"/>
      <c r="KT330" s="154"/>
      <c r="KU330" s="154"/>
      <c r="KV330" s="154"/>
      <c r="KW330" s="151"/>
      <c r="KX330" s="149"/>
      <c r="KY330" s="149"/>
      <c r="KZ330" s="149"/>
      <c r="LA330" s="149"/>
      <c r="LB330" s="149"/>
      <c r="LC330" s="154"/>
      <c r="LD330" s="151"/>
      <c r="LE330" s="152"/>
      <c r="LF330" s="157"/>
      <c r="LG330" s="158"/>
      <c r="LH330" s="151"/>
      <c r="LI330" s="149"/>
      <c r="LJ330" s="147"/>
      <c r="LK330" s="147"/>
      <c r="LL330" s="147"/>
      <c r="LM330" s="159"/>
      <c r="LN330" s="153"/>
      <c r="LO330" s="149"/>
      <c r="LP330" s="149"/>
      <c r="LQ330" s="149"/>
      <c r="LR330" s="154"/>
      <c r="LS330" s="151"/>
      <c r="LT330" s="149"/>
      <c r="LU330" s="149"/>
      <c r="LV330" s="149"/>
      <c r="LW330" s="149"/>
      <c r="LX330" s="149"/>
      <c r="LY330" s="149"/>
      <c r="LZ330" s="149"/>
      <c r="MA330" s="155">
        <v>0.1</v>
      </c>
      <c r="MB330" s="153"/>
      <c r="MC330" s="149"/>
      <c r="MD330" s="149"/>
      <c r="ME330" s="149"/>
      <c r="MF330" s="149"/>
      <c r="MG330" s="149"/>
      <c r="MH330" s="149"/>
      <c r="MI330" s="149"/>
      <c r="MJ330" s="149"/>
      <c r="MK330" s="149"/>
      <c r="ML330" s="149"/>
      <c r="MM330" s="149"/>
      <c r="MN330" s="156"/>
      <c r="MO330" s="156"/>
      <c r="MP330" s="154"/>
      <c r="MQ330" s="151"/>
      <c r="MR330" s="149"/>
      <c r="MS330" s="149"/>
      <c r="MT330" s="149"/>
      <c r="MU330" s="149"/>
      <c r="MV330" s="156"/>
      <c r="MW330" s="149"/>
      <c r="MX330" s="149"/>
      <c r="MY330" s="149"/>
      <c r="MZ330" s="149"/>
      <c r="NA330" s="149"/>
      <c r="NB330" s="149"/>
      <c r="NC330" s="149"/>
      <c r="ND330" s="154"/>
      <c r="NE330" s="154"/>
      <c r="NF330" s="154"/>
      <c r="NG330" s="154"/>
      <c r="NH330" s="151"/>
      <c r="NI330" s="149">
        <v>0.1</v>
      </c>
      <c r="NJ330" s="149"/>
      <c r="NK330" s="149"/>
      <c r="NL330" s="149"/>
      <c r="NM330" s="149"/>
      <c r="NN330" s="94"/>
      <c r="NO330" s="151"/>
      <c r="NP330" s="160"/>
      <c r="NQ330" s="145" t="s">
        <v>1306</v>
      </c>
      <c r="NR330" s="199" t="s">
        <v>1309</v>
      </c>
      <c r="NS330" s="199"/>
      <c r="NT330" s="199"/>
      <c r="NU330" s="199"/>
      <c r="NV330" s="135">
        <v>44232</v>
      </c>
      <c r="NW330" s="102" t="s">
        <v>882</v>
      </c>
      <c r="NX330" s="136" t="s">
        <v>1310</v>
      </c>
      <c r="NY330" s="138" t="s">
        <v>1198</v>
      </c>
      <c r="NZ330" s="136" t="s">
        <v>2132</v>
      </c>
      <c r="OA330" s="137"/>
      <c r="OB330" s="137"/>
      <c r="OC330" s="137"/>
      <c r="OD330" s="108">
        <f t="shared" si="763"/>
        <v>72</v>
      </c>
      <c r="OE330" s="109">
        <v>3</v>
      </c>
      <c r="OF330" s="110">
        <f t="shared" si="764"/>
        <v>1000</v>
      </c>
      <c r="OG330" s="109">
        <v>1</v>
      </c>
      <c r="OH330" s="111">
        <f>ROUND(AVERAGEIF($ES$9:$ES$497,$ES330,EV$9:EV$497),0)</f>
        <v>67</v>
      </c>
      <c r="OI330" s="112">
        <f>ROUND(AVERAGEIF($ES$9:$ES$497,$ES330,EW$9:EW$497),0)</f>
        <v>45</v>
      </c>
      <c r="OJ330" s="112">
        <f>ROUND(AVERAGEIF($ES$9:$ES$497,$ES330,EX$9:EX$497),0)</f>
        <v>51</v>
      </c>
      <c r="OK330" s="112">
        <f>ROUND(AVERAGEIF($ES$9:$ES$497,$ES330,EY$9:EY$497),0)</f>
        <v>39</v>
      </c>
      <c r="OL330" s="112">
        <f>ROUND(AVERAGEIF($ES$9:$ES$497,$ES330,EZ$9:EZ$497),0)</f>
        <v>21</v>
      </c>
      <c r="OM330" s="112">
        <f>ROUND(AVERAGEIF($ES$9:$ES$497,$ES330,FA$9:FA$497),0)</f>
        <v>21</v>
      </c>
      <c r="ON330" s="112">
        <f>ROUND(AVERAGEIF($ES$9:$ES$497,$ES330,FB$9:FB$497),0)</f>
        <v>68</v>
      </c>
      <c r="OO330" s="112">
        <f>ROUND(AVERAGEIF($ES$9:$ES$497,$ES330,FC$9:FC$497),0)</f>
        <v>64</v>
      </c>
      <c r="OP330" s="112">
        <f>ROUND(AVERAGEIF($ES$9:$ES$497,$ES330,FD$9:FD$497),0)</f>
        <v>72</v>
      </c>
      <c r="OQ330" s="113">
        <f>ROUND(AVERAGEIF($ES$9:$ES$497,$ES330,FE$9:FE$497),0)</f>
        <v>115</v>
      </c>
      <c r="OR330" s="114">
        <f>ROUND(EV330/MAX(EV$9:EV$497)*100,0)</f>
        <v>59</v>
      </c>
      <c r="OS330" s="115">
        <f>ROUND(EW330/MAX(EW$9:EW$497)*100,0)</f>
        <v>39</v>
      </c>
      <c r="OT330" s="115">
        <f>ROUND(EX330/MAX(EX$9:EX$497)*100,0)</f>
        <v>83</v>
      </c>
      <c r="OU330" s="115">
        <f>ROUND(EY330/MAX(EY$9:EY$497)*100,0)</f>
        <v>28</v>
      </c>
      <c r="OV330" s="115">
        <f>ROUND(EZ330/MAX(EZ$9:EZ$497)*100,0)</f>
        <v>16</v>
      </c>
      <c r="OW330" s="115">
        <f>ROUND(FA330/MAX(FA$9:FA$497)*100,0)</f>
        <v>15</v>
      </c>
      <c r="OX330" s="115">
        <f>ROUND(FB330/MAX(FB$9:FB$497)*100,0)</f>
        <v>100</v>
      </c>
      <c r="OY330" s="116">
        <f>ROUND(FC330/MAX(FC$9:FC$497)*100,0)</f>
        <v>100</v>
      </c>
      <c r="OZ330" s="115">
        <f>ROUND(FD330/MAX(FD$9:FD$497)*100,0)</f>
        <v>81</v>
      </c>
      <c r="PA330" s="117">
        <f>ROUND(FE330/MAX(FE$9:FE$497)*100,0)</f>
        <v>100</v>
      </c>
      <c r="PB330" s="118">
        <f t="shared" si="731"/>
        <v>773</v>
      </c>
      <c r="PC330" s="115">
        <f t="shared" si="732"/>
        <v>572</v>
      </c>
      <c r="PD330" s="115">
        <f t="shared" si="733"/>
        <v>821</v>
      </c>
      <c r="PE330" s="115">
        <f t="shared" si="734"/>
        <v>973</v>
      </c>
      <c r="PF330" s="115">
        <f t="shared" si="735"/>
        <v>469</v>
      </c>
      <c r="PG330" s="119">
        <f t="shared" si="736"/>
        <v>397</v>
      </c>
      <c r="PH330" s="118">
        <f>ROUND(PB330/MAX(PB$9:PB$497)*100,0)</f>
        <v>92</v>
      </c>
      <c r="PI330" s="115">
        <f>ROUND(PC330/MAX(PC$9:PC$497)*100,0)</f>
        <v>69</v>
      </c>
      <c r="PJ330" s="115">
        <f>ROUND(PD330/MAX(PD$9:PD$497)*100,0)</f>
        <v>87</v>
      </c>
      <c r="PK330" s="115">
        <f>ROUND(PE330/MAX(PE$9:PE$497)*100,0)</f>
        <v>97</v>
      </c>
      <c r="PL330" s="115">
        <f>ROUND(PF330/MAX(PF$9:PF$497)*100,0)</f>
        <v>66</v>
      </c>
      <c r="PM330" s="119">
        <f>ROUND(PG330/MAX(PG$9:PG$497)*100,0)</f>
        <v>58</v>
      </c>
      <c r="PN330" s="118">
        <f>RANK(PH330,PH$9:PH$497,0)</f>
        <v>4</v>
      </c>
      <c r="PO330" s="115">
        <f>RANK(PI330,PI$9:PI$497,0)</f>
        <v>35</v>
      </c>
      <c r="PP330" s="115">
        <f>RANK(PJ330,PJ$9:PJ$497,0)</f>
        <v>7</v>
      </c>
      <c r="PQ330" s="115">
        <f>RANK(PK330,PK$9:PK$497,0)</f>
        <v>2</v>
      </c>
      <c r="PR330" s="115">
        <f>RANK(PL330,PL$9:PL$497,0)</f>
        <v>99</v>
      </c>
      <c r="PS330" s="119">
        <f>RANK(PM330,PM$9:PM$497,0)</f>
        <v>112</v>
      </c>
      <c r="PT330" s="120">
        <f>ROUND(FZ330/MAX(FZ$9:FZ$497)*100,0)</f>
        <v>54</v>
      </c>
      <c r="PU330" s="115">
        <f>ROUND(GA330/MAX(GA$9:GA$497)*100,0)</f>
        <v>26</v>
      </c>
      <c r="PV330" s="115">
        <f>ROUND(GB330/MAX(GB$9:GB$497)*100,0)</f>
        <v>68</v>
      </c>
      <c r="PW330" s="115">
        <f>ROUND(GC330/MAX(GC$9:GC$497)*100,0)</f>
        <v>30</v>
      </c>
      <c r="PX330" s="115">
        <f>ROUND(GD330/MAX(GD$9:GD$497)*100,0)</f>
        <v>11</v>
      </c>
      <c r="PY330" s="115">
        <f>ROUND(GE330/MAX(GE$9:GE$497)*100,0)</f>
        <v>10</v>
      </c>
      <c r="PZ330" s="115">
        <f>ROUND(GF330/MAX(GF$9:GF$497)*100,0)</f>
        <v>59</v>
      </c>
      <c r="QA330" s="116">
        <f>ROUND(GG330/MAX(GG$9:GG$497)*100,0)</f>
        <v>74</v>
      </c>
      <c r="QB330" s="115">
        <f>ROUND(GH330/MAX(GH$9:GH$497)*100,0)</f>
        <v>50</v>
      </c>
      <c r="QC330" s="121">
        <f>ROUND(GI330/MAX(GI$9:GI$497)*100,0)</f>
        <v>73</v>
      </c>
      <c r="QD330" s="120">
        <f>ROUND(AVERAGEIF($ES$9:$ES$497,$ES330,PT$9:PT$497),0)</f>
        <v>50</v>
      </c>
      <c r="QE330" s="120">
        <f>ROUND(AVERAGEIF($ES$9:$ES$497,$ES330,PU$9:PU$497),0)</f>
        <v>37</v>
      </c>
      <c r="QF330" s="120">
        <f>ROUND(AVERAGEIF($ES$9:$ES$497,$ES330,PV$9:PV$497),0)</f>
        <v>50</v>
      </c>
      <c r="QG330" s="120">
        <f>ROUND(AVERAGEIF($ES$9:$ES$497,$ES330,PW$9:PW$497),0)</f>
        <v>43</v>
      </c>
      <c r="QH330" s="120">
        <f>ROUND(AVERAGEIF($ES$9:$ES$497,$ES330,PX$9:PX$497),0)</f>
        <v>18</v>
      </c>
      <c r="QI330" s="120">
        <f>ROUND(AVERAGEIF($ES$9:$ES$497,$ES330,PY$9:PY$497),0)</f>
        <v>20</v>
      </c>
      <c r="QJ330" s="120">
        <f>ROUND(AVERAGEIF($ES$9:$ES$497,$ES330,PZ$9:PZ$497),0)</f>
        <v>46</v>
      </c>
      <c r="QK330" s="120">
        <f>ROUND(AVERAGEIF($ES$9:$ES$497,$ES330,QA$9:QA$497),0)</f>
        <v>47</v>
      </c>
      <c r="QL330" s="120">
        <f>ROUND(AVERAGEIF($ES$9:$ES$497,$ES330,QB$9:QB$497),0)</f>
        <v>45</v>
      </c>
      <c r="QM330" s="120">
        <f>ROUND(AVERAGEIF($ES$9:$ES$497,$ES330,QC$9:QC$497),0)</f>
        <v>49</v>
      </c>
      <c r="QN330" s="114">
        <f t="shared" si="737"/>
        <v>654</v>
      </c>
      <c r="QO330" s="115">
        <f t="shared" si="738"/>
        <v>426</v>
      </c>
      <c r="QP330" s="115">
        <f t="shared" si="739"/>
        <v>698</v>
      </c>
      <c r="QQ330" s="115">
        <f t="shared" si="740"/>
        <v>876</v>
      </c>
      <c r="QR330" s="115">
        <f t="shared" si="741"/>
        <v>467</v>
      </c>
      <c r="QS330" s="119">
        <f t="shared" si="742"/>
        <v>319</v>
      </c>
      <c r="QT330" s="114">
        <f>ROUND((QN330-MIN(QN$9:QN$497))/(MAX(QN$9:QN$497)-MIN(QN$9:QN$497))*100,0)</f>
        <v>66</v>
      </c>
      <c r="QU330" s="115">
        <f>ROUND((QO330-MIN(QO$9:QO$497))/(MAX(QO$9:QO$497)-MIN(QO$9:QO$497))*100,0)</f>
        <v>31</v>
      </c>
      <c r="QV330" s="115">
        <f>ROUND((QP330-MIN(QP$9:QP$497))/(MAX(QP$9:QP$497)-MIN(QP$9:QP$497))*100,0)</f>
        <v>51</v>
      </c>
      <c r="QW330" s="115">
        <f>ROUND((QQ330-MIN(QQ$9:QQ$497))/(MAX(QQ$9:QQ$497)-MIN(QQ$9:QQ$497))*100,0)</f>
        <v>74</v>
      </c>
      <c r="QX330" s="115">
        <f>ROUND((QR330-MIN(QR$9:QR$497))/(MAX(QR$9:QR$497)-MIN(QR$9:QR$497))*100,0)</f>
        <v>39</v>
      </c>
      <c r="QY330" s="115">
        <f>ROUND((QS330-MIN(QS$9:QS$497))/(MAX(QS$9:QS$497)-MIN(QS$9:QS$497))*100,0)</f>
        <v>29</v>
      </c>
      <c r="QZ330" s="114">
        <f>RANK(QN330,QN$9:QN$497,0)</f>
        <v>24</v>
      </c>
      <c r="RA330" s="115">
        <f>RANK(QO330,QO$9:QO$497,0)</f>
        <v>146</v>
      </c>
      <c r="RB330" s="115">
        <f>RANK(QP330,QP$9:QP$497,0)</f>
        <v>53</v>
      </c>
      <c r="RC330" s="115">
        <f>RANK(QQ330,QQ$9:QQ$497,0)</f>
        <v>15</v>
      </c>
      <c r="RD330" s="115">
        <f>RANK(QR330,QR$9:QR$497,0)</f>
        <v>295</v>
      </c>
      <c r="RE330" s="115">
        <f>RANK(QS330,QS$9:QS$497,0)</f>
        <v>302</v>
      </c>
      <c r="RF330" s="122"/>
      <c r="RG330" s="115">
        <f>($RH$3*(IH330+IJ330)*100*100/MAX(EX$9:EX$497)*$RO$3) +($RH$3*(II330+IJ330)*100*100/MAX(EX$9:EX$497)*$RO$4) + ($RH$3*IK330*100*100/MAX(EX$9:EX$497)*0.098)</f>
        <v>41.75</v>
      </c>
      <c r="RH330" s="115">
        <f>($RH$4*IL330*100*100/MAX(EZ$9:EZ$497))*$RQ$3</f>
        <v>0</v>
      </c>
      <c r="RI330" s="115">
        <f>($RH$3*IM330*100*100/MAX(EY$9:EY$497))*$RQ$4</f>
        <v>0</v>
      </c>
      <c r="RJ330" s="115">
        <f>($RH$3*IN330*100*100/MAX(EX$9:EX$497))</f>
        <v>0</v>
      </c>
      <c r="RK330" s="115">
        <f>($RH$4*IO330*100*100/MAX(EZ$9:EZ$497))*$RQ$3</f>
        <v>0</v>
      </c>
      <c r="RL330" s="115">
        <f>(($RL$4*IP330*100*((100/MAX(EX$9:EX$497)+100/MAX(EZ$9:EZ$497))/2))+($RL$4*IQ330*100*((100/MAX(EX$9:EX$497)+100/MAX(EZ$9:EZ$497))/2))+($RL$4*IR330*100*((100/MAX(EX$9:EX$497)+100/MAX(EZ$9:EZ$497))/2))+($RL$4*IS330*100*((100/MAX(EX$9:EX$497)+100/MAX(EZ$9:EZ$497))/2))+($RL$4*IT330*100*((100/MAX(EX$9:EX$497)+100/MAX(EZ$9:EZ$497))/2))+($RL$4*IU330*100*((100/MAX(EX$9:EX$497)+100/MAX(EZ$9:EZ$497))/2))+($RL$4*IV330*100*((100/MAX(EX$9:EX$497)+100/MAX(EZ$9:EZ$497))/2))+($RL$4*IW330*100*((100/MAX(EX$9:EX$497)+100/MAX(EZ$9:EZ$497))/2)))*$RS$3</f>
        <v>0</v>
      </c>
      <c r="RM330" s="115">
        <f>(($RH$3*IX330*100*100/MAX(EX$9:EX$497))+($RH$3*IY330*100*100/MAX(EX$9:EX$497))+($RH$3*IZ330*100*100/MAX(EX$9:EX$497))+($RH$3*JA330*100*100/MAX(EX$9:EX$497))+($RH$3*JB330*100*100/MAX(EX$9:EX$497))+($RH$3*JC330*100*100/MAX(EX$9:EX$497))+($RH$3*JD330*100*100/MAX(EX$9:EX$497))+($RH$3*JE330*100*100/MAX(EX$9:EX$497)))*$RS$4</f>
        <v>8.35</v>
      </c>
      <c r="RN330" s="115">
        <f>(($RH$4*JF330*100*100/MAX(EZ$9:EZ$497)) + ($RH$4*JG330*100*100/MAX(EZ$9:EZ$497)) + ($RH$4*JH330*100*100/MAX(EZ$9:EZ$497)) + ($RH$4*JI330*100*100/MAX(EZ$9:EZ$497)) + ($RH$4*JJ330*100*100/MAX(EZ$9:EZ$497)) + ($RH$4*JK330*100*100/MAX(EZ$9:EZ$497)) + ($RH$4*JL330*100*100/MAX(EZ$9:EZ$497)) + ($RH$4*JM330*100*100/MAX(EZ$9:EZ$497)))*$RU$3</f>
        <v>0</v>
      </c>
      <c r="RO330" s="115">
        <f>(($RL$4*JN330*100*((100/MAX(EX$9:EX$497)+100/MAX(EZ$9:EZ$497))/2))+($RL$4*JO330*100*((100/MAX(EX$9:EX$497)+100/MAX(EZ$9:EZ$497))/2))+($RL$4*JP330*100*((100/MAX(EX$9:EX$497)+100/MAX(EZ$9:EZ$497))/2))+($RL$4*JQ330*100*((100/MAX(EX$9:EX$497)+100/MAX(EZ$9:EZ$497))/2))+($RL$4*JR330*100*((100/MAX(EX$9:EX$497)+100/MAX(EZ$9:EZ$497))/2))+($RL$4*JS330*100*((100/MAX(EX$9:EX$497)+100/MAX(EZ$9:EZ$497))/2))+($RL$4*JT330*100*((100/MAX(EX$9:EX$497)+100/MAX(EZ$9:EZ$497))/2))+($RL$4*JU330*100*((100/MAX(EX$9:EX$497)+100/MAX(EZ$9:EZ$497))/2))+($RL$4*JV330*100*((100/MAX(EX$9:EX$497)+100/MAX(EZ$9:EZ$497))/2))+($RL$4*JW330*100*((100/MAX(EX$9:EX$497)+100/MAX(EZ$9:EZ$497))/2))+($RL$4*JX330*100*((100/MAX(EX$9:EX$497)+100/MAX(EZ$9:EZ$497))/2))+($RL$4*JY330*100*((100/MAX(EX$9:EX$497)+100/MAX(EZ$9:EZ$497))/2))+($RL$4*JZ330*100*((100/MAX(EX$9:EX$497)+100/MAX(EZ$9:EZ$497))/2)))*$RW$3/2</f>
        <v>0</v>
      </c>
      <c r="RP330" s="119">
        <f>($RJ$3*KA330*100*100/MAX(FA$9:FA$497)) + ($RJ$3*KB330*100*100/MAX(FA$9:FA$497)/2) + ($RJ$3*KC330*100*100/MAX(FA$9:FA$497)/2) + ($RJ$3*KD330*100*100/MAX(FA$9:FA$497)/4) + ($RJ$3*KE330*100*100/MAX(FA$9:FA$497)/4)</f>
        <v>0</v>
      </c>
      <c r="RQ330" s="118">
        <f>($RL$4*KF330*100*((100/MAX(EX$9:EX$497)+100/MAX(EZ$9:EZ$497)))) * ($RO$3/2) + (($RL$4*KG330*100*((100/MAX(EX$9:EX$497)+100/MAX(EZ$9:EZ$497))))+($RL$4*KH330*100*((100/MAX(EX$9:EX$497)+100/MAX(EZ$9:EZ$497))))+($RL$4*KI330*100*((100/MAX(EX$9:EX$497)+100/MAX(EZ$9:EZ$497))))+($RL$4*KJ330*100*((100/MAX(EX$9:EX$497)+100/MAX(EZ$9:EZ$497))))+($RL$4*KK330*100*((100/MAX(EX$9:EX$497)+100/MAX(EZ$9:EZ$497))))+($RL$4*KL330*100*((100/MAX(EX$9:EX$497)+100/MAX(EZ$9:EZ$497))))+($RL$4*KM330*100*((100/MAX(EX$9:EX$497)+100/MAX(EZ$9:EZ$497))))+($RL$4*KN330*100*((100/MAX(EX$9:EX$497)+100/MAX(EZ$9:EZ$497))))+($RL$4*KO330*100*((100/MAX(EX$9:EX$497)+100/MAX(EZ$9:EZ$497))))+($RL$4*KP330*100*((100/MAX(EX$9:EX$497)+100/MAX(EZ$9:EZ$497))))+($RL$4*KQ330*100*((100/MAX(EX$9:EX$497)+100/MAX(EZ$9:EZ$497))))+($RL$4*KR330*100*((100/MAX(EX$9:EX$497)+100/MAX(EZ$9:EZ$497))))+($RL$4*KS330*100*((100/MAX(EX$9:EX$497)+100/MAX(EZ$9:EZ$497))))+($RL$4*KV330*100*((100/MAX(EX$9:EX$497)+100/MAX(EZ$9:EZ$497))))) * (($RO$3+$RO$4)/6)</f>
        <v>0</v>
      </c>
      <c r="RR330" s="115">
        <f>(($RL$4*KW330*100*((100/MAX(EX$9:EX$497)+100/MAX(EZ$9:EZ$497))))) * ($RO$3/2) + (($RL$4*KX330*100*((100/MAX(EX$9:EX$497)+100/MAX(EZ$9:EZ$497))))+($RL$4*KY330*100*((100/MAX(EX$9:EX$497)+100/MAX(EZ$9:EZ$497))))+($RL$4*KZ330*100*((100/MAX(EX$9:EX$497)+100/MAX(EZ$9:EZ$497))))+($RL$4*LA330*100*((100/MAX(EX$9:EX$497)+100/MAX(EZ$9:EZ$497))))+($RL$4*LB330*100*((100/MAX(EX$9:EX$497)+100/MAX(EZ$9:EZ$497))))+($RL$4*LC330*100*((100/MAX(EX$9:EX$497)+100/MAX(EZ$9:EZ$497))))) * (($RO$3+$RO$4)/6)</f>
        <v>0</v>
      </c>
      <c r="RS330" s="119">
        <f>(($RL$4*LD330*100*((100/MAX(EX$9:EX$497)+100/MAX(EZ$9:EZ$497))))+($RL$4*LE330*100*((100/MAX(EX$9:EX$497)+100/MAX(EZ$9:EZ$497))))) * (($RO$3+$RO$4)/6)</f>
        <v>0</v>
      </c>
      <c r="RT330" s="118">
        <f>($RJ$4*LH330*100*(100/MAX(EV$9:EV$497)))+($RJ$4*LI330*100*(100/MAX(EV$9:EV$497)))</f>
        <v>0</v>
      </c>
      <c r="RU330" s="119">
        <f>($RJ$4*LJ330*(100/MAX(EV$9:EV$497)))/2 + ($RL$3*LK330*(100/MAX(EW$9:EW$497))) + ($RJ$4*LL330*(100/MAX(EV$9:EV$497)))/4 + ($RL$3*LM330*(100/MAX(EW$9:EW$497)))</f>
        <v>0</v>
      </c>
      <c r="RV330" s="118">
        <f>($RJ$4*LN330*100*100/MAX(EV$9:EV$497)/2)+($RJ$4*LO330*100*100/MAX(EV$9:EV$497)/2)+($RJ$4*LP330*100*100/MAX(EV$9:EV$497))+($RJ$4*LQ330*100*100/MAX(EV$9:EV$497))+($RJ$4*LR330*100*100/MAX(EV$9:EV$497))</f>
        <v>0</v>
      </c>
      <c r="RW330" s="115">
        <f>($RJ$4*LS330*100*100/MAX(EV$9:EV$497)) + (($RJ$4*LT330*100*100/MAX(EV$9:EV$497))+($RJ$4*LU330*100*100/MAX(EV$9:EV$497))+($RJ$4*LV330*100*100/MAX(EV$9:EV$497))+($RJ$4*LW330*100*100/MAX(EV$9:EV$497))+($RJ$4*LX330*100*100/MAX(EV$9:EV$497))+($RJ$4*LY330*100*100/MAX(EV$9:EV$497))+($RJ$4*LZ330*100*100/MAX(EV$9:EV$497))+($RJ$4*MA330*100*100/MAX(EV$9:EV$497)))/2</f>
        <v>8.4269662921348321</v>
      </c>
      <c r="RX330" s="119">
        <f>($RJ$4*MB330*100*100/MAX(EV$9:EV$497))+($RJ$4*MC330*100*100/MAX(EV$9:EV$497))+($RJ$4*MD330*100*100/MAX(EV$9:EV$497))+($RJ$4*ME330*100*100/MAX(EV$9:EV$497))+($RJ$4*MF330*100*100/MAX(EV$9:EV$497))+($RJ$4*MG330*100*100/MAX(EV$9:EV$497))+($RJ$4*MH330*100*100/MAX(EV$9:EV$497))+($RJ$4*MI330*100*100/MAX(EV$9:EV$497))+($RJ$4*MJ330*100*100/MAX(EV$9:EV$497))+($RJ$4*MK330*100*100/MAX(EV$9:EV$497))+($RJ$4*ML330*100*100/MAX(EV$9:EV$497))+($RJ$4*MM330*100*100/MAX(EV$9:EV$497))+($RJ$4*MN330*100*100/MAX(EV$9:EV$497))</f>
        <v>0</v>
      </c>
      <c r="RY330" s="118">
        <f>($RJ$4*MQ330*100*100/MAX(EV$9:EV$497))/2 + (($RJ$4*MR330*100*100/MAX(EV$9:EV$497))+($RJ$4*MS330*100*100/MAX(EV$9:EV$497))+($RJ$4*MT330*100*100/MAX(EV$9:EV$497))+($RJ$4*MU330*100*100/MAX(EV$9:EV$497))+($RJ$4*MV330*100*100/MAX(EV$9:EV$497))+($RJ$4*MW330*100*100/MAX(EV$9:EV$497))+($RJ$4*MX330*100*100/MAX(EV$9:EV$497))+($RJ$4*MY330*100*100/MAX(EV$9:EV$497))+($RJ$4*MZ330*100*100/MAX(EV$9:EV$497))+($RJ$4*NA330*100*100/MAX(EV$9:EV$497))+($RJ$4*NB330*100*100/MAX(EV$9:EV$497))+($RJ$4*NC330*100*100/MAX(EV$9:EV$497))+($RJ$4*ND330*100*100/MAX(EV$9:EV$497))+($RJ$4*NG330*100*100/MAX(EV$9:EV$497)))/4</f>
        <v>0</v>
      </c>
      <c r="RZ330" s="115">
        <f>($RJ$4*NH330*100*100/MAX(EV$9:EV$497))/2 + (($RJ$4*NI330*100*100/MAX(EV$9:EV$497))+($RJ$4*NJ330*100*100/MAX(EV$9:EV$497))+($RJ$4*NK330*100*100/MAX(EV$9:EV$497))+($RJ$4*NL330*100*100/MAX(EV$9:EV$497))+($RJ$4*NM330*100*100/MAX(EV$9:EV$497))+($RJ$4*NN330*100*100/MAX(EV$9:EV$497)))/4</f>
        <v>4.213483146067416</v>
      </c>
      <c r="SA330" s="117">
        <f>(($RJ$4*NO330*100*100/MAX(EV$9:EV$497))+($RJ$4*NP330*100*100/MAX(EV$9:EV$497)))/4</f>
        <v>0</v>
      </c>
      <c r="SB330" s="118">
        <f t="shared" si="743"/>
        <v>62.740449438202248</v>
      </c>
      <c r="SC330" s="115">
        <f t="shared" si="744"/>
        <v>52.628089887640449</v>
      </c>
      <c r="SD330" s="115">
        <f t="shared" si="745"/>
        <v>3.160112359550562</v>
      </c>
      <c r="SE330" s="115">
        <f t="shared" si="746"/>
        <v>85.944756554307105</v>
      </c>
      <c r="SF330" s="115">
        <f t="shared" si="747"/>
        <v>3.160112359550562</v>
      </c>
      <c r="SG330" s="115">
        <f t="shared" si="748"/>
        <v>12.640449438202248</v>
      </c>
      <c r="SH330" s="115">
        <f>ROUND(SB330/MAX(SB$9:SB$497)*100,0)</f>
        <v>79</v>
      </c>
      <c r="SI330" s="115">
        <f>ROUND(SC330/MAX(SC$9:SC$497)*100,0)</f>
        <v>80</v>
      </c>
      <c r="SJ330" s="115">
        <f>ROUND(SD330/MAX(SD$9:SD$497)*100,0)</f>
        <v>5</v>
      </c>
      <c r="SK330" s="115">
        <f>ROUND(SE330/MAX(SE$9:SE$497)*100,0)</f>
        <v>66</v>
      </c>
      <c r="SL330" s="115">
        <f>ROUND(SF330/MAX(SF$9:SF$497)*100,0)</f>
        <v>8</v>
      </c>
      <c r="SM330" s="121">
        <f>ROUND(SG330/MAX(SG$9:SG$497)*100,0)</f>
        <v>12</v>
      </c>
      <c r="SN330" s="115">
        <f>ROUND(AVERAGEIF($ES$9:$ES$497,$ES330,SH$9:SH$497),0)</f>
        <v>24</v>
      </c>
      <c r="SO330" s="115">
        <f>ROUND(AVERAGEIF($ES$9:$ES$497,$ES330,SI$9:SI$497),0)</f>
        <v>22</v>
      </c>
      <c r="SP330" s="115">
        <f>ROUND(AVERAGEIF($ES$9:$ES$497,$ES330,SJ$9:SJ$497),0)</f>
        <v>5</v>
      </c>
      <c r="SQ330" s="115">
        <f>ROUND(AVERAGEIF($ES$9:$ES$497,$ES330,SK$9:SK$497),0)</f>
        <v>19</v>
      </c>
      <c r="SR330" s="115">
        <f>ROUND(AVERAGEIF($ES$9:$ES$497,$ES330,SL$9:SL$497),0)</f>
        <v>8</v>
      </c>
      <c r="SS330" s="121">
        <f>ROUND(AVERAGEIF($ES$9:$ES$497,$ES330,SM$9:SM$497),0)</f>
        <v>6</v>
      </c>
      <c r="ST330" s="114">
        <f>RANK(SB330,SB$9:SB$497,0)</f>
        <v>12</v>
      </c>
      <c r="SU330" s="115">
        <f>RANK(SC330,SC$9:SC$497,0)</f>
        <v>11</v>
      </c>
      <c r="SV330" s="115">
        <f>RANK(SD330,SD$9:SD$497,0)</f>
        <v>139</v>
      </c>
      <c r="SW330" s="115">
        <f>RANK(SE330,SE$9:SE$497,0)</f>
        <v>13</v>
      </c>
      <c r="SX330" s="115">
        <f>RANK(SF330,SF$9:SF$497,0)</f>
        <v>92</v>
      </c>
      <c r="SY330" s="115">
        <f>RANK(SG330,SG$9:SG$497,0)</f>
        <v>61</v>
      </c>
      <c r="SZ330" s="115">
        <f>COUNTIFS(SB$9:SB$497,"&gt;"&amp;SB330,$ES$9:$ES$497,$ES330)+1</f>
        <v>3</v>
      </c>
      <c r="TA330" s="115">
        <f>COUNTIFS(SC$9:SC$497,"&gt;"&amp;SC330,$ES$9:$ES$497,$ES330)+1</f>
        <v>3</v>
      </c>
      <c r="TB330" s="115">
        <f>COUNTIFS(SD$9:SD$497,"&gt;"&amp;SD330,$ES$9:$ES$497,$ES330)+1</f>
        <v>30</v>
      </c>
      <c r="TC330" s="115">
        <f>COUNTIFS(SE$9:SE$497,"&gt;"&amp;SE330,$ES$9:$ES$497,$ES330)+1</f>
        <v>3</v>
      </c>
      <c r="TD330" s="115">
        <f>COUNTIFS(SF$9:SF$497,"&gt;"&amp;SF330,$ES$9:$ES$497,$ES330)+1</f>
        <v>29</v>
      </c>
      <c r="TE330" s="117">
        <f>COUNTIFS(SG$9:SG$497,"&gt;"&amp;SG330,$ES$9:$ES$497,$ES330)+1</f>
        <v>9</v>
      </c>
      <c r="TF330" s="118">
        <f t="shared" si="749"/>
        <v>176</v>
      </c>
      <c r="TG330" s="115">
        <f t="shared" si="750"/>
        <v>172</v>
      </c>
      <c r="TH330" s="115">
        <f t="shared" si="751"/>
        <v>74</v>
      </c>
      <c r="TI330" s="115">
        <f t="shared" si="752"/>
        <v>153</v>
      </c>
      <c r="TJ330" s="115">
        <f t="shared" si="753"/>
        <v>105</v>
      </c>
      <c r="TK330" s="115">
        <f t="shared" si="754"/>
        <v>78</v>
      </c>
      <c r="TL330" s="117">
        <f t="shared" si="755"/>
        <v>70</v>
      </c>
      <c r="TM330" s="118">
        <f>ROUND(TF330/MAX(TF$9:TF$497)*100,0)</f>
        <v>98</v>
      </c>
      <c r="TN330" s="115">
        <f>ROUND(TG330/MAX(TG$9:TG$497)*100,0)</f>
        <v>95</v>
      </c>
      <c r="TO330" s="115">
        <f>ROUND(TH330/MAX(TH$9:TH$497)*100,0)</f>
        <v>41</v>
      </c>
      <c r="TP330" s="115">
        <f>ROUND(TI330/MAX(TI$9:TI$497)*100,0)</f>
        <v>85</v>
      </c>
      <c r="TQ330" s="115">
        <f>ROUND(TJ330/MAX(TJ$9:TJ$497)*100,0)</f>
        <v>53</v>
      </c>
      <c r="TR330" s="115">
        <f>ROUND(TK330/MAX(TK$9:TK$497)*100,0)</f>
        <v>40</v>
      </c>
      <c r="TS330" s="119">
        <f>ROUND(TL330/MAX(TL$9:TL$497)*100,0)</f>
        <v>36</v>
      </c>
      <c r="TT330" s="120">
        <f>RANK(TM330,TM$9:TM$497,0)</f>
        <v>2</v>
      </c>
      <c r="TU330" s="115">
        <f>RANK(TN330,TN$9:TN$497,0)</f>
        <v>3</v>
      </c>
      <c r="TV330" s="115">
        <f>RANK(TO330,TO$9:TO$497,0)</f>
        <v>60</v>
      </c>
      <c r="TW330" s="115">
        <f>RANK(TP330,TP$9:TP$497,0)</f>
        <v>8</v>
      </c>
      <c r="TX330" s="115">
        <f>RANK(TQ330,TQ$9:TQ$497,0)</f>
        <v>14</v>
      </c>
      <c r="TY330" s="115">
        <f>RANK(TR330,TR$9:TR$497,0)</f>
        <v>88</v>
      </c>
      <c r="TZ330" s="121">
        <f>RANK(TS330,TS$9:TS$497,0)</f>
        <v>94</v>
      </c>
      <c r="UA330" s="132"/>
      <c r="UB330" s="7" t="s">
        <v>1</v>
      </c>
    </row>
    <row r="331" spans="1:548" x14ac:dyDescent="0.15">
      <c r="A331" s="142">
        <v>323</v>
      </c>
      <c r="B331" s="200" t="s">
        <v>1309</v>
      </c>
      <c r="C331" s="143"/>
      <c r="D331" s="143"/>
      <c r="E331" s="161" t="s">
        <v>518</v>
      </c>
      <c r="F331" s="65">
        <v>114</v>
      </c>
      <c r="G331" s="65" t="s">
        <v>547</v>
      </c>
      <c r="H331" s="144" t="s">
        <v>539</v>
      </c>
      <c r="I331" s="66" t="s">
        <v>521</v>
      </c>
      <c r="J331" s="67" t="s">
        <v>521</v>
      </c>
      <c r="K331" s="67" t="s">
        <v>521</v>
      </c>
      <c r="L331" s="67" t="s">
        <v>521</v>
      </c>
      <c r="M331" s="67" t="s">
        <v>521</v>
      </c>
      <c r="N331" s="67" t="s">
        <v>521</v>
      </c>
      <c r="O331" s="67" t="s">
        <v>521</v>
      </c>
      <c r="P331" s="67" t="s">
        <v>521</v>
      </c>
      <c r="Q331" s="67" t="s">
        <v>521</v>
      </c>
      <c r="R331" s="68" t="s">
        <v>521</v>
      </c>
      <c r="S331" s="69" t="s">
        <v>521</v>
      </c>
      <c r="T331" s="67" t="s">
        <v>521</v>
      </c>
      <c r="U331" s="67" t="s">
        <v>521</v>
      </c>
      <c r="V331" s="67" t="s">
        <v>521</v>
      </c>
      <c r="W331" s="67" t="s">
        <v>521</v>
      </c>
      <c r="X331" s="67" t="s">
        <v>521</v>
      </c>
      <c r="Y331" s="67" t="s">
        <v>521</v>
      </c>
      <c r="Z331" s="67" t="s">
        <v>521</v>
      </c>
      <c r="AA331" s="67" t="s">
        <v>521</v>
      </c>
      <c r="AB331" s="68" t="s">
        <v>521</v>
      </c>
      <c r="AC331" s="69" t="s">
        <v>521</v>
      </c>
      <c r="AD331" s="67" t="s">
        <v>521</v>
      </c>
      <c r="AE331" s="67" t="s">
        <v>521</v>
      </c>
      <c r="AF331" s="67" t="s">
        <v>521</v>
      </c>
      <c r="AG331" s="67" t="s">
        <v>521</v>
      </c>
      <c r="AH331" s="67" t="s">
        <v>521</v>
      </c>
      <c r="AI331" s="67" t="s">
        <v>521</v>
      </c>
      <c r="AJ331" s="67" t="s">
        <v>521</v>
      </c>
      <c r="AK331" s="67" t="s">
        <v>521</v>
      </c>
      <c r="AL331" s="68" t="s">
        <v>521</v>
      </c>
      <c r="AM331" s="69" t="s">
        <v>521</v>
      </c>
      <c r="AN331" s="67" t="s">
        <v>521</v>
      </c>
      <c r="AO331" s="67" t="s">
        <v>521</v>
      </c>
      <c r="AP331" s="67" t="s">
        <v>521</v>
      </c>
      <c r="AQ331" s="67" t="s">
        <v>521</v>
      </c>
      <c r="AR331" s="67" t="s">
        <v>521</v>
      </c>
      <c r="AS331" s="67" t="s">
        <v>521</v>
      </c>
      <c r="AT331" s="67" t="s">
        <v>521</v>
      </c>
      <c r="AU331" s="67" t="s">
        <v>521</v>
      </c>
      <c r="AV331" s="68" t="s">
        <v>521</v>
      </c>
      <c r="AW331" s="69" t="s">
        <v>521</v>
      </c>
      <c r="AX331" s="67" t="s">
        <v>521</v>
      </c>
      <c r="AY331" s="67" t="s">
        <v>521</v>
      </c>
      <c r="AZ331" s="67" t="s">
        <v>521</v>
      </c>
      <c r="BA331" s="67" t="s">
        <v>521</v>
      </c>
      <c r="BB331" s="67" t="s">
        <v>521</v>
      </c>
      <c r="BC331" s="67" t="s">
        <v>521</v>
      </c>
      <c r="BD331" s="67" t="s">
        <v>521</v>
      </c>
      <c r="BE331" s="67" t="s">
        <v>521</v>
      </c>
      <c r="BF331" s="68" t="s">
        <v>521</v>
      </c>
      <c r="BG331" s="69" t="s">
        <v>521</v>
      </c>
      <c r="BH331" s="67" t="s">
        <v>521</v>
      </c>
      <c r="BI331" s="67" t="s">
        <v>521</v>
      </c>
      <c r="BJ331" s="67" t="s">
        <v>521</v>
      </c>
      <c r="BK331" s="67" t="s">
        <v>521</v>
      </c>
      <c r="BL331" s="67" t="s">
        <v>521</v>
      </c>
      <c r="BM331" s="67" t="s">
        <v>521</v>
      </c>
      <c r="BN331" s="67" t="s">
        <v>521</v>
      </c>
      <c r="BO331" s="67" t="s">
        <v>521</v>
      </c>
      <c r="BP331" s="68" t="s">
        <v>521</v>
      </c>
      <c r="BQ331" s="70" t="s">
        <v>521</v>
      </c>
      <c r="BR331" s="67" t="s">
        <v>521</v>
      </c>
      <c r="BS331" s="67" t="s">
        <v>521</v>
      </c>
      <c r="BT331" s="67" t="s">
        <v>521</v>
      </c>
      <c r="BU331" s="67" t="s">
        <v>521</v>
      </c>
      <c r="BV331" s="67" t="s">
        <v>521</v>
      </c>
      <c r="BW331" s="67" t="s">
        <v>521</v>
      </c>
      <c r="BX331" s="67" t="s">
        <v>521</v>
      </c>
      <c r="BY331" s="67" t="s">
        <v>521</v>
      </c>
      <c r="BZ331" s="68" t="s">
        <v>521</v>
      </c>
      <c r="CA331" s="69" t="s">
        <v>521</v>
      </c>
      <c r="CB331" s="67" t="s">
        <v>521</v>
      </c>
      <c r="CC331" s="67" t="s">
        <v>521</v>
      </c>
      <c r="CD331" s="67" t="s">
        <v>521</v>
      </c>
      <c r="CE331" s="67" t="s">
        <v>521</v>
      </c>
      <c r="CF331" s="67" t="s">
        <v>521</v>
      </c>
      <c r="CG331" s="67" t="s">
        <v>521</v>
      </c>
      <c r="CH331" s="67" t="s">
        <v>521</v>
      </c>
      <c r="CI331" s="67" t="s">
        <v>521</v>
      </c>
      <c r="CJ331" s="68" t="s">
        <v>521</v>
      </c>
      <c r="CK331" s="69" t="s">
        <v>521</v>
      </c>
      <c r="CL331" s="67" t="s">
        <v>521</v>
      </c>
      <c r="CM331" s="67" t="s">
        <v>521</v>
      </c>
      <c r="CN331" s="67" t="s">
        <v>521</v>
      </c>
      <c r="CO331" s="67" t="s">
        <v>521</v>
      </c>
      <c r="CP331" s="67" t="s">
        <v>521</v>
      </c>
      <c r="CQ331" s="67" t="s">
        <v>521</v>
      </c>
      <c r="CR331" s="67" t="s">
        <v>521</v>
      </c>
      <c r="CS331" s="67" t="s">
        <v>521</v>
      </c>
      <c r="CT331" s="68" t="s">
        <v>521</v>
      </c>
      <c r="CU331" s="69" t="s">
        <v>521</v>
      </c>
      <c r="CV331" s="67" t="s">
        <v>521</v>
      </c>
      <c r="CW331" s="67" t="s">
        <v>521</v>
      </c>
      <c r="CX331" s="67" t="s">
        <v>521</v>
      </c>
      <c r="CY331" s="67" t="s">
        <v>521</v>
      </c>
      <c r="CZ331" s="67" t="s">
        <v>521</v>
      </c>
      <c r="DA331" s="67" t="s">
        <v>521</v>
      </c>
      <c r="DB331" s="67" t="s">
        <v>521</v>
      </c>
      <c r="DC331" s="67" t="s">
        <v>520</v>
      </c>
      <c r="DD331" s="68" t="s">
        <v>520</v>
      </c>
      <c r="DE331" s="69" t="s">
        <v>520</v>
      </c>
      <c r="DF331" s="71" t="s">
        <v>520</v>
      </c>
      <c r="DG331" s="67" t="s">
        <v>520</v>
      </c>
      <c r="DH331" s="67" t="s">
        <v>520</v>
      </c>
      <c r="DI331" s="67" t="s">
        <v>520</v>
      </c>
      <c r="DJ331" s="67" t="s">
        <v>520</v>
      </c>
      <c r="DK331" s="67" t="s">
        <v>520</v>
      </c>
      <c r="DL331" s="67" t="s">
        <v>520</v>
      </c>
      <c r="DM331" s="67" t="s">
        <v>521</v>
      </c>
      <c r="DN331" s="68" t="s">
        <v>521</v>
      </c>
      <c r="DO331" s="70" t="s">
        <v>521</v>
      </c>
      <c r="DP331" s="71" t="s">
        <v>521</v>
      </c>
      <c r="DQ331" s="67" t="s">
        <v>521</v>
      </c>
      <c r="DR331" s="67" t="s">
        <v>521</v>
      </c>
      <c r="DS331" s="67" t="s">
        <v>521</v>
      </c>
      <c r="DT331" s="67" t="s">
        <v>521</v>
      </c>
      <c r="DU331" s="67" t="s">
        <v>521</v>
      </c>
      <c r="DV331" s="67" t="s">
        <v>521</v>
      </c>
      <c r="DW331" s="67" t="s">
        <v>521</v>
      </c>
      <c r="DX331" s="72" t="s">
        <v>521</v>
      </c>
      <c r="DY331" s="73" t="s">
        <v>522</v>
      </c>
      <c r="DZ331" s="74">
        <v>2</v>
      </c>
      <c r="EA331" s="74">
        <v>3</v>
      </c>
      <c r="EB331" s="74">
        <v>3</v>
      </c>
      <c r="EC331" s="75">
        <v>4</v>
      </c>
      <c r="ED331" s="76" t="s">
        <v>522</v>
      </c>
      <c r="EE331" s="74">
        <f t="shared" si="708"/>
        <v>2</v>
      </c>
      <c r="EF331" s="74">
        <f t="shared" si="756"/>
        <v>6</v>
      </c>
      <c r="EG331" s="74">
        <f t="shared" si="757"/>
        <v>18</v>
      </c>
      <c r="EH331" s="77">
        <f t="shared" si="758"/>
        <v>72</v>
      </c>
      <c r="EI331" s="73">
        <v>50</v>
      </c>
      <c r="EJ331" s="74">
        <v>80</v>
      </c>
      <c r="EK331" s="74">
        <v>150</v>
      </c>
      <c r="EL331" s="74">
        <v>250</v>
      </c>
      <c r="EM331" s="191">
        <v>750</v>
      </c>
      <c r="EN331" s="78">
        <v>1</v>
      </c>
      <c r="EO331" s="79">
        <f t="shared" si="759"/>
        <v>0.8</v>
      </c>
      <c r="EP331" s="79">
        <f t="shared" si="760"/>
        <v>0.5</v>
      </c>
      <c r="EQ331" s="79">
        <f t="shared" si="761"/>
        <v>0.27777777777777779</v>
      </c>
      <c r="ER331" s="80">
        <f t="shared" si="762"/>
        <v>0.20833333333333331</v>
      </c>
      <c r="ES331" s="128" t="s">
        <v>543</v>
      </c>
      <c r="ET331" s="82"/>
      <c r="EU331" s="83">
        <v>4</v>
      </c>
      <c r="EV331" s="146">
        <v>83</v>
      </c>
      <c r="EW331" s="147">
        <v>93</v>
      </c>
      <c r="EX331" s="147">
        <v>14</v>
      </c>
      <c r="EY331" s="147">
        <v>47</v>
      </c>
      <c r="EZ331" s="147">
        <v>72</v>
      </c>
      <c r="FA331" s="147">
        <v>29</v>
      </c>
      <c r="FB331" s="147">
        <v>53</v>
      </c>
      <c r="FC331" s="147">
        <v>61</v>
      </c>
      <c r="FD331" s="74">
        <f t="shared" si="709"/>
        <v>86</v>
      </c>
      <c r="FE331" s="84">
        <f t="shared" si="710"/>
        <v>75</v>
      </c>
      <c r="FF331" s="73">
        <f>RANK(EV331,$EV$9:$EV$497,0)</f>
        <v>148</v>
      </c>
      <c r="FG331" s="74">
        <f>RANK(EW331,$EW$9:$EW$497,0)</f>
        <v>26</v>
      </c>
      <c r="FH331" s="74">
        <f>RANK(EX331,$EX$9:$EX$497,0)</f>
        <v>359</v>
      </c>
      <c r="FI331" s="74">
        <f>RANK(EY331,$EY$9:$EY$497,0)</f>
        <v>141</v>
      </c>
      <c r="FJ331" s="74">
        <f>RANK(EZ331,$EZ$9:$EZ$497,0)</f>
        <v>31</v>
      </c>
      <c r="FK331" s="74">
        <f>RANK(FA331,$FA$9:$FA$497,0)</f>
        <v>116</v>
      </c>
      <c r="FL331" s="74">
        <f>RANK(FB331,$FB$9:$FB$497,0)</f>
        <v>159</v>
      </c>
      <c r="FM331" s="74">
        <f>RANK(FC331,$FC$9:$FC$497,0)</f>
        <v>122</v>
      </c>
      <c r="FN331" s="74">
        <f>RANK(FD331,$FD$9:$FD$497,0)</f>
        <v>144</v>
      </c>
      <c r="FO331" s="84">
        <f>RANK(FE331,$FE$9:$FE$497,0)</f>
        <v>226</v>
      </c>
      <c r="FP331" s="73">
        <f>COUNTIFS($EV$9:$EV$497,"&gt;"&amp;EV331,$ES$9:$ES$497,ES331)+1</f>
        <v>24</v>
      </c>
      <c r="FQ331" s="74">
        <f>COUNTIFS($EW$9:$EW$497,"&gt;"&amp;EW331,$ES$9:$ES$497,ES331)+1</f>
        <v>19</v>
      </c>
      <c r="FR331" s="74">
        <f>COUNTIFS($EX$9:$EX$497,"&gt;"&amp;EX331,$ES$9:$ES$497,ES331)+1</f>
        <v>49</v>
      </c>
      <c r="FS331" s="74">
        <f>COUNTIFS($EY$9:$EY$497,"&gt;"&amp;EY331,$ES$9:$ES$497,ES331)+1</f>
        <v>19</v>
      </c>
      <c r="FT331" s="74">
        <f>COUNTIFS($EZ$9:$EZ$497,"&gt;"&amp;EZ331,$ES$9:$ES$497,ES331)+1</f>
        <v>31</v>
      </c>
      <c r="FU331" s="74">
        <f>COUNTIFS($FA$9:$FA$497,"&gt;"&amp;FA331,$ES$9:$ES$497,ES331)+1</f>
        <v>28</v>
      </c>
      <c r="FV331" s="74">
        <f>COUNTIFS($FB$9:$FB$497,"&gt;"&amp;FB331,$ES$9:$ES$497,ES331)+1</f>
        <v>31</v>
      </c>
      <c r="FW331" s="74">
        <f>COUNTIFS($FC$9:$FC$497,"&gt;"&amp;FC331,$ES$9:$ES$497,ES331)+1</f>
        <v>31</v>
      </c>
      <c r="FX331" s="74">
        <f>COUNTIFS($FD$9:$FD$497,"&gt;"&amp;FD331,$ES$9:$ES$497,ES331)+1</f>
        <v>38</v>
      </c>
      <c r="FY331" s="84">
        <f>COUNTIFS($FE$9:$FE$497,"&gt;"&amp;FE331,$ES$9:$ES$497,ES331)+1</f>
        <v>41</v>
      </c>
      <c r="FZ331" s="85">
        <f t="shared" si="711"/>
        <v>0.73</v>
      </c>
      <c r="GA331" s="86">
        <f t="shared" si="712"/>
        <v>0.82</v>
      </c>
      <c r="GB331" s="86">
        <f t="shared" si="713"/>
        <v>0.12</v>
      </c>
      <c r="GC331" s="86">
        <f t="shared" si="714"/>
        <v>0.41</v>
      </c>
      <c r="GD331" s="86">
        <f t="shared" si="715"/>
        <v>0.63</v>
      </c>
      <c r="GE331" s="86">
        <f t="shared" si="716"/>
        <v>0.25</v>
      </c>
      <c r="GF331" s="86">
        <f t="shared" si="717"/>
        <v>0.46</v>
      </c>
      <c r="GG331" s="86">
        <f t="shared" si="718"/>
        <v>0.54</v>
      </c>
      <c r="GH331" s="86">
        <f t="shared" si="719"/>
        <v>0.75</v>
      </c>
      <c r="GI331" s="87">
        <f t="shared" si="720"/>
        <v>0.66</v>
      </c>
      <c r="GJ331" s="85">
        <f>ROUND(((FZ331-AVERAGE(FZ$9:FZ$497))/STDEVP(FZ$9:FZ$497)*10+50),2)</f>
        <v>40.79</v>
      </c>
      <c r="GK331" s="86">
        <f>ROUND(((GA331-AVERAGE(GA$9:GA$497))/STDEVP(GA$9:GA$497)*10+50),2)</f>
        <v>53.87</v>
      </c>
      <c r="GL331" s="86">
        <f>ROUND(((GB331-AVERAGE(GB$9:GB$497))/STDEVP(GB$9:GB$497)*10+50),2)</f>
        <v>32.61</v>
      </c>
      <c r="GM331" s="86">
        <f>ROUND(((GC331-AVERAGE(GC$9:GC$497))/STDEVP(GC$9:GC$497)*10+50),2)</f>
        <v>44.18</v>
      </c>
      <c r="GN331" s="86">
        <f>ROUND(((GD331-AVERAGE(GD$9:GD$497))/STDEVP(GD$9:GD$497)*10+50),2)</f>
        <v>58.14</v>
      </c>
      <c r="GO331" s="86">
        <f>ROUND(((GE331-AVERAGE(GE$9:GE$497))/STDEVP(GE$9:GE$497)*10+50),2)</f>
        <v>46.43</v>
      </c>
      <c r="GP331" s="86">
        <f>ROUND(((GF331-AVERAGE(GF$9:GF$497))/STDEVP(GF$9:GF$497)*10+50),2)</f>
        <v>44.49</v>
      </c>
      <c r="GQ331" s="86">
        <f>ROUND(((GG331-AVERAGE(GG$9:GG$497))/STDEVP(GG$9:GG$497)*10+50),2)</f>
        <v>47.15</v>
      </c>
      <c r="GR331" s="86">
        <f>ROUND(((GH331-AVERAGE(GH$9:GH$497))/STDEVP(GH$9:GH$497)*10+50),2)</f>
        <v>41.8</v>
      </c>
      <c r="GS331" s="87">
        <f>ROUND(((GI331-AVERAGE(GI$9:GI$497))/STDEVP(GI$9:GI$497)*10+50),2)</f>
        <v>38.369999999999997</v>
      </c>
      <c r="GT331" s="73">
        <f>RANK(GJ331,$GJ$9:$GJ$497,0)</f>
        <v>355</v>
      </c>
      <c r="GU331" s="74">
        <f>RANK(GK331,$GK$9:$GK$497,0)</f>
        <v>145</v>
      </c>
      <c r="GV331" s="74">
        <f>RANK(GL331,$GL$9:$GL$497,0)</f>
        <v>432</v>
      </c>
      <c r="GW331" s="74">
        <f>RANK(GM331,$GM$9:$GM$497,0)</f>
        <v>320</v>
      </c>
      <c r="GX331" s="74">
        <f>RANK(GN331,$GN$9:$GN$497,0)</f>
        <v>89</v>
      </c>
      <c r="GY331" s="74">
        <f>RANK(GO331,$GO$9:$GO$497,0)</f>
        <v>229</v>
      </c>
      <c r="GZ331" s="74">
        <f>RANK(GP331,$GP$9:$GP$497,0)</f>
        <v>289</v>
      </c>
      <c r="HA331" s="74">
        <f>RANK(GQ331,$GQ$9:$GQ$497,0)</f>
        <v>258</v>
      </c>
      <c r="HB331" s="74">
        <f>RANK(GR331,$GR$9:$GR$497,0)</f>
        <v>356</v>
      </c>
      <c r="HC331" s="84">
        <f>RANK(GS331,$GS$9:$GS$497,0)</f>
        <v>408</v>
      </c>
      <c r="HD331" s="85">
        <f>ROUND(AVERAGEIF($ES$9:$ES$497,$ES331,$FZ$9:$FZ$497),2)</f>
        <v>0.86</v>
      </c>
      <c r="HE331" s="86">
        <f>ROUND(AVERAGEIF($ES$9:$ES$497,$ES331,$GA$9:$GA$497),2)</f>
        <v>1.0900000000000001</v>
      </c>
      <c r="HF331" s="86">
        <f>ROUND(AVERAGEIF($ES$9:$ES$497,$ES331,$GB$9:$GB$497),2)</f>
        <v>0.28999999999999998</v>
      </c>
      <c r="HG331" s="86">
        <f>ROUND(AVERAGEIF($ES$9:$ES$497,$ES331,$GC$9:$GC$497),2)</f>
        <v>0.42</v>
      </c>
      <c r="HH331" s="86">
        <f>ROUND(AVERAGEIF($ES$9:$ES$497,$ES331,$GD$9:$GD$497),2)</f>
        <v>0.86</v>
      </c>
      <c r="HI331" s="86">
        <f>ROUND(AVERAGEIF($ES$9:$ES$497,$ES331,$GE$9:$GE$497),2)</f>
        <v>0.3</v>
      </c>
      <c r="HJ331" s="86">
        <f>ROUND(AVERAGEIF($ES$9:$ES$497,$ES331,$GF$9:$GF$497),2)</f>
        <v>0.67</v>
      </c>
      <c r="HK331" s="86">
        <f>ROUND(AVERAGEIF($ES$9:$ES$497,$ES331,$GG$9:$GG$497),2)</f>
        <v>0.73</v>
      </c>
      <c r="HL331" s="86">
        <f>ROUND(AVERAGEIF($ES$9:$ES$497,$ES331,$GH$9:$GH$497),2)</f>
        <v>1.1399999999999999</v>
      </c>
      <c r="HM331" s="87">
        <f>ROUND(AVERAGEIF($ES$9:$ES$497,$ES331,$GI$9:$GI$497),2)</f>
        <v>1.01</v>
      </c>
      <c r="HN331" s="88">
        <f t="shared" si="721"/>
        <v>-0.13</v>
      </c>
      <c r="HO331" s="89">
        <f t="shared" si="722"/>
        <v>-0.27000000000000013</v>
      </c>
      <c r="HP331" s="89">
        <f t="shared" si="723"/>
        <v>-0.16999999999999998</v>
      </c>
      <c r="HQ331" s="89">
        <f t="shared" si="724"/>
        <v>-1.0000000000000009E-2</v>
      </c>
      <c r="HR331" s="89">
        <f t="shared" si="725"/>
        <v>-0.22999999999999998</v>
      </c>
      <c r="HS331" s="89">
        <f t="shared" si="726"/>
        <v>-4.9999999999999989E-2</v>
      </c>
      <c r="HT331" s="89">
        <f t="shared" si="727"/>
        <v>-0.21000000000000002</v>
      </c>
      <c r="HU331" s="89">
        <f t="shared" si="728"/>
        <v>-0.18999999999999995</v>
      </c>
      <c r="HV331" s="89">
        <f t="shared" si="729"/>
        <v>-0.3899999999999999</v>
      </c>
      <c r="HW331" s="90">
        <f t="shared" si="730"/>
        <v>-0.35</v>
      </c>
      <c r="HX331" s="73">
        <f>COUNTIFS($FZ$9:$FZ$497,"&gt;"&amp;FZ331,$ES$9:$ES$497,$ES331)+1</f>
        <v>62</v>
      </c>
      <c r="HY331" s="74">
        <f>COUNTIFS($GA$9:$GA$497,"&gt;"&amp;GA331,$ES$9:$ES$497,$ES331)+1</f>
        <v>72</v>
      </c>
      <c r="HZ331" s="74">
        <f>COUNTIFS($GB$9:$GB$497,"&gt;"&amp;GB331,$ES$9:$ES$497,$ES331)+1</f>
        <v>81</v>
      </c>
      <c r="IA331" s="74">
        <f>COUNTIFS($GC$9:$GC$497,"&gt;"&amp;GC331,$ES$9:$ES$497,$ES331)+1</f>
        <v>55</v>
      </c>
      <c r="IB331" s="74">
        <f>COUNTIFS($GD$9:$GD$497,"&gt;"&amp;GD331,$ES$9:$ES$497,$ES331)+1</f>
        <v>80</v>
      </c>
      <c r="IC331" s="74">
        <f>COUNTIFS($GE$9:$GE$497,"&gt;"&amp;GE331,$ES$9:$ES$497,$ES331)+1</f>
        <v>62</v>
      </c>
      <c r="ID331" s="74">
        <f>COUNTIFS($GF$9:$GF$497,"&gt;"&amp;GF331,$ES$9:$ES$497,$ES331)+1</f>
        <v>75</v>
      </c>
      <c r="IE331" s="74">
        <f>COUNTIFS($GG$9:$GG$497,"&gt;"&amp;GG331,$ES$9:$ES$497,$ES331)+1</f>
        <v>79</v>
      </c>
      <c r="IF331" s="74">
        <f>COUNTIFS($GH$9:$GH$497,"&gt;"&amp;GH331,$ES$9:$ES$497,$ES331)+1</f>
        <v>84</v>
      </c>
      <c r="IG331" s="84">
        <f>COUNTIFS($GI$9:$GI$497,"&gt;"&amp;GI331,$ES$9:$ES$497,$ES331)+1</f>
        <v>88</v>
      </c>
      <c r="IH331" s="148"/>
      <c r="II331" s="149"/>
      <c r="IJ331" s="149"/>
      <c r="IK331" s="149"/>
      <c r="IL331" s="149"/>
      <c r="IM331" s="150"/>
      <c r="IN331" s="151"/>
      <c r="IO331" s="152"/>
      <c r="IP331" s="153"/>
      <c r="IQ331" s="149"/>
      <c r="IR331" s="149"/>
      <c r="IS331" s="149"/>
      <c r="IT331" s="149"/>
      <c r="IU331" s="149"/>
      <c r="IV331" s="149"/>
      <c r="IW331" s="154"/>
      <c r="IX331" s="151"/>
      <c r="IY331" s="149"/>
      <c r="IZ331" s="149"/>
      <c r="JA331" s="149"/>
      <c r="JB331" s="149"/>
      <c r="JC331" s="149"/>
      <c r="JD331" s="149"/>
      <c r="JE331" s="155"/>
      <c r="JF331" s="153"/>
      <c r="JG331" s="149"/>
      <c r="JH331" s="149"/>
      <c r="JI331" s="149"/>
      <c r="JJ331" s="149"/>
      <c r="JK331" s="149"/>
      <c r="JL331" s="149"/>
      <c r="JM331" s="154"/>
      <c r="JN331" s="151"/>
      <c r="JO331" s="149"/>
      <c r="JP331" s="149"/>
      <c r="JQ331" s="149"/>
      <c r="JR331" s="149"/>
      <c r="JS331" s="149"/>
      <c r="JT331" s="149"/>
      <c r="JU331" s="149"/>
      <c r="JV331" s="149"/>
      <c r="JW331" s="149"/>
      <c r="JX331" s="149"/>
      <c r="JY331" s="149"/>
      <c r="JZ331" s="155"/>
      <c r="KA331" s="151"/>
      <c r="KB331" s="149"/>
      <c r="KC331" s="149"/>
      <c r="KD331" s="149"/>
      <c r="KE331" s="155"/>
      <c r="KF331" s="153"/>
      <c r="KG331" s="149"/>
      <c r="KH331" s="149"/>
      <c r="KI331" s="149"/>
      <c r="KJ331" s="149"/>
      <c r="KK331" s="156"/>
      <c r="KL331" s="149"/>
      <c r="KM331" s="149"/>
      <c r="KN331" s="149"/>
      <c r="KO331" s="149"/>
      <c r="KP331" s="149"/>
      <c r="KQ331" s="149"/>
      <c r="KR331" s="149"/>
      <c r="KS331" s="154"/>
      <c r="KT331" s="154"/>
      <c r="KU331" s="154"/>
      <c r="KV331" s="154"/>
      <c r="KW331" s="151"/>
      <c r="KX331" s="149"/>
      <c r="KY331" s="149"/>
      <c r="KZ331" s="149"/>
      <c r="LA331" s="149"/>
      <c r="LB331" s="149"/>
      <c r="LC331" s="154"/>
      <c r="LD331" s="151"/>
      <c r="LE331" s="152"/>
      <c r="LF331" s="157"/>
      <c r="LG331" s="158"/>
      <c r="LH331" s="151"/>
      <c r="LI331" s="149"/>
      <c r="LJ331" s="147"/>
      <c r="LK331" s="147"/>
      <c r="LL331" s="147"/>
      <c r="LM331" s="159"/>
      <c r="LN331" s="153"/>
      <c r="LO331" s="149"/>
      <c r="LP331" s="149"/>
      <c r="LQ331" s="149"/>
      <c r="LR331" s="154"/>
      <c r="LS331" s="151"/>
      <c r="LT331" s="149"/>
      <c r="LU331" s="149"/>
      <c r="LV331" s="149"/>
      <c r="LW331" s="149"/>
      <c r="LX331" s="149">
        <v>0.05</v>
      </c>
      <c r="LY331" s="149"/>
      <c r="LZ331" s="149"/>
      <c r="MA331" s="155"/>
      <c r="MB331" s="153"/>
      <c r="MC331" s="149"/>
      <c r="MD331" s="149"/>
      <c r="ME331" s="149"/>
      <c r="MF331" s="149"/>
      <c r="MG331" s="149"/>
      <c r="MH331" s="149"/>
      <c r="MI331" s="149"/>
      <c r="MJ331" s="149"/>
      <c r="MK331" s="149"/>
      <c r="ML331" s="149"/>
      <c r="MM331" s="149"/>
      <c r="MN331" s="156"/>
      <c r="MO331" s="156"/>
      <c r="MP331" s="154"/>
      <c r="MQ331" s="151"/>
      <c r="MR331" s="149"/>
      <c r="MS331" s="149"/>
      <c r="MT331" s="149"/>
      <c r="MU331" s="149"/>
      <c r="MV331" s="156"/>
      <c r="MW331" s="149"/>
      <c r="MX331" s="149"/>
      <c r="MY331" s="149"/>
      <c r="MZ331" s="149"/>
      <c r="NA331" s="149"/>
      <c r="NB331" s="149"/>
      <c r="NC331" s="149"/>
      <c r="ND331" s="154"/>
      <c r="NE331" s="154"/>
      <c r="NF331" s="154"/>
      <c r="NG331" s="154"/>
      <c r="NH331" s="151"/>
      <c r="NI331" s="149"/>
      <c r="NJ331" s="149"/>
      <c r="NK331" s="149"/>
      <c r="NL331" s="149"/>
      <c r="NM331" s="149"/>
      <c r="NN331" s="94"/>
      <c r="NO331" s="151"/>
      <c r="NP331" s="160"/>
      <c r="NQ331" s="145" t="s">
        <v>1307</v>
      </c>
      <c r="NR331" s="199" t="s">
        <v>1311</v>
      </c>
      <c r="NS331" s="145"/>
      <c r="NT331" s="145"/>
      <c r="NU331" s="145" t="s">
        <v>1312</v>
      </c>
      <c r="NV331" s="171">
        <v>44313</v>
      </c>
      <c r="NW331" s="102" t="s">
        <v>882</v>
      </c>
      <c r="NX331" s="165" t="s">
        <v>1313</v>
      </c>
      <c r="NY331" s="129" t="s">
        <v>2118</v>
      </c>
      <c r="NZ331" s="165" t="s">
        <v>2096</v>
      </c>
      <c r="OA331" s="166"/>
      <c r="OB331" s="166"/>
      <c r="OC331" s="166"/>
      <c r="OD331" s="108">
        <f t="shared" si="763"/>
        <v>72</v>
      </c>
      <c r="OE331" s="109">
        <v>6</v>
      </c>
      <c r="OF331" s="110">
        <f t="shared" si="764"/>
        <v>50</v>
      </c>
      <c r="OG331" s="109">
        <v>7</v>
      </c>
      <c r="OH331" s="111">
        <f>ROUND(AVERAGEIF($ES$9:$ES$497,$ES331,EV$9:EV$497),0)</f>
        <v>57</v>
      </c>
      <c r="OI331" s="112">
        <f>ROUND(AVERAGEIF($ES$9:$ES$497,$ES331,EW$9:EW$497),0)</f>
        <v>69</v>
      </c>
      <c r="OJ331" s="112">
        <f>ROUND(AVERAGEIF($ES$9:$ES$497,$ES331,EX$9:EX$497),0)</f>
        <v>17</v>
      </c>
      <c r="OK331" s="112">
        <f>ROUND(AVERAGEIF($ES$9:$ES$497,$ES331,EY$9:EY$497),0)</f>
        <v>30</v>
      </c>
      <c r="OL331" s="112">
        <f>ROUND(AVERAGEIF($ES$9:$ES$497,$ES331,EZ$9:EZ$497),0)</f>
        <v>58</v>
      </c>
      <c r="OM331" s="112">
        <f>ROUND(AVERAGEIF($ES$9:$ES$497,$ES331,FA$9:FA$497),0)</f>
        <v>21</v>
      </c>
      <c r="ON331" s="112">
        <f>ROUND(AVERAGEIF($ES$9:$ES$497,$ES331,FB$9:FB$497),0)</f>
        <v>45</v>
      </c>
      <c r="OO331" s="112">
        <f>ROUND(AVERAGEIF($ES$9:$ES$497,$ES331,FC$9:FC$497),0)</f>
        <v>49</v>
      </c>
      <c r="OP331" s="112">
        <f>ROUND(AVERAGEIF($ES$9:$ES$497,$ES331,FD$9:FD$497),0)</f>
        <v>75</v>
      </c>
      <c r="OQ331" s="113">
        <f>ROUND(AVERAGEIF($ES$9:$ES$497,$ES331,FE$9:FE$497),0)</f>
        <v>66</v>
      </c>
      <c r="OR331" s="114">
        <f>ROUND(EV331/MAX(EV$9:EV$497)*100,0)</f>
        <v>47</v>
      </c>
      <c r="OS331" s="115">
        <f>ROUND(EW331/MAX(EW$9:EW$497)*100,0)</f>
        <v>73</v>
      </c>
      <c r="OT331" s="115">
        <f>ROUND(EX331/MAX(EX$9:EX$497)*100,0)</f>
        <v>12</v>
      </c>
      <c r="OU331" s="115">
        <f>ROUND(EY331/MAX(EY$9:EY$497)*100,0)</f>
        <v>32</v>
      </c>
      <c r="OV331" s="115">
        <f>ROUND(EZ331/MAX(EZ$9:EZ$497)*100,0)</f>
        <v>58</v>
      </c>
      <c r="OW331" s="115">
        <f>ROUND(FA331/MAX(FA$9:FA$497)*100,0)</f>
        <v>26</v>
      </c>
      <c r="OX331" s="115">
        <f>ROUND(FB331/MAX(FB$9:FB$497)*100,0)</f>
        <v>40</v>
      </c>
      <c r="OY331" s="116">
        <f>ROUND(FC331/MAX(FC$9:FC$497)*100,0)</f>
        <v>42</v>
      </c>
      <c r="OZ331" s="115">
        <f>ROUND(FD331/MAX(FD$9:FD$497)*100,0)</f>
        <v>58</v>
      </c>
      <c r="PA331" s="117">
        <f>ROUND(FE331/MAX(FE$9:FE$497)*100,0)</f>
        <v>31</v>
      </c>
      <c r="PB331" s="118">
        <f t="shared" si="731"/>
        <v>430</v>
      </c>
      <c r="PC331" s="115">
        <f t="shared" si="732"/>
        <v>568</v>
      </c>
      <c r="PD331" s="115">
        <f t="shared" si="733"/>
        <v>604</v>
      </c>
      <c r="PE331" s="115">
        <f t="shared" si="734"/>
        <v>514</v>
      </c>
      <c r="PF331" s="115">
        <f t="shared" si="735"/>
        <v>475</v>
      </c>
      <c r="PG331" s="119">
        <f t="shared" si="736"/>
        <v>422</v>
      </c>
      <c r="PH331" s="118">
        <f>ROUND(PB331/MAX(PB$9:PB$497)*100,0)</f>
        <v>51</v>
      </c>
      <c r="PI331" s="115">
        <f>ROUND(PC331/MAX(PC$9:PC$497)*100,0)</f>
        <v>68</v>
      </c>
      <c r="PJ331" s="115">
        <f>ROUND(PD331/MAX(PD$9:PD$497)*100,0)</f>
        <v>64</v>
      </c>
      <c r="PK331" s="115">
        <f>ROUND(PE331/MAX(PE$9:PE$497)*100,0)</f>
        <v>51</v>
      </c>
      <c r="PL331" s="115">
        <f>ROUND(PF331/MAX(PF$9:PF$497)*100,0)</f>
        <v>67</v>
      </c>
      <c r="PM331" s="119">
        <f>ROUND(PG331/MAX(PG$9:PG$497)*100,0)</f>
        <v>62</v>
      </c>
      <c r="PN331" s="118">
        <f>RANK(PH331,PH$9:PH$497,0)</f>
        <v>173</v>
      </c>
      <c r="PO331" s="115">
        <f>RANK(PI331,PI$9:PI$497,0)</f>
        <v>38</v>
      </c>
      <c r="PP331" s="115">
        <f>RANK(PJ331,PJ$9:PJ$497,0)</f>
        <v>103</v>
      </c>
      <c r="PQ331" s="115">
        <f>RANK(PK331,PK$9:PK$497,0)</f>
        <v>161</v>
      </c>
      <c r="PR331" s="115">
        <f>RANK(PL331,PL$9:PL$497,0)</f>
        <v>96</v>
      </c>
      <c r="PS331" s="119">
        <f>RANK(PM331,PM$9:PM$497,0)</f>
        <v>88</v>
      </c>
      <c r="PT331" s="120">
        <f>ROUND(FZ331/MAX(FZ$9:FZ$497)*100,0)</f>
        <v>40</v>
      </c>
      <c r="PU331" s="115">
        <f>ROUND(GA331/MAX(GA$9:GA$497)*100,0)</f>
        <v>46</v>
      </c>
      <c r="PV331" s="115">
        <f>ROUND(GB331/MAX(GB$9:GB$497)*100,0)</f>
        <v>9</v>
      </c>
      <c r="PW331" s="115">
        <f>ROUND(GC331/MAX(GC$9:GC$497)*100,0)</f>
        <v>33</v>
      </c>
      <c r="PX331" s="115">
        <f>ROUND(GD331/MAX(GD$9:GD$497)*100,0)</f>
        <v>35</v>
      </c>
      <c r="PY331" s="115">
        <f>ROUND(GE331/MAX(GE$9:GE$497)*100,0)</f>
        <v>15</v>
      </c>
      <c r="PZ331" s="115">
        <f>ROUND(GF331/MAX(GF$9:GF$497)*100,0)</f>
        <v>22</v>
      </c>
      <c r="QA331" s="116">
        <f>ROUND(GG331/MAX(GG$9:GG$497)*100,0)</f>
        <v>30</v>
      </c>
      <c r="QB331" s="115">
        <f>ROUND(GH331/MAX(GH$9:GH$497)*100,0)</f>
        <v>33</v>
      </c>
      <c r="QC331" s="121">
        <f>ROUND(GI331/MAX(GI$9:GI$497)*100,0)</f>
        <v>21</v>
      </c>
      <c r="QD331" s="120">
        <f>ROUND(AVERAGEIF($ES$9:$ES$497,$ES331,PT$9:PT$497),0)</f>
        <v>47</v>
      </c>
      <c r="QE331" s="120">
        <f>ROUND(AVERAGEIF($ES$9:$ES$497,$ES331,PU$9:PU$497),0)</f>
        <v>61</v>
      </c>
      <c r="QF331" s="120">
        <f>ROUND(AVERAGEIF($ES$9:$ES$497,$ES331,PV$9:PV$497),0)</f>
        <v>21</v>
      </c>
      <c r="QG331" s="120">
        <f>ROUND(AVERAGEIF($ES$9:$ES$497,$ES331,PW$9:PW$497),0)</f>
        <v>34</v>
      </c>
      <c r="QH331" s="120">
        <f>ROUND(AVERAGEIF($ES$9:$ES$497,$ES331,PX$9:PX$497),0)</f>
        <v>48</v>
      </c>
      <c r="QI331" s="120">
        <f>ROUND(AVERAGEIF($ES$9:$ES$497,$ES331,PY$9:PY$497),0)</f>
        <v>18</v>
      </c>
      <c r="QJ331" s="120">
        <f>ROUND(AVERAGEIF($ES$9:$ES$497,$ES331,PZ$9:PZ$497),0)</f>
        <v>31</v>
      </c>
      <c r="QK331" s="120">
        <f>ROUND(AVERAGEIF($ES$9:$ES$497,$ES331,QA$9:QA$497),0)</f>
        <v>40</v>
      </c>
      <c r="QL331" s="120">
        <f>ROUND(AVERAGEIF($ES$9:$ES$497,$ES331,QB$9:QB$497),0)</f>
        <v>51</v>
      </c>
      <c r="QM331" s="120">
        <f>ROUND(AVERAGEIF($ES$9:$ES$497,$ES331,QC$9:QC$497),0)</f>
        <v>32</v>
      </c>
      <c r="QN331" s="114">
        <f t="shared" si="737"/>
        <v>315</v>
      </c>
      <c r="QO331" s="115">
        <f t="shared" si="738"/>
        <v>419</v>
      </c>
      <c r="QP331" s="115">
        <f t="shared" si="739"/>
        <v>455</v>
      </c>
      <c r="QQ331" s="115">
        <f t="shared" si="740"/>
        <v>405</v>
      </c>
      <c r="QR331" s="115">
        <f t="shared" si="741"/>
        <v>436</v>
      </c>
      <c r="QS331" s="119">
        <f t="shared" si="742"/>
        <v>320</v>
      </c>
      <c r="QT331" s="114">
        <f>ROUND((QN331-MIN(QN$9:QN$497))/(MAX(QN$9:QN$497)-MIN(QN$9:QN$497))*100,0)</f>
        <v>14</v>
      </c>
      <c r="QU331" s="115">
        <f>ROUND((QO331-MIN(QO$9:QO$497))/(MAX(QO$9:QO$497)-MIN(QO$9:QO$497))*100,0)</f>
        <v>30</v>
      </c>
      <c r="QV331" s="115">
        <f>ROUND((QP331-MIN(QP$9:QP$497))/(MAX(QP$9:QP$497)-MIN(QP$9:QP$497))*100,0)</f>
        <v>15</v>
      </c>
      <c r="QW331" s="115">
        <f>ROUND((QQ331-MIN(QQ$9:QQ$497))/(MAX(QQ$9:QQ$497)-MIN(QQ$9:QQ$497))*100,0)</f>
        <v>15</v>
      </c>
      <c r="QX331" s="115">
        <f>ROUND((QR331-MIN(QR$9:QR$497))/(MAX(QR$9:QR$497)-MIN(QR$9:QR$497))*100,0)</f>
        <v>33</v>
      </c>
      <c r="QY331" s="115">
        <f>ROUND((QS331-MIN(QS$9:QS$497))/(MAX(QS$9:QS$497)-MIN(QS$9:QS$497))*100,0)</f>
        <v>30</v>
      </c>
      <c r="QZ331" s="114">
        <f>RANK(QN331,QN$9:QN$497,0)</f>
        <v>419</v>
      </c>
      <c r="RA331" s="115">
        <f>RANK(QO331,QO$9:QO$497,0)</f>
        <v>160</v>
      </c>
      <c r="RB331" s="115">
        <f>RANK(QP331,QP$9:QP$497,0)</f>
        <v>387</v>
      </c>
      <c r="RC331" s="115">
        <f>RANK(QQ331,QQ$9:QQ$497,0)</f>
        <v>412</v>
      </c>
      <c r="RD331" s="115">
        <f>RANK(QR331,QR$9:QR$497,0)</f>
        <v>334</v>
      </c>
      <c r="RE331" s="115">
        <f>RANK(QS331,QS$9:QS$497,0)</f>
        <v>298</v>
      </c>
      <c r="RF331" s="122"/>
      <c r="RG331" s="115">
        <f>($RH$3*(IH331+IJ331)*100*100/MAX(EX$9:EX$497)*$RO$3) +($RH$3*(II331+IJ331)*100*100/MAX(EX$9:EX$497)*$RO$4) + ($RH$3*IK331*100*100/MAX(EX$9:EX$497)*0.098)</f>
        <v>0</v>
      </c>
      <c r="RH331" s="115">
        <f>($RH$4*IL331*100*100/MAX(EZ$9:EZ$497))*$RQ$3</f>
        <v>0</v>
      </c>
      <c r="RI331" s="115">
        <f>($RH$3*IM331*100*100/MAX(EY$9:EY$497))*$RQ$4</f>
        <v>0</v>
      </c>
      <c r="RJ331" s="115">
        <f>($RH$3*IN331*100*100/MAX(EX$9:EX$497))</f>
        <v>0</v>
      </c>
      <c r="RK331" s="115">
        <f>($RH$4*IO331*100*100/MAX(EZ$9:EZ$497))*$RQ$3</f>
        <v>0</v>
      </c>
      <c r="RL331" s="115">
        <f>(($RL$4*IP331*100*((100/MAX(EX$9:EX$497)+100/MAX(EZ$9:EZ$497))/2))+($RL$4*IQ331*100*((100/MAX(EX$9:EX$497)+100/MAX(EZ$9:EZ$497))/2))+($RL$4*IR331*100*((100/MAX(EX$9:EX$497)+100/MAX(EZ$9:EZ$497))/2))+($RL$4*IS331*100*((100/MAX(EX$9:EX$497)+100/MAX(EZ$9:EZ$497))/2))+($RL$4*IT331*100*((100/MAX(EX$9:EX$497)+100/MAX(EZ$9:EZ$497))/2))+($RL$4*IU331*100*((100/MAX(EX$9:EX$497)+100/MAX(EZ$9:EZ$497))/2))+($RL$4*IV331*100*((100/MAX(EX$9:EX$497)+100/MAX(EZ$9:EZ$497))/2))+($RL$4*IW331*100*((100/MAX(EX$9:EX$497)+100/MAX(EZ$9:EZ$497))/2)))*$RS$3</f>
        <v>0</v>
      </c>
      <c r="RM331" s="115">
        <f>(($RH$3*IX331*100*100/MAX(EX$9:EX$497))+($RH$3*IY331*100*100/MAX(EX$9:EX$497))+($RH$3*IZ331*100*100/MAX(EX$9:EX$497))+($RH$3*JA331*100*100/MAX(EX$9:EX$497))+($RH$3*JB331*100*100/MAX(EX$9:EX$497))+($RH$3*JC331*100*100/MAX(EX$9:EX$497))+($RH$3*JD331*100*100/MAX(EX$9:EX$497))+($RH$3*JE331*100*100/MAX(EX$9:EX$497)))*$RS$4</f>
        <v>0</v>
      </c>
      <c r="RN331" s="115">
        <f>(($RH$4*JF331*100*100/MAX(EZ$9:EZ$497)) + ($RH$4*JG331*100*100/MAX(EZ$9:EZ$497)) + ($RH$4*JH331*100*100/MAX(EZ$9:EZ$497)) + ($RH$4*JI331*100*100/MAX(EZ$9:EZ$497)) + ($RH$4*JJ331*100*100/MAX(EZ$9:EZ$497)) + ($RH$4*JK331*100*100/MAX(EZ$9:EZ$497)) + ($RH$4*JL331*100*100/MAX(EZ$9:EZ$497)) + ($RH$4*JM331*100*100/MAX(EZ$9:EZ$497)))*$RU$3</f>
        <v>0</v>
      </c>
      <c r="RO331" s="115">
        <f>(($RL$4*JN331*100*((100/MAX(EX$9:EX$497)+100/MAX(EZ$9:EZ$497))/2))+($RL$4*JO331*100*((100/MAX(EX$9:EX$497)+100/MAX(EZ$9:EZ$497))/2))+($RL$4*JP331*100*((100/MAX(EX$9:EX$497)+100/MAX(EZ$9:EZ$497))/2))+($RL$4*JQ331*100*((100/MAX(EX$9:EX$497)+100/MAX(EZ$9:EZ$497))/2))+($RL$4*JR331*100*((100/MAX(EX$9:EX$497)+100/MAX(EZ$9:EZ$497))/2))+($RL$4*JS331*100*((100/MAX(EX$9:EX$497)+100/MAX(EZ$9:EZ$497))/2))+($RL$4*JT331*100*((100/MAX(EX$9:EX$497)+100/MAX(EZ$9:EZ$497))/2))+($RL$4*JU331*100*((100/MAX(EX$9:EX$497)+100/MAX(EZ$9:EZ$497))/2))+($RL$4*JV331*100*((100/MAX(EX$9:EX$497)+100/MAX(EZ$9:EZ$497))/2))+($RL$4*JW331*100*((100/MAX(EX$9:EX$497)+100/MAX(EZ$9:EZ$497))/2))+($RL$4*JX331*100*((100/MAX(EX$9:EX$497)+100/MAX(EZ$9:EZ$497))/2))+($RL$4*JY331*100*((100/MAX(EX$9:EX$497)+100/MAX(EZ$9:EZ$497))/2))+($RL$4*JZ331*100*((100/MAX(EX$9:EX$497)+100/MAX(EZ$9:EZ$497))/2)))*$RW$3/2</f>
        <v>0</v>
      </c>
      <c r="RP331" s="119">
        <f>($RJ$3*KA331*100*100/MAX(FA$9:FA$497)) + ($RJ$3*KB331*100*100/MAX(FA$9:FA$497)/2) + ($RJ$3*KC331*100*100/MAX(FA$9:FA$497)/2) + ($RJ$3*KD331*100*100/MAX(FA$9:FA$497)/4) + ($RJ$3*KE331*100*100/MAX(FA$9:FA$497)/4)</f>
        <v>0</v>
      </c>
      <c r="RQ331" s="118">
        <f>($RL$4*KF331*100*((100/MAX(EX$9:EX$497)+100/MAX(EZ$9:EZ$497)))) * ($RO$3/2) + (($RL$4*KG331*100*((100/MAX(EX$9:EX$497)+100/MAX(EZ$9:EZ$497))))+($RL$4*KH331*100*((100/MAX(EX$9:EX$497)+100/MAX(EZ$9:EZ$497))))+($RL$4*KI331*100*((100/MAX(EX$9:EX$497)+100/MAX(EZ$9:EZ$497))))+($RL$4*KJ331*100*((100/MAX(EX$9:EX$497)+100/MAX(EZ$9:EZ$497))))+($RL$4*KK331*100*((100/MAX(EX$9:EX$497)+100/MAX(EZ$9:EZ$497))))+($RL$4*KL331*100*((100/MAX(EX$9:EX$497)+100/MAX(EZ$9:EZ$497))))+($RL$4*KM331*100*((100/MAX(EX$9:EX$497)+100/MAX(EZ$9:EZ$497))))+($RL$4*KN331*100*((100/MAX(EX$9:EX$497)+100/MAX(EZ$9:EZ$497))))+($RL$4*KO331*100*((100/MAX(EX$9:EX$497)+100/MAX(EZ$9:EZ$497))))+($RL$4*KP331*100*((100/MAX(EX$9:EX$497)+100/MAX(EZ$9:EZ$497))))+($RL$4*KQ331*100*((100/MAX(EX$9:EX$497)+100/MAX(EZ$9:EZ$497))))+($RL$4*KR331*100*((100/MAX(EX$9:EX$497)+100/MAX(EZ$9:EZ$497))))+($RL$4*KS331*100*((100/MAX(EX$9:EX$497)+100/MAX(EZ$9:EZ$497))))+($RL$4*KV331*100*((100/MAX(EX$9:EX$497)+100/MAX(EZ$9:EZ$497))))) * (($RO$3+$RO$4)/6)</f>
        <v>0</v>
      </c>
      <c r="RR331" s="115">
        <f>(($RL$4*KW331*100*((100/MAX(EX$9:EX$497)+100/MAX(EZ$9:EZ$497))))) * ($RO$3/2) + (($RL$4*KX331*100*((100/MAX(EX$9:EX$497)+100/MAX(EZ$9:EZ$497))))+($RL$4*KY331*100*((100/MAX(EX$9:EX$497)+100/MAX(EZ$9:EZ$497))))+($RL$4*KZ331*100*((100/MAX(EX$9:EX$497)+100/MAX(EZ$9:EZ$497))))+($RL$4*LA331*100*((100/MAX(EX$9:EX$497)+100/MAX(EZ$9:EZ$497))))+($RL$4*LB331*100*((100/MAX(EX$9:EX$497)+100/MAX(EZ$9:EZ$497))))+($RL$4*LC331*100*((100/MAX(EX$9:EX$497)+100/MAX(EZ$9:EZ$497))))) * (($RO$3+$RO$4)/6)</f>
        <v>0</v>
      </c>
      <c r="RS331" s="119">
        <f>(($RL$4*LD331*100*((100/MAX(EX$9:EX$497)+100/MAX(EZ$9:EZ$497))))+($RL$4*LE331*100*((100/MAX(EX$9:EX$497)+100/MAX(EZ$9:EZ$497))))) * (($RO$3+$RO$4)/6)</f>
        <v>0</v>
      </c>
      <c r="RT331" s="118">
        <f>($RJ$4*LH331*100*(100/MAX(EV$9:EV$497)))+($RJ$4*LI331*100*(100/MAX(EV$9:EV$497)))</f>
        <v>0</v>
      </c>
      <c r="RU331" s="119">
        <f>($RJ$4*LJ331*(100/MAX(EV$9:EV$497)))/2 + ($RL$3*LK331*(100/MAX(EW$9:EW$497))) + ($RJ$4*LL331*(100/MAX(EV$9:EV$497)))/4 + ($RL$3*LM331*(100/MAX(EW$9:EW$497)))</f>
        <v>0</v>
      </c>
      <c r="RV331" s="118">
        <f>($RJ$4*LN331*100*100/MAX(EV$9:EV$497)/2)+($RJ$4*LO331*100*100/MAX(EV$9:EV$497)/2)+($RJ$4*LP331*100*100/MAX(EV$9:EV$497))+($RJ$4*LQ331*100*100/MAX(EV$9:EV$497))+($RJ$4*LR331*100*100/MAX(EV$9:EV$497))</f>
        <v>0</v>
      </c>
      <c r="RW331" s="115">
        <f>($RJ$4*LS331*100*100/MAX(EV$9:EV$497)) + (($RJ$4*LT331*100*100/MAX(EV$9:EV$497))+($RJ$4*LU331*100*100/MAX(EV$9:EV$497))+($RJ$4*LV331*100*100/MAX(EV$9:EV$497))+($RJ$4*LW331*100*100/MAX(EV$9:EV$497))+($RJ$4*LX331*100*100/MAX(EV$9:EV$497))+($RJ$4*LY331*100*100/MAX(EV$9:EV$497))+($RJ$4*LZ331*100*100/MAX(EV$9:EV$497))+($RJ$4*MA331*100*100/MAX(EV$9:EV$497)))/2</f>
        <v>4.213483146067416</v>
      </c>
      <c r="RX331" s="119">
        <f>($RJ$4*MB331*100*100/MAX(EV$9:EV$497))+($RJ$4*MC331*100*100/MAX(EV$9:EV$497))+($RJ$4*MD331*100*100/MAX(EV$9:EV$497))+($RJ$4*ME331*100*100/MAX(EV$9:EV$497))+($RJ$4*MF331*100*100/MAX(EV$9:EV$497))+($RJ$4*MG331*100*100/MAX(EV$9:EV$497))+($RJ$4*MH331*100*100/MAX(EV$9:EV$497))+($RJ$4*MI331*100*100/MAX(EV$9:EV$497))+($RJ$4*MJ331*100*100/MAX(EV$9:EV$497))+($RJ$4*MK331*100*100/MAX(EV$9:EV$497))+($RJ$4*ML331*100*100/MAX(EV$9:EV$497))+($RJ$4*MM331*100*100/MAX(EV$9:EV$497))+($RJ$4*MN331*100*100/MAX(EV$9:EV$497))</f>
        <v>0</v>
      </c>
      <c r="RY331" s="118">
        <f>($RJ$4*MQ331*100*100/MAX(EV$9:EV$497))/2 + (($RJ$4*MR331*100*100/MAX(EV$9:EV$497))+($RJ$4*MS331*100*100/MAX(EV$9:EV$497))+($RJ$4*MT331*100*100/MAX(EV$9:EV$497))+($RJ$4*MU331*100*100/MAX(EV$9:EV$497))+($RJ$4*MV331*100*100/MAX(EV$9:EV$497))+($RJ$4*MW331*100*100/MAX(EV$9:EV$497))+($RJ$4*MX331*100*100/MAX(EV$9:EV$497))+($RJ$4*MY331*100*100/MAX(EV$9:EV$497))+($RJ$4*MZ331*100*100/MAX(EV$9:EV$497))+($RJ$4*NA331*100*100/MAX(EV$9:EV$497))+($RJ$4*NB331*100*100/MAX(EV$9:EV$497))+($RJ$4*NC331*100*100/MAX(EV$9:EV$497))+($RJ$4*ND331*100*100/MAX(EV$9:EV$497))+($RJ$4*NG331*100*100/MAX(EV$9:EV$497)))/4</f>
        <v>0</v>
      </c>
      <c r="RZ331" s="115">
        <f>($RJ$4*NH331*100*100/MAX(EV$9:EV$497))/2 + (($RJ$4*NI331*100*100/MAX(EV$9:EV$497))+($RJ$4*NJ331*100*100/MAX(EV$9:EV$497))+($RJ$4*NK331*100*100/MAX(EV$9:EV$497))+($RJ$4*NL331*100*100/MAX(EV$9:EV$497))+($RJ$4*NM331*100*100/MAX(EV$9:EV$497))+($RJ$4*NN331*100*100/MAX(EV$9:EV$497)))/4</f>
        <v>0</v>
      </c>
      <c r="SA331" s="117">
        <f>(($RJ$4*NO331*100*100/MAX(EV$9:EV$497))+($RJ$4*NP331*100*100/MAX(EV$9:EV$497)))/4</f>
        <v>0</v>
      </c>
      <c r="SB331" s="118">
        <f t="shared" si="743"/>
        <v>4.213483146067416</v>
      </c>
      <c r="SC331" s="115">
        <f t="shared" si="744"/>
        <v>0.84269662921348321</v>
      </c>
      <c r="SD331" s="115">
        <f t="shared" si="745"/>
        <v>1.053370786516854</v>
      </c>
      <c r="SE331" s="115">
        <f t="shared" si="746"/>
        <v>0.84269662921348321</v>
      </c>
      <c r="SF331" s="115">
        <f t="shared" si="747"/>
        <v>1.053370786516854</v>
      </c>
      <c r="SG331" s="115">
        <f t="shared" si="748"/>
        <v>4.213483146067416</v>
      </c>
      <c r="SH331" s="115">
        <f>ROUND(SB331/MAX(SB$9:SB$497)*100,0)</f>
        <v>5</v>
      </c>
      <c r="SI331" s="115">
        <f>ROUND(SC331/MAX(SC$9:SC$497)*100,0)</f>
        <v>1</v>
      </c>
      <c r="SJ331" s="115">
        <f>ROUND(SD331/MAX(SD$9:SD$497)*100,0)</f>
        <v>2</v>
      </c>
      <c r="SK331" s="115">
        <f>ROUND(SE331/MAX(SE$9:SE$497)*100,0)</f>
        <v>1</v>
      </c>
      <c r="SL331" s="115">
        <f>ROUND(SF331/MAX(SF$9:SF$497)*100,0)</f>
        <v>3</v>
      </c>
      <c r="SM331" s="121">
        <f>ROUND(SG331/MAX(SG$9:SG$497)*100,0)</f>
        <v>4</v>
      </c>
      <c r="SN331" s="115">
        <f>ROUND(AVERAGEIF($ES$9:$ES$497,$ES331,SH$9:SH$497),0)</f>
        <v>12</v>
      </c>
      <c r="SO331" s="115">
        <f>ROUND(AVERAGEIF($ES$9:$ES$497,$ES331,SI$9:SI$497),0)</f>
        <v>5</v>
      </c>
      <c r="SP331" s="115">
        <f>ROUND(AVERAGEIF($ES$9:$ES$497,$ES331,SJ$9:SJ$497),0)</f>
        <v>26</v>
      </c>
      <c r="SQ331" s="115">
        <f>ROUND(AVERAGEIF($ES$9:$ES$497,$ES331,SK$9:SK$497),0)</f>
        <v>6</v>
      </c>
      <c r="SR331" s="115">
        <f>ROUND(AVERAGEIF($ES$9:$ES$497,$ES331,SL$9:SL$497),0)</f>
        <v>8</v>
      </c>
      <c r="SS331" s="121">
        <f>ROUND(AVERAGEIF($ES$9:$ES$497,$ES331,SM$9:SM$497),0)</f>
        <v>4</v>
      </c>
      <c r="ST331" s="114">
        <f>RANK(SB331,SB$9:SB$497,0)</f>
        <v>262</v>
      </c>
      <c r="SU331" s="115">
        <f>RANK(SC331,SC$9:SC$497,0)</f>
        <v>237</v>
      </c>
      <c r="SV331" s="115">
        <f>RANK(SD331,SD$9:SD$497,0)</f>
        <v>216</v>
      </c>
      <c r="SW331" s="115">
        <f>RANK(SE331,SE$9:SE$497,0)</f>
        <v>237</v>
      </c>
      <c r="SX331" s="115">
        <f>RANK(SF331,SF$9:SF$497,0)</f>
        <v>199</v>
      </c>
      <c r="SY331" s="115">
        <f>RANK(SG331,SG$9:SG$497,0)</f>
        <v>173</v>
      </c>
      <c r="SZ331" s="115">
        <f>COUNTIFS(SB$9:SB$497,"&gt;"&amp;SB331,$ES$9:$ES$497,$ES331)+1</f>
        <v>53</v>
      </c>
      <c r="TA331" s="115">
        <f>COUNTIFS(SC$9:SC$497,"&gt;"&amp;SC331,$ES$9:$ES$497,$ES331)+1</f>
        <v>39</v>
      </c>
      <c r="TB331" s="115">
        <f>COUNTIFS(SD$9:SD$497,"&gt;"&amp;SD331,$ES$9:$ES$497,$ES331)+1</f>
        <v>53</v>
      </c>
      <c r="TC331" s="115">
        <f>COUNTIFS(SE$9:SE$497,"&gt;"&amp;SE331,$ES$9:$ES$497,$ES331)+1</f>
        <v>39</v>
      </c>
      <c r="TD331" s="115">
        <f>COUNTIFS(SF$9:SF$497,"&gt;"&amp;SF331,$ES$9:$ES$497,$ES331)+1</f>
        <v>39</v>
      </c>
      <c r="TE331" s="117">
        <f>COUNTIFS(SG$9:SG$497,"&gt;"&amp;SG331,$ES$9:$ES$497,$ES331)+1</f>
        <v>30</v>
      </c>
      <c r="TF331" s="118">
        <f t="shared" si="749"/>
        <v>73</v>
      </c>
      <c r="TG331" s="115">
        <f t="shared" si="750"/>
        <v>52</v>
      </c>
      <c r="TH331" s="115">
        <f t="shared" si="751"/>
        <v>70</v>
      </c>
      <c r="TI331" s="115">
        <f t="shared" si="752"/>
        <v>65</v>
      </c>
      <c r="TJ331" s="115">
        <f t="shared" si="753"/>
        <v>54</v>
      </c>
      <c r="TK331" s="115">
        <f t="shared" si="754"/>
        <v>71</v>
      </c>
      <c r="TL331" s="117">
        <f t="shared" si="755"/>
        <v>66</v>
      </c>
      <c r="TM331" s="118">
        <f>ROUND(TF331/MAX(TF$9:TF$497)*100,0)</f>
        <v>41</v>
      </c>
      <c r="TN331" s="115">
        <f>ROUND(TG331/MAX(TG$9:TG$497)*100,0)</f>
        <v>29</v>
      </c>
      <c r="TO331" s="115">
        <f>ROUND(TH331/MAX(TH$9:TH$497)*100,0)</f>
        <v>38</v>
      </c>
      <c r="TP331" s="115">
        <f>ROUND(TI331/MAX(TI$9:TI$497)*100,0)</f>
        <v>36</v>
      </c>
      <c r="TQ331" s="115">
        <f>ROUND(TJ331/MAX(TJ$9:TJ$497)*100,0)</f>
        <v>27</v>
      </c>
      <c r="TR331" s="115">
        <f>ROUND(TK331/MAX(TK$9:TK$497)*100,0)</f>
        <v>36</v>
      </c>
      <c r="TS331" s="119">
        <f>ROUND(TL331/MAX(TL$9:TL$497)*100,0)</f>
        <v>34</v>
      </c>
      <c r="TT331" s="120">
        <f>RANK(TM331,TM$9:TM$497,0)</f>
        <v>217</v>
      </c>
      <c r="TU331" s="115">
        <f>RANK(TN331,TN$9:TN$497,0)</f>
        <v>218</v>
      </c>
      <c r="TV331" s="115">
        <f>RANK(TO331,TO$9:TO$497,0)</f>
        <v>73</v>
      </c>
      <c r="TW331" s="115">
        <f>RANK(TP331,TP$9:TP$497,0)</f>
        <v>162</v>
      </c>
      <c r="TX331" s="115">
        <f>RANK(TQ331,TQ$9:TQ$497,0)</f>
        <v>178</v>
      </c>
      <c r="TY331" s="115">
        <f>RANK(TR331,TR$9:TR$497,0)</f>
        <v>128</v>
      </c>
      <c r="TZ331" s="121">
        <f>RANK(TS331,TS$9:TS$497,0)</f>
        <v>115</v>
      </c>
      <c r="UA331" s="167"/>
      <c r="UB331" s="7" t="s">
        <v>1</v>
      </c>
    </row>
    <row r="332" spans="1:548" x14ac:dyDescent="0.15">
      <c r="A332" s="142">
        <v>324</v>
      </c>
      <c r="B332" s="200" t="s">
        <v>1311</v>
      </c>
      <c r="C332" s="143"/>
      <c r="D332" s="143"/>
      <c r="E332" s="161" t="s">
        <v>518</v>
      </c>
      <c r="F332" s="65">
        <v>92</v>
      </c>
      <c r="G332" s="65" t="s">
        <v>908</v>
      </c>
      <c r="H332" s="144" t="s">
        <v>909</v>
      </c>
      <c r="I332" s="66" t="s">
        <v>521</v>
      </c>
      <c r="J332" s="67" t="s">
        <v>521</v>
      </c>
      <c r="K332" s="67" t="s">
        <v>521</v>
      </c>
      <c r="L332" s="67" t="s">
        <v>521</v>
      </c>
      <c r="M332" s="67" t="s">
        <v>521</v>
      </c>
      <c r="N332" s="67" t="s">
        <v>521</v>
      </c>
      <c r="O332" s="67" t="s">
        <v>521</v>
      </c>
      <c r="P332" s="67" t="s">
        <v>521</v>
      </c>
      <c r="Q332" s="67" t="s">
        <v>521</v>
      </c>
      <c r="R332" s="68" t="s">
        <v>521</v>
      </c>
      <c r="S332" s="69" t="s">
        <v>521</v>
      </c>
      <c r="T332" s="67" t="s">
        <v>521</v>
      </c>
      <c r="U332" s="67" t="s">
        <v>521</v>
      </c>
      <c r="V332" s="67" t="s">
        <v>521</v>
      </c>
      <c r="W332" s="67" t="s">
        <v>521</v>
      </c>
      <c r="X332" s="67" t="s">
        <v>521</v>
      </c>
      <c r="Y332" s="67" t="s">
        <v>521</v>
      </c>
      <c r="Z332" s="67" t="s">
        <v>521</v>
      </c>
      <c r="AA332" s="67" t="s">
        <v>521</v>
      </c>
      <c r="AB332" s="68" t="s">
        <v>521</v>
      </c>
      <c r="AC332" s="69" t="s">
        <v>521</v>
      </c>
      <c r="AD332" s="67" t="s">
        <v>521</v>
      </c>
      <c r="AE332" s="67" t="s">
        <v>521</v>
      </c>
      <c r="AF332" s="67" t="s">
        <v>521</v>
      </c>
      <c r="AG332" s="67" t="s">
        <v>521</v>
      </c>
      <c r="AH332" s="67" t="s">
        <v>521</v>
      </c>
      <c r="AI332" s="67" t="s">
        <v>521</v>
      </c>
      <c r="AJ332" s="67" t="s">
        <v>521</v>
      </c>
      <c r="AK332" s="67" t="s">
        <v>521</v>
      </c>
      <c r="AL332" s="68" t="s">
        <v>521</v>
      </c>
      <c r="AM332" s="69" t="s">
        <v>521</v>
      </c>
      <c r="AN332" s="67" t="s">
        <v>521</v>
      </c>
      <c r="AO332" s="67" t="s">
        <v>521</v>
      </c>
      <c r="AP332" s="67" t="s">
        <v>521</v>
      </c>
      <c r="AQ332" s="67" t="s">
        <v>521</v>
      </c>
      <c r="AR332" s="67" t="s">
        <v>521</v>
      </c>
      <c r="AS332" s="67" t="s">
        <v>521</v>
      </c>
      <c r="AT332" s="67" t="s">
        <v>521</v>
      </c>
      <c r="AU332" s="67" t="s">
        <v>521</v>
      </c>
      <c r="AV332" s="68" t="s">
        <v>521</v>
      </c>
      <c r="AW332" s="69" t="s">
        <v>521</v>
      </c>
      <c r="AX332" s="67" t="s">
        <v>521</v>
      </c>
      <c r="AY332" s="67" t="s">
        <v>521</v>
      </c>
      <c r="AZ332" s="67" t="s">
        <v>521</v>
      </c>
      <c r="BA332" s="67" t="s">
        <v>521</v>
      </c>
      <c r="BB332" s="67" t="s">
        <v>521</v>
      </c>
      <c r="BC332" s="67" t="s">
        <v>521</v>
      </c>
      <c r="BD332" s="67" t="s">
        <v>521</v>
      </c>
      <c r="BE332" s="67" t="s">
        <v>521</v>
      </c>
      <c r="BF332" s="68" t="s">
        <v>521</v>
      </c>
      <c r="BG332" s="69" t="s">
        <v>521</v>
      </c>
      <c r="BH332" s="67" t="s">
        <v>521</v>
      </c>
      <c r="BI332" s="67" t="s">
        <v>521</v>
      </c>
      <c r="BJ332" s="67" t="s">
        <v>521</v>
      </c>
      <c r="BK332" s="67" t="s">
        <v>521</v>
      </c>
      <c r="BL332" s="67" t="s">
        <v>521</v>
      </c>
      <c r="BM332" s="67" t="s">
        <v>521</v>
      </c>
      <c r="BN332" s="67" t="s">
        <v>521</v>
      </c>
      <c r="BO332" s="67" t="s">
        <v>521</v>
      </c>
      <c r="BP332" s="68" t="s">
        <v>521</v>
      </c>
      <c r="BQ332" s="70" t="s">
        <v>521</v>
      </c>
      <c r="BR332" s="67" t="s">
        <v>521</v>
      </c>
      <c r="BS332" s="67" t="s">
        <v>521</v>
      </c>
      <c r="BT332" s="67" t="s">
        <v>521</v>
      </c>
      <c r="BU332" s="67" t="s">
        <v>521</v>
      </c>
      <c r="BV332" s="67" t="s">
        <v>521</v>
      </c>
      <c r="BW332" s="67" t="s">
        <v>521</v>
      </c>
      <c r="BX332" s="67" t="s">
        <v>521</v>
      </c>
      <c r="BY332" s="67" t="s">
        <v>521</v>
      </c>
      <c r="BZ332" s="68" t="s">
        <v>521</v>
      </c>
      <c r="CA332" s="69" t="s">
        <v>521</v>
      </c>
      <c r="CB332" s="67" t="s">
        <v>521</v>
      </c>
      <c r="CC332" s="67" t="s">
        <v>521</v>
      </c>
      <c r="CD332" s="67" t="s">
        <v>521</v>
      </c>
      <c r="CE332" s="67" t="s">
        <v>521</v>
      </c>
      <c r="CF332" s="67" t="s">
        <v>521</v>
      </c>
      <c r="CG332" s="67" t="s">
        <v>521</v>
      </c>
      <c r="CH332" s="67" t="s">
        <v>521</v>
      </c>
      <c r="CI332" s="67" t="s">
        <v>521</v>
      </c>
      <c r="CJ332" s="68" t="s">
        <v>521</v>
      </c>
      <c r="CK332" s="69" t="s">
        <v>521</v>
      </c>
      <c r="CL332" s="67" t="s">
        <v>521</v>
      </c>
      <c r="CM332" s="67" t="s">
        <v>521</v>
      </c>
      <c r="CN332" s="67" t="s">
        <v>521</v>
      </c>
      <c r="CO332" s="67" t="s">
        <v>521</v>
      </c>
      <c r="CP332" s="67" t="s">
        <v>521</v>
      </c>
      <c r="CQ332" s="67" t="s">
        <v>521</v>
      </c>
      <c r="CR332" s="67" t="s">
        <v>521</v>
      </c>
      <c r="CS332" s="67" t="s">
        <v>521</v>
      </c>
      <c r="CT332" s="68" t="s">
        <v>521</v>
      </c>
      <c r="CU332" s="69" t="s">
        <v>521</v>
      </c>
      <c r="CV332" s="67" t="s">
        <v>521</v>
      </c>
      <c r="CW332" s="67" t="s">
        <v>521</v>
      </c>
      <c r="CX332" s="67" t="s">
        <v>521</v>
      </c>
      <c r="CY332" s="67" t="s">
        <v>521</v>
      </c>
      <c r="CZ332" s="67" t="s">
        <v>521</v>
      </c>
      <c r="DA332" s="67" t="s">
        <v>521</v>
      </c>
      <c r="DB332" s="67" t="s">
        <v>521</v>
      </c>
      <c r="DC332" s="67" t="s">
        <v>521</v>
      </c>
      <c r="DD332" s="68" t="s">
        <v>521</v>
      </c>
      <c r="DE332" s="69" t="s">
        <v>521</v>
      </c>
      <c r="DF332" s="71" t="s">
        <v>521</v>
      </c>
      <c r="DG332" s="67" t="s">
        <v>521</v>
      </c>
      <c r="DH332" s="67" t="s">
        <v>521</v>
      </c>
      <c r="DI332" s="67" t="s">
        <v>521</v>
      </c>
      <c r="DJ332" s="67" t="s">
        <v>521</v>
      </c>
      <c r="DK332" s="67" t="s">
        <v>521</v>
      </c>
      <c r="DL332" s="67" t="s">
        <v>521</v>
      </c>
      <c r="DM332" s="67" t="s">
        <v>521</v>
      </c>
      <c r="DN332" s="68" t="s">
        <v>521</v>
      </c>
      <c r="DO332" s="70" t="s">
        <v>521</v>
      </c>
      <c r="DP332" s="71" t="s">
        <v>521</v>
      </c>
      <c r="DQ332" s="67" t="s">
        <v>521</v>
      </c>
      <c r="DR332" s="67" t="s">
        <v>521</v>
      </c>
      <c r="DS332" s="67" t="s">
        <v>521</v>
      </c>
      <c r="DT332" s="67" t="s">
        <v>521</v>
      </c>
      <c r="DU332" s="67" t="s">
        <v>521</v>
      </c>
      <c r="DV332" s="67" t="s">
        <v>521</v>
      </c>
      <c r="DW332" s="67" t="s">
        <v>521</v>
      </c>
      <c r="DX332" s="72" t="s">
        <v>521</v>
      </c>
      <c r="DY332" s="73" t="s">
        <v>522</v>
      </c>
      <c r="DZ332" s="74">
        <v>3</v>
      </c>
      <c r="EA332" s="74">
        <v>4</v>
      </c>
      <c r="EB332" s="74">
        <v>4</v>
      </c>
      <c r="EC332" s="75">
        <v>5</v>
      </c>
      <c r="ED332" s="76" t="s">
        <v>522</v>
      </c>
      <c r="EE332" s="74">
        <f t="shared" si="708"/>
        <v>3</v>
      </c>
      <c r="EF332" s="74">
        <f t="shared" si="756"/>
        <v>12</v>
      </c>
      <c r="EG332" s="74">
        <f t="shared" si="757"/>
        <v>48</v>
      </c>
      <c r="EH332" s="77">
        <f t="shared" si="758"/>
        <v>240</v>
      </c>
      <c r="EI332" s="73">
        <v>10</v>
      </c>
      <c r="EJ332" s="74">
        <v>50</v>
      </c>
      <c r="EK332" s="74">
        <v>270</v>
      </c>
      <c r="EL332" s="74">
        <v>900</v>
      </c>
      <c r="EM332" s="75">
        <v>2700</v>
      </c>
      <c r="EN332" s="78">
        <v>1</v>
      </c>
      <c r="EO332" s="79">
        <f t="shared" si="759"/>
        <v>1.6666666666666667</v>
      </c>
      <c r="EP332" s="79">
        <f t="shared" si="760"/>
        <v>2.25</v>
      </c>
      <c r="EQ332" s="79">
        <f t="shared" si="761"/>
        <v>1.875</v>
      </c>
      <c r="ER332" s="80">
        <f t="shared" si="762"/>
        <v>1.125</v>
      </c>
      <c r="ES332" s="128" t="s">
        <v>523</v>
      </c>
      <c r="ET332" s="82"/>
      <c r="EU332" s="83">
        <v>4</v>
      </c>
      <c r="EV332" s="73">
        <v>82</v>
      </c>
      <c r="EW332" s="74">
        <v>55</v>
      </c>
      <c r="EX332" s="74">
        <v>80</v>
      </c>
      <c r="EY332" s="74">
        <v>52</v>
      </c>
      <c r="EZ332" s="74">
        <v>40</v>
      </c>
      <c r="FA332" s="74">
        <v>16</v>
      </c>
      <c r="FB332" s="74">
        <v>30</v>
      </c>
      <c r="FC332" s="74">
        <v>47</v>
      </c>
      <c r="FD332" s="74">
        <f t="shared" si="709"/>
        <v>120</v>
      </c>
      <c r="FE332" s="84">
        <f t="shared" si="710"/>
        <v>127</v>
      </c>
      <c r="FF332" s="73">
        <f>RANK(EV332,$EV$9:$EV$497,0)</f>
        <v>153</v>
      </c>
      <c r="FG332" s="74">
        <f>RANK(EW332,$EW$9:$EW$497,0)</f>
        <v>144</v>
      </c>
      <c r="FH332" s="74">
        <f>RANK(EX332,$EX$9:$EX$497,0)</f>
        <v>55</v>
      </c>
      <c r="FI332" s="74">
        <f>RANK(EY332,$EY$9:$EY$497,0)</f>
        <v>121</v>
      </c>
      <c r="FJ332" s="74">
        <f>RANK(EZ332,$EZ$9:$EZ$497,0)</f>
        <v>84</v>
      </c>
      <c r="FK332" s="74">
        <f>RANK(FA332,$FA$9:$FA$497,0)</f>
        <v>229</v>
      </c>
      <c r="FL332" s="74">
        <f>RANK(FB332,$FB$9:$FB$497,0)</f>
        <v>262</v>
      </c>
      <c r="FM332" s="74">
        <f>RANK(FC332,$FC$9:$FC$497,0)</f>
        <v>181</v>
      </c>
      <c r="FN332" s="74">
        <f>RANK(FD332,$FD$9:$FD$497,0)</f>
        <v>17</v>
      </c>
      <c r="FO332" s="84">
        <f>RANK(FE332,$FE$9:$FE$497,0)</f>
        <v>90</v>
      </c>
      <c r="FP332" s="73">
        <f>COUNTIFS($EV$9:$EV$497,"&gt;"&amp;EV332,$ES$9:$ES$497,ES332)+1</f>
        <v>47</v>
      </c>
      <c r="FQ332" s="74">
        <f>COUNTIFS($EW$9:$EW$497,"&gt;"&amp;EW332,$ES$9:$ES$497,ES332)+1</f>
        <v>12</v>
      </c>
      <c r="FR332" s="74">
        <f>COUNTIFS($EX$9:$EX$497,"&gt;"&amp;EX332,$ES$9:$ES$497,ES332)+1</f>
        <v>9</v>
      </c>
      <c r="FS332" s="74">
        <f>COUNTIFS($EY$9:$EY$497,"&gt;"&amp;EY332,$ES$9:$ES$497,ES332)+1</f>
        <v>46</v>
      </c>
      <c r="FT332" s="74">
        <f>COUNTIFS($EZ$9:$EZ$497,"&gt;"&amp;EZ332,$ES$9:$ES$497,ES332)+1</f>
        <v>6</v>
      </c>
      <c r="FU332" s="74">
        <f>COUNTIFS($FA$9:$FA$497,"&gt;"&amp;FA332,$ES$9:$ES$497,ES332)+1</f>
        <v>44</v>
      </c>
      <c r="FV332" s="74">
        <f>COUNTIFS($FB$9:$FB$497,"&gt;"&amp;FB332,$ES$9:$ES$497,ES332)+1</f>
        <v>22</v>
      </c>
      <c r="FW332" s="74">
        <f>COUNTIFS($FC$9:$FC$497,"&gt;"&amp;FC332,$ES$9:$ES$497,ES332)+1</f>
        <v>13</v>
      </c>
      <c r="FX332" s="74">
        <f>COUNTIFS($FD$9:$FD$497,"&gt;"&amp;FD332,$ES$9:$ES$497,ES332)+1</f>
        <v>5</v>
      </c>
      <c r="FY332" s="84">
        <f>COUNTIFS($FE$9:$FE$497,"&gt;"&amp;FE332,$ES$9:$ES$497,ES332)+1</f>
        <v>7</v>
      </c>
      <c r="FZ332" s="73">
        <f t="shared" si="711"/>
        <v>0.89</v>
      </c>
      <c r="GA332" s="74">
        <f t="shared" si="712"/>
        <v>0.6</v>
      </c>
      <c r="GB332" s="74">
        <f t="shared" si="713"/>
        <v>0.87</v>
      </c>
      <c r="GC332" s="74">
        <f t="shared" si="714"/>
        <v>0.56999999999999995</v>
      </c>
      <c r="GD332" s="74">
        <f t="shared" si="715"/>
        <v>0.43</v>
      </c>
      <c r="GE332" s="74">
        <f t="shared" si="716"/>
        <v>0.17</v>
      </c>
      <c r="GF332" s="74">
        <f t="shared" si="717"/>
        <v>0.33</v>
      </c>
      <c r="GG332" s="74">
        <f t="shared" si="718"/>
        <v>0.51</v>
      </c>
      <c r="GH332" s="74">
        <f t="shared" si="719"/>
        <v>1.3</v>
      </c>
      <c r="GI332" s="87">
        <f t="shared" si="720"/>
        <v>1.38</v>
      </c>
      <c r="GJ332" s="85">
        <f>ROUND(((FZ332-AVERAGE(FZ$9:FZ$497))/STDEVP(FZ$9:FZ$497)*10+50),2)</f>
        <v>47.02</v>
      </c>
      <c r="GK332" s="86">
        <f>ROUND(((GA332-AVERAGE(GA$9:GA$497))/STDEVP(GA$9:GA$497)*10+50),2)</f>
        <v>47.3</v>
      </c>
      <c r="GL332" s="86">
        <f>ROUND(((GB332-AVERAGE(GB$9:GB$497))/STDEVP(GB$9:GB$497)*10+50),2)</f>
        <v>60.79</v>
      </c>
      <c r="GM332" s="86">
        <f>ROUND(((GC332-AVERAGE(GC$9:GC$497))/STDEVP(GC$9:GC$497)*10+50),2)</f>
        <v>52.2</v>
      </c>
      <c r="GN332" s="86">
        <f>ROUND(((GD332-AVERAGE(GD$9:GD$497))/STDEVP(GD$9:GD$497)*10+50),2)</f>
        <v>51.29</v>
      </c>
      <c r="GO332" s="86">
        <f>ROUND(((GE332-AVERAGE(GE$9:GE$497))/STDEVP(GE$9:GE$497)*10+50),2)</f>
        <v>43.52</v>
      </c>
      <c r="GP332" s="86">
        <f>ROUND(((GF332-AVERAGE(GF$9:GF$497))/STDEVP(GF$9:GF$497)*10+50),2)</f>
        <v>40.4</v>
      </c>
      <c r="GQ332" s="86">
        <f>ROUND(((GG332-AVERAGE(GG$9:GG$497))/STDEVP(GG$9:GG$497)*10+50),2)</f>
        <v>46.21</v>
      </c>
      <c r="GR332" s="86">
        <f>ROUND(((GH332-AVERAGE(GH$9:GH$497))/STDEVP(GH$9:GH$497)*10+50),2)</f>
        <v>61.86</v>
      </c>
      <c r="GS332" s="87">
        <f>ROUND(((GI332-AVERAGE(GI$9:GI$497))/STDEVP(GI$9:GI$497)*10+50),2)</f>
        <v>53.49</v>
      </c>
      <c r="GT332" s="73">
        <f>RANK(GJ332,$GJ$9:$GJ$497,0)</f>
        <v>272</v>
      </c>
      <c r="GU332" s="74">
        <f>RANK(GK332,$GK$9:$GK$497,0)</f>
        <v>232</v>
      </c>
      <c r="GV332" s="74">
        <f>RANK(GL332,$GL$9:$GL$497,0)</f>
        <v>71</v>
      </c>
      <c r="GW332" s="74">
        <f>RANK(GM332,$GM$9:$GM$497,0)</f>
        <v>139</v>
      </c>
      <c r="GX332" s="74">
        <f>RANK(GN332,$GN$9:$GN$497,0)</f>
        <v>113</v>
      </c>
      <c r="GY332" s="74">
        <f>RANK(GO332,$GO$9:$GO$497,0)</f>
        <v>308</v>
      </c>
      <c r="GZ332" s="74">
        <f>RANK(GP332,$GP$9:$GP$497,0)</f>
        <v>348</v>
      </c>
      <c r="HA332" s="74">
        <f>RANK(GQ332,$GQ$9:$GQ$497,0)</f>
        <v>272</v>
      </c>
      <c r="HB332" s="74">
        <f>RANK(GR332,$GR$9:$GR$497,0)</f>
        <v>47</v>
      </c>
      <c r="HC332" s="84">
        <f>RANK(GS332,$GS$9:$GS$497,0)</f>
        <v>127</v>
      </c>
      <c r="HD332" s="85">
        <f>ROUND(AVERAGEIF($ES$9:$ES$497,$ES332,$FZ$9:$FZ$497),2)</f>
        <v>1.1399999999999999</v>
      </c>
      <c r="HE332" s="86">
        <f>ROUND(AVERAGEIF($ES$9:$ES$497,$ES332,$GA$9:$GA$497),2)</f>
        <v>0.46</v>
      </c>
      <c r="HF332" s="86">
        <f>ROUND(AVERAGEIF($ES$9:$ES$497,$ES332,$GB$9:$GB$497),2)</f>
        <v>0.65</v>
      </c>
      <c r="HG332" s="86">
        <f>ROUND(AVERAGEIF($ES$9:$ES$497,$ES332,$GC$9:$GC$497),2)</f>
        <v>0.74</v>
      </c>
      <c r="HH332" s="86">
        <f>ROUND(AVERAGEIF($ES$9:$ES$497,$ES332,$GD$9:$GD$497),2)</f>
        <v>0.27</v>
      </c>
      <c r="HI332" s="86">
        <f>ROUND(AVERAGEIF($ES$9:$ES$497,$ES332,$GE$9:$GE$497),2)</f>
        <v>0.23</v>
      </c>
      <c r="HJ332" s="86">
        <f>ROUND(AVERAGEIF($ES$9:$ES$497,$ES332,$GF$9:$GF$497),2)</f>
        <v>0.3</v>
      </c>
      <c r="HK332" s="86">
        <f>ROUND(AVERAGEIF($ES$9:$ES$497,$ES332,$GG$9:$GG$497),2)</f>
        <v>0.28000000000000003</v>
      </c>
      <c r="HL332" s="86">
        <f>ROUND(AVERAGEIF($ES$9:$ES$497,$ES332,$GH$9:$GH$497),2)</f>
        <v>0.92</v>
      </c>
      <c r="HM332" s="87">
        <f>ROUND(AVERAGEIF($ES$9:$ES$497,$ES332,$GI$9:$GI$497),2)</f>
        <v>0.93</v>
      </c>
      <c r="HN332" s="88">
        <f t="shared" si="721"/>
        <v>-0.24999999999999989</v>
      </c>
      <c r="HO332" s="89">
        <f t="shared" si="722"/>
        <v>0.13999999999999996</v>
      </c>
      <c r="HP332" s="89">
        <f t="shared" si="723"/>
        <v>0.21999999999999997</v>
      </c>
      <c r="HQ332" s="89">
        <f t="shared" si="724"/>
        <v>-0.17000000000000004</v>
      </c>
      <c r="HR332" s="89">
        <f t="shared" si="725"/>
        <v>0.15999999999999998</v>
      </c>
      <c r="HS332" s="89">
        <f t="shared" si="726"/>
        <v>-0.06</v>
      </c>
      <c r="HT332" s="89">
        <f t="shared" si="727"/>
        <v>3.0000000000000027E-2</v>
      </c>
      <c r="HU332" s="89">
        <f t="shared" si="728"/>
        <v>0.22999999999999998</v>
      </c>
      <c r="HV332" s="89">
        <f t="shared" si="729"/>
        <v>0.38</v>
      </c>
      <c r="HW332" s="90">
        <f t="shared" si="730"/>
        <v>0.44999999999999984</v>
      </c>
      <c r="HX332" s="73">
        <f>COUNTIFS($FZ$9:$FZ$497,"&gt;"&amp;FZ332,$ES$9:$ES$497,$ES332)+1</f>
        <v>84</v>
      </c>
      <c r="HY332" s="74">
        <f>COUNTIFS($GA$9:$GA$497,"&gt;"&amp;GA332,$ES$9:$ES$497,$ES332)+1</f>
        <v>9</v>
      </c>
      <c r="HZ332" s="74">
        <f>COUNTIFS($GB$9:$GB$497,"&gt;"&amp;GB332,$ES$9:$ES$497,$ES332)+1</f>
        <v>18</v>
      </c>
      <c r="IA332" s="74">
        <f>COUNTIFS($GC$9:$GC$497,"&gt;"&amp;GC332,$ES$9:$ES$497,$ES332)+1</f>
        <v>74</v>
      </c>
      <c r="IB332" s="74">
        <f>COUNTIFS($GD$9:$GD$497,"&gt;"&amp;GD332,$ES$9:$ES$497,$ES332)+1</f>
        <v>5</v>
      </c>
      <c r="IC332" s="74">
        <f>COUNTIFS($GE$9:$GE$497,"&gt;"&amp;GE332,$ES$9:$ES$497,$ES332)+1</f>
        <v>60</v>
      </c>
      <c r="ID332" s="74">
        <f>COUNTIFS($GF$9:$GF$497,"&gt;"&amp;GF332,$ES$9:$ES$497,$ES332)+1</f>
        <v>23</v>
      </c>
      <c r="IE332" s="74">
        <f>COUNTIFS($GG$9:$GG$497,"&gt;"&amp;GG332,$ES$9:$ES$497,$ES332)+1</f>
        <v>10</v>
      </c>
      <c r="IF332" s="74">
        <f>COUNTIFS($GH$9:$GH$497,"&gt;"&amp;GH332,$ES$9:$ES$497,$ES332)+1</f>
        <v>10</v>
      </c>
      <c r="IG332" s="84">
        <f>COUNTIFS($GI$9:$GI$497,"&gt;"&amp;GI332,$ES$9:$ES$497,$ES332)+1</f>
        <v>4</v>
      </c>
      <c r="IH332" s="91"/>
      <c r="II332" s="79"/>
      <c r="IJ332" s="79"/>
      <c r="IK332" s="79"/>
      <c r="IL332" s="79"/>
      <c r="IM332" s="92"/>
      <c r="IN332" s="93"/>
      <c r="IO332" s="94"/>
      <c r="IP332" s="95"/>
      <c r="IQ332" s="79"/>
      <c r="IR332" s="79"/>
      <c r="IS332" s="79"/>
      <c r="IT332" s="79">
        <v>0.12</v>
      </c>
      <c r="IU332" s="79"/>
      <c r="IV332" s="79"/>
      <c r="IW332" s="96"/>
      <c r="IX332" s="93"/>
      <c r="IY332" s="79"/>
      <c r="IZ332" s="79"/>
      <c r="JA332" s="79"/>
      <c r="JB332" s="79"/>
      <c r="JC332" s="79"/>
      <c r="JD332" s="79"/>
      <c r="JE332" s="97"/>
      <c r="JF332" s="95"/>
      <c r="JG332" s="79"/>
      <c r="JH332" s="79"/>
      <c r="JI332" s="79"/>
      <c r="JJ332" s="79"/>
      <c r="JK332" s="79"/>
      <c r="JL332" s="79"/>
      <c r="JM332" s="96"/>
      <c r="JN332" s="93">
        <v>0.05</v>
      </c>
      <c r="JO332" s="79"/>
      <c r="JP332" s="79"/>
      <c r="JQ332" s="79"/>
      <c r="JR332" s="79">
        <v>7.0000000000000007E-2</v>
      </c>
      <c r="JS332" s="79"/>
      <c r="JT332" s="79"/>
      <c r="JU332" s="79"/>
      <c r="JV332" s="79"/>
      <c r="JW332" s="79"/>
      <c r="JX332" s="79"/>
      <c r="JY332" s="79"/>
      <c r="JZ332" s="97"/>
      <c r="KA332" s="93"/>
      <c r="KB332" s="79"/>
      <c r="KC332" s="79"/>
      <c r="KD332" s="79"/>
      <c r="KE332" s="97"/>
      <c r="KF332" s="95"/>
      <c r="KG332" s="79"/>
      <c r="KH332" s="79"/>
      <c r="KI332" s="79"/>
      <c r="KJ332" s="79"/>
      <c r="KK332" s="98"/>
      <c r="KL332" s="79"/>
      <c r="KM332" s="79"/>
      <c r="KN332" s="79"/>
      <c r="KO332" s="79"/>
      <c r="KP332" s="79"/>
      <c r="KQ332" s="79"/>
      <c r="KR332" s="79"/>
      <c r="KS332" s="96"/>
      <c r="KT332" s="96"/>
      <c r="KU332" s="96"/>
      <c r="KV332" s="96"/>
      <c r="KW332" s="93"/>
      <c r="KX332" s="79"/>
      <c r="KY332" s="79"/>
      <c r="KZ332" s="79"/>
      <c r="LA332" s="79"/>
      <c r="LB332" s="79"/>
      <c r="LC332" s="96"/>
      <c r="LD332" s="93"/>
      <c r="LE332" s="94"/>
      <c r="LF332" s="99"/>
      <c r="LG332" s="75"/>
      <c r="LH332" s="93"/>
      <c r="LI332" s="79"/>
      <c r="LJ332" s="74"/>
      <c r="LK332" s="74"/>
      <c r="LL332" s="74"/>
      <c r="LM332" s="100"/>
      <c r="LN332" s="95"/>
      <c r="LO332" s="79"/>
      <c r="LP332" s="79"/>
      <c r="LQ332" s="79"/>
      <c r="LR332" s="96"/>
      <c r="LS332" s="93"/>
      <c r="LT332" s="79"/>
      <c r="LU332" s="79"/>
      <c r="LV332" s="79"/>
      <c r="LW332" s="79"/>
      <c r="LX332" s="79"/>
      <c r="LY332" s="79"/>
      <c r="LZ332" s="79"/>
      <c r="MA332" s="97">
        <v>7.0000000000000007E-2</v>
      </c>
      <c r="MB332" s="95"/>
      <c r="MC332" s="79"/>
      <c r="MD332" s="79"/>
      <c r="ME332" s="79"/>
      <c r="MF332" s="79"/>
      <c r="MG332" s="79"/>
      <c r="MH332" s="79"/>
      <c r="MI332" s="79"/>
      <c r="MJ332" s="79"/>
      <c r="MK332" s="79"/>
      <c r="ML332" s="79"/>
      <c r="MM332" s="79"/>
      <c r="MN332" s="98"/>
      <c r="MO332" s="98"/>
      <c r="MP332" s="96"/>
      <c r="MQ332" s="93"/>
      <c r="MR332" s="79"/>
      <c r="MS332" s="79"/>
      <c r="MT332" s="79">
        <v>7.0000000000000007E-2</v>
      </c>
      <c r="MU332" s="79"/>
      <c r="MV332" s="98"/>
      <c r="MW332" s="79"/>
      <c r="MX332" s="79"/>
      <c r="MY332" s="79"/>
      <c r="MZ332" s="79"/>
      <c r="NA332" s="79"/>
      <c r="NB332" s="79"/>
      <c r="NC332" s="79"/>
      <c r="ND332" s="96"/>
      <c r="NE332" s="96"/>
      <c r="NF332" s="96"/>
      <c r="NG332" s="96"/>
      <c r="NH332" s="93"/>
      <c r="NI332" s="79"/>
      <c r="NJ332" s="79"/>
      <c r="NK332" s="79"/>
      <c r="NL332" s="79"/>
      <c r="NM332" s="79"/>
      <c r="NN332" s="94"/>
      <c r="NO332" s="93"/>
      <c r="NP332" s="80"/>
      <c r="NQ332" s="145" t="s">
        <v>1309</v>
      </c>
      <c r="NR332" s="199" t="s">
        <v>1314</v>
      </c>
      <c r="NS332" s="199"/>
      <c r="NT332" s="199"/>
      <c r="NU332" s="199" t="s">
        <v>1315</v>
      </c>
      <c r="NV332" s="135">
        <v>44259</v>
      </c>
      <c r="NW332" s="199" t="s">
        <v>1316</v>
      </c>
      <c r="NX332" s="136" t="s">
        <v>1317</v>
      </c>
      <c r="NY332" s="129" t="s">
        <v>912</v>
      </c>
      <c r="NZ332" s="136" t="s">
        <v>1317</v>
      </c>
      <c r="OA332" s="137"/>
      <c r="OB332" s="137"/>
      <c r="OC332" s="137"/>
      <c r="OD332" s="108">
        <f t="shared" si="763"/>
        <v>240</v>
      </c>
      <c r="OE332" s="109">
        <v>5</v>
      </c>
      <c r="OF332" s="110">
        <f t="shared" si="764"/>
        <v>23</v>
      </c>
      <c r="OG332" s="109">
        <v>7</v>
      </c>
      <c r="OH332" s="111">
        <f>ROUND(AVERAGEIF($ES$9:$ES$497,$ES332,EV$9:EV$497),0)</f>
        <v>79</v>
      </c>
      <c r="OI332" s="112">
        <f>ROUND(AVERAGEIF($ES$9:$ES$497,$ES332,EW$9:EW$497),0)</f>
        <v>32</v>
      </c>
      <c r="OJ332" s="112">
        <f>ROUND(AVERAGEIF($ES$9:$ES$497,$ES332,EX$9:EX$497),0)</f>
        <v>45</v>
      </c>
      <c r="OK332" s="112">
        <f>ROUND(AVERAGEIF($ES$9:$ES$497,$ES332,EY$9:EY$497),0)</f>
        <v>53</v>
      </c>
      <c r="OL332" s="112">
        <f>ROUND(AVERAGEIF($ES$9:$ES$497,$ES332,EZ$9:EZ$497),0)</f>
        <v>20</v>
      </c>
      <c r="OM332" s="112">
        <f>ROUND(AVERAGEIF($ES$9:$ES$497,$ES332,FA$9:FA$497),0)</f>
        <v>18</v>
      </c>
      <c r="ON332" s="112">
        <f>ROUND(AVERAGEIF($ES$9:$ES$497,$ES332,FB$9:FB$497),0)</f>
        <v>23</v>
      </c>
      <c r="OO332" s="112">
        <f>ROUND(AVERAGEIF($ES$9:$ES$497,$ES332,FC$9:FC$497),0)</f>
        <v>23</v>
      </c>
      <c r="OP332" s="112">
        <f>ROUND(AVERAGEIF($ES$9:$ES$497,$ES332,FD$9:FD$497),0)</f>
        <v>64</v>
      </c>
      <c r="OQ332" s="113">
        <f>ROUND(AVERAGEIF($ES$9:$ES$497,$ES332,FE$9:FE$497),0)</f>
        <v>68</v>
      </c>
      <c r="OR332" s="114">
        <f>ROUND(EV332/MAX(EV$9:EV$497)*100,0)</f>
        <v>46</v>
      </c>
      <c r="OS332" s="115">
        <f>ROUND(EW332/MAX(EW$9:EW$497)*100,0)</f>
        <v>43</v>
      </c>
      <c r="OT332" s="115">
        <f>ROUND(EX332/MAX(EX$9:EX$497)*100,0)</f>
        <v>67</v>
      </c>
      <c r="OU332" s="115">
        <f>ROUND(EY332/MAX(EY$9:EY$497)*100,0)</f>
        <v>35</v>
      </c>
      <c r="OV332" s="115">
        <f>ROUND(EZ332/MAX(EZ$9:EZ$497)*100,0)</f>
        <v>32</v>
      </c>
      <c r="OW332" s="115">
        <f>ROUND(FA332/MAX(FA$9:FA$497)*100,0)</f>
        <v>14</v>
      </c>
      <c r="OX332" s="115">
        <f>ROUND(FB332/MAX(FB$9:FB$497)*100,0)</f>
        <v>22</v>
      </c>
      <c r="OY332" s="116">
        <f>ROUND(FC332/MAX(FC$9:FC$497)*100,0)</f>
        <v>32</v>
      </c>
      <c r="OZ332" s="115">
        <f>ROUND(FD332/MAX(FD$9:FD$497)*100,0)</f>
        <v>81</v>
      </c>
      <c r="PA332" s="117">
        <f>ROUND(FE332/MAX(FE$9:FE$497)*100,0)</f>
        <v>52</v>
      </c>
      <c r="PB332" s="118">
        <f t="shared" si="731"/>
        <v>490</v>
      </c>
      <c r="PC332" s="115">
        <f t="shared" si="732"/>
        <v>385</v>
      </c>
      <c r="PD332" s="115">
        <f t="shared" si="733"/>
        <v>586</v>
      </c>
      <c r="PE332" s="115">
        <f t="shared" si="734"/>
        <v>554</v>
      </c>
      <c r="PF332" s="115">
        <f t="shared" si="735"/>
        <v>379</v>
      </c>
      <c r="PG332" s="119">
        <f t="shared" si="736"/>
        <v>312</v>
      </c>
      <c r="PH332" s="118">
        <f>ROUND(PB332/MAX(PB$9:PB$497)*100,0)</f>
        <v>58</v>
      </c>
      <c r="PI332" s="115">
        <f>ROUND(PC332/MAX(PC$9:PC$497)*100,0)</f>
        <v>46</v>
      </c>
      <c r="PJ332" s="115">
        <f>ROUND(PD332/MAX(PD$9:PD$497)*100,0)</f>
        <v>62</v>
      </c>
      <c r="PK332" s="115">
        <f>ROUND(PE332/MAX(PE$9:PE$497)*100,0)</f>
        <v>55</v>
      </c>
      <c r="PL332" s="115">
        <f>ROUND(PF332/MAX(PF$9:PF$497)*100,0)</f>
        <v>53</v>
      </c>
      <c r="PM332" s="119">
        <f>ROUND(PG332/MAX(PG$9:PG$497)*100,0)</f>
        <v>46</v>
      </c>
      <c r="PN332" s="118">
        <f>RANK(PH332,PH$9:PH$497,0)</f>
        <v>122</v>
      </c>
      <c r="PO332" s="115">
        <f>RANK(PI332,PI$9:PI$497,0)</f>
        <v>160</v>
      </c>
      <c r="PP332" s="115">
        <f>RANK(PJ332,PJ$9:PJ$497,0)</f>
        <v>116</v>
      </c>
      <c r="PQ332" s="115">
        <f>RANK(PK332,PK$9:PK$497,0)</f>
        <v>134</v>
      </c>
      <c r="PR332" s="115">
        <f>RANK(PL332,PL$9:PL$497,0)</f>
        <v>186</v>
      </c>
      <c r="PS332" s="119">
        <f>RANK(PM332,PM$9:PM$497,0)</f>
        <v>186</v>
      </c>
      <c r="PT332" s="120">
        <f>ROUND(FZ332/MAX(FZ$9:FZ$497)*100,0)</f>
        <v>49</v>
      </c>
      <c r="PU332" s="115">
        <f>ROUND(GA332/MAX(GA$9:GA$497)*100,0)</f>
        <v>34</v>
      </c>
      <c r="PV332" s="115">
        <f>ROUND(GB332/MAX(GB$9:GB$497)*100,0)</f>
        <v>64</v>
      </c>
      <c r="PW332" s="115">
        <f>ROUND(GC332/MAX(GC$9:GC$497)*100,0)</f>
        <v>45</v>
      </c>
      <c r="PX332" s="115">
        <f>ROUND(GD332/MAX(GD$9:GD$497)*100,0)</f>
        <v>24</v>
      </c>
      <c r="PY332" s="115">
        <f>ROUND(GE332/MAX(GE$9:GE$497)*100,0)</f>
        <v>10</v>
      </c>
      <c r="PZ332" s="115">
        <f>ROUND(GF332/MAX(GF$9:GF$497)*100,0)</f>
        <v>15</v>
      </c>
      <c r="QA332" s="116">
        <f>ROUND(GG332/MAX(GG$9:GG$497)*100,0)</f>
        <v>28</v>
      </c>
      <c r="QB332" s="115">
        <f>ROUND(GH332/MAX(GH$9:GH$497)*100,0)</f>
        <v>58</v>
      </c>
      <c r="QC332" s="121">
        <f>ROUND(GI332/MAX(GI$9:GI$497)*100,0)</f>
        <v>44</v>
      </c>
      <c r="QD332" s="120">
        <f>ROUND(AVERAGEIF($ES$9:$ES$497,$ES332,PT$9:PT$497),0)</f>
        <v>62</v>
      </c>
      <c r="QE332" s="120">
        <f>ROUND(AVERAGEIF($ES$9:$ES$497,$ES332,PU$9:PU$497),0)</f>
        <v>26</v>
      </c>
      <c r="QF332" s="120">
        <f>ROUND(AVERAGEIF($ES$9:$ES$497,$ES332,PV$9:PV$497),0)</f>
        <v>48</v>
      </c>
      <c r="QG332" s="120">
        <f>ROUND(AVERAGEIF($ES$9:$ES$497,$ES332,PW$9:PW$497),0)</f>
        <v>58</v>
      </c>
      <c r="QH332" s="120">
        <f>ROUND(AVERAGEIF($ES$9:$ES$497,$ES332,PX$9:PX$497),0)</f>
        <v>15</v>
      </c>
      <c r="QI332" s="120">
        <f>ROUND(AVERAGEIF($ES$9:$ES$497,$ES332,PY$9:PY$497),0)</f>
        <v>14</v>
      </c>
      <c r="QJ332" s="120">
        <f>ROUND(AVERAGEIF($ES$9:$ES$497,$ES332,PZ$9:PZ$497),0)</f>
        <v>14</v>
      </c>
      <c r="QK332" s="120">
        <f>ROUND(AVERAGEIF($ES$9:$ES$497,$ES332,QA$9:QA$497),0)</f>
        <v>15</v>
      </c>
      <c r="QL332" s="120">
        <f>ROUND(AVERAGEIF($ES$9:$ES$497,$ES332,QB$9:QB$497),0)</f>
        <v>41</v>
      </c>
      <c r="QM332" s="120">
        <f>ROUND(AVERAGEIF($ES$9:$ES$497,$ES332,QC$9:QC$497),0)</f>
        <v>30</v>
      </c>
      <c r="QN332" s="114">
        <f t="shared" si="737"/>
        <v>525</v>
      </c>
      <c r="QO332" s="115">
        <f t="shared" si="738"/>
        <v>365</v>
      </c>
      <c r="QP332" s="115">
        <f t="shared" si="739"/>
        <v>621</v>
      </c>
      <c r="QQ332" s="115">
        <f t="shared" si="740"/>
        <v>609</v>
      </c>
      <c r="QR332" s="115">
        <f t="shared" si="741"/>
        <v>479</v>
      </c>
      <c r="QS332" s="119">
        <f t="shared" si="742"/>
        <v>311</v>
      </c>
      <c r="QT332" s="114">
        <f>ROUND((QN332-MIN(QN$9:QN$497))/(MAX(QN$9:QN$497)-MIN(QN$9:QN$497))*100,0)</f>
        <v>46</v>
      </c>
      <c r="QU332" s="115">
        <f>ROUND((QO332-MIN(QO$9:QO$497))/(MAX(QO$9:QO$497)-MIN(QO$9:QO$497))*100,0)</f>
        <v>22</v>
      </c>
      <c r="QV332" s="115">
        <f>ROUND((QP332-MIN(QP$9:QP$497))/(MAX(QP$9:QP$497)-MIN(QP$9:QP$497))*100,0)</f>
        <v>39</v>
      </c>
      <c r="QW332" s="115">
        <f>ROUND((QQ332-MIN(QQ$9:QQ$497))/(MAX(QQ$9:QQ$497)-MIN(QQ$9:QQ$497))*100,0)</f>
        <v>41</v>
      </c>
      <c r="QX332" s="115">
        <f>ROUND((QR332-MIN(QR$9:QR$497))/(MAX(QR$9:QR$497)-MIN(QR$9:QR$497))*100,0)</f>
        <v>41</v>
      </c>
      <c r="QY332" s="115">
        <f>ROUND((QS332-MIN(QS$9:QS$497))/(MAX(QS$9:QS$497)-MIN(QS$9:QS$497))*100,0)</f>
        <v>28</v>
      </c>
      <c r="QZ332" s="114">
        <f>RANK(QN332,QN$9:QN$497,0)</f>
        <v>135</v>
      </c>
      <c r="RA332" s="115">
        <f>RANK(QO332,QO$9:QO$497,0)</f>
        <v>239</v>
      </c>
      <c r="RB332" s="115">
        <f>RANK(QP332,QP$9:QP$497,0)</f>
        <v>109</v>
      </c>
      <c r="RC332" s="115">
        <f>RANK(QQ332,QQ$9:QQ$497,0)</f>
        <v>162</v>
      </c>
      <c r="RD332" s="115">
        <f>RANK(QR332,QR$9:QR$497,0)</f>
        <v>280</v>
      </c>
      <c r="RE332" s="115">
        <f>RANK(QS332,QS$9:QS$497,0)</f>
        <v>318</v>
      </c>
      <c r="RF332" s="122"/>
      <c r="RG332" s="115">
        <f>($RH$3*(IH332+IJ332)*100*100/MAX(EX$9:EX$497)*$RO$3) +($RH$3*(II332+IJ332)*100*100/MAX(EX$9:EX$497)*$RO$4) + ($RH$3*IK332*100*100/MAX(EX$9:EX$497)*0.098)</f>
        <v>0</v>
      </c>
      <c r="RH332" s="115">
        <f>($RH$4*IL332*100*100/MAX(EZ$9:EZ$497))*$RQ$3</f>
        <v>0</v>
      </c>
      <c r="RI332" s="115">
        <f>($RH$3*IM332*100*100/MAX(EY$9:EY$497))*$RQ$4</f>
        <v>0</v>
      </c>
      <c r="RJ332" s="115">
        <f>($RH$3*IN332*100*100/MAX(EX$9:EX$497))</f>
        <v>0</v>
      </c>
      <c r="RK332" s="115">
        <f>($RH$4*IO332*100*100/MAX(EZ$9:EZ$497))*$RQ$3</f>
        <v>0</v>
      </c>
      <c r="RL332" s="115">
        <f>(($RL$4*IP332*100*((100/MAX(EX$9:EX$497)+100/MAX(EZ$9:EZ$497))/2))+($RL$4*IQ332*100*((100/MAX(EX$9:EX$497)+100/MAX(EZ$9:EZ$497))/2))+($RL$4*IR332*100*((100/MAX(EX$9:EX$497)+100/MAX(EZ$9:EZ$497))/2))+($RL$4*IS332*100*((100/MAX(EX$9:EX$497)+100/MAX(EZ$9:EZ$497))/2))+($RL$4*IT332*100*((100/MAX(EX$9:EX$497)+100/MAX(EZ$9:EZ$497))/2))+($RL$4*IU332*100*((100/MAX(EX$9:EX$497)+100/MAX(EZ$9:EZ$497))/2))+($RL$4*IV332*100*((100/MAX(EX$9:EX$497)+100/MAX(EZ$9:EZ$497))/2))+($RL$4*IW332*100*((100/MAX(EX$9:EX$497)+100/MAX(EZ$9:EZ$497))/2)))*$RS$3</f>
        <v>12.544</v>
      </c>
      <c r="RM332" s="115">
        <f>(($RH$3*IX332*100*100/MAX(EX$9:EX$497))+($RH$3*IY332*100*100/MAX(EX$9:EX$497))+($RH$3*IZ332*100*100/MAX(EX$9:EX$497))+($RH$3*JA332*100*100/MAX(EX$9:EX$497))+($RH$3*JB332*100*100/MAX(EX$9:EX$497))+($RH$3*JC332*100*100/MAX(EX$9:EX$497))+($RH$3*JD332*100*100/MAX(EX$9:EX$497))+($RH$3*JE332*100*100/MAX(EX$9:EX$497)))*$RS$4</f>
        <v>0</v>
      </c>
      <c r="RN332" s="115">
        <f>(($RH$4*JF332*100*100/MAX(EZ$9:EZ$497)) + ($RH$4*JG332*100*100/MAX(EZ$9:EZ$497)) + ($RH$4*JH332*100*100/MAX(EZ$9:EZ$497)) + ($RH$4*JI332*100*100/MAX(EZ$9:EZ$497)) + ($RH$4*JJ332*100*100/MAX(EZ$9:EZ$497)) + ($RH$4*JK332*100*100/MAX(EZ$9:EZ$497)) + ($RH$4*JL332*100*100/MAX(EZ$9:EZ$497)) + ($RH$4*JM332*100*100/MAX(EZ$9:EZ$497)))*$RU$3</f>
        <v>0</v>
      </c>
      <c r="RO332" s="115">
        <f>(($RL$4*JN332*100*((100/MAX(EX$9:EX$497)+100/MAX(EZ$9:EZ$497))/2))+($RL$4*JO332*100*((100/MAX(EX$9:EX$497)+100/MAX(EZ$9:EZ$497))/2))+($RL$4*JP332*100*((100/MAX(EX$9:EX$497)+100/MAX(EZ$9:EZ$497))/2))+($RL$4*JQ332*100*((100/MAX(EX$9:EX$497)+100/MAX(EZ$9:EZ$497))/2))+($RL$4*JR332*100*((100/MAX(EX$9:EX$497)+100/MAX(EZ$9:EZ$497))/2))+($RL$4*JS332*100*((100/MAX(EX$9:EX$497)+100/MAX(EZ$9:EZ$497))/2))+($RL$4*JT332*100*((100/MAX(EX$9:EX$497)+100/MAX(EZ$9:EZ$497))/2))+($RL$4*JU332*100*((100/MAX(EX$9:EX$497)+100/MAX(EZ$9:EZ$497))/2))+($RL$4*JV332*100*((100/MAX(EX$9:EX$497)+100/MAX(EZ$9:EZ$497))/2))+($RL$4*JW332*100*((100/MAX(EX$9:EX$497)+100/MAX(EZ$9:EZ$497))/2))+($RL$4*JX332*100*((100/MAX(EX$9:EX$497)+100/MAX(EZ$9:EZ$497))/2))+($RL$4*JY332*100*((100/MAX(EX$9:EX$497)+100/MAX(EZ$9:EZ$497))/2))+($RL$4*JZ332*100*((100/MAX(EX$9:EX$497)+100/MAX(EZ$9:EZ$497))/2)))*$RW$3/2</f>
        <v>6.2720000000000002</v>
      </c>
      <c r="RP332" s="119">
        <f>($RJ$3*KA332*100*100/MAX(FA$9:FA$497)) + ($RJ$3*KB332*100*100/MAX(FA$9:FA$497)/2) + ($RJ$3*KC332*100*100/MAX(FA$9:FA$497)/2) + ($RJ$3*KD332*100*100/MAX(FA$9:FA$497)/4) + ($RJ$3*KE332*100*100/MAX(FA$9:FA$497)/4)</f>
        <v>0</v>
      </c>
      <c r="RQ332" s="118">
        <f>($RL$4*KF332*100*((100/MAX(EX$9:EX$497)+100/MAX(EZ$9:EZ$497)))) * ($RO$3/2) + (($RL$4*KG332*100*((100/MAX(EX$9:EX$497)+100/MAX(EZ$9:EZ$497))))+($RL$4*KH332*100*((100/MAX(EX$9:EX$497)+100/MAX(EZ$9:EZ$497))))+($RL$4*KI332*100*((100/MAX(EX$9:EX$497)+100/MAX(EZ$9:EZ$497))))+($RL$4*KJ332*100*((100/MAX(EX$9:EX$497)+100/MAX(EZ$9:EZ$497))))+($RL$4*KK332*100*((100/MAX(EX$9:EX$497)+100/MAX(EZ$9:EZ$497))))+($RL$4*KL332*100*((100/MAX(EX$9:EX$497)+100/MAX(EZ$9:EZ$497))))+($RL$4*KM332*100*((100/MAX(EX$9:EX$497)+100/MAX(EZ$9:EZ$497))))+($RL$4*KN332*100*((100/MAX(EX$9:EX$497)+100/MAX(EZ$9:EZ$497))))+($RL$4*KO332*100*((100/MAX(EX$9:EX$497)+100/MAX(EZ$9:EZ$497))))+($RL$4*KP332*100*((100/MAX(EX$9:EX$497)+100/MAX(EZ$9:EZ$497))))+($RL$4*KQ332*100*((100/MAX(EX$9:EX$497)+100/MAX(EZ$9:EZ$497))))+($RL$4*KR332*100*((100/MAX(EX$9:EX$497)+100/MAX(EZ$9:EZ$497))))+($RL$4*KS332*100*((100/MAX(EX$9:EX$497)+100/MAX(EZ$9:EZ$497))))+($RL$4*KV332*100*((100/MAX(EX$9:EX$497)+100/MAX(EZ$9:EZ$497))))) * (($RO$3+$RO$4)/6)</f>
        <v>0</v>
      </c>
      <c r="RR332" s="115">
        <f>(($RL$4*KW332*100*((100/MAX(EX$9:EX$497)+100/MAX(EZ$9:EZ$497))))) * ($RO$3/2) + (($RL$4*KX332*100*((100/MAX(EX$9:EX$497)+100/MAX(EZ$9:EZ$497))))+($RL$4*KY332*100*((100/MAX(EX$9:EX$497)+100/MAX(EZ$9:EZ$497))))+($RL$4*KZ332*100*((100/MAX(EX$9:EX$497)+100/MAX(EZ$9:EZ$497))))+($RL$4*LA332*100*((100/MAX(EX$9:EX$497)+100/MAX(EZ$9:EZ$497))))+($RL$4*LB332*100*((100/MAX(EX$9:EX$497)+100/MAX(EZ$9:EZ$497))))+($RL$4*LC332*100*((100/MAX(EX$9:EX$497)+100/MAX(EZ$9:EZ$497))))) * (($RO$3+$RO$4)/6)</f>
        <v>0</v>
      </c>
      <c r="RS332" s="119">
        <f>(($RL$4*LD332*100*((100/MAX(EX$9:EX$497)+100/MAX(EZ$9:EZ$497))))+($RL$4*LE332*100*((100/MAX(EX$9:EX$497)+100/MAX(EZ$9:EZ$497))))) * (($RO$3+$RO$4)/6)</f>
        <v>0</v>
      </c>
      <c r="RT332" s="118">
        <f>($RJ$4*LH332*100*(100/MAX(EV$9:EV$497)))+($RJ$4*LI332*100*(100/MAX(EV$9:EV$497)))</f>
        <v>0</v>
      </c>
      <c r="RU332" s="119">
        <f>($RJ$4*LJ332*(100/MAX(EV$9:EV$497)))/2 + ($RL$3*LK332*(100/MAX(EW$9:EW$497))) + ($RJ$4*LL332*(100/MAX(EV$9:EV$497)))/4 + ($RL$3*LM332*(100/MAX(EW$9:EW$497)))</f>
        <v>0</v>
      </c>
      <c r="RV332" s="118">
        <f>($RJ$4*LN332*100*100/MAX(EV$9:EV$497)/2)+($RJ$4*LO332*100*100/MAX(EV$9:EV$497)/2)+($RJ$4*LP332*100*100/MAX(EV$9:EV$497))+($RJ$4*LQ332*100*100/MAX(EV$9:EV$497))+($RJ$4*LR332*100*100/MAX(EV$9:EV$497))</f>
        <v>0</v>
      </c>
      <c r="RW332" s="115">
        <f>($RJ$4*LS332*100*100/MAX(EV$9:EV$497)) + (($RJ$4*LT332*100*100/MAX(EV$9:EV$497))+($RJ$4*LU332*100*100/MAX(EV$9:EV$497))+($RJ$4*LV332*100*100/MAX(EV$9:EV$497))+($RJ$4*LW332*100*100/MAX(EV$9:EV$497))+($RJ$4*LX332*100*100/MAX(EV$9:EV$497))+($RJ$4*LY332*100*100/MAX(EV$9:EV$497))+($RJ$4*LZ332*100*100/MAX(EV$9:EV$497))+($RJ$4*MA332*100*100/MAX(EV$9:EV$497)))/2</f>
        <v>5.8988764044943833</v>
      </c>
      <c r="RX332" s="119">
        <f>($RJ$4*MB332*100*100/MAX(EV$9:EV$497))+($RJ$4*MC332*100*100/MAX(EV$9:EV$497))+($RJ$4*MD332*100*100/MAX(EV$9:EV$497))+($RJ$4*ME332*100*100/MAX(EV$9:EV$497))+($RJ$4*MF332*100*100/MAX(EV$9:EV$497))+($RJ$4*MG332*100*100/MAX(EV$9:EV$497))+($RJ$4*MH332*100*100/MAX(EV$9:EV$497))+($RJ$4*MI332*100*100/MAX(EV$9:EV$497))+($RJ$4*MJ332*100*100/MAX(EV$9:EV$497))+($RJ$4*MK332*100*100/MAX(EV$9:EV$497))+($RJ$4*ML332*100*100/MAX(EV$9:EV$497))+($RJ$4*MM332*100*100/MAX(EV$9:EV$497))+($RJ$4*MN332*100*100/MAX(EV$9:EV$497))</f>
        <v>0</v>
      </c>
      <c r="RY332" s="118">
        <f>($RJ$4*MQ332*100*100/MAX(EV$9:EV$497))/2 + (($RJ$4*MR332*100*100/MAX(EV$9:EV$497))+($RJ$4*MS332*100*100/MAX(EV$9:EV$497))+($RJ$4*MT332*100*100/MAX(EV$9:EV$497))+($RJ$4*MU332*100*100/MAX(EV$9:EV$497))+($RJ$4*MV332*100*100/MAX(EV$9:EV$497))+($RJ$4*MW332*100*100/MAX(EV$9:EV$497))+($RJ$4*MX332*100*100/MAX(EV$9:EV$497))+($RJ$4*MY332*100*100/MAX(EV$9:EV$497))+($RJ$4*MZ332*100*100/MAX(EV$9:EV$497))+($RJ$4*NA332*100*100/MAX(EV$9:EV$497))+($RJ$4*NB332*100*100/MAX(EV$9:EV$497))+($RJ$4*NC332*100*100/MAX(EV$9:EV$497))+($RJ$4*ND332*100*100/MAX(EV$9:EV$497))+($RJ$4*NG332*100*100/MAX(EV$9:EV$497)))/4</f>
        <v>2.9494382022471917</v>
      </c>
      <c r="RZ332" s="115">
        <f>($RJ$4*NH332*100*100/MAX(EV$9:EV$497))/2 + (($RJ$4*NI332*100*100/MAX(EV$9:EV$497))+($RJ$4*NJ332*100*100/MAX(EV$9:EV$497))+($RJ$4*NK332*100*100/MAX(EV$9:EV$497))+($RJ$4*NL332*100*100/MAX(EV$9:EV$497))+($RJ$4*NM332*100*100/MAX(EV$9:EV$497))+($RJ$4*NN332*100*100/MAX(EV$9:EV$497)))/4</f>
        <v>0</v>
      </c>
      <c r="SA332" s="117">
        <f>(($RJ$4*NO332*100*100/MAX(EV$9:EV$497))+($RJ$4*NP332*100*100/MAX(EV$9:EV$497)))/4</f>
        <v>0</v>
      </c>
      <c r="SB332" s="118">
        <f t="shared" si="743"/>
        <v>27.664314606741577</v>
      </c>
      <c r="SC332" s="115">
        <f t="shared" si="744"/>
        <v>20.585662921348316</v>
      </c>
      <c r="SD332" s="115">
        <f t="shared" si="745"/>
        <v>18.303678651685395</v>
      </c>
      <c r="SE332" s="115">
        <f t="shared" si="746"/>
        <v>57.041662921348312</v>
      </c>
      <c r="SF332" s="115">
        <f t="shared" si="747"/>
        <v>21.028078651685398</v>
      </c>
      <c r="SG332" s="115">
        <f t="shared" si="748"/>
        <v>8.8483146067415746</v>
      </c>
      <c r="SH332" s="115">
        <f>ROUND(SB332/MAX(SB$9:SB$497)*100,0)</f>
        <v>35</v>
      </c>
      <c r="SI332" s="115">
        <f>ROUND(SC332/MAX(SC$9:SC$497)*100,0)</f>
        <v>31</v>
      </c>
      <c r="SJ332" s="115">
        <f>ROUND(SD332/MAX(SD$9:SD$497)*100,0)</f>
        <v>29</v>
      </c>
      <c r="SK332" s="115">
        <f>ROUND(SE332/MAX(SE$9:SE$497)*100,0)</f>
        <v>44</v>
      </c>
      <c r="SL332" s="115">
        <f>ROUND(SF332/MAX(SF$9:SF$497)*100,0)</f>
        <v>51</v>
      </c>
      <c r="SM332" s="121">
        <f>ROUND(SG332/MAX(SG$9:SG$497)*100,0)</f>
        <v>8</v>
      </c>
      <c r="SN332" s="115">
        <f>ROUND(AVERAGEIF($ES$9:$ES$497,$ES332,SH$9:SH$497),0)</f>
        <v>26</v>
      </c>
      <c r="SO332" s="115">
        <f>ROUND(AVERAGEIF($ES$9:$ES$497,$ES332,SI$9:SI$497),0)</f>
        <v>23</v>
      </c>
      <c r="SP332" s="115">
        <f>ROUND(AVERAGEIF($ES$9:$ES$497,$ES332,SJ$9:SJ$497),0)</f>
        <v>4</v>
      </c>
      <c r="SQ332" s="115">
        <f>ROUND(AVERAGEIF($ES$9:$ES$497,$ES332,SK$9:SK$497),0)</f>
        <v>20</v>
      </c>
      <c r="SR332" s="115">
        <f>ROUND(AVERAGEIF($ES$9:$ES$497,$ES332,SL$9:SL$497),0)</f>
        <v>7</v>
      </c>
      <c r="SS332" s="121">
        <f>ROUND(AVERAGEIF($ES$9:$ES$497,$ES332,SM$9:SM$497),0)</f>
        <v>6</v>
      </c>
      <c r="ST332" s="114">
        <f>RANK(SB332,SB$9:SB$497,0)</f>
        <v>123</v>
      </c>
      <c r="SU332" s="115">
        <f>RANK(SC332,SC$9:SC$497,0)</f>
        <v>93</v>
      </c>
      <c r="SV332" s="115">
        <f>RANK(SD332,SD$9:SD$497,0)</f>
        <v>51</v>
      </c>
      <c r="SW332" s="115">
        <f>RANK(SE332,SE$9:SE$497,0)</f>
        <v>64</v>
      </c>
      <c r="SX332" s="115">
        <f>RANK(SF332,SF$9:SF$497,0)</f>
        <v>9</v>
      </c>
      <c r="SY332" s="115">
        <f>RANK(SG332,SG$9:SG$497,0)</f>
        <v>94</v>
      </c>
      <c r="SZ332" s="115">
        <f>COUNTIFS(SB$9:SB$497,"&gt;"&amp;SB332,$ES$9:$ES$497,$ES332)+1</f>
        <v>32</v>
      </c>
      <c r="TA332" s="115">
        <f>COUNTIFS(SC$9:SC$497,"&gt;"&amp;SC332,$ES$9:$ES$497,$ES332)+1</f>
        <v>32</v>
      </c>
      <c r="TB332" s="115">
        <f>COUNTIFS(SD$9:SD$497,"&gt;"&amp;SD332,$ES$9:$ES$497,$ES332)+1</f>
        <v>2</v>
      </c>
      <c r="TC332" s="115">
        <f>COUNTIFS(SE$9:SE$497,"&gt;"&amp;SE332,$ES$9:$ES$497,$ES332)+1</f>
        <v>23</v>
      </c>
      <c r="TD332" s="115">
        <f>COUNTIFS(SF$9:SF$497,"&gt;"&amp;SF332,$ES$9:$ES$497,$ES332)+1</f>
        <v>2</v>
      </c>
      <c r="TE332" s="117">
        <f>COUNTIFS(SG$9:SG$497,"&gt;"&amp;SG332,$ES$9:$ES$497,$ES332)+1</f>
        <v>21</v>
      </c>
      <c r="TF332" s="118">
        <f t="shared" si="749"/>
        <v>97</v>
      </c>
      <c r="TG332" s="115">
        <f t="shared" si="750"/>
        <v>89</v>
      </c>
      <c r="TH332" s="115">
        <f t="shared" si="751"/>
        <v>75</v>
      </c>
      <c r="TI332" s="115">
        <f t="shared" si="752"/>
        <v>106</v>
      </c>
      <c r="TJ332" s="115">
        <f t="shared" si="753"/>
        <v>106</v>
      </c>
      <c r="TK332" s="115">
        <f t="shared" si="754"/>
        <v>61</v>
      </c>
      <c r="TL332" s="117">
        <f t="shared" si="755"/>
        <v>54</v>
      </c>
      <c r="TM332" s="118">
        <f>ROUND(TF332/MAX(TF$9:TF$497)*100,0)</f>
        <v>54</v>
      </c>
      <c r="TN332" s="115">
        <f>ROUND(TG332/MAX(TG$9:TG$497)*100,0)</f>
        <v>49</v>
      </c>
      <c r="TO332" s="115">
        <f>ROUND(TH332/MAX(TH$9:TH$497)*100,0)</f>
        <v>41</v>
      </c>
      <c r="TP332" s="115">
        <f>ROUND(TI332/MAX(TI$9:TI$497)*100,0)</f>
        <v>59</v>
      </c>
      <c r="TQ332" s="115">
        <f>ROUND(TJ332/MAX(TJ$9:TJ$497)*100,0)</f>
        <v>54</v>
      </c>
      <c r="TR332" s="115">
        <f>ROUND(TK332/MAX(TK$9:TK$497)*100,0)</f>
        <v>31</v>
      </c>
      <c r="TS332" s="119">
        <f>ROUND(TL332/MAX(TL$9:TL$497)*100,0)</f>
        <v>28</v>
      </c>
      <c r="TT332" s="120">
        <f>RANK(TM332,TM$9:TM$497,0)</f>
        <v>128</v>
      </c>
      <c r="TU332" s="115">
        <f>RANK(TN332,TN$9:TN$497,0)</f>
        <v>94</v>
      </c>
      <c r="TV332" s="115">
        <f>RANK(TO332,TO$9:TO$497,0)</f>
        <v>60</v>
      </c>
      <c r="TW332" s="115">
        <f>RANK(TP332,TP$9:TP$497,0)</f>
        <v>55</v>
      </c>
      <c r="TX332" s="115">
        <f>RANK(TQ332,TQ$9:TQ$497,0)</f>
        <v>12</v>
      </c>
      <c r="TY332" s="115">
        <f>RANK(TR332,TR$9:TR$497,0)</f>
        <v>181</v>
      </c>
      <c r="TZ332" s="121">
        <f>RANK(TS332,TS$9:TS$497,0)</f>
        <v>172</v>
      </c>
      <c r="UA332" s="167"/>
      <c r="UB332" s="7" t="s">
        <v>1</v>
      </c>
    </row>
    <row r="333" spans="1:548" x14ac:dyDescent="0.15">
      <c r="A333" s="142">
        <v>325</v>
      </c>
      <c r="B333" s="200" t="s">
        <v>1314</v>
      </c>
      <c r="C333" s="143"/>
      <c r="D333" s="143"/>
      <c r="E333" s="161" t="s">
        <v>518</v>
      </c>
      <c r="F333" s="65">
        <v>111</v>
      </c>
      <c r="G333" s="65" t="s">
        <v>571</v>
      </c>
      <c r="H333" s="144"/>
      <c r="I333" s="66" t="s">
        <v>521</v>
      </c>
      <c r="J333" s="67" t="s">
        <v>521</v>
      </c>
      <c r="K333" s="67" t="s">
        <v>521</v>
      </c>
      <c r="L333" s="67" t="s">
        <v>521</v>
      </c>
      <c r="M333" s="67" t="s">
        <v>521</v>
      </c>
      <c r="N333" s="67" t="s">
        <v>521</v>
      </c>
      <c r="O333" s="67" t="s">
        <v>521</v>
      </c>
      <c r="P333" s="67" t="s">
        <v>521</v>
      </c>
      <c r="Q333" s="67" t="s">
        <v>521</v>
      </c>
      <c r="R333" s="68" t="s">
        <v>521</v>
      </c>
      <c r="S333" s="69" t="s">
        <v>521</v>
      </c>
      <c r="T333" s="67" t="s">
        <v>521</v>
      </c>
      <c r="U333" s="67" t="s">
        <v>521</v>
      </c>
      <c r="V333" s="67" t="s">
        <v>521</v>
      </c>
      <c r="W333" s="67" t="s">
        <v>521</v>
      </c>
      <c r="X333" s="67" t="s">
        <v>521</v>
      </c>
      <c r="Y333" s="67" t="s">
        <v>521</v>
      </c>
      <c r="Z333" s="67" t="s">
        <v>521</v>
      </c>
      <c r="AA333" s="67" t="s">
        <v>521</v>
      </c>
      <c r="AB333" s="68" t="s">
        <v>521</v>
      </c>
      <c r="AC333" s="69" t="s">
        <v>521</v>
      </c>
      <c r="AD333" s="67" t="s">
        <v>521</v>
      </c>
      <c r="AE333" s="67" t="s">
        <v>521</v>
      </c>
      <c r="AF333" s="67" t="s">
        <v>521</v>
      </c>
      <c r="AG333" s="67" t="s">
        <v>521</v>
      </c>
      <c r="AH333" s="67" t="s">
        <v>521</v>
      </c>
      <c r="AI333" s="67" t="s">
        <v>521</v>
      </c>
      <c r="AJ333" s="67" t="s">
        <v>521</v>
      </c>
      <c r="AK333" s="67" t="s">
        <v>521</v>
      </c>
      <c r="AL333" s="68" t="s">
        <v>521</v>
      </c>
      <c r="AM333" s="69" t="s">
        <v>521</v>
      </c>
      <c r="AN333" s="67" t="s">
        <v>521</v>
      </c>
      <c r="AO333" s="67" t="s">
        <v>521</v>
      </c>
      <c r="AP333" s="67" t="s">
        <v>521</v>
      </c>
      <c r="AQ333" s="67" t="s">
        <v>521</v>
      </c>
      <c r="AR333" s="67" t="s">
        <v>521</v>
      </c>
      <c r="AS333" s="67" t="s">
        <v>521</v>
      </c>
      <c r="AT333" s="67" t="s">
        <v>521</v>
      </c>
      <c r="AU333" s="67" t="s">
        <v>521</v>
      </c>
      <c r="AV333" s="68" t="s">
        <v>521</v>
      </c>
      <c r="AW333" s="69" t="s">
        <v>521</v>
      </c>
      <c r="AX333" s="67" t="s">
        <v>521</v>
      </c>
      <c r="AY333" s="67" t="s">
        <v>521</v>
      </c>
      <c r="AZ333" s="67" t="s">
        <v>521</v>
      </c>
      <c r="BA333" s="67" t="s">
        <v>521</v>
      </c>
      <c r="BB333" s="67" t="s">
        <v>521</v>
      </c>
      <c r="BC333" s="67" t="s">
        <v>521</v>
      </c>
      <c r="BD333" s="67" t="s">
        <v>521</v>
      </c>
      <c r="BE333" s="67" t="s">
        <v>521</v>
      </c>
      <c r="BF333" s="68" t="s">
        <v>521</v>
      </c>
      <c r="BG333" s="69" t="s">
        <v>521</v>
      </c>
      <c r="BH333" s="67" t="s">
        <v>521</v>
      </c>
      <c r="BI333" s="67" t="s">
        <v>521</v>
      </c>
      <c r="BJ333" s="67" t="s">
        <v>521</v>
      </c>
      <c r="BK333" s="67" t="s">
        <v>521</v>
      </c>
      <c r="BL333" s="67" t="s">
        <v>521</v>
      </c>
      <c r="BM333" s="67" t="s">
        <v>521</v>
      </c>
      <c r="BN333" s="67" t="s">
        <v>521</v>
      </c>
      <c r="BO333" s="67" t="s">
        <v>521</v>
      </c>
      <c r="BP333" s="68" t="s">
        <v>521</v>
      </c>
      <c r="BQ333" s="70" t="s">
        <v>521</v>
      </c>
      <c r="BR333" s="67" t="s">
        <v>521</v>
      </c>
      <c r="BS333" s="67" t="s">
        <v>521</v>
      </c>
      <c r="BT333" s="67" t="s">
        <v>521</v>
      </c>
      <c r="BU333" s="67" t="s">
        <v>521</v>
      </c>
      <c r="BV333" s="67" t="s">
        <v>521</v>
      </c>
      <c r="BW333" s="67" t="s">
        <v>521</v>
      </c>
      <c r="BX333" s="67" t="s">
        <v>521</v>
      </c>
      <c r="BY333" s="67" t="s">
        <v>521</v>
      </c>
      <c r="BZ333" s="68" t="s">
        <v>521</v>
      </c>
      <c r="CA333" s="69" t="s">
        <v>521</v>
      </c>
      <c r="CB333" s="67" t="s">
        <v>521</v>
      </c>
      <c r="CC333" s="67" t="s">
        <v>521</v>
      </c>
      <c r="CD333" s="67" t="s">
        <v>521</v>
      </c>
      <c r="CE333" s="67" t="s">
        <v>521</v>
      </c>
      <c r="CF333" s="67" t="s">
        <v>521</v>
      </c>
      <c r="CG333" s="67" t="s">
        <v>521</v>
      </c>
      <c r="CH333" s="67" t="s">
        <v>521</v>
      </c>
      <c r="CI333" s="67" t="s">
        <v>521</v>
      </c>
      <c r="CJ333" s="68" t="s">
        <v>521</v>
      </c>
      <c r="CK333" s="69" t="s">
        <v>521</v>
      </c>
      <c r="CL333" s="67" t="s">
        <v>521</v>
      </c>
      <c r="CM333" s="67" t="s">
        <v>521</v>
      </c>
      <c r="CN333" s="67" t="s">
        <v>521</v>
      </c>
      <c r="CO333" s="67" t="s">
        <v>521</v>
      </c>
      <c r="CP333" s="67" t="s">
        <v>521</v>
      </c>
      <c r="CQ333" s="67" t="s">
        <v>521</v>
      </c>
      <c r="CR333" s="67" t="s">
        <v>521</v>
      </c>
      <c r="CS333" s="67" t="s">
        <v>521</v>
      </c>
      <c r="CT333" s="68" t="s">
        <v>521</v>
      </c>
      <c r="CU333" s="69" t="s">
        <v>521</v>
      </c>
      <c r="CV333" s="67" t="s">
        <v>521</v>
      </c>
      <c r="CW333" s="67" t="s">
        <v>521</v>
      </c>
      <c r="CX333" s="67" t="s">
        <v>521</v>
      </c>
      <c r="CY333" s="67" t="s">
        <v>520</v>
      </c>
      <c r="CZ333" s="67" t="s">
        <v>520</v>
      </c>
      <c r="DA333" s="67" t="s">
        <v>520</v>
      </c>
      <c r="DB333" s="67" t="s">
        <v>520</v>
      </c>
      <c r="DC333" s="67" t="s">
        <v>520</v>
      </c>
      <c r="DD333" s="68" t="s">
        <v>520</v>
      </c>
      <c r="DE333" s="69" t="s">
        <v>520</v>
      </c>
      <c r="DF333" s="71" t="s">
        <v>520</v>
      </c>
      <c r="DG333" s="67" t="s">
        <v>520</v>
      </c>
      <c r="DH333" s="67" t="s">
        <v>520</v>
      </c>
      <c r="DI333" s="67" t="s">
        <v>521</v>
      </c>
      <c r="DJ333" s="67" t="s">
        <v>521</v>
      </c>
      <c r="DK333" s="67" t="s">
        <v>521</v>
      </c>
      <c r="DL333" s="67" t="s">
        <v>521</v>
      </c>
      <c r="DM333" s="67" t="s">
        <v>521</v>
      </c>
      <c r="DN333" s="68" t="s">
        <v>521</v>
      </c>
      <c r="DO333" s="70" t="s">
        <v>521</v>
      </c>
      <c r="DP333" s="71" t="s">
        <v>521</v>
      </c>
      <c r="DQ333" s="67" t="s">
        <v>521</v>
      </c>
      <c r="DR333" s="67" t="s">
        <v>521</v>
      </c>
      <c r="DS333" s="67" t="s">
        <v>521</v>
      </c>
      <c r="DT333" s="67" t="s">
        <v>521</v>
      </c>
      <c r="DU333" s="67" t="s">
        <v>521</v>
      </c>
      <c r="DV333" s="67" t="s">
        <v>521</v>
      </c>
      <c r="DW333" s="67" t="s">
        <v>521</v>
      </c>
      <c r="DX333" s="72" t="s">
        <v>521</v>
      </c>
      <c r="DY333" s="73" t="s">
        <v>522</v>
      </c>
      <c r="DZ333" s="74">
        <v>2</v>
      </c>
      <c r="EA333" s="74">
        <v>3</v>
      </c>
      <c r="EB333" s="74">
        <v>3</v>
      </c>
      <c r="EC333" s="75">
        <v>4</v>
      </c>
      <c r="ED333" s="76" t="s">
        <v>522</v>
      </c>
      <c r="EE333" s="74">
        <f t="shared" si="708"/>
        <v>2</v>
      </c>
      <c r="EF333" s="74">
        <f t="shared" si="756"/>
        <v>6</v>
      </c>
      <c r="EG333" s="74">
        <f t="shared" si="757"/>
        <v>18</v>
      </c>
      <c r="EH333" s="77">
        <f t="shared" si="758"/>
        <v>72</v>
      </c>
      <c r="EI333" s="73">
        <v>600</v>
      </c>
      <c r="EJ333" s="74">
        <v>900</v>
      </c>
      <c r="EK333" s="74">
        <v>1800</v>
      </c>
      <c r="EL333" s="74">
        <v>3000</v>
      </c>
      <c r="EM333" s="75">
        <v>9000</v>
      </c>
      <c r="EN333" s="78">
        <v>1</v>
      </c>
      <c r="EO333" s="79">
        <f t="shared" si="759"/>
        <v>0.75</v>
      </c>
      <c r="EP333" s="79">
        <f t="shared" si="760"/>
        <v>0.5</v>
      </c>
      <c r="EQ333" s="79">
        <f t="shared" si="761"/>
        <v>0.27777777777777773</v>
      </c>
      <c r="ER333" s="80">
        <f t="shared" si="762"/>
        <v>0.20833333333333334</v>
      </c>
      <c r="ES333" s="128" t="s">
        <v>564</v>
      </c>
      <c r="ET333" s="82" t="s">
        <v>1318</v>
      </c>
      <c r="EU333" s="83">
        <v>4</v>
      </c>
      <c r="EV333" s="146">
        <v>114</v>
      </c>
      <c r="EW333" s="147">
        <v>69</v>
      </c>
      <c r="EX333" s="147">
        <v>79</v>
      </c>
      <c r="EY333" s="147">
        <v>76</v>
      </c>
      <c r="EZ333" s="147">
        <v>36</v>
      </c>
      <c r="FA333" s="147">
        <v>32</v>
      </c>
      <c r="FB333" s="147">
        <v>102</v>
      </c>
      <c r="FC333" s="147">
        <v>102</v>
      </c>
      <c r="FD333" s="74">
        <f t="shared" si="709"/>
        <v>115</v>
      </c>
      <c r="FE333" s="84">
        <f t="shared" si="710"/>
        <v>181</v>
      </c>
      <c r="FF333" s="73">
        <f>RANK(EV333,$EV$9:$EV$497,0)</f>
        <v>46</v>
      </c>
      <c r="FG333" s="74">
        <f>RANK(EW333,$EW$9:$EW$497,0)</f>
        <v>86</v>
      </c>
      <c r="FH333" s="74">
        <f>RANK(EX333,$EX$9:$EX$497,0)</f>
        <v>58</v>
      </c>
      <c r="FI333" s="74">
        <f>RANK(EY333,$EY$9:$EY$497,0)</f>
        <v>32</v>
      </c>
      <c r="FJ333" s="74">
        <f>RANK(EZ333,$EZ$9:$EZ$497,0)</f>
        <v>104</v>
      </c>
      <c r="FK333" s="74">
        <f>RANK(FA333,$FA$9:$FA$497,0)</f>
        <v>97</v>
      </c>
      <c r="FL333" s="74">
        <f>RANK(FB333,$FB$9:$FB$497,0)</f>
        <v>18</v>
      </c>
      <c r="FM333" s="74">
        <f>RANK(FC333,$FC$9:$FC$497,0)</f>
        <v>18</v>
      </c>
      <c r="FN333" s="74">
        <f>RANK(FD333,$FD$9:$FD$497,0)</f>
        <v>38</v>
      </c>
      <c r="FO333" s="84">
        <f>RANK(FE333,$FE$9:$FE$497,0)</f>
        <v>26</v>
      </c>
      <c r="FP333" s="73">
        <f>COUNTIFS($EV$9:$EV$497,"&gt;"&amp;EV333,$ES$9:$ES$497,ES333)+1</f>
        <v>13</v>
      </c>
      <c r="FQ333" s="74">
        <f>COUNTIFS($EW$9:$EW$497,"&gt;"&amp;EW333,$ES$9:$ES$497,ES333)+1</f>
        <v>14</v>
      </c>
      <c r="FR333" s="74">
        <f>COUNTIFS($EX$9:$EX$497,"&gt;"&amp;EX333,$ES$9:$ES$497,ES333)+1</f>
        <v>20</v>
      </c>
      <c r="FS333" s="74">
        <f>COUNTIFS($EY$9:$EY$497,"&gt;"&amp;EY333,$ES$9:$ES$497,ES333)+1</f>
        <v>7</v>
      </c>
      <c r="FT333" s="74">
        <f>COUNTIFS($EZ$9:$EZ$497,"&gt;"&amp;EZ333,$ES$9:$ES$497,ES333)+1</f>
        <v>6</v>
      </c>
      <c r="FU333" s="74">
        <f>COUNTIFS($FA$9:$FA$497,"&gt;"&amp;FA333,$ES$9:$ES$497,ES333)+1</f>
        <v>11</v>
      </c>
      <c r="FV333" s="74">
        <f>COUNTIFS($FB$9:$FB$497,"&gt;"&amp;FB333,$ES$9:$ES$497,ES333)+1</f>
        <v>15</v>
      </c>
      <c r="FW333" s="74">
        <f>COUNTIFS($FC$9:$FC$497,"&gt;"&amp;FC333,$ES$9:$ES$497,ES333)+1</f>
        <v>15</v>
      </c>
      <c r="FX333" s="74">
        <f>COUNTIFS($FD$9:$FD$497,"&gt;"&amp;FD333,$ES$9:$ES$497,ES333)+1</f>
        <v>14</v>
      </c>
      <c r="FY333" s="84">
        <f>COUNTIFS($FE$9:$FE$497,"&gt;"&amp;FE333,$ES$9:$ES$497,ES333)+1</f>
        <v>18</v>
      </c>
      <c r="FZ333" s="85">
        <f t="shared" si="711"/>
        <v>1.03</v>
      </c>
      <c r="GA333" s="86">
        <f t="shared" si="712"/>
        <v>0.62</v>
      </c>
      <c r="GB333" s="86">
        <f t="shared" si="713"/>
        <v>0.71</v>
      </c>
      <c r="GC333" s="86">
        <f t="shared" si="714"/>
        <v>0.68</v>
      </c>
      <c r="GD333" s="86">
        <f t="shared" si="715"/>
        <v>0.32</v>
      </c>
      <c r="GE333" s="86">
        <f t="shared" si="716"/>
        <v>0.28999999999999998</v>
      </c>
      <c r="GF333" s="86">
        <f t="shared" si="717"/>
        <v>0.92</v>
      </c>
      <c r="GG333" s="86">
        <f t="shared" si="718"/>
        <v>0.92</v>
      </c>
      <c r="GH333" s="86">
        <f t="shared" si="719"/>
        <v>1.04</v>
      </c>
      <c r="GI333" s="87">
        <f t="shared" si="720"/>
        <v>1.63</v>
      </c>
      <c r="GJ333" s="85">
        <f>ROUND(((FZ333-AVERAGE(FZ$9:FZ$497))/STDEVP(FZ$9:FZ$497)*10+50),2)</f>
        <v>52.47</v>
      </c>
      <c r="GK333" s="86">
        <f>ROUND(((GA333-AVERAGE(GA$9:GA$497))/STDEVP(GA$9:GA$497)*10+50),2)</f>
        <v>47.9</v>
      </c>
      <c r="GL333" s="86">
        <f>ROUND(((GB333-AVERAGE(GB$9:GB$497))/STDEVP(GB$9:GB$497)*10+50),2)</f>
        <v>54.78</v>
      </c>
      <c r="GM333" s="86">
        <f>ROUND(((GC333-AVERAGE(GC$9:GC$497))/STDEVP(GC$9:GC$497)*10+50),2)</f>
        <v>57.71</v>
      </c>
      <c r="GN333" s="86">
        <f>ROUND(((GD333-AVERAGE(GD$9:GD$497))/STDEVP(GD$9:GD$497)*10+50),2)</f>
        <v>47.53</v>
      </c>
      <c r="GO333" s="86">
        <f>ROUND(((GE333-AVERAGE(GE$9:GE$497))/STDEVP(GE$9:GE$497)*10+50),2)</f>
        <v>47.88</v>
      </c>
      <c r="GP333" s="86">
        <f>ROUND(((GF333-AVERAGE(GF$9:GF$497))/STDEVP(GF$9:GF$497)*10+50),2)</f>
        <v>58.98</v>
      </c>
      <c r="GQ333" s="86">
        <f>ROUND(((GG333-AVERAGE(GG$9:GG$497))/STDEVP(GG$9:GG$497)*10+50),2)</f>
        <v>59.04</v>
      </c>
      <c r="GR333" s="86">
        <f>ROUND(((GH333-AVERAGE(GH$9:GH$497))/STDEVP(GH$9:GH$497)*10+50),2)</f>
        <v>52.38</v>
      </c>
      <c r="GS333" s="87">
        <f>ROUND(((GI333-AVERAGE(GI$9:GI$497))/STDEVP(GI$9:GI$497)*10+50),2)</f>
        <v>58.74</v>
      </c>
      <c r="GT333" s="73">
        <f>RANK(GJ333,$GJ$9:$GJ$497,0)</f>
        <v>154</v>
      </c>
      <c r="GU333" s="74">
        <f>RANK(GK333,$GK$9:$GK$497,0)</f>
        <v>218</v>
      </c>
      <c r="GV333" s="74">
        <f>RANK(GL333,$GL$9:$GL$497,0)</f>
        <v>126</v>
      </c>
      <c r="GW333" s="74">
        <f>RANK(GM333,$GM$9:$GM$497,0)</f>
        <v>65</v>
      </c>
      <c r="GX333" s="74">
        <f>RANK(GN333,$GN$9:$GN$497,0)</f>
        <v>179</v>
      </c>
      <c r="GY333" s="74">
        <f>RANK(GO333,$GO$9:$GO$497,0)</f>
        <v>190</v>
      </c>
      <c r="GZ333" s="74">
        <f>RANK(GP333,$GP$9:$GP$497,0)</f>
        <v>82</v>
      </c>
      <c r="HA333" s="74">
        <f>RANK(GQ333,$GQ$9:$GQ$497,0)</f>
        <v>81</v>
      </c>
      <c r="HB333" s="74">
        <f>RANK(GR333,$GR$9:$GR$497,0)</f>
        <v>143</v>
      </c>
      <c r="HC333" s="84">
        <f>RANK(GS333,$GS$9:$GS$497,0)</f>
        <v>81</v>
      </c>
      <c r="HD333" s="85">
        <f>ROUND(AVERAGEIF($ES$9:$ES$497,$ES333,$FZ$9:$FZ$497),2)</f>
        <v>0.92</v>
      </c>
      <c r="HE333" s="86">
        <f>ROUND(AVERAGEIF($ES$9:$ES$497,$ES333,$GA$9:$GA$497),2)</f>
        <v>0.65</v>
      </c>
      <c r="HF333" s="86">
        <f>ROUND(AVERAGEIF($ES$9:$ES$497,$ES333,$GB$9:$GB$497),2)</f>
        <v>0.69</v>
      </c>
      <c r="HG333" s="86">
        <f>ROUND(AVERAGEIF($ES$9:$ES$497,$ES333,$GC$9:$GC$497),2)</f>
        <v>0.54</v>
      </c>
      <c r="HH333" s="86">
        <f>ROUND(AVERAGEIF($ES$9:$ES$497,$ES333,$GD$9:$GD$497),2)</f>
        <v>0.32</v>
      </c>
      <c r="HI333" s="86">
        <f>ROUND(AVERAGEIF($ES$9:$ES$497,$ES333,$GE$9:$GE$497),2)</f>
        <v>0.33</v>
      </c>
      <c r="HJ333" s="86">
        <f>ROUND(AVERAGEIF($ES$9:$ES$497,$ES333,$GF$9:$GF$497),2)</f>
        <v>0.98</v>
      </c>
      <c r="HK333" s="86">
        <f>ROUND(AVERAGEIF($ES$9:$ES$497,$ES333,$GG$9:$GG$497),2)</f>
        <v>0.86</v>
      </c>
      <c r="HL333" s="86">
        <f>ROUND(AVERAGEIF($ES$9:$ES$497,$ES333,$GH$9:$GH$497),2)</f>
        <v>1.01</v>
      </c>
      <c r="HM333" s="87">
        <f>ROUND(AVERAGEIF($ES$9:$ES$497,$ES333,$GI$9:$GI$497),2)</f>
        <v>1.55</v>
      </c>
      <c r="HN333" s="88">
        <f t="shared" si="721"/>
        <v>0.10999999999999999</v>
      </c>
      <c r="HO333" s="89">
        <f t="shared" si="722"/>
        <v>-3.0000000000000027E-2</v>
      </c>
      <c r="HP333" s="89">
        <f t="shared" si="723"/>
        <v>2.0000000000000018E-2</v>
      </c>
      <c r="HQ333" s="89">
        <f t="shared" si="724"/>
        <v>0.14000000000000001</v>
      </c>
      <c r="HR333" s="89">
        <f t="shared" si="725"/>
        <v>0</v>
      </c>
      <c r="HS333" s="89">
        <f t="shared" si="726"/>
        <v>-4.0000000000000036E-2</v>
      </c>
      <c r="HT333" s="89">
        <f t="shared" si="727"/>
        <v>-5.9999999999999942E-2</v>
      </c>
      <c r="HU333" s="89">
        <f t="shared" si="728"/>
        <v>6.0000000000000053E-2</v>
      </c>
      <c r="HV333" s="89">
        <f t="shared" si="729"/>
        <v>3.0000000000000027E-2</v>
      </c>
      <c r="HW333" s="90">
        <f t="shared" si="730"/>
        <v>7.9999999999999849E-2</v>
      </c>
      <c r="HX333" s="73">
        <f>COUNTIFS($FZ$9:$FZ$497,"&gt;"&amp;FZ333,$ES$9:$ES$497,$ES333)+1</f>
        <v>28</v>
      </c>
      <c r="HY333" s="74">
        <f>COUNTIFS($GA$9:$GA$497,"&gt;"&amp;GA333,$ES$9:$ES$497,$ES333)+1</f>
        <v>57</v>
      </c>
      <c r="HZ333" s="74">
        <f>COUNTIFS($GB$9:$GB$497,"&gt;"&amp;GB333,$ES$9:$ES$497,$ES333)+1</f>
        <v>37</v>
      </c>
      <c r="IA333" s="74">
        <f>COUNTIFS($GC$9:$GC$497,"&gt;"&amp;GC333,$ES$9:$ES$497,$ES333)+1</f>
        <v>17</v>
      </c>
      <c r="IB333" s="74">
        <f>COUNTIFS($GD$9:$GD$497,"&gt;"&amp;GD333,$ES$9:$ES$497,$ES333)+1</f>
        <v>31</v>
      </c>
      <c r="IC333" s="74">
        <f>COUNTIFS($GE$9:$GE$497,"&gt;"&amp;GE333,$ES$9:$ES$497,$ES333)+1</f>
        <v>58</v>
      </c>
      <c r="ID333" s="74">
        <f>COUNTIFS($GF$9:$GF$497,"&gt;"&amp;GF333,$ES$9:$ES$497,$ES333)+1</f>
        <v>57</v>
      </c>
      <c r="IE333" s="74">
        <f>COUNTIFS($GG$9:$GG$497,"&gt;"&amp;GG333,$ES$9:$ES$497,$ES333)+1</f>
        <v>39</v>
      </c>
      <c r="IF333" s="74">
        <f>COUNTIFS($GH$9:$GH$497,"&gt;"&amp;GH333,$ES$9:$ES$497,$ES333)+1</f>
        <v>39</v>
      </c>
      <c r="IG333" s="84">
        <f>COUNTIFS($GI$9:$GI$497,"&gt;"&amp;GI333,$ES$9:$ES$497,$ES333)+1</f>
        <v>40</v>
      </c>
      <c r="IH333" s="148"/>
      <c r="II333" s="149"/>
      <c r="IJ333" s="149">
        <v>7.0000000000000007E-2</v>
      </c>
      <c r="IK333" s="149"/>
      <c r="IL333" s="149"/>
      <c r="IM333" s="150"/>
      <c r="IN333" s="151"/>
      <c r="IO333" s="152"/>
      <c r="IP333" s="153"/>
      <c r="IQ333" s="149"/>
      <c r="IR333" s="149"/>
      <c r="IS333" s="149"/>
      <c r="IT333" s="149"/>
      <c r="IU333" s="149"/>
      <c r="IV333" s="149"/>
      <c r="IW333" s="154"/>
      <c r="IX333" s="151"/>
      <c r="IY333" s="149"/>
      <c r="IZ333" s="149"/>
      <c r="JA333" s="149"/>
      <c r="JB333" s="149"/>
      <c r="JC333" s="149"/>
      <c r="JD333" s="149"/>
      <c r="JE333" s="155">
        <v>7.0000000000000007E-2</v>
      </c>
      <c r="JF333" s="153"/>
      <c r="JG333" s="149"/>
      <c r="JH333" s="149"/>
      <c r="JI333" s="149"/>
      <c r="JJ333" s="149"/>
      <c r="JK333" s="149"/>
      <c r="JL333" s="149"/>
      <c r="JM333" s="154"/>
      <c r="JN333" s="151"/>
      <c r="JO333" s="149"/>
      <c r="JP333" s="149"/>
      <c r="JQ333" s="149"/>
      <c r="JR333" s="149"/>
      <c r="JS333" s="149"/>
      <c r="JT333" s="149"/>
      <c r="JU333" s="149"/>
      <c r="JV333" s="149"/>
      <c r="JW333" s="149"/>
      <c r="JX333" s="149"/>
      <c r="JY333" s="149"/>
      <c r="JZ333" s="155"/>
      <c r="KA333" s="151"/>
      <c r="KB333" s="149"/>
      <c r="KC333" s="149"/>
      <c r="KD333" s="149"/>
      <c r="KE333" s="155"/>
      <c r="KF333" s="153"/>
      <c r="KG333" s="149"/>
      <c r="KH333" s="149"/>
      <c r="KI333" s="149"/>
      <c r="KJ333" s="149"/>
      <c r="KK333" s="156"/>
      <c r="KL333" s="149"/>
      <c r="KM333" s="149"/>
      <c r="KN333" s="149"/>
      <c r="KO333" s="149"/>
      <c r="KP333" s="149"/>
      <c r="KQ333" s="149"/>
      <c r="KR333" s="149"/>
      <c r="KS333" s="154"/>
      <c r="KT333" s="154"/>
      <c r="KU333" s="154"/>
      <c r="KV333" s="154"/>
      <c r="KW333" s="151"/>
      <c r="KX333" s="149"/>
      <c r="KY333" s="149"/>
      <c r="KZ333" s="149"/>
      <c r="LA333" s="149"/>
      <c r="LB333" s="149"/>
      <c r="LC333" s="154"/>
      <c r="LD333" s="151"/>
      <c r="LE333" s="152"/>
      <c r="LF333" s="157"/>
      <c r="LG333" s="158"/>
      <c r="LH333" s="151"/>
      <c r="LI333" s="149"/>
      <c r="LJ333" s="147"/>
      <c r="LK333" s="147"/>
      <c r="LL333" s="147"/>
      <c r="LM333" s="159"/>
      <c r="LN333" s="153"/>
      <c r="LO333" s="149"/>
      <c r="LP333" s="149"/>
      <c r="LQ333" s="149"/>
      <c r="LR333" s="154"/>
      <c r="LS333" s="151"/>
      <c r="LT333" s="149"/>
      <c r="LU333" s="149"/>
      <c r="LV333" s="149"/>
      <c r="LW333" s="149"/>
      <c r="LX333" s="149">
        <v>7.0000000000000007E-2</v>
      </c>
      <c r="LY333" s="149"/>
      <c r="LZ333" s="149"/>
      <c r="MA333" s="155"/>
      <c r="MB333" s="153"/>
      <c r="MC333" s="149"/>
      <c r="MD333" s="149"/>
      <c r="ME333" s="149"/>
      <c r="MF333" s="149"/>
      <c r="MG333" s="149"/>
      <c r="MH333" s="149"/>
      <c r="MI333" s="149"/>
      <c r="MJ333" s="149"/>
      <c r="MK333" s="149"/>
      <c r="ML333" s="149"/>
      <c r="MM333" s="149"/>
      <c r="MN333" s="156"/>
      <c r="MO333" s="156"/>
      <c r="MP333" s="154"/>
      <c r="MQ333" s="151"/>
      <c r="MR333" s="149"/>
      <c r="MS333" s="149"/>
      <c r="MT333" s="149"/>
      <c r="MU333" s="149"/>
      <c r="MV333" s="156"/>
      <c r="MW333" s="149"/>
      <c r="MX333" s="149"/>
      <c r="MY333" s="149"/>
      <c r="MZ333" s="149"/>
      <c r="NA333" s="149"/>
      <c r="NB333" s="149"/>
      <c r="NC333" s="149"/>
      <c r="ND333" s="154"/>
      <c r="NE333" s="154"/>
      <c r="NF333" s="154"/>
      <c r="NG333" s="154"/>
      <c r="NH333" s="151"/>
      <c r="NI333" s="149"/>
      <c r="NJ333" s="149">
        <v>7.0000000000000007E-2</v>
      </c>
      <c r="NK333" s="149"/>
      <c r="NL333" s="149"/>
      <c r="NM333" s="149"/>
      <c r="NN333" s="94"/>
      <c r="NO333" s="151"/>
      <c r="NP333" s="160"/>
      <c r="NQ333" s="145" t="s">
        <v>1311</v>
      </c>
      <c r="NR333" s="199" t="s">
        <v>1319</v>
      </c>
      <c r="NS333" s="145"/>
      <c r="NT333" s="145"/>
      <c r="NU333" s="145" t="s">
        <v>1312</v>
      </c>
      <c r="NV333" s="171">
        <v>44313</v>
      </c>
      <c r="NW333" s="102" t="s">
        <v>882</v>
      </c>
      <c r="NX333" s="165" t="s">
        <v>1320</v>
      </c>
      <c r="NY333" s="129" t="s">
        <v>620</v>
      </c>
      <c r="NZ333" s="165" t="s">
        <v>1320</v>
      </c>
      <c r="OA333" s="166"/>
      <c r="OB333" s="166"/>
      <c r="OC333" s="166"/>
      <c r="OD333" s="108">
        <f t="shared" si="763"/>
        <v>72</v>
      </c>
      <c r="OE333" s="109">
        <v>4</v>
      </c>
      <c r="OF333" s="110">
        <f t="shared" si="764"/>
        <v>600</v>
      </c>
      <c r="OG333" s="109">
        <v>2</v>
      </c>
      <c r="OH333" s="111">
        <f>ROUND(AVERAGEIF($ES$9:$ES$497,$ES333,EV$9:EV$497),0)</f>
        <v>67</v>
      </c>
      <c r="OI333" s="112">
        <f>ROUND(AVERAGEIF($ES$9:$ES$497,$ES333,EW$9:EW$497),0)</f>
        <v>45</v>
      </c>
      <c r="OJ333" s="112">
        <f>ROUND(AVERAGEIF($ES$9:$ES$497,$ES333,EX$9:EX$497),0)</f>
        <v>51</v>
      </c>
      <c r="OK333" s="112">
        <f>ROUND(AVERAGEIF($ES$9:$ES$497,$ES333,EY$9:EY$497),0)</f>
        <v>39</v>
      </c>
      <c r="OL333" s="112">
        <f>ROUND(AVERAGEIF($ES$9:$ES$497,$ES333,EZ$9:EZ$497),0)</f>
        <v>21</v>
      </c>
      <c r="OM333" s="112">
        <f>ROUND(AVERAGEIF($ES$9:$ES$497,$ES333,FA$9:FA$497),0)</f>
        <v>21</v>
      </c>
      <c r="ON333" s="112">
        <f>ROUND(AVERAGEIF($ES$9:$ES$497,$ES333,FB$9:FB$497),0)</f>
        <v>68</v>
      </c>
      <c r="OO333" s="112">
        <f>ROUND(AVERAGEIF($ES$9:$ES$497,$ES333,FC$9:FC$497),0)</f>
        <v>64</v>
      </c>
      <c r="OP333" s="112">
        <f>ROUND(AVERAGEIF($ES$9:$ES$497,$ES333,FD$9:FD$497),0)</f>
        <v>72</v>
      </c>
      <c r="OQ333" s="113">
        <f>ROUND(AVERAGEIF($ES$9:$ES$497,$ES333,FE$9:FE$497),0)</f>
        <v>115</v>
      </c>
      <c r="OR333" s="114">
        <f>ROUND(EV333/MAX(EV$9:EV$497)*100,0)</f>
        <v>64</v>
      </c>
      <c r="OS333" s="115">
        <f>ROUND(EW333/MAX(EW$9:EW$497)*100,0)</f>
        <v>54</v>
      </c>
      <c r="OT333" s="115">
        <f>ROUND(EX333/MAX(EX$9:EX$497)*100,0)</f>
        <v>66</v>
      </c>
      <c r="OU333" s="115">
        <f>ROUND(EY333/MAX(EY$9:EY$497)*100,0)</f>
        <v>51</v>
      </c>
      <c r="OV333" s="115">
        <f>ROUND(EZ333/MAX(EZ$9:EZ$497)*100,0)</f>
        <v>29</v>
      </c>
      <c r="OW333" s="115">
        <f>ROUND(FA333/MAX(FA$9:FA$497)*100,0)</f>
        <v>28</v>
      </c>
      <c r="OX333" s="115">
        <f>ROUND(FB333/MAX(FB$9:FB$497)*100,0)</f>
        <v>76</v>
      </c>
      <c r="OY333" s="116">
        <f>ROUND(FC333/MAX(FC$9:FC$497)*100,0)</f>
        <v>70</v>
      </c>
      <c r="OZ333" s="115">
        <f>ROUND(FD333/MAX(FD$9:FD$497)*100,0)</f>
        <v>78</v>
      </c>
      <c r="PA333" s="117">
        <f>ROUND(FE333/MAX(FE$9:FE$497)*100,0)</f>
        <v>74</v>
      </c>
      <c r="PB333" s="118">
        <f t="shared" si="731"/>
        <v>707</v>
      </c>
      <c r="PC333" s="115">
        <f t="shared" si="732"/>
        <v>596</v>
      </c>
      <c r="PD333" s="115">
        <f t="shared" si="733"/>
        <v>794</v>
      </c>
      <c r="PE333" s="115">
        <f t="shared" si="734"/>
        <v>847</v>
      </c>
      <c r="PF333" s="115">
        <f t="shared" si="735"/>
        <v>585</v>
      </c>
      <c r="PG333" s="119">
        <f t="shared" si="736"/>
        <v>498</v>
      </c>
      <c r="PH333" s="118">
        <f>ROUND(PB333/MAX(PB$9:PB$497)*100,0)</f>
        <v>84</v>
      </c>
      <c r="PI333" s="115">
        <f>ROUND(PC333/MAX(PC$9:PC$497)*100,0)</f>
        <v>71</v>
      </c>
      <c r="PJ333" s="115">
        <f>ROUND(PD333/MAX(PD$9:PD$497)*100,0)</f>
        <v>84</v>
      </c>
      <c r="PK333" s="115">
        <f>ROUND(PE333/MAX(PE$9:PE$497)*100,0)</f>
        <v>84</v>
      </c>
      <c r="PL333" s="115">
        <f>ROUND(PF333/MAX(PF$9:PF$497)*100,0)</f>
        <v>82</v>
      </c>
      <c r="PM333" s="119">
        <f>ROUND(PG333/MAX(PG$9:PG$497)*100,0)</f>
        <v>73</v>
      </c>
      <c r="PN333" s="118">
        <f>RANK(PH333,PH$9:PH$497,0)</f>
        <v>14</v>
      </c>
      <c r="PO333" s="115">
        <f>RANK(PI333,PI$9:PI$497,0)</f>
        <v>32</v>
      </c>
      <c r="PP333" s="115">
        <f>RANK(PJ333,PJ$9:PJ$497,0)</f>
        <v>12</v>
      </c>
      <c r="PQ333" s="115">
        <f>RANK(PK333,PK$9:PK$497,0)</f>
        <v>15</v>
      </c>
      <c r="PR333" s="115">
        <f>RANK(PL333,PL$9:PL$497,0)</f>
        <v>29</v>
      </c>
      <c r="PS333" s="119">
        <f>RANK(PM333,PM$9:PM$497,0)</f>
        <v>37</v>
      </c>
      <c r="PT333" s="120">
        <f>ROUND(FZ333/MAX(FZ$9:FZ$497)*100,0)</f>
        <v>56</v>
      </c>
      <c r="PU333" s="115">
        <f>ROUND(GA333/MAX(GA$9:GA$497)*100,0)</f>
        <v>35</v>
      </c>
      <c r="PV333" s="115">
        <f>ROUND(GB333/MAX(GB$9:GB$497)*100,0)</f>
        <v>52</v>
      </c>
      <c r="PW333" s="115">
        <f>ROUND(GC333/MAX(GC$9:GC$497)*100,0)</f>
        <v>54</v>
      </c>
      <c r="PX333" s="115">
        <f>ROUND(GD333/MAX(GD$9:GD$497)*100,0)</f>
        <v>18</v>
      </c>
      <c r="PY333" s="115">
        <f>ROUND(GE333/MAX(GE$9:GE$497)*100,0)</f>
        <v>17</v>
      </c>
      <c r="PZ333" s="115">
        <f>ROUND(GF333/MAX(GF$9:GF$497)*100,0)</f>
        <v>43</v>
      </c>
      <c r="QA333" s="116">
        <f>ROUND(GG333/MAX(GG$9:GG$497)*100,0)</f>
        <v>50</v>
      </c>
      <c r="QB333" s="115">
        <f>ROUND(GH333/MAX(GH$9:GH$497)*100,0)</f>
        <v>46</v>
      </c>
      <c r="QC333" s="121">
        <f>ROUND(GI333/MAX(GI$9:GI$497)*100,0)</f>
        <v>52</v>
      </c>
      <c r="QD333" s="120">
        <f>ROUND(AVERAGEIF($ES$9:$ES$497,$ES333,PT$9:PT$497),0)</f>
        <v>50</v>
      </c>
      <c r="QE333" s="120">
        <f>ROUND(AVERAGEIF($ES$9:$ES$497,$ES333,PU$9:PU$497),0)</f>
        <v>37</v>
      </c>
      <c r="QF333" s="120">
        <f>ROUND(AVERAGEIF($ES$9:$ES$497,$ES333,PV$9:PV$497),0)</f>
        <v>50</v>
      </c>
      <c r="QG333" s="120">
        <f>ROUND(AVERAGEIF($ES$9:$ES$497,$ES333,PW$9:PW$497),0)</f>
        <v>43</v>
      </c>
      <c r="QH333" s="120">
        <f>ROUND(AVERAGEIF($ES$9:$ES$497,$ES333,PX$9:PX$497),0)</f>
        <v>18</v>
      </c>
      <c r="QI333" s="120">
        <f>ROUND(AVERAGEIF($ES$9:$ES$497,$ES333,PY$9:PY$497),0)</f>
        <v>20</v>
      </c>
      <c r="QJ333" s="120">
        <f>ROUND(AVERAGEIF($ES$9:$ES$497,$ES333,PZ$9:PZ$497),0)</f>
        <v>46</v>
      </c>
      <c r="QK333" s="120">
        <f>ROUND(AVERAGEIF($ES$9:$ES$497,$ES333,QA$9:QA$497),0)</f>
        <v>47</v>
      </c>
      <c r="QL333" s="120">
        <f>ROUND(AVERAGEIF($ES$9:$ES$497,$ES333,QB$9:QB$497),0)</f>
        <v>45</v>
      </c>
      <c r="QM333" s="120">
        <f>ROUND(AVERAGEIF($ES$9:$ES$497,$ES333,QC$9:QC$497),0)</f>
        <v>49</v>
      </c>
      <c r="QN333" s="114">
        <f t="shared" si="737"/>
        <v>580</v>
      </c>
      <c r="QO333" s="115">
        <f t="shared" si="738"/>
        <v>444</v>
      </c>
      <c r="QP333" s="115">
        <f t="shared" si="739"/>
        <v>652</v>
      </c>
      <c r="QQ333" s="115">
        <f t="shared" si="740"/>
        <v>730</v>
      </c>
      <c r="QR333" s="115">
        <f t="shared" si="741"/>
        <v>587</v>
      </c>
      <c r="QS333" s="119">
        <f t="shared" si="742"/>
        <v>401</v>
      </c>
      <c r="QT333" s="114">
        <f>ROUND((QN333-MIN(QN$9:QN$497))/(MAX(QN$9:QN$497)-MIN(QN$9:QN$497))*100,0)</f>
        <v>55</v>
      </c>
      <c r="QU333" s="115">
        <f>ROUND((QO333-MIN(QO$9:QO$497))/(MAX(QO$9:QO$497)-MIN(QO$9:QO$497))*100,0)</f>
        <v>34</v>
      </c>
      <c r="QV333" s="115">
        <f>ROUND((QP333-MIN(QP$9:QP$497))/(MAX(QP$9:QP$497)-MIN(QP$9:QP$497))*100,0)</f>
        <v>44</v>
      </c>
      <c r="QW333" s="115">
        <f>ROUND((QQ333-MIN(QQ$9:QQ$497))/(MAX(QQ$9:QQ$497)-MIN(QQ$9:QQ$497))*100,0)</f>
        <v>56</v>
      </c>
      <c r="QX333" s="115">
        <f>ROUND((QR333-MIN(QR$9:QR$497))/(MAX(QR$9:QR$497)-MIN(QR$9:QR$497))*100,0)</f>
        <v>60</v>
      </c>
      <c r="QY333" s="115">
        <f>ROUND((QS333-MIN(QS$9:QS$497))/(MAX(QS$9:QS$497)-MIN(QS$9:QS$497))*100,0)</f>
        <v>45</v>
      </c>
      <c r="QZ333" s="114">
        <f>RANK(QN333,QN$9:QN$497,0)</f>
        <v>71</v>
      </c>
      <c r="RA333" s="115">
        <f>RANK(QO333,QO$9:QO$497,0)</f>
        <v>118</v>
      </c>
      <c r="RB333" s="115">
        <f>RANK(QP333,QP$9:QP$497,0)</f>
        <v>83</v>
      </c>
      <c r="RC333" s="115">
        <f>RANK(QQ333,QQ$9:QQ$497,0)</f>
        <v>65</v>
      </c>
      <c r="RD333" s="115">
        <f>RANK(QR333,QR$9:QR$497,0)</f>
        <v>110</v>
      </c>
      <c r="RE333" s="115">
        <f>RANK(QS333,QS$9:QS$497,0)</f>
        <v>153</v>
      </c>
      <c r="RF333" s="122"/>
      <c r="RG333" s="115">
        <f>($RH$3*(IH333+IJ333)*100*100/MAX(EX$9:EX$497)*$RO$3) +($RH$3*(II333+IJ333)*100*100/MAX(EX$9:EX$497)*$RO$4) + ($RH$3*IK333*100*100/MAX(EX$9:EX$497)*0.098)</f>
        <v>29.225000000000001</v>
      </c>
      <c r="RH333" s="115">
        <f>($RH$4*IL333*100*100/MAX(EZ$9:EZ$497))*$RQ$3</f>
        <v>0</v>
      </c>
      <c r="RI333" s="115">
        <f>($RH$3*IM333*100*100/MAX(EY$9:EY$497))*$RQ$4</f>
        <v>0</v>
      </c>
      <c r="RJ333" s="115">
        <f>($RH$3*IN333*100*100/MAX(EX$9:EX$497))</f>
        <v>0</v>
      </c>
      <c r="RK333" s="115">
        <f>($RH$4*IO333*100*100/MAX(EZ$9:EZ$497))*$RQ$3</f>
        <v>0</v>
      </c>
      <c r="RL333" s="115">
        <f>(($RL$4*IP333*100*((100/MAX(EX$9:EX$497)+100/MAX(EZ$9:EZ$497))/2))+($RL$4*IQ333*100*((100/MAX(EX$9:EX$497)+100/MAX(EZ$9:EZ$497))/2))+($RL$4*IR333*100*((100/MAX(EX$9:EX$497)+100/MAX(EZ$9:EZ$497))/2))+($RL$4*IS333*100*((100/MAX(EX$9:EX$497)+100/MAX(EZ$9:EZ$497))/2))+($RL$4*IT333*100*((100/MAX(EX$9:EX$497)+100/MAX(EZ$9:EZ$497))/2))+($RL$4*IU333*100*((100/MAX(EX$9:EX$497)+100/MAX(EZ$9:EZ$497))/2))+($RL$4*IV333*100*((100/MAX(EX$9:EX$497)+100/MAX(EZ$9:EZ$497))/2))+($RL$4*IW333*100*((100/MAX(EX$9:EX$497)+100/MAX(EZ$9:EZ$497))/2)))*$RS$3</f>
        <v>0</v>
      </c>
      <c r="RM333" s="115">
        <f>(($RH$3*IX333*100*100/MAX(EX$9:EX$497))+($RH$3*IY333*100*100/MAX(EX$9:EX$497))+($RH$3*IZ333*100*100/MAX(EX$9:EX$497))+($RH$3*JA333*100*100/MAX(EX$9:EX$497))+($RH$3*JB333*100*100/MAX(EX$9:EX$497))+($RH$3*JC333*100*100/MAX(EX$9:EX$497))+($RH$3*JD333*100*100/MAX(EX$9:EX$497))+($RH$3*JE333*100*100/MAX(EX$9:EX$497)))*$RS$4</f>
        <v>5.8450000000000006</v>
      </c>
      <c r="RN333" s="115">
        <f>(($RH$4*JF333*100*100/MAX(EZ$9:EZ$497)) + ($RH$4*JG333*100*100/MAX(EZ$9:EZ$497)) + ($RH$4*JH333*100*100/MAX(EZ$9:EZ$497)) + ($RH$4*JI333*100*100/MAX(EZ$9:EZ$497)) + ($RH$4*JJ333*100*100/MAX(EZ$9:EZ$497)) + ($RH$4*JK333*100*100/MAX(EZ$9:EZ$497)) + ($RH$4*JL333*100*100/MAX(EZ$9:EZ$497)) + ($RH$4*JM333*100*100/MAX(EZ$9:EZ$497)))*$RU$3</f>
        <v>0</v>
      </c>
      <c r="RO333" s="115">
        <f>(($RL$4*JN333*100*((100/MAX(EX$9:EX$497)+100/MAX(EZ$9:EZ$497))/2))+($RL$4*JO333*100*((100/MAX(EX$9:EX$497)+100/MAX(EZ$9:EZ$497))/2))+($RL$4*JP333*100*((100/MAX(EX$9:EX$497)+100/MAX(EZ$9:EZ$497))/2))+($RL$4*JQ333*100*((100/MAX(EX$9:EX$497)+100/MAX(EZ$9:EZ$497))/2))+($RL$4*JR333*100*((100/MAX(EX$9:EX$497)+100/MAX(EZ$9:EZ$497))/2))+($RL$4*JS333*100*((100/MAX(EX$9:EX$497)+100/MAX(EZ$9:EZ$497))/2))+($RL$4*JT333*100*((100/MAX(EX$9:EX$497)+100/MAX(EZ$9:EZ$497))/2))+($RL$4*JU333*100*((100/MAX(EX$9:EX$497)+100/MAX(EZ$9:EZ$497))/2))+($RL$4*JV333*100*((100/MAX(EX$9:EX$497)+100/MAX(EZ$9:EZ$497))/2))+($RL$4*JW333*100*((100/MAX(EX$9:EX$497)+100/MAX(EZ$9:EZ$497))/2))+($RL$4*JX333*100*((100/MAX(EX$9:EX$497)+100/MAX(EZ$9:EZ$497))/2))+($RL$4*JY333*100*((100/MAX(EX$9:EX$497)+100/MAX(EZ$9:EZ$497))/2))+($RL$4*JZ333*100*((100/MAX(EX$9:EX$497)+100/MAX(EZ$9:EZ$497))/2)))*$RW$3/2</f>
        <v>0</v>
      </c>
      <c r="RP333" s="119">
        <f>($RJ$3*KA333*100*100/MAX(FA$9:FA$497)) + ($RJ$3*KB333*100*100/MAX(FA$9:FA$497)/2) + ($RJ$3*KC333*100*100/MAX(FA$9:FA$497)/2) + ($RJ$3*KD333*100*100/MAX(FA$9:FA$497)/4) + ($RJ$3*KE333*100*100/MAX(FA$9:FA$497)/4)</f>
        <v>0</v>
      </c>
      <c r="RQ333" s="118">
        <f>($RL$4*KF333*100*((100/MAX(EX$9:EX$497)+100/MAX(EZ$9:EZ$497)))) * ($RO$3/2) + (($RL$4*KG333*100*((100/MAX(EX$9:EX$497)+100/MAX(EZ$9:EZ$497))))+($RL$4*KH333*100*((100/MAX(EX$9:EX$497)+100/MAX(EZ$9:EZ$497))))+($RL$4*KI333*100*((100/MAX(EX$9:EX$497)+100/MAX(EZ$9:EZ$497))))+($RL$4*KJ333*100*((100/MAX(EX$9:EX$497)+100/MAX(EZ$9:EZ$497))))+($RL$4*KK333*100*((100/MAX(EX$9:EX$497)+100/MAX(EZ$9:EZ$497))))+($RL$4*KL333*100*((100/MAX(EX$9:EX$497)+100/MAX(EZ$9:EZ$497))))+($RL$4*KM333*100*((100/MAX(EX$9:EX$497)+100/MAX(EZ$9:EZ$497))))+($RL$4*KN333*100*((100/MAX(EX$9:EX$497)+100/MAX(EZ$9:EZ$497))))+($RL$4*KO333*100*((100/MAX(EX$9:EX$497)+100/MAX(EZ$9:EZ$497))))+($RL$4*KP333*100*((100/MAX(EX$9:EX$497)+100/MAX(EZ$9:EZ$497))))+($RL$4*KQ333*100*((100/MAX(EX$9:EX$497)+100/MAX(EZ$9:EZ$497))))+($RL$4*KR333*100*((100/MAX(EX$9:EX$497)+100/MAX(EZ$9:EZ$497))))+($RL$4*KS333*100*((100/MAX(EX$9:EX$497)+100/MAX(EZ$9:EZ$497))))+($RL$4*KV333*100*((100/MAX(EX$9:EX$497)+100/MAX(EZ$9:EZ$497))))) * (($RO$3+$RO$4)/6)</f>
        <v>0</v>
      </c>
      <c r="RR333" s="115">
        <f>(($RL$4*KW333*100*((100/MAX(EX$9:EX$497)+100/MAX(EZ$9:EZ$497))))) * ($RO$3/2) + (($RL$4*KX333*100*((100/MAX(EX$9:EX$497)+100/MAX(EZ$9:EZ$497))))+($RL$4*KY333*100*((100/MAX(EX$9:EX$497)+100/MAX(EZ$9:EZ$497))))+($RL$4*KZ333*100*((100/MAX(EX$9:EX$497)+100/MAX(EZ$9:EZ$497))))+($RL$4*LA333*100*((100/MAX(EX$9:EX$497)+100/MAX(EZ$9:EZ$497))))+($RL$4*LB333*100*((100/MAX(EX$9:EX$497)+100/MAX(EZ$9:EZ$497))))+($RL$4*LC333*100*((100/MAX(EX$9:EX$497)+100/MAX(EZ$9:EZ$497))))) * (($RO$3+$RO$4)/6)</f>
        <v>0</v>
      </c>
      <c r="RS333" s="119">
        <f>(($RL$4*LD333*100*((100/MAX(EX$9:EX$497)+100/MAX(EZ$9:EZ$497))))+($RL$4*LE333*100*((100/MAX(EX$9:EX$497)+100/MAX(EZ$9:EZ$497))))) * (($RO$3+$RO$4)/6)</f>
        <v>0</v>
      </c>
      <c r="RT333" s="118">
        <f>($RJ$4*LH333*100*(100/MAX(EV$9:EV$497)))+($RJ$4*LI333*100*(100/MAX(EV$9:EV$497)))</f>
        <v>0</v>
      </c>
      <c r="RU333" s="119">
        <f>($RJ$4*LJ333*(100/MAX(EV$9:EV$497)))/2 + ($RL$3*LK333*(100/MAX(EW$9:EW$497))) + ($RJ$4*LL333*(100/MAX(EV$9:EV$497)))/4 + ($RL$3*LM333*(100/MAX(EW$9:EW$497)))</f>
        <v>0</v>
      </c>
      <c r="RV333" s="118">
        <f>($RJ$4*LN333*100*100/MAX(EV$9:EV$497)/2)+($RJ$4*LO333*100*100/MAX(EV$9:EV$497)/2)+($RJ$4*LP333*100*100/MAX(EV$9:EV$497))+($RJ$4*LQ333*100*100/MAX(EV$9:EV$497))+($RJ$4*LR333*100*100/MAX(EV$9:EV$497))</f>
        <v>0</v>
      </c>
      <c r="RW333" s="115">
        <f>($RJ$4*LS333*100*100/MAX(EV$9:EV$497)) + (($RJ$4*LT333*100*100/MAX(EV$9:EV$497))+($RJ$4*LU333*100*100/MAX(EV$9:EV$497))+($RJ$4*LV333*100*100/MAX(EV$9:EV$497))+($RJ$4*LW333*100*100/MAX(EV$9:EV$497))+($RJ$4*LX333*100*100/MAX(EV$9:EV$497))+($RJ$4*LY333*100*100/MAX(EV$9:EV$497))+($RJ$4*LZ333*100*100/MAX(EV$9:EV$497))+($RJ$4*MA333*100*100/MAX(EV$9:EV$497)))/2</f>
        <v>5.8988764044943833</v>
      </c>
      <c r="RX333" s="119">
        <f>($RJ$4*MB333*100*100/MAX(EV$9:EV$497))+($RJ$4*MC333*100*100/MAX(EV$9:EV$497))+($RJ$4*MD333*100*100/MAX(EV$9:EV$497))+($RJ$4*ME333*100*100/MAX(EV$9:EV$497))+($RJ$4*MF333*100*100/MAX(EV$9:EV$497))+($RJ$4*MG333*100*100/MAX(EV$9:EV$497))+($RJ$4*MH333*100*100/MAX(EV$9:EV$497))+($RJ$4*MI333*100*100/MAX(EV$9:EV$497))+($RJ$4*MJ333*100*100/MAX(EV$9:EV$497))+($RJ$4*MK333*100*100/MAX(EV$9:EV$497))+($RJ$4*ML333*100*100/MAX(EV$9:EV$497))+($RJ$4*MM333*100*100/MAX(EV$9:EV$497))+($RJ$4*MN333*100*100/MAX(EV$9:EV$497))</f>
        <v>0</v>
      </c>
      <c r="RY333" s="118">
        <f>($RJ$4*MQ333*100*100/MAX(EV$9:EV$497))/2 + (($RJ$4*MR333*100*100/MAX(EV$9:EV$497))+($RJ$4*MS333*100*100/MAX(EV$9:EV$497))+($RJ$4*MT333*100*100/MAX(EV$9:EV$497))+($RJ$4*MU333*100*100/MAX(EV$9:EV$497))+($RJ$4*MV333*100*100/MAX(EV$9:EV$497))+($RJ$4*MW333*100*100/MAX(EV$9:EV$497))+($RJ$4*MX333*100*100/MAX(EV$9:EV$497))+($RJ$4*MY333*100*100/MAX(EV$9:EV$497))+($RJ$4*MZ333*100*100/MAX(EV$9:EV$497))+($RJ$4*NA333*100*100/MAX(EV$9:EV$497))+($RJ$4*NB333*100*100/MAX(EV$9:EV$497))+($RJ$4*NC333*100*100/MAX(EV$9:EV$497))+($RJ$4*ND333*100*100/MAX(EV$9:EV$497))+($RJ$4*NG333*100*100/MAX(EV$9:EV$497)))/4</f>
        <v>0</v>
      </c>
      <c r="RZ333" s="115">
        <f>($RJ$4*NH333*100*100/MAX(EV$9:EV$497))/2 + (($RJ$4*NI333*100*100/MAX(EV$9:EV$497))+($RJ$4*NJ333*100*100/MAX(EV$9:EV$497))+($RJ$4*NK333*100*100/MAX(EV$9:EV$497))+($RJ$4*NL333*100*100/MAX(EV$9:EV$497))+($RJ$4*NM333*100*100/MAX(EV$9:EV$497))+($RJ$4*NN333*100*100/MAX(EV$9:EV$497)))/4</f>
        <v>2.9494382022471917</v>
      </c>
      <c r="SA333" s="117">
        <f>(($RJ$4*NO333*100*100/MAX(EV$9:EV$497))+($RJ$4*NP333*100*100/MAX(EV$9:EV$497)))/4</f>
        <v>0</v>
      </c>
      <c r="SB333" s="118">
        <f t="shared" si="743"/>
        <v>43.918314606741575</v>
      </c>
      <c r="SC333" s="115">
        <f t="shared" si="744"/>
        <v>36.839662921348314</v>
      </c>
      <c r="SD333" s="115">
        <f t="shared" si="745"/>
        <v>2.2120786516853936</v>
      </c>
      <c r="SE333" s="115">
        <f t="shared" si="746"/>
        <v>60.161329588014979</v>
      </c>
      <c r="SF333" s="115">
        <f t="shared" si="747"/>
        <v>2.2120786516853936</v>
      </c>
      <c r="SG333" s="115">
        <f t="shared" si="748"/>
        <v>8.8483146067415746</v>
      </c>
      <c r="SH333" s="115">
        <f>ROUND(SB333/MAX(SB$9:SB$497)*100,0)</f>
        <v>55</v>
      </c>
      <c r="SI333" s="115">
        <f>ROUND(SC333/MAX(SC$9:SC$497)*100,0)</f>
        <v>56</v>
      </c>
      <c r="SJ333" s="115">
        <f>ROUND(SD333/MAX(SD$9:SD$497)*100,0)</f>
        <v>4</v>
      </c>
      <c r="SK333" s="115">
        <f>ROUND(SE333/MAX(SE$9:SE$497)*100,0)</f>
        <v>46</v>
      </c>
      <c r="SL333" s="115">
        <f>ROUND(SF333/MAX(SF$9:SF$497)*100,0)</f>
        <v>5</v>
      </c>
      <c r="SM333" s="121">
        <f>ROUND(SG333/MAX(SG$9:SG$497)*100,0)</f>
        <v>8</v>
      </c>
      <c r="SN333" s="115">
        <f>ROUND(AVERAGEIF($ES$9:$ES$497,$ES333,SH$9:SH$497),0)</f>
        <v>24</v>
      </c>
      <c r="SO333" s="115">
        <f>ROUND(AVERAGEIF($ES$9:$ES$497,$ES333,SI$9:SI$497),0)</f>
        <v>22</v>
      </c>
      <c r="SP333" s="115">
        <f>ROUND(AVERAGEIF($ES$9:$ES$497,$ES333,SJ$9:SJ$497),0)</f>
        <v>5</v>
      </c>
      <c r="SQ333" s="115">
        <f>ROUND(AVERAGEIF($ES$9:$ES$497,$ES333,SK$9:SK$497),0)</f>
        <v>19</v>
      </c>
      <c r="SR333" s="115">
        <f>ROUND(AVERAGEIF($ES$9:$ES$497,$ES333,SL$9:SL$497),0)</f>
        <v>8</v>
      </c>
      <c r="SS333" s="121">
        <f>ROUND(AVERAGEIF($ES$9:$ES$497,$ES333,SM$9:SM$497),0)</f>
        <v>6</v>
      </c>
      <c r="ST333" s="114">
        <f>RANK(SB333,SB$9:SB$497,0)</f>
        <v>60</v>
      </c>
      <c r="SU333" s="115">
        <f>RANK(SC333,SC$9:SC$497,0)</f>
        <v>42</v>
      </c>
      <c r="SV333" s="115">
        <f>RANK(SD333,SD$9:SD$497,0)</f>
        <v>172</v>
      </c>
      <c r="SW333" s="115">
        <f>RANK(SE333,SE$9:SE$497,0)</f>
        <v>54</v>
      </c>
      <c r="SX333" s="115">
        <f>RANK(SF333,SF$9:SF$497,0)</f>
        <v>134</v>
      </c>
      <c r="SY333" s="115">
        <f>RANK(SG333,SG$9:SG$497,0)</f>
        <v>94</v>
      </c>
      <c r="SZ333" s="115">
        <f>COUNTIFS(SB$9:SB$497,"&gt;"&amp;SB333,$ES$9:$ES$497,$ES333)+1</f>
        <v>16</v>
      </c>
      <c r="TA333" s="115">
        <f>COUNTIFS(SC$9:SC$497,"&gt;"&amp;SC333,$ES$9:$ES$497,$ES333)+1</f>
        <v>15</v>
      </c>
      <c r="TB333" s="115">
        <f>COUNTIFS(SD$9:SD$497,"&gt;"&amp;SD333,$ES$9:$ES$497,$ES333)+1</f>
        <v>39</v>
      </c>
      <c r="TC333" s="115">
        <f>COUNTIFS(SE$9:SE$497,"&gt;"&amp;SE333,$ES$9:$ES$497,$ES333)+1</f>
        <v>15</v>
      </c>
      <c r="TD333" s="115">
        <f>COUNTIFS(SF$9:SF$497,"&gt;"&amp;SF333,$ES$9:$ES$497,$ES333)+1</f>
        <v>38</v>
      </c>
      <c r="TE333" s="117">
        <f>COUNTIFS(SG$9:SG$497,"&gt;"&amp;SG333,$ES$9:$ES$497,$ES333)+1</f>
        <v>20</v>
      </c>
      <c r="TF333" s="118">
        <f t="shared" si="749"/>
        <v>139</v>
      </c>
      <c r="TG333" s="115">
        <f t="shared" si="750"/>
        <v>140</v>
      </c>
      <c r="TH333" s="115">
        <f t="shared" si="751"/>
        <v>75</v>
      </c>
      <c r="TI333" s="115">
        <f t="shared" si="752"/>
        <v>130</v>
      </c>
      <c r="TJ333" s="115">
        <f t="shared" si="753"/>
        <v>89</v>
      </c>
      <c r="TK333" s="115">
        <f t="shared" si="754"/>
        <v>90</v>
      </c>
      <c r="TL333" s="117">
        <f t="shared" si="755"/>
        <v>81</v>
      </c>
      <c r="TM333" s="118">
        <f>ROUND(TF333/MAX(TF$9:TF$497)*100,0)</f>
        <v>77</v>
      </c>
      <c r="TN333" s="115">
        <f>ROUND(TG333/MAX(TG$9:TG$497)*100,0)</f>
        <v>77</v>
      </c>
      <c r="TO333" s="115">
        <f>ROUND(TH333/MAX(TH$9:TH$497)*100,0)</f>
        <v>41</v>
      </c>
      <c r="TP333" s="115">
        <f>ROUND(TI333/MAX(TI$9:TI$497)*100,0)</f>
        <v>72</v>
      </c>
      <c r="TQ333" s="115">
        <f>ROUND(TJ333/MAX(TJ$9:TJ$497)*100,0)</f>
        <v>45</v>
      </c>
      <c r="TR333" s="115">
        <f>ROUND(TK333/MAX(TK$9:TK$497)*100,0)</f>
        <v>46</v>
      </c>
      <c r="TS333" s="119">
        <f>ROUND(TL333/MAX(TL$9:TL$497)*100,0)</f>
        <v>41</v>
      </c>
      <c r="TT333" s="120">
        <f>RANK(TM333,TM$9:TM$497,0)</f>
        <v>32</v>
      </c>
      <c r="TU333" s="115">
        <f>RANK(TN333,TN$9:TN$497,0)</f>
        <v>23</v>
      </c>
      <c r="TV333" s="115">
        <f>RANK(TO333,TO$9:TO$497,0)</f>
        <v>60</v>
      </c>
      <c r="TW333" s="115">
        <f>RANK(TP333,TP$9:TP$497,0)</f>
        <v>25</v>
      </c>
      <c r="TX333" s="115">
        <f>RANK(TQ333,TQ$9:TQ$497,0)</f>
        <v>30</v>
      </c>
      <c r="TY333" s="115">
        <f>RANK(TR333,TR$9:TR$497,0)</f>
        <v>59</v>
      </c>
      <c r="TZ333" s="121">
        <f>RANK(TS333,TS$9:TS$497,0)</f>
        <v>60</v>
      </c>
      <c r="UA333" s="167"/>
      <c r="UB333" s="7" t="s">
        <v>1</v>
      </c>
    </row>
    <row r="334" spans="1:548" x14ac:dyDescent="0.15">
      <c r="A334" s="142">
        <v>326</v>
      </c>
      <c r="B334" s="200" t="s">
        <v>1319</v>
      </c>
      <c r="C334" s="143"/>
      <c r="D334" s="143"/>
      <c r="E334" s="161" t="s">
        <v>518</v>
      </c>
      <c r="F334" s="65">
        <v>113</v>
      </c>
      <c r="G334" s="65" t="s">
        <v>558</v>
      </c>
      <c r="H334" s="144"/>
      <c r="I334" s="66" t="s">
        <v>521</v>
      </c>
      <c r="J334" s="67" t="s">
        <v>521</v>
      </c>
      <c r="K334" s="67" t="s">
        <v>521</v>
      </c>
      <c r="L334" s="67" t="s">
        <v>521</v>
      </c>
      <c r="M334" s="67" t="s">
        <v>521</v>
      </c>
      <c r="N334" s="67" t="s">
        <v>521</v>
      </c>
      <c r="O334" s="67" t="s">
        <v>521</v>
      </c>
      <c r="P334" s="67" t="s">
        <v>521</v>
      </c>
      <c r="Q334" s="67" t="s">
        <v>521</v>
      </c>
      <c r="R334" s="68" t="s">
        <v>521</v>
      </c>
      <c r="S334" s="69" t="s">
        <v>521</v>
      </c>
      <c r="T334" s="67" t="s">
        <v>521</v>
      </c>
      <c r="U334" s="67" t="s">
        <v>521</v>
      </c>
      <c r="V334" s="67" t="s">
        <v>521</v>
      </c>
      <c r="W334" s="67" t="s">
        <v>521</v>
      </c>
      <c r="X334" s="67" t="s">
        <v>521</v>
      </c>
      <c r="Y334" s="67" t="s">
        <v>521</v>
      </c>
      <c r="Z334" s="67" t="s">
        <v>521</v>
      </c>
      <c r="AA334" s="67" t="s">
        <v>521</v>
      </c>
      <c r="AB334" s="68" t="s">
        <v>521</v>
      </c>
      <c r="AC334" s="69" t="s">
        <v>521</v>
      </c>
      <c r="AD334" s="67" t="s">
        <v>521</v>
      </c>
      <c r="AE334" s="67" t="s">
        <v>521</v>
      </c>
      <c r="AF334" s="67" t="s">
        <v>521</v>
      </c>
      <c r="AG334" s="67" t="s">
        <v>521</v>
      </c>
      <c r="AH334" s="67" t="s">
        <v>521</v>
      </c>
      <c r="AI334" s="67" t="s">
        <v>521</v>
      </c>
      <c r="AJ334" s="67" t="s">
        <v>521</v>
      </c>
      <c r="AK334" s="67" t="s">
        <v>521</v>
      </c>
      <c r="AL334" s="68" t="s">
        <v>521</v>
      </c>
      <c r="AM334" s="69" t="s">
        <v>521</v>
      </c>
      <c r="AN334" s="67" t="s">
        <v>521</v>
      </c>
      <c r="AO334" s="67" t="s">
        <v>521</v>
      </c>
      <c r="AP334" s="67" t="s">
        <v>521</v>
      </c>
      <c r="AQ334" s="67" t="s">
        <v>521</v>
      </c>
      <c r="AR334" s="67" t="s">
        <v>521</v>
      </c>
      <c r="AS334" s="67" t="s">
        <v>521</v>
      </c>
      <c r="AT334" s="67" t="s">
        <v>521</v>
      </c>
      <c r="AU334" s="67" t="s">
        <v>521</v>
      </c>
      <c r="AV334" s="68" t="s">
        <v>521</v>
      </c>
      <c r="AW334" s="69" t="s">
        <v>521</v>
      </c>
      <c r="AX334" s="67" t="s">
        <v>521</v>
      </c>
      <c r="AY334" s="67" t="s">
        <v>521</v>
      </c>
      <c r="AZ334" s="67" t="s">
        <v>521</v>
      </c>
      <c r="BA334" s="67" t="s">
        <v>521</v>
      </c>
      <c r="BB334" s="67" t="s">
        <v>521</v>
      </c>
      <c r="BC334" s="67" t="s">
        <v>521</v>
      </c>
      <c r="BD334" s="67" t="s">
        <v>521</v>
      </c>
      <c r="BE334" s="67" t="s">
        <v>521</v>
      </c>
      <c r="BF334" s="68" t="s">
        <v>521</v>
      </c>
      <c r="BG334" s="69" t="s">
        <v>521</v>
      </c>
      <c r="BH334" s="67" t="s">
        <v>521</v>
      </c>
      <c r="BI334" s="67" t="s">
        <v>521</v>
      </c>
      <c r="BJ334" s="67" t="s">
        <v>521</v>
      </c>
      <c r="BK334" s="67" t="s">
        <v>521</v>
      </c>
      <c r="BL334" s="67" t="s">
        <v>521</v>
      </c>
      <c r="BM334" s="67" t="s">
        <v>521</v>
      </c>
      <c r="BN334" s="67" t="s">
        <v>521</v>
      </c>
      <c r="BO334" s="67" t="s">
        <v>521</v>
      </c>
      <c r="BP334" s="68" t="s">
        <v>521</v>
      </c>
      <c r="BQ334" s="70" t="s">
        <v>521</v>
      </c>
      <c r="BR334" s="67" t="s">
        <v>521</v>
      </c>
      <c r="BS334" s="67" t="s">
        <v>521</v>
      </c>
      <c r="BT334" s="67" t="s">
        <v>521</v>
      </c>
      <c r="BU334" s="67" t="s">
        <v>521</v>
      </c>
      <c r="BV334" s="67" t="s">
        <v>521</v>
      </c>
      <c r="BW334" s="67" t="s">
        <v>521</v>
      </c>
      <c r="BX334" s="67" t="s">
        <v>521</v>
      </c>
      <c r="BY334" s="67" t="s">
        <v>521</v>
      </c>
      <c r="BZ334" s="68" t="s">
        <v>521</v>
      </c>
      <c r="CA334" s="69" t="s">
        <v>521</v>
      </c>
      <c r="CB334" s="67" t="s">
        <v>521</v>
      </c>
      <c r="CC334" s="67" t="s">
        <v>521</v>
      </c>
      <c r="CD334" s="67" t="s">
        <v>521</v>
      </c>
      <c r="CE334" s="67" t="s">
        <v>521</v>
      </c>
      <c r="CF334" s="67" t="s">
        <v>521</v>
      </c>
      <c r="CG334" s="67" t="s">
        <v>521</v>
      </c>
      <c r="CH334" s="67" t="s">
        <v>521</v>
      </c>
      <c r="CI334" s="67" t="s">
        <v>521</v>
      </c>
      <c r="CJ334" s="68" t="s">
        <v>521</v>
      </c>
      <c r="CK334" s="69" t="s">
        <v>521</v>
      </c>
      <c r="CL334" s="67" t="s">
        <v>521</v>
      </c>
      <c r="CM334" s="67" t="s">
        <v>521</v>
      </c>
      <c r="CN334" s="67" t="s">
        <v>521</v>
      </c>
      <c r="CO334" s="67" t="s">
        <v>521</v>
      </c>
      <c r="CP334" s="67" t="s">
        <v>521</v>
      </c>
      <c r="CQ334" s="67" t="s">
        <v>521</v>
      </c>
      <c r="CR334" s="67" t="s">
        <v>521</v>
      </c>
      <c r="CS334" s="67" t="s">
        <v>521</v>
      </c>
      <c r="CT334" s="68" t="s">
        <v>521</v>
      </c>
      <c r="CU334" s="69" t="s">
        <v>521</v>
      </c>
      <c r="CV334" s="67" t="s">
        <v>521</v>
      </c>
      <c r="CW334" s="67" t="s">
        <v>521</v>
      </c>
      <c r="CX334" s="67" t="s">
        <v>521</v>
      </c>
      <c r="CY334" s="67" t="s">
        <v>521</v>
      </c>
      <c r="CZ334" s="67" t="s">
        <v>521</v>
      </c>
      <c r="DA334" s="67" t="s">
        <v>520</v>
      </c>
      <c r="DB334" s="67" t="s">
        <v>520</v>
      </c>
      <c r="DC334" s="67" t="s">
        <v>520</v>
      </c>
      <c r="DD334" s="68" t="s">
        <v>520</v>
      </c>
      <c r="DE334" s="69" t="s">
        <v>520</v>
      </c>
      <c r="DF334" s="71" t="s">
        <v>520</v>
      </c>
      <c r="DG334" s="67" t="s">
        <v>520</v>
      </c>
      <c r="DH334" s="67" t="s">
        <v>520</v>
      </c>
      <c r="DI334" s="67" t="s">
        <v>520</v>
      </c>
      <c r="DJ334" s="67" t="s">
        <v>520</v>
      </c>
      <c r="DK334" s="67" t="s">
        <v>521</v>
      </c>
      <c r="DL334" s="67" t="s">
        <v>521</v>
      </c>
      <c r="DM334" s="67" t="s">
        <v>521</v>
      </c>
      <c r="DN334" s="68" t="s">
        <v>521</v>
      </c>
      <c r="DO334" s="70" t="s">
        <v>521</v>
      </c>
      <c r="DP334" s="71" t="s">
        <v>521</v>
      </c>
      <c r="DQ334" s="67" t="s">
        <v>521</v>
      </c>
      <c r="DR334" s="67" t="s">
        <v>521</v>
      </c>
      <c r="DS334" s="67" t="s">
        <v>521</v>
      </c>
      <c r="DT334" s="67" t="s">
        <v>521</v>
      </c>
      <c r="DU334" s="67" t="s">
        <v>521</v>
      </c>
      <c r="DV334" s="67" t="s">
        <v>521</v>
      </c>
      <c r="DW334" s="67" t="s">
        <v>521</v>
      </c>
      <c r="DX334" s="72" t="s">
        <v>521</v>
      </c>
      <c r="DY334" s="73" t="s">
        <v>522</v>
      </c>
      <c r="DZ334" s="74">
        <v>2</v>
      </c>
      <c r="EA334" s="74">
        <v>3</v>
      </c>
      <c r="EB334" s="74">
        <v>3</v>
      </c>
      <c r="EC334" s="75">
        <v>4</v>
      </c>
      <c r="ED334" s="76" t="s">
        <v>522</v>
      </c>
      <c r="EE334" s="74">
        <f t="shared" si="708"/>
        <v>2</v>
      </c>
      <c r="EF334" s="74">
        <f t="shared" si="756"/>
        <v>6</v>
      </c>
      <c r="EG334" s="74">
        <f t="shared" si="757"/>
        <v>18</v>
      </c>
      <c r="EH334" s="77">
        <f t="shared" si="758"/>
        <v>72</v>
      </c>
      <c r="EI334" s="73">
        <v>300</v>
      </c>
      <c r="EJ334" s="74">
        <v>450</v>
      </c>
      <c r="EK334" s="74">
        <v>900</v>
      </c>
      <c r="EL334" s="74">
        <v>1500</v>
      </c>
      <c r="EM334" s="75">
        <v>4500</v>
      </c>
      <c r="EN334" s="78">
        <v>1</v>
      </c>
      <c r="EO334" s="79">
        <f t="shared" si="759"/>
        <v>0.75</v>
      </c>
      <c r="EP334" s="79">
        <f t="shared" si="760"/>
        <v>0.5</v>
      </c>
      <c r="EQ334" s="79">
        <f t="shared" si="761"/>
        <v>0.27777777777777773</v>
      </c>
      <c r="ER334" s="80">
        <f t="shared" si="762"/>
        <v>0.20833333333333334</v>
      </c>
      <c r="ES334" s="128" t="s">
        <v>543</v>
      </c>
      <c r="ET334" s="82"/>
      <c r="EU334" s="83">
        <v>4</v>
      </c>
      <c r="EV334" s="73">
        <v>112</v>
      </c>
      <c r="EW334" s="74">
        <v>81</v>
      </c>
      <c r="EX334" s="74">
        <v>17</v>
      </c>
      <c r="EY334" s="74">
        <v>57</v>
      </c>
      <c r="EZ334" s="74">
        <v>61</v>
      </c>
      <c r="FA334" s="74">
        <v>28</v>
      </c>
      <c r="FB334" s="74">
        <v>51</v>
      </c>
      <c r="FC334" s="74">
        <v>75</v>
      </c>
      <c r="FD334" s="74">
        <f t="shared" si="709"/>
        <v>78</v>
      </c>
      <c r="FE334" s="84">
        <f t="shared" si="710"/>
        <v>92</v>
      </c>
      <c r="FF334" s="73">
        <f>RANK(EV334,$EV$9:$EV$497,0)</f>
        <v>51</v>
      </c>
      <c r="FG334" s="74">
        <f>RANK(EW334,$EW$9:$EW$497,0)</f>
        <v>50</v>
      </c>
      <c r="FH334" s="74">
        <f>RANK(EX334,$EX$9:$EX$497,0)</f>
        <v>325</v>
      </c>
      <c r="FI334" s="74">
        <f>RANK(EY334,$EY$9:$EY$497,0)</f>
        <v>93</v>
      </c>
      <c r="FJ334" s="74">
        <f>RANK(EZ334,$EZ$9:$EZ$497,0)</f>
        <v>44</v>
      </c>
      <c r="FK334" s="74">
        <f>RANK(FA334,$FA$9:$FA$497,0)</f>
        <v>125</v>
      </c>
      <c r="FL334" s="74">
        <f>RANK(FB334,$FB$9:$FB$497,0)</f>
        <v>167</v>
      </c>
      <c r="FM334" s="74">
        <f>RANK(FC334,$FC$9:$FC$497,0)</f>
        <v>73</v>
      </c>
      <c r="FN334" s="74">
        <f>RANK(FD334,$FD$9:$FD$497,0)</f>
        <v>173</v>
      </c>
      <c r="FO334" s="84">
        <f>RANK(FE334,$FE$9:$FE$497,0)</f>
        <v>166</v>
      </c>
      <c r="FP334" s="73">
        <f>COUNTIFS($EV$9:$EV$497,"&gt;"&amp;EV334,$ES$9:$ES$497,ES334)+1</f>
        <v>4</v>
      </c>
      <c r="FQ334" s="74">
        <f>COUNTIFS($EW$9:$EW$497,"&gt;"&amp;EW334,$ES$9:$ES$497,ES334)+1</f>
        <v>34</v>
      </c>
      <c r="FR334" s="74">
        <f>COUNTIFS($EX$9:$EX$497,"&gt;"&amp;EX334,$ES$9:$ES$497,ES334)+1</f>
        <v>32</v>
      </c>
      <c r="FS334" s="74">
        <f>COUNTIFS($EY$9:$EY$497,"&gt;"&amp;EY334,$ES$9:$ES$497,ES334)+1</f>
        <v>10</v>
      </c>
      <c r="FT334" s="74">
        <f>COUNTIFS($EZ$9:$EZ$497,"&gt;"&amp;EZ334,$ES$9:$ES$497,ES334)+1</f>
        <v>41</v>
      </c>
      <c r="FU334" s="74">
        <f>COUNTIFS($FA$9:$FA$497,"&gt;"&amp;FA334,$ES$9:$ES$497,ES334)+1</f>
        <v>31</v>
      </c>
      <c r="FV334" s="74">
        <f>COUNTIFS($FB$9:$FB$497,"&gt;"&amp;FB334,$ES$9:$ES$497,ES334)+1</f>
        <v>35</v>
      </c>
      <c r="FW334" s="74">
        <f>COUNTIFS($FC$9:$FC$497,"&gt;"&amp;FC334,$ES$9:$ES$497,ES334)+1</f>
        <v>17</v>
      </c>
      <c r="FX334" s="74">
        <f>COUNTIFS($FD$9:$FD$497,"&gt;"&amp;FD334,$ES$9:$ES$497,ES334)+1</f>
        <v>44</v>
      </c>
      <c r="FY334" s="84">
        <f>COUNTIFS($FE$9:$FE$497,"&gt;"&amp;FE334,$ES$9:$ES$497,ES334)+1</f>
        <v>15</v>
      </c>
      <c r="FZ334" s="85">
        <f t="shared" si="711"/>
        <v>0.99</v>
      </c>
      <c r="GA334" s="86">
        <f t="shared" si="712"/>
        <v>0.72</v>
      </c>
      <c r="GB334" s="86">
        <f t="shared" si="713"/>
        <v>0.15</v>
      </c>
      <c r="GC334" s="86">
        <f t="shared" si="714"/>
        <v>0.5</v>
      </c>
      <c r="GD334" s="86">
        <f t="shared" si="715"/>
        <v>0.54</v>
      </c>
      <c r="GE334" s="86">
        <f t="shared" si="716"/>
        <v>0.25</v>
      </c>
      <c r="GF334" s="86">
        <f t="shared" si="717"/>
        <v>0.45</v>
      </c>
      <c r="GG334" s="86">
        <f t="shared" si="718"/>
        <v>0.66</v>
      </c>
      <c r="GH334" s="86">
        <f t="shared" si="719"/>
        <v>0.69</v>
      </c>
      <c r="GI334" s="87">
        <f t="shared" si="720"/>
        <v>0.81</v>
      </c>
      <c r="GJ334" s="85">
        <f>ROUND(((FZ334-AVERAGE(FZ$9:FZ$497))/STDEVP(FZ$9:FZ$497)*10+50),2)</f>
        <v>50.91</v>
      </c>
      <c r="GK334" s="86">
        <f>ROUND(((GA334-AVERAGE(GA$9:GA$497))/STDEVP(GA$9:GA$497)*10+50),2)</f>
        <v>50.88</v>
      </c>
      <c r="GL334" s="86">
        <f>ROUND(((GB334-AVERAGE(GB$9:GB$497))/STDEVP(GB$9:GB$497)*10+50),2)</f>
        <v>33.74</v>
      </c>
      <c r="GM334" s="86">
        <f>ROUND(((GC334-AVERAGE(GC$9:GC$497))/STDEVP(GC$9:GC$497)*10+50),2)</f>
        <v>48.69</v>
      </c>
      <c r="GN334" s="86">
        <f>ROUND(((GD334-AVERAGE(GD$9:GD$497))/STDEVP(GD$9:GD$497)*10+50),2)</f>
        <v>55.06</v>
      </c>
      <c r="GO334" s="86">
        <f>ROUND(((GE334-AVERAGE(GE$9:GE$497))/STDEVP(GE$9:GE$497)*10+50),2)</f>
        <v>46.43</v>
      </c>
      <c r="GP334" s="86">
        <f>ROUND(((GF334-AVERAGE(GF$9:GF$497))/STDEVP(GF$9:GF$497)*10+50),2)</f>
        <v>44.18</v>
      </c>
      <c r="GQ334" s="86">
        <f>ROUND(((GG334-AVERAGE(GG$9:GG$497))/STDEVP(GG$9:GG$497)*10+50),2)</f>
        <v>50.91</v>
      </c>
      <c r="GR334" s="86">
        <f>ROUND(((GH334-AVERAGE(GH$9:GH$497))/STDEVP(GH$9:GH$497)*10+50),2)</f>
        <v>39.61</v>
      </c>
      <c r="GS334" s="87">
        <f>ROUND(((GI334-AVERAGE(GI$9:GI$497))/STDEVP(GI$9:GI$497)*10+50),2)</f>
        <v>41.52</v>
      </c>
      <c r="GT334" s="73">
        <f>RANK(GJ334,$GJ$9:$GJ$497,0)</f>
        <v>185</v>
      </c>
      <c r="GU334" s="74">
        <f>RANK(GK334,$GK$9:$GK$497,0)</f>
        <v>173</v>
      </c>
      <c r="GV334" s="74">
        <f>RANK(GL334,$GL$9:$GL$497,0)</f>
        <v>415</v>
      </c>
      <c r="GW334" s="74">
        <f>RANK(GM334,$GM$9:$GM$497,0)</f>
        <v>211</v>
      </c>
      <c r="GX334" s="74">
        <f>RANK(GN334,$GN$9:$GN$497,0)</f>
        <v>102</v>
      </c>
      <c r="GY334" s="74">
        <f>RANK(GO334,$GO$9:$GO$497,0)</f>
        <v>229</v>
      </c>
      <c r="GZ334" s="74">
        <f>RANK(GP334,$GP$9:$GP$497,0)</f>
        <v>294</v>
      </c>
      <c r="HA334" s="74">
        <f>RANK(GQ334,$GQ$9:$GQ$497,0)</f>
        <v>201</v>
      </c>
      <c r="HB334" s="74">
        <f>RANK(GR334,$GR$9:$GR$497,0)</f>
        <v>390</v>
      </c>
      <c r="HC334" s="84">
        <f>RANK(GS334,$GS$9:$GS$497,0)</f>
        <v>354</v>
      </c>
      <c r="HD334" s="85">
        <f>ROUND(AVERAGEIF($ES$9:$ES$497,$ES334,$FZ$9:$FZ$497),2)</f>
        <v>0.86</v>
      </c>
      <c r="HE334" s="86">
        <f>ROUND(AVERAGEIF($ES$9:$ES$497,$ES334,$GA$9:$GA$497),2)</f>
        <v>1.0900000000000001</v>
      </c>
      <c r="HF334" s="86">
        <f>ROUND(AVERAGEIF($ES$9:$ES$497,$ES334,$GB$9:$GB$497),2)</f>
        <v>0.28999999999999998</v>
      </c>
      <c r="HG334" s="86">
        <f>ROUND(AVERAGEIF($ES$9:$ES$497,$ES334,$GC$9:$GC$497),2)</f>
        <v>0.42</v>
      </c>
      <c r="HH334" s="86">
        <f>ROUND(AVERAGEIF($ES$9:$ES$497,$ES334,$GD$9:$GD$497),2)</f>
        <v>0.86</v>
      </c>
      <c r="HI334" s="86">
        <f>ROUND(AVERAGEIF($ES$9:$ES$497,$ES334,$GE$9:$GE$497),2)</f>
        <v>0.3</v>
      </c>
      <c r="HJ334" s="86">
        <f>ROUND(AVERAGEIF($ES$9:$ES$497,$ES334,$GF$9:$GF$497),2)</f>
        <v>0.67</v>
      </c>
      <c r="HK334" s="86">
        <f>ROUND(AVERAGEIF($ES$9:$ES$497,$ES334,$GG$9:$GG$497),2)</f>
        <v>0.73</v>
      </c>
      <c r="HL334" s="86">
        <f>ROUND(AVERAGEIF($ES$9:$ES$497,$ES334,$GH$9:$GH$497),2)</f>
        <v>1.1399999999999999</v>
      </c>
      <c r="HM334" s="87">
        <f>ROUND(AVERAGEIF($ES$9:$ES$497,$ES334,$GI$9:$GI$497),2)</f>
        <v>1.01</v>
      </c>
      <c r="HN334" s="88">
        <f t="shared" si="721"/>
        <v>0.13</v>
      </c>
      <c r="HO334" s="89">
        <f t="shared" si="722"/>
        <v>-0.37000000000000011</v>
      </c>
      <c r="HP334" s="89">
        <f t="shared" si="723"/>
        <v>-0.13999999999999999</v>
      </c>
      <c r="HQ334" s="89">
        <f t="shared" si="724"/>
        <v>8.0000000000000016E-2</v>
      </c>
      <c r="HR334" s="89">
        <f t="shared" si="725"/>
        <v>-0.31999999999999995</v>
      </c>
      <c r="HS334" s="89">
        <f t="shared" si="726"/>
        <v>-4.9999999999999989E-2</v>
      </c>
      <c r="HT334" s="89">
        <f t="shared" si="727"/>
        <v>-0.22000000000000003</v>
      </c>
      <c r="HU334" s="89">
        <f t="shared" si="728"/>
        <v>-6.9999999999999951E-2</v>
      </c>
      <c r="HV334" s="89">
        <f t="shared" si="729"/>
        <v>-0.44999999999999996</v>
      </c>
      <c r="HW334" s="90">
        <f t="shared" si="730"/>
        <v>-0.19999999999999996</v>
      </c>
      <c r="HX334" s="73">
        <f>COUNTIFS($FZ$9:$FZ$497,"&gt;"&amp;FZ334,$ES$9:$ES$497,$ES334)+1</f>
        <v>24</v>
      </c>
      <c r="HY334" s="74">
        <f>COUNTIFS($GA$9:$GA$497,"&gt;"&amp;GA334,$ES$9:$ES$497,$ES334)+1</f>
        <v>80</v>
      </c>
      <c r="HZ334" s="74">
        <f>COUNTIFS($GB$9:$GB$497,"&gt;"&amp;GB334,$ES$9:$ES$497,$ES334)+1</f>
        <v>67</v>
      </c>
      <c r="IA334" s="74">
        <f>COUNTIFS($GC$9:$GC$497,"&gt;"&amp;GC334,$ES$9:$ES$497,$ES334)+1</f>
        <v>24</v>
      </c>
      <c r="IB334" s="74">
        <f>COUNTIFS($GD$9:$GD$497,"&gt;"&amp;GD334,$ES$9:$ES$497,$ES334)+1</f>
        <v>85</v>
      </c>
      <c r="IC334" s="74">
        <f>COUNTIFS($GE$9:$GE$497,"&gt;"&amp;GE334,$ES$9:$ES$497,$ES334)+1</f>
        <v>62</v>
      </c>
      <c r="ID334" s="74">
        <f>COUNTIFS($GF$9:$GF$497,"&gt;"&amp;GF334,$ES$9:$ES$497,$ES334)+1</f>
        <v>77</v>
      </c>
      <c r="IE334" s="74">
        <f>COUNTIFS($GG$9:$GG$497,"&gt;"&amp;GG334,$ES$9:$ES$497,$ES334)+1</f>
        <v>56</v>
      </c>
      <c r="IF334" s="74">
        <f>COUNTIFS($GH$9:$GH$497,"&gt;"&amp;GH334,$ES$9:$ES$497,$ES334)+1</f>
        <v>87</v>
      </c>
      <c r="IG334" s="84">
        <f>COUNTIFS($GI$9:$GI$497,"&gt;"&amp;GI334,$ES$9:$ES$497,$ES334)+1</f>
        <v>76</v>
      </c>
      <c r="IH334" s="148"/>
      <c r="II334" s="149"/>
      <c r="IJ334" s="149"/>
      <c r="IK334" s="149"/>
      <c r="IL334" s="149">
        <v>0.05</v>
      </c>
      <c r="IM334" s="150"/>
      <c r="IN334" s="151"/>
      <c r="IO334" s="152"/>
      <c r="IP334" s="153"/>
      <c r="IQ334" s="149"/>
      <c r="IR334" s="149"/>
      <c r="IS334" s="149"/>
      <c r="IT334" s="149"/>
      <c r="IU334" s="149"/>
      <c r="IV334" s="149"/>
      <c r="IW334" s="154"/>
      <c r="IX334" s="151"/>
      <c r="IY334" s="149"/>
      <c r="IZ334" s="149"/>
      <c r="JA334" s="149"/>
      <c r="JB334" s="149"/>
      <c r="JC334" s="149"/>
      <c r="JD334" s="149"/>
      <c r="JE334" s="155"/>
      <c r="JF334" s="153"/>
      <c r="JG334" s="149"/>
      <c r="JH334" s="149"/>
      <c r="JI334" s="149"/>
      <c r="JJ334" s="149"/>
      <c r="JK334" s="149"/>
      <c r="JL334" s="149"/>
      <c r="JM334" s="154"/>
      <c r="JN334" s="151"/>
      <c r="JO334" s="149"/>
      <c r="JP334" s="149"/>
      <c r="JQ334" s="149"/>
      <c r="JR334" s="149"/>
      <c r="JS334" s="149"/>
      <c r="JT334" s="149"/>
      <c r="JU334" s="149"/>
      <c r="JV334" s="149"/>
      <c r="JW334" s="149"/>
      <c r="JX334" s="149"/>
      <c r="JY334" s="149"/>
      <c r="JZ334" s="155"/>
      <c r="KA334" s="151"/>
      <c r="KB334" s="149"/>
      <c r="KC334" s="149"/>
      <c r="KD334" s="149"/>
      <c r="KE334" s="155"/>
      <c r="KF334" s="153"/>
      <c r="KG334" s="149"/>
      <c r="KH334" s="149"/>
      <c r="KI334" s="149"/>
      <c r="KJ334" s="149"/>
      <c r="KK334" s="156"/>
      <c r="KL334" s="149"/>
      <c r="KM334" s="149"/>
      <c r="KN334" s="149"/>
      <c r="KO334" s="149"/>
      <c r="KP334" s="149"/>
      <c r="KQ334" s="149"/>
      <c r="KR334" s="149"/>
      <c r="KS334" s="154"/>
      <c r="KT334" s="154"/>
      <c r="KU334" s="154"/>
      <c r="KV334" s="154"/>
      <c r="KW334" s="151"/>
      <c r="KX334" s="149"/>
      <c r="KY334" s="149"/>
      <c r="KZ334" s="149"/>
      <c r="LA334" s="149"/>
      <c r="LB334" s="149"/>
      <c r="LC334" s="154"/>
      <c r="LD334" s="151"/>
      <c r="LE334" s="152"/>
      <c r="LF334" s="157"/>
      <c r="LG334" s="158"/>
      <c r="LH334" s="151"/>
      <c r="LI334" s="149"/>
      <c r="LJ334" s="147"/>
      <c r="LK334" s="147"/>
      <c r="LL334" s="147"/>
      <c r="LM334" s="159"/>
      <c r="LN334" s="153"/>
      <c r="LO334" s="149"/>
      <c r="LP334" s="149"/>
      <c r="LQ334" s="149"/>
      <c r="LR334" s="154"/>
      <c r="LS334" s="151"/>
      <c r="LT334" s="149"/>
      <c r="LU334" s="149"/>
      <c r="LV334" s="149"/>
      <c r="LW334" s="149"/>
      <c r="LX334" s="149"/>
      <c r="LY334" s="149"/>
      <c r="LZ334" s="149"/>
      <c r="MA334" s="155"/>
      <c r="MB334" s="153"/>
      <c r="MC334" s="149"/>
      <c r="MD334" s="149"/>
      <c r="ME334" s="149"/>
      <c r="MF334" s="149"/>
      <c r="MG334" s="149"/>
      <c r="MH334" s="149"/>
      <c r="MI334" s="149"/>
      <c r="MJ334" s="149"/>
      <c r="MK334" s="149"/>
      <c r="ML334" s="149"/>
      <c r="MM334" s="149"/>
      <c r="MN334" s="156"/>
      <c r="MO334" s="156"/>
      <c r="MP334" s="154"/>
      <c r="MQ334" s="151"/>
      <c r="MR334" s="149"/>
      <c r="MS334" s="149"/>
      <c r="MT334" s="149"/>
      <c r="MU334" s="149"/>
      <c r="MV334" s="156"/>
      <c r="MW334" s="149"/>
      <c r="MX334" s="149"/>
      <c r="MY334" s="149"/>
      <c r="MZ334" s="149"/>
      <c r="NA334" s="149">
        <v>0.05</v>
      </c>
      <c r="NB334" s="149"/>
      <c r="NC334" s="149"/>
      <c r="ND334" s="154"/>
      <c r="NE334" s="154"/>
      <c r="NF334" s="154"/>
      <c r="NG334" s="154"/>
      <c r="NH334" s="151"/>
      <c r="NI334" s="149"/>
      <c r="NJ334" s="149"/>
      <c r="NK334" s="149"/>
      <c r="NL334" s="149"/>
      <c r="NM334" s="149"/>
      <c r="NN334" s="94"/>
      <c r="NO334" s="151"/>
      <c r="NP334" s="160"/>
      <c r="NQ334" s="145" t="s">
        <v>1314</v>
      </c>
      <c r="NR334" s="199" t="s">
        <v>1321</v>
      </c>
      <c r="NS334" s="145"/>
      <c r="NT334" s="145"/>
      <c r="NU334" s="145" t="s">
        <v>1312</v>
      </c>
      <c r="NV334" s="171">
        <v>44313</v>
      </c>
      <c r="NW334" s="102" t="s">
        <v>882</v>
      </c>
      <c r="NX334" s="165" t="s">
        <v>1322</v>
      </c>
      <c r="NY334" s="129" t="s">
        <v>1323</v>
      </c>
      <c r="NZ334" s="165" t="s">
        <v>1322</v>
      </c>
      <c r="OA334" s="166"/>
      <c r="OB334" s="166"/>
      <c r="OC334" s="166"/>
      <c r="OD334" s="108">
        <f t="shared" si="763"/>
        <v>72</v>
      </c>
      <c r="OE334" s="109">
        <v>4</v>
      </c>
      <c r="OF334" s="110">
        <f t="shared" si="764"/>
        <v>300</v>
      </c>
      <c r="OG334" s="109">
        <v>3</v>
      </c>
      <c r="OH334" s="111">
        <f>ROUND(AVERAGEIF($ES$9:$ES$497,$ES334,EV$9:EV$497),0)</f>
        <v>57</v>
      </c>
      <c r="OI334" s="112">
        <f>ROUND(AVERAGEIF($ES$9:$ES$497,$ES334,EW$9:EW$497),0)</f>
        <v>69</v>
      </c>
      <c r="OJ334" s="112">
        <f>ROUND(AVERAGEIF($ES$9:$ES$497,$ES334,EX$9:EX$497),0)</f>
        <v>17</v>
      </c>
      <c r="OK334" s="112">
        <f>ROUND(AVERAGEIF($ES$9:$ES$497,$ES334,EY$9:EY$497),0)</f>
        <v>30</v>
      </c>
      <c r="OL334" s="112">
        <f>ROUND(AVERAGEIF($ES$9:$ES$497,$ES334,EZ$9:EZ$497),0)</f>
        <v>58</v>
      </c>
      <c r="OM334" s="112">
        <f>ROUND(AVERAGEIF($ES$9:$ES$497,$ES334,FA$9:FA$497),0)</f>
        <v>21</v>
      </c>
      <c r="ON334" s="112">
        <f>ROUND(AVERAGEIF($ES$9:$ES$497,$ES334,FB$9:FB$497),0)</f>
        <v>45</v>
      </c>
      <c r="OO334" s="112">
        <f>ROUND(AVERAGEIF($ES$9:$ES$497,$ES334,FC$9:FC$497),0)</f>
        <v>49</v>
      </c>
      <c r="OP334" s="112">
        <f>ROUND(AVERAGEIF($ES$9:$ES$497,$ES334,FD$9:FD$497),0)</f>
        <v>75</v>
      </c>
      <c r="OQ334" s="113">
        <f>ROUND(AVERAGEIF($ES$9:$ES$497,$ES334,FE$9:FE$497),0)</f>
        <v>66</v>
      </c>
      <c r="OR334" s="114">
        <f>ROUND(EV334/MAX(EV$9:EV$497)*100,0)</f>
        <v>63</v>
      </c>
      <c r="OS334" s="115">
        <f>ROUND(EW334/MAX(EW$9:EW$497)*100,0)</f>
        <v>64</v>
      </c>
      <c r="OT334" s="115">
        <f>ROUND(EX334/MAX(EX$9:EX$497)*100,0)</f>
        <v>14</v>
      </c>
      <c r="OU334" s="115">
        <f>ROUND(EY334/MAX(EY$9:EY$497)*100,0)</f>
        <v>38</v>
      </c>
      <c r="OV334" s="115">
        <f>ROUND(EZ334/MAX(EZ$9:EZ$497)*100,0)</f>
        <v>49</v>
      </c>
      <c r="OW334" s="115">
        <f>ROUND(FA334/MAX(FA$9:FA$497)*100,0)</f>
        <v>25</v>
      </c>
      <c r="OX334" s="115">
        <f>ROUND(FB334/MAX(FB$9:FB$497)*100,0)</f>
        <v>38</v>
      </c>
      <c r="OY334" s="116">
        <f>ROUND(FC334/MAX(FC$9:FC$497)*100,0)</f>
        <v>52</v>
      </c>
      <c r="OZ334" s="115">
        <f>ROUND(FD334/MAX(FD$9:FD$497)*100,0)</f>
        <v>53</v>
      </c>
      <c r="PA334" s="117">
        <f>ROUND(FE334/MAX(FE$9:FE$497)*100,0)</f>
        <v>38</v>
      </c>
      <c r="PB334" s="118">
        <f t="shared" si="731"/>
        <v>462</v>
      </c>
      <c r="PC334" s="115">
        <f t="shared" si="732"/>
        <v>567</v>
      </c>
      <c r="PD334" s="115">
        <f t="shared" si="733"/>
        <v>609</v>
      </c>
      <c r="PE334" s="115">
        <f t="shared" si="734"/>
        <v>566</v>
      </c>
      <c r="PF334" s="115">
        <f t="shared" si="735"/>
        <v>519</v>
      </c>
      <c r="PG334" s="119">
        <f t="shared" si="736"/>
        <v>443</v>
      </c>
      <c r="PH334" s="118">
        <f>ROUND(PB334/MAX(PB$9:PB$497)*100,0)</f>
        <v>55</v>
      </c>
      <c r="PI334" s="115">
        <f>ROUND(PC334/MAX(PC$9:PC$497)*100,0)</f>
        <v>68</v>
      </c>
      <c r="PJ334" s="115">
        <f>ROUND(PD334/MAX(PD$9:PD$497)*100,0)</f>
        <v>65</v>
      </c>
      <c r="PK334" s="115">
        <f>ROUND(PE334/MAX(PE$9:PE$497)*100,0)</f>
        <v>56</v>
      </c>
      <c r="PL334" s="115">
        <f>ROUND(PF334/MAX(PF$9:PF$497)*100,0)</f>
        <v>73</v>
      </c>
      <c r="PM334" s="119">
        <f>ROUND(PG334/MAX(PG$9:PG$497)*100,0)</f>
        <v>65</v>
      </c>
      <c r="PN334" s="118">
        <f>RANK(PH334,PH$9:PH$497,0)</f>
        <v>144</v>
      </c>
      <c r="PO334" s="115">
        <f>RANK(PI334,PI$9:PI$497,0)</f>
        <v>38</v>
      </c>
      <c r="PP334" s="115">
        <f>RANK(PJ334,PJ$9:PJ$497,0)</f>
        <v>93</v>
      </c>
      <c r="PQ334" s="115">
        <f>RANK(PK334,PK$9:PK$497,0)</f>
        <v>128</v>
      </c>
      <c r="PR334" s="115">
        <f>RANK(PL334,PL$9:PL$497,0)</f>
        <v>56</v>
      </c>
      <c r="PS334" s="119">
        <f>RANK(PM334,PM$9:PM$497,0)</f>
        <v>74</v>
      </c>
      <c r="PT334" s="120">
        <f>ROUND(FZ334/MAX(FZ$9:FZ$497)*100,0)</f>
        <v>54</v>
      </c>
      <c r="PU334" s="115">
        <f>ROUND(GA334/MAX(GA$9:GA$497)*100,0)</f>
        <v>40</v>
      </c>
      <c r="PV334" s="115">
        <f>ROUND(GB334/MAX(GB$9:GB$497)*100,0)</f>
        <v>11</v>
      </c>
      <c r="PW334" s="115">
        <f>ROUND(GC334/MAX(GC$9:GC$497)*100,0)</f>
        <v>40</v>
      </c>
      <c r="PX334" s="115">
        <f>ROUND(GD334/MAX(GD$9:GD$497)*100,0)</f>
        <v>30</v>
      </c>
      <c r="PY334" s="115">
        <f>ROUND(GE334/MAX(GE$9:GE$497)*100,0)</f>
        <v>15</v>
      </c>
      <c r="PZ334" s="115">
        <f>ROUND(GF334/MAX(GF$9:GF$497)*100,0)</f>
        <v>21</v>
      </c>
      <c r="QA334" s="116">
        <f>ROUND(GG334/MAX(GG$9:GG$497)*100,0)</f>
        <v>36</v>
      </c>
      <c r="QB334" s="115">
        <f>ROUND(GH334/MAX(GH$9:GH$497)*100,0)</f>
        <v>31</v>
      </c>
      <c r="QC334" s="121">
        <f>ROUND(GI334/MAX(GI$9:GI$497)*100,0)</f>
        <v>26</v>
      </c>
      <c r="QD334" s="120">
        <f>ROUND(AVERAGEIF($ES$9:$ES$497,$ES334,PT$9:PT$497),0)</f>
        <v>47</v>
      </c>
      <c r="QE334" s="120">
        <f>ROUND(AVERAGEIF($ES$9:$ES$497,$ES334,PU$9:PU$497),0)</f>
        <v>61</v>
      </c>
      <c r="QF334" s="120">
        <f>ROUND(AVERAGEIF($ES$9:$ES$497,$ES334,PV$9:PV$497),0)</f>
        <v>21</v>
      </c>
      <c r="QG334" s="120">
        <f>ROUND(AVERAGEIF($ES$9:$ES$497,$ES334,PW$9:PW$497),0)</f>
        <v>34</v>
      </c>
      <c r="QH334" s="120">
        <f>ROUND(AVERAGEIF($ES$9:$ES$497,$ES334,PX$9:PX$497),0)</f>
        <v>48</v>
      </c>
      <c r="QI334" s="120">
        <f>ROUND(AVERAGEIF($ES$9:$ES$497,$ES334,PY$9:PY$497),0)</f>
        <v>18</v>
      </c>
      <c r="QJ334" s="120">
        <f>ROUND(AVERAGEIF($ES$9:$ES$497,$ES334,PZ$9:PZ$497),0)</f>
        <v>31</v>
      </c>
      <c r="QK334" s="120">
        <f>ROUND(AVERAGEIF($ES$9:$ES$497,$ES334,QA$9:QA$497),0)</f>
        <v>40</v>
      </c>
      <c r="QL334" s="120">
        <f>ROUND(AVERAGEIF($ES$9:$ES$497,$ES334,QB$9:QB$497),0)</f>
        <v>51</v>
      </c>
      <c r="QM334" s="120">
        <f>ROUND(AVERAGEIF($ES$9:$ES$497,$ES334,QC$9:QC$497),0)</f>
        <v>32</v>
      </c>
      <c r="QN334" s="114">
        <f t="shared" si="737"/>
        <v>350</v>
      </c>
      <c r="QO334" s="115">
        <f t="shared" si="738"/>
        <v>426</v>
      </c>
      <c r="QP334" s="115">
        <f t="shared" si="739"/>
        <v>470</v>
      </c>
      <c r="QQ334" s="115">
        <f t="shared" si="740"/>
        <v>458</v>
      </c>
      <c r="QR334" s="115">
        <f t="shared" si="741"/>
        <v>507</v>
      </c>
      <c r="QS334" s="119">
        <f t="shared" si="742"/>
        <v>349</v>
      </c>
      <c r="QT334" s="114">
        <f>ROUND((QN334-MIN(QN$9:QN$497))/(MAX(QN$9:QN$497)-MIN(QN$9:QN$497))*100,0)</f>
        <v>19</v>
      </c>
      <c r="QU334" s="115">
        <f>ROUND((QO334-MIN(QO$9:QO$497))/(MAX(QO$9:QO$497)-MIN(QO$9:QO$497))*100,0)</f>
        <v>31</v>
      </c>
      <c r="QV334" s="115">
        <f>ROUND((QP334-MIN(QP$9:QP$497))/(MAX(QP$9:QP$497)-MIN(QP$9:QP$497))*100,0)</f>
        <v>17</v>
      </c>
      <c r="QW334" s="115">
        <f>ROUND((QQ334-MIN(QQ$9:QQ$497))/(MAX(QQ$9:QQ$497)-MIN(QQ$9:QQ$497))*100,0)</f>
        <v>22</v>
      </c>
      <c r="QX334" s="115">
        <f>ROUND((QR334-MIN(QR$9:QR$497))/(MAX(QR$9:QR$497)-MIN(QR$9:QR$497))*100,0)</f>
        <v>46</v>
      </c>
      <c r="QY334" s="115">
        <f>ROUND((QS334-MIN(QS$9:QS$497))/(MAX(QS$9:QS$497)-MIN(QS$9:QS$497))*100,0)</f>
        <v>35</v>
      </c>
      <c r="QZ334" s="114">
        <f>RANK(QN334,QN$9:QN$497,0)</f>
        <v>403</v>
      </c>
      <c r="RA334" s="115">
        <f>RANK(QO334,QO$9:QO$497,0)</f>
        <v>146</v>
      </c>
      <c r="RB334" s="115">
        <f>RANK(QP334,QP$9:QP$497,0)</f>
        <v>366</v>
      </c>
      <c r="RC334" s="115">
        <f>RANK(QQ334,QQ$9:QQ$497,0)</f>
        <v>358</v>
      </c>
      <c r="RD334" s="115">
        <f>RANK(QR334,QR$9:QR$497,0)</f>
        <v>223</v>
      </c>
      <c r="RE334" s="115">
        <f>RANK(QS334,QS$9:QS$497,0)</f>
        <v>250</v>
      </c>
      <c r="RF334" s="122"/>
      <c r="RG334" s="115">
        <f>($RH$3*(IH334+IJ334)*100*100/MAX(EX$9:EX$497)*$RO$3) +($RH$3*(II334+IJ334)*100*100/MAX(EX$9:EX$497)*$RO$4) + ($RH$3*IK334*100*100/MAX(EX$9:EX$497)*0.098)</f>
        <v>0</v>
      </c>
      <c r="RH334" s="115">
        <f>($RH$4*IL334*100*100/MAX(EZ$9:EZ$497))*$RQ$3</f>
        <v>4.6000000000000005</v>
      </c>
      <c r="RI334" s="115">
        <f>($RH$3*IM334*100*100/MAX(EY$9:EY$497))*$RQ$4</f>
        <v>0</v>
      </c>
      <c r="RJ334" s="115">
        <f>($RH$3*IN334*100*100/MAX(EX$9:EX$497))</f>
        <v>0</v>
      </c>
      <c r="RK334" s="115">
        <f>($RH$4*IO334*100*100/MAX(EZ$9:EZ$497))*$RQ$3</f>
        <v>0</v>
      </c>
      <c r="RL334" s="115">
        <f>(($RL$4*IP334*100*((100/MAX(EX$9:EX$497)+100/MAX(EZ$9:EZ$497))/2))+($RL$4*IQ334*100*((100/MAX(EX$9:EX$497)+100/MAX(EZ$9:EZ$497))/2))+($RL$4*IR334*100*((100/MAX(EX$9:EX$497)+100/MAX(EZ$9:EZ$497))/2))+($RL$4*IS334*100*((100/MAX(EX$9:EX$497)+100/MAX(EZ$9:EZ$497))/2))+($RL$4*IT334*100*((100/MAX(EX$9:EX$497)+100/MAX(EZ$9:EZ$497))/2))+($RL$4*IU334*100*((100/MAX(EX$9:EX$497)+100/MAX(EZ$9:EZ$497))/2))+($RL$4*IV334*100*((100/MAX(EX$9:EX$497)+100/MAX(EZ$9:EZ$497))/2))+($RL$4*IW334*100*((100/MAX(EX$9:EX$497)+100/MAX(EZ$9:EZ$497))/2)))*$RS$3</f>
        <v>0</v>
      </c>
      <c r="RM334" s="115">
        <f>(($RH$3*IX334*100*100/MAX(EX$9:EX$497))+($RH$3*IY334*100*100/MAX(EX$9:EX$497))+($RH$3*IZ334*100*100/MAX(EX$9:EX$497))+($RH$3*JA334*100*100/MAX(EX$9:EX$497))+($RH$3*JB334*100*100/MAX(EX$9:EX$497))+($RH$3*JC334*100*100/MAX(EX$9:EX$497))+($RH$3*JD334*100*100/MAX(EX$9:EX$497))+($RH$3*JE334*100*100/MAX(EX$9:EX$497)))*$RS$4</f>
        <v>0</v>
      </c>
      <c r="RN334" s="115">
        <f>(($RH$4*JF334*100*100/MAX(EZ$9:EZ$497)) + ($RH$4*JG334*100*100/MAX(EZ$9:EZ$497)) + ($RH$4*JH334*100*100/MAX(EZ$9:EZ$497)) + ($RH$4*JI334*100*100/MAX(EZ$9:EZ$497)) + ($RH$4*JJ334*100*100/MAX(EZ$9:EZ$497)) + ($RH$4*JK334*100*100/MAX(EZ$9:EZ$497)) + ($RH$4*JL334*100*100/MAX(EZ$9:EZ$497)) + ($RH$4*JM334*100*100/MAX(EZ$9:EZ$497)))*$RU$3</f>
        <v>0</v>
      </c>
      <c r="RO334" s="115">
        <f>(($RL$4*JN334*100*((100/MAX(EX$9:EX$497)+100/MAX(EZ$9:EZ$497))/2))+($RL$4*JO334*100*((100/MAX(EX$9:EX$497)+100/MAX(EZ$9:EZ$497))/2))+($RL$4*JP334*100*((100/MAX(EX$9:EX$497)+100/MAX(EZ$9:EZ$497))/2))+($RL$4*JQ334*100*((100/MAX(EX$9:EX$497)+100/MAX(EZ$9:EZ$497))/2))+($RL$4*JR334*100*((100/MAX(EX$9:EX$497)+100/MAX(EZ$9:EZ$497))/2))+($RL$4*JS334*100*((100/MAX(EX$9:EX$497)+100/MAX(EZ$9:EZ$497))/2))+($RL$4*JT334*100*((100/MAX(EX$9:EX$497)+100/MAX(EZ$9:EZ$497))/2))+($RL$4*JU334*100*((100/MAX(EX$9:EX$497)+100/MAX(EZ$9:EZ$497))/2))+($RL$4*JV334*100*((100/MAX(EX$9:EX$497)+100/MAX(EZ$9:EZ$497))/2))+($RL$4*JW334*100*((100/MAX(EX$9:EX$497)+100/MAX(EZ$9:EZ$497))/2))+($RL$4*JX334*100*((100/MAX(EX$9:EX$497)+100/MAX(EZ$9:EZ$497))/2))+($RL$4*JY334*100*((100/MAX(EX$9:EX$497)+100/MAX(EZ$9:EZ$497))/2))+($RL$4*JZ334*100*((100/MAX(EX$9:EX$497)+100/MAX(EZ$9:EZ$497))/2)))*$RW$3/2</f>
        <v>0</v>
      </c>
      <c r="RP334" s="119">
        <f>($RJ$3*KA334*100*100/MAX(FA$9:FA$497)) + ($RJ$3*KB334*100*100/MAX(FA$9:FA$497)/2) + ($RJ$3*KC334*100*100/MAX(FA$9:FA$497)/2) + ($RJ$3*KD334*100*100/MAX(FA$9:FA$497)/4) + ($RJ$3*KE334*100*100/MAX(FA$9:FA$497)/4)</f>
        <v>0</v>
      </c>
      <c r="RQ334" s="118">
        <f>($RL$4*KF334*100*((100/MAX(EX$9:EX$497)+100/MAX(EZ$9:EZ$497)))) * ($RO$3/2) + (($RL$4*KG334*100*((100/MAX(EX$9:EX$497)+100/MAX(EZ$9:EZ$497))))+($RL$4*KH334*100*((100/MAX(EX$9:EX$497)+100/MAX(EZ$9:EZ$497))))+($RL$4*KI334*100*((100/MAX(EX$9:EX$497)+100/MAX(EZ$9:EZ$497))))+($RL$4*KJ334*100*((100/MAX(EX$9:EX$497)+100/MAX(EZ$9:EZ$497))))+($RL$4*KK334*100*((100/MAX(EX$9:EX$497)+100/MAX(EZ$9:EZ$497))))+($RL$4*KL334*100*((100/MAX(EX$9:EX$497)+100/MAX(EZ$9:EZ$497))))+($RL$4*KM334*100*((100/MAX(EX$9:EX$497)+100/MAX(EZ$9:EZ$497))))+($RL$4*KN334*100*((100/MAX(EX$9:EX$497)+100/MAX(EZ$9:EZ$497))))+($RL$4*KO334*100*((100/MAX(EX$9:EX$497)+100/MAX(EZ$9:EZ$497))))+($RL$4*KP334*100*((100/MAX(EX$9:EX$497)+100/MAX(EZ$9:EZ$497))))+($RL$4*KQ334*100*((100/MAX(EX$9:EX$497)+100/MAX(EZ$9:EZ$497))))+($RL$4*KR334*100*((100/MAX(EX$9:EX$497)+100/MAX(EZ$9:EZ$497))))+($RL$4*KS334*100*((100/MAX(EX$9:EX$497)+100/MAX(EZ$9:EZ$497))))+($RL$4*KV334*100*((100/MAX(EX$9:EX$497)+100/MAX(EZ$9:EZ$497))))) * (($RO$3+$RO$4)/6)</f>
        <v>0</v>
      </c>
      <c r="RR334" s="115">
        <f>(($RL$4*KW334*100*((100/MAX(EX$9:EX$497)+100/MAX(EZ$9:EZ$497))))) * ($RO$3/2) + (($RL$4*KX334*100*((100/MAX(EX$9:EX$497)+100/MAX(EZ$9:EZ$497))))+($RL$4*KY334*100*((100/MAX(EX$9:EX$497)+100/MAX(EZ$9:EZ$497))))+($RL$4*KZ334*100*((100/MAX(EX$9:EX$497)+100/MAX(EZ$9:EZ$497))))+($RL$4*LA334*100*((100/MAX(EX$9:EX$497)+100/MAX(EZ$9:EZ$497))))+($RL$4*LB334*100*((100/MAX(EX$9:EX$497)+100/MAX(EZ$9:EZ$497))))+($RL$4*LC334*100*((100/MAX(EX$9:EX$497)+100/MAX(EZ$9:EZ$497))))) * (($RO$3+$RO$4)/6)</f>
        <v>0</v>
      </c>
      <c r="RS334" s="119">
        <f>(($RL$4*LD334*100*((100/MAX(EX$9:EX$497)+100/MAX(EZ$9:EZ$497))))+($RL$4*LE334*100*((100/MAX(EX$9:EX$497)+100/MAX(EZ$9:EZ$497))))) * (($RO$3+$RO$4)/6)</f>
        <v>0</v>
      </c>
      <c r="RT334" s="118">
        <f>($RJ$4*LH334*100*(100/MAX(EV$9:EV$497)))+($RJ$4*LI334*100*(100/MAX(EV$9:EV$497)))</f>
        <v>0</v>
      </c>
      <c r="RU334" s="119">
        <f>($RJ$4*LJ334*(100/MAX(EV$9:EV$497)))/2 + ($RL$3*LK334*(100/MAX(EW$9:EW$497))) + ($RJ$4*LL334*(100/MAX(EV$9:EV$497)))/4 + ($RL$3*LM334*(100/MAX(EW$9:EW$497)))</f>
        <v>0</v>
      </c>
      <c r="RV334" s="118">
        <f>($RJ$4*LN334*100*100/MAX(EV$9:EV$497)/2)+($RJ$4*LO334*100*100/MAX(EV$9:EV$497)/2)+($RJ$4*LP334*100*100/MAX(EV$9:EV$497))+($RJ$4*LQ334*100*100/MAX(EV$9:EV$497))+($RJ$4*LR334*100*100/MAX(EV$9:EV$497))</f>
        <v>0</v>
      </c>
      <c r="RW334" s="115">
        <f>($RJ$4*LS334*100*100/MAX(EV$9:EV$497)) + (($RJ$4*LT334*100*100/MAX(EV$9:EV$497))+($RJ$4*LU334*100*100/MAX(EV$9:EV$497))+($RJ$4*LV334*100*100/MAX(EV$9:EV$497))+($RJ$4*LW334*100*100/MAX(EV$9:EV$497))+($RJ$4*LX334*100*100/MAX(EV$9:EV$497))+($RJ$4*LY334*100*100/MAX(EV$9:EV$497))+($RJ$4*LZ334*100*100/MAX(EV$9:EV$497))+($RJ$4*MA334*100*100/MAX(EV$9:EV$497)))/2</f>
        <v>0</v>
      </c>
      <c r="RX334" s="119">
        <f>($RJ$4*MB334*100*100/MAX(EV$9:EV$497))+($RJ$4*MC334*100*100/MAX(EV$9:EV$497))+($RJ$4*MD334*100*100/MAX(EV$9:EV$497))+($RJ$4*ME334*100*100/MAX(EV$9:EV$497))+($RJ$4*MF334*100*100/MAX(EV$9:EV$497))+($RJ$4*MG334*100*100/MAX(EV$9:EV$497))+($RJ$4*MH334*100*100/MAX(EV$9:EV$497))+($RJ$4*MI334*100*100/MAX(EV$9:EV$497))+($RJ$4*MJ334*100*100/MAX(EV$9:EV$497))+($RJ$4*MK334*100*100/MAX(EV$9:EV$497))+($RJ$4*ML334*100*100/MAX(EV$9:EV$497))+($RJ$4*MM334*100*100/MAX(EV$9:EV$497))+($RJ$4*MN334*100*100/MAX(EV$9:EV$497))</f>
        <v>0</v>
      </c>
      <c r="RY334" s="118">
        <f>($RJ$4*MQ334*100*100/MAX(EV$9:EV$497))/2 + (($RJ$4*MR334*100*100/MAX(EV$9:EV$497))+($RJ$4*MS334*100*100/MAX(EV$9:EV$497))+($RJ$4*MT334*100*100/MAX(EV$9:EV$497))+($RJ$4*MU334*100*100/MAX(EV$9:EV$497))+($RJ$4*MV334*100*100/MAX(EV$9:EV$497))+($RJ$4*MW334*100*100/MAX(EV$9:EV$497))+($RJ$4*MX334*100*100/MAX(EV$9:EV$497))+($RJ$4*MY334*100*100/MAX(EV$9:EV$497))+($RJ$4*MZ334*100*100/MAX(EV$9:EV$497))+($RJ$4*NA334*100*100/MAX(EV$9:EV$497))+($RJ$4*NB334*100*100/MAX(EV$9:EV$497))+($RJ$4*NC334*100*100/MAX(EV$9:EV$497))+($RJ$4*ND334*100*100/MAX(EV$9:EV$497))+($RJ$4*NG334*100*100/MAX(EV$9:EV$497)))/4</f>
        <v>2.106741573033708</v>
      </c>
      <c r="RZ334" s="115">
        <f>($RJ$4*NH334*100*100/MAX(EV$9:EV$497))/2 + (($RJ$4*NI334*100*100/MAX(EV$9:EV$497))+($RJ$4*NJ334*100*100/MAX(EV$9:EV$497))+($RJ$4*NK334*100*100/MAX(EV$9:EV$497))+($RJ$4*NL334*100*100/MAX(EV$9:EV$497))+($RJ$4*NM334*100*100/MAX(EV$9:EV$497))+($RJ$4*NN334*100*100/MAX(EV$9:EV$497)))/4</f>
        <v>0</v>
      </c>
      <c r="SA334" s="117">
        <f>(($RJ$4*NO334*100*100/MAX(EV$9:EV$497))+($RJ$4*NP334*100*100/MAX(EV$9:EV$497)))/4</f>
        <v>0</v>
      </c>
      <c r="SB334" s="118">
        <f t="shared" si="743"/>
        <v>6.7067415730337085</v>
      </c>
      <c r="SC334" s="115">
        <f t="shared" si="744"/>
        <v>0.4213483146067416</v>
      </c>
      <c r="SD334" s="115">
        <f t="shared" si="745"/>
        <v>20.566685393258428</v>
      </c>
      <c r="SE334" s="115">
        <f t="shared" si="746"/>
        <v>0.4213483146067416</v>
      </c>
      <c r="SF334" s="115">
        <f t="shared" si="747"/>
        <v>0.526685393258427</v>
      </c>
      <c r="SG334" s="115">
        <f t="shared" si="748"/>
        <v>2.106741573033708</v>
      </c>
      <c r="SH334" s="115">
        <f>ROUND(SB334/MAX(SB$9:SB$497)*100,0)</f>
        <v>8</v>
      </c>
      <c r="SI334" s="115">
        <f>ROUND(SC334/MAX(SC$9:SC$497)*100,0)</f>
        <v>1</v>
      </c>
      <c r="SJ334" s="115">
        <f>ROUND(SD334/MAX(SD$9:SD$497)*100,0)</f>
        <v>33</v>
      </c>
      <c r="SK334" s="115">
        <f>ROUND(SE334/MAX(SE$9:SE$497)*100,0)</f>
        <v>0</v>
      </c>
      <c r="SL334" s="115">
        <f>ROUND(SF334/MAX(SF$9:SF$497)*100,0)</f>
        <v>1</v>
      </c>
      <c r="SM334" s="121">
        <f>ROUND(SG334/MAX(SG$9:SG$497)*100,0)</f>
        <v>2</v>
      </c>
      <c r="SN334" s="115">
        <f>ROUND(AVERAGEIF($ES$9:$ES$497,$ES334,SH$9:SH$497),0)</f>
        <v>12</v>
      </c>
      <c r="SO334" s="115">
        <f>ROUND(AVERAGEIF($ES$9:$ES$497,$ES334,SI$9:SI$497),0)</f>
        <v>5</v>
      </c>
      <c r="SP334" s="115">
        <f>ROUND(AVERAGEIF($ES$9:$ES$497,$ES334,SJ$9:SJ$497),0)</f>
        <v>26</v>
      </c>
      <c r="SQ334" s="115">
        <f>ROUND(AVERAGEIF($ES$9:$ES$497,$ES334,SK$9:SK$497),0)</f>
        <v>6</v>
      </c>
      <c r="SR334" s="115">
        <f>ROUND(AVERAGEIF($ES$9:$ES$497,$ES334,SL$9:SL$497),0)</f>
        <v>8</v>
      </c>
      <c r="SS334" s="121">
        <f>ROUND(AVERAGEIF($ES$9:$ES$497,$ES334,SM$9:SM$497),0)</f>
        <v>4</v>
      </c>
      <c r="ST334" s="114">
        <f>RANK(SB334,SB$9:SB$497,0)</f>
        <v>254</v>
      </c>
      <c r="SU334" s="115">
        <f>RANK(SC334,SC$9:SC$497,0)</f>
        <v>269</v>
      </c>
      <c r="SV334" s="115">
        <f>RANK(SD334,SD$9:SD$497,0)</f>
        <v>42</v>
      </c>
      <c r="SW334" s="115">
        <f>RANK(SE334,SE$9:SE$497,0)</f>
        <v>269</v>
      </c>
      <c r="SX334" s="115">
        <f>RANK(SF334,SF$9:SF$497,0)</f>
        <v>253</v>
      </c>
      <c r="SY334" s="115">
        <f>RANK(SG334,SG$9:SG$497,0)</f>
        <v>237</v>
      </c>
      <c r="SZ334" s="115">
        <f>COUNTIFS(SB$9:SB$497,"&gt;"&amp;SB334,$ES$9:$ES$497,$ES334)+1</f>
        <v>47</v>
      </c>
      <c r="TA334" s="115">
        <f>COUNTIFS(SC$9:SC$497,"&gt;"&amp;SC334,$ES$9:$ES$497,$ES334)+1</f>
        <v>53</v>
      </c>
      <c r="TB334" s="115">
        <f>COUNTIFS(SD$9:SD$497,"&gt;"&amp;SD334,$ES$9:$ES$497,$ES334)+1</f>
        <v>36</v>
      </c>
      <c r="TC334" s="115">
        <f>COUNTIFS(SE$9:SE$497,"&gt;"&amp;SE334,$ES$9:$ES$497,$ES334)+1</f>
        <v>53</v>
      </c>
      <c r="TD334" s="115">
        <f>COUNTIFS(SF$9:SF$497,"&gt;"&amp;SF334,$ES$9:$ES$497,$ES334)+1</f>
        <v>53</v>
      </c>
      <c r="TE334" s="117">
        <f>COUNTIFS(SG$9:SG$497,"&gt;"&amp;SG334,$ES$9:$ES$497,$ES334)+1</f>
        <v>46</v>
      </c>
      <c r="TF334" s="118">
        <f t="shared" si="749"/>
        <v>81</v>
      </c>
      <c r="TG334" s="115">
        <f t="shared" si="750"/>
        <v>56</v>
      </c>
      <c r="TH334" s="115">
        <f t="shared" si="751"/>
        <v>101</v>
      </c>
      <c r="TI334" s="115">
        <f t="shared" si="752"/>
        <v>65</v>
      </c>
      <c r="TJ334" s="115">
        <f t="shared" si="753"/>
        <v>57</v>
      </c>
      <c r="TK334" s="115">
        <f t="shared" si="754"/>
        <v>75</v>
      </c>
      <c r="TL334" s="117">
        <f t="shared" si="755"/>
        <v>67</v>
      </c>
      <c r="TM334" s="118">
        <f>ROUND(TF334/MAX(TF$9:TF$497)*100,0)</f>
        <v>45</v>
      </c>
      <c r="TN334" s="115">
        <f>ROUND(TG334/MAX(TG$9:TG$497)*100,0)</f>
        <v>31</v>
      </c>
      <c r="TO334" s="115">
        <f>ROUND(TH334/MAX(TH$9:TH$497)*100,0)</f>
        <v>55</v>
      </c>
      <c r="TP334" s="115">
        <f>ROUND(TI334/MAX(TI$9:TI$497)*100,0)</f>
        <v>36</v>
      </c>
      <c r="TQ334" s="115">
        <f>ROUND(TJ334/MAX(TJ$9:TJ$497)*100,0)</f>
        <v>29</v>
      </c>
      <c r="TR334" s="115">
        <f>ROUND(TK334/MAX(TK$9:TK$497)*100,0)</f>
        <v>38</v>
      </c>
      <c r="TS334" s="119">
        <f>ROUND(TL334/MAX(TL$9:TL$497)*100,0)</f>
        <v>34</v>
      </c>
      <c r="TT334" s="120">
        <f>RANK(TM334,TM$9:TM$497,0)</f>
        <v>190</v>
      </c>
      <c r="TU334" s="115">
        <f>RANK(TN334,TN$9:TN$497,0)</f>
        <v>203</v>
      </c>
      <c r="TV334" s="115">
        <f>RANK(TO334,TO$9:TO$497,0)</f>
        <v>34</v>
      </c>
      <c r="TW334" s="115">
        <f>RANK(TP334,TP$9:TP$497,0)</f>
        <v>162</v>
      </c>
      <c r="TX334" s="115">
        <f>RANK(TQ334,TQ$9:TQ$497,0)</f>
        <v>162</v>
      </c>
      <c r="TY334" s="115">
        <f>RANK(TR334,TR$9:TR$497,0)</f>
        <v>111</v>
      </c>
      <c r="TZ334" s="121">
        <f>RANK(TS334,TS$9:TS$497,0)</f>
        <v>115</v>
      </c>
      <c r="UA334" s="167"/>
      <c r="UB334" s="7" t="s">
        <v>1</v>
      </c>
    </row>
    <row r="335" spans="1:548" x14ac:dyDescent="0.15">
      <c r="A335" s="142">
        <v>327</v>
      </c>
      <c r="B335" s="184" t="s">
        <v>1321</v>
      </c>
      <c r="C335" s="143"/>
      <c r="D335" s="143"/>
      <c r="E335" s="161" t="s">
        <v>518</v>
      </c>
      <c r="F335" s="65">
        <v>126</v>
      </c>
      <c r="G335" s="65" t="s">
        <v>571</v>
      </c>
      <c r="H335" s="144"/>
      <c r="I335" s="66" t="s">
        <v>521</v>
      </c>
      <c r="J335" s="67" t="s">
        <v>521</v>
      </c>
      <c r="K335" s="67" t="s">
        <v>521</v>
      </c>
      <c r="L335" s="67" t="s">
        <v>521</v>
      </c>
      <c r="M335" s="67" t="s">
        <v>521</v>
      </c>
      <c r="N335" s="67" t="s">
        <v>521</v>
      </c>
      <c r="O335" s="67" t="s">
        <v>521</v>
      </c>
      <c r="P335" s="67" t="s">
        <v>521</v>
      </c>
      <c r="Q335" s="67" t="s">
        <v>521</v>
      </c>
      <c r="R335" s="68" t="s">
        <v>521</v>
      </c>
      <c r="S335" s="69" t="s">
        <v>521</v>
      </c>
      <c r="T335" s="67" t="s">
        <v>521</v>
      </c>
      <c r="U335" s="67" t="s">
        <v>521</v>
      </c>
      <c r="V335" s="67" t="s">
        <v>521</v>
      </c>
      <c r="W335" s="67" t="s">
        <v>521</v>
      </c>
      <c r="X335" s="67" t="s">
        <v>521</v>
      </c>
      <c r="Y335" s="67" t="s">
        <v>521</v>
      </c>
      <c r="Z335" s="67" t="s">
        <v>521</v>
      </c>
      <c r="AA335" s="67" t="s">
        <v>521</v>
      </c>
      <c r="AB335" s="68" t="s">
        <v>521</v>
      </c>
      <c r="AC335" s="69" t="s">
        <v>521</v>
      </c>
      <c r="AD335" s="67" t="s">
        <v>521</v>
      </c>
      <c r="AE335" s="67" t="s">
        <v>521</v>
      </c>
      <c r="AF335" s="67" t="s">
        <v>521</v>
      </c>
      <c r="AG335" s="67" t="s">
        <v>521</v>
      </c>
      <c r="AH335" s="67" t="s">
        <v>521</v>
      </c>
      <c r="AI335" s="67" t="s">
        <v>521</v>
      </c>
      <c r="AJ335" s="67" t="s">
        <v>521</v>
      </c>
      <c r="AK335" s="67" t="s">
        <v>521</v>
      </c>
      <c r="AL335" s="68" t="s">
        <v>521</v>
      </c>
      <c r="AM335" s="69" t="s">
        <v>521</v>
      </c>
      <c r="AN335" s="67" t="s">
        <v>521</v>
      </c>
      <c r="AO335" s="67" t="s">
        <v>521</v>
      </c>
      <c r="AP335" s="67" t="s">
        <v>521</v>
      </c>
      <c r="AQ335" s="67" t="s">
        <v>521</v>
      </c>
      <c r="AR335" s="67" t="s">
        <v>521</v>
      </c>
      <c r="AS335" s="67" t="s">
        <v>521</v>
      </c>
      <c r="AT335" s="67" t="s">
        <v>521</v>
      </c>
      <c r="AU335" s="67" t="s">
        <v>521</v>
      </c>
      <c r="AV335" s="68" t="s">
        <v>521</v>
      </c>
      <c r="AW335" s="69" t="s">
        <v>521</v>
      </c>
      <c r="AX335" s="67" t="s">
        <v>521</v>
      </c>
      <c r="AY335" s="67" t="s">
        <v>521</v>
      </c>
      <c r="AZ335" s="67" t="s">
        <v>521</v>
      </c>
      <c r="BA335" s="67" t="s">
        <v>521</v>
      </c>
      <c r="BB335" s="67" t="s">
        <v>521</v>
      </c>
      <c r="BC335" s="67" t="s">
        <v>521</v>
      </c>
      <c r="BD335" s="67" t="s">
        <v>521</v>
      </c>
      <c r="BE335" s="67" t="s">
        <v>521</v>
      </c>
      <c r="BF335" s="68" t="s">
        <v>521</v>
      </c>
      <c r="BG335" s="69" t="s">
        <v>521</v>
      </c>
      <c r="BH335" s="67" t="s">
        <v>521</v>
      </c>
      <c r="BI335" s="67" t="s">
        <v>521</v>
      </c>
      <c r="BJ335" s="67" t="s">
        <v>521</v>
      </c>
      <c r="BK335" s="67" t="s">
        <v>521</v>
      </c>
      <c r="BL335" s="67" t="s">
        <v>521</v>
      </c>
      <c r="BM335" s="67" t="s">
        <v>521</v>
      </c>
      <c r="BN335" s="67" t="s">
        <v>521</v>
      </c>
      <c r="BO335" s="67" t="s">
        <v>521</v>
      </c>
      <c r="BP335" s="68" t="s">
        <v>521</v>
      </c>
      <c r="BQ335" s="70" t="s">
        <v>521</v>
      </c>
      <c r="BR335" s="67" t="s">
        <v>521</v>
      </c>
      <c r="BS335" s="67" t="s">
        <v>521</v>
      </c>
      <c r="BT335" s="67" t="s">
        <v>521</v>
      </c>
      <c r="BU335" s="67" t="s">
        <v>521</v>
      </c>
      <c r="BV335" s="67" t="s">
        <v>521</v>
      </c>
      <c r="BW335" s="67" t="s">
        <v>521</v>
      </c>
      <c r="BX335" s="67" t="s">
        <v>521</v>
      </c>
      <c r="BY335" s="67" t="s">
        <v>521</v>
      </c>
      <c r="BZ335" s="68" t="s">
        <v>521</v>
      </c>
      <c r="CA335" s="69" t="s">
        <v>521</v>
      </c>
      <c r="CB335" s="67" t="s">
        <v>521</v>
      </c>
      <c r="CC335" s="67" t="s">
        <v>521</v>
      </c>
      <c r="CD335" s="67" t="s">
        <v>521</v>
      </c>
      <c r="CE335" s="67" t="s">
        <v>521</v>
      </c>
      <c r="CF335" s="67" t="s">
        <v>521</v>
      </c>
      <c r="CG335" s="67" t="s">
        <v>521</v>
      </c>
      <c r="CH335" s="67" t="s">
        <v>521</v>
      </c>
      <c r="CI335" s="67" t="s">
        <v>521</v>
      </c>
      <c r="CJ335" s="68" t="s">
        <v>521</v>
      </c>
      <c r="CK335" s="69" t="s">
        <v>521</v>
      </c>
      <c r="CL335" s="67" t="s">
        <v>521</v>
      </c>
      <c r="CM335" s="67" t="s">
        <v>521</v>
      </c>
      <c r="CN335" s="67" t="s">
        <v>521</v>
      </c>
      <c r="CO335" s="67" t="s">
        <v>521</v>
      </c>
      <c r="CP335" s="67" t="s">
        <v>521</v>
      </c>
      <c r="CQ335" s="67" t="s">
        <v>521</v>
      </c>
      <c r="CR335" s="67" t="s">
        <v>521</v>
      </c>
      <c r="CS335" s="67" t="s">
        <v>521</v>
      </c>
      <c r="CT335" s="68" t="s">
        <v>521</v>
      </c>
      <c r="CU335" s="69" t="s">
        <v>521</v>
      </c>
      <c r="CV335" s="67" t="s">
        <v>521</v>
      </c>
      <c r="CW335" s="67" t="s">
        <v>521</v>
      </c>
      <c r="CX335" s="67" t="s">
        <v>521</v>
      </c>
      <c r="CY335" s="67" t="s">
        <v>521</v>
      </c>
      <c r="CZ335" s="67" t="s">
        <v>521</v>
      </c>
      <c r="DA335" s="67" t="s">
        <v>521</v>
      </c>
      <c r="DB335" s="67" t="s">
        <v>521</v>
      </c>
      <c r="DC335" s="67" t="s">
        <v>521</v>
      </c>
      <c r="DD335" s="68" t="s">
        <v>521</v>
      </c>
      <c r="DE335" s="69" t="s">
        <v>521</v>
      </c>
      <c r="DF335" s="71" t="s">
        <v>521</v>
      </c>
      <c r="DG335" s="67" t="s">
        <v>521</v>
      </c>
      <c r="DH335" s="67" t="s">
        <v>521</v>
      </c>
      <c r="DI335" s="67" t="s">
        <v>521</v>
      </c>
      <c r="DJ335" s="67" t="s">
        <v>521</v>
      </c>
      <c r="DK335" s="67" t="s">
        <v>521</v>
      </c>
      <c r="DL335" s="67" t="s">
        <v>521</v>
      </c>
      <c r="DM335" s="67" t="s">
        <v>521</v>
      </c>
      <c r="DN335" s="68" t="s">
        <v>521</v>
      </c>
      <c r="DO335" s="70" t="s">
        <v>521</v>
      </c>
      <c r="DP335" s="71" t="s">
        <v>521</v>
      </c>
      <c r="DQ335" s="67" t="s">
        <v>521</v>
      </c>
      <c r="DR335" s="67" t="s">
        <v>521</v>
      </c>
      <c r="DS335" s="67" t="s">
        <v>520</v>
      </c>
      <c r="DT335" s="67" t="s">
        <v>520</v>
      </c>
      <c r="DU335" s="67" t="s">
        <v>520</v>
      </c>
      <c r="DV335" s="67" t="s">
        <v>520</v>
      </c>
      <c r="DW335" s="67" t="s">
        <v>520</v>
      </c>
      <c r="DX335" s="72" t="s">
        <v>520</v>
      </c>
      <c r="DY335" s="146" t="s">
        <v>522</v>
      </c>
      <c r="DZ335" s="147">
        <v>2</v>
      </c>
      <c r="EA335" s="147">
        <v>3</v>
      </c>
      <c r="EB335" s="147">
        <v>3</v>
      </c>
      <c r="EC335" s="158">
        <v>4</v>
      </c>
      <c r="ED335" s="76" t="s">
        <v>522</v>
      </c>
      <c r="EE335" s="74">
        <f t="shared" si="708"/>
        <v>2</v>
      </c>
      <c r="EF335" s="74">
        <f t="shared" si="756"/>
        <v>6</v>
      </c>
      <c r="EG335" s="74">
        <f t="shared" si="757"/>
        <v>18</v>
      </c>
      <c r="EH335" s="77">
        <f t="shared" si="758"/>
        <v>72</v>
      </c>
      <c r="EI335" s="146">
        <v>600</v>
      </c>
      <c r="EJ335" s="147">
        <v>900</v>
      </c>
      <c r="EK335" s="147">
        <v>1800</v>
      </c>
      <c r="EL335" s="147">
        <v>3000</v>
      </c>
      <c r="EM335" s="158">
        <v>9000</v>
      </c>
      <c r="EN335" s="78">
        <v>1</v>
      </c>
      <c r="EO335" s="79">
        <f t="shared" si="759"/>
        <v>0.75</v>
      </c>
      <c r="EP335" s="79">
        <f t="shared" si="760"/>
        <v>0.5</v>
      </c>
      <c r="EQ335" s="79">
        <f t="shared" si="761"/>
        <v>0.27777777777777773</v>
      </c>
      <c r="ER335" s="80">
        <f t="shared" si="762"/>
        <v>0.20833333333333334</v>
      </c>
      <c r="ES335" s="128" t="s">
        <v>523</v>
      </c>
      <c r="ET335" s="82" t="s">
        <v>1324</v>
      </c>
      <c r="EU335" s="83">
        <v>4</v>
      </c>
      <c r="EV335" s="146">
        <v>149</v>
      </c>
      <c r="EW335" s="147">
        <v>60</v>
      </c>
      <c r="EX335" s="147">
        <v>69</v>
      </c>
      <c r="EY335" s="147">
        <v>107</v>
      </c>
      <c r="EZ335" s="147">
        <v>40</v>
      </c>
      <c r="FA335" s="147">
        <v>40</v>
      </c>
      <c r="FB335" s="147">
        <v>35</v>
      </c>
      <c r="FC335" s="147">
        <v>56</v>
      </c>
      <c r="FD335" s="147">
        <f t="shared" si="709"/>
        <v>109</v>
      </c>
      <c r="FE335" s="170">
        <f t="shared" si="710"/>
        <v>125</v>
      </c>
      <c r="FF335" s="73">
        <f>RANK(EV335,$EV$9:$EV$497,0)</f>
        <v>5</v>
      </c>
      <c r="FG335" s="74">
        <f>RANK(EW335,$EW$9:$EW$497,0)</f>
        <v>115</v>
      </c>
      <c r="FH335" s="74">
        <f>RANK(EX335,$EX$9:$EX$497,0)</f>
        <v>89</v>
      </c>
      <c r="FI335" s="74">
        <f>RANK(EY335,$EY$9:$EY$497,0)</f>
        <v>6</v>
      </c>
      <c r="FJ335" s="74">
        <f>RANK(EZ335,$EZ$9:$EZ$497,0)</f>
        <v>84</v>
      </c>
      <c r="FK335" s="74">
        <f>RANK(FA335,$FA$9:$FA$497,0)</f>
        <v>60</v>
      </c>
      <c r="FL335" s="74">
        <f>RANK(FB335,$FB$9:$FB$497,0)</f>
        <v>232</v>
      </c>
      <c r="FM335" s="74">
        <f>RANK(FC335,$FC$9:$FC$497,0)</f>
        <v>143</v>
      </c>
      <c r="FN335" s="74">
        <f>RANK(FD335,$FD$9:$FD$497,0)</f>
        <v>57</v>
      </c>
      <c r="FO335" s="84">
        <f>RANK(FE335,$FE$9:$FE$497,0)</f>
        <v>98</v>
      </c>
      <c r="FP335" s="73">
        <f>COUNTIFS($EV$9:$EV$497,"&gt;"&amp;EV335,$ES$9:$ES$497,ES335)+1</f>
        <v>5</v>
      </c>
      <c r="FQ335" s="74">
        <f>COUNTIFS($EW$9:$EW$497,"&gt;"&amp;EW335,$ES$9:$ES$497,ES335)+1</f>
        <v>5</v>
      </c>
      <c r="FR335" s="74">
        <f>COUNTIFS($EX$9:$EX$497,"&gt;"&amp;EX335,$ES$9:$ES$497,ES335)+1</f>
        <v>19</v>
      </c>
      <c r="FS335" s="74">
        <f>COUNTIFS($EY$9:$EY$497,"&gt;"&amp;EY335,$ES$9:$ES$497,ES335)+1</f>
        <v>6</v>
      </c>
      <c r="FT335" s="74">
        <f>COUNTIFS($EZ$9:$EZ$497,"&gt;"&amp;EZ335,$ES$9:$ES$497,ES335)+1</f>
        <v>6</v>
      </c>
      <c r="FU335" s="74">
        <f>COUNTIFS($FA$9:$FA$497,"&gt;"&amp;FA335,$ES$9:$ES$497,ES335)+1</f>
        <v>6</v>
      </c>
      <c r="FV335" s="74">
        <f>COUNTIFS($FB$9:$FB$497,"&gt;"&amp;FB335,$ES$9:$ES$497,ES335)+1</f>
        <v>16</v>
      </c>
      <c r="FW335" s="74">
        <f>COUNTIFS($FC$9:$FC$497,"&gt;"&amp;FC335,$ES$9:$ES$497,ES335)+1</f>
        <v>5</v>
      </c>
      <c r="FX335" s="74">
        <f>COUNTIFS($FD$9:$FD$497,"&gt;"&amp;FD335,$ES$9:$ES$497,ES335)+1</f>
        <v>14</v>
      </c>
      <c r="FY335" s="84">
        <f>COUNTIFS($FE$9:$FE$497,"&gt;"&amp;FE335,$ES$9:$ES$497,ES335)+1</f>
        <v>10</v>
      </c>
      <c r="FZ335" s="85">
        <f t="shared" si="711"/>
        <v>1.18</v>
      </c>
      <c r="GA335" s="86">
        <f t="shared" si="712"/>
        <v>0.48</v>
      </c>
      <c r="GB335" s="86">
        <f t="shared" si="713"/>
        <v>0.55000000000000004</v>
      </c>
      <c r="GC335" s="86">
        <f t="shared" si="714"/>
        <v>0.85</v>
      </c>
      <c r="GD335" s="86">
        <f t="shared" si="715"/>
        <v>0.32</v>
      </c>
      <c r="GE335" s="86">
        <f t="shared" si="716"/>
        <v>0.32</v>
      </c>
      <c r="GF335" s="86">
        <f t="shared" si="717"/>
        <v>0.28000000000000003</v>
      </c>
      <c r="GG335" s="86">
        <f t="shared" si="718"/>
        <v>0.44</v>
      </c>
      <c r="GH335" s="86">
        <f t="shared" si="719"/>
        <v>0.87</v>
      </c>
      <c r="GI335" s="87">
        <f t="shared" si="720"/>
        <v>0.99</v>
      </c>
      <c r="GJ335" s="85">
        <f>ROUND(((FZ335-AVERAGE(FZ$9:FZ$497))/STDEVP(FZ$9:FZ$497)*10+50),2)</f>
        <v>58.31</v>
      </c>
      <c r="GK335" s="86">
        <f>ROUND(((GA335-AVERAGE(GA$9:GA$497))/STDEVP(GA$9:GA$497)*10+50),2)</f>
        <v>43.71</v>
      </c>
      <c r="GL335" s="86">
        <f>ROUND(((GB335-AVERAGE(GB$9:GB$497))/STDEVP(GB$9:GB$497)*10+50),2)</f>
        <v>48.77</v>
      </c>
      <c r="GM335" s="86">
        <f>ROUND(((GC335-AVERAGE(GC$9:GC$497))/STDEVP(GC$9:GC$497)*10+50),2)</f>
        <v>66.23</v>
      </c>
      <c r="GN335" s="86">
        <f>ROUND(((GD335-AVERAGE(GD$9:GD$497))/STDEVP(GD$9:GD$497)*10+50),2)</f>
        <v>47.53</v>
      </c>
      <c r="GO335" s="86">
        <f>ROUND(((GE335-AVERAGE(GE$9:GE$497))/STDEVP(GE$9:GE$497)*10+50),2)</f>
        <v>48.97</v>
      </c>
      <c r="GP335" s="86">
        <f>ROUND(((GF335-AVERAGE(GF$9:GF$497))/STDEVP(GF$9:GF$497)*10+50),2)</f>
        <v>38.82</v>
      </c>
      <c r="GQ335" s="86">
        <f>ROUND(((GG335-AVERAGE(GG$9:GG$497))/STDEVP(GG$9:GG$497)*10+50),2)</f>
        <v>44.02</v>
      </c>
      <c r="GR335" s="86">
        <f>ROUND(((GH335-AVERAGE(GH$9:GH$497))/STDEVP(GH$9:GH$497)*10+50),2)</f>
        <v>46.18</v>
      </c>
      <c r="GS335" s="87">
        <f>ROUND(((GI335-AVERAGE(GI$9:GI$497))/STDEVP(GI$9:GI$497)*10+50),2)</f>
        <v>45.3</v>
      </c>
      <c r="GT335" s="73">
        <f>RANK(GJ335,$GJ$9:$GJ$497,0)</f>
        <v>94</v>
      </c>
      <c r="GU335" s="74">
        <f>RANK(GK335,$GK$9:$GK$497,0)</f>
        <v>286</v>
      </c>
      <c r="GV335" s="74">
        <f>RANK(GL335,$GL$9:$GL$497,0)</f>
        <v>221</v>
      </c>
      <c r="GW335" s="74">
        <f>RANK(GM335,$GM$9:$GM$497,0)</f>
        <v>32</v>
      </c>
      <c r="GX335" s="74">
        <f>RANK(GN335,$GN$9:$GN$497,0)</f>
        <v>179</v>
      </c>
      <c r="GY335" s="74">
        <f>RANK(GO335,$GO$9:$GO$497,0)</f>
        <v>159</v>
      </c>
      <c r="GZ335" s="74">
        <f>RANK(GP335,$GP$9:$GP$497,0)</f>
        <v>370</v>
      </c>
      <c r="HA335" s="74">
        <f>RANK(GQ335,$GQ$9:$GQ$497,0)</f>
        <v>302</v>
      </c>
      <c r="HB335" s="74">
        <f>RANK(GR335,$GR$9:$GR$497,0)</f>
        <v>250</v>
      </c>
      <c r="HC335" s="84">
        <f>RANK(GS335,$GS$9:$GS$497,0)</f>
        <v>270</v>
      </c>
      <c r="HD335" s="85">
        <f>ROUND(AVERAGEIF($ES$9:$ES$497,$ES335,$FZ$9:$FZ$497),2)</f>
        <v>1.1399999999999999</v>
      </c>
      <c r="HE335" s="86">
        <f>ROUND(AVERAGEIF($ES$9:$ES$497,$ES335,$GA$9:$GA$497),2)</f>
        <v>0.46</v>
      </c>
      <c r="HF335" s="86">
        <f>ROUND(AVERAGEIF($ES$9:$ES$497,$ES335,$GB$9:$GB$497),2)</f>
        <v>0.65</v>
      </c>
      <c r="HG335" s="86">
        <f>ROUND(AVERAGEIF($ES$9:$ES$497,$ES335,$GC$9:$GC$497),2)</f>
        <v>0.74</v>
      </c>
      <c r="HH335" s="86">
        <f>ROUND(AVERAGEIF($ES$9:$ES$497,$ES335,$GD$9:$GD$497),2)</f>
        <v>0.27</v>
      </c>
      <c r="HI335" s="86">
        <f>ROUND(AVERAGEIF($ES$9:$ES$497,$ES335,$GE$9:$GE$497),2)</f>
        <v>0.23</v>
      </c>
      <c r="HJ335" s="86">
        <f>ROUND(AVERAGEIF($ES$9:$ES$497,$ES335,$GF$9:$GF$497),2)</f>
        <v>0.3</v>
      </c>
      <c r="HK335" s="86">
        <f>ROUND(AVERAGEIF($ES$9:$ES$497,$ES335,$GG$9:$GG$497),2)</f>
        <v>0.28000000000000003</v>
      </c>
      <c r="HL335" s="86">
        <f>ROUND(AVERAGEIF($ES$9:$ES$497,$ES335,$GH$9:$GH$497),2)</f>
        <v>0.92</v>
      </c>
      <c r="HM335" s="87">
        <f>ROUND(AVERAGEIF($ES$9:$ES$497,$ES335,$GI$9:$GI$497),2)</f>
        <v>0.93</v>
      </c>
      <c r="HN335" s="88">
        <f t="shared" si="721"/>
        <v>4.0000000000000036E-2</v>
      </c>
      <c r="HO335" s="89">
        <f t="shared" si="722"/>
        <v>1.9999999999999962E-2</v>
      </c>
      <c r="HP335" s="89">
        <f t="shared" si="723"/>
        <v>-9.9999999999999978E-2</v>
      </c>
      <c r="HQ335" s="89">
        <f t="shared" si="724"/>
        <v>0.10999999999999999</v>
      </c>
      <c r="HR335" s="89">
        <f t="shared" si="725"/>
        <v>4.9999999999999989E-2</v>
      </c>
      <c r="HS335" s="89">
        <f t="shared" si="726"/>
        <v>0.09</v>
      </c>
      <c r="HT335" s="89">
        <f t="shared" si="727"/>
        <v>-1.9999999999999962E-2</v>
      </c>
      <c r="HU335" s="89">
        <f t="shared" si="728"/>
        <v>0.15999999999999998</v>
      </c>
      <c r="HV335" s="89">
        <f t="shared" si="729"/>
        <v>-5.0000000000000044E-2</v>
      </c>
      <c r="HW335" s="90">
        <f t="shared" si="730"/>
        <v>5.9999999999999942E-2</v>
      </c>
      <c r="HX335" s="73">
        <f>COUNTIFS($FZ$9:$FZ$497,"&gt;"&amp;FZ335,$ES$9:$ES$497,$ES335)+1</f>
        <v>45</v>
      </c>
      <c r="HY335" s="74">
        <f>COUNTIFS($GA$9:$GA$497,"&gt;"&amp;GA335,$ES$9:$ES$497,$ES335)+1</f>
        <v>41</v>
      </c>
      <c r="HZ335" s="74">
        <f>COUNTIFS($GB$9:$GB$497,"&gt;"&amp;GB335,$ES$9:$ES$497,$ES335)+1</f>
        <v>65</v>
      </c>
      <c r="IA335" s="74">
        <f>COUNTIFS($GC$9:$GC$497,"&gt;"&amp;GC335,$ES$9:$ES$497,$ES335)+1</f>
        <v>26</v>
      </c>
      <c r="IB335" s="74">
        <f>COUNTIFS($GD$9:$GD$497,"&gt;"&amp;GD335,$ES$9:$ES$497,$ES335)+1</f>
        <v>18</v>
      </c>
      <c r="IC335" s="74">
        <f>COUNTIFS($GE$9:$GE$497,"&gt;"&amp;GE335,$ES$9:$ES$497,$ES335)+1</f>
        <v>16</v>
      </c>
      <c r="ID335" s="74">
        <f>COUNTIFS($GF$9:$GF$497,"&gt;"&amp;GF335,$ES$9:$ES$497,$ES335)+1</f>
        <v>38</v>
      </c>
      <c r="IE335" s="74">
        <f>COUNTIFS($GG$9:$GG$497,"&gt;"&amp;GG335,$ES$9:$ES$497,$ES335)+1</f>
        <v>18</v>
      </c>
      <c r="IF335" s="74">
        <f>COUNTIFS($GH$9:$GH$497,"&gt;"&amp;GH335,$ES$9:$ES$497,$ES335)+1</f>
        <v>50</v>
      </c>
      <c r="IG335" s="84">
        <f>COUNTIFS($GI$9:$GI$497,"&gt;"&amp;GI335,$ES$9:$ES$497,$ES335)+1</f>
        <v>40</v>
      </c>
      <c r="IH335" s="148"/>
      <c r="II335" s="149"/>
      <c r="IJ335" s="149"/>
      <c r="IK335" s="149"/>
      <c r="IL335" s="149"/>
      <c r="IM335" s="150"/>
      <c r="IN335" s="151"/>
      <c r="IO335" s="152"/>
      <c r="IP335" s="153"/>
      <c r="IQ335" s="149"/>
      <c r="IR335" s="149"/>
      <c r="IS335" s="149"/>
      <c r="IT335" s="149"/>
      <c r="IU335" s="149"/>
      <c r="IV335" s="149"/>
      <c r="IW335" s="154"/>
      <c r="IX335" s="151"/>
      <c r="IY335" s="149"/>
      <c r="IZ335" s="149"/>
      <c r="JA335" s="149"/>
      <c r="JB335" s="149"/>
      <c r="JC335" s="149"/>
      <c r="JD335" s="149"/>
      <c r="JE335" s="155"/>
      <c r="JF335" s="153"/>
      <c r="JG335" s="149"/>
      <c r="JH335" s="149"/>
      <c r="JI335" s="149"/>
      <c r="JJ335" s="149"/>
      <c r="JK335" s="149"/>
      <c r="JL335" s="149"/>
      <c r="JM335" s="154"/>
      <c r="JN335" s="151"/>
      <c r="JO335" s="149"/>
      <c r="JP335" s="149"/>
      <c r="JQ335" s="149"/>
      <c r="JR335" s="149"/>
      <c r="JS335" s="149"/>
      <c r="JT335" s="149"/>
      <c r="JU335" s="149"/>
      <c r="JV335" s="149"/>
      <c r="JW335" s="149"/>
      <c r="JX335" s="149"/>
      <c r="JY335" s="149"/>
      <c r="JZ335" s="155"/>
      <c r="KA335" s="151"/>
      <c r="KB335" s="149"/>
      <c r="KC335" s="149"/>
      <c r="KD335" s="149"/>
      <c r="KE335" s="155"/>
      <c r="KF335" s="153"/>
      <c r="KG335" s="149"/>
      <c r="KH335" s="149"/>
      <c r="KI335" s="149"/>
      <c r="KJ335" s="149"/>
      <c r="KK335" s="156"/>
      <c r="KL335" s="149"/>
      <c r="KM335" s="149"/>
      <c r="KN335" s="149"/>
      <c r="KO335" s="149"/>
      <c r="KP335" s="149"/>
      <c r="KQ335" s="149"/>
      <c r="KR335" s="149"/>
      <c r="KS335" s="154"/>
      <c r="KT335" s="154"/>
      <c r="KU335" s="154"/>
      <c r="KV335" s="154"/>
      <c r="KW335" s="151"/>
      <c r="KX335" s="149"/>
      <c r="KY335" s="149"/>
      <c r="KZ335" s="149"/>
      <c r="LA335" s="149"/>
      <c r="LB335" s="149"/>
      <c r="LC335" s="154"/>
      <c r="LD335" s="151"/>
      <c r="LE335" s="152"/>
      <c r="LF335" s="157"/>
      <c r="LG335" s="158"/>
      <c r="LH335" s="151"/>
      <c r="LI335" s="149"/>
      <c r="LJ335" s="147"/>
      <c r="LK335" s="147"/>
      <c r="LL335" s="147"/>
      <c r="LM335" s="159"/>
      <c r="LN335" s="153"/>
      <c r="LO335" s="149"/>
      <c r="LP335" s="149"/>
      <c r="LQ335" s="149"/>
      <c r="LR335" s="154"/>
      <c r="LS335" s="151"/>
      <c r="LT335" s="149">
        <v>7.0000000000000007E-2</v>
      </c>
      <c r="LU335" s="149"/>
      <c r="LV335" s="149">
        <v>7.0000000000000007E-2</v>
      </c>
      <c r="LW335" s="149"/>
      <c r="LX335" s="149"/>
      <c r="LY335" s="149"/>
      <c r="LZ335" s="149"/>
      <c r="MA335" s="155"/>
      <c r="MB335" s="153"/>
      <c r="MC335" s="149"/>
      <c r="MD335" s="149"/>
      <c r="ME335" s="149"/>
      <c r="MF335" s="149"/>
      <c r="MG335" s="149"/>
      <c r="MH335" s="149"/>
      <c r="MI335" s="149"/>
      <c r="MJ335" s="149"/>
      <c r="MK335" s="149"/>
      <c r="ML335" s="149"/>
      <c r="MM335" s="149"/>
      <c r="MN335" s="156"/>
      <c r="MO335" s="156"/>
      <c r="MP335" s="154"/>
      <c r="MQ335" s="151"/>
      <c r="MR335" s="149"/>
      <c r="MS335" s="149">
        <v>7.0000000000000007E-2</v>
      </c>
      <c r="MT335" s="149"/>
      <c r="MU335" s="149"/>
      <c r="MV335" s="156"/>
      <c r="MW335" s="149"/>
      <c r="MX335" s="149"/>
      <c r="MY335" s="149"/>
      <c r="MZ335" s="149"/>
      <c r="NA335" s="149"/>
      <c r="NB335" s="149"/>
      <c r="NC335" s="149"/>
      <c r="ND335" s="154"/>
      <c r="NE335" s="154"/>
      <c r="NF335" s="154"/>
      <c r="NG335" s="154"/>
      <c r="NH335" s="151"/>
      <c r="NI335" s="149"/>
      <c r="NJ335" s="149"/>
      <c r="NK335" s="149"/>
      <c r="NL335" s="149"/>
      <c r="NM335" s="149"/>
      <c r="NN335" s="94"/>
      <c r="NO335" s="151"/>
      <c r="NP335" s="160"/>
      <c r="NQ335" s="145" t="s">
        <v>1319</v>
      </c>
      <c r="NR335" s="199" t="s">
        <v>1325</v>
      </c>
      <c r="NS335" s="145"/>
      <c r="NT335" s="145"/>
      <c r="NU335" s="145" t="s">
        <v>2042</v>
      </c>
      <c r="NV335" s="171">
        <v>44658</v>
      </c>
      <c r="NW335" s="145" t="s">
        <v>2044</v>
      </c>
      <c r="NX335" s="165" t="s">
        <v>2037</v>
      </c>
      <c r="NY335" s="129" t="s">
        <v>620</v>
      </c>
      <c r="NZ335" s="165" t="s">
        <v>2128</v>
      </c>
      <c r="OA335" s="166" t="s">
        <v>2129</v>
      </c>
      <c r="OB335" s="166" t="s">
        <v>2130</v>
      </c>
      <c r="OC335" s="166" t="s">
        <v>2131</v>
      </c>
      <c r="OD335" s="108">
        <f t="shared" si="763"/>
        <v>72</v>
      </c>
      <c r="OE335" s="109">
        <v>4</v>
      </c>
      <c r="OF335" s="110">
        <f t="shared" si="764"/>
        <v>600</v>
      </c>
      <c r="OG335" s="109">
        <v>2</v>
      </c>
      <c r="OH335" s="111">
        <f>ROUND(AVERAGEIF($ES$9:$ES$497,$ES335,EV$9:EV$497),0)</f>
        <v>79</v>
      </c>
      <c r="OI335" s="112">
        <f>ROUND(AVERAGEIF($ES$9:$ES$497,$ES335,EW$9:EW$497),0)</f>
        <v>32</v>
      </c>
      <c r="OJ335" s="112">
        <f>ROUND(AVERAGEIF($ES$9:$ES$497,$ES335,EX$9:EX$497),0)</f>
        <v>45</v>
      </c>
      <c r="OK335" s="112">
        <f>ROUND(AVERAGEIF($ES$9:$ES$497,$ES335,EY$9:EY$497),0)</f>
        <v>53</v>
      </c>
      <c r="OL335" s="112">
        <f>ROUND(AVERAGEIF($ES$9:$ES$497,$ES335,EZ$9:EZ$497),0)</f>
        <v>20</v>
      </c>
      <c r="OM335" s="112">
        <f>ROUND(AVERAGEIF($ES$9:$ES$497,$ES335,FA$9:FA$497),0)</f>
        <v>18</v>
      </c>
      <c r="ON335" s="112">
        <f>ROUND(AVERAGEIF($ES$9:$ES$497,$ES335,FB$9:FB$497),0)</f>
        <v>23</v>
      </c>
      <c r="OO335" s="112">
        <f>ROUND(AVERAGEIF($ES$9:$ES$497,$ES335,FC$9:FC$497),0)</f>
        <v>23</v>
      </c>
      <c r="OP335" s="112">
        <f>ROUND(AVERAGEIF($ES$9:$ES$497,$ES335,FD$9:FD$497),0)</f>
        <v>64</v>
      </c>
      <c r="OQ335" s="113">
        <f>ROUND(AVERAGEIF($ES$9:$ES$497,$ES335,FE$9:FE$497),0)</f>
        <v>68</v>
      </c>
      <c r="OR335" s="114">
        <f>ROUND(EV335/MAX(EV$9:EV$497)*100,0)</f>
        <v>84</v>
      </c>
      <c r="OS335" s="115">
        <f>ROUND(EW335/MAX(EW$9:EW$497)*100,0)</f>
        <v>47</v>
      </c>
      <c r="OT335" s="115">
        <f>ROUND(EX335/MAX(EX$9:EX$497)*100,0)</f>
        <v>58</v>
      </c>
      <c r="OU335" s="115">
        <f>ROUND(EY335/MAX(EY$9:EY$497)*100,0)</f>
        <v>72</v>
      </c>
      <c r="OV335" s="115">
        <f>ROUND(EZ335/MAX(EZ$9:EZ$497)*100,0)</f>
        <v>32</v>
      </c>
      <c r="OW335" s="115">
        <f>ROUND(FA335/MAX(FA$9:FA$497)*100,0)</f>
        <v>35</v>
      </c>
      <c r="OX335" s="115">
        <f>ROUND(FB335/MAX(FB$9:FB$497)*100,0)</f>
        <v>26</v>
      </c>
      <c r="OY335" s="116">
        <f>ROUND(FC335/MAX(FC$9:FC$497)*100,0)</f>
        <v>39</v>
      </c>
      <c r="OZ335" s="115">
        <f>ROUND(FD335/MAX(FD$9:FD$497)*100,0)</f>
        <v>74</v>
      </c>
      <c r="PA335" s="117">
        <f>ROUND(FE335/MAX(FE$9:FE$497)*100,0)</f>
        <v>51</v>
      </c>
      <c r="PB335" s="118">
        <f t="shared" si="731"/>
        <v>599</v>
      </c>
      <c r="PC335" s="115">
        <f t="shared" si="732"/>
        <v>521</v>
      </c>
      <c r="PD335" s="115">
        <f t="shared" si="733"/>
        <v>695</v>
      </c>
      <c r="PE335" s="115">
        <f t="shared" si="734"/>
        <v>677</v>
      </c>
      <c r="PF335" s="115">
        <f t="shared" si="735"/>
        <v>658</v>
      </c>
      <c r="PG335" s="119">
        <f t="shared" si="736"/>
        <v>537</v>
      </c>
      <c r="PH335" s="118">
        <f>ROUND(PB335/MAX(PB$9:PB$497)*100,0)</f>
        <v>71</v>
      </c>
      <c r="PI335" s="115">
        <f>ROUND(PC335/MAX(PC$9:PC$497)*100,0)</f>
        <v>62</v>
      </c>
      <c r="PJ335" s="115">
        <f>ROUND(PD335/MAX(PD$9:PD$497)*100,0)</f>
        <v>74</v>
      </c>
      <c r="PK335" s="115">
        <f>ROUND(PE335/MAX(PE$9:PE$497)*100,0)</f>
        <v>67</v>
      </c>
      <c r="PL335" s="115">
        <f>ROUND(PF335/MAX(PF$9:PF$497)*100,0)</f>
        <v>93</v>
      </c>
      <c r="PM335" s="119">
        <f>ROUND(PG335/MAX(PG$9:PG$497)*100,0)</f>
        <v>78</v>
      </c>
      <c r="PN335" s="118">
        <f>RANK(PH335,PH$9:PH$497,0)</f>
        <v>48</v>
      </c>
      <c r="PO335" s="115">
        <f>RANK(PI335,PI$9:PI$497,0)</f>
        <v>52</v>
      </c>
      <c r="PP335" s="115">
        <f>RANK(PJ335,PJ$9:PJ$497,0)</f>
        <v>38</v>
      </c>
      <c r="PQ335" s="115">
        <f>RANK(PK335,PK$9:PK$497,0)</f>
        <v>54</v>
      </c>
      <c r="PR335" s="115">
        <f>RANK(PL335,PL$9:PL$497,0)</f>
        <v>8</v>
      </c>
      <c r="PS335" s="119">
        <f>RANK(PM335,PM$9:PM$497,0)</f>
        <v>21</v>
      </c>
      <c r="PT335" s="120">
        <f>ROUND(FZ335/MAX(FZ$9:FZ$497)*100,0)</f>
        <v>64</v>
      </c>
      <c r="PU335" s="115">
        <f>ROUND(GA335/MAX(GA$9:GA$497)*100,0)</f>
        <v>27</v>
      </c>
      <c r="PV335" s="115">
        <f>ROUND(GB335/MAX(GB$9:GB$497)*100,0)</f>
        <v>40</v>
      </c>
      <c r="PW335" s="115">
        <f>ROUND(GC335/MAX(GC$9:GC$497)*100,0)</f>
        <v>67</v>
      </c>
      <c r="PX335" s="115">
        <f>ROUND(GD335/MAX(GD$9:GD$497)*100,0)</f>
        <v>18</v>
      </c>
      <c r="PY335" s="115">
        <f>ROUND(GE335/MAX(GE$9:GE$497)*100,0)</f>
        <v>19</v>
      </c>
      <c r="PZ335" s="115">
        <f>ROUND(GF335/MAX(GF$9:GF$497)*100,0)</f>
        <v>13</v>
      </c>
      <c r="QA335" s="116">
        <f>ROUND(GG335/MAX(GG$9:GG$497)*100,0)</f>
        <v>24</v>
      </c>
      <c r="QB335" s="115">
        <f>ROUND(GH335/MAX(GH$9:GH$497)*100,0)</f>
        <v>39</v>
      </c>
      <c r="QC335" s="121">
        <f>ROUND(GI335/MAX(GI$9:GI$497)*100,0)</f>
        <v>32</v>
      </c>
      <c r="QD335" s="120">
        <f>ROUND(AVERAGEIF($ES$9:$ES$497,$ES335,PT$9:PT$497),0)</f>
        <v>62</v>
      </c>
      <c r="QE335" s="120">
        <f>ROUND(AVERAGEIF($ES$9:$ES$497,$ES335,PU$9:PU$497),0)</f>
        <v>26</v>
      </c>
      <c r="QF335" s="120">
        <f>ROUND(AVERAGEIF($ES$9:$ES$497,$ES335,PV$9:PV$497),0)</f>
        <v>48</v>
      </c>
      <c r="QG335" s="120">
        <f>ROUND(AVERAGEIF($ES$9:$ES$497,$ES335,PW$9:PW$497),0)</f>
        <v>58</v>
      </c>
      <c r="QH335" s="120">
        <f>ROUND(AVERAGEIF($ES$9:$ES$497,$ES335,PX$9:PX$497),0)</f>
        <v>15</v>
      </c>
      <c r="QI335" s="120">
        <f>ROUND(AVERAGEIF($ES$9:$ES$497,$ES335,PY$9:PY$497),0)</f>
        <v>14</v>
      </c>
      <c r="QJ335" s="120">
        <f>ROUND(AVERAGEIF($ES$9:$ES$497,$ES335,PZ$9:PZ$497),0)</f>
        <v>14</v>
      </c>
      <c r="QK335" s="120">
        <f>ROUND(AVERAGEIF($ES$9:$ES$497,$ES335,QA$9:QA$497),0)</f>
        <v>15</v>
      </c>
      <c r="QL335" s="120">
        <f>ROUND(AVERAGEIF($ES$9:$ES$497,$ES335,QB$9:QB$497),0)</f>
        <v>41</v>
      </c>
      <c r="QM335" s="120">
        <f>ROUND(AVERAGEIF($ES$9:$ES$497,$ES335,QC$9:QC$497),0)</f>
        <v>30</v>
      </c>
      <c r="QN335" s="114">
        <f t="shared" si="737"/>
        <v>459</v>
      </c>
      <c r="QO335" s="115">
        <f t="shared" si="738"/>
        <v>371</v>
      </c>
      <c r="QP335" s="115">
        <f t="shared" si="739"/>
        <v>531</v>
      </c>
      <c r="QQ335" s="115">
        <f t="shared" si="740"/>
        <v>531</v>
      </c>
      <c r="QR335" s="115">
        <f t="shared" si="741"/>
        <v>629</v>
      </c>
      <c r="QS335" s="119">
        <f t="shared" si="742"/>
        <v>405</v>
      </c>
      <c r="QT335" s="114">
        <f>ROUND((QN335-MIN(QN$9:QN$497))/(MAX(QN$9:QN$497)-MIN(QN$9:QN$497))*100,0)</f>
        <v>36</v>
      </c>
      <c r="QU335" s="115">
        <f>ROUND((QO335-MIN(QO$9:QO$497))/(MAX(QO$9:QO$497)-MIN(QO$9:QO$497))*100,0)</f>
        <v>23</v>
      </c>
      <c r="QV335" s="115">
        <f>ROUND((QP335-MIN(QP$9:QP$497))/(MAX(QP$9:QP$497)-MIN(QP$9:QP$497))*100,0)</f>
        <v>26</v>
      </c>
      <c r="QW335" s="115">
        <f>ROUND((QQ335-MIN(QQ$9:QQ$497))/(MAX(QQ$9:QQ$497)-MIN(QQ$9:QQ$497))*100,0)</f>
        <v>31</v>
      </c>
      <c r="QX335" s="115">
        <f>ROUND((QR335-MIN(QR$9:QR$497))/(MAX(QR$9:QR$497)-MIN(QR$9:QR$497))*100,0)</f>
        <v>67</v>
      </c>
      <c r="QY335" s="115">
        <f>ROUND((QS335-MIN(QS$9:QS$497))/(MAX(QS$9:QS$497)-MIN(QS$9:QS$497))*100,0)</f>
        <v>46</v>
      </c>
      <c r="QZ335" s="114">
        <f>RANK(QN335,QN$9:QN$497,0)</f>
        <v>247</v>
      </c>
      <c r="RA335" s="115">
        <f>RANK(QO335,QO$9:QO$497,0)</f>
        <v>225</v>
      </c>
      <c r="RB335" s="115">
        <f>RANK(QP335,QP$9:QP$497,0)</f>
        <v>266</v>
      </c>
      <c r="RC335" s="115">
        <f>RANK(QQ335,QQ$9:QQ$497,0)</f>
        <v>272</v>
      </c>
      <c r="RD335" s="115">
        <f>RANK(QR335,QR$9:QR$497,0)</f>
        <v>76</v>
      </c>
      <c r="RE335" s="115">
        <f>RANK(QS335,QS$9:QS$497,0)</f>
        <v>147</v>
      </c>
      <c r="RF335" s="122"/>
      <c r="RG335" s="115">
        <f>($RH$3*(IH335+IJ335)*100*100/MAX(EX$9:EX$497)*$RO$3) +($RH$3*(II335+IJ335)*100*100/MAX(EX$9:EX$497)*$RO$4) + ($RH$3*IK335*100*100/MAX(EX$9:EX$497)*0.098)</f>
        <v>0</v>
      </c>
      <c r="RH335" s="115">
        <f>($RH$4*IL335*100*100/MAX(EZ$9:EZ$497))*$RQ$3</f>
        <v>0</v>
      </c>
      <c r="RI335" s="115">
        <f>($RH$3*IM335*100*100/MAX(EY$9:EY$497))*$RQ$4</f>
        <v>0</v>
      </c>
      <c r="RJ335" s="115">
        <f>($RH$3*IN335*100*100/MAX(EX$9:EX$497))</f>
        <v>0</v>
      </c>
      <c r="RK335" s="115">
        <f>($RH$4*IO335*100*100/MAX(EZ$9:EZ$497))*$RQ$3</f>
        <v>0</v>
      </c>
      <c r="RL335" s="115">
        <f>(($RL$4*IP335*100*((100/MAX(EX$9:EX$497)+100/MAX(EZ$9:EZ$497))/2))+($RL$4*IQ335*100*((100/MAX(EX$9:EX$497)+100/MAX(EZ$9:EZ$497))/2))+($RL$4*IR335*100*((100/MAX(EX$9:EX$497)+100/MAX(EZ$9:EZ$497))/2))+($RL$4*IS335*100*((100/MAX(EX$9:EX$497)+100/MAX(EZ$9:EZ$497))/2))+($RL$4*IT335*100*((100/MAX(EX$9:EX$497)+100/MAX(EZ$9:EZ$497))/2))+($RL$4*IU335*100*((100/MAX(EX$9:EX$497)+100/MAX(EZ$9:EZ$497))/2))+($RL$4*IV335*100*((100/MAX(EX$9:EX$497)+100/MAX(EZ$9:EZ$497))/2))+($RL$4*IW335*100*((100/MAX(EX$9:EX$497)+100/MAX(EZ$9:EZ$497))/2)))*$RS$3</f>
        <v>0</v>
      </c>
      <c r="RM335" s="115">
        <f>(($RH$3*IX335*100*100/MAX(EX$9:EX$497))+($RH$3*IY335*100*100/MAX(EX$9:EX$497))+($RH$3*IZ335*100*100/MAX(EX$9:EX$497))+($RH$3*JA335*100*100/MAX(EX$9:EX$497))+($RH$3*JB335*100*100/MAX(EX$9:EX$497))+($RH$3*JC335*100*100/MAX(EX$9:EX$497))+($RH$3*JD335*100*100/MAX(EX$9:EX$497))+($RH$3*JE335*100*100/MAX(EX$9:EX$497)))*$RS$4</f>
        <v>0</v>
      </c>
      <c r="RN335" s="115">
        <f>(($RH$4*JF335*100*100/MAX(EZ$9:EZ$497)) + ($RH$4*JG335*100*100/MAX(EZ$9:EZ$497)) + ($RH$4*JH335*100*100/MAX(EZ$9:EZ$497)) + ($RH$4*JI335*100*100/MAX(EZ$9:EZ$497)) + ($RH$4*JJ335*100*100/MAX(EZ$9:EZ$497)) + ($RH$4*JK335*100*100/MAX(EZ$9:EZ$497)) + ($RH$4*JL335*100*100/MAX(EZ$9:EZ$497)) + ($RH$4*JM335*100*100/MAX(EZ$9:EZ$497)))*$RU$3</f>
        <v>0</v>
      </c>
      <c r="RO335" s="115">
        <f>(($RL$4*JN335*100*((100/MAX(EX$9:EX$497)+100/MAX(EZ$9:EZ$497))/2))+($RL$4*JO335*100*((100/MAX(EX$9:EX$497)+100/MAX(EZ$9:EZ$497))/2))+($RL$4*JP335*100*((100/MAX(EX$9:EX$497)+100/MAX(EZ$9:EZ$497))/2))+($RL$4*JQ335*100*((100/MAX(EX$9:EX$497)+100/MAX(EZ$9:EZ$497))/2))+($RL$4*JR335*100*((100/MAX(EX$9:EX$497)+100/MAX(EZ$9:EZ$497))/2))+($RL$4*JS335*100*((100/MAX(EX$9:EX$497)+100/MAX(EZ$9:EZ$497))/2))+($RL$4*JT335*100*((100/MAX(EX$9:EX$497)+100/MAX(EZ$9:EZ$497))/2))+($RL$4*JU335*100*((100/MAX(EX$9:EX$497)+100/MAX(EZ$9:EZ$497))/2))+($RL$4*JV335*100*((100/MAX(EX$9:EX$497)+100/MAX(EZ$9:EZ$497))/2))+($RL$4*JW335*100*((100/MAX(EX$9:EX$497)+100/MAX(EZ$9:EZ$497))/2))+($RL$4*JX335*100*((100/MAX(EX$9:EX$497)+100/MAX(EZ$9:EZ$497))/2))+($RL$4*JY335*100*((100/MAX(EX$9:EX$497)+100/MAX(EZ$9:EZ$497))/2))+($RL$4*JZ335*100*((100/MAX(EX$9:EX$497)+100/MAX(EZ$9:EZ$497))/2)))*$RW$3/2</f>
        <v>0</v>
      </c>
      <c r="RP335" s="119">
        <f>($RJ$3*KA335*100*100/MAX(FA$9:FA$497)) + ($RJ$3*KB335*100*100/MAX(FA$9:FA$497)/2) + ($RJ$3*KC335*100*100/MAX(FA$9:FA$497)/2) + ($RJ$3*KD335*100*100/MAX(FA$9:FA$497)/4) + ($RJ$3*KE335*100*100/MAX(FA$9:FA$497)/4)</f>
        <v>0</v>
      </c>
      <c r="RQ335" s="118">
        <f>($RL$4*KF335*100*((100/MAX(EX$9:EX$497)+100/MAX(EZ$9:EZ$497)))) * ($RO$3/2) + (($RL$4*KG335*100*((100/MAX(EX$9:EX$497)+100/MAX(EZ$9:EZ$497))))+($RL$4*KH335*100*((100/MAX(EX$9:EX$497)+100/MAX(EZ$9:EZ$497))))+($RL$4*KI335*100*((100/MAX(EX$9:EX$497)+100/MAX(EZ$9:EZ$497))))+($RL$4*KJ335*100*((100/MAX(EX$9:EX$497)+100/MAX(EZ$9:EZ$497))))+($RL$4*KK335*100*((100/MAX(EX$9:EX$497)+100/MAX(EZ$9:EZ$497))))+($RL$4*KL335*100*((100/MAX(EX$9:EX$497)+100/MAX(EZ$9:EZ$497))))+($RL$4*KM335*100*((100/MAX(EX$9:EX$497)+100/MAX(EZ$9:EZ$497))))+($RL$4*KN335*100*((100/MAX(EX$9:EX$497)+100/MAX(EZ$9:EZ$497))))+($RL$4*KO335*100*((100/MAX(EX$9:EX$497)+100/MAX(EZ$9:EZ$497))))+($RL$4*KP335*100*((100/MAX(EX$9:EX$497)+100/MAX(EZ$9:EZ$497))))+($RL$4*KQ335*100*((100/MAX(EX$9:EX$497)+100/MAX(EZ$9:EZ$497))))+($RL$4*KR335*100*((100/MAX(EX$9:EX$497)+100/MAX(EZ$9:EZ$497))))+($RL$4*KS335*100*((100/MAX(EX$9:EX$497)+100/MAX(EZ$9:EZ$497))))+($RL$4*KV335*100*((100/MAX(EX$9:EX$497)+100/MAX(EZ$9:EZ$497))))) * (($RO$3+$RO$4)/6)</f>
        <v>0</v>
      </c>
      <c r="RR335" s="115">
        <f>(($RL$4*KW335*100*((100/MAX(EX$9:EX$497)+100/MAX(EZ$9:EZ$497))))) * ($RO$3/2) + (($RL$4*KX335*100*((100/MAX(EX$9:EX$497)+100/MAX(EZ$9:EZ$497))))+($RL$4*KY335*100*((100/MAX(EX$9:EX$497)+100/MAX(EZ$9:EZ$497))))+($RL$4*KZ335*100*((100/MAX(EX$9:EX$497)+100/MAX(EZ$9:EZ$497))))+($RL$4*LA335*100*((100/MAX(EX$9:EX$497)+100/MAX(EZ$9:EZ$497))))+($RL$4*LB335*100*((100/MAX(EX$9:EX$497)+100/MAX(EZ$9:EZ$497))))+($RL$4*LC335*100*((100/MAX(EX$9:EX$497)+100/MAX(EZ$9:EZ$497))))) * (($RO$3+$RO$4)/6)</f>
        <v>0</v>
      </c>
      <c r="RS335" s="119">
        <f>(($RL$4*LD335*100*((100/MAX(EX$9:EX$497)+100/MAX(EZ$9:EZ$497))))+($RL$4*LE335*100*((100/MAX(EX$9:EX$497)+100/MAX(EZ$9:EZ$497))))) * (($RO$3+$RO$4)/6)</f>
        <v>0</v>
      </c>
      <c r="RT335" s="118">
        <f>($RJ$4*LH335*100*(100/MAX(EV$9:EV$497)))+($RJ$4*LI335*100*(100/MAX(EV$9:EV$497)))</f>
        <v>0</v>
      </c>
      <c r="RU335" s="119">
        <f>($RJ$4*LJ335*(100/MAX(EV$9:EV$497)))/2 + ($RL$3*LK335*(100/MAX(EW$9:EW$497))) + ($RJ$4*LL335*(100/MAX(EV$9:EV$497)))/4 + ($RL$3*LM335*(100/MAX(EW$9:EW$497)))</f>
        <v>0</v>
      </c>
      <c r="RV335" s="118">
        <f>($RJ$4*LN335*100*100/MAX(EV$9:EV$497)/2)+($RJ$4*LO335*100*100/MAX(EV$9:EV$497)/2)+($RJ$4*LP335*100*100/MAX(EV$9:EV$497))+($RJ$4*LQ335*100*100/MAX(EV$9:EV$497))+($RJ$4*LR335*100*100/MAX(EV$9:EV$497))</f>
        <v>0</v>
      </c>
      <c r="RW335" s="115">
        <f>($RJ$4*LS335*100*100/MAX(EV$9:EV$497)) + (($RJ$4*LT335*100*100/MAX(EV$9:EV$497))+($RJ$4*LU335*100*100/MAX(EV$9:EV$497))+($RJ$4*LV335*100*100/MAX(EV$9:EV$497))+($RJ$4*LW335*100*100/MAX(EV$9:EV$497))+($RJ$4*LX335*100*100/MAX(EV$9:EV$497))+($RJ$4*LY335*100*100/MAX(EV$9:EV$497))+($RJ$4*LZ335*100*100/MAX(EV$9:EV$497))+($RJ$4*MA335*100*100/MAX(EV$9:EV$497)))/2</f>
        <v>11.797752808988767</v>
      </c>
      <c r="RX335" s="119">
        <f>($RJ$4*MB335*100*100/MAX(EV$9:EV$497))+($RJ$4*MC335*100*100/MAX(EV$9:EV$497))+($RJ$4*MD335*100*100/MAX(EV$9:EV$497))+($RJ$4*ME335*100*100/MAX(EV$9:EV$497))+($RJ$4*MF335*100*100/MAX(EV$9:EV$497))+($RJ$4*MG335*100*100/MAX(EV$9:EV$497))+($RJ$4*MH335*100*100/MAX(EV$9:EV$497))+($RJ$4*MI335*100*100/MAX(EV$9:EV$497))+($RJ$4*MJ335*100*100/MAX(EV$9:EV$497))+($RJ$4*MK335*100*100/MAX(EV$9:EV$497))+($RJ$4*ML335*100*100/MAX(EV$9:EV$497))+($RJ$4*MM335*100*100/MAX(EV$9:EV$497))+($RJ$4*MN335*100*100/MAX(EV$9:EV$497))</f>
        <v>0</v>
      </c>
      <c r="RY335" s="118">
        <f>($RJ$4*MQ335*100*100/MAX(EV$9:EV$497))/2 + (($RJ$4*MR335*100*100/MAX(EV$9:EV$497))+($RJ$4*MS335*100*100/MAX(EV$9:EV$497))+($RJ$4*MT335*100*100/MAX(EV$9:EV$497))+($RJ$4*MU335*100*100/MAX(EV$9:EV$497))+($RJ$4*MV335*100*100/MAX(EV$9:EV$497))+($RJ$4*MW335*100*100/MAX(EV$9:EV$497))+($RJ$4*MX335*100*100/MAX(EV$9:EV$497))+($RJ$4*MY335*100*100/MAX(EV$9:EV$497))+($RJ$4*MZ335*100*100/MAX(EV$9:EV$497))+($RJ$4*NA335*100*100/MAX(EV$9:EV$497))+($RJ$4*NB335*100*100/MAX(EV$9:EV$497))+($RJ$4*NC335*100*100/MAX(EV$9:EV$497))+($RJ$4*ND335*100*100/MAX(EV$9:EV$497))+($RJ$4*NG335*100*100/MAX(EV$9:EV$497)))/4</f>
        <v>2.9494382022471917</v>
      </c>
      <c r="RZ335" s="115">
        <f>($RJ$4*NH335*100*100/MAX(EV$9:EV$497))/2 + (($RJ$4*NI335*100*100/MAX(EV$9:EV$497))+($RJ$4*NJ335*100*100/MAX(EV$9:EV$497))+($RJ$4*NK335*100*100/MAX(EV$9:EV$497))+($RJ$4*NL335*100*100/MAX(EV$9:EV$497))+($RJ$4*NM335*100*100/MAX(EV$9:EV$497))+($RJ$4*NN335*100*100/MAX(EV$9:EV$497)))/4</f>
        <v>0</v>
      </c>
      <c r="SA335" s="117">
        <f>(($RJ$4*NO335*100*100/MAX(EV$9:EV$497))+($RJ$4*NP335*100*100/MAX(EV$9:EV$497)))/4</f>
        <v>0</v>
      </c>
      <c r="SB335" s="118">
        <f t="shared" si="743"/>
        <v>14.747191011235959</v>
      </c>
      <c r="SC335" s="115">
        <f t="shared" si="744"/>
        <v>2.9494382022471917</v>
      </c>
      <c r="SD335" s="115">
        <f t="shared" si="745"/>
        <v>3.6867977528089897</v>
      </c>
      <c r="SE335" s="115">
        <f t="shared" si="746"/>
        <v>2.9494382022471917</v>
      </c>
      <c r="SF335" s="115">
        <f t="shared" si="747"/>
        <v>3.6867977528089897</v>
      </c>
      <c r="SG335" s="115">
        <f t="shared" si="748"/>
        <v>14.747191011235959</v>
      </c>
      <c r="SH335" s="115">
        <f>ROUND(SB335/MAX(SB$9:SB$497)*100,0)</f>
        <v>19</v>
      </c>
      <c r="SI335" s="115">
        <f>ROUND(SC335/MAX(SC$9:SC$497)*100,0)</f>
        <v>4</v>
      </c>
      <c r="SJ335" s="115">
        <f>ROUND(SD335/MAX(SD$9:SD$497)*100,0)</f>
        <v>6</v>
      </c>
      <c r="SK335" s="115">
        <f>ROUND(SE335/MAX(SE$9:SE$497)*100,0)</f>
        <v>2</v>
      </c>
      <c r="SL335" s="115">
        <f>ROUND(SF335/MAX(SF$9:SF$497)*100,0)</f>
        <v>9</v>
      </c>
      <c r="SM335" s="121">
        <f>ROUND(SG335/MAX(SG$9:SG$497)*100,0)</f>
        <v>14</v>
      </c>
      <c r="SN335" s="115">
        <f>ROUND(AVERAGEIF($ES$9:$ES$497,$ES335,SH$9:SH$497),0)</f>
        <v>26</v>
      </c>
      <c r="SO335" s="115">
        <f>ROUND(AVERAGEIF($ES$9:$ES$497,$ES335,SI$9:SI$497),0)</f>
        <v>23</v>
      </c>
      <c r="SP335" s="115">
        <f>ROUND(AVERAGEIF($ES$9:$ES$497,$ES335,SJ$9:SJ$497),0)</f>
        <v>4</v>
      </c>
      <c r="SQ335" s="115">
        <f>ROUND(AVERAGEIF($ES$9:$ES$497,$ES335,SK$9:SK$497),0)</f>
        <v>20</v>
      </c>
      <c r="SR335" s="115">
        <f>ROUND(AVERAGEIF($ES$9:$ES$497,$ES335,SL$9:SL$497),0)</f>
        <v>7</v>
      </c>
      <c r="SS335" s="121">
        <f>ROUND(AVERAGEIF($ES$9:$ES$497,$ES335,SM$9:SM$497),0)</f>
        <v>6</v>
      </c>
      <c r="ST335" s="114">
        <f>RANK(SB335,SB$9:SB$497,0)</f>
        <v>212</v>
      </c>
      <c r="SU335" s="115">
        <f>RANK(SC335,SC$9:SC$497,0)</f>
        <v>194</v>
      </c>
      <c r="SV335" s="115">
        <f>RANK(SD335,SD$9:SD$497,0)</f>
        <v>132</v>
      </c>
      <c r="SW335" s="115">
        <f>RANK(SE335,SE$9:SE$497,0)</f>
        <v>194</v>
      </c>
      <c r="SX335" s="115">
        <f>RANK(SF335,SF$9:SF$497,0)</f>
        <v>82</v>
      </c>
      <c r="SY335" s="115">
        <f>RANK(SG335,SG$9:SG$497,0)</f>
        <v>60</v>
      </c>
      <c r="SZ335" s="115">
        <f>COUNTIFS(SB$9:SB$497,"&gt;"&amp;SB335,$ES$9:$ES$497,$ES335)+1</f>
        <v>52</v>
      </c>
      <c r="TA335" s="115">
        <f>COUNTIFS(SC$9:SC$497,"&gt;"&amp;SC335,$ES$9:$ES$497,$ES335)+1</f>
        <v>56</v>
      </c>
      <c r="TB335" s="115">
        <f>COUNTIFS(SD$9:SD$497,"&gt;"&amp;SD335,$ES$9:$ES$497,$ES335)+1</f>
        <v>20</v>
      </c>
      <c r="TC335" s="115">
        <f>COUNTIFS(SE$9:SE$497,"&gt;"&amp;SE335,$ES$9:$ES$497,$ES335)+1</f>
        <v>56</v>
      </c>
      <c r="TD335" s="115">
        <f>COUNTIFS(SF$9:SF$497,"&gt;"&amp;SF335,$ES$9:$ES$497,$ES335)+1</f>
        <v>20</v>
      </c>
      <c r="TE335" s="117">
        <f>COUNTIFS(SG$9:SG$497,"&gt;"&amp;SG335,$ES$9:$ES$497,$ES335)+1</f>
        <v>10</v>
      </c>
      <c r="TF335" s="118">
        <f t="shared" si="749"/>
        <v>112</v>
      </c>
      <c r="TG335" s="115">
        <f t="shared" si="750"/>
        <v>75</v>
      </c>
      <c r="TH335" s="115">
        <f t="shared" si="751"/>
        <v>68</v>
      </c>
      <c r="TI335" s="115">
        <f t="shared" si="752"/>
        <v>76</v>
      </c>
      <c r="TJ335" s="115">
        <f t="shared" si="753"/>
        <v>76</v>
      </c>
      <c r="TK335" s="115">
        <f t="shared" si="754"/>
        <v>107</v>
      </c>
      <c r="TL335" s="117">
        <f t="shared" si="755"/>
        <v>92</v>
      </c>
      <c r="TM335" s="118">
        <f>ROUND(TF335/MAX(TF$9:TF$497)*100,0)</f>
        <v>62</v>
      </c>
      <c r="TN335" s="115">
        <f>ROUND(TG335/MAX(TG$9:TG$497)*100,0)</f>
        <v>41</v>
      </c>
      <c r="TO335" s="115">
        <f>ROUND(TH335/MAX(TH$9:TH$497)*100,0)</f>
        <v>37</v>
      </c>
      <c r="TP335" s="115">
        <f>ROUND(TI335/MAX(TI$9:TI$497)*100,0)</f>
        <v>42</v>
      </c>
      <c r="TQ335" s="115">
        <f>ROUND(TJ335/MAX(TJ$9:TJ$497)*100,0)</f>
        <v>39</v>
      </c>
      <c r="TR335" s="115">
        <f>ROUND(TK335/MAX(TK$9:TK$497)*100,0)</f>
        <v>55</v>
      </c>
      <c r="TS335" s="119">
        <f>ROUND(TL335/MAX(TL$9:TL$497)*100,0)</f>
        <v>47</v>
      </c>
      <c r="TT335" s="120">
        <f>RANK(TM335,TM$9:TM$497,0)</f>
        <v>87</v>
      </c>
      <c r="TU335" s="115">
        <f>RANK(TN335,TN$9:TN$497,0)</f>
        <v>123</v>
      </c>
      <c r="TV335" s="115">
        <f>RANK(TO335,TO$9:TO$497,0)</f>
        <v>80</v>
      </c>
      <c r="TW335" s="115">
        <f>RANK(TP335,TP$9:TP$497,0)</f>
        <v>125</v>
      </c>
      <c r="TX335" s="115">
        <f>RANK(TQ335,TQ$9:TQ$497,0)</f>
        <v>56</v>
      </c>
      <c r="TY335" s="115">
        <f>RANK(TR335,TR$9:TR$497,0)</f>
        <v>33</v>
      </c>
      <c r="TZ335" s="121">
        <f>RANK(TS335,TS$9:TS$497,0)</f>
        <v>41</v>
      </c>
      <c r="UA335" s="167"/>
      <c r="UB335" s="7" t="s">
        <v>1</v>
      </c>
    </row>
    <row r="336" spans="1:548" x14ac:dyDescent="0.15">
      <c r="A336" s="142">
        <v>328</v>
      </c>
      <c r="B336" s="200" t="s">
        <v>1325</v>
      </c>
      <c r="C336" s="143"/>
      <c r="D336" s="143"/>
      <c r="E336" s="161" t="s">
        <v>1013</v>
      </c>
      <c r="F336" s="65" t="s">
        <v>908</v>
      </c>
      <c r="G336" s="65" t="s">
        <v>908</v>
      </c>
      <c r="H336" s="144" t="s">
        <v>1014</v>
      </c>
      <c r="I336" s="66" t="s">
        <v>521</v>
      </c>
      <c r="J336" s="67" t="s">
        <v>521</v>
      </c>
      <c r="K336" s="67" t="s">
        <v>521</v>
      </c>
      <c r="L336" s="67" t="s">
        <v>521</v>
      </c>
      <c r="M336" s="67" t="s">
        <v>521</v>
      </c>
      <c r="N336" s="67" t="s">
        <v>521</v>
      </c>
      <c r="O336" s="67" t="s">
        <v>521</v>
      </c>
      <c r="P336" s="67" t="s">
        <v>521</v>
      </c>
      <c r="Q336" s="67" t="s">
        <v>521</v>
      </c>
      <c r="R336" s="68" t="s">
        <v>521</v>
      </c>
      <c r="S336" s="69" t="s">
        <v>521</v>
      </c>
      <c r="T336" s="67" t="s">
        <v>521</v>
      </c>
      <c r="U336" s="67" t="s">
        <v>521</v>
      </c>
      <c r="V336" s="67" t="s">
        <v>521</v>
      </c>
      <c r="W336" s="67" t="s">
        <v>521</v>
      </c>
      <c r="X336" s="67" t="s">
        <v>521</v>
      </c>
      <c r="Y336" s="67" t="s">
        <v>521</v>
      </c>
      <c r="Z336" s="67" t="s">
        <v>521</v>
      </c>
      <c r="AA336" s="67" t="s">
        <v>521</v>
      </c>
      <c r="AB336" s="68" t="s">
        <v>521</v>
      </c>
      <c r="AC336" s="69" t="s">
        <v>521</v>
      </c>
      <c r="AD336" s="67" t="s">
        <v>521</v>
      </c>
      <c r="AE336" s="67" t="s">
        <v>521</v>
      </c>
      <c r="AF336" s="67" t="s">
        <v>521</v>
      </c>
      <c r="AG336" s="67" t="s">
        <v>521</v>
      </c>
      <c r="AH336" s="67" t="s">
        <v>521</v>
      </c>
      <c r="AI336" s="67" t="s">
        <v>521</v>
      </c>
      <c r="AJ336" s="67" t="s">
        <v>521</v>
      </c>
      <c r="AK336" s="67" t="s">
        <v>521</v>
      </c>
      <c r="AL336" s="68" t="s">
        <v>521</v>
      </c>
      <c r="AM336" s="69" t="s">
        <v>521</v>
      </c>
      <c r="AN336" s="67" t="s">
        <v>521</v>
      </c>
      <c r="AO336" s="67" t="s">
        <v>521</v>
      </c>
      <c r="AP336" s="67" t="s">
        <v>521</v>
      </c>
      <c r="AQ336" s="67" t="s">
        <v>521</v>
      </c>
      <c r="AR336" s="67" t="s">
        <v>521</v>
      </c>
      <c r="AS336" s="67" t="s">
        <v>521</v>
      </c>
      <c r="AT336" s="67" t="s">
        <v>521</v>
      </c>
      <c r="AU336" s="67" t="s">
        <v>521</v>
      </c>
      <c r="AV336" s="68" t="s">
        <v>521</v>
      </c>
      <c r="AW336" s="69" t="s">
        <v>521</v>
      </c>
      <c r="AX336" s="67" t="s">
        <v>521</v>
      </c>
      <c r="AY336" s="67" t="s">
        <v>521</v>
      </c>
      <c r="AZ336" s="67" t="s">
        <v>521</v>
      </c>
      <c r="BA336" s="67" t="s">
        <v>521</v>
      </c>
      <c r="BB336" s="67" t="s">
        <v>521</v>
      </c>
      <c r="BC336" s="67" t="s">
        <v>521</v>
      </c>
      <c r="BD336" s="67" t="s">
        <v>521</v>
      </c>
      <c r="BE336" s="67" t="s">
        <v>521</v>
      </c>
      <c r="BF336" s="68" t="s">
        <v>521</v>
      </c>
      <c r="BG336" s="69" t="s">
        <v>521</v>
      </c>
      <c r="BH336" s="67" t="s">
        <v>521</v>
      </c>
      <c r="BI336" s="67" t="s">
        <v>521</v>
      </c>
      <c r="BJ336" s="67" t="s">
        <v>521</v>
      </c>
      <c r="BK336" s="67" t="s">
        <v>521</v>
      </c>
      <c r="BL336" s="67" t="s">
        <v>521</v>
      </c>
      <c r="BM336" s="67" t="s">
        <v>521</v>
      </c>
      <c r="BN336" s="67" t="s">
        <v>521</v>
      </c>
      <c r="BO336" s="67" t="s">
        <v>521</v>
      </c>
      <c r="BP336" s="68" t="s">
        <v>521</v>
      </c>
      <c r="BQ336" s="70" t="s">
        <v>521</v>
      </c>
      <c r="BR336" s="67" t="s">
        <v>521</v>
      </c>
      <c r="BS336" s="67" t="s">
        <v>521</v>
      </c>
      <c r="BT336" s="67" t="s">
        <v>521</v>
      </c>
      <c r="BU336" s="67" t="s">
        <v>521</v>
      </c>
      <c r="BV336" s="67" t="s">
        <v>521</v>
      </c>
      <c r="BW336" s="67" t="s">
        <v>521</v>
      </c>
      <c r="BX336" s="67" t="s">
        <v>521</v>
      </c>
      <c r="BY336" s="67" t="s">
        <v>521</v>
      </c>
      <c r="BZ336" s="68" t="s">
        <v>521</v>
      </c>
      <c r="CA336" s="69" t="s">
        <v>521</v>
      </c>
      <c r="CB336" s="67" t="s">
        <v>521</v>
      </c>
      <c r="CC336" s="67" t="s">
        <v>521</v>
      </c>
      <c r="CD336" s="67" t="s">
        <v>521</v>
      </c>
      <c r="CE336" s="67" t="s">
        <v>521</v>
      </c>
      <c r="CF336" s="67" t="s">
        <v>521</v>
      </c>
      <c r="CG336" s="67" t="s">
        <v>521</v>
      </c>
      <c r="CH336" s="67" t="s">
        <v>521</v>
      </c>
      <c r="CI336" s="67" t="s">
        <v>521</v>
      </c>
      <c r="CJ336" s="68" t="s">
        <v>521</v>
      </c>
      <c r="CK336" s="69" t="s">
        <v>521</v>
      </c>
      <c r="CL336" s="67" t="s">
        <v>521</v>
      </c>
      <c r="CM336" s="67" t="s">
        <v>521</v>
      </c>
      <c r="CN336" s="67" t="s">
        <v>521</v>
      </c>
      <c r="CO336" s="67" t="s">
        <v>521</v>
      </c>
      <c r="CP336" s="67" t="s">
        <v>521</v>
      </c>
      <c r="CQ336" s="67" t="s">
        <v>521</v>
      </c>
      <c r="CR336" s="67" t="s">
        <v>521</v>
      </c>
      <c r="CS336" s="67" t="s">
        <v>521</v>
      </c>
      <c r="CT336" s="68" t="s">
        <v>521</v>
      </c>
      <c r="CU336" s="69" t="s">
        <v>521</v>
      </c>
      <c r="CV336" s="67" t="s">
        <v>521</v>
      </c>
      <c r="CW336" s="67" t="s">
        <v>521</v>
      </c>
      <c r="CX336" s="67" t="s">
        <v>521</v>
      </c>
      <c r="CY336" s="67" t="s">
        <v>521</v>
      </c>
      <c r="CZ336" s="67" t="s">
        <v>521</v>
      </c>
      <c r="DA336" s="67" t="s">
        <v>521</v>
      </c>
      <c r="DB336" s="67" t="s">
        <v>521</v>
      </c>
      <c r="DC336" s="67" t="s">
        <v>521</v>
      </c>
      <c r="DD336" s="68" t="s">
        <v>521</v>
      </c>
      <c r="DE336" s="69" t="s">
        <v>521</v>
      </c>
      <c r="DF336" s="71" t="s">
        <v>521</v>
      </c>
      <c r="DG336" s="67" t="s">
        <v>521</v>
      </c>
      <c r="DH336" s="67" t="s">
        <v>521</v>
      </c>
      <c r="DI336" s="67" t="s">
        <v>521</v>
      </c>
      <c r="DJ336" s="67" t="s">
        <v>521</v>
      </c>
      <c r="DK336" s="67" t="s">
        <v>521</v>
      </c>
      <c r="DL336" s="67" t="s">
        <v>521</v>
      </c>
      <c r="DM336" s="67" t="s">
        <v>521</v>
      </c>
      <c r="DN336" s="68" t="s">
        <v>521</v>
      </c>
      <c r="DO336" s="70" t="s">
        <v>521</v>
      </c>
      <c r="DP336" s="71" t="s">
        <v>521</v>
      </c>
      <c r="DQ336" s="67" t="s">
        <v>521</v>
      </c>
      <c r="DR336" s="67" t="s">
        <v>521</v>
      </c>
      <c r="DS336" s="67" t="s">
        <v>521</v>
      </c>
      <c r="DT336" s="67" t="s">
        <v>521</v>
      </c>
      <c r="DU336" s="67" t="s">
        <v>521</v>
      </c>
      <c r="DV336" s="67" t="s">
        <v>521</v>
      </c>
      <c r="DW336" s="67" t="s">
        <v>521</v>
      </c>
      <c r="DX336" s="72" t="s">
        <v>521</v>
      </c>
      <c r="DY336" s="146"/>
      <c r="DZ336" s="147"/>
      <c r="EA336" s="147"/>
      <c r="EB336" s="147"/>
      <c r="EC336" s="158"/>
      <c r="ED336" s="168"/>
      <c r="EE336" s="147"/>
      <c r="EF336" s="147"/>
      <c r="EG336" s="147"/>
      <c r="EH336" s="176"/>
      <c r="EI336" s="146"/>
      <c r="EJ336" s="147"/>
      <c r="EK336" s="147"/>
      <c r="EL336" s="147"/>
      <c r="EM336" s="158"/>
      <c r="EN336" s="168"/>
      <c r="EO336" s="147"/>
      <c r="EP336" s="147"/>
      <c r="EQ336" s="147"/>
      <c r="ER336" s="170"/>
      <c r="ES336" s="128" t="s">
        <v>908</v>
      </c>
      <c r="ET336" s="82"/>
      <c r="EU336" s="83"/>
      <c r="EV336" s="146"/>
      <c r="EW336" s="147"/>
      <c r="EX336" s="147"/>
      <c r="EY336" s="147"/>
      <c r="EZ336" s="147"/>
      <c r="FA336" s="147"/>
      <c r="FB336" s="147"/>
      <c r="FC336" s="147"/>
      <c r="FD336" s="147"/>
      <c r="FE336" s="170"/>
      <c r="FF336" s="73"/>
      <c r="FG336" s="74"/>
      <c r="FH336" s="74"/>
      <c r="FI336" s="74"/>
      <c r="FJ336" s="74"/>
      <c r="FK336" s="74"/>
      <c r="FL336" s="74"/>
      <c r="FM336" s="74"/>
      <c r="FN336" s="74"/>
      <c r="FO336" s="84"/>
      <c r="FP336" s="73"/>
      <c r="FQ336" s="74"/>
      <c r="FR336" s="74"/>
      <c r="FS336" s="74"/>
      <c r="FT336" s="74"/>
      <c r="FU336" s="74"/>
      <c r="FV336" s="74"/>
      <c r="FW336" s="74"/>
      <c r="FX336" s="74"/>
      <c r="FY336" s="84"/>
      <c r="FZ336" s="73"/>
      <c r="GA336" s="74"/>
      <c r="GB336" s="74"/>
      <c r="GC336" s="74"/>
      <c r="GD336" s="74"/>
      <c r="GE336" s="74"/>
      <c r="GF336" s="74"/>
      <c r="GG336" s="74"/>
      <c r="GH336" s="74"/>
      <c r="GI336" s="84"/>
      <c r="GJ336" s="73"/>
      <c r="GK336" s="74"/>
      <c r="GL336" s="74"/>
      <c r="GM336" s="74"/>
      <c r="GN336" s="74"/>
      <c r="GO336" s="74"/>
      <c r="GP336" s="74"/>
      <c r="GQ336" s="74"/>
      <c r="GR336" s="74"/>
      <c r="GS336" s="84"/>
      <c r="GT336" s="73"/>
      <c r="GU336" s="74"/>
      <c r="GV336" s="74"/>
      <c r="GW336" s="74"/>
      <c r="GX336" s="74"/>
      <c r="GY336" s="74"/>
      <c r="GZ336" s="74"/>
      <c r="HA336" s="74"/>
      <c r="HB336" s="74"/>
      <c r="HC336" s="84"/>
      <c r="HD336" s="73"/>
      <c r="HE336" s="74"/>
      <c r="HF336" s="74"/>
      <c r="HG336" s="74"/>
      <c r="HH336" s="74"/>
      <c r="HI336" s="74"/>
      <c r="HJ336" s="74"/>
      <c r="HK336" s="74"/>
      <c r="HL336" s="74"/>
      <c r="HM336" s="84"/>
      <c r="HN336" s="73"/>
      <c r="HO336" s="74"/>
      <c r="HP336" s="74"/>
      <c r="HQ336" s="74"/>
      <c r="HR336" s="74"/>
      <c r="HS336" s="74"/>
      <c r="HT336" s="74"/>
      <c r="HU336" s="74"/>
      <c r="HV336" s="74"/>
      <c r="HW336" s="84"/>
      <c r="HX336" s="73"/>
      <c r="HY336" s="74"/>
      <c r="HZ336" s="74"/>
      <c r="IA336" s="74"/>
      <c r="IB336" s="74"/>
      <c r="IC336" s="74"/>
      <c r="ID336" s="74"/>
      <c r="IE336" s="74"/>
      <c r="IF336" s="74"/>
      <c r="IG336" s="84"/>
      <c r="IH336" s="148"/>
      <c r="II336" s="149"/>
      <c r="IJ336" s="149"/>
      <c r="IK336" s="149"/>
      <c r="IL336" s="149"/>
      <c r="IM336" s="150"/>
      <c r="IN336" s="151"/>
      <c r="IO336" s="152"/>
      <c r="IP336" s="153"/>
      <c r="IQ336" s="149"/>
      <c r="IR336" s="149"/>
      <c r="IS336" s="149"/>
      <c r="IT336" s="149"/>
      <c r="IU336" s="149"/>
      <c r="IV336" s="149"/>
      <c r="IW336" s="154"/>
      <c r="IX336" s="151"/>
      <c r="IY336" s="149"/>
      <c r="IZ336" s="149"/>
      <c r="JA336" s="149"/>
      <c r="JB336" s="149"/>
      <c r="JC336" s="149"/>
      <c r="JD336" s="149"/>
      <c r="JE336" s="155"/>
      <c r="JF336" s="153"/>
      <c r="JG336" s="149"/>
      <c r="JH336" s="149"/>
      <c r="JI336" s="149"/>
      <c r="JJ336" s="149"/>
      <c r="JK336" s="149"/>
      <c r="JL336" s="149"/>
      <c r="JM336" s="154"/>
      <c r="JN336" s="151"/>
      <c r="JO336" s="149"/>
      <c r="JP336" s="149"/>
      <c r="JQ336" s="149"/>
      <c r="JR336" s="149"/>
      <c r="JS336" s="149"/>
      <c r="JT336" s="149"/>
      <c r="JU336" s="149"/>
      <c r="JV336" s="149"/>
      <c r="JW336" s="149"/>
      <c r="JX336" s="149"/>
      <c r="JY336" s="149"/>
      <c r="JZ336" s="155"/>
      <c r="KA336" s="151"/>
      <c r="KB336" s="149"/>
      <c r="KC336" s="149"/>
      <c r="KD336" s="149"/>
      <c r="KE336" s="155"/>
      <c r="KF336" s="153"/>
      <c r="KG336" s="149"/>
      <c r="KH336" s="149"/>
      <c r="KI336" s="149"/>
      <c r="KJ336" s="149"/>
      <c r="KK336" s="156"/>
      <c r="KL336" s="149"/>
      <c r="KM336" s="149"/>
      <c r="KN336" s="149"/>
      <c r="KO336" s="149"/>
      <c r="KP336" s="149"/>
      <c r="KQ336" s="149"/>
      <c r="KR336" s="149"/>
      <c r="KS336" s="154"/>
      <c r="KT336" s="154"/>
      <c r="KU336" s="154"/>
      <c r="KV336" s="154"/>
      <c r="KW336" s="151"/>
      <c r="KX336" s="149"/>
      <c r="KY336" s="149"/>
      <c r="KZ336" s="149"/>
      <c r="LA336" s="149"/>
      <c r="LB336" s="149"/>
      <c r="LC336" s="154"/>
      <c r="LD336" s="151"/>
      <c r="LE336" s="152"/>
      <c r="LF336" s="157"/>
      <c r="LG336" s="158"/>
      <c r="LH336" s="151"/>
      <c r="LI336" s="149"/>
      <c r="LJ336" s="147"/>
      <c r="LK336" s="147"/>
      <c r="LL336" s="147"/>
      <c r="LM336" s="159"/>
      <c r="LN336" s="153"/>
      <c r="LO336" s="149"/>
      <c r="LP336" s="149"/>
      <c r="LQ336" s="149"/>
      <c r="LR336" s="154"/>
      <c r="LS336" s="151"/>
      <c r="LT336" s="149"/>
      <c r="LU336" s="149"/>
      <c r="LV336" s="149"/>
      <c r="LW336" s="149"/>
      <c r="LX336" s="149"/>
      <c r="LY336" s="149"/>
      <c r="LZ336" s="149"/>
      <c r="MA336" s="155"/>
      <c r="MB336" s="153"/>
      <c r="MC336" s="149"/>
      <c r="MD336" s="149"/>
      <c r="ME336" s="149"/>
      <c r="MF336" s="149"/>
      <c r="MG336" s="149"/>
      <c r="MH336" s="149"/>
      <c r="MI336" s="149"/>
      <c r="MJ336" s="149"/>
      <c r="MK336" s="149"/>
      <c r="ML336" s="149"/>
      <c r="MM336" s="149"/>
      <c r="MN336" s="156"/>
      <c r="MO336" s="156"/>
      <c r="MP336" s="154"/>
      <c r="MQ336" s="151"/>
      <c r="MR336" s="149"/>
      <c r="MS336" s="149"/>
      <c r="MT336" s="149"/>
      <c r="MU336" s="149"/>
      <c r="MV336" s="156"/>
      <c r="MW336" s="149"/>
      <c r="MX336" s="149"/>
      <c r="MY336" s="149"/>
      <c r="MZ336" s="149"/>
      <c r="NA336" s="149"/>
      <c r="NB336" s="149"/>
      <c r="NC336" s="149"/>
      <c r="ND336" s="154"/>
      <c r="NE336" s="154"/>
      <c r="NF336" s="154"/>
      <c r="NG336" s="154"/>
      <c r="NH336" s="151"/>
      <c r="NI336" s="149"/>
      <c r="NJ336" s="149"/>
      <c r="NK336" s="149"/>
      <c r="NL336" s="149"/>
      <c r="NM336" s="149"/>
      <c r="NN336" s="94"/>
      <c r="NO336" s="151"/>
      <c r="NP336" s="160"/>
      <c r="NQ336" s="145" t="s">
        <v>1321</v>
      </c>
      <c r="NR336" s="199" t="s">
        <v>1326</v>
      </c>
      <c r="NS336" s="145"/>
      <c r="NT336" s="145"/>
      <c r="NU336" s="145"/>
      <c r="NV336" s="171"/>
      <c r="NW336" s="145"/>
      <c r="NX336" s="165" t="s">
        <v>908</v>
      </c>
      <c r="NY336" s="179" t="s">
        <v>908</v>
      </c>
      <c r="NZ336" s="165" t="s">
        <v>908</v>
      </c>
      <c r="OA336" s="166"/>
      <c r="OB336" s="166"/>
      <c r="OC336" s="166"/>
      <c r="OD336" s="141"/>
      <c r="OE336" s="140"/>
      <c r="OF336" s="141"/>
      <c r="OG336" s="140"/>
      <c r="OH336" s="114"/>
      <c r="OI336" s="115"/>
      <c r="OJ336" s="115"/>
      <c r="OK336" s="115"/>
      <c r="OL336" s="115"/>
      <c r="OM336" s="115"/>
      <c r="ON336" s="115"/>
      <c r="OO336" s="115"/>
      <c r="OP336" s="115"/>
      <c r="OQ336" s="121"/>
      <c r="OR336" s="114"/>
      <c r="OS336" s="115"/>
      <c r="OT336" s="115"/>
      <c r="OU336" s="115"/>
      <c r="OV336" s="115"/>
      <c r="OW336" s="115"/>
      <c r="OX336" s="115"/>
      <c r="OY336" s="116"/>
      <c r="OZ336" s="115"/>
      <c r="PA336" s="117"/>
      <c r="PB336" s="118"/>
      <c r="PC336" s="115"/>
      <c r="PD336" s="115"/>
      <c r="PE336" s="115"/>
      <c r="PF336" s="115"/>
      <c r="PG336" s="119"/>
      <c r="PH336" s="118"/>
      <c r="PI336" s="115"/>
      <c r="PJ336" s="115"/>
      <c r="PK336" s="115"/>
      <c r="PL336" s="115"/>
      <c r="PM336" s="119"/>
      <c r="PN336" s="118"/>
      <c r="PO336" s="115"/>
      <c r="PP336" s="115"/>
      <c r="PQ336" s="115"/>
      <c r="PR336" s="115"/>
      <c r="PS336" s="119"/>
      <c r="PT336" s="120"/>
      <c r="PU336" s="115"/>
      <c r="PV336" s="115"/>
      <c r="PW336" s="115"/>
      <c r="PX336" s="115"/>
      <c r="PY336" s="115"/>
      <c r="PZ336" s="115"/>
      <c r="QA336" s="116"/>
      <c r="QB336" s="115"/>
      <c r="QC336" s="121"/>
      <c r="QD336" s="120"/>
      <c r="QE336" s="115"/>
      <c r="QF336" s="115"/>
      <c r="QG336" s="115"/>
      <c r="QH336" s="115"/>
      <c r="QI336" s="115"/>
      <c r="QJ336" s="115"/>
      <c r="QK336" s="116"/>
      <c r="QL336" s="115"/>
      <c r="QM336" s="121"/>
      <c r="QN336" s="114"/>
      <c r="QO336" s="115"/>
      <c r="QP336" s="115"/>
      <c r="QQ336" s="115"/>
      <c r="QR336" s="115"/>
      <c r="QS336" s="115"/>
      <c r="QT336" s="114"/>
      <c r="QU336" s="115"/>
      <c r="QV336" s="115"/>
      <c r="QW336" s="115"/>
      <c r="QX336" s="115"/>
      <c r="QY336" s="115"/>
      <c r="QZ336" s="114"/>
      <c r="RA336" s="115"/>
      <c r="RB336" s="115"/>
      <c r="RC336" s="115"/>
      <c r="RD336" s="115"/>
      <c r="RE336" s="115"/>
      <c r="RF336" s="122"/>
      <c r="RG336" s="115"/>
      <c r="RH336" s="115"/>
      <c r="RI336" s="115"/>
      <c r="RJ336" s="115"/>
      <c r="RK336" s="115"/>
      <c r="RL336" s="115"/>
      <c r="RM336" s="115"/>
      <c r="RN336" s="115"/>
      <c r="RO336" s="115"/>
      <c r="RP336" s="119"/>
      <c r="RQ336" s="118"/>
      <c r="RR336" s="115"/>
      <c r="RS336" s="119"/>
      <c r="RT336" s="118"/>
      <c r="RU336" s="119"/>
      <c r="RV336" s="118"/>
      <c r="RW336" s="115"/>
      <c r="RX336" s="119"/>
      <c r="RY336" s="118"/>
      <c r="RZ336" s="115"/>
      <c r="SA336" s="117"/>
      <c r="SB336" s="118"/>
      <c r="SC336" s="115"/>
      <c r="SD336" s="115"/>
      <c r="SE336" s="115"/>
      <c r="SF336" s="115"/>
      <c r="SG336" s="115"/>
      <c r="SH336" s="115"/>
      <c r="SI336" s="115"/>
      <c r="SJ336" s="115"/>
      <c r="SK336" s="115"/>
      <c r="SL336" s="115"/>
      <c r="SM336" s="121"/>
      <c r="SN336" s="115"/>
      <c r="SO336" s="115"/>
      <c r="SP336" s="115"/>
      <c r="SQ336" s="115"/>
      <c r="SR336" s="115"/>
      <c r="SS336" s="121"/>
      <c r="ST336" s="118"/>
      <c r="SU336" s="115"/>
      <c r="SV336" s="115"/>
      <c r="SW336" s="115"/>
      <c r="SX336" s="115"/>
      <c r="SY336" s="115"/>
      <c r="SZ336" s="115"/>
      <c r="TA336" s="115"/>
      <c r="TB336" s="115"/>
      <c r="TC336" s="115"/>
      <c r="TD336" s="115"/>
      <c r="TE336" s="117"/>
      <c r="TF336" s="118"/>
      <c r="TG336" s="115"/>
      <c r="TH336" s="115"/>
      <c r="TI336" s="115"/>
      <c r="TJ336" s="115"/>
      <c r="TK336" s="115"/>
      <c r="TL336" s="117"/>
      <c r="TM336" s="118"/>
      <c r="TN336" s="115"/>
      <c r="TO336" s="115"/>
      <c r="TP336" s="115"/>
      <c r="TQ336" s="115"/>
      <c r="TR336" s="115"/>
      <c r="TS336" s="119"/>
      <c r="TT336" s="120"/>
      <c r="TU336" s="115"/>
      <c r="TV336" s="115"/>
      <c r="TW336" s="115"/>
      <c r="TX336" s="115"/>
      <c r="TY336" s="115"/>
      <c r="TZ336" s="121"/>
      <c r="UA336" s="167"/>
      <c r="UB336" s="7" t="s">
        <v>1</v>
      </c>
    </row>
    <row r="337" spans="1:548" x14ac:dyDescent="0.15">
      <c r="A337" s="142">
        <v>329</v>
      </c>
      <c r="B337" s="200" t="s">
        <v>1326</v>
      </c>
      <c r="C337" s="143"/>
      <c r="D337" s="143"/>
      <c r="E337" s="161" t="s">
        <v>1013</v>
      </c>
      <c r="F337" s="65" t="s">
        <v>908</v>
      </c>
      <c r="G337" s="65" t="s">
        <v>908</v>
      </c>
      <c r="H337" s="144" t="s">
        <v>1014</v>
      </c>
      <c r="I337" s="66" t="s">
        <v>521</v>
      </c>
      <c r="J337" s="67" t="s">
        <v>521</v>
      </c>
      <c r="K337" s="67" t="s">
        <v>521</v>
      </c>
      <c r="L337" s="67" t="s">
        <v>521</v>
      </c>
      <c r="M337" s="67" t="s">
        <v>521</v>
      </c>
      <c r="N337" s="67" t="s">
        <v>521</v>
      </c>
      <c r="O337" s="67" t="s">
        <v>521</v>
      </c>
      <c r="P337" s="67" t="s">
        <v>521</v>
      </c>
      <c r="Q337" s="67" t="s">
        <v>521</v>
      </c>
      <c r="R337" s="68" t="s">
        <v>521</v>
      </c>
      <c r="S337" s="69" t="s">
        <v>521</v>
      </c>
      <c r="T337" s="67" t="s">
        <v>521</v>
      </c>
      <c r="U337" s="67" t="s">
        <v>521</v>
      </c>
      <c r="V337" s="67" t="s">
        <v>521</v>
      </c>
      <c r="W337" s="67" t="s">
        <v>521</v>
      </c>
      <c r="X337" s="67" t="s">
        <v>521</v>
      </c>
      <c r="Y337" s="67" t="s">
        <v>521</v>
      </c>
      <c r="Z337" s="67" t="s">
        <v>521</v>
      </c>
      <c r="AA337" s="67" t="s">
        <v>521</v>
      </c>
      <c r="AB337" s="68" t="s">
        <v>521</v>
      </c>
      <c r="AC337" s="69" t="s">
        <v>521</v>
      </c>
      <c r="AD337" s="67" t="s">
        <v>521</v>
      </c>
      <c r="AE337" s="67" t="s">
        <v>521</v>
      </c>
      <c r="AF337" s="67" t="s">
        <v>521</v>
      </c>
      <c r="AG337" s="67" t="s">
        <v>521</v>
      </c>
      <c r="AH337" s="67" t="s">
        <v>521</v>
      </c>
      <c r="AI337" s="67" t="s">
        <v>521</v>
      </c>
      <c r="AJ337" s="67" t="s">
        <v>521</v>
      </c>
      <c r="AK337" s="67" t="s">
        <v>521</v>
      </c>
      <c r="AL337" s="68" t="s">
        <v>521</v>
      </c>
      <c r="AM337" s="69" t="s">
        <v>521</v>
      </c>
      <c r="AN337" s="67" t="s">
        <v>521</v>
      </c>
      <c r="AO337" s="67" t="s">
        <v>521</v>
      </c>
      <c r="AP337" s="67" t="s">
        <v>521</v>
      </c>
      <c r="AQ337" s="67" t="s">
        <v>521</v>
      </c>
      <c r="AR337" s="67" t="s">
        <v>521</v>
      </c>
      <c r="AS337" s="67" t="s">
        <v>521</v>
      </c>
      <c r="AT337" s="67" t="s">
        <v>521</v>
      </c>
      <c r="AU337" s="67" t="s">
        <v>521</v>
      </c>
      <c r="AV337" s="68" t="s">
        <v>521</v>
      </c>
      <c r="AW337" s="69" t="s">
        <v>521</v>
      </c>
      <c r="AX337" s="67" t="s">
        <v>521</v>
      </c>
      <c r="AY337" s="67" t="s">
        <v>521</v>
      </c>
      <c r="AZ337" s="67" t="s">
        <v>521</v>
      </c>
      <c r="BA337" s="67" t="s">
        <v>521</v>
      </c>
      <c r="BB337" s="67" t="s">
        <v>521</v>
      </c>
      <c r="BC337" s="67" t="s">
        <v>521</v>
      </c>
      <c r="BD337" s="67" t="s">
        <v>521</v>
      </c>
      <c r="BE337" s="67" t="s">
        <v>521</v>
      </c>
      <c r="BF337" s="68" t="s">
        <v>521</v>
      </c>
      <c r="BG337" s="69" t="s">
        <v>521</v>
      </c>
      <c r="BH337" s="67" t="s">
        <v>521</v>
      </c>
      <c r="BI337" s="67" t="s">
        <v>521</v>
      </c>
      <c r="BJ337" s="67" t="s">
        <v>521</v>
      </c>
      <c r="BK337" s="67" t="s">
        <v>521</v>
      </c>
      <c r="BL337" s="67" t="s">
        <v>521</v>
      </c>
      <c r="BM337" s="67" t="s">
        <v>521</v>
      </c>
      <c r="BN337" s="67" t="s">
        <v>521</v>
      </c>
      <c r="BO337" s="67" t="s">
        <v>521</v>
      </c>
      <c r="BP337" s="68" t="s">
        <v>521</v>
      </c>
      <c r="BQ337" s="70" t="s">
        <v>521</v>
      </c>
      <c r="BR337" s="67" t="s">
        <v>521</v>
      </c>
      <c r="BS337" s="67" t="s">
        <v>521</v>
      </c>
      <c r="BT337" s="67" t="s">
        <v>521</v>
      </c>
      <c r="BU337" s="67" t="s">
        <v>521</v>
      </c>
      <c r="BV337" s="67" t="s">
        <v>521</v>
      </c>
      <c r="BW337" s="67" t="s">
        <v>521</v>
      </c>
      <c r="BX337" s="67" t="s">
        <v>521</v>
      </c>
      <c r="BY337" s="67" t="s">
        <v>521</v>
      </c>
      <c r="BZ337" s="68" t="s">
        <v>521</v>
      </c>
      <c r="CA337" s="69" t="s">
        <v>521</v>
      </c>
      <c r="CB337" s="67" t="s">
        <v>521</v>
      </c>
      <c r="CC337" s="67" t="s">
        <v>521</v>
      </c>
      <c r="CD337" s="67" t="s">
        <v>521</v>
      </c>
      <c r="CE337" s="67" t="s">
        <v>521</v>
      </c>
      <c r="CF337" s="67" t="s">
        <v>521</v>
      </c>
      <c r="CG337" s="67" t="s">
        <v>521</v>
      </c>
      <c r="CH337" s="67" t="s">
        <v>521</v>
      </c>
      <c r="CI337" s="67" t="s">
        <v>521</v>
      </c>
      <c r="CJ337" s="68" t="s">
        <v>521</v>
      </c>
      <c r="CK337" s="69" t="s">
        <v>521</v>
      </c>
      <c r="CL337" s="67" t="s">
        <v>521</v>
      </c>
      <c r="CM337" s="67" t="s">
        <v>521</v>
      </c>
      <c r="CN337" s="67" t="s">
        <v>521</v>
      </c>
      <c r="CO337" s="67" t="s">
        <v>521</v>
      </c>
      <c r="CP337" s="67" t="s">
        <v>521</v>
      </c>
      <c r="CQ337" s="67" t="s">
        <v>521</v>
      </c>
      <c r="CR337" s="67" t="s">
        <v>521</v>
      </c>
      <c r="CS337" s="67" t="s">
        <v>521</v>
      </c>
      <c r="CT337" s="68" t="s">
        <v>521</v>
      </c>
      <c r="CU337" s="69" t="s">
        <v>521</v>
      </c>
      <c r="CV337" s="67" t="s">
        <v>521</v>
      </c>
      <c r="CW337" s="67" t="s">
        <v>521</v>
      </c>
      <c r="CX337" s="67" t="s">
        <v>521</v>
      </c>
      <c r="CY337" s="67" t="s">
        <v>521</v>
      </c>
      <c r="CZ337" s="67" t="s">
        <v>521</v>
      </c>
      <c r="DA337" s="67" t="s">
        <v>521</v>
      </c>
      <c r="DB337" s="67" t="s">
        <v>521</v>
      </c>
      <c r="DC337" s="67" t="s">
        <v>521</v>
      </c>
      <c r="DD337" s="68" t="s">
        <v>521</v>
      </c>
      <c r="DE337" s="69" t="s">
        <v>521</v>
      </c>
      <c r="DF337" s="71" t="s">
        <v>521</v>
      </c>
      <c r="DG337" s="67" t="s">
        <v>521</v>
      </c>
      <c r="DH337" s="67" t="s">
        <v>521</v>
      </c>
      <c r="DI337" s="67" t="s">
        <v>521</v>
      </c>
      <c r="DJ337" s="67" t="s">
        <v>521</v>
      </c>
      <c r="DK337" s="67" t="s">
        <v>521</v>
      </c>
      <c r="DL337" s="67" t="s">
        <v>521</v>
      </c>
      <c r="DM337" s="67" t="s">
        <v>521</v>
      </c>
      <c r="DN337" s="68" t="s">
        <v>521</v>
      </c>
      <c r="DO337" s="70" t="s">
        <v>521</v>
      </c>
      <c r="DP337" s="71" t="s">
        <v>521</v>
      </c>
      <c r="DQ337" s="67" t="s">
        <v>521</v>
      </c>
      <c r="DR337" s="67" t="s">
        <v>521</v>
      </c>
      <c r="DS337" s="67" t="s">
        <v>521</v>
      </c>
      <c r="DT337" s="67" t="s">
        <v>521</v>
      </c>
      <c r="DU337" s="67" t="s">
        <v>521</v>
      </c>
      <c r="DV337" s="67" t="s">
        <v>521</v>
      </c>
      <c r="DW337" s="67" t="s">
        <v>521</v>
      </c>
      <c r="DX337" s="72" t="s">
        <v>521</v>
      </c>
      <c r="DY337" s="146"/>
      <c r="DZ337" s="147"/>
      <c r="EA337" s="147"/>
      <c r="EB337" s="147"/>
      <c r="EC337" s="158"/>
      <c r="ED337" s="168"/>
      <c r="EE337" s="147"/>
      <c r="EF337" s="147"/>
      <c r="EG337" s="147"/>
      <c r="EH337" s="176"/>
      <c r="EI337" s="146"/>
      <c r="EJ337" s="147"/>
      <c r="EK337" s="147"/>
      <c r="EL337" s="147"/>
      <c r="EM337" s="158"/>
      <c r="EN337" s="168"/>
      <c r="EO337" s="147"/>
      <c r="EP337" s="147"/>
      <c r="EQ337" s="147"/>
      <c r="ER337" s="170"/>
      <c r="ES337" s="128" t="s">
        <v>908</v>
      </c>
      <c r="ET337" s="82"/>
      <c r="EU337" s="83"/>
      <c r="EV337" s="146"/>
      <c r="EW337" s="147"/>
      <c r="EX337" s="147"/>
      <c r="EY337" s="147"/>
      <c r="EZ337" s="147"/>
      <c r="FA337" s="147"/>
      <c r="FB337" s="147"/>
      <c r="FC337" s="147"/>
      <c r="FD337" s="147"/>
      <c r="FE337" s="170"/>
      <c r="FF337" s="73"/>
      <c r="FG337" s="74"/>
      <c r="FH337" s="74"/>
      <c r="FI337" s="74"/>
      <c r="FJ337" s="74"/>
      <c r="FK337" s="74"/>
      <c r="FL337" s="74"/>
      <c r="FM337" s="74"/>
      <c r="FN337" s="74"/>
      <c r="FO337" s="84"/>
      <c r="FP337" s="73"/>
      <c r="FQ337" s="74"/>
      <c r="FR337" s="74"/>
      <c r="FS337" s="74"/>
      <c r="FT337" s="74"/>
      <c r="FU337" s="74"/>
      <c r="FV337" s="74"/>
      <c r="FW337" s="74"/>
      <c r="FX337" s="74"/>
      <c r="FY337" s="84"/>
      <c r="FZ337" s="73"/>
      <c r="GA337" s="74"/>
      <c r="GB337" s="74"/>
      <c r="GC337" s="74"/>
      <c r="GD337" s="74"/>
      <c r="GE337" s="74"/>
      <c r="GF337" s="74"/>
      <c r="GG337" s="74"/>
      <c r="GH337" s="74"/>
      <c r="GI337" s="84"/>
      <c r="GJ337" s="73"/>
      <c r="GK337" s="74"/>
      <c r="GL337" s="74"/>
      <c r="GM337" s="74"/>
      <c r="GN337" s="74"/>
      <c r="GO337" s="74"/>
      <c r="GP337" s="74"/>
      <c r="GQ337" s="74"/>
      <c r="GR337" s="74"/>
      <c r="GS337" s="84"/>
      <c r="GT337" s="73"/>
      <c r="GU337" s="74"/>
      <c r="GV337" s="74"/>
      <c r="GW337" s="74"/>
      <c r="GX337" s="74"/>
      <c r="GY337" s="74"/>
      <c r="GZ337" s="74"/>
      <c r="HA337" s="74"/>
      <c r="HB337" s="74"/>
      <c r="HC337" s="84"/>
      <c r="HD337" s="73"/>
      <c r="HE337" s="74"/>
      <c r="HF337" s="74"/>
      <c r="HG337" s="74"/>
      <c r="HH337" s="74"/>
      <c r="HI337" s="74"/>
      <c r="HJ337" s="74"/>
      <c r="HK337" s="74"/>
      <c r="HL337" s="74"/>
      <c r="HM337" s="84"/>
      <c r="HN337" s="73"/>
      <c r="HO337" s="74"/>
      <c r="HP337" s="74"/>
      <c r="HQ337" s="74"/>
      <c r="HR337" s="74"/>
      <c r="HS337" s="74"/>
      <c r="HT337" s="74"/>
      <c r="HU337" s="74"/>
      <c r="HV337" s="74"/>
      <c r="HW337" s="84"/>
      <c r="HX337" s="73"/>
      <c r="HY337" s="74"/>
      <c r="HZ337" s="74"/>
      <c r="IA337" s="74"/>
      <c r="IB337" s="74"/>
      <c r="IC337" s="74"/>
      <c r="ID337" s="74"/>
      <c r="IE337" s="74"/>
      <c r="IF337" s="74"/>
      <c r="IG337" s="84"/>
      <c r="IH337" s="148"/>
      <c r="II337" s="149"/>
      <c r="IJ337" s="149"/>
      <c r="IK337" s="149"/>
      <c r="IL337" s="149"/>
      <c r="IM337" s="150"/>
      <c r="IN337" s="151"/>
      <c r="IO337" s="152"/>
      <c r="IP337" s="153"/>
      <c r="IQ337" s="149"/>
      <c r="IR337" s="149"/>
      <c r="IS337" s="149"/>
      <c r="IT337" s="149"/>
      <c r="IU337" s="149"/>
      <c r="IV337" s="149"/>
      <c r="IW337" s="154"/>
      <c r="IX337" s="151"/>
      <c r="IY337" s="149"/>
      <c r="IZ337" s="149"/>
      <c r="JA337" s="149"/>
      <c r="JB337" s="149"/>
      <c r="JC337" s="149"/>
      <c r="JD337" s="149"/>
      <c r="JE337" s="155"/>
      <c r="JF337" s="153"/>
      <c r="JG337" s="149"/>
      <c r="JH337" s="149"/>
      <c r="JI337" s="149"/>
      <c r="JJ337" s="149"/>
      <c r="JK337" s="149"/>
      <c r="JL337" s="149"/>
      <c r="JM337" s="154"/>
      <c r="JN337" s="151"/>
      <c r="JO337" s="149"/>
      <c r="JP337" s="149"/>
      <c r="JQ337" s="149"/>
      <c r="JR337" s="149"/>
      <c r="JS337" s="149"/>
      <c r="JT337" s="149"/>
      <c r="JU337" s="149"/>
      <c r="JV337" s="149"/>
      <c r="JW337" s="149"/>
      <c r="JX337" s="149"/>
      <c r="JY337" s="149"/>
      <c r="JZ337" s="155"/>
      <c r="KA337" s="151"/>
      <c r="KB337" s="149"/>
      <c r="KC337" s="149"/>
      <c r="KD337" s="149"/>
      <c r="KE337" s="155"/>
      <c r="KF337" s="153"/>
      <c r="KG337" s="149"/>
      <c r="KH337" s="149"/>
      <c r="KI337" s="149"/>
      <c r="KJ337" s="149"/>
      <c r="KK337" s="156"/>
      <c r="KL337" s="149"/>
      <c r="KM337" s="149"/>
      <c r="KN337" s="149"/>
      <c r="KO337" s="149"/>
      <c r="KP337" s="149"/>
      <c r="KQ337" s="149"/>
      <c r="KR337" s="149"/>
      <c r="KS337" s="154"/>
      <c r="KT337" s="154"/>
      <c r="KU337" s="154"/>
      <c r="KV337" s="154"/>
      <c r="KW337" s="151"/>
      <c r="KX337" s="149"/>
      <c r="KY337" s="149"/>
      <c r="KZ337" s="149"/>
      <c r="LA337" s="149"/>
      <c r="LB337" s="149"/>
      <c r="LC337" s="154"/>
      <c r="LD337" s="151"/>
      <c r="LE337" s="152"/>
      <c r="LF337" s="157"/>
      <c r="LG337" s="158"/>
      <c r="LH337" s="151"/>
      <c r="LI337" s="149"/>
      <c r="LJ337" s="147"/>
      <c r="LK337" s="147"/>
      <c r="LL337" s="147"/>
      <c r="LM337" s="159"/>
      <c r="LN337" s="153"/>
      <c r="LO337" s="149"/>
      <c r="LP337" s="149"/>
      <c r="LQ337" s="149"/>
      <c r="LR337" s="154"/>
      <c r="LS337" s="151"/>
      <c r="LT337" s="149"/>
      <c r="LU337" s="149"/>
      <c r="LV337" s="149"/>
      <c r="LW337" s="149"/>
      <c r="LX337" s="149"/>
      <c r="LY337" s="149"/>
      <c r="LZ337" s="149"/>
      <c r="MA337" s="155"/>
      <c r="MB337" s="153"/>
      <c r="MC337" s="149"/>
      <c r="MD337" s="149"/>
      <c r="ME337" s="149"/>
      <c r="MF337" s="149"/>
      <c r="MG337" s="149"/>
      <c r="MH337" s="149"/>
      <c r="MI337" s="149"/>
      <c r="MJ337" s="149"/>
      <c r="MK337" s="149"/>
      <c r="ML337" s="149"/>
      <c r="MM337" s="149"/>
      <c r="MN337" s="156"/>
      <c r="MO337" s="156"/>
      <c r="MP337" s="154"/>
      <c r="MQ337" s="151"/>
      <c r="MR337" s="149"/>
      <c r="MS337" s="149"/>
      <c r="MT337" s="149"/>
      <c r="MU337" s="149"/>
      <c r="MV337" s="156"/>
      <c r="MW337" s="149"/>
      <c r="MX337" s="149"/>
      <c r="MY337" s="149"/>
      <c r="MZ337" s="149"/>
      <c r="NA337" s="149"/>
      <c r="NB337" s="149"/>
      <c r="NC337" s="149"/>
      <c r="ND337" s="154"/>
      <c r="NE337" s="154"/>
      <c r="NF337" s="154"/>
      <c r="NG337" s="154"/>
      <c r="NH337" s="151"/>
      <c r="NI337" s="149"/>
      <c r="NJ337" s="149"/>
      <c r="NK337" s="149"/>
      <c r="NL337" s="149"/>
      <c r="NM337" s="149"/>
      <c r="NN337" s="94"/>
      <c r="NO337" s="151"/>
      <c r="NP337" s="160"/>
      <c r="NQ337" s="145" t="s">
        <v>1325</v>
      </c>
      <c r="NR337" s="102" t="s">
        <v>1327</v>
      </c>
      <c r="NS337" s="145"/>
      <c r="NT337" s="145"/>
      <c r="NU337" s="145"/>
      <c r="NV337" s="171"/>
      <c r="NW337" s="145"/>
      <c r="NX337" s="165" t="s">
        <v>908</v>
      </c>
      <c r="NY337" s="172" t="s">
        <v>908</v>
      </c>
      <c r="NZ337" s="165" t="s">
        <v>908</v>
      </c>
      <c r="OA337" s="166"/>
      <c r="OB337" s="166"/>
      <c r="OC337" s="166"/>
      <c r="OD337" s="141"/>
      <c r="OE337" s="140"/>
      <c r="OF337" s="141"/>
      <c r="OG337" s="140"/>
      <c r="OH337" s="114"/>
      <c r="OI337" s="115"/>
      <c r="OJ337" s="115"/>
      <c r="OK337" s="115"/>
      <c r="OL337" s="115"/>
      <c r="OM337" s="115"/>
      <c r="ON337" s="115"/>
      <c r="OO337" s="115"/>
      <c r="OP337" s="115"/>
      <c r="OQ337" s="121"/>
      <c r="OR337" s="114"/>
      <c r="OS337" s="115"/>
      <c r="OT337" s="115"/>
      <c r="OU337" s="115"/>
      <c r="OV337" s="115"/>
      <c r="OW337" s="115"/>
      <c r="OX337" s="115"/>
      <c r="OY337" s="116"/>
      <c r="OZ337" s="115"/>
      <c r="PA337" s="117"/>
      <c r="PB337" s="118"/>
      <c r="PC337" s="115"/>
      <c r="PD337" s="115"/>
      <c r="PE337" s="115"/>
      <c r="PF337" s="115"/>
      <c r="PG337" s="119"/>
      <c r="PH337" s="118"/>
      <c r="PI337" s="115"/>
      <c r="PJ337" s="115"/>
      <c r="PK337" s="115"/>
      <c r="PL337" s="115"/>
      <c r="PM337" s="119"/>
      <c r="PN337" s="118"/>
      <c r="PO337" s="115"/>
      <c r="PP337" s="115"/>
      <c r="PQ337" s="115"/>
      <c r="PR337" s="115"/>
      <c r="PS337" s="119"/>
      <c r="PT337" s="120"/>
      <c r="PU337" s="115"/>
      <c r="PV337" s="115"/>
      <c r="PW337" s="115"/>
      <c r="PX337" s="115"/>
      <c r="PY337" s="115"/>
      <c r="PZ337" s="115"/>
      <c r="QA337" s="116"/>
      <c r="QB337" s="115"/>
      <c r="QC337" s="121"/>
      <c r="QD337" s="120"/>
      <c r="QE337" s="115"/>
      <c r="QF337" s="115"/>
      <c r="QG337" s="115"/>
      <c r="QH337" s="115"/>
      <c r="QI337" s="115"/>
      <c r="QJ337" s="115"/>
      <c r="QK337" s="116"/>
      <c r="QL337" s="115"/>
      <c r="QM337" s="121"/>
      <c r="QN337" s="114"/>
      <c r="QO337" s="115"/>
      <c r="QP337" s="115"/>
      <c r="QQ337" s="115"/>
      <c r="QR337" s="115"/>
      <c r="QS337" s="115"/>
      <c r="QT337" s="114"/>
      <c r="QU337" s="115"/>
      <c r="QV337" s="115"/>
      <c r="QW337" s="115"/>
      <c r="QX337" s="115"/>
      <c r="QY337" s="115"/>
      <c r="QZ337" s="114"/>
      <c r="RA337" s="115"/>
      <c r="RB337" s="115"/>
      <c r="RC337" s="115"/>
      <c r="RD337" s="115"/>
      <c r="RE337" s="115"/>
      <c r="RF337" s="122"/>
      <c r="RG337" s="115"/>
      <c r="RH337" s="115"/>
      <c r="RI337" s="115"/>
      <c r="RJ337" s="115"/>
      <c r="RK337" s="115"/>
      <c r="RL337" s="115"/>
      <c r="RM337" s="115"/>
      <c r="RN337" s="115"/>
      <c r="RO337" s="115"/>
      <c r="RP337" s="119"/>
      <c r="RQ337" s="118"/>
      <c r="RR337" s="115"/>
      <c r="RS337" s="119"/>
      <c r="RT337" s="118"/>
      <c r="RU337" s="119"/>
      <c r="RV337" s="118"/>
      <c r="RW337" s="115"/>
      <c r="RX337" s="119"/>
      <c r="RY337" s="118"/>
      <c r="RZ337" s="115"/>
      <c r="SA337" s="117"/>
      <c r="SB337" s="118"/>
      <c r="SC337" s="115"/>
      <c r="SD337" s="115"/>
      <c r="SE337" s="115"/>
      <c r="SF337" s="115"/>
      <c r="SG337" s="115"/>
      <c r="SH337" s="115"/>
      <c r="SI337" s="115"/>
      <c r="SJ337" s="115"/>
      <c r="SK337" s="115"/>
      <c r="SL337" s="115"/>
      <c r="SM337" s="121"/>
      <c r="SN337" s="115"/>
      <c r="SO337" s="115"/>
      <c r="SP337" s="115"/>
      <c r="SQ337" s="115"/>
      <c r="SR337" s="115"/>
      <c r="SS337" s="121"/>
      <c r="ST337" s="118"/>
      <c r="SU337" s="115"/>
      <c r="SV337" s="115"/>
      <c r="SW337" s="115"/>
      <c r="SX337" s="115"/>
      <c r="SY337" s="115"/>
      <c r="SZ337" s="115"/>
      <c r="TA337" s="115"/>
      <c r="TB337" s="115"/>
      <c r="TC337" s="115"/>
      <c r="TD337" s="115"/>
      <c r="TE337" s="117"/>
      <c r="TF337" s="118"/>
      <c r="TG337" s="115"/>
      <c r="TH337" s="115"/>
      <c r="TI337" s="115"/>
      <c r="TJ337" s="115"/>
      <c r="TK337" s="115"/>
      <c r="TL337" s="117"/>
      <c r="TM337" s="118"/>
      <c r="TN337" s="115"/>
      <c r="TO337" s="115"/>
      <c r="TP337" s="115"/>
      <c r="TQ337" s="115"/>
      <c r="TR337" s="115"/>
      <c r="TS337" s="119"/>
      <c r="TT337" s="120"/>
      <c r="TU337" s="115"/>
      <c r="TV337" s="115"/>
      <c r="TW337" s="115"/>
      <c r="TX337" s="115"/>
      <c r="TY337" s="115"/>
      <c r="TZ337" s="121"/>
      <c r="UA337" s="167"/>
      <c r="UB337" s="7" t="s">
        <v>1</v>
      </c>
    </row>
    <row r="338" spans="1:548" x14ac:dyDescent="0.15">
      <c r="A338" s="183">
        <v>330</v>
      </c>
      <c r="B338" s="203" t="s">
        <v>1327</v>
      </c>
      <c r="C338" s="63"/>
      <c r="D338" s="63"/>
      <c r="E338" s="64" t="s">
        <v>518</v>
      </c>
      <c r="F338" s="65">
        <v>92</v>
      </c>
      <c r="G338" s="65" t="s">
        <v>908</v>
      </c>
      <c r="H338" s="65" t="s">
        <v>909</v>
      </c>
      <c r="I338" s="66" t="s">
        <v>521</v>
      </c>
      <c r="J338" s="67" t="s">
        <v>521</v>
      </c>
      <c r="K338" s="67" t="s">
        <v>521</v>
      </c>
      <c r="L338" s="67" t="s">
        <v>521</v>
      </c>
      <c r="M338" s="67" t="s">
        <v>521</v>
      </c>
      <c r="N338" s="67" t="s">
        <v>521</v>
      </c>
      <c r="O338" s="67" t="s">
        <v>521</v>
      </c>
      <c r="P338" s="67" t="s">
        <v>521</v>
      </c>
      <c r="Q338" s="67" t="s">
        <v>521</v>
      </c>
      <c r="R338" s="68" t="s">
        <v>521</v>
      </c>
      <c r="S338" s="69" t="s">
        <v>521</v>
      </c>
      <c r="T338" s="67" t="s">
        <v>521</v>
      </c>
      <c r="U338" s="67" t="s">
        <v>521</v>
      </c>
      <c r="V338" s="67" t="s">
        <v>521</v>
      </c>
      <c r="W338" s="67" t="s">
        <v>521</v>
      </c>
      <c r="X338" s="67" t="s">
        <v>521</v>
      </c>
      <c r="Y338" s="67" t="s">
        <v>521</v>
      </c>
      <c r="Z338" s="67" t="s">
        <v>521</v>
      </c>
      <c r="AA338" s="67" t="s">
        <v>521</v>
      </c>
      <c r="AB338" s="68" t="s">
        <v>521</v>
      </c>
      <c r="AC338" s="69" t="s">
        <v>521</v>
      </c>
      <c r="AD338" s="67" t="s">
        <v>521</v>
      </c>
      <c r="AE338" s="67" t="s">
        <v>521</v>
      </c>
      <c r="AF338" s="67" t="s">
        <v>521</v>
      </c>
      <c r="AG338" s="67" t="s">
        <v>521</v>
      </c>
      <c r="AH338" s="67" t="s">
        <v>521</v>
      </c>
      <c r="AI338" s="67" t="s">
        <v>521</v>
      </c>
      <c r="AJ338" s="67" t="s">
        <v>521</v>
      </c>
      <c r="AK338" s="67" t="s">
        <v>521</v>
      </c>
      <c r="AL338" s="68" t="s">
        <v>521</v>
      </c>
      <c r="AM338" s="69" t="s">
        <v>521</v>
      </c>
      <c r="AN338" s="67" t="s">
        <v>521</v>
      </c>
      <c r="AO338" s="67" t="s">
        <v>521</v>
      </c>
      <c r="AP338" s="67" t="s">
        <v>521</v>
      </c>
      <c r="AQ338" s="67" t="s">
        <v>521</v>
      </c>
      <c r="AR338" s="67" t="s">
        <v>521</v>
      </c>
      <c r="AS338" s="67" t="s">
        <v>521</v>
      </c>
      <c r="AT338" s="67" t="s">
        <v>521</v>
      </c>
      <c r="AU338" s="67" t="s">
        <v>521</v>
      </c>
      <c r="AV338" s="68" t="s">
        <v>521</v>
      </c>
      <c r="AW338" s="69" t="s">
        <v>521</v>
      </c>
      <c r="AX338" s="67" t="s">
        <v>521</v>
      </c>
      <c r="AY338" s="67" t="s">
        <v>521</v>
      </c>
      <c r="AZ338" s="67" t="s">
        <v>521</v>
      </c>
      <c r="BA338" s="67" t="s">
        <v>521</v>
      </c>
      <c r="BB338" s="67" t="s">
        <v>521</v>
      </c>
      <c r="BC338" s="67" t="s">
        <v>521</v>
      </c>
      <c r="BD338" s="67" t="s">
        <v>521</v>
      </c>
      <c r="BE338" s="67" t="s">
        <v>521</v>
      </c>
      <c r="BF338" s="68" t="s">
        <v>521</v>
      </c>
      <c r="BG338" s="69" t="s">
        <v>521</v>
      </c>
      <c r="BH338" s="67" t="s">
        <v>521</v>
      </c>
      <c r="BI338" s="67" t="s">
        <v>521</v>
      </c>
      <c r="BJ338" s="67" t="s">
        <v>521</v>
      </c>
      <c r="BK338" s="67" t="s">
        <v>521</v>
      </c>
      <c r="BL338" s="67" t="s">
        <v>521</v>
      </c>
      <c r="BM338" s="67" t="s">
        <v>521</v>
      </c>
      <c r="BN338" s="67" t="s">
        <v>521</v>
      </c>
      <c r="BO338" s="67" t="s">
        <v>521</v>
      </c>
      <c r="BP338" s="68" t="s">
        <v>521</v>
      </c>
      <c r="BQ338" s="70" t="s">
        <v>521</v>
      </c>
      <c r="BR338" s="67" t="s">
        <v>521</v>
      </c>
      <c r="BS338" s="67" t="s">
        <v>521</v>
      </c>
      <c r="BT338" s="67" t="s">
        <v>521</v>
      </c>
      <c r="BU338" s="67" t="s">
        <v>521</v>
      </c>
      <c r="BV338" s="67" t="s">
        <v>521</v>
      </c>
      <c r="BW338" s="67" t="s">
        <v>521</v>
      </c>
      <c r="BX338" s="67" t="s">
        <v>521</v>
      </c>
      <c r="BY338" s="67" t="s">
        <v>521</v>
      </c>
      <c r="BZ338" s="68" t="s">
        <v>521</v>
      </c>
      <c r="CA338" s="69" t="s">
        <v>521</v>
      </c>
      <c r="CB338" s="67" t="s">
        <v>521</v>
      </c>
      <c r="CC338" s="67" t="s">
        <v>521</v>
      </c>
      <c r="CD338" s="67" t="s">
        <v>521</v>
      </c>
      <c r="CE338" s="67" t="s">
        <v>521</v>
      </c>
      <c r="CF338" s="67" t="s">
        <v>521</v>
      </c>
      <c r="CG338" s="67" t="s">
        <v>521</v>
      </c>
      <c r="CH338" s="67" t="s">
        <v>521</v>
      </c>
      <c r="CI338" s="67" t="s">
        <v>521</v>
      </c>
      <c r="CJ338" s="68" t="s">
        <v>521</v>
      </c>
      <c r="CK338" s="69" t="s">
        <v>521</v>
      </c>
      <c r="CL338" s="67" t="s">
        <v>521</v>
      </c>
      <c r="CM338" s="67" t="s">
        <v>521</v>
      </c>
      <c r="CN338" s="67" t="s">
        <v>521</v>
      </c>
      <c r="CO338" s="67" t="s">
        <v>521</v>
      </c>
      <c r="CP338" s="67" t="s">
        <v>521</v>
      </c>
      <c r="CQ338" s="67" t="s">
        <v>521</v>
      </c>
      <c r="CR338" s="67" t="s">
        <v>521</v>
      </c>
      <c r="CS338" s="67" t="s">
        <v>521</v>
      </c>
      <c r="CT338" s="68" t="s">
        <v>521</v>
      </c>
      <c r="CU338" s="69" t="s">
        <v>521</v>
      </c>
      <c r="CV338" s="67" t="s">
        <v>521</v>
      </c>
      <c r="CW338" s="67" t="s">
        <v>521</v>
      </c>
      <c r="CX338" s="67" t="s">
        <v>521</v>
      </c>
      <c r="CY338" s="67" t="s">
        <v>521</v>
      </c>
      <c r="CZ338" s="67" t="s">
        <v>521</v>
      </c>
      <c r="DA338" s="67" t="s">
        <v>521</v>
      </c>
      <c r="DB338" s="67" t="s">
        <v>521</v>
      </c>
      <c r="DC338" s="67" t="s">
        <v>521</v>
      </c>
      <c r="DD338" s="68" t="s">
        <v>521</v>
      </c>
      <c r="DE338" s="69" t="s">
        <v>521</v>
      </c>
      <c r="DF338" s="71" t="s">
        <v>521</v>
      </c>
      <c r="DG338" s="67" t="s">
        <v>521</v>
      </c>
      <c r="DH338" s="67" t="s">
        <v>521</v>
      </c>
      <c r="DI338" s="67" t="s">
        <v>521</v>
      </c>
      <c r="DJ338" s="67" t="s">
        <v>521</v>
      </c>
      <c r="DK338" s="67" t="s">
        <v>521</v>
      </c>
      <c r="DL338" s="67" t="s">
        <v>521</v>
      </c>
      <c r="DM338" s="67" t="s">
        <v>521</v>
      </c>
      <c r="DN338" s="68" t="s">
        <v>521</v>
      </c>
      <c r="DO338" s="70" t="s">
        <v>521</v>
      </c>
      <c r="DP338" s="71" t="s">
        <v>521</v>
      </c>
      <c r="DQ338" s="67" t="s">
        <v>521</v>
      </c>
      <c r="DR338" s="67" t="s">
        <v>521</v>
      </c>
      <c r="DS338" s="67" t="s">
        <v>521</v>
      </c>
      <c r="DT338" s="67" t="s">
        <v>521</v>
      </c>
      <c r="DU338" s="67" t="s">
        <v>521</v>
      </c>
      <c r="DV338" s="67" t="s">
        <v>521</v>
      </c>
      <c r="DW338" s="67" t="s">
        <v>521</v>
      </c>
      <c r="DX338" s="72" t="s">
        <v>521</v>
      </c>
      <c r="DY338" s="73" t="s">
        <v>522</v>
      </c>
      <c r="DZ338" s="74">
        <v>3</v>
      </c>
      <c r="EA338" s="74">
        <v>4</v>
      </c>
      <c r="EB338" s="74">
        <v>4</v>
      </c>
      <c r="EC338" s="75">
        <v>5</v>
      </c>
      <c r="ED338" s="76" t="s">
        <v>522</v>
      </c>
      <c r="EE338" s="74">
        <f t="shared" ref="EE338:EE348" si="765">DZ338</f>
        <v>3</v>
      </c>
      <c r="EF338" s="74">
        <f t="shared" ref="EF338:EF348" si="766">DZ338*EA338</f>
        <v>12</v>
      </c>
      <c r="EG338" s="74">
        <f t="shared" ref="EG338:EG348" si="767">DZ338*EA338*EB338</f>
        <v>48</v>
      </c>
      <c r="EH338" s="77">
        <f t="shared" ref="EH338:EH348" si="768">DZ338*EA338*EB338*EC338</f>
        <v>240</v>
      </c>
      <c r="EI338" s="73">
        <v>10</v>
      </c>
      <c r="EJ338" s="74">
        <v>50</v>
      </c>
      <c r="EK338" s="74">
        <v>270</v>
      </c>
      <c r="EL338" s="74">
        <v>900</v>
      </c>
      <c r="EM338" s="75">
        <v>2700</v>
      </c>
      <c r="EN338" s="78">
        <v>1</v>
      </c>
      <c r="EO338" s="79">
        <f t="shared" ref="EO338:EO348" si="769">(EJ338/EE338)/EI338</f>
        <v>1.6666666666666667</v>
      </c>
      <c r="EP338" s="79">
        <f t="shared" ref="EP338:EP348" si="770">(EK338/EF338)/EI338</f>
        <v>2.25</v>
      </c>
      <c r="EQ338" s="79">
        <f t="shared" ref="EQ338:EQ348" si="771">(EL338/EG338)/EI338</f>
        <v>1.875</v>
      </c>
      <c r="ER338" s="80">
        <f t="shared" ref="ER338:ER348" si="772">(EM338/EH338)/EI338</f>
        <v>1.125</v>
      </c>
      <c r="ES338" s="128" t="s">
        <v>532</v>
      </c>
      <c r="ET338" s="82"/>
      <c r="EU338" s="83">
        <v>4</v>
      </c>
      <c r="EV338" s="73">
        <v>64</v>
      </c>
      <c r="EW338" s="74">
        <v>59</v>
      </c>
      <c r="EX338" s="74">
        <v>66</v>
      </c>
      <c r="EY338" s="74">
        <v>32</v>
      </c>
      <c r="EZ338" s="74">
        <v>19</v>
      </c>
      <c r="FA338" s="74">
        <v>65</v>
      </c>
      <c r="FB338" s="74">
        <v>67</v>
      </c>
      <c r="FC338" s="74">
        <v>62</v>
      </c>
      <c r="FD338" s="74">
        <f t="shared" ref="FD338:FD348" si="773">EX338+EZ338</f>
        <v>85</v>
      </c>
      <c r="FE338" s="84">
        <f t="shared" ref="FE338:FE348" si="774">EX338+FC338</f>
        <v>128</v>
      </c>
      <c r="FF338" s="73">
        <f>RANK(EV338,$EV$9:$EV$497,0)</f>
        <v>222</v>
      </c>
      <c r="FG338" s="74">
        <f>RANK(EW338,$EW$9:$EW$497,0)</f>
        <v>118</v>
      </c>
      <c r="FH338" s="74">
        <f>RANK(EX338,$EX$9:$EX$497,0)</f>
        <v>100</v>
      </c>
      <c r="FI338" s="74">
        <f>RANK(EY338,$EY$9:$EY$497,0)</f>
        <v>222</v>
      </c>
      <c r="FJ338" s="74">
        <f>RANK(EZ338,$EZ$9:$EZ$497,0)</f>
        <v>209</v>
      </c>
      <c r="FK338" s="74">
        <f>RANK(FA338,$FA$9:$FA$497,0)</f>
        <v>23</v>
      </c>
      <c r="FL338" s="74">
        <f>RANK(FB338,$FB$9:$FB$497,0)</f>
        <v>94</v>
      </c>
      <c r="FM338" s="74">
        <f>RANK(FC338,$FC$9:$FC$497,0)</f>
        <v>120</v>
      </c>
      <c r="FN338" s="74">
        <f>RANK(FD338,$FD$9:$FD$497,0)</f>
        <v>149</v>
      </c>
      <c r="FO338" s="84">
        <f>RANK(FE338,$FE$9:$FE$497,0)</f>
        <v>89</v>
      </c>
      <c r="FP338" s="73">
        <f>COUNTIFS($EV$9:$EV$497,"&gt;"&amp;EV338,$ES$9:$ES$497,ES338)+1</f>
        <v>30</v>
      </c>
      <c r="FQ338" s="74">
        <f>COUNTIFS($EW$9:$EW$497,"&gt;"&amp;EW338,$ES$9:$ES$497,ES338)+1</f>
        <v>33</v>
      </c>
      <c r="FR338" s="74">
        <f>COUNTIFS($EX$9:$EX$497,"&gt;"&amp;EX338,$ES$9:$ES$497,ES338)+1</f>
        <v>1</v>
      </c>
      <c r="FS338" s="74">
        <f>COUNTIFS($EY$9:$EY$497,"&gt;"&amp;EY338,$ES$9:$ES$497,ES338)+1</f>
        <v>24</v>
      </c>
      <c r="FT338" s="74">
        <f>COUNTIFS($EZ$9:$EZ$497,"&gt;"&amp;EZ338,$ES$9:$ES$497,ES338)+1</f>
        <v>36</v>
      </c>
      <c r="FU338" s="74">
        <f>COUNTIFS($FA$9:$FA$497,"&gt;"&amp;FA338,$ES$9:$ES$497,ES338)+1</f>
        <v>20</v>
      </c>
      <c r="FV338" s="74">
        <f>COUNTIFS($FB$9:$FB$497,"&gt;"&amp;FB338,$ES$9:$ES$497,ES338)+1</f>
        <v>2</v>
      </c>
      <c r="FW338" s="74">
        <f>COUNTIFS($FC$9:$FC$497,"&gt;"&amp;FC338,$ES$9:$ES$497,ES338)+1</f>
        <v>1</v>
      </c>
      <c r="FX338" s="74">
        <f>COUNTIFS($FD$9:$FD$497,"&gt;"&amp;FD338,$ES$9:$ES$497,ES338)+1</f>
        <v>4</v>
      </c>
      <c r="FY338" s="84">
        <f>COUNTIFS($FE$9:$FE$497,"&gt;"&amp;FE338,$ES$9:$ES$497,ES338)+1</f>
        <v>1</v>
      </c>
      <c r="FZ338" s="73">
        <f t="shared" ref="FZ338:FZ348" si="775">ROUND(EV338/$F338,2)</f>
        <v>0.7</v>
      </c>
      <c r="GA338" s="74">
        <f t="shared" ref="GA338:GA348" si="776">ROUND(EW338/$F338,2)</f>
        <v>0.64</v>
      </c>
      <c r="GB338" s="74">
        <f t="shared" ref="GB338:GB348" si="777">ROUND(EX338/$F338,2)</f>
        <v>0.72</v>
      </c>
      <c r="GC338" s="74">
        <f t="shared" ref="GC338:GC348" si="778">ROUND(EY338/$F338,2)</f>
        <v>0.35</v>
      </c>
      <c r="GD338" s="74">
        <f t="shared" ref="GD338:GD348" si="779">ROUND(EZ338/$F338,2)</f>
        <v>0.21</v>
      </c>
      <c r="GE338" s="74">
        <f t="shared" ref="GE338:GE348" si="780">ROUND(FA338/$F338,2)</f>
        <v>0.71</v>
      </c>
      <c r="GF338" s="74">
        <f t="shared" ref="GF338:GF348" si="781">ROUND(FB338/$F338,2)</f>
        <v>0.73</v>
      </c>
      <c r="GG338" s="74">
        <f t="shared" ref="GG338:GG348" si="782">ROUND(FC338/$F338,2)</f>
        <v>0.67</v>
      </c>
      <c r="GH338" s="74">
        <f t="shared" ref="GH338:GH348" si="783">ROUND(FD338/$F338,2)</f>
        <v>0.92</v>
      </c>
      <c r="GI338" s="87">
        <f t="shared" ref="GI338:GI348" si="784">ROUND(FE338/$F338,2)</f>
        <v>1.39</v>
      </c>
      <c r="GJ338" s="85">
        <f>ROUND(((FZ338-AVERAGE(FZ$9:FZ$497))/STDEVP(FZ$9:FZ$497)*10+50),2)</f>
        <v>39.619999999999997</v>
      </c>
      <c r="GK338" s="86">
        <f>ROUND(((GA338-AVERAGE(GA$9:GA$497))/STDEVP(GA$9:GA$497)*10+50),2)</f>
        <v>48.49</v>
      </c>
      <c r="GL338" s="86">
        <f>ROUND(((GB338-AVERAGE(GB$9:GB$497))/STDEVP(GB$9:GB$497)*10+50),2)</f>
        <v>55.15</v>
      </c>
      <c r="GM338" s="86">
        <f>ROUND(((GC338-AVERAGE(GC$9:GC$497))/STDEVP(GC$9:GC$497)*10+50),2)</f>
        <v>41.17</v>
      </c>
      <c r="GN338" s="86">
        <f>ROUND(((GD338-AVERAGE(GD$9:GD$497))/STDEVP(GD$9:GD$497)*10+50),2)</f>
        <v>43.76</v>
      </c>
      <c r="GO338" s="86">
        <f>ROUND(((GE338-AVERAGE(GE$9:GE$497))/STDEVP(GE$9:GE$497)*10+50),2)</f>
        <v>63.13</v>
      </c>
      <c r="GP338" s="86">
        <f>ROUND(((GF338-AVERAGE(GF$9:GF$497))/STDEVP(GF$9:GF$497)*10+50),2)</f>
        <v>52.99</v>
      </c>
      <c r="GQ338" s="86">
        <f>ROUND(((GG338-AVERAGE(GG$9:GG$497))/STDEVP(GG$9:GG$497)*10+50),2)</f>
        <v>51.22</v>
      </c>
      <c r="GR338" s="86">
        <f>ROUND(((GH338-AVERAGE(GH$9:GH$497))/STDEVP(GH$9:GH$497)*10+50),2)</f>
        <v>48</v>
      </c>
      <c r="GS338" s="87">
        <f>ROUND(((GI338-AVERAGE(GI$9:GI$497))/STDEVP(GI$9:GI$497)*10+50),2)</f>
        <v>53.7</v>
      </c>
      <c r="GT338" s="73">
        <f>RANK(GJ338,$GJ$9:$GJ$497,0)</f>
        <v>365</v>
      </c>
      <c r="GU338" s="74">
        <f>RANK(GK338,$GK$9:$GK$497,0)</f>
        <v>201</v>
      </c>
      <c r="GV338" s="74">
        <f>RANK(GL338,$GL$9:$GL$497,0)</f>
        <v>123</v>
      </c>
      <c r="GW338" s="74">
        <f>RANK(GM338,$GM$9:$GM$497,0)</f>
        <v>361</v>
      </c>
      <c r="GX338" s="74">
        <f>RANK(GN338,$GN$9:$GN$497,0)</f>
        <v>310</v>
      </c>
      <c r="GY338" s="74">
        <f>RANK(GO338,$GO$9:$GO$497,0)</f>
        <v>46</v>
      </c>
      <c r="GZ338" s="74">
        <f>RANK(GP338,$GP$9:$GP$497,0)</f>
        <v>161</v>
      </c>
      <c r="HA338" s="74">
        <f>RANK(GQ338,$GQ$9:$GQ$497,0)</f>
        <v>193</v>
      </c>
      <c r="HB338" s="74">
        <f>RANK(GR338,$GR$9:$GR$497,0)</f>
        <v>217</v>
      </c>
      <c r="HC338" s="84">
        <f>RANK(GS338,$GS$9:$GS$497,0)</f>
        <v>123</v>
      </c>
      <c r="HD338" s="85">
        <f>ROUND(AVERAGEIF($ES$9:$ES$497,$ES338,$FZ$9:$FZ$497),2)</f>
        <v>0.93</v>
      </c>
      <c r="HE338" s="86">
        <f>ROUND(AVERAGEIF($ES$9:$ES$497,$ES338,$GA$9:$GA$497),2)</f>
        <v>0.96</v>
      </c>
      <c r="HF338" s="86">
        <f>ROUND(AVERAGEIF($ES$9:$ES$497,$ES338,$GB$9:$GB$497),2)</f>
        <v>0.41</v>
      </c>
      <c r="HG338" s="86">
        <f>ROUND(AVERAGEIF($ES$9:$ES$497,$ES338,$GC$9:$GC$497),2)</f>
        <v>0.46</v>
      </c>
      <c r="HH338" s="86">
        <f>ROUND(AVERAGEIF($ES$9:$ES$497,$ES338,$GD$9:$GD$497),2)</f>
        <v>0.38</v>
      </c>
      <c r="HI338" s="86">
        <f>ROUND(AVERAGEIF($ES$9:$ES$497,$ES338,$GE$9:$GE$497),2)</f>
        <v>0.85</v>
      </c>
      <c r="HJ338" s="86">
        <f>ROUND(AVERAGEIF($ES$9:$ES$497,$ES338,$GF$9:$GF$497),2)</f>
        <v>0.44</v>
      </c>
      <c r="HK338" s="86">
        <f>ROUND(AVERAGEIF($ES$9:$ES$497,$ES338,$GG$9:$GG$497),2)</f>
        <v>0.42</v>
      </c>
      <c r="HL338" s="86">
        <f>ROUND(AVERAGEIF($ES$9:$ES$497,$ES338,$GH$9:$GH$497),2)</f>
        <v>0.8</v>
      </c>
      <c r="HM338" s="87">
        <f>ROUND(AVERAGEIF($ES$9:$ES$497,$ES338,$GI$9:$GI$497),2)</f>
        <v>0.84</v>
      </c>
      <c r="HN338" s="88">
        <f t="shared" ref="HN338:HN348" si="785">FZ338-HD338</f>
        <v>-0.23000000000000009</v>
      </c>
      <c r="HO338" s="89">
        <f t="shared" ref="HO338:HO348" si="786">GA338-HE338</f>
        <v>-0.31999999999999995</v>
      </c>
      <c r="HP338" s="89">
        <f t="shared" ref="HP338:HP348" si="787">GB338-HF338</f>
        <v>0.31</v>
      </c>
      <c r="HQ338" s="89">
        <f t="shared" ref="HQ338:HQ348" si="788">GC338-HG338</f>
        <v>-0.11000000000000004</v>
      </c>
      <c r="HR338" s="89">
        <f t="shared" ref="HR338:HR348" si="789">GD338-HH338</f>
        <v>-0.17</v>
      </c>
      <c r="HS338" s="89">
        <f t="shared" ref="HS338:HS348" si="790">GE338-HI338</f>
        <v>-0.14000000000000001</v>
      </c>
      <c r="HT338" s="89">
        <f t="shared" ref="HT338:HT348" si="791">GF338-HJ338</f>
        <v>0.28999999999999998</v>
      </c>
      <c r="HU338" s="89">
        <f t="shared" ref="HU338:HU348" si="792">GG338-HK338</f>
        <v>0.25000000000000006</v>
      </c>
      <c r="HV338" s="89">
        <f t="shared" ref="HV338:HV348" si="793">GH338-HL338</f>
        <v>0.12</v>
      </c>
      <c r="HW338" s="90">
        <f t="shared" ref="HW338:HW348" si="794">GI338-HM338</f>
        <v>0.54999999999999993</v>
      </c>
      <c r="HX338" s="73">
        <f>COUNTIFS($FZ$9:$FZ$497,"&gt;"&amp;FZ338,$ES$9:$ES$497,$ES338)+1</f>
        <v>58</v>
      </c>
      <c r="HY338" s="74">
        <f>COUNTIFS($GA$9:$GA$497,"&gt;"&amp;GA338,$ES$9:$ES$497,$ES338)+1</f>
        <v>66</v>
      </c>
      <c r="HZ338" s="74">
        <f>COUNTIFS($GB$9:$GB$497,"&gt;"&amp;GB338,$ES$9:$ES$497,$ES338)+1</f>
        <v>3</v>
      </c>
      <c r="IA338" s="74">
        <f>COUNTIFS($GC$9:$GC$497,"&gt;"&amp;GC338,$ES$9:$ES$497,$ES338)+1</f>
        <v>53</v>
      </c>
      <c r="IB338" s="74">
        <f>COUNTIFS($GD$9:$GD$497,"&gt;"&amp;GD338,$ES$9:$ES$497,$ES338)+1</f>
        <v>65</v>
      </c>
      <c r="IC338" s="74">
        <f>COUNTIFS($GE$9:$GE$497,"&gt;"&amp;GE338,$ES$9:$ES$497,$ES338)+1</f>
        <v>39</v>
      </c>
      <c r="ID338" s="74">
        <f>COUNTIFS($GF$9:$GF$497,"&gt;"&amp;GF338,$ES$9:$ES$497,$ES338)+1</f>
        <v>4</v>
      </c>
      <c r="IE338" s="74">
        <f>COUNTIFS($GG$9:$GG$497,"&gt;"&amp;GG338,$ES$9:$ES$497,$ES338)+1</f>
        <v>1</v>
      </c>
      <c r="IF338" s="74">
        <f>COUNTIFS($GH$9:$GH$497,"&gt;"&amp;GH338,$ES$9:$ES$497,$ES338)+1</f>
        <v>13</v>
      </c>
      <c r="IG338" s="84">
        <f>COUNTIFS($GI$9:$GI$497,"&gt;"&amp;GI338,$ES$9:$ES$497,$ES338)+1</f>
        <v>2</v>
      </c>
      <c r="IH338" s="91"/>
      <c r="II338" s="79">
        <v>7.0000000000000007E-2</v>
      </c>
      <c r="IJ338" s="79"/>
      <c r="IK338" s="79"/>
      <c r="IL338" s="79"/>
      <c r="IM338" s="92"/>
      <c r="IN338" s="93"/>
      <c r="IO338" s="94"/>
      <c r="IP338" s="95"/>
      <c r="IQ338" s="79"/>
      <c r="IR338" s="79"/>
      <c r="IS338" s="79"/>
      <c r="IT338" s="79"/>
      <c r="IU338" s="79"/>
      <c r="IV338" s="79"/>
      <c r="IW338" s="96"/>
      <c r="IX338" s="93"/>
      <c r="IY338" s="79"/>
      <c r="IZ338" s="79"/>
      <c r="JA338" s="79">
        <v>0.05</v>
      </c>
      <c r="JB338" s="79"/>
      <c r="JC338" s="79"/>
      <c r="JD338" s="79"/>
      <c r="JE338" s="97"/>
      <c r="JF338" s="95"/>
      <c r="JG338" s="79"/>
      <c r="JH338" s="79"/>
      <c r="JI338" s="79"/>
      <c r="JJ338" s="79"/>
      <c r="JK338" s="79"/>
      <c r="JL338" s="79"/>
      <c r="JM338" s="96"/>
      <c r="JN338" s="93"/>
      <c r="JO338" s="79"/>
      <c r="JP338" s="79"/>
      <c r="JQ338" s="79"/>
      <c r="JR338" s="79"/>
      <c r="JS338" s="79"/>
      <c r="JT338" s="79"/>
      <c r="JU338" s="79"/>
      <c r="JV338" s="79"/>
      <c r="JW338" s="79"/>
      <c r="JX338" s="79"/>
      <c r="JY338" s="79"/>
      <c r="JZ338" s="97"/>
      <c r="KA338" s="93">
        <v>0.05</v>
      </c>
      <c r="KB338" s="79"/>
      <c r="KC338" s="79"/>
      <c r="KD338" s="79"/>
      <c r="KE338" s="97"/>
      <c r="KF338" s="95"/>
      <c r="KG338" s="79"/>
      <c r="KH338" s="79"/>
      <c r="KI338" s="79"/>
      <c r="KJ338" s="79"/>
      <c r="KK338" s="98"/>
      <c r="KL338" s="79"/>
      <c r="KM338" s="79"/>
      <c r="KN338" s="79"/>
      <c r="KO338" s="79"/>
      <c r="KP338" s="79"/>
      <c r="KQ338" s="79"/>
      <c r="KR338" s="79"/>
      <c r="KS338" s="96"/>
      <c r="KT338" s="96"/>
      <c r="KU338" s="96"/>
      <c r="KV338" s="96"/>
      <c r="KW338" s="93"/>
      <c r="KX338" s="79"/>
      <c r="KY338" s="79"/>
      <c r="KZ338" s="79"/>
      <c r="LA338" s="79"/>
      <c r="LB338" s="79"/>
      <c r="LC338" s="96"/>
      <c r="LD338" s="93"/>
      <c r="LE338" s="94"/>
      <c r="LF338" s="99"/>
      <c r="LG338" s="75"/>
      <c r="LH338" s="93"/>
      <c r="LI338" s="79"/>
      <c r="LJ338" s="74"/>
      <c r="LK338" s="74"/>
      <c r="LL338" s="74"/>
      <c r="LM338" s="100"/>
      <c r="LN338" s="95"/>
      <c r="LO338" s="79"/>
      <c r="LP338" s="79"/>
      <c r="LQ338" s="79"/>
      <c r="LR338" s="96"/>
      <c r="LS338" s="93"/>
      <c r="LT338" s="79"/>
      <c r="LU338" s="79"/>
      <c r="LV338" s="79"/>
      <c r="LW338" s="79"/>
      <c r="LX338" s="79"/>
      <c r="LY338" s="79"/>
      <c r="LZ338" s="79"/>
      <c r="MA338" s="97">
        <v>7.0000000000000007E-2</v>
      </c>
      <c r="MB338" s="95"/>
      <c r="MC338" s="79"/>
      <c r="MD338" s="79"/>
      <c r="ME338" s="79"/>
      <c r="MF338" s="79"/>
      <c r="MG338" s="79"/>
      <c r="MH338" s="79"/>
      <c r="MI338" s="79"/>
      <c r="MJ338" s="79"/>
      <c r="MK338" s="79"/>
      <c r="ML338" s="79"/>
      <c r="MM338" s="79"/>
      <c r="MN338" s="98"/>
      <c r="MO338" s="98"/>
      <c r="MP338" s="96"/>
      <c r="MQ338" s="93"/>
      <c r="MR338" s="79"/>
      <c r="MS338" s="79"/>
      <c r="MT338" s="79"/>
      <c r="MU338" s="79"/>
      <c r="MV338" s="98"/>
      <c r="MW338" s="79"/>
      <c r="MX338" s="79"/>
      <c r="MY338" s="79"/>
      <c r="MZ338" s="79"/>
      <c r="NA338" s="79"/>
      <c r="NB338" s="79"/>
      <c r="NC338" s="79"/>
      <c r="ND338" s="96">
        <v>7.0000000000000007E-2</v>
      </c>
      <c r="NE338" s="96"/>
      <c r="NF338" s="96"/>
      <c r="NG338" s="96"/>
      <c r="NH338" s="93"/>
      <c r="NI338" s="79"/>
      <c r="NJ338" s="79"/>
      <c r="NK338" s="79"/>
      <c r="NL338" s="79"/>
      <c r="NM338" s="79"/>
      <c r="NN338" s="94"/>
      <c r="NO338" s="93"/>
      <c r="NP338" s="80"/>
      <c r="NQ338" s="145" t="s">
        <v>1326</v>
      </c>
      <c r="NR338" s="199" t="s">
        <v>1328</v>
      </c>
      <c r="NS338" s="199"/>
      <c r="NT338" s="199"/>
      <c r="NU338" s="199" t="s">
        <v>1329</v>
      </c>
      <c r="NV338" s="135">
        <v>44231</v>
      </c>
      <c r="NW338" s="199" t="s">
        <v>1330</v>
      </c>
      <c r="NX338" s="136" t="s">
        <v>1331</v>
      </c>
      <c r="NY338" s="129" t="s">
        <v>912</v>
      </c>
      <c r="NZ338" s="136" t="s">
        <v>1331</v>
      </c>
      <c r="OA338" s="137"/>
      <c r="OB338" s="137"/>
      <c r="OC338" s="137"/>
      <c r="OD338" s="108">
        <f t="shared" ref="OD338:OD348" si="795">EH338</f>
        <v>240</v>
      </c>
      <c r="OE338" s="109">
        <v>5</v>
      </c>
      <c r="OF338" s="110">
        <f t="shared" ref="OF338:OF348" si="796">IF(ISERROR(ROUND(MAX(EI338/1,EJ338/EE338,EK338/EF338,EL338/EG338,EM338/EH338),0)),"0",ROUND(MAX(EI338/1,EJ338/EE338,EK338/EF338,EL338/EG338,EM338/EH338),0))</f>
        <v>23</v>
      </c>
      <c r="OG338" s="109">
        <v>7</v>
      </c>
      <c r="OH338" s="111">
        <f>ROUND(AVERAGEIF($ES$9:$ES$497,$ES338,EV$9:EV$497),0)</f>
        <v>58</v>
      </c>
      <c r="OI338" s="112">
        <f>ROUND(AVERAGEIF($ES$9:$ES$497,$ES338,EW$9:EW$497),0)</f>
        <v>57</v>
      </c>
      <c r="OJ338" s="112">
        <f>ROUND(AVERAGEIF($ES$9:$ES$497,$ES338,EX$9:EX$497),0)</f>
        <v>24</v>
      </c>
      <c r="OK338" s="112">
        <f>ROUND(AVERAGEIF($ES$9:$ES$497,$ES338,EY$9:EY$497),0)</f>
        <v>29</v>
      </c>
      <c r="OL338" s="112">
        <f>ROUND(AVERAGEIF($ES$9:$ES$497,$ES338,EZ$9:EZ$497),0)</f>
        <v>25</v>
      </c>
      <c r="OM338" s="112">
        <f>ROUND(AVERAGEIF($ES$9:$ES$497,$ES338,FA$9:FA$497),0)</f>
        <v>51</v>
      </c>
      <c r="ON338" s="112">
        <f>ROUND(AVERAGEIF($ES$9:$ES$497,$ES338,FB$9:FB$497),0)</f>
        <v>27</v>
      </c>
      <c r="OO338" s="112">
        <f>ROUND(AVERAGEIF($ES$9:$ES$497,$ES338,FC$9:FC$497),0)</f>
        <v>25</v>
      </c>
      <c r="OP338" s="112">
        <f>ROUND(AVERAGEIF($ES$9:$ES$497,$ES338,FD$9:FD$497),0)</f>
        <v>49</v>
      </c>
      <c r="OQ338" s="113">
        <f>ROUND(AVERAGEIF($ES$9:$ES$497,$ES338,FE$9:FE$497),0)</f>
        <v>49</v>
      </c>
      <c r="OR338" s="114">
        <f>ROUND(EV338/MAX(EV$9:EV$497)*100,0)</f>
        <v>36</v>
      </c>
      <c r="OS338" s="115">
        <f>ROUND(EW338/MAX(EW$9:EW$497)*100,0)</f>
        <v>46</v>
      </c>
      <c r="OT338" s="115">
        <f>ROUND(EX338/MAX(EX$9:EX$497)*100,0)</f>
        <v>55</v>
      </c>
      <c r="OU338" s="115">
        <f>ROUND(EY338/MAX(EY$9:EY$497)*100,0)</f>
        <v>21</v>
      </c>
      <c r="OV338" s="115">
        <f>ROUND(EZ338/MAX(EZ$9:EZ$497)*100,0)</f>
        <v>15</v>
      </c>
      <c r="OW338" s="115">
        <f>ROUND(FA338/MAX(FA$9:FA$497)*100,0)</f>
        <v>58</v>
      </c>
      <c r="OX338" s="115">
        <f>ROUND(FB338/MAX(FB$9:FB$497)*100,0)</f>
        <v>50</v>
      </c>
      <c r="OY338" s="116">
        <f>ROUND(FC338/MAX(FC$9:FC$497)*100,0)</f>
        <v>43</v>
      </c>
      <c r="OZ338" s="115">
        <f>ROUND(FD338/MAX(FD$9:FD$497)*100,0)</f>
        <v>57</v>
      </c>
      <c r="PA338" s="117">
        <f>ROUND(FE338/MAX(FE$9:FE$497)*100,0)</f>
        <v>52</v>
      </c>
      <c r="PB338" s="118">
        <f t="shared" ref="PB338:PB348" si="797">OT338*3 + (OR338+OS338+OX338)*2 + (OU338+OY338)</f>
        <v>493</v>
      </c>
      <c r="PC338" s="115">
        <f t="shared" ref="PC338:PC348" si="798">OV338*3 + (OR338+OS338+OX338)*2 + (OU338+OY338)</f>
        <v>373</v>
      </c>
      <c r="PD338" s="115">
        <f t="shared" ref="PD338:PD348" si="799">(OT338+OV338)*3 + (OR338+OS338+OX338)*2 + (OU338+OY338)</f>
        <v>538</v>
      </c>
      <c r="PE338" s="115">
        <f t="shared" ref="PE338:PE348" si="800">(OT338+OY338)*3 + (OR338+OS338+OX338)*2 + (OU338)</f>
        <v>579</v>
      </c>
      <c r="PF338" s="115">
        <f t="shared" ref="PF338:PF348" si="801">(OR338+OU338)*3 + (OS338+OW338)*2 + OX338</f>
        <v>429</v>
      </c>
      <c r="PG338" s="119">
        <f t="shared" ref="PG338:PG348" si="802">OW338*3 + (OR338+OS338+OU338)*2 + OX338</f>
        <v>430</v>
      </c>
      <c r="PH338" s="118">
        <f>ROUND(PB338/MAX(PB$9:PB$497)*100,0)</f>
        <v>59</v>
      </c>
      <c r="PI338" s="115">
        <f>ROUND(PC338/MAX(PC$9:PC$497)*100,0)</f>
        <v>45</v>
      </c>
      <c r="PJ338" s="115">
        <f>ROUND(PD338/MAX(PD$9:PD$497)*100,0)</f>
        <v>57</v>
      </c>
      <c r="PK338" s="115">
        <f>ROUND(PE338/MAX(PE$9:PE$497)*100,0)</f>
        <v>58</v>
      </c>
      <c r="PL338" s="115">
        <f>ROUND(PF338/MAX(PF$9:PF$497)*100,0)</f>
        <v>60</v>
      </c>
      <c r="PM338" s="119">
        <f>ROUND(PG338/MAX(PG$9:PG$497)*100,0)</f>
        <v>63</v>
      </c>
      <c r="PN338" s="118">
        <f>RANK(PH338,PH$9:PH$497,0)</f>
        <v>110</v>
      </c>
      <c r="PO338" s="115">
        <f>RANK(PI338,PI$9:PI$497,0)</f>
        <v>171</v>
      </c>
      <c r="PP338" s="115">
        <f>RANK(PJ338,PJ$9:PJ$497,0)</f>
        <v>154</v>
      </c>
      <c r="PQ338" s="115">
        <f>RANK(PK338,PK$9:PK$497,0)</f>
        <v>114</v>
      </c>
      <c r="PR338" s="115">
        <f>RANK(PL338,PL$9:PL$497,0)</f>
        <v>142</v>
      </c>
      <c r="PS338" s="119">
        <f>RANK(PM338,PM$9:PM$497,0)</f>
        <v>85</v>
      </c>
      <c r="PT338" s="120">
        <f>ROUND(FZ338/MAX(FZ$9:FZ$497)*100,0)</f>
        <v>38</v>
      </c>
      <c r="PU338" s="115">
        <f>ROUND(GA338/MAX(GA$9:GA$497)*100,0)</f>
        <v>36</v>
      </c>
      <c r="PV338" s="115">
        <f>ROUND(GB338/MAX(GB$9:GB$497)*100,0)</f>
        <v>53</v>
      </c>
      <c r="PW338" s="115">
        <f>ROUND(GC338/MAX(GC$9:GC$497)*100,0)</f>
        <v>28</v>
      </c>
      <c r="PX338" s="115">
        <f>ROUND(GD338/MAX(GD$9:GD$497)*100,0)</f>
        <v>12</v>
      </c>
      <c r="PY338" s="115">
        <f>ROUND(GE338/MAX(GE$9:GE$497)*100,0)</f>
        <v>43</v>
      </c>
      <c r="PZ338" s="115">
        <f>ROUND(GF338/MAX(GF$9:GF$497)*100,0)</f>
        <v>34</v>
      </c>
      <c r="QA338" s="116">
        <f>ROUND(GG338/MAX(GG$9:GG$497)*100,0)</f>
        <v>37</v>
      </c>
      <c r="QB338" s="115">
        <f>ROUND(GH338/MAX(GH$9:GH$497)*100,0)</f>
        <v>41</v>
      </c>
      <c r="QC338" s="121">
        <f>ROUND(GI338/MAX(GI$9:GI$497)*100,0)</f>
        <v>44</v>
      </c>
      <c r="QD338" s="120">
        <f>ROUND(AVERAGEIF($ES$9:$ES$497,$ES338,PT$9:PT$497),0)</f>
        <v>51</v>
      </c>
      <c r="QE338" s="120">
        <f>ROUND(AVERAGEIF($ES$9:$ES$497,$ES338,PU$9:PU$497),0)</f>
        <v>54</v>
      </c>
      <c r="QF338" s="120">
        <f>ROUND(AVERAGEIF($ES$9:$ES$497,$ES338,PV$9:PV$497),0)</f>
        <v>30</v>
      </c>
      <c r="QG338" s="120">
        <f>ROUND(AVERAGEIF($ES$9:$ES$497,$ES338,PW$9:PW$497),0)</f>
        <v>36</v>
      </c>
      <c r="QH338" s="120">
        <f>ROUND(AVERAGEIF($ES$9:$ES$497,$ES338,PX$9:PX$497),0)</f>
        <v>21</v>
      </c>
      <c r="QI338" s="120">
        <f>ROUND(AVERAGEIF($ES$9:$ES$497,$ES338,PY$9:PY$497),0)</f>
        <v>51</v>
      </c>
      <c r="QJ338" s="120">
        <f>ROUND(AVERAGEIF($ES$9:$ES$497,$ES338,PZ$9:PZ$497),0)</f>
        <v>21</v>
      </c>
      <c r="QK338" s="120">
        <f>ROUND(AVERAGEIF($ES$9:$ES$497,$ES338,QA$9:QA$497),0)</f>
        <v>23</v>
      </c>
      <c r="QL338" s="120">
        <f>ROUND(AVERAGEIF($ES$9:$ES$497,$ES338,QB$9:QB$497),0)</f>
        <v>35</v>
      </c>
      <c r="QM338" s="120">
        <f>ROUND(AVERAGEIF($ES$9:$ES$497,$ES338,QC$9:QC$497),0)</f>
        <v>27</v>
      </c>
      <c r="QN338" s="114">
        <f t="shared" ref="QN338:QN348" si="803">PV338*4 + (PT338+PU338+PZ338)*2 + (PW338+QA338)</f>
        <v>493</v>
      </c>
      <c r="QO338" s="115">
        <f t="shared" ref="QO338:QO348" si="804">PX338*4 + (PT338+PU338+PZ338)*2 + (PW338+QA338)</f>
        <v>329</v>
      </c>
      <c r="QP338" s="115">
        <f t="shared" ref="QP338:QP348" si="805">(PV338+PX338)*4 + (PT338+PU338+PZ338)*2 + (PW338+QA338)</f>
        <v>541</v>
      </c>
      <c r="QQ338" s="115">
        <f t="shared" ref="QQ338:QQ348" si="806">(PV338+QA338)*4 + (PT338+PU338+PZ338)*2 + (PW338)</f>
        <v>604</v>
      </c>
      <c r="QR338" s="115">
        <f t="shared" ref="QR338:QR348" si="807">(PT338+PW338)*4 + (PU338+PY338)*2 + PZ338</f>
        <v>456</v>
      </c>
      <c r="QS338" s="119">
        <f t="shared" ref="QS338:QS348" si="808">PY338*4 + (PT338+PU338+PW338)*2 + PZ338</f>
        <v>410</v>
      </c>
      <c r="QT338" s="114">
        <f>ROUND((QN338-MIN(QN$9:QN$497))/(MAX(QN$9:QN$497)-MIN(QN$9:QN$497))*100,0)</f>
        <v>41</v>
      </c>
      <c r="QU338" s="115">
        <f>ROUND((QO338-MIN(QO$9:QO$497))/(MAX(QO$9:QO$497)-MIN(QO$9:QO$497))*100,0)</f>
        <v>17</v>
      </c>
      <c r="QV338" s="115">
        <f>ROUND((QP338-MIN(QP$9:QP$497))/(MAX(QP$9:QP$497)-MIN(QP$9:QP$497))*100,0)</f>
        <v>28</v>
      </c>
      <c r="QW338" s="115">
        <f>ROUND((QQ338-MIN(QQ$9:QQ$497))/(MAX(QQ$9:QQ$497)-MIN(QQ$9:QQ$497))*100,0)</f>
        <v>40</v>
      </c>
      <c r="QX338" s="115">
        <f>ROUND((QR338-MIN(QR$9:QR$497))/(MAX(QR$9:QR$497)-MIN(QR$9:QR$497))*100,0)</f>
        <v>37</v>
      </c>
      <c r="QY338" s="115">
        <f>ROUND((QS338-MIN(QS$9:QS$497))/(MAX(QS$9:QS$497)-MIN(QS$9:QS$497))*100,0)</f>
        <v>47</v>
      </c>
      <c r="QZ338" s="114">
        <f>RANK(QN338,QN$9:QN$497,0)</f>
        <v>188</v>
      </c>
      <c r="RA338" s="115">
        <f>RANK(QO338,QO$9:QO$497,0)</f>
        <v>317</v>
      </c>
      <c r="RB338" s="115">
        <f>RANK(QP338,QP$9:QP$497,0)</f>
        <v>246</v>
      </c>
      <c r="RC338" s="115">
        <f>RANK(QQ338,QQ$9:QQ$497,0)</f>
        <v>166</v>
      </c>
      <c r="RD338" s="115">
        <f>RANK(QR338,QR$9:QR$497,0)</f>
        <v>311</v>
      </c>
      <c r="RE338" s="115">
        <f>RANK(QS338,QS$9:QS$497,0)</f>
        <v>139</v>
      </c>
      <c r="RF338" s="122"/>
      <c r="RG338" s="115">
        <f>($RH$3*(IH338+IJ338)*100*100/MAX(EX$9:EX$497)*$RO$3) +($RH$3*(II338+IJ338)*100*100/MAX(EX$9:EX$497)*$RO$4) + ($RH$3*IK338*100*100/MAX(EX$9:EX$497)*0.098)</f>
        <v>10.470833333333333</v>
      </c>
      <c r="RH338" s="115">
        <f>($RH$4*IL338*100*100/MAX(EZ$9:EZ$497))*$RQ$3</f>
        <v>0</v>
      </c>
      <c r="RI338" s="115">
        <f>($RH$3*IM338*100*100/MAX(EY$9:EY$497))*$RQ$4</f>
        <v>0</v>
      </c>
      <c r="RJ338" s="115">
        <f>($RH$3*IN338*100*100/MAX(EX$9:EX$497))</f>
        <v>0</v>
      </c>
      <c r="RK338" s="115">
        <f>($RH$4*IO338*100*100/MAX(EZ$9:EZ$497))*$RQ$3</f>
        <v>0</v>
      </c>
      <c r="RL338" s="115">
        <f>(($RL$4*IP338*100*((100/MAX(EX$9:EX$497)+100/MAX(EZ$9:EZ$497))/2))+($RL$4*IQ338*100*((100/MAX(EX$9:EX$497)+100/MAX(EZ$9:EZ$497))/2))+($RL$4*IR338*100*((100/MAX(EX$9:EX$497)+100/MAX(EZ$9:EZ$497))/2))+($RL$4*IS338*100*((100/MAX(EX$9:EX$497)+100/MAX(EZ$9:EZ$497))/2))+($RL$4*IT338*100*((100/MAX(EX$9:EX$497)+100/MAX(EZ$9:EZ$497))/2))+($RL$4*IU338*100*((100/MAX(EX$9:EX$497)+100/MAX(EZ$9:EZ$497))/2))+($RL$4*IV338*100*((100/MAX(EX$9:EX$497)+100/MAX(EZ$9:EZ$497))/2))+($RL$4*IW338*100*((100/MAX(EX$9:EX$497)+100/MAX(EZ$9:EZ$497))/2)))*$RS$3</f>
        <v>0</v>
      </c>
      <c r="RM338" s="115">
        <f>(($RH$3*IX338*100*100/MAX(EX$9:EX$497))+($RH$3*IY338*100*100/MAX(EX$9:EX$497))+($RH$3*IZ338*100*100/MAX(EX$9:EX$497))+($RH$3*JA338*100*100/MAX(EX$9:EX$497))+($RH$3*JB338*100*100/MAX(EX$9:EX$497))+($RH$3*JC338*100*100/MAX(EX$9:EX$497))+($RH$3*JD338*100*100/MAX(EX$9:EX$497))+($RH$3*JE338*100*100/MAX(EX$9:EX$497)))*$RS$4</f>
        <v>4.1749999999999998</v>
      </c>
      <c r="RN338" s="115">
        <f>(($RH$4*JF338*100*100/MAX(EZ$9:EZ$497)) + ($RH$4*JG338*100*100/MAX(EZ$9:EZ$497)) + ($RH$4*JH338*100*100/MAX(EZ$9:EZ$497)) + ($RH$4*JI338*100*100/MAX(EZ$9:EZ$497)) + ($RH$4*JJ338*100*100/MAX(EZ$9:EZ$497)) + ($RH$4*JK338*100*100/MAX(EZ$9:EZ$497)) + ($RH$4*JL338*100*100/MAX(EZ$9:EZ$497)) + ($RH$4*JM338*100*100/MAX(EZ$9:EZ$497)))*$RU$3</f>
        <v>0</v>
      </c>
      <c r="RO338" s="115">
        <f>(($RL$4*JN338*100*((100/MAX(EX$9:EX$497)+100/MAX(EZ$9:EZ$497))/2))+($RL$4*JO338*100*((100/MAX(EX$9:EX$497)+100/MAX(EZ$9:EZ$497))/2))+($RL$4*JP338*100*((100/MAX(EX$9:EX$497)+100/MAX(EZ$9:EZ$497))/2))+($RL$4*JQ338*100*((100/MAX(EX$9:EX$497)+100/MAX(EZ$9:EZ$497))/2))+($RL$4*JR338*100*((100/MAX(EX$9:EX$497)+100/MAX(EZ$9:EZ$497))/2))+($RL$4*JS338*100*((100/MAX(EX$9:EX$497)+100/MAX(EZ$9:EZ$497))/2))+($RL$4*JT338*100*((100/MAX(EX$9:EX$497)+100/MAX(EZ$9:EZ$497))/2))+($RL$4*JU338*100*((100/MAX(EX$9:EX$497)+100/MAX(EZ$9:EZ$497))/2))+($RL$4*JV338*100*((100/MAX(EX$9:EX$497)+100/MAX(EZ$9:EZ$497))/2))+($RL$4*JW338*100*((100/MAX(EX$9:EX$497)+100/MAX(EZ$9:EZ$497))/2))+($RL$4*JX338*100*((100/MAX(EX$9:EX$497)+100/MAX(EZ$9:EZ$497))/2))+($RL$4*JY338*100*((100/MAX(EX$9:EX$497)+100/MAX(EZ$9:EZ$497))/2))+($RL$4*JZ338*100*((100/MAX(EX$9:EX$497)+100/MAX(EZ$9:EZ$497))/2)))*$RW$3/2</f>
        <v>0</v>
      </c>
      <c r="RP338" s="119">
        <f>($RJ$3*KA338*100*100/MAX(FA$9:FA$497)) + ($RJ$3*KB338*100*100/MAX(FA$9:FA$497)/2) + ($RJ$3*KC338*100*100/MAX(FA$9:FA$497)/2) + ($RJ$3*KD338*100*100/MAX(FA$9:FA$497)/4) + ($RJ$3*KE338*100*100/MAX(FA$9:FA$497)/4)</f>
        <v>22.123893805309734</v>
      </c>
      <c r="RQ338" s="118">
        <f>($RL$4*KF338*100*((100/MAX(EX$9:EX$497)+100/MAX(EZ$9:EZ$497)))) * ($RO$3/2) + (($RL$4*KG338*100*((100/MAX(EX$9:EX$497)+100/MAX(EZ$9:EZ$497))))+($RL$4*KH338*100*((100/MAX(EX$9:EX$497)+100/MAX(EZ$9:EZ$497))))+($RL$4*KI338*100*((100/MAX(EX$9:EX$497)+100/MAX(EZ$9:EZ$497))))+($RL$4*KJ338*100*((100/MAX(EX$9:EX$497)+100/MAX(EZ$9:EZ$497))))+($RL$4*KK338*100*((100/MAX(EX$9:EX$497)+100/MAX(EZ$9:EZ$497))))+($RL$4*KL338*100*((100/MAX(EX$9:EX$497)+100/MAX(EZ$9:EZ$497))))+($RL$4*KM338*100*((100/MAX(EX$9:EX$497)+100/MAX(EZ$9:EZ$497))))+($RL$4*KN338*100*((100/MAX(EX$9:EX$497)+100/MAX(EZ$9:EZ$497))))+($RL$4*KO338*100*((100/MAX(EX$9:EX$497)+100/MAX(EZ$9:EZ$497))))+($RL$4*KP338*100*((100/MAX(EX$9:EX$497)+100/MAX(EZ$9:EZ$497))))+($RL$4*KQ338*100*((100/MAX(EX$9:EX$497)+100/MAX(EZ$9:EZ$497))))+($RL$4*KR338*100*((100/MAX(EX$9:EX$497)+100/MAX(EZ$9:EZ$497))))+($RL$4*KS338*100*((100/MAX(EX$9:EX$497)+100/MAX(EZ$9:EZ$497))))+($RL$4*KV338*100*((100/MAX(EX$9:EX$497)+100/MAX(EZ$9:EZ$497))))) * (($RO$3+$RO$4)/6)</f>
        <v>0</v>
      </c>
      <c r="RR338" s="115">
        <f>(($RL$4*KW338*100*((100/MAX(EX$9:EX$497)+100/MAX(EZ$9:EZ$497))))) * ($RO$3/2) + (($RL$4*KX338*100*((100/MAX(EX$9:EX$497)+100/MAX(EZ$9:EZ$497))))+($RL$4*KY338*100*((100/MAX(EX$9:EX$497)+100/MAX(EZ$9:EZ$497))))+($RL$4*KZ338*100*((100/MAX(EX$9:EX$497)+100/MAX(EZ$9:EZ$497))))+($RL$4*LA338*100*((100/MAX(EX$9:EX$497)+100/MAX(EZ$9:EZ$497))))+($RL$4*LB338*100*((100/MAX(EX$9:EX$497)+100/MAX(EZ$9:EZ$497))))+($RL$4*LC338*100*((100/MAX(EX$9:EX$497)+100/MAX(EZ$9:EZ$497))))) * (($RO$3+$RO$4)/6)</f>
        <v>0</v>
      </c>
      <c r="RS338" s="119">
        <f>(($RL$4*LD338*100*((100/MAX(EX$9:EX$497)+100/MAX(EZ$9:EZ$497))))+($RL$4*LE338*100*((100/MAX(EX$9:EX$497)+100/MAX(EZ$9:EZ$497))))) * (($RO$3+$RO$4)/6)</f>
        <v>0</v>
      </c>
      <c r="RT338" s="118">
        <f>($RJ$4*LH338*100*(100/MAX(EV$9:EV$497)))+($RJ$4*LI338*100*(100/MAX(EV$9:EV$497)))</f>
        <v>0</v>
      </c>
      <c r="RU338" s="119">
        <f>($RJ$4*LJ338*(100/MAX(EV$9:EV$497)))/2 + ($RL$3*LK338*(100/MAX(EW$9:EW$497))) + ($RJ$4*LL338*(100/MAX(EV$9:EV$497)))/4 + ($RL$3*LM338*(100/MAX(EW$9:EW$497)))</f>
        <v>0</v>
      </c>
      <c r="RV338" s="118">
        <f>($RJ$4*LN338*100*100/MAX(EV$9:EV$497)/2)+($RJ$4*LO338*100*100/MAX(EV$9:EV$497)/2)+($RJ$4*LP338*100*100/MAX(EV$9:EV$497))+($RJ$4*LQ338*100*100/MAX(EV$9:EV$497))+($RJ$4*LR338*100*100/MAX(EV$9:EV$497))</f>
        <v>0</v>
      </c>
      <c r="RW338" s="115">
        <f>($RJ$4*LS338*100*100/MAX(EV$9:EV$497)) + (($RJ$4*LT338*100*100/MAX(EV$9:EV$497))+($RJ$4*LU338*100*100/MAX(EV$9:EV$497))+($RJ$4*LV338*100*100/MAX(EV$9:EV$497))+($RJ$4*LW338*100*100/MAX(EV$9:EV$497))+($RJ$4*LX338*100*100/MAX(EV$9:EV$497))+($RJ$4*LY338*100*100/MAX(EV$9:EV$497))+($RJ$4*LZ338*100*100/MAX(EV$9:EV$497))+($RJ$4*MA338*100*100/MAX(EV$9:EV$497)))/2</f>
        <v>5.8988764044943833</v>
      </c>
      <c r="RX338" s="119">
        <f>($RJ$4*MB338*100*100/MAX(EV$9:EV$497))+($RJ$4*MC338*100*100/MAX(EV$9:EV$497))+($RJ$4*MD338*100*100/MAX(EV$9:EV$497))+($RJ$4*ME338*100*100/MAX(EV$9:EV$497))+($RJ$4*MF338*100*100/MAX(EV$9:EV$497))+($RJ$4*MG338*100*100/MAX(EV$9:EV$497))+($RJ$4*MH338*100*100/MAX(EV$9:EV$497))+($RJ$4*MI338*100*100/MAX(EV$9:EV$497))+($RJ$4*MJ338*100*100/MAX(EV$9:EV$497))+($RJ$4*MK338*100*100/MAX(EV$9:EV$497))+($RJ$4*ML338*100*100/MAX(EV$9:EV$497))+($RJ$4*MM338*100*100/MAX(EV$9:EV$497))+($RJ$4*MN338*100*100/MAX(EV$9:EV$497))</f>
        <v>0</v>
      </c>
      <c r="RY338" s="118">
        <f>($RJ$4*MQ338*100*100/MAX(EV$9:EV$497))/2 + (($RJ$4*MR338*100*100/MAX(EV$9:EV$497))+($RJ$4*MS338*100*100/MAX(EV$9:EV$497))+($RJ$4*MT338*100*100/MAX(EV$9:EV$497))+($RJ$4*MU338*100*100/MAX(EV$9:EV$497))+($RJ$4*MV338*100*100/MAX(EV$9:EV$497))+($RJ$4*MW338*100*100/MAX(EV$9:EV$497))+($RJ$4*MX338*100*100/MAX(EV$9:EV$497))+($RJ$4*MY338*100*100/MAX(EV$9:EV$497))+($RJ$4*MZ338*100*100/MAX(EV$9:EV$497))+($RJ$4*NA338*100*100/MAX(EV$9:EV$497))+($RJ$4*NB338*100*100/MAX(EV$9:EV$497))+($RJ$4*NC338*100*100/MAX(EV$9:EV$497))+($RJ$4*ND338*100*100/MAX(EV$9:EV$497))+($RJ$4*NG338*100*100/MAX(EV$9:EV$497)))/4</f>
        <v>2.9494382022471917</v>
      </c>
      <c r="RZ338" s="115">
        <f>($RJ$4*NH338*100*100/MAX(EV$9:EV$497))/2 + (($RJ$4*NI338*100*100/MAX(EV$9:EV$497))+($RJ$4*NJ338*100*100/MAX(EV$9:EV$497))+($RJ$4*NK338*100*100/MAX(EV$9:EV$497))+($RJ$4*NL338*100*100/MAX(EV$9:EV$497))+($RJ$4*NM338*100*100/MAX(EV$9:EV$497))+($RJ$4*NN338*100*100/MAX(EV$9:EV$497)))/4</f>
        <v>0</v>
      </c>
      <c r="SA338" s="117">
        <f>(($RJ$4*NO338*100*100/MAX(EV$9:EV$497))+($RJ$4*NP338*100*100/MAX(EV$9:EV$497)))/4</f>
        <v>0</v>
      </c>
      <c r="SB338" s="118">
        <f t="shared" ref="SB338:SB348" si="809">SUM(RG338:SA338)</f>
        <v>45.618041745384637</v>
      </c>
      <c r="SC338" s="115">
        <f t="shared" ref="SC338:SC348" si="810">RG338 + RJ338 + RL338 + RM338 + RO338 + SUM(RQ338:RS338)/2 +  SUM(RT338:SA338)/5</f>
        <v>16.415496254681646</v>
      </c>
      <c r="SD338" s="115">
        <f t="shared" ref="SD338:SD348" si="811">(RH338+RK338+RL338/$RS$3*$RU$3+RN338)*$RY$3+RO338+SUM(RQ338:RS338)/5 + SUM(RT338:SA338)/4</f>
        <v>2.2120786516853936</v>
      </c>
      <c r="SE338" s="115">
        <f t="shared" ref="SE338:SE348" si="812">RG338+RJ338+RL338/$RS$3+RM338/$RS$4+RO338 + SUM(RQ338:RS338)/2 +  SUM(RT338:SA338)/5</f>
        <v>33.073829588014974</v>
      </c>
      <c r="SF338" s="115">
        <f t="shared" ref="SF338:SF348" si="813">RI338*$RY$4+RL338+RO338 + SUM(RQ338:RS338)/5 +  SUM(RT338:SA338)/4</f>
        <v>2.2120786516853936</v>
      </c>
      <c r="SG338" s="115">
        <f t="shared" ref="SG338:SG348" si="814">RP338*2 + SUM(RT338:SA338)</f>
        <v>53.096102217361043</v>
      </c>
      <c r="SH338" s="115">
        <f>ROUND(SB338/MAX(SB$9:SB$497)*100,0)</f>
        <v>57</v>
      </c>
      <c r="SI338" s="115">
        <f>ROUND(SC338/MAX(SC$9:SC$497)*100,0)</f>
        <v>25</v>
      </c>
      <c r="SJ338" s="115">
        <f>ROUND(SD338/MAX(SD$9:SD$497)*100,0)</f>
        <v>4</v>
      </c>
      <c r="SK338" s="115">
        <f>ROUND(SE338/MAX(SE$9:SE$497)*100,0)</f>
        <v>26</v>
      </c>
      <c r="SL338" s="115">
        <f>ROUND(SF338/MAX(SF$9:SF$497)*100,0)</f>
        <v>5</v>
      </c>
      <c r="SM338" s="121">
        <f>ROUND(SG338/MAX(SG$9:SG$497)*100,0)</f>
        <v>50</v>
      </c>
      <c r="SN338" s="115">
        <f>ROUND(AVERAGEIF($ES$9:$ES$497,$ES338,SH$9:SH$497),0)</f>
        <v>29</v>
      </c>
      <c r="SO338" s="115">
        <f>ROUND(AVERAGEIF($ES$9:$ES$497,$ES338,SI$9:SI$497),0)</f>
        <v>3</v>
      </c>
      <c r="SP338" s="115">
        <f>ROUND(AVERAGEIF($ES$9:$ES$497,$ES338,SJ$9:SJ$497),0)</f>
        <v>5</v>
      </c>
      <c r="SQ338" s="115">
        <f>ROUND(AVERAGEIF($ES$9:$ES$497,$ES338,SK$9:SK$497),0)</f>
        <v>2</v>
      </c>
      <c r="SR338" s="115">
        <f>ROUND(AVERAGEIF($ES$9:$ES$497,$ES338,SL$9:SL$497),0)</f>
        <v>4</v>
      </c>
      <c r="SS338" s="121">
        <f>ROUND(AVERAGEIF($ES$9:$ES$497,$ES338,SM$9:SM$497),0)</f>
        <v>36</v>
      </c>
      <c r="ST338" s="114">
        <f>RANK(SB338,SB$9:SB$497,0)</f>
        <v>52</v>
      </c>
      <c r="SU338" s="115">
        <f>RANK(SC338,SC$9:SC$497,0)</f>
        <v>118</v>
      </c>
      <c r="SV338" s="115">
        <f>RANK(SD338,SD$9:SD$497,0)</f>
        <v>172</v>
      </c>
      <c r="SW338" s="115">
        <f>RANK(SE338,SE$9:SE$497,0)</f>
        <v>100</v>
      </c>
      <c r="SX338" s="115">
        <f>RANK(SF338,SF$9:SF$497,0)</f>
        <v>134</v>
      </c>
      <c r="SY338" s="115">
        <f>RANK(SG338,SG$9:SG$497,0)</f>
        <v>33</v>
      </c>
      <c r="SZ338" s="115">
        <f>COUNTIFS(SB$9:SB$497,"&gt;"&amp;SB338,$ES$9:$ES$497,$ES338)+1</f>
        <v>16</v>
      </c>
      <c r="TA338" s="115">
        <f>COUNTIFS(SC$9:SC$497,"&gt;"&amp;SC338,$ES$9:$ES$497,$ES338)+1</f>
        <v>1</v>
      </c>
      <c r="TB338" s="115">
        <f>COUNTIFS(SD$9:SD$497,"&gt;"&amp;SD338,$ES$9:$ES$497,$ES338)+1</f>
        <v>26</v>
      </c>
      <c r="TC338" s="115">
        <f>COUNTIFS(SE$9:SE$497,"&gt;"&amp;SE338,$ES$9:$ES$497,$ES338)+1</f>
        <v>2</v>
      </c>
      <c r="TD338" s="115">
        <f>COUNTIFS(SF$9:SF$497,"&gt;"&amp;SF338,$ES$9:$ES$497,$ES338)+1</f>
        <v>19</v>
      </c>
      <c r="TE338" s="117">
        <f>COUNTIFS(SG$9:SG$497,"&gt;"&amp;SG338,$ES$9:$ES$497,$ES338)+1</f>
        <v>31</v>
      </c>
      <c r="TF338" s="118">
        <f t="shared" ref="TF338:TF348" si="815">MAX(PH338:PM338)+SH338</f>
        <v>120</v>
      </c>
      <c r="TG338" s="115">
        <f t="shared" ref="TG338:TG348" si="816">PH338+SI338</f>
        <v>84</v>
      </c>
      <c r="TH338" s="115">
        <f t="shared" ref="TH338:TH348" si="817">PI338+SJ338</f>
        <v>49</v>
      </c>
      <c r="TI338" s="115">
        <f t="shared" ref="TI338:TI348" si="818">PJ338+SK338</f>
        <v>83</v>
      </c>
      <c r="TJ338" s="115">
        <f t="shared" ref="TJ338:TJ348" si="819">PK338+SL338</f>
        <v>63</v>
      </c>
      <c r="TK338" s="115">
        <f t="shared" ref="TK338:TK348" si="820">PL338+SM338</f>
        <v>110</v>
      </c>
      <c r="TL338" s="117">
        <f t="shared" ref="TL338:TL348" si="821">PM338+SM338</f>
        <v>113</v>
      </c>
      <c r="TM338" s="118">
        <f>ROUND(TF338/MAX(TF$9:TF$497)*100,0)</f>
        <v>67</v>
      </c>
      <c r="TN338" s="115">
        <f>ROUND(TG338/MAX(TG$9:TG$497)*100,0)</f>
        <v>46</v>
      </c>
      <c r="TO338" s="115">
        <f>ROUND(TH338/MAX(TH$9:TH$497)*100,0)</f>
        <v>27</v>
      </c>
      <c r="TP338" s="115">
        <f>ROUND(TI338/MAX(TI$9:TI$497)*100,0)</f>
        <v>46</v>
      </c>
      <c r="TQ338" s="115">
        <f>ROUND(TJ338/MAX(TJ$9:TJ$497)*100,0)</f>
        <v>32</v>
      </c>
      <c r="TR338" s="115">
        <f>ROUND(TK338/MAX(TK$9:TK$497)*100,0)</f>
        <v>56</v>
      </c>
      <c r="TS338" s="119">
        <f>ROUND(TL338/MAX(TL$9:TL$497)*100,0)</f>
        <v>58</v>
      </c>
      <c r="TT338" s="120">
        <f>RANK(TM338,TM$9:TM$497,0)</f>
        <v>68</v>
      </c>
      <c r="TU338" s="115">
        <f>RANK(TN338,TN$9:TN$497,0)</f>
        <v>102</v>
      </c>
      <c r="TV338" s="115">
        <f>RANK(TO338,TO$9:TO$497,0)</f>
        <v>179</v>
      </c>
      <c r="TW338" s="115">
        <f>RANK(TP338,TP$9:TP$497,0)</f>
        <v>100</v>
      </c>
      <c r="TX338" s="115">
        <f>RANK(TQ338,TQ$9:TQ$497,0)</f>
        <v>121</v>
      </c>
      <c r="TY338" s="115">
        <f>RANK(TR338,TR$9:TR$497,0)</f>
        <v>30</v>
      </c>
      <c r="TZ338" s="121">
        <f>RANK(TS338,TS$9:TS$497,0)</f>
        <v>29</v>
      </c>
      <c r="UA338" s="132"/>
      <c r="UB338" s="7" t="s">
        <v>1</v>
      </c>
    </row>
    <row r="339" spans="1:548" x14ac:dyDescent="0.15">
      <c r="A339" s="183">
        <v>331</v>
      </c>
      <c r="B339" s="200" t="s">
        <v>1328</v>
      </c>
      <c r="C339" s="143"/>
      <c r="D339" s="143"/>
      <c r="E339" s="161" t="s">
        <v>518</v>
      </c>
      <c r="F339" s="65">
        <v>102</v>
      </c>
      <c r="G339" s="65" t="s">
        <v>908</v>
      </c>
      <c r="H339" s="144" t="s">
        <v>922</v>
      </c>
      <c r="I339" s="66" t="s">
        <v>521</v>
      </c>
      <c r="J339" s="67" t="s">
        <v>521</v>
      </c>
      <c r="K339" s="67" t="s">
        <v>521</v>
      </c>
      <c r="L339" s="67" t="s">
        <v>521</v>
      </c>
      <c r="M339" s="67" t="s">
        <v>521</v>
      </c>
      <c r="N339" s="67" t="s">
        <v>521</v>
      </c>
      <c r="O339" s="67" t="s">
        <v>521</v>
      </c>
      <c r="P339" s="67" t="s">
        <v>521</v>
      </c>
      <c r="Q339" s="67" t="s">
        <v>521</v>
      </c>
      <c r="R339" s="68" t="s">
        <v>521</v>
      </c>
      <c r="S339" s="69" t="s">
        <v>521</v>
      </c>
      <c r="T339" s="67" t="s">
        <v>521</v>
      </c>
      <c r="U339" s="67" t="s">
        <v>521</v>
      </c>
      <c r="V339" s="67" t="s">
        <v>521</v>
      </c>
      <c r="W339" s="67" t="s">
        <v>521</v>
      </c>
      <c r="X339" s="67" t="s">
        <v>521</v>
      </c>
      <c r="Y339" s="67" t="s">
        <v>521</v>
      </c>
      <c r="Z339" s="67" t="s">
        <v>521</v>
      </c>
      <c r="AA339" s="67" t="s">
        <v>521</v>
      </c>
      <c r="AB339" s="68" t="s">
        <v>521</v>
      </c>
      <c r="AC339" s="69" t="s">
        <v>521</v>
      </c>
      <c r="AD339" s="67" t="s">
        <v>521</v>
      </c>
      <c r="AE339" s="67" t="s">
        <v>521</v>
      </c>
      <c r="AF339" s="67" t="s">
        <v>521</v>
      </c>
      <c r="AG339" s="67" t="s">
        <v>521</v>
      </c>
      <c r="AH339" s="67" t="s">
        <v>521</v>
      </c>
      <c r="AI339" s="67" t="s">
        <v>521</v>
      </c>
      <c r="AJ339" s="67" t="s">
        <v>521</v>
      </c>
      <c r="AK339" s="67" t="s">
        <v>521</v>
      </c>
      <c r="AL339" s="68" t="s">
        <v>521</v>
      </c>
      <c r="AM339" s="69" t="s">
        <v>521</v>
      </c>
      <c r="AN339" s="67" t="s">
        <v>521</v>
      </c>
      <c r="AO339" s="67" t="s">
        <v>521</v>
      </c>
      <c r="AP339" s="67" t="s">
        <v>521</v>
      </c>
      <c r="AQ339" s="67" t="s">
        <v>521</v>
      </c>
      <c r="AR339" s="67" t="s">
        <v>521</v>
      </c>
      <c r="AS339" s="67" t="s">
        <v>521</v>
      </c>
      <c r="AT339" s="67" t="s">
        <v>521</v>
      </c>
      <c r="AU339" s="67" t="s">
        <v>521</v>
      </c>
      <c r="AV339" s="68" t="s">
        <v>521</v>
      </c>
      <c r="AW339" s="69" t="s">
        <v>521</v>
      </c>
      <c r="AX339" s="67" t="s">
        <v>521</v>
      </c>
      <c r="AY339" s="67" t="s">
        <v>521</v>
      </c>
      <c r="AZ339" s="67" t="s">
        <v>521</v>
      </c>
      <c r="BA339" s="67" t="s">
        <v>521</v>
      </c>
      <c r="BB339" s="67" t="s">
        <v>521</v>
      </c>
      <c r="BC339" s="67" t="s">
        <v>521</v>
      </c>
      <c r="BD339" s="67" t="s">
        <v>521</v>
      </c>
      <c r="BE339" s="67" t="s">
        <v>521</v>
      </c>
      <c r="BF339" s="68" t="s">
        <v>521</v>
      </c>
      <c r="BG339" s="69" t="s">
        <v>521</v>
      </c>
      <c r="BH339" s="67" t="s">
        <v>521</v>
      </c>
      <c r="BI339" s="67" t="s">
        <v>521</v>
      </c>
      <c r="BJ339" s="67" t="s">
        <v>521</v>
      </c>
      <c r="BK339" s="67" t="s">
        <v>521</v>
      </c>
      <c r="BL339" s="67" t="s">
        <v>521</v>
      </c>
      <c r="BM339" s="67" t="s">
        <v>521</v>
      </c>
      <c r="BN339" s="67" t="s">
        <v>521</v>
      </c>
      <c r="BO339" s="67" t="s">
        <v>521</v>
      </c>
      <c r="BP339" s="68" t="s">
        <v>521</v>
      </c>
      <c r="BQ339" s="70" t="s">
        <v>521</v>
      </c>
      <c r="BR339" s="67" t="s">
        <v>521</v>
      </c>
      <c r="BS339" s="67" t="s">
        <v>521</v>
      </c>
      <c r="BT339" s="67" t="s">
        <v>521</v>
      </c>
      <c r="BU339" s="67" t="s">
        <v>521</v>
      </c>
      <c r="BV339" s="67" t="s">
        <v>521</v>
      </c>
      <c r="BW339" s="67" t="s">
        <v>521</v>
      </c>
      <c r="BX339" s="67" t="s">
        <v>521</v>
      </c>
      <c r="BY339" s="67" t="s">
        <v>521</v>
      </c>
      <c r="BZ339" s="68" t="s">
        <v>521</v>
      </c>
      <c r="CA339" s="69" t="s">
        <v>521</v>
      </c>
      <c r="CB339" s="67" t="s">
        <v>521</v>
      </c>
      <c r="CC339" s="67" t="s">
        <v>521</v>
      </c>
      <c r="CD339" s="67" t="s">
        <v>521</v>
      </c>
      <c r="CE339" s="67" t="s">
        <v>521</v>
      </c>
      <c r="CF339" s="67" t="s">
        <v>521</v>
      </c>
      <c r="CG339" s="67" t="s">
        <v>521</v>
      </c>
      <c r="CH339" s="67" t="s">
        <v>521</v>
      </c>
      <c r="CI339" s="67" t="s">
        <v>521</v>
      </c>
      <c r="CJ339" s="68" t="s">
        <v>521</v>
      </c>
      <c r="CK339" s="69" t="s">
        <v>521</v>
      </c>
      <c r="CL339" s="67" t="s">
        <v>521</v>
      </c>
      <c r="CM339" s="67" t="s">
        <v>521</v>
      </c>
      <c r="CN339" s="67" t="s">
        <v>521</v>
      </c>
      <c r="CO339" s="67" t="s">
        <v>521</v>
      </c>
      <c r="CP339" s="67" t="s">
        <v>521</v>
      </c>
      <c r="CQ339" s="67" t="s">
        <v>521</v>
      </c>
      <c r="CR339" s="67" t="s">
        <v>521</v>
      </c>
      <c r="CS339" s="67" t="s">
        <v>521</v>
      </c>
      <c r="CT339" s="68" t="s">
        <v>521</v>
      </c>
      <c r="CU339" s="69" t="s">
        <v>521</v>
      </c>
      <c r="CV339" s="67" t="s">
        <v>521</v>
      </c>
      <c r="CW339" s="67" t="s">
        <v>521</v>
      </c>
      <c r="CX339" s="67" t="s">
        <v>521</v>
      </c>
      <c r="CY339" s="67" t="s">
        <v>521</v>
      </c>
      <c r="CZ339" s="67" t="s">
        <v>521</v>
      </c>
      <c r="DA339" s="67" t="s">
        <v>521</v>
      </c>
      <c r="DB339" s="67" t="s">
        <v>521</v>
      </c>
      <c r="DC339" s="67" t="s">
        <v>521</v>
      </c>
      <c r="DD339" s="68" t="s">
        <v>521</v>
      </c>
      <c r="DE339" s="69" t="s">
        <v>521</v>
      </c>
      <c r="DF339" s="71" t="s">
        <v>521</v>
      </c>
      <c r="DG339" s="67" t="s">
        <v>521</v>
      </c>
      <c r="DH339" s="67" t="s">
        <v>521</v>
      </c>
      <c r="DI339" s="67" t="s">
        <v>521</v>
      </c>
      <c r="DJ339" s="67" t="s">
        <v>521</v>
      </c>
      <c r="DK339" s="67" t="s">
        <v>521</v>
      </c>
      <c r="DL339" s="67" t="s">
        <v>521</v>
      </c>
      <c r="DM339" s="67" t="s">
        <v>521</v>
      </c>
      <c r="DN339" s="68" t="s">
        <v>521</v>
      </c>
      <c r="DO339" s="70" t="s">
        <v>521</v>
      </c>
      <c r="DP339" s="71" t="s">
        <v>521</v>
      </c>
      <c r="DQ339" s="67" t="s">
        <v>521</v>
      </c>
      <c r="DR339" s="67" t="s">
        <v>521</v>
      </c>
      <c r="DS339" s="67" t="s">
        <v>521</v>
      </c>
      <c r="DT339" s="67" t="s">
        <v>521</v>
      </c>
      <c r="DU339" s="67" t="s">
        <v>521</v>
      </c>
      <c r="DV339" s="67" t="s">
        <v>521</v>
      </c>
      <c r="DW339" s="67" t="s">
        <v>521</v>
      </c>
      <c r="DX339" s="72" t="s">
        <v>521</v>
      </c>
      <c r="DY339" s="146" t="s">
        <v>522</v>
      </c>
      <c r="DZ339" s="74">
        <v>3</v>
      </c>
      <c r="EA339" s="74">
        <v>4</v>
      </c>
      <c r="EB339" s="74">
        <v>4</v>
      </c>
      <c r="EC339" s="75">
        <v>5</v>
      </c>
      <c r="ED339" s="168" t="s">
        <v>522</v>
      </c>
      <c r="EE339" s="74">
        <f t="shared" si="765"/>
        <v>3</v>
      </c>
      <c r="EF339" s="74">
        <f t="shared" si="766"/>
        <v>12</v>
      </c>
      <c r="EG339" s="74">
        <f t="shared" si="767"/>
        <v>48</v>
      </c>
      <c r="EH339" s="77">
        <f t="shared" si="768"/>
        <v>240</v>
      </c>
      <c r="EI339" s="73">
        <v>30</v>
      </c>
      <c r="EJ339" s="74">
        <v>150</v>
      </c>
      <c r="EK339" s="74">
        <v>900</v>
      </c>
      <c r="EL339" s="74">
        <v>3000</v>
      </c>
      <c r="EM339" s="75">
        <v>15000</v>
      </c>
      <c r="EN339" s="78">
        <v>1</v>
      </c>
      <c r="EO339" s="79">
        <f t="shared" si="769"/>
        <v>1.6666666666666667</v>
      </c>
      <c r="EP339" s="79">
        <f t="shared" si="770"/>
        <v>2.5</v>
      </c>
      <c r="EQ339" s="79">
        <f t="shared" si="771"/>
        <v>2.0833333333333335</v>
      </c>
      <c r="ER339" s="80">
        <f t="shared" si="772"/>
        <v>2.0833333333333335</v>
      </c>
      <c r="ES339" s="128" t="s">
        <v>564</v>
      </c>
      <c r="ET339" s="82" t="s">
        <v>1332</v>
      </c>
      <c r="EU339" s="83">
        <v>4</v>
      </c>
      <c r="EV339" s="146">
        <v>129</v>
      </c>
      <c r="EW339" s="147">
        <v>76</v>
      </c>
      <c r="EX339" s="147">
        <v>48</v>
      </c>
      <c r="EY339" s="147">
        <v>72</v>
      </c>
      <c r="EZ339" s="147">
        <v>23</v>
      </c>
      <c r="FA339" s="147">
        <v>21</v>
      </c>
      <c r="FB339" s="147">
        <v>69</v>
      </c>
      <c r="FC339" s="147">
        <v>69</v>
      </c>
      <c r="FD339" s="74">
        <f t="shared" si="773"/>
        <v>71</v>
      </c>
      <c r="FE339" s="84">
        <f t="shared" si="774"/>
        <v>117</v>
      </c>
      <c r="FF339" s="73">
        <f>RANK(EV339,$EV$9:$EV$497,0)</f>
        <v>20</v>
      </c>
      <c r="FG339" s="74">
        <f>RANK(EW339,$EW$9:$EW$497,0)</f>
        <v>66</v>
      </c>
      <c r="FH339" s="74">
        <f>RANK(EX339,$EX$9:$EX$497,0)</f>
        <v>149</v>
      </c>
      <c r="FI339" s="74">
        <f>RANK(EY339,$EY$9:$EY$497,0)</f>
        <v>39</v>
      </c>
      <c r="FJ339" s="74">
        <f>RANK(EZ339,$EZ$9:$EZ$497,0)</f>
        <v>175</v>
      </c>
      <c r="FK339" s="74">
        <f>RANK(FA339,$FA$9:$FA$497,0)</f>
        <v>183</v>
      </c>
      <c r="FL339" s="74">
        <f>RANK(FB339,$FB$9:$FB$497,0)</f>
        <v>87</v>
      </c>
      <c r="FM339" s="74">
        <f>RANK(FC339,$FC$9:$FC$497,0)</f>
        <v>99</v>
      </c>
      <c r="FN339" s="74">
        <f>RANK(FD339,$FD$9:$FD$497,0)</f>
        <v>207</v>
      </c>
      <c r="FO339" s="84">
        <f>RANK(FE339,$FE$9:$FE$497,0)</f>
        <v>115</v>
      </c>
      <c r="FP339" s="73">
        <f>COUNTIFS($EV$9:$EV$497,"&gt;"&amp;EV339,$ES$9:$ES$497,ES339)+1</f>
        <v>6</v>
      </c>
      <c r="FQ339" s="74">
        <f>COUNTIFS($EW$9:$EW$497,"&gt;"&amp;EW339,$ES$9:$ES$497,ES339)+1</f>
        <v>6</v>
      </c>
      <c r="FR339" s="74">
        <f>COUNTIFS($EX$9:$EX$497,"&gt;"&amp;EX339,$ES$9:$ES$497,ES339)+1</f>
        <v>52</v>
      </c>
      <c r="FS339" s="74">
        <f>COUNTIFS($EY$9:$EY$497,"&gt;"&amp;EY339,$ES$9:$ES$497,ES339)+1</f>
        <v>10</v>
      </c>
      <c r="FT339" s="74">
        <f>COUNTIFS($EZ$9:$EZ$497,"&gt;"&amp;EZ339,$ES$9:$ES$497,ES339)+1</f>
        <v>37</v>
      </c>
      <c r="FU339" s="74">
        <f>COUNTIFS($FA$9:$FA$497,"&gt;"&amp;FA339,$ES$9:$ES$497,ES339)+1</f>
        <v>46</v>
      </c>
      <c r="FV339" s="74">
        <f>COUNTIFS($FB$9:$FB$497,"&gt;"&amp;FB339,$ES$9:$ES$497,ES339)+1</f>
        <v>50</v>
      </c>
      <c r="FW339" s="74">
        <f>COUNTIFS($FC$9:$FC$497,"&gt;"&amp;FC339,$ES$9:$ES$497,ES339)+1</f>
        <v>46</v>
      </c>
      <c r="FX339" s="74">
        <f>COUNTIFS($FD$9:$FD$497,"&gt;"&amp;FD339,$ES$9:$ES$497,ES339)+1</f>
        <v>51</v>
      </c>
      <c r="FY339" s="84">
        <f>COUNTIFS($FE$9:$FE$497,"&gt;"&amp;FE339,$ES$9:$ES$497,ES339)+1</f>
        <v>49</v>
      </c>
      <c r="FZ339" s="85">
        <f t="shared" si="775"/>
        <v>1.26</v>
      </c>
      <c r="GA339" s="86">
        <f t="shared" si="776"/>
        <v>0.75</v>
      </c>
      <c r="GB339" s="86">
        <f t="shared" si="777"/>
        <v>0.47</v>
      </c>
      <c r="GC339" s="86">
        <f t="shared" si="778"/>
        <v>0.71</v>
      </c>
      <c r="GD339" s="86">
        <f t="shared" si="779"/>
        <v>0.23</v>
      </c>
      <c r="GE339" s="86">
        <f t="shared" si="780"/>
        <v>0.21</v>
      </c>
      <c r="GF339" s="86">
        <f t="shared" si="781"/>
        <v>0.68</v>
      </c>
      <c r="GG339" s="86">
        <f t="shared" si="782"/>
        <v>0.68</v>
      </c>
      <c r="GH339" s="86">
        <f t="shared" si="783"/>
        <v>0.7</v>
      </c>
      <c r="GI339" s="87">
        <f t="shared" si="784"/>
        <v>1.1499999999999999</v>
      </c>
      <c r="GJ339" s="85">
        <f>ROUND(((FZ339-AVERAGE(FZ$9:FZ$497))/STDEVP(FZ$9:FZ$497)*10+50),2)</f>
        <v>61.42</v>
      </c>
      <c r="GK339" s="86">
        <f>ROUND(((GA339-AVERAGE(GA$9:GA$497))/STDEVP(GA$9:GA$497)*10+50),2)</f>
        <v>51.78</v>
      </c>
      <c r="GL339" s="86">
        <f>ROUND(((GB339-AVERAGE(GB$9:GB$497))/STDEVP(GB$9:GB$497)*10+50),2)</f>
        <v>45.76</v>
      </c>
      <c r="GM339" s="86">
        <f>ROUND(((GC339-AVERAGE(GC$9:GC$497))/STDEVP(GC$9:GC$497)*10+50),2)</f>
        <v>59.22</v>
      </c>
      <c r="GN339" s="86">
        <f>ROUND(((GD339-AVERAGE(GD$9:GD$497))/STDEVP(GD$9:GD$497)*10+50),2)</f>
        <v>44.44</v>
      </c>
      <c r="GO339" s="86">
        <f>ROUND(((GE339-AVERAGE(GE$9:GE$497))/STDEVP(GE$9:GE$497)*10+50),2)</f>
        <v>44.98</v>
      </c>
      <c r="GP339" s="86">
        <f>ROUND(((GF339-AVERAGE(GF$9:GF$497))/STDEVP(GF$9:GF$497)*10+50),2)</f>
        <v>51.42</v>
      </c>
      <c r="GQ339" s="86">
        <f>ROUND(((GG339-AVERAGE(GG$9:GG$497))/STDEVP(GG$9:GG$497)*10+50),2)</f>
        <v>51.53</v>
      </c>
      <c r="GR339" s="86">
        <f>ROUND(((GH339-AVERAGE(GH$9:GH$497))/STDEVP(GH$9:GH$497)*10+50),2)</f>
        <v>39.979999999999997</v>
      </c>
      <c r="GS339" s="87">
        <f>ROUND(((GI339-AVERAGE(GI$9:GI$497))/STDEVP(GI$9:GI$497)*10+50),2)</f>
        <v>48.66</v>
      </c>
      <c r="GT339" s="73">
        <f>RANK(GJ339,$GJ$9:$GJ$497,0)</f>
        <v>58</v>
      </c>
      <c r="GU339" s="74">
        <f>RANK(GK339,$GK$9:$GK$497,0)</f>
        <v>163</v>
      </c>
      <c r="GV339" s="74">
        <f>RANK(GL339,$GL$9:$GL$497,0)</f>
        <v>274</v>
      </c>
      <c r="GW339" s="74">
        <f>RANK(GM339,$GM$9:$GM$497,0)</f>
        <v>56</v>
      </c>
      <c r="GX339" s="74">
        <f>RANK(GN339,$GN$9:$GN$497,0)</f>
        <v>296</v>
      </c>
      <c r="GY339" s="74">
        <f>RANK(GO339,$GO$9:$GO$497,0)</f>
        <v>271</v>
      </c>
      <c r="GZ339" s="74">
        <f>RANK(GP339,$GP$9:$GP$497,0)</f>
        <v>187</v>
      </c>
      <c r="HA339" s="74">
        <f>RANK(GQ339,$GQ$9:$GQ$497,0)</f>
        <v>189</v>
      </c>
      <c r="HB339" s="74">
        <f>RANK(GR339,$GR$9:$GR$497,0)</f>
        <v>382</v>
      </c>
      <c r="HC339" s="84">
        <f>RANK(GS339,$GS$9:$GS$497,0)</f>
        <v>215</v>
      </c>
      <c r="HD339" s="85">
        <f>ROUND(AVERAGEIF($ES$9:$ES$497,$ES339,$FZ$9:$FZ$497),2)</f>
        <v>0.92</v>
      </c>
      <c r="HE339" s="86">
        <f>ROUND(AVERAGEIF($ES$9:$ES$497,$ES339,$GA$9:$GA$497),2)</f>
        <v>0.65</v>
      </c>
      <c r="HF339" s="86">
        <f>ROUND(AVERAGEIF($ES$9:$ES$497,$ES339,$GB$9:$GB$497),2)</f>
        <v>0.69</v>
      </c>
      <c r="HG339" s="86">
        <f>ROUND(AVERAGEIF($ES$9:$ES$497,$ES339,$GC$9:$GC$497),2)</f>
        <v>0.54</v>
      </c>
      <c r="HH339" s="86">
        <f>ROUND(AVERAGEIF($ES$9:$ES$497,$ES339,$GD$9:$GD$497),2)</f>
        <v>0.32</v>
      </c>
      <c r="HI339" s="86">
        <f>ROUND(AVERAGEIF($ES$9:$ES$497,$ES339,$GE$9:$GE$497),2)</f>
        <v>0.33</v>
      </c>
      <c r="HJ339" s="86">
        <f>ROUND(AVERAGEIF($ES$9:$ES$497,$ES339,$GF$9:$GF$497),2)</f>
        <v>0.98</v>
      </c>
      <c r="HK339" s="86">
        <f>ROUND(AVERAGEIF($ES$9:$ES$497,$ES339,$GG$9:$GG$497),2)</f>
        <v>0.86</v>
      </c>
      <c r="HL339" s="86">
        <f>ROUND(AVERAGEIF($ES$9:$ES$497,$ES339,$GH$9:$GH$497),2)</f>
        <v>1.01</v>
      </c>
      <c r="HM339" s="87">
        <f>ROUND(AVERAGEIF($ES$9:$ES$497,$ES339,$GI$9:$GI$497),2)</f>
        <v>1.55</v>
      </c>
      <c r="HN339" s="88">
        <f t="shared" si="785"/>
        <v>0.33999999999999997</v>
      </c>
      <c r="HO339" s="89">
        <f t="shared" si="786"/>
        <v>9.9999999999999978E-2</v>
      </c>
      <c r="HP339" s="89">
        <f t="shared" si="787"/>
        <v>-0.21999999999999997</v>
      </c>
      <c r="HQ339" s="89">
        <f t="shared" si="788"/>
        <v>0.16999999999999993</v>
      </c>
      <c r="HR339" s="89">
        <f t="shared" si="789"/>
        <v>-0.09</v>
      </c>
      <c r="HS339" s="89">
        <f t="shared" si="790"/>
        <v>-0.12000000000000002</v>
      </c>
      <c r="HT339" s="89">
        <f t="shared" si="791"/>
        <v>-0.29999999999999993</v>
      </c>
      <c r="HU339" s="89">
        <f t="shared" si="792"/>
        <v>-0.17999999999999994</v>
      </c>
      <c r="HV339" s="89">
        <f t="shared" si="793"/>
        <v>-0.31000000000000005</v>
      </c>
      <c r="HW339" s="90">
        <f t="shared" si="794"/>
        <v>-0.40000000000000013</v>
      </c>
      <c r="HX339" s="73">
        <f>COUNTIFS($FZ$9:$FZ$497,"&gt;"&amp;FZ339,$ES$9:$ES$497,$ES339)+1</f>
        <v>6</v>
      </c>
      <c r="HY339" s="74">
        <f>COUNTIFS($GA$9:$GA$497,"&gt;"&amp;GA339,$ES$9:$ES$497,$ES339)+1</f>
        <v>23</v>
      </c>
      <c r="HZ339" s="74">
        <f>COUNTIFS($GB$9:$GB$497,"&gt;"&amp;GB339,$ES$9:$ES$497,$ES339)+1</f>
        <v>88</v>
      </c>
      <c r="IA339" s="74">
        <f>COUNTIFS($GC$9:$GC$497,"&gt;"&amp;GC339,$ES$9:$ES$497,$ES339)+1</f>
        <v>12</v>
      </c>
      <c r="IB339" s="74">
        <f>COUNTIFS($GD$9:$GD$497,"&gt;"&amp;GD339,$ES$9:$ES$497,$ES339)+1</f>
        <v>78</v>
      </c>
      <c r="IC339" s="74">
        <f>COUNTIFS($GE$9:$GE$497,"&gt;"&amp;GE339,$ES$9:$ES$497,$ES339)+1</f>
        <v>80</v>
      </c>
      <c r="ID339" s="74">
        <f>COUNTIFS($GF$9:$GF$497,"&gt;"&amp;GF339,$ES$9:$ES$497,$ES339)+1</f>
        <v>87</v>
      </c>
      <c r="IE339" s="74">
        <f>COUNTIFS($GG$9:$GG$497,"&gt;"&amp;GG339,$ES$9:$ES$497,$ES339)+1</f>
        <v>80</v>
      </c>
      <c r="IF339" s="74">
        <f>COUNTIFS($GH$9:$GH$497,"&gt;"&amp;GH339,$ES$9:$ES$497,$ES339)+1</f>
        <v>91</v>
      </c>
      <c r="IG339" s="84">
        <f>COUNTIFS($GI$9:$GI$497,"&gt;"&amp;GI339,$ES$9:$ES$497,$ES339)+1</f>
        <v>86</v>
      </c>
      <c r="IH339" s="148"/>
      <c r="II339" s="149"/>
      <c r="IJ339" s="149">
        <v>0.05</v>
      </c>
      <c r="IK339" s="149"/>
      <c r="IL339" s="149"/>
      <c r="IM339" s="150"/>
      <c r="IN339" s="151"/>
      <c r="IO339" s="152"/>
      <c r="IP339" s="153"/>
      <c r="IQ339" s="149"/>
      <c r="IR339" s="149"/>
      <c r="IS339" s="149">
        <v>0.1</v>
      </c>
      <c r="IT339" s="149"/>
      <c r="IU339" s="149"/>
      <c r="IV339" s="149"/>
      <c r="IW339" s="154"/>
      <c r="IX339" s="151"/>
      <c r="IY339" s="149"/>
      <c r="IZ339" s="149"/>
      <c r="JA339" s="149"/>
      <c r="JB339" s="149"/>
      <c r="JC339" s="149"/>
      <c r="JD339" s="149"/>
      <c r="JE339" s="155"/>
      <c r="JF339" s="153"/>
      <c r="JG339" s="149"/>
      <c r="JH339" s="149"/>
      <c r="JI339" s="149"/>
      <c r="JJ339" s="149"/>
      <c r="JK339" s="149"/>
      <c r="JL339" s="149"/>
      <c r="JM339" s="154"/>
      <c r="JN339" s="151"/>
      <c r="JO339" s="149"/>
      <c r="JP339" s="149"/>
      <c r="JQ339" s="149"/>
      <c r="JR339" s="149"/>
      <c r="JS339" s="149"/>
      <c r="JT339" s="149"/>
      <c r="JU339" s="149"/>
      <c r="JV339" s="149"/>
      <c r="JW339" s="149"/>
      <c r="JX339" s="149"/>
      <c r="JY339" s="149"/>
      <c r="JZ339" s="155"/>
      <c r="KA339" s="151"/>
      <c r="KB339" s="149"/>
      <c r="KC339" s="149"/>
      <c r="KD339" s="149"/>
      <c r="KE339" s="155"/>
      <c r="KF339" s="153"/>
      <c r="KG339" s="149"/>
      <c r="KH339" s="149"/>
      <c r="KI339" s="149"/>
      <c r="KJ339" s="149"/>
      <c r="KK339" s="156"/>
      <c r="KL339" s="149"/>
      <c r="KM339" s="149"/>
      <c r="KN339" s="149"/>
      <c r="KO339" s="149"/>
      <c r="KP339" s="149"/>
      <c r="KQ339" s="149"/>
      <c r="KR339" s="149"/>
      <c r="KS339" s="154"/>
      <c r="KT339" s="154"/>
      <c r="KU339" s="154"/>
      <c r="KV339" s="154"/>
      <c r="KW339" s="151"/>
      <c r="KX339" s="149"/>
      <c r="KY339" s="149"/>
      <c r="KZ339" s="149"/>
      <c r="LA339" s="149"/>
      <c r="LB339" s="149"/>
      <c r="LC339" s="154"/>
      <c r="LD339" s="151"/>
      <c r="LE339" s="152"/>
      <c r="LF339" s="157"/>
      <c r="LG339" s="158"/>
      <c r="LH339" s="151"/>
      <c r="LI339" s="149"/>
      <c r="LJ339" s="147"/>
      <c r="LK339" s="147"/>
      <c r="LL339" s="147"/>
      <c r="LM339" s="159"/>
      <c r="LN339" s="153"/>
      <c r="LO339" s="149"/>
      <c r="LP339" s="149"/>
      <c r="LQ339" s="149"/>
      <c r="LR339" s="154"/>
      <c r="LS339" s="151"/>
      <c r="LT339" s="149"/>
      <c r="LU339" s="149"/>
      <c r="LV339" s="149"/>
      <c r="LW339" s="149"/>
      <c r="LX339" s="149"/>
      <c r="LY339" s="149"/>
      <c r="LZ339" s="149"/>
      <c r="MA339" s="155"/>
      <c r="MB339" s="153"/>
      <c r="MC339" s="149"/>
      <c r="MD339" s="149"/>
      <c r="ME339" s="149"/>
      <c r="MF339" s="149"/>
      <c r="MG339" s="149"/>
      <c r="MH339" s="149"/>
      <c r="MI339" s="149"/>
      <c r="MJ339" s="149"/>
      <c r="MK339" s="149"/>
      <c r="ML339" s="149"/>
      <c r="MM339" s="149"/>
      <c r="MN339" s="156"/>
      <c r="MO339" s="156"/>
      <c r="MP339" s="154"/>
      <c r="MQ339" s="151"/>
      <c r="MR339" s="149"/>
      <c r="MS339" s="149"/>
      <c r="MT339" s="149"/>
      <c r="MU339" s="149"/>
      <c r="MV339" s="156"/>
      <c r="MW339" s="149"/>
      <c r="MX339" s="149">
        <v>0.15</v>
      </c>
      <c r="MY339" s="149"/>
      <c r="MZ339" s="149"/>
      <c r="NA339" s="149"/>
      <c r="NB339" s="149"/>
      <c r="NC339" s="149"/>
      <c r="ND339" s="154"/>
      <c r="NE339" s="154"/>
      <c r="NF339" s="154"/>
      <c r="NG339" s="154"/>
      <c r="NH339" s="151"/>
      <c r="NI339" s="149"/>
      <c r="NJ339" s="149"/>
      <c r="NK339" s="149"/>
      <c r="NL339" s="149"/>
      <c r="NM339" s="149"/>
      <c r="NN339" s="94"/>
      <c r="NO339" s="151"/>
      <c r="NP339" s="160"/>
      <c r="NQ339" s="124" t="s">
        <v>1327</v>
      </c>
      <c r="NR339" s="199" t="s">
        <v>1333</v>
      </c>
      <c r="NS339" s="145"/>
      <c r="NT339" s="145"/>
      <c r="NU339" s="145"/>
      <c r="NV339" s="171"/>
      <c r="NW339" s="145"/>
      <c r="NX339" s="165" t="s">
        <v>1334</v>
      </c>
      <c r="NY339" s="138" t="s">
        <v>926</v>
      </c>
      <c r="NZ339" s="165" t="s">
        <v>1334</v>
      </c>
      <c r="OA339" s="166"/>
      <c r="OB339" s="166"/>
      <c r="OC339" s="166"/>
      <c r="OD339" s="108">
        <f t="shared" si="795"/>
        <v>240</v>
      </c>
      <c r="OE339" s="109">
        <v>2</v>
      </c>
      <c r="OF339" s="110">
        <f t="shared" si="796"/>
        <v>75</v>
      </c>
      <c r="OG339" s="109">
        <v>6</v>
      </c>
      <c r="OH339" s="111">
        <f>ROUND(AVERAGEIF($ES$9:$ES$497,$ES339,EV$9:EV$497),0)</f>
        <v>67</v>
      </c>
      <c r="OI339" s="112">
        <f>ROUND(AVERAGEIF($ES$9:$ES$497,$ES339,EW$9:EW$497),0)</f>
        <v>45</v>
      </c>
      <c r="OJ339" s="112">
        <f>ROUND(AVERAGEIF($ES$9:$ES$497,$ES339,EX$9:EX$497),0)</f>
        <v>51</v>
      </c>
      <c r="OK339" s="112">
        <f>ROUND(AVERAGEIF($ES$9:$ES$497,$ES339,EY$9:EY$497),0)</f>
        <v>39</v>
      </c>
      <c r="OL339" s="112">
        <f>ROUND(AVERAGEIF($ES$9:$ES$497,$ES339,EZ$9:EZ$497),0)</f>
        <v>21</v>
      </c>
      <c r="OM339" s="112">
        <f>ROUND(AVERAGEIF($ES$9:$ES$497,$ES339,FA$9:FA$497),0)</f>
        <v>21</v>
      </c>
      <c r="ON339" s="112">
        <f>ROUND(AVERAGEIF($ES$9:$ES$497,$ES339,FB$9:FB$497),0)</f>
        <v>68</v>
      </c>
      <c r="OO339" s="112">
        <f>ROUND(AVERAGEIF($ES$9:$ES$497,$ES339,FC$9:FC$497),0)</f>
        <v>64</v>
      </c>
      <c r="OP339" s="112">
        <f>ROUND(AVERAGEIF($ES$9:$ES$497,$ES339,FD$9:FD$497),0)</f>
        <v>72</v>
      </c>
      <c r="OQ339" s="113">
        <f>ROUND(AVERAGEIF($ES$9:$ES$497,$ES339,FE$9:FE$497),0)</f>
        <v>115</v>
      </c>
      <c r="OR339" s="114">
        <f>ROUND(EV339/MAX(EV$9:EV$497)*100,0)</f>
        <v>72</v>
      </c>
      <c r="OS339" s="115">
        <f>ROUND(EW339/MAX(EW$9:EW$497)*100,0)</f>
        <v>60</v>
      </c>
      <c r="OT339" s="115">
        <f>ROUND(EX339/MAX(EX$9:EX$497)*100,0)</f>
        <v>40</v>
      </c>
      <c r="OU339" s="115">
        <f>ROUND(EY339/MAX(EY$9:EY$497)*100,0)</f>
        <v>48</v>
      </c>
      <c r="OV339" s="115">
        <f>ROUND(EZ339/MAX(EZ$9:EZ$497)*100,0)</f>
        <v>18</v>
      </c>
      <c r="OW339" s="115">
        <f>ROUND(FA339/MAX(FA$9:FA$497)*100,0)</f>
        <v>19</v>
      </c>
      <c r="OX339" s="115">
        <f>ROUND(FB339/MAX(FB$9:FB$497)*100,0)</f>
        <v>51</v>
      </c>
      <c r="OY339" s="116">
        <f>ROUND(FC339/MAX(FC$9:FC$497)*100,0)</f>
        <v>48</v>
      </c>
      <c r="OZ339" s="115">
        <f>ROUND(FD339/MAX(FD$9:FD$497)*100,0)</f>
        <v>48</v>
      </c>
      <c r="PA339" s="117">
        <f>ROUND(FE339/MAX(FE$9:FE$497)*100,0)</f>
        <v>48</v>
      </c>
      <c r="PB339" s="118">
        <f t="shared" si="797"/>
        <v>582</v>
      </c>
      <c r="PC339" s="115">
        <f t="shared" si="798"/>
        <v>516</v>
      </c>
      <c r="PD339" s="115">
        <f t="shared" si="799"/>
        <v>636</v>
      </c>
      <c r="PE339" s="115">
        <f t="shared" si="800"/>
        <v>678</v>
      </c>
      <c r="PF339" s="115">
        <f t="shared" si="801"/>
        <v>569</v>
      </c>
      <c r="PG339" s="119">
        <f t="shared" si="802"/>
        <v>468</v>
      </c>
      <c r="PH339" s="118">
        <f>ROUND(PB339/MAX(PB$9:PB$497)*100,0)</f>
        <v>69</v>
      </c>
      <c r="PI339" s="115">
        <f>ROUND(PC339/MAX(PC$9:PC$497)*100,0)</f>
        <v>62</v>
      </c>
      <c r="PJ339" s="115">
        <f>ROUND(PD339/MAX(PD$9:PD$497)*100,0)</f>
        <v>68</v>
      </c>
      <c r="PK339" s="115">
        <f>ROUND(PE339/MAX(PE$9:PE$497)*100,0)</f>
        <v>67</v>
      </c>
      <c r="PL339" s="115">
        <f>ROUND(PF339/MAX(PF$9:PF$497)*100,0)</f>
        <v>80</v>
      </c>
      <c r="PM339" s="119">
        <f>ROUND(PG339/MAX(PG$9:PG$497)*100,0)</f>
        <v>68</v>
      </c>
      <c r="PN339" s="118">
        <f>RANK(PH339,PH$9:PH$497,0)</f>
        <v>56</v>
      </c>
      <c r="PO339" s="115">
        <f>RANK(PI339,PI$9:PI$497,0)</f>
        <v>52</v>
      </c>
      <c r="PP339" s="115">
        <f>RANK(PJ339,PJ$9:PJ$497,0)</f>
        <v>79</v>
      </c>
      <c r="PQ339" s="115">
        <f>RANK(PK339,PK$9:PK$497,0)</f>
        <v>54</v>
      </c>
      <c r="PR339" s="115">
        <f>RANK(PL339,PL$9:PL$497,0)</f>
        <v>34</v>
      </c>
      <c r="PS339" s="119">
        <f>RANK(PM339,PM$9:PM$497,0)</f>
        <v>54</v>
      </c>
      <c r="PT339" s="120">
        <f>ROUND(FZ339/MAX(FZ$9:FZ$497)*100,0)</f>
        <v>69</v>
      </c>
      <c r="PU339" s="115">
        <f>ROUND(GA339/MAX(GA$9:GA$497)*100,0)</f>
        <v>42</v>
      </c>
      <c r="PV339" s="115">
        <f>ROUND(GB339/MAX(GB$9:GB$497)*100,0)</f>
        <v>34</v>
      </c>
      <c r="PW339" s="115">
        <f>ROUND(GC339/MAX(GC$9:GC$497)*100,0)</f>
        <v>56</v>
      </c>
      <c r="PX339" s="115">
        <f>ROUND(GD339/MAX(GD$9:GD$497)*100,0)</f>
        <v>13</v>
      </c>
      <c r="PY339" s="115">
        <f>ROUND(GE339/MAX(GE$9:GE$497)*100,0)</f>
        <v>13</v>
      </c>
      <c r="PZ339" s="115">
        <f>ROUND(GF339/MAX(GF$9:GF$497)*100,0)</f>
        <v>32</v>
      </c>
      <c r="QA339" s="116">
        <f>ROUND(GG339/MAX(GG$9:GG$497)*100,0)</f>
        <v>37</v>
      </c>
      <c r="QB339" s="115">
        <f>ROUND(GH339/MAX(GH$9:GH$497)*100,0)</f>
        <v>31</v>
      </c>
      <c r="QC339" s="121">
        <f>ROUND(GI339/MAX(GI$9:GI$497)*100,0)</f>
        <v>37</v>
      </c>
      <c r="QD339" s="120">
        <f>ROUND(AVERAGEIF($ES$9:$ES$497,$ES339,PT$9:PT$497),0)</f>
        <v>50</v>
      </c>
      <c r="QE339" s="120">
        <f>ROUND(AVERAGEIF($ES$9:$ES$497,$ES339,PU$9:PU$497),0)</f>
        <v>37</v>
      </c>
      <c r="QF339" s="120">
        <f>ROUND(AVERAGEIF($ES$9:$ES$497,$ES339,PV$9:PV$497),0)</f>
        <v>50</v>
      </c>
      <c r="QG339" s="120">
        <f>ROUND(AVERAGEIF($ES$9:$ES$497,$ES339,PW$9:PW$497),0)</f>
        <v>43</v>
      </c>
      <c r="QH339" s="120">
        <f>ROUND(AVERAGEIF($ES$9:$ES$497,$ES339,PX$9:PX$497),0)</f>
        <v>18</v>
      </c>
      <c r="QI339" s="120">
        <f>ROUND(AVERAGEIF($ES$9:$ES$497,$ES339,PY$9:PY$497),0)</f>
        <v>20</v>
      </c>
      <c r="QJ339" s="120">
        <f>ROUND(AVERAGEIF($ES$9:$ES$497,$ES339,PZ$9:PZ$497),0)</f>
        <v>46</v>
      </c>
      <c r="QK339" s="120">
        <f>ROUND(AVERAGEIF($ES$9:$ES$497,$ES339,QA$9:QA$497),0)</f>
        <v>47</v>
      </c>
      <c r="QL339" s="120">
        <f>ROUND(AVERAGEIF($ES$9:$ES$497,$ES339,QB$9:QB$497),0)</f>
        <v>45</v>
      </c>
      <c r="QM339" s="120">
        <f>ROUND(AVERAGEIF($ES$9:$ES$497,$ES339,QC$9:QC$497),0)</f>
        <v>49</v>
      </c>
      <c r="QN339" s="114">
        <f t="shared" si="803"/>
        <v>515</v>
      </c>
      <c r="QO339" s="115">
        <f t="shared" si="804"/>
        <v>431</v>
      </c>
      <c r="QP339" s="115">
        <f t="shared" si="805"/>
        <v>567</v>
      </c>
      <c r="QQ339" s="115">
        <f t="shared" si="806"/>
        <v>626</v>
      </c>
      <c r="QR339" s="115">
        <f t="shared" si="807"/>
        <v>642</v>
      </c>
      <c r="QS339" s="119">
        <f t="shared" si="808"/>
        <v>418</v>
      </c>
      <c r="QT339" s="114">
        <f>ROUND((QN339-MIN(QN$9:QN$497))/(MAX(QN$9:QN$497)-MIN(QN$9:QN$497))*100,0)</f>
        <v>45</v>
      </c>
      <c r="QU339" s="115">
        <f>ROUND((QO339-MIN(QO$9:QO$497))/(MAX(QO$9:QO$497)-MIN(QO$9:QO$497))*100,0)</f>
        <v>32</v>
      </c>
      <c r="QV339" s="115">
        <f>ROUND((QP339-MIN(QP$9:QP$497))/(MAX(QP$9:QP$497)-MIN(QP$9:QP$497))*100,0)</f>
        <v>31</v>
      </c>
      <c r="QW339" s="115">
        <f>ROUND((QQ339-MIN(QQ$9:QQ$497))/(MAX(QQ$9:QQ$497)-MIN(QQ$9:QQ$497))*100,0)</f>
        <v>43</v>
      </c>
      <c r="QX339" s="115">
        <f>ROUND((QR339-MIN(QR$9:QR$497))/(MAX(QR$9:QR$497)-MIN(QR$9:QR$497))*100,0)</f>
        <v>69</v>
      </c>
      <c r="QY339" s="115">
        <f>ROUND((QS339-MIN(QS$9:QS$497))/(MAX(QS$9:QS$497)-MIN(QS$9:QS$497))*100,0)</f>
        <v>49</v>
      </c>
      <c r="QZ339" s="114">
        <f>RANK(QN339,QN$9:QN$497,0)</f>
        <v>148</v>
      </c>
      <c r="RA339" s="115">
        <f>RANK(QO339,QO$9:QO$497,0)</f>
        <v>140</v>
      </c>
      <c r="RB339" s="115">
        <f>RANK(QP339,QP$9:QP$497,0)</f>
        <v>191</v>
      </c>
      <c r="RC339" s="115">
        <f>RANK(QQ339,QQ$9:QQ$497,0)</f>
        <v>148</v>
      </c>
      <c r="RD339" s="115">
        <f>RANK(QR339,QR$9:QR$497,0)</f>
        <v>67</v>
      </c>
      <c r="RE339" s="115">
        <f>RANK(QS339,QS$9:QS$497,0)</f>
        <v>123</v>
      </c>
      <c r="RF339" s="122"/>
      <c r="RG339" s="115">
        <f>($RH$3*(IH339+IJ339)*100*100/MAX(EX$9:EX$497)*$RO$3) +($RH$3*(II339+IJ339)*100*100/MAX(EX$9:EX$497)*$RO$4) + ($RH$3*IK339*100*100/MAX(EX$9:EX$497)*0.098)</f>
        <v>20.875</v>
      </c>
      <c r="RH339" s="115">
        <f>($RH$4*IL339*100*100/MAX(EZ$9:EZ$497))*$RQ$3</f>
        <v>0</v>
      </c>
      <c r="RI339" s="115">
        <f>($RH$3*IM339*100*100/MAX(EY$9:EY$497))*$RQ$4</f>
        <v>0</v>
      </c>
      <c r="RJ339" s="115">
        <f>($RH$3*IN339*100*100/MAX(EX$9:EX$497))</f>
        <v>0</v>
      </c>
      <c r="RK339" s="115">
        <f>($RH$4*IO339*100*100/MAX(EZ$9:EZ$497))*$RQ$3</f>
        <v>0</v>
      </c>
      <c r="RL339" s="115">
        <f>(($RL$4*IP339*100*((100/MAX(EX$9:EX$497)+100/MAX(EZ$9:EZ$497))/2))+($RL$4*IQ339*100*((100/MAX(EX$9:EX$497)+100/MAX(EZ$9:EZ$497))/2))+($RL$4*IR339*100*((100/MAX(EX$9:EX$497)+100/MAX(EZ$9:EZ$497))/2))+($RL$4*IS339*100*((100/MAX(EX$9:EX$497)+100/MAX(EZ$9:EZ$497))/2))+($RL$4*IT339*100*((100/MAX(EX$9:EX$497)+100/MAX(EZ$9:EZ$497))/2))+($RL$4*IU339*100*((100/MAX(EX$9:EX$497)+100/MAX(EZ$9:EZ$497))/2))+($RL$4*IV339*100*((100/MAX(EX$9:EX$497)+100/MAX(EZ$9:EZ$497))/2))+($RL$4*IW339*100*((100/MAX(EX$9:EX$497)+100/MAX(EZ$9:EZ$497))/2)))*$RS$3</f>
        <v>10.453333333333335</v>
      </c>
      <c r="RM339" s="115">
        <f>(($RH$3*IX339*100*100/MAX(EX$9:EX$497))+($RH$3*IY339*100*100/MAX(EX$9:EX$497))+($RH$3*IZ339*100*100/MAX(EX$9:EX$497))+($RH$3*JA339*100*100/MAX(EX$9:EX$497))+($RH$3*JB339*100*100/MAX(EX$9:EX$497))+($RH$3*JC339*100*100/MAX(EX$9:EX$497))+($RH$3*JD339*100*100/MAX(EX$9:EX$497))+($RH$3*JE339*100*100/MAX(EX$9:EX$497)))*$RS$4</f>
        <v>0</v>
      </c>
      <c r="RN339" s="115">
        <f>(($RH$4*JF339*100*100/MAX(EZ$9:EZ$497)) + ($RH$4*JG339*100*100/MAX(EZ$9:EZ$497)) + ($RH$4*JH339*100*100/MAX(EZ$9:EZ$497)) + ($RH$4*JI339*100*100/MAX(EZ$9:EZ$497)) + ($RH$4*JJ339*100*100/MAX(EZ$9:EZ$497)) + ($RH$4*JK339*100*100/MAX(EZ$9:EZ$497)) + ($RH$4*JL339*100*100/MAX(EZ$9:EZ$497)) + ($RH$4*JM339*100*100/MAX(EZ$9:EZ$497)))*$RU$3</f>
        <v>0</v>
      </c>
      <c r="RO339" s="115">
        <f>(($RL$4*JN339*100*((100/MAX(EX$9:EX$497)+100/MAX(EZ$9:EZ$497))/2))+($RL$4*JO339*100*((100/MAX(EX$9:EX$497)+100/MAX(EZ$9:EZ$497))/2))+($RL$4*JP339*100*((100/MAX(EX$9:EX$497)+100/MAX(EZ$9:EZ$497))/2))+($RL$4*JQ339*100*((100/MAX(EX$9:EX$497)+100/MAX(EZ$9:EZ$497))/2))+($RL$4*JR339*100*((100/MAX(EX$9:EX$497)+100/MAX(EZ$9:EZ$497))/2))+($RL$4*JS339*100*((100/MAX(EX$9:EX$497)+100/MAX(EZ$9:EZ$497))/2))+($RL$4*JT339*100*((100/MAX(EX$9:EX$497)+100/MAX(EZ$9:EZ$497))/2))+($RL$4*JU339*100*((100/MAX(EX$9:EX$497)+100/MAX(EZ$9:EZ$497))/2))+($RL$4*JV339*100*((100/MAX(EX$9:EX$497)+100/MAX(EZ$9:EZ$497))/2))+($RL$4*JW339*100*((100/MAX(EX$9:EX$497)+100/MAX(EZ$9:EZ$497))/2))+($RL$4*JX339*100*((100/MAX(EX$9:EX$497)+100/MAX(EZ$9:EZ$497))/2))+($RL$4*JY339*100*((100/MAX(EX$9:EX$497)+100/MAX(EZ$9:EZ$497))/2))+($RL$4*JZ339*100*((100/MAX(EX$9:EX$497)+100/MAX(EZ$9:EZ$497))/2)))*$RW$3/2</f>
        <v>0</v>
      </c>
      <c r="RP339" s="119">
        <f>($RJ$3*KA339*100*100/MAX(FA$9:FA$497)) + ($RJ$3*KB339*100*100/MAX(FA$9:FA$497)/2) + ($RJ$3*KC339*100*100/MAX(FA$9:FA$497)/2) + ($RJ$3*KD339*100*100/MAX(FA$9:FA$497)/4) + ($RJ$3*KE339*100*100/MAX(FA$9:FA$497)/4)</f>
        <v>0</v>
      </c>
      <c r="RQ339" s="118">
        <f>($RL$4*KF339*100*((100/MAX(EX$9:EX$497)+100/MAX(EZ$9:EZ$497)))) * ($RO$3/2) + (($RL$4*KG339*100*((100/MAX(EX$9:EX$497)+100/MAX(EZ$9:EZ$497))))+($RL$4*KH339*100*((100/MAX(EX$9:EX$497)+100/MAX(EZ$9:EZ$497))))+($RL$4*KI339*100*((100/MAX(EX$9:EX$497)+100/MAX(EZ$9:EZ$497))))+($RL$4*KJ339*100*((100/MAX(EX$9:EX$497)+100/MAX(EZ$9:EZ$497))))+($RL$4*KK339*100*((100/MAX(EX$9:EX$497)+100/MAX(EZ$9:EZ$497))))+($RL$4*KL339*100*((100/MAX(EX$9:EX$497)+100/MAX(EZ$9:EZ$497))))+($RL$4*KM339*100*((100/MAX(EX$9:EX$497)+100/MAX(EZ$9:EZ$497))))+($RL$4*KN339*100*((100/MAX(EX$9:EX$497)+100/MAX(EZ$9:EZ$497))))+($RL$4*KO339*100*((100/MAX(EX$9:EX$497)+100/MAX(EZ$9:EZ$497))))+($RL$4*KP339*100*((100/MAX(EX$9:EX$497)+100/MAX(EZ$9:EZ$497))))+($RL$4*KQ339*100*((100/MAX(EX$9:EX$497)+100/MAX(EZ$9:EZ$497))))+($RL$4*KR339*100*((100/MAX(EX$9:EX$497)+100/MAX(EZ$9:EZ$497))))+($RL$4*KS339*100*((100/MAX(EX$9:EX$497)+100/MAX(EZ$9:EZ$497))))+($RL$4*KV339*100*((100/MAX(EX$9:EX$497)+100/MAX(EZ$9:EZ$497))))) * (($RO$3+$RO$4)/6)</f>
        <v>0</v>
      </c>
      <c r="RR339" s="115">
        <f>(($RL$4*KW339*100*((100/MAX(EX$9:EX$497)+100/MAX(EZ$9:EZ$497))))) * ($RO$3/2) + (($RL$4*KX339*100*((100/MAX(EX$9:EX$497)+100/MAX(EZ$9:EZ$497))))+($RL$4*KY339*100*((100/MAX(EX$9:EX$497)+100/MAX(EZ$9:EZ$497))))+($RL$4*KZ339*100*((100/MAX(EX$9:EX$497)+100/MAX(EZ$9:EZ$497))))+($RL$4*LA339*100*((100/MAX(EX$9:EX$497)+100/MAX(EZ$9:EZ$497))))+($RL$4*LB339*100*((100/MAX(EX$9:EX$497)+100/MAX(EZ$9:EZ$497))))+($RL$4*LC339*100*((100/MAX(EX$9:EX$497)+100/MAX(EZ$9:EZ$497))))) * (($RO$3+$RO$4)/6)</f>
        <v>0</v>
      </c>
      <c r="RS339" s="119">
        <f>(($RL$4*LD339*100*((100/MAX(EX$9:EX$497)+100/MAX(EZ$9:EZ$497))))+($RL$4*LE339*100*((100/MAX(EX$9:EX$497)+100/MAX(EZ$9:EZ$497))))) * (($RO$3+$RO$4)/6)</f>
        <v>0</v>
      </c>
      <c r="RT339" s="118">
        <f>($RJ$4*LH339*100*(100/MAX(EV$9:EV$497)))+($RJ$4*LI339*100*(100/MAX(EV$9:EV$497)))</f>
        <v>0</v>
      </c>
      <c r="RU339" s="119">
        <f>($RJ$4*LJ339*(100/MAX(EV$9:EV$497)))/2 + ($RL$3*LK339*(100/MAX(EW$9:EW$497))) + ($RJ$4*LL339*(100/MAX(EV$9:EV$497)))/4 + ($RL$3*LM339*(100/MAX(EW$9:EW$497)))</f>
        <v>0</v>
      </c>
      <c r="RV339" s="118">
        <f>($RJ$4*LN339*100*100/MAX(EV$9:EV$497)/2)+($RJ$4*LO339*100*100/MAX(EV$9:EV$497)/2)+($RJ$4*LP339*100*100/MAX(EV$9:EV$497))+($RJ$4*LQ339*100*100/MAX(EV$9:EV$497))+($RJ$4*LR339*100*100/MAX(EV$9:EV$497))</f>
        <v>0</v>
      </c>
      <c r="RW339" s="115">
        <f>($RJ$4*LS339*100*100/MAX(EV$9:EV$497)) + (($RJ$4*LT339*100*100/MAX(EV$9:EV$497))+($RJ$4*LU339*100*100/MAX(EV$9:EV$497))+($RJ$4*LV339*100*100/MAX(EV$9:EV$497))+($RJ$4*LW339*100*100/MAX(EV$9:EV$497))+($RJ$4*LX339*100*100/MAX(EV$9:EV$497))+($RJ$4*LY339*100*100/MAX(EV$9:EV$497))+($RJ$4*LZ339*100*100/MAX(EV$9:EV$497))+($RJ$4*MA339*100*100/MAX(EV$9:EV$497)))/2</f>
        <v>0</v>
      </c>
      <c r="RX339" s="119">
        <f>($RJ$4*MB339*100*100/MAX(EV$9:EV$497))+($RJ$4*MC339*100*100/MAX(EV$9:EV$497))+($RJ$4*MD339*100*100/MAX(EV$9:EV$497))+($RJ$4*ME339*100*100/MAX(EV$9:EV$497))+($RJ$4*MF339*100*100/MAX(EV$9:EV$497))+($RJ$4*MG339*100*100/MAX(EV$9:EV$497))+($RJ$4*MH339*100*100/MAX(EV$9:EV$497))+($RJ$4*MI339*100*100/MAX(EV$9:EV$497))+($RJ$4*MJ339*100*100/MAX(EV$9:EV$497))+($RJ$4*MK339*100*100/MAX(EV$9:EV$497))+($RJ$4*ML339*100*100/MAX(EV$9:EV$497))+($RJ$4*MM339*100*100/MAX(EV$9:EV$497))+($RJ$4*MN339*100*100/MAX(EV$9:EV$497))</f>
        <v>0</v>
      </c>
      <c r="RY339" s="118">
        <f>($RJ$4*MQ339*100*100/MAX(EV$9:EV$497))/2 + (($RJ$4*MR339*100*100/MAX(EV$9:EV$497))+($RJ$4*MS339*100*100/MAX(EV$9:EV$497))+($RJ$4*MT339*100*100/MAX(EV$9:EV$497))+($RJ$4*MU339*100*100/MAX(EV$9:EV$497))+($RJ$4*MV339*100*100/MAX(EV$9:EV$497))+($RJ$4*MW339*100*100/MAX(EV$9:EV$497))+($RJ$4*MX339*100*100/MAX(EV$9:EV$497))+($RJ$4*MY339*100*100/MAX(EV$9:EV$497))+($RJ$4*MZ339*100*100/MAX(EV$9:EV$497))+($RJ$4*NA339*100*100/MAX(EV$9:EV$497))+($RJ$4*NB339*100*100/MAX(EV$9:EV$497))+($RJ$4*NC339*100*100/MAX(EV$9:EV$497))+($RJ$4*ND339*100*100/MAX(EV$9:EV$497))+($RJ$4*NG339*100*100/MAX(EV$9:EV$497)))/4</f>
        <v>6.3202247191011223</v>
      </c>
      <c r="RZ339" s="115">
        <f>($RJ$4*NH339*100*100/MAX(EV$9:EV$497))/2 + (($RJ$4*NI339*100*100/MAX(EV$9:EV$497))+($RJ$4*NJ339*100*100/MAX(EV$9:EV$497))+($RJ$4*NK339*100*100/MAX(EV$9:EV$497))+($RJ$4*NL339*100*100/MAX(EV$9:EV$497))+($RJ$4*NM339*100*100/MAX(EV$9:EV$497))+($RJ$4*NN339*100*100/MAX(EV$9:EV$497)))/4</f>
        <v>0</v>
      </c>
      <c r="SA339" s="117">
        <f>(($RJ$4*NO339*100*100/MAX(EV$9:EV$497))+($RJ$4*NP339*100*100/MAX(EV$9:EV$497)))/4</f>
        <v>0</v>
      </c>
      <c r="SB339" s="118">
        <f t="shared" si="809"/>
        <v>37.648558052434453</v>
      </c>
      <c r="SC339" s="115">
        <f t="shared" si="810"/>
        <v>32.592378277153557</v>
      </c>
      <c r="SD339" s="115">
        <f t="shared" si="811"/>
        <v>9.7630561797752815</v>
      </c>
      <c r="SE339" s="115">
        <f t="shared" si="812"/>
        <v>62.97237827715356</v>
      </c>
      <c r="SF339" s="115">
        <f t="shared" si="813"/>
        <v>12.033389513108615</v>
      </c>
      <c r="SG339" s="115">
        <f t="shared" si="814"/>
        <v>6.3202247191011223</v>
      </c>
      <c r="SH339" s="115">
        <f>ROUND(SB339/MAX(SB$9:SB$497)*100,0)</f>
        <v>47</v>
      </c>
      <c r="SI339" s="115">
        <f>ROUND(SC339/MAX(SC$9:SC$497)*100,0)</f>
        <v>49</v>
      </c>
      <c r="SJ339" s="115">
        <f>ROUND(SD339/MAX(SD$9:SD$497)*100,0)</f>
        <v>16</v>
      </c>
      <c r="SK339" s="115">
        <f>ROUND(SE339/MAX(SE$9:SE$497)*100,0)</f>
        <v>49</v>
      </c>
      <c r="SL339" s="115">
        <f>ROUND(SF339/MAX(SF$9:SF$497)*100,0)</f>
        <v>29</v>
      </c>
      <c r="SM339" s="121">
        <f>ROUND(SG339/MAX(SG$9:SG$497)*100,0)</f>
        <v>6</v>
      </c>
      <c r="SN339" s="115">
        <f>ROUND(AVERAGEIF($ES$9:$ES$497,$ES339,SH$9:SH$497),0)</f>
        <v>24</v>
      </c>
      <c r="SO339" s="115">
        <f>ROUND(AVERAGEIF($ES$9:$ES$497,$ES339,SI$9:SI$497),0)</f>
        <v>22</v>
      </c>
      <c r="SP339" s="115">
        <f>ROUND(AVERAGEIF($ES$9:$ES$497,$ES339,SJ$9:SJ$497),0)</f>
        <v>5</v>
      </c>
      <c r="SQ339" s="115">
        <f>ROUND(AVERAGEIF($ES$9:$ES$497,$ES339,SK$9:SK$497),0)</f>
        <v>19</v>
      </c>
      <c r="SR339" s="115">
        <f>ROUND(AVERAGEIF($ES$9:$ES$497,$ES339,SL$9:SL$497),0)</f>
        <v>8</v>
      </c>
      <c r="SS339" s="121">
        <f>ROUND(AVERAGEIF($ES$9:$ES$497,$ES339,SM$9:SM$497),0)</f>
        <v>6</v>
      </c>
      <c r="ST339" s="114">
        <f>RANK(SB339,SB$9:SB$497,0)</f>
        <v>87</v>
      </c>
      <c r="SU339" s="115">
        <f>RANK(SC339,SC$9:SC$497,0)</f>
        <v>51</v>
      </c>
      <c r="SV339" s="115">
        <f>RANK(SD339,SD$9:SD$497,0)</f>
        <v>74</v>
      </c>
      <c r="SW339" s="115">
        <f>RANK(SE339,SE$9:SE$497,0)</f>
        <v>48</v>
      </c>
      <c r="SX339" s="115">
        <f>RANK(SF339,SF$9:SF$497,0)</f>
        <v>19</v>
      </c>
      <c r="SY339" s="115">
        <f>RANK(SG339,SG$9:SG$497,0)</f>
        <v>153</v>
      </c>
      <c r="SZ339" s="115">
        <f>COUNTIFS(SB$9:SB$497,"&gt;"&amp;SB339,$ES$9:$ES$497,$ES339)+1</f>
        <v>18</v>
      </c>
      <c r="TA339" s="115">
        <f>COUNTIFS(SC$9:SC$497,"&gt;"&amp;SC339,$ES$9:$ES$497,$ES339)+1</f>
        <v>17</v>
      </c>
      <c r="TB339" s="115">
        <f>COUNTIFS(SD$9:SD$497,"&gt;"&amp;SD339,$ES$9:$ES$497,$ES339)+1</f>
        <v>7</v>
      </c>
      <c r="TC339" s="115">
        <f>COUNTIFS(SE$9:SE$497,"&gt;"&amp;SE339,$ES$9:$ES$497,$ES339)+1</f>
        <v>12</v>
      </c>
      <c r="TD339" s="115">
        <f>COUNTIFS(SF$9:SF$497,"&gt;"&amp;SF339,$ES$9:$ES$497,$ES339)+1</f>
        <v>6</v>
      </c>
      <c r="TE339" s="117">
        <f>COUNTIFS(SG$9:SG$497,"&gt;"&amp;SG339,$ES$9:$ES$497,$ES339)+1</f>
        <v>34</v>
      </c>
      <c r="TF339" s="118">
        <f t="shared" si="815"/>
        <v>127</v>
      </c>
      <c r="TG339" s="115">
        <f t="shared" si="816"/>
        <v>118</v>
      </c>
      <c r="TH339" s="115">
        <f t="shared" si="817"/>
        <v>78</v>
      </c>
      <c r="TI339" s="115">
        <f t="shared" si="818"/>
        <v>117</v>
      </c>
      <c r="TJ339" s="115">
        <f t="shared" si="819"/>
        <v>96</v>
      </c>
      <c r="TK339" s="115">
        <f t="shared" si="820"/>
        <v>86</v>
      </c>
      <c r="TL339" s="117">
        <f t="shared" si="821"/>
        <v>74</v>
      </c>
      <c r="TM339" s="118">
        <f>ROUND(TF339/MAX(TF$9:TF$497)*100,0)</f>
        <v>71</v>
      </c>
      <c r="TN339" s="115">
        <f>ROUND(TG339/MAX(TG$9:TG$497)*100,0)</f>
        <v>65</v>
      </c>
      <c r="TO339" s="115">
        <f>ROUND(TH339/MAX(TH$9:TH$497)*100,0)</f>
        <v>43</v>
      </c>
      <c r="TP339" s="115">
        <f>ROUND(TI339/MAX(TI$9:TI$497)*100,0)</f>
        <v>65</v>
      </c>
      <c r="TQ339" s="115">
        <f>ROUND(TJ339/MAX(TJ$9:TJ$497)*100,0)</f>
        <v>49</v>
      </c>
      <c r="TR339" s="115">
        <f>ROUND(TK339/MAX(TK$9:TK$497)*100,0)</f>
        <v>44</v>
      </c>
      <c r="TS339" s="119">
        <f>ROUND(TL339/MAX(TL$9:TL$497)*100,0)</f>
        <v>38</v>
      </c>
      <c r="TT339" s="120">
        <f>RANK(TM339,TM$9:TM$497,0)</f>
        <v>54</v>
      </c>
      <c r="TU339" s="115">
        <f>RANK(TN339,TN$9:TN$497,0)</f>
        <v>43</v>
      </c>
      <c r="TV339" s="115">
        <f>RANK(TO339,TO$9:TO$497,0)</f>
        <v>55</v>
      </c>
      <c r="TW339" s="115">
        <f>RANK(TP339,TP$9:TP$497,0)</f>
        <v>42</v>
      </c>
      <c r="TX339" s="115">
        <f>RANK(TQ339,TQ$9:TQ$497,0)</f>
        <v>20</v>
      </c>
      <c r="TY339" s="115">
        <f>RANK(TR339,TR$9:TR$497,0)</f>
        <v>66</v>
      </c>
      <c r="TZ339" s="121">
        <f>RANK(TS339,TS$9:TS$497,0)</f>
        <v>80</v>
      </c>
      <c r="UA339" s="132"/>
      <c r="UB339" s="7" t="s">
        <v>1</v>
      </c>
    </row>
    <row r="340" spans="1:548" x14ac:dyDescent="0.15">
      <c r="A340" s="62">
        <v>332</v>
      </c>
      <c r="B340" s="200" t="s">
        <v>1333</v>
      </c>
      <c r="C340" s="143"/>
      <c r="D340" s="143"/>
      <c r="E340" s="161" t="s">
        <v>518</v>
      </c>
      <c r="F340" s="65">
        <v>47</v>
      </c>
      <c r="G340" s="65" t="s">
        <v>908</v>
      </c>
      <c r="H340" s="144" t="s">
        <v>927</v>
      </c>
      <c r="I340" s="66" t="s">
        <v>521</v>
      </c>
      <c r="J340" s="67" t="s">
        <v>521</v>
      </c>
      <c r="K340" s="67" t="s">
        <v>521</v>
      </c>
      <c r="L340" s="67" t="s">
        <v>521</v>
      </c>
      <c r="M340" s="67" t="s">
        <v>521</v>
      </c>
      <c r="N340" s="67" t="s">
        <v>521</v>
      </c>
      <c r="O340" s="67" t="s">
        <v>521</v>
      </c>
      <c r="P340" s="67" t="s">
        <v>521</v>
      </c>
      <c r="Q340" s="67" t="s">
        <v>521</v>
      </c>
      <c r="R340" s="68" t="s">
        <v>521</v>
      </c>
      <c r="S340" s="69" t="s">
        <v>521</v>
      </c>
      <c r="T340" s="67" t="s">
        <v>521</v>
      </c>
      <c r="U340" s="67" t="s">
        <v>521</v>
      </c>
      <c r="V340" s="67" t="s">
        <v>521</v>
      </c>
      <c r="W340" s="67" t="s">
        <v>521</v>
      </c>
      <c r="X340" s="67" t="s">
        <v>521</v>
      </c>
      <c r="Y340" s="67" t="s">
        <v>521</v>
      </c>
      <c r="Z340" s="67" t="s">
        <v>521</v>
      </c>
      <c r="AA340" s="67" t="s">
        <v>521</v>
      </c>
      <c r="AB340" s="68" t="s">
        <v>521</v>
      </c>
      <c r="AC340" s="69" t="s">
        <v>521</v>
      </c>
      <c r="AD340" s="67" t="s">
        <v>521</v>
      </c>
      <c r="AE340" s="67" t="s">
        <v>521</v>
      </c>
      <c r="AF340" s="67" t="s">
        <v>521</v>
      </c>
      <c r="AG340" s="67" t="s">
        <v>521</v>
      </c>
      <c r="AH340" s="67" t="s">
        <v>521</v>
      </c>
      <c r="AI340" s="67" t="s">
        <v>521</v>
      </c>
      <c r="AJ340" s="67" t="s">
        <v>521</v>
      </c>
      <c r="AK340" s="67" t="s">
        <v>521</v>
      </c>
      <c r="AL340" s="68" t="s">
        <v>521</v>
      </c>
      <c r="AM340" s="69" t="s">
        <v>521</v>
      </c>
      <c r="AN340" s="67" t="s">
        <v>521</v>
      </c>
      <c r="AO340" s="67" t="s">
        <v>521</v>
      </c>
      <c r="AP340" s="67" t="s">
        <v>521</v>
      </c>
      <c r="AQ340" s="67" t="s">
        <v>521</v>
      </c>
      <c r="AR340" s="67" t="s">
        <v>521</v>
      </c>
      <c r="AS340" s="67" t="s">
        <v>521</v>
      </c>
      <c r="AT340" s="67" t="s">
        <v>521</v>
      </c>
      <c r="AU340" s="67" t="s">
        <v>521</v>
      </c>
      <c r="AV340" s="68" t="s">
        <v>521</v>
      </c>
      <c r="AW340" s="69" t="s">
        <v>521</v>
      </c>
      <c r="AX340" s="67" t="s">
        <v>521</v>
      </c>
      <c r="AY340" s="67" t="s">
        <v>521</v>
      </c>
      <c r="AZ340" s="67" t="s">
        <v>521</v>
      </c>
      <c r="BA340" s="67" t="s">
        <v>521</v>
      </c>
      <c r="BB340" s="67" t="s">
        <v>521</v>
      </c>
      <c r="BC340" s="67" t="s">
        <v>521</v>
      </c>
      <c r="BD340" s="67" t="s">
        <v>521</v>
      </c>
      <c r="BE340" s="67" t="s">
        <v>521</v>
      </c>
      <c r="BF340" s="68" t="s">
        <v>521</v>
      </c>
      <c r="BG340" s="69" t="s">
        <v>521</v>
      </c>
      <c r="BH340" s="67" t="s">
        <v>521</v>
      </c>
      <c r="BI340" s="67" t="s">
        <v>521</v>
      </c>
      <c r="BJ340" s="67" t="s">
        <v>521</v>
      </c>
      <c r="BK340" s="67" t="s">
        <v>521</v>
      </c>
      <c r="BL340" s="67" t="s">
        <v>521</v>
      </c>
      <c r="BM340" s="67" t="s">
        <v>521</v>
      </c>
      <c r="BN340" s="67" t="s">
        <v>521</v>
      </c>
      <c r="BO340" s="67" t="s">
        <v>521</v>
      </c>
      <c r="BP340" s="68" t="s">
        <v>521</v>
      </c>
      <c r="BQ340" s="70" t="s">
        <v>521</v>
      </c>
      <c r="BR340" s="67" t="s">
        <v>521</v>
      </c>
      <c r="BS340" s="67" t="s">
        <v>521</v>
      </c>
      <c r="BT340" s="67" t="s">
        <v>521</v>
      </c>
      <c r="BU340" s="67" t="s">
        <v>521</v>
      </c>
      <c r="BV340" s="67" t="s">
        <v>521</v>
      </c>
      <c r="BW340" s="67" t="s">
        <v>521</v>
      </c>
      <c r="BX340" s="67" t="s">
        <v>521</v>
      </c>
      <c r="BY340" s="67" t="s">
        <v>521</v>
      </c>
      <c r="BZ340" s="68" t="s">
        <v>521</v>
      </c>
      <c r="CA340" s="69" t="s">
        <v>521</v>
      </c>
      <c r="CB340" s="67" t="s">
        <v>521</v>
      </c>
      <c r="CC340" s="67" t="s">
        <v>521</v>
      </c>
      <c r="CD340" s="67" t="s">
        <v>521</v>
      </c>
      <c r="CE340" s="67" t="s">
        <v>521</v>
      </c>
      <c r="CF340" s="67" t="s">
        <v>521</v>
      </c>
      <c r="CG340" s="67" t="s">
        <v>521</v>
      </c>
      <c r="CH340" s="67" t="s">
        <v>521</v>
      </c>
      <c r="CI340" s="67" t="s">
        <v>521</v>
      </c>
      <c r="CJ340" s="68" t="s">
        <v>521</v>
      </c>
      <c r="CK340" s="69" t="s">
        <v>521</v>
      </c>
      <c r="CL340" s="67" t="s">
        <v>521</v>
      </c>
      <c r="CM340" s="67" t="s">
        <v>521</v>
      </c>
      <c r="CN340" s="67" t="s">
        <v>521</v>
      </c>
      <c r="CO340" s="67" t="s">
        <v>521</v>
      </c>
      <c r="CP340" s="67" t="s">
        <v>521</v>
      </c>
      <c r="CQ340" s="67" t="s">
        <v>521</v>
      </c>
      <c r="CR340" s="67" t="s">
        <v>521</v>
      </c>
      <c r="CS340" s="67" t="s">
        <v>521</v>
      </c>
      <c r="CT340" s="68" t="s">
        <v>521</v>
      </c>
      <c r="CU340" s="69" t="s">
        <v>521</v>
      </c>
      <c r="CV340" s="67" t="s">
        <v>521</v>
      </c>
      <c r="CW340" s="67" t="s">
        <v>521</v>
      </c>
      <c r="CX340" s="67" t="s">
        <v>521</v>
      </c>
      <c r="CY340" s="67" t="s">
        <v>521</v>
      </c>
      <c r="CZ340" s="67" t="s">
        <v>521</v>
      </c>
      <c r="DA340" s="67" t="s">
        <v>521</v>
      </c>
      <c r="DB340" s="67" t="s">
        <v>521</v>
      </c>
      <c r="DC340" s="67" t="s">
        <v>521</v>
      </c>
      <c r="DD340" s="68" t="s">
        <v>521</v>
      </c>
      <c r="DE340" s="69" t="s">
        <v>521</v>
      </c>
      <c r="DF340" s="71" t="s">
        <v>521</v>
      </c>
      <c r="DG340" s="67" t="s">
        <v>521</v>
      </c>
      <c r="DH340" s="67" t="s">
        <v>521</v>
      </c>
      <c r="DI340" s="67" t="s">
        <v>521</v>
      </c>
      <c r="DJ340" s="67" t="s">
        <v>521</v>
      </c>
      <c r="DK340" s="67" t="s">
        <v>521</v>
      </c>
      <c r="DL340" s="67" t="s">
        <v>521</v>
      </c>
      <c r="DM340" s="67" t="s">
        <v>521</v>
      </c>
      <c r="DN340" s="68" t="s">
        <v>521</v>
      </c>
      <c r="DO340" s="70" t="s">
        <v>521</v>
      </c>
      <c r="DP340" s="71" t="s">
        <v>521</v>
      </c>
      <c r="DQ340" s="67" t="s">
        <v>521</v>
      </c>
      <c r="DR340" s="67" t="s">
        <v>521</v>
      </c>
      <c r="DS340" s="67" t="s">
        <v>521</v>
      </c>
      <c r="DT340" s="67" t="s">
        <v>521</v>
      </c>
      <c r="DU340" s="67" t="s">
        <v>521</v>
      </c>
      <c r="DV340" s="67" t="s">
        <v>521</v>
      </c>
      <c r="DW340" s="67" t="s">
        <v>521</v>
      </c>
      <c r="DX340" s="72" t="s">
        <v>521</v>
      </c>
      <c r="DY340" s="146" t="s">
        <v>522</v>
      </c>
      <c r="DZ340" s="74">
        <v>2</v>
      </c>
      <c r="EA340" s="74">
        <v>3</v>
      </c>
      <c r="EB340" s="74">
        <v>3</v>
      </c>
      <c r="EC340" s="75">
        <v>4</v>
      </c>
      <c r="ED340" s="168" t="s">
        <v>522</v>
      </c>
      <c r="EE340" s="74">
        <f t="shared" si="765"/>
        <v>2</v>
      </c>
      <c r="EF340" s="74">
        <f t="shared" si="766"/>
        <v>6</v>
      </c>
      <c r="EG340" s="74">
        <f t="shared" si="767"/>
        <v>18</v>
      </c>
      <c r="EH340" s="77">
        <f t="shared" si="768"/>
        <v>72</v>
      </c>
      <c r="EI340" s="73">
        <v>30</v>
      </c>
      <c r="EJ340" s="74">
        <v>50</v>
      </c>
      <c r="EK340" s="74">
        <v>90</v>
      </c>
      <c r="EL340" s="74">
        <v>150</v>
      </c>
      <c r="EM340" s="75">
        <v>450</v>
      </c>
      <c r="EN340" s="78">
        <v>1</v>
      </c>
      <c r="EO340" s="79">
        <f t="shared" si="769"/>
        <v>0.83333333333333337</v>
      </c>
      <c r="EP340" s="79">
        <f t="shared" si="770"/>
        <v>0.5</v>
      </c>
      <c r="EQ340" s="79">
        <f t="shared" si="771"/>
        <v>0.27777777777777779</v>
      </c>
      <c r="ER340" s="80">
        <f t="shared" si="772"/>
        <v>0.20833333333333334</v>
      </c>
      <c r="ES340" s="128" t="s">
        <v>523</v>
      </c>
      <c r="ET340" s="82"/>
      <c r="EU340" s="83">
        <v>4</v>
      </c>
      <c r="EV340" s="146">
        <v>59</v>
      </c>
      <c r="EW340" s="147">
        <v>23</v>
      </c>
      <c r="EX340" s="147">
        <v>28</v>
      </c>
      <c r="EY340" s="147">
        <v>30</v>
      </c>
      <c r="EZ340" s="147">
        <v>11</v>
      </c>
      <c r="FA340" s="147">
        <v>8</v>
      </c>
      <c r="FB340" s="147">
        <v>12</v>
      </c>
      <c r="FC340" s="147">
        <v>7</v>
      </c>
      <c r="FD340" s="74">
        <f t="shared" si="773"/>
        <v>39</v>
      </c>
      <c r="FE340" s="84">
        <f t="shared" si="774"/>
        <v>35</v>
      </c>
      <c r="FF340" s="73">
        <f>RANK(EV340,$EV$9:$EV$497,0)</f>
        <v>239</v>
      </c>
      <c r="FG340" s="74">
        <f>RANK(EW340,$EW$9:$EW$497,0)</f>
        <v>327</v>
      </c>
      <c r="FH340" s="74">
        <f>RANK(EX340,$EX$9:$EX$497,0)</f>
        <v>248</v>
      </c>
      <c r="FI340" s="74">
        <f>RANK(EY340,$EY$9:$EY$497,0)</f>
        <v>235</v>
      </c>
      <c r="FJ340" s="74">
        <f>RANK(EZ340,$EZ$9:$EZ$497,0)</f>
        <v>312</v>
      </c>
      <c r="FK340" s="74">
        <f>RANK(FA340,$FA$9:$FA$497,0)</f>
        <v>340</v>
      </c>
      <c r="FL340" s="74">
        <f>RANK(FB340,$FB$9:$FB$497,0)</f>
        <v>369</v>
      </c>
      <c r="FM340" s="74">
        <f>RANK(FC340,$FC$9:$FC$497,0)</f>
        <v>392</v>
      </c>
      <c r="FN340" s="74">
        <f>RANK(FD340,$FD$9:$FD$497,0)</f>
        <v>328</v>
      </c>
      <c r="FO340" s="84">
        <f>RANK(FE340,$FE$9:$FE$497,0)</f>
        <v>360</v>
      </c>
      <c r="FP340" s="73">
        <f>COUNTIFS($EV$9:$EV$497,"&gt;"&amp;EV340,$ES$9:$ES$497,ES340)+1</f>
        <v>59</v>
      </c>
      <c r="FQ340" s="74">
        <f>COUNTIFS($EW$9:$EW$497,"&gt;"&amp;EW340,$ES$9:$ES$497,ES340)+1</f>
        <v>55</v>
      </c>
      <c r="FR340" s="74">
        <f>COUNTIFS($EX$9:$EX$497,"&gt;"&amp;EX340,$ES$9:$ES$497,ES340)+1</f>
        <v>69</v>
      </c>
      <c r="FS340" s="74">
        <f>COUNTIFS($EY$9:$EY$497,"&gt;"&amp;EY340,$ES$9:$ES$497,ES340)+1</f>
        <v>68</v>
      </c>
      <c r="FT340" s="74">
        <f>COUNTIFS($EZ$9:$EZ$497,"&gt;"&amp;EZ340,$ES$9:$ES$497,ES340)+1</f>
        <v>64</v>
      </c>
      <c r="FU340" s="74">
        <f>COUNTIFS($FA$9:$FA$497,"&gt;"&amp;FA340,$ES$9:$ES$497,ES340)+1</f>
        <v>64</v>
      </c>
      <c r="FV340" s="74">
        <f>COUNTIFS($FB$9:$FB$497,"&gt;"&amp;FB340,$ES$9:$ES$497,ES340)+1</f>
        <v>60</v>
      </c>
      <c r="FW340" s="74">
        <f>COUNTIFS($FC$9:$FC$497,"&gt;"&amp;FC340,$ES$9:$ES$497,ES340)+1</f>
        <v>60</v>
      </c>
      <c r="FX340" s="74">
        <f>COUNTIFS($FD$9:$FD$497,"&gt;"&amp;FD340,$ES$9:$ES$497,ES340)+1</f>
        <v>70</v>
      </c>
      <c r="FY340" s="84">
        <f>COUNTIFS($FE$9:$FE$497,"&gt;"&amp;FE340,$ES$9:$ES$497,ES340)+1</f>
        <v>70</v>
      </c>
      <c r="FZ340" s="85">
        <f t="shared" si="775"/>
        <v>1.26</v>
      </c>
      <c r="GA340" s="86">
        <f t="shared" si="776"/>
        <v>0.49</v>
      </c>
      <c r="GB340" s="86">
        <f t="shared" si="777"/>
        <v>0.6</v>
      </c>
      <c r="GC340" s="86">
        <f t="shared" si="778"/>
        <v>0.64</v>
      </c>
      <c r="GD340" s="86">
        <f t="shared" si="779"/>
        <v>0.23</v>
      </c>
      <c r="GE340" s="86">
        <f t="shared" si="780"/>
        <v>0.17</v>
      </c>
      <c r="GF340" s="86">
        <f t="shared" si="781"/>
        <v>0.26</v>
      </c>
      <c r="GG340" s="86">
        <f t="shared" si="782"/>
        <v>0.15</v>
      </c>
      <c r="GH340" s="86">
        <f t="shared" si="783"/>
        <v>0.83</v>
      </c>
      <c r="GI340" s="87">
        <f t="shared" si="784"/>
        <v>0.74</v>
      </c>
      <c r="GJ340" s="85">
        <f>ROUND(((FZ340-AVERAGE(FZ$9:FZ$497))/STDEVP(FZ$9:FZ$497)*10+50),2)</f>
        <v>61.42</v>
      </c>
      <c r="GK340" s="86">
        <f>ROUND(((GA340-AVERAGE(GA$9:GA$497))/STDEVP(GA$9:GA$497)*10+50),2)</f>
        <v>44.01</v>
      </c>
      <c r="GL340" s="86">
        <f>ROUND(((GB340-AVERAGE(GB$9:GB$497))/STDEVP(GB$9:GB$497)*10+50),2)</f>
        <v>50.64</v>
      </c>
      <c r="GM340" s="86">
        <f>ROUND(((GC340-AVERAGE(GC$9:GC$497))/STDEVP(GC$9:GC$497)*10+50),2)</f>
        <v>55.71</v>
      </c>
      <c r="GN340" s="86">
        <f>ROUND(((GD340-AVERAGE(GD$9:GD$497))/STDEVP(GD$9:GD$497)*10+50),2)</f>
        <v>44.44</v>
      </c>
      <c r="GO340" s="86">
        <f>ROUND(((GE340-AVERAGE(GE$9:GE$497))/STDEVP(GE$9:GE$497)*10+50),2)</f>
        <v>43.52</v>
      </c>
      <c r="GP340" s="86">
        <f>ROUND(((GF340-AVERAGE(GF$9:GF$497))/STDEVP(GF$9:GF$497)*10+50),2)</f>
        <v>38.200000000000003</v>
      </c>
      <c r="GQ340" s="86">
        <f>ROUND(((GG340-AVERAGE(GG$9:GG$497))/STDEVP(GG$9:GG$497)*10+50),2)</f>
        <v>34.950000000000003</v>
      </c>
      <c r="GR340" s="86">
        <f>ROUND(((GH340-AVERAGE(GH$9:GH$497))/STDEVP(GH$9:GH$497)*10+50),2)</f>
        <v>44.72</v>
      </c>
      <c r="GS340" s="87">
        <f>ROUND(((GI340-AVERAGE(GI$9:GI$497))/STDEVP(GI$9:GI$497)*10+50),2)</f>
        <v>40.049999999999997</v>
      </c>
      <c r="GT340" s="73">
        <f>RANK(GJ340,$GJ$9:$GJ$497,0)</f>
        <v>58</v>
      </c>
      <c r="GU340" s="74">
        <f>RANK(GK340,$GK$9:$GK$497,0)</f>
        <v>284</v>
      </c>
      <c r="GV340" s="74">
        <f>RANK(GL340,$GL$9:$GL$497,0)</f>
        <v>183</v>
      </c>
      <c r="GW340" s="74">
        <f>RANK(GM340,$GM$9:$GM$497,0)</f>
        <v>90</v>
      </c>
      <c r="GX340" s="74">
        <f>RANK(GN340,$GN$9:$GN$497,0)</f>
        <v>296</v>
      </c>
      <c r="GY340" s="74">
        <f>RANK(GO340,$GO$9:$GO$497,0)</f>
        <v>308</v>
      </c>
      <c r="GZ340" s="74">
        <f>RANK(GP340,$GP$9:$GP$497,0)</f>
        <v>382</v>
      </c>
      <c r="HA340" s="74">
        <f>RANK(GQ340,$GQ$9:$GQ$497,0)</f>
        <v>411</v>
      </c>
      <c r="HB340" s="74">
        <f>RANK(GR340,$GR$9:$GR$497,0)</f>
        <v>276</v>
      </c>
      <c r="HC340" s="84">
        <f>RANK(GS340,$GS$9:$GS$497,0)</f>
        <v>383</v>
      </c>
      <c r="HD340" s="85">
        <f>ROUND(AVERAGEIF($ES$9:$ES$497,$ES340,$FZ$9:$FZ$497),2)</f>
        <v>1.1399999999999999</v>
      </c>
      <c r="HE340" s="86">
        <f>ROUND(AVERAGEIF($ES$9:$ES$497,$ES340,$GA$9:$GA$497),2)</f>
        <v>0.46</v>
      </c>
      <c r="HF340" s="86">
        <f>ROUND(AVERAGEIF($ES$9:$ES$497,$ES340,$GB$9:$GB$497),2)</f>
        <v>0.65</v>
      </c>
      <c r="HG340" s="86">
        <f>ROUND(AVERAGEIF($ES$9:$ES$497,$ES340,$GC$9:$GC$497),2)</f>
        <v>0.74</v>
      </c>
      <c r="HH340" s="86">
        <f>ROUND(AVERAGEIF($ES$9:$ES$497,$ES340,$GD$9:$GD$497),2)</f>
        <v>0.27</v>
      </c>
      <c r="HI340" s="86">
        <f>ROUND(AVERAGEIF($ES$9:$ES$497,$ES340,$GE$9:$GE$497),2)</f>
        <v>0.23</v>
      </c>
      <c r="HJ340" s="86">
        <f>ROUND(AVERAGEIF($ES$9:$ES$497,$ES340,$GF$9:$GF$497),2)</f>
        <v>0.3</v>
      </c>
      <c r="HK340" s="86">
        <f>ROUND(AVERAGEIF($ES$9:$ES$497,$ES340,$GG$9:$GG$497),2)</f>
        <v>0.28000000000000003</v>
      </c>
      <c r="HL340" s="86">
        <f>ROUND(AVERAGEIF($ES$9:$ES$497,$ES340,$GH$9:$GH$497),2)</f>
        <v>0.92</v>
      </c>
      <c r="HM340" s="87">
        <f>ROUND(AVERAGEIF($ES$9:$ES$497,$ES340,$GI$9:$GI$497),2)</f>
        <v>0.93</v>
      </c>
      <c r="HN340" s="88">
        <f t="shared" si="785"/>
        <v>0.12000000000000011</v>
      </c>
      <c r="HO340" s="89">
        <f t="shared" si="786"/>
        <v>2.9999999999999971E-2</v>
      </c>
      <c r="HP340" s="89">
        <f t="shared" si="787"/>
        <v>-5.0000000000000044E-2</v>
      </c>
      <c r="HQ340" s="89">
        <f t="shared" si="788"/>
        <v>-9.9999999999999978E-2</v>
      </c>
      <c r="HR340" s="89">
        <f t="shared" si="789"/>
        <v>-4.0000000000000008E-2</v>
      </c>
      <c r="HS340" s="89">
        <f t="shared" si="790"/>
        <v>-0.06</v>
      </c>
      <c r="HT340" s="89">
        <f t="shared" si="791"/>
        <v>-3.999999999999998E-2</v>
      </c>
      <c r="HU340" s="89">
        <f t="shared" si="792"/>
        <v>-0.13000000000000003</v>
      </c>
      <c r="HV340" s="89">
        <f t="shared" si="793"/>
        <v>-9.000000000000008E-2</v>
      </c>
      <c r="HW340" s="90">
        <f t="shared" si="794"/>
        <v>-0.19000000000000006</v>
      </c>
      <c r="HX340" s="73">
        <f>COUNTIFS($FZ$9:$FZ$497,"&gt;"&amp;FZ340,$ES$9:$ES$497,$ES340)+1</f>
        <v>30</v>
      </c>
      <c r="HY340" s="74">
        <f>COUNTIFS($GA$9:$GA$497,"&gt;"&amp;GA340,$ES$9:$ES$497,$ES340)+1</f>
        <v>38</v>
      </c>
      <c r="HZ340" s="74">
        <f>COUNTIFS($GB$9:$GB$497,"&gt;"&amp;GB340,$ES$9:$ES$497,$ES340)+1</f>
        <v>46</v>
      </c>
      <c r="IA340" s="74">
        <f>COUNTIFS($GC$9:$GC$497,"&gt;"&amp;GC340,$ES$9:$ES$497,$ES340)+1</f>
        <v>56</v>
      </c>
      <c r="IB340" s="74">
        <f>COUNTIFS($GD$9:$GD$497,"&gt;"&amp;GD340,$ES$9:$ES$497,$ES340)+1</f>
        <v>64</v>
      </c>
      <c r="IC340" s="74">
        <f>COUNTIFS($GE$9:$GE$497,"&gt;"&amp;GE340,$ES$9:$ES$497,$ES340)+1</f>
        <v>60</v>
      </c>
      <c r="ID340" s="74">
        <f>COUNTIFS($GF$9:$GF$497,"&gt;"&amp;GF340,$ES$9:$ES$497,$ES340)+1</f>
        <v>47</v>
      </c>
      <c r="IE340" s="74">
        <f>COUNTIFS($GG$9:$GG$497,"&gt;"&amp;GG340,$ES$9:$ES$497,$ES340)+1</f>
        <v>68</v>
      </c>
      <c r="IF340" s="74">
        <f>COUNTIFS($GH$9:$GH$497,"&gt;"&amp;GH340,$ES$9:$ES$497,$ES340)+1</f>
        <v>52</v>
      </c>
      <c r="IG340" s="84">
        <f>COUNTIFS($GI$9:$GI$497,"&gt;"&amp;GI340,$ES$9:$ES$497,$ES340)+1</f>
        <v>69</v>
      </c>
      <c r="IH340" s="148"/>
      <c r="II340" s="149"/>
      <c r="IJ340" s="149"/>
      <c r="IK340" s="149"/>
      <c r="IL340" s="149"/>
      <c r="IM340" s="150"/>
      <c r="IN340" s="151"/>
      <c r="IO340" s="152"/>
      <c r="IP340" s="153"/>
      <c r="IQ340" s="149"/>
      <c r="IR340" s="149"/>
      <c r="IS340" s="149"/>
      <c r="IT340" s="149"/>
      <c r="IU340" s="149"/>
      <c r="IV340" s="149"/>
      <c r="IW340" s="154"/>
      <c r="IX340" s="151"/>
      <c r="IY340" s="149"/>
      <c r="IZ340" s="149"/>
      <c r="JA340" s="149"/>
      <c r="JB340" s="149"/>
      <c r="JC340" s="149"/>
      <c r="JD340" s="149"/>
      <c r="JE340" s="155"/>
      <c r="JF340" s="153"/>
      <c r="JG340" s="149"/>
      <c r="JH340" s="149"/>
      <c r="JI340" s="149"/>
      <c r="JJ340" s="149"/>
      <c r="JK340" s="149"/>
      <c r="JL340" s="149"/>
      <c r="JM340" s="154"/>
      <c r="JN340" s="151"/>
      <c r="JO340" s="149"/>
      <c r="JP340" s="149"/>
      <c r="JQ340" s="149"/>
      <c r="JR340" s="149"/>
      <c r="JS340" s="149"/>
      <c r="JT340" s="149"/>
      <c r="JU340" s="149"/>
      <c r="JV340" s="149"/>
      <c r="JW340" s="149"/>
      <c r="JX340" s="149"/>
      <c r="JY340" s="149"/>
      <c r="JZ340" s="155"/>
      <c r="KA340" s="151"/>
      <c r="KB340" s="149"/>
      <c r="KC340" s="149"/>
      <c r="KD340" s="149"/>
      <c r="KE340" s="155"/>
      <c r="KF340" s="153"/>
      <c r="KG340" s="149"/>
      <c r="KH340" s="149"/>
      <c r="KI340" s="149"/>
      <c r="KJ340" s="149"/>
      <c r="KK340" s="156"/>
      <c r="KL340" s="149"/>
      <c r="KM340" s="149"/>
      <c r="KN340" s="149"/>
      <c r="KO340" s="149"/>
      <c r="KP340" s="149"/>
      <c r="KQ340" s="149"/>
      <c r="KR340" s="149"/>
      <c r="KS340" s="154"/>
      <c r="KT340" s="154"/>
      <c r="KU340" s="154"/>
      <c r="KV340" s="154"/>
      <c r="KW340" s="151"/>
      <c r="KX340" s="149"/>
      <c r="KY340" s="149"/>
      <c r="KZ340" s="149"/>
      <c r="LA340" s="149"/>
      <c r="LB340" s="149"/>
      <c r="LC340" s="154"/>
      <c r="LD340" s="151"/>
      <c r="LE340" s="152"/>
      <c r="LF340" s="157"/>
      <c r="LG340" s="158"/>
      <c r="LH340" s="151"/>
      <c r="LI340" s="149"/>
      <c r="LJ340" s="147"/>
      <c r="LK340" s="147"/>
      <c r="LL340" s="147"/>
      <c r="LM340" s="159"/>
      <c r="LN340" s="153"/>
      <c r="LO340" s="149"/>
      <c r="LP340" s="149"/>
      <c r="LQ340" s="149"/>
      <c r="LR340" s="154"/>
      <c r="LS340" s="151"/>
      <c r="LT340" s="149"/>
      <c r="LU340" s="149"/>
      <c r="LV340" s="149"/>
      <c r="LW340" s="149"/>
      <c r="LX340" s="149"/>
      <c r="LY340" s="149"/>
      <c r="LZ340" s="149"/>
      <c r="MA340" s="155"/>
      <c r="MB340" s="153"/>
      <c r="MC340" s="149"/>
      <c r="MD340" s="149"/>
      <c r="ME340" s="149"/>
      <c r="MF340" s="149"/>
      <c r="MG340" s="149"/>
      <c r="MH340" s="149"/>
      <c r="MI340" s="149"/>
      <c r="MJ340" s="149"/>
      <c r="MK340" s="149"/>
      <c r="ML340" s="149"/>
      <c r="MM340" s="149">
        <v>0.05</v>
      </c>
      <c r="MN340" s="156"/>
      <c r="MO340" s="156"/>
      <c r="MP340" s="154"/>
      <c r="MQ340" s="151"/>
      <c r="MR340" s="149"/>
      <c r="MS340" s="149"/>
      <c r="MT340" s="149"/>
      <c r="MU340" s="149"/>
      <c r="MV340" s="156"/>
      <c r="MW340" s="149"/>
      <c r="MX340" s="149"/>
      <c r="MY340" s="149"/>
      <c r="MZ340" s="149"/>
      <c r="NA340" s="149"/>
      <c r="NB340" s="149"/>
      <c r="NC340" s="149"/>
      <c r="ND340" s="154"/>
      <c r="NE340" s="154"/>
      <c r="NF340" s="154"/>
      <c r="NG340" s="154"/>
      <c r="NH340" s="151"/>
      <c r="NI340" s="149"/>
      <c r="NJ340" s="149"/>
      <c r="NK340" s="149"/>
      <c r="NL340" s="149"/>
      <c r="NM340" s="149"/>
      <c r="NN340" s="94"/>
      <c r="NO340" s="151"/>
      <c r="NP340" s="160"/>
      <c r="NQ340" s="145" t="s">
        <v>1328</v>
      </c>
      <c r="NR340" s="199" t="s">
        <v>1335</v>
      </c>
      <c r="NS340" s="145"/>
      <c r="NT340" s="145"/>
      <c r="NU340" s="145"/>
      <c r="NV340" s="171"/>
      <c r="NW340" s="145"/>
      <c r="NX340" s="165" t="s">
        <v>1336</v>
      </c>
      <c r="NY340" s="138" t="s">
        <v>1337</v>
      </c>
      <c r="NZ340" s="165" t="s">
        <v>1336</v>
      </c>
      <c r="OA340" s="166"/>
      <c r="OB340" s="166"/>
      <c r="OC340" s="166"/>
      <c r="OD340" s="108">
        <f t="shared" si="795"/>
        <v>72</v>
      </c>
      <c r="OE340" s="109">
        <v>6</v>
      </c>
      <c r="OF340" s="110">
        <f t="shared" si="796"/>
        <v>30</v>
      </c>
      <c r="OG340" s="109">
        <v>7</v>
      </c>
      <c r="OH340" s="111">
        <f>ROUND(AVERAGEIF($ES$9:$ES$497,$ES340,EV$9:EV$497),0)</f>
        <v>79</v>
      </c>
      <c r="OI340" s="112">
        <f>ROUND(AVERAGEIF($ES$9:$ES$497,$ES340,EW$9:EW$497),0)</f>
        <v>32</v>
      </c>
      <c r="OJ340" s="112">
        <f>ROUND(AVERAGEIF($ES$9:$ES$497,$ES340,EX$9:EX$497),0)</f>
        <v>45</v>
      </c>
      <c r="OK340" s="112">
        <f>ROUND(AVERAGEIF($ES$9:$ES$497,$ES340,EY$9:EY$497),0)</f>
        <v>53</v>
      </c>
      <c r="OL340" s="112">
        <f>ROUND(AVERAGEIF($ES$9:$ES$497,$ES340,EZ$9:EZ$497),0)</f>
        <v>20</v>
      </c>
      <c r="OM340" s="112">
        <f>ROUND(AVERAGEIF($ES$9:$ES$497,$ES340,FA$9:FA$497),0)</f>
        <v>18</v>
      </c>
      <c r="ON340" s="112">
        <f>ROUND(AVERAGEIF($ES$9:$ES$497,$ES340,FB$9:FB$497),0)</f>
        <v>23</v>
      </c>
      <c r="OO340" s="112">
        <f>ROUND(AVERAGEIF($ES$9:$ES$497,$ES340,FC$9:FC$497),0)</f>
        <v>23</v>
      </c>
      <c r="OP340" s="112">
        <f>ROUND(AVERAGEIF($ES$9:$ES$497,$ES340,FD$9:FD$497),0)</f>
        <v>64</v>
      </c>
      <c r="OQ340" s="113">
        <f>ROUND(AVERAGEIF($ES$9:$ES$497,$ES340,FE$9:FE$497),0)</f>
        <v>68</v>
      </c>
      <c r="OR340" s="114">
        <f>ROUND(EV340/MAX(EV$9:EV$497)*100,0)</f>
        <v>33</v>
      </c>
      <c r="OS340" s="115">
        <f>ROUND(EW340/MAX(EW$9:EW$497)*100,0)</f>
        <v>18</v>
      </c>
      <c r="OT340" s="115">
        <f>ROUND(EX340/MAX(EX$9:EX$497)*100,0)</f>
        <v>23</v>
      </c>
      <c r="OU340" s="115">
        <f>ROUND(EY340/MAX(EY$9:EY$497)*100,0)</f>
        <v>20</v>
      </c>
      <c r="OV340" s="115">
        <f>ROUND(EZ340/MAX(EZ$9:EZ$497)*100,0)</f>
        <v>9</v>
      </c>
      <c r="OW340" s="115">
        <f>ROUND(FA340/MAX(FA$9:FA$497)*100,0)</f>
        <v>7</v>
      </c>
      <c r="OX340" s="115">
        <f>ROUND(FB340/MAX(FB$9:FB$497)*100,0)</f>
        <v>9</v>
      </c>
      <c r="OY340" s="116">
        <f>ROUND(FC340/MAX(FC$9:FC$497)*100,0)</f>
        <v>5</v>
      </c>
      <c r="OZ340" s="115">
        <f>ROUND(FD340/MAX(FD$9:FD$497)*100,0)</f>
        <v>26</v>
      </c>
      <c r="PA340" s="117">
        <f>ROUND(FE340/MAX(FE$9:FE$497)*100,0)</f>
        <v>14</v>
      </c>
      <c r="PB340" s="118">
        <f t="shared" si="797"/>
        <v>214</v>
      </c>
      <c r="PC340" s="115">
        <f t="shared" si="798"/>
        <v>172</v>
      </c>
      <c r="PD340" s="115">
        <f t="shared" si="799"/>
        <v>241</v>
      </c>
      <c r="PE340" s="115">
        <f t="shared" si="800"/>
        <v>224</v>
      </c>
      <c r="PF340" s="115">
        <f t="shared" si="801"/>
        <v>218</v>
      </c>
      <c r="PG340" s="119">
        <f t="shared" si="802"/>
        <v>172</v>
      </c>
      <c r="PH340" s="118">
        <f>ROUND(PB340/MAX(PB$9:PB$497)*100,0)</f>
        <v>26</v>
      </c>
      <c r="PI340" s="115">
        <f>ROUND(PC340/MAX(PC$9:PC$497)*100,0)</f>
        <v>21</v>
      </c>
      <c r="PJ340" s="115">
        <f>ROUND(PD340/MAX(PD$9:PD$497)*100,0)</f>
        <v>26</v>
      </c>
      <c r="PK340" s="115">
        <f>ROUND(PE340/MAX(PE$9:PE$497)*100,0)</f>
        <v>22</v>
      </c>
      <c r="PL340" s="115">
        <f>ROUND(PF340/MAX(PF$9:PF$497)*100,0)</f>
        <v>31</v>
      </c>
      <c r="PM340" s="119">
        <f>ROUND(PG340/MAX(PG$9:PG$497)*100,0)</f>
        <v>25</v>
      </c>
      <c r="PN340" s="118">
        <f>RANK(PH340,PH$9:PH$497,0)</f>
        <v>327</v>
      </c>
      <c r="PO340" s="115">
        <f>RANK(PI340,PI$9:PI$497,0)</f>
        <v>341</v>
      </c>
      <c r="PP340" s="115">
        <f>RANK(PJ340,PJ$9:PJ$497,0)</f>
        <v>336</v>
      </c>
      <c r="PQ340" s="115">
        <f>RANK(PK340,PK$9:PK$497,0)</f>
        <v>347</v>
      </c>
      <c r="PR340" s="115">
        <f>RANK(PL340,PL$9:PL$497,0)</f>
        <v>305</v>
      </c>
      <c r="PS340" s="119">
        <f>RANK(PM340,PM$9:PM$497,0)</f>
        <v>326</v>
      </c>
      <c r="PT340" s="120">
        <f>ROUND(FZ340/MAX(FZ$9:FZ$497)*100,0)</f>
        <v>69</v>
      </c>
      <c r="PU340" s="115">
        <f>ROUND(GA340/MAX(GA$9:GA$497)*100,0)</f>
        <v>28</v>
      </c>
      <c r="PV340" s="115">
        <f>ROUND(GB340/MAX(GB$9:GB$497)*100,0)</f>
        <v>44</v>
      </c>
      <c r="PW340" s="115">
        <f>ROUND(GC340/MAX(GC$9:GC$497)*100,0)</f>
        <v>51</v>
      </c>
      <c r="PX340" s="115">
        <f>ROUND(GD340/MAX(GD$9:GD$497)*100,0)</f>
        <v>13</v>
      </c>
      <c r="PY340" s="115">
        <f>ROUND(GE340/MAX(GE$9:GE$497)*100,0)</f>
        <v>10</v>
      </c>
      <c r="PZ340" s="115">
        <f>ROUND(GF340/MAX(GF$9:GF$497)*100,0)</f>
        <v>12</v>
      </c>
      <c r="QA340" s="116">
        <f>ROUND(GG340/MAX(GG$9:GG$497)*100,0)</f>
        <v>8</v>
      </c>
      <c r="QB340" s="115">
        <f>ROUND(GH340/MAX(GH$9:GH$497)*100,0)</f>
        <v>37</v>
      </c>
      <c r="QC340" s="121">
        <f>ROUND(GI340/MAX(GI$9:GI$497)*100,0)</f>
        <v>24</v>
      </c>
      <c r="QD340" s="120">
        <f>ROUND(AVERAGEIF($ES$9:$ES$497,$ES340,PT$9:PT$497),0)</f>
        <v>62</v>
      </c>
      <c r="QE340" s="120">
        <f>ROUND(AVERAGEIF($ES$9:$ES$497,$ES340,PU$9:PU$497),0)</f>
        <v>26</v>
      </c>
      <c r="QF340" s="120">
        <f>ROUND(AVERAGEIF($ES$9:$ES$497,$ES340,PV$9:PV$497),0)</f>
        <v>48</v>
      </c>
      <c r="QG340" s="120">
        <f>ROUND(AVERAGEIF($ES$9:$ES$497,$ES340,PW$9:PW$497),0)</f>
        <v>58</v>
      </c>
      <c r="QH340" s="120">
        <f>ROUND(AVERAGEIF($ES$9:$ES$497,$ES340,PX$9:PX$497),0)</f>
        <v>15</v>
      </c>
      <c r="QI340" s="120">
        <f>ROUND(AVERAGEIF($ES$9:$ES$497,$ES340,PY$9:PY$497),0)</f>
        <v>14</v>
      </c>
      <c r="QJ340" s="120">
        <f>ROUND(AVERAGEIF($ES$9:$ES$497,$ES340,PZ$9:PZ$497),0)</f>
        <v>14</v>
      </c>
      <c r="QK340" s="120">
        <f>ROUND(AVERAGEIF($ES$9:$ES$497,$ES340,QA$9:QA$497),0)</f>
        <v>15</v>
      </c>
      <c r="QL340" s="120">
        <f>ROUND(AVERAGEIF($ES$9:$ES$497,$ES340,QB$9:QB$497),0)</f>
        <v>41</v>
      </c>
      <c r="QM340" s="120">
        <f>ROUND(AVERAGEIF($ES$9:$ES$497,$ES340,QC$9:QC$497),0)</f>
        <v>30</v>
      </c>
      <c r="QN340" s="114">
        <f t="shared" si="803"/>
        <v>453</v>
      </c>
      <c r="QO340" s="115">
        <f t="shared" si="804"/>
        <v>329</v>
      </c>
      <c r="QP340" s="115">
        <f t="shared" si="805"/>
        <v>505</v>
      </c>
      <c r="QQ340" s="115">
        <f t="shared" si="806"/>
        <v>477</v>
      </c>
      <c r="QR340" s="115">
        <f t="shared" si="807"/>
        <v>568</v>
      </c>
      <c r="QS340" s="119">
        <f t="shared" si="808"/>
        <v>348</v>
      </c>
      <c r="QT340" s="114">
        <f>ROUND((QN340-MIN(QN$9:QN$497))/(MAX(QN$9:QN$497)-MIN(QN$9:QN$497))*100,0)</f>
        <v>35</v>
      </c>
      <c r="QU340" s="115">
        <f>ROUND((QO340-MIN(QO$9:QO$497))/(MAX(QO$9:QO$497)-MIN(QO$9:QO$497))*100,0)</f>
        <v>17</v>
      </c>
      <c r="QV340" s="115">
        <f>ROUND((QP340-MIN(QP$9:QP$497))/(MAX(QP$9:QP$497)-MIN(QP$9:QP$497))*100,0)</f>
        <v>22</v>
      </c>
      <c r="QW340" s="115">
        <f>ROUND((QQ340-MIN(QQ$9:QQ$497))/(MAX(QQ$9:QQ$497)-MIN(QQ$9:QQ$497))*100,0)</f>
        <v>24</v>
      </c>
      <c r="QX340" s="115">
        <f>ROUND((QR340-MIN(QR$9:QR$497))/(MAX(QR$9:QR$497)-MIN(QR$9:QR$497))*100,0)</f>
        <v>56</v>
      </c>
      <c r="QY340" s="115">
        <f>ROUND((QS340-MIN(QS$9:QS$497))/(MAX(QS$9:QS$497)-MIN(QS$9:QS$497))*100,0)</f>
        <v>35</v>
      </c>
      <c r="QZ340" s="114">
        <f>RANK(QN340,QN$9:QN$497,0)</f>
        <v>257</v>
      </c>
      <c r="RA340" s="115">
        <f>RANK(QO340,QO$9:QO$497,0)</f>
        <v>317</v>
      </c>
      <c r="RB340" s="115">
        <f>RANK(QP340,QP$9:QP$497,0)</f>
        <v>312</v>
      </c>
      <c r="RC340" s="115">
        <f>RANK(QQ340,QQ$9:QQ$497,0)</f>
        <v>342</v>
      </c>
      <c r="RD340" s="115">
        <f>RANK(QR340,QR$9:QR$497,0)</f>
        <v>127</v>
      </c>
      <c r="RE340" s="115">
        <f>RANK(QS340,QS$9:QS$497,0)</f>
        <v>253</v>
      </c>
      <c r="RF340" s="122"/>
      <c r="RG340" s="115">
        <f>($RH$3*(IH340+IJ340)*100*100/MAX(EX$9:EX$497)*$RO$3) +($RH$3*(II340+IJ340)*100*100/MAX(EX$9:EX$497)*$RO$4) + ($RH$3*IK340*100*100/MAX(EX$9:EX$497)*0.098)</f>
        <v>0</v>
      </c>
      <c r="RH340" s="115">
        <f>($RH$4*IL340*100*100/MAX(EZ$9:EZ$497))*$RQ$3</f>
        <v>0</v>
      </c>
      <c r="RI340" s="115">
        <f>($RH$3*IM340*100*100/MAX(EY$9:EY$497))*$RQ$4</f>
        <v>0</v>
      </c>
      <c r="RJ340" s="115">
        <f>($RH$3*IN340*100*100/MAX(EX$9:EX$497))</f>
        <v>0</v>
      </c>
      <c r="RK340" s="115">
        <f>($RH$4*IO340*100*100/MAX(EZ$9:EZ$497))*$RQ$3</f>
        <v>0</v>
      </c>
      <c r="RL340" s="115">
        <f>(($RL$4*IP340*100*((100/MAX(EX$9:EX$497)+100/MAX(EZ$9:EZ$497))/2))+($RL$4*IQ340*100*((100/MAX(EX$9:EX$497)+100/MAX(EZ$9:EZ$497))/2))+($RL$4*IR340*100*((100/MAX(EX$9:EX$497)+100/MAX(EZ$9:EZ$497))/2))+($RL$4*IS340*100*((100/MAX(EX$9:EX$497)+100/MAX(EZ$9:EZ$497))/2))+($RL$4*IT340*100*((100/MAX(EX$9:EX$497)+100/MAX(EZ$9:EZ$497))/2))+($RL$4*IU340*100*((100/MAX(EX$9:EX$497)+100/MAX(EZ$9:EZ$497))/2))+($RL$4*IV340*100*((100/MAX(EX$9:EX$497)+100/MAX(EZ$9:EZ$497))/2))+($RL$4*IW340*100*((100/MAX(EX$9:EX$497)+100/MAX(EZ$9:EZ$497))/2)))*$RS$3</f>
        <v>0</v>
      </c>
      <c r="RM340" s="115">
        <f>(($RH$3*IX340*100*100/MAX(EX$9:EX$497))+($RH$3*IY340*100*100/MAX(EX$9:EX$497))+($RH$3*IZ340*100*100/MAX(EX$9:EX$497))+($RH$3*JA340*100*100/MAX(EX$9:EX$497))+($RH$3*JB340*100*100/MAX(EX$9:EX$497))+($RH$3*JC340*100*100/MAX(EX$9:EX$497))+($RH$3*JD340*100*100/MAX(EX$9:EX$497))+($RH$3*JE340*100*100/MAX(EX$9:EX$497)))*$RS$4</f>
        <v>0</v>
      </c>
      <c r="RN340" s="115">
        <f>(($RH$4*JF340*100*100/MAX(EZ$9:EZ$497)) + ($RH$4*JG340*100*100/MAX(EZ$9:EZ$497)) + ($RH$4*JH340*100*100/MAX(EZ$9:EZ$497)) + ($RH$4*JI340*100*100/MAX(EZ$9:EZ$497)) + ($RH$4*JJ340*100*100/MAX(EZ$9:EZ$497)) + ($RH$4*JK340*100*100/MAX(EZ$9:EZ$497)) + ($RH$4*JL340*100*100/MAX(EZ$9:EZ$497)) + ($RH$4*JM340*100*100/MAX(EZ$9:EZ$497)))*$RU$3</f>
        <v>0</v>
      </c>
      <c r="RO340" s="115">
        <f>(($RL$4*JN340*100*((100/MAX(EX$9:EX$497)+100/MAX(EZ$9:EZ$497))/2))+($RL$4*JO340*100*((100/MAX(EX$9:EX$497)+100/MAX(EZ$9:EZ$497))/2))+($RL$4*JP340*100*((100/MAX(EX$9:EX$497)+100/MAX(EZ$9:EZ$497))/2))+($RL$4*JQ340*100*((100/MAX(EX$9:EX$497)+100/MAX(EZ$9:EZ$497))/2))+($RL$4*JR340*100*((100/MAX(EX$9:EX$497)+100/MAX(EZ$9:EZ$497))/2))+($RL$4*JS340*100*((100/MAX(EX$9:EX$497)+100/MAX(EZ$9:EZ$497))/2))+($RL$4*JT340*100*((100/MAX(EX$9:EX$497)+100/MAX(EZ$9:EZ$497))/2))+($RL$4*JU340*100*((100/MAX(EX$9:EX$497)+100/MAX(EZ$9:EZ$497))/2))+($RL$4*JV340*100*((100/MAX(EX$9:EX$497)+100/MAX(EZ$9:EZ$497))/2))+($RL$4*JW340*100*((100/MAX(EX$9:EX$497)+100/MAX(EZ$9:EZ$497))/2))+($RL$4*JX340*100*((100/MAX(EX$9:EX$497)+100/MAX(EZ$9:EZ$497))/2))+($RL$4*JY340*100*((100/MAX(EX$9:EX$497)+100/MAX(EZ$9:EZ$497))/2))+($RL$4*JZ340*100*((100/MAX(EX$9:EX$497)+100/MAX(EZ$9:EZ$497))/2)))*$RW$3/2</f>
        <v>0</v>
      </c>
      <c r="RP340" s="119">
        <f>($RJ$3*KA340*100*100/MAX(FA$9:FA$497)) + ($RJ$3*KB340*100*100/MAX(FA$9:FA$497)/2) + ($RJ$3*KC340*100*100/MAX(FA$9:FA$497)/2) + ($RJ$3*KD340*100*100/MAX(FA$9:FA$497)/4) + ($RJ$3*KE340*100*100/MAX(FA$9:FA$497)/4)</f>
        <v>0</v>
      </c>
      <c r="RQ340" s="118">
        <f>($RL$4*KF340*100*((100/MAX(EX$9:EX$497)+100/MAX(EZ$9:EZ$497)))) * ($RO$3/2) + (($RL$4*KG340*100*((100/MAX(EX$9:EX$497)+100/MAX(EZ$9:EZ$497))))+($RL$4*KH340*100*((100/MAX(EX$9:EX$497)+100/MAX(EZ$9:EZ$497))))+($RL$4*KI340*100*((100/MAX(EX$9:EX$497)+100/MAX(EZ$9:EZ$497))))+($RL$4*KJ340*100*((100/MAX(EX$9:EX$497)+100/MAX(EZ$9:EZ$497))))+($RL$4*KK340*100*((100/MAX(EX$9:EX$497)+100/MAX(EZ$9:EZ$497))))+($RL$4*KL340*100*((100/MAX(EX$9:EX$497)+100/MAX(EZ$9:EZ$497))))+($RL$4*KM340*100*((100/MAX(EX$9:EX$497)+100/MAX(EZ$9:EZ$497))))+($RL$4*KN340*100*((100/MAX(EX$9:EX$497)+100/MAX(EZ$9:EZ$497))))+($RL$4*KO340*100*((100/MAX(EX$9:EX$497)+100/MAX(EZ$9:EZ$497))))+($RL$4*KP340*100*((100/MAX(EX$9:EX$497)+100/MAX(EZ$9:EZ$497))))+($RL$4*KQ340*100*((100/MAX(EX$9:EX$497)+100/MAX(EZ$9:EZ$497))))+($RL$4*KR340*100*((100/MAX(EX$9:EX$497)+100/MAX(EZ$9:EZ$497))))+($RL$4*KS340*100*((100/MAX(EX$9:EX$497)+100/MAX(EZ$9:EZ$497))))+($RL$4*KV340*100*((100/MAX(EX$9:EX$497)+100/MAX(EZ$9:EZ$497))))) * (($RO$3+$RO$4)/6)</f>
        <v>0</v>
      </c>
      <c r="RR340" s="115">
        <f>(($RL$4*KW340*100*((100/MAX(EX$9:EX$497)+100/MAX(EZ$9:EZ$497))))) * ($RO$3/2) + (($RL$4*KX340*100*((100/MAX(EX$9:EX$497)+100/MAX(EZ$9:EZ$497))))+($RL$4*KY340*100*((100/MAX(EX$9:EX$497)+100/MAX(EZ$9:EZ$497))))+($RL$4*KZ340*100*((100/MAX(EX$9:EX$497)+100/MAX(EZ$9:EZ$497))))+($RL$4*LA340*100*((100/MAX(EX$9:EX$497)+100/MAX(EZ$9:EZ$497))))+($RL$4*LB340*100*((100/MAX(EX$9:EX$497)+100/MAX(EZ$9:EZ$497))))+($RL$4*LC340*100*((100/MAX(EX$9:EX$497)+100/MAX(EZ$9:EZ$497))))) * (($RO$3+$RO$4)/6)</f>
        <v>0</v>
      </c>
      <c r="RS340" s="119">
        <f>(($RL$4*LD340*100*((100/MAX(EX$9:EX$497)+100/MAX(EZ$9:EZ$497))))+($RL$4*LE340*100*((100/MAX(EX$9:EX$497)+100/MAX(EZ$9:EZ$497))))) * (($RO$3+$RO$4)/6)</f>
        <v>0</v>
      </c>
      <c r="RT340" s="118">
        <f>($RJ$4*LH340*100*(100/MAX(EV$9:EV$497)))+($RJ$4*LI340*100*(100/MAX(EV$9:EV$497)))</f>
        <v>0</v>
      </c>
      <c r="RU340" s="119">
        <f>($RJ$4*LJ340*(100/MAX(EV$9:EV$497)))/2 + ($RL$3*LK340*(100/MAX(EW$9:EW$497))) + ($RJ$4*LL340*(100/MAX(EV$9:EV$497)))/4 + ($RL$3*LM340*(100/MAX(EW$9:EW$497)))</f>
        <v>0</v>
      </c>
      <c r="RV340" s="118">
        <f>($RJ$4*LN340*100*100/MAX(EV$9:EV$497)/2)+($RJ$4*LO340*100*100/MAX(EV$9:EV$497)/2)+($RJ$4*LP340*100*100/MAX(EV$9:EV$497))+($RJ$4*LQ340*100*100/MAX(EV$9:EV$497))+($RJ$4*LR340*100*100/MAX(EV$9:EV$497))</f>
        <v>0</v>
      </c>
      <c r="RW340" s="115">
        <f>($RJ$4*LS340*100*100/MAX(EV$9:EV$497)) + (($RJ$4*LT340*100*100/MAX(EV$9:EV$497))+($RJ$4*LU340*100*100/MAX(EV$9:EV$497))+($RJ$4*LV340*100*100/MAX(EV$9:EV$497))+($RJ$4*LW340*100*100/MAX(EV$9:EV$497))+($RJ$4*LX340*100*100/MAX(EV$9:EV$497))+($RJ$4*LY340*100*100/MAX(EV$9:EV$497))+($RJ$4*LZ340*100*100/MAX(EV$9:EV$497))+($RJ$4*MA340*100*100/MAX(EV$9:EV$497)))/2</f>
        <v>0</v>
      </c>
      <c r="RX340" s="119">
        <f>($RJ$4*MB340*100*100/MAX(EV$9:EV$497))+($RJ$4*MC340*100*100/MAX(EV$9:EV$497))+($RJ$4*MD340*100*100/MAX(EV$9:EV$497))+($RJ$4*ME340*100*100/MAX(EV$9:EV$497))+($RJ$4*MF340*100*100/MAX(EV$9:EV$497))+($RJ$4*MG340*100*100/MAX(EV$9:EV$497))+($RJ$4*MH340*100*100/MAX(EV$9:EV$497))+($RJ$4*MI340*100*100/MAX(EV$9:EV$497))+($RJ$4*MJ340*100*100/MAX(EV$9:EV$497))+($RJ$4*MK340*100*100/MAX(EV$9:EV$497))+($RJ$4*ML340*100*100/MAX(EV$9:EV$497))+($RJ$4*MM340*100*100/MAX(EV$9:EV$497))+($RJ$4*MN340*100*100/MAX(EV$9:EV$497))</f>
        <v>8.4269662921348321</v>
      </c>
      <c r="RY340" s="118">
        <f>($RJ$4*MQ340*100*100/MAX(EV$9:EV$497))/2 + (($RJ$4*MR340*100*100/MAX(EV$9:EV$497))+($RJ$4*MS340*100*100/MAX(EV$9:EV$497))+($RJ$4*MT340*100*100/MAX(EV$9:EV$497))+($RJ$4*MU340*100*100/MAX(EV$9:EV$497))+($RJ$4*MV340*100*100/MAX(EV$9:EV$497))+($RJ$4*MW340*100*100/MAX(EV$9:EV$497))+($RJ$4*MX340*100*100/MAX(EV$9:EV$497))+($RJ$4*MY340*100*100/MAX(EV$9:EV$497))+($RJ$4*MZ340*100*100/MAX(EV$9:EV$497))+($RJ$4*NA340*100*100/MAX(EV$9:EV$497))+($RJ$4*NB340*100*100/MAX(EV$9:EV$497))+($RJ$4*NC340*100*100/MAX(EV$9:EV$497))+($RJ$4*ND340*100*100/MAX(EV$9:EV$497))+($RJ$4*NG340*100*100/MAX(EV$9:EV$497)))/4</f>
        <v>0</v>
      </c>
      <c r="RZ340" s="115">
        <f>($RJ$4*NH340*100*100/MAX(EV$9:EV$497))/2 + (($RJ$4*NI340*100*100/MAX(EV$9:EV$497))+($RJ$4*NJ340*100*100/MAX(EV$9:EV$497))+($RJ$4*NK340*100*100/MAX(EV$9:EV$497))+($RJ$4*NL340*100*100/MAX(EV$9:EV$497))+($RJ$4*NM340*100*100/MAX(EV$9:EV$497))+($RJ$4*NN340*100*100/MAX(EV$9:EV$497)))/4</f>
        <v>0</v>
      </c>
      <c r="SA340" s="117">
        <f>(($RJ$4*NO340*100*100/MAX(EV$9:EV$497))+($RJ$4*NP340*100*100/MAX(EV$9:EV$497)))/4</f>
        <v>0</v>
      </c>
      <c r="SB340" s="118">
        <f t="shared" si="809"/>
        <v>8.4269662921348321</v>
      </c>
      <c r="SC340" s="115">
        <f t="shared" si="810"/>
        <v>1.6853932584269664</v>
      </c>
      <c r="SD340" s="115">
        <f t="shared" si="811"/>
        <v>2.106741573033708</v>
      </c>
      <c r="SE340" s="115">
        <f t="shared" si="812"/>
        <v>1.6853932584269664</v>
      </c>
      <c r="SF340" s="115">
        <f t="shared" si="813"/>
        <v>2.106741573033708</v>
      </c>
      <c r="SG340" s="115">
        <f t="shared" si="814"/>
        <v>8.4269662921348321</v>
      </c>
      <c r="SH340" s="115">
        <f>ROUND(SB340/MAX(SB$9:SB$497)*100,0)</f>
        <v>11</v>
      </c>
      <c r="SI340" s="115">
        <f>ROUND(SC340/MAX(SC$9:SC$497)*100,0)</f>
        <v>3</v>
      </c>
      <c r="SJ340" s="115">
        <f>ROUND(SD340/MAX(SD$9:SD$497)*100,0)</f>
        <v>3</v>
      </c>
      <c r="SK340" s="115">
        <f>ROUND(SE340/MAX(SE$9:SE$497)*100,0)</f>
        <v>1</v>
      </c>
      <c r="SL340" s="115">
        <f>ROUND(SF340/MAX(SF$9:SF$497)*100,0)</f>
        <v>5</v>
      </c>
      <c r="SM340" s="121">
        <f>ROUND(SG340/MAX(SG$9:SG$497)*100,0)</f>
        <v>8</v>
      </c>
      <c r="SN340" s="115">
        <f>ROUND(AVERAGEIF($ES$9:$ES$497,$ES340,SH$9:SH$497),0)</f>
        <v>26</v>
      </c>
      <c r="SO340" s="115">
        <f>ROUND(AVERAGEIF($ES$9:$ES$497,$ES340,SI$9:SI$497),0)</f>
        <v>23</v>
      </c>
      <c r="SP340" s="115">
        <f>ROUND(AVERAGEIF($ES$9:$ES$497,$ES340,SJ$9:SJ$497),0)</f>
        <v>4</v>
      </c>
      <c r="SQ340" s="115">
        <f>ROUND(AVERAGEIF($ES$9:$ES$497,$ES340,SK$9:SK$497),0)</f>
        <v>20</v>
      </c>
      <c r="SR340" s="115">
        <f>ROUND(AVERAGEIF($ES$9:$ES$497,$ES340,SL$9:SL$497),0)</f>
        <v>7</v>
      </c>
      <c r="SS340" s="121">
        <f>ROUND(AVERAGEIF($ES$9:$ES$497,$ES340,SM$9:SM$497),0)</f>
        <v>6</v>
      </c>
      <c r="ST340" s="114">
        <f>RANK(SB340,SB$9:SB$497,0)</f>
        <v>247</v>
      </c>
      <c r="SU340" s="115">
        <f>RANK(SC340,SC$9:SC$497,0)</f>
        <v>221</v>
      </c>
      <c r="SV340" s="115">
        <f>RANK(SD340,SD$9:SD$497,0)</f>
        <v>189</v>
      </c>
      <c r="SW340" s="115">
        <f>RANK(SE340,SE$9:SE$497,0)</f>
        <v>221</v>
      </c>
      <c r="SX340" s="115">
        <f>RANK(SF340,SF$9:SF$497,0)</f>
        <v>158</v>
      </c>
      <c r="SY340" s="115">
        <f>RANK(SG340,SG$9:SG$497,0)</f>
        <v>119</v>
      </c>
      <c r="SZ340" s="115">
        <f>COUNTIFS(SB$9:SB$497,"&gt;"&amp;SB340,$ES$9:$ES$497,$ES340)+1</f>
        <v>58</v>
      </c>
      <c r="TA340" s="115">
        <f>COUNTIFS(SC$9:SC$497,"&gt;"&amp;SC340,$ES$9:$ES$497,$ES340)+1</f>
        <v>58</v>
      </c>
      <c r="TB340" s="115">
        <f>COUNTIFS(SD$9:SD$497,"&gt;"&amp;SD340,$ES$9:$ES$497,$ES340)+1</f>
        <v>36</v>
      </c>
      <c r="TC340" s="115">
        <f>COUNTIFS(SE$9:SE$497,"&gt;"&amp;SE340,$ES$9:$ES$497,$ES340)+1</f>
        <v>58</v>
      </c>
      <c r="TD340" s="115">
        <f>COUNTIFS(SF$9:SF$497,"&gt;"&amp;SF340,$ES$9:$ES$497,$ES340)+1</f>
        <v>36</v>
      </c>
      <c r="TE340" s="117">
        <f>COUNTIFS(SG$9:SG$497,"&gt;"&amp;SG340,$ES$9:$ES$497,$ES340)+1</f>
        <v>26</v>
      </c>
      <c r="TF340" s="118">
        <f t="shared" si="815"/>
        <v>42</v>
      </c>
      <c r="TG340" s="115">
        <f t="shared" si="816"/>
        <v>29</v>
      </c>
      <c r="TH340" s="115">
        <f t="shared" si="817"/>
        <v>24</v>
      </c>
      <c r="TI340" s="115">
        <f t="shared" si="818"/>
        <v>27</v>
      </c>
      <c r="TJ340" s="115">
        <f t="shared" si="819"/>
        <v>27</v>
      </c>
      <c r="TK340" s="115">
        <f t="shared" si="820"/>
        <v>39</v>
      </c>
      <c r="TL340" s="117">
        <f t="shared" si="821"/>
        <v>33</v>
      </c>
      <c r="TM340" s="118">
        <f>ROUND(TF340/MAX(TF$9:TF$497)*100,0)</f>
        <v>23</v>
      </c>
      <c r="TN340" s="115">
        <f>ROUND(TG340/MAX(TG$9:TG$497)*100,0)</f>
        <v>16</v>
      </c>
      <c r="TO340" s="115">
        <f>ROUND(TH340/MAX(TH$9:TH$497)*100,0)</f>
        <v>13</v>
      </c>
      <c r="TP340" s="115">
        <f>ROUND(TI340/MAX(TI$9:TI$497)*100,0)</f>
        <v>15</v>
      </c>
      <c r="TQ340" s="115">
        <f>ROUND(TJ340/MAX(TJ$9:TJ$497)*100,0)</f>
        <v>14</v>
      </c>
      <c r="TR340" s="115">
        <f>ROUND(TK340/MAX(TK$9:TK$497)*100,0)</f>
        <v>20</v>
      </c>
      <c r="TS340" s="119">
        <f>ROUND(TL340/MAX(TL$9:TL$497)*100,0)</f>
        <v>17</v>
      </c>
      <c r="TT340" s="120">
        <f>RANK(TM340,TM$9:TM$497,0)</f>
        <v>324</v>
      </c>
      <c r="TU340" s="115">
        <f>RANK(TN340,TN$9:TN$497,0)</f>
        <v>329</v>
      </c>
      <c r="TV340" s="115">
        <f>RANK(TO340,TO$9:TO$497,0)</f>
        <v>337</v>
      </c>
      <c r="TW340" s="115">
        <f>RANK(TP340,TP$9:TP$497,0)</f>
        <v>343</v>
      </c>
      <c r="TX340" s="115">
        <f>RANK(TQ340,TQ$9:TQ$497,0)</f>
        <v>328</v>
      </c>
      <c r="TY340" s="115">
        <f>RANK(TR340,TR$9:TR$497,0)</f>
        <v>290</v>
      </c>
      <c r="TZ340" s="121">
        <f>RANK(TS340,TS$9:TS$497,0)</f>
        <v>299</v>
      </c>
      <c r="UA340" s="132"/>
      <c r="UB340" s="7" t="s">
        <v>1</v>
      </c>
    </row>
    <row r="341" spans="1:548" x14ac:dyDescent="0.15">
      <c r="A341" s="183">
        <v>333</v>
      </c>
      <c r="B341" s="200" t="s">
        <v>1335</v>
      </c>
      <c r="C341" s="143"/>
      <c r="D341" s="143"/>
      <c r="E341" s="161" t="s">
        <v>518</v>
      </c>
      <c r="F341" s="65">
        <v>99</v>
      </c>
      <c r="G341" s="65" t="s">
        <v>908</v>
      </c>
      <c r="H341" s="144" t="s">
        <v>1338</v>
      </c>
      <c r="I341" s="66" t="s">
        <v>521</v>
      </c>
      <c r="J341" s="67" t="s">
        <v>521</v>
      </c>
      <c r="K341" s="67" t="s">
        <v>521</v>
      </c>
      <c r="L341" s="67" t="s">
        <v>521</v>
      </c>
      <c r="M341" s="67" t="s">
        <v>521</v>
      </c>
      <c r="N341" s="67" t="s">
        <v>521</v>
      </c>
      <c r="O341" s="67" t="s">
        <v>521</v>
      </c>
      <c r="P341" s="67" t="s">
        <v>521</v>
      </c>
      <c r="Q341" s="67" t="s">
        <v>521</v>
      </c>
      <c r="R341" s="68" t="s">
        <v>521</v>
      </c>
      <c r="S341" s="69" t="s">
        <v>521</v>
      </c>
      <c r="T341" s="67" t="s">
        <v>521</v>
      </c>
      <c r="U341" s="67" t="s">
        <v>521</v>
      </c>
      <c r="V341" s="67" t="s">
        <v>521</v>
      </c>
      <c r="W341" s="67" t="s">
        <v>521</v>
      </c>
      <c r="X341" s="67" t="s">
        <v>521</v>
      </c>
      <c r="Y341" s="67" t="s">
        <v>521</v>
      </c>
      <c r="Z341" s="67" t="s">
        <v>521</v>
      </c>
      <c r="AA341" s="67" t="s">
        <v>521</v>
      </c>
      <c r="AB341" s="68" t="s">
        <v>521</v>
      </c>
      <c r="AC341" s="69" t="s">
        <v>521</v>
      </c>
      <c r="AD341" s="67" t="s">
        <v>521</v>
      </c>
      <c r="AE341" s="67" t="s">
        <v>521</v>
      </c>
      <c r="AF341" s="67" t="s">
        <v>521</v>
      </c>
      <c r="AG341" s="67" t="s">
        <v>521</v>
      </c>
      <c r="AH341" s="67" t="s">
        <v>521</v>
      </c>
      <c r="AI341" s="67" t="s">
        <v>521</v>
      </c>
      <c r="AJ341" s="67" t="s">
        <v>521</v>
      </c>
      <c r="AK341" s="67" t="s">
        <v>521</v>
      </c>
      <c r="AL341" s="68" t="s">
        <v>521</v>
      </c>
      <c r="AM341" s="69" t="s">
        <v>521</v>
      </c>
      <c r="AN341" s="67" t="s">
        <v>521</v>
      </c>
      <c r="AO341" s="67" t="s">
        <v>521</v>
      </c>
      <c r="AP341" s="67" t="s">
        <v>521</v>
      </c>
      <c r="AQ341" s="67" t="s">
        <v>521</v>
      </c>
      <c r="AR341" s="67" t="s">
        <v>521</v>
      </c>
      <c r="AS341" s="67" t="s">
        <v>521</v>
      </c>
      <c r="AT341" s="67" t="s">
        <v>521</v>
      </c>
      <c r="AU341" s="67" t="s">
        <v>521</v>
      </c>
      <c r="AV341" s="68" t="s">
        <v>521</v>
      </c>
      <c r="AW341" s="69" t="s">
        <v>521</v>
      </c>
      <c r="AX341" s="67" t="s">
        <v>521</v>
      </c>
      <c r="AY341" s="67" t="s">
        <v>521</v>
      </c>
      <c r="AZ341" s="67" t="s">
        <v>521</v>
      </c>
      <c r="BA341" s="67" t="s">
        <v>521</v>
      </c>
      <c r="BB341" s="67" t="s">
        <v>521</v>
      </c>
      <c r="BC341" s="67" t="s">
        <v>521</v>
      </c>
      <c r="BD341" s="67" t="s">
        <v>521</v>
      </c>
      <c r="BE341" s="67" t="s">
        <v>521</v>
      </c>
      <c r="BF341" s="68" t="s">
        <v>521</v>
      </c>
      <c r="BG341" s="69" t="s">
        <v>521</v>
      </c>
      <c r="BH341" s="67" t="s">
        <v>521</v>
      </c>
      <c r="BI341" s="67" t="s">
        <v>521</v>
      </c>
      <c r="BJ341" s="67" t="s">
        <v>521</v>
      </c>
      <c r="BK341" s="67" t="s">
        <v>521</v>
      </c>
      <c r="BL341" s="67" t="s">
        <v>521</v>
      </c>
      <c r="BM341" s="67" t="s">
        <v>521</v>
      </c>
      <c r="BN341" s="67" t="s">
        <v>521</v>
      </c>
      <c r="BO341" s="67" t="s">
        <v>521</v>
      </c>
      <c r="BP341" s="68" t="s">
        <v>521</v>
      </c>
      <c r="BQ341" s="70" t="s">
        <v>521</v>
      </c>
      <c r="BR341" s="67" t="s">
        <v>521</v>
      </c>
      <c r="BS341" s="67" t="s">
        <v>521</v>
      </c>
      <c r="BT341" s="67" t="s">
        <v>521</v>
      </c>
      <c r="BU341" s="67" t="s">
        <v>521</v>
      </c>
      <c r="BV341" s="67" t="s">
        <v>521</v>
      </c>
      <c r="BW341" s="67" t="s">
        <v>521</v>
      </c>
      <c r="BX341" s="67" t="s">
        <v>521</v>
      </c>
      <c r="BY341" s="67" t="s">
        <v>521</v>
      </c>
      <c r="BZ341" s="68" t="s">
        <v>521</v>
      </c>
      <c r="CA341" s="69" t="s">
        <v>521</v>
      </c>
      <c r="CB341" s="67" t="s">
        <v>521</v>
      </c>
      <c r="CC341" s="67" t="s">
        <v>521</v>
      </c>
      <c r="CD341" s="67" t="s">
        <v>521</v>
      </c>
      <c r="CE341" s="67" t="s">
        <v>521</v>
      </c>
      <c r="CF341" s="67" t="s">
        <v>521</v>
      </c>
      <c r="CG341" s="67" t="s">
        <v>521</v>
      </c>
      <c r="CH341" s="67" t="s">
        <v>521</v>
      </c>
      <c r="CI341" s="67" t="s">
        <v>521</v>
      </c>
      <c r="CJ341" s="68" t="s">
        <v>521</v>
      </c>
      <c r="CK341" s="69" t="s">
        <v>521</v>
      </c>
      <c r="CL341" s="67" t="s">
        <v>521</v>
      </c>
      <c r="CM341" s="67" t="s">
        <v>521</v>
      </c>
      <c r="CN341" s="67" t="s">
        <v>521</v>
      </c>
      <c r="CO341" s="67" t="s">
        <v>521</v>
      </c>
      <c r="CP341" s="67" t="s">
        <v>521</v>
      </c>
      <c r="CQ341" s="67" t="s">
        <v>521</v>
      </c>
      <c r="CR341" s="67" t="s">
        <v>521</v>
      </c>
      <c r="CS341" s="67" t="s">
        <v>521</v>
      </c>
      <c r="CT341" s="68" t="s">
        <v>521</v>
      </c>
      <c r="CU341" s="69" t="s">
        <v>521</v>
      </c>
      <c r="CV341" s="67" t="s">
        <v>521</v>
      </c>
      <c r="CW341" s="67" t="s">
        <v>521</v>
      </c>
      <c r="CX341" s="67" t="s">
        <v>521</v>
      </c>
      <c r="CY341" s="67" t="s">
        <v>521</v>
      </c>
      <c r="CZ341" s="67" t="s">
        <v>521</v>
      </c>
      <c r="DA341" s="67" t="s">
        <v>521</v>
      </c>
      <c r="DB341" s="67" t="s">
        <v>521</v>
      </c>
      <c r="DC341" s="67" t="s">
        <v>521</v>
      </c>
      <c r="DD341" s="68" t="s">
        <v>521</v>
      </c>
      <c r="DE341" s="69" t="s">
        <v>521</v>
      </c>
      <c r="DF341" s="71" t="s">
        <v>521</v>
      </c>
      <c r="DG341" s="67" t="s">
        <v>521</v>
      </c>
      <c r="DH341" s="67" t="s">
        <v>521</v>
      </c>
      <c r="DI341" s="67" t="s">
        <v>521</v>
      </c>
      <c r="DJ341" s="67" t="s">
        <v>521</v>
      </c>
      <c r="DK341" s="67" t="s">
        <v>521</v>
      </c>
      <c r="DL341" s="67" t="s">
        <v>521</v>
      </c>
      <c r="DM341" s="67" t="s">
        <v>521</v>
      </c>
      <c r="DN341" s="68" t="s">
        <v>521</v>
      </c>
      <c r="DO341" s="70" t="s">
        <v>521</v>
      </c>
      <c r="DP341" s="71" t="s">
        <v>521</v>
      </c>
      <c r="DQ341" s="67" t="s">
        <v>521</v>
      </c>
      <c r="DR341" s="67" t="s">
        <v>521</v>
      </c>
      <c r="DS341" s="67" t="s">
        <v>521</v>
      </c>
      <c r="DT341" s="67" t="s">
        <v>521</v>
      </c>
      <c r="DU341" s="67" t="s">
        <v>521</v>
      </c>
      <c r="DV341" s="67" t="s">
        <v>521</v>
      </c>
      <c r="DW341" s="67" t="s">
        <v>521</v>
      </c>
      <c r="DX341" s="72" t="s">
        <v>521</v>
      </c>
      <c r="DY341" s="146" t="s">
        <v>522</v>
      </c>
      <c r="DZ341" s="74">
        <v>3</v>
      </c>
      <c r="EA341" s="74">
        <v>4</v>
      </c>
      <c r="EB341" s="74">
        <v>4</v>
      </c>
      <c r="EC341" s="75">
        <v>5</v>
      </c>
      <c r="ED341" s="168" t="s">
        <v>522</v>
      </c>
      <c r="EE341" s="74">
        <f t="shared" si="765"/>
        <v>3</v>
      </c>
      <c r="EF341" s="74">
        <f t="shared" si="766"/>
        <v>12</v>
      </c>
      <c r="EG341" s="74">
        <f t="shared" si="767"/>
        <v>48</v>
      </c>
      <c r="EH341" s="77">
        <f t="shared" si="768"/>
        <v>240</v>
      </c>
      <c r="EI341" s="73">
        <v>10</v>
      </c>
      <c r="EJ341" s="74">
        <v>50</v>
      </c>
      <c r="EK341" s="74">
        <v>270</v>
      </c>
      <c r="EL341" s="74">
        <v>450</v>
      </c>
      <c r="EM341" s="75">
        <v>1350</v>
      </c>
      <c r="EN341" s="78">
        <v>1</v>
      </c>
      <c r="EO341" s="79">
        <f t="shared" si="769"/>
        <v>1.6666666666666667</v>
      </c>
      <c r="EP341" s="79">
        <f t="shared" si="770"/>
        <v>2.25</v>
      </c>
      <c r="EQ341" s="79">
        <f t="shared" si="771"/>
        <v>0.9375</v>
      </c>
      <c r="ER341" s="80">
        <f t="shared" si="772"/>
        <v>0.5625</v>
      </c>
      <c r="ES341" s="128" t="s">
        <v>534</v>
      </c>
      <c r="ET341" s="82"/>
      <c r="EU341" s="83">
        <v>4</v>
      </c>
      <c r="EV341" s="146">
        <v>110</v>
      </c>
      <c r="EW341" s="147">
        <v>47</v>
      </c>
      <c r="EX341" s="147">
        <v>63</v>
      </c>
      <c r="EY341" s="147">
        <v>48</v>
      </c>
      <c r="EZ341" s="147">
        <v>12</v>
      </c>
      <c r="FA341" s="147">
        <v>12</v>
      </c>
      <c r="FB341" s="147">
        <v>48</v>
      </c>
      <c r="FC341" s="147">
        <v>43</v>
      </c>
      <c r="FD341" s="74">
        <f t="shared" si="773"/>
        <v>75</v>
      </c>
      <c r="FE341" s="84">
        <f t="shared" si="774"/>
        <v>106</v>
      </c>
      <c r="FF341" s="73">
        <f>RANK(EV341,$EV$9:$EV$497,0)</f>
        <v>54</v>
      </c>
      <c r="FG341" s="74">
        <f>RANK(EW341,$EW$9:$EW$497,0)</f>
        <v>189</v>
      </c>
      <c r="FH341" s="74">
        <f>RANK(EX341,$EX$9:$EX$497,0)</f>
        <v>105</v>
      </c>
      <c r="FI341" s="74">
        <f>RANK(EY341,$EY$9:$EY$497,0)</f>
        <v>137</v>
      </c>
      <c r="FJ341" s="74">
        <f>RANK(EZ341,$EZ$9:$EZ$497,0)</f>
        <v>297</v>
      </c>
      <c r="FK341" s="74">
        <f>RANK(FA341,$FA$9:$FA$497,0)</f>
        <v>279</v>
      </c>
      <c r="FL341" s="74">
        <f>RANK(FB341,$FB$9:$FB$497,0)</f>
        <v>181</v>
      </c>
      <c r="FM341" s="74">
        <f>RANK(FC341,$FC$9:$FC$497,0)</f>
        <v>201</v>
      </c>
      <c r="FN341" s="74">
        <f>RANK(FD341,$FD$9:$FD$497,0)</f>
        <v>193</v>
      </c>
      <c r="FO341" s="84">
        <f>RANK(FE341,$FE$9:$FE$497,0)</f>
        <v>133</v>
      </c>
      <c r="FP341" s="73">
        <f>COUNTIFS($EV$9:$EV$497,"&gt;"&amp;EV341,$ES$9:$ES$497,ES341)+1</f>
        <v>12</v>
      </c>
      <c r="FQ341" s="74">
        <f>COUNTIFS($EW$9:$EW$497,"&gt;"&amp;EW341,$ES$9:$ES$497,ES341)+1</f>
        <v>11</v>
      </c>
      <c r="FR341" s="74">
        <f>COUNTIFS($EX$9:$EX$497,"&gt;"&amp;EX341,$ES$9:$ES$497,ES341)+1</f>
        <v>45</v>
      </c>
      <c r="FS341" s="74">
        <f>COUNTIFS($EY$9:$EY$497,"&gt;"&amp;EY341,$ES$9:$ES$497,ES341)+1</f>
        <v>24</v>
      </c>
      <c r="FT341" s="74">
        <f>COUNTIFS($EZ$9:$EZ$497,"&gt;"&amp;EZ341,$ES$9:$ES$497,ES341)+1</f>
        <v>27</v>
      </c>
      <c r="FU341" s="74">
        <f>COUNTIFS($FA$9:$FA$497,"&gt;"&amp;FA341,$ES$9:$ES$497,ES341)+1</f>
        <v>26</v>
      </c>
      <c r="FV341" s="74">
        <f>COUNTIFS($FB$9:$FB$497,"&gt;"&amp;FB341,$ES$9:$ES$497,ES341)+1</f>
        <v>54</v>
      </c>
      <c r="FW341" s="74">
        <f>COUNTIFS($FC$9:$FC$497,"&gt;"&amp;FC341,$ES$9:$ES$497,ES341)+1</f>
        <v>64</v>
      </c>
      <c r="FX341" s="74">
        <f>COUNTIFS($FD$9:$FD$497,"&gt;"&amp;FD341,$ES$9:$ES$497,ES341)+1</f>
        <v>45</v>
      </c>
      <c r="FY341" s="84">
        <f>COUNTIFS($FE$9:$FE$497,"&gt;"&amp;FE341,$ES$9:$ES$497,ES341)+1</f>
        <v>54</v>
      </c>
      <c r="FZ341" s="85">
        <f t="shared" si="775"/>
        <v>1.1100000000000001</v>
      </c>
      <c r="GA341" s="86">
        <f t="shared" si="776"/>
        <v>0.47</v>
      </c>
      <c r="GB341" s="86">
        <f t="shared" si="777"/>
        <v>0.64</v>
      </c>
      <c r="GC341" s="86">
        <f t="shared" si="778"/>
        <v>0.48</v>
      </c>
      <c r="GD341" s="86">
        <f t="shared" si="779"/>
        <v>0.12</v>
      </c>
      <c r="GE341" s="86">
        <f t="shared" si="780"/>
        <v>0.12</v>
      </c>
      <c r="GF341" s="86">
        <f t="shared" si="781"/>
        <v>0.48</v>
      </c>
      <c r="GG341" s="86">
        <f t="shared" si="782"/>
        <v>0.43</v>
      </c>
      <c r="GH341" s="86">
        <f t="shared" si="783"/>
        <v>0.76</v>
      </c>
      <c r="GI341" s="87">
        <f t="shared" si="784"/>
        <v>1.07</v>
      </c>
      <c r="GJ341" s="85">
        <f>ROUND(((FZ341-AVERAGE(FZ$9:FZ$497))/STDEVP(FZ$9:FZ$497)*10+50),2)</f>
        <v>55.58</v>
      </c>
      <c r="GK341" s="86">
        <f>ROUND(((GA341-AVERAGE(GA$9:GA$497))/STDEVP(GA$9:GA$497)*10+50),2)</f>
        <v>43.41</v>
      </c>
      <c r="GL341" s="86">
        <f>ROUND(((GB341-AVERAGE(GB$9:GB$497))/STDEVP(GB$9:GB$497)*10+50),2)</f>
        <v>52.15</v>
      </c>
      <c r="GM341" s="86">
        <f>ROUND(((GC341-AVERAGE(GC$9:GC$497))/STDEVP(GC$9:GC$497)*10+50),2)</f>
        <v>47.69</v>
      </c>
      <c r="GN341" s="86">
        <f>ROUND(((GD341-AVERAGE(GD$9:GD$497))/STDEVP(GD$9:GD$497)*10+50),2)</f>
        <v>40.68</v>
      </c>
      <c r="GO341" s="86">
        <f>ROUND(((GE341-AVERAGE(GE$9:GE$497))/STDEVP(GE$9:GE$497)*10+50),2)</f>
        <v>41.71</v>
      </c>
      <c r="GP341" s="86">
        <f>ROUND(((GF341-AVERAGE(GF$9:GF$497))/STDEVP(GF$9:GF$497)*10+50),2)</f>
        <v>45.12</v>
      </c>
      <c r="GQ341" s="86">
        <f>ROUND(((GG341-AVERAGE(GG$9:GG$497))/STDEVP(GG$9:GG$497)*10+50),2)</f>
        <v>43.71</v>
      </c>
      <c r="GR341" s="86">
        <f>ROUND(((GH341-AVERAGE(GH$9:GH$497))/STDEVP(GH$9:GH$497)*10+50),2)</f>
        <v>42.17</v>
      </c>
      <c r="GS341" s="87">
        <f>ROUND(((GI341-AVERAGE(GI$9:GI$497))/STDEVP(GI$9:GI$497)*10+50),2)</f>
        <v>46.98</v>
      </c>
      <c r="GT341" s="73">
        <f>RANK(GJ341,$GJ$9:$GJ$497,0)</f>
        <v>123</v>
      </c>
      <c r="GU341" s="74">
        <f>RANK(GK341,$GK$9:$GK$497,0)</f>
        <v>294</v>
      </c>
      <c r="GV341" s="74">
        <f>RANK(GL341,$GL$9:$GL$497,0)</f>
        <v>169</v>
      </c>
      <c r="GW341" s="74">
        <f>RANK(GM341,$GM$9:$GM$497,0)</f>
        <v>238</v>
      </c>
      <c r="GX341" s="74">
        <f>RANK(GN341,$GN$9:$GN$497,0)</f>
        <v>412</v>
      </c>
      <c r="GY341" s="74">
        <f>RANK(GO341,$GO$9:$GO$497,0)</f>
        <v>407</v>
      </c>
      <c r="GZ341" s="74">
        <f>RANK(GP341,$GP$9:$GP$497,0)</f>
        <v>280</v>
      </c>
      <c r="HA341" s="74">
        <f>RANK(GQ341,$GQ$9:$GQ$497,0)</f>
        <v>311</v>
      </c>
      <c r="HB341" s="74">
        <f>RANK(GR341,$GR$9:$GR$497,0)</f>
        <v>340</v>
      </c>
      <c r="HC341" s="84">
        <f>RANK(GS341,$GS$9:$GS$497,0)</f>
        <v>243</v>
      </c>
      <c r="HD341" s="85">
        <f>ROUND(AVERAGEIF($ES$9:$ES$497,$ES341,$FZ$9:$FZ$497),2)</f>
        <v>0.95</v>
      </c>
      <c r="HE341" s="86">
        <f>ROUND(AVERAGEIF($ES$9:$ES$497,$ES341,$GA$9:$GA$497),2)</f>
        <v>0.38</v>
      </c>
      <c r="HF341" s="86">
        <f>ROUND(AVERAGEIF($ES$9:$ES$497,$ES341,$GB$9:$GB$497),2)</f>
        <v>0.82</v>
      </c>
      <c r="HG341" s="86">
        <f>ROUND(AVERAGEIF($ES$9:$ES$497,$ES341,$GC$9:$GC$497),2)</f>
        <v>0.44</v>
      </c>
      <c r="HH341" s="86">
        <f>ROUND(AVERAGEIF($ES$9:$ES$497,$ES341,$GD$9:$GD$497),2)</f>
        <v>0.15</v>
      </c>
      <c r="HI341" s="86">
        <f>ROUND(AVERAGEIF($ES$9:$ES$497,$ES341,$GE$9:$GE$497),2)</f>
        <v>0.14000000000000001</v>
      </c>
      <c r="HJ341" s="86">
        <f>ROUND(AVERAGEIF($ES$9:$ES$497,$ES341,$GF$9:$GF$497),2)</f>
        <v>0.74</v>
      </c>
      <c r="HK341" s="86">
        <f>ROUND(AVERAGEIF($ES$9:$ES$497,$ES341,$GG$9:$GG$497),2)</f>
        <v>0.85</v>
      </c>
      <c r="HL341" s="86">
        <f>ROUND(AVERAGEIF($ES$9:$ES$497,$ES341,$GH$9:$GH$497),2)</f>
        <v>0.97</v>
      </c>
      <c r="HM341" s="87">
        <f>ROUND(AVERAGEIF($ES$9:$ES$497,$ES341,$GI$9:$GI$497),2)</f>
        <v>1.67</v>
      </c>
      <c r="HN341" s="88">
        <f t="shared" si="785"/>
        <v>0.16000000000000014</v>
      </c>
      <c r="HO341" s="89">
        <f t="shared" si="786"/>
        <v>8.9999999999999969E-2</v>
      </c>
      <c r="HP341" s="89">
        <f t="shared" si="787"/>
        <v>-0.17999999999999994</v>
      </c>
      <c r="HQ341" s="89">
        <f t="shared" si="788"/>
        <v>3.999999999999998E-2</v>
      </c>
      <c r="HR341" s="89">
        <f t="shared" si="789"/>
        <v>-0.03</v>
      </c>
      <c r="HS341" s="89">
        <f t="shared" si="790"/>
        <v>-2.0000000000000018E-2</v>
      </c>
      <c r="HT341" s="89">
        <f t="shared" si="791"/>
        <v>-0.26</v>
      </c>
      <c r="HU341" s="89">
        <f t="shared" si="792"/>
        <v>-0.42</v>
      </c>
      <c r="HV341" s="89">
        <f t="shared" si="793"/>
        <v>-0.20999999999999996</v>
      </c>
      <c r="HW341" s="90">
        <f t="shared" si="794"/>
        <v>-0.59999999999999987</v>
      </c>
      <c r="HX341" s="73">
        <f>COUNTIFS($FZ$9:$FZ$497,"&gt;"&amp;FZ341,$ES$9:$ES$497,$ES341)+1</f>
        <v>20</v>
      </c>
      <c r="HY341" s="74">
        <f>COUNTIFS($GA$9:$GA$497,"&gt;"&amp;GA341,$ES$9:$ES$497,$ES341)+1</f>
        <v>14</v>
      </c>
      <c r="HZ341" s="74">
        <f>COUNTIFS($GB$9:$GB$497,"&gt;"&amp;GB341,$ES$9:$ES$497,$ES341)+1</f>
        <v>74</v>
      </c>
      <c r="IA341" s="74">
        <f>COUNTIFS($GC$9:$GC$497,"&gt;"&amp;GC341,$ES$9:$ES$497,$ES341)+1</f>
        <v>31</v>
      </c>
      <c r="IB341" s="74">
        <f>COUNTIFS($GD$9:$GD$497,"&gt;"&amp;GD341,$ES$9:$ES$497,$ES341)+1</f>
        <v>61</v>
      </c>
      <c r="IC341" s="74">
        <f>COUNTIFS($GE$9:$GE$497,"&gt;"&amp;GE341,$ES$9:$ES$497,$ES341)+1</f>
        <v>61</v>
      </c>
      <c r="ID341" s="74">
        <f>COUNTIFS($GF$9:$GF$497,"&gt;"&amp;GF341,$ES$9:$ES$497,$ES341)+1</f>
        <v>83</v>
      </c>
      <c r="IE341" s="74">
        <f>COUNTIFS($GG$9:$GG$497,"&gt;"&amp;GG341,$ES$9:$ES$497,$ES341)+1</f>
        <v>82</v>
      </c>
      <c r="IF341" s="74">
        <f>COUNTIFS($GH$9:$GH$497,"&gt;"&amp;GH341,$ES$9:$ES$497,$ES341)+1</f>
        <v>76</v>
      </c>
      <c r="IG341" s="84">
        <f>COUNTIFS($GI$9:$GI$497,"&gt;"&amp;GI341,$ES$9:$ES$497,$ES341)+1</f>
        <v>82</v>
      </c>
      <c r="IH341" s="148">
        <v>0.03</v>
      </c>
      <c r="II341" s="149"/>
      <c r="IJ341" s="149"/>
      <c r="IK341" s="149"/>
      <c r="IL341" s="149"/>
      <c r="IM341" s="150"/>
      <c r="IN341" s="151"/>
      <c r="IO341" s="152"/>
      <c r="IP341" s="153"/>
      <c r="IQ341" s="149"/>
      <c r="IR341" s="149"/>
      <c r="IS341" s="149"/>
      <c r="IT341" s="149"/>
      <c r="IU341" s="149"/>
      <c r="IV341" s="149"/>
      <c r="IW341" s="154"/>
      <c r="IX341" s="151"/>
      <c r="IY341" s="149"/>
      <c r="IZ341" s="149"/>
      <c r="JA341" s="149"/>
      <c r="JB341" s="149"/>
      <c r="JC341" s="149"/>
      <c r="JD341" s="149"/>
      <c r="JE341" s="155"/>
      <c r="JF341" s="153"/>
      <c r="JG341" s="149"/>
      <c r="JH341" s="149"/>
      <c r="JI341" s="149"/>
      <c r="JJ341" s="149"/>
      <c r="JK341" s="149"/>
      <c r="JL341" s="149"/>
      <c r="JM341" s="154"/>
      <c r="JN341" s="151"/>
      <c r="JO341" s="149"/>
      <c r="JP341" s="149"/>
      <c r="JQ341" s="149"/>
      <c r="JR341" s="149"/>
      <c r="JS341" s="149"/>
      <c r="JT341" s="149"/>
      <c r="JU341" s="149"/>
      <c r="JV341" s="149"/>
      <c r="JW341" s="149"/>
      <c r="JX341" s="149"/>
      <c r="JY341" s="149">
        <v>0.1</v>
      </c>
      <c r="JZ341" s="155"/>
      <c r="KA341" s="151"/>
      <c r="KB341" s="149"/>
      <c r="KC341" s="149"/>
      <c r="KD341" s="149"/>
      <c r="KE341" s="155"/>
      <c r="KF341" s="153"/>
      <c r="KG341" s="149"/>
      <c r="KH341" s="149"/>
      <c r="KI341" s="149"/>
      <c r="KJ341" s="149"/>
      <c r="KK341" s="156"/>
      <c r="KL341" s="149"/>
      <c r="KM341" s="149"/>
      <c r="KN341" s="149"/>
      <c r="KO341" s="149"/>
      <c r="KP341" s="149"/>
      <c r="KQ341" s="149"/>
      <c r="KR341" s="149"/>
      <c r="KS341" s="154"/>
      <c r="KT341" s="154"/>
      <c r="KU341" s="154"/>
      <c r="KV341" s="154"/>
      <c r="KW341" s="151"/>
      <c r="KX341" s="149"/>
      <c r="KY341" s="149"/>
      <c r="KZ341" s="149"/>
      <c r="LA341" s="149"/>
      <c r="LB341" s="149"/>
      <c r="LC341" s="154"/>
      <c r="LD341" s="151"/>
      <c r="LE341" s="152"/>
      <c r="LF341" s="157"/>
      <c r="LG341" s="158"/>
      <c r="LH341" s="151"/>
      <c r="LI341" s="149"/>
      <c r="LJ341" s="147"/>
      <c r="LK341" s="147"/>
      <c r="LL341" s="147"/>
      <c r="LM341" s="159"/>
      <c r="LN341" s="153"/>
      <c r="LO341" s="149"/>
      <c r="LP341" s="149"/>
      <c r="LQ341" s="149"/>
      <c r="LR341" s="154"/>
      <c r="LS341" s="151"/>
      <c r="LT341" s="149"/>
      <c r="LU341" s="149"/>
      <c r="LV341" s="149"/>
      <c r="LW341" s="149"/>
      <c r="LX341" s="149"/>
      <c r="LY341" s="149"/>
      <c r="LZ341" s="149"/>
      <c r="MA341" s="155"/>
      <c r="MB341" s="153"/>
      <c r="MC341" s="149"/>
      <c r="MD341" s="149"/>
      <c r="ME341" s="149"/>
      <c r="MF341" s="149"/>
      <c r="MG341" s="149"/>
      <c r="MH341" s="149"/>
      <c r="MI341" s="149"/>
      <c r="MJ341" s="149"/>
      <c r="MK341" s="149"/>
      <c r="ML341" s="149"/>
      <c r="MM341" s="149"/>
      <c r="MN341" s="156"/>
      <c r="MO341" s="156"/>
      <c r="MP341" s="154"/>
      <c r="MQ341" s="151"/>
      <c r="MR341" s="149"/>
      <c r="MS341" s="149"/>
      <c r="MT341" s="149"/>
      <c r="MU341" s="149"/>
      <c r="MV341" s="156"/>
      <c r="MW341" s="149">
        <v>0.05</v>
      </c>
      <c r="MX341" s="149"/>
      <c r="MY341" s="149"/>
      <c r="MZ341" s="149"/>
      <c r="NA341" s="149"/>
      <c r="NB341" s="149"/>
      <c r="NC341" s="149"/>
      <c r="ND341" s="154"/>
      <c r="NE341" s="154"/>
      <c r="NF341" s="154"/>
      <c r="NG341" s="154"/>
      <c r="NH341" s="151"/>
      <c r="NI341" s="149"/>
      <c r="NJ341" s="149"/>
      <c r="NK341" s="149"/>
      <c r="NL341" s="149"/>
      <c r="NM341" s="149"/>
      <c r="NN341" s="94"/>
      <c r="NO341" s="151"/>
      <c r="NP341" s="160"/>
      <c r="NQ341" s="145" t="s">
        <v>1333</v>
      </c>
      <c r="NR341" s="199" t="s">
        <v>1339</v>
      </c>
      <c r="NS341" s="145"/>
      <c r="NT341" s="145" t="s">
        <v>561</v>
      </c>
      <c r="NU341" s="145"/>
      <c r="NV341" s="171"/>
      <c r="NW341" s="145"/>
      <c r="NX341" s="165" t="s">
        <v>1340</v>
      </c>
      <c r="NY341" s="138" t="s">
        <v>1341</v>
      </c>
      <c r="NZ341" s="165" t="s">
        <v>1340</v>
      </c>
      <c r="OA341" s="166"/>
      <c r="OB341" s="166"/>
      <c r="OC341" s="166"/>
      <c r="OD341" s="108">
        <f t="shared" si="795"/>
        <v>240</v>
      </c>
      <c r="OE341" s="109">
        <v>5</v>
      </c>
      <c r="OF341" s="110">
        <f t="shared" si="796"/>
        <v>23</v>
      </c>
      <c r="OG341" s="109">
        <v>7</v>
      </c>
      <c r="OH341" s="111">
        <f>ROUND(AVERAGEIF($ES$9:$ES$497,$ES341,EV$9:EV$497),0)</f>
        <v>70</v>
      </c>
      <c r="OI341" s="112">
        <f>ROUND(AVERAGEIF($ES$9:$ES$497,$ES341,EW$9:EW$497),0)</f>
        <v>29</v>
      </c>
      <c r="OJ341" s="112">
        <f>ROUND(AVERAGEIF($ES$9:$ES$497,$ES341,EX$9:EX$497),0)</f>
        <v>62</v>
      </c>
      <c r="OK341" s="112">
        <f>ROUND(AVERAGEIF($ES$9:$ES$497,$ES341,EY$9:EY$497),0)</f>
        <v>34</v>
      </c>
      <c r="OL341" s="112">
        <f>ROUND(AVERAGEIF($ES$9:$ES$497,$ES341,EZ$9:EZ$497),0)</f>
        <v>10</v>
      </c>
      <c r="OM341" s="112">
        <f>ROUND(AVERAGEIF($ES$9:$ES$497,$ES341,FA$9:FA$497),0)</f>
        <v>10</v>
      </c>
      <c r="ON341" s="112">
        <f>ROUND(AVERAGEIF($ES$9:$ES$497,$ES341,FB$9:FB$497),0)</f>
        <v>53</v>
      </c>
      <c r="OO341" s="112">
        <f>ROUND(AVERAGEIF($ES$9:$ES$497,$ES341,FC$9:FC$497),0)</f>
        <v>56</v>
      </c>
      <c r="OP341" s="112">
        <f>ROUND(AVERAGEIF($ES$9:$ES$497,$ES341,FD$9:FD$497),0)</f>
        <v>72</v>
      </c>
      <c r="OQ341" s="113">
        <f>ROUND(AVERAGEIF($ES$9:$ES$497,$ES341,FE$9:FE$497),0)</f>
        <v>118</v>
      </c>
      <c r="OR341" s="114">
        <f>ROUND(EV341/MAX(EV$9:EV$497)*100,0)</f>
        <v>62</v>
      </c>
      <c r="OS341" s="115">
        <f>ROUND(EW341/MAX(EW$9:EW$497)*100,0)</f>
        <v>37</v>
      </c>
      <c r="OT341" s="115">
        <f>ROUND(EX341/MAX(EX$9:EX$497)*100,0)</f>
        <v>53</v>
      </c>
      <c r="OU341" s="115">
        <f>ROUND(EY341/MAX(EY$9:EY$497)*100,0)</f>
        <v>32</v>
      </c>
      <c r="OV341" s="115">
        <f>ROUND(EZ341/MAX(EZ$9:EZ$497)*100,0)</f>
        <v>10</v>
      </c>
      <c r="OW341" s="115">
        <f>ROUND(FA341/MAX(FA$9:FA$497)*100,0)</f>
        <v>11</v>
      </c>
      <c r="OX341" s="115">
        <f>ROUND(FB341/MAX(FB$9:FB$497)*100,0)</f>
        <v>36</v>
      </c>
      <c r="OY341" s="116">
        <f>ROUND(FC341/MAX(FC$9:FC$497)*100,0)</f>
        <v>30</v>
      </c>
      <c r="OZ341" s="115">
        <f>ROUND(FD341/MAX(FD$9:FD$497)*100,0)</f>
        <v>51</v>
      </c>
      <c r="PA341" s="117">
        <f>ROUND(FE341/MAX(FE$9:FE$497)*100,0)</f>
        <v>43</v>
      </c>
      <c r="PB341" s="118">
        <f t="shared" si="797"/>
        <v>491</v>
      </c>
      <c r="PC341" s="115">
        <f t="shared" si="798"/>
        <v>362</v>
      </c>
      <c r="PD341" s="115">
        <f t="shared" si="799"/>
        <v>521</v>
      </c>
      <c r="PE341" s="115">
        <f t="shared" si="800"/>
        <v>551</v>
      </c>
      <c r="PF341" s="115">
        <f t="shared" si="801"/>
        <v>414</v>
      </c>
      <c r="PG341" s="119">
        <f t="shared" si="802"/>
        <v>331</v>
      </c>
      <c r="PH341" s="118">
        <f>ROUND(PB341/MAX(PB$9:PB$497)*100,0)</f>
        <v>59</v>
      </c>
      <c r="PI341" s="115">
        <f>ROUND(PC341/MAX(PC$9:PC$497)*100,0)</f>
        <v>43</v>
      </c>
      <c r="PJ341" s="115">
        <f>ROUND(PD341/MAX(PD$9:PD$497)*100,0)</f>
        <v>55</v>
      </c>
      <c r="PK341" s="115">
        <f>ROUND(PE341/MAX(PE$9:PE$497)*100,0)</f>
        <v>55</v>
      </c>
      <c r="PL341" s="115">
        <f>ROUND(PF341/MAX(PF$9:PF$497)*100,0)</f>
        <v>58</v>
      </c>
      <c r="PM341" s="119">
        <f>ROUND(PG341/MAX(PG$9:PG$497)*100,0)</f>
        <v>48</v>
      </c>
      <c r="PN341" s="118">
        <f>RANK(PH341,PH$9:PH$497,0)</f>
        <v>110</v>
      </c>
      <c r="PO341" s="115">
        <f>RANK(PI341,PI$9:PI$497,0)</f>
        <v>187</v>
      </c>
      <c r="PP341" s="115">
        <f>RANK(PJ341,PJ$9:PJ$497,0)</f>
        <v>174</v>
      </c>
      <c r="PQ341" s="115">
        <f>RANK(PK341,PK$9:PK$497,0)</f>
        <v>134</v>
      </c>
      <c r="PR341" s="115">
        <f>RANK(PL341,PL$9:PL$497,0)</f>
        <v>154</v>
      </c>
      <c r="PS341" s="119">
        <f>RANK(PM341,PM$9:PM$497,0)</f>
        <v>178</v>
      </c>
      <c r="PT341" s="120">
        <f>ROUND(FZ341/MAX(FZ$9:FZ$497)*100,0)</f>
        <v>61</v>
      </c>
      <c r="PU341" s="115">
        <f>ROUND(GA341/MAX(GA$9:GA$497)*100,0)</f>
        <v>26</v>
      </c>
      <c r="PV341" s="115">
        <f>ROUND(GB341/MAX(GB$9:GB$497)*100,0)</f>
        <v>47</v>
      </c>
      <c r="PW341" s="115">
        <f>ROUND(GC341/MAX(GC$9:GC$497)*100,0)</f>
        <v>38</v>
      </c>
      <c r="PX341" s="115">
        <f>ROUND(GD341/MAX(GD$9:GD$497)*100,0)</f>
        <v>7</v>
      </c>
      <c r="PY341" s="115">
        <f>ROUND(GE341/MAX(GE$9:GE$497)*100,0)</f>
        <v>7</v>
      </c>
      <c r="PZ341" s="115">
        <f>ROUND(GF341/MAX(GF$9:GF$497)*100,0)</f>
        <v>23</v>
      </c>
      <c r="QA341" s="116">
        <f>ROUND(GG341/MAX(GG$9:GG$497)*100,0)</f>
        <v>23</v>
      </c>
      <c r="QB341" s="115">
        <f>ROUND(GH341/MAX(GH$9:GH$497)*100,0)</f>
        <v>34</v>
      </c>
      <c r="QC341" s="121">
        <f>ROUND(GI341/MAX(GI$9:GI$497)*100,0)</f>
        <v>34</v>
      </c>
      <c r="QD341" s="120">
        <f>ROUND(AVERAGEIF($ES$9:$ES$497,$ES341,PT$9:PT$497),0)</f>
        <v>52</v>
      </c>
      <c r="QE341" s="120">
        <f>ROUND(AVERAGEIF($ES$9:$ES$497,$ES341,PU$9:PU$497),0)</f>
        <v>21</v>
      </c>
      <c r="QF341" s="120">
        <f>ROUND(AVERAGEIF($ES$9:$ES$497,$ES341,PV$9:PV$497),0)</f>
        <v>60</v>
      </c>
      <c r="QG341" s="120">
        <f>ROUND(AVERAGEIF($ES$9:$ES$497,$ES341,PW$9:PW$497),0)</f>
        <v>35</v>
      </c>
      <c r="QH341" s="120">
        <f>ROUND(AVERAGEIF($ES$9:$ES$497,$ES341,PX$9:PX$497),0)</f>
        <v>8</v>
      </c>
      <c r="QI341" s="120">
        <f>ROUND(AVERAGEIF($ES$9:$ES$497,$ES341,PY$9:PY$497),0)</f>
        <v>9</v>
      </c>
      <c r="QJ341" s="120">
        <f>ROUND(AVERAGEIF($ES$9:$ES$497,$ES341,PZ$9:PZ$497),0)</f>
        <v>35</v>
      </c>
      <c r="QK341" s="120">
        <f>ROUND(AVERAGEIF($ES$9:$ES$497,$ES341,QA$9:QA$497),0)</f>
        <v>46</v>
      </c>
      <c r="QL341" s="120">
        <f>ROUND(AVERAGEIF($ES$9:$ES$497,$ES341,QB$9:QB$497),0)</f>
        <v>43</v>
      </c>
      <c r="QM341" s="120">
        <f>ROUND(AVERAGEIF($ES$9:$ES$497,$ES341,QC$9:QC$497),0)</f>
        <v>53</v>
      </c>
      <c r="QN341" s="114">
        <f t="shared" si="803"/>
        <v>469</v>
      </c>
      <c r="QO341" s="115">
        <f t="shared" si="804"/>
        <v>309</v>
      </c>
      <c r="QP341" s="115">
        <f t="shared" si="805"/>
        <v>497</v>
      </c>
      <c r="QQ341" s="115">
        <f t="shared" si="806"/>
        <v>538</v>
      </c>
      <c r="QR341" s="115">
        <f t="shared" si="807"/>
        <v>485</v>
      </c>
      <c r="QS341" s="119">
        <f t="shared" si="808"/>
        <v>301</v>
      </c>
      <c r="QT341" s="114">
        <f>ROUND((QN341-MIN(QN$9:QN$497))/(MAX(QN$9:QN$497)-MIN(QN$9:QN$497))*100,0)</f>
        <v>38</v>
      </c>
      <c r="QU341" s="115">
        <f>ROUND((QO341-MIN(QO$9:QO$497))/(MAX(QO$9:QO$497)-MIN(QO$9:QO$497))*100,0)</f>
        <v>14</v>
      </c>
      <c r="QV341" s="115">
        <f>ROUND((QP341-MIN(QP$9:QP$497))/(MAX(QP$9:QP$497)-MIN(QP$9:QP$497))*100,0)</f>
        <v>21</v>
      </c>
      <c r="QW341" s="115">
        <f>ROUND((QQ341-MIN(QQ$9:QQ$497))/(MAX(QQ$9:QQ$497)-MIN(QQ$9:QQ$497))*100,0)</f>
        <v>32</v>
      </c>
      <c r="QX341" s="115">
        <f>ROUND((QR341-MIN(QR$9:QR$497))/(MAX(QR$9:QR$497)-MIN(QR$9:QR$497))*100,0)</f>
        <v>42</v>
      </c>
      <c r="QY341" s="115">
        <f>ROUND((QS341-MIN(QS$9:QS$497))/(MAX(QS$9:QS$497)-MIN(QS$9:QS$497))*100,0)</f>
        <v>26</v>
      </c>
      <c r="QZ341" s="114">
        <f>RANK(QN341,QN$9:QN$497,0)</f>
        <v>229</v>
      </c>
      <c r="RA341" s="115">
        <f>RANK(QO341,QO$9:QO$497,0)</f>
        <v>361</v>
      </c>
      <c r="RB341" s="115">
        <f>RANK(QP341,QP$9:QP$497,0)</f>
        <v>322</v>
      </c>
      <c r="RC341" s="115">
        <f>RANK(QQ341,QQ$9:QQ$497,0)</f>
        <v>261</v>
      </c>
      <c r="RD341" s="115">
        <f>RANK(QR341,QR$9:QR$497,0)</f>
        <v>266</v>
      </c>
      <c r="RE341" s="115">
        <f>RANK(QS341,QS$9:QS$497,0)</f>
        <v>339</v>
      </c>
      <c r="RF341" s="122"/>
      <c r="RG341" s="115">
        <f>($RH$3*(IH341+IJ341)*100*100/MAX(EX$9:EX$497)*$RO$3) +($RH$3*(II341+IJ341)*100*100/MAX(EX$9:EX$497)*$RO$4) + ($RH$3*IK341*100*100/MAX(EX$9:EX$497)*0.098)</f>
        <v>8.0374999999999996</v>
      </c>
      <c r="RH341" s="115">
        <f>($RH$4*IL341*100*100/MAX(EZ$9:EZ$497))*$RQ$3</f>
        <v>0</v>
      </c>
      <c r="RI341" s="115">
        <f>($RH$3*IM341*100*100/MAX(EY$9:EY$497))*$RQ$4</f>
        <v>0</v>
      </c>
      <c r="RJ341" s="115">
        <f>($RH$3*IN341*100*100/MAX(EX$9:EX$497))</f>
        <v>0</v>
      </c>
      <c r="RK341" s="115">
        <f>($RH$4*IO341*100*100/MAX(EZ$9:EZ$497))*$RQ$3</f>
        <v>0</v>
      </c>
      <c r="RL341" s="115">
        <f>(($RL$4*IP341*100*((100/MAX(EX$9:EX$497)+100/MAX(EZ$9:EZ$497))/2))+($RL$4*IQ341*100*((100/MAX(EX$9:EX$497)+100/MAX(EZ$9:EZ$497))/2))+($RL$4*IR341*100*((100/MAX(EX$9:EX$497)+100/MAX(EZ$9:EZ$497))/2))+($RL$4*IS341*100*((100/MAX(EX$9:EX$497)+100/MAX(EZ$9:EZ$497))/2))+($RL$4*IT341*100*((100/MAX(EX$9:EX$497)+100/MAX(EZ$9:EZ$497))/2))+($RL$4*IU341*100*((100/MAX(EX$9:EX$497)+100/MAX(EZ$9:EZ$497))/2))+($RL$4*IV341*100*((100/MAX(EX$9:EX$497)+100/MAX(EZ$9:EZ$497))/2))+($RL$4*IW341*100*((100/MAX(EX$9:EX$497)+100/MAX(EZ$9:EZ$497))/2)))*$RS$3</f>
        <v>0</v>
      </c>
      <c r="RM341" s="115">
        <f>(($RH$3*IX341*100*100/MAX(EX$9:EX$497))+($RH$3*IY341*100*100/MAX(EX$9:EX$497))+($RH$3*IZ341*100*100/MAX(EX$9:EX$497))+($RH$3*JA341*100*100/MAX(EX$9:EX$497))+($RH$3*JB341*100*100/MAX(EX$9:EX$497))+($RH$3*JC341*100*100/MAX(EX$9:EX$497))+($RH$3*JD341*100*100/MAX(EX$9:EX$497))+($RH$3*JE341*100*100/MAX(EX$9:EX$497)))*$RS$4</f>
        <v>0</v>
      </c>
      <c r="RN341" s="115">
        <f>(($RH$4*JF341*100*100/MAX(EZ$9:EZ$497)) + ($RH$4*JG341*100*100/MAX(EZ$9:EZ$497)) + ($RH$4*JH341*100*100/MAX(EZ$9:EZ$497)) + ($RH$4*JI341*100*100/MAX(EZ$9:EZ$497)) + ($RH$4*JJ341*100*100/MAX(EZ$9:EZ$497)) + ($RH$4*JK341*100*100/MAX(EZ$9:EZ$497)) + ($RH$4*JL341*100*100/MAX(EZ$9:EZ$497)) + ($RH$4*JM341*100*100/MAX(EZ$9:EZ$497)))*$RU$3</f>
        <v>0</v>
      </c>
      <c r="RO341" s="115">
        <f>(($RL$4*JN341*100*((100/MAX(EX$9:EX$497)+100/MAX(EZ$9:EZ$497))/2))+($RL$4*JO341*100*((100/MAX(EX$9:EX$497)+100/MAX(EZ$9:EZ$497))/2))+($RL$4*JP341*100*((100/MAX(EX$9:EX$497)+100/MAX(EZ$9:EZ$497))/2))+($RL$4*JQ341*100*((100/MAX(EX$9:EX$497)+100/MAX(EZ$9:EZ$497))/2))+($RL$4*JR341*100*((100/MAX(EX$9:EX$497)+100/MAX(EZ$9:EZ$497))/2))+($RL$4*JS341*100*((100/MAX(EX$9:EX$497)+100/MAX(EZ$9:EZ$497))/2))+($RL$4*JT341*100*((100/MAX(EX$9:EX$497)+100/MAX(EZ$9:EZ$497))/2))+($RL$4*JU341*100*((100/MAX(EX$9:EX$497)+100/MAX(EZ$9:EZ$497))/2))+($RL$4*JV341*100*((100/MAX(EX$9:EX$497)+100/MAX(EZ$9:EZ$497))/2))+($RL$4*JW341*100*((100/MAX(EX$9:EX$497)+100/MAX(EZ$9:EZ$497))/2))+($RL$4*JX341*100*((100/MAX(EX$9:EX$497)+100/MAX(EZ$9:EZ$497))/2))+($RL$4*JY341*100*((100/MAX(EX$9:EX$497)+100/MAX(EZ$9:EZ$497))/2))+($RL$4*JZ341*100*((100/MAX(EX$9:EX$497)+100/MAX(EZ$9:EZ$497))/2)))*$RW$3/2</f>
        <v>5.2266666666666675</v>
      </c>
      <c r="RP341" s="119">
        <f>($RJ$3*KA341*100*100/MAX(FA$9:FA$497)) + ($RJ$3*KB341*100*100/MAX(FA$9:FA$497)/2) + ($RJ$3*KC341*100*100/MAX(FA$9:FA$497)/2) + ($RJ$3*KD341*100*100/MAX(FA$9:FA$497)/4) + ($RJ$3*KE341*100*100/MAX(FA$9:FA$497)/4)</f>
        <v>0</v>
      </c>
      <c r="RQ341" s="118">
        <f>($RL$4*KF341*100*((100/MAX(EX$9:EX$497)+100/MAX(EZ$9:EZ$497)))) * ($RO$3/2) + (($RL$4*KG341*100*((100/MAX(EX$9:EX$497)+100/MAX(EZ$9:EZ$497))))+($RL$4*KH341*100*((100/MAX(EX$9:EX$497)+100/MAX(EZ$9:EZ$497))))+($RL$4*KI341*100*((100/MAX(EX$9:EX$497)+100/MAX(EZ$9:EZ$497))))+($RL$4*KJ341*100*((100/MAX(EX$9:EX$497)+100/MAX(EZ$9:EZ$497))))+($RL$4*KK341*100*((100/MAX(EX$9:EX$497)+100/MAX(EZ$9:EZ$497))))+($RL$4*KL341*100*((100/MAX(EX$9:EX$497)+100/MAX(EZ$9:EZ$497))))+($RL$4*KM341*100*((100/MAX(EX$9:EX$497)+100/MAX(EZ$9:EZ$497))))+($RL$4*KN341*100*((100/MAX(EX$9:EX$497)+100/MAX(EZ$9:EZ$497))))+($RL$4*KO341*100*((100/MAX(EX$9:EX$497)+100/MAX(EZ$9:EZ$497))))+($RL$4*KP341*100*((100/MAX(EX$9:EX$497)+100/MAX(EZ$9:EZ$497))))+($RL$4*KQ341*100*((100/MAX(EX$9:EX$497)+100/MAX(EZ$9:EZ$497))))+($RL$4*KR341*100*((100/MAX(EX$9:EX$497)+100/MAX(EZ$9:EZ$497))))+($RL$4*KS341*100*((100/MAX(EX$9:EX$497)+100/MAX(EZ$9:EZ$497))))+($RL$4*KV341*100*((100/MAX(EX$9:EX$497)+100/MAX(EZ$9:EZ$497))))) * (($RO$3+$RO$4)/6)</f>
        <v>0</v>
      </c>
      <c r="RR341" s="115">
        <f>(($RL$4*KW341*100*((100/MAX(EX$9:EX$497)+100/MAX(EZ$9:EZ$497))))) * ($RO$3/2) + (($RL$4*KX341*100*((100/MAX(EX$9:EX$497)+100/MAX(EZ$9:EZ$497))))+($RL$4*KY341*100*((100/MAX(EX$9:EX$497)+100/MAX(EZ$9:EZ$497))))+($RL$4*KZ341*100*((100/MAX(EX$9:EX$497)+100/MAX(EZ$9:EZ$497))))+($RL$4*LA341*100*((100/MAX(EX$9:EX$497)+100/MAX(EZ$9:EZ$497))))+($RL$4*LB341*100*((100/MAX(EX$9:EX$497)+100/MAX(EZ$9:EZ$497))))+($RL$4*LC341*100*((100/MAX(EX$9:EX$497)+100/MAX(EZ$9:EZ$497))))) * (($RO$3+$RO$4)/6)</f>
        <v>0</v>
      </c>
      <c r="RS341" s="119">
        <f>(($RL$4*LD341*100*((100/MAX(EX$9:EX$497)+100/MAX(EZ$9:EZ$497))))+($RL$4*LE341*100*((100/MAX(EX$9:EX$497)+100/MAX(EZ$9:EZ$497))))) * (($RO$3+$RO$4)/6)</f>
        <v>0</v>
      </c>
      <c r="RT341" s="118">
        <f>($RJ$4*LH341*100*(100/MAX(EV$9:EV$497)))+($RJ$4*LI341*100*(100/MAX(EV$9:EV$497)))</f>
        <v>0</v>
      </c>
      <c r="RU341" s="119">
        <f>($RJ$4*LJ341*(100/MAX(EV$9:EV$497)))/2 + ($RL$3*LK341*(100/MAX(EW$9:EW$497))) + ($RJ$4*LL341*(100/MAX(EV$9:EV$497)))/4 + ($RL$3*LM341*(100/MAX(EW$9:EW$497)))</f>
        <v>0</v>
      </c>
      <c r="RV341" s="118">
        <f>($RJ$4*LN341*100*100/MAX(EV$9:EV$497)/2)+($RJ$4*LO341*100*100/MAX(EV$9:EV$497)/2)+($RJ$4*LP341*100*100/MAX(EV$9:EV$497))+($RJ$4*LQ341*100*100/MAX(EV$9:EV$497))+($RJ$4*LR341*100*100/MAX(EV$9:EV$497))</f>
        <v>0</v>
      </c>
      <c r="RW341" s="115">
        <f>($RJ$4*LS341*100*100/MAX(EV$9:EV$497)) + (($RJ$4*LT341*100*100/MAX(EV$9:EV$497))+($RJ$4*LU341*100*100/MAX(EV$9:EV$497))+($RJ$4*LV341*100*100/MAX(EV$9:EV$497))+($RJ$4*LW341*100*100/MAX(EV$9:EV$497))+($RJ$4*LX341*100*100/MAX(EV$9:EV$497))+($RJ$4*LY341*100*100/MAX(EV$9:EV$497))+($RJ$4*LZ341*100*100/MAX(EV$9:EV$497))+($RJ$4*MA341*100*100/MAX(EV$9:EV$497)))/2</f>
        <v>0</v>
      </c>
      <c r="RX341" s="119">
        <f>($RJ$4*MB341*100*100/MAX(EV$9:EV$497))+($RJ$4*MC341*100*100/MAX(EV$9:EV$497))+($RJ$4*MD341*100*100/MAX(EV$9:EV$497))+($RJ$4*ME341*100*100/MAX(EV$9:EV$497))+($RJ$4*MF341*100*100/MAX(EV$9:EV$497))+($RJ$4*MG341*100*100/MAX(EV$9:EV$497))+($RJ$4*MH341*100*100/MAX(EV$9:EV$497))+($RJ$4*MI341*100*100/MAX(EV$9:EV$497))+($RJ$4*MJ341*100*100/MAX(EV$9:EV$497))+($RJ$4*MK341*100*100/MAX(EV$9:EV$497))+($RJ$4*ML341*100*100/MAX(EV$9:EV$497))+($RJ$4*MM341*100*100/MAX(EV$9:EV$497))+($RJ$4*MN341*100*100/MAX(EV$9:EV$497))</f>
        <v>0</v>
      </c>
      <c r="RY341" s="118">
        <f>($RJ$4*MQ341*100*100/MAX(EV$9:EV$497))/2 + (($RJ$4*MR341*100*100/MAX(EV$9:EV$497))+($RJ$4*MS341*100*100/MAX(EV$9:EV$497))+($RJ$4*MT341*100*100/MAX(EV$9:EV$497))+($RJ$4*MU341*100*100/MAX(EV$9:EV$497))+($RJ$4*MV341*100*100/MAX(EV$9:EV$497))+($RJ$4*MW341*100*100/MAX(EV$9:EV$497))+($RJ$4*MX341*100*100/MAX(EV$9:EV$497))+($RJ$4*MY341*100*100/MAX(EV$9:EV$497))+($RJ$4*MZ341*100*100/MAX(EV$9:EV$497))+($RJ$4*NA341*100*100/MAX(EV$9:EV$497))+($RJ$4*NB341*100*100/MAX(EV$9:EV$497))+($RJ$4*NC341*100*100/MAX(EV$9:EV$497))+($RJ$4*ND341*100*100/MAX(EV$9:EV$497))+($RJ$4*NG341*100*100/MAX(EV$9:EV$497)))/4</f>
        <v>2.106741573033708</v>
      </c>
      <c r="RZ341" s="115">
        <f>($RJ$4*NH341*100*100/MAX(EV$9:EV$497))/2 + (($RJ$4*NI341*100*100/MAX(EV$9:EV$497))+($RJ$4*NJ341*100*100/MAX(EV$9:EV$497))+($RJ$4*NK341*100*100/MAX(EV$9:EV$497))+($RJ$4*NL341*100*100/MAX(EV$9:EV$497))+($RJ$4*NM341*100*100/MAX(EV$9:EV$497))+($RJ$4*NN341*100*100/MAX(EV$9:EV$497)))/4</f>
        <v>0</v>
      </c>
      <c r="SA341" s="117">
        <f>(($RJ$4*NO341*100*100/MAX(EV$9:EV$497))+($RJ$4*NP341*100*100/MAX(EV$9:EV$497)))/4</f>
        <v>0</v>
      </c>
      <c r="SB341" s="118">
        <f t="shared" si="809"/>
        <v>15.370908239700377</v>
      </c>
      <c r="SC341" s="115">
        <f t="shared" si="810"/>
        <v>13.68551498127341</v>
      </c>
      <c r="SD341" s="115">
        <f t="shared" si="811"/>
        <v>5.7533520599250947</v>
      </c>
      <c r="SE341" s="115">
        <f t="shared" si="812"/>
        <v>13.68551498127341</v>
      </c>
      <c r="SF341" s="115">
        <f t="shared" si="813"/>
        <v>5.7533520599250947</v>
      </c>
      <c r="SG341" s="115">
        <f t="shared" si="814"/>
        <v>2.106741573033708</v>
      </c>
      <c r="SH341" s="115">
        <f>ROUND(SB341/MAX(SB$9:SB$497)*100,0)</f>
        <v>19</v>
      </c>
      <c r="SI341" s="115">
        <f>ROUND(SC341/MAX(SC$9:SC$497)*100,0)</f>
        <v>21</v>
      </c>
      <c r="SJ341" s="115">
        <f>ROUND(SD341/MAX(SD$9:SD$497)*100,0)</f>
        <v>9</v>
      </c>
      <c r="SK341" s="115">
        <f>ROUND(SE341/MAX(SE$9:SE$497)*100,0)</f>
        <v>11</v>
      </c>
      <c r="SL341" s="115">
        <f>ROUND(SF341/MAX(SF$9:SF$497)*100,0)</f>
        <v>14</v>
      </c>
      <c r="SM341" s="121">
        <f>ROUND(SG341/MAX(SG$9:SG$497)*100,0)</f>
        <v>2</v>
      </c>
      <c r="SN341" s="115">
        <f>ROUND(AVERAGEIF($ES$9:$ES$497,$ES341,SH$9:SH$497),0)</f>
        <v>26</v>
      </c>
      <c r="SO341" s="115">
        <f>ROUND(AVERAGEIF($ES$9:$ES$497,$ES341,SI$9:SI$497),0)</f>
        <v>26</v>
      </c>
      <c r="SP341" s="115">
        <f>ROUND(AVERAGEIF($ES$9:$ES$497,$ES341,SJ$9:SJ$497),0)</f>
        <v>3</v>
      </c>
      <c r="SQ341" s="115">
        <f>ROUND(AVERAGEIF($ES$9:$ES$497,$ES341,SK$9:SK$497),0)</f>
        <v>21</v>
      </c>
      <c r="SR341" s="115">
        <f>ROUND(AVERAGEIF($ES$9:$ES$497,$ES341,SL$9:SL$497),0)</f>
        <v>5</v>
      </c>
      <c r="SS341" s="121">
        <f>ROUND(AVERAGEIF($ES$9:$ES$497,$ES341,SM$9:SM$497),0)</f>
        <v>5</v>
      </c>
      <c r="ST341" s="114">
        <f>RANK(SB341,SB$9:SB$497,0)</f>
        <v>208</v>
      </c>
      <c r="SU341" s="115">
        <f>RANK(SC341,SC$9:SC$497,0)</f>
        <v>144</v>
      </c>
      <c r="SV341" s="115">
        <f>RANK(SD341,SD$9:SD$497,0)</f>
        <v>92</v>
      </c>
      <c r="SW341" s="115">
        <f>RANK(SE341,SE$9:SE$497,0)</f>
        <v>153</v>
      </c>
      <c r="SX341" s="115">
        <f>RANK(SF341,SF$9:SF$497,0)</f>
        <v>43</v>
      </c>
      <c r="SY341" s="115">
        <f>RANK(SG341,SG$9:SG$497,0)</f>
        <v>237</v>
      </c>
      <c r="SZ341" s="115">
        <f>COUNTIFS(SB$9:SB$497,"&gt;"&amp;SB341,$ES$9:$ES$497,$ES341)+1</f>
        <v>48</v>
      </c>
      <c r="TA341" s="115">
        <f>COUNTIFS(SC$9:SC$497,"&gt;"&amp;SC341,$ES$9:$ES$497,$ES341)+1</f>
        <v>47</v>
      </c>
      <c r="TB341" s="115">
        <f>COUNTIFS(SD$9:SD$497,"&gt;"&amp;SD341,$ES$9:$ES$497,$ES341)+1</f>
        <v>6</v>
      </c>
      <c r="TC341" s="115">
        <f>COUNTIFS(SE$9:SE$497,"&gt;"&amp;SE341,$ES$9:$ES$497,$ES341)+1</f>
        <v>48</v>
      </c>
      <c r="TD341" s="115">
        <f>COUNTIFS(SF$9:SF$497,"&gt;"&amp;SF341,$ES$9:$ES$497,$ES341)+1</f>
        <v>6</v>
      </c>
      <c r="TE341" s="117">
        <f>COUNTIFS(SG$9:SG$497,"&gt;"&amp;SG341,$ES$9:$ES$497,$ES341)+1</f>
        <v>43</v>
      </c>
      <c r="TF341" s="118">
        <f t="shared" si="815"/>
        <v>78</v>
      </c>
      <c r="TG341" s="115">
        <f t="shared" si="816"/>
        <v>80</v>
      </c>
      <c r="TH341" s="115">
        <f t="shared" si="817"/>
        <v>52</v>
      </c>
      <c r="TI341" s="115">
        <f t="shared" si="818"/>
        <v>66</v>
      </c>
      <c r="TJ341" s="115">
        <f t="shared" si="819"/>
        <v>69</v>
      </c>
      <c r="TK341" s="115">
        <f t="shared" si="820"/>
        <v>60</v>
      </c>
      <c r="TL341" s="117">
        <f t="shared" si="821"/>
        <v>50</v>
      </c>
      <c r="TM341" s="118">
        <f>ROUND(TF341/MAX(TF$9:TF$497)*100,0)</f>
        <v>43</v>
      </c>
      <c r="TN341" s="115">
        <f>ROUND(TG341/MAX(TG$9:TG$497)*100,0)</f>
        <v>44</v>
      </c>
      <c r="TO341" s="115">
        <f>ROUND(TH341/MAX(TH$9:TH$497)*100,0)</f>
        <v>29</v>
      </c>
      <c r="TP341" s="115">
        <f>ROUND(TI341/MAX(TI$9:TI$497)*100,0)</f>
        <v>36</v>
      </c>
      <c r="TQ341" s="115">
        <f>ROUND(TJ341/MAX(TJ$9:TJ$497)*100,0)</f>
        <v>35</v>
      </c>
      <c r="TR341" s="115">
        <f>ROUND(TK341/MAX(TK$9:TK$497)*100,0)</f>
        <v>31</v>
      </c>
      <c r="TS341" s="119">
        <f>ROUND(TL341/MAX(TL$9:TL$497)*100,0)</f>
        <v>26</v>
      </c>
      <c r="TT341" s="120">
        <f>RANK(TM341,TM$9:TM$497,0)</f>
        <v>198</v>
      </c>
      <c r="TU341" s="115">
        <f>RANK(TN341,TN$9:TN$497,0)</f>
        <v>108</v>
      </c>
      <c r="TV341" s="115">
        <f>RANK(TO341,TO$9:TO$497,0)</f>
        <v>160</v>
      </c>
      <c r="TW341" s="115">
        <f>RANK(TP341,TP$9:TP$497,0)</f>
        <v>162</v>
      </c>
      <c r="TX341" s="115">
        <f>RANK(TQ341,TQ$9:TQ$497,0)</f>
        <v>90</v>
      </c>
      <c r="TY341" s="115">
        <f>RANK(TR341,TR$9:TR$497,0)</f>
        <v>181</v>
      </c>
      <c r="TZ341" s="121">
        <f>RANK(TS341,TS$9:TS$497,0)</f>
        <v>201</v>
      </c>
      <c r="UA341" s="132"/>
      <c r="UB341" s="7" t="s">
        <v>1</v>
      </c>
    </row>
    <row r="342" spans="1:548" x14ac:dyDescent="0.15">
      <c r="A342" s="183">
        <v>334</v>
      </c>
      <c r="B342" s="200" t="s">
        <v>1339</v>
      </c>
      <c r="C342" s="143"/>
      <c r="D342" s="143"/>
      <c r="E342" s="161" t="s">
        <v>518</v>
      </c>
      <c r="F342" s="65">
        <v>66</v>
      </c>
      <c r="G342" s="65" t="s">
        <v>908</v>
      </c>
      <c r="H342" s="144" t="s">
        <v>927</v>
      </c>
      <c r="I342" s="66" t="s">
        <v>521</v>
      </c>
      <c r="J342" s="67" t="s">
        <v>521</v>
      </c>
      <c r="K342" s="67" t="s">
        <v>521</v>
      </c>
      <c r="L342" s="67" t="s">
        <v>521</v>
      </c>
      <c r="M342" s="67" t="s">
        <v>521</v>
      </c>
      <c r="N342" s="67" t="s">
        <v>521</v>
      </c>
      <c r="O342" s="67" t="s">
        <v>521</v>
      </c>
      <c r="P342" s="67" t="s">
        <v>521</v>
      </c>
      <c r="Q342" s="67" t="s">
        <v>521</v>
      </c>
      <c r="R342" s="68" t="s">
        <v>521</v>
      </c>
      <c r="S342" s="69" t="s">
        <v>521</v>
      </c>
      <c r="T342" s="67" t="s">
        <v>521</v>
      </c>
      <c r="U342" s="67" t="s">
        <v>521</v>
      </c>
      <c r="V342" s="67" t="s">
        <v>521</v>
      </c>
      <c r="W342" s="67" t="s">
        <v>521</v>
      </c>
      <c r="X342" s="67" t="s">
        <v>521</v>
      </c>
      <c r="Y342" s="67" t="s">
        <v>521</v>
      </c>
      <c r="Z342" s="67" t="s">
        <v>521</v>
      </c>
      <c r="AA342" s="67" t="s">
        <v>521</v>
      </c>
      <c r="AB342" s="68" t="s">
        <v>521</v>
      </c>
      <c r="AC342" s="69" t="s">
        <v>521</v>
      </c>
      <c r="AD342" s="67" t="s">
        <v>521</v>
      </c>
      <c r="AE342" s="67" t="s">
        <v>521</v>
      </c>
      <c r="AF342" s="67" t="s">
        <v>521</v>
      </c>
      <c r="AG342" s="67" t="s">
        <v>521</v>
      </c>
      <c r="AH342" s="67" t="s">
        <v>521</v>
      </c>
      <c r="AI342" s="67" t="s">
        <v>521</v>
      </c>
      <c r="AJ342" s="67" t="s">
        <v>521</v>
      </c>
      <c r="AK342" s="67" t="s">
        <v>521</v>
      </c>
      <c r="AL342" s="68" t="s">
        <v>521</v>
      </c>
      <c r="AM342" s="69" t="s">
        <v>521</v>
      </c>
      <c r="AN342" s="67" t="s">
        <v>521</v>
      </c>
      <c r="AO342" s="67" t="s">
        <v>521</v>
      </c>
      <c r="AP342" s="67" t="s">
        <v>521</v>
      </c>
      <c r="AQ342" s="67" t="s">
        <v>521</v>
      </c>
      <c r="AR342" s="67" t="s">
        <v>521</v>
      </c>
      <c r="AS342" s="67" t="s">
        <v>521</v>
      </c>
      <c r="AT342" s="67" t="s">
        <v>521</v>
      </c>
      <c r="AU342" s="67" t="s">
        <v>521</v>
      </c>
      <c r="AV342" s="68" t="s">
        <v>521</v>
      </c>
      <c r="AW342" s="69" t="s">
        <v>521</v>
      </c>
      <c r="AX342" s="67" t="s">
        <v>521</v>
      </c>
      <c r="AY342" s="67" t="s">
        <v>521</v>
      </c>
      <c r="AZ342" s="67" t="s">
        <v>521</v>
      </c>
      <c r="BA342" s="67" t="s">
        <v>521</v>
      </c>
      <c r="BB342" s="67" t="s">
        <v>521</v>
      </c>
      <c r="BC342" s="67" t="s">
        <v>521</v>
      </c>
      <c r="BD342" s="67" t="s">
        <v>521</v>
      </c>
      <c r="BE342" s="67" t="s">
        <v>521</v>
      </c>
      <c r="BF342" s="68" t="s">
        <v>521</v>
      </c>
      <c r="BG342" s="69" t="s">
        <v>521</v>
      </c>
      <c r="BH342" s="67" t="s">
        <v>521</v>
      </c>
      <c r="BI342" s="67" t="s">
        <v>521</v>
      </c>
      <c r="BJ342" s="67" t="s">
        <v>521</v>
      </c>
      <c r="BK342" s="67" t="s">
        <v>521</v>
      </c>
      <c r="BL342" s="67" t="s">
        <v>521</v>
      </c>
      <c r="BM342" s="67" t="s">
        <v>521</v>
      </c>
      <c r="BN342" s="67" t="s">
        <v>521</v>
      </c>
      <c r="BO342" s="67" t="s">
        <v>521</v>
      </c>
      <c r="BP342" s="68" t="s">
        <v>521</v>
      </c>
      <c r="BQ342" s="70" t="s">
        <v>521</v>
      </c>
      <c r="BR342" s="67" t="s">
        <v>521</v>
      </c>
      <c r="BS342" s="67" t="s">
        <v>521</v>
      </c>
      <c r="BT342" s="67" t="s">
        <v>521</v>
      </c>
      <c r="BU342" s="67" t="s">
        <v>521</v>
      </c>
      <c r="BV342" s="67" t="s">
        <v>521</v>
      </c>
      <c r="BW342" s="67" t="s">
        <v>521</v>
      </c>
      <c r="BX342" s="67" t="s">
        <v>521</v>
      </c>
      <c r="BY342" s="67" t="s">
        <v>521</v>
      </c>
      <c r="BZ342" s="68" t="s">
        <v>521</v>
      </c>
      <c r="CA342" s="69" t="s">
        <v>521</v>
      </c>
      <c r="CB342" s="67" t="s">
        <v>521</v>
      </c>
      <c r="CC342" s="67" t="s">
        <v>521</v>
      </c>
      <c r="CD342" s="67" t="s">
        <v>521</v>
      </c>
      <c r="CE342" s="67" t="s">
        <v>521</v>
      </c>
      <c r="CF342" s="67" t="s">
        <v>521</v>
      </c>
      <c r="CG342" s="67" t="s">
        <v>521</v>
      </c>
      <c r="CH342" s="67" t="s">
        <v>521</v>
      </c>
      <c r="CI342" s="67" t="s">
        <v>521</v>
      </c>
      <c r="CJ342" s="68" t="s">
        <v>521</v>
      </c>
      <c r="CK342" s="69" t="s">
        <v>521</v>
      </c>
      <c r="CL342" s="67" t="s">
        <v>521</v>
      </c>
      <c r="CM342" s="67" t="s">
        <v>521</v>
      </c>
      <c r="CN342" s="67" t="s">
        <v>521</v>
      </c>
      <c r="CO342" s="67" t="s">
        <v>521</v>
      </c>
      <c r="CP342" s="67" t="s">
        <v>521</v>
      </c>
      <c r="CQ342" s="67" t="s">
        <v>521</v>
      </c>
      <c r="CR342" s="67" t="s">
        <v>521</v>
      </c>
      <c r="CS342" s="67" t="s">
        <v>521</v>
      </c>
      <c r="CT342" s="68" t="s">
        <v>521</v>
      </c>
      <c r="CU342" s="69" t="s">
        <v>521</v>
      </c>
      <c r="CV342" s="67" t="s">
        <v>521</v>
      </c>
      <c r="CW342" s="67" t="s">
        <v>521</v>
      </c>
      <c r="CX342" s="67" t="s">
        <v>521</v>
      </c>
      <c r="CY342" s="67" t="s">
        <v>521</v>
      </c>
      <c r="CZ342" s="67" t="s">
        <v>521</v>
      </c>
      <c r="DA342" s="67" t="s">
        <v>521</v>
      </c>
      <c r="DB342" s="67" t="s">
        <v>521</v>
      </c>
      <c r="DC342" s="67" t="s">
        <v>521</v>
      </c>
      <c r="DD342" s="68" t="s">
        <v>521</v>
      </c>
      <c r="DE342" s="69" t="s">
        <v>521</v>
      </c>
      <c r="DF342" s="71" t="s">
        <v>521</v>
      </c>
      <c r="DG342" s="67" t="s">
        <v>521</v>
      </c>
      <c r="DH342" s="67" t="s">
        <v>521</v>
      </c>
      <c r="DI342" s="67" t="s">
        <v>521</v>
      </c>
      <c r="DJ342" s="67" t="s">
        <v>521</v>
      </c>
      <c r="DK342" s="67" t="s">
        <v>521</v>
      </c>
      <c r="DL342" s="67" t="s">
        <v>521</v>
      </c>
      <c r="DM342" s="67" t="s">
        <v>521</v>
      </c>
      <c r="DN342" s="68" t="s">
        <v>521</v>
      </c>
      <c r="DO342" s="70" t="s">
        <v>521</v>
      </c>
      <c r="DP342" s="71" t="s">
        <v>521</v>
      </c>
      <c r="DQ342" s="67" t="s">
        <v>521</v>
      </c>
      <c r="DR342" s="67" t="s">
        <v>521</v>
      </c>
      <c r="DS342" s="67" t="s">
        <v>521</v>
      </c>
      <c r="DT342" s="67" t="s">
        <v>521</v>
      </c>
      <c r="DU342" s="67" t="s">
        <v>521</v>
      </c>
      <c r="DV342" s="67" t="s">
        <v>521</v>
      </c>
      <c r="DW342" s="67" t="s">
        <v>521</v>
      </c>
      <c r="DX342" s="72" t="s">
        <v>521</v>
      </c>
      <c r="DY342" s="146" t="s">
        <v>522</v>
      </c>
      <c r="DZ342" s="74">
        <v>3</v>
      </c>
      <c r="EA342" s="74">
        <v>4</v>
      </c>
      <c r="EB342" s="74">
        <v>5</v>
      </c>
      <c r="EC342" s="75">
        <v>5</v>
      </c>
      <c r="ED342" s="168" t="s">
        <v>522</v>
      </c>
      <c r="EE342" s="74">
        <f t="shared" si="765"/>
        <v>3</v>
      </c>
      <c r="EF342" s="74">
        <f t="shared" si="766"/>
        <v>12</v>
      </c>
      <c r="EG342" s="74">
        <f t="shared" si="767"/>
        <v>60</v>
      </c>
      <c r="EH342" s="77">
        <f t="shared" si="768"/>
        <v>300</v>
      </c>
      <c r="EI342" s="73">
        <v>10</v>
      </c>
      <c r="EJ342" s="74">
        <v>50</v>
      </c>
      <c r="EK342" s="74">
        <v>270</v>
      </c>
      <c r="EL342" s="74">
        <v>900</v>
      </c>
      <c r="EM342" s="75">
        <v>2700</v>
      </c>
      <c r="EN342" s="78">
        <v>1</v>
      </c>
      <c r="EO342" s="79">
        <f t="shared" si="769"/>
        <v>1.6666666666666667</v>
      </c>
      <c r="EP342" s="79">
        <f t="shared" si="770"/>
        <v>2.25</v>
      </c>
      <c r="EQ342" s="79">
        <f t="shared" si="771"/>
        <v>1.5</v>
      </c>
      <c r="ER342" s="80">
        <f t="shared" si="772"/>
        <v>0.9</v>
      </c>
      <c r="ES342" s="128" t="s">
        <v>523</v>
      </c>
      <c r="ET342" s="82"/>
      <c r="EU342" s="83">
        <v>4</v>
      </c>
      <c r="EV342" s="146">
        <v>47</v>
      </c>
      <c r="EW342" s="147">
        <v>19</v>
      </c>
      <c r="EX342" s="147">
        <v>73</v>
      </c>
      <c r="EY342" s="147">
        <v>30</v>
      </c>
      <c r="EZ342" s="147">
        <v>15</v>
      </c>
      <c r="FA342" s="147">
        <v>13</v>
      </c>
      <c r="FB342" s="147">
        <v>31</v>
      </c>
      <c r="FC342" s="147">
        <v>6</v>
      </c>
      <c r="FD342" s="74">
        <f t="shared" si="773"/>
        <v>88</v>
      </c>
      <c r="FE342" s="84">
        <f t="shared" si="774"/>
        <v>79</v>
      </c>
      <c r="FF342" s="73">
        <f>RANK(EV342,$EV$9:$EV$497,0)</f>
        <v>292</v>
      </c>
      <c r="FG342" s="74">
        <f>RANK(EW342,$EW$9:$EW$497,0)</f>
        <v>356</v>
      </c>
      <c r="FH342" s="74">
        <f>RANK(EX342,$EX$9:$EX$497,0)</f>
        <v>74</v>
      </c>
      <c r="FI342" s="74">
        <f>RANK(EY342,$EY$9:$EY$497,0)</f>
        <v>235</v>
      </c>
      <c r="FJ342" s="74">
        <f>RANK(EZ342,$EZ$9:$EZ$497,0)</f>
        <v>260</v>
      </c>
      <c r="FK342" s="74">
        <f>RANK(FA342,$FA$9:$FA$497,0)</f>
        <v>267</v>
      </c>
      <c r="FL342" s="74">
        <f>RANK(FB342,$FB$9:$FB$497,0)</f>
        <v>256</v>
      </c>
      <c r="FM342" s="74">
        <f>RANK(FC342,$FC$9:$FC$497,0)</f>
        <v>401</v>
      </c>
      <c r="FN342" s="74">
        <f>RANK(FD342,$FD$9:$FD$497,0)</f>
        <v>130</v>
      </c>
      <c r="FO342" s="84">
        <f>RANK(FE342,$FE$9:$FE$497,0)</f>
        <v>208</v>
      </c>
      <c r="FP342" s="73">
        <f>COUNTIFS($EV$9:$EV$497,"&gt;"&amp;EV342,$ES$9:$ES$497,ES342)+1</f>
        <v>74</v>
      </c>
      <c r="FQ342" s="74">
        <f>COUNTIFS($EW$9:$EW$497,"&gt;"&amp;EW342,$ES$9:$ES$497,ES342)+1</f>
        <v>66</v>
      </c>
      <c r="FR342" s="74">
        <f>COUNTIFS($EX$9:$EX$497,"&gt;"&amp;EX342,$ES$9:$ES$497,ES342)+1</f>
        <v>14</v>
      </c>
      <c r="FS342" s="74">
        <f>COUNTIFS($EY$9:$EY$497,"&gt;"&amp;EY342,$ES$9:$ES$497,ES342)+1</f>
        <v>68</v>
      </c>
      <c r="FT342" s="74">
        <f>COUNTIFS($EZ$9:$EZ$497,"&gt;"&amp;EZ342,$ES$9:$ES$497,ES342)+1</f>
        <v>52</v>
      </c>
      <c r="FU342" s="74">
        <f>COUNTIFS($FA$9:$FA$497,"&gt;"&amp;FA342,$ES$9:$ES$497,ES342)+1</f>
        <v>51</v>
      </c>
      <c r="FV342" s="74">
        <f>COUNTIFS($FB$9:$FB$497,"&gt;"&amp;FB342,$ES$9:$ES$497,ES342)+1</f>
        <v>20</v>
      </c>
      <c r="FW342" s="74">
        <f>COUNTIFS($FC$9:$FC$497,"&gt;"&amp;FC342,$ES$9:$ES$497,ES342)+1</f>
        <v>67</v>
      </c>
      <c r="FX342" s="74">
        <f>COUNTIFS($FD$9:$FD$497,"&gt;"&amp;FD342,$ES$9:$ES$497,ES342)+1</f>
        <v>26</v>
      </c>
      <c r="FY342" s="84">
        <f>COUNTIFS($FE$9:$FE$497,"&gt;"&amp;FE342,$ES$9:$ES$497,ES342)+1</f>
        <v>39</v>
      </c>
      <c r="FZ342" s="85">
        <f t="shared" si="775"/>
        <v>0.71</v>
      </c>
      <c r="GA342" s="86">
        <f t="shared" si="776"/>
        <v>0.28999999999999998</v>
      </c>
      <c r="GB342" s="86">
        <f t="shared" si="777"/>
        <v>1.1100000000000001</v>
      </c>
      <c r="GC342" s="86">
        <f t="shared" si="778"/>
        <v>0.45</v>
      </c>
      <c r="GD342" s="86">
        <f t="shared" si="779"/>
        <v>0.23</v>
      </c>
      <c r="GE342" s="86">
        <f t="shared" si="780"/>
        <v>0.2</v>
      </c>
      <c r="GF342" s="86">
        <f t="shared" si="781"/>
        <v>0.47</v>
      </c>
      <c r="GG342" s="86">
        <f t="shared" si="782"/>
        <v>0.09</v>
      </c>
      <c r="GH342" s="86">
        <f t="shared" si="783"/>
        <v>1.33</v>
      </c>
      <c r="GI342" s="87">
        <f t="shared" si="784"/>
        <v>1.2</v>
      </c>
      <c r="GJ342" s="85">
        <f>ROUND(((FZ342-AVERAGE(FZ$9:FZ$497))/STDEVP(FZ$9:FZ$497)*10+50),2)</f>
        <v>40.01</v>
      </c>
      <c r="GK342" s="86">
        <f>ROUND(((GA342-AVERAGE(GA$9:GA$497))/STDEVP(GA$9:GA$497)*10+50),2)</f>
        <v>38.04</v>
      </c>
      <c r="GL342" s="86">
        <f>ROUND(((GB342-AVERAGE(GB$9:GB$497))/STDEVP(GB$9:GB$497)*10+50),2)</f>
        <v>69.8</v>
      </c>
      <c r="GM342" s="86">
        <f>ROUND(((GC342-AVERAGE(GC$9:GC$497))/STDEVP(GC$9:GC$497)*10+50),2)</f>
        <v>46.19</v>
      </c>
      <c r="GN342" s="86">
        <f>ROUND(((GD342-AVERAGE(GD$9:GD$497))/STDEVP(GD$9:GD$497)*10+50),2)</f>
        <v>44.44</v>
      </c>
      <c r="GO342" s="86">
        <f>ROUND(((GE342-AVERAGE(GE$9:GE$497))/STDEVP(GE$9:GE$497)*10+50),2)</f>
        <v>44.61</v>
      </c>
      <c r="GP342" s="86">
        <f>ROUND(((GF342-AVERAGE(GF$9:GF$497))/STDEVP(GF$9:GF$497)*10+50),2)</f>
        <v>44.81</v>
      </c>
      <c r="GQ342" s="86">
        <f>ROUND(((GG342-AVERAGE(GG$9:GG$497))/STDEVP(GG$9:GG$497)*10+50),2)</f>
        <v>33.07</v>
      </c>
      <c r="GR342" s="86">
        <f>ROUND(((GH342-AVERAGE(GH$9:GH$497))/STDEVP(GH$9:GH$497)*10+50),2)</f>
        <v>62.96</v>
      </c>
      <c r="GS342" s="87">
        <f>ROUND(((GI342-AVERAGE(GI$9:GI$497))/STDEVP(GI$9:GI$497)*10+50),2)</f>
        <v>49.71</v>
      </c>
      <c r="GT342" s="73">
        <f>RANK(GJ342,$GJ$9:$GJ$497,0)</f>
        <v>362</v>
      </c>
      <c r="GU342" s="74">
        <f>RANK(GK342,$GK$9:$GK$497,0)</f>
        <v>413</v>
      </c>
      <c r="GV342" s="74">
        <f>RANK(GL342,$GL$9:$GL$497,0)</f>
        <v>13</v>
      </c>
      <c r="GW342" s="74">
        <f>RANK(GM342,$GM$9:$GM$497,0)</f>
        <v>278</v>
      </c>
      <c r="GX342" s="74">
        <f>RANK(GN342,$GN$9:$GN$497,0)</f>
        <v>296</v>
      </c>
      <c r="GY342" s="74">
        <f>RANK(GO342,$GO$9:$GO$497,0)</f>
        <v>281</v>
      </c>
      <c r="GZ342" s="74">
        <f>RANK(GP342,$GP$9:$GP$497,0)</f>
        <v>286</v>
      </c>
      <c r="HA342" s="74">
        <f>RANK(GQ342,$GQ$9:$GQ$497,0)</f>
        <v>433</v>
      </c>
      <c r="HB342" s="74">
        <f>RANK(GR342,$GR$9:$GR$497,0)</f>
        <v>38</v>
      </c>
      <c r="HC342" s="84">
        <f>RANK(GS342,$GS$9:$GS$497,0)</f>
        <v>185</v>
      </c>
      <c r="HD342" s="85">
        <f>ROUND(AVERAGEIF($ES$9:$ES$497,$ES342,$FZ$9:$FZ$497),2)</f>
        <v>1.1399999999999999</v>
      </c>
      <c r="HE342" s="86">
        <f>ROUND(AVERAGEIF($ES$9:$ES$497,$ES342,$GA$9:$GA$497),2)</f>
        <v>0.46</v>
      </c>
      <c r="HF342" s="86">
        <f>ROUND(AVERAGEIF($ES$9:$ES$497,$ES342,$GB$9:$GB$497),2)</f>
        <v>0.65</v>
      </c>
      <c r="HG342" s="86">
        <f>ROUND(AVERAGEIF($ES$9:$ES$497,$ES342,$GC$9:$GC$497),2)</f>
        <v>0.74</v>
      </c>
      <c r="HH342" s="86">
        <f>ROUND(AVERAGEIF($ES$9:$ES$497,$ES342,$GD$9:$GD$497),2)</f>
        <v>0.27</v>
      </c>
      <c r="HI342" s="86">
        <f>ROUND(AVERAGEIF($ES$9:$ES$497,$ES342,$GE$9:$GE$497),2)</f>
        <v>0.23</v>
      </c>
      <c r="HJ342" s="86">
        <f>ROUND(AVERAGEIF($ES$9:$ES$497,$ES342,$GF$9:$GF$497),2)</f>
        <v>0.3</v>
      </c>
      <c r="HK342" s="86">
        <f>ROUND(AVERAGEIF($ES$9:$ES$497,$ES342,$GG$9:$GG$497),2)</f>
        <v>0.28000000000000003</v>
      </c>
      <c r="HL342" s="86">
        <f>ROUND(AVERAGEIF($ES$9:$ES$497,$ES342,$GH$9:$GH$497),2)</f>
        <v>0.92</v>
      </c>
      <c r="HM342" s="87">
        <f>ROUND(AVERAGEIF($ES$9:$ES$497,$ES342,$GI$9:$GI$497),2)</f>
        <v>0.93</v>
      </c>
      <c r="HN342" s="88">
        <f t="shared" si="785"/>
        <v>-0.42999999999999994</v>
      </c>
      <c r="HO342" s="89">
        <f t="shared" si="786"/>
        <v>-0.17000000000000004</v>
      </c>
      <c r="HP342" s="89">
        <f t="shared" si="787"/>
        <v>0.46000000000000008</v>
      </c>
      <c r="HQ342" s="89">
        <f t="shared" si="788"/>
        <v>-0.28999999999999998</v>
      </c>
      <c r="HR342" s="89">
        <f t="shared" si="789"/>
        <v>-4.0000000000000008E-2</v>
      </c>
      <c r="HS342" s="89">
        <f t="shared" si="790"/>
        <v>-0.03</v>
      </c>
      <c r="HT342" s="89">
        <f t="shared" si="791"/>
        <v>0.16999999999999998</v>
      </c>
      <c r="HU342" s="89">
        <f t="shared" si="792"/>
        <v>-0.19000000000000003</v>
      </c>
      <c r="HV342" s="89">
        <f t="shared" si="793"/>
        <v>0.41000000000000003</v>
      </c>
      <c r="HW342" s="90">
        <f t="shared" si="794"/>
        <v>0.26999999999999991</v>
      </c>
      <c r="HX342" s="73">
        <f>COUNTIFS($FZ$9:$FZ$497,"&gt;"&amp;FZ342,$ES$9:$ES$497,$ES342)+1</f>
        <v>96</v>
      </c>
      <c r="HY342" s="74">
        <f>COUNTIFS($GA$9:$GA$497,"&gt;"&amp;GA342,$ES$9:$ES$497,$ES342)+1</f>
        <v>81</v>
      </c>
      <c r="HZ342" s="74">
        <f>COUNTIFS($GB$9:$GB$497,"&gt;"&amp;GB342,$ES$9:$ES$497,$ES342)+1</f>
        <v>2</v>
      </c>
      <c r="IA342" s="74">
        <f>COUNTIFS($GC$9:$GC$497,"&gt;"&amp;GC342,$ES$9:$ES$497,$ES342)+1</f>
        <v>94</v>
      </c>
      <c r="IB342" s="74">
        <f>COUNTIFS($GD$9:$GD$497,"&gt;"&amp;GD342,$ES$9:$ES$497,$ES342)+1</f>
        <v>64</v>
      </c>
      <c r="IC342" s="74">
        <f>COUNTIFS($GE$9:$GE$497,"&gt;"&amp;GE342,$ES$9:$ES$497,$ES342)+1</f>
        <v>46</v>
      </c>
      <c r="ID342" s="74">
        <f>COUNTIFS($GF$9:$GF$497,"&gt;"&amp;GF342,$ES$9:$ES$497,$ES342)+1</f>
        <v>14</v>
      </c>
      <c r="IE342" s="74">
        <f>COUNTIFS($GG$9:$GG$497,"&gt;"&amp;GG342,$ES$9:$ES$497,$ES342)+1</f>
        <v>91</v>
      </c>
      <c r="IF342" s="74">
        <f>COUNTIFS($GH$9:$GH$497,"&gt;"&amp;GH342,$ES$9:$ES$497,$ES342)+1</f>
        <v>6</v>
      </c>
      <c r="IG342" s="84">
        <f>COUNTIFS($GI$9:$GI$497,"&gt;"&amp;GI342,$ES$9:$ES$497,$ES342)+1</f>
        <v>14</v>
      </c>
      <c r="IH342" s="148"/>
      <c r="II342" s="149"/>
      <c r="IJ342" s="149">
        <v>0.03</v>
      </c>
      <c r="IK342" s="149"/>
      <c r="IL342" s="149"/>
      <c r="IM342" s="150"/>
      <c r="IN342" s="151"/>
      <c r="IO342" s="152"/>
      <c r="IP342" s="153"/>
      <c r="IQ342" s="149"/>
      <c r="IR342" s="149"/>
      <c r="IS342" s="149"/>
      <c r="IT342" s="149"/>
      <c r="IU342" s="149"/>
      <c r="IV342" s="149"/>
      <c r="IW342" s="154"/>
      <c r="IX342" s="151"/>
      <c r="IY342" s="149"/>
      <c r="IZ342" s="149"/>
      <c r="JA342" s="149">
        <v>7.0000000000000007E-2</v>
      </c>
      <c r="JB342" s="149"/>
      <c r="JC342" s="149">
        <v>7.0000000000000007E-2</v>
      </c>
      <c r="JD342" s="149"/>
      <c r="JE342" s="155"/>
      <c r="JF342" s="153"/>
      <c r="JG342" s="149"/>
      <c r="JH342" s="149"/>
      <c r="JI342" s="149"/>
      <c r="JJ342" s="149"/>
      <c r="JK342" s="149"/>
      <c r="JL342" s="149"/>
      <c r="JM342" s="154"/>
      <c r="JN342" s="151"/>
      <c r="JO342" s="149"/>
      <c r="JP342" s="149"/>
      <c r="JQ342" s="149"/>
      <c r="JR342" s="149"/>
      <c r="JS342" s="149"/>
      <c r="JT342" s="149"/>
      <c r="JU342" s="149"/>
      <c r="JV342" s="149"/>
      <c r="JW342" s="149"/>
      <c r="JX342" s="149"/>
      <c r="JY342" s="149"/>
      <c r="JZ342" s="155"/>
      <c r="KA342" s="151"/>
      <c r="KB342" s="149"/>
      <c r="KC342" s="149"/>
      <c r="KD342" s="149"/>
      <c r="KE342" s="155"/>
      <c r="KF342" s="153"/>
      <c r="KG342" s="149"/>
      <c r="KH342" s="149"/>
      <c r="KI342" s="149"/>
      <c r="KJ342" s="149"/>
      <c r="KK342" s="156"/>
      <c r="KL342" s="149"/>
      <c r="KM342" s="149"/>
      <c r="KN342" s="149"/>
      <c r="KO342" s="149"/>
      <c r="KP342" s="149"/>
      <c r="KQ342" s="149"/>
      <c r="KR342" s="149"/>
      <c r="KS342" s="154"/>
      <c r="KT342" s="154"/>
      <c r="KU342" s="154"/>
      <c r="KV342" s="154"/>
      <c r="KW342" s="151"/>
      <c r="KX342" s="149"/>
      <c r="KY342" s="149"/>
      <c r="KZ342" s="149"/>
      <c r="LA342" s="149"/>
      <c r="LB342" s="149"/>
      <c r="LC342" s="154"/>
      <c r="LD342" s="151"/>
      <c r="LE342" s="152"/>
      <c r="LF342" s="157"/>
      <c r="LG342" s="158"/>
      <c r="LH342" s="151"/>
      <c r="LI342" s="149"/>
      <c r="LJ342" s="147"/>
      <c r="LK342" s="147"/>
      <c r="LL342" s="147"/>
      <c r="LM342" s="159"/>
      <c r="LN342" s="153"/>
      <c r="LO342" s="149"/>
      <c r="LP342" s="149"/>
      <c r="LQ342" s="149"/>
      <c r="LR342" s="154"/>
      <c r="LS342" s="151"/>
      <c r="LT342" s="149"/>
      <c r="LU342" s="149"/>
      <c r="LV342" s="149"/>
      <c r="LW342" s="149"/>
      <c r="LX342" s="149"/>
      <c r="LY342" s="149"/>
      <c r="LZ342" s="149"/>
      <c r="MA342" s="155"/>
      <c r="MB342" s="153"/>
      <c r="MC342" s="149"/>
      <c r="MD342" s="149"/>
      <c r="ME342" s="149"/>
      <c r="MF342" s="149"/>
      <c r="MG342" s="149"/>
      <c r="MH342" s="149"/>
      <c r="MI342" s="149"/>
      <c r="MJ342" s="149"/>
      <c r="MK342" s="149"/>
      <c r="ML342" s="149"/>
      <c r="MM342" s="149"/>
      <c r="MN342" s="156"/>
      <c r="MO342" s="156"/>
      <c r="MP342" s="154"/>
      <c r="MQ342" s="151"/>
      <c r="MR342" s="149"/>
      <c r="MS342" s="149"/>
      <c r="MT342" s="149"/>
      <c r="MU342" s="149"/>
      <c r="MV342" s="156"/>
      <c r="MW342" s="149"/>
      <c r="MX342" s="149"/>
      <c r="MY342" s="149"/>
      <c r="MZ342" s="149"/>
      <c r="NA342" s="149"/>
      <c r="NB342" s="149">
        <v>7.0000000000000007E-2</v>
      </c>
      <c r="NC342" s="149"/>
      <c r="ND342" s="154"/>
      <c r="NE342" s="154"/>
      <c r="NF342" s="154"/>
      <c r="NG342" s="154"/>
      <c r="NH342" s="151"/>
      <c r="NI342" s="149"/>
      <c r="NJ342" s="149"/>
      <c r="NK342" s="149"/>
      <c r="NL342" s="149"/>
      <c r="NM342" s="149"/>
      <c r="NN342" s="94"/>
      <c r="NO342" s="151"/>
      <c r="NP342" s="160"/>
      <c r="NQ342" s="145" t="s">
        <v>1335</v>
      </c>
      <c r="NR342" s="199" t="s">
        <v>1342</v>
      </c>
      <c r="NS342" s="145"/>
      <c r="NT342" s="145"/>
      <c r="NU342" s="145"/>
      <c r="NV342" s="171"/>
      <c r="NW342" s="145"/>
      <c r="NX342" s="165" t="s">
        <v>1343</v>
      </c>
      <c r="NY342" s="138" t="s">
        <v>1344</v>
      </c>
      <c r="NZ342" s="165" t="s">
        <v>1343</v>
      </c>
      <c r="OA342" s="166"/>
      <c r="OB342" s="166"/>
      <c r="OC342" s="166"/>
      <c r="OD342" s="108">
        <f t="shared" si="795"/>
        <v>300</v>
      </c>
      <c r="OE342" s="109">
        <v>4</v>
      </c>
      <c r="OF342" s="110">
        <f t="shared" si="796"/>
        <v>23</v>
      </c>
      <c r="OG342" s="109">
        <v>7</v>
      </c>
      <c r="OH342" s="111">
        <f>ROUND(AVERAGEIF($ES$9:$ES$497,$ES342,EV$9:EV$497),0)</f>
        <v>79</v>
      </c>
      <c r="OI342" s="112">
        <f>ROUND(AVERAGEIF($ES$9:$ES$497,$ES342,EW$9:EW$497),0)</f>
        <v>32</v>
      </c>
      <c r="OJ342" s="112">
        <f>ROUND(AVERAGEIF($ES$9:$ES$497,$ES342,EX$9:EX$497),0)</f>
        <v>45</v>
      </c>
      <c r="OK342" s="112">
        <f>ROUND(AVERAGEIF($ES$9:$ES$497,$ES342,EY$9:EY$497),0)</f>
        <v>53</v>
      </c>
      <c r="OL342" s="112">
        <f>ROUND(AVERAGEIF($ES$9:$ES$497,$ES342,EZ$9:EZ$497),0)</f>
        <v>20</v>
      </c>
      <c r="OM342" s="112">
        <f>ROUND(AVERAGEIF($ES$9:$ES$497,$ES342,FA$9:FA$497),0)</f>
        <v>18</v>
      </c>
      <c r="ON342" s="112">
        <f>ROUND(AVERAGEIF($ES$9:$ES$497,$ES342,FB$9:FB$497),0)</f>
        <v>23</v>
      </c>
      <c r="OO342" s="112">
        <f>ROUND(AVERAGEIF($ES$9:$ES$497,$ES342,FC$9:FC$497),0)</f>
        <v>23</v>
      </c>
      <c r="OP342" s="112">
        <f>ROUND(AVERAGEIF($ES$9:$ES$497,$ES342,FD$9:FD$497),0)</f>
        <v>64</v>
      </c>
      <c r="OQ342" s="113">
        <f>ROUND(AVERAGEIF($ES$9:$ES$497,$ES342,FE$9:FE$497),0)</f>
        <v>68</v>
      </c>
      <c r="OR342" s="114">
        <f>ROUND(EV342/MAX(EV$9:EV$497)*100,0)</f>
        <v>26</v>
      </c>
      <c r="OS342" s="115">
        <f>ROUND(EW342/MAX(EW$9:EW$497)*100,0)</f>
        <v>15</v>
      </c>
      <c r="OT342" s="115">
        <f>ROUND(EX342/MAX(EX$9:EX$497)*100,0)</f>
        <v>61</v>
      </c>
      <c r="OU342" s="115">
        <f>ROUND(EY342/MAX(EY$9:EY$497)*100,0)</f>
        <v>20</v>
      </c>
      <c r="OV342" s="115">
        <f>ROUND(EZ342/MAX(EZ$9:EZ$497)*100,0)</f>
        <v>12</v>
      </c>
      <c r="OW342" s="115">
        <f>ROUND(FA342/MAX(FA$9:FA$497)*100,0)</f>
        <v>12</v>
      </c>
      <c r="OX342" s="115">
        <f>ROUND(FB342/MAX(FB$9:FB$497)*100,0)</f>
        <v>23</v>
      </c>
      <c r="OY342" s="116">
        <f>ROUND(FC342/MAX(FC$9:FC$497)*100,0)</f>
        <v>4</v>
      </c>
      <c r="OZ342" s="115">
        <f>ROUND(FD342/MAX(FD$9:FD$497)*100,0)</f>
        <v>59</v>
      </c>
      <c r="PA342" s="117">
        <f>ROUND(FE342/MAX(FE$9:FE$497)*100,0)</f>
        <v>32</v>
      </c>
      <c r="PB342" s="118">
        <f t="shared" si="797"/>
        <v>335</v>
      </c>
      <c r="PC342" s="115">
        <f t="shared" si="798"/>
        <v>188</v>
      </c>
      <c r="PD342" s="115">
        <f t="shared" si="799"/>
        <v>371</v>
      </c>
      <c r="PE342" s="115">
        <f t="shared" si="800"/>
        <v>343</v>
      </c>
      <c r="PF342" s="115">
        <f t="shared" si="801"/>
        <v>215</v>
      </c>
      <c r="PG342" s="119">
        <f t="shared" si="802"/>
        <v>181</v>
      </c>
      <c r="PH342" s="118">
        <f>ROUND(PB342/MAX(PB$9:PB$497)*100,0)</f>
        <v>40</v>
      </c>
      <c r="PI342" s="115">
        <f>ROUND(PC342/MAX(PC$9:PC$497)*100,0)</f>
        <v>23</v>
      </c>
      <c r="PJ342" s="115">
        <f>ROUND(PD342/MAX(PD$9:PD$497)*100,0)</f>
        <v>39</v>
      </c>
      <c r="PK342" s="115">
        <f>ROUND(PE342/MAX(PE$9:PE$497)*100,0)</f>
        <v>34</v>
      </c>
      <c r="PL342" s="115">
        <f>ROUND(PF342/MAX(PF$9:PF$497)*100,0)</f>
        <v>30</v>
      </c>
      <c r="PM342" s="119">
        <f>ROUND(PG342/MAX(PG$9:PG$497)*100,0)</f>
        <v>26</v>
      </c>
      <c r="PN342" s="118">
        <f>RANK(PH342,PH$9:PH$497,0)</f>
        <v>252</v>
      </c>
      <c r="PO342" s="115">
        <f>RANK(PI342,PI$9:PI$497,0)</f>
        <v>330</v>
      </c>
      <c r="PP342" s="115">
        <f>RANK(PJ342,PJ$9:PJ$497,0)</f>
        <v>270</v>
      </c>
      <c r="PQ342" s="115">
        <f>RANK(PK342,PK$9:PK$497,0)</f>
        <v>280</v>
      </c>
      <c r="PR342" s="115">
        <f>RANK(PL342,PL$9:PL$497,0)</f>
        <v>313</v>
      </c>
      <c r="PS342" s="119">
        <f>RANK(PM342,PM$9:PM$497,0)</f>
        <v>317</v>
      </c>
      <c r="PT342" s="120">
        <f>ROUND(FZ342/MAX(FZ$9:FZ$497)*100,0)</f>
        <v>39</v>
      </c>
      <c r="PU342" s="115">
        <f>ROUND(GA342/MAX(GA$9:GA$497)*100,0)</f>
        <v>16</v>
      </c>
      <c r="PV342" s="115">
        <f>ROUND(GB342/MAX(GB$9:GB$497)*100,0)</f>
        <v>81</v>
      </c>
      <c r="PW342" s="115">
        <f>ROUND(GC342/MAX(GC$9:GC$497)*100,0)</f>
        <v>36</v>
      </c>
      <c r="PX342" s="115">
        <f>ROUND(GD342/MAX(GD$9:GD$497)*100,0)</f>
        <v>13</v>
      </c>
      <c r="PY342" s="115">
        <f>ROUND(GE342/MAX(GE$9:GE$497)*100,0)</f>
        <v>12</v>
      </c>
      <c r="PZ342" s="115">
        <f>ROUND(GF342/MAX(GF$9:GF$497)*100,0)</f>
        <v>22</v>
      </c>
      <c r="QA342" s="116">
        <f>ROUND(GG342/MAX(GG$9:GG$497)*100,0)</f>
        <v>5</v>
      </c>
      <c r="QB342" s="115">
        <f>ROUND(GH342/MAX(GH$9:GH$497)*100,0)</f>
        <v>59</v>
      </c>
      <c r="QC342" s="121">
        <f>ROUND(GI342/MAX(GI$9:GI$497)*100,0)</f>
        <v>38</v>
      </c>
      <c r="QD342" s="120">
        <f>ROUND(AVERAGEIF($ES$9:$ES$497,$ES342,PT$9:PT$497),0)</f>
        <v>62</v>
      </c>
      <c r="QE342" s="120">
        <f>ROUND(AVERAGEIF($ES$9:$ES$497,$ES342,PU$9:PU$497),0)</f>
        <v>26</v>
      </c>
      <c r="QF342" s="120">
        <f>ROUND(AVERAGEIF($ES$9:$ES$497,$ES342,PV$9:PV$497),0)</f>
        <v>48</v>
      </c>
      <c r="QG342" s="120">
        <f>ROUND(AVERAGEIF($ES$9:$ES$497,$ES342,PW$9:PW$497),0)</f>
        <v>58</v>
      </c>
      <c r="QH342" s="120">
        <f>ROUND(AVERAGEIF($ES$9:$ES$497,$ES342,PX$9:PX$497),0)</f>
        <v>15</v>
      </c>
      <c r="QI342" s="120">
        <f>ROUND(AVERAGEIF($ES$9:$ES$497,$ES342,PY$9:PY$497),0)</f>
        <v>14</v>
      </c>
      <c r="QJ342" s="120">
        <f>ROUND(AVERAGEIF($ES$9:$ES$497,$ES342,PZ$9:PZ$497),0)</f>
        <v>14</v>
      </c>
      <c r="QK342" s="120">
        <f>ROUND(AVERAGEIF($ES$9:$ES$497,$ES342,QA$9:QA$497),0)</f>
        <v>15</v>
      </c>
      <c r="QL342" s="120">
        <f>ROUND(AVERAGEIF($ES$9:$ES$497,$ES342,QB$9:QB$497),0)</f>
        <v>41</v>
      </c>
      <c r="QM342" s="120">
        <f>ROUND(AVERAGEIF($ES$9:$ES$497,$ES342,QC$9:QC$497),0)</f>
        <v>30</v>
      </c>
      <c r="QN342" s="114">
        <f t="shared" si="803"/>
        <v>519</v>
      </c>
      <c r="QO342" s="115">
        <f t="shared" si="804"/>
        <v>247</v>
      </c>
      <c r="QP342" s="115">
        <f t="shared" si="805"/>
        <v>571</v>
      </c>
      <c r="QQ342" s="115">
        <f t="shared" si="806"/>
        <v>534</v>
      </c>
      <c r="QR342" s="115">
        <f t="shared" si="807"/>
        <v>378</v>
      </c>
      <c r="QS342" s="119">
        <f t="shared" si="808"/>
        <v>252</v>
      </c>
      <c r="QT342" s="114">
        <f>ROUND((QN342-MIN(QN$9:QN$497))/(MAX(QN$9:QN$497)-MIN(QN$9:QN$497))*100,0)</f>
        <v>45</v>
      </c>
      <c r="QU342" s="115">
        <f>ROUND((QO342-MIN(QO$9:QO$497))/(MAX(QO$9:QO$497)-MIN(QO$9:QO$497))*100,0)</f>
        <v>5</v>
      </c>
      <c r="QV342" s="115">
        <f>ROUND((QP342-MIN(QP$9:QP$497))/(MAX(QP$9:QP$497)-MIN(QP$9:QP$497))*100,0)</f>
        <v>32</v>
      </c>
      <c r="QW342" s="115">
        <f>ROUND((QQ342-MIN(QQ$9:QQ$497))/(MAX(QQ$9:QQ$497)-MIN(QQ$9:QQ$497))*100,0)</f>
        <v>31</v>
      </c>
      <c r="QX342" s="115">
        <f>ROUND((QR342-MIN(QR$9:QR$497))/(MAX(QR$9:QR$497)-MIN(QR$9:QR$497))*100,0)</f>
        <v>23</v>
      </c>
      <c r="QY342" s="115">
        <f>ROUND((QS342-MIN(QS$9:QS$497))/(MAX(QS$9:QS$497)-MIN(QS$9:QS$497))*100,0)</f>
        <v>16</v>
      </c>
      <c r="QZ342" s="114">
        <f>RANK(QN342,QN$9:QN$497,0)</f>
        <v>141</v>
      </c>
      <c r="RA342" s="115">
        <f>RANK(QO342,QO$9:QO$497,0)</f>
        <v>422</v>
      </c>
      <c r="RB342" s="115">
        <f>RANK(QP342,QP$9:QP$497,0)</f>
        <v>187</v>
      </c>
      <c r="RC342" s="115">
        <f>RANK(QQ342,QQ$9:QQ$497,0)</f>
        <v>267</v>
      </c>
      <c r="RD342" s="115">
        <f>RANK(QR342,QR$9:QR$497,0)</f>
        <v>391</v>
      </c>
      <c r="RE342" s="115">
        <f>RANK(QS342,QS$9:QS$497,0)</f>
        <v>397</v>
      </c>
      <c r="RF342" s="122"/>
      <c r="RG342" s="115">
        <f>($RH$3*(IH342+IJ342)*100*100/MAX(EX$9:EX$497)*$RO$3) +($RH$3*(II342+IJ342)*100*100/MAX(EX$9:EX$497)*$RO$4) + ($RH$3*IK342*100*100/MAX(EX$9:EX$497)*0.098)</f>
        <v>12.524999999999999</v>
      </c>
      <c r="RH342" s="115">
        <f>($RH$4*IL342*100*100/MAX(EZ$9:EZ$497))*$RQ$3</f>
        <v>0</v>
      </c>
      <c r="RI342" s="115">
        <f>($RH$3*IM342*100*100/MAX(EY$9:EY$497))*$RQ$4</f>
        <v>0</v>
      </c>
      <c r="RJ342" s="115">
        <f>($RH$3*IN342*100*100/MAX(EX$9:EX$497))</f>
        <v>0</v>
      </c>
      <c r="RK342" s="115">
        <f>($RH$4*IO342*100*100/MAX(EZ$9:EZ$497))*$RQ$3</f>
        <v>0</v>
      </c>
      <c r="RL342" s="115">
        <f>(($RL$4*IP342*100*((100/MAX(EX$9:EX$497)+100/MAX(EZ$9:EZ$497))/2))+($RL$4*IQ342*100*((100/MAX(EX$9:EX$497)+100/MAX(EZ$9:EZ$497))/2))+($RL$4*IR342*100*((100/MAX(EX$9:EX$497)+100/MAX(EZ$9:EZ$497))/2))+($RL$4*IS342*100*((100/MAX(EX$9:EX$497)+100/MAX(EZ$9:EZ$497))/2))+($RL$4*IT342*100*((100/MAX(EX$9:EX$497)+100/MAX(EZ$9:EZ$497))/2))+($RL$4*IU342*100*((100/MAX(EX$9:EX$497)+100/MAX(EZ$9:EZ$497))/2))+($RL$4*IV342*100*((100/MAX(EX$9:EX$497)+100/MAX(EZ$9:EZ$497))/2))+($RL$4*IW342*100*((100/MAX(EX$9:EX$497)+100/MAX(EZ$9:EZ$497))/2)))*$RS$3</f>
        <v>0</v>
      </c>
      <c r="RM342" s="115">
        <f>(($RH$3*IX342*100*100/MAX(EX$9:EX$497))+($RH$3*IY342*100*100/MAX(EX$9:EX$497))+($RH$3*IZ342*100*100/MAX(EX$9:EX$497))+($RH$3*JA342*100*100/MAX(EX$9:EX$497))+($RH$3*JB342*100*100/MAX(EX$9:EX$497))+($RH$3*JC342*100*100/MAX(EX$9:EX$497))+($RH$3*JD342*100*100/MAX(EX$9:EX$497))+($RH$3*JE342*100*100/MAX(EX$9:EX$497)))*$RS$4</f>
        <v>11.690000000000001</v>
      </c>
      <c r="RN342" s="115">
        <f>(($RH$4*JF342*100*100/MAX(EZ$9:EZ$497)) + ($RH$4*JG342*100*100/MAX(EZ$9:EZ$497)) + ($RH$4*JH342*100*100/MAX(EZ$9:EZ$497)) + ($RH$4*JI342*100*100/MAX(EZ$9:EZ$497)) + ($RH$4*JJ342*100*100/MAX(EZ$9:EZ$497)) + ($RH$4*JK342*100*100/MAX(EZ$9:EZ$497)) + ($RH$4*JL342*100*100/MAX(EZ$9:EZ$497)) + ($RH$4*JM342*100*100/MAX(EZ$9:EZ$497)))*$RU$3</f>
        <v>0</v>
      </c>
      <c r="RO342" s="115">
        <f>(($RL$4*JN342*100*((100/MAX(EX$9:EX$497)+100/MAX(EZ$9:EZ$497))/2))+($RL$4*JO342*100*((100/MAX(EX$9:EX$497)+100/MAX(EZ$9:EZ$497))/2))+($RL$4*JP342*100*((100/MAX(EX$9:EX$497)+100/MAX(EZ$9:EZ$497))/2))+($RL$4*JQ342*100*((100/MAX(EX$9:EX$497)+100/MAX(EZ$9:EZ$497))/2))+($RL$4*JR342*100*((100/MAX(EX$9:EX$497)+100/MAX(EZ$9:EZ$497))/2))+($RL$4*JS342*100*((100/MAX(EX$9:EX$497)+100/MAX(EZ$9:EZ$497))/2))+($RL$4*JT342*100*((100/MAX(EX$9:EX$497)+100/MAX(EZ$9:EZ$497))/2))+($RL$4*JU342*100*((100/MAX(EX$9:EX$497)+100/MAX(EZ$9:EZ$497))/2))+($RL$4*JV342*100*((100/MAX(EX$9:EX$497)+100/MAX(EZ$9:EZ$497))/2))+($RL$4*JW342*100*((100/MAX(EX$9:EX$497)+100/MAX(EZ$9:EZ$497))/2))+($RL$4*JX342*100*((100/MAX(EX$9:EX$497)+100/MAX(EZ$9:EZ$497))/2))+($RL$4*JY342*100*((100/MAX(EX$9:EX$497)+100/MAX(EZ$9:EZ$497))/2))+($RL$4*JZ342*100*((100/MAX(EX$9:EX$497)+100/MAX(EZ$9:EZ$497))/2)))*$RW$3/2</f>
        <v>0</v>
      </c>
      <c r="RP342" s="119">
        <f>($RJ$3*KA342*100*100/MAX(FA$9:FA$497)) + ($RJ$3*KB342*100*100/MAX(FA$9:FA$497)/2) + ($RJ$3*KC342*100*100/MAX(FA$9:FA$497)/2) + ($RJ$3*KD342*100*100/MAX(FA$9:FA$497)/4) + ($RJ$3*KE342*100*100/MAX(FA$9:FA$497)/4)</f>
        <v>0</v>
      </c>
      <c r="RQ342" s="118">
        <f>($RL$4*KF342*100*((100/MAX(EX$9:EX$497)+100/MAX(EZ$9:EZ$497)))) * ($RO$3/2) + (($RL$4*KG342*100*((100/MAX(EX$9:EX$497)+100/MAX(EZ$9:EZ$497))))+($RL$4*KH342*100*((100/MAX(EX$9:EX$497)+100/MAX(EZ$9:EZ$497))))+($RL$4*KI342*100*((100/MAX(EX$9:EX$497)+100/MAX(EZ$9:EZ$497))))+($RL$4*KJ342*100*((100/MAX(EX$9:EX$497)+100/MAX(EZ$9:EZ$497))))+($RL$4*KK342*100*((100/MAX(EX$9:EX$497)+100/MAX(EZ$9:EZ$497))))+($RL$4*KL342*100*((100/MAX(EX$9:EX$497)+100/MAX(EZ$9:EZ$497))))+($RL$4*KM342*100*((100/MAX(EX$9:EX$497)+100/MAX(EZ$9:EZ$497))))+($RL$4*KN342*100*((100/MAX(EX$9:EX$497)+100/MAX(EZ$9:EZ$497))))+($RL$4*KO342*100*((100/MAX(EX$9:EX$497)+100/MAX(EZ$9:EZ$497))))+($RL$4*KP342*100*((100/MAX(EX$9:EX$497)+100/MAX(EZ$9:EZ$497))))+($RL$4*KQ342*100*((100/MAX(EX$9:EX$497)+100/MAX(EZ$9:EZ$497))))+($RL$4*KR342*100*((100/MAX(EX$9:EX$497)+100/MAX(EZ$9:EZ$497))))+($RL$4*KS342*100*((100/MAX(EX$9:EX$497)+100/MAX(EZ$9:EZ$497))))+($RL$4*KV342*100*((100/MAX(EX$9:EX$497)+100/MAX(EZ$9:EZ$497))))) * (($RO$3+$RO$4)/6)</f>
        <v>0</v>
      </c>
      <c r="RR342" s="115">
        <f>(($RL$4*KW342*100*((100/MAX(EX$9:EX$497)+100/MAX(EZ$9:EZ$497))))) * ($RO$3/2) + (($RL$4*KX342*100*((100/MAX(EX$9:EX$497)+100/MAX(EZ$9:EZ$497))))+($RL$4*KY342*100*((100/MAX(EX$9:EX$497)+100/MAX(EZ$9:EZ$497))))+($RL$4*KZ342*100*((100/MAX(EX$9:EX$497)+100/MAX(EZ$9:EZ$497))))+($RL$4*LA342*100*((100/MAX(EX$9:EX$497)+100/MAX(EZ$9:EZ$497))))+($RL$4*LB342*100*((100/MAX(EX$9:EX$497)+100/MAX(EZ$9:EZ$497))))+($RL$4*LC342*100*((100/MAX(EX$9:EX$497)+100/MAX(EZ$9:EZ$497))))) * (($RO$3+$RO$4)/6)</f>
        <v>0</v>
      </c>
      <c r="RS342" s="119">
        <f>(($RL$4*LD342*100*((100/MAX(EX$9:EX$497)+100/MAX(EZ$9:EZ$497))))+($RL$4*LE342*100*((100/MAX(EX$9:EX$497)+100/MAX(EZ$9:EZ$497))))) * (($RO$3+$RO$4)/6)</f>
        <v>0</v>
      </c>
      <c r="RT342" s="118">
        <f>($RJ$4*LH342*100*(100/MAX(EV$9:EV$497)))+($RJ$4*LI342*100*(100/MAX(EV$9:EV$497)))</f>
        <v>0</v>
      </c>
      <c r="RU342" s="119">
        <f>($RJ$4*LJ342*(100/MAX(EV$9:EV$497)))/2 + ($RL$3*LK342*(100/MAX(EW$9:EW$497))) + ($RJ$4*LL342*(100/MAX(EV$9:EV$497)))/4 + ($RL$3*LM342*(100/MAX(EW$9:EW$497)))</f>
        <v>0</v>
      </c>
      <c r="RV342" s="118">
        <f>($RJ$4*LN342*100*100/MAX(EV$9:EV$497)/2)+($RJ$4*LO342*100*100/MAX(EV$9:EV$497)/2)+($RJ$4*LP342*100*100/MAX(EV$9:EV$497))+($RJ$4*LQ342*100*100/MAX(EV$9:EV$497))+($RJ$4*LR342*100*100/MAX(EV$9:EV$497))</f>
        <v>0</v>
      </c>
      <c r="RW342" s="115">
        <f>($RJ$4*LS342*100*100/MAX(EV$9:EV$497)) + (($RJ$4*LT342*100*100/MAX(EV$9:EV$497))+($RJ$4*LU342*100*100/MAX(EV$9:EV$497))+($RJ$4*LV342*100*100/MAX(EV$9:EV$497))+($RJ$4*LW342*100*100/MAX(EV$9:EV$497))+($RJ$4*LX342*100*100/MAX(EV$9:EV$497))+($RJ$4*LY342*100*100/MAX(EV$9:EV$497))+($RJ$4*LZ342*100*100/MAX(EV$9:EV$497))+($RJ$4*MA342*100*100/MAX(EV$9:EV$497)))/2</f>
        <v>0</v>
      </c>
      <c r="RX342" s="119">
        <f>($RJ$4*MB342*100*100/MAX(EV$9:EV$497))+($RJ$4*MC342*100*100/MAX(EV$9:EV$497))+($RJ$4*MD342*100*100/MAX(EV$9:EV$497))+($RJ$4*ME342*100*100/MAX(EV$9:EV$497))+($RJ$4*MF342*100*100/MAX(EV$9:EV$497))+($RJ$4*MG342*100*100/MAX(EV$9:EV$497))+($RJ$4*MH342*100*100/MAX(EV$9:EV$497))+($RJ$4*MI342*100*100/MAX(EV$9:EV$497))+($RJ$4*MJ342*100*100/MAX(EV$9:EV$497))+($RJ$4*MK342*100*100/MAX(EV$9:EV$497))+($RJ$4*ML342*100*100/MAX(EV$9:EV$497))+($RJ$4*MM342*100*100/MAX(EV$9:EV$497))+($RJ$4*MN342*100*100/MAX(EV$9:EV$497))</f>
        <v>0</v>
      </c>
      <c r="RY342" s="118">
        <f>($RJ$4*MQ342*100*100/MAX(EV$9:EV$497))/2 + (($RJ$4*MR342*100*100/MAX(EV$9:EV$497))+($RJ$4*MS342*100*100/MAX(EV$9:EV$497))+($RJ$4*MT342*100*100/MAX(EV$9:EV$497))+($RJ$4*MU342*100*100/MAX(EV$9:EV$497))+($RJ$4*MV342*100*100/MAX(EV$9:EV$497))+($RJ$4*MW342*100*100/MAX(EV$9:EV$497))+($RJ$4*MX342*100*100/MAX(EV$9:EV$497))+($RJ$4*MY342*100*100/MAX(EV$9:EV$497))+($RJ$4*MZ342*100*100/MAX(EV$9:EV$497))+($RJ$4*NA342*100*100/MAX(EV$9:EV$497))+($RJ$4*NB342*100*100/MAX(EV$9:EV$497))+($RJ$4*NC342*100*100/MAX(EV$9:EV$497))+($RJ$4*ND342*100*100/MAX(EV$9:EV$497))+($RJ$4*NG342*100*100/MAX(EV$9:EV$497)))/4</f>
        <v>2.9494382022471917</v>
      </c>
      <c r="RZ342" s="115">
        <f>($RJ$4*NH342*100*100/MAX(EV$9:EV$497))/2 + (($RJ$4*NI342*100*100/MAX(EV$9:EV$497))+($RJ$4*NJ342*100*100/MAX(EV$9:EV$497))+($RJ$4*NK342*100*100/MAX(EV$9:EV$497))+($RJ$4*NL342*100*100/MAX(EV$9:EV$497))+($RJ$4*NM342*100*100/MAX(EV$9:EV$497))+($RJ$4*NN342*100*100/MAX(EV$9:EV$497)))/4</f>
        <v>0</v>
      </c>
      <c r="SA342" s="117">
        <f>(($RJ$4*NO342*100*100/MAX(EV$9:EV$497))+($RJ$4*NP342*100*100/MAX(EV$9:EV$497)))/4</f>
        <v>0</v>
      </c>
      <c r="SB342" s="118">
        <f t="shared" si="809"/>
        <v>27.16443820224719</v>
      </c>
      <c r="SC342" s="115">
        <f t="shared" si="810"/>
        <v>24.804887640449437</v>
      </c>
      <c r="SD342" s="115">
        <f t="shared" si="811"/>
        <v>0.73735955056179792</v>
      </c>
      <c r="SE342" s="115">
        <f t="shared" si="812"/>
        <v>71.448220973782767</v>
      </c>
      <c r="SF342" s="115">
        <f t="shared" si="813"/>
        <v>0.73735955056179792</v>
      </c>
      <c r="SG342" s="115">
        <f t="shared" si="814"/>
        <v>2.9494382022471917</v>
      </c>
      <c r="SH342" s="115">
        <f>ROUND(SB342/MAX(SB$9:SB$497)*100,0)</f>
        <v>34</v>
      </c>
      <c r="SI342" s="115">
        <f>ROUND(SC342/MAX(SC$9:SC$497)*100,0)</f>
        <v>38</v>
      </c>
      <c r="SJ342" s="115">
        <f>ROUND(SD342/MAX(SD$9:SD$497)*100,0)</f>
        <v>1</v>
      </c>
      <c r="SK342" s="115">
        <f>ROUND(SE342/MAX(SE$9:SE$497)*100,0)</f>
        <v>55</v>
      </c>
      <c r="SL342" s="115">
        <f>ROUND(SF342/MAX(SF$9:SF$497)*100,0)</f>
        <v>2</v>
      </c>
      <c r="SM342" s="121">
        <f>ROUND(SG342/MAX(SG$9:SG$497)*100,0)</f>
        <v>3</v>
      </c>
      <c r="SN342" s="115">
        <f>ROUND(AVERAGEIF($ES$9:$ES$497,$ES342,SH$9:SH$497),0)</f>
        <v>26</v>
      </c>
      <c r="SO342" s="115">
        <f>ROUND(AVERAGEIF($ES$9:$ES$497,$ES342,SI$9:SI$497),0)</f>
        <v>23</v>
      </c>
      <c r="SP342" s="115">
        <f>ROUND(AVERAGEIF($ES$9:$ES$497,$ES342,SJ$9:SJ$497),0)</f>
        <v>4</v>
      </c>
      <c r="SQ342" s="115">
        <f>ROUND(AVERAGEIF($ES$9:$ES$497,$ES342,SK$9:SK$497),0)</f>
        <v>20</v>
      </c>
      <c r="SR342" s="115">
        <f>ROUND(AVERAGEIF($ES$9:$ES$497,$ES342,SL$9:SL$497),0)</f>
        <v>7</v>
      </c>
      <c r="SS342" s="121">
        <f>ROUND(AVERAGEIF($ES$9:$ES$497,$ES342,SM$9:SM$497),0)</f>
        <v>6</v>
      </c>
      <c r="ST342" s="114">
        <f>RANK(SB342,SB$9:SB$497,0)</f>
        <v>128</v>
      </c>
      <c r="SU342" s="115">
        <f>RANK(SC342,SC$9:SC$497,0)</f>
        <v>74</v>
      </c>
      <c r="SV342" s="115">
        <f>RANK(SD342,SD$9:SD$497,0)</f>
        <v>247</v>
      </c>
      <c r="SW342" s="115">
        <f>RANK(SE342,SE$9:SE$497,0)</f>
        <v>39</v>
      </c>
      <c r="SX342" s="115">
        <f>RANK(SF342,SF$9:SF$497,0)</f>
        <v>233</v>
      </c>
      <c r="SY342" s="115">
        <f>RANK(SG342,SG$9:SG$497,0)</f>
        <v>215</v>
      </c>
      <c r="SZ342" s="115">
        <f>COUNTIFS(SB$9:SB$497,"&gt;"&amp;SB342,$ES$9:$ES$497,$ES342)+1</f>
        <v>34</v>
      </c>
      <c r="TA342" s="115">
        <f>COUNTIFS(SC$9:SC$497,"&gt;"&amp;SC342,$ES$9:$ES$497,$ES342)+1</f>
        <v>28</v>
      </c>
      <c r="TB342" s="115">
        <f>COUNTIFS(SD$9:SD$497,"&gt;"&amp;SD342,$ES$9:$ES$497,$ES342)+1</f>
        <v>52</v>
      </c>
      <c r="TC342" s="115">
        <f>COUNTIFS(SE$9:SE$497,"&gt;"&amp;SE342,$ES$9:$ES$497,$ES342)+1</f>
        <v>13</v>
      </c>
      <c r="TD342" s="115">
        <f>COUNTIFS(SF$9:SF$497,"&gt;"&amp;SF342,$ES$9:$ES$497,$ES342)+1</f>
        <v>52</v>
      </c>
      <c r="TE342" s="117">
        <f>COUNTIFS(SG$9:SG$497,"&gt;"&amp;SG342,$ES$9:$ES$497,$ES342)+1</f>
        <v>50</v>
      </c>
      <c r="TF342" s="118">
        <f t="shared" si="815"/>
        <v>74</v>
      </c>
      <c r="TG342" s="115">
        <f t="shared" si="816"/>
        <v>78</v>
      </c>
      <c r="TH342" s="115">
        <f t="shared" si="817"/>
        <v>24</v>
      </c>
      <c r="TI342" s="115">
        <f t="shared" si="818"/>
        <v>94</v>
      </c>
      <c r="TJ342" s="115">
        <f t="shared" si="819"/>
        <v>36</v>
      </c>
      <c r="TK342" s="115">
        <f t="shared" si="820"/>
        <v>33</v>
      </c>
      <c r="TL342" s="117">
        <f t="shared" si="821"/>
        <v>29</v>
      </c>
      <c r="TM342" s="118">
        <f>ROUND(TF342/MAX(TF$9:TF$497)*100,0)</f>
        <v>41</v>
      </c>
      <c r="TN342" s="115">
        <f>ROUND(TG342/MAX(TG$9:TG$497)*100,0)</f>
        <v>43</v>
      </c>
      <c r="TO342" s="115">
        <f>ROUND(TH342/MAX(TH$9:TH$497)*100,0)</f>
        <v>13</v>
      </c>
      <c r="TP342" s="115">
        <f>ROUND(TI342/MAX(TI$9:TI$497)*100,0)</f>
        <v>52</v>
      </c>
      <c r="TQ342" s="115">
        <f>ROUND(TJ342/MAX(TJ$9:TJ$497)*100,0)</f>
        <v>18</v>
      </c>
      <c r="TR342" s="115">
        <f>ROUND(TK342/MAX(TK$9:TK$497)*100,0)</f>
        <v>17</v>
      </c>
      <c r="TS342" s="119">
        <f>ROUND(TL342/MAX(TL$9:TL$497)*100,0)</f>
        <v>15</v>
      </c>
      <c r="TT342" s="120">
        <f>RANK(TM342,TM$9:TM$497,0)</f>
        <v>217</v>
      </c>
      <c r="TU342" s="115">
        <f>RANK(TN342,TN$9:TN$497,0)</f>
        <v>112</v>
      </c>
      <c r="TV342" s="115">
        <f>RANK(TO342,TO$9:TO$497,0)</f>
        <v>337</v>
      </c>
      <c r="TW342" s="115">
        <f>RANK(TP342,TP$9:TP$497,0)</f>
        <v>75</v>
      </c>
      <c r="TX342" s="115">
        <f>RANK(TQ342,TQ$9:TQ$497,0)</f>
        <v>282</v>
      </c>
      <c r="TY342" s="115">
        <f>RANK(TR342,TR$9:TR$497,0)</f>
        <v>316</v>
      </c>
      <c r="TZ342" s="121">
        <f>RANK(TS342,TS$9:TS$497,0)</f>
        <v>322</v>
      </c>
      <c r="UA342" s="132"/>
      <c r="UB342" s="7" t="s">
        <v>1</v>
      </c>
    </row>
    <row r="343" spans="1:548" x14ac:dyDescent="0.15">
      <c r="A343" s="183">
        <v>335</v>
      </c>
      <c r="B343" s="200" t="s">
        <v>1342</v>
      </c>
      <c r="C343" s="143"/>
      <c r="D343" s="143"/>
      <c r="E343" s="161" t="s">
        <v>518</v>
      </c>
      <c r="F343" s="65">
        <v>102</v>
      </c>
      <c r="G343" s="65" t="s">
        <v>908</v>
      </c>
      <c r="H343" s="144" t="s">
        <v>1338</v>
      </c>
      <c r="I343" s="66" t="s">
        <v>521</v>
      </c>
      <c r="J343" s="67" t="s">
        <v>521</v>
      </c>
      <c r="K343" s="67" t="s">
        <v>521</v>
      </c>
      <c r="L343" s="67" t="s">
        <v>521</v>
      </c>
      <c r="M343" s="67" t="s">
        <v>521</v>
      </c>
      <c r="N343" s="67" t="s">
        <v>521</v>
      </c>
      <c r="O343" s="67" t="s">
        <v>521</v>
      </c>
      <c r="P343" s="67" t="s">
        <v>521</v>
      </c>
      <c r="Q343" s="67" t="s">
        <v>521</v>
      </c>
      <c r="R343" s="68" t="s">
        <v>521</v>
      </c>
      <c r="S343" s="69" t="s">
        <v>521</v>
      </c>
      <c r="T343" s="67" t="s">
        <v>521</v>
      </c>
      <c r="U343" s="67" t="s">
        <v>521</v>
      </c>
      <c r="V343" s="67" t="s">
        <v>521</v>
      </c>
      <c r="W343" s="67" t="s">
        <v>521</v>
      </c>
      <c r="X343" s="67" t="s">
        <v>521</v>
      </c>
      <c r="Y343" s="67" t="s">
        <v>521</v>
      </c>
      <c r="Z343" s="67" t="s">
        <v>521</v>
      </c>
      <c r="AA343" s="67" t="s">
        <v>521</v>
      </c>
      <c r="AB343" s="68" t="s">
        <v>521</v>
      </c>
      <c r="AC343" s="69" t="s">
        <v>521</v>
      </c>
      <c r="AD343" s="67" t="s">
        <v>521</v>
      </c>
      <c r="AE343" s="67" t="s">
        <v>521</v>
      </c>
      <c r="AF343" s="67" t="s">
        <v>521</v>
      </c>
      <c r="AG343" s="67" t="s">
        <v>521</v>
      </c>
      <c r="AH343" s="67" t="s">
        <v>521</v>
      </c>
      <c r="AI343" s="67" t="s">
        <v>521</v>
      </c>
      <c r="AJ343" s="67" t="s">
        <v>521</v>
      </c>
      <c r="AK343" s="67" t="s">
        <v>521</v>
      </c>
      <c r="AL343" s="68" t="s">
        <v>521</v>
      </c>
      <c r="AM343" s="69" t="s">
        <v>521</v>
      </c>
      <c r="AN343" s="67" t="s">
        <v>521</v>
      </c>
      <c r="AO343" s="67" t="s">
        <v>521</v>
      </c>
      <c r="AP343" s="67" t="s">
        <v>521</v>
      </c>
      <c r="AQ343" s="67" t="s">
        <v>521</v>
      </c>
      <c r="AR343" s="67" t="s">
        <v>521</v>
      </c>
      <c r="AS343" s="67" t="s">
        <v>521</v>
      </c>
      <c r="AT343" s="67" t="s">
        <v>521</v>
      </c>
      <c r="AU343" s="67" t="s">
        <v>521</v>
      </c>
      <c r="AV343" s="68" t="s">
        <v>521</v>
      </c>
      <c r="AW343" s="69" t="s">
        <v>521</v>
      </c>
      <c r="AX343" s="67" t="s">
        <v>521</v>
      </c>
      <c r="AY343" s="67" t="s">
        <v>521</v>
      </c>
      <c r="AZ343" s="67" t="s">
        <v>521</v>
      </c>
      <c r="BA343" s="67" t="s">
        <v>521</v>
      </c>
      <c r="BB343" s="67" t="s">
        <v>521</v>
      </c>
      <c r="BC343" s="67" t="s">
        <v>521</v>
      </c>
      <c r="BD343" s="67" t="s">
        <v>521</v>
      </c>
      <c r="BE343" s="67" t="s">
        <v>521</v>
      </c>
      <c r="BF343" s="68" t="s">
        <v>521</v>
      </c>
      <c r="BG343" s="69" t="s">
        <v>521</v>
      </c>
      <c r="BH343" s="67" t="s">
        <v>521</v>
      </c>
      <c r="BI343" s="67" t="s">
        <v>521</v>
      </c>
      <c r="BJ343" s="67" t="s">
        <v>521</v>
      </c>
      <c r="BK343" s="67" t="s">
        <v>521</v>
      </c>
      <c r="BL343" s="67" t="s">
        <v>521</v>
      </c>
      <c r="BM343" s="67" t="s">
        <v>521</v>
      </c>
      <c r="BN343" s="67" t="s">
        <v>521</v>
      </c>
      <c r="BO343" s="67" t="s">
        <v>521</v>
      </c>
      <c r="BP343" s="68" t="s">
        <v>521</v>
      </c>
      <c r="BQ343" s="70" t="s">
        <v>521</v>
      </c>
      <c r="BR343" s="67" t="s">
        <v>521</v>
      </c>
      <c r="BS343" s="67" t="s">
        <v>521</v>
      </c>
      <c r="BT343" s="67" t="s">
        <v>521</v>
      </c>
      <c r="BU343" s="67" t="s">
        <v>521</v>
      </c>
      <c r="BV343" s="67" t="s">
        <v>521</v>
      </c>
      <c r="BW343" s="67" t="s">
        <v>521</v>
      </c>
      <c r="BX343" s="67" t="s">
        <v>521</v>
      </c>
      <c r="BY343" s="67" t="s">
        <v>521</v>
      </c>
      <c r="BZ343" s="68" t="s">
        <v>521</v>
      </c>
      <c r="CA343" s="69" t="s">
        <v>521</v>
      </c>
      <c r="CB343" s="67" t="s">
        <v>521</v>
      </c>
      <c r="CC343" s="67" t="s">
        <v>521</v>
      </c>
      <c r="CD343" s="67" t="s">
        <v>521</v>
      </c>
      <c r="CE343" s="67" t="s">
        <v>521</v>
      </c>
      <c r="CF343" s="67" t="s">
        <v>521</v>
      </c>
      <c r="CG343" s="67" t="s">
        <v>521</v>
      </c>
      <c r="CH343" s="67" t="s">
        <v>521</v>
      </c>
      <c r="CI343" s="67" t="s">
        <v>521</v>
      </c>
      <c r="CJ343" s="68" t="s">
        <v>521</v>
      </c>
      <c r="CK343" s="69" t="s">
        <v>521</v>
      </c>
      <c r="CL343" s="67" t="s">
        <v>521</v>
      </c>
      <c r="CM343" s="67" t="s">
        <v>521</v>
      </c>
      <c r="CN343" s="67" t="s">
        <v>521</v>
      </c>
      <c r="CO343" s="67" t="s">
        <v>521</v>
      </c>
      <c r="CP343" s="67" t="s">
        <v>521</v>
      </c>
      <c r="CQ343" s="67" t="s">
        <v>521</v>
      </c>
      <c r="CR343" s="67" t="s">
        <v>521</v>
      </c>
      <c r="CS343" s="67" t="s">
        <v>521</v>
      </c>
      <c r="CT343" s="68" t="s">
        <v>521</v>
      </c>
      <c r="CU343" s="69" t="s">
        <v>521</v>
      </c>
      <c r="CV343" s="67" t="s">
        <v>521</v>
      </c>
      <c r="CW343" s="67" t="s">
        <v>521</v>
      </c>
      <c r="CX343" s="67" t="s">
        <v>521</v>
      </c>
      <c r="CY343" s="67" t="s">
        <v>521</v>
      </c>
      <c r="CZ343" s="67" t="s">
        <v>521</v>
      </c>
      <c r="DA343" s="67" t="s">
        <v>521</v>
      </c>
      <c r="DB343" s="67" t="s">
        <v>521</v>
      </c>
      <c r="DC343" s="67" t="s">
        <v>521</v>
      </c>
      <c r="DD343" s="68" t="s">
        <v>521</v>
      </c>
      <c r="DE343" s="69" t="s">
        <v>521</v>
      </c>
      <c r="DF343" s="71" t="s">
        <v>521</v>
      </c>
      <c r="DG343" s="67" t="s">
        <v>521</v>
      </c>
      <c r="DH343" s="67" t="s">
        <v>521</v>
      </c>
      <c r="DI343" s="67" t="s">
        <v>521</v>
      </c>
      <c r="DJ343" s="67" t="s">
        <v>521</v>
      </c>
      <c r="DK343" s="67" t="s">
        <v>521</v>
      </c>
      <c r="DL343" s="67" t="s">
        <v>521</v>
      </c>
      <c r="DM343" s="67" t="s">
        <v>521</v>
      </c>
      <c r="DN343" s="68" t="s">
        <v>521</v>
      </c>
      <c r="DO343" s="70" t="s">
        <v>521</v>
      </c>
      <c r="DP343" s="71" t="s">
        <v>521</v>
      </c>
      <c r="DQ343" s="67" t="s">
        <v>521</v>
      </c>
      <c r="DR343" s="67" t="s">
        <v>521</v>
      </c>
      <c r="DS343" s="67" t="s">
        <v>521</v>
      </c>
      <c r="DT343" s="67" t="s">
        <v>521</v>
      </c>
      <c r="DU343" s="67" t="s">
        <v>521</v>
      </c>
      <c r="DV343" s="67" t="s">
        <v>521</v>
      </c>
      <c r="DW343" s="67" t="s">
        <v>521</v>
      </c>
      <c r="DX343" s="72" t="s">
        <v>521</v>
      </c>
      <c r="DY343" s="146" t="s">
        <v>522</v>
      </c>
      <c r="DZ343" s="74">
        <v>3</v>
      </c>
      <c r="EA343" s="74">
        <v>4</v>
      </c>
      <c r="EB343" s="74">
        <v>5</v>
      </c>
      <c r="EC343" s="75">
        <v>5</v>
      </c>
      <c r="ED343" s="168" t="s">
        <v>522</v>
      </c>
      <c r="EE343" s="74">
        <f t="shared" si="765"/>
        <v>3</v>
      </c>
      <c r="EF343" s="74">
        <f t="shared" si="766"/>
        <v>12</v>
      </c>
      <c r="EG343" s="74">
        <f t="shared" si="767"/>
        <v>60</v>
      </c>
      <c r="EH343" s="77">
        <f t="shared" si="768"/>
        <v>300</v>
      </c>
      <c r="EI343" s="73">
        <v>10</v>
      </c>
      <c r="EJ343" s="74">
        <v>50</v>
      </c>
      <c r="EK343" s="74">
        <v>270</v>
      </c>
      <c r="EL343" s="74">
        <v>900</v>
      </c>
      <c r="EM343" s="75">
        <v>2700</v>
      </c>
      <c r="EN343" s="78">
        <v>1</v>
      </c>
      <c r="EO343" s="79">
        <f t="shared" si="769"/>
        <v>1.6666666666666667</v>
      </c>
      <c r="EP343" s="79">
        <f t="shared" si="770"/>
        <v>2.25</v>
      </c>
      <c r="EQ343" s="79">
        <f t="shared" si="771"/>
        <v>1.5</v>
      </c>
      <c r="ER343" s="80">
        <f t="shared" si="772"/>
        <v>0.9</v>
      </c>
      <c r="ES343" s="128" t="s">
        <v>523</v>
      </c>
      <c r="ET343" s="82"/>
      <c r="EU343" s="83">
        <v>4</v>
      </c>
      <c r="EV343" s="146">
        <v>96</v>
      </c>
      <c r="EW343" s="147">
        <v>52</v>
      </c>
      <c r="EX343" s="147">
        <v>95</v>
      </c>
      <c r="EY343" s="147">
        <v>56</v>
      </c>
      <c r="EZ343" s="147">
        <v>17</v>
      </c>
      <c r="FA343" s="147">
        <v>34</v>
      </c>
      <c r="FB343" s="147">
        <v>62</v>
      </c>
      <c r="FC343" s="147">
        <v>25</v>
      </c>
      <c r="FD343" s="74">
        <f t="shared" si="773"/>
        <v>112</v>
      </c>
      <c r="FE343" s="84">
        <f t="shared" si="774"/>
        <v>120</v>
      </c>
      <c r="FF343" s="73">
        <f>RANK(EV343,$EV$9:$EV$497,0)</f>
        <v>97</v>
      </c>
      <c r="FG343" s="74">
        <f>RANK(EW343,$EW$9:$EW$497,0)</f>
        <v>163</v>
      </c>
      <c r="FH343" s="74">
        <f>RANK(EX343,$EX$9:$EX$497,0)</f>
        <v>24</v>
      </c>
      <c r="FI343" s="74">
        <f>RANK(EY343,$EY$9:$EY$497,0)</f>
        <v>100</v>
      </c>
      <c r="FJ343" s="74">
        <f>RANK(EZ343,$EZ$9:$EZ$497,0)</f>
        <v>228</v>
      </c>
      <c r="FK343" s="74">
        <f>RANK(FA343,$FA$9:$FA$497,0)</f>
        <v>84</v>
      </c>
      <c r="FL343" s="74">
        <f>RANK(FB343,$FB$9:$FB$497,0)</f>
        <v>114</v>
      </c>
      <c r="FM343" s="74">
        <f>RANK(FC343,$FC$9:$FC$497,0)</f>
        <v>304</v>
      </c>
      <c r="FN343" s="74">
        <f>RANK(FD343,$FD$9:$FD$497,0)</f>
        <v>48</v>
      </c>
      <c r="FO343" s="84">
        <f>RANK(FE343,$FE$9:$FE$497,0)</f>
        <v>107</v>
      </c>
      <c r="FP343" s="73">
        <f>COUNTIFS($EV$9:$EV$497,"&gt;"&amp;EV343,$ES$9:$ES$497,ES343)+1</f>
        <v>36</v>
      </c>
      <c r="FQ343" s="74">
        <f>COUNTIFS($EW$9:$EW$497,"&gt;"&amp;EW343,$ES$9:$ES$497,ES343)+1</f>
        <v>18</v>
      </c>
      <c r="FR343" s="74">
        <f>COUNTIFS($EX$9:$EX$497,"&gt;"&amp;EX343,$ES$9:$ES$497,ES343)+1</f>
        <v>3</v>
      </c>
      <c r="FS343" s="74">
        <f>COUNTIFS($EY$9:$EY$497,"&gt;"&amp;EY343,$ES$9:$ES$497,ES343)+1</f>
        <v>42</v>
      </c>
      <c r="FT343" s="74">
        <f>COUNTIFS($EZ$9:$EZ$497,"&gt;"&amp;EZ343,$ES$9:$ES$497,ES343)+1</f>
        <v>46</v>
      </c>
      <c r="FU343" s="74">
        <f>COUNTIFS($FA$9:$FA$497,"&gt;"&amp;FA343,$ES$9:$ES$497,ES343)+1</f>
        <v>15</v>
      </c>
      <c r="FV343" s="74">
        <f>COUNTIFS($FB$9:$FB$497,"&gt;"&amp;FB343,$ES$9:$ES$497,ES343)+1</f>
        <v>5</v>
      </c>
      <c r="FW343" s="74">
        <f>COUNTIFS($FC$9:$FC$497,"&gt;"&amp;FC343,$ES$9:$ES$497,ES343)+1</f>
        <v>37</v>
      </c>
      <c r="FX343" s="74">
        <f>COUNTIFS($FD$9:$FD$497,"&gt;"&amp;FD343,$ES$9:$ES$497,ES343)+1</f>
        <v>10</v>
      </c>
      <c r="FY343" s="84">
        <f>COUNTIFS($FE$9:$FE$497,"&gt;"&amp;FE343,$ES$9:$ES$497,ES343)+1</f>
        <v>14</v>
      </c>
      <c r="FZ343" s="85">
        <f t="shared" si="775"/>
        <v>0.94</v>
      </c>
      <c r="GA343" s="86">
        <f t="shared" si="776"/>
        <v>0.51</v>
      </c>
      <c r="GB343" s="86">
        <f t="shared" si="777"/>
        <v>0.93</v>
      </c>
      <c r="GC343" s="86">
        <f t="shared" si="778"/>
        <v>0.55000000000000004</v>
      </c>
      <c r="GD343" s="86">
        <f t="shared" si="779"/>
        <v>0.17</v>
      </c>
      <c r="GE343" s="86">
        <f t="shared" si="780"/>
        <v>0.33</v>
      </c>
      <c r="GF343" s="86">
        <f t="shared" si="781"/>
        <v>0.61</v>
      </c>
      <c r="GG343" s="86">
        <f t="shared" si="782"/>
        <v>0.25</v>
      </c>
      <c r="GH343" s="86">
        <f t="shared" si="783"/>
        <v>1.1000000000000001</v>
      </c>
      <c r="GI343" s="87">
        <f t="shared" si="784"/>
        <v>1.18</v>
      </c>
      <c r="GJ343" s="85">
        <f>ROUND(((FZ343-AVERAGE(FZ$9:FZ$497))/STDEVP(FZ$9:FZ$497)*10+50),2)</f>
        <v>48.96</v>
      </c>
      <c r="GK343" s="86">
        <f>ROUND(((GA343-AVERAGE(GA$9:GA$497))/STDEVP(GA$9:GA$497)*10+50),2)</f>
        <v>44.61</v>
      </c>
      <c r="GL343" s="86">
        <f>ROUND(((GB343-AVERAGE(GB$9:GB$497))/STDEVP(GB$9:GB$497)*10+50),2)</f>
        <v>63.04</v>
      </c>
      <c r="GM343" s="86">
        <f>ROUND(((GC343-AVERAGE(GC$9:GC$497))/STDEVP(GC$9:GC$497)*10+50),2)</f>
        <v>51.2</v>
      </c>
      <c r="GN343" s="86">
        <f>ROUND(((GD343-AVERAGE(GD$9:GD$497))/STDEVP(GD$9:GD$497)*10+50),2)</f>
        <v>42.39</v>
      </c>
      <c r="GO343" s="86">
        <f>ROUND(((GE343-AVERAGE(GE$9:GE$497))/STDEVP(GE$9:GE$497)*10+50),2)</f>
        <v>49.33</v>
      </c>
      <c r="GP343" s="86">
        <f>ROUND(((GF343-AVERAGE(GF$9:GF$497))/STDEVP(GF$9:GF$497)*10+50),2)</f>
        <v>49.22</v>
      </c>
      <c r="GQ343" s="86">
        <f>ROUND(((GG343-AVERAGE(GG$9:GG$497))/STDEVP(GG$9:GG$497)*10+50),2)</f>
        <v>38.08</v>
      </c>
      <c r="GR343" s="86">
        <f>ROUND(((GH343-AVERAGE(GH$9:GH$497))/STDEVP(GH$9:GH$497)*10+50),2)</f>
        <v>54.57</v>
      </c>
      <c r="GS343" s="87">
        <f>ROUND(((GI343-AVERAGE(GI$9:GI$497))/STDEVP(GI$9:GI$497)*10+50),2)</f>
        <v>49.29</v>
      </c>
      <c r="GT343" s="73">
        <f>RANK(GJ343,$GJ$9:$GJ$497,0)</f>
        <v>221</v>
      </c>
      <c r="GU343" s="74">
        <f>RANK(GK343,$GK$9:$GK$497,0)</f>
        <v>269</v>
      </c>
      <c r="GV343" s="74">
        <f>RANK(GL343,$GL$9:$GL$497,0)</f>
        <v>47</v>
      </c>
      <c r="GW343" s="74">
        <f>RANK(GM343,$GM$9:$GM$497,0)</f>
        <v>158</v>
      </c>
      <c r="GX343" s="74">
        <f>RANK(GN343,$GN$9:$GN$497,0)</f>
        <v>348</v>
      </c>
      <c r="GY343" s="74">
        <f>RANK(GO343,$GO$9:$GO$497,0)</f>
        <v>138</v>
      </c>
      <c r="GZ343" s="74">
        <f>RANK(GP343,$GP$9:$GP$497,0)</f>
        <v>222</v>
      </c>
      <c r="HA343" s="74">
        <f>RANK(GQ343,$GQ$9:$GQ$497,0)</f>
        <v>378</v>
      </c>
      <c r="HB343" s="74">
        <f>RANK(GR343,$GR$9:$GR$497,0)</f>
        <v>109</v>
      </c>
      <c r="HC343" s="84">
        <f>RANK(GS343,$GS$9:$GS$497,0)</f>
        <v>200</v>
      </c>
      <c r="HD343" s="85">
        <f>ROUND(AVERAGEIF($ES$9:$ES$497,$ES343,$FZ$9:$FZ$497),2)</f>
        <v>1.1399999999999999</v>
      </c>
      <c r="HE343" s="86">
        <f>ROUND(AVERAGEIF($ES$9:$ES$497,$ES343,$GA$9:$GA$497),2)</f>
        <v>0.46</v>
      </c>
      <c r="HF343" s="86">
        <f>ROUND(AVERAGEIF($ES$9:$ES$497,$ES343,$GB$9:$GB$497),2)</f>
        <v>0.65</v>
      </c>
      <c r="HG343" s="86">
        <f>ROUND(AVERAGEIF($ES$9:$ES$497,$ES343,$GC$9:$GC$497),2)</f>
        <v>0.74</v>
      </c>
      <c r="HH343" s="86">
        <f>ROUND(AVERAGEIF($ES$9:$ES$497,$ES343,$GD$9:$GD$497),2)</f>
        <v>0.27</v>
      </c>
      <c r="HI343" s="86">
        <f>ROUND(AVERAGEIF($ES$9:$ES$497,$ES343,$GE$9:$GE$497),2)</f>
        <v>0.23</v>
      </c>
      <c r="HJ343" s="86">
        <f>ROUND(AVERAGEIF($ES$9:$ES$497,$ES343,$GF$9:$GF$497),2)</f>
        <v>0.3</v>
      </c>
      <c r="HK343" s="86">
        <f>ROUND(AVERAGEIF($ES$9:$ES$497,$ES343,$GG$9:$GG$497),2)</f>
        <v>0.28000000000000003</v>
      </c>
      <c r="HL343" s="86">
        <f>ROUND(AVERAGEIF($ES$9:$ES$497,$ES343,$GH$9:$GH$497),2)</f>
        <v>0.92</v>
      </c>
      <c r="HM343" s="87">
        <f>ROUND(AVERAGEIF($ES$9:$ES$497,$ES343,$GI$9:$GI$497),2)</f>
        <v>0.93</v>
      </c>
      <c r="HN343" s="88">
        <f t="shared" si="785"/>
        <v>-0.19999999999999996</v>
      </c>
      <c r="HO343" s="89">
        <f t="shared" si="786"/>
        <v>4.9999999999999989E-2</v>
      </c>
      <c r="HP343" s="89">
        <f t="shared" si="787"/>
        <v>0.28000000000000003</v>
      </c>
      <c r="HQ343" s="89">
        <f t="shared" si="788"/>
        <v>-0.18999999999999995</v>
      </c>
      <c r="HR343" s="89">
        <f t="shared" si="789"/>
        <v>-0.1</v>
      </c>
      <c r="HS343" s="89">
        <f t="shared" si="790"/>
        <v>0.1</v>
      </c>
      <c r="HT343" s="89">
        <f t="shared" si="791"/>
        <v>0.31</v>
      </c>
      <c r="HU343" s="89">
        <f t="shared" si="792"/>
        <v>-3.0000000000000027E-2</v>
      </c>
      <c r="HV343" s="89">
        <f t="shared" si="793"/>
        <v>0.18000000000000005</v>
      </c>
      <c r="HW343" s="90">
        <f t="shared" si="794"/>
        <v>0.24999999999999989</v>
      </c>
      <c r="HX343" s="73">
        <f>COUNTIFS($FZ$9:$FZ$497,"&gt;"&amp;FZ343,$ES$9:$ES$497,$ES343)+1</f>
        <v>75</v>
      </c>
      <c r="HY343" s="74">
        <f>COUNTIFS($GA$9:$GA$497,"&gt;"&amp;GA343,$ES$9:$ES$497,$ES343)+1</f>
        <v>28</v>
      </c>
      <c r="HZ343" s="74">
        <f>COUNTIFS($GB$9:$GB$497,"&gt;"&amp;GB343,$ES$9:$ES$497,$ES343)+1</f>
        <v>14</v>
      </c>
      <c r="IA343" s="74">
        <f>COUNTIFS($GC$9:$GC$497,"&gt;"&amp;GC343,$ES$9:$ES$497,$ES343)+1</f>
        <v>82</v>
      </c>
      <c r="IB343" s="74">
        <f>COUNTIFS($GD$9:$GD$497,"&gt;"&amp;GD343,$ES$9:$ES$497,$ES343)+1</f>
        <v>91</v>
      </c>
      <c r="IC343" s="74">
        <f>COUNTIFS($GE$9:$GE$497,"&gt;"&amp;GE343,$ES$9:$ES$497,$ES343)+1</f>
        <v>10</v>
      </c>
      <c r="ID343" s="74">
        <f>COUNTIFS($GF$9:$GF$497,"&gt;"&amp;GF343,$ES$9:$ES$497,$ES343)+1</f>
        <v>7</v>
      </c>
      <c r="IE343" s="74">
        <f>COUNTIFS($GG$9:$GG$497,"&gt;"&amp;GG343,$ES$9:$ES$497,$ES343)+1</f>
        <v>36</v>
      </c>
      <c r="IF343" s="74">
        <f>COUNTIFS($GH$9:$GH$497,"&gt;"&amp;GH343,$ES$9:$ES$497,$ES343)+1</f>
        <v>24</v>
      </c>
      <c r="IG343" s="84">
        <f>COUNTIFS($GI$9:$GI$497,"&gt;"&amp;GI343,$ES$9:$ES$497,$ES343)+1</f>
        <v>19</v>
      </c>
      <c r="IH343" s="148"/>
      <c r="II343" s="149"/>
      <c r="IJ343" s="149">
        <v>7.0000000000000007E-2</v>
      </c>
      <c r="IK343" s="149"/>
      <c r="IL343" s="149"/>
      <c r="IM343" s="150"/>
      <c r="IN343" s="151"/>
      <c r="IO343" s="152"/>
      <c r="IP343" s="153"/>
      <c r="IQ343" s="149"/>
      <c r="IR343" s="149"/>
      <c r="IS343" s="149"/>
      <c r="IT343" s="149"/>
      <c r="IU343" s="149"/>
      <c r="IV343" s="149"/>
      <c r="IW343" s="154"/>
      <c r="IX343" s="151"/>
      <c r="IY343" s="149"/>
      <c r="IZ343" s="149"/>
      <c r="JA343" s="149"/>
      <c r="JB343" s="149"/>
      <c r="JC343" s="149"/>
      <c r="JD343" s="149"/>
      <c r="JE343" s="155"/>
      <c r="JF343" s="153"/>
      <c r="JG343" s="149"/>
      <c r="JH343" s="149"/>
      <c r="JI343" s="149"/>
      <c r="JJ343" s="149"/>
      <c r="JK343" s="149"/>
      <c r="JL343" s="149"/>
      <c r="JM343" s="154"/>
      <c r="JN343" s="151"/>
      <c r="JO343" s="149"/>
      <c r="JP343" s="149"/>
      <c r="JQ343" s="149"/>
      <c r="JR343" s="149"/>
      <c r="JS343" s="149"/>
      <c r="JT343" s="149"/>
      <c r="JU343" s="149"/>
      <c r="JV343" s="149"/>
      <c r="JW343" s="149"/>
      <c r="JX343" s="149"/>
      <c r="JY343" s="149"/>
      <c r="JZ343" s="155"/>
      <c r="KA343" s="151"/>
      <c r="KB343" s="149"/>
      <c r="KC343" s="149"/>
      <c r="KD343" s="149"/>
      <c r="KE343" s="155"/>
      <c r="KF343" s="153"/>
      <c r="KG343" s="149"/>
      <c r="KH343" s="149"/>
      <c r="KI343" s="149"/>
      <c r="KJ343" s="149"/>
      <c r="KK343" s="156"/>
      <c r="KL343" s="149"/>
      <c r="KM343" s="149"/>
      <c r="KN343" s="149"/>
      <c r="KO343" s="149"/>
      <c r="KP343" s="149"/>
      <c r="KQ343" s="149"/>
      <c r="KR343" s="149"/>
      <c r="KS343" s="154"/>
      <c r="KT343" s="154"/>
      <c r="KU343" s="154"/>
      <c r="KV343" s="154"/>
      <c r="KW343" s="151"/>
      <c r="KX343" s="149"/>
      <c r="KY343" s="149"/>
      <c r="KZ343" s="149"/>
      <c r="LA343" s="149"/>
      <c r="LB343" s="149"/>
      <c r="LC343" s="154"/>
      <c r="LD343" s="151"/>
      <c r="LE343" s="152"/>
      <c r="LF343" s="157"/>
      <c r="LG343" s="158"/>
      <c r="LH343" s="151"/>
      <c r="LI343" s="149"/>
      <c r="LJ343" s="147"/>
      <c r="LK343" s="147"/>
      <c r="LL343" s="147"/>
      <c r="LM343" s="159"/>
      <c r="LN343" s="153"/>
      <c r="LO343" s="149"/>
      <c r="LP343" s="149"/>
      <c r="LQ343" s="149"/>
      <c r="LR343" s="154"/>
      <c r="LS343" s="151"/>
      <c r="LT343" s="149"/>
      <c r="LU343" s="149"/>
      <c r="LV343" s="149"/>
      <c r="LW343" s="149">
        <v>7.0000000000000007E-2</v>
      </c>
      <c r="LX343" s="149"/>
      <c r="LY343" s="149"/>
      <c r="LZ343" s="149"/>
      <c r="MA343" s="155"/>
      <c r="MB343" s="153"/>
      <c r="MC343" s="149"/>
      <c r="MD343" s="149"/>
      <c r="ME343" s="149"/>
      <c r="MF343" s="149"/>
      <c r="MG343" s="149"/>
      <c r="MH343" s="149"/>
      <c r="MI343" s="149"/>
      <c r="MJ343" s="149"/>
      <c r="MK343" s="149"/>
      <c r="ML343" s="149"/>
      <c r="MM343" s="149"/>
      <c r="MN343" s="156"/>
      <c r="MO343" s="156"/>
      <c r="MP343" s="154"/>
      <c r="MQ343" s="151"/>
      <c r="MR343" s="149"/>
      <c r="MS343" s="149"/>
      <c r="MT343" s="149"/>
      <c r="MU343" s="149"/>
      <c r="MV343" s="156">
        <v>7.0000000000000007E-2</v>
      </c>
      <c r="MW343" s="149"/>
      <c r="MX343" s="149"/>
      <c r="MY343" s="149"/>
      <c r="MZ343" s="149">
        <v>7.0000000000000007E-2</v>
      </c>
      <c r="NA343" s="149"/>
      <c r="NB343" s="149"/>
      <c r="NC343" s="149"/>
      <c r="ND343" s="154"/>
      <c r="NE343" s="154"/>
      <c r="NF343" s="154"/>
      <c r="NG343" s="154"/>
      <c r="NH343" s="151"/>
      <c r="NI343" s="149"/>
      <c r="NJ343" s="149"/>
      <c r="NK343" s="149"/>
      <c r="NL343" s="149"/>
      <c r="NM343" s="149"/>
      <c r="NN343" s="94"/>
      <c r="NO343" s="151"/>
      <c r="NP343" s="160"/>
      <c r="NQ343" s="145" t="s">
        <v>1339</v>
      </c>
      <c r="NR343" s="199" t="s">
        <v>1345</v>
      </c>
      <c r="NS343" s="145"/>
      <c r="NT343" s="145"/>
      <c r="NU343" s="145"/>
      <c r="NV343" s="171"/>
      <c r="NW343" s="145" t="s">
        <v>1219</v>
      </c>
      <c r="NX343" s="165" t="s">
        <v>1346</v>
      </c>
      <c r="NY343" s="138" t="s">
        <v>1341</v>
      </c>
      <c r="NZ343" s="165" t="s">
        <v>1346</v>
      </c>
      <c r="OA343" s="166"/>
      <c r="OB343" s="166"/>
      <c r="OC343" s="166"/>
      <c r="OD343" s="108">
        <f t="shared" si="795"/>
        <v>300</v>
      </c>
      <c r="OE343" s="109">
        <v>4</v>
      </c>
      <c r="OF343" s="110">
        <f t="shared" si="796"/>
        <v>23</v>
      </c>
      <c r="OG343" s="109">
        <v>7</v>
      </c>
      <c r="OH343" s="111">
        <f>ROUND(AVERAGEIF($ES$9:$ES$497,$ES343,EV$9:EV$497),0)</f>
        <v>79</v>
      </c>
      <c r="OI343" s="112">
        <f>ROUND(AVERAGEIF($ES$9:$ES$497,$ES343,EW$9:EW$497),0)</f>
        <v>32</v>
      </c>
      <c r="OJ343" s="112">
        <f>ROUND(AVERAGEIF($ES$9:$ES$497,$ES343,EX$9:EX$497),0)</f>
        <v>45</v>
      </c>
      <c r="OK343" s="112">
        <f>ROUND(AVERAGEIF($ES$9:$ES$497,$ES343,EY$9:EY$497),0)</f>
        <v>53</v>
      </c>
      <c r="OL343" s="112">
        <f>ROUND(AVERAGEIF($ES$9:$ES$497,$ES343,EZ$9:EZ$497),0)</f>
        <v>20</v>
      </c>
      <c r="OM343" s="112">
        <f>ROUND(AVERAGEIF($ES$9:$ES$497,$ES343,FA$9:FA$497),0)</f>
        <v>18</v>
      </c>
      <c r="ON343" s="112">
        <f>ROUND(AVERAGEIF($ES$9:$ES$497,$ES343,FB$9:FB$497),0)</f>
        <v>23</v>
      </c>
      <c r="OO343" s="112">
        <f>ROUND(AVERAGEIF($ES$9:$ES$497,$ES343,FC$9:FC$497),0)</f>
        <v>23</v>
      </c>
      <c r="OP343" s="112">
        <f>ROUND(AVERAGEIF($ES$9:$ES$497,$ES343,FD$9:FD$497),0)</f>
        <v>64</v>
      </c>
      <c r="OQ343" s="113">
        <f>ROUND(AVERAGEIF($ES$9:$ES$497,$ES343,FE$9:FE$497),0)</f>
        <v>68</v>
      </c>
      <c r="OR343" s="114">
        <f>ROUND(EV343/MAX(EV$9:EV$497)*100,0)</f>
        <v>54</v>
      </c>
      <c r="OS343" s="115">
        <f>ROUND(EW343/MAX(EW$9:EW$497)*100,0)</f>
        <v>41</v>
      </c>
      <c r="OT343" s="115">
        <f>ROUND(EX343/MAX(EX$9:EX$497)*100,0)</f>
        <v>79</v>
      </c>
      <c r="OU343" s="115">
        <f>ROUND(EY343/MAX(EY$9:EY$497)*100,0)</f>
        <v>38</v>
      </c>
      <c r="OV343" s="115">
        <f>ROUND(EZ343/MAX(EZ$9:EZ$497)*100,0)</f>
        <v>14</v>
      </c>
      <c r="OW343" s="115">
        <f>ROUND(FA343/MAX(FA$9:FA$497)*100,0)</f>
        <v>30</v>
      </c>
      <c r="OX343" s="115">
        <f>ROUND(FB343/MAX(FB$9:FB$497)*100,0)</f>
        <v>46</v>
      </c>
      <c r="OY343" s="116">
        <f>ROUND(FC343/MAX(FC$9:FC$497)*100,0)</f>
        <v>17</v>
      </c>
      <c r="OZ343" s="115">
        <f>ROUND(FD343/MAX(FD$9:FD$497)*100,0)</f>
        <v>76</v>
      </c>
      <c r="PA343" s="117">
        <f>ROUND(FE343/MAX(FE$9:FE$497)*100,0)</f>
        <v>49</v>
      </c>
      <c r="PB343" s="118">
        <f t="shared" si="797"/>
        <v>574</v>
      </c>
      <c r="PC343" s="115">
        <f t="shared" si="798"/>
        <v>379</v>
      </c>
      <c r="PD343" s="115">
        <f t="shared" si="799"/>
        <v>616</v>
      </c>
      <c r="PE343" s="115">
        <f t="shared" si="800"/>
        <v>608</v>
      </c>
      <c r="PF343" s="115">
        <f t="shared" si="801"/>
        <v>464</v>
      </c>
      <c r="PG343" s="119">
        <f t="shared" si="802"/>
        <v>402</v>
      </c>
      <c r="PH343" s="118">
        <f>ROUND(PB343/MAX(PB$9:PB$497)*100,0)</f>
        <v>68</v>
      </c>
      <c r="PI343" s="115">
        <f>ROUND(PC343/MAX(PC$9:PC$497)*100,0)</f>
        <v>45</v>
      </c>
      <c r="PJ343" s="115">
        <f>ROUND(PD343/MAX(PD$9:PD$497)*100,0)</f>
        <v>65</v>
      </c>
      <c r="PK343" s="115">
        <f>ROUND(PE343/MAX(PE$9:PE$497)*100,0)</f>
        <v>60</v>
      </c>
      <c r="PL343" s="115">
        <f>ROUND(PF343/MAX(PF$9:PF$497)*100,0)</f>
        <v>65</v>
      </c>
      <c r="PM343" s="119">
        <f>ROUND(PG343/MAX(PG$9:PG$497)*100,0)</f>
        <v>59</v>
      </c>
      <c r="PN343" s="118">
        <f>RANK(PH343,PH$9:PH$497,0)</f>
        <v>63</v>
      </c>
      <c r="PO343" s="115">
        <f>RANK(PI343,PI$9:PI$497,0)</f>
        <v>171</v>
      </c>
      <c r="PP343" s="115">
        <f>RANK(PJ343,PJ$9:PJ$497,0)</f>
        <v>93</v>
      </c>
      <c r="PQ343" s="115">
        <f>RANK(PK343,PK$9:PK$497,0)</f>
        <v>96</v>
      </c>
      <c r="PR343" s="115">
        <f>RANK(PL343,PL$9:PL$497,0)</f>
        <v>110</v>
      </c>
      <c r="PS343" s="119">
        <f>RANK(PM343,PM$9:PM$497,0)</f>
        <v>107</v>
      </c>
      <c r="PT343" s="120">
        <f>ROUND(FZ343/MAX(FZ$9:FZ$497)*100,0)</f>
        <v>51</v>
      </c>
      <c r="PU343" s="115">
        <f>ROUND(GA343/MAX(GA$9:GA$497)*100,0)</f>
        <v>29</v>
      </c>
      <c r="PV343" s="115">
        <f>ROUND(GB343/MAX(GB$9:GB$497)*100,0)</f>
        <v>68</v>
      </c>
      <c r="PW343" s="115">
        <f>ROUND(GC343/MAX(GC$9:GC$497)*100,0)</f>
        <v>44</v>
      </c>
      <c r="PX343" s="115">
        <f>ROUND(GD343/MAX(GD$9:GD$497)*100,0)</f>
        <v>9</v>
      </c>
      <c r="PY343" s="115">
        <f>ROUND(GE343/MAX(GE$9:GE$497)*100,0)</f>
        <v>20</v>
      </c>
      <c r="PZ343" s="115">
        <f>ROUND(GF343/MAX(GF$9:GF$497)*100,0)</f>
        <v>29</v>
      </c>
      <c r="QA343" s="116">
        <f>ROUND(GG343/MAX(GG$9:GG$497)*100,0)</f>
        <v>14</v>
      </c>
      <c r="QB343" s="115">
        <f>ROUND(GH343/MAX(GH$9:GH$497)*100,0)</f>
        <v>49</v>
      </c>
      <c r="QC343" s="121">
        <f>ROUND(GI343/MAX(GI$9:GI$497)*100,0)</f>
        <v>38</v>
      </c>
      <c r="QD343" s="120">
        <f>ROUND(AVERAGEIF($ES$9:$ES$497,$ES343,PT$9:PT$497),0)</f>
        <v>62</v>
      </c>
      <c r="QE343" s="120">
        <f>ROUND(AVERAGEIF($ES$9:$ES$497,$ES343,PU$9:PU$497),0)</f>
        <v>26</v>
      </c>
      <c r="QF343" s="120">
        <f>ROUND(AVERAGEIF($ES$9:$ES$497,$ES343,PV$9:PV$497),0)</f>
        <v>48</v>
      </c>
      <c r="QG343" s="120">
        <f>ROUND(AVERAGEIF($ES$9:$ES$497,$ES343,PW$9:PW$497),0)</f>
        <v>58</v>
      </c>
      <c r="QH343" s="120">
        <f>ROUND(AVERAGEIF($ES$9:$ES$497,$ES343,PX$9:PX$497),0)</f>
        <v>15</v>
      </c>
      <c r="QI343" s="120">
        <f>ROUND(AVERAGEIF($ES$9:$ES$497,$ES343,PY$9:PY$497),0)</f>
        <v>14</v>
      </c>
      <c r="QJ343" s="120">
        <f>ROUND(AVERAGEIF($ES$9:$ES$497,$ES343,PZ$9:PZ$497),0)</f>
        <v>14</v>
      </c>
      <c r="QK343" s="120">
        <f>ROUND(AVERAGEIF($ES$9:$ES$497,$ES343,QA$9:QA$497),0)</f>
        <v>15</v>
      </c>
      <c r="QL343" s="120">
        <f>ROUND(AVERAGEIF($ES$9:$ES$497,$ES343,QB$9:QB$497),0)</f>
        <v>41</v>
      </c>
      <c r="QM343" s="120">
        <f>ROUND(AVERAGEIF($ES$9:$ES$497,$ES343,QC$9:QC$497),0)</f>
        <v>30</v>
      </c>
      <c r="QN343" s="114">
        <f t="shared" si="803"/>
        <v>548</v>
      </c>
      <c r="QO343" s="115">
        <f t="shared" si="804"/>
        <v>312</v>
      </c>
      <c r="QP343" s="115">
        <f t="shared" si="805"/>
        <v>584</v>
      </c>
      <c r="QQ343" s="115">
        <f t="shared" si="806"/>
        <v>590</v>
      </c>
      <c r="QR343" s="115">
        <f t="shared" si="807"/>
        <v>507</v>
      </c>
      <c r="QS343" s="119">
        <f t="shared" si="808"/>
        <v>357</v>
      </c>
      <c r="QT343" s="114">
        <f>ROUND((QN343-MIN(QN$9:QN$497))/(MAX(QN$9:QN$497)-MIN(QN$9:QN$497))*100,0)</f>
        <v>50</v>
      </c>
      <c r="QU343" s="115">
        <f>ROUND((QO343-MIN(QO$9:QO$497))/(MAX(QO$9:QO$497)-MIN(QO$9:QO$497))*100,0)</f>
        <v>15</v>
      </c>
      <c r="QV343" s="115">
        <f>ROUND((QP343-MIN(QP$9:QP$497))/(MAX(QP$9:QP$497)-MIN(QP$9:QP$497))*100,0)</f>
        <v>34</v>
      </c>
      <c r="QW343" s="115">
        <f>ROUND((QQ343-MIN(QQ$9:QQ$497))/(MAX(QQ$9:QQ$497)-MIN(QQ$9:QQ$497))*100,0)</f>
        <v>38</v>
      </c>
      <c r="QX343" s="115">
        <f>ROUND((QR343-MIN(QR$9:QR$497))/(MAX(QR$9:QR$497)-MIN(QR$9:QR$497))*100,0)</f>
        <v>46</v>
      </c>
      <c r="QY343" s="115">
        <f>ROUND((QS343-MIN(QS$9:QS$497))/(MAX(QS$9:QS$497)-MIN(QS$9:QS$497))*100,0)</f>
        <v>37</v>
      </c>
      <c r="QZ343" s="114">
        <f>RANK(QN343,QN$9:QN$497,0)</f>
        <v>111</v>
      </c>
      <c r="RA343" s="115">
        <f>RANK(QO343,QO$9:QO$497,0)</f>
        <v>358</v>
      </c>
      <c r="RB343" s="115">
        <f>RANK(QP343,QP$9:QP$497,0)</f>
        <v>167</v>
      </c>
      <c r="RC343" s="115">
        <f>RANK(QQ343,QQ$9:QQ$497,0)</f>
        <v>191</v>
      </c>
      <c r="RD343" s="115">
        <f>RANK(QR343,QR$9:QR$497,0)</f>
        <v>223</v>
      </c>
      <c r="RE343" s="115">
        <f>RANK(QS343,QS$9:QS$497,0)</f>
        <v>236</v>
      </c>
      <c r="RF343" s="122"/>
      <c r="RG343" s="115">
        <f>($RH$3*(IH343+IJ343)*100*100/MAX(EX$9:EX$497)*$RO$3) +($RH$3*(II343+IJ343)*100*100/MAX(EX$9:EX$497)*$RO$4) + ($RH$3*IK343*100*100/MAX(EX$9:EX$497)*0.098)</f>
        <v>29.225000000000001</v>
      </c>
      <c r="RH343" s="115">
        <f>($RH$4*IL343*100*100/MAX(EZ$9:EZ$497))*$RQ$3</f>
        <v>0</v>
      </c>
      <c r="RI343" s="115">
        <f>($RH$3*IM343*100*100/MAX(EY$9:EY$497))*$RQ$4</f>
        <v>0</v>
      </c>
      <c r="RJ343" s="115">
        <f>($RH$3*IN343*100*100/MAX(EX$9:EX$497))</f>
        <v>0</v>
      </c>
      <c r="RK343" s="115">
        <f>($RH$4*IO343*100*100/MAX(EZ$9:EZ$497))*$RQ$3</f>
        <v>0</v>
      </c>
      <c r="RL343" s="115">
        <f>(($RL$4*IP343*100*((100/MAX(EX$9:EX$497)+100/MAX(EZ$9:EZ$497))/2))+($RL$4*IQ343*100*((100/MAX(EX$9:EX$497)+100/MAX(EZ$9:EZ$497))/2))+($RL$4*IR343*100*((100/MAX(EX$9:EX$497)+100/MAX(EZ$9:EZ$497))/2))+($RL$4*IS343*100*((100/MAX(EX$9:EX$497)+100/MAX(EZ$9:EZ$497))/2))+($RL$4*IT343*100*((100/MAX(EX$9:EX$497)+100/MAX(EZ$9:EZ$497))/2))+($RL$4*IU343*100*((100/MAX(EX$9:EX$497)+100/MAX(EZ$9:EZ$497))/2))+($RL$4*IV343*100*((100/MAX(EX$9:EX$497)+100/MAX(EZ$9:EZ$497))/2))+($RL$4*IW343*100*((100/MAX(EX$9:EX$497)+100/MAX(EZ$9:EZ$497))/2)))*$RS$3</f>
        <v>0</v>
      </c>
      <c r="RM343" s="115">
        <f>(($RH$3*IX343*100*100/MAX(EX$9:EX$497))+($RH$3*IY343*100*100/MAX(EX$9:EX$497))+($RH$3*IZ343*100*100/MAX(EX$9:EX$497))+($RH$3*JA343*100*100/MAX(EX$9:EX$497))+($RH$3*JB343*100*100/MAX(EX$9:EX$497))+($RH$3*JC343*100*100/MAX(EX$9:EX$497))+($RH$3*JD343*100*100/MAX(EX$9:EX$497))+($RH$3*JE343*100*100/MAX(EX$9:EX$497)))*$RS$4</f>
        <v>0</v>
      </c>
      <c r="RN343" s="115">
        <f>(($RH$4*JF343*100*100/MAX(EZ$9:EZ$497)) + ($RH$4*JG343*100*100/MAX(EZ$9:EZ$497)) + ($RH$4*JH343*100*100/MAX(EZ$9:EZ$497)) + ($RH$4*JI343*100*100/MAX(EZ$9:EZ$497)) + ($RH$4*JJ343*100*100/MAX(EZ$9:EZ$497)) + ($RH$4*JK343*100*100/MAX(EZ$9:EZ$497)) + ($RH$4*JL343*100*100/MAX(EZ$9:EZ$497)) + ($RH$4*JM343*100*100/MAX(EZ$9:EZ$497)))*$RU$3</f>
        <v>0</v>
      </c>
      <c r="RO343" s="115">
        <f>(($RL$4*JN343*100*((100/MAX(EX$9:EX$497)+100/MAX(EZ$9:EZ$497))/2))+($RL$4*JO343*100*((100/MAX(EX$9:EX$497)+100/MAX(EZ$9:EZ$497))/2))+($RL$4*JP343*100*((100/MAX(EX$9:EX$497)+100/MAX(EZ$9:EZ$497))/2))+($RL$4*JQ343*100*((100/MAX(EX$9:EX$497)+100/MAX(EZ$9:EZ$497))/2))+($RL$4*JR343*100*((100/MAX(EX$9:EX$497)+100/MAX(EZ$9:EZ$497))/2))+($RL$4*JS343*100*((100/MAX(EX$9:EX$497)+100/MAX(EZ$9:EZ$497))/2))+($RL$4*JT343*100*((100/MAX(EX$9:EX$497)+100/MAX(EZ$9:EZ$497))/2))+($RL$4*JU343*100*((100/MAX(EX$9:EX$497)+100/MAX(EZ$9:EZ$497))/2))+($RL$4*JV343*100*((100/MAX(EX$9:EX$497)+100/MAX(EZ$9:EZ$497))/2))+($RL$4*JW343*100*((100/MAX(EX$9:EX$497)+100/MAX(EZ$9:EZ$497))/2))+($RL$4*JX343*100*((100/MAX(EX$9:EX$497)+100/MAX(EZ$9:EZ$497))/2))+($RL$4*JY343*100*((100/MAX(EX$9:EX$497)+100/MAX(EZ$9:EZ$497))/2))+($RL$4*JZ343*100*((100/MAX(EX$9:EX$497)+100/MAX(EZ$9:EZ$497))/2)))*$RW$3/2</f>
        <v>0</v>
      </c>
      <c r="RP343" s="119">
        <f>($RJ$3*KA343*100*100/MAX(FA$9:FA$497)) + ($RJ$3*KB343*100*100/MAX(FA$9:FA$497)/2) + ($RJ$3*KC343*100*100/MAX(FA$9:FA$497)/2) + ($RJ$3*KD343*100*100/MAX(FA$9:FA$497)/4) + ($RJ$3*KE343*100*100/MAX(FA$9:FA$497)/4)</f>
        <v>0</v>
      </c>
      <c r="RQ343" s="118">
        <f>($RL$4*KF343*100*((100/MAX(EX$9:EX$497)+100/MAX(EZ$9:EZ$497)))) * ($RO$3/2) + (($RL$4*KG343*100*((100/MAX(EX$9:EX$497)+100/MAX(EZ$9:EZ$497))))+($RL$4*KH343*100*((100/MAX(EX$9:EX$497)+100/MAX(EZ$9:EZ$497))))+($RL$4*KI343*100*((100/MAX(EX$9:EX$497)+100/MAX(EZ$9:EZ$497))))+($RL$4*KJ343*100*((100/MAX(EX$9:EX$497)+100/MAX(EZ$9:EZ$497))))+($RL$4*KK343*100*((100/MAX(EX$9:EX$497)+100/MAX(EZ$9:EZ$497))))+($RL$4*KL343*100*((100/MAX(EX$9:EX$497)+100/MAX(EZ$9:EZ$497))))+($RL$4*KM343*100*((100/MAX(EX$9:EX$497)+100/MAX(EZ$9:EZ$497))))+($RL$4*KN343*100*((100/MAX(EX$9:EX$497)+100/MAX(EZ$9:EZ$497))))+($RL$4*KO343*100*((100/MAX(EX$9:EX$497)+100/MAX(EZ$9:EZ$497))))+($RL$4*KP343*100*((100/MAX(EX$9:EX$497)+100/MAX(EZ$9:EZ$497))))+($RL$4*KQ343*100*((100/MAX(EX$9:EX$497)+100/MAX(EZ$9:EZ$497))))+($RL$4*KR343*100*((100/MAX(EX$9:EX$497)+100/MAX(EZ$9:EZ$497))))+($RL$4*KS343*100*((100/MAX(EX$9:EX$497)+100/MAX(EZ$9:EZ$497))))+($RL$4*KV343*100*((100/MAX(EX$9:EX$497)+100/MAX(EZ$9:EZ$497))))) * (($RO$3+$RO$4)/6)</f>
        <v>0</v>
      </c>
      <c r="RR343" s="115">
        <f>(($RL$4*KW343*100*((100/MAX(EX$9:EX$497)+100/MAX(EZ$9:EZ$497))))) * ($RO$3/2) + (($RL$4*KX343*100*((100/MAX(EX$9:EX$497)+100/MAX(EZ$9:EZ$497))))+($RL$4*KY343*100*((100/MAX(EX$9:EX$497)+100/MAX(EZ$9:EZ$497))))+($RL$4*KZ343*100*((100/MAX(EX$9:EX$497)+100/MAX(EZ$9:EZ$497))))+($RL$4*LA343*100*((100/MAX(EX$9:EX$497)+100/MAX(EZ$9:EZ$497))))+($RL$4*LB343*100*((100/MAX(EX$9:EX$497)+100/MAX(EZ$9:EZ$497))))+($RL$4*LC343*100*((100/MAX(EX$9:EX$497)+100/MAX(EZ$9:EZ$497))))) * (($RO$3+$RO$4)/6)</f>
        <v>0</v>
      </c>
      <c r="RS343" s="119">
        <f>(($RL$4*LD343*100*((100/MAX(EX$9:EX$497)+100/MAX(EZ$9:EZ$497))))+($RL$4*LE343*100*((100/MAX(EX$9:EX$497)+100/MAX(EZ$9:EZ$497))))) * (($RO$3+$RO$4)/6)</f>
        <v>0</v>
      </c>
      <c r="RT343" s="118">
        <f>($RJ$4*LH343*100*(100/MAX(EV$9:EV$497)))+($RJ$4*LI343*100*(100/MAX(EV$9:EV$497)))</f>
        <v>0</v>
      </c>
      <c r="RU343" s="119">
        <f>($RJ$4*LJ343*(100/MAX(EV$9:EV$497)))/2 + ($RL$3*LK343*(100/MAX(EW$9:EW$497))) + ($RJ$4*LL343*(100/MAX(EV$9:EV$497)))/4 + ($RL$3*LM343*(100/MAX(EW$9:EW$497)))</f>
        <v>0</v>
      </c>
      <c r="RV343" s="118">
        <f>($RJ$4*LN343*100*100/MAX(EV$9:EV$497)/2)+($RJ$4*LO343*100*100/MAX(EV$9:EV$497)/2)+($RJ$4*LP343*100*100/MAX(EV$9:EV$497))+($RJ$4*LQ343*100*100/MAX(EV$9:EV$497))+($RJ$4*LR343*100*100/MAX(EV$9:EV$497))</f>
        <v>0</v>
      </c>
      <c r="RW343" s="115">
        <f>($RJ$4*LS343*100*100/MAX(EV$9:EV$497)) + (($RJ$4*LT343*100*100/MAX(EV$9:EV$497))+($RJ$4*LU343*100*100/MAX(EV$9:EV$497))+($RJ$4*LV343*100*100/MAX(EV$9:EV$497))+($RJ$4*LW343*100*100/MAX(EV$9:EV$497))+($RJ$4*LX343*100*100/MAX(EV$9:EV$497))+($RJ$4*LY343*100*100/MAX(EV$9:EV$497))+($RJ$4*LZ343*100*100/MAX(EV$9:EV$497))+($RJ$4*MA343*100*100/MAX(EV$9:EV$497)))/2</f>
        <v>5.8988764044943833</v>
      </c>
      <c r="RX343" s="119">
        <f>($RJ$4*MB343*100*100/MAX(EV$9:EV$497))+($RJ$4*MC343*100*100/MAX(EV$9:EV$497))+($RJ$4*MD343*100*100/MAX(EV$9:EV$497))+($RJ$4*ME343*100*100/MAX(EV$9:EV$497))+($RJ$4*MF343*100*100/MAX(EV$9:EV$497))+($RJ$4*MG343*100*100/MAX(EV$9:EV$497))+($RJ$4*MH343*100*100/MAX(EV$9:EV$497))+($RJ$4*MI343*100*100/MAX(EV$9:EV$497))+($RJ$4*MJ343*100*100/MAX(EV$9:EV$497))+($RJ$4*MK343*100*100/MAX(EV$9:EV$497))+($RJ$4*ML343*100*100/MAX(EV$9:EV$497))+($RJ$4*MM343*100*100/MAX(EV$9:EV$497))+($RJ$4*MN343*100*100/MAX(EV$9:EV$497))</f>
        <v>0</v>
      </c>
      <c r="RY343" s="118">
        <f>($RJ$4*MQ343*100*100/MAX(EV$9:EV$497))/2 + (($RJ$4*MR343*100*100/MAX(EV$9:EV$497))+($RJ$4*MS343*100*100/MAX(EV$9:EV$497))+($RJ$4*MT343*100*100/MAX(EV$9:EV$497))+($RJ$4*MU343*100*100/MAX(EV$9:EV$497))+($RJ$4*MV343*100*100/MAX(EV$9:EV$497))+($RJ$4*MW343*100*100/MAX(EV$9:EV$497))+($RJ$4*MX343*100*100/MAX(EV$9:EV$497))+($RJ$4*MY343*100*100/MAX(EV$9:EV$497))+($RJ$4*MZ343*100*100/MAX(EV$9:EV$497))+($RJ$4*NA343*100*100/MAX(EV$9:EV$497))+($RJ$4*NB343*100*100/MAX(EV$9:EV$497))+($RJ$4*NC343*100*100/MAX(EV$9:EV$497))+($RJ$4*ND343*100*100/MAX(EV$9:EV$497))+($RJ$4*NG343*100*100/MAX(EV$9:EV$497)))/4</f>
        <v>5.8988764044943833</v>
      </c>
      <c r="RZ343" s="115">
        <f>($RJ$4*NH343*100*100/MAX(EV$9:EV$497))/2 + (($RJ$4*NI343*100*100/MAX(EV$9:EV$497))+($RJ$4*NJ343*100*100/MAX(EV$9:EV$497))+($RJ$4*NK343*100*100/MAX(EV$9:EV$497))+($RJ$4*NL343*100*100/MAX(EV$9:EV$497))+($RJ$4*NM343*100*100/MAX(EV$9:EV$497))+($RJ$4*NN343*100*100/MAX(EV$9:EV$497)))/4</f>
        <v>0</v>
      </c>
      <c r="SA343" s="117">
        <f>(($RJ$4*NO343*100*100/MAX(EV$9:EV$497))+($RJ$4*NP343*100*100/MAX(EV$9:EV$497)))/4</f>
        <v>0</v>
      </c>
      <c r="SB343" s="118">
        <f t="shared" si="809"/>
        <v>41.022752808988763</v>
      </c>
      <c r="SC343" s="115">
        <f t="shared" si="810"/>
        <v>31.584550561797755</v>
      </c>
      <c r="SD343" s="115">
        <f t="shared" si="811"/>
        <v>2.9494382022471917</v>
      </c>
      <c r="SE343" s="115">
        <f t="shared" si="812"/>
        <v>31.584550561797755</v>
      </c>
      <c r="SF343" s="115">
        <f t="shared" si="813"/>
        <v>2.9494382022471917</v>
      </c>
      <c r="SG343" s="115">
        <f t="shared" si="814"/>
        <v>11.797752808988767</v>
      </c>
      <c r="SH343" s="115">
        <f>ROUND(SB343/MAX(SB$9:SB$497)*100,0)</f>
        <v>52</v>
      </c>
      <c r="SI343" s="115">
        <f>ROUND(SC343/MAX(SC$9:SC$497)*100,0)</f>
        <v>48</v>
      </c>
      <c r="SJ343" s="115">
        <f>ROUND(SD343/MAX(SD$9:SD$497)*100,0)</f>
        <v>5</v>
      </c>
      <c r="SK343" s="115">
        <f>ROUND(SE343/MAX(SE$9:SE$497)*100,0)</f>
        <v>24</v>
      </c>
      <c r="SL343" s="115">
        <f>ROUND(SF343/MAX(SF$9:SF$497)*100,0)</f>
        <v>7</v>
      </c>
      <c r="SM343" s="121">
        <f>ROUND(SG343/MAX(SG$9:SG$497)*100,0)</f>
        <v>11</v>
      </c>
      <c r="SN343" s="115">
        <f>ROUND(AVERAGEIF($ES$9:$ES$497,$ES343,SH$9:SH$497),0)</f>
        <v>26</v>
      </c>
      <c r="SO343" s="115">
        <f>ROUND(AVERAGEIF($ES$9:$ES$497,$ES343,SI$9:SI$497),0)</f>
        <v>23</v>
      </c>
      <c r="SP343" s="115">
        <f>ROUND(AVERAGEIF($ES$9:$ES$497,$ES343,SJ$9:SJ$497),0)</f>
        <v>4</v>
      </c>
      <c r="SQ343" s="115">
        <f>ROUND(AVERAGEIF($ES$9:$ES$497,$ES343,SK$9:SK$497),0)</f>
        <v>20</v>
      </c>
      <c r="SR343" s="115">
        <f>ROUND(AVERAGEIF($ES$9:$ES$497,$ES343,SL$9:SL$497),0)</f>
        <v>7</v>
      </c>
      <c r="SS343" s="121">
        <f>ROUND(AVERAGEIF($ES$9:$ES$497,$ES343,SM$9:SM$497),0)</f>
        <v>6</v>
      </c>
      <c r="ST343" s="114">
        <f>RANK(SB343,SB$9:SB$497,0)</f>
        <v>75</v>
      </c>
      <c r="SU343" s="115">
        <f>RANK(SC343,SC$9:SC$497,0)</f>
        <v>52</v>
      </c>
      <c r="SV343" s="115">
        <f>RANK(SD343,SD$9:SD$497,0)</f>
        <v>160</v>
      </c>
      <c r="SW343" s="115">
        <f>RANK(SE343,SE$9:SE$497,0)</f>
        <v>109</v>
      </c>
      <c r="SX343" s="115">
        <f>RANK(SF343,SF$9:SF$497,0)</f>
        <v>117</v>
      </c>
      <c r="SY343" s="115">
        <f>RANK(SG343,SG$9:SG$497,0)</f>
        <v>79</v>
      </c>
      <c r="SZ343" s="115">
        <f>COUNTIFS(SB$9:SB$497,"&gt;"&amp;SB343,$ES$9:$ES$497,$ES343)+1</f>
        <v>17</v>
      </c>
      <c r="TA343" s="115">
        <f>COUNTIFS(SC$9:SC$497,"&gt;"&amp;SC343,$ES$9:$ES$497,$ES343)+1</f>
        <v>18</v>
      </c>
      <c r="TB343" s="115">
        <f>COUNTIFS(SD$9:SD$497,"&gt;"&amp;SD343,$ES$9:$ES$497,$ES343)+1</f>
        <v>28</v>
      </c>
      <c r="TC343" s="115">
        <f>COUNTIFS(SE$9:SE$497,"&gt;"&amp;SE343,$ES$9:$ES$497,$ES343)+1</f>
        <v>37</v>
      </c>
      <c r="TD343" s="115">
        <f>COUNTIFS(SF$9:SF$497,"&gt;"&amp;SF343,$ES$9:$ES$497,$ES343)+1</f>
        <v>28</v>
      </c>
      <c r="TE343" s="117">
        <f>COUNTIFS(SG$9:SG$497,"&gt;"&amp;SG343,$ES$9:$ES$497,$ES343)+1</f>
        <v>17</v>
      </c>
      <c r="TF343" s="118">
        <f t="shared" si="815"/>
        <v>120</v>
      </c>
      <c r="TG343" s="115">
        <f t="shared" si="816"/>
        <v>116</v>
      </c>
      <c r="TH343" s="115">
        <f t="shared" si="817"/>
        <v>50</v>
      </c>
      <c r="TI343" s="115">
        <f t="shared" si="818"/>
        <v>89</v>
      </c>
      <c r="TJ343" s="115">
        <f t="shared" si="819"/>
        <v>67</v>
      </c>
      <c r="TK343" s="115">
        <f t="shared" si="820"/>
        <v>76</v>
      </c>
      <c r="TL343" s="117">
        <f t="shared" si="821"/>
        <v>70</v>
      </c>
      <c r="TM343" s="118">
        <f>ROUND(TF343/MAX(TF$9:TF$497)*100,0)</f>
        <v>67</v>
      </c>
      <c r="TN343" s="115">
        <f>ROUND(TG343/MAX(TG$9:TG$497)*100,0)</f>
        <v>64</v>
      </c>
      <c r="TO343" s="115">
        <f>ROUND(TH343/MAX(TH$9:TH$497)*100,0)</f>
        <v>27</v>
      </c>
      <c r="TP343" s="115">
        <f>ROUND(TI343/MAX(TI$9:TI$497)*100,0)</f>
        <v>49</v>
      </c>
      <c r="TQ343" s="115">
        <f>ROUND(TJ343/MAX(TJ$9:TJ$497)*100,0)</f>
        <v>34</v>
      </c>
      <c r="TR343" s="115">
        <f>ROUND(TK343/MAX(TK$9:TK$497)*100,0)</f>
        <v>39</v>
      </c>
      <c r="TS343" s="119">
        <f>ROUND(TL343/MAX(TL$9:TL$497)*100,0)</f>
        <v>36</v>
      </c>
      <c r="TT343" s="120">
        <f>RANK(TM343,TM$9:TM$497,0)</f>
        <v>68</v>
      </c>
      <c r="TU343" s="115">
        <f>RANK(TN343,TN$9:TN$497,0)</f>
        <v>45</v>
      </c>
      <c r="TV343" s="115">
        <f>RANK(TO343,TO$9:TO$497,0)</f>
        <v>179</v>
      </c>
      <c r="TW343" s="115">
        <f>RANK(TP343,TP$9:TP$497,0)</f>
        <v>88</v>
      </c>
      <c r="TX343" s="115">
        <f>RANK(TQ343,TQ$9:TQ$497,0)</f>
        <v>105</v>
      </c>
      <c r="TY343" s="115">
        <f>RANK(TR343,TR$9:TR$497,0)</f>
        <v>99</v>
      </c>
      <c r="TZ343" s="121">
        <f>RANK(TS343,TS$9:TS$497,0)</f>
        <v>94</v>
      </c>
      <c r="UA343" s="132"/>
      <c r="UB343" s="7" t="s">
        <v>1</v>
      </c>
    </row>
    <row r="344" spans="1:548" x14ac:dyDescent="0.15">
      <c r="A344" s="183">
        <v>336</v>
      </c>
      <c r="B344" s="200" t="s">
        <v>1345</v>
      </c>
      <c r="C344" s="143"/>
      <c r="D344" s="143"/>
      <c r="E344" s="161" t="s">
        <v>518</v>
      </c>
      <c r="F344" s="65">
        <v>62</v>
      </c>
      <c r="G344" s="65" t="s">
        <v>908</v>
      </c>
      <c r="H344" s="144" t="s">
        <v>927</v>
      </c>
      <c r="I344" s="66" t="s">
        <v>521</v>
      </c>
      <c r="J344" s="67" t="s">
        <v>521</v>
      </c>
      <c r="K344" s="67" t="s">
        <v>521</v>
      </c>
      <c r="L344" s="67" t="s">
        <v>521</v>
      </c>
      <c r="M344" s="67" t="s">
        <v>521</v>
      </c>
      <c r="N344" s="67" t="s">
        <v>521</v>
      </c>
      <c r="O344" s="67" t="s">
        <v>521</v>
      </c>
      <c r="P344" s="67" t="s">
        <v>521</v>
      </c>
      <c r="Q344" s="67" t="s">
        <v>521</v>
      </c>
      <c r="R344" s="68" t="s">
        <v>521</v>
      </c>
      <c r="S344" s="69" t="s">
        <v>521</v>
      </c>
      <c r="T344" s="67" t="s">
        <v>521</v>
      </c>
      <c r="U344" s="67" t="s">
        <v>521</v>
      </c>
      <c r="V344" s="67" t="s">
        <v>521</v>
      </c>
      <c r="W344" s="67" t="s">
        <v>521</v>
      </c>
      <c r="X344" s="67" t="s">
        <v>521</v>
      </c>
      <c r="Y344" s="67" t="s">
        <v>521</v>
      </c>
      <c r="Z344" s="67" t="s">
        <v>521</v>
      </c>
      <c r="AA344" s="67" t="s">
        <v>521</v>
      </c>
      <c r="AB344" s="68" t="s">
        <v>521</v>
      </c>
      <c r="AC344" s="69" t="s">
        <v>521</v>
      </c>
      <c r="AD344" s="67" t="s">
        <v>521</v>
      </c>
      <c r="AE344" s="67" t="s">
        <v>521</v>
      </c>
      <c r="AF344" s="67" t="s">
        <v>521</v>
      </c>
      <c r="AG344" s="67" t="s">
        <v>521</v>
      </c>
      <c r="AH344" s="67" t="s">
        <v>521</v>
      </c>
      <c r="AI344" s="67" t="s">
        <v>521</v>
      </c>
      <c r="AJ344" s="67" t="s">
        <v>521</v>
      </c>
      <c r="AK344" s="67" t="s">
        <v>521</v>
      </c>
      <c r="AL344" s="68" t="s">
        <v>521</v>
      </c>
      <c r="AM344" s="69" t="s">
        <v>521</v>
      </c>
      <c r="AN344" s="67" t="s">
        <v>521</v>
      </c>
      <c r="AO344" s="67" t="s">
        <v>521</v>
      </c>
      <c r="AP344" s="67" t="s">
        <v>521</v>
      </c>
      <c r="AQ344" s="67" t="s">
        <v>521</v>
      </c>
      <c r="AR344" s="67" t="s">
        <v>521</v>
      </c>
      <c r="AS344" s="67" t="s">
        <v>521</v>
      </c>
      <c r="AT344" s="67" t="s">
        <v>521</v>
      </c>
      <c r="AU344" s="67" t="s">
        <v>521</v>
      </c>
      <c r="AV344" s="68" t="s">
        <v>521</v>
      </c>
      <c r="AW344" s="69" t="s">
        <v>521</v>
      </c>
      <c r="AX344" s="67" t="s">
        <v>521</v>
      </c>
      <c r="AY344" s="67" t="s">
        <v>521</v>
      </c>
      <c r="AZ344" s="67" t="s">
        <v>521</v>
      </c>
      <c r="BA344" s="67" t="s">
        <v>521</v>
      </c>
      <c r="BB344" s="67" t="s">
        <v>521</v>
      </c>
      <c r="BC344" s="67" t="s">
        <v>521</v>
      </c>
      <c r="BD344" s="67" t="s">
        <v>521</v>
      </c>
      <c r="BE344" s="67" t="s">
        <v>521</v>
      </c>
      <c r="BF344" s="68" t="s">
        <v>521</v>
      </c>
      <c r="BG344" s="69" t="s">
        <v>521</v>
      </c>
      <c r="BH344" s="67" t="s">
        <v>521</v>
      </c>
      <c r="BI344" s="67" t="s">
        <v>521</v>
      </c>
      <c r="BJ344" s="67" t="s">
        <v>521</v>
      </c>
      <c r="BK344" s="67" t="s">
        <v>521</v>
      </c>
      <c r="BL344" s="67" t="s">
        <v>521</v>
      </c>
      <c r="BM344" s="67" t="s">
        <v>521</v>
      </c>
      <c r="BN344" s="67" t="s">
        <v>521</v>
      </c>
      <c r="BO344" s="67" t="s">
        <v>521</v>
      </c>
      <c r="BP344" s="68" t="s">
        <v>521</v>
      </c>
      <c r="BQ344" s="70" t="s">
        <v>521</v>
      </c>
      <c r="BR344" s="67" t="s">
        <v>521</v>
      </c>
      <c r="BS344" s="67" t="s">
        <v>521</v>
      </c>
      <c r="BT344" s="67" t="s">
        <v>521</v>
      </c>
      <c r="BU344" s="67" t="s">
        <v>521</v>
      </c>
      <c r="BV344" s="67" t="s">
        <v>521</v>
      </c>
      <c r="BW344" s="67" t="s">
        <v>521</v>
      </c>
      <c r="BX344" s="67" t="s">
        <v>521</v>
      </c>
      <c r="BY344" s="67" t="s">
        <v>521</v>
      </c>
      <c r="BZ344" s="68" t="s">
        <v>521</v>
      </c>
      <c r="CA344" s="69" t="s">
        <v>521</v>
      </c>
      <c r="CB344" s="67" t="s">
        <v>521</v>
      </c>
      <c r="CC344" s="67" t="s">
        <v>521</v>
      </c>
      <c r="CD344" s="67" t="s">
        <v>521</v>
      </c>
      <c r="CE344" s="67" t="s">
        <v>521</v>
      </c>
      <c r="CF344" s="67" t="s">
        <v>521</v>
      </c>
      <c r="CG344" s="67" t="s">
        <v>521</v>
      </c>
      <c r="CH344" s="67" t="s">
        <v>521</v>
      </c>
      <c r="CI344" s="67" t="s">
        <v>521</v>
      </c>
      <c r="CJ344" s="68" t="s">
        <v>521</v>
      </c>
      <c r="CK344" s="69" t="s">
        <v>521</v>
      </c>
      <c r="CL344" s="67" t="s">
        <v>521</v>
      </c>
      <c r="CM344" s="67" t="s">
        <v>521</v>
      </c>
      <c r="CN344" s="67" t="s">
        <v>521</v>
      </c>
      <c r="CO344" s="67" t="s">
        <v>521</v>
      </c>
      <c r="CP344" s="67" t="s">
        <v>521</v>
      </c>
      <c r="CQ344" s="67" t="s">
        <v>521</v>
      </c>
      <c r="CR344" s="67" t="s">
        <v>521</v>
      </c>
      <c r="CS344" s="67" t="s">
        <v>521</v>
      </c>
      <c r="CT344" s="68" t="s">
        <v>521</v>
      </c>
      <c r="CU344" s="69" t="s">
        <v>521</v>
      </c>
      <c r="CV344" s="67" t="s">
        <v>521</v>
      </c>
      <c r="CW344" s="67" t="s">
        <v>521</v>
      </c>
      <c r="CX344" s="67" t="s">
        <v>521</v>
      </c>
      <c r="CY344" s="67" t="s">
        <v>521</v>
      </c>
      <c r="CZ344" s="67" t="s">
        <v>521</v>
      </c>
      <c r="DA344" s="67" t="s">
        <v>521</v>
      </c>
      <c r="DB344" s="67" t="s">
        <v>521</v>
      </c>
      <c r="DC344" s="67" t="s">
        <v>521</v>
      </c>
      <c r="DD344" s="68" t="s">
        <v>521</v>
      </c>
      <c r="DE344" s="69" t="s">
        <v>521</v>
      </c>
      <c r="DF344" s="71" t="s">
        <v>521</v>
      </c>
      <c r="DG344" s="67" t="s">
        <v>521</v>
      </c>
      <c r="DH344" s="67" t="s">
        <v>521</v>
      </c>
      <c r="DI344" s="67" t="s">
        <v>521</v>
      </c>
      <c r="DJ344" s="67" t="s">
        <v>521</v>
      </c>
      <c r="DK344" s="67" t="s">
        <v>521</v>
      </c>
      <c r="DL344" s="67" t="s">
        <v>521</v>
      </c>
      <c r="DM344" s="67" t="s">
        <v>521</v>
      </c>
      <c r="DN344" s="68" t="s">
        <v>521</v>
      </c>
      <c r="DO344" s="70" t="s">
        <v>521</v>
      </c>
      <c r="DP344" s="71" t="s">
        <v>521</v>
      </c>
      <c r="DQ344" s="67" t="s">
        <v>521</v>
      </c>
      <c r="DR344" s="67" t="s">
        <v>521</v>
      </c>
      <c r="DS344" s="67" t="s">
        <v>521</v>
      </c>
      <c r="DT344" s="67" t="s">
        <v>521</v>
      </c>
      <c r="DU344" s="67" t="s">
        <v>521</v>
      </c>
      <c r="DV344" s="67" t="s">
        <v>521</v>
      </c>
      <c r="DW344" s="67" t="s">
        <v>521</v>
      </c>
      <c r="DX344" s="72" t="s">
        <v>521</v>
      </c>
      <c r="DY344" s="146" t="s">
        <v>522</v>
      </c>
      <c r="DZ344" s="74">
        <v>2</v>
      </c>
      <c r="EA344" s="74">
        <v>3</v>
      </c>
      <c r="EB344" s="74">
        <v>3</v>
      </c>
      <c r="EC344" s="75">
        <v>4</v>
      </c>
      <c r="ED344" s="168" t="s">
        <v>522</v>
      </c>
      <c r="EE344" s="74">
        <f t="shared" si="765"/>
        <v>2</v>
      </c>
      <c r="EF344" s="74">
        <f t="shared" si="766"/>
        <v>6</v>
      </c>
      <c r="EG344" s="74">
        <f t="shared" si="767"/>
        <v>18</v>
      </c>
      <c r="EH344" s="77">
        <f t="shared" si="768"/>
        <v>72</v>
      </c>
      <c r="EI344" s="73">
        <v>100</v>
      </c>
      <c r="EJ344" s="74">
        <v>150</v>
      </c>
      <c r="EK344" s="74">
        <v>300</v>
      </c>
      <c r="EL344" s="74">
        <v>500</v>
      </c>
      <c r="EM344" s="75">
        <v>1500</v>
      </c>
      <c r="EN344" s="78">
        <v>1</v>
      </c>
      <c r="EO344" s="79">
        <f t="shared" si="769"/>
        <v>0.75</v>
      </c>
      <c r="EP344" s="79">
        <f t="shared" si="770"/>
        <v>0.5</v>
      </c>
      <c r="EQ344" s="79">
        <f t="shared" si="771"/>
        <v>0.27777777777777779</v>
      </c>
      <c r="ER344" s="80">
        <f t="shared" si="772"/>
        <v>0.20833333333333331</v>
      </c>
      <c r="ES344" s="128" t="s">
        <v>564</v>
      </c>
      <c r="ET344" s="82"/>
      <c r="EU344" s="83">
        <v>4</v>
      </c>
      <c r="EV344" s="146">
        <v>58</v>
      </c>
      <c r="EW344" s="147">
        <v>41</v>
      </c>
      <c r="EX344" s="147">
        <v>34</v>
      </c>
      <c r="EY344" s="147">
        <v>33</v>
      </c>
      <c r="EZ344" s="147">
        <v>20</v>
      </c>
      <c r="FA344" s="147">
        <v>22</v>
      </c>
      <c r="FB344" s="147">
        <v>59</v>
      </c>
      <c r="FC344" s="147">
        <v>45</v>
      </c>
      <c r="FD344" s="74">
        <f t="shared" si="773"/>
        <v>54</v>
      </c>
      <c r="FE344" s="84">
        <f t="shared" si="774"/>
        <v>79</v>
      </c>
      <c r="FF344" s="73">
        <f>RANK(EV344,$EV$9:$EV$497,0)</f>
        <v>245</v>
      </c>
      <c r="FG344" s="74">
        <f>RANK(EW344,$EW$9:$EW$497,0)</f>
        <v>226</v>
      </c>
      <c r="FH344" s="74">
        <f>RANK(EX344,$EX$9:$EX$497,0)</f>
        <v>206</v>
      </c>
      <c r="FI344" s="74">
        <f>RANK(EY344,$EY$9:$EY$497,0)</f>
        <v>217</v>
      </c>
      <c r="FJ344" s="74">
        <f>RANK(EZ344,$EZ$9:$EZ$497,0)</f>
        <v>200</v>
      </c>
      <c r="FK344" s="74">
        <f>RANK(FA344,$FA$9:$FA$497,0)</f>
        <v>174</v>
      </c>
      <c r="FL344" s="74">
        <f>RANK(FB344,$FB$9:$FB$497,0)</f>
        <v>129</v>
      </c>
      <c r="FM344" s="74">
        <f>RANK(FC344,$FC$9:$FC$497,0)</f>
        <v>188</v>
      </c>
      <c r="FN344" s="74">
        <f>RANK(FD344,$FD$9:$FD$497,0)</f>
        <v>268</v>
      </c>
      <c r="FO344" s="84">
        <f>RANK(FE344,$FE$9:$FE$497,0)</f>
        <v>208</v>
      </c>
      <c r="FP344" s="73">
        <f>COUNTIFS($EV$9:$EV$497,"&gt;"&amp;EV344,$ES$9:$ES$497,ES344)+1</f>
        <v>53</v>
      </c>
      <c r="FQ344" s="74">
        <f>COUNTIFS($EW$9:$EW$497,"&gt;"&amp;EW344,$ES$9:$ES$497,ES344)+1</f>
        <v>52</v>
      </c>
      <c r="FR344" s="74">
        <f>COUNTIFS($EX$9:$EX$497,"&gt;"&amp;EX344,$ES$9:$ES$497,ES344)+1</f>
        <v>63</v>
      </c>
      <c r="FS344" s="74">
        <f>COUNTIFS($EY$9:$EY$497,"&gt;"&amp;EY344,$ES$9:$ES$497,ES344)+1</f>
        <v>51</v>
      </c>
      <c r="FT344" s="74">
        <f>COUNTIFS($EZ$9:$EZ$497,"&gt;"&amp;EZ344,$ES$9:$ES$497,ES344)+1</f>
        <v>50</v>
      </c>
      <c r="FU344" s="74">
        <f>COUNTIFS($FA$9:$FA$497,"&gt;"&amp;FA344,$ES$9:$ES$497,ES344)+1</f>
        <v>40</v>
      </c>
      <c r="FV344" s="74">
        <f>COUNTIFS($FB$9:$FB$497,"&gt;"&amp;FB344,$ES$9:$ES$497,ES344)+1</f>
        <v>58</v>
      </c>
      <c r="FW344" s="74">
        <f>COUNTIFS($FC$9:$FC$497,"&gt;"&amp;FC344,$ES$9:$ES$497,ES344)+1</f>
        <v>64</v>
      </c>
      <c r="FX344" s="74">
        <f>COUNTIFS($FD$9:$FD$497,"&gt;"&amp;FD344,$ES$9:$ES$497,ES344)+1</f>
        <v>63</v>
      </c>
      <c r="FY344" s="84">
        <f>COUNTIFS($FE$9:$FE$497,"&gt;"&amp;FE344,$ES$9:$ES$497,ES344)+1</f>
        <v>64</v>
      </c>
      <c r="FZ344" s="85">
        <f t="shared" si="775"/>
        <v>0.94</v>
      </c>
      <c r="GA344" s="86">
        <f t="shared" si="776"/>
        <v>0.66</v>
      </c>
      <c r="GB344" s="86">
        <f t="shared" si="777"/>
        <v>0.55000000000000004</v>
      </c>
      <c r="GC344" s="86">
        <f t="shared" si="778"/>
        <v>0.53</v>
      </c>
      <c r="GD344" s="86">
        <f t="shared" si="779"/>
        <v>0.32</v>
      </c>
      <c r="GE344" s="86">
        <f t="shared" si="780"/>
        <v>0.35</v>
      </c>
      <c r="GF344" s="86">
        <f t="shared" si="781"/>
        <v>0.95</v>
      </c>
      <c r="GG344" s="86">
        <f t="shared" si="782"/>
        <v>0.73</v>
      </c>
      <c r="GH344" s="86">
        <f t="shared" si="783"/>
        <v>0.87</v>
      </c>
      <c r="GI344" s="87">
        <f t="shared" si="784"/>
        <v>1.27</v>
      </c>
      <c r="GJ344" s="85">
        <f>ROUND(((FZ344-AVERAGE(FZ$9:FZ$497))/STDEVP(FZ$9:FZ$497)*10+50),2)</f>
        <v>48.96</v>
      </c>
      <c r="GK344" s="86">
        <f>ROUND(((GA344-AVERAGE(GA$9:GA$497))/STDEVP(GA$9:GA$497)*10+50),2)</f>
        <v>49.09</v>
      </c>
      <c r="GL344" s="86">
        <f>ROUND(((GB344-AVERAGE(GB$9:GB$497))/STDEVP(GB$9:GB$497)*10+50),2)</f>
        <v>48.77</v>
      </c>
      <c r="GM344" s="86">
        <f>ROUND(((GC344-AVERAGE(GC$9:GC$497))/STDEVP(GC$9:GC$497)*10+50),2)</f>
        <v>50.2</v>
      </c>
      <c r="GN344" s="86">
        <f>ROUND(((GD344-AVERAGE(GD$9:GD$497))/STDEVP(GD$9:GD$497)*10+50),2)</f>
        <v>47.53</v>
      </c>
      <c r="GO344" s="86">
        <f>ROUND(((GE344-AVERAGE(GE$9:GE$497))/STDEVP(GE$9:GE$497)*10+50),2)</f>
        <v>50.06</v>
      </c>
      <c r="GP344" s="86">
        <f>ROUND(((GF344-AVERAGE(GF$9:GF$497))/STDEVP(GF$9:GF$497)*10+50),2)</f>
        <v>59.92</v>
      </c>
      <c r="GQ344" s="86">
        <f>ROUND(((GG344-AVERAGE(GG$9:GG$497))/STDEVP(GG$9:GG$497)*10+50),2)</f>
        <v>53.1</v>
      </c>
      <c r="GR344" s="86">
        <f>ROUND(((GH344-AVERAGE(GH$9:GH$497))/STDEVP(GH$9:GH$497)*10+50),2)</f>
        <v>46.18</v>
      </c>
      <c r="GS344" s="87">
        <f>ROUND(((GI344-AVERAGE(GI$9:GI$497))/STDEVP(GI$9:GI$497)*10+50),2)</f>
        <v>51.18</v>
      </c>
      <c r="GT344" s="73">
        <f>RANK(GJ344,$GJ$9:$GJ$497,0)</f>
        <v>221</v>
      </c>
      <c r="GU344" s="74">
        <f>RANK(GK344,$GK$9:$GK$497,0)</f>
        <v>190</v>
      </c>
      <c r="GV344" s="74">
        <f>RANK(GL344,$GL$9:$GL$497,0)</f>
        <v>221</v>
      </c>
      <c r="GW344" s="74">
        <f>RANK(GM344,$GM$9:$GM$497,0)</f>
        <v>178</v>
      </c>
      <c r="GX344" s="74">
        <f>RANK(GN344,$GN$9:$GN$497,0)</f>
        <v>179</v>
      </c>
      <c r="GY344" s="74">
        <f>RANK(GO344,$GO$9:$GO$497,0)</f>
        <v>120</v>
      </c>
      <c r="GZ344" s="74">
        <f>RANK(GP344,$GP$9:$GP$497,0)</f>
        <v>73</v>
      </c>
      <c r="HA344" s="74">
        <f>RANK(GQ344,$GQ$9:$GQ$497,0)</f>
        <v>150</v>
      </c>
      <c r="HB344" s="74">
        <f>RANK(GR344,$GR$9:$GR$497,0)</f>
        <v>250</v>
      </c>
      <c r="HC344" s="84">
        <f>RANK(GS344,$GS$9:$GS$497,0)</f>
        <v>152</v>
      </c>
      <c r="HD344" s="85">
        <f>ROUND(AVERAGEIF($ES$9:$ES$497,$ES344,$FZ$9:$FZ$497),2)</f>
        <v>0.92</v>
      </c>
      <c r="HE344" s="86">
        <f>ROUND(AVERAGEIF($ES$9:$ES$497,$ES344,$GA$9:$GA$497),2)</f>
        <v>0.65</v>
      </c>
      <c r="HF344" s="86">
        <f>ROUND(AVERAGEIF($ES$9:$ES$497,$ES344,$GB$9:$GB$497),2)</f>
        <v>0.69</v>
      </c>
      <c r="HG344" s="86">
        <f>ROUND(AVERAGEIF($ES$9:$ES$497,$ES344,$GC$9:$GC$497),2)</f>
        <v>0.54</v>
      </c>
      <c r="HH344" s="86">
        <f>ROUND(AVERAGEIF($ES$9:$ES$497,$ES344,$GD$9:$GD$497),2)</f>
        <v>0.32</v>
      </c>
      <c r="HI344" s="86">
        <f>ROUND(AVERAGEIF($ES$9:$ES$497,$ES344,$GE$9:$GE$497),2)</f>
        <v>0.33</v>
      </c>
      <c r="HJ344" s="86">
        <f>ROUND(AVERAGEIF($ES$9:$ES$497,$ES344,$GF$9:$GF$497),2)</f>
        <v>0.98</v>
      </c>
      <c r="HK344" s="86">
        <f>ROUND(AVERAGEIF($ES$9:$ES$497,$ES344,$GG$9:$GG$497),2)</f>
        <v>0.86</v>
      </c>
      <c r="HL344" s="86">
        <f>ROUND(AVERAGEIF($ES$9:$ES$497,$ES344,$GH$9:$GH$497),2)</f>
        <v>1.01</v>
      </c>
      <c r="HM344" s="87">
        <f>ROUND(AVERAGEIF($ES$9:$ES$497,$ES344,$GI$9:$GI$497),2)</f>
        <v>1.55</v>
      </c>
      <c r="HN344" s="88">
        <f t="shared" si="785"/>
        <v>1.9999999999999907E-2</v>
      </c>
      <c r="HO344" s="89">
        <f t="shared" si="786"/>
        <v>1.0000000000000009E-2</v>
      </c>
      <c r="HP344" s="89">
        <f t="shared" si="787"/>
        <v>-0.1399999999999999</v>
      </c>
      <c r="HQ344" s="89">
        <f t="shared" si="788"/>
        <v>-1.0000000000000009E-2</v>
      </c>
      <c r="HR344" s="89">
        <f t="shared" si="789"/>
        <v>0</v>
      </c>
      <c r="HS344" s="89">
        <f t="shared" si="790"/>
        <v>1.9999999999999962E-2</v>
      </c>
      <c r="HT344" s="89">
        <f t="shared" si="791"/>
        <v>-3.0000000000000027E-2</v>
      </c>
      <c r="HU344" s="89">
        <f t="shared" si="792"/>
        <v>-0.13</v>
      </c>
      <c r="HV344" s="89">
        <f t="shared" si="793"/>
        <v>-0.14000000000000001</v>
      </c>
      <c r="HW344" s="90">
        <f t="shared" si="794"/>
        <v>-0.28000000000000003</v>
      </c>
      <c r="HX344" s="73">
        <f>COUNTIFS($FZ$9:$FZ$497,"&gt;"&amp;FZ344,$ES$9:$ES$497,$ES344)+1</f>
        <v>45</v>
      </c>
      <c r="HY344" s="74">
        <f>COUNTIFS($GA$9:$GA$497,"&gt;"&amp;GA344,$ES$9:$ES$497,$ES344)+1</f>
        <v>39</v>
      </c>
      <c r="HZ344" s="74">
        <f>COUNTIFS($GB$9:$GB$497,"&gt;"&amp;GB344,$ES$9:$ES$497,$ES344)+1</f>
        <v>62</v>
      </c>
      <c r="IA344" s="74">
        <f>COUNTIFS($GC$9:$GC$497,"&gt;"&amp;GC344,$ES$9:$ES$497,$ES344)+1</f>
        <v>42</v>
      </c>
      <c r="IB344" s="74">
        <f>COUNTIFS($GD$9:$GD$497,"&gt;"&amp;GD344,$ES$9:$ES$497,$ES344)+1</f>
        <v>31</v>
      </c>
      <c r="IC344" s="74">
        <f>COUNTIFS($GE$9:$GE$497,"&gt;"&amp;GE344,$ES$9:$ES$497,$ES344)+1</f>
        <v>25</v>
      </c>
      <c r="ID344" s="74">
        <f>COUNTIFS($GF$9:$GF$497,"&gt;"&amp;GF344,$ES$9:$ES$497,$ES344)+1</f>
        <v>49</v>
      </c>
      <c r="IE344" s="74">
        <f>COUNTIFS($GG$9:$GG$497,"&gt;"&amp;GG344,$ES$9:$ES$497,$ES344)+1</f>
        <v>62</v>
      </c>
      <c r="IF344" s="74">
        <f>COUNTIFS($GH$9:$GH$497,"&gt;"&amp;GH344,$ES$9:$ES$497,$ES344)+1</f>
        <v>56</v>
      </c>
      <c r="IG344" s="84">
        <f>COUNTIFS($GI$9:$GI$497,"&gt;"&amp;GI344,$ES$9:$ES$497,$ES344)+1</f>
        <v>65</v>
      </c>
      <c r="IH344" s="148"/>
      <c r="II344" s="149"/>
      <c r="IJ344" s="149"/>
      <c r="IK344" s="149"/>
      <c r="IL344" s="149"/>
      <c r="IM344" s="150"/>
      <c r="IN344" s="151"/>
      <c r="IO344" s="152"/>
      <c r="IP344" s="153"/>
      <c r="IQ344" s="149"/>
      <c r="IR344" s="149"/>
      <c r="IS344" s="149"/>
      <c r="IT344" s="149"/>
      <c r="IU344" s="149"/>
      <c r="IV344" s="149"/>
      <c r="IW344" s="154"/>
      <c r="IX344" s="151"/>
      <c r="IY344" s="149"/>
      <c r="IZ344" s="149"/>
      <c r="JA344" s="149"/>
      <c r="JB344" s="149"/>
      <c r="JC344" s="149"/>
      <c r="JD344" s="149"/>
      <c r="JE344" s="155"/>
      <c r="JF344" s="153"/>
      <c r="JG344" s="149"/>
      <c r="JH344" s="149"/>
      <c r="JI344" s="149"/>
      <c r="JJ344" s="149"/>
      <c r="JK344" s="149"/>
      <c r="JL344" s="149"/>
      <c r="JM344" s="154"/>
      <c r="JN344" s="151"/>
      <c r="JO344" s="149"/>
      <c r="JP344" s="149"/>
      <c r="JQ344" s="149"/>
      <c r="JR344" s="149"/>
      <c r="JS344" s="149"/>
      <c r="JT344" s="149"/>
      <c r="JU344" s="149"/>
      <c r="JV344" s="149"/>
      <c r="JW344" s="149"/>
      <c r="JX344" s="149"/>
      <c r="JY344" s="149"/>
      <c r="JZ344" s="155"/>
      <c r="KA344" s="151"/>
      <c r="KB344" s="149"/>
      <c r="KC344" s="149"/>
      <c r="KD344" s="149"/>
      <c r="KE344" s="155"/>
      <c r="KF344" s="153"/>
      <c r="KG344" s="149"/>
      <c r="KH344" s="149"/>
      <c r="KI344" s="149"/>
      <c r="KJ344" s="149"/>
      <c r="KK344" s="156"/>
      <c r="KL344" s="149"/>
      <c r="KM344" s="149"/>
      <c r="KN344" s="149"/>
      <c r="KO344" s="149"/>
      <c r="KP344" s="149"/>
      <c r="KQ344" s="149"/>
      <c r="KR344" s="149"/>
      <c r="KS344" s="154"/>
      <c r="KT344" s="154"/>
      <c r="KU344" s="154"/>
      <c r="KV344" s="154"/>
      <c r="KW344" s="151"/>
      <c r="KX344" s="149"/>
      <c r="KY344" s="149"/>
      <c r="KZ344" s="149"/>
      <c r="LA344" s="149"/>
      <c r="LB344" s="149"/>
      <c r="LC344" s="154"/>
      <c r="LD344" s="151"/>
      <c r="LE344" s="152"/>
      <c r="LF344" s="157"/>
      <c r="LG344" s="158"/>
      <c r="LH344" s="151"/>
      <c r="LI344" s="149"/>
      <c r="LJ344" s="147"/>
      <c r="LK344" s="147"/>
      <c r="LL344" s="147"/>
      <c r="LM344" s="159"/>
      <c r="LN344" s="153"/>
      <c r="LO344" s="149"/>
      <c r="LP344" s="149"/>
      <c r="LQ344" s="149"/>
      <c r="LR344" s="154"/>
      <c r="LS344" s="151"/>
      <c r="LT344" s="149"/>
      <c r="LU344" s="149"/>
      <c r="LV344" s="149"/>
      <c r="LW344" s="149"/>
      <c r="LX344" s="149"/>
      <c r="LY344" s="149"/>
      <c r="LZ344" s="149"/>
      <c r="MA344" s="155"/>
      <c r="MB344" s="153"/>
      <c r="MC344" s="149"/>
      <c r="MD344" s="149"/>
      <c r="ME344" s="149"/>
      <c r="MF344" s="149"/>
      <c r="MG344" s="149"/>
      <c r="MH344" s="149"/>
      <c r="MI344" s="149"/>
      <c r="MJ344" s="149"/>
      <c r="MK344" s="149"/>
      <c r="ML344" s="149"/>
      <c r="MM344" s="149">
        <v>0.05</v>
      </c>
      <c r="MN344" s="156"/>
      <c r="MO344" s="156"/>
      <c r="MP344" s="154"/>
      <c r="MQ344" s="151"/>
      <c r="MR344" s="149"/>
      <c r="MS344" s="149"/>
      <c r="MT344" s="149"/>
      <c r="MU344" s="149"/>
      <c r="MV344" s="156"/>
      <c r="MW344" s="149"/>
      <c r="MX344" s="149"/>
      <c r="MY344" s="149"/>
      <c r="MZ344" s="149"/>
      <c r="NA344" s="149"/>
      <c r="NB344" s="149"/>
      <c r="NC344" s="149"/>
      <c r="ND344" s="154"/>
      <c r="NE344" s="154"/>
      <c r="NF344" s="154"/>
      <c r="NG344" s="154"/>
      <c r="NH344" s="151"/>
      <c r="NI344" s="149"/>
      <c r="NJ344" s="149"/>
      <c r="NK344" s="149"/>
      <c r="NL344" s="149"/>
      <c r="NM344" s="149"/>
      <c r="NN344" s="94"/>
      <c r="NO344" s="151"/>
      <c r="NP344" s="160"/>
      <c r="NQ344" s="145" t="s">
        <v>1342</v>
      </c>
      <c r="NR344" s="102" t="s">
        <v>1347</v>
      </c>
      <c r="NS344" s="145"/>
      <c r="NT344" s="145"/>
      <c r="NU344" s="145"/>
      <c r="NV344" s="171"/>
      <c r="NW344" s="145"/>
      <c r="NX344" s="165" t="s">
        <v>1348</v>
      </c>
      <c r="NY344" s="138" t="s">
        <v>1344</v>
      </c>
      <c r="NZ344" s="165" t="s">
        <v>2097</v>
      </c>
      <c r="OA344" s="166"/>
      <c r="OB344" s="166"/>
      <c r="OC344" s="166"/>
      <c r="OD344" s="108">
        <f t="shared" si="795"/>
        <v>72</v>
      </c>
      <c r="OE344" s="109">
        <v>6</v>
      </c>
      <c r="OF344" s="110">
        <f t="shared" si="796"/>
        <v>100</v>
      </c>
      <c r="OG344" s="109">
        <v>5</v>
      </c>
      <c r="OH344" s="111">
        <f>ROUND(AVERAGEIF($ES$9:$ES$497,$ES344,EV$9:EV$497),0)</f>
        <v>67</v>
      </c>
      <c r="OI344" s="112">
        <f>ROUND(AVERAGEIF($ES$9:$ES$497,$ES344,EW$9:EW$497),0)</f>
        <v>45</v>
      </c>
      <c r="OJ344" s="112">
        <f>ROUND(AVERAGEIF($ES$9:$ES$497,$ES344,EX$9:EX$497),0)</f>
        <v>51</v>
      </c>
      <c r="OK344" s="112">
        <f>ROUND(AVERAGEIF($ES$9:$ES$497,$ES344,EY$9:EY$497),0)</f>
        <v>39</v>
      </c>
      <c r="OL344" s="112">
        <f>ROUND(AVERAGEIF($ES$9:$ES$497,$ES344,EZ$9:EZ$497),0)</f>
        <v>21</v>
      </c>
      <c r="OM344" s="112">
        <f>ROUND(AVERAGEIF($ES$9:$ES$497,$ES344,FA$9:FA$497),0)</f>
        <v>21</v>
      </c>
      <c r="ON344" s="112">
        <f>ROUND(AVERAGEIF($ES$9:$ES$497,$ES344,FB$9:FB$497),0)</f>
        <v>68</v>
      </c>
      <c r="OO344" s="112">
        <f>ROUND(AVERAGEIF($ES$9:$ES$497,$ES344,FC$9:FC$497),0)</f>
        <v>64</v>
      </c>
      <c r="OP344" s="112">
        <f>ROUND(AVERAGEIF($ES$9:$ES$497,$ES344,FD$9:FD$497),0)</f>
        <v>72</v>
      </c>
      <c r="OQ344" s="113">
        <f>ROUND(AVERAGEIF($ES$9:$ES$497,$ES344,FE$9:FE$497),0)</f>
        <v>115</v>
      </c>
      <c r="OR344" s="114">
        <f>ROUND(EV344/MAX(EV$9:EV$497)*100,0)</f>
        <v>33</v>
      </c>
      <c r="OS344" s="115">
        <f>ROUND(EW344/MAX(EW$9:EW$497)*100,0)</f>
        <v>32</v>
      </c>
      <c r="OT344" s="115">
        <f>ROUND(EX344/MAX(EX$9:EX$497)*100,0)</f>
        <v>28</v>
      </c>
      <c r="OU344" s="115">
        <f>ROUND(EY344/MAX(EY$9:EY$497)*100,0)</f>
        <v>22</v>
      </c>
      <c r="OV344" s="115">
        <f>ROUND(EZ344/MAX(EZ$9:EZ$497)*100,0)</f>
        <v>16</v>
      </c>
      <c r="OW344" s="115">
        <f>ROUND(FA344/MAX(FA$9:FA$497)*100,0)</f>
        <v>19</v>
      </c>
      <c r="OX344" s="115">
        <f>ROUND(FB344/MAX(FB$9:FB$497)*100,0)</f>
        <v>44</v>
      </c>
      <c r="OY344" s="116">
        <f>ROUND(FC344/MAX(FC$9:FC$497)*100,0)</f>
        <v>31</v>
      </c>
      <c r="OZ344" s="115">
        <f>ROUND(FD344/MAX(FD$9:FD$497)*100,0)</f>
        <v>36</v>
      </c>
      <c r="PA344" s="117">
        <f>ROUND(FE344/MAX(FE$9:FE$497)*100,0)</f>
        <v>32</v>
      </c>
      <c r="PB344" s="118">
        <f t="shared" si="797"/>
        <v>355</v>
      </c>
      <c r="PC344" s="115">
        <f t="shared" si="798"/>
        <v>319</v>
      </c>
      <c r="PD344" s="115">
        <f t="shared" si="799"/>
        <v>403</v>
      </c>
      <c r="PE344" s="115">
        <f t="shared" si="800"/>
        <v>417</v>
      </c>
      <c r="PF344" s="115">
        <f t="shared" si="801"/>
        <v>311</v>
      </c>
      <c r="PG344" s="119">
        <f t="shared" si="802"/>
        <v>275</v>
      </c>
      <c r="PH344" s="118">
        <f>ROUND(PB344/MAX(PB$9:PB$497)*100,0)</f>
        <v>42</v>
      </c>
      <c r="PI344" s="115">
        <f>ROUND(PC344/MAX(PC$9:PC$497)*100,0)</f>
        <v>38</v>
      </c>
      <c r="PJ344" s="115">
        <f>ROUND(PD344/MAX(PD$9:PD$497)*100,0)</f>
        <v>43</v>
      </c>
      <c r="PK344" s="115">
        <f>ROUND(PE344/MAX(PE$9:PE$497)*100,0)</f>
        <v>41</v>
      </c>
      <c r="PL344" s="115">
        <f>ROUND(PF344/MAX(PF$9:PF$497)*100,0)</f>
        <v>44</v>
      </c>
      <c r="PM344" s="119">
        <f>ROUND(PG344/MAX(PG$9:PG$497)*100,0)</f>
        <v>40</v>
      </c>
      <c r="PN344" s="118">
        <f>RANK(PH344,PH$9:PH$497,0)</f>
        <v>232</v>
      </c>
      <c r="PO344" s="115">
        <f>RANK(PI344,PI$9:PI$497,0)</f>
        <v>231</v>
      </c>
      <c r="PP344" s="115">
        <f>RANK(PJ344,PJ$9:PJ$497,0)</f>
        <v>246</v>
      </c>
      <c r="PQ344" s="115">
        <f>RANK(PK344,PK$9:PK$497,0)</f>
        <v>231</v>
      </c>
      <c r="PR344" s="115">
        <f>RANK(PL344,PL$9:PL$497,0)</f>
        <v>235</v>
      </c>
      <c r="PS344" s="119">
        <f>RANK(PM344,PM$9:PM$497,0)</f>
        <v>232</v>
      </c>
      <c r="PT344" s="120">
        <f>ROUND(FZ344/MAX(FZ$9:FZ$497)*100,0)</f>
        <v>51</v>
      </c>
      <c r="PU344" s="115">
        <f>ROUND(GA344/MAX(GA$9:GA$497)*100,0)</f>
        <v>37</v>
      </c>
      <c r="PV344" s="115">
        <f>ROUND(GB344/MAX(GB$9:GB$497)*100,0)</f>
        <v>40</v>
      </c>
      <c r="PW344" s="115">
        <f>ROUND(GC344/MAX(GC$9:GC$497)*100,0)</f>
        <v>42</v>
      </c>
      <c r="PX344" s="115">
        <f>ROUND(GD344/MAX(GD$9:GD$497)*100,0)</f>
        <v>18</v>
      </c>
      <c r="PY344" s="115">
        <f>ROUND(GE344/MAX(GE$9:GE$497)*100,0)</f>
        <v>21</v>
      </c>
      <c r="PZ344" s="115">
        <f>ROUND(GF344/MAX(GF$9:GF$497)*100,0)</f>
        <v>45</v>
      </c>
      <c r="QA344" s="116">
        <f>ROUND(GG344/MAX(GG$9:GG$497)*100,0)</f>
        <v>40</v>
      </c>
      <c r="QB344" s="115">
        <f>ROUND(GH344/MAX(GH$9:GH$497)*100,0)</f>
        <v>39</v>
      </c>
      <c r="QC344" s="121">
        <f>ROUND(GI344/MAX(GI$9:GI$497)*100,0)</f>
        <v>41</v>
      </c>
      <c r="QD344" s="120">
        <f>ROUND(AVERAGEIF($ES$9:$ES$497,$ES344,PT$9:PT$497),0)</f>
        <v>50</v>
      </c>
      <c r="QE344" s="120">
        <f>ROUND(AVERAGEIF($ES$9:$ES$497,$ES344,PU$9:PU$497),0)</f>
        <v>37</v>
      </c>
      <c r="QF344" s="120">
        <f>ROUND(AVERAGEIF($ES$9:$ES$497,$ES344,PV$9:PV$497),0)</f>
        <v>50</v>
      </c>
      <c r="QG344" s="120">
        <f>ROUND(AVERAGEIF($ES$9:$ES$497,$ES344,PW$9:PW$497),0)</f>
        <v>43</v>
      </c>
      <c r="QH344" s="120">
        <f>ROUND(AVERAGEIF($ES$9:$ES$497,$ES344,PX$9:PX$497),0)</f>
        <v>18</v>
      </c>
      <c r="QI344" s="120">
        <f>ROUND(AVERAGEIF($ES$9:$ES$497,$ES344,PY$9:PY$497),0)</f>
        <v>20</v>
      </c>
      <c r="QJ344" s="120">
        <f>ROUND(AVERAGEIF($ES$9:$ES$497,$ES344,PZ$9:PZ$497),0)</f>
        <v>46</v>
      </c>
      <c r="QK344" s="120">
        <f>ROUND(AVERAGEIF($ES$9:$ES$497,$ES344,QA$9:QA$497),0)</f>
        <v>47</v>
      </c>
      <c r="QL344" s="120">
        <f>ROUND(AVERAGEIF($ES$9:$ES$497,$ES344,QB$9:QB$497),0)</f>
        <v>45</v>
      </c>
      <c r="QM344" s="120">
        <f>ROUND(AVERAGEIF($ES$9:$ES$497,$ES344,QC$9:QC$497),0)</f>
        <v>49</v>
      </c>
      <c r="QN344" s="114">
        <f t="shared" si="803"/>
        <v>508</v>
      </c>
      <c r="QO344" s="115">
        <f t="shared" si="804"/>
        <v>420</v>
      </c>
      <c r="QP344" s="115">
        <f t="shared" si="805"/>
        <v>580</v>
      </c>
      <c r="QQ344" s="115">
        <f t="shared" si="806"/>
        <v>628</v>
      </c>
      <c r="QR344" s="115">
        <f t="shared" si="807"/>
        <v>533</v>
      </c>
      <c r="QS344" s="119">
        <f t="shared" si="808"/>
        <v>389</v>
      </c>
      <c r="QT344" s="114">
        <f>ROUND((QN344-MIN(QN$9:QN$497))/(MAX(QN$9:QN$497)-MIN(QN$9:QN$497))*100,0)</f>
        <v>44</v>
      </c>
      <c r="QU344" s="115">
        <f>ROUND((QO344-MIN(QO$9:QO$497))/(MAX(QO$9:QO$497)-MIN(QO$9:QO$497))*100,0)</f>
        <v>30</v>
      </c>
      <c r="QV344" s="115">
        <f>ROUND((QP344-MIN(QP$9:QP$497))/(MAX(QP$9:QP$497)-MIN(QP$9:QP$497))*100,0)</f>
        <v>33</v>
      </c>
      <c r="QW344" s="115">
        <f>ROUND((QQ344-MIN(QQ$9:QQ$497))/(MAX(QQ$9:QQ$497)-MIN(QQ$9:QQ$497))*100,0)</f>
        <v>43</v>
      </c>
      <c r="QX344" s="115">
        <f>ROUND((QR344-MIN(QR$9:QR$497))/(MAX(QR$9:QR$497)-MIN(QR$9:QR$497))*100,0)</f>
        <v>50</v>
      </c>
      <c r="QY344" s="115">
        <f>ROUND((QS344-MIN(QS$9:QS$497))/(MAX(QS$9:QS$497)-MIN(QS$9:QS$497))*100,0)</f>
        <v>43</v>
      </c>
      <c r="QZ344" s="114">
        <f>RANK(QN344,QN$9:QN$497,0)</f>
        <v>156</v>
      </c>
      <c r="RA344" s="115">
        <f>RANK(QO344,QO$9:QO$497,0)</f>
        <v>155</v>
      </c>
      <c r="RB344" s="115">
        <f>RANK(QP344,QP$9:QP$497,0)</f>
        <v>173</v>
      </c>
      <c r="RC344" s="115">
        <f>RANK(QQ344,QQ$9:QQ$497,0)</f>
        <v>144</v>
      </c>
      <c r="RD344" s="115">
        <f>RANK(QR344,QR$9:QR$497,0)</f>
        <v>175</v>
      </c>
      <c r="RE344" s="115">
        <f>RANK(QS344,QS$9:QS$497,0)</f>
        <v>172</v>
      </c>
      <c r="RF344" s="122"/>
      <c r="RG344" s="115">
        <f>($RH$3*(IH344+IJ344)*100*100/MAX(EX$9:EX$497)*$RO$3) +($RH$3*(II344+IJ344)*100*100/MAX(EX$9:EX$497)*$RO$4) + ($RH$3*IK344*100*100/MAX(EX$9:EX$497)*0.098)</f>
        <v>0</v>
      </c>
      <c r="RH344" s="115">
        <f>($RH$4*IL344*100*100/MAX(EZ$9:EZ$497))*$RQ$3</f>
        <v>0</v>
      </c>
      <c r="RI344" s="115">
        <f>($RH$3*IM344*100*100/MAX(EY$9:EY$497))*$RQ$4</f>
        <v>0</v>
      </c>
      <c r="RJ344" s="115">
        <f>($RH$3*IN344*100*100/MAX(EX$9:EX$497))</f>
        <v>0</v>
      </c>
      <c r="RK344" s="115">
        <f>($RH$4*IO344*100*100/MAX(EZ$9:EZ$497))*$RQ$3</f>
        <v>0</v>
      </c>
      <c r="RL344" s="115">
        <f>(($RL$4*IP344*100*((100/MAX(EX$9:EX$497)+100/MAX(EZ$9:EZ$497))/2))+($RL$4*IQ344*100*((100/MAX(EX$9:EX$497)+100/MAX(EZ$9:EZ$497))/2))+($RL$4*IR344*100*((100/MAX(EX$9:EX$497)+100/MAX(EZ$9:EZ$497))/2))+($RL$4*IS344*100*((100/MAX(EX$9:EX$497)+100/MAX(EZ$9:EZ$497))/2))+($RL$4*IT344*100*((100/MAX(EX$9:EX$497)+100/MAX(EZ$9:EZ$497))/2))+($RL$4*IU344*100*((100/MAX(EX$9:EX$497)+100/MAX(EZ$9:EZ$497))/2))+($RL$4*IV344*100*((100/MAX(EX$9:EX$497)+100/MAX(EZ$9:EZ$497))/2))+($RL$4*IW344*100*((100/MAX(EX$9:EX$497)+100/MAX(EZ$9:EZ$497))/2)))*$RS$3</f>
        <v>0</v>
      </c>
      <c r="RM344" s="115">
        <f>(($RH$3*IX344*100*100/MAX(EX$9:EX$497))+($RH$3*IY344*100*100/MAX(EX$9:EX$497))+($RH$3*IZ344*100*100/MAX(EX$9:EX$497))+($RH$3*JA344*100*100/MAX(EX$9:EX$497))+($RH$3*JB344*100*100/MAX(EX$9:EX$497))+($RH$3*JC344*100*100/MAX(EX$9:EX$497))+($RH$3*JD344*100*100/MAX(EX$9:EX$497))+($RH$3*JE344*100*100/MAX(EX$9:EX$497)))*$RS$4</f>
        <v>0</v>
      </c>
      <c r="RN344" s="115">
        <f>(($RH$4*JF344*100*100/MAX(EZ$9:EZ$497)) + ($RH$4*JG344*100*100/MAX(EZ$9:EZ$497)) + ($RH$4*JH344*100*100/MAX(EZ$9:EZ$497)) + ($RH$4*JI344*100*100/MAX(EZ$9:EZ$497)) + ($RH$4*JJ344*100*100/MAX(EZ$9:EZ$497)) + ($RH$4*JK344*100*100/MAX(EZ$9:EZ$497)) + ($RH$4*JL344*100*100/MAX(EZ$9:EZ$497)) + ($RH$4*JM344*100*100/MAX(EZ$9:EZ$497)))*$RU$3</f>
        <v>0</v>
      </c>
      <c r="RO344" s="115">
        <f>(($RL$4*JN344*100*((100/MAX(EX$9:EX$497)+100/MAX(EZ$9:EZ$497))/2))+($RL$4*JO344*100*((100/MAX(EX$9:EX$497)+100/MAX(EZ$9:EZ$497))/2))+($RL$4*JP344*100*((100/MAX(EX$9:EX$497)+100/MAX(EZ$9:EZ$497))/2))+($RL$4*JQ344*100*((100/MAX(EX$9:EX$497)+100/MAX(EZ$9:EZ$497))/2))+($RL$4*JR344*100*((100/MAX(EX$9:EX$497)+100/MAX(EZ$9:EZ$497))/2))+($RL$4*JS344*100*((100/MAX(EX$9:EX$497)+100/MAX(EZ$9:EZ$497))/2))+($RL$4*JT344*100*((100/MAX(EX$9:EX$497)+100/MAX(EZ$9:EZ$497))/2))+($RL$4*JU344*100*((100/MAX(EX$9:EX$497)+100/MAX(EZ$9:EZ$497))/2))+($RL$4*JV344*100*((100/MAX(EX$9:EX$497)+100/MAX(EZ$9:EZ$497))/2))+($RL$4*JW344*100*((100/MAX(EX$9:EX$497)+100/MAX(EZ$9:EZ$497))/2))+($RL$4*JX344*100*((100/MAX(EX$9:EX$497)+100/MAX(EZ$9:EZ$497))/2))+($RL$4*JY344*100*((100/MAX(EX$9:EX$497)+100/MAX(EZ$9:EZ$497))/2))+($RL$4*JZ344*100*((100/MAX(EX$9:EX$497)+100/MAX(EZ$9:EZ$497))/2)))*$RW$3/2</f>
        <v>0</v>
      </c>
      <c r="RP344" s="119">
        <f>($RJ$3*KA344*100*100/MAX(FA$9:FA$497)) + ($RJ$3*KB344*100*100/MAX(FA$9:FA$497)/2) + ($RJ$3*KC344*100*100/MAX(FA$9:FA$497)/2) + ($RJ$3*KD344*100*100/MAX(FA$9:FA$497)/4) + ($RJ$3*KE344*100*100/MAX(FA$9:FA$497)/4)</f>
        <v>0</v>
      </c>
      <c r="RQ344" s="118">
        <f>($RL$4*KF344*100*((100/MAX(EX$9:EX$497)+100/MAX(EZ$9:EZ$497)))) * ($RO$3/2) + (($RL$4*KG344*100*((100/MAX(EX$9:EX$497)+100/MAX(EZ$9:EZ$497))))+($RL$4*KH344*100*((100/MAX(EX$9:EX$497)+100/MAX(EZ$9:EZ$497))))+($RL$4*KI344*100*((100/MAX(EX$9:EX$497)+100/MAX(EZ$9:EZ$497))))+($RL$4*KJ344*100*((100/MAX(EX$9:EX$497)+100/MAX(EZ$9:EZ$497))))+($RL$4*KK344*100*((100/MAX(EX$9:EX$497)+100/MAX(EZ$9:EZ$497))))+($RL$4*KL344*100*((100/MAX(EX$9:EX$497)+100/MAX(EZ$9:EZ$497))))+($RL$4*KM344*100*((100/MAX(EX$9:EX$497)+100/MAX(EZ$9:EZ$497))))+($RL$4*KN344*100*((100/MAX(EX$9:EX$497)+100/MAX(EZ$9:EZ$497))))+($RL$4*KO344*100*((100/MAX(EX$9:EX$497)+100/MAX(EZ$9:EZ$497))))+($RL$4*KP344*100*((100/MAX(EX$9:EX$497)+100/MAX(EZ$9:EZ$497))))+($RL$4*KQ344*100*((100/MAX(EX$9:EX$497)+100/MAX(EZ$9:EZ$497))))+($RL$4*KR344*100*((100/MAX(EX$9:EX$497)+100/MAX(EZ$9:EZ$497))))+($RL$4*KS344*100*((100/MAX(EX$9:EX$497)+100/MAX(EZ$9:EZ$497))))+($RL$4*KV344*100*((100/MAX(EX$9:EX$497)+100/MAX(EZ$9:EZ$497))))) * (($RO$3+$RO$4)/6)</f>
        <v>0</v>
      </c>
      <c r="RR344" s="115">
        <f>(($RL$4*KW344*100*((100/MAX(EX$9:EX$497)+100/MAX(EZ$9:EZ$497))))) * ($RO$3/2) + (($RL$4*KX344*100*((100/MAX(EX$9:EX$497)+100/MAX(EZ$9:EZ$497))))+($RL$4*KY344*100*((100/MAX(EX$9:EX$497)+100/MAX(EZ$9:EZ$497))))+($RL$4*KZ344*100*((100/MAX(EX$9:EX$497)+100/MAX(EZ$9:EZ$497))))+($RL$4*LA344*100*((100/MAX(EX$9:EX$497)+100/MAX(EZ$9:EZ$497))))+($RL$4*LB344*100*((100/MAX(EX$9:EX$497)+100/MAX(EZ$9:EZ$497))))+($RL$4*LC344*100*((100/MAX(EX$9:EX$497)+100/MAX(EZ$9:EZ$497))))) * (($RO$3+$RO$4)/6)</f>
        <v>0</v>
      </c>
      <c r="RS344" s="119">
        <f>(($RL$4*LD344*100*((100/MAX(EX$9:EX$497)+100/MAX(EZ$9:EZ$497))))+($RL$4*LE344*100*((100/MAX(EX$9:EX$497)+100/MAX(EZ$9:EZ$497))))) * (($RO$3+$RO$4)/6)</f>
        <v>0</v>
      </c>
      <c r="RT344" s="118">
        <f>($RJ$4*LH344*100*(100/MAX(EV$9:EV$497)))+($RJ$4*LI344*100*(100/MAX(EV$9:EV$497)))</f>
        <v>0</v>
      </c>
      <c r="RU344" s="119">
        <f>($RJ$4*LJ344*(100/MAX(EV$9:EV$497)))/2 + ($RL$3*LK344*(100/MAX(EW$9:EW$497))) + ($RJ$4*LL344*(100/MAX(EV$9:EV$497)))/4 + ($RL$3*LM344*(100/MAX(EW$9:EW$497)))</f>
        <v>0</v>
      </c>
      <c r="RV344" s="118">
        <f>($RJ$4*LN344*100*100/MAX(EV$9:EV$497)/2)+($RJ$4*LO344*100*100/MAX(EV$9:EV$497)/2)+($RJ$4*LP344*100*100/MAX(EV$9:EV$497))+($RJ$4*LQ344*100*100/MAX(EV$9:EV$497))+($RJ$4*LR344*100*100/MAX(EV$9:EV$497))</f>
        <v>0</v>
      </c>
      <c r="RW344" s="115">
        <f>($RJ$4*LS344*100*100/MAX(EV$9:EV$497)) + (($RJ$4*LT344*100*100/MAX(EV$9:EV$497))+($RJ$4*LU344*100*100/MAX(EV$9:EV$497))+($RJ$4*LV344*100*100/MAX(EV$9:EV$497))+($RJ$4*LW344*100*100/MAX(EV$9:EV$497))+($RJ$4*LX344*100*100/MAX(EV$9:EV$497))+($RJ$4*LY344*100*100/MAX(EV$9:EV$497))+($RJ$4*LZ344*100*100/MAX(EV$9:EV$497))+($RJ$4*MA344*100*100/MAX(EV$9:EV$497)))/2</f>
        <v>0</v>
      </c>
      <c r="RX344" s="119">
        <f>($RJ$4*MB344*100*100/MAX(EV$9:EV$497))+($RJ$4*MC344*100*100/MAX(EV$9:EV$497))+($RJ$4*MD344*100*100/MAX(EV$9:EV$497))+($RJ$4*ME344*100*100/MAX(EV$9:EV$497))+($RJ$4*MF344*100*100/MAX(EV$9:EV$497))+($RJ$4*MG344*100*100/MAX(EV$9:EV$497))+($RJ$4*MH344*100*100/MAX(EV$9:EV$497))+($RJ$4*MI344*100*100/MAX(EV$9:EV$497))+($RJ$4*MJ344*100*100/MAX(EV$9:EV$497))+($RJ$4*MK344*100*100/MAX(EV$9:EV$497))+($RJ$4*ML344*100*100/MAX(EV$9:EV$497))+($RJ$4*MM344*100*100/MAX(EV$9:EV$497))+($RJ$4*MN344*100*100/MAX(EV$9:EV$497))</f>
        <v>8.4269662921348321</v>
      </c>
      <c r="RY344" s="118">
        <f>($RJ$4*MQ344*100*100/MAX(EV$9:EV$497))/2 + (($RJ$4*MR344*100*100/MAX(EV$9:EV$497))+($RJ$4*MS344*100*100/MAX(EV$9:EV$497))+($RJ$4*MT344*100*100/MAX(EV$9:EV$497))+($RJ$4*MU344*100*100/MAX(EV$9:EV$497))+($RJ$4*MV344*100*100/MAX(EV$9:EV$497))+($RJ$4*MW344*100*100/MAX(EV$9:EV$497))+($RJ$4*MX344*100*100/MAX(EV$9:EV$497))+($RJ$4*MY344*100*100/MAX(EV$9:EV$497))+($RJ$4*MZ344*100*100/MAX(EV$9:EV$497))+($RJ$4*NA344*100*100/MAX(EV$9:EV$497))+($RJ$4*NB344*100*100/MAX(EV$9:EV$497))+($RJ$4*NC344*100*100/MAX(EV$9:EV$497))+($RJ$4*ND344*100*100/MAX(EV$9:EV$497))+($RJ$4*NG344*100*100/MAX(EV$9:EV$497)))/4</f>
        <v>0</v>
      </c>
      <c r="RZ344" s="115">
        <f>($RJ$4*NH344*100*100/MAX(EV$9:EV$497))/2 + (($RJ$4*NI344*100*100/MAX(EV$9:EV$497))+($RJ$4*NJ344*100*100/MAX(EV$9:EV$497))+($RJ$4*NK344*100*100/MAX(EV$9:EV$497))+($RJ$4*NL344*100*100/MAX(EV$9:EV$497))+($RJ$4*NM344*100*100/MAX(EV$9:EV$497))+($RJ$4*NN344*100*100/MAX(EV$9:EV$497)))/4</f>
        <v>0</v>
      </c>
      <c r="SA344" s="117">
        <f>(($RJ$4*NO344*100*100/MAX(EV$9:EV$497))+($RJ$4*NP344*100*100/MAX(EV$9:EV$497)))/4</f>
        <v>0</v>
      </c>
      <c r="SB344" s="118">
        <f t="shared" si="809"/>
        <v>8.4269662921348321</v>
      </c>
      <c r="SC344" s="115">
        <f t="shared" si="810"/>
        <v>1.6853932584269664</v>
      </c>
      <c r="SD344" s="115">
        <f t="shared" si="811"/>
        <v>2.106741573033708</v>
      </c>
      <c r="SE344" s="115">
        <f t="shared" si="812"/>
        <v>1.6853932584269664</v>
      </c>
      <c r="SF344" s="115">
        <f t="shared" si="813"/>
        <v>2.106741573033708</v>
      </c>
      <c r="SG344" s="115">
        <f t="shared" si="814"/>
        <v>8.4269662921348321</v>
      </c>
      <c r="SH344" s="115">
        <f>ROUND(SB344/MAX(SB$9:SB$497)*100,0)</f>
        <v>11</v>
      </c>
      <c r="SI344" s="115">
        <f>ROUND(SC344/MAX(SC$9:SC$497)*100,0)</f>
        <v>3</v>
      </c>
      <c r="SJ344" s="115">
        <f>ROUND(SD344/MAX(SD$9:SD$497)*100,0)</f>
        <v>3</v>
      </c>
      <c r="SK344" s="115">
        <f>ROUND(SE344/MAX(SE$9:SE$497)*100,0)</f>
        <v>1</v>
      </c>
      <c r="SL344" s="115">
        <f>ROUND(SF344/MAX(SF$9:SF$497)*100,0)</f>
        <v>5</v>
      </c>
      <c r="SM344" s="121">
        <f>ROUND(SG344/MAX(SG$9:SG$497)*100,0)</f>
        <v>8</v>
      </c>
      <c r="SN344" s="115">
        <f>ROUND(AVERAGEIF($ES$9:$ES$497,$ES344,SH$9:SH$497),0)</f>
        <v>24</v>
      </c>
      <c r="SO344" s="115">
        <f>ROUND(AVERAGEIF($ES$9:$ES$497,$ES344,SI$9:SI$497),0)</f>
        <v>22</v>
      </c>
      <c r="SP344" s="115">
        <f>ROUND(AVERAGEIF($ES$9:$ES$497,$ES344,SJ$9:SJ$497),0)</f>
        <v>5</v>
      </c>
      <c r="SQ344" s="115">
        <f>ROUND(AVERAGEIF($ES$9:$ES$497,$ES344,SK$9:SK$497),0)</f>
        <v>19</v>
      </c>
      <c r="SR344" s="115">
        <f>ROUND(AVERAGEIF($ES$9:$ES$497,$ES344,SL$9:SL$497),0)</f>
        <v>8</v>
      </c>
      <c r="SS344" s="121">
        <f>ROUND(AVERAGEIF($ES$9:$ES$497,$ES344,SM$9:SM$497),0)</f>
        <v>6</v>
      </c>
      <c r="ST344" s="114">
        <f>RANK(SB344,SB$9:SB$497,0)</f>
        <v>247</v>
      </c>
      <c r="SU344" s="115">
        <f>RANK(SC344,SC$9:SC$497,0)</f>
        <v>221</v>
      </c>
      <c r="SV344" s="115">
        <f>RANK(SD344,SD$9:SD$497,0)</f>
        <v>189</v>
      </c>
      <c r="SW344" s="115">
        <f>RANK(SE344,SE$9:SE$497,0)</f>
        <v>221</v>
      </c>
      <c r="SX344" s="115">
        <f>RANK(SF344,SF$9:SF$497,0)</f>
        <v>158</v>
      </c>
      <c r="SY344" s="115">
        <f>RANK(SG344,SG$9:SG$497,0)</f>
        <v>119</v>
      </c>
      <c r="SZ344" s="115">
        <f>COUNTIFS(SB$9:SB$497,"&gt;"&amp;SB344,$ES$9:$ES$497,$ES344)+1</f>
        <v>57</v>
      </c>
      <c r="TA344" s="115">
        <f>COUNTIFS(SC$9:SC$497,"&gt;"&amp;SC344,$ES$9:$ES$497,$ES344)+1</f>
        <v>56</v>
      </c>
      <c r="TB344" s="115">
        <f>COUNTIFS(SD$9:SD$497,"&gt;"&amp;SD344,$ES$9:$ES$497,$ES344)+1</f>
        <v>43</v>
      </c>
      <c r="TC344" s="115">
        <f>COUNTIFS(SE$9:SE$497,"&gt;"&amp;SE344,$ES$9:$ES$497,$ES344)+1</f>
        <v>56</v>
      </c>
      <c r="TD344" s="115">
        <f>COUNTIFS(SF$9:SF$497,"&gt;"&amp;SF344,$ES$9:$ES$497,$ES344)+1</f>
        <v>42</v>
      </c>
      <c r="TE344" s="117">
        <f>COUNTIFS(SG$9:SG$497,"&gt;"&amp;SG344,$ES$9:$ES$497,$ES344)+1</f>
        <v>26</v>
      </c>
      <c r="TF344" s="118">
        <f t="shared" si="815"/>
        <v>55</v>
      </c>
      <c r="TG344" s="115">
        <f t="shared" si="816"/>
        <v>45</v>
      </c>
      <c r="TH344" s="115">
        <f t="shared" si="817"/>
        <v>41</v>
      </c>
      <c r="TI344" s="115">
        <f t="shared" si="818"/>
        <v>44</v>
      </c>
      <c r="TJ344" s="115">
        <f t="shared" si="819"/>
        <v>46</v>
      </c>
      <c r="TK344" s="115">
        <f t="shared" si="820"/>
        <v>52</v>
      </c>
      <c r="TL344" s="117">
        <f t="shared" si="821"/>
        <v>48</v>
      </c>
      <c r="TM344" s="118">
        <f>ROUND(TF344/MAX(TF$9:TF$497)*100,0)</f>
        <v>31</v>
      </c>
      <c r="TN344" s="115">
        <f>ROUND(TG344/MAX(TG$9:TG$497)*100,0)</f>
        <v>25</v>
      </c>
      <c r="TO344" s="115">
        <f>ROUND(TH344/MAX(TH$9:TH$497)*100,0)</f>
        <v>23</v>
      </c>
      <c r="TP344" s="115">
        <f>ROUND(TI344/MAX(TI$9:TI$497)*100,0)</f>
        <v>24</v>
      </c>
      <c r="TQ344" s="115">
        <f>ROUND(TJ344/MAX(TJ$9:TJ$497)*100,0)</f>
        <v>23</v>
      </c>
      <c r="TR344" s="115">
        <f>ROUND(TK344/MAX(TK$9:TK$497)*100,0)</f>
        <v>27</v>
      </c>
      <c r="TS344" s="119">
        <f>ROUND(TL344/MAX(TL$9:TL$497)*100,0)</f>
        <v>24</v>
      </c>
      <c r="TT344" s="120">
        <f>RANK(TM344,TM$9:TM$497,0)</f>
        <v>278</v>
      </c>
      <c r="TU344" s="115">
        <f>RANK(TN344,TN$9:TN$497,0)</f>
        <v>253</v>
      </c>
      <c r="TV344" s="115">
        <f>RANK(TO344,TO$9:TO$497,0)</f>
        <v>230</v>
      </c>
      <c r="TW344" s="115">
        <f>RANK(TP344,TP$9:TP$497,0)</f>
        <v>272</v>
      </c>
      <c r="TX344" s="115">
        <f>RANK(TQ344,TQ$9:TQ$497,0)</f>
        <v>225</v>
      </c>
      <c r="TY344" s="115">
        <f>RANK(TR344,TR$9:TR$497,0)</f>
        <v>217</v>
      </c>
      <c r="TZ344" s="121">
        <f>RANK(TS344,TS$9:TS$497,0)</f>
        <v>215</v>
      </c>
      <c r="UA344" s="167"/>
      <c r="UB344" s="7" t="s">
        <v>1</v>
      </c>
    </row>
    <row r="345" spans="1:548" x14ac:dyDescent="0.15">
      <c r="A345" s="183">
        <v>337</v>
      </c>
      <c r="B345" s="200" t="s">
        <v>1347</v>
      </c>
      <c r="C345" s="143"/>
      <c r="D345" s="143"/>
      <c r="E345" s="161" t="s">
        <v>518</v>
      </c>
      <c r="F345" s="65">
        <v>74</v>
      </c>
      <c r="G345" s="65" t="s">
        <v>908</v>
      </c>
      <c r="H345" s="144" t="s">
        <v>1338</v>
      </c>
      <c r="I345" s="66" t="s">
        <v>521</v>
      </c>
      <c r="J345" s="67" t="s">
        <v>521</v>
      </c>
      <c r="K345" s="67" t="s">
        <v>521</v>
      </c>
      <c r="L345" s="67" t="s">
        <v>521</v>
      </c>
      <c r="M345" s="67" t="s">
        <v>521</v>
      </c>
      <c r="N345" s="67" t="s">
        <v>521</v>
      </c>
      <c r="O345" s="67" t="s">
        <v>521</v>
      </c>
      <c r="P345" s="67" t="s">
        <v>521</v>
      </c>
      <c r="Q345" s="67" t="s">
        <v>521</v>
      </c>
      <c r="R345" s="68" t="s">
        <v>521</v>
      </c>
      <c r="S345" s="69" t="s">
        <v>521</v>
      </c>
      <c r="T345" s="67" t="s">
        <v>521</v>
      </c>
      <c r="U345" s="67" t="s">
        <v>521</v>
      </c>
      <c r="V345" s="67" t="s">
        <v>521</v>
      </c>
      <c r="W345" s="67" t="s">
        <v>521</v>
      </c>
      <c r="X345" s="67" t="s">
        <v>521</v>
      </c>
      <c r="Y345" s="67" t="s">
        <v>521</v>
      </c>
      <c r="Z345" s="67" t="s">
        <v>521</v>
      </c>
      <c r="AA345" s="67" t="s">
        <v>521</v>
      </c>
      <c r="AB345" s="68" t="s">
        <v>521</v>
      </c>
      <c r="AC345" s="69" t="s">
        <v>521</v>
      </c>
      <c r="AD345" s="67" t="s">
        <v>521</v>
      </c>
      <c r="AE345" s="67" t="s">
        <v>521</v>
      </c>
      <c r="AF345" s="67" t="s">
        <v>521</v>
      </c>
      <c r="AG345" s="67" t="s">
        <v>521</v>
      </c>
      <c r="AH345" s="67" t="s">
        <v>521</v>
      </c>
      <c r="AI345" s="67" t="s">
        <v>521</v>
      </c>
      <c r="AJ345" s="67" t="s">
        <v>521</v>
      </c>
      <c r="AK345" s="67" t="s">
        <v>521</v>
      </c>
      <c r="AL345" s="68" t="s">
        <v>521</v>
      </c>
      <c r="AM345" s="69" t="s">
        <v>521</v>
      </c>
      <c r="AN345" s="67" t="s">
        <v>521</v>
      </c>
      <c r="AO345" s="67" t="s">
        <v>521</v>
      </c>
      <c r="AP345" s="67" t="s">
        <v>521</v>
      </c>
      <c r="AQ345" s="67" t="s">
        <v>521</v>
      </c>
      <c r="AR345" s="67" t="s">
        <v>521</v>
      </c>
      <c r="AS345" s="67" t="s">
        <v>521</v>
      </c>
      <c r="AT345" s="67" t="s">
        <v>521</v>
      </c>
      <c r="AU345" s="67" t="s">
        <v>521</v>
      </c>
      <c r="AV345" s="68" t="s">
        <v>521</v>
      </c>
      <c r="AW345" s="69" t="s">
        <v>521</v>
      </c>
      <c r="AX345" s="67" t="s">
        <v>521</v>
      </c>
      <c r="AY345" s="67" t="s">
        <v>521</v>
      </c>
      <c r="AZ345" s="67" t="s">
        <v>521</v>
      </c>
      <c r="BA345" s="67" t="s">
        <v>521</v>
      </c>
      <c r="BB345" s="67" t="s">
        <v>521</v>
      </c>
      <c r="BC345" s="67" t="s">
        <v>521</v>
      </c>
      <c r="BD345" s="67" t="s">
        <v>521</v>
      </c>
      <c r="BE345" s="67" t="s">
        <v>521</v>
      </c>
      <c r="BF345" s="68" t="s">
        <v>521</v>
      </c>
      <c r="BG345" s="69" t="s">
        <v>521</v>
      </c>
      <c r="BH345" s="67" t="s">
        <v>521</v>
      </c>
      <c r="BI345" s="67" t="s">
        <v>521</v>
      </c>
      <c r="BJ345" s="67" t="s">
        <v>521</v>
      </c>
      <c r="BK345" s="67" t="s">
        <v>521</v>
      </c>
      <c r="BL345" s="67" t="s">
        <v>521</v>
      </c>
      <c r="BM345" s="67" t="s">
        <v>521</v>
      </c>
      <c r="BN345" s="67" t="s">
        <v>521</v>
      </c>
      <c r="BO345" s="67" t="s">
        <v>521</v>
      </c>
      <c r="BP345" s="68" t="s">
        <v>521</v>
      </c>
      <c r="BQ345" s="70" t="s">
        <v>521</v>
      </c>
      <c r="BR345" s="67" t="s">
        <v>521</v>
      </c>
      <c r="BS345" s="67" t="s">
        <v>521</v>
      </c>
      <c r="BT345" s="67" t="s">
        <v>521</v>
      </c>
      <c r="BU345" s="67" t="s">
        <v>521</v>
      </c>
      <c r="BV345" s="67" t="s">
        <v>521</v>
      </c>
      <c r="BW345" s="67" t="s">
        <v>521</v>
      </c>
      <c r="BX345" s="67" t="s">
        <v>521</v>
      </c>
      <c r="BY345" s="67" t="s">
        <v>521</v>
      </c>
      <c r="BZ345" s="68" t="s">
        <v>521</v>
      </c>
      <c r="CA345" s="69" t="s">
        <v>521</v>
      </c>
      <c r="CB345" s="67" t="s">
        <v>521</v>
      </c>
      <c r="CC345" s="67" t="s">
        <v>521</v>
      </c>
      <c r="CD345" s="67" t="s">
        <v>521</v>
      </c>
      <c r="CE345" s="67" t="s">
        <v>521</v>
      </c>
      <c r="CF345" s="67" t="s">
        <v>521</v>
      </c>
      <c r="CG345" s="67" t="s">
        <v>521</v>
      </c>
      <c r="CH345" s="67" t="s">
        <v>521</v>
      </c>
      <c r="CI345" s="67" t="s">
        <v>521</v>
      </c>
      <c r="CJ345" s="68" t="s">
        <v>521</v>
      </c>
      <c r="CK345" s="69" t="s">
        <v>521</v>
      </c>
      <c r="CL345" s="67" t="s">
        <v>521</v>
      </c>
      <c r="CM345" s="67" t="s">
        <v>521</v>
      </c>
      <c r="CN345" s="67" t="s">
        <v>521</v>
      </c>
      <c r="CO345" s="67" t="s">
        <v>521</v>
      </c>
      <c r="CP345" s="67" t="s">
        <v>521</v>
      </c>
      <c r="CQ345" s="67" t="s">
        <v>521</v>
      </c>
      <c r="CR345" s="67" t="s">
        <v>521</v>
      </c>
      <c r="CS345" s="67" t="s">
        <v>521</v>
      </c>
      <c r="CT345" s="68" t="s">
        <v>521</v>
      </c>
      <c r="CU345" s="69" t="s">
        <v>521</v>
      </c>
      <c r="CV345" s="67" t="s">
        <v>521</v>
      </c>
      <c r="CW345" s="67" t="s">
        <v>521</v>
      </c>
      <c r="CX345" s="67" t="s">
        <v>521</v>
      </c>
      <c r="CY345" s="67" t="s">
        <v>521</v>
      </c>
      <c r="CZ345" s="67" t="s">
        <v>521</v>
      </c>
      <c r="DA345" s="67" t="s">
        <v>521</v>
      </c>
      <c r="DB345" s="67" t="s">
        <v>521</v>
      </c>
      <c r="DC345" s="67" t="s">
        <v>521</v>
      </c>
      <c r="DD345" s="68" t="s">
        <v>521</v>
      </c>
      <c r="DE345" s="69" t="s">
        <v>521</v>
      </c>
      <c r="DF345" s="71" t="s">
        <v>521</v>
      </c>
      <c r="DG345" s="67" t="s">
        <v>521</v>
      </c>
      <c r="DH345" s="67" t="s">
        <v>521</v>
      </c>
      <c r="DI345" s="67" t="s">
        <v>521</v>
      </c>
      <c r="DJ345" s="67" t="s">
        <v>521</v>
      </c>
      <c r="DK345" s="67" t="s">
        <v>521</v>
      </c>
      <c r="DL345" s="67" t="s">
        <v>521</v>
      </c>
      <c r="DM345" s="67" t="s">
        <v>521</v>
      </c>
      <c r="DN345" s="68" t="s">
        <v>521</v>
      </c>
      <c r="DO345" s="70" t="s">
        <v>521</v>
      </c>
      <c r="DP345" s="71" t="s">
        <v>521</v>
      </c>
      <c r="DQ345" s="67" t="s">
        <v>521</v>
      </c>
      <c r="DR345" s="67" t="s">
        <v>521</v>
      </c>
      <c r="DS345" s="67" t="s">
        <v>521</v>
      </c>
      <c r="DT345" s="67" t="s">
        <v>521</v>
      </c>
      <c r="DU345" s="67" t="s">
        <v>521</v>
      </c>
      <c r="DV345" s="67" t="s">
        <v>521</v>
      </c>
      <c r="DW345" s="67" t="s">
        <v>521</v>
      </c>
      <c r="DX345" s="72" t="s">
        <v>521</v>
      </c>
      <c r="DY345" s="146" t="s">
        <v>522</v>
      </c>
      <c r="DZ345" s="74">
        <v>3</v>
      </c>
      <c r="EA345" s="74">
        <v>4</v>
      </c>
      <c r="EB345" s="74">
        <v>4</v>
      </c>
      <c r="EC345" s="75">
        <v>5</v>
      </c>
      <c r="ED345" s="168" t="s">
        <v>522</v>
      </c>
      <c r="EE345" s="74">
        <f t="shared" si="765"/>
        <v>3</v>
      </c>
      <c r="EF345" s="74">
        <f t="shared" si="766"/>
        <v>12</v>
      </c>
      <c r="EG345" s="74">
        <f t="shared" si="767"/>
        <v>48</v>
      </c>
      <c r="EH345" s="77">
        <f t="shared" si="768"/>
        <v>240</v>
      </c>
      <c r="EI345" s="73">
        <v>10</v>
      </c>
      <c r="EJ345" s="74">
        <v>50</v>
      </c>
      <c r="EK345" s="74">
        <v>270</v>
      </c>
      <c r="EL345" s="74">
        <v>450</v>
      </c>
      <c r="EM345" s="75">
        <v>1350</v>
      </c>
      <c r="EN345" s="78">
        <v>1</v>
      </c>
      <c r="EO345" s="79">
        <f t="shared" si="769"/>
        <v>1.6666666666666667</v>
      </c>
      <c r="EP345" s="79">
        <f t="shared" si="770"/>
        <v>2.25</v>
      </c>
      <c r="EQ345" s="79">
        <f t="shared" si="771"/>
        <v>0.9375</v>
      </c>
      <c r="ER345" s="80">
        <f t="shared" si="772"/>
        <v>0.5625</v>
      </c>
      <c r="ES345" s="128" t="s">
        <v>543</v>
      </c>
      <c r="ET345" s="82"/>
      <c r="EU345" s="83">
        <v>4</v>
      </c>
      <c r="EV345" s="146">
        <v>38</v>
      </c>
      <c r="EW345" s="147">
        <v>80</v>
      </c>
      <c r="EX345" s="147">
        <v>10</v>
      </c>
      <c r="EY345" s="147">
        <v>17</v>
      </c>
      <c r="EZ345" s="147">
        <v>89</v>
      </c>
      <c r="FA345" s="147">
        <v>36</v>
      </c>
      <c r="FB345" s="147">
        <v>50</v>
      </c>
      <c r="FC345" s="147">
        <v>81</v>
      </c>
      <c r="FD345" s="74">
        <f t="shared" si="773"/>
        <v>99</v>
      </c>
      <c r="FE345" s="84">
        <f t="shared" si="774"/>
        <v>91</v>
      </c>
      <c r="FF345" s="73">
        <f>RANK(EV345,$EV$9:$EV$497,0)</f>
        <v>329</v>
      </c>
      <c r="FG345" s="74">
        <f>RANK(EW345,$EW$9:$EW$497,0)</f>
        <v>52</v>
      </c>
      <c r="FH345" s="74">
        <f>RANK(EX345,$EX$9:$EX$497,0)</f>
        <v>392</v>
      </c>
      <c r="FI345" s="74">
        <f>RANK(EY345,$EY$9:$EY$497,0)</f>
        <v>333</v>
      </c>
      <c r="FJ345" s="74">
        <f>RANK(EZ345,$EZ$9:$EZ$497,0)</f>
        <v>15</v>
      </c>
      <c r="FK345" s="74">
        <f>RANK(FA345,$FA$9:$FA$497,0)</f>
        <v>75</v>
      </c>
      <c r="FL345" s="74">
        <f>RANK(FB345,$FB$9:$FB$497,0)</f>
        <v>173</v>
      </c>
      <c r="FM345" s="74">
        <f>RANK(FC345,$FC$9:$FC$497,0)</f>
        <v>47</v>
      </c>
      <c r="FN345" s="74">
        <f>RANK(FD345,$FD$9:$FD$497,0)</f>
        <v>97</v>
      </c>
      <c r="FO345" s="84">
        <f>RANK(FE345,$FE$9:$FE$497,0)</f>
        <v>171</v>
      </c>
      <c r="FP345" s="73">
        <f>COUNTIFS($EV$9:$EV$497,"&gt;"&amp;EV345,$ES$9:$ES$497,ES345)+1</f>
        <v>63</v>
      </c>
      <c r="FQ345" s="74">
        <f>COUNTIFS($EW$9:$EW$497,"&gt;"&amp;EW345,$ES$9:$ES$497,ES345)+1</f>
        <v>36</v>
      </c>
      <c r="FR345" s="74">
        <f>COUNTIFS($EX$9:$EX$497,"&gt;"&amp;EX345,$ES$9:$ES$497,ES345)+1</f>
        <v>67</v>
      </c>
      <c r="FS345" s="74">
        <f>COUNTIFS($EY$9:$EY$497,"&gt;"&amp;EY345,$ES$9:$ES$497,ES345)+1</f>
        <v>57</v>
      </c>
      <c r="FT345" s="74">
        <f>COUNTIFS($EZ$9:$EZ$497,"&gt;"&amp;EZ345,$ES$9:$ES$497,ES345)+1</f>
        <v>15</v>
      </c>
      <c r="FU345" s="74">
        <f>COUNTIFS($FA$9:$FA$497,"&gt;"&amp;FA345,$ES$9:$ES$497,ES345)+1</f>
        <v>14</v>
      </c>
      <c r="FV345" s="74">
        <f>COUNTIFS($FB$9:$FB$497,"&gt;"&amp;FB345,$ES$9:$ES$497,ES345)+1</f>
        <v>38</v>
      </c>
      <c r="FW345" s="74">
        <f>COUNTIFS($FC$9:$FC$497,"&gt;"&amp;FC345,$ES$9:$ES$497,ES345)+1</f>
        <v>7</v>
      </c>
      <c r="FX345" s="74">
        <f>COUNTIFS($FD$9:$FD$497,"&gt;"&amp;FD345,$ES$9:$ES$497,ES345)+1</f>
        <v>31</v>
      </c>
      <c r="FY345" s="84">
        <f>COUNTIFS($FE$9:$FE$497,"&gt;"&amp;FE345,$ES$9:$ES$497,ES345)+1</f>
        <v>18</v>
      </c>
      <c r="FZ345" s="85">
        <f t="shared" si="775"/>
        <v>0.51</v>
      </c>
      <c r="GA345" s="86">
        <f t="shared" si="776"/>
        <v>1.08</v>
      </c>
      <c r="GB345" s="86">
        <f t="shared" si="777"/>
        <v>0.14000000000000001</v>
      </c>
      <c r="GC345" s="86">
        <f t="shared" si="778"/>
        <v>0.23</v>
      </c>
      <c r="GD345" s="86">
        <f t="shared" si="779"/>
        <v>1.2</v>
      </c>
      <c r="GE345" s="86">
        <f t="shared" si="780"/>
        <v>0.49</v>
      </c>
      <c r="GF345" s="86">
        <f t="shared" si="781"/>
        <v>0.68</v>
      </c>
      <c r="GG345" s="86">
        <f t="shared" si="782"/>
        <v>1.0900000000000001</v>
      </c>
      <c r="GH345" s="86">
        <f t="shared" si="783"/>
        <v>1.34</v>
      </c>
      <c r="GI345" s="87">
        <f t="shared" si="784"/>
        <v>1.23</v>
      </c>
      <c r="GJ345" s="85">
        <f>ROUND(((FZ345-AVERAGE(FZ$9:FZ$497))/STDEVP(FZ$9:FZ$497)*10+50),2)</f>
        <v>32.229999999999997</v>
      </c>
      <c r="GK345" s="86">
        <f>ROUND(((GA345-AVERAGE(GA$9:GA$497))/STDEVP(GA$9:GA$497)*10+50),2)</f>
        <v>61.64</v>
      </c>
      <c r="GL345" s="86">
        <f>ROUND(((GB345-AVERAGE(GB$9:GB$497))/STDEVP(GB$9:GB$497)*10+50),2)</f>
        <v>33.36</v>
      </c>
      <c r="GM345" s="86">
        <f>ROUND(((GC345-AVERAGE(GC$9:GC$497))/STDEVP(GC$9:GC$497)*10+50),2)</f>
        <v>35.159999999999997</v>
      </c>
      <c r="GN345" s="86">
        <f>ROUND(((GD345-AVERAGE(GD$9:GD$497))/STDEVP(GD$9:GD$497)*10+50),2)</f>
        <v>77.66</v>
      </c>
      <c r="GO345" s="86">
        <f>ROUND(((GE345-AVERAGE(GE$9:GE$497))/STDEVP(GE$9:GE$497)*10+50),2)</f>
        <v>55.14</v>
      </c>
      <c r="GP345" s="86">
        <f>ROUND(((GF345-AVERAGE(GF$9:GF$497))/STDEVP(GF$9:GF$497)*10+50),2)</f>
        <v>51.42</v>
      </c>
      <c r="GQ345" s="86">
        <f>ROUND(((GG345-AVERAGE(GG$9:GG$497))/STDEVP(GG$9:GG$497)*10+50),2)</f>
        <v>64.36</v>
      </c>
      <c r="GR345" s="86">
        <f>ROUND(((GH345-AVERAGE(GH$9:GH$497))/STDEVP(GH$9:GH$497)*10+50),2)</f>
        <v>63.32</v>
      </c>
      <c r="GS345" s="87">
        <f>ROUND(((GI345-AVERAGE(GI$9:GI$497))/STDEVP(GI$9:GI$497)*10+50),2)</f>
        <v>50.34</v>
      </c>
      <c r="GT345" s="73">
        <f>RANK(GJ345,$GJ$9:$GJ$497,0)</f>
        <v>427</v>
      </c>
      <c r="GU345" s="74">
        <f>RANK(GK345,$GK$9:$GK$497,0)</f>
        <v>61</v>
      </c>
      <c r="GV345" s="74">
        <f>RANK(GL345,$GL$9:$GL$497,0)</f>
        <v>421</v>
      </c>
      <c r="GW345" s="74">
        <f>RANK(GM345,$GM$9:$GM$497,0)</f>
        <v>431</v>
      </c>
      <c r="GX345" s="74">
        <f>RANK(GN345,$GN$9:$GN$497,0)</f>
        <v>12</v>
      </c>
      <c r="GY345" s="74">
        <f>RANK(GO345,$GO$9:$GO$497,0)</f>
        <v>83</v>
      </c>
      <c r="GZ345" s="74">
        <f>RANK(GP345,$GP$9:$GP$497,0)</f>
        <v>187</v>
      </c>
      <c r="HA345" s="74">
        <f>RANK(GQ345,$GQ$9:$GQ$497,0)</f>
        <v>32</v>
      </c>
      <c r="HB345" s="74">
        <f>RANK(GR345,$GR$9:$GR$497,0)</f>
        <v>34</v>
      </c>
      <c r="HC345" s="84">
        <f>RANK(GS345,$GS$9:$GS$497,0)</f>
        <v>174</v>
      </c>
      <c r="HD345" s="85">
        <f>ROUND(AVERAGEIF($ES$9:$ES$497,$ES345,$FZ$9:$FZ$497),2)</f>
        <v>0.86</v>
      </c>
      <c r="HE345" s="86">
        <f>ROUND(AVERAGEIF($ES$9:$ES$497,$ES345,$GA$9:$GA$497),2)</f>
        <v>1.0900000000000001</v>
      </c>
      <c r="HF345" s="86">
        <f>ROUND(AVERAGEIF($ES$9:$ES$497,$ES345,$GB$9:$GB$497),2)</f>
        <v>0.28999999999999998</v>
      </c>
      <c r="HG345" s="86">
        <f>ROUND(AVERAGEIF($ES$9:$ES$497,$ES345,$GC$9:$GC$497),2)</f>
        <v>0.42</v>
      </c>
      <c r="HH345" s="86">
        <f>ROUND(AVERAGEIF($ES$9:$ES$497,$ES345,$GD$9:$GD$497),2)</f>
        <v>0.86</v>
      </c>
      <c r="HI345" s="86">
        <f>ROUND(AVERAGEIF($ES$9:$ES$497,$ES345,$GE$9:$GE$497),2)</f>
        <v>0.3</v>
      </c>
      <c r="HJ345" s="86">
        <f>ROUND(AVERAGEIF($ES$9:$ES$497,$ES345,$GF$9:$GF$497),2)</f>
        <v>0.67</v>
      </c>
      <c r="HK345" s="86">
        <f>ROUND(AVERAGEIF($ES$9:$ES$497,$ES345,$GG$9:$GG$497),2)</f>
        <v>0.73</v>
      </c>
      <c r="HL345" s="86">
        <f>ROUND(AVERAGEIF($ES$9:$ES$497,$ES345,$GH$9:$GH$497),2)</f>
        <v>1.1399999999999999</v>
      </c>
      <c r="HM345" s="87">
        <f>ROUND(AVERAGEIF($ES$9:$ES$497,$ES345,$GI$9:$GI$497),2)</f>
        <v>1.01</v>
      </c>
      <c r="HN345" s="88">
        <f t="shared" si="785"/>
        <v>-0.35</v>
      </c>
      <c r="HO345" s="89">
        <f t="shared" si="786"/>
        <v>-1.0000000000000009E-2</v>
      </c>
      <c r="HP345" s="89">
        <f t="shared" si="787"/>
        <v>-0.14999999999999997</v>
      </c>
      <c r="HQ345" s="89">
        <f t="shared" si="788"/>
        <v>-0.18999999999999997</v>
      </c>
      <c r="HR345" s="89">
        <f t="shared" si="789"/>
        <v>0.33999999999999997</v>
      </c>
      <c r="HS345" s="89">
        <f t="shared" si="790"/>
        <v>0.19</v>
      </c>
      <c r="HT345" s="89">
        <f t="shared" si="791"/>
        <v>1.0000000000000009E-2</v>
      </c>
      <c r="HU345" s="89">
        <f t="shared" si="792"/>
        <v>0.3600000000000001</v>
      </c>
      <c r="HV345" s="89">
        <f t="shared" si="793"/>
        <v>0.20000000000000018</v>
      </c>
      <c r="HW345" s="90">
        <f t="shared" si="794"/>
        <v>0.21999999999999997</v>
      </c>
      <c r="HX345" s="73">
        <f>COUNTIFS($FZ$9:$FZ$497,"&gt;"&amp;FZ345,$ES$9:$ES$497,$ES345)+1</f>
        <v>85</v>
      </c>
      <c r="HY345" s="74">
        <f>COUNTIFS($GA$9:$GA$497,"&gt;"&amp;GA345,$ES$9:$ES$497,$ES345)+1</f>
        <v>43</v>
      </c>
      <c r="HZ345" s="74">
        <f>COUNTIFS($GB$9:$GB$497,"&gt;"&amp;GB345,$ES$9:$ES$497,$ES345)+1</f>
        <v>72</v>
      </c>
      <c r="IA345" s="74">
        <f>COUNTIFS($GC$9:$GC$497,"&gt;"&amp;GC345,$ES$9:$ES$497,$ES345)+1</f>
        <v>82</v>
      </c>
      <c r="IB345" s="74">
        <f>COUNTIFS($GD$9:$GD$497,"&gt;"&amp;GD345,$ES$9:$ES$497,$ES345)+1</f>
        <v>12</v>
      </c>
      <c r="IC345" s="74">
        <f>COUNTIFS($GE$9:$GE$497,"&gt;"&amp;GE345,$ES$9:$ES$497,$ES345)+1</f>
        <v>4</v>
      </c>
      <c r="ID345" s="74">
        <f>COUNTIFS($GF$9:$GF$497,"&gt;"&amp;GF345,$ES$9:$ES$497,$ES345)+1</f>
        <v>34</v>
      </c>
      <c r="IE345" s="74">
        <f>COUNTIFS($GG$9:$GG$497,"&gt;"&amp;GG345,$ES$9:$ES$497,$ES345)+1</f>
        <v>4</v>
      </c>
      <c r="IF345" s="74">
        <f>COUNTIFS($GH$9:$GH$497,"&gt;"&amp;GH345,$ES$9:$ES$497,$ES345)+1</f>
        <v>15</v>
      </c>
      <c r="IG345" s="84">
        <f>COUNTIFS($GI$9:$GI$497,"&gt;"&amp;GI345,$ES$9:$ES$497,$ES345)+1</f>
        <v>15</v>
      </c>
      <c r="IH345" s="148"/>
      <c r="II345" s="149"/>
      <c r="IJ345" s="149"/>
      <c r="IK345" s="149"/>
      <c r="IL345" s="149">
        <v>0.03</v>
      </c>
      <c r="IM345" s="150"/>
      <c r="IN345" s="151"/>
      <c r="IO345" s="152"/>
      <c r="IP345" s="153"/>
      <c r="IQ345" s="149"/>
      <c r="IR345" s="149"/>
      <c r="IS345" s="149"/>
      <c r="IT345" s="149"/>
      <c r="IU345" s="149"/>
      <c r="IV345" s="149"/>
      <c r="IW345" s="154"/>
      <c r="IX345" s="151"/>
      <c r="IY345" s="149"/>
      <c r="IZ345" s="149"/>
      <c r="JA345" s="149"/>
      <c r="JB345" s="149"/>
      <c r="JC345" s="149"/>
      <c r="JD345" s="149"/>
      <c r="JE345" s="155"/>
      <c r="JF345" s="153"/>
      <c r="JG345" s="149">
        <v>0.05</v>
      </c>
      <c r="JH345" s="149"/>
      <c r="JI345" s="149">
        <v>0.05</v>
      </c>
      <c r="JJ345" s="149"/>
      <c r="JK345" s="149"/>
      <c r="JL345" s="149"/>
      <c r="JM345" s="154"/>
      <c r="JN345" s="151"/>
      <c r="JO345" s="149"/>
      <c r="JP345" s="149"/>
      <c r="JQ345" s="149"/>
      <c r="JR345" s="149"/>
      <c r="JS345" s="149"/>
      <c r="JT345" s="149"/>
      <c r="JU345" s="149"/>
      <c r="JV345" s="149"/>
      <c r="JW345" s="149"/>
      <c r="JX345" s="149"/>
      <c r="JY345" s="149"/>
      <c r="JZ345" s="155"/>
      <c r="KA345" s="151"/>
      <c r="KB345" s="149"/>
      <c r="KC345" s="149"/>
      <c r="KD345" s="149"/>
      <c r="KE345" s="155"/>
      <c r="KF345" s="153"/>
      <c r="KG345" s="149"/>
      <c r="KH345" s="149"/>
      <c r="KI345" s="149"/>
      <c r="KJ345" s="149"/>
      <c r="KK345" s="156"/>
      <c r="KL345" s="149"/>
      <c r="KM345" s="149"/>
      <c r="KN345" s="149"/>
      <c r="KO345" s="149"/>
      <c r="KP345" s="149"/>
      <c r="KQ345" s="149"/>
      <c r="KR345" s="149"/>
      <c r="KS345" s="154"/>
      <c r="KT345" s="154"/>
      <c r="KU345" s="154"/>
      <c r="KV345" s="154"/>
      <c r="KW345" s="151"/>
      <c r="KX345" s="149"/>
      <c r="KY345" s="149"/>
      <c r="KZ345" s="149"/>
      <c r="LA345" s="149"/>
      <c r="LB345" s="149"/>
      <c r="LC345" s="154"/>
      <c r="LD345" s="151"/>
      <c r="LE345" s="152"/>
      <c r="LF345" s="157"/>
      <c r="LG345" s="158"/>
      <c r="LH345" s="151"/>
      <c r="LI345" s="149"/>
      <c r="LJ345" s="147"/>
      <c r="LK345" s="147"/>
      <c r="LL345" s="147"/>
      <c r="LM345" s="159"/>
      <c r="LN345" s="153"/>
      <c r="LO345" s="149"/>
      <c r="LP345" s="149"/>
      <c r="LQ345" s="149"/>
      <c r="LR345" s="154"/>
      <c r="LS345" s="151"/>
      <c r="LT345" s="149"/>
      <c r="LU345" s="149"/>
      <c r="LV345" s="149"/>
      <c r="LW345" s="149"/>
      <c r="LX345" s="149"/>
      <c r="LY345" s="149"/>
      <c r="LZ345" s="149"/>
      <c r="MA345" s="155"/>
      <c r="MB345" s="153"/>
      <c r="MC345" s="149"/>
      <c r="MD345" s="149"/>
      <c r="ME345" s="149"/>
      <c r="MF345" s="149"/>
      <c r="MG345" s="149"/>
      <c r="MH345" s="149"/>
      <c r="MI345" s="149"/>
      <c r="MJ345" s="149"/>
      <c r="MK345" s="149"/>
      <c r="ML345" s="149"/>
      <c r="MM345" s="149"/>
      <c r="MN345" s="156"/>
      <c r="MO345" s="156"/>
      <c r="MP345" s="154"/>
      <c r="MQ345" s="151"/>
      <c r="MR345" s="149"/>
      <c r="MS345" s="149"/>
      <c r="MT345" s="149"/>
      <c r="MU345" s="149"/>
      <c r="MV345" s="156"/>
      <c r="MW345" s="149"/>
      <c r="MX345" s="149"/>
      <c r="MY345" s="149"/>
      <c r="MZ345" s="149"/>
      <c r="NA345" s="149"/>
      <c r="NB345" s="149"/>
      <c r="NC345" s="149"/>
      <c r="ND345" s="154"/>
      <c r="NE345" s="154"/>
      <c r="NF345" s="154"/>
      <c r="NG345" s="154"/>
      <c r="NH345" s="151"/>
      <c r="NI345" s="149"/>
      <c r="NJ345" s="149"/>
      <c r="NK345" s="149"/>
      <c r="NL345" s="149"/>
      <c r="NM345" s="149"/>
      <c r="NN345" s="94"/>
      <c r="NO345" s="151"/>
      <c r="NP345" s="160"/>
      <c r="NQ345" s="145" t="s">
        <v>1345</v>
      </c>
      <c r="NR345" s="196" t="s">
        <v>1349</v>
      </c>
      <c r="NS345" s="198"/>
      <c r="NT345" s="198"/>
      <c r="NU345" s="198"/>
      <c r="NV345" s="186"/>
      <c r="NW345" s="198"/>
      <c r="NX345" s="165" t="s">
        <v>1350</v>
      </c>
      <c r="NY345" s="138" t="s">
        <v>1341</v>
      </c>
      <c r="NZ345" s="165" t="s">
        <v>1350</v>
      </c>
      <c r="OA345" s="166"/>
      <c r="OB345" s="166"/>
      <c r="OC345" s="166"/>
      <c r="OD345" s="108">
        <f t="shared" si="795"/>
        <v>240</v>
      </c>
      <c r="OE345" s="109">
        <v>5</v>
      </c>
      <c r="OF345" s="110">
        <f t="shared" si="796"/>
        <v>23</v>
      </c>
      <c r="OG345" s="109">
        <v>7</v>
      </c>
      <c r="OH345" s="111">
        <f>ROUND(AVERAGEIF($ES$9:$ES$497,$ES345,EV$9:EV$497),0)</f>
        <v>57</v>
      </c>
      <c r="OI345" s="112">
        <f>ROUND(AVERAGEIF($ES$9:$ES$497,$ES345,EW$9:EW$497),0)</f>
        <v>69</v>
      </c>
      <c r="OJ345" s="112">
        <f>ROUND(AVERAGEIF($ES$9:$ES$497,$ES345,EX$9:EX$497),0)</f>
        <v>17</v>
      </c>
      <c r="OK345" s="112">
        <f>ROUND(AVERAGEIF($ES$9:$ES$497,$ES345,EY$9:EY$497),0)</f>
        <v>30</v>
      </c>
      <c r="OL345" s="112">
        <f>ROUND(AVERAGEIF($ES$9:$ES$497,$ES345,EZ$9:EZ$497),0)</f>
        <v>58</v>
      </c>
      <c r="OM345" s="112">
        <f>ROUND(AVERAGEIF($ES$9:$ES$497,$ES345,FA$9:FA$497),0)</f>
        <v>21</v>
      </c>
      <c r="ON345" s="112">
        <f>ROUND(AVERAGEIF($ES$9:$ES$497,$ES345,FB$9:FB$497),0)</f>
        <v>45</v>
      </c>
      <c r="OO345" s="112">
        <f>ROUND(AVERAGEIF($ES$9:$ES$497,$ES345,FC$9:FC$497),0)</f>
        <v>49</v>
      </c>
      <c r="OP345" s="112">
        <f>ROUND(AVERAGEIF($ES$9:$ES$497,$ES345,FD$9:FD$497),0)</f>
        <v>75</v>
      </c>
      <c r="OQ345" s="113">
        <f>ROUND(AVERAGEIF($ES$9:$ES$497,$ES345,FE$9:FE$497),0)</f>
        <v>66</v>
      </c>
      <c r="OR345" s="114">
        <f>ROUND(EV345/MAX(EV$9:EV$497)*100,0)</f>
        <v>21</v>
      </c>
      <c r="OS345" s="115">
        <f>ROUND(EW345/MAX(EW$9:EW$497)*100,0)</f>
        <v>63</v>
      </c>
      <c r="OT345" s="115">
        <f>ROUND(EX345/MAX(EX$9:EX$497)*100,0)</f>
        <v>8</v>
      </c>
      <c r="OU345" s="115">
        <f>ROUND(EY345/MAX(EY$9:EY$497)*100,0)</f>
        <v>11</v>
      </c>
      <c r="OV345" s="115">
        <f>ROUND(EZ345/MAX(EZ$9:EZ$497)*100,0)</f>
        <v>71</v>
      </c>
      <c r="OW345" s="115">
        <f>ROUND(FA345/MAX(FA$9:FA$497)*100,0)</f>
        <v>32</v>
      </c>
      <c r="OX345" s="115">
        <f>ROUND(FB345/MAX(FB$9:FB$497)*100,0)</f>
        <v>37</v>
      </c>
      <c r="OY345" s="116">
        <f>ROUND(FC345/MAX(FC$9:FC$497)*100,0)</f>
        <v>56</v>
      </c>
      <c r="OZ345" s="115">
        <f>ROUND(FD345/MAX(FD$9:FD$497)*100,0)</f>
        <v>67</v>
      </c>
      <c r="PA345" s="117">
        <f>ROUND(FE345/MAX(FE$9:FE$497)*100,0)</f>
        <v>37</v>
      </c>
      <c r="PB345" s="118">
        <f t="shared" si="797"/>
        <v>333</v>
      </c>
      <c r="PC345" s="115">
        <f t="shared" si="798"/>
        <v>522</v>
      </c>
      <c r="PD345" s="115">
        <f t="shared" si="799"/>
        <v>546</v>
      </c>
      <c r="PE345" s="115">
        <f t="shared" si="800"/>
        <v>445</v>
      </c>
      <c r="PF345" s="115">
        <f t="shared" si="801"/>
        <v>323</v>
      </c>
      <c r="PG345" s="119">
        <f t="shared" si="802"/>
        <v>323</v>
      </c>
      <c r="PH345" s="118">
        <f>ROUND(PB345/MAX(PB$9:PB$497)*100,0)</f>
        <v>40</v>
      </c>
      <c r="PI345" s="115">
        <f>ROUND(PC345/MAX(PC$9:PC$497)*100,0)</f>
        <v>63</v>
      </c>
      <c r="PJ345" s="115">
        <f>ROUND(PD345/MAX(PD$9:PD$497)*100,0)</f>
        <v>58</v>
      </c>
      <c r="PK345" s="115">
        <f>ROUND(PE345/MAX(PE$9:PE$497)*100,0)</f>
        <v>44</v>
      </c>
      <c r="PL345" s="115">
        <f>ROUND(PF345/MAX(PF$9:PF$497)*100,0)</f>
        <v>45</v>
      </c>
      <c r="PM345" s="119">
        <f>ROUND(PG345/MAX(PG$9:PG$497)*100,0)</f>
        <v>47</v>
      </c>
      <c r="PN345" s="118">
        <f>RANK(PH345,PH$9:PH$497,0)</f>
        <v>252</v>
      </c>
      <c r="PO345" s="115">
        <f>RANK(PI345,PI$9:PI$497,0)</f>
        <v>48</v>
      </c>
      <c r="PP345" s="115">
        <f>RANK(PJ345,PJ$9:PJ$497,0)</f>
        <v>144</v>
      </c>
      <c r="PQ345" s="115">
        <f>RANK(PK345,PK$9:PK$497,0)</f>
        <v>214</v>
      </c>
      <c r="PR345" s="115">
        <f>RANK(PL345,PL$9:PL$497,0)</f>
        <v>224</v>
      </c>
      <c r="PS345" s="119">
        <f>RANK(PM345,PM$9:PM$497,0)</f>
        <v>184</v>
      </c>
      <c r="PT345" s="120">
        <f>ROUND(FZ345/MAX(FZ$9:FZ$497)*100,0)</f>
        <v>28</v>
      </c>
      <c r="PU345" s="115">
        <f>ROUND(GA345/MAX(GA$9:GA$497)*100,0)</f>
        <v>61</v>
      </c>
      <c r="PV345" s="115">
        <f>ROUND(GB345/MAX(GB$9:GB$497)*100,0)</f>
        <v>10</v>
      </c>
      <c r="PW345" s="115">
        <f>ROUND(GC345/MAX(GC$9:GC$497)*100,0)</f>
        <v>18</v>
      </c>
      <c r="PX345" s="115">
        <f>ROUND(GD345/MAX(GD$9:GD$497)*100,0)</f>
        <v>67</v>
      </c>
      <c r="PY345" s="115">
        <f>ROUND(GE345/MAX(GE$9:GE$497)*100,0)</f>
        <v>29</v>
      </c>
      <c r="PZ345" s="115">
        <f>ROUND(GF345/MAX(GF$9:GF$497)*100,0)</f>
        <v>32</v>
      </c>
      <c r="QA345" s="116">
        <f>ROUND(GG345/MAX(GG$9:GG$497)*100,0)</f>
        <v>60</v>
      </c>
      <c r="QB345" s="115">
        <f>ROUND(GH345/MAX(GH$9:GH$497)*100,0)</f>
        <v>60</v>
      </c>
      <c r="QC345" s="121">
        <f>ROUND(GI345/MAX(GI$9:GI$497)*100,0)</f>
        <v>39</v>
      </c>
      <c r="QD345" s="120">
        <f>ROUND(AVERAGEIF($ES$9:$ES$497,$ES345,PT$9:PT$497),0)</f>
        <v>47</v>
      </c>
      <c r="QE345" s="120">
        <f>ROUND(AVERAGEIF($ES$9:$ES$497,$ES345,PU$9:PU$497),0)</f>
        <v>61</v>
      </c>
      <c r="QF345" s="120">
        <f>ROUND(AVERAGEIF($ES$9:$ES$497,$ES345,PV$9:PV$497),0)</f>
        <v>21</v>
      </c>
      <c r="QG345" s="120">
        <f>ROUND(AVERAGEIF($ES$9:$ES$497,$ES345,PW$9:PW$497),0)</f>
        <v>34</v>
      </c>
      <c r="QH345" s="120">
        <f>ROUND(AVERAGEIF($ES$9:$ES$497,$ES345,PX$9:PX$497),0)</f>
        <v>48</v>
      </c>
      <c r="QI345" s="120">
        <f>ROUND(AVERAGEIF($ES$9:$ES$497,$ES345,PY$9:PY$497),0)</f>
        <v>18</v>
      </c>
      <c r="QJ345" s="120">
        <f>ROUND(AVERAGEIF($ES$9:$ES$497,$ES345,PZ$9:PZ$497),0)</f>
        <v>31</v>
      </c>
      <c r="QK345" s="120">
        <f>ROUND(AVERAGEIF($ES$9:$ES$497,$ES345,QA$9:QA$497),0)</f>
        <v>40</v>
      </c>
      <c r="QL345" s="120">
        <f>ROUND(AVERAGEIF($ES$9:$ES$497,$ES345,QB$9:QB$497),0)</f>
        <v>51</v>
      </c>
      <c r="QM345" s="120">
        <f>ROUND(AVERAGEIF($ES$9:$ES$497,$ES345,QC$9:QC$497),0)</f>
        <v>32</v>
      </c>
      <c r="QN345" s="114">
        <f t="shared" si="803"/>
        <v>360</v>
      </c>
      <c r="QO345" s="115">
        <f t="shared" si="804"/>
        <v>588</v>
      </c>
      <c r="QP345" s="115">
        <f t="shared" si="805"/>
        <v>628</v>
      </c>
      <c r="QQ345" s="115">
        <f t="shared" si="806"/>
        <v>540</v>
      </c>
      <c r="QR345" s="115">
        <f t="shared" si="807"/>
        <v>396</v>
      </c>
      <c r="QS345" s="119">
        <f t="shared" si="808"/>
        <v>362</v>
      </c>
      <c r="QT345" s="114">
        <f>ROUND((QN345-MIN(QN$9:QN$497))/(MAX(QN$9:QN$497)-MIN(QN$9:QN$497))*100,0)</f>
        <v>21</v>
      </c>
      <c r="QU345" s="115">
        <f>ROUND((QO345-MIN(QO$9:QO$497))/(MAX(QO$9:QO$497)-MIN(QO$9:QO$497))*100,0)</f>
        <v>55</v>
      </c>
      <c r="QV345" s="115">
        <f>ROUND((QP345-MIN(QP$9:QP$497))/(MAX(QP$9:QP$497)-MIN(QP$9:QP$497))*100,0)</f>
        <v>40</v>
      </c>
      <c r="QW345" s="115">
        <f>ROUND((QQ345-MIN(QQ$9:QQ$497))/(MAX(QQ$9:QQ$497)-MIN(QQ$9:QQ$497))*100,0)</f>
        <v>32</v>
      </c>
      <c r="QX345" s="115">
        <f>ROUND((QR345-MIN(QR$9:QR$497))/(MAX(QR$9:QR$497)-MIN(QR$9:QR$497))*100,0)</f>
        <v>26</v>
      </c>
      <c r="QY345" s="115">
        <f>ROUND((QS345-MIN(QS$9:QS$497))/(MAX(QS$9:QS$497)-MIN(QS$9:QS$497))*100,0)</f>
        <v>38</v>
      </c>
      <c r="QZ345" s="114">
        <f>RANK(QN345,QN$9:QN$497,0)</f>
        <v>395</v>
      </c>
      <c r="RA345" s="115">
        <f>RANK(QO345,QO$9:QO$497,0)</f>
        <v>31</v>
      </c>
      <c r="RB345" s="115">
        <f>RANK(QP345,QP$9:QP$497,0)</f>
        <v>102</v>
      </c>
      <c r="RC345" s="115">
        <f>RANK(QQ345,QQ$9:QQ$497,0)</f>
        <v>259</v>
      </c>
      <c r="RD345" s="115">
        <f>RANK(QR345,QR$9:QR$497,0)</f>
        <v>382</v>
      </c>
      <c r="RE345" s="115">
        <f>RANK(QS345,QS$9:QS$497,0)</f>
        <v>226</v>
      </c>
      <c r="RF345" s="122"/>
      <c r="RG345" s="115">
        <f>($RH$3*(IH345+IJ345)*100*100/MAX(EX$9:EX$497)*$RO$3) +($RH$3*(II345+IJ345)*100*100/MAX(EX$9:EX$497)*$RO$4) + ($RH$3*IK345*100*100/MAX(EX$9:EX$497)*0.098)</f>
        <v>0</v>
      </c>
      <c r="RH345" s="115">
        <f>($RH$4*IL345*100*100/MAX(EZ$9:EZ$497))*$RQ$3</f>
        <v>2.7600000000000002</v>
      </c>
      <c r="RI345" s="115">
        <f>($RH$3*IM345*100*100/MAX(EY$9:EY$497))*$RQ$4</f>
        <v>0</v>
      </c>
      <c r="RJ345" s="115">
        <f>($RH$3*IN345*100*100/MAX(EX$9:EX$497))</f>
        <v>0</v>
      </c>
      <c r="RK345" s="115">
        <f>($RH$4*IO345*100*100/MAX(EZ$9:EZ$497))*$RQ$3</f>
        <v>0</v>
      </c>
      <c r="RL345" s="115">
        <f>(($RL$4*IP345*100*((100/MAX(EX$9:EX$497)+100/MAX(EZ$9:EZ$497))/2))+($RL$4*IQ345*100*((100/MAX(EX$9:EX$497)+100/MAX(EZ$9:EZ$497))/2))+($RL$4*IR345*100*((100/MAX(EX$9:EX$497)+100/MAX(EZ$9:EZ$497))/2))+($RL$4*IS345*100*((100/MAX(EX$9:EX$497)+100/MAX(EZ$9:EZ$497))/2))+($RL$4*IT345*100*((100/MAX(EX$9:EX$497)+100/MAX(EZ$9:EZ$497))/2))+($RL$4*IU345*100*((100/MAX(EX$9:EX$497)+100/MAX(EZ$9:EZ$497))/2))+($RL$4*IV345*100*((100/MAX(EX$9:EX$497)+100/MAX(EZ$9:EZ$497))/2))+($RL$4*IW345*100*((100/MAX(EX$9:EX$497)+100/MAX(EZ$9:EZ$497))/2)))*$RS$3</f>
        <v>0</v>
      </c>
      <c r="RM345" s="115">
        <f>(($RH$3*IX345*100*100/MAX(EX$9:EX$497))+($RH$3*IY345*100*100/MAX(EX$9:EX$497))+($RH$3*IZ345*100*100/MAX(EX$9:EX$497))+($RH$3*JA345*100*100/MAX(EX$9:EX$497))+($RH$3*JB345*100*100/MAX(EX$9:EX$497))+($RH$3*JC345*100*100/MAX(EX$9:EX$497))+($RH$3*JD345*100*100/MAX(EX$9:EX$497))+($RH$3*JE345*100*100/MAX(EX$9:EX$497)))*$RS$4</f>
        <v>0</v>
      </c>
      <c r="RN345" s="115">
        <f>(($RH$4*JF345*100*100/MAX(EZ$9:EZ$497)) + ($RH$4*JG345*100*100/MAX(EZ$9:EZ$497)) + ($RH$4*JH345*100*100/MAX(EZ$9:EZ$497)) + ($RH$4*JI345*100*100/MAX(EZ$9:EZ$497)) + ($RH$4*JJ345*100*100/MAX(EZ$9:EZ$497)) + ($RH$4*JK345*100*100/MAX(EZ$9:EZ$497)) + ($RH$4*JL345*100*100/MAX(EZ$9:EZ$497)) + ($RH$4*JM345*100*100/MAX(EZ$9:EZ$497)))*$RU$3</f>
        <v>1.8400000000000003</v>
      </c>
      <c r="RO345" s="115">
        <f>(($RL$4*JN345*100*((100/MAX(EX$9:EX$497)+100/MAX(EZ$9:EZ$497))/2))+($RL$4*JO345*100*((100/MAX(EX$9:EX$497)+100/MAX(EZ$9:EZ$497))/2))+($RL$4*JP345*100*((100/MAX(EX$9:EX$497)+100/MAX(EZ$9:EZ$497))/2))+($RL$4*JQ345*100*((100/MAX(EX$9:EX$497)+100/MAX(EZ$9:EZ$497))/2))+($RL$4*JR345*100*((100/MAX(EX$9:EX$497)+100/MAX(EZ$9:EZ$497))/2))+($RL$4*JS345*100*((100/MAX(EX$9:EX$497)+100/MAX(EZ$9:EZ$497))/2))+($RL$4*JT345*100*((100/MAX(EX$9:EX$497)+100/MAX(EZ$9:EZ$497))/2))+($RL$4*JU345*100*((100/MAX(EX$9:EX$497)+100/MAX(EZ$9:EZ$497))/2))+($RL$4*JV345*100*((100/MAX(EX$9:EX$497)+100/MAX(EZ$9:EZ$497))/2))+($RL$4*JW345*100*((100/MAX(EX$9:EX$497)+100/MAX(EZ$9:EZ$497))/2))+($RL$4*JX345*100*((100/MAX(EX$9:EX$497)+100/MAX(EZ$9:EZ$497))/2))+($RL$4*JY345*100*((100/MAX(EX$9:EX$497)+100/MAX(EZ$9:EZ$497))/2))+($RL$4*JZ345*100*((100/MAX(EX$9:EX$497)+100/MAX(EZ$9:EZ$497))/2)))*$RW$3/2</f>
        <v>0</v>
      </c>
      <c r="RP345" s="119">
        <f>($RJ$3*KA345*100*100/MAX(FA$9:FA$497)) + ($RJ$3*KB345*100*100/MAX(FA$9:FA$497)/2) + ($RJ$3*KC345*100*100/MAX(FA$9:FA$497)/2) + ($RJ$3*KD345*100*100/MAX(FA$9:FA$497)/4) + ($RJ$3*KE345*100*100/MAX(FA$9:FA$497)/4)</f>
        <v>0</v>
      </c>
      <c r="RQ345" s="118">
        <f>($RL$4*KF345*100*((100/MAX(EX$9:EX$497)+100/MAX(EZ$9:EZ$497)))) * ($RO$3/2) + (($RL$4*KG345*100*((100/MAX(EX$9:EX$497)+100/MAX(EZ$9:EZ$497))))+($RL$4*KH345*100*((100/MAX(EX$9:EX$497)+100/MAX(EZ$9:EZ$497))))+($RL$4*KI345*100*((100/MAX(EX$9:EX$497)+100/MAX(EZ$9:EZ$497))))+($RL$4*KJ345*100*((100/MAX(EX$9:EX$497)+100/MAX(EZ$9:EZ$497))))+($RL$4*KK345*100*((100/MAX(EX$9:EX$497)+100/MAX(EZ$9:EZ$497))))+($RL$4*KL345*100*((100/MAX(EX$9:EX$497)+100/MAX(EZ$9:EZ$497))))+($RL$4*KM345*100*((100/MAX(EX$9:EX$497)+100/MAX(EZ$9:EZ$497))))+($RL$4*KN345*100*((100/MAX(EX$9:EX$497)+100/MAX(EZ$9:EZ$497))))+($RL$4*KO345*100*((100/MAX(EX$9:EX$497)+100/MAX(EZ$9:EZ$497))))+($RL$4*KP345*100*((100/MAX(EX$9:EX$497)+100/MAX(EZ$9:EZ$497))))+($RL$4*KQ345*100*((100/MAX(EX$9:EX$497)+100/MAX(EZ$9:EZ$497))))+($RL$4*KR345*100*((100/MAX(EX$9:EX$497)+100/MAX(EZ$9:EZ$497))))+($RL$4*KS345*100*((100/MAX(EX$9:EX$497)+100/MAX(EZ$9:EZ$497))))+($RL$4*KV345*100*((100/MAX(EX$9:EX$497)+100/MAX(EZ$9:EZ$497))))) * (($RO$3+$RO$4)/6)</f>
        <v>0</v>
      </c>
      <c r="RR345" s="115">
        <f>(($RL$4*KW345*100*((100/MAX(EX$9:EX$497)+100/MAX(EZ$9:EZ$497))))) * ($RO$3/2) + (($RL$4*KX345*100*((100/MAX(EX$9:EX$497)+100/MAX(EZ$9:EZ$497))))+($RL$4*KY345*100*((100/MAX(EX$9:EX$497)+100/MAX(EZ$9:EZ$497))))+($RL$4*KZ345*100*((100/MAX(EX$9:EX$497)+100/MAX(EZ$9:EZ$497))))+($RL$4*LA345*100*((100/MAX(EX$9:EX$497)+100/MAX(EZ$9:EZ$497))))+($RL$4*LB345*100*((100/MAX(EX$9:EX$497)+100/MAX(EZ$9:EZ$497))))+($RL$4*LC345*100*((100/MAX(EX$9:EX$497)+100/MAX(EZ$9:EZ$497))))) * (($RO$3+$RO$4)/6)</f>
        <v>0</v>
      </c>
      <c r="RS345" s="119">
        <f>(($RL$4*LD345*100*((100/MAX(EX$9:EX$497)+100/MAX(EZ$9:EZ$497))))+($RL$4*LE345*100*((100/MAX(EX$9:EX$497)+100/MAX(EZ$9:EZ$497))))) * (($RO$3+$RO$4)/6)</f>
        <v>0</v>
      </c>
      <c r="RT345" s="118">
        <f>($RJ$4*LH345*100*(100/MAX(EV$9:EV$497)))+($RJ$4*LI345*100*(100/MAX(EV$9:EV$497)))</f>
        <v>0</v>
      </c>
      <c r="RU345" s="119">
        <f>($RJ$4*LJ345*(100/MAX(EV$9:EV$497)))/2 + ($RL$3*LK345*(100/MAX(EW$9:EW$497))) + ($RJ$4*LL345*(100/MAX(EV$9:EV$497)))/4 + ($RL$3*LM345*(100/MAX(EW$9:EW$497)))</f>
        <v>0</v>
      </c>
      <c r="RV345" s="118">
        <f>($RJ$4*LN345*100*100/MAX(EV$9:EV$497)/2)+($RJ$4*LO345*100*100/MAX(EV$9:EV$497)/2)+($RJ$4*LP345*100*100/MAX(EV$9:EV$497))+($RJ$4*LQ345*100*100/MAX(EV$9:EV$497))+($RJ$4*LR345*100*100/MAX(EV$9:EV$497))</f>
        <v>0</v>
      </c>
      <c r="RW345" s="115">
        <f>($RJ$4*LS345*100*100/MAX(EV$9:EV$497)) + (($RJ$4*LT345*100*100/MAX(EV$9:EV$497))+($RJ$4*LU345*100*100/MAX(EV$9:EV$497))+($RJ$4*LV345*100*100/MAX(EV$9:EV$497))+($RJ$4*LW345*100*100/MAX(EV$9:EV$497))+($RJ$4*LX345*100*100/MAX(EV$9:EV$497))+($RJ$4*LY345*100*100/MAX(EV$9:EV$497))+($RJ$4*LZ345*100*100/MAX(EV$9:EV$497))+($RJ$4*MA345*100*100/MAX(EV$9:EV$497)))/2</f>
        <v>0</v>
      </c>
      <c r="RX345" s="119">
        <f>($RJ$4*MB345*100*100/MAX(EV$9:EV$497))+($RJ$4*MC345*100*100/MAX(EV$9:EV$497))+($RJ$4*MD345*100*100/MAX(EV$9:EV$497))+($RJ$4*ME345*100*100/MAX(EV$9:EV$497))+($RJ$4*MF345*100*100/MAX(EV$9:EV$497))+($RJ$4*MG345*100*100/MAX(EV$9:EV$497))+($RJ$4*MH345*100*100/MAX(EV$9:EV$497))+($RJ$4*MI345*100*100/MAX(EV$9:EV$497))+($RJ$4*MJ345*100*100/MAX(EV$9:EV$497))+($RJ$4*MK345*100*100/MAX(EV$9:EV$497))+($RJ$4*ML345*100*100/MAX(EV$9:EV$497))+($RJ$4*MM345*100*100/MAX(EV$9:EV$497))+($RJ$4*MN345*100*100/MAX(EV$9:EV$497))</f>
        <v>0</v>
      </c>
      <c r="RY345" s="118">
        <f>($RJ$4*MQ345*100*100/MAX(EV$9:EV$497))/2 + (($RJ$4*MR345*100*100/MAX(EV$9:EV$497))+($RJ$4*MS345*100*100/MAX(EV$9:EV$497))+($RJ$4*MT345*100*100/MAX(EV$9:EV$497))+($RJ$4*MU345*100*100/MAX(EV$9:EV$497))+($RJ$4*MV345*100*100/MAX(EV$9:EV$497))+($RJ$4*MW345*100*100/MAX(EV$9:EV$497))+($RJ$4*MX345*100*100/MAX(EV$9:EV$497))+($RJ$4*MY345*100*100/MAX(EV$9:EV$497))+($RJ$4*MZ345*100*100/MAX(EV$9:EV$497))+($RJ$4*NA345*100*100/MAX(EV$9:EV$497))+($RJ$4*NB345*100*100/MAX(EV$9:EV$497))+($RJ$4*NC345*100*100/MAX(EV$9:EV$497))+($RJ$4*ND345*100*100/MAX(EV$9:EV$497))+($RJ$4*NG345*100*100/MAX(EV$9:EV$497)))/4</f>
        <v>0</v>
      </c>
      <c r="RZ345" s="115">
        <f>($RJ$4*NH345*100*100/MAX(EV$9:EV$497))/2 + (($RJ$4*NI345*100*100/MAX(EV$9:EV$497))+($RJ$4*NJ345*100*100/MAX(EV$9:EV$497))+($RJ$4*NK345*100*100/MAX(EV$9:EV$497))+($RJ$4*NL345*100*100/MAX(EV$9:EV$497))+($RJ$4*NM345*100*100/MAX(EV$9:EV$497))+($RJ$4*NN345*100*100/MAX(EV$9:EV$497)))/4</f>
        <v>0</v>
      </c>
      <c r="SA345" s="117">
        <f>(($RJ$4*NO345*100*100/MAX(EV$9:EV$497))+($RJ$4*NP345*100*100/MAX(EV$9:EV$497)))/4</f>
        <v>0</v>
      </c>
      <c r="SB345" s="118">
        <f t="shared" si="809"/>
        <v>4.6000000000000005</v>
      </c>
      <c r="SC345" s="115">
        <f t="shared" si="810"/>
        <v>0</v>
      </c>
      <c r="SD345" s="115">
        <f t="shared" si="811"/>
        <v>20.040000000000003</v>
      </c>
      <c r="SE345" s="115">
        <f t="shared" si="812"/>
        <v>0</v>
      </c>
      <c r="SF345" s="115">
        <f t="shared" si="813"/>
        <v>0</v>
      </c>
      <c r="SG345" s="115">
        <f t="shared" si="814"/>
        <v>0</v>
      </c>
      <c r="SH345" s="115">
        <f>ROUND(SB345/MAX(SB$9:SB$497)*100,0)</f>
        <v>6</v>
      </c>
      <c r="SI345" s="115">
        <f>ROUND(SC345/MAX(SC$9:SC$497)*100,0)</f>
        <v>0</v>
      </c>
      <c r="SJ345" s="115">
        <f>ROUND(SD345/MAX(SD$9:SD$497)*100,0)</f>
        <v>32</v>
      </c>
      <c r="SK345" s="115">
        <f>ROUND(SE345/MAX(SE$9:SE$497)*100,0)</f>
        <v>0</v>
      </c>
      <c r="SL345" s="115">
        <f>ROUND(SF345/MAX(SF$9:SF$497)*100,0)</f>
        <v>0</v>
      </c>
      <c r="SM345" s="121">
        <f>ROUND(SG345/MAX(SG$9:SG$497)*100,0)</f>
        <v>0</v>
      </c>
      <c r="SN345" s="115">
        <f>ROUND(AVERAGEIF($ES$9:$ES$497,$ES345,SH$9:SH$497),0)</f>
        <v>12</v>
      </c>
      <c r="SO345" s="115">
        <f>ROUND(AVERAGEIF($ES$9:$ES$497,$ES345,SI$9:SI$497),0)</f>
        <v>5</v>
      </c>
      <c r="SP345" s="115">
        <f>ROUND(AVERAGEIF($ES$9:$ES$497,$ES345,SJ$9:SJ$497),0)</f>
        <v>26</v>
      </c>
      <c r="SQ345" s="115">
        <f>ROUND(AVERAGEIF($ES$9:$ES$497,$ES345,SK$9:SK$497),0)</f>
        <v>6</v>
      </c>
      <c r="SR345" s="115">
        <f>ROUND(AVERAGEIF($ES$9:$ES$497,$ES345,SL$9:SL$497),0)</f>
        <v>8</v>
      </c>
      <c r="SS345" s="121">
        <f>ROUND(AVERAGEIF($ES$9:$ES$497,$ES345,SM$9:SM$497),0)</f>
        <v>4</v>
      </c>
      <c r="ST345" s="114">
        <f>RANK(SB345,SB$9:SB$497,0)</f>
        <v>261</v>
      </c>
      <c r="SU345" s="115">
        <f>RANK(SC345,SC$9:SC$497,0)</f>
        <v>320</v>
      </c>
      <c r="SV345" s="115">
        <f>RANK(SD345,SD$9:SD$497,0)</f>
        <v>45</v>
      </c>
      <c r="SW345" s="115">
        <f>RANK(SE345,SE$9:SE$497,0)</f>
        <v>320</v>
      </c>
      <c r="SX345" s="115">
        <f>RANK(SF345,SF$9:SF$497,0)</f>
        <v>317</v>
      </c>
      <c r="SY345" s="115">
        <f>RANK(SG345,SG$9:SG$497,0)</f>
        <v>308</v>
      </c>
      <c r="SZ345" s="115">
        <f>COUNTIFS(SB$9:SB$497,"&gt;"&amp;SB345,$ES$9:$ES$497,$ES345)+1</f>
        <v>52</v>
      </c>
      <c r="TA345" s="115">
        <f>COUNTIFS(SC$9:SC$497,"&gt;"&amp;SC345,$ES$9:$ES$497,$ES345)+1</f>
        <v>64</v>
      </c>
      <c r="TB345" s="115">
        <f>COUNTIFS(SD$9:SD$497,"&gt;"&amp;SD345,$ES$9:$ES$497,$ES345)+1</f>
        <v>39</v>
      </c>
      <c r="TC345" s="115">
        <f>COUNTIFS(SE$9:SE$497,"&gt;"&amp;SE345,$ES$9:$ES$497,$ES345)+1</f>
        <v>64</v>
      </c>
      <c r="TD345" s="115">
        <f>COUNTIFS(SF$9:SF$497,"&gt;"&amp;SF345,$ES$9:$ES$497,$ES345)+1</f>
        <v>64</v>
      </c>
      <c r="TE345" s="117">
        <f>COUNTIFS(SG$9:SG$497,"&gt;"&amp;SG345,$ES$9:$ES$497,$ES345)+1</f>
        <v>60</v>
      </c>
      <c r="TF345" s="118">
        <f t="shared" si="815"/>
        <v>69</v>
      </c>
      <c r="TG345" s="115">
        <f t="shared" si="816"/>
        <v>40</v>
      </c>
      <c r="TH345" s="115">
        <f t="shared" si="817"/>
        <v>95</v>
      </c>
      <c r="TI345" s="115">
        <f t="shared" si="818"/>
        <v>58</v>
      </c>
      <c r="TJ345" s="115">
        <f t="shared" si="819"/>
        <v>44</v>
      </c>
      <c r="TK345" s="115">
        <f t="shared" si="820"/>
        <v>45</v>
      </c>
      <c r="TL345" s="117">
        <f t="shared" si="821"/>
        <v>47</v>
      </c>
      <c r="TM345" s="118">
        <f>ROUND(TF345/MAX(TF$9:TF$497)*100,0)</f>
        <v>38</v>
      </c>
      <c r="TN345" s="115">
        <f>ROUND(TG345/MAX(TG$9:TG$497)*100,0)</f>
        <v>22</v>
      </c>
      <c r="TO345" s="115">
        <f>ROUND(TH345/MAX(TH$9:TH$497)*100,0)</f>
        <v>52</v>
      </c>
      <c r="TP345" s="115">
        <f>ROUND(TI345/MAX(TI$9:TI$497)*100,0)</f>
        <v>32</v>
      </c>
      <c r="TQ345" s="115">
        <f>ROUND(TJ345/MAX(TJ$9:TJ$497)*100,0)</f>
        <v>22</v>
      </c>
      <c r="TR345" s="115">
        <f>ROUND(TK345/MAX(TK$9:TK$497)*100,0)</f>
        <v>23</v>
      </c>
      <c r="TS345" s="119">
        <f>ROUND(TL345/MAX(TL$9:TL$497)*100,0)</f>
        <v>24</v>
      </c>
      <c r="TT345" s="120">
        <f>RANK(TM345,TM$9:TM$497,0)</f>
        <v>236</v>
      </c>
      <c r="TU345" s="115">
        <f>RANK(TN345,TN$9:TN$497,0)</f>
        <v>284</v>
      </c>
      <c r="TV345" s="115">
        <f>RANK(TO345,TO$9:TO$497,0)</f>
        <v>43</v>
      </c>
      <c r="TW345" s="115">
        <f>RANK(TP345,TP$9:TP$497,0)</f>
        <v>207</v>
      </c>
      <c r="TX345" s="115">
        <f>RANK(TQ345,TQ$9:TQ$497,0)</f>
        <v>240</v>
      </c>
      <c r="TY345" s="115">
        <f>RANK(TR345,TR$9:TR$497,0)</f>
        <v>255</v>
      </c>
      <c r="TZ345" s="121">
        <f>RANK(TS345,TS$9:TS$497,0)</f>
        <v>215</v>
      </c>
      <c r="UA345" s="132"/>
      <c r="UB345" s="7" t="s">
        <v>1</v>
      </c>
    </row>
    <row r="346" spans="1:548" x14ac:dyDescent="0.15">
      <c r="A346" s="183">
        <v>338</v>
      </c>
      <c r="B346" s="200" t="s">
        <v>1349</v>
      </c>
      <c r="C346" s="143"/>
      <c r="D346" s="143"/>
      <c r="E346" s="161" t="s">
        <v>518</v>
      </c>
      <c r="F346" s="65">
        <v>102</v>
      </c>
      <c r="G346" s="65" t="s">
        <v>908</v>
      </c>
      <c r="H346" s="144" t="s">
        <v>1005</v>
      </c>
      <c r="I346" s="66" t="s">
        <v>521</v>
      </c>
      <c r="J346" s="67" t="s">
        <v>521</v>
      </c>
      <c r="K346" s="67" t="s">
        <v>521</v>
      </c>
      <c r="L346" s="67" t="s">
        <v>521</v>
      </c>
      <c r="M346" s="67" t="s">
        <v>521</v>
      </c>
      <c r="N346" s="67" t="s">
        <v>521</v>
      </c>
      <c r="O346" s="67" t="s">
        <v>521</v>
      </c>
      <c r="P346" s="67" t="s">
        <v>521</v>
      </c>
      <c r="Q346" s="67" t="s">
        <v>521</v>
      </c>
      <c r="R346" s="68" t="s">
        <v>521</v>
      </c>
      <c r="S346" s="69" t="s">
        <v>521</v>
      </c>
      <c r="T346" s="67" t="s">
        <v>521</v>
      </c>
      <c r="U346" s="67" t="s">
        <v>521</v>
      </c>
      <c r="V346" s="67" t="s">
        <v>521</v>
      </c>
      <c r="W346" s="67" t="s">
        <v>521</v>
      </c>
      <c r="X346" s="67" t="s">
        <v>521</v>
      </c>
      <c r="Y346" s="67" t="s">
        <v>521</v>
      </c>
      <c r="Z346" s="67" t="s">
        <v>521</v>
      </c>
      <c r="AA346" s="67" t="s">
        <v>521</v>
      </c>
      <c r="AB346" s="68" t="s">
        <v>521</v>
      </c>
      <c r="AC346" s="69" t="s">
        <v>521</v>
      </c>
      <c r="AD346" s="67" t="s">
        <v>521</v>
      </c>
      <c r="AE346" s="67" t="s">
        <v>521</v>
      </c>
      <c r="AF346" s="67" t="s">
        <v>521</v>
      </c>
      <c r="AG346" s="67" t="s">
        <v>521</v>
      </c>
      <c r="AH346" s="67" t="s">
        <v>521</v>
      </c>
      <c r="AI346" s="67" t="s">
        <v>521</v>
      </c>
      <c r="AJ346" s="67" t="s">
        <v>521</v>
      </c>
      <c r="AK346" s="67" t="s">
        <v>521</v>
      </c>
      <c r="AL346" s="68" t="s">
        <v>521</v>
      </c>
      <c r="AM346" s="69" t="s">
        <v>521</v>
      </c>
      <c r="AN346" s="67" t="s">
        <v>521</v>
      </c>
      <c r="AO346" s="67" t="s">
        <v>521</v>
      </c>
      <c r="AP346" s="67" t="s">
        <v>521</v>
      </c>
      <c r="AQ346" s="67" t="s">
        <v>521</v>
      </c>
      <c r="AR346" s="67" t="s">
        <v>521</v>
      </c>
      <c r="AS346" s="67" t="s">
        <v>521</v>
      </c>
      <c r="AT346" s="67" t="s">
        <v>521</v>
      </c>
      <c r="AU346" s="67" t="s">
        <v>521</v>
      </c>
      <c r="AV346" s="68" t="s">
        <v>521</v>
      </c>
      <c r="AW346" s="69" t="s">
        <v>521</v>
      </c>
      <c r="AX346" s="67" t="s">
        <v>521</v>
      </c>
      <c r="AY346" s="67" t="s">
        <v>521</v>
      </c>
      <c r="AZ346" s="67" t="s">
        <v>521</v>
      </c>
      <c r="BA346" s="67" t="s">
        <v>521</v>
      </c>
      <c r="BB346" s="67" t="s">
        <v>521</v>
      </c>
      <c r="BC346" s="67" t="s">
        <v>521</v>
      </c>
      <c r="BD346" s="67" t="s">
        <v>521</v>
      </c>
      <c r="BE346" s="67" t="s">
        <v>521</v>
      </c>
      <c r="BF346" s="68" t="s">
        <v>521</v>
      </c>
      <c r="BG346" s="69" t="s">
        <v>521</v>
      </c>
      <c r="BH346" s="67" t="s">
        <v>521</v>
      </c>
      <c r="BI346" s="67" t="s">
        <v>521</v>
      </c>
      <c r="BJ346" s="67" t="s">
        <v>521</v>
      </c>
      <c r="BK346" s="67" t="s">
        <v>521</v>
      </c>
      <c r="BL346" s="67" t="s">
        <v>521</v>
      </c>
      <c r="BM346" s="67" t="s">
        <v>521</v>
      </c>
      <c r="BN346" s="67" t="s">
        <v>521</v>
      </c>
      <c r="BO346" s="67" t="s">
        <v>521</v>
      </c>
      <c r="BP346" s="68" t="s">
        <v>521</v>
      </c>
      <c r="BQ346" s="70" t="s">
        <v>521</v>
      </c>
      <c r="BR346" s="67" t="s">
        <v>521</v>
      </c>
      <c r="BS346" s="67" t="s">
        <v>521</v>
      </c>
      <c r="BT346" s="67" t="s">
        <v>521</v>
      </c>
      <c r="BU346" s="67" t="s">
        <v>521</v>
      </c>
      <c r="BV346" s="67" t="s">
        <v>521</v>
      </c>
      <c r="BW346" s="67" t="s">
        <v>521</v>
      </c>
      <c r="BX346" s="67" t="s">
        <v>521</v>
      </c>
      <c r="BY346" s="67" t="s">
        <v>521</v>
      </c>
      <c r="BZ346" s="68" t="s">
        <v>521</v>
      </c>
      <c r="CA346" s="69" t="s">
        <v>521</v>
      </c>
      <c r="CB346" s="67" t="s">
        <v>521</v>
      </c>
      <c r="CC346" s="67" t="s">
        <v>521</v>
      </c>
      <c r="CD346" s="67" t="s">
        <v>521</v>
      </c>
      <c r="CE346" s="67" t="s">
        <v>521</v>
      </c>
      <c r="CF346" s="67" t="s">
        <v>521</v>
      </c>
      <c r="CG346" s="67" t="s">
        <v>521</v>
      </c>
      <c r="CH346" s="67" t="s">
        <v>521</v>
      </c>
      <c r="CI346" s="67" t="s">
        <v>521</v>
      </c>
      <c r="CJ346" s="68" t="s">
        <v>521</v>
      </c>
      <c r="CK346" s="69" t="s">
        <v>521</v>
      </c>
      <c r="CL346" s="67" t="s">
        <v>521</v>
      </c>
      <c r="CM346" s="67" t="s">
        <v>521</v>
      </c>
      <c r="CN346" s="67" t="s">
        <v>521</v>
      </c>
      <c r="CO346" s="67" t="s">
        <v>521</v>
      </c>
      <c r="CP346" s="67" t="s">
        <v>521</v>
      </c>
      <c r="CQ346" s="67" t="s">
        <v>521</v>
      </c>
      <c r="CR346" s="67" t="s">
        <v>521</v>
      </c>
      <c r="CS346" s="67" t="s">
        <v>521</v>
      </c>
      <c r="CT346" s="68" t="s">
        <v>521</v>
      </c>
      <c r="CU346" s="69" t="s">
        <v>521</v>
      </c>
      <c r="CV346" s="67" t="s">
        <v>521</v>
      </c>
      <c r="CW346" s="67" t="s">
        <v>521</v>
      </c>
      <c r="CX346" s="67" t="s">
        <v>521</v>
      </c>
      <c r="CY346" s="67" t="s">
        <v>521</v>
      </c>
      <c r="CZ346" s="67" t="s">
        <v>521</v>
      </c>
      <c r="DA346" s="67" t="s">
        <v>521</v>
      </c>
      <c r="DB346" s="67" t="s">
        <v>521</v>
      </c>
      <c r="DC346" s="67" t="s">
        <v>521</v>
      </c>
      <c r="DD346" s="68" t="s">
        <v>521</v>
      </c>
      <c r="DE346" s="69" t="s">
        <v>521</v>
      </c>
      <c r="DF346" s="71" t="s">
        <v>521</v>
      </c>
      <c r="DG346" s="67" t="s">
        <v>521</v>
      </c>
      <c r="DH346" s="67" t="s">
        <v>521</v>
      </c>
      <c r="DI346" s="67" t="s">
        <v>521</v>
      </c>
      <c r="DJ346" s="67" t="s">
        <v>521</v>
      </c>
      <c r="DK346" s="67" t="s">
        <v>521</v>
      </c>
      <c r="DL346" s="67" t="s">
        <v>521</v>
      </c>
      <c r="DM346" s="67" t="s">
        <v>521</v>
      </c>
      <c r="DN346" s="68" t="s">
        <v>521</v>
      </c>
      <c r="DO346" s="70" t="s">
        <v>521</v>
      </c>
      <c r="DP346" s="71" t="s">
        <v>521</v>
      </c>
      <c r="DQ346" s="67" t="s">
        <v>521</v>
      </c>
      <c r="DR346" s="67" t="s">
        <v>521</v>
      </c>
      <c r="DS346" s="67" t="s">
        <v>521</v>
      </c>
      <c r="DT346" s="67" t="s">
        <v>521</v>
      </c>
      <c r="DU346" s="67" t="s">
        <v>521</v>
      </c>
      <c r="DV346" s="67" t="s">
        <v>521</v>
      </c>
      <c r="DW346" s="67" t="s">
        <v>521</v>
      </c>
      <c r="DX346" s="72" t="s">
        <v>521</v>
      </c>
      <c r="DY346" s="146" t="s">
        <v>522</v>
      </c>
      <c r="DZ346" s="74">
        <v>3</v>
      </c>
      <c r="EA346" s="74">
        <v>4</v>
      </c>
      <c r="EB346" s="74">
        <v>4</v>
      </c>
      <c r="EC346" s="75">
        <v>5</v>
      </c>
      <c r="ED346" s="168" t="s">
        <v>522</v>
      </c>
      <c r="EE346" s="74">
        <f t="shared" si="765"/>
        <v>3</v>
      </c>
      <c r="EF346" s="74">
        <f t="shared" si="766"/>
        <v>12</v>
      </c>
      <c r="EG346" s="74">
        <f t="shared" si="767"/>
        <v>48</v>
      </c>
      <c r="EH346" s="77">
        <f t="shared" si="768"/>
        <v>240</v>
      </c>
      <c r="EI346" s="73">
        <v>10</v>
      </c>
      <c r="EJ346" s="74">
        <v>50</v>
      </c>
      <c r="EK346" s="74">
        <v>270</v>
      </c>
      <c r="EL346" s="74">
        <v>450</v>
      </c>
      <c r="EM346" s="75">
        <v>1350</v>
      </c>
      <c r="EN346" s="78">
        <v>1</v>
      </c>
      <c r="EO346" s="79">
        <f t="shared" si="769"/>
        <v>1.6666666666666667</v>
      </c>
      <c r="EP346" s="79">
        <f t="shared" si="770"/>
        <v>2.25</v>
      </c>
      <c r="EQ346" s="79">
        <f t="shared" si="771"/>
        <v>0.9375</v>
      </c>
      <c r="ER346" s="80">
        <f t="shared" si="772"/>
        <v>0.5625</v>
      </c>
      <c r="ES346" s="128" t="s">
        <v>534</v>
      </c>
      <c r="ET346" s="82"/>
      <c r="EU346" s="83">
        <v>4</v>
      </c>
      <c r="EV346" s="146">
        <v>68</v>
      </c>
      <c r="EW346" s="147">
        <v>30</v>
      </c>
      <c r="EX346" s="147">
        <v>100</v>
      </c>
      <c r="EY346" s="147">
        <v>38</v>
      </c>
      <c r="EZ346" s="147">
        <v>5</v>
      </c>
      <c r="FA346" s="147">
        <v>5</v>
      </c>
      <c r="FB346" s="147">
        <v>83</v>
      </c>
      <c r="FC346" s="147">
        <v>80</v>
      </c>
      <c r="FD346" s="74">
        <f t="shared" si="773"/>
        <v>105</v>
      </c>
      <c r="FE346" s="84">
        <f t="shared" si="774"/>
        <v>180</v>
      </c>
      <c r="FF346" s="73">
        <f>RANK(EV346,$EV$9:$EV$497,0)</f>
        <v>208</v>
      </c>
      <c r="FG346" s="74">
        <f>RANK(EW346,$EW$9:$EW$497,0)</f>
        <v>293</v>
      </c>
      <c r="FH346" s="74">
        <f>RANK(EX346,$EX$9:$EX$497,0)</f>
        <v>16</v>
      </c>
      <c r="FI346" s="74">
        <f>RANK(EY346,$EY$9:$EY$497,0)</f>
        <v>186</v>
      </c>
      <c r="FJ346" s="74">
        <f>RANK(EZ346,$EZ$9:$EZ$497,0)</f>
        <v>406</v>
      </c>
      <c r="FK346" s="74">
        <f>RANK(FA346,$FA$9:$FA$497,0)</f>
        <v>394</v>
      </c>
      <c r="FL346" s="74">
        <f>RANK(FB346,$FB$9:$FB$497,0)</f>
        <v>53</v>
      </c>
      <c r="FM346" s="74">
        <f>RANK(FC346,$FC$9:$FC$497,0)</f>
        <v>51</v>
      </c>
      <c r="FN346" s="74">
        <f>RANK(FD346,$FD$9:$FD$497,0)</f>
        <v>74</v>
      </c>
      <c r="FO346" s="84">
        <f>RANK(FE346,$FE$9:$FE$497,0)</f>
        <v>29</v>
      </c>
      <c r="FP346" s="73">
        <f>COUNTIFS($EV$9:$EV$497,"&gt;"&amp;EV346,$ES$9:$ES$497,ES346)+1</f>
        <v>47</v>
      </c>
      <c r="FQ346" s="74">
        <f>COUNTIFS($EW$9:$EW$497,"&gt;"&amp;EW346,$ES$9:$ES$497,ES346)+1</f>
        <v>40</v>
      </c>
      <c r="FR346" s="74">
        <f>COUNTIFS($EX$9:$EX$497,"&gt;"&amp;EX346,$ES$9:$ES$497,ES346)+1</f>
        <v>10</v>
      </c>
      <c r="FS346" s="74">
        <f>COUNTIFS($EY$9:$EY$497,"&gt;"&amp;EY346,$ES$9:$ES$497,ES346)+1</f>
        <v>38</v>
      </c>
      <c r="FT346" s="74">
        <f>COUNTIFS($EZ$9:$EZ$497,"&gt;"&amp;EZ346,$ES$9:$ES$497,ES346)+1</f>
        <v>74</v>
      </c>
      <c r="FU346" s="74">
        <f>COUNTIFS($FA$9:$FA$497,"&gt;"&amp;FA346,$ES$9:$ES$497,ES346)+1</f>
        <v>73</v>
      </c>
      <c r="FV346" s="74">
        <f>COUNTIFS($FB$9:$FB$497,"&gt;"&amp;FB346,$ES$9:$ES$497,ES346)+1</f>
        <v>10</v>
      </c>
      <c r="FW346" s="74">
        <f>COUNTIFS($FC$9:$FC$497,"&gt;"&amp;FC346,$ES$9:$ES$497,ES346)+1</f>
        <v>11</v>
      </c>
      <c r="FX346" s="74">
        <f>COUNTIFS($FD$9:$FD$497,"&gt;"&amp;FD346,$ES$9:$ES$497,ES346)+1</f>
        <v>20</v>
      </c>
      <c r="FY346" s="84">
        <f>COUNTIFS($FE$9:$FE$497,"&gt;"&amp;FE346,$ES$9:$ES$497,ES346)+1</f>
        <v>10</v>
      </c>
      <c r="FZ346" s="85">
        <f t="shared" si="775"/>
        <v>0.67</v>
      </c>
      <c r="GA346" s="86">
        <f t="shared" si="776"/>
        <v>0.28999999999999998</v>
      </c>
      <c r="GB346" s="86">
        <f t="shared" si="777"/>
        <v>0.98</v>
      </c>
      <c r="GC346" s="86">
        <f t="shared" si="778"/>
        <v>0.37</v>
      </c>
      <c r="GD346" s="86">
        <f t="shared" si="779"/>
        <v>0.05</v>
      </c>
      <c r="GE346" s="86">
        <f t="shared" si="780"/>
        <v>0.05</v>
      </c>
      <c r="GF346" s="86">
        <f t="shared" si="781"/>
        <v>0.81</v>
      </c>
      <c r="GG346" s="86">
        <f t="shared" si="782"/>
        <v>0.78</v>
      </c>
      <c r="GH346" s="86">
        <f t="shared" si="783"/>
        <v>1.03</v>
      </c>
      <c r="GI346" s="87">
        <f t="shared" si="784"/>
        <v>1.76</v>
      </c>
      <c r="GJ346" s="85">
        <f>ROUND(((FZ346-AVERAGE(FZ$9:FZ$497))/STDEVP(FZ$9:FZ$497)*10+50),2)</f>
        <v>38.450000000000003</v>
      </c>
      <c r="GK346" s="86">
        <f>ROUND(((GA346-AVERAGE(GA$9:GA$497))/STDEVP(GA$9:GA$497)*10+50),2)</f>
        <v>38.04</v>
      </c>
      <c r="GL346" s="86">
        <f>ROUND(((GB346-AVERAGE(GB$9:GB$497))/STDEVP(GB$9:GB$497)*10+50),2)</f>
        <v>64.92</v>
      </c>
      <c r="GM346" s="86">
        <f>ROUND(((GC346-AVERAGE(GC$9:GC$497))/STDEVP(GC$9:GC$497)*10+50),2)</f>
        <v>42.18</v>
      </c>
      <c r="GN346" s="86">
        <f>ROUND(((GD346-AVERAGE(GD$9:GD$497))/STDEVP(GD$9:GD$497)*10+50),2)</f>
        <v>38.28</v>
      </c>
      <c r="GO346" s="86">
        <f>ROUND(((GE346-AVERAGE(GE$9:GE$497))/STDEVP(GE$9:GE$497)*10+50),2)</f>
        <v>39.17</v>
      </c>
      <c r="GP346" s="86">
        <f>ROUND(((GF346-AVERAGE(GF$9:GF$497))/STDEVP(GF$9:GF$497)*10+50),2)</f>
        <v>55.51</v>
      </c>
      <c r="GQ346" s="86">
        <f>ROUND(((GG346-AVERAGE(GG$9:GG$497))/STDEVP(GG$9:GG$497)*10+50),2)</f>
        <v>54.66</v>
      </c>
      <c r="GR346" s="86">
        <f>ROUND(((GH346-AVERAGE(GH$9:GH$497))/STDEVP(GH$9:GH$497)*10+50),2)</f>
        <v>52.02</v>
      </c>
      <c r="GS346" s="87">
        <f>ROUND(((GI346-AVERAGE(GI$9:GI$497))/STDEVP(GI$9:GI$497)*10+50),2)</f>
        <v>61.47</v>
      </c>
      <c r="GT346" s="73">
        <f>RANK(GJ346,$GJ$9:$GJ$497,0)</f>
        <v>381</v>
      </c>
      <c r="GU346" s="74">
        <f>RANK(GK346,$GK$9:$GK$497,0)</f>
        <v>413</v>
      </c>
      <c r="GV346" s="74">
        <f>RANK(GL346,$GL$9:$GL$497,0)</f>
        <v>38</v>
      </c>
      <c r="GW346" s="74">
        <f>RANK(GM346,$GM$9:$GM$497,0)</f>
        <v>352</v>
      </c>
      <c r="GX346" s="74">
        <f>RANK(GN346,$GN$9:$GN$497,0)</f>
        <v>439</v>
      </c>
      <c r="GY346" s="74">
        <f>RANK(GO346,$GO$9:$GO$497,0)</f>
        <v>439</v>
      </c>
      <c r="GZ346" s="74">
        <f>RANK(GP346,$GP$9:$GP$497,0)</f>
        <v>121</v>
      </c>
      <c r="HA346" s="74">
        <f>RANK(GQ346,$GQ$9:$GQ$497,0)</f>
        <v>126</v>
      </c>
      <c r="HB346" s="74">
        <f>RANK(GR346,$GR$9:$GR$497,0)</f>
        <v>150</v>
      </c>
      <c r="HC346" s="84">
        <f>RANK(GS346,$GS$9:$GS$497,0)</f>
        <v>57</v>
      </c>
      <c r="HD346" s="85">
        <f>ROUND(AVERAGEIF($ES$9:$ES$497,$ES346,$FZ$9:$FZ$497),2)</f>
        <v>0.95</v>
      </c>
      <c r="HE346" s="86">
        <f>ROUND(AVERAGEIF($ES$9:$ES$497,$ES346,$GA$9:$GA$497),2)</f>
        <v>0.38</v>
      </c>
      <c r="HF346" s="86">
        <f>ROUND(AVERAGEIF($ES$9:$ES$497,$ES346,$GB$9:$GB$497),2)</f>
        <v>0.82</v>
      </c>
      <c r="HG346" s="86">
        <f>ROUND(AVERAGEIF($ES$9:$ES$497,$ES346,$GC$9:$GC$497),2)</f>
        <v>0.44</v>
      </c>
      <c r="HH346" s="86">
        <f>ROUND(AVERAGEIF($ES$9:$ES$497,$ES346,$GD$9:$GD$497),2)</f>
        <v>0.15</v>
      </c>
      <c r="HI346" s="86">
        <f>ROUND(AVERAGEIF($ES$9:$ES$497,$ES346,$GE$9:$GE$497),2)</f>
        <v>0.14000000000000001</v>
      </c>
      <c r="HJ346" s="86">
        <f>ROUND(AVERAGEIF($ES$9:$ES$497,$ES346,$GF$9:$GF$497),2)</f>
        <v>0.74</v>
      </c>
      <c r="HK346" s="86">
        <f>ROUND(AVERAGEIF($ES$9:$ES$497,$ES346,$GG$9:$GG$497),2)</f>
        <v>0.85</v>
      </c>
      <c r="HL346" s="86">
        <f>ROUND(AVERAGEIF($ES$9:$ES$497,$ES346,$GH$9:$GH$497),2)</f>
        <v>0.97</v>
      </c>
      <c r="HM346" s="87">
        <f>ROUND(AVERAGEIF($ES$9:$ES$497,$ES346,$GI$9:$GI$497),2)</f>
        <v>1.67</v>
      </c>
      <c r="HN346" s="88">
        <f t="shared" si="785"/>
        <v>-0.27999999999999992</v>
      </c>
      <c r="HO346" s="89">
        <f t="shared" si="786"/>
        <v>-9.0000000000000024E-2</v>
      </c>
      <c r="HP346" s="89">
        <f t="shared" si="787"/>
        <v>0.16000000000000003</v>
      </c>
      <c r="HQ346" s="89">
        <f t="shared" si="788"/>
        <v>-7.0000000000000007E-2</v>
      </c>
      <c r="HR346" s="89">
        <f t="shared" si="789"/>
        <v>-9.9999999999999992E-2</v>
      </c>
      <c r="HS346" s="89">
        <f t="shared" si="790"/>
        <v>-9.0000000000000011E-2</v>
      </c>
      <c r="HT346" s="89">
        <f t="shared" si="791"/>
        <v>7.0000000000000062E-2</v>
      </c>
      <c r="HU346" s="89">
        <f t="shared" si="792"/>
        <v>-6.9999999999999951E-2</v>
      </c>
      <c r="HV346" s="89">
        <f t="shared" si="793"/>
        <v>6.0000000000000053E-2</v>
      </c>
      <c r="HW346" s="90">
        <f t="shared" si="794"/>
        <v>9.000000000000008E-2</v>
      </c>
      <c r="HX346" s="73">
        <f>COUNTIFS($FZ$9:$FZ$497,"&gt;"&amp;FZ346,$ES$9:$ES$497,$ES346)+1</f>
        <v>72</v>
      </c>
      <c r="HY346" s="74">
        <f>COUNTIFS($GA$9:$GA$497,"&gt;"&amp;GA346,$ES$9:$ES$497,$ES346)+1</f>
        <v>79</v>
      </c>
      <c r="HZ346" s="74">
        <f>COUNTIFS($GB$9:$GB$497,"&gt;"&amp;GB346,$ES$9:$ES$497,$ES346)+1</f>
        <v>15</v>
      </c>
      <c r="IA346" s="74">
        <f>COUNTIFS($GC$9:$GC$497,"&gt;"&amp;GC346,$ES$9:$ES$497,$ES346)+1</f>
        <v>65</v>
      </c>
      <c r="IB346" s="74">
        <f>COUNTIFS($GD$9:$GD$497,"&gt;"&amp;GD346,$ES$9:$ES$497,$ES346)+1</f>
        <v>86</v>
      </c>
      <c r="IC346" s="74">
        <f>COUNTIFS($GE$9:$GE$497,"&gt;"&amp;GE346,$ES$9:$ES$497,$ES346)+1</f>
        <v>86</v>
      </c>
      <c r="ID346" s="74">
        <f>COUNTIFS($GF$9:$GF$497,"&gt;"&amp;GF346,$ES$9:$ES$497,$ES346)+1</f>
        <v>28</v>
      </c>
      <c r="IE346" s="74">
        <f>COUNTIFS($GG$9:$GG$497,"&gt;"&amp;GG346,$ES$9:$ES$497,$ES346)+1</f>
        <v>45</v>
      </c>
      <c r="IF346" s="74">
        <f>COUNTIFS($GH$9:$GH$497,"&gt;"&amp;GH346,$ES$9:$ES$497,$ES346)+1</f>
        <v>23</v>
      </c>
      <c r="IG346" s="84">
        <f>COUNTIFS($GI$9:$GI$497,"&gt;"&amp;GI346,$ES$9:$ES$497,$ES346)+1</f>
        <v>27</v>
      </c>
      <c r="IH346" s="148">
        <v>0.03</v>
      </c>
      <c r="II346" s="149"/>
      <c r="IJ346" s="149"/>
      <c r="IK346" s="149"/>
      <c r="IL346" s="149"/>
      <c r="IM346" s="150"/>
      <c r="IN346" s="151"/>
      <c r="IO346" s="152"/>
      <c r="IP346" s="153"/>
      <c r="IQ346" s="149"/>
      <c r="IR346" s="149"/>
      <c r="IS346" s="149"/>
      <c r="IT346" s="149"/>
      <c r="IU346" s="149"/>
      <c r="IV346" s="149"/>
      <c r="IW346" s="154"/>
      <c r="IX346" s="151"/>
      <c r="IY346" s="149"/>
      <c r="IZ346" s="149"/>
      <c r="JA346" s="149"/>
      <c r="JB346" s="149"/>
      <c r="JC346" s="149"/>
      <c r="JD346" s="149"/>
      <c r="JE346" s="155"/>
      <c r="JF346" s="153"/>
      <c r="JG346" s="149"/>
      <c r="JH346" s="149"/>
      <c r="JI346" s="149"/>
      <c r="JJ346" s="149"/>
      <c r="JK346" s="149"/>
      <c r="JL346" s="149"/>
      <c r="JM346" s="154"/>
      <c r="JN346" s="151"/>
      <c r="JO346" s="149"/>
      <c r="JP346" s="149"/>
      <c r="JQ346" s="149"/>
      <c r="JR346" s="149"/>
      <c r="JS346" s="149"/>
      <c r="JT346" s="149">
        <v>0.1</v>
      </c>
      <c r="JU346" s="149"/>
      <c r="JV346" s="149"/>
      <c r="JW346" s="149"/>
      <c r="JX346" s="149">
        <v>0.1</v>
      </c>
      <c r="JY346" s="149"/>
      <c r="JZ346" s="155"/>
      <c r="KA346" s="151"/>
      <c r="KB346" s="149"/>
      <c r="KC346" s="149"/>
      <c r="KD346" s="149"/>
      <c r="KE346" s="155"/>
      <c r="KF346" s="153"/>
      <c r="KG346" s="149"/>
      <c r="KH346" s="149"/>
      <c r="KI346" s="149"/>
      <c r="KJ346" s="149"/>
      <c r="KK346" s="156"/>
      <c r="KL346" s="149"/>
      <c r="KM346" s="149"/>
      <c r="KN346" s="149"/>
      <c r="KO346" s="149"/>
      <c r="KP346" s="149"/>
      <c r="KQ346" s="149"/>
      <c r="KR346" s="149"/>
      <c r="KS346" s="154"/>
      <c r="KT346" s="154"/>
      <c r="KU346" s="154"/>
      <c r="KV346" s="154"/>
      <c r="KW346" s="151"/>
      <c r="KX346" s="149"/>
      <c r="KY346" s="149"/>
      <c r="KZ346" s="149"/>
      <c r="LA346" s="149"/>
      <c r="LB346" s="149"/>
      <c r="LC346" s="154"/>
      <c r="LD346" s="151"/>
      <c r="LE346" s="152"/>
      <c r="LF346" s="157"/>
      <c r="LG346" s="158"/>
      <c r="LH346" s="151"/>
      <c r="LI346" s="149"/>
      <c r="LJ346" s="147"/>
      <c r="LK346" s="147"/>
      <c r="LL346" s="147"/>
      <c r="LM346" s="159"/>
      <c r="LN346" s="153"/>
      <c r="LO346" s="149"/>
      <c r="LP346" s="149"/>
      <c r="LQ346" s="149"/>
      <c r="LR346" s="154"/>
      <c r="LS346" s="151"/>
      <c r="LT346" s="149"/>
      <c r="LU346" s="149"/>
      <c r="LV346" s="149"/>
      <c r="LW346" s="149"/>
      <c r="LX346" s="149"/>
      <c r="LY346" s="149"/>
      <c r="LZ346" s="149"/>
      <c r="MA346" s="155"/>
      <c r="MB346" s="153"/>
      <c r="MC346" s="149"/>
      <c r="MD346" s="149"/>
      <c r="ME346" s="149"/>
      <c r="MF346" s="149"/>
      <c r="MG346" s="149"/>
      <c r="MH346" s="149"/>
      <c r="MI346" s="149"/>
      <c r="MJ346" s="149"/>
      <c r="MK346" s="149"/>
      <c r="ML346" s="149"/>
      <c r="MM346" s="149"/>
      <c r="MN346" s="156"/>
      <c r="MO346" s="156"/>
      <c r="MP346" s="154"/>
      <c r="MQ346" s="151"/>
      <c r="MR346" s="149"/>
      <c r="MS346" s="149"/>
      <c r="MT346" s="149"/>
      <c r="MU346" s="149"/>
      <c r="MV346" s="156"/>
      <c r="MW346" s="149"/>
      <c r="MX346" s="149"/>
      <c r="MY346" s="149"/>
      <c r="MZ346" s="149">
        <v>0.05</v>
      </c>
      <c r="NA346" s="149"/>
      <c r="NB346" s="149"/>
      <c r="NC346" s="149"/>
      <c r="ND346" s="154"/>
      <c r="NE346" s="154"/>
      <c r="NF346" s="154"/>
      <c r="NG346" s="154"/>
      <c r="NH346" s="151"/>
      <c r="NI346" s="149"/>
      <c r="NJ346" s="149"/>
      <c r="NK346" s="149"/>
      <c r="NL346" s="149"/>
      <c r="NM346" s="149"/>
      <c r="NN346" s="94"/>
      <c r="NO346" s="151"/>
      <c r="NP346" s="160"/>
      <c r="NQ346" s="145" t="s">
        <v>1347</v>
      </c>
      <c r="NR346" s="180" t="s">
        <v>1351</v>
      </c>
      <c r="NS346" s="198"/>
      <c r="NT346" s="198" t="s">
        <v>578</v>
      </c>
      <c r="NU346" s="198"/>
      <c r="NV346" s="186"/>
      <c r="NW346" s="198"/>
      <c r="NX346" s="165" t="s">
        <v>1352</v>
      </c>
      <c r="NY346" s="138" t="s">
        <v>1138</v>
      </c>
      <c r="NZ346" s="165" t="s">
        <v>1352</v>
      </c>
      <c r="OA346" s="166"/>
      <c r="OB346" s="166"/>
      <c r="OC346" s="166"/>
      <c r="OD346" s="108">
        <f t="shared" si="795"/>
        <v>240</v>
      </c>
      <c r="OE346" s="109">
        <v>5</v>
      </c>
      <c r="OF346" s="110">
        <f t="shared" si="796"/>
        <v>23</v>
      </c>
      <c r="OG346" s="109">
        <v>7</v>
      </c>
      <c r="OH346" s="111">
        <f>ROUND(AVERAGEIF($ES$9:$ES$497,$ES346,EV$9:EV$497),0)</f>
        <v>70</v>
      </c>
      <c r="OI346" s="112">
        <f>ROUND(AVERAGEIF($ES$9:$ES$497,$ES346,EW$9:EW$497),0)</f>
        <v>29</v>
      </c>
      <c r="OJ346" s="112">
        <f>ROUND(AVERAGEIF($ES$9:$ES$497,$ES346,EX$9:EX$497),0)</f>
        <v>62</v>
      </c>
      <c r="OK346" s="112">
        <f>ROUND(AVERAGEIF($ES$9:$ES$497,$ES346,EY$9:EY$497),0)</f>
        <v>34</v>
      </c>
      <c r="OL346" s="112">
        <f>ROUND(AVERAGEIF($ES$9:$ES$497,$ES346,EZ$9:EZ$497),0)</f>
        <v>10</v>
      </c>
      <c r="OM346" s="112">
        <f>ROUND(AVERAGEIF($ES$9:$ES$497,$ES346,FA$9:FA$497),0)</f>
        <v>10</v>
      </c>
      <c r="ON346" s="112">
        <f>ROUND(AVERAGEIF($ES$9:$ES$497,$ES346,FB$9:FB$497),0)</f>
        <v>53</v>
      </c>
      <c r="OO346" s="112">
        <f>ROUND(AVERAGEIF($ES$9:$ES$497,$ES346,FC$9:FC$497),0)</f>
        <v>56</v>
      </c>
      <c r="OP346" s="112">
        <f>ROUND(AVERAGEIF($ES$9:$ES$497,$ES346,FD$9:FD$497),0)</f>
        <v>72</v>
      </c>
      <c r="OQ346" s="113">
        <f>ROUND(AVERAGEIF($ES$9:$ES$497,$ES346,FE$9:FE$497),0)</f>
        <v>118</v>
      </c>
      <c r="OR346" s="114">
        <f>ROUND(EV346/MAX(EV$9:EV$497)*100,0)</f>
        <v>38</v>
      </c>
      <c r="OS346" s="115">
        <f>ROUND(EW346/MAX(EW$9:EW$497)*100,0)</f>
        <v>24</v>
      </c>
      <c r="OT346" s="115">
        <f>ROUND(EX346/MAX(EX$9:EX$497)*100,0)</f>
        <v>83</v>
      </c>
      <c r="OU346" s="115">
        <f>ROUND(EY346/MAX(EY$9:EY$497)*100,0)</f>
        <v>26</v>
      </c>
      <c r="OV346" s="115">
        <f>ROUND(EZ346/MAX(EZ$9:EZ$497)*100,0)</f>
        <v>4</v>
      </c>
      <c r="OW346" s="115">
        <f>ROUND(FA346/MAX(FA$9:FA$497)*100,0)</f>
        <v>4</v>
      </c>
      <c r="OX346" s="115">
        <f>ROUND(FB346/MAX(FB$9:FB$497)*100,0)</f>
        <v>62</v>
      </c>
      <c r="OY346" s="116">
        <f>ROUND(FC346/MAX(FC$9:FC$497)*100,0)</f>
        <v>55</v>
      </c>
      <c r="OZ346" s="115">
        <f>ROUND(FD346/MAX(FD$9:FD$497)*100,0)</f>
        <v>71</v>
      </c>
      <c r="PA346" s="117">
        <f>ROUND(FE346/MAX(FE$9:FE$497)*100,0)</f>
        <v>73</v>
      </c>
      <c r="PB346" s="118">
        <f t="shared" si="797"/>
        <v>578</v>
      </c>
      <c r="PC346" s="115">
        <f t="shared" si="798"/>
        <v>341</v>
      </c>
      <c r="PD346" s="115">
        <f t="shared" si="799"/>
        <v>590</v>
      </c>
      <c r="PE346" s="115">
        <f t="shared" si="800"/>
        <v>688</v>
      </c>
      <c r="PF346" s="115">
        <f t="shared" si="801"/>
        <v>310</v>
      </c>
      <c r="PG346" s="119">
        <f t="shared" si="802"/>
        <v>250</v>
      </c>
      <c r="PH346" s="118">
        <f>ROUND(PB346/MAX(PB$9:PB$497)*100,0)</f>
        <v>69</v>
      </c>
      <c r="PI346" s="115">
        <f>ROUND(PC346/MAX(PC$9:PC$497)*100,0)</f>
        <v>41</v>
      </c>
      <c r="PJ346" s="115">
        <f>ROUND(PD346/MAX(PD$9:PD$497)*100,0)</f>
        <v>63</v>
      </c>
      <c r="PK346" s="115">
        <f>ROUND(PE346/MAX(PE$9:PE$497)*100,0)</f>
        <v>68</v>
      </c>
      <c r="PL346" s="115">
        <f>ROUND(PF346/MAX(PF$9:PF$497)*100,0)</f>
        <v>44</v>
      </c>
      <c r="PM346" s="119">
        <f>ROUND(PG346/MAX(PG$9:PG$497)*100,0)</f>
        <v>36</v>
      </c>
      <c r="PN346" s="118">
        <f>RANK(PH346,PH$9:PH$497,0)</f>
        <v>56</v>
      </c>
      <c r="PO346" s="115">
        <f>RANK(PI346,PI$9:PI$497,0)</f>
        <v>210</v>
      </c>
      <c r="PP346" s="115">
        <f>RANK(PJ346,PJ$9:PJ$497,0)</f>
        <v>111</v>
      </c>
      <c r="PQ346" s="115">
        <f>RANK(PK346,PK$9:PK$497,0)</f>
        <v>49</v>
      </c>
      <c r="PR346" s="115">
        <f>RANK(PL346,PL$9:PL$497,0)</f>
        <v>235</v>
      </c>
      <c r="PS346" s="119">
        <f>RANK(PM346,PM$9:PM$497,0)</f>
        <v>258</v>
      </c>
      <c r="PT346" s="120">
        <f>ROUND(FZ346/MAX(FZ$9:FZ$497)*100,0)</f>
        <v>37</v>
      </c>
      <c r="PU346" s="115">
        <f>ROUND(GA346/MAX(GA$9:GA$497)*100,0)</f>
        <v>16</v>
      </c>
      <c r="PV346" s="115">
        <f>ROUND(GB346/MAX(GB$9:GB$497)*100,0)</f>
        <v>72</v>
      </c>
      <c r="PW346" s="115">
        <f>ROUND(GC346/MAX(GC$9:GC$497)*100,0)</f>
        <v>29</v>
      </c>
      <c r="PX346" s="115">
        <f>ROUND(GD346/MAX(GD$9:GD$497)*100,0)</f>
        <v>3</v>
      </c>
      <c r="PY346" s="115">
        <f>ROUND(GE346/MAX(GE$9:GE$497)*100,0)</f>
        <v>3</v>
      </c>
      <c r="PZ346" s="115">
        <f>ROUND(GF346/MAX(GF$9:GF$497)*100,0)</f>
        <v>38</v>
      </c>
      <c r="QA346" s="116">
        <f>ROUND(GG346/MAX(GG$9:GG$497)*100,0)</f>
        <v>43</v>
      </c>
      <c r="QB346" s="115">
        <f>ROUND(GH346/MAX(GH$9:GH$497)*100,0)</f>
        <v>46</v>
      </c>
      <c r="QC346" s="121">
        <f>ROUND(GI346/MAX(GI$9:GI$497)*100,0)</f>
        <v>56</v>
      </c>
      <c r="QD346" s="120">
        <f>ROUND(AVERAGEIF($ES$9:$ES$497,$ES346,PT$9:PT$497),0)</f>
        <v>52</v>
      </c>
      <c r="QE346" s="120">
        <f>ROUND(AVERAGEIF($ES$9:$ES$497,$ES346,PU$9:PU$497),0)</f>
        <v>21</v>
      </c>
      <c r="QF346" s="120">
        <f>ROUND(AVERAGEIF($ES$9:$ES$497,$ES346,PV$9:PV$497),0)</f>
        <v>60</v>
      </c>
      <c r="QG346" s="120">
        <f>ROUND(AVERAGEIF($ES$9:$ES$497,$ES346,PW$9:PW$497),0)</f>
        <v>35</v>
      </c>
      <c r="QH346" s="120">
        <f>ROUND(AVERAGEIF($ES$9:$ES$497,$ES346,PX$9:PX$497),0)</f>
        <v>8</v>
      </c>
      <c r="QI346" s="120">
        <f>ROUND(AVERAGEIF($ES$9:$ES$497,$ES346,PY$9:PY$497),0)</f>
        <v>9</v>
      </c>
      <c r="QJ346" s="120">
        <f>ROUND(AVERAGEIF($ES$9:$ES$497,$ES346,PZ$9:PZ$497),0)</f>
        <v>35</v>
      </c>
      <c r="QK346" s="120">
        <f>ROUND(AVERAGEIF($ES$9:$ES$497,$ES346,QA$9:QA$497),0)</f>
        <v>46</v>
      </c>
      <c r="QL346" s="120">
        <f>ROUND(AVERAGEIF($ES$9:$ES$497,$ES346,QB$9:QB$497),0)</f>
        <v>43</v>
      </c>
      <c r="QM346" s="120">
        <f>ROUND(AVERAGEIF($ES$9:$ES$497,$ES346,QC$9:QC$497),0)</f>
        <v>53</v>
      </c>
      <c r="QN346" s="114">
        <f t="shared" si="803"/>
        <v>542</v>
      </c>
      <c r="QO346" s="115">
        <f t="shared" si="804"/>
        <v>266</v>
      </c>
      <c r="QP346" s="115">
        <f t="shared" si="805"/>
        <v>554</v>
      </c>
      <c r="QQ346" s="115">
        <f t="shared" si="806"/>
        <v>671</v>
      </c>
      <c r="QR346" s="115">
        <f t="shared" si="807"/>
        <v>340</v>
      </c>
      <c r="QS346" s="119">
        <f t="shared" si="808"/>
        <v>214</v>
      </c>
      <c r="QT346" s="114">
        <f>ROUND((QN346-MIN(QN$9:QN$497))/(MAX(QN$9:QN$497)-MIN(QN$9:QN$497))*100,0)</f>
        <v>49</v>
      </c>
      <c r="QU346" s="115">
        <f>ROUND((QO346-MIN(QO$9:QO$497))/(MAX(QO$9:QO$497)-MIN(QO$9:QO$497))*100,0)</f>
        <v>8</v>
      </c>
      <c r="QV346" s="115">
        <f>ROUND((QP346-MIN(QP$9:QP$497))/(MAX(QP$9:QP$497)-MIN(QP$9:QP$497))*100,0)</f>
        <v>29</v>
      </c>
      <c r="QW346" s="115">
        <f>ROUND((QQ346-MIN(QQ$9:QQ$497))/(MAX(QQ$9:QQ$497)-MIN(QQ$9:QQ$497))*100,0)</f>
        <v>48</v>
      </c>
      <c r="QX346" s="115">
        <f>ROUND((QR346-MIN(QR$9:QR$497))/(MAX(QR$9:QR$497)-MIN(QR$9:QR$497))*100,0)</f>
        <v>16</v>
      </c>
      <c r="QY346" s="115">
        <f>ROUND((QS346-MIN(QS$9:QS$497))/(MAX(QS$9:QS$497)-MIN(QS$9:QS$497))*100,0)</f>
        <v>9</v>
      </c>
      <c r="QZ346" s="114">
        <f>RANK(QN346,QN$9:QN$497,0)</f>
        <v>119</v>
      </c>
      <c r="RA346" s="115">
        <f>RANK(QO346,QO$9:QO$497,0)</f>
        <v>410</v>
      </c>
      <c r="RB346" s="115">
        <f>RANK(QP346,QP$9:QP$497,0)</f>
        <v>225</v>
      </c>
      <c r="RC346" s="115">
        <f>RANK(QQ346,QQ$9:QQ$497,0)</f>
        <v>101</v>
      </c>
      <c r="RD346" s="115">
        <f>RANK(QR346,QR$9:QR$497,0)</f>
        <v>411</v>
      </c>
      <c r="RE346" s="115">
        <f>RANK(QS346,QS$9:QS$497,0)</f>
        <v>422</v>
      </c>
      <c r="RF346" s="122"/>
      <c r="RG346" s="115">
        <f>($RH$3*(IH346+IJ346)*100*100/MAX(EX$9:EX$497)*$RO$3) +($RH$3*(II346+IJ346)*100*100/MAX(EX$9:EX$497)*$RO$4) + ($RH$3*IK346*100*100/MAX(EX$9:EX$497)*0.098)</f>
        <v>8.0374999999999996</v>
      </c>
      <c r="RH346" s="115">
        <f>($RH$4*IL346*100*100/MAX(EZ$9:EZ$497))*$RQ$3</f>
        <v>0</v>
      </c>
      <c r="RI346" s="115">
        <f>($RH$3*IM346*100*100/MAX(EY$9:EY$497))*$RQ$4</f>
        <v>0</v>
      </c>
      <c r="RJ346" s="115">
        <f>($RH$3*IN346*100*100/MAX(EX$9:EX$497))</f>
        <v>0</v>
      </c>
      <c r="RK346" s="115">
        <f>($RH$4*IO346*100*100/MAX(EZ$9:EZ$497))*$RQ$3</f>
        <v>0</v>
      </c>
      <c r="RL346" s="115">
        <f>(($RL$4*IP346*100*((100/MAX(EX$9:EX$497)+100/MAX(EZ$9:EZ$497))/2))+($RL$4*IQ346*100*((100/MAX(EX$9:EX$497)+100/MAX(EZ$9:EZ$497))/2))+($RL$4*IR346*100*((100/MAX(EX$9:EX$497)+100/MAX(EZ$9:EZ$497))/2))+($RL$4*IS346*100*((100/MAX(EX$9:EX$497)+100/MAX(EZ$9:EZ$497))/2))+($RL$4*IT346*100*((100/MAX(EX$9:EX$497)+100/MAX(EZ$9:EZ$497))/2))+($RL$4*IU346*100*((100/MAX(EX$9:EX$497)+100/MAX(EZ$9:EZ$497))/2))+($RL$4*IV346*100*((100/MAX(EX$9:EX$497)+100/MAX(EZ$9:EZ$497))/2))+($RL$4*IW346*100*((100/MAX(EX$9:EX$497)+100/MAX(EZ$9:EZ$497))/2)))*$RS$3</f>
        <v>0</v>
      </c>
      <c r="RM346" s="115">
        <f>(($RH$3*IX346*100*100/MAX(EX$9:EX$497))+($RH$3*IY346*100*100/MAX(EX$9:EX$497))+($RH$3*IZ346*100*100/MAX(EX$9:EX$497))+($RH$3*JA346*100*100/MAX(EX$9:EX$497))+($RH$3*JB346*100*100/MAX(EX$9:EX$497))+($RH$3*JC346*100*100/MAX(EX$9:EX$497))+($RH$3*JD346*100*100/MAX(EX$9:EX$497))+($RH$3*JE346*100*100/MAX(EX$9:EX$497)))*$RS$4</f>
        <v>0</v>
      </c>
      <c r="RN346" s="115">
        <f>(($RH$4*JF346*100*100/MAX(EZ$9:EZ$497)) + ($RH$4*JG346*100*100/MAX(EZ$9:EZ$497)) + ($RH$4*JH346*100*100/MAX(EZ$9:EZ$497)) + ($RH$4*JI346*100*100/MAX(EZ$9:EZ$497)) + ($RH$4*JJ346*100*100/MAX(EZ$9:EZ$497)) + ($RH$4*JK346*100*100/MAX(EZ$9:EZ$497)) + ($RH$4*JL346*100*100/MAX(EZ$9:EZ$497)) + ($RH$4*JM346*100*100/MAX(EZ$9:EZ$497)))*$RU$3</f>
        <v>0</v>
      </c>
      <c r="RO346" s="115">
        <f>(($RL$4*JN346*100*((100/MAX(EX$9:EX$497)+100/MAX(EZ$9:EZ$497))/2))+($RL$4*JO346*100*((100/MAX(EX$9:EX$497)+100/MAX(EZ$9:EZ$497))/2))+($RL$4*JP346*100*((100/MAX(EX$9:EX$497)+100/MAX(EZ$9:EZ$497))/2))+($RL$4*JQ346*100*((100/MAX(EX$9:EX$497)+100/MAX(EZ$9:EZ$497))/2))+($RL$4*JR346*100*((100/MAX(EX$9:EX$497)+100/MAX(EZ$9:EZ$497))/2))+($RL$4*JS346*100*((100/MAX(EX$9:EX$497)+100/MAX(EZ$9:EZ$497))/2))+($RL$4*JT346*100*((100/MAX(EX$9:EX$497)+100/MAX(EZ$9:EZ$497))/2))+($RL$4*JU346*100*((100/MAX(EX$9:EX$497)+100/MAX(EZ$9:EZ$497))/2))+($RL$4*JV346*100*((100/MAX(EX$9:EX$497)+100/MAX(EZ$9:EZ$497))/2))+($RL$4*JW346*100*((100/MAX(EX$9:EX$497)+100/MAX(EZ$9:EZ$497))/2))+($RL$4*JX346*100*((100/MAX(EX$9:EX$497)+100/MAX(EZ$9:EZ$497))/2))+($RL$4*JY346*100*((100/MAX(EX$9:EX$497)+100/MAX(EZ$9:EZ$497))/2))+($RL$4*JZ346*100*((100/MAX(EX$9:EX$497)+100/MAX(EZ$9:EZ$497))/2)))*$RW$3/2</f>
        <v>10.453333333333335</v>
      </c>
      <c r="RP346" s="119">
        <f>($RJ$3*KA346*100*100/MAX(FA$9:FA$497)) + ($RJ$3*KB346*100*100/MAX(FA$9:FA$497)/2) + ($RJ$3*KC346*100*100/MAX(FA$9:FA$497)/2) + ($RJ$3*KD346*100*100/MAX(FA$9:FA$497)/4) + ($RJ$3*KE346*100*100/MAX(FA$9:FA$497)/4)</f>
        <v>0</v>
      </c>
      <c r="RQ346" s="118">
        <f>($RL$4*KF346*100*((100/MAX(EX$9:EX$497)+100/MAX(EZ$9:EZ$497)))) * ($RO$3/2) + (($RL$4*KG346*100*((100/MAX(EX$9:EX$497)+100/MAX(EZ$9:EZ$497))))+($RL$4*KH346*100*((100/MAX(EX$9:EX$497)+100/MAX(EZ$9:EZ$497))))+($RL$4*KI346*100*((100/MAX(EX$9:EX$497)+100/MAX(EZ$9:EZ$497))))+($RL$4*KJ346*100*((100/MAX(EX$9:EX$497)+100/MAX(EZ$9:EZ$497))))+($RL$4*KK346*100*((100/MAX(EX$9:EX$497)+100/MAX(EZ$9:EZ$497))))+($RL$4*KL346*100*((100/MAX(EX$9:EX$497)+100/MAX(EZ$9:EZ$497))))+($RL$4*KM346*100*((100/MAX(EX$9:EX$497)+100/MAX(EZ$9:EZ$497))))+($RL$4*KN346*100*((100/MAX(EX$9:EX$497)+100/MAX(EZ$9:EZ$497))))+($RL$4*KO346*100*((100/MAX(EX$9:EX$497)+100/MAX(EZ$9:EZ$497))))+($RL$4*KP346*100*((100/MAX(EX$9:EX$497)+100/MAX(EZ$9:EZ$497))))+($RL$4*KQ346*100*((100/MAX(EX$9:EX$497)+100/MAX(EZ$9:EZ$497))))+($RL$4*KR346*100*((100/MAX(EX$9:EX$497)+100/MAX(EZ$9:EZ$497))))+($RL$4*KS346*100*((100/MAX(EX$9:EX$497)+100/MAX(EZ$9:EZ$497))))+($RL$4*KV346*100*((100/MAX(EX$9:EX$497)+100/MAX(EZ$9:EZ$497))))) * (($RO$3+$RO$4)/6)</f>
        <v>0</v>
      </c>
      <c r="RR346" s="115">
        <f>(($RL$4*KW346*100*((100/MAX(EX$9:EX$497)+100/MAX(EZ$9:EZ$497))))) * ($RO$3/2) + (($RL$4*KX346*100*((100/MAX(EX$9:EX$497)+100/MAX(EZ$9:EZ$497))))+($RL$4*KY346*100*((100/MAX(EX$9:EX$497)+100/MAX(EZ$9:EZ$497))))+($RL$4*KZ346*100*((100/MAX(EX$9:EX$497)+100/MAX(EZ$9:EZ$497))))+($RL$4*LA346*100*((100/MAX(EX$9:EX$497)+100/MAX(EZ$9:EZ$497))))+($RL$4*LB346*100*((100/MAX(EX$9:EX$497)+100/MAX(EZ$9:EZ$497))))+($RL$4*LC346*100*((100/MAX(EX$9:EX$497)+100/MAX(EZ$9:EZ$497))))) * (($RO$3+$RO$4)/6)</f>
        <v>0</v>
      </c>
      <c r="RS346" s="119">
        <f>(($RL$4*LD346*100*((100/MAX(EX$9:EX$497)+100/MAX(EZ$9:EZ$497))))+($RL$4*LE346*100*((100/MAX(EX$9:EX$497)+100/MAX(EZ$9:EZ$497))))) * (($RO$3+$RO$4)/6)</f>
        <v>0</v>
      </c>
      <c r="RT346" s="118">
        <f>($RJ$4*LH346*100*(100/MAX(EV$9:EV$497)))+($RJ$4*LI346*100*(100/MAX(EV$9:EV$497)))</f>
        <v>0</v>
      </c>
      <c r="RU346" s="119">
        <f>($RJ$4*LJ346*(100/MAX(EV$9:EV$497)))/2 + ($RL$3*LK346*(100/MAX(EW$9:EW$497))) + ($RJ$4*LL346*(100/MAX(EV$9:EV$497)))/4 + ($RL$3*LM346*(100/MAX(EW$9:EW$497)))</f>
        <v>0</v>
      </c>
      <c r="RV346" s="118">
        <f>($RJ$4*LN346*100*100/MAX(EV$9:EV$497)/2)+($RJ$4*LO346*100*100/MAX(EV$9:EV$497)/2)+($RJ$4*LP346*100*100/MAX(EV$9:EV$497))+($RJ$4*LQ346*100*100/MAX(EV$9:EV$497))+($RJ$4*LR346*100*100/MAX(EV$9:EV$497))</f>
        <v>0</v>
      </c>
      <c r="RW346" s="115">
        <f>($RJ$4*LS346*100*100/MAX(EV$9:EV$497)) + (($RJ$4*LT346*100*100/MAX(EV$9:EV$497))+($RJ$4*LU346*100*100/MAX(EV$9:EV$497))+($RJ$4*LV346*100*100/MAX(EV$9:EV$497))+($RJ$4*LW346*100*100/MAX(EV$9:EV$497))+($RJ$4*LX346*100*100/MAX(EV$9:EV$497))+($RJ$4*LY346*100*100/MAX(EV$9:EV$497))+($RJ$4*LZ346*100*100/MAX(EV$9:EV$497))+($RJ$4*MA346*100*100/MAX(EV$9:EV$497)))/2</f>
        <v>0</v>
      </c>
      <c r="RX346" s="119">
        <f>($RJ$4*MB346*100*100/MAX(EV$9:EV$497))+($RJ$4*MC346*100*100/MAX(EV$9:EV$497))+($RJ$4*MD346*100*100/MAX(EV$9:EV$497))+($RJ$4*ME346*100*100/MAX(EV$9:EV$497))+($RJ$4*MF346*100*100/MAX(EV$9:EV$497))+($RJ$4*MG346*100*100/MAX(EV$9:EV$497))+($RJ$4*MH346*100*100/MAX(EV$9:EV$497))+($RJ$4*MI346*100*100/MAX(EV$9:EV$497))+($RJ$4*MJ346*100*100/MAX(EV$9:EV$497))+($RJ$4*MK346*100*100/MAX(EV$9:EV$497))+($RJ$4*ML346*100*100/MAX(EV$9:EV$497))+($RJ$4*MM346*100*100/MAX(EV$9:EV$497))+($RJ$4*MN346*100*100/MAX(EV$9:EV$497))</f>
        <v>0</v>
      </c>
      <c r="RY346" s="118">
        <f>($RJ$4*MQ346*100*100/MAX(EV$9:EV$497))/2 + (($RJ$4*MR346*100*100/MAX(EV$9:EV$497))+($RJ$4*MS346*100*100/MAX(EV$9:EV$497))+($RJ$4*MT346*100*100/MAX(EV$9:EV$497))+($RJ$4*MU346*100*100/MAX(EV$9:EV$497))+($RJ$4*MV346*100*100/MAX(EV$9:EV$497))+($RJ$4*MW346*100*100/MAX(EV$9:EV$497))+($RJ$4*MX346*100*100/MAX(EV$9:EV$497))+($RJ$4*MY346*100*100/MAX(EV$9:EV$497))+($RJ$4*MZ346*100*100/MAX(EV$9:EV$497))+($RJ$4*NA346*100*100/MAX(EV$9:EV$497))+($RJ$4*NB346*100*100/MAX(EV$9:EV$497))+($RJ$4*NC346*100*100/MAX(EV$9:EV$497))+($RJ$4*ND346*100*100/MAX(EV$9:EV$497))+($RJ$4*NG346*100*100/MAX(EV$9:EV$497)))/4</f>
        <v>2.106741573033708</v>
      </c>
      <c r="RZ346" s="115">
        <f>($RJ$4*NH346*100*100/MAX(EV$9:EV$497))/2 + (($RJ$4*NI346*100*100/MAX(EV$9:EV$497))+($RJ$4*NJ346*100*100/MAX(EV$9:EV$497))+($RJ$4*NK346*100*100/MAX(EV$9:EV$497))+($RJ$4*NL346*100*100/MAX(EV$9:EV$497))+($RJ$4*NM346*100*100/MAX(EV$9:EV$497))+($RJ$4*NN346*100*100/MAX(EV$9:EV$497)))/4</f>
        <v>0</v>
      </c>
      <c r="SA346" s="117">
        <f>(($RJ$4*NO346*100*100/MAX(EV$9:EV$497))+($RJ$4*NP346*100*100/MAX(EV$9:EV$497)))/4</f>
        <v>0</v>
      </c>
      <c r="SB346" s="118">
        <f t="shared" si="809"/>
        <v>20.597574906367043</v>
      </c>
      <c r="SC346" s="115">
        <f t="shared" si="810"/>
        <v>18.912181647940077</v>
      </c>
      <c r="SD346" s="115">
        <f t="shared" si="811"/>
        <v>10.980018726591762</v>
      </c>
      <c r="SE346" s="115">
        <f t="shared" si="812"/>
        <v>18.912181647940077</v>
      </c>
      <c r="SF346" s="115">
        <f t="shared" si="813"/>
        <v>10.980018726591762</v>
      </c>
      <c r="SG346" s="115">
        <f t="shared" si="814"/>
        <v>2.106741573033708</v>
      </c>
      <c r="SH346" s="115">
        <f>ROUND(SB346/MAX(SB$9:SB$497)*100,0)</f>
        <v>26</v>
      </c>
      <c r="SI346" s="115">
        <f>ROUND(SC346/MAX(SC$9:SC$497)*100,0)</f>
        <v>29</v>
      </c>
      <c r="SJ346" s="115">
        <f>ROUND(SD346/MAX(SD$9:SD$497)*100,0)</f>
        <v>17</v>
      </c>
      <c r="SK346" s="115">
        <f>ROUND(SE346/MAX(SE$9:SE$497)*100,0)</f>
        <v>15</v>
      </c>
      <c r="SL346" s="115">
        <f>ROUND(SF346/MAX(SF$9:SF$497)*100,0)</f>
        <v>27</v>
      </c>
      <c r="SM346" s="121">
        <f>ROUND(SG346/MAX(SG$9:SG$497)*100,0)</f>
        <v>2</v>
      </c>
      <c r="SN346" s="115">
        <f>ROUND(AVERAGEIF($ES$9:$ES$497,$ES346,SH$9:SH$497),0)</f>
        <v>26</v>
      </c>
      <c r="SO346" s="115">
        <f>ROUND(AVERAGEIF($ES$9:$ES$497,$ES346,SI$9:SI$497),0)</f>
        <v>26</v>
      </c>
      <c r="SP346" s="115">
        <f>ROUND(AVERAGEIF($ES$9:$ES$497,$ES346,SJ$9:SJ$497),0)</f>
        <v>3</v>
      </c>
      <c r="SQ346" s="115">
        <f>ROUND(AVERAGEIF($ES$9:$ES$497,$ES346,SK$9:SK$497),0)</f>
        <v>21</v>
      </c>
      <c r="SR346" s="115">
        <f>ROUND(AVERAGEIF($ES$9:$ES$497,$ES346,SL$9:SL$497),0)</f>
        <v>5</v>
      </c>
      <c r="SS346" s="121">
        <f>ROUND(AVERAGEIF($ES$9:$ES$497,$ES346,SM$9:SM$497),0)</f>
        <v>5</v>
      </c>
      <c r="ST346" s="114">
        <f>RANK(SB346,SB$9:SB$497,0)</f>
        <v>165</v>
      </c>
      <c r="SU346" s="115">
        <f>RANK(SC346,SC$9:SC$497,0)</f>
        <v>108</v>
      </c>
      <c r="SV346" s="115">
        <f>RANK(SD346,SD$9:SD$497,0)</f>
        <v>68</v>
      </c>
      <c r="SW346" s="115">
        <f>RANK(SE346,SE$9:SE$497,0)</f>
        <v>140</v>
      </c>
      <c r="SX346" s="115">
        <f>RANK(SF346,SF$9:SF$497,0)</f>
        <v>24</v>
      </c>
      <c r="SY346" s="115">
        <f>RANK(SG346,SG$9:SG$497,0)</f>
        <v>237</v>
      </c>
      <c r="SZ346" s="115">
        <f>COUNTIFS(SB$9:SB$497,"&gt;"&amp;SB346,$ES$9:$ES$497,$ES346)+1</f>
        <v>43</v>
      </c>
      <c r="TA346" s="115">
        <f>COUNTIFS(SC$9:SC$497,"&gt;"&amp;SC346,$ES$9:$ES$497,$ES346)+1</f>
        <v>38</v>
      </c>
      <c r="TB346" s="115">
        <f>COUNTIFS(SD$9:SD$497,"&gt;"&amp;SD346,$ES$9:$ES$497,$ES346)+1</f>
        <v>3</v>
      </c>
      <c r="TC346" s="115">
        <f>COUNTIFS(SE$9:SE$497,"&gt;"&amp;SE346,$ES$9:$ES$497,$ES346)+1</f>
        <v>43</v>
      </c>
      <c r="TD346" s="115">
        <f>COUNTIFS(SF$9:SF$497,"&gt;"&amp;SF346,$ES$9:$ES$497,$ES346)+1</f>
        <v>4</v>
      </c>
      <c r="TE346" s="117">
        <f>COUNTIFS(SG$9:SG$497,"&gt;"&amp;SG346,$ES$9:$ES$497,$ES346)+1</f>
        <v>43</v>
      </c>
      <c r="TF346" s="118">
        <f t="shared" si="815"/>
        <v>95</v>
      </c>
      <c r="TG346" s="115">
        <f t="shared" si="816"/>
        <v>98</v>
      </c>
      <c r="TH346" s="115">
        <f t="shared" si="817"/>
        <v>58</v>
      </c>
      <c r="TI346" s="115">
        <f t="shared" si="818"/>
        <v>78</v>
      </c>
      <c r="TJ346" s="115">
        <f t="shared" si="819"/>
        <v>95</v>
      </c>
      <c r="TK346" s="115">
        <f t="shared" si="820"/>
        <v>46</v>
      </c>
      <c r="TL346" s="117">
        <f t="shared" si="821"/>
        <v>38</v>
      </c>
      <c r="TM346" s="118">
        <f>ROUND(TF346/MAX(TF$9:TF$497)*100,0)</f>
        <v>53</v>
      </c>
      <c r="TN346" s="115">
        <f>ROUND(TG346/MAX(TG$9:TG$497)*100,0)</f>
        <v>54</v>
      </c>
      <c r="TO346" s="115">
        <f>ROUND(TH346/MAX(TH$9:TH$497)*100,0)</f>
        <v>32</v>
      </c>
      <c r="TP346" s="115">
        <f>ROUND(TI346/MAX(TI$9:TI$497)*100,0)</f>
        <v>43</v>
      </c>
      <c r="TQ346" s="115">
        <f>ROUND(TJ346/MAX(TJ$9:TJ$497)*100,0)</f>
        <v>48</v>
      </c>
      <c r="TR346" s="115">
        <f>ROUND(TK346/MAX(TK$9:TK$497)*100,0)</f>
        <v>23</v>
      </c>
      <c r="TS346" s="119">
        <f>ROUND(TL346/MAX(TL$9:TL$497)*100,0)</f>
        <v>19</v>
      </c>
      <c r="TT346" s="120">
        <f>RANK(TM346,TM$9:TM$497,0)</f>
        <v>137</v>
      </c>
      <c r="TU346" s="115">
        <f>RANK(TN346,TN$9:TN$497,0)</f>
        <v>77</v>
      </c>
      <c r="TV346" s="115">
        <f>RANK(TO346,TO$9:TO$497,0)</f>
        <v>122</v>
      </c>
      <c r="TW346" s="115">
        <f>RANK(TP346,TP$9:TP$497,0)</f>
        <v>118</v>
      </c>
      <c r="TX346" s="115">
        <f>RANK(TQ346,TQ$9:TQ$497,0)</f>
        <v>26</v>
      </c>
      <c r="TY346" s="115">
        <f>RANK(TR346,TR$9:TR$497,0)</f>
        <v>255</v>
      </c>
      <c r="TZ346" s="121">
        <f>RANK(TS346,TS$9:TS$497,0)</f>
        <v>278</v>
      </c>
      <c r="UA346" s="132"/>
      <c r="UB346" s="7" t="s">
        <v>1</v>
      </c>
    </row>
    <row r="347" spans="1:548" x14ac:dyDescent="0.15">
      <c r="A347" s="183">
        <v>339</v>
      </c>
      <c r="B347" s="203" t="s">
        <v>1351</v>
      </c>
      <c r="C347" s="63"/>
      <c r="D347" s="63"/>
      <c r="E347" s="64" t="s">
        <v>518</v>
      </c>
      <c r="F347" s="65">
        <v>36</v>
      </c>
      <c r="G347" s="65" t="s">
        <v>519</v>
      </c>
      <c r="H347" s="65" t="s">
        <v>927</v>
      </c>
      <c r="I347" s="66" t="s">
        <v>521</v>
      </c>
      <c r="J347" s="67" t="s">
        <v>521</v>
      </c>
      <c r="K347" s="67" t="s">
        <v>521</v>
      </c>
      <c r="L347" s="67" t="s">
        <v>521</v>
      </c>
      <c r="M347" s="67" t="s">
        <v>521</v>
      </c>
      <c r="N347" s="67" t="s">
        <v>521</v>
      </c>
      <c r="O347" s="67" t="s">
        <v>521</v>
      </c>
      <c r="P347" s="67" t="s">
        <v>521</v>
      </c>
      <c r="Q347" s="67" t="s">
        <v>521</v>
      </c>
      <c r="R347" s="68" t="s">
        <v>521</v>
      </c>
      <c r="S347" s="69" t="s">
        <v>521</v>
      </c>
      <c r="T347" s="67" t="s">
        <v>521</v>
      </c>
      <c r="U347" s="67" t="s">
        <v>521</v>
      </c>
      <c r="V347" s="67" t="s">
        <v>521</v>
      </c>
      <c r="W347" s="67" t="s">
        <v>521</v>
      </c>
      <c r="X347" s="67" t="s">
        <v>521</v>
      </c>
      <c r="Y347" s="67" t="s">
        <v>521</v>
      </c>
      <c r="Z347" s="67" t="s">
        <v>521</v>
      </c>
      <c r="AA347" s="67" t="s">
        <v>521</v>
      </c>
      <c r="AB347" s="68" t="s">
        <v>521</v>
      </c>
      <c r="AC347" s="69" t="s">
        <v>521</v>
      </c>
      <c r="AD347" s="67" t="s">
        <v>521</v>
      </c>
      <c r="AE347" s="67" t="s">
        <v>521</v>
      </c>
      <c r="AF347" s="67" t="s">
        <v>521</v>
      </c>
      <c r="AG347" s="67" t="s">
        <v>521</v>
      </c>
      <c r="AH347" s="67" t="s">
        <v>521</v>
      </c>
      <c r="AI347" s="67" t="s">
        <v>521</v>
      </c>
      <c r="AJ347" s="67" t="s">
        <v>521</v>
      </c>
      <c r="AK347" s="67" t="s">
        <v>521</v>
      </c>
      <c r="AL347" s="68" t="s">
        <v>521</v>
      </c>
      <c r="AM347" s="69" t="s">
        <v>521</v>
      </c>
      <c r="AN347" s="67" t="s">
        <v>521</v>
      </c>
      <c r="AO347" s="67" t="s">
        <v>521</v>
      </c>
      <c r="AP347" s="67" t="s">
        <v>521</v>
      </c>
      <c r="AQ347" s="67" t="s">
        <v>521</v>
      </c>
      <c r="AR347" s="67" t="s">
        <v>521</v>
      </c>
      <c r="AS347" s="67" t="s">
        <v>521</v>
      </c>
      <c r="AT347" s="67" t="s">
        <v>521</v>
      </c>
      <c r="AU347" s="67" t="s">
        <v>521</v>
      </c>
      <c r="AV347" s="68" t="s">
        <v>521</v>
      </c>
      <c r="AW347" s="69" t="s">
        <v>521</v>
      </c>
      <c r="AX347" s="67" t="s">
        <v>521</v>
      </c>
      <c r="AY347" s="67" t="s">
        <v>521</v>
      </c>
      <c r="AZ347" s="67" t="s">
        <v>521</v>
      </c>
      <c r="BA347" s="67" t="s">
        <v>521</v>
      </c>
      <c r="BB347" s="67" t="s">
        <v>521</v>
      </c>
      <c r="BC347" s="67" t="s">
        <v>521</v>
      </c>
      <c r="BD347" s="67" t="s">
        <v>521</v>
      </c>
      <c r="BE347" s="67" t="s">
        <v>521</v>
      </c>
      <c r="BF347" s="68" t="s">
        <v>521</v>
      </c>
      <c r="BG347" s="69" t="s">
        <v>521</v>
      </c>
      <c r="BH347" s="67" t="s">
        <v>521</v>
      </c>
      <c r="BI347" s="67" t="s">
        <v>521</v>
      </c>
      <c r="BJ347" s="67" t="s">
        <v>521</v>
      </c>
      <c r="BK347" s="67" t="s">
        <v>521</v>
      </c>
      <c r="BL347" s="67" t="s">
        <v>521</v>
      </c>
      <c r="BM347" s="67" t="s">
        <v>521</v>
      </c>
      <c r="BN347" s="67" t="s">
        <v>521</v>
      </c>
      <c r="BO347" s="67" t="s">
        <v>521</v>
      </c>
      <c r="BP347" s="68" t="s">
        <v>521</v>
      </c>
      <c r="BQ347" s="70" t="s">
        <v>521</v>
      </c>
      <c r="BR347" s="67" t="s">
        <v>521</v>
      </c>
      <c r="BS347" s="67" t="s">
        <v>521</v>
      </c>
      <c r="BT347" s="67" t="s">
        <v>521</v>
      </c>
      <c r="BU347" s="67" t="s">
        <v>521</v>
      </c>
      <c r="BV347" s="67" t="s">
        <v>521</v>
      </c>
      <c r="BW347" s="67" t="s">
        <v>521</v>
      </c>
      <c r="BX347" s="67" t="s">
        <v>521</v>
      </c>
      <c r="BY347" s="67" t="s">
        <v>521</v>
      </c>
      <c r="BZ347" s="68" t="s">
        <v>521</v>
      </c>
      <c r="CA347" s="69" t="s">
        <v>521</v>
      </c>
      <c r="CB347" s="67" t="s">
        <v>521</v>
      </c>
      <c r="CC347" s="67" t="s">
        <v>521</v>
      </c>
      <c r="CD347" s="67" t="s">
        <v>521</v>
      </c>
      <c r="CE347" s="67" t="s">
        <v>521</v>
      </c>
      <c r="CF347" s="67" t="s">
        <v>521</v>
      </c>
      <c r="CG347" s="67" t="s">
        <v>521</v>
      </c>
      <c r="CH347" s="67" t="s">
        <v>521</v>
      </c>
      <c r="CI347" s="67" t="s">
        <v>521</v>
      </c>
      <c r="CJ347" s="68" t="s">
        <v>521</v>
      </c>
      <c r="CK347" s="69" t="s">
        <v>521</v>
      </c>
      <c r="CL347" s="67" t="s">
        <v>521</v>
      </c>
      <c r="CM347" s="67" t="s">
        <v>521</v>
      </c>
      <c r="CN347" s="67" t="s">
        <v>521</v>
      </c>
      <c r="CO347" s="67" t="s">
        <v>521</v>
      </c>
      <c r="CP347" s="67" t="s">
        <v>521</v>
      </c>
      <c r="CQ347" s="67" t="s">
        <v>521</v>
      </c>
      <c r="CR347" s="67" t="s">
        <v>521</v>
      </c>
      <c r="CS347" s="67" t="s">
        <v>521</v>
      </c>
      <c r="CT347" s="68" t="s">
        <v>521</v>
      </c>
      <c r="CU347" s="69" t="s">
        <v>521</v>
      </c>
      <c r="CV347" s="67" t="s">
        <v>521</v>
      </c>
      <c r="CW347" s="67" t="s">
        <v>521</v>
      </c>
      <c r="CX347" s="67" t="s">
        <v>521</v>
      </c>
      <c r="CY347" s="67" t="s">
        <v>521</v>
      </c>
      <c r="CZ347" s="67" t="s">
        <v>521</v>
      </c>
      <c r="DA347" s="67" t="s">
        <v>521</v>
      </c>
      <c r="DB347" s="67" t="s">
        <v>521</v>
      </c>
      <c r="DC347" s="67" t="s">
        <v>521</v>
      </c>
      <c r="DD347" s="68" t="s">
        <v>521</v>
      </c>
      <c r="DE347" s="69" t="s">
        <v>521</v>
      </c>
      <c r="DF347" s="71" t="s">
        <v>521</v>
      </c>
      <c r="DG347" s="67" t="s">
        <v>521</v>
      </c>
      <c r="DH347" s="67" t="s">
        <v>521</v>
      </c>
      <c r="DI347" s="67" t="s">
        <v>521</v>
      </c>
      <c r="DJ347" s="67" t="s">
        <v>521</v>
      </c>
      <c r="DK347" s="67" t="s">
        <v>521</v>
      </c>
      <c r="DL347" s="67" t="s">
        <v>521</v>
      </c>
      <c r="DM347" s="67" t="s">
        <v>521</v>
      </c>
      <c r="DN347" s="68" t="s">
        <v>521</v>
      </c>
      <c r="DO347" s="70" t="s">
        <v>521</v>
      </c>
      <c r="DP347" s="71" t="s">
        <v>521</v>
      </c>
      <c r="DQ347" s="67" t="s">
        <v>521</v>
      </c>
      <c r="DR347" s="67" t="s">
        <v>521</v>
      </c>
      <c r="DS347" s="67" t="s">
        <v>521</v>
      </c>
      <c r="DT347" s="67" t="s">
        <v>521</v>
      </c>
      <c r="DU347" s="67" t="s">
        <v>521</v>
      </c>
      <c r="DV347" s="67" t="s">
        <v>521</v>
      </c>
      <c r="DW347" s="67" t="s">
        <v>521</v>
      </c>
      <c r="DX347" s="72" t="s">
        <v>521</v>
      </c>
      <c r="DY347" s="73" t="s">
        <v>522</v>
      </c>
      <c r="DZ347" s="74">
        <v>2</v>
      </c>
      <c r="EA347" s="74">
        <v>3</v>
      </c>
      <c r="EB347" s="74">
        <v>3</v>
      </c>
      <c r="EC347" s="75">
        <v>4</v>
      </c>
      <c r="ED347" s="76" t="s">
        <v>522</v>
      </c>
      <c r="EE347" s="74">
        <f t="shared" si="765"/>
        <v>2</v>
      </c>
      <c r="EF347" s="74">
        <f t="shared" si="766"/>
        <v>6</v>
      </c>
      <c r="EG347" s="74">
        <f t="shared" si="767"/>
        <v>18</v>
      </c>
      <c r="EH347" s="77">
        <f t="shared" si="768"/>
        <v>72</v>
      </c>
      <c r="EI347" s="73">
        <v>100</v>
      </c>
      <c r="EJ347" s="74">
        <v>150</v>
      </c>
      <c r="EK347" s="74">
        <v>300</v>
      </c>
      <c r="EL347" s="74">
        <v>500</v>
      </c>
      <c r="EM347" s="75">
        <v>1500</v>
      </c>
      <c r="EN347" s="78">
        <v>1</v>
      </c>
      <c r="EO347" s="79">
        <f t="shared" si="769"/>
        <v>0.75</v>
      </c>
      <c r="EP347" s="79">
        <f t="shared" si="770"/>
        <v>0.5</v>
      </c>
      <c r="EQ347" s="79">
        <f t="shared" si="771"/>
        <v>0.27777777777777779</v>
      </c>
      <c r="ER347" s="80">
        <f t="shared" si="772"/>
        <v>0.20833333333333331</v>
      </c>
      <c r="ES347" s="128" t="s">
        <v>523</v>
      </c>
      <c r="ET347" s="82"/>
      <c r="EU347" s="83">
        <v>4</v>
      </c>
      <c r="EV347" s="73">
        <v>57</v>
      </c>
      <c r="EW347" s="74">
        <v>21</v>
      </c>
      <c r="EX347" s="74">
        <v>27</v>
      </c>
      <c r="EY347" s="74">
        <v>28</v>
      </c>
      <c r="EZ347" s="74">
        <v>10</v>
      </c>
      <c r="FA347" s="74">
        <v>6</v>
      </c>
      <c r="FB347" s="74">
        <v>10</v>
      </c>
      <c r="FC347" s="74">
        <v>6</v>
      </c>
      <c r="FD347" s="74">
        <f t="shared" si="773"/>
        <v>37</v>
      </c>
      <c r="FE347" s="84">
        <f t="shared" si="774"/>
        <v>33</v>
      </c>
      <c r="FF347" s="73">
        <f>RANK(EV347,$EV$9:$EV$497,0)</f>
        <v>247</v>
      </c>
      <c r="FG347" s="74">
        <f>RANK(EW347,$EW$9:$EW$497,0)</f>
        <v>341</v>
      </c>
      <c r="FH347" s="74">
        <f>RANK(EX347,$EX$9:$EX$497,0)</f>
        <v>257</v>
      </c>
      <c r="FI347" s="74">
        <f>RANK(EY347,$EY$9:$EY$497,0)</f>
        <v>249</v>
      </c>
      <c r="FJ347" s="74">
        <f>RANK(EZ347,$EZ$9:$EZ$497,0)</f>
        <v>327</v>
      </c>
      <c r="FK347" s="74">
        <f>RANK(FA347,$FA$9:$FA$497,0)</f>
        <v>374</v>
      </c>
      <c r="FL347" s="74">
        <f>RANK(FB347,$FB$9:$FB$497,0)</f>
        <v>388</v>
      </c>
      <c r="FM347" s="74">
        <f>RANK(FC347,$FC$9:$FC$497,0)</f>
        <v>401</v>
      </c>
      <c r="FN347" s="74">
        <f>RANK(FD347,$FD$9:$FD$497,0)</f>
        <v>335</v>
      </c>
      <c r="FO347" s="84">
        <f>RANK(FE347,$FE$9:$FE$497,0)</f>
        <v>366</v>
      </c>
      <c r="FP347" s="73">
        <f>COUNTIFS($EV$9:$EV$497,"&gt;"&amp;EV347,$ES$9:$ES$497,ES347)+1</f>
        <v>63</v>
      </c>
      <c r="FQ347" s="74">
        <f>COUNTIFS($EW$9:$EW$497,"&gt;"&amp;EW347,$ES$9:$ES$497,ES347)+1</f>
        <v>60</v>
      </c>
      <c r="FR347" s="74">
        <f>COUNTIFS($EX$9:$EX$497,"&gt;"&amp;EX347,$ES$9:$ES$497,ES347)+1</f>
        <v>73</v>
      </c>
      <c r="FS347" s="74">
        <f>COUNTIFS($EY$9:$EY$497,"&gt;"&amp;EY347,$ES$9:$ES$497,ES347)+1</f>
        <v>72</v>
      </c>
      <c r="FT347" s="74">
        <f>COUNTIFS($EZ$9:$EZ$497,"&gt;"&amp;EZ347,$ES$9:$ES$497,ES347)+1</f>
        <v>71</v>
      </c>
      <c r="FU347" s="74">
        <f>COUNTIFS($FA$9:$FA$497,"&gt;"&amp;FA347,$ES$9:$ES$497,ES347)+1</f>
        <v>75</v>
      </c>
      <c r="FV347" s="74">
        <f>COUNTIFS($FB$9:$FB$497,"&gt;"&amp;FB347,$ES$9:$ES$497,ES347)+1</f>
        <v>67</v>
      </c>
      <c r="FW347" s="74">
        <f>COUNTIFS($FC$9:$FC$497,"&gt;"&amp;FC347,$ES$9:$ES$497,ES347)+1</f>
        <v>67</v>
      </c>
      <c r="FX347" s="74">
        <f>COUNTIFS($FD$9:$FD$497,"&gt;"&amp;FD347,$ES$9:$ES$497,ES347)+1</f>
        <v>73</v>
      </c>
      <c r="FY347" s="84">
        <f>COUNTIFS($FE$9:$FE$497,"&gt;"&amp;FE347,$ES$9:$ES$497,ES347)+1</f>
        <v>73</v>
      </c>
      <c r="FZ347" s="85">
        <f t="shared" si="775"/>
        <v>1.58</v>
      </c>
      <c r="GA347" s="86">
        <f t="shared" si="776"/>
        <v>0.57999999999999996</v>
      </c>
      <c r="GB347" s="86">
        <f t="shared" si="777"/>
        <v>0.75</v>
      </c>
      <c r="GC347" s="86">
        <f t="shared" si="778"/>
        <v>0.78</v>
      </c>
      <c r="GD347" s="86">
        <f t="shared" si="779"/>
        <v>0.28000000000000003</v>
      </c>
      <c r="GE347" s="86">
        <f t="shared" si="780"/>
        <v>0.17</v>
      </c>
      <c r="GF347" s="86">
        <f t="shared" si="781"/>
        <v>0.28000000000000003</v>
      </c>
      <c r="GG347" s="86">
        <f t="shared" si="782"/>
        <v>0.17</v>
      </c>
      <c r="GH347" s="86">
        <f t="shared" si="783"/>
        <v>1.03</v>
      </c>
      <c r="GI347" s="87">
        <f t="shared" si="784"/>
        <v>0.92</v>
      </c>
      <c r="GJ347" s="85">
        <f>ROUND(((FZ347-AVERAGE(FZ$9:FZ$497))/STDEVP(FZ$9:FZ$497)*10+50),2)</f>
        <v>73.88</v>
      </c>
      <c r="GK347" s="86">
        <f>ROUND(((GA347-AVERAGE(GA$9:GA$497))/STDEVP(GA$9:GA$497)*10+50),2)</f>
        <v>46.7</v>
      </c>
      <c r="GL347" s="86">
        <f>ROUND(((GB347-AVERAGE(GB$9:GB$497))/STDEVP(GB$9:GB$497)*10+50),2)</f>
        <v>56.28</v>
      </c>
      <c r="GM347" s="86">
        <f>ROUND(((GC347-AVERAGE(GC$9:GC$497))/STDEVP(GC$9:GC$497)*10+50),2)</f>
        <v>62.73</v>
      </c>
      <c r="GN347" s="86">
        <f>ROUND(((GD347-AVERAGE(GD$9:GD$497))/STDEVP(GD$9:GD$497)*10+50),2)</f>
        <v>46.16</v>
      </c>
      <c r="GO347" s="86">
        <f>ROUND(((GE347-AVERAGE(GE$9:GE$497))/STDEVP(GE$9:GE$497)*10+50),2)</f>
        <v>43.52</v>
      </c>
      <c r="GP347" s="86">
        <f>ROUND(((GF347-AVERAGE(GF$9:GF$497))/STDEVP(GF$9:GF$497)*10+50),2)</f>
        <v>38.82</v>
      </c>
      <c r="GQ347" s="86">
        <f>ROUND(((GG347-AVERAGE(GG$9:GG$497))/STDEVP(GG$9:GG$497)*10+50),2)</f>
        <v>35.58</v>
      </c>
      <c r="GR347" s="86">
        <f>ROUND(((GH347-AVERAGE(GH$9:GH$497))/STDEVP(GH$9:GH$497)*10+50),2)</f>
        <v>52.02</v>
      </c>
      <c r="GS347" s="87">
        <f>ROUND(((GI347-AVERAGE(GI$9:GI$497))/STDEVP(GI$9:GI$497)*10+50),2)</f>
        <v>43.83</v>
      </c>
      <c r="GT347" s="73">
        <f>RANK(GJ347,$GJ$9:$GJ$497,0)</f>
        <v>5</v>
      </c>
      <c r="GU347" s="74">
        <f>RANK(GK347,$GK$9:$GK$497,0)</f>
        <v>241</v>
      </c>
      <c r="GV347" s="74">
        <f>RANK(GL347,$GL$9:$GL$497,0)</f>
        <v>111</v>
      </c>
      <c r="GW347" s="74">
        <f>RANK(GM347,$GM$9:$GM$497,0)</f>
        <v>42</v>
      </c>
      <c r="GX347" s="74">
        <f>RANK(GN347,$GN$9:$GN$497,0)</f>
        <v>234</v>
      </c>
      <c r="GY347" s="74">
        <f>RANK(GO347,$GO$9:$GO$497,0)</f>
        <v>308</v>
      </c>
      <c r="GZ347" s="74">
        <f>RANK(GP347,$GP$9:$GP$497,0)</f>
        <v>370</v>
      </c>
      <c r="HA347" s="74">
        <f>RANK(GQ347,$GQ$9:$GQ$497,0)</f>
        <v>403</v>
      </c>
      <c r="HB347" s="74">
        <f>RANK(GR347,$GR$9:$GR$497,0)</f>
        <v>150</v>
      </c>
      <c r="HC347" s="84">
        <f>RANK(GS347,$GS$9:$GS$497,0)</f>
        <v>300</v>
      </c>
      <c r="HD347" s="85">
        <f>ROUND(AVERAGEIF($ES$9:$ES$497,$ES347,$FZ$9:$FZ$497),2)</f>
        <v>1.1399999999999999</v>
      </c>
      <c r="HE347" s="86">
        <f>ROUND(AVERAGEIF($ES$9:$ES$497,$ES347,$GA$9:$GA$497),2)</f>
        <v>0.46</v>
      </c>
      <c r="HF347" s="86">
        <f>ROUND(AVERAGEIF($ES$9:$ES$497,$ES347,$GB$9:$GB$497),2)</f>
        <v>0.65</v>
      </c>
      <c r="HG347" s="86">
        <f>ROUND(AVERAGEIF($ES$9:$ES$497,$ES347,$GC$9:$GC$497),2)</f>
        <v>0.74</v>
      </c>
      <c r="HH347" s="86">
        <f>ROUND(AVERAGEIF($ES$9:$ES$497,$ES347,$GD$9:$GD$497),2)</f>
        <v>0.27</v>
      </c>
      <c r="HI347" s="86">
        <f>ROUND(AVERAGEIF($ES$9:$ES$497,$ES347,$GE$9:$GE$497),2)</f>
        <v>0.23</v>
      </c>
      <c r="HJ347" s="86">
        <f>ROUND(AVERAGEIF($ES$9:$ES$497,$ES347,$GF$9:$GF$497),2)</f>
        <v>0.3</v>
      </c>
      <c r="HK347" s="86">
        <f>ROUND(AVERAGEIF($ES$9:$ES$497,$ES347,$GG$9:$GG$497),2)</f>
        <v>0.28000000000000003</v>
      </c>
      <c r="HL347" s="86">
        <f>ROUND(AVERAGEIF($ES$9:$ES$497,$ES347,$GH$9:$GH$497),2)</f>
        <v>0.92</v>
      </c>
      <c r="HM347" s="87">
        <f>ROUND(AVERAGEIF($ES$9:$ES$497,$ES347,$GI$9:$GI$497),2)</f>
        <v>0.93</v>
      </c>
      <c r="HN347" s="88">
        <f t="shared" si="785"/>
        <v>0.44000000000000017</v>
      </c>
      <c r="HO347" s="89">
        <f t="shared" si="786"/>
        <v>0.11999999999999994</v>
      </c>
      <c r="HP347" s="89">
        <f t="shared" si="787"/>
        <v>9.9999999999999978E-2</v>
      </c>
      <c r="HQ347" s="89">
        <f t="shared" si="788"/>
        <v>4.0000000000000036E-2</v>
      </c>
      <c r="HR347" s="89">
        <f t="shared" si="789"/>
        <v>1.0000000000000009E-2</v>
      </c>
      <c r="HS347" s="89">
        <f t="shared" si="790"/>
        <v>-0.06</v>
      </c>
      <c r="HT347" s="89">
        <f t="shared" si="791"/>
        <v>-1.9999999999999962E-2</v>
      </c>
      <c r="HU347" s="89">
        <f t="shared" si="792"/>
        <v>-0.11000000000000001</v>
      </c>
      <c r="HV347" s="89">
        <f t="shared" si="793"/>
        <v>0.10999999999999999</v>
      </c>
      <c r="HW347" s="90">
        <f t="shared" si="794"/>
        <v>-1.0000000000000009E-2</v>
      </c>
      <c r="HX347" s="73">
        <f>COUNTIFS($FZ$9:$FZ$497,"&gt;"&amp;FZ347,$ES$9:$ES$497,$ES347)+1</f>
        <v>4</v>
      </c>
      <c r="HY347" s="74">
        <f>COUNTIFS($GA$9:$GA$497,"&gt;"&amp;GA347,$ES$9:$ES$497,$ES347)+1</f>
        <v>13</v>
      </c>
      <c r="HZ347" s="74">
        <f>COUNTIFS($GB$9:$GB$497,"&gt;"&amp;GB347,$ES$9:$ES$497,$ES347)+1</f>
        <v>25</v>
      </c>
      <c r="IA347" s="74">
        <f>COUNTIFS($GC$9:$GC$497,"&gt;"&amp;GC347,$ES$9:$ES$497,$ES347)+1</f>
        <v>32</v>
      </c>
      <c r="IB347" s="74">
        <f>COUNTIFS($GD$9:$GD$497,"&gt;"&amp;GD347,$ES$9:$ES$497,$ES347)+1</f>
        <v>33</v>
      </c>
      <c r="IC347" s="74">
        <f>COUNTIFS($GE$9:$GE$497,"&gt;"&amp;GE347,$ES$9:$ES$497,$ES347)+1</f>
        <v>60</v>
      </c>
      <c r="ID347" s="74">
        <f>COUNTIFS($GF$9:$GF$497,"&gt;"&amp;GF347,$ES$9:$ES$497,$ES347)+1</f>
        <v>38</v>
      </c>
      <c r="IE347" s="74">
        <f>COUNTIFS($GG$9:$GG$497,"&gt;"&amp;GG347,$ES$9:$ES$497,$ES347)+1</f>
        <v>61</v>
      </c>
      <c r="IF347" s="74">
        <f>COUNTIFS($GH$9:$GH$497,"&gt;"&amp;GH347,$ES$9:$ES$497,$ES347)+1</f>
        <v>31</v>
      </c>
      <c r="IG347" s="84">
        <f>COUNTIFS($GI$9:$GI$497,"&gt;"&amp;GI347,$ES$9:$ES$497,$ES347)+1</f>
        <v>45</v>
      </c>
      <c r="IH347" s="91"/>
      <c r="II347" s="79"/>
      <c r="IJ347" s="79">
        <v>0.05</v>
      </c>
      <c r="IK347" s="79"/>
      <c r="IL347" s="79"/>
      <c r="IM347" s="92"/>
      <c r="IN347" s="93"/>
      <c r="IO347" s="94"/>
      <c r="IP347" s="95"/>
      <c r="IQ347" s="79"/>
      <c r="IR347" s="79"/>
      <c r="IS347" s="79"/>
      <c r="IT347" s="79"/>
      <c r="IU347" s="79"/>
      <c r="IV347" s="79"/>
      <c r="IW347" s="96"/>
      <c r="IX347" s="93"/>
      <c r="IY347" s="79"/>
      <c r="IZ347" s="79">
        <v>0.05</v>
      </c>
      <c r="JA347" s="79"/>
      <c r="JB347" s="79"/>
      <c r="JC347" s="79"/>
      <c r="JD347" s="79"/>
      <c r="JE347" s="97"/>
      <c r="JF347" s="95"/>
      <c r="JG347" s="79"/>
      <c r="JH347" s="79"/>
      <c r="JI347" s="79"/>
      <c r="JJ347" s="79"/>
      <c r="JK347" s="79"/>
      <c r="JL347" s="79"/>
      <c r="JM347" s="96"/>
      <c r="JN347" s="93"/>
      <c r="JO347" s="79"/>
      <c r="JP347" s="79"/>
      <c r="JQ347" s="79"/>
      <c r="JR347" s="79"/>
      <c r="JS347" s="79"/>
      <c r="JT347" s="79"/>
      <c r="JU347" s="79"/>
      <c r="JV347" s="79"/>
      <c r="JW347" s="79"/>
      <c r="JX347" s="79"/>
      <c r="JY347" s="79"/>
      <c r="JZ347" s="97"/>
      <c r="KA347" s="93"/>
      <c r="KB347" s="79"/>
      <c r="KC347" s="79"/>
      <c r="KD347" s="79"/>
      <c r="KE347" s="97"/>
      <c r="KF347" s="95"/>
      <c r="KG347" s="79"/>
      <c r="KH347" s="79"/>
      <c r="KI347" s="79"/>
      <c r="KJ347" s="79"/>
      <c r="KK347" s="98"/>
      <c r="KL347" s="79"/>
      <c r="KM347" s="79"/>
      <c r="KN347" s="79"/>
      <c r="KO347" s="79"/>
      <c r="KP347" s="79"/>
      <c r="KQ347" s="79"/>
      <c r="KR347" s="79"/>
      <c r="KS347" s="96"/>
      <c r="KT347" s="96"/>
      <c r="KU347" s="96"/>
      <c r="KV347" s="96"/>
      <c r="KW347" s="93"/>
      <c r="KX347" s="79"/>
      <c r="KY347" s="79"/>
      <c r="KZ347" s="79"/>
      <c r="LA347" s="79"/>
      <c r="LB347" s="79"/>
      <c r="LC347" s="96"/>
      <c r="LD347" s="93"/>
      <c r="LE347" s="94"/>
      <c r="LF347" s="99"/>
      <c r="LG347" s="75"/>
      <c r="LH347" s="93"/>
      <c r="LI347" s="79"/>
      <c r="LJ347" s="74"/>
      <c r="LK347" s="74"/>
      <c r="LL347" s="74"/>
      <c r="LM347" s="100"/>
      <c r="LN347" s="95"/>
      <c r="LO347" s="79"/>
      <c r="LP347" s="79"/>
      <c r="LQ347" s="79"/>
      <c r="LR347" s="96"/>
      <c r="LS347" s="93"/>
      <c r="LT347" s="79"/>
      <c r="LU347" s="79"/>
      <c r="LV347" s="79"/>
      <c r="LW347" s="79"/>
      <c r="LX347" s="79"/>
      <c r="LY347" s="79"/>
      <c r="LZ347" s="79"/>
      <c r="MA347" s="97"/>
      <c r="MB347" s="95"/>
      <c r="MC347" s="79"/>
      <c r="MD347" s="79"/>
      <c r="ME347" s="79"/>
      <c r="MF347" s="79"/>
      <c r="MG347" s="79"/>
      <c r="MH347" s="79"/>
      <c r="MI347" s="79"/>
      <c r="MJ347" s="79"/>
      <c r="MK347" s="79"/>
      <c r="ML347" s="79">
        <v>0.05</v>
      </c>
      <c r="MM347" s="79"/>
      <c r="MN347" s="98"/>
      <c r="MO347" s="98"/>
      <c r="MP347" s="96"/>
      <c r="MQ347" s="93"/>
      <c r="MR347" s="79"/>
      <c r="MS347" s="79"/>
      <c r="MT347" s="79"/>
      <c r="MU347" s="79"/>
      <c r="MV347" s="98"/>
      <c r="MW347" s="79"/>
      <c r="MX347" s="79"/>
      <c r="MY347" s="79"/>
      <c r="MZ347" s="79"/>
      <c r="NA347" s="79"/>
      <c r="NB347" s="79"/>
      <c r="NC347" s="79"/>
      <c r="ND347" s="96"/>
      <c r="NE347" s="96"/>
      <c r="NF347" s="96"/>
      <c r="NG347" s="96"/>
      <c r="NH347" s="93"/>
      <c r="NI347" s="79"/>
      <c r="NJ347" s="79"/>
      <c r="NK347" s="79"/>
      <c r="NL347" s="79"/>
      <c r="NM347" s="79"/>
      <c r="NN347" s="94"/>
      <c r="NO347" s="93"/>
      <c r="NP347" s="80"/>
      <c r="NQ347" s="198" t="s">
        <v>1349</v>
      </c>
      <c r="NR347" s="196" t="s">
        <v>1353</v>
      </c>
      <c r="NS347" s="198"/>
      <c r="NT347" s="198"/>
      <c r="NU347" s="198"/>
      <c r="NV347" s="186"/>
      <c r="NW347" s="198"/>
      <c r="NX347" s="165" t="s">
        <v>1354</v>
      </c>
      <c r="NY347" s="129" t="s">
        <v>1355</v>
      </c>
      <c r="NZ347" s="165" t="s">
        <v>1354</v>
      </c>
      <c r="OA347" s="166"/>
      <c r="OB347" s="166"/>
      <c r="OC347" s="166"/>
      <c r="OD347" s="108">
        <f t="shared" si="795"/>
        <v>72</v>
      </c>
      <c r="OE347" s="109">
        <v>7</v>
      </c>
      <c r="OF347" s="110">
        <f t="shared" si="796"/>
        <v>100</v>
      </c>
      <c r="OG347" s="109">
        <v>5</v>
      </c>
      <c r="OH347" s="111">
        <f>ROUND(AVERAGEIF($ES$9:$ES$497,$ES347,EV$9:EV$497),0)</f>
        <v>79</v>
      </c>
      <c r="OI347" s="112">
        <f>ROUND(AVERAGEIF($ES$9:$ES$497,$ES347,EW$9:EW$497),0)</f>
        <v>32</v>
      </c>
      <c r="OJ347" s="112">
        <f>ROUND(AVERAGEIF($ES$9:$ES$497,$ES347,EX$9:EX$497),0)</f>
        <v>45</v>
      </c>
      <c r="OK347" s="112">
        <f>ROUND(AVERAGEIF($ES$9:$ES$497,$ES347,EY$9:EY$497),0)</f>
        <v>53</v>
      </c>
      <c r="OL347" s="112">
        <f>ROUND(AVERAGEIF($ES$9:$ES$497,$ES347,EZ$9:EZ$497),0)</f>
        <v>20</v>
      </c>
      <c r="OM347" s="112">
        <f>ROUND(AVERAGEIF($ES$9:$ES$497,$ES347,FA$9:FA$497),0)</f>
        <v>18</v>
      </c>
      <c r="ON347" s="112">
        <f>ROUND(AVERAGEIF($ES$9:$ES$497,$ES347,FB$9:FB$497),0)</f>
        <v>23</v>
      </c>
      <c r="OO347" s="112">
        <f>ROUND(AVERAGEIF($ES$9:$ES$497,$ES347,FC$9:FC$497),0)</f>
        <v>23</v>
      </c>
      <c r="OP347" s="112">
        <f>ROUND(AVERAGEIF($ES$9:$ES$497,$ES347,FD$9:FD$497),0)</f>
        <v>64</v>
      </c>
      <c r="OQ347" s="113">
        <f>ROUND(AVERAGEIF($ES$9:$ES$497,$ES347,FE$9:FE$497),0)</f>
        <v>68</v>
      </c>
      <c r="OR347" s="114">
        <f>ROUND(EV347/MAX(EV$9:EV$497)*100,0)</f>
        <v>32</v>
      </c>
      <c r="OS347" s="115">
        <f>ROUND(EW347/MAX(EW$9:EW$497)*100,0)</f>
        <v>17</v>
      </c>
      <c r="OT347" s="115">
        <f>ROUND(EX347/MAX(EX$9:EX$497)*100,0)</f>
        <v>23</v>
      </c>
      <c r="OU347" s="115">
        <f>ROUND(EY347/MAX(EY$9:EY$497)*100,0)</f>
        <v>19</v>
      </c>
      <c r="OV347" s="115">
        <f>ROUND(EZ347/MAX(EZ$9:EZ$497)*100,0)</f>
        <v>8</v>
      </c>
      <c r="OW347" s="115">
        <f>ROUND(FA347/MAX(FA$9:FA$497)*100,0)</f>
        <v>5</v>
      </c>
      <c r="OX347" s="115">
        <f>ROUND(FB347/MAX(FB$9:FB$497)*100,0)</f>
        <v>7</v>
      </c>
      <c r="OY347" s="116">
        <f>ROUND(FC347/MAX(FC$9:FC$497)*100,0)</f>
        <v>4</v>
      </c>
      <c r="OZ347" s="115">
        <f>ROUND(FD347/MAX(FD$9:FD$497)*100,0)</f>
        <v>25</v>
      </c>
      <c r="PA347" s="117">
        <f>ROUND(FE347/MAX(FE$9:FE$497)*100,0)</f>
        <v>13</v>
      </c>
      <c r="PB347" s="118">
        <f t="shared" si="797"/>
        <v>204</v>
      </c>
      <c r="PC347" s="115">
        <f t="shared" si="798"/>
        <v>159</v>
      </c>
      <c r="PD347" s="115">
        <f t="shared" si="799"/>
        <v>228</v>
      </c>
      <c r="PE347" s="115">
        <f t="shared" si="800"/>
        <v>212</v>
      </c>
      <c r="PF347" s="115">
        <f t="shared" si="801"/>
        <v>204</v>
      </c>
      <c r="PG347" s="119">
        <f t="shared" si="802"/>
        <v>158</v>
      </c>
      <c r="PH347" s="118">
        <f>ROUND(PB347/MAX(PB$9:PB$497)*100,0)</f>
        <v>24</v>
      </c>
      <c r="PI347" s="115">
        <f>ROUND(PC347/MAX(PC$9:PC$497)*100,0)</f>
        <v>19</v>
      </c>
      <c r="PJ347" s="115">
        <f>ROUND(PD347/MAX(PD$9:PD$497)*100,0)</f>
        <v>24</v>
      </c>
      <c r="PK347" s="115">
        <f>ROUND(PE347/MAX(PE$9:PE$497)*100,0)</f>
        <v>21</v>
      </c>
      <c r="PL347" s="115">
        <f>ROUND(PF347/MAX(PF$9:PF$497)*100,0)</f>
        <v>29</v>
      </c>
      <c r="PM347" s="119">
        <f>ROUND(PG347/MAX(PG$9:PG$497)*100,0)</f>
        <v>23</v>
      </c>
      <c r="PN347" s="118">
        <f>RANK(PH347,PH$9:PH$497,0)</f>
        <v>345</v>
      </c>
      <c r="PO347" s="115">
        <f>RANK(PI347,PI$9:PI$497,0)</f>
        <v>358</v>
      </c>
      <c r="PP347" s="115">
        <f>RANK(PJ347,PJ$9:PJ$497,0)</f>
        <v>349</v>
      </c>
      <c r="PQ347" s="115">
        <f>RANK(PK347,PK$9:PK$497,0)</f>
        <v>355</v>
      </c>
      <c r="PR347" s="115">
        <f>RANK(PL347,PL$9:PL$497,0)</f>
        <v>323</v>
      </c>
      <c r="PS347" s="119">
        <f>RANK(PM347,PM$9:PM$497,0)</f>
        <v>344</v>
      </c>
      <c r="PT347" s="120">
        <f>ROUND(FZ347/MAX(FZ$9:FZ$497)*100,0)</f>
        <v>86</v>
      </c>
      <c r="PU347" s="115">
        <f>ROUND(GA347/MAX(GA$9:GA$497)*100,0)</f>
        <v>33</v>
      </c>
      <c r="PV347" s="115">
        <f>ROUND(GB347/MAX(GB$9:GB$497)*100,0)</f>
        <v>55</v>
      </c>
      <c r="PW347" s="115">
        <f>ROUND(GC347/MAX(GC$9:GC$497)*100,0)</f>
        <v>62</v>
      </c>
      <c r="PX347" s="115">
        <f>ROUND(GD347/MAX(GD$9:GD$497)*100,0)</f>
        <v>16</v>
      </c>
      <c r="PY347" s="115">
        <f>ROUND(GE347/MAX(GE$9:GE$497)*100,0)</f>
        <v>10</v>
      </c>
      <c r="PZ347" s="115">
        <f>ROUND(GF347/MAX(GF$9:GF$497)*100,0)</f>
        <v>13</v>
      </c>
      <c r="QA347" s="116">
        <f>ROUND(GG347/MAX(GG$9:GG$497)*100,0)</f>
        <v>9</v>
      </c>
      <c r="QB347" s="115">
        <f>ROUND(GH347/MAX(GH$9:GH$497)*100,0)</f>
        <v>46</v>
      </c>
      <c r="QC347" s="121">
        <f>ROUND(GI347/MAX(GI$9:GI$497)*100,0)</f>
        <v>29</v>
      </c>
      <c r="QD347" s="120">
        <f>ROUND(AVERAGEIF($ES$9:$ES$497,$ES347,PT$9:PT$497),0)</f>
        <v>62</v>
      </c>
      <c r="QE347" s="120">
        <f>ROUND(AVERAGEIF($ES$9:$ES$497,$ES347,PU$9:PU$497),0)</f>
        <v>26</v>
      </c>
      <c r="QF347" s="120">
        <f>ROUND(AVERAGEIF($ES$9:$ES$497,$ES347,PV$9:PV$497),0)</f>
        <v>48</v>
      </c>
      <c r="QG347" s="120">
        <f>ROUND(AVERAGEIF($ES$9:$ES$497,$ES347,PW$9:PW$497),0)</f>
        <v>58</v>
      </c>
      <c r="QH347" s="120">
        <f>ROUND(AVERAGEIF($ES$9:$ES$497,$ES347,PX$9:PX$497),0)</f>
        <v>15</v>
      </c>
      <c r="QI347" s="120">
        <f>ROUND(AVERAGEIF($ES$9:$ES$497,$ES347,PY$9:PY$497),0)</f>
        <v>14</v>
      </c>
      <c r="QJ347" s="120">
        <f>ROUND(AVERAGEIF($ES$9:$ES$497,$ES347,PZ$9:PZ$497),0)</f>
        <v>14</v>
      </c>
      <c r="QK347" s="120">
        <f>ROUND(AVERAGEIF($ES$9:$ES$497,$ES347,QA$9:QA$497),0)</f>
        <v>15</v>
      </c>
      <c r="QL347" s="120">
        <f>ROUND(AVERAGEIF($ES$9:$ES$497,$ES347,QB$9:QB$497),0)</f>
        <v>41</v>
      </c>
      <c r="QM347" s="120">
        <f>ROUND(AVERAGEIF($ES$9:$ES$497,$ES347,QC$9:QC$497),0)</f>
        <v>30</v>
      </c>
      <c r="QN347" s="114">
        <f t="shared" si="803"/>
        <v>555</v>
      </c>
      <c r="QO347" s="115">
        <f t="shared" si="804"/>
        <v>399</v>
      </c>
      <c r="QP347" s="115">
        <f t="shared" si="805"/>
        <v>619</v>
      </c>
      <c r="QQ347" s="115">
        <f t="shared" si="806"/>
        <v>582</v>
      </c>
      <c r="QR347" s="115">
        <f t="shared" si="807"/>
        <v>691</v>
      </c>
      <c r="QS347" s="119">
        <f t="shared" si="808"/>
        <v>415</v>
      </c>
      <c r="QT347" s="114">
        <f>ROUND((QN347-MIN(QN$9:QN$497))/(MAX(QN$9:QN$497)-MIN(QN$9:QN$497))*100,0)</f>
        <v>51</v>
      </c>
      <c r="QU347" s="115">
        <f>ROUND((QO347-MIN(QO$9:QO$497))/(MAX(QO$9:QO$497)-MIN(QO$9:QO$497))*100,0)</f>
        <v>27</v>
      </c>
      <c r="QV347" s="115">
        <f>ROUND((QP347-MIN(QP$9:QP$497))/(MAX(QP$9:QP$497)-MIN(QP$9:QP$497))*100,0)</f>
        <v>39</v>
      </c>
      <c r="QW347" s="115">
        <f>ROUND((QQ347-MIN(QQ$9:QQ$497))/(MAX(QQ$9:QQ$497)-MIN(QQ$9:QQ$497))*100,0)</f>
        <v>37</v>
      </c>
      <c r="QX347" s="115">
        <f>ROUND((QR347-MIN(QR$9:QR$497))/(MAX(QR$9:QR$497)-MIN(QR$9:QR$497))*100,0)</f>
        <v>78</v>
      </c>
      <c r="QY347" s="115">
        <f>ROUND((QS347-MIN(QS$9:QS$497))/(MAX(QS$9:QS$497)-MIN(QS$9:QS$497))*100,0)</f>
        <v>48</v>
      </c>
      <c r="QZ347" s="114">
        <f>RANK(QN347,QN$9:QN$497,0)</f>
        <v>100</v>
      </c>
      <c r="RA347" s="115">
        <f>RANK(QO347,QO$9:QO$497,0)</f>
        <v>186</v>
      </c>
      <c r="RB347" s="115">
        <f>RANK(QP347,QP$9:QP$497,0)</f>
        <v>111</v>
      </c>
      <c r="RC347" s="115">
        <f>RANK(QQ347,QQ$9:QQ$497,0)</f>
        <v>201</v>
      </c>
      <c r="RD347" s="115">
        <f>RANK(QR347,QR$9:QR$497,0)</f>
        <v>37</v>
      </c>
      <c r="RE347" s="115">
        <f>RANK(QS347,QS$9:QS$497,0)</f>
        <v>127</v>
      </c>
      <c r="RF347" s="122"/>
      <c r="RG347" s="115">
        <f>($RH$3*(IH347+IJ347)*100*100/MAX(EX$9:EX$497)*$RO$3) +($RH$3*(II347+IJ347)*100*100/MAX(EX$9:EX$497)*$RO$4) + ($RH$3*IK347*100*100/MAX(EX$9:EX$497)*0.098)</f>
        <v>20.875</v>
      </c>
      <c r="RH347" s="115">
        <f>($RH$4*IL347*100*100/MAX(EZ$9:EZ$497))*$RQ$3</f>
        <v>0</v>
      </c>
      <c r="RI347" s="115">
        <f>($RH$3*IM347*100*100/MAX(EY$9:EY$497))*$RQ$4</f>
        <v>0</v>
      </c>
      <c r="RJ347" s="115">
        <f>($RH$3*IN347*100*100/MAX(EX$9:EX$497))</f>
        <v>0</v>
      </c>
      <c r="RK347" s="115">
        <f>($RH$4*IO347*100*100/MAX(EZ$9:EZ$497))*$RQ$3</f>
        <v>0</v>
      </c>
      <c r="RL347" s="115">
        <f>(($RL$4*IP347*100*((100/MAX(EX$9:EX$497)+100/MAX(EZ$9:EZ$497))/2))+($RL$4*IQ347*100*((100/MAX(EX$9:EX$497)+100/MAX(EZ$9:EZ$497))/2))+($RL$4*IR347*100*((100/MAX(EX$9:EX$497)+100/MAX(EZ$9:EZ$497))/2))+($RL$4*IS347*100*((100/MAX(EX$9:EX$497)+100/MAX(EZ$9:EZ$497))/2))+($RL$4*IT347*100*((100/MAX(EX$9:EX$497)+100/MAX(EZ$9:EZ$497))/2))+($RL$4*IU347*100*((100/MAX(EX$9:EX$497)+100/MAX(EZ$9:EZ$497))/2))+($RL$4*IV347*100*((100/MAX(EX$9:EX$497)+100/MAX(EZ$9:EZ$497))/2))+($RL$4*IW347*100*((100/MAX(EX$9:EX$497)+100/MAX(EZ$9:EZ$497))/2)))*$RS$3</f>
        <v>0</v>
      </c>
      <c r="RM347" s="115">
        <f>(($RH$3*IX347*100*100/MAX(EX$9:EX$497))+($RH$3*IY347*100*100/MAX(EX$9:EX$497))+($RH$3*IZ347*100*100/MAX(EX$9:EX$497))+($RH$3*JA347*100*100/MAX(EX$9:EX$497))+($RH$3*JB347*100*100/MAX(EX$9:EX$497))+($RH$3*JC347*100*100/MAX(EX$9:EX$497))+($RH$3*JD347*100*100/MAX(EX$9:EX$497))+($RH$3*JE347*100*100/MAX(EX$9:EX$497)))*$RS$4</f>
        <v>4.1749999999999998</v>
      </c>
      <c r="RN347" s="115">
        <f>(($RH$4*JF347*100*100/MAX(EZ$9:EZ$497)) + ($RH$4*JG347*100*100/MAX(EZ$9:EZ$497)) + ($RH$4*JH347*100*100/MAX(EZ$9:EZ$497)) + ($RH$4*JI347*100*100/MAX(EZ$9:EZ$497)) + ($RH$4*JJ347*100*100/MAX(EZ$9:EZ$497)) + ($RH$4*JK347*100*100/MAX(EZ$9:EZ$497)) + ($RH$4*JL347*100*100/MAX(EZ$9:EZ$497)) + ($RH$4*JM347*100*100/MAX(EZ$9:EZ$497)))*$RU$3</f>
        <v>0</v>
      </c>
      <c r="RO347" s="115">
        <f>(($RL$4*JN347*100*((100/MAX(EX$9:EX$497)+100/MAX(EZ$9:EZ$497))/2))+($RL$4*JO347*100*((100/MAX(EX$9:EX$497)+100/MAX(EZ$9:EZ$497))/2))+($RL$4*JP347*100*((100/MAX(EX$9:EX$497)+100/MAX(EZ$9:EZ$497))/2))+($RL$4*JQ347*100*((100/MAX(EX$9:EX$497)+100/MAX(EZ$9:EZ$497))/2))+($RL$4*JR347*100*((100/MAX(EX$9:EX$497)+100/MAX(EZ$9:EZ$497))/2))+($RL$4*JS347*100*((100/MAX(EX$9:EX$497)+100/MAX(EZ$9:EZ$497))/2))+($RL$4*JT347*100*((100/MAX(EX$9:EX$497)+100/MAX(EZ$9:EZ$497))/2))+($RL$4*JU347*100*((100/MAX(EX$9:EX$497)+100/MAX(EZ$9:EZ$497))/2))+($RL$4*JV347*100*((100/MAX(EX$9:EX$497)+100/MAX(EZ$9:EZ$497))/2))+($RL$4*JW347*100*((100/MAX(EX$9:EX$497)+100/MAX(EZ$9:EZ$497))/2))+($RL$4*JX347*100*((100/MAX(EX$9:EX$497)+100/MAX(EZ$9:EZ$497))/2))+($RL$4*JY347*100*((100/MAX(EX$9:EX$497)+100/MAX(EZ$9:EZ$497))/2))+($RL$4*JZ347*100*((100/MAX(EX$9:EX$497)+100/MAX(EZ$9:EZ$497))/2)))*$RW$3/2</f>
        <v>0</v>
      </c>
      <c r="RP347" s="119">
        <f>($RJ$3*KA347*100*100/MAX(FA$9:FA$497)) + ($RJ$3*KB347*100*100/MAX(FA$9:FA$497)/2) + ($RJ$3*KC347*100*100/MAX(FA$9:FA$497)/2) + ($RJ$3*KD347*100*100/MAX(FA$9:FA$497)/4) + ($RJ$3*KE347*100*100/MAX(FA$9:FA$497)/4)</f>
        <v>0</v>
      </c>
      <c r="RQ347" s="118">
        <f>($RL$4*KF347*100*((100/MAX(EX$9:EX$497)+100/MAX(EZ$9:EZ$497)))) * ($RO$3/2) + (($RL$4*KG347*100*((100/MAX(EX$9:EX$497)+100/MAX(EZ$9:EZ$497))))+($RL$4*KH347*100*((100/MAX(EX$9:EX$497)+100/MAX(EZ$9:EZ$497))))+($RL$4*KI347*100*((100/MAX(EX$9:EX$497)+100/MAX(EZ$9:EZ$497))))+($RL$4*KJ347*100*((100/MAX(EX$9:EX$497)+100/MAX(EZ$9:EZ$497))))+($RL$4*KK347*100*((100/MAX(EX$9:EX$497)+100/MAX(EZ$9:EZ$497))))+($RL$4*KL347*100*((100/MAX(EX$9:EX$497)+100/MAX(EZ$9:EZ$497))))+($RL$4*KM347*100*((100/MAX(EX$9:EX$497)+100/MAX(EZ$9:EZ$497))))+($RL$4*KN347*100*((100/MAX(EX$9:EX$497)+100/MAX(EZ$9:EZ$497))))+($RL$4*KO347*100*((100/MAX(EX$9:EX$497)+100/MAX(EZ$9:EZ$497))))+($RL$4*KP347*100*((100/MAX(EX$9:EX$497)+100/MAX(EZ$9:EZ$497))))+($RL$4*KQ347*100*((100/MAX(EX$9:EX$497)+100/MAX(EZ$9:EZ$497))))+($RL$4*KR347*100*((100/MAX(EX$9:EX$497)+100/MAX(EZ$9:EZ$497))))+($RL$4*KS347*100*((100/MAX(EX$9:EX$497)+100/MAX(EZ$9:EZ$497))))+($RL$4*KV347*100*((100/MAX(EX$9:EX$497)+100/MAX(EZ$9:EZ$497))))) * (($RO$3+$RO$4)/6)</f>
        <v>0</v>
      </c>
      <c r="RR347" s="115">
        <f>(($RL$4*KW347*100*((100/MAX(EX$9:EX$497)+100/MAX(EZ$9:EZ$497))))) * ($RO$3/2) + (($RL$4*KX347*100*((100/MAX(EX$9:EX$497)+100/MAX(EZ$9:EZ$497))))+($RL$4*KY347*100*((100/MAX(EX$9:EX$497)+100/MAX(EZ$9:EZ$497))))+($RL$4*KZ347*100*((100/MAX(EX$9:EX$497)+100/MAX(EZ$9:EZ$497))))+($RL$4*LA347*100*((100/MAX(EX$9:EX$497)+100/MAX(EZ$9:EZ$497))))+($RL$4*LB347*100*((100/MAX(EX$9:EX$497)+100/MAX(EZ$9:EZ$497))))+($RL$4*LC347*100*((100/MAX(EX$9:EX$497)+100/MAX(EZ$9:EZ$497))))) * (($RO$3+$RO$4)/6)</f>
        <v>0</v>
      </c>
      <c r="RS347" s="119">
        <f>(($RL$4*LD347*100*((100/MAX(EX$9:EX$497)+100/MAX(EZ$9:EZ$497))))+($RL$4*LE347*100*((100/MAX(EX$9:EX$497)+100/MAX(EZ$9:EZ$497))))) * (($RO$3+$RO$4)/6)</f>
        <v>0</v>
      </c>
      <c r="RT347" s="118">
        <f>($RJ$4*LH347*100*(100/MAX(EV$9:EV$497)))+($RJ$4*LI347*100*(100/MAX(EV$9:EV$497)))</f>
        <v>0</v>
      </c>
      <c r="RU347" s="119">
        <f>($RJ$4*LJ347*(100/MAX(EV$9:EV$497)))/2 + ($RL$3*LK347*(100/MAX(EW$9:EW$497))) + ($RJ$4*LL347*(100/MAX(EV$9:EV$497)))/4 + ($RL$3*LM347*(100/MAX(EW$9:EW$497)))</f>
        <v>0</v>
      </c>
      <c r="RV347" s="118">
        <f>($RJ$4*LN347*100*100/MAX(EV$9:EV$497)/2)+($RJ$4*LO347*100*100/MAX(EV$9:EV$497)/2)+($RJ$4*LP347*100*100/MAX(EV$9:EV$497))+($RJ$4*LQ347*100*100/MAX(EV$9:EV$497))+($RJ$4*LR347*100*100/MAX(EV$9:EV$497))</f>
        <v>0</v>
      </c>
      <c r="RW347" s="115">
        <f>($RJ$4*LS347*100*100/MAX(EV$9:EV$497)) + (($RJ$4*LT347*100*100/MAX(EV$9:EV$497))+($RJ$4*LU347*100*100/MAX(EV$9:EV$497))+($RJ$4*LV347*100*100/MAX(EV$9:EV$497))+($RJ$4*LW347*100*100/MAX(EV$9:EV$497))+($RJ$4*LX347*100*100/MAX(EV$9:EV$497))+($RJ$4*LY347*100*100/MAX(EV$9:EV$497))+($RJ$4*LZ347*100*100/MAX(EV$9:EV$497))+($RJ$4*MA347*100*100/MAX(EV$9:EV$497)))/2</f>
        <v>0</v>
      </c>
      <c r="RX347" s="119">
        <f>($RJ$4*MB347*100*100/MAX(EV$9:EV$497))+($RJ$4*MC347*100*100/MAX(EV$9:EV$497))+($RJ$4*MD347*100*100/MAX(EV$9:EV$497))+($RJ$4*ME347*100*100/MAX(EV$9:EV$497))+($RJ$4*MF347*100*100/MAX(EV$9:EV$497))+($RJ$4*MG347*100*100/MAX(EV$9:EV$497))+($RJ$4*MH347*100*100/MAX(EV$9:EV$497))+($RJ$4*MI347*100*100/MAX(EV$9:EV$497))+($RJ$4*MJ347*100*100/MAX(EV$9:EV$497))+($RJ$4*MK347*100*100/MAX(EV$9:EV$497))+($RJ$4*ML347*100*100/MAX(EV$9:EV$497))+($RJ$4*MM347*100*100/MAX(EV$9:EV$497))+($RJ$4*MN347*100*100/MAX(EV$9:EV$497))</f>
        <v>8.4269662921348321</v>
      </c>
      <c r="RY347" s="118">
        <f>($RJ$4*MQ347*100*100/MAX(EV$9:EV$497))/2 + (($RJ$4*MR347*100*100/MAX(EV$9:EV$497))+($RJ$4*MS347*100*100/MAX(EV$9:EV$497))+($RJ$4*MT347*100*100/MAX(EV$9:EV$497))+($RJ$4*MU347*100*100/MAX(EV$9:EV$497))+($RJ$4*MV347*100*100/MAX(EV$9:EV$497))+($RJ$4*MW347*100*100/MAX(EV$9:EV$497))+($RJ$4*MX347*100*100/MAX(EV$9:EV$497))+($RJ$4*MY347*100*100/MAX(EV$9:EV$497))+($RJ$4*MZ347*100*100/MAX(EV$9:EV$497))+($RJ$4*NA347*100*100/MAX(EV$9:EV$497))+($RJ$4*NB347*100*100/MAX(EV$9:EV$497))+($RJ$4*NC347*100*100/MAX(EV$9:EV$497))+($RJ$4*ND347*100*100/MAX(EV$9:EV$497))+($RJ$4*NG347*100*100/MAX(EV$9:EV$497)))/4</f>
        <v>0</v>
      </c>
      <c r="RZ347" s="115">
        <f>($RJ$4*NH347*100*100/MAX(EV$9:EV$497))/2 + (($RJ$4*NI347*100*100/MAX(EV$9:EV$497))+($RJ$4*NJ347*100*100/MAX(EV$9:EV$497))+($RJ$4*NK347*100*100/MAX(EV$9:EV$497))+($RJ$4*NL347*100*100/MAX(EV$9:EV$497))+($RJ$4*NM347*100*100/MAX(EV$9:EV$497))+($RJ$4*NN347*100*100/MAX(EV$9:EV$497)))/4</f>
        <v>0</v>
      </c>
      <c r="SA347" s="117">
        <f>(($RJ$4*NO347*100*100/MAX(EV$9:EV$497))+($RJ$4*NP347*100*100/MAX(EV$9:EV$497)))/4</f>
        <v>0</v>
      </c>
      <c r="SB347" s="118">
        <f t="shared" si="809"/>
        <v>33.476966292134833</v>
      </c>
      <c r="SC347" s="115">
        <f t="shared" si="810"/>
        <v>26.735393258426967</v>
      </c>
      <c r="SD347" s="115">
        <f t="shared" si="811"/>
        <v>2.106741573033708</v>
      </c>
      <c r="SE347" s="115">
        <f t="shared" si="812"/>
        <v>43.393726591760299</v>
      </c>
      <c r="SF347" s="115">
        <f t="shared" si="813"/>
        <v>2.106741573033708</v>
      </c>
      <c r="SG347" s="115">
        <f t="shared" si="814"/>
        <v>8.4269662921348321</v>
      </c>
      <c r="SH347" s="115">
        <f>ROUND(SB347/MAX(SB$9:SB$497)*100,0)</f>
        <v>42</v>
      </c>
      <c r="SI347" s="115">
        <f>ROUND(SC347/MAX(SC$9:SC$497)*100,0)</f>
        <v>41</v>
      </c>
      <c r="SJ347" s="115">
        <f>ROUND(SD347/MAX(SD$9:SD$497)*100,0)</f>
        <v>3</v>
      </c>
      <c r="SK347" s="115">
        <f>ROUND(SE347/MAX(SE$9:SE$497)*100,0)</f>
        <v>34</v>
      </c>
      <c r="SL347" s="115">
        <f>ROUND(SF347/MAX(SF$9:SF$497)*100,0)</f>
        <v>5</v>
      </c>
      <c r="SM347" s="121">
        <f>ROUND(SG347/MAX(SG$9:SG$497)*100,0)</f>
        <v>8</v>
      </c>
      <c r="SN347" s="115">
        <f>ROUND(AVERAGEIF($ES$9:$ES$497,$ES347,SH$9:SH$497),0)</f>
        <v>26</v>
      </c>
      <c r="SO347" s="115">
        <f>ROUND(AVERAGEIF($ES$9:$ES$497,$ES347,SI$9:SI$497),0)</f>
        <v>23</v>
      </c>
      <c r="SP347" s="115">
        <f>ROUND(AVERAGEIF($ES$9:$ES$497,$ES347,SJ$9:SJ$497),0)</f>
        <v>4</v>
      </c>
      <c r="SQ347" s="115">
        <f>ROUND(AVERAGEIF($ES$9:$ES$497,$ES347,SK$9:SK$497),0)</f>
        <v>20</v>
      </c>
      <c r="SR347" s="115">
        <f>ROUND(AVERAGEIF($ES$9:$ES$497,$ES347,SL$9:SL$497),0)</f>
        <v>7</v>
      </c>
      <c r="SS347" s="121">
        <f>ROUND(AVERAGEIF($ES$9:$ES$497,$ES347,SM$9:SM$497),0)</f>
        <v>6</v>
      </c>
      <c r="ST347" s="114">
        <f>RANK(SB347,SB$9:SB$497,0)</f>
        <v>100</v>
      </c>
      <c r="SU347" s="115">
        <f>RANK(SC347,SC$9:SC$497,0)</f>
        <v>63</v>
      </c>
      <c r="SV347" s="115">
        <f>RANK(SD347,SD$9:SD$497,0)</f>
        <v>189</v>
      </c>
      <c r="SW347" s="115">
        <f>RANK(SE347,SE$9:SE$497,0)</f>
        <v>88</v>
      </c>
      <c r="SX347" s="115">
        <f>RANK(SF347,SF$9:SF$497,0)</f>
        <v>158</v>
      </c>
      <c r="SY347" s="115">
        <f>RANK(SG347,SG$9:SG$497,0)</f>
        <v>119</v>
      </c>
      <c r="SZ347" s="115">
        <f>COUNTIFS(SB$9:SB$497,"&gt;"&amp;SB347,$ES$9:$ES$497,$ES347)+1</f>
        <v>26</v>
      </c>
      <c r="TA347" s="115">
        <f>COUNTIFS(SC$9:SC$497,"&gt;"&amp;SC347,$ES$9:$ES$497,$ES347)+1</f>
        <v>23</v>
      </c>
      <c r="TB347" s="115">
        <f>COUNTIFS(SD$9:SD$497,"&gt;"&amp;SD347,$ES$9:$ES$497,$ES347)+1</f>
        <v>36</v>
      </c>
      <c r="TC347" s="115">
        <f>COUNTIFS(SE$9:SE$497,"&gt;"&amp;SE347,$ES$9:$ES$497,$ES347)+1</f>
        <v>30</v>
      </c>
      <c r="TD347" s="115">
        <f>COUNTIFS(SF$9:SF$497,"&gt;"&amp;SF347,$ES$9:$ES$497,$ES347)+1</f>
        <v>36</v>
      </c>
      <c r="TE347" s="117">
        <f>COUNTIFS(SG$9:SG$497,"&gt;"&amp;SG347,$ES$9:$ES$497,$ES347)+1</f>
        <v>26</v>
      </c>
      <c r="TF347" s="118">
        <f t="shared" si="815"/>
        <v>71</v>
      </c>
      <c r="TG347" s="115">
        <f t="shared" si="816"/>
        <v>65</v>
      </c>
      <c r="TH347" s="115">
        <f t="shared" si="817"/>
        <v>22</v>
      </c>
      <c r="TI347" s="115">
        <f t="shared" si="818"/>
        <v>58</v>
      </c>
      <c r="TJ347" s="115">
        <f t="shared" si="819"/>
        <v>26</v>
      </c>
      <c r="TK347" s="115">
        <f t="shared" si="820"/>
        <v>37</v>
      </c>
      <c r="TL347" s="117">
        <f t="shared" si="821"/>
        <v>31</v>
      </c>
      <c r="TM347" s="118">
        <f>ROUND(TF347/MAX(TF$9:TF$497)*100,0)</f>
        <v>39</v>
      </c>
      <c r="TN347" s="115">
        <f>ROUND(TG347/MAX(TG$9:TG$497)*100,0)</f>
        <v>36</v>
      </c>
      <c r="TO347" s="115">
        <f>ROUND(TH347/MAX(TH$9:TH$497)*100,0)</f>
        <v>12</v>
      </c>
      <c r="TP347" s="115">
        <f>ROUND(TI347/MAX(TI$9:TI$497)*100,0)</f>
        <v>32</v>
      </c>
      <c r="TQ347" s="115">
        <f>ROUND(TJ347/MAX(TJ$9:TJ$497)*100,0)</f>
        <v>13</v>
      </c>
      <c r="TR347" s="115">
        <f>ROUND(TK347/MAX(TK$9:TK$497)*100,0)</f>
        <v>19</v>
      </c>
      <c r="TS347" s="119">
        <f>ROUND(TL347/MAX(TL$9:TL$497)*100,0)</f>
        <v>16</v>
      </c>
      <c r="TT347" s="120">
        <f>RANK(TM347,TM$9:TM$497,0)</f>
        <v>230</v>
      </c>
      <c r="TU347" s="115">
        <f>RANK(TN347,TN$9:TN$497,0)</f>
        <v>162</v>
      </c>
      <c r="TV347" s="115">
        <f>RANK(TO347,TO$9:TO$497,0)</f>
        <v>352</v>
      </c>
      <c r="TW347" s="115">
        <f>RANK(TP347,TP$9:TP$497,0)</f>
        <v>207</v>
      </c>
      <c r="TX347" s="115">
        <f>RANK(TQ347,TQ$9:TQ$497,0)</f>
        <v>340</v>
      </c>
      <c r="TY347" s="115">
        <f>RANK(TR347,TR$9:TR$497,0)</f>
        <v>299</v>
      </c>
      <c r="TZ347" s="121">
        <f>RANK(TS347,TS$9:TS$497,0)</f>
        <v>313</v>
      </c>
      <c r="UA347" s="132"/>
      <c r="UB347" s="7" t="s">
        <v>1</v>
      </c>
    </row>
    <row r="348" spans="1:548" x14ac:dyDescent="0.15">
      <c r="A348" s="183">
        <v>340</v>
      </c>
      <c r="B348" s="200" t="s">
        <v>1353</v>
      </c>
      <c r="C348" s="143"/>
      <c r="D348" s="143"/>
      <c r="E348" s="161" t="s">
        <v>518</v>
      </c>
      <c r="F348" s="65">
        <v>101</v>
      </c>
      <c r="G348" s="65" t="s">
        <v>908</v>
      </c>
      <c r="H348" s="144" t="s">
        <v>922</v>
      </c>
      <c r="I348" s="66" t="s">
        <v>521</v>
      </c>
      <c r="J348" s="67" t="s">
        <v>521</v>
      </c>
      <c r="K348" s="67" t="s">
        <v>521</v>
      </c>
      <c r="L348" s="67" t="s">
        <v>521</v>
      </c>
      <c r="M348" s="67" t="s">
        <v>521</v>
      </c>
      <c r="N348" s="67" t="s">
        <v>521</v>
      </c>
      <c r="O348" s="67" t="s">
        <v>521</v>
      </c>
      <c r="P348" s="67" t="s">
        <v>521</v>
      </c>
      <c r="Q348" s="67" t="s">
        <v>521</v>
      </c>
      <c r="R348" s="68" t="s">
        <v>521</v>
      </c>
      <c r="S348" s="69" t="s">
        <v>521</v>
      </c>
      <c r="T348" s="67" t="s">
        <v>521</v>
      </c>
      <c r="U348" s="67" t="s">
        <v>521</v>
      </c>
      <c r="V348" s="67" t="s">
        <v>521</v>
      </c>
      <c r="W348" s="67" t="s">
        <v>521</v>
      </c>
      <c r="X348" s="67" t="s">
        <v>521</v>
      </c>
      <c r="Y348" s="67" t="s">
        <v>521</v>
      </c>
      <c r="Z348" s="67" t="s">
        <v>521</v>
      </c>
      <c r="AA348" s="67" t="s">
        <v>521</v>
      </c>
      <c r="AB348" s="68" t="s">
        <v>521</v>
      </c>
      <c r="AC348" s="69" t="s">
        <v>521</v>
      </c>
      <c r="AD348" s="67" t="s">
        <v>521</v>
      </c>
      <c r="AE348" s="67" t="s">
        <v>521</v>
      </c>
      <c r="AF348" s="67" t="s">
        <v>521</v>
      </c>
      <c r="AG348" s="67" t="s">
        <v>521</v>
      </c>
      <c r="AH348" s="67" t="s">
        <v>521</v>
      </c>
      <c r="AI348" s="67" t="s">
        <v>521</v>
      </c>
      <c r="AJ348" s="67" t="s">
        <v>521</v>
      </c>
      <c r="AK348" s="67" t="s">
        <v>521</v>
      </c>
      <c r="AL348" s="68" t="s">
        <v>521</v>
      </c>
      <c r="AM348" s="69" t="s">
        <v>521</v>
      </c>
      <c r="AN348" s="67" t="s">
        <v>521</v>
      </c>
      <c r="AO348" s="67" t="s">
        <v>521</v>
      </c>
      <c r="AP348" s="67" t="s">
        <v>521</v>
      </c>
      <c r="AQ348" s="67" t="s">
        <v>521</v>
      </c>
      <c r="AR348" s="67" t="s">
        <v>521</v>
      </c>
      <c r="AS348" s="67" t="s">
        <v>521</v>
      </c>
      <c r="AT348" s="67" t="s">
        <v>521</v>
      </c>
      <c r="AU348" s="67" t="s">
        <v>521</v>
      </c>
      <c r="AV348" s="68" t="s">
        <v>521</v>
      </c>
      <c r="AW348" s="69" t="s">
        <v>521</v>
      </c>
      <c r="AX348" s="67" t="s">
        <v>521</v>
      </c>
      <c r="AY348" s="67" t="s">
        <v>521</v>
      </c>
      <c r="AZ348" s="67" t="s">
        <v>521</v>
      </c>
      <c r="BA348" s="67" t="s">
        <v>521</v>
      </c>
      <c r="BB348" s="67" t="s">
        <v>521</v>
      </c>
      <c r="BC348" s="67" t="s">
        <v>521</v>
      </c>
      <c r="BD348" s="67" t="s">
        <v>521</v>
      </c>
      <c r="BE348" s="67" t="s">
        <v>521</v>
      </c>
      <c r="BF348" s="68" t="s">
        <v>521</v>
      </c>
      <c r="BG348" s="69" t="s">
        <v>521</v>
      </c>
      <c r="BH348" s="67" t="s">
        <v>521</v>
      </c>
      <c r="BI348" s="67" t="s">
        <v>521</v>
      </c>
      <c r="BJ348" s="67" t="s">
        <v>521</v>
      </c>
      <c r="BK348" s="67" t="s">
        <v>521</v>
      </c>
      <c r="BL348" s="67" t="s">
        <v>521</v>
      </c>
      <c r="BM348" s="67" t="s">
        <v>521</v>
      </c>
      <c r="BN348" s="67" t="s">
        <v>521</v>
      </c>
      <c r="BO348" s="67" t="s">
        <v>521</v>
      </c>
      <c r="BP348" s="68" t="s">
        <v>521</v>
      </c>
      <c r="BQ348" s="70" t="s">
        <v>521</v>
      </c>
      <c r="BR348" s="67" t="s">
        <v>521</v>
      </c>
      <c r="BS348" s="67" t="s">
        <v>521</v>
      </c>
      <c r="BT348" s="67" t="s">
        <v>521</v>
      </c>
      <c r="BU348" s="67" t="s">
        <v>521</v>
      </c>
      <c r="BV348" s="67" t="s">
        <v>521</v>
      </c>
      <c r="BW348" s="67" t="s">
        <v>521</v>
      </c>
      <c r="BX348" s="67" t="s">
        <v>521</v>
      </c>
      <c r="BY348" s="67" t="s">
        <v>521</v>
      </c>
      <c r="BZ348" s="68" t="s">
        <v>521</v>
      </c>
      <c r="CA348" s="69" t="s">
        <v>521</v>
      </c>
      <c r="CB348" s="67" t="s">
        <v>521</v>
      </c>
      <c r="CC348" s="67" t="s">
        <v>521</v>
      </c>
      <c r="CD348" s="67" t="s">
        <v>521</v>
      </c>
      <c r="CE348" s="67" t="s">
        <v>521</v>
      </c>
      <c r="CF348" s="67" t="s">
        <v>521</v>
      </c>
      <c r="CG348" s="67" t="s">
        <v>521</v>
      </c>
      <c r="CH348" s="67" t="s">
        <v>521</v>
      </c>
      <c r="CI348" s="67" t="s">
        <v>521</v>
      </c>
      <c r="CJ348" s="68" t="s">
        <v>521</v>
      </c>
      <c r="CK348" s="69" t="s">
        <v>521</v>
      </c>
      <c r="CL348" s="67" t="s">
        <v>521</v>
      </c>
      <c r="CM348" s="67" t="s">
        <v>521</v>
      </c>
      <c r="CN348" s="67" t="s">
        <v>521</v>
      </c>
      <c r="CO348" s="67" t="s">
        <v>521</v>
      </c>
      <c r="CP348" s="67" t="s">
        <v>521</v>
      </c>
      <c r="CQ348" s="67" t="s">
        <v>521</v>
      </c>
      <c r="CR348" s="67" t="s">
        <v>521</v>
      </c>
      <c r="CS348" s="67" t="s">
        <v>521</v>
      </c>
      <c r="CT348" s="68" t="s">
        <v>521</v>
      </c>
      <c r="CU348" s="69" t="s">
        <v>521</v>
      </c>
      <c r="CV348" s="67" t="s">
        <v>521</v>
      </c>
      <c r="CW348" s="67" t="s">
        <v>521</v>
      </c>
      <c r="CX348" s="67" t="s">
        <v>521</v>
      </c>
      <c r="CY348" s="67" t="s">
        <v>521</v>
      </c>
      <c r="CZ348" s="67" t="s">
        <v>521</v>
      </c>
      <c r="DA348" s="67" t="s">
        <v>521</v>
      </c>
      <c r="DB348" s="67" t="s">
        <v>521</v>
      </c>
      <c r="DC348" s="67" t="s">
        <v>521</v>
      </c>
      <c r="DD348" s="68" t="s">
        <v>521</v>
      </c>
      <c r="DE348" s="69" t="s">
        <v>521</v>
      </c>
      <c r="DF348" s="71" t="s">
        <v>521</v>
      </c>
      <c r="DG348" s="67" t="s">
        <v>521</v>
      </c>
      <c r="DH348" s="67" t="s">
        <v>521</v>
      </c>
      <c r="DI348" s="67" t="s">
        <v>521</v>
      </c>
      <c r="DJ348" s="67" t="s">
        <v>521</v>
      </c>
      <c r="DK348" s="67" t="s">
        <v>521</v>
      </c>
      <c r="DL348" s="67" t="s">
        <v>521</v>
      </c>
      <c r="DM348" s="67" t="s">
        <v>521</v>
      </c>
      <c r="DN348" s="68" t="s">
        <v>521</v>
      </c>
      <c r="DO348" s="70" t="s">
        <v>521</v>
      </c>
      <c r="DP348" s="71" t="s">
        <v>521</v>
      </c>
      <c r="DQ348" s="67" t="s">
        <v>521</v>
      </c>
      <c r="DR348" s="67" t="s">
        <v>521</v>
      </c>
      <c r="DS348" s="67" t="s">
        <v>521</v>
      </c>
      <c r="DT348" s="67" t="s">
        <v>521</v>
      </c>
      <c r="DU348" s="67" t="s">
        <v>521</v>
      </c>
      <c r="DV348" s="67" t="s">
        <v>521</v>
      </c>
      <c r="DW348" s="67" t="s">
        <v>521</v>
      </c>
      <c r="DX348" s="72" t="s">
        <v>521</v>
      </c>
      <c r="DY348" s="146" t="s">
        <v>522</v>
      </c>
      <c r="DZ348" s="74">
        <v>3</v>
      </c>
      <c r="EA348" s="74">
        <v>4</v>
      </c>
      <c r="EB348" s="74">
        <v>4</v>
      </c>
      <c r="EC348" s="75">
        <v>5</v>
      </c>
      <c r="ED348" s="168" t="s">
        <v>522</v>
      </c>
      <c r="EE348" s="74">
        <f t="shared" si="765"/>
        <v>3</v>
      </c>
      <c r="EF348" s="74">
        <f t="shared" si="766"/>
        <v>12</v>
      </c>
      <c r="EG348" s="74">
        <f t="shared" si="767"/>
        <v>48</v>
      </c>
      <c r="EH348" s="77">
        <f t="shared" si="768"/>
        <v>240</v>
      </c>
      <c r="EI348" s="73">
        <v>30</v>
      </c>
      <c r="EJ348" s="74">
        <v>150</v>
      </c>
      <c r="EK348" s="74">
        <v>900</v>
      </c>
      <c r="EL348" s="74">
        <v>3000</v>
      </c>
      <c r="EM348" s="75">
        <v>15000</v>
      </c>
      <c r="EN348" s="78">
        <v>1</v>
      </c>
      <c r="EO348" s="79">
        <f t="shared" si="769"/>
        <v>1.6666666666666667</v>
      </c>
      <c r="EP348" s="79">
        <f t="shared" si="770"/>
        <v>2.5</v>
      </c>
      <c r="EQ348" s="79">
        <f t="shared" si="771"/>
        <v>2.0833333333333335</v>
      </c>
      <c r="ER348" s="80">
        <f t="shared" si="772"/>
        <v>2.0833333333333335</v>
      </c>
      <c r="ES348" s="128" t="s">
        <v>523</v>
      </c>
      <c r="ET348" s="82"/>
      <c r="EU348" s="83">
        <v>4</v>
      </c>
      <c r="EV348" s="146">
        <v>152</v>
      </c>
      <c r="EW348" s="147">
        <v>25</v>
      </c>
      <c r="EX348" s="147">
        <v>41</v>
      </c>
      <c r="EY348" s="147">
        <v>127</v>
      </c>
      <c r="EZ348" s="147">
        <v>23</v>
      </c>
      <c r="FA348" s="147">
        <v>23</v>
      </c>
      <c r="FB348" s="147">
        <v>16</v>
      </c>
      <c r="FC348" s="147">
        <v>25</v>
      </c>
      <c r="FD348" s="74">
        <f t="shared" si="773"/>
        <v>64</v>
      </c>
      <c r="FE348" s="84">
        <f t="shared" si="774"/>
        <v>66</v>
      </c>
      <c r="FF348" s="73">
        <f>RANK(EV348,$EV$9:$EV$497,0)</f>
        <v>4</v>
      </c>
      <c r="FG348" s="74">
        <f>RANK(EW348,$EW$9:$EW$497,0)</f>
        <v>318</v>
      </c>
      <c r="FH348" s="74">
        <f>RANK(EX348,$EX$9:$EX$497,0)</f>
        <v>175</v>
      </c>
      <c r="FI348" s="74">
        <f>RANK(EY348,$EY$9:$EY$497,0)</f>
        <v>3</v>
      </c>
      <c r="FJ348" s="74">
        <f>RANK(EZ348,$EZ$9:$EZ$497,0)</f>
        <v>175</v>
      </c>
      <c r="FK348" s="74">
        <f>RANK(FA348,$FA$9:$FA$497,0)</f>
        <v>164</v>
      </c>
      <c r="FL348" s="74">
        <f>RANK(FB348,$FB$9:$FB$497,0)</f>
        <v>344</v>
      </c>
      <c r="FM348" s="74">
        <f>RANK(FC348,$FC$9:$FC$497,0)</f>
        <v>304</v>
      </c>
      <c r="FN348" s="74">
        <f>RANK(FD348,$FD$9:$FD$497,0)</f>
        <v>234</v>
      </c>
      <c r="FO348" s="84">
        <f>RANK(FE348,$FE$9:$FE$497,0)</f>
        <v>254</v>
      </c>
      <c r="FP348" s="73">
        <f>COUNTIFS($EV$9:$EV$497,"&gt;"&amp;EV348,$ES$9:$ES$497,ES348)+1</f>
        <v>4</v>
      </c>
      <c r="FQ348" s="74">
        <f>COUNTIFS($EW$9:$EW$497,"&gt;"&amp;EW348,$ES$9:$ES$497,ES348)+1</f>
        <v>51</v>
      </c>
      <c r="FR348" s="74">
        <f>COUNTIFS($EX$9:$EX$497,"&gt;"&amp;EX348,$ES$9:$ES$497,ES348)+1</f>
        <v>48</v>
      </c>
      <c r="FS348" s="74">
        <f>COUNTIFS($EY$9:$EY$497,"&gt;"&amp;EY348,$ES$9:$ES$497,ES348)+1</f>
        <v>3</v>
      </c>
      <c r="FT348" s="74">
        <f>COUNTIFS($EZ$9:$EZ$497,"&gt;"&amp;EZ348,$ES$9:$ES$497,ES348)+1</f>
        <v>34</v>
      </c>
      <c r="FU348" s="74">
        <f>COUNTIFS($FA$9:$FA$497,"&gt;"&amp;FA348,$ES$9:$ES$497,ES348)+1</f>
        <v>34</v>
      </c>
      <c r="FV348" s="74">
        <f>COUNTIFS($FB$9:$FB$497,"&gt;"&amp;FB348,$ES$9:$ES$497,ES348)+1</f>
        <v>47</v>
      </c>
      <c r="FW348" s="74">
        <f>COUNTIFS($FC$9:$FC$497,"&gt;"&amp;FC348,$ES$9:$ES$497,ES348)+1</f>
        <v>37</v>
      </c>
      <c r="FX348" s="74">
        <f>COUNTIFS($FD$9:$FD$497,"&gt;"&amp;FD348,$ES$9:$ES$497,ES348)+1</f>
        <v>48</v>
      </c>
      <c r="FY348" s="84">
        <f>COUNTIFS($FE$9:$FE$497,"&gt;"&amp;FE348,$ES$9:$ES$497,ES348)+1</f>
        <v>49</v>
      </c>
      <c r="FZ348" s="85">
        <f t="shared" si="775"/>
        <v>1.5</v>
      </c>
      <c r="GA348" s="86">
        <f t="shared" si="776"/>
        <v>0.25</v>
      </c>
      <c r="GB348" s="86">
        <f t="shared" si="777"/>
        <v>0.41</v>
      </c>
      <c r="GC348" s="86">
        <f t="shared" si="778"/>
        <v>1.26</v>
      </c>
      <c r="GD348" s="86">
        <f t="shared" si="779"/>
        <v>0.23</v>
      </c>
      <c r="GE348" s="86">
        <f t="shared" si="780"/>
        <v>0.23</v>
      </c>
      <c r="GF348" s="86">
        <f t="shared" si="781"/>
        <v>0.16</v>
      </c>
      <c r="GG348" s="86">
        <f t="shared" si="782"/>
        <v>0.25</v>
      </c>
      <c r="GH348" s="86">
        <f t="shared" si="783"/>
        <v>0.63</v>
      </c>
      <c r="GI348" s="87">
        <f t="shared" si="784"/>
        <v>0.65</v>
      </c>
      <c r="GJ348" s="85">
        <f>ROUND(((FZ348-AVERAGE(FZ$9:FZ$497))/STDEVP(FZ$9:FZ$497)*10+50),2)</f>
        <v>70.760000000000005</v>
      </c>
      <c r="GK348" s="86">
        <f>ROUND(((GA348-AVERAGE(GA$9:GA$497))/STDEVP(GA$9:GA$497)*10+50),2)</f>
        <v>36.840000000000003</v>
      </c>
      <c r="GL348" s="86">
        <f>ROUND(((GB348-AVERAGE(GB$9:GB$497))/STDEVP(GB$9:GB$497)*10+50),2)</f>
        <v>43.51</v>
      </c>
      <c r="GM348" s="86">
        <f>ROUND(((GC348-AVERAGE(GC$9:GC$497))/STDEVP(GC$9:GC$497)*10+50),2)</f>
        <v>86.78</v>
      </c>
      <c r="GN348" s="86">
        <f>ROUND(((GD348-AVERAGE(GD$9:GD$497))/STDEVP(GD$9:GD$497)*10+50),2)</f>
        <v>44.44</v>
      </c>
      <c r="GO348" s="86">
        <f>ROUND(((GE348-AVERAGE(GE$9:GE$497))/STDEVP(GE$9:GE$497)*10+50),2)</f>
        <v>45.7</v>
      </c>
      <c r="GP348" s="86">
        <f>ROUND(((GF348-AVERAGE(GF$9:GF$497))/STDEVP(GF$9:GF$497)*10+50),2)</f>
        <v>35.049999999999997</v>
      </c>
      <c r="GQ348" s="86">
        <f>ROUND(((GG348-AVERAGE(GG$9:GG$497))/STDEVP(GG$9:GG$497)*10+50),2)</f>
        <v>38.08</v>
      </c>
      <c r="GR348" s="86">
        <f>ROUND(((GH348-AVERAGE(GH$9:GH$497))/STDEVP(GH$9:GH$497)*10+50),2)</f>
        <v>37.42</v>
      </c>
      <c r="GS348" s="87">
        <f>ROUND(((GI348-AVERAGE(GI$9:GI$497))/STDEVP(GI$9:GI$497)*10+50),2)</f>
        <v>38.159999999999997</v>
      </c>
      <c r="GT348" s="73">
        <f>RANK(GJ348,$GJ$9:$GJ$497,0)</f>
        <v>9</v>
      </c>
      <c r="GU348" s="74">
        <f>RANK(GK348,$GK$9:$GK$497,0)</f>
        <v>427</v>
      </c>
      <c r="GV348" s="74">
        <f>RANK(GL348,$GL$9:$GL$497,0)</f>
        <v>315</v>
      </c>
      <c r="GW348" s="74">
        <f>RANK(GM348,$GM$9:$GM$497,0)</f>
        <v>1</v>
      </c>
      <c r="GX348" s="74">
        <f>RANK(GN348,$GN$9:$GN$497,0)</f>
        <v>296</v>
      </c>
      <c r="GY348" s="74">
        <f>RANK(GO348,$GO$9:$GO$497,0)</f>
        <v>252</v>
      </c>
      <c r="GZ348" s="74">
        <f>RANK(GP348,$GP$9:$GP$497,0)</f>
        <v>420</v>
      </c>
      <c r="HA348" s="74">
        <f>RANK(GQ348,$GQ$9:$GQ$497,0)</f>
        <v>378</v>
      </c>
      <c r="HB348" s="74">
        <f>RANK(GR348,$GR$9:$GR$497,0)</f>
        <v>427</v>
      </c>
      <c r="HC348" s="84">
        <f>RANK(GS348,$GS$9:$GS$497,0)</f>
        <v>411</v>
      </c>
      <c r="HD348" s="85">
        <f>ROUND(AVERAGEIF($ES$9:$ES$497,$ES348,$FZ$9:$FZ$497),2)</f>
        <v>1.1399999999999999</v>
      </c>
      <c r="HE348" s="86">
        <f>ROUND(AVERAGEIF($ES$9:$ES$497,$ES348,$GA$9:$GA$497),2)</f>
        <v>0.46</v>
      </c>
      <c r="HF348" s="86">
        <f>ROUND(AVERAGEIF($ES$9:$ES$497,$ES348,$GB$9:$GB$497),2)</f>
        <v>0.65</v>
      </c>
      <c r="HG348" s="86">
        <f>ROUND(AVERAGEIF($ES$9:$ES$497,$ES348,$GC$9:$GC$497),2)</f>
        <v>0.74</v>
      </c>
      <c r="HH348" s="86">
        <f>ROUND(AVERAGEIF($ES$9:$ES$497,$ES348,$GD$9:$GD$497),2)</f>
        <v>0.27</v>
      </c>
      <c r="HI348" s="86">
        <f>ROUND(AVERAGEIF($ES$9:$ES$497,$ES348,$GE$9:$GE$497),2)</f>
        <v>0.23</v>
      </c>
      <c r="HJ348" s="86">
        <f>ROUND(AVERAGEIF($ES$9:$ES$497,$ES348,$GF$9:$GF$497),2)</f>
        <v>0.3</v>
      </c>
      <c r="HK348" s="86">
        <f>ROUND(AVERAGEIF($ES$9:$ES$497,$ES348,$GG$9:$GG$497),2)</f>
        <v>0.28000000000000003</v>
      </c>
      <c r="HL348" s="86">
        <f>ROUND(AVERAGEIF($ES$9:$ES$497,$ES348,$GH$9:$GH$497),2)</f>
        <v>0.92</v>
      </c>
      <c r="HM348" s="87">
        <f>ROUND(AVERAGEIF($ES$9:$ES$497,$ES348,$GI$9:$GI$497),2)</f>
        <v>0.93</v>
      </c>
      <c r="HN348" s="88">
        <f t="shared" si="785"/>
        <v>0.3600000000000001</v>
      </c>
      <c r="HO348" s="89">
        <f t="shared" si="786"/>
        <v>-0.21000000000000002</v>
      </c>
      <c r="HP348" s="89">
        <f t="shared" si="787"/>
        <v>-0.24000000000000005</v>
      </c>
      <c r="HQ348" s="89">
        <f t="shared" si="788"/>
        <v>0.52</v>
      </c>
      <c r="HR348" s="89">
        <f t="shared" si="789"/>
        <v>-4.0000000000000008E-2</v>
      </c>
      <c r="HS348" s="89">
        <f t="shared" si="790"/>
        <v>0</v>
      </c>
      <c r="HT348" s="89">
        <f t="shared" si="791"/>
        <v>-0.13999999999999999</v>
      </c>
      <c r="HU348" s="89">
        <f t="shared" si="792"/>
        <v>-3.0000000000000027E-2</v>
      </c>
      <c r="HV348" s="89">
        <f t="shared" si="793"/>
        <v>-0.29000000000000004</v>
      </c>
      <c r="HW348" s="90">
        <f t="shared" si="794"/>
        <v>-0.28000000000000003</v>
      </c>
      <c r="HX348" s="73">
        <f>COUNTIFS($FZ$9:$FZ$497,"&gt;"&amp;FZ348,$ES$9:$ES$497,$ES348)+1</f>
        <v>5</v>
      </c>
      <c r="HY348" s="74">
        <f>COUNTIFS($GA$9:$GA$497,"&gt;"&amp;GA348,$ES$9:$ES$497,$ES348)+1</f>
        <v>90</v>
      </c>
      <c r="HZ348" s="74">
        <f>COUNTIFS($GB$9:$GB$497,"&gt;"&amp;GB348,$ES$9:$ES$497,$ES348)+1</f>
        <v>90</v>
      </c>
      <c r="IA348" s="74">
        <f>COUNTIFS($GC$9:$GC$497,"&gt;"&amp;GC348,$ES$9:$ES$497,$ES348)+1</f>
        <v>1</v>
      </c>
      <c r="IB348" s="74">
        <f>COUNTIFS($GD$9:$GD$497,"&gt;"&amp;GD348,$ES$9:$ES$497,$ES348)+1</f>
        <v>64</v>
      </c>
      <c r="IC348" s="74">
        <f>COUNTIFS($GE$9:$GE$497,"&gt;"&amp;GE348,$ES$9:$ES$497,$ES348)+1</f>
        <v>36</v>
      </c>
      <c r="ID348" s="74">
        <f>COUNTIFS($GF$9:$GF$497,"&gt;"&amp;GF348,$ES$9:$ES$497,$ES348)+1</f>
        <v>79</v>
      </c>
      <c r="IE348" s="74">
        <f>COUNTIFS($GG$9:$GG$497,"&gt;"&amp;GG348,$ES$9:$ES$497,$ES348)+1</f>
        <v>36</v>
      </c>
      <c r="IF348" s="74">
        <f>COUNTIFS($GH$9:$GH$497,"&gt;"&amp;GH348,$ES$9:$ES$497,$ES348)+1</f>
        <v>91</v>
      </c>
      <c r="IG348" s="84">
        <f>COUNTIFS($GI$9:$GI$497,"&gt;"&amp;GI348,$ES$9:$ES$497,$ES348)+1</f>
        <v>86</v>
      </c>
      <c r="IH348" s="148"/>
      <c r="II348" s="149"/>
      <c r="IJ348" s="149">
        <v>7.0000000000000007E-2</v>
      </c>
      <c r="IK348" s="149"/>
      <c r="IL348" s="149"/>
      <c r="IM348" s="150"/>
      <c r="IN348" s="151"/>
      <c r="IO348" s="152"/>
      <c r="IP348" s="153"/>
      <c r="IQ348" s="149"/>
      <c r="IR348" s="149"/>
      <c r="IS348" s="149"/>
      <c r="IT348" s="149"/>
      <c r="IU348" s="149"/>
      <c r="IV348" s="149"/>
      <c r="IW348" s="154"/>
      <c r="IX348" s="151"/>
      <c r="IY348" s="149"/>
      <c r="IZ348" s="149"/>
      <c r="JA348" s="149"/>
      <c r="JB348" s="149"/>
      <c r="JC348" s="149"/>
      <c r="JD348" s="149"/>
      <c r="JE348" s="155"/>
      <c r="JF348" s="153"/>
      <c r="JG348" s="149"/>
      <c r="JH348" s="149"/>
      <c r="JI348" s="149"/>
      <c r="JJ348" s="149"/>
      <c r="JK348" s="149"/>
      <c r="JL348" s="149"/>
      <c r="JM348" s="154"/>
      <c r="JN348" s="151"/>
      <c r="JO348" s="149"/>
      <c r="JP348" s="149"/>
      <c r="JQ348" s="149"/>
      <c r="JR348" s="149"/>
      <c r="JS348" s="149"/>
      <c r="JT348" s="149"/>
      <c r="JU348" s="149"/>
      <c r="JV348" s="149"/>
      <c r="JW348" s="149"/>
      <c r="JX348" s="149"/>
      <c r="JY348" s="149"/>
      <c r="JZ348" s="155"/>
      <c r="KA348" s="151"/>
      <c r="KB348" s="149"/>
      <c r="KC348" s="149"/>
      <c r="KD348" s="149"/>
      <c r="KE348" s="155"/>
      <c r="KF348" s="153"/>
      <c r="KG348" s="149"/>
      <c r="KH348" s="149"/>
      <c r="KI348" s="149"/>
      <c r="KJ348" s="149"/>
      <c r="KK348" s="156"/>
      <c r="KL348" s="149"/>
      <c r="KM348" s="149"/>
      <c r="KN348" s="149"/>
      <c r="KO348" s="149"/>
      <c r="KP348" s="149"/>
      <c r="KQ348" s="149"/>
      <c r="KR348" s="149"/>
      <c r="KS348" s="154"/>
      <c r="KT348" s="154"/>
      <c r="KU348" s="154"/>
      <c r="KV348" s="154"/>
      <c r="KW348" s="151"/>
      <c r="KX348" s="149"/>
      <c r="KY348" s="149"/>
      <c r="KZ348" s="149"/>
      <c r="LA348" s="149"/>
      <c r="LB348" s="149"/>
      <c r="LC348" s="154"/>
      <c r="LD348" s="151"/>
      <c r="LE348" s="152"/>
      <c r="LF348" s="157"/>
      <c r="LG348" s="158"/>
      <c r="LH348" s="151"/>
      <c r="LI348" s="149"/>
      <c r="LJ348" s="147"/>
      <c r="LK348" s="147"/>
      <c r="LL348" s="147"/>
      <c r="LM348" s="159"/>
      <c r="LN348" s="153"/>
      <c r="LO348" s="149"/>
      <c r="LP348" s="149"/>
      <c r="LQ348" s="149">
        <v>0.03</v>
      </c>
      <c r="LR348" s="154"/>
      <c r="LS348" s="151"/>
      <c r="LT348" s="149"/>
      <c r="LU348" s="149"/>
      <c r="LV348" s="149"/>
      <c r="LW348" s="149"/>
      <c r="LX348" s="149"/>
      <c r="LY348" s="149"/>
      <c r="LZ348" s="149"/>
      <c r="MA348" s="155"/>
      <c r="MB348" s="153"/>
      <c r="MC348" s="149"/>
      <c r="MD348" s="149"/>
      <c r="ME348" s="149"/>
      <c r="MF348" s="149"/>
      <c r="MG348" s="149"/>
      <c r="MH348" s="149"/>
      <c r="MI348" s="149"/>
      <c r="MJ348" s="149"/>
      <c r="MK348" s="149"/>
      <c r="ML348" s="149"/>
      <c r="MM348" s="149"/>
      <c r="MN348" s="156"/>
      <c r="MO348" s="156"/>
      <c r="MP348" s="154"/>
      <c r="MQ348" s="151"/>
      <c r="MR348" s="149"/>
      <c r="MS348" s="149"/>
      <c r="MT348" s="149"/>
      <c r="MU348" s="149"/>
      <c r="MV348" s="156"/>
      <c r="MW348" s="149">
        <v>0.15</v>
      </c>
      <c r="MX348" s="149"/>
      <c r="MY348" s="149"/>
      <c r="MZ348" s="149"/>
      <c r="NA348" s="149"/>
      <c r="NB348" s="149"/>
      <c r="NC348" s="149"/>
      <c r="ND348" s="154"/>
      <c r="NE348" s="154"/>
      <c r="NF348" s="154"/>
      <c r="NG348" s="154"/>
      <c r="NH348" s="151"/>
      <c r="NI348" s="149"/>
      <c r="NJ348" s="149"/>
      <c r="NK348" s="149"/>
      <c r="NL348" s="149"/>
      <c r="NM348" s="149"/>
      <c r="NN348" s="94"/>
      <c r="NO348" s="151"/>
      <c r="NP348" s="160"/>
      <c r="NQ348" s="182" t="s">
        <v>1351</v>
      </c>
      <c r="NR348" s="196" t="s">
        <v>1356</v>
      </c>
      <c r="NS348" s="198"/>
      <c r="NT348" s="198"/>
      <c r="NU348" s="198"/>
      <c r="NV348" s="186">
        <v>44274</v>
      </c>
      <c r="NW348" s="198" t="s">
        <v>1357</v>
      </c>
      <c r="NX348" s="165" t="s">
        <v>1358</v>
      </c>
      <c r="NY348" s="138" t="s">
        <v>926</v>
      </c>
      <c r="NZ348" s="165" t="s">
        <v>1358</v>
      </c>
      <c r="OA348" s="166"/>
      <c r="OB348" s="166"/>
      <c r="OC348" s="166"/>
      <c r="OD348" s="108">
        <f t="shared" si="795"/>
        <v>240</v>
      </c>
      <c r="OE348" s="109">
        <v>2</v>
      </c>
      <c r="OF348" s="110">
        <f t="shared" si="796"/>
        <v>75</v>
      </c>
      <c r="OG348" s="109">
        <v>6</v>
      </c>
      <c r="OH348" s="111">
        <f>ROUND(AVERAGEIF($ES$9:$ES$497,$ES348,EV$9:EV$497),0)</f>
        <v>79</v>
      </c>
      <c r="OI348" s="112">
        <f>ROUND(AVERAGEIF($ES$9:$ES$497,$ES348,EW$9:EW$497),0)</f>
        <v>32</v>
      </c>
      <c r="OJ348" s="112">
        <f>ROUND(AVERAGEIF($ES$9:$ES$497,$ES348,EX$9:EX$497),0)</f>
        <v>45</v>
      </c>
      <c r="OK348" s="112">
        <f>ROUND(AVERAGEIF($ES$9:$ES$497,$ES348,EY$9:EY$497),0)</f>
        <v>53</v>
      </c>
      <c r="OL348" s="112">
        <f>ROUND(AVERAGEIF($ES$9:$ES$497,$ES348,EZ$9:EZ$497),0)</f>
        <v>20</v>
      </c>
      <c r="OM348" s="112">
        <f>ROUND(AVERAGEIF($ES$9:$ES$497,$ES348,FA$9:FA$497),0)</f>
        <v>18</v>
      </c>
      <c r="ON348" s="112">
        <f>ROUND(AVERAGEIF($ES$9:$ES$497,$ES348,FB$9:FB$497),0)</f>
        <v>23</v>
      </c>
      <c r="OO348" s="112">
        <f>ROUND(AVERAGEIF($ES$9:$ES$497,$ES348,FC$9:FC$497),0)</f>
        <v>23</v>
      </c>
      <c r="OP348" s="112">
        <f>ROUND(AVERAGEIF($ES$9:$ES$497,$ES348,FD$9:FD$497),0)</f>
        <v>64</v>
      </c>
      <c r="OQ348" s="113">
        <f>ROUND(AVERAGEIF($ES$9:$ES$497,$ES348,FE$9:FE$497),0)</f>
        <v>68</v>
      </c>
      <c r="OR348" s="114">
        <f>ROUND(EV348/MAX(EV$9:EV$497)*100,0)</f>
        <v>85</v>
      </c>
      <c r="OS348" s="115">
        <f>ROUND(EW348/MAX(EW$9:EW$497)*100,0)</f>
        <v>20</v>
      </c>
      <c r="OT348" s="115">
        <f>ROUND(EX348/MAX(EX$9:EX$497)*100,0)</f>
        <v>34</v>
      </c>
      <c r="OU348" s="115">
        <f>ROUND(EY348/MAX(EY$9:EY$497)*100,0)</f>
        <v>85</v>
      </c>
      <c r="OV348" s="115">
        <f>ROUND(EZ348/MAX(EZ$9:EZ$497)*100,0)</f>
        <v>18</v>
      </c>
      <c r="OW348" s="115">
        <f>ROUND(FA348/MAX(FA$9:FA$497)*100,0)</f>
        <v>20</v>
      </c>
      <c r="OX348" s="115">
        <f>ROUND(FB348/MAX(FB$9:FB$497)*100,0)</f>
        <v>12</v>
      </c>
      <c r="OY348" s="116">
        <f>ROUND(FC348/MAX(FC$9:FC$497)*100,0)</f>
        <v>17</v>
      </c>
      <c r="OZ348" s="115">
        <f>ROUND(FD348/MAX(FD$9:FD$497)*100,0)</f>
        <v>43</v>
      </c>
      <c r="PA348" s="117">
        <f>ROUND(FE348/MAX(FE$9:FE$497)*100,0)</f>
        <v>27</v>
      </c>
      <c r="PB348" s="118">
        <f t="shared" si="797"/>
        <v>438</v>
      </c>
      <c r="PC348" s="115">
        <f t="shared" si="798"/>
        <v>390</v>
      </c>
      <c r="PD348" s="115">
        <f t="shared" si="799"/>
        <v>492</v>
      </c>
      <c r="PE348" s="115">
        <f t="shared" si="800"/>
        <v>472</v>
      </c>
      <c r="PF348" s="115">
        <f t="shared" si="801"/>
        <v>602</v>
      </c>
      <c r="PG348" s="119">
        <f t="shared" si="802"/>
        <v>452</v>
      </c>
      <c r="PH348" s="118">
        <f>ROUND(PB348/MAX(PB$9:PB$497)*100,0)</f>
        <v>52</v>
      </c>
      <c r="PI348" s="115">
        <f>ROUND(PC348/MAX(PC$9:PC$497)*100,0)</f>
        <v>47</v>
      </c>
      <c r="PJ348" s="115">
        <f>ROUND(PD348/MAX(PD$9:PD$497)*100,0)</f>
        <v>52</v>
      </c>
      <c r="PK348" s="115">
        <f>ROUND(PE348/MAX(PE$9:PE$497)*100,0)</f>
        <v>47</v>
      </c>
      <c r="PL348" s="115">
        <f>ROUND(PF348/MAX(PF$9:PF$497)*100,0)</f>
        <v>85</v>
      </c>
      <c r="PM348" s="119">
        <f>ROUND(PG348/MAX(PG$9:PG$497)*100,0)</f>
        <v>66</v>
      </c>
      <c r="PN348" s="118">
        <f>RANK(PH348,PH$9:PH$497,0)</f>
        <v>163</v>
      </c>
      <c r="PO348" s="115">
        <f>RANK(PI348,PI$9:PI$497,0)</f>
        <v>150</v>
      </c>
      <c r="PP348" s="115">
        <f>RANK(PJ348,PJ$9:PJ$497,0)</f>
        <v>189</v>
      </c>
      <c r="PQ348" s="115">
        <f>RANK(PK348,PK$9:PK$497,0)</f>
        <v>189</v>
      </c>
      <c r="PR348" s="115">
        <f>RANK(PL348,PL$9:PL$497,0)</f>
        <v>23</v>
      </c>
      <c r="PS348" s="119">
        <f>RANK(PM348,PM$9:PM$497,0)</f>
        <v>62</v>
      </c>
      <c r="PT348" s="120">
        <f>ROUND(FZ348/MAX(FZ$9:FZ$497)*100,0)</f>
        <v>82</v>
      </c>
      <c r="PU348" s="115">
        <f>ROUND(GA348/MAX(GA$9:GA$497)*100,0)</f>
        <v>14</v>
      </c>
      <c r="PV348" s="115">
        <f>ROUND(GB348/MAX(GB$9:GB$497)*100,0)</f>
        <v>30</v>
      </c>
      <c r="PW348" s="115">
        <f>ROUND(GC348/MAX(GC$9:GC$497)*100,0)</f>
        <v>100</v>
      </c>
      <c r="PX348" s="115">
        <f>ROUND(GD348/MAX(GD$9:GD$497)*100,0)</f>
        <v>13</v>
      </c>
      <c r="PY348" s="115">
        <f>ROUND(GE348/MAX(GE$9:GE$497)*100,0)</f>
        <v>14</v>
      </c>
      <c r="PZ348" s="115">
        <f>ROUND(GF348/MAX(GF$9:GF$497)*100,0)</f>
        <v>8</v>
      </c>
      <c r="QA348" s="116">
        <f>ROUND(GG348/MAX(GG$9:GG$497)*100,0)</f>
        <v>14</v>
      </c>
      <c r="QB348" s="115">
        <f>ROUND(GH348/MAX(GH$9:GH$497)*100,0)</f>
        <v>28</v>
      </c>
      <c r="QC348" s="121">
        <f>ROUND(GI348/MAX(GI$9:GI$497)*100,0)</f>
        <v>21</v>
      </c>
      <c r="QD348" s="120">
        <f>ROUND(AVERAGEIF($ES$9:$ES$497,$ES348,PT$9:PT$497),0)</f>
        <v>62</v>
      </c>
      <c r="QE348" s="120">
        <f>ROUND(AVERAGEIF($ES$9:$ES$497,$ES348,PU$9:PU$497),0)</f>
        <v>26</v>
      </c>
      <c r="QF348" s="120">
        <f>ROUND(AVERAGEIF($ES$9:$ES$497,$ES348,PV$9:PV$497),0)</f>
        <v>48</v>
      </c>
      <c r="QG348" s="120">
        <f>ROUND(AVERAGEIF($ES$9:$ES$497,$ES348,PW$9:PW$497),0)</f>
        <v>58</v>
      </c>
      <c r="QH348" s="120">
        <f>ROUND(AVERAGEIF($ES$9:$ES$497,$ES348,PX$9:PX$497),0)</f>
        <v>15</v>
      </c>
      <c r="QI348" s="120">
        <f>ROUND(AVERAGEIF($ES$9:$ES$497,$ES348,PY$9:PY$497),0)</f>
        <v>14</v>
      </c>
      <c r="QJ348" s="120">
        <f>ROUND(AVERAGEIF($ES$9:$ES$497,$ES348,PZ$9:PZ$497),0)</f>
        <v>14</v>
      </c>
      <c r="QK348" s="120">
        <f>ROUND(AVERAGEIF($ES$9:$ES$497,$ES348,QA$9:QA$497),0)</f>
        <v>15</v>
      </c>
      <c r="QL348" s="120">
        <f>ROUND(AVERAGEIF($ES$9:$ES$497,$ES348,QB$9:QB$497),0)</f>
        <v>41</v>
      </c>
      <c r="QM348" s="120">
        <f>ROUND(AVERAGEIF($ES$9:$ES$497,$ES348,QC$9:QC$497),0)</f>
        <v>30</v>
      </c>
      <c r="QN348" s="114">
        <f t="shared" si="803"/>
        <v>442</v>
      </c>
      <c r="QO348" s="115">
        <f t="shared" si="804"/>
        <v>374</v>
      </c>
      <c r="QP348" s="115">
        <f t="shared" si="805"/>
        <v>494</v>
      </c>
      <c r="QQ348" s="115">
        <f t="shared" si="806"/>
        <v>484</v>
      </c>
      <c r="QR348" s="115">
        <f t="shared" si="807"/>
        <v>792</v>
      </c>
      <c r="QS348" s="119">
        <f t="shared" si="808"/>
        <v>456</v>
      </c>
      <c r="QT348" s="114">
        <f>ROUND((QN348-MIN(QN$9:QN$497))/(MAX(QN$9:QN$497)-MIN(QN$9:QN$497))*100,0)</f>
        <v>33</v>
      </c>
      <c r="QU348" s="115">
        <f>ROUND((QO348-MIN(QO$9:QO$497))/(MAX(QO$9:QO$497)-MIN(QO$9:QO$497))*100,0)</f>
        <v>24</v>
      </c>
      <c r="QV348" s="115">
        <f>ROUND((QP348-MIN(QP$9:QP$497))/(MAX(QP$9:QP$497)-MIN(QP$9:QP$497))*100,0)</f>
        <v>21</v>
      </c>
      <c r="QW348" s="115">
        <f>ROUND((QQ348-MIN(QQ$9:QQ$497))/(MAX(QQ$9:QQ$497)-MIN(QQ$9:QQ$497))*100,0)</f>
        <v>25</v>
      </c>
      <c r="QX348" s="115">
        <f>ROUND((QR348-MIN(QR$9:QR$497))/(MAX(QR$9:QR$497)-MIN(QR$9:QR$497))*100,0)</f>
        <v>96</v>
      </c>
      <c r="QY348" s="115">
        <f>ROUND((QS348-MIN(QS$9:QS$497))/(MAX(QS$9:QS$497)-MIN(QS$9:QS$497))*100,0)</f>
        <v>56</v>
      </c>
      <c r="QZ348" s="114">
        <f>RANK(QN348,QN$9:QN$497,0)</f>
        <v>274</v>
      </c>
      <c r="RA348" s="115">
        <f>RANK(QO348,QO$9:QO$497,0)</f>
        <v>219</v>
      </c>
      <c r="RB348" s="115">
        <f>RANK(QP348,QP$9:QP$497,0)</f>
        <v>329</v>
      </c>
      <c r="RC348" s="115">
        <f>RANK(QQ348,QQ$9:QQ$497,0)</f>
        <v>331</v>
      </c>
      <c r="RD348" s="115">
        <f>RANK(QR348,QR$9:QR$497,0)</f>
        <v>9</v>
      </c>
      <c r="RE348" s="115">
        <f>RANK(QS348,QS$9:QS$497,0)</f>
        <v>79</v>
      </c>
      <c r="RF348" s="122"/>
      <c r="RG348" s="115">
        <f>($RH$3*(IH348+IJ348)*100*100/MAX(EX$9:EX$497)*$RO$3) +($RH$3*(II348+IJ348)*100*100/MAX(EX$9:EX$497)*$RO$4) + ($RH$3*IK348*100*100/MAX(EX$9:EX$497)*0.098)</f>
        <v>29.225000000000001</v>
      </c>
      <c r="RH348" s="115">
        <f>($RH$4*IL348*100*100/MAX(EZ$9:EZ$497))*$RQ$3</f>
        <v>0</v>
      </c>
      <c r="RI348" s="115">
        <f>($RH$3*IM348*100*100/MAX(EY$9:EY$497))*$RQ$4</f>
        <v>0</v>
      </c>
      <c r="RJ348" s="115">
        <f>($RH$3*IN348*100*100/MAX(EX$9:EX$497))</f>
        <v>0</v>
      </c>
      <c r="RK348" s="115">
        <f>($RH$4*IO348*100*100/MAX(EZ$9:EZ$497))*$RQ$3</f>
        <v>0</v>
      </c>
      <c r="RL348" s="115">
        <f>(($RL$4*IP348*100*((100/MAX(EX$9:EX$497)+100/MAX(EZ$9:EZ$497))/2))+($RL$4*IQ348*100*((100/MAX(EX$9:EX$497)+100/MAX(EZ$9:EZ$497))/2))+($RL$4*IR348*100*((100/MAX(EX$9:EX$497)+100/MAX(EZ$9:EZ$497))/2))+($RL$4*IS348*100*((100/MAX(EX$9:EX$497)+100/MAX(EZ$9:EZ$497))/2))+($RL$4*IT348*100*((100/MAX(EX$9:EX$497)+100/MAX(EZ$9:EZ$497))/2))+($RL$4*IU348*100*((100/MAX(EX$9:EX$497)+100/MAX(EZ$9:EZ$497))/2))+($RL$4*IV348*100*((100/MAX(EX$9:EX$497)+100/MAX(EZ$9:EZ$497))/2))+($RL$4*IW348*100*((100/MAX(EX$9:EX$497)+100/MAX(EZ$9:EZ$497))/2)))*$RS$3</f>
        <v>0</v>
      </c>
      <c r="RM348" s="115">
        <f>(($RH$3*IX348*100*100/MAX(EX$9:EX$497))+($RH$3*IY348*100*100/MAX(EX$9:EX$497))+($RH$3*IZ348*100*100/MAX(EX$9:EX$497))+($RH$3*JA348*100*100/MAX(EX$9:EX$497))+($RH$3*JB348*100*100/MAX(EX$9:EX$497))+($RH$3*JC348*100*100/MAX(EX$9:EX$497))+($RH$3*JD348*100*100/MAX(EX$9:EX$497))+($RH$3*JE348*100*100/MAX(EX$9:EX$497)))*$RS$4</f>
        <v>0</v>
      </c>
      <c r="RN348" s="115">
        <f>(($RH$4*JF348*100*100/MAX(EZ$9:EZ$497)) + ($RH$4*JG348*100*100/MAX(EZ$9:EZ$497)) + ($RH$4*JH348*100*100/MAX(EZ$9:EZ$497)) + ($RH$4*JI348*100*100/MAX(EZ$9:EZ$497)) + ($RH$4*JJ348*100*100/MAX(EZ$9:EZ$497)) + ($RH$4*JK348*100*100/MAX(EZ$9:EZ$497)) + ($RH$4*JL348*100*100/MAX(EZ$9:EZ$497)) + ($RH$4*JM348*100*100/MAX(EZ$9:EZ$497)))*$RU$3</f>
        <v>0</v>
      </c>
      <c r="RO348" s="115">
        <f>(($RL$4*JN348*100*((100/MAX(EX$9:EX$497)+100/MAX(EZ$9:EZ$497))/2))+($RL$4*JO348*100*((100/MAX(EX$9:EX$497)+100/MAX(EZ$9:EZ$497))/2))+($RL$4*JP348*100*((100/MAX(EX$9:EX$497)+100/MAX(EZ$9:EZ$497))/2))+($RL$4*JQ348*100*((100/MAX(EX$9:EX$497)+100/MAX(EZ$9:EZ$497))/2))+($RL$4*JR348*100*((100/MAX(EX$9:EX$497)+100/MAX(EZ$9:EZ$497))/2))+($RL$4*JS348*100*((100/MAX(EX$9:EX$497)+100/MAX(EZ$9:EZ$497))/2))+($RL$4*JT348*100*((100/MAX(EX$9:EX$497)+100/MAX(EZ$9:EZ$497))/2))+($RL$4*JU348*100*((100/MAX(EX$9:EX$497)+100/MAX(EZ$9:EZ$497))/2))+($RL$4*JV348*100*((100/MAX(EX$9:EX$497)+100/MAX(EZ$9:EZ$497))/2))+($RL$4*JW348*100*((100/MAX(EX$9:EX$497)+100/MAX(EZ$9:EZ$497))/2))+($RL$4*JX348*100*((100/MAX(EX$9:EX$497)+100/MAX(EZ$9:EZ$497))/2))+($RL$4*JY348*100*((100/MAX(EX$9:EX$497)+100/MAX(EZ$9:EZ$497))/2))+($RL$4*JZ348*100*((100/MAX(EX$9:EX$497)+100/MAX(EZ$9:EZ$497))/2)))*$RW$3/2</f>
        <v>0</v>
      </c>
      <c r="RP348" s="119">
        <f>($RJ$3*KA348*100*100/MAX(FA$9:FA$497)) + ($RJ$3*KB348*100*100/MAX(FA$9:FA$497)/2) + ($RJ$3*KC348*100*100/MAX(FA$9:FA$497)/2) + ($RJ$3*KD348*100*100/MAX(FA$9:FA$497)/4) + ($RJ$3*KE348*100*100/MAX(FA$9:FA$497)/4)</f>
        <v>0</v>
      </c>
      <c r="RQ348" s="118">
        <f>($RL$4*KF348*100*((100/MAX(EX$9:EX$497)+100/MAX(EZ$9:EZ$497)))) * ($RO$3/2) + (($RL$4*KG348*100*((100/MAX(EX$9:EX$497)+100/MAX(EZ$9:EZ$497))))+($RL$4*KH348*100*((100/MAX(EX$9:EX$497)+100/MAX(EZ$9:EZ$497))))+($RL$4*KI348*100*((100/MAX(EX$9:EX$497)+100/MAX(EZ$9:EZ$497))))+($RL$4*KJ348*100*((100/MAX(EX$9:EX$497)+100/MAX(EZ$9:EZ$497))))+($RL$4*KK348*100*((100/MAX(EX$9:EX$497)+100/MAX(EZ$9:EZ$497))))+($RL$4*KL348*100*((100/MAX(EX$9:EX$497)+100/MAX(EZ$9:EZ$497))))+($RL$4*KM348*100*((100/MAX(EX$9:EX$497)+100/MAX(EZ$9:EZ$497))))+($RL$4*KN348*100*((100/MAX(EX$9:EX$497)+100/MAX(EZ$9:EZ$497))))+($RL$4*KO348*100*((100/MAX(EX$9:EX$497)+100/MAX(EZ$9:EZ$497))))+($RL$4*KP348*100*((100/MAX(EX$9:EX$497)+100/MAX(EZ$9:EZ$497))))+($RL$4*KQ348*100*((100/MAX(EX$9:EX$497)+100/MAX(EZ$9:EZ$497))))+($RL$4*KR348*100*((100/MAX(EX$9:EX$497)+100/MAX(EZ$9:EZ$497))))+($RL$4*KS348*100*((100/MAX(EX$9:EX$497)+100/MAX(EZ$9:EZ$497))))+($RL$4*KV348*100*((100/MAX(EX$9:EX$497)+100/MAX(EZ$9:EZ$497))))) * (($RO$3+$RO$4)/6)</f>
        <v>0</v>
      </c>
      <c r="RR348" s="115">
        <f>(($RL$4*KW348*100*((100/MAX(EX$9:EX$497)+100/MAX(EZ$9:EZ$497))))) * ($RO$3/2) + (($RL$4*KX348*100*((100/MAX(EX$9:EX$497)+100/MAX(EZ$9:EZ$497))))+($RL$4*KY348*100*((100/MAX(EX$9:EX$497)+100/MAX(EZ$9:EZ$497))))+($RL$4*KZ348*100*((100/MAX(EX$9:EX$497)+100/MAX(EZ$9:EZ$497))))+($RL$4*LA348*100*((100/MAX(EX$9:EX$497)+100/MAX(EZ$9:EZ$497))))+($RL$4*LB348*100*((100/MAX(EX$9:EX$497)+100/MAX(EZ$9:EZ$497))))+($RL$4*LC348*100*((100/MAX(EX$9:EX$497)+100/MAX(EZ$9:EZ$497))))) * (($RO$3+$RO$4)/6)</f>
        <v>0</v>
      </c>
      <c r="RS348" s="119">
        <f>(($RL$4*LD348*100*((100/MAX(EX$9:EX$497)+100/MAX(EZ$9:EZ$497))))+($RL$4*LE348*100*((100/MAX(EX$9:EX$497)+100/MAX(EZ$9:EZ$497))))) * (($RO$3+$RO$4)/6)</f>
        <v>0</v>
      </c>
      <c r="RT348" s="118">
        <f>($RJ$4*LH348*100*(100/MAX(EV$9:EV$497)))+($RJ$4*LI348*100*(100/MAX(EV$9:EV$497)))</f>
        <v>0</v>
      </c>
      <c r="RU348" s="119">
        <f>($RJ$4*LJ348*(100/MAX(EV$9:EV$497)))/2 + ($RL$3*LK348*(100/MAX(EW$9:EW$497))) + ($RJ$4*LL348*(100/MAX(EV$9:EV$497)))/4 + ($RL$3*LM348*(100/MAX(EW$9:EW$497)))</f>
        <v>0</v>
      </c>
      <c r="RV348" s="118">
        <f>($RJ$4*LN348*100*100/MAX(EV$9:EV$497)/2)+($RJ$4*LO348*100*100/MAX(EV$9:EV$497)/2)+($RJ$4*LP348*100*100/MAX(EV$9:EV$497))+($RJ$4*LQ348*100*100/MAX(EV$9:EV$497))+($RJ$4*LR348*100*100/MAX(EV$9:EV$497))</f>
        <v>5.0561797752808992</v>
      </c>
      <c r="RW348" s="115">
        <f>($RJ$4*LS348*100*100/MAX(EV$9:EV$497)) + (($RJ$4*LT348*100*100/MAX(EV$9:EV$497))+($RJ$4*LU348*100*100/MAX(EV$9:EV$497))+($RJ$4*LV348*100*100/MAX(EV$9:EV$497))+($RJ$4*LW348*100*100/MAX(EV$9:EV$497))+($RJ$4*LX348*100*100/MAX(EV$9:EV$497))+($RJ$4*LY348*100*100/MAX(EV$9:EV$497))+($RJ$4*LZ348*100*100/MAX(EV$9:EV$497))+($RJ$4*MA348*100*100/MAX(EV$9:EV$497)))/2</f>
        <v>0</v>
      </c>
      <c r="RX348" s="119">
        <f>($RJ$4*MB348*100*100/MAX(EV$9:EV$497))+($RJ$4*MC348*100*100/MAX(EV$9:EV$497))+($RJ$4*MD348*100*100/MAX(EV$9:EV$497))+($RJ$4*ME348*100*100/MAX(EV$9:EV$497))+($RJ$4*MF348*100*100/MAX(EV$9:EV$497))+($RJ$4*MG348*100*100/MAX(EV$9:EV$497))+($RJ$4*MH348*100*100/MAX(EV$9:EV$497))+($RJ$4*MI348*100*100/MAX(EV$9:EV$497))+($RJ$4*MJ348*100*100/MAX(EV$9:EV$497))+($RJ$4*MK348*100*100/MAX(EV$9:EV$497))+($RJ$4*ML348*100*100/MAX(EV$9:EV$497))+($RJ$4*MM348*100*100/MAX(EV$9:EV$497))+($RJ$4*MN348*100*100/MAX(EV$9:EV$497))</f>
        <v>0</v>
      </c>
      <c r="RY348" s="118">
        <f>($RJ$4*MQ348*100*100/MAX(EV$9:EV$497))/2 + (($RJ$4*MR348*100*100/MAX(EV$9:EV$497))+($RJ$4*MS348*100*100/MAX(EV$9:EV$497))+($RJ$4*MT348*100*100/MAX(EV$9:EV$497))+($RJ$4*MU348*100*100/MAX(EV$9:EV$497))+($RJ$4*MV348*100*100/MAX(EV$9:EV$497))+($RJ$4*MW348*100*100/MAX(EV$9:EV$497))+($RJ$4*MX348*100*100/MAX(EV$9:EV$497))+($RJ$4*MY348*100*100/MAX(EV$9:EV$497))+($RJ$4*MZ348*100*100/MAX(EV$9:EV$497))+($RJ$4*NA348*100*100/MAX(EV$9:EV$497))+($RJ$4*NB348*100*100/MAX(EV$9:EV$497))+($RJ$4*NC348*100*100/MAX(EV$9:EV$497))+($RJ$4*ND348*100*100/MAX(EV$9:EV$497))+($RJ$4*NG348*100*100/MAX(EV$9:EV$497)))/4</f>
        <v>6.3202247191011223</v>
      </c>
      <c r="RZ348" s="115">
        <f>($RJ$4*NH348*100*100/MAX(EV$9:EV$497))/2 + (($RJ$4*NI348*100*100/MAX(EV$9:EV$497))+($RJ$4*NJ348*100*100/MAX(EV$9:EV$497))+($RJ$4*NK348*100*100/MAX(EV$9:EV$497))+($RJ$4*NL348*100*100/MAX(EV$9:EV$497))+($RJ$4*NM348*100*100/MAX(EV$9:EV$497))+($RJ$4*NN348*100*100/MAX(EV$9:EV$497)))/4</f>
        <v>0</v>
      </c>
      <c r="SA348" s="117">
        <f>(($RJ$4*NO348*100*100/MAX(EV$9:EV$497))+($RJ$4*NP348*100*100/MAX(EV$9:EV$497)))/4</f>
        <v>0</v>
      </c>
      <c r="SB348" s="118">
        <f t="shared" si="809"/>
        <v>40.601404494382024</v>
      </c>
      <c r="SC348" s="115">
        <f t="shared" si="810"/>
        <v>31.500280898876404</v>
      </c>
      <c r="SD348" s="115">
        <f t="shared" si="811"/>
        <v>2.8441011235955056</v>
      </c>
      <c r="SE348" s="115">
        <f t="shared" si="812"/>
        <v>31.500280898876404</v>
      </c>
      <c r="SF348" s="115">
        <f t="shared" si="813"/>
        <v>2.8441011235955056</v>
      </c>
      <c r="SG348" s="115">
        <f t="shared" si="814"/>
        <v>11.376404494382022</v>
      </c>
      <c r="SH348" s="115">
        <f>ROUND(SB348/MAX(SB$9:SB$497)*100,0)</f>
        <v>51</v>
      </c>
      <c r="SI348" s="115">
        <f>ROUND(SC348/MAX(SC$9:SC$497)*100,0)</f>
        <v>48</v>
      </c>
      <c r="SJ348" s="115">
        <f>ROUND(SD348/MAX(SD$9:SD$497)*100,0)</f>
        <v>5</v>
      </c>
      <c r="SK348" s="115">
        <f>ROUND(SE348/MAX(SE$9:SE$497)*100,0)</f>
        <v>24</v>
      </c>
      <c r="SL348" s="115">
        <f>ROUND(SF348/MAX(SF$9:SF$497)*100,0)</f>
        <v>7</v>
      </c>
      <c r="SM348" s="121">
        <f>ROUND(SG348/MAX(SG$9:SG$497)*100,0)</f>
        <v>11</v>
      </c>
      <c r="SN348" s="115">
        <f>ROUND(AVERAGEIF($ES$9:$ES$497,$ES348,SH$9:SH$497),0)</f>
        <v>26</v>
      </c>
      <c r="SO348" s="115">
        <f>ROUND(AVERAGEIF($ES$9:$ES$497,$ES348,SI$9:SI$497),0)</f>
        <v>23</v>
      </c>
      <c r="SP348" s="115">
        <f>ROUND(AVERAGEIF($ES$9:$ES$497,$ES348,SJ$9:SJ$497),0)</f>
        <v>4</v>
      </c>
      <c r="SQ348" s="115">
        <f>ROUND(AVERAGEIF($ES$9:$ES$497,$ES348,SK$9:SK$497),0)</f>
        <v>20</v>
      </c>
      <c r="SR348" s="115">
        <f>ROUND(AVERAGEIF($ES$9:$ES$497,$ES348,SL$9:SL$497),0)</f>
        <v>7</v>
      </c>
      <c r="SS348" s="121">
        <f>ROUND(AVERAGEIF($ES$9:$ES$497,$ES348,SM$9:SM$497),0)</f>
        <v>6</v>
      </c>
      <c r="ST348" s="114">
        <f>RANK(SB348,SB$9:SB$497,0)</f>
        <v>78</v>
      </c>
      <c r="SU348" s="115">
        <f>RANK(SC348,SC$9:SC$497,0)</f>
        <v>53</v>
      </c>
      <c r="SV348" s="115">
        <f>RANK(SD348,SD$9:SD$497,0)</f>
        <v>165</v>
      </c>
      <c r="SW348" s="115">
        <f>RANK(SE348,SE$9:SE$497,0)</f>
        <v>110</v>
      </c>
      <c r="SX348" s="115">
        <f>RANK(SF348,SF$9:SF$497,0)</f>
        <v>123</v>
      </c>
      <c r="SY348" s="115">
        <f>RANK(SG348,SG$9:SG$497,0)</f>
        <v>83</v>
      </c>
      <c r="SZ348" s="115">
        <f>COUNTIFS(SB$9:SB$497,"&gt;"&amp;SB348,$ES$9:$ES$497,$ES348)+1</f>
        <v>19</v>
      </c>
      <c r="TA348" s="115">
        <f>COUNTIFS(SC$9:SC$497,"&gt;"&amp;SC348,$ES$9:$ES$497,$ES348)+1</f>
        <v>19</v>
      </c>
      <c r="TB348" s="115">
        <f>COUNTIFS(SD$9:SD$497,"&gt;"&amp;SD348,$ES$9:$ES$497,$ES348)+1</f>
        <v>29</v>
      </c>
      <c r="TC348" s="115">
        <f>COUNTIFS(SE$9:SE$497,"&gt;"&amp;SE348,$ES$9:$ES$497,$ES348)+1</f>
        <v>38</v>
      </c>
      <c r="TD348" s="115">
        <f>COUNTIFS(SF$9:SF$497,"&gt;"&amp;SF348,$ES$9:$ES$497,$ES348)+1</f>
        <v>29</v>
      </c>
      <c r="TE348" s="117">
        <f>COUNTIFS(SG$9:SG$497,"&gt;"&amp;SG348,$ES$9:$ES$497,$ES348)+1</f>
        <v>18</v>
      </c>
      <c r="TF348" s="118">
        <f t="shared" si="815"/>
        <v>136</v>
      </c>
      <c r="TG348" s="115">
        <f t="shared" si="816"/>
        <v>100</v>
      </c>
      <c r="TH348" s="115">
        <f t="shared" si="817"/>
        <v>52</v>
      </c>
      <c r="TI348" s="115">
        <f t="shared" si="818"/>
        <v>76</v>
      </c>
      <c r="TJ348" s="115">
        <f t="shared" si="819"/>
        <v>54</v>
      </c>
      <c r="TK348" s="115">
        <f t="shared" si="820"/>
        <v>96</v>
      </c>
      <c r="TL348" s="117">
        <f t="shared" si="821"/>
        <v>77</v>
      </c>
      <c r="TM348" s="118">
        <f>ROUND(TF348/MAX(TF$9:TF$497)*100,0)</f>
        <v>76</v>
      </c>
      <c r="TN348" s="115">
        <f>ROUND(TG348/MAX(TG$9:TG$497)*100,0)</f>
        <v>55</v>
      </c>
      <c r="TO348" s="115">
        <f>ROUND(TH348/MAX(TH$9:TH$497)*100,0)</f>
        <v>29</v>
      </c>
      <c r="TP348" s="115">
        <f>ROUND(TI348/MAX(TI$9:TI$497)*100,0)</f>
        <v>42</v>
      </c>
      <c r="TQ348" s="115">
        <f>ROUND(TJ348/MAX(TJ$9:TJ$497)*100,0)</f>
        <v>27</v>
      </c>
      <c r="TR348" s="115">
        <f>ROUND(TK348/MAX(TK$9:TK$497)*100,0)</f>
        <v>49</v>
      </c>
      <c r="TS348" s="119">
        <f>ROUND(TL348/MAX(TL$9:TL$497)*100,0)</f>
        <v>39</v>
      </c>
      <c r="TT348" s="120">
        <f>RANK(TM348,TM$9:TM$497,0)</f>
        <v>37</v>
      </c>
      <c r="TU348" s="115">
        <f>RANK(TN348,TN$9:TN$497,0)</f>
        <v>71</v>
      </c>
      <c r="TV348" s="115">
        <f>RANK(TO348,TO$9:TO$497,0)</f>
        <v>160</v>
      </c>
      <c r="TW348" s="115">
        <f>RANK(TP348,TP$9:TP$497,0)</f>
        <v>125</v>
      </c>
      <c r="TX348" s="115">
        <f>RANK(TQ348,TQ$9:TQ$497,0)</f>
        <v>178</v>
      </c>
      <c r="TY348" s="115">
        <f>RANK(TR348,TR$9:TR$497,0)</f>
        <v>47</v>
      </c>
      <c r="TZ348" s="121">
        <f>RANK(TS348,TS$9:TS$497,0)</f>
        <v>70</v>
      </c>
      <c r="UA348" s="132"/>
      <c r="UB348" s="7" t="s">
        <v>1</v>
      </c>
    </row>
    <row r="349" spans="1:548" x14ac:dyDescent="0.15">
      <c r="A349" s="62">
        <v>341</v>
      </c>
      <c r="B349" s="200" t="s">
        <v>1356</v>
      </c>
      <c r="C349" s="143"/>
      <c r="D349" s="143"/>
      <c r="E349" s="161" t="s">
        <v>1013</v>
      </c>
      <c r="F349" s="65" t="s">
        <v>908</v>
      </c>
      <c r="G349" s="65" t="s">
        <v>908</v>
      </c>
      <c r="H349" s="65" t="s">
        <v>927</v>
      </c>
      <c r="I349" s="66" t="s">
        <v>521</v>
      </c>
      <c r="J349" s="67" t="s">
        <v>521</v>
      </c>
      <c r="K349" s="67" t="s">
        <v>521</v>
      </c>
      <c r="L349" s="67" t="s">
        <v>521</v>
      </c>
      <c r="M349" s="67" t="s">
        <v>521</v>
      </c>
      <c r="N349" s="67" t="s">
        <v>521</v>
      </c>
      <c r="O349" s="67" t="s">
        <v>521</v>
      </c>
      <c r="P349" s="67" t="s">
        <v>521</v>
      </c>
      <c r="Q349" s="67" t="s">
        <v>521</v>
      </c>
      <c r="R349" s="68" t="s">
        <v>521</v>
      </c>
      <c r="S349" s="69" t="s">
        <v>521</v>
      </c>
      <c r="T349" s="67" t="s">
        <v>521</v>
      </c>
      <c r="U349" s="67" t="s">
        <v>521</v>
      </c>
      <c r="V349" s="67" t="s">
        <v>521</v>
      </c>
      <c r="W349" s="67" t="s">
        <v>521</v>
      </c>
      <c r="X349" s="67" t="s">
        <v>521</v>
      </c>
      <c r="Y349" s="67" t="s">
        <v>521</v>
      </c>
      <c r="Z349" s="67" t="s">
        <v>521</v>
      </c>
      <c r="AA349" s="67" t="s">
        <v>521</v>
      </c>
      <c r="AB349" s="68" t="s">
        <v>521</v>
      </c>
      <c r="AC349" s="69" t="s">
        <v>521</v>
      </c>
      <c r="AD349" s="67" t="s">
        <v>521</v>
      </c>
      <c r="AE349" s="67" t="s">
        <v>521</v>
      </c>
      <c r="AF349" s="67" t="s">
        <v>521</v>
      </c>
      <c r="AG349" s="67" t="s">
        <v>521</v>
      </c>
      <c r="AH349" s="67" t="s">
        <v>521</v>
      </c>
      <c r="AI349" s="67" t="s">
        <v>521</v>
      </c>
      <c r="AJ349" s="67" t="s">
        <v>521</v>
      </c>
      <c r="AK349" s="67" t="s">
        <v>521</v>
      </c>
      <c r="AL349" s="68" t="s">
        <v>521</v>
      </c>
      <c r="AM349" s="69" t="s">
        <v>521</v>
      </c>
      <c r="AN349" s="67" t="s">
        <v>521</v>
      </c>
      <c r="AO349" s="67" t="s">
        <v>521</v>
      </c>
      <c r="AP349" s="67" t="s">
        <v>521</v>
      </c>
      <c r="AQ349" s="67" t="s">
        <v>521</v>
      </c>
      <c r="AR349" s="67" t="s">
        <v>521</v>
      </c>
      <c r="AS349" s="67" t="s">
        <v>521</v>
      </c>
      <c r="AT349" s="67" t="s">
        <v>521</v>
      </c>
      <c r="AU349" s="67" t="s">
        <v>521</v>
      </c>
      <c r="AV349" s="68" t="s">
        <v>521</v>
      </c>
      <c r="AW349" s="69" t="s">
        <v>521</v>
      </c>
      <c r="AX349" s="67" t="s">
        <v>521</v>
      </c>
      <c r="AY349" s="67" t="s">
        <v>521</v>
      </c>
      <c r="AZ349" s="67" t="s">
        <v>521</v>
      </c>
      <c r="BA349" s="67" t="s">
        <v>521</v>
      </c>
      <c r="BB349" s="67" t="s">
        <v>521</v>
      </c>
      <c r="BC349" s="67" t="s">
        <v>521</v>
      </c>
      <c r="BD349" s="67" t="s">
        <v>521</v>
      </c>
      <c r="BE349" s="67" t="s">
        <v>521</v>
      </c>
      <c r="BF349" s="68" t="s">
        <v>521</v>
      </c>
      <c r="BG349" s="69" t="s">
        <v>521</v>
      </c>
      <c r="BH349" s="67" t="s">
        <v>521</v>
      </c>
      <c r="BI349" s="67" t="s">
        <v>521</v>
      </c>
      <c r="BJ349" s="67" t="s">
        <v>521</v>
      </c>
      <c r="BK349" s="67" t="s">
        <v>521</v>
      </c>
      <c r="BL349" s="67" t="s">
        <v>521</v>
      </c>
      <c r="BM349" s="67" t="s">
        <v>521</v>
      </c>
      <c r="BN349" s="67" t="s">
        <v>521</v>
      </c>
      <c r="BO349" s="67" t="s">
        <v>521</v>
      </c>
      <c r="BP349" s="68" t="s">
        <v>521</v>
      </c>
      <c r="BQ349" s="70" t="s">
        <v>521</v>
      </c>
      <c r="BR349" s="67" t="s">
        <v>521</v>
      </c>
      <c r="BS349" s="67" t="s">
        <v>521</v>
      </c>
      <c r="BT349" s="67" t="s">
        <v>521</v>
      </c>
      <c r="BU349" s="67" t="s">
        <v>521</v>
      </c>
      <c r="BV349" s="67" t="s">
        <v>521</v>
      </c>
      <c r="BW349" s="67" t="s">
        <v>521</v>
      </c>
      <c r="BX349" s="67" t="s">
        <v>521</v>
      </c>
      <c r="BY349" s="67" t="s">
        <v>521</v>
      </c>
      <c r="BZ349" s="68" t="s">
        <v>521</v>
      </c>
      <c r="CA349" s="69" t="s">
        <v>521</v>
      </c>
      <c r="CB349" s="67" t="s">
        <v>521</v>
      </c>
      <c r="CC349" s="67" t="s">
        <v>521</v>
      </c>
      <c r="CD349" s="67" t="s">
        <v>521</v>
      </c>
      <c r="CE349" s="67" t="s">
        <v>521</v>
      </c>
      <c r="CF349" s="67" t="s">
        <v>521</v>
      </c>
      <c r="CG349" s="67" t="s">
        <v>521</v>
      </c>
      <c r="CH349" s="67" t="s">
        <v>521</v>
      </c>
      <c r="CI349" s="67" t="s">
        <v>521</v>
      </c>
      <c r="CJ349" s="68" t="s">
        <v>521</v>
      </c>
      <c r="CK349" s="69" t="s">
        <v>521</v>
      </c>
      <c r="CL349" s="67" t="s">
        <v>521</v>
      </c>
      <c r="CM349" s="67" t="s">
        <v>521</v>
      </c>
      <c r="CN349" s="67" t="s">
        <v>521</v>
      </c>
      <c r="CO349" s="67" t="s">
        <v>521</v>
      </c>
      <c r="CP349" s="67" t="s">
        <v>521</v>
      </c>
      <c r="CQ349" s="67" t="s">
        <v>521</v>
      </c>
      <c r="CR349" s="67" t="s">
        <v>521</v>
      </c>
      <c r="CS349" s="67" t="s">
        <v>521</v>
      </c>
      <c r="CT349" s="68" t="s">
        <v>521</v>
      </c>
      <c r="CU349" s="69" t="s">
        <v>521</v>
      </c>
      <c r="CV349" s="67" t="s">
        <v>521</v>
      </c>
      <c r="CW349" s="67" t="s">
        <v>521</v>
      </c>
      <c r="CX349" s="67" t="s">
        <v>521</v>
      </c>
      <c r="CY349" s="67" t="s">
        <v>521</v>
      </c>
      <c r="CZ349" s="67" t="s">
        <v>521</v>
      </c>
      <c r="DA349" s="67" t="s">
        <v>521</v>
      </c>
      <c r="DB349" s="67" t="s">
        <v>521</v>
      </c>
      <c r="DC349" s="67" t="s">
        <v>521</v>
      </c>
      <c r="DD349" s="68" t="s">
        <v>521</v>
      </c>
      <c r="DE349" s="69" t="s">
        <v>521</v>
      </c>
      <c r="DF349" s="71" t="s">
        <v>521</v>
      </c>
      <c r="DG349" s="67" t="s">
        <v>521</v>
      </c>
      <c r="DH349" s="67" t="s">
        <v>521</v>
      </c>
      <c r="DI349" s="67" t="s">
        <v>521</v>
      </c>
      <c r="DJ349" s="67" t="s">
        <v>521</v>
      </c>
      <c r="DK349" s="67" t="s">
        <v>521</v>
      </c>
      <c r="DL349" s="67" t="s">
        <v>521</v>
      </c>
      <c r="DM349" s="67" t="s">
        <v>521</v>
      </c>
      <c r="DN349" s="68" t="s">
        <v>521</v>
      </c>
      <c r="DO349" s="70" t="s">
        <v>521</v>
      </c>
      <c r="DP349" s="71" t="s">
        <v>521</v>
      </c>
      <c r="DQ349" s="67" t="s">
        <v>521</v>
      </c>
      <c r="DR349" s="67" t="s">
        <v>521</v>
      </c>
      <c r="DS349" s="67" t="s">
        <v>521</v>
      </c>
      <c r="DT349" s="67" t="s">
        <v>521</v>
      </c>
      <c r="DU349" s="67" t="s">
        <v>521</v>
      </c>
      <c r="DV349" s="67" t="s">
        <v>521</v>
      </c>
      <c r="DW349" s="67" t="s">
        <v>521</v>
      </c>
      <c r="DX349" s="72" t="s">
        <v>521</v>
      </c>
      <c r="DY349" s="146"/>
      <c r="DZ349" s="74"/>
      <c r="EA349" s="74"/>
      <c r="EB349" s="74"/>
      <c r="EC349" s="75"/>
      <c r="ED349" s="168"/>
      <c r="EE349" s="74"/>
      <c r="EF349" s="74"/>
      <c r="EG349" s="74"/>
      <c r="EH349" s="77"/>
      <c r="EI349" s="73"/>
      <c r="EJ349" s="74"/>
      <c r="EK349" s="74"/>
      <c r="EL349" s="74"/>
      <c r="EM349" s="75"/>
      <c r="EN349" s="78"/>
      <c r="EO349" s="79"/>
      <c r="EP349" s="79"/>
      <c r="EQ349" s="79"/>
      <c r="ER349" s="80"/>
      <c r="ES349" s="128" t="s">
        <v>908</v>
      </c>
      <c r="ET349" s="82"/>
      <c r="EU349" s="83"/>
      <c r="EV349" s="146"/>
      <c r="EW349" s="147"/>
      <c r="EX349" s="147"/>
      <c r="EY349" s="147"/>
      <c r="EZ349" s="147"/>
      <c r="FA349" s="147"/>
      <c r="FB349" s="147"/>
      <c r="FC349" s="147"/>
      <c r="FD349" s="147"/>
      <c r="FE349" s="170"/>
      <c r="FF349" s="73"/>
      <c r="FG349" s="74"/>
      <c r="FH349" s="74"/>
      <c r="FI349" s="74"/>
      <c r="FJ349" s="74"/>
      <c r="FK349" s="74"/>
      <c r="FL349" s="74"/>
      <c r="FM349" s="74"/>
      <c r="FN349" s="74"/>
      <c r="FO349" s="84"/>
      <c r="FP349" s="73"/>
      <c r="FQ349" s="74"/>
      <c r="FR349" s="74"/>
      <c r="FS349" s="74"/>
      <c r="FT349" s="74"/>
      <c r="FU349" s="74"/>
      <c r="FV349" s="74"/>
      <c r="FW349" s="74"/>
      <c r="FX349" s="74"/>
      <c r="FY349" s="84"/>
      <c r="FZ349" s="85"/>
      <c r="GA349" s="86"/>
      <c r="GB349" s="86"/>
      <c r="GC349" s="86"/>
      <c r="GD349" s="86"/>
      <c r="GE349" s="86"/>
      <c r="GF349" s="86"/>
      <c r="GG349" s="86"/>
      <c r="GH349" s="86"/>
      <c r="GI349" s="87"/>
      <c r="GJ349" s="85"/>
      <c r="GK349" s="86"/>
      <c r="GL349" s="86"/>
      <c r="GM349" s="86"/>
      <c r="GN349" s="86"/>
      <c r="GO349" s="86"/>
      <c r="GP349" s="86"/>
      <c r="GQ349" s="86"/>
      <c r="GR349" s="86"/>
      <c r="GS349" s="87"/>
      <c r="GT349" s="85"/>
      <c r="GU349" s="86"/>
      <c r="GV349" s="86"/>
      <c r="GW349" s="86"/>
      <c r="GX349" s="86"/>
      <c r="GY349" s="86"/>
      <c r="GZ349" s="86"/>
      <c r="HA349" s="86"/>
      <c r="HB349" s="86"/>
      <c r="HC349" s="87"/>
      <c r="HD349" s="85"/>
      <c r="HE349" s="86"/>
      <c r="HF349" s="86"/>
      <c r="HG349" s="86"/>
      <c r="HH349" s="86"/>
      <c r="HI349" s="86"/>
      <c r="HJ349" s="86"/>
      <c r="HK349" s="86"/>
      <c r="HL349" s="86"/>
      <c r="HM349" s="87"/>
      <c r="HN349" s="85"/>
      <c r="HO349" s="86"/>
      <c r="HP349" s="86"/>
      <c r="HQ349" s="86"/>
      <c r="HR349" s="86"/>
      <c r="HS349" s="86"/>
      <c r="HT349" s="86"/>
      <c r="HU349" s="86"/>
      <c r="HV349" s="86"/>
      <c r="HW349" s="87"/>
      <c r="HX349" s="73"/>
      <c r="HY349" s="74"/>
      <c r="HZ349" s="74"/>
      <c r="IA349" s="74"/>
      <c r="IB349" s="74"/>
      <c r="IC349" s="74"/>
      <c r="ID349" s="74"/>
      <c r="IE349" s="74"/>
      <c r="IF349" s="74"/>
      <c r="IG349" s="84"/>
      <c r="IH349" s="148"/>
      <c r="II349" s="149"/>
      <c r="IJ349" s="149"/>
      <c r="IK349" s="149"/>
      <c r="IL349" s="149"/>
      <c r="IM349" s="150"/>
      <c r="IN349" s="151"/>
      <c r="IO349" s="152"/>
      <c r="IP349" s="153"/>
      <c r="IQ349" s="149"/>
      <c r="IR349" s="149"/>
      <c r="IS349" s="149"/>
      <c r="IT349" s="149"/>
      <c r="IU349" s="149"/>
      <c r="IV349" s="149"/>
      <c r="IW349" s="154"/>
      <c r="IX349" s="151"/>
      <c r="IY349" s="149"/>
      <c r="IZ349" s="149"/>
      <c r="JA349" s="149"/>
      <c r="JB349" s="149"/>
      <c r="JC349" s="149"/>
      <c r="JD349" s="149"/>
      <c r="JE349" s="155"/>
      <c r="JF349" s="153"/>
      <c r="JG349" s="149"/>
      <c r="JH349" s="149"/>
      <c r="JI349" s="149"/>
      <c r="JJ349" s="149"/>
      <c r="JK349" s="149"/>
      <c r="JL349" s="149"/>
      <c r="JM349" s="154"/>
      <c r="JN349" s="151"/>
      <c r="JO349" s="149"/>
      <c r="JP349" s="149"/>
      <c r="JQ349" s="149"/>
      <c r="JR349" s="149"/>
      <c r="JS349" s="149"/>
      <c r="JT349" s="149"/>
      <c r="JU349" s="149"/>
      <c r="JV349" s="149"/>
      <c r="JW349" s="149"/>
      <c r="JX349" s="149"/>
      <c r="JY349" s="149"/>
      <c r="JZ349" s="155"/>
      <c r="KA349" s="151"/>
      <c r="KB349" s="149"/>
      <c r="KC349" s="149"/>
      <c r="KD349" s="149"/>
      <c r="KE349" s="155"/>
      <c r="KF349" s="153"/>
      <c r="KG349" s="149"/>
      <c r="KH349" s="149"/>
      <c r="KI349" s="149"/>
      <c r="KJ349" s="149"/>
      <c r="KK349" s="156"/>
      <c r="KL349" s="149"/>
      <c r="KM349" s="149"/>
      <c r="KN349" s="149"/>
      <c r="KO349" s="149"/>
      <c r="KP349" s="149"/>
      <c r="KQ349" s="149"/>
      <c r="KR349" s="149"/>
      <c r="KS349" s="154"/>
      <c r="KT349" s="154"/>
      <c r="KU349" s="154"/>
      <c r="KV349" s="154"/>
      <c r="KW349" s="151"/>
      <c r="KX349" s="149"/>
      <c r="KY349" s="149"/>
      <c r="KZ349" s="149"/>
      <c r="LA349" s="149"/>
      <c r="LB349" s="149"/>
      <c r="LC349" s="154"/>
      <c r="LD349" s="151"/>
      <c r="LE349" s="152"/>
      <c r="LF349" s="157"/>
      <c r="LG349" s="158"/>
      <c r="LH349" s="151"/>
      <c r="LI349" s="149"/>
      <c r="LJ349" s="147"/>
      <c r="LK349" s="147"/>
      <c r="LL349" s="147"/>
      <c r="LM349" s="159"/>
      <c r="LN349" s="153"/>
      <c r="LO349" s="149"/>
      <c r="LP349" s="149"/>
      <c r="LQ349" s="149"/>
      <c r="LR349" s="154"/>
      <c r="LS349" s="151"/>
      <c r="LT349" s="149"/>
      <c r="LU349" s="149"/>
      <c r="LV349" s="149"/>
      <c r="LW349" s="149"/>
      <c r="LX349" s="149"/>
      <c r="LY349" s="149"/>
      <c r="LZ349" s="149"/>
      <c r="MA349" s="155"/>
      <c r="MB349" s="153"/>
      <c r="MC349" s="149"/>
      <c r="MD349" s="149"/>
      <c r="ME349" s="149"/>
      <c r="MF349" s="149"/>
      <c r="MG349" s="149"/>
      <c r="MH349" s="149"/>
      <c r="MI349" s="149"/>
      <c r="MJ349" s="149"/>
      <c r="MK349" s="149"/>
      <c r="ML349" s="149"/>
      <c r="MM349" s="149"/>
      <c r="MN349" s="156"/>
      <c r="MO349" s="156"/>
      <c r="MP349" s="154"/>
      <c r="MQ349" s="151"/>
      <c r="MR349" s="149"/>
      <c r="MS349" s="149"/>
      <c r="MT349" s="149"/>
      <c r="MU349" s="149"/>
      <c r="MV349" s="156"/>
      <c r="MW349" s="149"/>
      <c r="MX349" s="149"/>
      <c r="MY349" s="149"/>
      <c r="MZ349" s="149"/>
      <c r="NA349" s="149"/>
      <c r="NB349" s="149"/>
      <c r="NC349" s="149"/>
      <c r="ND349" s="154"/>
      <c r="NE349" s="154"/>
      <c r="NF349" s="154"/>
      <c r="NG349" s="154"/>
      <c r="NH349" s="151"/>
      <c r="NI349" s="149"/>
      <c r="NJ349" s="149"/>
      <c r="NK349" s="149"/>
      <c r="NL349" s="149"/>
      <c r="NM349" s="149"/>
      <c r="NN349" s="94"/>
      <c r="NO349" s="151"/>
      <c r="NP349" s="160"/>
      <c r="NQ349" s="198" t="s">
        <v>1353</v>
      </c>
      <c r="NR349" s="196" t="s">
        <v>1359</v>
      </c>
      <c r="NS349" s="198"/>
      <c r="NT349" s="198"/>
      <c r="NU349" s="198"/>
      <c r="NV349" s="186"/>
      <c r="NW349" s="198"/>
      <c r="NX349" s="165" t="s">
        <v>908</v>
      </c>
      <c r="NY349" s="179" t="s">
        <v>908</v>
      </c>
      <c r="NZ349" s="165" t="s">
        <v>908</v>
      </c>
      <c r="OA349" s="166"/>
      <c r="OB349" s="166"/>
      <c r="OC349" s="166"/>
      <c r="OD349" s="141"/>
      <c r="OE349" s="140"/>
      <c r="OF349" s="141"/>
      <c r="OG349" s="140"/>
      <c r="OH349" s="173"/>
      <c r="OI349" s="174"/>
      <c r="OJ349" s="174"/>
      <c r="OK349" s="174"/>
      <c r="OL349" s="174"/>
      <c r="OM349" s="174"/>
      <c r="ON349" s="174"/>
      <c r="OO349" s="174"/>
      <c r="OP349" s="174"/>
      <c r="OQ349" s="175"/>
      <c r="OR349" s="114"/>
      <c r="OS349" s="115"/>
      <c r="OT349" s="115"/>
      <c r="OU349" s="115"/>
      <c r="OV349" s="115"/>
      <c r="OW349" s="115"/>
      <c r="OX349" s="115"/>
      <c r="OY349" s="116"/>
      <c r="OZ349" s="115"/>
      <c r="PA349" s="117"/>
      <c r="PB349" s="118"/>
      <c r="PC349" s="115"/>
      <c r="PD349" s="115"/>
      <c r="PE349" s="115"/>
      <c r="PF349" s="115"/>
      <c r="PG349" s="119"/>
      <c r="PH349" s="118"/>
      <c r="PI349" s="115"/>
      <c r="PJ349" s="115"/>
      <c r="PK349" s="115"/>
      <c r="PL349" s="115"/>
      <c r="PM349" s="119"/>
      <c r="PN349" s="118"/>
      <c r="PO349" s="115"/>
      <c r="PP349" s="115"/>
      <c r="PQ349" s="115"/>
      <c r="PR349" s="115"/>
      <c r="PS349" s="119"/>
      <c r="PT349" s="120"/>
      <c r="PU349" s="115"/>
      <c r="PV349" s="115"/>
      <c r="PW349" s="115"/>
      <c r="PX349" s="115"/>
      <c r="PY349" s="115"/>
      <c r="PZ349" s="115"/>
      <c r="QA349" s="116"/>
      <c r="QB349" s="115"/>
      <c r="QC349" s="121"/>
      <c r="QD349" s="120"/>
      <c r="QE349" s="115"/>
      <c r="QF349" s="115"/>
      <c r="QG349" s="115"/>
      <c r="QH349" s="115"/>
      <c r="QI349" s="115"/>
      <c r="QJ349" s="115"/>
      <c r="QK349" s="116"/>
      <c r="QL349" s="115"/>
      <c r="QM349" s="121"/>
      <c r="QN349" s="114"/>
      <c r="QO349" s="115"/>
      <c r="QP349" s="115"/>
      <c r="QQ349" s="115"/>
      <c r="QR349" s="115"/>
      <c r="QS349" s="115"/>
      <c r="QT349" s="114"/>
      <c r="QU349" s="115"/>
      <c r="QV349" s="115"/>
      <c r="QW349" s="115"/>
      <c r="QX349" s="115"/>
      <c r="QY349" s="115"/>
      <c r="QZ349" s="114"/>
      <c r="RA349" s="115"/>
      <c r="RB349" s="115"/>
      <c r="RC349" s="115"/>
      <c r="RD349" s="115"/>
      <c r="RE349" s="115"/>
      <c r="RF349" s="122"/>
      <c r="RG349" s="115"/>
      <c r="RH349" s="115"/>
      <c r="RI349" s="115"/>
      <c r="RJ349" s="115"/>
      <c r="RK349" s="115"/>
      <c r="RL349" s="115"/>
      <c r="RM349" s="115"/>
      <c r="RN349" s="115"/>
      <c r="RO349" s="115"/>
      <c r="RP349" s="119"/>
      <c r="RQ349" s="118"/>
      <c r="RR349" s="115"/>
      <c r="RS349" s="119"/>
      <c r="RT349" s="118"/>
      <c r="RU349" s="119"/>
      <c r="RV349" s="118"/>
      <c r="RW349" s="115"/>
      <c r="RX349" s="119"/>
      <c r="RY349" s="118"/>
      <c r="RZ349" s="115"/>
      <c r="SA349" s="117"/>
      <c r="SB349" s="118"/>
      <c r="SC349" s="115"/>
      <c r="SD349" s="115"/>
      <c r="SE349" s="115"/>
      <c r="SF349" s="115"/>
      <c r="SG349" s="115"/>
      <c r="SH349" s="115"/>
      <c r="SI349" s="115"/>
      <c r="SJ349" s="115"/>
      <c r="SK349" s="115"/>
      <c r="SL349" s="115"/>
      <c r="SM349" s="121"/>
      <c r="SN349" s="115"/>
      <c r="SO349" s="115"/>
      <c r="SP349" s="115"/>
      <c r="SQ349" s="115"/>
      <c r="SR349" s="115"/>
      <c r="SS349" s="121"/>
      <c r="ST349" s="118"/>
      <c r="SU349" s="115"/>
      <c r="SV349" s="115"/>
      <c r="SW349" s="115"/>
      <c r="SX349" s="115"/>
      <c r="SY349" s="115"/>
      <c r="SZ349" s="115"/>
      <c r="TA349" s="115"/>
      <c r="TB349" s="115"/>
      <c r="TC349" s="115"/>
      <c r="TD349" s="115"/>
      <c r="TE349" s="117"/>
      <c r="TF349" s="118"/>
      <c r="TG349" s="115"/>
      <c r="TH349" s="115"/>
      <c r="TI349" s="115"/>
      <c r="TJ349" s="115"/>
      <c r="TK349" s="115"/>
      <c r="TL349" s="117"/>
      <c r="TM349" s="118"/>
      <c r="TN349" s="115"/>
      <c r="TO349" s="115"/>
      <c r="TP349" s="115"/>
      <c r="TQ349" s="115"/>
      <c r="TR349" s="115"/>
      <c r="TS349" s="119"/>
      <c r="TT349" s="120"/>
      <c r="TU349" s="115"/>
      <c r="TV349" s="115"/>
      <c r="TW349" s="115"/>
      <c r="TX349" s="115"/>
      <c r="TY349" s="115"/>
      <c r="TZ349" s="121"/>
      <c r="UA349" s="132"/>
      <c r="UB349" s="7" t="s">
        <v>1</v>
      </c>
    </row>
    <row r="350" spans="1:548" x14ac:dyDescent="0.15">
      <c r="A350" s="183">
        <v>342</v>
      </c>
      <c r="B350" s="200" t="s">
        <v>1359</v>
      </c>
      <c r="C350" s="143"/>
      <c r="D350" s="143"/>
      <c r="E350" s="161" t="s">
        <v>1013</v>
      </c>
      <c r="F350" s="65" t="s">
        <v>908</v>
      </c>
      <c r="G350" s="65" t="s">
        <v>908</v>
      </c>
      <c r="H350" s="65" t="s">
        <v>927</v>
      </c>
      <c r="I350" s="66" t="s">
        <v>521</v>
      </c>
      <c r="J350" s="67" t="s">
        <v>521</v>
      </c>
      <c r="K350" s="67" t="s">
        <v>521</v>
      </c>
      <c r="L350" s="67" t="s">
        <v>521</v>
      </c>
      <c r="M350" s="67" t="s">
        <v>521</v>
      </c>
      <c r="N350" s="67" t="s">
        <v>521</v>
      </c>
      <c r="O350" s="67" t="s">
        <v>521</v>
      </c>
      <c r="P350" s="67" t="s">
        <v>521</v>
      </c>
      <c r="Q350" s="67" t="s">
        <v>521</v>
      </c>
      <c r="R350" s="68" t="s">
        <v>521</v>
      </c>
      <c r="S350" s="69" t="s">
        <v>521</v>
      </c>
      <c r="T350" s="67" t="s">
        <v>521</v>
      </c>
      <c r="U350" s="67" t="s">
        <v>521</v>
      </c>
      <c r="V350" s="67" t="s">
        <v>521</v>
      </c>
      <c r="W350" s="67" t="s">
        <v>521</v>
      </c>
      <c r="X350" s="67" t="s">
        <v>521</v>
      </c>
      <c r="Y350" s="67" t="s">
        <v>521</v>
      </c>
      <c r="Z350" s="67" t="s">
        <v>521</v>
      </c>
      <c r="AA350" s="67" t="s">
        <v>521</v>
      </c>
      <c r="AB350" s="68" t="s">
        <v>521</v>
      </c>
      <c r="AC350" s="69" t="s">
        <v>521</v>
      </c>
      <c r="AD350" s="67" t="s">
        <v>521</v>
      </c>
      <c r="AE350" s="67" t="s">
        <v>521</v>
      </c>
      <c r="AF350" s="67" t="s">
        <v>521</v>
      </c>
      <c r="AG350" s="67" t="s">
        <v>521</v>
      </c>
      <c r="AH350" s="67" t="s">
        <v>521</v>
      </c>
      <c r="AI350" s="67" t="s">
        <v>521</v>
      </c>
      <c r="AJ350" s="67" t="s">
        <v>521</v>
      </c>
      <c r="AK350" s="67" t="s">
        <v>521</v>
      </c>
      <c r="AL350" s="68" t="s">
        <v>521</v>
      </c>
      <c r="AM350" s="69" t="s">
        <v>521</v>
      </c>
      <c r="AN350" s="67" t="s">
        <v>521</v>
      </c>
      <c r="AO350" s="67" t="s">
        <v>521</v>
      </c>
      <c r="AP350" s="67" t="s">
        <v>521</v>
      </c>
      <c r="AQ350" s="67" t="s">
        <v>521</v>
      </c>
      <c r="AR350" s="67" t="s">
        <v>521</v>
      </c>
      <c r="AS350" s="67" t="s">
        <v>521</v>
      </c>
      <c r="AT350" s="67" t="s">
        <v>521</v>
      </c>
      <c r="AU350" s="67" t="s">
        <v>521</v>
      </c>
      <c r="AV350" s="68" t="s">
        <v>521</v>
      </c>
      <c r="AW350" s="69" t="s">
        <v>521</v>
      </c>
      <c r="AX350" s="67" t="s">
        <v>521</v>
      </c>
      <c r="AY350" s="67" t="s">
        <v>521</v>
      </c>
      <c r="AZ350" s="67" t="s">
        <v>521</v>
      </c>
      <c r="BA350" s="67" t="s">
        <v>521</v>
      </c>
      <c r="BB350" s="67" t="s">
        <v>521</v>
      </c>
      <c r="BC350" s="67" t="s">
        <v>521</v>
      </c>
      <c r="BD350" s="67" t="s">
        <v>521</v>
      </c>
      <c r="BE350" s="67" t="s">
        <v>521</v>
      </c>
      <c r="BF350" s="68" t="s">
        <v>521</v>
      </c>
      <c r="BG350" s="69" t="s">
        <v>521</v>
      </c>
      <c r="BH350" s="67" t="s">
        <v>521</v>
      </c>
      <c r="BI350" s="67" t="s">
        <v>521</v>
      </c>
      <c r="BJ350" s="67" t="s">
        <v>521</v>
      </c>
      <c r="BK350" s="67" t="s">
        <v>521</v>
      </c>
      <c r="BL350" s="67" t="s">
        <v>521</v>
      </c>
      <c r="BM350" s="67" t="s">
        <v>521</v>
      </c>
      <c r="BN350" s="67" t="s">
        <v>521</v>
      </c>
      <c r="BO350" s="67" t="s">
        <v>521</v>
      </c>
      <c r="BP350" s="68" t="s">
        <v>521</v>
      </c>
      <c r="BQ350" s="70" t="s">
        <v>521</v>
      </c>
      <c r="BR350" s="67" t="s">
        <v>521</v>
      </c>
      <c r="BS350" s="67" t="s">
        <v>521</v>
      </c>
      <c r="BT350" s="67" t="s">
        <v>521</v>
      </c>
      <c r="BU350" s="67" t="s">
        <v>521</v>
      </c>
      <c r="BV350" s="67" t="s">
        <v>521</v>
      </c>
      <c r="BW350" s="67" t="s">
        <v>521</v>
      </c>
      <c r="BX350" s="67" t="s">
        <v>521</v>
      </c>
      <c r="BY350" s="67" t="s">
        <v>521</v>
      </c>
      <c r="BZ350" s="68" t="s">
        <v>521</v>
      </c>
      <c r="CA350" s="69" t="s">
        <v>521</v>
      </c>
      <c r="CB350" s="67" t="s">
        <v>521</v>
      </c>
      <c r="CC350" s="67" t="s">
        <v>521</v>
      </c>
      <c r="CD350" s="67" t="s">
        <v>521</v>
      </c>
      <c r="CE350" s="67" t="s">
        <v>521</v>
      </c>
      <c r="CF350" s="67" t="s">
        <v>521</v>
      </c>
      <c r="CG350" s="67" t="s">
        <v>521</v>
      </c>
      <c r="CH350" s="67" t="s">
        <v>521</v>
      </c>
      <c r="CI350" s="67" t="s">
        <v>521</v>
      </c>
      <c r="CJ350" s="68" t="s">
        <v>521</v>
      </c>
      <c r="CK350" s="69" t="s">
        <v>521</v>
      </c>
      <c r="CL350" s="67" t="s">
        <v>521</v>
      </c>
      <c r="CM350" s="67" t="s">
        <v>521</v>
      </c>
      <c r="CN350" s="67" t="s">
        <v>521</v>
      </c>
      <c r="CO350" s="67" t="s">
        <v>521</v>
      </c>
      <c r="CP350" s="67" t="s">
        <v>521</v>
      </c>
      <c r="CQ350" s="67" t="s">
        <v>521</v>
      </c>
      <c r="CR350" s="67" t="s">
        <v>521</v>
      </c>
      <c r="CS350" s="67" t="s">
        <v>521</v>
      </c>
      <c r="CT350" s="68" t="s">
        <v>521</v>
      </c>
      <c r="CU350" s="69" t="s">
        <v>521</v>
      </c>
      <c r="CV350" s="67" t="s">
        <v>521</v>
      </c>
      <c r="CW350" s="67" t="s">
        <v>521</v>
      </c>
      <c r="CX350" s="67" t="s">
        <v>521</v>
      </c>
      <c r="CY350" s="67" t="s">
        <v>521</v>
      </c>
      <c r="CZ350" s="67" t="s">
        <v>521</v>
      </c>
      <c r="DA350" s="67" t="s">
        <v>521</v>
      </c>
      <c r="DB350" s="67" t="s">
        <v>521</v>
      </c>
      <c r="DC350" s="67" t="s">
        <v>521</v>
      </c>
      <c r="DD350" s="68" t="s">
        <v>521</v>
      </c>
      <c r="DE350" s="69" t="s">
        <v>521</v>
      </c>
      <c r="DF350" s="71" t="s">
        <v>521</v>
      </c>
      <c r="DG350" s="67" t="s">
        <v>521</v>
      </c>
      <c r="DH350" s="67" t="s">
        <v>521</v>
      </c>
      <c r="DI350" s="67" t="s">
        <v>521</v>
      </c>
      <c r="DJ350" s="67" t="s">
        <v>521</v>
      </c>
      <c r="DK350" s="67" t="s">
        <v>521</v>
      </c>
      <c r="DL350" s="67" t="s">
        <v>521</v>
      </c>
      <c r="DM350" s="67" t="s">
        <v>521</v>
      </c>
      <c r="DN350" s="68" t="s">
        <v>521</v>
      </c>
      <c r="DO350" s="70" t="s">
        <v>521</v>
      </c>
      <c r="DP350" s="71" t="s">
        <v>521</v>
      </c>
      <c r="DQ350" s="67" t="s">
        <v>521</v>
      </c>
      <c r="DR350" s="67" t="s">
        <v>521</v>
      </c>
      <c r="DS350" s="67" t="s">
        <v>521</v>
      </c>
      <c r="DT350" s="67" t="s">
        <v>521</v>
      </c>
      <c r="DU350" s="67" t="s">
        <v>521</v>
      </c>
      <c r="DV350" s="67" t="s">
        <v>521</v>
      </c>
      <c r="DW350" s="67" t="s">
        <v>521</v>
      </c>
      <c r="DX350" s="72" t="s">
        <v>521</v>
      </c>
      <c r="DY350" s="146"/>
      <c r="DZ350" s="74"/>
      <c r="EA350" s="74"/>
      <c r="EB350" s="74"/>
      <c r="EC350" s="75"/>
      <c r="ED350" s="168"/>
      <c r="EE350" s="74"/>
      <c r="EF350" s="74"/>
      <c r="EG350" s="74"/>
      <c r="EH350" s="77"/>
      <c r="EI350" s="73"/>
      <c r="EJ350" s="74"/>
      <c r="EK350" s="74"/>
      <c r="EL350" s="74"/>
      <c r="EM350" s="75"/>
      <c r="EN350" s="78"/>
      <c r="EO350" s="79"/>
      <c r="EP350" s="79"/>
      <c r="EQ350" s="79"/>
      <c r="ER350" s="80"/>
      <c r="ES350" s="128" t="s">
        <v>908</v>
      </c>
      <c r="ET350" s="82"/>
      <c r="EU350" s="83"/>
      <c r="EV350" s="146"/>
      <c r="EW350" s="147"/>
      <c r="EX350" s="147"/>
      <c r="EY350" s="147"/>
      <c r="EZ350" s="147"/>
      <c r="FA350" s="147"/>
      <c r="FB350" s="147"/>
      <c r="FC350" s="147"/>
      <c r="FD350" s="147"/>
      <c r="FE350" s="170"/>
      <c r="FF350" s="73"/>
      <c r="FG350" s="74"/>
      <c r="FH350" s="74"/>
      <c r="FI350" s="74"/>
      <c r="FJ350" s="74"/>
      <c r="FK350" s="74"/>
      <c r="FL350" s="74"/>
      <c r="FM350" s="74"/>
      <c r="FN350" s="74"/>
      <c r="FO350" s="84"/>
      <c r="FP350" s="73"/>
      <c r="FQ350" s="74"/>
      <c r="FR350" s="74"/>
      <c r="FS350" s="74"/>
      <c r="FT350" s="74"/>
      <c r="FU350" s="74"/>
      <c r="FV350" s="74"/>
      <c r="FW350" s="74"/>
      <c r="FX350" s="74"/>
      <c r="FY350" s="84"/>
      <c r="FZ350" s="85"/>
      <c r="GA350" s="86"/>
      <c r="GB350" s="86"/>
      <c r="GC350" s="86"/>
      <c r="GD350" s="86"/>
      <c r="GE350" s="86"/>
      <c r="GF350" s="86"/>
      <c r="GG350" s="86"/>
      <c r="GH350" s="86"/>
      <c r="GI350" s="87"/>
      <c r="GJ350" s="85"/>
      <c r="GK350" s="86"/>
      <c r="GL350" s="86"/>
      <c r="GM350" s="86"/>
      <c r="GN350" s="86"/>
      <c r="GO350" s="86"/>
      <c r="GP350" s="86"/>
      <c r="GQ350" s="86"/>
      <c r="GR350" s="86"/>
      <c r="GS350" s="87"/>
      <c r="GT350" s="85"/>
      <c r="GU350" s="86"/>
      <c r="GV350" s="86"/>
      <c r="GW350" s="86"/>
      <c r="GX350" s="86"/>
      <c r="GY350" s="86"/>
      <c r="GZ350" s="86"/>
      <c r="HA350" s="86"/>
      <c r="HB350" s="86"/>
      <c r="HC350" s="87"/>
      <c r="HD350" s="85"/>
      <c r="HE350" s="86"/>
      <c r="HF350" s="86"/>
      <c r="HG350" s="86"/>
      <c r="HH350" s="86"/>
      <c r="HI350" s="86"/>
      <c r="HJ350" s="86"/>
      <c r="HK350" s="86"/>
      <c r="HL350" s="86"/>
      <c r="HM350" s="87"/>
      <c r="HN350" s="85"/>
      <c r="HO350" s="86"/>
      <c r="HP350" s="86"/>
      <c r="HQ350" s="86"/>
      <c r="HR350" s="86"/>
      <c r="HS350" s="86"/>
      <c r="HT350" s="86"/>
      <c r="HU350" s="86"/>
      <c r="HV350" s="86"/>
      <c r="HW350" s="87"/>
      <c r="HX350" s="73"/>
      <c r="HY350" s="74"/>
      <c r="HZ350" s="74"/>
      <c r="IA350" s="74"/>
      <c r="IB350" s="74"/>
      <c r="IC350" s="74"/>
      <c r="ID350" s="74"/>
      <c r="IE350" s="74"/>
      <c r="IF350" s="74"/>
      <c r="IG350" s="84"/>
      <c r="IH350" s="148"/>
      <c r="II350" s="149"/>
      <c r="IJ350" s="149"/>
      <c r="IK350" s="149"/>
      <c r="IL350" s="149"/>
      <c r="IM350" s="150"/>
      <c r="IN350" s="151"/>
      <c r="IO350" s="152"/>
      <c r="IP350" s="153"/>
      <c r="IQ350" s="149"/>
      <c r="IR350" s="149"/>
      <c r="IS350" s="149"/>
      <c r="IT350" s="149"/>
      <c r="IU350" s="149"/>
      <c r="IV350" s="149"/>
      <c r="IW350" s="154"/>
      <c r="IX350" s="151"/>
      <c r="IY350" s="149"/>
      <c r="IZ350" s="149"/>
      <c r="JA350" s="149"/>
      <c r="JB350" s="149"/>
      <c r="JC350" s="149"/>
      <c r="JD350" s="149"/>
      <c r="JE350" s="155"/>
      <c r="JF350" s="153"/>
      <c r="JG350" s="149"/>
      <c r="JH350" s="149"/>
      <c r="JI350" s="149"/>
      <c r="JJ350" s="149"/>
      <c r="JK350" s="149"/>
      <c r="JL350" s="149"/>
      <c r="JM350" s="154"/>
      <c r="JN350" s="151"/>
      <c r="JO350" s="149"/>
      <c r="JP350" s="149"/>
      <c r="JQ350" s="149"/>
      <c r="JR350" s="149"/>
      <c r="JS350" s="149"/>
      <c r="JT350" s="149"/>
      <c r="JU350" s="149"/>
      <c r="JV350" s="149"/>
      <c r="JW350" s="149"/>
      <c r="JX350" s="149"/>
      <c r="JY350" s="149"/>
      <c r="JZ350" s="155"/>
      <c r="KA350" s="151"/>
      <c r="KB350" s="149"/>
      <c r="KC350" s="149"/>
      <c r="KD350" s="149"/>
      <c r="KE350" s="155"/>
      <c r="KF350" s="153"/>
      <c r="KG350" s="149"/>
      <c r="KH350" s="149"/>
      <c r="KI350" s="149"/>
      <c r="KJ350" s="149"/>
      <c r="KK350" s="156"/>
      <c r="KL350" s="149"/>
      <c r="KM350" s="149"/>
      <c r="KN350" s="149"/>
      <c r="KO350" s="149"/>
      <c r="KP350" s="149"/>
      <c r="KQ350" s="149"/>
      <c r="KR350" s="149"/>
      <c r="KS350" s="154"/>
      <c r="KT350" s="154"/>
      <c r="KU350" s="154"/>
      <c r="KV350" s="154"/>
      <c r="KW350" s="151"/>
      <c r="KX350" s="149"/>
      <c r="KY350" s="149"/>
      <c r="KZ350" s="149"/>
      <c r="LA350" s="149"/>
      <c r="LB350" s="149"/>
      <c r="LC350" s="154"/>
      <c r="LD350" s="151"/>
      <c r="LE350" s="152"/>
      <c r="LF350" s="157"/>
      <c r="LG350" s="158"/>
      <c r="LH350" s="151"/>
      <c r="LI350" s="149"/>
      <c r="LJ350" s="147"/>
      <c r="LK350" s="147"/>
      <c r="LL350" s="147"/>
      <c r="LM350" s="159"/>
      <c r="LN350" s="153"/>
      <c r="LO350" s="149"/>
      <c r="LP350" s="149"/>
      <c r="LQ350" s="149"/>
      <c r="LR350" s="154"/>
      <c r="LS350" s="151"/>
      <c r="LT350" s="149"/>
      <c r="LU350" s="149"/>
      <c r="LV350" s="149"/>
      <c r="LW350" s="149"/>
      <c r="LX350" s="149"/>
      <c r="LY350" s="149"/>
      <c r="LZ350" s="149"/>
      <c r="MA350" s="155"/>
      <c r="MB350" s="153"/>
      <c r="MC350" s="149"/>
      <c r="MD350" s="149"/>
      <c r="ME350" s="149"/>
      <c r="MF350" s="149"/>
      <c r="MG350" s="149"/>
      <c r="MH350" s="149"/>
      <c r="MI350" s="149"/>
      <c r="MJ350" s="149"/>
      <c r="MK350" s="149"/>
      <c r="ML350" s="149"/>
      <c r="MM350" s="149"/>
      <c r="MN350" s="156"/>
      <c r="MO350" s="156"/>
      <c r="MP350" s="154"/>
      <c r="MQ350" s="151"/>
      <c r="MR350" s="149"/>
      <c r="MS350" s="149"/>
      <c r="MT350" s="149"/>
      <c r="MU350" s="149"/>
      <c r="MV350" s="156"/>
      <c r="MW350" s="149"/>
      <c r="MX350" s="149"/>
      <c r="MY350" s="149"/>
      <c r="MZ350" s="149"/>
      <c r="NA350" s="149"/>
      <c r="NB350" s="149"/>
      <c r="NC350" s="149"/>
      <c r="ND350" s="154"/>
      <c r="NE350" s="154"/>
      <c r="NF350" s="154"/>
      <c r="NG350" s="154"/>
      <c r="NH350" s="151"/>
      <c r="NI350" s="149"/>
      <c r="NJ350" s="149"/>
      <c r="NK350" s="149"/>
      <c r="NL350" s="149"/>
      <c r="NM350" s="149"/>
      <c r="NN350" s="94"/>
      <c r="NO350" s="151"/>
      <c r="NP350" s="160"/>
      <c r="NQ350" s="198" t="s">
        <v>1356</v>
      </c>
      <c r="NR350" s="196" t="s">
        <v>1360</v>
      </c>
      <c r="NS350" s="198"/>
      <c r="NT350" s="198"/>
      <c r="NU350" s="198"/>
      <c r="NV350" s="186"/>
      <c r="NW350" s="198"/>
      <c r="NX350" s="165" t="s">
        <v>908</v>
      </c>
      <c r="NY350" s="179" t="s">
        <v>908</v>
      </c>
      <c r="NZ350" s="165" t="s">
        <v>908</v>
      </c>
      <c r="OA350" s="166"/>
      <c r="OB350" s="166"/>
      <c r="OC350" s="166"/>
      <c r="OD350" s="141"/>
      <c r="OE350" s="140"/>
      <c r="OF350" s="141"/>
      <c r="OG350" s="140"/>
      <c r="OH350" s="173"/>
      <c r="OI350" s="174"/>
      <c r="OJ350" s="174"/>
      <c r="OK350" s="174"/>
      <c r="OL350" s="174"/>
      <c r="OM350" s="174"/>
      <c r="ON350" s="174"/>
      <c r="OO350" s="174"/>
      <c r="OP350" s="174"/>
      <c r="OQ350" s="175"/>
      <c r="OR350" s="114"/>
      <c r="OS350" s="115"/>
      <c r="OT350" s="115"/>
      <c r="OU350" s="115"/>
      <c r="OV350" s="115"/>
      <c r="OW350" s="115"/>
      <c r="OX350" s="115"/>
      <c r="OY350" s="116"/>
      <c r="OZ350" s="115"/>
      <c r="PA350" s="117"/>
      <c r="PB350" s="118"/>
      <c r="PC350" s="115"/>
      <c r="PD350" s="115"/>
      <c r="PE350" s="115"/>
      <c r="PF350" s="115"/>
      <c r="PG350" s="119"/>
      <c r="PH350" s="118"/>
      <c r="PI350" s="115"/>
      <c r="PJ350" s="115"/>
      <c r="PK350" s="115"/>
      <c r="PL350" s="115"/>
      <c r="PM350" s="119"/>
      <c r="PN350" s="118"/>
      <c r="PO350" s="115"/>
      <c r="PP350" s="115"/>
      <c r="PQ350" s="115"/>
      <c r="PR350" s="115"/>
      <c r="PS350" s="119"/>
      <c r="PT350" s="120"/>
      <c r="PU350" s="115"/>
      <c r="PV350" s="115"/>
      <c r="PW350" s="115"/>
      <c r="PX350" s="115"/>
      <c r="PY350" s="115"/>
      <c r="PZ350" s="115"/>
      <c r="QA350" s="116"/>
      <c r="QB350" s="115"/>
      <c r="QC350" s="121"/>
      <c r="QD350" s="120"/>
      <c r="QE350" s="115"/>
      <c r="QF350" s="115"/>
      <c r="QG350" s="115"/>
      <c r="QH350" s="115"/>
      <c r="QI350" s="115"/>
      <c r="QJ350" s="115"/>
      <c r="QK350" s="116"/>
      <c r="QL350" s="115"/>
      <c r="QM350" s="121"/>
      <c r="QN350" s="114"/>
      <c r="QO350" s="115"/>
      <c r="QP350" s="115"/>
      <c r="QQ350" s="115"/>
      <c r="QR350" s="115"/>
      <c r="QS350" s="115"/>
      <c r="QT350" s="114"/>
      <c r="QU350" s="115"/>
      <c r="QV350" s="115"/>
      <c r="QW350" s="115"/>
      <c r="QX350" s="115"/>
      <c r="QY350" s="115"/>
      <c r="QZ350" s="114"/>
      <c r="RA350" s="115"/>
      <c r="RB350" s="115"/>
      <c r="RC350" s="115"/>
      <c r="RD350" s="115"/>
      <c r="RE350" s="115"/>
      <c r="RF350" s="122"/>
      <c r="RG350" s="115"/>
      <c r="RH350" s="115"/>
      <c r="RI350" s="115"/>
      <c r="RJ350" s="115"/>
      <c r="RK350" s="115"/>
      <c r="RL350" s="115"/>
      <c r="RM350" s="115"/>
      <c r="RN350" s="115"/>
      <c r="RO350" s="115"/>
      <c r="RP350" s="119"/>
      <c r="RQ350" s="118"/>
      <c r="RR350" s="115"/>
      <c r="RS350" s="119"/>
      <c r="RT350" s="118"/>
      <c r="RU350" s="119"/>
      <c r="RV350" s="118"/>
      <c r="RW350" s="115"/>
      <c r="RX350" s="119"/>
      <c r="RY350" s="118"/>
      <c r="RZ350" s="115"/>
      <c r="SA350" s="117"/>
      <c r="SB350" s="118"/>
      <c r="SC350" s="115"/>
      <c r="SD350" s="115"/>
      <c r="SE350" s="115"/>
      <c r="SF350" s="115"/>
      <c r="SG350" s="115"/>
      <c r="SH350" s="115"/>
      <c r="SI350" s="115"/>
      <c r="SJ350" s="115"/>
      <c r="SK350" s="115"/>
      <c r="SL350" s="115"/>
      <c r="SM350" s="121"/>
      <c r="SN350" s="115"/>
      <c r="SO350" s="115"/>
      <c r="SP350" s="115"/>
      <c r="SQ350" s="115"/>
      <c r="SR350" s="115"/>
      <c r="SS350" s="121"/>
      <c r="ST350" s="118"/>
      <c r="SU350" s="115"/>
      <c r="SV350" s="115"/>
      <c r="SW350" s="115"/>
      <c r="SX350" s="115"/>
      <c r="SY350" s="115"/>
      <c r="SZ350" s="115"/>
      <c r="TA350" s="115"/>
      <c r="TB350" s="115"/>
      <c r="TC350" s="115"/>
      <c r="TD350" s="115"/>
      <c r="TE350" s="117"/>
      <c r="TF350" s="118"/>
      <c r="TG350" s="115"/>
      <c r="TH350" s="115"/>
      <c r="TI350" s="115"/>
      <c r="TJ350" s="115"/>
      <c r="TK350" s="115"/>
      <c r="TL350" s="117"/>
      <c r="TM350" s="118"/>
      <c r="TN350" s="115"/>
      <c r="TO350" s="115"/>
      <c r="TP350" s="115"/>
      <c r="TQ350" s="115"/>
      <c r="TR350" s="115"/>
      <c r="TS350" s="119"/>
      <c r="TT350" s="120"/>
      <c r="TU350" s="115"/>
      <c r="TV350" s="115"/>
      <c r="TW350" s="115"/>
      <c r="TX350" s="115"/>
      <c r="TY350" s="115"/>
      <c r="TZ350" s="121"/>
      <c r="UA350" s="132"/>
      <c r="UB350" s="7" t="s">
        <v>1</v>
      </c>
    </row>
    <row r="351" spans="1:548" x14ac:dyDescent="0.15">
      <c r="A351" s="62">
        <v>343</v>
      </c>
      <c r="B351" s="200" t="s">
        <v>1360</v>
      </c>
      <c r="C351" s="143"/>
      <c r="D351" s="143"/>
      <c r="E351" s="161" t="s">
        <v>1013</v>
      </c>
      <c r="F351" s="65" t="s">
        <v>908</v>
      </c>
      <c r="G351" s="65" t="s">
        <v>908</v>
      </c>
      <c r="H351" s="65" t="s">
        <v>927</v>
      </c>
      <c r="I351" s="66" t="s">
        <v>521</v>
      </c>
      <c r="J351" s="67" t="s">
        <v>521</v>
      </c>
      <c r="K351" s="67" t="s">
        <v>521</v>
      </c>
      <c r="L351" s="67" t="s">
        <v>521</v>
      </c>
      <c r="M351" s="67" t="s">
        <v>521</v>
      </c>
      <c r="N351" s="67" t="s">
        <v>521</v>
      </c>
      <c r="O351" s="67" t="s">
        <v>521</v>
      </c>
      <c r="P351" s="67" t="s">
        <v>521</v>
      </c>
      <c r="Q351" s="67" t="s">
        <v>521</v>
      </c>
      <c r="R351" s="68" t="s">
        <v>521</v>
      </c>
      <c r="S351" s="69" t="s">
        <v>521</v>
      </c>
      <c r="T351" s="67" t="s">
        <v>521</v>
      </c>
      <c r="U351" s="67" t="s">
        <v>521</v>
      </c>
      <c r="V351" s="67" t="s">
        <v>521</v>
      </c>
      <c r="W351" s="67" t="s">
        <v>521</v>
      </c>
      <c r="X351" s="67" t="s">
        <v>521</v>
      </c>
      <c r="Y351" s="67" t="s">
        <v>521</v>
      </c>
      <c r="Z351" s="67" t="s">
        <v>521</v>
      </c>
      <c r="AA351" s="67" t="s">
        <v>521</v>
      </c>
      <c r="AB351" s="68" t="s">
        <v>521</v>
      </c>
      <c r="AC351" s="69" t="s">
        <v>521</v>
      </c>
      <c r="AD351" s="67" t="s">
        <v>521</v>
      </c>
      <c r="AE351" s="67" t="s">
        <v>521</v>
      </c>
      <c r="AF351" s="67" t="s">
        <v>521</v>
      </c>
      <c r="AG351" s="67" t="s">
        <v>521</v>
      </c>
      <c r="AH351" s="67" t="s">
        <v>521</v>
      </c>
      <c r="AI351" s="67" t="s">
        <v>521</v>
      </c>
      <c r="AJ351" s="67" t="s">
        <v>521</v>
      </c>
      <c r="AK351" s="67" t="s">
        <v>521</v>
      </c>
      <c r="AL351" s="68" t="s">
        <v>521</v>
      </c>
      <c r="AM351" s="69" t="s">
        <v>521</v>
      </c>
      <c r="AN351" s="67" t="s">
        <v>521</v>
      </c>
      <c r="AO351" s="67" t="s">
        <v>521</v>
      </c>
      <c r="AP351" s="67" t="s">
        <v>521</v>
      </c>
      <c r="AQ351" s="67" t="s">
        <v>521</v>
      </c>
      <c r="AR351" s="67" t="s">
        <v>521</v>
      </c>
      <c r="AS351" s="67" t="s">
        <v>521</v>
      </c>
      <c r="AT351" s="67" t="s">
        <v>521</v>
      </c>
      <c r="AU351" s="67" t="s">
        <v>521</v>
      </c>
      <c r="AV351" s="68" t="s">
        <v>521</v>
      </c>
      <c r="AW351" s="69" t="s">
        <v>521</v>
      </c>
      <c r="AX351" s="67" t="s">
        <v>521</v>
      </c>
      <c r="AY351" s="67" t="s">
        <v>521</v>
      </c>
      <c r="AZ351" s="67" t="s">
        <v>521</v>
      </c>
      <c r="BA351" s="67" t="s">
        <v>521</v>
      </c>
      <c r="BB351" s="67" t="s">
        <v>521</v>
      </c>
      <c r="BC351" s="67" t="s">
        <v>521</v>
      </c>
      <c r="BD351" s="67" t="s">
        <v>521</v>
      </c>
      <c r="BE351" s="67" t="s">
        <v>521</v>
      </c>
      <c r="BF351" s="68" t="s">
        <v>521</v>
      </c>
      <c r="BG351" s="69" t="s">
        <v>521</v>
      </c>
      <c r="BH351" s="67" t="s">
        <v>521</v>
      </c>
      <c r="BI351" s="67" t="s">
        <v>521</v>
      </c>
      <c r="BJ351" s="67" t="s">
        <v>521</v>
      </c>
      <c r="BK351" s="67" t="s">
        <v>521</v>
      </c>
      <c r="BL351" s="67" t="s">
        <v>521</v>
      </c>
      <c r="BM351" s="67" t="s">
        <v>521</v>
      </c>
      <c r="BN351" s="67" t="s">
        <v>521</v>
      </c>
      <c r="BO351" s="67" t="s">
        <v>521</v>
      </c>
      <c r="BP351" s="68" t="s">
        <v>521</v>
      </c>
      <c r="BQ351" s="70" t="s">
        <v>521</v>
      </c>
      <c r="BR351" s="67" t="s">
        <v>521</v>
      </c>
      <c r="BS351" s="67" t="s">
        <v>521</v>
      </c>
      <c r="BT351" s="67" t="s">
        <v>521</v>
      </c>
      <c r="BU351" s="67" t="s">
        <v>521</v>
      </c>
      <c r="BV351" s="67" t="s">
        <v>521</v>
      </c>
      <c r="BW351" s="67" t="s">
        <v>521</v>
      </c>
      <c r="BX351" s="67" t="s">
        <v>521</v>
      </c>
      <c r="BY351" s="67" t="s">
        <v>521</v>
      </c>
      <c r="BZ351" s="68" t="s">
        <v>521</v>
      </c>
      <c r="CA351" s="69" t="s">
        <v>521</v>
      </c>
      <c r="CB351" s="67" t="s">
        <v>521</v>
      </c>
      <c r="CC351" s="67" t="s">
        <v>521</v>
      </c>
      <c r="CD351" s="67" t="s">
        <v>521</v>
      </c>
      <c r="CE351" s="67" t="s">
        <v>521</v>
      </c>
      <c r="CF351" s="67" t="s">
        <v>521</v>
      </c>
      <c r="CG351" s="67" t="s">
        <v>521</v>
      </c>
      <c r="CH351" s="67" t="s">
        <v>521</v>
      </c>
      <c r="CI351" s="67" t="s">
        <v>521</v>
      </c>
      <c r="CJ351" s="68" t="s">
        <v>521</v>
      </c>
      <c r="CK351" s="69" t="s">
        <v>521</v>
      </c>
      <c r="CL351" s="67" t="s">
        <v>521</v>
      </c>
      <c r="CM351" s="67" t="s">
        <v>521</v>
      </c>
      <c r="CN351" s="67" t="s">
        <v>521</v>
      </c>
      <c r="CO351" s="67" t="s">
        <v>521</v>
      </c>
      <c r="CP351" s="67" t="s">
        <v>521</v>
      </c>
      <c r="CQ351" s="67" t="s">
        <v>521</v>
      </c>
      <c r="CR351" s="67" t="s">
        <v>521</v>
      </c>
      <c r="CS351" s="67" t="s">
        <v>521</v>
      </c>
      <c r="CT351" s="68" t="s">
        <v>521</v>
      </c>
      <c r="CU351" s="69" t="s">
        <v>521</v>
      </c>
      <c r="CV351" s="67" t="s">
        <v>521</v>
      </c>
      <c r="CW351" s="67" t="s">
        <v>521</v>
      </c>
      <c r="CX351" s="67" t="s">
        <v>521</v>
      </c>
      <c r="CY351" s="67" t="s">
        <v>521</v>
      </c>
      <c r="CZ351" s="67" t="s">
        <v>521</v>
      </c>
      <c r="DA351" s="67" t="s">
        <v>521</v>
      </c>
      <c r="DB351" s="67" t="s">
        <v>521</v>
      </c>
      <c r="DC351" s="67" t="s">
        <v>521</v>
      </c>
      <c r="DD351" s="68" t="s">
        <v>521</v>
      </c>
      <c r="DE351" s="69" t="s">
        <v>521</v>
      </c>
      <c r="DF351" s="71" t="s">
        <v>521</v>
      </c>
      <c r="DG351" s="67" t="s">
        <v>521</v>
      </c>
      <c r="DH351" s="67" t="s">
        <v>521</v>
      </c>
      <c r="DI351" s="67" t="s">
        <v>521</v>
      </c>
      <c r="DJ351" s="67" t="s">
        <v>521</v>
      </c>
      <c r="DK351" s="67" t="s">
        <v>521</v>
      </c>
      <c r="DL351" s="67" t="s">
        <v>521</v>
      </c>
      <c r="DM351" s="67" t="s">
        <v>521</v>
      </c>
      <c r="DN351" s="68" t="s">
        <v>521</v>
      </c>
      <c r="DO351" s="70" t="s">
        <v>521</v>
      </c>
      <c r="DP351" s="71" t="s">
        <v>521</v>
      </c>
      <c r="DQ351" s="67" t="s">
        <v>521</v>
      </c>
      <c r="DR351" s="67" t="s">
        <v>521</v>
      </c>
      <c r="DS351" s="67" t="s">
        <v>521</v>
      </c>
      <c r="DT351" s="67" t="s">
        <v>521</v>
      </c>
      <c r="DU351" s="67" t="s">
        <v>521</v>
      </c>
      <c r="DV351" s="67" t="s">
        <v>521</v>
      </c>
      <c r="DW351" s="67" t="s">
        <v>521</v>
      </c>
      <c r="DX351" s="72" t="s">
        <v>521</v>
      </c>
      <c r="DY351" s="146"/>
      <c r="DZ351" s="74"/>
      <c r="EA351" s="74"/>
      <c r="EB351" s="74"/>
      <c r="EC351" s="75"/>
      <c r="ED351" s="168"/>
      <c r="EE351" s="74"/>
      <c r="EF351" s="74"/>
      <c r="EG351" s="74"/>
      <c r="EH351" s="77"/>
      <c r="EI351" s="73"/>
      <c r="EJ351" s="74"/>
      <c r="EK351" s="74"/>
      <c r="EL351" s="74"/>
      <c r="EM351" s="75"/>
      <c r="EN351" s="78"/>
      <c r="EO351" s="79"/>
      <c r="EP351" s="79"/>
      <c r="EQ351" s="79"/>
      <c r="ER351" s="80"/>
      <c r="ES351" s="128" t="s">
        <v>908</v>
      </c>
      <c r="ET351" s="82"/>
      <c r="EU351" s="83"/>
      <c r="EV351" s="146"/>
      <c r="EW351" s="147"/>
      <c r="EX351" s="147"/>
      <c r="EY351" s="147"/>
      <c r="EZ351" s="147"/>
      <c r="FA351" s="147"/>
      <c r="FB351" s="147"/>
      <c r="FC351" s="147"/>
      <c r="FD351" s="147"/>
      <c r="FE351" s="170"/>
      <c r="FF351" s="73"/>
      <c r="FG351" s="74"/>
      <c r="FH351" s="74"/>
      <c r="FI351" s="74"/>
      <c r="FJ351" s="74"/>
      <c r="FK351" s="74"/>
      <c r="FL351" s="74"/>
      <c r="FM351" s="74"/>
      <c r="FN351" s="74"/>
      <c r="FO351" s="84"/>
      <c r="FP351" s="73"/>
      <c r="FQ351" s="74"/>
      <c r="FR351" s="74"/>
      <c r="FS351" s="74"/>
      <c r="FT351" s="74"/>
      <c r="FU351" s="74"/>
      <c r="FV351" s="74"/>
      <c r="FW351" s="74"/>
      <c r="FX351" s="74"/>
      <c r="FY351" s="84"/>
      <c r="FZ351" s="85"/>
      <c r="GA351" s="86"/>
      <c r="GB351" s="86"/>
      <c r="GC351" s="86"/>
      <c r="GD351" s="86"/>
      <c r="GE351" s="86"/>
      <c r="GF351" s="86"/>
      <c r="GG351" s="86"/>
      <c r="GH351" s="86"/>
      <c r="GI351" s="87"/>
      <c r="GJ351" s="85"/>
      <c r="GK351" s="86"/>
      <c r="GL351" s="86"/>
      <c r="GM351" s="86"/>
      <c r="GN351" s="86"/>
      <c r="GO351" s="86"/>
      <c r="GP351" s="86"/>
      <c r="GQ351" s="86"/>
      <c r="GR351" s="86"/>
      <c r="GS351" s="87"/>
      <c r="GT351" s="85"/>
      <c r="GU351" s="86"/>
      <c r="GV351" s="86"/>
      <c r="GW351" s="86"/>
      <c r="GX351" s="86"/>
      <c r="GY351" s="86"/>
      <c r="GZ351" s="86"/>
      <c r="HA351" s="86"/>
      <c r="HB351" s="86"/>
      <c r="HC351" s="87"/>
      <c r="HD351" s="85"/>
      <c r="HE351" s="86"/>
      <c r="HF351" s="86"/>
      <c r="HG351" s="86"/>
      <c r="HH351" s="86"/>
      <c r="HI351" s="86"/>
      <c r="HJ351" s="86"/>
      <c r="HK351" s="86"/>
      <c r="HL351" s="86"/>
      <c r="HM351" s="87"/>
      <c r="HN351" s="85"/>
      <c r="HO351" s="86"/>
      <c r="HP351" s="86"/>
      <c r="HQ351" s="86"/>
      <c r="HR351" s="86"/>
      <c r="HS351" s="86"/>
      <c r="HT351" s="86"/>
      <c r="HU351" s="86"/>
      <c r="HV351" s="86"/>
      <c r="HW351" s="87"/>
      <c r="HX351" s="73"/>
      <c r="HY351" s="74"/>
      <c r="HZ351" s="74"/>
      <c r="IA351" s="74"/>
      <c r="IB351" s="74"/>
      <c r="IC351" s="74"/>
      <c r="ID351" s="74"/>
      <c r="IE351" s="74"/>
      <c r="IF351" s="74"/>
      <c r="IG351" s="84"/>
      <c r="IH351" s="148"/>
      <c r="II351" s="149"/>
      <c r="IJ351" s="149"/>
      <c r="IK351" s="149"/>
      <c r="IL351" s="149"/>
      <c r="IM351" s="150"/>
      <c r="IN351" s="151"/>
      <c r="IO351" s="152"/>
      <c r="IP351" s="153"/>
      <c r="IQ351" s="149"/>
      <c r="IR351" s="149"/>
      <c r="IS351" s="149"/>
      <c r="IT351" s="149"/>
      <c r="IU351" s="149"/>
      <c r="IV351" s="149"/>
      <c r="IW351" s="154"/>
      <c r="IX351" s="151"/>
      <c r="IY351" s="149"/>
      <c r="IZ351" s="149"/>
      <c r="JA351" s="149"/>
      <c r="JB351" s="149"/>
      <c r="JC351" s="149"/>
      <c r="JD351" s="149"/>
      <c r="JE351" s="155"/>
      <c r="JF351" s="153"/>
      <c r="JG351" s="149"/>
      <c r="JH351" s="149"/>
      <c r="JI351" s="149"/>
      <c r="JJ351" s="149"/>
      <c r="JK351" s="149"/>
      <c r="JL351" s="149"/>
      <c r="JM351" s="154"/>
      <c r="JN351" s="151"/>
      <c r="JO351" s="149"/>
      <c r="JP351" s="149"/>
      <c r="JQ351" s="149"/>
      <c r="JR351" s="149"/>
      <c r="JS351" s="149"/>
      <c r="JT351" s="149"/>
      <c r="JU351" s="149"/>
      <c r="JV351" s="149"/>
      <c r="JW351" s="149"/>
      <c r="JX351" s="149"/>
      <c r="JY351" s="149"/>
      <c r="JZ351" s="155"/>
      <c r="KA351" s="151"/>
      <c r="KB351" s="149"/>
      <c r="KC351" s="149"/>
      <c r="KD351" s="149"/>
      <c r="KE351" s="155"/>
      <c r="KF351" s="153"/>
      <c r="KG351" s="149"/>
      <c r="KH351" s="149"/>
      <c r="KI351" s="149"/>
      <c r="KJ351" s="149"/>
      <c r="KK351" s="156"/>
      <c r="KL351" s="149"/>
      <c r="KM351" s="149"/>
      <c r="KN351" s="149"/>
      <c r="KO351" s="149"/>
      <c r="KP351" s="149"/>
      <c r="KQ351" s="149"/>
      <c r="KR351" s="149"/>
      <c r="KS351" s="154"/>
      <c r="KT351" s="154"/>
      <c r="KU351" s="154"/>
      <c r="KV351" s="154"/>
      <c r="KW351" s="151"/>
      <c r="KX351" s="149"/>
      <c r="KY351" s="149"/>
      <c r="KZ351" s="149"/>
      <c r="LA351" s="149"/>
      <c r="LB351" s="149"/>
      <c r="LC351" s="154"/>
      <c r="LD351" s="151"/>
      <c r="LE351" s="152"/>
      <c r="LF351" s="157"/>
      <c r="LG351" s="158"/>
      <c r="LH351" s="151"/>
      <c r="LI351" s="149"/>
      <c r="LJ351" s="147"/>
      <c r="LK351" s="147"/>
      <c r="LL351" s="147"/>
      <c r="LM351" s="159"/>
      <c r="LN351" s="153"/>
      <c r="LO351" s="149"/>
      <c r="LP351" s="149"/>
      <c r="LQ351" s="149"/>
      <c r="LR351" s="154"/>
      <c r="LS351" s="151"/>
      <c r="LT351" s="149"/>
      <c r="LU351" s="149"/>
      <c r="LV351" s="149"/>
      <c r="LW351" s="149"/>
      <c r="LX351" s="149"/>
      <c r="LY351" s="149"/>
      <c r="LZ351" s="149"/>
      <c r="MA351" s="155"/>
      <c r="MB351" s="153"/>
      <c r="MC351" s="149"/>
      <c r="MD351" s="149"/>
      <c r="ME351" s="149"/>
      <c r="MF351" s="149"/>
      <c r="MG351" s="149"/>
      <c r="MH351" s="149"/>
      <c r="MI351" s="149"/>
      <c r="MJ351" s="149"/>
      <c r="MK351" s="149"/>
      <c r="ML351" s="149"/>
      <c r="MM351" s="149"/>
      <c r="MN351" s="156"/>
      <c r="MO351" s="156"/>
      <c r="MP351" s="154"/>
      <c r="MQ351" s="151"/>
      <c r="MR351" s="149"/>
      <c r="MS351" s="149"/>
      <c r="MT351" s="149"/>
      <c r="MU351" s="149"/>
      <c r="MV351" s="156"/>
      <c r="MW351" s="149"/>
      <c r="MX351" s="149"/>
      <c r="MY351" s="149"/>
      <c r="MZ351" s="149"/>
      <c r="NA351" s="149"/>
      <c r="NB351" s="149"/>
      <c r="NC351" s="149"/>
      <c r="ND351" s="154"/>
      <c r="NE351" s="154"/>
      <c r="NF351" s="154"/>
      <c r="NG351" s="154"/>
      <c r="NH351" s="151"/>
      <c r="NI351" s="149"/>
      <c r="NJ351" s="149"/>
      <c r="NK351" s="149"/>
      <c r="NL351" s="149"/>
      <c r="NM351" s="149"/>
      <c r="NN351" s="94"/>
      <c r="NO351" s="151"/>
      <c r="NP351" s="160"/>
      <c r="NQ351" s="198" t="s">
        <v>1359</v>
      </c>
      <c r="NR351" s="196" t="s">
        <v>1361</v>
      </c>
      <c r="NS351" s="198"/>
      <c r="NT351" s="198"/>
      <c r="NU351" s="198"/>
      <c r="NV351" s="186"/>
      <c r="NW351" s="198"/>
      <c r="NX351" s="165" t="s">
        <v>908</v>
      </c>
      <c r="NY351" s="172" t="s">
        <v>908</v>
      </c>
      <c r="NZ351" s="165" t="s">
        <v>908</v>
      </c>
      <c r="OA351" s="166"/>
      <c r="OB351" s="166"/>
      <c r="OC351" s="166"/>
      <c r="OD351" s="141"/>
      <c r="OE351" s="140"/>
      <c r="OF351" s="141"/>
      <c r="OG351" s="140"/>
      <c r="OH351" s="173"/>
      <c r="OI351" s="174"/>
      <c r="OJ351" s="174"/>
      <c r="OK351" s="174"/>
      <c r="OL351" s="174"/>
      <c r="OM351" s="174"/>
      <c r="ON351" s="174"/>
      <c r="OO351" s="174"/>
      <c r="OP351" s="174"/>
      <c r="OQ351" s="175"/>
      <c r="OR351" s="114"/>
      <c r="OS351" s="115"/>
      <c r="OT351" s="115"/>
      <c r="OU351" s="115"/>
      <c r="OV351" s="115"/>
      <c r="OW351" s="115"/>
      <c r="OX351" s="115"/>
      <c r="OY351" s="116"/>
      <c r="OZ351" s="115"/>
      <c r="PA351" s="117"/>
      <c r="PB351" s="118"/>
      <c r="PC351" s="115"/>
      <c r="PD351" s="115"/>
      <c r="PE351" s="115"/>
      <c r="PF351" s="115"/>
      <c r="PG351" s="119"/>
      <c r="PH351" s="118"/>
      <c r="PI351" s="115"/>
      <c r="PJ351" s="115"/>
      <c r="PK351" s="115"/>
      <c r="PL351" s="115"/>
      <c r="PM351" s="119"/>
      <c r="PN351" s="118"/>
      <c r="PO351" s="115"/>
      <c r="PP351" s="115"/>
      <c r="PQ351" s="115"/>
      <c r="PR351" s="115"/>
      <c r="PS351" s="119"/>
      <c r="PT351" s="120"/>
      <c r="PU351" s="115"/>
      <c r="PV351" s="115"/>
      <c r="PW351" s="115"/>
      <c r="PX351" s="115"/>
      <c r="PY351" s="115"/>
      <c r="PZ351" s="115"/>
      <c r="QA351" s="116"/>
      <c r="QB351" s="115"/>
      <c r="QC351" s="121"/>
      <c r="QD351" s="120"/>
      <c r="QE351" s="115"/>
      <c r="QF351" s="115"/>
      <c r="QG351" s="115"/>
      <c r="QH351" s="115"/>
      <c r="QI351" s="115"/>
      <c r="QJ351" s="115"/>
      <c r="QK351" s="116"/>
      <c r="QL351" s="115"/>
      <c r="QM351" s="121"/>
      <c r="QN351" s="114"/>
      <c r="QO351" s="115"/>
      <c r="QP351" s="115"/>
      <c r="QQ351" s="115"/>
      <c r="QR351" s="115"/>
      <c r="QS351" s="115"/>
      <c r="QT351" s="114"/>
      <c r="QU351" s="115"/>
      <c r="QV351" s="115"/>
      <c r="QW351" s="115"/>
      <c r="QX351" s="115"/>
      <c r="QY351" s="115"/>
      <c r="QZ351" s="114"/>
      <c r="RA351" s="115"/>
      <c r="RB351" s="115"/>
      <c r="RC351" s="115"/>
      <c r="RD351" s="115"/>
      <c r="RE351" s="115"/>
      <c r="RF351" s="122"/>
      <c r="RG351" s="115"/>
      <c r="RH351" s="115"/>
      <c r="RI351" s="115"/>
      <c r="RJ351" s="115"/>
      <c r="RK351" s="115"/>
      <c r="RL351" s="115"/>
      <c r="RM351" s="115"/>
      <c r="RN351" s="115"/>
      <c r="RO351" s="115"/>
      <c r="RP351" s="119"/>
      <c r="RQ351" s="118"/>
      <c r="RR351" s="115"/>
      <c r="RS351" s="119"/>
      <c r="RT351" s="118"/>
      <c r="RU351" s="119"/>
      <c r="RV351" s="118"/>
      <c r="RW351" s="115"/>
      <c r="RX351" s="119"/>
      <c r="RY351" s="118"/>
      <c r="RZ351" s="115"/>
      <c r="SA351" s="117"/>
      <c r="SB351" s="118"/>
      <c r="SC351" s="115"/>
      <c r="SD351" s="115"/>
      <c r="SE351" s="115"/>
      <c r="SF351" s="115"/>
      <c r="SG351" s="115"/>
      <c r="SH351" s="115"/>
      <c r="SI351" s="115"/>
      <c r="SJ351" s="115"/>
      <c r="SK351" s="115"/>
      <c r="SL351" s="115"/>
      <c r="SM351" s="121"/>
      <c r="SN351" s="115"/>
      <c r="SO351" s="115"/>
      <c r="SP351" s="115"/>
      <c r="SQ351" s="115"/>
      <c r="SR351" s="115"/>
      <c r="SS351" s="121"/>
      <c r="ST351" s="118"/>
      <c r="SU351" s="115"/>
      <c r="SV351" s="115"/>
      <c r="SW351" s="115"/>
      <c r="SX351" s="115"/>
      <c r="SY351" s="115"/>
      <c r="SZ351" s="115"/>
      <c r="TA351" s="115"/>
      <c r="TB351" s="115"/>
      <c r="TC351" s="115"/>
      <c r="TD351" s="115"/>
      <c r="TE351" s="117"/>
      <c r="TF351" s="118"/>
      <c r="TG351" s="115"/>
      <c r="TH351" s="115"/>
      <c r="TI351" s="115"/>
      <c r="TJ351" s="115"/>
      <c r="TK351" s="115"/>
      <c r="TL351" s="117"/>
      <c r="TM351" s="118"/>
      <c r="TN351" s="115"/>
      <c r="TO351" s="115"/>
      <c r="TP351" s="115"/>
      <c r="TQ351" s="115"/>
      <c r="TR351" s="115"/>
      <c r="TS351" s="119"/>
      <c r="TT351" s="120"/>
      <c r="TU351" s="115"/>
      <c r="TV351" s="115"/>
      <c r="TW351" s="115"/>
      <c r="TX351" s="115"/>
      <c r="TY351" s="115"/>
      <c r="TZ351" s="121"/>
      <c r="UA351" s="132"/>
      <c r="UB351" s="7" t="s">
        <v>1</v>
      </c>
    </row>
    <row r="352" spans="1:548" x14ac:dyDescent="0.15">
      <c r="A352" s="183">
        <v>344</v>
      </c>
      <c r="B352" s="200" t="s">
        <v>1361</v>
      </c>
      <c r="C352" s="143"/>
      <c r="D352" s="143"/>
      <c r="E352" s="161" t="s">
        <v>518</v>
      </c>
      <c r="F352" s="65">
        <v>102</v>
      </c>
      <c r="G352" s="65" t="s">
        <v>908</v>
      </c>
      <c r="H352" s="144" t="s">
        <v>1005</v>
      </c>
      <c r="I352" s="66" t="s">
        <v>521</v>
      </c>
      <c r="J352" s="67" t="s">
        <v>521</v>
      </c>
      <c r="K352" s="67" t="s">
        <v>521</v>
      </c>
      <c r="L352" s="67" t="s">
        <v>521</v>
      </c>
      <c r="M352" s="67" t="s">
        <v>521</v>
      </c>
      <c r="N352" s="67" t="s">
        <v>521</v>
      </c>
      <c r="O352" s="67" t="s">
        <v>521</v>
      </c>
      <c r="P352" s="67" t="s">
        <v>521</v>
      </c>
      <c r="Q352" s="67" t="s">
        <v>521</v>
      </c>
      <c r="R352" s="68" t="s">
        <v>521</v>
      </c>
      <c r="S352" s="69" t="s">
        <v>521</v>
      </c>
      <c r="T352" s="67" t="s">
        <v>521</v>
      </c>
      <c r="U352" s="67" t="s">
        <v>521</v>
      </c>
      <c r="V352" s="67" t="s">
        <v>521</v>
      </c>
      <c r="W352" s="67" t="s">
        <v>521</v>
      </c>
      <c r="X352" s="67" t="s">
        <v>521</v>
      </c>
      <c r="Y352" s="67" t="s">
        <v>521</v>
      </c>
      <c r="Z352" s="67" t="s">
        <v>521</v>
      </c>
      <c r="AA352" s="67" t="s">
        <v>521</v>
      </c>
      <c r="AB352" s="68" t="s">
        <v>521</v>
      </c>
      <c r="AC352" s="69" t="s">
        <v>521</v>
      </c>
      <c r="AD352" s="67" t="s">
        <v>521</v>
      </c>
      <c r="AE352" s="67" t="s">
        <v>521</v>
      </c>
      <c r="AF352" s="67" t="s">
        <v>521</v>
      </c>
      <c r="AG352" s="67" t="s">
        <v>521</v>
      </c>
      <c r="AH352" s="67" t="s">
        <v>521</v>
      </c>
      <c r="AI352" s="67" t="s">
        <v>521</v>
      </c>
      <c r="AJ352" s="67" t="s">
        <v>521</v>
      </c>
      <c r="AK352" s="67" t="s">
        <v>521</v>
      </c>
      <c r="AL352" s="68" t="s">
        <v>521</v>
      </c>
      <c r="AM352" s="69" t="s">
        <v>521</v>
      </c>
      <c r="AN352" s="67" t="s">
        <v>521</v>
      </c>
      <c r="AO352" s="67" t="s">
        <v>521</v>
      </c>
      <c r="AP352" s="67" t="s">
        <v>521</v>
      </c>
      <c r="AQ352" s="67" t="s">
        <v>521</v>
      </c>
      <c r="AR352" s="67" t="s">
        <v>521</v>
      </c>
      <c r="AS352" s="67" t="s">
        <v>521</v>
      </c>
      <c r="AT352" s="67" t="s">
        <v>521</v>
      </c>
      <c r="AU352" s="67" t="s">
        <v>521</v>
      </c>
      <c r="AV352" s="68" t="s">
        <v>521</v>
      </c>
      <c r="AW352" s="69" t="s">
        <v>521</v>
      </c>
      <c r="AX352" s="67" t="s">
        <v>521</v>
      </c>
      <c r="AY352" s="67" t="s">
        <v>521</v>
      </c>
      <c r="AZ352" s="67" t="s">
        <v>521</v>
      </c>
      <c r="BA352" s="67" t="s">
        <v>521</v>
      </c>
      <c r="BB352" s="67" t="s">
        <v>521</v>
      </c>
      <c r="BC352" s="67" t="s">
        <v>521</v>
      </c>
      <c r="BD352" s="67" t="s">
        <v>521</v>
      </c>
      <c r="BE352" s="67" t="s">
        <v>521</v>
      </c>
      <c r="BF352" s="68" t="s">
        <v>521</v>
      </c>
      <c r="BG352" s="69" t="s">
        <v>521</v>
      </c>
      <c r="BH352" s="67" t="s">
        <v>521</v>
      </c>
      <c r="BI352" s="67" t="s">
        <v>521</v>
      </c>
      <c r="BJ352" s="67" t="s">
        <v>521</v>
      </c>
      <c r="BK352" s="67" t="s">
        <v>521</v>
      </c>
      <c r="BL352" s="67" t="s">
        <v>521</v>
      </c>
      <c r="BM352" s="67" t="s">
        <v>521</v>
      </c>
      <c r="BN352" s="67" t="s">
        <v>521</v>
      </c>
      <c r="BO352" s="67" t="s">
        <v>521</v>
      </c>
      <c r="BP352" s="68" t="s">
        <v>521</v>
      </c>
      <c r="BQ352" s="70" t="s">
        <v>521</v>
      </c>
      <c r="BR352" s="67" t="s">
        <v>521</v>
      </c>
      <c r="BS352" s="67" t="s">
        <v>521</v>
      </c>
      <c r="BT352" s="67" t="s">
        <v>521</v>
      </c>
      <c r="BU352" s="67" t="s">
        <v>521</v>
      </c>
      <c r="BV352" s="67" t="s">
        <v>521</v>
      </c>
      <c r="BW352" s="67" t="s">
        <v>521</v>
      </c>
      <c r="BX352" s="67" t="s">
        <v>521</v>
      </c>
      <c r="BY352" s="67" t="s">
        <v>521</v>
      </c>
      <c r="BZ352" s="68" t="s">
        <v>521</v>
      </c>
      <c r="CA352" s="69" t="s">
        <v>521</v>
      </c>
      <c r="CB352" s="67" t="s">
        <v>521</v>
      </c>
      <c r="CC352" s="67" t="s">
        <v>521</v>
      </c>
      <c r="CD352" s="67" t="s">
        <v>521</v>
      </c>
      <c r="CE352" s="67" t="s">
        <v>521</v>
      </c>
      <c r="CF352" s="67" t="s">
        <v>521</v>
      </c>
      <c r="CG352" s="67" t="s">
        <v>521</v>
      </c>
      <c r="CH352" s="67" t="s">
        <v>521</v>
      </c>
      <c r="CI352" s="67" t="s">
        <v>521</v>
      </c>
      <c r="CJ352" s="68" t="s">
        <v>521</v>
      </c>
      <c r="CK352" s="69" t="s">
        <v>521</v>
      </c>
      <c r="CL352" s="67" t="s">
        <v>521</v>
      </c>
      <c r="CM352" s="67" t="s">
        <v>521</v>
      </c>
      <c r="CN352" s="67" t="s">
        <v>521</v>
      </c>
      <c r="CO352" s="67" t="s">
        <v>521</v>
      </c>
      <c r="CP352" s="67" t="s">
        <v>521</v>
      </c>
      <c r="CQ352" s="67" t="s">
        <v>521</v>
      </c>
      <c r="CR352" s="67" t="s">
        <v>521</v>
      </c>
      <c r="CS352" s="67" t="s">
        <v>521</v>
      </c>
      <c r="CT352" s="68" t="s">
        <v>521</v>
      </c>
      <c r="CU352" s="69" t="s">
        <v>521</v>
      </c>
      <c r="CV352" s="67" t="s">
        <v>521</v>
      </c>
      <c r="CW352" s="67" t="s">
        <v>521</v>
      </c>
      <c r="CX352" s="67" t="s">
        <v>521</v>
      </c>
      <c r="CY352" s="67" t="s">
        <v>521</v>
      </c>
      <c r="CZ352" s="67" t="s">
        <v>521</v>
      </c>
      <c r="DA352" s="67" t="s">
        <v>521</v>
      </c>
      <c r="DB352" s="67" t="s">
        <v>521</v>
      </c>
      <c r="DC352" s="67" t="s">
        <v>521</v>
      </c>
      <c r="DD352" s="68" t="s">
        <v>521</v>
      </c>
      <c r="DE352" s="69" t="s">
        <v>521</v>
      </c>
      <c r="DF352" s="71" t="s">
        <v>521</v>
      </c>
      <c r="DG352" s="67" t="s">
        <v>521</v>
      </c>
      <c r="DH352" s="67" t="s">
        <v>521</v>
      </c>
      <c r="DI352" s="67" t="s">
        <v>521</v>
      </c>
      <c r="DJ352" s="67" t="s">
        <v>521</v>
      </c>
      <c r="DK352" s="67" t="s">
        <v>521</v>
      </c>
      <c r="DL352" s="67" t="s">
        <v>521</v>
      </c>
      <c r="DM352" s="67" t="s">
        <v>521</v>
      </c>
      <c r="DN352" s="68" t="s">
        <v>521</v>
      </c>
      <c r="DO352" s="70" t="s">
        <v>521</v>
      </c>
      <c r="DP352" s="71" t="s">
        <v>521</v>
      </c>
      <c r="DQ352" s="67" t="s">
        <v>521</v>
      </c>
      <c r="DR352" s="67" t="s">
        <v>521</v>
      </c>
      <c r="DS352" s="67" t="s">
        <v>521</v>
      </c>
      <c r="DT352" s="67" t="s">
        <v>521</v>
      </c>
      <c r="DU352" s="67" t="s">
        <v>521</v>
      </c>
      <c r="DV352" s="67" t="s">
        <v>521</v>
      </c>
      <c r="DW352" s="67" t="s">
        <v>521</v>
      </c>
      <c r="DX352" s="72" t="s">
        <v>521</v>
      </c>
      <c r="DY352" s="146" t="s">
        <v>522</v>
      </c>
      <c r="DZ352" s="74">
        <v>3</v>
      </c>
      <c r="EA352" s="74">
        <v>4</v>
      </c>
      <c r="EB352" s="74">
        <v>4</v>
      </c>
      <c r="EC352" s="75">
        <v>5</v>
      </c>
      <c r="ED352" s="168" t="s">
        <v>522</v>
      </c>
      <c r="EE352" s="74">
        <f>DZ352</f>
        <v>3</v>
      </c>
      <c r="EF352" s="74">
        <f>DZ352*EA352</f>
        <v>12</v>
      </c>
      <c r="EG352" s="74">
        <f>DZ352*EA352*EB352</f>
        <v>48</v>
      </c>
      <c r="EH352" s="77">
        <f>DZ352*EA352*EB352*EC352</f>
        <v>240</v>
      </c>
      <c r="EI352" s="73">
        <v>30</v>
      </c>
      <c r="EJ352" s="74">
        <v>150</v>
      </c>
      <c r="EK352" s="74">
        <v>270</v>
      </c>
      <c r="EL352" s="74">
        <v>450</v>
      </c>
      <c r="EM352" s="75">
        <v>1350</v>
      </c>
      <c r="EN352" s="78">
        <v>1</v>
      </c>
      <c r="EO352" s="79">
        <f>(EJ352/EE352)/EI352</f>
        <v>1.6666666666666667</v>
      </c>
      <c r="EP352" s="79">
        <f>(EK352/EF352)/EI352</f>
        <v>0.75</v>
      </c>
      <c r="EQ352" s="79">
        <f>(EL352/EG352)/EI352</f>
        <v>0.3125</v>
      </c>
      <c r="ER352" s="80">
        <f>(EM352/EH352)/EI352</f>
        <v>0.1875</v>
      </c>
      <c r="ES352" s="128" t="s">
        <v>564</v>
      </c>
      <c r="ET352" s="82"/>
      <c r="EU352" s="83">
        <v>4</v>
      </c>
      <c r="EV352" s="146">
        <v>68</v>
      </c>
      <c r="EW352" s="147">
        <v>34</v>
      </c>
      <c r="EX352" s="147">
        <v>94</v>
      </c>
      <c r="EY352" s="147">
        <v>33</v>
      </c>
      <c r="EZ352" s="147">
        <v>15</v>
      </c>
      <c r="FA352" s="147">
        <v>14</v>
      </c>
      <c r="FB352" s="147">
        <v>105</v>
      </c>
      <c r="FC352" s="147">
        <v>114</v>
      </c>
      <c r="FD352" s="74">
        <f>EX352+EZ352</f>
        <v>109</v>
      </c>
      <c r="FE352" s="84">
        <f>EX352+FC352</f>
        <v>208</v>
      </c>
      <c r="FF352" s="73">
        <f>RANK(EV352,$EV$9:$EV$497,0)</f>
        <v>208</v>
      </c>
      <c r="FG352" s="74">
        <f>RANK(EW352,$EW$9:$EW$497,0)</f>
        <v>275</v>
      </c>
      <c r="FH352" s="74">
        <f>RANK(EX352,$EX$9:$EX$497,0)</f>
        <v>26</v>
      </c>
      <c r="FI352" s="74">
        <f>RANK(EY352,$EY$9:$EY$497,0)</f>
        <v>217</v>
      </c>
      <c r="FJ352" s="74">
        <f>RANK(EZ352,$EZ$9:$EZ$497,0)</f>
        <v>260</v>
      </c>
      <c r="FK352" s="74">
        <f>RANK(FA352,$FA$9:$FA$497,0)</f>
        <v>253</v>
      </c>
      <c r="FL352" s="74">
        <f>RANK(FB352,$FB$9:$FB$497,0)</f>
        <v>15</v>
      </c>
      <c r="FM352" s="74">
        <f>RANK(FC352,$FC$9:$FC$497,0)</f>
        <v>11</v>
      </c>
      <c r="FN352" s="74">
        <f>RANK(FD352,$FD$9:$FD$497,0)</f>
        <v>57</v>
      </c>
      <c r="FO352" s="84">
        <f>RANK(FE352,$FE$9:$FE$497,0)</f>
        <v>10</v>
      </c>
      <c r="FP352" s="73">
        <f>COUNTIFS($EV$9:$EV$497,"&gt;"&amp;EV352,$ES$9:$ES$497,ES352)+1</f>
        <v>47</v>
      </c>
      <c r="FQ352" s="74">
        <f>COUNTIFS($EW$9:$EW$497,"&gt;"&amp;EW352,$ES$9:$ES$497,ES352)+1</f>
        <v>67</v>
      </c>
      <c r="FR352" s="74">
        <f>COUNTIFS($EX$9:$EX$497,"&gt;"&amp;EX352,$ES$9:$ES$497,ES352)+1</f>
        <v>8</v>
      </c>
      <c r="FS352" s="74">
        <f>COUNTIFS($EY$9:$EY$497,"&gt;"&amp;EY352,$ES$9:$ES$497,ES352)+1</f>
        <v>51</v>
      </c>
      <c r="FT352" s="74">
        <f>COUNTIFS($EZ$9:$EZ$497,"&gt;"&amp;EZ352,$ES$9:$ES$497,ES352)+1</f>
        <v>71</v>
      </c>
      <c r="FU352" s="74">
        <f>COUNTIFS($FA$9:$FA$497,"&gt;"&amp;FA352,$ES$9:$ES$497,ES352)+1</f>
        <v>72</v>
      </c>
      <c r="FV352" s="74">
        <f>COUNTIFS($FB$9:$FB$497,"&gt;"&amp;FB352,$ES$9:$ES$497,ES352)+1</f>
        <v>12</v>
      </c>
      <c r="FW352" s="74">
        <f>COUNTIFS($FC$9:$FC$497,"&gt;"&amp;FC352,$ES$9:$ES$497,ES352)+1</f>
        <v>10</v>
      </c>
      <c r="FX352" s="74">
        <f>COUNTIFS($FD$9:$FD$497,"&gt;"&amp;FD352,$ES$9:$ES$497,ES352)+1</f>
        <v>17</v>
      </c>
      <c r="FY352" s="84">
        <f>COUNTIFS($FE$9:$FE$497,"&gt;"&amp;FE352,$ES$9:$ES$497,ES352)+1</f>
        <v>8</v>
      </c>
      <c r="FZ352" s="85">
        <f t="shared" ref="FZ352:GI352" si="822">ROUND(EV352/$F352,2)</f>
        <v>0.67</v>
      </c>
      <c r="GA352" s="86">
        <f t="shared" si="822"/>
        <v>0.33</v>
      </c>
      <c r="GB352" s="86">
        <f t="shared" si="822"/>
        <v>0.92</v>
      </c>
      <c r="GC352" s="86">
        <f t="shared" si="822"/>
        <v>0.32</v>
      </c>
      <c r="GD352" s="86">
        <f t="shared" si="822"/>
        <v>0.15</v>
      </c>
      <c r="GE352" s="86">
        <f t="shared" si="822"/>
        <v>0.14000000000000001</v>
      </c>
      <c r="GF352" s="86">
        <f t="shared" si="822"/>
        <v>1.03</v>
      </c>
      <c r="GG352" s="86">
        <f t="shared" si="822"/>
        <v>1.1200000000000001</v>
      </c>
      <c r="GH352" s="86">
        <f t="shared" si="822"/>
        <v>1.07</v>
      </c>
      <c r="GI352" s="87">
        <f t="shared" si="822"/>
        <v>2.04</v>
      </c>
      <c r="GJ352" s="85">
        <f t="shared" ref="GJ352:GS352" si="823">ROUND(((FZ352-AVERAGE(FZ$9:FZ$497))/STDEVP(FZ$9:FZ$497)*10+50),2)</f>
        <v>38.450000000000003</v>
      </c>
      <c r="GK352" s="86">
        <f t="shared" si="823"/>
        <v>39.229999999999997</v>
      </c>
      <c r="GL352" s="86">
        <f t="shared" si="823"/>
        <v>62.67</v>
      </c>
      <c r="GM352" s="86">
        <f t="shared" si="823"/>
        <v>39.67</v>
      </c>
      <c r="GN352" s="86">
        <f t="shared" si="823"/>
        <v>41.7</v>
      </c>
      <c r="GO352" s="86">
        <f t="shared" si="823"/>
        <v>42.44</v>
      </c>
      <c r="GP352" s="86">
        <f t="shared" si="823"/>
        <v>62.44</v>
      </c>
      <c r="GQ352" s="86">
        <f t="shared" si="823"/>
        <v>65.3</v>
      </c>
      <c r="GR352" s="86">
        <f t="shared" si="823"/>
        <v>53.47</v>
      </c>
      <c r="GS352" s="87">
        <f t="shared" si="823"/>
        <v>67.34</v>
      </c>
      <c r="GT352" s="73">
        <f>RANK(GJ352,$GJ$9:$GJ$497,0)</f>
        <v>381</v>
      </c>
      <c r="GU352" s="74">
        <f>RANK(GK352,$GK$9:$GK$497,0)</f>
        <v>384</v>
      </c>
      <c r="GV352" s="74">
        <f>RANK(GL352,$GL$9:$GL$497,0)</f>
        <v>52</v>
      </c>
      <c r="GW352" s="74">
        <f>RANK(GM352,$GM$9:$GM$497,0)</f>
        <v>371</v>
      </c>
      <c r="GX352" s="74">
        <f>RANK(GN352,$GN$9:$GN$497,0)</f>
        <v>367</v>
      </c>
      <c r="GY352" s="74">
        <f>RANK(GO352,$GO$9:$GO$497,0)</f>
        <v>362</v>
      </c>
      <c r="GZ352" s="74">
        <f>RANK(GP352,$GP$9:$GP$497,0)</f>
        <v>40</v>
      </c>
      <c r="HA352" s="74">
        <f>RANK(GQ352,$GQ$9:$GQ$497,0)</f>
        <v>28</v>
      </c>
      <c r="HB352" s="74">
        <f>RANK(GR352,$GR$9:$GR$497,0)</f>
        <v>124</v>
      </c>
      <c r="HC352" s="84">
        <f>RANK(GS352,$GS$9:$GS$497,0)</f>
        <v>25</v>
      </c>
      <c r="HD352" s="85">
        <f>ROUND(AVERAGEIF($ES$9:$ES$497,$ES352,$FZ$9:$FZ$497),2)</f>
        <v>0.92</v>
      </c>
      <c r="HE352" s="86">
        <f>ROUND(AVERAGEIF($ES$9:$ES$497,$ES352,$GA$9:$GA$497),2)</f>
        <v>0.65</v>
      </c>
      <c r="HF352" s="86">
        <f>ROUND(AVERAGEIF($ES$9:$ES$497,$ES352,$GB$9:$GB$497),2)</f>
        <v>0.69</v>
      </c>
      <c r="HG352" s="86">
        <f>ROUND(AVERAGEIF($ES$9:$ES$497,$ES352,$GC$9:$GC$497),2)</f>
        <v>0.54</v>
      </c>
      <c r="HH352" s="86">
        <f>ROUND(AVERAGEIF($ES$9:$ES$497,$ES352,$GD$9:$GD$497),2)</f>
        <v>0.32</v>
      </c>
      <c r="HI352" s="86">
        <f>ROUND(AVERAGEIF($ES$9:$ES$497,$ES352,$GE$9:$GE$497),2)</f>
        <v>0.33</v>
      </c>
      <c r="HJ352" s="86">
        <f>ROUND(AVERAGEIF($ES$9:$ES$497,$ES352,$GF$9:$GF$497),2)</f>
        <v>0.98</v>
      </c>
      <c r="HK352" s="86">
        <f>ROUND(AVERAGEIF($ES$9:$ES$497,$ES352,$GG$9:$GG$497),2)</f>
        <v>0.86</v>
      </c>
      <c r="HL352" s="86">
        <f>ROUND(AVERAGEIF($ES$9:$ES$497,$ES352,$GH$9:$GH$497),2)</f>
        <v>1.01</v>
      </c>
      <c r="HM352" s="87">
        <f>ROUND(AVERAGEIF($ES$9:$ES$497,$ES352,$GI$9:$GI$497),2)</f>
        <v>1.55</v>
      </c>
      <c r="HN352" s="88">
        <f t="shared" ref="HN352:HW352" si="824">FZ352-HD352</f>
        <v>-0.25</v>
      </c>
      <c r="HO352" s="89">
        <f t="shared" si="824"/>
        <v>-0.32</v>
      </c>
      <c r="HP352" s="89">
        <f t="shared" si="824"/>
        <v>0.23000000000000009</v>
      </c>
      <c r="HQ352" s="89">
        <f t="shared" si="824"/>
        <v>-0.22000000000000003</v>
      </c>
      <c r="HR352" s="89">
        <f t="shared" si="824"/>
        <v>-0.17</v>
      </c>
      <c r="HS352" s="89">
        <f t="shared" si="824"/>
        <v>-0.19</v>
      </c>
      <c r="HT352" s="89">
        <f t="shared" si="824"/>
        <v>5.0000000000000044E-2</v>
      </c>
      <c r="HU352" s="89">
        <f t="shared" si="824"/>
        <v>0.26000000000000012</v>
      </c>
      <c r="HV352" s="89">
        <f t="shared" si="824"/>
        <v>6.0000000000000053E-2</v>
      </c>
      <c r="HW352" s="90">
        <f t="shared" si="824"/>
        <v>0.49</v>
      </c>
      <c r="HX352" s="73">
        <f>COUNTIFS($FZ$9:$FZ$497,"&gt;"&amp;FZ352,$ES$9:$ES$497,$ES352)+1</f>
        <v>86</v>
      </c>
      <c r="HY352" s="74">
        <f>COUNTIFS($GA$9:$GA$497,"&gt;"&amp;GA352,$ES$9:$ES$497,$ES352)+1</f>
        <v>96</v>
      </c>
      <c r="HZ352" s="74">
        <f>COUNTIFS($GB$9:$GB$497,"&gt;"&amp;GB352,$ES$9:$ES$497,$ES352)+1</f>
        <v>18</v>
      </c>
      <c r="IA352" s="74">
        <f>COUNTIFS($GC$9:$GC$497,"&gt;"&amp;GC352,$ES$9:$ES$497,$ES352)+1</f>
        <v>84</v>
      </c>
      <c r="IB352" s="74">
        <f>COUNTIFS($GD$9:$GD$497,"&gt;"&amp;GD352,$ES$9:$ES$497,$ES352)+1</f>
        <v>92</v>
      </c>
      <c r="IC352" s="74">
        <f>COUNTIFS($GE$9:$GE$497,"&gt;"&amp;GE352,$ES$9:$ES$497,$ES352)+1</f>
        <v>89</v>
      </c>
      <c r="ID352" s="74">
        <f>COUNTIFS($GF$9:$GF$497,"&gt;"&amp;GF352,$ES$9:$ES$497,$ES352)+1</f>
        <v>32</v>
      </c>
      <c r="IE352" s="74">
        <f>COUNTIFS($GG$9:$GG$497,"&gt;"&amp;GG352,$ES$9:$ES$497,$ES352)+1</f>
        <v>11</v>
      </c>
      <c r="IF352" s="74">
        <f>COUNTIFS($GH$9:$GH$497,"&gt;"&amp;GH352,$ES$9:$ES$497,$ES352)+1</f>
        <v>30</v>
      </c>
      <c r="IG352" s="84">
        <f>COUNTIFS($GI$9:$GI$497,"&gt;"&amp;GI352,$ES$9:$ES$497,$ES352)+1</f>
        <v>11</v>
      </c>
      <c r="IH352" s="148"/>
      <c r="II352" s="149">
        <v>0.05</v>
      </c>
      <c r="IJ352" s="149"/>
      <c r="IK352" s="149"/>
      <c r="IL352" s="149"/>
      <c r="IM352" s="150"/>
      <c r="IN352" s="151"/>
      <c r="IO352" s="152"/>
      <c r="IP352" s="153"/>
      <c r="IQ352" s="149"/>
      <c r="IR352" s="149"/>
      <c r="IS352" s="149"/>
      <c r="IT352" s="149"/>
      <c r="IU352" s="149"/>
      <c r="IV352" s="149"/>
      <c r="IW352" s="154"/>
      <c r="IX352" s="151"/>
      <c r="IY352" s="149"/>
      <c r="IZ352" s="149"/>
      <c r="JA352" s="149"/>
      <c r="JB352" s="149"/>
      <c r="JC352" s="149"/>
      <c r="JD352" s="149"/>
      <c r="JE352" s="155"/>
      <c r="JF352" s="153"/>
      <c r="JG352" s="149"/>
      <c r="JH352" s="149"/>
      <c r="JI352" s="149"/>
      <c r="JJ352" s="149"/>
      <c r="JK352" s="149"/>
      <c r="JL352" s="149"/>
      <c r="JM352" s="154"/>
      <c r="JN352" s="151"/>
      <c r="JO352" s="149"/>
      <c r="JP352" s="149"/>
      <c r="JQ352" s="149"/>
      <c r="JR352" s="149">
        <v>0.1</v>
      </c>
      <c r="JS352" s="149"/>
      <c r="JT352" s="149"/>
      <c r="JU352" s="149"/>
      <c r="JV352" s="149"/>
      <c r="JW352" s="149"/>
      <c r="JX352" s="149"/>
      <c r="JY352" s="149"/>
      <c r="JZ352" s="155"/>
      <c r="KA352" s="151"/>
      <c r="KB352" s="149"/>
      <c r="KC352" s="149"/>
      <c r="KD352" s="149"/>
      <c r="KE352" s="155"/>
      <c r="KF352" s="153"/>
      <c r="KG352" s="149"/>
      <c r="KH352" s="149"/>
      <c r="KI352" s="149"/>
      <c r="KJ352" s="149"/>
      <c r="KK352" s="156"/>
      <c r="KL352" s="149"/>
      <c r="KM352" s="149"/>
      <c r="KN352" s="149"/>
      <c r="KO352" s="149"/>
      <c r="KP352" s="149"/>
      <c r="KQ352" s="149"/>
      <c r="KR352" s="149"/>
      <c r="KS352" s="154"/>
      <c r="KT352" s="154"/>
      <c r="KU352" s="154"/>
      <c r="KV352" s="154"/>
      <c r="KW352" s="151"/>
      <c r="KX352" s="149"/>
      <c r="KY352" s="149"/>
      <c r="KZ352" s="149"/>
      <c r="LA352" s="149"/>
      <c r="LB352" s="149"/>
      <c r="LC352" s="154"/>
      <c r="LD352" s="151"/>
      <c r="LE352" s="152"/>
      <c r="LF352" s="157"/>
      <c r="LG352" s="158"/>
      <c r="LH352" s="151"/>
      <c r="LI352" s="149"/>
      <c r="LJ352" s="147"/>
      <c r="LK352" s="147"/>
      <c r="LL352" s="147"/>
      <c r="LM352" s="159"/>
      <c r="LN352" s="153"/>
      <c r="LO352" s="149"/>
      <c r="LP352" s="149"/>
      <c r="LQ352" s="149"/>
      <c r="LR352" s="154"/>
      <c r="LS352" s="151"/>
      <c r="LT352" s="149"/>
      <c r="LU352" s="149"/>
      <c r="LV352" s="149"/>
      <c r="LW352" s="149"/>
      <c r="LX352" s="149"/>
      <c r="LY352" s="149"/>
      <c r="LZ352" s="149"/>
      <c r="MA352" s="155"/>
      <c r="MB352" s="153"/>
      <c r="MC352" s="149"/>
      <c r="MD352" s="149"/>
      <c r="ME352" s="149"/>
      <c r="MF352" s="149"/>
      <c r="MG352" s="149"/>
      <c r="MH352" s="149"/>
      <c r="MI352" s="149"/>
      <c r="MJ352" s="149"/>
      <c r="MK352" s="149">
        <v>0.05</v>
      </c>
      <c r="ML352" s="149"/>
      <c r="MM352" s="149"/>
      <c r="MN352" s="156"/>
      <c r="MO352" s="156"/>
      <c r="MP352" s="154"/>
      <c r="MQ352" s="151"/>
      <c r="MR352" s="149"/>
      <c r="MS352" s="149"/>
      <c r="MT352" s="149"/>
      <c r="MU352" s="149"/>
      <c r="MV352" s="156"/>
      <c r="MW352" s="149"/>
      <c r="MX352" s="149"/>
      <c r="MY352" s="149"/>
      <c r="MZ352" s="149"/>
      <c r="NA352" s="149">
        <v>0.05</v>
      </c>
      <c r="NB352" s="149"/>
      <c r="NC352" s="149"/>
      <c r="ND352" s="154"/>
      <c r="NE352" s="154"/>
      <c r="NF352" s="154"/>
      <c r="NG352" s="154"/>
      <c r="NH352" s="151"/>
      <c r="NI352" s="149"/>
      <c r="NJ352" s="149"/>
      <c r="NK352" s="149"/>
      <c r="NL352" s="149"/>
      <c r="NM352" s="149"/>
      <c r="NN352" s="94"/>
      <c r="NO352" s="151"/>
      <c r="NP352" s="160"/>
      <c r="NQ352" s="198" t="s">
        <v>1360</v>
      </c>
      <c r="NR352" s="196" t="s">
        <v>1362</v>
      </c>
      <c r="NS352" s="198"/>
      <c r="NT352" s="198"/>
      <c r="NU352" s="198"/>
      <c r="NV352" s="186"/>
      <c r="NW352" s="198"/>
      <c r="NX352" s="165" t="s">
        <v>1363</v>
      </c>
      <c r="NY352" s="138" t="s">
        <v>1138</v>
      </c>
      <c r="NZ352" s="165" t="s">
        <v>1363</v>
      </c>
      <c r="OA352" s="166"/>
      <c r="OB352" s="166"/>
      <c r="OC352" s="166"/>
      <c r="OD352" s="108">
        <f>EH352</f>
        <v>240</v>
      </c>
      <c r="OE352" s="109">
        <v>5</v>
      </c>
      <c r="OF352" s="110">
        <f>IF(ISERROR(ROUND(MAX(EI352/1,EJ352/EE352,EK352/EF352,EL352/EG352,EM352/EH352),0)),"0",ROUND(MAX(EI352/1,EJ352/EE352,EK352/EF352,EL352/EG352,EM352/EH352),0))</f>
        <v>50</v>
      </c>
      <c r="OG352" s="109">
        <v>7</v>
      </c>
      <c r="OH352" s="111">
        <f t="shared" ref="OH352:OQ352" si="825">ROUND(AVERAGEIF($ES$9:$ES$497,$ES352,EV$9:EV$497),0)</f>
        <v>67</v>
      </c>
      <c r="OI352" s="112">
        <f t="shared" si="825"/>
        <v>45</v>
      </c>
      <c r="OJ352" s="112">
        <f t="shared" si="825"/>
        <v>51</v>
      </c>
      <c r="OK352" s="112">
        <f t="shared" si="825"/>
        <v>39</v>
      </c>
      <c r="OL352" s="112">
        <f t="shared" si="825"/>
        <v>21</v>
      </c>
      <c r="OM352" s="112">
        <f t="shared" si="825"/>
        <v>21</v>
      </c>
      <c r="ON352" s="112">
        <f t="shared" si="825"/>
        <v>68</v>
      </c>
      <c r="OO352" s="112">
        <f t="shared" si="825"/>
        <v>64</v>
      </c>
      <c r="OP352" s="112">
        <f t="shared" si="825"/>
        <v>72</v>
      </c>
      <c r="OQ352" s="113">
        <f t="shared" si="825"/>
        <v>115</v>
      </c>
      <c r="OR352" s="114">
        <f t="shared" ref="OR352:PA352" si="826">ROUND(EV352/MAX(EV$9:EV$497)*100,0)</f>
        <v>38</v>
      </c>
      <c r="OS352" s="115">
        <f t="shared" si="826"/>
        <v>27</v>
      </c>
      <c r="OT352" s="115">
        <f t="shared" si="826"/>
        <v>78</v>
      </c>
      <c r="OU352" s="115">
        <f t="shared" si="826"/>
        <v>22</v>
      </c>
      <c r="OV352" s="115">
        <f t="shared" si="826"/>
        <v>12</v>
      </c>
      <c r="OW352" s="115">
        <f t="shared" si="826"/>
        <v>12</v>
      </c>
      <c r="OX352" s="115">
        <f t="shared" si="826"/>
        <v>78</v>
      </c>
      <c r="OY352" s="116">
        <f t="shared" si="826"/>
        <v>79</v>
      </c>
      <c r="OZ352" s="115">
        <f t="shared" si="826"/>
        <v>74</v>
      </c>
      <c r="PA352" s="117">
        <f t="shared" si="826"/>
        <v>85</v>
      </c>
      <c r="PB352" s="118">
        <f>OT352*3 + (OR352+OS352+OX352)*2 + (OU352+OY352)</f>
        <v>621</v>
      </c>
      <c r="PC352" s="115">
        <f>OV352*3 + (OR352+OS352+OX352)*2 + (OU352+OY352)</f>
        <v>423</v>
      </c>
      <c r="PD352" s="115">
        <f>(OT352+OV352)*3 + (OR352+OS352+OX352)*2 + (OU352+OY352)</f>
        <v>657</v>
      </c>
      <c r="PE352" s="115">
        <f>(OT352+OY352)*3 + (OR352+OS352+OX352)*2 + (OU352)</f>
        <v>779</v>
      </c>
      <c r="PF352" s="115">
        <f>(OR352+OU352)*3 + (OS352+OW352)*2 + OX352</f>
        <v>336</v>
      </c>
      <c r="PG352" s="119">
        <f>OW352*3 + (OR352+OS352+OU352)*2 + OX352</f>
        <v>288</v>
      </c>
      <c r="PH352" s="118">
        <f t="shared" ref="PH352:PM352" si="827">ROUND(PB352/MAX(PB$9:PB$497)*100,0)</f>
        <v>74</v>
      </c>
      <c r="PI352" s="115">
        <f t="shared" si="827"/>
        <v>51</v>
      </c>
      <c r="PJ352" s="115">
        <f t="shared" si="827"/>
        <v>70</v>
      </c>
      <c r="PK352" s="115">
        <f t="shared" si="827"/>
        <v>78</v>
      </c>
      <c r="PL352" s="115">
        <f t="shared" si="827"/>
        <v>47</v>
      </c>
      <c r="PM352" s="119">
        <f t="shared" si="827"/>
        <v>42</v>
      </c>
      <c r="PN352" s="118">
        <f t="shared" ref="PN352:PS352" si="828">RANK(PH352,PH$9:PH$497,0)</f>
        <v>38</v>
      </c>
      <c r="PO352" s="115">
        <f t="shared" si="828"/>
        <v>128</v>
      </c>
      <c r="PP352" s="115">
        <f t="shared" si="828"/>
        <v>67</v>
      </c>
      <c r="PQ352" s="115">
        <f t="shared" si="828"/>
        <v>21</v>
      </c>
      <c r="PR352" s="115">
        <f t="shared" si="828"/>
        <v>213</v>
      </c>
      <c r="PS352" s="119">
        <f t="shared" si="828"/>
        <v>219</v>
      </c>
      <c r="PT352" s="120">
        <f t="shared" ref="PT352:QC352" si="829">ROUND(FZ352/MAX(FZ$9:FZ$497)*100,0)</f>
        <v>37</v>
      </c>
      <c r="PU352" s="115">
        <f t="shared" si="829"/>
        <v>19</v>
      </c>
      <c r="PV352" s="115">
        <f t="shared" si="829"/>
        <v>67</v>
      </c>
      <c r="PW352" s="115">
        <f t="shared" si="829"/>
        <v>25</v>
      </c>
      <c r="PX352" s="115">
        <f t="shared" si="829"/>
        <v>8</v>
      </c>
      <c r="PY352" s="115">
        <f t="shared" si="829"/>
        <v>8</v>
      </c>
      <c r="PZ352" s="115">
        <f t="shared" si="829"/>
        <v>48</v>
      </c>
      <c r="QA352" s="116">
        <f t="shared" si="829"/>
        <v>61</v>
      </c>
      <c r="QB352" s="115">
        <f t="shared" si="829"/>
        <v>48</v>
      </c>
      <c r="QC352" s="121">
        <f t="shared" si="829"/>
        <v>65</v>
      </c>
      <c r="QD352" s="120">
        <f t="shared" ref="QD352:QM352" si="830">ROUND(AVERAGEIF($ES$9:$ES$497,$ES352,PT$9:PT$497),0)</f>
        <v>50</v>
      </c>
      <c r="QE352" s="120">
        <f t="shared" si="830"/>
        <v>37</v>
      </c>
      <c r="QF352" s="120">
        <f t="shared" si="830"/>
        <v>50</v>
      </c>
      <c r="QG352" s="120">
        <f t="shared" si="830"/>
        <v>43</v>
      </c>
      <c r="QH352" s="120">
        <f t="shared" si="830"/>
        <v>18</v>
      </c>
      <c r="QI352" s="120">
        <f t="shared" si="830"/>
        <v>20</v>
      </c>
      <c r="QJ352" s="120">
        <f t="shared" si="830"/>
        <v>46</v>
      </c>
      <c r="QK352" s="120">
        <f t="shared" si="830"/>
        <v>47</v>
      </c>
      <c r="QL352" s="120">
        <f t="shared" si="830"/>
        <v>45</v>
      </c>
      <c r="QM352" s="120">
        <f t="shared" si="830"/>
        <v>49</v>
      </c>
      <c r="QN352" s="114">
        <f>PV352*4 + (PT352+PU352+PZ352)*2 + (PW352+QA352)</f>
        <v>562</v>
      </c>
      <c r="QO352" s="115">
        <f>PX352*4 + (PT352+PU352+PZ352)*2 + (PW352+QA352)</f>
        <v>326</v>
      </c>
      <c r="QP352" s="115">
        <f>(PV352+PX352)*4 + (PT352+PU352+PZ352)*2 + (PW352+QA352)</f>
        <v>594</v>
      </c>
      <c r="QQ352" s="115">
        <f>(PV352+QA352)*4 + (PT352+PU352+PZ352)*2 + (PW352)</f>
        <v>745</v>
      </c>
      <c r="QR352" s="115">
        <f>(PT352+PW352)*4 + (PU352+PY352)*2 + PZ352</f>
        <v>350</v>
      </c>
      <c r="QS352" s="119">
        <f>PY352*4 + (PT352+PU352+PW352)*2 + PZ352</f>
        <v>242</v>
      </c>
      <c r="QT352" s="114">
        <f t="shared" ref="QT352:QY352" si="831">ROUND((QN352-MIN(QN$9:QN$497))/(MAX(QN$9:QN$497)-MIN(QN$9:QN$497))*100,0)</f>
        <v>52</v>
      </c>
      <c r="QU352" s="115">
        <f t="shared" si="831"/>
        <v>17</v>
      </c>
      <c r="QV352" s="115">
        <f t="shared" si="831"/>
        <v>35</v>
      </c>
      <c r="QW352" s="115">
        <f t="shared" si="831"/>
        <v>58</v>
      </c>
      <c r="QX352" s="115">
        <f t="shared" si="831"/>
        <v>18</v>
      </c>
      <c r="QY352" s="115">
        <f t="shared" si="831"/>
        <v>14</v>
      </c>
      <c r="QZ352" s="114">
        <f t="shared" ref="QZ352:RE352" si="832">RANK(QN352,QN$9:QN$497,0)</f>
        <v>90</v>
      </c>
      <c r="RA352" s="115">
        <f t="shared" si="832"/>
        <v>324</v>
      </c>
      <c r="RB352" s="115">
        <f t="shared" si="832"/>
        <v>149</v>
      </c>
      <c r="RC352" s="115">
        <f t="shared" si="832"/>
        <v>61</v>
      </c>
      <c r="RD352" s="115">
        <f t="shared" si="832"/>
        <v>407</v>
      </c>
      <c r="RE352" s="115">
        <f t="shared" si="832"/>
        <v>406</v>
      </c>
      <c r="RF352" s="122"/>
      <c r="RG352" s="115">
        <f>($RH$3*(IH352+IJ352)*100*100/MAX(EX$9:EX$497)*$RO$3) +($RH$3*(II352+IJ352)*100*100/MAX(EX$9:EX$497)*$RO$4) + ($RH$3*IK352*100*100/MAX(EX$9:EX$497)*0.098)</f>
        <v>7.4791666666666661</v>
      </c>
      <c r="RH352" s="115">
        <f>($RH$4*IL352*100*100/MAX(EZ$9:EZ$497))*$RQ$3</f>
        <v>0</v>
      </c>
      <c r="RI352" s="115">
        <f>($RH$3*IM352*100*100/MAX(EY$9:EY$497))*$RQ$4</f>
        <v>0</v>
      </c>
      <c r="RJ352" s="115">
        <f>($RH$3*IN352*100*100/MAX(EX$9:EX$497))</f>
        <v>0</v>
      </c>
      <c r="RK352" s="115">
        <f>($RH$4*IO352*100*100/MAX(EZ$9:EZ$497))*$RQ$3</f>
        <v>0</v>
      </c>
      <c r="RL352" s="115">
        <f>(($RL$4*IP352*100*((100/MAX(EX$9:EX$497)+100/MAX(EZ$9:EZ$497))/2))+($RL$4*IQ352*100*((100/MAX(EX$9:EX$497)+100/MAX(EZ$9:EZ$497))/2))+($RL$4*IR352*100*((100/MAX(EX$9:EX$497)+100/MAX(EZ$9:EZ$497))/2))+($RL$4*IS352*100*((100/MAX(EX$9:EX$497)+100/MAX(EZ$9:EZ$497))/2))+($RL$4*IT352*100*((100/MAX(EX$9:EX$497)+100/MAX(EZ$9:EZ$497))/2))+($RL$4*IU352*100*((100/MAX(EX$9:EX$497)+100/MAX(EZ$9:EZ$497))/2))+($RL$4*IV352*100*((100/MAX(EX$9:EX$497)+100/MAX(EZ$9:EZ$497))/2))+($RL$4*IW352*100*((100/MAX(EX$9:EX$497)+100/MAX(EZ$9:EZ$497))/2)))*$RS$3</f>
        <v>0</v>
      </c>
      <c r="RM352" s="115">
        <f>(($RH$3*IX352*100*100/MAX(EX$9:EX$497))+($RH$3*IY352*100*100/MAX(EX$9:EX$497))+($RH$3*IZ352*100*100/MAX(EX$9:EX$497))+($RH$3*JA352*100*100/MAX(EX$9:EX$497))+($RH$3*JB352*100*100/MAX(EX$9:EX$497))+($RH$3*JC352*100*100/MAX(EX$9:EX$497))+($RH$3*JD352*100*100/MAX(EX$9:EX$497))+($RH$3*JE352*100*100/MAX(EX$9:EX$497)))*$RS$4</f>
        <v>0</v>
      </c>
      <c r="RN352" s="115">
        <f>(($RH$4*JF352*100*100/MAX(EZ$9:EZ$497)) + ($RH$4*JG352*100*100/MAX(EZ$9:EZ$497)) + ($RH$4*JH352*100*100/MAX(EZ$9:EZ$497)) + ($RH$4*JI352*100*100/MAX(EZ$9:EZ$497)) + ($RH$4*JJ352*100*100/MAX(EZ$9:EZ$497)) + ($RH$4*JK352*100*100/MAX(EZ$9:EZ$497)) + ($RH$4*JL352*100*100/MAX(EZ$9:EZ$497)) + ($RH$4*JM352*100*100/MAX(EZ$9:EZ$497)))*$RU$3</f>
        <v>0</v>
      </c>
      <c r="RO352" s="115">
        <f>(($RL$4*JN352*100*((100/MAX(EX$9:EX$497)+100/MAX(EZ$9:EZ$497))/2))+($RL$4*JO352*100*((100/MAX(EX$9:EX$497)+100/MAX(EZ$9:EZ$497))/2))+($RL$4*JP352*100*((100/MAX(EX$9:EX$497)+100/MAX(EZ$9:EZ$497))/2))+($RL$4*JQ352*100*((100/MAX(EX$9:EX$497)+100/MAX(EZ$9:EZ$497))/2))+($RL$4*JR352*100*((100/MAX(EX$9:EX$497)+100/MAX(EZ$9:EZ$497))/2))+($RL$4*JS352*100*((100/MAX(EX$9:EX$497)+100/MAX(EZ$9:EZ$497))/2))+($RL$4*JT352*100*((100/MAX(EX$9:EX$497)+100/MAX(EZ$9:EZ$497))/2))+($RL$4*JU352*100*((100/MAX(EX$9:EX$497)+100/MAX(EZ$9:EZ$497))/2))+($RL$4*JV352*100*((100/MAX(EX$9:EX$497)+100/MAX(EZ$9:EZ$497))/2))+($RL$4*JW352*100*((100/MAX(EX$9:EX$497)+100/MAX(EZ$9:EZ$497))/2))+($RL$4*JX352*100*((100/MAX(EX$9:EX$497)+100/MAX(EZ$9:EZ$497))/2))+($RL$4*JY352*100*((100/MAX(EX$9:EX$497)+100/MAX(EZ$9:EZ$497))/2))+($RL$4*JZ352*100*((100/MAX(EX$9:EX$497)+100/MAX(EZ$9:EZ$497))/2)))*$RW$3/2</f>
        <v>5.2266666666666675</v>
      </c>
      <c r="RP352" s="119">
        <f>($RJ$3*KA352*100*100/MAX(FA$9:FA$497)) + ($RJ$3*KB352*100*100/MAX(FA$9:FA$497)/2) + ($RJ$3*KC352*100*100/MAX(FA$9:FA$497)/2) + ($RJ$3*KD352*100*100/MAX(FA$9:FA$497)/4) + ($RJ$3*KE352*100*100/MAX(FA$9:FA$497)/4)</f>
        <v>0</v>
      </c>
      <c r="RQ352" s="118">
        <f>($RL$4*KF352*100*((100/MAX(EX$9:EX$497)+100/MAX(EZ$9:EZ$497)))) * ($RO$3/2) + (($RL$4*KG352*100*((100/MAX(EX$9:EX$497)+100/MAX(EZ$9:EZ$497))))+($RL$4*KH352*100*((100/MAX(EX$9:EX$497)+100/MAX(EZ$9:EZ$497))))+($RL$4*KI352*100*((100/MAX(EX$9:EX$497)+100/MAX(EZ$9:EZ$497))))+($RL$4*KJ352*100*((100/MAX(EX$9:EX$497)+100/MAX(EZ$9:EZ$497))))+($RL$4*KK352*100*((100/MAX(EX$9:EX$497)+100/MAX(EZ$9:EZ$497))))+($RL$4*KL352*100*((100/MAX(EX$9:EX$497)+100/MAX(EZ$9:EZ$497))))+($RL$4*KM352*100*((100/MAX(EX$9:EX$497)+100/MAX(EZ$9:EZ$497))))+($RL$4*KN352*100*((100/MAX(EX$9:EX$497)+100/MAX(EZ$9:EZ$497))))+($RL$4*KO352*100*((100/MAX(EX$9:EX$497)+100/MAX(EZ$9:EZ$497))))+($RL$4*KP352*100*((100/MAX(EX$9:EX$497)+100/MAX(EZ$9:EZ$497))))+($RL$4*KQ352*100*((100/MAX(EX$9:EX$497)+100/MAX(EZ$9:EZ$497))))+($RL$4*KR352*100*((100/MAX(EX$9:EX$497)+100/MAX(EZ$9:EZ$497))))+($RL$4*KS352*100*((100/MAX(EX$9:EX$497)+100/MAX(EZ$9:EZ$497))))+($RL$4*KV352*100*((100/MAX(EX$9:EX$497)+100/MAX(EZ$9:EZ$497))))) * (($RO$3+$RO$4)/6)</f>
        <v>0</v>
      </c>
      <c r="RR352" s="115">
        <f>(($RL$4*KW352*100*((100/MAX(EX$9:EX$497)+100/MAX(EZ$9:EZ$497))))) * ($RO$3/2) + (($RL$4*KX352*100*((100/MAX(EX$9:EX$497)+100/MAX(EZ$9:EZ$497))))+($RL$4*KY352*100*((100/MAX(EX$9:EX$497)+100/MAX(EZ$9:EZ$497))))+($RL$4*KZ352*100*((100/MAX(EX$9:EX$497)+100/MAX(EZ$9:EZ$497))))+($RL$4*LA352*100*((100/MAX(EX$9:EX$497)+100/MAX(EZ$9:EZ$497))))+($RL$4*LB352*100*((100/MAX(EX$9:EX$497)+100/MAX(EZ$9:EZ$497))))+($RL$4*LC352*100*((100/MAX(EX$9:EX$497)+100/MAX(EZ$9:EZ$497))))) * (($RO$3+$RO$4)/6)</f>
        <v>0</v>
      </c>
      <c r="RS352" s="119">
        <f>(($RL$4*LD352*100*((100/MAX(EX$9:EX$497)+100/MAX(EZ$9:EZ$497))))+($RL$4*LE352*100*((100/MAX(EX$9:EX$497)+100/MAX(EZ$9:EZ$497))))) * (($RO$3+$RO$4)/6)</f>
        <v>0</v>
      </c>
      <c r="RT352" s="118">
        <f>($RJ$4*LH352*100*(100/MAX(EV$9:EV$497)))+($RJ$4*LI352*100*(100/MAX(EV$9:EV$497)))</f>
        <v>0</v>
      </c>
      <c r="RU352" s="119">
        <f>($RJ$4*LJ352*(100/MAX(EV$9:EV$497)))/2 + ($RL$3*LK352*(100/MAX(EW$9:EW$497))) + ($RJ$4*LL352*(100/MAX(EV$9:EV$497)))/4 + ($RL$3*LM352*(100/MAX(EW$9:EW$497)))</f>
        <v>0</v>
      </c>
      <c r="RV352" s="118">
        <f>($RJ$4*LN352*100*100/MAX(EV$9:EV$497)/2)+($RJ$4*LO352*100*100/MAX(EV$9:EV$497)/2)+($RJ$4*LP352*100*100/MAX(EV$9:EV$497))+($RJ$4*LQ352*100*100/MAX(EV$9:EV$497))+($RJ$4*LR352*100*100/MAX(EV$9:EV$497))</f>
        <v>0</v>
      </c>
      <c r="RW352" s="115">
        <f>($RJ$4*LS352*100*100/MAX(EV$9:EV$497)) + (($RJ$4*LT352*100*100/MAX(EV$9:EV$497))+($RJ$4*LU352*100*100/MAX(EV$9:EV$497))+($RJ$4*LV352*100*100/MAX(EV$9:EV$497))+($RJ$4*LW352*100*100/MAX(EV$9:EV$497))+($RJ$4*LX352*100*100/MAX(EV$9:EV$497))+($RJ$4*LY352*100*100/MAX(EV$9:EV$497))+($RJ$4*LZ352*100*100/MAX(EV$9:EV$497))+($RJ$4*MA352*100*100/MAX(EV$9:EV$497)))/2</f>
        <v>0</v>
      </c>
      <c r="RX352" s="119">
        <f>($RJ$4*MB352*100*100/MAX(EV$9:EV$497))+($RJ$4*MC352*100*100/MAX(EV$9:EV$497))+($RJ$4*MD352*100*100/MAX(EV$9:EV$497))+($RJ$4*ME352*100*100/MAX(EV$9:EV$497))+($RJ$4*MF352*100*100/MAX(EV$9:EV$497))+($RJ$4*MG352*100*100/MAX(EV$9:EV$497))+($RJ$4*MH352*100*100/MAX(EV$9:EV$497))+($RJ$4*MI352*100*100/MAX(EV$9:EV$497))+($RJ$4*MJ352*100*100/MAX(EV$9:EV$497))+($RJ$4*MK352*100*100/MAX(EV$9:EV$497))+($RJ$4*ML352*100*100/MAX(EV$9:EV$497))+($RJ$4*MM352*100*100/MAX(EV$9:EV$497))+($RJ$4*MN352*100*100/MAX(EV$9:EV$497))</f>
        <v>8.4269662921348321</v>
      </c>
      <c r="RY352" s="118">
        <f>($RJ$4*MQ352*100*100/MAX(EV$9:EV$497))/2 + (($RJ$4*MR352*100*100/MAX(EV$9:EV$497))+($RJ$4*MS352*100*100/MAX(EV$9:EV$497))+($RJ$4*MT352*100*100/MAX(EV$9:EV$497))+($RJ$4*MU352*100*100/MAX(EV$9:EV$497))+($RJ$4*MV352*100*100/MAX(EV$9:EV$497))+($RJ$4*MW352*100*100/MAX(EV$9:EV$497))+($RJ$4*MX352*100*100/MAX(EV$9:EV$497))+($RJ$4*MY352*100*100/MAX(EV$9:EV$497))+($RJ$4*MZ352*100*100/MAX(EV$9:EV$497))+($RJ$4*NA352*100*100/MAX(EV$9:EV$497))+($RJ$4*NB352*100*100/MAX(EV$9:EV$497))+($RJ$4*NC352*100*100/MAX(EV$9:EV$497))+($RJ$4*ND352*100*100/MAX(EV$9:EV$497))+($RJ$4*NG352*100*100/MAX(EV$9:EV$497)))/4</f>
        <v>2.106741573033708</v>
      </c>
      <c r="RZ352" s="115">
        <f>($RJ$4*NH352*100*100/MAX(EV$9:EV$497))/2 + (($RJ$4*NI352*100*100/MAX(EV$9:EV$497))+($RJ$4*NJ352*100*100/MAX(EV$9:EV$497))+($RJ$4*NK352*100*100/MAX(EV$9:EV$497))+($RJ$4*NL352*100*100/MAX(EV$9:EV$497))+($RJ$4*NM352*100*100/MAX(EV$9:EV$497))+($RJ$4*NN352*100*100/MAX(EV$9:EV$497)))/4</f>
        <v>0</v>
      </c>
      <c r="SA352" s="117">
        <f>(($RJ$4*NO352*100*100/MAX(EV$9:EV$497))+($RJ$4*NP352*100*100/MAX(EV$9:EV$497)))/4</f>
        <v>0</v>
      </c>
      <c r="SB352" s="118">
        <f>SUM(RG352:SA352)</f>
        <v>23.239541198501875</v>
      </c>
      <c r="SC352" s="115">
        <f>RG352 + RJ352 + RL352 + RM352 + RO352 + SUM(RQ352:RS352)/2 +  SUM(RT352:SA352)/5</f>
        <v>14.812574906367043</v>
      </c>
      <c r="SD352" s="115">
        <f>(RH352+RK352+RL352/$RS$3*$RU$3+RN352)*$RY$3+RO352+SUM(RQ352:RS352)/5 + SUM(RT352:SA352)/4</f>
        <v>7.8600936329588027</v>
      </c>
      <c r="SE352" s="115">
        <f>RG352+RJ352+RL352/$RS$3+RM352/$RS$4+RO352 + SUM(RQ352:RS352)/2 +  SUM(RT352:SA352)/5</f>
        <v>14.812574906367043</v>
      </c>
      <c r="SF352" s="115">
        <f>RI352*$RY$4+RL352+RO352 + SUM(RQ352:RS352)/5 +  SUM(RT352:SA352)/4</f>
        <v>7.8600936329588027</v>
      </c>
      <c r="SG352" s="115">
        <f>RP352*2 + SUM(RT352:SA352)</f>
        <v>10.533707865168541</v>
      </c>
      <c r="SH352" s="115">
        <f t="shared" ref="SH352:SM352" si="833">ROUND(SB352/MAX(SB$9:SB$497)*100,0)</f>
        <v>29</v>
      </c>
      <c r="SI352" s="115">
        <f t="shared" si="833"/>
        <v>22</v>
      </c>
      <c r="SJ352" s="115">
        <f t="shared" si="833"/>
        <v>13</v>
      </c>
      <c r="SK352" s="115">
        <f t="shared" si="833"/>
        <v>11</v>
      </c>
      <c r="SL352" s="115">
        <f t="shared" si="833"/>
        <v>19</v>
      </c>
      <c r="SM352" s="121">
        <f t="shared" si="833"/>
        <v>10</v>
      </c>
      <c r="SN352" s="115">
        <f t="shared" ref="SN352:SS352" si="834">ROUND(AVERAGEIF($ES$9:$ES$497,$ES352,SH$9:SH$497),0)</f>
        <v>24</v>
      </c>
      <c r="SO352" s="115">
        <f t="shared" si="834"/>
        <v>22</v>
      </c>
      <c r="SP352" s="115">
        <f t="shared" si="834"/>
        <v>5</v>
      </c>
      <c r="SQ352" s="115">
        <f t="shared" si="834"/>
        <v>19</v>
      </c>
      <c r="SR352" s="115">
        <f t="shared" si="834"/>
        <v>8</v>
      </c>
      <c r="SS352" s="121">
        <f t="shared" si="834"/>
        <v>6</v>
      </c>
      <c r="ST352" s="114">
        <f t="shared" ref="ST352:SY352" si="835">RANK(SB352,SB$9:SB$497,0)</f>
        <v>149</v>
      </c>
      <c r="SU352" s="115">
        <f t="shared" si="835"/>
        <v>135</v>
      </c>
      <c r="SV352" s="115">
        <f t="shared" si="835"/>
        <v>80</v>
      </c>
      <c r="SW352" s="115">
        <f t="shared" si="835"/>
        <v>148</v>
      </c>
      <c r="SX352" s="115">
        <f t="shared" si="835"/>
        <v>30</v>
      </c>
      <c r="SY352" s="115">
        <f t="shared" si="835"/>
        <v>86</v>
      </c>
      <c r="SZ352" s="115">
        <f t="shared" ref="SZ352:TE352" si="836">COUNTIFS(SB$9:SB$497,"&gt;"&amp;SB352,$ES$9:$ES$497,$ES352)+1</f>
        <v>33</v>
      </c>
      <c r="TA352" s="115">
        <f t="shared" si="836"/>
        <v>40</v>
      </c>
      <c r="TB352" s="115">
        <f t="shared" si="836"/>
        <v>9</v>
      </c>
      <c r="TC352" s="115">
        <f t="shared" si="836"/>
        <v>46</v>
      </c>
      <c r="TD352" s="115">
        <f t="shared" si="836"/>
        <v>8</v>
      </c>
      <c r="TE352" s="117">
        <f t="shared" si="836"/>
        <v>18</v>
      </c>
      <c r="TF352" s="118">
        <f>MAX(PH352:PM352)+SH352</f>
        <v>107</v>
      </c>
      <c r="TG352" s="115">
        <f>PH352+SI352</f>
        <v>96</v>
      </c>
      <c r="TH352" s="115">
        <f>PI352+SJ352</f>
        <v>64</v>
      </c>
      <c r="TI352" s="115">
        <f>PJ352+SK352</f>
        <v>81</v>
      </c>
      <c r="TJ352" s="115">
        <f>PK352+SL352</f>
        <v>97</v>
      </c>
      <c r="TK352" s="115">
        <f>PL352+SM352</f>
        <v>57</v>
      </c>
      <c r="TL352" s="117">
        <f>PM352+SM352</f>
        <v>52</v>
      </c>
      <c r="TM352" s="118">
        <f t="shared" ref="TM352:TS352" si="837">ROUND(TF352/MAX(TF$9:TF$497)*100,0)</f>
        <v>59</v>
      </c>
      <c r="TN352" s="115">
        <f t="shared" si="837"/>
        <v>53</v>
      </c>
      <c r="TO352" s="115">
        <f t="shared" si="837"/>
        <v>35</v>
      </c>
      <c r="TP352" s="115">
        <f t="shared" si="837"/>
        <v>45</v>
      </c>
      <c r="TQ352" s="115">
        <f t="shared" si="837"/>
        <v>49</v>
      </c>
      <c r="TR352" s="115">
        <f t="shared" si="837"/>
        <v>29</v>
      </c>
      <c r="TS352" s="119">
        <f t="shared" si="837"/>
        <v>27</v>
      </c>
      <c r="TT352" s="120">
        <f t="shared" ref="TT352:TZ352" si="838">RANK(TM352,TM$9:TM$497,0)</f>
        <v>106</v>
      </c>
      <c r="TU352" s="115">
        <f t="shared" si="838"/>
        <v>81</v>
      </c>
      <c r="TV352" s="115">
        <f t="shared" si="838"/>
        <v>95</v>
      </c>
      <c r="TW352" s="115">
        <f t="shared" si="838"/>
        <v>107</v>
      </c>
      <c r="TX352" s="115">
        <f t="shared" si="838"/>
        <v>20</v>
      </c>
      <c r="TY352" s="115">
        <f t="shared" si="838"/>
        <v>197</v>
      </c>
      <c r="TZ352" s="121">
        <f t="shared" si="838"/>
        <v>188</v>
      </c>
      <c r="UA352" s="132"/>
      <c r="UB352" s="7" t="s">
        <v>1</v>
      </c>
    </row>
    <row r="353" spans="1:548" x14ac:dyDescent="0.15">
      <c r="A353" s="62">
        <v>345</v>
      </c>
      <c r="B353" s="200" t="s">
        <v>1362</v>
      </c>
      <c r="C353" s="143"/>
      <c r="D353" s="143"/>
      <c r="E353" s="161" t="s">
        <v>1013</v>
      </c>
      <c r="F353" s="65" t="s">
        <v>908</v>
      </c>
      <c r="G353" s="65" t="s">
        <v>908</v>
      </c>
      <c r="H353" s="65" t="s">
        <v>927</v>
      </c>
      <c r="I353" s="66" t="s">
        <v>521</v>
      </c>
      <c r="J353" s="67" t="s">
        <v>521</v>
      </c>
      <c r="K353" s="67" t="s">
        <v>521</v>
      </c>
      <c r="L353" s="67" t="s">
        <v>521</v>
      </c>
      <c r="M353" s="67" t="s">
        <v>521</v>
      </c>
      <c r="N353" s="67" t="s">
        <v>521</v>
      </c>
      <c r="O353" s="67" t="s">
        <v>521</v>
      </c>
      <c r="P353" s="67" t="s">
        <v>521</v>
      </c>
      <c r="Q353" s="67" t="s">
        <v>521</v>
      </c>
      <c r="R353" s="68" t="s">
        <v>521</v>
      </c>
      <c r="S353" s="69" t="s">
        <v>521</v>
      </c>
      <c r="T353" s="67" t="s">
        <v>521</v>
      </c>
      <c r="U353" s="67" t="s">
        <v>521</v>
      </c>
      <c r="V353" s="67" t="s">
        <v>521</v>
      </c>
      <c r="W353" s="67" t="s">
        <v>521</v>
      </c>
      <c r="X353" s="67" t="s">
        <v>521</v>
      </c>
      <c r="Y353" s="67" t="s">
        <v>521</v>
      </c>
      <c r="Z353" s="67" t="s">
        <v>521</v>
      </c>
      <c r="AA353" s="67" t="s">
        <v>521</v>
      </c>
      <c r="AB353" s="68" t="s">
        <v>521</v>
      </c>
      <c r="AC353" s="69" t="s">
        <v>521</v>
      </c>
      <c r="AD353" s="67" t="s">
        <v>521</v>
      </c>
      <c r="AE353" s="67" t="s">
        <v>521</v>
      </c>
      <c r="AF353" s="67" t="s">
        <v>521</v>
      </c>
      <c r="AG353" s="67" t="s">
        <v>521</v>
      </c>
      <c r="AH353" s="67" t="s">
        <v>521</v>
      </c>
      <c r="AI353" s="67" t="s">
        <v>521</v>
      </c>
      <c r="AJ353" s="67" t="s">
        <v>521</v>
      </c>
      <c r="AK353" s="67" t="s">
        <v>521</v>
      </c>
      <c r="AL353" s="68" t="s">
        <v>521</v>
      </c>
      <c r="AM353" s="69" t="s">
        <v>521</v>
      </c>
      <c r="AN353" s="67" t="s">
        <v>521</v>
      </c>
      <c r="AO353" s="67" t="s">
        <v>521</v>
      </c>
      <c r="AP353" s="67" t="s">
        <v>521</v>
      </c>
      <c r="AQ353" s="67" t="s">
        <v>521</v>
      </c>
      <c r="AR353" s="67" t="s">
        <v>521</v>
      </c>
      <c r="AS353" s="67" t="s">
        <v>521</v>
      </c>
      <c r="AT353" s="67" t="s">
        <v>521</v>
      </c>
      <c r="AU353" s="67" t="s">
        <v>521</v>
      </c>
      <c r="AV353" s="68" t="s">
        <v>521</v>
      </c>
      <c r="AW353" s="69" t="s">
        <v>521</v>
      </c>
      <c r="AX353" s="67" t="s">
        <v>521</v>
      </c>
      <c r="AY353" s="67" t="s">
        <v>521</v>
      </c>
      <c r="AZ353" s="67" t="s">
        <v>521</v>
      </c>
      <c r="BA353" s="67" t="s">
        <v>521</v>
      </c>
      <c r="BB353" s="67" t="s">
        <v>521</v>
      </c>
      <c r="BC353" s="67" t="s">
        <v>521</v>
      </c>
      <c r="BD353" s="67" t="s">
        <v>521</v>
      </c>
      <c r="BE353" s="67" t="s">
        <v>521</v>
      </c>
      <c r="BF353" s="68" t="s">
        <v>521</v>
      </c>
      <c r="BG353" s="69" t="s">
        <v>521</v>
      </c>
      <c r="BH353" s="67" t="s">
        <v>521</v>
      </c>
      <c r="BI353" s="67" t="s">
        <v>521</v>
      </c>
      <c r="BJ353" s="67" t="s">
        <v>521</v>
      </c>
      <c r="BK353" s="67" t="s">
        <v>521</v>
      </c>
      <c r="BL353" s="67" t="s">
        <v>521</v>
      </c>
      <c r="BM353" s="67" t="s">
        <v>521</v>
      </c>
      <c r="BN353" s="67" t="s">
        <v>521</v>
      </c>
      <c r="BO353" s="67" t="s">
        <v>521</v>
      </c>
      <c r="BP353" s="68" t="s">
        <v>521</v>
      </c>
      <c r="BQ353" s="70" t="s">
        <v>521</v>
      </c>
      <c r="BR353" s="67" t="s">
        <v>521</v>
      </c>
      <c r="BS353" s="67" t="s">
        <v>521</v>
      </c>
      <c r="BT353" s="67" t="s">
        <v>521</v>
      </c>
      <c r="BU353" s="67" t="s">
        <v>521</v>
      </c>
      <c r="BV353" s="67" t="s">
        <v>521</v>
      </c>
      <c r="BW353" s="67" t="s">
        <v>521</v>
      </c>
      <c r="BX353" s="67" t="s">
        <v>521</v>
      </c>
      <c r="BY353" s="67" t="s">
        <v>521</v>
      </c>
      <c r="BZ353" s="68" t="s">
        <v>521</v>
      </c>
      <c r="CA353" s="69" t="s">
        <v>521</v>
      </c>
      <c r="CB353" s="67" t="s">
        <v>521</v>
      </c>
      <c r="CC353" s="67" t="s">
        <v>521</v>
      </c>
      <c r="CD353" s="67" t="s">
        <v>521</v>
      </c>
      <c r="CE353" s="67" t="s">
        <v>521</v>
      </c>
      <c r="CF353" s="67" t="s">
        <v>521</v>
      </c>
      <c r="CG353" s="67" t="s">
        <v>521</v>
      </c>
      <c r="CH353" s="67" t="s">
        <v>521</v>
      </c>
      <c r="CI353" s="67" t="s">
        <v>521</v>
      </c>
      <c r="CJ353" s="68" t="s">
        <v>521</v>
      </c>
      <c r="CK353" s="69" t="s">
        <v>521</v>
      </c>
      <c r="CL353" s="67" t="s">
        <v>521</v>
      </c>
      <c r="CM353" s="67" t="s">
        <v>521</v>
      </c>
      <c r="CN353" s="67" t="s">
        <v>521</v>
      </c>
      <c r="CO353" s="67" t="s">
        <v>521</v>
      </c>
      <c r="CP353" s="67" t="s">
        <v>521</v>
      </c>
      <c r="CQ353" s="67" t="s">
        <v>521</v>
      </c>
      <c r="CR353" s="67" t="s">
        <v>521</v>
      </c>
      <c r="CS353" s="67" t="s">
        <v>521</v>
      </c>
      <c r="CT353" s="68" t="s">
        <v>521</v>
      </c>
      <c r="CU353" s="69" t="s">
        <v>521</v>
      </c>
      <c r="CV353" s="67" t="s">
        <v>521</v>
      </c>
      <c r="CW353" s="67" t="s">
        <v>521</v>
      </c>
      <c r="CX353" s="67" t="s">
        <v>521</v>
      </c>
      <c r="CY353" s="67" t="s">
        <v>521</v>
      </c>
      <c r="CZ353" s="67" t="s">
        <v>521</v>
      </c>
      <c r="DA353" s="67" t="s">
        <v>521</v>
      </c>
      <c r="DB353" s="67" t="s">
        <v>521</v>
      </c>
      <c r="DC353" s="67" t="s">
        <v>521</v>
      </c>
      <c r="DD353" s="68" t="s">
        <v>521</v>
      </c>
      <c r="DE353" s="69" t="s">
        <v>521</v>
      </c>
      <c r="DF353" s="71" t="s">
        <v>521</v>
      </c>
      <c r="DG353" s="67" t="s">
        <v>521</v>
      </c>
      <c r="DH353" s="67" t="s">
        <v>521</v>
      </c>
      <c r="DI353" s="67" t="s">
        <v>521</v>
      </c>
      <c r="DJ353" s="67" t="s">
        <v>521</v>
      </c>
      <c r="DK353" s="67" t="s">
        <v>521</v>
      </c>
      <c r="DL353" s="67" t="s">
        <v>521</v>
      </c>
      <c r="DM353" s="67" t="s">
        <v>521</v>
      </c>
      <c r="DN353" s="68" t="s">
        <v>521</v>
      </c>
      <c r="DO353" s="70" t="s">
        <v>521</v>
      </c>
      <c r="DP353" s="71" t="s">
        <v>521</v>
      </c>
      <c r="DQ353" s="67" t="s">
        <v>521</v>
      </c>
      <c r="DR353" s="67" t="s">
        <v>521</v>
      </c>
      <c r="DS353" s="67" t="s">
        <v>521</v>
      </c>
      <c r="DT353" s="67" t="s">
        <v>521</v>
      </c>
      <c r="DU353" s="67" t="s">
        <v>521</v>
      </c>
      <c r="DV353" s="67" t="s">
        <v>521</v>
      </c>
      <c r="DW353" s="67" t="s">
        <v>521</v>
      </c>
      <c r="DX353" s="72" t="s">
        <v>521</v>
      </c>
      <c r="DY353" s="146"/>
      <c r="DZ353" s="74"/>
      <c r="EA353" s="74"/>
      <c r="EB353" s="74"/>
      <c r="EC353" s="75"/>
      <c r="ED353" s="168"/>
      <c r="EE353" s="74"/>
      <c r="EF353" s="74"/>
      <c r="EG353" s="74"/>
      <c r="EH353" s="77"/>
      <c r="EI353" s="73"/>
      <c r="EJ353" s="74"/>
      <c r="EK353" s="74"/>
      <c r="EL353" s="74"/>
      <c r="EM353" s="75"/>
      <c r="EN353" s="78"/>
      <c r="EO353" s="79"/>
      <c r="EP353" s="79"/>
      <c r="EQ353" s="79"/>
      <c r="ER353" s="80"/>
      <c r="ES353" s="128" t="s">
        <v>908</v>
      </c>
      <c r="ET353" s="82"/>
      <c r="EU353" s="83"/>
      <c r="EV353" s="146"/>
      <c r="EW353" s="147"/>
      <c r="EX353" s="147"/>
      <c r="EY353" s="147"/>
      <c r="EZ353" s="147"/>
      <c r="FA353" s="147"/>
      <c r="FB353" s="147"/>
      <c r="FC353" s="147"/>
      <c r="FD353" s="147"/>
      <c r="FE353" s="170"/>
      <c r="FF353" s="73"/>
      <c r="FG353" s="74"/>
      <c r="FH353" s="74"/>
      <c r="FI353" s="74"/>
      <c r="FJ353" s="74"/>
      <c r="FK353" s="74"/>
      <c r="FL353" s="74"/>
      <c r="FM353" s="74"/>
      <c r="FN353" s="74"/>
      <c r="FO353" s="84"/>
      <c r="FP353" s="73"/>
      <c r="FQ353" s="74"/>
      <c r="FR353" s="74"/>
      <c r="FS353" s="74"/>
      <c r="FT353" s="74"/>
      <c r="FU353" s="74"/>
      <c r="FV353" s="74"/>
      <c r="FW353" s="74"/>
      <c r="FX353" s="74"/>
      <c r="FY353" s="84"/>
      <c r="FZ353" s="85"/>
      <c r="GA353" s="86"/>
      <c r="GB353" s="86"/>
      <c r="GC353" s="86"/>
      <c r="GD353" s="86"/>
      <c r="GE353" s="86"/>
      <c r="GF353" s="86"/>
      <c r="GG353" s="86"/>
      <c r="GH353" s="86"/>
      <c r="GI353" s="87"/>
      <c r="GJ353" s="85"/>
      <c r="GK353" s="86"/>
      <c r="GL353" s="86"/>
      <c r="GM353" s="86"/>
      <c r="GN353" s="86"/>
      <c r="GO353" s="86"/>
      <c r="GP353" s="86"/>
      <c r="GQ353" s="86"/>
      <c r="GR353" s="86"/>
      <c r="GS353" s="87"/>
      <c r="GT353" s="85"/>
      <c r="GU353" s="86"/>
      <c r="GV353" s="86"/>
      <c r="GW353" s="86"/>
      <c r="GX353" s="86"/>
      <c r="GY353" s="86"/>
      <c r="GZ353" s="86"/>
      <c r="HA353" s="86"/>
      <c r="HB353" s="86"/>
      <c r="HC353" s="87"/>
      <c r="HD353" s="85"/>
      <c r="HE353" s="86"/>
      <c r="HF353" s="86"/>
      <c r="HG353" s="86"/>
      <c r="HH353" s="86"/>
      <c r="HI353" s="86"/>
      <c r="HJ353" s="86"/>
      <c r="HK353" s="86"/>
      <c r="HL353" s="86"/>
      <c r="HM353" s="87"/>
      <c r="HN353" s="85"/>
      <c r="HO353" s="86"/>
      <c r="HP353" s="86"/>
      <c r="HQ353" s="86"/>
      <c r="HR353" s="86"/>
      <c r="HS353" s="86"/>
      <c r="HT353" s="86"/>
      <c r="HU353" s="86"/>
      <c r="HV353" s="86"/>
      <c r="HW353" s="87"/>
      <c r="HX353" s="73"/>
      <c r="HY353" s="74"/>
      <c r="HZ353" s="74"/>
      <c r="IA353" s="74"/>
      <c r="IB353" s="74"/>
      <c r="IC353" s="74"/>
      <c r="ID353" s="74"/>
      <c r="IE353" s="74"/>
      <c r="IF353" s="74"/>
      <c r="IG353" s="84"/>
      <c r="IH353" s="148"/>
      <c r="II353" s="149"/>
      <c r="IJ353" s="149"/>
      <c r="IK353" s="149"/>
      <c r="IL353" s="149"/>
      <c r="IM353" s="150"/>
      <c r="IN353" s="151"/>
      <c r="IO353" s="152"/>
      <c r="IP353" s="153"/>
      <c r="IQ353" s="149"/>
      <c r="IR353" s="149"/>
      <c r="IS353" s="149"/>
      <c r="IT353" s="149"/>
      <c r="IU353" s="149"/>
      <c r="IV353" s="149"/>
      <c r="IW353" s="154"/>
      <c r="IX353" s="151"/>
      <c r="IY353" s="149"/>
      <c r="IZ353" s="149"/>
      <c r="JA353" s="149"/>
      <c r="JB353" s="149"/>
      <c r="JC353" s="149"/>
      <c r="JD353" s="149"/>
      <c r="JE353" s="155"/>
      <c r="JF353" s="153"/>
      <c r="JG353" s="149"/>
      <c r="JH353" s="149"/>
      <c r="JI353" s="149"/>
      <c r="JJ353" s="149"/>
      <c r="JK353" s="149"/>
      <c r="JL353" s="149"/>
      <c r="JM353" s="154"/>
      <c r="JN353" s="151"/>
      <c r="JO353" s="149"/>
      <c r="JP353" s="149"/>
      <c r="JQ353" s="149"/>
      <c r="JR353" s="149"/>
      <c r="JS353" s="149"/>
      <c r="JT353" s="149"/>
      <c r="JU353" s="149"/>
      <c r="JV353" s="149"/>
      <c r="JW353" s="149"/>
      <c r="JX353" s="149"/>
      <c r="JY353" s="149"/>
      <c r="JZ353" s="155"/>
      <c r="KA353" s="151"/>
      <c r="KB353" s="149"/>
      <c r="KC353" s="149"/>
      <c r="KD353" s="149"/>
      <c r="KE353" s="155"/>
      <c r="KF353" s="153"/>
      <c r="KG353" s="149"/>
      <c r="KH353" s="149"/>
      <c r="KI353" s="149"/>
      <c r="KJ353" s="149"/>
      <c r="KK353" s="156"/>
      <c r="KL353" s="149"/>
      <c r="KM353" s="149"/>
      <c r="KN353" s="149"/>
      <c r="KO353" s="149"/>
      <c r="KP353" s="149"/>
      <c r="KQ353" s="149"/>
      <c r="KR353" s="149"/>
      <c r="KS353" s="154"/>
      <c r="KT353" s="154"/>
      <c r="KU353" s="154"/>
      <c r="KV353" s="154"/>
      <c r="KW353" s="151"/>
      <c r="KX353" s="149"/>
      <c r="KY353" s="149"/>
      <c r="KZ353" s="149"/>
      <c r="LA353" s="149"/>
      <c r="LB353" s="149"/>
      <c r="LC353" s="154"/>
      <c r="LD353" s="151"/>
      <c r="LE353" s="152"/>
      <c r="LF353" s="157"/>
      <c r="LG353" s="158"/>
      <c r="LH353" s="151"/>
      <c r="LI353" s="149"/>
      <c r="LJ353" s="147"/>
      <c r="LK353" s="147"/>
      <c r="LL353" s="147"/>
      <c r="LM353" s="159"/>
      <c r="LN353" s="153"/>
      <c r="LO353" s="149"/>
      <c r="LP353" s="149"/>
      <c r="LQ353" s="149"/>
      <c r="LR353" s="154"/>
      <c r="LS353" s="151"/>
      <c r="LT353" s="149"/>
      <c r="LU353" s="149"/>
      <c r="LV353" s="149"/>
      <c r="LW353" s="149"/>
      <c r="LX353" s="149"/>
      <c r="LY353" s="149"/>
      <c r="LZ353" s="149"/>
      <c r="MA353" s="155"/>
      <c r="MB353" s="153"/>
      <c r="MC353" s="149"/>
      <c r="MD353" s="149"/>
      <c r="ME353" s="149"/>
      <c r="MF353" s="149"/>
      <c r="MG353" s="149"/>
      <c r="MH353" s="149"/>
      <c r="MI353" s="149"/>
      <c r="MJ353" s="149"/>
      <c r="MK353" s="149"/>
      <c r="ML353" s="149"/>
      <c r="MM353" s="149"/>
      <c r="MN353" s="156"/>
      <c r="MO353" s="156"/>
      <c r="MP353" s="154"/>
      <c r="MQ353" s="151"/>
      <c r="MR353" s="149"/>
      <c r="MS353" s="149"/>
      <c r="MT353" s="149"/>
      <c r="MU353" s="149"/>
      <c r="MV353" s="156"/>
      <c r="MW353" s="149"/>
      <c r="MX353" s="149"/>
      <c r="MY353" s="149"/>
      <c r="MZ353" s="149"/>
      <c r="NA353" s="149"/>
      <c r="NB353" s="149"/>
      <c r="NC353" s="149"/>
      <c r="ND353" s="154"/>
      <c r="NE353" s="154"/>
      <c r="NF353" s="154"/>
      <c r="NG353" s="154"/>
      <c r="NH353" s="151"/>
      <c r="NI353" s="149"/>
      <c r="NJ353" s="149"/>
      <c r="NK353" s="149"/>
      <c r="NL353" s="149"/>
      <c r="NM353" s="149"/>
      <c r="NN353" s="94"/>
      <c r="NO353" s="151"/>
      <c r="NP353" s="160"/>
      <c r="NQ353" s="198" t="s">
        <v>1361</v>
      </c>
      <c r="NR353" s="196" t="s">
        <v>1364</v>
      </c>
      <c r="NS353" s="198"/>
      <c r="NT353" s="198"/>
      <c r="NU353" s="198"/>
      <c r="NV353" s="186"/>
      <c r="NW353" s="198"/>
      <c r="NX353" s="165" t="s">
        <v>908</v>
      </c>
      <c r="NY353" s="172" t="s">
        <v>908</v>
      </c>
      <c r="NZ353" s="165" t="s">
        <v>908</v>
      </c>
      <c r="OA353" s="166"/>
      <c r="OB353" s="166"/>
      <c r="OC353" s="166"/>
      <c r="OD353" s="141"/>
      <c r="OE353" s="140"/>
      <c r="OF353" s="141"/>
      <c r="OG353" s="140"/>
      <c r="OH353" s="173"/>
      <c r="OI353" s="174"/>
      <c r="OJ353" s="174"/>
      <c r="OK353" s="174"/>
      <c r="OL353" s="174"/>
      <c r="OM353" s="174"/>
      <c r="ON353" s="174"/>
      <c r="OO353" s="174"/>
      <c r="OP353" s="174"/>
      <c r="OQ353" s="175"/>
      <c r="OR353" s="114"/>
      <c r="OS353" s="115"/>
      <c r="OT353" s="115"/>
      <c r="OU353" s="115"/>
      <c r="OV353" s="115"/>
      <c r="OW353" s="115"/>
      <c r="OX353" s="115"/>
      <c r="OY353" s="116"/>
      <c r="OZ353" s="115"/>
      <c r="PA353" s="117"/>
      <c r="PB353" s="118"/>
      <c r="PC353" s="115"/>
      <c r="PD353" s="115"/>
      <c r="PE353" s="115"/>
      <c r="PF353" s="115"/>
      <c r="PG353" s="119"/>
      <c r="PH353" s="118"/>
      <c r="PI353" s="115"/>
      <c r="PJ353" s="115"/>
      <c r="PK353" s="115"/>
      <c r="PL353" s="115"/>
      <c r="PM353" s="119"/>
      <c r="PN353" s="118"/>
      <c r="PO353" s="115"/>
      <c r="PP353" s="115"/>
      <c r="PQ353" s="115"/>
      <c r="PR353" s="115"/>
      <c r="PS353" s="119"/>
      <c r="PT353" s="120"/>
      <c r="PU353" s="115"/>
      <c r="PV353" s="115"/>
      <c r="PW353" s="115"/>
      <c r="PX353" s="115"/>
      <c r="PY353" s="115"/>
      <c r="PZ353" s="115"/>
      <c r="QA353" s="116"/>
      <c r="QB353" s="115"/>
      <c r="QC353" s="121"/>
      <c r="QD353" s="120"/>
      <c r="QE353" s="115"/>
      <c r="QF353" s="115"/>
      <c r="QG353" s="115"/>
      <c r="QH353" s="115"/>
      <c r="QI353" s="115"/>
      <c r="QJ353" s="115"/>
      <c r="QK353" s="116"/>
      <c r="QL353" s="115"/>
      <c r="QM353" s="121"/>
      <c r="QN353" s="114"/>
      <c r="QO353" s="115"/>
      <c r="QP353" s="115"/>
      <c r="QQ353" s="115"/>
      <c r="QR353" s="115"/>
      <c r="QS353" s="115"/>
      <c r="QT353" s="114"/>
      <c r="QU353" s="115"/>
      <c r="QV353" s="115"/>
      <c r="QW353" s="115"/>
      <c r="QX353" s="115"/>
      <c r="QY353" s="115"/>
      <c r="QZ353" s="114"/>
      <c r="RA353" s="115"/>
      <c r="RB353" s="115"/>
      <c r="RC353" s="115"/>
      <c r="RD353" s="115"/>
      <c r="RE353" s="115"/>
      <c r="RF353" s="122"/>
      <c r="RG353" s="115"/>
      <c r="RH353" s="115"/>
      <c r="RI353" s="115"/>
      <c r="RJ353" s="115"/>
      <c r="RK353" s="115"/>
      <c r="RL353" s="115"/>
      <c r="RM353" s="115"/>
      <c r="RN353" s="115"/>
      <c r="RO353" s="115"/>
      <c r="RP353" s="119"/>
      <c r="RQ353" s="118"/>
      <c r="RR353" s="115"/>
      <c r="RS353" s="119"/>
      <c r="RT353" s="118"/>
      <c r="RU353" s="119"/>
      <c r="RV353" s="118"/>
      <c r="RW353" s="115"/>
      <c r="RX353" s="119"/>
      <c r="RY353" s="118"/>
      <c r="RZ353" s="115"/>
      <c r="SA353" s="117"/>
      <c r="SB353" s="118"/>
      <c r="SC353" s="115"/>
      <c r="SD353" s="115"/>
      <c r="SE353" s="115"/>
      <c r="SF353" s="115"/>
      <c r="SG353" s="115"/>
      <c r="SH353" s="115"/>
      <c r="SI353" s="115"/>
      <c r="SJ353" s="115"/>
      <c r="SK353" s="115"/>
      <c r="SL353" s="115"/>
      <c r="SM353" s="121"/>
      <c r="SN353" s="115"/>
      <c r="SO353" s="115"/>
      <c r="SP353" s="115"/>
      <c r="SQ353" s="115"/>
      <c r="SR353" s="115"/>
      <c r="SS353" s="121"/>
      <c r="ST353" s="118"/>
      <c r="SU353" s="115"/>
      <c r="SV353" s="115"/>
      <c r="SW353" s="115"/>
      <c r="SX353" s="115"/>
      <c r="SY353" s="115"/>
      <c r="SZ353" s="115"/>
      <c r="TA353" s="115"/>
      <c r="TB353" s="115"/>
      <c r="TC353" s="115"/>
      <c r="TD353" s="115"/>
      <c r="TE353" s="117"/>
      <c r="TF353" s="118"/>
      <c r="TG353" s="115"/>
      <c r="TH353" s="115"/>
      <c r="TI353" s="115"/>
      <c r="TJ353" s="115"/>
      <c r="TK353" s="115"/>
      <c r="TL353" s="117"/>
      <c r="TM353" s="118"/>
      <c r="TN353" s="115"/>
      <c r="TO353" s="115"/>
      <c r="TP353" s="115"/>
      <c r="TQ353" s="115"/>
      <c r="TR353" s="115"/>
      <c r="TS353" s="119"/>
      <c r="TT353" s="120"/>
      <c r="TU353" s="115"/>
      <c r="TV353" s="115"/>
      <c r="TW353" s="115"/>
      <c r="TX353" s="115"/>
      <c r="TY353" s="115"/>
      <c r="TZ353" s="121"/>
      <c r="UA353" s="132"/>
      <c r="UB353" s="7" t="s">
        <v>1</v>
      </c>
    </row>
    <row r="354" spans="1:548" x14ac:dyDescent="0.15">
      <c r="A354" s="183">
        <v>346</v>
      </c>
      <c r="B354" s="200" t="s">
        <v>1364</v>
      </c>
      <c r="C354" s="143"/>
      <c r="D354" s="143"/>
      <c r="E354" s="161" t="s">
        <v>518</v>
      </c>
      <c r="F354" s="65">
        <v>102</v>
      </c>
      <c r="G354" s="65" t="s">
        <v>908</v>
      </c>
      <c r="H354" s="144" t="s">
        <v>909</v>
      </c>
      <c r="I354" s="66" t="s">
        <v>521</v>
      </c>
      <c r="J354" s="67" t="s">
        <v>521</v>
      </c>
      <c r="K354" s="67" t="s">
        <v>521</v>
      </c>
      <c r="L354" s="67" t="s">
        <v>521</v>
      </c>
      <c r="M354" s="67" t="s">
        <v>521</v>
      </c>
      <c r="N354" s="67" t="s">
        <v>521</v>
      </c>
      <c r="O354" s="67" t="s">
        <v>521</v>
      </c>
      <c r="P354" s="67" t="s">
        <v>521</v>
      </c>
      <c r="Q354" s="67" t="s">
        <v>521</v>
      </c>
      <c r="R354" s="68" t="s">
        <v>521</v>
      </c>
      <c r="S354" s="69" t="s">
        <v>521</v>
      </c>
      <c r="T354" s="67" t="s">
        <v>521</v>
      </c>
      <c r="U354" s="67" t="s">
        <v>521</v>
      </c>
      <c r="V354" s="67" t="s">
        <v>521</v>
      </c>
      <c r="W354" s="67" t="s">
        <v>521</v>
      </c>
      <c r="X354" s="67" t="s">
        <v>521</v>
      </c>
      <c r="Y354" s="67" t="s">
        <v>521</v>
      </c>
      <c r="Z354" s="67" t="s">
        <v>521</v>
      </c>
      <c r="AA354" s="67" t="s">
        <v>521</v>
      </c>
      <c r="AB354" s="68" t="s">
        <v>521</v>
      </c>
      <c r="AC354" s="69" t="s">
        <v>521</v>
      </c>
      <c r="AD354" s="67" t="s">
        <v>521</v>
      </c>
      <c r="AE354" s="67" t="s">
        <v>521</v>
      </c>
      <c r="AF354" s="67" t="s">
        <v>521</v>
      </c>
      <c r="AG354" s="67" t="s">
        <v>521</v>
      </c>
      <c r="AH354" s="67" t="s">
        <v>521</v>
      </c>
      <c r="AI354" s="67" t="s">
        <v>521</v>
      </c>
      <c r="AJ354" s="67" t="s">
        <v>521</v>
      </c>
      <c r="AK354" s="67" t="s">
        <v>521</v>
      </c>
      <c r="AL354" s="68" t="s">
        <v>521</v>
      </c>
      <c r="AM354" s="69" t="s">
        <v>521</v>
      </c>
      <c r="AN354" s="67" t="s">
        <v>521</v>
      </c>
      <c r="AO354" s="67" t="s">
        <v>521</v>
      </c>
      <c r="AP354" s="67" t="s">
        <v>521</v>
      </c>
      <c r="AQ354" s="67" t="s">
        <v>521</v>
      </c>
      <c r="AR354" s="67" t="s">
        <v>521</v>
      </c>
      <c r="AS354" s="67" t="s">
        <v>521</v>
      </c>
      <c r="AT354" s="67" t="s">
        <v>521</v>
      </c>
      <c r="AU354" s="67" t="s">
        <v>521</v>
      </c>
      <c r="AV354" s="68" t="s">
        <v>521</v>
      </c>
      <c r="AW354" s="69" t="s">
        <v>521</v>
      </c>
      <c r="AX354" s="67" t="s">
        <v>521</v>
      </c>
      <c r="AY354" s="67" t="s">
        <v>521</v>
      </c>
      <c r="AZ354" s="67" t="s">
        <v>521</v>
      </c>
      <c r="BA354" s="67" t="s">
        <v>521</v>
      </c>
      <c r="BB354" s="67" t="s">
        <v>521</v>
      </c>
      <c r="BC354" s="67" t="s">
        <v>521</v>
      </c>
      <c r="BD354" s="67" t="s">
        <v>521</v>
      </c>
      <c r="BE354" s="67" t="s">
        <v>521</v>
      </c>
      <c r="BF354" s="68" t="s">
        <v>521</v>
      </c>
      <c r="BG354" s="69" t="s">
        <v>521</v>
      </c>
      <c r="BH354" s="67" t="s">
        <v>521</v>
      </c>
      <c r="BI354" s="67" t="s">
        <v>521</v>
      </c>
      <c r="BJ354" s="67" t="s">
        <v>521</v>
      </c>
      <c r="BK354" s="67" t="s">
        <v>521</v>
      </c>
      <c r="BL354" s="67" t="s">
        <v>521</v>
      </c>
      <c r="BM354" s="67" t="s">
        <v>521</v>
      </c>
      <c r="BN354" s="67" t="s">
        <v>521</v>
      </c>
      <c r="BO354" s="67" t="s">
        <v>521</v>
      </c>
      <c r="BP354" s="68" t="s">
        <v>521</v>
      </c>
      <c r="BQ354" s="70" t="s">
        <v>521</v>
      </c>
      <c r="BR354" s="67" t="s">
        <v>521</v>
      </c>
      <c r="BS354" s="67" t="s">
        <v>521</v>
      </c>
      <c r="BT354" s="67" t="s">
        <v>521</v>
      </c>
      <c r="BU354" s="67" t="s">
        <v>521</v>
      </c>
      <c r="BV354" s="67" t="s">
        <v>521</v>
      </c>
      <c r="BW354" s="67" t="s">
        <v>521</v>
      </c>
      <c r="BX354" s="67" t="s">
        <v>521</v>
      </c>
      <c r="BY354" s="67" t="s">
        <v>521</v>
      </c>
      <c r="BZ354" s="68" t="s">
        <v>521</v>
      </c>
      <c r="CA354" s="69" t="s">
        <v>521</v>
      </c>
      <c r="CB354" s="67" t="s">
        <v>521</v>
      </c>
      <c r="CC354" s="67" t="s">
        <v>521</v>
      </c>
      <c r="CD354" s="67" t="s">
        <v>521</v>
      </c>
      <c r="CE354" s="67" t="s">
        <v>521</v>
      </c>
      <c r="CF354" s="67" t="s">
        <v>521</v>
      </c>
      <c r="CG354" s="67" t="s">
        <v>521</v>
      </c>
      <c r="CH354" s="67" t="s">
        <v>521</v>
      </c>
      <c r="CI354" s="67" t="s">
        <v>521</v>
      </c>
      <c r="CJ354" s="68" t="s">
        <v>521</v>
      </c>
      <c r="CK354" s="69" t="s">
        <v>521</v>
      </c>
      <c r="CL354" s="67" t="s">
        <v>521</v>
      </c>
      <c r="CM354" s="67" t="s">
        <v>521</v>
      </c>
      <c r="CN354" s="67" t="s">
        <v>521</v>
      </c>
      <c r="CO354" s="67" t="s">
        <v>521</v>
      </c>
      <c r="CP354" s="67" t="s">
        <v>521</v>
      </c>
      <c r="CQ354" s="67" t="s">
        <v>521</v>
      </c>
      <c r="CR354" s="67" t="s">
        <v>521</v>
      </c>
      <c r="CS354" s="67" t="s">
        <v>521</v>
      </c>
      <c r="CT354" s="68" t="s">
        <v>521</v>
      </c>
      <c r="CU354" s="69" t="s">
        <v>521</v>
      </c>
      <c r="CV354" s="67" t="s">
        <v>521</v>
      </c>
      <c r="CW354" s="67" t="s">
        <v>521</v>
      </c>
      <c r="CX354" s="67" t="s">
        <v>521</v>
      </c>
      <c r="CY354" s="67" t="s">
        <v>521</v>
      </c>
      <c r="CZ354" s="67" t="s">
        <v>521</v>
      </c>
      <c r="DA354" s="67" t="s">
        <v>521</v>
      </c>
      <c r="DB354" s="67" t="s">
        <v>521</v>
      </c>
      <c r="DC354" s="67" t="s">
        <v>521</v>
      </c>
      <c r="DD354" s="68" t="s">
        <v>521</v>
      </c>
      <c r="DE354" s="69" t="s">
        <v>521</v>
      </c>
      <c r="DF354" s="71" t="s">
        <v>521</v>
      </c>
      <c r="DG354" s="67" t="s">
        <v>521</v>
      </c>
      <c r="DH354" s="67" t="s">
        <v>521</v>
      </c>
      <c r="DI354" s="67" t="s">
        <v>521</v>
      </c>
      <c r="DJ354" s="67" t="s">
        <v>521</v>
      </c>
      <c r="DK354" s="67" t="s">
        <v>521</v>
      </c>
      <c r="DL354" s="67" t="s">
        <v>521</v>
      </c>
      <c r="DM354" s="67" t="s">
        <v>521</v>
      </c>
      <c r="DN354" s="68" t="s">
        <v>521</v>
      </c>
      <c r="DO354" s="70" t="s">
        <v>521</v>
      </c>
      <c r="DP354" s="71" t="s">
        <v>521</v>
      </c>
      <c r="DQ354" s="67" t="s">
        <v>521</v>
      </c>
      <c r="DR354" s="67" t="s">
        <v>521</v>
      </c>
      <c r="DS354" s="67" t="s">
        <v>521</v>
      </c>
      <c r="DT354" s="67" t="s">
        <v>521</v>
      </c>
      <c r="DU354" s="67" t="s">
        <v>521</v>
      </c>
      <c r="DV354" s="67" t="s">
        <v>521</v>
      </c>
      <c r="DW354" s="67" t="s">
        <v>521</v>
      </c>
      <c r="DX354" s="72" t="s">
        <v>521</v>
      </c>
      <c r="DY354" s="73" t="s">
        <v>522</v>
      </c>
      <c r="DZ354" s="74">
        <v>3</v>
      </c>
      <c r="EA354" s="74">
        <v>4</v>
      </c>
      <c r="EB354" s="74">
        <v>4</v>
      </c>
      <c r="EC354" s="75">
        <v>5</v>
      </c>
      <c r="ED354" s="76" t="s">
        <v>522</v>
      </c>
      <c r="EE354" s="74">
        <f>DZ354</f>
        <v>3</v>
      </c>
      <c r="EF354" s="74">
        <f>DZ354*EA354</f>
        <v>12</v>
      </c>
      <c r="EG354" s="74">
        <f>DZ354*EA354*EB354</f>
        <v>48</v>
      </c>
      <c r="EH354" s="77">
        <f>DZ354*EA354*EB354*EC354</f>
        <v>240</v>
      </c>
      <c r="EI354" s="73">
        <v>10</v>
      </c>
      <c r="EJ354" s="74">
        <v>50</v>
      </c>
      <c r="EK354" s="74">
        <v>270</v>
      </c>
      <c r="EL354" s="74">
        <v>900</v>
      </c>
      <c r="EM354" s="75">
        <v>2700</v>
      </c>
      <c r="EN354" s="78">
        <v>1</v>
      </c>
      <c r="EO354" s="79">
        <f>(EJ354/EE354)/EI354</f>
        <v>1.6666666666666667</v>
      </c>
      <c r="EP354" s="79">
        <f>(EK354/EF354)/EI354</f>
        <v>2.25</v>
      </c>
      <c r="EQ354" s="79">
        <f>(EL354/EG354)/EI354</f>
        <v>1.875</v>
      </c>
      <c r="ER354" s="80">
        <f>(EM354/EH354)/EI354</f>
        <v>1.125</v>
      </c>
      <c r="ES354" s="128" t="s">
        <v>532</v>
      </c>
      <c r="ET354" s="82"/>
      <c r="EU354" s="83">
        <v>4</v>
      </c>
      <c r="EV354" s="73">
        <v>82</v>
      </c>
      <c r="EW354" s="74">
        <v>20</v>
      </c>
      <c r="EX354" s="74">
        <v>15</v>
      </c>
      <c r="EY354" s="74">
        <v>53</v>
      </c>
      <c r="EZ354" s="74">
        <v>63</v>
      </c>
      <c r="FA354" s="74">
        <v>110</v>
      </c>
      <c r="FB354" s="74">
        <v>12</v>
      </c>
      <c r="FC354" s="74">
        <v>37</v>
      </c>
      <c r="FD354" s="74">
        <f>EX354+EZ354</f>
        <v>78</v>
      </c>
      <c r="FE354" s="84">
        <f>EX354+FC354</f>
        <v>52</v>
      </c>
      <c r="FF354" s="73">
        <f>RANK(EV354,$EV$9:$EV$497,0)</f>
        <v>153</v>
      </c>
      <c r="FG354" s="74">
        <f>RANK(EW354,$EW$9:$EW$497,0)</f>
        <v>350</v>
      </c>
      <c r="FH354" s="74">
        <f>RANK(EX354,$EX$9:$EX$497,0)</f>
        <v>349</v>
      </c>
      <c r="FI354" s="74">
        <f>RANK(EY354,$EY$9:$EY$497,0)</f>
        <v>116</v>
      </c>
      <c r="FJ354" s="74">
        <f>RANK(EZ354,$EZ$9:$EZ$497,0)</f>
        <v>40</v>
      </c>
      <c r="FK354" s="74">
        <f>RANK(FA354,$FA$9:$FA$497,0)</f>
        <v>2</v>
      </c>
      <c r="FL354" s="74">
        <f>RANK(FB354,$FB$9:$FB$497,0)</f>
        <v>369</v>
      </c>
      <c r="FM354" s="74">
        <f>RANK(FC354,$FC$9:$FC$497,0)</f>
        <v>232</v>
      </c>
      <c r="FN354" s="74">
        <f>RANK(FD354,$FD$9:$FD$497,0)</f>
        <v>173</v>
      </c>
      <c r="FO354" s="84">
        <f>RANK(FE354,$FE$9:$FE$497,0)</f>
        <v>297</v>
      </c>
      <c r="FP354" s="73">
        <f>COUNTIFS($EV$9:$EV$497,"&gt;"&amp;EV354,$ES$9:$ES$497,ES354)+1</f>
        <v>17</v>
      </c>
      <c r="FQ354" s="74">
        <f>COUNTIFS($EW$9:$EW$497,"&gt;"&amp;EW354,$ES$9:$ES$497,ES354)+1</f>
        <v>64</v>
      </c>
      <c r="FR354" s="74">
        <f>COUNTIFS($EX$9:$EX$497,"&gt;"&amp;EX354,$ES$9:$ES$497,ES354)+1</f>
        <v>51</v>
      </c>
      <c r="FS354" s="74">
        <f>COUNTIFS($EY$9:$EY$497,"&gt;"&amp;EY354,$ES$9:$ES$497,ES354)+1</f>
        <v>12</v>
      </c>
      <c r="FT354" s="74">
        <f>COUNTIFS($EZ$9:$EZ$497,"&gt;"&amp;EZ354,$ES$9:$ES$497,ES354)+1</f>
        <v>1</v>
      </c>
      <c r="FU354" s="74">
        <f>COUNTIFS($FA$9:$FA$497,"&gt;"&amp;FA354,$ES$9:$ES$497,ES354)+1</f>
        <v>2</v>
      </c>
      <c r="FV354" s="74">
        <f>COUNTIFS($FB$9:$FB$497,"&gt;"&amp;FB354,$ES$9:$ES$497,ES354)+1</f>
        <v>56</v>
      </c>
      <c r="FW354" s="74">
        <f>COUNTIFS($FC$9:$FC$497,"&gt;"&amp;FC354,$ES$9:$ES$497,ES354)+1</f>
        <v>7</v>
      </c>
      <c r="FX354" s="74">
        <f>COUNTIFS($FD$9:$FD$497,"&gt;"&amp;FD354,$ES$9:$ES$497,ES354)+1</f>
        <v>10</v>
      </c>
      <c r="FY354" s="84">
        <f>COUNTIFS($FE$9:$FE$497,"&gt;"&amp;FE354,$ES$9:$ES$497,ES354)+1</f>
        <v>32</v>
      </c>
      <c r="FZ354" s="85">
        <f t="shared" ref="FZ354:GI357" si="839">ROUND(EV354/$F354,2)</f>
        <v>0.8</v>
      </c>
      <c r="GA354" s="86">
        <f t="shared" si="839"/>
        <v>0.2</v>
      </c>
      <c r="GB354" s="86">
        <f t="shared" si="839"/>
        <v>0.15</v>
      </c>
      <c r="GC354" s="86">
        <f t="shared" si="839"/>
        <v>0.52</v>
      </c>
      <c r="GD354" s="86">
        <f t="shared" si="839"/>
        <v>0.62</v>
      </c>
      <c r="GE354" s="86">
        <f t="shared" si="839"/>
        <v>1.08</v>
      </c>
      <c r="GF354" s="86">
        <f t="shared" si="839"/>
        <v>0.12</v>
      </c>
      <c r="GG354" s="86">
        <f t="shared" si="839"/>
        <v>0.36</v>
      </c>
      <c r="GH354" s="86">
        <f t="shared" si="839"/>
        <v>0.76</v>
      </c>
      <c r="GI354" s="87">
        <f t="shared" si="839"/>
        <v>0.51</v>
      </c>
      <c r="GJ354" s="85">
        <f>ROUND(((FZ354-AVERAGE(FZ$9:FZ$497))/STDEVP(FZ$9:FZ$497)*10+50),2)</f>
        <v>43.51</v>
      </c>
      <c r="GK354" s="86">
        <f>ROUND(((GA354-AVERAGE(GA$9:GA$497))/STDEVP(GA$9:GA$497)*10+50),2)</f>
        <v>35.35</v>
      </c>
      <c r="GL354" s="86">
        <f>ROUND(((GB354-AVERAGE(GB$9:GB$497))/STDEVP(GB$9:GB$497)*10+50),2)</f>
        <v>33.74</v>
      </c>
      <c r="GM354" s="86">
        <f>ROUND(((GC354-AVERAGE(GC$9:GC$497))/STDEVP(GC$9:GC$497)*10+50),2)</f>
        <v>49.69</v>
      </c>
      <c r="GN354" s="86">
        <f>ROUND(((GD354-AVERAGE(GD$9:GD$497))/STDEVP(GD$9:GD$497)*10+50),2)</f>
        <v>57.8</v>
      </c>
      <c r="GO354" s="86">
        <f>ROUND(((GE354-AVERAGE(GE$9:GE$497))/STDEVP(GE$9:GE$497)*10+50),2)</f>
        <v>76.56</v>
      </c>
      <c r="GP354" s="86">
        <f>ROUND(((GF354-AVERAGE(GF$9:GF$497))/STDEVP(GF$9:GF$497)*10+50),2)</f>
        <v>33.79</v>
      </c>
      <c r="GQ354" s="86">
        <f>ROUND(((GG354-AVERAGE(GG$9:GG$497))/STDEVP(GG$9:GG$497)*10+50),2)</f>
        <v>41.52</v>
      </c>
      <c r="GR354" s="86">
        <f>ROUND(((GH354-AVERAGE(GH$9:GH$497))/STDEVP(GH$9:GH$497)*10+50),2)</f>
        <v>42.17</v>
      </c>
      <c r="GS354" s="87">
        <f>ROUND(((GI354-AVERAGE(GI$9:GI$497))/STDEVP(GI$9:GI$497)*10+50),2)</f>
        <v>35.22</v>
      </c>
      <c r="GT354" s="73">
        <f>RANK(GJ354,$GJ$9:$GJ$497,0)</f>
        <v>325</v>
      </c>
      <c r="GU354" s="74">
        <f>RANK(GK354,$GK$9:$GK$497,0)</f>
        <v>436</v>
      </c>
      <c r="GV354" s="74">
        <f>RANK(GL354,$GL$9:$GL$497,0)</f>
        <v>415</v>
      </c>
      <c r="GW354" s="74">
        <f>RANK(GM354,$GM$9:$GM$497,0)</f>
        <v>192</v>
      </c>
      <c r="GX354" s="74">
        <f>RANK(GN354,$GN$9:$GN$497,0)</f>
        <v>92</v>
      </c>
      <c r="GY354" s="74">
        <f>RANK(GO354,$GO$9:$GO$497,0)</f>
        <v>12</v>
      </c>
      <c r="GZ354" s="74">
        <f>RANK(GP354,$GP$9:$GP$497,0)</f>
        <v>436</v>
      </c>
      <c r="HA354" s="74">
        <f>RANK(GQ354,$GQ$9:$GQ$497,0)</f>
        <v>357</v>
      </c>
      <c r="HB354" s="74">
        <f>RANK(GR354,$GR$9:$GR$497,0)</f>
        <v>340</v>
      </c>
      <c r="HC354" s="84">
        <f>RANK(GS354,$GS$9:$GS$497,0)</f>
        <v>435</v>
      </c>
      <c r="HD354" s="85">
        <f>ROUND(AVERAGEIF($ES$9:$ES$497,$ES354,$FZ$9:$FZ$497),2)</f>
        <v>0.93</v>
      </c>
      <c r="HE354" s="86">
        <f>ROUND(AVERAGEIF($ES$9:$ES$497,$ES354,$GA$9:$GA$497),2)</f>
        <v>0.96</v>
      </c>
      <c r="HF354" s="86">
        <f>ROUND(AVERAGEIF($ES$9:$ES$497,$ES354,$GB$9:$GB$497),2)</f>
        <v>0.41</v>
      </c>
      <c r="HG354" s="86">
        <f>ROUND(AVERAGEIF($ES$9:$ES$497,$ES354,$GC$9:$GC$497),2)</f>
        <v>0.46</v>
      </c>
      <c r="HH354" s="86">
        <f>ROUND(AVERAGEIF($ES$9:$ES$497,$ES354,$GD$9:$GD$497),2)</f>
        <v>0.38</v>
      </c>
      <c r="HI354" s="86">
        <f>ROUND(AVERAGEIF($ES$9:$ES$497,$ES354,$GE$9:$GE$497),2)</f>
        <v>0.85</v>
      </c>
      <c r="HJ354" s="86">
        <f>ROUND(AVERAGEIF($ES$9:$ES$497,$ES354,$GF$9:$GF$497),2)</f>
        <v>0.44</v>
      </c>
      <c r="HK354" s="86">
        <f>ROUND(AVERAGEIF($ES$9:$ES$497,$ES354,$GG$9:$GG$497),2)</f>
        <v>0.42</v>
      </c>
      <c r="HL354" s="86">
        <f>ROUND(AVERAGEIF($ES$9:$ES$497,$ES354,$GH$9:$GH$497),2)</f>
        <v>0.8</v>
      </c>
      <c r="HM354" s="87">
        <f>ROUND(AVERAGEIF($ES$9:$ES$497,$ES354,$GI$9:$GI$497),2)</f>
        <v>0.84</v>
      </c>
      <c r="HN354" s="88">
        <f t="shared" ref="HN354:HW357" si="840">FZ354-HD354</f>
        <v>-0.13</v>
      </c>
      <c r="HO354" s="89">
        <f t="shared" si="840"/>
        <v>-0.76</v>
      </c>
      <c r="HP354" s="89">
        <f t="shared" si="840"/>
        <v>-0.26</v>
      </c>
      <c r="HQ354" s="89">
        <f t="shared" si="840"/>
        <v>0.06</v>
      </c>
      <c r="HR354" s="89">
        <f t="shared" si="840"/>
        <v>0.24</v>
      </c>
      <c r="HS354" s="89">
        <f t="shared" si="840"/>
        <v>0.23000000000000009</v>
      </c>
      <c r="HT354" s="89">
        <f t="shared" si="840"/>
        <v>-0.32</v>
      </c>
      <c r="HU354" s="89">
        <f t="shared" si="840"/>
        <v>-0.06</v>
      </c>
      <c r="HV354" s="89">
        <f t="shared" si="840"/>
        <v>-4.0000000000000036E-2</v>
      </c>
      <c r="HW354" s="90">
        <f t="shared" si="840"/>
        <v>-0.32999999999999996</v>
      </c>
      <c r="HX354" s="73">
        <f>COUNTIFS($FZ$9:$FZ$497,"&gt;"&amp;FZ354,$ES$9:$ES$497,$ES354)+1</f>
        <v>49</v>
      </c>
      <c r="HY354" s="74">
        <f>COUNTIFS($GA$9:$GA$497,"&gt;"&amp;GA354,$ES$9:$ES$497,$ES354)+1</f>
        <v>70</v>
      </c>
      <c r="HZ354" s="74">
        <f>COUNTIFS($GB$9:$GB$497,"&gt;"&amp;GB354,$ES$9:$ES$497,$ES354)+1</f>
        <v>67</v>
      </c>
      <c r="IA354" s="74">
        <f>COUNTIFS($GC$9:$GC$497,"&gt;"&amp;GC354,$ES$9:$ES$497,$ES354)+1</f>
        <v>16</v>
      </c>
      <c r="IB354" s="74">
        <f>COUNTIFS($GD$9:$GD$497,"&gt;"&amp;GD354,$ES$9:$ES$497,$ES354)+1</f>
        <v>4</v>
      </c>
      <c r="IC354" s="74">
        <f>COUNTIFS($GE$9:$GE$497,"&gt;"&amp;GE354,$ES$9:$ES$497,$ES354)+1</f>
        <v>12</v>
      </c>
      <c r="ID354" s="74">
        <f>COUNTIFS($GF$9:$GF$497,"&gt;"&amp;GF354,$ES$9:$ES$497,$ES354)+1</f>
        <v>70</v>
      </c>
      <c r="IE354" s="74">
        <f>COUNTIFS($GG$9:$GG$497,"&gt;"&amp;GG354,$ES$9:$ES$497,$ES354)+1</f>
        <v>53</v>
      </c>
      <c r="IF354" s="74">
        <f>COUNTIFS($GH$9:$GH$497,"&gt;"&amp;GH354,$ES$9:$ES$497,$ES354)+1</f>
        <v>30</v>
      </c>
      <c r="IG354" s="84">
        <f>COUNTIFS($GI$9:$GI$497,"&gt;"&amp;GI354,$ES$9:$ES$497,$ES354)+1</f>
        <v>66</v>
      </c>
      <c r="IH354" s="91"/>
      <c r="II354" s="79"/>
      <c r="IJ354" s="79"/>
      <c r="IK354" s="79"/>
      <c r="IL354" s="79"/>
      <c r="IM354" s="92"/>
      <c r="IN354" s="93"/>
      <c r="IO354" s="94">
        <v>0.03</v>
      </c>
      <c r="IP354" s="95"/>
      <c r="IQ354" s="79"/>
      <c r="IR354" s="79"/>
      <c r="IS354" s="79"/>
      <c r="IT354" s="79"/>
      <c r="IU354" s="79"/>
      <c r="IV354" s="79"/>
      <c r="IW354" s="96"/>
      <c r="IX354" s="93"/>
      <c r="IY354" s="79"/>
      <c r="IZ354" s="79"/>
      <c r="JA354" s="79"/>
      <c r="JB354" s="79"/>
      <c r="JC354" s="79"/>
      <c r="JD354" s="79"/>
      <c r="JE354" s="97"/>
      <c r="JF354" s="95"/>
      <c r="JG354" s="79"/>
      <c r="JH354" s="79"/>
      <c r="JI354" s="79">
        <v>0.05</v>
      </c>
      <c r="JJ354" s="79"/>
      <c r="JK354" s="79"/>
      <c r="JL354" s="79"/>
      <c r="JM354" s="96"/>
      <c r="JN354" s="93"/>
      <c r="JO354" s="79"/>
      <c r="JP354" s="79"/>
      <c r="JQ354" s="79"/>
      <c r="JR354" s="79"/>
      <c r="JS354" s="79"/>
      <c r="JT354" s="79"/>
      <c r="JU354" s="79"/>
      <c r="JV354" s="79"/>
      <c r="JW354" s="79"/>
      <c r="JX354" s="79"/>
      <c r="JY354" s="79"/>
      <c r="JZ354" s="97"/>
      <c r="KA354" s="93">
        <v>7.0000000000000007E-2</v>
      </c>
      <c r="KB354" s="79"/>
      <c r="KC354" s="79"/>
      <c r="KD354" s="79"/>
      <c r="KE354" s="97"/>
      <c r="KF354" s="95"/>
      <c r="KG354" s="79"/>
      <c r="KH354" s="79"/>
      <c r="KI354" s="79"/>
      <c r="KJ354" s="79"/>
      <c r="KK354" s="98"/>
      <c r="KL354" s="79"/>
      <c r="KM354" s="79"/>
      <c r="KN354" s="79"/>
      <c r="KO354" s="79"/>
      <c r="KP354" s="79"/>
      <c r="KQ354" s="79"/>
      <c r="KR354" s="79"/>
      <c r="KS354" s="96"/>
      <c r="KT354" s="96"/>
      <c r="KU354" s="96"/>
      <c r="KV354" s="96"/>
      <c r="KW354" s="93"/>
      <c r="KX354" s="79"/>
      <c r="KY354" s="79"/>
      <c r="KZ354" s="79"/>
      <c r="LA354" s="79"/>
      <c r="LB354" s="79"/>
      <c r="LC354" s="96"/>
      <c r="LD354" s="93"/>
      <c r="LE354" s="94"/>
      <c r="LF354" s="99"/>
      <c r="LG354" s="75"/>
      <c r="LH354" s="93"/>
      <c r="LI354" s="79"/>
      <c r="LJ354" s="74"/>
      <c r="LK354" s="74"/>
      <c r="LL354" s="74"/>
      <c r="LM354" s="100"/>
      <c r="LN354" s="95"/>
      <c r="LO354" s="79"/>
      <c r="LP354" s="79"/>
      <c r="LQ354" s="79"/>
      <c r="LR354" s="96"/>
      <c r="LS354" s="93"/>
      <c r="LT354" s="79"/>
      <c r="LU354" s="79"/>
      <c r="LV354" s="79"/>
      <c r="LW354" s="79">
        <v>7.0000000000000007E-2</v>
      </c>
      <c r="LX354" s="79"/>
      <c r="LY354" s="79"/>
      <c r="LZ354" s="79"/>
      <c r="MA354" s="97"/>
      <c r="MB354" s="95"/>
      <c r="MC354" s="79"/>
      <c r="MD354" s="79"/>
      <c r="ME354" s="79"/>
      <c r="MF354" s="79"/>
      <c r="MG354" s="79"/>
      <c r="MH354" s="79"/>
      <c r="MI354" s="79"/>
      <c r="MJ354" s="79"/>
      <c r="MK354" s="79"/>
      <c r="ML354" s="79"/>
      <c r="MM354" s="79"/>
      <c r="MN354" s="98"/>
      <c r="MO354" s="98"/>
      <c r="MP354" s="96"/>
      <c r="MQ354" s="93"/>
      <c r="MR354" s="79"/>
      <c r="MS354" s="79"/>
      <c r="MT354" s="79"/>
      <c r="MU354" s="79"/>
      <c r="MV354" s="98"/>
      <c r="MW354" s="79"/>
      <c r="MX354" s="79"/>
      <c r="MY354" s="79"/>
      <c r="MZ354" s="79"/>
      <c r="NA354" s="79"/>
      <c r="NB354" s="79"/>
      <c r="NC354" s="79">
        <v>7.0000000000000007E-2</v>
      </c>
      <c r="ND354" s="96"/>
      <c r="NE354" s="96"/>
      <c r="NF354" s="96"/>
      <c r="NG354" s="96"/>
      <c r="NH354" s="93"/>
      <c r="NI354" s="79"/>
      <c r="NJ354" s="79"/>
      <c r="NK354" s="79"/>
      <c r="NL354" s="79"/>
      <c r="NM354" s="79"/>
      <c r="NN354" s="94"/>
      <c r="NO354" s="93"/>
      <c r="NP354" s="80"/>
      <c r="NQ354" s="198" t="s">
        <v>1362</v>
      </c>
      <c r="NR354" s="196" t="s">
        <v>1365</v>
      </c>
      <c r="NS354" s="196"/>
      <c r="NT354" s="196"/>
      <c r="NU354" s="196" t="s">
        <v>1366</v>
      </c>
      <c r="NV354" s="187">
        <v>44291</v>
      </c>
      <c r="NW354" s="196" t="s">
        <v>1367</v>
      </c>
      <c r="NX354" s="136" t="s">
        <v>1368</v>
      </c>
      <c r="NY354" s="129" t="s">
        <v>912</v>
      </c>
      <c r="NZ354" s="136" t="s">
        <v>1368</v>
      </c>
      <c r="OA354" s="137"/>
      <c r="OB354" s="137"/>
      <c r="OC354" s="137"/>
      <c r="OD354" s="108">
        <f>EH354</f>
        <v>240</v>
      </c>
      <c r="OE354" s="109">
        <v>5</v>
      </c>
      <c r="OF354" s="110">
        <f>IF(ISERROR(ROUND(MAX(EI354/1,EJ354/EE354,EK354/EF354,EL354/EG354,EM354/EH354),0)),"0",ROUND(MAX(EI354/1,EJ354/EE354,EK354/EF354,EL354/EG354,EM354/EH354),0))</f>
        <v>23</v>
      </c>
      <c r="OG354" s="109">
        <v>7</v>
      </c>
      <c r="OH354" s="111">
        <f>ROUND(AVERAGEIF($ES$9:$ES$497,$ES354,EV$9:EV$497),0)</f>
        <v>58</v>
      </c>
      <c r="OI354" s="112">
        <f>ROUND(AVERAGEIF($ES$9:$ES$497,$ES354,EW$9:EW$497),0)</f>
        <v>57</v>
      </c>
      <c r="OJ354" s="112">
        <f>ROUND(AVERAGEIF($ES$9:$ES$497,$ES354,EX$9:EX$497),0)</f>
        <v>24</v>
      </c>
      <c r="OK354" s="112">
        <f>ROUND(AVERAGEIF($ES$9:$ES$497,$ES354,EY$9:EY$497),0)</f>
        <v>29</v>
      </c>
      <c r="OL354" s="112">
        <f>ROUND(AVERAGEIF($ES$9:$ES$497,$ES354,EZ$9:EZ$497),0)</f>
        <v>25</v>
      </c>
      <c r="OM354" s="112">
        <f>ROUND(AVERAGEIF($ES$9:$ES$497,$ES354,FA$9:FA$497),0)</f>
        <v>51</v>
      </c>
      <c r="ON354" s="112">
        <f>ROUND(AVERAGEIF($ES$9:$ES$497,$ES354,FB$9:FB$497),0)</f>
        <v>27</v>
      </c>
      <c r="OO354" s="112">
        <f>ROUND(AVERAGEIF($ES$9:$ES$497,$ES354,FC$9:FC$497),0)</f>
        <v>25</v>
      </c>
      <c r="OP354" s="112">
        <f>ROUND(AVERAGEIF($ES$9:$ES$497,$ES354,FD$9:FD$497),0)</f>
        <v>49</v>
      </c>
      <c r="OQ354" s="113">
        <f>ROUND(AVERAGEIF($ES$9:$ES$497,$ES354,FE$9:FE$497),0)</f>
        <v>49</v>
      </c>
      <c r="OR354" s="114">
        <f>ROUND(EV354/MAX(EV$9:EV$497)*100,0)</f>
        <v>46</v>
      </c>
      <c r="OS354" s="115">
        <f>ROUND(EW354/MAX(EW$9:EW$497)*100,0)</f>
        <v>16</v>
      </c>
      <c r="OT354" s="115">
        <f>ROUND(EX354/MAX(EX$9:EX$497)*100,0)</f>
        <v>13</v>
      </c>
      <c r="OU354" s="115">
        <f>ROUND(EY354/MAX(EY$9:EY$497)*100,0)</f>
        <v>36</v>
      </c>
      <c r="OV354" s="115">
        <f>ROUND(EZ354/MAX(EZ$9:EZ$497)*100,0)</f>
        <v>50</v>
      </c>
      <c r="OW354" s="115">
        <f>ROUND(FA354/MAX(FA$9:FA$497)*100,0)</f>
        <v>97</v>
      </c>
      <c r="OX354" s="115">
        <f>ROUND(FB354/MAX(FB$9:FB$497)*100,0)</f>
        <v>9</v>
      </c>
      <c r="OY354" s="116">
        <f>ROUND(FC354/MAX(FC$9:FC$497)*100,0)</f>
        <v>26</v>
      </c>
      <c r="OZ354" s="115">
        <f>ROUND(FD354/MAX(FD$9:FD$497)*100,0)</f>
        <v>53</v>
      </c>
      <c r="PA354" s="117">
        <f>ROUND(FE354/MAX(FE$9:FE$497)*100,0)</f>
        <v>21</v>
      </c>
      <c r="PB354" s="118">
        <f>OT354*3 + (OR354+OS354+OX354)*2 + (OU354+OY354)</f>
        <v>243</v>
      </c>
      <c r="PC354" s="115">
        <f>OV354*3 + (OR354+OS354+OX354)*2 + (OU354+OY354)</f>
        <v>354</v>
      </c>
      <c r="PD354" s="115">
        <f>(OT354+OV354)*3 + (OR354+OS354+OX354)*2 + (OU354+OY354)</f>
        <v>393</v>
      </c>
      <c r="PE354" s="115">
        <f>(OT354+OY354)*3 + (OR354+OS354+OX354)*2 + (OU354)</f>
        <v>295</v>
      </c>
      <c r="PF354" s="115">
        <f>(OR354+OU354)*3 + (OS354+OW354)*2 + OX354</f>
        <v>481</v>
      </c>
      <c r="PG354" s="119">
        <f>OW354*3 + (OR354+OS354+OU354)*2 + OX354</f>
        <v>496</v>
      </c>
      <c r="PH354" s="118">
        <f>ROUND(PB354/MAX(PB$9:PB$497)*100,0)</f>
        <v>29</v>
      </c>
      <c r="PI354" s="115">
        <f>ROUND(PC354/MAX(PC$9:PC$497)*100,0)</f>
        <v>42</v>
      </c>
      <c r="PJ354" s="115">
        <f>ROUND(PD354/MAX(PD$9:PD$497)*100,0)</f>
        <v>42</v>
      </c>
      <c r="PK354" s="115">
        <f>ROUND(PE354/MAX(PE$9:PE$497)*100,0)</f>
        <v>29</v>
      </c>
      <c r="PL354" s="115">
        <f>ROUND(PF354/MAX(PF$9:PF$497)*100,0)</f>
        <v>68</v>
      </c>
      <c r="PM354" s="119">
        <f>ROUND(PG354/MAX(PG$9:PG$497)*100,0)</f>
        <v>72</v>
      </c>
      <c r="PN354" s="118">
        <f>RANK(PH354,PH$9:PH$497,0)</f>
        <v>310</v>
      </c>
      <c r="PO354" s="115">
        <f>RANK(PI354,PI$9:PI$497,0)</f>
        <v>199</v>
      </c>
      <c r="PP354" s="115">
        <f>RANK(PJ354,PJ$9:PJ$497,0)</f>
        <v>254</v>
      </c>
      <c r="PQ354" s="115">
        <f>RANK(PK354,PK$9:PK$497,0)</f>
        <v>305</v>
      </c>
      <c r="PR354" s="115">
        <f>RANK(PL354,PL$9:PL$497,0)</f>
        <v>90</v>
      </c>
      <c r="PS354" s="119">
        <f>RANK(PM354,PM$9:PM$497,0)</f>
        <v>39</v>
      </c>
      <c r="PT354" s="120">
        <f>ROUND(FZ354/MAX(FZ$9:FZ$497)*100,0)</f>
        <v>44</v>
      </c>
      <c r="PU354" s="115">
        <f>ROUND(GA354/MAX(GA$9:GA$497)*100,0)</f>
        <v>11</v>
      </c>
      <c r="PV354" s="115">
        <f>ROUND(GB354/MAX(GB$9:GB$497)*100,0)</f>
        <v>11</v>
      </c>
      <c r="PW354" s="115">
        <f>ROUND(GC354/MAX(GC$9:GC$497)*100,0)</f>
        <v>41</v>
      </c>
      <c r="PX354" s="115">
        <f>ROUND(GD354/MAX(GD$9:GD$497)*100,0)</f>
        <v>35</v>
      </c>
      <c r="PY354" s="115">
        <f>ROUND(GE354/MAX(GE$9:GE$497)*100,0)</f>
        <v>65</v>
      </c>
      <c r="PZ354" s="115">
        <f>ROUND(GF354/MAX(GF$9:GF$497)*100,0)</f>
        <v>6</v>
      </c>
      <c r="QA354" s="116">
        <f>ROUND(GG354/MAX(GG$9:GG$497)*100,0)</f>
        <v>20</v>
      </c>
      <c r="QB354" s="115">
        <f>ROUND(GH354/MAX(GH$9:GH$497)*100,0)</f>
        <v>34</v>
      </c>
      <c r="QC354" s="121">
        <f>ROUND(GI354/MAX(GI$9:GI$497)*100,0)</f>
        <v>16</v>
      </c>
      <c r="QD354" s="120">
        <f>ROUND(AVERAGEIF($ES$9:$ES$497,$ES354,PT$9:PT$497),0)</f>
        <v>51</v>
      </c>
      <c r="QE354" s="120">
        <f>ROUND(AVERAGEIF($ES$9:$ES$497,$ES354,PU$9:PU$497),0)</f>
        <v>54</v>
      </c>
      <c r="QF354" s="120">
        <f>ROUND(AVERAGEIF($ES$9:$ES$497,$ES354,PV$9:PV$497),0)</f>
        <v>30</v>
      </c>
      <c r="QG354" s="120">
        <f>ROUND(AVERAGEIF($ES$9:$ES$497,$ES354,PW$9:PW$497),0)</f>
        <v>36</v>
      </c>
      <c r="QH354" s="120">
        <f>ROUND(AVERAGEIF($ES$9:$ES$497,$ES354,PX$9:PX$497),0)</f>
        <v>21</v>
      </c>
      <c r="QI354" s="120">
        <f>ROUND(AVERAGEIF($ES$9:$ES$497,$ES354,PY$9:PY$497),0)</f>
        <v>51</v>
      </c>
      <c r="QJ354" s="120">
        <f>ROUND(AVERAGEIF($ES$9:$ES$497,$ES354,PZ$9:PZ$497),0)</f>
        <v>21</v>
      </c>
      <c r="QK354" s="120">
        <f>ROUND(AVERAGEIF($ES$9:$ES$497,$ES354,QA$9:QA$497),0)</f>
        <v>23</v>
      </c>
      <c r="QL354" s="120">
        <f>ROUND(AVERAGEIF($ES$9:$ES$497,$ES354,QB$9:QB$497),0)</f>
        <v>35</v>
      </c>
      <c r="QM354" s="120">
        <f>ROUND(AVERAGEIF($ES$9:$ES$497,$ES354,QC$9:QC$497),0)</f>
        <v>27</v>
      </c>
      <c r="QN354" s="114">
        <f>PV354*4 + (PT354+PU354+PZ354)*2 + (PW354+QA354)</f>
        <v>227</v>
      </c>
      <c r="QO354" s="115">
        <f>PX354*4 + (PT354+PU354+PZ354)*2 + (PW354+QA354)</f>
        <v>323</v>
      </c>
      <c r="QP354" s="115">
        <f>(PV354+PX354)*4 + (PT354+PU354+PZ354)*2 + (PW354+QA354)</f>
        <v>367</v>
      </c>
      <c r="QQ354" s="115">
        <f>(PV354+QA354)*4 + (PT354+PU354+PZ354)*2 + (PW354)</f>
        <v>287</v>
      </c>
      <c r="QR354" s="115">
        <f>(PT354+PW354)*4 + (PU354+PY354)*2 + PZ354</f>
        <v>498</v>
      </c>
      <c r="QS354" s="119">
        <f>PY354*4 + (PT354+PU354+PW354)*2 + PZ354</f>
        <v>458</v>
      </c>
      <c r="QT354" s="114">
        <f>ROUND((QN354-MIN(QN$9:QN$497))/(MAX(QN$9:QN$497)-MIN(QN$9:QN$497))*100,0)</f>
        <v>0</v>
      </c>
      <c r="QU354" s="115">
        <f>ROUND((QO354-MIN(QO$9:QO$497))/(MAX(QO$9:QO$497)-MIN(QO$9:QO$497))*100,0)</f>
        <v>16</v>
      </c>
      <c r="QV354" s="115">
        <f>ROUND((QP354-MIN(QP$9:QP$497))/(MAX(QP$9:QP$497)-MIN(QP$9:QP$497))*100,0)</f>
        <v>2</v>
      </c>
      <c r="QW354" s="115">
        <f>ROUND((QQ354-MIN(QQ$9:QQ$497))/(MAX(QQ$9:QQ$497)-MIN(QQ$9:QQ$497))*100,0)</f>
        <v>0</v>
      </c>
      <c r="QX354" s="115">
        <f>ROUND((QR354-MIN(QR$9:QR$497))/(MAX(QR$9:QR$497)-MIN(QR$9:QR$497))*100,0)</f>
        <v>44</v>
      </c>
      <c r="QY354" s="115">
        <f>ROUND((QS354-MIN(QS$9:QS$497))/(MAX(QS$9:QS$497)-MIN(QS$9:QS$497))*100,0)</f>
        <v>57</v>
      </c>
      <c r="QZ354" s="114">
        <f>RANK(QN354,QN$9:QN$497,0)</f>
        <v>429</v>
      </c>
      <c r="RA354" s="115">
        <f>RANK(QO354,QO$9:QO$497,0)</f>
        <v>330</v>
      </c>
      <c r="RB354" s="115">
        <f>RANK(QP354,QP$9:QP$497,0)</f>
        <v>428</v>
      </c>
      <c r="RC354" s="115">
        <f>RANK(QQ354,QQ$9:QQ$497,0)</f>
        <v>429</v>
      </c>
      <c r="RD354" s="115">
        <f>RANK(QR354,QR$9:QR$497,0)</f>
        <v>249</v>
      </c>
      <c r="RE354" s="115">
        <f>RANK(QS354,QS$9:QS$497,0)</f>
        <v>78</v>
      </c>
      <c r="RF354" s="122"/>
      <c r="RG354" s="115">
        <f>($RH$3*(IH354+IJ354)*100*100/MAX(EX$9:EX$497)*$RO$3) +($RH$3*(II354+IJ354)*100*100/MAX(EX$9:EX$497)*$RO$4) + ($RH$3*IK354*100*100/MAX(EX$9:EX$497)*0.098)</f>
        <v>0</v>
      </c>
      <c r="RH354" s="115">
        <f>($RH$4*IL354*100*100/MAX(EZ$9:EZ$497))*$RQ$3</f>
        <v>0</v>
      </c>
      <c r="RI354" s="115">
        <f>($RH$3*IM354*100*100/MAX(EY$9:EY$497))*$RQ$4</f>
        <v>0</v>
      </c>
      <c r="RJ354" s="115">
        <f>($RH$3*IN354*100*100/MAX(EX$9:EX$497))</f>
        <v>0</v>
      </c>
      <c r="RK354" s="115">
        <f>($RH$4*IO354*100*100/MAX(EZ$9:EZ$497))*$RQ$3</f>
        <v>2.7600000000000002</v>
      </c>
      <c r="RL354" s="115">
        <f>(($RL$4*IP354*100*((100/MAX(EX$9:EX$497)+100/MAX(EZ$9:EZ$497))/2))+($RL$4*IQ354*100*((100/MAX(EX$9:EX$497)+100/MAX(EZ$9:EZ$497))/2))+($RL$4*IR354*100*((100/MAX(EX$9:EX$497)+100/MAX(EZ$9:EZ$497))/2))+($RL$4*IS354*100*((100/MAX(EX$9:EX$497)+100/MAX(EZ$9:EZ$497))/2))+($RL$4*IT354*100*((100/MAX(EX$9:EX$497)+100/MAX(EZ$9:EZ$497))/2))+($RL$4*IU354*100*((100/MAX(EX$9:EX$497)+100/MAX(EZ$9:EZ$497))/2))+($RL$4*IV354*100*((100/MAX(EX$9:EX$497)+100/MAX(EZ$9:EZ$497))/2))+($RL$4*IW354*100*((100/MAX(EX$9:EX$497)+100/MAX(EZ$9:EZ$497))/2)))*$RS$3</f>
        <v>0</v>
      </c>
      <c r="RM354" s="115">
        <f>(($RH$3*IX354*100*100/MAX(EX$9:EX$497))+($RH$3*IY354*100*100/MAX(EX$9:EX$497))+($RH$3*IZ354*100*100/MAX(EX$9:EX$497))+($RH$3*JA354*100*100/MAX(EX$9:EX$497))+($RH$3*JB354*100*100/MAX(EX$9:EX$497))+($RH$3*JC354*100*100/MAX(EX$9:EX$497))+($RH$3*JD354*100*100/MAX(EX$9:EX$497))+($RH$3*JE354*100*100/MAX(EX$9:EX$497)))*$RS$4</f>
        <v>0</v>
      </c>
      <c r="RN354" s="115">
        <f>(($RH$4*JF354*100*100/MAX(EZ$9:EZ$497)) + ($RH$4*JG354*100*100/MAX(EZ$9:EZ$497)) + ($RH$4*JH354*100*100/MAX(EZ$9:EZ$497)) + ($RH$4*JI354*100*100/MAX(EZ$9:EZ$497)) + ($RH$4*JJ354*100*100/MAX(EZ$9:EZ$497)) + ($RH$4*JK354*100*100/MAX(EZ$9:EZ$497)) + ($RH$4*JL354*100*100/MAX(EZ$9:EZ$497)) + ($RH$4*JM354*100*100/MAX(EZ$9:EZ$497)))*$RU$3</f>
        <v>0.92000000000000015</v>
      </c>
      <c r="RO354" s="115">
        <f>(($RL$4*JN354*100*((100/MAX(EX$9:EX$497)+100/MAX(EZ$9:EZ$497))/2))+($RL$4*JO354*100*((100/MAX(EX$9:EX$497)+100/MAX(EZ$9:EZ$497))/2))+($RL$4*JP354*100*((100/MAX(EX$9:EX$497)+100/MAX(EZ$9:EZ$497))/2))+($RL$4*JQ354*100*((100/MAX(EX$9:EX$497)+100/MAX(EZ$9:EZ$497))/2))+($RL$4*JR354*100*((100/MAX(EX$9:EX$497)+100/MAX(EZ$9:EZ$497))/2))+($RL$4*JS354*100*((100/MAX(EX$9:EX$497)+100/MAX(EZ$9:EZ$497))/2))+($RL$4*JT354*100*((100/MAX(EX$9:EX$497)+100/MAX(EZ$9:EZ$497))/2))+($RL$4*JU354*100*((100/MAX(EX$9:EX$497)+100/MAX(EZ$9:EZ$497))/2))+($RL$4*JV354*100*((100/MAX(EX$9:EX$497)+100/MAX(EZ$9:EZ$497))/2))+($RL$4*JW354*100*((100/MAX(EX$9:EX$497)+100/MAX(EZ$9:EZ$497))/2))+($RL$4*JX354*100*((100/MAX(EX$9:EX$497)+100/MAX(EZ$9:EZ$497))/2))+($RL$4*JY354*100*((100/MAX(EX$9:EX$497)+100/MAX(EZ$9:EZ$497))/2))+($RL$4*JZ354*100*((100/MAX(EX$9:EX$497)+100/MAX(EZ$9:EZ$497))/2)))*$RW$3/2</f>
        <v>0</v>
      </c>
      <c r="RP354" s="119">
        <f>($RJ$3*KA354*100*100/MAX(FA$9:FA$497)) + ($RJ$3*KB354*100*100/MAX(FA$9:FA$497)/2) + ($RJ$3*KC354*100*100/MAX(FA$9:FA$497)/2) + ($RJ$3*KD354*100*100/MAX(FA$9:FA$497)/4) + ($RJ$3*KE354*100*100/MAX(FA$9:FA$497)/4)</f>
        <v>30.973451327433629</v>
      </c>
      <c r="RQ354" s="118">
        <f>($RL$4*KF354*100*((100/MAX(EX$9:EX$497)+100/MAX(EZ$9:EZ$497)))) * ($RO$3/2) + (($RL$4*KG354*100*((100/MAX(EX$9:EX$497)+100/MAX(EZ$9:EZ$497))))+($RL$4*KH354*100*((100/MAX(EX$9:EX$497)+100/MAX(EZ$9:EZ$497))))+($RL$4*KI354*100*((100/MAX(EX$9:EX$497)+100/MAX(EZ$9:EZ$497))))+($RL$4*KJ354*100*((100/MAX(EX$9:EX$497)+100/MAX(EZ$9:EZ$497))))+($RL$4*KK354*100*((100/MAX(EX$9:EX$497)+100/MAX(EZ$9:EZ$497))))+($RL$4*KL354*100*((100/MAX(EX$9:EX$497)+100/MAX(EZ$9:EZ$497))))+($RL$4*KM354*100*((100/MAX(EX$9:EX$497)+100/MAX(EZ$9:EZ$497))))+($RL$4*KN354*100*((100/MAX(EX$9:EX$497)+100/MAX(EZ$9:EZ$497))))+($RL$4*KO354*100*((100/MAX(EX$9:EX$497)+100/MAX(EZ$9:EZ$497))))+($RL$4*KP354*100*((100/MAX(EX$9:EX$497)+100/MAX(EZ$9:EZ$497))))+($RL$4*KQ354*100*((100/MAX(EX$9:EX$497)+100/MAX(EZ$9:EZ$497))))+($RL$4*KR354*100*((100/MAX(EX$9:EX$497)+100/MAX(EZ$9:EZ$497))))+($RL$4*KS354*100*((100/MAX(EX$9:EX$497)+100/MAX(EZ$9:EZ$497))))+($RL$4*KV354*100*((100/MAX(EX$9:EX$497)+100/MAX(EZ$9:EZ$497))))) * (($RO$3+$RO$4)/6)</f>
        <v>0</v>
      </c>
      <c r="RR354" s="115">
        <f>(($RL$4*KW354*100*((100/MAX(EX$9:EX$497)+100/MAX(EZ$9:EZ$497))))) * ($RO$3/2) + (($RL$4*KX354*100*((100/MAX(EX$9:EX$497)+100/MAX(EZ$9:EZ$497))))+($RL$4*KY354*100*((100/MAX(EX$9:EX$497)+100/MAX(EZ$9:EZ$497))))+($RL$4*KZ354*100*((100/MAX(EX$9:EX$497)+100/MAX(EZ$9:EZ$497))))+($RL$4*LA354*100*((100/MAX(EX$9:EX$497)+100/MAX(EZ$9:EZ$497))))+($RL$4*LB354*100*((100/MAX(EX$9:EX$497)+100/MAX(EZ$9:EZ$497))))+($RL$4*LC354*100*((100/MAX(EX$9:EX$497)+100/MAX(EZ$9:EZ$497))))) * (($RO$3+$RO$4)/6)</f>
        <v>0</v>
      </c>
      <c r="RS354" s="119">
        <f>(($RL$4*LD354*100*((100/MAX(EX$9:EX$497)+100/MAX(EZ$9:EZ$497))))+($RL$4*LE354*100*((100/MAX(EX$9:EX$497)+100/MAX(EZ$9:EZ$497))))) * (($RO$3+$RO$4)/6)</f>
        <v>0</v>
      </c>
      <c r="RT354" s="118">
        <f>($RJ$4*LH354*100*(100/MAX(EV$9:EV$497)))+($RJ$4*LI354*100*(100/MAX(EV$9:EV$497)))</f>
        <v>0</v>
      </c>
      <c r="RU354" s="119">
        <f>($RJ$4*LJ354*(100/MAX(EV$9:EV$497)))/2 + ($RL$3*LK354*(100/MAX(EW$9:EW$497))) + ($RJ$4*LL354*(100/MAX(EV$9:EV$497)))/4 + ($RL$3*LM354*(100/MAX(EW$9:EW$497)))</f>
        <v>0</v>
      </c>
      <c r="RV354" s="118">
        <f>($RJ$4*LN354*100*100/MAX(EV$9:EV$497)/2)+($RJ$4*LO354*100*100/MAX(EV$9:EV$497)/2)+($RJ$4*LP354*100*100/MAX(EV$9:EV$497))+($RJ$4*LQ354*100*100/MAX(EV$9:EV$497))+($RJ$4*LR354*100*100/MAX(EV$9:EV$497))</f>
        <v>0</v>
      </c>
      <c r="RW354" s="115">
        <f>($RJ$4*LS354*100*100/MAX(EV$9:EV$497)) + (($RJ$4*LT354*100*100/MAX(EV$9:EV$497))+($RJ$4*LU354*100*100/MAX(EV$9:EV$497))+($RJ$4*LV354*100*100/MAX(EV$9:EV$497))+($RJ$4*LW354*100*100/MAX(EV$9:EV$497))+($RJ$4*LX354*100*100/MAX(EV$9:EV$497))+($RJ$4*LY354*100*100/MAX(EV$9:EV$497))+($RJ$4*LZ354*100*100/MAX(EV$9:EV$497))+($RJ$4*MA354*100*100/MAX(EV$9:EV$497)))/2</f>
        <v>5.8988764044943833</v>
      </c>
      <c r="RX354" s="119">
        <f>($RJ$4*MB354*100*100/MAX(EV$9:EV$497))+($RJ$4*MC354*100*100/MAX(EV$9:EV$497))+($RJ$4*MD354*100*100/MAX(EV$9:EV$497))+($RJ$4*ME354*100*100/MAX(EV$9:EV$497))+($RJ$4*MF354*100*100/MAX(EV$9:EV$497))+($RJ$4*MG354*100*100/MAX(EV$9:EV$497))+($RJ$4*MH354*100*100/MAX(EV$9:EV$497))+($RJ$4*MI354*100*100/MAX(EV$9:EV$497))+($RJ$4*MJ354*100*100/MAX(EV$9:EV$497))+($RJ$4*MK354*100*100/MAX(EV$9:EV$497))+($RJ$4*ML354*100*100/MAX(EV$9:EV$497))+($RJ$4*MM354*100*100/MAX(EV$9:EV$497))+($RJ$4*MN354*100*100/MAX(EV$9:EV$497))</f>
        <v>0</v>
      </c>
      <c r="RY354" s="118">
        <f>($RJ$4*MQ354*100*100/MAX(EV$9:EV$497))/2 + (($RJ$4*MR354*100*100/MAX(EV$9:EV$497))+($RJ$4*MS354*100*100/MAX(EV$9:EV$497))+($RJ$4*MT354*100*100/MAX(EV$9:EV$497))+($RJ$4*MU354*100*100/MAX(EV$9:EV$497))+($RJ$4*MV354*100*100/MAX(EV$9:EV$497))+($RJ$4*MW354*100*100/MAX(EV$9:EV$497))+($RJ$4*MX354*100*100/MAX(EV$9:EV$497))+($RJ$4*MY354*100*100/MAX(EV$9:EV$497))+($RJ$4*MZ354*100*100/MAX(EV$9:EV$497))+($RJ$4*NA354*100*100/MAX(EV$9:EV$497))+($RJ$4*NB354*100*100/MAX(EV$9:EV$497))+($RJ$4*NC354*100*100/MAX(EV$9:EV$497))+($RJ$4*ND354*100*100/MAX(EV$9:EV$497))+($RJ$4*NG354*100*100/MAX(EV$9:EV$497)))/4</f>
        <v>2.9494382022471917</v>
      </c>
      <c r="RZ354" s="115">
        <f>($RJ$4*NH354*100*100/MAX(EV$9:EV$497))/2 + (($RJ$4*NI354*100*100/MAX(EV$9:EV$497))+($RJ$4*NJ354*100*100/MAX(EV$9:EV$497))+($RJ$4*NK354*100*100/MAX(EV$9:EV$497))+($RJ$4*NL354*100*100/MAX(EV$9:EV$497))+($RJ$4*NM354*100*100/MAX(EV$9:EV$497))+($RJ$4*NN354*100*100/MAX(EV$9:EV$497)))/4</f>
        <v>0</v>
      </c>
      <c r="SA354" s="117">
        <f>(($RJ$4*NO354*100*100/MAX(EV$9:EV$497))+($RJ$4*NP354*100*100/MAX(EV$9:EV$497)))/4</f>
        <v>0</v>
      </c>
      <c r="SB354" s="118">
        <f>SUM(RG354:SA354)</f>
        <v>43.501765934175204</v>
      </c>
      <c r="SC354" s="115">
        <f>RG354 + RJ354 + RL354 + RM354 + RO354 + SUM(RQ354:RS354)/2 +  SUM(RT354:SA354)/5</f>
        <v>1.7696629213483148</v>
      </c>
      <c r="SD354" s="115">
        <f>(RH354+RK354+RL354/$RS$3*$RU$3+RN354)*$RY$3+RO354+SUM(RQ354:RS354)/5 + SUM(RT354:SA354)/4</f>
        <v>18.244078651685399</v>
      </c>
      <c r="SE354" s="115">
        <f>RG354+RJ354+RL354/$RS$3+RM354/$RS$4+RO354 + SUM(RQ354:RS354)/2 +  SUM(RT354:SA354)/5</f>
        <v>1.7696629213483148</v>
      </c>
      <c r="SF354" s="115">
        <f>RI354*$RY$4+RL354+RO354 + SUM(RQ354:RS354)/5 +  SUM(RT354:SA354)/4</f>
        <v>2.2120786516853936</v>
      </c>
      <c r="SG354" s="115">
        <f>RP354*2 + SUM(RT354:SA354)</f>
        <v>70.795217261608826</v>
      </c>
      <c r="SH354" s="115">
        <f>ROUND(SB354/MAX(SB$9:SB$497)*100,0)</f>
        <v>55</v>
      </c>
      <c r="SI354" s="115">
        <f>ROUND(SC354/MAX(SC$9:SC$497)*100,0)</f>
        <v>3</v>
      </c>
      <c r="SJ354" s="115">
        <f>ROUND(SD354/MAX(SD$9:SD$497)*100,0)</f>
        <v>29</v>
      </c>
      <c r="SK354" s="115">
        <f>ROUND(SE354/MAX(SE$9:SE$497)*100,0)</f>
        <v>1</v>
      </c>
      <c r="SL354" s="115">
        <f>ROUND(SF354/MAX(SF$9:SF$497)*100,0)</f>
        <v>5</v>
      </c>
      <c r="SM354" s="121">
        <f>ROUND(SG354/MAX(SG$9:SG$497)*100,0)</f>
        <v>67</v>
      </c>
      <c r="SN354" s="115">
        <f>ROUND(AVERAGEIF($ES$9:$ES$497,$ES354,SH$9:SH$497),0)</f>
        <v>29</v>
      </c>
      <c r="SO354" s="115">
        <f>ROUND(AVERAGEIF($ES$9:$ES$497,$ES354,SI$9:SI$497),0)</f>
        <v>3</v>
      </c>
      <c r="SP354" s="115">
        <f>ROUND(AVERAGEIF($ES$9:$ES$497,$ES354,SJ$9:SJ$497),0)</f>
        <v>5</v>
      </c>
      <c r="SQ354" s="115">
        <f>ROUND(AVERAGEIF($ES$9:$ES$497,$ES354,SK$9:SK$497),0)</f>
        <v>2</v>
      </c>
      <c r="SR354" s="115">
        <f>ROUND(AVERAGEIF($ES$9:$ES$497,$ES354,SL$9:SL$497),0)</f>
        <v>4</v>
      </c>
      <c r="SS354" s="121">
        <f>ROUND(AVERAGEIF($ES$9:$ES$497,$ES354,SM$9:SM$497),0)</f>
        <v>36</v>
      </c>
      <c r="ST354" s="114">
        <f>RANK(SB354,SB$9:SB$497,0)</f>
        <v>65</v>
      </c>
      <c r="SU354" s="115">
        <f>RANK(SC354,SC$9:SC$497,0)</f>
        <v>213</v>
      </c>
      <c r="SV354" s="115">
        <f>RANK(SD354,SD$9:SD$497,0)</f>
        <v>52</v>
      </c>
      <c r="SW354" s="115">
        <f>RANK(SE354,SE$9:SE$497,0)</f>
        <v>213</v>
      </c>
      <c r="SX354" s="115">
        <f>RANK(SF354,SF$9:SF$497,0)</f>
        <v>134</v>
      </c>
      <c r="SY354" s="115">
        <f>RANK(SG354,SG$9:SG$497,0)</f>
        <v>19</v>
      </c>
      <c r="SZ354" s="115">
        <f>COUNTIFS(SB$9:SB$497,"&gt;"&amp;SB354,$ES$9:$ES$497,$ES354)+1</f>
        <v>19</v>
      </c>
      <c r="TA354" s="115">
        <f>COUNTIFS(SC$9:SC$497,"&gt;"&amp;SC354,$ES$9:$ES$497,$ES354)+1</f>
        <v>22</v>
      </c>
      <c r="TB354" s="115">
        <f>COUNTIFS(SD$9:SD$497,"&gt;"&amp;SD354,$ES$9:$ES$497,$ES354)+1</f>
        <v>4</v>
      </c>
      <c r="TC354" s="115">
        <f>COUNTIFS(SE$9:SE$497,"&gt;"&amp;SE354,$ES$9:$ES$497,$ES354)+1</f>
        <v>22</v>
      </c>
      <c r="TD354" s="115">
        <f>COUNTIFS(SF$9:SF$497,"&gt;"&amp;SF354,$ES$9:$ES$497,$ES354)+1</f>
        <v>19</v>
      </c>
      <c r="TE354" s="117">
        <f>COUNTIFS(SG$9:SG$497,"&gt;"&amp;SG354,$ES$9:$ES$497,$ES354)+1</f>
        <v>19</v>
      </c>
      <c r="TF354" s="118">
        <f>MAX(PH354:PM354)+SH354</f>
        <v>127</v>
      </c>
      <c r="TG354" s="115">
        <f t="shared" ref="TG354:TK357" si="841">PH354+SI354</f>
        <v>32</v>
      </c>
      <c r="TH354" s="115">
        <f t="shared" si="841"/>
        <v>71</v>
      </c>
      <c r="TI354" s="115">
        <f t="shared" si="841"/>
        <v>43</v>
      </c>
      <c r="TJ354" s="115">
        <f t="shared" si="841"/>
        <v>34</v>
      </c>
      <c r="TK354" s="115">
        <f t="shared" si="841"/>
        <v>135</v>
      </c>
      <c r="TL354" s="117">
        <f>PM354+SM354</f>
        <v>139</v>
      </c>
      <c r="TM354" s="118">
        <f>ROUND(TF354/MAX(TF$9:TF$497)*100,0)</f>
        <v>71</v>
      </c>
      <c r="TN354" s="115">
        <f>ROUND(TG354/MAX(TG$9:TG$497)*100,0)</f>
        <v>18</v>
      </c>
      <c r="TO354" s="115">
        <f>ROUND(TH354/MAX(TH$9:TH$497)*100,0)</f>
        <v>39</v>
      </c>
      <c r="TP354" s="115">
        <f>ROUND(TI354/MAX(TI$9:TI$497)*100,0)</f>
        <v>24</v>
      </c>
      <c r="TQ354" s="115">
        <f>ROUND(TJ354/MAX(TJ$9:TJ$497)*100,0)</f>
        <v>17</v>
      </c>
      <c r="TR354" s="115">
        <f>ROUND(TK354/MAX(TK$9:TK$497)*100,0)</f>
        <v>69</v>
      </c>
      <c r="TS354" s="119">
        <f>ROUND(TL354/MAX(TL$9:TL$497)*100,0)</f>
        <v>71</v>
      </c>
      <c r="TT354" s="120">
        <f>RANK(TM354,TM$9:TM$497,0)</f>
        <v>54</v>
      </c>
      <c r="TU354" s="115">
        <f>RANK(TN354,TN$9:TN$497,0)</f>
        <v>317</v>
      </c>
      <c r="TV354" s="115">
        <f>RANK(TO354,TO$9:TO$497,0)</f>
        <v>70</v>
      </c>
      <c r="TW354" s="115">
        <f>RANK(TP354,TP$9:TP$497,0)</f>
        <v>272</v>
      </c>
      <c r="TX354" s="115">
        <f>RANK(TQ354,TQ$9:TQ$497,0)</f>
        <v>296</v>
      </c>
      <c r="TY354" s="115">
        <f>RANK(TR354,TR$9:TR$497,0)</f>
        <v>17</v>
      </c>
      <c r="TZ354" s="121">
        <f>RANK(TS354,TS$9:TS$497,0)</f>
        <v>16</v>
      </c>
      <c r="UA354" s="167"/>
      <c r="UB354" s="7" t="s">
        <v>1</v>
      </c>
    </row>
    <row r="355" spans="1:548" x14ac:dyDescent="0.15">
      <c r="A355" s="183">
        <v>347</v>
      </c>
      <c r="B355" s="200" t="s">
        <v>1365</v>
      </c>
      <c r="C355" s="143"/>
      <c r="D355" s="143"/>
      <c r="E355" s="161" t="s">
        <v>518</v>
      </c>
      <c r="F355" s="65">
        <v>107</v>
      </c>
      <c r="G355" s="65" t="s">
        <v>908</v>
      </c>
      <c r="H355" s="144" t="s">
        <v>909</v>
      </c>
      <c r="I355" s="66" t="s">
        <v>521</v>
      </c>
      <c r="J355" s="67" t="s">
        <v>521</v>
      </c>
      <c r="K355" s="67" t="s">
        <v>521</v>
      </c>
      <c r="L355" s="67" t="s">
        <v>521</v>
      </c>
      <c r="M355" s="67" t="s">
        <v>521</v>
      </c>
      <c r="N355" s="67" t="s">
        <v>521</v>
      </c>
      <c r="O355" s="67" t="s">
        <v>521</v>
      </c>
      <c r="P355" s="67" t="s">
        <v>521</v>
      </c>
      <c r="Q355" s="67" t="s">
        <v>521</v>
      </c>
      <c r="R355" s="68" t="s">
        <v>521</v>
      </c>
      <c r="S355" s="69" t="s">
        <v>521</v>
      </c>
      <c r="T355" s="67" t="s">
        <v>521</v>
      </c>
      <c r="U355" s="67" t="s">
        <v>521</v>
      </c>
      <c r="V355" s="67" t="s">
        <v>521</v>
      </c>
      <c r="W355" s="67" t="s">
        <v>521</v>
      </c>
      <c r="X355" s="67" t="s">
        <v>521</v>
      </c>
      <c r="Y355" s="67" t="s">
        <v>521</v>
      </c>
      <c r="Z355" s="67" t="s">
        <v>521</v>
      </c>
      <c r="AA355" s="67" t="s">
        <v>521</v>
      </c>
      <c r="AB355" s="68" t="s">
        <v>521</v>
      </c>
      <c r="AC355" s="69" t="s">
        <v>521</v>
      </c>
      <c r="AD355" s="67" t="s">
        <v>521</v>
      </c>
      <c r="AE355" s="67" t="s">
        <v>521</v>
      </c>
      <c r="AF355" s="67" t="s">
        <v>521</v>
      </c>
      <c r="AG355" s="67" t="s">
        <v>521</v>
      </c>
      <c r="AH355" s="67" t="s">
        <v>521</v>
      </c>
      <c r="AI355" s="67" t="s">
        <v>521</v>
      </c>
      <c r="AJ355" s="67" t="s">
        <v>521</v>
      </c>
      <c r="AK355" s="67" t="s">
        <v>521</v>
      </c>
      <c r="AL355" s="68" t="s">
        <v>521</v>
      </c>
      <c r="AM355" s="69" t="s">
        <v>521</v>
      </c>
      <c r="AN355" s="67" t="s">
        <v>521</v>
      </c>
      <c r="AO355" s="67" t="s">
        <v>521</v>
      </c>
      <c r="AP355" s="67" t="s">
        <v>521</v>
      </c>
      <c r="AQ355" s="67" t="s">
        <v>521</v>
      </c>
      <c r="AR355" s="67" t="s">
        <v>521</v>
      </c>
      <c r="AS355" s="67" t="s">
        <v>521</v>
      </c>
      <c r="AT355" s="67" t="s">
        <v>521</v>
      </c>
      <c r="AU355" s="67" t="s">
        <v>521</v>
      </c>
      <c r="AV355" s="68" t="s">
        <v>521</v>
      </c>
      <c r="AW355" s="69" t="s">
        <v>521</v>
      </c>
      <c r="AX355" s="67" t="s">
        <v>521</v>
      </c>
      <c r="AY355" s="67" t="s">
        <v>521</v>
      </c>
      <c r="AZ355" s="67" t="s">
        <v>521</v>
      </c>
      <c r="BA355" s="67" t="s">
        <v>521</v>
      </c>
      <c r="BB355" s="67" t="s">
        <v>521</v>
      </c>
      <c r="BC355" s="67" t="s">
        <v>521</v>
      </c>
      <c r="BD355" s="67" t="s">
        <v>521</v>
      </c>
      <c r="BE355" s="67" t="s">
        <v>521</v>
      </c>
      <c r="BF355" s="68" t="s">
        <v>521</v>
      </c>
      <c r="BG355" s="69" t="s">
        <v>521</v>
      </c>
      <c r="BH355" s="67" t="s">
        <v>521</v>
      </c>
      <c r="BI355" s="67" t="s">
        <v>521</v>
      </c>
      <c r="BJ355" s="67" t="s">
        <v>521</v>
      </c>
      <c r="BK355" s="67" t="s">
        <v>521</v>
      </c>
      <c r="BL355" s="67" t="s">
        <v>521</v>
      </c>
      <c r="BM355" s="67" t="s">
        <v>521</v>
      </c>
      <c r="BN355" s="67" t="s">
        <v>521</v>
      </c>
      <c r="BO355" s="67" t="s">
        <v>521</v>
      </c>
      <c r="BP355" s="68" t="s">
        <v>521</v>
      </c>
      <c r="BQ355" s="70" t="s">
        <v>521</v>
      </c>
      <c r="BR355" s="67" t="s">
        <v>521</v>
      </c>
      <c r="BS355" s="67" t="s">
        <v>521</v>
      </c>
      <c r="BT355" s="67" t="s">
        <v>521</v>
      </c>
      <c r="BU355" s="67" t="s">
        <v>521</v>
      </c>
      <c r="BV355" s="67" t="s">
        <v>521</v>
      </c>
      <c r="BW355" s="67" t="s">
        <v>521</v>
      </c>
      <c r="BX355" s="67" t="s">
        <v>521</v>
      </c>
      <c r="BY355" s="67" t="s">
        <v>521</v>
      </c>
      <c r="BZ355" s="68" t="s">
        <v>521</v>
      </c>
      <c r="CA355" s="69" t="s">
        <v>521</v>
      </c>
      <c r="CB355" s="67" t="s">
        <v>521</v>
      </c>
      <c r="CC355" s="67" t="s">
        <v>521</v>
      </c>
      <c r="CD355" s="67" t="s">
        <v>521</v>
      </c>
      <c r="CE355" s="67" t="s">
        <v>521</v>
      </c>
      <c r="CF355" s="67" t="s">
        <v>521</v>
      </c>
      <c r="CG355" s="67" t="s">
        <v>521</v>
      </c>
      <c r="CH355" s="67" t="s">
        <v>521</v>
      </c>
      <c r="CI355" s="67" t="s">
        <v>521</v>
      </c>
      <c r="CJ355" s="68" t="s">
        <v>521</v>
      </c>
      <c r="CK355" s="69" t="s">
        <v>521</v>
      </c>
      <c r="CL355" s="67" t="s">
        <v>521</v>
      </c>
      <c r="CM355" s="67" t="s">
        <v>521</v>
      </c>
      <c r="CN355" s="67" t="s">
        <v>521</v>
      </c>
      <c r="CO355" s="67" t="s">
        <v>521</v>
      </c>
      <c r="CP355" s="67" t="s">
        <v>521</v>
      </c>
      <c r="CQ355" s="67" t="s">
        <v>521</v>
      </c>
      <c r="CR355" s="67" t="s">
        <v>521</v>
      </c>
      <c r="CS355" s="67" t="s">
        <v>521</v>
      </c>
      <c r="CT355" s="68" t="s">
        <v>521</v>
      </c>
      <c r="CU355" s="69" t="s">
        <v>521</v>
      </c>
      <c r="CV355" s="67" t="s">
        <v>521</v>
      </c>
      <c r="CW355" s="67" t="s">
        <v>521</v>
      </c>
      <c r="CX355" s="67" t="s">
        <v>521</v>
      </c>
      <c r="CY355" s="67" t="s">
        <v>521</v>
      </c>
      <c r="CZ355" s="67" t="s">
        <v>521</v>
      </c>
      <c r="DA355" s="67" t="s">
        <v>521</v>
      </c>
      <c r="DB355" s="67" t="s">
        <v>521</v>
      </c>
      <c r="DC355" s="67" t="s">
        <v>521</v>
      </c>
      <c r="DD355" s="68" t="s">
        <v>521</v>
      </c>
      <c r="DE355" s="69" t="s">
        <v>521</v>
      </c>
      <c r="DF355" s="71" t="s">
        <v>521</v>
      </c>
      <c r="DG355" s="67" t="s">
        <v>521</v>
      </c>
      <c r="DH355" s="67" t="s">
        <v>521</v>
      </c>
      <c r="DI355" s="67" t="s">
        <v>521</v>
      </c>
      <c r="DJ355" s="67" t="s">
        <v>521</v>
      </c>
      <c r="DK355" s="67" t="s">
        <v>521</v>
      </c>
      <c r="DL355" s="67" t="s">
        <v>521</v>
      </c>
      <c r="DM355" s="67" t="s">
        <v>521</v>
      </c>
      <c r="DN355" s="68" t="s">
        <v>521</v>
      </c>
      <c r="DO355" s="70" t="s">
        <v>521</v>
      </c>
      <c r="DP355" s="71" t="s">
        <v>521</v>
      </c>
      <c r="DQ355" s="67" t="s">
        <v>521</v>
      </c>
      <c r="DR355" s="67" t="s">
        <v>521</v>
      </c>
      <c r="DS355" s="67" t="s">
        <v>521</v>
      </c>
      <c r="DT355" s="67" t="s">
        <v>521</v>
      </c>
      <c r="DU355" s="67" t="s">
        <v>521</v>
      </c>
      <c r="DV355" s="67" t="s">
        <v>521</v>
      </c>
      <c r="DW355" s="67" t="s">
        <v>521</v>
      </c>
      <c r="DX355" s="72" t="s">
        <v>521</v>
      </c>
      <c r="DY355" s="73" t="s">
        <v>522</v>
      </c>
      <c r="DZ355" s="74">
        <v>3</v>
      </c>
      <c r="EA355" s="74">
        <v>3</v>
      </c>
      <c r="EB355" s="74">
        <v>4</v>
      </c>
      <c r="EC355" s="75">
        <v>5</v>
      </c>
      <c r="ED355" s="76" t="s">
        <v>522</v>
      </c>
      <c r="EE355" s="74">
        <f>DZ355</f>
        <v>3</v>
      </c>
      <c r="EF355" s="74">
        <f>DZ355*EA355</f>
        <v>9</v>
      </c>
      <c r="EG355" s="74">
        <f>DZ355*EA355*EB355</f>
        <v>36</v>
      </c>
      <c r="EH355" s="77">
        <f>DZ355*EA355*EB355*EC355</f>
        <v>180</v>
      </c>
      <c r="EI355" s="73">
        <v>10</v>
      </c>
      <c r="EJ355" s="74">
        <v>50</v>
      </c>
      <c r="EK355" s="74">
        <v>270</v>
      </c>
      <c r="EL355" s="74">
        <v>900</v>
      </c>
      <c r="EM355" s="75">
        <v>2700</v>
      </c>
      <c r="EN355" s="78">
        <v>1</v>
      </c>
      <c r="EO355" s="79">
        <f>(EJ355/EE355)/EI355</f>
        <v>1.6666666666666667</v>
      </c>
      <c r="EP355" s="79">
        <f>(EK355/EF355)/EI355</f>
        <v>3</v>
      </c>
      <c r="EQ355" s="79">
        <f>(EL355/EG355)/EI355</f>
        <v>2.5</v>
      </c>
      <c r="ER355" s="80">
        <f>(EM355/EH355)/EI355</f>
        <v>1.5</v>
      </c>
      <c r="ES355" s="128" t="s">
        <v>534</v>
      </c>
      <c r="ET355" s="82"/>
      <c r="EU355" s="83">
        <v>4</v>
      </c>
      <c r="EV355" s="73">
        <v>125</v>
      </c>
      <c r="EW355" s="74">
        <v>61</v>
      </c>
      <c r="EX355" s="74">
        <v>92</v>
      </c>
      <c r="EY355" s="74">
        <v>63</v>
      </c>
      <c r="EZ355" s="74">
        <v>16</v>
      </c>
      <c r="FA355" s="74">
        <v>16</v>
      </c>
      <c r="FB355" s="74">
        <v>62</v>
      </c>
      <c r="FC355" s="74">
        <v>120</v>
      </c>
      <c r="FD355" s="74">
        <f>EX355+EZ355</f>
        <v>108</v>
      </c>
      <c r="FE355" s="84">
        <f>EX355+FC355</f>
        <v>212</v>
      </c>
      <c r="FF355" s="73">
        <f>RANK(EV355,$EV$9:$EV$497,0)</f>
        <v>23</v>
      </c>
      <c r="FG355" s="74">
        <f>RANK(EW355,$EW$9:$EW$497,0)</f>
        <v>110</v>
      </c>
      <c r="FH355" s="74">
        <f>RANK(EX355,$EX$9:$EX$497,0)</f>
        <v>29</v>
      </c>
      <c r="FI355" s="74">
        <f>RANK(EY355,$EY$9:$EY$497,0)</f>
        <v>63</v>
      </c>
      <c r="FJ355" s="74">
        <f>RANK(EZ355,$EZ$9:$EZ$497,0)</f>
        <v>242</v>
      </c>
      <c r="FK355" s="74">
        <f>RANK(FA355,$FA$9:$FA$497,0)</f>
        <v>229</v>
      </c>
      <c r="FL355" s="74">
        <f>RANK(FB355,$FB$9:$FB$497,0)</f>
        <v>114</v>
      </c>
      <c r="FM355" s="74">
        <f>RANK(FC355,$FC$9:$FC$497,0)</f>
        <v>6</v>
      </c>
      <c r="FN355" s="74">
        <f>RANK(FD355,$FD$9:$FD$497,0)</f>
        <v>64</v>
      </c>
      <c r="FO355" s="84">
        <f>RANK(FE355,$FE$9:$FE$497,0)</f>
        <v>8</v>
      </c>
      <c r="FP355" s="73">
        <f>COUNTIFS($EV$9:$EV$497,"&gt;"&amp;EV355,$ES$9:$ES$497,ES355)+1</f>
        <v>6</v>
      </c>
      <c r="FQ355" s="74">
        <f>COUNTIFS($EW$9:$EW$497,"&gt;"&amp;EW355,$ES$9:$ES$497,ES355)+1</f>
        <v>2</v>
      </c>
      <c r="FR355" s="74">
        <f>COUNTIFS($EX$9:$EX$497,"&gt;"&amp;EX355,$ES$9:$ES$497,ES355)+1</f>
        <v>17</v>
      </c>
      <c r="FS355" s="74">
        <f>COUNTIFS($EY$9:$EY$497,"&gt;"&amp;EY355,$ES$9:$ES$497,ES355)+1</f>
        <v>5</v>
      </c>
      <c r="FT355" s="74">
        <f>COUNTIFS($EZ$9:$EZ$497,"&gt;"&amp;EZ355,$ES$9:$ES$497,ES355)+1</f>
        <v>8</v>
      </c>
      <c r="FU355" s="74">
        <f>COUNTIFS($FA$9:$FA$497,"&gt;"&amp;FA355,$ES$9:$ES$497,ES355)+1</f>
        <v>7</v>
      </c>
      <c r="FV355" s="74">
        <f>COUNTIFS($FB$9:$FB$497,"&gt;"&amp;FB355,$ES$9:$ES$497,ES355)+1</f>
        <v>33</v>
      </c>
      <c r="FW355" s="74">
        <f>COUNTIFS($FC$9:$FC$497,"&gt;"&amp;FC355,$ES$9:$ES$497,ES355)+1</f>
        <v>1</v>
      </c>
      <c r="FX355" s="74">
        <f>COUNTIFS($FD$9:$FD$497,"&gt;"&amp;FD355,$ES$9:$ES$497,ES355)+1</f>
        <v>15</v>
      </c>
      <c r="FY355" s="84">
        <f>COUNTIFS($FE$9:$FE$497,"&gt;"&amp;FE355,$ES$9:$ES$497,ES355)+1</f>
        <v>1</v>
      </c>
      <c r="FZ355" s="85">
        <f t="shared" si="839"/>
        <v>1.17</v>
      </c>
      <c r="GA355" s="86">
        <f t="shared" si="839"/>
        <v>0.56999999999999995</v>
      </c>
      <c r="GB355" s="86">
        <f t="shared" si="839"/>
        <v>0.86</v>
      </c>
      <c r="GC355" s="86">
        <f t="shared" si="839"/>
        <v>0.59</v>
      </c>
      <c r="GD355" s="86">
        <f t="shared" si="839"/>
        <v>0.15</v>
      </c>
      <c r="GE355" s="86">
        <f t="shared" si="839"/>
        <v>0.15</v>
      </c>
      <c r="GF355" s="86">
        <f t="shared" si="839"/>
        <v>0.57999999999999996</v>
      </c>
      <c r="GG355" s="86">
        <f t="shared" si="839"/>
        <v>1.1200000000000001</v>
      </c>
      <c r="GH355" s="86">
        <f t="shared" si="839"/>
        <v>1.01</v>
      </c>
      <c r="GI355" s="87">
        <f t="shared" si="839"/>
        <v>1.98</v>
      </c>
      <c r="GJ355" s="85">
        <f>ROUND(((FZ355-AVERAGE(FZ$9:FZ$497))/STDEVP(FZ$9:FZ$497)*10+50),2)</f>
        <v>57.92</v>
      </c>
      <c r="GK355" s="86">
        <f>ROUND(((GA355-AVERAGE(GA$9:GA$497))/STDEVP(GA$9:GA$497)*10+50),2)</f>
        <v>46.4</v>
      </c>
      <c r="GL355" s="86">
        <f>ROUND(((GB355-AVERAGE(GB$9:GB$497))/STDEVP(GB$9:GB$497)*10+50),2)</f>
        <v>60.41</v>
      </c>
      <c r="GM355" s="86">
        <f>ROUND(((GC355-AVERAGE(GC$9:GC$497))/STDEVP(GC$9:GC$497)*10+50),2)</f>
        <v>53.2</v>
      </c>
      <c r="GN355" s="86">
        <f>ROUND(((GD355-AVERAGE(GD$9:GD$497))/STDEVP(GD$9:GD$497)*10+50),2)</f>
        <v>41.7</v>
      </c>
      <c r="GO355" s="86">
        <f>ROUND(((GE355-AVERAGE(GE$9:GE$497))/STDEVP(GE$9:GE$497)*10+50),2)</f>
        <v>42.8</v>
      </c>
      <c r="GP355" s="86">
        <f>ROUND(((GF355-AVERAGE(GF$9:GF$497))/STDEVP(GF$9:GF$497)*10+50),2)</f>
        <v>48.27</v>
      </c>
      <c r="GQ355" s="86">
        <f>ROUND(((GG355-AVERAGE(GG$9:GG$497))/STDEVP(GG$9:GG$497)*10+50),2)</f>
        <v>65.3</v>
      </c>
      <c r="GR355" s="86">
        <f>ROUND(((GH355-AVERAGE(GH$9:GH$497))/STDEVP(GH$9:GH$497)*10+50),2)</f>
        <v>51.29</v>
      </c>
      <c r="GS355" s="87">
        <f>ROUND(((GI355-AVERAGE(GI$9:GI$497))/STDEVP(GI$9:GI$497)*10+50),2)</f>
        <v>66.08</v>
      </c>
      <c r="GT355" s="73">
        <f>RANK(GJ355,$GJ$9:$GJ$497,0)</f>
        <v>101</v>
      </c>
      <c r="GU355" s="74">
        <f>RANK(GK355,$GK$9:$GK$497,0)</f>
        <v>245</v>
      </c>
      <c r="GV355" s="74">
        <f>RANK(GL355,$GL$9:$GL$497,0)</f>
        <v>73</v>
      </c>
      <c r="GW355" s="74">
        <f>RANK(GM355,$GM$9:$GM$497,0)</f>
        <v>121</v>
      </c>
      <c r="GX355" s="74">
        <f>RANK(GN355,$GN$9:$GN$497,0)</f>
        <v>367</v>
      </c>
      <c r="GY355" s="74">
        <f>RANK(GO355,$GO$9:$GO$497,0)</f>
        <v>340</v>
      </c>
      <c r="GZ355" s="74">
        <f>RANK(GP355,$GP$9:$GP$497,0)</f>
        <v>233</v>
      </c>
      <c r="HA355" s="74">
        <f>RANK(GQ355,$GQ$9:$GQ$497,0)</f>
        <v>28</v>
      </c>
      <c r="HB355" s="74">
        <f>RANK(GR355,$GR$9:$GR$497,0)</f>
        <v>163</v>
      </c>
      <c r="HC355" s="84">
        <f>RANK(GS355,$GS$9:$GS$497,0)</f>
        <v>33</v>
      </c>
      <c r="HD355" s="85">
        <f>ROUND(AVERAGEIF($ES$9:$ES$497,$ES355,$FZ$9:$FZ$497),2)</f>
        <v>0.95</v>
      </c>
      <c r="HE355" s="86">
        <f>ROUND(AVERAGEIF($ES$9:$ES$497,$ES355,$GA$9:$GA$497),2)</f>
        <v>0.38</v>
      </c>
      <c r="HF355" s="86">
        <f>ROUND(AVERAGEIF($ES$9:$ES$497,$ES355,$GB$9:$GB$497),2)</f>
        <v>0.82</v>
      </c>
      <c r="HG355" s="86">
        <f>ROUND(AVERAGEIF($ES$9:$ES$497,$ES355,$GC$9:$GC$497),2)</f>
        <v>0.44</v>
      </c>
      <c r="HH355" s="86">
        <f>ROUND(AVERAGEIF($ES$9:$ES$497,$ES355,$GD$9:$GD$497),2)</f>
        <v>0.15</v>
      </c>
      <c r="HI355" s="86">
        <f>ROUND(AVERAGEIF($ES$9:$ES$497,$ES355,$GE$9:$GE$497),2)</f>
        <v>0.14000000000000001</v>
      </c>
      <c r="HJ355" s="86">
        <f>ROUND(AVERAGEIF($ES$9:$ES$497,$ES355,$GF$9:$GF$497),2)</f>
        <v>0.74</v>
      </c>
      <c r="HK355" s="86">
        <f>ROUND(AVERAGEIF($ES$9:$ES$497,$ES355,$GG$9:$GG$497),2)</f>
        <v>0.85</v>
      </c>
      <c r="HL355" s="86">
        <f>ROUND(AVERAGEIF($ES$9:$ES$497,$ES355,$GH$9:$GH$497),2)</f>
        <v>0.97</v>
      </c>
      <c r="HM355" s="87">
        <f>ROUND(AVERAGEIF($ES$9:$ES$497,$ES355,$GI$9:$GI$497),2)</f>
        <v>1.67</v>
      </c>
      <c r="HN355" s="88">
        <f t="shared" si="840"/>
        <v>0.21999999999999997</v>
      </c>
      <c r="HO355" s="89">
        <f t="shared" si="840"/>
        <v>0.18999999999999995</v>
      </c>
      <c r="HP355" s="89">
        <f t="shared" si="840"/>
        <v>4.0000000000000036E-2</v>
      </c>
      <c r="HQ355" s="89">
        <f t="shared" si="840"/>
        <v>0.14999999999999997</v>
      </c>
      <c r="HR355" s="89">
        <f t="shared" si="840"/>
        <v>0</v>
      </c>
      <c r="HS355" s="89">
        <f t="shared" si="840"/>
        <v>9.9999999999999811E-3</v>
      </c>
      <c r="HT355" s="89">
        <f t="shared" si="840"/>
        <v>-0.16000000000000003</v>
      </c>
      <c r="HU355" s="89">
        <f t="shared" si="840"/>
        <v>0.27000000000000013</v>
      </c>
      <c r="HV355" s="89">
        <f t="shared" si="840"/>
        <v>4.0000000000000036E-2</v>
      </c>
      <c r="HW355" s="90">
        <f t="shared" si="840"/>
        <v>0.31000000000000005</v>
      </c>
      <c r="HX355" s="73">
        <f>COUNTIFS($FZ$9:$FZ$497,"&gt;"&amp;FZ355,$ES$9:$ES$497,$ES355)+1</f>
        <v>16</v>
      </c>
      <c r="HY355" s="74">
        <f>COUNTIFS($GA$9:$GA$497,"&gt;"&amp;GA355,$ES$9:$ES$497,$ES355)+1</f>
        <v>6</v>
      </c>
      <c r="HZ355" s="74">
        <f>COUNTIFS($GB$9:$GB$497,"&gt;"&amp;GB355,$ES$9:$ES$497,$ES355)+1</f>
        <v>30</v>
      </c>
      <c r="IA355" s="74">
        <f>COUNTIFS($GC$9:$GC$497,"&gt;"&amp;GC355,$ES$9:$ES$497,$ES355)+1</f>
        <v>9</v>
      </c>
      <c r="IB355" s="74">
        <f>COUNTIFS($GD$9:$GD$497,"&gt;"&amp;GD355,$ES$9:$ES$497,$ES355)+1</f>
        <v>24</v>
      </c>
      <c r="IC355" s="74">
        <f>COUNTIFS($GE$9:$GE$497,"&gt;"&amp;GE355,$ES$9:$ES$497,$ES355)+1</f>
        <v>24</v>
      </c>
      <c r="ID355" s="74">
        <f>COUNTIFS($GF$9:$GF$497,"&gt;"&amp;GF355,$ES$9:$ES$497,$ES355)+1</f>
        <v>69</v>
      </c>
      <c r="IE355" s="74">
        <f>COUNTIFS($GG$9:$GG$497,"&gt;"&amp;GG355,$ES$9:$ES$497,$ES355)+1</f>
        <v>15</v>
      </c>
      <c r="IF355" s="74">
        <f>COUNTIFS($GH$9:$GH$497,"&gt;"&amp;GH355,$ES$9:$ES$497,$ES355)+1</f>
        <v>29</v>
      </c>
      <c r="IG355" s="84">
        <f>COUNTIFS($GI$9:$GI$497,"&gt;"&amp;GI355,$ES$9:$ES$497,$ES355)+1</f>
        <v>16</v>
      </c>
      <c r="IH355" s="91">
        <v>0.05</v>
      </c>
      <c r="II355" s="79">
        <v>0.1</v>
      </c>
      <c r="IJ355" s="79"/>
      <c r="IK355" s="79"/>
      <c r="IL355" s="79"/>
      <c r="IM355" s="92"/>
      <c r="IN355" s="93"/>
      <c r="IO355" s="94"/>
      <c r="IP355" s="95"/>
      <c r="IQ355" s="79">
        <v>0.1</v>
      </c>
      <c r="IR355" s="79"/>
      <c r="IS355" s="79"/>
      <c r="IT355" s="79"/>
      <c r="IU355" s="79"/>
      <c r="IV355" s="79"/>
      <c r="IW355" s="96"/>
      <c r="IX355" s="93"/>
      <c r="IY355" s="79"/>
      <c r="IZ355" s="79"/>
      <c r="JA355" s="79"/>
      <c r="JB355" s="79"/>
      <c r="JC355" s="79"/>
      <c r="JD355" s="79"/>
      <c r="JE355" s="97"/>
      <c r="JF355" s="95"/>
      <c r="JG355" s="79"/>
      <c r="JH355" s="79"/>
      <c r="JI355" s="79"/>
      <c r="JJ355" s="79"/>
      <c r="JK355" s="79"/>
      <c r="JL355" s="79"/>
      <c r="JM355" s="96"/>
      <c r="JN355" s="93"/>
      <c r="JO355" s="79"/>
      <c r="JP355" s="79"/>
      <c r="JQ355" s="79"/>
      <c r="JR355" s="79"/>
      <c r="JS355" s="79"/>
      <c r="JT355" s="79"/>
      <c r="JU355" s="79"/>
      <c r="JV355" s="79"/>
      <c r="JW355" s="79"/>
      <c r="JX355" s="79"/>
      <c r="JY355" s="79"/>
      <c r="JZ355" s="97"/>
      <c r="KA355" s="93"/>
      <c r="KB355" s="79"/>
      <c r="KC355" s="79"/>
      <c r="KD355" s="79"/>
      <c r="KE355" s="97"/>
      <c r="KF355" s="95"/>
      <c r="KG355" s="79"/>
      <c r="KH355" s="79"/>
      <c r="KI355" s="79"/>
      <c r="KJ355" s="79"/>
      <c r="KK355" s="98"/>
      <c r="KL355" s="79"/>
      <c r="KM355" s="79"/>
      <c r="KN355" s="79"/>
      <c r="KO355" s="79"/>
      <c r="KP355" s="79"/>
      <c r="KQ355" s="79"/>
      <c r="KR355" s="79"/>
      <c r="KS355" s="96"/>
      <c r="KT355" s="96"/>
      <c r="KU355" s="96"/>
      <c r="KV355" s="96"/>
      <c r="KW355" s="93"/>
      <c r="KX355" s="79"/>
      <c r="KY355" s="79"/>
      <c r="KZ355" s="79"/>
      <c r="LA355" s="79"/>
      <c r="LB355" s="79"/>
      <c r="LC355" s="96"/>
      <c r="LD355" s="93"/>
      <c r="LE355" s="94"/>
      <c r="LF355" s="99"/>
      <c r="LG355" s="75"/>
      <c r="LH355" s="93"/>
      <c r="LI355" s="79"/>
      <c r="LJ355" s="74"/>
      <c r="LK355" s="74"/>
      <c r="LL355" s="74"/>
      <c r="LM355" s="100"/>
      <c r="LN355" s="95"/>
      <c r="LO355" s="79"/>
      <c r="LP355" s="79"/>
      <c r="LQ355" s="79"/>
      <c r="LR355" s="96"/>
      <c r="LS355" s="93"/>
      <c r="LT355" s="79"/>
      <c r="LU355" s="79"/>
      <c r="LV355" s="79"/>
      <c r="LW355" s="79"/>
      <c r="LX355" s="79"/>
      <c r="LY355" s="79"/>
      <c r="LZ355" s="79"/>
      <c r="MA355" s="97"/>
      <c r="MB355" s="95"/>
      <c r="MC355" s="79"/>
      <c r="MD355" s="79"/>
      <c r="ME355" s="79"/>
      <c r="MF355" s="79"/>
      <c r="MG355" s="79"/>
      <c r="MH355" s="79"/>
      <c r="MI355" s="79"/>
      <c r="MJ355" s="79"/>
      <c r="MK355" s="79"/>
      <c r="ML355" s="79"/>
      <c r="MM355" s="79"/>
      <c r="MN355" s="98"/>
      <c r="MO355" s="98"/>
      <c r="MP355" s="96"/>
      <c r="MQ355" s="93"/>
      <c r="MR355" s="79"/>
      <c r="MS355" s="79"/>
      <c r="MT355" s="79"/>
      <c r="MU355" s="79"/>
      <c r="MV355" s="98"/>
      <c r="MW355" s="79"/>
      <c r="MX355" s="79"/>
      <c r="MY355" s="79"/>
      <c r="MZ355" s="79"/>
      <c r="NA355" s="79"/>
      <c r="NB355" s="79"/>
      <c r="NC355" s="79"/>
      <c r="ND355" s="96"/>
      <c r="NE355" s="96"/>
      <c r="NF355" s="96"/>
      <c r="NG355" s="96"/>
      <c r="NH355" s="93"/>
      <c r="NI355" s="79">
        <v>0.2</v>
      </c>
      <c r="NJ355" s="79"/>
      <c r="NK355" s="79"/>
      <c r="NL355" s="79"/>
      <c r="NM355" s="79"/>
      <c r="NN355" s="94"/>
      <c r="NO355" s="93"/>
      <c r="NP355" s="80"/>
      <c r="NQ355" s="198" t="s">
        <v>1364</v>
      </c>
      <c r="NR355" s="196" t="s">
        <v>1369</v>
      </c>
      <c r="NS355" s="196"/>
      <c r="NT355" s="196" t="s">
        <v>582</v>
      </c>
      <c r="NU355" s="196"/>
      <c r="NV355" s="187">
        <v>44291</v>
      </c>
      <c r="NW355" s="196" t="s">
        <v>1370</v>
      </c>
      <c r="NX355" s="136" t="s">
        <v>1371</v>
      </c>
      <c r="NY355" s="129" t="s">
        <v>912</v>
      </c>
      <c r="NZ355" s="136" t="s">
        <v>1371</v>
      </c>
      <c r="OA355" s="137"/>
      <c r="OB355" s="137"/>
      <c r="OC355" s="137"/>
      <c r="OD355" s="108">
        <f>EH355</f>
        <v>180</v>
      </c>
      <c r="OE355" s="109">
        <v>5</v>
      </c>
      <c r="OF355" s="110">
        <f>IF(ISERROR(ROUND(MAX(EI355/1,EJ355/EE355,EK355/EF355,EL355/EG355,EM355/EH355),0)),"0",ROUND(MAX(EI355/1,EJ355/EE355,EK355/EF355,EL355/EG355,EM355/EH355),0))</f>
        <v>30</v>
      </c>
      <c r="OG355" s="109">
        <v>7</v>
      </c>
      <c r="OH355" s="111">
        <f>ROUND(AVERAGEIF($ES$9:$ES$497,$ES355,EV$9:EV$497),0)</f>
        <v>70</v>
      </c>
      <c r="OI355" s="112">
        <f>ROUND(AVERAGEIF($ES$9:$ES$497,$ES355,EW$9:EW$497),0)</f>
        <v>29</v>
      </c>
      <c r="OJ355" s="112">
        <f>ROUND(AVERAGEIF($ES$9:$ES$497,$ES355,EX$9:EX$497),0)</f>
        <v>62</v>
      </c>
      <c r="OK355" s="112">
        <f>ROUND(AVERAGEIF($ES$9:$ES$497,$ES355,EY$9:EY$497),0)</f>
        <v>34</v>
      </c>
      <c r="OL355" s="112">
        <f>ROUND(AVERAGEIF($ES$9:$ES$497,$ES355,EZ$9:EZ$497),0)</f>
        <v>10</v>
      </c>
      <c r="OM355" s="112">
        <f>ROUND(AVERAGEIF($ES$9:$ES$497,$ES355,FA$9:FA$497),0)</f>
        <v>10</v>
      </c>
      <c r="ON355" s="112">
        <f>ROUND(AVERAGEIF($ES$9:$ES$497,$ES355,FB$9:FB$497),0)</f>
        <v>53</v>
      </c>
      <c r="OO355" s="112">
        <f>ROUND(AVERAGEIF($ES$9:$ES$497,$ES355,FC$9:FC$497),0)</f>
        <v>56</v>
      </c>
      <c r="OP355" s="112">
        <f>ROUND(AVERAGEIF($ES$9:$ES$497,$ES355,FD$9:FD$497),0)</f>
        <v>72</v>
      </c>
      <c r="OQ355" s="113">
        <f>ROUND(AVERAGEIF($ES$9:$ES$497,$ES355,FE$9:FE$497),0)</f>
        <v>118</v>
      </c>
      <c r="OR355" s="114">
        <f>ROUND(EV355/MAX(EV$9:EV$497)*100,0)</f>
        <v>70</v>
      </c>
      <c r="OS355" s="115">
        <f>ROUND(EW355/MAX(EW$9:EW$497)*100,0)</f>
        <v>48</v>
      </c>
      <c r="OT355" s="115">
        <f>ROUND(EX355/MAX(EX$9:EX$497)*100,0)</f>
        <v>77</v>
      </c>
      <c r="OU355" s="115">
        <f>ROUND(EY355/MAX(EY$9:EY$497)*100,0)</f>
        <v>42</v>
      </c>
      <c r="OV355" s="115">
        <f>ROUND(EZ355/MAX(EZ$9:EZ$497)*100,0)</f>
        <v>13</v>
      </c>
      <c r="OW355" s="115">
        <f>ROUND(FA355/MAX(FA$9:FA$497)*100,0)</f>
        <v>14</v>
      </c>
      <c r="OX355" s="115">
        <f>ROUND(FB355/MAX(FB$9:FB$497)*100,0)</f>
        <v>46</v>
      </c>
      <c r="OY355" s="116">
        <f>ROUND(FC355/MAX(FC$9:FC$497)*100,0)</f>
        <v>83</v>
      </c>
      <c r="OZ355" s="115">
        <f>ROUND(FD355/MAX(FD$9:FD$497)*100,0)</f>
        <v>73</v>
      </c>
      <c r="PA355" s="117">
        <f>ROUND(FE355/MAX(FE$9:FE$497)*100,0)</f>
        <v>87</v>
      </c>
      <c r="PB355" s="118">
        <f>OT355*3 + (OR355+OS355+OX355)*2 + (OU355+OY355)</f>
        <v>684</v>
      </c>
      <c r="PC355" s="115">
        <f>OV355*3 + (OR355+OS355+OX355)*2 + (OU355+OY355)</f>
        <v>492</v>
      </c>
      <c r="PD355" s="115">
        <f>(OT355+OV355)*3 + (OR355+OS355+OX355)*2 + (OU355+OY355)</f>
        <v>723</v>
      </c>
      <c r="PE355" s="115">
        <f>(OT355+OY355)*3 + (OR355+OS355+OX355)*2 + (OU355)</f>
        <v>850</v>
      </c>
      <c r="PF355" s="115">
        <f>(OR355+OU355)*3 + (OS355+OW355)*2 + OX355</f>
        <v>506</v>
      </c>
      <c r="PG355" s="119">
        <f>OW355*3 + (OR355+OS355+OU355)*2 + OX355</f>
        <v>408</v>
      </c>
      <c r="PH355" s="118">
        <f>ROUND(PB355/MAX(PB$9:PB$497)*100,0)</f>
        <v>82</v>
      </c>
      <c r="PI355" s="115">
        <f>ROUND(PC355/MAX(PC$9:PC$497)*100,0)</f>
        <v>59</v>
      </c>
      <c r="PJ355" s="115">
        <f>ROUND(PD355/MAX(PD$9:PD$497)*100,0)</f>
        <v>77</v>
      </c>
      <c r="PK355" s="115">
        <f>ROUND(PE355/MAX(PE$9:PE$497)*100,0)</f>
        <v>85</v>
      </c>
      <c r="PL355" s="115">
        <f>ROUND(PF355/MAX(PF$9:PF$497)*100,0)</f>
        <v>71</v>
      </c>
      <c r="PM355" s="119">
        <f>ROUND(PG355/MAX(PG$9:PG$497)*100,0)</f>
        <v>60</v>
      </c>
      <c r="PN355" s="118">
        <f>RANK(PH355,PH$9:PH$497,0)</f>
        <v>16</v>
      </c>
      <c r="PO355" s="115">
        <f>RANK(PI355,PI$9:PI$497,0)</f>
        <v>75</v>
      </c>
      <c r="PP355" s="115">
        <f>RANK(PJ355,PJ$9:PJ$497,0)</f>
        <v>30</v>
      </c>
      <c r="PQ355" s="115">
        <f>RANK(PK355,PK$9:PK$497,0)</f>
        <v>13</v>
      </c>
      <c r="PR355" s="115">
        <f>RANK(PL355,PL$9:PL$497,0)</f>
        <v>68</v>
      </c>
      <c r="PS355" s="119">
        <f>RANK(PM355,PM$9:PM$497,0)</f>
        <v>99</v>
      </c>
      <c r="PT355" s="120">
        <f>ROUND(FZ355/MAX(FZ$9:FZ$497)*100,0)</f>
        <v>64</v>
      </c>
      <c r="PU355" s="115">
        <f>ROUND(GA355/MAX(GA$9:GA$497)*100,0)</f>
        <v>32</v>
      </c>
      <c r="PV355" s="115">
        <f>ROUND(GB355/MAX(GB$9:GB$497)*100,0)</f>
        <v>63</v>
      </c>
      <c r="PW355" s="115">
        <f>ROUND(GC355/MAX(GC$9:GC$497)*100,0)</f>
        <v>47</v>
      </c>
      <c r="PX355" s="115">
        <f>ROUND(GD355/MAX(GD$9:GD$497)*100,0)</f>
        <v>8</v>
      </c>
      <c r="PY355" s="115">
        <f>ROUND(GE355/MAX(GE$9:GE$497)*100,0)</f>
        <v>9</v>
      </c>
      <c r="PZ355" s="115">
        <f>ROUND(GF355/MAX(GF$9:GF$497)*100,0)</f>
        <v>27</v>
      </c>
      <c r="QA355" s="116">
        <f>ROUND(GG355/MAX(GG$9:GG$497)*100,0)</f>
        <v>61</v>
      </c>
      <c r="QB355" s="115">
        <f>ROUND(GH355/MAX(GH$9:GH$497)*100,0)</f>
        <v>45</v>
      </c>
      <c r="QC355" s="121">
        <f>ROUND(GI355/MAX(GI$9:GI$497)*100,0)</f>
        <v>63</v>
      </c>
      <c r="QD355" s="120">
        <f>ROUND(AVERAGEIF($ES$9:$ES$497,$ES355,PT$9:PT$497),0)</f>
        <v>52</v>
      </c>
      <c r="QE355" s="120">
        <f>ROUND(AVERAGEIF($ES$9:$ES$497,$ES355,PU$9:PU$497),0)</f>
        <v>21</v>
      </c>
      <c r="QF355" s="120">
        <f>ROUND(AVERAGEIF($ES$9:$ES$497,$ES355,PV$9:PV$497),0)</f>
        <v>60</v>
      </c>
      <c r="QG355" s="120">
        <f>ROUND(AVERAGEIF($ES$9:$ES$497,$ES355,PW$9:PW$497),0)</f>
        <v>35</v>
      </c>
      <c r="QH355" s="120">
        <f>ROUND(AVERAGEIF($ES$9:$ES$497,$ES355,PX$9:PX$497),0)</f>
        <v>8</v>
      </c>
      <c r="QI355" s="120">
        <f>ROUND(AVERAGEIF($ES$9:$ES$497,$ES355,PY$9:PY$497),0)</f>
        <v>9</v>
      </c>
      <c r="QJ355" s="120">
        <f>ROUND(AVERAGEIF($ES$9:$ES$497,$ES355,PZ$9:PZ$497),0)</f>
        <v>35</v>
      </c>
      <c r="QK355" s="120">
        <f>ROUND(AVERAGEIF($ES$9:$ES$497,$ES355,QA$9:QA$497),0)</f>
        <v>46</v>
      </c>
      <c r="QL355" s="120">
        <f>ROUND(AVERAGEIF($ES$9:$ES$497,$ES355,QB$9:QB$497),0)</f>
        <v>43</v>
      </c>
      <c r="QM355" s="120">
        <f>ROUND(AVERAGEIF($ES$9:$ES$497,$ES355,QC$9:QC$497),0)</f>
        <v>53</v>
      </c>
      <c r="QN355" s="114">
        <f>PV355*4 + (PT355+PU355+PZ355)*2 + (PW355+QA355)</f>
        <v>606</v>
      </c>
      <c r="QO355" s="115">
        <f>PX355*4 + (PT355+PU355+PZ355)*2 + (PW355+QA355)</f>
        <v>386</v>
      </c>
      <c r="QP355" s="115">
        <f>(PV355+PX355)*4 + (PT355+PU355+PZ355)*2 + (PW355+QA355)</f>
        <v>638</v>
      </c>
      <c r="QQ355" s="115">
        <f>(PV355+QA355)*4 + (PT355+PU355+PZ355)*2 + (PW355)</f>
        <v>789</v>
      </c>
      <c r="QR355" s="115">
        <f>(PT355+PW355)*4 + (PU355+PY355)*2 + PZ355</f>
        <v>553</v>
      </c>
      <c r="QS355" s="119">
        <f>PY355*4 + (PT355+PU355+PW355)*2 + PZ355</f>
        <v>349</v>
      </c>
      <c r="QT355" s="114">
        <f>ROUND((QN355-MIN(QN$9:QN$497))/(MAX(QN$9:QN$497)-MIN(QN$9:QN$497))*100,0)</f>
        <v>59</v>
      </c>
      <c r="QU355" s="115">
        <f>ROUND((QO355-MIN(QO$9:QO$497))/(MAX(QO$9:QO$497)-MIN(QO$9:QO$497))*100,0)</f>
        <v>25</v>
      </c>
      <c r="QV355" s="115">
        <f>ROUND((QP355-MIN(QP$9:QP$497))/(MAX(QP$9:QP$497)-MIN(QP$9:QP$497))*100,0)</f>
        <v>42</v>
      </c>
      <c r="QW355" s="115">
        <f>ROUND((QQ355-MIN(QQ$9:QQ$497))/(MAX(QQ$9:QQ$497)-MIN(QQ$9:QQ$497))*100,0)</f>
        <v>63</v>
      </c>
      <c r="QX355" s="115">
        <f>ROUND((QR355-MIN(QR$9:QR$497))/(MAX(QR$9:QR$497)-MIN(QR$9:QR$497))*100,0)</f>
        <v>54</v>
      </c>
      <c r="QY355" s="115">
        <f>ROUND((QS355-MIN(QS$9:QS$497))/(MAX(QS$9:QS$497)-MIN(QS$9:QS$497))*100,0)</f>
        <v>35</v>
      </c>
      <c r="QZ355" s="114">
        <f>RANK(QN355,QN$9:QN$497,0)</f>
        <v>53</v>
      </c>
      <c r="RA355" s="115">
        <f>RANK(QO355,QO$9:QO$497,0)</f>
        <v>205</v>
      </c>
      <c r="RB355" s="115">
        <f>RANK(QP355,QP$9:QP$497,0)</f>
        <v>94</v>
      </c>
      <c r="RC355" s="115">
        <f>RANK(QQ355,QQ$9:QQ$497,0)</f>
        <v>39</v>
      </c>
      <c r="RD355" s="115">
        <f>RANK(QR355,QR$9:QR$497,0)</f>
        <v>146</v>
      </c>
      <c r="RE355" s="115">
        <f>RANK(QS355,QS$9:QS$497,0)</f>
        <v>250</v>
      </c>
      <c r="RF355" s="122"/>
      <c r="RG355" s="115">
        <f>($RH$3*(IH355+IJ355)*100*100/MAX(EX$9:EX$497)*$RO$3) +($RH$3*(II355+IJ355)*100*100/MAX(EX$9:EX$497)*$RO$4) + ($RH$3*IK355*100*100/MAX(EX$9:EX$497)*0.098)</f>
        <v>28.354166666666664</v>
      </c>
      <c r="RH355" s="115">
        <f>($RH$4*IL355*100*100/MAX(EZ$9:EZ$497))*$RQ$3</f>
        <v>0</v>
      </c>
      <c r="RI355" s="115">
        <f>($RH$3*IM355*100*100/MAX(EY$9:EY$497))*$RQ$4</f>
        <v>0</v>
      </c>
      <c r="RJ355" s="115">
        <f>($RH$3*IN355*100*100/MAX(EX$9:EX$497))</f>
        <v>0</v>
      </c>
      <c r="RK355" s="115">
        <f>($RH$4*IO355*100*100/MAX(EZ$9:EZ$497))*$RQ$3</f>
        <v>0</v>
      </c>
      <c r="RL355" s="115">
        <f>(($RL$4*IP355*100*((100/MAX(EX$9:EX$497)+100/MAX(EZ$9:EZ$497))/2))+($RL$4*IQ355*100*((100/MAX(EX$9:EX$497)+100/MAX(EZ$9:EZ$497))/2))+($RL$4*IR355*100*((100/MAX(EX$9:EX$497)+100/MAX(EZ$9:EZ$497))/2))+($RL$4*IS355*100*((100/MAX(EX$9:EX$497)+100/MAX(EZ$9:EZ$497))/2))+($RL$4*IT355*100*((100/MAX(EX$9:EX$497)+100/MAX(EZ$9:EZ$497))/2))+($RL$4*IU355*100*((100/MAX(EX$9:EX$497)+100/MAX(EZ$9:EZ$497))/2))+($RL$4*IV355*100*((100/MAX(EX$9:EX$497)+100/MAX(EZ$9:EZ$497))/2))+($RL$4*IW355*100*((100/MAX(EX$9:EX$497)+100/MAX(EZ$9:EZ$497))/2)))*$RS$3</f>
        <v>10.453333333333335</v>
      </c>
      <c r="RM355" s="115">
        <f>(($RH$3*IX355*100*100/MAX(EX$9:EX$497))+($RH$3*IY355*100*100/MAX(EX$9:EX$497))+($RH$3*IZ355*100*100/MAX(EX$9:EX$497))+($RH$3*JA355*100*100/MAX(EX$9:EX$497))+($RH$3*JB355*100*100/MAX(EX$9:EX$497))+($RH$3*JC355*100*100/MAX(EX$9:EX$497))+($RH$3*JD355*100*100/MAX(EX$9:EX$497))+($RH$3*JE355*100*100/MAX(EX$9:EX$497)))*$RS$4</f>
        <v>0</v>
      </c>
      <c r="RN355" s="115">
        <f>(($RH$4*JF355*100*100/MAX(EZ$9:EZ$497)) + ($RH$4*JG355*100*100/MAX(EZ$9:EZ$497)) + ($RH$4*JH355*100*100/MAX(EZ$9:EZ$497)) + ($RH$4*JI355*100*100/MAX(EZ$9:EZ$497)) + ($RH$4*JJ355*100*100/MAX(EZ$9:EZ$497)) + ($RH$4*JK355*100*100/MAX(EZ$9:EZ$497)) + ($RH$4*JL355*100*100/MAX(EZ$9:EZ$497)) + ($RH$4*JM355*100*100/MAX(EZ$9:EZ$497)))*$RU$3</f>
        <v>0</v>
      </c>
      <c r="RO355" s="115">
        <f>(($RL$4*JN355*100*((100/MAX(EX$9:EX$497)+100/MAX(EZ$9:EZ$497))/2))+($RL$4*JO355*100*((100/MAX(EX$9:EX$497)+100/MAX(EZ$9:EZ$497))/2))+($RL$4*JP355*100*((100/MAX(EX$9:EX$497)+100/MAX(EZ$9:EZ$497))/2))+($RL$4*JQ355*100*((100/MAX(EX$9:EX$497)+100/MAX(EZ$9:EZ$497))/2))+($RL$4*JR355*100*((100/MAX(EX$9:EX$497)+100/MAX(EZ$9:EZ$497))/2))+($RL$4*JS355*100*((100/MAX(EX$9:EX$497)+100/MAX(EZ$9:EZ$497))/2))+($RL$4*JT355*100*((100/MAX(EX$9:EX$497)+100/MAX(EZ$9:EZ$497))/2))+($RL$4*JU355*100*((100/MAX(EX$9:EX$497)+100/MAX(EZ$9:EZ$497))/2))+($RL$4*JV355*100*((100/MAX(EX$9:EX$497)+100/MAX(EZ$9:EZ$497))/2))+($RL$4*JW355*100*((100/MAX(EX$9:EX$497)+100/MAX(EZ$9:EZ$497))/2))+($RL$4*JX355*100*((100/MAX(EX$9:EX$497)+100/MAX(EZ$9:EZ$497))/2))+($RL$4*JY355*100*((100/MAX(EX$9:EX$497)+100/MAX(EZ$9:EZ$497))/2))+($RL$4*JZ355*100*((100/MAX(EX$9:EX$497)+100/MAX(EZ$9:EZ$497))/2)))*$RW$3/2</f>
        <v>0</v>
      </c>
      <c r="RP355" s="119">
        <f>($RJ$3*KA355*100*100/MAX(FA$9:FA$497)) + ($RJ$3*KB355*100*100/MAX(FA$9:FA$497)/2) + ($RJ$3*KC355*100*100/MAX(FA$9:FA$497)/2) + ($RJ$3*KD355*100*100/MAX(FA$9:FA$497)/4) + ($RJ$3*KE355*100*100/MAX(FA$9:FA$497)/4)</f>
        <v>0</v>
      </c>
      <c r="RQ355" s="118">
        <f>($RL$4*KF355*100*((100/MAX(EX$9:EX$497)+100/MAX(EZ$9:EZ$497)))) * ($RO$3/2) + (($RL$4*KG355*100*((100/MAX(EX$9:EX$497)+100/MAX(EZ$9:EZ$497))))+($RL$4*KH355*100*((100/MAX(EX$9:EX$497)+100/MAX(EZ$9:EZ$497))))+($RL$4*KI355*100*((100/MAX(EX$9:EX$497)+100/MAX(EZ$9:EZ$497))))+($RL$4*KJ355*100*((100/MAX(EX$9:EX$497)+100/MAX(EZ$9:EZ$497))))+($RL$4*KK355*100*((100/MAX(EX$9:EX$497)+100/MAX(EZ$9:EZ$497))))+($RL$4*KL355*100*((100/MAX(EX$9:EX$497)+100/MAX(EZ$9:EZ$497))))+($RL$4*KM355*100*((100/MAX(EX$9:EX$497)+100/MAX(EZ$9:EZ$497))))+($RL$4*KN355*100*((100/MAX(EX$9:EX$497)+100/MAX(EZ$9:EZ$497))))+($RL$4*KO355*100*((100/MAX(EX$9:EX$497)+100/MAX(EZ$9:EZ$497))))+($RL$4*KP355*100*((100/MAX(EX$9:EX$497)+100/MAX(EZ$9:EZ$497))))+($RL$4*KQ355*100*((100/MAX(EX$9:EX$497)+100/MAX(EZ$9:EZ$497))))+($RL$4*KR355*100*((100/MAX(EX$9:EX$497)+100/MAX(EZ$9:EZ$497))))+($RL$4*KS355*100*((100/MAX(EX$9:EX$497)+100/MAX(EZ$9:EZ$497))))+($RL$4*KV355*100*((100/MAX(EX$9:EX$497)+100/MAX(EZ$9:EZ$497))))) * (($RO$3+$RO$4)/6)</f>
        <v>0</v>
      </c>
      <c r="RR355" s="115">
        <f>(($RL$4*KW355*100*((100/MAX(EX$9:EX$497)+100/MAX(EZ$9:EZ$497))))) * ($RO$3/2) + (($RL$4*KX355*100*((100/MAX(EX$9:EX$497)+100/MAX(EZ$9:EZ$497))))+($RL$4*KY355*100*((100/MAX(EX$9:EX$497)+100/MAX(EZ$9:EZ$497))))+($RL$4*KZ355*100*((100/MAX(EX$9:EX$497)+100/MAX(EZ$9:EZ$497))))+($RL$4*LA355*100*((100/MAX(EX$9:EX$497)+100/MAX(EZ$9:EZ$497))))+($RL$4*LB355*100*((100/MAX(EX$9:EX$497)+100/MAX(EZ$9:EZ$497))))+($RL$4*LC355*100*((100/MAX(EX$9:EX$497)+100/MAX(EZ$9:EZ$497))))) * (($RO$3+$RO$4)/6)</f>
        <v>0</v>
      </c>
      <c r="RS355" s="119">
        <f>(($RL$4*LD355*100*((100/MAX(EX$9:EX$497)+100/MAX(EZ$9:EZ$497))))+($RL$4*LE355*100*((100/MAX(EX$9:EX$497)+100/MAX(EZ$9:EZ$497))))) * (($RO$3+$RO$4)/6)</f>
        <v>0</v>
      </c>
      <c r="RT355" s="118">
        <f>($RJ$4*LH355*100*(100/MAX(EV$9:EV$497)))+($RJ$4*LI355*100*(100/MAX(EV$9:EV$497)))</f>
        <v>0</v>
      </c>
      <c r="RU355" s="119">
        <f>($RJ$4*LJ355*(100/MAX(EV$9:EV$497)))/2 + ($RL$3*LK355*(100/MAX(EW$9:EW$497))) + ($RJ$4*LL355*(100/MAX(EV$9:EV$497)))/4 + ($RL$3*LM355*(100/MAX(EW$9:EW$497)))</f>
        <v>0</v>
      </c>
      <c r="RV355" s="118">
        <f>($RJ$4*LN355*100*100/MAX(EV$9:EV$497)/2)+($RJ$4*LO355*100*100/MAX(EV$9:EV$497)/2)+($RJ$4*LP355*100*100/MAX(EV$9:EV$497))+($RJ$4*LQ355*100*100/MAX(EV$9:EV$497))+($RJ$4*LR355*100*100/MAX(EV$9:EV$497))</f>
        <v>0</v>
      </c>
      <c r="RW355" s="115">
        <f>($RJ$4*LS355*100*100/MAX(EV$9:EV$497)) + (($RJ$4*LT355*100*100/MAX(EV$9:EV$497))+($RJ$4*LU355*100*100/MAX(EV$9:EV$497))+($RJ$4*LV355*100*100/MAX(EV$9:EV$497))+($RJ$4*LW355*100*100/MAX(EV$9:EV$497))+($RJ$4*LX355*100*100/MAX(EV$9:EV$497))+($RJ$4*LY355*100*100/MAX(EV$9:EV$497))+($RJ$4*LZ355*100*100/MAX(EV$9:EV$497))+($RJ$4*MA355*100*100/MAX(EV$9:EV$497)))/2</f>
        <v>0</v>
      </c>
      <c r="RX355" s="119">
        <f>($RJ$4*MB355*100*100/MAX(EV$9:EV$497))+($RJ$4*MC355*100*100/MAX(EV$9:EV$497))+($RJ$4*MD355*100*100/MAX(EV$9:EV$497))+($RJ$4*ME355*100*100/MAX(EV$9:EV$497))+($RJ$4*MF355*100*100/MAX(EV$9:EV$497))+($RJ$4*MG355*100*100/MAX(EV$9:EV$497))+($RJ$4*MH355*100*100/MAX(EV$9:EV$497))+($RJ$4*MI355*100*100/MAX(EV$9:EV$497))+($RJ$4*MJ355*100*100/MAX(EV$9:EV$497))+($RJ$4*MK355*100*100/MAX(EV$9:EV$497))+($RJ$4*ML355*100*100/MAX(EV$9:EV$497))+($RJ$4*MM355*100*100/MAX(EV$9:EV$497))+($RJ$4*MN355*100*100/MAX(EV$9:EV$497))</f>
        <v>0</v>
      </c>
      <c r="RY355" s="118">
        <f>($RJ$4*MQ355*100*100/MAX(EV$9:EV$497))/2 + (($RJ$4*MR355*100*100/MAX(EV$9:EV$497))+($RJ$4*MS355*100*100/MAX(EV$9:EV$497))+($RJ$4*MT355*100*100/MAX(EV$9:EV$497))+($RJ$4*MU355*100*100/MAX(EV$9:EV$497))+($RJ$4*MV355*100*100/MAX(EV$9:EV$497))+($RJ$4*MW355*100*100/MAX(EV$9:EV$497))+($RJ$4*MX355*100*100/MAX(EV$9:EV$497))+($RJ$4*MY355*100*100/MAX(EV$9:EV$497))+($RJ$4*MZ355*100*100/MAX(EV$9:EV$497))+($RJ$4*NA355*100*100/MAX(EV$9:EV$497))+($RJ$4*NB355*100*100/MAX(EV$9:EV$497))+($RJ$4*NC355*100*100/MAX(EV$9:EV$497))+($RJ$4*ND355*100*100/MAX(EV$9:EV$497))+($RJ$4*NG355*100*100/MAX(EV$9:EV$497)))/4</f>
        <v>0</v>
      </c>
      <c r="RZ355" s="115">
        <f>($RJ$4*NH355*100*100/MAX(EV$9:EV$497))/2 + (($RJ$4*NI355*100*100/MAX(EV$9:EV$497))+($RJ$4*NJ355*100*100/MAX(EV$9:EV$497))+($RJ$4*NK355*100*100/MAX(EV$9:EV$497))+($RJ$4*NL355*100*100/MAX(EV$9:EV$497))+($RJ$4*NM355*100*100/MAX(EV$9:EV$497))+($RJ$4*NN355*100*100/MAX(EV$9:EV$497)))/4</f>
        <v>8.4269662921348321</v>
      </c>
      <c r="SA355" s="117">
        <f>(($RJ$4*NO355*100*100/MAX(EV$9:EV$497))+($RJ$4*NP355*100*100/MAX(EV$9:EV$497)))/4</f>
        <v>0</v>
      </c>
      <c r="SB355" s="118">
        <f>SUM(RG355:SA355)</f>
        <v>47.234466292134826</v>
      </c>
      <c r="SC355" s="115">
        <f>RG355 + RJ355 + RL355 + RM355 + RO355 + SUM(RQ355:RS355)/2 +  SUM(RT355:SA355)/5</f>
        <v>40.49289325842696</v>
      </c>
      <c r="SD355" s="115">
        <f>(RH355+RK355+RL355/$RS$3*$RU$3+RN355)*$RY$3+RO355+SUM(RQ355:RS355)/5 + SUM(RT355:SA355)/4</f>
        <v>10.289741573033709</v>
      </c>
      <c r="SE355" s="115">
        <f>RG355+RJ355+RL355/$RS$3+RM355/$RS$4+RO355 + SUM(RQ355:RS355)/2 +  SUM(RT355:SA355)/5</f>
        <v>70.87289325842697</v>
      </c>
      <c r="SF355" s="115">
        <f>RI355*$RY$4+RL355+RO355 + SUM(RQ355:RS355)/5 +  SUM(RT355:SA355)/4</f>
        <v>12.560074906367042</v>
      </c>
      <c r="SG355" s="115">
        <f>RP355*2 + SUM(RT355:SA355)</f>
        <v>8.4269662921348321</v>
      </c>
      <c r="SH355" s="115">
        <f>ROUND(SB355/MAX(SB$9:SB$497)*100,0)</f>
        <v>59</v>
      </c>
      <c r="SI355" s="115">
        <f>ROUND(SC355/MAX(SC$9:SC$497)*100,0)</f>
        <v>61</v>
      </c>
      <c r="SJ355" s="115">
        <f>ROUND(SD355/MAX(SD$9:SD$497)*100,0)</f>
        <v>16</v>
      </c>
      <c r="SK355" s="115">
        <f>ROUND(SE355/MAX(SE$9:SE$497)*100,0)</f>
        <v>55</v>
      </c>
      <c r="SL355" s="115">
        <f>ROUND(SF355/MAX(SF$9:SF$497)*100,0)</f>
        <v>31</v>
      </c>
      <c r="SM355" s="121">
        <f>ROUND(SG355/MAX(SG$9:SG$497)*100,0)</f>
        <v>8</v>
      </c>
      <c r="SN355" s="115">
        <f>ROUND(AVERAGEIF($ES$9:$ES$497,$ES355,SH$9:SH$497),0)</f>
        <v>26</v>
      </c>
      <c r="SO355" s="115">
        <f>ROUND(AVERAGEIF($ES$9:$ES$497,$ES355,SI$9:SI$497),0)</f>
        <v>26</v>
      </c>
      <c r="SP355" s="115">
        <f>ROUND(AVERAGEIF($ES$9:$ES$497,$ES355,SJ$9:SJ$497),0)</f>
        <v>3</v>
      </c>
      <c r="SQ355" s="115">
        <f>ROUND(AVERAGEIF($ES$9:$ES$497,$ES355,SK$9:SK$497),0)</f>
        <v>21</v>
      </c>
      <c r="SR355" s="115">
        <f>ROUND(AVERAGEIF($ES$9:$ES$497,$ES355,SL$9:SL$497),0)</f>
        <v>5</v>
      </c>
      <c r="SS355" s="121">
        <f>ROUND(AVERAGEIF($ES$9:$ES$497,$ES355,SM$9:SM$497),0)</f>
        <v>5</v>
      </c>
      <c r="ST355" s="114">
        <f>RANK(SB355,SB$9:SB$497,0)</f>
        <v>50</v>
      </c>
      <c r="SU355" s="115">
        <f>RANK(SC355,SC$9:SC$497,0)</f>
        <v>32</v>
      </c>
      <c r="SV355" s="115">
        <f>RANK(SD355,SD$9:SD$497,0)</f>
        <v>69</v>
      </c>
      <c r="SW355" s="115">
        <f>RANK(SE355,SE$9:SE$497,0)</f>
        <v>42</v>
      </c>
      <c r="SX355" s="115">
        <f>RANK(SF355,SF$9:SF$497,0)</f>
        <v>18</v>
      </c>
      <c r="SY355" s="115">
        <f>RANK(SG355,SG$9:SG$497,0)</f>
        <v>119</v>
      </c>
      <c r="SZ355" s="115">
        <f>COUNTIFS(SB$9:SB$497,"&gt;"&amp;SB355,$ES$9:$ES$497,$ES355)+1</f>
        <v>11</v>
      </c>
      <c r="TA355" s="115">
        <f>COUNTIFS(SC$9:SC$497,"&gt;"&amp;SC355,$ES$9:$ES$497,$ES355)+1</f>
        <v>10</v>
      </c>
      <c r="TB355" s="115">
        <f>COUNTIFS(SD$9:SD$497,"&gt;"&amp;SD355,$ES$9:$ES$497,$ES355)+1</f>
        <v>4</v>
      </c>
      <c r="TC355" s="115">
        <f>COUNTIFS(SE$9:SE$497,"&gt;"&amp;SE355,$ES$9:$ES$497,$ES355)+1</f>
        <v>14</v>
      </c>
      <c r="TD355" s="115">
        <f>COUNTIFS(SF$9:SF$497,"&gt;"&amp;SF355,$ES$9:$ES$497,$ES355)+1</f>
        <v>2</v>
      </c>
      <c r="TE355" s="117">
        <f>COUNTIFS(SG$9:SG$497,"&gt;"&amp;SG355,$ES$9:$ES$497,$ES355)+1</f>
        <v>19</v>
      </c>
      <c r="TF355" s="118">
        <f>MAX(PH355:PM355)+SH355</f>
        <v>144</v>
      </c>
      <c r="TG355" s="115">
        <f t="shared" si="841"/>
        <v>143</v>
      </c>
      <c r="TH355" s="115">
        <f t="shared" si="841"/>
        <v>75</v>
      </c>
      <c r="TI355" s="115">
        <f t="shared" si="841"/>
        <v>132</v>
      </c>
      <c r="TJ355" s="115">
        <f t="shared" si="841"/>
        <v>116</v>
      </c>
      <c r="TK355" s="115">
        <f t="shared" si="841"/>
        <v>79</v>
      </c>
      <c r="TL355" s="117">
        <f>PM355+SM355</f>
        <v>68</v>
      </c>
      <c r="TM355" s="118">
        <f>ROUND(TF355/MAX(TF$9:TF$497)*100,0)</f>
        <v>80</v>
      </c>
      <c r="TN355" s="115">
        <f>ROUND(TG355/MAX(TG$9:TG$497)*100,0)</f>
        <v>79</v>
      </c>
      <c r="TO355" s="115">
        <f>ROUND(TH355/MAX(TH$9:TH$497)*100,0)</f>
        <v>41</v>
      </c>
      <c r="TP355" s="115">
        <f>ROUND(TI355/MAX(TI$9:TI$497)*100,0)</f>
        <v>73</v>
      </c>
      <c r="TQ355" s="115">
        <f>ROUND(TJ355/MAX(TJ$9:TJ$497)*100,0)</f>
        <v>59</v>
      </c>
      <c r="TR355" s="115">
        <f>ROUND(TK355/MAX(TK$9:TK$497)*100,0)</f>
        <v>40</v>
      </c>
      <c r="TS355" s="119">
        <f>ROUND(TL355/MAX(TL$9:TL$497)*100,0)</f>
        <v>35</v>
      </c>
      <c r="TT355" s="120">
        <f>RANK(TM355,TM$9:TM$497,0)</f>
        <v>26</v>
      </c>
      <c r="TU355" s="115">
        <f>RANK(TN355,TN$9:TN$497,0)</f>
        <v>20</v>
      </c>
      <c r="TV355" s="115">
        <f>RANK(TO355,TO$9:TO$497,0)</f>
        <v>60</v>
      </c>
      <c r="TW355" s="115">
        <f>RANK(TP355,TP$9:TP$497,0)</f>
        <v>23</v>
      </c>
      <c r="TX355" s="115">
        <f>RANK(TQ355,TQ$9:TQ$497,0)</f>
        <v>10</v>
      </c>
      <c r="TY355" s="115">
        <f>RANK(TR355,TR$9:TR$497,0)</f>
        <v>88</v>
      </c>
      <c r="TZ355" s="121">
        <f>RANK(TS355,TS$9:TS$497,0)</f>
        <v>104</v>
      </c>
      <c r="UA355" s="167"/>
      <c r="UB355" s="7" t="s">
        <v>1</v>
      </c>
    </row>
    <row r="356" spans="1:548" x14ac:dyDescent="0.15">
      <c r="A356" s="183">
        <v>348</v>
      </c>
      <c r="B356" s="200" t="s">
        <v>1369</v>
      </c>
      <c r="C356" s="143"/>
      <c r="D356" s="143"/>
      <c r="E356" s="161" t="s">
        <v>518</v>
      </c>
      <c r="F356" s="65">
        <v>104</v>
      </c>
      <c r="G356" s="65" t="s">
        <v>908</v>
      </c>
      <c r="H356" s="144" t="s">
        <v>1005</v>
      </c>
      <c r="I356" s="66" t="s">
        <v>521</v>
      </c>
      <c r="J356" s="67" t="s">
        <v>521</v>
      </c>
      <c r="K356" s="67" t="s">
        <v>521</v>
      </c>
      <c r="L356" s="67" t="s">
        <v>521</v>
      </c>
      <c r="M356" s="67" t="s">
        <v>521</v>
      </c>
      <c r="N356" s="67" t="s">
        <v>521</v>
      </c>
      <c r="O356" s="67" t="s">
        <v>521</v>
      </c>
      <c r="P356" s="67" t="s">
        <v>521</v>
      </c>
      <c r="Q356" s="67" t="s">
        <v>521</v>
      </c>
      <c r="R356" s="68" t="s">
        <v>521</v>
      </c>
      <c r="S356" s="69" t="s">
        <v>521</v>
      </c>
      <c r="T356" s="67" t="s">
        <v>521</v>
      </c>
      <c r="U356" s="67" t="s">
        <v>521</v>
      </c>
      <c r="V356" s="67" t="s">
        <v>521</v>
      </c>
      <c r="W356" s="67" t="s">
        <v>521</v>
      </c>
      <c r="X356" s="67" t="s">
        <v>521</v>
      </c>
      <c r="Y356" s="67" t="s">
        <v>521</v>
      </c>
      <c r="Z356" s="67" t="s">
        <v>521</v>
      </c>
      <c r="AA356" s="67" t="s">
        <v>521</v>
      </c>
      <c r="AB356" s="68" t="s">
        <v>521</v>
      </c>
      <c r="AC356" s="69" t="s">
        <v>521</v>
      </c>
      <c r="AD356" s="67" t="s">
        <v>521</v>
      </c>
      <c r="AE356" s="67" t="s">
        <v>521</v>
      </c>
      <c r="AF356" s="67" t="s">
        <v>521</v>
      </c>
      <c r="AG356" s="67" t="s">
        <v>521</v>
      </c>
      <c r="AH356" s="67" t="s">
        <v>521</v>
      </c>
      <c r="AI356" s="67" t="s">
        <v>521</v>
      </c>
      <c r="AJ356" s="67" t="s">
        <v>521</v>
      </c>
      <c r="AK356" s="67" t="s">
        <v>521</v>
      </c>
      <c r="AL356" s="68" t="s">
        <v>521</v>
      </c>
      <c r="AM356" s="69" t="s">
        <v>521</v>
      </c>
      <c r="AN356" s="67" t="s">
        <v>521</v>
      </c>
      <c r="AO356" s="67" t="s">
        <v>521</v>
      </c>
      <c r="AP356" s="67" t="s">
        <v>521</v>
      </c>
      <c r="AQ356" s="67" t="s">
        <v>521</v>
      </c>
      <c r="AR356" s="67" t="s">
        <v>521</v>
      </c>
      <c r="AS356" s="67" t="s">
        <v>521</v>
      </c>
      <c r="AT356" s="67" t="s">
        <v>521</v>
      </c>
      <c r="AU356" s="67" t="s">
        <v>521</v>
      </c>
      <c r="AV356" s="68" t="s">
        <v>521</v>
      </c>
      <c r="AW356" s="69" t="s">
        <v>521</v>
      </c>
      <c r="AX356" s="67" t="s">
        <v>521</v>
      </c>
      <c r="AY356" s="67" t="s">
        <v>521</v>
      </c>
      <c r="AZ356" s="67" t="s">
        <v>521</v>
      </c>
      <c r="BA356" s="67" t="s">
        <v>521</v>
      </c>
      <c r="BB356" s="67" t="s">
        <v>521</v>
      </c>
      <c r="BC356" s="67" t="s">
        <v>521</v>
      </c>
      <c r="BD356" s="67" t="s">
        <v>521</v>
      </c>
      <c r="BE356" s="67" t="s">
        <v>521</v>
      </c>
      <c r="BF356" s="68" t="s">
        <v>521</v>
      </c>
      <c r="BG356" s="69" t="s">
        <v>521</v>
      </c>
      <c r="BH356" s="67" t="s">
        <v>521</v>
      </c>
      <c r="BI356" s="67" t="s">
        <v>521</v>
      </c>
      <c r="BJ356" s="67" t="s">
        <v>521</v>
      </c>
      <c r="BK356" s="67" t="s">
        <v>521</v>
      </c>
      <c r="BL356" s="67" t="s">
        <v>521</v>
      </c>
      <c r="BM356" s="67" t="s">
        <v>521</v>
      </c>
      <c r="BN356" s="67" t="s">
        <v>521</v>
      </c>
      <c r="BO356" s="67" t="s">
        <v>521</v>
      </c>
      <c r="BP356" s="68" t="s">
        <v>521</v>
      </c>
      <c r="BQ356" s="70" t="s">
        <v>521</v>
      </c>
      <c r="BR356" s="67" t="s">
        <v>521</v>
      </c>
      <c r="BS356" s="67" t="s">
        <v>521</v>
      </c>
      <c r="BT356" s="67" t="s">
        <v>521</v>
      </c>
      <c r="BU356" s="67" t="s">
        <v>521</v>
      </c>
      <c r="BV356" s="67" t="s">
        <v>521</v>
      </c>
      <c r="BW356" s="67" t="s">
        <v>521</v>
      </c>
      <c r="BX356" s="67" t="s">
        <v>521</v>
      </c>
      <c r="BY356" s="67" t="s">
        <v>521</v>
      </c>
      <c r="BZ356" s="68" t="s">
        <v>521</v>
      </c>
      <c r="CA356" s="69" t="s">
        <v>521</v>
      </c>
      <c r="CB356" s="67" t="s">
        <v>521</v>
      </c>
      <c r="CC356" s="67" t="s">
        <v>521</v>
      </c>
      <c r="CD356" s="67" t="s">
        <v>521</v>
      </c>
      <c r="CE356" s="67" t="s">
        <v>521</v>
      </c>
      <c r="CF356" s="67" t="s">
        <v>521</v>
      </c>
      <c r="CG356" s="67" t="s">
        <v>521</v>
      </c>
      <c r="CH356" s="67" t="s">
        <v>521</v>
      </c>
      <c r="CI356" s="67" t="s">
        <v>521</v>
      </c>
      <c r="CJ356" s="68" t="s">
        <v>521</v>
      </c>
      <c r="CK356" s="69" t="s">
        <v>521</v>
      </c>
      <c r="CL356" s="67" t="s">
        <v>521</v>
      </c>
      <c r="CM356" s="67" t="s">
        <v>521</v>
      </c>
      <c r="CN356" s="67" t="s">
        <v>521</v>
      </c>
      <c r="CO356" s="67" t="s">
        <v>521</v>
      </c>
      <c r="CP356" s="67" t="s">
        <v>521</v>
      </c>
      <c r="CQ356" s="67" t="s">
        <v>521</v>
      </c>
      <c r="CR356" s="67" t="s">
        <v>521</v>
      </c>
      <c r="CS356" s="67" t="s">
        <v>521</v>
      </c>
      <c r="CT356" s="68" t="s">
        <v>521</v>
      </c>
      <c r="CU356" s="69" t="s">
        <v>521</v>
      </c>
      <c r="CV356" s="67" t="s">
        <v>521</v>
      </c>
      <c r="CW356" s="67" t="s">
        <v>521</v>
      </c>
      <c r="CX356" s="67" t="s">
        <v>521</v>
      </c>
      <c r="CY356" s="67" t="s">
        <v>521</v>
      </c>
      <c r="CZ356" s="67" t="s">
        <v>521</v>
      </c>
      <c r="DA356" s="67" t="s">
        <v>521</v>
      </c>
      <c r="DB356" s="67" t="s">
        <v>521</v>
      </c>
      <c r="DC356" s="67" t="s">
        <v>521</v>
      </c>
      <c r="DD356" s="68" t="s">
        <v>521</v>
      </c>
      <c r="DE356" s="69" t="s">
        <v>521</v>
      </c>
      <c r="DF356" s="71" t="s">
        <v>521</v>
      </c>
      <c r="DG356" s="67" t="s">
        <v>521</v>
      </c>
      <c r="DH356" s="67" t="s">
        <v>521</v>
      </c>
      <c r="DI356" s="67" t="s">
        <v>521</v>
      </c>
      <c r="DJ356" s="67" t="s">
        <v>521</v>
      </c>
      <c r="DK356" s="67" t="s">
        <v>521</v>
      </c>
      <c r="DL356" s="67" t="s">
        <v>521</v>
      </c>
      <c r="DM356" s="67" t="s">
        <v>521</v>
      </c>
      <c r="DN356" s="68" t="s">
        <v>521</v>
      </c>
      <c r="DO356" s="70" t="s">
        <v>521</v>
      </c>
      <c r="DP356" s="71" t="s">
        <v>521</v>
      </c>
      <c r="DQ356" s="67" t="s">
        <v>521</v>
      </c>
      <c r="DR356" s="67" t="s">
        <v>521</v>
      </c>
      <c r="DS356" s="67" t="s">
        <v>521</v>
      </c>
      <c r="DT356" s="67" t="s">
        <v>521</v>
      </c>
      <c r="DU356" s="67" t="s">
        <v>521</v>
      </c>
      <c r="DV356" s="67" t="s">
        <v>521</v>
      </c>
      <c r="DW356" s="67" t="s">
        <v>521</v>
      </c>
      <c r="DX356" s="72" t="s">
        <v>521</v>
      </c>
      <c r="DY356" s="146" t="s">
        <v>522</v>
      </c>
      <c r="DZ356" s="74">
        <v>3</v>
      </c>
      <c r="EA356" s="74">
        <v>4</v>
      </c>
      <c r="EB356" s="74">
        <v>4</v>
      </c>
      <c r="EC356" s="75">
        <v>5</v>
      </c>
      <c r="ED356" s="168" t="s">
        <v>522</v>
      </c>
      <c r="EE356" s="74">
        <f>DZ356</f>
        <v>3</v>
      </c>
      <c r="EF356" s="74">
        <f>DZ356*EA356</f>
        <v>12</v>
      </c>
      <c r="EG356" s="74">
        <f>DZ356*EA356*EB356</f>
        <v>48</v>
      </c>
      <c r="EH356" s="77">
        <f>DZ356*EA356*EB356*EC356</f>
        <v>240</v>
      </c>
      <c r="EI356" s="73">
        <v>10</v>
      </c>
      <c r="EJ356" s="74">
        <v>50</v>
      </c>
      <c r="EK356" s="74">
        <v>270</v>
      </c>
      <c r="EL356" s="74">
        <v>450</v>
      </c>
      <c r="EM356" s="75">
        <v>1350</v>
      </c>
      <c r="EN356" s="78">
        <v>1</v>
      </c>
      <c r="EO356" s="79">
        <f>(EJ356/EE356)/EI356</f>
        <v>1.6666666666666667</v>
      </c>
      <c r="EP356" s="79">
        <f>(EK356/EF356)/EI356</f>
        <v>2.25</v>
      </c>
      <c r="EQ356" s="79">
        <f>(EL356/EG356)/EI356</f>
        <v>0.9375</v>
      </c>
      <c r="ER356" s="80">
        <f>(EM356/EH356)/EI356</f>
        <v>0.5625</v>
      </c>
      <c r="ES356" s="128" t="s">
        <v>543</v>
      </c>
      <c r="ET356" s="82"/>
      <c r="EU356" s="83">
        <v>4</v>
      </c>
      <c r="EV356" s="146">
        <v>92</v>
      </c>
      <c r="EW356" s="147">
        <v>107</v>
      </c>
      <c r="EX356" s="147">
        <v>17</v>
      </c>
      <c r="EY356" s="147">
        <v>58</v>
      </c>
      <c r="EZ356" s="147">
        <v>91</v>
      </c>
      <c r="FA356" s="147">
        <v>37</v>
      </c>
      <c r="FB356" s="147">
        <v>67</v>
      </c>
      <c r="FC356" s="147">
        <v>78</v>
      </c>
      <c r="FD356" s="74">
        <f>EX356+EZ356</f>
        <v>108</v>
      </c>
      <c r="FE356" s="84">
        <f>EX356+FC356</f>
        <v>95</v>
      </c>
      <c r="FF356" s="73">
        <f>RANK(EV356,$EV$9:$EV$497,0)</f>
        <v>108</v>
      </c>
      <c r="FG356" s="74">
        <f>RANK(EW356,$EW$9:$EW$497,0)</f>
        <v>11</v>
      </c>
      <c r="FH356" s="74">
        <f>RANK(EX356,$EX$9:$EX$497,0)</f>
        <v>325</v>
      </c>
      <c r="FI356" s="74">
        <f>RANK(EY356,$EY$9:$EY$497,0)</f>
        <v>86</v>
      </c>
      <c r="FJ356" s="74">
        <f>RANK(EZ356,$EZ$9:$EZ$497,0)</f>
        <v>14</v>
      </c>
      <c r="FK356" s="74">
        <f>RANK(FA356,$FA$9:$FA$497,0)</f>
        <v>70</v>
      </c>
      <c r="FL356" s="74">
        <f>RANK(FB356,$FB$9:$FB$497,0)</f>
        <v>94</v>
      </c>
      <c r="FM356" s="74">
        <f>RANK(FC356,$FC$9:$FC$497,0)</f>
        <v>60</v>
      </c>
      <c r="FN356" s="74">
        <f>RANK(FD356,$FD$9:$FD$497,0)</f>
        <v>64</v>
      </c>
      <c r="FO356" s="84">
        <f>RANK(FE356,$FE$9:$FE$497,0)</f>
        <v>159</v>
      </c>
      <c r="FP356" s="73">
        <f>COUNTIFS($EV$9:$EV$497,"&gt;"&amp;EV356,$ES$9:$ES$497,ES356)+1</f>
        <v>10</v>
      </c>
      <c r="FQ356" s="74">
        <f>COUNTIFS($EW$9:$EW$497,"&gt;"&amp;EW356,$ES$9:$ES$497,ES356)+1</f>
        <v>9</v>
      </c>
      <c r="FR356" s="74">
        <f>COUNTIFS($EX$9:$EX$497,"&gt;"&amp;EX356,$ES$9:$ES$497,ES356)+1</f>
        <v>32</v>
      </c>
      <c r="FS356" s="74">
        <f>COUNTIFS($EY$9:$EY$497,"&gt;"&amp;EY356,$ES$9:$ES$497,ES356)+1</f>
        <v>8</v>
      </c>
      <c r="FT356" s="74">
        <f>COUNTIFS($EZ$9:$EZ$497,"&gt;"&amp;EZ356,$ES$9:$ES$497,ES356)+1</f>
        <v>14</v>
      </c>
      <c r="FU356" s="74">
        <f>COUNTIFS($FA$9:$FA$497,"&gt;"&amp;FA356,$ES$9:$ES$497,ES356)+1</f>
        <v>12</v>
      </c>
      <c r="FV356" s="74">
        <f>COUNTIFS($FB$9:$FB$497,"&gt;"&amp;FB356,$ES$9:$ES$497,ES356)+1</f>
        <v>14</v>
      </c>
      <c r="FW356" s="74">
        <f>COUNTIFS($FC$9:$FC$497,"&gt;"&amp;FC356,$ES$9:$ES$497,ES356)+1</f>
        <v>12</v>
      </c>
      <c r="FX356" s="74">
        <f>COUNTIFS($FD$9:$FD$497,"&gt;"&amp;FD356,$ES$9:$ES$497,ES356)+1</f>
        <v>17</v>
      </c>
      <c r="FY356" s="84">
        <f>COUNTIFS($FE$9:$FE$497,"&gt;"&amp;FE356,$ES$9:$ES$497,ES356)+1</f>
        <v>12</v>
      </c>
      <c r="FZ356" s="85">
        <f t="shared" si="839"/>
        <v>0.88</v>
      </c>
      <c r="GA356" s="86">
        <f t="shared" si="839"/>
        <v>1.03</v>
      </c>
      <c r="GB356" s="86">
        <f t="shared" si="839"/>
        <v>0.16</v>
      </c>
      <c r="GC356" s="86">
        <f t="shared" si="839"/>
        <v>0.56000000000000005</v>
      </c>
      <c r="GD356" s="86">
        <f t="shared" si="839"/>
        <v>0.88</v>
      </c>
      <c r="GE356" s="86">
        <f t="shared" si="839"/>
        <v>0.36</v>
      </c>
      <c r="GF356" s="86">
        <f t="shared" si="839"/>
        <v>0.64</v>
      </c>
      <c r="GG356" s="86">
        <f t="shared" si="839"/>
        <v>0.75</v>
      </c>
      <c r="GH356" s="86">
        <f t="shared" si="839"/>
        <v>1.04</v>
      </c>
      <c r="GI356" s="87">
        <f t="shared" si="839"/>
        <v>0.91</v>
      </c>
      <c r="GJ356" s="85">
        <f>ROUND(((FZ356-AVERAGE(FZ$9:FZ$497))/STDEVP(FZ$9:FZ$497)*10+50),2)</f>
        <v>46.63</v>
      </c>
      <c r="GK356" s="86">
        <f>ROUND(((GA356-AVERAGE(GA$9:GA$497))/STDEVP(GA$9:GA$497)*10+50),2)</f>
        <v>60.15</v>
      </c>
      <c r="GL356" s="86">
        <f>ROUND(((GB356-AVERAGE(GB$9:GB$497))/STDEVP(GB$9:GB$497)*10+50),2)</f>
        <v>34.119999999999997</v>
      </c>
      <c r="GM356" s="86">
        <f>ROUND(((GC356-AVERAGE(GC$9:GC$497))/STDEVP(GC$9:GC$497)*10+50),2)</f>
        <v>51.7</v>
      </c>
      <c r="GN356" s="86">
        <f>ROUND(((GD356-AVERAGE(GD$9:GD$497))/STDEVP(GD$9:GD$497)*10+50),2)</f>
        <v>66.7</v>
      </c>
      <c r="GO356" s="86">
        <f>ROUND(((GE356-AVERAGE(GE$9:GE$497))/STDEVP(GE$9:GE$497)*10+50),2)</f>
        <v>50.42</v>
      </c>
      <c r="GP356" s="86">
        <f>ROUND(((GF356-AVERAGE(GF$9:GF$497))/STDEVP(GF$9:GF$497)*10+50),2)</f>
        <v>50.16</v>
      </c>
      <c r="GQ356" s="86">
        <f>ROUND(((GG356-AVERAGE(GG$9:GG$497))/STDEVP(GG$9:GG$497)*10+50),2)</f>
        <v>53.72</v>
      </c>
      <c r="GR356" s="86">
        <f>ROUND(((GH356-AVERAGE(GH$9:GH$497))/STDEVP(GH$9:GH$497)*10+50),2)</f>
        <v>52.38</v>
      </c>
      <c r="GS356" s="87">
        <f>ROUND(((GI356-AVERAGE(GI$9:GI$497))/STDEVP(GI$9:GI$497)*10+50),2)</f>
        <v>43.62</v>
      </c>
      <c r="GT356" s="73">
        <f>RANK(GJ356,$GJ$9:$GJ$497,0)</f>
        <v>278</v>
      </c>
      <c r="GU356" s="74">
        <f>RANK(GK356,$GK$9:$GK$497,0)</f>
        <v>75</v>
      </c>
      <c r="GV356" s="74">
        <f>RANK(GL356,$GL$9:$GL$497,0)</f>
        <v>412</v>
      </c>
      <c r="GW356" s="74">
        <f>RANK(GM356,$GM$9:$GM$497,0)</f>
        <v>149</v>
      </c>
      <c r="GX356" s="74">
        <f>RANK(GN356,$GN$9:$GN$497,0)</f>
        <v>37</v>
      </c>
      <c r="GY356" s="74">
        <f>RANK(GO356,$GO$9:$GO$497,0)</f>
        <v>117</v>
      </c>
      <c r="GZ356" s="74">
        <f>RANK(GP356,$GP$9:$GP$497,0)</f>
        <v>211</v>
      </c>
      <c r="HA356" s="74">
        <f>RANK(GQ356,$GQ$9:$GQ$497,0)</f>
        <v>136</v>
      </c>
      <c r="HB356" s="74">
        <f>RANK(GR356,$GR$9:$GR$497,0)</f>
        <v>143</v>
      </c>
      <c r="HC356" s="84">
        <f>RANK(GS356,$GS$9:$GS$497,0)</f>
        <v>308</v>
      </c>
      <c r="HD356" s="85">
        <f>ROUND(AVERAGEIF($ES$9:$ES$497,$ES356,$FZ$9:$FZ$497),2)</f>
        <v>0.86</v>
      </c>
      <c r="HE356" s="86">
        <f>ROUND(AVERAGEIF($ES$9:$ES$497,$ES356,$GA$9:$GA$497),2)</f>
        <v>1.0900000000000001</v>
      </c>
      <c r="HF356" s="86">
        <f>ROUND(AVERAGEIF($ES$9:$ES$497,$ES356,$GB$9:$GB$497),2)</f>
        <v>0.28999999999999998</v>
      </c>
      <c r="HG356" s="86">
        <f>ROUND(AVERAGEIF($ES$9:$ES$497,$ES356,$GC$9:$GC$497),2)</f>
        <v>0.42</v>
      </c>
      <c r="HH356" s="86">
        <f>ROUND(AVERAGEIF($ES$9:$ES$497,$ES356,$GD$9:$GD$497),2)</f>
        <v>0.86</v>
      </c>
      <c r="HI356" s="86">
        <f>ROUND(AVERAGEIF($ES$9:$ES$497,$ES356,$GE$9:$GE$497),2)</f>
        <v>0.3</v>
      </c>
      <c r="HJ356" s="86">
        <f>ROUND(AVERAGEIF($ES$9:$ES$497,$ES356,$GF$9:$GF$497),2)</f>
        <v>0.67</v>
      </c>
      <c r="HK356" s="86">
        <f>ROUND(AVERAGEIF($ES$9:$ES$497,$ES356,$GG$9:$GG$497),2)</f>
        <v>0.73</v>
      </c>
      <c r="HL356" s="86">
        <f>ROUND(AVERAGEIF($ES$9:$ES$497,$ES356,$GH$9:$GH$497),2)</f>
        <v>1.1399999999999999</v>
      </c>
      <c r="HM356" s="87">
        <f>ROUND(AVERAGEIF($ES$9:$ES$497,$ES356,$GI$9:$GI$497),2)</f>
        <v>1.01</v>
      </c>
      <c r="HN356" s="88">
        <f t="shared" si="840"/>
        <v>2.0000000000000018E-2</v>
      </c>
      <c r="HO356" s="89">
        <f t="shared" si="840"/>
        <v>-6.0000000000000053E-2</v>
      </c>
      <c r="HP356" s="89">
        <f t="shared" si="840"/>
        <v>-0.12999999999999998</v>
      </c>
      <c r="HQ356" s="89">
        <f t="shared" si="840"/>
        <v>0.14000000000000007</v>
      </c>
      <c r="HR356" s="89">
        <f t="shared" si="840"/>
        <v>2.0000000000000018E-2</v>
      </c>
      <c r="HS356" s="89">
        <f t="shared" si="840"/>
        <v>0.06</v>
      </c>
      <c r="HT356" s="89">
        <f t="shared" si="840"/>
        <v>-3.0000000000000027E-2</v>
      </c>
      <c r="HU356" s="89">
        <f t="shared" si="840"/>
        <v>2.0000000000000018E-2</v>
      </c>
      <c r="HV356" s="89">
        <f t="shared" si="840"/>
        <v>-9.9999999999999867E-2</v>
      </c>
      <c r="HW356" s="90">
        <f t="shared" si="840"/>
        <v>-9.9999999999999978E-2</v>
      </c>
      <c r="HX356" s="73">
        <f>COUNTIFS($FZ$9:$FZ$497,"&gt;"&amp;FZ356,$ES$9:$ES$497,$ES356)+1</f>
        <v>40</v>
      </c>
      <c r="HY356" s="74">
        <f>COUNTIFS($GA$9:$GA$497,"&gt;"&amp;GA356,$ES$9:$ES$497,$ES356)+1</f>
        <v>53</v>
      </c>
      <c r="HZ356" s="74">
        <f>COUNTIFS($GB$9:$GB$497,"&gt;"&amp;GB356,$ES$9:$ES$497,$ES356)+1</f>
        <v>64</v>
      </c>
      <c r="IA356" s="74">
        <f>COUNTIFS($GC$9:$GC$497,"&gt;"&amp;GC356,$ES$9:$ES$497,$ES356)+1</f>
        <v>11</v>
      </c>
      <c r="IB356" s="74">
        <f>COUNTIFS($GD$9:$GD$497,"&gt;"&amp;GD356,$ES$9:$ES$497,$ES356)+1</f>
        <v>30</v>
      </c>
      <c r="IC356" s="74">
        <f>COUNTIFS($GE$9:$GE$497,"&gt;"&amp;GE356,$ES$9:$ES$497,$ES356)+1</f>
        <v>17</v>
      </c>
      <c r="ID356" s="74">
        <f>COUNTIFS($GF$9:$GF$497,"&gt;"&amp;GF356,$ES$9:$ES$497,$ES356)+1</f>
        <v>44</v>
      </c>
      <c r="IE356" s="74">
        <f>COUNTIFS($GG$9:$GG$497,"&gt;"&amp;GG356,$ES$9:$ES$497,$ES356)+1</f>
        <v>32</v>
      </c>
      <c r="IF356" s="74">
        <f>COUNTIFS($GH$9:$GH$497,"&gt;"&amp;GH356,$ES$9:$ES$497,$ES356)+1</f>
        <v>53</v>
      </c>
      <c r="IG356" s="84">
        <f>COUNTIFS($GI$9:$GI$497,"&gt;"&amp;GI356,$ES$9:$ES$497,$ES356)+1</f>
        <v>56</v>
      </c>
      <c r="IH356" s="148"/>
      <c r="II356" s="149"/>
      <c r="IJ356" s="149"/>
      <c r="IK356" s="149"/>
      <c r="IL356" s="149">
        <v>0.05</v>
      </c>
      <c r="IM356" s="150"/>
      <c r="IN356" s="151"/>
      <c r="IO356" s="152"/>
      <c r="IP356" s="153"/>
      <c r="IQ356" s="149"/>
      <c r="IR356" s="149"/>
      <c r="IS356" s="149"/>
      <c r="IT356" s="149"/>
      <c r="IU356" s="149"/>
      <c r="IV356" s="149"/>
      <c r="IW356" s="154"/>
      <c r="IX356" s="151"/>
      <c r="IY356" s="149"/>
      <c r="IZ356" s="149"/>
      <c r="JA356" s="149"/>
      <c r="JB356" s="149"/>
      <c r="JC356" s="149"/>
      <c r="JD356" s="149"/>
      <c r="JE356" s="155"/>
      <c r="JF356" s="153"/>
      <c r="JG356" s="149">
        <v>0.05</v>
      </c>
      <c r="JH356" s="149"/>
      <c r="JI356" s="149"/>
      <c r="JJ356" s="149"/>
      <c r="JK356" s="149">
        <v>0.08</v>
      </c>
      <c r="JL356" s="149"/>
      <c r="JM356" s="154"/>
      <c r="JN356" s="151"/>
      <c r="JO356" s="149"/>
      <c r="JP356" s="149"/>
      <c r="JQ356" s="149"/>
      <c r="JR356" s="149"/>
      <c r="JS356" s="149"/>
      <c r="JT356" s="149"/>
      <c r="JU356" s="149"/>
      <c r="JV356" s="149"/>
      <c r="JW356" s="149"/>
      <c r="JX356" s="149"/>
      <c r="JY356" s="149"/>
      <c r="JZ356" s="155"/>
      <c r="KA356" s="151"/>
      <c r="KB356" s="149"/>
      <c r="KC356" s="149"/>
      <c r="KD356" s="149"/>
      <c r="KE356" s="155"/>
      <c r="KF356" s="153"/>
      <c r="KG356" s="149"/>
      <c r="KH356" s="149"/>
      <c r="KI356" s="149"/>
      <c r="KJ356" s="149"/>
      <c r="KK356" s="156"/>
      <c r="KL356" s="149"/>
      <c r="KM356" s="149"/>
      <c r="KN356" s="149"/>
      <c r="KO356" s="149"/>
      <c r="KP356" s="149"/>
      <c r="KQ356" s="149"/>
      <c r="KR356" s="149"/>
      <c r="KS356" s="154"/>
      <c r="KT356" s="154"/>
      <c r="KU356" s="154"/>
      <c r="KV356" s="154"/>
      <c r="KW356" s="151"/>
      <c r="KX356" s="149"/>
      <c r="KY356" s="149"/>
      <c r="KZ356" s="149"/>
      <c r="LA356" s="149"/>
      <c r="LB356" s="149"/>
      <c r="LC356" s="154"/>
      <c r="LD356" s="151"/>
      <c r="LE356" s="152"/>
      <c r="LF356" s="157"/>
      <c r="LG356" s="158"/>
      <c r="LH356" s="151"/>
      <c r="LI356" s="149"/>
      <c r="LJ356" s="147"/>
      <c r="LK356" s="147"/>
      <c r="LL356" s="147"/>
      <c r="LM356" s="159"/>
      <c r="LN356" s="153"/>
      <c r="LO356" s="149"/>
      <c r="LP356" s="149"/>
      <c r="LQ356" s="149"/>
      <c r="LR356" s="154"/>
      <c r="LS356" s="151"/>
      <c r="LT356" s="149"/>
      <c r="LU356" s="149"/>
      <c r="LV356" s="149"/>
      <c r="LW356" s="149"/>
      <c r="LX356" s="149"/>
      <c r="LY356" s="149"/>
      <c r="LZ356" s="149"/>
      <c r="MA356" s="155"/>
      <c r="MB356" s="153"/>
      <c r="MC356" s="149"/>
      <c r="MD356" s="149"/>
      <c r="ME356" s="149"/>
      <c r="MF356" s="149"/>
      <c r="MG356" s="149"/>
      <c r="MH356" s="149"/>
      <c r="MI356" s="149"/>
      <c r="MJ356" s="149"/>
      <c r="MK356" s="149"/>
      <c r="ML356" s="149"/>
      <c r="MM356" s="149"/>
      <c r="MN356" s="156"/>
      <c r="MO356" s="156"/>
      <c r="MP356" s="154"/>
      <c r="MQ356" s="151"/>
      <c r="MR356" s="149"/>
      <c r="MS356" s="149"/>
      <c r="MT356" s="149"/>
      <c r="MU356" s="149"/>
      <c r="MV356" s="156"/>
      <c r="MW356" s="149"/>
      <c r="MX356" s="149"/>
      <c r="MY356" s="149"/>
      <c r="MZ356" s="149"/>
      <c r="NA356" s="149"/>
      <c r="NB356" s="149"/>
      <c r="NC356" s="149"/>
      <c r="ND356" s="154"/>
      <c r="NE356" s="154"/>
      <c r="NF356" s="154"/>
      <c r="NG356" s="154"/>
      <c r="NH356" s="151"/>
      <c r="NI356" s="149"/>
      <c r="NJ356" s="149"/>
      <c r="NK356" s="149"/>
      <c r="NL356" s="149"/>
      <c r="NM356" s="149"/>
      <c r="NN356" s="94"/>
      <c r="NO356" s="151"/>
      <c r="NP356" s="160"/>
      <c r="NQ356" s="198" t="s">
        <v>1365</v>
      </c>
      <c r="NR356" s="196" t="s">
        <v>1372</v>
      </c>
      <c r="NS356" s="198"/>
      <c r="NT356" s="198"/>
      <c r="NU356" s="198"/>
      <c r="NV356" s="186">
        <v>44295</v>
      </c>
      <c r="NW356" s="198" t="s">
        <v>1373</v>
      </c>
      <c r="NX356" s="165" t="s">
        <v>1374</v>
      </c>
      <c r="NY356" s="138" t="s">
        <v>1138</v>
      </c>
      <c r="NZ356" s="165" t="s">
        <v>1374</v>
      </c>
      <c r="OA356" s="166"/>
      <c r="OB356" s="166"/>
      <c r="OC356" s="166"/>
      <c r="OD356" s="108">
        <f>EH356</f>
        <v>240</v>
      </c>
      <c r="OE356" s="109">
        <v>5</v>
      </c>
      <c r="OF356" s="110">
        <f>IF(ISERROR(ROUND(MAX(EI356/1,EJ356/EE356,EK356/EF356,EL356/EG356,EM356/EH356),0)),"0",ROUND(MAX(EI356/1,EJ356/EE356,EK356/EF356,EL356/EG356,EM356/EH356),0))</f>
        <v>23</v>
      </c>
      <c r="OG356" s="109">
        <v>7</v>
      </c>
      <c r="OH356" s="111">
        <f>ROUND(AVERAGEIF($ES$9:$ES$497,$ES356,EV$9:EV$497),0)</f>
        <v>57</v>
      </c>
      <c r="OI356" s="112">
        <f>ROUND(AVERAGEIF($ES$9:$ES$497,$ES356,EW$9:EW$497),0)</f>
        <v>69</v>
      </c>
      <c r="OJ356" s="112">
        <f>ROUND(AVERAGEIF($ES$9:$ES$497,$ES356,EX$9:EX$497),0)</f>
        <v>17</v>
      </c>
      <c r="OK356" s="112">
        <f>ROUND(AVERAGEIF($ES$9:$ES$497,$ES356,EY$9:EY$497),0)</f>
        <v>30</v>
      </c>
      <c r="OL356" s="112">
        <f>ROUND(AVERAGEIF($ES$9:$ES$497,$ES356,EZ$9:EZ$497),0)</f>
        <v>58</v>
      </c>
      <c r="OM356" s="112">
        <f>ROUND(AVERAGEIF($ES$9:$ES$497,$ES356,FA$9:FA$497),0)</f>
        <v>21</v>
      </c>
      <c r="ON356" s="112">
        <f>ROUND(AVERAGEIF($ES$9:$ES$497,$ES356,FB$9:FB$497),0)</f>
        <v>45</v>
      </c>
      <c r="OO356" s="112">
        <f>ROUND(AVERAGEIF($ES$9:$ES$497,$ES356,FC$9:FC$497),0)</f>
        <v>49</v>
      </c>
      <c r="OP356" s="112">
        <f>ROUND(AVERAGEIF($ES$9:$ES$497,$ES356,FD$9:FD$497),0)</f>
        <v>75</v>
      </c>
      <c r="OQ356" s="113">
        <f>ROUND(AVERAGEIF($ES$9:$ES$497,$ES356,FE$9:FE$497),0)</f>
        <v>66</v>
      </c>
      <c r="OR356" s="114">
        <f>ROUND(EV356/MAX(EV$9:EV$497)*100,0)</f>
        <v>52</v>
      </c>
      <c r="OS356" s="115">
        <f>ROUND(EW356/MAX(EW$9:EW$497)*100,0)</f>
        <v>84</v>
      </c>
      <c r="OT356" s="115">
        <f>ROUND(EX356/MAX(EX$9:EX$497)*100,0)</f>
        <v>14</v>
      </c>
      <c r="OU356" s="115">
        <f>ROUND(EY356/MAX(EY$9:EY$497)*100,0)</f>
        <v>39</v>
      </c>
      <c r="OV356" s="115">
        <f>ROUND(EZ356/MAX(EZ$9:EZ$497)*100,0)</f>
        <v>73</v>
      </c>
      <c r="OW356" s="115">
        <f>ROUND(FA356/MAX(FA$9:FA$497)*100,0)</f>
        <v>33</v>
      </c>
      <c r="OX356" s="115">
        <f>ROUND(FB356/MAX(FB$9:FB$497)*100,0)</f>
        <v>50</v>
      </c>
      <c r="OY356" s="116">
        <f>ROUND(FC356/MAX(FC$9:FC$497)*100,0)</f>
        <v>54</v>
      </c>
      <c r="OZ356" s="115">
        <f>ROUND(FD356/MAX(FD$9:FD$497)*100,0)</f>
        <v>73</v>
      </c>
      <c r="PA356" s="117">
        <f>ROUND(FE356/MAX(FE$9:FE$497)*100,0)</f>
        <v>39</v>
      </c>
      <c r="PB356" s="118">
        <f>OT356*3 + (OR356+OS356+OX356)*2 + (OU356+OY356)</f>
        <v>507</v>
      </c>
      <c r="PC356" s="115">
        <f>OV356*3 + (OR356+OS356+OX356)*2 + (OU356+OY356)</f>
        <v>684</v>
      </c>
      <c r="PD356" s="115">
        <f>(OT356+OV356)*3 + (OR356+OS356+OX356)*2 + (OU356+OY356)</f>
        <v>726</v>
      </c>
      <c r="PE356" s="115">
        <f>(OT356+OY356)*3 + (OR356+OS356+OX356)*2 + (OU356)</f>
        <v>615</v>
      </c>
      <c r="PF356" s="115">
        <f>(OR356+OU356)*3 + (OS356+OW356)*2 + OX356</f>
        <v>557</v>
      </c>
      <c r="PG356" s="119">
        <f>OW356*3 + (OR356+OS356+OU356)*2 + OX356</f>
        <v>499</v>
      </c>
      <c r="PH356" s="118">
        <f>ROUND(PB356/MAX(PB$9:PB$497)*100,0)</f>
        <v>60</v>
      </c>
      <c r="PI356" s="115">
        <f>ROUND(PC356/MAX(PC$9:PC$497)*100,0)</f>
        <v>82</v>
      </c>
      <c r="PJ356" s="115">
        <f>ROUND(PD356/MAX(PD$9:PD$497)*100,0)</f>
        <v>77</v>
      </c>
      <c r="PK356" s="115">
        <f>ROUND(PE356/MAX(PE$9:PE$497)*100,0)</f>
        <v>61</v>
      </c>
      <c r="PL356" s="115">
        <f>ROUND(PF356/MAX(PF$9:PF$497)*100,0)</f>
        <v>78</v>
      </c>
      <c r="PM356" s="119">
        <f>ROUND(PG356/MAX(PG$9:PG$497)*100,0)</f>
        <v>73</v>
      </c>
      <c r="PN356" s="118">
        <f>RANK(PH356,PH$9:PH$497,0)</f>
        <v>105</v>
      </c>
      <c r="PO356" s="115">
        <f>RANK(PI356,PI$9:PI$497,0)</f>
        <v>11</v>
      </c>
      <c r="PP356" s="115">
        <f>RANK(PJ356,PJ$9:PJ$497,0)</f>
        <v>30</v>
      </c>
      <c r="PQ356" s="115">
        <f>RANK(PK356,PK$9:PK$497,0)</f>
        <v>90</v>
      </c>
      <c r="PR356" s="115">
        <f>RANK(PL356,PL$9:PL$497,0)</f>
        <v>44</v>
      </c>
      <c r="PS356" s="119">
        <f>RANK(PM356,PM$9:PM$497,0)</f>
        <v>37</v>
      </c>
      <c r="PT356" s="120">
        <f>ROUND(FZ356/MAX(FZ$9:FZ$497)*100,0)</f>
        <v>48</v>
      </c>
      <c r="PU356" s="115">
        <f>ROUND(GA356/MAX(GA$9:GA$497)*100,0)</f>
        <v>58</v>
      </c>
      <c r="PV356" s="115">
        <f>ROUND(GB356/MAX(GB$9:GB$497)*100,0)</f>
        <v>12</v>
      </c>
      <c r="PW356" s="115">
        <f>ROUND(GC356/MAX(GC$9:GC$497)*100,0)</f>
        <v>44</v>
      </c>
      <c r="PX356" s="115">
        <f>ROUND(GD356/MAX(GD$9:GD$497)*100,0)</f>
        <v>49</v>
      </c>
      <c r="PY356" s="115">
        <f>ROUND(GE356/MAX(GE$9:GE$497)*100,0)</f>
        <v>22</v>
      </c>
      <c r="PZ356" s="115">
        <f>ROUND(GF356/MAX(GF$9:GF$497)*100,0)</f>
        <v>30</v>
      </c>
      <c r="QA356" s="116">
        <f>ROUND(GG356/MAX(GG$9:GG$497)*100,0)</f>
        <v>41</v>
      </c>
      <c r="QB356" s="115">
        <f>ROUND(GH356/MAX(GH$9:GH$497)*100,0)</f>
        <v>46</v>
      </c>
      <c r="QC356" s="121">
        <f>ROUND(GI356/MAX(GI$9:GI$497)*100,0)</f>
        <v>29</v>
      </c>
      <c r="QD356" s="120">
        <f>ROUND(AVERAGEIF($ES$9:$ES$497,$ES356,PT$9:PT$497),0)</f>
        <v>47</v>
      </c>
      <c r="QE356" s="120">
        <f>ROUND(AVERAGEIF($ES$9:$ES$497,$ES356,PU$9:PU$497),0)</f>
        <v>61</v>
      </c>
      <c r="QF356" s="120">
        <f>ROUND(AVERAGEIF($ES$9:$ES$497,$ES356,PV$9:PV$497),0)</f>
        <v>21</v>
      </c>
      <c r="QG356" s="120">
        <f>ROUND(AVERAGEIF($ES$9:$ES$497,$ES356,PW$9:PW$497),0)</f>
        <v>34</v>
      </c>
      <c r="QH356" s="120">
        <f>ROUND(AVERAGEIF($ES$9:$ES$497,$ES356,PX$9:PX$497),0)</f>
        <v>48</v>
      </c>
      <c r="QI356" s="120">
        <f>ROUND(AVERAGEIF($ES$9:$ES$497,$ES356,PY$9:PY$497),0)</f>
        <v>18</v>
      </c>
      <c r="QJ356" s="120">
        <f>ROUND(AVERAGEIF($ES$9:$ES$497,$ES356,PZ$9:PZ$497),0)</f>
        <v>31</v>
      </c>
      <c r="QK356" s="120">
        <f>ROUND(AVERAGEIF($ES$9:$ES$497,$ES356,QA$9:QA$497),0)</f>
        <v>40</v>
      </c>
      <c r="QL356" s="120">
        <f>ROUND(AVERAGEIF($ES$9:$ES$497,$ES356,QB$9:QB$497),0)</f>
        <v>51</v>
      </c>
      <c r="QM356" s="120">
        <f>ROUND(AVERAGEIF($ES$9:$ES$497,$ES356,QC$9:QC$497),0)</f>
        <v>32</v>
      </c>
      <c r="QN356" s="114">
        <f>PV356*4 + (PT356+PU356+PZ356)*2 + (PW356+QA356)</f>
        <v>405</v>
      </c>
      <c r="QO356" s="115">
        <f>PX356*4 + (PT356+PU356+PZ356)*2 + (PW356+QA356)</f>
        <v>553</v>
      </c>
      <c r="QP356" s="115">
        <f>(PV356+PX356)*4 + (PT356+PU356+PZ356)*2 + (PW356+QA356)</f>
        <v>601</v>
      </c>
      <c r="QQ356" s="115">
        <f>(PV356+QA356)*4 + (PT356+PU356+PZ356)*2 + (PW356)</f>
        <v>528</v>
      </c>
      <c r="QR356" s="115">
        <f>(PT356+PW356)*4 + (PU356+PY356)*2 + PZ356</f>
        <v>558</v>
      </c>
      <c r="QS356" s="119">
        <f>PY356*4 + (PT356+PU356+PW356)*2 + PZ356</f>
        <v>418</v>
      </c>
      <c r="QT356" s="114">
        <f>ROUND((QN356-MIN(QN$9:QN$497))/(MAX(QN$9:QN$497)-MIN(QN$9:QN$497))*100,0)</f>
        <v>28</v>
      </c>
      <c r="QU356" s="115">
        <f>ROUND((QO356-MIN(QO$9:QO$497))/(MAX(QO$9:QO$497)-MIN(QO$9:QO$497))*100,0)</f>
        <v>50</v>
      </c>
      <c r="QV356" s="115">
        <f>ROUND((QP356-MIN(QP$9:QP$497))/(MAX(QP$9:QP$497)-MIN(QP$9:QP$497))*100,0)</f>
        <v>36</v>
      </c>
      <c r="QW356" s="115">
        <f>ROUND((QQ356-MIN(QQ$9:QQ$497))/(MAX(QQ$9:QQ$497)-MIN(QQ$9:QQ$497))*100,0)</f>
        <v>30</v>
      </c>
      <c r="QX356" s="115">
        <f>ROUND((QR356-MIN(QR$9:QR$497))/(MAX(QR$9:QR$497)-MIN(QR$9:QR$497))*100,0)</f>
        <v>55</v>
      </c>
      <c r="QY356" s="115">
        <f>ROUND((QS356-MIN(QS$9:QS$497))/(MAX(QS$9:QS$497)-MIN(QS$9:QS$497))*100,0)</f>
        <v>49</v>
      </c>
      <c r="QZ356" s="114">
        <f>RANK(QN356,QN$9:QN$497,0)</f>
        <v>351</v>
      </c>
      <c r="RA356" s="115">
        <f>RANK(QO356,QO$9:QO$497,0)</f>
        <v>42</v>
      </c>
      <c r="RB356" s="115">
        <f>RANK(QP356,QP$9:QP$497,0)</f>
        <v>139</v>
      </c>
      <c r="RC356" s="115">
        <f>RANK(QQ356,QQ$9:QQ$497,0)</f>
        <v>278</v>
      </c>
      <c r="RD356" s="115">
        <f>RANK(QR356,QR$9:QR$497,0)</f>
        <v>139</v>
      </c>
      <c r="RE356" s="115">
        <f>RANK(QS356,QS$9:QS$497,0)</f>
        <v>123</v>
      </c>
      <c r="RF356" s="122"/>
      <c r="RG356" s="115">
        <f>($RH$3*(IH356+IJ356)*100*100/MAX(EX$9:EX$497)*$RO$3) +($RH$3*(II356+IJ356)*100*100/MAX(EX$9:EX$497)*$RO$4) + ($RH$3*IK356*100*100/MAX(EX$9:EX$497)*0.098)</f>
        <v>0</v>
      </c>
      <c r="RH356" s="115">
        <f>($RH$4*IL356*100*100/MAX(EZ$9:EZ$497))*$RQ$3</f>
        <v>4.6000000000000005</v>
      </c>
      <c r="RI356" s="115">
        <f>($RH$3*IM356*100*100/MAX(EY$9:EY$497))*$RQ$4</f>
        <v>0</v>
      </c>
      <c r="RJ356" s="115">
        <f>($RH$3*IN356*100*100/MAX(EX$9:EX$497))</f>
        <v>0</v>
      </c>
      <c r="RK356" s="115">
        <f>($RH$4*IO356*100*100/MAX(EZ$9:EZ$497))*$RQ$3</f>
        <v>0</v>
      </c>
      <c r="RL356" s="115">
        <f>(($RL$4*IP356*100*((100/MAX(EX$9:EX$497)+100/MAX(EZ$9:EZ$497))/2))+($RL$4*IQ356*100*((100/MAX(EX$9:EX$497)+100/MAX(EZ$9:EZ$497))/2))+($RL$4*IR356*100*((100/MAX(EX$9:EX$497)+100/MAX(EZ$9:EZ$497))/2))+($RL$4*IS356*100*((100/MAX(EX$9:EX$497)+100/MAX(EZ$9:EZ$497))/2))+($RL$4*IT356*100*((100/MAX(EX$9:EX$497)+100/MAX(EZ$9:EZ$497))/2))+($RL$4*IU356*100*((100/MAX(EX$9:EX$497)+100/MAX(EZ$9:EZ$497))/2))+($RL$4*IV356*100*((100/MAX(EX$9:EX$497)+100/MAX(EZ$9:EZ$497))/2))+($RL$4*IW356*100*((100/MAX(EX$9:EX$497)+100/MAX(EZ$9:EZ$497))/2)))*$RS$3</f>
        <v>0</v>
      </c>
      <c r="RM356" s="115">
        <f>(($RH$3*IX356*100*100/MAX(EX$9:EX$497))+($RH$3*IY356*100*100/MAX(EX$9:EX$497))+($RH$3*IZ356*100*100/MAX(EX$9:EX$497))+($RH$3*JA356*100*100/MAX(EX$9:EX$497))+($RH$3*JB356*100*100/MAX(EX$9:EX$497))+($RH$3*JC356*100*100/MAX(EX$9:EX$497))+($RH$3*JD356*100*100/MAX(EX$9:EX$497))+($RH$3*JE356*100*100/MAX(EX$9:EX$497)))*$RS$4</f>
        <v>0</v>
      </c>
      <c r="RN356" s="115">
        <f>(($RH$4*JF356*100*100/MAX(EZ$9:EZ$497)) + ($RH$4*JG356*100*100/MAX(EZ$9:EZ$497)) + ($RH$4*JH356*100*100/MAX(EZ$9:EZ$497)) + ($RH$4*JI356*100*100/MAX(EZ$9:EZ$497)) + ($RH$4*JJ356*100*100/MAX(EZ$9:EZ$497)) + ($RH$4*JK356*100*100/MAX(EZ$9:EZ$497)) + ($RH$4*JL356*100*100/MAX(EZ$9:EZ$497)) + ($RH$4*JM356*100*100/MAX(EZ$9:EZ$497)))*$RU$3</f>
        <v>2.3920000000000003</v>
      </c>
      <c r="RO356" s="115">
        <f>(($RL$4*JN356*100*((100/MAX(EX$9:EX$497)+100/MAX(EZ$9:EZ$497))/2))+($RL$4*JO356*100*((100/MAX(EX$9:EX$497)+100/MAX(EZ$9:EZ$497))/2))+($RL$4*JP356*100*((100/MAX(EX$9:EX$497)+100/MAX(EZ$9:EZ$497))/2))+($RL$4*JQ356*100*((100/MAX(EX$9:EX$497)+100/MAX(EZ$9:EZ$497))/2))+($RL$4*JR356*100*((100/MAX(EX$9:EX$497)+100/MAX(EZ$9:EZ$497))/2))+($RL$4*JS356*100*((100/MAX(EX$9:EX$497)+100/MAX(EZ$9:EZ$497))/2))+($RL$4*JT356*100*((100/MAX(EX$9:EX$497)+100/MAX(EZ$9:EZ$497))/2))+($RL$4*JU356*100*((100/MAX(EX$9:EX$497)+100/MAX(EZ$9:EZ$497))/2))+($RL$4*JV356*100*((100/MAX(EX$9:EX$497)+100/MAX(EZ$9:EZ$497))/2))+($RL$4*JW356*100*((100/MAX(EX$9:EX$497)+100/MAX(EZ$9:EZ$497))/2))+($RL$4*JX356*100*((100/MAX(EX$9:EX$497)+100/MAX(EZ$9:EZ$497))/2))+($RL$4*JY356*100*((100/MAX(EX$9:EX$497)+100/MAX(EZ$9:EZ$497))/2))+($RL$4*JZ356*100*((100/MAX(EX$9:EX$497)+100/MAX(EZ$9:EZ$497))/2)))*$RW$3/2</f>
        <v>0</v>
      </c>
      <c r="RP356" s="119">
        <f>($RJ$3*KA356*100*100/MAX(FA$9:FA$497)) + ($RJ$3*KB356*100*100/MAX(FA$9:FA$497)/2) + ($RJ$3*KC356*100*100/MAX(FA$9:FA$497)/2) + ($RJ$3*KD356*100*100/MAX(FA$9:FA$497)/4) + ($RJ$3*KE356*100*100/MAX(FA$9:FA$497)/4)</f>
        <v>0</v>
      </c>
      <c r="RQ356" s="118">
        <f>($RL$4*KF356*100*((100/MAX(EX$9:EX$497)+100/MAX(EZ$9:EZ$497)))) * ($RO$3/2) + (($RL$4*KG356*100*((100/MAX(EX$9:EX$497)+100/MAX(EZ$9:EZ$497))))+($RL$4*KH356*100*((100/MAX(EX$9:EX$497)+100/MAX(EZ$9:EZ$497))))+($RL$4*KI356*100*((100/MAX(EX$9:EX$497)+100/MAX(EZ$9:EZ$497))))+($RL$4*KJ356*100*((100/MAX(EX$9:EX$497)+100/MAX(EZ$9:EZ$497))))+($RL$4*KK356*100*((100/MAX(EX$9:EX$497)+100/MAX(EZ$9:EZ$497))))+($RL$4*KL356*100*((100/MAX(EX$9:EX$497)+100/MAX(EZ$9:EZ$497))))+($RL$4*KM356*100*((100/MAX(EX$9:EX$497)+100/MAX(EZ$9:EZ$497))))+($RL$4*KN356*100*((100/MAX(EX$9:EX$497)+100/MAX(EZ$9:EZ$497))))+($RL$4*KO356*100*((100/MAX(EX$9:EX$497)+100/MAX(EZ$9:EZ$497))))+($RL$4*KP356*100*((100/MAX(EX$9:EX$497)+100/MAX(EZ$9:EZ$497))))+($RL$4*KQ356*100*((100/MAX(EX$9:EX$497)+100/MAX(EZ$9:EZ$497))))+($RL$4*KR356*100*((100/MAX(EX$9:EX$497)+100/MAX(EZ$9:EZ$497))))+($RL$4*KS356*100*((100/MAX(EX$9:EX$497)+100/MAX(EZ$9:EZ$497))))+($RL$4*KV356*100*((100/MAX(EX$9:EX$497)+100/MAX(EZ$9:EZ$497))))) * (($RO$3+$RO$4)/6)</f>
        <v>0</v>
      </c>
      <c r="RR356" s="115">
        <f>(($RL$4*KW356*100*((100/MAX(EX$9:EX$497)+100/MAX(EZ$9:EZ$497))))) * ($RO$3/2) + (($RL$4*KX356*100*((100/MAX(EX$9:EX$497)+100/MAX(EZ$9:EZ$497))))+($RL$4*KY356*100*((100/MAX(EX$9:EX$497)+100/MAX(EZ$9:EZ$497))))+($RL$4*KZ356*100*((100/MAX(EX$9:EX$497)+100/MAX(EZ$9:EZ$497))))+($RL$4*LA356*100*((100/MAX(EX$9:EX$497)+100/MAX(EZ$9:EZ$497))))+($RL$4*LB356*100*((100/MAX(EX$9:EX$497)+100/MAX(EZ$9:EZ$497))))+($RL$4*LC356*100*((100/MAX(EX$9:EX$497)+100/MAX(EZ$9:EZ$497))))) * (($RO$3+$RO$4)/6)</f>
        <v>0</v>
      </c>
      <c r="RS356" s="119">
        <f>(($RL$4*LD356*100*((100/MAX(EX$9:EX$497)+100/MAX(EZ$9:EZ$497))))+($RL$4*LE356*100*((100/MAX(EX$9:EX$497)+100/MAX(EZ$9:EZ$497))))) * (($RO$3+$RO$4)/6)</f>
        <v>0</v>
      </c>
      <c r="RT356" s="118">
        <f>($RJ$4*LH356*100*(100/MAX(EV$9:EV$497)))+($RJ$4*LI356*100*(100/MAX(EV$9:EV$497)))</f>
        <v>0</v>
      </c>
      <c r="RU356" s="119">
        <f>($RJ$4*LJ356*(100/MAX(EV$9:EV$497)))/2 + ($RL$3*LK356*(100/MAX(EW$9:EW$497))) + ($RJ$4*LL356*(100/MAX(EV$9:EV$497)))/4 + ($RL$3*LM356*(100/MAX(EW$9:EW$497)))</f>
        <v>0</v>
      </c>
      <c r="RV356" s="118">
        <f>($RJ$4*LN356*100*100/MAX(EV$9:EV$497)/2)+($RJ$4*LO356*100*100/MAX(EV$9:EV$497)/2)+($RJ$4*LP356*100*100/MAX(EV$9:EV$497))+($RJ$4*LQ356*100*100/MAX(EV$9:EV$497))+($RJ$4*LR356*100*100/MAX(EV$9:EV$497))</f>
        <v>0</v>
      </c>
      <c r="RW356" s="115">
        <f>($RJ$4*LS356*100*100/MAX(EV$9:EV$497)) + (($RJ$4*LT356*100*100/MAX(EV$9:EV$497))+($RJ$4*LU356*100*100/MAX(EV$9:EV$497))+($RJ$4*LV356*100*100/MAX(EV$9:EV$497))+($RJ$4*LW356*100*100/MAX(EV$9:EV$497))+($RJ$4*LX356*100*100/MAX(EV$9:EV$497))+($RJ$4*LY356*100*100/MAX(EV$9:EV$497))+($RJ$4*LZ356*100*100/MAX(EV$9:EV$497))+($RJ$4*MA356*100*100/MAX(EV$9:EV$497)))/2</f>
        <v>0</v>
      </c>
      <c r="RX356" s="119">
        <f>($RJ$4*MB356*100*100/MAX(EV$9:EV$497))+($RJ$4*MC356*100*100/MAX(EV$9:EV$497))+($RJ$4*MD356*100*100/MAX(EV$9:EV$497))+($RJ$4*ME356*100*100/MAX(EV$9:EV$497))+($RJ$4*MF356*100*100/MAX(EV$9:EV$497))+($RJ$4*MG356*100*100/MAX(EV$9:EV$497))+($RJ$4*MH356*100*100/MAX(EV$9:EV$497))+($RJ$4*MI356*100*100/MAX(EV$9:EV$497))+($RJ$4*MJ356*100*100/MAX(EV$9:EV$497))+($RJ$4*MK356*100*100/MAX(EV$9:EV$497))+($RJ$4*ML356*100*100/MAX(EV$9:EV$497))+($RJ$4*MM356*100*100/MAX(EV$9:EV$497))+($RJ$4*MN356*100*100/MAX(EV$9:EV$497))</f>
        <v>0</v>
      </c>
      <c r="RY356" s="118">
        <f>($RJ$4*MQ356*100*100/MAX(EV$9:EV$497))/2 + (($RJ$4*MR356*100*100/MAX(EV$9:EV$497))+($RJ$4*MS356*100*100/MAX(EV$9:EV$497))+($RJ$4*MT356*100*100/MAX(EV$9:EV$497))+($RJ$4*MU356*100*100/MAX(EV$9:EV$497))+($RJ$4*MV356*100*100/MAX(EV$9:EV$497))+($RJ$4*MW356*100*100/MAX(EV$9:EV$497))+($RJ$4*MX356*100*100/MAX(EV$9:EV$497))+($RJ$4*MY356*100*100/MAX(EV$9:EV$497))+($RJ$4*MZ356*100*100/MAX(EV$9:EV$497))+($RJ$4*NA356*100*100/MAX(EV$9:EV$497))+($RJ$4*NB356*100*100/MAX(EV$9:EV$497))+($RJ$4*NC356*100*100/MAX(EV$9:EV$497))+($RJ$4*ND356*100*100/MAX(EV$9:EV$497))+($RJ$4*NG356*100*100/MAX(EV$9:EV$497)))/4</f>
        <v>0</v>
      </c>
      <c r="RZ356" s="115">
        <f>($RJ$4*NH356*100*100/MAX(EV$9:EV$497))/2 + (($RJ$4*NI356*100*100/MAX(EV$9:EV$497))+($RJ$4*NJ356*100*100/MAX(EV$9:EV$497))+($RJ$4*NK356*100*100/MAX(EV$9:EV$497))+($RJ$4*NL356*100*100/MAX(EV$9:EV$497))+($RJ$4*NM356*100*100/MAX(EV$9:EV$497))+($RJ$4*NN356*100*100/MAX(EV$9:EV$497)))/4</f>
        <v>0</v>
      </c>
      <c r="SA356" s="117">
        <f>(($RJ$4*NO356*100*100/MAX(EV$9:EV$497))+($RJ$4*NP356*100*100/MAX(EV$9:EV$497)))/4</f>
        <v>0</v>
      </c>
      <c r="SB356" s="118">
        <f>SUM(RG356:SA356)</f>
        <v>6.9920000000000009</v>
      </c>
      <c r="SC356" s="115">
        <f>RG356 + RJ356 + RL356 + RM356 + RO356 + SUM(RQ356:RS356)/2 +  SUM(RT356:SA356)/5</f>
        <v>0</v>
      </c>
      <c r="SD356" s="115">
        <f>(RH356+RK356+RL356/$RS$3*$RU$3+RN356)*$RY$3+RO356+SUM(RQ356:RS356)/5 + SUM(RT356:SA356)/4</f>
        <v>30.460800000000006</v>
      </c>
      <c r="SE356" s="115">
        <f>RG356+RJ356+RL356/$RS$3+RM356/$RS$4+RO356 + SUM(RQ356:RS356)/2 +  SUM(RT356:SA356)/5</f>
        <v>0</v>
      </c>
      <c r="SF356" s="115">
        <f>RI356*$RY$4+RL356+RO356 + SUM(RQ356:RS356)/5 +  SUM(RT356:SA356)/4</f>
        <v>0</v>
      </c>
      <c r="SG356" s="115">
        <f>RP356*2 + SUM(RT356:SA356)</f>
        <v>0</v>
      </c>
      <c r="SH356" s="115">
        <f>ROUND(SB356/MAX(SB$9:SB$497)*100,0)</f>
        <v>9</v>
      </c>
      <c r="SI356" s="115">
        <f>ROUND(SC356/MAX(SC$9:SC$497)*100,0)</f>
        <v>0</v>
      </c>
      <c r="SJ356" s="115">
        <f>ROUND(SD356/MAX(SD$9:SD$497)*100,0)</f>
        <v>49</v>
      </c>
      <c r="SK356" s="115">
        <f>ROUND(SE356/MAX(SE$9:SE$497)*100,0)</f>
        <v>0</v>
      </c>
      <c r="SL356" s="115">
        <f>ROUND(SF356/MAX(SF$9:SF$497)*100,0)</f>
        <v>0</v>
      </c>
      <c r="SM356" s="121">
        <f>ROUND(SG356/MAX(SG$9:SG$497)*100,0)</f>
        <v>0</v>
      </c>
      <c r="SN356" s="115">
        <f>ROUND(AVERAGEIF($ES$9:$ES$497,$ES356,SH$9:SH$497),0)</f>
        <v>12</v>
      </c>
      <c r="SO356" s="115">
        <f>ROUND(AVERAGEIF($ES$9:$ES$497,$ES356,SI$9:SI$497),0)</f>
        <v>5</v>
      </c>
      <c r="SP356" s="115">
        <f>ROUND(AVERAGEIF($ES$9:$ES$497,$ES356,SJ$9:SJ$497),0)</f>
        <v>26</v>
      </c>
      <c r="SQ356" s="115">
        <f>ROUND(AVERAGEIF($ES$9:$ES$497,$ES356,SK$9:SK$497),0)</f>
        <v>6</v>
      </c>
      <c r="SR356" s="115">
        <f>ROUND(AVERAGEIF($ES$9:$ES$497,$ES356,SL$9:SL$497),0)</f>
        <v>8</v>
      </c>
      <c r="SS356" s="121">
        <f>ROUND(AVERAGEIF($ES$9:$ES$497,$ES356,SM$9:SM$497),0)</f>
        <v>4</v>
      </c>
      <c r="ST356" s="114">
        <f>RANK(SB356,SB$9:SB$497,0)</f>
        <v>252</v>
      </c>
      <c r="SU356" s="115">
        <f>RANK(SC356,SC$9:SC$497,0)</f>
        <v>320</v>
      </c>
      <c r="SV356" s="115">
        <f>RANK(SD356,SD$9:SD$497,0)</f>
        <v>16</v>
      </c>
      <c r="SW356" s="115">
        <f>RANK(SE356,SE$9:SE$497,0)</f>
        <v>320</v>
      </c>
      <c r="SX356" s="115">
        <f>RANK(SF356,SF$9:SF$497,0)</f>
        <v>317</v>
      </c>
      <c r="SY356" s="115">
        <f>RANK(SG356,SG$9:SG$497,0)</f>
        <v>308</v>
      </c>
      <c r="SZ356" s="115">
        <f>COUNTIFS(SB$9:SB$497,"&gt;"&amp;SB356,$ES$9:$ES$497,$ES356)+1</f>
        <v>45</v>
      </c>
      <c r="TA356" s="115">
        <f>COUNTIFS(SC$9:SC$497,"&gt;"&amp;SC356,$ES$9:$ES$497,$ES356)+1</f>
        <v>64</v>
      </c>
      <c r="TB356" s="115">
        <f>COUNTIFS(SD$9:SD$497,"&gt;"&amp;SD356,$ES$9:$ES$497,$ES356)+1</f>
        <v>16</v>
      </c>
      <c r="TC356" s="115">
        <f>COUNTIFS(SE$9:SE$497,"&gt;"&amp;SE356,$ES$9:$ES$497,$ES356)+1</f>
        <v>64</v>
      </c>
      <c r="TD356" s="115">
        <f>COUNTIFS(SF$9:SF$497,"&gt;"&amp;SF356,$ES$9:$ES$497,$ES356)+1</f>
        <v>64</v>
      </c>
      <c r="TE356" s="117">
        <f>COUNTIFS(SG$9:SG$497,"&gt;"&amp;SG356,$ES$9:$ES$497,$ES356)+1</f>
        <v>60</v>
      </c>
      <c r="TF356" s="118">
        <f>MAX(PH356:PM356)+SH356</f>
        <v>91</v>
      </c>
      <c r="TG356" s="115">
        <f t="shared" si="841"/>
        <v>60</v>
      </c>
      <c r="TH356" s="115">
        <f t="shared" si="841"/>
        <v>131</v>
      </c>
      <c r="TI356" s="115">
        <f t="shared" si="841"/>
        <v>77</v>
      </c>
      <c r="TJ356" s="115">
        <f t="shared" si="841"/>
        <v>61</v>
      </c>
      <c r="TK356" s="115">
        <f t="shared" si="841"/>
        <v>78</v>
      </c>
      <c r="TL356" s="117">
        <f>PM356+SM356</f>
        <v>73</v>
      </c>
      <c r="TM356" s="118">
        <f>ROUND(TF356/MAX(TF$9:TF$497)*100,0)</f>
        <v>51</v>
      </c>
      <c r="TN356" s="115">
        <f>ROUND(TG356/MAX(TG$9:TG$497)*100,0)</f>
        <v>33</v>
      </c>
      <c r="TO356" s="115">
        <f>ROUND(TH356/MAX(TH$9:TH$497)*100,0)</f>
        <v>72</v>
      </c>
      <c r="TP356" s="115">
        <f>ROUND(TI356/MAX(TI$9:TI$497)*100,0)</f>
        <v>43</v>
      </c>
      <c r="TQ356" s="115">
        <f>ROUND(TJ356/MAX(TJ$9:TJ$497)*100,0)</f>
        <v>31</v>
      </c>
      <c r="TR356" s="115">
        <f>ROUND(TK356/MAX(TK$9:TK$497)*100,0)</f>
        <v>40</v>
      </c>
      <c r="TS356" s="119">
        <f>ROUND(TL356/MAX(TL$9:TL$497)*100,0)</f>
        <v>37</v>
      </c>
      <c r="TT356" s="120">
        <f>RANK(TM356,TM$9:TM$497,0)</f>
        <v>151</v>
      </c>
      <c r="TU356" s="115">
        <f>RANK(TN356,TN$9:TN$497,0)</f>
        <v>187</v>
      </c>
      <c r="TV356" s="115">
        <f>RANK(TO356,TO$9:TO$497,0)</f>
        <v>11</v>
      </c>
      <c r="TW356" s="115">
        <f>RANK(TP356,TP$9:TP$497,0)</f>
        <v>118</v>
      </c>
      <c r="TX356" s="115">
        <f>RANK(TQ356,TQ$9:TQ$497,0)</f>
        <v>136</v>
      </c>
      <c r="TY356" s="115">
        <f>RANK(TR356,TR$9:TR$497,0)</f>
        <v>88</v>
      </c>
      <c r="TZ356" s="121">
        <f>RANK(TS356,TS$9:TS$497,0)</f>
        <v>87</v>
      </c>
      <c r="UA356" s="132"/>
      <c r="UB356" s="7" t="s">
        <v>1</v>
      </c>
    </row>
    <row r="357" spans="1:548" x14ac:dyDescent="0.15">
      <c r="A357" s="62">
        <v>349</v>
      </c>
      <c r="B357" s="200" t="s">
        <v>1372</v>
      </c>
      <c r="C357" s="143"/>
      <c r="D357" s="143"/>
      <c r="E357" s="161" t="s">
        <v>518</v>
      </c>
      <c r="F357" s="65">
        <v>107</v>
      </c>
      <c r="G357" s="65" t="s">
        <v>908</v>
      </c>
      <c r="H357" s="144" t="s">
        <v>922</v>
      </c>
      <c r="I357" s="66" t="s">
        <v>521</v>
      </c>
      <c r="J357" s="67" t="s">
        <v>521</v>
      </c>
      <c r="K357" s="67" t="s">
        <v>521</v>
      </c>
      <c r="L357" s="67" t="s">
        <v>521</v>
      </c>
      <c r="M357" s="67" t="s">
        <v>521</v>
      </c>
      <c r="N357" s="67" t="s">
        <v>521</v>
      </c>
      <c r="O357" s="67" t="s">
        <v>521</v>
      </c>
      <c r="P357" s="67" t="s">
        <v>521</v>
      </c>
      <c r="Q357" s="67" t="s">
        <v>521</v>
      </c>
      <c r="R357" s="68" t="s">
        <v>521</v>
      </c>
      <c r="S357" s="69" t="s">
        <v>521</v>
      </c>
      <c r="T357" s="67" t="s">
        <v>521</v>
      </c>
      <c r="U357" s="67" t="s">
        <v>521</v>
      </c>
      <c r="V357" s="67" t="s">
        <v>521</v>
      </c>
      <c r="W357" s="67" t="s">
        <v>521</v>
      </c>
      <c r="X357" s="67" t="s">
        <v>521</v>
      </c>
      <c r="Y357" s="67" t="s">
        <v>521</v>
      </c>
      <c r="Z357" s="67" t="s">
        <v>521</v>
      </c>
      <c r="AA357" s="67" t="s">
        <v>521</v>
      </c>
      <c r="AB357" s="68" t="s">
        <v>521</v>
      </c>
      <c r="AC357" s="69" t="s">
        <v>521</v>
      </c>
      <c r="AD357" s="67" t="s">
        <v>521</v>
      </c>
      <c r="AE357" s="67" t="s">
        <v>521</v>
      </c>
      <c r="AF357" s="67" t="s">
        <v>521</v>
      </c>
      <c r="AG357" s="67" t="s">
        <v>521</v>
      </c>
      <c r="AH357" s="67" t="s">
        <v>521</v>
      </c>
      <c r="AI357" s="67" t="s">
        <v>521</v>
      </c>
      <c r="AJ357" s="67" t="s">
        <v>521</v>
      </c>
      <c r="AK357" s="67" t="s">
        <v>521</v>
      </c>
      <c r="AL357" s="68" t="s">
        <v>521</v>
      </c>
      <c r="AM357" s="69" t="s">
        <v>521</v>
      </c>
      <c r="AN357" s="67" t="s">
        <v>521</v>
      </c>
      <c r="AO357" s="67" t="s">
        <v>521</v>
      </c>
      <c r="AP357" s="67" t="s">
        <v>521</v>
      </c>
      <c r="AQ357" s="67" t="s">
        <v>521</v>
      </c>
      <c r="AR357" s="67" t="s">
        <v>521</v>
      </c>
      <c r="AS357" s="67" t="s">
        <v>521</v>
      </c>
      <c r="AT357" s="67" t="s">
        <v>521</v>
      </c>
      <c r="AU357" s="67" t="s">
        <v>521</v>
      </c>
      <c r="AV357" s="68" t="s">
        <v>521</v>
      </c>
      <c r="AW357" s="69" t="s">
        <v>521</v>
      </c>
      <c r="AX357" s="67" t="s">
        <v>521</v>
      </c>
      <c r="AY357" s="67" t="s">
        <v>521</v>
      </c>
      <c r="AZ357" s="67" t="s">
        <v>521</v>
      </c>
      <c r="BA357" s="67" t="s">
        <v>521</v>
      </c>
      <c r="BB357" s="67" t="s">
        <v>521</v>
      </c>
      <c r="BC357" s="67" t="s">
        <v>521</v>
      </c>
      <c r="BD357" s="67" t="s">
        <v>521</v>
      </c>
      <c r="BE357" s="67" t="s">
        <v>521</v>
      </c>
      <c r="BF357" s="68" t="s">
        <v>521</v>
      </c>
      <c r="BG357" s="69" t="s">
        <v>521</v>
      </c>
      <c r="BH357" s="67" t="s">
        <v>521</v>
      </c>
      <c r="BI357" s="67" t="s">
        <v>521</v>
      </c>
      <c r="BJ357" s="67" t="s">
        <v>521</v>
      </c>
      <c r="BK357" s="67" t="s">
        <v>521</v>
      </c>
      <c r="BL357" s="67" t="s">
        <v>521</v>
      </c>
      <c r="BM357" s="67" t="s">
        <v>521</v>
      </c>
      <c r="BN357" s="67" t="s">
        <v>521</v>
      </c>
      <c r="BO357" s="67" t="s">
        <v>521</v>
      </c>
      <c r="BP357" s="68" t="s">
        <v>521</v>
      </c>
      <c r="BQ357" s="70" t="s">
        <v>521</v>
      </c>
      <c r="BR357" s="67" t="s">
        <v>521</v>
      </c>
      <c r="BS357" s="67" t="s">
        <v>521</v>
      </c>
      <c r="BT357" s="67" t="s">
        <v>521</v>
      </c>
      <c r="BU357" s="67" t="s">
        <v>521</v>
      </c>
      <c r="BV357" s="67" t="s">
        <v>521</v>
      </c>
      <c r="BW357" s="67" t="s">
        <v>521</v>
      </c>
      <c r="BX357" s="67" t="s">
        <v>521</v>
      </c>
      <c r="BY357" s="67" t="s">
        <v>521</v>
      </c>
      <c r="BZ357" s="68" t="s">
        <v>521</v>
      </c>
      <c r="CA357" s="69" t="s">
        <v>521</v>
      </c>
      <c r="CB357" s="67" t="s">
        <v>521</v>
      </c>
      <c r="CC357" s="67" t="s">
        <v>521</v>
      </c>
      <c r="CD357" s="67" t="s">
        <v>521</v>
      </c>
      <c r="CE357" s="67" t="s">
        <v>521</v>
      </c>
      <c r="CF357" s="67" t="s">
        <v>521</v>
      </c>
      <c r="CG357" s="67" t="s">
        <v>521</v>
      </c>
      <c r="CH357" s="67" t="s">
        <v>521</v>
      </c>
      <c r="CI357" s="67" t="s">
        <v>521</v>
      </c>
      <c r="CJ357" s="68" t="s">
        <v>521</v>
      </c>
      <c r="CK357" s="69" t="s">
        <v>521</v>
      </c>
      <c r="CL357" s="67" t="s">
        <v>521</v>
      </c>
      <c r="CM357" s="67" t="s">
        <v>521</v>
      </c>
      <c r="CN357" s="67" t="s">
        <v>521</v>
      </c>
      <c r="CO357" s="67" t="s">
        <v>521</v>
      </c>
      <c r="CP357" s="67" t="s">
        <v>521</v>
      </c>
      <c r="CQ357" s="67" t="s">
        <v>521</v>
      </c>
      <c r="CR357" s="67" t="s">
        <v>521</v>
      </c>
      <c r="CS357" s="67" t="s">
        <v>521</v>
      </c>
      <c r="CT357" s="68" t="s">
        <v>521</v>
      </c>
      <c r="CU357" s="69" t="s">
        <v>521</v>
      </c>
      <c r="CV357" s="67" t="s">
        <v>521</v>
      </c>
      <c r="CW357" s="67" t="s">
        <v>521</v>
      </c>
      <c r="CX357" s="67" t="s">
        <v>521</v>
      </c>
      <c r="CY357" s="67" t="s">
        <v>521</v>
      </c>
      <c r="CZ357" s="67" t="s">
        <v>521</v>
      </c>
      <c r="DA357" s="67" t="s">
        <v>521</v>
      </c>
      <c r="DB357" s="67" t="s">
        <v>521</v>
      </c>
      <c r="DC357" s="67" t="s">
        <v>521</v>
      </c>
      <c r="DD357" s="68" t="s">
        <v>521</v>
      </c>
      <c r="DE357" s="69" t="s">
        <v>521</v>
      </c>
      <c r="DF357" s="71" t="s">
        <v>521</v>
      </c>
      <c r="DG357" s="67" t="s">
        <v>521</v>
      </c>
      <c r="DH357" s="67" t="s">
        <v>521</v>
      </c>
      <c r="DI357" s="67" t="s">
        <v>521</v>
      </c>
      <c r="DJ357" s="67" t="s">
        <v>521</v>
      </c>
      <c r="DK357" s="67" t="s">
        <v>521</v>
      </c>
      <c r="DL357" s="67" t="s">
        <v>521</v>
      </c>
      <c r="DM357" s="67" t="s">
        <v>521</v>
      </c>
      <c r="DN357" s="68" t="s">
        <v>521</v>
      </c>
      <c r="DO357" s="70" t="s">
        <v>521</v>
      </c>
      <c r="DP357" s="71" t="s">
        <v>521</v>
      </c>
      <c r="DQ357" s="67" t="s">
        <v>521</v>
      </c>
      <c r="DR357" s="67" t="s">
        <v>521</v>
      </c>
      <c r="DS357" s="67" t="s">
        <v>521</v>
      </c>
      <c r="DT357" s="67" t="s">
        <v>521</v>
      </c>
      <c r="DU357" s="67" t="s">
        <v>521</v>
      </c>
      <c r="DV357" s="67" t="s">
        <v>521</v>
      </c>
      <c r="DW357" s="67" t="s">
        <v>521</v>
      </c>
      <c r="DX357" s="72" t="s">
        <v>521</v>
      </c>
      <c r="DY357" s="146" t="s">
        <v>522</v>
      </c>
      <c r="DZ357" s="74">
        <v>3</v>
      </c>
      <c r="EA357" s="74">
        <v>4</v>
      </c>
      <c r="EB357" s="74">
        <v>4</v>
      </c>
      <c r="EC357" s="75">
        <v>5</v>
      </c>
      <c r="ED357" s="168" t="s">
        <v>522</v>
      </c>
      <c r="EE357" s="74">
        <f>DZ357</f>
        <v>3</v>
      </c>
      <c r="EF357" s="74">
        <f>DZ357*EA357</f>
        <v>12</v>
      </c>
      <c r="EG357" s="74">
        <f>DZ357*EA357*EB357</f>
        <v>48</v>
      </c>
      <c r="EH357" s="77">
        <f>DZ357*EA357*EB357*EC357</f>
        <v>240</v>
      </c>
      <c r="EI357" s="73">
        <v>30</v>
      </c>
      <c r="EJ357" s="74">
        <v>150</v>
      </c>
      <c r="EK357" s="74">
        <v>900</v>
      </c>
      <c r="EL357" s="74">
        <v>3000</v>
      </c>
      <c r="EM357" s="75">
        <v>15000</v>
      </c>
      <c r="EN357" s="78">
        <v>1</v>
      </c>
      <c r="EO357" s="79">
        <f>(EJ357/EE357)/EI357</f>
        <v>1.6666666666666667</v>
      </c>
      <c r="EP357" s="79">
        <f>(EK357/EF357)/EI357</f>
        <v>2.5</v>
      </c>
      <c r="EQ357" s="79">
        <f>(EL357/EG357)/EI357</f>
        <v>2.0833333333333335</v>
      </c>
      <c r="ER357" s="80">
        <f>(EM357/EH357)/EI357</f>
        <v>2.0833333333333335</v>
      </c>
      <c r="ES357" s="128" t="s">
        <v>534</v>
      </c>
      <c r="ET357" s="82"/>
      <c r="EU357" s="83">
        <v>4</v>
      </c>
      <c r="EV357" s="146">
        <v>110</v>
      </c>
      <c r="EW357" s="147">
        <v>47</v>
      </c>
      <c r="EX357" s="147">
        <v>103</v>
      </c>
      <c r="EY357" s="147">
        <v>63</v>
      </c>
      <c r="EZ357" s="147">
        <v>16</v>
      </c>
      <c r="FA357" s="147">
        <v>16</v>
      </c>
      <c r="FB357" s="147">
        <v>89</v>
      </c>
      <c r="FC357" s="147">
        <v>78</v>
      </c>
      <c r="FD357" s="74">
        <f>EX357+EZ357</f>
        <v>119</v>
      </c>
      <c r="FE357" s="84">
        <f>EX357+FC357</f>
        <v>181</v>
      </c>
      <c r="FF357" s="73">
        <f>RANK(EV357,$EV$9:$EV$497,0)</f>
        <v>54</v>
      </c>
      <c r="FG357" s="74">
        <f>RANK(EW357,$EW$9:$EW$497,0)</f>
        <v>189</v>
      </c>
      <c r="FH357" s="74">
        <f>RANK(EX357,$EX$9:$EX$497,0)</f>
        <v>8</v>
      </c>
      <c r="FI357" s="74">
        <f>RANK(EY357,$EY$9:$EY$497,0)</f>
        <v>63</v>
      </c>
      <c r="FJ357" s="74">
        <f>RANK(EZ357,$EZ$9:$EZ$497,0)</f>
        <v>242</v>
      </c>
      <c r="FK357" s="74">
        <f>RANK(FA357,$FA$9:$FA$497,0)</f>
        <v>229</v>
      </c>
      <c r="FL357" s="74">
        <f>RANK(FB357,$FB$9:$FB$497,0)</f>
        <v>36</v>
      </c>
      <c r="FM357" s="74">
        <f>RANK(FC357,$FC$9:$FC$497,0)</f>
        <v>60</v>
      </c>
      <c r="FN357" s="74">
        <f>RANK(FD357,$FD$9:$FD$497,0)</f>
        <v>25</v>
      </c>
      <c r="FO357" s="84">
        <f>RANK(FE357,$FE$9:$FE$497,0)</f>
        <v>26</v>
      </c>
      <c r="FP357" s="73">
        <f>COUNTIFS($EV$9:$EV$497,"&gt;"&amp;EV357,$ES$9:$ES$497,ES357)+1</f>
        <v>12</v>
      </c>
      <c r="FQ357" s="74">
        <f>COUNTIFS($EW$9:$EW$497,"&gt;"&amp;EW357,$ES$9:$ES$497,ES357)+1</f>
        <v>11</v>
      </c>
      <c r="FR357" s="74">
        <f>COUNTIFS($EX$9:$EX$497,"&gt;"&amp;EX357,$ES$9:$ES$497,ES357)+1</f>
        <v>7</v>
      </c>
      <c r="FS357" s="74">
        <f>COUNTIFS($EY$9:$EY$497,"&gt;"&amp;EY357,$ES$9:$ES$497,ES357)+1</f>
        <v>5</v>
      </c>
      <c r="FT357" s="74">
        <f>COUNTIFS($EZ$9:$EZ$497,"&gt;"&amp;EZ357,$ES$9:$ES$497,ES357)+1</f>
        <v>8</v>
      </c>
      <c r="FU357" s="74">
        <f>COUNTIFS($FA$9:$FA$497,"&gt;"&amp;FA357,$ES$9:$ES$497,ES357)+1</f>
        <v>7</v>
      </c>
      <c r="FV357" s="74">
        <f>COUNTIFS($FB$9:$FB$497,"&gt;"&amp;FB357,$ES$9:$ES$497,ES357)+1</f>
        <v>3</v>
      </c>
      <c r="FW357" s="74">
        <f>COUNTIFS($FC$9:$FC$497,"&gt;"&amp;FC357,$ES$9:$ES$497,ES357)+1</f>
        <v>13</v>
      </c>
      <c r="FX357" s="74">
        <f>COUNTIFS($FD$9:$FD$497,"&gt;"&amp;FD357,$ES$9:$ES$497,ES357)+1</f>
        <v>5</v>
      </c>
      <c r="FY357" s="84">
        <f>COUNTIFS($FE$9:$FE$497,"&gt;"&amp;FE357,$ES$9:$ES$497,ES357)+1</f>
        <v>8</v>
      </c>
      <c r="FZ357" s="85">
        <f t="shared" si="839"/>
        <v>1.03</v>
      </c>
      <c r="GA357" s="86">
        <f t="shared" si="839"/>
        <v>0.44</v>
      </c>
      <c r="GB357" s="86">
        <f t="shared" si="839"/>
        <v>0.96</v>
      </c>
      <c r="GC357" s="86">
        <f t="shared" si="839"/>
        <v>0.59</v>
      </c>
      <c r="GD357" s="86">
        <f t="shared" si="839"/>
        <v>0.15</v>
      </c>
      <c r="GE357" s="86">
        <f t="shared" si="839"/>
        <v>0.15</v>
      </c>
      <c r="GF357" s="86">
        <f t="shared" si="839"/>
        <v>0.83</v>
      </c>
      <c r="GG357" s="86">
        <f t="shared" si="839"/>
        <v>0.73</v>
      </c>
      <c r="GH357" s="86">
        <f t="shared" si="839"/>
        <v>1.1100000000000001</v>
      </c>
      <c r="GI357" s="87">
        <f t="shared" si="839"/>
        <v>1.69</v>
      </c>
      <c r="GJ357" s="85">
        <f>ROUND(((FZ357-AVERAGE(FZ$9:FZ$497))/STDEVP(FZ$9:FZ$497)*10+50),2)</f>
        <v>52.47</v>
      </c>
      <c r="GK357" s="86">
        <f>ROUND(((GA357-AVERAGE(GA$9:GA$497))/STDEVP(GA$9:GA$497)*10+50),2)</f>
        <v>42.52</v>
      </c>
      <c r="GL357" s="86">
        <f>ROUND(((GB357-AVERAGE(GB$9:GB$497))/STDEVP(GB$9:GB$497)*10+50),2)</f>
        <v>64.17</v>
      </c>
      <c r="GM357" s="86">
        <f>ROUND(((GC357-AVERAGE(GC$9:GC$497))/STDEVP(GC$9:GC$497)*10+50),2)</f>
        <v>53.2</v>
      </c>
      <c r="GN357" s="86">
        <f>ROUND(((GD357-AVERAGE(GD$9:GD$497))/STDEVP(GD$9:GD$497)*10+50),2)</f>
        <v>41.7</v>
      </c>
      <c r="GO357" s="86">
        <f>ROUND(((GE357-AVERAGE(GE$9:GE$497))/STDEVP(GE$9:GE$497)*10+50),2)</f>
        <v>42.8</v>
      </c>
      <c r="GP357" s="86">
        <f>ROUND(((GF357-AVERAGE(GF$9:GF$497))/STDEVP(GF$9:GF$497)*10+50),2)</f>
        <v>56.14</v>
      </c>
      <c r="GQ357" s="86">
        <f>ROUND(((GG357-AVERAGE(GG$9:GG$497))/STDEVP(GG$9:GG$497)*10+50),2)</f>
        <v>53.1</v>
      </c>
      <c r="GR357" s="86">
        <f>ROUND(((GH357-AVERAGE(GH$9:GH$497))/STDEVP(GH$9:GH$497)*10+50),2)</f>
        <v>54.93</v>
      </c>
      <c r="GS357" s="87">
        <f>ROUND(((GI357-AVERAGE(GI$9:GI$497))/STDEVP(GI$9:GI$497)*10+50),2)</f>
        <v>60</v>
      </c>
      <c r="GT357" s="73">
        <f>RANK(GJ357,$GJ$9:$GJ$497,0)</f>
        <v>154</v>
      </c>
      <c r="GU357" s="74">
        <f>RANK(GK357,$GK$9:$GK$497,0)</f>
        <v>313</v>
      </c>
      <c r="GV357" s="74">
        <f>RANK(GL357,$GL$9:$GL$497,0)</f>
        <v>41</v>
      </c>
      <c r="GW357" s="74">
        <f>RANK(GM357,$GM$9:$GM$497,0)</f>
        <v>121</v>
      </c>
      <c r="GX357" s="74">
        <f>RANK(GN357,$GN$9:$GN$497,0)</f>
        <v>367</v>
      </c>
      <c r="GY357" s="74">
        <f>RANK(GO357,$GO$9:$GO$497,0)</f>
        <v>340</v>
      </c>
      <c r="GZ357" s="74">
        <f>RANK(GP357,$GP$9:$GP$497,0)</f>
        <v>115</v>
      </c>
      <c r="HA357" s="74">
        <f>RANK(GQ357,$GQ$9:$GQ$497,0)</f>
        <v>150</v>
      </c>
      <c r="HB357" s="74">
        <f>RANK(GR357,$GR$9:$GR$497,0)</f>
        <v>104</v>
      </c>
      <c r="HC357" s="84">
        <f>RANK(GS357,$GS$9:$GS$497,0)</f>
        <v>68</v>
      </c>
      <c r="HD357" s="85">
        <f>ROUND(AVERAGEIF($ES$9:$ES$497,$ES357,$FZ$9:$FZ$497),2)</f>
        <v>0.95</v>
      </c>
      <c r="HE357" s="86">
        <f>ROUND(AVERAGEIF($ES$9:$ES$497,$ES357,$GA$9:$GA$497),2)</f>
        <v>0.38</v>
      </c>
      <c r="HF357" s="86">
        <f>ROUND(AVERAGEIF($ES$9:$ES$497,$ES357,$GB$9:$GB$497),2)</f>
        <v>0.82</v>
      </c>
      <c r="HG357" s="86">
        <f>ROUND(AVERAGEIF($ES$9:$ES$497,$ES357,$GC$9:$GC$497),2)</f>
        <v>0.44</v>
      </c>
      <c r="HH357" s="86">
        <f>ROUND(AVERAGEIF($ES$9:$ES$497,$ES357,$GD$9:$GD$497),2)</f>
        <v>0.15</v>
      </c>
      <c r="HI357" s="86">
        <f>ROUND(AVERAGEIF($ES$9:$ES$497,$ES357,$GE$9:$GE$497),2)</f>
        <v>0.14000000000000001</v>
      </c>
      <c r="HJ357" s="86">
        <f>ROUND(AVERAGEIF($ES$9:$ES$497,$ES357,$GF$9:$GF$497),2)</f>
        <v>0.74</v>
      </c>
      <c r="HK357" s="86">
        <f>ROUND(AVERAGEIF($ES$9:$ES$497,$ES357,$GG$9:$GG$497),2)</f>
        <v>0.85</v>
      </c>
      <c r="HL357" s="86">
        <f>ROUND(AVERAGEIF($ES$9:$ES$497,$ES357,$GH$9:$GH$497),2)</f>
        <v>0.97</v>
      </c>
      <c r="HM357" s="87">
        <f>ROUND(AVERAGEIF($ES$9:$ES$497,$ES357,$GI$9:$GI$497),2)</f>
        <v>1.67</v>
      </c>
      <c r="HN357" s="88">
        <f t="shared" si="840"/>
        <v>8.0000000000000071E-2</v>
      </c>
      <c r="HO357" s="89">
        <f t="shared" si="840"/>
        <v>0.06</v>
      </c>
      <c r="HP357" s="89">
        <f t="shared" si="840"/>
        <v>0.14000000000000001</v>
      </c>
      <c r="HQ357" s="89">
        <f t="shared" si="840"/>
        <v>0.14999999999999997</v>
      </c>
      <c r="HR357" s="89">
        <f t="shared" si="840"/>
        <v>0</v>
      </c>
      <c r="HS357" s="89">
        <f t="shared" si="840"/>
        <v>9.9999999999999811E-3</v>
      </c>
      <c r="HT357" s="89">
        <f t="shared" si="840"/>
        <v>8.9999999999999969E-2</v>
      </c>
      <c r="HU357" s="89">
        <f t="shared" si="840"/>
        <v>-0.12</v>
      </c>
      <c r="HV357" s="89">
        <f t="shared" si="840"/>
        <v>0.14000000000000012</v>
      </c>
      <c r="HW357" s="90">
        <f t="shared" si="840"/>
        <v>2.0000000000000018E-2</v>
      </c>
      <c r="HX357" s="73">
        <f>COUNTIFS($FZ$9:$FZ$497,"&gt;"&amp;FZ357,$ES$9:$ES$497,$ES357)+1</f>
        <v>28</v>
      </c>
      <c r="HY357" s="74">
        <f>COUNTIFS($GA$9:$GA$497,"&gt;"&amp;GA357,$ES$9:$ES$497,$ES357)+1</f>
        <v>19</v>
      </c>
      <c r="HZ357" s="74">
        <f>COUNTIFS($GB$9:$GB$497,"&gt;"&amp;GB357,$ES$9:$ES$497,$ES357)+1</f>
        <v>18</v>
      </c>
      <c r="IA357" s="74">
        <f>COUNTIFS($GC$9:$GC$497,"&gt;"&amp;GC357,$ES$9:$ES$497,$ES357)+1</f>
        <v>9</v>
      </c>
      <c r="IB357" s="74">
        <f>COUNTIFS($GD$9:$GD$497,"&gt;"&amp;GD357,$ES$9:$ES$497,$ES357)+1</f>
        <v>24</v>
      </c>
      <c r="IC357" s="74">
        <f>COUNTIFS($GE$9:$GE$497,"&gt;"&amp;GE357,$ES$9:$ES$497,$ES357)+1</f>
        <v>24</v>
      </c>
      <c r="ID357" s="74">
        <f>COUNTIFS($GF$9:$GF$497,"&gt;"&amp;GF357,$ES$9:$ES$497,$ES357)+1</f>
        <v>24</v>
      </c>
      <c r="IE357" s="74">
        <f>COUNTIFS($GG$9:$GG$497,"&gt;"&amp;GG357,$ES$9:$ES$497,$ES357)+1</f>
        <v>47</v>
      </c>
      <c r="IF357" s="74">
        <f>COUNTIFS($GH$9:$GH$497,"&gt;"&amp;GH357,$ES$9:$ES$497,$ES357)+1</f>
        <v>17</v>
      </c>
      <c r="IG357" s="84">
        <f>COUNTIFS($GI$9:$GI$497,"&gt;"&amp;GI357,$ES$9:$ES$497,$ES357)+1</f>
        <v>30</v>
      </c>
      <c r="IH357" s="148">
        <v>0.1</v>
      </c>
      <c r="II357" s="149">
        <v>0.05</v>
      </c>
      <c r="IJ357" s="149"/>
      <c r="IK357" s="149"/>
      <c r="IL357" s="149"/>
      <c r="IM357" s="150"/>
      <c r="IN357" s="151"/>
      <c r="IO357" s="152"/>
      <c r="IP357" s="153"/>
      <c r="IQ357" s="149"/>
      <c r="IR357" s="149"/>
      <c r="IS357" s="149"/>
      <c r="IT357" s="149"/>
      <c r="IU357" s="149"/>
      <c r="IV357" s="149"/>
      <c r="IW357" s="154"/>
      <c r="IX357" s="151"/>
      <c r="IY357" s="149">
        <v>7.0000000000000007E-2</v>
      </c>
      <c r="IZ357" s="149">
        <v>7.0000000000000007E-2</v>
      </c>
      <c r="JA357" s="149"/>
      <c r="JB357" s="149"/>
      <c r="JC357" s="149"/>
      <c r="JD357" s="149"/>
      <c r="JE357" s="155"/>
      <c r="JF357" s="153"/>
      <c r="JG357" s="149"/>
      <c r="JH357" s="149"/>
      <c r="JI357" s="149"/>
      <c r="JJ357" s="149"/>
      <c r="JK357" s="149"/>
      <c r="JL357" s="149"/>
      <c r="JM357" s="154"/>
      <c r="JN357" s="151"/>
      <c r="JO357" s="149"/>
      <c r="JP357" s="149"/>
      <c r="JQ357" s="149"/>
      <c r="JR357" s="149"/>
      <c r="JS357" s="149"/>
      <c r="JT357" s="149"/>
      <c r="JU357" s="149"/>
      <c r="JV357" s="149"/>
      <c r="JW357" s="149"/>
      <c r="JX357" s="149"/>
      <c r="JY357" s="149"/>
      <c r="JZ357" s="155"/>
      <c r="KA357" s="151"/>
      <c r="KB357" s="149"/>
      <c r="KC357" s="149"/>
      <c r="KD357" s="149"/>
      <c r="KE357" s="155"/>
      <c r="KF357" s="153"/>
      <c r="KG357" s="149"/>
      <c r="KH357" s="149"/>
      <c r="KI357" s="149"/>
      <c r="KJ357" s="149"/>
      <c r="KK357" s="156"/>
      <c r="KL357" s="149"/>
      <c r="KM357" s="149"/>
      <c r="KN357" s="149"/>
      <c r="KO357" s="149"/>
      <c r="KP357" s="149"/>
      <c r="KQ357" s="149"/>
      <c r="KR357" s="149"/>
      <c r="KS357" s="154"/>
      <c r="KT357" s="154"/>
      <c r="KU357" s="154"/>
      <c r="KV357" s="154"/>
      <c r="KW357" s="151"/>
      <c r="KX357" s="149"/>
      <c r="KY357" s="149"/>
      <c r="KZ357" s="149"/>
      <c r="LA357" s="149"/>
      <c r="LB357" s="149"/>
      <c r="LC357" s="154"/>
      <c r="LD357" s="151"/>
      <c r="LE357" s="152"/>
      <c r="LF357" s="157"/>
      <c r="LG357" s="158"/>
      <c r="LH357" s="151"/>
      <c r="LI357" s="149"/>
      <c r="LJ357" s="147"/>
      <c r="LK357" s="147"/>
      <c r="LL357" s="147"/>
      <c r="LM357" s="159"/>
      <c r="LN357" s="153"/>
      <c r="LO357" s="149"/>
      <c r="LP357" s="149"/>
      <c r="LQ357" s="149"/>
      <c r="LR357" s="154"/>
      <c r="LS357" s="151"/>
      <c r="LT357" s="149"/>
      <c r="LU357" s="149"/>
      <c r="LV357" s="149"/>
      <c r="LW357" s="149"/>
      <c r="LX357" s="149"/>
      <c r="LY357" s="149"/>
      <c r="LZ357" s="149"/>
      <c r="MA357" s="155"/>
      <c r="MB357" s="153"/>
      <c r="MC357" s="149"/>
      <c r="MD357" s="149"/>
      <c r="ME357" s="149"/>
      <c r="MF357" s="149"/>
      <c r="MG357" s="149"/>
      <c r="MH357" s="149"/>
      <c r="MI357" s="149"/>
      <c r="MJ357" s="149"/>
      <c r="MK357" s="149"/>
      <c r="ML357" s="149"/>
      <c r="MM357" s="149"/>
      <c r="MN357" s="156"/>
      <c r="MO357" s="156"/>
      <c r="MP357" s="154"/>
      <c r="MQ357" s="151">
        <v>0.03</v>
      </c>
      <c r="MR357" s="149"/>
      <c r="MS357" s="149"/>
      <c r="MT357" s="149"/>
      <c r="MU357" s="149"/>
      <c r="MV357" s="156"/>
      <c r="MW357" s="149"/>
      <c r="MX357" s="149"/>
      <c r="MY357" s="149"/>
      <c r="MZ357" s="149"/>
      <c r="NA357" s="149"/>
      <c r="NB357" s="149"/>
      <c r="NC357" s="149"/>
      <c r="ND357" s="154"/>
      <c r="NE357" s="154"/>
      <c r="NF357" s="154"/>
      <c r="NG357" s="154"/>
      <c r="NH357" s="151">
        <v>0.03</v>
      </c>
      <c r="NI357" s="149"/>
      <c r="NJ357" s="149"/>
      <c r="NK357" s="149"/>
      <c r="NL357" s="149"/>
      <c r="NM357" s="149"/>
      <c r="NN357" s="94"/>
      <c r="NO357" s="151"/>
      <c r="NP357" s="160"/>
      <c r="NQ357" s="198" t="s">
        <v>1369</v>
      </c>
      <c r="NR357" s="196" t="s">
        <v>1375</v>
      </c>
      <c r="NS357" s="198"/>
      <c r="NT357" s="198" t="s">
        <v>917</v>
      </c>
      <c r="NU357" s="198"/>
      <c r="NV357" s="186">
        <v>44298</v>
      </c>
      <c r="NW357" s="198" t="s">
        <v>1376</v>
      </c>
      <c r="NX357" s="165" t="s">
        <v>1377</v>
      </c>
      <c r="NY357" s="138" t="s">
        <v>926</v>
      </c>
      <c r="NZ357" s="165" t="s">
        <v>1377</v>
      </c>
      <c r="OA357" s="166"/>
      <c r="OB357" s="166"/>
      <c r="OC357" s="166"/>
      <c r="OD357" s="108">
        <f>EH357</f>
        <v>240</v>
      </c>
      <c r="OE357" s="109">
        <v>2</v>
      </c>
      <c r="OF357" s="110">
        <f>IF(ISERROR(ROUND(MAX(EI357/1,EJ357/EE357,EK357/EF357,EL357/EG357,EM357/EH357),0)),"0",ROUND(MAX(EI357/1,EJ357/EE357,EK357/EF357,EL357/EG357,EM357/EH357),0))</f>
        <v>75</v>
      </c>
      <c r="OG357" s="109">
        <v>6</v>
      </c>
      <c r="OH357" s="111">
        <f>ROUND(AVERAGEIF($ES$9:$ES$497,$ES357,EV$9:EV$497),0)</f>
        <v>70</v>
      </c>
      <c r="OI357" s="112">
        <f>ROUND(AVERAGEIF($ES$9:$ES$497,$ES357,EW$9:EW$497),0)</f>
        <v>29</v>
      </c>
      <c r="OJ357" s="112">
        <f>ROUND(AVERAGEIF($ES$9:$ES$497,$ES357,EX$9:EX$497),0)</f>
        <v>62</v>
      </c>
      <c r="OK357" s="112">
        <f>ROUND(AVERAGEIF($ES$9:$ES$497,$ES357,EY$9:EY$497),0)</f>
        <v>34</v>
      </c>
      <c r="OL357" s="112">
        <f>ROUND(AVERAGEIF($ES$9:$ES$497,$ES357,EZ$9:EZ$497),0)</f>
        <v>10</v>
      </c>
      <c r="OM357" s="112">
        <f>ROUND(AVERAGEIF($ES$9:$ES$497,$ES357,FA$9:FA$497),0)</f>
        <v>10</v>
      </c>
      <c r="ON357" s="112">
        <f>ROUND(AVERAGEIF($ES$9:$ES$497,$ES357,FB$9:FB$497),0)</f>
        <v>53</v>
      </c>
      <c r="OO357" s="112">
        <f>ROUND(AVERAGEIF($ES$9:$ES$497,$ES357,FC$9:FC$497),0)</f>
        <v>56</v>
      </c>
      <c r="OP357" s="112">
        <f>ROUND(AVERAGEIF($ES$9:$ES$497,$ES357,FD$9:FD$497),0)</f>
        <v>72</v>
      </c>
      <c r="OQ357" s="113">
        <f>ROUND(AVERAGEIF($ES$9:$ES$497,$ES357,FE$9:FE$497),0)</f>
        <v>118</v>
      </c>
      <c r="OR357" s="114">
        <f>ROUND(EV357/MAX(EV$9:EV$497)*100,0)</f>
        <v>62</v>
      </c>
      <c r="OS357" s="115">
        <f>ROUND(EW357/MAX(EW$9:EW$497)*100,0)</f>
        <v>37</v>
      </c>
      <c r="OT357" s="115">
        <f>ROUND(EX357/MAX(EX$9:EX$497)*100,0)</f>
        <v>86</v>
      </c>
      <c r="OU357" s="115">
        <f>ROUND(EY357/MAX(EY$9:EY$497)*100,0)</f>
        <v>42</v>
      </c>
      <c r="OV357" s="115">
        <f>ROUND(EZ357/MAX(EZ$9:EZ$497)*100,0)</f>
        <v>13</v>
      </c>
      <c r="OW357" s="115">
        <f>ROUND(FA357/MAX(FA$9:FA$497)*100,0)</f>
        <v>14</v>
      </c>
      <c r="OX357" s="115">
        <f>ROUND(FB357/MAX(FB$9:FB$497)*100,0)</f>
        <v>66</v>
      </c>
      <c r="OY357" s="116">
        <f>ROUND(FC357/MAX(FC$9:FC$497)*100,0)</f>
        <v>54</v>
      </c>
      <c r="OZ357" s="115">
        <f>ROUND(FD357/MAX(FD$9:FD$497)*100,0)</f>
        <v>80</v>
      </c>
      <c r="PA357" s="117">
        <f>ROUND(FE357/MAX(FE$9:FE$497)*100,0)</f>
        <v>74</v>
      </c>
      <c r="PB357" s="118">
        <f>OT357*3 + (OR357+OS357+OX357)*2 + (OU357+OY357)</f>
        <v>684</v>
      </c>
      <c r="PC357" s="115">
        <f>OV357*3 + (OR357+OS357+OX357)*2 + (OU357+OY357)</f>
        <v>465</v>
      </c>
      <c r="PD357" s="115">
        <f>(OT357+OV357)*3 + (OR357+OS357+OX357)*2 + (OU357+OY357)</f>
        <v>723</v>
      </c>
      <c r="PE357" s="115">
        <f>(OT357+OY357)*3 + (OR357+OS357+OX357)*2 + (OU357)</f>
        <v>792</v>
      </c>
      <c r="PF357" s="115">
        <f>(OR357+OU357)*3 + (OS357+OW357)*2 + OX357</f>
        <v>480</v>
      </c>
      <c r="PG357" s="119">
        <f>OW357*3 + (OR357+OS357+OU357)*2 + OX357</f>
        <v>390</v>
      </c>
      <c r="PH357" s="118">
        <f>ROUND(PB357/MAX(PB$9:PB$497)*100,0)</f>
        <v>82</v>
      </c>
      <c r="PI357" s="115">
        <f>ROUND(PC357/MAX(PC$9:PC$497)*100,0)</f>
        <v>56</v>
      </c>
      <c r="PJ357" s="115">
        <f>ROUND(PD357/MAX(PD$9:PD$497)*100,0)</f>
        <v>77</v>
      </c>
      <c r="PK357" s="115">
        <f>ROUND(PE357/MAX(PE$9:PE$497)*100,0)</f>
        <v>79</v>
      </c>
      <c r="PL357" s="115">
        <f>ROUND(PF357/MAX(PF$9:PF$497)*100,0)</f>
        <v>68</v>
      </c>
      <c r="PM357" s="119">
        <f>ROUND(PG357/MAX(PG$9:PG$497)*100,0)</f>
        <v>57</v>
      </c>
      <c r="PN357" s="118">
        <f>RANK(PH357,PH$9:PH$497,0)</f>
        <v>16</v>
      </c>
      <c r="PO357" s="115">
        <f>RANK(PI357,PI$9:PI$497,0)</f>
        <v>93</v>
      </c>
      <c r="PP357" s="115">
        <f>RANK(PJ357,PJ$9:PJ$497,0)</f>
        <v>30</v>
      </c>
      <c r="PQ357" s="115">
        <f>RANK(PK357,PK$9:PK$497,0)</f>
        <v>19</v>
      </c>
      <c r="PR357" s="115">
        <f>RANK(PL357,PL$9:PL$497,0)</f>
        <v>90</v>
      </c>
      <c r="PS357" s="119">
        <f>RANK(PM357,PM$9:PM$497,0)</f>
        <v>120</v>
      </c>
      <c r="PT357" s="120">
        <f>ROUND(FZ357/MAX(FZ$9:FZ$497)*100,0)</f>
        <v>56</v>
      </c>
      <c r="PU357" s="115">
        <f>ROUND(GA357/MAX(GA$9:GA$497)*100,0)</f>
        <v>25</v>
      </c>
      <c r="PV357" s="115">
        <f>ROUND(GB357/MAX(GB$9:GB$497)*100,0)</f>
        <v>70</v>
      </c>
      <c r="PW357" s="115">
        <f>ROUND(GC357/MAX(GC$9:GC$497)*100,0)</f>
        <v>47</v>
      </c>
      <c r="PX357" s="115">
        <f>ROUND(GD357/MAX(GD$9:GD$497)*100,0)</f>
        <v>8</v>
      </c>
      <c r="PY357" s="115">
        <f>ROUND(GE357/MAX(GE$9:GE$497)*100,0)</f>
        <v>9</v>
      </c>
      <c r="PZ357" s="115">
        <f>ROUND(GF357/MAX(GF$9:GF$497)*100,0)</f>
        <v>39</v>
      </c>
      <c r="QA357" s="116">
        <f>ROUND(GG357/MAX(GG$9:GG$497)*100,0)</f>
        <v>40</v>
      </c>
      <c r="QB357" s="115">
        <f>ROUND(GH357/MAX(GH$9:GH$497)*100,0)</f>
        <v>49</v>
      </c>
      <c r="QC357" s="121">
        <f>ROUND(GI357/MAX(GI$9:GI$497)*100,0)</f>
        <v>54</v>
      </c>
      <c r="QD357" s="120">
        <f>ROUND(AVERAGEIF($ES$9:$ES$497,$ES357,PT$9:PT$497),0)</f>
        <v>52</v>
      </c>
      <c r="QE357" s="120">
        <f>ROUND(AVERAGEIF($ES$9:$ES$497,$ES357,PU$9:PU$497),0)</f>
        <v>21</v>
      </c>
      <c r="QF357" s="120">
        <f>ROUND(AVERAGEIF($ES$9:$ES$497,$ES357,PV$9:PV$497),0)</f>
        <v>60</v>
      </c>
      <c r="QG357" s="120">
        <f>ROUND(AVERAGEIF($ES$9:$ES$497,$ES357,PW$9:PW$497),0)</f>
        <v>35</v>
      </c>
      <c r="QH357" s="120">
        <f>ROUND(AVERAGEIF($ES$9:$ES$497,$ES357,PX$9:PX$497),0)</f>
        <v>8</v>
      </c>
      <c r="QI357" s="120">
        <f>ROUND(AVERAGEIF($ES$9:$ES$497,$ES357,PY$9:PY$497),0)</f>
        <v>9</v>
      </c>
      <c r="QJ357" s="120">
        <f>ROUND(AVERAGEIF($ES$9:$ES$497,$ES357,PZ$9:PZ$497),0)</f>
        <v>35</v>
      </c>
      <c r="QK357" s="120">
        <f>ROUND(AVERAGEIF($ES$9:$ES$497,$ES357,QA$9:QA$497),0)</f>
        <v>46</v>
      </c>
      <c r="QL357" s="120">
        <f>ROUND(AVERAGEIF($ES$9:$ES$497,$ES357,QB$9:QB$497),0)</f>
        <v>43</v>
      </c>
      <c r="QM357" s="120">
        <f>ROUND(AVERAGEIF($ES$9:$ES$497,$ES357,QC$9:QC$497),0)</f>
        <v>53</v>
      </c>
      <c r="QN357" s="114">
        <f>PV357*4 + (PT357+PU357+PZ357)*2 + (PW357+QA357)</f>
        <v>607</v>
      </c>
      <c r="QO357" s="115">
        <f>PX357*4 + (PT357+PU357+PZ357)*2 + (PW357+QA357)</f>
        <v>359</v>
      </c>
      <c r="QP357" s="115">
        <f>(PV357+PX357)*4 + (PT357+PU357+PZ357)*2 + (PW357+QA357)</f>
        <v>639</v>
      </c>
      <c r="QQ357" s="115">
        <f>(PV357+QA357)*4 + (PT357+PU357+PZ357)*2 + (PW357)</f>
        <v>727</v>
      </c>
      <c r="QR357" s="115">
        <f>(PT357+PW357)*4 + (PU357+PY357)*2 + PZ357</f>
        <v>519</v>
      </c>
      <c r="QS357" s="119">
        <f>PY357*4 + (PT357+PU357+PW357)*2 + PZ357</f>
        <v>331</v>
      </c>
      <c r="QT357" s="114">
        <f>ROUND((QN357-MIN(QN$9:QN$497))/(MAX(QN$9:QN$497)-MIN(QN$9:QN$497))*100,0)</f>
        <v>59</v>
      </c>
      <c r="QU357" s="115">
        <f>ROUND((QO357-MIN(QO$9:QO$497))/(MAX(QO$9:QO$497)-MIN(QO$9:QO$497))*100,0)</f>
        <v>21</v>
      </c>
      <c r="QV357" s="115">
        <f>ROUND((QP357-MIN(QP$9:QP$497))/(MAX(QP$9:QP$497)-MIN(QP$9:QP$497))*100,0)</f>
        <v>42</v>
      </c>
      <c r="QW357" s="115">
        <f>ROUND((QQ357-MIN(QQ$9:QQ$497))/(MAX(QQ$9:QQ$497)-MIN(QQ$9:QQ$497))*100,0)</f>
        <v>55</v>
      </c>
      <c r="QX357" s="115">
        <f>ROUND((QR357-MIN(QR$9:QR$497))/(MAX(QR$9:QR$497)-MIN(QR$9:QR$497))*100,0)</f>
        <v>48</v>
      </c>
      <c r="QY357" s="115">
        <f>ROUND((QS357-MIN(QS$9:QS$497))/(MAX(QS$9:QS$497)-MIN(QS$9:QS$497))*100,0)</f>
        <v>32</v>
      </c>
      <c r="QZ357" s="114">
        <f>RANK(QN357,QN$9:QN$497,0)</f>
        <v>51</v>
      </c>
      <c r="RA357" s="115">
        <f>RANK(QO357,QO$9:QO$497,0)</f>
        <v>255</v>
      </c>
      <c r="RB357" s="115">
        <f>RANK(QP357,QP$9:QP$497,0)</f>
        <v>92</v>
      </c>
      <c r="RC357" s="115">
        <f>RANK(QQ357,QQ$9:QQ$497,0)</f>
        <v>66</v>
      </c>
      <c r="RD357" s="115">
        <f>RANK(QR357,QR$9:QR$497,0)</f>
        <v>197</v>
      </c>
      <c r="RE357" s="115">
        <f>RANK(QS357,QS$9:QS$497,0)</f>
        <v>278</v>
      </c>
      <c r="RF357" s="122"/>
      <c r="RG357" s="115">
        <f>($RH$3*(IH357+IJ357)*100*100/MAX(EX$9:EX$497)*$RO$3) +($RH$3*(II357+IJ357)*100*100/MAX(EX$9:EX$497)*$RO$4) + ($RH$3*IK357*100*100/MAX(EX$9:EX$497)*0.098)</f>
        <v>34.270833333333329</v>
      </c>
      <c r="RH357" s="115">
        <f>($RH$4*IL357*100*100/MAX(EZ$9:EZ$497))*$RQ$3</f>
        <v>0</v>
      </c>
      <c r="RI357" s="115">
        <f>($RH$3*IM357*100*100/MAX(EY$9:EY$497))*$RQ$4</f>
        <v>0</v>
      </c>
      <c r="RJ357" s="115">
        <f>($RH$3*IN357*100*100/MAX(EX$9:EX$497))</f>
        <v>0</v>
      </c>
      <c r="RK357" s="115">
        <f>($RH$4*IO357*100*100/MAX(EZ$9:EZ$497))*$RQ$3</f>
        <v>0</v>
      </c>
      <c r="RL357" s="115">
        <f>(($RL$4*IP357*100*((100/MAX(EX$9:EX$497)+100/MAX(EZ$9:EZ$497))/2))+($RL$4*IQ357*100*((100/MAX(EX$9:EX$497)+100/MAX(EZ$9:EZ$497))/2))+($RL$4*IR357*100*((100/MAX(EX$9:EX$497)+100/MAX(EZ$9:EZ$497))/2))+($RL$4*IS357*100*((100/MAX(EX$9:EX$497)+100/MAX(EZ$9:EZ$497))/2))+($RL$4*IT357*100*((100/MAX(EX$9:EX$497)+100/MAX(EZ$9:EZ$497))/2))+($RL$4*IU357*100*((100/MAX(EX$9:EX$497)+100/MAX(EZ$9:EZ$497))/2))+($RL$4*IV357*100*((100/MAX(EX$9:EX$497)+100/MAX(EZ$9:EZ$497))/2))+($RL$4*IW357*100*((100/MAX(EX$9:EX$497)+100/MAX(EZ$9:EZ$497))/2)))*$RS$3</f>
        <v>0</v>
      </c>
      <c r="RM357" s="115">
        <f>(($RH$3*IX357*100*100/MAX(EX$9:EX$497))+($RH$3*IY357*100*100/MAX(EX$9:EX$497))+($RH$3*IZ357*100*100/MAX(EX$9:EX$497))+($RH$3*JA357*100*100/MAX(EX$9:EX$497))+($RH$3*JB357*100*100/MAX(EX$9:EX$497))+($RH$3*JC357*100*100/MAX(EX$9:EX$497))+($RH$3*JD357*100*100/MAX(EX$9:EX$497))+($RH$3*JE357*100*100/MAX(EX$9:EX$497)))*$RS$4</f>
        <v>11.690000000000001</v>
      </c>
      <c r="RN357" s="115">
        <f>(($RH$4*JF357*100*100/MAX(EZ$9:EZ$497)) + ($RH$4*JG357*100*100/MAX(EZ$9:EZ$497)) + ($RH$4*JH357*100*100/MAX(EZ$9:EZ$497)) + ($RH$4*JI357*100*100/MAX(EZ$9:EZ$497)) + ($RH$4*JJ357*100*100/MAX(EZ$9:EZ$497)) + ($RH$4*JK357*100*100/MAX(EZ$9:EZ$497)) + ($RH$4*JL357*100*100/MAX(EZ$9:EZ$497)) + ($RH$4*JM357*100*100/MAX(EZ$9:EZ$497)))*$RU$3</f>
        <v>0</v>
      </c>
      <c r="RO357" s="115">
        <f>(($RL$4*JN357*100*((100/MAX(EX$9:EX$497)+100/MAX(EZ$9:EZ$497))/2))+($RL$4*JO357*100*((100/MAX(EX$9:EX$497)+100/MAX(EZ$9:EZ$497))/2))+($RL$4*JP357*100*((100/MAX(EX$9:EX$497)+100/MAX(EZ$9:EZ$497))/2))+($RL$4*JQ357*100*((100/MAX(EX$9:EX$497)+100/MAX(EZ$9:EZ$497))/2))+($RL$4*JR357*100*((100/MAX(EX$9:EX$497)+100/MAX(EZ$9:EZ$497))/2))+($RL$4*JS357*100*((100/MAX(EX$9:EX$497)+100/MAX(EZ$9:EZ$497))/2))+($RL$4*JT357*100*((100/MAX(EX$9:EX$497)+100/MAX(EZ$9:EZ$497))/2))+($RL$4*JU357*100*((100/MAX(EX$9:EX$497)+100/MAX(EZ$9:EZ$497))/2))+($RL$4*JV357*100*((100/MAX(EX$9:EX$497)+100/MAX(EZ$9:EZ$497))/2))+($RL$4*JW357*100*((100/MAX(EX$9:EX$497)+100/MAX(EZ$9:EZ$497))/2))+($RL$4*JX357*100*((100/MAX(EX$9:EX$497)+100/MAX(EZ$9:EZ$497))/2))+($RL$4*JY357*100*((100/MAX(EX$9:EX$497)+100/MAX(EZ$9:EZ$497))/2))+($RL$4*JZ357*100*((100/MAX(EX$9:EX$497)+100/MAX(EZ$9:EZ$497))/2)))*$RW$3/2</f>
        <v>0</v>
      </c>
      <c r="RP357" s="119">
        <f>($RJ$3*KA357*100*100/MAX(FA$9:FA$497)) + ($RJ$3*KB357*100*100/MAX(FA$9:FA$497)/2) + ($RJ$3*KC357*100*100/MAX(FA$9:FA$497)/2) + ($RJ$3*KD357*100*100/MAX(FA$9:FA$497)/4) + ($RJ$3*KE357*100*100/MAX(FA$9:FA$497)/4)</f>
        <v>0</v>
      </c>
      <c r="RQ357" s="118">
        <f>($RL$4*KF357*100*((100/MAX(EX$9:EX$497)+100/MAX(EZ$9:EZ$497)))) * ($RO$3/2) + (($RL$4*KG357*100*((100/MAX(EX$9:EX$497)+100/MAX(EZ$9:EZ$497))))+($RL$4*KH357*100*((100/MAX(EX$9:EX$497)+100/MAX(EZ$9:EZ$497))))+($RL$4*KI357*100*((100/MAX(EX$9:EX$497)+100/MAX(EZ$9:EZ$497))))+($RL$4*KJ357*100*((100/MAX(EX$9:EX$497)+100/MAX(EZ$9:EZ$497))))+($RL$4*KK357*100*((100/MAX(EX$9:EX$497)+100/MAX(EZ$9:EZ$497))))+($RL$4*KL357*100*((100/MAX(EX$9:EX$497)+100/MAX(EZ$9:EZ$497))))+($RL$4*KM357*100*((100/MAX(EX$9:EX$497)+100/MAX(EZ$9:EZ$497))))+($RL$4*KN357*100*((100/MAX(EX$9:EX$497)+100/MAX(EZ$9:EZ$497))))+($RL$4*KO357*100*((100/MAX(EX$9:EX$497)+100/MAX(EZ$9:EZ$497))))+($RL$4*KP357*100*((100/MAX(EX$9:EX$497)+100/MAX(EZ$9:EZ$497))))+($RL$4*KQ357*100*((100/MAX(EX$9:EX$497)+100/MAX(EZ$9:EZ$497))))+($RL$4*KR357*100*((100/MAX(EX$9:EX$497)+100/MAX(EZ$9:EZ$497))))+($RL$4*KS357*100*((100/MAX(EX$9:EX$497)+100/MAX(EZ$9:EZ$497))))+($RL$4*KV357*100*((100/MAX(EX$9:EX$497)+100/MAX(EZ$9:EZ$497))))) * (($RO$3+$RO$4)/6)</f>
        <v>0</v>
      </c>
      <c r="RR357" s="115">
        <f>(($RL$4*KW357*100*((100/MAX(EX$9:EX$497)+100/MAX(EZ$9:EZ$497))))) * ($RO$3/2) + (($RL$4*KX357*100*((100/MAX(EX$9:EX$497)+100/MAX(EZ$9:EZ$497))))+($RL$4*KY357*100*((100/MAX(EX$9:EX$497)+100/MAX(EZ$9:EZ$497))))+($RL$4*KZ357*100*((100/MAX(EX$9:EX$497)+100/MAX(EZ$9:EZ$497))))+($RL$4*LA357*100*((100/MAX(EX$9:EX$497)+100/MAX(EZ$9:EZ$497))))+($RL$4*LB357*100*((100/MAX(EX$9:EX$497)+100/MAX(EZ$9:EZ$497))))+($RL$4*LC357*100*((100/MAX(EX$9:EX$497)+100/MAX(EZ$9:EZ$497))))) * (($RO$3+$RO$4)/6)</f>
        <v>0</v>
      </c>
      <c r="RS357" s="119">
        <f>(($RL$4*LD357*100*((100/MAX(EX$9:EX$497)+100/MAX(EZ$9:EZ$497))))+($RL$4*LE357*100*((100/MAX(EX$9:EX$497)+100/MAX(EZ$9:EZ$497))))) * (($RO$3+$RO$4)/6)</f>
        <v>0</v>
      </c>
      <c r="RT357" s="118">
        <f>($RJ$4*LH357*100*(100/MAX(EV$9:EV$497)))+($RJ$4*LI357*100*(100/MAX(EV$9:EV$497)))</f>
        <v>0</v>
      </c>
      <c r="RU357" s="119">
        <f>($RJ$4*LJ357*(100/MAX(EV$9:EV$497)))/2 + ($RL$3*LK357*(100/MAX(EW$9:EW$497))) + ($RJ$4*LL357*(100/MAX(EV$9:EV$497)))/4 + ($RL$3*LM357*(100/MAX(EW$9:EW$497)))</f>
        <v>0</v>
      </c>
      <c r="RV357" s="118">
        <f>($RJ$4*LN357*100*100/MAX(EV$9:EV$497)/2)+($RJ$4*LO357*100*100/MAX(EV$9:EV$497)/2)+($RJ$4*LP357*100*100/MAX(EV$9:EV$497))+($RJ$4*LQ357*100*100/MAX(EV$9:EV$497))+($RJ$4*LR357*100*100/MAX(EV$9:EV$497))</f>
        <v>0</v>
      </c>
      <c r="RW357" s="115">
        <f>($RJ$4*LS357*100*100/MAX(EV$9:EV$497)) + (($RJ$4*LT357*100*100/MAX(EV$9:EV$497))+($RJ$4*LU357*100*100/MAX(EV$9:EV$497))+($RJ$4*LV357*100*100/MAX(EV$9:EV$497))+($RJ$4*LW357*100*100/MAX(EV$9:EV$497))+($RJ$4*LX357*100*100/MAX(EV$9:EV$497))+($RJ$4*LY357*100*100/MAX(EV$9:EV$497))+($RJ$4*LZ357*100*100/MAX(EV$9:EV$497))+($RJ$4*MA357*100*100/MAX(EV$9:EV$497)))/2</f>
        <v>0</v>
      </c>
      <c r="RX357" s="119">
        <f>($RJ$4*MB357*100*100/MAX(EV$9:EV$497))+($RJ$4*MC357*100*100/MAX(EV$9:EV$497))+($RJ$4*MD357*100*100/MAX(EV$9:EV$497))+($RJ$4*ME357*100*100/MAX(EV$9:EV$497))+($RJ$4*MF357*100*100/MAX(EV$9:EV$497))+($RJ$4*MG357*100*100/MAX(EV$9:EV$497))+($RJ$4*MH357*100*100/MAX(EV$9:EV$497))+($RJ$4*MI357*100*100/MAX(EV$9:EV$497))+($RJ$4*MJ357*100*100/MAX(EV$9:EV$497))+($RJ$4*MK357*100*100/MAX(EV$9:EV$497))+($RJ$4*ML357*100*100/MAX(EV$9:EV$497))+($RJ$4*MM357*100*100/MAX(EV$9:EV$497))+($RJ$4*MN357*100*100/MAX(EV$9:EV$497))</f>
        <v>0</v>
      </c>
      <c r="RY357" s="118">
        <f>($RJ$4*MQ357*100*100/MAX(EV$9:EV$497))/2 + (($RJ$4*MR357*100*100/MAX(EV$9:EV$497))+($RJ$4*MS357*100*100/MAX(EV$9:EV$497))+($RJ$4*MT357*100*100/MAX(EV$9:EV$497))+($RJ$4*MU357*100*100/MAX(EV$9:EV$497))+($RJ$4*MV357*100*100/MAX(EV$9:EV$497))+($RJ$4*MW357*100*100/MAX(EV$9:EV$497))+($RJ$4*MX357*100*100/MAX(EV$9:EV$497))+($RJ$4*MY357*100*100/MAX(EV$9:EV$497))+($RJ$4*MZ357*100*100/MAX(EV$9:EV$497))+($RJ$4*NA357*100*100/MAX(EV$9:EV$497))+($RJ$4*NB357*100*100/MAX(EV$9:EV$497))+($RJ$4*NC357*100*100/MAX(EV$9:EV$497))+($RJ$4*ND357*100*100/MAX(EV$9:EV$497))+($RJ$4*NG357*100*100/MAX(EV$9:EV$497)))/4</f>
        <v>2.5280898876404496</v>
      </c>
      <c r="RZ357" s="115">
        <f>($RJ$4*NH357*100*100/MAX(EV$9:EV$497))/2 + (($RJ$4*NI357*100*100/MAX(EV$9:EV$497))+($RJ$4*NJ357*100*100/MAX(EV$9:EV$497))+($RJ$4*NK357*100*100/MAX(EV$9:EV$497))+($RJ$4*NL357*100*100/MAX(EV$9:EV$497))+($RJ$4*NM357*100*100/MAX(EV$9:EV$497))+($RJ$4*NN357*100*100/MAX(EV$9:EV$497)))/4</f>
        <v>2.5280898876404496</v>
      </c>
      <c r="SA357" s="117">
        <f>(($RJ$4*NO357*100*100/MAX(EV$9:EV$497))+($RJ$4*NP357*100*100/MAX(EV$9:EV$497)))/4</f>
        <v>0</v>
      </c>
      <c r="SB357" s="118">
        <f>SUM(RG357:SA357)</f>
        <v>51.017013108614222</v>
      </c>
      <c r="SC357" s="115">
        <f>RG357 + RJ357 + RL357 + RM357 + RO357 + SUM(RQ357:RS357)/2 +  SUM(RT357:SA357)/5</f>
        <v>46.972069288389505</v>
      </c>
      <c r="SD357" s="115">
        <f>(RH357+RK357+RL357/$RS$3*$RU$3+RN357)*$RY$3+RO357+SUM(RQ357:RS357)/5 + SUM(RT357:SA357)/4</f>
        <v>1.2640449438202248</v>
      </c>
      <c r="SE357" s="115">
        <f>RG357+RJ357+RL357/$RS$3+RM357/$RS$4+RO357 + SUM(RQ357:RS357)/2 +  SUM(RT357:SA357)/5</f>
        <v>93.615402621722836</v>
      </c>
      <c r="SF357" s="115">
        <f>RI357*$RY$4+RL357+RO357 + SUM(RQ357:RS357)/5 +  SUM(RT357:SA357)/4</f>
        <v>1.2640449438202248</v>
      </c>
      <c r="SG357" s="115">
        <f>RP357*2 + SUM(RT357:SA357)</f>
        <v>5.0561797752808992</v>
      </c>
      <c r="SH357" s="115">
        <f>ROUND(SB357/MAX(SB$9:SB$497)*100,0)</f>
        <v>64</v>
      </c>
      <c r="SI357" s="115">
        <f>ROUND(SC357/MAX(SC$9:SC$497)*100,0)</f>
        <v>71</v>
      </c>
      <c r="SJ357" s="115">
        <f>ROUND(SD357/MAX(SD$9:SD$497)*100,0)</f>
        <v>2</v>
      </c>
      <c r="SK357" s="115">
        <f>ROUND(SE357/MAX(SE$9:SE$497)*100,0)</f>
        <v>72</v>
      </c>
      <c r="SL357" s="115">
        <f>ROUND(SF357/MAX(SF$9:SF$497)*100,0)</f>
        <v>3</v>
      </c>
      <c r="SM357" s="121">
        <f>ROUND(SG357/MAX(SG$9:SG$497)*100,0)</f>
        <v>5</v>
      </c>
      <c r="SN357" s="115">
        <f>ROUND(AVERAGEIF($ES$9:$ES$497,$ES357,SH$9:SH$497),0)</f>
        <v>26</v>
      </c>
      <c r="SO357" s="115">
        <f>ROUND(AVERAGEIF($ES$9:$ES$497,$ES357,SI$9:SI$497),0)</f>
        <v>26</v>
      </c>
      <c r="SP357" s="115">
        <f>ROUND(AVERAGEIF($ES$9:$ES$497,$ES357,SJ$9:SJ$497),0)</f>
        <v>3</v>
      </c>
      <c r="SQ357" s="115">
        <f>ROUND(AVERAGEIF($ES$9:$ES$497,$ES357,SK$9:SK$497),0)</f>
        <v>21</v>
      </c>
      <c r="SR357" s="115">
        <f>ROUND(AVERAGEIF($ES$9:$ES$497,$ES357,SL$9:SL$497),0)</f>
        <v>5</v>
      </c>
      <c r="SS357" s="121">
        <f>ROUND(AVERAGEIF($ES$9:$ES$497,$ES357,SM$9:SM$497),0)</f>
        <v>5</v>
      </c>
      <c r="ST357" s="114">
        <f>RANK(SB357,SB$9:SB$497,0)</f>
        <v>44</v>
      </c>
      <c r="SU357" s="115">
        <f>RANK(SC357,SC$9:SC$497,0)</f>
        <v>23</v>
      </c>
      <c r="SV357" s="115">
        <f>RANK(SD357,SD$9:SD$497,0)</f>
        <v>212</v>
      </c>
      <c r="SW357" s="115">
        <f>RANK(SE357,SE$9:SE$497,0)</f>
        <v>10</v>
      </c>
      <c r="SX357" s="115">
        <f>RANK(SF357,SF$9:SF$497,0)</f>
        <v>195</v>
      </c>
      <c r="SY357" s="115">
        <f>RANK(SG357,SG$9:SG$497,0)</f>
        <v>168</v>
      </c>
      <c r="SZ357" s="115">
        <f>COUNTIFS(SB$9:SB$497,"&gt;"&amp;SB357,$ES$9:$ES$497,$ES357)+1</f>
        <v>9</v>
      </c>
      <c r="TA357" s="115">
        <f>COUNTIFS(SC$9:SC$497,"&gt;"&amp;SC357,$ES$9:$ES$497,$ES357)+1</f>
        <v>7</v>
      </c>
      <c r="TB357" s="115">
        <f>COUNTIFS(SD$9:SD$497,"&gt;"&amp;SD357,$ES$9:$ES$497,$ES357)+1</f>
        <v>40</v>
      </c>
      <c r="TC357" s="115">
        <f>COUNTIFS(SE$9:SE$497,"&gt;"&amp;SE357,$ES$9:$ES$497,$ES357)+1</f>
        <v>2</v>
      </c>
      <c r="TD357" s="115">
        <f>COUNTIFS(SF$9:SF$497,"&gt;"&amp;SF357,$ES$9:$ES$497,$ES357)+1</f>
        <v>40</v>
      </c>
      <c r="TE357" s="117">
        <f>COUNTIFS(SG$9:SG$497,"&gt;"&amp;SG357,$ES$9:$ES$497,$ES357)+1</f>
        <v>27</v>
      </c>
      <c r="TF357" s="118">
        <f>MAX(PH357:PM357)+SH357</f>
        <v>146</v>
      </c>
      <c r="TG357" s="115">
        <f t="shared" si="841"/>
        <v>153</v>
      </c>
      <c r="TH357" s="115">
        <f t="shared" si="841"/>
        <v>58</v>
      </c>
      <c r="TI357" s="115">
        <f t="shared" si="841"/>
        <v>149</v>
      </c>
      <c r="TJ357" s="115">
        <f t="shared" si="841"/>
        <v>82</v>
      </c>
      <c r="TK357" s="115">
        <f t="shared" si="841"/>
        <v>73</v>
      </c>
      <c r="TL357" s="117">
        <f>PM357+SM357</f>
        <v>62</v>
      </c>
      <c r="TM357" s="118">
        <f>ROUND(TF357/MAX(TF$9:TF$497)*100,0)</f>
        <v>81</v>
      </c>
      <c r="TN357" s="115">
        <f>ROUND(TG357/MAX(TG$9:TG$497)*100,0)</f>
        <v>84</v>
      </c>
      <c r="TO357" s="115">
        <f>ROUND(TH357/MAX(TH$9:TH$497)*100,0)</f>
        <v>32</v>
      </c>
      <c r="TP357" s="115">
        <f>ROUND(TI357/MAX(TI$9:TI$497)*100,0)</f>
        <v>82</v>
      </c>
      <c r="TQ357" s="115">
        <f>ROUND(TJ357/MAX(TJ$9:TJ$497)*100,0)</f>
        <v>42</v>
      </c>
      <c r="TR357" s="115">
        <f>ROUND(TK357/MAX(TK$9:TK$497)*100,0)</f>
        <v>37</v>
      </c>
      <c r="TS357" s="119">
        <f>ROUND(TL357/MAX(TL$9:TL$497)*100,0)</f>
        <v>32</v>
      </c>
      <c r="TT357" s="120">
        <f>RANK(TM357,TM$9:TM$497,0)</f>
        <v>24</v>
      </c>
      <c r="TU357" s="115">
        <f>RANK(TN357,TN$9:TN$497,0)</f>
        <v>13</v>
      </c>
      <c r="TV357" s="115">
        <f>RANK(TO357,TO$9:TO$497,0)</f>
        <v>122</v>
      </c>
      <c r="TW357" s="115">
        <f>RANK(TP357,TP$9:TP$497,0)</f>
        <v>12</v>
      </c>
      <c r="TX357" s="115">
        <f>RANK(TQ357,TQ$9:TQ$497,0)</f>
        <v>37</v>
      </c>
      <c r="TY357" s="115">
        <f>RANK(TR357,TR$9:TR$497,0)</f>
        <v>124</v>
      </c>
      <c r="TZ357" s="121">
        <f>RANK(TS357,TS$9:TS$497,0)</f>
        <v>134</v>
      </c>
      <c r="UA357" s="132"/>
      <c r="UB357" s="7" t="s">
        <v>1</v>
      </c>
    </row>
    <row r="358" spans="1:548" x14ac:dyDescent="0.15">
      <c r="A358" s="62">
        <v>350</v>
      </c>
      <c r="B358" s="200" t="s">
        <v>1375</v>
      </c>
      <c r="C358" s="143"/>
      <c r="D358" s="143"/>
      <c r="E358" s="161" t="s">
        <v>1013</v>
      </c>
      <c r="F358" s="65" t="s">
        <v>908</v>
      </c>
      <c r="G358" s="65" t="s">
        <v>908</v>
      </c>
      <c r="H358" s="65" t="s">
        <v>927</v>
      </c>
      <c r="I358" s="66" t="s">
        <v>521</v>
      </c>
      <c r="J358" s="67" t="s">
        <v>521</v>
      </c>
      <c r="K358" s="67" t="s">
        <v>521</v>
      </c>
      <c r="L358" s="67" t="s">
        <v>521</v>
      </c>
      <c r="M358" s="67" t="s">
        <v>521</v>
      </c>
      <c r="N358" s="67" t="s">
        <v>521</v>
      </c>
      <c r="O358" s="67" t="s">
        <v>521</v>
      </c>
      <c r="P358" s="67" t="s">
        <v>521</v>
      </c>
      <c r="Q358" s="67" t="s">
        <v>521</v>
      </c>
      <c r="R358" s="68" t="s">
        <v>521</v>
      </c>
      <c r="S358" s="69" t="s">
        <v>521</v>
      </c>
      <c r="T358" s="67" t="s">
        <v>521</v>
      </c>
      <c r="U358" s="67" t="s">
        <v>521</v>
      </c>
      <c r="V358" s="67" t="s">
        <v>521</v>
      </c>
      <c r="W358" s="67" t="s">
        <v>521</v>
      </c>
      <c r="X358" s="67" t="s">
        <v>521</v>
      </c>
      <c r="Y358" s="67" t="s">
        <v>521</v>
      </c>
      <c r="Z358" s="67" t="s">
        <v>521</v>
      </c>
      <c r="AA358" s="67" t="s">
        <v>521</v>
      </c>
      <c r="AB358" s="68" t="s">
        <v>521</v>
      </c>
      <c r="AC358" s="69" t="s">
        <v>521</v>
      </c>
      <c r="AD358" s="67" t="s">
        <v>521</v>
      </c>
      <c r="AE358" s="67" t="s">
        <v>521</v>
      </c>
      <c r="AF358" s="67" t="s">
        <v>521</v>
      </c>
      <c r="AG358" s="67" t="s">
        <v>521</v>
      </c>
      <c r="AH358" s="67" t="s">
        <v>521</v>
      </c>
      <c r="AI358" s="67" t="s">
        <v>521</v>
      </c>
      <c r="AJ358" s="67" t="s">
        <v>521</v>
      </c>
      <c r="AK358" s="67" t="s">
        <v>521</v>
      </c>
      <c r="AL358" s="68" t="s">
        <v>521</v>
      </c>
      <c r="AM358" s="69" t="s">
        <v>521</v>
      </c>
      <c r="AN358" s="67" t="s">
        <v>521</v>
      </c>
      <c r="AO358" s="67" t="s">
        <v>521</v>
      </c>
      <c r="AP358" s="67" t="s">
        <v>521</v>
      </c>
      <c r="AQ358" s="67" t="s">
        <v>521</v>
      </c>
      <c r="AR358" s="67" t="s">
        <v>521</v>
      </c>
      <c r="AS358" s="67" t="s">
        <v>521</v>
      </c>
      <c r="AT358" s="67" t="s">
        <v>521</v>
      </c>
      <c r="AU358" s="67" t="s">
        <v>521</v>
      </c>
      <c r="AV358" s="68" t="s">
        <v>521</v>
      </c>
      <c r="AW358" s="69" t="s">
        <v>521</v>
      </c>
      <c r="AX358" s="67" t="s">
        <v>521</v>
      </c>
      <c r="AY358" s="67" t="s">
        <v>521</v>
      </c>
      <c r="AZ358" s="67" t="s">
        <v>521</v>
      </c>
      <c r="BA358" s="67" t="s">
        <v>521</v>
      </c>
      <c r="BB358" s="67" t="s">
        <v>521</v>
      </c>
      <c r="BC358" s="67" t="s">
        <v>521</v>
      </c>
      <c r="BD358" s="67" t="s">
        <v>521</v>
      </c>
      <c r="BE358" s="67" t="s">
        <v>521</v>
      </c>
      <c r="BF358" s="68" t="s">
        <v>521</v>
      </c>
      <c r="BG358" s="69" t="s">
        <v>521</v>
      </c>
      <c r="BH358" s="67" t="s">
        <v>521</v>
      </c>
      <c r="BI358" s="67" t="s">
        <v>521</v>
      </c>
      <c r="BJ358" s="67" t="s">
        <v>521</v>
      </c>
      <c r="BK358" s="67" t="s">
        <v>521</v>
      </c>
      <c r="BL358" s="67" t="s">
        <v>521</v>
      </c>
      <c r="BM358" s="67" t="s">
        <v>521</v>
      </c>
      <c r="BN358" s="67" t="s">
        <v>521</v>
      </c>
      <c r="BO358" s="67" t="s">
        <v>521</v>
      </c>
      <c r="BP358" s="68" t="s">
        <v>521</v>
      </c>
      <c r="BQ358" s="70" t="s">
        <v>521</v>
      </c>
      <c r="BR358" s="67" t="s">
        <v>521</v>
      </c>
      <c r="BS358" s="67" t="s">
        <v>521</v>
      </c>
      <c r="BT358" s="67" t="s">
        <v>521</v>
      </c>
      <c r="BU358" s="67" t="s">
        <v>521</v>
      </c>
      <c r="BV358" s="67" t="s">
        <v>521</v>
      </c>
      <c r="BW358" s="67" t="s">
        <v>521</v>
      </c>
      <c r="BX358" s="67" t="s">
        <v>521</v>
      </c>
      <c r="BY358" s="67" t="s">
        <v>521</v>
      </c>
      <c r="BZ358" s="68" t="s">
        <v>521</v>
      </c>
      <c r="CA358" s="69" t="s">
        <v>521</v>
      </c>
      <c r="CB358" s="67" t="s">
        <v>521</v>
      </c>
      <c r="CC358" s="67" t="s">
        <v>521</v>
      </c>
      <c r="CD358" s="67" t="s">
        <v>521</v>
      </c>
      <c r="CE358" s="67" t="s">
        <v>521</v>
      </c>
      <c r="CF358" s="67" t="s">
        <v>521</v>
      </c>
      <c r="CG358" s="67" t="s">
        <v>521</v>
      </c>
      <c r="CH358" s="67" t="s">
        <v>521</v>
      </c>
      <c r="CI358" s="67" t="s">
        <v>521</v>
      </c>
      <c r="CJ358" s="68" t="s">
        <v>521</v>
      </c>
      <c r="CK358" s="69" t="s">
        <v>521</v>
      </c>
      <c r="CL358" s="67" t="s">
        <v>521</v>
      </c>
      <c r="CM358" s="67" t="s">
        <v>521</v>
      </c>
      <c r="CN358" s="67" t="s">
        <v>521</v>
      </c>
      <c r="CO358" s="67" t="s">
        <v>521</v>
      </c>
      <c r="CP358" s="67" t="s">
        <v>521</v>
      </c>
      <c r="CQ358" s="67" t="s">
        <v>521</v>
      </c>
      <c r="CR358" s="67" t="s">
        <v>521</v>
      </c>
      <c r="CS358" s="67" t="s">
        <v>521</v>
      </c>
      <c r="CT358" s="68" t="s">
        <v>521</v>
      </c>
      <c r="CU358" s="69" t="s">
        <v>521</v>
      </c>
      <c r="CV358" s="67" t="s">
        <v>521</v>
      </c>
      <c r="CW358" s="67" t="s">
        <v>521</v>
      </c>
      <c r="CX358" s="67" t="s">
        <v>521</v>
      </c>
      <c r="CY358" s="67" t="s">
        <v>521</v>
      </c>
      <c r="CZ358" s="67" t="s">
        <v>521</v>
      </c>
      <c r="DA358" s="67" t="s">
        <v>521</v>
      </c>
      <c r="DB358" s="67" t="s">
        <v>521</v>
      </c>
      <c r="DC358" s="67" t="s">
        <v>521</v>
      </c>
      <c r="DD358" s="68" t="s">
        <v>521</v>
      </c>
      <c r="DE358" s="69" t="s">
        <v>521</v>
      </c>
      <c r="DF358" s="71" t="s">
        <v>521</v>
      </c>
      <c r="DG358" s="67" t="s">
        <v>521</v>
      </c>
      <c r="DH358" s="67" t="s">
        <v>521</v>
      </c>
      <c r="DI358" s="67" t="s">
        <v>521</v>
      </c>
      <c r="DJ358" s="67" t="s">
        <v>521</v>
      </c>
      <c r="DK358" s="67" t="s">
        <v>521</v>
      </c>
      <c r="DL358" s="67" t="s">
        <v>521</v>
      </c>
      <c r="DM358" s="67" t="s">
        <v>521</v>
      </c>
      <c r="DN358" s="68" t="s">
        <v>521</v>
      </c>
      <c r="DO358" s="70" t="s">
        <v>521</v>
      </c>
      <c r="DP358" s="71" t="s">
        <v>521</v>
      </c>
      <c r="DQ358" s="67" t="s">
        <v>521</v>
      </c>
      <c r="DR358" s="67" t="s">
        <v>521</v>
      </c>
      <c r="DS358" s="67" t="s">
        <v>521</v>
      </c>
      <c r="DT358" s="67" t="s">
        <v>521</v>
      </c>
      <c r="DU358" s="67" t="s">
        <v>521</v>
      </c>
      <c r="DV358" s="67" t="s">
        <v>521</v>
      </c>
      <c r="DW358" s="67" t="s">
        <v>521</v>
      </c>
      <c r="DX358" s="72" t="s">
        <v>521</v>
      </c>
      <c r="DY358" s="146"/>
      <c r="DZ358" s="74"/>
      <c r="EA358" s="74"/>
      <c r="EB358" s="74"/>
      <c r="EC358" s="75"/>
      <c r="ED358" s="168"/>
      <c r="EE358" s="74"/>
      <c r="EF358" s="74"/>
      <c r="EG358" s="74"/>
      <c r="EH358" s="77"/>
      <c r="EI358" s="73"/>
      <c r="EJ358" s="74"/>
      <c r="EK358" s="74"/>
      <c r="EL358" s="74"/>
      <c r="EM358" s="75"/>
      <c r="EN358" s="78"/>
      <c r="EO358" s="79"/>
      <c r="EP358" s="79"/>
      <c r="EQ358" s="79"/>
      <c r="ER358" s="80"/>
      <c r="ES358" s="128" t="s">
        <v>908</v>
      </c>
      <c r="ET358" s="82"/>
      <c r="EU358" s="83"/>
      <c r="EV358" s="146"/>
      <c r="EW358" s="147"/>
      <c r="EX358" s="147"/>
      <c r="EY358" s="147"/>
      <c r="EZ358" s="147"/>
      <c r="FA358" s="147"/>
      <c r="FB358" s="147"/>
      <c r="FC358" s="147"/>
      <c r="FD358" s="147"/>
      <c r="FE358" s="170"/>
      <c r="FF358" s="73"/>
      <c r="FG358" s="74"/>
      <c r="FH358" s="74"/>
      <c r="FI358" s="74"/>
      <c r="FJ358" s="74"/>
      <c r="FK358" s="74"/>
      <c r="FL358" s="74"/>
      <c r="FM358" s="74"/>
      <c r="FN358" s="74"/>
      <c r="FO358" s="84"/>
      <c r="FP358" s="73"/>
      <c r="FQ358" s="74"/>
      <c r="FR358" s="74"/>
      <c r="FS358" s="74"/>
      <c r="FT358" s="74"/>
      <c r="FU358" s="74"/>
      <c r="FV358" s="74"/>
      <c r="FW358" s="74"/>
      <c r="FX358" s="74"/>
      <c r="FY358" s="84"/>
      <c r="FZ358" s="85"/>
      <c r="GA358" s="86"/>
      <c r="GB358" s="86"/>
      <c r="GC358" s="86"/>
      <c r="GD358" s="86"/>
      <c r="GE358" s="86"/>
      <c r="GF358" s="86"/>
      <c r="GG358" s="86"/>
      <c r="GH358" s="86"/>
      <c r="GI358" s="87"/>
      <c r="GJ358" s="85"/>
      <c r="GK358" s="86"/>
      <c r="GL358" s="86"/>
      <c r="GM358" s="86"/>
      <c r="GN358" s="86"/>
      <c r="GO358" s="86"/>
      <c r="GP358" s="86"/>
      <c r="GQ358" s="86"/>
      <c r="GR358" s="86"/>
      <c r="GS358" s="87"/>
      <c r="GT358" s="85"/>
      <c r="GU358" s="86"/>
      <c r="GV358" s="86"/>
      <c r="GW358" s="86"/>
      <c r="GX358" s="86"/>
      <c r="GY358" s="86"/>
      <c r="GZ358" s="86"/>
      <c r="HA358" s="86"/>
      <c r="HB358" s="86"/>
      <c r="HC358" s="87"/>
      <c r="HD358" s="85"/>
      <c r="HE358" s="86"/>
      <c r="HF358" s="86"/>
      <c r="HG358" s="86"/>
      <c r="HH358" s="86"/>
      <c r="HI358" s="86"/>
      <c r="HJ358" s="86"/>
      <c r="HK358" s="86"/>
      <c r="HL358" s="86"/>
      <c r="HM358" s="87"/>
      <c r="HN358" s="85"/>
      <c r="HO358" s="86"/>
      <c r="HP358" s="86"/>
      <c r="HQ358" s="86"/>
      <c r="HR358" s="86"/>
      <c r="HS358" s="86"/>
      <c r="HT358" s="86"/>
      <c r="HU358" s="86"/>
      <c r="HV358" s="86"/>
      <c r="HW358" s="87"/>
      <c r="HX358" s="73"/>
      <c r="HY358" s="74"/>
      <c r="HZ358" s="74"/>
      <c r="IA358" s="74"/>
      <c r="IB358" s="74"/>
      <c r="IC358" s="74"/>
      <c r="ID358" s="74"/>
      <c r="IE358" s="74"/>
      <c r="IF358" s="74"/>
      <c r="IG358" s="84"/>
      <c r="IH358" s="148"/>
      <c r="II358" s="149"/>
      <c r="IJ358" s="149"/>
      <c r="IK358" s="149"/>
      <c r="IL358" s="149"/>
      <c r="IM358" s="150"/>
      <c r="IN358" s="151"/>
      <c r="IO358" s="152"/>
      <c r="IP358" s="153"/>
      <c r="IQ358" s="149"/>
      <c r="IR358" s="149"/>
      <c r="IS358" s="149"/>
      <c r="IT358" s="149"/>
      <c r="IU358" s="149"/>
      <c r="IV358" s="149"/>
      <c r="IW358" s="154"/>
      <c r="IX358" s="151"/>
      <c r="IY358" s="149"/>
      <c r="IZ358" s="149"/>
      <c r="JA358" s="149"/>
      <c r="JB358" s="149"/>
      <c r="JC358" s="149"/>
      <c r="JD358" s="149"/>
      <c r="JE358" s="155"/>
      <c r="JF358" s="153"/>
      <c r="JG358" s="149"/>
      <c r="JH358" s="149"/>
      <c r="JI358" s="149"/>
      <c r="JJ358" s="149"/>
      <c r="JK358" s="149"/>
      <c r="JL358" s="149"/>
      <c r="JM358" s="154"/>
      <c r="JN358" s="151"/>
      <c r="JO358" s="149"/>
      <c r="JP358" s="149"/>
      <c r="JQ358" s="149"/>
      <c r="JR358" s="149"/>
      <c r="JS358" s="149"/>
      <c r="JT358" s="149"/>
      <c r="JU358" s="149"/>
      <c r="JV358" s="149"/>
      <c r="JW358" s="149"/>
      <c r="JX358" s="149"/>
      <c r="JY358" s="149"/>
      <c r="JZ358" s="155"/>
      <c r="KA358" s="151"/>
      <c r="KB358" s="149"/>
      <c r="KC358" s="149"/>
      <c r="KD358" s="149"/>
      <c r="KE358" s="155"/>
      <c r="KF358" s="153"/>
      <c r="KG358" s="149"/>
      <c r="KH358" s="149"/>
      <c r="KI358" s="149"/>
      <c r="KJ358" s="149"/>
      <c r="KK358" s="156"/>
      <c r="KL358" s="149"/>
      <c r="KM358" s="149"/>
      <c r="KN358" s="149"/>
      <c r="KO358" s="149"/>
      <c r="KP358" s="149"/>
      <c r="KQ358" s="149"/>
      <c r="KR358" s="149"/>
      <c r="KS358" s="154"/>
      <c r="KT358" s="154"/>
      <c r="KU358" s="154"/>
      <c r="KV358" s="154"/>
      <c r="KW358" s="151"/>
      <c r="KX358" s="149"/>
      <c r="KY358" s="149"/>
      <c r="KZ358" s="149"/>
      <c r="LA358" s="149"/>
      <c r="LB358" s="149"/>
      <c r="LC358" s="154"/>
      <c r="LD358" s="151"/>
      <c r="LE358" s="152"/>
      <c r="LF358" s="157"/>
      <c r="LG358" s="158"/>
      <c r="LH358" s="151"/>
      <c r="LI358" s="149"/>
      <c r="LJ358" s="147"/>
      <c r="LK358" s="147"/>
      <c r="LL358" s="147"/>
      <c r="LM358" s="159"/>
      <c r="LN358" s="153"/>
      <c r="LO358" s="149"/>
      <c r="LP358" s="149"/>
      <c r="LQ358" s="149"/>
      <c r="LR358" s="154"/>
      <c r="LS358" s="151"/>
      <c r="LT358" s="149"/>
      <c r="LU358" s="149"/>
      <c r="LV358" s="149"/>
      <c r="LW358" s="149"/>
      <c r="LX358" s="149"/>
      <c r="LY358" s="149"/>
      <c r="LZ358" s="149"/>
      <c r="MA358" s="155"/>
      <c r="MB358" s="153"/>
      <c r="MC358" s="149"/>
      <c r="MD358" s="149"/>
      <c r="ME358" s="149"/>
      <c r="MF358" s="149"/>
      <c r="MG358" s="149"/>
      <c r="MH358" s="149"/>
      <c r="MI358" s="149"/>
      <c r="MJ358" s="149"/>
      <c r="MK358" s="149"/>
      <c r="ML358" s="149"/>
      <c r="MM358" s="149"/>
      <c r="MN358" s="156"/>
      <c r="MO358" s="156"/>
      <c r="MP358" s="154"/>
      <c r="MQ358" s="151"/>
      <c r="MR358" s="149"/>
      <c r="MS358" s="149"/>
      <c r="MT358" s="149"/>
      <c r="MU358" s="149"/>
      <c r="MV358" s="156"/>
      <c r="MW358" s="149"/>
      <c r="MX358" s="149"/>
      <c r="MY358" s="149"/>
      <c r="MZ358" s="149"/>
      <c r="NA358" s="149"/>
      <c r="NB358" s="149"/>
      <c r="NC358" s="149"/>
      <c r="ND358" s="154"/>
      <c r="NE358" s="154"/>
      <c r="NF358" s="154"/>
      <c r="NG358" s="154"/>
      <c r="NH358" s="151"/>
      <c r="NI358" s="149"/>
      <c r="NJ358" s="149"/>
      <c r="NK358" s="149"/>
      <c r="NL358" s="149"/>
      <c r="NM358" s="149"/>
      <c r="NN358" s="94"/>
      <c r="NO358" s="151"/>
      <c r="NP358" s="160"/>
      <c r="NQ358" s="198" t="s">
        <v>1372</v>
      </c>
      <c r="NR358" s="196" t="s">
        <v>1378</v>
      </c>
      <c r="NS358" s="198"/>
      <c r="NT358" s="198"/>
      <c r="NU358" s="198"/>
      <c r="NV358" s="186" t="s">
        <v>908</v>
      </c>
      <c r="NW358" s="198" t="s">
        <v>908</v>
      </c>
      <c r="NX358" s="165" t="s">
        <v>908</v>
      </c>
      <c r="NY358" s="172" t="s">
        <v>908</v>
      </c>
      <c r="NZ358" s="165" t="s">
        <v>908</v>
      </c>
      <c r="OA358" s="166"/>
      <c r="OB358" s="166"/>
      <c r="OC358" s="166"/>
      <c r="OD358" s="141"/>
      <c r="OE358" s="140"/>
      <c r="OF358" s="141"/>
      <c r="OG358" s="140"/>
      <c r="OH358" s="173"/>
      <c r="OI358" s="174"/>
      <c r="OJ358" s="174"/>
      <c r="OK358" s="174"/>
      <c r="OL358" s="174"/>
      <c r="OM358" s="174"/>
      <c r="ON358" s="174"/>
      <c r="OO358" s="174"/>
      <c r="OP358" s="174"/>
      <c r="OQ358" s="175"/>
      <c r="OR358" s="114"/>
      <c r="OS358" s="115"/>
      <c r="OT358" s="115"/>
      <c r="OU358" s="115"/>
      <c r="OV358" s="115"/>
      <c r="OW358" s="115"/>
      <c r="OX358" s="115"/>
      <c r="OY358" s="116"/>
      <c r="OZ358" s="115"/>
      <c r="PA358" s="117"/>
      <c r="PB358" s="118"/>
      <c r="PC358" s="115"/>
      <c r="PD358" s="115"/>
      <c r="PE358" s="115"/>
      <c r="PF358" s="115"/>
      <c r="PG358" s="119"/>
      <c r="PH358" s="118"/>
      <c r="PI358" s="115"/>
      <c r="PJ358" s="115"/>
      <c r="PK358" s="115"/>
      <c r="PL358" s="115"/>
      <c r="PM358" s="119"/>
      <c r="PN358" s="118"/>
      <c r="PO358" s="115"/>
      <c r="PP358" s="115"/>
      <c r="PQ358" s="115"/>
      <c r="PR358" s="115"/>
      <c r="PS358" s="119"/>
      <c r="PT358" s="120"/>
      <c r="PU358" s="115"/>
      <c r="PV358" s="115"/>
      <c r="PW358" s="115"/>
      <c r="PX358" s="115"/>
      <c r="PY358" s="115"/>
      <c r="PZ358" s="115"/>
      <c r="QA358" s="116"/>
      <c r="QB358" s="115"/>
      <c r="QC358" s="121"/>
      <c r="QD358" s="120"/>
      <c r="QE358" s="115"/>
      <c r="QF358" s="115"/>
      <c r="QG358" s="115"/>
      <c r="QH358" s="115"/>
      <c r="QI358" s="115"/>
      <c r="QJ358" s="115"/>
      <c r="QK358" s="116"/>
      <c r="QL358" s="115"/>
      <c r="QM358" s="121"/>
      <c r="QN358" s="114"/>
      <c r="QO358" s="115"/>
      <c r="QP358" s="115"/>
      <c r="QQ358" s="115"/>
      <c r="QR358" s="115"/>
      <c r="QS358" s="115"/>
      <c r="QT358" s="114"/>
      <c r="QU358" s="115"/>
      <c r="QV358" s="115"/>
      <c r="QW358" s="115"/>
      <c r="QX358" s="115"/>
      <c r="QY358" s="115"/>
      <c r="QZ358" s="114"/>
      <c r="RA358" s="115"/>
      <c r="RB358" s="115"/>
      <c r="RC358" s="115"/>
      <c r="RD358" s="115"/>
      <c r="RE358" s="115"/>
      <c r="RF358" s="122"/>
      <c r="RG358" s="115"/>
      <c r="RH358" s="115"/>
      <c r="RI358" s="115"/>
      <c r="RJ358" s="115"/>
      <c r="RK358" s="115"/>
      <c r="RL358" s="115"/>
      <c r="RM358" s="115"/>
      <c r="RN358" s="115"/>
      <c r="RO358" s="115"/>
      <c r="RP358" s="119"/>
      <c r="RQ358" s="118"/>
      <c r="RR358" s="115"/>
      <c r="RS358" s="119"/>
      <c r="RT358" s="118"/>
      <c r="RU358" s="119"/>
      <c r="RV358" s="118"/>
      <c r="RW358" s="115"/>
      <c r="RX358" s="119"/>
      <c r="RY358" s="118"/>
      <c r="RZ358" s="115"/>
      <c r="SA358" s="117"/>
      <c r="SB358" s="118"/>
      <c r="SC358" s="115"/>
      <c r="SD358" s="115"/>
      <c r="SE358" s="115"/>
      <c r="SF358" s="115"/>
      <c r="SG358" s="115"/>
      <c r="SH358" s="115"/>
      <c r="SI358" s="115"/>
      <c r="SJ358" s="115"/>
      <c r="SK358" s="115"/>
      <c r="SL358" s="115"/>
      <c r="SM358" s="121"/>
      <c r="SN358" s="115"/>
      <c r="SO358" s="115"/>
      <c r="SP358" s="115"/>
      <c r="SQ358" s="115"/>
      <c r="SR358" s="115"/>
      <c r="SS358" s="121"/>
      <c r="ST358" s="118"/>
      <c r="SU358" s="115"/>
      <c r="SV358" s="115"/>
      <c r="SW358" s="115"/>
      <c r="SX358" s="115"/>
      <c r="SY358" s="115"/>
      <c r="SZ358" s="115"/>
      <c r="TA358" s="115"/>
      <c r="TB358" s="115"/>
      <c r="TC358" s="115"/>
      <c r="TD358" s="115"/>
      <c r="TE358" s="117"/>
      <c r="TF358" s="118"/>
      <c r="TG358" s="115"/>
      <c r="TH358" s="115"/>
      <c r="TI358" s="115"/>
      <c r="TJ358" s="115"/>
      <c r="TK358" s="115"/>
      <c r="TL358" s="117"/>
      <c r="TM358" s="118"/>
      <c r="TN358" s="115"/>
      <c r="TO358" s="115"/>
      <c r="TP358" s="115"/>
      <c r="TQ358" s="115"/>
      <c r="TR358" s="115"/>
      <c r="TS358" s="119"/>
      <c r="TT358" s="120"/>
      <c r="TU358" s="115"/>
      <c r="TV358" s="115"/>
      <c r="TW358" s="115"/>
      <c r="TX358" s="115"/>
      <c r="TY358" s="115"/>
      <c r="TZ358" s="121"/>
      <c r="UA358" s="132"/>
      <c r="UB358" s="7" t="s">
        <v>1</v>
      </c>
    </row>
    <row r="359" spans="1:548" x14ac:dyDescent="0.15">
      <c r="A359" s="183">
        <v>351</v>
      </c>
      <c r="B359" s="200" t="s">
        <v>1378</v>
      </c>
      <c r="C359" s="143"/>
      <c r="D359" s="143"/>
      <c r="E359" s="161" t="s">
        <v>518</v>
      </c>
      <c r="F359" s="65">
        <v>66</v>
      </c>
      <c r="G359" s="65" t="s">
        <v>908</v>
      </c>
      <c r="H359" s="144" t="s">
        <v>922</v>
      </c>
      <c r="I359" s="66" t="s">
        <v>521</v>
      </c>
      <c r="J359" s="67" t="s">
        <v>521</v>
      </c>
      <c r="K359" s="67" t="s">
        <v>521</v>
      </c>
      <c r="L359" s="67" t="s">
        <v>521</v>
      </c>
      <c r="M359" s="67" t="s">
        <v>521</v>
      </c>
      <c r="N359" s="67" t="s">
        <v>521</v>
      </c>
      <c r="O359" s="67" t="s">
        <v>521</v>
      </c>
      <c r="P359" s="67" t="s">
        <v>521</v>
      </c>
      <c r="Q359" s="67" t="s">
        <v>521</v>
      </c>
      <c r="R359" s="68" t="s">
        <v>521</v>
      </c>
      <c r="S359" s="69" t="s">
        <v>521</v>
      </c>
      <c r="T359" s="67" t="s">
        <v>521</v>
      </c>
      <c r="U359" s="67" t="s">
        <v>521</v>
      </c>
      <c r="V359" s="67" t="s">
        <v>521</v>
      </c>
      <c r="W359" s="67" t="s">
        <v>521</v>
      </c>
      <c r="X359" s="67" t="s">
        <v>521</v>
      </c>
      <c r="Y359" s="67" t="s">
        <v>521</v>
      </c>
      <c r="Z359" s="67" t="s">
        <v>521</v>
      </c>
      <c r="AA359" s="67" t="s">
        <v>521</v>
      </c>
      <c r="AB359" s="68" t="s">
        <v>521</v>
      </c>
      <c r="AC359" s="69" t="s">
        <v>521</v>
      </c>
      <c r="AD359" s="67" t="s">
        <v>521</v>
      </c>
      <c r="AE359" s="67" t="s">
        <v>521</v>
      </c>
      <c r="AF359" s="67" t="s">
        <v>521</v>
      </c>
      <c r="AG359" s="67" t="s">
        <v>521</v>
      </c>
      <c r="AH359" s="67" t="s">
        <v>521</v>
      </c>
      <c r="AI359" s="67" t="s">
        <v>521</v>
      </c>
      <c r="AJ359" s="67" t="s">
        <v>521</v>
      </c>
      <c r="AK359" s="67" t="s">
        <v>521</v>
      </c>
      <c r="AL359" s="68" t="s">
        <v>521</v>
      </c>
      <c r="AM359" s="69" t="s">
        <v>521</v>
      </c>
      <c r="AN359" s="67" t="s">
        <v>521</v>
      </c>
      <c r="AO359" s="67" t="s">
        <v>521</v>
      </c>
      <c r="AP359" s="67" t="s">
        <v>521</v>
      </c>
      <c r="AQ359" s="67" t="s">
        <v>521</v>
      </c>
      <c r="AR359" s="67" t="s">
        <v>521</v>
      </c>
      <c r="AS359" s="67" t="s">
        <v>521</v>
      </c>
      <c r="AT359" s="67" t="s">
        <v>521</v>
      </c>
      <c r="AU359" s="67" t="s">
        <v>521</v>
      </c>
      <c r="AV359" s="68" t="s">
        <v>521</v>
      </c>
      <c r="AW359" s="69" t="s">
        <v>521</v>
      </c>
      <c r="AX359" s="67" t="s">
        <v>521</v>
      </c>
      <c r="AY359" s="67" t="s">
        <v>521</v>
      </c>
      <c r="AZ359" s="67" t="s">
        <v>521</v>
      </c>
      <c r="BA359" s="67" t="s">
        <v>521</v>
      </c>
      <c r="BB359" s="67" t="s">
        <v>521</v>
      </c>
      <c r="BC359" s="67" t="s">
        <v>521</v>
      </c>
      <c r="BD359" s="67" t="s">
        <v>521</v>
      </c>
      <c r="BE359" s="67" t="s">
        <v>521</v>
      </c>
      <c r="BF359" s="68" t="s">
        <v>521</v>
      </c>
      <c r="BG359" s="69" t="s">
        <v>521</v>
      </c>
      <c r="BH359" s="67" t="s">
        <v>521</v>
      </c>
      <c r="BI359" s="67" t="s">
        <v>521</v>
      </c>
      <c r="BJ359" s="67" t="s">
        <v>521</v>
      </c>
      <c r="BK359" s="67" t="s">
        <v>521</v>
      </c>
      <c r="BL359" s="67" t="s">
        <v>521</v>
      </c>
      <c r="BM359" s="67" t="s">
        <v>521</v>
      </c>
      <c r="BN359" s="67" t="s">
        <v>521</v>
      </c>
      <c r="BO359" s="67" t="s">
        <v>521</v>
      </c>
      <c r="BP359" s="68" t="s">
        <v>521</v>
      </c>
      <c r="BQ359" s="70" t="s">
        <v>521</v>
      </c>
      <c r="BR359" s="67" t="s">
        <v>521</v>
      </c>
      <c r="BS359" s="67" t="s">
        <v>521</v>
      </c>
      <c r="BT359" s="67" t="s">
        <v>521</v>
      </c>
      <c r="BU359" s="67" t="s">
        <v>521</v>
      </c>
      <c r="BV359" s="67" t="s">
        <v>521</v>
      </c>
      <c r="BW359" s="67" t="s">
        <v>521</v>
      </c>
      <c r="BX359" s="67" t="s">
        <v>521</v>
      </c>
      <c r="BY359" s="67" t="s">
        <v>521</v>
      </c>
      <c r="BZ359" s="68" t="s">
        <v>521</v>
      </c>
      <c r="CA359" s="69" t="s">
        <v>521</v>
      </c>
      <c r="CB359" s="67" t="s">
        <v>521</v>
      </c>
      <c r="CC359" s="67" t="s">
        <v>521</v>
      </c>
      <c r="CD359" s="67" t="s">
        <v>521</v>
      </c>
      <c r="CE359" s="67" t="s">
        <v>521</v>
      </c>
      <c r="CF359" s="67" t="s">
        <v>521</v>
      </c>
      <c r="CG359" s="67" t="s">
        <v>521</v>
      </c>
      <c r="CH359" s="67" t="s">
        <v>521</v>
      </c>
      <c r="CI359" s="67" t="s">
        <v>521</v>
      </c>
      <c r="CJ359" s="68" t="s">
        <v>521</v>
      </c>
      <c r="CK359" s="69" t="s">
        <v>521</v>
      </c>
      <c r="CL359" s="67" t="s">
        <v>521</v>
      </c>
      <c r="CM359" s="67" t="s">
        <v>521</v>
      </c>
      <c r="CN359" s="67" t="s">
        <v>521</v>
      </c>
      <c r="CO359" s="67" t="s">
        <v>521</v>
      </c>
      <c r="CP359" s="67" t="s">
        <v>521</v>
      </c>
      <c r="CQ359" s="67" t="s">
        <v>521</v>
      </c>
      <c r="CR359" s="67" t="s">
        <v>521</v>
      </c>
      <c r="CS359" s="67" t="s">
        <v>521</v>
      </c>
      <c r="CT359" s="68" t="s">
        <v>521</v>
      </c>
      <c r="CU359" s="69" t="s">
        <v>521</v>
      </c>
      <c r="CV359" s="67" t="s">
        <v>521</v>
      </c>
      <c r="CW359" s="67" t="s">
        <v>521</v>
      </c>
      <c r="CX359" s="67" t="s">
        <v>521</v>
      </c>
      <c r="CY359" s="67" t="s">
        <v>521</v>
      </c>
      <c r="CZ359" s="67" t="s">
        <v>521</v>
      </c>
      <c r="DA359" s="67" t="s">
        <v>521</v>
      </c>
      <c r="DB359" s="67" t="s">
        <v>521</v>
      </c>
      <c r="DC359" s="67" t="s">
        <v>521</v>
      </c>
      <c r="DD359" s="68" t="s">
        <v>521</v>
      </c>
      <c r="DE359" s="69" t="s">
        <v>521</v>
      </c>
      <c r="DF359" s="71" t="s">
        <v>521</v>
      </c>
      <c r="DG359" s="67" t="s">
        <v>521</v>
      </c>
      <c r="DH359" s="67" t="s">
        <v>521</v>
      </c>
      <c r="DI359" s="67" t="s">
        <v>521</v>
      </c>
      <c r="DJ359" s="67" t="s">
        <v>521</v>
      </c>
      <c r="DK359" s="67" t="s">
        <v>521</v>
      </c>
      <c r="DL359" s="67" t="s">
        <v>521</v>
      </c>
      <c r="DM359" s="67" t="s">
        <v>521</v>
      </c>
      <c r="DN359" s="68" t="s">
        <v>521</v>
      </c>
      <c r="DO359" s="70" t="s">
        <v>521</v>
      </c>
      <c r="DP359" s="71" t="s">
        <v>521</v>
      </c>
      <c r="DQ359" s="67" t="s">
        <v>521</v>
      </c>
      <c r="DR359" s="67" t="s">
        <v>521</v>
      </c>
      <c r="DS359" s="67" t="s">
        <v>521</v>
      </c>
      <c r="DT359" s="67" t="s">
        <v>521</v>
      </c>
      <c r="DU359" s="67" t="s">
        <v>521</v>
      </c>
      <c r="DV359" s="67" t="s">
        <v>521</v>
      </c>
      <c r="DW359" s="67" t="s">
        <v>521</v>
      </c>
      <c r="DX359" s="72" t="s">
        <v>521</v>
      </c>
      <c r="DY359" s="146" t="s">
        <v>522</v>
      </c>
      <c r="DZ359" s="74" t="s">
        <v>522</v>
      </c>
      <c r="EA359" s="74" t="s">
        <v>522</v>
      </c>
      <c r="EB359" s="74">
        <v>2</v>
      </c>
      <c r="EC359" s="75">
        <v>3</v>
      </c>
      <c r="ED359" s="168" t="s">
        <v>522</v>
      </c>
      <c r="EE359" s="74" t="s">
        <v>522</v>
      </c>
      <c r="EF359" s="74" t="s">
        <v>522</v>
      </c>
      <c r="EG359" s="74" t="s">
        <v>522</v>
      </c>
      <c r="EH359" s="77" t="s">
        <v>522</v>
      </c>
      <c r="EI359" s="73" t="s">
        <v>522</v>
      </c>
      <c r="EJ359" s="74" t="s">
        <v>522</v>
      </c>
      <c r="EK359" s="74">
        <v>100</v>
      </c>
      <c r="EL359" s="74">
        <v>500</v>
      </c>
      <c r="EM359" s="75">
        <v>1000</v>
      </c>
      <c r="EN359" s="78" t="s">
        <v>522</v>
      </c>
      <c r="EO359" s="79" t="s">
        <v>522</v>
      </c>
      <c r="EP359" s="79" t="s">
        <v>522</v>
      </c>
      <c r="EQ359" s="79" t="s">
        <v>522</v>
      </c>
      <c r="ER359" s="80" t="s">
        <v>522</v>
      </c>
      <c r="ES359" s="128" t="s">
        <v>523</v>
      </c>
      <c r="ET359" s="82" t="s">
        <v>1379</v>
      </c>
      <c r="EU359" s="83">
        <v>4</v>
      </c>
      <c r="EV359" s="146">
        <v>93</v>
      </c>
      <c r="EW359" s="147">
        <v>38</v>
      </c>
      <c r="EX359" s="147">
        <v>47</v>
      </c>
      <c r="EY359" s="147">
        <v>49</v>
      </c>
      <c r="EZ359" s="147">
        <v>19</v>
      </c>
      <c r="FA359" s="147">
        <v>13</v>
      </c>
      <c r="FB359" s="147">
        <v>20</v>
      </c>
      <c r="FC359" s="147">
        <v>12</v>
      </c>
      <c r="FD359" s="74">
        <v>66</v>
      </c>
      <c r="FE359" s="84">
        <f t="shared" ref="FE359:FE369" si="842">EX359+FC359</f>
        <v>59</v>
      </c>
      <c r="FF359" s="73">
        <f>RANK(EV359,$EV$9:$EV$497,0)</f>
        <v>105</v>
      </c>
      <c r="FG359" s="74">
        <f>RANK(EW359,$EW$9:$EW$497,0)</f>
        <v>244</v>
      </c>
      <c r="FH359" s="74">
        <f>RANK(EX359,$EX$9:$EX$497,0)</f>
        <v>155</v>
      </c>
      <c r="FI359" s="74">
        <f>RANK(EY359,$EY$9:$EY$497,0)</f>
        <v>133</v>
      </c>
      <c r="FJ359" s="74">
        <f>RANK(EZ359,$EZ$9:$EZ$497,0)</f>
        <v>209</v>
      </c>
      <c r="FK359" s="74">
        <f>RANK(FA359,$FA$9:$FA$497,0)</f>
        <v>267</v>
      </c>
      <c r="FL359" s="74">
        <f>RANK(FB359,$FB$9:$FB$497,0)</f>
        <v>325</v>
      </c>
      <c r="FM359" s="74">
        <f>RANK(FC359,$FC$9:$FC$497,0)</f>
        <v>364</v>
      </c>
      <c r="FN359" s="74">
        <f>RANK(FD359,$FD$9:$FD$497,0)</f>
        <v>225</v>
      </c>
      <c r="FO359" s="84">
        <f>RANK(FE359,$FE$9:$FE$497,0)</f>
        <v>275</v>
      </c>
      <c r="FP359" s="73">
        <f>COUNTIFS($EV$9:$EV$497,"&gt;"&amp;EV359,$ES$9:$ES$497,ES359)+1</f>
        <v>40</v>
      </c>
      <c r="FQ359" s="74">
        <f>COUNTIFS($EW$9:$EW$497,"&gt;"&amp;EW359,$ES$9:$ES$497,ES359)+1</f>
        <v>38</v>
      </c>
      <c r="FR359" s="74">
        <f>COUNTIFS($EX$9:$EX$497,"&gt;"&amp;EX359,$ES$9:$ES$497,ES359)+1</f>
        <v>41</v>
      </c>
      <c r="FS359" s="74">
        <f>COUNTIFS($EY$9:$EY$497,"&gt;"&amp;EY359,$ES$9:$ES$497,ES359)+1</f>
        <v>49</v>
      </c>
      <c r="FT359" s="74">
        <f>COUNTIFS($EZ$9:$EZ$497,"&gt;"&amp;EZ359,$ES$9:$ES$497,ES359)+1</f>
        <v>40</v>
      </c>
      <c r="FU359" s="74">
        <f>COUNTIFS($FA$9:$FA$497,"&gt;"&amp;FA359,$ES$9:$ES$497,ES359)+1</f>
        <v>51</v>
      </c>
      <c r="FV359" s="74">
        <f>COUNTIFS($FB$9:$FB$497,"&gt;"&amp;FB359,$ES$9:$ES$497,ES359)+1</f>
        <v>44</v>
      </c>
      <c r="FW359" s="74">
        <f>COUNTIFS($FC$9:$FC$497,"&gt;"&amp;FC359,$ES$9:$ES$497,ES359)+1</f>
        <v>51</v>
      </c>
      <c r="FX359" s="74">
        <f>COUNTIFS($FD$9:$FD$497,"&gt;"&amp;FD359,$ES$9:$ES$497,ES359)+1</f>
        <v>45</v>
      </c>
      <c r="FY359" s="84">
        <f>COUNTIFS($FE$9:$FE$497,"&gt;"&amp;FE359,$ES$9:$ES$497,ES359)+1</f>
        <v>50</v>
      </c>
      <c r="FZ359" s="85">
        <f t="shared" ref="FZ359:FZ369" si="843">ROUND(EV359/$F359,2)</f>
        <v>1.41</v>
      </c>
      <c r="GA359" s="86">
        <f t="shared" ref="GA359:GA369" si="844">ROUND(EW359/$F359,2)</f>
        <v>0.57999999999999996</v>
      </c>
      <c r="GB359" s="86">
        <f t="shared" ref="GB359:GB369" si="845">ROUND(EX359/$F359,2)</f>
        <v>0.71</v>
      </c>
      <c r="GC359" s="86">
        <f t="shared" ref="GC359:GC369" si="846">ROUND(EY359/$F359,2)</f>
        <v>0.74</v>
      </c>
      <c r="GD359" s="86">
        <f t="shared" ref="GD359:GD369" si="847">ROUND(EZ359/$F359,2)</f>
        <v>0.28999999999999998</v>
      </c>
      <c r="GE359" s="86">
        <f t="shared" ref="GE359:GE369" si="848">ROUND(FA359/$F359,2)</f>
        <v>0.2</v>
      </c>
      <c r="GF359" s="86">
        <f t="shared" ref="GF359:GF369" si="849">ROUND(FB359/$F359,2)</f>
        <v>0.3</v>
      </c>
      <c r="GG359" s="86">
        <f t="shared" ref="GG359:GG369" si="850">ROUND(FC359/$F359,2)</f>
        <v>0.18</v>
      </c>
      <c r="GH359" s="86">
        <f t="shared" ref="GH359:GH369" si="851">ROUND(FD359/$F359,2)</f>
        <v>1</v>
      </c>
      <c r="GI359" s="87">
        <f t="shared" ref="GI359:GI369" si="852">ROUND(FE359/$F359,2)</f>
        <v>0.89</v>
      </c>
      <c r="GJ359" s="85">
        <f>ROUND(((FZ359-AVERAGE(FZ$9:FZ$497))/STDEVP(FZ$9:FZ$497)*10+50),2)</f>
        <v>67.260000000000005</v>
      </c>
      <c r="GK359" s="86">
        <f>ROUND(((GA359-AVERAGE(GA$9:GA$497))/STDEVP(GA$9:GA$497)*10+50),2)</f>
        <v>46.7</v>
      </c>
      <c r="GL359" s="86">
        <f>ROUND(((GB359-AVERAGE(GB$9:GB$497))/STDEVP(GB$9:GB$497)*10+50),2)</f>
        <v>54.78</v>
      </c>
      <c r="GM359" s="86">
        <f>ROUND(((GC359-AVERAGE(GC$9:GC$497))/STDEVP(GC$9:GC$497)*10+50),2)</f>
        <v>60.72</v>
      </c>
      <c r="GN359" s="86">
        <f>ROUND(((GD359-AVERAGE(GD$9:GD$497))/STDEVP(GD$9:GD$497)*10+50),2)</f>
        <v>46.5</v>
      </c>
      <c r="GO359" s="86">
        <f>ROUND(((GE359-AVERAGE(GE$9:GE$497))/STDEVP(GE$9:GE$497)*10+50),2)</f>
        <v>44.61</v>
      </c>
      <c r="GP359" s="86">
        <f>ROUND(((GF359-AVERAGE(GF$9:GF$497))/STDEVP(GF$9:GF$497)*10+50),2)</f>
        <v>39.450000000000003</v>
      </c>
      <c r="GQ359" s="86">
        <f>ROUND(((GG359-AVERAGE(GG$9:GG$497))/STDEVP(GG$9:GG$497)*10+50),2)</f>
        <v>35.89</v>
      </c>
      <c r="GR359" s="86">
        <f>ROUND(((GH359-AVERAGE(GH$9:GH$497))/STDEVP(GH$9:GH$497)*10+50),2)</f>
        <v>50.92</v>
      </c>
      <c r="GS359" s="87">
        <f>ROUND(((GI359-AVERAGE(GI$9:GI$497))/STDEVP(GI$9:GI$497)*10+50),2)</f>
        <v>43.2</v>
      </c>
      <c r="GT359" s="73">
        <f>RANK(GJ359,$GJ$9:$GJ$497,0)</f>
        <v>19</v>
      </c>
      <c r="GU359" s="74">
        <f>RANK(GK359,$GK$9:$GK$497,0)</f>
        <v>241</v>
      </c>
      <c r="GV359" s="74">
        <f>RANK(GL359,$GL$9:$GL$497,0)</f>
        <v>126</v>
      </c>
      <c r="GW359" s="74">
        <f>RANK(GM359,$GM$9:$GM$497,0)</f>
        <v>50</v>
      </c>
      <c r="GX359" s="74">
        <f>RANK(GN359,$GN$9:$GN$497,0)</f>
        <v>213</v>
      </c>
      <c r="GY359" s="74">
        <f>RANK(GO359,$GO$9:$GO$497,0)</f>
        <v>281</v>
      </c>
      <c r="GZ359" s="74">
        <f>RANK(GP359,$GP$9:$GP$497,0)</f>
        <v>366</v>
      </c>
      <c r="HA359" s="74">
        <f>RANK(GQ359,$GQ$9:$GQ$497,0)</f>
        <v>400</v>
      </c>
      <c r="HB359" s="74">
        <f>RANK(GR359,$GR$9:$GR$497,0)</f>
        <v>165</v>
      </c>
      <c r="HC359" s="84">
        <f>RANK(GS359,$GS$9:$GS$497,0)</f>
        <v>315</v>
      </c>
      <c r="HD359" s="85">
        <f>ROUND(AVERAGEIF($ES$9:$ES$497,$ES359,$FZ$9:$FZ$497),2)</f>
        <v>1.1399999999999999</v>
      </c>
      <c r="HE359" s="86">
        <f>ROUND(AVERAGEIF($ES$9:$ES$497,$ES359,$GA$9:$GA$497),2)</f>
        <v>0.46</v>
      </c>
      <c r="HF359" s="86">
        <f>ROUND(AVERAGEIF($ES$9:$ES$497,$ES359,$GB$9:$GB$497),2)</f>
        <v>0.65</v>
      </c>
      <c r="HG359" s="86">
        <f>ROUND(AVERAGEIF($ES$9:$ES$497,$ES359,$GC$9:$GC$497),2)</f>
        <v>0.74</v>
      </c>
      <c r="HH359" s="86">
        <f>ROUND(AVERAGEIF($ES$9:$ES$497,$ES359,$GD$9:$GD$497),2)</f>
        <v>0.27</v>
      </c>
      <c r="HI359" s="86">
        <f>ROUND(AVERAGEIF($ES$9:$ES$497,$ES359,$GE$9:$GE$497),2)</f>
        <v>0.23</v>
      </c>
      <c r="HJ359" s="86">
        <f>ROUND(AVERAGEIF($ES$9:$ES$497,$ES359,$GF$9:$GF$497),2)</f>
        <v>0.3</v>
      </c>
      <c r="HK359" s="86">
        <f>ROUND(AVERAGEIF($ES$9:$ES$497,$ES359,$GG$9:$GG$497),2)</f>
        <v>0.28000000000000003</v>
      </c>
      <c r="HL359" s="86">
        <f>ROUND(AVERAGEIF($ES$9:$ES$497,$ES359,$GH$9:$GH$497),2)</f>
        <v>0.92</v>
      </c>
      <c r="HM359" s="87">
        <f>ROUND(AVERAGEIF($ES$9:$ES$497,$ES359,$GI$9:$GI$497),2)</f>
        <v>0.93</v>
      </c>
      <c r="HN359" s="88">
        <f t="shared" ref="HN359:HN369" si="853">FZ359-HD359</f>
        <v>0.27</v>
      </c>
      <c r="HO359" s="89">
        <f t="shared" ref="HO359:HO369" si="854">GA359-HE359</f>
        <v>0.11999999999999994</v>
      </c>
      <c r="HP359" s="89">
        <f t="shared" ref="HP359:HP369" si="855">GB359-HF359</f>
        <v>5.9999999999999942E-2</v>
      </c>
      <c r="HQ359" s="89">
        <f t="shared" ref="HQ359:HQ369" si="856">GC359-HG359</f>
        <v>0</v>
      </c>
      <c r="HR359" s="89">
        <f t="shared" ref="HR359:HR369" si="857">GD359-HH359</f>
        <v>1.9999999999999962E-2</v>
      </c>
      <c r="HS359" s="89">
        <f t="shared" ref="HS359:HS369" si="858">GE359-HI359</f>
        <v>-0.03</v>
      </c>
      <c r="HT359" s="89">
        <f t="shared" ref="HT359:HT369" si="859">GF359-HJ359</f>
        <v>0</v>
      </c>
      <c r="HU359" s="89">
        <f t="shared" ref="HU359:HU369" si="860">GG359-HK359</f>
        <v>-0.10000000000000003</v>
      </c>
      <c r="HV359" s="89">
        <f t="shared" ref="HV359:HV369" si="861">GH359-HL359</f>
        <v>7.999999999999996E-2</v>
      </c>
      <c r="HW359" s="90">
        <f t="shared" ref="HW359:HW369" si="862">GI359-HM359</f>
        <v>-4.0000000000000036E-2</v>
      </c>
      <c r="HX359" s="73">
        <f>COUNTIFS($FZ$9:$FZ$497,"&gt;"&amp;FZ359,$ES$9:$ES$497,$ES359)+1</f>
        <v>11</v>
      </c>
      <c r="HY359" s="74">
        <f>COUNTIFS($GA$9:$GA$497,"&gt;"&amp;GA359,$ES$9:$ES$497,$ES359)+1</f>
        <v>13</v>
      </c>
      <c r="HZ359" s="74">
        <f>COUNTIFS($GB$9:$GB$497,"&gt;"&amp;GB359,$ES$9:$ES$497,$ES359)+1</f>
        <v>31</v>
      </c>
      <c r="IA359" s="74">
        <f>COUNTIFS($GC$9:$GC$497,"&gt;"&amp;GC359,$ES$9:$ES$497,$ES359)+1</f>
        <v>38</v>
      </c>
      <c r="IB359" s="74">
        <f>COUNTIFS($GD$9:$GD$497,"&gt;"&amp;GD359,$ES$9:$ES$497,$ES359)+1</f>
        <v>27</v>
      </c>
      <c r="IC359" s="74">
        <f>COUNTIFS($GE$9:$GE$497,"&gt;"&amp;GE359,$ES$9:$ES$497,$ES359)+1</f>
        <v>46</v>
      </c>
      <c r="ID359" s="74">
        <f>COUNTIFS($GF$9:$GF$497,"&gt;"&amp;GF359,$ES$9:$ES$497,$ES359)+1</f>
        <v>34</v>
      </c>
      <c r="IE359" s="74">
        <f>COUNTIFS($GG$9:$GG$497,"&gt;"&amp;GG359,$ES$9:$ES$497,$ES359)+1</f>
        <v>58</v>
      </c>
      <c r="IF359" s="74">
        <f>COUNTIFS($GH$9:$GH$497,"&gt;"&amp;GH359,$ES$9:$ES$497,$ES359)+1</f>
        <v>34</v>
      </c>
      <c r="IG359" s="84">
        <f>COUNTIFS($GI$9:$GI$497,"&gt;"&amp;GI359,$ES$9:$ES$497,$ES359)+1</f>
        <v>48</v>
      </c>
      <c r="IH359" s="148"/>
      <c r="II359" s="149"/>
      <c r="IJ359" s="149"/>
      <c r="IK359" s="149"/>
      <c r="IL359" s="149"/>
      <c r="IM359" s="150"/>
      <c r="IN359" s="151"/>
      <c r="IO359" s="152"/>
      <c r="IP359" s="153"/>
      <c r="IQ359" s="149"/>
      <c r="IR359" s="149"/>
      <c r="IS359" s="149"/>
      <c r="IT359" s="149"/>
      <c r="IU359" s="149"/>
      <c r="IV359" s="149"/>
      <c r="IW359" s="154"/>
      <c r="IX359" s="151"/>
      <c r="IY359" s="149"/>
      <c r="IZ359" s="149"/>
      <c r="JA359" s="149"/>
      <c r="JB359" s="149"/>
      <c r="JC359" s="149"/>
      <c r="JD359" s="149"/>
      <c r="JE359" s="155"/>
      <c r="JF359" s="153"/>
      <c r="JG359" s="149"/>
      <c r="JH359" s="149"/>
      <c r="JI359" s="149"/>
      <c r="JJ359" s="149"/>
      <c r="JK359" s="149"/>
      <c r="JL359" s="149"/>
      <c r="JM359" s="154"/>
      <c r="JN359" s="151"/>
      <c r="JO359" s="149"/>
      <c r="JP359" s="149"/>
      <c r="JQ359" s="149"/>
      <c r="JR359" s="149"/>
      <c r="JS359" s="149"/>
      <c r="JT359" s="149"/>
      <c r="JU359" s="149"/>
      <c r="JV359" s="149"/>
      <c r="JW359" s="149"/>
      <c r="JX359" s="149"/>
      <c r="JY359" s="149"/>
      <c r="JZ359" s="155"/>
      <c r="KA359" s="151"/>
      <c r="KB359" s="149"/>
      <c r="KC359" s="149"/>
      <c r="KD359" s="149"/>
      <c r="KE359" s="155"/>
      <c r="KF359" s="153"/>
      <c r="KG359" s="149"/>
      <c r="KH359" s="149"/>
      <c r="KI359" s="149"/>
      <c r="KJ359" s="149"/>
      <c r="KK359" s="156"/>
      <c r="KL359" s="149"/>
      <c r="KM359" s="149"/>
      <c r="KN359" s="149"/>
      <c r="KO359" s="149"/>
      <c r="KP359" s="149"/>
      <c r="KQ359" s="149"/>
      <c r="KR359" s="149"/>
      <c r="KS359" s="154"/>
      <c r="KT359" s="154"/>
      <c r="KU359" s="154"/>
      <c r="KV359" s="154"/>
      <c r="KW359" s="151"/>
      <c r="KX359" s="149"/>
      <c r="KY359" s="149"/>
      <c r="KZ359" s="149"/>
      <c r="LA359" s="149"/>
      <c r="LB359" s="149"/>
      <c r="LC359" s="154"/>
      <c r="LD359" s="151"/>
      <c r="LE359" s="152"/>
      <c r="LF359" s="157"/>
      <c r="LG359" s="158"/>
      <c r="LH359" s="151"/>
      <c r="LI359" s="149"/>
      <c r="LJ359" s="147"/>
      <c r="LK359" s="147"/>
      <c r="LL359" s="147"/>
      <c r="LM359" s="159"/>
      <c r="LN359" s="153"/>
      <c r="LO359" s="149"/>
      <c r="LP359" s="149"/>
      <c r="LQ359" s="149"/>
      <c r="LR359" s="154"/>
      <c r="LS359" s="151"/>
      <c r="LT359" s="149"/>
      <c r="LU359" s="149"/>
      <c r="LV359" s="149"/>
      <c r="LW359" s="149"/>
      <c r="LX359" s="149"/>
      <c r="LY359" s="149"/>
      <c r="LZ359" s="149"/>
      <c r="MA359" s="155"/>
      <c r="MB359" s="153"/>
      <c r="MC359" s="149"/>
      <c r="MD359" s="149"/>
      <c r="ME359" s="149"/>
      <c r="MF359" s="149"/>
      <c r="MG359" s="149"/>
      <c r="MH359" s="149"/>
      <c r="MI359" s="149"/>
      <c r="MJ359" s="149"/>
      <c r="MK359" s="149"/>
      <c r="ML359" s="149"/>
      <c r="MM359" s="149"/>
      <c r="MN359" s="156"/>
      <c r="MO359" s="156"/>
      <c r="MP359" s="154"/>
      <c r="MQ359" s="151"/>
      <c r="MR359" s="149"/>
      <c r="MS359" s="149"/>
      <c r="MT359" s="149"/>
      <c r="MU359" s="149"/>
      <c r="MV359" s="156"/>
      <c r="MW359" s="149"/>
      <c r="MX359" s="149"/>
      <c r="MY359" s="149"/>
      <c r="MZ359" s="149"/>
      <c r="NA359" s="149"/>
      <c r="NB359" s="149"/>
      <c r="NC359" s="149"/>
      <c r="ND359" s="154"/>
      <c r="NE359" s="154"/>
      <c r="NF359" s="154"/>
      <c r="NG359" s="154"/>
      <c r="NH359" s="151"/>
      <c r="NI359" s="149"/>
      <c r="NJ359" s="149"/>
      <c r="NK359" s="149"/>
      <c r="NL359" s="149"/>
      <c r="NM359" s="149"/>
      <c r="NN359" s="94"/>
      <c r="NO359" s="151"/>
      <c r="NP359" s="160"/>
      <c r="NQ359" s="198" t="s">
        <v>1375</v>
      </c>
      <c r="NR359" s="196" t="s">
        <v>1380</v>
      </c>
      <c r="NS359" s="198"/>
      <c r="NT359" s="198" t="s">
        <v>917</v>
      </c>
      <c r="NU359" s="198"/>
      <c r="NV359" s="186">
        <v>44313</v>
      </c>
      <c r="NW359" s="198" t="s">
        <v>1381</v>
      </c>
      <c r="NX359" s="165" t="s">
        <v>1382</v>
      </c>
      <c r="NY359" s="138" t="s">
        <v>1383</v>
      </c>
      <c r="NZ359" s="165" t="s">
        <v>1382</v>
      </c>
      <c r="OA359" s="166"/>
      <c r="OB359" s="166"/>
      <c r="OC359" s="166"/>
      <c r="OD359" s="108">
        <v>0</v>
      </c>
      <c r="OE359" s="109">
        <v>0</v>
      </c>
      <c r="OF359" s="110">
        <f>IF(ISERROR(ROUND(MAX(EI359/1,EJ359/EE359,EK359/EF359,EL359/EG359,EM359/EH359),0)),0,ROUND(MAX(EI359/1,EJ359/EE359,EK359/EF359,EL359/EG359,EM359/EH359),0))</f>
        <v>0</v>
      </c>
      <c r="OG359" s="109">
        <v>0</v>
      </c>
      <c r="OH359" s="111">
        <f>ROUND(AVERAGEIF($ES$9:$ES$497,$ES359,EV$9:EV$497),0)</f>
        <v>79</v>
      </c>
      <c r="OI359" s="112">
        <f>ROUND(AVERAGEIF($ES$9:$ES$497,$ES359,EW$9:EW$497),0)</f>
        <v>32</v>
      </c>
      <c r="OJ359" s="112">
        <f>ROUND(AVERAGEIF($ES$9:$ES$497,$ES359,EX$9:EX$497),0)</f>
        <v>45</v>
      </c>
      <c r="OK359" s="112">
        <f>ROUND(AVERAGEIF($ES$9:$ES$497,$ES359,EY$9:EY$497),0)</f>
        <v>53</v>
      </c>
      <c r="OL359" s="112">
        <f>ROUND(AVERAGEIF($ES$9:$ES$497,$ES359,EZ$9:EZ$497),0)</f>
        <v>20</v>
      </c>
      <c r="OM359" s="112">
        <f>ROUND(AVERAGEIF($ES$9:$ES$497,$ES359,FA$9:FA$497),0)</f>
        <v>18</v>
      </c>
      <c r="ON359" s="112">
        <f>ROUND(AVERAGEIF($ES$9:$ES$497,$ES359,FB$9:FB$497),0)</f>
        <v>23</v>
      </c>
      <c r="OO359" s="112">
        <f>ROUND(AVERAGEIF($ES$9:$ES$497,$ES359,FC$9:FC$497),0)</f>
        <v>23</v>
      </c>
      <c r="OP359" s="112">
        <f>ROUND(AVERAGEIF($ES$9:$ES$497,$ES359,FD$9:FD$497),0)</f>
        <v>64</v>
      </c>
      <c r="OQ359" s="113">
        <f>ROUND(AVERAGEIF($ES$9:$ES$497,$ES359,FE$9:FE$497),0)</f>
        <v>68</v>
      </c>
      <c r="OR359" s="114">
        <f>ROUND(EV359/MAX(EV$9:EV$497)*100,0)</f>
        <v>52</v>
      </c>
      <c r="OS359" s="115">
        <f>ROUND(EW359/MAX(EW$9:EW$497)*100,0)</f>
        <v>30</v>
      </c>
      <c r="OT359" s="115">
        <f>ROUND(EX359/MAX(EX$9:EX$497)*100,0)</f>
        <v>39</v>
      </c>
      <c r="OU359" s="115">
        <f>ROUND(EY359/MAX(EY$9:EY$497)*100,0)</f>
        <v>33</v>
      </c>
      <c r="OV359" s="115">
        <f>ROUND(EZ359/MAX(EZ$9:EZ$497)*100,0)</f>
        <v>15</v>
      </c>
      <c r="OW359" s="115">
        <f>ROUND(FA359/MAX(FA$9:FA$497)*100,0)</f>
        <v>12</v>
      </c>
      <c r="OX359" s="115">
        <f>ROUND(FB359/MAX(FB$9:FB$497)*100,0)</f>
        <v>15</v>
      </c>
      <c r="OY359" s="116">
        <f>ROUND(FC359/MAX(FC$9:FC$497)*100,0)</f>
        <v>8</v>
      </c>
      <c r="OZ359" s="115">
        <f>ROUND(FD359/MAX(FD$9:FD$497)*100,0)</f>
        <v>45</v>
      </c>
      <c r="PA359" s="117">
        <f>ROUND(FE359/MAX(FE$9:FE$497)*100,0)</f>
        <v>24</v>
      </c>
      <c r="PB359" s="118">
        <f t="shared" ref="PB359:PB369" si="863">OT359*3 + (OR359+OS359+OX359)*2 + (OU359+OY359)</f>
        <v>352</v>
      </c>
      <c r="PC359" s="115">
        <f t="shared" ref="PC359:PC369" si="864">OV359*3 + (OR359+OS359+OX359)*2 + (OU359+OY359)</f>
        <v>280</v>
      </c>
      <c r="PD359" s="115">
        <f t="shared" ref="PD359:PD369" si="865">(OT359+OV359)*3 + (OR359+OS359+OX359)*2 + (OU359+OY359)</f>
        <v>397</v>
      </c>
      <c r="PE359" s="115">
        <f t="shared" ref="PE359:PE369" si="866">(OT359+OY359)*3 + (OR359+OS359+OX359)*2 + (OU359)</f>
        <v>368</v>
      </c>
      <c r="PF359" s="115">
        <f t="shared" ref="PF359:PF369" si="867">(OR359+OU359)*3 + (OS359+OW359)*2 + OX359</f>
        <v>354</v>
      </c>
      <c r="PG359" s="119">
        <f t="shared" ref="PG359:PG369" si="868">OW359*3 + (OR359+OS359+OU359)*2 + OX359</f>
        <v>281</v>
      </c>
      <c r="PH359" s="118">
        <f>ROUND(PB359/MAX(PB$9:PB$497)*100,0)</f>
        <v>42</v>
      </c>
      <c r="PI359" s="115">
        <f>ROUND(PC359/MAX(PC$9:PC$497)*100,0)</f>
        <v>34</v>
      </c>
      <c r="PJ359" s="115">
        <f>ROUND(PD359/MAX(PD$9:PD$497)*100,0)</f>
        <v>42</v>
      </c>
      <c r="PK359" s="115">
        <f>ROUND(PE359/MAX(PE$9:PE$497)*100,0)</f>
        <v>37</v>
      </c>
      <c r="PL359" s="115">
        <f>ROUND(PF359/MAX(PF$9:PF$497)*100,0)</f>
        <v>50</v>
      </c>
      <c r="PM359" s="119">
        <f>ROUND(PG359/MAX(PG$9:PG$497)*100,0)</f>
        <v>41</v>
      </c>
      <c r="PN359" s="118">
        <f>RANK(PH359,PH$9:PH$497,0)</f>
        <v>232</v>
      </c>
      <c r="PO359" s="115">
        <f>RANK(PI359,PI$9:PI$497,0)</f>
        <v>263</v>
      </c>
      <c r="PP359" s="115">
        <f>RANK(PJ359,PJ$9:PJ$497,0)</f>
        <v>254</v>
      </c>
      <c r="PQ359" s="115">
        <f>RANK(PK359,PK$9:PK$497,0)</f>
        <v>262</v>
      </c>
      <c r="PR359" s="115">
        <f>RANK(PL359,PL$9:PL$497,0)</f>
        <v>198</v>
      </c>
      <c r="PS359" s="119">
        <f>RANK(PM359,PM$9:PM$497,0)</f>
        <v>228</v>
      </c>
      <c r="PT359" s="120">
        <f>ROUND(FZ359/MAX(FZ$9:FZ$497)*100,0)</f>
        <v>77</v>
      </c>
      <c r="PU359" s="115">
        <f>ROUND(GA359/MAX(GA$9:GA$497)*100,0)</f>
        <v>33</v>
      </c>
      <c r="PV359" s="115">
        <f>ROUND(GB359/MAX(GB$9:GB$497)*100,0)</f>
        <v>52</v>
      </c>
      <c r="PW359" s="115">
        <f>ROUND(GC359/MAX(GC$9:GC$497)*100,0)</f>
        <v>59</v>
      </c>
      <c r="PX359" s="115">
        <f>ROUND(GD359/MAX(GD$9:GD$497)*100,0)</f>
        <v>16</v>
      </c>
      <c r="PY359" s="115">
        <f>ROUND(GE359/MAX(GE$9:GE$497)*100,0)</f>
        <v>12</v>
      </c>
      <c r="PZ359" s="115">
        <f>ROUND(GF359/MAX(GF$9:GF$497)*100,0)</f>
        <v>14</v>
      </c>
      <c r="QA359" s="116">
        <f>ROUND(GG359/MAX(GG$9:GG$497)*100,0)</f>
        <v>10</v>
      </c>
      <c r="QB359" s="115">
        <f>ROUND(GH359/MAX(GH$9:GH$497)*100,0)</f>
        <v>44</v>
      </c>
      <c r="QC359" s="121">
        <f>ROUND(GI359/MAX(GI$9:GI$497)*100,0)</f>
        <v>28</v>
      </c>
      <c r="QD359" s="120">
        <f>ROUND(AVERAGEIF($ES$9:$ES$497,$ES359,PT$9:PT$497),0)</f>
        <v>62</v>
      </c>
      <c r="QE359" s="120">
        <f>ROUND(AVERAGEIF($ES$9:$ES$497,$ES359,PU$9:PU$497),0)</f>
        <v>26</v>
      </c>
      <c r="QF359" s="120">
        <f>ROUND(AVERAGEIF($ES$9:$ES$497,$ES359,PV$9:PV$497),0)</f>
        <v>48</v>
      </c>
      <c r="QG359" s="120">
        <f>ROUND(AVERAGEIF($ES$9:$ES$497,$ES359,PW$9:PW$497),0)</f>
        <v>58</v>
      </c>
      <c r="QH359" s="120">
        <f>ROUND(AVERAGEIF($ES$9:$ES$497,$ES359,PX$9:PX$497),0)</f>
        <v>15</v>
      </c>
      <c r="QI359" s="120">
        <f>ROUND(AVERAGEIF($ES$9:$ES$497,$ES359,PY$9:PY$497),0)</f>
        <v>14</v>
      </c>
      <c r="QJ359" s="120">
        <f>ROUND(AVERAGEIF($ES$9:$ES$497,$ES359,PZ$9:PZ$497),0)</f>
        <v>14</v>
      </c>
      <c r="QK359" s="120">
        <f>ROUND(AVERAGEIF($ES$9:$ES$497,$ES359,QA$9:QA$497),0)</f>
        <v>15</v>
      </c>
      <c r="QL359" s="120">
        <f>ROUND(AVERAGEIF($ES$9:$ES$497,$ES359,QB$9:QB$497),0)</f>
        <v>41</v>
      </c>
      <c r="QM359" s="120">
        <f>ROUND(AVERAGEIF($ES$9:$ES$497,$ES359,QC$9:QC$497),0)</f>
        <v>30</v>
      </c>
      <c r="QN359" s="114">
        <f t="shared" ref="QN359:QN369" si="869">PV359*4 + (PT359+PU359+PZ359)*2 + (PW359+QA359)</f>
        <v>525</v>
      </c>
      <c r="QO359" s="115">
        <f t="shared" ref="QO359:QO369" si="870">PX359*4 + (PT359+PU359+PZ359)*2 + (PW359+QA359)</f>
        <v>381</v>
      </c>
      <c r="QP359" s="115">
        <f t="shared" ref="QP359:QP369" si="871">(PV359+PX359)*4 + (PT359+PU359+PZ359)*2 + (PW359+QA359)</f>
        <v>589</v>
      </c>
      <c r="QQ359" s="115">
        <f t="shared" ref="QQ359:QQ369" si="872">(PV359+QA359)*4 + (PT359+PU359+PZ359)*2 + (PW359)</f>
        <v>555</v>
      </c>
      <c r="QR359" s="115">
        <f t="shared" ref="QR359:QR369" si="873">(PT359+PW359)*4 + (PU359+PY359)*2 + PZ359</f>
        <v>648</v>
      </c>
      <c r="QS359" s="119">
        <f t="shared" ref="QS359:QS369" si="874">PY359*4 + (PT359+PU359+PW359)*2 + PZ359</f>
        <v>400</v>
      </c>
      <c r="QT359" s="114">
        <f>ROUND((QN359-MIN(QN$9:QN$497))/(MAX(QN$9:QN$497)-MIN(QN$9:QN$497))*100,0)</f>
        <v>46</v>
      </c>
      <c r="QU359" s="115">
        <f>ROUND((QO359-MIN(QO$9:QO$497))/(MAX(QO$9:QO$497)-MIN(QO$9:QO$497))*100,0)</f>
        <v>25</v>
      </c>
      <c r="QV359" s="115">
        <f>ROUND((QP359-MIN(QP$9:QP$497))/(MAX(QP$9:QP$497)-MIN(QP$9:QP$497))*100,0)</f>
        <v>35</v>
      </c>
      <c r="QW359" s="115">
        <f>ROUND((QQ359-MIN(QQ$9:QQ$497))/(MAX(QQ$9:QQ$497)-MIN(QQ$9:QQ$497))*100,0)</f>
        <v>34</v>
      </c>
      <c r="QX359" s="115">
        <f>ROUND((QR359-MIN(QR$9:QR$497))/(MAX(QR$9:QR$497)-MIN(QR$9:QR$497))*100,0)</f>
        <v>71</v>
      </c>
      <c r="QY359" s="115">
        <f>ROUND((QS359-MIN(QS$9:QS$497))/(MAX(QS$9:QS$497)-MIN(QS$9:QS$497))*100,0)</f>
        <v>45</v>
      </c>
      <c r="QZ359" s="114">
        <f>RANK(QN359,QN$9:QN$497,0)</f>
        <v>135</v>
      </c>
      <c r="RA359" s="115">
        <f>RANK(QO359,QO$9:QO$497,0)</f>
        <v>210</v>
      </c>
      <c r="RB359" s="115">
        <f>RANK(QP359,QP$9:QP$497,0)</f>
        <v>158</v>
      </c>
      <c r="RC359" s="115">
        <f>RANK(QQ359,QQ$9:QQ$497,0)</f>
        <v>234</v>
      </c>
      <c r="RD359" s="115">
        <f>RANK(QR359,QR$9:QR$497,0)</f>
        <v>63</v>
      </c>
      <c r="RE359" s="115">
        <f>RANK(QS359,QS$9:QS$497,0)</f>
        <v>156</v>
      </c>
      <c r="RF359" s="122"/>
      <c r="RG359" s="115">
        <f>($RH$3*(IH359+IJ359)*100*100/MAX(EX$9:EX$497)*$RO$3) +($RH$3*(II359+IJ359)*100*100/MAX(EX$9:EX$497)*$RO$4) + ($RH$3*IK359*100*100/MAX(EX$9:EX$497)*0.098)</f>
        <v>0</v>
      </c>
      <c r="RH359" s="115">
        <f>($RH$4*IL359*100*100/MAX(EZ$9:EZ$497))*$RQ$3</f>
        <v>0</v>
      </c>
      <c r="RI359" s="115">
        <f>($RH$3*IM359*100*100/MAX(EY$9:EY$497))*$RQ$4</f>
        <v>0</v>
      </c>
      <c r="RJ359" s="115">
        <f>($RH$3*IN359*100*100/MAX(EX$9:EX$497))</f>
        <v>0</v>
      </c>
      <c r="RK359" s="115">
        <f>($RH$4*IO359*100*100/MAX(EZ$9:EZ$497))*$RQ$3</f>
        <v>0</v>
      </c>
      <c r="RL359" s="115">
        <f>(($RL$4*IP359*100*((100/MAX(EX$9:EX$497)+100/MAX(EZ$9:EZ$497))/2))+($RL$4*IQ359*100*((100/MAX(EX$9:EX$497)+100/MAX(EZ$9:EZ$497))/2))+($RL$4*IR359*100*((100/MAX(EX$9:EX$497)+100/MAX(EZ$9:EZ$497))/2))+($RL$4*IS359*100*((100/MAX(EX$9:EX$497)+100/MAX(EZ$9:EZ$497))/2))+($RL$4*IT359*100*((100/MAX(EX$9:EX$497)+100/MAX(EZ$9:EZ$497))/2))+($RL$4*IU359*100*((100/MAX(EX$9:EX$497)+100/MAX(EZ$9:EZ$497))/2))+($RL$4*IV359*100*((100/MAX(EX$9:EX$497)+100/MAX(EZ$9:EZ$497))/2))+($RL$4*IW359*100*((100/MAX(EX$9:EX$497)+100/MAX(EZ$9:EZ$497))/2)))*$RS$3</f>
        <v>0</v>
      </c>
      <c r="RM359" s="115">
        <f>(($RH$3*IX359*100*100/MAX(EX$9:EX$497))+($RH$3*IY359*100*100/MAX(EX$9:EX$497))+($RH$3*IZ359*100*100/MAX(EX$9:EX$497))+($RH$3*JA359*100*100/MAX(EX$9:EX$497))+($RH$3*JB359*100*100/MAX(EX$9:EX$497))+($RH$3*JC359*100*100/MAX(EX$9:EX$497))+($RH$3*JD359*100*100/MAX(EX$9:EX$497))+($RH$3*JE359*100*100/MAX(EX$9:EX$497)))*$RS$4</f>
        <v>0</v>
      </c>
      <c r="RN359" s="115">
        <f>(($RH$4*JF359*100*100/MAX(EZ$9:EZ$497)) + ($RH$4*JG359*100*100/MAX(EZ$9:EZ$497)) + ($RH$4*JH359*100*100/MAX(EZ$9:EZ$497)) + ($RH$4*JI359*100*100/MAX(EZ$9:EZ$497)) + ($RH$4*JJ359*100*100/MAX(EZ$9:EZ$497)) + ($RH$4*JK359*100*100/MAX(EZ$9:EZ$497)) + ($RH$4*JL359*100*100/MAX(EZ$9:EZ$497)) + ($RH$4*JM359*100*100/MAX(EZ$9:EZ$497)))*$RU$3</f>
        <v>0</v>
      </c>
      <c r="RO359" s="115">
        <f>(($RL$4*JN359*100*((100/MAX(EX$9:EX$497)+100/MAX(EZ$9:EZ$497))/2))+($RL$4*JO359*100*((100/MAX(EX$9:EX$497)+100/MAX(EZ$9:EZ$497))/2))+($RL$4*JP359*100*((100/MAX(EX$9:EX$497)+100/MAX(EZ$9:EZ$497))/2))+($RL$4*JQ359*100*((100/MAX(EX$9:EX$497)+100/MAX(EZ$9:EZ$497))/2))+($RL$4*JR359*100*((100/MAX(EX$9:EX$497)+100/MAX(EZ$9:EZ$497))/2))+($RL$4*JS359*100*((100/MAX(EX$9:EX$497)+100/MAX(EZ$9:EZ$497))/2))+($RL$4*JT359*100*((100/MAX(EX$9:EX$497)+100/MAX(EZ$9:EZ$497))/2))+($RL$4*JU359*100*((100/MAX(EX$9:EX$497)+100/MAX(EZ$9:EZ$497))/2))+($RL$4*JV359*100*((100/MAX(EX$9:EX$497)+100/MAX(EZ$9:EZ$497))/2))+($RL$4*JW359*100*((100/MAX(EX$9:EX$497)+100/MAX(EZ$9:EZ$497))/2))+($RL$4*JX359*100*((100/MAX(EX$9:EX$497)+100/MAX(EZ$9:EZ$497))/2))+($RL$4*JY359*100*((100/MAX(EX$9:EX$497)+100/MAX(EZ$9:EZ$497))/2))+($RL$4*JZ359*100*((100/MAX(EX$9:EX$497)+100/MAX(EZ$9:EZ$497))/2)))*$RW$3/2</f>
        <v>0</v>
      </c>
      <c r="RP359" s="119">
        <f>($RJ$3*KA359*100*100/MAX(FA$9:FA$497)) + ($RJ$3*KB359*100*100/MAX(FA$9:FA$497)/2) + ($RJ$3*KC359*100*100/MAX(FA$9:FA$497)/2) + ($RJ$3*KD359*100*100/MAX(FA$9:FA$497)/4) + ($RJ$3*KE359*100*100/MAX(FA$9:FA$497)/4)</f>
        <v>0</v>
      </c>
      <c r="RQ359" s="118">
        <f>($RL$4*KF359*100*((100/MAX(EX$9:EX$497)+100/MAX(EZ$9:EZ$497)))) * ($RO$3/2) + (($RL$4*KG359*100*((100/MAX(EX$9:EX$497)+100/MAX(EZ$9:EZ$497))))+($RL$4*KH359*100*((100/MAX(EX$9:EX$497)+100/MAX(EZ$9:EZ$497))))+($RL$4*KI359*100*((100/MAX(EX$9:EX$497)+100/MAX(EZ$9:EZ$497))))+($RL$4*KJ359*100*((100/MAX(EX$9:EX$497)+100/MAX(EZ$9:EZ$497))))+($RL$4*KK359*100*((100/MAX(EX$9:EX$497)+100/MAX(EZ$9:EZ$497))))+($RL$4*KL359*100*((100/MAX(EX$9:EX$497)+100/MAX(EZ$9:EZ$497))))+($RL$4*KM359*100*((100/MAX(EX$9:EX$497)+100/MAX(EZ$9:EZ$497))))+($RL$4*KN359*100*((100/MAX(EX$9:EX$497)+100/MAX(EZ$9:EZ$497))))+($RL$4*KO359*100*((100/MAX(EX$9:EX$497)+100/MAX(EZ$9:EZ$497))))+($RL$4*KP359*100*((100/MAX(EX$9:EX$497)+100/MAX(EZ$9:EZ$497))))+($RL$4*KQ359*100*((100/MAX(EX$9:EX$497)+100/MAX(EZ$9:EZ$497))))+($RL$4*KR359*100*((100/MAX(EX$9:EX$497)+100/MAX(EZ$9:EZ$497))))+($RL$4*KS359*100*((100/MAX(EX$9:EX$497)+100/MAX(EZ$9:EZ$497))))+($RL$4*KV359*100*((100/MAX(EX$9:EX$497)+100/MAX(EZ$9:EZ$497))))) * (($RO$3+$RO$4)/6)</f>
        <v>0</v>
      </c>
      <c r="RR359" s="115">
        <f>(($RL$4*KW359*100*((100/MAX(EX$9:EX$497)+100/MAX(EZ$9:EZ$497))))) * ($RO$3/2) + (($RL$4*KX359*100*((100/MAX(EX$9:EX$497)+100/MAX(EZ$9:EZ$497))))+($RL$4*KY359*100*((100/MAX(EX$9:EX$497)+100/MAX(EZ$9:EZ$497))))+($RL$4*KZ359*100*((100/MAX(EX$9:EX$497)+100/MAX(EZ$9:EZ$497))))+($RL$4*LA359*100*((100/MAX(EX$9:EX$497)+100/MAX(EZ$9:EZ$497))))+($RL$4*LB359*100*((100/MAX(EX$9:EX$497)+100/MAX(EZ$9:EZ$497))))+($RL$4*LC359*100*((100/MAX(EX$9:EX$497)+100/MAX(EZ$9:EZ$497))))) * (($RO$3+$RO$4)/6)</f>
        <v>0</v>
      </c>
      <c r="RS359" s="119">
        <f>(($RL$4*LD359*100*((100/MAX(EX$9:EX$497)+100/MAX(EZ$9:EZ$497))))+($RL$4*LE359*100*((100/MAX(EX$9:EX$497)+100/MAX(EZ$9:EZ$497))))) * (($RO$3+$RO$4)/6)</f>
        <v>0</v>
      </c>
      <c r="RT359" s="118">
        <f>($RJ$4*LH359*100*(100/MAX(EV$9:EV$497)))+($RJ$4*LI359*100*(100/MAX(EV$9:EV$497)))</f>
        <v>0</v>
      </c>
      <c r="RU359" s="119">
        <f>($RJ$4*LJ359*(100/MAX(EV$9:EV$497)))/2 + ($RL$3*LK359*(100/MAX(EW$9:EW$497))) + ($RJ$4*LL359*(100/MAX(EV$9:EV$497)))/4 + ($RL$3*LM359*(100/MAX(EW$9:EW$497)))</f>
        <v>0</v>
      </c>
      <c r="RV359" s="118">
        <f>($RJ$4*LN359*100*100/MAX(EV$9:EV$497)/2)+($RJ$4*LO359*100*100/MAX(EV$9:EV$497)/2)+($RJ$4*LP359*100*100/MAX(EV$9:EV$497))+($RJ$4*LQ359*100*100/MAX(EV$9:EV$497))+($RJ$4*LR359*100*100/MAX(EV$9:EV$497))</f>
        <v>0</v>
      </c>
      <c r="RW359" s="115">
        <f>($RJ$4*LS359*100*100/MAX(EV$9:EV$497)) + (($RJ$4*LT359*100*100/MAX(EV$9:EV$497))+($RJ$4*LU359*100*100/MAX(EV$9:EV$497))+($RJ$4*LV359*100*100/MAX(EV$9:EV$497))+($RJ$4*LW359*100*100/MAX(EV$9:EV$497))+($RJ$4*LX359*100*100/MAX(EV$9:EV$497))+($RJ$4*LY359*100*100/MAX(EV$9:EV$497))+($RJ$4*LZ359*100*100/MAX(EV$9:EV$497))+($RJ$4*MA359*100*100/MAX(EV$9:EV$497)))/2</f>
        <v>0</v>
      </c>
      <c r="RX359" s="119">
        <f>($RJ$4*MB359*100*100/MAX(EV$9:EV$497))+($RJ$4*MC359*100*100/MAX(EV$9:EV$497))+($RJ$4*MD359*100*100/MAX(EV$9:EV$497))+($RJ$4*ME359*100*100/MAX(EV$9:EV$497))+($RJ$4*MF359*100*100/MAX(EV$9:EV$497))+($RJ$4*MG359*100*100/MAX(EV$9:EV$497))+($RJ$4*MH359*100*100/MAX(EV$9:EV$497))+($RJ$4*MI359*100*100/MAX(EV$9:EV$497))+($RJ$4*MJ359*100*100/MAX(EV$9:EV$497))+($RJ$4*MK359*100*100/MAX(EV$9:EV$497))+($RJ$4*ML359*100*100/MAX(EV$9:EV$497))+($RJ$4*MM359*100*100/MAX(EV$9:EV$497))+($RJ$4*MN359*100*100/MAX(EV$9:EV$497))</f>
        <v>0</v>
      </c>
      <c r="RY359" s="118">
        <f>($RJ$4*MQ359*100*100/MAX(EV$9:EV$497))/2 + (($RJ$4*MR359*100*100/MAX(EV$9:EV$497))+($RJ$4*MS359*100*100/MAX(EV$9:EV$497))+($RJ$4*MT359*100*100/MAX(EV$9:EV$497))+($RJ$4*MU359*100*100/MAX(EV$9:EV$497))+($RJ$4*MV359*100*100/MAX(EV$9:EV$497))+($RJ$4*MW359*100*100/MAX(EV$9:EV$497))+($RJ$4*MX359*100*100/MAX(EV$9:EV$497))+($RJ$4*MY359*100*100/MAX(EV$9:EV$497))+($RJ$4*MZ359*100*100/MAX(EV$9:EV$497))+($RJ$4*NA359*100*100/MAX(EV$9:EV$497))+($RJ$4*NB359*100*100/MAX(EV$9:EV$497))+($RJ$4*NC359*100*100/MAX(EV$9:EV$497))+($RJ$4*ND359*100*100/MAX(EV$9:EV$497))+($RJ$4*NG359*100*100/MAX(EV$9:EV$497)))/4</f>
        <v>0</v>
      </c>
      <c r="RZ359" s="115">
        <f>($RJ$4*NH359*100*100/MAX(EV$9:EV$497))/2 + (($RJ$4*NI359*100*100/MAX(EV$9:EV$497))+($RJ$4*NJ359*100*100/MAX(EV$9:EV$497))+($RJ$4*NK359*100*100/MAX(EV$9:EV$497))+($RJ$4*NL359*100*100/MAX(EV$9:EV$497))+($RJ$4*NM359*100*100/MAX(EV$9:EV$497))+($RJ$4*NN359*100*100/MAX(EV$9:EV$497)))/4</f>
        <v>0</v>
      </c>
      <c r="SA359" s="117">
        <f>(($RJ$4*NO359*100*100/MAX(EV$9:EV$497))+($RJ$4*NP359*100*100/MAX(EV$9:EV$497)))/4</f>
        <v>0</v>
      </c>
      <c r="SB359" s="118">
        <f t="shared" ref="SB359:SB369" si="875">SUM(RG359:SA359)</f>
        <v>0</v>
      </c>
      <c r="SC359" s="115">
        <f t="shared" ref="SC359:SC369" si="876">RG359 + RJ359 + RL359 + RM359 + RO359 + SUM(RQ359:RS359)/2 +  SUM(RT359:SA359)/5</f>
        <v>0</v>
      </c>
      <c r="SD359" s="115">
        <f t="shared" ref="SD359:SD369" si="877">(RH359+RK359+RL359/$RS$3*$RU$3+RN359)*$RY$3+RO359+SUM(RQ359:RS359)/5 + SUM(RT359:SA359)/4</f>
        <v>0</v>
      </c>
      <c r="SE359" s="115">
        <f t="shared" ref="SE359:SE369" si="878">RG359+RJ359+RL359/$RS$3+RM359/$RS$4+RO359 + SUM(RQ359:RS359)/2 +  SUM(RT359:SA359)/5</f>
        <v>0</v>
      </c>
      <c r="SF359" s="115">
        <f t="shared" ref="SF359:SF369" si="879">RI359*$RY$4+RL359+RO359 + SUM(RQ359:RS359)/5 +  SUM(RT359:SA359)/4</f>
        <v>0</v>
      </c>
      <c r="SG359" s="115">
        <f t="shared" ref="SG359:SG369" si="880">RP359*2 + SUM(RT359:SA359)</f>
        <v>0</v>
      </c>
      <c r="SH359" s="115">
        <f>ROUND(SB359/MAX(SB$9:SB$497)*100,0)</f>
        <v>0</v>
      </c>
      <c r="SI359" s="115">
        <f>ROUND(SC359/MAX(SC$9:SC$497)*100,0)</f>
        <v>0</v>
      </c>
      <c r="SJ359" s="115">
        <f>ROUND(SD359/MAX(SD$9:SD$497)*100,0)</f>
        <v>0</v>
      </c>
      <c r="SK359" s="115">
        <f>ROUND(SE359/MAX(SE$9:SE$497)*100,0)</f>
        <v>0</v>
      </c>
      <c r="SL359" s="115">
        <f>ROUND(SF359/MAX(SF$9:SF$497)*100,0)</f>
        <v>0</v>
      </c>
      <c r="SM359" s="121">
        <f>ROUND(SG359/MAX(SG$9:SG$497)*100,0)</f>
        <v>0</v>
      </c>
      <c r="SN359" s="115">
        <f>ROUND(AVERAGEIF($ES$9:$ES$497,$ES359,SH$9:SH$497),0)</f>
        <v>26</v>
      </c>
      <c r="SO359" s="115">
        <f>ROUND(AVERAGEIF($ES$9:$ES$497,$ES359,SI$9:SI$497),0)</f>
        <v>23</v>
      </c>
      <c r="SP359" s="115">
        <f>ROUND(AVERAGEIF($ES$9:$ES$497,$ES359,SJ$9:SJ$497),0)</f>
        <v>4</v>
      </c>
      <c r="SQ359" s="115">
        <f>ROUND(AVERAGEIF($ES$9:$ES$497,$ES359,SK$9:SK$497),0)</f>
        <v>20</v>
      </c>
      <c r="SR359" s="115">
        <f>ROUND(AVERAGEIF($ES$9:$ES$497,$ES359,SL$9:SL$497),0)</f>
        <v>7</v>
      </c>
      <c r="SS359" s="121">
        <f>ROUND(AVERAGEIF($ES$9:$ES$497,$ES359,SM$9:SM$497),0)</f>
        <v>6</v>
      </c>
      <c r="ST359" s="114">
        <f>RANK(SB359,SB$9:SB$497,0)</f>
        <v>323</v>
      </c>
      <c r="SU359" s="115">
        <f>RANK(SC359,SC$9:SC$497,0)</f>
        <v>320</v>
      </c>
      <c r="SV359" s="115">
        <f>RANK(SD359,SD$9:SD$497,0)</f>
        <v>320</v>
      </c>
      <c r="SW359" s="115">
        <f>RANK(SE359,SE$9:SE$497,0)</f>
        <v>320</v>
      </c>
      <c r="SX359" s="115">
        <f>RANK(SF359,SF$9:SF$497,0)</f>
        <v>317</v>
      </c>
      <c r="SY359" s="115">
        <f>RANK(SG359,SG$9:SG$497,0)</f>
        <v>308</v>
      </c>
      <c r="SZ359" s="115">
        <f>COUNTIFS(SB$9:SB$497,"&gt;"&amp;SB359,$ES$9:$ES$497,$ES359)+1</f>
        <v>73</v>
      </c>
      <c r="TA359" s="115">
        <f>COUNTIFS(SC$9:SC$497,"&gt;"&amp;SC359,$ES$9:$ES$497,$ES359)+1</f>
        <v>73</v>
      </c>
      <c r="TB359" s="115">
        <f>COUNTIFS(SD$9:SD$497,"&gt;"&amp;SD359,$ES$9:$ES$497,$ES359)+1</f>
        <v>71</v>
      </c>
      <c r="TC359" s="115">
        <f>COUNTIFS(SE$9:SE$497,"&gt;"&amp;SE359,$ES$9:$ES$497,$ES359)+1</f>
        <v>73</v>
      </c>
      <c r="TD359" s="115">
        <f>COUNTIFS(SF$9:SF$497,"&gt;"&amp;SF359,$ES$9:$ES$497,$ES359)+1</f>
        <v>71</v>
      </c>
      <c r="TE359" s="117">
        <f>COUNTIFS(SG$9:SG$497,"&gt;"&amp;SG359,$ES$9:$ES$497,$ES359)+1</f>
        <v>70</v>
      </c>
      <c r="TF359" s="118">
        <f t="shared" ref="TF359:TF369" si="881">MAX(PH359:PM359)+SH359</f>
        <v>50</v>
      </c>
      <c r="TG359" s="115">
        <f t="shared" ref="TG359:TG369" si="882">PH359+SI359</f>
        <v>42</v>
      </c>
      <c r="TH359" s="115">
        <f t="shared" ref="TH359:TH369" si="883">PI359+SJ359</f>
        <v>34</v>
      </c>
      <c r="TI359" s="115">
        <f t="shared" ref="TI359:TI369" si="884">PJ359+SK359</f>
        <v>42</v>
      </c>
      <c r="TJ359" s="115">
        <f t="shared" ref="TJ359:TJ369" si="885">PK359+SL359</f>
        <v>37</v>
      </c>
      <c r="TK359" s="115">
        <f t="shared" ref="TK359:TK369" si="886">PL359+SM359</f>
        <v>50</v>
      </c>
      <c r="TL359" s="117">
        <f t="shared" ref="TL359:TL369" si="887">PM359+SM359</f>
        <v>41</v>
      </c>
      <c r="TM359" s="118">
        <f>ROUND(TF359/MAX(TF$9:TF$497)*100,0)</f>
        <v>28</v>
      </c>
      <c r="TN359" s="115">
        <f>ROUND(TG359/MAX(TG$9:TG$497)*100,0)</f>
        <v>23</v>
      </c>
      <c r="TO359" s="115">
        <f>ROUND(TH359/MAX(TH$9:TH$497)*100,0)</f>
        <v>19</v>
      </c>
      <c r="TP359" s="115">
        <f>ROUND(TI359/MAX(TI$9:TI$497)*100,0)</f>
        <v>23</v>
      </c>
      <c r="TQ359" s="115">
        <f>ROUND(TJ359/MAX(TJ$9:TJ$497)*100,0)</f>
        <v>19</v>
      </c>
      <c r="TR359" s="115">
        <f>ROUND(TK359/MAX(TK$9:TK$497)*100,0)</f>
        <v>26</v>
      </c>
      <c r="TS359" s="119">
        <f>ROUND(TL359/MAX(TL$9:TL$497)*100,0)</f>
        <v>21</v>
      </c>
      <c r="TT359" s="120">
        <f>RANK(TM359,TM$9:TM$497,0)</f>
        <v>293</v>
      </c>
      <c r="TU359" s="115">
        <f>RANK(TN359,TN$9:TN$497,0)</f>
        <v>272</v>
      </c>
      <c r="TV359" s="115">
        <f>RANK(TO359,TO$9:TO$497,0)</f>
        <v>273</v>
      </c>
      <c r="TW359" s="115">
        <f>RANK(TP359,TP$9:TP$497,0)</f>
        <v>282</v>
      </c>
      <c r="TX359" s="115">
        <f>RANK(TQ359,TQ$9:TQ$497,0)</f>
        <v>274</v>
      </c>
      <c r="TY359" s="115">
        <f>RANK(TR359,TR$9:TR$497,0)</f>
        <v>227</v>
      </c>
      <c r="TZ359" s="121">
        <f>RANK(TS359,TS$9:TS$497,0)</f>
        <v>256</v>
      </c>
      <c r="UA359" s="132"/>
      <c r="UB359" s="7" t="s">
        <v>1</v>
      </c>
    </row>
    <row r="360" spans="1:548" x14ac:dyDescent="0.15">
      <c r="A360" s="183">
        <v>352</v>
      </c>
      <c r="B360" s="200" t="s">
        <v>1380</v>
      </c>
      <c r="C360" s="143"/>
      <c r="D360" s="143"/>
      <c r="E360" s="64" t="s">
        <v>518</v>
      </c>
      <c r="F360" s="65">
        <v>108</v>
      </c>
      <c r="G360" s="65" t="s">
        <v>558</v>
      </c>
      <c r="H360" s="144" t="s">
        <v>588</v>
      </c>
      <c r="I360" s="66" t="s">
        <v>521</v>
      </c>
      <c r="J360" s="67" t="s">
        <v>521</v>
      </c>
      <c r="K360" s="67" t="s">
        <v>521</v>
      </c>
      <c r="L360" s="67" t="s">
        <v>521</v>
      </c>
      <c r="M360" s="67" t="s">
        <v>521</v>
      </c>
      <c r="N360" s="67" t="s">
        <v>521</v>
      </c>
      <c r="O360" s="67" t="s">
        <v>521</v>
      </c>
      <c r="P360" s="67" t="s">
        <v>521</v>
      </c>
      <c r="Q360" s="67" t="s">
        <v>521</v>
      </c>
      <c r="R360" s="68" t="s">
        <v>521</v>
      </c>
      <c r="S360" s="69" t="s">
        <v>521</v>
      </c>
      <c r="T360" s="67" t="s">
        <v>521</v>
      </c>
      <c r="U360" s="67" t="s">
        <v>521</v>
      </c>
      <c r="V360" s="67" t="s">
        <v>521</v>
      </c>
      <c r="W360" s="67" t="s">
        <v>521</v>
      </c>
      <c r="X360" s="67" t="s">
        <v>521</v>
      </c>
      <c r="Y360" s="67" t="s">
        <v>521</v>
      </c>
      <c r="Z360" s="67" t="s">
        <v>521</v>
      </c>
      <c r="AA360" s="67" t="s">
        <v>521</v>
      </c>
      <c r="AB360" s="68" t="s">
        <v>521</v>
      </c>
      <c r="AC360" s="69" t="s">
        <v>521</v>
      </c>
      <c r="AD360" s="67" t="s">
        <v>521</v>
      </c>
      <c r="AE360" s="67" t="s">
        <v>521</v>
      </c>
      <c r="AF360" s="67" t="s">
        <v>521</v>
      </c>
      <c r="AG360" s="67" t="s">
        <v>521</v>
      </c>
      <c r="AH360" s="67" t="s">
        <v>521</v>
      </c>
      <c r="AI360" s="67" t="s">
        <v>521</v>
      </c>
      <c r="AJ360" s="67" t="s">
        <v>521</v>
      </c>
      <c r="AK360" s="67" t="s">
        <v>521</v>
      </c>
      <c r="AL360" s="68" t="s">
        <v>521</v>
      </c>
      <c r="AM360" s="69" t="s">
        <v>521</v>
      </c>
      <c r="AN360" s="67" t="s">
        <v>521</v>
      </c>
      <c r="AO360" s="67" t="s">
        <v>521</v>
      </c>
      <c r="AP360" s="67" t="s">
        <v>521</v>
      </c>
      <c r="AQ360" s="67" t="s">
        <v>521</v>
      </c>
      <c r="AR360" s="67" t="s">
        <v>521</v>
      </c>
      <c r="AS360" s="67" t="s">
        <v>521</v>
      </c>
      <c r="AT360" s="67" t="s">
        <v>521</v>
      </c>
      <c r="AU360" s="67" t="s">
        <v>521</v>
      </c>
      <c r="AV360" s="68" t="s">
        <v>521</v>
      </c>
      <c r="AW360" s="69" t="s">
        <v>521</v>
      </c>
      <c r="AX360" s="67" t="s">
        <v>521</v>
      </c>
      <c r="AY360" s="67" t="s">
        <v>521</v>
      </c>
      <c r="AZ360" s="67" t="s">
        <v>521</v>
      </c>
      <c r="BA360" s="67" t="s">
        <v>521</v>
      </c>
      <c r="BB360" s="67" t="s">
        <v>521</v>
      </c>
      <c r="BC360" s="67" t="s">
        <v>521</v>
      </c>
      <c r="BD360" s="67" t="s">
        <v>521</v>
      </c>
      <c r="BE360" s="67" t="s">
        <v>521</v>
      </c>
      <c r="BF360" s="68" t="s">
        <v>521</v>
      </c>
      <c r="BG360" s="69" t="s">
        <v>521</v>
      </c>
      <c r="BH360" s="67" t="s">
        <v>521</v>
      </c>
      <c r="BI360" s="67" t="s">
        <v>521</v>
      </c>
      <c r="BJ360" s="67" t="s">
        <v>521</v>
      </c>
      <c r="BK360" s="67" t="s">
        <v>521</v>
      </c>
      <c r="BL360" s="67" t="s">
        <v>521</v>
      </c>
      <c r="BM360" s="67" t="s">
        <v>521</v>
      </c>
      <c r="BN360" s="67" t="s">
        <v>521</v>
      </c>
      <c r="BO360" s="67" t="s">
        <v>521</v>
      </c>
      <c r="BP360" s="68" t="s">
        <v>521</v>
      </c>
      <c r="BQ360" s="70" t="s">
        <v>521</v>
      </c>
      <c r="BR360" s="67" t="s">
        <v>521</v>
      </c>
      <c r="BS360" s="67" t="s">
        <v>521</v>
      </c>
      <c r="BT360" s="67" t="s">
        <v>521</v>
      </c>
      <c r="BU360" s="67" t="s">
        <v>521</v>
      </c>
      <c r="BV360" s="67" t="s">
        <v>521</v>
      </c>
      <c r="BW360" s="67" t="s">
        <v>521</v>
      </c>
      <c r="BX360" s="67" t="s">
        <v>521</v>
      </c>
      <c r="BY360" s="67" t="s">
        <v>521</v>
      </c>
      <c r="BZ360" s="68" t="s">
        <v>521</v>
      </c>
      <c r="CA360" s="69" t="s">
        <v>521</v>
      </c>
      <c r="CB360" s="67" t="s">
        <v>521</v>
      </c>
      <c r="CC360" s="67" t="s">
        <v>521</v>
      </c>
      <c r="CD360" s="67" t="s">
        <v>521</v>
      </c>
      <c r="CE360" s="67" t="s">
        <v>521</v>
      </c>
      <c r="CF360" s="67" t="s">
        <v>521</v>
      </c>
      <c r="CG360" s="67" t="s">
        <v>521</v>
      </c>
      <c r="CH360" s="67" t="s">
        <v>521</v>
      </c>
      <c r="CI360" s="67" t="s">
        <v>521</v>
      </c>
      <c r="CJ360" s="68" t="s">
        <v>521</v>
      </c>
      <c r="CK360" s="69" t="s">
        <v>521</v>
      </c>
      <c r="CL360" s="67" t="s">
        <v>521</v>
      </c>
      <c r="CM360" s="67" t="s">
        <v>521</v>
      </c>
      <c r="CN360" s="67" t="s">
        <v>521</v>
      </c>
      <c r="CO360" s="67" t="s">
        <v>521</v>
      </c>
      <c r="CP360" s="67" t="s">
        <v>521</v>
      </c>
      <c r="CQ360" s="67" t="s">
        <v>521</v>
      </c>
      <c r="CR360" s="67" t="s">
        <v>521</v>
      </c>
      <c r="CS360" s="67" t="s">
        <v>521</v>
      </c>
      <c r="CT360" s="68" t="s">
        <v>521</v>
      </c>
      <c r="CU360" s="69" t="s">
        <v>520</v>
      </c>
      <c r="CV360" s="67" t="s">
        <v>520</v>
      </c>
      <c r="CW360" s="67" t="s">
        <v>520</v>
      </c>
      <c r="CX360" s="67" t="s">
        <v>520</v>
      </c>
      <c r="CY360" s="67" t="s">
        <v>520</v>
      </c>
      <c r="CZ360" s="67" t="s">
        <v>520</v>
      </c>
      <c r="DA360" s="67" t="s">
        <v>520</v>
      </c>
      <c r="DB360" s="67" t="s">
        <v>520</v>
      </c>
      <c r="DC360" s="67" t="s">
        <v>520</v>
      </c>
      <c r="DD360" s="68" t="s">
        <v>520</v>
      </c>
      <c r="DE360" s="69" t="s">
        <v>521</v>
      </c>
      <c r="DF360" s="71" t="s">
        <v>521</v>
      </c>
      <c r="DG360" s="67" t="s">
        <v>521</v>
      </c>
      <c r="DH360" s="67" t="s">
        <v>521</v>
      </c>
      <c r="DI360" s="67" t="s">
        <v>521</v>
      </c>
      <c r="DJ360" s="67" t="s">
        <v>521</v>
      </c>
      <c r="DK360" s="67" t="s">
        <v>521</v>
      </c>
      <c r="DL360" s="67" t="s">
        <v>521</v>
      </c>
      <c r="DM360" s="67" t="s">
        <v>521</v>
      </c>
      <c r="DN360" s="68" t="s">
        <v>521</v>
      </c>
      <c r="DO360" s="70" t="s">
        <v>521</v>
      </c>
      <c r="DP360" s="71" t="s">
        <v>521</v>
      </c>
      <c r="DQ360" s="67" t="s">
        <v>521</v>
      </c>
      <c r="DR360" s="67" t="s">
        <v>521</v>
      </c>
      <c r="DS360" s="67" t="s">
        <v>521</v>
      </c>
      <c r="DT360" s="67" t="s">
        <v>521</v>
      </c>
      <c r="DU360" s="67" t="s">
        <v>521</v>
      </c>
      <c r="DV360" s="67" t="s">
        <v>521</v>
      </c>
      <c r="DW360" s="67" t="s">
        <v>521</v>
      </c>
      <c r="DX360" s="72" t="s">
        <v>521</v>
      </c>
      <c r="DY360" s="73" t="s">
        <v>522</v>
      </c>
      <c r="DZ360" s="74">
        <v>2</v>
      </c>
      <c r="EA360" s="74">
        <v>3</v>
      </c>
      <c r="EB360" s="74">
        <v>3</v>
      </c>
      <c r="EC360" s="75">
        <v>4</v>
      </c>
      <c r="ED360" s="76" t="s">
        <v>522</v>
      </c>
      <c r="EE360" s="74">
        <f t="shared" ref="EE360:EE369" si="888">DZ360</f>
        <v>2</v>
      </c>
      <c r="EF360" s="74">
        <f t="shared" ref="EF360:EF369" si="889">DZ360*EA360</f>
        <v>6</v>
      </c>
      <c r="EG360" s="74">
        <f t="shared" ref="EG360:EG369" si="890">DZ360*EA360*EB360</f>
        <v>18</v>
      </c>
      <c r="EH360" s="77">
        <f t="shared" ref="EH360:EH369" si="891">DZ360*EA360*EB360*EC360</f>
        <v>72</v>
      </c>
      <c r="EI360" s="73">
        <v>150</v>
      </c>
      <c r="EJ360" s="74">
        <v>230</v>
      </c>
      <c r="EK360" s="74">
        <v>450</v>
      </c>
      <c r="EL360" s="190">
        <v>750</v>
      </c>
      <c r="EM360" s="191">
        <v>2250</v>
      </c>
      <c r="EN360" s="78">
        <v>1</v>
      </c>
      <c r="EO360" s="79">
        <f t="shared" ref="EO360:EO369" si="892">(EJ360/EE360)/EI360</f>
        <v>0.76666666666666672</v>
      </c>
      <c r="EP360" s="79">
        <f t="shared" ref="EP360:EP369" si="893">(EK360/EF360)/EI360</f>
        <v>0.5</v>
      </c>
      <c r="EQ360" s="79">
        <f t="shared" ref="EQ360:EQ369" si="894">(EL360/EG360)/EI360</f>
        <v>0.27777777777777773</v>
      </c>
      <c r="ER360" s="80">
        <f t="shared" ref="ER360:ER369" si="895">(EM360/EH360)/EI360</f>
        <v>0.20833333333333334</v>
      </c>
      <c r="ES360" s="128" t="s">
        <v>532</v>
      </c>
      <c r="ET360" s="82"/>
      <c r="EU360" s="83">
        <v>4</v>
      </c>
      <c r="EV360" s="146">
        <v>99</v>
      </c>
      <c r="EW360" s="147">
        <v>85</v>
      </c>
      <c r="EX360" s="147">
        <v>32</v>
      </c>
      <c r="EY360" s="147">
        <v>62</v>
      </c>
      <c r="EZ360" s="147">
        <v>49</v>
      </c>
      <c r="FA360" s="147">
        <v>85</v>
      </c>
      <c r="FB360" s="147">
        <v>44</v>
      </c>
      <c r="FC360" s="147">
        <v>34</v>
      </c>
      <c r="FD360" s="74">
        <f t="shared" ref="FD360:FD369" si="896">EX360+EZ360</f>
        <v>81</v>
      </c>
      <c r="FE360" s="84">
        <f t="shared" si="842"/>
        <v>66</v>
      </c>
      <c r="FF360" s="73">
        <f>RANK(EV360,$EV$9:$EV$497,0)</f>
        <v>87</v>
      </c>
      <c r="FG360" s="74">
        <f>RANK(EW360,$EW$9:$EW$497,0)</f>
        <v>42</v>
      </c>
      <c r="FH360" s="74">
        <f>RANK(EX360,$EX$9:$EX$497,0)</f>
        <v>218</v>
      </c>
      <c r="FI360" s="74">
        <f>RANK(EY360,$EY$9:$EY$497,0)</f>
        <v>69</v>
      </c>
      <c r="FJ360" s="74">
        <f>RANK(EZ360,$EZ$9:$EZ$497,0)</f>
        <v>60</v>
      </c>
      <c r="FK360" s="74">
        <f>RANK(FA360,$FA$9:$FA$497,0)</f>
        <v>9</v>
      </c>
      <c r="FL360" s="74">
        <f>RANK(FB360,$FB$9:$FB$497,0)</f>
        <v>193</v>
      </c>
      <c r="FM360" s="74">
        <f>RANK(FC360,$FC$9:$FC$497,0)</f>
        <v>254</v>
      </c>
      <c r="FN360" s="74">
        <f>RANK(FD360,$FD$9:$FD$497,0)</f>
        <v>166</v>
      </c>
      <c r="FO360" s="84">
        <f>RANK(FE360,$FE$9:$FE$497,0)</f>
        <v>254</v>
      </c>
      <c r="FP360" s="73">
        <f>COUNTIFS($EV$9:$EV$497,"&gt;"&amp;EV360,$ES$9:$ES$497,ES360)+1</f>
        <v>8</v>
      </c>
      <c r="FQ360" s="74">
        <f>COUNTIFS($EW$9:$EW$497,"&gt;"&amp;EW360,$ES$9:$ES$497,ES360)+1</f>
        <v>10</v>
      </c>
      <c r="FR360" s="74">
        <f>COUNTIFS($EX$9:$EX$497,"&gt;"&amp;EX360,$ES$9:$ES$497,ES360)+1</f>
        <v>15</v>
      </c>
      <c r="FS360" s="74">
        <f>COUNTIFS($EY$9:$EY$497,"&gt;"&amp;EY360,$ES$9:$ES$497,ES360)+1</f>
        <v>3</v>
      </c>
      <c r="FT360" s="74">
        <f>COUNTIFS($EZ$9:$EZ$497,"&gt;"&amp;EZ360,$ES$9:$ES$497,ES360)+1</f>
        <v>7</v>
      </c>
      <c r="FU360" s="74">
        <f>COUNTIFS($FA$9:$FA$497,"&gt;"&amp;FA360,$ES$9:$ES$497,ES360)+1</f>
        <v>9</v>
      </c>
      <c r="FV360" s="74">
        <f>COUNTIFS($FB$9:$FB$497,"&gt;"&amp;FB360,$ES$9:$ES$497,ES360)+1</f>
        <v>8</v>
      </c>
      <c r="FW360" s="74">
        <f>COUNTIFS($FC$9:$FC$497,"&gt;"&amp;FC360,$ES$9:$ES$497,ES360)+1</f>
        <v>16</v>
      </c>
      <c r="FX360" s="74">
        <f>COUNTIFS($FD$9:$FD$497,"&gt;"&amp;FD360,$ES$9:$ES$497,ES360)+1</f>
        <v>7</v>
      </c>
      <c r="FY360" s="84">
        <f>COUNTIFS($FE$9:$FE$497,"&gt;"&amp;FE360,$ES$9:$ES$497,ES360)+1</f>
        <v>14</v>
      </c>
      <c r="FZ360" s="85">
        <f t="shared" si="843"/>
        <v>0.92</v>
      </c>
      <c r="GA360" s="86">
        <f t="shared" si="844"/>
        <v>0.79</v>
      </c>
      <c r="GB360" s="86">
        <f t="shared" si="845"/>
        <v>0.3</v>
      </c>
      <c r="GC360" s="86">
        <f t="shared" si="846"/>
        <v>0.56999999999999995</v>
      </c>
      <c r="GD360" s="86">
        <f t="shared" si="847"/>
        <v>0.45</v>
      </c>
      <c r="GE360" s="86">
        <f t="shared" si="848"/>
        <v>0.79</v>
      </c>
      <c r="GF360" s="86">
        <f t="shared" si="849"/>
        <v>0.41</v>
      </c>
      <c r="GG360" s="86">
        <f t="shared" si="850"/>
        <v>0.31</v>
      </c>
      <c r="GH360" s="86">
        <f t="shared" si="851"/>
        <v>0.75</v>
      </c>
      <c r="GI360" s="87">
        <f t="shared" si="852"/>
        <v>0.61</v>
      </c>
      <c r="GJ360" s="85">
        <f>ROUND(((FZ360-AVERAGE(FZ$9:FZ$497))/STDEVP(FZ$9:FZ$497)*10+50),2)</f>
        <v>48.19</v>
      </c>
      <c r="GK360" s="86">
        <f>ROUND(((GA360-AVERAGE(GA$9:GA$497))/STDEVP(GA$9:GA$497)*10+50),2)</f>
        <v>52.98</v>
      </c>
      <c r="GL360" s="86">
        <f>ROUND(((GB360-AVERAGE(GB$9:GB$497))/STDEVP(GB$9:GB$497)*10+50),2)</f>
        <v>39.369999999999997</v>
      </c>
      <c r="GM360" s="86">
        <f>ROUND(((GC360-AVERAGE(GC$9:GC$497))/STDEVP(GC$9:GC$497)*10+50),2)</f>
        <v>52.2</v>
      </c>
      <c r="GN360" s="86">
        <f>ROUND(((GD360-AVERAGE(GD$9:GD$497))/STDEVP(GD$9:GD$497)*10+50),2)</f>
        <v>51.98</v>
      </c>
      <c r="GO360" s="86">
        <f>ROUND(((GE360-AVERAGE(GE$9:GE$497))/STDEVP(GE$9:GE$497)*10+50),2)</f>
        <v>66.03</v>
      </c>
      <c r="GP360" s="86">
        <f>ROUND(((GF360-AVERAGE(GF$9:GF$497))/STDEVP(GF$9:GF$497)*10+50),2)</f>
        <v>42.92</v>
      </c>
      <c r="GQ360" s="86">
        <f>ROUND(((GG360-AVERAGE(GG$9:GG$497))/STDEVP(GG$9:GG$497)*10+50),2)</f>
        <v>39.96</v>
      </c>
      <c r="GR360" s="86">
        <f>ROUND(((GH360-AVERAGE(GH$9:GH$497))/STDEVP(GH$9:GH$497)*10+50),2)</f>
        <v>41.8</v>
      </c>
      <c r="GS360" s="87">
        <f>ROUND(((GI360-AVERAGE(GI$9:GI$497))/STDEVP(GI$9:GI$497)*10+50),2)</f>
        <v>37.32</v>
      </c>
      <c r="GT360" s="73">
        <f>RANK(GJ360,$GJ$9:$GJ$497,0)</f>
        <v>239</v>
      </c>
      <c r="GU360" s="74">
        <f>RANK(GK360,$GK$9:$GK$497,0)</f>
        <v>151</v>
      </c>
      <c r="GV360" s="74">
        <f>RANK(GL360,$GL$9:$GL$497,0)</f>
        <v>385</v>
      </c>
      <c r="GW360" s="74">
        <f>RANK(GM360,$GM$9:$GM$497,0)</f>
        <v>139</v>
      </c>
      <c r="GX360" s="74">
        <f>RANK(GN360,$GN$9:$GN$497,0)</f>
        <v>110</v>
      </c>
      <c r="GY360" s="74">
        <f>RANK(GO360,$GO$9:$GO$497,0)</f>
        <v>33</v>
      </c>
      <c r="GZ360" s="74">
        <f>RANK(GP360,$GP$9:$GP$497,0)</f>
        <v>316</v>
      </c>
      <c r="HA360" s="74">
        <f>RANK(GQ360,$GQ$9:$GQ$497,0)</f>
        <v>366</v>
      </c>
      <c r="HB360" s="74">
        <f>RANK(GR360,$GR$9:$GR$497,0)</f>
        <v>356</v>
      </c>
      <c r="HC360" s="84">
        <f>RANK(GS360,$GS$9:$GS$497,0)</f>
        <v>415</v>
      </c>
      <c r="HD360" s="85">
        <f>ROUND(AVERAGEIF($ES$9:$ES$497,$ES360,$FZ$9:$FZ$497),2)</f>
        <v>0.93</v>
      </c>
      <c r="HE360" s="86">
        <f>ROUND(AVERAGEIF($ES$9:$ES$497,$ES360,$GA$9:$GA$497),2)</f>
        <v>0.96</v>
      </c>
      <c r="HF360" s="86">
        <f>ROUND(AVERAGEIF($ES$9:$ES$497,$ES360,$GB$9:$GB$497),2)</f>
        <v>0.41</v>
      </c>
      <c r="HG360" s="86">
        <f>ROUND(AVERAGEIF($ES$9:$ES$497,$ES360,$GC$9:$GC$497),2)</f>
        <v>0.46</v>
      </c>
      <c r="HH360" s="86">
        <f>ROUND(AVERAGEIF($ES$9:$ES$497,$ES360,$GD$9:$GD$497),2)</f>
        <v>0.38</v>
      </c>
      <c r="HI360" s="86">
        <f>ROUND(AVERAGEIF($ES$9:$ES$497,$ES360,$GE$9:$GE$497),2)</f>
        <v>0.85</v>
      </c>
      <c r="HJ360" s="86">
        <f>ROUND(AVERAGEIF($ES$9:$ES$497,$ES360,$GF$9:$GF$497),2)</f>
        <v>0.44</v>
      </c>
      <c r="HK360" s="86">
        <f>ROUND(AVERAGEIF($ES$9:$ES$497,$ES360,$GG$9:$GG$497),2)</f>
        <v>0.42</v>
      </c>
      <c r="HL360" s="86">
        <f>ROUND(AVERAGEIF($ES$9:$ES$497,$ES360,$GH$9:$GH$497),2)</f>
        <v>0.8</v>
      </c>
      <c r="HM360" s="87">
        <f>ROUND(AVERAGEIF($ES$9:$ES$497,$ES360,$GI$9:$GI$497),2)</f>
        <v>0.84</v>
      </c>
      <c r="HN360" s="88">
        <f t="shared" si="853"/>
        <v>-1.0000000000000009E-2</v>
      </c>
      <c r="HO360" s="89">
        <f t="shared" si="854"/>
        <v>-0.16999999999999993</v>
      </c>
      <c r="HP360" s="89">
        <f t="shared" si="855"/>
        <v>-0.10999999999999999</v>
      </c>
      <c r="HQ360" s="89">
        <f t="shared" si="856"/>
        <v>0.10999999999999993</v>
      </c>
      <c r="HR360" s="89">
        <f t="shared" si="857"/>
        <v>7.0000000000000007E-2</v>
      </c>
      <c r="HS360" s="89">
        <f t="shared" si="858"/>
        <v>-5.9999999999999942E-2</v>
      </c>
      <c r="HT360" s="89">
        <f t="shared" si="859"/>
        <v>-3.0000000000000027E-2</v>
      </c>
      <c r="HU360" s="89">
        <f t="shared" si="860"/>
        <v>-0.10999999999999999</v>
      </c>
      <c r="HV360" s="89">
        <f t="shared" si="861"/>
        <v>-5.0000000000000044E-2</v>
      </c>
      <c r="HW360" s="90">
        <f t="shared" si="862"/>
        <v>-0.22999999999999998</v>
      </c>
      <c r="HX360" s="73">
        <f>COUNTIFS($FZ$9:$FZ$497,"&gt;"&amp;FZ360,$ES$9:$ES$497,$ES360)+1</f>
        <v>33</v>
      </c>
      <c r="HY360" s="74">
        <f>COUNTIFS($GA$9:$GA$497,"&gt;"&amp;GA360,$ES$9:$ES$497,$ES360)+1</f>
        <v>55</v>
      </c>
      <c r="HZ360" s="74">
        <f>COUNTIFS($GB$9:$GB$497,"&gt;"&amp;GB360,$ES$9:$ES$497,$ES360)+1</f>
        <v>54</v>
      </c>
      <c r="IA360" s="74">
        <f>COUNTIFS($GC$9:$GC$497,"&gt;"&amp;GC360,$ES$9:$ES$497,$ES360)+1</f>
        <v>13</v>
      </c>
      <c r="IB360" s="74">
        <f>COUNTIFS($GD$9:$GD$497,"&gt;"&amp;GD360,$ES$9:$ES$497,$ES360)+1</f>
        <v>15</v>
      </c>
      <c r="IC360" s="74">
        <f>COUNTIFS($GE$9:$GE$497,"&gt;"&amp;GE360,$ES$9:$ES$497,$ES360)+1</f>
        <v>28</v>
      </c>
      <c r="ID360" s="74">
        <f>COUNTIFS($GF$9:$GF$497,"&gt;"&amp;GF360,$ES$9:$ES$497,$ES360)+1</f>
        <v>38</v>
      </c>
      <c r="IE360" s="74">
        <f>COUNTIFS($GG$9:$GG$497,"&gt;"&amp;GG360,$ES$9:$ES$497,$ES360)+1</f>
        <v>60</v>
      </c>
      <c r="IF360" s="74">
        <f>COUNTIFS($GH$9:$GH$497,"&gt;"&amp;GH360,$ES$9:$ES$497,$ES360)+1</f>
        <v>34</v>
      </c>
      <c r="IG360" s="84">
        <f>COUNTIFS($GI$9:$GI$497,"&gt;"&amp;GI360,$ES$9:$ES$497,$ES360)+1</f>
        <v>55</v>
      </c>
      <c r="IH360" s="148"/>
      <c r="II360" s="149"/>
      <c r="IJ360" s="149"/>
      <c r="IK360" s="149"/>
      <c r="IL360" s="149"/>
      <c r="IM360" s="150"/>
      <c r="IN360" s="151"/>
      <c r="IO360" s="152"/>
      <c r="IP360" s="153"/>
      <c r="IQ360" s="149"/>
      <c r="IR360" s="149"/>
      <c r="IS360" s="149"/>
      <c r="IT360" s="149"/>
      <c r="IU360" s="149"/>
      <c r="IV360" s="149"/>
      <c r="IW360" s="154"/>
      <c r="IX360" s="151"/>
      <c r="IY360" s="149"/>
      <c r="IZ360" s="149"/>
      <c r="JA360" s="149"/>
      <c r="JB360" s="149"/>
      <c r="JC360" s="149"/>
      <c r="JD360" s="149"/>
      <c r="JE360" s="155"/>
      <c r="JF360" s="153"/>
      <c r="JG360" s="149"/>
      <c r="JH360" s="149"/>
      <c r="JI360" s="149"/>
      <c r="JJ360" s="149"/>
      <c r="JK360" s="149"/>
      <c r="JL360" s="149"/>
      <c r="JM360" s="154"/>
      <c r="JN360" s="151"/>
      <c r="JO360" s="149"/>
      <c r="JP360" s="149"/>
      <c r="JQ360" s="149"/>
      <c r="JR360" s="149"/>
      <c r="JS360" s="149"/>
      <c r="JT360" s="149"/>
      <c r="JU360" s="149"/>
      <c r="JV360" s="149"/>
      <c r="JW360" s="149"/>
      <c r="JX360" s="149"/>
      <c r="JY360" s="149"/>
      <c r="JZ360" s="155"/>
      <c r="KA360" s="151">
        <v>7.0000000000000007E-2</v>
      </c>
      <c r="KB360" s="149"/>
      <c r="KC360" s="149"/>
      <c r="KD360" s="149"/>
      <c r="KE360" s="155"/>
      <c r="KF360" s="153"/>
      <c r="KG360" s="149"/>
      <c r="KH360" s="149"/>
      <c r="KI360" s="149"/>
      <c r="KJ360" s="149"/>
      <c r="KK360" s="156"/>
      <c r="KL360" s="149"/>
      <c r="KM360" s="149"/>
      <c r="KN360" s="149"/>
      <c r="KO360" s="149"/>
      <c r="KP360" s="149"/>
      <c r="KQ360" s="149"/>
      <c r="KR360" s="149"/>
      <c r="KS360" s="154"/>
      <c r="KT360" s="154"/>
      <c r="KU360" s="154"/>
      <c r="KV360" s="154"/>
      <c r="KW360" s="151"/>
      <c r="KX360" s="149"/>
      <c r="KY360" s="149"/>
      <c r="KZ360" s="149"/>
      <c r="LA360" s="149"/>
      <c r="LB360" s="149"/>
      <c r="LC360" s="154"/>
      <c r="LD360" s="151"/>
      <c r="LE360" s="152"/>
      <c r="LF360" s="157"/>
      <c r="LG360" s="158"/>
      <c r="LH360" s="151"/>
      <c r="LI360" s="149"/>
      <c r="LJ360" s="147"/>
      <c r="LK360" s="147"/>
      <c r="LL360" s="147"/>
      <c r="LM360" s="159"/>
      <c r="LN360" s="153"/>
      <c r="LO360" s="149"/>
      <c r="LP360" s="149"/>
      <c r="LQ360" s="149"/>
      <c r="LR360" s="154"/>
      <c r="LS360" s="151"/>
      <c r="LT360" s="149"/>
      <c r="LU360" s="149"/>
      <c r="LV360" s="149"/>
      <c r="LW360" s="149"/>
      <c r="LX360" s="149"/>
      <c r="LY360" s="149"/>
      <c r="LZ360" s="149"/>
      <c r="MA360" s="155"/>
      <c r="MB360" s="153"/>
      <c r="MC360" s="149"/>
      <c r="MD360" s="149"/>
      <c r="ME360" s="149"/>
      <c r="MF360" s="149"/>
      <c r="MG360" s="149"/>
      <c r="MH360" s="149"/>
      <c r="MI360" s="149"/>
      <c r="MJ360" s="149"/>
      <c r="MK360" s="149"/>
      <c r="ML360" s="149"/>
      <c r="MM360" s="149"/>
      <c r="MN360" s="156"/>
      <c r="MO360" s="156"/>
      <c r="MP360" s="154"/>
      <c r="MQ360" s="151"/>
      <c r="MR360" s="149"/>
      <c r="MS360" s="149"/>
      <c r="MT360" s="149"/>
      <c r="MU360" s="149"/>
      <c r="MV360" s="156"/>
      <c r="MW360" s="149">
        <v>0.05</v>
      </c>
      <c r="MX360" s="149"/>
      <c r="MY360" s="149"/>
      <c r="MZ360" s="149"/>
      <c r="NA360" s="149"/>
      <c r="NB360" s="149"/>
      <c r="NC360" s="149"/>
      <c r="ND360" s="154"/>
      <c r="NE360" s="154"/>
      <c r="NF360" s="154"/>
      <c r="NG360" s="154"/>
      <c r="NH360" s="151"/>
      <c r="NI360" s="149"/>
      <c r="NJ360" s="149"/>
      <c r="NK360" s="149"/>
      <c r="NL360" s="149"/>
      <c r="NM360" s="149"/>
      <c r="NN360" s="94"/>
      <c r="NO360" s="151"/>
      <c r="NP360" s="160"/>
      <c r="NQ360" s="145" t="s">
        <v>1378</v>
      </c>
      <c r="NR360" s="199" t="s">
        <v>1384</v>
      </c>
      <c r="NS360" s="199"/>
      <c r="NT360" s="199"/>
      <c r="NU360" s="145" t="s">
        <v>1312</v>
      </c>
      <c r="NV360" s="171">
        <v>44313</v>
      </c>
      <c r="NW360" s="102" t="s">
        <v>882</v>
      </c>
      <c r="NX360" s="136" t="s">
        <v>1385</v>
      </c>
      <c r="NY360" s="138" t="s">
        <v>1117</v>
      </c>
      <c r="NZ360" s="136" t="s">
        <v>1385</v>
      </c>
      <c r="OA360" s="137"/>
      <c r="OB360" s="137"/>
      <c r="OC360" s="137"/>
      <c r="OD360" s="108">
        <f t="shared" ref="OD360:OD369" si="897">EH360</f>
        <v>72</v>
      </c>
      <c r="OE360" s="109">
        <v>4</v>
      </c>
      <c r="OF360" s="110">
        <f t="shared" ref="OF360:OF369" si="898">IF(ISERROR(ROUND(MAX(EI360/1,EJ360/EE360,EK360/EF360,EL360/EG360,EM360/EH360),0)),"0",ROUND(MAX(EI360/1,EJ360/EE360,EK360/EF360,EL360/EG360,EM360/EH360),0))</f>
        <v>150</v>
      </c>
      <c r="OG360" s="109">
        <v>5</v>
      </c>
      <c r="OH360" s="111">
        <f>ROUND(AVERAGEIF($ES$9:$ES$497,$ES360,EV$9:EV$497),0)</f>
        <v>58</v>
      </c>
      <c r="OI360" s="112">
        <f>ROUND(AVERAGEIF($ES$9:$ES$497,$ES360,EW$9:EW$497),0)</f>
        <v>57</v>
      </c>
      <c r="OJ360" s="112">
        <f>ROUND(AVERAGEIF($ES$9:$ES$497,$ES360,EX$9:EX$497),0)</f>
        <v>24</v>
      </c>
      <c r="OK360" s="112">
        <f>ROUND(AVERAGEIF($ES$9:$ES$497,$ES360,EY$9:EY$497),0)</f>
        <v>29</v>
      </c>
      <c r="OL360" s="112">
        <f>ROUND(AVERAGEIF($ES$9:$ES$497,$ES360,EZ$9:EZ$497),0)</f>
        <v>25</v>
      </c>
      <c r="OM360" s="112">
        <f>ROUND(AVERAGEIF($ES$9:$ES$497,$ES360,FA$9:FA$497),0)</f>
        <v>51</v>
      </c>
      <c r="ON360" s="112">
        <f>ROUND(AVERAGEIF($ES$9:$ES$497,$ES360,FB$9:FB$497),0)</f>
        <v>27</v>
      </c>
      <c r="OO360" s="112">
        <f>ROUND(AVERAGEIF($ES$9:$ES$497,$ES360,FC$9:FC$497),0)</f>
        <v>25</v>
      </c>
      <c r="OP360" s="112">
        <f>ROUND(AVERAGEIF($ES$9:$ES$497,$ES360,FD$9:FD$497),0)</f>
        <v>49</v>
      </c>
      <c r="OQ360" s="113">
        <f>ROUND(AVERAGEIF($ES$9:$ES$497,$ES360,FE$9:FE$497),0)</f>
        <v>49</v>
      </c>
      <c r="OR360" s="114">
        <f>ROUND(EV360/MAX(EV$9:EV$497)*100,0)</f>
        <v>56</v>
      </c>
      <c r="OS360" s="115">
        <f>ROUND(EW360/MAX(EW$9:EW$497)*100,0)</f>
        <v>67</v>
      </c>
      <c r="OT360" s="115">
        <f>ROUND(EX360/MAX(EX$9:EX$497)*100,0)</f>
        <v>27</v>
      </c>
      <c r="OU360" s="115">
        <f>ROUND(EY360/MAX(EY$9:EY$497)*100,0)</f>
        <v>42</v>
      </c>
      <c r="OV360" s="115">
        <f>ROUND(EZ360/MAX(EZ$9:EZ$497)*100,0)</f>
        <v>39</v>
      </c>
      <c r="OW360" s="115">
        <f>ROUND(FA360/MAX(FA$9:FA$497)*100,0)</f>
        <v>75</v>
      </c>
      <c r="OX360" s="115">
        <f>ROUND(FB360/MAX(FB$9:FB$497)*100,0)</f>
        <v>33</v>
      </c>
      <c r="OY360" s="116">
        <f>ROUND(FC360/MAX(FC$9:FC$497)*100,0)</f>
        <v>23</v>
      </c>
      <c r="OZ360" s="115">
        <f>ROUND(FD360/MAX(FD$9:FD$497)*100,0)</f>
        <v>55</v>
      </c>
      <c r="PA360" s="117">
        <f>ROUND(FE360/MAX(FE$9:FE$497)*100,0)</f>
        <v>27</v>
      </c>
      <c r="PB360" s="118">
        <f t="shared" si="863"/>
        <v>458</v>
      </c>
      <c r="PC360" s="115">
        <f t="shared" si="864"/>
        <v>494</v>
      </c>
      <c r="PD360" s="115">
        <f t="shared" si="865"/>
        <v>575</v>
      </c>
      <c r="PE360" s="115">
        <f t="shared" si="866"/>
        <v>504</v>
      </c>
      <c r="PF360" s="115">
        <f t="shared" si="867"/>
        <v>611</v>
      </c>
      <c r="PG360" s="119">
        <f t="shared" si="868"/>
        <v>588</v>
      </c>
      <c r="PH360" s="118">
        <f>ROUND(PB360/MAX(PB$9:PB$497)*100,0)</f>
        <v>55</v>
      </c>
      <c r="PI360" s="115">
        <f>ROUND(PC360/MAX(PC$9:PC$497)*100,0)</f>
        <v>59</v>
      </c>
      <c r="PJ360" s="115">
        <f>ROUND(PD360/MAX(PD$9:PD$497)*100,0)</f>
        <v>61</v>
      </c>
      <c r="PK360" s="115">
        <f>ROUND(PE360/MAX(PE$9:PE$497)*100,0)</f>
        <v>50</v>
      </c>
      <c r="PL360" s="115">
        <f>ROUND(PF360/MAX(PF$9:PF$497)*100,0)</f>
        <v>86</v>
      </c>
      <c r="PM360" s="119">
        <f>ROUND(PG360/MAX(PG$9:PG$497)*100,0)</f>
        <v>86</v>
      </c>
      <c r="PN360" s="118">
        <f>RANK(PH360,PH$9:PH$497,0)</f>
        <v>144</v>
      </c>
      <c r="PO360" s="115">
        <f>RANK(PI360,PI$9:PI$497,0)</f>
        <v>75</v>
      </c>
      <c r="PP360" s="115">
        <f>RANK(PJ360,PJ$9:PJ$497,0)</f>
        <v>123</v>
      </c>
      <c r="PQ360" s="115">
        <f>RANK(PK360,PK$9:PK$497,0)</f>
        <v>168</v>
      </c>
      <c r="PR360" s="115">
        <f>RANK(PL360,PL$9:PL$497,0)</f>
        <v>20</v>
      </c>
      <c r="PS360" s="119">
        <f>RANK(PM360,PM$9:PM$497,0)</f>
        <v>7</v>
      </c>
      <c r="PT360" s="120">
        <f>ROUND(FZ360/MAX(FZ$9:FZ$497)*100,0)</f>
        <v>50</v>
      </c>
      <c r="PU360" s="115">
        <f>ROUND(GA360/MAX(GA$9:GA$497)*100,0)</f>
        <v>44</v>
      </c>
      <c r="PV360" s="115">
        <f>ROUND(GB360/MAX(GB$9:GB$497)*100,0)</f>
        <v>22</v>
      </c>
      <c r="PW360" s="115">
        <f>ROUND(GC360/MAX(GC$9:GC$497)*100,0)</f>
        <v>45</v>
      </c>
      <c r="PX360" s="115">
        <f>ROUND(GD360/MAX(GD$9:GD$497)*100,0)</f>
        <v>25</v>
      </c>
      <c r="PY360" s="115">
        <f>ROUND(GE360/MAX(GE$9:GE$497)*100,0)</f>
        <v>47</v>
      </c>
      <c r="PZ360" s="115">
        <f>ROUND(GF360/MAX(GF$9:GF$497)*100,0)</f>
        <v>19</v>
      </c>
      <c r="QA360" s="116">
        <f>ROUND(GG360/MAX(GG$9:GG$497)*100,0)</f>
        <v>17</v>
      </c>
      <c r="QB360" s="115">
        <f>ROUND(GH360/MAX(GH$9:GH$497)*100,0)</f>
        <v>33</v>
      </c>
      <c r="QC360" s="121">
        <f>ROUND(GI360/MAX(GI$9:GI$497)*100,0)</f>
        <v>19</v>
      </c>
      <c r="QD360" s="120">
        <f>ROUND(AVERAGEIF($ES$9:$ES$497,$ES360,PT$9:PT$497),0)</f>
        <v>51</v>
      </c>
      <c r="QE360" s="120">
        <f>ROUND(AVERAGEIF($ES$9:$ES$497,$ES360,PU$9:PU$497),0)</f>
        <v>54</v>
      </c>
      <c r="QF360" s="120">
        <f>ROUND(AVERAGEIF($ES$9:$ES$497,$ES360,PV$9:PV$497),0)</f>
        <v>30</v>
      </c>
      <c r="QG360" s="120">
        <f>ROUND(AVERAGEIF($ES$9:$ES$497,$ES360,PW$9:PW$497),0)</f>
        <v>36</v>
      </c>
      <c r="QH360" s="120">
        <f>ROUND(AVERAGEIF($ES$9:$ES$497,$ES360,PX$9:PX$497),0)</f>
        <v>21</v>
      </c>
      <c r="QI360" s="120">
        <f>ROUND(AVERAGEIF($ES$9:$ES$497,$ES360,PY$9:PY$497),0)</f>
        <v>51</v>
      </c>
      <c r="QJ360" s="120">
        <f>ROUND(AVERAGEIF($ES$9:$ES$497,$ES360,PZ$9:PZ$497),0)</f>
        <v>21</v>
      </c>
      <c r="QK360" s="120">
        <f>ROUND(AVERAGEIF($ES$9:$ES$497,$ES360,QA$9:QA$497),0)</f>
        <v>23</v>
      </c>
      <c r="QL360" s="120">
        <f>ROUND(AVERAGEIF($ES$9:$ES$497,$ES360,QB$9:QB$497),0)</f>
        <v>35</v>
      </c>
      <c r="QM360" s="120">
        <f>ROUND(AVERAGEIF($ES$9:$ES$497,$ES360,QC$9:QC$497),0)</f>
        <v>27</v>
      </c>
      <c r="QN360" s="114">
        <f t="shared" si="869"/>
        <v>376</v>
      </c>
      <c r="QO360" s="115">
        <f t="shared" si="870"/>
        <v>388</v>
      </c>
      <c r="QP360" s="115">
        <f t="shared" si="871"/>
        <v>476</v>
      </c>
      <c r="QQ360" s="115">
        <f t="shared" si="872"/>
        <v>427</v>
      </c>
      <c r="QR360" s="115">
        <f t="shared" si="873"/>
        <v>581</v>
      </c>
      <c r="QS360" s="119">
        <f t="shared" si="874"/>
        <v>485</v>
      </c>
      <c r="QT360" s="114">
        <f>ROUND((QN360-MIN(QN$9:QN$497))/(MAX(QN$9:QN$497)-MIN(QN$9:QN$497))*100,0)</f>
        <v>23</v>
      </c>
      <c r="QU360" s="115">
        <f>ROUND((QO360-MIN(QO$9:QO$497))/(MAX(QO$9:QO$497)-MIN(QO$9:QO$497))*100,0)</f>
        <v>26</v>
      </c>
      <c r="QV360" s="115">
        <f>ROUND((QP360-MIN(QP$9:QP$497))/(MAX(QP$9:QP$497)-MIN(QP$9:QP$497))*100,0)</f>
        <v>18</v>
      </c>
      <c r="QW360" s="115">
        <f>ROUND((QQ360-MIN(QQ$9:QQ$497))/(MAX(QQ$9:QQ$497)-MIN(QQ$9:QQ$497))*100,0)</f>
        <v>18</v>
      </c>
      <c r="QX360" s="115">
        <f>ROUND((QR360-MIN(QR$9:QR$497))/(MAX(QR$9:QR$497)-MIN(QR$9:QR$497))*100,0)</f>
        <v>59</v>
      </c>
      <c r="QY360" s="115">
        <f>ROUND((QS360-MIN(QS$9:QS$497))/(MAX(QS$9:QS$497)-MIN(QS$9:QS$497))*100,0)</f>
        <v>62</v>
      </c>
      <c r="QZ360" s="114">
        <f>RANK(QN360,QN$9:QN$497,0)</f>
        <v>381</v>
      </c>
      <c r="RA360" s="115">
        <f>RANK(QO360,QO$9:QO$497,0)</f>
        <v>202</v>
      </c>
      <c r="RB360" s="115">
        <f>RANK(QP360,QP$9:QP$497,0)</f>
        <v>359</v>
      </c>
      <c r="RC360" s="115">
        <f>RANK(QQ360,QQ$9:QQ$497,0)</f>
        <v>399</v>
      </c>
      <c r="RD360" s="115">
        <f>RANK(QR360,QR$9:QR$497,0)</f>
        <v>115</v>
      </c>
      <c r="RE360" s="115">
        <f>RANK(QS360,QS$9:QS$497,0)</f>
        <v>52</v>
      </c>
      <c r="RF360" s="122"/>
      <c r="RG360" s="115">
        <f>($RH$3*(IH360+IJ360)*100*100/MAX(EX$9:EX$497)*$RO$3) +($RH$3*(II360+IJ360)*100*100/MAX(EX$9:EX$497)*$RO$4) + ($RH$3*IK360*100*100/MAX(EX$9:EX$497)*0.098)</f>
        <v>0</v>
      </c>
      <c r="RH360" s="115">
        <f>($RH$4*IL360*100*100/MAX(EZ$9:EZ$497))*$RQ$3</f>
        <v>0</v>
      </c>
      <c r="RI360" s="115">
        <f>($RH$3*IM360*100*100/MAX(EY$9:EY$497))*$RQ$4</f>
        <v>0</v>
      </c>
      <c r="RJ360" s="115">
        <f>($RH$3*IN360*100*100/MAX(EX$9:EX$497))</f>
        <v>0</v>
      </c>
      <c r="RK360" s="115">
        <f>($RH$4*IO360*100*100/MAX(EZ$9:EZ$497))*$RQ$3</f>
        <v>0</v>
      </c>
      <c r="RL360" s="115">
        <f>(($RL$4*IP360*100*((100/MAX(EX$9:EX$497)+100/MAX(EZ$9:EZ$497))/2))+($RL$4*IQ360*100*((100/MAX(EX$9:EX$497)+100/MAX(EZ$9:EZ$497))/2))+($RL$4*IR360*100*((100/MAX(EX$9:EX$497)+100/MAX(EZ$9:EZ$497))/2))+($RL$4*IS360*100*((100/MAX(EX$9:EX$497)+100/MAX(EZ$9:EZ$497))/2))+($RL$4*IT360*100*((100/MAX(EX$9:EX$497)+100/MAX(EZ$9:EZ$497))/2))+($RL$4*IU360*100*((100/MAX(EX$9:EX$497)+100/MAX(EZ$9:EZ$497))/2))+($RL$4*IV360*100*((100/MAX(EX$9:EX$497)+100/MAX(EZ$9:EZ$497))/2))+($RL$4*IW360*100*((100/MAX(EX$9:EX$497)+100/MAX(EZ$9:EZ$497))/2)))*$RS$3</f>
        <v>0</v>
      </c>
      <c r="RM360" s="115">
        <f>(($RH$3*IX360*100*100/MAX(EX$9:EX$497))+($RH$3*IY360*100*100/MAX(EX$9:EX$497))+($RH$3*IZ360*100*100/MAX(EX$9:EX$497))+($RH$3*JA360*100*100/MAX(EX$9:EX$497))+($RH$3*JB360*100*100/MAX(EX$9:EX$497))+($RH$3*JC360*100*100/MAX(EX$9:EX$497))+($RH$3*JD360*100*100/MAX(EX$9:EX$497))+($RH$3*JE360*100*100/MAX(EX$9:EX$497)))*$RS$4</f>
        <v>0</v>
      </c>
      <c r="RN360" s="115">
        <f>(($RH$4*JF360*100*100/MAX(EZ$9:EZ$497)) + ($RH$4*JG360*100*100/MAX(EZ$9:EZ$497)) + ($RH$4*JH360*100*100/MAX(EZ$9:EZ$497)) + ($RH$4*JI360*100*100/MAX(EZ$9:EZ$497)) + ($RH$4*JJ360*100*100/MAX(EZ$9:EZ$497)) + ($RH$4*JK360*100*100/MAX(EZ$9:EZ$497)) + ($RH$4*JL360*100*100/MAX(EZ$9:EZ$497)) + ($RH$4*JM360*100*100/MAX(EZ$9:EZ$497)))*$RU$3</f>
        <v>0</v>
      </c>
      <c r="RO360" s="115">
        <f>(($RL$4*JN360*100*((100/MAX(EX$9:EX$497)+100/MAX(EZ$9:EZ$497))/2))+($RL$4*JO360*100*((100/MAX(EX$9:EX$497)+100/MAX(EZ$9:EZ$497))/2))+($RL$4*JP360*100*((100/MAX(EX$9:EX$497)+100/MAX(EZ$9:EZ$497))/2))+($RL$4*JQ360*100*((100/MAX(EX$9:EX$497)+100/MAX(EZ$9:EZ$497))/2))+($RL$4*JR360*100*((100/MAX(EX$9:EX$497)+100/MAX(EZ$9:EZ$497))/2))+($RL$4*JS360*100*((100/MAX(EX$9:EX$497)+100/MAX(EZ$9:EZ$497))/2))+($RL$4*JT360*100*((100/MAX(EX$9:EX$497)+100/MAX(EZ$9:EZ$497))/2))+($RL$4*JU360*100*((100/MAX(EX$9:EX$497)+100/MAX(EZ$9:EZ$497))/2))+($RL$4*JV360*100*((100/MAX(EX$9:EX$497)+100/MAX(EZ$9:EZ$497))/2))+($RL$4*JW360*100*((100/MAX(EX$9:EX$497)+100/MAX(EZ$9:EZ$497))/2))+($RL$4*JX360*100*((100/MAX(EX$9:EX$497)+100/MAX(EZ$9:EZ$497))/2))+($RL$4*JY360*100*((100/MAX(EX$9:EX$497)+100/MAX(EZ$9:EZ$497))/2))+($RL$4*JZ360*100*((100/MAX(EX$9:EX$497)+100/MAX(EZ$9:EZ$497))/2)))*$RW$3/2</f>
        <v>0</v>
      </c>
      <c r="RP360" s="119">
        <f>($RJ$3*KA360*100*100/MAX(FA$9:FA$497)) + ($RJ$3*KB360*100*100/MAX(FA$9:FA$497)/2) + ($RJ$3*KC360*100*100/MAX(FA$9:FA$497)/2) + ($RJ$3*KD360*100*100/MAX(FA$9:FA$497)/4) + ($RJ$3*KE360*100*100/MAX(FA$9:FA$497)/4)</f>
        <v>30.973451327433629</v>
      </c>
      <c r="RQ360" s="118">
        <f>($RL$4*KF360*100*((100/MAX(EX$9:EX$497)+100/MAX(EZ$9:EZ$497)))) * ($RO$3/2) + (($RL$4*KG360*100*((100/MAX(EX$9:EX$497)+100/MAX(EZ$9:EZ$497))))+($RL$4*KH360*100*((100/MAX(EX$9:EX$497)+100/MAX(EZ$9:EZ$497))))+($RL$4*KI360*100*((100/MAX(EX$9:EX$497)+100/MAX(EZ$9:EZ$497))))+($RL$4*KJ360*100*((100/MAX(EX$9:EX$497)+100/MAX(EZ$9:EZ$497))))+($RL$4*KK360*100*((100/MAX(EX$9:EX$497)+100/MAX(EZ$9:EZ$497))))+($RL$4*KL360*100*((100/MAX(EX$9:EX$497)+100/MAX(EZ$9:EZ$497))))+($RL$4*KM360*100*((100/MAX(EX$9:EX$497)+100/MAX(EZ$9:EZ$497))))+($RL$4*KN360*100*((100/MAX(EX$9:EX$497)+100/MAX(EZ$9:EZ$497))))+($RL$4*KO360*100*((100/MAX(EX$9:EX$497)+100/MAX(EZ$9:EZ$497))))+($RL$4*KP360*100*((100/MAX(EX$9:EX$497)+100/MAX(EZ$9:EZ$497))))+($RL$4*KQ360*100*((100/MAX(EX$9:EX$497)+100/MAX(EZ$9:EZ$497))))+($RL$4*KR360*100*((100/MAX(EX$9:EX$497)+100/MAX(EZ$9:EZ$497))))+($RL$4*KS360*100*((100/MAX(EX$9:EX$497)+100/MAX(EZ$9:EZ$497))))+($RL$4*KV360*100*((100/MAX(EX$9:EX$497)+100/MAX(EZ$9:EZ$497))))) * (($RO$3+$RO$4)/6)</f>
        <v>0</v>
      </c>
      <c r="RR360" s="115">
        <f>(($RL$4*KW360*100*((100/MAX(EX$9:EX$497)+100/MAX(EZ$9:EZ$497))))) * ($RO$3/2) + (($RL$4*KX360*100*((100/MAX(EX$9:EX$497)+100/MAX(EZ$9:EZ$497))))+($RL$4*KY360*100*((100/MAX(EX$9:EX$497)+100/MAX(EZ$9:EZ$497))))+($RL$4*KZ360*100*((100/MAX(EX$9:EX$497)+100/MAX(EZ$9:EZ$497))))+($RL$4*LA360*100*((100/MAX(EX$9:EX$497)+100/MAX(EZ$9:EZ$497))))+($RL$4*LB360*100*((100/MAX(EX$9:EX$497)+100/MAX(EZ$9:EZ$497))))+($RL$4*LC360*100*((100/MAX(EX$9:EX$497)+100/MAX(EZ$9:EZ$497))))) * (($RO$3+$RO$4)/6)</f>
        <v>0</v>
      </c>
      <c r="RS360" s="119">
        <f>(($RL$4*LD360*100*((100/MAX(EX$9:EX$497)+100/MAX(EZ$9:EZ$497))))+($RL$4*LE360*100*((100/MAX(EX$9:EX$497)+100/MAX(EZ$9:EZ$497))))) * (($RO$3+$RO$4)/6)</f>
        <v>0</v>
      </c>
      <c r="RT360" s="118">
        <f>($RJ$4*LH360*100*(100/MAX(EV$9:EV$497)))+($RJ$4*LI360*100*(100/MAX(EV$9:EV$497)))</f>
        <v>0</v>
      </c>
      <c r="RU360" s="119">
        <f>($RJ$4*LJ360*(100/MAX(EV$9:EV$497)))/2 + ($RL$3*LK360*(100/MAX(EW$9:EW$497))) + ($RJ$4*LL360*(100/MAX(EV$9:EV$497)))/4 + ($RL$3*LM360*(100/MAX(EW$9:EW$497)))</f>
        <v>0</v>
      </c>
      <c r="RV360" s="118">
        <f>($RJ$4*LN360*100*100/MAX(EV$9:EV$497)/2)+($RJ$4*LO360*100*100/MAX(EV$9:EV$497)/2)+($RJ$4*LP360*100*100/MAX(EV$9:EV$497))+($RJ$4*LQ360*100*100/MAX(EV$9:EV$497))+($RJ$4*LR360*100*100/MAX(EV$9:EV$497))</f>
        <v>0</v>
      </c>
      <c r="RW360" s="115">
        <f>($RJ$4*LS360*100*100/MAX(EV$9:EV$497)) + (($RJ$4*LT360*100*100/MAX(EV$9:EV$497))+($RJ$4*LU360*100*100/MAX(EV$9:EV$497))+($RJ$4*LV360*100*100/MAX(EV$9:EV$497))+($RJ$4*LW360*100*100/MAX(EV$9:EV$497))+($RJ$4*LX360*100*100/MAX(EV$9:EV$497))+($RJ$4*LY360*100*100/MAX(EV$9:EV$497))+($RJ$4*LZ360*100*100/MAX(EV$9:EV$497))+($RJ$4*MA360*100*100/MAX(EV$9:EV$497)))/2</f>
        <v>0</v>
      </c>
      <c r="RX360" s="119">
        <f>($RJ$4*MB360*100*100/MAX(EV$9:EV$497))+($RJ$4*MC360*100*100/MAX(EV$9:EV$497))+($RJ$4*MD360*100*100/MAX(EV$9:EV$497))+($RJ$4*ME360*100*100/MAX(EV$9:EV$497))+($RJ$4*MF360*100*100/MAX(EV$9:EV$497))+($RJ$4*MG360*100*100/MAX(EV$9:EV$497))+($RJ$4*MH360*100*100/MAX(EV$9:EV$497))+($RJ$4*MI360*100*100/MAX(EV$9:EV$497))+($RJ$4*MJ360*100*100/MAX(EV$9:EV$497))+($RJ$4*MK360*100*100/MAX(EV$9:EV$497))+($RJ$4*ML360*100*100/MAX(EV$9:EV$497))+($RJ$4*MM360*100*100/MAX(EV$9:EV$497))+($RJ$4*MN360*100*100/MAX(EV$9:EV$497))</f>
        <v>0</v>
      </c>
      <c r="RY360" s="118">
        <f>($RJ$4*MQ360*100*100/MAX(EV$9:EV$497))/2 + (($RJ$4*MR360*100*100/MAX(EV$9:EV$497))+($RJ$4*MS360*100*100/MAX(EV$9:EV$497))+($RJ$4*MT360*100*100/MAX(EV$9:EV$497))+($RJ$4*MU360*100*100/MAX(EV$9:EV$497))+($RJ$4*MV360*100*100/MAX(EV$9:EV$497))+($RJ$4*MW360*100*100/MAX(EV$9:EV$497))+($RJ$4*MX360*100*100/MAX(EV$9:EV$497))+($RJ$4*MY360*100*100/MAX(EV$9:EV$497))+($RJ$4*MZ360*100*100/MAX(EV$9:EV$497))+($RJ$4*NA360*100*100/MAX(EV$9:EV$497))+($RJ$4*NB360*100*100/MAX(EV$9:EV$497))+($RJ$4*NC360*100*100/MAX(EV$9:EV$497))+($RJ$4*ND360*100*100/MAX(EV$9:EV$497))+($RJ$4*NG360*100*100/MAX(EV$9:EV$497)))/4</f>
        <v>2.106741573033708</v>
      </c>
      <c r="RZ360" s="115">
        <f>($RJ$4*NH360*100*100/MAX(EV$9:EV$497))/2 + (($RJ$4*NI360*100*100/MAX(EV$9:EV$497))+($RJ$4*NJ360*100*100/MAX(EV$9:EV$497))+($RJ$4*NK360*100*100/MAX(EV$9:EV$497))+($RJ$4*NL360*100*100/MAX(EV$9:EV$497))+($RJ$4*NM360*100*100/MAX(EV$9:EV$497))+($RJ$4*NN360*100*100/MAX(EV$9:EV$497)))/4</f>
        <v>0</v>
      </c>
      <c r="SA360" s="117">
        <f>(($RJ$4*NO360*100*100/MAX(EV$9:EV$497))+($RJ$4*NP360*100*100/MAX(EV$9:EV$497)))/4</f>
        <v>0</v>
      </c>
      <c r="SB360" s="118">
        <f t="shared" si="875"/>
        <v>33.080192900467338</v>
      </c>
      <c r="SC360" s="115">
        <f t="shared" si="876"/>
        <v>0.4213483146067416</v>
      </c>
      <c r="SD360" s="115">
        <f t="shared" si="877"/>
        <v>0.526685393258427</v>
      </c>
      <c r="SE360" s="115">
        <f t="shared" si="878"/>
        <v>0.4213483146067416</v>
      </c>
      <c r="SF360" s="115">
        <f t="shared" si="879"/>
        <v>0.526685393258427</v>
      </c>
      <c r="SG360" s="115">
        <f t="shared" si="880"/>
        <v>64.053644227900961</v>
      </c>
      <c r="SH360" s="115">
        <f>ROUND(SB360/MAX(SB$9:SB$497)*100,0)</f>
        <v>42</v>
      </c>
      <c r="SI360" s="115">
        <f>ROUND(SC360/MAX(SC$9:SC$497)*100,0)</f>
        <v>1</v>
      </c>
      <c r="SJ360" s="115">
        <f>ROUND(SD360/MAX(SD$9:SD$497)*100,0)</f>
        <v>1</v>
      </c>
      <c r="SK360" s="115">
        <f>ROUND(SE360/MAX(SE$9:SE$497)*100,0)</f>
        <v>0</v>
      </c>
      <c r="SL360" s="115">
        <f>ROUND(SF360/MAX(SF$9:SF$497)*100,0)</f>
        <v>1</v>
      </c>
      <c r="SM360" s="121">
        <f>ROUND(SG360/MAX(SG$9:SG$497)*100,0)</f>
        <v>61</v>
      </c>
      <c r="SN360" s="115">
        <f>ROUND(AVERAGEIF($ES$9:$ES$497,$ES360,SH$9:SH$497),0)</f>
        <v>29</v>
      </c>
      <c r="SO360" s="115">
        <f>ROUND(AVERAGEIF($ES$9:$ES$497,$ES360,SI$9:SI$497),0)</f>
        <v>3</v>
      </c>
      <c r="SP360" s="115">
        <f>ROUND(AVERAGEIF($ES$9:$ES$497,$ES360,SJ$9:SJ$497),0)</f>
        <v>5</v>
      </c>
      <c r="SQ360" s="115">
        <f>ROUND(AVERAGEIF($ES$9:$ES$497,$ES360,SK$9:SK$497),0)</f>
        <v>2</v>
      </c>
      <c r="SR360" s="115">
        <f>ROUND(AVERAGEIF($ES$9:$ES$497,$ES360,SL$9:SL$497),0)</f>
        <v>4</v>
      </c>
      <c r="SS360" s="121">
        <f>ROUND(AVERAGEIF($ES$9:$ES$497,$ES360,SM$9:SM$497),0)</f>
        <v>36</v>
      </c>
      <c r="ST360" s="114">
        <f>RANK(SB360,SB$9:SB$497,0)</f>
        <v>102</v>
      </c>
      <c r="SU360" s="115">
        <f>RANK(SC360,SC$9:SC$497,0)</f>
        <v>269</v>
      </c>
      <c r="SV360" s="115">
        <f>RANK(SD360,SD$9:SD$497,0)</f>
        <v>265</v>
      </c>
      <c r="SW360" s="115">
        <f>RANK(SE360,SE$9:SE$497,0)</f>
        <v>269</v>
      </c>
      <c r="SX360" s="115">
        <f>RANK(SF360,SF$9:SF$497,0)</f>
        <v>253</v>
      </c>
      <c r="SY360" s="115">
        <f>RANK(SG360,SG$9:SG$497,0)</f>
        <v>24</v>
      </c>
      <c r="SZ360" s="115">
        <f>COUNTIFS(SB$9:SB$497,"&gt;"&amp;SB360,$ES$9:$ES$497,$ES360)+1</f>
        <v>28</v>
      </c>
      <c r="TA360" s="115">
        <f>COUNTIFS(SC$9:SC$497,"&gt;"&amp;SC360,$ES$9:$ES$497,$ES360)+1</f>
        <v>30</v>
      </c>
      <c r="TB360" s="115">
        <f>COUNTIFS(SD$9:SD$497,"&gt;"&amp;SD360,$ES$9:$ES$497,$ES360)+1</f>
        <v>33</v>
      </c>
      <c r="TC360" s="115">
        <f>COUNTIFS(SE$9:SE$497,"&gt;"&amp;SE360,$ES$9:$ES$497,$ES360)+1</f>
        <v>30</v>
      </c>
      <c r="TD360" s="115">
        <f>COUNTIFS(SF$9:SF$497,"&gt;"&amp;SF360,$ES$9:$ES$497,$ES360)+1</f>
        <v>30</v>
      </c>
      <c r="TE360" s="117">
        <f>COUNTIFS(SG$9:SG$497,"&gt;"&amp;SG360,$ES$9:$ES$497,$ES360)+1</f>
        <v>22</v>
      </c>
      <c r="TF360" s="118">
        <f t="shared" si="881"/>
        <v>128</v>
      </c>
      <c r="TG360" s="115">
        <f t="shared" si="882"/>
        <v>56</v>
      </c>
      <c r="TH360" s="115">
        <f t="shared" si="883"/>
        <v>60</v>
      </c>
      <c r="TI360" s="115">
        <f t="shared" si="884"/>
        <v>61</v>
      </c>
      <c r="TJ360" s="115">
        <f t="shared" si="885"/>
        <v>51</v>
      </c>
      <c r="TK360" s="115">
        <f t="shared" si="886"/>
        <v>147</v>
      </c>
      <c r="TL360" s="117">
        <f t="shared" si="887"/>
        <v>147</v>
      </c>
      <c r="TM360" s="118">
        <f>ROUND(TF360/MAX(TF$9:TF$497)*100,0)</f>
        <v>71</v>
      </c>
      <c r="TN360" s="115">
        <f>ROUND(TG360/MAX(TG$9:TG$497)*100,0)</f>
        <v>31</v>
      </c>
      <c r="TO360" s="115">
        <f>ROUND(TH360/MAX(TH$9:TH$497)*100,0)</f>
        <v>33</v>
      </c>
      <c r="TP360" s="115">
        <f>ROUND(TI360/MAX(TI$9:TI$497)*100,0)</f>
        <v>34</v>
      </c>
      <c r="TQ360" s="115">
        <f>ROUND(TJ360/MAX(TJ$9:TJ$497)*100,0)</f>
        <v>26</v>
      </c>
      <c r="TR360" s="115">
        <f>ROUND(TK360/MAX(TK$9:TK$497)*100,0)</f>
        <v>75</v>
      </c>
      <c r="TS360" s="119">
        <f>ROUND(TL360/MAX(TL$9:TL$497)*100,0)</f>
        <v>75</v>
      </c>
      <c r="TT360" s="120">
        <f>RANK(TM360,TM$9:TM$497,0)</f>
        <v>54</v>
      </c>
      <c r="TU360" s="115">
        <f>RANK(TN360,TN$9:TN$497,0)</f>
        <v>203</v>
      </c>
      <c r="TV360" s="115">
        <f>RANK(TO360,TO$9:TO$497,0)</f>
        <v>114</v>
      </c>
      <c r="TW360" s="115">
        <f>RANK(TP360,TP$9:TP$497,0)</f>
        <v>182</v>
      </c>
      <c r="TX360" s="115">
        <f>RANK(TQ360,TQ$9:TQ$497,0)</f>
        <v>190</v>
      </c>
      <c r="TY360" s="115">
        <f>RANK(TR360,TR$9:TR$497,0)</f>
        <v>12</v>
      </c>
      <c r="TZ360" s="121">
        <f>RANK(TS360,TS$9:TS$497,0)</f>
        <v>11</v>
      </c>
      <c r="UA360" s="132"/>
      <c r="UB360" s="7" t="s">
        <v>1</v>
      </c>
    </row>
    <row r="361" spans="1:548" x14ac:dyDescent="0.15">
      <c r="A361" s="142">
        <v>353</v>
      </c>
      <c r="B361" s="200" t="s">
        <v>1384</v>
      </c>
      <c r="C361" s="143"/>
      <c r="D361" s="143"/>
      <c r="E361" s="64" t="s">
        <v>518</v>
      </c>
      <c r="F361" s="65">
        <v>108</v>
      </c>
      <c r="G361" s="65" t="s">
        <v>519</v>
      </c>
      <c r="H361" s="144"/>
      <c r="I361" s="66" t="s">
        <v>521</v>
      </c>
      <c r="J361" s="67" t="s">
        <v>521</v>
      </c>
      <c r="K361" s="67" t="s">
        <v>521</v>
      </c>
      <c r="L361" s="67" t="s">
        <v>521</v>
      </c>
      <c r="M361" s="67" t="s">
        <v>521</v>
      </c>
      <c r="N361" s="67" t="s">
        <v>521</v>
      </c>
      <c r="O361" s="67" t="s">
        <v>521</v>
      </c>
      <c r="P361" s="67" t="s">
        <v>521</v>
      </c>
      <c r="Q361" s="67" t="s">
        <v>521</v>
      </c>
      <c r="R361" s="68" t="s">
        <v>521</v>
      </c>
      <c r="S361" s="69" t="s">
        <v>521</v>
      </c>
      <c r="T361" s="67" t="s">
        <v>521</v>
      </c>
      <c r="U361" s="67" t="s">
        <v>521</v>
      </c>
      <c r="V361" s="67" t="s">
        <v>521</v>
      </c>
      <c r="W361" s="67" t="s">
        <v>521</v>
      </c>
      <c r="X361" s="67" t="s">
        <v>521</v>
      </c>
      <c r="Y361" s="67" t="s">
        <v>521</v>
      </c>
      <c r="Z361" s="67" t="s">
        <v>521</v>
      </c>
      <c r="AA361" s="67" t="s">
        <v>521</v>
      </c>
      <c r="AB361" s="68" t="s">
        <v>521</v>
      </c>
      <c r="AC361" s="69" t="s">
        <v>521</v>
      </c>
      <c r="AD361" s="67" t="s">
        <v>521</v>
      </c>
      <c r="AE361" s="67" t="s">
        <v>521</v>
      </c>
      <c r="AF361" s="67" t="s">
        <v>521</v>
      </c>
      <c r="AG361" s="67" t="s">
        <v>521</v>
      </c>
      <c r="AH361" s="67" t="s">
        <v>521</v>
      </c>
      <c r="AI361" s="67" t="s">
        <v>521</v>
      </c>
      <c r="AJ361" s="67" t="s">
        <v>521</v>
      </c>
      <c r="AK361" s="67" t="s">
        <v>521</v>
      </c>
      <c r="AL361" s="68" t="s">
        <v>521</v>
      </c>
      <c r="AM361" s="69" t="s">
        <v>521</v>
      </c>
      <c r="AN361" s="67" t="s">
        <v>521</v>
      </c>
      <c r="AO361" s="67" t="s">
        <v>521</v>
      </c>
      <c r="AP361" s="67" t="s">
        <v>521</v>
      </c>
      <c r="AQ361" s="67" t="s">
        <v>521</v>
      </c>
      <c r="AR361" s="67" t="s">
        <v>521</v>
      </c>
      <c r="AS361" s="67" t="s">
        <v>521</v>
      </c>
      <c r="AT361" s="67" t="s">
        <v>521</v>
      </c>
      <c r="AU361" s="67" t="s">
        <v>521</v>
      </c>
      <c r="AV361" s="68" t="s">
        <v>521</v>
      </c>
      <c r="AW361" s="69" t="s">
        <v>521</v>
      </c>
      <c r="AX361" s="67" t="s">
        <v>521</v>
      </c>
      <c r="AY361" s="67" t="s">
        <v>521</v>
      </c>
      <c r="AZ361" s="67" t="s">
        <v>521</v>
      </c>
      <c r="BA361" s="67" t="s">
        <v>521</v>
      </c>
      <c r="BB361" s="67" t="s">
        <v>521</v>
      </c>
      <c r="BC361" s="67" t="s">
        <v>521</v>
      </c>
      <c r="BD361" s="67" t="s">
        <v>521</v>
      </c>
      <c r="BE361" s="67" t="s">
        <v>521</v>
      </c>
      <c r="BF361" s="68" t="s">
        <v>521</v>
      </c>
      <c r="BG361" s="69" t="s">
        <v>521</v>
      </c>
      <c r="BH361" s="67" t="s">
        <v>521</v>
      </c>
      <c r="BI361" s="67" t="s">
        <v>521</v>
      </c>
      <c r="BJ361" s="67" t="s">
        <v>521</v>
      </c>
      <c r="BK361" s="67" t="s">
        <v>521</v>
      </c>
      <c r="BL361" s="67" t="s">
        <v>521</v>
      </c>
      <c r="BM361" s="67" t="s">
        <v>521</v>
      </c>
      <c r="BN361" s="67" t="s">
        <v>521</v>
      </c>
      <c r="BO361" s="67" t="s">
        <v>521</v>
      </c>
      <c r="BP361" s="68" t="s">
        <v>521</v>
      </c>
      <c r="BQ361" s="70" t="s">
        <v>521</v>
      </c>
      <c r="BR361" s="67" t="s">
        <v>521</v>
      </c>
      <c r="BS361" s="67" t="s">
        <v>521</v>
      </c>
      <c r="BT361" s="67" t="s">
        <v>521</v>
      </c>
      <c r="BU361" s="67" t="s">
        <v>521</v>
      </c>
      <c r="BV361" s="67" t="s">
        <v>521</v>
      </c>
      <c r="BW361" s="67" t="s">
        <v>521</v>
      </c>
      <c r="BX361" s="67" t="s">
        <v>521</v>
      </c>
      <c r="BY361" s="67" t="s">
        <v>521</v>
      </c>
      <c r="BZ361" s="68" t="s">
        <v>521</v>
      </c>
      <c r="CA361" s="69" t="s">
        <v>521</v>
      </c>
      <c r="CB361" s="67" t="s">
        <v>521</v>
      </c>
      <c r="CC361" s="67" t="s">
        <v>521</v>
      </c>
      <c r="CD361" s="67" t="s">
        <v>521</v>
      </c>
      <c r="CE361" s="67" t="s">
        <v>521</v>
      </c>
      <c r="CF361" s="67" t="s">
        <v>521</v>
      </c>
      <c r="CG361" s="67" t="s">
        <v>521</v>
      </c>
      <c r="CH361" s="67" t="s">
        <v>521</v>
      </c>
      <c r="CI361" s="67" t="s">
        <v>521</v>
      </c>
      <c r="CJ361" s="68" t="s">
        <v>521</v>
      </c>
      <c r="CK361" s="69" t="s">
        <v>521</v>
      </c>
      <c r="CL361" s="67" t="s">
        <v>521</v>
      </c>
      <c r="CM361" s="67" t="s">
        <v>521</v>
      </c>
      <c r="CN361" s="67" t="s">
        <v>521</v>
      </c>
      <c r="CO361" s="67" t="s">
        <v>521</v>
      </c>
      <c r="CP361" s="67" t="s">
        <v>521</v>
      </c>
      <c r="CQ361" s="67" t="s">
        <v>521</v>
      </c>
      <c r="CR361" s="67" t="s">
        <v>521</v>
      </c>
      <c r="CS361" s="67" t="s">
        <v>521</v>
      </c>
      <c r="CT361" s="68" t="s">
        <v>521</v>
      </c>
      <c r="CU361" s="69" t="s">
        <v>520</v>
      </c>
      <c r="CV361" s="67" t="s">
        <v>520</v>
      </c>
      <c r="CW361" s="67" t="s">
        <v>520</v>
      </c>
      <c r="CX361" s="67" t="s">
        <v>520</v>
      </c>
      <c r="CY361" s="67" t="s">
        <v>520</v>
      </c>
      <c r="CZ361" s="67" t="s">
        <v>520</v>
      </c>
      <c r="DA361" s="67" t="s">
        <v>520</v>
      </c>
      <c r="DB361" s="67" t="s">
        <v>520</v>
      </c>
      <c r="DC361" s="67" t="s">
        <v>520</v>
      </c>
      <c r="DD361" s="68" t="s">
        <v>520</v>
      </c>
      <c r="DE361" s="69" t="s">
        <v>521</v>
      </c>
      <c r="DF361" s="71" t="s">
        <v>521</v>
      </c>
      <c r="DG361" s="67" t="s">
        <v>521</v>
      </c>
      <c r="DH361" s="67" t="s">
        <v>521</v>
      </c>
      <c r="DI361" s="67" t="s">
        <v>521</v>
      </c>
      <c r="DJ361" s="67" t="s">
        <v>521</v>
      </c>
      <c r="DK361" s="67" t="s">
        <v>521</v>
      </c>
      <c r="DL361" s="67" t="s">
        <v>521</v>
      </c>
      <c r="DM361" s="67" t="s">
        <v>521</v>
      </c>
      <c r="DN361" s="68" t="s">
        <v>521</v>
      </c>
      <c r="DO361" s="70" t="s">
        <v>521</v>
      </c>
      <c r="DP361" s="71" t="s">
        <v>521</v>
      </c>
      <c r="DQ361" s="67" t="s">
        <v>521</v>
      </c>
      <c r="DR361" s="67" t="s">
        <v>521</v>
      </c>
      <c r="DS361" s="67" t="s">
        <v>521</v>
      </c>
      <c r="DT361" s="67" t="s">
        <v>521</v>
      </c>
      <c r="DU361" s="67" t="s">
        <v>521</v>
      </c>
      <c r="DV361" s="67" t="s">
        <v>521</v>
      </c>
      <c r="DW361" s="67" t="s">
        <v>521</v>
      </c>
      <c r="DX361" s="72" t="s">
        <v>521</v>
      </c>
      <c r="DY361" s="73" t="s">
        <v>522</v>
      </c>
      <c r="DZ361" s="74">
        <v>2</v>
      </c>
      <c r="EA361" s="74">
        <v>3</v>
      </c>
      <c r="EB361" s="74">
        <v>3</v>
      </c>
      <c r="EC361" s="75">
        <v>4</v>
      </c>
      <c r="ED361" s="76" t="s">
        <v>522</v>
      </c>
      <c r="EE361" s="74">
        <f t="shared" si="888"/>
        <v>2</v>
      </c>
      <c r="EF361" s="74">
        <f t="shared" si="889"/>
        <v>6</v>
      </c>
      <c r="EG361" s="74">
        <f t="shared" si="890"/>
        <v>18</v>
      </c>
      <c r="EH361" s="77">
        <f t="shared" si="891"/>
        <v>72</v>
      </c>
      <c r="EI361" s="73">
        <v>30</v>
      </c>
      <c r="EJ361" s="74">
        <v>50</v>
      </c>
      <c r="EK361" s="74">
        <v>90</v>
      </c>
      <c r="EL361" s="74">
        <v>150</v>
      </c>
      <c r="EM361" s="75">
        <v>450</v>
      </c>
      <c r="EN361" s="78">
        <v>1</v>
      </c>
      <c r="EO361" s="79">
        <f t="shared" si="892"/>
        <v>0.83333333333333337</v>
      </c>
      <c r="EP361" s="79">
        <f t="shared" si="893"/>
        <v>0.5</v>
      </c>
      <c r="EQ361" s="79">
        <f t="shared" si="894"/>
        <v>0.27777777777777779</v>
      </c>
      <c r="ER361" s="80">
        <f t="shared" si="895"/>
        <v>0.20833333333333334</v>
      </c>
      <c r="ES361" s="128" t="s">
        <v>564</v>
      </c>
      <c r="ET361" s="82"/>
      <c r="EU361" s="83">
        <v>4</v>
      </c>
      <c r="EV361" s="146">
        <v>85</v>
      </c>
      <c r="EW361" s="147">
        <v>52</v>
      </c>
      <c r="EX361" s="147">
        <v>60</v>
      </c>
      <c r="EY361" s="147">
        <v>57</v>
      </c>
      <c r="EZ361" s="147">
        <v>27</v>
      </c>
      <c r="FA361" s="147">
        <v>25</v>
      </c>
      <c r="FB361" s="147">
        <v>77</v>
      </c>
      <c r="FC361" s="147">
        <v>77</v>
      </c>
      <c r="FD361" s="74">
        <f t="shared" si="896"/>
        <v>87</v>
      </c>
      <c r="FE361" s="84">
        <f t="shared" si="842"/>
        <v>137</v>
      </c>
      <c r="FF361" s="73">
        <f>RANK(EV361,$EV$9:$EV$497,0)</f>
        <v>140</v>
      </c>
      <c r="FG361" s="74">
        <f>RANK(EW361,$EW$9:$EW$497,0)</f>
        <v>163</v>
      </c>
      <c r="FH361" s="74">
        <f>RANK(EX361,$EX$9:$EX$497,0)</f>
        <v>118</v>
      </c>
      <c r="FI361" s="74">
        <f>RANK(EY361,$EY$9:$EY$497,0)</f>
        <v>93</v>
      </c>
      <c r="FJ361" s="74">
        <f>RANK(EZ361,$EZ$9:$EZ$497,0)</f>
        <v>146</v>
      </c>
      <c r="FK361" s="74">
        <f>RANK(FA361,$FA$9:$FA$497,0)</f>
        <v>150</v>
      </c>
      <c r="FL361" s="74">
        <f>RANK(FB361,$FB$9:$FB$497,0)</f>
        <v>66</v>
      </c>
      <c r="FM361" s="74">
        <f>RANK(FC361,$FC$9:$FC$497,0)</f>
        <v>65</v>
      </c>
      <c r="FN361" s="74">
        <f>RANK(FD361,$FD$9:$FD$497,0)</f>
        <v>137</v>
      </c>
      <c r="FO361" s="84">
        <f>RANK(FE361,$FE$9:$FE$497,0)</f>
        <v>76</v>
      </c>
      <c r="FP361" s="73">
        <f>COUNTIFS($EV$9:$EV$497,"&gt;"&amp;EV361,$ES$9:$ES$497,ES361)+1</f>
        <v>32</v>
      </c>
      <c r="FQ361" s="74">
        <f>COUNTIFS($EW$9:$EW$497,"&gt;"&amp;EW361,$ES$9:$ES$497,ES361)+1</f>
        <v>35</v>
      </c>
      <c r="FR361" s="74">
        <f>COUNTIFS($EX$9:$EX$497,"&gt;"&amp;EX361,$ES$9:$ES$497,ES361)+1</f>
        <v>38</v>
      </c>
      <c r="FS361" s="74">
        <f>COUNTIFS($EY$9:$EY$497,"&gt;"&amp;EY361,$ES$9:$ES$497,ES361)+1</f>
        <v>26</v>
      </c>
      <c r="FT361" s="74">
        <f>COUNTIFS($EZ$9:$EZ$497,"&gt;"&amp;EZ361,$ES$9:$ES$497,ES361)+1</f>
        <v>24</v>
      </c>
      <c r="FU361" s="74">
        <f>COUNTIFS($FA$9:$FA$497,"&gt;"&amp;FA361,$ES$9:$ES$497,ES361)+1</f>
        <v>29</v>
      </c>
      <c r="FV361" s="74">
        <f>COUNTIFS($FB$9:$FB$497,"&gt;"&amp;FB361,$ES$9:$ES$497,ES361)+1</f>
        <v>39</v>
      </c>
      <c r="FW361" s="74">
        <f>COUNTIFS($FC$9:$FC$497,"&gt;"&amp;FC361,$ES$9:$ES$497,ES361)+1</f>
        <v>36</v>
      </c>
      <c r="FX361" s="74">
        <f>COUNTIFS($FD$9:$FD$497,"&gt;"&amp;FD361,$ES$9:$ES$497,ES361)+1</f>
        <v>37</v>
      </c>
      <c r="FY361" s="84">
        <f>COUNTIFS($FE$9:$FE$497,"&gt;"&amp;FE361,$ES$9:$ES$497,ES361)+1</f>
        <v>40</v>
      </c>
      <c r="FZ361" s="85">
        <f t="shared" si="843"/>
        <v>0.79</v>
      </c>
      <c r="GA361" s="86">
        <f t="shared" si="844"/>
        <v>0.48</v>
      </c>
      <c r="GB361" s="86">
        <f t="shared" si="845"/>
        <v>0.56000000000000005</v>
      </c>
      <c r="GC361" s="86">
        <f t="shared" si="846"/>
        <v>0.53</v>
      </c>
      <c r="GD361" s="86">
        <f t="shared" si="847"/>
        <v>0.25</v>
      </c>
      <c r="GE361" s="86">
        <f t="shared" si="848"/>
        <v>0.23</v>
      </c>
      <c r="GF361" s="86">
        <f t="shared" si="849"/>
        <v>0.71</v>
      </c>
      <c r="GG361" s="86">
        <f t="shared" si="850"/>
        <v>0.71</v>
      </c>
      <c r="GH361" s="86">
        <f t="shared" si="851"/>
        <v>0.81</v>
      </c>
      <c r="GI361" s="87">
        <f t="shared" si="852"/>
        <v>1.27</v>
      </c>
      <c r="GJ361" s="85">
        <f>ROUND(((FZ361-AVERAGE(FZ$9:FZ$497))/STDEVP(FZ$9:FZ$497)*10+50),2)</f>
        <v>43.13</v>
      </c>
      <c r="GK361" s="86">
        <f>ROUND(((GA361-AVERAGE(GA$9:GA$497))/STDEVP(GA$9:GA$497)*10+50),2)</f>
        <v>43.71</v>
      </c>
      <c r="GL361" s="86">
        <f>ROUND(((GB361-AVERAGE(GB$9:GB$497))/STDEVP(GB$9:GB$497)*10+50),2)</f>
        <v>49.14</v>
      </c>
      <c r="GM361" s="86">
        <f>ROUND(((GC361-AVERAGE(GC$9:GC$497))/STDEVP(GC$9:GC$497)*10+50),2)</f>
        <v>50.2</v>
      </c>
      <c r="GN361" s="86">
        <f>ROUND(((GD361-AVERAGE(GD$9:GD$497))/STDEVP(GD$9:GD$497)*10+50),2)</f>
        <v>45.13</v>
      </c>
      <c r="GO361" s="86">
        <f>ROUND(((GE361-AVERAGE(GE$9:GE$497))/STDEVP(GE$9:GE$497)*10+50),2)</f>
        <v>45.7</v>
      </c>
      <c r="GP361" s="86">
        <f>ROUND(((GF361-AVERAGE(GF$9:GF$497))/STDEVP(GF$9:GF$497)*10+50),2)</f>
        <v>52.36</v>
      </c>
      <c r="GQ361" s="86">
        <f>ROUND(((GG361-AVERAGE(GG$9:GG$497))/STDEVP(GG$9:GG$497)*10+50),2)</f>
        <v>52.47</v>
      </c>
      <c r="GR361" s="86">
        <f>ROUND(((GH361-AVERAGE(GH$9:GH$497))/STDEVP(GH$9:GH$497)*10+50),2)</f>
        <v>43.99</v>
      </c>
      <c r="GS361" s="87">
        <f>ROUND(((GI361-AVERAGE(GI$9:GI$497))/STDEVP(GI$9:GI$497)*10+50),2)</f>
        <v>51.18</v>
      </c>
      <c r="GT361" s="73">
        <f>RANK(GJ361,$GJ$9:$GJ$497,0)</f>
        <v>331</v>
      </c>
      <c r="GU361" s="74">
        <f>RANK(GK361,$GK$9:$GK$497,0)</f>
        <v>286</v>
      </c>
      <c r="GV361" s="74">
        <f>RANK(GL361,$GL$9:$GL$497,0)</f>
        <v>211</v>
      </c>
      <c r="GW361" s="74">
        <f>RANK(GM361,$GM$9:$GM$497,0)</f>
        <v>178</v>
      </c>
      <c r="GX361" s="74">
        <f>RANK(GN361,$GN$9:$GN$497,0)</f>
        <v>266</v>
      </c>
      <c r="GY361" s="74">
        <f>RANK(GO361,$GO$9:$GO$497,0)</f>
        <v>252</v>
      </c>
      <c r="GZ361" s="74">
        <f>RANK(GP361,$GP$9:$GP$497,0)</f>
        <v>172</v>
      </c>
      <c r="HA361" s="74">
        <f>RANK(GQ361,$GQ$9:$GQ$497,0)</f>
        <v>168</v>
      </c>
      <c r="HB361" s="74">
        <f>RANK(GR361,$GR$9:$GR$497,0)</f>
        <v>293</v>
      </c>
      <c r="HC361" s="84">
        <f>RANK(GS361,$GS$9:$GS$497,0)</f>
        <v>152</v>
      </c>
      <c r="HD361" s="85">
        <f>ROUND(AVERAGEIF($ES$9:$ES$497,$ES361,$FZ$9:$FZ$497),2)</f>
        <v>0.92</v>
      </c>
      <c r="HE361" s="86">
        <f>ROUND(AVERAGEIF($ES$9:$ES$497,$ES361,$GA$9:$GA$497),2)</f>
        <v>0.65</v>
      </c>
      <c r="HF361" s="86">
        <f>ROUND(AVERAGEIF($ES$9:$ES$497,$ES361,$GB$9:$GB$497),2)</f>
        <v>0.69</v>
      </c>
      <c r="HG361" s="86">
        <f>ROUND(AVERAGEIF($ES$9:$ES$497,$ES361,$GC$9:$GC$497),2)</f>
        <v>0.54</v>
      </c>
      <c r="HH361" s="86">
        <f>ROUND(AVERAGEIF($ES$9:$ES$497,$ES361,$GD$9:$GD$497),2)</f>
        <v>0.32</v>
      </c>
      <c r="HI361" s="86">
        <f>ROUND(AVERAGEIF($ES$9:$ES$497,$ES361,$GE$9:$GE$497),2)</f>
        <v>0.33</v>
      </c>
      <c r="HJ361" s="86">
        <f>ROUND(AVERAGEIF($ES$9:$ES$497,$ES361,$GF$9:$GF$497),2)</f>
        <v>0.98</v>
      </c>
      <c r="HK361" s="86">
        <f>ROUND(AVERAGEIF($ES$9:$ES$497,$ES361,$GG$9:$GG$497),2)</f>
        <v>0.86</v>
      </c>
      <c r="HL361" s="86">
        <f>ROUND(AVERAGEIF($ES$9:$ES$497,$ES361,$GH$9:$GH$497),2)</f>
        <v>1.01</v>
      </c>
      <c r="HM361" s="87">
        <f>ROUND(AVERAGEIF($ES$9:$ES$497,$ES361,$GI$9:$GI$497),2)</f>
        <v>1.55</v>
      </c>
      <c r="HN361" s="88">
        <f t="shared" si="853"/>
        <v>-0.13</v>
      </c>
      <c r="HO361" s="89">
        <f t="shared" si="854"/>
        <v>-0.17000000000000004</v>
      </c>
      <c r="HP361" s="89">
        <f t="shared" si="855"/>
        <v>-0.12999999999999989</v>
      </c>
      <c r="HQ361" s="89">
        <f t="shared" si="856"/>
        <v>-1.0000000000000009E-2</v>
      </c>
      <c r="HR361" s="89">
        <f t="shared" si="857"/>
        <v>-7.0000000000000007E-2</v>
      </c>
      <c r="HS361" s="89">
        <f t="shared" si="858"/>
        <v>-0.1</v>
      </c>
      <c r="HT361" s="89">
        <f t="shared" si="859"/>
        <v>-0.27</v>
      </c>
      <c r="HU361" s="89">
        <f t="shared" si="860"/>
        <v>-0.15000000000000002</v>
      </c>
      <c r="HV361" s="89">
        <f t="shared" si="861"/>
        <v>-0.19999999999999996</v>
      </c>
      <c r="HW361" s="90">
        <f t="shared" si="862"/>
        <v>-0.28000000000000003</v>
      </c>
      <c r="HX361" s="73">
        <f>COUNTIFS($FZ$9:$FZ$497,"&gt;"&amp;FZ361,$ES$9:$ES$497,$ES361)+1</f>
        <v>71</v>
      </c>
      <c r="HY361" s="74">
        <f>COUNTIFS($GA$9:$GA$497,"&gt;"&amp;GA361,$ES$9:$ES$497,$ES361)+1</f>
        <v>77</v>
      </c>
      <c r="HZ361" s="74">
        <f>COUNTIFS($GB$9:$GB$497,"&gt;"&amp;GB361,$ES$9:$ES$497,$ES361)+1</f>
        <v>57</v>
      </c>
      <c r="IA361" s="74">
        <f>COUNTIFS($GC$9:$GC$497,"&gt;"&amp;GC361,$ES$9:$ES$497,$ES361)+1</f>
        <v>42</v>
      </c>
      <c r="IB361" s="74">
        <f>COUNTIFS($GD$9:$GD$497,"&gt;"&amp;GD361,$ES$9:$ES$497,$ES361)+1</f>
        <v>69</v>
      </c>
      <c r="IC361" s="74">
        <f>COUNTIFS($GE$9:$GE$497,"&gt;"&amp;GE361,$ES$9:$ES$497,$ES361)+1</f>
        <v>71</v>
      </c>
      <c r="ID361" s="74">
        <f>COUNTIFS($GF$9:$GF$497,"&gt;"&amp;GF361,$ES$9:$ES$497,$ES361)+1</f>
        <v>82</v>
      </c>
      <c r="IE361" s="74">
        <f>COUNTIFS($GG$9:$GG$497,"&gt;"&amp;GG361,$ES$9:$ES$497,$ES361)+1</f>
        <v>69</v>
      </c>
      <c r="IF361" s="74">
        <f>COUNTIFS($GH$9:$GH$497,"&gt;"&amp;GH361,$ES$9:$ES$497,$ES361)+1</f>
        <v>65</v>
      </c>
      <c r="IG361" s="84">
        <f>COUNTIFS($GI$9:$GI$497,"&gt;"&amp;GI361,$ES$9:$ES$497,$ES361)+1</f>
        <v>65</v>
      </c>
      <c r="IH361" s="148"/>
      <c r="II361" s="149"/>
      <c r="IJ361" s="149"/>
      <c r="IK361" s="149"/>
      <c r="IL361" s="149"/>
      <c r="IM361" s="150"/>
      <c r="IN361" s="151"/>
      <c r="IO361" s="152"/>
      <c r="IP361" s="153"/>
      <c r="IQ361" s="149"/>
      <c r="IR361" s="149"/>
      <c r="IS361" s="149"/>
      <c r="IT361" s="149"/>
      <c r="IU361" s="149"/>
      <c r="IV361" s="149"/>
      <c r="IW361" s="154"/>
      <c r="IX361" s="151"/>
      <c r="IY361" s="149"/>
      <c r="IZ361" s="149"/>
      <c r="JA361" s="149"/>
      <c r="JB361" s="149"/>
      <c r="JC361" s="149"/>
      <c r="JD361" s="149"/>
      <c r="JE361" s="155"/>
      <c r="JF361" s="153"/>
      <c r="JG361" s="149"/>
      <c r="JH361" s="149"/>
      <c r="JI361" s="149"/>
      <c r="JJ361" s="149"/>
      <c r="JK361" s="149"/>
      <c r="JL361" s="149"/>
      <c r="JM361" s="154"/>
      <c r="JN361" s="151"/>
      <c r="JO361" s="149"/>
      <c r="JP361" s="149"/>
      <c r="JQ361" s="149"/>
      <c r="JR361" s="149"/>
      <c r="JS361" s="149"/>
      <c r="JT361" s="149"/>
      <c r="JU361" s="149"/>
      <c r="JV361" s="149"/>
      <c r="JW361" s="149"/>
      <c r="JX361" s="149"/>
      <c r="JY361" s="149"/>
      <c r="JZ361" s="155"/>
      <c r="KA361" s="151"/>
      <c r="KB361" s="149"/>
      <c r="KC361" s="149"/>
      <c r="KD361" s="149"/>
      <c r="KE361" s="155"/>
      <c r="KF361" s="153"/>
      <c r="KG361" s="149"/>
      <c r="KH361" s="149"/>
      <c r="KI361" s="149"/>
      <c r="KJ361" s="149"/>
      <c r="KK361" s="156"/>
      <c r="KL361" s="149"/>
      <c r="KM361" s="149"/>
      <c r="KN361" s="149"/>
      <c r="KO361" s="149"/>
      <c r="KP361" s="149"/>
      <c r="KQ361" s="149"/>
      <c r="KR361" s="149"/>
      <c r="KS361" s="154"/>
      <c r="KT361" s="154"/>
      <c r="KU361" s="154"/>
      <c r="KV361" s="154"/>
      <c r="KW361" s="151"/>
      <c r="KX361" s="149"/>
      <c r="KY361" s="149"/>
      <c r="KZ361" s="149"/>
      <c r="LA361" s="149"/>
      <c r="LB361" s="149"/>
      <c r="LC361" s="154"/>
      <c r="LD361" s="151"/>
      <c r="LE361" s="152"/>
      <c r="LF361" s="157"/>
      <c r="LG361" s="158"/>
      <c r="LH361" s="151"/>
      <c r="LI361" s="149"/>
      <c r="LJ361" s="147"/>
      <c r="LK361" s="147"/>
      <c r="LL361" s="147"/>
      <c r="LM361" s="159"/>
      <c r="LN361" s="153"/>
      <c r="LO361" s="149"/>
      <c r="LP361" s="149"/>
      <c r="LQ361" s="149"/>
      <c r="LR361" s="154"/>
      <c r="LS361" s="151"/>
      <c r="LT361" s="149"/>
      <c r="LU361" s="149"/>
      <c r="LV361" s="149"/>
      <c r="LW361" s="149"/>
      <c r="LX361" s="149"/>
      <c r="LY361" s="149"/>
      <c r="LZ361" s="149"/>
      <c r="MA361" s="155"/>
      <c r="MB361" s="153"/>
      <c r="MC361" s="149"/>
      <c r="MD361" s="149"/>
      <c r="ME361" s="149"/>
      <c r="MF361" s="149"/>
      <c r="MG361" s="149"/>
      <c r="MH361" s="149"/>
      <c r="MI361" s="149"/>
      <c r="MJ361" s="149"/>
      <c r="MK361" s="149"/>
      <c r="ML361" s="149"/>
      <c r="MM361" s="149"/>
      <c r="MN361" s="156"/>
      <c r="MO361" s="156"/>
      <c r="MP361" s="154"/>
      <c r="MQ361" s="151"/>
      <c r="MR361" s="149"/>
      <c r="MS361" s="149"/>
      <c r="MT361" s="149"/>
      <c r="MU361" s="149"/>
      <c r="MV361" s="156"/>
      <c r="MW361" s="149"/>
      <c r="MX361" s="149"/>
      <c r="MY361" s="149"/>
      <c r="MZ361" s="149"/>
      <c r="NA361" s="149"/>
      <c r="NB361" s="149"/>
      <c r="NC361" s="149"/>
      <c r="ND361" s="154"/>
      <c r="NE361" s="154"/>
      <c r="NF361" s="154"/>
      <c r="NG361" s="154"/>
      <c r="NH361" s="151"/>
      <c r="NI361" s="149"/>
      <c r="NJ361" s="149"/>
      <c r="NK361" s="149"/>
      <c r="NL361" s="149"/>
      <c r="NM361" s="149"/>
      <c r="NN361" s="94"/>
      <c r="NO361" s="151"/>
      <c r="NP361" s="160"/>
      <c r="NQ361" s="145" t="s">
        <v>1380</v>
      </c>
      <c r="NR361" s="196" t="s">
        <v>1386</v>
      </c>
      <c r="NS361" s="199"/>
      <c r="NT361" s="199"/>
      <c r="NU361" s="145" t="s">
        <v>1312</v>
      </c>
      <c r="NV361" s="171">
        <v>44313</v>
      </c>
      <c r="NW361" s="102" t="s">
        <v>882</v>
      </c>
      <c r="NX361" s="136" t="s">
        <v>1387</v>
      </c>
      <c r="NY361" s="138" t="s">
        <v>2116</v>
      </c>
      <c r="NZ361" s="136" t="s">
        <v>2098</v>
      </c>
      <c r="OA361" s="137"/>
      <c r="OB361" s="137"/>
      <c r="OC361" s="137"/>
      <c r="OD361" s="108">
        <f t="shared" si="897"/>
        <v>72</v>
      </c>
      <c r="OE361" s="109">
        <v>7</v>
      </c>
      <c r="OF361" s="110">
        <f t="shared" si="898"/>
        <v>30</v>
      </c>
      <c r="OG361" s="109">
        <v>7</v>
      </c>
      <c r="OH361" s="111">
        <f>ROUND(AVERAGEIF($ES$9:$ES$497,$ES361,EV$9:EV$497),0)</f>
        <v>67</v>
      </c>
      <c r="OI361" s="112">
        <f>ROUND(AVERAGEIF($ES$9:$ES$497,$ES361,EW$9:EW$497),0)</f>
        <v>45</v>
      </c>
      <c r="OJ361" s="112">
        <f>ROUND(AVERAGEIF($ES$9:$ES$497,$ES361,EX$9:EX$497),0)</f>
        <v>51</v>
      </c>
      <c r="OK361" s="112">
        <f>ROUND(AVERAGEIF($ES$9:$ES$497,$ES361,EY$9:EY$497),0)</f>
        <v>39</v>
      </c>
      <c r="OL361" s="112">
        <f>ROUND(AVERAGEIF($ES$9:$ES$497,$ES361,EZ$9:EZ$497),0)</f>
        <v>21</v>
      </c>
      <c r="OM361" s="112">
        <f>ROUND(AVERAGEIF($ES$9:$ES$497,$ES361,FA$9:FA$497),0)</f>
        <v>21</v>
      </c>
      <c r="ON361" s="112">
        <f>ROUND(AVERAGEIF($ES$9:$ES$497,$ES361,FB$9:FB$497),0)</f>
        <v>68</v>
      </c>
      <c r="OO361" s="112">
        <f>ROUND(AVERAGEIF($ES$9:$ES$497,$ES361,FC$9:FC$497),0)</f>
        <v>64</v>
      </c>
      <c r="OP361" s="112">
        <f>ROUND(AVERAGEIF($ES$9:$ES$497,$ES361,FD$9:FD$497),0)</f>
        <v>72</v>
      </c>
      <c r="OQ361" s="113">
        <f>ROUND(AVERAGEIF($ES$9:$ES$497,$ES361,FE$9:FE$497),0)</f>
        <v>115</v>
      </c>
      <c r="OR361" s="114">
        <f>ROUND(EV361/MAX(EV$9:EV$497)*100,0)</f>
        <v>48</v>
      </c>
      <c r="OS361" s="115">
        <f>ROUND(EW361/MAX(EW$9:EW$497)*100,0)</f>
        <v>41</v>
      </c>
      <c r="OT361" s="115">
        <f>ROUND(EX361/MAX(EX$9:EX$497)*100,0)</f>
        <v>50</v>
      </c>
      <c r="OU361" s="115">
        <f>ROUND(EY361/MAX(EY$9:EY$497)*100,0)</f>
        <v>38</v>
      </c>
      <c r="OV361" s="115">
        <f>ROUND(EZ361/MAX(EZ$9:EZ$497)*100,0)</f>
        <v>22</v>
      </c>
      <c r="OW361" s="115">
        <f>ROUND(FA361/MAX(FA$9:FA$497)*100,0)</f>
        <v>22</v>
      </c>
      <c r="OX361" s="115">
        <f>ROUND(FB361/MAX(FB$9:FB$497)*100,0)</f>
        <v>57</v>
      </c>
      <c r="OY361" s="116">
        <f>ROUND(FC361/MAX(FC$9:FC$497)*100,0)</f>
        <v>53</v>
      </c>
      <c r="OZ361" s="115">
        <f>ROUND(FD361/MAX(FD$9:FD$497)*100,0)</f>
        <v>59</v>
      </c>
      <c r="PA361" s="117">
        <f>ROUND(FE361/MAX(FE$9:FE$497)*100,0)</f>
        <v>56</v>
      </c>
      <c r="PB361" s="118">
        <f t="shared" si="863"/>
        <v>533</v>
      </c>
      <c r="PC361" s="115">
        <f t="shared" si="864"/>
        <v>449</v>
      </c>
      <c r="PD361" s="115">
        <f t="shared" si="865"/>
        <v>599</v>
      </c>
      <c r="PE361" s="115">
        <f t="shared" si="866"/>
        <v>639</v>
      </c>
      <c r="PF361" s="115">
        <f t="shared" si="867"/>
        <v>441</v>
      </c>
      <c r="PG361" s="119">
        <f t="shared" si="868"/>
        <v>377</v>
      </c>
      <c r="PH361" s="118">
        <f>ROUND(PB361/MAX(PB$9:PB$497)*100,0)</f>
        <v>64</v>
      </c>
      <c r="PI361" s="115">
        <f>ROUND(PC361/MAX(PC$9:PC$497)*100,0)</f>
        <v>54</v>
      </c>
      <c r="PJ361" s="115">
        <f>ROUND(PD361/MAX(PD$9:PD$497)*100,0)</f>
        <v>64</v>
      </c>
      <c r="PK361" s="115">
        <f>ROUND(PE361/MAX(PE$9:PE$497)*100,0)</f>
        <v>64</v>
      </c>
      <c r="PL361" s="115">
        <f>ROUND(PF361/MAX(PF$9:PF$497)*100,0)</f>
        <v>62</v>
      </c>
      <c r="PM361" s="119">
        <f>ROUND(PG361/MAX(PG$9:PG$497)*100,0)</f>
        <v>55</v>
      </c>
      <c r="PN361" s="118">
        <f>RANK(PH361,PH$9:PH$497,0)</f>
        <v>84</v>
      </c>
      <c r="PO361" s="115">
        <f>RANK(PI361,PI$9:PI$497,0)</f>
        <v>112</v>
      </c>
      <c r="PP361" s="115">
        <f>RANK(PJ361,PJ$9:PJ$497,0)</f>
        <v>103</v>
      </c>
      <c r="PQ361" s="115">
        <f>RANK(PK361,PK$9:PK$497,0)</f>
        <v>73</v>
      </c>
      <c r="PR361" s="115">
        <f>RANK(PL361,PL$9:PL$497,0)</f>
        <v>131</v>
      </c>
      <c r="PS361" s="119">
        <f>RANK(PM361,PM$9:PM$497,0)</f>
        <v>132</v>
      </c>
      <c r="PT361" s="120">
        <f>ROUND(FZ361/MAX(FZ$9:FZ$497)*100,0)</f>
        <v>43</v>
      </c>
      <c r="PU361" s="115">
        <f>ROUND(GA361/MAX(GA$9:GA$497)*100,0)</f>
        <v>27</v>
      </c>
      <c r="PV361" s="115">
        <f>ROUND(GB361/MAX(GB$9:GB$497)*100,0)</f>
        <v>41</v>
      </c>
      <c r="PW361" s="115">
        <f>ROUND(GC361/MAX(GC$9:GC$497)*100,0)</f>
        <v>42</v>
      </c>
      <c r="PX361" s="115">
        <f>ROUND(GD361/MAX(GD$9:GD$497)*100,0)</f>
        <v>14</v>
      </c>
      <c r="PY361" s="115">
        <f>ROUND(GE361/MAX(GE$9:GE$497)*100,0)</f>
        <v>14</v>
      </c>
      <c r="PZ361" s="115">
        <f>ROUND(GF361/MAX(GF$9:GF$497)*100,0)</f>
        <v>33</v>
      </c>
      <c r="QA361" s="116">
        <f>ROUND(GG361/MAX(GG$9:GG$497)*100,0)</f>
        <v>39</v>
      </c>
      <c r="QB361" s="115">
        <f>ROUND(GH361/MAX(GH$9:GH$497)*100,0)</f>
        <v>36</v>
      </c>
      <c r="QC361" s="121">
        <f>ROUND(GI361/MAX(GI$9:GI$497)*100,0)</f>
        <v>41</v>
      </c>
      <c r="QD361" s="120">
        <f>ROUND(AVERAGEIF($ES$9:$ES$497,$ES361,PT$9:PT$497),0)</f>
        <v>50</v>
      </c>
      <c r="QE361" s="120">
        <f>ROUND(AVERAGEIF($ES$9:$ES$497,$ES361,PU$9:PU$497),0)</f>
        <v>37</v>
      </c>
      <c r="QF361" s="120">
        <f>ROUND(AVERAGEIF($ES$9:$ES$497,$ES361,PV$9:PV$497),0)</f>
        <v>50</v>
      </c>
      <c r="QG361" s="120">
        <f>ROUND(AVERAGEIF($ES$9:$ES$497,$ES361,PW$9:PW$497),0)</f>
        <v>43</v>
      </c>
      <c r="QH361" s="120">
        <f>ROUND(AVERAGEIF($ES$9:$ES$497,$ES361,PX$9:PX$497),0)</f>
        <v>18</v>
      </c>
      <c r="QI361" s="120">
        <f>ROUND(AVERAGEIF($ES$9:$ES$497,$ES361,PY$9:PY$497),0)</f>
        <v>20</v>
      </c>
      <c r="QJ361" s="120">
        <f>ROUND(AVERAGEIF($ES$9:$ES$497,$ES361,PZ$9:PZ$497),0)</f>
        <v>46</v>
      </c>
      <c r="QK361" s="120">
        <f>ROUND(AVERAGEIF($ES$9:$ES$497,$ES361,QA$9:QA$497),0)</f>
        <v>47</v>
      </c>
      <c r="QL361" s="120">
        <f>ROUND(AVERAGEIF($ES$9:$ES$497,$ES361,QB$9:QB$497),0)</f>
        <v>45</v>
      </c>
      <c r="QM361" s="120">
        <f>ROUND(AVERAGEIF($ES$9:$ES$497,$ES361,QC$9:QC$497),0)</f>
        <v>49</v>
      </c>
      <c r="QN361" s="114">
        <f t="shared" si="869"/>
        <v>451</v>
      </c>
      <c r="QO361" s="115">
        <f t="shared" si="870"/>
        <v>343</v>
      </c>
      <c r="QP361" s="115">
        <f t="shared" si="871"/>
        <v>507</v>
      </c>
      <c r="QQ361" s="115">
        <f t="shared" si="872"/>
        <v>568</v>
      </c>
      <c r="QR361" s="115">
        <f t="shared" si="873"/>
        <v>455</v>
      </c>
      <c r="QS361" s="119">
        <f t="shared" si="874"/>
        <v>313</v>
      </c>
      <c r="QT361" s="114">
        <f>ROUND((QN361-MIN(QN$9:QN$497))/(MAX(QN$9:QN$497)-MIN(QN$9:QN$497))*100,0)</f>
        <v>35</v>
      </c>
      <c r="QU361" s="115">
        <f>ROUND((QO361-MIN(QO$9:QO$497))/(MAX(QO$9:QO$497)-MIN(QO$9:QO$497))*100,0)</f>
        <v>19</v>
      </c>
      <c r="QV361" s="115">
        <f>ROUND((QP361-MIN(QP$9:QP$497))/(MAX(QP$9:QP$497)-MIN(QP$9:QP$497))*100,0)</f>
        <v>23</v>
      </c>
      <c r="QW361" s="115">
        <f>ROUND((QQ361-MIN(QQ$9:QQ$497))/(MAX(QQ$9:QQ$497)-MIN(QQ$9:QQ$497))*100,0)</f>
        <v>35</v>
      </c>
      <c r="QX361" s="115">
        <f>ROUND((QR361-MIN(QR$9:QR$497))/(MAX(QR$9:QR$497)-MIN(QR$9:QR$497))*100,0)</f>
        <v>37</v>
      </c>
      <c r="QY361" s="115">
        <f>ROUND((QS361-MIN(QS$9:QS$497))/(MAX(QS$9:QS$497)-MIN(QS$9:QS$497))*100,0)</f>
        <v>28</v>
      </c>
      <c r="QZ361" s="114">
        <f>RANK(QN361,QN$9:QN$497,0)</f>
        <v>262</v>
      </c>
      <c r="RA361" s="115">
        <f>RANK(QO361,QO$9:QO$497,0)</f>
        <v>280</v>
      </c>
      <c r="RB361" s="115">
        <f>RANK(QP361,QP$9:QP$497,0)</f>
        <v>308</v>
      </c>
      <c r="RC361" s="115">
        <f>RANK(QQ361,QQ$9:QQ$497,0)</f>
        <v>219</v>
      </c>
      <c r="RD361" s="115">
        <f>RANK(QR361,QR$9:QR$497,0)</f>
        <v>313</v>
      </c>
      <c r="RE361" s="115">
        <f>RANK(QS361,QS$9:QS$497,0)</f>
        <v>315</v>
      </c>
      <c r="RF361" s="122"/>
      <c r="RG361" s="115">
        <f>($RH$3*(IH361+IJ361)*100*100/MAX(EX$9:EX$497)*$RO$3) +($RH$3*(II361+IJ361)*100*100/MAX(EX$9:EX$497)*$RO$4) + ($RH$3*IK361*100*100/MAX(EX$9:EX$497)*0.098)</f>
        <v>0</v>
      </c>
      <c r="RH361" s="115">
        <f>($RH$4*IL361*100*100/MAX(EZ$9:EZ$497))*$RQ$3</f>
        <v>0</v>
      </c>
      <c r="RI361" s="115">
        <f>($RH$3*IM361*100*100/MAX(EY$9:EY$497))*$RQ$4</f>
        <v>0</v>
      </c>
      <c r="RJ361" s="115">
        <f>($RH$3*IN361*100*100/MAX(EX$9:EX$497))</f>
        <v>0</v>
      </c>
      <c r="RK361" s="115">
        <f>($RH$4*IO361*100*100/MAX(EZ$9:EZ$497))*$RQ$3</f>
        <v>0</v>
      </c>
      <c r="RL361" s="115">
        <f>(($RL$4*IP361*100*((100/MAX(EX$9:EX$497)+100/MAX(EZ$9:EZ$497))/2))+($RL$4*IQ361*100*((100/MAX(EX$9:EX$497)+100/MAX(EZ$9:EZ$497))/2))+($RL$4*IR361*100*((100/MAX(EX$9:EX$497)+100/MAX(EZ$9:EZ$497))/2))+($RL$4*IS361*100*((100/MAX(EX$9:EX$497)+100/MAX(EZ$9:EZ$497))/2))+($RL$4*IT361*100*((100/MAX(EX$9:EX$497)+100/MAX(EZ$9:EZ$497))/2))+($RL$4*IU361*100*((100/MAX(EX$9:EX$497)+100/MAX(EZ$9:EZ$497))/2))+($RL$4*IV361*100*((100/MAX(EX$9:EX$497)+100/MAX(EZ$9:EZ$497))/2))+($RL$4*IW361*100*((100/MAX(EX$9:EX$497)+100/MAX(EZ$9:EZ$497))/2)))*$RS$3</f>
        <v>0</v>
      </c>
      <c r="RM361" s="115">
        <f>(($RH$3*IX361*100*100/MAX(EX$9:EX$497))+($RH$3*IY361*100*100/MAX(EX$9:EX$497))+($RH$3*IZ361*100*100/MAX(EX$9:EX$497))+($RH$3*JA361*100*100/MAX(EX$9:EX$497))+($RH$3*JB361*100*100/MAX(EX$9:EX$497))+($RH$3*JC361*100*100/MAX(EX$9:EX$497))+($RH$3*JD361*100*100/MAX(EX$9:EX$497))+($RH$3*JE361*100*100/MAX(EX$9:EX$497)))*$RS$4</f>
        <v>0</v>
      </c>
      <c r="RN361" s="115">
        <f>(($RH$4*JF361*100*100/MAX(EZ$9:EZ$497)) + ($RH$4*JG361*100*100/MAX(EZ$9:EZ$497)) + ($RH$4*JH361*100*100/MAX(EZ$9:EZ$497)) + ($RH$4*JI361*100*100/MAX(EZ$9:EZ$497)) + ($RH$4*JJ361*100*100/MAX(EZ$9:EZ$497)) + ($RH$4*JK361*100*100/MAX(EZ$9:EZ$497)) + ($RH$4*JL361*100*100/MAX(EZ$9:EZ$497)) + ($RH$4*JM361*100*100/MAX(EZ$9:EZ$497)))*$RU$3</f>
        <v>0</v>
      </c>
      <c r="RO361" s="115">
        <f>(($RL$4*JN361*100*((100/MAX(EX$9:EX$497)+100/MAX(EZ$9:EZ$497))/2))+($RL$4*JO361*100*((100/MAX(EX$9:EX$497)+100/MAX(EZ$9:EZ$497))/2))+($RL$4*JP361*100*((100/MAX(EX$9:EX$497)+100/MAX(EZ$9:EZ$497))/2))+($RL$4*JQ361*100*((100/MAX(EX$9:EX$497)+100/MAX(EZ$9:EZ$497))/2))+($RL$4*JR361*100*((100/MAX(EX$9:EX$497)+100/MAX(EZ$9:EZ$497))/2))+($RL$4*JS361*100*((100/MAX(EX$9:EX$497)+100/MAX(EZ$9:EZ$497))/2))+($RL$4*JT361*100*((100/MAX(EX$9:EX$497)+100/MAX(EZ$9:EZ$497))/2))+($RL$4*JU361*100*((100/MAX(EX$9:EX$497)+100/MAX(EZ$9:EZ$497))/2))+($RL$4*JV361*100*((100/MAX(EX$9:EX$497)+100/MAX(EZ$9:EZ$497))/2))+($RL$4*JW361*100*((100/MAX(EX$9:EX$497)+100/MAX(EZ$9:EZ$497))/2))+($RL$4*JX361*100*((100/MAX(EX$9:EX$497)+100/MAX(EZ$9:EZ$497))/2))+($RL$4*JY361*100*((100/MAX(EX$9:EX$497)+100/MAX(EZ$9:EZ$497))/2))+($RL$4*JZ361*100*((100/MAX(EX$9:EX$497)+100/MAX(EZ$9:EZ$497))/2)))*$RW$3/2</f>
        <v>0</v>
      </c>
      <c r="RP361" s="119">
        <f>($RJ$3*KA361*100*100/MAX(FA$9:FA$497)) + ($RJ$3*KB361*100*100/MAX(FA$9:FA$497)/2) + ($RJ$3*KC361*100*100/MAX(FA$9:FA$497)/2) + ($RJ$3*KD361*100*100/MAX(FA$9:FA$497)/4) + ($RJ$3*KE361*100*100/MAX(FA$9:FA$497)/4)</f>
        <v>0</v>
      </c>
      <c r="RQ361" s="118">
        <f>($RL$4*KF361*100*((100/MAX(EX$9:EX$497)+100/MAX(EZ$9:EZ$497)))) * ($RO$3/2) + (($RL$4*KG361*100*((100/MAX(EX$9:EX$497)+100/MAX(EZ$9:EZ$497))))+($RL$4*KH361*100*((100/MAX(EX$9:EX$497)+100/MAX(EZ$9:EZ$497))))+($RL$4*KI361*100*((100/MAX(EX$9:EX$497)+100/MAX(EZ$9:EZ$497))))+($RL$4*KJ361*100*((100/MAX(EX$9:EX$497)+100/MAX(EZ$9:EZ$497))))+($RL$4*KK361*100*((100/MAX(EX$9:EX$497)+100/MAX(EZ$9:EZ$497))))+($RL$4*KL361*100*((100/MAX(EX$9:EX$497)+100/MAX(EZ$9:EZ$497))))+($RL$4*KM361*100*((100/MAX(EX$9:EX$497)+100/MAX(EZ$9:EZ$497))))+($RL$4*KN361*100*((100/MAX(EX$9:EX$497)+100/MAX(EZ$9:EZ$497))))+($RL$4*KO361*100*((100/MAX(EX$9:EX$497)+100/MAX(EZ$9:EZ$497))))+($RL$4*KP361*100*((100/MAX(EX$9:EX$497)+100/MAX(EZ$9:EZ$497))))+($RL$4*KQ361*100*((100/MAX(EX$9:EX$497)+100/MAX(EZ$9:EZ$497))))+($RL$4*KR361*100*((100/MAX(EX$9:EX$497)+100/MAX(EZ$9:EZ$497))))+($RL$4*KS361*100*((100/MAX(EX$9:EX$497)+100/MAX(EZ$9:EZ$497))))+($RL$4*KV361*100*((100/MAX(EX$9:EX$497)+100/MAX(EZ$9:EZ$497))))) * (($RO$3+$RO$4)/6)</f>
        <v>0</v>
      </c>
      <c r="RR361" s="115">
        <f>(($RL$4*KW361*100*((100/MAX(EX$9:EX$497)+100/MAX(EZ$9:EZ$497))))) * ($RO$3/2) + (($RL$4*KX361*100*((100/MAX(EX$9:EX$497)+100/MAX(EZ$9:EZ$497))))+($RL$4*KY361*100*((100/MAX(EX$9:EX$497)+100/MAX(EZ$9:EZ$497))))+($RL$4*KZ361*100*((100/MAX(EX$9:EX$497)+100/MAX(EZ$9:EZ$497))))+($RL$4*LA361*100*((100/MAX(EX$9:EX$497)+100/MAX(EZ$9:EZ$497))))+($RL$4*LB361*100*((100/MAX(EX$9:EX$497)+100/MAX(EZ$9:EZ$497))))+($RL$4*LC361*100*((100/MAX(EX$9:EX$497)+100/MAX(EZ$9:EZ$497))))) * (($RO$3+$RO$4)/6)</f>
        <v>0</v>
      </c>
      <c r="RS361" s="119">
        <f>(($RL$4*LD361*100*((100/MAX(EX$9:EX$497)+100/MAX(EZ$9:EZ$497))))+($RL$4*LE361*100*((100/MAX(EX$9:EX$497)+100/MAX(EZ$9:EZ$497))))) * (($RO$3+$RO$4)/6)</f>
        <v>0</v>
      </c>
      <c r="RT361" s="118">
        <f>($RJ$4*LH361*100*(100/MAX(EV$9:EV$497)))+($RJ$4*LI361*100*(100/MAX(EV$9:EV$497)))</f>
        <v>0</v>
      </c>
      <c r="RU361" s="119">
        <f>($RJ$4*LJ361*(100/MAX(EV$9:EV$497)))/2 + ($RL$3*LK361*(100/MAX(EW$9:EW$497))) + ($RJ$4*LL361*(100/MAX(EV$9:EV$497)))/4 + ($RL$3*LM361*(100/MAX(EW$9:EW$497)))</f>
        <v>0</v>
      </c>
      <c r="RV361" s="118">
        <f>($RJ$4*LN361*100*100/MAX(EV$9:EV$497)/2)+($RJ$4*LO361*100*100/MAX(EV$9:EV$497)/2)+($RJ$4*LP361*100*100/MAX(EV$9:EV$497))+($RJ$4*LQ361*100*100/MAX(EV$9:EV$497))+($RJ$4*LR361*100*100/MAX(EV$9:EV$497))</f>
        <v>0</v>
      </c>
      <c r="RW361" s="115">
        <f>($RJ$4*LS361*100*100/MAX(EV$9:EV$497)) + (($RJ$4*LT361*100*100/MAX(EV$9:EV$497))+($RJ$4*LU361*100*100/MAX(EV$9:EV$497))+($RJ$4*LV361*100*100/MAX(EV$9:EV$497))+($RJ$4*LW361*100*100/MAX(EV$9:EV$497))+($RJ$4*LX361*100*100/MAX(EV$9:EV$497))+($RJ$4*LY361*100*100/MAX(EV$9:EV$497))+($RJ$4*LZ361*100*100/MAX(EV$9:EV$497))+($RJ$4*MA361*100*100/MAX(EV$9:EV$497)))/2</f>
        <v>0</v>
      </c>
      <c r="RX361" s="119">
        <f>($RJ$4*MB361*100*100/MAX(EV$9:EV$497))+($RJ$4*MC361*100*100/MAX(EV$9:EV$497))+($RJ$4*MD361*100*100/MAX(EV$9:EV$497))+($RJ$4*ME361*100*100/MAX(EV$9:EV$497))+($RJ$4*MF361*100*100/MAX(EV$9:EV$497))+($RJ$4*MG361*100*100/MAX(EV$9:EV$497))+($RJ$4*MH361*100*100/MAX(EV$9:EV$497))+($RJ$4*MI361*100*100/MAX(EV$9:EV$497))+($RJ$4*MJ361*100*100/MAX(EV$9:EV$497))+($RJ$4*MK361*100*100/MAX(EV$9:EV$497))+($RJ$4*ML361*100*100/MAX(EV$9:EV$497))+($RJ$4*MM361*100*100/MAX(EV$9:EV$497))+($RJ$4*MN361*100*100/MAX(EV$9:EV$497))</f>
        <v>0</v>
      </c>
      <c r="RY361" s="118">
        <f>($RJ$4*MQ361*100*100/MAX(EV$9:EV$497))/2 + (($RJ$4*MR361*100*100/MAX(EV$9:EV$497))+($RJ$4*MS361*100*100/MAX(EV$9:EV$497))+($RJ$4*MT361*100*100/MAX(EV$9:EV$497))+($RJ$4*MU361*100*100/MAX(EV$9:EV$497))+($RJ$4*MV361*100*100/MAX(EV$9:EV$497))+($RJ$4*MW361*100*100/MAX(EV$9:EV$497))+($RJ$4*MX361*100*100/MAX(EV$9:EV$497))+($RJ$4*MY361*100*100/MAX(EV$9:EV$497))+($RJ$4*MZ361*100*100/MAX(EV$9:EV$497))+($RJ$4*NA361*100*100/MAX(EV$9:EV$497))+($RJ$4*NB361*100*100/MAX(EV$9:EV$497))+($RJ$4*NC361*100*100/MAX(EV$9:EV$497))+($RJ$4*ND361*100*100/MAX(EV$9:EV$497))+($RJ$4*NG361*100*100/MAX(EV$9:EV$497)))/4</f>
        <v>0</v>
      </c>
      <c r="RZ361" s="115">
        <f>($RJ$4*NH361*100*100/MAX(EV$9:EV$497))/2 + (($RJ$4*NI361*100*100/MAX(EV$9:EV$497))+($RJ$4*NJ361*100*100/MAX(EV$9:EV$497))+($RJ$4*NK361*100*100/MAX(EV$9:EV$497))+($RJ$4*NL361*100*100/MAX(EV$9:EV$497))+($RJ$4*NM361*100*100/MAX(EV$9:EV$497))+($RJ$4*NN361*100*100/MAX(EV$9:EV$497)))/4</f>
        <v>0</v>
      </c>
      <c r="SA361" s="117">
        <f>(($RJ$4*NO361*100*100/MAX(EV$9:EV$497))+($RJ$4*NP361*100*100/MAX(EV$9:EV$497)))/4</f>
        <v>0</v>
      </c>
      <c r="SB361" s="118">
        <f t="shared" si="875"/>
        <v>0</v>
      </c>
      <c r="SC361" s="115">
        <f t="shared" si="876"/>
        <v>0</v>
      </c>
      <c r="SD361" s="115">
        <f t="shared" si="877"/>
        <v>0</v>
      </c>
      <c r="SE361" s="115">
        <f t="shared" si="878"/>
        <v>0</v>
      </c>
      <c r="SF361" s="115">
        <f t="shared" si="879"/>
        <v>0</v>
      </c>
      <c r="SG361" s="115">
        <f t="shared" si="880"/>
        <v>0</v>
      </c>
      <c r="SH361" s="115">
        <f>ROUND(SB361/MAX(SB$9:SB$497)*100,0)</f>
        <v>0</v>
      </c>
      <c r="SI361" s="115">
        <f>ROUND(SC361/MAX(SC$9:SC$497)*100,0)</f>
        <v>0</v>
      </c>
      <c r="SJ361" s="115">
        <f>ROUND(SD361/MAX(SD$9:SD$497)*100,0)</f>
        <v>0</v>
      </c>
      <c r="SK361" s="115">
        <f>ROUND(SE361/MAX(SE$9:SE$497)*100,0)</f>
        <v>0</v>
      </c>
      <c r="SL361" s="115">
        <f>ROUND(SF361/MAX(SF$9:SF$497)*100,0)</f>
        <v>0</v>
      </c>
      <c r="SM361" s="121">
        <f>ROUND(SG361/MAX(SG$9:SG$497)*100,0)</f>
        <v>0</v>
      </c>
      <c r="SN361" s="115">
        <f>ROUND(AVERAGEIF($ES$9:$ES$497,$ES361,SH$9:SH$497),0)</f>
        <v>24</v>
      </c>
      <c r="SO361" s="115">
        <f>ROUND(AVERAGEIF($ES$9:$ES$497,$ES361,SI$9:SI$497),0)</f>
        <v>22</v>
      </c>
      <c r="SP361" s="115">
        <f>ROUND(AVERAGEIF($ES$9:$ES$497,$ES361,SJ$9:SJ$497),0)</f>
        <v>5</v>
      </c>
      <c r="SQ361" s="115">
        <f>ROUND(AVERAGEIF($ES$9:$ES$497,$ES361,SK$9:SK$497),0)</f>
        <v>19</v>
      </c>
      <c r="SR361" s="115">
        <f>ROUND(AVERAGEIF($ES$9:$ES$497,$ES361,SL$9:SL$497),0)</f>
        <v>8</v>
      </c>
      <c r="SS361" s="121">
        <f>ROUND(AVERAGEIF($ES$9:$ES$497,$ES361,SM$9:SM$497),0)</f>
        <v>6</v>
      </c>
      <c r="ST361" s="114">
        <f>RANK(SB361,SB$9:SB$497,0)</f>
        <v>323</v>
      </c>
      <c r="SU361" s="115">
        <f>RANK(SC361,SC$9:SC$497,0)</f>
        <v>320</v>
      </c>
      <c r="SV361" s="115">
        <f>RANK(SD361,SD$9:SD$497,0)</f>
        <v>320</v>
      </c>
      <c r="SW361" s="115">
        <f>RANK(SE361,SE$9:SE$497,0)</f>
        <v>320</v>
      </c>
      <c r="SX361" s="115">
        <f>RANK(SF361,SF$9:SF$497,0)</f>
        <v>317</v>
      </c>
      <c r="SY361" s="115">
        <f>RANK(SG361,SG$9:SG$497,0)</f>
        <v>308</v>
      </c>
      <c r="SZ361" s="115">
        <f>COUNTIFS(SB$9:SB$497,"&gt;"&amp;SB361,$ES$9:$ES$497,$ES361)+1</f>
        <v>72</v>
      </c>
      <c r="TA361" s="115">
        <f>COUNTIFS(SC$9:SC$497,"&gt;"&amp;SC361,$ES$9:$ES$497,$ES361)+1</f>
        <v>72</v>
      </c>
      <c r="TB361" s="115">
        <f>COUNTIFS(SD$9:SD$497,"&gt;"&amp;SD361,$ES$9:$ES$497,$ES361)+1</f>
        <v>72</v>
      </c>
      <c r="TC361" s="115">
        <f>COUNTIFS(SE$9:SE$497,"&gt;"&amp;SE361,$ES$9:$ES$497,$ES361)+1</f>
        <v>72</v>
      </c>
      <c r="TD361" s="115">
        <f>COUNTIFS(SF$9:SF$497,"&gt;"&amp;SF361,$ES$9:$ES$497,$ES361)+1</f>
        <v>72</v>
      </c>
      <c r="TE361" s="117">
        <f>COUNTIFS(SG$9:SG$497,"&gt;"&amp;SG361,$ES$9:$ES$497,$ES361)+1</f>
        <v>70</v>
      </c>
      <c r="TF361" s="118">
        <f t="shared" si="881"/>
        <v>64</v>
      </c>
      <c r="TG361" s="115">
        <f t="shared" si="882"/>
        <v>64</v>
      </c>
      <c r="TH361" s="115">
        <f t="shared" si="883"/>
        <v>54</v>
      </c>
      <c r="TI361" s="115">
        <f t="shared" si="884"/>
        <v>64</v>
      </c>
      <c r="TJ361" s="115">
        <f t="shared" si="885"/>
        <v>64</v>
      </c>
      <c r="TK361" s="115">
        <f t="shared" si="886"/>
        <v>62</v>
      </c>
      <c r="TL361" s="117">
        <f t="shared" si="887"/>
        <v>55</v>
      </c>
      <c r="TM361" s="118">
        <f>ROUND(TF361/MAX(TF$9:TF$497)*100,0)</f>
        <v>36</v>
      </c>
      <c r="TN361" s="115">
        <f>ROUND(TG361/MAX(TG$9:TG$497)*100,0)</f>
        <v>35</v>
      </c>
      <c r="TO361" s="115">
        <f>ROUND(TH361/MAX(TH$9:TH$497)*100,0)</f>
        <v>30</v>
      </c>
      <c r="TP361" s="115">
        <f>ROUND(TI361/MAX(TI$9:TI$497)*100,0)</f>
        <v>35</v>
      </c>
      <c r="TQ361" s="115">
        <f>ROUND(TJ361/MAX(TJ$9:TJ$497)*100,0)</f>
        <v>32</v>
      </c>
      <c r="TR361" s="115">
        <f>ROUND(TK361/MAX(TK$9:TK$497)*100,0)</f>
        <v>32</v>
      </c>
      <c r="TS361" s="119">
        <f>ROUND(TL361/MAX(TL$9:TL$497)*100,0)</f>
        <v>28</v>
      </c>
      <c r="TT361" s="120">
        <f>RANK(TM361,TM$9:TM$497,0)</f>
        <v>250</v>
      </c>
      <c r="TU361" s="115">
        <f>RANK(TN361,TN$9:TN$497,0)</f>
        <v>171</v>
      </c>
      <c r="TV361" s="115">
        <f>RANK(TO361,TO$9:TO$497,0)</f>
        <v>143</v>
      </c>
      <c r="TW361" s="115">
        <f>RANK(TP361,TP$9:TP$497,0)</f>
        <v>172</v>
      </c>
      <c r="TX361" s="115">
        <f>RANK(TQ361,TQ$9:TQ$497,0)</f>
        <v>121</v>
      </c>
      <c r="TY361" s="115">
        <f>RANK(TR361,TR$9:TR$497,0)</f>
        <v>169</v>
      </c>
      <c r="TZ361" s="121">
        <f>RANK(TS361,TS$9:TS$497,0)</f>
        <v>172</v>
      </c>
      <c r="UA361" s="132"/>
      <c r="UB361" s="7" t="s">
        <v>1</v>
      </c>
    </row>
    <row r="362" spans="1:548" x14ac:dyDescent="0.15">
      <c r="A362" s="183">
        <v>354</v>
      </c>
      <c r="B362" s="200" t="s">
        <v>1386</v>
      </c>
      <c r="C362" s="143"/>
      <c r="D362" s="143"/>
      <c r="E362" s="161" t="s">
        <v>518</v>
      </c>
      <c r="F362" s="65">
        <v>110</v>
      </c>
      <c r="G362" s="65" t="s">
        <v>547</v>
      </c>
      <c r="H362" s="144"/>
      <c r="I362" s="66" t="s">
        <v>521</v>
      </c>
      <c r="J362" s="67" t="s">
        <v>521</v>
      </c>
      <c r="K362" s="67" t="s">
        <v>521</v>
      </c>
      <c r="L362" s="67" t="s">
        <v>521</v>
      </c>
      <c r="M362" s="67" t="s">
        <v>521</v>
      </c>
      <c r="N362" s="67" t="s">
        <v>521</v>
      </c>
      <c r="O362" s="67" t="s">
        <v>521</v>
      </c>
      <c r="P362" s="67" t="s">
        <v>521</v>
      </c>
      <c r="Q362" s="67" t="s">
        <v>521</v>
      </c>
      <c r="R362" s="68" t="s">
        <v>521</v>
      </c>
      <c r="S362" s="69" t="s">
        <v>521</v>
      </c>
      <c r="T362" s="67" t="s">
        <v>521</v>
      </c>
      <c r="U362" s="67" t="s">
        <v>521</v>
      </c>
      <c r="V362" s="67" t="s">
        <v>521</v>
      </c>
      <c r="W362" s="67" t="s">
        <v>521</v>
      </c>
      <c r="X362" s="67" t="s">
        <v>521</v>
      </c>
      <c r="Y362" s="67" t="s">
        <v>521</v>
      </c>
      <c r="Z362" s="67" t="s">
        <v>521</v>
      </c>
      <c r="AA362" s="67" t="s">
        <v>521</v>
      </c>
      <c r="AB362" s="68" t="s">
        <v>521</v>
      </c>
      <c r="AC362" s="69" t="s">
        <v>521</v>
      </c>
      <c r="AD362" s="67" t="s">
        <v>521</v>
      </c>
      <c r="AE362" s="67" t="s">
        <v>521</v>
      </c>
      <c r="AF362" s="67" t="s">
        <v>521</v>
      </c>
      <c r="AG362" s="67" t="s">
        <v>521</v>
      </c>
      <c r="AH362" s="67" t="s">
        <v>521</v>
      </c>
      <c r="AI362" s="67" t="s">
        <v>521</v>
      </c>
      <c r="AJ362" s="67" t="s">
        <v>521</v>
      </c>
      <c r="AK362" s="67" t="s">
        <v>521</v>
      </c>
      <c r="AL362" s="68" t="s">
        <v>521</v>
      </c>
      <c r="AM362" s="69" t="s">
        <v>521</v>
      </c>
      <c r="AN362" s="67" t="s">
        <v>521</v>
      </c>
      <c r="AO362" s="67" t="s">
        <v>521</v>
      </c>
      <c r="AP362" s="67" t="s">
        <v>521</v>
      </c>
      <c r="AQ362" s="67" t="s">
        <v>521</v>
      </c>
      <c r="AR362" s="67" t="s">
        <v>521</v>
      </c>
      <c r="AS362" s="67" t="s">
        <v>521</v>
      </c>
      <c r="AT362" s="67" t="s">
        <v>521</v>
      </c>
      <c r="AU362" s="67" t="s">
        <v>521</v>
      </c>
      <c r="AV362" s="68" t="s">
        <v>521</v>
      </c>
      <c r="AW362" s="69" t="s">
        <v>521</v>
      </c>
      <c r="AX362" s="67" t="s">
        <v>521</v>
      </c>
      <c r="AY362" s="67" t="s">
        <v>521</v>
      </c>
      <c r="AZ362" s="67" t="s">
        <v>521</v>
      </c>
      <c r="BA362" s="67" t="s">
        <v>521</v>
      </c>
      <c r="BB362" s="67" t="s">
        <v>521</v>
      </c>
      <c r="BC362" s="67" t="s">
        <v>521</v>
      </c>
      <c r="BD362" s="67" t="s">
        <v>521</v>
      </c>
      <c r="BE362" s="67" t="s">
        <v>521</v>
      </c>
      <c r="BF362" s="68" t="s">
        <v>521</v>
      </c>
      <c r="BG362" s="69" t="s">
        <v>521</v>
      </c>
      <c r="BH362" s="67" t="s">
        <v>521</v>
      </c>
      <c r="BI362" s="67" t="s">
        <v>521</v>
      </c>
      <c r="BJ362" s="67" t="s">
        <v>521</v>
      </c>
      <c r="BK362" s="67" t="s">
        <v>521</v>
      </c>
      <c r="BL362" s="67" t="s">
        <v>521</v>
      </c>
      <c r="BM362" s="67" t="s">
        <v>521</v>
      </c>
      <c r="BN362" s="67" t="s">
        <v>521</v>
      </c>
      <c r="BO362" s="67" t="s">
        <v>521</v>
      </c>
      <c r="BP362" s="68" t="s">
        <v>521</v>
      </c>
      <c r="BQ362" s="70" t="s">
        <v>521</v>
      </c>
      <c r="BR362" s="67" t="s">
        <v>521</v>
      </c>
      <c r="BS362" s="67" t="s">
        <v>521</v>
      </c>
      <c r="BT362" s="67" t="s">
        <v>521</v>
      </c>
      <c r="BU362" s="67" t="s">
        <v>521</v>
      </c>
      <c r="BV362" s="67" t="s">
        <v>521</v>
      </c>
      <c r="BW362" s="67" t="s">
        <v>521</v>
      </c>
      <c r="BX362" s="67" t="s">
        <v>521</v>
      </c>
      <c r="BY362" s="67" t="s">
        <v>521</v>
      </c>
      <c r="BZ362" s="68" t="s">
        <v>521</v>
      </c>
      <c r="CA362" s="69" t="s">
        <v>521</v>
      </c>
      <c r="CB362" s="67" t="s">
        <v>521</v>
      </c>
      <c r="CC362" s="67" t="s">
        <v>521</v>
      </c>
      <c r="CD362" s="67" t="s">
        <v>521</v>
      </c>
      <c r="CE362" s="67" t="s">
        <v>521</v>
      </c>
      <c r="CF362" s="67" t="s">
        <v>521</v>
      </c>
      <c r="CG362" s="67" t="s">
        <v>521</v>
      </c>
      <c r="CH362" s="67" t="s">
        <v>521</v>
      </c>
      <c r="CI362" s="67" t="s">
        <v>521</v>
      </c>
      <c r="CJ362" s="68" t="s">
        <v>521</v>
      </c>
      <c r="CK362" s="69" t="s">
        <v>521</v>
      </c>
      <c r="CL362" s="67" t="s">
        <v>521</v>
      </c>
      <c r="CM362" s="67" t="s">
        <v>521</v>
      </c>
      <c r="CN362" s="67" t="s">
        <v>521</v>
      </c>
      <c r="CO362" s="67" t="s">
        <v>521</v>
      </c>
      <c r="CP362" s="67" t="s">
        <v>521</v>
      </c>
      <c r="CQ362" s="67" t="s">
        <v>521</v>
      </c>
      <c r="CR362" s="67" t="s">
        <v>521</v>
      </c>
      <c r="CS362" s="67" t="s">
        <v>521</v>
      </c>
      <c r="CT362" s="68" t="s">
        <v>521</v>
      </c>
      <c r="CU362" s="69" t="s">
        <v>521</v>
      </c>
      <c r="CV362" s="67" t="s">
        <v>521</v>
      </c>
      <c r="CW362" s="67" t="s">
        <v>520</v>
      </c>
      <c r="CX362" s="67" t="s">
        <v>520</v>
      </c>
      <c r="CY362" s="67" t="s">
        <v>520</v>
      </c>
      <c r="CZ362" s="67" t="s">
        <v>520</v>
      </c>
      <c r="DA362" s="67" t="s">
        <v>520</v>
      </c>
      <c r="DB362" s="67" t="s">
        <v>520</v>
      </c>
      <c r="DC362" s="67" t="s">
        <v>520</v>
      </c>
      <c r="DD362" s="68" t="s">
        <v>520</v>
      </c>
      <c r="DE362" s="69" t="s">
        <v>520</v>
      </c>
      <c r="DF362" s="71" t="s">
        <v>520</v>
      </c>
      <c r="DG362" s="67" t="s">
        <v>521</v>
      </c>
      <c r="DH362" s="67" t="s">
        <v>521</v>
      </c>
      <c r="DI362" s="67" t="s">
        <v>521</v>
      </c>
      <c r="DJ362" s="67" t="s">
        <v>521</v>
      </c>
      <c r="DK362" s="67" t="s">
        <v>521</v>
      </c>
      <c r="DL362" s="67" t="s">
        <v>521</v>
      </c>
      <c r="DM362" s="67" t="s">
        <v>521</v>
      </c>
      <c r="DN362" s="68" t="s">
        <v>521</v>
      </c>
      <c r="DO362" s="70" t="s">
        <v>521</v>
      </c>
      <c r="DP362" s="71" t="s">
        <v>521</v>
      </c>
      <c r="DQ362" s="67" t="s">
        <v>521</v>
      </c>
      <c r="DR362" s="67" t="s">
        <v>521</v>
      </c>
      <c r="DS362" s="67" t="s">
        <v>521</v>
      </c>
      <c r="DT362" s="67" t="s">
        <v>521</v>
      </c>
      <c r="DU362" s="67" t="s">
        <v>521</v>
      </c>
      <c r="DV362" s="67" t="s">
        <v>521</v>
      </c>
      <c r="DW362" s="67" t="s">
        <v>521</v>
      </c>
      <c r="DX362" s="72" t="s">
        <v>521</v>
      </c>
      <c r="DY362" s="146" t="s">
        <v>522</v>
      </c>
      <c r="DZ362" s="74">
        <v>2</v>
      </c>
      <c r="EA362" s="74">
        <v>3</v>
      </c>
      <c r="EB362" s="74">
        <v>3</v>
      </c>
      <c r="EC362" s="75">
        <v>4</v>
      </c>
      <c r="ED362" s="168" t="s">
        <v>522</v>
      </c>
      <c r="EE362" s="74">
        <f t="shared" si="888"/>
        <v>2</v>
      </c>
      <c r="EF362" s="74">
        <f t="shared" si="889"/>
        <v>6</v>
      </c>
      <c r="EG362" s="74">
        <f t="shared" si="890"/>
        <v>18</v>
      </c>
      <c r="EH362" s="77">
        <f t="shared" si="891"/>
        <v>72</v>
      </c>
      <c r="EI362" s="73">
        <v>100</v>
      </c>
      <c r="EJ362" s="74">
        <v>150</v>
      </c>
      <c r="EK362" s="74">
        <v>300</v>
      </c>
      <c r="EL362" s="74">
        <v>500</v>
      </c>
      <c r="EM362" s="75">
        <v>1500</v>
      </c>
      <c r="EN362" s="78">
        <v>1</v>
      </c>
      <c r="EO362" s="79">
        <f t="shared" si="892"/>
        <v>0.75</v>
      </c>
      <c r="EP362" s="79">
        <f t="shared" si="893"/>
        <v>0.5</v>
      </c>
      <c r="EQ362" s="79">
        <f t="shared" si="894"/>
        <v>0.27777777777777779</v>
      </c>
      <c r="ER362" s="80">
        <f t="shared" si="895"/>
        <v>0.20833333333333331</v>
      </c>
      <c r="ES362" s="128" t="s">
        <v>534</v>
      </c>
      <c r="ET362" s="82"/>
      <c r="EU362" s="83">
        <v>4</v>
      </c>
      <c r="EV362" s="146">
        <v>54</v>
      </c>
      <c r="EW362" s="147">
        <v>30</v>
      </c>
      <c r="EX362" s="147">
        <v>110</v>
      </c>
      <c r="EY362" s="147">
        <v>24</v>
      </c>
      <c r="EZ362" s="147">
        <v>7</v>
      </c>
      <c r="FA362" s="147">
        <v>7</v>
      </c>
      <c r="FB362" s="147">
        <v>80</v>
      </c>
      <c r="FC362" s="147">
        <v>76</v>
      </c>
      <c r="FD362" s="74">
        <f t="shared" si="896"/>
        <v>117</v>
      </c>
      <c r="FE362" s="84">
        <f t="shared" si="842"/>
        <v>186</v>
      </c>
      <c r="FF362" s="73">
        <f>RANK(EV362,$EV$9:$EV$497,0)</f>
        <v>268</v>
      </c>
      <c r="FG362" s="74">
        <f>RANK(EW362,$EW$9:$EW$497,0)</f>
        <v>293</v>
      </c>
      <c r="FH362" s="74">
        <f>RANK(EX362,$EX$9:$EX$497,0)</f>
        <v>3</v>
      </c>
      <c r="FI362" s="74">
        <f>RANK(EY362,$EY$9:$EY$497,0)</f>
        <v>277</v>
      </c>
      <c r="FJ362" s="74">
        <f>RANK(EZ362,$EZ$9:$EZ$497,0)</f>
        <v>379</v>
      </c>
      <c r="FK362" s="74">
        <f>RANK(FA362,$FA$9:$FA$497,0)</f>
        <v>361</v>
      </c>
      <c r="FL362" s="74">
        <f>RANK(FB362,$FB$9:$FB$497,0)</f>
        <v>60</v>
      </c>
      <c r="FM362" s="74">
        <f>RANK(FC362,$FC$9:$FC$497,0)</f>
        <v>70</v>
      </c>
      <c r="FN362" s="74">
        <f>RANK(FD362,$FD$9:$FD$497,0)</f>
        <v>34</v>
      </c>
      <c r="FO362" s="84">
        <f>RANK(FE362,$FE$9:$FE$497,0)</f>
        <v>20</v>
      </c>
      <c r="FP362" s="73">
        <f>COUNTIFS($EV$9:$EV$497,"&gt;"&amp;EV362,$ES$9:$ES$497,ES362)+1</f>
        <v>58</v>
      </c>
      <c r="FQ362" s="74">
        <f>COUNTIFS($EW$9:$EW$497,"&gt;"&amp;EW362,$ES$9:$ES$497,ES362)+1</f>
        <v>40</v>
      </c>
      <c r="FR362" s="74">
        <f>COUNTIFS($EX$9:$EX$497,"&gt;"&amp;EX362,$ES$9:$ES$497,ES362)+1</f>
        <v>3</v>
      </c>
      <c r="FS362" s="74">
        <f>COUNTIFS($EY$9:$EY$497,"&gt;"&amp;EY362,$ES$9:$ES$497,ES362)+1</f>
        <v>52</v>
      </c>
      <c r="FT362" s="74">
        <f>COUNTIFS($EZ$9:$EZ$497,"&gt;"&amp;EZ362,$ES$9:$ES$497,ES362)+1</f>
        <v>61</v>
      </c>
      <c r="FU362" s="74">
        <f>COUNTIFS($FA$9:$FA$497,"&gt;"&amp;FA362,$ES$9:$ES$497,ES362)+1</f>
        <v>60</v>
      </c>
      <c r="FV362" s="74">
        <f>COUNTIFS($FB$9:$FB$497,"&gt;"&amp;FB362,$ES$9:$ES$497,ES362)+1</f>
        <v>13</v>
      </c>
      <c r="FW362" s="74">
        <f>COUNTIFS($FC$9:$FC$497,"&gt;"&amp;FC362,$ES$9:$ES$497,ES362)+1</f>
        <v>17</v>
      </c>
      <c r="FX362" s="74">
        <f>COUNTIFS($FD$9:$FD$497,"&gt;"&amp;FD362,$ES$9:$ES$497,ES362)+1</f>
        <v>8</v>
      </c>
      <c r="FY362" s="84">
        <f>COUNTIFS($FE$9:$FE$497,"&gt;"&amp;FE362,$ES$9:$ES$497,ES362)+1</f>
        <v>6</v>
      </c>
      <c r="FZ362" s="85">
        <f t="shared" si="843"/>
        <v>0.49</v>
      </c>
      <c r="GA362" s="86">
        <f t="shared" si="844"/>
        <v>0.27</v>
      </c>
      <c r="GB362" s="86">
        <f t="shared" si="845"/>
        <v>1</v>
      </c>
      <c r="GC362" s="86">
        <f t="shared" si="846"/>
        <v>0.22</v>
      </c>
      <c r="GD362" s="86">
        <f t="shared" si="847"/>
        <v>0.06</v>
      </c>
      <c r="GE362" s="86">
        <f t="shared" si="848"/>
        <v>0.06</v>
      </c>
      <c r="GF362" s="86">
        <f t="shared" si="849"/>
        <v>0.73</v>
      </c>
      <c r="GG362" s="86">
        <f t="shared" si="850"/>
        <v>0.69</v>
      </c>
      <c r="GH362" s="86">
        <f t="shared" si="851"/>
        <v>1.06</v>
      </c>
      <c r="GI362" s="87">
        <f t="shared" si="852"/>
        <v>1.69</v>
      </c>
      <c r="GJ362" s="85">
        <f>ROUND(((FZ362-AVERAGE(FZ$9:FZ$497))/STDEVP(FZ$9:FZ$497)*10+50),2)</f>
        <v>31.45</v>
      </c>
      <c r="GK362" s="86">
        <f>ROUND(((GA362-AVERAGE(GA$9:GA$497))/STDEVP(GA$9:GA$497)*10+50),2)</f>
        <v>37.44</v>
      </c>
      <c r="GL362" s="86">
        <f>ROUND(((GB362-AVERAGE(GB$9:GB$497))/STDEVP(GB$9:GB$497)*10+50),2)</f>
        <v>65.67</v>
      </c>
      <c r="GM362" s="86">
        <f>ROUND(((GC362-AVERAGE(GC$9:GC$497))/STDEVP(GC$9:GC$497)*10+50),2)</f>
        <v>34.659999999999997</v>
      </c>
      <c r="GN362" s="86">
        <f>ROUND(((GD362-AVERAGE(GD$9:GD$497))/STDEVP(GD$9:GD$497)*10+50),2)</f>
        <v>38.619999999999997</v>
      </c>
      <c r="GO362" s="86">
        <f>ROUND(((GE362-AVERAGE(GE$9:GE$497))/STDEVP(GE$9:GE$497)*10+50),2)</f>
        <v>39.53</v>
      </c>
      <c r="GP362" s="86">
        <f>ROUND(((GF362-AVERAGE(GF$9:GF$497))/STDEVP(GF$9:GF$497)*10+50),2)</f>
        <v>52.99</v>
      </c>
      <c r="GQ362" s="86">
        <f>ROUND(((GG362-AVERAGE(GG$9:GG$497))/STDEVP(GG$9:GG$497)*10+50),2)</f>
        <v>51.85</v>
      </c>
      <c r="GR362" s="86">
        <f>ROUND(((GH362-AVERAGE(GH$9:GH$497))/STDEVP(GH$9:GH$497)*10+50),2)</f>
        <v>53.11</v>
      </c>
      <c r="GS362" s="87">
        <f>ROUND(((GI362-AVERAGE(GI$9:GI$497))/STDEVP(GI$9:GI$497)*10+50),2)</f>
        <v>60</v>
      </c>
      <c r="GT362" s="73">
        <f>RANK(GJ362,$GJ$9:$GJ$497,0)</f>
        <v>432</v>
      </c>
      <c r="GU362" s="74">
        <f>RANK(GK362,$GK$9:$GK$497,0)</f>
        <v>422</v>
      </c>
      <c r="GV362" s="74">
        <f>RANK(GL362,$GL$9:$GL$497,0)</f>
        <v>25</v>
      </c>
      <c r="GW362" s="74">
        <f>RANK(GM362,$GM$9:$GM$497,0)</f>
        <v>434</v>
      </c>
      <c r="GX362" s="74">
        <f>RANK(GN362,$GN$9:$GN$497,0)</f>
        <v>436</v>
      </c>
      <c r="GY362" s="74">
        <f>RANK(GO362,$GO$9:$GO$497,0)</f>
        <v>436</v>
      </c>
      <c r="GZ362" s="74">
        <f>RANK(GP362,$GP$9:$GP$497,0)</f>
        <v>161</v>
      </c>
      <c r="HA362" s="74">
        <f>RANK(GQ362,$GQ$9:$GQ$497,0)</f>
        <v>183</v>
      </c>
      <c r="HB362" s="74">
        <f>RANK(GR362,$GR$9:$GR$497,0)</f>
        <v>135</v>
      </c>
      <c r="HC362" s="84">
        <f>RANK(GS362,$GS$9:$GS$497,0)</f>
        <v>68</v>
      </c>
      <c r="HD362" s="85">
        <f>ROUND(AVERAGEIF($ES$9:$ES$497,$ES362,$FZ$9:$FZ$497),2)</f>
        <v>0.95</v>
      </c>
      <c r="HE362" s="86">
        <f>ROUND(AVERAGEIF($ES$9:$ES$497,$ES362,$GA$9:$GA$497),2)</f>
        <v>0.38</v>
      </c>
      <c r="HF362" s="86">
        <f>ROUND(AVERAGEIF($ES$9:$ES$497,$ES362,$GB$9:$GB$497),2)</f>
        <v>0.82</v>
      </c>
      <c r="HG362" s="86">
        <f>ROUND(AVERAGEIF($ES$9:$ES$497,$ES362,$GC$9:$GC$497),2)</f>
        <v>0.44</v>
      </c>
      <c r="HH362" s="86">
        <f>ROUND(AVERAGEIF($ES$9:$ES$497,$ES362,$GD$9:$GD$497),2)</f>
        <v>0.15</v>
      </c>
      <c r="HI362" s="86">
        <f>ROUND(AVERAGEIF($ES$9:$ES$497,$ES362,$GE$9:$GE$497),2)</f>
        <v>0.14000000000000001</v>
      </c>
      <c r="HJ362" s="86">
        <f>ROUND(AVERAGEIF($ES$9:$ES$497,$ES362,$GF$9:$GF$497),2)</f>
        <v>0.74</v>
      </c>
      <c r="HK362" s="86">
        <f>ROUND(AVERAGEIF($ES$9:$ES$497,$ES362,$GG$9:$GG$497),2)</f>
        <v>0.85</v>
      </c>
      <c r="HL362" s="86">
        <f>ROUND(AVERAGEIF($ES$9:$ES$497,$ES362,$GH$9:$GH$497),2)</f>
        <v>0.97</v>
      </c>
      <c r="HM362" s="87">
        <f>ROUND(AVERAGEIF($ES$9:$ES$497,$ES362,$GI$9:$GI$497),2)</f>
        <v>1.67</v>
      </c>
      <c r="HN362" s="88">
        <f t="shared" si="853"/>
        <v>-0.45999999999999996</v>
      </c>
      <c r="HO362" s="89">
        <f t="shared" si="854"/>
        <v>-0.10999999999999999</v>
      </c>
      <c r="HP362" s="89">
        <f t="shared" si="855"/>
        <v>0.18000000000000005</v>
      </c>
      <c r="HQ362" s="89">
        <f t="shared" si="856"/>
        <v>-0.22</v>
      </c>
      <c r="HR362" s="89">
        <f t="shared" si="857"/>
        <v>-0.09</v>
      </c>
      <c r="HS362" s="89">
        <f t="shared" si="858"/>
        <v>-8.0000000000000016E-2</v>
      </c>
      <c r="HT362" s="89">
        <f t="shared" si="859"/>
        <v>-1.0000000000000009E-2</v>
      </c>
      <c r="HU362" s="89">
        <f t="shared" si="860"/>
        <v>-0.16000000000000003</v>
      </c>
      <c r="HV362" s="89">
        <f t="shared" si="861"/>
        <v>9.000000000000008E-2</v>
      </c>
      <c r="HW362" s="90">
        <f t="shared" si="862"/>
        <v>2.0000000000000018E-2</v>
      </c>
      <c r="HX362" s="73">
        <f>COUNTIFS($FZ$9:$FZ$497,"&gt;"&amp;FZ362,$ES$9:$ES$497,$ES362)+1</f>
        <v>86</v>
      </c>
      <c r="HY362" s="74">
        <f>COUNTIFS($GA$9:$GA$497,"&gt;"&amp;GA362,$ES$9:$ES$497,$ES362)+1</f>
        <v>82</v>
      </c>
      <c r="HZ362" s="74">
        <f>COUNTIFS($GB$9:$GB$497,"&gt;"&amp;GB362,$ES$9:$ES$497,$ES362)+1</f>
        <v>12</v>
      </c>
      <c r="IA362" s="74">
        <f>COUNTIFS($GC$9:$GC$497,"&gt;"&amp;GC362,$ES$9:$ES$497,$ES362)+1</f>
        <v>85</v>
      </c>
      <c r="IB362" s="74">
        <f>COUNTIFS($GD$9:$GD$497,"&gt;"&amp;GD362,$ES$9:$ES$497,$ES362)+1</f>
        <v>83</v>
      </c>
      <c r="IC362" s="74">
        <f>COUNTIFS($GE$9:$GE$497,"&gt;"&amp;GE362,$ES$9:$ES$497,$ES362)+1</f>
        <v>83</v>
      </c>
      <c r="ID362" s="74">
        <f>COUNTIFS($GF$9:$GF$497,"&gt;"&amp;GF362,$ES$9:$ES$497,$ES362)+1</f>
        <v>47</v>
      </c>
      <c r="IE362" s="74">
        <f>COUNTIFS($GG$9:$GG$497,"&gt;"&amp;GG362,$ES$9:$ES$497,$ES362)+1</f>
        <v>53</v>
      </c>
      <c r="IF362" s="74">
        <f>COUNTIFS($GH$9:$GH$497,"&gt;"&amp;GH362,$ES$9:$ES$497,$ES362)+1</f>
        <v>21</v>
      </c>
      <c r="IG362" s="84">
        <f>COUNTIFS($GI$9:$GI$497,"&gt;"&amp;GI362,$ES$9:$ES$497,$ES362)+1</f>
        <v>30</v>
      </c>
      <c r="IH362" s="148"/>
      <c r="II362" s="149"/>
      <c r="IJ362" s="149"/>
      <c r="IK362" s="149"/>
      <c r="IL362" s="149"/>
      <c r="IM362" s="150"/>
      <c r="IN362" s="151"/>
      <c r="IO362" s="152"/>
      <c r="IP362" s="153"/>
      <c r="IQ362" s="149"/>
      <c r="IR362" s="149"/>
      <c r="IS362" s="149"/>
      <c r="IT362" s="149"/>
      <c r="IU362" s="149"/>
      <c r="IV362" s="149"/>
      <c r="IW362" s="154"/>
      <c r="IX362" s="151"/>
      <c r="IY362" s="149"/>
      <c r="IZ362" s="149"/>
      <c r="JA362" s="149"/>
      <c r="JB362" s="149"/>
      <c r="JC362" s="149"/>
      <c r="JD362" s="149"/>
      <c r="JE362" s="155"/>
      <c r="JF362" s="153"/>
      <c r="JG362" s="149"/>
      <c r="JH362" s="149"/>
      <c r="JI362" s="149"/>
      <c r="JJ362" s="149"/>
      <c r="JK362" s="149"/>
      <c r="JL362" s="149"/>
      <c r="JM362" s="154"/>
      <c r="JN362" s="151"/>
      <c r="JO362" s="149"/>
      <c r="JP362" s="149"/>
      <c r="JQ362" s="149"/>
      <c r="JR362" s="149"/>
      <c r="JS362" s="149"/>
      <c r="JT362" s="149"/>
      <c r="JU362" s="149"/>
      <c r="JV362" s="149"/>
      <c r="JW362" s="149"/>
      <c r="JX362" s="149"/>
      <c r="JY362" s="149"/>
      <c r="JZ362" s="155"/>
      <c r="KA362" s="151"/>
      <c r="KB362" s="149"/>
      <c r="KC362" s="149"/>
      <c r="KD362" s="149"/>
      <c r="KE362" s="155"/>
      <c r="KF362" s="153"/>
      <c r="KG362" s="149"/>
      <c r="KH362" s="149"/>
      <c r="KI362" s="149"/>
      <c r="KJ362" s="149"/>
      <c r="KK362" s="156"/>
      <c r="KL362" s="149"/>
      <c r="KM362" s="149"/>
      <c r="KN362" s="149"/>
      <c r="KO362" s="149"/>
      <c r="KP362" s="149"/>
      <c r="KQ362" s="149"/>
      <c r="KR362" s="149"/>
      <c r="KS362" s="154"/>
      <c r="KT362" s="154"/>
      <c r="KU362" s="154"/>
      <c r="KV362" s="154"/>
      <c r="KW362" s="151"/>
      <c r="KX362" s="149"/>
      <c r="KY362" s="149"/>
      <c r="KZ362" s="149"/>
      <c r="LA362" s="149"/>
      <c r="LB362" s="149"/>
      <c r="LC362" s="154"/>
      <c r="LD362" s="151"/>
      <c r="LE362" s="152"/>
      <c r="LF362" s="157"/>
      <c r="LG362" s="158"/>
      <c r="LH362" s="151"/>
      <c r="LI362" s="149"/>
      <c r="LJ362" s="147"/>
      <c r="LK362" s="147"/>
      <c r="LL362" s="147"/>
      <c r="LM362" s="159"/>
      <c r="LN362" s="153"/>
      <c r="LO362" s="149"/>
      <c r="LP362" s="149"/>
      <c r="LQ362" s="149"/>
      <c r="LR362" s="154"/>
      <c r="LS362" s="151"/>
      <c r="LT362" s="149"/>
      <c r="LU362" s="149"/>
      <c r="LV362" s="149"/>
      <c r="LW362" s="149"/>
      <c r="LX362" s="149"/>
      <c r="LY362" s="149"/>
      <c r="LZ362" s="149"/>
      <c r="MA362" s="155"/>
      <c r="MB362" s="153"/>
      <c r="MC362" s="149"/>
      <c r="MD362" s="149"/>
      <c r="ME362" s="149"/>
      <c r="MF362" s="149"/>
      <c r="MG362" s="149"/>
      <c r="MH362" s="149"/>
      <c r="MI362" s="149"/>
      <c r="MJ362" s="149"/>
      <c r="MK362" s="149"/>
      <c r="ML362" s="149"/>
      <c r="MM362" s="149"/>
      <c r="MN362" s="156"/>
      <c r="MO362" s="156"/>
      <c r="MP362" s="154"/>
      <c r="MQ362" s="151"/>
      <c r="MR362" s="149"/>
      <c r="MS362" s="149"/>
      <c r="MT362" s="149"/>
      <c r="MU362" s="149"/>
      <c r="MV362" s="156">
        <v>0.05</v>
      </c>
      <c r="MW362" s="149"/>
      <c r="MX362" s="149"/>
      <c r="MY362" s="149"/>
      <c r="MZ362" s="149"/>
      <c r="NA362" s="149"/>
      <c r="NB362" s="149"/>
      <c r="NC362" s="149"/>
      <c r="ND362" s="154"/>
      <c r="NE362" s="154"/>
      <c r="NF362" s="154"/>
      <c r="NG362" s="154"/>
      <c r="NH362" s="151"/>
      <c r="NI362" s="149"/>
      <c r="NJ362" s="149"/>
      <c r="NK362" s="149"/>
      <c r="NL362" s="149"/>
      <c r="NM362" s="149"/>
      <c r="NN362" s="94"/>
      <c r="NO362" s="151"/>
      <c r="NP362" s="160"/>
      <c r="NQ362" s="145" t="s">
        <v>1384</v>
      </c>
      <c r="NR362" s="196" t="s">
        <v>1388</v>
      </c>
      <c r="NS362" s="199"/>
      <c r="NT362" s="199"/>
      <c r="NU362" s="145" t="s">
        <v>1312</v>
      </c>
      <c r="NV362" s="171">
        <v>44313</v>
      </c>
      <c r="NW362" s="102" t="s">
        <v>882</v>
      </c>
      <c r="NX362" s="136" t="s">
        <v>1389</v>
      </c>
      <c r="NY362" s="129" t="s">
        <v>2118</v>
      </c>
      <c r="NZ362" s="136" t="s">
        <v>1389</v>
      </c>
      <c r="OA362" s="137"/>
      <c r="OB362" s="137"/>
      <c r="OC362" s="137"/>
      <c r="OD362" s="108">
        <f t="shared" si="897"/>
        <v>72</v>
      </c>
      <c r="OE362" s="109">
        <v>6</v>
      </c>
      <c r="OF362" s="110">
        <f t="shared" si="898"/>
        <v>100</v>
      </c>
      <c r="OG362" s="109">
        <v>5</v>
      </c>
      <c r="OH362" s="111">
        <f>ROUND(AVERAGEIF($ES$9:$ES$497,$ES362,EV$9:EV$497),0)</f>
        <v>70</v>
      </c>
      <c r="OI362" s="112">
        <f>ROUND(AVERAGEIF($ES$9:$ES$497,$ES362,EW$9:EW$497),0)</f>
        <v>29</v>
      </c>
      <c r="OJ362" s="112">
        <f>ROUND(AVERAGEIF($ES$9:$ES$497,$ES362,EX$9:EX$497),0)</f>
        <v>62</v>
      </c>
      <c r="OK362" s="112">
        <f>ROUND(AVERAGEIF($ES$9:$ES$497,$ES362,EY$9:EY$497),0)</f>
        <v>34</v>
      </c>
      <c r="OL362" s="112">
        <f>ROUND(AVERAGEIF($ES$9:$ES$497,$ES362,EZ$9:EZ$497),0)</f>
        <v>10</v>
      </c>
      <c r="OM362" s="112">
        <f>ROUND(AVERAGEIF($ES$9:$ES$497,$ES362,FA$9:FA$497),0)</f>
        <v>10</v>
      </c>
      <c r="ON362" s="112">
        <f>ROUND(AVERAGEIF($ES$9:$ES$497,$ES362,FB$9:FB$497),0)</f>
        <v>53</v>
      </c>
      <c r="OO362" s="112">
        <f>ROUND(AVERAGEIF($ES$9:$ES$497,$ES362,FC$9:FC$497),0)</f>
        <v>56</v>
      </c>
      <c r="OP362" s="112">
        <f>ROUND(AVERAGEIF($ES$9:$ES$497,$ES362,FD$9:FD$497),0)</f>
        <v>72</v>
      </c>
      <c r="OQ362" s="113">
        <f>ROUND(AVERAGEIF($ES$9:$ES$497,$ES362,FE$9:FE$497),0)</f>
        <v>118</v>
      </c>
      <c r="OR362" s="114">
        <f>ROUND(EV362/MAX(EV$9:EV$497)*100,0)</f>
        <v>30</v>
      </c>
      <c r="OS362" s="115">
        <f>ROUND(EW362/MAX(EW$9:EW$497)*100,0)</f>
        <v>24</v>
      </c>
      <c r="OT362" s="115">
        <f>ROUND(EX362/MAX(EX$9:EX$497)*100,0)</f>
        <v>92</v>
      </c>
      <c r="OU362" s="115">
        <f>ROUND(EY362/MAX(EY$9:EY$497)*100,0)</f>
        <v>16</v>
      </c>
      <c r="OV362" s="115">
        <f>ROUND(EZ362/MAX(EZ$9:EZ$497)*100,0)</f>
        <v>6</v>
      </c>
      <c r="OW362" s="115">
        <f>ROUND(FA362/MAX(FA$9:FA$497)*100,0)</f>
        <v>6</v>
      </c>
      <c r="OX362" s="115">
        <f>ROUND(FB362/MAX(FB$9:FB$497)*100,0)</f>
        <v>60</v>
      </c>
      <c r="OY362" s="116">
        <f>ROUND(FC362/MAX(FC$9:FC$497)*100,0)</f>
        <v>52</v>
      </c>
      <c r="OZ362" s="115">
        <f>ROUND(FD362/MAX(FD$9:FD$497)*100,0)</f>
        <v>79</v>
      </c>
      <c r="PA362" s="117">
        <f>ROUND(FE362/MAX(FE$9:FE$497)*100,0)</f>
        <v>76</v>
      </c>
      <c r="PB362" s="118">
        <f t="shared" si="863"/>
        <v>572</v>
      </c>
      <c r="PC362" s="115">
        <f t="shared" si="864"/>
        <v>314</v>
      </c>
      <c r="PD362" s="115">
        <f t="shared" si="865"/>
        <v>590</v>
      </c>
      <c r="PE362" s="115">
        <f t="shared" si="866"/>
        <v>676</v>
      </c>
      <c r="PF362" s="115">
        <f t="shared" si="867"/>
        <v>258</v>
      </c>
      <c r="PG362" s="119">
        <f t="shared" si="868"/>
        <v>218</v>
      </c>
      <c r="PH362" s="118">
        <f>ROUND(PB362/MAX(PB$9:PB$497)*100,0)</f>
        <v>68</v>
      </c>
      <c r="PI362" s="115">
        <f>ROUND(PC362/MAX(PC$9:PC$497)*100,0)</f>
        <v>38</v>
      </c>
      <c r="PJ362" s="115">
        <f>ROUND(PD362/MAX(PD$9:PD$497)*100,0)</f>
        <v>63</v>
      </c>
      <c r="PK362" s="115">
        <f>ROUND(PE362/MAX(PE$9:PE$497)*100,0)</f>
        <v>67</v>
      </c>
      <c r="PL362" s="115">
        <f>ROUND(PF362/MAX(PF$9:PF$497)*100,0)</f>
        <v>36</v>
      </c>
      <c r="PM362" s="119">
        <f>ROUND(PG362/MAX(PG$9:PG$497)*100,0)</f>
        <v>32</v>
      </c>
      <c r="PN362" s="118">
        <f>RANK(PH362,PH$9:PH$497,0)</f>
        <v>63</v>
      </c>
      <c r="PO362" s="115">
        <f>RANK(PI362,PI$9:PI$497,0)</f>
        <v>231</v>
      </c>
      <c r="PP362" s="115">
        <f>RANK(PJ362,PJ$9:PJ$497,0)</f>
        <v>111</v>
      </c>
      <c r="PQ362" s="115">
        <f>RANK(PK362,PK$9:PK$497,0)</f>
        <v>54</v>
      </c>
      <c r="PR362" s="115">
        <f>RANK(PL362,PL$9:PL$497,0)</f>
        <v>282</v>
      </c>
      <c r="PS362" s="119">
        <f>RANK(PM362,PM$9:PM$497,0)</f>
        <v>289</v>
      </c>
      <c r="PT362" s="120">
        <f>ROUND(FZ362/MAX(FZ$9:FZ$497)*100,0)</f>
        <v>27</v>
      </c>
      <c r="PU362" s="115">
        <f>ROUND(GA362/MAX(GA$9:GA$497)*100,0)</f>
        <v>15</v>
      </c>
      <c r="PV362" s="115">
        <f>ROUND(GB362/MAX(GB$9:GB$497)*100,0)</f>
        <v>73</v>
      </c>
      <c r="PW362" s="115">
        <f>ROUND(GC362/MAX(GC$9:GC$497)*100,0)</f>
        <v>17</v>
      </c>
      <c r="PX362" s="115">
        <f>ROUND(GD362/MAX(GD$9:GD$497)*100,0)</f>
        <v>3</v>
      </c>
      <c r="PY362" s="115">
        <f>ROUND(GE362/MAX(GE$9:GE$497)*100,0)</f>
        <v>4</v>
      </c>
      <c r="PZ362" s="115">
        <f>ROUND(GF362/MAX(GF$9:GF$497)*100,0)</f>
        <v>34</v>
      </c>
      <c r="QA362" s="116">
        <f>ROUND(GG362/MAX(GG$9:GG$497)*100,0)</f>
        <v>38</v>
      </c>
      <c r="QB362" s="115">
        <f>ROUND(GH362/MAX(GH$9:GH$497)*100,0)</f>
        <v>47</v>
      </c>
      <c r="QC362" s="121">
        <f>ROUND(GI362/MAX(GI$9:GI$497)*100,0)</f>
        <v>54</v>
      </c>
      <c r="QD362" s="120">
        <f>ROUND(AVERAGEIF($ES$9:$ES$497,$ES362,PT$9:PT$497),0)</f>
        <v>52</v>
      </c>
      <c r="QE362" s="120">
        <f>ROUND(AVERAGEIF($ES$9:$ES$497,$ES362,PU$9:PU$497),0)</f>
        <v>21</v>
      </c>
      <c r="QF362" s="120">
        <f>ROUND(AVERAGEIF($ES$9:$ES$497,$ES362,PV$9:PV$497),0)</f>
        <v>60</v>
      </c>
      <c r="QG362" s="120">
        <f>ROUND(AVERAGEIF($ES$9:$ES$497,$ES362,PW$9:PW$497),0)</f>
        <v>35</v>
      </c>
      <c r="QH362" s="120">
        <f>ROUND(AVERAGEIF($ES$9:$ES$497,$ES362,PX$9:PX$497),0)</f>
        <v>8</v>
      </c>
      <c r="QI362" s="120">
        <f>ROUND(AVERAGEIF($ES$9:$ES$497,$ES362,PY$9:PY$497),0)</f>
        <v>9</v>
      </c>
      <c r="QJ362" s="120">
        <f>ROUND(AVERAGEIF($ES$9:$ES$497,$ES362,PZ$9:PZ$497),0)</f>
        <v>35</v>
      </c>
      <c r="QK362" s="120">
        <f>ROUND(AVERAGEIF($ES$9:$ES$497,$ES362,QA$9:QA$497),0)</f>
        <v>46</v>
      </c>
      <c r="QL362" s="120">
        <f>ROUND(AVERAGEIF($ES$9:$ES$497,$ES362,QB$9:QB$497),0)</f>
        <v>43</v>
      </c>
      <c r="QM362" s="120">
        <f>ROUND(AVERAGEIF($ES$9:$ES$497,$ES362,QC$9:QC$497),0)</f>
        <v>53</v>
      </c>
      <c r="QN362" s="114">
        <f t="shared" si="869"/>
        <v>499</v>
      </c>
      <c r="QO362" s="115">
        <f t="shared" si="870"/>
        <v>219</v>
      </c>
      <c r="QP362" s="115">
        <f t="shared" si="871"/>
        <v>511</v>
      </c>
      <c r="QQ362" s="115">
        <f t="shared" si="872"/>
        <v>613</v>
      </c>
      <c r="QR362" s="115">
        <f t="shared" si="873"/>
        <v>248</v>
      </c>
      <c r="QS362" s="119">
        <f t="shared" si="874"/>
        <v>168</v>
      </c>
      <c r="QT362" s="114">
        <f>ROUND((QN362-MIN(QN$9:QN$497))/(MAX(QN$9:QN$497)-MIN(QN$9:QN$497))*100,0)</f>
        <v>42</v>
      </c>
      <c r="QU362" s="115">
        <f>ROUND((QO362-MIN(QO$9:QO$497))/(MAX(QO$9:QO$497)-MIN(QO$9:QO$497))*100,0)</f>
        <v>1</v>
      </c>
      <c r="QV362" s="115">
        <f>ROUND((QP362-MIN(QP$9:QP$497))/(MAX(QP$9:QP$497)-MIN(QP$9:QP$497))*100,0)</f>
        <v>23</v>
      </c>
      <c r="QW362" s="115">
        <f>ROUND((QQ362-MIN(QQ$9:QQ$497))/(MAX(QQ$9:QQ$497)-MIN(QQ$9:QQ$497))*100,0)</f>
        <v>41</v>
      </c>
      <c r="QX362" s="115">
        <f>ROUND((QR362-MIN(QR$9:QR$497))/(MAX(QR$9:QR$497)-MIN(QR$9:QR$497))*100,0)</f>
        <v>0</v>
      </c>
      <c r="QY362" s="115">
        <f>ROUND((QS362-MIN(QS$9:QS$497))/(MAX(QS$9:QS$497)-MIN(QS$9:QS$497))*100,0)</f>
        <v>0</v>
      </c>
      <c r="QZ362" s="114">
        <f>RANK(QN362,QN$9:QN$497,0)</f>
        <v>167</v>
      </c>
      <c r="RA362" s="115">
        <f>RANK(QO362,QO$9:QO$497,0)</f>
        <v>428</v>
      </c>
      <c r="RB362" s="115">
        <f>RANK(QP362,QP$9:QP$497,0)</f>
        <v>304</v>
      </c>
      <c r="RC362" s="115">
        <f>RANK(QQ362,QQ$9:QQ$497,0)</f>
        <v>156</v>
      </c>
      <c r="RD362" s="115">
        <f>RANK(QR362,QR$9:QR$497,0)</f>
        <v>429</v>
      </c>
      <c r="RE362" s="115">
        <f>RANK(QS362,QS$9:QS$497,0)</f>
        <v>429</v>
      </c>
      <c r="RF362" s="122"/>
      <c r="RG362" s="115">
        <f>($RH$3*(IH362+IJ362)*100*100/MAX(EX$9:EX$497)*$RO$3) +($RH$3*(II362+IJ362)*100*100/MAX(EX$9:EX$497)*$RO$4) + ($RH$3*IK362*100*100/MAX(EX$9:EX$497)*0.098)</f>
        <v>0</v>
      </c>
      <c r="RH362" s="115">
        <f>($RH$4*IL362*100*100/MAX(EZ$9:EZ$497))*$RQ$3</f>
        <v>0</v>
      </c>
      <c r="RI362" s="115">
        <f>($RH$3*IM362*100*100/MAX(EY$9:EY$497))*$RQ$4</f>
        <v>0</v>
      </c>
      <c r="RJ362" s="115">
        <f>($RH$3*IN362*100*100/MAX(EX$9:EX$497))</f>
        <v>0</v>
      </c>
      <c r="RK362" s="115">
        <f>($RH$4*IO362*100*100/MAX(EZ$9:EZ$497))*$RQ$3</f>
        <v>0</v>
      </c>
      <c r="RL362" s="115">
        <f>(($RL$4*IP362*100*((100/MAX(EX$9:EX$497)+100/MAX(EZ$9:EZ$497))/2))+($RL$4*IQ362*100*((100/MAX(EX$9:EX$497)+100/MAX(EZ$9:EZ$497))/2))+($RL$4*IR362*100*((100/MAX(EX$9:EX$497)+100/MAX(EZ$9:EZ$497))/2))+($RL$4*IS362*100*((100/MAX(EX$9:EX$497)+100/MAX(EZ$9:EZ$497))/2))+($RL$4*IT362*100*((100/MAX(EX$9:EX$497)+100/MAX(EZ$9:EZ$497))/2))+($RL$4*IU362*100*((100/MAX(EX$9:EX$497)+100/MAX(EZ$9:EZ$497))/2))+($RL$4*IV362*100*((100/MAX(EX$9:EX$497)+100/MAX(EZ$9:EZ$497))/2))+($RL$4*IW362*100*((100/MAX(EX$9:EX$497)+100/MAX(EZ$9:EZ$497))/2)))*$RS$3</f>
        <v>0</v>
      </c>
      <c r="RM362" s="115">
        <f>(($RH$3*IX362*100*100/MAX(EX$9:EX$497))+($RH$3*IY362*100*100/MAX(EX$9:EX$497))+($RH$3*IZ362*100*100/MAX(EX$9:EX$497))+($RH$3*JA362*100*100/MAX(EX$9:EX$497))+($RH$3*JB362*100*100/MAX(EX$9:EX$497))+($RH$3*JC362*100*100/MAX(EX$9:EX$497))+($RH$3*JD362*100*100/MAX(EX$9:EX$497))+($RH$3*JE362*100*100/MAX(EX$9:EX$497)))*$RS$4</f>
        <v>0</v>
      </c>
      <c r="RN362" s="115">
        <f>(($RH$4*JF362*100*100/MAX(EZ$9:EZ$497)) + ($RH$4*JG362*100*100/MAX(EZ$9:EZ$497)) + ($RH$4*JH362*100*100/MAX(EZ$9:EZ$497)) + ($RH$4*JI362*100*100/MAX(EZ$9:EZ$497)) + ($RH$4*JJ362*100*100/MAX(EZ$9:EZ$497)) + ($RH$4*JK362*100*100/MAX(EZ$9:EZ$497)) + ($RH$4*JL362*100*100/MAX(EZ$9:EZ$497)) + ($RH$4*JM362*100*100/MAX(EZ$9:EZ$497)))*$RU$3</f>
        <v>0</v>
      </c>
      <c r="RO362" s="115">
        <f>(($RL$4*JN362*100*((100/MAX(EX$9:EX$497)+100/MAX(EZ$9:EZ$497))/2))+($RL$4*JO362*100*((100/MAX(EX$9:EX$497)+100/MAX(EZ$9:EZ$497))/2))+($RL$4*JP362*100*((100/MAX(EX$9:EX$497)+100/MAX(EZ$9:EZ$497))/2))+($RL$4*JQ362*100*((100/MAX(EX$9:EX$497)+100/MAX(EZ$9:EZ$497))/2))+($RL$4*JR362*100*((100/MAX(EX$9:EX$497)+100/MAX(EZ$9:EZ$497))/2))+($RL$4*JS362*100*((100/MAX(EX$9:EX$497)+100/MAX(EZ$9:EZ$497))/2))+($RL$4*JT362*100*((100/MAX(EX$9:EX$497)+100/MAX(EZ$9:EZ$497))/2))+($RL$4*JU362*100*((100/MAX(EX$9:EX$497)+100/MAX(EZ$9:EZ$497))/2))+($RL$4*JV362*100*((100/MAX(EX$9:EX$497)+100/MAX(EZ$9:EZ$497))/2))+($RL$4*JW362*100*((100/MAX(EX$9:EX$497)+100/MAX(EZ$9:EZ$497))/2))+($RL$4*JX362*100*((100/MAX(EX$9:EX$497)+100/MAX(EZ$9:EZ$497))/2))+($RL$4*JY362*100*((100/MAX(EX$9:EX$497)+100/MAX(EZ$9:EZ$497))/2))+($RL$4*JZ362*100*((100/MAX(EX$9:EX$497)+100/MAX(EZ$9:EZ$497))/2)))*$RW$3/2</f>
        <v>0</v>
      </c>
      <c r="RP362" s="119">
        <f>($RJ$3*KA362*100*100/MAX(FA$9:FA$497)) + ($RJ$3*KB362*100*100/MAX(FA$9:FA$497)/2) + ($RJ$3*KC362*100*100/MAX(FA$9:FA$497)/2) + ($RJ$3*KD362*100*100/MAX(FA$9:FA$497)/4) + ($RJ$3*KE362*100*100/MAX(FA$9:FA$497)/4)</f>
        <v>0</v>
      </c>
      <c r="RQ362" s="118">
        <f>($RL$4*KF362*100*((100/MAX(EX$9:EX$497)+100/MAX(EZ$9:EZ$497)))) * ($RO$3/2) + (($RL$4*KG362*100*((100/MAX(EX$9:EX$497)+100/MAX(EZ$9:EZ$497))))+($RL$4*KH362*100*((100/MAX(EX$9:EX$497)+100/MAX(EZ$9:EZ$497))))+($RL$4*KI362*100*((100/MAX(EX$9:EX$497)+100/MAX(EZ$9:EZ$497))))+($RL$4*KJ362*100*((100/MAX(EX$9:EX$497)+100/MAX(EZ$9:EZ$497))))+($RL$4*KK362*100*((100/MAX(EX$9:EX$497)+100/MAX(EZ$9:EZ$497))))+($RL$4*KL362*100*((100/MAX(EX$9:EX$497)+100/MAX(EZ$9:EZ$497))))+($RL$4*KM362*100*((100/MAX(EX$9:EX$497)+100/MAX(EZ$9:EZ$497))))+($RL$4*KN362*100*((100/MAX(EX$9:EX$497)+100/MAX(EZ$9:EZ$497))))+($RL$4*KO362*100*((100/MAX(EX$9:EX$497)+100/MAX(EZ$9:EZ$497))))+($RL$4*KP362*100*((100/MAX(EX$9:EX$497)+100/MAX(EZ$9:EZ$497))))+($RL$4*KQ362*100*((100/MAX(EX$9:EX$497)+100/MAX(EZ$9:EZ$497))))+($RL$4*KR362*100*((100/MAX(EX$9:EX$497)+100/MAX(EZ$9:EZ$497))))+($RL$4*KS362*100*((100/MAX(EX$9:EX$497)+100/MAX(EZ$9:EZ$497))))+($RL$4*KV362*100*((100/MAX(EX$9:EX$497)+100/MAX(EZ$9:EZ$497))))) * (($RO$3+$RO$4)/6)</f>
        <v>0</v>
      </c>
      <c r="RR362" s="115">
        <f>(($RL$4*KW362*100*((100/MAX(EX$9:EX$497)+100/MAX(EZ$9:EZ$497))))) * ($RO$3/2) + (($RL$4*KX362*100*((100/MAX(EX$9:EX$497)+100/MAX(EZ$9:EZ$497))))+($RL$4*KY362*100*((100/MAX(EX$9:EX$497)+100/MAX(EZ$9:EZ$497))))+($RL$4*KZ362*100*((100/MAX(EX$9:EX$497)+100/MAX(EZ$9:EZ$497))))+($RL$4*LA362*100*((100/MAX(EX$9:EX$497)+100/MAX(EZ$9:EZ$497))))+($RL$4*LB362*100*((100/MAX(EX$9:EX$497)+100/MAX(EZ$9:EZ$497))))+($RL$4*LC362*100*((100/MAX(EX$9:EX$497)+100/MAX(EZ$9:EZ$497))))) * (($RO$3+$RO$4)/6)</f>
        <v>0</v>
      </c>
      <c r="RS362" s="119">
        <f>(($RL$4*LD362*100*((100/MAX(EX$9:EX$497)+100/MAX(EZ$9:EZ$497))))+($RL$4*LE362*100*((100/MAX(EX$9:EX$497)+100/MAX(EZ$9:EZ$497))))) * (($RO$3+$RO$4)/6)</f>
        <v>0</v>
      </c>
      <c r="RT362" s="118">
        <f>($RJ$4*LH362*100*(100/MAX(EV$9:EV$497)))+($RJ$4*LI362*100*(100/MAX(EV$9:EV$497)))</f>
        <v>0</v>
      </c>
      <c r="RU362" s="119">
        <f>($RJ$4*LJ362*(100/MAX(EV$9:EV$497)))/2 + ($RL$3*LK362*(100/MAX(EW$9:EW$497))) + ($RJ$4*LL362*(100/MAX(EV$9:EV$497)))/4 + ($RL$3*LM362*(100/MAX(EW$9:EW$497)))</f>
        <v>0</v>
      </c>
      <c r="RV362" s="118">
        <f>($RJ$4*LN362*100*100/MAX(EV$9:EV$497)/2)+($RJ$4*LO362*100*100/MAX(EV$9:EV$497)/2)+($RJ$4*LP362*100*100/MAX(EV$9:EV$497))+($RJ$4*LQ362*100*100/MAX(EV$9:EV$497))+($RJ$4*LR362*100*100/MAX(EV$9:EV$497))</f>
        <v>0</v>
      </c>
      <c r="RW362" s="115">
        <f>($RJ$4*LS362*100*100/MAX(EV$9:EV$497)) + (($RJ$4*LT362*100*100/MAX(EV$9:EV$497))+($RJ$4*LU362*100*100/MAX(EV$9:EV$497))+($RJ$4*LV362*100*100/MAX(EV$9:EV$497))+($RJ$4*LW362*100*100/MAX(EV$9:EV$497))+($RJ$4*LX362*100*100/MAX(EV$9:EV$497))+($RJ$4*LY362*100*100/MAX(EV$9:EV$497))+($RJ$4*LZ362*100*100/MAX(EV$9:EV$497))+($RJ$4*MA362*100*100/MAX(EV$9:EV$497)))/2</f>
        <v>0</v>
      </c>
      <c r="RX362" s="119">
        <f>($RJ$4*MB362*100*100/MAX(EV$9:EV$497))+($RJ$4*MC362*100*100/MAX(EV$9:EV$497))+($RJ$4*MD362*100*100/MAX(EV$9:EV$497))+($RJ$4*ME362*100*100/MAX(EV$9:EV$497))+($RJ$4*MF362*100*100/MAX(EV$9:EV$497))+($RJ$4*MG362*100*100/MAX(EV$9:EV$497))+($RJ$4*MH362*100*100/MAX(EV$9:EV$497))+($RJ$4*MI362*100*100/MAX(EV$9:EV$497))+($RJ$4*MJ362*100*100/MAX(EV$9:EV$497))+($RJ$4*MK362*100*100/MAX(EV$9:EV$497))+($RJ$4*ML362*100*100/MAX(EV$9:EV$497))+($RJ$4*MM362*100*100/MAX(EV$9:EV$497))+($RJ$4*MN362*100*100/MAX(EV$9:EV$497))</f>
        <v>0</v>
      </c>
      <c r="RY362" s="118">
        <f>($RJ$4*MQ362*100*100/MAX(EV$9:EV$497))/2 + (($RJ$4*MR362*100*100/MAX(EV$9:EV$497))+($RJ$4*MS362*100*100/MAX(EV$9:EV$497))+($RJ$4*MT362*100*100/MAX(EV$9:EV$497))+($RJ$4*MU362*100*100/MAX(EV$9:EV$497))+($RJ$4*MV362*100*100/MAX(EV$9:EV$497))+($RJ$4*MW362*100*100/MAX(EV$9:EV$497))+($RJ$4*MX362*100*100/MAX(EV$9:EV$497))+($RJ$4*MY362*100*100/MAX(EV$9:EV$497))+($RJ$4*MZ362*100*100/MAX(EV$9:EV$497))+($RJ$4*NA362*100*100/MAX(EV$9:EV$497))+($RJ$4*NB362*100*100/MAX(EV$9:EV$497))+($RJ$4*NC362*100*100/MAX(EV$9:EV$497))+($RJ$4*ND362*100*100/MAX(EV$9:EV$497))+($RJ$4*NG362*100*100/MAX(EV$9:EV$497)))/4</f>
        <v>2.106741573033708</v>
      </c>
      <c r="RZ362" s="115">
        <f>($RJ$4*NH362*100*100/MAX(EV$9:EV$497))/2 + (($RJ$4*NI362*100*100/MAX(EV$9:EV$497))+($RJ$4*NJ362*100*100/MAX(EV$9:EV$497))+($RJ$4*NK362*100*100/MAX(EV$9:EV$497))+($RJ$4*NL362*100*100/MAX(EV$9:EV$497))+($RJ$4*NM362*100*100/MAX(EV$9:EV$497))+($RJ$4*NN362*100*100/MAX(EV$9:EV$497)))/4</f>
        <v>0</v>
      </c>
      <c r="SA362" s="117">
        <f>(($RJ$4*NO362*100*100/MAX(EV$9:EV$497))+($RJ$4*NP362*100*100/MAX(EV$9:EV$497)))/4</f>
        <v>0</v>
      </c>
      <c r="SB362" s="118">
        <f t="shared" si="875"/>
        <v>2.106741573033708</v>
      </c>
      <c r="SC362" s="115">
        <f t="shared" si="876"/>
        <v>0.4213483146067416</v>
      </c>
      <c r="SD362" s="115">
        <f t="shared" si="877"/>
        <v>0.526685393258427</v>
      </c>
      <c r="SE362" s="115">
        <f t="shared" si="878"/>
        <v>0.4213483146067416</v>
      </c>
      <c r="SF362" s="115">
        <f t="shared" si="879"/>
        <v>0.526685393258427</v>
      </c>
      <c r="SG362" s="115">
        <f t="shared" si="880"/>
        <v>2.106741573033708</v>
      </c>
      <c r="SH362" s="115">
        <f>ROUND(SB362/MAX(SB$9:SB$497)*100,0)</f>
        <v>3</v>
      </c>
      <c r="SI362" s="115">
        <f>ROUND(SC362/MAX(SC$9:SC$497)*100,0)</f>
        <v>1</v>
      </c>
      <c r="SJ362" s="115">
        <f>ROUND(SD362/MAX(SD$9:SD$497)*100,0)</f>
        <v>1</v>
      </c>
      <c r="SK362" s="115">
        <f>ROUND(SE362/MAX(SE$9:SE$497)*100,0)</f>
        <v>0</v>
      </c>
      <c r="SL362" s="115">
        <f>ROUND(SF362/MAX(SF$9:SF$497)*100,0)</f>
        <v>1</v>
      </c>
      <c r="SM362" s="121">
        <f>ROUND(SG362/MAX(SG$9:SG$497)*100,0)</f>
        <v>2</v>
      </c>
      <c r="SN362" s="115">
        <f>ROUND(AVERAGEIF($ES$9:$ES$497,$ES362,SH$9:SH$497),0)</f>
        <v>26</v>
      </c>
      <c r="SO362" s="115">
        <f>ROUND(AVERAGEIF($ES$9:$ES$497,$ES362,SI$9:SI$497),0)</f>
        <v>26</v>
      </c>
      <c r="SP362" s="115">
        <f>ROUND(AVERAGEIF($ES$9:$ES$497,$ES362,SJ$9:SJ$497),0)</f>
        <v>3</v>
      </c>
      <c r="SQ362" s="115">
        <f>ROUND(AVERAGEIF($ES$9:$ES$497,$ES362,SK$9:SK$497),0)</f>
        <v>21</v>
      </c>
      <c r="SR362" s="115">
        <f>ROUND(AVERAGEIF($ES$9:$ES$497,$ES362,SL$9:SL$497),0)</f>
        <v>5</v>
      </c>
      <c r="SS362" s="121">
        <f>ROUND(AVERAGEIF($ES$9:$ES$497,$ES362,SM$9:SM$497),0)</f>
        <v>5</v>
      </c>
      <c r="ST362" s="114">
        <f>RANK(SB362,SB$9:SB$497,0)</f>
        <v>286</v>
      </c>
      <c r="SU362" s="115">
        <f>RANK(SC362,SC$9:SC$497,0)</f>
        <v>269</v>
      </c>
      <c r="SV362" s="115">
        <f>RANK(SD362,SD$9:SD$497,0)</f>
        <v>265</v>
      </c>
      <c r="SW362" s="115">
        <f>RANK(SE362,SE$9:SE$497,0)</f>
        <v>269</v>
      </c>
      <c r="SX362" s="115">
        <f>RANK(SF362,SF$9:SF$497,0)</f>
        <v>253</v>
      </c>
      <c r="SY362" s="115">
        <f>RANK(SG362,SG$9:SG$497,0)</f>
        <v>237</v>
      </c>
      <c r="SZ362" s="115">
        <f>COUNTIFS(SB$9:SB$497,"&gt;"&amp;SB362,$ES$9:$ES$497,$ES362)+1</f>
        <v>60</v>
      </c>
      <c r="TA362" s="115">
        <f>COUNTIFS(SC$9:SC$497,"&gt;"&amp;SC362,$ES$9:$ES$497,$ES362)+1</f>
        <v>60</v>
      </c>
      <c r="TB362" s="115">
        <f>COUNTIFS(SD$9:SD$497,"&gt;"&amp;SD362,$ES$9:$ES$497,$ES362)+1</f>
        <v>53</v>
      </c>
      <c r="TC362" s="115">
        <f>COUNTIFS(SE$9:SE$497,"&gt;"&amp;SE362,$ES$9:$ES$497,$ES362)+1</f>
        <v>60</v>
      </c>
      <c r="TD362" s="115">
        <f>COUNTIFS(SF$9:SF$497,"&gt;"&amp;SF362,$ES$9:$ES$497,$ES362)+1</f>
        <v>53</v>
      </c>
      <c r="TE362" s="117">
        <f>COUNTIFS(SG$9:SG$497,"&gt;"&amp;SG362,$ES$9:$ES$497,$ES362)+1</f>
        <v>43</v>
      </c>
      <c r="TF362" s="118">
        <f t="shared" si="881"/>
        <v>71</v>
      </c>
      <c r="TG362" s="115">
        <f t="shared" si="882"/>
        <v>69</v>
      </c>
      <c r="TH362" s="115">
        <f t="shared" si="883"/>
        <v>39</v>
      </c>
      <c r="TI362" s="115">
        <f t="shared" si="884"/>
        <v>63</v>
      </c>
      <c r="TJ362" s="115">
        <f t="shared" si="885"/>
        <v>68</v>
      </c>
      <c r="TK362" s="115">
        <f t="shared" si="886"/>
        <v>38</v>
      </c>
      <c r="TL362" s="117">
        <f t="shared" si="887"/>
        <v>34</v>
      </c>
      <c r="TM362" s="118">
        <f>ROUND(TF362/MAX(TF$9:TF$497)*100,0)</f>
        <v>39</v>
      </c>
      <c r="TN362" s="115">
        <f>ROUND(TG362/MAX(TG$9:TG$497)*100,0)</f>
        <v>38</v>
      </c>
      <c r="TO362" s="115">
        <f>ROUND(TH362/MAX(TH$9:TH$497)*100,0)</f>
        <v>21</v>
      </c>
      <c r="TP362" s="115">
        <f>ROUND(TI362/MAX(TI$9:TI$497)*100,0)</f>
        <v>35</v>
      </c>
      <c r="TQ362" s="115">
        <f>ROUND(TJ362/MAX(TJ$9:TJ$497)*100,0)</f>
        <v>35</v>
      </c>
      <c r="TR362" s="115">
        <f>ROUND(TK362/MAX(TK$9:TK$497)*100,0)</f>
        <v>19</v>
      </c>
      <c r="TS362" s="119">
        <f>ROUND(TL362/MAX(TL$9:TL$497)*100,0)</f>
        <v>17</v>
      </c>
      <c r="TT362" s="120">
        <f>RANK(TM362,TM$9:TM$497,0)</f>
        <v>230</v>
      </c>
      <c r="TU362" s="115">
        <f>RANK(TN362,TN$9:TN$497,0)</f>
        <v>144</v>
      </c>
      <c r="TV362" s="115">
        <f>RANK(TO362,TO$9:TO$497,0)</f>
        <v>252</v>
      </c>
      <c r="TW362" s="115">
        <f>RANK(TP362,TP$9:TP$497,0)</f>
        <v>172</v>
      </c>
      <c r="TX362" s="115">
        <f>RANK(TQ362,TQ$9:TQ$497,0)</f>
        <v>90</v>
      </c>
      <c r="TY362" s="115">
        <f>RANK(TR362,TR$9:TR$497,0)</f>
        <v>299</v>
      </c>
      <c r="TZ362" s="121">
        <f>RANK(TS362,TS$9:TS$497,0)</f>
        <v>299</v>
      </c>
      <c r="UA362" s="132"/>
      <c r="UB362" s="7" t="s">
        <v>1</v>
      </c>
    </row>
    <row r="363" spans="1:548" x14ac:dyDescent="0.15">
      <c r="A363" s="142">
        <v>355</v>
      </c>
      <c r="B363" s="200" t="s">
        <v>1388</v>
      </c>
      <c r="C363" s="143"/>
      <c r="D363" s="143"/>
      <c r="E363" s="64" t="s">
        <v>518</v>
      </c>
      <c r="F363" s="65">
        <v>110</v>
      </c>
      <c r="G363" s="65" t="s">
        <v>519</v>
      </c>
      <c r="H363" s="144"/>
      <c r="I363" s="66" t="s">
        <v>521</v>
      </c>
      <c r="J363" s="67" t="s">
        <v>521</v>
      </c>
      <c r="K363" s="67" t="s">
        <v>521</v>
      </c>
      <c r="L363" s="67" t="s">
        <v>521</v>
      </c>
      <c r="M363" s="67" t="s">
        <v>521</v>
      </c>
      <c r="N363" s="67" t="s">
        <v>521</v>
      </c>
      <c r="O363" s="67" t="s">
        <v>521</v>
      </c>
      <c r="P363" s="67" t="s">
        <v>521</v>
      </c>
      <c r="Q363" s="67" t="s">
        <v>521</v>
      </c>
      <c r="R363" s="68" t="s">
        <v>521</v>
      </c>
      <c r="S363" s="69" t="s">
        <v>521</v>
      </c>
      <c r="T363" s="67" t="s">
        <v>521</v>
      </c>
      <c r="U363" s="67" t="s">
        <v>521</v>
      </c>
      <c r="V363" s="67" t="s">
        <v>521</v>
      </c>
      <c r="W363" s="67" t="s">
        <v>521</v>
      </c>
      <c r="X363" s="67" t="s">
        <v>521</v>
      </c>
      <c r="Y363" s="67" t="s">
        <v>521</v>
      </c>
      <c r="Z363" s="67" t="s">
        <v>521</v>
      </c>
      <c r="AA363" s="67" t="s">
        <v>521</v>
      </c>
      <c r="AB363" s="68" t="s">
        <v>521</v>
      </c>
      <c r="AC363" s="69" t="s">
        <v>521</v>
      </c>
      <c r="AD363" s="67" t="s">
        <v>521</v>
      </c>
      <c r="AE363" s="67" t="s">
        <v>521</v>
      </c>
      <c r="AF363" s="67" t="s">
        <v>521</v>
      </c>
      <c r="AG363" s="67" t="s">
        <v>521</v>
      </c>
      <c r="AH363" s="67" t="s">
        <v>521</v>
      </c>
      <c r="AI363" s="67" t="s">
        <v>521</v>
      </c>
      <c r="AJ363" s="67" t="s">
        <v>521</v>
      </c>
      <c r="AK363" s="67" t="s">
        <v>521</v>
      </c>
      <c r="AL363" s="68" t="s">
        <v>521</v>
      </c>
      <c r="AM363" s="69" t="s">
        <v>521</v>
      </c>
      <c r="AN363" s="67" t="s">
        <v>521</v>
      </c>
      <c r="AO363" s="67" t="s">
        <v>521</v>
      </c>
      <c r="AP363" s="67" t="s">
        <v>521</v>
      </c>
      <c r="AQ363" s="67" t="s">
        <v>521</v>
      </c>
      <c r="AR363" s="67" t="s">
        <v>521</v>
      </c>
      <c r="AS363" s="67" t="s">
        <v>521</v>
      </c>
      <c r="AT363" s="67" t="s">
        <v>521</v>
      </c>
      <c r="AU363" s="67" t="s">
        <v>521</v>
      </c>
      <c r="AV363" s="68" t="s">
        <v>521</v>
      </c>
      <c r="AW363" s="69" t="s">
        <v>521</v>
      </c>
      <c r="AX363" s="67" t="s">
        <v>521</v>
      </c>
      <c r="AY363" s="67" t="s">
        <v>521</v>
      </c>
      <c r="AZ363" s="67" t="s">
        <v>521</v>
      </c>
      <c r="BA363" s="67" t="s">
        <v>521</v>
      </c>
      <c r="BB363" s="67" t="s">
        <v>521</v>
      </c>
      <c r="BC363" s="67" t="s">
        <v>521</v>
      </c>
      <c r="BD363" s="67" t="s">
        <v>521</v>
      </c>
      <c r="BE363" s="67" t="s">
        <v>521</v>
      </c>
      <c r="BF363" s="68" t="s">
        <v>521</v>
      </c>
      <c r="BG363" s="69" t="s">
        <v>521</v>
      </c>
      <c r="BH363" s="67" t="s">
        <v>521</v>
      </c>
      <c r="BI363" s="67" t="s">
        <v>521</v>
      </c>
      <c r="BJ363" s="67" t="s">
        <v>521</v>
      </c>
      <c r="BK363" s="67" t="s">
        <v>521</v>
      </c>
      <c r="BL363" s="67" t="s">
        <v>521</v>
      </c>
      <c r="BM363" s="67" t="s">
        <v>521</v>
      </c>
      <c r="BN363" s="67" t="s">
        <v>521</v>
      </c>
      <c r="BO363" s="67" t="s">
        <v>521</v>
      </c>
      <c r="BP363" s="68" t="s">
        <v>521</v>
      </c>
      <c r="BQ363" s="70" t="s">
        <v>521</v>
      </c>
      <c r="BR363" s="67" t="s">
        <v>521</v>
      </c>
      <c r="BS363" s="67" t="s">
        <v>521</v>
      </c>
      <c r="BT363" s="67" t="s">
        <v>521</v>
      </c>
      <c r="BU363" s="67" t="s">
        <v>521</v>
      </c>
      <c r="BV363" s="67" t="s">
        <v>521</v>
      </c>
      <c r="BW363" s="67" t="s">
        <v>521</v>
      </c>
      <c r="BX363" s="67" t="s">
        <v>521</v>
      </c>
      <c r="BY363" s="67" t="s">
        <v>521</v>
      </c>
      <c r="BZ363" s="68" t="s">
        <v>521</v>
      </c>
      <c r="CA363" s="69" t="s">
        <v>521</v>
      </c>
      <c r="CB363" s="67" t="s">
        <v>521</v>
      </c>
      <c r="CC363" s="67" t="s">
        <v>521</v>
      </c>
      <c r="CD363" s="67" t="s">
        <v>521</v>
      </c>
      <c r="CE363" s="67" t="s">
        <v>521</v>
      </c>
      <c r="CF363" s="67" t="s">
        <v>521</v>
      </c>
      <c r="CG363" s="67" t="s">
        <v>521</v>
      </c>
      <c r="CH363" s="67" t="s">
        <v>521</v>
      </c>
      <c r="CI363" s="67" t="s">
        <v>521</v>
      </c>
      <c r="CJ363" s="68" t="s">
        <v>521</v>
      </c>
      <c r="CK363" s="69" t="s">
        <v>521</v>
      </c>
      <c r="CL363" s="67" t="s">
        <v>521</v>
      </c>
      <c r="CM363" s="67" t="s">
        <v>521</v>
      </c>
      <c r="CN363" s="67" t="s">
        <v>521</v>
      </c>
      <c r="CO363" s="67" t="s">
        <v>521</v>
      </c>
      <c r="CP363" s="67" t="s">
        <v>521</v>
      </c>
      <c r="CQ363" s="67" t="s">
        <v>521</v>
      </c>
      <c r="CR363" s="67" t="s">
        <v>521</v>
      </c>
      <c r="CS363" s="67" t="s">
        <v>521</v>
      </c>
      <c r="CT363" s="68" t="s">
        <v>521</v>
      </c>
      <c r="CU363" s="69" t="s">
        <v>521</v>
      </c>
      <c r="CV363" s="67" t="s">
        <v>521</v>
      </c>
      <c r="CW363" s="67" t="s">
        <v>520</v>
      </c>
      <c r="CX363" s="67" t="s">
        <v>520</v>
      </c>
      <c r="CY363" s="67" t="s">
        <v>520</v>
      </c>
      <c r="CZ363" s="67" t="s">
        <v>520</v>
      </c>
      <c r="DA363" s="67" t="s">
        <v>520</v>
      </c>
      <c r="DB363" s="67" t="s">
        <v>520</v>
      </c>
      <c r="DC363" s="67" t="s">
        <v>520</v>
      </c>
      <c r="DD363" s="68" t="s">
        <v>520</v>
      </c>
      <c r="DE363" s="69" t="s">
        <v>520</v>
      </c>
      <c r="DF363" s="71" t="s">
        <v>520</v>
      </c>
      <c r="DG363" s="67" t="s">
        <v>521</v>
      </c>
      <c r="DH363" s="67" t="s">
        <v>521</v>
      </c>
      <c r="DI363" s="67" t="s">
        <v>521</v>
      </c>
      <c r="DJ363" s="67" t="s">
        <v>521</v>
      </c>
      <c r="DK363" s="67" t="s">
        <v>521</v>
      </c>
      <c r="DL363" s="67" t="s">
        <v>521</v>
      </c>
      <c r="DM363" s="67" t="s">
        <v>521</v>
      </c>
      <c r="DN363" s="68" t="s">
        <v>521</v>
      </c>
      <c r="DO363" s="70" t="s">
        <v>521</v>
      </c>
      <c r="DP363" s="71" t="s">
        <v>521</v>
      </c>
      <c r="DQ363" s="67" t="s">
        <v>521</v>
      </c>
      <c r="DR363" s="67" t="s">
        <v>521</v>
      </c>
      <c r="DS363" s="67" t="s">
        <v>521</v>
      </c>
      <c r="DT363" s="67" t="s">
        <v>521</v>
      </c>
      <c r="DU363" s="67" t="s">
        <v>521</v>
      </c>
      <c r="DV363" s="67" t="s">
        <v>521</v>
      </c>
      <c r="DW363" s="67" t="s">
        <v>521</v>
      </c>
      <c r="DX363" s="72" t="s">
        <v>521</v>
      </c>
      <c r="DY363" s="73" t="s">
        <v>522</v>
      </c>
      <c r="DZ363" s="74">
        <v>2</v>
      </c>
      <c r="EA363" s="74">
        <v>3</v>
      </c>
      <c r="EB363" s="74">
        <v>3</v>
      </c>
      <c r="EC363" s="75">
        <v>4</v>
      </c>
      <c r="ED363" s="76" t="s">
        <v>522</v>
      </c>
      <c r="EE363" s="74">
        <f t="shared" si="888"/>
        <v>2</v>
      </c>
      <c r="EF363" s="74">
        <f t="shared" si="889"/>
        <v>6</v>
      </c>
      <c r="EG363" s="74">
        <f t="shared" si="890"/>
        <v>18</v>
      </c>
      <c r="EH363" s="77">
        <f t="shared" si="891"/>
        <v>72</v>
      </c>
      <c r="EI363" s="73">
        <v>30</v>
      </c>
      <c r="EJ363" s="74">
        <v>50</v>
      </c>
      <c r="EK363" s="74">
        <v>90</v>
      </c>
      <c r="EL363" s="74">
        <v>150</v>
      </c>
      <c r="EM363" s="75">
        <v>450</v>
      </c>
      <c r="EN363" s="78">
        <v>1</v>
      </c>
      <c r="EO363" s="79">
        <f t="shared" si="892"/>
        <v>0.83333333333333337</v>
      </c>
      <c r="EP363" s="79">
        <f t="shared" si="893"/>
        <v>0.5</v>
      </c>
      <c r="EQ363" s="79">
        <f t="shared" si="894"/>
        <v>0.27777777777777779</v>
      </c>
      <c r="ER363" s="80">
        <f t="shared" si="895"/>
        <v>0.20833333333333334</v>
      </c>
      <c r="ES363" s="128" t="s">
        <v>523</v>
      </c>
      <c r="ET363" s="82"/>
      <c r="EU363" s="83">
        <v>4</v>
      </c>
      <c r="EV363" s="146">
        <v>103</v>
      </c>
      <c r="EW363" s="147">
        <v>41</v>
      </c>
      <c r="EX363" s="147">
        <v>48</v>
      </c>
      <c r="EY363" s="147">
        <v>74</v>
      </c>
      <c r="EZ363" s="147">
        <v>28</v>
      </c>
      <c r="FA363" s="147">
        <v>28</v>
      </c>
      <c r="FB363" s="147">
        <v>25</v>
      </c>
      <c r="FC363" s="147">
        <v>40</v>
      </c>
      <c r="FD363" s="74">
        <f t="shared" si="896"/>
        <v>76</v>
      </c>
      <c r="FE363" s="84">
        <f t="shared" si="842"/>
        <v>88</v>
      </c>
      <c r="FF363" s="73">
        <f>RANK(EV363,$EV$9:$EV$497,0)</f>
        <v>72</v>
      </c>
      <c r="FG363" s="74">
        <f>RANK(EW363,$EW$9:$EW$497,0)</f>
        <v>226</v>
      </c>
      <c r="FH363" s="74">
        <f>RANK(EX363,$EX$9:$EX$497,0)</f>
        <v>149</v>
      </c>
      <c r="FI363" s="74">
        <f>RANK(EY363,$EY$9:$EY$497,0)</f>
        <v>37</v>
      </c>
      <c r="FJ363" s="74">
        <f>RANK(EZ363,$EZ$9:$EZ$497,0)</f>
        <v>137</v>
      </c>
      <c r="FK363" s="74">
        <f>RANK(FA363,$FA$9:$FA$497,0)</f>
        <v>125</v>
      </c>
      <c r="FL363" s="74">
        <f>RANK(FB363,$FB$9:$FB$497,0)</f>
        <v>296</v>
      </c>
      <c r="FM363" s="74">
        <f>RANK(FC363,$FC$9:$FC$497,0)</f>
        <v>218</v>
      </c>
      <c r="FN363" s="74">
        <f>RANK(FD363,$FD$9:$FD$497,0)</f>
        <v>187</v>
      </c>
      <c r="FO363" s="84">
        <f>RANK(FE363,$FE$9:$FE$497,0)</f>
        <v>177</v>
      </c>
      <c r="FP363" s="73">
        <f>COUNTIFS($EV$9:$EV$497,"&gt;"&amp;EV363,$ES$9:$ES$497,ES363)+1</f>
        <v>28</v>
      </c>
      <c r="FQ363" s="74">
        <f>COUNTIFS($EW$9:$EW$497,"&gt;"&amp;EW363,$ES$9:$ES$497,ES363)+1</f>
        <v>34</v>
      </c>
      <c r="FR363" s="74">
        <f>COUNTIFS($EX$9:$EX$497,"&gt;"&amp;EX363,$ES$9:$ES$497,ES363)+1</f>
        <v>39</v>
      </c>
      <c r="FS363" s="74">
        <f>COUNTIFS($EY$9:$EY$497,"&gt;"&amp;EY363,$ES$9:$ES$497,ES363)+1</f>
        <v>26</v>
      </c>
      <c r="FT363" s="74">
        <f>COUNTIFS($EZ$9:$EZ$497,"&gt;"&amp;EZ363,$ES$9:$ES$497,ES363)+1</f>
        <v>23</v>
      </c>
      <c r="FU363" s="74">
        <f>COUNTIFS($FA$9:$FA$497,"&gt;"&amp;FA363,$ES$9:$ES$497,ES363)+1</f>
        <v>22</v>
      </c>
      <c r="FV363" s="74">
        <f>COUNTIFS($FB$9:$FB$497,"&gt;"&amp;FB363,$ES$9:$ES$497,ES363)+1</f>
        <v>36</v>
      </c>
      <c r="FW363" s="74">
        <f>COUNTIFS($FC$9:$FC$497,"&gt;"&amp;FC363,$ES$9:$ES$497,ES363)+1</f>
        <v>25</v>
      </c>
      <c r="FX363" s="74">
        <f>COUNTIFS($FD$9:$FD$497,"&gt;"&amp;FD363,$ES$9:$ES$497,ES363)+1</f>
        <v>39</v>
      </c>
      <c r="FY363" s="84">
        <f>COUNTIFS($FE$9:$FE$497,"&gt;"&amp;FE363,$ES$9:$ES$497,ES363)+1</f>
        <v>31</v>
      </c>
      <c r="FZ363" s="85">
        <f t="shared" si="843"/>
        <v>0.94</v>
      </c>
      <c r="GA363" s="86">
        <f t="shared" si="844"/>
        <v>0.37</v>
      </c>
      <c r="GB363" s="86">
        <f t="shared" si="845"/>
        <v>0.44</v>
      </c>
      <c r="GC363" s="86">
        <f t="shared" si="846"/>
        <v>0.67</v>
      </c>
      <c r="GD363" s="86">
        <f t="shared" si="847"/>
        <v>0.25</v>
      </c>
      <c r="GE363" s="86">
        <f t="shared" si="848"/>
        <v>0.25</v>
      </c>
      <c r="GF363" s="86">
        <f t="shared" si="849"/>
        <v>0.23</v>
      </c>
      <c r="GG363" s="86">
        <f t="shared" si="850"/>
        <v>0.36</v>
      </c>
      <c r="GH363" s="86">
        <f t="shared" si="851"/>
        <v>0.69</v>
      </c>
      <c r="GI363" s="87">
        <f t="shared" si="852"/>
        <v>0.8</v>
      </c>
      <c r="GJ363" s="85">
        <f>ROUND(((FZ363-AVERAGE(FZ$9:FZ$497))/STDEVP(FZ$9:FZ$497)*10+50),2)</f>
        <v>48.96</v>
      </c>
      <c r="GK363" s="86">
        <f>ROUND(((GA363-AVERAGE(GA$9:GA$497))/STDEVP(GA$9:GA$497)*10+50),2)</f>
        <v>40.43</v>
      </c>
      <c r="GL363" s="86">
        <f>ROUND(((GB363-AVERAGE(GB$9:GB$497))/STDEVP(GB$9:GB$497)*10+50),2)</f>
        <v>44.63</v>
      </c>
      <c r="GM363" s="86">
        <f>ROUND(((GC363-AVERAGE(GC$9:GC$497))/STDEVP(GC$9:GC$497)*10+50),2)</f>
        <v>57.21</v>
      </c>
      <c r="GN363" s="86">
        <f>ROUND(((GD363-AVERAGE(GD$9:GD$497))/STDEVP(GD$9:GD$497)*10+50),2)</f>
        <v>45.13</v>
      </c>
      <c r="GO363" s="86">
        <f>ROUND(((GE363-AVERAGE(GE$9:GE$497))/STDEVP(GE$9:GE$497)*10+50),2)</f>
        <v>46.43</v>
      </c>
      <c r="GP363" s="86">
        <f>ROUND(((GF363-AVERAGE(GF$9:GF$497))/STDEVP(GF$9:GF$497)*10+50),2)</f>
        <v>37.25</v>
      </c>
      <c r="GQ363" s="86">
        <f>ROUND(((GG363-AVERAGE(GG$9:GG$497))/STDEVP(GG$9:GG$497)*10+50),2)</f>
        <v>41.52</v>
      </c>
      <c r="GR363" s="86">
        <f>ROUND(((GH363-AVERAGE(GH$9:GH$497))/STDEVP(GH$9:GH$497)*10+50),2)</f>
        <v>39.61</v>
      </c>
      <c r="GS363" s="87">
        <f>ROUND(((GI363-AVERAGE(GI$9:GI$497))/STDEVP(GI$9:GI$497)*10+50),2)</f>
        <v>41.31</v>
      </c>
      <c r="GT363" s="73">
        <f>RANK(GJ363,$GJ$9:$GJ$497,0)</f>
        <v>221</v>
      </c>
      <c r="GU363" s="74">
        <f>RANK(GK363,$GK$9:$GK$497,0)</f>
        <v>363</v>
      </c>
      <c r="GV363" s="74">
        <f>RANK(GL363,$GL$9:$GL$497,0)</f>
        <v>291</v>
      </c>
      <c r="GW363" s="74">
        <f>RANK(GM363,$GM$9:$GM$497,0)</f>
        <v>72</v>
      </c>
      <c r="GX363" s="74">
        <f>RANK(GN363,$GN$9:$GN$497,0)</f>
        <v>266</v>
      </c>
      <c r="GY363" s="74">
        <f>RANK(GO363,$GO$9:$GO$497,0)</f>
        <v>229</v>
      </c>
      <c r="GZ363" s="74">
        <f>RANK(GP363,$GP$9:$GP$497,0)</f>
        <v>405</v>
      </c>
      <c r="HA363" s="74">
        <f>RANK(GQ363,$GQ$9:$GQ$497,0)</f>
        <v>357</v>
      </c>
      <c r="HB363" s="74">
        <f>RANK(GR363,$GR$9:$GR$497,0)</f>
        <v>390</v>
      </c>
      <c r="HC363" s="84">
        <f>RANK(GS363,$GS$9:$GS$497,0)</f>
        <v>357</v>
      </c>
      <c r="HD363" s="85">
        <f>ROUND(AVERAGEIF($ES$9:$ES$497,$ES363,$FZ$9:$FZ$497),2)</f>
        <v>1.1399999999999999</v>
      </c>
      <c r="HE363" s="86">
        <f>ROUND(AVERAGEIF($ES$9:$ES$497,$ES363,$GA$9:$GA$497),2)</f>
        <v>0.46</v>
      </c>
      <c r="HF363" s="86">
        <f>ROUND(AVERAGEIF($ES$9:$ES$497,$ES363,$GB$9:$GB$497),2)</f>
        <v>0.65</v>
      </c>
      <c r="HG363" s="86">
        <f>ROUND(AVERAGEIF($ES$9:$ES$497,$ES363,$GC$9:$GC$497),2)</f>
        <v>0.74</v>
      </c>
      <c r="HH363" s="86">
        <f>ROUND(AVERAGEIF($ES$9:$ES$497,$ES363,$GD$9:$GD$497),2)</f>
        <v>0.27</v>
      </c>
      <c r="HI363" s="86">
        <f>ROUND(AVERAGEIF($ES$9:$ES$497,$ES363,$GE$9:$GE$497),2)</f>
        <v>0.23</v>
      </c>
      <c r="HJ363" s="86">
        <f>ROUND(AVERAGEIF($ES$9:$ES$497,$ES363,$GF$9:$GF$497),2)</f>
        <v>0.3</v>
      </c>
      <c r="HK363" s="86">
        <f>ROUND(AVERAGEIF($ES$9:$ES$497,$ES363,$GG$9:$GG$497),2)</f>
        <v>0.28000000000000003</v>
      </c>
      <c r="HL363" s="86">
        <f>ROUND(AVERAGEIF($ES$9:$ES$497,$ES363,$GH$9:$GH$497),2)</f>
        <v>0.92</v>
      </c>
      <c r="HM363" s="87">
        <f>ROUND(AVERAGEIF($ES$9:$ES$497,$ES363,$GI$9:$GI$497),2)</f>
        <v>0.93</v>
      </c>
      <c r="HN363" s="88">
        <f t="shared" si="853"/>
        <v>-0.19999999999999996</v>
      </c>
      <c r="HO363" s="89">
        <f t="shared" si="854"/>
        <v>-9.0000000000000024E-2</v>
      </c>
      <c r="HP363" s="89">
        <f t="shared" si="855"/>
        <v>-0.21000000000000002</v>
      </c>
      <c r="HQ363" s="89">
        <f t="shared" si="856"/>
        <v>-6.9999999999999951E-2</v>
      </c>
      <c r="HR363" s="89">
        <f t="shared" si="857"/>
        <v>-2.0000000000000018E-2</v>
      </c>
      <c r="HS363" s="89">
        <f t="shared" si="858"/>
        <v>1.999999999999999E-2</v>
      </c>
      <c r="HT363" s="89">
        <f t="shared" si="859"/>
        <v>-6.9999999999999979E-2</v>
      </c>
      <c r="HU363" s="89">
        <f t="shared" si="860"/>
        <v>7.999999999999996E-2</v>
      </c>
      <c r="HV363" s="89">
        <f t="shared" si="861"/>
        <v>-0.23000000000000009</v>
      </c>
      <c r="HW363" s="90">
        <f t="shared" si="862"/>
        <v>-0.13</v>
      </c>
      <c r="HX363" s="73">
        <f>COUNTIFS($FZ$9:$FZ$497,"&gt;"&amp;FZ363,$ES$9:$ES$497,$ES363)+1</f>
        <v>75</v>
      </c>
      <c r="HY363" s="74">
        <f>COUNTIFS($GA$9:$GA$497,"&gt;"&amp;GA363,$ES$9:$ES$497,$ES363)+1</f>
        <v>78</v>
      </c>
      <c r="HZ363" s="74">
        <f>COUNTIFS($GB$9:$GB$497,"&gt;"&amp;GB363,$ES$9:$ES$497,$ES363)+1</f>
        <v>84</v>
      </c>
      <c r="IA363" s="74">
        <f>COUNTIFS($GC$9:$GC$497,"&gt;"&amp;GC363,$ES$9:$ES$497,$ES363)+1</f>
        <v>51</v>
      </c>
      <c r="IB363" s="74">
        <f>COUNTIFS($GD$9:$GD$497,"&gt;"&amp;GD363,$ES$9:$ES$497,$ES363)+1</f>
        <v>45</v>
      </c>
      <c r="IC363" s="74">
        <f>COUNTIFS($GE$9:$GE$497,"&gt;"&amp;GE363,$ES$9:$ES$497,$ES363)+1</f>
        <v>29</v>
      </c>
      <c r="ID363" s="74">
        <f>COUNTIFS($GF$9:$GF$497,"&gt;"&amp;GF363,$ES$9:$ES$497,$ES363)+1</f>
        <v>65</v>
      </c>
      <c r="IE363" s="74">
        <f>COUNTIFS($GG$9:$GG$497,"&gt;"&amp;GG363,$ES$9:$ES$497,$ES363)+1</f>
        <v>33</v>
      </c>
      <c r="IF363" s="74">
        <f>COUNTIFS($GH$9:$GH$497,"&gt;"&amp;GH363,$ES$9:$ES$497,$ES363)+1</f>
        <v>85</v>
      </c>
      <c r="IG363" s="84">
        <f>COUNTIFS($GI$9:$GI$497,"&gt;"&amp;GI363,$ES$9:$ES$497,$ES363)+1</f>
        <v>63</v>
      </c>
      <c r="IH363" s="148"/>
      <c r="II363" s="149"/>
      <c r="IJ363" s="149"/>
      <c r="IK363" s="149"/>
      <c r="IL363" s="149"/>
      <c r="IM363" s="150"/>
      <c r="IN363" s="151"/>
      <c r="IO363" s="152"/>
      <c r="IP363" s="153"/>
      <c r="IQ363" s="149"/>
      <c r="IR363" s="149"/>
      <c r="IS363" s="149"/>
      <c r="IT363" s="149"/>
      <c r="IU363" s="149"/>
      <c r="IV363" s="149"/>
      <c r="IW363" s="154"/>
      <c r="IX363" s="151"/>
      <c r="IY363" s="149"/>
      <c r="IZ363" s="149"/>
      <c r="JA363" s="149"/>
      <c r="JB363" s="149"/>
      <c r="JC363" s="149"/>
      <c r="JD363" s="149"/>
      <c r="JE363" s="155"/>
      <c r="JF363" s="153"/>
      <c r="JG363" s="149"/>
      <c r="JH363" s="149"/>
      <c r="JI363" s="149"/>
      <c r="JJ363" s="149"/>
      <c r="JK363" s="149"/>
      <c r="JL363" s="149"/>
      <c r="JM363" s="154"/>
      <c r="JN363" s="151"/>
      <c r="JO363" s="149"/>
      <c r="JP363" s="149"/>
      <c r="JQ363" s="149"/>
      <c r="JR363" s="149"/>
      <c r="JS363" s="149"/>
      <c r="JT363" s="149"/>
      <c r="JU363" s="149"/>
      <c r="JV363" s="149"/>
      <c r="JW363" s="149"/>
      <c r="JX363" s="149"/>
      <c r="JY363" s="149"/>
      <c r="JZ363" s="155"/>
      <c r="KA363" s="151"/>
      <c r="KB363" s="149"/>
      <c r="KC363" s="149"/>
      <c r="KD363" s="149"/>
      <c r="KE363" s="155"/>
      <c r="KF363" s="153"/>
      <c r="KG363" s="149"/>
      <c r="KH363" s="149"/>
      <c r="KI363" s="149"/>
      <c r="KJ363" s="149"/>
      <c r="KK363" s="156"/>
      <c r="KL363" s="149"/>
      <c r="KM363" s="149"/>
      <c r="KN363" s="149"/>
      <c r="KO363" s="149"/>
      <c r="KP363" s="149"/>
      <c r="KQ363" s="149"/>
      <c r="KR363" s="149"/>
      <c r="KS363" s="154"/>
      <c r="KT363" s="154"/>
      <c r="KU363" s="154"/>
      <c r="KV363" s="154"/>
      <c r="KW363" s="151"/>
      <c r="KX363" s="149"/>
      <c r="KY363" s="149"/>
      <c r="KZ363" s="149"/>
      <c r="LA363" s="149"/>
      <c r="LB363" s="149"/>
      <c r="LC363" s="154"/>
      <c r="LD363" s="151"/>
      <c r="LE363" s="152"/>
      <c r="LF363" s="157"/>
      <c r="LG363" s="158"/>
      <c r="LH363" s="151"/>
      <c r="LI363" s="149"/>
      <c r="LJ363" s="147"/>
      <c r="LK363" s="147"/>
      <c r="LL363" s="147"/>
      <c r="LM363" s="159"/>
      <c r="LN363" s="153"/>
      <c r="LO363" s="149"/>
      <c r="LP363" s="149"/>
      <c r="LQ363" s="149"/>
      <c r="LR363" s="154"/>
      <c r="LS363" s="151"/>
      <c r="LT363" s="149"/>
      <c r="LU363" s="149"/>
      <c r="LV363" s="149"/>
      <c r="LW363" s="149"/>
      <c r="LX363" s="149"/>
      <c r="LY363" s="149"/>
      <c r="LZ363" s="149"/>
      <c r="MA363" s="155"/>
      <c r="MB363" s="153"/>
      <c r="MC363" s="149"/>
      <c r="MD363" s="149"/>
      <c r="ME363" s="149"/>
      <c r="MF363" s="149"/>
      <c r="MG363" s="149"/>
      <c r="MH363" s="149"/>
      <c r="MI363" s="149"/>
      <c r="MJ363" s="149"/>
      <c r="MK363" s="149"/>
      <c r="ML363" s="149"/>
      <c r="MM363" s="149"/>
      <c r="MN363" s="156"/>
      <c r="MO363" s="156"/>
      <c r="MP363" s="154"/>
      <c r="MQ363" s="151"/>
      <c r="MR363" s="149"/>
      <c r="MS363" s="149"/>
      <c r="MT363" s="149"/>
      <c r="MU363" s="149"/>
      <c r="MV363" s="156"/>
      <c r="MW363" s="149"/>
      <c r="MX363" s="149"/>
      <c r="MY363" s="149"/>
      <c r="MZ363" s="149"/>
      <c r="NA363" s="149"/>
      <c r="NB363" s="149"/>
      <c r="NC363" s="149"/>
      <c r="ND363" s="154"/>
      <c r="NE363" s="154"/>
      <c r="NF363" s="154"/>
      <c r="NG363" s="154"/>
      <c r="NH363" s="151"/>
      <c r="NI363" s="149"/>
      <c r="NJ363" s="149"/>
      <c r="NK363" s="149"/>
      <c r="NL363" s="149"/>
      <c r="NM363" s="149"/>
      <c r="NN363" s="94"/>
      <c r="NO363" s="151"/>
      <c r="NP363" s="160"/>
      <c r="NQ363" s="198" t="s">
        <v>1386</v>
      </c>
      <c r="NR363" s="196" t="s">
        <v>1390</v>
      </c>
      <c r="NS363" s="199"/>
      <c r="NT363" s="199"/>
      <c r="NU363" s="145" t="s">
        <v>1312</v>
      </c>
      <c r="NV363" s="171">
        <v>44313</v>
      </c>
      <c r="NW363" s="102" t="s">
        <v>882</v>
      </c>
      <c r="NX363" s="136" t="s">
        <v>1391</v>
      </c>
      <c r="NY363" s="138" t="s">
        <v>2116</v>
      </c>
      <c r="NZ363" s="136" t="s">
        <v>2099</v>
      </c>
      <c r="OA363" s="137"/>
      <c r="OB363" s="137"/>
      <c r="OC363" s="137"/>
      <c r="OD363" s="108">
        <f t="shared" si="897"/>
        <v>72</v>
      </c>
      <c r="OE363" s="109">
        <v>7</v>
      </c>
      <c r="OF363" s="110">
        <f t="shared" si="898"/>
        <v>30</v>
      </c>
      <c r="OG363" s="109">
        <v>7</v>
      </c>
      <c r="OH363" s="111">
        <f>ROUND(AVERAGEIF($ES$9:$ES$497,$ES363,EV$9:EV$497),0)</f>
        <v>79</v>
      </c>
      <c r="OI363" s="112">
        <f>ROUND(AVERAGEIF($ES$9:$ES$497,$ES363,EW$9:EW$497),0)</f>
        <v>32</v>
      </c>
      <c r="OJ363" s="112">
        <f>ROUND(AVERAGEIF($ES$9:$ES$497,$ES363,EX$9:EX$497),0)</f>
        <v>45</v>
      </c>
      <c r="OK363" s="112">
        <f>ROUND(AVERAGEIF($ES$9:$ES$497,$ES363,EY$9:EY$497),0)</f>
        <v>53</v>
      </c>
      <c r="OL363" s="112">
        <f>ROUND(AVERAGEIF($ES$9:$ES$497,$ES363,EZ$9:EZ$497),0)</f>
        <v>20</v>
      </c>
      <c r="OM363" s="112">
        <f>ROUND(AVERAGEIF($ES$9:$ES$497,$ES363,FA$9:FA$497),0)</f>
        <v>18</v>
      </c>
      <c r="ON363" s="112">
        <f>ROUND(AVERAGEIF($ES$9:$ES$497,$ES363,FB$9:FB$497),0)</f>
        <v>23</v>
      </c>
      <c r="OO363" s="112">
        <f>ROUND(AVERAGEIF($ES$9:$ES$497,$ES363,FC$9:FC$497),0)</f>
        <v>23</v>
      </c>
      <c r="OP363" s="112">
        <f>ROUND(AVERAGEIF($ES$9:$ES$497,$ES363,FD$9:FD$497),0)</f>
        <v>64</v>
      </c>
      <c r="OQ363" s="113">
        <f>ROUND(AVERAGEIF($ES$9:$ES$497,$ES363,FE$9:FE$497),0)</f>
        <v>68</v>
      </c>
      <c r="OR363" s="114">
        <f>ROUND(EV363/MAX(EV$9:EV$497)*100,0)</f>
        <v>58</v>
      </c>
      <c r="OS363" s="115">
        <f>ROUND(EW363/MAX(EW$9:EW$497)*100,0)</f>
        <v>32</v>
      </c>
      <c r="OT363" s="115">
        <f>ROUND(EX363/MAX(EX$9:EX$497)*100,0)</f>
        <v>40</v>
      </c>
      <c r="OU363" s="115">
        <f>ROUND(EY363/MAX(EY$9:EY$497)*100,0)</f>
        <v>50</v>
      </c>
      <c r="OV363" s="115">
        <f>ROUND(EZ363/MAX(EZ$9:EZ$497)*100,0)</f>
        <v>22</v>
      </c>
      <c r="OW363" s="115">
        <f>ROUND(FA363/MAX(FA$9:FA$497)*100,0)</f>
        <v>25</v>
      </c>
      <c r="OX363" s="115">
        <f>ROUND(FB363/MAX(FB$9:FB$497)*100,0)</f>
        <v>19</v>
      </c>
      <c r="OY363" s="116">
        <f>ROUND(FC363/MAX(FC$9:FC$497)*100,0)</f>
        <v>28</v>
      </c>
      <c r="OZ363" s="115">
        <f>ROUND(FD363/MAX(FD$9:FD$497)*100,0)</f>
        <v>51</v>
      </c>
      <c r="PA363" s="117">
        <f>ROUND(FE363/MAX(FE$9:FE$497)*100,0)</f>
        <v>36</v>
      </c>
      <c r="PB363" s="118">
        <f t="shared" si="863"/>
        <v>416</v>
      </c>
      <c r="PC363" s="115">
        <f t="shared" si="864"/>
        <v>362</v>
      </c>
      <c r="PD363" s="115">
        <f t="shared" si="865"/>
        <v>482</v>
      </c>
      <c r="PE363" s="115">
        <f t="shared" si="866"/>
        <v>472</v>
      </c>
      <c r="PF363" s="115">
        <f t="shared" si="867"/>
        <v>457</v>
      </c>
      <c r="PG363" s="119">
        <f t="shared" si="868"/>
        <v>374</v>
      </c>
      <c r="PH363" s="118">
        <f>ROUND(PB363/MAX(PB$9:PB$497)*100,0)</f>
        <v>50</v>
      </c>
      <c r="PI363" s="115">
        <f>ROUND(PC363/MAX(PC$9:PC$497)*100,0)</f>
        <v>43</v>
      </c>
      <c r="PJ363" s="115">
        <f>ROUND(PD363/MAX(PD$9:PD$497)*100,0)</f>
        <v>51</v>
      </c>
      <c r="PK363" s="115">
        <f>ROUND(PE363/MAX(PE$9:PE$497)*100,0)</f>
        <v>47</v>
      </c>
      <c r="PL363" s="115">
        <f>ROUND(PF363/MAX(PF$9:PF$497)*100,0)</f>
        <v>64</v>
      </c>
      <c r="PM363" s="119">
        <f>ROUND(PG363/MAX(PG$9:PG$497)*100,0)</f>
        <v>55</v>
      </c>
      <c r="PN363" s="118">
        <f>RANK(PH363,PH$9:PH$497,0)</f>
        <v>179</v>
      </c>
      <c r="PO363" s="115">
        <f>RANK(PI363,PI$9:PI$497,0)</f>
        <v>187</v>
      </c>
      <c r="PP363" s="115">
        <f>RANK(PJ363,PJ$9:PJ$497,0)</f>
        <v>190</v>
      </c>
      <c r="PQ363" s="115">
        <f>RANK(PK363,PK$9:PK$497,0)</f>
        <v>189</v>
      </c>
      <c r="PR363" s="115">
        <f>RANK(PL363,PL$9:PL$497,0)</f>
        <v>120</v>
      </c>
      <c r="PS363" s="119">
        <f>RANK(PM363,PM$9:PM$497,0)</f>
        <v>132</v>
      </c>
      <c r="PT363" s="120">
        <f>ROUND(FZ363/MAX(FZ$9:FZ$497)*100,0)</f>
        <v>51</v>
      </c>
      <c r="PU363" s="115">
        <f>ROUND(GA363/MAX(GA$9:GA$497)*100,0)</f>
        <v>21</v>
      </c>
      <c r="PV363" s="115">
        <f>ROUND(GB363/MAX(GB$9:GB$497)*100,0)</f>
        <v>32</v>
      </c>
      <c r="PW363" s="115">
        <f>ROUND(GC363/MAX(GC$9:GC$497)*100,0)</f>
        <v>53</v>
      </c>
      <c r="PX363" s="115">
        <f>ROUND(GD363/MAX(GD$9:GD$497)*100,0)</f>
        <v>14</v>
      </c>
      <c r="PY363" s="115">
        <f>ROUND(GE363/MAX(GE$9:GE$497)*100,0)</f>
        <v>15</v>
      </c>
      <c r="PZ363" s="115">
        <f>ROUND(GF363/MAX(GF$9:GF$497)*100,0)</f>
        <v>11</v>
      </c>
      <c r="QA363" s="116">
        <f>ROUND(GG363/MAX(GG$9:GG$497)*100,0)</f>
        <v>20</v>
      </c>
      <c r="QB363" s="115">
        <f>ROUND(GH363/MAX(GH$9:GH$497)*100,0)</f>
        <v>31</v>
      </c>
      <c r="QC363" s="121">
        <f>ROUND(GI363/MAX(GI$9:GI$497)*100,0)</f>
        <v>26</v>
      </c>
      <c r="QD363" s="120">
        <f>ROUND(AVERAGEIF($ES$9:$ES$497,$ES363,PT$9:PT$497),0)</f>
        <v>62</v>
      </c>
      <c r="QE363" s="120">
        <f>ROUND(AVERAGEIF($ES$9:$ES$497,$ES363,PU$9:PU$497),0)</f>
        <v>26</v>
      </c>
      <c r="QF363" s="120">
        <f>ROUND(AVERAGEIF($ES$9:$ES$497,$ES363,PV$9:PV$497),0)</f>
        <v>48</v>
      </c>
      <c r="QG363" s="120">
        <f>ROUND(AVERAGEIF($ES$9:$ES$497,$ES363,PW$9:PW$497),0)</f>
        <v>58</v>
      </c>
      <c r="QH363" s="120">
        <f>ROUND(AVERAGEIF($ES$9:$ES$497,$ES363,PX$9:PX$497),0)</f>
        <v>15</v>
      </c>
      <c r="QI363" s="120">
        <f>ROUND(AVERAGEIF($ES$9:$ES$497,$ES363,PY$9:PY$497),0)</f>
        <v>14</v>
      </c>
      <c r="QJ363" s="120">
        <f>ROUND(AVERAGEIF($ES$9:$ES$497,$ES363,PZ$9:PZ$497),0)</f>
        <v>14</v>
      </c>
      <c r="QK363" s="120">
        <f>ROUND(AVERAGEIF($ES$9:$ES$497,$ES363,QA$9:QA$497),0)</f>
        <v>15</v>
      </c>
      <c r="QL363" s="120">
        <f>ROUND(AVERAGEIF($ES$9:$ES$497,$ES363,QB$9:QB$497),0)</f>
        <v>41</v>
      </c>
      <c r="QM363" s="120">
        <f>ROUND(AVERAGEIF($ES$9:$ES$497,$ES363,QC$9:QC$497),0)</f>
        <v>30</v>
      </c>
      <c r="QN363" s="114">
        <f t="shared" si="869"/>
        <v>367</v>
      </c>
      <c r="QO363" s="115">
        <f t="shared" si="870"/>
        <v>295</v>
      </c>
      <c r="QP363" s="115">
        <f t="shared" si="871"/>
        <v>423</v>
      </c>
      <c r="QQ363" s="115">
        <f t="shared" si="872"/>
        <v>427</v>
      </c>
      <c r="QR363" s="115">
        <f t="shared" si="873"/>
        <v>499</v>
      </c>
      <c r="QS363" s="119">
        <f t="shared" si="874"/>
        <v>321</v>
      </c>
      <c r="QT363" s="114">
        <f>ROUND((QN363-MIN(QN$9:QN$497))/(MAX(QN$9:QN$497)-MIN(QN$9:QN$497))*100,0)</f>
        <v>22</v>
      </c>
      <c r="QU363" s="115">
        <f>ROUND((QO363-MIN(QO$9:QO$497))/(MAX(QO$9:QO$497)-MIN(QO$9:QO$497))*100,0)</f>
        <v>12</v>
      </c>
      <c r="QV363" s="115">
        <f>ROUND((QP363-MIN(QP$9:QP$497))/(MAX(QP$9:QP$497)-MIN(QP$9:QP$497))*100,0)</f>
        <v>10</v>
      </c>
      <c r="QW363" s="115">
        <f>ROUND((QQ363-MIN(QQ$9:QQ$497))/(MAX(QQ$9:QQ$497)-MIN(QQ$9:QQ$497))*100,0)</f>
        <v>18</v>
      </c>
      <c r="QX363" s="115">
        <f>ROUND((QR363-MIN(QR$9:QR$497))/(MAX(QR$9:QR$497)-MIN(QR$9:QR$497))*100,0)</f>
        <v>44</v>
      </c>
      <c r="QY363" s="115">
        <f>ROUND((QS363-MIN(QS$9:QS$497))/(MAX(QS$9:QS$497)-MIN(QS$9:QS$497))*100,0)</f>
        <v>30</v>
      </c>
      <c r="QZ363" s="114">
        <f>RANK(QN363,QN$9:QN$497,0)</f>
        <v>389</v>
      </c>
      <c r="RA363" s="115">
        <f>RANK(QO363,QO$9:QO$497,0)</f>
        <v>384</v>
      </c>
      <c r="RB363" s="115">
        <f>RANK(QP363,QP$9:QP$497,0)</f>
        <v>415</v>
      </c>
      <c r="RC363" s="115">
        <f>RANK(QQ363,QQ$9:QQ$497,0)</f>
        <v>399</v>
      </c>
      <c r="RD363" s="115">
        <f>RANK(QR363,QR$9:QR$497,0)</f>
        <v>247</v>
      </c>
      <c r="RE363" s="115">
        <f>RANK(QS363,QS$9:QS$497,0)</f>
        <v>295</v>
      </c>
      <c r="RF363" s="122"/>
      <c r="RG363" s="115">
        <f>($RH$3*(IH363+IJ363)*100*100/MAX(EX$9:EX$497)*$RO$3) +($RH$3*(II363+IJ363)*100*100/MAX(EX$9:EX$497)*$RO$4) + ($RH$3*IK363*100*100/MAX(EX$9:EX$497)*0.098)</f>
        <v>0</v>
      </c>
      <c r="RH363" s="115">
        <f>($RH$4*IL363*100*100/MAX(EZ$9:EZ$497))*$RQ$3</f>
        <v>0</v>
      </c>
      <c r="RI363" s="115">
        <f>($RH$3*IM363*100*100/MAX(EY$9:EY$497))*$RQ$4</f>
        <v>0</v>
      </c>
      <c r="RJ363" s="115">
        <f>($RH$3*IN363*100*100/MAX(EX$9:EX$497))</f>
        <v>0</v>
      </c>
      <c r="RK363" s="115">
        <f>($RH$4*IO363*100*100/MAX(EZ$9:EZ$497))*$RQ$3</f>
        <v>0</v>
      </c>
      <c r="RL363" s="115">
        <f>(($RL$4*IP363*100*((100/MAX(EX$9:EX$497)+100/MAX(EZ$9:EZ$497))/2))+($RL$4*IQ363*100*((100/MAX(EX$9:EX$497)+100/MAX(EZ$9:EZ$497))/2))+($RL$4*IR363*100*((100/MAX(EX$9:EX$497)+100/MAX(EZ$9:EZ$497))/2))+($RL$4*IS363*100*((100/MAX(EX$9:EX$497)+100/MAX(EZ$9:EZ$497))/2))+($RL$4*IT363*100*((100/MAX(EX$9:EX$497)+100/MAX(EZ$9:EZ$497))/2))+($RL$4*IU363*100*((100/MAX(EX$9:EX$497)+100/MAX(EZ$9:EZ$497))/2))+($RL$4*IV363*100*((100/MAX(EX$9:EX$497)+100/MAX(EZ$9:EZ$497))/2))+($RL$4*IW363*100*((100/MAX(EX$9:EX$497)+100/MAX(EZ$9:EZ$497))/2)))*$RS$3</f>
        <v>0</v>
      </c>
      <c r="RM363" s="115">
        <f>(($RH$3*IX363*100*100/MAX(EX$9:EX$497))+($RH$3*IY363*100*100/MAX(EX$9:EX$497))+($RH$3*IZ363*100*100/MAX(EX$9:EX$497))+($RH$3*JA363*100*100/MAX(EX$9:EX$497))+($RH$3*JB363*100*100/MAX(EX$9:EX$497))+($RH$3*JC363*100*100/MAX(EX$9:EX$497))+($RH$3*JD363*100*100/MAX(EX$9:EX$497))+($RH$3*JE363*100*100/MAX(EX$9:EX$497)))*$RS$4</f>
        <v>0</v>
      </c>
      <c r="RN363" s="115">
        <f>(($RH$4*JF363*100*100/MAX(EZ$9:EZ$497)) + ($RH$4*JG363*100*100/MAX(EZ$9:EZ$497)) + ($RH$4*JH363*100*100/MAX(EZ$9:EZ$497)) + ($RH$4*JI363*100*100/MAX(EZ$9:EZ$497)) + ($RH$4*JJ363*100*100/MAX(EZ$9:EZ$497)) + ($RH$4*JK363*100*100/MAX(EZ$9:EZ$497)) + ($RH$4*JL363*100*100/MAX(EZ$9:EZ$497)) + ($RH$4*JM363*100*100/MAX(EZ$9:EZ$497)))*$RU$3</f>
        <v>0</v>
      </c>
      <c r="RO363" s="115">
        <f>(($RL$4*JN363*100*((100/MAX(EX$9:EX$497)+100/MAX(EZ$9:EZ$497))/2))+($RL$4*JO363*100*((100/MAX(EX$9:EX$497)+100/MAX(EZ$9:EZ$497))/2))+($RL$4*JP363*100*((100/MAX(EX$9:EX$497)+100/MAX(EZ$9:EZ$497))/2))+($RL$4*JQ363*100*((100/MAX(EX$9:EX$497)+100/MAX(EZ$9:EZ$497))/2))+($RL$4*JR363*100*((100/MAX(EX$9:EX$497)+100/MAX(EZ$9:EZ$497))/2))+($RL$4*JS363*100*((100/MAX(EX$9:EX$497)+100/MAX(EZ$9:EZ$497))/2))+($RL$4*JT363*100*((100/MAX(EX$9:EX$497)+100/MAX(EZ$9:EZ$497))/2))+($RL$4*JU363*100*((100/MAX(EX$9:EX$497)+100/MAX(EZ$9:EZ$497))/2))+($RL$4*JV363*100*((100/MAX(EX$9:EX$497)+100/MAX(EZ$9:EZ$497))/2))+($RL$4*JW363*100*((100/MAX(EX$9:EX$497)+100/MAX(EZ$9:EZ$497))/2))+($RL$4*JX363*100*((100/MAX(EX$9:EX$497)+100/MAX(EZ$9:EZ$497))/2))+($RL$4*JY363*100*((100/MAX(EX$9:EX$497)+100/MAX(EZ$9:EZ$497))/2))+($RL$4*JZ363*100*((100/MAX(EX$9:EX$497)+100/MAX(EZ$9:EZ$497))/2)))*$RW$3/2</f>
        <v>0</v>
      </c>
      <c r="RP363" s="119">
        <f>($RJ$3*KA363*100*100/MAX(FA$9:FA$497)) + ($RJ$3*KB363*100*100/MAX(FA$9:FA$497)/2) + ($RJ$3*KC363*100*100/MAX(FA$9:FA$497)/2) + ($RJ$3*KD363*100*100/MAX(FA$9:FA$497)/4) + ($RJ$3*KE363*100*100/MAX(FA$9:FA$497)/4)</f>
        <v>0</v>
      </c>
      <c r="RQ363" s="118">
        <f>($RL$4*KF363*100*((100/MAX(EX$9:EX$497)+100/MAX(EZ$9:EZ$497)))) * ($RO$3/2) + (($RL$4*KG363*100*((100/MAX(EX$9:EX$497)+100/MAX(EZ$9:EZ$497))))+($RL$4*KH363*100*((100/MAX(EX$9:EX$497)+100/MAX(EZ$9:EZ$497))))+($RL$4*KI363*100*((100/MAX(EX$9:EX$497)+100/MAX(EZ$9:EZ$497))))+($RL$4*KJ363*100*((100/MAX(EX$9:EX$497)+100/MAX(EZ$9:EZ$497))))+($RL$4*KK363*100*((100/MAX(EX$9:EX$497)+100/MAX(EZ$9:EZ$497))))+($RL$4*KL363*100*((100/MAX(EX$9:EX$497)+100/MAX(EZ$9:EZ$497))))+($RL$4*KM363*100*((100/MAX(EX$9:EX$497)+100/MAX(EZ$9:EZ$497))))+($RL$4*KN363*100*((100/MAX(EX$9:EX$497)+100/MAX(EZ$9:EZ$497))))+($RL$4*KO363*100*((100/MAX(EX$9:EX$497)+100/MAX(EZ$9:EZ$497))))+($RL$4*KP363*100*((100/MAX(EX$9:EX$497)+100/MAX(EZ$9:EZ$497))))+($RL$4*KQ363*100*((100/MAX(EX$9:EX$497)+100/MAX(EZ$9:EZ$497))))+($RL$4*KR363*100*((100/MAX(EX$9:EX$497)+100/MAX(EZ$9:EZ$497))))+($RL$4*KS363*100*((100/MAX(EX$9:EX$497)+100/MAX(EZ$9:EZ$497))))+($RL$4*KV363*100*((100/MAX(EX$9:EX$497)+100/MAX(EZ$9:EZ$497))))) * (($RO$3+$RO$4)/6)</f>
        <v>0</v>
      </c>
      <c r="RR363" s="115">
        <f>(($RL$4*KW363*100*((100/MAX(EX$9:EX$497)+100/MAX(EZ$9:EZ$497))))) * ($RO$3/2) + (($RL$4*KX363*100*((100/MAX(EX$9:EX$497)+100/MAX(EZ$9:EZ$497))))+($RL$4*KY363*100*((100/MAX(EX$9:EX$497)+100/MAX(EZ$9:EZ$497))))+($RL$4*KZ363*100*((100/MAX(EX$9:EX$497)+100/MAX(EZ$9:EZ$497))))+($RL$4*LA363*100*((100/MAX(EX$9:EX$497)+100/MAX(EZ$9:EZ$497))))+($RL$4*LB363*100*((100/MAX(EX$9:EX$497)+100/MAX(EZ$9:EZ$497))))+($RL$4*LC363*100*((100/MAX(EX$9:EX$497)+100/MAX(EZ$9:EZ$497))))) * (($RO$3+$RO$4)/6)</f>
        <v>0</v>
      </c>
      <c r="RS363" s="119">
        <f>(($RL$4*LD363*100*((100/MAX(EX$9:EX$497)+100/MAX(EZ$9:EZ$497))))+($RL$4*LE363*100*((100/MAX(EX$9:EX$497)+100/MAX(EZ$9:EZ$497))))) * (($RO$3+$RO$4)/6)</f>
        <v>0</v>
      </c>
      <c r="RT363" s="118">
        <f>($RJ$4*LH363*100*(100/MAX(EV$9:EV$497)))+($RJ$4*LI363*100*(100/MAX(EV$9:EV$497)))</f>
        <v>0</v>
      </c>
      <c r="RU363" s="119">
        <f>($RJ$4*LJ363*(100/MAX(EV$9:EV$497)))/2 + ($RL$3*LK363*(100/MAX(EW$9:EW$497))) + ($RJ$4*LL363*(100/MAX(EV$9:EV$497)))/4 + ($RL$3*LM363*(100/MAX(EW$9:EW$497)))</f>
        <v>0</v>
      </c>
      <c r="RV363" s="118">
        <f>($RJ$4*LN363*100*100/MAX(EV$9:EV$497)/2)+($RJ$4*LO363*100*100/MAX(EV$9:EV$497)/2)+($RJ$4*LP363*100*100/MAX(EV$9:EV$497))+($RJ$4*LQ363*100*100/MAX(EV$9:EV$497))+($RJ$4*LR363*100*100/MAX(EV$9:EV$497))</f>
        <v>0</v>
      </c>
      <c r="RW363" s="115">
        <f>($RJ$4*LS363*100*100/MAX(EV$9:EV$497)) + (($RJ$4*LT363*100*100/MAX(EV$9:EV$497))+($RJ$4*LU363*100*100/MAX(EV$9:EV$497))+($RJ$4*LV363*100*100/MAX(EV$9:EV$497))+($RJ$4*LW363*100*100/MAX(EV$9:EV$497))+($RJ$4*LX363*100*100/MAX(EV$9:EV$497))+($RJ$4*LY363*100*100/MAX(EV$9:EV$497))+($RJ$4*LZ363*100*100/MAX(EV$9:EV$497))+($RJ$4*MA363*100*100/MAX(EV$9:EV$497)))/2</f>
        <v>0</v>
      </c>
      <c r="RX363" s="119">
        <f>($RJ$4*MB363*100*100/MAX(EV$9:EV$497))+($RJ$4*MC363*100*100/MAX(EV$9:EV$497))+($RJ$4*MD363*100*100/MAX(EV$9:EV$497))+($RJ$4*ME363*100*100/MAX(EV$9:EV$497))+($RJ$4*MF363*100*100/MAX(EV$9:EV$497))+($RJ$4*MG363*100*100/MAX(EV$9:EV$497))+($RJ$4*MH363*100*100/MAX(EV$9:EV$497))+($RJ$4*MI363*100*100/MAX(EV$9:EV$497))+($RJ$4*MJ363*100*100/MAX(EV$9:EV$497))+($RJ$4*MK363*100*100/MAX(EV$9:EV$497))+($RJ$4*ML363*100*100/MAX(EV$9:EV$497))+($RJ$4*MM363*100*100/MAX(EV$9:EV$497))+($RJ$4*MN363*100*100/MAX(EV$9:EV$497))</f>
        <v>0</v>
      </c>
      <c r="RY363" s="118">
        <f>($RJ$4*MQ363*100*100/MAX(EV$9:EV$497))/2 + (($RJ$4*MR363*100*100/MAX(EV$9:EV$497))+($RJ$4*MS363*100*100/MAX(EV$9:EV$497))+($RJ$4*MT363*100*100/MAX(EV$9:EV$497))+($RJ$4*MU363*100*100/MAX(EV$9:EV$497))+($RJ$4*MV363*100*100/MAX(EV$9:EV$497))+($RJ$4*MW363*100*100/MAX(EV$9:EV$497))+($RJ$4*MX363*100*100/MAX(EV$9:EV$497))+($RJ$4*MY363*100*100/MAX(EV$9:EV$497))+($RJ$4*MZ363*100*100/MAX(EV$9:EV$497))+($RJ$4*NA363*100*100/MAX(EV$9:EV$497))+($RJ$4*NB363*100*100/MAX(EV$9:EV$497))+($RJ$4*NC363*100*100/MAX(EV$9:EV$497))+($RJ$4*ND363*100*100/MAX(EV$9:EV$497))+($RJ$4*NG363*100*100/MAX(EV$9:EV$497)))/4</f>
        <v>0</v>
      </c>
      <c r="RZ363" s="115">
        <f>($RJ$4*NH363*100*100/MAX(EV$9:EV$497))/2 + (($RJ$4*NI363*100*100/MAX(EV$9:EV$497))+($RJ$4*NJ363*100*100/MAX(EV$9:EV$497))+($RJ$4*NK363*100*100/MAX(EV$9:EV$497))+($RJ$4*NL363*100*100/MAX(EV$9:EV$497))+($RJ$4*NM363*100*100/MAX(EV$9:EV$497))+($RJ$4*NN363*100*100/MAX(EV$9:EV$497)))/4</f>
        <v>0</v>
      </c>
      <c r="SA363" s="117">
        <f>(($RJ$4*NO363*100*100/MAX(EV$9:EV$497))+($RJ$4*NP363*100*100/MAX(EV$9:EV$497)))/4</f>
        <v>0</v>
      </c>
      <c r="SB363" s="118">
        <f t="shared" si="875"/>
        <v>0</v>
      </c>
      <c r="SC363" s="115">
        <f t="shared" si="876"/>
        <v>0</v>
      </c>
      <c r="SD363" s="115">
        <f t="shared" si="877"/>
        <v>0</v>
      </c>
      <c r="SE363" s="115">
        <f t="shared" si="878"/>
        <v>0</v>
      </c>
      <c r="SF363" s="115">
        <f t="shared" si="879"/>
        <v>0</v>
      </c>
      <c r="SG363" s="115">
        <f t="shared" si="880"/>
        <v>0</v>
      </c>
      <c r="SH363" s="115">
        <f>ROUND(SB363/MAX(SB$9:SB$497)*100,0)</f>
        <v>0</v>
      </c>
      <c r="SI363" s="115">
        <f>ROUND(SC363/MAX(SC$9:SC$497)*100,0)</f>
        <v>0</v>
      </c>
      <c r="SJ363" s="115">
        <f>ROUND(SD363/MAX(SD$9:SD$497)*100,0)</f>
        <v>0</v>
      </c>
      <c r="SK363" s="115">
        <f>ROUND(SE363/MAX(SE$9:SE$497)*100,0)</f>
        <v>0</v>
      </c>
      <c r="SL363" s="115">
        <f>ROUND(SF363/MAX(SF$9:SF$497)*100,0)</f>
        <v>0</v>
      </c>
      <c r="SM363" s="121">
        <f>ROUND(SG363/MAX(SG$9:SG$497)*100,0)</f>
        <v>0</v>
      </c>
      <c r="SN363" s="115">
        <f>ROUND(AVERAGEIF($ES$9:$ES$497,$ES363,SH$9:SH$497),0)</f>
        <v>26</v>
      </c>
      <c r="SO363" s="115">
        <f>ROUND(AVERAGEIF($ES$9:$ES$497,$ES363,SI$9:SI$497),0)</f>
        <v>23</v>
      </c>
      <c r="SP363" s="115">
        <f>ROUND(AVERAGEIF($ES$9:$ES$497,$ES363,SJ$9:SJ$497),0)</f>
        <v>4</v>
      </c>
      <c r="SQ363" s="115">
        <f>ROUND(AVERAGEIF($ES$9:$ES$497,$ES363,SK$9:SK$497),0)</f>
        <v>20</v>
      </c>
      <c r="SR363" s="115">
        <f>ROUND(AVERAGEIF($ES$9:$ES$497,$ES363,SL$9:SL$497),0)</f>
        <v>7</v>
      </c>
      <c r="SS363" s="121">
        <f>ROUND(AVERAGEIF($ES$9:$ES$497,$ES363,SM$9:SM$497),0)</f>
        <v>6</v>
      </c>
      <c r="ST363" s="114">
        <f>RANK(SB363,SB$9:SB$497,0)</f>
        <v>323</v>
      </c>
      <c r="SU363" s="115">
        <f>RANK(SC363,SC$9:SC$497,0)</f>
        <v>320</v>
      </c>
      <c r="SV363" s="115">
        <f>RANK(SD363,SD$9:SD$497,0)</f>
        <v>320</v>
      </c>
      <c r="SW363" s="115">
        <f>RANK(SE363,SE$9:SE$497,0)</f>
        <v>320</v>
      </c>
      <c r="SX363" s="115">
        <f>RANK(SF363,SF$9:SF$497,0)</f>
        <v>317</v>
      </c>
      <c r="SY363" s="115">
        <f>RANK(SG363,SG$9:SG$497,0)</f>
        <v>308</v>
      </c>
      <c r="SZ363" s="115">
        <f>COUNTIFS(SB$9:SB$497,"&gt;"&amp;SB363,$ES$9:$ES$497,$ES363)+1</f>
        <v>73</v>
      </c>
      <c r="TA363" s="115">
        <f>COUNTIFS(SC$9:SC$497,"&gt;"&amp;SC363,$ES$9:$ES$497,$ES363)+1</f>
        <v>73</v>
      </c>
      <c r="TB363" s="115">
        <f>COUNTIFS(SD$9:SD$497,"&gt;"&amp;SD363,$ES$9:$ES$497,$ES363)+1</f>
        <v>71</v>
      </c>
      <c r="TC363" s="115">
        <f>COUNTIFS(SE$9:SE$497,"&gt;"&amp;SE363,$ES$9:$ES$497,$ES363)+1</f>
        <v>73</v>
      </c>
      <c r="TD363" s="115">
        <f>COUNTIFS(SF$9:SF$497,"&gt;"&amp;SF363,$ES$9:$ES$497,$ES363)+1</f>
        <v>71</v>
      </c>
      <c r="TE363" s="117">
        <f>COUNTIFS(SG$9:SG$497,"&gt;"&amp;SG363,$ES$9:$ES$497,$ES363)+1</f>
        <v>70</v>
      </c>
      <c r="TF363" s="118">
        <f t="shared" si="881"/>
        <v>64</v>
      </c>
      <c r="TG363" s="115">
        <f t="shared" si="882"/>
        <v>50</v>
      </c>
      <c r="TH363" s="115">
        <f t="shared" si="883"/>
        <v>43</v>
      </c>
      <c r="TI363" s="115">
        <f t="shared" si="884"/>
        <v>51</v>
      </c>
      <c r="TJ363" s="115">
        <f t="shared" si="885"/>
        <v>47</v>
      </c>
      <c r="TK363" s="115">
        <f t="shared" si="886"/>
        <v>64</v>
      </c>
      <c r="TL363" s="117">
        <f t="shared" si="887"/>
        <v>55</v>
      </c>
      <c r="TM363" s="118">
        <f>ROUND(TF363/MAX(TF$9:TF$497)*100,0)</f>
        <v>36</v>
      </c>
      <c r="TN363" s="115">
        <f>ROUND(TG363/MAX(TG$9:TG$497)*100,0)</f>
        <v>27</v>
      </c>
      <c r="TO363" s="115">
        <f>ROUND(TH363/MAX(TH$9:TH$497)*100,0)</f>
        <v>24</v>
      </c>
      <c r="TP363" s="115">
        <f>ROUND(TI363/MAX(TI$9:TI$497)*100,0)</f>
        <v>28</v>
      </c>
      <c r="TQ363" s="115">
        <f>ROUND(TJ363/MAX(TJ$9:TJ$497)*100,0)</f>
        <v>24</v>
      </c>
      <c r="TR363" s="115">
        <f>ROUND(TK363/MAX(TK$9:TK$497)*100,0)</f>
        <v>33</v>
      </c>
      <c r="TS363" s="119">
        <f>ROUND(TL363/MAX(TL$9:TL$497)*100,0)</f>
        <v>28</v>
      </c>
      <c r="TT363" s="120">
        <f>RANK(TM363,TM$9:TM$497,0)</f>
        <v>250</v>
      </c>
      <c r="TU363" s="115">
        <f>RANK(TN363,TN$9:TN$497,0)</f>
        <v>237</v>
      </c>
      <c r="TV363" s="115">
        <f>RANK(TO363,TO$9:TO$497,0)</f>
        <v>216</v>
      </c>
      <c r="TW363" s="115">
        <f>RANK(TP363,TP$9:TP$497,0)</f>
        <v>239</v>
      </c>
      <c r="TX363" s="115">
        <f>RANK(TQ363,TQ$9:TQ$497,0)</f>
        <v>214</v>
      </c>
      <c r="TY363" s="115">
        <f>RANK(TR363,TR$9:TR$497,0)</f>
        <v>156</v>
      </c>
      <c r="TZ363" s="121">
        <f>RANK(TS363,TS$9:TS$497,0)</f>
        <v>172</v>
      </c>
      <c r="UA363" s="132"/>
      <c r="UB363" s="7" t="s">
        <v>1</v>
      </c>
    </row>
    <row r="364" spans="1:548" x14ac:dyDescent="0.15">
      <c r="A364" s="183">
        <v>356</v>
      </c>
      <c r="B364" s="200" t="s">
        <v>1390</v>
      </c>
      <c r="C364" s="143"/>
      <c r="D364" s="143"/>
      <c r="E364" s="161" t="s">
        <v>518</v>
      </c>
      <c r="F364" s="65">
        <v>111</v>
      </c>
      <c r="G364" s="65" t="s">
        <v>547</v>
      </c>
      <c r="H364" s="144"/>
      <c r="I364" s="66" t="s">
        <v>521</v>
      </c>
      <c r="J364" s="67" t="s">
        <v>521</v>
      </c>
      <c r="K364" s="67" t="s">
        <v>521</v>
      </c>
      <c r="L364" s="67" t="s">
        <v>521</v>
      </c>
      <c r="M364" s="67" t="s">
        <v>521</v>
      </c>
      <c r="N364" s="67" t="s">
        <v>521</v>
      </c>
      <c r="O364" s="67" t="s">
        <v>521</v>
      </c>
      <c r="P364" s="67" t="s">
        <v>521</v>
      </c>
      <c r="Q364" s="67" t="s">
        <v>521</v>
      </c>
      <c r="R364" s="68" t="s">
        <v>521</v>
      </c>
      <c r="S364" s="69" t="s">
        <v>521</v>
      </c>
      <c r="T364" s="67" t="s">
        <v>521</v>
      </c>
      <c r="U364" s="67" t="s">
        <v>521</v>
      </c>
      <c r="V364" s="67" t="s">
        <v>521</v>
      </c>
      <c r="W364" s="67" t="s">
        <v>521</v>
      </c>
      <c r="X364" s="67" t="s">
        <v>521</v>
      </c>
      <c r="Y364" s="67" t="s">
        <v>521</v>
      </c>
      <c r="Z364" s="67" t="s">
        <v>521</v>
      </c>
      <c r="AA364" s="67" t="s">
        <v>521</v>
      </c>
      <c r="AB364" s="68" t="s">
        <v>521</v>
      </c>
      <c r="AC364" s="69" t="s">
        <v>521</v>
      </c>
      <c r="AD364" s="67" t="s">
        <v>521</v>
      </c>
      <c r="AE364" s="67" t="s">
        <v>521</v>
      </c>
      <c r="AF364" s="67" t="s">
        <v>521</v>
      </c>
      <c r="AG364" s="67" t="s">
        <v>521</v>
      </c>
      <c r="AH364" s="67" t="s">
        <v>521</v>
      </c>
      <c r="AI364" s="67" t="s">
        <v>521</v>
      </c>
      <c r="AJ364" s="67" t="s">
        <v>521</v>
      </c>
      <c r="AK364" s="67" t="s">
        <v>521</v>
      </c>
      <c r="AL364" s="68" t="s">
        <v>521</v>
      </c>
      <c r="AM364" s="69" t="s">
        <v>521</v>
      </c>
      <c r="AN364" s="67" t="s">
        <v>521</v>
      </c>
      <c r="AO364" s="67" t="s">
        <v>521</v>
      </c>
      <c r="AP364" s="67" t="s">
        <v>521</v>
      </c>
      <c r="AQ364" s="67" t="s">
        <v>521</v>
      </c>
      <c r="AR364" s="67" t="s">
        <v>521</v>
      </c>
      <c r="AS364" s="67" t="s">
        <v>521</v>
      </c>
      <c r="AT364" s="67" t="s">
        <v>521</v>
      </c>
      <c r="AU364" s="67" t="s">
        <v>521</v>
      </c>
      <c r="AV364" s="68" t="s">
        <v>521</v>
      </c>
      <c r="AW364" s="69" t="s">
        <v>521</v>
      </c>
      <c r="AX364" s="67" t="s">
        <v>521</v>
      </c>
      <c r="AY364" s="67" t="s">
        <v>521</v>
      </c>
      <c r="AZ364" s="67" t="s">
        <v>521</v>
      </c>
      <c r="BA364" s="67" t="s">
        <v>521</v>
      </c>
      <c r="BB364" s="67" t="s">
        <v>521</v>
      </c>
      <c r="BC364" s="67" t="s">
        <v>521</v>
      </c>
      <c r="BD364" s="67" t="s">
        <v>521</v>
      </c>
      <c r="BE364" s="67" t="s">
        <v>521</v>
      </c>
      <c r="BF364" s="68" t="s">
        <v>521</v>
      </c>
      <c r="BG364" s="69" t="s">
        <v>521</v>
      </c>
      <c r="BH364" s="67" t="s">
        <v>521</v>
      </c>
      <c r="BI364" s="67" t="s">
        <v>521</v>
      </c>
      <c r="BJ364" s="67" t="s">
        <v>521</v>
      </c>
      <c r="BK364" s="67" t="s">
        <v>521</v>
      </c>
      <c r="BL364" s="67" t="s">
        <v>521</v>
      </c>
      <c r="BM364" s="67" t="s">
        <v>521</v>
      </c>
      <c r="BN364" s="67" t="s">
        <v>521</v>
      </c>
      <c r="BO364" s="67" t="s">
        <v>521</v>
      </c>
      <c r="BP364" s="68" t="s">
        <v>521</v>
      </c>
      <c r="BQ364" s="70" t="s">
        <v>521</v>
      </c>
      <c r="BR364" s="67" t="s">
        <v>521</v>
      </c>
      <c r="BS364" s="67" t="s">
        <v>521</v>
      </c>
      <c r="BT364" s="67" t="s">
        <v>521</v>
      </c>
      <c r="BU364" s="67" t="s">
        <v>521</v>
      </c>
      <c r="BV364" s="67" t="s">
        <v>521</v>
      </c>
      <c r="BW364" s="67" t="s">
        <v>521</v>
      </c>
      <c r="BX364" s="67" t="s">
        <v>521</v>
      </c>
      <c r="BY364" s="67" t="s">
        <v>521</v>
      </c>
      <c r="BZ364" s="68" t="s">
        <v>521</v>
      </c>
      <c r="CA364" s="69" t="s">
        <v>521</v>
      </c>
      <c r="CB364" s="67" t="s">
        <v>521</v>
      </c>
      <c r="CC364" s="67" t="s">
        <v>521</v>
      </c>
      <c r="CD364" s="67" t="s">
        <v>521</v>
      </c>
      <c r="CE364" s="67" t="s">
        <v>521</v>
      </c>
      <c r="CF364" s="67" t="s">
        <v>521</v>
      </c>
      <c r="CG364" s="67" t="s">
        <v>521</v>
      </c>
      <c r="CH364" s="67" t="s">
        <v>521</v>
      </c>
      <c r="CI364" s="67" t="s">
        <v>521</v>
      </c>
      <c r="CJ364" s="68" t="s">
        <v>521</v>
      </c>
      <c r="CK364" s="69" t="s">
        <v>521</v>
      </c>
      <c r="CL364" s="67" t="s">
        <v>521</v>
      </c>
      <c r="CM364" s="67" t="s">
        <v>521</v>
      </c>
      <c r="CN364" s="67" t="s">
        <v>521</v>
      </c>
      <c r="CO364" s="67" t="s">
        <v>521</v>
      </c>
      <c r="CP364" s="67" t="s">
        <v>521</v>
      </c>
      <c r="CQ364" s="67" t="s">
        <v>521</v>
      </c>
      <c r="CR364" s="67" t="s">
        <v>521</v>
      </c>
      <c r="CS364" s="67" t="s">
        <v>521</v>
      </c>
      <c r="CT364" s="68" t="s">
        <v>521</v>
      </c>
      <c r="CU364" s="69" t="s">
        <v>521</v>
      </c>
      <c r="CV364" s="67" t="s">
        <v>521</v>
      </c>
      <c r="CW364" s="67" t="s">
        <v>521</v>
      </c>
      <c r="CX364" s="67" t="s">
        <v>521</v>
      </c>
      <c r="CY364" s="67" t="s">
        <v>520</v>
      </c>
      <c r="CZ364" s="67" t="s">
        <v>520</v>
      </c>
      <c r="DA364" s="67" t="s">
        <v>520</v>
      </c>
      <c r="DB364" s="67" t="s">
        <v>520</v>
      </c>
      <c r="DC364" s="67" t="s">
        <v>520</v>
      </c>
      <c r="DD364" s="68" t="s">
        <v>520</v>
      </c>
      <c r="DE364" s="69" t="s">
        <v>520</v>
      </c>
      <c r="DF364" s="71" t="s">
        <v>520</v>
      </c>
      <c r="DG364" s="67" t="s">
        <v>520</v>
      </c>
      <c r="DH364" s="67" t="s">
        <v>520</v>
      </c>
      <c r="DI364" s="67" t="s">
        <v>521</v>
      </c>
      <c r="DJ364" s="67" t="s">
        <v>521</v>
      </c>
      <c r="DK364" s="67" t="s">
        <v>521</v>
      </c>
      <c r="DL364" s="67" t="s">
        <v>521</v>
      </c>
      <c r="DM364" s="67" t="s">
        <v>521</v>
      </c>
      <c r="DN364" s="68" t="s">
        <v>521</v>
      </c>
      <c r="DO364" s="70" t="s">
        <v>521</v>
      </c>
      <c r="DP364" s="71" t="s">
        <v>521</v>
      </c>
      <c r="DQ364" s="67" t="s">
        <v>521</v>
      </c>
      <c r="DR364" s="67" t="s">
        <v>521</v>
      </c>
      <c r="DS364" s="67" t="s">
        <v>521</v>
      </c>
      <c r="DT364" s="67" t="s">
        <v>521</v>
      </c>
      <c r="DU364" s="67" t="s">
        <v>521</v>
      </c>
      <c r="DV364" s="67" t="s">
        <v>521</v>
      </c>
      <c r="DW364" s="67" t="s">
        <v>521</v>
      </c>
      <c r="DX364" s="72" t="s">
        <v>521</v>
      </c>
      <c r="DY364" s="146" t="s">
        <v>522</v>
      </c>
      <c r="DZ364" s="74">
        <v>2</v>
      </c>
      <c r="EA364" s="74">
        <v>3</v>
      </c>
      <c r="EB364" s="74">
        <v>3</v>
      </c>
      <c r="EC364" s="75">
        <v>4</v>
      </c>
      <c r="ED364" s="168" t="s">
        <v>522</v>
      </c>
      <c r="EE364" s="74">
        <f t="shared" si="888"/>
        <v>2</v>
      </c>
      <c r="EF364" s="74">
        <f t="shared" si="889"/>
        <v>6</v>
      </c>
      <c r="EG364" s="74">
        <f t="shared" si="890"/>
        <v>18</v>
      </c>
      <c r="EH364" s="77">
        <f t="shared" si="891"/>
        <v>72</v>
      </c>
      <c r="EI364" s="73">
        <v>100</v>
      </c>
      <c r="EJ364" s="74">
        <v>150</v>
      </c>
      <c r="EK364" s="74">
        <v>300</v>
      </c>
      <c r="EL364" s="74">
        <v>500</v>
      </c>
      <c r="EM364" s="75">
        <v>1500</v>
      </c>
      <c r="EN364" s="78">
        <v>1</v>
      </c>
      <c r="EO364" s="79">
        <f t="shared" si="892"/>
        <v>0.75</v>
      </c>
      <c r="EP364" s="79">
        <f t="shared" si="893"/>
        <v>0.5</v>
      </c>
      <c r="EQ364" s="79">
        <f t="shared" si="894"/>
        <v>0.27777777777777779</v>
      </c>
      <c r="ER364" s="80">
        <f t="shared" si="895"/>
        <v>0.20833333333333331</v>
      </c>
      <c r="ES364" s="128" t="s">
        <v>532</v>
      </c>
      <c r="ET364" s="82"/>
      <c r="EU364" s="83">
        <v>4</v>
      </c>
      <c r="EV364" s="146">
        <v>93</v>
      </c>
      <c r="EW364" s="147">
        <v>79</v>
      </c>
      <c r="EX364" s="147">
        <v>31</v>
      </c>
      <c r="EY364" s="147">
        <v>58</v>
      </c>
      <c r="EZ364" s="147">
        <v>46</v>
      </c>
      <c r="FA364" s="147">
        <v>79</v>
      </c>
      <c r="FB364" s="147">
        <v>41</v>
      </c>
      <c r="FC364" s="147">
        <v>32</v>
      </c>
      <c r="FD364" s="74">
        <f t="shared" si="896"/>
        <v>77</v>
      </c>
      <c r="FE364" s="84">
        <f t="shared" si="842"/>
        <v>63</v>
      </c>
      <c r="FF364" s="73">
        <f>RANK(EV364,$EV$9:$EV$497,0)</f>
        <v>105</v>
      </c>
      <c r="FG364" s="74">
        <f>RANK(EW364,$EW$9:$EW$497,0)</f>
        <v>57</v>
      </c>
      <c r="FH364" s="74">
        <f>RANK(EX364,$EX$9:$EX$497,0)</f>
        <v>226</v>
      </c>
      <c r="FI364" s="74">
        <f>RANK(EY364,$EY$9:$EY$497,0)</f>
        <v>86</v>
      </c>
      <c r="FJ364" s="74">
        <f>RANK(EZ364,$EZ$9:$EZ$497,0)</f>
        <v>68</v>
      </c>
      <c r="FK364" s="74">
        <f>RANK(FA364,$FA$9:$FA$497,0)</f>
        <v>14</v>
      </c>
      <c r="FL364" s="74">
        <f>RANK(FB364,$FB$9:$FB$497,0)</f>
        <v>203</v>
      </c>
      <c r="FM364" s="74">
        <f>RANK(FC364,$FC$9:$FC$497,0)</f>
        <v>264</v>
      </c>
      <c r="FN364" s="74">
        <f>RANK(FD364,$FD$9:$FD$497,0)</f>
        <v>182</v>
      </c>
      <c r="FO364" s="84">
        <f>RANK(FE364,$FE$9:$FE$497,0)</f>
        <v>265</v>
      </c>
      <c r="FP364" s="73">
        <f>COUNTIFS($EV$9:$EV$497,"&gt;"&amp;EV364,$ES$9:$ES$497,ES364)+1</f>
        <v>11</v>
      </c>
      <c r="FQ364" s="74">
        <f>COUNTIFS($EW$9:$EW$497,"&gt;"&amp;EW364,$ES$9:$ES$497,ES364)+1</f>
        <v>14</v>
      </c>
      <c r="FR364" s="74">
        <f>COUNTIFS($EX$9:$EX$497,"&gt;"&amp;EX364,$ES$9:$ES$497,ES364)+1</f>
        <v>18</v>
      </c>
      <c r="FS364" s="74">
        <f>COUNTIFS($EY$9:$EY$497,"&gt;"&amp;EY364,$ES$9:$ES$497,ES364)+1</f>
        <v>5</v>
      </c>
      <c r="FT364" s="74">
        <f>COUNTIFS($EZ$9:$EZ$497,"&gt;"&amp;EZ364,$ES$9:$ES$497,ES364)+1</f>
        <v>12</v>
      </c>
      <c r="FU364" s="74">
        <f>COUNTIFS($FA$9:$FA$497,"&gt;"&amp;FA364,$ES$9:$ES$497,ES364)+1</f>
        <v>13</v>
      </c>
      <c r="FV364" s="74">
        <f>COUNTIFS($FB$9:$FB$497,"&gt;"&amp;FB364,$ES$9:$ES$497,ES364)+1</f>
        <v>11</v>
      </c>
      <c r="FW364" s="74">
        <f>COUNTIFS($FC$9:$FC$497,"&gt;"&amp;FC364,$ES$9:$ES$497,ES364)+1</f>
        <v>19</v>
      </c>
      <c r="FX364" s="74">
        <f>COUNTIFS($FD$9:$FD$497,"&gt;"&amp;FD364,$ES$9:$ES$497,ES364)+1</f>
        <v>11</v>
      </c>
      <c r="FY364" s="84">
        <f>COUNTIFS($FE$9:$FE$497,"&gt;"&amp;FE364,$ES$9:$ES$497,ES364)+1</f>
        <v>18</v>
      </c>
      <c r="FZ364" s="85">
        <f t="shared" si="843"/>
        <v>0.84</v>
      </c>
      <c r="GA364" s="86">
        <f t="shared" si="844"/>
        <v>0.71</v>
      </c>
      <c r="GB364" s="86">
        <f t="shared" si="845"/>
        <v>0.28000000000000003</v>
      </c>
      <c r="GC364" s="86">
        <f t="shared" si="846"/>
        <v>0.52</v>
      </c>
      <c r="GD364" s="86">
        <f t="shared" si="847"/>
        <v>0.41</v>
      </c>
      <c r="GE364" s="86">
        <f t="shared" si="848"/>
        <v>0.71</v>
      </c>
      <c r="GF364" s="86">
        <f t="shared" si="849"/>
        <v>0.37</v>
      </c>
      <c r="GG364" s="86">
        <f t="shared" si="850"/>
        <v>0.28999999999999998</v>
      </c>
      <c r="GH364" s="86">
        <f t="shared" si="851"/>
        <v>0.69</v>
      </c>
      <c r="GI364" s="87">
        <f t="shared" si="852"/>
        <v>0.56999999999999995</v>
      </c>
      <c r="GJ364" s="85">
        <f>ROUND(((FZ364-AVERAGE(FZ$9:FZ$497))/STDEVP(FZ$9:FZ$497)*10+50),2)</f>
        <v>45.07</v>
      </c>
      <c r="GK364" s="86">
        <f>ROUND(((GA364-AVERAGE(GA$9:GA$497))/STDEVP(GA$9:GA$497)*10+50),2)</f>
        <v>50.58</v>
      </c>
      <c r="GL364" s="86">
        <f>ROUND(((GB364-AVERAGE(GB$9:GB$497))/STDEVP(GB$9:GB$497)*10+50),2)</f>
        <v>38.619999999999997</v>
      </c>
      <c r="GM364" s="86">
        <f>ROUND(((GC364-AVERAGE(GC$9:GC$497))/STDEVP(GC$9:GC$497)*10+50),2)</f>
        <v>49.69</v>
      </c>
      <c r="GN364" s="86">
        <f>ROUND(((GD364-AVERAGE(GD$9:GD$497))/STDEVP(GD$9:GD$497)*10+50),2)</f>
        <v>50.61</v>
      </c>
      <c r="GO364" s="86">
        <f>ROUND(((GE364-AVERAGE(GE$9:GE$497))/STDEVP(GE$9:GE$497)*10+50),2)</f>
        <v>63.13</v>
      </c>
      <c r="GP364" s="86">
        <f>ROUND(((GF364-AVERAGE(GF$9:GF$497))/STDEVP(GF$9:GF$497)*10+50),2)</f>
        <v>41.66</v>
      </c>
      <c r="GQ364" s="86">
        <f>ROUND(((GG364-AVERAGE(GG$9:GG$497))/STDEVP(GG$9:GG$497)*10+50),2)</f>
        <v>39.33</v>
      </c>
      <c r="GR364" s="86">
        <f>ROUND(((GH364-AVERAGE(GH$9:GH$497))/STDEVP(GH$9:GH$497)*10+50),2)</f>
        <v>39.61</v>
      </c>
      <c r="GS364" s="87">
        <f>ROUND(((GI364-AVERAGE(GI$9:GI$497))/STDEVP(GI$9:GI$497)*10+50),2)</f>
        <v>36.479999999999997</v>
      </c>
      <c r="GT364" s="73">
        <f>RANK(GJ364,$GJ$9:$GJ$497,0)</f>
        <v>304</v>
      </c>
      <c r="GU364" s="74">
        <f>RANK(GK364,$GK$9:$GK$497,0)</f>
        <v>176</v>
      </c>
      <c r="GV364" s="74">
        <f>RANK(GL364,$GL$9:$GL$497,0)</f>
        <v>392</v>
      </c>
      <c r="GW364" s="74">
        <f>RANK(GM364,$GM$9:$GM$497,0)</f>
        <v>192</v>
      </c>
      <c r="GX364" s="74">
        <f>RANK(GN364,$GN$9:$GN$497,0)</f>
        <v>122</v>
      </c>
      <c r="GY364" s="74">
        <f>RANK(GO364,$GO$9:$GO$497,0)</f>
        <v>46</v>
      </c>
      <c r="GZ364" s="74">
        <f>RANK(GP364,$GP$9:$GP$497,0)</f>
        <v>332</v>
      </c>
      <c r="HA364" s="74">
        <f>RANK(GQ364,$GQ$9:$GQ$497,0)</f>
        <v>370</v>
      </c>
      <c r="HB364" s="74">
        <f>RANK(GR364,$GR$9:$GR$497,0)</f>
        <v>390</v>
      </c>
      <c r="HC364" s="84">
        <f>RANK(GS364,$GS$9:$GS$497,0)</f>
        <v>426</v>
      </c>
      <c r="HD364" s="85">
        <f>ROUND(AVERAGEIF($ES$9:$ES$497,$ES364,$FZ$9:$FZ$497),2)</f>
        <v>0.93</v>
      </c>
      <c r="HE364" s="86">
        <f>ROUND(AVERAGEIF($ES$9:$ES$497,$ES364,$GA$9:$GA$497),2)</f>
        <v>0.96</v>
      </c>
      <c r="HF364" s="86">
        <f>ROUND(AVERAGEIF($ES$9:$ES$497,$ES364,$GB$9:$GB$497),2)</f>
        <v>0.41</v>
      </c>
      <c r="HG364" s="86">
        <f>ROUND(AVERAGEIF($ES$9:$ES$497,$ES364,$GC$9:$GC$497),2)</f>
        <v>0.46</v>
      </c>
      <c r="HH364" s="86">
        <f>ROUND(AVERAGEIF($ES$9:$ES$497,$ES364,$GD$9:$GD$497),2)</f>
        <v>0.38</v>
      </c>
      <c r="HI364" s="86">
        <f>ROUND(AVERAGEIF($ES$9:$ES$497,$ES364,$GE$9:$GE$497),2)</f>
        <v>0.85</v>
      </c>
      <c r="HJ364" s="86">
        <f>ROUND(AVERAGEIF($ES$9:$ES$497,$ES364,$GF$9:$GF$497),2)</f>
        <v>0.44</v>
      </c>
      <c r="HK364" s="86">
        <f>ROUND(AVERAGEIF($ES$9:$ES$497,$ES364,$GG$9:$GG$497),2)</f>
        <v>0.42</v>
      </c>
      <c r="HL364" s="86">
        <f>ROUND(AVERAGEIF($ES$9:$ES$497,$ES364,$GH$9:$GH$497),2)</f>
        <v>0.8</v>
      </c>
      <c r="HM364" s="87">
        <f>ROUND(AVERAGEIF($ES$9:$ES$497,$ES364,$GI$9:$GI$497),2)</f>
        <v>0.84</v>
      </c>
      <c r="HN364" s="88">
        <f t="shared" si="853"/>
        <v>-9.000000000000008E-2</v>
      </c>
      <c r="HO364" s="89">
        <f t="shared" si="854"/>
        <v>-0.25</v>
      </c>
      <c r="HP364" s="89">
        <f t="shared" si="855"/>
        <v>-0.12999999999999995</v>
      </c>
      <c r="HQ364" s="89">
        <f t="shared" si="856"/>
        <v>0.06</v>
      </c>
      <c r="HR364" s="89">
        <f t="shared" si="857"/>
        <v>2.9999999999999971E-2</v>
      </c>
      <c r="HS364" s="89">
        <f t="shared" si="858"/>
        <v>-0.14000000000000001</v>
      </c>
      <c r="HT364" s="89">
        <f t="shared" si="859"/>
        <v>-7.0000000000000007E-2</v>
      </c>
      <c r="HU364" s="89">
        <f t="shared" si="860"/>
        <v>-0.13</v>
      </c>
      <c r="HV364" s="89">
        <f t="shared" si="861"/>
        <v>-0.1100000000000001</v>
      </c>
      <c r="HW364" s="90">
        <f t="shared" si="862"/>
        <v>-0.27</v>
      </c>
      <c r="HX364" s="73">
        <f>COUNTIFS($FZ$9:$FZ$497,"&gt;"&amp;FZ364,$ES$9:$ES$497,$ES364)+1</f>
        <v>44</v>
      </c>
      <c r="HY364" s="74">
        <f>COUNTIFS($GA$9:$GA$497,"&gt;"&amp;GA364,$ES$9:$ES$497,$ES364)+1</f>
        <v>61</v>
      </c>
      <c r="HZ364" s="74">
        <f>COUNTIFS($GB$9:$GB$497,"&gt;"&amp;GB364,$ES$9:$ES$497,$ES364)+1</f>
        <v>57</v>
      </c>
      <c r="IA364" s="74">
        <f>COUNTIFS($GC$9:$GC$497,"&gt;"&amp;GC364,$ES$9:$ES$497,$ES364)+1</f>
        <v>16</v>
      </c>
      <c r="IB364" s="74">
        <f>COUNTIFS($GD$9:$GD$497,"&gt;"&amp;GD364,$ES$9:$ES$497,$ES364)+1</f>
        <v>21</v>
      </c>
      <c r="IC364" s="74">
        <f>COUNTIFS($GE$9:$GE$497,"&gt;"&amp;GE364,$ES$9:$ES$497,$ES364)+1</f>
        <v>39</v>
      </c>
      <c r="ID364" s="74">
        <f>COUNTIFS($GF$9:$GF$497,"&gt;"&amp;GF364,$ES$9:$ES$497,$ES364)+1</f>
        <v>44</v>
      </c>
      <c r="IE364" s="74">
        <f>COUNTIFS($GG$9:$GG$497,"&gt;"&amp;GG364,$ES$9:$ES$497,$ES364)+1</f>
        <v>64</v>
      </c>
      <c r="IF364" s="74">
        <f>COUNTIFS($GH$9:$GH$497,"&gt;"&amp;GH364,$ES$9:$ES$497,$ES364)+1</f>
        <v>44</v>
      </c>
      <c r="IG364" s="84">
        <f>COUNTIFS($GI$9:$GI$497,"&gt;"&amp;GI364,$ES$9:$ES$497,$ES364)+1</f>
        <v>59</v>
      </c>
      <c r="IH364" s="148"/>
      <c r="II364" s="149"/>
      <c r="IJ364" s="149"/>
      <c r="IK364" s="149"/>
      <c r="IL364" s="149"/>
      <c r="IM364" s="150"/>
      <c r="IN364" s="151"/>
      <c r="IO364" s="152"/>
      <c r="IP364" s="153"/>
      <c r="IQ364" s="149"/>
      <c r="IR364" s="149"/>
      <c r="IS364" s="149"/>
      <c r="IT364" s="149"/>
      <c r="IU364" s="149"/>
      <c r="IV364" s="149"/>
      <c r="IW364" s="154"/>
      <c r="IX364" s="151"/>
      <c r="IY364" s="149"/>
      <c r="IZ364" s="149"/>
      <c r="JA364" s="149"/>
      <c r="JB364" s="149"/>
      <c r="JC364" s="149"/>
      <c r="JD364" s="149"/>
      <c r="JE364" s="155"/>
      <c r="JF364" s="153"/>
      <c r="JG364" s="149"/>
      <c r="JH364" s="149"/>
      <c r="JI364" s="149"/>
      <c r="JJ364" s="149"/>
      <c r="JK364" s="149"/>
      <c r="JL364" s="149"/>
      <c r="JM364" s="154"/>
      <c r="JN364" s="151"/>
      <c r="JO364" s="149"/>
      <c r="JP364" s="149"/>
      <c r="JQ364" s="149"/>
      <c r="JR364" s="149"/>
      <c r="JS364" s="149"/>
      <c r="JT364" s="149"/>
      <c r="JU364" s="149"/>
      <c r="JV364" s="149"/>
      <c r="JW364" s="149"/>
      <c r="JX364" s="149"/>
      <c r="JY364" s="149"/>
      <c r="JZ364" s="155"/>
      <c r="KA364" s="151"/>
      <c r="KB364" s="149"/>
      <c r="KC364" s="149"/>
      <c r="KD364" s="149"/>
      <c r="KE364" s="155"/>
      <c r="KF364" s="153"/>
      <c r="KG364" s="149"/>
      <c r="KH364" s="149"/>
      <c r="KI364" s="149"/>
      <c r="KJ364" s="149"/>
      <c r="KK364" s="156"/>
      <c r="KL364" s="149"/>
      <c r="KM364" s="149"/>
      <c r="KN364" s="149"/>
      <c r="KO364" s="149"/>
      <c r="KP364" s="149"/>
      <c r="KQ364" s="149"/>
      <c r="KR364" s="149"/>
      <c r="KS364" s="154"/>
      <c r="KT364" s="154"/>
      <c r="KU364" s="154"/>
      <c r="KV364" s="154"/>
      <c r="KW364" s="151"/>
      <c r="KX364" s="149"/>
      <c r="KY364" s="149"/>
      <c r="KZ364" s="149"/>
      <c r="LA364" s="149"/>
      <c r="LB364" s="149"/>
      <c r="LC364" s="154"/>
      <c r="LD364" s="151"/>
      <c r="LE364" s="152"/>
      <c r="LF364" s="157"/>
      <c r="LG364" s="158"/>
      <c r="LH364" s="151"/>
      <c r="LI364" s="149"/>
      <c r="LJ364" s="147"/>
      <c r="LK364" s="147"/>
      <c r="LL364" s="147"/>
      <c r="LM364" s="159"/>
      <c r="LN364" s="153"/>
      <c r="LO364" s="149"/>
      <c r="LP364" s="149"/>
      <c r="LQ364" s="149"/>
      <c r="LR364" s="154"/>
      <c r="LS364" s="151"/>
      <c r="LT364" s="149"/>
      <c r="LU364" s="149"/>
      <c r="LV364" s="149"/>
      <c r="LW364" s="149"/>
      <c r="LX364" s="149"/>
      <c r="LY364" s="149"/>
      <c r="LZ364" s="149"/>
      <c r="MA364" s="155"/>
      <c r="MB364" s="153"/>
      <c r="MC364" s="149"/>
      <c r="MD364" s="149"/>
      <c r="ME364" s="149"/>
      <c r="MF364" s="149"/>
      <c r="MG364" s="149"/>
      <c r="MH364" s="149"/>
      <c r="MI364" s="149"/>
      <c r="MJ364" s="149"/>
      <c r="MK364" s="149"/>
      <c r="ML364" s="149"/>
      <c r="MM364" s="149"/>
      <c r="MN364" s="156"/>
      <c r="MO364" s="156"/>
      <c r="MP364" s="154"/>
      <c r="MQ364" s="151"/>
      <c r="MR364" s="149"/>
      <c r="MS364" s="149"/>
      <c r="MT364" s="149"/>
      <c r="MU364" s="149"/>
      <c r="MV364" s="156"/>
      <c r="MW364" s="149"/>
      <c r="MX364" s="149"/>
      <c r="MY364" s="149"/>
      <c r="MZ364" s="149"/>
      <c r="NA364" s="149"/>
      <c r="NB364" s="149"/>
      <c r="NC364" s="149"/>
      <c r="ND364" s="154"/>
      <c r="NE364" s="154"/>
      <c r="NF364" s="154"/>
      <c r="NG364" s="154"/>
      <c r="NH364" s="151"/>
      <c r="NI364" s="149"/>
      <c r="NJ364" s="149"/>
      <c r="NK364" s="149"/>
      <c r="NL364" s="149"/>
      <c r="NM364" s="149"/>
      <c r="NN364" s="94"/>
      <c r="NO364" s="151"/>
      <c r="NP364" s="160">
        <v>0.05</v>
      </c>
      <c r="NQ364" s="198" t="s">
        <v>1388</v>
      </c>
      <c r="NR364" s="196" t="s">
        <v>1392</v>
      </c>
      <c r="NS364" s="199"/>
      <c r="NT364" s="199"/>
      <c r="NU364" s="145" t="s">
        <v>1312</v>
      </c>
      <c r="NV364" s="171">
        <v>44313</v>
      </c>
      <c r="NW364" s="102" t="s">
        <v>882</v>
      </c>
      <c r="NX364" s="136" t="s">
        <v>1393</v>
      </c>
      <c r="NY364" s="129" t="s">
        <v>2118</v>
      </c>
      <c r="NZ364" s="136" t="s">
        <v>1393</v>
      </c>
      <c r="OA364" s="137"/>
      <c r="OB364" s="137"/>
      <c r="OC364" s="137"/>
      <c r="OD364" s="108">
        <f t="shared" si="897"/>
        <v>72</v>
      </c>
      <c r="OE364" s="109">
        <v>6</v>
      </c>
      <c r="OF364" s="110">
        <f t="shared" si="898"/>
        <v>100</v>
      </c>
      <c r="OG364" s="109">
        <v>5</v>
      </c>
      <c r="OH364" s="111">
        <f>ROUND(AVERAGEIF($ES$9:$ES$497,$ES364,EV$9:EV$497),0)</f>
        <v>58</v>
      </c>
      <c r="OI364" s="112">
        <f>ROUND(AVERAGEIF($ES$9:$ES$497,$ES364,EW$9:EW$497),0)</f>
        <v>57</v>
      </c>
      <c r="OJ364" s="112">
        <f>ROUND(AVERAGEIF($ES$9:$ES$497,$ES364,EX$9:EX$497),0)</f>
        <v>24</v>
      </c>
      <c r="OK364" s="112">
        <f>ROUND(AVERAGEIF($ES$9:$ES$497,$ES364,EY$9:EY$497),0)</f>
        <v>29</v>
      </c>
      <c r="OL364" s="112">
        <f>ROUND(AVERAGEIF($ES$9:$ES$497,$ES364,EZ$9:EZ$497),0)</f>
        <v>25</v>
      </c>
      <c r="OM364" s="112">
        <f>ROUND(AVERAGEIF($ES$9:$ES$497,$ES364,FA$9:FA$497),0)</f>
        <v>51</v>
      </c>
      <c r="ON364" s="112">
        <f>ROUND(AVERAGEIF($ES$9:$ES$497,$ES364,FB$9:FB$497),0)</f>
        <v>27</v>
      </c>
      <c r="OO364" s="112">
        <f>ROUND(AVERAGEIF($ES$9:$ES$497,$ES364,FC$9:FC$497),0)</f>
        <v>25</v>
      </c>
      <c r="OP364" s="112">
        <f>ROUND(AVERAGEIF($ES$9:$ES$497,$ES364,FD$9:FD$497),0)</f>
        <v>49</v>
      </c>
      <c r="OQ364" s="113">
        <f>ROUND(AVERAGEIF($ES$9:$ES$497,$ES364,FE$9:FE$497),0)</f>
        <v>49</v>
      </c>
      <c r="OR364" s="114">
        <f>ROUND(EV364/MAX(EV$9:EV$497)*100,0)</f>
        <v>52</v>
      </c>
      <c r="OS364" s="115">
        <f>ROUND(EW364/MAX(EW$9:EW$497)*100,0)</f>
        <v>62</v>
      </c>
      <c r="OT364" s="115">
        <f>ROUND(EX364/MAX(EX$9:EX$497)*100,0)</f>
        <v>26</v>
      </c>
      <c r="OU364" s="115">
        <f>ROUND(EY364/MAX(EY$9:EY$497)*100,0)</f>
        <v>39</v>
      </c>
      <c r="OV364" s="115">
        <f>ROUND(EZ364/MAX(EZ$9:EZ$497)*100,0)</f>
        <v>37</v>
      </c>
      <c r="OW364" s="115">
        <f>ROUND(FA364/MAX(FA$9:FA$497)*100,0)</f>
        <v>70</v>
      </c>
      <c r="OX364" s="115">
        <f>ROUND(FB364/MAX(FB$9:FB$497)*100,0)</f>
        <v>31</v>
      </c>
      <c r="OY364" s="116">
        <f>ROUND(FC364/MAX(FC$9:FC$497)*100,0)</f>
        <v>22</v>
      </c>
      <c r="OZ364" s="115">
        <f>ROUND(FD364/MAX(FD$9:FD$497)*100,0)</f>
        <v>52</v>
      </c>
      <c r="PA364" s="117">
        <f>ROUND(FE364/MAX(FE$9:FE$497)*100,0)</f>
        <v>26</v>
      </c>
      <c r="PB364" s="118">
        <f t="shared" si="863"/>
        <v>429</v>
      </c>
      <c r="PC364" s="115">
        <f t="shared" si="864"/>
        <v>462</v>
      </c>
      <c r="PD364" s="115">
        <f t="shared" si="865"/>
        <v>540</v>
      </c>
      <c r="PE364" s="115">
        <f t="shared" si="866"/>
        <v>473</v>
      </c>
      <c r="PF364" s="115">
        <f t="shared" si="867"/>
        <v>568</v>
      </c>
      <c r="PG364" s="119">
        <f t="shared" si="868"/>
        <v>547</v>
      </c>
      <c r="PH364" s="118">
        <f>ROUND(PB364/MAX(PB$9:PB$497)*100,0)</f>
        <v>51</v>
      </c>
      <c r="PI364" s="115">
        <f>ROUND(PC364/MAX(PC$9:PC$497)*100,0)</f>
        <v>55</v>
      </c>
      <c r="PJ364" s="115">
        <f>ROUND(PD364/MAX(PD$9:PD$497)*100,0)</f>
        <v>57</v>
      </c>
      <c r="PK364" s="115">
        <f>ROUND(PE364/MAX(PE$9:PE$497)*100,0)</f>
        <v>47</v>
      </c>
      <c r="PL364" s="115">
        <f>ROUND(PF364/MAX(PF$9:PF$497)*100,0)</f>
        <v>80</v>
      </c>
      <c r="PM364" s="119">
        <f>ROUND(PG364/MAX(PG$9:PG$497)*100,0)</f>
        <v>80</v>
      </c>
      <c r="PN364" s="118">
        <f>RANK(PH364,PH$9:PH$497,0)</f>
        <v>173</v>
      </c>
      <c r="PO364" s="115">
        <f>RANK(PI364,PI$9:PI$497,0)</f>
        <v>104</v>
      </c>
      <c r="PP364" s="115">
        <f>RANK(PJ364,PJ$9:PJ$497,0)</f>
        <v>154</v>
      </c>
      <c r="PQ364" s="115">
        <f>RANK(PK364,PK$9:PK$497,0)</f>
        <v>189</v>
      </c>
      <c r="PR364" s="115">
        <f>RANK(PL364,PL$9:PL$497,0)</f>
        <v>34</v>
      </c>
      <c r="PS364" s="119">
        <f>RANK(PM364,PM$9:PM$497,0)</f>
        <v>13</v>
      </c>
      <c r="PT364" s="120">
        <f>ROUND(FZ364/MAX(FZ$9:FZ$497)*100,0)</f>
        <v>46</v>
      </c>
      <c r="PU364" s="115">
        <f>ROUND(GA364/MAX(GA$9:GA$497)*100,0)</f>
        <v>40</v>
      </c>
      <c r="PV364" s="115">
        <f>ROUND(GB364/MAX(GB$9:GB$497)*100,0)</f>
        <v>20</v>
      </c>
      <c r="PW364" s="115">
        <f>ROUND(GC364/MAX(GC$9:GC$497)*100,0)</f>
        <v>41</v>
      </c>
      <c r="PX364" s="115">
        <f>ROUND(GD364/MAX(GD$9:GD$497)*100,0)</f>
        <v>23</v>
      </c>
      <c r="PY364" s="115">
        <f>ROUND(GE364/MAX(GE$9:GE$497)*100,0)</f>
        <v>43</v>
      </c>
      <c r="PZ364" s="115">
        <f>ROUND(GF364/MAX(GF$9:GF$497)*100,0)</f>
        <v>17</v>
      </c>
      <c r="QA364" s="116">
        <f>ROUND(GG364/MAX(GG$9:GG$497)*100,0)</f>
        <v>16</v>
      </c>
      <c r="QB364" s="115">
        <f>ROUND(GH364/MAX(GH$9:GH$497)*100,0)</f>
        <v>31</v>
      </c>
      <c r="QC364" s="121">
        <f>ROUND(GI364/MAX(GI$9:GI$497)*100,0)</f>
        <v>18</v>
      </c>
      <c r="QD364" s="120">
        <f>ROUND(AVERAGEIF($ES$9:$ES$497,$ES364,PT$9:PT$497),0)</f>
        <v>51</v>
      </c>
      <c r="QE364" s="120">
        <f>ROUND(AVERAGEIF($ES$9:$ES$497,$ES364,PU$9:PU$497),0)</f>
        <v>54</v>
      </c>
      <c r="QF364" s="120">
        <f>ROUND(AVERAGEIF($ES$9:$ES$497,$ES364,PV$9:PV$497),0)</f>
        <v>30</v>
      </c>
      <c r="QG364" s="120">
        <f>ROUND(AVERAGEIF($ES$9:$ES$497,$ES364,PW$9:PW$497),0)</f>
        <v>36</v>
      </c>
      <c r="QH364" s="120">
        <f>ROUND(AVERAGEIF($ES$9:$ES$497,$ES364,PX$9:PX$497),0)</f>
        <v>21</v>
      </c>
      <c r="QI364" s="120">
        <f>ROUND(AVERAGEIF($ES$9:$ES$497,$ES364,PY$9:PY$497),0)</f>
        <v>51</v>
      </c>
      <c r="QJ364" s="120">
        <f>ROUND(AVERAGEIF($ES$9:$ES$497,$ES364,PZ$9:PZ$497),0)</f>
        <v>21</v>
      </c>
      <c r="QK364" s="120">
        <f>ROUND(AVERAGEIF($ES$9:$ES$497,$ES364,QA$9:QA$497),0)</f>
        <v>23</v>
      </c>
      <c r="QL364" s="120">
        <f>ROUND(AVERAGEIF($ES$9:$ES$497,$ES364,QB$9:QB$497),0)</f>
        <v>35</v>
      </c>
      <c r="QM364" s="120">
        <f>ROUND(AVERAGEIF($ES$9:$ES$497,$ES364,QC$9:QC$497),0)</f>
        <v>27</v>
      </c>
      <c r="QN364" s="114">
        <f t="shared" si="869"/>
        <v>343</v>
      </c>
      <c r="QO364" s="115">
        <f t="shared" si="870"/>
        <v>355</v>
      </c>
      <c r="QP364" s="115">
        <f t="shared" si="871"/>
        <v>435</v>
      </c>
      <c r="QQ364" s="115">
        <f t="shared" si="872"/>
        <v>391</v>
      </c>
      <c r="QR364" s="115">
        <f t="shared" si="873"/>
        <v>531</v>
      </c>
      <c r="QS364" s="119">
        <f t="shared" si="874"/>
        <v>443</v>
      </c>
      <c r="QT364" s="114">
        <f>ROUND((QN364-MIN(QN$9:QN$497))/(MAX(QN$9:QN$497)-MIN(QN$9:QN$497))*100,0)</f>
        <v>18</v>
      </c>
      <c r="QU364" s="115">
        <f>ROUND((QO364-MIN(QO$9:QO$497))/(MAX(QO$9:QO$497)-MIN(QO$9:QO$497))*100,0)</f>
        <v>21</v>
      </c>
      <c r="QV364" s="115">
        <f>ROUND((QP364-MIN(QP$9:QP$497))/(MAX(QP$9:QP$497)-MIN(QP$9:QP$497))*100,0)</f>
        <v>12</v>
      </c>
      <c r="QW364" s="115">
        <f>ROUND((QQ364-MIN(QQ$9:QQ$497))/(MAX(QQ$9:QQ$497)-MIN(QQ$9:QQ$497))*100,0)</f>
        <v>13</v>
      </c>
      <c r="QX364" s="115">
        <f>ROUND((QR364-MIN(QR$9:QR$497))/(MAX(QR$9:QR$497)-MIN(QR$9:QR$497))*100,0)</f>
        <v>50</v>
      </c>
      <c r="QY364" s="115">
        <f>ROUND((QS364-MIN(QS$9:QS$497))/(MAX(QS$9:QS$497)-MIN(QS$9:QS$497))*100,0)</f>
        <v>54</v>
      </c>
      <c r="QZ364" s="114">
        <f>RANK(QN364,QN$9:QN$497,0)</f>
        <v>406</v>
      </c>
      <c r="RA364" s="115">
        <f>RANK(QO364,QO$9:QO$497,0)</f>
        <v>257</v>
      </c>
      <c r="RB364" s="115">
        <f>RANK(QP364,QP$9:QP$497,0)</f>
        <v>407</v>
      </c>
      <c r="RC364" s="115">
        <f>RANK(QQ364,QQ$9:QQ$497,0)</f>
        <v>417</v>
      </c>
      <c r="RD364" s="115">
        <f>RANK(QR364,QR$9:QR$497,0)</f>
        <v>179</v>
      </c>
      <c r="RE364" s="115">
        <f>RANK(QS364,QS$9:QS$497,0)</f>
        <v>95</v>
      </c>
      <c r="RF364" s="122"/>
      <c r="RG364" s="115">
        <f>($RH$3*(IH364+IJ364)*100*100/MAX(EX$9:EX$497)*$RO$3) +($RH$3*(II364+IJ364)*100*100/MAX(EX$9:EX$497)*$RO$4) + ($RH$3*IK364*100*100/MAX(EX$9:EX$497)*0.098)</f>
        <v>0</v>
      </c>
      <c r="RH364" s="115">
        <f>($RH$4*IL364*100*100/MAX(EZ$9:EZ$497))*$RQ$3</f>
        <v>0</v>
      </c>
      <c r="RI364" s="115">
        <f>($RH$3*IM364*100*100/MAX(EY$9:EY$497))*$RQ$4</f>
        <v>0</v>
      </c>
      <c r="RJ364" s="115">
        <f>($RH$3*IN364*100*100/MAX(EX$9:EX$497))</f>
        <v>0</v>
      </c>
      <c r="RK364" s="115">
        <f>($RH$4*IO364*100*100/MAX(EZ$9:EZ$497))*$RQ$3</f>
        <v>0</v>
      </c>
      <c r="RL364" s="115">
        <f>(($RL$4*IP364*100*((100/MAX(EX$9:EX$497)+100/MAX(EZ$9:EZ$497))/2))+($RL$4*IQ364*100*((100/MAX(EX$9:EX$497)+100/MAX(EZ$9:EZ$497))/2))+($RL$4*IR364*100*((100/MAX(EX$9:EX$497)+100/MAX(EZ$9:EZ$497))/2))+($RL$4*IS364*100*((100/MAX(EX$9:EX$497)+100/MAX(EZ$9:EZ$497))/2))+($RL$4*IT364*100*((100/MAX(EX$9:EX$497)+100/MAX(EZ$9:EZ$497))/2))+($RL$4*IU364*100*((100/MAX(EX$9:EX$497)+100/MAX(EZ$9:EZ$497))/2))+($RL$4*IV364*100*((100/MAX(EX$9:EX$497)+100/MAX(EZ$9:EZ$497))/2))+($RL$4*IW364*100*((100/MAX(EX$9:EX$497)+100/MAX(EZ$9:EZ$497))/2)))*$RS$3</f>
        <v>0</v>
      </c>
      <c r="RM364" s="115">
        <f>(($RH$3*IX364*100*100/MAX(EX$9:EX$497))+($RH$3*IY364*100*100/MAX(EX$9:EX$497))+($RH$3*IZ364*100*100/MAX(EX$9:EX$497))+($RH$3*JA364*100*100/MAX(EX$9:EX$497))+($RH$3*JB364*100*100/MAX(EX$9:EX$497))+($RH$3*JC364*100*100/MAX(EX$9:EX$497))+($RH$3*JD364*100*100/MAX(EX$9:EX$497))+($RH$3*JE364*100*100/MAX(EX$9:EX$497)))*$RS$4</f>
        <v>0</v>
      </c>
      <c r="RN364" s="115">
        <f>(($RH$4*JF364*100*100/MAX(EZ$9:EZ$497)) + ($RH$4*JG364*100*100/MAX(EZ$9:EZ$497)) + ($RH$4*JH364*100*100/MAX(EZ$9:EZ$497)) + ($RH$4*JI364*100*100/MAX(EZ$9:EZ$497)) + ($RH$4*JJ364*100*100/MAX(EZ$9:EZ$497)) + ($RH$4*JK364*100*100/MAX(EZ$9:EZ$497)) + ($RH$4*JL364*100*100/MAX(EZ$9:EZ$497)) + ($RH$4*JM364*100*100/MAX(EZ$9:EZ$497)))*$RU$3</f>
        <v>0</v>
      </c>
      <c r="RO364" s="115">
        <f>(($RL$4*JN364*100*((100/MAX(EX$9:EX$497)+100/MAX(EZ$9:EZ$497))/2))+($RL$4*JO364*100*((100/MAX(EX$9:EX$497)+100/MAX(EZ$9:EZ$497))/2))+($RL$4*JP364*100*((100/MAX(EX$9:EX$497)+100/MAX(EZ$9:EZ$497))/2))+($RL$4*JQ364*100*((100/MAX(EX$9:EX$497)+100/MAX(EZ$9:EZ$497))/2))+($RL$4*JR364*100*((100/MAX(EX$9:EX$497)+100/MAX(EZ$9:EZ$497))/2))+($RL$4*JS364*100*((100/MAX(EX$9:EX$497)+100/MAX(EZ$9:EZ$497))/2))+($RL$4*JT364*100*((100/MAX(EX$9:EX$497)+100/MAX(EZ$9:EZ$497))/2))+($RL$4*JU364*100*((100/MAX(EX$9:EX$497)+100/MAX(EZ$9:EZ$497))/2))+($RL$4*JV364*100*((100/MAX(EX$9:EX$497)+100/MAX(EZ$9:EZ$497))/2))+($RL$4*JW364*100*((100/MAX(EX$9:EX$497)+100/MAX(EZ$9:EZ$497))/2))+($RL$4*JX364*100*((100/MAX(EX$9:EX$497)+100/MAX(EZ$9:EZ$497))/2))+($RL$4*JY364*100*((100/MAX(EX$9:EX$497)+100/MAX(EZ$9:EZ$497))/2))+($RL$4*JZ364*100*((100/MAX(EX$9:EX$497)+100/MAX(EZ$9:EZ$497))/2)))*$RW$3/2</f>
        <v>0</v>
      </c>
      <c r="RP364" s="119">
        <f>($RJ$3*KA364*100*100/MAX(FA$9:FA$497)) + ($RJ$3*KB364*100*100/MAX(FA$9:FA$497)/2) + ($RJ$3*KC364*100*100/MAX(FA$9:FA$497)/2) + ($RJ$3*KD364*100*100/MAX(FA$9:FA$497)/4) + ($RJ$3*KE364*100*100/MAX(FA$9:FA$497)/4)</f>
        <v>0</v>
      </c>
      <c r="RQ364" s="118">
        <f>($RL$4*KF364*100*((100/MAX(EX$9:EX$497)+100/MAX(EZ$9:EZ$497)))) * ($RO$3/2) + (($RL$4*KG364*100*((100/MAX(EX$9:EX$497)+100/MAX(EZ$9:EZ$497))))+($RL$4*KH364*100*((100/MAX(EX$9:EX$497)+100/MAX(EZ$9:EZ$497))))+($RL$4*KI364*100*((100/MAX(EX$9:EX$497)+100/MAX(EZ$9:EZ$497))))+($RL$4*KJ364*100*((100/MAX(EX$9:EX$497)+100/MAX(EZ$9:EZ$497))))+($RL$4*KK364*100*((100/MAX(EX$9:EX$497)+100/MAX(EZ$9:EZ$497))))+($RL$4*KL364*100*((100/MAX(EX$9:EX$497)+100/MAX(EZ$9:EZ$497))))+($RL$4*KM364*100*((100/MAX(EX$9:EX$497)+100/MAX(EZ$9:EZ$497))))+($RL$4*KN364*100*((100/MAX(EX$9:EX$497)+100/MAX(EZ$9:EZ$497))))+($RL$4*KO364*100*((100/MAX(EX$9:EX$497)+100/MAX(EZ$9:EZ$497))))+($RL$4*KP364*100*((100/MAX(EX$9:EX$497)+100/MAX(EZ$9:EZ$497))))+($RL$4*KQ364*100*((100/MAX(EX$9:EX$497)+100/MAX(EZ$9:EZ$497))))+($RL$4*KR364*100*((100/MAX(EX$9:EX$497)+100/MAX(EZ$9:EZ$497))))+($RL$4*KS364*100*((100/MAX(EX$9:EX$497)+100/MAX(EZ$9:EZ$497))))+($RL$4*KV364*100*((100/MAX(EX$9:EX$497)+100/MAX(EZ$9:EZ$497))))) * (($RO$3+$RO$4)/6)</f>
        <v>0</v>
      </c>
      <c r="RR364" s="115">
        <f>(($RL$4*KW364*100*((100/MAX(EX$9:EX$497)+100/MAX(EZ$9:EZ$497))))) * ($RO$3/2) + (($RL$4*KX364*100*((100/MAX(EX$9:EX$497)+100/MAX(EZ$9:EZ$497))))+($RL$4*KY364*100*((100/MAX(EX$9:EX$497)+100/MAX(EZ$9:EZ$497))))+($RL$4*KZ364*100*((100/MAX(EX$9:EX$497)+100/MAX(EZ$9:EZ$497))))+($RL$4*LA364*100*((100/MAX(EX$9:EX$497)+100/MAX(EZ$9:EZ$497))))+($RL$4*LB364*100*((100/MAX(EX$9:EX$497)+100/MAX(EZ$9:EZ$497))))+($RL$4*LC364*100*((100/MAX(EX$9:EX$497)+100/MAX(EZ$9:EZ$497))))) * (($RO$3+$RO$4)/6)</f>
        <v>0</v>
      </c>
      <c r="RS364" s="119">
        <f>(($RL$4*LD364*100*((100/MAX(EX$9:EX$497)+100/MAX(EZ$9:EZ$497))))+($RL$4*LE364*100*((100/MAX(EX$9:EX$497)+100/MAX(EZ$9:EZ$497))))) * (($RO$3+$RO$4)/6)</f>
        <v>0</v>
      </c>
      <c r="RT364" s="118">
        <f>($RJ$4*LH364*100*(100/MAX(EV$9:EV$497)))+($RJ$4*LI364*100*(100/MAX(EV$9:EV$497)))</f>
        <v>0</v>
      </c>
      <c r="RU364" s="119">
        <f>($RJ$4*LJ364*(100/MAX(EV$9:EV$497)))/2 + ($RL$3*LK364*(100/MAX(EW$9:EW$497))) + ($RJ$4*LL364*(100/MAX(EV$9:EV$497)))/4 + ($RL$3*LM364*(100/MAX(EW$9:EW$497)))</f>
        <v>0</v>
      </c>
      <c r="RV364" s="118">
        <f>($RJ$4*LN364*100*100/MAX(EV$9:EV$497)/2)+($RJ$4*LO364*100*100/MAX(EV$9:EV$497)/2)+($RJ$4*LP364*100*100/MAX(EV$9:EV$497))+($RJ$4*LQ364*100*100/MAX(EV$9:EV$497))+($RJ$4*LR364*100*100/MAX(EV$9:EV$497))</f>
        <v>0</v>
      </c>
      <c r="RW364" s="115">
        <f>($RJ$4*LS364*100*100/MAX(EV$9:EV$497)) + (($RJ$4*LT364*100*100/MAX(EV$9:EV$497))+($RJ$4*LU364*100*100/MAX(EV$9:EV$497))+($RJ$4*LV364*100*100/MAX(EV$9:EV$497))+($RJ$4*LW364*100*100/MAX(EV$9:EV$497))+($RJ$4*LX364*100*100/MAX(EV$9:EV$497))+($RJ$4*LY364*100*100/MAX(EV$9:EV$497))+($RJ$4*LZ364*100*100/MAX(EV$9:EV$497))+($RJ$4*MA364*100*100/MAX(EV$9:EV$497)))/2</f>
        <v>0</v>
      </c>
      <c r="RX364" s="119">
        <f>($RJ$4*MB364*100*100/MAX(EV$9:EV$497))+($RJ$4*MC364*100*100/MAX(EV$9:EV$497))+($RJ$4*MD364*100*100/MAX(EV$9:EV$497))+($RJ$4*ME364*100*100/MAX(EV$9:EV$497))+($RJ$4*MF364*100*100/MAX(EV$9:EV$497))+($RJ$4*MG364*100*100/MAX(EV$9:EV$497))+($RJ$4*MH364*100*100/MAX(EV$9:EV$497))+($RJ$4*MI364*100*100/MAX(EV$9:EV$497))+($RJ$4*MJ364*100*100/MAX(EV$9:EV$497))+($RJ$4*MK364*100*100/MAX(EV$9:EV$497))+($RJ$4*ML364*100*100/MAX(EV$9:EV$497))+($RJ$4*MM364*100*100/MAX(EV$9:EV$497))+($RJ$4*MN364*100*100/MAX(EV$9:EV$497))</f>
        <v>0</v>
      </c>
      <c r="RY364" s="118">
        <f>($RJ$4*MQ364*100*100/MAX(EV$9:EV$497))/2 + (($RJ$4*MR364*100*100/MAX(EV$9:EV$497))+($RJ$4*MS364*100*100/MAX(EV$9:EV$497))+($RJ$4*MT364*100*100/MAX(EV$9:EV$497))+($RJ$4*MU364*100*100/MAX(EV$9:EV$497))+($RJ$4*MV364*100*100/MAX(EV$9:EV$497))+($RJ$4*MW364*100*100/MAX(EV$9:EV$497))+($RJ$4*MX364*100*100/MAX(EV$9:EV$497))+($RJ$4*MY364*100*100/MAX(EV$9:EV$497))+($RJ$4*MZ364*100*100/MAX(EV$9:EV$497))+($RJ$4*NA364*100*100/MAX(EV$9:EV$497))+($RJ$4*NB364*100*100/MAX(EV$9:EV$497))+($RJ$4*NC364*100*100/MAX(EV$9:EV$497))+($RJ$4*ND364*100*100/MAX(EV$9:EV$497))+($RJ$4*NG364*100*100/MAX(EV$9:EV$497)))/4</f>
        <v>0</v>
      </c>
      <c r="RZ364" s="115">
        <f>($RJ$4*NH364*100*100/MAX(EV$9:EV$497))/2 + (($RJ$4*NI364*100*100/MAX(EV$9:EV$497))+($RJ$4*NJ364*100*100/MAX(EV$9:EV$497))+($RJ$4*NK364*100*100/MAX(EV$9:EV$497))+($RJ$4*NL364*100*100/MAX(EV$9:EV$497))+($RJ$4*NM364*100*100/MAX(EV$9:EV$497))+($RJ$4*NN364*100*100/MAX(EV$9:EV$497)))/4</f>
        <v>0</v>
      </c>
      <c r="SA364" s="117">
        <f>(($RJ$4*NO364*100*100/MAX(EV$9:EV$497))+($RJ$4*NP364*100*100/MAX(EV$9:EV$497)))/4</f>
        <v>2.106741573033708</v>
      </c>
      <c r="SB364" s="118">
        <f t="shared" si="875"/>
        <v>2.106741573033708</v>
      </c>
      <c r="SC364" s="115">
        <f t="shared" si="876"/>
        <v>0.4213483146067416</v>
      </c>
      <c r="SD364" s="115">
        <f t="shared" si="877"/>
        <v>0.526685393258427</v>
      </c>
      <c r="SE364" s="115">
        <f t="shared" si="878"/>
        <v>0.4213483146067416</v>
      </c>
      <c r="SF364" s="115">
        <f t="shared" si="879"/>
        <v>0.526685393258427</v>
      </c>
      <c r="SG364" s="115">
        <f t="shared" si="880"/>
        <v>2.106741573033708</v>
      </c>
      <c r="SH364" s="115">
        <f>ROUND(SB364/MAX(SB$9:SB$497)*100,0)</f>
        <v>3</v>
      </c>
      <c r="SI364" s="115">
        <f>ROUND(SC364/MAX(SC$9:SC$497)*100,0)</f>
        <v>1</v>
      </c>
      <c r="SJ364" s="115">
        <f>ROUND(SD364/MAX(SD$9:SD$497)*100,0)</f>
        <v>1</v>
      </c>
      <c r="SK364" s="115">
        <f>ROUND(SE364/MAX(SE$9:SE$497)*100,0)</f>
        <v>0</v>
      </c>
      <c r="SL364" s="115">
        <f>ROUND(SF364/MAX(SF$9:SF$497)*100,0)</f>
        <v>1</v>
      </c>
      <c r="SM364" s="121">
        <f>ROUND(SG364/MAX(SG$9:SG$497)*100,0)</f>
        <v>2</v>
      </c>
      <c r="SN364" s="115">
        <f>ROUND(AVERAGEIF($ES$9:$ES$497,$ES364,SH$9:SH$497),0)</f>
        <v>29</v>
      </c>
      <c r="SO364" s="115">
        <f>ROUND(AVERAGEIF($ES$9:$ES$497,$ES364,SI$9:SI$497),0)</f>
        <v>3</v>
      </c>
      <c r="SP364" s="115">
        <f>ROUND(AVERAGEIF($ES$9:$ES$497,$ES364,SJ$9:SJ$497),0)</f>
        <v>5</v>
      </c>
      <c r="SQ364" s="115">
        <f>ROUND(AVERAGEIF($ES$9:$ES$497,$ES364,SK$9:SK$497),0)</f>
        <v>2</v>
      </c>
      <c r="SR364" s="115">
        <f>ROUND(AVERAGEIF($ES$9:$ES$497,$ES364,SL$9:SL$497),0)</f>
        <v>4</v>
      </c>
      <c r="SS364" s="121">
        <f>ROUND(AVERAGEIF($ES$9:$ES$497,$ES364,SM$9:SM$497),0)</f>
        <v>36</v>
      </c>
      <c r="ST364" s="114">
        <f>RANK(SB364,SB$9:SB$497,0)</f>
        <v>286</v>
      </c>
      <c r="SU364" s="115">
        <f>RANK(SC364,SC$9:SC$497,0)</f>
        <v>269</v>
      </c>
      <c r="SV364" s="115">
        <f>RANK(SD364,SD$9:SD$497,0)</f>
        <v>265</v>
      </c>
      <c r="SW364" s="115">
        <f>RANK(SE364,SE$9:SE$497,0)</f>
        <v>269</v>
      </c>
      <c r="SX364" s="115">
        <f>RANK(SF364,SF$9:SF$497,0)</f>
        <v>253</v>
      </c>
      <c r="SY364" s="115">
        <f>RANK(SG364,SG$9:SG$497,0)</f>
        <v>237</v>
      </c>
      <c r="SZ364" s="115">
        <f>COUNTIFS(SB$9:SB$497,"&gt;"&amp;SB364,$ES$9:$ES$497,$ES364)+1</f>
        <v>38</v>
      </c>
      <c r="TA364" s="115">
        <f>COUNTIFS(SC$9:SC$497,"&gt;"&amp;SC364,$ES$9:$ES$497,$ES364)+1</f>
        <v>30</v>
      </c>
      <c r="TB364" s="115">
        <f>COUNTIFS(SD$9:SD$497,"&gt;"&amp;SD364,$ES$9:$ES$497,$ES364)+1</f>
        <v>33</v>
      </c>
      <c r="TC364" s="115">
        <f>COUNTIFS(SE$9:SE$497,"&gt;"&amp;SE364,$ES$9:$ES$497,$ES364)+1</f>
        <v>30</v>
      </c>
      <c r="TD364" s="115">
        <f>COUNTIFS(SF$9:SF$497,"&gt;"&amp;SF364,$ES$9:$ES$497,$ES364)+1</f>
        <v>30</v>
      </c>
      <c r="TE364" s="117">
        <f>COUNTIFS(SG$9:SG$497,"&gt;"&amp;SG364,$ES$9:$ES$497,$ES364)+1</f>
        <v>38</v>
      </c>
      <c r="TF364" s="118">
        <f t="shared" si="881"/>
        <v>83</v>
      </c>
      <c r="TG364" s="115">
        <f t="shared" si="882"/>
        <v>52</v>
      </c>
      <c r="TH364" s="115">
        <f t="shared" si="883"/>
        <v>56</v>
      </c>
      <c r="TI364" s="115">
        <f t="shared" si="884"/>
        <v>57</v>
      </c>
      <c r="TJ364" s="115">
        <f t="shared" si="885"/>
        <v>48</v>
      </c>
      <c r="TK364" s="115">
        <f t="shared" si="886"/>
        <v>82</v>
      </c>
      <c r="TL364" s="117">
        <f t="shared" si="887"/>
        <v>82</v>
      </c>
      <c r="TM364" s="118">
        <f>ROUND(TF364/MAX(TF$9:TF$497)*100,0)</f>
        <v>46</v>
      </c>
      <c r="TN364" s="115">
        <f>ROUND(TG364/MAX(TG$9:TG$497)*100,0)</f>
        <v>29</v>
      </c>
      <c r="TO364" s="115">
        <f>ROUND(TH364/MAX(TH$9:TH$497)*100,0)</f>
        <v>31</v>
      </c>
      <c r="TP364" s="115">
        <f>ROUND(TI364/MAX(TI$9:TI$497)*100,0)</f>
        <v>31</v>
      </c>
      <c r="TQ364" s="115">
        <f>ROUND(TJ364/MAX(TJ$9:TJ$497)*100,0)</f>
        <v>24</v>
      </c>
      <c r="TR364" s="115">
        <f>ROUND(TK364/MAX(TK$9:TK$497)*100,0)</f>
        <v>42</v>
      </c>
      <c r="TS364" s="119">
        <f>ROUND(TL364/MAX(TL$9:TL$497)*100,0)</f>
        <v>42</v>
      </c>
      <c r="TT364" s="120">
        <f>RANK(TM364,TM$9:TM$497,0)</f>
        <v>184</v>
      </c>
      <c r="TU364" s="115">
        <f>RANK(TN364,TN$9:TN$497,0)</f>
        <v>218</v>
      </c>
      <c r="TV364" s="115">
        <f>RANK(TO364,TO$9:TO$497,0)</f>
        <v>132</v>
      </c>
      <c r="TW364" s="115">
        <f>RANK(TP364,TP$9:TP$497,0)</f>
        <v>212</v>
      </c>
      <c r="TX364" s="115">
        <f>RANK(TQ364,TQ$9:TQ$497,0)</f>
        <v>214</v>
      </c>
      <c r="TY364" s="115">
        <f>RANK(TR364,TR$9:TR$497,0)</f>
        <v>73</v>
      </c>
      <c r="TZ364" s="121">
        <f>RANK(TS364,TS$9:TS$497,0)</f>
        <v>55</v>
      </c>
      <c r="UA364" s="132"/>
      <c r="UB364" s="7" t="s">
        <v>1</v>
      </c>
    </row>
    <row r="365" spans="1:548" x14ac:dyDescent="0.15">
      <c r="A365" s="142">
        <v>357</v>
      </c>
      <c r="B365" s="200" t="s">
        <v>1392</v>
      </c>
      <c r="C365" s="143"/>
      <c r="D365" s="143"/>
      <c r="E365" s="64" t="s">
        <v>518</v>
      </c>
      <c r="F365" s="65">
        <v>113</v>
      </c>
      <c r="G365" s="65" t="s">
        <v>519</v>
      </c>
      <c r="H365" s="144"/>
      <c r="I365" s="66" t="s">
        <v>521</v>
      </c>
      <c r="J365" s="67" t="s">
        <v>521</v>
      </c>
      <c r="K365" s="67" t="s">
        <v>521</v>
      </c>
      <c r="L365" s="67" t="s">
        <v>521</v>
      </c>
      <c r="M365" s="67" t="s">
        <v>521</v>
      </c>
      <c r="N365" s="67" t="s">
        <v>521</v>
      </c>
      <c r="O365" s="67" t="s">
        <v>521</v>
      </c>
      <c r="P365" s="67" t="s">
        <v>521</v>
      </c>
      <c r="Q365" s="67" t="s">
        <v>521</v>
      </c>
      <c r="R365" s="68" t="s">
        <v>521</v>
      </c>
      <c r="S365" s="69" t="s">
        <v>521</v>
      </c>
      <c r="T365" s="67" t="s">
        <v>521</v>
      </c>
      <c r="U365" s="67" t="s">
        <v>521</v>
      </c>
      <c r="V365" s="67" t="s">
        <v>521</v>
      </c>
      <c r="W365" s="67" t="s">
        <v>521</v>
      </c>
      <c r="X365" s="67" t="s">
        <v>521</v>
      </c>
      <c r="Y365" s="67" t="s">
        <v>521</v>
      </c>
      <c r="Z365" s="67" t="s">
        <v>521</v>
      </c>
      <c r="AA365" s="67" t="s">
        <v>521</v>
      </c>
      <c r="AB365" s="68" t="s">
        <v>521</v>
      </c>
      <c r="AC365" s="69" t="s">
        <v>521</v>
      </c>
      <c r="AD365" s="67" t="s">
        <v>521</v>
      </c>
      <c r="AE365" s="67" t="s">
        <v>521</v>
      </c>
      <c r="AF365" s="67" t="s">
        <v>521</v>
      </c>
      <c r="AG365" s="67" t="s">
        <v>521</v>
      </c>
      <c r="AH365" s="67" t="s">
        <v>521</v>
      </c>
      <c r="AI365" s="67" t="s">
        <v>521</v>
      </c>
      <c r="AJ365" s="67" t="s">
        <v>521</v>
      </c>
      <c r="AK365" s="67" t="s">
        <v>521</v>
      </c>
      <c r="AL365" s="68" t="s">
        <v>521</v>
      </c>
      <c r="AM365" s="69" t="s">
        <v>521</v>
      </c>
      <c r="AN365" s="67" t="s">
        <v>521</v>
      </c>
      <c r="AO365" s="67" t="s">
        <v>521</v>
      </c>
      <c r="AP365" s="67" t="s">
        <v>521</v>
      </c>
      <c r="AQ365" s="67" t="s">
        <v>521</v>
      </c>
      <c r="AR365" s="67" t="s">
        <v>521</v>
      </c>
      <c r="AS365" s="67" t="s">
        <v>521</v>
      </c>
      <c r="AT365" s="67" t="s">
        <v>521</v>
      </c>
      <c r="AU365" s="67" t="s">
        <v>521</v>
      </c>
      <c r="AV365" s="68" t="s">
        <v>521</v>
      </c>
      <c r="AW365" s="69" t="s">
        <v>521</v>
      </c>
      <c r="AX365" s="67" t="s">
        <v>521</v>
      </c>
      <c r="AY365" s="67" t="s">
        <v>521</v>
      </c>
      <c r="AZ365" s="67" t="s">
        <v>521</v>
      </c>
      <c r="BA365" s="67" t="s">
        <v>521</v>
      </c>
      <c r="BB365" s="67" t="s">
        <v>521</v>
      </c>
      <c r="BC365" s="67" t="s">
        <v>521</v>
      </c>
      <c r="BD365" s="67" t="s">
        <v>521</v>
      </c>
      <c r="BE365" s="67" t="s">
        <v>521</v>
      </c>
      <c r="BF365" s="68" t="s">
        <v>521</v>
      </c>
      <c r="BG365" s="69" t="s">
        <v>521</v>
      </c>
      <c r="BH365" s="67" t="s">
        <v>521</v>
      </c>
      <c r="BI365" s="67" t="s">
        <v>521</v>
      </c>
      <c r="BJ365" s="67" t="s">
        <v>521</v>
      </c>
      <c r="BK365" s="67" t="s">
        <v>521</v>
      </c>
      <c r="BL365" s="67" t="s">
        <v>521</v>
      </c>
      <c r="BM365" s="67" t="s">
        <v>521</v>
      </c>
      <c r="BN365" s="67" t="s">
        <v>521</v>
      </c>
      <c r="BO365" s="67" t="s">
        <v>521</v>
      </c>
      <c r="BP365" s="68" t="s">
        <v>521</v>
      </c>
      <c r="BQ365" s="70" t="s">
        <v>521</v>
      </c>
      <c r="BR365" s="67" t="s">
        <v>521</v>
      </c>
      <c r="BS365" s="67" t="s">
        <v>521</v>
      </c>
      <c r="BT365" s="67" t="s">
        <v>521</v>
      </c>
      <c r="BU365" s="67" t="s">
        <v>521</v>
      </c>
      <c r="BV365" s="67" t="s">
        <v>521</v>
      </c>
      <c r="BW365" s="67" t="s">
        <v>521</v>
      </c>
      <c r="BX365" s="67" t="s">
        <v>521</v>
      </c>
      <c r="BY365" s="67" t="s">
        <v>521</v>
      </c>
      <c r="BZ365" s="68" t="s">
        <v>521</v>
      </c>
      <c r="CA365" s="69" t="s">
        <v>521</v>
      </c>
      <c r="CB365" s="67" t="s">
        <v>521</v>
      </c>
      <c r="CC365" s="67" t="s">
        <v>521</v>
      </c>
      <c r="CD365" s="67" t="s">
        <v>521</v>
      </c>
      <c r="CE365" s="67" t="s">
        <v>521</v>
      </c>
      <c r="CF365" s="67" t="s">
        <v>521</v>
      </c>
      <c r="CG365" s="67" t="s">
        <v>521</v>
      </c>
      <c r="CH365" s="67" t="s">
        <v>521</v>
      </c>
      <c r="CI365" s="67" t="s">
        <v>521</v>
      </c>
      <c r="CJ365" s="68" t="s">
        <v>521</v>
      </c>
      <c r="CK365" s="69" t="s">
        <v>521</v>
      </c>
      <c r="CL365" s="67" t="s">
        <v>521</v>
      </c>
      <c r="CM365" s="67" t="s">
        <v>521</v>
      </c>
      <c r="CN365" s="67" t="s">
        <v>521</v>
      </c>
      <c r="CO365" s="67" t="s">
        <v>521</v>
      </c>
      <c r="CP365" s="67" t="s">
        <v>521</v>
      </c>
      <c r="CQ365" s="67" t="s">
        <v>521</v>
      </c>
      <c r="CR365" s="67" t="s">
        <v>521</v>
      </c>
      <c r="CS365" s="67" t="s">
        <v>521</v>
      </c>
      <c r="CT365" s="68" t="s">
        <v>521</v>
      </c>
      <c r="CU365" s="69" t="s">
        <v>521</v>
      </c>
      <c r="CV365" s="67" t="s">
        <v>521</v>
      </c>
      <c r="CW365" s="67" t="s">
        <v>521</v>
      </c>
      <c r="CX365" s="67" t="s">
        <v>521</v>
      </c>
      <c r="CY365" s="67" t="s">
        <v>521</v>
      </c>
      <c r="CZ365" s="67" t="s">
        <v>521</v>
      </c>
      <c r="DA365" s="67" t="s">
        <v>520</v>
      </c>
      <c r="DB365" s="67" t="s">
        <v>520</v>
      </c>
      <c r="DC365" s="67" t="s">
        <v>520</v>
      </c>
      <c r="DD365" s="68" t="s">
        <v>520</v>
      </c>
      <c r="DE365" s="69" t="s">
        <v>520</v>
      </c>
      <c r="DF365" s="71" t="s">
        <v>520</v>
      </c>
      <c r="DG365" s="67" t="s">
        <v>520</v>
      </c>
      <c r="DH365" s="67" t="s">
        <v>520</v>
      </c>
      <c r="DI365" s="67" t="s">
        <v>520</v>
      </c>
      <c r="DJ365" s="67" t="s">
        <v>520</v>
      </c>
      <c r="DK365" s="67" t="s">
        <v>521</v>
      </c>
      <c r="DL365" s="67" t="s">
        <v>521</v>
      </c>
      <c r="DM365" s="67" t="s">
        <v>521</v>
      </c>
      <c r="DN365" s="68" t="s">
        <v>521</v>
      </c>
      <c r="DO365" s="70" t="s">
        <v>521</v>
      </c>
      <c r="DP365" s="71" t="s">
        <v>521</v>
      </c>
      <c r="DQ365" s="67" t="s">
        <v>521</v>
      </c>
      <c r="DR365" s="67" t="s">
        <v>521</v>
      </c>
      <c r="DS365" s="67" t="s">
        <v>521</v>
      </c>
      <c r="DT365" s="67" t="s">
        <v>521</v>
      </c>
      <c r="DU365" s="67" t="s">
        <v>521</v>
      </c>
      <c r="DV365" s="67" t="s">
        <v>521</v>
      </c>
      <c r="DW365" s="67" t="s">
        <v>521</v>
      </c>
      <c r="DX365" s="72" t="s">
        <v>521</v>
      </c>
      <c r="DY365" s="73" t="s">
        <v>522</v>
      </c>
      <c r="DZ365" s="74">
        <v>2</v>
      </c>
      <c r="EA365" s="74">
        <v>3</v>
      </c>
      <c r="EB365" s="74">
        <v>3</v>
      </c>
      <c r="EC365" s="75">
        <v>4</v>
      </c>
      <c r="ED365" s="76" t="s">
        <v>522</v>
      </c>
      <c r="EE365" s="74">
        <f t="shared" si="888"/>
        <v>2</v>
      </c>
      <c r="EF365" s="74">
        <f t="shared" si="889"/>
        <v>6</v>
      </c>
      <c r="EG365" s="74">
        <f t="shared" si="890"/>
        <v>18</v>
      </c>
      <c r="EH365" s="77">
        <f t="shared" si="891"/>
        <v>72</v>
      </c>
      <c r="EI365" s="73">
        <v>30</v>
      </c>
      <c r="EJ365" s="74">
        <v>50</v>
      </c>
      <c r="EK365" s="74">
        <v>90</v>
      </c>
      <c r="EL365" s="74">
        <v>150</v>
      </c>
      <c r="EM365" s="75">
        <v>450</v>
      </c>
      <c r="EN365" s="78">
        <v>1</v>
      </c>
      <c r="EO365" s="79">
        <f t="shared" si="892"/>
        <v>0.83333333333333337</v>
      </c>
      <c r="EP365" s="79">
        <f t="shared" si="893"/>
        <v>0.5</v>
      </c>
      <c r="EQ365" s="79">
        <f t="shared" si="894"/>
        <v>0.27777777777777779</v>
      </c>
      <c r="ER365" s="80">
        <f t="shared" si="895"/>
        <v>0.20833333333333334</v>
      </c>
      <c r="ES365" s="128" t="s">
        <v>532</v>
      </c>
      <c r="ET365" s="82"/>
      <c r="EU365" s="83">
        <v>4</v>
      </c>
      <c r="EV365" s="146">
        <v>86</v>
      </c>
      <c r="EW365" s="147">
        <v>73</v>
      </c>
      <c r="EX365" s="147">
        <v>28</v>
      </c>
      <c r="EY365" s="147">
        <v>54</v>
      </c>
      <c r="EZ365" s="147">
        <v>44</v>
      </c>
      <c r="FA365" s="147">
        <v>74</v>
      </c>
      <c r="FB365" s="147">
        <v>38</v>
      </c>
      <c r="FC365" s="147">
        <v>30</v>
      </c>
      <c r="FD365" s="74">
        <f t="shared" si="896"/>
        <v>72</v>
      </c>
      <c r="FE365" s="84">
        <f t="shared" si="842"/>
        <v>58</v>
      </c>
      <c r="FF365" s="73">
        <f>RANK(EV365,$EV$9:$EV$497,0)</f>
        <v>136</v>
      </c>
      <c r="FG365" s="74">
        <f>RANK(EW365,$EW$9:$EW$497,0)</f>
        <v>74</v>
      </c>
      <c r="FH365" s="74">
        <f>RANK(EX365,$EX$9:$EX$497,0)</f>
        <v>248</v>
      </c>
      <c r="FI365" s="74">
        <f>RANK(EY365,$EY$9:$EY$497,0)</f>
        <v>109</v>
      </c>
      <c r="FJ365" s="74">
        <f>RANK(EZ365,$EZ$9:$EZ$497,0)</f>
        <v>73</v>
      </c>
      <c r="FK365" s="74">
        <f>RANK(FA365,$FA$9:$FA$497,0)</f>
        <v>19</v>
      </c>
      <c r="FL365" s="74">
        <f>RANK(FB365,$FB$9:$FB$497,0)</f>
        <v>218</v>
      </c>
      <c r="FM365" s="74">
        <f>RANK(FC365,$FC$9:$FC$497,0)</f>
        <v>272</v>
      </c>
      <c r="FN365" s="74">
        <f>RANK(FD365,$FD$9:$FD$497,0)</f>
        <v>202</v>
      </c>
      <c r="FO365" s="84">
        <f>RANK(FE365,$FE$9:$FE$497,0)</f>
        <v>278</v>
      </c>
      <c r="FP365" s="73">
        <f>COUNTIFS($EV$9:$EV$497,"&gt;"&amp;EV365,$ES$9:$ES$497,ES365)+1</f>
        <v>16</v>
      </c>
      <c r="FQ365" s="74">
        <f>COUNTIFS($EW$9:$EW$497,"&gt;"&amp;EW365,$ES$9:$ES$497,ES365)+1</f>
        <v>23</v>
      </c>
      <c r="FR365" s="74">
        <f>COUNTIFS($EX$9:$EX$497,"&gt;"&amp;EX365,$ES$9:$ES$497,ES365)+1</f>
        <v>27</v>
      </c>
      <c r="FS365" s="74">
        <f>COUNTIFS($EY$9:$EY$497,"&gt;"&amp;EY365,$ES$9:$ES$497,ES365)+1</f>
        <v>11</v>
      </c>
      <c r="FT365" s="74">
        <f>COUNTIFS($EZ$9:$EZ$497,"&gt;"&amp;EZ365,$ES$9:$ES$497,ES365)+1</f>
        <v>14</v>
      </c>
      <c r="FU365" s="74">
        <f>COUNTIFS($FA$9:$FA$497,"&gt;"&amp;FA365,$ES$9:$ES$497,ES365)+1</f>
        <v>18</v>
      </c>
      <c r="FV365" s="74">
        <f>COUNTIFS($FB$9:$FB$497,"&gt;"&amp;FB365,$ES$9:$ES$497,ES365)+1</f>
        <v>19</v>
      </c>
      <c r="FW365" s="74">
        <f>COUNTIFS($FC$9:$FC$497,"&gt;"&amp;FC365,$ES$9:$ES$497,ES365)+1</f>
        <v>24</v>
      </c>
      <c r="FX365" s="74">
        <f>COUNTIFS($FD$9:$FD$497,"&gt;"&amp;FD365,$ES$9:$ES$497,ES365)+1</f>
        <v>18</v>
      </c>
      <c r="FY365" s="84">
        <f>COUNTIFS($FE$9:$FE$497,"&gt;"&amp;FE365,$ES$9:$ES$497,ES365)+1</f>
        <v>24</v>
      </c>
      <c r="FZ365" s="85">
        <f t="shared" si="843"/>
        <v>0.76</v>
      </c>
      <c r="GA365" s="86">
        <f t="shared" si="844"/>
        <v>0.65</v>
      </c>
      <c r="GB365" s="86">
        <f t="shared" si="845"/>
        <v>0.25</v>
      </c>
      <c r="GC365" s="86">
        <f t="shared" si="846"/>
        <v>0.48</v>
      </c>
      <c r="GD365" s="86">
        <f t="shared" si="847"/>
        <v>0.39</v>
      </c>
      <c r="GE365" s="86">
        <f t="shared" si="848"/>
        <v>0.65</v>
      </c>
      <c r="GF365" s="86">
        <f t="shared" si="849"/>
        <v>0.34</v>
      </c>
      <c r="GG365" s="86">
        <f t="shared" si="850"/>
        <v>0.27</v>
      </c>
      <c r="GH365" s="86">
        <f t="shared" si="851"/>
        <v>0.64</v>
      </c>
      <c r="GI365" s="87">
        <f t="shared" si="852"/>
        <v>0.51</v>
      </c>
      <c r="GJ365" s="85">
        <f>ROUND(((FZ365-AVERAGE(FZ$9:FZ$497))/STDEVP(FZ$9:FZ$497)*10+50),2)</f>
        <v>41.96</v>
      </c>
      <c r="GK365" s="86">
        <f>ROUND(((GA365-AVERAGE(GA$9:GA$497))/STDEVP(GA$9:GA$497)*10+50),2)</f>
        <v>48.79</v>
      </c>
      <c r="GL365" s="86">
        <f>ROUND(((GB365-AVERAGE(GB$9:GB$497))/STDEVP(GB$9:GB$497)*10+50),2)</f>
        <v>37.5</v>
      </c>
      <c r="GM365" s="86">
        <f>ROUND(((GC365-AVERAGE(GC$9:GC$497))/STDEVP(GC$9:GC$497)*10+50),2)</f>
        <v>47.69</v>
      </c>
      <c r="GN365" s="86">
        <f>ROUND(((GD365-AVERAGE(GD$9:GD$497))/STDEVP(GD$9:GD$497)*10+50),2)</f>
        <v>49.92</v>
      </c>
      <c r="GO365" s="86">
        <f>ROUND(((GE365-AVERAGE(GE$9:GE$497))/STDEVP(GE$9:GE$497)*10+50),2)</f>
        <v>60.95</v>
      </c>
      <c r="GP365" s="86">
        <f>ROUND(((GF365-AVERAGE(GF$9:GF$497))/STDEVP(GF$9:GF$497)*10+50),2)</f>
        <v>40.71</v>
      </c>
      <c r="GQ365" s="86">
        <f>ROUND(((GG365-AVERAGE(GG$9:GG$497))/STDEVP(GG$9:GG$497)*10+50),2)</f>
        <v>38.71</v>
      </c>
      <c r="GR365" s="86">
        <f>ROUND(((GH365-AVERAGE(GH$9:GH$497))/STDEVP(GH$9:GH$497)*10+50),2)</f>
        <v>37.79</v>
      </c>
      <c r="GS365" s="87">
        <f>ROUND(((GI365-AVERAGE(GI$9:GI$497))/STDEVP(GI$9:GI$497)*10+50),2)</f>
        <v>35.22</v>
      </c>
      <c r="GT365" s="73">
        <f>RANK(GJ365,$GJ$9:$GJ$497,0)</f>
        <v>346</v>
      </c>
      <c r="GU365" s="74">
        <f>RANK(GK365,$GK$9:$GK$497,0)</f>
        <v>197</v>
      </c>
      <c r="GV365" s="74">
        <f>RANK(GL365,$GL$9:$GL$497,0)</f>
        <v>399</v>
      </c>
      <c r="GW365" s="74">
        <f>RANK(GM365,$GM$9:$GM$497,0)</f>
        <v>238</v>
      </c>
      <c r="GX365" s="74">
        <f>RANK(GN365,$GN$9:$GN$497,0)</f>
        <v>129</v>
      </c>
      <c r="GY365" s="74">
        <f>RANK(GO365,$GO$9:$GO$497,0)</f>
        <v>67</v>
      </c>
      <c r="GZ365" s="74">
        <f>RANK(GP365,$GP$9:$GP$497,0)</f>
        <v>345</v>
      </c>
      <c r="HA365" s="74">
        <f>RANK(GQ365,$GQ$9:$GQ$497,0)</f>
        <v>374</v>
      </c>
      <c r="HB365" s="74">
        <f>RANK(GR365,$GR$9:$GR$497,0)</f>
        <v>423</v>
      </c>
      <c r="HC365" s="84">
        <f>RANK(GS365,$GS$9:$GS$497,0)</f>
        <v>435</v>
      </c>
      <c r="HD365" s="85">
        <f>ROUND(AVERAGEIF($ES$9:$ES$497,$ES365,$FZ$9:$FZ$497),2)</f>
        <v>0.93</v>
      </c>
      <c r="HE365" s="86">
        <f>ROUND(AVERAGEIF($ES$9:$ES$497,$ES365,$GA$9:$GA$497),2)</f>
        <v>0.96</v>
      </c>
      <c r="HF365" s="86">
        <f>ROUND(AVERAGEIF($ES$9:$ES$497,$ES365,$GB$9:$GB$497),2)</f>
        <v>0.41</v>
      </c>
      <c r="HG365" s="86">
        <f>ROUND(AVERAGEIF($ES$9:$ES$497,$ES365,$GC$9:$GC$497),2)</f>
        <v>0.46</v>
      </c>
      <c r="HH365" s="86">
        <f>ROUND(AVERAGEIF($ES$9:$ES$497,$ES365,$GD$9:$GD$497),2)</f>
        <v>0.38</v>
      </c>
      <c r="HI365" s="86">
        <f>ROUND(AVERAGEIF($ES$9:$ES$497,$ES365,$GE$9:$GE$497),2)</f>
        <v>0.85</v>
      </c>
      <c r="HJ365" s="86">
        <f>ROUND(AVERAGEIF($ES$9:$ES$497,$ES365,$GF$9:$GF$497),2)</f>
        <v>0.44</v>
      </c>
      <c r="HK365" s="86">
        <f>ROUND(AVERAGEIF($ES$9:$ES$497,$ES365,$GG$9:$GG$497),2)</f>
        <v>0.42</v>
      </c>
      <c r="HL365" s="86">
        <f>ROUND(AVERAGEIF($ES$9:$ES$497,$ES365,$GH$9:$GH$497),2)</f>
        <v>0.8</v>
      </c>
      <c r="HM365" s="87">
        <f>ROUND(AVERAGEIF($ES$9:$ES$497,$ES365,$GI$9:$GI$497),2)</f>
        <v>0.84</v>
      </c>
      <c r="HN365" s="88">
        <f t="shared" si="853"/>
        <v>-0.17000000000000004</v>
      </c>
      <c r="HO365" s="89">
        <f t="shared" si="854"/>
        <v>-0.30999999999999994</v>
      </c>
      <c r="HP365" s="89">
        <f t="shared" si="855"/>
        <v>-0.15999999999999998</v>
      </c>
      <c r="HQ365" s="89">
        <f t="shared" si="856"/>
        <v>1.9999999999999962E-2</v>
      </c>
      <c r="HR365" s="89">
        <f t="shared" si="857"/>
        <v>1.0000000000000009E-2</v>
      </c>
      <c r="HS365" s="89">
        <f t="shared" si="858"/>
        <v>-0.19999999999999996</v>
      </c>
      <c r="HT365" s="89">
        <f t="shared" si="859"/>
        <v>-9.9999999999999978E-2</v>
      </c>
      <c r="HU365" s="89">
        <f t="shared" si="860"/>
        <v>-0.14999999999999997</v>
      </c>
      <c r="HV365" s="89">
        <f t="shared" si="861"/>
        <v>-0.16000000000000003</v>
      </c>
      <c r="HW365" s="90">
        <f t="shared" si="862"/>
        <v>-0.32999999999999996</v>
      </c>
      <c r="HX365" s="73">
        <f>COUNTIFS($FZ$9:$FZ$497,"&gt;"&amp;FZ365,$ES$9:$ES$497,$ES365)+1</f>
        <v>55</v>
      </c>
      <c r="HY365" s="74">
        <f>COUNTIFS($GA$9:$GA$497,"&gt;"&amp;GA365,$ES$9:$ES$497,$ES365)+1</f>
        <v>65</v>
      </c>
      <c r="HZ365" s="74">
        <f>COUNTIFS($GB$9:$GB$497,"&gt;"&amp;GB365,$ES$9:$ES$497,$ES365)+1</f>
        <v>64</v>
      </c>
      <c r="IA365" s="74">
        <f>COUNTIFS($GC$9:$GC$497,"&gt;"&amp;GC365,$ES$9:$ES$497,$ES365)+1</f>
        <v>26</v>
      </c>
      <c r="IB365" s="74">
        <f>COUNTIFS($GD$9:$GD$497,"&gt;"&amp;GD365,$ES$9:$ES$497,$ES365)+1</f>
        <v>27</v>
      </c>
      <c r="IC365" s="74">
        <f>COUNTIFS($GE$9:$GE$497,"&gt;"&amp;GE365,$ES$9:$ES$497,$ES365)+1</f>
        <v>58</v>
      </c>
      <c r="ID365" s="74">
        <f>COUNTIFS($GF$9:$GF$497,"&gt;"&amp;GF365,$ES$9:$ES$497,$ES365)+1</f>
        <v>53</v>
      </c>
      <c r="IE365" s="74">
        <f>COUNTIFS($GG$9:$GG$497,"&gt;"&amp;GG365,$ES$9:$ES$497,$ES365)+1</f>
        <v>68</v>
      </c>
      <c r="IF365" s="74">
        <f>COUNTIFS($GH$9:$GH$497,"&gt;"&amp;GH365,$ES$9:$ES$497,$ES365)+1</f>
        <v>65</v>
      </c>
      <c r="IG365" s="84">
        <f>COUNTIFS($GI$9:$GI$497,"&gt;"&amp;GI365,$ES$9:$ES$497,$ES365)+1</f>
        <v>66</v>
      </c>
      <c r="IH365" s="148"/>
      <c r="II365" s="149"/>
      <c r="IJ365" s="149"/>
      <c r="IK365" s="149"/>
      <c r="IL365" s="149"/>
      <c r="IM365" s="150"/>
      <c r="IN365" s="151"/>
      <c r="IO365" s="152"/>
      <c r="IP365" s="153"/>
      <c r="IQ365" s="149"/>
      <c r="IR365" s="149"/>
      <c r="IS365" s="149"/>
      <c r="IT365" s="149"/>
      <c r="IU365" s="149"/>
      <c r="IV365" s="149"/>
      <c r="IW365" s="154"/>
      <c r="IX365" s="151"/>
      <c r="IY365" s="149"/>
      <c r="IZ365" s="149"/>
      <c r="JA365" s="149"/>
      <c r="JB365" s="149"/>
      <c r="JC365" s="149"/>
      <c r="JD365" s="149"/>
      <c r="JE365" s="155"/>
      <c r="JF365" s="153"/>
      <c r="JG365" s="149"/>
      <c r="JH365" s="149"/>
      <c r="JI365" s="149"/>
      <c r="JJ365" s="149"/>
      <c r="JK365" s="149"/>
      <c r="JL365" s="149"/>
      <c r="JM365" s="154"/>
      <c r="JN365" s="151"/>
      <c r="JO365" s="149"/>
      <c r="JP365" s="149"/>
      <c r="JQ365" s="149"/>
      <c r="JR365" s="149"/>
      <c r="JS365" s="149"/>
      <c r="JT365" s="149"/>
      <c r="JU365" s="149"/>
      <c r="JV365" s="149"/>
      <c r="JW365" s="149"/>
      <c r="JX365" s="149"/>
      <c r="JY365" s="149"/>
      <c r="JZ365" s="155"/>
      <c r="KA365" s="151"/>
      <c r="KB365" s="149"/>
      <c r="KC365" s="149"/>
      <c r="KD365" s="149"/>
      <c r="KE365" s="155"/>
      <c r="KF365" s="153"/>
      <c r="KG365" s="149"/>
      <c r="KH365" s="149"/>
      <c r="KI365" s="149"/>
      <c r="KJ365" s="149"/>
      <c r="KK365" s="156"/>
      <c r="KL365" s="149"/>
      <c r="KM365" s="149"/>
      <c r="KN365" s="149"/>
      <c r="KO365" s="149"/>
      <c r="KP365" s="149"/>
      <c r="KQ365" s="149"/>
      <c r="KR365" s="149"/>
      <c r="KS365" s="154"/>
      <c r="KT365" s="154"/>
      <c r="KU365" s="154"/>
      <c r="KV365" s="154"/>
      <c r="KW365" s="151"/>
      <c r="KX365" s="149"/>
      <c r="KY365" s="149"/>
      <c r="KZ365" s="149"/>
      <c r="LA365" s="149"/>
      <c r="LB365" s="149"/>
      <c r="LC365" s="154"/>
      <c r="LD365" s="151"/>
      <c r="LE365" s="152"/>
      <c r="LF365" s="157"/>
      <c r="LG365" s="158"/>
      <c r="LH365" s="151"/>
      <c r="LI365" s="149"/>
      <c r="LJ365" s="147"/>
      <c r="LK365" s="147"/>
      <c r="LL365" s="147"/>
      <c r="LM365" s="159"/>
      <c r="LN365" s="153"/>
      <c r="LO365" s="149"/>
      <c r="LP365" s="149"/>
      <c r="LQ365" s="149"/>
      <c r="LR365" s="154"/>
      <c r="LS365" s="151"/>
      <c r="LT365" s="149"/>
      <c r="LU365" s="149"/>
      <c r="LV365" s="149"/>
      <c r="LW365" s="149"/>
      <c r="LX365" s="149"/>
      <c r="LY365" s="149"/>
      <c r="LZ365" s="149"/>
      <c r="MA365" s="155"/>
      <c r="MB365" s="153"/>
      <c r="MC365" s="149"/>
      <c r="MD365" s="149"/>
      <c r="ME365" s="149"/>
      <c r="MF365" s="149"/>
      <c r="MG365" s="149"/>
      <c r="MH365" s="149"/>
      <c r="MI365" s="149"/>
      <c r="MJ365" s="149"/>
      <c r="MK365" s="149"/>
      <c r="ML365" s="149"/>
      <c r="MM365" s="149"/>
      <c r="MN365" s="156"/>
      <c r="MO365" s="156"/>
      <c r="MP365" s="154"/>
      <c r="MQ365" s="151"/>
      <c r="MR365" s="149"/>
      <c r="MS365" s="149"/>
      <c r="MT365" s="149"/>
      <c r="MU365" s="149"/>
      <c r="MV365" s="156"/>
      <c r="MW365" s="149"/>
      <c r="MX365" s="149"/>
      <c r="MY365" s="149"/>
      <c r="MZ365" s="149"/>
      <c r="NA365" s="149"/>
      <c r="NB365" s="149"/>
      <c r="NC365" s="149"/>
      <c r="ND365" s="154"/>
      <c r="NE365" s="154"/>
      <c r="NF365" s="154"/>
      <c r="NG365" s="154"/>
      <c r="NH365" s="151"/>
      <c r="NI365" s="149"/>
      <c r="NJ365" s="149"/>
      <c r="NK365" s="149"/>
      <c r="NL365" s="149"/>
      <c r="NM365" s="149"/>
      <c r="NN365" s="94"/>
      <c r="NO365" s="151"/>
      <c r="NP365" s="160"/>
      <c r="NQ365" s="198" t="s">
        <v>1390</v>
      </c>
      <c r="NR365" s="196" t="s">
        <v>1394</v>
      </c>
      <c r="NS365" s="199"/>
      <c r="NT365" s="199"/>
      <c r="NU365" s="145" t="s">
        <v>1312</v>
      </c>
      <c r="NV365" s="171">
        <v>44313</v>
      </c>
      <c r="NW365" s="102" t="s">
        <v>882</v>
      </c>
      <c r="NX365" s="136" t="s">
        <v>1395</v>
      </c>
      <c r="NY365" s="138" t="s">
        <v>2116</v>
      </c>
      <c r="NZ365" s="136" t="s">
        <v>1395</v>
      </c>
      <c r="OA365" s="137"/>
      <c r="OB365" s="137"/>
      <c r="OC365" s="137"/>
      <c r="OD365" s="108">
        <f t="shared" si="897"/>
        <v>72</v>
      </c>
      <c r="OE365" s="109">
        <v>7</v>
      </c>
      <c r="OF365" s="110">
        <f t="shared" si="898"/>
        <v>30</v>
      </c>
      <c r="OG365" s="109">
        <v>7</v>
      </c>
      <c r="OH365" s="111">
        <f>ROUND(AVERAGEIF($ES$9:$ES$497,$ES365,EV$9:EV$497),0)</f>
        <v>58</v>
      </c>
      <c r="OI365" s="112">
        <f>ROUND(AVERAGEIF($ES$9:$ES$497,$ES365,EW$9:EW$497),0)</f>
        <v>57</v>
      </c>
      <c r="OJ365" s="112">
        <f>ROUND(AVERAGEIF($ES$9:$ES$497,$ES365,EX$9:EX$497),0)</f>
        <v>24</v>
      </c>
      <c r="OK365" s="112">
        <f>ROUND(AVERAGEIF($ES$9:$ES$497,$ES365,EY$9:EY$497),0)</f>
        <v>29</v>
      </c>
      <c r="OL365" s="112">
        <f>ROUND(AVERAGEIF($ES$9:$ES$497,$ES365,EZ$9:EZ$497),0)</f>
        <v>25</v>
      </c>
      <c r="OM365" s="112">
        <f>ROUND(AVERAGEIF($ES$9:$ES$497,$ES365,FA$9:FA$497),0)</f>
        <v>51</v>
      </c>
      <c r="ON365" s="112">
        <f>ROUND(AVERAGEIF($ES$9:$ES$497,$ES365,FB$9:FB$497),0)</f>
        <v>27</v>
      </c>
      <c r="OO365" s="112">
        <f>ROUND(AVERAGEIF($ES$9:$ES$497,$ES365,FC$9:FC$497),0)</f>
        <v>25</v>
      </c>
      <c r="OP365" s="112">
        <f>ROUND(AVERAGEIF($ES$9:$ES$497,$ES365,FD$9:FD$497),0)</f>
        <v>49</v>
      </c>
      <c r="OQ365" s="113">
        <f>ROUND(AVERAGEIF($ES$9:$ES$497,$ES365,FE$9:FE$497),0)</f>
        <v>49</v>
      </c>
      <c r="OR365" s="114">
        <f>ROUND(EV365/MAX(EV$9:EV$497)*100,0)</f>
        <v>48</v>
      </c>
      <c r="OS365" s="115">
        <f>ROUND(EW365/MAX(EW$9:EW$497)*100,0)</f>
        <v>57</v>
      </c>
      <c r="OT365" s="115">
        <f>ROUND(EX365/MAX(EX$9:EX$497)*100,0)</f>
        <v>23</v>
      </c>
      <c r="OU365" s="115">
        <f>ROUND(EY365/MAX(EY$9:EY$497)*100,0)</f>
        <v>36</v>
      </c>
      <c r="OV365" s="115">
        <f>ROUND(EZ365/MAX(EZ$9:EZ$497)*100,0)</f>
        <v>35</v>
      </c>
      <c r="OW365" s="115">
        <f>ROUND(FA365/MAX(FA$9:FA$497)*100,0)</f>
        <v>65</v>
      </c>
      <c r="OX365" s="115">
        <f>ROUND(FB365/MAX(FB$9:FB$497)*100,0)</f>
        <v>28</v>
      </c>
      <c r="OY365" s="116">
        <f>ROUND(FC365/MAX(FC$9:FC$497)*100,0)</f>
        <v>21</v>
      </c>
      <c r="OZ365" s="115">
        <f>ROUND(FD365/MAX(FD$9:FD$497)*100,0)</f>
        <v>49</v>
      </c>
      <c r="PA365" s="117">
        <f>ROUND(FE365/MAX(FE$9:FE$497)*100,0)</f>
        <v>24</v>
      </c>
      <c r="PB365" s="118">
        <f t="shared" si="863"/>
        <v>392</v>
      </c>
      <c r="PC365" s="115">
        <f t="shared" si="864"/>
        <v>428</v>
      </c>
      <c r="PD365" s="115">
        <f t="shared" si="865"/>
        <v>497</v>
      </c>
      <c r="PE365" s="115">
        <f t="shared" si="866"/>
        <v>434</v>
      </c>
      <c r="PF365" s="115">
        <f t="shared" si="867"/>
        <v>524</v>
      </c>
      <c r="PG365" s="119">
        <f t="shared" si="868"/>
        <v>505</v>
      </c>
      <c r="PH365" s="118">
        <f>ROUND(PB365/MAX(PB$9:PB$497)*100,0)</f>
        <v>47</v>
      </c>
      <c r="PI365" s="115">
        <f>ROUND(PC365/MAX(PC$9:PC$497)*100,0)</f>
        <v>51</v>
      </c>
      <c r="PJ365" s="115">
        <f>ROUND(PD365/MAX(PD$9:PD$497)*100,0)</f>
        <v>53</v>
      </c>
      <c r="PK365" s="115">
        <f>ROUND(PE365/MAX(PE$9:PE$497)*100,0)</f>
        <v>43</v>
      </c>
      <c r="PL365" s="115">
        <f>ROUND(PF365/MAX(PF$9:PF$497)*100,0)</f>
        <v>74</v>
      </c>
      <c r="PM365" s="119">
        <f>ROUND(PG365/MAX(PG$9:PG$497)*100,0)</f>
        <v>74</v>
      </c>
      <c r="PN365" s="118">
        <f>RANK(PH365,PH$9:PH$497,0)</f>
        <v>201</v>
      </c>
      <c r="PO365" s="115">
        <f>RANK(PI365,PI$9:PI$497,0)</f>
        <v>128</v>
      </c>
      <c r="PP365" s="115">
        <f>RANK(PJ365,PJ$9:PJ$497,0)</f>
        <v>183</v>
      </c>
      <c r="PQ365" s="115">
        <f>RANK(PK365,PK$9:PK$497,0)</f>
        <v>221</v>
      </c>
      <c r="PR365" s="115">
        <f>RANK(PL365,PL$9:PL$497,0)</f>
        <v>55</v>
      </c>
      <c r="PS365" s="119">
        <f>RANK(PM365,PM$9:PM$497,0)</f>
        <v>31</v>
      </c>
      <c r="PT365" s="120">
        <f>ROUND(FZ365/MAX(FZ$9:FZ$497)*100,0)</f>
        <v>42</v>
      </c>
      <c r="PU365" s="115">
        <f>ROUND(GA365/MAX(GA$9:GA$497)*100,0)</f>
        <v>37</v>
      </c>
      <c r="PV365" s="115">
        <f>ROUND(GB365/MAX(GB$9:GB$497)*100,0)</f>
        <v>18</v>
      </c>
      <c r="PW365" s="115">
        <f>ROUND(GC365/MAX(GC$9:GC$497)*100,0)</f>
        <v>38</v>
      </c>
      <c r="PX365" s="115">
        <f>ROUND(GD365/MAX(GD$9:GD$497)*100,0)</f>
        <v>22</v>
      </c>
      <c r="PY365" s="115">
        <f>ROUND(GE365/MAX(GE$9:GE$497)*100,0)</f>
        <v>39</v>
      </c>
      <c r="PZ365" s="115">
        <f>ROUND(GF365/MAX(GF$9:GF$497)*100,0)</f>
        <v>16</v>
      </c>
      <c r="QA365" s="116">
        <f>ROUND(GG365/MAX(GG$9:GG$497)*100,0)</f>
        <v>15</v>
      </c>
      <c r="QB365" s="115">
        <f>ROUND(GH365/MAX(GH$9:GH$497)*100,0)</f>
        <v>28</v>
      </c>
      <c r="QC365" s="121">
        <f>ROUND(GI365/MAX(GI$9:GI$497)*100,0)</f>
        <v>16</v>
      </c>
      <c r="QD365" s="120">
        <f>ROUND(AVERAGEIF($ES$9:$ES$497,$ES365,PT$9:PT$497),0)</f>
        <v>51</v>
      </c>
      <c r="QE365" s="120">
        <f>ROUND(AVERAGEIF($ES$9:$ES$497,$ES365,PU$9:PU$497),0)</f>
        <v>54</v>
      </c>
      <c r="QF365" s="120">
        <f>ROUND(AVERAGEIF($ES$9:$ES$497,$ES365,PV$9:PV$497),0)</f>
        <v>30</v>
      </c>
      <c r="QG365" s="120">
        <f>ROUND(AVERAGEIF($ES$9:$ES$497,$ES365,PW$9:PW$497),0)</f>
        <v>36</v>
      </c>
      <c r="QH365" s="120">
        <f>ROUND(AVERAGEIF($ES$9:$ES$497,$ES365,PX$9:PX$497),0)</f>
        <v>21</v>
      </c>
      <c r="QI365" s="120">
        <f>ROUND(AVERAGEIF($ES$9:$ES$497,$ES365,PY$9:PY$497),0)</f>
        <v>51</v>
      </c>
      <c r="QJ365" s="120">
        <f>ROUND(AVERAGEIF($ES$9:$ES$497,$ES365,PZ$9:PZ$497),0)</f>
        <v>21</v>
      </c>
      <c r="QK365" s="120">
        <f>ROUND(AVERAGEIF($ES$9:$ES$497,$ES365,QA$9:QA$497),0)</f>
        <v>23</v>
      </c>
      <c r="QL365" s="120">
        <f>ROUND(AVERAGEIF($ES$9:$ES$497,$ES365,QB$9:QB$497),0)</f>
        <v>35</v>
      </c>
      <c r="QM365" s="120">
        <f>ROUND(AVERAGEIF($ES$9:$ES$497,$ES365,QC$9:QC$497),0)</f>
        <v>27</v>
      </c>
      <c r="QN365" s="114">
        <f t="shared" si="869"/>
        <v>315</v>
      </c>
      <c r="QO365" s="115">
        <f t="shared" si="870"/>
        <v>331</v>
      </c>
      <c r="QP365" s="115">
        <f t="shared" si="871"/>
        <v>403</v>
      </c>
      <c r="QQ365" s="115">
        <f t="shared" si="872"/>
        <v>360</v>
      </c>
      <c r="QR365" s="115">
        <f t="shared" si="873"/>
        <v>488</v>
      </c>
      <c r="QS365" s="119">
        <f t="shared" si="874"/>
        <v>406</v>
      </c>
      <c r="QT365" s="114">
        <f>ROUND((QN365-MIN(QN$9:QN$497))/(MAX(QN$9:QN$497)-MIN(QN$9:QN$497))*100,0)</f>
        <v>14</v>
      </c>
      <c r="QU365" s="115">
        <f>ROUND((QO365-MIN(QO$9:QO$497))/(MAX(QO$9:QO$497)-MIN(QO$9:QO$497))*100,0)</f>
        <v>17</v>
      </c>
      <c r="QV365" s="115">
        <f>ROUND((QP365-MIN(QP$9:QP$497))/(MAX(QP$9:QP$497)-MIN(QP$9:QP$497))*100,0)</f>
        <v>7</v>
      </c>
      <c r="QW365" s="115">
        <f>ROUND((QQ365-MIN(QQ$9:QQ$497))/(MAX(QQ$9:QQ$497)-MIN(QQ$9:QQ$497))*100,0)</f>
        <v>9</v>
      </c>
      <c r="QX365" s="115">
        <f>ROUND((QR365-MIN(QR$9:QR$497))/(MAX(QR$9:QR$497)-MIN(QR$9:QR$497))*100,0)</f>
        <v>42</v>
      </c>
      <c r="QY365" s="115">
        <f>ROUND((QS365-MIN(QS$9:QS$497))/(MAX(QS$9:QS$497)-MIN(QS$9:QS$497))*100,0)</f>
        <v>46</v>
      </c>
      <c r="QZ365" s="114">
        <f>RANK(QN365,QN$9:QN$497,0)</f>
        <v>419</v>
      </c>
      <c r="RA365" s="115">
        <f>RANK(QO365,QO$9:QO$497,0)</f>
        <v>313</v>
      </c>
      <c r="RB365" s="115">
        <f>RANK(QP365,QP$9:QP$497,0)</f>
        <v>423</v>
      </c>
      <c r="RC365" s="115">
        <f>RANK(QQ365,QQ$9:QQ$497,0)</f>
        <v>423</v>
      </c>
      <c r="RD365" s="115">
        <f>RANK(QR365,QR$9:QR$497,0)</f>
        <v>262</v>
      </c>
      <c r="RE365" s="115">
        <f>RANK(QS365,QS$9:QS$497,0)</f>
        <v>145</v>
      </c>
      <c r="RF365" s="122"/>
      <c r="RG365" s="115">
        <f>($RH$3*(IH365+IJ365)*100*100/MAX(EX$9:EX$497)*$RO$3) +($RH$3*(II365+IJ365)*100*100/MAX(EX$9:EX$497)*$RO$4) + ($RH$3*IK365*100*100/MAX(EX$9:EX$497)*0.098)</f>
        <v>0</v>
      </c>
      <c r="RH365" s="115">
        <f>($RH$4*IL365*100*100/MAX(EZ$9:EZ$497))*$RQ$3</f>
        <v>0</v>
      </c>
      <c r="RI365" s="115">
        <f>($RH$3*IM365*100*100/MAX(EY$9:EY$497))*$RQ$4</f>
        <v>0</v>
      </c>
      <c r="RJ365" s="115">
        <f>($RH$3*IN365*100*100/MAX(EX$9:EX$497))</f>
        <v>0</v>
      </c>
      <c r="RK365" s="115">
        <f>($RH$4*IO365*100*100/MAX(EZ$9:EZ$497))*$RQ$3</f>
        <v>0</v>
      </c>
      <c r="RL365" s="115">
        <f>(($RL$4*IP365*100*((100/MAX(EX$9:EX$497)+100/MAX(EZ$9:EZ$497))/2))+($RL$4*IQ365*100*((100/MAX(EX$9:EX$497)+100/MAX(EZ$9:EZ$497))/2))+($RL$4*IR365*100*((100/MAX(EX$9:EX$497)+100/MAX(EZ$9:EZ$497))/2))+($RL$4*IS365*100*((100/MAX(EX$9:EX$497)+100/MAX(EZ$9:EZ$497))/2))+($RL$4*IT365*100*((100/MAX(EX$9:EX$497)+100/MAX(EZ$9:EZ$497))/2))+($RL$4*IU365*100*((100/MAX(EX$9:EX$497)+100/MAX(EZ$9:EZ$497))/2))+($RL$4*IV365*100*((100/MAX(EX$9:EX$497)+100/MAX(EZ$9:EZ$497))/2))+($RL$4*IW365*100*((100/MAX(EX$9:EX$497)+100/MAX(EZ$9:EZ$497))/2)))*$RS$3</f>
        <v>0</v>
      </c>
      <c r="RM365" s="115">
        <f>(($RH$3*IX365*100*100/MAX(EX$9:EX$497))+($RH$3*IY365*100*100/MAX(EX$9:EX$497))+($RH$3*IZ365*100*100/MAX(EX$9:EX$497))+($RH$3*JA365*100*100/MAX(EX$9:EX$497))+($RH$3*JB365*100*100/MAX(EX$9:EX$497))+($RH$3*JC365*100*100/MAX(EX$9:EX$497))+($RH$3*JD365*100*100/MAX(EX$9:EX$497))+($RH$3*JE365*100*100/MAX(EX$9:EX$497)))*$RS$4</f>
        <v>0</v>
      </c>
      <c r="RN365" s="115">
        <f>(($RH$4*JF365*100*100/MAX(EZ$9:EZ$497)) + ($RH$4*JG365*100*100/MAX(EZ$9:EZ$497)) + ($RH$4*JH365*100*100/MAX(EZ$9:EZ$497)) + ($RH$4*JI365*100*100/MAX(EZ$9:EZ$497)) + ($RH$4*JJ365*100*100/MAX(EZ$9:EZ$497)) + ($RH$4*JK365*100*100/MAX(EZ$9:EZ$497)) + ($RH$4*JL365*100*100/MAX(EZ$9:EZ$497)) + ($RH$4*JM365*100*100/MAX(EZ$9:EZ$497)))*$RU$3</f>
        <v>0</v>
      </c>
      <c r="RO365" s="115">
        <f>(($RL$4*JN365*100*((100/MAX(EX$9:EX$497)+100/MAX(EZ$9:EZ$497))/2))+($RL$4*JO365*100*((100/MAX(EX$9:EX$497)+100/MAX(EZ$9:EZ$497))/2))+($RL$4*JP365*100*((100/MAX(EX$9:EX$497)+100/MAX(EZ$9:EZ$497))/2))+($RL$4*JQ365*100*((100/MAX(EX$9:EX$497)+100/MAX(EZ$9:EZ$497))/2))+($RL$4*JR365*100*((100/MAX(EX$9:EX$497)+100/MAX(EZ$9:EZ$497))/2))+($RL$4*JS365*100*((100/MAX(EX$9:EX$497)+100/MAX(EZ$9:EZ$497))/2))+($RL$4*JT365*100*((100/MAX(EX$9:EX$497)+100/MAX(EZ$9:EZ$497))/2))+($RL$4*JU365*100*((100/MAX(EX$9:EX$497)+100/MAX(EZ$9:EZ$497))/2))+($RL$4*JV365*100*((100/MAX(EX$9:EX$497)+100/MAX(EZ$9:EZ$497))/2))+($RL$4*JW365*100*((100/MAX(EX$9:EX$497)+100/MAX(EZ$9:EZ$497))/2))+($RL$4*JX365*100*((100/MAX(EX$9:EX$497)+100/MAX(EZ$9:EZ$497))/2))+($RL$4*JY365*100*((100/MAX(EX$9:EX$497)+100/MAX(EZ$9:EZ$497))/2))+($RL$4*JZ365*100*((100/MAX(EX$9:EX$497)+100/MAX(EZ$9:EZ$497))/2)))*$RW$3/2</f>
        <v>0</v>
      </c>
      <c r="RP365" s="119">
        <f>($RJ$3*KA365*100*100/MAX(FA$9:FA$497)) + ($RJ$3*KB365*100*100/MAX(FA$9:FA$497)/2) + ($RJ$3*KC365*100*100/MAX(FA$9:FA$497)/2) + ($RJ$3*KD365*100*100/MAX(FA$9:FA$497)/4) + ($RJ$3*KE365*100*100/MAX(FA$9:FA$497)/4)</f>
        <v>0</v>
      </c>
      <c r="RQ365" s="118">
        <f>($RL$4*KF365*100*((100/MAX(EX$9:EX$497)+100/MAX(EZ$9:EZ$497)))) * ($RO$3/2) + (($RL$4*KG365*100*((100/MAX(EX$9:EX$497)+100/MAX(EZ$9:EZ$497))))+($RL$4*KH365*100*((100/MAX(EX$9:EX$497)+100/MAX(EZ$9:EZ$497))))+($RL$4*KI365*100*((100/MAX(EX$9:EX$497)+100/MAX(EZ$9:EZ$497))))+($RL$4*KJ365*100*((100/MAX(EX$9:EX$497)+100/MAX(EZ$9:EZ$497))))+($RL$4*KK365*100*((100/MAX(EX$9:EX$497)+100/MAX(EZ$9:EZ$497))))+($RL$4*KL365*100*((100/MAX(EX$9:EX$497)+100/MAX(EZ$9:EZ$497))))+($RL$4*KM365*100*((100/MAX(EX$9:EX$497)+100/MAX(EZ$9:EZ$497))))+($RL$4*KN365*100*((100/MAX(EX$9:EX$497)+100/MAX(EZ$9:EZ$497))))+($RL$4*KO365*100*((100/MAX(EX$9:EX$497)+100/MAX(EZ$9:EZ$497))))+($RL$4*KP365*100*((100/MAX(EX$9:EX$497)+100/MAX(EZ$9:EZ$497))))+($RL$4*KQ365*100*((100/MAX(EX$9:EX$497)+100/MAX(EZ$9:EZ$497))))+($RL$4*KR365*100*((100/MAX(EX$9:EX$497)+100/MAX(EZ$9:EZ$497))))+($RL$4*KS365*100*((100/MAX(EX$9:EX$497)+100/MAX(EZ$9:EZ$497))))+($RL$4*KV365*100*((100/MAX(EX$9:EX$497)+100/MAX(EZ$9:EZ$497))))) * (($RO$3+$RO$4)/6)</f>
        <v>0</v>
      </c>
      <c r="RR365" s="115">
        <f>(($RL$4*KW365*100*((100/MAX(EX$9:EX$497)+100/MAX(EZ$9:EZ$497))))) * ($RO$3/2) + (($RL$4*KX365*100*((100/MAX(EX$9:EX$497)+100/MAX(EZ$9:EZ$497))))+($RL$4*KY365*100*((100/MAX(EX$9:EX$497)+100/MAX(EZ$9:EZ$497))))+($RL$4*KZ365*100*((100/MAX(EX$9:EX$497)+100/MAX(EZ$9:EZ$497))))+($RL$4*LA365*100*((100/MAX(EX$9:EX$497)+100/MAX(EZ$9:EZ$497))))+($RL$4*LB365*100*((100/MAX(EX$9:EX$497)+100/MAX(EZ$9:EZ$497))))+($RL$4*LC365*100*((100/MAX(EX$9:EX$497)+100/MAX(EZ$9:EZ$497))))) * (($RO$3+$RO$4)/6)</f>
        <v>0</v>
      </c>
      <c r="RS365" s="119">
        <f>(($RL$4*LD365*100*((100/MAX(EX$9:EX$497)+100/MAX(EZ$9:EZ$497))))+($RL$4*LE365*100*((100/MAX(EX$9:EX$497)+100/MAX(EZ$9:EZ$497))))) * (($RO$3+$RO$4)/6)</f>
        <v>0</v>
      </c>
      <c r="RT365" s="118">
        <f>($RJ$4*LH365*100*(100/MAX(EV$9:EV$497)))+($RJ$4*LI365*100*(100/MAX(EV$9:EV$497)))</f>
        <v>0</v>
      </c>
      <c r="RU365" s="119">
        <f>($RJ$4*LJ365*(100/MAX(EV$9:EV$497)))/2 + ($RL$3*LK365*(100/MAX(EW$9:EW$497))) + ($RJ$4*LL365*(100/MAX(EV$9:EV$497)))/4 + ($RL$3*LM365*(100/MAX(EW$9:EW$497)))</f>
        <v>0</v>
      </c>
      <c r="RV365" s="118">
        <f>($RJ$4*LN365*100*100/MAX(EV$9:EV$497)/2)+($RJ$4*LO365*100*100/MAX(EV$9:EV$497)/2)+($RJ$4*LP365*100*100/MAX(EV$9:EV$497))+($RJ$4*LQ365*100*100/MAX(EV$9:EV$497))+($RJ$4*LR365*100*100/MAX(EV$9:EV$497))</f>
        <v>0</v>
      </c>
      <c r="RW365" s="115">
        <f>($RJ$4*LS365*100*100/MAX(EV$9:EV$497)) + (($RJ$4*LT365*100*100/MAX(EV$9:EV$497))+($RJ$4*LU365*100*100/MAX(EV$9:EV$497))+($RJ$4*LV365*100*100/MAX(EV$9:EV$497))+($RJ$4*LW365*100*100/MAX(EV$9:EV$497))+($RJ$4*LX365*100*100/MAX(EV$9:EV$497))+($RJ$4*LY365*100*100/MAX(EV$9:EV$497))+($RJ$4*LZ365*100*100/MAX(EV$9:EV$497))+($RJ$4*MA365*100*100/MAX(EV$9:EV$497)))/2</f>
        <v>0</v>
      </c>
      <c r="RX365" s="119">
        <f>($RJ$4*MB365*100*100/MAX(EV$9:EV$497))+($RJ$4*MC365*100*100/MAX(EV$9:EV$497))+($RJ$4*MD365*100*100/MAX(EV$9:EV$497))+($RJ$4*ME365*100*100/MAX(EV$9:EV$497))+($RJ$4*MF365*100*100/MAX(EV$9:EV$497))+($RJ$4*MG365*100*100/MAX(EV$9:EV$497))+($RJ$4*MH365*100*100/MAX(EV$9:EV$497))+($RJ$4*MI365*100*100/MAX(EV$9:EV$497))+($RJ$4*MJ365*100*100/MAX(EV$9:EV$497))+($RJ$4*MK365*100*100/MAX(EV$9:EV$497))+($RJ$4*ML365*100*100/MAX(EV$9:EV$497))+($RJ$4*MM365*100*100/MAX(EV$9:EV$497))+($RJ$4*MN365*100*100/MAX(EV$9:EV$497))</f>
        <v>0</v>
      </c>
      <c r="RY365" s="118">
        <f>($RJ$4*MQ365*100*100/MAX(EV$9:EV$497))/2 + (($RJ$4*MR365*100*100/MAX(EV$9:EV$497))+($RJ$4*MS365*100*100/MAX(EV$9:EV$497))+($RJ$4*MT365*100*100/MAX(EV$9:EV$497))+($RJ$4*MU365*100*100/MAX(EV$9:EV$497))+($RJ$4*MV365*100*100/MAX(EV$9:EV$497))+($RJ$4*MW365*100*100/MAX(EV$9:EV$497))+($RJ$4*MX365*100*100/MAX(EV$9:EV$497))+($RJ$4*MY365*100*100/MAX(EV$9:EV$497))+($RJ$4*MZ365*100*100/MAX(EV$9:EV$497))+($RJ$4*NA365*100*100/MAX(EV$9:EV$497))+($RJ$4*NB365*100*100/MAX(EV$9:EV$497))+($RJ$4*NC365*100*100/MAX(EV$9:EV$497))+($RJ$4*ND365*100*100/MAX(EV$9:EV$497))+($RJ$4*NG365*100*100/MAX(EV$9:EV$497)))/4</f>
        <v>0</v>
      </c>
      <c r="RZ365" s="115">
        <f>($RJ$4*NH365*100*100/MAX(EV$9:EV$497))/2 + (($RJ$4*NI365*100*100/MAX(EV$9:EV$497))+($RJ$4*NJ365*100*100/MAX(EV$9:EV$497))+($RJ$4*NK365*100*100/MAX(EV$9:EV$497))+($RJ$4*NL365*100*100/MAX(EV$9:EV$497))+($RJ$4*NM365*100*100/MAX(EV$9:EV$497))+($RJ$4*NN365*100*100/MAX(EV$9:EV$497)))/4</f>
        <v>0</v>
      </c>
      <c r="SA365" s="117">
        <f>(($RJ$4*NO365*100*100/MAX(EV$9:EV$497))+($RJ$4*NP365*100*100/MAX(EV$9:EV$497)))/4</f>
        <v>0</v>
      </c>
      <c r="SB365" s="118">
        <f t="shared" si="875"/>
        <v>0</v>
      </c>
      <c r="SC365" s="115">
        <f t="shared" si="876"/>
        <v>0</v>
      </c>
      <c r="SD365" s="115">
        <f t="shared" si="877"/>
        <v>0</v>
      </c>
      <c r="SE365" s="115">
        <f t="shared" si="878"/>
        <v>0</v>
      </c>
      <c r="SF365" s="115">
        <f t="shared" si="879"/>
        <v>0</v>
      </c>
      <c r="SG365" s="115">
        <f t="shared" si="880"/>
        <v>0</v>
      </c>
      <c r="SH365" s="115">
        <f>ROUND(SB365/MAX(SB$9:SB$497)*100,0)</f>
        <v>0</v>
      </c>
      <c r="SI365" s="115">
        <f>ROUND(SC365/MAX(SC$9:SC$497)*100,0)</f>
        <v>0</v>
      </c>
      <c r="SJ365" s="115">
        <f>ROUND(SD365/MAX(SD$9:SD$497)*100,0)</f>
        <v>0</v>
      </c>
      <c r="SK365" s="115">
        <f>ROUND(SE365/MAX(SE$9:SE$497)*100,0)</f>
        <v>0</v>
      </c>
      <c r="SL365" s="115">
        <f>ROUND(SF365/MAX(SF$9:SF$497)*100,0)</f>
        <v>0</v>
      </c>
      <c r="SM365" s="121">
        <f>ROUND(SG365/MAX(SG$9:SG$497)*100,0)</f>
        <v>0</v>
      </c>
      <c r="SN365" s="115">
        <f>ROUND(AVERAGEIF($ES$9:$ES$497,$ES365,SH$9:SH$497),0)</f>
        <v>29</v>
      </c>
      <c r="SO365" s="115">
        <f>ROUND(AVERAGEIF($ES$9:$ES$497,$ES365,SI$9:SI$497),0)</f>
        <v>3</v>
      </c>
      <c r="SP365" s="115">
        <f>ROUND(AVERAGEIF($ES$9:$ES$497,$ES365,SJ$9:SJ$497),0)</f>
        <v>5</v>
      </c>
      <c r="SQ365" s="115">
        <f>ROUND(AVERAGEIF($ES$9:$ES$497,$ES365,SK$9:SK$497),0)</f>
        <v>2</v>
      </c>
      <c r="SR365" s="115">
        <f>ROUND(AVERAGEIF($ES$9:$ES$497,$ES365,SL$9:SL$497),0)</f>
        <v>4</v>
      </c>
      <c r="SS365" s="121">
        <f>ROUND(AVERAGEIF($ES$9:$ES$497,$ES365,SM$9:SM$497),0)</f>
        <v>36</v>
      </c>
      <c r="ST365" s="114">
        <f>RANK(SB365,SB$9:SB$497,0)</f>
        <v>323</v>
      </c>
      <c r="SU365" s="115">
        <f>RANK(SC365,SC$9:SC$497,0)</f>
        <v>320</v>
      </c>
      <c r="SV365" s="115">
        <f>RANK(SD365,SD$9:SD$497,0)</f>
        <v>320</v>
      </c>
      <c r="SW365" s="115">
        <f>RANK(SE365,SE$9:SE$497,0)</f>
        <v>320</v>
      </c>
      <c r="SX365" s="115">
        <f>RANK(SF365,SF$9:SF$497,0)</f>
        <v>317</v>
      </c>
      <c r="SY365" s="115">
        <f>RANK(SG365,SG$9:SG$497,0)</f>
        <v>308</v>
      </c>
      <c r="SZ365" s="115">
        <f>COUNTIFS(SB$9:SB$497,"&gt;"&amp;SB365,$ES$9:$ES$497,$ES365)+1</f>
        <v>48</v>
      </c>
      <c r="TA365" s="115">
        <f>COUNTIFS(SC$9:SC$497,"&gt;"&amp;SC365,$ES$9:$ES$497,$ES365)+1</f>
        <v>48</v>
      </c>
      <c r="TB365" s="115">
        <f>COUNTIFS(SD$9:SD$497,"&gt;"&amp;SD365,$ES$9:$ES$497,$ES365)+1</f>
        <v>48</v>
      </c>
      <c r="TC365" s="115">
        <f>COUNTIFS(SE$9:SE$497,"&gt;"&amp;SE365,$ES$9:$ES$497,$ES365)+1</f>
        <v>48</v>
      </c>
      <c r="TD365" s="115">
        <f>COUNTIFS(SF$9:SF$497,"&gt;"&amp;SF365,$ES$9:$ES$497,$ES365)+1</f>
        <v>48</v>
      </c>
      <c r="TE365" s="117">
        <f>COUNTIFS(SG$9:SG$497,"&gt;"&amp;SG365,$ES$9:$ES$497,$ES365)+1</f>
        <v>48</v>
      </c>
      <c r="TF365" s="118">
        <f t="shared" si="881"/>
        <v>74</v>
      </c>
      <c r="TG365" s="115">
        <f t="shared" si="882"/>
        <v>47</v>
      </c>
      <c r="TH365" s="115">
        <f t="shared" si="883"/>
        <v>51</v>
      </c>
      <c r="TI365" s="115">
        <f t="shared" si="884"/>
        <v>53</v>
      </c>
      <c r="TJ365" s="115">
        <f t="shared" si="885"/>
        <v>43</v>
      </c>
      <c r="TK365" s="115">
        <f t="shared" si="886"/>
        <v>74</v>
      </c>
      <c r="TL365" s="117">
        <f t="shared" si="887"/>
        <v>74</v>
      </c>
      <c r="TM365" s="118">
        <f>ROUND(TF365/MAX(TF$9:TF$497)*100,0)</f>
        <v>41</v>
      </c>
      <c r="TN365" s="115">
        <f>ROUND(TG365/MAX(TG$9:TG$497)*100,0)</f>
        <v>26</v>
      </c>
      <c r="TO365" s="115">
        <f>ROUND(TH365/MAX(TH$9:TH$497)*100,0)</f>
        <v>28</v>
      </c>
      <c r="TP365" s="115">
        <f>ROUND(TI365/MAX(TI$9:TI$497)*100,0)</f>
        <v>29</v>
      </c>
      <c r="TQ365" s="115">
        <f>ROUND(TJ365/MAX(TJ$9:TJ$497)*100,0)</f>
        <v>22</v>
      </c>
      <c r="TR365" s="115">
        <f>ROUND(TK365/MAX(TK$9:TK$497)*100,0)</f>
        <v>38</v>
      </c>
      <c r="TS365" s="119">
        <f>ROUND(TL365/MAX(TL$9:TL$497)*100,0)</f>
        <v>38</v>
      </c>
      <c r="TT365" s="120">
        <f>RANK(TM365,TM$9:TM$497,0)</f>
        <v>217</v>
      </c>
      <c r="TU365" s="115">
        <f>RANK(TN365,TN$9:TN$497,0)</f>
        <v>244</v>
      </c>
      <c r="TV365" s="115">
        <f>RANK(TO365,TO$9:TO$497,0)</f>
        <v>170</v>
      </c>
      <c r="TW365" s="115">
        <f>RANK(TP365,TP$9:TP$497,0)</f>
        <v>227</v>
      </c>
      <c r="TX365" s="115">
        <f>RANK(TQ365,TQ$9:TQ$497,0)</f>
        <v>240</v>
      </c>
      <c r="TY365" s="115">
        <f>RANK(TR365,TR$9:TR$497,0)</f>
        <v>111</v>
      </c>
      <c r="TZ365" s="121">
        <f>RANK(TS365,TS$9:TS$497,0)</f>
        <v>80</v>
      </c>
      <c r="UA365" s="132"/>
      <c r="UB365" s="7" t="s">
        <v>1</v>
      </c>
    </row>
    <row r="366" spans="1:548" x14ac:dyDescent="0.15">
      <c r="A366" s="142">
        <v>358</v>
      </c>
      <c r="B366" s="200" t="s">
        <v>1394</v>
      </c>
      <c r="C366" s="143"/>
      <c r="D366" s="143"/>
      <c r="E366" s="64" t="s">
        <v>518</v>
      </c>
      <c r="F366" s="65">
        <v>114</v>
      </c>
      <c r="G366" s="65" t="s">
        <v>519</v>
      </c>
      <c r="H366" s="144"/>
      <c r="I366" s="66" t="s">
        <v>521</v>
      </c>
      <c r="J366" s="67" t="s">
        <v>521</v>
      </c>
      <c r="K366" s="67" t="s">
        <v>521</v>
      </c>
      <c r="L366" s="67" t="s">
        <v>521</v>
      </c>
      <c r="M366" s="67" t="s">
        <v>521</v>
      </c>
      <c r="N366" s="67" t="s">
        <v>521</v>
      </c>
      <c r="O366" s="67" t="s">
        <v>521</v>
      </c>
      <c r="P366" s="67" t="s">
        <v>521</v>
      </c>
      <c r="Q366" s="67" t="s">
        <v>521</v>
      </c>
      <c r="R366" s="68" t="s">
        <v>521</v>
      </c>
      <c r="S366" s="69" t="s">
        <v>521</v>
      </c>
      <c r="T366" s="67" t="s">
        <v>521</v>
      </c>
      <c r="U366" s="67" t="s">
        <v>521</v>
      </c>
      <c r="V366" s="67" t="s">
        <v>521</v>
      </c>
      <c r="W366" s="67" t="s">
        <v>521</v>
      </c>
      <c r="X366" s="67" t="s">
        <v>521</v>
      </c>
      <c r="Y366" s="67" t="s">
        <v>521</v>
      </c>
      <c r="Z366" s="67" t="s">
        <v>521</v>
      </c>
      <c r="AA366" s="67" t="s">
        <v>521</v>
      </c>
      <c r="AB366" s="68" t="s">
        <v>521</v>
      </c>
      <c r="AC366" s="69" t="s">
        <v>521</v>
      </c>
      <c r="AD366" s="67" t="s">
        <v>521</v>
      </c>
      <c r="AE366" s="67" t="s">
        <v>521</v>
      </c>
      <c r="AF366" s="67" t="s">
        <v>521</v>
      </c>
      <c r="AG366" s="67" t="s">
        <v>521</v>
      </c>
      <c r="AH366" s="67" t="s">
        <v>521</v>
      </c>
      <c r="AI366" s="67" t="s">
        <v>521</v>
      </c>
      <c r="AJ366" s="67" t="s">
        <v>521</v>
      </c>
      <c r="AK366" s="67" t="s">
        <v>521</v>
      </c>
      <c r="AL366" s="68" t="s">
        <v>521</v>
      </c>
      <c r="AM366" s="69" t="s">
        <v>521</v>
      </c>
      <c r="AN366" s="67" t="s">
        <v>521</v>
      </c>
      <c r="AO366" s="67" t="s">
        <v>521</v>
      </c>
      <c r="AP366" s="67" t="s">
        <v>521</v>
      </c>
      <c r="AQ366" s="67" t="s">
        <v>521</v>
      </c>
      <c r="AR366" s="67" t="s">
        <v>521</v>
      </c>
      <c r="AS366" s="67" t="s">
        <v>521</v>
      </c>
      <c r="AT366" s="67" t="s">
        <v>521</v>
      </c>
      <c r="AU366" s="67" t="s">
        <v>521</v>
      </c>
      <c r="AV366" s="68" t="s">
        <v>521</v>
      </c>
      <c r="AW366" s="69" t="s">
        <v>521</v>
      </c>
      <c r="AX366" s="67" t="s">
        <v>521</v>
      </c>
      <c r="AY366" s="67" t="s">
        <v>521</v>
      </c>
      <c r="AZ366" s="67" t="s">
        <v>521</v>
      </c>
      <c r="BA366" s="67" t="s">
        <v>521</v>
      </c>
      <c r="BB366" s="67" t="s">
        <v>521</v>
      </c>
      <c r="BC366" s="67" t="s">
        <v>521</v>
      </c>
      <c r="BD366" s="67" t="s">
        <v>521</v>
      </c>
      <c r="BE366" s="67" t="s">
        <v>521</v>
      </c>
      <c r="BF366" s="68" t="s">
        <v>521</v>
      </c>
      <c r="BG366" s="69" t="s">
        <v>521</v>
      </c>
      <c r="BH366" s="67" t="s">
        <v>521</v>
      </c>
      <c r="BI366" s="67" t="s">
        <v>521</v>
      </c>
      <c r="BJ366" s="67" t="s">
        <v>521</v>
      </c>
      <c r="BK366" s="67" t="s">
        <v>521</v>
      </c>
      <c r="BL366" s="67" t="s">
        <v>521</v>
      </c>
      <c r="BM366" s="67" t="s">
        <v>521</v>
      </c>
      <c r="BN366" s="67" t="s">
        <v>521</v>
      </c>
      <c r="BO366" s="67" t="s">
        <v>521</v>
      </c>
      <c r="BP366" s="68" t="s">
        <v>521</v>
      </c>
      <c r="BQ366" s="70" t="s">
        <v>521</v>
      </c>
      <c r="BR366" s="67" t="s">
        <v>521</v>
      </c>
      <c r="BS366" s="67" t="s">
        <v>521</v>
      </c>
      <c r="BT366" s="67" t="s">
        <v>521</v>
      </c>
      <c r="BU366" s="67" t="s">
        <v>521</v>
      </c>
      <c r="BV366" s="67" t="s">
        <v>521</v>
      </c>
      <c r="BW366" s="67" t="s">
        <v>521</v>
      </c>
      <c r="BX366" s="67" t="s">
        <v>521</v>
      </c>
      <c r="BY366" s="67" t="s">
        <v>521</v>
      </c>
      <c r="BZ366" s="68" t="s">
        <v>521</v>
      </c>
      <c r="CA366" s="69" t="s">
        <v>521</v>
      </c>
      <c r="CB366" s="67" t="s">
        <v>521</v>
      </c>
      <c r="CC366" s="67" t="s">
        <v>521</v>
      </c>
      <c r="CD366" s="67" t="s">
        <v>521</v>
      </c>
      <c r="CE366" s="67" t="s">
        <v>521</v>
      </c>
      <c r="CF366" s="67" t="s">
        <v>521</v>
      </c>
      <c r="CG366" s="67" t="s">
        <v>521</v>
      </c>
      <c r="CH366" s="67" t="s">
        <v>521</v>
      </c>
      <c r="CI366" s="67" t="s">
        <v>521</v>
      </c>
      <c r="CJ366" s="68" t="s">
        <v>521</v>
      </c>
      <c r="CK366" s="69" t="s">
        <v>521</v>
      </c>
      <c r="CL366" s="67" t="s">
        <v>521</v>
      </c>
      <c r="CM366" s="67" t="s">
        <v>521</v>
      </c>
      <c r="CN366" s="67" t="s">
        <v>521</v>
      </c>
      <c r="CO366" s="67" t="s">
        <v>521</v>
      </c>
      <c r="CP366" s="67" t="s">
        <v>521</v>
      </c>
      <c r="CQ366" s="67" t="s">
        <v>521</v>
      </c>
      <c r="CR366" s="67" t="s">
        <v>521</v>
      </c>
      <c r="CS366" s="67" t="s">
        <v>521</v>
      </c>
      <c r="CT366" s="68" t="s">
        <v>521</v>
      </c>
      <c r="CU366" s="69" t="s">
        <v>521</v>
      </c>
      <c r="CV366" s="67" t="s">
        <v>521</v>
      </c>
      <c r="CW366" s="67" t="s">
        <v>521</v>
      </c>
      <c r="CX366" s="67" t="s">
        <v>521</v>
      </c>
      <c r="CY366" s="67" t="s">
        <v>521</v>
      </c>
      <c r="CZ366" s="67" t="s">
        <v>521</v>
      </c>
      <c r="DA366" s="67" t="s">
        <v>521</v>
      </c>
      <c r="DB366" s="67" t="s">
        <v>521</v>
      </c>
      <c r="DC366" s="67" t="s">
        <v>520</v>
      </c>
      <c r="DD366" s="68" t="s">
        <v>520</v>
      </c>
      <c r="DE366" s="69" t="s">
        <v>520</v>
      </c>
      <c r="DF366" s="71" t="s">
        <v>520</v>
      </c>
      <c r="DG366" s="67" t="s">
        <v>520</v>
      </c>
      <c r="DH366" s="67" t="s">
        <v>520</v>
      </c>
      <c r="DI366" s="67" t="s">
        <v>520</v>
      </c>
      <c r="DJ366" s="67" t="s">
        <v>520</v>
      </c>
      <c r="DK366" s="67" t="s">
        <v>520</v>
      </c>
      <c r="DL366" s="67" t="s">
        <v>520</v>
      </c>
      <c r="DM366" s="67" t="s">
        <v>521</v>
      </c>
      <c r="DN366" s="68" t="s">
        <v>521</v>
      </c>
      <c r="DO366" s="70" t="s">
        <v>521</v>
      </c>
      <c r="DP366" s="71" t="s">
        <v>521</v>
      </c>
      <c r="DQ366" s="67" t="s">
        <v>521</v>
      </c>
      <c r="DR366" s="67" t="s">
        <v>521</v>
      </c>
      <c r="DS366" s="67" t="s">
        <v>521</v>
      </c>
      <c r="DT366" s="67" t="s">
        <v>521</v>
      </c>
      <c r="DU366" s="67" t="s">
        <v>521</v>
      </c>
      <c r="DV366" s="67" t="s">
        <v>521</v>
      </c>
      <c r="DW366" s="67" t="s">
        <v>521</v>
      </c>
      <c r="DX366" s="72" t="s">
        <v>521</v>
      </c>
      <c r="DY366" s="73" t="s">
        <v>522</v>
      </c>
      <c r="DZ366" s="74">
        <v>2</v>
      </c>
      <c r="EA366" s="74">
        <v>3</v>
      </c>
      <c r="EB366" s="74">
        <v>3</v>
      </c>
      <c r="EC366" s="75">
        <v>4</v>
      </c>
      <c r="ED366" s="76" t="s">
        <v>522</v>
      </c>
      <c r="EE366" s="74">
        <f t="shared" si="888"/>
        <v>2</v>
      </c>
      <c r="EF366" s="74">
        <f t="shared" si="889"/>
        <v>6</v>
      </c>
      <c r="EG366" s="74">
        <f t="shared" si="890"/>
        <v>18</v>
      </c>
      <c r="EH366" s="77">
        <f t="shared" si="891"/>
        <v>72</v>
      </c>
      <c r="EI366" s="73">
        <v>30</v>
      </c>
      <c r="EJ366" s="74">
        <v>50</v>
      </c>
      <c r="EK366" s="74">
        <v>90</v>
      </c>
      <c r="EL366" s="74">
        <v>150</v>
      </c>
      <c r="EM366" s="75">
        <v>450</v>
      </c>
      <c r="EN366" s="78">
        <v>1</v>
      </c>
      <c r="EO366" s="79">
        <f t="shared" si="892"/>
        <v>0.83333333333333337</v>
      </c>
      <c r="EP366" s="79">
        <f t="shared" si="893"/>
        <v>0.5</v>
      </c>
      <c r="EQ366" s="79">
        <f t="shared" si="894"/>
        <v>0.27777777777777779</v>
      </c>
      <c r="ER366" s="80">
        <f t="shared" si="895"/>
        <v>0.20833333333333334</v>
      </c>
      <c r="ES366" s="128" t="s">
        <v>534</v>
      </c>
      <c r="ET366" s="82"/>
      <c r="EU366" s="83">
        <v>4</v>
      </c>
      <c r="EV366" s="146">
        <v>80</v>
      </c>
      <c r="EW366" s="147">
        <v>34</v>
      </c>
      <c r="EX366" s="147">
        <v>75</v>
      </c>
      <c r="EY366" s="147">
        <v>46</v>
      </c>
      <c r="EZ366" s="147">
        <v>12</v>
      </c>
      <c r="FA366" s="147">
        <v>12</v>
      </c>
      <c r="FB366" s="147">
        <v>64</v>
      </c>
      <c r="FC366" s="147">
        <v>56</v>
      </c>
      <c r="FD366" s="74">
        <f t="shared" si="896"/>
        <v>87</v>
      </c>
      <c r="FE366" s="84">
        <f t="shared" si="842"/>
        <v>131</v>
      </c>
      <c r="FF366" s="73">
        <f>RANK(EV366,$EV$9:$EV$497,0)</f>
        <v>160</v>
      </c>
      <c r="FG366" s="74">
        <f>RANK(EW366,$EW$9:$EW$497,0)</f>
        <v>275</v>
      </c>
      <c r="FH366" s="74">
        <f>RANK(EX366,$EX$9:$EX$497,0)</f>
        <v>68</v>
      </c>
      <c r="FI366" s="74">
        <f>RANK(EY366,$EY$9:$EY$497,0)</f>
        <v>149</v>
      </c>
      <c r="FJ366" s="74">
        <f>RANK(EZ366,$EZ$9:$EZ$497,0)</f>
        <v>297</v>
      </c>
      <c r="FK366" s="74">
        <f>RANK(FA366,$FA$9:$FA$497,0)</f>
        <v>279</v>
      </c>
      <c r="FL366" s="74">
        <f>RANK(FB366,$FB$9:$FB$497,0)</f>
        <v>107</v>
      </c>
      <c r="FM366" s="74">
        <f>RANK(FC366,$FC$9:$FC$497,0)</f>
        <v>143</v>
      </c>
      <c r="FN366" s="74">
        <f>RANK(FD366,$FD$9:$FD$497,0)</f>
        <v>137</v>
      </c>
      <c r="FO366" s="84">
        <f>RANK(FE366,$FE$9:$FE$497,0)</f>
        <v>81</v>
      </c>
      <c r="FP366" s="73">
        <f>COUNTIFS($EV$9:$EV$497,"&gt;"&amp;EV366,$ES$9:$ES$497,ES366)+1</f>
        <v>36</v>
      </c>
      <c r="FQ366" s="74">
        <f>COUNTIFS($EW$9:$EW$497,"&gt;"&amp;EW366,$ES$9:$ES$497,ES366)+1</f>
        <v>34</v>
      </c>
      <c r="FR366" s="74">
        <f>COUNTIFS($EX$9:$EX$497,"&gt;"&amp;EX366,$ES$9:$ES$497,ES366)+1</f>
        <v>35</v>
      </c>
      <c r="FS366" s="74">
        <f>COUNTIFS($EY$9:$EY$497,"&gt;"&amp;EY366,$ES$9:$ES$497,ES366)+1</f>
        <v>28</v>
      </c>
      <c r="FT366" s="74">
        <f>COUNTIFS($EZ$9:$EZ$497,"&gt;"&amp;EZ366,$ES$9:$ES$497,ES366)+1</f>
        <v>27</v>
      </c>
      <c r="FU366" s="74">
        <f>COUNTIFS($FA$9:$FA$497,"&gt;"&amp;FA366,$ES$9:$ES$497,ES366)+1</f>
        <v>26</v>
      </c>
      <c r="FV366" s="74">
        <f>COUNTIFS($FB$9:$FB$497,"&gt;"&amp;FB366,$ES$9:$ES$497,ES366)+1</f>
        <v>29</v>
      </c>
      <c r="FW366" s="74">
        <f>COUNTIFS($FC$9:$FC$497,"&gt;"&amp;FC366,$ES$9:$ES$497,ES366)+1</f>
        <v>45</v>
      </c>
      <c r="FX366" s="74">
        <f>COUNTIFS($FD$9:$FD$497,"&gt;"&amp;FD366,$ES$9:$ES$497,ES366)+1</f>
        <v>35</v>
      </c>
      <c r="FY366" s="84">
        <f>COUNTIFS($FE$9:$FE$497,"&gt;"&amp;FE366,$ES$9:$ES$497,ES366)+1</f>
        <v>37</v>
      </c>
      <c r="FZ366" s="85">
        <f t="shared" si="843"/>
        <v>0.7</v>
      </c>
      <c r="GA366" s="86">
        <f t="shared" si="844"/>
        <v>0.3</v>
      </c>
      <c r="GB366" s="86">
        <f t="shared" si="845"/>
        <v>0.66</v>
      </c>
      <c r="GC366" s="86">
        <f t="shared" si="846"/>
        <v>0.4</v>
      </c>
      <c r="GD366" s="86">
        <f t="shared" si="847"/>
        <v>0.11</v>
      </c>
      <c r="GE366" s="86">
        <f t="shared" si="848"/>
        <v>0.11</v>
      </c>
      <c r="GF366" s="86">
        <f t="shared" si="849"/>
        <v>0.56000000000000005</v>
      </c>
      <c r="GG366" s="86">
        <f t="shared" si="850"/>
        <v>0.49</v>
      </c>
      <c r="GH366" s="86">
        <f t="shared" si="851"/>
        <v>0.76</v>
      </c>
      <c r="GI366" s="87">
        <f t="shared" si="852"/>
        <v>1.1499999999999999</v>
      </c>
      <c r="GJ366" s="85">
        <f>ROUND(((FZ366-AVERAGE(FZ$9:FZ$497))/STDEVP(FZ$9:FZ$497)*10+50),2)</f>
        <v>39.619999999999997</v>
      </c>
      <c r="GK366" s="86">
        <f>ROUND(((GA366-AVERAGE(GA$9:GA$497))/STDEVP(GA$9:GA$497)*10+50),2)</f>
        <v>38.33</v>
      </c>
      <c r="GL366" s="86">
        <f>ROUND(((GB366-AVERAGE(GB$9:GB$497))/STDEVP(GB$9:GB$497)*10+50),2)</f>
        <v>52.9</v>
      </c>
      <c r="GM366" s="86">
        <f>ROUND(((GC366-AVERAGE(GC$9:GC$497))/STDEVP(GC$9:GC$497)*10+50),2)</f>
        <v>43.68</v>
      </c>
      <c r="GN366" s="86">
        <f>ROUND(((GD366-AVERAGE(GD$9:GD$497))/STDEVP(GD$9:GD$497)*10+50),2)</f>
        <v>40.33</v>
      </c>
      <c r="GO366" s="86">
        <f>ROUND(((GE366-AVERAGE(GE$9:GE$497))/STDEVP(GE$9:GE$497)*10+50),2)</f>
        <v>41.35</v>
      </c>
      <c r="GP366" s="86">
        <f>ROUND(((GF366-AVERAGE(GF$9:GF$497))/STDEVP(GF$9:GF$497)*10+50),2)</f>
        <v>47.64</v>
      </c>
      <c r="GQ366" s="86">
        <f>ROUND(((GG366-AVERAGE(GG$9:GG$497))/STDEVP(GG$9:GG$497)*10+50),2)</f>
        <v>45.59</v>
      </c>
      <c r="GR366" s="86">
        <f>ROUND(((GH366-AVERAGE(GH$9:GH$497))/STDEVP(GH$9:GH$497)*10+50),2)</f>
        <v>42.17</v>
      </c>
      <c r="GS366" s="87">
        <f>ROUND(((GI366-AVERAGE(GI$9:GI$497))/STDEVP(GI$9:GI$497)*10+50),2)</f>
        <v>48.66</v>
      </c>
      <c r="GT366" s="73">
        <f>RANK(GJ366,$GJ$9:$GJ$497,0)</f>
        <v>365</v>
      </c>
      <c r="GU366" s="74">
        <f>RANK(GK366,$GK$9:$GK$497,0)</f>
        <v>407</v>
      </c>
      <c r="GV366" s="74">
        <f>RANK(GL366,$GL$9:$GL$497,0)</f>
        <v>154</v>
      </c>
      <c r="GW366" s="74">
        <f>RANK(GM366,$GM$9:$GM$497,0)</f>
        <v>333</v>
      </c>
      <c r="GX366" s="74">
        <f>RANK(GN366,$GN$9:$GN$497,0)</f>
        <v>424</v>
      </c>
      <c r="GY366" s="74">
        <f>RANK(GO366,$GO$9:$GO$497,0)</f>
        <v>419</v>
      </c>
      <c r="GZ366" s="74">
        <f>RANK(GP366,$GP$9:$GP$497,0)</f>
        <v>242</v>
      </c>
      <c r="HA366" s="74">
        <f>RANK(GQ366,$GQ$9:$GQ$497,0)</f>
        <v>279</v>
      </c>
      <c r="HB366" s="74">
        <f>RANK(GR366,$GR$9:$GR$497,0)</f>
        <v>340</v>
      </c>
      <c r="HC366" s="84">
        <f>RANK(GS366,$GS$9:$GS$497,0)</f>
        <v>215</v>
      </c>
      <c r="HD366" s="85">
        <f>ROUND(AVERAGEIF($ES$9:$ES$497,$ES366,$FZ$9:$FZ$497),2)</f>
        <v>0.95</v>
      </c>
      <c r="HE366" s="86">
        <f>ROUND(AVERAGEIF($ES$9:$ES$497,$ES366,$GA$9:$GA$497),2)</f>
        <v>0.38</v>
      </c>
      <c r="HF366" s="86">
        <f>ROUND(AVERAGEIF($ES$9:$ES$497,$ES366,$GB$9:$GB$497),2)</f>
        <v>0.82</v>
      </c>
      <c r="HG366" s="86">
        <f>ROUND(AVERAGEIF($ES$9:$ES$497,$ES366,$GC$9:$GC$497),2)</f>
        <v>0.44</v>
      </c>
      <c r="HH366" s="86">
        <f>ROUND(AVERAGEIF($ES$9:$ES$497,$ES366,$GD$9:$GD$497),2)</f>
        <v>0.15</v>
      </c>
      <c r="HI366" s="86">
        <f>ROUND(AVERAGEIF($ES$9:$ES$497,$ES366,$GE$9:$GE$497),2)</f>
        <v>0.14000000000000001</v>
      </c>
      <c r="HJ366" s="86">
        <f>ROUND(AVERAGEIF($ES$9:$ES$497,$ES366,$GF$9:$GF$497),2)</f>
        <v>0.74</v>
      </c>
      <c r="HK366" s="86">
        <f>ROUND(AVERAGEIF($ES$9:$ES$497,$ES366,$GG$9:$GG$497),2)</f>
        <v>0.85</v>
      </c>
      <c r="HL366" s="86">
        <f>ROUND(AVERAGEIF($ES$9:$ES$497,$ES366,$GH$9:$GH$497),2)</f>
        <v>0.97</v>
      </c>
      <c r="HM366" s="87">
        <f>ROUND(AVERAGEIF($ES$9:$ES$497,$ES366,$GI$9:$GI$497),2)</f>
        <v>1.67</v>
      </c>
      <c r="HN366" s="88">
        <f t="shared" si="853"/>
        <v>-0.25</v>
      </c>
      <c r="HO366" s="89">
        <f t="shared" si="854"/>
        <v>-8.0000000000000016E-2</v>
      </c>
      <c r="HP366" s="89">
        <f t="shared" si="855"/>
        <v>-0.15999999999999992</v>
      </c>
      <c r="HQ366" s="89">
        <f t="shared" si="856"/>
        <v>-3.999999999999998E-2</v>
      </c>
      <c r="HR366" s="89">
        <f t="shared" si="857"/>
        <v>-3.9999999999999994E-2</v>
      </c>
      <c r="HS366" s="89">
        <f t="shared" si="858"/>
        <v>-3.0000000000000013E-2</v>
      </c>
      <c r="HT366" s="89">
        <f t="shared" si="859"/>
        <v>-0.17999999999999994</v>
      </c>
      <c r="HU366" s="89">
        <f t="shared" si="860"/>
        <v>-0.36</v>
      </c>
      <c r="HV366" s="89">
        <f t="shared" si="861"/>
        <v>-0.20999999999999996</v>
      </c>
      <c r="HW366" s="90">
        <f t="shared" si="862"/>
        <v>-0.52</v>
      </c>
      <c r="HX366" s="73">
        <f>COUNTIFS($FZ$9:$FZ$497,"&gt;"&amp;FZ366,$ES$9:$ES$497,$ES366)+1</f>
        <v>68</v>
      </c>
      <c r="HY366" s="74">
        <f>COUNTIFS($GA$9:$GA$497,"&gt;"&amp;GA366,$ES$9:$ES$497,$ES366)+1</f>
        <v>73</v>
      </c>
      <c r="HZ366" s="74">
        <f>COUNTIFS($GB$9:$GB$497,"&gt;"&amp;GB366,$ES$9:$ES$497,$ES366)+1</f>
        <v>67</v>
      </c>
      <c r="IA366" s="74">
        <f>COUNTIFS($GC$9:$GC$497,"&gt;"&amp;GC366,$ES$9:$ES$497,$ES366)+1</f>
        <v>57</v>
      </c>
      <c r="IB366" s="74">
        <f>COUNTIFS($GD$9:$GD$497,"&gt;"&amp;GD366,$ES$9:$ES$497,$ES366)+1</f>
        <v>72</v>
      </c>
      <c r="IC366" s="74">
        <f>COUNTIFS($GE$9:$GE$497,"&gt;"&amp;GE366,$ES$9:$ES$497,$ES366)+1</f>
        <v>72</v>
      </c>
      <c r="ID366" s="74">
        <f>COUNTIFS($GF$9:$GF$497,"&gt;"&amp;GF366,$ES$9:$ES$497,$ES366)+1</f>
        <v>73</v>
      </c>
      <c r="IE366" s="74">
        <f>COUNTIFS($GG$9:$GG$497,"&gt;"&amp;GG366,$ES$9:$ES$497,$ES366)+1</f>
        <v>76</v>
      </c>
      <c r="IF366" s="74">
        <f>COUNTIFS($GH$9:$GH$497,"&gt;"&amp;GH366,$ES$9:$ES$497,$ES366)+1</f>
        <v>76</v>
      </c>
      <c r="IG366" s="84">
        <f>COUNTIFS($GI$9:$GI$497,"&gt;"&amp;GI366,$ES$9:$ES$497,$ES366)+1</f>
        <v>77</v>
      </c>
      <c r="IH366" s="148"/>
      <c r="II366" s="149"/>
      <c r="IJ366" s="149"/>
      <c r="IK366" s="149"/>
      <c r="IL366" s="149"/>
      <c r="IM366" s="150"/>
      <c r="IN366" s="151"/>
      <c r="IO366" s="152"/>
      <c r="IP366" s="153"/>
      <c r="IQ366" s="149"/>
      <c r="IR366" s="149"/>
      <c r="IS366" s="149"/>
      <c r="IT366" s="149"/>
      <c r="IU366" s="149"/>
      <c r="IV366" s="149"/>
      <c r="IW366" s="154"/>
      <c r="IX366" s="151"/>
      <c r="IY366" s="149"/>
      <c r="IZ366" s="149"/>
      <c r="JA366" s="149"/>
      <c r="JB366" s="149"/>
      <c r="JC366" s="149"/>
      <c r="JD366" s="149"/>
      <c r="JE366" s="155"/>
      <c r="JF366" s="153"/>
      <c r="JG366" s="149"/>
      <c r="JH366" s="149"/>
      <c r="JI366" s="149"/>
      <c r="JJ366" s="149"/>
      <c r="JK366" s="149"/>
      <c r="JL366" s="149"/>
      <c r="JM366" s="154"/>
      <c r="JN366" s="151"/>
      <c r="JO366" s="149"/>
      <c r="JP366" s="149"/>
      <c r="JQ366" s="149"/>
      <c r="JR366" s="149"/>
      <c r="JS366" s="149"/>
      <c r="JT366" s="149"/>
      <c r="JU366" s="149"/>
      <c r="JV366" s="149"/>
      <c r="JW366" s="149"/>
      <c r="JX366" s="149"/>
      <c r="JY366" s="149"/>
      <c r="JZ366" s="155"/>
      <c r="KA366" s="151"/>
      <c r="KB366" s="149"/>
      <c r="KC366" s="149"/>
      <c r="KD366" s="149"/>
      <c r="KE366" s="155"/>
      <c r="KF366" s="153"/>
      <c r="KG366" s="149"/>
      <c r="KH366" s="149"/>
      <c r="KI366" s="149"/>
      <c r="KJ366" s="149"/>
      <c r="KK366" s="156"/>
      <c r="KL366" s="149"/>
      <c r="KM366" s="149"/>
      <c r="KN366" s="149"/>
      <c r="KO366" s="149"/>
      <c r="KP366" s="149"/>
      <c r="KQ366" s="149"/>
      <c r="KR366" s="149"/>
      <c r="KS366" s="154"/>
      <c r="KT366" s="154"/>
      <c r="KU366" s="154"/>
      <c r="KV366" s="154"/>
      <c r="KW366" s="151"/>
      <c r="KX366" s="149"/>
      <c r="KY366" s="149"/>
      <c r="KZ366" s="149"/>
      <c r="LA366" s="149"/>
      <c r="LB366" s="149"/>
      <c r="LC366" s="154"/>
      <c r="LD366" s="151"/>
      <c r="LE366" s="152"/>
      <c r="LF366" s="157"/>
      <c r="LG366" s="158"/>
      <c r="LH366" s="151"/>
      <c r="LI366" s="149"/>
      <c r="LJ366" s="147"/>
      <c r="LK366" s="147"/>
      <c r="LL366" s="147"/>
      <c r="LM366" s="159"/>
      <c r="LN366" s="153"/>
      <c r="LO366" s="149"/>
      <c r="LP366" s="149"/>
      <c r="LQ366" s="149"/>
      <c r="LR366" s="154"/>
      <c r="LS366" s="151"/>
      <c r="LT366" s="149"/>
      <c r="LU366" s="149"/>
      <c r="LV366" s="149"/>
      <c r="LW366" s="149"/>
      <c r="LX366" s="149"/>
      <c r="LY366" s="149"/>
      <c r="LZ366" s="149"/>
      <c r="MA366" s="155"/>
      <c r="MB366" s="153"/>
      <c r="MC366" s="149"/>
      <c r="MD366" s="149"/>
      <c r="ME366" s="149"/>
      <c r="MF366" s="149"/>
      <c r="MG366" s="149"/>
      <c r="MH366" s="149"/>
      <c r="MI366" s="149"/>
      <c r="MJ366" s="149"/>
      <c r="MK366" s="149"/>
      <c r="ML366" s="149"/>
      <c r="MM366" s="149"/>
      <c r="MN366" s="156"/>
      <c r="MO366" s="156"/>
      <c r="MP366" s="154"/>
      <c r="MQ366" s="151"/>
      <c r="MR366" s="149"/>
      <c r="MS366" s="149"/>
      <c r="MT366" s="149"/>
      <c r="MU366" s="149"/>
      <c r="MV366" s="156"/>
      <c r="MW366" s="149"/>
      <c r="MX366" s="149"/>
      <c r="MY366" s="149"/>
      <c r="MZ366" s="149"/>
      <c r="NA366" s="149"/>
      <c r="NB366" s="149"/>
      <c r="NC366" s="149"/>
      <c r="ND366" s="154"/>
      <c r="NE366" s="154"/>
      <c r="NF366" s="154"/>
      <c r="NG366" s="154"/>
      <c r="NH366" s="151"/>
      <c r="NI366" s="149"/>
      <c r="NJ366" s="149"/>
      <c r="NK366" s="149"/>
      <c r="NL366" s="149"/>
      <c r="NM366" s="149"/>
      <c r="NN366" s="94"/>
      <c r="NO366" s="151"/>
      <c r="NP366" s="160"/>
      <c r="NQ366" s="198" t="s">
        <v>1392</v>
      </c>
      <c r="NR366" s="196" t="s">
        <v>1396</v>
      </c>
      <c r="NS366" s="199"/>
      <c r="NT366" s="199"/>
      <c r="NU366" s="145" t="s">
        <v>1312</v>
      </c>
      <c r="NV366" s="171">
        <v>44313</v>
      </c>
      <c r="NW366" s="102" t="s">
        <v>882</v>
      </c>
      <c r="NX366" s="136" t="s">
        <v>1397</v>
      </c>
      <c r="NY366" s="138" t="s">
        <v>2116</v>
      </c>
      <c r="NZ366" s="136" t="s">
        <v>2100</v>
      </c>
      <c r="OA366" s="137"/>
      <c r="OB366" s="137"/>
      <c r="OC366" s="137"/>
      <c r="OD366" s="108">
        <f t="shared" si="897"/>
        <v>72</v>
      </c>
      <c r="OE366" s="109">
        <v>7</v>
      </c>
      <c r="OF366" s="110">
        <f t="shared" si="898"/>
        <v>30</v>
      </c>
      <c r="OG366" s="109">
        <v>7</v>
      </c>
      <c r="OH366" s="111">
        <f>ROUND(AVERAGEIF($ES$9:$ES$497,$ES366,EV$9:EV$497),0)</f>
        <v>70</v>
      </c>
      <c r="OI366" s="112">
        <f>ROUND(AVERAGEIF($ES$9:$ES$497,$ES366,EW$9:EW$497),0)</f>
        <v>29</v>
      </c>
      <c r="OJ366" s="112">
        <f>ROUND(AVERAGEIF($ES$9:$ES$497,$ES366,EX$9:EX$497),0)</f>
        <v>62</v>
      </c>
      <c r="OK366" s="112">
        <f>ROUND(AVERAGEIF($ES$9:$ES$497,$ES366,EY$9:EY$497),0)</f>
        <v>34</v>
      </c>
      <c r="OL366" s="112">
        <f>ROUND(AVERAGEIF($ES$9:$ES$497,$ES366,EZ$9:EZ$497),0)</f>
        <v>10</v>
      </c>
      <c r="OM366" s="112">
        <f>ROUND(AVERAGEIF($ES$9:$ES$497,$ES366,FA$9:FA$497),0)</f>
        <v>10</v>
      </c>
      <c r="ON366" s="112">
        <f>ROUND(AVERAGEIF($ES$9:$ES$497,$ES366,FB$9:FB$497),0)</f>
        <v>53</v>
      </c>
      <c r="OO366" s="112">
        <f>ROUND(AVERAGEIF($ES$9:$ES$497,$ES366,FC$9:FC$497),0)</f>
        <v>56</v>
      </c>
      <c r="OP366" s="112">
        <f>ROUND(AVERAGEIF($ES$9:$ES$497,$ES366,FD$9:FD$497),0)</f>
        <v>72</v>
      </c>
      <c r="OQ366" s="113">
        <f>ROUND(AVERAGEIF($ES$9:$ES$497,$ES366,FE$9:FE$497),0)</f>
        <v>118</v>
      </c>
      <c r="OR366" s="114">
        <f>ROUND(EV366/MAX(EV$9:EV$497)*100,0)</f>
        <v>45</v>
      </c>
      <c r="OS366" s="115">
        <f>ROUND(EW366/MAX(EW$9:EW$497)*100,0)</f>
        <v>27</v>
      </c>
      <c r="OT366" s="115">
        <f>ROUND(EX366/MAX(EX$9:EX$497)*100,0)</f>
        <v>63</v>
      </c>
      <c r="OU366" s="115">
        <f>ROUND(EY366/MAX(EY$9:EY$497)*100,0)</f>
        <v>31</v>
      </c>
      <c r="OV366" s="115">
        <f>ROUND(EZ366/MAX(EZ$9:EZ$497)*100,0)</f>
        <v>10</v>
      </c>
      <c r="OW366" s="115">
        <f>ROUND(FA366/MAX(FA$9:FA$497)*100,0)</f>
        <v>11</v>
      </c>
      <c r="OX366" s="115">
        <f>ROUND(FB366/MAX(FB$9:FB$497)*100,0)</f>
        <v>48</v>
      </c>
      <c r="OY366" s="116">
        <f>ROUND(FC366/MAX(FC$9:FC$497)*100,0)</f>
        <v>39</v>
      </c>
      <c r="OZ366" s="115">
        <f>ROUND(FD366/MAX(FD$9:FD$497)*100,0)</f>
        <v>59</v>
      </c>
      <c r="PA366" s="117">
        <f>ROUND(FE366/MAX(FE$9:FE$497)*100,0)</f>
        <v>53</v>
      </c>
      <c r="PB366" s="118">
        <f t="shared" si="863"/>
        <v>499</v>
      </c>
      <c r="PC366" s="115">
        <f t="shared" si="864"/>
        <v>340</v>
      </c>
      <c r="PD366" s="115">
        <f t="shared" si="865"/>
        <v>529</v>
      </c>
      <c r="PE366" s="115">
        <f t="shared" si="866"/>
        <v>577</v>
      </c>
      <c r="PF366" s="115">
        <f t="shared" si="867"/>
        <v>352</v>
      </c>
      <c r="PG366" s="119">
        <f t="shared" si="868"/>
        <v>287</v>
      </c>
      <c r="PH366" s="118">
        <f>ROUND(PB366/MAX(PB$9:PB$497)*100,0)</f>
        <v>59</v>
      </c>
      <c r="PI366" s="115">
        <f>ROUND(PC366/MAX(PC$9:PC$497)*100,0)</f>
        <v>41</v>
      </c>
      <c r="PJ366" s="115">
        <f>ROUND(PD366/MAX(PD$9:PD$497)*100,0)</f>
        <v>56</v>
      </c>
      <c r="PK366" s="115">
        <f>ROUND(PE366/MAX(PE$9:PE$497)*100,0)</f>
        <v>57</v>
      </c>
      <c r="PL366" s="115">
        <f>ROUND(PF366/MAX(PF$9:PF$497)*100,0)</f>
        <v>50</v>
      </c>
      <c r="PM366" s="119">
        <f>ROUND(PG366/MAX(PG$9:PG$497)*100,0)</f>
        <v>42</v>
      </c>
      <c r="PN366" s="118">
        <f>RANK(PH366,PH$9:PH$497,0)</f>
        <v>110</v>
      </c>
      <c r="PO366" s="115">
        <f>RANK(PI366,PI$9:PI$497,0)</f>
        <v>210</v>
      </c>
      <c r="PP366" s="115">
        <f>RANK(PJ366,PJ$9:PJ$497,0)</f>
        <v>168</v>
      </c>
      <c r="PQ366" s="115">
        <f>RANK(PK366,PK$9:PK$497,0)</f>
        <v>119</v>
      </c>
      <c r="PR366" s="115">
        <f>RANK(PL366,PL$9:PL$497,0)</f>
        <v>198</v>
      </c>
      <c r="PS366" s="119">
        <f>RANK(PM366,PM$9:PM$497,0)</f>
        <v>219</v>
      </c>
      <c r="PT366" s="120">
        <f>ROUND(FZ366/MAX(FZ$9:FZ$497)*100,0)</f>
        <v>38</v>
      </c>
      <c r="PU366" s="115">
        <f>ROUND(GA366/MAX(GA$9:GA$497)*100,0)</f>
        <v>17</v>
      </c>
      <c r="PV366" s="115">
        <f>ROUND(GB366/MAX(GB$9:GB$497)*100,0)</f>
        <v>48</v>
      </c>
      <c r="PW366" s="115">
        <f>ROUND(GC366/MAX(GC$9:GC$497)*100,0)</f>
        <v>32</v>
      </c>
      <c r="PX366" s="115">
        <f>ROUND(GD366/MAX(GD$9:GD$497)*100,0)</f>
        <v>6</v>
      </c>
      <c r="PY366" s="115">
        <f>ROUND(GE366/MAX(GE$9:GE$497)*100,0)</f>
        <v>7</v>
      </c>
      <c r="PZ366" s="115">
        <f>ROUND(GF366/MAX(GF$9:GF$497)*100,0)</f>
        <v>26</v>
      </c>
      <c r="QA366" s="116">
        <f>ROUND(GG366/MAX(GG$9:GG$497)*100,0)</f>
        <v>27</v>
      </c>
      <c r="QB366" s="115">
        <f>ROUND(GH366/MAX(GH$9:GH$497)*100,0)</f>
        <v>34</v>
      </c>
      <c r="QC366" s="121">
        <f>ROUND(GI366/MAX(GI$9:GI$497)*100,0)</f>
        <v>37</v>
      </c>
      <c r="QD366" s="120">
        <f>ROUND(AVERAGEIF($ES$9:$ES$497,$ES366,PT$9:PT$497),0)</f>
        <v>52</v>
      </c>
      <c r="QE366" s="120">
        <f>ROUND(AVERAGEIF($ES$9:$ES$497,$ES366,PU$9:PU$497),0)</f>
        <v>21</v>
      </c>
      <c r="QF366" s="120">
        <f>ROUND(AVERAGEIF($ES$9:$ES$497,$ES366,PV$9:PV$497),0)</f>
        <v>60</v>
      </c>
      <c r="QG366" s="120">
        <f>ROUND(AVERAGEIF($ES$9:$ES$497,$ES366,PW$9:PW$497),0)</f>
        <v>35</v>
      </c>
      <c r="QH366" s="120">
        <f>ROUND(AVERAGEIF($ES$9:$ES$497,$ES366,PX$9:PX$497),0)</f>
        <v>8</v>
      </c>
      <c r="QI366" s="120">
        <f>ROUND(AVERAGEIF($ES$9:$ES$497,$ES366,PY$9:PY$497),0)</f>
        <v>9</v>
      </c>
      <c r="QJ366" s="120">
        <f>ROUND(AVERAGEIF($ES$9:$ES$497,$ES366,PZ$9:PZ$497),0)</f>
        <v>35</v>
      </c>
      <c r="QK366" s="120">
        <f>ROUND(AVERAGEIF($ES$9:$ES$497,$ES366,QA$9:QA$497),0)</f>
        <v>46</v>
      </c>
      <c r="QL366" s="120">
        <f>ROUND(AVERAGEIF($ES$9:$ES$497,$ES366,QB$9:QB$497),0)</f>
        <v>43</v>
      </c>
      <c r="QM366" s="120">
        <f>ROUND(AVERAGEIF($ES$9:$ES$497,$ES366,QC$9:QC$497),0)</f>
        <v>53</v>
      </c>
      <c r="QN366" s="114">
        <f t="shared" si="869"/>
        <v>413</v>
      </c>
      <c r="QO366" s="115">
        <f t="shared" si="870"/>
        <v>245</v>
      </c>
      <c r="QP366" s="115">
        <f t="shared" si="871"/>
        <v>437</v>
      </c>
      <c r="QQ366" s="115">
        <f t="shared" si="872"/>
        <v>494</v>
      </c>
      <c r="QR366" s="115">
        <f t="shared" si="873"/>
        <v>354</v>
      </c>
      <c r="QS366" s="119">
        <f t="shared" si="874"/>
        <v>228</v>
      </c>
      <c r="QT366" s="114">
        <f>ROUND((QN366-MIN(QN$9:QN$497))/(MAX(QN$9:QN$497)-MIN(QN$9:QN$497))*100,0)</f>
        <v>29</v>
      </c>
      <c r="QU366" s="115">
        <f>ROUND((QO366-MIN(QO$9:QO$497))/(MAX(QO$9:QO$497)-MIN(QO$9:QO$497))*100,0)</f>
        <v>5</v>
      </c>
      <c r="QV366" s="115">
        <f>ROUND((QP366-MIN(QP$9:QP$497))/(MAX(QP$9:QP$497)-MIN(QP$9:QP$497))*100,0)</f>
        <v>12</v>
      </c>
      <c r="QW366" s="115">
        <f>ROUND((QQ366-MIN(QQ$9:QQ$497))/(MAX(QQ$9:QQ$497)-MIN(QQ$9:QQ$497))*100,0)</f>
        <v>26</v>
      </c>
      <c r="QX366" s="115">
        <f>ROUND((QR366-MIN(QR$9:QR$497))/(MAX(QR$9:QR$497)-MIN(QR$9:QR$497))*100,0)</f>
        <v>19</v>
      </c>
      <c r="QY366" s="115">
        <f>ROUND((QS366-MIN(QS$9:QS$497))/(MAX(QS$9:QS$497)-MIN(QS$9:QS$497))*100,0)</f>
        <v>12</v>
      </c>
      <c r="QZ366" s="114">
        <f>RANK(QN366,QN$9:QN$497,0)</f>
        <v>339</v>
      </c>
      <c r="RA366" s="115">
        <f>RANK(QO366,QO$9:QO$497,0)</f>
        <v>424</v>
      </c>
      <c r="RB366" s="115">
        <f>RANK(QP366,QP$9:QP$497,0)</f>
        <v>404</v>
      </c>
      <c r="RC366" s="115">
        <f>RANK(QQ366,QQ$9:QQ$497,0)</f>
        <v>314</v>
      </c>
      <c r="RD366" s="115">
        <f>RANK(QR366,QR$9:QR$497,0)</f>
        <v>403</v>
      </c>
      <c r="RE366" s="115">
        <f>RANK(QS366,QS$9:QS$497,0)</f>
        <v>412</v>
      </c>
      <c r="RF366" s="122"/>
      <c r="RG366" s="115">
        <f>($RH$3*(IH366+IJ366)*100*100/MAX(EX$9:EX$497)*$RO$3) +($RH$3*(II366+IJ366)*100*100/MAX(EX$9:EX$497)*$RO$4) + ($RH$3*IK366*100*100/MAX(EX$9:EX$497)*0.098)</f>
        <v>0</v>
      </c>
      <c r="RH366" s="115">
        <f>($RH$4*IL366*100*100/MAX(EZ$9:EZ$497))*$RQ$3</f>
        <v>0</v>
      </c>
      <c r="RI366" s="115">
        <f>($RH$3*IM366*100*100/MAX(EY$9:EY$497))*$RQ$4</f>
        <v>0</v>
      </c>
      <c r="RJ366" s="115">
        <f>($RH$3*IN366*100*100/MAX(EX$9:EX$497))</f>
        <v>0</v>
      </c>
      <c r="RK366" s="115">
        <f>($RH$4*IO366*100*100/MAX(EZ$9:EZ$497))*$RQ$3</f>
        <v>0</v>
      </c>
      <c r="RL366" s="115">
        <f>(($RL$4*IP366*100*((100/MAX(EX$9:EX$497)+100/MAX(EZ$9:EZ$497))/2))+($RL$4*IQ366*100*((100/MAX(EX$9:EX$497)+100/MAX(EZ$9:EZ$497))/2))+($RL$4*IR366*100*((100/MAX(EX$9:EX$497)+100/MAX(EZ$9:EZ$497))/2))+($RL$4*IS366*100*((100/MAX(EX$9:EX$497)+100/MAX(EZ$9:EZ$497))/2))+($RL$4*IT366*100*((100/MAX(EX$9:EX$497)+100/MAX(EZ$9:EZ$497))/2))+($RL$4*IU366*100*((100/MAX(EX$9:EX$497)+100/MAX(EZ$9:EZ$497))/2))+($RL$4*IV366*100*((100/MAX(EX$9:EX$497)+100/MAX(EZ$9:EZ$497))/2))+($RL$4*IW366*100*((100/MAX(EX$9:EX$497)+100/MAX(EZ$9:EZ$497))/2)))*$RS$3</f>
        <v>0</v>
      </c>
      <c r="RM366" s="115">
        <f>(($RH$3*IX366*100*100/MAX(EX$9:EX$497))+($RH$3*IY366*100*100/MAX(EX$9:EX$497))+($RH$3*IZ366*100*100/MAX(EX$9:EX$497))+($RH$3*JA366*100*100/MAX(EX$9:EX$497))+($RH$3*JB366*100*100/MAX(EX$9:EX$497))+($RH$3*JC366*100*100/MAX(EX$9:EX$497))+($RH$3*JD366*100*100/MAX(EX$9:EX$497))+($RH$3*JE366*100*100/MAX(EX$9:EX$497)))*$RS$4</f>
        <v>0</v>
      </c>
      <c r="RN366" s="115">
        <f>(($RH$4*JF366*100*100/MAX(EZ$9:EZ$497)) + ($RH$4*JG366*100*100/MAX(EZ$9:EZ$497)) + ($RH$4*JH366*100*100/MAX(EZ$9:EZ$497)) + ($RH$4*JI366*100*100/MAX(EZ$9:EZ$497)) + ($RH$4*JJ366*100*100/MAX(EZ$9:EZ$497)) + ($RH$4*JK366*100*100/MAX(EZ$9:EZ$497)) + ($RH$4*JL366*100*100/MAX(EZ$9:EZ$497)) + ($RH$4*JM366*100*100/MAX(EZ$9:EZ$497)))*$RU$3</f>
        <v>0</v>
      </c>
      <c r="RO366" s="115">
        <f>(($RL$4*JN366*100*((100/MAX(EX$9:EX$497)+100/MAX(EZ$9:EZ$497))/2))+($RL$4*JO366*100*((100/MAX(EX$9:EX$497)+100/MAX(EZ$9:EZ$497))/2))+($RL$4*JP366*100*((100/MAX(EX$9:EX$497)+100/MAX(EZ$9:EZ$497))/2))+($RL$4*JQ366*100*((100/MAX(EX$9:EX$497)+100/MAX(EZ$9:EZ$497))/2))+($RL$4*JR366*100*((100/MAX(EX$9:EX$497)+100/MAX(EZ$9:EZ$497))/2))+($RL$4*JS366*100*((100/MAX(EX$9:EX$497)+100/MAX(EZ$9:EZ$497))/2))+($RL$4*JT366*100*((100/MAX(EX$9:EX$497)+100/MAX(EZ$9:EZ$497))/2))+($RL$4*JU366*100*((100/MAX(EX$9:EX$497)+100/MAX(EZ$9:EZ$497))/2))+($RL$4*JV366*100*((100/MAX(EX$9:EX$497)+100/MAX(EZ$9:EZ$497))/2))+($RL$4*JW366*100*((100/MAX(EX$9:EX$497)+100/MAX(EZ$9:EZ$497))/2))+($RL$4*JX366*100*((100/MAX(EX$9:EX$497)+100/MAX(EZ$9:EZ$497))/2))+($RL$4*JY366*100*((100/MAX(EX$9:EX$497)+100/MAX(EZ$9:EZ$497))/2))+($RL$4*JZ366*100*((100/MAX(EX$9:EX$497)+100/MAX(EZ$9:EZ$497))/2)))*$RW$3/2</f>
        <v>0</v>
      </c>
      <c r="RP366" s="119">
        <f>($RJ$3*KA366*100*100/MAX(FA$9:FA$497)) + ($RJ$3*KB366*100*100/MAX(FA$9:FA$497)/2) + ($RJ$3*KC366*100*100/MAX(FA$9:FA$497)/2) + ($RJ$3*KD366*100*100/MAX(FA$9:FA$497)/4) + ($RJ$3*KE366*100*100/MAX(FA$9:FA$497)/4)</f>
        <v>0</v>
      </c>
      <c r="RQ366" s="118">
        <f>($RL$4*KF366*100*((100/MAX(EX$9:EX$497)+100/MAX(EZ$9:EZ$497)))) * ($RO$3/2) + (($RL$4*KG366*100*((100/MAX(EX$9:EX$497)+100/MAX(EZ$9:EZ$497))))+($RL$4*KH366*100*((100/MAX(EX$9:EX$497)+100/MAX(EZ$9:EZ$497))))+($RL$4*KI366*100*((100/MAX(EX$9:EX$497)+100/MAX(EZ$9:EZ$497))))+($RL$4*KJ366*100*((100/MAX(EX$9:EX$497)+100/MAX(EZ$9:EZ$497))))+($RL$4*KK366*100*((100/MAX(EX$9:EX$497)+100/MAX(EZ$9:EZ$497))))+($RL$4*KL366*100*((100/MAX(EX$9:EX$497)+100/MAX(EZ$9:EZ$497))))+($RL$4*KM366*100*((100/MAX(EX$9:EX$497)+100/MAX(EZ$9:EZ$497))))+($RL$4*KN366*100*((100/MAX(EX$9:EX$497)+100/MAX(EZ$9:EZ$497))))+($RL$4*KO366*100*((100/MAX(EX$9:EX$497)+100/MAX(EZ$9:EZ$497))))+($RL$4*KP366*100*((100/MAX(EX$9:EX$497)+100/MAX(EZ$9:EZ$497))))+($RL$4*KQ366*100*((100/MAX(EX$9:EX$497)+100/MAX(EZ$9:EZ$497))))+($RL$4*KR366*100*((100/MAX(EX$9:EX$497)+100/MAX(EZ$9:EZ$497))))+($RL$4*KS366*100*((100/MAX(EX$9:EX$497)+100/MAX(EZ$9:EZ$497))))+($RL$4*KV366*100*((100/MAX(EX$9:EX$497)+100/MAX(EZ$9:EZ$497))))) * (($RO$3+$RO$4)/6)</f>
        <v>0</v>
      </c>
      <c r="RR366" s="115">
        <f>(($RL$4*KW366*100*((100/MAX(EX$9:EX$497)+100/MAX(EZ$9:EZ$497))))) * ($RO$3/2) + (($RL$4*KX366*100*((100/MAX(EX$9:EX$497)+100/MAX(EZ$9:EZ$497))))+($RL$4*KY366*100*((100/MAX(EX$9:EX$497)+100/MAX(EZ$9:EZ$497))))+($RL$4*KZ366*100*((100/MAX(EX$9:EX$497)+100/MAX(EZ$9:EZ$497))))+($RL$4*LA366*100*((100/MAX(EX$9:EX$497)+100/MAX(EZ$9:EZ$497))))+($RL$4*LB366*100*((100/MAX(EX$9:EX$497)+100/MAX(EZ$9:EZ$497))))+($RL$4*LC366*100*((100/MAX(EX$9:EX$497)+100/MAX(EZ$9:EZ$497))))) * (($RO$3+$RO$4)/6)</f>
        <v>0</v>
      </c>
      <c r="RS366" s="119">
        <f>(($RL$4*LD366*100*((100/MAX(EX$9:EX$497)+100/MAX(EZ$9:EZ$497))))+($RL$4*LE366*100*((100/MAX(EX$9:EX$497)+100/MAX(EZ$9:EZ$497))))) * (($RO$3+$RO$4)/6)</f>
        <v>0</v>
      </c>
      <c r="RT366" s="118">
        <f>($RJ$4*LH366*100*(100/MAX(EV$9:EV$497)))+($RJ$4*LI366*100*(100/MAX(EV$9:EV$497)))</f>
        <v>0</v>
      </c>
      <c r="RU366" s="119">
        <f>($RJ$4*LJ366*(100/MAX(EV$9:EV$497)))/2 + ($RL$3*LK366*(100/MAX(EW$9:EW$497))) + ($RJ$4*LL366*(100/MAX(EV$9:EV$497)))/4 + ($RL$3*LM366*(100/MAX(EW$9:EW$497)))</f>
        <v>0</v>
      </c>
      <c r="RV366" s="118">
        <f>($RJ$4*LN366*100*100/MAX(EV$9:EV$497)/2)+($RJ$4*LO366*100*100/MAX(EV$9:EV$497)/2)+($RJ$4*LP366*100*100/MAX(EV$9:EV$497))+($RJ$4*LQ366*100*100/MAX(EV$9:EV$497))+($RJ$4*LR366*100*100/MAX(EV$9:EV$497))</f>
        <v>0</v>
      </c>
      <c r="RW366" s="115">
        <f>($RJ$4*LS366*100*100/MAX(EV$9:EV$497)) + (($RJ$4*LT366*100*100/MAX(EV$9:EV$497))+($RJ$4*LU366*100*100/MAX(EV$9:EV$497))+($RJ$4*LV366*100*100/MAX(EV$9:EV$497))+($RJ$4*LW366*100*100/MAX(EV$9:EV$497))+($RJ$4*LX366*100*100/MAX(EV$9:EV$497))+($RJ$4*LY366*100*100/MAX(EV$9:EV$497))+($RJ$4*LZ366*100*100/MAX(EV$9:EV$497))+($RJ$4*MA366*100*100/MAX(EV$9:EV$497)))/2</f>
        <v>0</v>
      </c>
      <c r="RX366" s="119">
        <f>($RJ$4*MB366*100*100/MAX(EV$9:EV$497))+($RJ$4*MC366*100*100/MAX(EV$9:EV$497))+($RJ$4*MD366*100*100/MAX(EV$9:EV$497))+($RJ$4*ME366*100*100/MAX(EV$9:EV$497))+($RJ$4*MF366*100*100/MAX(EV$9:EV$497))+($RJ$4*MG366*100*100/MAX(EV$9:EV$497))+($RJ$4*MH366*100*100/MAX(EV$9:EV$497))+($RJ$4*MI366*100*100/MAX(EV$9:EV$497))+($RJ$4*MJ366*100*100/MAX(EV$9:EV$497))+($RJ$4*MK366*100*100/MAX(EV$9:EV$497))+($RJ$4*ML366*100*100/MAX(EV$9:EV$497))+($RJ$4*MM366*100*100/MAX(EV$9:EV$497))+($RJ$4*MN366*100*100/MAX(EV$9:EV$497))</f>
        <v>0</v>
      </c>
      <c r="RY366" s="118">
        <f>($RJ$4*MQ366*100*100/MAX(EV$9:EV$497))/2 + (($RJ$4*MR366*100*100/MAX(EV$9:EV$497))+($RJ$4*MS366*100*100/MAX(EV$9:EV$497))+($RJ$4*MT366*100*100/MAX(EV$9:EV$497))+($RJ$4*MU366*100*100/MAX(EV$9:EV$497))+($RJ$4*MV366*100*100/MAX(EV$9:EV$497))+($RJ$4*MW366*100*100/MAX(EV$9:EV$497))+($RJ$4*MX366*100*100/MAX(EV$9:EV$497))+($RJ$4*MY366*100*100/MAX(EV$9:EV$497))+($RJ$4*MZ366*100*100/MAX(EV$9:EV$497))+($RJ$4*NA366*100*100/MAX(EV$9:EV$497))+($RJ$4*NB366*100*100/MAX(EV$9:EV$497))+($RJ$4*NC366*100*100/MAX(EV$9:EV$497))+($RJ$4*ND366*100*100/MAX(EV$9:EV$497))+($RJ$4*NG366*100*100/MAX(EV$9:EV$497)))/4</f>
        <v>0</v>
      </c>
      <c r="RZ366" s="115">
        <f>($RJ$4*NH366*100*100/MAX(EV$9:EV$497))/2 + (($RJ$4*NI366*100*100/MAX(EV$9:EV$497))+($RJ$4*NJ366*100*100/MAX(EV$9:EV$497))+($RJ$4*NK366*100*100/MAX(EV$9:EV$497))+($RJ$4*NL366*100*100/MAX(EV$9:EV$497))+($RJ$4*NM366*100*100/MAX(EV$9:EV$497))+($RJ$4*NN366*100*100/MAX(EV$9:EV$497)))/4</f>
        <v>0</v>
      </c>
      <c r="SA366" s="117">
        <f>(($RJ$4*NO366*100*100/MAX(EV$9:EV$497))+($RJ$4*NP366*100*100/MAX(EV$9:EV$497)))/4</f>
        <v>0</v>
      </c>
      <c r="SB366" s="118">
        <f t="shared" si="875"/>
        <v>0</v>
      </c>
      <c r="SC366" s="115">
        <f t="shared" si="876"/>
        <v>0</v>
      </c>
      <c r="SD366" s="115">
        <f t="shared" si="877"/>
        <v>0</v>
      </c>
      <c r="SE366" s="115">
        <f t="shared" si="878"/>
        <v>0</v>
      </c>
      <c r="SF366" s="115">
        <f t="shared" si="879"/>
        <v>0</v>
      </c>
      <c r="SG366" s="115">
        <f t="shared" si="880"/>
        <v>0</v>
      </c>
      <c r="SH366" s="115">
        <f>ROUND(SB366/MAX(SB$9:SB$497)*100,0)</f>
        <v>0</v>
      </c>
      <c r="SI366" s="115">
        <f>ROUND(SC366/MAX(SC$9:SC$497)*100,0)</f>
        <v>0</v>
      </c>
      <c r="SJ366" s="115">
        <f>ROUND(SD366/MAX(SD$9:SD$497)*100,0)</f>
        <v>0</v>
      </c>
      <c r="SK366" s="115">
        <f>ROUND(SE366/MAX(SE$9:SE$497)*100,0)</f>
        <v>0</v>
      </c>
      <c r="SL366" s="115">
        <f>ROUND(SF366/MAX(SF$9:SF$497)*100,0)</f>
        <v>0</v>
      </c>
      <c r="SM366" s="121">
        <f>ROUND(SG366/MAX(SG$9:SG$497)*100,0)</f>
        <v>0</v>
      </c>
      <c r="SN366" s="115">
        <f>ROUND(AVERAGEIF($ES$9:$ES$497,$ES366,SH$9:SH$497),0)</f>
        <v>26</v>
      </c>
      <c r="SO366" s="115">
        <f>ROUND(AVERAGEIF($ES$9:$ES$497,$ES366,SI$9:SI$497),0)</f>
        <v>26</v>
      </c>
      <c r="SP366" s="115">
        <f>ROUND(AVERAGEIF($ES$9:$ES$497,$ES366,SJ$9:SJ$497),0)</f>
        <v>3</v>
      </c>
      <c r="SQ366" s="115">
        <f>ROUND(AVERAGEIF($ES$9:$ES$497,$ES366,SK$9:SK$497),0)</f>
        <v>21</v>
      </c>
      <c r="SR366" s="115">
        <f>ROUND(AVERAGEIF($ES$9:$ES$497,$ES366,SL$9:SL$497),0)</f>
        <v>5</v>
      </c>
      <c r="SS366" s="121">
        <f>ROUND(AVERAGEIF($ES$9:$ES$497,$ES366,SM$9:SM$497),0)</f>
        <v>5</v>
      </c>
      <c r="ST366" s="114">
        <f>RANK(SB366,SB$9:SB$497,0)</f>
        <v>323</v>
      </c>
      <c r="SU366" s="115">
        <f>RANK(SC366,SC$9:SC$497,0)</f>
        <v>320</v>
      </c>
      <c r="SV366" s="115">
        <f>RANK(SD366,SD$9:SD$497,0)</f>
        <v>320</v>
      </c>
      <c r="SW366" s="115">
        <f>RANK(SE366,SE$9:SE$497,0)</f>
        <v>320</v>
      </c>
      <c r="SX366" s="115">
        <f>RANK(SF366,SF$9:SF$497,0)</f>
        <v>317</v>
      </c>
      <c r="SY366" s="115">
        <f>RANK(SG366,SG$9:SG$497,0)</f>
        <v>308</v>
      </c>
      <c r="SZ366" s="115">
        <f>COUNTIFS(SB$9:SB$497,"&gt;"&amp;SB366,$ES$9:$ES$497,$ES366)+1</f>
        <v>67</v>
      </c>
      <c r="TA366" s="115">
        <f>COUNTIFS(SC$9:SC$497,"&gt;"&amp;SC366,$ES$9:$ES$497,$ES366)+1</f>
        <v>67</v>
      </c>
      <c r="TB366" s="115">
        <f>COUNTIFS(SD$9:SD$497,"&gt;"&amp;SD366,$ES$9:$ES$497,$ES366)+1</f>
        <v>66</v>
      </c>
      <c r="TC366" s="115">
        <f>COUNTIFS(SE$9:SE$497,"&gt;"&amp;SE366,$ES$9:$ES$497,$ES366)+1</f>
        <v>67</v>
      </c>
      <c r="TD366" s="115">
        <f>COUNTIFS(SF$9:SF$497,"&gt;"&amp;SF366,$ES$9:$ES$497,$ES366)+1</f>
        <v>66</v>
      </c>
      <c r="TE366" s="117">
        <f>COUNTIFS(SG$9:SG$497,"&gt;"&amp;SG366,$ES$9:$ES$497,$ES366)+1</f>
        <v>64</v>
      </c>
      <c r="TF366" s="118">
        <f t="shared" si="881"/>
        <v>59</v>
      </c>
      <c r="TG366" s="115">
        <f t="shared" si="882"/>
        <v>59</v>
      </c>
      <c r="TH366" s="115">
        <f t="shared" si="883"/>
        <v>41</v>
      </c>
      <c r="TI366" s="115">
        <f t="shared" si="884"/>
        <v>56</v>
      </c>
      <c r="TJ366" s="115">
        <f t="shared" si="885"/>
        <v>57</v>
      </c>
      <c r="TK366" s="115">
        <f t="shared" si="886"/>
        <v>50</v>
      </c>
      <c r="TL366" s="117">
        <f t="shared" si="887"/>
        <v>42</v>
      </c>
      <c r="TM366" s="118">
        <f>ROUND(TF366/MAX(TF$9:TF$497)*100,0)</f>
        <v>33</v>
      </c>
      <c r="TN366" s="115">
        <f>ROUND(TG366/MAX(TG$9:TG$497)*100,0)</f>
        <v>32</v>
      </c>
      <c r="TO366" s="115">
        <f>ROUND(TH366/MAX(TH$9:TH$497)*100,0)</f>
        <v>23</v>
      </c>
      <c r="TP366" s="115">
        <f>ROUND(TI366/MAX(TI$9:TI$497)*100,0)</f>
        <v>31</v>
      </c>
      <c r="TQ366" s="115">
        <f>ROUND(TJ366/MAX(TJ$9:TJ$497)*100,0)</f>
        <v>29</v>
      </c>
      <c r="TR366" s="115">
        <f>ROUND(TK366/MAX(TK$9:TK$497)*100,0)</f>
        <v>26</v>
      </c>
      <c r="TS366" s="119">
        <f>ROUND(TL366/MAX(TL$9:TL$497)*100,0)</f>
        <v>21</v>
      </c>
      <c r="TT366" s="120">
        <f>RANK(TM366,TM$9:TM$497,0)</f>
        <v>269</v>
      </c>
      <c r="TU366" s="115">
        <f>RANK(TN366,TN$9:TN$497,0)</f>
        <v>194</v>
      </c>
      <c r="TV366" s="115">
        <f>RANK(TO366,TO$9:TO$497,0)</f>
        <v>230</v>
      </c>
      <c r="TW366" s="115">
        <f>RANK(TP366,TP$9:TP$497,0)</f>
        <v>212</v>
      </c>
      <c r="TX366" s="115">
        <f>RANK(TQ366,TQ$9:TQ$497,0)</f>
        <v>162</v>
      </c>
      <c r="TY366" s="115">
        <f>RANK(TR366,TR$9:TR$497,0)</f>
        <v>227</v>
      </c>
      <c r="TZ366" s="121">
        <f>RANK(TS366,TS$9:TS$497,0)</f>
        <v>256</v>
      </c>
      <c r="UA366" s="132"/>
      <c r="UB366" s="7" t="s">
        <v>1</v>
      </c>
    </row>
    <row r="367" spans="1:548" x14ac:dyDescent="0.15">
      <c r="A367" s="183">
        <v>359</v>
      </c>
      <c r="B367" s="200" t="s">
        <v>1396</v>
      </c>
      <c r="C367" s="143"/>
      <c r="D367" s="143"/>
      <c r="E367" s="161" t="s">
        <v>518</v>
      </c>
      <c r="F367" s="65">
        <v>114</v>
      </c>
      <c r="G367" s="65" t="s">
        <v>576</v>
      </c>
      <c r="H367" s="144"/>
      <c r="I367" s="66" t="s">
        <v>521</v>
      </c>
      <c r="J367" s="67" t="s">
        <v>521</v>
      </c>
      <c r="K367" s="67" t="s">
        <v>521</v>
      </c>
      <c r="L367" s="67" t="s">
        <v>521</v>
      </c>
      <c r="M367" s="67" t="s">
        <v>521</v>
      </c>
      <c r="N367" s="67" t="s">
        <v>521</v>
      </c>
      <c r="O367" s="67" t="s">
        <v>521</v>
      </c>
      <c r="P367" s="67" t="s">
        <v>521</v>
      </c>
      <c r="Q367" s="67" t="s">
        <v>521</v>
      </c>
      <c r="R367" s="68" t="s">
        <v>521</v>
      </c>
      <c r="S367" s="69" t="s">
        <v>521</v>
      </c>
      <c r="T367" s="67" t="s">
        <v>521</v>
      </c>
      <c r="U367" s="67" t="s">
        <v>521</v>
      </c>
      <c r="V367" s="67" t="s">
        <v>521</v>
      </c>
      <c r="W367" s="67" t="s">
        <v>521</v>
      </c>
      <c r="X367" s="67" t="s">
        <v>521</v>
      </c>
      <c r="Y367" s="67" t="s">
        <v>521</v>
      </c>
      <c r="Z367" s="67" t="s">
        <v>521</v>
      </c>
      <c r="AA367" s="67" t="s">
        <v>521</v>
      </c>
      <c r="AB367" s="68" t="s">
        <v>521</v>
      </c>
      <c r="AC367" s="69" t="s">
        <v>521</v>
      </c>
      <c r="AD367" s="67" t="s">
        <v>521</v>
      </c>
      <c r="AE367" s="67" t="s">
        <v>521</v>
      </c>
      <c r="AF367" s="67" t="s">
        <v>521</v>
      </c>
      <c r="AG367" s="67" t="s">
        <v>521</v>
      </c>
      <c r="AH367" s="67" t="s">
        <v>521</v>
      </c>
      <c r="AI367" s="67" t="s">
        <v>521</v>
      </c>
      <c r="AJ367" s="67" t="s">
        <v>521</v>
      </c>
      <c r="AK367" s="67" t="s">
        <v>521</v>
      </c>
      <c r="AL367" s="68" t="s">
        <v>521</v>
      </c>
      <c r="AM367" s="69" t="s">
        <v>521</v>
      </c>
      <c r="AN367" s="67" t="s">
        <v>521</v>
      </c>
      <c r="AO367" s="67" t="s">
        <v>521</v>
      </c>
      <c r="AP367" s="67" t="s">
        <v>521</v>
      </c>
      <c r="AQ367" s="67" t="s">
        <v>521</v>
      </c>
      <c r="AR367" s="67" t="s">
        <v>521</v>
      </c>
      <c r="AS367" s="67" t="s">
        <v>521</v>
      </c>
      <c r="AT367" s="67" t="s">
        <v>521</v>
      </c>
      <c r="AU367" s="67" t="s">
        <v>521</v>
      </c>
      <c r="AV367" s="68" t="s">
        <v>521</v>
      </c>
      <c r="AW367" s="69" t="s">
        <v>521</v>
      </c>
      <c r="AX367" s="67" t="s">
        <v>521</v>
      </c>
      <c r="AY367" s="67" t="s">
        <v>521</v>
      </c>
      <c r="AZ367" s="67" t="s">
        <v>521</v>
      </c>
      <c r="BA367" s="67" t="s">
        <v>521</v>
      </c>
      <c r="BB367" s="67" t="s">
        <v>521</v>
      </c>
      <c r="BC367" s="67" t="s">
        <v>521</v>
      </c>
      <c r="BD367" s="67" t="s">
        <v>521</v>
      </c>
      <c r="BE367" s="67" t="s">
        <v>521</v>
      </c>
      <c r="BF367" s="68" t="s">
        <v>521</v>
      </c>
      <c r="BG367" s="69" t="s">
        <v>521</v>
      </c>
      <c r="BH367" s="67" t="s">
        <v>521</v>
      </c>
      <c r="BI367" s="67" t="s">
        <v>521</v>
      </c>
      <c r="BJ367" s="67" t="s">
        <v>521</v>
      </c>
      <c r="BK367" s="67" t="s">
        <v>521</v>
      </c>
      <c r="BL367" s="67" t="s">
        <v>521</v>
      </c>
      <c r="BM367" s="67" t="s">
        <v>521</v>
      </c>
      <c r="BN367" s="67" t="s">
        <v>521</v>
      </c>
      <c r="BO367" s="67" t="s">
        <v>521</v>
      </c>
      <c r="BP367" s="68" t="s">
        <v>521</v>
      </c>
      <c r="BQ367" s="70" t="s">
        <v>521</v>
      </c>
      <c r="BR367" s="67" t="s">
        <v>521</v>
      </c>
      <c r="BS367" s="67" t="s">
        <v>521</v>
      </c>
      <c r="BT367" s="67" t="s">
        <v>521</v>
      </c>
      <c r="BU367" s="67" t="s">
        <v>521</v>
      </c>
      <c r="BV367" s="67" t="s">
        <v>521</v>
      </c>
      <c r="BW367" s="67" t="s">
        <v>521</v>
      </c>
      <c r="BX367" s="67" t="s">
        <v>521</v>
      </c>
      <c r="BY367" s="67" t="s">
        <v>521</v>
      </c>
      <c r="BZ367" s="68" t="s">
        <v>521</v>
      </c>
      <c r="CA367" s="69" t="s">
        <v>521</v>
      </c>
      <c r="CB367" s="67" t="s">
        <v>521</v>
      </c>
      <c r="CC367" s="67" t="s">
        <v>521</v>
      </c>
      <c r="CD367" s="67" t="s">
        <v>521</v>
      </c>
      <c r="CE367" s="67" t="s">
        <v>521</v>
      </c>
      <c r="CF367" s="67" t="s">
        <v>521</v>
      </c>
      <c r="CG367" s="67" t="s">
        <v>521</v>
      </c>
      <c r="CH367" s="67" t="s">
        <v>521</v>
      </c>
      <c r="CI367" s="67" t="s">
        <v>521</v>
      </c>
      <c r="CJ367" s="68" t="s">
        <v>521</v>
      </c>
      <c r="CK367" s="69" t="s">
        <v>521</v>
      </c>
      <c r="CL367" s="67" t="s">
        <v>521</v>
      </c>
      <c r="CM367" s="67" t="s">
        <v>521</v>
      </c>
      <c r="CN367" s="67" t="s">
        <v>521</v>
      </c>
      <c r="CO367" s="67" t="s">
        <v>521</v>
      </c>
      <c r="CP367" s="67" t="s">
        <v>521</v>
      </c>
      <c r="CQ367" s="67" t="s">
        <v>521</v>
      </c>
      <c r="CR367" s="67" t="s">
        <v>521</v>
      </c>
      <c r="CS367" s="67" t="s">
        <v>521</v>
      </c>
      <c r="CT367" s="68" t="s">
        <v>521</v>
      </c>
      <c r="CU367" s="69" t="s">
        <v>521</v>
      </c>
      <c r="CV367" s="67" t="s">
        <v>521</v>
      </c>
      <c r="CW367" s="67" t="s">
        <v>521</v>
      </c>
      <c r="CX367" s="67" t="s">
        <v>521</v>
      </c>
      <c r="CY367" s="67" t="s">
        <v>521</v>
      </c>
      <c r="CZ367" s="67" t="s">
        <v>521</v>
      </c>
      <c r="DA367" s="67" t="s">
        <v>521</v>
      </c>
      <c r="DB367" s="67" t="s">
        <v>521</v>
      </c>
      <c r="DC367" s="67" t="s">
        <v>520</v>
      </c>
      <c r="DD367" s="68" t="s">
        <v>520</v>
      </c>
      <c r="DE367" s="69" t="s">
        <v>520</v>
      </c>
      <c r="DF367" s="71" t="s">
        <v>520</v>
      </c>
      <c r="DG367" s="67" t="s">
        <v>520</v>
      </c>
      <c r="DH367" s="67" t="s">
        <v>520</v>
      </c>
      <c r="DI367" s="67" t="s">
        <v>520</v>
      </c>
      <c r="DJ367" s="67" t="s">
        <v>520</v>
      </c>
      <c r="DK367" s="67" t="s">
        <v>520</v>
      </c>
      <c r="DL367" s="67" t="s">
        <v>520</v>
      </c>
      <c r="DM367" s="67" t="s">
        <v>521</v>
      </c>
      <c r="DN367" s="68" t="s">
        <v>521</v>
      </c>
      <c r="DO367" s="70" t="s">
        <v>521</v>
      </c>
      <c r="DP367" s="71" t="s">
        <v>521</v>
      </c>
      <c r="DQ367" s="67" t="s">
        <v>521</v>
      </c>
      <c r="DR367" s="67" t="s">
        <v>521</v>
      </c>
      <c r="DS367" s="67" t="s">
        <v>521</v>
      </c>
      <c r="DT367" s="67" t="s">
        <v>521</v>
      </c>
      <c r="DU367" s="67" t="s">
        <v>521</v>
      </c>
      <c r="DV367" s="67" t="s">
        <v>521</v>
      </c>
      <c r="DW367" s="67" t="s">
        <v>521</v>
      </c>
      <c r="DX367" s="72" t="s">
        <v>521</v>
      </c>
      <c r="DY367" s="73" t="s">
        <v>522</v>
      </c>
      <c r="DZ367" s="74">
        <v>2</v>
      </c>
      <c r="EA367" s="74">
        <v>3</v>
      </c>
      <c r="EB367" s="74">
        <v>3</v>
      </c>
      <c r="EC367" s="75">
        <v>4</v>
      </c>
      <c r="ED367" s="76" t="s">
        <v>522</v>
      </c>
      <c r="EE367" s="74">
        <f t="shared" si="888"/>
        <v>2</v>
      </c>
      <c r="EF367" s="74">
        <f t="shared" si="889"/>
        <v>6</v>
      </c>
      <c r="EG367" s="74">
        <f t="shared" si="890"/>
        <v>18</v>
      </c>
      <c r="EH367" s="77">
        <f t="shared" si="891"/>
        <v>72</v>
      </c>
      <c r="EI367" s="73">
        <v>1000</v>
      </c>
      <c r="EJ367" s="74">
        <v>1500</v>
      </c>
      <c r="EK367" s="74">
        <v>3000</v>
      </c>
      <c r="EL367" s="74">
        <v>5000</v>
      </c>
      <c r="EM367" s="75">
        <v>15000</v>
      </c>
      <c r="EN367" s="78">
        <v>1</v>
      </c>
      <c r="EO367" s="79">
        <f t="shared" si="892"/>
        <v>0.75</v>
      </c>
      <c r="EP367" s="79">
        <f t="shared" si="893"/>
        <v>0.5</v>
      </c>
      <c r="EQ367" s="79">
        <f t="shared" si="894"/>
        <v>0.27777777777777779</v>
      </c>
      <c r="ER367" s="80">
        <f t="shared" si="895"/>
        <v>0.20833333333333334</v>
      </c>
      <c r="ES367" s="128" t="s">
        <v>523</v>
      </c>
      <c r="ET367" s="82"/>
      <c r="EU367" s="83">
        <v>4</v>
      </c>
      <c r="EV367" s="146">
        <v>134</v>
      </c>
      <c r="EW367" s="147">
        <v>62</v>
      </c>
      <c r="EX367" s="147">
        <v>85</v>
      </c>
      <c r="EY367" s="147">
        <v>88</v>
      </c>
      <c r="EZ367" s="147">
        <v>11</v>
      </c>
      <c r="FA367" s="147">
        <v>41</v>
      </c>
      <c r="FB367" s="147">
        <v>56</v>
      </c>
      <c r="FC367" s="147">
        <v>45</v>
      </c>
      <c r="FD367" s="74">
        <f t="shared" si="896"/>
        <v>96</v>
      </c>
      <c r="FE367" s="84">
        <f t="shared" si="842"/>
        <v>130</v>
      </c>
      <c r="FF367" s="73">
        <f>RANK(EV367,$EV$9:$EV$497,0)</f>
        <v>16</v>
      </c>
      <c r="FG367" s="74">
        <f>RANK(EW367,$EW$9:$EW$497,0)</f>
        <v>106</v>
      </c>
      <c r="FH367" s="74">
        <f>RANK(EX367,$EX$9:$EX$497,0)</f>
        <v>41</v>
      </c>
      <c r="FI367" s="74">
        <f>RANK(EY367,$EY$9:$EY$497,0)</f>
        <v>17</v>
      </c>
      <c r="FJ367" s="74">
        <f>RANK(EZ367,$EZ$9:$EZ$497,0)</f>
        <v>312</v>
      </c>
      <c r="FK367" s="74">
        <f>RANK(FA367,$FA$9:$FA$497,0)</f>
        <v>56</v>
      </c>
      <c r="FL367" s="74">
        <f>RANK(FB367,$FB$9:$FB$497,0)</f>
        <v>142</v>
      </c>
      <c r="FM367" s="74">
        <f>RANK(FC367,$FC$9:$FC$497,0)</f>
        <v>188</v>
      </c>
      <c r="FN367" s="74">
        <f>RANK(FD367,$FD$9:$FD$497,0)</f>
        <v>107</v>
      </c>
      <c r="FO367" s="84">
        <f>RANK(FE367,$FE$9:$FE$497,0)</f>
        <v>83</v>
      </c>
      <c r="FP367" s="73">
        <f>COUNTIFS($EV$9:$EV$497,"&gt;"&amp;EV367,$ES$9:$ES$497,ES367)+1</f>
        <v>9</v>
      </c>
      <c r="FQ367" s="74">
        <f>COUNTIFS($EW$9:$EW$497,"&gt;"&amp;EW367,$ES$9:$ES$497,ES367)+1</f>
        <v>4</v>
      </c>
      <c r="FR367" s="74">
        <f>COUNTIFS($EX$9:$EX$497,"&gt;"&amp;EX367,$ES$9:$ES$497,ES367)+1</f>
        <v>7</v>
      </c>
      <c r="FS367" s="74">
        <f>COUNTIFS($EY$9:$EY$497,"&gt;"&amp;EY367,$ES$9:$ES$497,ES367)+1</f>
        <v>16</v>
      </c>
      <c r="FT367" s="74">
        <f>COUNTIFS($EZ$9:$EZ$497,"&gt;"&amp;EZ367,$ES$9:$ES$497,ES367)+1</f>
        <v>64</v>
      </c>
      <c r="FU367" s="74">
        <f>COUNTIFS($FA$9:$FA$497,"&gt;"&amp;FA367,$ES$9:$ES$497,ES367)+1</f>
        <v>5</v>
      </c>
      <c r="FV367" s="74">
        <f>COUNTIFS($FB$9:$FB$497,"&gt;"&amp;FB367,$ES$9:$ES$497,ES367)+1</f>
        <v>8</v>
      </c>
      <c r="FW367" s="74">
        <f>COUNTIFS($FC$9:$FC$497,"&gt;"&amp;FC367,$ES$9:$ES$497,ES367)+1</f>
        <v>17</v>
      </c>
      <c r="FX367" s="74">
        <f>COUNTIFS($FD$9:$FD$497,"&gt;"&amp;FD367,$ES$9:$ES$497,ES367)+1</f>
        <v>23</v>
      </c>
      <c r="FY367" s="84">
        <f>COUNTIFS($FE$9:$FE$497,"&gt;"&amp;FE367,$ES$9:$ES$497,ES367)+1</f>
        <v>5</v>
      </c>
      <c r="FZ367" s="85">
        <f t="shared" si="843"/>
        <v>1.18</v>
      </c>
      <c r="GA367" s="86">
        <f t="shared" si="844"/>
        <v>0.54</v>
      </c>
      <c r="GB367" s="86">
        <f t="shared" si="845"/>
        <v>0.75</v>
      </c>
      <c r="GC367" s="86">
        <f t="shared" si="846"/>
        <v>0.77</v>
      </c>
      <c r="GD367" s="86">
        <f t="shared" si="847"/>
        <v>0.1</v>
      </c>
      <c r="GE367" s="86">
        <f t="shared" si="848"/>
        <v>0.36</v>
      </c>
      <c r="GF367" s="86">
        <f t="shared" si="849"/>
        <v>0.49</v>
      </c>
      <c r="GG367" s="86">
        <f t="shared" si="850"/>
        <v>0.39</v>
      </c>
      <c r="GH367" s="86">
        <f t="shared" si="851"/>
        <v>0.84</v>
      </c>
      <c r="GI367" s="87">
        <f t="shared" si="852"/>
        <v>1.1399999999999999</v>
      </c>
      <c r="GJ367" s="85">
        <f>ROUND(((FZ367-AVERAGE(FZ$9:FZ$497))/STDEVP(FZ$9:FZ$497)*10+50),2)</f>
        <v>58.31</v>
      </c>
      <c r="GK367" s="86">
        <f>ROUND(((GA367-AVERAGE(GA$9:GA$497))/STDEVP(GA$9:GA$497)*10+50),2)</f>
        <v>45.51</v>
      </c>
      <c r="GL367" s="86">
        <f>ROUND(((GB367-AVERAGE(GB$9:GB$497))/STDEVP(GB$9:GB$497)*10+50),2)</f>
        <v>56.28</v>
      </c>
      <c r="GM367" s="86">
        <f>ROUND(((GC367-AVERAGE(GC$9:GC$497))/STDEVP(GC$9:GC$497)*10+50),2)</f>
        <v>62.23</v>
      </c>
      <c r="GN367" s="86">
        <f>ROUND(((GD367-AVERAGE(GD$9:GD$497))/STDEVP(GD$9:GD$497)*10+50),2)</f>
        <v>39.99</v>
      </c>
      <c r="GO367" s="86">
        <f>ROUND(((GE367-AVERAGE(GE$9:GE$497))/STDEVP(GE$9:GE$497)*10+50),2)</f>
        <v>50.42</v>
      </c>
      <c r="GP367" s="86">
        <f>ROUND(((GF367-AVERAGE(GF$9:GF$497))/STDEVP(GF$9:GF$497)*10+50),2)</f>
        <v>45.44</v>
      </c>
      <c r="GQ367" s="86">
        <f>ROUND(((GG367-AVERAGE(GG$9:GG$497))/STDEVP(GG$9:GG$497)*10+50),2)</f>
        <v>42.46</v>
      </c>
      <c r="GR367" s="86">
        <f>ROUND(((GH367-AVERAGE(GH$9:GH$497))/STDEVP(GH$9:GH$497)*10+50),2)</f>
        <v>45.08</v>
      </c>
      <c r="GS367" s="87">
        <f>ROUND(((GI367-AVERAGE(GI$9:GI$497))/STDEVP(GI$9:GI$497)*10+50),2)</f>
        <v>48.45</v>
      </c>
      <c r="GT367" s="73">
        <f>RANK(GJ367,$GJ$9:$GJ$497,0)</f>
        <v>94</v>
      </c>
      <c r="GU367" s="74">
        <f>RANK(GK367,$GK$9:$GK$497,0)</f>
        <v>257</v>
      </c>
      <c r="GV367" s="74">
        <f>RANK(GL367,$GL$9:$GL$497,0)</f>
        <v>111</v>
      </c>
      <c r="GW367" s="74">
        <f>RANK(GM367,$GM$9:$GM$497,0)</f>
        <v>44</v>
      </c>
      <c r="GX367" s="74">
        <f>RANK(GN367,$GN$9:$GN$497,0)</f>
        <v>430</v>
      </c>
      <c r="GY367" s="74">
        <f>RANK(GO367,$GO$9:$GO$497,0)</f>
        <v>117</v>
      </c>
      <c r="GZ367" s="74">
        <f>RANK(GP367,$GP$9:$GP$497,0)</f>
        <v>275</v>
      </c>
      <c r="HA367" s="74">
        <f>RANK(GQ367,$GQ$9:$GQ$497,0)</f>
        <v>339</v>
      </c>
      <c r="HB367" s="74">
        <f>RANK(GR367,$GR$9:$GR$497,0)</f>
        <v>269</v>
      </c>
      <c r="HC367" s="84">
        <f>RANK(GS367,$GS$9:$GS$497,0)</f>
        <v>220</v>
      </c>
      <c r="HD367" s="85">
        <f>ROUND(AVERAGEIF($ES$9:$ES$497,$ES367,$FZ$9:$FZ$497),2)</f>
        <v>1.1399999999999999</v>
      </c>
      <c r="HE367" s="86">
        <f>ROUND(AVERAGEIF($ES$9:$ES$497,$ES367,$GA$9:$GA$497),2)</f>
        <v>0.46</v>
      </c>
      <c r="HF367" s="86">
        <f>ROUND(AVERAGEIF($ES$9:$ES$497,$ES367,$GB$9:$GB$497),2)</f>
        <v>0.65</v>
      </c>
      <c r="HG367" s="86">
        <f>ROUND(AVERAGEIF($ES$9:$ES$497,$ES367,$GC$9:$GC$497),2)</f>
        <v>0.74</v>
      </c>
      <c r="HH367" s="86">
        <f>ROUND(AVERAGEIF($ES$9:$ES$497,$ES367,$GD$9:$GD$497),2)</f>
        <v>0.27</v>
      </c>
      <c r="HI367" s="86">
        <f>ROUND(AVERAGEIF($ES$9:$ES$497,$ES367,$GE$9:$GE$497),2)</f>
        <v>0.23</v>
      </c>
      <c r="HJ367" s="86">
        <f>ROUND(AVERAGEIF($ES$9:$ES$497,$ES367,$GF$9:$GF$497),2)</f>
        <v>0.3</v>
      </c>
      <c r="HK367" s="86">
        <f>ROUND(AVERAGEIF($ES$9:$ES$497,$ES367,$GG$9:$GG$497),2)</f>
        <v>0.28000000000000003</v>
      </c>
      <c r="HL367" s="86">
        <f>ROUND(AVERAGEIF($ES$9:$ES$497,$ES367,$GH$9:$GH$497),2)</f>
        <v>0.92</v>
      </c>
      <c r="HM367" s="87">
        <f>ROUND(AVERAGEIF($ES$9:$ES$497,$ES367,$GI$9:$GI$497),2)</f>
        <v>0.93</v>
      </c>
      <c r="HN367" s="88">
        <f t="shared" si="853"/>
        <v>4.0000000000000036E-2</v>
      </c>
      <c r="HO367" s="89">
        <f t="shared" si="854"/>
        <v>8.0000000000000016E-2</v>
      </c>
      <c r="HP367" s="89">
        <f t="shared" si="855"/>
        <v>9.9999999999999978E-2</v>
      </c>
      <c r="HQ367" s="89">
        <f t="shared" si="856"/>
        <v>3.0000000000000027E-2</v>
      </c>
      <c r="HR367" s="89">
        <f t="shared" si="857"/>
        <v>-0.17</v>
      </c>
      <c r="HS367" s="89">
        <f t="shared" si="858"/>
        <v>0.12999999999999998</v>
      </c>
      <c r="HT367" s="89">
        <f t="shared" si="859"/>
        <v>0.19</v>
      </c>
      <c r="HU367" s="89">
        <f t="shared" si="860"/>
        <v>0.10999999999999999</v>
      </c>
      <c r="HV367" s="89">
        <f t="shared" si="861"/>
        <v>-8.0000000000000071E-2</v>
      </c>
      <c r="HW367" s="90">
        <f t="shared" si="862"/>
        <v>0.20999999999999985</v>
      </c>
      <c r="HX367" s="73">
        <f>COUNTIFS($FZ$9:$FZ$497,"&gt;"&amp;FZ367,$ES$9:$ES$497,$ES367)+1</f>
        <v>45</v>
      </c>
      <c r="HY367" s="74">
        <f>COUNTIFS($GA$9:$GA$497,"&gt;"&amp;GA367,$ES$9:$ES$497,$ES367)+1</f>
        <v>21</v>
      </c>
      <c r="HZ367" s="74">
        <f>COUNTIFS($GB$9:$GB$497,"&gt;"&amp;GB367,$ES$9:$ES$497,$ES367)+1</f>
        <v>25</v>
      </c>
      <c r="IA367" s="74">
        <f>COUNTIFS($GC$9:$GC$497,"&gt;"&amp;GC367,$ES$9:$ES$497,$ES367)+1</f>
        <v>34</v>
      </c>
      <c r="IB367" s="74">
        <f>COUNTIFS($GD$9:$GD$497,"&gt;"&amp;GD367,$ES$9:$ES$497,$ES367)+1</f>
        <v>98</v>
      </c>
      <c r="IC367" s="74">
        <f>COUNTIFS($GE$9:$GE$497,"&gt;"&amp;GE367,$ES$9:$ES$497,$ES367)+1</f>
        <v>7</v>
      </c>
      <c r="ID367" s="74">
        <f>COUNTIFS($GF$9:$GF$497,"&gt;"&amp;GF367,$ES$9:$ES$497,$ES367)+1</f>
        <v>13</v>
      </c>
      <c r="IE367" s="74">
        <f>COUNTIFS($GG$9:$GG$497,"&gt;"&amp;GG367,$ES$9:$ES$497,$ES367)+1</f>
        <v>27</v>
      </c>
      <c r="IF367" s="74">
        <f>COUNTIFS($GH$9:$GH$497,"&gt;"&amp;GH367,$ES$9:$ES$497,$ES367)+1</f>
        <v>51</v>
      </c>
      <c r="IG367" s="84">
        <f>COUNTIFS($GI$9:$GI$497,"&gt;"&amp;GI367,$ES$9:$ES$497,$ES367)+1</f>
        <v>21</v>
      </c>
      <c r="IH367" s="148"/>
      <c r="II367" s="149"/>
      <c r="IJ367" s="149">
        <v>0.1</v>
      </c>
      <c r="IK367" s="149"/>
      <c r="IL367" s="149"/>
      <c r="IM367" s="150"/>
      <c r="IN367" s="151"/>
      <c r="IO367" s="152"/>
      <c r="IP367" s="153"/>
      <c r="IQ367" s="149"/>
      <c r="IR367" s="149"/>
      <c r="IS367" s="149"/>
      <c r="IT367" s="149"/>
      <c r="IU367" s="149"/>
      <c r="IV367" s="149"/>
      <c r="IW367" s="154"/>
      <c r="IX367" s="151"/>
      <c r="IY367" s="149"/>
      <c r="IZ367" s="149"/>
      <c r="JA367" s="149"/>
      <c r="JB367" s="149">
        <v>0.1</v>
      </c>
      <c r="JC367" s="149"/>
      <c r="JD367" s="149"/>
      <c r="JE367" s="155"/>
      <c r="JF367" s="153"/>
      <c r="JG367" s="149"/>
      <c r="JH367" s="149"/>
      <c r="JI367" s="149"/>
      <c r="JJ367" s="149"/>
      <c r="JK367" s="149"/>
      <c r="JL367" s="149"/>
      <c r="JM367" s="154"/>
      <c r="JN367" s="151"/>
      <c r="JO367" s="149"/>
      <c r="JP367" s="149"/>
      <c r="JQ367" s="149"/>
      <c r="JR367" s="149"/>
      <c r="JS367" s="149"/>
      <c r="JT367" s="149"/>
      <c r="JU367" s="149"/>
      <c r="JV367" s="149"/>
      <c r="JW367" s="149"/>
      <c r="JX367" s="149"/>
      <c r="JY367" s="149"/>
      <c r="JZ367" s="155"/>
      <c r="KA367" s="151"/>
      <c r="KB367" s="149"/>
      <c r="KC367" s="149"/>
      <c r="KD367" s="149"/>
      <c r="KE367" s="155"/>
      <c r="KF367" s="153"/>
      <c r="KG367" s="149"/>
      <c r="KH367" s="149"/>
      <c r="KI367" s="149"/>
      <c r="KJ367" s="149"/>
      <c r="KK367" s="156"/>
      <c r="KL367" s="149"/>
      <c r="KM367" s="149"/>
      <c r="KN367" s="149"/>
      <c r="KO367" s="149"/>
      <c r="KP367" s="149"/>
      <c r="KQ367" s="149"/>
      <c r="KR367" s="149"/>
      <c r="KS367" s="154"/>
      <c r="KT367" s="154"/>
      <c r="KU367" s="154"/>
      <c r="KV367" s="154"/>
      <c r="KW367" s="151"/>
      <c r="KX367" s="149"/>
      <c r="KY367" s="149"/>
      <c r="KZ367" s="149"/>
      <c r="LA367" s="149"/>
      <c r="LB367" s="149"/>
      <c r="LC367" s="154"/>
      <c r="LD367" s="151"/>
      <c r="LE367" s="152"/>
      <c r="LF367" s="157"/>
      <c r="LG367" s="158"/>
      <c r="LH367" s="151"/>
      <c r="LI367" s="149"/>
      <c r="LJ367" s="147"/>
      <c r="LK367" s="147"/>
      <c r="LL367" s="147"/>
      <c r="LM367" s="159"/>
      <c r="LN367" s="153"/>
      <c r="LO367" s="149"/>
      <c r="LP367" s="149"/>
      <c r="LQ367" s="149"/>
      <c r="LR367" s="154"/>
      <c r="LS367" s="151"/>
      <c r="LT367" s="149"/>
      <c r="LU367" s="149"/>
      <c r="LV367" s="149"/>
      <c r="LW367" s="149"/>
      <c r="LX367" s="149"/>
      <c r="LY367" s="149"/>
      <c r="LZ367" s="149">
        <v>0.1</v>
      </c>
      <c r="MA367" s="155"/>
      <c r="MB367" s="153"/>
      <c r="MC367" s="149"/>
      <c r="MD367" s="149"/>
      <c r="ME367" s="149"/>
      <c r="MF367" s="149"/>
      <c r="MG367" s="149"/>
      <c r="MH367" s="149"/>
      <c r="MI367" s="149"/>
      <c r="MJ367" s="149"/>
      <c r="MK367" s="149"/>
      <c r="ML367" s="149"/>
      <c r="MM367" s="149"/>
      <c r="MN367" s="156"/>
      <c r="MO367" s="156"/>
      <c r="MP367" s="154"/>
      <c r="MQ367" s="151"/>
      <c r="MR367" s="149"/>
      <c r="MS367" s="149"/>
      <c r="MT367" s="149"/>
      <c r="MU367" s="149"/>
      <c r="MV367" s="156"/>
      <c r="MW367" s="149"/>
      <c r="MX367" s="149"/>
      <c r="MY367" s="149"/>
      <c r="MZ367" s="149"/>
      <c r="NA367" s="149"/>
      <c r="NB367" s="149"/>
      <c r="NC367" s="149"/>
      <c r="ND367" s="154">
        <v>0.1</v>
      </c>
      <c r="NE367" s="154"/>
      <c r="NF367" s="154"/>
      <c r="NG367" s="154"/>
      <c r="NH367" s="151"/>
      <c r="NI367" s="149"/>
      <c r="NJ367" s="149"/>
      <c r="NK367" s="149"/>
      <c r="NL367" s="149"/>
      <c r="NM367" s="149"/>
      <c r="NN367" s="94"/>
      <c r="NO367" s="151"/>
      <c r="NP367" s="160"/>
      <c r="NQ367" s="198" t="s">
        <v>1394</v>
      </c>
      <c r="NR367" s="196" t="s">
        <v>1398</v>
      </c>
      <c r="NS367" s="199"/>
      <c r="NT367" s="199"/>
      <c r="NU367" s="145" t="s">
        <v>1312</v>
      </c>
      <c r="NV367" s="171">
        <v>44313</v>
      </c>
      <c r="NW367" s="102" t="s">
        <v>882</v>
      </c>
      <c r="NX367" s="136" t="s">
        <v>1399</v>
      </c>
      <c r="NY367" s="138" t="s">
        <v>1400</v>
      </c>
      <c r="NZ367" s="136" t="s">
        <v>1399</v>
      </c>
      <c r="OA367" s="137"/>
      <c r="OB367" s="137"/>
      <c r="OC367" s="137"/>
      <c r="OD367" s="108">
        <f t="shared" si="897"/>
        <v>72</v>
      </c>
      <c r="OE367" s="109">
        <v>3</v>
      </c>
      <c r="OF367" s="110">
        <f t="shared" si="898"/>
        <v>1000</v>
      </c>
      <c r="OG367" s="109">
        <v>1</v>
      </c>
      <c r="OH367" s="111">
        <f>ROUND(AVERAGEIF($ES$9:$ES$497,$ES367,EV$9:EV$497),0)</f>
        <v>79</v>
      </c>
      <c r="OI367" s="112">
        <f>ROUND(AVERAGEIF($ES$9:$ES$497,$ES367,EW$9:EW$497),0)</f>
        <v>32</v>
      </c>
      <c r="OJ367" s="112">
        <f>ROUND(AVERAGEIF($ES$9:$ES$497,$ES367,EX$9:EX$497),0)</f>
        <v>45</v>
      </c>
      <c r="OK367" s="112">
        <f>ROUND(AVERAGEIF($ES$9:$ES$497,$ES367,EY$9:EY$497),0)</f>
        <v>53</v>
      </c>
      <c r="OL367" s="112">
        <f>ROUND(AVERAGEIF($ES$9:$ES$497,$ES367,EZ$9:EZ$497),0)</f>
        <v>20</v>
      </c>
      <c r="OM367" s="112">
        <f>ROUND(AVERAGEIF($ES$9:$ES$497,$ES367,FA$9:FA$497),0)</f>
        <v>18</v>
      </c>
      <c r="ON367" s="112">
        <f>ROUND(AVERAGEIF($ES$9:$ES$497,$ES367,FB$9:FB$497),0)</f>
        <v>23</v>
      </c>
      <c r="OO367" s="112">
        <f>ROUND(AVERAGEIF($ES$9:$ES$497,$ES367,FC$9:FC$497),0)</f>
        <v>23</v>
      </c>
      <c r="OP367" s="112">
        <f>ROUND(AVERAGEIF($ES$9:$ES$497,$ES367,FD$9:FD$497),0)</f>
        <v>64</v>
      </c>
      <c r="OQ367" s="113">
        <f>ROUND(AVERAGEIF($ES$9:$ES$497,$ES367,FE$9:FE$497),0)</f>
        <v>68</v>
      </c>
      <c r="OR367" s="114">
        <f>ROUND(EV367/MAX(EV$9:EV$497)*100,0)</f>
        <v>75</v>
      </c>
      <c r="OS367" s="115">
        <f>ROUND(EW367/MAX(EW$9:EW$497)*100,0)</f>
        <v>49</v>
      </c>
      <c r="OT367" s="115">
        <f>ROUND(EX367/MAX(EX$9:EX$497)*100,0)</f>
        <v>71</v>
      </c>
      <c r="OU367" s="115">
        <f>ROUND(EY367/MAX(EY$9:EY$497)*100,0)</f>
        <v>59</v>
      </c>
      <c r="OV367" s="115">
        <f>ROUND(EZ367/MAX(EZ$9:EZ$497)*100,0)</f>
        <v>9</v>
      </c>
      <c r="OW367" s="115">
        <f>ROUND(FA367/MAX(FA$9:FA$497)*100,0)</f>
        <v>36</v>
      </c>
      <c r="OX367" s="115">
        <f>ROUND(FB367/MAX(FB$9:FB$497)*100,0)</f>
        <v>42</v>
      </c>
      <c r="OY367" s="116">
        <f>ROUND(FC367/MAX(FC$9:FC$497)*100,0)</f>
        <v>31</v>
      </c>
      <c r="OZ367" s="115">
        <f>ROUND(FD367/MAX(FD$9:FD$497)*100,0)</f>
        <v>65</v>
      </c>
      <c r="PA367" s="117">
        <f>ROUND(FE367/MAX(FE$9:FE$497)*100,0)</f>
        <v>53</v>
      </c>
      <c r="PB367" s="118">
        <f t="shared" si="863"/>
        <v>635</v>
      </c>
      <c r="PC367" s="115">
        <f t="shared" si="864"/>
        <v>449</v>
      </c>
      <c r="PD367" s="115">
        <f t="shared" si="865"/>
        <v>662</v>
      </c>
      <c r="PE367" s="115">
        <f t="shared" si="866"/>
        <v>697</v>
      </c>
      <c r="PF367" s="115">
        <f t="shared" si="867"/>
        <v>614</v>
      </c>
      <c r="PG367" s="119">
        <f t="shared" si="868"/>
        <v>516</v>
      </c>
      <c r="PH367" s="118">
        <f>ROUND(PB367/MAX(PB$9:PB$497)*100,0)</f>
        <v>76</v>
      </c>
      <c r="PI367" s="115">
        <f>ROUND(PC367/MAX(PC$9:PC$497)*100,0)</f>
        <v>54</v>
      </c>
      <c r="PJ367" s="115">
        <f>ROUND(PD367/MAX(PD$9:PD$497)*100,0)</f>
        <v>70</v>
      </c>
      <c r="PK367" s="115">
        <f>ROUND(PE367/MAX(PE$9:PE$497)*100,0)</f>
        <v>69</v>
      </c>
      <c r="PL367" s="115">
        <f>ROUND(PF367/MAX(PF$9:PF$497)*100,0)</f>
        <v>86</v>
      </c>
      <c r="PM367" s="119">
        <f>ROUND(PG367/MAX(PG$9:PG$497)*100,0)</f>
        <v>75</v>
      </c>
      <c r="PN367" s="118">
        <f>RANK(PH367,PH$9:PH$497,0)</f>
        <v>34</v>
      </c>
      <c r="PO367" s="115">
        <f>RANK(PI367,PI$9:PI$497,0)</f>
        <v>112</v>
      </c>
      <c r="PP367" s="115">
        <f>RANK(PJ367,PJ$9:PJ$497,0)</f>
        <v>67</v>
      </c>
      <c r="PQ367" s="115">
        <f>RANK(PK367,PK$9:PK$497,0)</f>
        <v>47</v>
      </c>
      <c r="PR367" s="115">
        <f>RANK(PL367,PL$9:PL$497,0)</f>
        <v>20</v>
      </c>
      <c r="PS367" s="119">
        <f>RANK(PM367,PM$9:PM$497,0)</f>
        <v>27</v>
      </c>
      <c r="PT367" s="120">
        <f>ROUND(FZ367/MAX(FZ$9:FZ$497)*100,0)</f>
        <v>64</v>
      </c>
      <c r="PU367" s="115">
        <f>ROUND(GA367/MAX(GA$9:GA$497)*100,0)</f>
        <v>30</v>
      </c>
      <c r="PV367" s="115">
        <f>ROUND(GB367/MAX(GB$9:GB$497)*100,0)</f>
        <v>55</v>
      </c>
      <c r="PW367" s="115">
        <f>ROUND(GC367/MAX(GC$9:GC$497)*100,0)</f>
        <v>61</v>
      </c>
      <c r="PX367" s="115">
        <f>ROUND(GD367/MAX(GD$9:GD$497)*100,0)</f>
        <v>6</v>
      </c>
      <c r="PY367" s="115">
        <f>ROUND(GE367/MAX(GE$9:GE$497)*100,0)</f>
        <v>22</v>
      </c>
      <c r="PZ367" s="115">
        <f>ROUND(GF367/MAX(GF$9:GF$497)*100,0)</f>
        <v>23</v>
      </c>
      <c r="QA367" s="116">
        <f>ROUND(GG367/MAX(GG$9:GG$497)*100,0)</f>
        <v>21</v>
      </c>
      <c r="QB367" s="115">
        <f>ROUND(GH367/MAX(GH$9:GH$497)*100,0)</f>
        <v>37</v>
      </c>
      <c r="QC367" s="121">
        <f>ROUND(GI367/MAX(GI$9:GI$497)*100,0)</f>
        <v>36</v>
      </c>
      <c r="QD367" s="120">
        <f>ROUND(AVERAGEIF($ES$9:$ES$497,$ES367,PT$9:PT$497),0)</f>
        <v>62</v>
      </c>
      <c r="QE367" s="120">
        <f>ROUND(AVERAGEIF($ES$9:$ES$497,$ES367,PU$9:PU$497),0)</f>
        <v>26</v>
      </c>
      <c r="QF367" s="120">
        <f>ROUND(AVERAGEIF($ES$9:$ES$497,$ES367,PV$9:PV$497),0)</f>
        <v>48</v>
      </c>
      <c r="QG367" s="120">
        <f>ROUND(AVERAGEIF($ES$9:$ES$497,$ES367,PW$9:PW$497),0)</f>
        <v>58</v>
      </c>
      <c r="QH367" s="120">
        <f>ROUND(AVERAGEIF($ES$9:$ES$497,$ES367,PX$9:PX$497),0)</f>
        <v>15</v>
      </c>
      <c r="QI367" s="120">
        <f>ROUND(AVERAGEIF($ES$9:$ES$497,$ES367,PY$9:PY$497),0)</f>
        <v>14</v>
      </c>
      <c r="QJ367" s="120">
        <f>ROUND(AVERAGEIF($ES$9:$ES$497,$ES367,PZ$9:PZ$497),0)</f>
        <v>14</v>
      </c>
      <c r="QK367" s="120">
        <f>ROUND(AVERAGEIF($ES$9:$ES$497,$ES367,QA$9:QA$497),0)</f>
        <v>15</v>
      </c>
      <c r="QL367" s="120">
        <f>ROUND(AVERAGEIF($ES$9:$ES$497,$ES367,QB$9:QB$497),0)</f>
        <v>41</v>
      </c>
      <c r="QM367" s="120">
        <f>ROUND(AVERAGEIF($ES$9:$ES$497,$ES367,QC$9:QC$497),0)</f>
        <v>30</v>
      </c>
      <c r="QN367" s="114">
        <f t="shared" si="869"/>
        <v>536</v>
      </c>
      <c r="QO367" s="115">
        <f t="shared" si="870"/>
        <v>340</v>
      </c>
      <c r="QP367" s="115">
        <f t="shared" si="871"/>
        <v>560</v>
      </c>
      <c r="QQ367" s="115">
        <f t="shared" si="872"/>
        <v>599</v>
      </c>
      <c r="QR367" s="115">
        <f t="shared" si="873"/>
        <v>627</v>
      </c>
      <c r="QS367" s="119">
        <f t="shared" si="874"/>
        <v>421</v>
      </c>
      <c r="QT367" s="114">
        <f>ROUND((QN367-MIN(QN$9:QN$497))/(MAX(QN$9:QN$497)-MIN(QN$9:QN$497))*100,0)</f>
        <v>48</v>
      </c>
      <c r="QU367" s="115">
        <f>ROUND((QO367-MIN(QO$9:QO$497))/(MAX(QO$9:QO$497)-MIN(QO$9:QO$497))*100,0)</f>
        <v>19</v>
      </c>
      <c r="QV367" s="115">
        <f>ROUND((QP367-MIN(QP$9:QP$497))/(MAX(QP$9:QP$497)-MIN(QP$9:QP$497))*100,0)</f>
        <v>30</v>
      </c>
      <c r="QW367" s="115">
        <f>ROUND((QQ367-MIN(QQ$9:QQ$497))/(MAX(QQ$9:QQ$497)-MIN(QQ$9:QQ$497))*100,0)</f>
        <v>39</v>
      </c>
      <c r="QX367" s="115">
        <f>ROUND((QR367-MIN(QR$9:QR$497))/(MAX(QR$9:QR$497)-MIN(QR$9:QR$497))*100,0)</f>
        <v>67</v>
      </c>
      <c r="QY367" s="115">
        <f>ROUND((QS367-MIN(QS$9:QS$497))/(MAX(QS$9:QS$497)-MIN(QS$9:QS$497))*100,0)</f>
        <v>49</v>
      </c>
      <c r="QZ367" s="114">
        <f>RANK(QN367,QN$9:QN$497,0)</f>
        <v>122</v>
      </c>
      <c r="RA367" s="115">
        <f>RANK(QO367,QO$9:QO$497,0)</f>
        <v>288</v>
      </c>
      <c r="RB367" s="115">
        <f>RANK(QP367,QP$9:QP$497,0)</f>
        <v>209</v>
      </c>
      <c r="RC367" s="115">
        <f>RANK(QQ367,QQ$9:QQ$497,0)</f>
        <v>173</v>
      </c>
      <c r="RD367" s="115">
        <f>RANK(QR367,QR$9:QR$497,0)</f>
        <v>81</v>
      </c>
      <c r="RE367" s="115">
        <f>RANK(QS367,QS$9:QS$497,0)</f>
        <v>119</v>
      </c>
      <c r="RF367" s="122"/>
      <c r="RG367" s="115">
        <f>($RH$3*(IH367+IJ367)*100*100/MAX(EX$9:EX$497)*$RO$3) +($RH$3*(II367+IJ367)*100*100/MAX(EX$9:EX$497)*$RO$4) + ($RH$3*IK367*100*100/MAX(EX$9:EX$497)*0.098)</f>
        <v>41.75</v>
      </c>
      <c r="RH367" s="115">
        <f>($RH$4*IL367*100*100/MAX(EZ$9:EZ$497))*$RQ$3</f>
        <v>0</v>
      </c>
      <c r="RI367" s="115">
        <f>($RH$3*IM367*100*100/MAX(EY$9:EY$497))*$RQ$4</f>
        <v>0</v>
      </c>
      <c r="RJ367" s="115">
        <f>($RH$3*IN367*100*100/MAX(EX$9:EX$497))</f>
        <v>0</v>
      </c>
      <c r="RK367" s="115">
        <f>($RH$4*IO367*100*100/MAX(EZ$9:EZ$497))*$RQ$3</f>
        <v>0</v>
      </c>
      <c r="RL367" s="115">
        <f>(($RL$4*IP367*100*((100/MAX(EX$9:EX$497)+100/MAX(EZ$9:EZ$497))/2))+($RL$4*IQ367*100*((100/MAX(EX$9:EX$497)+100/MAX(EZ$9:EZ$497))/2))+($RL$4*IR367*100*((100/MAX(EX$9:EX$497)+100/MAX(EZ$9:EZ$497))/2))+($RL$4*IS367*100*((100/MAX(EX$9:EX$497)+100/MAX(EZ$9:EZ$497))/2))+($RL$4*IT367*100*((100/MAX(EX$9:EX$497)+100/MAX(EZ$9:EZ$497))/2))+($RL$4*IU367*100*((100/MAX(EX$9:EX$497)+100/MAX(EZ$9:EZ$497))/2))+($RL$4*IV367*100*((100/MAX(EX$9:EX$497)+100/MAX(EZ$9:EZ$497))/2))+($RL$4*IW367*100*((100/MAX(EX$9:EX$497)+100/MAX(EZ$9:EZ$497))/2)))*$RS$3</f>
        <v>0</v>
      </c>
      <c r="RM367" s="115">
        <f>(($RH$3*IX367*100*100/MAX(EX$9:EX$497))+($RH$3*IY367*100*100/MAX(EX$9:EX$497))+($RH$3*IZ367*100*100/MAX(EX$9:EX$497))+($RH$3*JA367*100*100/MAX(EX$9:EX$497))+($RH$3*JB367*100*100/MAX(EX$9:EX$497))+($RH$3*JC367*100*100/MAX(EX$9:EX$497))+($RH$3*JD367*100*100/MAX(EX$9:EX$497))+($RH$3*JE367*100*100/MAX(EX$9:EX$497)))*$RS$4</f>
        <v>8.35</v>
      </c>
      <c r="RN367" s="115">
        <f>(($RH$4*JF367*100*100/MAX(EZ$9:EZ$497)) + ($RH$4*JG367*100*100/MAX(EZ$9:EZ$497)) + ($RH$4*JH367*100*100/MAX(EZ$9:EZ$497)) + ($RH$4*JI367*100*100/MAX(EZ$9:EZ$497)) + ($RH$4*JJ367*100*100/MAX(EZ$9:EZ$497)) + ($RH$4*JK367*100*100/MAX(EZ$9:EZ$497)) + ($RH$4*JL367*100*100/MAX(EZ$9:EZ$497)) + ($RH$4*JM367*100*100/MAX(EZ$9:EZ$497)))*$RU$3</f>
        <v>0</v>
      </c>
      <c r="RO367" s="115">
        <f>(($RL$4*JN367*100*((100/MAX(EX$9:EX$497)+100/MAX(EZ$9:EZ$497))/2))+($RL$4*JO367*100*((100/MAX(EX$9:EX$497)+100/MAX(EZ$9:EZ$497))/2))+($RL$4*JP367*100*((100/MAX(EX$9:EX$497)+100/MAX(EZ$9:EZ$497))/2))+($RL$4*JQ367*100*((100/MAX(EX$9:EX$497)+100/MAX(EZ$9:EZ$497))/2))+($RL$4*JR367*100*((100/MAX(EX$9:EX$497)+100/MAX(EZ$9:EZ$497))/2))+($RL$4*JS367*100*((100/MAX(EX$9:EX$497)+100/MAX(EZ$9:EZ$497))/2))+($RL$4*JT367*100*((100/MAX(EX$9:EX$497)+100/MAX(EZ$9:EZ$497))/2))+($RL$4*JU367*100*((100/MAX(EX$9:EX$497)+100/MAX(EZ$9:EZ$497))/2))+($RL$4*JV367*100*((100/MAX(EX$9:EX$497)+100/MAX(EZ$9:EZ$497))/2))+($RL$4*JW367*100*((100/MAX(EX$9:EX$497)+100/MAX(EZ$9:EZ$497))/2))+($RL$4*JX367*100*((100/MAX(EX$9:EX$497)+100/MAX(EZ$9:EZ$497))/2))+($RL$4*JY367*100*((100/MAX(EX$9:EX$497)+100/MAX(EZ$9:EZ$497))/2))+($RL$4*JZ367*100*((100/MAX(EX$9:EX$497)+100/MAX(EZ$9:EZ$497))/2)))*$RW$3/2</f>
        <v>0</v>
      </c>
      <c r="RP367" s="119">
        <f>($RJ$3*KA367*100*100/MAX(FA$9:FA$497)) + ($RJ$3*KB367*100*100/MAX(FA$9:FA$497)/2) + ($RJ$3*KC367*100*100/MAX(FA$9:FA$497)/2) + ($RJ$3*KD367*100*100/MAX(FA$9:FA$497)/4) + ($RJ$3*KE367*100*100/MAX(FA$9:FA$497)/4)</f>
        <v>0</v>
      </c>
      <c r="RQ367" s="118">
        <f>($RL$4*KF367*100*((100/MAX(EX$9:EX$497)+100/MAX(EZ$9:EZ$497)))) * ($RO$3/2) + (($RL$4*KG367*100*((100/MAX(EX$9:EX$497)+100/MAX(EZ$9:EZ$497))))+($RL$4*KH367*100*((100/MAX(EX$9:EX$497)+100/MAX(EZ$9:EZ$497))))+($RL$4*KI367*100*((100/MAX(EX$9:EX$497)+100/MAX(EZ$9:EZ$497))))+($RL$4*KJ367*100*((100/MAX(EX$9:EX$497)+100/MAX(EZ$9:EZ$497))))+($RL$4*KK367*100*((100/MAX(EX$9:EX$497)+100/MAX(EZ$9:EZ$497))))+($RL$4*KL367*100*((100/MAX(EX$9:EX$497)+100/MAX(EZ$9:EZ$497))))+($RL$4*KM367*100*((100/MAX(EX$9:EX$497)+100/MAX(EZ$9:EZ$497))))+($RL$4*KN367*100*((100/MAX(EX$9:EX$497)+100/MAX(EZ$9:EZ$497))))+($RL$4*KO367*100*((100/MAX(EX$9:EX$497)+100/MAX(EZ$9:EZ$497))))+($RL$4*KP367*100*((100/MAX(EX$9:EX$497)+100/MAX(EZ$9:EZ$497))))+($RL$4*KQ367*100*((100/MAX(EX$9:EX$497)+100/MAX(EZ$9:EZ$497))))+($RL$4*KR367*100*((100/MAX(EX$9:EX$497)+100/MAX(EZ$9:EZ$497))))+($RL$4*KS367*100*((100/MAX(EX$9:EX$497)+100/MAX(EZ$9:EZ$497))))+($RL$4*KV367*100*((100/MAX(EX$9:EX$497)+100/MAX(EZ$9:EZ$497))))) * (($RO$3+$RO$4)/6)</f>
        <v>0</v>
      </c>
      <c r="RR367" s="115">
        <f>(($RL$4*KW367*100*((100/MAX(EX$9:EX$497)+100/MAX(EZ$9:EZ$497))))) * ($RO$3/2) + (($RL$4*KX367*100*((100/MAX(EX$9:EX$497)+100/MAX(EZ$9:EZ$497))))+($RL$4*KY367*100*((100/MAX(EX$9:EX$497)+100/MAX(EZ$9:EZ$497))))+($RL$4*KZ367*100*((100/MAX(EX$9:EX$497)+100/MAX(EZ$9:EZ$497))))+($RL$4*LA367*100*((100/MAX(EX$9:EX$497)+100/MAX(EZ$9:EZ$497))))+($RL$4*LB367*100*((100/MAX(EX$9:EX$497)+100/MAX(EZ$9:EZ$497))))+($RL$4*LC367*100*((100/MAX(EX$9:EX$497)+100/MAX(EZ$9:EZ$497))))) * (($RO$3+$RO$4)/6)</f>
        <v>0</v>
      </c>
      <c r="RS367" s="119">
        <f>(($RL$4*LD367*100*((100/MAX(EX$9:EX$497)+100/MAX(EZ$9:EZ$497))))+($RL$4*LE367*100*((100/MAX(EX$9:EX$497)+100/MAX(EZ$9:EZ$497))))) * (($RO$3+$RO$4)/6)</f>
        <v>0</v>
      </c>
      <c r="RT367" s="118">
        <f>($RJ$4*LH367*100*(100/MAX(EV$9:EV$497)))+($RJ$4*LI367*100*(100/MAX(EV$9:EV$497)))</f>
        <v>0</v>
      </c>
      <c r="RU367" s="119">
        <f>($RJ$4*LJ367*(100/MAX(EV$9:EV$497)))/2 + ($RL$3*LK367*(100/MAX(EW$9:EW$497))) + ($RJ$4*LL367*(100/MAX(EV$9:EV$497)))/4 + ($RL$3*LM367*(100/MAX(EW$9:EW$497)))</f>
        <v>0</v>
      </c>
      <c r="RV367" s="118">
        <f>($RJ$4*LN367*100*100/MAX(EV$9:EV$497)/2)+($RJ$4*LO367*100*100/MAX(EV$9:EV$497)/2)+($RJ$4*LP367*100*100/MAX(EV$9:EV$497))+($RJ$4*LQ367*100*100/MAX(EV$9:EV$497))+($RJ$4*LR367*100*100/MAX(EV$9:EV$497))</f>
        <v>0</v>
      </c>
      <c r="RW367" s="115">
        <f>($RJ$4*LS367*100*100/MAX(EV$9:EV$497)) + (($RJ$4*LT367*100*100/MAX(EV$9:EV$497))+($RJ$4*LU367*100*100/MAX(EV$9:EV$497))+($RJ$4*LV367*100*100/MAX(EV$9:EV$497))+($RJ$4*LW367*100*100/MAX(EV$9:EV$497))+($RJ$4*LX367*100*100/MAX(EV$9:EV$497))+($RJ$4*LY367*100*100/MAX(EV$9:EV$497))+($RJ$4*LZ367*100*100/MAX(EV$9:EV$497))+($RJ$4*MA367*100*100/MAX(EV$9:EV$497)))/2</f>
        <v>8.4269662921348321</v>
      </c>
      <c r="RX367" s="119">
        <f>($RJ$4*MB367*100*100/MAX(EV$9:EV$497))+($RJ$4*MC367*100*100/MAX(EV$9:EV$497))+($RJ$4*MD367*100*100/MAX(EV$9:EV$497))+($RJ$4*ME367*100*100/MAX(EV$9:EV$497))+($RJ$4*MF367*100*100/MAX(EV$9:EV$497))+($RJ$4*MG367*100*100/MAX(EV$9:EV$497))+($RJ$4*MH367*100*100/MAX(EV$9:EV$497))+($RJ$4*MI367*100*100/MAX(EV$9:EV$497))+($RJ$4*MJ367*100*100/MAX(EV$9:EV$497))+($RJ$4*MK367*100*100/MAX(EV$9:EV$497))+($RJ$4*ML367*100*100/MAX(EV$9:EV$497))+($RJ$4*MM367*100*100/MAX(EV$9:EV$497))+($RJ$4*MN367*100*100/MAX(EV$9:EV$497))</f>
        <v>0</v>
      </c>
      <c r="RY367" s="118">
        <f>($RJ$4*MQ367*100*100/MAX(EV$9:EV$497))/2 + (($RJ$4*MR367*100*100/MAX(EV$9:EV$497))+($RJ$4*MS367*100*100/MAX(EV$9:EV$497))+($RJ$4*MT367*100*100/MAX(EV$9:EV$497))+($RJ$4*MU367*100*100/MAX(EV$9:EV$497))+($RJ$4*MV367*100*100/MAX(EV$9:EV$497))+($RJ$4*MW367*100*100/MAX(EV$9:EV$497))+($RJ$4*MX367*100*100/MAX(EV$9:EV$497))+($RJ$4*MY367*100*100/MAX(EV$9:EV$497))+($RJ$4*MZ367*100*100/MAX(EV$9:EV$497))+($RJ$4*NA367*100*100/MAX(EV$9:EV$497))+($RJ$4*NB367*100*100/MAX(EV$9:EV$497))+($RJ$4*NC367*100*100/MAX(EV$9:EV$497))+($RJ$4*ND367*100*100/MAX(EV$9:EV$497))+($RJ$4*NG367*100*100/MAX(EV$9:EV$497)))/4</f>
        <v>4.213483146067416</v>
      </c>
      <c r="RZ367" s="115">
        <f>($RJ$4*NH367*100*100/MAX(EV$9:EV$497))/2 + (($RJ$4*NI367*100*100/MAX(EV$9:EV$497))+($RJ$4*NJ367*100*100/MAX(EV$9:EV$497))+($RJ$4*NK367*100*100/MAX(EV$9:EV$497))+($RJ$4*NL367*100*100/MAX(EV$9:EV$497))+($RJ$4*NM367*100*100/MAX(EV$9:EV$497))+($RJ$4*NN367*100*100/MAX(EV$9:EV$497)))/4</f>
        <v>0</v>
      </c>
      <c r="SA367" s="117">
        <f>(($RJ$4*NO367*100*100/MAX(EV$9:EV$497))+($RJ$4*NP367*100*100/MAX(EV$9:EV$497)))/4</f>
        <v>0</v>
      </c>
      <c r="SB367" s="118">
        <f t="shared" si="875"/>
        <v>62.740449438202248</v>
      </c>
      <c r="SC367" s="115">
        <f t="shared" si="876"/>
        <v>52.628089887640449</v>
      </c>
      <c r="SD367" s="115">
        <f t="shared" si="877"/>
        <v>3.160112359550562</v>
      </c>
      <c r="SE367" s="115">
        <f t="shared" si="878"/>
        <v>85.944756554307105</v>
      </c>
      <c r="SF367" s="115">
        <f t="shared" si="879"/>
        <v>3.160112359550562</v>
      </c>
      <c r="SG367" s="115">
        <f t="shared" si="880"/>
        <v>12.640449438202248</v>
      </c>
      <c r="SH367" s="115">
        <f>ROUND(SB367/MAX(SB$9:SB$497)*100,0)</f>
        <v>79</v>
      </c>
      <c r="SI367" s="115">
        <f>ROUND(SC367/MAX(SC$9:SC$497)*100,0)</f>
        <v>80</v>
      </c>
      <c r="SJ367" s="115">
        <f>ROUND(SD367/MAX(SD$9:SD$497)*100,0)</f>
        <v>5</v>
      </c>
      <c r="SK367" s="115">
        <f>ROUND(SE367/MAX(SE$9:SE$497)*100,0)</f>
        <v>66</v>
      </c>
      <c r="SL367" s="115">
        <f>ROUND(SF367/MAX(SF$9:SF$497)*100,0)</f>
        <v>8</v>
      </c>
      <c r="SM367" s="121">
        <f>ROUND(SG367/MAX(SG$9:SG$497)*100,0)</f>
        <v>12</v>
      </c>
      <c r="SN367" s="115">
        <f>ROUND(AVERAGEIF($ES$9:$ES$497,$ES367,SH$9:SH$497),0)</f>
        <v>26</v>
      </c>
      <c r="SO367" s="115">
        <f>ROUND(AVERAGEIF($ES$9:$ES$497,$ES367,SI$9:SI$497),0)</f>
        <v>23</v>
      </c>
      <c r="SP367" s="115">
        <f>ROUND(AVERAGEIF($ES$9:$ES$497,$ES367,SJ$9:SJ$497),0)</f>
        <v>4</v>
      </c>
      <c r="SQ367" s="115">
        <f>ROUND(AVERAGEIF($ES$9:$ES$497,$ES367,SK$9:SK$497),0)</f>
        <v>20</v>
      </c>
      <c r="SR367" s="115">
        <f>ROUND(AVERAGEIF($ES$9:$ES$497,$ES367,SL$9:SL$497),0)</f>
        <v>7</v>
      </c>
      <c r="SS367" s="121">
        <f>ROUND(AVERAGEIF($ES$9:$ES$497,$ES367,SM$9:SM$497),0)</f>
        <v>6</v>
      </c>
      <c r="ST367" s="114">
        <f>RANK(SB367,SB$9:SB$497,0)</f>
        <v>12</v>
      </c>
      <c r="SU367" s="115">
        <f>RANK(SC367,SC$9:SC$497,0)</f>
        <v>11</v>
      </c>
      <c r="SV367" s="115">
        <f>RANK(SD367,SD$9:SD$497,0)</f>
        <v>139</v>
      </c>
      <c r="SW367" s="115">
        <f>RANK(SE367,SE$9:SE$497,0)</f>
        <v>13</v>
      </c>
      <c r="SX367" s="115">
        <f>RANK(SF367,SF$9:SF$497,0)</f>
        <v>92</v>
      </c>
      <c r="SY367" s="115">
        <f>RANK(SG367,SG$9:SG$497,0)</f>
        <v>61</v>
      </c>
      <c r="SZ367" s="115">
        <f>COUNTIFS(SB$9:SB$497,"&gt;"&amp;SB367,$ES$9:$ES$497,$ES367)+1</f>
        <v>5</v>
      </c>
      <c r="TA367" s="115">
        <f>COUNTIFS(SC$9:SC$497,"&gt;"&amp;SC367,$ES$9:$ES$497,$ES367)+1</f>
        <v>6</v>
      </c>
      <c r="TB367" s="115">
        <f>COUNTIFS(SD$9:SD$497,"&gt;"&amp;SD367,$ES$9:$ES$497,$ES367)+1</f>
        <v>22</v>
      </c>
      <c r="TC367" s="115">
        <f>COUNTIFS(SE$9:SE$497,"&gt;"&amp;SE367,$ES$9:$ES$497,$ES367)+1</f>
        <v>4</v>
      </c>
      <c r="TD367" s="115">
        <f>COUNTIFS(SF$9:SF$497,"&gt;"&amp;SF367,$ES$9:$ES$497,$ES367)+1</f>
        <v>22</v>
      </c>
      <c r="TE367" s="117">
        <f>COUNTIFS(SG$9:SG$497,"&gt;"&amp;SG367,$ES$9:$ES$497,$ES367)+1</f>
        <v>11</v>
      </c>
      <c r="TF367" s="118">
        <f t="shared" si="881"/>
        <v>165</v>
      </c>
      <c r="TG367" s="115">
        <f t="shared" si="882"/>
        <v>156</v>
      </c>
      <c r="TH367" s="115">
        <f t="shared" si="883"/>
        <v>59</v>
      </c>
      <c r="TI367" s="115">
        <f t="shared" si="884"/>
        <v>136</v>
      </c>
      <c r="TJ367" s="115">
        <f t="shared" si="885"/>
        <v>77</v>
      </c>
      <c r="TK367" s="115">
        <f t="shared" si="886"/>
        <v>98</v>
      </c>
      <c r="TL367" s="117">
        <f t="shared" si="887"/>
        <v>87</v>
      </c>
      <c r="TM367" s="118">
        <f>ROUND(TF367/MAX(TF$9:TF$497)*100,0)</f>
        <v>92</v>
      </c>
      <c r="TN367" s="115">
        <f>ROUND(TG367/MAX(TG$9:TG$497)*100,0)</f>
        <v>86</v>
      </c>
      <c r="TO367" s="115">
        <f>ROUND(TH367/MAX(TH$9:TH$497)*100,0)</f>
        <v>32</v>
      </c>
      <c r="TP367" s="115">
        <f>ROUND(TI367/MAX(TI$9:TI$497)*100,0)</f>
        <v>75</v>
      </c>
      <c r="TQ367" s="115">
        <f>ROUND(TJ367/MAX(TJ$9:TJ$497)*100,0)</f>
        <v>39</v>
      </c>
      <c r="TR367" s="115">
        <f>ROUND(TK367/MAX(TK$9:TK$497)*100,0)</f>
        <v>50</v>
      </c>
      <c r="TS367" s="119">
        <f>ROUND(TL367/MAX(TL$9:TL$497)*100,0)</f>
        <v>44</v>
      </c>
      <c r="TT367" s="120">
        <f>RANK(TM367,TM$9:TM$497,0)</f>
        <v>10</v>
      </c>
      <c r="TU367" s="115">
        <f>RANK(TN367,TN$9:TN$497,0)</f>
        <v>8</v>
      </c>
      <c r="TV367" s="115">
        <f>RANK(TO367,TO$9:TO$497,0)</f>
        <v>122</v>
      </c>
      <c r="TW367" s="115">
        <f>RANK(TP367,TP$9:TP$497,0)</f>
        <v>19</v>
      </c>
      <c r="TX367" s="115">
        <f>RANK(TQ367,TQ$9:TQ$497,0)</f>
        <v>56</v>
      </c>
      <c r="TY367" s="115">
        <f>RANK(TR367,TR$9:TR$497,0)</f>
        <v>45</v>
      </c>
      <c r="TZ367" s="121">
        <f>RANK(TS367,TS$9:TS$497,0)</f>
        <v>46</v>
      </c>
      <c r="UA367" s="132"/>
      <c r="UB367" s="7" t="s">
        <v>1</v>
      </c>
    </row>
    <row r="368" spans="1:548" x14ac:dyDescent="0.15">
      <c r="A368" s="142">
        <v>360</v>
      </c>
      <c r="B368" s="200" t="s">
        <v>1398</v>
      </c>
      <c r="C368" s="143"/>
      <c r="D368" s="143"/>
      <c r="E368" s="161" t="s">
        <v>518</v>
      </c>
      <c r="F368" s="65">
        <v>119</v>
      </c>
      <c r="G368" s="65" t="s">
        <v>547</v>
      </c>
      <c r="H368" s="144"/>
      <c r="I368" s="66" t="s">
        <v>521</v>
      </c>
      <c r="J368" s="67" t="s">
        <v>521</v>
      </c>
      <c r="K368" s="67" t="s">
        <v>521</v>
      </c>
      <c r="L368" s="67" t="s">
        <v>521</v>
      </c>
      <c r="M368" s="67" t="s">
        <v>521</v>
      </c>
      <c r="N368" s="67" t="s">
        <v>521</v>
      </c>
      <c r="O368" s="67" t="s">
        <v>521</v>
      </c>
      <c r="P368" s="67" t="s">
        <v>521</v>
      </c>
      <c r="Q368" s="67" t="s">
        <v>521</v>
      </c>
      <c r="R368" s="68" t="s">
        <v>521</v>
      </c>
      <c r="S368" s="69" t="s">
        <v>521</v>
      </c>
      <c r="T368" s="67" t="s">
        <v>521</v>
      </c>
      <c r="U368" s="67" t="s">
        <v>521</v>
      </c>
      <c r="V368" s="67" t="s">
        <v>521</v>
      </c>
      <c r="W368" s="67" t="s">
        <v>521</v>
      </c>
      <c r="X368" s="67" t="s">
        <v>521</v>
      </c>
      <c r="Y368" s="67" t="s">
        <v>521</v>
      </c>
      <c r="Z368" s="67" t="s">
        <v>521</v>
      </c>
      <c r="AA368" s="67" t="s">
        <v>521</v>
      </c>
      <c r="AB368" s="68" t="s">
        <v>521</v>
      </c>
      <c r="AC368" s="69" t="s">
        <v>521</v>
      </c>
      <c r="AD368" s="67" t="s">
        <v>521</v>
      </c>
      <c r="AE368" s="67" t="s">
        <v>521</v>
      </c>
      <c r="AF368" s="67" t="s">
        <v>521</v>
      </c>
      <c r="AG368" s="67" t="s">
        <v>521</v>
      </c>
      <c r="AH368" s="67" t="s">
        <v>521</v>
      </c>
      <c r="AI368" s="67" t="s">
        <v>521</v>
      </c>
      <c r="AJ368" s="67" t="s">
        <v>521</v>
      </c>
      <c r="AK368" s="67" t="s">
        <v>521</v>
      </c>
      <c r="AL368" s="68" t="s">
        <v>521</v>
      </c>
      <c r="AM368" s="69" t="s">
        <v>521</v>
      </c>
      <c r="AN368" s="67" t="s">
        <v>521</v>
      </c>
      <c r="AO368" s="67" t="s">
        <v>521</v>
      </c>
      <c r="AP368" s="67" t="s">
        <v>521</v>
      </c>
      <c r="AQ368" s="67" t="s">
        <v>521</v>
      </c>
      <c r="AR368" s="67" t="s">
        <v>521</v>
      </c>
      <c r="AS368" s="67" t="s">
        <v>521</v>
      </c>
      <c r="AT368" s="67" t="s">
        <v>521</v>
      </c>
      <c r="AU368" s="67" t="s">
        <v>521</v>
      </c>
      <c r="AV368" s="68" t="s">
        <v>521</v>
      </c>
      <c r="AW368" s="69" t="s">
        <v>521</v>
      </c>
      <c r="AX368" s="67" t="s">
        <v>521</v>
      </c>
      <c r="AY368" s="67" t="s">
        <v>521</v>
      </c>
      <c r="AZ368" s="67" t="s">
        <v>521</v>
      </c>
      <c r="BA368" s="67" t="s">
        <v>521</v>
      </c>
      <c r="BB368" s="67" t="s">
        <v>521</v>
      </c>
      <c r="BC368" s="67" t="s">
        <v>521</v>
      </c>
      <c r="BD368" s="67" t="s">
        <v>521</v>
      </c>
      <c r="BE368" s="67" t="s">
        <v>521</v>
      </c>
      <c r="BF368" s="68" t="s">
        <v>521</v>
      </c>
      <c r="BG368" s="69" t="s">
        <v>521</v>
      </c>
      <c r="BH368" s="67" t="s">
        <v>521</v>
      </c>
      <c r="BI368" s="67" t="s">
        <v>521</v>
      </c>
      <c r="BJ368" s="67" t="s">
        <v>521</v>
      </c>
      <c r="BK368" s="67" t="s">
        <v>521</v>
      </c>
      <c r="BL368" s="67" t="s">
        <v>521</v>
      </c>
      <c r="BM368" s="67" t="s">
        <v>521</v>
      </c>
      <c r="BN368" s="67" t="s">
        <v>521</v>
      </c>
      <c r="BO368" s="67" t="s">
        <v>521</v>
      </c>
      <c r="BP368" s="68" t="s">
        <v>521</v>
      </c>
      <c r="BQ368" s="70" t="s">
        <v>521</v>
      </c>
      <c r="BR368" s="67" t="s">
        <v>521</v>
      </c>
      <c r="BS368" s="67" t="s">
        <v>521</v>
      </c>
      <c r="BT368" s="67" t="s">
        <v>521</v>
      </c>
      <c r="BU368" s="67" t="s">
        <v>521</v>
      </c>
      <c r="BV368" s="67" t="s">
        <v>521</v>
      </c>
      <c r="BW368" s="67" t="s">
        <v>521</v>
      </c>
      <c r="BX368" s="67" t="s">
        <v>521</v>
      </c>
      <c r="BY368" s="67" t="s">
        <v>521</v>
      </c>
      <c r="BZ368" s="68" t="s">
        <v>521</v>
      </c>
      <c r="CA368" s="69" t="s">
        <v>521</v>
      </c>
      <c r="CB368" s="67" t="s">
        <v>521</v>
      </c>
      <c r="CC368" s="67" t="s">
        <v>521</v>
      </c>
      <c r="CD368" s="67" t="s">
        <v>521</v>
      </c>
      <c r="CE368" s="67" t="s">
        <v>521</v>
      </c>
      <c r="CF368" s="67" t="s">
        <v>521</v>
      </c>
      <c r="CG368" s="67" t="s">
        <v>521</v>
      </c>
      <c r="CH368" s="67" t="s">
        <v>521</v>
      </c>
      <c r="CI368" s="67" t="s">
        <v>521</v>
      </c>
      <c r="CJ368" s="68" t="s">
        <v>521</v>
      </c>
      <c r="CK368" s="69" t="s">
        <v>521</v>
      </c>
      <c r="CL368" s="67" t="s">
        <v>521</v>
      </c>
      <c r="CM368" s="67" t="s">
        <v>521</v>
      </c>
      <c r="CN368" s="67" t="s">
        <v>521</v>
      </c>
      <c r="CO368" s="67" t="s">
        <v>521</v>
      </c>
      <c r="CP368" s="67" t="s">
        <v>521</v>
      </c>
      <c r="CQ368" s="67" t="s">
        <v>521</v>
      </c>
      <c r="CR368" s="67" t="s">
        <v>521</v>
      </c>
      <c r="CS368" s="67" t="s">
        <v>521</v>
      </c>
      <c r="CT368" s="68" t="s">
        <v>521</v>
      </c>
      <c r="CU368" s="69" t="s">
        <v>521</v>
      </c>
      <c r="CV368" s="67" t="s">
        <v>521</v>
      </c>
      <c r="CW368" s="67" t="s">
        <v>521</v>
      </c>
      <c r="CX368" s="67" t="s">
        <v>521</v>
      </c>
      <c r="CY368" s="67" t="s">
        <v>521</v>
      </c>
      <c r="CZ368" s="67" t="s">
        <v>521</v>
      </c>
      <c r="DA368" s="67" t="s">
        <v>521</v>
      </c>
      <c r="DB368" s="67" t="s">
        <v>521</v>
      </c>
      <c r="DC368" s="67" t="s">
        <v>521</v>
      </c>
      <c r="DD368" s="68" t="s">
        <v>521</v>
      </c>
      <c r="DE368" s="69" t="s">
        <v>521</v>
      </c>
      <c r="DF368" s="71" t="s">
        <v>521</v>
      </c>
      <c r="DG368" s="67" t="s">
        <v>521</v>
      </c>
      <c r="DH368" s="67" t="s">
        <v>521</v>
      </c>
      <c r="DI368" s="67" t="s">
        <v>520</v>
      </c>
      <c r="DJ368" s="67" t="s">
        <v>520</v>
      </c>
      <c r="DK368" s="67" t="s">
        <v>520</v>
      </c>
      <c r="DL368" s="67" t="s">
        <v>520</v>
      </c>
      <c r="DM368" s="67" t="s">
        <v>520</v>
      </c>
      <c r="DN368" s="68" t="s">
        <v>520</v>
      </c>
      <c r="DO368" s="70" t="s">
        <v>520</v>
      </c>
      <c r="DP368" s="71" t="s">
        <v>520</v>
      </c>
      <c r="DQ368" s="67" t="s">
        <v>520</v>
      </c>
      <c r="DR368" s="67" t="s">
        <v>520</v>
      </c>
      <c r="DS368" s="67" t="s">
        <v>521</v>
      </c>
      <c r="DT368" s="67" t="s">
        <v>521</v>
      </c>
      <c r="DU368" s="67" t="s">
        <v>521</v>
      </c>
      <c r="DV368" s="67" t="s">
        <v>521</v>
      </c>
      <c r="DW368" s="67" t="s">
        <v>521</v>
      </c>
      <c r="DX368" s="72" t="s">
        <v>521</v>
      </c>
      <c r="DY368" s="146" t="s">
        <v>522</v>
      </c>
      <c r="DZ368" s="74">
        <v>2</v>
      </c>
      <c r="EA368" s="74">
        <v>3</v>
      </c>
      <c r="EB368" s="74">
        <v>3</v>
      </c>
      <c r="EC368" s="75">
        <v>4</v>
      </c>
      <c r="ED368" s="168" t="s">
        <v>522</v>
      </c>
      <c r="EE368" s="74">
        <f t="shared" si="888"/>
        <v>2</v>
      </c>
      <c r="EF368" s="74">
        <f t="shared" si="889"/>
        <v>6</v>
      </c>
      <c r="EG368" s="74">
        <f t="shared" si="890"/>
        <v>18</v>
      </c>
      <c r="EH368" s="77">
        <f t="shared" si="891"/>
        <v>72</v>
      </c>
      <c r="EI368" s="73">
        <v>100</v>
      </c>
      <c r="EJ368" s="74">
        <v>150</v>
      </c>
      <c r="EK368" s="74">
        <v>300</v>
      </c>
      <c r="EL368" s="74">
        <v>500</v>
      </c>
      <c r="EM368" s="75">
        <v>1500</v>
      </c>
      <c r="EN368" s="78">
        <v>1</v>
      </c>
      <c r="EO368" s="79">
        <f t="shared" si="892"/>
        <v>0.75</v>
      </c>
      <c r="EP368" s="79">
        <f t="shared" si="893"/>
        <v>0.5</v>
      </c>
      <c r="EQ368" s="79">
        <f t="shared" si="894"/>
        <v>0.27777777777777779</v>
      </c>
      <c r="ER368" s="80">
        <f t="shared" si="895"/>
        <v>0.20833333333333331</v>
      </c>
      <c r="ES368" s="128" t="s">
        <v>564</v>
      </c>
      <c r="ET368" s="82"/>
      <c r="EU368" s="83">
        <v>4</v>
      </c>
      <c r="EV368" s="146">
        <v>101</v>
      </c>
      <c r="EW368" s="147">
        <v>61</v>
      </c>
      <c r="EX368" s="147">
        <v>70</v>
      </c>
      <c r="EY368" s="147">
        <v>67</v>
      </c>
      <c r="EZ368" s="147">
        <v>33</v>
      </c>
      <c r="FA368" s="147">
        <v>29</v>
      </c>
      <c r="FB368" s="147">
        <v>89</v>
      </c>
      <c r="FC368" s="147">
        <v>89</v>
      </c>
      <c r="FD368" s="74">
        <f t="shared" si="896"/>
        <v>103</v>
      </c>
      <c r="FE368" s="84">
        <f t="shared" si="842"/>
        <v>159</v>
      </c>
      <c r="FF368" s="73">
        <f>RANK(EV368,$EV$9:$EV$497,0)</f>
        <v>79</v>
      </c>
      <c r="FG368" s="74">
        <f>RANK(EW368,$EW$9:$EW$497,0)</f>
        <v>110</v>
      </c>
      <c r="FH368" s="74">
        <f>RANK(EX368,$EX$9:$EX$497,0)</f>
        <v>83</v>
      </c>
      <c r="FI368" s="74">
        <f>RANK(EY368,$EY$9:$EY$497,0)</f>
        <v>51</v>
      </c>
      <c r="FJ368" s="74">
        <f>RANK(EZ368,$EZ$9:$EZ$497,0)</f>
        <v>113</v>
      </c>
      <c r="FK368" s="74">
        <f>RANK(FA368,$FA$9:$FA$497,0)</f>
        <v>116</v>
      </c>
      <c r="FL368" s="74">
        <f>RANK(FB368,$FB$9:$FB$497,0)</f>
        <v>36</v>
      </c>
      <c r="FM368" s="74">
        <f>RANK(FC368,$FC$9:$FC$497,0)</f>
        <v>30</v>
      </c>
      <c r="FN368" s="74">
        <f>RANK(FD368,$FD$9:$FD$497,0)</f>
        <v>78</v>
      </c>
      <c r="FO368" s="84">
        <f>RANK(FE368,$FE$9:$FE$497,0)</f>
        <v>46</v>
      </c>
      <c r="FP368" s="73">
        <f>COUNTIFS($EV$9:$EV$497,"&gt;"&amp;EV368,$ES$9:$ES$497,ES368)+1</f>
        <v>17</v>
      </c>
      <c r="FQ368" s="74">
        <f>COUNTIFS($EW$9:$EW$497,"&gt;"&amp;EW368,$ES$9:$ES$497,ES368)+1</f>
        <v>21</v>
      </c>
      <c r="FR368" s="74">
        <f>COUNTIFS($EX$9:$EX$497,"&gt;"&amp;EX368,$ES$9:$ES$497,ES368)+1</f>
        <v>27</v>
      </c>
      <c r="FS368" s="74">
        <f>COUNTIFS($EY$9:$EY$497,"&gt;"&amp;EY368,$ES$9:$ES$497,ES368)+1</f>
        <v>14</v>
      </c>
      <c r="FT368" s="74">
        <f>COUNTIFS($EZ$9:$EZ$497,"&gt;"&amp;EZ368,$ES$9:$ES$497,ES368)+1</f>
        <v>8</v>
      </c>
      <c r="FU368" s="74">
        <f>COUNTIFS($FA$9:$FA$497,"&gt;"&amp;FA368,$ES$9:$ES$497,ES368)+1</f>
        <v>16</v>
      </c>
      <c r="FV368" s="74">
        <f>COUNTIFS($FB$9:$FB$497,"&gt;"&amp;FB368,$ES$9:$ES$497,ES368)+1</f>
        <v>27</v>
      </c>
      <c r="FW368" s="74">
        <f>COUNTIFS($FC$9:$FC$497,"&gt;"&amp;FC368,$ES$9:$ES$497,ES368)+1</f>
        <v>23</v>
      </c>
      <c r="FX368" s="74">
        <f>COUNTIFS($FD$9:$FD$497,"&gt;"&amp;FD368,$ES$9:$ES$497,ES368)+1</f>
        <v>20</v>
      </c>
      <c r="FY368" s="84">
        <f>COUNTIFS($FE$9:$FE$497,"&gt;"&amp;FE368,$ES$9:$ES$497,ES368)+1</f>
        <v>23</v>
      </c>
      <c r="FZ368" s="85">
        <f t="shared" si="843"/>
        <v>0.85</v>
      </c>
      <c r="GA368" s="86">
        <f t="shared" si="844"/>
        <v>0.51</v>
      </c>
      <c r="GB368" s="86">
        <f t="shared" si="845"/>
        <v>0.59</v>
      </c>
      <c r="GC368" s="86">
        <f t="shared" si="846"/>
        <v>0.56000000000000005</v>
      </c>
      <c r="GD368" s="86">
        <f t="shared" si="847"/>
        <v>0.28000000000000003</v>
      </c>
      <c r="GE368" s="86">
        <f t="shared" si="848"/>
        <v>0.24</v>
      </c>
      <c r="GF368" s="86">
        <f t="shared" si="849"/>
        <v>0.75</v>
      </c>
      <c r="GG368" s="86">
        <f t="shared" si="850"/>
        <v>0.75</v>
      </c>
      <c r="GH368" s="86">
        <f t="shared" si="851"/>
        <v>0.87</v>
      </c>
      <c r="GI368" s="87">
        <f t="shared" si="852"/>
        <v>1.34</v>
      </c>
      <c r="GJ368" s="85">
        <f>ROUND(((FZ368-AVERAGE(FZ$9:FZ$497))/STDEVP(FZ$9:FZ$497)*10+50),2)</f>
        <v>45.46</v>
      </c>
      <c r="GK368" s="86">
        <f>ROUND(((GA368-AVERAGE(GA$9:GA$497))/STDEVP(GA$9:GA$497)*10+50),2)</f>
        <v>44.61</v>
      </c>
      <c r="GL368" s="86">
        <f>ROUND(((GB368-AVERAGE(GB$9:GB$497))/STDEVP(GB$9:GB$497)*10+50),2)</f>
        <v>50.27</v>
      </c>
      <c r="GM368" s="86">
        <f>ROUND(((GC368-AVERAGE(GC$9:GC$497))/STDEVP(GC$9:GC$497)*10+50),2)</f>
        <v>51.7</v>
      </c>
      <c r="GN368" s="86">
        <f>ROUND(((GD368-AVERAGE(GD$9:GD$497))/STDEVP(GD$9:GD$497)*10+50),2)</f>
        <v>46.16</v>
      </c>
      <c r="GO368" s="86">
        <f>ROUND(((GE368-AVERAGE(GE$9:GE$497))/STDEVP(GE$9:GE$497)*10+50),2)</f>
        <v>46.07</v>
      </c>
      <c r="GP368" s="86">
        <f>ROUND(((GF368-AVERAGE(GF$9:GF$497))/STDEVP(GF$9:GF$497)*10+50),2)</f>
        <v>53.62</v>
      </c>
      <c r="GQ368" s="86">
        <f>ROUND(((GG368-AVERAGE(GG$9:GG$497))/STDEVP(GG$9:GG$497)*10+50),2)</f>
        <v>53.72</v>
      </c>
      <c r="GR368" s="86">
        <f>ROUND(((GH368-AVERAGE(GH$9:GH$497))/STDEVP(GH$9:GH$497)*10+50),2)</f>
        <v>46.18</v>
      </c>
      <c r="GS368" s="87">
        <f>ROUND(((GI368-AVERAGE(GI$9:GI$497))/STDEVP(GI$9:GI$497)*10+50),2)</f>
        <v>52.65</v>
      </c>
      <c r="GT368" s="73">
        <f>RANK(GJ368,$GJ$9:$GJ$497,0)</f>
        <v>297</v>
      </c>
      <c r="GU368" s="74">
        <f>RANK(GK368,$GK$9:$GK$497,0)</f>
        <v>269</v>
      </c>
      <c r="GV368" s="74">
        <f>RANK(GL368,$GL$9:$GL$497,0)</f>
        <v>194</v>
      </c>
      <c r="GW368" s="74">
        <f>RANK(GM368,$GM$9:$GM$497,0)</f>
        <v>149</v>
      </c>
      <c r="GX368" s="74">
        <f>RANK(GN368,$GN$9:$GN$497,0)</f>
        <v>234</v>
      </c>
      <c r="GY368" s="74">
        <f>RANK(GO368,$GO$9:$GO$497,0)</f>
        <v>240</v>
      </c>
      <c r="GZ368" s="74">
        <f>RANK(GP368,$GP$9:$GP$497,0)</f>
        <v>152</v>
      </c>
      <c r="HA368" s="74">
        <f>RANK(GQ368,$GQ$9:$GQ$497,0)</f>
        <v>136</v>
      </c>
      <c r="HB368" s="74">
        <f>RANK(GR368,$GR$9:$GR$497,0)</f>
        <v>250</v>
      </c>
      <c r="HC368" s="84">
        <f>RANK(GS368,$GS$9:$GS$497,0)</f>
        <v>134</v>
      </c>
      <c r="HD368" s="85">
        <f>ROUND(AVERAGEIF($ES$9:$ES$497,$ES368,$FZ$9:$FZ$497),2)</f>
        <v>0.92</v>
      </c>
      <c r="HE368" s="86">
        <f>ROUND(AVERAGEIF($ES$9:$ES$497,$ES368,$GA$9:$GA$497),2)</f>
        <v>0.65</v>
      </c>
      <c r="HF368" s="86">
        <f>ROUND(AVERAGEIF($ES$9:$ES$497,$ES368,$GB$9:$GB$497),2)</f>
        <v>0.69</v>
      </c>
      <c r="HG368" s="86">
        <f>ROUND(AVERAGEIF($ES$9:$ES$497,$ES368,$GC$9:$GC$497),2)</f>
        <v>0.54</v>
      </c>
      <c r="HH368" s="86">
        <f>ROUND(AVERAGEIF($ES$9:$ES$497,$ES368,$GD$9:$GD$497),2)</f>
        <v>0.32</v>
      </c>
      <c r="HI368" s="86">
        <f>ROUND(AVERAGEIF($ES$9:$ES$497,$ES368,$GE$9:$GE$497),2)</f>
        <v>0.33</v>
      </c>
      <c r="HJ368" s="86">
        <f>ROUND(AVERAGEIF($ES$9:$ES$497,$ES368,$GF$9:$GF$497),2)</f>
        <v>0.98</v>
      </c>
      <c r="HK368" s="86">
        <f>ROUND(AVERAGEIF($ES$9:$ES$497,$ES368,$GG$9:$GG$497),2)</f>
        <v>0.86</v>
      </c>
      <c r="HL368" s="86">
        <f>ROUND(AVERAGEIF($ES$9:$ES$497,$ES368,$GH$9:$GH$497),2)</f>
        <v>1.01</v>
      </c>
      <c r="HM368" s="87">
        <f>ROUND(AVERAGEIF($ES$9:$ES$497,$ES368,$GI$9:$GI$497),2)</f>
        <v>1.55</v>
      </c>
      <c r="HN368" s="88">
        <f t="shared" si="853"/>
        <v>-7.0000000000000062E-2</v>
      </c>
      <c r="HO368" s="89">
        <f t="shared" si="854"/>
        <v>-0.14000000000000001</v>
      </c>
      <c r="HP368" s="89">
        <f t="shared" si="855"/>
        <v>-9.9999999999999978E-2</v>
      </c>
      <c r="HQ368" s="89">
        <f t="shared" si="856"/>
        <v>2.0000000000000018E-2</v>
      </c>
      <c r="HR368" s="89">
        <f t="shared" si="857"/>
        <v>-3.999999999999998E-2</v>
      </c>
      <c r="HS368" s="89">
        <f t="shared" si="858"/>
        <v>-9.0000000000000024E-2</v>
      </c>
      <c r="HT368" s="89">
        <f t="shared" si="859"/>
        <v>-0.22999999999999998</v>
      </c>
      <c r="HU368" s="89">
        <f t="shared" si="860"/>
        <v>-0.10999999999999999</v>
      </c>
      <c r="HV368" s="89">
        <f t="shared" si="861"/>
        <v>-0.14000000000000001</v>
      </c>
      <c r="HW368" s="90">
        <f t="shared" si="862"/>
        <v>-0.20999999999999996</v>
      </c>
      <c r="HX368" s="73">
        <f>COUNTIFS($FZ$9:$FZ$497,"&gt;"&amp;FZ368,$ES$9:$ES$497,$ES368)+1</f>
        <v>63</v>
      </c>
      <c r="HY368" s="74">
        <f>COUNTIFS($GA$9:$GA$497,"&gt;"&amp;GA368,$ES$9:$ES$497,$ES368)+1</f>
        <v>76</v>
      </c>
      <c r="HZ368" s="74">
        <f>COUNTIFS($GB$9:$GB$497,"&gt;"&amp;GB368,$ES$9:$ES$497,$ES368)+1</f>
        <v>53</v>
      </c>
      <c r="IA368" s="74">
        <f>COUNTIFS($GC$9:$GC$497,"&gt;"&amp;GC368,$ES$9:$ES$497,$ES368)+1</f>
        <v>37</v>
      </c>
      <c r="IB368" s="74">
        <f>COUNTIFS($GD$9:$GD$497,"&gt;"&amp;GD368,$ES$9:$ES$497,$ES368)+1</f>
        <v>57</v>
      </c>
      <c r="IC368" s="74">
        <f>COUNTIFS($GE$9:$GE$497,"&gt;"&amp;GE368,$ES$9:$ES$497,$ES368)+1</f>
        <v>69</v>
      </c>
      <c r="ID368" s="74">
        <f>COUNTIFS($GF$9:$GF$497,"&gt;"&amp;GF368,$ES$9:$ES$497,$ES368)+1</f>
        <v>78</v>
      </c>
      <c r="IE368" s="74">
        <f>COUNTIFS($GG$9:$GG$497,"&gt;"&amp;GG368,$ES$9:$ES$497,$ES368)+1</f>
        <v>58</v>
      </c>
      <c r="IF368" s="74">
        <f>COUNTIFS($GH$9:$GH$497,"&gt;"&amp;GH368,$ES$9:$ES$497,$ES368)+1</f>
        <v>56</v>
      </c>
      <c r="IG368" s="84">
        <f>COUNTIFS($GI$9:$GI$497,"&gt;"&amp;GI368,$ES$9:$ES$497,$ES368)+1</f>
        <v>58</v>
      </c>
      <c r="IH368" s="148"/>
      <c r="II368" s="149"/>
      <c r="IJ368" s="149"/>
      <c r="IK368" s="149"/>
      <c r="IL368" s="149"/>
      <c r="IM368" s="150"/>
      <c r="IN368" s="151"/>
      <c r="IO368" s="152"/>
      <c r="IP368" s="153"/>
      <c r="IQ368" s="149"/>
      <c r="IR368" s="149"/>
      <c r="IS368" s="149"/>
      <c r="IT368" s="149"/>
      <c r="IU368" s="149"/>
      <c r="IV368" s="149"/>
      <c r="IW368" s="154"/>
      <c r="IX368" s="151"/>
      <c r="IY368" s="149"/>
      <c r="IZ368" s="149"/>
      <c r="JA368" s="149"/>
      <c r="JB368" s="149"/>
      <c r="JC368" s="149"/>
      <c r="JD368" s="149"/>
      <c r="JE368" s="155"/>
      <c r="JF368" s="153"/>
      <c r="JG368" s="149"/>
      <c r="JH368" s="149"/>
      <c r="JI368" s="149"/>
      <c r="JJ368" s="149"/>
      <c r="JK368" s="149"/>
      <c r="JL368" s="149"/>
      <c r="JM368" s="154"/>
      <c r="JN368" s="151"/>
      <c r="JO368" s="149"/>
      <c r="JP368" s="149"/>
      <c r="JQ368" s="149"/>
      <c r="JR368" s="149"/>
      <c r="JS368" s="149"/>
      <c r="JT368" s="149"/>
      <c r="JU368" s="149"/>
      <c r="JV368" s="149"/>
      <c r="JW368" s="149"/>
      <c r="JX368" s="149"/>
      <c r="JY368" s="149"/>
      <c r="JZ368" s="155"/>
      <c r="KA368" s="151"/>
      <c r="KB368" s="149"/>
      <c r="KC368" s="149"/>
      <c r="KD368" s="149"/>
      <c r="KE368" s="155"/>
      <c r="KF368" s="153"/>
      <c r="KG368" s="149"/>
      <c r="KH368" s="149"/>
      <c r="KI368" s="149"/>
      <c r="KJ368" s="149"/>
      <c r="KK368" s="156"/>
      <c r="KL368" s="149"/>
      <c r="KM368" s="149"/>
      <c r="KN368" s="149"/>
      <c r="KO368" s="149"/>
      <c r="KP368" s="149"/>
      <c r="KQ368" s="149"/>
      <c r="KR368" s="149"/>
      <c r="KS368" s="154"/>
      <c r="KT368" s="154"/>
      <c r="KU368" s="154"/>
      <c r="KV368" s="154"/>
      <c r="KW368" s="151"/>
      <c r="KX368" s="149"/>
      <c r="KY368" s="149"/>
      <c r="KZ368" s="149"/>
      <c r="LA368" s="149"/>
      <c r="LB368" s="149"/>
      <c r="LC368" s="154"/>
      <c r="LD368" s="151"/>
      <c r="LE368" s="152"/>
      <c r="LF368" s="157"/>
      <c r="LG368" s="158"/>
      <c r="LH368" s="151"/>
      <c r="LI368" s="149"/>
      <c r="LJ368" s="147"/>
      <c r="LK368" s="147"/>
      <c r="LL368" s="147"/>
      <c r="LM368" s="159"/>
      <c r="LN368" s="153"/>
      <c r="LO368" s="149"/>
      <c r="LP368" s="149"/>
      <c r="LQ368" s="149"/>
      <c r="LR368" s="154"/>
      <c r="LS368" s="151"/>
      <c r="LT368" s="149"/>
      <c r="LU368" s="149"/>
      <c r="LV368" s="149"/>
      <c r="LW368" s="149"/>
      <c r="LX368" s="149"/>
      <c r="LY368" s="149"/>
      <c r="LZ368" s="149"/>
      <c r="MA368" s="155"/>
      <c r="MB368" s="153"/>
      <c r="MC368" s="149"/>
      <c r="MD368" s="149"/>
      <c r="ME368" s="149"/>
      <c r="MF368" s="149"/>
      <c r="MG368" s="149"/>
      <c r="MH368" s="149"/>
      <c r="MI368" s="149"/>
      <c r="MJ368" s="149"/>
      <c r="MK368" s="149"/>
      <c r="ML368" s="149"/>
      <c r="MM368" s="149"/>
      <c r="MN368" s="156"/>
      <c r="MO368" s="156"/>
      <c r="MP368" s="154"/>
      <c r="MQ368" s="151"/>
      <c r="MR368" s="149"/>
      <c r="MS368" s="149"/>
      <c r="MT368" s="149"/>
      <c r="MU368" s="149"/>
      <c r="MV368" s="156"/>
      <c r="MW368" s="149">
        <v>0.05</v>
      </c>
      <c r="MX368" s="149"/>
      <c r="MY368" s="149"/>
      <c r="MZ368" s="149"/>
      <c r="NA368" s="149"/>
      <c r="NB368" s="149"/>
      <c r="NC368" s="149"/>
      <c r="ND368" s="154"/>
      <c r="NE368" s="154"/>
      <c r="NF368" s="154"/>
      <c r="NG368" s="154"/>
      <c r="NH368" s="151"/>
      <c r="NI368" s="149"/>
      <c r="NJ368" s="149"/>
      <c r="NK368" s="149"/>
      <c r="NL368" s="149"/>
      <c r="NM368" s="149"/>
      <c r="NN368" s="94"/>
      <c r="NO368" s="151"/>
      <c r="NP368" s="160"/>
      <c r="NQ368" s="198" t="s">
        <v>1396</v>
      </c>
      <c r="NR368" s="196" t="s">
        <v>1401</v>
      </c>
      <c r="NS368" s="145"/>
      <c r="NT368" s="145"/>
      <c r="NU368" s="145" t="s">
        <v>1203</v>
      </c>
      <c r="NV368" s="171">
        <v>44508</v>
      </c>
      <c r="NW368" s="102" t="s">
        <v>1204</v>
      </c>
      <c r="NX368" s="165" t="s">
        <v>1402</v>
      </c>
      <c r="NY368" s="129" t="s">
        <v>2118</v>
      </c>
      <c r="NZ368" s="165" t="s">
        <v>2101</v>
      </c>
      <c r="OA368" s="166"/>
      <c r="OB368" s="166"/>
      <c r="OC368" s="166"/>
      <c r="OD368" s="108">
        <f t="shared" si="897"/>
        <v>72</v>
      </c>
      <c r="OE368" s="109">
        <v>6</v>
      </c>
      <c r="OF368" s="110">
        <f t="shared" si="898"/>
        <v>100</v>
      </c>
      <c r="OG368" s="109">
        <v>5</v>
      </c>
      <c r="OH368" s="111">
        <f>ROUND(AVERAGEIF($ES$9:$ES$497,$ES368,EV$9:EV$497),0)</f>
        <v>67</v>
      </c>
      <c r="OI368" s="112">
        <f>ROUND(AVERAGEIF($ES$9:$ES$497,$ES368,EW$9:EW$497),0)</f>
        <v>45</v>
      </c>
      <c r="OJ368" s="112">
        <f>ROUND(AVERAGEIF($ES$9:$ES$497,$ES368,EX$9:EX$497),0)</f>
        <v>51</v>
      </c>
      <c r="OK368" s="112">
        <f>ROUND(AVERAGEIF($ES$9:$ES$497,$ES368,EY$9:EY$497),0)</f>
        <v>39</v>
      </c>
      <c r="OL368" s="112">
        <f>ROUND(AVERAGEIF($ES$9:$ES$497,$ES368,EZ$9:EZ$497),0)</f>
        <v>21</v>
      </c>
      <c r="OM368" s="112">
        <f>ROUND(AVERAGEIF($ES$9:$ES$497,$ES368,FA$9:FA$497),0)</f>
        <v>21</v>
      </c>
      <c r="ON368" s="112">
        <f>ROUND(AVERAGEIF($ES$9:$ES$497,$ES368,FB$9:FB$497),0)</f>
        <v>68</v>
      </c>
      <c r="OO368" s="112">
        <f>ROUND(AVERAGEIF($ES$9:$ES$497,$ES368,FC$9:FC$497),0)</f>
        <v>64</v>
      </c>
      <c r="OP368" s="112">
        <f>ROUND(AVERAGEIF($ES$9:$ES$497,$ES368,FD$9:FD$497),0)</f>
        <v>72</v>
      </c>
      <c r="OQ368" s="113">
        <f>ROUND(AVERAGEIF($ES$9:$ES$497,$ES368,FE$9:FE$497),0)</f>
        <v>115</v>
      </c>
      <c r="OR368" s="114">
        <f>ROUND(EV368/MAX(EV$9:EV$497)*100,0)</f>
        <v>57</v>
      </c>
      <c r="OS368" s="115">
        <f>ROUND(EW368/MAX(EW$9:EW$497)*100,0)</f>
        <v>48</v>
      </c>
      <c r="OT368" s="115">
        <f>ROUND(EX368/MAX(EX$9:EX$497)*100,0)</f>
        <v>58</v>
      </c>
      <c r="OU368" s="115">
        <f>ROUND(EY368/MAX(EY$9:EY$497)*100,0)</f>
        <v>45</v>
      </c>
      <c r="OV368" s="115">
        <f>ROUND(EZ368/MAX(EZ$9:EZ$497)*100,0)</f>
        <v>26</v>
      </c>
      <c r="OW368" s="115">
        <f>ROUND(FA368/MAX(FA$9:FA$497)*100,0)</f>
        <v>26</v>
      </c>
      <c r="OX368" s="115">
        <f>ROUND(FB368/MAX(FB$9:FB$497)*100,0)</f>
        <v>66</v>
      </c>
      <c r="OY368" s="116">
        <f>ROUND(FC368/MAX(FC$9:FC$497)*100,0)</f>
        <v>61</v>
      </c>
      <c r="OZ368" s="115">
        <f>ROUND(FD368/MAX(FD$9:FD$497)*100,0)</f>
        <v>70</v>
      </c>
      <c r="PA368" s="117">
        <f>ROUND(FE368/MAX(FE$9:FE$497)*100,0)</f>
        <v>65</v>
      </c>
      <c r="PB368" s="118">
        <f t="shared" si="863"/>
        <v>622</v>
      </c>
      <c r="PC368" s="115">
        <f t="shared" si="864"/>
        <v>526</v>
      </c>
      <c r="PD368" s="115">
        <f t="shared" si="865"/>
        <v>700</v>
      </c>
      <c r="PE368" s="115">
        <f t="shared" si="866"/>
        <v>744</v>
      </c>
      <c r="PF368" s="115">
        <f t="shared" si="867"/>
        <v>520</v>
      </c>
      <c r="PG368" s="119">
        <f t="shared" si="868"/>
        <v>444</v>
      </c>
      <c r="PH368" s="118">
        <f>ROUND(PB368/MAX(PB$9:PB$497)*100,0)</f>
        <v>74</v>
      </c>
      <c r="PI368" s="115">
        <f>ROUND(PC368/MAX(PC$9:PC$497)*100,0)</f>
        <v>63</v>
      </c>
      <c r="PJ368" s="115">
        <f>ROUND(PD368/MAX(PD$9:PD$497)*100,0)</f>
        <v>74</v>
      </c>
      <c r="PK368" s="115">
        <f>ROUND(PE368/MAX(PE$9:PE$497)*100,0)</f>
        <v>74</v>
      </c>
      <c r="PL368" s="115">
        <f>ROUND(PF368/MAX(PF$9:PF$497)*100,0)</f>
        <v>73</v>
      </c>
      <c r="PM368" s="119">
        <f>ROUND(PG368/MAX(PG$9:PG$497)*100,0)</f>
        <v>65</v>
      </c>
      <c r="PN368" s="118">
        <f>RANK(PH368,PH$9:PH$497,0)</f>
        <v>38</v>
      </c>
      <c r="PO368" s="115">
        <f>RANK(PI368,PI$9:PI$497,0)</f>
        <v>48</v>
      </c>
      <c r="PP368" s="115">
        <f>RANK(PJ368,PJ$9:PJ$497,0)</f>
        <v>38</v>
      </c>
      <c r="PQ368" s="115">
        <f>RANK(PK368,PK$9:PK$497,0)</f>
        <v>30</v>
      </c>
      <c r="PR368" s="115">
        <f>RANK(PL368,PL$9:PL$497,0)</f>
        <v>56</v>
      </c>
      <c r="PS368" s="119">
        <f>RANK(PM368,PM$9:PM$497,0)</f>
        <v>74</v>
      </c>
      <c r="PT368" s="120">
        <f>ROUND(FZ368/MAX(FZ$9:FZ$497)*100,0)</f>
        <v>46</v>
      </c>
      <c r="PU368" s="115">
        <f>ROUND(GA368/MAX(GA$9:GA$497)*100,0)</f>
        <v>29</v>
      </c>
      <c r="PV368" s="115">
        <f>ROUND(GB368/MAX(GB$9:GB$497)*100,0)</f>
        <v>43</v>
      </c>
      <c r="PW368" s="115">
        <f>ROUND(GC368/MAX(GC$9:GC$497)*100,0)</f>
        <v>44</v>
      </c>
      <c r="PX368" s="115">
        <f>ROUND(GD368/MAX(GD$9:GD$497)*100,0)</f>
        <v>16</v>
      </c>
      <c r="PY368" s="115">
        <f>ROUND(GE368/MAX(GE$9:GE$497)*100,0)</f>
        <v>14</v>
      </c>
      <c r="PZ368" s="115">
        <f>ROUND(GF368/MAX(GF$9:GF$497)*100,0)</f>
        <v>35</v>
      </c>
      <c r="QA368" s="116">
        <f>ROUND(GG368/MAX(GG$9:GG$497)*100,0)</f>
        <v>41</v>
      </c>
      <c r="QB368" s="115">
        <f>ROUND(GH368/MAX(GH$9:GH$497)*100,0)</f>
        <v>39</v>
      </c>
      <c r="QC368" s="121">
        <f>ROUND(GI368/MAX(GI$9:GI$497)*100,0)</f>
        <v>43</v>
      </c>
      <c r="QD368" s="120">
        <f>ROUND(AVERAGEIF($ES$9:$ES$497,$ES368,PT$9:PT$497),0)</f>
        <v>50</v>
      </c>
      <c r="QE368" s="120">
        <f>ROUND(AVERAGEIF($ES$9:$ES$497,$ES368,PU$9:PU$497),0)</f>
        <v>37</v>
      </c>
      <c r="QF368" s="120">
        <f>ROUND(AVERAGEIF($ES$9:$ES$497,$ES368,PV$9:PV$497),0)</f>
        <v>50</v>
      </c>
      <c r="QG368" s="120">
        <f>ROUND(AVERAGEIF($ES$9:$ES$497,$ES368,PW$9:PW$497),0)</f>
        <v>43</v>
      </c>
      <c r="QH368" s="120">
        <f>ROUND(AVERAGEIF($ES$9:$ES$497,$ES368,PX$9:PX$497),0)</f>
        <v>18</v>
      </c>
      <c r="QI368" s="120">
        <f>ROUND(AVERAGEIF($ES$9:$ES$497,$ES368,PY$9:PY$497),0)</f>
        <v>20</v>
      </c>
      <c r="QJ368" s="120">
        <f>ROUND(AVERAGEIF($ES$9:$ES$497,$ES368,PZ$9:PZ$497),0)</f>
        <v>46</v>
      </c>
      <c r="QK368" s="120">
        <f>ROUND(AVERAGEIF($ES$9:$ES$497,$ES368,QA$9:QA$497),0)</f>
        <v>47</v>
      </c>
      <c r="QL368" s="120">
        <f>ROUND(AVERAGEIF($ES$9:$ES$497,$ES368,QB$9:QB$497),0)</f>
        <v>45</v>
      </c>
      <c r="QM368" s="120">
        <f>ROUND(AVERAGEIF($ES$9:$ES$497,$ES368,QC$9:QC$497),0)</f>
        <v>49</v>
      </c>
      <c r="QN368" s="114">
        <f t="shared" si="869"/>
        <v>477</v>
      </c>
      <c r="QO368" s="115">
        <f t="shared" si="870"/>
        <v>369</v>
      </c>
      <c r="QP368" s="115">
        <f t="shared" si="871"/>
        <v>541</v>
      </c>
      <c r="QQ368" s="115">
        <f t="shared" si="872"/>
        <v>600</v>
      </c>
      <c r="QR368" s="115">
        <f t="shared" si="873"/>
        <v>481</v>
      </c>
      <c r="QS368" s="119">
        <f t="shared" si="874"/>
        <v>329</v>
      </c>
      <c r="QT368" s="114">
        <f>ROUND((QN368-MIN(QN$9:QN$497))/(MAX(QN$9:QN$497)-MIN(QN$9:QN$497))*100,0)</f>
        <v>39</v>
      </c>
      <c r="QU368" s="115">
        <f>ROUND((QO368-MIN(QO$9:QO$497))/(MAX(QO$9:QO$497)-MIN(QO$9:QO$497))*100,0)</f>
        <v>23</v>
      </c>
      <c r="QV368" s="115">
        <f>ROUND((QP368-MIN(QP$9:QP$497))/(MAX(QP$9:QP$497)-MIN(QP$9:QP$497))*100,0)</f>
        <v>28</v>
      </c>
      <c r="QW368" s="115">
        <f>ROUND((QQ368-MIN(QQ$9:QQ$497))/(MAX(QQ$9:QQ$497)-MIN(QQ$9:QQ$497))*100,0)</f>
        <v>39</v>
      </c>
      <c r="QX368" s="115">
        <f>ROUND((QR368-MIN(QR$9:QR$497))/(MAX(QR$9:QR$497)-MIN(QR$9:QR$497))*100,0)</f>
        <v>41</v>
      </c>
      <c r="QY368" s="115">
        <f>ROUND((QS368-MIN(QS$9:QS$497))/(MAX(QS$9:QS$497)-MIN(QS$9:QS$497))*100,0)</f>
        <v>31</v>
      </c>
      <c r="QZ368" s="114">
        <f>RANK(QN368,QN$9:QN$497,0)</f>
        <v>222</v>
      </c>
      <c r="RA368" s="115">
        <f>RANK(QO368,QO$9:QO$497,0)</f>
        <v>230</v>
      </c>
      <c r="RB368" s="115">
        <f>RANK(QP368,QP$9:QP$497,0)</f>
        <v>246</v>
      </c>
      <c r="RC368" s="115">
        <f>RANK(QQ368,QQ$9:QQ$497,0)</f>
        <v>171</v>
      </c>
      <c r="RD368" s="115">
        <f>RANK(QR368,QR$9:QR$497,0)</f>
        <v>275</v>
      </c>
      <c r="RE368" s="115">
        <f>RANK(QS368,QS$9:QS$497,0)</f>
        <v>282</v>
      </c>
      <c r="RF368" s="122"/>
      <c r="RG368" s="115">
        <f>($RH$3*(IH368+IJ368)*100*100/MAX(EX$9:EX$497)*$RO$3) +($RH$3*(II368+IJ368)*100*100/MAX(EX$9:EX$497)*$RO$4) + ($RH$3*IK368*100*100/MAX(EX$9:EX$497)*0.098)</f>
        <v>0</v>
      </c>
      <c r="RH368" s="115">
        <f>($RH$4*IL368*100*100/MAX(EZ$9:EZ$497))*$RQ$3</f>
        <v>0</v>
      </c>
      <c r="RI368" s="115">
        <f>($RH$3*IM368*100*100/MAX(EY$9:EY$497))*$RQ$4</f>
        <v>0</v>
      </c>
      <c r="RJ368" s="115">
        <f>($RH$3*IN368*100*100/MAX(EX$9:EX$497))</f>
        <v>0</v>
      </c>
      <c r="RK368" s="115">
        <f>($RH$4*IO368*100*100/MAX(EZ$9:EZ$497))*$RQ$3</f>
        <v>0</v>
      </c>
      <c r="RL368" s="115">
        <f>(($RL$4*IP368*100*((100/MAX(EX$9:EX$497)+100/MAX(EZ$9:EZ$497))/2))+($RL$4*IQ368*100*((100/MAX(EX$9:EX$497)+100/MAX(EZ$9:EZ$497))/2))+($RL$4*IR368*100*((100/MAX(EX$9:EX$497)+100/MAX(EZ$9:EZ$497))/2))+($RL$4*IS368*100*((100/MAX(EX$9:EX$497)+100/MAX(EZ$9:EZ$497))/2))+($RL$4*IT368*100*((100/MAX(EX$9:EX$497)+100/MAX(EZ$9:EZ$497))/2))+($RL$4*IU368*100*((100/MAX(EX$9:EX$497)+100/MAX(EZ$9:EZ$497))/2))+($RL$4*IV368*100*((100/MAX(EX$9:EX$497)+100/MAX(EZ$9:EZ$497))/2))+($RL$4*IW368*100*((100/MAX(EX$9:EX$497)+100/MAX(EZ$9:EZ$497))/2)))*$RS$3</f>
        <v>0</v>
      </c>
      <c r="RM368" s="115">
        <f>(($RH$3*IX368*100*100/MAX(EX$9:EX$497))+($RH$3*IY368*100*100/MAX(EX$9:EX$497))+($RH$3*IZ368*100*100/MAX(EX$9:EX$497))+($RH$3*JA368*100*100/MAX(EX$9:EX$497))+($RH$3*JB368*100*100/MAX(EX$9:EX$497))+($RH$3*JC368*100*100/MAX(EX$9:EX$497))+($RH$3*JD368*100*100/MAX(EX$9:EX$497))+($RH$3*JE368*100*100/MAX(EX$9:EX$497)))*$RS$4</f>
        <v>0</v>
      </c>
      <c r="RN368" s="115">
        <f>(($RH$4*JF368*100*100/MAX(EZ$9:EZ$497)) + ($RH$4*JG368*100*100/MAX(EZ$9:EZ$497)) + ($RH$4*JH368*100*100/MAX(EZ$9:EZ$497)) + ($RH$4*JI368*100*100/MAX(EZ$9:EZ$497)) + ($RH$4*JJ368*100*100/MAX(EZ$9:EZ$497)) + ($RH$4*JK368*100*100/MAX(EZ$9:EZ$497)) + ($RH$4*JL368*100*100/MAX(EZ$9:EZ$497)) + ($RH$4*JM368*100*100/MAX(EZ$9:EZ$497)))*$RU$3</f>
        <v>0</v>
      </c>
      <c r="RO368" s="115">
        <f>(($RL$4*JN368*100*((100/MAX(EX$9:EX$497)+100/MAX(EZ$9:EZ$497))/2))+($RL$4*JO368*100*((100/MAX(EX$9:EX$497)+100/MAX(EZ$9:EZ$497))/2))+($RL$4*JP368*100*((100/MAX(EX$9:EX$497)+100/MAX(EZ$9:EZ$497))/2))+($RL$4*JQ368*100*((100/MAX(EX$9:EX$497)+100/MAX(EZ$9:EZ$497))/2))+($RL$4*JR368*100*((100/MAX(EX$9:EX$497)+100/MAX(EZ$9:EZ$497))/2))+($RL$4*JS368*100*((100/MAX(EX$9:EX$497)+100/MAX(EZ$9:EZ$497))/2))+($RL$4*JT368*100*((100/MAX(EX$9:EX$497)+100/MAX(EZ$9:EZ$497))/2))+($RL$4*JU368*100*((100/MAX(EX$9:EX$497)+100/MAX(EZ$9:EZ$497))/2))+($RL$4*JV368*100*((100/MAX(EX$9:EX$497)+100/MAX(EZ$9:EZ$497))/2))+($RL$4*JW368*100*((100/MAX(EX$9:EX$497)+100/MAX(EZ$9:EZ$497))/2))+($RL$4*JX368*100*((100/MAX(EX$9:EX$497)+100/MAX(EZ$9:EZ$497))/2))+($RL$4*JY368*100*((100/MAX(EX$9:EX$497)+100/MAX(EZ$9:EZ$497))/2))+($RL$4*JZ368*100*((100/MAX(EX$9:EX$497)+100/MAX(EZ$9:EZ$497))/2)))*$RW$3/2</f>
        <v>0</v>
      </c>
      <c r="RP368" s="119">
        <f>($RJ$3*KA368*100*100/MAX(FA$9:FA$497)) + ($RJ$3*KB368*100*100/MAX(FA$9:FA$497)/2) + ($RJ$3*KC368*100*100/MAX(FA$9:FA$497)/2) + ($RJ$3*KD368*100*100/MAX(FA$9:FA$497)/4) + ($RJ$3*KE368*100*100/MAX(FA$9:FA$497)/4)</f>
        <v>0</v>
      </c>
      <c r="RQ368" s="118">
        <f>($RL$4*KF368*100*((100/MAX(EX$9:EX$497)+100/MAX(EZ$9:EZ$497)))) * ($RO$3/2) + (($RL$4*KG368*100*((100/MAX(EX$9:EX$497)+100/MAX(EZ$9:EZ$497))))+($RL$4*KH368*100*((100/MAX(EX$9:EX$497)+100/MAX(EZ$9:EZ$497))))+($RL$4*KI368*100*((100/MAX(EX$9:EX$497)+100/MAX(EZ$9:EZ$497))))+($RL$4*KJ368*100*((100/MAX(EX$9:EX$497)+100/MAX(EZ$9:EZ$497))))+($RL$4*KK368*100*((100/MAX(EX$9:EX$497)+100/MAX(EZ$9:EZ$497))))+($RL$4*KL368*100*((100/MAX(EX$9:EX$497)+100/MAX(EZ$9:EZ$497))))+($RL$4*KM368*100*((100/MAX(EX$9:EX$497)+100/MAX(EZ$9:EZ$497))))+($RL$4*KN368*100*((100/MAX(EX$9:EX$497)+100/MAX(EZ$9:EZ$497))))+($RL$4*KO368*100*((100/MAX(EX$9:EX$497)+100/MAX(EZ$9:EZ$497))))+($RL$4*KP368*100*((100/MAX(EX$9:EX$497)+100/MAX(EZ$9:EZ$497))))+($RL$4*KQ368*100*((100/MAX(EX$9:EX$497)+100/MAX(EZ$9:EZ$497))))+($RL$4*KR368*100*((100/MAX(EX$9:EX$497)+100/MAX(EZ$9:EZ$497))))+($RL$4*KS368*100*((100/MAX(EX$9:EX$497)+100/MAX(EZ$9:EZ$497))))+($RL$4*KV368*100*((100/MAX(EX$9:EX$497)+100/MAX(EZ$9:EZ$497))))) * (($RO$3+$RO$4)/6)</f>
        <v>0</v>
      </c>
      <c r="RR368" s="115">
        <f>(($RL$4*KW368*100*((100/MAX(EX$9:EX$497)+100/MAX(EZ$9:EZ$497))))) * ($RO$3/2) + (($RL$4*KX368*100*((100/MAX(EX$9:EX$497)+100/MAX(EZ$9:EZ$497))))+($RL$4*KY368*100*((100/MAX(EX$9:EX$497)+100/MAX(EZ$9:EZ$497))))+($RL$4*KZ368*100*((100/MAX(EX$9:EX$497)+100/MAX(EZ$9:EZ$497))))+($RL$4*LA368*100*((100/MAX(EX$9:EX$497)+100/MAX(EZ$9:EZ$497))))+($RL$4*LB368*100*((100/MAX(EX$9:EX$497)+100/MAX(EZ$9:EZ$497))))+($RL$4*LC368*100*((100/MAX(EX$9:EX$497)+100/MAX(EZ$9:EZ$497))))) * (($RO$3+$RO$4)/6)</f>
        <v>0</v>
      </c>
      <c r="RS368" s="119">
        <f>(($RL$4*LD368*100*((100/MAX(EX$9:EX$497)+100/MAX(EZ$9:EZ$497))))+($RL$4*LE368*100*((100/MAX(EX$9:EX$497)+100/MAX(EZ$9:EZ$497))))) * (($RO$3+$RO$4)/6)</f>
        <v>0</v>
      </c>
      <c r="RT368" s="118">
        <f>($RJ$4*LH368*100*(100/MAX(EV$9:EV$497)))+($RJ$4*LI368*100*(100/MAX(EV$9:EV$497)))</f>
        <v>0</v>
      </c>
      <c r="RU368" s="119">
        <f>($RJ$4*LJ368*(100/MAX(EV$9:EV$497)))/2 + ($RL$3*LK368*(100/MAX(EW$9:EW$497))) + ($RJ$4*LL368*(100/MAX(EV$9:EV$497)))/4 + ($RL$3*LM368*(100/MAX(EW$9:EW$497)))</f>
        <v>0</v>
      </c>
      <c r="RV368" s="118">
        <f>($RJ$4*LN368*100*100/MAX(EV$9:EV$497)/2)+($RJ$4*LO368*100*100/MAX(EV$9:EV$497)/2)+($RJ$4*LP368*100*100/MAX(EV$9:EV$497))+($RJ$4*LQ368*100*100/MAX(EV$9:EV$497))+($RJ$4*LR368*100*100/MAX(EV$9:EV$497))</f>
        <v>0</v>
      </c>
      <c r="RW368" s="115">
        <f>($RJ$4*LS368*100*100/MAX(EV$9:EV$497)) + (($RJ$4*LT368*100*100/MAX(EV$9:EV$497))+($RJ$4*LU368*100*100/MAX(EV$9:EV$497))+($RJ$4*LV368*100*100/MAX(EV$9:EV$497))+($RJ$4*LW368*100*100/MAX(EV$9:EV$497))+($RJ$4*LX368*100*100/MAX(EV$9:EV$497))+($RJ$4*LY368*100*100/MAX(EV$9:EV$497))+($RJ$4*LZ368*100*100/MAX(EV$9:EV$497))+($RJ$4*MA368*100*100/MAX(EV$9:EV$497)))/2</f>
        <v>0</v>
      </c>
      <c r="RX368" s="119">
        <f>($RJ$4*MB368*100*100/MAX(EV$9:EV$497))+($RJ$4*MC368*100*100/MAX(EV$9:EV$497))+($RJ$4*MD368*100*100/MAX(EV$9:EV$497))+($RJ$4*ME368*100*100/MAX(EV$9:EV$497))+($RJ$4*MF368*100*100/MAX(EV$9:EV$497))+($RJ$4*MG368*100*100/MAX(EV$9:EV$497))+($RJ$4*MH368*100*100/MAX(EV$9:EV$497))+($RJ$4*MI368*100*100/MAX(EV$9:EV$497))+($RJ$4*MJ368*100*100/MAX(EV$9:EV$497))+($RJ$4*MK368*100*100/MAX(EV$9:EV$497))+($RJ$4*ML368*100*100/MAX(EV$9:EV$497))+($RJ$4*MM368*100*100/MAX(EV$9:EV$497))+($RJ$4*MN368*100*100/MAX(EV$9:EV$497))</f>
        <v>0</v>
      </c>
      <c r="RY368" s="118">
        <f>($RJ$4*MQ368*100*100/MAX(EV$9:EV$497))/2 + (($RJ$4*MR368*100*100/MAX(EV$9:EV$497))+($RJ$4*MS368*100*100/MAX(EV$9:EV$497))+($RJ$4*MT368*100*100/MAX(EV$9:EV$497))+($RJ$4*MU368*100*100/MAX(EV$9:EV$497))+($RJ$4*MV368*100*100/MAX(EV$9:EV$497))+($RJ$4*MW368*100*100/MAX(EV$9:EV$497))+($RJ$4*MX368*100*100/MAX(EV$9:EV$497))+($RJ$4*MY368*100*100/MAX(EV$9:EV$497))+($RJ$4*MZ368*100*100/MAX(EV$9:EV$497))+($RJ$4*NA368*100*100/MAX(EV$9:EV$497))+($RJ$4*NB368*100*100/MAX(EV$9:EV$497))+($RJ$4*NC368*100*100/MAX(EV$9:EV$497))+($RJ$4*ND368*100*100/MAX(EV$9:EV$497))+($RJ$4*NG368*100*100/MAX(EV$9:EV$497)))/4</f>
        <v>2.106741573033708</v>
      </c>
      <c r="RZ368" s="115">
        <f>($RJ$4*NH368*100*100/MAX(EV$9:EV$497))/2 + (($RJ$4*NI368*100*100/MAX(EV$9:EV$497))+($RJ$4*NJ368*100*100/MAX(EV$9:EV$497))+($RJ$4*NK368*100*100/MAX(EV$9:EV$497))+($RJ$4*NL368*100*100/MAX(EV$9:EV$497))+($RJ$4*NM368*100*100/MAX(EV$9:EV$497))+($RJ$4*NN368*100*100/MAX(EV$9:EV$497)))/4</f>
        <v>0</v>
      </c>
      <c r="SA368" s="117">
        <f>(($RJ$4*NO368*100*100/MAX(EV$9:EV$497))+($RJ$4*NP368*100*100/MAX(EV$9:EV$497)))/4</f>
        <v>0</v>
      </c>
      <c r="SB368" s="118">
        <f t="shared" si="875"/>
        <v>2.106741573033708</v>
      </c>
      <c r="SC368" s="115">
        <f t="shared" si="876"/>
        <v>0.4213483146067416</v>
      </c>
      <c r="SD368" s="115">
        <f t="shared" si="877"/>
        <v>0.526685393258427</v>
      </c>
      <c r="SE368" s="115">
        <f t="shared" si="878"/>
        <v>0.4213483146067416</v>
      </c>
      <c r="SF368" s="115">
        <f t="shared" si="879"/>
        <v>0.526685393258427</v>
      </c>
      <c r="SG368" s="115">
        <f t="shared" si="880"/>
        <v>2.106741573033708</v>
      </c>
      <c r="SH368" s="115">
        <f>ROUND(SB368/MAX(SB$9:SB$497)*100,0)</f>
        <v>3</v>
      </c>
      <c r="SI368" s="115">
        <f>ROUND(SC368/MAX(SC$9:SC$497)*100,0)</f>
        <v>1</v>
      </c>
      <c r="SJ368" s="115">
        <f>ROUND(SD368/MAX(SD$9:SD$497)*100,0)</f>
        <v>1</v>
      </c>
      <c r="SK368" s="115">
        <f>ROUND(SE368/MAX(SE$9:SE$497)*100,0)</f>
        <v>0</v>
      </c>
      <c r="SL368" s="115">
        <f>ROUND(SF368/MAX(SF$9:SF$497)*100,0)</f>
        <v>1</v>
      </c>
      <c r="SM368" s="121">
        <f>ROUND(SG368/MAX(SG$9:SG$497)*100,0)</f>
        <v>2</v>
      </c>
      <c r="SN368" s="115">
        <f>ROUND(AVERAGEIF($ES$9:$ES$497,$ES368,SH$9:SH$497),0)</f>
        <v>24</v>
      </c>
      <c r="SO368" s="115">
        <f>ROUND(AVERAGEIF($ES$9:$ES$497,$ES368,SI$9:SI$497),0)</f>
        <v>22</v>
      </c>
      <c r="SP368" s="115">
        <f>ROUND(AVERAGEIF($ES$9:$ES$497,$ES368,SJ$9:SJ$497),0)</f>
        <v>5</v>
      </c>
      <c r="SQ368" s="115">
        <f>ROUND(AVERAGEIF($ES$9:$ES$497,$ES368,SK$9:SK$497),0)</f>
        <v>19</v>
      </c>
      <c r="SR368" s="115">
        <f>ROUND(AVERAGEIF($ES$9:$ES$497,$ES368,SL$9:SL$497),0)</f>
        <v>8</v>
      </c>
      <c r="SS368" s="121">
        <f>ROUND(AVERAGEIF($ES$9:$ES$497,$ES368,SM$9:SM$497),0)</f>
        <v>6</v>
      </c>
      <c r="ST368" s="114">
        <f>RANK(SB368,SB$9:SB$497,0)</f>
        <v>286</v>
      </c>
      <c r="SU368" s="115">
        <f>RANK(SC368,SC$9:SC$497,0)</f>
        <v>269</v>
      </c>
      <c r="SV368" s="115">
        <f>RANK(SD368,SD$9:SD$497,0)</f>
        <v>265</v>
      </c>
      <c r="SW368" s="115">
        <f>RANK(SE368,SE$9:SE$497,0)</f>
        <v>269</v>
      </c>
      <c r="SX368" s="115">
        <f>RANK(SF368,SF$9:SF$497,0)</f>
        <v>253</v>
      </c>
      <c r="SY368" s="115">
        <f>RANK(SG368,SG$9:SG$497,0)</f>
        <v>237</v>
      </c>
      <c r="SZ368" s="115">
        <f>COUNTIFS(SB$9:SB$497,"&gt;"&amp;SB368,$ES$9:$ES$497,$ES368)+1</f>
        <v>65</v>
      </c>
      <c r="TA368" s="115">
        <f>COUNTIFS(SC$9:SC$497,"&gt;"&amp;SC368,$ES$9:$ES$497,$ES368)+1</f>
        <v>65</v>
      </c>
      <c r="TB368" s="115">
        <f>COUNTIFS(SD$9:SD$497,"&gt;"&amp;SD368,$ES$9:$ES$497,$ES368)+1</f>
        <v>62</v>
      </c>
      <c r="TC368" s="115">
        <f>COUNTIFS(SE$9:SE$497,"&gt;"&amp;SE368,$ES$9:$ES$497,$ES368)+1</f>
        <v>65</v>
      </c>
      <c r="TD368" s="115">
        <f>COUNTIFS(SF$9:SF$497,"&gt;"&amp;SF368,$ES$9:$ES$497,$ES368)+1</f>
        <v>62</v>
      </c>
      <c r="TE368" s="117">
        <f>COUNTIFS(SG$9:SG$497,"&gt;"&amp;SG368,$ES$9:$ES$497,$ES368)+1</f>
        <v>57</v>
      </c>
      <c r="TF368" s="118">
        <f t="shared" si="881"/>
        <v>77</v>
      </c>
      <c r="TG368" s="115">
        <f t="shared" si="882"/>
        <v>75</v>
      </c>
      <c r="TH368" s="115">
        <f t="shared" si="883"/>
        <v>64</v>
      </c>
      <c r="TI368" s="115">
        <f t="shared" si="884"/>
        <v>74</v>
      </c>
      <c r="TJ368" s="115">
        <f t="shared" si="885"/>
        <v>75</v>
      </c>
      <c r="TK368" s="115">
        <f t="shared" si="886"/>
        <v>75</v>
      </c>
      <c r="TL368" s="117">
        <f t="shared" si="887"/>
        <v>67</v>
      </c>
      <c r="TM368" s="118">
        <f>ROUND(TF368/MAX(TF$9:TF$497)*100,0)</f>
        <v>43</v>
      </c>
      <c r="TN368" s="115">
        <f>ROUND(TG368/MAX(TG$9:TG$497)*100,0)</f>
        <v>41</v>
      </c>
      <c r="TO368" s="115">
        <f>ROUND(TH368/MAX(TH$9:TH$497)*100,0)</f>
        <v>35</v>
      </c>
      <c r="TP368" s="115">
        <f>ROUND(TI368/MAX(TI$9:TI$497)*100,0)</f>
        <v>41</v>
      </c>
      <c r="TQ368" s="115">
        <f>ROUND(TJ368/MAX(TJ$9:TJ$497)*100,0)</f>
        <v>38</v>
      </c>
      <c r="TR368" s="115">
        <f>ROUND(TK368/MAX(TK$9:TK$497)*100,0)</f>
        <v>38</v>
      </c>
      <c r="TS368" s="119">
        <f>ROUND(TL368/MAX(TL$9:TL$497)*100,0)</f>
        <v>34</v>
      </c>
      <c r="TT368" s="120">
        <f>RANK(TM368,TM$9:TM$497,0)</f>
        <v>198</v>
      </c>
      <c r="TU368" s="115">
        <f>RANK(TN368,TN$9:TN$497,0)</f>
        <v>123</v>
      </c>
      <c r="TV368" s="115">
        <f>RANK(TO368,TO$9:TO$497,0)</f>
        <v>95</v>
      </c>
      <c r="TW368" s="115">
        <f>RANK(TP368,TP$9:TP$497,0)</f>
        <v>129</v>
      </c>
      <c r="TX368" s="115">
        <f>RANK(TQ368,TQ$9:TQ$497,0)</f>
        <v>65</v>
      </c>
      <c r="TY368" s="115">
        <f>RANK(TR368,TR$9:TR$497,0)</f>
        <v>111</v>
      </c>
      <c r="TZ368" s="121">
        <f>RANK(TS368,TS$9:TS$497,0)</f>
        <v>115</v>
      </c>
      <c r="UA368" s="167"/>
      <c r="UB368" s="7" t="s">
        <v>1</v>
      </c>
    </row>
    <row r="369" spans="1:548" x14ac:dyDescent="0.15">
      <c r="A369" s="183">
        <v>361</v>
      </c>
      <c r="B369" s="184" t="s">
        <v>1401</v>
      </c>
      <c r="C369" s="143"/>
      <c r="D369" s="143"/>
      <c r="E369" s="161" t="s">
        <v>518</v>
      </c>
      <c r="F369" s="65">
        <v>126</v>
      </c>
      <c r="G369" s="65" t="s">
        <v>547</v>
      </c>
      <c r="H369" s="144"/>
      <c r="I369" s="66" t="s">
        <v>521</v>
      </c>
      <c r="J369" s="67" t="s">
        <v>521</v>
      </c>
      <c r="K369" s="67" t="s">
        <v>521</v>
      </c>
      <c r="L369" s="67" t="s">
        <v>521</v>
      </c>
      <c r="M369" s="67" t="s">
        <v>521</v>
      </c>
      <c r="N369" s="67" t="s">
        <v>521</v>
      </c>
      <c r="O369" s="67" t="s">
        <v>521</v>
      </c>
      <c r="P369" s="67" t="s">
        <v>521</v>
      </c>
      <c r="Q369" s="67" t="s">
        <v>521</v>
      </c>
      <c r="R369" s="68" t="s">
        <v>521</v>
      </c>
      <c r="S369" s="69" t="s">
        <v>521</v>
      </c>
      <c r="T369" s="67" t="s">
        <v>521</v>
      </c>
      <c r="U369" s="67" t="s">
        <v>521</v>
      </c>
      <c r="V369" s="67" t="s">
        <v>521</v>
      </c>
      <c r="W369" s="67" t="s">
        <v>521</v>
      </c>
      <c r="X369" s="67" t="s">
        <v>521</v>
      </c>
      <c r="Y369" s="67" t="s">
        <v>521</v>
      </c>
      <c r="Z369" s="67" t="s">
        <v>521</v>
      </c>
      <c r="AA369" s="67" t="s">
        <v>521</v>
      </c>
      <c r="AB369" s="68" t="s">
        <v>521</v>
      </c>
      <c r="AC369" s="69" t="s">
        <v>521</v>
      </c>
      <c r="AD369" s="67" t="s">
        <v>521</v>
      </c>
      <c r="AE369" s="67" t="s">
        <v>521</v>
      </c>
      <c r="AF369" s="67" t="s">
        <v>521</v>
      </c>
      <c r="AG369" s="67" t="s">
        <v>521</v>
      </c>
      <c r="AH369" s="67" t="s">
        <v>521</v>
      </c>
      <c r="AI369" s="67" t="s">
        <v>521</v>
      </c>
      <c r="AJ369" s="67" t="s">
        <v>521</v>
      </c>
      <c r="AK369" s="67" t="s">
        <v>521</v>
      </c>
      <c r="AL369" s="68" t="s">
        <v>521</v>
      </c>
      <c r="AM369" s="69" t="s">
        <v>521</v>
      </c>
      <c r="AN369" s="67" t="s">
        <v>521</v>
      </c>
      <c r="AO369" s="67" t="s">
        <v>521</v>
      </c>
      <c r="AP369" s="67" t="s">
        <v>521</v>
      </c>
      <c r="AQ369" s="67" t="s">
        <v>521</v>
      </c>
      <c r="AR369" s="67" t="s">
        <v>521</v>
      </c>
      <c r="AS369" s="67" t="s">
        <v>521</v>
      </c>
      <c r="AT369" s="67" t="s">
        <v>521</v>
      </c>
      <c r="AU369" s="67" t="s">
        <v>521</v>
      </c>
      <c r="AV369" s="68" t="s">
        <v>521</v>
      </c>
      <c r="AW369" s="69" t="s">
        <v>521</v>
      </c>
      <c r="AX369" s="67" t="s">
        <v>521</v>
      </c>
      <c r="AY369" s="67" t="s">
        <v>521</v>
      </c>
      <c r="AZ369" s="67" t="s">
        <v>521</v>
      </c>
      <c r="BA369" s="67" t="s">
        <v>521</v>
      </c>
      <c r="BB369" s="67" t="s">
        <v>521</v>
      </c>
      <c r="BC369" s="67" t="s">
        <v>521</v>
      </c>
      <c r="BD369" s="67" t="s">
        <v>521</v>
      </c>
      <c r="BE369" s="67" t="s">
        <v>521</v>
      </c>
      <c r="BF369" s="68" t="s">
        <v>521</v>
      </c>
      <c r="BG369" s="69" t="s">
        <v>521</v>
      </c>
      <c r="BH369" s="67" t="s">
        <v>521</v>
      </c>
      <c r="BI369" s="67" t="s">
        <v>521</v>
      </c>
      <c r="BJ369" s="67" t="s">
        <v>521</v>
      </c>
      <c r="BK369" s="67" t="s">
        <v>521</v>
      </c>
      <c r="BL369" s="67" t="s">
        <v>521</v>
      </c>
      <c r="BM369" s="67" t="s">
        <v>521</v>
      </c>
      <c r="BN369" s="67" t="s">
        <v>521</v>
      </c>
      <c r="BO369" s="67" t="s">
        <v>521</v>
      </c>
      <c r="BP369" s="68" t="s">
        <v>521</v>
      </c>
      <c r="BQ369" s="70" t="s">
        <v>521</v>
      </c>
      <c r="BR369" s="67" t="s">
        <v>521</v>
      </c>
      <c r="BS369" s="67" t="s">
        <v>521</v>
      </c>
      <c r="BT369" s="67" t="s">
        <v>521</v>
      </c>
      <c r="BU369" s="67" t="s">
        <v>521</v>
      </c>
      <c r="BV369" s="67" t="s">
        <v>521</v>
      </c>
      <c r="BW369" s="67" t="s">
        <v>521</v>
      </c>
      <c r="BX369" s="67" t="s">
        <v>521</v>
      </c>
      <c r="BY369" s="67" t="s">
        <v>521</v>
      </c>
      <c r="BZ369" s="68" t="s">
        <v>521</v>
      </c>
      <c r="CA369" s="69" t="s">
        <v>521</v>
      </c>
      <c r="CB369" s="67" t="s">
        <v>521</v>
      </c>
      <c r="CC369" s="67" t="s">
        <v>521</v>
      </c>
      <c r="CD369" s="67" t="s">
        <v>521</v>
      </c>
      <c r="CE369" s="67" t="s">
        <v>521</v>
      </c>
      <c r="CF369" s="67" t="s">
        <v>521</v>
      </c>
      <c r="CG369" s="67" t="s">
        <v>521</v>
      </c>
      <c r="CH369" s="67" t="s">
        <v>521</v>
      </c>
      <c r="CI369" s="67" t="s">
        <v>521</v>
      </c>
      <c r="CJ369" s="68" t="s">
        <v>521</v>
      </c>
      <c r="CK369" s="69" t="s">
        <v>521</v>
      </c>
      <c r="CL369" s="67" t="s">
        <v>521</v>
      </c>
      <c r="CM369" s="67" t="s">
        <v>521</v>
      </c>
      <c r="CN369" s="67" t="s">
        <v>521</v>
      </c>
      <c r="CO369" s="67" t="s">
        <v>521</v>
      </c>
      <c r="CP369" s="67" t="s">
        <v>521</v>
      </c>
      <c r="CQ369" s="67" t="s">
        <v>521</v>
      </c>
      <c r="CR369" s="67" t="s">
        <v>521</v>
      </c>
      <c r="CS369" s="67" t="s">
        <v>521</v>
      </c>
      <c r="CT369" s="68" t="s">
        <v>521</v>
      </c>
      <c r="CU369" s="69" t="s">
        <v>521</v>
      </c>
      <c r="CV369" s="67" t="s">
        <v>521</v>
      </c>
      <c r="CW369" s="67" t="s">
        <v>521</v>
      </c>
      <c r="CX369" s="67" t="s">
        <v>521</v>
      </c>
      <c r="CY369" s="67" t="s">
        <v>521</v>
      </c>
      <c r="CZ369" s="67" t="s">
        <v>521</v>
      </c>
      <c r="DA369" s="67" t="s">
        <v>521</v>
      </c>
      <c r="DB369" s="67" t="s">
        <v>521</v>
      </c>
      <c r="DC369" s="67" t="s">
        <v>521</v>
      </c>
      <c r="DD369" s="68" t="s">
        <v>521</v>
      </c>
      <c r="DE369" s="69" t="s">
        <v>521</v>
      </c>
      <c r="DF369" s="71" t="s">
        <v>521</v>
      </c>
      <c r="DG369" s="67" t="s">
        <v>521</v>
      </c>
      <c r="DH369" s="67" t="s">
        <v>521</v>
      </c>
      <c r="DI369" s="67" t="s">
        <v>521</v>
      </c>
      <c r="DJ369" s="67" t="s">
        <v>521</v>
      </c>
      <c r="DK369" s="67" t="s">
        <v>521</v>
      </c>
      <c r="DL369" s="67" t="s">
        <v>521</v>
      </c>
      <c r="DM369" s="67" t="s">
        <v>521</v>
      </c>
      <c r="DN369" s="68" t="s">
        <v>521</v>
      </c>
      <c r="DO369" s="70" t="s">
        <v>521</v>
      </c>
      <c r="DP369" s="71" t="s">
        <v>521</v>
      </c>
      <c r="DQ369" s="67" t="s">
        <v>521</v>
      </c>
      <c r="DR369" s="67" t="s">
        <v>521</v>
      </c>
      <c r="DS369" s="67" t="s">
        <v>520</v>
      </c>
      <c r="DT369" s="67" t="s">
        <v>520</v>
      </c>
      <c r="DU369" s="67" t="s">
        <v>520</v>
      </c>
      <c r="DV369" s="67" t="s">
        <v>520</v>
      </c>
      <c r="DW369" s="67" t="s">
        <v>520</v>
      </c>
      <c r="DX369" s="72" t="s">
        <v>520</v>
      </c>
      <c r="DY369" s="73" t="s">
        <v>522</v>
      </c>
      <c r="DZ369" s="74">
        <v>2</v>
      </c>
      <c r="EA369" s="74">
        <v>3</v>
      </c>
      <c r="EB369" s="74">
        <v>3</v>
      </c>
      <c r="EC369" s="75">
        <v>4</v>
      </c>
      <c r="ED369" s="76" t="s">
        <v>522</v>
      </c>
      <c r="EE369" s="74">
        <f t="shared" si="888"/>
        <v>2</v>
      </c>
      <c r="EF369" s="74">
        <f t="shared" si="889"/>
        <v>6</v>
      </c>
      <c r="EG369" s="74">
        <f t="shared" si="890"/>
        <v>18</v>
      </c>
      <c r="EH369" s="77">
        <f t="shared" si="891"/>
        <v>72</v>
      </c>
      <c r="EI369" s="146">
        <v>100</v>
      </c>
      <c r="EJ369" s="147">
        <v>150</v>
      </c>
      <c r="EK369" s="147">
        <v>300</v>
      </c>
      <c r="EL369" s="147">
        <v>500</v>
      </c>
      <c r="EM369" s="158">
        <v>1500</v>
      </c>
      <c r="EN369" s="78">
        <v>1</v>
      </c>
      <c r="EO369" s="79">
        <f t="shared" si="892"/>
        <v>0.75</v>
      </c>
      <c r="EP369" s="79">
        <f t="shared" si="893"/>
        <v>0.5</v>
      </c>
      <c r="EQ369" s="79">
        <f t="shared" si="894"/>
        <v>0.27777777777777779</v>
      </c>
      <c r="ER369" s="80">
        <f t="shared" si="895"/>
        <v>0.20833333333333331</v>
      </c>
      <c r="ES369" s="128" t="s">
        <v>543</v>
      </c>
      <c r="ET369" s="82"/>
      <c r="EU369" s="83">
        <v>4</v>
      </c>
      <c r="EV369" s="146">
        <v>91</v>
      </c>
      <c r="EW369" s="147">
        <v>97</v>
      </c>
      <c r="EX369" s="147">
        <v>17</v>
      </c>
      <c r="EY369" s="147">
        <v>58</v>
      </c>
      <c r="EZ369" s="147">
        <v>89</v>
      </c>
      <c r="FA369" s="147">
        <v>36</v>
      </c>
      <c r="FB369" s="147">
        <v>64</v>
      </c>
      <c r="FC369" s="147">
        <v>74</v>
      </c>
      <c r="FD369" s="147">
        <f t="shared" si="896"/>
        <v>106</v>
      </c>
      <c r="FE369" s="170">
        <f t="shared" si="842"/>
        <v>91</v>
      </c>
      <c r="FF369" s="73">
        <f>RANK(EV369,$EV$9:$EV$497,0)</f>
        <v>111</v>
      </c>
      <c r="FG369" s="74">
        <f>RANK(EW369,$EW$9:$EW$497,0)</f>
        <v>21</v>
      </c>
      <c r="FH369" s="74">
        <f>RANK(EX369,$EX$9:$EX$497,0)</f>
        <v>325</v>
      </c>
      <c r="FI369" s="74">
        <f>RANK(EY369,$EY$9:$EY$497,0)</f>
        <v>86</v>
      </c>
      <c r="FJ369" s="74">
        <f>RANK(EZ369,$EZ$9:$EZ$497,0)</f>
        <v>15</v>
      </c>
      <c r="FK369" s="74">
        <f>RANK(FA369,$FA$9:$FA$497,0)</f>
        <v>75</v>
      </c>
      <c r="FL369" s="74">
        <f>RANK(FB369,$FB$9:$FB$497,0)</f>
        <v>107</v>
      </c>
      <c r="FM369" s="74">
        <f>RANK(FC369,$FC$9:$FC$497,0)</f>
        <v>74</v>
      </c>
      <c r="FN369" s="74">
        <f>RANK(FD369,$FD$9:$FD$497,0)</f>
        <v>71</v>
      </c>
      <c r="FO369" s="84">
        <f>RANK(FE369,$FE$9:$FE$497,0)</f>
        <v>171</v>
      </c>
      <c r="FP369" s="73">
        <f>COUNTIFS($EV$9:$EV$497,"&gt;"&amp;EV369,$ES$9:$ES$497,ES369)+1</f>
        <v>11</v>
      </c>
      <c r="FQ369" s="74">
        <f>COUNTIFS($EW$9:$EW$497,"&gt;"&amp;EW369,$ES$9:$ES$497,ES369)+1</f>
        <v>16</v>
      </c>
      <c r="FR369" s="74">
        <f>COUNTIFS($EX$9:$EX$497,"&gt;"&amp;EX369,$ES$9:$ES$497,ES369)+1</f>
        <v>32</v>
      </c>
      <c r="FS369" s="74">
        <f>COUNTIFS($EY$9:$EY$497,"&gt;"&amp;EY369,$ES$9:$ES$497,ES369)+1</f>
        <v>8</v>
      </c>
      <c r="FT369" s="74">
        <f>COUNTIFS($EZ$9:$EZ$497,"&gt;"&amp;EZ369,$ES$9:$ES$497,ES369)+1</f>
        <v>15</v>
      </c>
      <c r="FU369" s="74">
        <f>COUNTIFS($FA$9:$FA$497,"&gt;"&amp;FA369,$ES$9:$ES$497,ES369)+1</f>
        <v>14</v>
      </c>
      <c r="FV369" s="74">
        <f>COUNTIFS($FB$9:$FB$497,"&gt;"&amp;FB369,$ES$9:$ES$497,ES369)+1</f>
        <v>19</v>
      </c>
      <c r="FW369" s="74">
        <f>COUNTIFS($FC$9:$FC$497,"&gt;"&amp;FC369,$ES$9:$ES$497,ES369)+1</f>
        <v>18</v>
      </c>
      <c r="FX369" s="74">
        <f>COUNTIFS($FD$9:$FD$497,"&gt;"&amp;FD369,$ES$9:$ES$497,ES369)+1</f>
        <v>19</v>
      </c>
      <c r="FY369" s="84">
        <f>COUNTIFS($FE$9:$FE$497,"&gt;"&amp;FE369,$ES$9:$ES$497,ES369)+1</f>
        <v>18</v>
      </c>
      <c r="FZ369" s="85">
        <f t="shared" si="843"/>
        <v>0.72</v>
      </c>
      <c r="GA369" s="86">
        <f t="shared" si="844"/>
        <v>0.77</v>
      </c>
      <c r="GB369" s="86">
        <f t="shared" si="845"/>
        <v>0.13</v>
      </c>
      <c r="GC369" s="86">
        <f t="shared" si="846"/>
        <v>0.46</v>
      </c>
      <c r="GD369" s="86">
        <f t="shared" si="847"/>
        <v>0.71</v>
      </c>
      <c r="GE369" s="86">
        <f t="shared" si="848"/>
        <v>0.28999999999999998</v>
      </c>
      <c r="GF369" s="86">
        <f t="shared" si="849"/>
        <v>0.51</v>
      </c>
      <c r="GG369" s="86">
        <f t="shared" si="850"/>
        <v>0.59</v>
      </c>
      <c r="GH369" s="86">
        <f t="shared" si="851"/>
        <v>0.84</v>
      </c>
      <c r="GI369" s="87">
        <f t="shared" si="852"/>
        <v>0.72</v>
      </c>
      <c r="GJ369" s="85">
        <f>ROUND(((FZ369-AVERAGE(FZ$9:FZ$497))/STDEVP(FZ$9:FZ$497)*10+50),2)</f>
        <v>40.4</v>
      </c>
      <c r="GK369" s="86">
        <f>ROUND(((GA369-AVERAGE(GA$9:GA$497))/STDEVP(GA$9:GA$497)*10+50),2)</f>
        <v>52.38</v>
      </c>
      <c r="GL369" s="86">
        <f>ROUND(((GB369-AVERAGE(GB$9:GB$497))/STDEVP(GB$9:GB$497)*10+50),2)</f>
        <v>32.99</v>
      </c>
      <c r="GM369" s="86">
        <f>ROUND(((GC369-AVERAGE(GC$9:GC$497))/STDEVP(GC$9:GC$497)*10+50),2)</f>
        <v>46.69</v>
      </c>
      <c r="GN369" s="86">
        <f>ROUND(((GD369-AVERAGE(GD$9:GD$497))/STDEVP(GD$9:GD$497)*10+50),2)</f>
        <v>60.88</v>
      </c>
      <c r="GO369" s="86">
        <f>ROUND(((GE369-AVERAGE(GE$9:GE$497))/STDEVP(GE$9:GE$497)*10+50),2)</f>
        <v>47.88</v>
      </c>
      <c r="GP369" s="86">
        <f>ROUND(((GF369-AVERAGE(GF$9:GF$497))/STDEVP(GF$9:GF$497)*10+50),2)</f>
        <v>46.07</v>
      </c>
      <c r="GQ369" s="86">
        <f>ROUND(((GG369-AVERAGE(GG$9:GG$497))/STDEVP(GG$9:GG$497)*10+50),2)</f>
        <v>48.72</v>
      </c>
      <c r="GR369" s="86">
        <f>ROUND(((GH369-AVERAGE(GH$9:GH$497))/STDEVP(GH$9:GH$497)*10+50),2)</f>
        <v>45.08</v>
      </c>
      <c r="GS369" s="87">
        <f>ROUND(((GI369-AVERAGE(GI$9:GI$497))/STDEVP(GI$9:GI$497)*10+50),2)</f>
        <v>39.630000000000003</v>
      </c>
      <c r="GT369" s="73">
        <f>RANK(GJ369,$GJ$9:$GJ$497,0)</f>
        <v>357</v>
      </c>
      <c r="GU369" s="74">
        <f>RANK(GK369,$GK$9:$GK$497,0)</f>
        <v>158</v>
      </c>
      <c r="GV369" s="74">
        <f>RANK(GL369,$GL$9:$GL$497,0)</f>
        <v>427</v>
      </c>
      <c r="GW369" s="74">
        <f>RANK(GM369,$GM$9:$GM$497,0)</f>
        <v>270</v>
      </c>
      <c r="GX369" s="74">
        <f>RANK(GN369,$GN$9:$GN$497,0)</f>
        <v>66</v>
      </c>
      <c r="GY369" s="74">
        <f>RANK(GO369,$GO$9:$GO$497,0)</f>
        <v>190</v>
      </c>
      <c r="GZ369" s="74">
        <f>RANK(GP369,$GP$9:$GP$497,0)</f>
        <v>263</v>
      </c>
      <c r="HA369" s="74">
        <f>RANK(GQ369,$GQ$9:$GQ$497,0)</f>
        <v>235</v>
      </c>
      <c r="HB369" s="74">
        <f>RANK(GR369,$GR$9:$GR$497,0)</f>
        <v>269</v>
      </c>
      <c r="HC369" s="84">
        <f>RANK(GS369,$GS$9:$GS$497,0)</f>
        <v>391</v>
      </c>
      <c r="HD369" s="85">
        <f>ROUND(AVERAGEIF($ES$9:$ES$497,$ES369,$FZ$9:$FZ$497),2)</f>
        <v>0.86</v>
      </c>
      <c r="HE369" s="86">
        <f>ROUND(AVERAGEIF($ES$9:$ES$497,$ES369,$GA$9:$GA$497),2)</f>
        <v>1.0900000000000001</v>
      </c>
      <c r="HF369" s="86">
        <f>ROUND(AVERAGEIF($ES$9:$ES$497,$ES369,$GB$9:$GB$497),2)</f>
        <v>0.28999999999999998</v>
      </c>
      <c r="HG369" s="86">
        <f>ROUND(AVERAGEIF($ES$9:$ES$497,$ES369,$GC$9:$GC$497),2)</f>
        <v>0.42</v>
      </c>
      <c r="HH369" s="86">
        <f>ROUND(AVERAGEIF($ES$9:$ES$497,$ES369,$GD$9:$GD$497),2)</f>
        <v>0.86</v>
      </c>
      <c r="HI369" s="86">
        <f>ROUND(AVERAGEIF($ES$9:$ES$497,$ES369,$GE$9:$GE$497),2)</f>
        <v>0.3</v>
      </c>
      <c r="HJ369" s="86">
        <f>ROUND(AVERAGEIF($ES$9:$ES$497,$ES369,$GF$9:$GF$497),2)</f>
        <v>0.67</v>
      </c>
      <c r="HK369" s="86">
        <f>ROUND(AVERAGEIF($ES$9:$ES$497,$ES369,$GG$9:$GG$497),2)</f>
        <v>0.73</v>
      </c>
      <c r="HL369" s="86">
        <f>ROUND(AVERAGEIF($ES$9:$ES$497,$ES369,$GH$9:$GH$497),2)</f>
        <v>1.1399999999999999</v>
      </c>
      <c r="HM369" s="87">
        <f>ROUND(AVERAGEIF($ES$9:$ES$497,$ES369,$GI$9:$GI$497),2)</f>
        <v>1.01</v>
      </c>
      <c r="HN369" s="88">
        <f t="shared" si="853"/>
        <v>-0.14000000000000001</v>
      </c>
      <c r="HO369" s="89">
        <f t="shared" si="854"/>
        <v>-0.32000000000000006</v>
      </c>
      <c r="HP369" s="89">
        <f t="shared" si="855"/>
        <v>-0.15999999999999998</v>
      </c>
      <c r="HQ369" s="89">
        <f t="shared" si="856"/>
        <v>4.0000000000000036E-2</v>
      </c>
      <c r="HR369" s="89">
        <f t="shared" si="857"/>
        <v>-0.15000000000000002</v>
      </c>
      <c r="HS369" s="89">
        <f t="shared" si="858"/>
        <v>-1.0000000000000009E-2</v>
      </c>
      <c r="HT369" s="89">
        <f t="shared" si="859"/>
        <v>-0.16000000000000003</v>
      </c>
      <c r="HU369" s="89">
        <f t="shared" si="860"/>
        <v>-0.14000000000000001</v>
      </c>
      <c r="HV369" s="89">
        <f t="shared" si="861"/>
        <v>-0.29999999999999993</v>
      </c>
      <c r="HW369" s="90">
        <f t="shared" si="862"/>
        <v>-0.29000000000000004</v>
      </c>
      <c r="HX369" s="73">
        <f>COUNTIFS($FZ$9:$FZ$497,"&gt;"&amp;FZ369,$ES$9:$ES$497,$ES369)+1</f>
        <v>63</v>
      </c>
      <c r="HY369" s="74">
        <f>COUNTIFS($GA$9:$GA$497,"&gt;"&amp;GA369,$ES$9:$ES$497,$ES369)+1</f>
        <v>77</v>
      </c>
      <c r="HZ369" s="74">
        <f>COUNTIFS($GB$9:$GB$497,"&gt;"&amp;GB369,$ES$9:$ES$497,$ES369)+1</f>
        <v>77</v>
      </c>
      <c r="IA369" s="74">
        <f>COUNTIFS($GC$9:$GC$497,"&gt;"&amp;GC369,$ES$9:$ES$497,$ES369)+1</f>
        <v>36</v>
      </c>
      <c r="IB369" s="74">
        <f>COUNTIFS($GD$9:$GD$497,"&gt;"&amp;GD369,$ES$9:$ES$497,$ES369)+1</f>
        <v>59</v>
      </c>
      <c r="IC369" s="74">
        <f>COUNTIFS($GE$9:$GE$497,"&gt;"&amp;GE369,$ES$9:$ES$497,$ES369)+1</f>
        <v>42</v>
      </c>
      <c r="ID369" s="74">
        <f>COUNTIFS($GF$9:$GF$497,"&gt;"&amp;GF369,$ES$9:$ES$497,$ES369)+1</f>
        <v>65</v>
      </c>
      <c r="IE369" s="74">
        <f>COUNTIFS($GG$9:$GG$497,"&gt;"&amp;GG369,$ES$9:$ES$497,$ES369)+1</f>
        <v>72</v>
      </c>
      <c r="IF369" s="74">
        <f>COUNTIFS($GH$9:$GH$497,"&gt;"&amp;GH369,$ES$9:$ES$497,$ES369)+1</f>
        <v>76</v>
      </c>
      <c r="IG369" s="84">
        <f>COUNTIFS($GI$9:$GI$497,"&gt;"&amp;GI369,$ES$9:$ES$497,$ES369)+1</f>
        <v>84</v>
      </c>
      <c r="IH369" s="148"/>
      <c r="II369" s="149"/>
      <c r="IJ369" s="149"/>
      <c r="IK369" s="149"/>
      <c r="IL369" s="149"/>
      <c r="IM369" s="150"/>
      <c r="IN369" s="151"/>
      <c r="IO369" s="152"/>
      <c r="IP369" s="153"/>
      <c r="IQ369" s="149"/>
      <c r="IR369" s="149"/>
      <c r="IS369" s="149"/>
      <c r="IT369" s="149"/>
      <c r="IU369" s="149"/>
      <c r="IV369" s="149"/>
      <c r="IW369" s="154"/>
      <c r="IX369" s="151"/>
      <c r="IY369" s="149"/>
      <c r="IZ369" s="149"/>
      <c r="JA369" s="149"/>
      <c r="JB369" s="149"/>
      <c r="JC369" s="149"/>
      <c r="JD369" s="149"/>
      <c r="JE369" s="155"/>
      <c r="JF369" s="153"/>
      <c r="JG369" s="149"/>
      <c r="JH369" s="149"/>
      <c r="JI369" s="149"/>
      <c r="JJ369" s="149"/>
      <c r="JK369" s="149"/>
      <c r="JL369" s="149"/>
      <c r="JM369" s="154"/>
      <c r="JN369" s="151"/>
      <c r="JO369" s="149"/>
      <c r="JP369" s="149"/>
      <c r="JQ369" s="149"/>
      <c r="JR369" s="149"/>
      <c r="JS369" s="149"/>
      <c r="JT369" s="149"/>
      <c r="JU369" s="149"/>
      <c r="JV369" s="149"/>
      <c r="JW369" s="149"/>
      <c r="JX369" s="149"/>
      <c r="JY369" s="149"/>
      <c r="JZ369" s="155"/>
      <c r="KA369" s="151"/>
      <c r="KB369" s="149"/>
      <c r="KC369" s="149"/>
      <c r="KD369" s="149"/>
      <c r="KE369" s="155"/>
      <c r="KF369" s="153"/>
      <c r="KG369" s="149"/>
      <c r="KH369" s="149"/>
      <c r="KI369" s="149"/>
      <c r="KJ369" s="149"/>
      <c r="KK369" s="156"/>
      <c r="KL369" s="149"/>
      <c r="KM369" s="149"/>
      <c r="KN369" s="149"/>
      <c r="KO369" s="149"/>
      <c r="KP369" s="149"/>
      <c r="KQ369" s="149"/>
      <c r="KR369" s="149"/>
      <c r="KS369" s="154"/>
      <c r="KT369" s="154"/>
      <c r="KU369" s="154"/>
      <c r="KV369" s="154"/>
      <c r="KW369" s="151"/>
      <c r="KX369" s="149"/>
      <c r="KY369" s="149"/>
      <c r="KZ369" s="149"/>
      <c r="LA369" s="149"/>
      <c r="LB369" s="149"/>
      <c r="LC369" s="154"/>
      <c r="LD369" s="151"/>
      <c r="LE369" s="152"/>
      <c r="LF369" s="157"/>
      <c r="LG369" s="158"/>
      <c r="LH369" s="151"/>
      <c r="LI369" s="149"/>
      <c r="LJ369" s="147"/>
      <c r="LK369" s="147"/>
      <c r="LL369" s="147"/>
      <c r="LM369" s="159"/>
      <c r="LN369" s="153"/>
      <c r="LO369" s="149"/>
      <c r="LP369" s="149"/>
      <c r="LQ369" s="149"/>
      <c r="LR369" s="154"/>
      <c r="LS369" s="151"/>
      <c r="LT369" s="149"/>
      <c r="LU369" s="149"/>
      <c r="LV369" s="149"/>
      <c r="LW369" s="149"/>
      <c r="LX369" s="149"/>
      <c r="LY369" s="149"/>
      <c r="LZ369" s="149"/>
      <c r="MA369" s="155">
        <v>0.05</v>
      </c>
      <c r="MB369" s="153"/>
      <c r="MC369" s="149"/>
      <c r="MD369" s="149"/>
      <c r="ME369" s="149"/>
      <c r="MF369" s="149"/>
      <c r="MG369" s="149"/>
      <c r="MH369" s="149"/>
      <c r="MI369" s="149"/>
      <c r="MJ369" s="149"/>
      <c r="MK369" s="149"/>
      <c r="ML369" s="149"/>
      <c r="MM369" s="149"/>
      <c r="MN369" s="156"/>
      <c r="MO369" s="156"/>
      <c r="MP369" s="154"/>
      <c r="MQ369" s="151"/>
      <c r="MR369" s="149"/>
      <c r="MS369" s="149"/>
      <c r="MT369" s="149"/>
      <c r="MU369" s="149"/>
      <c r="MV369" s="156"/>
      <c r="MW369" s="149"/>
      <c r="MX369" s="149"/>
      <c r="MY369" s="149"/>
      <c r="MZ369" s="149"/>
      <c r="NA369" s="149"/>
      <c r="NB369" s="149"/>
      <c r="NC369" s="149"/>
      <c r="ND369" s="154"/>
      <c r="NE369" s="154"/>
      <c r="NF369" s="154"/>
      <c r="NG369" s="154"/>
      <c r="NH369" s="151"/>
      <c r="NI369" s="149"/>
      <c r="NJ369" s="149"/>
      <c r="NK369" s="149"/>
      <c r="NL369" s="149"/>
      <c r="NM369" s="149"/>
      <c r="NN369" s="94"/>
      <c r="NO369" s="151"/>
      <c r="NP369" s="160"/>
      <c r="NQ369" s="198" t="s">
        <v>1398</v>
      </c>
      <c r="NR369" s="196" t="s">
        <v>1403</v>
      </c>
      <c r="NS369" s="145"/>
      <c r="NT369" s="145"/>
      <c r="NU369" s="145" t="s">
        <v>2042</v>
      </c>
      <c r="NV369" s="171">
        <v>44658</v>
      </c>
      <c r="NW369" s="145" t="s">
        <v>2044</v>
      </c>
      <c r="NX369" s="165" t="s">
        <v>2037</v>
      </c>
      <c r="NY369" s="129" t="s">
        <v>2118</v>
      </c>
      <c r="NZ369" s="165" t="s">
        <v>2139</v>
      </c>
      <c r="OA369" s="166" t="s">
        <v>2108</v>
      </c>
      <c r="OB369" s="166" t="s">
        <v>2109</v>
      </c>
      <c r="OC369" s="166" t="s">
        <v>2114</v>
      </c>
      <c r="OD369" s="108">
        <f t="shared" si="897"/>
        <v>72</v>
      </c>
      <c r="OE369" s="109">
        <v>6</v>
      </c>
      <c r="OF369" s="110">
        <f t="shared" si="898"/>
        <v>100</v>
      </c>
      <c r="OG369" s="109">
        <v>5</v>
      </c>
      <c r="OH369" s="111">
        <f>ROUND(AVERAGEIF($ES$9:$ES$497,$ES369,EV$9:EV$497),0)</f>
        <v>57</v>
      </c>
      <c r="OI369" s="112">
        <f>ROUND(AVERAGEIF($ES$9:$ES$497,$ES369,EW$9:EW$497),0)</f>
        <v>69</v>
      </c>
      <c r="OJ369" s="112">
        <f>ROUND(AVERAGEIF($ES$9:$ES$497,$ES369,EX$9:EX$497),0)</f>
        <v>17</v>
      </c>
      <c r="OK369" s="112">
        <f>ROUND(AVERAGEIF($ES$9:$ES$497,$ES369,EY$9:EY$497),0)</f>
        <v>30</v>
      </c>
      <c r="OL369" s="112">
        <f>ROUND(AVERAGEIF($ES$9:$ES$497,$ES369,EZ$9:EZ$497),0)</f>
        <v>58</v>
      </c>
      <c r="OM369" s="112">
        <f>ROUND(AVERAGEIF($ES$9:$ES$497,$ES369,FA$9:FA$497),0)</f>
        <v>21</v>
      </c>
      <c r="ON369" s="112">
        <f>ROUND(AVERAGEIF($ES$9:$ES$497,$ES369,FB$9:FB$497),0)</f>
        <v>45</v>
      </c>
      <c r="OO369" s="112">
        <f>ROUND(AVERAGEIF($ES$9:$ES$497,$ES369,FC$9:FC$497),0)</f>
        <v>49</v>
      </c>
      <c r="OP369" s="112">
        <f>ROUND(AVERAGEIF($ES$9:$ES$497,$ES369,FD$9:FD$497),0)</f>
        <v>75</v>
      </c>
      <c r="OQ369" s="113">
        <f>ROUND(AVERAGEIF($ES$9:$ES$497,$ES369,FE$9:FE$497),0)</f>
        <v>66</v>
      </c>
      <c r="OR369" s="114">
        <f>ROUND(EV369/MAX(EV$9:EV$497)*100,0)</f>
        <v>51</v>
      </c>
      <c r="OS369" s="115">
        <f>ROUND(EW369/MAX(EW$9:EW$497)*100,0)</f>
        <v>76</v>
      </c>
      <c r="OT369" s="115">
        <f>ROUND(EX369/MAX(EX$9:EX$497)*100,0)</f>
        <v>14</v>
      </c>
      <c r="OU369" s="115">
        <f>ROUND(EY369/MAX(EY$9:EY$497)*100,0)</f>
        <v>39</v>
      </c>
      <c r="OV369" s="115">
        <f>ROUND(EZ369/MAX(EZ$9:EZ$497)*100,0)</f>
        <v>71</v>
      </c>
      <c r="OW369" s="115">
        <f>ROUND(FA369/MAX(FA$9:FA$497)*100,0)</f>
        <v>32</v>
      </c>
      <c r="OX369" s="115">
        <f>ROUND(FB369/MAX(FB$9:FB$497)*100,0)</f>
        <v>48</v>
      </c>
      <c r="OY369" s="116">
        <f>ROUND(FC369/MAX(FC$9:FC$497)*100,0)</f>
        <v>51</v>
      </c>
      <c r="OZ369" s="115">
        <f>ROUND(FD369/MAX(FD$9:FD$497)*100,0)</f>
        <v>72</v>
      </c>
      <c r="PA369" s="117">
        <f>ROUND(FE369/MAX(FE$9:FE$497)*100,0)</f>
        <v>37</v>
      </c>
      <c r="PB369" s="118">
        <f t="shared" si="863"/>
        <v>482</v>
      </c>
      <c r="PC369" s="115">
        <f t="shared" si="864"/>
        <v>653</v>
      </c>
      <c r="PD369" s="115">
        <f t="shared" si="865"/>
        <v>695</v>
      </c>
      <c r="PE369" s="115">
        <f t="shared" si="866"/>
        <v>584</v>
      </c>
      <c r="PF369" s="115">
        <f t="shared" si="867"/>
        <v>534</v>
      </c>
      <c r="PG369" s="119">
        <f t="shared" si="868"/>
        <v>476</v>
      </c>
      <c r="PH369" s="118">
        <f>ROUND(PB369/MAX(PB$9:PB$497)*100,0)</f>
        <v>57</v>
      </c>
      <c r="PI369" s="115">
        <f>ROUND(PC369/MAX(PC$9:PC$497)*100,0)</f>
        <v>78</v>
      </c>
      <c r="PJ369" s="115">
        <f>ROUND(PD369/MAX(PD$9:PD$497)*100,0)</f>
        <v>74</v>
      </c>
      <c r="PK369" s="115">
        <f>ROUND(PE369/MAX(PE$9:PE$497)*100,0)</f>
        <v>58</v>
      </c>
      <c r="PL369" s="115">
        <f>ROUND(PF369/MAX(PF$9:PF$497)*100,0)</f>
        <v>75</v>
      </c>
      <c r="PM369" s="119">
        <f>ROUND(PG369/MAX(PG$9:PG$497)*100,0)</f>
        <v>69</v>
      </c>
      <c r="PN369" s="118">
        <f>RANK(PH369,PH$9:PH$497,0)</f>
        <v>126</v>
      </c>
      <c r="PO369" s="115">
        <f>RANK(PI369,PI$9:PI$497,0)</f>
        <v>17</v>
      </c>
      <c r="PP369" s="115">
        <f>RANK(PJ369,PJ$9:PJ$497,0)</f>
        <v>38</v>
      </c>
      <c r="PQ369" s="115">
        <f>RANK(PK369,PK$9:PK$497,0)</f>
        <v>114</v>
      </c>
      <c r="PR369" s="115">
        <f>RANK(PL369,PL$9:PL$497,0)</f>
        <v>53</v>
      </c>
      <c r="PS369" s="119">
        <f>RANK(PM369,PM$9:PM$497,0)</f>
        <v>48</v>
      </c>
      <c r="PT369" s="120">
        <f>ROUND(FZ369/MAX(FZ$9:FZ$497)*100,0)</f>
        <v>39</v>
      </c>
      <c r="PU369" s="115">
        <f>ROUND(GA369/MAX(GA$9:GA$497)*100,0)</f>
        <v>43</v>
      </c>
      <c r="PV369" s="115">
        <f>ROUND(GB369/MAX(GB$9:GB$497)*100,0)</f>
        <v>9</v>
      </c>
      <c r="PW369" s="115">
        <f>ROUND(GC369/MAX(GC$9:GC$497)*100,0)</f>
        <v>37</v>
      </c>
      <c r="PX369" s="115">
        <f>ROUND(GD369/MAX(GD$9:GD$497)*100,0)</f>
        <v>40</v>
      </c>
      <c r="PY369" s="115">
        <f>ROUND(GE369/MAX(GE$9:GE$497)*100,0)</f>
        <v>17</v>
      </c>
      <c r="PZ369" s="115">
        <f>ROUND(GF369/MAX(GF$9:GF$497)*100,0)</f>
        <v>24</v>
      </c>
      <c r="QA369" s="116">
        <f>ROUND(GG369/MAX(GG$9:GG$497)*100,0)</f>
        <v>32</v>
      </c>
      <c r="QB369" s="115">
        <f>ROUND(GH369/MAX(GH$9:GH$497)*100,0)</f>
        <v>37</v>
      </c>
      <c r="QC369" s="121">
        <f>ROUND(GI369/MAX(GI$9:GI$497)*100,0)</f>
        <v>23</v>
      </c>
      <c r="QD369" s="120">
        <f>ROUND(AVERAGEIF($ES$9:$ES$497,$ES369,PT$9:PT$497),0)</f>
        <v>47</v>
      </c>
      <c r="QE369" s="120">
        <f>ROUND(AVERAGEIF($ES$9:$ES$497,$ES369,PU$9:PU$497),0)</f>
        <v>61</v>
      </c>
      <c r="QF369" s="120">
        <f>ROUND(AVERAGEIF($ES$9:$ES$497,$ES369,PV$9:PV$497),0)</f>
        <v>21</v>
      </c>
      <c r="QG369" s="120">
        <f>ROUND(AVERAGEIF($ES$9:$ES$497,$ES369,PW$9:PW$497),0)</f>
        <v>34</v>
      </c>
      <c r="QH369" s="120">
        <f>ROUND(AVERAGEIF($ES$9:$ES$497,$ES369,PX$9:PX$497),0)</f>
        <v>48</v>
      </c>
      <c r="QI369" s="120">
        <f>ROUND(AVERAGEIF($ES$9:$ES$497,$ES369,PY$9:PY$497),0)</f>
        <v>18</v>
      </c>
      <c r="QJ369" s="120">
        <f>ROUND(AVERAGEIF($ES$9:$ES$497,$ES369,PZ$9:PZ$497),0)</f>
        <v>31</v>
      </c>
      <c r="QK369" s="120">
        <f>ROUND(AVERAGEIF($ES$9:$ES$497,$ES369,QA$9:QA$497),0)</f>
        <v>40</v>
      </c>
      <c r="QL369" s="120">
        <f>ROUND(AVERAGEIF($ES$9:$ES$497,$ES369,QB$9:QB$497),0)</f>
        <v>51</v>
      </c>
      <c r="QM369" s="120">
        <f>ROUND(AVERAGEIF($ES$9:$ES$497,$ES369,QC$9:QC$497),0)</f>
        <v>32</v>
      </c>
      <c r="QN369" s="114">
        <f t="shared" si="869"/>
        <v>317</v>
      </c>
      <c r="QO369" s="115">
        <f t="shared" si="870"/>
        <v>441</v>
      </c>
      <c r="QP369" s="115">
        <f t="shared" si="871"/>
        <v>477</v>
      </c>
      <c r="QQ369" s="115">
        <f t="shared" si="872"/>
        <v>413</v>
      </c>
      <c r="QR369" s="115">
        <f t="shared" si="873"/>
        <v>448</v>
      </c>
      <c r="QS369" s="119">
        <f t="shared" si="874"/>
        <v>330</v>
      </c>
      <c r="QT369" s="114">
        <f>ROUND((QN369-MIN(QN$9:QN$497))/(MAX(QN$9:QN$497)-MIN(QN$9:QN$497))*100,0)</f>
        <v>14</v>
      </c>
      <c r="QU369" s="115">
        <f>ROUND((QO369-MIN(QO$9:QO$497))/(MAX(QO$9:QO$497)-MIN(QO$9:QO$497))*100,0)</f>
        <v>33</v>
      </c>
      <c r="QV369" s="115">
        <f>ROUND((QP369-MIN(QP$9:QP$497))/(MAX(QP$9:QP$497)-MIN(QP$9:QP$497))*100,0)</f>
        <v>18</v>
      </c>
      <c r="QW369" s="115">
        <f>ROUND((QQ369-MIN(QQ$9:QQ$497))/(MAX(QQ$9:QQ$497)-MIN(QQ$9:QQ$497))*100,0)</f>
        <v>16</v>
      </c>
      <c r="QX369" s="115">
        <f>ROUND((QR369-MIN(QR$9:QR$497))/(MAX(QR$9:QR$497)-MIN(QR$9:QR$497))*100,0)</f>
        <v>35</v>
      </c>
      <c r="QY369" s="115">
        <f>ROUND((QS369-MIN(QS$9:QS$497))/(MAX(QS$9:QS$497)-MIN(QS$9:QS$497))*100,0)</f>
        <v>32</v>
      </c>
      <c r="QZ369" s="114">
        <f>RANK(QN369,QN$9:QN$497,0)</f>
        <v>417</v>
      </c>
      <c r="RA369" s="115">
        <f>RANK(QO369,QO$9:QO$497,0)</f>
        <v>121</v>
      </c>
      <c r="RB369" s="115">
        <f>RANK(QP369,QP$9:QP$497,0)</f>
        <v>356</v>
      </c>
      <c r="RC369" s="115">
        <f>RANK(QQ369,QQ$9:QQ$497,0)</f>
        <v>406</v>
      </c>
      <c r="RD369" s="115">
        <f>RANK(QR369,QR$9:QR$497,0)</f>
        <v>325</v>
      </c>
      <c r="RE369" s="115">
        <f>RANK(QS369,QS$9:QS$497,0)</f>
        <v>281</v>
      </c>
      <c r="RF369" s="122"/>
      <c r="RG369" s="115">
        <f>($RH$3*(IH369+IJ369)*100*100/MAX(EX$9:EX$497)*$RO$3) +($RH$3*(II369+IJ369)*100*100/MAX(EX$9:EX$497)*$RO$4) + ($RH$3*IK369*100*100/MAX(EX$9:EX$497)*0.098)</f>
        <v>0</v>
      </c>
      <c r="RH369" s="115">
        <f>($RH$4*IL369*100*100/MAX(EZ$9:EZ$497))*$RQ$3</f>
        <v>0</v>
      </c>
      <c r="RI369" s="115">
        <f>($RH$3*IM369*100*100/MAX(EY$9:EY$497))*$RQ$4</f>
        <v>0</v>
      </c>
      <c r="RJ369" s="115">
        <f>($RH$3*IN369*100*100/MAX(EX$9:EX$497))</f>
        <v>0</v>
      </c>
      <c r="RK369" s="115">
        <f>($RH$4*IO369*100*100/MAX(EZ$9:EZ$497))*$RQ$3</f>
        <v>0</v>
      </c>
      <c r="RL369" s="115">
        <f>(($RL$4*IP369*100*((100/MAX(EX$9:EX$497)+100/MAX(EZ$9:EZ$497))/2))+($RL$4*IQ369*100*((100/MAX(EX$9:EX$497)+100/MAX(EZ$9:EZ$497))/2))+($RL$4*IR369*100*((100/MAX(EX$9:EX$497)+100/MAX(EZ$9:EZ$497))/2))+($RL$4*IS369*100*((100/MAX(EX$9:EX$497)+100/MAX(EZ$9:EZ$497))/2))+($RL$4*IT369*100*((100/MAX(EX$9:EX$497)+100/MAX(EZ$9:EZ$497))/2))+($RL$4*IU369*100*((100/MAX(EX$9:EX$497)+100/MAX(EZ$9:EZ$497))/2))+($RL$4*IV369*100*((100/MAX(EX$9:EX$497)+100/MAX(EZ$9:EZ$497))/2))+($RL$4*IW369*100*((100/MAX(EX$9:EX$497)+100/MAX(EZ$9:EZ$497))/2)))*$RS$3</f>
        <v>0</v>
      </c>
      <c r="RM369" s="115">
        <f>(($RH$3*IX369*100*100/MAX(EX$9:EX$497))+($RH$3*IY369*100*100/MAX(EX$9:EX$497))+($RH$3*IZ369*100*100/MAX(EX$9:EX$497))+($RH$3*JA369*100*100/MAX(EX$9:EX$497))+($RH$3*JB369*100*100/MAX(EX$9:EX$497))+($RH$3*JC369*100*100/MAX(EX$9:EX$497))+($RH$3*JD369*100*100/MAX(EX$9:EX$497))+($RH$3*JE369*100*100/MAX(EX$9:EX$497)))*$RS$4</f>
        <v>0</v>
      </c>
      <c r="RN369" s="115">
        <f>(($RH$4*JF369*100*100/MAX(EZ$9:EZ$497)) + ($RH$4*JG369*100*100/MAX(EZ$9:EZ$497)) + ($RH$4*JH369*100*100/MAX(EZ$9:EZ$497)) + ($RH$4*JI369*100*100/MAX(EZ$9:EZ$497)) + ($RH$4*JJ369*100*100/MAX(EZ$9:EZ$497)) + ($RH$4*JK369*100*100/MAX(EZ$9:EZ$497)) + ($RH$4*JL369*100*100/MAX(EZ$9:EZ$497)) + ($RH$4*JM369*100*100/MAX(EZ$9:EZ$497)))*$RU$3</f>
        <v>0</v>
      </c>
      <c r="RO369" s="115">
        <f>(($RL$4*JN369*100*((100/MAX(EX$9:EX$497)+100/MAX(EZ$9:EZ$497))/2))+($RL$4*JO369*100*((100/MAX(EX$9:EX$497)+100/MAX(EZ$9:EZ$497))/2))+($RL$4*JP369*100*((100/MAX(EX$9:EX$497)+100/MAX(EZ$9:EZ$497))/2))+($RL$4*JQ369*100*((100/MAX(EX$9:EX$497)+100/MAX(EZ$9:EZ$497))/2))+($RL$4*JR369*100*((100/MAX(EX$9:EX$497)+100/MAX(EZ$9:EZ$497))/2))+($RL$4*JS369*100*((100/MAX(EX$9:EX$497)+100/MAX(EZ$9:EZ$497))/2))+($RL$4*JT369*100*((100/MAX(EX$9:EX$497)+100/MAX(EZ$9:EZ$497))/2))+($RL$4*JU369*100*((100/MAX(EX$9:EX$497)+100/MAX(EZ$9:EZ$497))/2))+($RL$4*JV369*100*((100/MAX(EX$9:EX$497)+100/MAX(EZ$9:EZ$497))/2))+($RL$4*JW369*100*((100/MAX(EX$9:EX$497)+100/MAX(EZ$9:EZ$497))/2))+($RL$4*JX369*100*((100/MAX(EX$9:EX$497)+100/MAX(EZ$9:EZ$497))/2))+($RL$4*JY369*100*((100/MAX(EX$9:EX$497)+100/MAX(EZ$9:EZ$497))/2))+($RL$4*JZ369*100*((100/MAX(EX$9:EX$497)+100/MAX(EZ$9:EZ$497))/2)))*$RW$3/2</f>
        <v>0</v>
      </c>
      <c r="RP369" s="119">
        <f>($RJ$3*KA369*100*100/MAX(FA$9:FA$497)) + ($RJ$3*KB369*100*100/MAX(FA$9:FA$497)/2) + ($RJ$3*KC369*100*100/MAX(FA$9:FA$497)/2) + ($RJ$3*KD369*100*100/MAX(FA$9:FA$497)/4) + ($RJ$3*KE369*100*100/MAX(FA$9:FA$497)/4)</f>
        <v>0</v>
      </c>
      <c r="RQ369" s="118">
        <f>($RL$4*KF369*100*((100/MAX(EX$9:EX$497)+100/MAX(EZ$9:EZ$497)))) * ($RO$3/2) + (($RL$4*KG369*100*((100/MAX(EX$9:EX$497)+100/MAX(EZ$9:EZ$497))))+($RL$4*KH369*100*((100/MAX(EX$9:EX$497)+100/MAX(EZ$9:EZ$497))))+($RL$4*KI369*100*((100/MAX(EX$9:EX$497)+100/MAX(EZ$9:EZ$497))))+($RL$4*KJ369*100*((100/MAX(EX$9:EX$497)+100/MAX(EZ$9:EZ$497))))+($RL$4*KK369*100*((100/MAX(EX$9:EX$497)+100/MAX(EZ$9:EZ$497))))+($RL$4*KL369*100*((100/MAX(EX$9:EX$497)+100/MAX(EZ$9:EZ$497))))+($RL$4*KM369*100*((100/MAX(EX$9:EX$497)+100/MAX(EZ$9:EZ$497))))+($RL$4*KN369*100*((100/MAX(EX$9:EX$497)+100/MAX(EZ$9:EZ$497))))+($RL$4*KO369*100*((100/MAX(EX$9:EX$497)+100/MAX(EZ$9:EZ$497))))+($RL$4*KP369*100*((100/MAX(EX$9:EX$497)+100/MAX(EZ$9:EZ$497))))+($RL$4*KQ369*100*((100/MAX(EX$9:EX$497)+100/MAX(EZ$9:EZ$497))))+($RL$4*KR369*100*((100/MAX(EX$9:EX$497)+100/MAX(EZ$9:EZ$497))))+($RL$4*KS369*100*((100/MAX(EX$9:EX$497)+100/MAX(EZ$9:EZ$497))))+($RL$4*KV369*100*((100/MAX(EX$9:EX$497)+100/MAX(EZ$9:EZ$497))))) * (($RO$3+$RO$4)/6)</f>
        <v>0</v>
      </c>
      <c r="RR369" s="115">
        <f>(($RL$4*KW369*100*((100/MAX(EX$9:EX$497)+100/MAX(EZ$9:EZ$497))))) * ($RO$3/2) + (($RL$4*KX369*100*((100/MAX(EX$9:EX$497)+100/MAX(EZ$9:EZ$497))))+($RL$4*KY369*100*((100/MAX(EX$9:EX$497)+100/MAX(EZ$9:EZ$497))))+($RL$4*KZ369*100*((100/MAX(EX$9:EX$497)+100/MAX(EZ$9:EZ$497))))+($RL$4*LA369*100*((100/MAX(EX$9:EX$497)+100/MAX(EZ$9:EZ$497))))+($RL$4*LB369*100*((100/MAX(EX$9:EX$497)+100/MAX(EZ$9:EZ$497))))+($RL$4*LC369*100*((100/MAX(EX$9:EX$497)+100/MAX(EZ$9:EZ$497))))) * (($RO$3+$RO$4)/6)</f>
        <v>0</v>
      </c>
      <c r="RS369" s="119">
        <f>(($RL$4*LD369*100*((100/MAX(EX$9:EX$497)+100/MAX(EZ$9:EZ$497))))+($RL$4*LE369*100*((100/MAX(EX$9:EX$497)+100/MAX(EZ$9:EZ$497))))) * (($RO$3+$RO$4)/6)</f>
        <v>0</v>
      </c>
      <c r="RT369" s="118">
        <f>($RJ$4*LH369*100*(100/MAX(EV$9:EV$497)))+($RJ$4*LI369*100*(100/MAX(EV$9:EV$497)))</f>
        <v>0</v>
      </c>
      <c r="RU369" s="119">
        <f>($RJ$4*LJ369*(100/MAX(EV$9:EV$497)))/2 + ($RL$3*LK369*(100/MAX(EW$9:EW$497))) + ($RJ$4*LL369*(100/MAX(EV$9:EV$497)))/4 + ($RL$3*LM369*(100/MAX(EW$9:EW$497)))</f>
        <v>0</v>
      </c>
      <c r="RV369" s="118">
        <f>($RJ$4*LN369*100*100/MAX(EV$9:EV$497)/2)+($RJ$4*LO369*100*100/MAX(EV$9:EV$497)/2)+($RJ$4*LP369*100*100/MAX(EV$9:EV$497))+($RJ$4*LQ369*100*100/MAX(EV$9:EV$497))+($RJ$4*LR369*100*100/MAX(EV$9:EV$497))</f>
        <v>0</v>
      </c>
      <c r="RW369" s="115">
        <f>($RJ$4*LS369*100*100/MAX(EV$9:EV$497)) + (($RJ$4*LT369*100*100/MAX(EV$9:EV$497))+($RJ$4*LU369*100*100/MAX(EV$9:EV$497))+($RJ$4*LV369*100*100/MAX(EV$9:EV$497))+($RJ$4*LW369*100*100/MAX(EV$9:EV$497))+($RJ$4*LX369*100*100/MAX(EV$9:EV$497))+($RJ$4*LY369*100*100/MAX(EV$9:EV$497))+($RJ$4*LZ369*100*100/MAX(EV$9:EV$497))+($RJ$4*MA369*100*100/MAX(EV$9:EV$497)))/2</f>
        <v>4.213483146067416</v>
      </c>
      <c r="RX369" s="119">
        <f>($RJ$4*MB369*100*100/MAX(EV$9:EV$497))+($RJ$4*MC369*100*100/MAX(EV$9:EV$497))+($RJ$4*MD369*100*100/MAX(EV$9:EV$497))+($RJ$4*ME369*100*100/MAX(EV$9:EV$497))+($RJ$4*MF369*100*100/MAX(EV$9:EV$497))+($RJ$4*MG369*100*100/MAX(EV$9:EV$497))+($RJ$4*MH369*100*100/MAX(EV$9:EV$497))+($RJ$4*MI369*100*100/MAX(EV$9:EV$497))+($RJ$4*MJ369*100*100/MAX(EV$9:EV$497))+($RJ$4*MK369*100*100/MAX(EV$9:EV$497))+($RJ$4*ML369*100*100/MAX(EV$9:EV$497))+($RJ$4*MM369*100*100/MAX(EV$9:EV$497))+($RJ$4*MN369*100*100/MAX(EV$9:EV$497))</f>
        <v>0</v>
      </c>
      <c r="RY369" s="118">
        <f>($RJ$4*MQ369*100*100/MAX(EV$9:EV$497))/2 + (($RJ$4*MR369*100*100/MAX(EV$9:EV$497))+($RJ$4*MS369*100*100/MAX(EV$9:EV$497))+($RJ$4*MT369*100*100/MAX(EV$9:EV$497))+($RJ$4*MU369*100*100/MAX(EV$9:EV$497))+($RJ$4*MV369*100*100/MAX(EV$9:EV$497))+($RJ$4*MW369*100*100/MAX(EV$9:EV$497))+($RJ$4*MX369*100*100/MAX(EV$9:EV$497))+($RJ$4*MY369*100*100/MAX(EV$9:EV$497))+($RJ$4*MZ369*100*100/MAX(EV$9:EV$497))+($RJ$4*NA369*100*100/MAX(EV$9:EV$497))+($RJ$4*NB369*100*100/MAX(EV$9:EV$497))+($RJ$4*NC369*100*100/MAX(EV$9:EV$497))+($RJ$4*ND369*100*100/MAX(EV$9:EV$497))+($RJ$4*NG369*100*100/MAX(EV$9:EV$497)))/4</f>
        <v>0</v>
      </c>
      <c r="RZ369" s="115">
        <f>($RJ$4*NH369*100*100/MAX(EV$9:EV$497))/2 + (($RJ$4*NI369*100*100/MAX(EV$9:EV$497))+($RJ$4*NJ369*100*100/MAX(EV$9:EV$497))+($RJ$4*NK369*100*100/MAX(EV$9:EV$497))+($RJ$4*NL369*100*100/MAX(EV$9:EV$497))+($RJ$4*NM369*100*100/MAX(EV$9:EV$497))+($RJ$4*NN369*100*100/MAX(EV$9:EV$497)))/4</f>
        <v>0</v>
      </c>
      <c r="SA369" s="117">
        <f>(($RJ$4*NO369*100*100/MAX(EV$9:EV$497))+($RJ$4*NP369*100*100/MAX(EV$9:EV$497)))/4</f>
        <v>0</v>
      </c>
      <c r="SB369" s="118">
        <f t="shared" si="875"/>
        <v>4.213483146067416</v>
      </c>
      <c r="SC369" s="115">
        <f t="shared" si="876"/>
        <v>0.84269662921348321</v>
      </c>
      <c r="SD369" s="115">
        <f t="shared" si="877"/>
        <v>1.053370786516854</v>
      </c>
      <c r="SE369" s="115">
        <f t="shared" si="878"/>
        <v>0.84269662921348321</v>
      </c>
      <c r="SF369" s="115">
        <f t="shared" si="879"/>
        <v>1.053370786516854</v>
      </c>
      <c r="SG369" s="115">
        <f t="shared" si="880"/>
        <v>4.213483146067416</v>
      </c>
      <c r="SH369" s="115">
        <f>ROUND(SB369/MAX(SB$9:SB$497)*100,0)</f>
        <v>5</v>
      </c>
      <c r="SI369" s="115">
        <f>ROUND(SC369/MAX(SC$9:SC$497)*100,0)</f>
        <v>1</v>
      </c>
      <c r="SJ369" s="115">
        <f>ROUND(SD369/MAX(SD$9:SD$497)*100,0)</f>
        <v>2</v>
      </c>
      <c r="SK369" s="115">
        <f>ROUND(SE369/MAX(SE$9:SE$497)*100,0)</f>
        <v>1</v>
      </c>
      <c r="SL369" s="115">
        <f>ROUND(SF369/MAX(SF$9:SF$497)*100,0)</f>
        <v>3</v>
      </c>
      <c r="SM369" s="121">
        <f>ROUND(SG369/MAX(SG$9:SG$497)*100,0)</f>
        <v>4</v>
      </c>
      <c r="SN369" s="115">
        <f>ROUND(AVERAGEIF($ES$9:$ES$497,$ES369,SH$9:SH$497),0)</f>
        <v>12</v>
      </c>
      <c r="SO369" s="115">
        <f>ROUND(AVERAGEIF($ES$9:$ES$497,$ES369,SI$9:SI$497),0)</f>
        <v>5</v>
      </c>
      <c r="SP369" s="115">
        <f>ROUND(AVERAGEIF($ES$9:$ES$497,$ES369,SJ$9:SJ$497),0)</f>
        <v>26</v>
      </c>
      <c r="SQ369" s="115">
        <f>ROUND(AVERAGEIF($ES$9:$ES$497,$ES369,SK$9:SK$497),0)</f>
        <v>6</v>
      </c>
      <c r="SR369" s="115">
        <f>ROUND(AVERAGEIF($ES$9:$ES$497,$ES369,SL$9:SL$497),0)</f>
        <v>8</v>
      </c>
      <c r="SS369" s="121">
        <f>ROUND(AVERAGEIF($ES$9:$ES$497,$ES369,SM$9:SM$497),0)</f>
        <v>4</v>
      </c>
      <c r="ST369" s="114">
        <f>RANK(SB369,SB$9:SB$497,0)</f>
        <v>262</v>
      </c>
      <c r="SU369" s="115">
        <f>RANK(SC369,SC$9:SC$497,0)</f>
        <v>237</v>
      </c>
      <c r="SV369" s="115">
        <f>RANK(SD369,SD$9:SD$497,0)</f>
        <v>216</v>
      </c>
      <c r="SW369" s="115">
        <f>RANK(SE369,SE$9:SE$497,0)</f>
        <v>237</v>
      </c>
      <c r="SX369" s="115">
        <f>RANK(SF369,SF$9:SF$497,0)</f>
        <v>199</v>
      </c>
      <c r="SY369" s="115">
        <f>RANK(SG369,SG$9:SG$497,0)</f>
        <v>173</v>
      </c>
      <c r="SZ369" s="115">
        <f>COUNTIFS(SB$9:SB$497,"&gt;"&amp;SB369,$ES$9:$ES$497,$ES369)+1</f>
        <v>53</v>
      </c>
      <c r="TA369" s="115">
        <f>COUNTIFS(SC$9:SC$497,"&gt;"&amp;SC369,$ES$9:$ES$497,$ES369)+1</f>
        <v>39</v>
      </c>
      <c r="TB369" s="115">
        <f>COUNTIFS(SD$9:SD$497,"&gt;"&amp;SD369,$ES$9:$ES$497,$ES369)+1</f>
        <v>53</v>
      </c>
      <c r="TC369" s="115">
        <f>COUNTIFS(SE$9:SE$497,"&gt;"&amp;SE369,$ES$9:$ES$497,$ES369)+1</f>
        <v>39</v>
      </c>
      <c r="TD369" s="115">
        <f>COUNTIFS(SF$9:SF$497,"&gt;"&amp;SF369,$ES$9:$ES$497,$ES369)+1</f>
        <v>39</v>
      </c>
      <c r="TE369" s="117">
        <f>COUNTIFS(SG$9:SG$497,"&gt;"&amp;SG369,$ES$9:$ES$497,$ES369)+1</f>
        <v>30</v>
      </c>
      <c r="TF369" s="118">
        <f t="shared" si="881"/>
        <v>83</v>
      </c>
      <c r="TG369" s="115">
        <f t="shared" si="882"/>
        <v>58</v>
      </c>
      <c r="TH369" s="115">
        <f t="shared" si="883"/>
        <v>80</v>
      </c>
      <c r="TI369" s="115">
        <f t="shared" si="884"/>
        <v>75</v>
      </c>
      <c r="TJ369" s="115">
        <f t="shared" si="885"/>
        <v>61</v>
      </c>
      <c r="TK369" s="115">
        <f t="shared" si="886"/>
        <v>79</v>
      </c>
      <c r="TL369" s="117">
        <f t="shared" si="887"/>
        <v>73</v>
      </c>
      <c r="TM369" s="118">
        <f>ROUND(TF369/MAX(TF$9:TF$497)*100,0)</f>
        <v>46</v>
      </c>
      <c r="TN369" s="115">
        <f>ROUND(TG369/MAX(TG$9:TG$497)*100,0)</f>
        <v>32</v>
      </c>
      <c r="TO369" s="115">
        <f>ROUND(TH369/MAX(TH$9:TH$497)*100,0)</f>
        <v>44</v>
      </c>
      <c r="TP369" s="115">
        <f>ROUND(TI369/MAX(TI$9:TI$497)*100,0)</f>
        <v>41</v>
      </c>
      <c r="TQ369" s="115">
        <f>ROUND(TJ369/MAX(TJ$9:TJ$497)*100,0)</f>
        <v>31</v>
      </c>
      <c r="TR369" s="115">
        <f>ROUND(TK369/MAX(TK$9:TK$497)*100,0)</f>
        <v>40</v>
      </c>
      <c r="TS369" s="119">
        <f>ROUND(TL369/MAX(TL$9:TL$497)*100,0)</f>
        <v>37</v>
      </c>
      <c r="TT369" s="120">
        <f>RANK(TM369,TM$9:TM$497,0)</f>
        <v>184</v>
      </c>
      <c r="TU369" s="115">
        <f>RANK(TN369,TN$9:TN$497,0)</f>
        <v>194</v>
      </c>
      <c r="TV369" s="115">
        <f>RANK(TO369,TO$9:TO$497,0)</f>
        <v>54</v>
      </c>
      <c r="TW369" s="115">
        <f>RANK(TP369,TP$9:TP$497,0)</f>
        <v>129</v>
      </c>
      <c r="TX369" s="115">
        <f>RANK(TQ369,TQ$9:TQ$497,0)</f>
        <v>136</v>
      </c>
      <c r="TY369" s="115">
        <f>RANK(TR369,TR$9:TR$497,0)</f>
        <v>88</v>
      </c>
      <c r="TZ369" s="121">
        <f>RANK(TS369,TS$9:TS$497,0)</f>
        <v>87</v>
      </c>
      <c r="UA369" s="167"/>
      <c r="UB369" s="7" t="s">
        <v>1</v>
      </c>
    </row>
    <row r="370" spans="1:548" x14ac:dyDescent="0.15">
      <c r="A370" s="142">
        <v>362</v>
      </c>
      <c r="B370" s="200" t="s">
        <v>1403</v>
      </c>
      <c r="C370" s="143"/>
      <c r="D370" s="143"/>
      <c r="E370" s="161" t="s">
        <v>1013</v>
      </c>
      <c r="F370" s="65" t="s">
        <v>908</v>
      </c>
      <c r="G370" s="65" t="s">
        <v>908</v>
      </c>
      <c r="H370" s="144" t="s">
        <v>1014</v>
      </c>
      <c r="I370" s="66" t="s">
        <v>521</v>
      </c>
      <c r="J370" s="67" t="s">
        <v>521</v>
      </c>
      <c r="K370" s="67" t="s">
        <v>521</v>
      </c>
      <c r="L370" s="67" t="s">
        <v>521</v>
      </c>
      <c r="M370" s="67" t="s">
        <v>521</v>
      </c>
      <c r="N370" s="67" t="s">
        <v>521</v>
      </c>
      <c r="O370" s="67" t="s">
        <v>521</v>
      </c>
      <c r="P370" s="67" t="s">
        <v>521</v>
      </c>
      <c r="Q370" s="67" t="s">
        <v>521</v>
      </c>
      <c r="R370" s="68" t="s">
        <v>521</v>
      </c>
      <c r="S370" s="69" t="s">
        <v>521</v>
      </c>
      <c r="T370" s="67" t="s">
        <v>521</v>
      </c>
      <c r="U370" s="67" t="s">
        <v>521</v>
      </c>
      <c r="V370" s="67" t="s">
        <v>521</v>
      </c>
      <c r="W370" s="67" t="s">
        <v>521</v>
      </c>
      <c r="X370" s="67" t="s">
        <v>521</v>
      </c>
      <c r="Y370" s="67" t="s">
        <v>521</v>
      </c>
      <c r="Z370" s="67" t="s">
        <v>521</v>
      </c>
      <c r="AA370" s="67" t="s">
        <v>521</v>
      </c>
      <c r="AB370" s="68" t="s">
        <v>521</v>
      </c>
      <c r="AC370" s="69" t="s">
        <v>521</v>
      </c>
      <c r="AD370" s="67" t="s">
        <v>521</v>
      </c>
      <c r="AE370" s="67" t="s">
        <v>521</v>
      </c>
      <c r="AF370" s="67" t="s">
        <v>521</v>
      </c>
      <c r="AG370" s="67" t="s">
        <v>521</v>
      </c>
      <c r="AH370" s="67" t="s">
        <v>521</v>
      </c>
      <c r="AI370" s="67" t="s">
        <v>521</v>
      </c>
      <c r="AJ370" s="67" t="s">
        <v>521</v>
      </c>
      <c r="AK370" s="67" t="s">
        <v>521</v>
      </c>
      <c r="AL370" s="68" t="s">
        <v>521</v>
      </c>
      <c r="AM370" s="69" t="s">
        <v>521</v>
      </c>
      <c r="AN370" s="67" t="s">
        <v>521</v>
      </c>
      <c r="AO370" s="67" t="s">
        <v>521</v>
      </c>
      <c r="AP370" s="67" t="s">
        <v>521</v>
      </c>
      <c r="AQ370" s="67" t="s">
        <v>521</v>
      </c>
      <c r="AR370" s="67" t="s">
        <v>521</v>
      </c>
      <c r="AS370" s="67" t="s">
        <v>521</v>
      </c>
      <c r="AT370" s="67" t="s">
        <v>521</v>
      </c>
      <c r="AU370" s="67" t="s">
        <v>521</v>
      </c>
      <c r="AV370" s="68" t="s">
        <v>521</v>
      </c>
      <c r="AW370" s="69" t="s">
        <v>521</v>
      </c>
      <c r="AX370" s="67" t="s">
        <v>521</v>
      </c>
      <c r="AY370" s="67" t="s">
        <v>521</v>
      </c>
      <c r="AZ370" s="67" t="s">
        <v>521</v>
      </c>
      <c r="BA370" s="67" t="s">
        <v>521</v>
      </c>
      <c r="BB370" s="67" t="s">
        <v>521</v>
      </c>
      <c r="BC370" s="67" t="s">
        <v>521</v>
      </c>
      <c r="BD370" s="67" t="s">
        <v>521</v>
      </c>
      <c r="BE370" s="67" t="s">
        <v>521</v>
      </c>
      <c r="BF370" s="68" t="s">
        <v>521</v>
      </c>
      <c r="BG370" s="69" t="s">
        <v>521</v>
      </c>
      <c r="BH370" s="67" t="s">
        <v>521</v>
      </c>
      <c r="BI370" s="67" t="s">
        <v>521</v>
      </c>
      <c r="BJ370" s="67" t="s">
        <v>521</v>
      </c>
      <c r="BK370" s="67" t="s">
        <v>521</v>
      </c>
      <c r="BL370" s="67" t="s">
        <v>521</v>
      </c>
      <c r="BM370" s="67" t="s">
        <v>521</v>
      </c>
      <c r="BN370" s="67" t="s">
        <v>521</v>
      </c>
      <c r="BO370" s="67" t="s">
        <v>521</v>
      </c>
      <c r="BP370" s="68" t="s">
        <v>521</v>
      </c>
      <c r="BQ370" s="70" t="s">
        <v>521</v>
      </c>
      <c r="BR370" s="67" t="s">
        <v>521</v>
      </c>
      <c r="BS370" s="67" t="s">
        <v>521</v>
      </c>
      <c r="BT370" s="67" t="s">
        <v>521</v>
      </c>
      <c r="BU370" s="67" t="s">
        <v>521</v>
      </c>
      <c r="BV370" s="67" t="s">
        <v>521</v>
      </c>
      <c r="BW370" s="67" t="s">
        <v>521</v>
      </c>
      <c r="BX370" s="67" t="s">
        <v>521</v>
      </c>
      <c r="BY370" s="67" t="s">
        <v>521</v>
      </c>
      <c r="BZ370" s="68" t="s">
        <v>521</v>
      </c>
      <c r="CA370" s="69" t="s">
        <v>521</v>
      </c>
      <c r="CB370" s="67" t="s">
        <v>521</v>
      </c>
      <c r="CC370" s="67" t="s">
        <v>521</v>
      </c>
      <c r="CD370" s="67" t="s">
        <v>521</v>
      </c>
      <c r="CE370" s="67" t="s">
        <v>521</v>
      </c>
      <c r="CF370" s="67" t="s">
        <v>521</v>
      </c>
      <c r="CG370" s="67" t="s">
        <v>521</v>
      </c>
      <c r="CH370" s="67" t="s">
        <v>521</v>
      </c>
      <c r="CI370" s="67" t="s">
        <v>521</v>
      </c>
      <c r="CJ370" s="68" t="s">
        <v>521</v>
      </c>
      <c r="CK370" s="69" t="s">
        <v>521</v>
      </c>
      <c r="CL370" s="67" t="s">
        <v>521</v>
      </c>
      <c r="CM370" s="67" t="s">
        <v>521</v>
      </c>
      <c r="CN370" s="67" t="s">
        <v>521</v>
      </c>
      <c r="CO370" s="67" t="s">
        <v>521</v>
      </c>
      <c r="CP370" s="67" t="s">
        <v>521</v>
      </c>
      <c r="CQ370" s="67" t="s">
        <v>521</v>
      </c>
      <c r="CR370" s="67" t="s">
        <v>521</v>
      </c>
      <c r="CS370" s="67" t="s">
        <v>521</v>
      </c>
      <c r="CT370" s="68" t="s">
        <v>521</v>
      </c>
      <c r="CU370" s="69" t="s">
        <v>521</v>
      </c>
      <c r="CV370" s="67" t="s">
        <v>521</v>
      </c>
      <c r="CW370" s="67" t="s">
        <v>521</v>
      </c>
      <c r="CX370" s="67" t="s">
        <v>521</v>
      </c>
      <c r="CY370" s="67" t="s">
        <v>521</v>
      </c>
      <c r="CZ370" s="67" t="s">
        <v>521</v>
      </c>
      <c r="DA370" s="67" t="s">
        <v>521</v>
      </c>
      <c r="DB370" s="67" t="s">
        <v>521</v>
      </c>
      <c r="DC370" s="67" t="s">
        <v>521</v>
      </c>
      <c r="DD370" s="68" t="s">
        <v>521</v>
      </c>
      <c r="DE370" s="69" t="s">
        <v>521</v>
      </c>
      <c r="DF370" s="71" t="s">
        <v>521</v>
      </c>
      <c r="DG370" s="67" t="s">
        <v>521</v>
      </c>
      <c r="DH370" s="67" t="s">
        <v>521</v>
      </c>
      <c r="DI370" s="67" t="s">
        <v>521</v>
      </c>
      <c r="DJ370" s="67" t="s">
        <v>521</v>
      </c>
      <c r="DK370" s="67" t="s">
        <v>521</v>
      </c>
      <c r="DL370" s="67" t="s">
        <v>521</v>
      </c>
      <c r="DM370" s="67" t="s">
        <v>521</v>
      </c>
      <c r="DN370" s="68" t="s">
        <v>521</v>
      </c>
      <c r="DO370" s="70" t="s">
        <v>521</v>
      </c>
      <c r="DP370" s="71" t="s">
        <v>521</v>
      </c>
      <c r="DQ370" s="67" t="s">
        <v>521</v>
      </c>
      <c r="DR370" s="67" t="s">
        <v>521</v>
      </c>
      <c r="DS370" s="67" t="s">
        <v>521</v>
      </c>
      <c r="DT370" s="67" t="s">
        <v>521</v>
      </c>
      <c r="DU370" s="67" t="s">
        <v>521</v>
      </c>
      <c r="DV370" s="67" t="s">
        <v>521</v>
      </c>
      <c r="DW370" s="67" t="s">
        <v>521</v>
      </c>
      <c r="DX370" s="72" t="s">
        <v>521</v>
      </c>
      <c r="DY370" s="146"/>
      <c r="DZ370" s="147"/>
      <c r="EA370" s="147"/>
      <c r="EB370" s="147"/>
      <c r="EC370" s="158"/>
      <c r="ED370" s="168"/>
      <c r="EE370" s="147"/>
      <c r="EF370" s="147"/>
      <c r="EG370" s="147"/>
      <c r="EH370" s="176"/>
      <c r="EI370" s="146"/>
      <c r="EJ370" s="147"/>
      <c r="EK370" s="147"/>
      <c r="EL370" s="147"/>
      <c r="EM370" s="158"/>
      <c r="EN370" s="168"/>
      <c r="EO370" s="147"/>
      <c r="EP370" s="147"/>
      <c r="EQ370" s="147"/>
      <c r="ER370" s="170"/>
      <c r="ES370" s="128" t="s">
        <v>908</v>
      </c>
      <c r="ET370" s="82"/>
      <c r="EU370" s="83"/>
      <c r="EV370" s="146"/>
      <c r="EW370" s="147"/>
      <c r="EX370" s="147"/>
      <c r="EY370" s="147"/>
      <c r="EZ370" s="147"/>
      <c r="FA370" s="147"/>
      <c r="FB370" s="147"/>
      <c r="FC370" s="147"/>
      <c r="FD370" s="147"/>
      <c r="FE370" s="170"/>
      <c r="FF370" s="73"/>
      <c r="FG370" s="74"/>
      <c r="FH370" s="74"/>
      <c r="FI370" s="74"/>
      <c r="FJ370" s="74"/>
      <c r="FK370" s="74"/>
      <c r="FL370" s="74"/>
      <c r="FM370" s="74"/>
      <c r="FN370" s="74"/>
      <c r="FO370" s="84"/>
      <c r="FP370" s="73"/>
      <c r="FQ370" s="74"/>
      <c r="FR370" s="74"/>
      <c r="FS370" s="74"/>
      <c r="FT370" s="74"/>
      <c r="FU370" s="74"/>
      <c r="FV370" s="74"/>
      <c r="FW370" s="74"/>
      <c r="FX370" s="74"/>
      <c r="FY370" s="84"/>
      <c r="FZ370" s="73"/>
      <c r="GA370" s="74"/>
      <c r="GB370" s="74"/>
      <c r="GC370" s="74"/>
      <c r="GD370" s="74"/>
      <c r="GE370" s="74"/>
      <c r="GF370" s="74"/>
      <c r="GG370" s="74"/>
      <c r="GH370" s="74"/>
      <c r="GI370" s="84"/>
      <c r="GJ370" s="73"/>
      <c r="GK370" s="74"/>
      <c r="GL370" s="74"/>
      <c r="GM370" s="74"/>
      <c r="GN370" s="74"/>
      <c r="GO370" s="74"/>
      <c r="GP370" s="74"/>
      <c r="GQ370" s="74"/>
      <c r="GR370" s="74"/>
      <c r="GS370" s="84"/>
      <c r="GT370" s="73"/>
      <c r="GU370" s="74"/>
      <c r="GV370" s="74"/>
      <c r="GW370" s="74"/>
      <c r="GX370" s="74"/>
      <c r="GY370" s="74"/>
      <c r="GZ370" s="74"/>
      <c r="HA370" s="74"/>
      <c r="HB370" s="74"/>
      <c r="HC370" s="84"/>
      <c r="HD370" s="73"/>
      <c r="HE370" s="74"/>
      <c r="HF370" s="74"/>
      <c r="HG370" s="74"/>
      <c r="HH370" s="74"/>
      <c r="HI370" s="74"/>
      <c r="HJ370" s="74"/>
      <c r="HK370" s="74"/>
      <c r="HL370" s="74"/>
      <c r="HM370" s="84"/>
      <c r="HN370" s="73"/>
      <c r="HO370" s="74"/>
      <c r="HP370" s="74"/>
      <c r="HQ370" s="74"/>
      <c r="HR370" s="74"/>
      <c r="HS370" s="74"/>
      <c r="HT370" s="74"/>
      <c r="HU370" s="74"/>
      <c r="HV370" s="74"/>
      <c r="HW370" s="84"/>
      <c r="HX370" s="73"/>
      <c r="HY370" s="74"/>
      <c r="HZ370" s="74"/>
      <c r="IA370" s="74"/>
      <c r="IB370" s="74"/>
      <c r="IC370" s="74"/>
      <c r="ID370" s="74"/>
      <c r="IE370" s="74"/>
      <c r="IF370" s="74"/>
      <c r="IG370" s="84"/>
      <c r="IH370" s="148"/>
      <c r="II370" s="149"/>
      <c r="IJ370" s="149"/>
      <c r="IK370" s="149"/>
      <c r="IL370" s="149"/>
      <c r="IM370" s="150"/>
      <c r="IN370" s="151"/>
      <c r="IO370" s="152"/>
      <c r="IP370" s="153"/>
      <c r="IQ370" s="149"/>
      <c r="IR370" s="149"/>
      <c r="IS370" s="149"/>
      <c r="IT370" s="149"/>
      <c r="IU370" s="149"/>
      <c r="IV370" s="149"/>
      <c r="IW370" s="154"/>
      <c r="IX370" s="151"/>
      <c r="IY370" s="149"/>
      <c r="IZ370" s="149"/>
      <c r="JA370" s="149"/>
      <c r="JB370" s="149"/>
      <c r="JC370" s="149"/>
      <c r="JD370" s="149"/>
      <c r="JE370" s="155"/>
      <c r="JF370" s="153"/>
      <c r="JG370" s="149"/>
      <c r="JH370" s="149"/>
      <c r="JI370" s="149"/>
      <c r="JJ370" s="149"/>
      <c r="JK370" s="149"/>
      <c r="JL370" s="149"/>
      <c r="JM370" s="154"/>
      <c r="JN370" s="151"/>
      <c r="JO370" s="149"/>
      <c r="JP370" s="149"/>
      <c r="JQ370" s="149"/>
      <c r="JR370" s="149"/>
      <c r="JS370" s="149"/>
      <c r="JT370" s="149"/>
      <c r="JU370" s="149"/>
      <c r="JV370" s="149"/>
      <c r="JW370" s="149"/>
      <c r="JX370" s="149"/>
      <c r="JY370" s="149"/>
      <c r="JZ370" s="155"/>
      <c r="KA370" s="151"/>
      <c r="KB370" s="149"/>
      <c r="KC370" s="149"/>
      <c r="KD370" s="149"/>
      <c r="KE370" s="155"/>
      <c r="KF370" s="153"/>
      <c r="KG370" s="149"/>
      <c r="KH370" s="149"/>
      <c r="KI370" s="149"/>
      <c r="KJ370" s="149"/>
      <c r="KK370" s="156"/>
      <c r="KL370" s="149"/>
      <c r="KM370" s="149"/>
      <c r="KN370" s="149"/>
      <c r="KO370" s="149"/>
      <c r="KP370" s="149"/>
      <c r="KQ370" s="149"/>
      <c r="KR370" s="149"/>
      <c r="KS370" s="154"/>
      <c r="KT370" s="154"/>
      <c r="KU370" s="154"/>
      <c r="KV370" s="154"/>
      <c r="KW370" s="151"/>
      <c r="KX370" s="149"/>
      <c r="KY370" s="149"/>
      <c r="KZ370" s="149"/>
      <c r="LA370" s="149"/>
      <c r="LB370" s="149"/>
      <c r="LC370" s="154"/>
      <c r="LD370" s="151"/>
      <c r="LE370" s="152"/>
      <c r="LF370" s="157"/>
      <c r="LG370" s="158"/>
      <c r="LH370" s="151"/>
      <c r="LI370" s="149"/>
      <c r="LJ370" s="147"/>
      <c r="LK370" s="147"/>
      <c r="LL370" s="147"/>
      <c r="LM370" s="159"/>
      <c r="LN370" s="153"/>
      <c r="LO370" s="149"/>
      <c r="LP370" s="149"/>
      <c r="LQ370" s="149"/>
      <c r="LR370" s="154"/>
      <c r="LS370" s="151"/>
      <c r="LT370" s="149"/>
      <c r="LU370" s="149"/>
      <c r="LV370" s="149"/>
      <c r="LW370" s="149"/>
      <c r="LX370" s="149"/>
      <c r="LY370" s="149"/>
      <c r="LZ370" s="149"/>
      <c r="MA370" s="155"/>
      <c r="MB370" s="153"/>
      <c r="MC370" s="149"/>
      <c r="MD370" s="149"/>
      <c r="ME370" s="149"/>
      <c r="MF370" s="149"/>
      <c r="MG370" s="149"/>
      <c r="MH370" s="149"/>
      <c r="MI370" s="149"/>
      <c r="MJ370" s="149"/>
      <c r="MK370" s="149"/>
      <c r="ML370" s="149"/>
      <c r="MM370" s="149"/>
      <c r="MN370" s="156"/>
      <c r="MO370" s="156"/>
      <c r="MP370" s="154"/>
      <c r="MQ370" s="151"/>
      <c r="MR370" s="149"/>
      <c r="MS370" s="149"/>
      <c r="MT370" s="149"/>
      <c r="MU370" s="149"/>
      <c r="MV370" s="156"/>
      <c r="MW370" s="149"/>
      <c r="MX370" s="149"/>
      <c r="MY370" s="149"/>
      <c r="MZ370" s="149"/>
      <c r="NA370" s="149"/>
      <c r="NB370" s="149"/>
      <c r="NC370" s="149"/>
      <c r="ND370" s="154"/>
      <c r="NE370" s="154"/>
      <c r="NF370" s="154"/>
      <c r="NG370" s="154"/>
      <c r="NH370" s="151"/>
      <c r="NI370" s="149"/>
      <c r="NJ370" s="149"/>
      <c r="NK370" s="149"/>
      <c r="NL370" s="149"/>
      <c r="NM370" s="149"/>
      <c r="NN370" s="94"/>
      <c r="NO370" s="151"/>
      <c r="NP370" s="160"/>
      <c r="NQ370" s="198" t="s">
        <v>1401</v>
      </c>
      <c r="NR370" s="196" t="s">
        <v>1404</v>
      </c>
      <c r="NS370" s="145"/>
      <c r="NT370" s="145"/>
      <c r="NU370" s="145"/>
      <c r="NV370" s="186" t="s">
        <v>908</v>
      </c>
      <c r="NW370" s="198" t="s">
        <v>908</v>
      </c>
      <c r="NX370" s="165" t="s">
        <v>908</v>
      </c>
      <c r="NY370" s="179" t="s">
        <v>908</v>
      </c>
      <c r="NZ370" s="165" t="s">
        <v>908</v>
      </c>
      <c r="OA370" s="166"/>
      <c r="OB370" s="166"/>
      <c r="OC370" s="166"/>
      <c r="OD370" s="141"/>
      <c r="OE370" s="140"/>
      <c r="OF370" s="141"/>
      <c r="OG370" s="140"/>
      <c r="OH370" s="114"/>
      <c r="OI370" s="115"/>
      <c r="OJ370" s="115"/>
      <c r="OK370" s="115"/>
      <c r="OL370" s="115"/>
      <c r="OM370" s="115"/>
      <c r="ON370" s="115"/>
      <c r="OO370" s="115"/>
      <c r="OP370" s="115"/>
      <c r="OQ370" s="121"/>
      <c r="OR370" s="114"/>
      <c r="OS370" s="115"/>
      <c r="OT370" s="115"/>
      <c r="OU370" s="115"/>
      <c r="OV370" s="115"/>
      <c r="OW370" s="115"/>
      <c r="OX370" s="115"/>
      <c r="OY370" s="116"/>
      <c r="OZ370" s="115"/>
      <c r="PA370" s="117"/>
      <c r="PB370" s="118"/>
      <c r="PC370" s="115"/>
      <c r="PD370" s="115"/>
      <c r="PE370" s="115"/>
      <c r="PF370" s="115"/>
      <c r="PG370" s="119"/>
      <c r="PH370" s="118"/>
      <c r="PI370" s="115"/>
      <c r="PJ370" s="115"/>
      <c r="PK370" s="115"/>
      <c r="PL370" s="115"/>
      <c r="PM370" s="119"/>
      <c r="PN370" s="118"/>
      <c r="PO370" s="115"/>
      <c r="PP370" s="115"/>
      <c r="PQ370" s="115"/>
      <c r="PR370" s="115"/>
      <c r="PS370" s="119"/>
      <c r="PT370" s="120"/>
      <c r="PU370" s="115"/>
      <c r="PV370" s="115"/>
      <c r="PW370" s="115"/>
      <c r="PX370" s="115"/>
      <c r="PY370" s="115"/>
      <c r="PZ370" s="115"/>
      <c r="QA370" s="116"/>
      <c r="QB370" s="115"/>
      <c r="QC370" s="121"/>
      <c r="QD370" s="120"/>
      <c r="QE370" s="115"/>
      <c r="QF370" s="115"/>
      <c r="QG370" s="115"/>
      <c r="QH370" s="115"/>
      <c r="QI370" s="115"/>
      <c r="QJ370" s="115"/>
      <c r="QK370" s="116"/>
      <c r="QL370" s="115"/>
      <c r="QM370" s="121"/>
      <c r="QN370" s="114"/>
      <c r="QO370" s="115"/>
      <c r="QP370" s="115"/>
      <c r="QQ370" s="115"/>
      <c r="QR370" s="115"/>
      <c r="QS370" s="115"/>
      <c r="QT370" s="114"/>
      <c r="QU370" s="115"/>
      <c r="QV370" s="115"/>
      <c r="QW370" s="115"/>
      <c r="QX370" s="115"/>
      <c r="QY370" s="115"/>
      <c r="QZ370" s="114"/>
      <c r="RA370" s="115"/>
      <c r="RB370" s="115"/>
      <c r="RC370" s="115"/>
      <c r="RD370" s="115"/>
      <c r="RE370" s="115"/>
      <c r="RF370" s="122"/>
      <c r="RG370" s="115"/>
      <c r="RH370" s="115"/>
      <c r="RI370" s="115"/>
      <c r="RJ370" s="115"/>
      <c r="RK370" s="115"/>
      <c r="RL370" s="115"/>
      <c r="RM370" s="115"/>
      <c r="RN370" s="115"/>
      <c r="RO370" s="115"/>
      <c r="RP370" s="119"/>
      <c r="RQ370" s="118"/>
      <c r="RR370" s="115"/>
      <c r="RS370" s="119"/>
      <c r="RT370" s="118"/>
      <c r="RU370" s="119"/>
      <c r="RV370" s="118"/>
      <c r="RW370" s="115"/>
      <c r="RX370" s="119"/>
      <c r="RY370" s="118"/>
      <c r="RZ370" s="115"/>
      <c r="SA370" s="117"/>
      <c r="SB370" s="118"/>
      <c r="SC370" s="115"/>
      <c r="SD370" s="115"/>
      <c r="SE370" s="115"/>
      <c r="SF370" s="115"/>
      <c r="SG370" s="115"/>
      <c r="SH370" s="115"/>
      <c r="SI370" s="115"/>
      <c r="SJ370" s="115"/>
      <c r="SK370" s="115"/>
      <c r="SL370" s="115"/>
      <c r="SM370" s="121"/>
      <c r="SN370" s="115"/>
      <c r="SO370" s="115"/>
      <c r="SP370" s="115"/>
      <c r="SQ370" s="115"/>
      <c r="SR370" s="115"/>
      <c r="SS370" s="121"/>
      <c r="ST370" s="118"/>
      <c r="SU370" s="115"/>
      <c r="SV370" s="115"/>
      <c r="SW370" s="115"/>
      <c r="SX370" s="115"/>
      <c r="SY370" s="115"/>
      <c r="SZ370" s="115"/>
      <c r="TA370" s="115"/>
      <c r="TB370" s="115"/>
      <c r="TC370" s="115"/>
      <c r="TD370" s="115"/>
      <c r="TE370" s="117"/>
      <c r="TF370" s="118"/>
      <c r="TG370" s="115"/>
      <c r="TH370" s="115"/>
      <c r="TI370" s="115"/>
      <c r="TJ370" s="115"/>
      <c r="TK370" s="115"/>
      <c r="TL370" s="117"/>
      <c r="TM370" s="118"/>
      <c r="TN370" s="115"/>
      <c r="TO370" s="115"/>
      <c r="TP370" s="115"/>
      <c r="TQ370" s="115"/>
      <c r="TR370" s="115"/>
      <c r="TS370" s="119"/>
      <c r="TT370" s="120"/>
      <c r="TU370" s="115"/>
      <c r="TV370" s="115"/>
      <c r="TW370" s="115"/>
      <c r="TX370" s="115"/>
      <c r="TY370" s="115"/>
      <c r="TZ370" s="121"/>
      <c r="UA370" s="167"/>
      <c r="UB370" s="7" t="s">
        <v>1</v>
      </c>
    </row>
    <row r="371" spans="1:548" x14ac:dyDescent="0.15">
      <c r="A371" s="183">
        <v>363</v>
      </c>
      <c r="B371" s="184" t="s">
        <v>1404</v>
      </c>
      <c r="C371" s="143"/>
      <c r="D371" s="143"/>
      <c r="E371" s="161" t="s">
        <v>518</v>
      </c>
      <c r="F371" s="65">
        <v>128</v>
      </c>
      <c r="G371" s="65" t="s">
        <v>558</v>
      </c>
      <c r="H371" s="144"/>
      <c r="I371" s="66" t="s">
        <v>521</v>
      </c>
      <c r="J371" s="67" t="s">
        <v>521</v>
      </c>
      <c r="K371" s="67" t="s">
        <v>521</v>
      </c>
      <c r="L371" s="67" t="s">
        <v>521</v>
      </c>
      <c r="M371" s="67" t="s">
        <v>521</v>
      </c>
      <c r="N371" s="67" t="s">
        <v>521</v>
      </c>
      <c r="O371" s="67" t="s">
        <v>521</v>
      </c>
      <c r="P371" s="67" t="s">
        <v>521</v>
      </c>
      <c r="Q371" s="67" t="s">
        <v>521</v>
      </c>
      <c r="R371" s="68" t="s">
        <v>521</v>
      </c>
      <c r="S371" s="69" t="s">
        <v>521</v>
      </c>
      <c r="T371" s="67" t="s">
        <v>521</v>
      </c>
      <c r="U371" s="67" t="s">
        <v>521</v>
      </c>
      <c r="V371" s="67" t="s">
        <v>521</v>
      </c>
      <c r="W371" s="67" t="s">
        <v>521</v>
      </c>
      <c r="X371" s="67" t="s">
        <v>521</v>
      </c>
      <c r="Y371" s="67" t="s">
        <v>521</v>
      </c>
      <c r="Z371" s="67" t="s">
        <v>521</v>
      </c>
      <c r="AA371" s="67" t="s">
        <v>521</v>
      </c>
      <c r="AB371" s="68" t="s">
        <v>521</v>
      </c>
      <c r="AC371" s="69" t="s">
        <v>521</v>
      </c>
      <c r="AD371" s="67" t="s">
        <v>521</v>
      </c>
      <c r="AE371" s="67" t="s">
        <v>521</v>
      </c>
      <c r="AF371" s="67" t="s">
        <v>521</v>
      </c>
      <c r="AG371" s="67" t="s">
        <v>521</v>
      </c>
      <c r="AH371" s="67" t="s">
        <v>521</v>
      </c>
      <c r="AI371" s="67" t="s">
        <v>521</v>
      </c>
      <c r="AJ371" s="67" t="s">
        <v>521</v>
      </c>
      <c r="AK371" s="67" t="s">
        <v>521</v>
      </c>
      <c r="AL371" s="68" t="s">
        <v>521</v>
      </c>
      <c r="AM371" s="69" t="s">
        <v>521</v>
      </c>
      <c r="AN371" s="67" t="s">
        <v>521</v>
      </c>
      <c r="AO371" s="67" t="s">
        <v>521</v>
      </c>
      <c r="AP371" s="67" t="s">
        <v>521</v>
      </c>
      <c r="AQ371" s="67" t="s">
        <v>521</v>
      </c>
      <c r="AR371" s="67" t="s">
        <v>521</v>
      </c>
      <c r="AS371" s="67" t="s">
        <v>521</v>
      </c>
      <c r="AT371" s="67" t="s">
        <v>521</v>
      </c>
      <c r="AU371" s="67" t="s">
        <v>521</v>
      </c>
      <c r="AV371" s="68" t="s">
        <v>521</v>
      </c>
      <c r="AW371" s="69" t="s">
        <v>521</v>
      </c>
      <c r="AX371" s="67" t="s">
        <v>521</v>
      </c>
      <c r="AY371" s="67" t="s">
        <v>521</v>
      </c>
      <c r="AZ371" s="67" t="s">
        <v>521</v>
      </c>
      <c r="BA371" s="67" t="s">
        <v>521</v>
      </c>
      <c r="BB371" s="67" t="s">
        <v>521</v>
      </c>
      <c r="BC371" s="67" t="s">
        <v>521</v>
      </c>
      <c r="BD371" s="67" t="s">
        <v>521</v>
      </c>
      <c r="BE371" s="67" t="s">
        <v>521</v>
      </c>
      <c r="BF371" s="68" t="s">
        <v>521</v>
      </c>
      <c r="BG371" s="69" t="s">
        <v>521</v>
      </c>
      <c r="BH371" s="67" t="s">
        <v>521</v>
      </c>
      <c r="BI371" s="67" t="s">
        <v>521</v>
      </c>
      <c r="BJ371" s="67" t="s">
        <v>521</v>
      </c>
      <c r="BK371" s="67" t="s">
        <v>521</v>
      </c>
      <c r="BL371" s="67" t="s">
        <v>521</v>
      </c>
      <c r="BM371" s="67" t="s">
        <v>521</v>
      </c>
      <c r="BN371" s="67" t="s">
        <v>521</v>
      </c>
      <c r="BO371" s="67" t="s">
        <v>521</v>
      </c>
      <c r="BP371" s="68" t="s">
        <v>521</v>
      </c>
      <c r="BQ371" s="70" t="s">
        <v>521</v>
      </c>
      <c r="BR371" s="67" t="s">
        <v>521</v>
      </c>
      <c r="BS371" s="67" t="s">
        <v>521</v>
      </c>
      <c r="BT371" s="67" t="s">
        <v>521</v>
      </c>
      <c r="BU371" s="67" t="s">
        <v>521</v>
      </c>
      <c r="BV371" s="67" t="s">
        <v>521</v>
      </c>
      <c r="BW371" s="67" t="s">
        <v>521</v>
      </c>
      <c r="BX371" s="67" t="s">
        <v>521</v>
      </c>
      <c r="BY371" s="67" t="s">
        <v>521</v>
      </c>
      <c r="BZ371" s="68" t="s">
        <v>521</v>
      </c>
      <c r="CA371" s="69" t="s">
        <v>521</v>
      </c>
      <c r="CB371" s="67" t="s">
        <v>521</v>
      </c>
      <c r="CC371" s="67" t="s">
        <v>521</v>
      </c>
      <c r="CD371" s="67" t="s">
        <v>521</v>
      </c>
      <c r="CE371" s="67" t="s">
        <v>521</v>
      </c>
      <c r="CF371" s="67" t="s">
        <v>521</v>
      </c>
      <c r="CG371" s="67" t="s">
        <v>521</v>
      </c>
      <c r="CH371" s="67" t="s">
        <v>521</v>
      </c>
      <c r="CI371" s="67" t="s">
        <v>521</v>
      </c>
      <c r="CJ371" s="68" t="s">
        <v>521</v>
      </c>
      <c r="CK371" s="69" t="s">
        <v>521</v>
      </c>
      <c r="CL371" s="67" t="s">
        <v>521</v>
      </c>
      <c r="CM371" s="67" t="s">
        <v>521</v>
      </c>
      <c r="CN371" s="67" t="s">
        <v>521</v>
      </c>
      <c r="CO371" s="67" t="s">
        <v>521</v>
      </c>
      <c r="CP371" s="67" t="s">
        <v>521</v>
      </c>
      <c r="CQ371" s="67" t="s">
        <v>521</v>
      </c>
      <c r="CR371" s="67" t="s">
        <v>521</v>
      </c>
      <c r="CS371" s="67" t="s">
        <v>521</v>
      </c>
      <c r="CT371" s="68" t="s">
        <v>521</v>
      </c>
      <c r="CU371" s="69" t="s">
        <v>521</v>
      </c>
      <c r="CV371" s="67" t="s">
        <v>521</v>
      </c>
      <c r="CW371" s="67" t="s">
        <v>521</v>
      </c>
      <c r="CX371" s="67" t="s">
        <v>521</v>
      </c>
      <c r="CY371" s="67" t="s">
        <v>521</v>
      </c>
      <c r="CZ371" s="67" t="s">
        <v>521</v>
      </c>
      <c r="DA371" s="67" t="s">
        <v>521</v>
      </c>
      <c r="DB371" s="67" t="s">
        <v>521</v>
      </c>
      <c r="DC371" s="67" t="s">
        <v>521</v>
      </c>
      <c r="DD371" s="68" t="s">
        <v>521</v>
      </c>
      <c r="DE371" s="69" t="s">
        <v>521</v>
      </c>
      <c r="DF371" s="71" t="s">
        <v>521</v>
      </c>
      <c r="DG371" s="67" t="s">
        <v>521</v>
      </c>
      <c r="DH371" s="67" t="s">
        <v>521</v>
      </c>
      <c r="DI371" s="67" t="s">
        <v>521</v>
      </c>
      <c r="DJ371" s="67" t="s">
        <v>521</v>
      </c>
      <c r="DK371" s="67" t="s">
        <v>521</v>
      </c>
      <c r="DL371" s="67" t="s">
        <v>521</v>
      </c>
      <c r="DM371" s="67" t="s">
        <v>521</v>
      </c>
      <c r="DN371" s="68" t="s">
        <v>521</v>
      </c>
      <c r="DO371" s="70" t="s">
        <v>521</v>
      </c>
      <c r="DP371" s="71" t="s">
        <v>521</v>
      </c>
      <c r="DQ371" s="67" t="s">
        <v>521</v>
      </c>
      <c r="DR371" s="67" t="s">
        <v>521</v>
      </c>
      <c r="DS371" s="67" t="s">
        <v>521</v>
      </c>
      <c r="DT371" s="67" t="s">
        <v>521</v>
      </c>
      <c r="DU371" s="67" t="s">
        <v>520</v>
      </c>
      <c r="DV371" s="67" t="s">
        <v>520</v>
      </c>
      <c r="DW371" s="67" t="s">
        <v>520</v>
      </c>
      <c r="DX371" s="72" t="s">
        <v>520</v>
      </c>
      <c r="DY371" s="73" t="s">
        <v>522</v>
      </c>
      <c r="DZ371" s="74">
        <v>2</v>
      </c>
      <c r="EA371" s="74">
        <v>3</v>
      </c>
      <c r="EB371" s="74">
        <v>3</v>
      </c>
      <c r="EC371" s="75">
        <v>4</v>
      </c>
      <c r="ED371" s="76" t="s">
        <v>522</v>
      </c>
      <c r="EE371" s="74">
        <f>DZ371</f>
        <v>2</v>
      </c>
      <c r="EF371" s="74">
        <f>DZ371*EA371</f>
        <v>6</v>
      </c>
      <c r="EG371" s="74">
        <f>DZ371*EA371*EB371</f>
        <v>18</v>
      </c>
      <c r="EH371" s="77">
        <f>DZ371*EA371*EB371*EC371</f>
        <v>72</v>
      </c>
      <c r="EI371" s="146">
        <v>300</v>
      </c>
      <c r="EJ371" s="147">
        <v>450</v>
      </c>
      <c r="EK371" s="147">
        <v>900</v>
      </c>
      <c r="EL371" s="147">
        <v>1500</v>
      </c>
      <c r="EM371" s="158">
        <v>4500</v>
      </c>
      <c r="EN371" s="78">
        <v>1</v>
      </c>
      <c r="EO371" s="79">
        <f>(EJ371/EE371)/EI371</f>
        <v>0.75</v>
      </c>
      <c r="EP371" s="79">
        <f>(EK371/EF371)/EI371</f>
        <v>0.5</v>
      </c>
      <c r="EQ371" s="79">
        <f>(EL371/EG371)/EI371</f>
        <v>0.27777777777777773</v>
      </c>
      <c r="ER371" s="80">
        <f>(EM371/EH371)/EI371</f>
        <v>0.20833333333333334</v>
      </c>
      <c r="ES371" s="128" t="s">
        <v>564</v>
      </c>
      <c r="ET371" s="82" t="s">
        <v>2194</v>
      </c>
      <c r="EU371" s="83">
        <v>4</v>
      </c>
      <c r="EV371" s="146">
        <v>81</v>
      </c>
      <c r="EW371" s="147">
        <v>60</v>
      </c>
      <c r="EX371" s="147">
        <v>103</v>
      </c>
      <c r="EY371" s="147">
        <v>40</v>
      </c>
      <c r="EZ371" s="147">
        <v>18</v>
      </c>
      <c r="FA371" s="147">
        <v>17</v>
      </c>
      <c r="FB371" s="147">
        <v>121</v>
      </c>
      <c r="FC371" s="147">
        <v>121</v>
      </c>
      <c r="FD371" s="147">
        <f>EX371+EZ371</f>
        <v>121</v>
      </c>
      <c r="FE371" s="170">
        <f>EX371+FC371</f>
        <v>224</v>
      </c>
      <c r="FF371" s="73">
        <f>RANK(EV371,$EV$9:$EV$497,0)</f>
        <v>156</v>
      </c>
      <c r="FG371" s="74">
        <f>RANK(EW371,$EW$9:$EW$497,0)</f>
        <v>115</v>
      </c>
      <c r="FH371" s="74">
        <f>RANK(EX371,$EX$9:$EX$497,0)</f>
        <v>8</v>
      </c>
      <c r="FI371" s="74">
        <f>RANK(EY371,$EY$9:$EY$497,0)</f>
        <v>178</v>
      </c>
      <c r="FJ371" s="74">
        <f>RANK(EZ371,$EZ$9:$EZ$497,0)</f>
        <v>219</v>
      </c>
      <c r="FK371" s="74">
        <f>RANK(FA371,$FA$9:$FA$497,0)</f>
        <v>217</v>
      </c>
      <c r="FL371" s="74">
        <f>RANK(FB371,$FB$9:$FB$497,0)</f>
        <v>5</v>
      </c>
      <c r="FM371" s="74">
        <f>RANK(FC371,$FC$9:$FC$497,0)</f>
        <v>5</v>
      </c>
      <c r="FN371" s="74">
        <f>RANK(FD371,$FD$9:$FD$497,0)</f>
        <v>15</v>
      </c>
      <c r="FO371" s="84">
        <f>RANK(FE371,$FE$9:$FE$497,0)</f>
        <v>4</v>
      </c>
      <c r="FP371" s="73">
        <f>COUNTIFS($EV$9:$EV$497,"&gt;"&amp;EV371,$ES$9:$ES$497,ES371)+1</f>
        <v>35</v>
      </c>
      <c r="FQ371" s="74">
        <f>COUNTIFS($EW$9:$EW$497,"&gt;"&amp;EW371,$ES$9:$ES$497,ES371)+1</f>
        <v>22</v>
      </c>
      <c r="FR371" s="74">
        <f>COUNTIFS($EX$9:$EX$497,"&gt;"&amp;EX371,$ES$9:$ES$497,ES371)+1</f>
        <v>1</v>
      </c>
      <c r="FS371" s="74">
        <f>COUNTIFS($EY$9:$EY$497,"&gt;"&amp;EY371,$ES$9:$ES$497,ES371)+1</f>
        <v>42</v>
      </c>
      <c r="FT371" s="74">
        <f>COUNTIFS($EZ$9:$EZ$497,"&gt;"&amp;EZ371,$ES$9:$ES$497,ES371)+1</f>
        <v>58</v>
      </c>
      <c r="FU371" s="74">
        <f>COUNTIFS($FA$9:$FA$497,"&gt;"&amp;FA371,$ES$9:$ES$497,ES371)+1</f>
        <v>62</v>
      </c>
      <c r="FV371" s="74">
        <f>COUNTIFS($FB$9:$FB$497,"&gt;"&amp;FB371,$ES$9:$ES$497,ES371)+1</f>
        <v>4</v>
      </c>
      <c r="FW371" s="74">
        <f>COUNTIFS($FC$9:$FC$497,"&gt;"&amp;FC371,$ES$9:$ES$497,ES371)+1</f>
        <v>5</v>
      </c>
      <c r="FX371" s="74">
        <f>COUNTIFS($FD$9:$FD$497,"&gt;"&amp;FD371,$ES$9:$ES$497,ES371)+1</f>
        <v>4</v>
      </c>
      <c r="FY371" s="84">
        <f>COUNTIFS($FE$9:$FE$497,"&gt;"&amp;FE371,$ES$9:$ES$497,ES371)+1</f>
        <v>4</v>
      </c>
      <c r="FZ371" s="85">
        <f t="shared" ref="FZ371:GI372" si="899">ROUND(EV371/$F371,2)</f>
        <v>0.63</v>
      </c>
      <c r="GA371" s="86">
        <f t="shared" si="899"/>
        <v>0.47</v>
      </c>
      <c r="GB371" s="86">
        <f t="shared" si="899"/>
        <v>0.8</v>
      </c>
      <c r="GC371" s="86">
        <f t="shared" si="899"/>
        <v>0.31</v>
      </c>
      <c r="GD371" s="86">
        <f t="shared" si="899"/>
        <v>0.14000000000000001</v>
      </c>
      <c r="GE371" s="86">
        <f t="shared" si="899"/>
        <v>0.13</v>
      </c>
      <c r="GF371" s="86">
        <f t="shared" si="899"/>
        <v>0.95</v>
      </c>
      <c r="GG371" s="86">
        <f t="shared" si="899"/>
        <v>0.95</v>
      </c>
      <c r="GH371" s="86">
        <f t="shared" si="899"/>
        <v>0.95</v>
      </c>
      <c r="GI371" s="87">
        <f t="shared" si="899"/>
        <v>1.75</v>
      </c>
      <c r="GJ371" s="85">
        <f>ROUND(((FZ371-AVERAGE(FZ$9:FZ$497))/STDEVP(FZ$9:FZ$497)*10+50),2)</f>
        <v>36.9</v>
      </c>
      <c r="GK371" s="86">
        <f>ROUND(((GA371-AVERAGE(GA$9:GA$497))/STDEVP(GA$9:GA$497)*10+50),2)</f>
        <v>43.41</v>
      </c>
      <c r="GL371" s="86">
        <f>ROUND(((GB371-AVERAGE(GB$9:GB$497))/STDEVP(GB$9:GB$497)*10+50),2)</f>
        <v>58.16</v>
      </c>
      <c r="GM371" s="86">
        <f>ROUND(((GC371-AVERAGE(GC$9:GC$497))/STDEVP(GC$9:GC$497)*10+50),2)</f>
        <v>39.17</v>
      </c>
      <c r="GN371" s="86">
        <f>ROUND(((GD371-AVERAGE(GD$9:GD$497))/STDEVP(GD$9:GD$497)*10+50),2)</f>
        <v>41.36</v>
      </c>
      <c r="GO371" s="86">
        <f>ROUND(((GE371-AVERAGE(GE$9:GE$497))/STDEVP(GE$9:GE$497)*10+50),2)</f>
        <v>42.07</v>
      </c>
      <c r="GP371" s="86">
        <f>ROUND(((GF371-AVERAGE(GF$9:GF$497))/STDEVP(GF$9:GF$497)*10+50),2)</f>
        <v>59.92</v>
      </c>
      <c r="GQ371" s="86">
        <f>ROUND(((GG371-AVERAGE(GG$9:GG$497))/STDEVP(GG$9:GG$497)*10+50),2)</f>
        <v>59.98</v>
      </c>
      <c r="GR371" s="86">
        <f>ROUND(((GH371-AVERAGE(GH$9:GH$497))/STDEVP(GH$9:GH$497)*10+50),2)</f>
        <v>49.1</v>
      </c>
      <c r="GS371" s="87">
        <f>ROUND(((GI371-AVERAGE(GI$9:GI$497))/STDEVP(GI$9:GI$497)*10+50),2)</f>
        <v>61.26</v>
      </c>
      <c r="GT371" s="73">
        <f>RANK(GJ371,$GJ$9:$GJ$497,0)</f>
        <v>393</v>
      </c>
      <c r="GU371" s="74">
        <f>RANK(GK371,$GK$9:$GK$497,0)</f>
        <v>294</v>
      </c>
      <c r="GV371" s="74">
        <f>RANK(GL371,$GL$9:$GL$497,0)</f>
        <v>91</v>
      </c>
      <c r="GW371" s="74">
        <f>RANK(GM371,$GM$9:$GM$497,0)</f>
        <v>381</v>
      </c>
      <c r="GX371" s="74">
        <f>RANK(GN371,$GN$9:$GN$497,0)</f>
        <v>381</v>
      </c>
      <c r="GY371" s="74">
        <f>RANK(GO371,$GO$9:$GO$497,0)</f>
        <v>390</v>
      </c>
      <c r="GZ371" s="74">
        <f>RANK(GP371,$GP$9:$GP$497,0)</f>
        <v>73</v>
      </c>
      <c r="HA371" s="74">
        <f>RANK(GQ371,$GQ$9:$GQ$497,0)</f>
        <v>69</v>
      </c>
      <c r="HB371" s="74">
        <f>RANK(GR371,$GR$9:$GR$497,0)</f>
        <v>204</v>
      </c>
      <c r="HC371" s="84">
        <f>RANK(GS371,$GS$9:$GS$497,0)</f>
        <v>58</v>
      </c>
      <c r="HD371" s="85">
        <f>ROUND(AVERAGEIF($ES$9:$ES$497,$ES371,$FZ$9:$FZ$497),2)</f>
        <v>0.92</v>
      </c>
      <c r="HE371" s="86">
        <f>ROUND(AVERAGEIF($ES$9:$ES$497,$ES371,$GA$9:$GA$497),2)</f>
        <v>0.65</v>
      </c>
      <c r="HF371" s="86">
        <f>ROUND(AVERAGEIF($ES$9:$ES$497,$ES371,$GB$9:$GB$497),2)</f>
        <v>0.69</v>
      </c>
      <c r="HG371" s="86">
        <f>ROUND(AVERAGEIF($ES$9:$ES$497,$ES371,$GC$9:$GC$497),2)</f>
        <v>0.54</v>
      </c>
      <c r="HH371" s="86">
        <f>ROUND(AVERAGEIF($ES$9:$ES$497,$ES371,$GD$9:$GD$497),2)</f>
        <v>0.32</v>
      </c>
      <c r="HI371" s="86">
        <f>ROUND(AVERAGEIF($ES$9:$ES$497,$ES371,$GE$9:$GE$497),2)</f>
        <v>0.33</v>
      </c>
      <c r="HJ371" s="86">
        <f>ROUND(AVERAGEIF($ES$9:$ES$497,$ES371,$GF$9:$GF$497),2)</f>
        <v>0.98</v>
      </c>
      <c r="HK371" s="86">
        <f>ROUND(AVERAGEIF($ES$9:$ES$497,$ES371,$GG$9:$GG$497),2)</f>
        <v>0.86</v>
      </c>
      <c r="HL371" s="86">
        <f>ROUND(AVERAGEIF($ES$9:$ES$497,$ES371,$GH$9:$GH$497),2)</f>
        <v>1.01</v>
      </c>
      <c r="HM371" s="87">
        <f>ROUND(AVERAGEIF($ES$9:$ES$497,$ES371,$GI$9:$GI$497),2)</f>
        <v>1.55</v>
      </c>
      <c r="HN371" s="88">
        <f t="shared" ref="HN371:HW372" si="900">FZ371-HD371</f>
        <v>-0.29000000000000004</v>
      </c>
      <c r="HO371" s="89">
        <f t="shared" si="900"/>
        <v>-0.18000000000000005</v>
      </c>
      <c r="HP371" s="89">
        <f t="shared" si="900"/>
        <v>0.1100000000000001</v>
      </c>
      <c r="HQ371" s="89">
        <f t="shared" si="900"/>
        <v>-0.23000000000000004</v>
      </c>
      <c r="HR371" s="89">
        <f t="shared" si="900"/>
        <v>-0.18</v>
      </c>
      <c r="HS371" s="89">
        <f t="shared" si="900"/>
        <v>-0.2</v>
      </c>
      <c r="HT371" s="89">
        <f t="shared" si="900"/>
        <v>-3.0000000000000027E-2</v>
      </c>
      <c r="HU371" s="89">
        <f t="shared" si="900"/>
        <v>8.9999999999999969E-2</v>
      </c>
      <c r="HV371" s="89">
        <f t="shared" si="900"/>
        <v>-6.0000000000000053E-2</v>
      </c>
      <c r="HW371" s="90">
        <f t="shared" si="900"/>
        <v>0.19999999999999996</v>
      </c>
      <c r="HX371" s="73">
        <f>COUNTIFS($FZ$9:$FZ$497,"&gt;"&amp;FZ371,$ES$9:$ES$497,$ES371)+1</f>
        <v>88</v>
      </c>
      <c r="HY371" s="74">
        <f>COUNTIFS($GA$9:$GA$497,"&gt;"&amp;GA371,$ES$9:$ES$497,$ES371)+1</f>
        <v>81</v>
      </c>
      <c r="HZ371" s="74">
        <f>COUNTIFS($GB$9:$GB$497,"&gt;"&amp;GB371,$ES$9:$ES$497,$ES371)+1</f>
        <v>30</v>
      </c>
      <c r="IA371" s="74">
        <f>COUNTIFS($GC$9:$GC$497,"&gt;"&amp;GC371,$ES$9:$ES$497,$ES371)+1</f>
        <v>89</v>
      </c>
      <c r="IB371" s="74">
        <f>COUNTIFS($GD$9:$GD$497,"&gt;"&amp;GD371,$ES$9:$ES$497,$ES371)+1</f>
        <v>96</v>
      </c>
      <c r="IC371" s="74">
        <f>COUNTIFS($GE$9:$GE$497,"&gt;"&amp;GE371,$ES$9:$ES$497,$ES371)+1</f>
        <v>95</v>
      </c>
      <c r="ID371" s="74">
        <f>COUNTIFS($GF$9:$GF$497,"&gt;"&amp;GF371,$ES$9:$ES$497,$ES371)+1</f>
        <v>49</v>
      </c>
      <c r="IE371" s="74">
        <f>COUNTIFS($GG$9:$GG$497,"&gt;"&amp;GG371,$ES$9:$ES$497,$ES371)+1</f>
        <v>34</v>
      </c>
      <c r="IF371" s="74">
        <f>COUNTIFS($GH$9:$GH$497,"&gt;"&amp;GH371,$ES$9:$ES$497,$ES371)+1</f>
        <v>48</v>
      </c>
      <c r="IG371" s="84">
        <f>COUNTIFS($GI$9:$GI$497,"&gt;"&amp;GI371,$ES$9:$ES$497,$ES371)+1</f>
        <v>31</v>
      </c>
      <c r="IH371" s="148">
        <v>7.0000000000000007E-2</v>
      </c>
      <c r="II371" s="149"/>
      <c r="IJ371" s="149"/>
      <c r="IK371" s="149"/>
      <c r="IL371" s="149"/>
      <c r="IM371" s="150"/>
      <c r="IN371" s="151"/>
      <c r="IO371" s="152"/>
      <c r="IP371" s="153"/>
      <c r="IQ371" s="149"/>
      <c r="IR371" s="149"/>
      <c r="IS371" s="149"/>
      <c r="IT371" s="149"/>
      <c r="IU371" s="149"/>
      <c r="IV371" s="149"/>
      <c r="IW371" s="154"/>
      <c r="IX371" s="151"/>
      <c r="IY371" s="149"/>
      <c r="IZ371" s="149"/>
      <c r="JA371" s="149"/>
      <c r="JB371" s="149"/>
      <c r="JC371" s="149"/>
      <c r="JD371" s="149"/>
      <c r="JE371" s="155"/>
      <c r="JF371" s="153"/>
      <c r="JG371" s="149"/>
      <c r="JH371" s="149"/>
      <c r="JI371" s="149"/>
      <c r="JJ371" s="149"/>
      <c r="JK371" s="149"/>
      <c r="JL371" s="149"/>
      <c r="JM371" s="154"/>
      <c r="JN371" s="151"/>
      <c r="JO371" s="149"/>
      <c r="JP371" s="149"/>
      <c r="JQ371" s="149"/>
      <c r="JR371" s="149"/>
      <c r="JS371" s="149"/>
      <c r="JT371" s="149"/>
      <c r="JU371" s="149"/>
      <c r="JV371" s="149"/>
      <c r="JW371" s="149"/>
      <c r="JX371" s="149"/>
      <c r="JY371" s="149"/>
      <c r="JZ371" s="155"/>
      <c r="KA371" s="151"/>
      <c r="KB371" s="149"/>
      <c r="KC371" s="149"/>
      <c r="KD371" s="149"/>
      <c r="KE371" s="155"/>
      <c r="KF371" s="153"/>
      <c r="KG371" s="149"/>
      <c r="KH371" s="149"/>
      <c r="KI371" s="149"/>
      <c r="KJ371" s="149"/>
      <c r="KK371" s="156"/>
      <c r="KL371" s="149"/>
      <c r="KM371" s="149"/>
      <c r="KN371" s="149"/>
      <c r="KO371" s="149"/>
      <c r="KP371" s="149"/>
      <c r="KQ371" s="149"/>
      <c r="KR371" s="149"/>
      <c r="KS371" s="154"/>
      <c r="KT371" s="154"/>
      <c r="KU371" s="154"/>
      <c r="KV371" s="154"/>
      <c r="KW371" s="151"/>
      <c r="KX371" s="149"/>
      <c r="KY371" s="149"/>
      <c r="KZ371" s="149"/>
      <c r="LA371" s="149"/>
      <c r="LB371" s="149"/>
      <c r="LC371" s="154"/>
      <c r="LD371" s="151"/>
      <c r="LE371" s="152"/>
      <c r="LF371" s="157"/>
      <c r="LG371" s="158"/>
      <c r="LH371" s="151"/>
      <c r="LI371" s="149"/>
      <c r="LJ371" s="147"/>
      <c r="LK371" s="147"/>
      <c r="LL371" s="147"/>
      <c r="LM371" s="159"/>
      <c r="LN371" s="153"/>
      <c r="LO371" s="149"/>
      <c r="LP371" s="149"/>
      <c r="LQ371" s="149"/>
      <c r="LR371" s="154"/>
      <c r="LS371" s="151"/>
      <c r="LT371" s="149"/>
      <c r="LU371" s="149"/>
      <c r="LV371" s="149"/>
      <c r="LW371" s="149"/>
      <c r="LX371" s="149"/>
      <c r="LY371" s="149"/>
      <c r="LZ371" s="149"/>
      <c r="MA371" s="155"/>
      <c r="MB371" s="153"/>
      <c r="MC371" s="149"/>
      <c r="MD371" s="149"/>
      <c r="ME371" s="149"/>
      <c r="MF371" s="149"/>
      <c r="MG371" s="149"/>
      <c r="MH371" s="149"/>
      <c r="MI371" s="149"/>
      <c r="MJ371" s="149"/>
      <c r="MK371" s="149"/>
      <c r="ML371" s="149"/>
      <c r="MM371" s="149"/>
      <c r="MN371" s="156"/>
      <c r="MO371" s="156"/>
      <c r="MP371" s="154"/>
      <c r="MQ371" s="151"/>
      <c r="MR371" s="149"/>
      <c r="MS371" s="149"/>
      <c r="MT371" s="149"/>
      <c r="MU371" s="149"/>
      <c r="MV371" s="156"/>
      <c r="MW371" s="149"/>
      <c r="MX371" s="149"/>
      <c r="MY371" s="149"/>
      <c r="MZ371" s="149"/>
      <c r="NA371" s="149"/>
      <c r="NB371" s="149"/>
      <c r="NC371" s="149"/>
      <c r="ND371" s="154"/>
      <c r="NE371" s="154"/>
      <c r="NF371" s="154"/>
      <c r="NG371" s="154">
        <v>0.05</v>
      </c>
      <c r="NH371" s="151"/>
      <c r="NI371" s="149"/>
      <c r="NJ371" s="149"/>
      <c r="NK371" s="149"/>
      <c r="NL371" s="149"/>
      <c r="NM371" s="149"/>
      <c r="NN371" s="94"/>
      <c r="NO371" s="151"/>
      <c r="NP371" s="160"/>
      <c r="NQ371" s="198" t="s">
        <v>1403</v>
      </c>
      <c r="NR371" s="196" t="s">
        <v>1405</v>
      </c>
      <c r="NS371" s="145"/>
      <c r="NT371" s="145"/>
      <c r="NU371" s="145" t="s">
        <v>2042</v>
      </c>
      <c r="NV371" s="171">
        <v>44658</v>
      </c>
      <c r="NW371" s="145" t="s">
        <v>2044</v>
      </c>
      <c r="NX371" s="165" t="s">
        <v>2037</v>
      </c>
      <c r="NY371" s="172" t="s">
        <v>2122</v>
      </c>
      <c r="NZ371" s="165" t="s">
        <v>2140</v>
      </c>
      <c r="OA371" s="166" t="s">
        <v>2123</v>
      </c>
      <c r="OB371" s="166" t="s">
        <v>2124</v>
      </c>
      <c r="OC371" s="166" t="s">
        <v>2125</v>
      </c>
      <c r="OD371" s="108">
        <f>EH371</f>
        <v>72</v>
      </c>
      <c r="OE371" s="109">
        <v>5</v>
      </c>
      <c r="OF371" s="110">
        <f>IF(ISERROR(ROUND(MAX(EI371/1,EJ371/EE371,EK371/EF371,EL371/EG371,EM371/EH371),0)),"0",ROUND(MAX(EI371/1,EJ371/EE371,EK371/EF371,EL371/EG371,EM371/EH371),0))</f>
        <v>300</v>
      </c>
      <c r="OG371" s="109">
        <v>3</v>
      </c>
      <c r="OH371" s="111">
        <f>ROUND(AVERAGEIF($ES$9:$ES$497,$ES371,EV$9:EV$497),0)</f>
        <v>67</v>
      </c>
      <c r="OI371" s="112">
        <f>ROUND(AVERAGEIF($ES$9:$ES$497,$ES371,EW$9:EW$497),0)</f>
        <v>45</v>
      </c>
      <c r="OJ371" s="112">
        <f>ROUND(AVERAGEIF($ES$9:$ES$497,$ES371,EX$9:EX$497),0)</f>
        <v>51</v>
      </c>
      <c r="OK371" s="112">
        <f>ROUND(AVERAGEIF($ES$9:$ES$497,$ES371,EY$9:EY$497),0)</f>
        <v>39</v>
      </c>
      <c r="OL371" s="112">
        <f>ROUND(AVERAGEIF($ES$9:$ES$497,$ES371,EZ$9:EZ$497),0)</f>
        <v>21</v>
      </c>
      <c r="OM371" s="112">
        <f>ROUND(AVERAGEIF($ES$9:$ES$497,$ES371,FA$9:FA$497),0)</f>
        <v>21</v>
      </c>
      <c r="ON371" s="112">
        <f>ROUND(AVERAGEIF($ES$9:$ES$497,$ES371,FB$9:FB$497),0)</f>
        <v>68</v>
      </c>
      <c r="OO371" s="112">
        <f>ROUND(AVERAGEIF($ES$9:$ES$497,$ES371,FC$9:FC$497),0)</f>
        <v>64</v>
      </c>
      <c r="OP371" s="112">
        <f>ROUND(AVERAGEIF($ES$9:$ES$497,$ES371,FD$9:FD$497),0)</f>
        <v>72</v>
      </c>
      <c r="OQ371" s="113">
        <f>ROUND(AVERAGEIF($ES$9:$ES$497,$ES371,FE$9:FE$497),0)</f>
        <v>115</v>
      </c>
      <c r="OR371" s="114">
        <f>ROUND(EV371/MAX(EV$9:EV$497)*100,0)</f>
        <v>46</v>
      </c>
      <c r="OS371" s="115">
        <f>ROUND(EW371/MAX(EW$9:EW$497)*100,0)</f>
        <v>47</v>
      </c>
      <c r="OT371" s="115">
        <f>ROUND(EX371/MAX(EX$9:EX$497)*100,0)</f>
        <v>86</v>
      </c>
      <c r="OU371" s="115">
        <f>ROUND(EY371/MAX(EY$9:EY$497)*100,0)</f>
        <v>27</v>
      </c>
      <c r="OV371" s="115">
        <f>ROUND(EZ371/MAX(EZ$9:EZ$497)*100,0)</f>
        <v>14</v>
      </c>
      <c r="OW371" s="115">
        <f>ROUND(FA371/MAX(FA$9:FA$497)*100,0)</f>
        <v>15</v>
      </c>
      <c r="OX371" s="115">
        <f>ROUND(FB371/MAX(FB$9:FB$497)*100,0)</f>
        <v>90</v>
      </c>
      <c r="OY371" s="116">
        <f>ROUND(FC371/MAX(FC$9:FC$497)*100,0)</f>
        <v>83</v>
      </c>
      <c r="OZ371" s="115">
        <f>ROUND(FD371/MAX(FD$9:FD$497)*100,0)</f>
        <v>82</v>
      </c>
      <c r="PA371" s="117">
        <f>ROUND(FE371/MAX(FE$9:FE$497)*100,0)</f>
        <v>91</v>
      </c>
      <c r="PB371" s="118">
        <f>OT371*3 + (OR371+OS371+OX371)*2 + (OU371+OY371)</f>
        <v>734</v>
      </c>
      <c r="PC371" s="115">
        <f>OV371*3 + (OR371+OS371+OX371)*2 + (OU371+OY371)</f>
        <v>518</v>
      </c>
      <c r="PD371" s="115">
        <f>(OT371+OV371)*3 + (OR371+OS371+OX371)*2 + (OU371+OY371)</f>
        <v>776</v>
      </c>
      <c r="PE371" s="115">
        <f>(OT371+OY371)*3 + (OR371+OS371+OX371)*2 + (OU371)</f>
        <v>900</v>
      </c>
      <c r="PF371" s="115">
        <f>(OR371+OU371)*3 + (OS371+OW371)*2 + OX371</f>
        <v>433</v>
      </c>
      <c r="PG371" s="119">
        <f>OW371*3 + (OR371+OS371+OU371)*2 + OX371</f>
        <v>375</v>
      </c>
      <c r="PH371" s="118">
        <f>ROUND(PB371/MAX(PB$9:PB$497)*100,0)</f>
        <v>87</v>
      </c>
      <c r="PI371" s="115">
        <f>ROUND(PC371/MAX(PC$9:PC$497)*100,0)</f>
        <v>62</v>
      </c>
      <c r="PJ371" s="115">
        <f>ROUND(PD371/MAX(PD$9:PD$497)*100,0)</f>
        <v>82</v>
      </c>
      <c r="PK371" s="115">
        <f>ROUND(PE371/MAX(PE$9:PE$497)*100,0)</f>
        <v>90</v>
      </c>
      <c r="PL371" s="115">
        <f>ROUND(PF371/MAX(PF$9:PF$497)*100,0)</f>
        <v>61</v>
      </c>
      <c r="PM371" s="119">
        <f>ROUND(PG371/MAX(PG$9:PG$497)*100,0)</f>
        <v>55</v>
      </c>
      <c r="PN371" s="118">
        <f>RANK(PH371,PH$9:PH$497,0)</f>
        <v>8</v>
      </c>
      <c r="PO371" s="115">
        <f>RANK(PI371,PI$9:PI$497,0)</f>
        <v>52</v>
      </c>
      <c r="PP371" s="115">
        <f>RANK(PJ371,PJ$9:PJ$497,0)</f>
        <v>15</v>
      </c>
      <c r="PQ371" s="115">
        <f>RANK(PK371,PK$9:PK$497,0)</f>
        <v>7</v>
      </c>
      <c r="PR371" s="115">
        <f>RANK(PL371,PL$9:PL$497,0)</f>
        <v>138</v>
      </c>
      <c r="PS371" s="119">
        <f>RANK(PM371,PM$9:PM$497,0)</f>
        <v>132</v>
      </c>
      <c r="PT371" s="120">
        <f>ROUND(FZ371/MAX(FZ$9:FZ$497)*100,0)</f>
        <v>34</v>
      </c>
      <c r="PU371" s="115">
        <f>ROUND(GA371/MAX(GA$9:GA$497)*100,0)</f>
        <v>26</v>
      </c>
      <c r="PV371" s="115">
        <f>ROUND(GB371/MAX(GB$9:GB$497)*100,0)</f>
        <v>58</v>
      </c>
      <c r="PW371" s="115">
        <f>ROUND(GC371/MAX(GC$9:GC$497)*100,0)</f>
        <v>25</v>
      </c>
      <c r="PX371" s="115">
        <f>ROUND(GD371/MAX(GD$9:GD$497)*100,0)</f>
        <v>8</v>
      </c>
      <c r="PY371" s="115">
        <f>ROUND(GE371/MAX(GE$9:GE$497)*100,0)</f>
        <v>8</v>
      </c>
      <c r="PZ371" s="115">
        <f>ROUND(GF371/MAX(GF$9:GF$497)*100,0)</f>
        <v>45</v>
      </c>
      <c r="QA371" s="116">
        <f>ROUND(GG371/MAX(GG$9:GG$497)*100,0)</f>
        <v>52</v>
      </c>
      <c r="QB371" s="115">
        <f>ROUND(GH371/MAX(GH$9:GH$497)*100,0)</f>
        <v>42</v>
      </c>
      <c r="QC371" s="121">
        <f>ROUND(GI371/MAX(GI$9:GI$497)*100,0)</f>
        <v>56</v>
      </c>
      <c r="QD371" s="120">
        <f>ROUND(AVERAGEIF($ES$9:$ES$497,$ES371,PT$9:PT$497),0)</f>
        <v>50</v>
      </c>
      <c r="QE371" s="120">
        <f>ROUND(AVERAGEIF($ES$9:$ES$497,$ES371,PU$9:PU$497),0)</f>
        <v>37</v>
      </c>
      <c r="QF371" s="120">
        <f>ROUND(AVERAGEIF($ES$9:$ES$497,$ES371,PV$9:PV$497),0)</f>
        <v>50</v>
      </c>
      <c r="QG371" s="120">
        <f>ROUND(AVERAGEIF($ES$9:$ES$497,$ES371,PW$9:PW$497),0)</f>
        <v>43</v>
      </c>
      <c r="QH371" s="120">
        <f>ROUND(AVERAGEIF($ES$9:$ES$497,$ES371,PX$9:PX$497),0)</f>
        <v>18</v>
      </c>
      <c r="QI371" s="120">
        <f>ROUND(AVERAGEIF($ES$9:$ES$497,$ES371,PY$9:PY$497),0)</f>
        <v>20</v>
      </c>
      <c r="QJ371" s="120">
        <f>ROUND(AVERAGEIF($ES$9:$ES$497,$ES371,PZ$9:PZ$497),0)</f>
        <v>46</v>
      </c>
      <c r="QK371" s="120">
        <f>ROUND(AVERAGEIF($ES$9:$ES$497,$ES371,QA$9:QA$497),0)</f>
        <v>47</v>
      </c>
      <c r="QL371" s="120">
        <f>ROUND(AVERAGEIF($ES$9:$ES$497,$ES371,QB$9:QB$497),0)</f>
        <v>45</v>
      </c>
      <c r="QM371" s="120">
        <f>ROUND(AVERAGEIF($ES$9:$ES$497,$ES371,QC$9:QC$497),0)</f>
        <v>49</v>
      </c>
      <c r="QN371" s="114">
        <f>PV371*4 + (PT371+PU371+PZ371)*2 + (PW371+QA371)</f>
        <v>519</v>
      </c>
      <c r="QO371" s="115">
        <f>PX371*4 + (PT371+PU371+PZ371)*2 + (PW371+QA371)</f>
        <v>319</v>
      </c>
      <c r="QP371" s="115">
        <f>(PV371+PX371)*4 + (PT371+PU371+PZ371)*2 + (PW371+QA371)</f>
        <v>551</v>
      </c>
      <c r="QQ371" s="115">
        <f>(PV371+QA371)*4 + (PT371+PU371+PZ371)*2 + (PW371)</f>
        <v>675</v>
      </c>
      <c r="QR371" s="115">
        <f>(PT371+PW371)*4 + (PU371+PY371)*2 + PZ371</f>
        <v>349</v>
      </c>
      <c r="QS371" s="119">
        <f>PY371*4 + (PT371+PU371+PW371)*2 + PZ371</f>
        <v>247</v>
      </c>
      <c r="QT371" s="114">
        <f>ROUND((QN371-MIN(QN$9:QN$497))/(MAX(QN$9:QN$497)-MIN(QN$9:QN$497))*100,0)</f>
        <v>45</v>
      </c>
      <c r="QU371" s="115">
        <f>ROUND((QO371-MIN(QO$9:QO$497))/(MAX(QO$9:QO$497)-MIN(QO$9:QO$497))*100,0)</f>
        <v>16</v>
      </c>
      <c r="QV371" s="115">
        <f>ROUND((QP371-MIN(QP$9:QP$497))/(MAX(QP$9:QP$497)-MIN(QP$9:QP$497))*100,0)</f>
        <v>29</v>
      </c>
      <c r="QW371" s="115">
        <f>ROUND((QQ371-MIN(QQ$9:QQ$497))/(MAX(QQ$9:QQ$497)-MIN(QQ$9:QQ$497))*100,0)</f>
        <v>49</v>
      </c>
      <c r="QX371" s="115">
        <f>ROUND((QR371-MIN(QR$9:QR$497))/(MAX(QR$9:QR$497)-MIN(QR$9:QR$497))*100,0)</f>
        <v>18</v>
      </c>
      <c r="QY371" s="115">
        <f>ROUND((QS371-MIN(QS$9:QS$497))/(MAX(QS$9:QS$497)-MIN(QS$9:QS$497))*100,0)</f>
        <v>15</v>
      </c>
      <c r="QZ371" s="114">
        <f>RANK(QN371,QN$9:QN$497,0)</f>
        <v>141</v>
      </c>
      <c r="RA371" s="115">
        <f>RANK(QO371,QO$9:QO$497,0)</f>
        <v>341</v>
      </c>
      <c r="RB371" s="115">
        <f>RANK(QP371,QP$9:QP$497,0)</f>
        <v>229</v>
      </c>
      <c r="RC371" s="115">
        <f>RANK(QQ371,QQ$9:QQ$497,0)</f>
        <v>97</v>
      </c>
      <c r="RD371" s="115">
        <f>RANK(QR371,QR$9:QR$497,0)</f>
        <v>408</v>
      </c>
      <c r="RE371" s="115">
        <f>RANK(QS371,QS$9:QS$497,0)</f>
        <v>401</v>
      </c>
      <c r="RF371" s="122"/>
      <c r="RG371" s="115">
        <f>($RH$3*(IH371+IJ371)*100*100/MAX(EX$9:EX$497)*$RO$3) +($RH$3*(II371+IJ371)*100*100/MAX(EX$9:EX$497)*$RO$4) + ($RH$3*IK371*100*100/MAX(EX$9:EX$497)*0.098)</f>
        <v>18.754166666666666</v>
      </c>
      <c r="RH371" s="115">
        <f>($RH$4*IL371*100*100/MAX(EZ$9:EZ$497))*$RQ$3</f>
        <v>0</v>
      </c>
      <c r="RI371" s="115">
        <f>($RH$3*IM371*100*100/MAX(EY$9:EY$497))*$RQ$4</f>
        <v>0</v>
      </c>
      <c r="RJ371" s="115">
        <f>($RH$3*IN371*100*100/MAX(EX$9:EX$497))</f>
        <v>0</v>
      </c>
      <c r="RK371" s="115">
        <f>($RH$4*IO371*100*100/MAX(EZ$9:EZ$497))*$RQ$3</f>
        <v>0</v>
      </c>
      <c r="RL371" s="115">
        <f>(($RL$4*IP371*100*((100/MAX(EX$9:EX$497)+100/MAX(EZ$9:EZ$497))/2))+($RL$4*IQ371*100*((100/MAX(EX$9:EX$497)+100/MAX(EZ$9:EZ$497))/2))+($RL$4*IR371*100*((100/MAX(EX$9:EX$497)+100/MAX(EZ$9:EZ$497))/2))+($RL$4*IS371*100*((100/MAX(EX$9:EX$497)+100/MAX(EZ$9:EZ$497))/2))+($RL$4*IT371*100*((100/MAX(EX$9:EX$497)+100/MAX(EZ$9:EZ$497))/2))+($RL$4*IU371*100*((100/MAX(EX$9:EX$497)+100/MAX(EZ$9:EZ$497))/2))+($RL$4*IV371*100*((100/MAX(EX$9:EX$497)+100/MAX(EZ$9:EZ$497))/2))+($RL$4*IW371*100*((100/MAX(EX$9:EX$497)+100/MAX(EZ$9:EZ$497))/2)))*$RS$3</f>
        <v>0</v>
      </c>
      <c r="RM371" s="115">
        <f>(($RH$3*IX371*100*100/MAX(EX$9:EX$497))+($RH$3*IY371*100*100/MAX(EX$9:EX$497))+($RH$3*IZ371*100*100/MAX(EX$9:EX$497))+($RH$3*JA371*100*100/MAX(EX$9:EX$497))+($RH$3*JB371*100*100/MAX(EX$9:EX$497))+($RH$3*JC371*100*100/MAX(EX$9:EX$497))+($RH$3*JD371*100*100/MAX(EX$9:EX$497))+($RH$3*JE371*100*100/MAX(EX$9:EX$497)))*$RS$4</f>
        <v>0</v>
      </c>
      <c r="RN371" s="115">
        <f>(($RH$4*JF371*100*100/MAX(EZ$9:EZ$497)) + ($RH$4*JG371*100*100/MAX(EZ$9:EZ$497)) + ($RH$4*JH371*100*100/MAX(EZ$9:EZ$497)) + ($RH$4*JI371*100*100/MAX(EZ$9:EZ$497)) + ($RH$4*JJ371*100*100/MAX(EZ$9:EZ$497)) + ($RH$4*JK371*100*100/MAX(EZ$9:EZ$497)) + ($RH$4*JL371*100*100/MAX(EZ$9:EZ$497)) + ($RH$4*JM371*100*100/MAX(EZ$9:EZ$497)))*$RU$3</f>
        <v>0</v>
      </c>
      <c r="RO371" s="115">
        <f>(($RL$4*JN371*100*((100/MAX(EX$9:EX$497)+100/MAX(EZ$9:EZ$497))/2))+($RL$4*JO371*100*((100/MAX(EX$9:EX$497)+100/MAX(EZ$9:EZ$497))/2))+($RL$4*JP371*100*((100/MAX(EX$9:EX$497)+100/MAX(EZ$9:EZ$497))/2))+($RL$4*JQ371*100*((100/MAX(EX$9:EX$497)+100/MAX(EZ$9:EZ$497))/2))+($RL$4*JR371*100*((100/MAX(EX$9:EX$497)+100/MAX(EZ$9:EZ$497))/2))+($RL$4*JS371*100*((100/MAX(EX$9:EX$497)+100/MAX(EZ$9:EZ$497))/2))+($RL$4*JT371*100*((100/MAX(EX$9:EX$497)+100/MAX(EZ$9:EZ$497))/2))+($RL$4*JU371*100*((100/MAX(EX$9:EX$497)+100/MAX(EZ$9:EZ$497))/2))+($RL$4*JV371*100*((100/MAX(EX$9:EX$497)+100/MAX(EZ$9:EZ$497))/2))+($RL$4*JW371*100*((100/MAX(EX$9:EX$497)+100/MAX(EZ$9:EZ$497))/2))+($RL$4*JX371*100*((100/MAX(EX$9:EX$497)+100/MAX(EZ$9:EZ$497))/2))+($RL$4*JY371*100*((100/MAX(EX$9:EX$497)+100/MAX(EZ$9:EZ$497))/2))+($RL$4*JZ371*100*((100/MAX(EX$9:EX$497)+100/MAX(EZ$9:EZ$497))/2)))*$RW$3/2</f>
        <v>0</v>
      </c>
      <c r="RP371" s="119">
        <f>($RJ$3*KA371*100*100/MAX(FA$9:FA$497)) + ($RJ$3*KB371*100*100/MAX(FA$9:FA$497)/2) + ($RJ$3*KC371*100*100/MAX(FA$9:FA$497)/2) + ($RJ$3*KD371*100*100/MAX(FA$9:FA$497)/4) + ($RJ$3*KE371*100*100/MAX(FA$9:FA$497)/4)</f>
        <v>0</v>
      </c>
      <c r="RQ371" s="118">
        <f>($RL$4*KF371*100*((100/MAX(EX$9:EX$497)+100/MAX(EZ$9:EZ$497)))) * ($RO$3/2) + (($RL$4*KG371*100*((100/MAX(EX$9:EX$497)+100/MAX(EZ$9:EZ$497))))+($RL$4*KH371*100*((100/MAX(EX$9:EX$497)+100/MAX(EZ$9:EZ$497))))+($RL$4*KI371*100*((100/MAX(EX$9:EX$497)+100/MAX(EZ$9:EZ$497))))+($RL$4*KJ371*100*((100/MAX(EX$9:EX$497)+100/MAX(EZ$9:EZ$497))))+($RL$4*KK371*100*((100/MAX(EX$9:EX$497)+100/MAX(EZ$9:EZ$497))))+($RL$4*KL371*100*((100/MAX(EX$9:EX$497)+100/MAX(EZ$9:EZ$497))))+($RL$4*KM371*100*((100/MAX(EX$9:EX$497)+100/MAX(EZ$9:EZ$497))))+($RL$4*KN371*100*((100/MAX(EX$9:EX$497)+100/MAX(EZ$9:EZ$497))))+($RL$4*KO371*100*((100/MAX(EX$9:EX$497)+100/MAX(EZ$9:EZ$497))))+($RL$4*KP371*100*((100/MAX(EX$9:EX$497)+100/MAX(EZ$9:EZ$497))))+($RL$4*KQ371*100*((100/MAX(EX$9:EX$497)+100/MAX(EZ$9:EZ$497))))+($RL$4*KR371*100*((100/MAX(EX$9:EX$497)+100/MAX(EZ$9:EZ$497))))+($RL$4*KS371*100*((100/MAX(EX$9:EX$497)+100/MAX(EZ$9:EZ$497))))+($RL$4*KV371*100*((100/MAX(EX$9:EX$497)+100/MAX(EZ$9:EZ$497))))) * (($RO$3+$RO$4)/6)</f>
        <v>0</v>
      </c>
      <c r="RR371" s="115">
        <f>(($RL$4*KW371*100*((100/MAX(EX$9:EX$497)+100/MAX(EZ$9:EZ$497))))) * ($RO$3/2) + (($RL$4*KX371*100*((100/MAX(EX$9:EX$497)+100/MAX(EZ$9:EZ$497))))+($RL$4*KY371*100*((100/MAX(EX$9:EX$497)+100/MAX(EZ$9:EZ$497))))+($RL$4*KZ371*100*((100/MAX(EX$9:EX$497)+100/MAX(EZ$9:EZ$497))))+($RL$4*LA371*100*((100/MAX(EX$9:EX$497)+100/MAX(EZ$9:EZ$497))))+($RL$4*LB371*100*((100/MAX(EX$9:EX$497)+100/MAX(EZ$9:EZ$497))))+($RL$4*LC371*100*((100/MAX(EX$9:EX$497)+100/MAX(EZ$9:EZ$497))))) * (($RO$3+$RO$4)/6)</f>
        <v>0</v>
      </c>
      <c r="RS371" s="119">
        <f>(($RL$4*LD371*100*((100/MAX(EX$9:EX$497)+100/MAX(EZ$9:EZ$497))))+($RL$4*LE371*100*((100/MAX(EX$9:EX$497)+100/MAX(EZ$9:EZ$497))))) * (($RO$3+$RO$4)/6)</f>
        <v>0</v>
      </c>
      <c r="RT371" s="118">
        <f>($RJ$4*LH371*100*(100/MAX(EV$9:EV$497)))+($RJ$4*LI371*100*(100/MAX(EV$9:EV$497)))</f>
        <v>0</v>
      </c>
      <c r="RU371" s="119">
        <f>($RJ$4*LJ371*(100/MAX(EV$9:EV$497)))/2 + ($RL$3*LK371*(100/MAX(EW$9:EW$497))) + ($RJ$4*LL371*(100/MAX(EV$9:EV$497)))/4 + ($RL$3*LM371*(100/MAX(EW$9:EW$497)))</f>
        <v>0</v>
      </c>
      <c r="RV371" s="118">
        <f>($RJ$4*LN371*100*100/MAX(EV$9:EV$497)/2)+($RJ$4*LO371*100*100/MAX(EV$9:EV$497)/2)+($RJ$4*LP371*100*100/MAX(EV$9:EV$497))+($RJ$4*LQ371*100*100/MAX(EV$9:EV$497))+($RJ$4*LR371*100*100/MAX(EV$9:EV$497))</f>
        <v>0</v>
      </c>
      <c r="RW371" s="115">
        <f>($RJ$4*LS371*100*100/MAX(EV$9:EV$497)) + (($RJ$4*LT371*100*100/MAX(EV$9:EV$497))+($RJ$4*LU371*100*100/MAX(EV$9:EV$497))+($RJ$4*LV371*100*100/MAX(EV$9:EV$497))+($RJ$4*LW371*100*100/MAX(EV$9:EV$497))+($RJ$4*LX371*100*100/MAX(EV$9:EV$497))+($RJ$4*LY371*100*100/MAX(EV$9:EV$497))+($RJ$4*LZ371*100*100/MAX(EV$9:EV$497))+($RJ$4*MA371*100*100/MAX(EV$9:EV$497)))/2</f>
        <v>0</v>
      </c>
      <c r="RX371" s="119">
        <f>($RJ$4*MB371*100*100/MAX(EV$9:EV$497))+($RJ$4*MC371*100*100/MAX(EV$9:EV$497))+($RJ$4*MD371*100*100/MAX(EV$9:EV$497))+($RJ$4*ME371*100*100/MAX(EV$9:EV$497))+($RJ$4*MF371*100*100/MAX(EV$9:EV$497))+($RJ$4*MG371*100*100/MAX(EV$9:EV$497))+($RJ$4*MH371*100*100/MAX(EV$9:EV$497))+($RJ$4*MI371*100*100/MAX(EV$9:EV$497))+($RJ$4*MJ371*100*100/MAX(EV$9:EV$497))+($RJ$4*MK371*100*100/MAX(EV$9:EV$497))+($RJ$4*ML371*100*100/MAX(EV$9:EV$497))+($RJ$4*MM371*100*100/MAX(EV$9:EV$497))+($RJ$4*MN371*100*100/MAX(EV$9:EV$497))</f>
        <v>0</v>
      </c>
      <c r="RY371" s="118">
        <f>($RJ$4*MQ371*100*100/MAX(EV$9:EV$497))/2 + (($RJ$4*MR371*100*100/MAX(EV$9:EV$497))+($RJ$4*MS371*100*100/MAX(EV$9:EV$497))+($RJ$4*MT371*100*100/MAX(EV$9:EV$497))+($RJ$4*MU371*100*100/MAX(EV$9:EV$497))+($RJ$4*MV371*100*100/MAX(EV$9:EV$497))+($RJ$4*MW371*100*100/MAX(EV$9:EV$497))+($RJ$4*MX371*100*100/MAX(EV$9:EV$497))+($RJ$4*MY371*100*100/MAX(EV$9:EV$497))+($RJ$4*MZ371*100*100/MAX(EV$9:EV$497))+($RJ$4*NA371*100*100/MAX(EV$9:EV$497))+($RJ$4*NB371*100*100/MAX(EV$9:EV$497))+($RJ$4*NC371*100*100/MAX(EV$9:EV$497))+($RJ$4*ND371*100*100/MAX(EV$9:EV$497))+($RJ$4*NG371*100*100/MAX(EV$9:EV$497)))/4</f>
        <v>2.106741573033708</v>
      </c>
      <c r="RZ371" s="115">
        <f>($RJ$4*NH371*100*100/MAX(EV$9:EV$497))/2 + (($RJ$4*NI371*100*100/MAX(EV$9:EV$497))+($RJ$4*NJ371*100*100/MAX(EV$9:EV$497))+($RJ$4*NK371*100*100/MAX(EV$9:EV$497))+($RJ$4*NL371*100*100/MAX(EV$9:EV$497))+($RJ$4*NM371*100*100/MAX(EV$9:EV$497))+($RJ$4*NN371*100*100/MAX(EV$9:EV$497)))/4</f>
        <v>0</v>
      </c>
      <c r="SA371" s="117">
        <f>(($RJ$4*NO371*100*100/MAX(EV$9:EV$497))+($RJ$4*NP371*100*100/MAX(EV$9:EV$497)))/4</f>
        <v>0</v>
      </c>
      <c r="SB371" s="118">
        <f>SUM(RG371:SA371)</f>
        <v>20.860908239700375</v>
      </c>
      <c r="SC371" s="115">
        <f>RG371 + RJ371 + RL371 + RM371 + RO371 + SUM(RQ371:RS371)/2 +  SUM(RT371:SA371)/5</f>
        <v>19.175514981273409</v>
      </c>
      <c r="SD371" s="115">
        <f>(RH371+RK371+RL371/$RS$3*$RU$3+RN371)*$RY$3+RO371+SUM(RQ371:RS371)/5 + SUM(RT371:SA371)/4</f>
        <v>0.526685393258427</v>
      </c>
      <c r="SE371" s="115">
        <f>RG371+RJ371+RL371/$RS$3+RM371/$RS$4+RO371 + SUM(RQ371:RS371)/2 +  SUM(RT371:SA371)/5</f>
        <v>19.175514981273409</v>
      </c>
      <c r="SF371" s="115">
        <f>RI371*$RY$4+RL371+RO371 + SUM(RQ371:RS371)/5 +  SUM(RT371:SA371)/4</f>
        <v>0.526685393258427</v>
      </c>
      <c r="SG371" s="115">
        <f>RP371*2 + SUM(RT371:SA371)</f>
        <v>2.106741573033708</v>
      </c>
      <c r="SH371" s="115">
        <f>ROUND(SB371/MAX(SB$9:SB$497)*100,0)</f>
        <v>26</v>
      </c>
      <c r="SI371" s="115">
        <f>ROUND(SC371/MAX(SC$9:SC$497)*100,0)</f>
        <v>29</v>
      </c>
      <c r="SJ371" s="115">
        <f>ROUND(SD371/MAX(SD$9:SD$497)*100,0)</f>
        <v>1</v>
      </c>
      <c r="SK371" s="115">
        <f>ROUND(SE371/MAX(SE$9:SE$497)*100,0)</f>
        <v>15</v>
      </c>
      <c r="SL371" s="115">
        <f>ROUND(SF371/MAX(SF$9:SF$497)*100,0)</f>
        <v>1</v>
      </c>
      <c r="SM371" s="121">
        <f>ROUND(SG371/MAX(SG$9:SG$497)*100,0)</f>
        <v>2</v>
      </c>
      <c r="SN371" s="115">
        <f>ROUND(AVERAGEIF($ES$9:$ES$497,$ES371,SH$9:SH$497),0)</f>
        <v>24</v>
      </c>
      <c r="SO371" s="115">
        <f>ROUND(AVERAGEIF($ES$9:$ES$497,$ES371,SI$9:SI$497),0)</f>
        <v>22</v>
      </c>
      <c r="SP371" s="115">
        <f>ROUND(AVERAGEIF($ES$9:$ES$497,$ES371,SJ$9:SJ$497),0)</f>
        <v>5</v>
      </c>
      <c r="SQ371" s="115">
        <f>ROUND(AVERAGEIF($ES$9:$ES$497,$ES371,SK$9:SK$497),0)</f>
        <v>19</v>
      </c>
      <c r="SR371" s="115">
        <f>ROUND(AVERAGEIF($ES$9:$ES$497,$ES371,SL$9:SL$497),0)</f>
        <v>8</v>
      </c>
      <c r="SS371" s="121">
        <f>ROUND(AVERAGEIF($ES$9:$ES$497,$ES371,SM$9:SM$497),0)</f>
        <v>6</v>
      </c>
      <c r="ST371" s="114">
        <f>RANK(SB371,SB$9:SB$497,0)</f>
        <v>158</v>
      </c>
      <c r="SU371" s="115">
        <f>RANK(SC371,SC$9:SC$497,0)</f>
        <v>102</v>
      </c>
      <c r="SV371" s="115">
        <f>RANK(SD371,SD$9:SD$497,0)</f>
        <v>265</v>
      </c>
      <c r="SW371" s="115">
        <f>RANK(SE371,SE$9:SE$497,0)</f>
        <v>134</v>
      </c>
      <c r="SX371" s="115">
        <f>RANK(SF371,SF$9:SF$497,0)</f>
        <v>253</v>
      </c>
      <c r="SY371" s="115">
        <f>RANK(SG371,SG$9:SG$497,0)</f>
        <v>237</v>
      </c>
      <c r="SZ371" s="115">
        <f>COUNTIFS(SB$9:SB$497,"&gt;"&amp;SB371,$ES$9:$ES$497,$ES371)+1</f>
        <v>36</v>
      </c>
      <c r="TA371" s="115">
        <f>COUNTIFS(SC$9:SC$497,"&gt;"&amp;SC371,$ES$9:$ES$497,$ES371)+1</f>
        <v>29</v>
      </c>
      <c r="TB371" s="115">
        <f>COUNTIFS(SD$9:SD$497,"&gt;"&amp;SD371,$ES$9:$ES$497,$ES371)+1</f>
        <v>62</v>
      </c>
      <c r="TC371" s="115">
        <f>COUNTIFS(SE$9:SE$497,"&gt;"&amp;SE371,$ES$9:$ES$497,$ES371)+1</f>
        <v>41</v>
      </c>
      <c r="TD371" s="115">
        <f>COUNTIFS(SF$9:SF$497,"&gt;"&amp;SF371,$ES$9:$ES$497,$ES371)+1</f>
        <v>62</v>
      </c>
      <c r="TE371" s="117">
        <f>COUNTIFS(SG$9:SG$497,"&gt;"&amp;SG371,$ES$9:$ES$497,$ES371)+1</f>
        <v>57</v>
      </c>
      <c r="TF371" s="118">
        <f>MAX(PH371:PM371)+SH371</f>
        <v>116</v>
      </c>
      <c r="TG371" s="115">
        <f t="shared" ref="TG371:TK372" si="901">PH371+SI371</f>
        <v>116</v>
      </c>
      <c r="TH371" s="115">
        <f t="shared" si="901"/>
        <v>63</v>
      </c>
      <c r="TI371" s="115">
        <f t="shared" si="901"/>
        <v>97</v>
      </c>
      <c r="TJ371" s="115">
        <f t="shared" si="901"/>
        <v>91</v>
      </c>
      <c r="TK371" s="115">
        <f t="shared" si="901"/>
        <v>63</v>
      </c>
      <c r="TL371" s="117">
        <f>PM371+SM371</f>
        <v>57</v>
      </c>
      <c r="TM371" s="118">
        <f>ROUND(TF371/MAX(TF$9:TF$497)*100,0)</f>
        <v>64</v>
      </c>
      <c r="TN371" s="115">
        <f>ROUND(TG371/MAX(TG$9:TG$497)*100,0)</f>
        <v>64</v>
      </c>
      <c r="TO371" s="115">
        <f>ROUND(TH371/MAX(TH$9:TH$497)*100,0)</f>
        <v>35</v>
      </c>
      <c r="TP371" s="115">
        <f>ROUND(TI371/MAX(TI$9:TI$497)*100,0)</f>
        <v>54</v>
      </c>
      <c r="TQ371" s="115">
        <f>ROUND(TJ371/MAX(TJ$9:TJ$497)*100,0)</f>
        <v>46</v>
      </c>
      <c r="TR371" s="115">
        <f>ROUND(TK371/MAX(TK$9:TK$497)*100,0)</f>
        <v>32</v>
      </c>
      <c r="TS371" s="119">
        <f>ROUND(TL371/MAX(TL$9:TL$497)*100,0)</f>
        <v>29</v>
      </c>
      <c r="TT371" s="120">
        <f>RANK(TM371,TM$9:TM$497,0)</f>
        <v>80</v>
      </c>
      <c r="TU371" s="115">
        <f>RANK(TN371,TN$9:TN$497,0)</f>
        <v>45</v>
      </c>
      <c r="TV371" s="115">
        <f>RANK(TO371,TO$9:TO$497,0)</f>
        <v>95</v>
      </c>
      <c r="TW371" s="115">
        <f>RANK(TP371,TP$9:TP$497,0)</f>
        <v>66</v>
      </c>
      <c r="TX371" s="115">
        <f>RANK(TQ371,TQ$9:TQ$497,0)</f>
        <v>28</v>
      </c>
      <c r="TY371" s="115">
        <f>RANK(TR371,TR$9:TR$497,0)</f>
        <v>169</v>
      </c>
      <c r="TZ371" s="121">
        <f>RANK(TS371,TS$9:TS$497,0)</f>
        <v>162</v>
      </c>
      <c r="UA371" s="167"/>
      <c r="UB371" s="7" t="s">
        <v>1</v>
      </c>
    </row>
    <row r="372" spans="1:548" x14ac:dyDescent="0.15">
      <c r="A372" s="142">
        <v>364</v>
      </c>
      <c r="B372" s="200" t="s">
        <v>1405</v>
      </c>
      <c r="C372" s="143"/>
      <c r="D372" s="143"/>
      <c r="E372" s="161" t="s">
        <v>518</v>
      </c>
      <c r="F372" s="65">
        <v>99</v>
      </c>
      <c r="G372" s="65" t="s">
        <v>908</v>
      </c>
      <c r="H372" s="144" t="s">
        <v>927</v>
      </c>
      <c r="I372" s="66" t="s">
        <v>521</v>
      </c>
      <c r="J372" s="67" t="s">
        <v>521</v>
      </c>
      <c r="K372" s="67" t="s">
        <v>521</v>
      </c>
      <c r="L372" s="67" t="s">
        <v>521</v>
      </c>
      <c r="M372" s="67" t="s">
        <v>521</v>
      </c>
      <c r="N372" s="67" t="s">
        <v>521</v>
      </c>
      <c r="O372" s="67" t="s">
        <v>521</v>
      </c>
      <c r="P372" s="67" t="s">
        <v>521</v>
      </c>
      <c r="Q372" s="67" t="s">
        <v>521</v>
      </c>
      <c r="R372" s="68" t="s">
        <v>521</v>
      </c>
      <c r="S372" s="69" t="s">
        <v>521</v>
      </c>
      <c r="T372" s="67" t="s">
        <v>521</v>
      </c>
      <c r="U372" s="67" t="s">
        <v>521</v>
      </c>
      <c r="V372" s="67" t="s">
        <v>521</v>
      </c>
      <c r="W372" s="67" t="s">
        <v>521</v>
      </c>
      <c r="X372" s="67" t="s">
        <v>521</v>
      </c>
      <c r="Y372" s="67" t="s">
        <v>521</v>
      </c>
      <c r="Z372" s="67" t="s">
        <v>521</v>
      </c>
      <c r="AA372" s="67" t="s">
        <v>521</v>
      </c>
      <c r="AB372" s="68" t="s">
        <v>521</v>
      </c>
      <c r="AC372" s="69" t="s">
        <v>521</v>
      </c>
      <c r="AD372" s="67" t="s">
        <v>521</v>
      </c>
      <c r="AE372" s="67" t="s">
        <v>521</v>
      </c>
      <c r="AF372" s="67" t="s">
        <v>521</v>
      </c>
      <c r="AG372" s="67" t="s">
        <v>521</v>
      </c>
      <c r="AH372" s="67" t="s">
        <v>521</v>
      </c>
      <c r="AI372" s="67" t="s">
        <v>521</v>
      </c>
      <c r="AJ372" s="67" t="s">
        <v>521</v>
      </c>
      <c r="AK372" s="67" t="s">
        <v>521</v>
      </c>
      <c r="AL372" s="68" t="s">
        <v>521</v>
      </c>
      <c r="AM372" s="69" t="s">
        <v>521</v>
      </c>
      <c r="AN372" s="67" t="s">
        <v>521</v>
      </c>
      <c r="AO372" s="67" t="s">
        <v>521</v>
      </c>
      <c r="AP372" s="67" t="s">
        <v>521</v>
      </c>
      <c r="AQ372" s="67" t="s">
        <v>521</v>
      </c>
      <c r="AR372" s="67" t="s">
        <v>521</v>
      </c>
      <c r="AS372" s="67" t="s">
        <v>521</v>
      </c>
      <c r="AT372" s="67" t="s">
        <v>521</v>
      </c>
      <c r="AU372" s="67" t="s">
        <v>521</v>
      </c>
      <c r="AV372" s="68" t="s">
        <v>521</v>
      </c>
      <c r="AW372" s="69" t="s">
        <v>521</v>
      </c>
      <c r="AX372" s="67" t="s">
        <v>521</v>
      </c>
      <c r="AY372" s="67" t="s">
        <v>521</v>
      </c>
      <c r="AZ372" s="67" t="s">
        <v>521</v>
      </c>
      <c r="BA372" s="67" t="s">
        <v>521</v>
      </c>
      <c r="BB372" s="67" t="s">
        <v>521</v>
      </c>
      <c r="BC372" s="67" t="s">
        <v>521</v>
      </c>
      <c r="BD372" s="67" t="s">
        <v>521</v>
      </c>
      <c r="BE372" s="67" t="s">
        <v>521</v>
      </c>
      <c r="BF372" s="68" t="s">
        <v>521</v>
      </c>
      <c r="BG372" s="69" t="s">
        <v>521</v>
      </c>
      <c r="BH372" s="67" t="s">
        <v>521</v>
      </c>
      <c r="BI372" s="67" t="s">
        <v>521</v>
      </c>
      <c r="BJ372" s="67" t="s">
        <v>521</v>
      </c>
      <c r="BK372" s="67" t="s">
        <v>521</v>
      </c>
      <c r="BL372" s="67" t="s">
        <v>521</v>
      </c>
      <c r="BM372" s="67" t="s">
        <v>521</v>
      </c>
      <c r="BN372" s="67" t="s">
        <v>521</v>
      </c>
      <c r="BO372" s="67" t="s">
        <v>521</v>
      </c>
      <c r="BP372" s="68" t="s">
        <v>521</v>
      </c>
      <c r="BQ372" s="70" t="s">
        <v>521</v>
      </c>
      <c r="BR372" s="67" t="s">
        <v>521</v>
      </c>
      <c r="BS372" s="67" t="s">
        <v>521</v>
      </c>
      <c r="BT372" s="67" t="s">
        <v>521</v>
      </c>
      <c r="BU372" s="67" t="s">
        <v>521</v>
      </c>
      <c r="BV372" s="67" t="s">
        <v>521</v>
      </c>
      <c r="BW372" s="67" t="s">
        <v>521</v>
      </c>
      <c r="BX372" s="67" t="s">
        <v>521</v>
      </c>
      <c r="BY372" s="67" t="s">
        <v>521</v>
      </c>
      <c r="BZ372" s="68" t="s">
        <v>521</v>
      </c>
      <c r="CA372" s="69" t="s">
        <v>521</v>
      </c>
      <c r="CB372" s="67" t="s">
        <v>521</v>
      </c>
      <c r="CC372" s="67" t="s">
        <v>521</v>
      </c>
      <c r="CD372" s="67" t="s">
        <v>521</v>
      </c>
      <c r="CE372" s="67" t="s">
        <v>521</v>
      </c>
      <c r="CF372" s="67" t="s">
        <v>521</v>
      </c>
      <c r="CG372" s="67" t="s">
        <v>521</v>
      </c>
      <c r="CH372" s="67" t="s">
        <v>521</v>
      </c>
      <c r="CI372" s="67" t="s">
        <v>521</v>
      </c>
      <c r="CJ372" s="68" t="s">
        <v>521</v>
      </c>
      <c r="CK372" s="69" t="s">
        <v>521</v>
      </c>
      <c r="CL372" s="67" t="s">
        <v>521</v>
      </c>
      <c r="CM372" s="67" t="s">
        <v>521</v>
      </c>
      <c r="CN372" s="67" t="s">
        <v>521</v>
      </c>
      <c r="CO372" s="67" t="s">
        <v>521</v>
      </c>
      <c r="CP372" s="67" t="s">
        <v>521</v>
      </c>
      <c r="CQ372" s="67" t="s">
        <v>521</v>
      </c>
      <c r="CR372" s="67" t="s">
        <v>521</v>
      </c>
      <c r="CS372" s="67" t="s">
        <v>521</v>
      </c>
      <c r="CT372" s="68" t="s">
        <v>521</v>
      </c>
      <c r="CU372" s="69" t="s">
        <v>521</v>
      </c>
      <c r="CV372" s="67" t="s">
        <v>521</v>
      </c>
      <c r="CW372" s="67" t="s">
        <v>521</v>
      </c>
      <c r="CX372" s="67" t="s">
        <v>521</v>
      </c>
      <c r="CY372" s="67" t="s">
        <v>521</v>
      </c>
      <c r="CZ372" s="67" t="s">
        <v>521</v>
      </c>
      <c r="DA372" s="67" t="s">
        <v>521</v>
      </c>
      <c r="DB372" s="67" t="s">
        <v>521</v>
      </c>
      <c r="DC372" s="67" t="s">
        <v>521</v>
      </c>
      <c r="DD372" s="68" t="s">
        <v>521</v>
      </c>
      <c r="DE372" s="69" t="s">
        <v>521</v>
      </c>
      <c r="DF372" s="71" t="s">
        <v>521</v>
      </c>
      <c r="DG372" s="67" t="s">
        <v>521</v>
      </c>
      <c r="DH372" s="67" t="s">
        <v>521</v>
      </c>
      <c r="DI372" s="67" t="s">
        <v>521</v>
      </c>
      <c r="DJ372" s="67" t="s">
        <v>521</v>
      </c>
      <c r="DK372" s="67" t="s">
        <v>521</v>
      </c>
      <c r="DL372" s="67" t="s">
        <v>521</v>
      </c>
      <c r="DM372" s="67" t="s">
        <v>521</v>
      </c>
      <c r="DN372" s="68" t="s">
        <v>521</v>
      </c>
      <c r="DO372" s="70" t="s">
        <v>521</v>
      </c>
      <c r="DP372" s="71" t="s">
        <v>521</v>
      </c>
      <c r="DQ372" s="67" t="s">
        <v>521</v>
      </c>
      <c r="DR372" s="67" t="s">
        <v>521</v>
      </c>
      <c r="DS372" s="67" t="s">
        <v>521</v>
      </c>
      <c r="DT372" s="67" t="s">
        <v>521</v>
      </c>
      <c r="DU372" s="67" t="s">
        <v>521</v>
      </c>
      <c r="DV372" s="67" t="s">
        <v>521</v>
      </c>
      <c r="DW372" s="67" t="s">
        <v>521</v>
      </c>
      <c r="DX372" s="72" t="s">
        <v>521</v>
      </c>
      <c r="DY372" s="146" t="s">
        <v>522</v>
      </c>
      <c r="DZ372" s="74" t="s">
        <v>522</v>
      </c>
      <c r="EA372" s="74" t="s">
        <v>522</v>
      </c>
      <c r="EB372" s="74" t="s">
        <v>522</v>
      </c>
      <c r="EC372" s="75" t="s">
        <v>522</v>
      </c>
      <c r="ED372" s="168" t="s">
        <v>522</v>
      </c>
      <c r="EE372" s="74" t="s">
        <v>522</v>
      </c>
      <c r="EF372" s="74" t="s">
        <v>522</v>
      </c>
      <c r="EG372" s="74" t="s">
        <v>522</v>
      </c>
      <c r="EH372" s="77" t="s">
        <v>522</v>
      </c>
      <c r="EI372" s="73" t="s">
        <v>522</v>
      </c>
      <c r="EJ372" s="74" t="s">
        <v>522</v>
      </c>
      <c r="EK372" s="74" t="s">
        <v>522</v>
      </c>
      <c r="EL372" s="74" t="s">
        <v>522</v>
      </c>
      <c r="EM372" s="75" t="s">
        <v>522</v>
      </c>
      <c r="EN372" s="78" t="s">
        <v>522</v>
      </c>
      <c r="EO372" s="79" t="s">
        <v>522</v>
      </c>
      <c r="EP372" s="79" t="s">
        <v>522</v>
      </c>
      <c r="EQ372" s="79" t="s">
        <v>522</v>
      </c>
      <c r="ER372" s="80" t="s">
        <v>522</v>
      </c>
      <c r="ES372" s="128" t="s">
        <v>523</v>
      </c>
      <c r="ET372" s="82" t="s">
        <v>1406</v>
      </c>
      <c r="EU372" s="83">
        <v>4</v>
      </c>
      <c r="EV372" s="146">
        <v>146</v>
      </c>
      <c r="EW372" s="147">
        <v>59</v>
      </c>
      <c r="EX372" s="147">
        <v>68</v>
      </c>
      <c r="EY372" s="147">
        <v>110</v>
      </c>
      <c r="EZ372" s="147">
        <v>39</v>
      </c>
      <c r="FA372" s="147">
        <v>39</v>
      </c>
      <c r="FB372" s="147">
        <v>36</v>
      </c>
      <c r="FC372" s="147">
        <v>57</v>
      </c>
      <c r="FD372" s="74">
        <f>EX372+EZ372</f>
        <v>107</v>
      </c>
      <c r="FE372" s="84">
        <f>EX372+FC372</f>
        <v>125</v>
      </c>
      <c r="FF372" s="73">
        <f>RANK(EV372,$EV$9:$EV$497,0)</f>
        <v>8</v>
      </c>
      <c r="FG372" s="74">
        <f>RANK(EW372,$EW$9:$EW$497,0)</f>
        <v>118</v>
      </c>
      <c r="FH372" s="74">
        <f>RANK(EX372,$EX$9:$EX$497,0)</f>
        <v>94</v>
      </c>
      <c r="FI372" s="74">
        <f>RANK(EY372,$EY$9:$EY$497,0)</f>
        <v>5</v>
      </c>
      <c r="FJ372" s="74">
        <f>RANK(EZ372,$EZ$9:$EZ$497,0)</f>
        <v>88</v>
      </c>
      <c r="FK372" s="74">
        <f>RANK(FA372,$FA$9:$FA$497,0)</f>
        <v>61</v>
      </c>
      <c r="FL372" s="74">
        <f>RANK(FB372,$FB$9:$FB$497,0)</f>
        <v>227</v>
      </c>
      <c r="FM372" s="74">
        <f>RANK(FC372,$FC$9:$FC$497,0)</f>
        <v>140</v>
      </c>
      <c r="FN372" s="74">
        <f>RANK(FD372,$FD$9:$FD$497,0)</f>
        <v>68</v>
      </c>
      <c r="FO372" s="84">
        <f>RANK(FE372,$FE$9:$FE$497,0)</f>
        <v>98</v>
      </c>
      <c r="FP372" s="73">
        <f>COUNTIFS($EV$9:$EV$497,"&gt;"&amp;EV372,$ES$9:$ES$497,ES372)+1</f>
        <v>6</v>
      </c>
      <c r="FQ372" s="74">
        <f>COUNTIFS($EW$9:$EW$497,"&gt;"&amp;EW372,$ES$9:$ES$497,ES372)+1</f>
        <v>6</v>
      </c>
      <c r="FR372" s="74">
        <f>COUNTIFS($EX$9:$EX$497,"&gt;"&amp;EX372,$ES$9:$ES$497,ES372)+1</f>
        <v>24</v>
      </c>
      <c r="FS372" s="74">
        <f>COUNTIFS($EY$9:$EY$497,"&gt;"&amp;EY372,$ES$9:$ES$497,ES372)+1</f>
        <v>5</v>
      </c>
      <c r="FT372" s="74">
        <f>COUNTIFS($EZ$9:$EZ$497,"&gt;"&amp;EZ372,$ES$9:$ES$497,ES372)+1</f>
        <v>9</v>
      </c>
      <c r="FU372" s="74">
        <f>COUNTIFS($FA$9:$FA$497,"&gt;"&amp;FA372,$ES$9:$ES$497,ES372)+1</f>
        <v>7</v>
      </c>
      <c r="FV372" s="74">
        <f>COUNTIFS($FB$9:$FB$497,"&gt;"&amp;FB372,$ES$9:$ES$497,ES372)+1</f>
        <v>14</v>
      </c>
      <c r="FW372" s="74">
        <f>COUNTIFS($FC$9:$FC$497,"&gt;"&amp;FC372,$ES$9:$ES$497,ES372)+1</f>
        <v>4</v>
      </c>
      <c r="FX372" s="74">
        <f>COUNTIFS($FD$9:$FD$497,"&gt;"&amp;FD372,$ES$9:$ES$497,ES372)+1</f>
        <v>16</v>
      </c>
      <c r="FY372" s="84">
        <f>COUNTIFS($FE$9:$FE$497,"&gt;"&amp;FE372,$ES$9:$ES$497,ES372)+1</f>
        <v>10</v>
      </c>
      <c r="FZ372" s="85">
        <f t="shared" si="899"/>
        <v>1.47</v>
      </c>
      <c r="GA372" s="86">
        <f t="shared" si="899"/>
        <v>0.6</v>
      </c>
      <c r="GB372" s="86">
        <f t="shared" si="899"/>
        <v>0.69</v>
      </c>
      <c r="GC372" s="86">
        <f t="shared" si="899"/>
        <v>1.1100000000000001</v>
      </c>
      <c r="GD372" s="86">
        <f t="shared" si="899"/>
        <v>0.39</v>
      </c>
      <c r="GE372" s="86">
        <f t="shared" si="899"/>
        <v>0.39</v>
      </c>
      <c r="GF372" s="86">
        <f t="shared" si="899"/>
        <v>0.36</v>
      </c>
      <c r="GG372" s="86">
        <f t="shared" si="899"/>
        <v>0.57999999999999996</v>
      </c>
      <c r="GH372" s="86">
        <f t="shared" si="899"/>
        <v>1.08</v>
      </c>
      <c r="GI372" s="87">
        <f t="shared" si="899"/>
        <v>1.26</v>
      </c>
      <c r="GJ372" s="85">
        <f>ROUND(((FZ372-AVERAGE(FZ$9:FZ$497))/STDEVP(FZ$9:FZ$497)*10+50),2)</f>
        <v>69.59</v>
      </c>
      <c r="GK372" s="86">
        <f>ROUND(((GA372-AVERAGE(GA$9:GA$497))/STDEVP(GA$9:GA$497)*10+50),2)</f>
        <v>47.3</v>
      </c>
      <c r="GL372" s="86">
        <f>ROUND(((GB372-AVERAGE(GB$9:GB$497))/STDEVP(GB$9:GB$497)*10+50),2)</f>
        <v>54.03</v>
      </c>
      <c r="GM372" s="86">
        <f>ROUND(((GC372-AVERAGE(GC$9:GC$497))/STDEVP(GC$9:GC$497)*10+50),2)</f>
        <v>79.27</v>
      </c>
      <c r="GN372" s="86">
        <f>ROUND(((GD372-AVERAGE(GD$9:GD$497))/STDEVP(GD$9:GD$497)*10+50),2)</f>
        <v>49.92</v>
      </c>
      <c r="GO372" s="86">
        <f>ROUND(((GE372-AVERAGE(GE$9:GE$497))/STDEVP(GE$9:GE$497)*10+50),2)</f>
        <v>51.51</v>
      </c>
      <c r="GP372" s="86">
        <f>ROUND(((GF372-AVERAGE(GF$9:GF$497))/STDEVP(GF$9:GF$497)*10+50),2)</f>
        <v>41.34</v>
      </c>
      <c r="GQ372" s="86">
        <f>ROUND(((GG372-AVERAGE(GG$9:GG$497))/STDEVP(GG$9:GG$497)*10+50),2)</f>
        <v>48.4</v>
      </c>
      <c r="GR372" s="86">
        <f>ROUND(((GH372-AVERAGE(GH$9:GH$497))/STDEVP(GH$9:GH$497)*10+50),2)</f>
        <v>53.84</v>
      </c>
      <c r="GS372" s="87">
        <f>ROUND(((GI372-AVERAGE(GI$9:GI$497))/STDEVP(GI$9:GI$497)*10+50),2)</f>
        <v>50.97</v>
      </c>
      <c r="GT372" s="73">
        <f>RANK(GJ372,$GJ$9:$GJ$497,0)</f>
        <v>13</v>
      </c>
      <c r="GU372" s="74">
        <f>RANK(GK372,$GK$9:$GK$497,0)</f>
        <v>232</v>
      </c>
      <c r="GV372" s="74">
        <f>RANK(GL372,$GL$9:$GL$497,0)</f>
        <v>136</v>
      </c>
      <c r="GW372" s="74">
        <f>RANK(GM372,$GM$9:$GM$497,0)</f>
        <v>9</v>
      </c>
      <c r="GX372" s="74">
        <f>RANK(GN372,$GN$9:$GN$497,0)</f>
        <v>129</v>
      </c>
      <c r="GY372" s="74">
        <f>RANK(GO372,$GO$9:$GO$497,0)</f>
        <v>105</v>
      </c>
      <c r="GZ372" s="74">
        <f>RANK(GP372,$GP$9:$GP$497,0)</f>
        <v>336</v>
      </c>
      <c r="HA372" s="74">
        <f>RANK(GQ372,$GQ$9:$GQ$497,0)</f>
        <v>240</v>
      </c>
      <c r="HB372" s="74">
        <f>RANK(GR372,$GR$9:$GR$497,0)</f>
        <v>122</v>
      </c>
      <c r="HC372" s="84">
        <f>RANK(GS372,$GS$9:$GS$497,0)</f>
        <v>160</v>
      </c>
      <c r="HD372" s="85">
        <f>ROUND(AVERAGEIF($ES$9:$ES$497,$ES372,$FZ$9:$FZ$497),2)</f>
        <v>1.1399999999999999</v>
      </c>
      <c r="HE372" s="86">
        <f>ROUND(AVERAGEIF($ES$9:$ES$497,$ES372,$GA$9:$GA$497),2)</f>
        <v>0.46</v>
      </c>
      <c r="HF372" s="86">
        <f>ROUND(AVERAGEIF($ES$9:$ES$497,$ES372,$GB$9:$GB$497),2)</f>
        <v>0.65</v>
      </c>
      <c r="HG372" s="86">
        <f>ROUND(AVERAGEIF($ES$9:$ES$497,$ES372,$GC$9:$GC$497),2)</f>
        <v>0.74</v>
      </c>
      <c r="HH372" s="86">
        <f>ROUND(AVERAGEIF($ES$9:$ES$497,$ES372,$GD$9:$GD$497),2)</f>
        <v>0.27</v>
      </c>
      <c r="HI372" s="86">
        <f>ROUND(AVERAGEIF($ES$9:$ES$497,$ES372,$GE$9:$GE$497),2)</f>
        <v>0.23</v>
      </c>
      <c r="HJ372" s="86">
        <f>ROUND(AVERAGEIF($ES$9:$ES$497,$ES372,$GF$9:$GF$497),2)</f>
        <v>0.3</v>
      </c>
      <c r="HK372" s="86">
        <f>ROUND(AVERAGEIF($ES$9:$ES$497,$ES372,$GG$9:$GG$497),2)</f>
        <v>0.28000000000000003</v>
      </c>
      <c r="HL372" s="86">
        <f>ROUND(AVERAGEIF($ES$9:$ES$497,$ES372,$GH$9:$GH$497),2)</f>
        <v>0.92</v>
      </c>
      <c r="HM372" s="87">
        <f>ROUND(AVERAGEIF($ES$9:$ES$497,$ES372,$GI$9:$GI$497),2)</f>
        <v>0.93</v>
      </c>
      <c r="HN372" s="88">
        <f t="shared" si="900"/>
        <v>0.33000000000000007</v>
      </c>
      <c r="HO372" s="89">
        <f t="shared" si="900"/>
        <v>0.13999999999999996</v>
      </c>
      <c r="HP372" s="89">
        <f t="shared" si="900"/>
        <v>3.9999999999999925E-2</v>
      </c>
      <c r="HQ372" s="89">
        <f t="shared" si="900"/>
        <v>0.37000000000000011</v>
      </c>
      <c r="HR372" s="89">
        <f t="shared" si="900"/>
        <v>0.12</v>
      </c>
      <c r="HS372" s="89">
        <f t="shared" si="900"/>
        <v>0.16</v>
      </c>
      <c r="HT372" s="89">
        <f t="shared" si="900"/>
        <v>0.06</v>
      </c>
      <c r="HU372" s="89">
        <f t="shared" si="900"/>
        <v>0.29999999999999993</v>
      </c>
      <c r="HV372" s="89">
        <f t="shared" si="900"/>
        <v>0.16000000000000003</v>
      </c>
      <c r="HW372" s="90">
        <f t="shared" si="900"/>
        <v>0.32999999999999996</v>
      </c>
      <c r="HX372" s="73">
        <f>COUNTIFS($FZ$9:$FZ$497,"&gt;"&amp;FZ372,$ES$9:$ES$497,$ES372)+1</f>
        <v>7</v>
      </c>
      <c r="HY372" s="74">
        <f>COUNTIFS($GA$9:$GA$497,"&gt;"&amp;GA372,$ES$9:$ES$497,$ES372)+1</f>
        <v>9</v>
      </c>
      <c r="HZ372" s="74">
        <f>COUNTIFS($GB$9:$GB$497,"&gt;"&amp;GB372,$ES$9:$ES$497,$ES372)+1</f>
        <v>33</v>
      </c>
      <c r="IA372" s="74">
        <f>COUNTIFS($GC$9:$GC$497,"&gt;"&amp;GC372,$ES$9:$ES$497,$ES372)+1</f>
        <v>9</v>
      </c>
      <c r="IB372" s="74">
        <f>COUNTIFS($GD$9:$GD$497,"&gt;"&amp;GD372,$ES$9:$ES$497,$ES372)+1</f>
        <v>7</v>
      </c>
      <c r="IC372" s="74">
        <f>COUNTIFS($GE$9:$GE$497,"&gt;"&amp;GE372,$ES$9:$ES$497,$ES372)+1</f>
        <v>3</v>
      </c>
      <c r="ID372" s="74">
        <f>COUNTIFS($GF$9:$GF$497,"&gt;"&amp;GF372,$ES$9:$ES$497,$ES372)+1</f>
        <v>19</v>
      </c>
      <c r="IE372" s="74">
        <f>COUNTIFS($GG$9:$GG$497,"&gt;"&amp;GG372,$ES$9:$ES$497,$ES372)+1</f>
        <v>4</v>
      </c>
      <c r="IF372" s="74">
        <f>COUNTIFS($GH$9:$GH$497,"&gt;"&amp;GH372,$ES$9:$ES$497,$ES372)+1</f>
        <v>27</v>
      </c>
      <c r="IG372" s="84">
        <f>COUNTIFS($GI$9:$GI$497,"&gt;"&amp;GI372,$ES$9:$ES$497,$ES372)+1</f>
        <v>9</v>
      </c>
      <c r="IH372" s="148">
        <v>0.06</v>
      </c>
      <c r="II372" s="149">
        <v>0.13</v>
      </c>
      <c r="IJ372" s="149"/>
      <c r="IK372" s="149"/>
      <c r="IL372" s="149"/>
      <c r="IM372" s="150"/>
      <c r="IN372" s="151">
        <v>0.05</v>
      </c>
      <c r="IO372" s="152"/>
      <c r="IP372" s="153"/>
      <c r="IQ372" s="149"/>
      <c r="IR372" s="149"/>
      <c r="IS372" s="149"/>
      <c r="IT372" s="149"/>
      <c r="IU372" s="149"/>
      <c r="IV372" s="149"/>
      <c r="IW372" s="154"/>
      <c r="IX372" s="151"/>
      <c r="IY372" s="149"/>
      <c r="IZ372" s="149"/>
      <c r="JA372" s="149"/>
      <c r="JB372" s="149"/>
      <c r="JC372" s="149"/>
      <c r="JD372" s="149"/>
      <c r="JE372" s="155"/>
      <c r="JF372" s="153"/>
      <c r="JG372" s="149"/>
      <c r="JH372" s="149"/>
      <c r="JI372" s="149"/>
      <c r="JJ372" s="149"/>
      <c r="JK372" s="149"/>
      <c r="JL372" s="149"/>
      <c r="JM372" s="154"/>
      <c r="JN372" s="151"/>
      <c r="JO372" s="149"/>
      <c r="JP372" s="149"/>
      <c r="JQ372" s="149"/>
      <c r="JR372" s="149"/>
      <c r="JS372" s="149"/>
      <c r="JT372" s="149"/>
      <c r="JU372" s="149"/>
      <c r="JV372" s="149"/>
      <c r="JW372" s="149"/>
      <c r="JX372" s="149"/>
      <c r="JY372" s="149"/>
      <c r="JZ372" s="155"/>
      <c r="KA372" s="151"/>
      <c r="KB372" s="149"/>
      <c r="KC372" s="149"/>
      <c r="KD372" s="149"/>
      <c r="KE372" s="155"/>
      <c r="KF372" s="153"/>
      <c r="KG372" s="149"/>
      <c r="KH372" s="149"/>
      <c r="KI372" s="149"/>
      <c r="KJ372" s="149"/>
      <c r="KK372" s="156"/>
      <c r="KL372" s="149"/>
      <c r="KM372" s="149"/>
      <c r="KN372" s="149"/>
      <c r="KO372" s="149"/>
      <c r="KP372" s="149"/>
      <c r="KQ372" s="149"/>
      <c r="KR372" s="149"/>
      <c r="KS372" s="154"/>
      <c r="KT372" s="154"/>
      <c r="KU372" s="154"/>
      <c r="KV372" s="154"/>
      <c r="KW372" s="151"/>
      <c r="KX372" s="149"/>
      <c r="KY372" s="149"/>
      <c r="KZ372" s="149"/>
      <c r="LA372" s="149"/>
      <c r="LB372" s="149"/>
      <c r="LC372" s="154"/>
      <c r="LD372" s="151"/>
      <c r="LE372" s="152"/>
      <c r="LF372" s="157"/>
      <c r="LG372" s="158"/>
      <c r="LH372" s="151"/>
      <c r="LI372" s="149"/>
      <c r="LJ372" s="147"/>
      <c r="LK372" s="147"/>
      <c r="LL372" s="147"/>
      <c r="LM372" s="159"/>
      <c r="LN372" s="153"/>
      <c r="LO372" s="149"/>
      <c r="LP372" s="149"/>
      <c r="LQ372" s="149"/>
      <c r="LR372" s="154"/>
      <c r="LS372" s="151"/>
      <c r="LT372" s="149"/>
      <c r="LU372" s="149"/>
      <c r="LV372" s="149"/>
      <c r="LW372" s="149">
        <v>0.1</v>
      </c>
      <c r="LX372" s="149"/>
      <c r="LY372" s="149"/>
      <c r="LZ372" s="149"/>
      <c r="MA372" s="155"/>
      <c r="MB372" s="153"/>
      <c r="MC372" s="149"/>
      <c r="MD372" s="149"/>
      <c r="ME372" s="149"/>
      <c r="MF372" s="149"/>
      <c r="MG372" s="149"/>
      <c r="MH372" s="149"/>
      <c r="MI372" s="149"/>
      <c r="MJ372" s="149"/>
      <c r="MK372" s="149"/>
      <c r="ML372" s="149"/>
      <c r="MM372" s="149"/>
      <c r="MN372" s="156"/>
      <c r="MO372" s="156"/>
      <c r="MP372" s="154"/>
      <c r="MQ372" s="151"/>
      <c r="MR372" s="149"/>
      <c r="MS372" s="149">
        <v>0.1</v>
      </c>
      <c r="MT372" s="149"/>
      <c r="MU372" s="149"/>
      <c r="MV372" s="156"/>
      <c r="MW372" s="149"/>
      <c r="MX372" s="149"/>
      <c r="MY372" s="149"/>
      <c r="MZ372" s="149"/>
      <c r="NA372" s="149"/>
      <c r="NB372" s="149"/>
      <c r="NC372" s="149"/>
      <c r="ND372" s="154"/>
      <c r="NE372" s="154"/>
      <c r="NF372" s="154"/>
      <c r="NG372" s="154"/>
      <c r="NH372" s="151"/>
      <c r="NI372" s="149"/>
      <c r="NJ372" s="149"/>
      <c r="NK372" s="149"/>
      <c r="NL372" s="149"/>
      <c r="NM372" s="149"/>
      <c r="NN372" s="94"/>
      <c r="NO372" s="151"/>
      <c r="NP372" s="160"/>
      <c r="NQ372" s="198" t="s">
        <v>1404</v>
      </c>
      <c r="NR372" s="196" t="s">
        <v>1407</v>
      </c>
      <c r="NS372" s="145"/>
      <c r="NT372" s="145"/>
      <c r="NU372" s="145" t="s">
        <v>1312</v>
      </c>
      <c r="NV372" s="171">
        <v>44313</v>
      </c>
      <c r="NW372" s="145" t="s">
        <v>1408</v>
      </c>
      <c r="NX372" s="145" t="s">
        <v>1409</v>
      </c>
      <c r="NY372" s="138" t="s">
        <v>1410</v>
      </c>
      <c r="NZ372" s="145" t="s">
        <v>1409</v>
      </c>
      <c r="OA372" s="188"/>
      <c r="OB372" s="188"/>
      <c r="OC372" s="188"/>
      <c r="OD372" s="108">
        <v>0</v>
      </c>
      <c r="OE372" s="109">
        <v>0</v>
      </c>
      <c r="OF372" s="110">
        <f>IF(ISERROR(ROUND(MAX(EI372/1,EJ372/EE372,EK372/EF372,EL372/EG372,EM372/EH372),0)),0,ROUND(MAX(EI372/1,EJ372/EE372,EK372/EF372,EL372/EG372,EM372/EH372),0))</f>
        <v>0</v>
      </c>
      <c r="OG372" s="109">
        <v>0</v>
      </c>
      <c r="OH372" s="111">
        <f>ROUND(AVERAGEIF($ES$9:$ES$497,$ES372,EV$9:EV$497),0)</f>
        <v>79</v>
      </c>
      <c r="OI372" s="112">
        <f>ROUND(AVERAGEIF($ES$9:$ES$497,$ES372,EW$9:EW$497),0)</f>
        <v>32</v>
      </c>
      <c r="OJ372" s="112">
        <f>ROUND(AVERAGEIF($ES$9:$ES$497,$ES372,EX$9:EX$497),0)</f>
        <v>45</v>
      </c>
      <c r="OK372" s="112">
        <f>ROUND(AVERAGEIF($ES$9:$ES$497,$ES372,EY$9:EY$497),0)</f>
        <v>53</v>
      </c>
      <c r="OL372" s="112">
        <f>ROUND(AVERAGEIF($ES$9:$ES$497,$ES372,EZ$9:EZ$497),0)</f>
        <v>20</v>
      </c>
      <c r="OM372" s="112">
        <f>ROUND(AVERAGEIF($ES$9:$ES$497,$ES372,FA$9:FA$497),0)</f>
        <v>18</v>
      </c>
      <c r="ON372" s="112">
        <f>ROUND(AVERAGEIF($ES$9:$ES$497,$ES372,FB$9:FB$497),0)</f>
        <v>23</v>
      </c>
      <c r="OO372" s="112">
        <f>ROUND(AVERAGEIF($ES$9:$ES$497,$ES372,FC$9:FC$497),0)</f>
        <v>23</v>
      </c>
      <c r="OP372" s="112">
        <f>ROUND(AVERAGEIF($ES$9:$ES$497,$ES372,FD$9:FD$497),0)</f>
        <v>64</v>
      </c>
      <c r="OQ372" s="113">
        <f>ROUND(AVERAGEIF($ES$9:$ES$497,$ES372,FE$9:FE$497),0)</f>
        <v>68</v>
      </c>
      <c r="OR372" s="114">
        <f>ROUND(EV372/MAX(EV$9:EV$497)*100,0)</f>
        <v>82</v>
      </c>
      <c r="OS372" s="115">
        <f>ROUND(EW372/MAX(EW$9:EW$497)*100,0)</f>
        <v>46</v>
      </c>
      <c r="OT372" s="115">
        <f>ROUND(EX372/MAX(EX$9:EX$497)*100,0)</f>
        <v>57</v>
      </c>
      <c r="OU372" s="115">
        <f>ROUND(EY372/MAX(EY$9:EY$497)*100,0)</f>
        <v>74</v>
      </c>
      <c r="OV372" s="115">
        <f>ROUND(EZ372/MAX(EZ$9:EZ$497)*100,0)</f>
        <v>31</v>
      </c>
      <c r="OW372" s="115">
        <f>ROUND(FA372/MAX(FA$9:FA$497)*100,0)</f>
        <v>35</v>
      </c>
      <c r="OX372" s="115">
        <f>ROUND(FB372/MAX(FB$9:FB$497)*100,0)</f>
        <v>27</v>
      </c>
      <c r="OY372" s="116">
        <f>ROUND(FC372/MAX(FC$9:FC$497)*100,0)</f>
        <v>39</v>
      </c>
      <c r="OZ372" s="115">
        <f>ROUND(FD372/MAX(FD$9:FD$497)*100,0)</f>
        <v>72</v>
      </c>
      <c r="PA372" s="117">
        <f>ROUND(FE372/MAX(FE$9:FE$497)*100,0)</f>
        <v>51</v>
      </c>
      <c r="PB372" s="118">
        <f>OT372*3 + (OR372+OS372+OX372)*2 + (OU372+OY372)</f>
        <v>594</v>
      </c>
      <c r="PC372" s="115">
        <f>OV372*3 + (OR372+OS372+OX372)*2 + (OU372+OY372)</f>
        <v>516</v>
      </c>
      <c r="PD372" s="115">
        <f>(OT372+OV372)*3 + (OR372+OS372+OX372)*2 + (OU372+OY372)</f>
        <v>687</v>
      </c>
      <c r="PE372" s="115">
        <f>(OT372+OY372)*3 + (OR372+OS372+OX372)*2 + (OU372)</f>
        <v>672</v>
      </c>
      <c r="PF372" s="115">
        <f>(OR372+OU372)*3 + (OS372+OW372)*2 + OX372</f>
        <v>657</v>
      </c>
      <c r="PG372" s="119">
        <f>OW372*3 + (OR372+OS372+OU372)*2 + OX372</f>
        <v>536</v>
      </c>
      <c r="PH372" s="118">
        <f>ROUND(PB372/MAX(PB$9:PB$497)*100,0)</f>
        <v>71</v>
      </c>
      <c r="PI372" s="115">
        <f>ROUND(PC372/MAX(PC$9:PC$497)*100,0)</f>
        <v>62</v>
      </c>
      <c r="PJ372" s="115">
        <f>ROUND(PD372/MAX(PD$9:PD$497)*100,0)</f>
        <v>73</v>
      </c>
      <c r="PK372" s="115">
        <f>ROUND(PE372/MAX(PE$9:PE$497)*100,0)</f>
        <v>67</v>
      </c>
      <c r="PL372" s="115">
        <f>ROUND(PF372/MAX(PF$9:PF$497)*100,0)</f>
        <v>93</v>
      </c>
      <c r="PM372" s="119">
        <f>ROUND(PG372/MAX(PG$9:PG$497)*100,0)</f>
        <v>78</v>
      </c>
      <c r="PN372" s="118">
        <f>RANK(PH372,PH$9:PH$497,0)</f>
        <v>48</v>
      </c>
      <c r="PO372" s="115">
        <f>RANK(PI372,PI$9:PI$497,0)</f>
        <v>52</v>
      </c>
      <c r="PP372" s="115">
        <f>RANK(PJ372,PJ$9:PJ$497,0)</f>
        <v>46</v>
      </c>
      <c r="PQ372" s="115">
        <f>RANK(PK372,PK$9:PK$497,0)</f>
        <v>54</v>
      </c>
      <c r="PR372" s="115">
        <f>RANK(PL372,PL$9:PL$497,0)</f>
        <v>8</v>
      </c>
      <c r="PS372" s="119">
        <f>RANK(PM372,PM$9:PM$497,0)</f>
        <v>21</v>
      </c>
      <c r="PT372" s="120">
        <f>ROUND(FZ372/MAX(FZ$9:FZ$497)*100,0)</f>
        <v>80</v>
      </c>
      <c r="PU372" s="115">
        <f>ROUND(GA372/MAX(GA$9:GA$497)*100,0)</f>
        <v>34</v>
      </c>
      <c r="PV372" s="115">
        <f>ROUND(GB372/MAX(GB$9:GB$497)*100,0)</f>
        <v>50</v>
      </c>
      <c r="PW372" s="115">
        <f>ROUND(GC372/MAX(GC$9:GC$497)*100,0)</f>
        <v>88</v>
      </c>
      <c r="PX372" s="115">
        <f>ROUND(GD372/MAX(GD$9:GD$497)*100,0)</f>
        <v>22</v>
      </c>
      <c r="PY372" s="115">
        <f>ROUND(GE372/MAX(GE$9:GE$497)*100,0)</f>
        <v>23</v>
      </c>
      <c r="PZ372" s="115">
        <f>ROUND(GF372/MAX(GF$9:GF$497)*100,0)</f>
        <v>17</v>
      </c>
      <c r="QA372" s="116">
        <f>ROUND(GG372/MAX(GG$9:GG$497)*100,0)</f>
        <v>32</v>
      </c>
      <c r="QB372" s="115">
        <f>ROUND(GH372/MAX(GH$9:GH$497)*100,0)</f>
        <v>48</v>
      </c>
      <c r="QC372" s="121">
        <f>ROUND(GI372/MAX(GI$9:GI$497)*100,0)</f>
        <v>40</v>
      </c>
      <c r="QD372" s="120">
        <f>ROUND(AVERAGEIF($ES$9:$ES$497,$ES372,PT$9:PT$497),0)</f>
        <v>62</v>
      </c>
      <c r="QE372" s="120">
        <f>ROUND(AVERAGEIF($ES$9:$ES$497,$ES372,PU$9:PU$497),0)</f>
        <v>26</v>
      </c>
      <c r="QF372" s="120">
        <f>ROUND(AVERAGEIF($ES$9:$ES$497,$ES372,PV$9:PV$497),0)</f>
        <v>48</v>
      </c>
      <c r="QG372" s="120">
        <f>ROUND(AVERAGEIF($ES$9:$ES$497,$ES372,PW$9:PW$497),0)</f>
        <v>58</v>
      </c>
      <c r="QH372" s="120">
        <f>ROUND(AVERAGEIF($ES$9:$ES$497,$ES372,PX$9:PX$497),0)</f>
        <v>15</v>
      </c>
      <c r="QI372" s="120">
        <f>ROUND(AVERAGEIF($ES$9:$ES$497,$ES372,PY$9:PY$497),0)</f>
        <v>14</v>
      </c>
      <c r="QJ372" s="120">
        <f>ROUND(AVERAGEIF($ES$9:$ES$497,$ES372,PZ$9:PZ$497),0)</f>
        <v>14</v>
      </c>
      <c r="QK372" s="120">
        <f>ROUND(AVERAGEIF($ES$9:$ES$497,$ES372,QA$9:QA$497),0)</f>
        <v>15</v>
      </c>
      <c r="QL372" s="120">
        <f>ROUND(AVERAGEIF($ES$9:$ES$497,$ES372,QB$9:QB$497),0)</f>
        <v>41</v>
      </c>
      <c r="QM372" s="120">
        <f>ROUND(AVERAGEIF($ES$9:$ES$497,$ES372,QC$9:QC$497),0)</f>
        <v>30</v>
      </c>
      <c r="QN372" s="114">
        <f>PV372*4 + (PT372+PU372+PZ372)*2 + (PW372+QA372)</f>
        <v>582</v>
      </c>
      <c r="QO372" s="115">
        <f>PX372*4 + (PT372+PU372+PZ372)*2 + (PW372+QA372)</f>
        <v>470</v>
      </c>
      <c r="QP372" s="115">
        <f>(PV372+PX372)*4 + (PT372+PU372+PZ372)*2 + (PW372+QA372)</f>
        <v>670</v>
      </c>
      <c r="QQ372" s="115">
        <f>(PV372+QA372)*4 + (PT372+PU372+PZ372)*2 + (PW372)</f>
        <v>678</v>
      </c>
      <c r="QR372" s="115">
        <f>(PT372+PW372)*4 + (PU372+PY372)*2 + PZ372</f>
        <v>803</v>
      </c>
      <c r="QS372" s="119">
        <f>PY372*4 + (PT372+PU372+PW372)*2 + PZ372</f>
        <v>513</v>
      </c>
      <c r="QT372" s="114">
        <f>ROUND((QN372-MIN(QN$9:QN$497))/(MAX(QN$9:QN$497)-MIN(QN$9:QN$497))*100,0)</f>
        <v>55</v>
      </c>
      <c r="QU372" s="115">
        <f>ROUND((QO372-MIN(QO$9:QO$497))/(MAX(QO$9:QO$497)-MIN(QO$9:QO$497))*100,0)</f>
        <v>38</v>
      </c>
      <c r="QV372" s="115">
        <f>ROUND((QP372-MIN(QP$9:QP$497))/(MAX(QP$9:QP$497)-MIN(QP$9:QP$497))*100,0)</f>
        <v>46</v>
      </c>
      <c r="QW372" s="115">
        <f>ROUND((QQ372-MIN(QQ$9:QQ$497))/(MAX(QQ$9:QQ$497)-MIN(QQ$9:QQ$497))*100,0)</f>
        <v>49</v>
      </c>
      <c r="QX372" s="115">
        <f>ROUND((QR372-MIN(QR$9:QR$497))/(MAX(QR$9:QR$497)-MIN(QR$9:QR$497))*100,0)</f>
        <v>98</v>
      </c>
      <c r="QY372" s="115">
        <f>ROUND((QS372-MIN(QS$9:QS$497))/(MAX(QS$9:QS$497)-MIN(QS$9:QS$497))*100,0)</f>
        <v>67</v>
      </c>
      <c r="QZ372" s="114">
        <f>RANK(QN372,QN$9:QN$497,0)</f>
        <v>69</v>
      </c>
      <c r="RA372" s="115">
        <f>RANK(QO372,QO$9:QO$497,0)</f>
        <v>97</v>
      </c>
      <c r="RB372" s="115">
        <f>RANK(QP372,QP$9:QP$497,0)</f>
        <v>74</v>
      </c>
      <c r="RC372" s="115">
        <f>RANK(QQ372,QQ$9:QQ$497,0)</f>
        <v>94</v>
      </c>
      <c r="RD372" s="115">
        <f>RANK(QR372,QR$9:QR$497,0)</f>
        <v>8</v>
      </c>
      <c r="RE372" s="115">
        <f>RANK(QS372,QS$9:QS$497,0)</f>
        <v>35</v>
      </c>
      <c r="RF372" s="122"/>
      <c r="RG372" s="115">
        <f>($RH$3*(IH372+IJ372)*100*100/MAX(EX$9:EX$497)*$RO$3) +($RH$3*(II372+IJ372)*100*100/MAX(EX$9:EX$497)*$RO$4) + ($RH$3*IK372*100*100/MAX(EX$9:EX$497)*0.098)</f>
        <v>35.520833333333329</v>
      </c>
      <c r="RH372" s="115">
        <f>($RH$4*IL372*100*100/MAX(EZ$9:EZ$497))*$RQ$3</f>
        <v>0</v>
      </c>
      <c r="RI372" s="115">
        <f>($RH$3*IM372*100*100/MAX(EY$9:EY$497))*$RQ$4</f>
        <v>0</v>
      </c>
      <c r="RJ372" s="115">
        <f>($RH$3*IN372*100*100/MAX(EX$9:EX$497))</f>
        <v>20.833333333333332</v>
      </c>
      <c r="RK372" s="115">
        <f>($RH$4*IO372*100*100/MAX(EZ$9:EZ$497))*$RQ$3</f>
        <v>0</v>
      </c>
      <c r="RL372" s="115">
        <f>(($RL$4*IP372*100*((100/MAX(EX$9:EX$497)+100/MAX(EZ$9:EZ$497))/2))+($RL$4*IQ372*100*((100/MAX(EX$9:EX$497)+100/MAX(EZ$9:EZ$497))/2))+($RL$4*IR372*100*((100/MAX(EX$9:EX$497)+100/MAX(EZ$9:EZ$497))/2))+($RL$4*IS372*100*((100/MAX(EX$9:EX$497)+100/MAX(EZ$9:EZ$497))/2))+($RL$4*IT372*100*((100/MAX(EX$9:EX$497)+100/MAX(EZ$9:EZ$497))/2))+($RL$4*IU372*100*((100/MAX(EX$9:EX$497)+100/MAX(EZ$9:EZ$497))/2))+($RL$4*IV372*100*((100/MAX(EX$9:EX$497)+100/MAX(EZ$9:EZ$497))/2))+($RL$4*IW372*100*((100/MAX(EX$9:EX$497)+100/MAX(EZ$9:EZ$497))/2)))*$RS$3</f>
        <v>0</v>
      </c>
      <c r="RM372" s="115">
        <f>(($RH$3*IX372*100*100/MAX(EX$9:EX$497))+($RH$3*IY372*100*100/MAX(EX$9:EX$497))+($RH$3*IZ372*100*100/MAX(EX$9:EX$497))+($RH$3*JA372*100*100/MAX(EX$9:EX$497))+($RH$3*JB372*100*100/MAX(EX$9:EX$497))+($RH$3*JC372*100*100/MAX(EX$9:EX$497))+($RH$3*JD372*100*100/MAX(EX$9:EX$497))+($RH$3*JE372*100*100/MAX(EX$9:EX$497)))*$RS$4</f>
        <v>0</v>
      </c>
      <c r="RN372" s="115">
        <f>(($RH$4*JF372*100*100/MAX(EZ$9:EZ$497)) + ($RH$4*JG372*100*100/MAX(EZ$9:EZ$497)) + ($RH$4*JH372*100*100/MAX(EZ$9:EZ$497)) + ($RH$4*JI372*100*100/MAX(EZ$9:EZ$497)) + ($RH$4*JJ372*100*100/MAX(EZ$9:EZ$497)) + ($RH$4*JK372*100*100/MAX(EZ$9:EZ$497)) + ($RH$4*JL372*100*100/MAX(EZ$9:EZ$497)) + ($RH$4*JM372*100*100/MAX(EZ$9:EZ$497)))*$RU$3</f>
        <v>0</v>
      </c>
      <c r="RO372" s="115">
        <f>(($RL$4*JN372*100*((100/MAX(EX$9:EX$497)+100/MAX(EZ$9:EZ$497))/2))+($RL$4*JO372*100*((100/MAX(EX$9:EX$497)+100/MAX(EZ$9:EZ$497))/2))+($RL$4*JP372*100*((100/MAX(EX$9:EX$497)+100/MAX(EZ$9:EZ$497))/2))+($RL$4*JQ372*100*((100/MAX(EX$9:EX$497)+100/MAX(EZ$9:EZ$497))/2))+($RL$4*JR372*100*((100/MAX(EX$9:EX$497)+100/MAX(EZ$9:EZ$497))/2))+($RL$4*JS372*100*((100/MAX(EX$9:EX$497)+100/MAX(EZ$9:EZ$497))/2))+($RL$4*JT372*100*((100/MAX(EX$9:EX$497)+100/MAX(EZ$9:EZ$497))/2))+($RL$4*JU372*100*((100/MAX(EX$9:EX$497)+100/MAX(EZ$9:EZ$497))/2))+($RL$4*JV372*100*((100/MAX(EX$9:EX$497)+100/MAX(EZ$9:EZ$497))/2))+($RL$4*JW372*100*((100/MAX(EX$9:EX$497)+100/MAX(EZ$9:EZ$497))/2))+($RL$4*JX372*100*((100/MAX(EX$9:EX$497)+100/MAX(EZ$9:EZ$497))/2))+($RL$4*JY372*100*((100/MAX(EX$9:EX$497)+100/MAX(EZ$9:EZ$497))/2))+($RL$4*JZ372*100*((100/MAX(EX$9:EX$497)+100/MAX(EZ$9:EZ$497))/2)))*$RW$3/2</f>
        <v>0</v>
      </c>
      <c r="RP372" s="119">
        <f>($RJ$3*KA372*100*100/MAX(FA$9:FA$497)) + ($RJ$3*KB372*100*100/MAX(FA$9:FA$497)/2) + ($RJ$3*KC372*100*100/MAX(FA$9:FA$497)/2) + ($RJ$3*KD372*100*100/MAX(FA$9:FA$497)/4) + ($RJ$3*KE372*100*100/MAX(FA$9:FA$497)/4)</f>
        <v>0</v>
      </c>
      <c r="RQ372" s="118">
        <f>($RL$4*KF372*100*((100/MAX(EX$9:EX$497)+100/MAX(EZ$9:EZ$497)))) * ($RO$3/2) + (($RL$4*KG372*100*((100/MAX(EX$9:EX$497)+100/MAX(EZ$9:EZ$497))))+($RL$4*KH372*100*((100/MAX(EX$9:EX$497)+100/MAX(EZ$9:EZ$497))))+($RL$4*KI372*100*((100/MAX(EX$9:EX$497)+100/MAX(EZ$9:EZ$497))))+($RL$4*KJ372*100*((100/MAX(EX$9:EX$497)+100/MAX(EZ$9:EZ$497))))+($RL$4*KK372*100*((100/MAX(EX$9:EX$497)+100/MAX(EZ$9:EZ$497))))+($RL$4*KL372*100*((100/MAX(EX$9:EX$497)+100/MAX(EZ$9:EZ$497))))+($RL$4*KM372*100*((100/MAX(EX$9:EX$497)+100/MAX(EZ$9:EZ$497))))+($RL$4*KN372*100*((100/MAX(EX$9:EX$497)+100/MAX(EZ$9:EZ$497))))+($RL$4*KO372*100*((100/MAX(EX$9:EX$497)+100/MAX(EZ$9:EZ$497))))+($RL$4*KP372*100*((100/MAX(EX$9:EX$497)+100/MAX(EZ$9:EZ$497))))+($RL$4*KQ372*100*((100/MAX(EX$9:EX$497)+100/MAX(EZ$9:EZ$497))))+($RL$4*KR372*100*((100/MAX(EX$9:EX$497)+100/MAX(EZ$9:EZ$497))))+($RL$4*KS372*100*((100/MAX(EX$9:EX$497)+100/MAX(EZ$9:EZ$497))))+($RL$4*KV372*100*((100/MAX(EX$9:EX$497)+100/MAX(EZ$9:EZ$497))))) * (($RO$3+$RO$4)/6)</f>
        <v>0</v>
      </c>
      <c r="RR372" s="115">
        <f>(($RL$4*KW372*100*((100/MAX(EX$9:EX$497)+100/MAX(EZ$9:EZ$497))))) * ($RO$3/2) + (($RL$4*KX372*100*((100/MAX(EX$9:EX$497)+100/MAX(EZ$9:EZ$497))))+($RL$4*KY372*100*((100/MAX(EX$9:EX$497)+100/MAX(EZ$9:EZ$497))))+($RL$4*KZ372*100*((100/MAX(EX$9:EX$497)+100/MAX(EZ$9:EZ$497))))+($RL$4*LA372*100*((100/MAX(EX$9:EX$497)+100/MAX(EZ$9:EZ$497))))+($RL$4*LB372*100*((100/MAX(EX$9:EX$497)+100/MAX(EZ$9:EZ$497))))+($RL$4*LC372*100*((100/MAX(EX$9:EX$497)+100/MAX(EZ$9:EZ$497))))) * (($RO$3+$RO$4)/6)</f>
        <v>0</v>
      </c>
      <c r="RS372" s="119">
        <f>(($RL$4*LD372*100*((100/MAX(EX$9:EX$497)+100/MAX(EZ$9:EZ$497))))+($RL$4*LE372*100*((100/MAX(EX$9:EX$497)+100/MAX(EZ$9:EZ$497))))) * (($RO$3+$RO$4)/6)</f>
        <v>0</v>
      </c>
      <c r="RT372" s="118">
        <f>($RJ$4*LH372*100*(100/MAX(EV$9:EV$497)))+($RJ$4*LI372*100*(100/MAX(EV$9:EV$497)))</f>
        <v>0</v>
      </c>
      <c r="RU372" s="119">
        <f>($RJ$4*LJ372*(100/MAX(EV$9:EV$497)))/2 + ($RL$3*LK372*(100/MAX(EW$9:EW$497))) + ($RJ$4*LL372*(100/MAX(EV$9:EV$497)))/4 + ($RL$3*LM372*(100/MAX(EW$9:EW$497)))</f>
        <v>0</v>
      </c>
      <c r="RV372" s="118">
        <f>($RJ$4*LN372*100*100/MAX(EV$9:EV$497)/2)+($RJ$4*LO372*100*100/MAX(EV$9:EV$497)/2)+($RJ$4*LP372*100*100/MAX(EV$9:EV$497))+($RJ$4*LQ372*100*100/MAX(EV$9:EV$497))+($RJ$4*LR372*100*100/MAX(EV$9:EV$497))</f>
        <v>0</v>
      </c>
      <c r="RW372" s="115">
        <f>($RJ$4*LS372*100*100/MAX(EV$9:EV$497)) + (($RJ$4*LT372*100*100/MAX(EV$9:EV$497))+($RJ$4*LU372*100*100/MAX(EV$9:EV$497))+($RJ$4*LV372*100*100/MAX(EV$9:EV$497))+($RJ$4*LW372*100*100/MAX(EV$9:EV$497))+($RJ$4*LX372*100*100/MAX(EV$9:EV$497))+($RJ$4*LY372*100*100/MAX(EV$9:EV$497))+($RJ$4*LZ372*100*100/MAX(EV$9:EV$497))+($RJ$4*MA372*100*100/MAX(EV$9:EV$497)))/2</f>
        <v>8.4269662921348321</v>
      </c>
      <c r="RX372" s="119">
        <f>($RJ$4*MB372*100*100/MAX(EV$9:EV$497))+($RJ$4*MC372*100*100/MAX(EV$9:EV$497))+($RJ$4*MD372*100*100/MAX(EV$9:EV$497))+($RJ$4*ME372*100*100/MAX(EV$9:EV$497))+($RJ$4*MF372*100*100/MAX(EV$9:EV$497))+($RJ$4*MG372*100*100/MAX(EV$9:EV$497))+($RJ$4*MH372*100*100/MAX(EV$9:EV$497))+($RJ$4*MI372*100*100/MAX(EV$9:EV$497))+($RJ$4*MJ372*100*100/MAX(EV$9:EV$497))+($RJ$4*MK372*100*100/MAX(EV$9:EV$497))+($RJ$4*ML372*100*100/MAX(EV$9:EV$497))+($RJ$4*MM372*100*100/MAX(EV$9:EV$497))+($RJ$4*MN372*100*100/MAX(EV$9:EV$497))</f>
        <v>0</v>
      </c>
      <c r="RY372" s="118">
        <f>($RJ$4*MQ372*100*100/MAX(EV$9:EV$497))/2 + (($RJ$4*MR372*100*100/MAX(EV$9:EV$497))+($RJ$4*MS372*100*100/MAX(EV$9:EV$497))+($RJ$4*MT372*100*100/MAX(EV$9:EV$497))+($RJ$4*MU372*100*100/MAX(EV$9:EV$497))+($RJ$4*MV372*100*100/MAX(EV$9:EV$497))+($RJ$4*MW372*100*100/MAX(EV$9:EV$497))+($RJ$4*MX372*100*100/MAX(EV$9:EV$497))+($RJ$4*MY372*100*100/MAX(EV$9:EV$497))+($RJ$4*MZ372*100*100/MAX(EV$9:EV$497))+($RJ$4*NA372*100*100/MAX(EV$9:EV$497))+($RJ$4*NB372*100*100/MAX(EV$9:EV$497))+($RJ$4*NC372*100*100/MAX(EV$9:EV$497))+($RJ$4*ND372*100*100/MAX(EV$9:EV$497))+($RJ$4*NG372*100*100/MAX(EV$9:EV$497)))/4</f>
        <v>4.213483146067416</v>
      </c>
      <c r="RZ372" s="115">
        <f>($RJ$4*NH372*100*100/MAX(EV$9:EV$497))/2 + (($RJ$4*NI372*100*100/MAX(EV$9:EV$497))+($RJ$4*NJ372*100*100/MAX(EV$9:EV$497))+($RJ$4*NK372*100*100/MAX(EV$9:EV$497))+($RJ$4*NL372*100*100/MAX(EV$9:EV$497))+($RJ$4*NM372*100*100/MAX(EV$9:EV$497))+($RJ$4*NN372*100*100/MAX(EV$9:EV$497)))/4</f>
        <v>0</v>
      </c>
      <c r="SA372" s="117">
        <f>(($RJ$4*NO372*100*100/MAX(EV$9:EV$497))+($RJ$4*NP372*100*100/MAX(EV$9:EV$497)))/4</f>
        <v>0</v>
      </c>
      <c r="SB372" s="118">
        <f>SUM(RG372:SA372)</f>
        <v>68.994616104868911</v>
      </c>
      <c r="SC372" s="115">
        <f>RG372 + RJ372 + RL372 + RM372 + RO372 + SUM(RQ372:RS372)/2 +  SUM(RT372:SA372)/5</f>
        <v>58.882256554307105</v>
      </c>
      <c r="SD372" s="115">
        <f>(RH372+RK372+RL372/$RS$3*$RU$3+RN372)*$RY$3+RO372+SUM(RQ372:RS372)/5 + SUM(RT372:SA372)/4</f>
        <v>3.160112359550562</v>
      </c>
      <c r="SE372" s="115">
        <f>RG372+RJ372+RL372/$RS$3+RM372/$RS$4+RO372 + SUM(RQ372:RS372)/2 +  SUM(RT372:SA372)/5</f>
        <v>58.882256554307105</v>
      </c>
      <c r="SF372" s="115">
        <f>RI372*$RY$4+RL372+RO372 + SUM(RQ372:RS372)/5 +  SUM(RT372:SA372)/4</f>
        <v>3.160112359550562</v>
      </c>
      <c r="SG372" s="115">
        <f>RP372*2 + SUM(RT372:SA372)</f>
        <v>12.640449438202248</v>
      </c>
      <c r="SH372" s="115">
        <f>ROUND(SB372/MAX(SB$9:SB$497)*100,0)</f>
        <v>87</v>
      </c>
      <c r="SI372" s="115">
        <f>ROUND(SC372/MAX(SC$9:SC$497)*100,0)</f>
        <v>89</v>
      </c>
      <c r="SJ372" s="115">
        <f>ROUND(SD372/MAX(SD$9:SD$497)*100,0)</f>
        <v>5</v>
      </c>
      <c r="SK372" s="115">
        <f>ROUND(SE372/MAX(SE$9:SE$497)*100,0)</f>
        <v>45</v>
      </c>
      <c r="SL372" s="115">
        <f>ROUND(SF372/MAX(SF$9:SF$497)*100,0)</f>
        <v>8</v>
      </c>
      <c r="SM372" s="121">
        <f>ROUND(SG372/MAX(SG$9:SG$497)*100,0)</f>
        <v>12</v>
      </c>
      <c r="SN372" s="115">
        <f>ROUND(AVERAGEIF($ES$9:$ES$497,$ES372,SH$9:SH$497),0)</f>
        <v>26</v>
      </c>
      <c r="SO372" s="115">
        <f>ROUND(AVERAGEIF($ES$9:$ES$497,$ES372,SI$9:SI$497),0)</f>
        <v>23</v>
      </c>
      <c r="SP372" s="115">
        <f>ROUND(AVERAGEIF($ES$9:$ES$497,$ES372,SJ$9:SJ$497),0)</f>
        <v>4</v>
      </c>
      <c r="SQ372" s="115">
        <f>ROUND(AVERAGEIF($ES$9:$ES$497,$ES372,SK$9:SK$497),0)</f>
        <v>20</v>
      </c>
      <c r="SR372" s="115">
        <f>ROUND(AVERAGEIF($ES$9:$ES$497,$ES372,SL$9:SL$497),0)</f>
        <v>7</v>
      </c>
      <c r="SS372" s="121">
        <f>ROUND(AVERAGEIF($ES$9:$ES$497,$ES372,SM$9:SM$497),0)</f>
        <v>6</v>
      </c>
      <c r="ST372" s="114">
        <f>RANK(SB372,SB$9:SB$497,0)</f>
        <v>5</v>
      </c>
      <c r="SU372" s="115">
        <f>RANK(SC372,SC$9:SC$497,0)</f>
        <v>5</v>
      </c>
      <c r="SV372" s="115">
        <f>RANK(SD372,SD$9:SD$497,0)</f>
        <v>139</v>
      </c>
      <c r="SW372" s="115">
        <f>RANK(SE372,SE$9:SE$497,0)</f>
        <v>59</v>
      </c>
      <c r="SX372" s="115">
        <f>RANK(SF372,SF$9:SF$497,0)</f>
        <v>92</v>
      </c>
      <c r="SY372" s="115">
        <f>RANK(SG372,SG$9:SG$497,0)</f>
        <v>61</v>
      </c>
      <c r="SZ372" s="115">
        <f>COUNTIFS(SB$9:SB$497,"&gt;"&amp;SB372,$ES$9:$ES$497,$ES372)+1</f>
        <v>4</v>
      </c>
      <c r="TA372" s="115">
        <f>COUNTIFS(SC$9:SC$497,"&gt;"&amp;SC372,$ES$9:$ES$497,$ES372)+1</f>
        <v>4</v>
      </c>
      <c r="TB372" s="115">
        <f>COUNTIFS(SD$9:SD$497,"&gt;"&amp;SD372,$ES$9:$ES$497,$ES372)+1</f>
        <v>22</v>
      </c>
      <c r="TC372" s="115">
        <f>COUNTIFS(SE$9:SE$497,"&gt;"&amp;SE372,$ES$9:$ES$497,$ES372)+1</f>
        <v>22</v>
      </c>
      <c r="TD372" s="115">
        <f>COUNTIFS(SF$9:SF$497,"&gt;"&amp;SF372,$ES$9:$ES$497,$ES372)+1</f>
        <v>22</v>
      </c>
      <c r="TE372" s="117">
        <f>COUNTIFS(SG$9:SG$497,"&gt;"&amp;SG372,$ES$9:$ES$497,$ES372)+1</f>
        <v>11</v>
      </c>
      <c r="TF372" s="118">
        <f>MAX(PH372:PM372)+SH372</f>
        <v>180</v>
      </c>
      <c r="TG372" s="115">
        <f t="shared" si="901"/>
        <v>160</v>
      </c>
      <c r="TH372" s="115">
        <f t="shared" si="901"/>
        <v>67</v>
      </c>
      <c r="TI372" s="115">
        <f t="shared" si="901"/>
        <v>118</v>
      </c>
      <c r="TJ372" s="115">
        <f t="shared" si="901"/>
        <v>75</v>
      </c>
      <c r="TK372" s="115">
        <f t="shared" si="901"/>
        <v>105</v>
      </c>
      <c r="TL372" s="117">
        <f>PM372+SM372</f>
        <v>90</v>
      </c>
      <c r="TM372" s="118">
        <f>ROUND(TF372/MAX(TF$9:TF$497)*100,0)</f>
        <v>100</v>
      </c>
      <c r="TN372" s="115">
        <f>ROUND(TG372/MAX(TG$9:TG$497)*100,0)</f>
        <v>88</v>
      </c>
      <c r="TO372" s="115">
        <f>ROUND(TH372/MAX(TH$9:TH$497)*100,0)</f>
        <v>37</v>
      </c>
      <c r="TP372" s="115">
        <f>ROUND(TI372/MAX(TI$9:TI$497)*100,0)</f>
        <v>65</v>
      </c>
      <c r="TQ372" s="115">
        <f>ROUND(TJ372/MAX(TJ$9:TJ$497)*100,0)</f>
        <v>38</v>
      </c>
      <c r="TR372" s="115">
        <f>ROUND(TK372/MAX(TK$9:TK$497)*100,0)</f>
        <v>54</v>
      </c>
      <c r="TS372" s="119">
        <f>ROUND(TL372/MAX(TL$9:TL$497)*100,0)</f>
        <v>46</v>
      </c>
      <c r="TT372" s="120">
        <f>RANK(TM372,TM$9:TM$497,0)</f>
        <v>1</v>
      </c>
      <c r="TU372" s="115">
        <f>RANK(TN372,TN$9:TN$497,0)</f>
        <v>7</v>
      </c>
      <c r="TV372" s="115">
        <f>RANK(TO372,TO$9:TO$497,0)</f>
        <v>80</v>
      </c>
      <c r="TW372" s="115">
        <f>RANK(TP372,TP$9:TP$497,0)</f>
        <v>42</v>
      </c>
      <c r="TX372" s="115">
        <f>RANK(TQ372,TQ$9:TQ$497,0)</f>
        <v>65</v>
      </c>
      <c r="TY372" s="115">
        <f>RANK(TR372,TR$9:TR$497,0)</f>
        <v>36</v>
      </c>
      <c r="TZ372" s="121">
        <f>RANK(TS372,TS$9:TS$497,0)</f>
        <v>43</v>
      </c>
      <c r="UA372" s="167"/>
      <c r="UB372" s="7" t="s">
        <v>1</v>
      </c>
    </row>
    <row r="373" spans="1:548" x14ac:dyDescent="0.15">
      <c r="A373" s="183">
        <v>365</v>
      </c>
      <c r="B373" s="200" t="s">
        <v>1411</v>
      </c>
      <c r="C373" s="143"/>
      <c r="D373" s="143"/>
      <c r="E373" s="161" t="s">
        <v>1013</v>
      </c>
      <c r="F373" s="65" t="s">
        <v>908</v>
      </c>
      <c r="G373" s="65" t="s">
        <v>908</v>
      </c>
      <c r="H373" s="65" t="s">
        <v>927</v>
      </c>
      <c r="I373" s="66" t="s">
        <v>521</v>
      </c>
      <c r="J373" s="67" t="s">
        <v>521</v>
      </c>
      <c r="K373" s="67" t="s">
        <v>521</v>
      </c>
      <c r="L373" s="67" t="s">
        <v>521</v>
      </c>
      <c r="M373" s="67" t="s">
        <v>521</v>
      </c>
      <c r="N373" s="67" t="s">
        <v>521</v>
      </c>
      <c r="O373" s="67" t="s">
        <v>521</v>
      </c>
      <c r="P373" s="67" t="s">
        <v>521</v>
      </c>
      <c r="Q373" s="67" t="s">
        <v>521</v>
      </c>
      <c r="R373" s="68" t="s">
        <v>521</v>
      </c>
      <c r="S373" s="69" t="s">
        <v>521</v>
      </c>
      <c r="T373" s="67" t="s">
        <v>521</v>
      </c>
      <c r="U373" s="67" t="s">
        <v>521</v>
      </c>
      <c r="V373" s="67" t="s">
        <v>521</v>
      </c>
      <c r="W373" s="67" t="s">
        <v>521</v>
      </c>
      <c r="X373" s="67" t="s">
        <v>521</v>
      </c>
      <c r="Y373" s="67" t="s">
        <v>521</v>
      </c>
      <c r="Z373" s="67" t="s">
        <v>521</v>
      </c>
      <c r="AA373" s="67" t="s">
        <v>521</v>
      </c>
      <c r="AB373" s="68" t="s">
        <v>521</v>
      </c>
      <c r="AC373" s="69" t="s">
        <v>521</v>
      </c>
      <c r="AD373" s="67" t="s">
        <v>521</v>
      </c>
      <c r="AE373" s="67" t="s">
        <v>521</v>
      </c>
      <c r="AF373" s="67" t="s">
        <v>521</v>
      </c>
      <c r="AG373" s="67" t="s">
        <v>521</v>
      </c>
      <c r="AH373" s="67" t="s">
        <v>521</v>
      </c>
      <c r="AI373" s="67" t="s">
        <v>521</v>
      </c>
      <c r="AJ373" s="67" t="s">
        <v>521</v>
      </c>
      <c r="AK373" s="67" t="s">
        <v>521</v>
      </c>
      <c r="AL373" s="68" t="s">
        <v>521</v>
      </c>
      <c r="AM373" s="69" t="s">
        <v>521</v>
      </c>
      <c r="AN373" s="67" t="s">
        <v>521</v>
      </c>
      <c r="AO373" s="67" t="s">
        <v>521</v>
      </c>
      <c r="AP373" s="67" t="s">
        <v>521</v>
      </c>
      <c r="AQ373" s="67" t="s">
        <v>521</v>
      </c>
      <c r="AR373" s="67" t="s">
        <v>521</v>
      </c>
      <c r="AS373" s="67" t="s">
        <v>521</v>
      </c>
      <c r="AT373" s="67" t="s">
        <v>521</v>
      </c>
      <c r="AU373" s="67" t="s">
        <v>521</v>
      </c>
      <c r="AV373" s="68" t="s">
        <v>521</v>
      </c>
      <c r="AW373" s="69" t="s">
        <v>521</v>
      </c>
      <c r="AX373" s="67" t="s">
        <v>521</v>
      </c>
      <c r="AY373" s="67" t="s">
        <v>521</v>
      </c>
      <c r="AZ373" s="67" t="s">
        <v>521</v>
      </c>
      <c r="BA373" s="67" t="s">
        <v>521</v>
      </c>
      <c r="BB373" s="67" t="s">
        <v>521</v>
      </c>
      <c r="BC373" s="67" t="s">
        <v>521</v>
      </c>
      <c r="BD373" s="67" t="s">
        <v>521</v>
      </c>
      <c r="BE373" s="67" t="s">
        <v>521</v>
      </c>
      <c r="BF373" s="68" t="s">
        <v>521</v>
      </c>
      <c r="BG373" s="69" t="s">
        <v>521</v>
      </c>
      <c r="BH373" s="67" t="s">
        <v>521</v>
      </c>
      <c r="BI373" s="67" t="s">
        <v>521</v>
      </c>
      <c r="BJ373" s="67" t="s">
        <v>521</v>
      </c>
      <c r="BK373" s="67" t="s">
        <v>521</v>
      </c>
      <c r="BL373" s="67" t="s">
        <v>521</v>
      </c>
      <c r="BM373" s="67" t="s">
        <v>521</v>
      </c>
      <c r="BN373" s="67" t="s">
        <v>521</v>
      </c>
      <c r="BO373" s="67" t="s">
        <v>521</v>
      </c>
      <c r="BP373" s="68" t="s">
        <v>521</v>
      </c>
      <c r="BQ373" s="70" t="s">
        <v>521</v>
      </c>
      <c r="BR373" s="67" t="s">
        <v>521</v>
      </c>
      <c r="BS373" s="67" t="s">
        <v>521</v>
      </c>
      <c r="BT373" s="67" t="s">
        <v>521</v>
      </c>
      <c r="BU373" s="67" t="s">
        <v>521</v>
      </c>
      <c r="BV373" s="67" t="s">
        <v>521</v>
      </c>
      <c r="BW373" s="67" t="s">
        <v>521</v>
      </c>
      <c r="BX373" s="67" t="s">
        <v>521</v>
      </c>
      <c r="BY373" s="67" t="s">
        <v>521</v>
      </c>
      <c r="BZ373" s="68" t="s">
        <v>521</v>
      </c>
      <c r="CA373" s="69" t="s">
        <v>521</v>
      </c>
      <c r="CB373" s="67" t="s">
        <v>521</v>
      </c>
      <c r="CC373" s="67" t="s">
        <v>521</v>
      </c>
      <c r="CD373" s="67" t="s">
        <v>521</v>
      </c>
      <c r="CE373" s="67" t="s">
        <v>521</v>
      </c>
      <c r="CF373" s="67" t="s">
        <v>521</v>
      </c>
      <c r="CG373" s="67" t="s">
        <v>521</v>
      </c>
      <c r="CH373" s="67" t="s">
        <v>521</v>
      </c>
      <c r="CI373" s="67" t="s">
        <v>521</v>
      </c>
      <c r="CJ373" s="68" t="s">
        <v>521</v>
      </c>
      <c r="CK373" s="69" t="s">
        <v>521</v>
      </c>
      <c r="CL373" s="67" t="s">
        <v>521</v>
      </c>
      <c r="CM373" s="67" t="s">
        <v>521</v>
      </c>
      <c r="CN373" s="67" t="s">
        <v>521</v>
      </c>
      <c r="CO373" s="67" t="s">
        <v>521</v>
      </c>
      <c r="CP373" s="67" t="s">
        <v>521</v>
      </c>
      <c r="CQ373" s="67" t="s">
        <v>521</v>
      </c>
      <c r="CR373" s="67" t="s">
        <v>521</v>
      </c>
      <c r="CS373" s="67" t="s">
        <v>521</v>
      </c>
      <c r="CT373" s="68" t="s">
        <v>521</v>
      </c>
      <c r="CU373" s="69" t="s">
        <v>521</v>
      </c>
      <c r="CV373" s="67" t="s">
        <v>521</v>
      </c>
      <c r="CW373" s="67" t="s">
        <v>521</v>
      </c>
      <c r="CX373" s="67" t="s">
        <v>521</v>
      </c>
      <c r="CY373" s="67" t="s">
        <v>521</v>
      </c>
      <c r="CZ373" s="67" t="s">
        <v>521</v>
      </c>
      <c r="DA373" s="67" t="s">
        <v>521</v>
      </c>
      <c r="DB373" s="67" t="s">
        <v>521</v>
      </c>
      <c r="DC373" s="67" t="s">
        <v>521</v>
      </c>
      <c r="DD373" s="68" t="s">
        <v>521</v>
      </c>
      <c r="DE373" s="69" t="s">
        <v>521</v>
      </c>
      <c r="DF373" s="71" t="s">
        <v>521</v>
      </c>
      <c r="DG373" s="67" t="s">
        <v>521</v>
      </c>
      <c r="DH373" s="67" t="s">
        <v>521</v>
      </c>
      <c r="DI373" s="67" t="s">
        <v>521</v>
      </c>
      <c r="DJ373" s="67" t="s">
        <v>521</v>
      </c>
      <c r="DK373" s="67" t="s">
        <v>521</v>
      </c>
      <c r="DL373" s="67" t="s">
        <v>521</v>
      </c>
      <c r="DM373" s="67" t="s">
        <v>521</v>
      </c>
      <c r="DN373" s="68" t="s">
        <v>521</v>
      </c>
      <c r="DO373" s="70" t="s">
        <v>521</v>
      </c>
      <c r="DP373" s="71" t="s">
        <v>521</v>
      </c>
      <c r="DQ373" s="67" t="s">
        <v>521</v>
      </c>
      <c r="DR373" s="67" t="s">
        <v>521</v>
      </c>
      <c r="DS373" s="67" t="s">
        <v>521</v>
      </c>
      <c r="DT373" s="67" t="s">
        <v>521</v>
      </c>
      <c r="DU373" s="67" t="s">
        <v>521</v>
      </c>
      <c r="DV373" s="67" t="s">
        <v>521</v>
      </c>
      <c r="DW373" s="67" t="s">
        <v>521</v>
      </c>
      <c r="DX373" s="72" t="s">
        <v>521</v>
      </c>
      <c r="DY373" s="146"/>
      <c r="DZ373" s="74"/>
      <c r="EA373" s="74"/>
      <c r="EB373" s="74"/>
      <c r="EC373" s="75"/>
      <c r="ED373" s="168"/>
      <c r="EE373" s="74"/>
      <c r="EF373" s="74"/>
      <c r="EG373" s="74"/>
      <c r="EH373" s="77"/>
      <c r="EI373" s="73"/>
      <c r="EJ373" s="74"/>
      <c r="EK373" s="74"/>
      <c r="EL373" s="74"/>
      <c r="EM373" s="75"/>
      <c r="EN373" s="78"/>
      <c r="EO373" s="79"/>
      <c r="EP373" s="79"/>
      <c r="EQ373" s="79"/>
      <c r="ER373" s="80"/>
      <c r="ES373" s="128" t="s">
        <v>908</v>
      </c>
      <c r="ET373" s="82"/>
      <c r="EU373" s="83"/>
      <c r="EV373" s="146"/>
      <c r="EW373" s="147"/>
      <c r="EX373" s="147"/>
      <c r="EY373" s="147"/>
      <c r="EZ373" s="147"/>
      <c r="FA373" s="147"/>
      <c r="FB373" s="147"/>
      <c r="FC373" s="147"/>
      <c r="FD373" s="147"/>
      <c r="FE373" s="170"/>
      <c r="FF373" s="73"/>
      <c r="FG373" s="74"/>
      <c r="FH373" s="74"/>
      <c r="FI373" s="74"/>
      <c r="FJ373" s="74"/>
      <c r="FK373" s="74"/>
      <c r="FL373" s="74"/>
      <c r="FM373" s="74"/>
      <c r="FN373" s="74"/>
      <c r="FO373" s="84"/>
      <c r="FP373" s="73"/>
      <c r="FQ373" s="74"/>
      <c r="FR373" s="74"/>
      <c r="FS373" s="74"/>
      <c r="FT373" s="74"/>
      <c r="FU373" s="74"/>
      <c r="FV373" s="74"/>
      <c r="FW373" s="74"/>
      <c r="FX373" s="74"/>
      <c r="FY373" s="84"/>
      <c r="FZ373" s="85"/>
      <c r="GA373" s="86"/>
      <c r="GB373" s="86"/>
      <c r="GC373" s="86"/>
      <c r="GD373" s="86"/>
      <c r="GE373" s="86"/>
      <c r="GF373" s="86"/>
      <c r="GG373" s="86"/>
      <c r="GH373" s="86"/>
      <c r="GI373" s="87"/>
      <c r="GJ373" s="85"/>
      <c r="GK373" s="86"/>
      <c r="GL373" s="86"/>
      <c r="GM373" s="86"/>
      <c r="GN373" s="86"/>
      <c r="GO373" s="86"/>
      <c r="GP373" s="86"/>
      <c r="GQ373" s="86"/>
      <c r="GR373" s="86"/>
      <c r="GS373" s="87"/>
      <c r="GT373" s="85"/>
      <c r="GU373" s="86"/>
      <c r="GV373" s="86"/>
      <c r="GW373" s="86"/>
      <c r="GX373" s="86"/>
      <c r="GY373" s="86"/>
      <c r="GZ373" s="86"/>
      <c r="HA373" s="86"/>
      <c r="HB373" s="86"/>
      <c r="HC373" s="87"/>
      <c r="HD373" s="85"/>
      <c r="HE373" s="86"/>
      <c r="HF373" s="86"/>
      <c r="HG373" s="86"/>
      <c r="HH373" s="86"/>
      <c r="HI373" s="86"/>
      <c r="HJ373" s="86"/>
      <c r="HK373" s="86"/>
      <c r="HL373" s="86"/>
      <c r="HM373" s="87"/>
      <c r="HN373" s="85"/>
      <c r="HO373" s="86"/>
      <c r="HP373" s="86"/>
      <c r="HQ373" s="86"/>
      <c r="HR373" s="86"/>
      <c r="HS373" s="86"/>
      <c r="HT373" s="86"/>
      <c r="HU373" s="86"/>
      <c r="HV373" s="86"/>
      <c r="HW373" s="87"/>
      <c r="HX373" s="73"/>
      <c r="HY373" s="74"/>
      <c r="HZ373" s="74"/>
      <c r="IA373" s="74"/>
      <c r="IB373" s="74"/>
      <c r="IC373" s="74"/>
      <c r="ID373" s="74"/>
      <c r="IE373" s="74"/>
      <c r="IF373" s="74"/>
      <c r="IG373" s="84"/>
      <c r="IH373" s="148"/>
      <c r="II373" s="149"/>
      <c r="IJ373" s="149"/>
      <c r="IK373" s="149"/>
      <c r="IL373" s="149"/>
      <c r="IM373" s="150"/>
      <c r="IN373" s="151"/>
      <c r="IO373" s="152"/>
      <c r="IP373" s="153"/>
      <c r="IQ373" s="149"/>
      <c r="IR373" s="149"/>
      <c r="IS373" s="149"/>
      <c r="IT373" s="149"/>
      <c r="IU373" s="149"/>
      <c r="IV373" s="149"/>
      <c r="IW373" s="154"/>
      <c r="IX373" s="151"/>
      <c r="IY373" s="149"/>
      <c r="IZ373" s="149"/>
      <c r="JA373" s="149"/>
      <c r="JB373" s="149"/>
      <c r="JC373" s="149"/>
      <c r="JD373" s="149"/>
      <c r="JE373" s="155"/>
      <c r="JF373" s="153"/>
      <c r="JG373" s="149"/>
      <c r="JH373" s="149"/>
      <c r="JI373" s="149"/>
      <c r="JJ373" s="149"/>
      <c r="JK373" s="149"/>
      <c r="JL373" s="149"/>
      <c r="JM373" s="154"/>
      <c r="JN373" s="151"/>
      <c r="JO373" s="149"/>
      <c r="JP373" s="149"/>
      <c r="JQ373" s="149"/>
      <c r="JR373" s="149"/>
      <c r="JS373" s="149"/>
      <c r="JT373" s="149"/>
      <c r="JU373" s="149"/>
      <c r="JV373" s="149"/>
      <c r="JW373" s="149"/>
      <c r="JX373" s="149"/>
      <c r="JY373" s="149"/>
      <c r="JZ373" s="155"/>
      <c r="KA373" s="151"/>
      <c r="KB373" s="149"/>
      <c r="KC373" s="149"/>
      <c r="KD373" s="149"/>
      <c r="KE373" s="155"/>
      <c r="KF373" s="153"/>
      <c r="KG373" s="149"/>
      <c r="KH373" s="149"/>
      <c r="KI373" s="149"/>
      <c r="KJ373" s="149"/>
      <c r="KK373" s="156"/>
      <c r="KL373" s="149"/>
      <c r="KM373" s="149"/>
      <c r="KN373" s="149"/>
      <c r="KO373" s="149"/>
      <c r="KP373" s="149"/>
      <c r="KQ373" s="149"/>
      <c r="KR373" s="149"/>
      <c r="KS373" s="154"/>
      <c r="KT373" s="154"/>
      <c r="KU373" s="154"/>
      <c r="KV373" s="154"/>
      <c r="KW373" s="151"/>
      <c r="KX373" s="149"/>
      <c r="KY373" s="149"/>
      <c r="KZ373" s="149"/>
      <c r="LA373" s="149"/>
      <c r="LB373" s="149"/>
      <c r="LC373" s="154"/>
      <c r="LD373" s="151"/>
      <c r="LE373" s="152"/>
      <c r="LF373" s="157"/>
      <c r="LG373" s="158"/>
      <c r="LH373" s="151"/>
      <c r="LI373" s="149"/>
      <c r="LJ373" s="147"/>
      <c r="LK373" s="147"/>
      <c r="LL373" s="147"/>
      <c r="LM373" s="159"/>
      <c r="LN373" s="153"/>
      <c r="LO373" s="149"/>
      <c r="LP373" s="149"/>
      <c r="LQ373" s="149"/>
      <c r="LR373" s="154"/>
      <c r="LS373" s="151"/>
      <c r="LT373" s="149"/>
      <c r="LU373" s="149"/>
      <c r="LV373" s="149"/>
      <c r="LW373" s="149"/>
      <c r="LX373" s="149"/>
      <c r="LY373" s="149"/>
      <c r="LZ373" s="149"/>
      <c r="MA373" s="155"/>
      <c r="MB373" s="153"/>
      <c r="MC373" s="149"/>
      <c r="MD373" s="149"/>
      <c r="ME373" s="149"/>
      <c r="MF373" s="149"/>
      <c r="MG373" s="149"/>
      <c r="MH373" s="149"/>
      <c r="MI373" s="149"/>
      <c r="MJ373" s="149"/>
      <c r="MK373" s="149"/>
      <c r="ML373" s="149"/>
      <c r="MM373" s="149"/>
      <c r="MN373" s="156"/>
      <c r="MO373" s="156"/>
      <c r="MP373" s="154"/>
      <c r="MQ373" s="151"/>
      <c r="MR373" s="149"/>
      <c r="MS373" s="149"/>
      <c r="MT373" s="149"/>
      <c r="MU373" s="149"/>
      <c r="MV373" s="156"/>
      <c r="MW373" s="149"/>
      <c r="MX373" s="149"/>
      <c r="MY373" s="149"/>
      <c r="MZ373" s="149"/>
      <c r="NA373" s="149"/>
      <c r="NB373" s="149"/>
      <c r="NC373" s="149"/>
      <c r="ND373" s="154"/>
      <c r="NE373" s="154"/>
      <c r="NF373" s="154"/>
      <c r="NG373" s="154"/>
      <c r="NH373" s="151"/>
      <c r="NI373" s="149"/>
      <c r="NJ373" s="149"/>
      <c r="NK373" s="149"/>
      <c r="NL373" s="149"/>
      <c r="NM373" s="149"/>
      <c r="NN373" s="94"/>
      <c r="NO373" s="151"/>
      <c r="NP373" s="160"/>
      <c r="NQ373" s="198" t="s">
        <v>1405</v>
      </c>
      <c r="NR373" s="196" t="s">
        <v>1412</v>
      </c>
      <c r="NS373" s="198"/>
      <c r="NT373" s="198"/>
      <c r="NU373" s="198"/>
      <c r="NV373" s="186" t="s">
        <v>908</v>
      </c>
      <c r="NW373" s="198" t="s">
        <v>908</v>
      </c>
      <c r="NX373" s="165" t="s">
        <v>908</v>
      </c>
      <c r="NY373" s="179" t="s">
        <v>908</v>
      </c>
      <c r="NZ373" s="165" t="s">
        <v>908</v>
      </c>
      <c r="OA373" s="166"/>
      <c r="OB373" s="166"/>
      <c r="OC373" s="166"/>
      <c r="OD373" s="141"/>
      <c r="OE373" s="140"/>
      <c r="OF373" s="141"/>
      <c r="OG373" s="140"/>
      <c r="OH373" s="173"/>
      <c r="OI373" s="174"/>
      <c r="OJ373" s="174"/>
      <c r="OK373" s="174"/>
      <c r="OL373" s="174"/>
      <c r="OM373" s="174"/>
      <c r="ON373" s="174"/>
      <c r="OO373" s="174"/>
      <c r="OP373" s="174"/>
      <c r="OQ373" s="175"/>
      <c r="OR373" s="114"/>
      <c r="OS373" s="115"/>
      <c r="OT373" s="115"/>
      <c r="OU373" s="115"/>
      <c r="OV373" s="115"/>
      <c r="OW373" s="115"/>
      <c r="OX373" s="115"/>
      <c r="OY373" s="116"/>
      <c r="OZ373" s="115"/>
      <c r="PA373" s="117"/>
      <c r="PB373" s="118"/>
      <c r="PC373" s="115"/>
      <c r="PD373" s="115"/>
      <c r="PE373" s="115"/>
      <c r="PF373" s="115"/>
      <c r="PG373" s="119"/>
      <c r="PH373" s="118"/>
      <c r="PI373" s="115"/>
      <c r="PJ373" s="115"/>
      <c r="PK373" s="115"/>
      <c r="PL373" s="115"/>
      <c r="PM373" s="119"/>
      <c r="PN373" s="118"/>
      <c r="PO373" s="115"/>
      <c r="PP373" s="115"/>
      <c r="PQ373" s="115"/>
      <c r="PR373" s="115"/>
      <c r="PS373" s="119"/>
      <c r="PT373" s="120"/>
      <c r="PU373" s="115"/>
      <c r="PV373" s="115"/>
      <c r="PW373" s="115"/>
      <c r="PX373" s="115"/>
      <c r="PY373" s="115"/>
      <c r="PZ373" s="115"/>
      <c r="QA373" s="116"/>
      <c r="QB373" s="115"/>
      <c r="QC373" s="121"/>
      <c r="QD373" s="120"/>
      <c r="QE373" s="115"/>
      <c r="QF373" s="115"/>
      <c r="QG373" s="115"/>
      <c r="QH373" s="115"/>
      <c r="QI373" s="115"/>
      <c r="QJ373" s="115"/>
      <c r="QK373" s="116"/>
      <c r="QL373" s="115"/>
      <c r="QM373" s="121"/>
      <c r="QN373" s="114"/>
      <c r="QO373" s="115"/>
      <c r="QP373" s="115"/>
      <c r="QQ373" s="115"/>
      <c r="QR373" s="115"/>
      <c r="QS373" s="115"/>
      <c r="QT373" s="114"/>
      <c r="QU373" s="115"/>
      <c r="QV373" s="115"/>
      <c r="QW373" s="115"/>
      <c r="QX373" s="115"/>
      <c r="QY373" s="115"/>
      <c r="QZ373" s="114"/>
      <c r="RA373" s="115"/>
      <c r="RB373" s="115"/>
      <c r="RC373" s="115"/>
      <c r="RD373" s="115"/>
      <c r="RE373" s="115"/>
      <c r="RF373" s="122"/>
      <c r="RG373" s="115"/>
      <c r="RH373" s="115"/>
      <c r="RI373" s="115"/>
      <c r="RJ373" s="115"/>
      <c r="RK373" s="115"/>
      <c r="RL373" s="115"/>
      <c r="RM373" s="115"/>
      <c r="RN373" s="115"/>
      <c r="RO373" s="115"/>
      <c r="RP373" s="119"/>
      <c r="RQ373" s="118"/>
      <c r="RR373" s="115"/>
      <c r="RS373" s="119"/>
      <c r="RT373" s="118"/>
      <c r="RU373" s="119"/>
      <c r="RV373" s="118"/>
      <c r="RW373" s="115"/>
      <c r="RX373" s="119"/>
      <c r="RY373" s="118"/>
      <c r="RZ373" s="115"/>
      <c r="SA373" s="117"/>
      <c r="SB373" s="118"/>
      <c r="SC373" s="115"/>
      <c r="SD373" s="115"/>
      <c r="SE373" s="115"/>
      <c r="SF373" s="115"/>
      <c r="SG373" s="115"/>
      <c r="SH373" s="115"/>
      <c r="SI373" s="115"/>
      <c r="SJ373" s="115"/>
      <c r="SK373" s="115"/>
      <c r="SL373" s="115"/>
      <c r="SM373" s="121"/>
      <c r="SN373" s="115"/>
      <c r="SO373" s="115"/>
      <c r="SP373" s="115"/>
      <c r="SQ373" s="115"/>
      <c r="SR373" s="115"/>
      <c r="SS373" s="121"/>
      <c r="ST373" s="118"/>
      <c r="SU373" s="115"/>
      <c r="SV373" s="115"/>
      <c r="SW373" s="115"/>
      <c r="SX373" s="115"/>
      <c r="SY373" s="115"/>
      <c r="SZ373" s="115"/>
      <c r="TA373" s="115"/>
      <c r="TB373" s="115"/>
      <c r="TC373" s="115"/>
      <c r="TD373" s="115"/>
      <c r="TE373" s="117"/>
      <c r="TF373" s="118"/>
      <c r="TG373" s="115"/>
      <c r="TH373" s="115"/>
      <c r="TI373" s="115"/>
      <c r="TJ373" s="115"/>
      <c r="TK373" s="115"/>
      <c r="TL373" s="117"/>
      <c r="TM373" s="118"/>
      <c r="TN373" s="115"/>
      <c r="TO373" s="115"/>
      <c r="TP373" s="115"/>
      <c r="TQ373" s="115"/>
      <c r="TR373" s="115"/>
      <c r="TS373" s="119"/>
      <c r="TT373" s="120"/>
      <c r="TU373" s="115"/>
      <c r="TV373" s="115"/>
      <c r="TW373" s="115"/>
      <c r="TX373" s="115"/>
      <c r="TY373" s="115"/>
      <c r="TZ373" s="121"/>
      <c r="UA373" s="132"/>
      <c r="UB373" s="7" t="s">
        <v>1</v>
      </c>
    </row>
    <row r="374" spans="1:548" x14ac:dyDescent="0.15">
      <c r="A374" s="142">
        <v>366</v>
      </c>
      <c r="B374" s="200" t="s">
        <v>1412</v>
      </c>
      <c r="C374" s="143"/>
      <c r="D374" s="143"/>
      <c r="E374" s="161" t="s">
        <v>1013</v>
      </c>
      <c r="F374" s="65" t="s">
        <v>908</v>
      </c>
      <c r="G374" s="65" t="s">
        <v>908</v>
      </c>
      <c r="H374" s="65" t="s">
        <v>927</v>
      </c>
      <c r="I374" s="66" t="s">
        <v>521</v>
      </c>
      <c r="J374" s="67" t="s">
        <v>521</v>
      </c>
      <c r="K374" s="67" t="s">
        <v>521</v>
      </c>
      <c r="L374" s="67" t="s">
        <v>521</v>
      </c>
      <c r="M374" s="67" t="s">
        <v>521</v>
      </c>
      <c r="N374" s="67" t="s">
        <v>521</v>
      </c>
      <c r="O374" s="67" t="s">
        <v>521</v>
      </c>
      <c r="P374" s="67" t="s">
        <v>521</v>
      </c>
      <c r="Q374" s="67" t="s">
        <v>521</v>
      </c>
      <c r="R374" s="68" t="s">
        <v>521</v>
      </c>
      <c r="S374" s="69" t="s">
        <v>521</v>
      </c>
      <c r="T374" s="67" t="s">
        <v>521</v>
      </c>
      <c r="U374" s="67" t="s">
        <v>521</v>
      </c>
      <c r="V374" s="67" t="s">
        <v>521</v>
      </c>
      <c r="W374" s="67" t="s">
        <v>521</v>
      </c>
      <c r="X374" s="67" t="s">
        <v>521</v>
      </c>
      <c r="Y374" s="67" t="s">
        <v>521</v>
      </c>
      <c r="Z374" s="67" t="s">
        <v>521</v>
      </c>
      <c r="AA374" s="67" t="s">
        <v>521</v>
      </c>
      <c r="AB374" s="68" t="s">
        <v>521</v>
      </c>
      <c r="AC374" s="69" t="s">
        <v>521</v>
      </c>
      <c r="AD374" s="67" t="s">
        <v>521</v>
      </c>
      <c r="AE374" s="67" t="s">
        <v>521</v>
      </c>
      <c r="AF374" s="67" t="s">
        <v>521</v>
      </c>
      <c r="AG374" s="67" t="s">
        <v>521</v>
      </c>
      <c r="AH374" s="67" t="s">
        <v>521</v>
      </c>
      <c r="AI374" s="67" t="s">
        <v>521</v>
      </c>
      <c r="AJ374" s="67" t="s">
        <v>521</v>
      </c>
      <c r="AK374" s="67" t="s">
        <v>521</v>
      </c>
      <c r="AL374" s="68" t="s">
        <v>521</v>
      </c>
      <c r="AM374" s="69" t="s">
        <v>521</v>
      </c>
      <c r="AN374" s="67" t="s">
        <v>521</v>
      </c>
      <c r="AO374" s="67" t="s">
        <v>521</v>
      </c>
      <c r="AP374" s="67" t="s">
        <v>521</v>
      </c>
      <c r="AQ374" s="67" t="s">
        <v>521</v>
      </c>
      <c r="AR374" s="67" t="s">
        <v>521</v>
      </c>
      <c r="AS374" s="67" t="s">
        <v>521</v>
      </c>
      <c r="AT374" s="67" t="s">
        <v>521</v>
      </c>
      <c r="AU374" s="67" t="s">
        <v>521</v>
      </c>
      <c r="AV374" s="68" t="s">
        <v>521</v>
      </c>
      <c r="AW374" s="69" t="s">
        <v>521</v>
      </c>
      <c r="AX374" s="67" t="s">
        <v>521</v>
      </c>
      <c r="AY374" s="67" t="s">
        <v>521</v>
      </c>
      <c r="AZ374" s="67" t="s">
        <v>521</v>
      </c>
      <c r="BA374" s="67" t="s">
        <v>521</v>
      </c>
      <c r="BB374" s="67" t="s">
        <v>521</v>
      </c>
      <c r="BC374" s="67" t="s">
        <v>521</v>
      </c>
      <c r="BD374" s="67" t="s">
        <v>521</v>
      </c>
      <c r="BE374" s="67" t="s">
        <v>521</v>
      </c>
      <c r="BF374" s="68" t="s">
        <v>521</v>
      </c>
      <c r="BG374" s="69" t="s">
        <v>521</v>
      </c>
      <c r="BH374" s="67" t="s">
        <v>521</v>
      </c>
      <c r="BI374" s="67" t="s">
        <v>521</v>
      </c>
      <c r="BJ374" s="67" t="s">
        <v>521</v>
      </c>
      <c r="BK374" s="67" t="s">
        <v>521</v>
      </c>
      <c r="BL374" s="67" t="s">
        <v>521</v>
      </c>
      <c r="BM374" s="67" t="s">
        <v>521</v>
      </c>
      <c r="BN374" s="67" t="s">
        <v>521</v>
      </c>
      <c r="BO374" s="67" t="s">
        <v>521</v>
      </c>
      <c r="BP374" s="68" t="s">
        <v>521</v>
      </c>
      <c r="BQ374" s="70" t="s">
        <v>521</v>
      </c>
      <c r="BR374" s="67" t="s">
        <v>521</v>
      </c>
      <c r="BS374" s="67" t="s">
        <v>521</v>
      </c>
      <c r="BT374" s="67" t="s">
        <v>521</v>
      </c>
      <c r="BU374" s="67" t="s">
        <v>521</v>
      </c>
      <c r="BV374" s="67" t="s">
        <v>521</v>
      </c>
      <c r="BW374" s="67" t="s">
        <v>521</v>
      </c>
      <c r="BX374" s="67" t="s">
        <v>521</v>
      </c>
      <c r="BY374" s="67" t="s">
        <v>521</v>
      </c>
      <c r="BZ374" s="68" t="s">
        <v>521</v>
      </c>
      <c r="CA374" s="69" t="s">
        <v>521</v>
      </c>
      <c r="CB374" s="67" t="s">
        <v>521</v>
      </c>
      <c r="CC374" s="67" t="s">
        <v>521</v>
      </c>
      <c r="CD374" s="67" t="s">
        <v>521</v>
      </c>
      <c r="CE374" s="67" t="s">
        <v>521</v>
      </c>
      <c r="CF374" s="67" t="s">
        <v>521</v>
      </c>
      <c r="CG374" s="67" t="s">
        <v>521</v>
      </c>
      <c r="CH374" s="67" t="s">
        <v>521</v>
      </c>
      <c r="CI374" s="67" t="s">
        <v>521</v>
      </c>
      <c r="CJ374" s="68" t="s">
        <v>521</v>
      </c>
      <c r="CK374" s="69" t="s">
        <v>521</v>
      </c>
      <c r="CL374" s="67" t="s">
        <v>521</v>
      </c>
      <c r="CM374" s="67" t="s">
        <v>521</v>
      </c>
      <c r="CN374" s="67" t="s">
        <v>521</v>
      </c>
      <c r="CO374" s="67" t="s">
        <v>521</v>
      </c>
      <c r="CP374" s="67" t="s">
        <v>521</v>
      </c>
      <c r="CQ374" s="67" t="s">
        <v>521</v>
      </c>
      <c r="CR374" s="67" t="s">
        <v>521</v>
      </c>
      <c r="CS374" s="67" t="s">
        <v>521</v>
      </c>
      <c r="CT374" s="68" t="s">
        <v>521</v>
      </c>
      <c r="CU374" s="69" t="s">
        <v>521</v>
      </c>
      <c r="CV374" s="67" t="s">
        <v>521</v>
      </c>
      <c r="CW374" s="67" t="s">
        <v>521</v>
      </c>
      <c r="CX374" s="67" t="s">
        <v>521</v>
      </c>
      <c r="CY374" s="67" t="s">
        <v>521</v>
      </c>
      <c r="CZ374" s="67" t="s">
        <v>521</v>
      </c>
      <c r="DA374" s="67" t="s">
        <v>521</v>
      </c>
      <c r="DB374" s="67" t="s">
        <v>521</v>
      </c>
      <c r="DC374" s="67" t="s">
        <v>521</v>
      </c>
      <c r="DD374" s="68" t="s">
        <v>521</v>
      </c>
      <c r="DE374" s="69" t="s">
        <v>521</v>
      </c>
      <c r="DF374" s="71" t="s">
        <v>521</v>
      </c>
      <c r="DG374" s="67" t="s">
        <v>521</v>
      </c>
      <c r="DH374" s="67" t="s">
        <v>521</v>
      </c>
      <c r="DI374" s="67" t="s">
        <v>521</v>
      </c>
      <c r="DJ374" s="67" t="s">
        <v>521</v>
      </c>
      <c r="DK374" s="67" t="s">
        <v>521</v>
      </c>
      <c r="DL374" s="67" t="s">
        <v>521</v>
      </c>
      <c r="DM374" s="67" t="s">
        <v>521</v>
      </c>
      <c r="DN374" s="68" t="s">
        <v>521</v>
      </c>
      <c r="DO374" s="70" t="s">
        <v>521</v>
      </c>
      <c r="DP374" s="71" t="s">
        <v>521</v>
      </c>
      <c r="DQ374" s="67" t="s">
        <v>521</v>
      </c>
      <c r="DR374" s="67" t="s">
        <v>521</v>
      </c>
      <c r="DS374" s="67" t="s">
        <v>521</v>
      </c>
      <c r="DT374" s="67" t="s">
        <v>521</v>
      </c>
      <c r="DU374" s="67" t="s">
        <v>521</v>
      </c>
      <c r="DV374" s="67" t="s">
        <v>521</v>
      </c>
      <c r="DW374" s="67" t="s">
        <v>521</v>
      </c>
      <c r="DX374" s="72" t="s">
        <v>521</v>
      </c>
      <c r="DY374" s="146"/>
      <c r="DZ374" s="74"/>
      <c r="EA374" s="74"/>
      <c r="EB374" s="74"/>
      <c r="EC374" s="75"/>
      <c r="ED374" s="168"/>
      <c r="EE374" s="74"/>
      <c r="EF374" s="74"/>
      <c r="EG374" s="74"/>
      <c r="EH374" s="77"/>
      <c r="EI374" s="73"/>
      <c r="EJ374" s="74"/>
      <c r="EK374" s="74"/>
      <c r="EL374" s="74"/>
      <c r="EM374" s="75"/>
      <c r="EN374" s="78"/>
      <c r="EO374" s="79"/>
      <c r="EP374" s="79"/>
      <c r="EQ374" s="79"/>
      <c r="ER374" s="80"/>
      <c r="ES374" s="128" t="s">
        <v>908</v>
      </c>
      <c r="ET374" s="82"/>
      <c r="EU374" s="83"/>
      <c r="EV374" s="146"/>
      <c r="EW374" s="147"/>
      <c r="EX374" s="147"/>
      <c r="EY374" s="147"/>
      <c r="EZ374" s="147"/>
      <c r="FA374" s="147"/>
      <c r="FB374" s="147"/>
      <c r="FC374" s="147"/>
      <c r="FD374" s="147"/>
      <c r="FE374" s="170"/>
      <c r="FF374" s="73"/>
      <c r="FG374" s="74"/>
      <c r="FH374" s="74"/>
      <c r="FI374" s="74"/>
      <c r="FJ374" s="74"/>
      <c r="FK374" s="74"/>
      <c r="FL374" s="74"/>
      <c r="FM374" s="74"/>
      <c r="FN374" s="74"/>
      <c r="FO374" s="84"/>
      <c r="FP374" s="73"/>
      <c r="FQ374" s="74"/>
      <c r="FR374" s="74"/>
      <c r="FS374" s="74"/>
      <c r="FT374" s="74"/>
      <c r="FU374" s="74"/>
      <c r="FV374" s="74"/>
      <c r="FW374" s="74"/>
      <c r="FX374" s="74"/>
      <c r="FY374" s="84"/>
      <c r="FZ374" s="85"/>
      <c r="GA374" s="86"/>
      <c r="GB374" s="86"/>
      <c r="GC374" s="86"/>
      <c r="GD374" s="86"/>
      <c r="GE374" s="86"/>
      <c r="GF374" s="86"/>
      <c r="GG374" s="86"/>
      <c r="GH374" s="86"/>
      <c r="GI374" s="87"/>
      <c r="GJ374" s="85"/>
      <c r="GK374" s="86"/>
      <c r="GL374" s="86"/>
      <c r="GM374" s="86"/>
      <c r="GN374" s="86"/>
      <c r="GO374" s="86"/>
      <c r="GP374" s="86"/>
      <c r="GQ374" s="86"/>
      <c r="GR374" s="86"/>
      <c r="GS374" s="87"/>
      <c r="GT374" s="85"/>
      <c r="GU374" s="86"/>
      <c r="GV374" s="86"/>
      <c r="GW374" s="86"/>
      <c r="GX374" s="86"/>
      <c r="GY374" s="86"/>
      <c r="GZ374" s="86"/>
      <c r="HA374" s="86"/>
      <c r="HB374" s="86"/>
      <c r="HC374" s="87"/>
      <c r="HD374" s="85"/>
      <c r="HE374" s="86"/>
      <c r="HF374" s="86"/>
      <c r="HG374" s="86"/>
      <c r="HH374" s="86"/>
      <c r="HI374" s="86"/>
      <c r="HJ374" s="86"/>
      <c r="HK374" s="86"/>
      <c r="HL374" s="86"/>
      <c r="HM374" s="87"/>
      <c r="HN374" s="85"/>
      <c r="HO374" s="86"/>
      <c r="HP374" s="86"/>
      <c r="HQ374" s="86"/>
      <c r="HR374" s="86"/>
      <c r="HS374" s="86"/>
      <c r="HT374" s="86"/>
      <c r="HU374" s="86"/>
      <c r="HV374" s="86"/>
      <c r="HW374" s="87"/>
      <c r="HX374" s="73"/>
      <c r="HY374" s="74"/>
      <c r="HZ374" s="74"/>
      <c r="IA374" s="74"/>
      <c r="IB374" s="74"/>
      <c r="IC374" s="74"/>
      <c r="ID374" s="74"/>
      <c r="IE374" s="74"/>
      <c r="IF374" s="74"/>
      <c r="IG374" s="84"/>
      <c r="IH374" s="148"/>
      <c r="II374" s="149"/>
      <c r="IJ374" s="149"/>
      <c r="IK374" s="149"/>
      <c r="IL374" s="149"/>
      <c r="IM374" s="150"/>
      <c r="IN374" s="151"/>
      <c r="IO374" s="152"/>
      <c r="IP374" s="153"/>
      <c r="IQ374" s="149"/>
      <c r="IR374" s="149"/>
      <c r="IS374" s="149"/>
      <c r="IT374" s="149"/>
      <c r="IU374" s="149"/>
      <c r="IV374" s="149"/>
      <c r="IW374" s="154"/>
      <c r="IX374" s="151"/>
      <c r="IY374" s="149"/>
      <c r="IZ374" s="149"/>
      <c r="JA374" s="149"/>
      <c r="JB374" s="149"/>
      <c r="JC374" s="149"/>
      <c r="JD374" s="149"/>
      <c r="JE374" s="155"/>
      <c r="JF374" s="153"/>
      <c r="JG374" s="149"/>
      <c r="JH374" s="149"/>
      <c r="JI374" s="149"/>
      <c r="JJ374" s="149"/>
      <c r="JK374" s="149"/>
      <c r="JL374" s="149"/>
      <c r="JM374" s="154"/>
      <c r="JN374" s="151"/>
      <c r="JO374" s="149"/>
      <c r="JP374" s="149"/>
      <c r="JQ374" s="149"/>
      <c r="JR374" s="149"/>
      <c r="JS374" s="149"/>
      <c r="JT374" s="149"/>
      <c r="JU374" s="149"/>
      <c r="JV374" s="149"/>
      <c r="JW374" s="149"/>
      <c r="JX374" s="149"/>
      <c r="JY374" s="149"/>
      <c r="JZ374" s="155"/>
      <c r="KA374" s="151"/>
      <c r="KB374" s="149"/>
      <c r="KC374" s="149"/>
      <c r="KD374" s="149"/>
      <c r="KE374" s="155"/>
      <c r="KF374" s="153"/>
      <c r="KG374" s="149"/>
      <c r="KH374" s="149"/>
      <c r="KI374" s="149"/>
      <c r="KJ374" s="149"/>
      <c r="KK374" s="156"/>
      <c r="KL374" s="149"/>
      <c r="KM374" s="149"/>
      <c r="KN374" s="149"/>
      <c r="KO374" s="149"/>
      <c r="KP374" s="149"/>
      <c r="KQ374" s="149"/>
      <c r="KR374" s="149"/>
      <c r="KS374" s="154"/>
      <c r="KT374" s="154"/>
      <c r="KU374" s="154"/>
      <c r="KV374" s="154"/>
      <c r="KW374" s="151"/>
      <c r="KX374" s="149"/>
      <c r="KY374" s="149"/>
      <c r="KZ374" s="149"/>
      <c r="LA374" s="149"/>
      <c r="LB374" s="149"/>
      <c r="LC374" s="154"/>
      <c r="LD374" s="151"/>
      <c r="LE374" s="152"/>
      <c r="LF374" s="157"/>
      <c r="LG374" s="158"/>
      <c r="LH374" s="151"/>
      <c r="LI374" s="149"/>
      <c r="LJ374" s="147"/>
      <c r="LK374" s="147"/>
      <c r="LL374" s="147"/>
      <c r="LM374" s="159"/>
      <c r="LN374" s="153"/>
      <c r="LO374" s="149"/>
      <c r="LP374" s="149"/>
      <c r="LQ374" s="149"/>
      <c r="LR374" s="154"/>
      <c r="LS374" s="151"/>
      <c r="LT374" s="149"/>
      <c r="LU374" s="149"/>
      <c r="LV374" s="149"/>
      <c r="LW374" s="149"/>
      <c r="LX374" s="149"/>
      <c r="LY374" s="149"/>
      <c r="LZ374" s="149"/>
      <c r="MA374" s="155"/>
      <c r="MB374" s="153"/>
      <c r="MC374" s="149"/>
      <c r="MD374" s="149"/>
      <c r="ME374" s="149"/>
      <c r="MF374" s="149"/>
      <c r="MG374" s="149"/>
      <c r="MH374" s="149"/>
      <c r="MI374" s="149"/>
      <c r="MJ374" s="149"/>
      <c r="MK374" s="149"/>
      <c r="ML374" s="149"/>
      <c r="MM374" s="149"/>
      <c r="MN374" s="156"/>
      <c r="MO374" s="156"/>
      <c r="MP374" s="154"/>
      <c r="MQ374" s="151"/>
      <c r="MR374" s="149"/>
      <c r="MS374" s="149"/>
      <c r="MT374" s="149"/>
      <c r="MU374" s="149"/>
      <c r="MV374" s="156"/>
      <c r="MW374" s="149"/>
      <c r="MX374" s="149"/>
      <c r="MY374" s="149"/>
      <c r="MZ374" s="149"/>
      <c r="NA374" s="149"/>
      <c r="NB374" s="149"/>
      <c r="NC374" s="149"/>
      <c r="ND374" s="154"/>
      <c r="NE374" s="154"/>
      <c r="NF374" s="154"/>
      <c r="NG374" s="154"/>
      <c r="NH374" s="151"/>
      <c r="NI374" s="149"/>
      <c r="NJ374" s="149"/>
      <c r="NK374" s="149"/>
      <c r="NL374" s="149"/>
      <c r="NM374" s="149"/>
      <c r="NN374" s="94"/>
      <c r="NO374" s="151"/>
      <c r="NP374" s="160"/>
      <c r="NQ374" s="198" t="s">
        <v>1407</v>
      </c>
      <c r="NR374" s="196" t="s">
        <v>1413</v>
      </c>
      <c r="NS374" s="198"/>
      <c r="NT374" s="198"/>
      <c r="NU374" s="198"/>
      <c r="NV374" s="186" t="s">
        <v>908</v>
      </c>
      <c r="NW374" s="198" t="s">
        <v>908</v>
      </c>
      <c r="NX374" s="165" t="s">
        <v>908</v>
      </c>
      <c r="NY374" s="179" t="s">
        <v>908</v>
      </c>
      <c r="NZ374" s="165" t="s">
        <v>908</v>
      </c>
      <c r="OA374" s="166"/>
      <c r="OB374" s="166"/>
      <c r="OC374" s="166"/>
      <c r="OD374" s="141"/>
      <c r="OE374" s="140"/>
      <c r="OF374" s="141"/>
      <c r="OG374" s="140"/>
      <c r="OH374" s="173"/>
      <c r="OI374" s="174"/>
      <c r="OJ374" s="174"/>
      <c r="OK374" s="174"/>
      <c r="OL374" s="174"/>
      <c r="OM374" s="174"/>
      <c r="ON374" s="174"/>
      <c r="OO374" s="174"/>
      <c r="OP374" s="174"/>
      <c r="OQ374" s="175"/>
      <c r="OR374" s="114"/>
      <c r="OS374" s="115"/>
      <c r="OT374" s="115"/>
      <c r="OU374" s="115"/>
      <c r="OV374" s="115"/>
      <c r="OW374" s="115"/>
      <c r="OX374" s="115"/>
      <c r="OY374" s="116"/>
      <c r="OZ374" s="115"/>
      <c r="PA374" s="117"/>
      <c r="PB374" s="118"/>
      <c r="PC374" s="115"/>
      <c r="PD374" s="115"/>
      <c r="PE374" s="115"/>
      <c r="PF374" s="115"/>
      <c r="PG374" s="119"/>
      <c r="PH374" s="118"/>
      <c r="PI374" s="115"/>
      <c r="PJ374" s="115"/>
      <c r="PK374" s="115"/>
      <c r="PL374" s="115"/>
      <c r="PM374" s="119"/>
      <c r="PN374" s="118"/>
      <c r="PO374" s="115"/>
      <c r="PP374" s="115"/>
      <c r="PQ374" s="115"/>
      <c r="PR374" s="115"/>
      <c r="PS374" s="119"/>
      <c r="PT374" s="120"/>
      <c r="PU374" s="115"/>
      <c r="PV374" s="115"/>
      <c r="PW374" s="115"/>
      <c r="PX374" s="115"/>
      <c r="PY374" s="115"/>
      <c r="PZ374" s="115"/>
      <c r="QA374" s="116"/>
      <c r="QB374" s="115"/>
      <c r="QC374" s="121"/>
      <c r="QD374" s="120"/>
      <c r="QE374" s="115"/>
      <c r="QF374" s="115"/>
      <c r="QG374" s="115"/>
      <c r="QH374" s="115"/>
      <c r="QI374" s="115"/>
      <c r="QJ374" s="115"/>
      <c r="QK374" s="116"/>
      <c r="QL374" s="115"/>
      <c r="QM374" s="121"/>
      <c r="QN374" s="114"/>
      <c r="QO374" s="115"/>
      <c r="QP374" s="115"/>
      <c r="QQ374" s="115"/>
      <c r="QR374" s="115"/>
      <c r="QS374" s="115"/>
      <c r="QT374" s="114"/>
      <c r="QU374" s="115"/>
      <c r="QV374" s="115"/>
      <c r="QW374" s="115"/>
      <c r="QX374" s="115"/>
      <c r="QY374" s="115"/>
      <c r="QZ374" s="114"/>
      <c r="RA374" s="115"/>
      <c r="RB374" s="115"/>
      <c r="RC374" s="115"/>
      <c r="RD374" s="115"/>
      <c r="RE374" s="115"/>
      <c r="RF374" s="122"/>
      <c r="RG374" s="115"/>
      <c r="RH374" s="115"/>
      <c r="RI374" s="115"/>
      <c r="RJ374" s="115"/>
      <c r="RK374" s="115"/>
      <c r="RL374" s="115"/>
      <c r="RM374" s="115"/>
      <c r="RN374" s="115"/>
      <c r="RO374" s="115"/>
      <c r="RP374" s="119"/>
      <c r="RQ374" s="118"/>
      <c r="RR374" s="115"/>
      <c r="RS374" s="119"/>
      <c r="RT374" s="118"/>
      <c r="RU374" s="119"/>
      <c r="RV374" s="118"/>
      <c r="RW374" s="115"/>
      <c r="RX374" s="119"/>
      <c r="RY374" s="118"/>
      <c r="RZ374" s="115"/>
      <c r="SA374" s="117"/>
      <c r="SB374" s="118"/>
      <c r="SC374" s="115"/>
      <c r="SD374" s="115"/>
      <c r="SE374" s="115"/>
      <c r="SF374" s="115"/>
      <c r="SG374" s="115"/>
      <c r="SH374" s="115"/>
      <c r="SI374" s="115"/>
      <c r="SJ374" s="115"/>
      <c r="SK374" s="115"/>
      <c r="SL374" s="115"/>
      <c r="SM374" s="121"/>
      <c r="SN374" s="115"/>
      <c r="SO374" s="115"/>
      <c r="SP374" s="115"/>
      <c r="SQ374" s="115"/>
      <c r="SR374" s="115"/>
      <c r="SS374" s="121"/>
      <c r="ST374" s="118"/>
      <c r="SU374" s="115"/>
      <c r="SV374" s="115"/>
      <c r="SW374" s="115"/>
      <c r="SX374" s="115"/>
      <c r="SY374" s="115"/>
      <c r="SZ374" s="115"/>
      <c r="TA374" s="115"/>
      <c r="TB374" s="115"/>
      <c r="TC374" s="115"/>
      <c r="TD374" s="115"/>
      <c r="TE374" s="117"/>
      <c r="TF374" s="118"/>
      <c r="TG374" s="115"/>
      <c r="TH374" s="115"/>
      <c r="TI374" s="115"/>
      <c r="TJ374" s="115"/>
      <c r="TK374" s="115"/>
      <c r="TL374" s="117"/>
      <c r="TM374" s="118"/>
      <c r="TN374" s="115"/>
      <c r="TO374" s="115"/>
      <c r="TP374" s="115"/>
      <c r="TQ374" s="115"/>
      <c r="TR374" s="115"/>
      <c r="TS374" s="119"/>
      <c r="TT374" s="120"/>
      <c r="TU374" s="115"/>
      <c r="TV374" s="115"/>
      <c r="TW374" s="115"/>
      <c r="TX374" s="115"/>
      <c r="TY374" s="115"/>
      <c r="TZ374" s="121"/>
      <c r="UA374" s="132"/>
      <c r="UB374" s="7" t="s">
        <v>1</v>
      </c>
    </row>
    <row r="375" spans="1:548" x14ac:dyDescent="0.15">
      <c r="A375" s="183">
        <v>367</v>
      </c>
      <c r="B375" s="200" t="s">
        <v>1413</v>
      </c>
      <c r="C375" s="143"/>
      <c r="D375" s="143"/>
      <c r="E375" s="161" t="s">
        <v>1013</v>
      </c>
      <c r="F375" s="65" t="s">
        <v>908</v>
      </c>
      <c r="G375" s="65" t="s">
        <v>908</v>
      </c>
      <c r="H375" s="65" t="s">
        <v>927</v>
      </c>
      <c r="I375" s="66" t="s">
        <v>521</v>
      </c>
      <c r="J375" s="67" t="s">
        <v>521</v>
      </c>
      <c r="K375" s="67" t="s">
        <v>521</v>
      </c>
      <c r="L375" s="67" t="s">
        <v>521</v>
      </c>
      <c r="M375" s="67" t="s">
        <v>521</v>
      </c>
      <c r="N375" s="67" t="s">
        <v>521</v>
      </c>
      <c r="O375" s="67" t="s">
        <v>521</v>
      </c>
      <c r="P375" s="67" t="s">
        <v>521</v>
      </c>
      <c r="Q375" s="67" t="s">
        <v>521</v>
      </c>
      <c r="R375" s="68" t="s">
        <v>521</v>
      </c>
      <c r="S375" s="69" t="s">
        <v>521</v>
      </c>
      <c r="T375" s="67" t="s">
        <v>521</v>
      </c>
      <c r="U375" s="67" t="s">
        <v>521</v>
      </c>
      <c r="V375" s="67" t="s">
        <v>521</v>
      </c>
      <c r="W375" s="67" t="s">
        <v>521</v>
      </c>
      <c r="X375" s="67" t="s">
        <v>521</v>
      </c>
      <c r="Y375" s="67" t="s">
        <v>521</v>
      </c>
      <c r="Z375" s="67" t="s">
        <v>521</v>
      </c>
      <c r="AA375" s="67" t="s">
        <v>521</v>
      </c>
      <c r="AB375" s="68" t="s">
        <v>521</v>
      </c>
      <c r="AC375" s="69" t="s">
        <v>521</v>
      </c>
      <c r="AD375" s="67" t="s">
        <v>521</v>
      </c>
      <c r="AE375" s="67" t="s">
        <v>521</v>
      </c>
      <c r="AF375" s="67" t="s">
        <v>521</v>
      </c>
      <c r="AG375" s="67" t="s">
        <v>521</v>
      </c>
      <c r="AH375" s="67" t="s">
        <v>521</v>
      </c>
      <c r="AI375" s="67" t="s">
        <v>521</v>
      </c>
      <c r="AJ375" s="67" t="s">
        <v>521</v>
      </c>
      <c r="AK375" s="67" t="s">
        <v>521</v>
      </c>
      <c r="AL375" s="68" t="s">
        <v>521</v>
      </c>
      <c r="AM375" s="69" t="s">
        <v>521</v>
      </c>
      <c r="AN375" s="67" t="s">
        <v>521</v>
      </c>
      <c r="AO375" s="67" t="s">
        <v>521</v>
      </c>
      <c r="AP375" s="67" t="s">
        <v>521</v>
      </c>
      <c r="AQ375" s="67" t="s">
        <v>521</v>
      </c>
      <c r="AR375" s="67" t="s">
        <v>521</v>
      </c>
      <c r="AS375" s="67" t="s">
        <v>521</v>
      </c>
      <c r="AT375" s="67" t="s">
        <v>521</v>
      </c>
      <c r="AU375" s="67" t="s">
        <v>521</v>
      </c>
      <c r="AV375" s="68" t="s">
        <v>521</v>
      </c>
      <c r="AW375" s="69" t="s">
        <v>521</v>
      </c>
      <c r="AX375" s="67" t="s">
        <v>521</v>
      </c>
      <c r="AY375" s="67" t="s">
        <v>521</v>
      </c>
      <c r="AZ375" s="67" t="s">
        <v>521</v>
      </c>
      <c r="BA375" s="67" t="s">
        <v>521</v>
      </c>
      <c r="BB375" s="67" t="s">
        <v>521</v>
      </c>
      <c r="BC375" s="67" t="s">
        <v>521</v>
      </c>
      <c r="BD375" s="67" t="s">
        <v>521</v>
      </c>
      <c r="BE375" s="67" t="s">
        <v>521</v>
      </c>
      <c r="BF375" s="68" t="s">
        <v>521</v>
      </c>
      <c r="BG375" s="69" t="s">
        <v>521</v>
      </c>
      <c r="BH375" s="67" t="s">
        <v>521</v>
      </c>
      <c r="BI375" s="67" t="s">
        <v>521</v>
      </c>
      <c r="BJ375" s="67" t="s">
        <v>521</v>
      </c>
      <c r="BK375" s="67" t="s">
        <v>521</v>
      </c>
      <c r="BL375" s="67" t="s">
        <v>521</v>
      </c>
      <c r="BM375" s="67" t="s">
        <v>521</v>
      </c>
      <c r="BN375" s="67" t="s">
        <v>521</v>
      </c>
      <c r="BO375" s="67" t="s">
        <v>521</v>
      </c>
      <c r="BP375" s="68" t="s">
        <v>521</v>
      </c>
      <c r="BQ375" s="70" t="s">
        <v>521</v>
      </c>
      <c r="BR375" s="67" t="s">
        <v>521</v>
      </c>
      <c r="BS375" s="67" t="s">
        <v>521</v>
      </c>
      <c r="BT375" s="67" t="s">
        <v>521</v>
      </c>
      <c r="BU375" s="67" t="s">
        <v>521</v>
      </c>
      <c r="BV375" s="67" t="s">
        <v>521</v>
      </c>
      <c r="BW375" s="67" t="s">
        <v>521</v>
      </c>
      <c r="BX375" s="67" t="s">
        <v>521</v>
      </c>
      <c r="BY375" s="67" t="s">
        <v>521</v>
      </c>
      <c r="BZ375" s="68" t="s">
        <v>521</v>
      </c>
      <c r="CA375" s="69" t="s">
        <v>521</v>
      </c>
      <c r="CB375" s="67" t="s">
        <v>521</v>
      </c>
      <c r="CC375" s="67" t="s">
        <v>521</v>
      </c>
      <c r="CD375" s="67" t="s">
        <v>521</v>
      </c>
      <c r="CE375" s="67" t="s">
        <v>521</v>
      </c>
      <c r="CF375" s="67" t="s">
        <v>521</v>
      </c>
      <c r="CG375" s="67" t="s">
        <v>521</v>
      </c>
      <c r="CH375" s="67" t="s">
        <v>521</v>
      </c>
      <c r="CI375" s="67" t="s">
        <v>521</v>
      </c>
      <c r="CJ375" s="68" t="s">
        <v>521</v>
      </c>
      <c r="CK375" s="69" t="s">
        <v>521</v>
      </c>
      <c r="CL375" s="67" t="s">
        <v>521</v>
      </c>
      <c r="CM375" s="67" t="s">
        <v>521</v>
      </c>
      <c r="CN375" s="67" t="s">
        <v>521</v>
      </c>
      <c r="CO375" s="67" t="s">
        <v>521</v>
      </c>
      <c r="CP375" s="67" t="s">
        <v>521</v>
      </c>
      <c r="CQ375" s="67" t="s">
        <v>521</v>
      </c>
      <c r="CR375" s="67" t="s">
        <v>521</v>
      </c>
      <c r="CS375" s="67" t="s">
        <v>521</v>
      </c>
      <c r="CT375" s="68" t="s">
        <v>521</v>
      </c>
      <c r="CU375" s="69" t="s">
        <v>521</v>
      </c>
      <c r="CV375" s="67" t="s">
        <v>521</v>
      </c>
      <c r="CW375" s="67" t="s">
        <v>521</v>
      </c>
      <c r="CX375" s="67" t="s">
        <v>521</v>
      </c>
      <c r="CY375" s="67" t="s">
        <v>521</v>
      </c>
      <c r="CZ375" s="67" t="s">
        <v>521</v>
      </c>
      <c r="DA375" s="67" t="s">
        <v>521</v>
      </c>
      <c r="DB375" s="67" t="s">
        <v>521</v>
      </c>
      <c r="DC375" s="67" t="s">
        <v>521</v>
      </c>
      <c r="DD375" s="68" t="s">
        <v>521</v>
      </c>
      <c r="DE375" s="69" t="s">
        <v>521</v>
      </c>
      <c r="DF375" s="71" t="s">
        <v>521</v>
      </c>
      <c r="DG375" s="67" t="s">
        <v>521</v>
      </c>
      <c r="DH375" s="67" t="s">
        <v>521</v>
      </c>
      <c r="DI375" s="67" t="s">
        <v>521</v>
      </c>
      <c r="DJ375" s="67" t="s">
        <v>521</v>
      </c>
      <c r="DK375" s="67" t="s">
        <v>521</v>
      </c>
      <c r="DL375" s="67" t="s">
        <v>521</v>
      </c>
      <c r="DM375" s="67" t="s">
        <v>521</v>
      </c>
      <c r="DN375" s="68" t="s">
        <v>521</v>
      </c>
      <c r="DO375" s="70" t="s">
        <v>521</v>
      </c>
      <c r="DP375" s="71" t="s">
        <v>521</v>
      </c>
      <c r="DQ375" s="67" t="s">
        <v>521</v>
      </c>
      <c r="DR375" s="67" t="s">
        <v>521</v>
      </c>
      <c r="DS375" s="67" t="s">
        <v>521</v>
      </c>
      <c r="DT375" s="67" t="s">
        <v>521</v>
      </c>
      <c r="DU375" s="67" t="s">
        <v>521</v>
      </c>
      <c r="DV375" s="67" t="s">
        <v>521</v>
      </c>
      <c r="DW375" s="67" t="s">
        <v>521</v>
      </c>
      <c r="DX375" s="72" t="s">
        <v>521</v>
      </c>
      <c r="DY375" s="146"/>
      <c r="DZ375" s="74"/>
      <c r="EA375" s="74"/>
      <c r="EB375" s="74"/>
      <c r="EC375" s="75"/>
      <c r="ED375" s="168"/>
      <c r="EE375" s="74"/>
      <c r="EF375" s="74"/>
      <c r="EG375" s="74"/>
      <c r="EH375" s="77"/>
      <c r="EI375" s="73"/>
      <c r="EJ375" s="74"/>
      <c r="EK375" s="74"/>
      <c r="EL375" s="74"/>
      <c r="EM375" s="75"/>
      <c r="EN375" s="78"/>
      <c r="EO375" s="79"/>
      <c r="EP375" s="79"/>
      <c r="EQ375" s="79"/>
      <c r="ER375" s="80"/>
      <c r="ES375" s="128" t="s">
        <v>908</v>
      </c>
      <c r="ET375" s="82"/>
      <c r="EU375" s="83"/>
      <c r="EV375" s="146"/>
      <c r="EW375" s="147"/>
      <c r="EX375" s="147"/>
      <c r="EY375" s="147"/>
      <c r="EZ375" s="147"/>
      <c r="FA375" s="147"/>
      <c r="FB375" s="147"/>
      <c r="FC375" s="147"/>
      <c r="FD375" s="147"/>
      <c r="FE375" s="170"/>
      <c r="FF375" s="73"/>
      <c r="FG375" s="74"/>
      <c r="FH375" s="74"/>
      <c r="FI375" s="74"/>
      <c r="FJ375" s="74"/>
      <c r="FK375" s="74"/>
      <c r="FL375" s="74"/>
      <c r="FM375" s="74"/>
      <c r="FN375" s="74"/>
      <c r="FO375" s="84"/>
      <c r="FP375" s="73"/>
      <c r="FQ375" s="74"/>
      <c r="FR375" s="74"/>
      <c r="FS375" s="74"/>
      <c r="FT375" s="74"/>
      <c r="FU375" s="74"/>
      <c r="FV375" s="74"/>
      <c r="FW375" s="74"/>
      <c r="FX375" s="74"/>
      <c r="FY375" s="84"/>
      <c r="FZ375" s="85"/>
      <c r="GA375" s="86"/>
      <c r="GB375" s="86"/>
      <c r="GC375" s="86"/>
      <c r="GD375" s="86"/>
      <c r="GE375" s="86"/>
      <c r="GF375" s="86"/>
      <c r="GG375" s="86"/>
      <c r="GH375" s="86"/>
      <c r="GI375" s="87"/>
      <c r="GJ375" s="85"/>
      <c r="GK375" s="86"/>
      <c r="GL375" s="86"/>
      <c r="GM375" s="86"/>
      <c r="GN375" s="86"/>
      <c r="GO375" s="86"/>
      <c r="GP375" s="86"/>
      <c r="GQ375" s="86"/>
      <c r="GR375" s="86"/>
      <c r="GS375" s="87"/>
      <c r="GT375" s="85"/>
      <c r="GU375" s="86"/>
      <c r="GV375" s="86"/>
      <c r="GW375" s="86"/>
      <c r="GX375" s="86"/>
      <c r="GY375" s="86"/>
      <c r="GZ375" s="86"/>
      <c r="HA375" s="86"/>
      <c r="HB375" s="86"/>
      <c r="HC375" s="87"/>
      <c r="HD375" s="85"/>
      <c r="HE375" s="86"/>
      <c r="HF375" s="86"/>
      <c r="HG375" s="86"/>
      <c r="HH375" s="86"/>
      <c r="HI375" s="86"/>
      <c r="HJ375" s="86"/>
      <c r="HK375" s="86"/>
      <c r="HL375" s="86"/>
      <c r="HM375" s="87"/>
      <c r="HN375" s="85"/>
      <c r="HO375" s="86"/>
      <c r="HP375" s="86"/>
      <c r="HQ375" s="86"/>
      <c r="HR375" s="86"/>
      <c r="HS375" s="86"/>
      <c r="HT375" s="86"/>
      <c r="HU375" s="86"/>
      <c r="HV375" s="86"/>
      <c r="HW375" s="87"/>
      <c r="HX375" s="73"/>
      <c r="HY375" s="74"/>
      <c r="HZ375" s="74"/>
      <c r="IA375" s="74"/>
      <c r="IB375" s="74"/>
      <c r="IC375" s="74"/>
      <c r="ID375" s="74"/>
      <c r="IE375" s="74"/>
      <c r="IF375" s="74"/>
      <c r="IG375" s="84"/>
      <c r="IH375" s="148"/>
      <c r="II375" s="149"/>
      <c r="IJ375" s="149"/>
      <c r="IK375" s="149"/>
      <c r="IL375" s="149"/>
      <c r="IM375" s="150"/>
      <c r="IN375" s="151"/>
      <c r="IO375" s="152"/>
      <c r="IP375" s="153"/>
      <c r="IQ375" s="149"/>
      <c r="IR375" s="149"/>
      <c r="IS375" s="149"/>
      <c r="IT375" s="149"/>
      <c r="IU375" s="149"/>
      <c r="IV375" s="149"/>
      <c r="IW375" s="154"/>
      <c r="IX375" s="151"/>
      <c r="IY375" s="149"/>
      <c r="IZ375" s="149"/>
      <c r="JA375" s="149"/>
      <c r="JB375" s="149"/>
      <c r="JC375" s="149"/>
      <c r="JD375" s="149"/>
      <c r="JE375" s="155"/>
      <c r="JF375" s="153"/>
      <c r="JG375" s="149"/>
      <c r="JH375" s="149"/>
      <c r="JI375" s="149"/>
      <c r="JJ375" s="149"/>
      <c r="JK375" s="149"/>
      <c r="JL375" s="149"/>
      <c r="JM375" s="154"/>
      <c r="JN375" s="151"/>
      <c r="JO375" s="149"/>
      <c r="JP375" s="149"/>
      <c r="JQ375" s="149"/>
      <c r="JR375" s="149"/>
      <c r="JS375" s="149"/>
      <c r="JT375" s="149"/>
      <c r="JU375" s="149"/>
      <c r="JV375" s="149"/>
      <c r="JW375" s="149"/>
      <c r="JX375" s="149"/>
      <c r="JY375" s="149"/>
      <c r="JZ375" s="155"/>
      <c r="KA375" s="151"/>
      <c r="KB375" s="149"/>
      <c r="KC375" s="149"/>
      <c r="KD375" s="149"/>
      <c r="KE375" s="155"/>
      <c r="KF375" s="153"/>
      <c r="KG375" s="149"/>
      <c r="KH375" s="149"/>
      <c r="KI375" s="149"/>
      <c r="KJ375" s="149"/>
      <c r="KK375" s="156"/>
      <c r="KL375" s="149"/>
      <c r="KM375" s="149"/>
      <c r="KN375" s="149"/>
      <c r="KO375" s="149"/>
      <c r="KP375" s="149"/>
      <c r="KQ375" s="149"/>
      <c r="KR375" s="149"/>
      <c r="KS375" s="154"/>
      <c r="KT375" s="154"/>
      <c r="KU375" s="154"/>
      <c r="KV375" s="154"/>
      <c r="KW375" s="151"/>
      <c r="KX375" s="149"/>
      <c r="KY375" s="149"/>
      <c r="KZ375" s="149"/>
      <c r="LA375" s="149"/>
      <c r="LB375" s="149"/>
      <c r="LC375" s="154"/>
      <c r="LD375" s="151"/>
      <c r="LE375" s="152"/>
      <c r="LF375" s="157"/>
      <c r="LG375" s="158"/>
      <c r="LH375" s="151"/>
      <c r="LI375" s="149"/>
      <c r="LJ375" s="147"/>
      <c r="LK375" s="147"/>
      <c r="LL375" s="147"/>
      <c r="LM375" s="159"/>
      <c r="LN375" s="153"/>
      <c r="LO375" s="149"/>
      <c r="LP375" s="149"/>
      <c r="LQ375" s="149"/>
      <c r="LR375" s="154"/>
      <c r="LS375" s="151"/>
      <c r="LT375" s="149"/>
      <c r="LU375" s="149"/>
      <c r="LV375" s="149"/>
      <c r="LW375" s="149"/>
      <c r="LX375" s="149"/>
      <c r="LY375" s="149"/>
      <c r="LZ375" s="149"/>
      <c r="MA375" s="155"/>
      <c r="MB375" s="153"/>
      <c r="MC375" s="149"/>
      <c r="MD375" s="149"/>
      <c r="ME375" s="149"/>
      <c r="MF375" s="149"/>
      <c r="MG375" s="149"/>
      <c r="MH375" s="149"/>
      <c r="MI375" s="149"/>
      <c r="MJ375" s="149"/>
      <c r="MK375" s="149"/>
      <c r="ML375" s="149"/>
      <c r="MM375" s="149"/>
      <c r="MN375" s="156"/>
      <c r="MO375" s="156"/>
      <c r="MP375" s="154"/>
      <c r="MQ375" s="151"/>
      <c r="MR375" s="149"/>
      <c r="MS375" s="149"/>
      <c r="MT375" s="149"/>
      <c r="MU375" s="149"/>
      <c r="MV375" s="156"/>
      <c r="MW375" s="149"/>
      <c r="MX375" s="149"/>
      <c r="MY375" s="149"/>
      <c r="MZ375" s="149"/>
      <c r="NA375" s="149"/>
      <c r="NB375" s="149"/>
      <c r="NC375" s="149"/>
      <c r="ND375" s="154"/>
      <c r="NE375" s="154"/>
      <c r="NF375" s="154"/>
      <c r="NG375" s="154"/>
      <c r="NH375" s="151"/>
      <c r="NI375" s="149"/>
      <c r="NJ375" s="149"/>
      <c r="NK375" s="149"/>
      <c r="NL375" s="149"/>
      <c r="NM375" s="149"/>
      <c r="NN375" s="94"/>
      <c r="NO375" s="151"/>
      <c r="NP375" s="160"/>
      <c r="NQ375" s="198" t="s">
        <v>1412</v>
      </c>
      <c r="NR375" s="196" t="s">
        <v>1414</v>
      </c>
      <c r="NS375" s="198"/>
      <c r="NT375" s="198"/>
      <c r="NU375" s="198"/>
      <c r="NV375" s="186" t="s">
        <v>908</v>
      </c>
      <c r="NW375" s="198" t="s">
        <v>908</v>
      </c>
      <c r="NX375" s="165" t="s">
        <v>908</v>
      </c>
      <c r="NY375" s="179" t="s">
        <v>908</v>
      </c>
      <c r="NZ375" s="165" t="s">
        <v>908</v>
      </c>
      <c r="OA375" s="166"/>
      <c r="OB375" s="166"/>
      <c r="OC375" s="166"/>
      <c r="OD375" s="141"/>
      <c r="OE375" s="140"/>
      <c r="OF375" s="141"/>
      <c r="OG375" s="140"/>
      <c r="OH375" s="173"/>
      <c r="OI375" s="174"/>
      <c r="OJ375" s="174"/>
      <c r="OK375" s="174"/>
      <c r="OL375" s="174"/>
      <c r="OM375" s="174"/>
      <c r="ON375" s="174"/>
      <c r="OO375" s="174"/>
      <c r="OP375" s="174"/>
      <c r="OQ375" s="175"/>
      <c r="OR375" s="114"/>
      <c r="OS375" s="115"/>
      <c r="OT375" s="115"/>
      <c r="OU375" s="115"/>
      <c r="OV375" s="115"/>
      <c r="OW375" s="115"/>
      <c r="OX375" s="115"/>
      <c r="OY375" s="116"/>
      <c r="OZ375" s="115"/>
      <c r="PA375" s="117"/>
      <c r="PB375" s="118"/>
      <c r="PC375" s="115"/>
      <c r="PD375" s="115"/>
      <c r="PE375" s="115"/>
      <c r="PF375" s="115"/>
      <c r="PG375" s="119"/>
      <c r="PH375" s="118"/>
      <c r="PI375" s="115"/>
      <c r="PJ375" s="115"/>
      <c r="PK375" s="115"/>
      <c r="PL375" s="115"/>
      <c r="PM375" s="119"/>
      <c r="PN375" s="118"/>
      <c r="PO375" s="115"/>
      <c r="PP375" s="115"/>
      <c r="PQ375" s="115"/>
      <c r="PR375" s="115"/>
      <c r="PS375" s="119"/>
      <c r="PT375" s="120"/>
      <c r="PU375" s="115"/>
      <c r="PV375" s="115"/>
      <c r="PW375" s="115"/>
      <c r="PX375" s="115"/>
      <c r="PY375" s="115"/>
      <c r="PZ375" s="115"/>
      <c r="QA375" s="116"/>
      <c r="QB375" s="115"/>
      <c r="QC375" s="121"/>
      <c r="QD375" s="120"/>
      <c r="QE375" s="115"/>
      <c r="QF375" s="115"/>
      <c r="QG375" s="115"/>
      <c r="QH375" s="115"/>
      <c r="QI375" s="115"/>
      <c r="QJ375" s="115"/>
      <c r="QK375" s="116"/>
      <c r="QL375" s="115"/>
      <c r="QM375" s="121"/>
      <c r="QN375" s="114"/>
      <c r="QO375" s="115"/>
      <c r="QP375" s="115"/>
      <c r="QQ375" s="115"/>
      <c r="QR375" s="115"/>
      <c r="QS375" s="115"/>
      <c r="QT375" s="114"/>
      <c r="QU375" s="115"/>
      <c r="QV375" s="115"/>
      <c r="QW375" s="115"/>
      <c r="QX375" s="115"/>
      <c r="QY375" s="115"/>
      <c r="QZ375" s="114"/>
      <c r="RA375" s="115"/>
      <c r="RB375" s="115"/>
      <c r="RC375" s="115"/>
      <c r="RD375" s="115"/>
      <c r="RE375" s="115"/>
      <c r="RF375" s="122"/>
      <c r="RG375" s="115"/>
      <c r="RH375" s="115"/>
      <c r="RI375" s="115"/>
      <c r="RJ375" s="115"/>
      <c r="RK375" s="115"/>
      <c r="RL375" s="115"/>
      <c r="RM375" s="115"/>
      <c r="RN375" s="115"/>
      <c r="RO375" s="115"/>
      <c r="RP375" s="119"/>
      <c r="RQ375" s="118"/>
      <c r="RR375" s="115"/>
      <c r="RS375" s="119"/>
      <c r="RT375" s="118"/>
      <c r="RU375" s="119"/>
      <c r="RV375" s="118"/>
      <c r="RW375" s="115"/>
      <c r="RX375" s="119"/>
      <c r="RY375" s="118"/>
      <c r="RZ375" s="115"/>
      <c r="SA375" s="117"/>
      <c r="SB375" s="118"/>
      <c r="SC375" s="115"/>
      <c r="SD375" s="115"/>
      <c r="SE375" s="115"/>
      <c r="SF375" s="115"/>
      <c r="SG375" s="115"/>
      <c r="SH375" s="115"/>
      <c r="SI375" s="115"/>
      <c r="SJ375" s="115"/>
      <c r="SK375" s="115"/>
      <c r="SL375" s="115"/>
      <c r="SM375" s="121"/>
      <c r="SN375" s="115"/>
      <c r="SO375" s="115"/>
      <c r="SP375" s="115"/>
      <c r="SQ375" s="115"/>
      <c r="SR375" s="115"/>
      <c r="SS375" s="121"/>
      <c r="ST375" s="118"/>
      <c r="SU375" s="115"/>
      <c r="SV375" s="115"/>
      <c r="SW375" s="115"/>
      <c r="SX375" s="115"/>
      <c r="SY375" s="115"/>
      <c r="SZ375" s="115"/>
      <c r="TA375" s="115"/>
      <c r="TB375" s="115"/>
      <c r="TC375" s="115"/>
      <c r="TD375" s="115"/>
      <c r="TE375" s="117"/>
      <c r="TF375" s="118"/>
      <c r="TG375" s="115"/>
      <c r="TH375" s="115"/>
      <c r="TI375" s="115"/>
      <c r="TJ375" s="115"/>
      <c r="TK375" s="115"/>
      <c r="TL375" s="117"/>
      <c r="TM375" s="118"/>
      <c r="TN375" s="115"/>
      <c r="TO375" s="115"/>
      <c r="TP375" s="115"/>
      <c r="TQ375" s="115"/>
      <c r="TR375" s="115"/>
      <c r="TS375" s="119"/>
      <c r="TT375" s="120"/>
      <c r="TU375" s="115"/>
      <c r="TV375" s="115"/>
      <c r="TW375" s="115"/>
      <c r="TX375" s="115"/>
      <c r="TY375" s="115"/>
      <c r="TZ375" s="121"/>
      <c r="UA375" s="132"/>
      <c r="UB375" s="7" t="s">
        <v>1</v>
      </c>
    </row>
    <row r="376" spans="1:548" x14ac:dyDescent="0.15">
      <c r="A376" s="142">
        <v>368</v>
      </c>
      <c r="B376" s="200" t="s">
        <v>1414</v>
      </c>
      <c r="C376" s="143"/>
      <c r="D376" s="143"/>
      <c r="E376" s="161" t="s">
        <v>1013</v>
      </c>
      <c r="F376" s="65" t="s">
        <v>908</v>
      </c>
      <c r="G376" s="65" t="s">
        <v>908</v>
      </c>
      <c r="H376" s="65" t="s">
        <v>927</v>
      </c>
      <c r="I376" s="66" t="s">
        <v>521</v>
      </c>
      <c r="J376" s="67" t="s">
        <v>521</v>
      </c>
      <c r="K376" s="67" t="s">
        <v>521</v>
      </c>
      <c r="L376" s="67" t="s">
        <v>521</v>
      </c>
      <c r="M376" s="67" t="s">
        <v>521</v>
      </c>
      <c r="N376" s="67" t="s">
        <v>521</v>
      </c>
      <c r="O376" s="67" t="s">
        <v>521</v>
      </c>
      <c r="P376" s="67" t="s">
        <v>521</v>
      </c>
      <c r="Q376" s="67" t="s">
        <v>521</v>
      </c>
      <c r="R376" s="68" t="s">
        <v>521</v>
      </c>
      <c r="S376" s="69" t="s">
        <v>521</v>
      </c>
      <c r="T376" s="67" t="s">
        <v>521</v>
      </c>
      <c r="U376" s="67" t="s">
        <v>521</v>
      </c>
      <c r="V376" s="67" t="s">
        <v>521</v>
      </c>
      <c r="W376" s="67" t="s">
        <v>521</v>
      </c>
      <c r="X376" s="67" t="s">
        <v>521</v>
      </c>
      <c r="Y376" s="67" t="s">
        <v>521</v>
      </c>
      <c r="Z376" s="67" t="s">
        <v>521</v>
      </c>
      <c r="AA376" s="67" t="s">
        <v>521</v>
      </c>
      <c r="AB376" s="68" t="s">
        <v>521</v>
      </c>
      <c r="AC376" s="69" t="s">
        <v>521</v>
      </c>
      <c r="AD376" s="67" t="s">
        <v>521</v>
      </c>
      <c r="AE376" s="67" t="s">
        <v>521</v>
      </c>
      <c r="AF376" s="67" t="s">
        <v>521</v>
      </c>
      <c r="AG376" s="67" t="s">
        <v>521</v>
      </c>
      <c r="AH376" s="67" t="s">
        <v>521</v>
      </c>
      <c r="AI376" s="67" t="s">
        <v>521</v>
      </c>
      <c r="AJ376" s="67" t="s">
        <v>521</v>
      </c>
      <c r="AK376" s="67" t="s">
        <v>521</v>
      </c>
      <c r="AL376" s="68" t="s">
        <v>521</v>
      </c>
      <c r="AM376" s="69" t="s">
        <v>521</v>
      </c>
      <c r="AN376" s="67" t="s">
        <v>521</v>
      </c>
      <c r="AO376" s="67" t="s">
        <v>521</v>
      </c>
      <c r="AP376" s="67" t="s">
        <v>521</v>
      </c>
      <c r="AQ376" s="67" t="s">
        <v>521</v>
      </c>
      <c r="AR376" s="67" t="s">
        <v>521</v>
      </c>
      <c r="AS376" s="67" t="s">
        <v>521</v>
      </c>
      <c r="AT376" s="67" t="s">
        <v>521</v>
      </c>
      <c r="AU376" s="67" t="s">
        <v>521</v>
      </c>
      <c r="AV376" s="68" t="s">
        <v>521</v>
      </c>
      <c r="AW376" s="69" t="s">
        <v>521</v>
      </c>
      <c r="AX376" s="67" t="s">
        <v>521</v>
      </c>
      <c r="AY376" s="67" t="s">
        <v>521</v>
      </c>
      <c r="AZ376" s="67" t="s">
        <v>521</v>
      </c>
      <c r="BA376" s="67" t="s">
        <v>521</v>
      </c>
      <c r="BB376" s="67" t="s">
        <v>521</v>
      </c>
      <c r="BC376" s="67" t="s">
        <v>521</v>
      </c>
      <c r="BD376" s="67" t="s">
        <v>521</v>
      </c>
      <c r="BE376" s="67" t="s">
        <v>521</v>
      </c>
      <c r="BF376" s="68" t="s">
        <v>521</v>
      </c>
      <c r="BG376" s="69" t="s">
        <v>521</v>
      </c>
      <c r="BH376" s="67" t="s">
        <v>521</v>
      </c>
      <c r="BI376" s="67" t="s">
        <v>521</v>
      </c>
      <c r="BJ376" s="67" t="s">
        <v>521</v>
      </c>
      <c r="BK376" s="67" t="s">
        <v>521</v>
      </c>
      <c r="BL376" s="67" t="s">
        <v>521</v>
      </c>
      <c r="BM376" s="67" t="s">
        <v>521</v>
      </c>
      <c r="BN376" s="67" t="s">
        <v>521</v>
      </c>
      <c r="BO376" s="67" t="s">
        <v>521</v>
      </c>
      <c r="BP376" s="68" t="s">
        <v>521</v>
      </c>
      <c r="BQ376" s="70" t="s">
        <v>521</v>
      </c>
      <c r="BR376" s="67" t="s">
        <v>521</v>
      </c>
      <c r="BS376" s="67" t="s">
        <v>521</v>
      </c>
      <c r="BT376" s="67" t="s">
        <v>521</v>
      </c>
      <c r="BU376" s="67" t="s">
        <v>521</v>
      </c>
      <c r="BV376" s="67" t="s">
        <v>521</v>
      </c>
      <c r="BW376" s="67" t="s">
        <v>521</v>
      </c>
      <c r="BX376" s="67" t="s">
        <v>521</v>
      </c>
      <c r="BY376" s="67" t="s">
        <v>521</v>
      </c>
      <c r="BZ376" s="68" t="s">
        <v>521</v>
      </c>
      <c r="CA376" s="69" t="s">
        <v>521</v>
      </c>
      <c r="CB376" s="67" t="s">
        <v>521</v>
      </c>
      <c r="CC376" s="67" t="s">
        <v>521</v>
      </c>
      <c r="CD376" s="67" t="s">
        <v>521</v>
      </c>
      <c r="CE376" s="67" t="s">
        <v>521</v>
      </c>
      <c r="CF376" s="67" t="s">
        <v>521</v>
      </c>
      <c r="CG376" s="67" t="s">
        <v>521</v>
      </c>
      <c r="CH376" s="67" t="s">
        <v>521</v>
      </c>
      <c r="CI376" s="67" t="s">
        <v>521</v>
      </c>
      <c r="CJ376" s="68" t="s">
        <v>521</v>
      </c>
      <c r="CK376" s="69" t="s">
        <v>521</v>
      </c>
      <c r="CL376" s="67" t="s">
        <v>521</v>
      </c>
      <c r="CM376" s="67" t="s">
        <v>521</v>
      </c>
      <c r="CN376" s="67" t="s">
        <v>521</v>
      </c>
      <c r="CO376" s="67" t="s">
        <v>521</v>
      </c>
      <c r="CP376" s="67" t="s">
        <v>521</v>
      </c>
      <c r="CQ376" s="67" t="s">
        <v>521</v>
      </c>
      <c r="CR376" s="67" t="s">
        <v>521</v>
      </c>
      <c r="CS376" s="67" t="s">
        <v>521</v>
      </c>
      <c r="CT376" s="68" t="s">
        <v>521</v>
      </c>
      <c r="CU376" s="69" t="s">
        <v>521</v>
      </c>
      <c r="CV376" s="67" t="s">
        <v>521</v>
      </c>
      <c r="CW376" s="67" t="s">
        <v>521</v>
      </c>
      <c r="CX376" s="67" t="s">
        <v>521</v>
      </c>
      <c r="CY376" s="67" t="s">
        <v>521</v>
      </c>
      <c r="CZ376" s="67" t="s">
        <v>521</v>
      </c>
      <c r="DA376" s="67" t="s">
        <v>521</v>
      </c>
      <c r="DB376" s="67" t="s">
        <v>521</v>
      </c>
      <c r="DC376" s="67" t="s">
        <v>521</v>
      </c>
      <c r="DD376" s="68" t="s">
        <v>521</v>
      </c>
      <c r="DE376" s="69" t="s">
        <v>521</v>
      </c>
      <c r="DF376" s="71" t="s">
        <v>521</v>
      </c>
      <c r="DG376" s="67" t="s">
        <v>521</v>
      </c>
      <c r="DH376" s="67" t="s">
        <v>521</v>
      </c>
      <c r="DI376" s="67" t="s">
        <v>521</v>
      </c>
      <c r="DJ376" s="67" t="s">
        <v>521</v>
      </c>
      <c r="DK376" s="67" t="s">
        <v>521</v>
      </c>
      <c r="DL376" s="67" t="s">
        <v>521</v>
      </c>
      <c r="DM376" s="67" t="s">
        <v>521</v>
      </c>
      <c r="DN376" s="68" t="s">
        <v>521</v>
      </c>
      <c r="DO376" s="70" t="s">
        <v>521</v>
      </c>
      <c r="DP376" s="71" t="s">
        <v>521</v>
      </c>
      <c r="DQ376" s="67" t="s">
        <v>521</v>
      </c>
      <c r="DR376" s="67" t="s">
        <v>521</v>
      </c>
      <c r="DS376" s="67" t="s">
        <v>521</v>
      </c>
      <c r="DT376" s="67" t="s">
        <v>521</v>
      </c>
      <c r="DU376" s="67" t="s">
        <v>521</v>
      </c>
      <c r="DV376" s="67" t="s">
        <v>521</v>
      </c>
      <c r="DW376" s="67" t="s">
        <v>521</v>
      </c>
      <c r="DX376" s="72" t="s">
        <v>521</v>
      </c>
      <c r="DY376" s="146"/>
      <c r="DZ376" s="74"/>
      <c r="EA376" s="74"/>
      <c r="EB376" s="74"/>
      <c r="EC376" s="75"/>
      <c r="ED376" s="168"/>
      <c r="EE376" s="74"/>
      <c r="EF376" s="74"/>
      <c r="EG376" s="74"/>
      <c r="EH376" s="77"/>
      <c r="EI376" s="73"/>
      <c r="EJ376" s="74"/>
      <c r="EK376" s="74"/>
      <c r="EL376" s="74"/>
      <c r="EM376" s="75"/>
      <c r="EN376" s="78"/>
      <c r="EO376" s="79"/>
      <c r="EP376" s="79"/>
      <c r="EQ376" s="79"/>
      <c r="ER376" s="80"/>
      <c r="ES376" s="128" t="s">
        <v>908</v>
      </c>
      <c r="ET376" s="82"/>
      <c r="EU376" s="83"/>
      <c r="EV376" s="146"/>
      <c r="EW376" s="147"/>
      <c r="EX376" s="147"/>
      <c r="EY376" s="147"/>
      <c r="EZ376" s="147"/>
      <c r="FA376" s="147"/>
      <c r="FB376" s="147"/>
      <c r="FC376" s="147"/>
      <c r="FD376" s="147"/>
      <c r="FE376" s="170"/>
      <c r="FF376" s="73"/>
      <c r="FG376" s="74"/>
      <c r="FH376" s="74"/>
      <c r="FI376" s="74"/>
      <c r="FJ376" s="74"/>
      <c r="FK376" s="74"/>
      <c r="FL376" s="74"/>
      <c r="FM376" s="74"/>
      <c r="FN376" s="74"/>
      <c r="FO376" s="84"/>
      <c r="FP376" s="73"/>
      <c r="FQ376" s="74"/>
      <c r="FR376" s="74"/>
      <c r="FS376" s="74"/>
      <c r="FT376" s="74"/>
      <c r="FU376" s="74"/>
      <c r="FV376" s="74"/>
      <c r="FW376" s="74"/>
      <c r="FX376" s="74"/>
      <c r="FY376" s="84"/>
      <c r="FZ376" s="85"/>
      <c r="GA376" s="86"/>
      <c r="GB376" s="86"/>
      <c r="GC376" s="86"/>
      <c r="GD376" s="86"/>
      <c r="GE376" s="86"/>
      <c r="GF376" s="86"/>
      <c r="GG376" s="86"/>
      <c r="GH376" s="86"/>
      <c r="GI376" s="87"/>
      <c r="GJ376" s="85"/>
      <c r="GK376" s="86"/>
      <c r="GL376" s="86"/>
      <c r="GM376" s="86"/>
      <c r="GN376" s="86"/>
      <c r="GO376" s="86"/>
      <c r="GP376" s="86"/>
      <c r="GQ376" s="86"/>
      <c r="GR376" s="86"/>
      <c r="GS376" s="87"/>
      <c r="GT376" s="85"/>
      <c r="GU376" s="86"/>
      <c r="GV376" s="86"/>
      <c r="GW376" s="86"/>
      <c r="GX376" s="86"/>
      <c r="GY376" s="86"/>
      <c r="GZ376" s="86"/>
      <c r="HA376" s="86"/>
      <c r="HB376" s="86"/>
      <c r="HC376" s="87"/>
      <c r="HD376" s="85"/>
      <c r="HE376" s="86"/>
      <c r="HF376" s="86"/>
      <c r="HG376" s="86"/>
      <c r="HH376" s="86"/>
      <c r="HI376" s="86"/>
      <c r="HJ376" s="86"/>
      <c r="HK376" s="86"/>
      <c r="HL376" s="86"/>
      <c r="HM376" s="87"/>
      <c r="HN376" s="85"/>
      <c r="HO376" s="86"/>
      <c r="HP376" s="86"/>
      <c r="HQ376" s="86"/>
      <c r="HR376" s="86"/>
      <c r="HS376" s="86"/>
      <c r="HT376" s="86"/>
      <c r="HU376" s="86"/>
      <c r="HV376" s="86"/>
      <c r="HW376" s="87"/>
      <c r="HX376" s="73"/>
      <c r="HY376" s="74"/>
      <c r="HZ376" s="74"/>
      <c r="IA376" s="74"/>
      <c r="IB376" s="74"/>
      <c r="IC376" s="74"/>
      <c r="ID376" s="74"/>
      <c r="IE376" s="74"/>
      <c r="IF376" s="74"/>
      <c r="IG376" s="84"/>
      <c r="IH376" s="148"/>
      <c r="II376" s="149"/>
      <c r="IJ376" s="149"/>
      <c r="IK376" s="149"/>
      <c r="IL376" s="149"/>
      <c r="IM376" s="150"/>
      <c r="IN376" s="151"/>
      <c r="IO376" s="152"/>
      <c r="IP376" s="153"/>
      <c r="IQ376" s="149"/>
      <c r="IR376" s="149"/>
      <c r="IS376" s="149"/>
      <c r="IT376" s="149"/>
      <c r="IU376" s="149"/>
      <c r="IV376" s="149"/>
      <c r="IW376" s="154"/>
      <c r="IX376" s="151"/>
      <c r="IY376" s="149"/>
      <c r="IZ376" s="149"/>
      <c r="JA376" s="149"/>
      <c r="JB376" s="149"/>
      <c r="JC376" s="149"/>
      <c r="JD376" s="149"/>
      <c r="JE376" s="155"/>
      <c r="JF376" s="153"/>
      <c r="JG376" s="149"/>
      <c r="JH376" s="149"/>
      <c r="JI376" s="149"/>
      <c r="JJ376" s="149"/>
      <c r="JK376" s="149"/>
      <c r="JL376" s="149"/>
      <c r="JM376" s="154"/>
      <c r="JN376" s="151"/>
      <c r="JO376" s="149"/>
      <c r="JP376" s="149"/>
      <c r="JQ376" s="149"/>
      <c r="JR376" s="149"/>
      <c r="JS376" s="149"/>
      <c r="JT376" s="149"/>
      <c r="JU376" s="149"/>
      <c r="JV376" s="149"/>
      <c r="JW376" s="149"/>
      <c r="JX376" s="149"/>
      <c r="JY376" s="149"/>
      <c r="JZ376" s="155"/>
      <c r="KA376" s="151"/>
      <c r="KB376" s="149"/>
      <c r="KC376" s="149"/>
      <c r="KD376" s="149"/>
      <c r="KE376" s="155"/>
      <c r="KF376" s="153"/>
      <c r="KG376" s="149"/>
      <c r="KH376" s="149"/>
      <c r="KI376" s="149"/>
      <c r="KJ376" s="149"/>
      <c r="KK376" s="156"/>
      <c r="KL376" s="149"/>
      <c r="KM376" s="149"/>
      <c r="KN376" s="149"/>
      <c r="KO376" s="149"/>
      <c r="KP376" s="149"/>
      <c r="KQ376" s="149"/>
      <c r="KR376" s="149"/>
      <c r="KS376" s="154"/>
      <c r="KT376" s="154"/>
      <c r="KU376" s="154"/>
      <c r="KV376" s="154"/>
      <c r="KW376" s="151"/>
      <c r="KX376" s="149"/>
      <c r="KY376" s="149"/>
      <c r="KZ376" s="149"/>
      <c r="LA376" s="149"/>
      <c r="LB376" s="149"/>
      <c r="LC376" s="154"/>
      <c r="LD376" s="151"/>
      <c r="LE376" s="152"/>
      <c r="LF376" s="157"/>
      <c r="LG376" s="158"/>
      <c r="LH376" s="151"/>
      <c r="LI376" s="149"/>
      <c r="LJ376" s="147"/>
      <c r="LK376" s="147"/>
      <c r="LL376" s="147"/>
      <c r="LM376" s="159"/>
      <c r="LN376" s="153"/>
      <c r="LO376" s="149"/>
      <c r="LP376" s="149"/>
      <c r="LQ376" s="149"/>
      <c r="LR376" s="154"/>
      <c r="LS376" s="151"/>
      <c r="LT376" s="149"/>
      <c r="LU376" s="149"/>
      <c r="LV376" s="149"/>
      <c r="LW376" s="149"/>
      <c r="LX376" s="149"/>
      <c r="LY376" s="149"/>
      <c r="LZ376" s="149"/>
      <c r="MA376" s="155"/>
      <c r="MB376" s="153"/>
      <c r="MC376" s="149"/>
      <c r="MD376" s="149"/>
      <c r="ME376" s="149"/>
      <c r="MF376" s="149"/>
      <c r="MG376" s="149"/>
      <c r="MH376" s="149"/>
      <c r="MI376" s="149"/>
      <c r="MJ376" s="149"/>
      <c r="MK376" s="149"/>
      <c r="ML376" s="149"/>
      <c r="MM376" s="149"/>
      <c r="MN376" s="156"/>
      <c r="MO376" s="156"/>
      <c r="MP376" s="154"/>
      <c r="MQ376" s="151"/>
      <c r="MR376" s="149"/>
      <c r="MS376" s="149"/>
      <c r="MT376" s="149"/>
      <c r="MU376" s="149"/>
      <c r="MV376" s="156"/>
      <c r="MW376" s="149"/>
      <c r="MX376" s="149"/>
      <c r="MY376" s="149"/>
      <c r="MZ376" s="149"/>
      <c r="NA376" s="149"/>
      <c r="NB376" s="149"/>
      <c r="NC376" s="149"/>
      <c r="ND376" s="154"/>
      <c r="NE376" s="154"/>
      <c r="NF376" s="154"/>
      <c r="NG376" s="154"/>
      <c r="NH376" s="151"/>
      <c r="NI376" s="149"/>
      <c r="NJ376" s="149"/>
      <c r="NK376" s="149"/>
      <c r="NL376" s="149"/>
      <c r="NM376" s="149"/>
      <c r="NN376" s="94"/>
      <c r="NO376" s="151"/>
      <c r="NP376" s="160"/>
      <c r="NQ376" s="198" t="s">
        <v>1413</v>
      </c>
      <c r="NR376" s="196" t="s">
        <v>1415</v>
      </c>
      <c r="NS376" s="198"/>
      <c r="NT376" s="198"/>
      <c r="NU376" s="198"/>
      <c r="NV376" s="186" t="s">
        <v>908</v>
      </c>
      <c r="NW376" s="198" t="s">
        <v>908</v>
      </c>
      <c r="NX376" s="165" t="s">
        <v>908</v>
      </c>
      <c r="NY376" s="179" t="s">
        <v>908</v>
      </c>
      <c r="NZ376" s="165" t="s">
        <v>908</v>
      </c>
      <c r="OA376" s="166"/>
      <c r="OB376" s="166"/>
      <c r="OC376" s="166"/>
      <c r="OD376" s="141"/>
      <c r="OE376" s="140"/>
      <c r="OF376" s="141"/>
      <c r="OG376" s="140"/>
      <c r="OH376" s="173"/>
      <c r="OI376" s="174"/>
      <c r="OJ376" s="174"/>
      <c r="OK376" s="174"/>
      <c r="OL376" s="174"/>
      <c r="OM376" s="174"/>
      <c r="ON376" s="174"/>
      <c r="OO376" s="174"/>
      <c r="OP376" s="174"/>
      <c r="OQ376" s="175"/>
      <c r="OR376" s="114"/>
      <c r="OS376" s="115"/>
      <c r="OT376" s="115"/>
      <c r="OU376" s="115"/>
      <c r="OV376" s="115"/>
      <c r="OW376" s="115"/>
      <c r="OX376" s="115"/>
      <c r="OY376" s="116"/>
      <c r="OZ376" s="115"/>
      <c r="PA376" s="117"/>
      <c r="PB376" s="118"/>
      <c r="PC376" s="115"/>
      <c r="PD376" s="115"/>
      <c r="PE376" s="115"/>
      <c r="PF376" s="115"/>
      <c r="PG376" s="119"/>
      <c r="PH376" s="118"/>
      <c r="PI376" s="115"/>
      <c r="PJ376" s="115"/>
      <c r="PK376" s="115"/>
      <c r="PL376" s="115"/>
      <c r="PM376" s="119"/>
      <c r="PN376" s="118"/>
      <c r="PO376" s="115"/>
      <c r="PP376" s="115"/>
      <c r="PQ376" s="115"/>
      <c r="PR376" s="115"/>
      <c r="PS376" s="119"/>
      <c r="PT376" s="120"/>
      <c r="PU376" s="115"/>
      <c r="PV376" s="115"/>
      <c r="PW376" s="115"/>
      <c r="PX376" s="115"/>
      <c r="PY376" s="115"/>
      <c r="PZ376" s="115"/>
      <c r="QA376" s="116"/>
      <c r="QB376" s="115"/>
      <c r="QC376" s="121"/>
      <c r="QD376" s="120"/>
      <c r="QE376" s="115"/>
      <c r="QF376" s="115"/>
      <c r="QG376" s="115"/>
      <c r="QH376" s="115"/>
      <c r="QI376" s="115"/>
      <c r="QJ376" s="115"/>
      <c r="QK376" s="116"/>
      <c r="QL376" s="115"/>
      <c r="QM376" s="121"/>
      <c r="QN376" s="114"/>
      <c r="QO376" s="115"/>
      <c r="QP376" s="115"/>
      <c r="QQ376" s="115"/>
      <c r="QR376" s="115"/>
      <c r="QS376" s="115"/>
      <c r="QT376" s="114"/>
      <c r="QU376" s="115"/>
      <c r="QV376" s="115"/>
      <c r="QW376" s="115"/>
      <c r="QX376" s="115"/>
      <c r="QY376" s="115"/>
      <c r="QZ376" s="114"/>
      <c r="RA376" s="115"/>
      <c r="RB376" s="115"/>
      <c r="RC376" s="115"/>
      <c r="RD376" s="115"/>
      <c r="RE376" s="115"/>
      <c r="RF376" s="122"/>
      <c r="RG376" s="115"/>
      <c r="RH376" s="115"/>
      <c r="RI376" s="115"/>
      <c r="RJ376" s="115"/>
      <c r="RK376" s="115"/>
      <c r="RL376" s="115"/>
      <c r="RM376" s="115"/>
      <c r="RN376" s="115"/>
      <c r="RO376" s="115"/>
      <c r="RP376" s="119"/>
      <c r="RQ376" s="118"/>
      <c r="RR376" s="115"/>
      <c r="RS376" s="119"/>
      <c r="RT376" s="118"/>
      <c r="RU376" s="119"/>
      <c r="RV376" s="118"/>
      <c r="RW376" s="115"/>
      <c r="RX376" s="119"/>
      <c r="RY376" s="118"/>
      <c r="RZ376" s="115"/>
      <c r="SA376" s="117"/>
      <c r="SB376" s="118"/>
      <c r="SC376" s="115"/>
      <c r="SD376" s="115"/>
      <c r="SE376" s="115"/>
      <c r="SF376" s="115"/>
      <c r="SG376" s="115"/>
      <c r="SH376" s="115"/>
      <c r="SI376" s="115"/>
      <c r="SJ376" s="115"/>
      <c r="SK376" s="115"/>
      <c r="SL376" s="115"/>
      <c r="SM376" s="121"/>
      <c r="SN376" s="115"/>
      <c r="SO376" s="115"/>
      <c r="SP376" s="115"/>
      <c r="SQ376" s="115"/>
      <c r="SR376" s="115"/>
      <c r="SS376" s="121"/>
      <c r="ST376" s="118"/>
      <c r="SU376" s="115"/>
      <c r="SV376" s="115"/>
      <c r="SW376" s="115"/>
      <c r="SX376" s="115"/>
      <c r="SY376" s="115"/>
      <c r="SZ376" s="115"/>
      <c r="TA376" s="115"/>
      <c r="TB376" s="115"/>
      <c r="TC376" s="115"/>
      <c r="TD376" s="115"/>
      <c r="TE376" s="117"/>
      <c r="TF376" s="118"/>
      <c r="TG376" s="115"/>
      <c r="TH376" s="115"/>
      <c r="TI376" s="115"/>
      <c r="TJ376" s="115"/>
      <c r="TK376" s="115"/>
      <c r="TL376" s="117"/>
      <c r="TM376" s="118"/>
      <c r="TN376" s="115"/>
      <c r="TO376" s="115"/>
      <c r="TP376" s="115"/>
      <c r="TQ376" s="115"/>
      <c r="TR376" s="115"/>
      <c r="TS376" s="119"/>
      <c r="TT376" s="120"/>
      <c r="TU376" s="115"/>
      <c r="TV376" s="115"/>
      <c r="TW376" s="115"/>
      <c r="TX376" s="115"/>
      <c r="TY376" s="115"/>
      <c r="TZ376" s="121"/>
      <c r="UA376" s="132"/>
      <c r="UB376" s="7" t="s">
        <v>1</v>
      </c>
    </row>
    <row r="377" spans="1:548" x14ac:dyDescent="0.15">
      <c r="A377" s="62">
        <v>369</v>
      </c>
      <c r="B377" s="200" t="s">
        <v>1415</v>
      </c>
      <c r="C377" s="143"/>
      <c r="D377" s="143"/>
      <c r="E377" s="161" t="s">
        <v>1013</v>
      </c>
      <c r="F377" s="65" t="s">
        <v>908</v>
      </c>
      <c r="G377" s="65" t="s">
        <v>908</v>
      </c>
      <c r="H377" s="65" t="s">
        <v>927</v>
      </c>
      <c r="I377" s="66" t="s">
        <v>521</v>
      </c>
      <c r="J377" s="67" t="s">
        <v>521</v>
      </c>
      <c r="K377" s="67" t="s">
        <v>521</v>
      </c>
      <c r="L377" s="67" t="s">
        <v>521</v>
      </c>
      <c r="M377" s="67" t="s">
        <v>521</v>
      </c>
      <c r="N377" s="67" t="s">
        <v>521</v>
      </c>
      <c r="O377" s="67" t="s">
        <v>521</v>
      </c>
      <c r="P377" s="67" t="s">
        <v>521</v>
      </c>
      <c r="Q377" s="67" t="s">
        <v>521</v>
      </c>
      <c r="R377" s="68" t="s">
        <v>521</v>
      </c>
      <c r="S377" s="69" t="s">
        <v>521</v>
      </c>
      <c r="T377" s="67" t="s">
        <v>521</v>
      </c>
      <c r="U377" s="67" t="s">
        <v>521</v>
      </c>
      <c r="V377" s="67" t="s">
        <v>521</v>
      </c>
      <c r="W377" s="67" t="s">
        <v>521</v>
      </c>
      <c r="X377" s="67" t="s">
        <v>521</v>
      </c>
      <c r="Y377" s="67" t="s">
        <v>521</v>
      </c>
      <c r="Z377" s="67" t="s">
        <v>521</v>
      </c>
      <c r="AA377" s="67" t="s">
        <v>521</v>
      </c>
      <c r="AB377" s="68" t="s">
        <v>521</v>
      </c>
      <c r="AC377" s="69" t="s">
        <v>521</v>
      </c>
      <c r="AD377" s="67" t="s">
        <v>521</v>
      </c>
      <c r="AE377" s="67" t="s">
        <v>521</v>
      </c>
      <c r="AF377" s="67" t="s">
        <v>521</v>
      </c>
      <c r="AG377" s="67" t="s">
        <v>521</v>
      </c>
      <c r="AH377" s="67" t="s">
        <v>521</v>
      </c>
      <c r="AI377" s="67" t="s">
        <v>521</v>
      </c>
      <c r="AJ377" s="67" t="s">
        <v>521</v>
      </c>
      <c r="AK377" s="67" t="s">
        <v>521</v>
      </c>
      <c r="AL377" s="68" t="s">
        <v>521</v>
      </c>
      <c r="AM377" s="69" t="s">
        <v>521</v>
      </c>
      <c r="AN377" s="67" t="s">
        <v>521</v>
      </c>
      <c r="AO377" s="67" t="s">
        <v>521</v>
      </c>
      <c r="AP377" s="67" t="s">
        <v>521</v>
      </c>
      <c r="AQ377" s="67" t="s">
        <v>521</v>
      </c>
      <c r="AR377" s="67" t="s">
        <v>521</v>
      </c>
      <c r="AS377" s="67" t="s">
        <v>521</v>
      </c>
      <c r="AT377" s="67" t="s">
        <v>521</v>
      </c>
      <c r="AU377" s="67" t="s">
        <v>521</v>
      </c>
      <c r="AV377" s="68" t="s">
        <v>521</v>
      </c>
      <c r="AW377" s="69" t="s">
        <v>521</v>
      </c>
      <c r="AX377" s="67" t="s">
        <v>521</v>
      </c>
      <c r="AY377" s="67" t="s">
        <v>521</v>
      </c>
      <c r="AZ377" s="67" t="s">
        <v>521</v>
      </c>
      <c r="BA377" s="67" t="s">
        <v>521</v>
      </c>
      <c r="BB377" s="67" t="s">
        <v>521</v>
      </c>
      <c r="BC377" s="67" t="s">
        <v>521</v>
      </c>
      <c r="BD377" s="67" t="s">
        <v>521</v>
      </c>
      <c r="BE377" s="67" t="s">
        <v>521</v>
      </c>
      <c r="BF377" s="68" t="s">
        <v>521</v>
      </c>
      <c r="BG377" s="69" t="s">
        <v>521</v>
      </c>
      <c r="BH377" s="67" t="s">
        <v>521</v>
      </c>
      <c r="BI377" s="67" t="s">
        <v>521</v>
      </c>
      <c r="BJ377" s="67" t="s">
        <v>521</v>
      </c>
      <c r="BK377" s="67" t="s">
        <v>521</v>
      </c>
      <c r="BL377" s="67" t="s">
        <v>521</v>
      </c>
      <c r="BM377" s="67" t="s">
        <v>521</v>
      </c>
      <c r="BN377" s="67" t="s">
        <v>521</v>
      </c>
      <c r="BO377" s="67" t="s">
        <v>521</v>
      </c>
      <c r="BP377" s="68" t="s">
        <v>521</v>
      </c>
      <c r="BQ377" s="70" t="s">
        <v>521</v>
      </c>
      <c r="BR377" s="67" t="s">
        <v>521</v>
      </c>
      <c r="BS377" s="67" t="s">
        <v>521</v>
      </c>
      <c r="BT377" s="67" t="s">
        <v>521</v>
      </c>
      <c r="BU377" s="67" t="s">
        <v>521</v>
      </c>
      <c r="BV377" s="67" t="s">
        <v>521</v>
      </c>
      <c r="BW377" s="67" t="s">
        <v>521</v>
      </c>
      <c r="BX377" s="67" t="s">
        <v>521</v>
      </c>
      <c r="BY377" s="67" t="s">
        <v>521</v>
      </c>
      <c r="BZ377" s="68" t="s">
        <v>521</v>
      </c>
      <c r="CA377" s="69" t="s">
        <v>521</v>
      </c>
      <c r="CB377" s="67" t="s">
        <v>521</v>
      </c>
      <c r="CC377" s="67" t="s">
        <v>521</v>
      </c>
      <c r="CD377" s="67" t="s">
        <v>521</v>
      </c>
      <c r="CE377" s="67" t="s">
        <v>521</v>
      </c>
      <c r="CF377" s="67" t="s">
        <v>521</v>
      </c>
      <c r="CG377" s="67" t="s">
        <v>521</v>
      </c>
      <c r="CH377" s="67" t="s">
        <v>521</v>
      </c>
      <c r="CI377" s="67" t="s">
        <v>521</v>
      </c>
      <c r="CJ377" s="68" t="s">
        <v>521</v>
      </c>
      <c r="CK377" s="69" t="s">
        <v>521</v>
      </c>
      <c r="CL377" s="67" t="s">
        <v>521</v>
      </c>
      <c r="CM377" s="67" t="s">
        <v>521</v>
      </c>
      <c r="CN377" s="67" t="s">
        <v>521</v>
      </c>
      <c r="CO377" s="67" t="s">
        <v>521</v>
      </c>
      <c r="CP377" s="67" t="s">
        <v>521</v>
      </c>
      <c r="CQ377" s="67" t="s">
        <v>521</v>
      </c>
      <c r="CR377" s="67" t="s">
        <v>521</v>
      </c>
      <c r="CS377" s="67" t="s">
        <v>521</v>
      </c>
      <c r="CT377" s="68" t="s">
        <v>521</v>
      </c>
      <c r="CU377" s="69" t="s">
        <v>521</v>
      </c>
      <c r="CV377" s="67" t="s">
        <v>521</v>
      </c>
      <c r="CW377" s="67" t="s">
        <v>521</v>
      </c>
      <c r="CX377" s="67" t="s">
        <v>521</v>
      </c>
      <c r="CY377" s="67" t="s">
        <v>521</v>
      </c>
      <c r="CZ377" s="67" t="s">
        <v>521</v>
      </c>
      <c r="DA377" s="67" t="s">
        <v>521</v>
      </c>
      <c r="DB377" s="67" t="s">
        <v>521</v>
      </c>
      <c r="DC377" s="67" t="s">
        <v>521</v>
      </c>
      <c r="DD377" s="68" t="s">
        <v>521</v>
      </c>
      <c r="DE377" s="69" t="s">
        <v>521</v>
      </c>
      <c r="DF377" s="71" t="s">
        <v>521</v>
      </c>
      <c r="DG377" s="67" t="s">
        <v>521</v>
      </c>
      <c r="DH377" s="67" t="s">
        <v>521</v>
      </c>
      <c r="DI377" s="67" t="s">
        <v>521</v>
      </c>
      <c r="DJ377" s="67" t="s">
        <v>521</v>
      </c>
      <c r="DK377" s="67" t="s">
        <v>521</v>
      </c>
      <c r="DL377" s="67" t="s">
        <v>521</v>
      </c>
      <c r="DM377" s="67" t="s">
        <v>521</v>
      </c>
      <c r="DN377" s="68" t="s">
        <v>521</v>
      </c>
      <c r="DO377" s="70" t="s">
        <v>521</v>
      </c>
      <c r="DP377" s="71" t="s">
        <v>521</v>
      </c>
      <c r="DQ377" s="67" t="s">
        <v>521</v>
      </c>
      <c r="DR377" s="67" t="s">
        <v>521</v>
      </c>
      <c r="DS377" s="67" t="s">
        <v>521</v>
      </c>
      <c r="DT377" s="67" t="s">
        <v>521</v>
      </c>
      <c r="DU377" s="67" t="s">
        <v>521</v>
      </c>
      <c r="DV377" s="67" t="s">
        <v>521</v>
      </c>
      <c r="DW377" s="67" t="s">
        <v>521</v>
      </c>
      <c r="DX377" s="72" t="s">
        <v>521</v>
      </c>
      <c r="DY377" s="146"/>
      <c r="DZ377" s="74"/>
      <c r="EA377" s="74"/>
      <c r="EB377" s="74"/>
      <c r="EC377" s="75"/>
      <c r="ED377" s="168"/>
      <c r="EE377" s="74"/>
      <c r="EF377" s="74"/>
      <c r="EG377" s="74"/>
      <c r="EH377" s="77"/>
      <c r="EI377" s="73"/>
      <c r="EJ377" s="74"/>
      <c r="EK377" s="74"/>
      <c r="EL377" s="74"/>
      <c r="EM377" s="75"/>
      <c r="EN377" s="78"/>
      <c r="EO377" s="79"/>
      <c r="EP377" s="79"/>
      <c r="EQ377" s="79"/>
      <c r="ER377" s="80"/>
      <c r="ES377" s="128" t="s">
        <v>908</v>
      </c>
      <c r="ET377" s="82"/>
      <c r="EU377" s="83"/>
      <c r="EV377" s="146"/>
      <c r="EW377" s="147"/>
      <c r="EX377" s="147"/>
      <c r="EY377" s="147"/>
      <c r="EZ377" s="147"/>
      <c r="FA377" s="147"/>
      <c r="FB377" s="147"/>
      <c r="FC377" s="147"/>
      <c r="FD377" s="147"/>
      <c r="FE377" s="170"/>
      <c r="FF377" s="73"/>
      <c r="FG377" s="74"/>
      <c r="FH377" s="74"/>
      <c r="FI377" s="74"/>
      <c r="FJ377" s="74"/>
      <c r="FK377" s="74"/>
      <c r="FL377" s="74"/>
      <c r="FM377" s="74"/>
      <c r="FN377" s="74"/>
      <c r="FO377" s="84"/>
      <c r="FP377" s="73"/>
      <c r="FQ377" s="74"/>
      <c r="FR377" s="74"/>
      <c r="FS377" s="74"/>
      <c r="FT377" s="74"/>
      <c r="FU377" s="74"/>
      <c r="FV377" s="74"/>
      <c r="FW377" s="74"/>
      <c r="FX377" s="74"/>
      <c r="FY377" s="84"/>
      <c r="FZ377" s="85"/>
      <c r="GA377" s="86"/>
      <c r="GB377" s="86"/>
      <c r="GC377" s="86"/>
      <c r="GD377" s="86"/>
      <c r="GE377" s="86"/>
      <c r="GF377" s="86"/>
      <c r="GG377" s="86"/>
      <c r="GH377" s="86"/>
      <c r="GI377" s="87"/>
      <c r="GJ377" s="85"/>
      <c r="GK377" s="86"/>
      <c r="GL377" s="86"/>
      <c r="GM377" s="86"/>
      <c r="GN377" s="86"/>
      <c r="GO377" s="86"/>
      <c r="GP377" s="86"/>
      <c r="GQ377" s="86"/>
      <c r="GR377" s="86"/>
      <c r="GS377" s="87"/>
      <c r="GT377" s="85"/>
      <c r="GU377" s="86"/>
      <c r="GV377" s="86"/>
      <c r="GW377" s="86"/>
      <c r="GX377" s="86"/>
      <c r="GY377" s="86"/>
      <c r="GZ377" s="86"/>
      <c r="HA377" s="86"/>
      <c r="HB377" s="86"/>
      <c r="HC377" s="87"/>
      <c r="HD377" s="85"/>
      <c r="HE377" s="86"/>
      <c r="HF377" s="86"/>
      <c r="HG377" s="86"/>
      <c r="HH377" s="86"/>
      <c r="HI377" s="86"/>
      <c r="HJ377" s="86"/>
      <c r="HK377" s="86"/>
      <c r="HL377" s="86"/>
      <c r="HM377" s="87"/>
      <c r="HN377" s="85"/>
      <c r="HO377" s="86"/>
      <c r="HP377" s="86"/>
      <c r="HQ377" s="86"/>
      <c r="HR377" s="86"/>
      <c r="HS377" s="86"/>
      <c r="HT377" s="86"/>
      <c r="HU377" s="86"/>
      <c r="HV377" s="86"/>
      <c r="HW377" s="87"/>
      <c r="HX377" s="73"/>
      <c r="HY377" s="74"/>
      <c r="HZ377" s="74"/>
      <c r="IA377" s="74"/>
      <c r="IB377" s="74"/>
      <c r="IC377" s="74"/>
      <c r="ID377" s="74"/>
      <c r="IE377" s="74"/>
      <c r="IF377" s="74"/>
      <c r="IG377" s="84"/>
      <c r="IH377" s="148"/>
      <c r="II377" s="149"/>
      <c r="IJ377" s="149"/>
      <c r="IK377" s="149"/>
      <c r="IL377" s="149"/>
      <c r="IM377" s="150"/>
      <c r="IN377" s="151"/>
      <c r="IO377" s="152"/>
      <c r="IP377" s="153"/>
      <c r="IQ377" s="149"/>
      <c r="IR377" s="149"/>
      <c r="IS377" s="149"/>
      <c r="IT377" s="149"/>
      <c r="IU377" s="149"/>
      <c r="IV377" s="149"/>
      <c r="IW377" s="154"/>
      <c r="IX377" s="151"/>
      <c r="IY377" s="149"/>
      <c r="IZ377" s="149"/>
      <c r="JA377" s="149"/>
      <c r="JB377" s="149"/>
      <c r="JC377" s="149"/>
      <c r="JD377" s="149"/>
      <c r="JE377" s="155"/>
      <c r="JF377" s="153"/>
      <c r="JG377" s="149"/>
      <c r="JH377" s="149"/>
      <c r="JI377" s="149"/>
      <c r="JJ377" s="149"/>
      <c r="JK377" s="149"/>
      <c r="JL377" s="149"/>
      <c r="JM377" s="154"/>
      <c r="JN377" s="151"/>
      <c r="JO377" s="149"/>
      <c r="JP377" s="149"/>
      <c r="JQ377" s="149"/>
      <c r="JR377" s="149"/>
      <c r="JS377" s="149"/>
      <c r="JT377" s="149"/>
      <c r="JU377" s="149"/>
      <c r="JV377" s="149"/>
      <c r="JW377" s="149"/>
      <c r="JX377" s="149"/>
      <c r="JY377" s="149"/>
      <c r="JZ377" s="155"/>
      <c r="KA377" s="151"/>
      <c r="KB377" s="149"/>
      <c r="KC377" s="149"/>
      <c r="KD377" s="149"/>
      <c r="KE377" s="155"/>
      <c r="KF377" s="153"/>
      <c r="KG377" s="149"/>
      <c r="KH377" s="149"/>
      <c r="KI377" s="149"/>
      <c r="KJ377" s="149"/>
      <c r="KK377" s="156"/>
      <c r="KL377" s="149"/>
      <c r="KM377" s="149"/>
      <c r="KN377" s="149"/>
      <c r="KO377" s="149"/>
      <c r="KP377" s="149"/>
      <c r="KQ377" s="149"/>
      <c r="KR377" s="149"/>
      <c r="KS377" s="154"/>
      <c r="KT377" s="154"/>
      <c r="KU377" s="154"/>
      <c r="KV377" s="154"/>
      <c r="KW377" s="151"/>
      <c r="KX377" s="149"/>
      <c r="KY377" s="149"/>
      <c r="KZ377" s="149"/>
      <c r="LA377" s="149"/>
      <c r="LB377" s="149"/>
      <c r="LC377" s="154"/>
      <c r="LD377" s="151"/>
      <c r="LE377" s="152"/>
      <c r="LF377" s="157"/>
      <c r="LG377" s="158"/>
      <c r="LH377" s="151"/>
      <c r="LI377" s="149"/>
      <c r="LJ377" s="147"/>
      <c r="LK377" s="147"/>
      <c r="LL377" s="147"/>
      <c r="LM377" s="159"/>
      <c r="LN377" s="153"/>
      <c r="LO377" s="149"/>
      <c r="LP377" s="149"/>
      <c r="LQ377" s="149"/>
      <c r="LR377" s="154"/>
      <c r="LS377" s="151"/>
      <c r="LT377" s="149"/>
      <c r="LU377" s="149"/>
      <c r="LV377" s="149"/>
      <c r="LW377" s="149"/>
      <c r="LX377" s="149"/>
      <c r="LY377" s="149"/>
      <c r="LZ377" s="149"/>
      <c r="MA377" s="155"/>
      <c r="MB377" s="153"/>
      <c r="MC377" s="149"/>
      <c r="MD377" s="149"/>
      <c r="ME377" s="149"/>
      <c r="MF377" s="149"/>
      <c r="MG377" s="149"/>
      <c r="MH377" s="149"/>
      <c r="MI377" s="149"/>
      <c r="MJ377" s="149"/>
      <c r="MK377" s="149"/>
      <c r="ML377" s="149"/>
      <c r="MM377" s="149"/>
      <c r="MN377" s="156"/>
      <c r="MO377" s="156"/>
      <c r="MP377" s="154"/>
      <c r="MQ377" s="151"/>
      <c r="MR377" s="149"/>
      <c r="MS377" s="149"/>
      <c r="MT377" s="149"/>
      <c r="MU377" s="149"/>
      <c r="MV377" s="156"/>
      <c r="MW377" s="149"/>
      <c r="MX377" s="149"/>
      <c r="MY377" s="149"/>
      <c r="MZ377" s="149"/>
      <c r="NA377" s="149"/>
      <c r="NB377" s="149"/>
      <c r="NC377" s="149"/>
      <c r="ND377" s="154"/>
      <c r="NE377" s="154"/>
      <c r="NF377" s="154"/>
      <c r="NG377" s="154"/>
      <c r="NH377" s="151"/>
      <c r="NI377" s="149"/>
      <c r="NJ377" s="149"/>
      <c r="NK377" s="149"/>
      <c r="NL377" s="149"/>
      <c r="NM377" s="149"/>
      <c r="NN377" s="94"/>
      <c r="NO377" s="151"/>
      <c r="NP377" s="160"/>
      <c r="NQ377" s="198" t="s">
        <v>1414</v>
      </c>
      <c r="NR377" s="196" t="s">
        <v>1416</v>
      </c>
      <c r="NS377" s="198"/>
      <c r="NT377" s="198"/>
      <c r="NU377" s="198"/>
      <c r="NV377" s="186" t="s">
        <v>908</v>
      </c>
      <c r="NW377" s="198" t="s">
        <v>908</v>
      </c>
      <c r="NX377" s="165" t="s">
        <v>908</v>
      </c>
      <c r="NY377" s="179" t="s">
        <v>908</v>
      </c>
      <c r="NZ377" s="165" t="s">
        <v>908</v>
      </c>
      <c r="OA377" s="166"/>
      <c r="OB377" s="166"/>
      <c r="OC377" s="166"/>
      <c r="OD377" s="141"/>
      <c r="OE377" s="140"/>
      <c r="OF377" s="141"/>
      <c r="OG377" s="140"/>
      <c r="OH377" s="173"/>
      <c r="OI377" s="174"/>
      <c r="OJ377" s="174"/>
      <c r="OK377" s="174"/>
      <c r="OL377" s="174"/>
      <c r="OM377" s="174"/>
      <c r="ON377" s="174"/>
      <c r="OO377" s="174"/>
      <c r="OP377" s="174"/>
      <c r="OQ377" s="175"/>
      <c r="OR377" s="114"/>
      <c r="OS377" s="115"/>
      <c r="OT377" s="115"/>
      <c r="OU377" s="115"/>
      <c r="OV377" s="115"/>
      <c r="OW377" s="115"/>
      <c r="OX377" s="115"/>
      <c r="OY377" s="116"/>
      <c r="OZ377" s="115"/>
      <c r="PA377" s="117"/>
      <c r="PB377" s="118"/>
      <c r="PC377" s="115"/>
      <c r="PD377" s="115"/>
      <c r="PE377" s="115"/>
      <c r="PF377" s="115"/>
      <c r="PG377" s="119"/>
      <c r="PH377" s="118"/>
      <c r="PI377" s="115"/>
      <c r="PJ377" s="115"/>
      <c r="PK377" s="115"/>
      <c r="PL377" s="115"/>
      <c r="PM377" s="119"/>
      <c r="PN377" s="118"/>
      <c r="PO377" s="115"/>
      <c r="PP377" s="115"/>
      <c r="PQ377" s="115"/>
      <c r="PR377" s="115"/>
      <c r="PS377" s="119"/>
      <c r="PT377" s="120"/>
      <c r="PU377" s="115"/>
      <c r="PV377" s="115"/>
      <c r="PW377" s="115"/>
      <c r="PX377" s="115"/>
      <c r="PY377" s="115"/>
      <c r="PZ377" s="115"/>
      <c r="QA377" s="116"/>
      <c r="QB377" s="115"/>
      <c r="QC377" s="121"/>
      <c r="QD377" s="120"/>
      <c r="QE377" s="115"/>
      <c r="QF377" s="115"/>
      <c r="QG377" s="115"/>
      <c r="QH377" s="115"/>
      <c r="QI377" s="115"/>
      <c r="QJ377" s="115"/>
      <c r="QK377" s="116"/>
      <c r="QL377" s="115"/>
      <c r="QM377" s="121"/>
      <c r="QN377" s="114"/>
      <c r="QO377" s="115"/>
      <c r="QP377" s="115"/>
      <c r="QQ377" s="115"/>
      <c r="QR377" s="115"/>
      <c r="QS377" s="115"/>
      <c r="QT377" s="114"/>
      <c r="QU377" s="115"/>
      <c r="QV377" s="115"/>
      <c r="QW377" s="115"/>
      <c r="QX377" s="115"/>
      <c r="QY377" s="115"/>
      <c r="QZ377" s="114"/>
      <c r="RA377" s="115"/>
      <c r="RB377" s="115"/>
      <c r="RC377" s="115"/>
      <c r="RD377" s="115"/>
      <c r="RE377" s="115"/>
      <c r="RF377" s="122"/>
      <c r="RG377" s="115"/>
      <c r="RH377" s="115"/>
      <c r="RI377" s="115"/>
      <c r="RJ377" s="115"/>
      <c r="RK377" s="115"/>
      <c r="RL377" s="115"/>
      <c r="RM377" s="115"/>
      <c r="RN377" s="115"/>
      <c r="RO377" s="115"/>
      <c r="RP377" s="119"/>
      <c r="RQ377" s="118"/>
      <c r="RR377" s="115"/>
      <c r="RS377" s="119"/>
      <c r="RT377" s="118"/>
      <c r="RU377" s="119"/>
      <c r="RV377" s="118"/>
      <c r="RW377" s="115"/>
      <c r="RX377" s="119"/>
      <c r="RY377" s="118"/>
      <c r="RZ377" s="115"/>
      <c r="SA377" s="117"/>
      <c r="SB377" s="118"/>
      <c r="SC377" s="115"/>
      <c r="SD377" s="115"/>
      <c r="SE377" s="115"/>
      <c r="SF377" s="115"/>
      <c r="SG377" s="115"/>
      <c r="SH377" s="115"/>
      <c r="SI377" s="115"/>
      <c r="SJ377" s="115"/>
      <c r="SK377" s="115"/>
      <c r="SL377" s="115"/>
      <c r="SM377" s="121"/>
      <c r="SN377" s="115"/>
      <c r="SO377" s="115"/>
      <c r="SP377" s="115"/>
      <c r="SQ377" s="115"/>
      <c r="SR377" s="115"/>
      <c r="SS377" s="121"/>
      <c r="ST377" s="118"/>
      <c r="SU377" s="115"/>
      <c r="SV377" s="115"/>
      <c r="SW377" s="115"/>
      <c r="SX377" s="115"/>
      <c r="SY377" s="115"/>
      <c r="SZ377" s="115"/>
      <c r="TA377" s="115"/>
      <c r="TB377" s="115"/>
      <c r="TC377" s="115"/>
      <c r="TD377" s="115"/>
      <c r="TE377" s="117"/>
      <c r="TF377" s="118"/>
      <c r="TG377" s="115"/>
      <c r="TH377" s="115"/>
      <c r="TI377" s="115"/>
      <c r="TJ377" s="115"/>
      <c r="TK377" s="115"/>
      <c r="TL377" s="117"/>
      <c r="TM377" s="118"/>
      <c r="TN377" s="115"/>
      <c r="TO377" s="115"/>
      <c r="TP377" s="115"/>
      <c r="TQ377" s="115"/>
      <c r="TR377" s="115"/>
      <c r="TS377" s="119"/>
      <c r="TT377" s="120"/>
      <c r="TU377" s="115"/>
      <c r="TV377" s="115"/>
      <c r="TW377" s="115"/>
      <c r="TX377" s="115"/>
      <c r="TY377" s="115"/>
      <c r="TZ377" s="121"/>
      <c r="UA377" s="132"/>
      <c r="UB377" s="7" t="s">
        <v>1</v>
      </c>
    </row>
    <row r="378" spans="1:548" x14ac:dyDescent="0.15">
      <c r="A378" s="142">
        <v>370</v>
      </c>
      <c r="B378" s="200" t="s">
        <v>1416</v>
      </c>
      <c r="C378" s="143"/>
      <c r="D378" s="143"/>
      <c r="E378" s="161" t="s">
        <v>1013</v>
      </c>
      <c r="F378" s="65" t="s">
        <v>908</v>
      </c>
      <c r="G378" s="65" t="s">
        <v>908</v>
      </c>
      <c r="H378" s="65" t="s">
        <v>927</v>
      </c>
      <c r="I378" s="66" t="s">
        <v>521</v>
      </c>
      <c r="J378" s="67" t="s">
        <v>521</v>
      </c>
      <c r="K378" s="67" t="s">
        <v>521</v>
      </c>
      <c r="L378" s="67" t="s">
        <v>521</v>
      </c>
      <c r="M378" s="67" t="s">
        <v>521</v>
      </c>
      <c r="N378" s="67" t="s">
        <v>521</v>
      </c>
      <c r="O378" s="67" t="s">
        <v>521</v>
      </c>
      <c r="P378" s="67" t="s">
        <v>521</v>
      </c>
      <c r="Q378" s="67" t="s">
        <v>521</v>
      </c>
      <c r="R378" s="68" t="s">
        <v>521</v>
      </c>
      <c r="S378" s="69" t="s">
        <v>521</v>
      </c>
      <c r="T378" s="67" t="s">
        <v>521</v>
      </c>
      <c r="U378" s="67" t="s">
        <v>521</v>
      </c>
      <c r="V378" s="67" t="s">
        <v>521</v>
      </c>
      <c r="W378" s="67" t="s">
        <v>521</v>
      </c>
      <c r="X378" s="67" t="s">
        <v>521</v>
      </c>
      <c r="Y378" s="67" t="s">
        <v>521</v>
      </c>
      <c r="Z378" s="67" t="s">
        <v>521</v>
      </c>
      <c r="AA378" s="67" t="s">
        <v>521</v>
      </c>
      <c r="AB378" s="68" t="s">
        <v>521</v>
      </c>
      <c r="AC378" s="69" t="s">
        <v>521</v>
      </c>
      <c r="AD378" s="67" t="s">
        <v>521</v>
      </c>
      <c r="AE378" s="67" t="s">
        <v>521</v>
      </c>
      <c r="AF378" s="67" t="s">
        <v>521</v>
      </c>
      <c r="AG378" s="67" t="s">
        <v>521</v>
      </c>
      <c r="AH378" s="67" t="s">
        <v>521</v>
      </c>
      <c r="AI378" s="67" t="s">
        <v>521</v>
      </c>
      <c r="AJ378" s="67" t="s">
        <v>521</v>
      </c>
      <c r="AK378" s="67" t="s">
        <v>521</v>
      </c>
      <c r="AL378" s="68" t="s">
        <v>521</v>
      </c>
      <c r="AM378" s="69" t="s">
        <v>521</v>
      </c>
      <c r="AN378" s="67" t="s">
        <v>521</v>
      </c>
      <c r="AO378" s="67" t="s">
        <v>521</v>
      </c>
      <c r="AP378" s="67" t="s">
        <v>521</v>
      </c>
      <c r="AQ378" s="67" t="s">
        <v>521</v>
      </c>
      <c r="AR378" s="67" t="s">
        <v>521</v>
      </c>
      <c r="AS378" s="67" t="s">
        <v>521</v>
      </c>
      <c r="AT378" s="67" t="s">
        <v>521</v>
      </c>
      <c r="AU378" s="67" t="s">
        <v>521</v>
      </c>
      <c r="AV378" s="68" t="s">
        <v>521</v>
      </c>
      <c r="AW378" s="69" t="s">
        <v>521</v>
      </c>
      <c r="AX378" s="67" t="s">
        <v>521</v>
      </c>
      <c r="AY378" s="67" t="s">
        <v>521</v>
      </c>
      <c r="AZ378" s="67" t="s">
        <v>521</v>
      </c>
      <c r="BA378" s="67" t="s">
        <v>521</v>
      </c>
      <c r="BB378" s="67" t="s">
        <v>521</v>
      </c>
      <c r="BC378" s="67" t="s">
        <v>521</v>
      </c>
      <c r="BD378" s="67" t="s">
        <v>521</v>
      </c>
      <c r="BE378" s="67" t="s">
        <v>521</v>
      </c>
      <c r="BF378" s="68" t="s">
        <v>521</v>
      </c>
      <c r="BG378" s="69" t="s">
        <v>521</v>
      </c>
      <c r="BH378" s="67" t="s">
        <v>521</v>
      </c>
      <c r="BI378" s="67" t="s">
        <v>521</v>
      </c>
      <c r="BJ378" s="67" t="s">
        <v>521</v>
      </c>
      <c r="BK378" s="67" t="s">
        <v>521</v>
      </c>
      <c r="BL378" s="67" t="s">
        <v>521</v>
      </c>
      <c r="BM378" s="67" t="s">
        <v>521</v>
      </c>
      <c r="BN378" s="67" t="s">
        <v>521</v>
      </c>
      <c r="BO378" s="67" t="s">
        <v>521</v>
      </c>
      <c r="BP378" s="68" t="s">
        <v>521</v>
      </c>
      <c r="BQ378" s="70" t="s">
        <v>521</v>
      </c>
      <c r="BR378" s="67" t="s">
        <v>521</v>
      </c>
      <c r="BS378" s="67" t="s">
        <v>521</v>
      </c>
      <c r="BT378" s="67" t="s">
        <v>521</v>
      </c>
      <c r="BU378" s="67" t="s">
        <v>521</v>
      </c>
      <c r="BV378" s="67" t="s">
        <v>521</v>
      </c>
      <c r="BW378" s="67" t="s">
        <v>521</v>
      </c>
      <c r="BX378" s="67" t="s">
        <v>521</v>
      </c>
      <c r="BY378" s="67" t="s">
        <v>521</v>
      </c>
      <c r="BZ378" s="68" t="s">
        <v>521</v>
      </c>
      <c r="CA378" s="69" t="s">
        <v>521</v>
      </c>
      <c r="CB378" s="67" t="s">
        <v>521</v>
      </c>
      <c r="CC378" s="67" t="s">
        <v>521</v>
      </c>
      <c r="CD378" s="67" t="s">
        <v>521</v>
      </c>
      <c r="CE378" s="67" t="s">
        <v>521</v>
      </c>
      <c r="CF378" s="67" t="s">
        <v>521</v>
      </c>
      <c r="CG378" s="67" t="s">
        <v>521</v>
      </c>
      <c r="CH378" s="67" t="s">
        <v>521</v>
      </c>
      <c r="CI378" s="67" t="s">
        <v>521</v>
      </c>
      <c r="CJ378" s="68" t="s">
        <v>521</v>
      </c>
      <c r="CK378" s="69" t="s">
        <v>521</v>
      </c>
      <c r="CL378" s="67" t="s">
        <v>521</v>
      </c>
      <c r="CM378" s="67" t="s">
        <v>521</v>
      </c>
      <c r="CN378" s="67" t="s">
        <v>521</v>
      </c>
      <c r="CO378" s="67" t="s">
        <v>521</v>
      </c>
      <c r="CP378" s="67" t="s">
        <v>521</v>
      </c>
      <c r="CQ378" s="67" t="s">
        <v>521</v>
      </c>
      <c r="CR378" s="67" t="s">
        <v>521</v>
      </c>
      <c r="CS378" s="67" t="s">
        <v>521</v>
      </c>
      <c r="CT378" s="68" t="s">
        <v>521</v>
      </c>
      <c r="CU378" s="69" t="s">
        <v>521</v>
      </c>
      <c r="CV378" s="67" t="s">
        <v>521</v>
      </c>
      <c r="CW378" s="67" t="s">
        <v>521</v>
      </c>
      <c r="CX378" s="67" t="s">
        <v>521</v>
      </c>
      <c r="CY378" s="67" t="s">
        <v>521</v>
      </c>
      <c r="CZ378" s="67" t="s">
        <v>521</v>
      </c>
      <c r="DA378" s="67" t="s">
        <v>521</v>
      </c>
      <c r="DB378" s="67" t="s">
        <v>521</v>
      </c>
      <c r="DC378" s="67" t="s">
        <v>521</v>
      </c>
      <c r="DD378" s="68" t="s">
        <v>521</v>
      </c>
      <c r="DE378" s="69" t="s">
        <v>521</v>
      </c>
      <c r="DF378" s="71" t="s">
        <v>521</v>
      </c>
      <c r="DG378" s="67" t="s">
        <v>521</v>
      </c>
      <c r="DH378" s="67" t="s">
        <v>521</v>
      </c>
      <c r="DI378" s="67" t="s">
        <v>521</v>
      </c>
      <c r="DJ378" s="67" t="s">
        <v>521</v>
      </c>
      <c r="DK378" s="67" t="s">
        <v>521</v>
      </c>
      <c r="DL378" s="67" t="s">
        <v>521</v>
      </c>
      <c r="DM378" s="67" t="s">
        <v>521</v>
      </c>
      <c r="DN378" s="68" t="s">
        <v>521</v>
      </c>
      <c r="DO378" s="70" t="s">
        <v>521</v>
      </c>
      <c r="DP378" s="71" t="s">
        <v>521</v>
      </c>
      <c r="DQ378" s="67" t="s">
        <v>521</v>
      </c>
      <c r="DR378" s="67" t="s">
        <v>521</v>
      </c>
      <c r="DS378" s="67" t="s">
        <v>521</v>
      </c>
      <c r="DT378" s="67" t="s">
        <v>521</v>
      </c>
      <c r="DU378" s="67" t="s">
        <v>521</v>
      </c>
      <c r="DV378" s="67" t="s">
        <v>521</v>
      </c>
      <c r="DW378" s="67" t="s">
        <v>521</v>
      </c>
      <c r="DX378" s="72" t="s">
        <v>521</v>
      </c>
      <c r="DY378" s="146"/>
      <c r="DZ378" s="74"/>
      <c r="EA378" s="74"/>
      <c r="EB378" s="74"/>
      <c r="EC378" s="75"/>
      <c r="ED378" s="168"/>
      <c r="EE378" s="74"/>
      <c r="EF378" s="74"/>
      <c r="EG378" s="74"/>
      <c r="EH378" s="77"/>
      <c r="EI378" s="73"/>
      <c r="EJ378" s="74"/>
      <c r="EK378" s="74"/>
      <c r="EL378" s="74"/>
      <c r="EM378" s="75"/>
      <c r="EN378" s="78"/>
      <c r="EO378" s="79"/>
      <c r="EP378" s="79"/>
      <c r="EQ378" s="79"/>
      <c r="ER378" s="80"/>
      <c r="ES378" s="128" t="s">
        <v>908</v>
      </c>
      <c r="ET378" s="82"/>
      <c r="EU378" s="83"/>
      <c r="EV378" s="146"/>
      <c r="EW378" s="147"/>
      <c r="EX378" s="147"/>
      <c r="EY378" s="147"/>
      <c r="EZ378" s="147"/>
      <c r="FA378" s="147"/>
      <c r="FB378" s="147"/>
      <c r="FC378" s="147"/>
      <c r="FD378" s="147"/>
      <c r="FE378" s="170"/>
      <c r="FF378" s="73"/>
      <c r="FG378" s="74"/>
      <c r="FH378" s="74"/>
      <c r="FI378" s="74"/>
      <c r="FJ378" s="74"/>
      <c r="FK378" s="74"/>
      <c r="FL378" s="74"/>
      <c r="FM378" s="74"/>
      <c r="FN378" s="74"/>
      <c r="FO378" s="84"/>
      <c r="FP378" s="73"/>
      <c r="FQ378" s="74"/>
      <c r="FR378" s="74"/>
      <c r="FS378" s="74"/>
      <c r="FT378" s="74"/>
      <c r="FU378" s="74"/>
      <c r="FV378" s="74"/>
      <c r="FW378" s="74"/>
      <c r="FX378" s="74"/>
      <c r="FY378" s="84"/>
      <c r="FZ378" s="85"/>
      <c r="GA378" s="86"/>
      <c r="GB378" s="86"/>
      <c r="GC378" s="86"/>
      <c r="GD378" s="86"/>
      <c r="GE378" s="86"/>
      <c r="GF378" s="86"/>
      <c r="GG378" s="86"/>
      <c r="GH378" s="86"/>
      <c r="GI378" s="87"/>
      <c r="GJ378" s="85"/>
      <c r="GK378" s="86"/>
      <c r="GL378" s="86"/>
      <c r="GM378" s="86"/>
      <c r="GN378" s="86"/>
      <c r="GO378" s="86"/>
      <c r="GP378" s="86"/>
      <c r="GQ378" s="86"/>
      <c r="GR378" s="86"/>
      <c r="GS378" s="87"/>
      <c r="GT378" s="85"/>
      <c r="GU378" s="86"/>
      <c r="GV378" s="86"/>
      <c r="GW378" s="86"/>
      <c r="GX378" s="86"/>
      <c r="GY378" s="86"/>
      <c r="GZ378" s="86"/>
      <c r="HA378" s="86"/>
      <c r="HB378" s="86"/>
      <c r="HC378" s="87"/>
      <c r="HD378" s="85"/>
      <c r="HE378" s="86"/>
      <c r="HF378" s="86"/>
      <c r="HG378" s="86"/>
      <c r="HH378" s="86"/>
      <c r="HI378" s="86"/>
      <c r="HJ378" s="86"/>
      <c r="HK378" s="86"/>
      <c r="HL378" s="86"/>
      <c r="HM378" s="87"/>
      <c r="HN378" s="85"/>
      <c r="HO378" s="86"/>
      <c r="HP378" s="86"/>
      <c r="HQ378" s="86"/>
      <c r="HR378" s="86"/>
      <c r="HS378" s="86"/>
      <c r="HT378" s="86"/>
      <c r="HU378" s="86"/>
      <c r="HV378" s="86"/>
      <c r="HW378" s="87"/>
      <c r="HX378" s="73"/>
      <c r="HY378" s="74"/>
      <c r="HZ378" s="74"/>
      <c r="IA378" s="74"/>
      <c r="IB378" s="74"/>
      <c r="IC378" s="74"/>
      <c r="ID378" s="74"/>
      <c r="IE378" s="74"/>
      <c r="IF378" s="74"/>
      <c r="IG378" s="84"/>
      <c r="IH378" s="148"/>
      <c r="II378" s="149"/>
      <c r="IJ378" s="149"/>
      <c r="IK378" s="149"/>
      <c r="IL378" s="149"/>
      <c r="IM378" s="150"/>
      <c r="IN378" s="151"/>
      <c r="IO378" s="152"/>
      <c r="IP378" s="153"/>
      <c r="IQ378" s="149"/>
      <c r="IR378" s="149"/>
      <c r="IS378" s="149"/>
      <c r="IT378" s="149"/>
      <c r="IU378" s="149"/>
      <c r="IV378" s="149"/>
      <c r="IW378" s="154"/>
      <c r="IX378" s="151"/>
      <c r="IY378" s="149"/>
      <c r="IZ378" s="149"/>
      <c r="JA378" s="149"/>
      <c r="JB378" s="149"/>
      <c r="JC378" s="149"/>
      <c r="JD378" s="149"/>
      <c r="JE378" s="155"/>
      <c r="JF378" s="153"/>
      <c r="JG378" s="149"/>
      <c r="JH378" s="149"/>
      <c r="JI378" s="149"/>
      <c r="JJ378" s="149"/>
      <c r="JK378" s="149"/>
      <c r="JL378" s="149"/>
      <c r="JM378" s="154"/>
      <c r="JN378" s="151"/>
      <c r="JO378" s="149"/>
      <c r="JP378" s="149"/>
      <c r="JQ378" s="149"/>
      <c r="JR378" s="149"/>
      <c r="JS378" s="149"/>
      <c r="JT378" s="149"/>
      <c r="JU378" s="149"/>
      <c r="JV378" s="149"/>
      <c r="JW378" s="149"/>
      <c r="JX378" s="149"/>
      <c r="JY378" s="149"/>
      <c r="JZ378" s="155"/>
      <c r="KA378" s="151"/>
      <c r="KB378" s="149"/>
      <c r="KC378" s="149"/>
      <c r="KD378" s="149"/>
      <c r="KE378" s="155"/>
      <c r="KF378" s="153"/>
      <c r="KG378" s="149"/>
      <c r="KH378" s="149"/>
      <c r="KI378" s="149"/>
      <c r="KJ378" s="149"/>
      <c r="KK378" s="156"/>
      <c r="KL378" s="149"/>
      <c r="KM378" s="149"/>
      <c r="KN378" s="149"/>
      <c r="KO378" s="149"/>
      <c r="KP378" s="149"/>
      <c r="KQ378" s="149"/>
      <c r="KR378" s="149"/>
      <c r="KS378" s="154"/>
      <c r="KT378" s="154"/>
      <c r="KU378" s="154"/>
      <c r="KV378" s="154"/>
      <c r="KW378" s="151"/>
      <c r="KX378" s="149"/>
      <c r="KY378" s="149"/>
      <c r="KZ378" s="149"/>
      <c r="LA378" s="149"/>
      <c r="LB378" s="149"/>
      <c r="LC378" s="154"/>
      <c r="LD378" s="151"/>
      <c r="LE378" s="152"/>
      <c r="LF378" s="157"/>
      <c r="LG378" s="158"/>
      <c r="LH378" s="151"/>
      <c r="LI378" s="149"/>
      <c r="LJ378" s="147"/>
      <c r="LK378" s="147"/>
      <c r="LL378" s="147"/>
      <c r="LM378" s="159"/>
      <c r="LN378" s="153"/>
      <c r="LO378" s="149"/>
      <c r="LP378" s="149"/>
      <c r="LQ378" s="149"/>
      <c r="LR378" s="154"/>
      <c r="LS378" s="151"/>
      <c r="LT378" s="149"/>
      <c r="LU378" s="149"/>
      <c r="LV378" s="149"/>
      <c r="LW378" s="149"/>
      <c r="LX378" s="149"/>
      <c r="LY378" s="149"/>
      <c r="LZ378" s="149"/>
      <c r="MA378" s="155"/>
      <c r="MB378" s="153"/>
      <c r="MC378" s="149"/>
      <c r="MD378" s="149"/>
      <c r="ME378" s="149"/>
      <c r="MF378" s="149"/>
      <c r="MG378" s="149"/>
      <c r="MH378" s="149"/>
      <c r="MI378" s="149"/>
      <c r="MJ378" s="149"/>
      <c r="MK378" s="149"/>
      <c r="ML378" s="149"/>
      <c r="MM378" s="149"/>
      <c r="MN378" s="156"/>
      <c r="MO378" s="156"/>
      <c r="MP378" s="154"/>
      <c r="MQ378" s="151"/>
      <c r="MR378" s="149"/>
      <c r="MS378" s="149"/>
      <c r="MT378" s="149"/>
      <c r="MU378" s="149"/>
      <c r="MV378" s="156"/>
      <c r="MW378" s="149"/>
      <c r="MX378" s="149"/>
      <c r="MY378" s="149"/>
      <c r="MZ378" s="149"/>
      <c r="NA378" s="149"/>
      <c r="NB378" s="149"/>
      <c r="NC378" s="149"/>
      <c r="ND378" s="154"/>
      <c r="NE378" s="154"/>
      <c r="NF378" s="154"/>
      <c r="NG378" s="154"/>
      <c r="NH378" s="151"/>
      <c r="NI378" s="149"/>
      <c r="NJ378" s="149"/>
      <c r="NK378" s="149"/>
      <c r="NL378" s="149"/>
      <c r="NM378" s="149"/>
      <c r="NN378" s="94"/>
      <c r="NO378" s="151"/>
      <c r="NP378" s="160"/>
      <c r="NQ378" s="198" t="s">
        <v>1415</v>
      </c>
      <c r="NR378" s="196" t="s">
        <v>1417</v>
      </c>
      <c r="NS378" s="198"/>
      <c r="NT378" s="198"/>
      <c r="NU378" s="198"/>
      <c r="NV378" s="186" t="s">
        <v>908</v>
      </c>
      <c r="NW378" s="198" t="s">
        <v>908</v>
      </c>
      <c r="NX378" s="165" t="s">
        <v>908</v>
      </c>
      <c r="NY378" s="172" t="s">
        <v>908</v>
      </c>
      <c r="NZ378" s="165" t="s">
        <v>908</v>
      </c>
      <c r="OA378" s="166"/>
      <c r="OB378" s="166"/>
      <c r="OC378" s="166"/>
      <c r="OD378" s="141"/>
      <c r="OE378" s="140"/>
      <c r="OF378" s="141"/>
      <c r="OG378" s="140"/>
      <c r="OH378" s="173"/>
      <c r="OI378" s="174"/>
      <c r="OJ378" s="174"/>
      <c r="OK378" s="174"/>
      <c r="OL378" s="174"/>
      <c r="OM378" s="174"/>
      <c r="ON378" s="174"/>
      <c r="OO378" s="174"/>
      <c r="OP378" s="174"/>
      <c r="OQ378" s="175"/>
      <c r="OR378" s="114"/>
      <c r="OS378" s="115"/>
      <c r="OT378" s="115"/>
      <c r="OU378" s="115"/>
      <c r="OV378" s="115"/>
      <c r="OW378" s="115"/>
      <c r="OX378" s="115"/>
      <c r="OY378" s="116"/>
      <c r="OZ378" s="115"/>
      <c r="PA378" s="117"/>
      <c r="PB378" s="118"/>
      <c r="PC378" s="115"/>
      <c r="PD378" s="115"/>
      <c r="PE378" s="115"/>
      <c r="PF378" s="115"/>
      <c r="PG378" s="119"/>
      <c r="PH378" s="118"/>
      <c r="PI378" s="115"/>
      <c r="PJ378" s="115"/>
      <c r="PK378" s="115"/>
      <c r="PL378" s="115"/>
      <c r="PM378" s="119"/>
      <c r="PN378" s="118"/>
      <c r="PO378" s="115"/>
      <c r="PP378" s="115"/>
      <c r="PQ378" s="115"/>
      <c r="PR378" s="115"/>
      <c r="PS378" s="119"/>
      <c r="PT378" s="120"/>
      <c r="PU378" s="115"/>
      <c r="PV378" s="115"/>
      <c r="PW378" s="115"/>
      <c r="PX378" s="115"/>
      <c r="PY378" s="115"/>
      <c r="PZ378" s="115"/>
      <c r="QA378" s="116"/>
      <c r="QB378" s="115"/>
      <c r="QC378" s="121"/>
      <c r="QD378" s="120"/>
      <c r="QE378" s="115"/>
      <c r="QF378" s="115"/>
      <c r="QG378" s="115"/>
      <c r="QH378" s="115"/>
      <c r="QI378" s="115"/>
      <c r="QJ378" s="115"/>
      <c r="QK378" s="116"/>
      <c r="QL378" s="115"/>
      <c r="QM378" s="121"/>
      <c r="QN378" s="114"/>
      <c r="QO378" s="115"/>
      <c r="QP378" s="115"/>
      <c r="QQ378" s="115"/>
      <c r="QR378" s="115"/>
      <c r="QS378" s="115"/>
      <c r="QT378" s="114"/>
      <c r="QU378" s="115"/>
      <c r="QV378" s="115"/>
      <c r="QW378" s="115"/>
      <c r="QX378" s="115"/>
      <c r="QY378" s="115"/>
      <c r="QZ378" s="114"/>
      <c r="RA378" s="115"/>
      <c r="RB378" s="115"/>
      <c r="RC378" s="115"/>
      <c r="RD378" s="115"/>
      <c r="RE378" s="115"/>
      <c r="RF378" s="122"/>
      <c r="RG378" s="115"/>
      <c r="RH378" s="115"/>
      <c r="RI378" s="115"/>
      <c r="RJ378" s="115"/>
      <c r="RK378" s="115"/>
      <c r="RL378" s="115"/>
      <c r="RM378" s="115"/>
      <c r="RN378" s="115"/>
      <c r="RO378" s="115"/>
      <c r="RP378" s="119"/>
      <c r="RQ378" s="118"/>
      <c r="RR378" s="115"/>
      <c r="RS378" s="119"/>
      <c r="RT378" s="118"/>
      <c r="RU378" s="119"/>
      <c r="RV378" s="118"/>
      <c r="RW378" s="115"/>
      <c r="RX378" s="119"/>
      <c r="RY378" s="118"/>
      <c r="RZ378" s="115"/>
      <c r="SA378" s="117"/>
      <c r="SB378" s="118"/>
      <c r="SC378" s="115"/>
      <c r="SD378" s="115"/>
      <c r="SE378" s="115"/>
      <c r="SF378" s="115"/>
      <c r="SG378" s="115"/>
      <c r="SH378" s="115"/>
      <c r="SI378" s="115"/>
      <c r="SJ378" s="115"/>
      <c r="SK378" s="115"/>
      <c r="SL378" s="115"/>
      <c r="SM378" s="121"/>
      <c r="SN378" s="115"/>
      <c r="SO378" s="115"/>
      <c r="SP378" s="115"/>
      <c r="SQ378" s="115"/>
      <c r="SR378" s="115"/>
      <c r="SS378" s="121"/>
      <c r="ST378" s="118"/>
      <c r="SU378" s="115"/>
      <c r="SV378" s="115"/>
      <c r="SW378" s="115"/>
      <c r="SX378" s="115"/>
      <c r="SY378" s="115"/>
      <c r="SZ378" s="115"/>
      <c r="TA378" s="115"/>
      <c r="TB378" s="115"/>
      <c r="TC378" s="115"/>
      <c r="TD378" s="115"/>
      <c r="TE378" s="117"/>
      <c r="TF378" s="118"/>
      <c r="TG378" s="115"/>
      <c r="TH378" s="115"/>
      <c r="TI378" s="115"/>
      <c r="TJ378" s="115"/>
      <c r="TK378" s="115"/>
      <c r="TL378" s="117"/>
      <c r="TM378" s="118"/>
      <c r="TN378" s="115"/>
      <c r="TO378" s="115"/>
      <c r="TP378" s="115"/>
      <c r="TQ378" s="115"/>
      <c r="TR378" s="115"/>
      <c r="TS378" s="119"/>
      <c r="TT378" s="120"/>
      <c r="TU378" s="115"/>
      <c r="TV378" s="115"/>
      <c r="TW378" s="115"/>
      <c r="TX378" s="115"/>
      <c r="TY378" s="115"/>
      <c r="TZ378" s="121"/>
      <c r="UA378" s="132"/>
      <c r="UB378" s="7" t="s">
        <v>1</v>
      </c>
    </row>
    <row r="379" spans="1:548" x14ac:dyDescent="0.15">
      <c r="A379" s="62">
        <v>371</v>
      </c>
      <c r="B379" s="200" t="s">
        <v>1417</v>
      </c>
      <c r="C379" s="143"/>
      <c r="D379" s="143"/>
      <c r="E379" s="161" t="s">
        <v>518</v>
      </c>
      <c r="F379" s="65">
        <v>107</v>
      </c>
      <c r="G379" s="65" t="s">
        <v>908</v>
      </c>
      <c r="H379" s="144" t="s">
        <v>1005</v>
      </c>
      <c r="I379" s="66" t="s">
        <v>521</v>
      </c>
      <c r="J379" s="67" t="s">
        <v>521</v>
      </c>
      <c r="K379" s="67" t="s">
        <v>521</v>
      </c>
      <c r="L379" s="67" t="s">
        <v>521</v>
      </c>
      <c r="M379" s="67" t="s">
        <v>521</v>
      </c>
      <c r="N379" s="67" t="s">
        <v>521</v>
      </c>
      <c r="O379" s="67" t="s">
        <v>521</v>
      </c>
      <c r="P379" s="67" t="s">
        <v>521</v>
      </c>
      <c r="Q379" s="67" t="s">
        <v>521</v>
      </c>
      <c r="R379" s="68" t="s">
        <v>521</v>
      </c>
      <c r="S379" s="69" t="s">
        <v>521</v>
      </c>
      <c r="T379" s="67" t="s">
        <v>521</v>
      </c>
      <c r="U379" s="67" t="s">
        <v>521</v>
      </c>
      <c r="V379" s="67" t="s">
        <v>521</v>
      </c>
      <c r="W379" s="67" t="s">
        <v>521</v>
      </c>
      <c r="X379" s="67" t="s">
        <v>521</v>
      </c>
      <c r="Y379" s="67" t="s">
        <v>521</v>
      </c>
      <c r="Z379" s="67" t="s">
        <v>521</v>
      </c>
      <c r="AA379" s="67" t="s">
        <v>521</v>
      </c>
      <c r="AB379" s="68" t="s">
        <v>521</v>
      </c>
      <c r="AC379" s="69" t="s">
        <v>521</v>
      </c>
      <c r="AD379" s="67" t="s">
        <v>521</v>
      </c>
      <c r="AE379" s="67" t="s">
        <v>521</v>
      </c>
      <c r="AF379" s="67" t="s">
        <v>521</v>
      </c>
      <c r="AG379" s="67" t="s">
        <v>521</v>
      </c>
      <c r="AH379" s="67" t="s">
        <v>521</v>
      </c>
      <c r="AI379" s="67" t="s">
        <v>521</v>
      </c>
      <c r="AJ379" s="67" t="s">
        <v>521</v>
      </c>
      <c r="AK379" s="67" t="s">
        <v>521</v>
      </c>
      <c r="AL379" s="68" t="s">
        <v>521</v>
      </c>
      <c r="AM379" s="69" t="s">
        <v>521</v>
      </c>
      <c r="AN379" s="67" t="s">
        <v>521</v>
      </c>
      <c r="AO379" s="67" t="s">
        <v>521</v>
      </c>
      <c r="AP379" s="67" t="s">
        <v>521</v>
      </c>
      <c r="AQ379" s="67" t="s">
        <v>521</v>
      </c>
      <c r="AR379" s="67" t="s">
        <v>521</v>
      </c>
      <c r="AS379" s="67" t="s">
        <v>521</v>
      </c>
      <c r="AT379" s="67" t="s">
        <v>521</v>
      </c>
      <c r="AU379" s="67" t="s">
        <v>521</v>
      </c>
      <c r="AV379" s="68" t="s">
        <v>521</v>
      </c>
      <c r="AW379" s="69" t="s">
        <v>521</v>
      </c>
      <c r="AX379" s="67" t="s">
        <v>521</v>
      </c>
      <c r="AY379" s="67" t="s">
        <v>521</v>
      </c>
      <c r="AZ379" s="67" t="s">
        <v>521</v>
      </c>
      <c r="BA379" s="67" t="s">
        <v>521</v>
      </c>
      <c r="BB379" s="67" t="s">
        <v>521</v>
      </c>
      <c r="BC379" s="67" t="s">
        <v>521</v>
      </c>
      <c r="BD379" s="67" t="s">
        <v>521</v>
      </c>
      <c r="BE379" s="67" t="s">
        <v>521</v>
      </c>
      <c r="BF379" s="68" t="s">
        <v>521</v>
      </c>
      <c r="BG379" s="69" t="s">
        <v>521</v>
      </c>
      <c r="BH379" s="67" t="s">
        <v>521</v>
      </c>
      <c r="BI379" s="67" t="s">
        <v>521</v>
      </c>
      <c r="BJ379" s="67" t="s">
        <v>521</v>
      </c>
      <c r="BK379" s="67" t="s">
        <v>521</v>
      </c>
      <c r="BL379" s="67" t="s">
        <v>521</v>
      </c>
      <c r="BM379" s="67" t="s">
        <v>521</v>
      </c>
      <c r="BN379" s="67" t="s">
        <v>521</v>
      </c>
      <c r="BO379" s="67" t="s">
        <v>521</v>
      </c>
      <c r="BP379" s="68" t="s">
        <v>521</v>
      </c>
      <c r="BQ379" s="70" t="s">
        <v>521</v>
      </c>
      <c r="BR379" s="67" t="s">
        <v>521</v>
      </c>
      <c r="BS379" s="67" t="s">
        <v>521</v>
      </c>
      <c r="BT379" s="67" t="s">
        <v>521</v>
      </c>
      <c r="BU379" s="67" t="s">
        <v>521</v>
      </c>
      <c r="BV379" s="67" t="s">
        <v>521</v>
      </c>
      <c r="BW379" s="67" t="s">
        <v>521</v>
      </c>
      <c r="BX379" s="67" t="s">
        <v>521</v>
      </c>
      <c r="BY379" s="67" t="s">
        <v>521</v>
      </c>
      <c r="BZ379" s="68" t="s">
        <v>521</v>
      </c>
      <c r="CA379" s="69" t="s">
        <v>521</v>
      </c>
      <c r="CB379" s="67" t="s">
        <v>521</v>
      </c>
      <c r="CC379" s="67" t="s">
        <v>521</v>
      </c>
      <c r="CD379" s="67" t="s">
        <v>521</v>
      </c>
      <c r="CE379" s="67" t="s">
        <v>521</v>
      </c>
      <c r="CF379" s="67" t="s">
        <v>521</v>
      </c>
      <c r="CG379" s="67" t="s">
        <v>521</v>
      </c>
      <c r="CH379" s="67" t="s">
        <v>521</v>
      </c>
      <c r="CI379" s="67" t="s">
        <v>521</v>
      </c>
      <c r="CJ379" s="68" t="s">
        <v>521</v>
      </c>
      <c r="CK379" s="69" t="s">
        <v>521</v>
      </c>
      <c r="CL379" s="67" t="s">
        <v>521</v>
      </c>
      <c r="CM379" s="67" t="s">
        <v>521</v>
      </c>
      <c r="CN379" s="67" t="s">
        <v>521</v>
      </c>
      <c r="CO379" s="67" t="s">
        <v>521</v>
      </c>
      <c r="CP379" s="67" t="s">
        <v>521</v>
      </c>
      <c r="CQ379" s="67" t="s">
        <v>521</v>
      </c>
      <c r="CR379" s="67" t="s">
        <v>521</v>
      </c>
      <c r="CS379" s="67" t="s">
        <v>521</v>
      </c>
      <c r="CT379" s="68" t="s">
        <v>521</v>
      </c>
      <c r="CU379" s="69" t="s">
        <v>521</v>
      </c>
      <c r="CV379" s="67" t="s">
        <v>521</v>
      </c>
      <c r="CW379" s="67" t="s">
        <v>521</v>
      </c>
      <c r="CX379" s="67" t="s">
        <v>521</v>
      </c>
      <c r="CY379" s="67" t="s">
        <v>521</v>
      </c>
      <c r="CZ379" s="67" t="s">
        <v>521</v>
      </c>
      <c r="DA379" s="67" t="s">
        <v>521</v>
      </c>
      <c r="DB379" s="67" t="s">
        <v>521</v>
      </c>
      <c r="DC379" s="67" t="s">
        <v>521</v>
      </c>
      <c r="DD379" s="68" t="s">
        <v>521</v>
      </c>
      <c r="DE379" s="69" t="s">
        <v>521</v>
      </c>
      <c r="DF379" s="71" t="s">
        <v>521</v>
      </c>
      <c r="DG379" s="67" t="s">
        <v>521</v>
      </c>
      <c r="DH379" s="67" t="s">
        <v>521</v>
      </c>
      <c r="DI379" s="67" t="s">
        <v>521</v>
      </c>
      <c r="DJ379" s="67" t="s">
        <v>521</v>
      </c>
      <c r="DK379" s="67" t="s">
        <v>521</v>
      </c>
      <c r="DL379" s="67" t="s">
        <v>521</v>
      </c>
      <c r="DM379" s="67" t="s">
        <v>521</v>
      </c>
      <c r="DN379" s="68" t="s">
        <v>521</v>
      </c>
      <c r="DO379" s="70" t="s">
        <v>521</v>
      </c>
      <c r="DP379" s="71" t="s">
        <v>521</v>
      </c>
      <c r="DQ379" s="67" t="s">
        <v>521</v>
      </c>
      <c r="DR379" s="67" t="s">
        <v>521</v>
      </c>
      <c r="DS379" s="67" t="s">
        <v>521</v>
      </c>
      <c r="DT379" s="67" t="s">
        <v>521</v>
      </c>
      <c r="DU379" s="67" t="s">
        <v>521</v>
      </c>
      <c r="DV379" s="67" t="s">
        <v>521</v>
      </c>
      <c r="DW379" s="67" t="s">
        <v>521</v>
      </c>
      <c r="DX379" s="72" t="s">
        <v>521</v>
      </c>
      <c r="DY379" s="146" t="s">
        <v>522</v>
      </c>
      <c r="DZ379" s="74">
        <v>3</v>
      </c>
      <c r="EA379" s="74">
        <v>4</v>
      </c>
      <c r="EB379" s="74">
        <v>4</v>
      </c>
      <c r="EC379" s="75">
        <v>5</v>
      </c>
      <c r="ED379" s="168" t="s">
        <v>522</v>
      </c>
      <c r="EE379" s="74">
        <f t="shared" ref="EE379:EE385" si="902">DZ379</f>
        <v>3</v>
      </c>
      <c r="EF379" s="74">
        <f t="shared" ref="EF379:EF385" si="903">DZ379*EA379</f>
        <v>12</v>
      </c>
      <c r="EG379" s="74">
        <f t="shared" ref="EG379:EG385" si="904">DZ379*EA379*EB379</f>
        <v>48</v>
      </c>
      <c r="EH379" s="77">
        <f t="shared" ref="EH379:EH385" si="905">DZ379*EA379*EB379*EC379</f>
        <v>240</v>
      </c>
      <c r="EI379" s="73">
        <v>10</v>
      </c>
      <c r="EJ379" s="74">
        <v>50</v>
      </c>
      <c r="EK379" s="74">
        <v>270</v>
      </c>
      <c r="EL379" s="74">
        <v>450</v>
      </c>
      <c r="EM379" s="75">
        <v>1350</v>
      </c>
      <c r="EN379" s="78">
        <v>1</v>
      </c>
      <c r="EO379" s="79">
        <f t="shared" ref="EO379:EO385" si="906">(EJ379/EE379)/EI379</f>
        <v>1.6666666666666667</v>
      </c>
      <c r="EP379" s="79">
        <f t="shared" ref="EP379:EP385" si="907">(EK379/EF379)/EI379</f>
        <v>2.25</v>
      </c>
      <c r="EQ379" s="79">
        <f t="shared" ref="EQ379:EQ385" si="908">(EL379/EG379)/EI379</f>
        <v>0.9375</v>
      </c>
      <c r="ER379" s="80">
        <f t="shared" ref="ER379:ER385" si="909">(EM379/EH379)/EI379</f>
        <v>0.5625</v>
      </c>
      <c r="ES379" s="128" t="s">
        <v>543</v>
      </c>
      <c r="ET379" s="82"/>
      <c r="EU379" s="83">
        <v>4</v>
      </c>
      <c r="EV379" s="146">
        <v>85</v>
      </c>
      <c r="EW379" s="147">
        <v>98</v>
      </c>
      <c r="EX379" s="147">
        <v>16</v>
      </c>
      <c r="EY379" s="147">
        <v>54</v>
      </c>
      <c r="EZ379" s="147">
        <v>84</v>
      </c>
      <c r="FA379" s="147">
        <v>34</v>
      </c>
      <c r="FB379" s="147">
        <v>62</v>
      </c>
      <c r="FC379" s="147">
        <v>72</v>
      </c>
      <c r="FD379" s="74">
        <f t="shared" ref="FD379:FD385" si="910">EX379+EZ379</f>
        <v>100</v>
      </c>
      <c r="FE379" s="84">
        <f t="shared" ref="FE379:FE385" si="911">EX379+FC379</f>
        <v>88</v>
      </c>
      <c r="FF379" s="73">
        <f>RANK(EV379,$EV$9:$EV$497,0)</f>
        <v>140</v>
      </c>
      <c r="FG379" s="74">
        <f>RANK(EW379,$EW$9:$EW$497,0)</f>
        <v>20</v>
      </c>
      <c r="FH379" s="74">
        <f>RANK(EX379,$EX$9:$EX$497,0)</f>
        <v>336</v>
      </c>
      <c r="FI379" s="74">
        <f>RANK(EY379,$EY$9:$EY$497,0)</f>
        <v>109</v>
      </c>
      <c r="FJ379" s="74">
        <f>RANK(EZ379,$EZ$9:$EZ$497,0)</f>
        <v>21</v>
      </c>
      <c r="FK379" s="74">
        <f>RANK(FA379,$FA$9:$FA$497,0)</f>
        <v>84</v>
      </c>
      <c r="FL379" s="74">
        <f>RANK(FB379,$FB$9:$FB$497,0)</f>
        <v>114</v>
      </c>
      <c r="FM379" s="74">
        <f>RANK(FC379,$FC$9:$FC$497,0)</f>
        <v>85</v>
      </c>
      <c r="FN379" s="74">
        <f>RANK(FD379,$FD$9:$FD$497,0)</f>
        <v>88</v>
      </c>
      <c r="FO379" s="84">
        <f>RANK(FE379,$FE$9:$FE$497,0)</f>
        <v>177</v>
      </c>
      <c r="FP379" s="73">
        <f>COUNTIFS($EV$9:$EV$497,"&gt;"&amp;EV379,$ES$9:$ES$497,ES379)+1</f>
        <v>19</v>
      </c>
      <c r="FQ379" s="74">
        <f>COUNTIFS($EW$9:$EW$497,"&gt;"&amp;EW379,$ES$9:$ES$497,ES379)+1</f>
        <v>15</v>
      </c>
      <c r="FR379" s="74">
        <f>COUNTIFS($EX$9:$EX$497,"&gt;"&amp;EX379,$ES$9:$ES$497,ES379)+1</f>
        <v>40</v>
      </c>
      <c r="FS379" s="74">
        <f>COUNTIFS($EY$9:$EY$497,"&gt;"&amp;EY379,$ES$9:$ES$497,ES379)+1</f>
        <v>13</v>
      </c>
      <c r="FT379" s="74">
        <f>COUNTIFS($EZ$9:$EZ$497,"&gt;"&amp;EZ379,$ES$9:$ES$497,ES379)+1</f>
        <v>21</v>
      </c>
      <c r="FU379" s="74">
        <f>COUNTIFS($FA$9:$FA$497,"&gt;"&amp;FA379,$ES$9:$ES$497,ES379)+1</f>
        <v>17</v>
      </c>
      <c r="FV379" s="74">
        <f>COUNTIFS($FB$9:$FB$497,"&gt;"&amp;FB379,$ES$9:$ES$497,ES379)+1</f>
        <v>20</v>
      </c>
      <c r="FW379" s="74">
        <f>COUNTIFS($FC$9:$FC$497,"&gt;"&amp;FC379,$ES$9:$ES$497,ES379)+1</f>
        <v>21</v>
      </c>
      <c r="FX379" s="74">
        <f>COUNTIFS($FD$9:$FD$497,"&gt;"&amp;FD379,$ES$9:$ES$497,ES379)+1</f>
        <v>26</v>
      </c>
      <c r="FY379" s="84">
        <f>COUNTIFS($FE$9:$FE$497,"&gt;"&amp;FE379,$ES$9:$ES$497,ES379)+1</f>
        <v>21</v>
      </c>
      <c r="FZ379" s="85">
        <f t="shared" ref="FZ379:GI385" si="912">ROUND(EV379/$F379,2)</f>
        <v>0.79</v>
      </c>
      <c r="GA379" s="86">
        <f t="shared" si="912"/>
        <v>0.92</v>
      </c>
      <c r="GB379" s="86">
        <f t="shared" si="912"/>
        <v>0.15</v>
      </c>
      <c r="GC379" s="86">
        <f t="shared" si="912"/>
        <v>0.5</v>
      </c>
      <c r="GD379" s="86">
        <f t="shared" si="912"/>
        <v>0.79</v>
      </c>
      <c r="GE379" s="86">
        <f t="shared" si="912"/>
        <v>0.32</v>
      </c>
      <c r="GF379" s="86">
        <f t="shared" si="912"/>
        <v>0.57999999999999996</v>
      </c>
      <c r="GG379" s="86">
        <f t="shared" si="912"/>
        <v>0.67</v>
      </c>
      <c r="GH379" s="86">
        <f t="shared" si="912"/>
        <v>0.93</v>
      </c>
      <c r="GI379" s="87">
        <f t="shared" si="912"/>
        <v>0.82</v>
      </c>
      <c r="GJ379" s="85">
        <f>ROUND(((FZ379-AVERAGE(FZ$9:FZ$497))/STDEVP(FZ$9:FZ$497)*10+50),2)</f>
        <v>43.13</v>
      </c>
      <c r="GK379" s="86">
        <f>ROUND(((GA379-AVERAGE(GA$9:GA$497))/STDEVP(GA$9:GA$497)*10+50),2)</f>
        <v>56.86</v>
      </c>
      <c r="GL379" s="86">
        <f>ROUND(((GB379-AVERAGE(GB$9:GB$497))/STDEVP(GB$9:GB$497)*10+50),2)</f>
        <v>33.74</v>
      </c>
      <c r="GM379" s="86">
        <f>ROUND(((GC379-AVERAGE(GC$9:GC$497))/STDEVP(GC$9:GC$497)*10+50),2)</f>
        <v>48.69</v>
      </c>
      <c r="GN379" s="86">
        <f>ROUND(((GD379-AVERAGE(GD$9:GD$497))/STDEVP(GD$9:GD$497)*10+50),2)</f>
        <v>63.62</v>
      </c>
      <c r="GO379" s="86">
        <f>ROUND(((GE379-AVERAGE(GE$9:GE$497))/STDEVP(GE$9:GE$497)*10+50),2)</f>
        <v>48.97</v>
      </c>
      <c r="GP379" s="86">
        <f>ROUND(((GF379-AVERAGE(GF$9:GF$497))/STDEVP(GF$9:GF$497)*10+50),2)</f>
        <v>48.27</v>
      </c>
      <c r="GQ379" s="86">
        <f>ROUND(((GG379-AVERAGE(GG$9:GG$497))/STDEVP(GG$9:GG$497)*10+50),2)</f>
        <v>51.22</v>
      </c>
      <c r="GR379" s="86">
        <f>ROUND(((GH379-AVERAGE(GH$9:GH$497))/STDEVP(GH$9:GH$497)*10+50),2)</f>
        <v>48.37</v>
      </c>
      <c r="GS379" s="87">
        <f>ROUND(((GI379-AVERAGE(GI$9:GI$497))/STDEVP(GI$9:GI$497)*10+50),2)</f>
        <v>41.73</v>
      </c>
      <c r="GT379" s="73">
        <f>RANK(GJ379,$GJ$9:$GJ$497,0)</f>
        <v>331</v>
      </c>
      <c r="GU379" s="74">
        <f>RANK(GK379,$GK$9:$GK$497,0)</f>
        <v>108</v>
      </c>
      <c r="GV379" s="74">
        <f>RANK(GL379,$GL$9:$GL$497,0)</f>
        <v>415</v>
      </c>
      <c r="GW379" s="74">
        <f>RANK(GM379,$GM$9:$GM$497,0)</f>
        <v>211</v>
      </c>
      <c r="GX379" s="74">
        <f>RANK(GN379,$GN$9:$GN$497,0)</f>
        <v>51</v>
      </c>
      <c r="GY379" s="74">
        <f>RANK(GO379,$GO$9:$GO$497,0)</f>
        <v>159</v>
      </c>
      <c r="GZ379" s="74">
        <f>RANK(GP379,$GP$9:$GP$497,0)</f>
        <v>233</v>
      </c>
      <c r="HA379" s="74">
        <f>RANK(GQ379,$GQ$9:$GQ$497,0)</f>
        <v>193</v>
      </c>
      <c r="HB379" s="74">
        <f>RANK(GR379,$GR$9:$GR$497,0)</f>
        <v>211</v>
      </c>
      <c r="HC379" s="84">
        <f>RANK(GS379,$GS$9:$GS$497,0)</f>
        <v>347</v>
      </c>
      <c r="HD379" s="85">
        <f>ROUND(AVERAGEIF($ES$9:$ES$497,$ES379,$FZ$9:$FZ$497),2)</f>
        <v>0.86</v>
      </c>
      <c r="HE379" s="86">
        <f>ROUND(AVERAGEIF($ES$9:$ES$497,$ES379,$GA$9:$GA$497),2)</f>
        <v>1.0900000000000001</v>
      </c>
      <c r="HF379" s="86">
        <f>ROUND(AVERAGEIF($ES$9:$ES$497,$ES379,$GB$9:$GB$497),2)</f>
        <v>0.28999999999999998</v>
      </c>
      <c r="HG379" s="86">
        <f>ROUND(AVERAGEIF($ES$9:$ES$497,$ES379,$GC$9:$GC$497),2)</f>
        <v>0.42</v>
      </c>
      <c r="HH379" s="86">
        <f>ROUND(AVERAGEIF($ES$9:$ES$497,$ES379,$GD$9:$GD$497),2)</f>
        <v>0.86</v>
      </c>
      <c r="HI379" s="86">
        <f>ROUND(AVERAGEIF($ES$9:$ES$497,$ES379,$GE$9:$GE$497),2)</f>
        <v>0.3</v>
      </c>
      <c r="HJ379" s="86">
        <f>ROUND(AVERAGEIF($ES$9:$ES$497,$ES379,$GF$9:$GF$497),2)</f>
        <v>0.67</v>
      </c>
      <c r="HK379" s="86">
        <f>ROUND(AVERAGEIF($ES$9:$ES$497,$ES379,$GG$9:$GG$497),2)</f>
        <v>0.73</v>
      </c>
      <c r="HL379" s="86">
        <f>ROUND(AVERAGEIF($ES$9:$ES$497,$ES379,$GH$9:$GH$497),2)</f>
        <v>1.1399999999999999</v>
      </c>
      <c r="HM379" s="87">
        <f>ROUND(AVERAGEIF($ES$9:$ES$497,$ES379,$GI$9:$GI$497),2)</f>
        <v>1.01</v>
      </c>
      <c r="HN379" s="88">
        <f t="shared" ref="HN379:HW385" si="913">FZ379-HD379</f>
        <v>-6.9999999999999951E-2</v>
      </c>
      <c r="HO379" s="89">
        <f t="shared" si="913"/>
        <v>-0.17000000000000004</v>
      </c>
      <c r="HP379" s="89">
        <f t="shared" si="913"/>
        <v>-0.13999999999999999</v>
      </c>
      <c r="HQ379" s="89">
        <f t="shared" si="913"/>
        <v>8.0000000000000016E-2</v>
      </c>
      <c r="HR379" s="89">
        <f t="shared" si="913"/>
        <v>-6.9999999999999951E-2</v>
      </c>
      <c r="HS379" s="89">
        <f t="shared" si="913"/>
        <v>2.0000000000000018E-2</v>
      </c>
      <c r="HT379" s="89">
        <f t="shared" si="913"/>
        <v>-9.000000000000008E-2</v>
      </c>
      <c r="HU379" s="89">
        <f t="shared" si="913"/>
        <v>-5.9999999999999942E-2</v>
      </c>
      <c r="HV379" s="89">
        <f t="shared" si="913"/>
        <v>-0.20999999999999985</v>
      </c>
      <c r="HW379" s="90">
        <f t="shared" si="913"/>
        <v>-0.19000000000000006</v>
      </c>
      <c r="HX379" s="73">
        <f>COUNTIFS($FZ$9:$FZ$497,"&gt;"&amp;FZ379,$ES$9:$ES$497,$ES379)+1</f>
        <v>55</v>
      </c>
      <c r="HY379" s="74">
        <f>COUNTIFS($GA$9:$GA$497,"&gt;"&amp;GA379,$ES$9:$ES$497,$ES379)+1</f>
        <v>62</v>
      </c>
      <c r="HZ379" s="74">
        <f>COUNTIFS($GB$9:$GB$497,"&gt;"&amp;GB379,$ES$9:$ES$497,$ES379)+1</f>
        <v>67</v>
      </c>
      <c r="IA379" s="74">
        <f>COUNTIFS($GC$9:$GC$497,"&gt;"&amp;GC379,$ES$9:$ES$497,$ES379)+1</f>
        <v>24</v>
      </c>
      <c r="IB379" s="74">
        <f>COUNTIFS($GD$9:$GD$497,"&gt;"&amp;GD379,$ES$9:$ES$497,$ES379)+1</f>
        <v>44</v>
      </c>
      <c r="IC379" s="74">
        <f>COUNTIFS($GE$9:$GE$497,"&gt;"&amp;GE379,$ES$9:$ES$497,$ES379)+1</f>
        <v>36</v>
      </c>
      <c r="ID379" s="74">
        <f>COUNTIFS($GF$9:$GF$497,"&gt;"&amp;GF379,$ES$9:$ES$497,$ES379)+1</f>
        <v>52</v>
      </c>
      <c r="IE379" s="74">
        <f>COUNTIFS($GG$9:$GG$497,"&gt;"&amp;GG379,$ES$9:$ES$497,$ES379)+1</f>
        <v>54</v>
      </c>
      <c r="IF379" s="74">
        <f>COUNTIFS($GH$9:$GH$497,"&gt;"&amp;GH379,$ES$9:$ES$497,$ES379)+1</f>
        <v>70</v>
      </c>
      <c r="IG379" s="84">
        <f>COUNTIFS($GI$9:$GI$497,"&gt;"&amp;GI379,$ES$9:$ES$497,$ES379)+1</f>
        <v>74</v>
      </c>
      <c r="IH379" s="148"/>
      <c r="II379" s="149"/>
      <c r="IJ379" s="149"/>
      <c r="IK379" s="149"/>
      <c r="IL379" s="149">
        <v>0.03</v>
      </c>
      <c r="IM379" s="150"/>
      <c r="IN379" s="151"/>
      <c r="IO379" s="152"/>
      <c r="IP379" s="153"/>
      <c r="IQ379" s="149"/>
      <c r="IR379" s="149"/>
      <c r="IS379" s="149"/>
      <c r="IT379" s="149"/>
      <c r="IU379" s="149"/>
      <c r="IV379" s="149"/>
      <c r="IW379" s="154"/>
      <c r="IX379" s="151"/>
      <c r="IY379" s="149"/>
      <c r="IZ379" s="149"/>
      <c r="JA379" s="149"/>
      <c r="JB379" s="149"/>
      <c r="JC379" s="149"/>
      <c r="JD379" s="149"/>
      <c r="JE379" s="155"/>
      <c r="JF379" s="153"/>
      <c r="JG379" s="149"/>
      <c r="JH379" s="149"/>
      <c r="JI379" s="149"/>
      <c r="JJ379" s="149"/>
      <c r="JK379" s="149"/>
      <c r="JL379" s="149"/>
      <c r="JM379" s="154"/>
      <c r="JN379" s="151"/>
      <c r="JO379" s="149"/>
      <c r="JP379" s="149"/>
      <c r="JQ379" s="149"/>
      <c r="JR379" s="149"/>
      <c r="JS379" s="149"/>
      <c r="JT379" s="149"/>
      <c r="JU379" s="149"/>
      <c r="JV379" s="149">
        <v>0.1</v>
      </c>
      <c r="JW379" s="149"/>
      <c r="JX379" s="149"/>
      <c r="JY379" s="149"/>
      <c r="JZ379" s="155"/>
      <c r="KA379" s="151"/>
      <c r="KB379" s="149"/>
      <c r="KC379" s="149"/>
      <c r="KD379" s="149"/>
      <c r="KE379" s="155"/>
      <c r="KF379" s="153"/>
      <c r="KG379" s="149"/>
      <c r="KH379" s="149"/>
      <c r="KI379" s="149"/>
      <c r="KJ379" s="149"/>
      <c r="KK379" s="156"/>
      <c r="KL379" s="149"/>
      <c r="KM379" s="149"/>
      <c r="KN379" s="149"/>
      <c r="KO379" s="149"/>
      <c r="KP379" s="149"/>
      <c r="KQ379" s="149"/>
      <c r="KR379" s="149"/>
      <c r="KS379" s="154"/>
      <c r="KT379" s="154"/>
      <c r="KU379" s="154"/>
      <c r="KV379" s="154"/>
      <c r="KW379" s="151"/>
      <c r="KX379" s="149"/>
      <c r="KY379" s="149"/>
      <c r="KZ379" s="149"/>
      <c r="LA379" s="149"/>
      <c r="LB379" s="149"/>
      <c r="LC379" s="154"/>
      <c r="LD379" s="151"/>
      <c r="LE379" s="152"/>
      <c r="LF379" s="157"/>
      <c r="LG379" s="158"/>
      <c r="LH379" s="151"/>
      <c r="LI379" s="149"/>
      <c r="LJ379" s="147"/>
      <c r="LK379" s="147"/>
      <c r="LL379" s="147"/>
      <c r="LM379" s="159"/>
      <c r="LN379" s="153"/>
      <c r="LO379" s="149"/>
      <c r="LP379" s="149"/>
      <c r="LQ379" s="149"/>
      <c r="LR379" s="154"/>
      <c r="LS379" s="151"/>
      <c r="LT379" s="149"/>
      <c r="LU379" s="149"/>
      <c r="LV379" s="149"/>
      <c r="LW379" s="149"/>
      <c r="LX379" s="149"/>
      <c r="LY379" s="149"/>
      <c r="LZ379" s="149"/>
      <c r="MA379" s="155"/>
      <c r="MB379" s="153"/>
      <c r="MC379" s="149"/>
      <c r="MD379" s="149"/>
      <c r="ME379" s="149"/>
      <c r="MF379" s="149"/>
      <c r="MG379" s="149"/>
      <c r="MH379" s="149"/>
      <c r="MI379" s="149"/>
      <c r="MJ379" s="149"/>
      <c r="MK379" s="149"/>
      <c r="ML379" s="149"/>
      <c r="MM379" s="149"/>
      <c r="MN379" s="156"/>
      <c r="MO379" s="156"/>
      <c r="MP379" s="154"/>
      <c r="MQ379" s="151"/>
      <c r="MR379" s="149"/>
      <c r="MS379" s="149"/>
      <c r="MT379" s="149"/>
      <c r="MU379" s="149"/>
      <c r="MV379" s="156"/>
      <c r="MW379" s="149"/>
      <c r="MX379" s="149"/>
      <c r="MY379" s="149"/>
      <c r="MZ379" s="149">
        <v>0.05</v>
      </c>
      <c r="NA379" s="149"/>
      <c r="NB379" s="149"/>
      <c r="NC379" s="149"/>
      <c r="ND379" s="154"/>
      <c r="NE379" s="154"/>
      <c r="NF379" s="154"/>
      <c r="NG379" s="154"/>
      <c r="NH379" s="151"/>
      <c r="NI379" s="149"/>
      <c r="NJ379" s="149"/>
      <c r="NK379" s="149"/>
      <c r="NL379" s="149"/>
      <c r="NM379" s="149"/>
      <c r="NN379" s="94"/>
      <c r="NO379" s="151"/>
      <c r="NP379" s="160"/>
      <c r="NQ379" s="198" t="s">
        <v>1416</v>
      </c>
      <c r="NR379" s="196" t="s">
        <v>1418</v>
      </c>
      <c r="NS379" s="198"/>
      <c r="NT379" s="198"/>
      <c r="NU379" s="198" t="s">
        <v>1419</v>
      </c>
      <c r="NV379" s="186">
        <v>44329</v>
      </c>
      <c r="NW379" s="198" t="s">
        <v>1420</v>
      </c>
      <c r="NX379" s="165" t="s">
        <v>1421</v>
      </c>
      <c r="NY379" s="138" t="s">
        <v>1138</v>
      </c>
      <c r="NZ379" s="165" t="s">
        <v>1421</v>
      </c>
      <c r="OA379" s="166"/>
      <c r="OB379" s="166"/>
      <c r="OC379" s="166"/>
      <c r="OD379" s="108">
        <f t="shared" ref="OD379:OD385" si="914">EH379</f>
        <v>240</v>
      </c>
      <c r="OE379" s="109">
        <v>5</v>
      </c>
      <c r="OF379" s="110">
        <f t="shared" ref="OF379:OF385" si="915">IF(ISERROR(ROUND(MAX(EI379/1,EJ379/EE379,EK379/EF379,EL379/EG379,EM379/EH379),0)),"0",ROUND(MAX(EI379/1,EJ379/EE379,EK379/EF379,EL379/EG379,EM379/EH379),0))</f>
        <v>23</v>
      </c>
      <c r="OG379" s="109">
        <v>7</v>
      </c>
      <c r="OH379" s="111">
        <f>ROUND(AVERAGEIF($ES$9:$ES$497,$ES379,EV$9:EV$497),0)</f>
        <v>57</v>
      </c>
      <c r="OI379" s="112">
        <f>ROUND(AVERAGEIF($ES$9:$ES$497,$ES379,EW$9:EW$497),0)</f>
        <v>69</v>
      </c>
      <c r="OJ379" s="112">
        <f>ROUND(AVERAGEIF($ES$9:$ES$497,$ES379,EX$9:EX$497),0)</f>
        <v>17</v>
      </c>
      <c r="OK379" s="112">
        <f>ROUND(AVERAGEIF($ES$9:$ES$497,$ES379,EY$9:EY$497),0)</f>
        <v>30</v>
      </c>
      <c r="OL379" s="112">
        <f>ROUND(AVERAGEIF($ES$9:$ES$497,$ES379,EZ$9:EZ$497),0)</f>
        <v>58</v>
      </c>
      <c r="OM379" s="112">
        <f>ROUND(AVERAGEIF($ES$9:$ES$497,$ES379,FA$9:FA$497),0)</f>
        <v>21</v>
      </c>
      <c r="ON379" s="112">
        <f>ROUND(AVERAGEIF($ES$9:$ES$497,$ES379,FB$9:FB$497),0)</f>
        <v>45</v>
      </c>
      <c r="OO379" s="112">
        <f>ROUND(AVERAGEIF($ES$9:$ES$497,$ES379,FC$9:FC$497),0)</f>
        <v>49</v>
      </c>
      <c r="OP379" s="112">
        <f>ROUND(AVERAGEIF($ES$9:$ES$497,$ES379,FD$9:FD$497),0)</f>
        <v>75</v>
      </c>
      <c r="OQ379" s="113">
        <f>ROUND(AVERAGEIF($ES$9:$ES$497,$ES379,FE$9:FE$497),0)</f>
        <v>66</v>
      </c>
      <c r="OR379" s="114">
        <f>ROUND(EV379/MAX(EV$9:EV$497)*100,0)</f>
        <v>48</v>
      </c>
      <c r="OS379" s="115">
        <f>ROUND(EW379/MAX(EW$9:EW$497)*100,0)</f>
        <v>77</v>
      </c>
      <c r="OT379" s="115">
        <f>ROUND(EX379/MAX(EX$9:EX$497)*100,0)</f>
        <v>13</v>
      </c>
      <c r="OU379" s="115">
        <f>ROUND(EY379/MAX(EY$9:EY$497)*100,0)</f>
        <v>36</v>
      </c>
      <c r="OV379" s="115">
        <f>ROUND(EZ379/MAX(EZ$9:EZ$497)*100,0)</f>
        <v>67</v>
      </c>
      <c r="OW379" s="115">
        <f>ROUND(FA379/MAX(FA$9:FA$497)*100,0)</f>
        <v>30</v>
      </c>
      <c r="OX379" s="115">
        <f>ROUND(FB379/MAX(FB$9:FB$497)*100,0)</f>
        <v>46</v>
      </c>
      <c r="OY379" s="116">
        <f>ROUND(FC379/MAX(FC$9:FC$497)*100,0)</f>
        <v>50</v>
      </c>
      <c r="OZ379" s="115">
        <f>ROUND(FD379/MAX(FD$9:FD$497)*100,0)</f>
        <v>68</v>
      </c>
      <c r="PA379" s="117">
        <f>ROUND(FE379/MAX(FE$9:FE$497)*100,0)</f>
        <v>36</v>
      </c>
      <c r="PB379" s="118">
        <f t="shared" ref="PB379:PB385" si="916">OT379*3 + (OR379+OS379+OX379)*2 + (OU379+OY379)</f>
        <v>467</v>
      </c>
      <c r="PC379" s="115">
        <f t="shared" ref="PC379:PC385" si="917">OV379*3 + (OR379+OS379+OX379)*2 + (OU379+OY379)</f>
        <v>629</v>
      </c>
      <c r="PD379" s="115">
        <f t="shared" ref="PD379:PD385" si="918">(OT379+OV379)*3 + (OR379+OS379+OX379)*2 + (OU379+OY379)</f>
        <v>668</v>
      </c>
      <c r="PE379" s="115">
        <f t="shared" ref="PE379:PE385" si="919">(OT379+OY379)*3 + (OR379+OS379+OX379)*2 + (OU379)</f>
        <v>567</v>
      </c>
      <c r="PF379" s="115">
        <f t="shared" ref="PF379:PF385" si="920">(OR379+OU379)*3 + (OS379+OW379)*2 + OX379</f>
        <v>512</v>
      </c>
      <c r="PG379" s="119">
        <f t="shared" ref="PG379:PG385" si="921">OW379*3 + (OR379+OS379+OU379)*2 + OX379</f>
        <v>458</v>
      </c>
      <c r="PH379" s="118">
        <f>ROUND(PB379/MAX(PB$9:PB$497)*100,0)</f>
        <v>56</v>
      </c>
      <c r="PI379" s="115">
        <f>ROUND(PC379/MAX(PC$9:PC$497)*100,0)</f>
        <v>75</v>
      </c>
      <c r="PJ379" s="115">
        <f>ROUND(PD379/MAX(PD$9:PD$497)*100,0)</f>
        <v>71</v>
      </c>
      <c r="PK379" s="115">
        <f>ROUND(PE379/MAX(PE$9:PE$497)*100,0)</f>
        <v>56</v>
      </c>
      <c r="PL379" s="115">
        <f>ROUND(PF379/MAX(PF$9:PF$497)*100,0)</f>
        <v>72</v>
      </c>
      <c r="PM379" s="119">
        <f>ROUND(PG379/MAX(PG$9:PG$497)*100,0)</f>
        <v>67</v>
      </c>
      <c r="PN379" s="118">
        <f>RANK(PH379,PH$9:PH$497,0)</f>
        <v>136</v>
      </c>
      <c r="PO379" s="115">
        <f>RANK(PI379,PI$9:PI$497,0)</f>
        <v>23</v>
      </c>
      <c r="PP379" s="115">
        <f>RANK(PJ379,PJ$9:PJ$497,0)</f>
        <v>63</v>
      </c>
      <c r="PQ379" s="115">
        <f>RANK(PK379,PK$9:PK$497,0)</f>
        <v>128</v>
      </c>
      <c r="PR379" s="115">
        <f>RANK(PL379,PL$9:PL$497,0)</f>
        <v>63</v>
      </c>
      <c r="PS379" s="119">
        <f>RANK(PM379,PM$9:PM$497,0)</f>
        <v>59</v>
      </c>
      <c r="PT379" s="120">
        <f>ROUND(FZ379/MAX(FZ$9:FZ$497)*100,0)</f>
        <v>43</v>
      </c>
      <c r="PU379" s="115">
        <f>ROUND(GA379/MAX(GA$9:GA$497)*100,0)</f>
        <v>52</v>
      </c>
      <c r="PV379" s="115">
        <f>ROUND(GB379/MAX(GB$9:GB$497)*100,0)</f>
        <v>11</v>
      </c>
      <c r="PW379" s="115">
        <f>ROUND(GC379/MAX(GC$9:GC$497)*100,0)</f>
        <v>40</v>
      </c>
      <c r="PX379" s="115">
        <f>ROUND(GD379/MAX(GD$9:GD$497)*100,0)</f>
        <v>44</v>
      </c>
      <c r="PY379" s="115">
        <f>ROUND(GE379/MAX(GE$9:GE$497)*100,0)</f>
        <v>19</v>
      </c>
      <c r="PZ379" s="115">
        <f>ROUND(GF379/MAX(GF$9:GF$497)*100,0)</f>
        <v>27</v>
      </c>
      <c r="QA379" s="116">
        <f>ROUND(GG379/MAX(GG$9:GG$497)*100,0)</f>
        <v>37</v>
      </c>
      <c r="QB379" s="115">
        <f>ROUND(GH379/MAX(GH$9:GH$497)*100,0)</f>
        <v>41</v>
      </c>
      <c r="QC379" s="121">
        <f>ROUND(GI379/MAX(GI$9:GI$497)*100,0)</f>
        <v>26</v>
      </c>
      <c r="QD379" s="120">
        <f>ROUND(AVERAGEIF($ES$9:$ES$497,$ES379,PT$9:PT$497),0)</f>
        <v>47</v>
      </c>
      <c r="QE379" s="120">
        <f>ROUND(AVERAGEIF($ES$9:$ES$497,$ES379,PU$9:PU$497),0)</f>
        <v>61</v>
      </c>
      <c r="QF379" s="120">
        <f>ROUND(AVERAGEIF($ES$9:$ES$497,$ES379,PV$9:PV$497),0)</f>
        <v>21</v>
      </c>
      <c r="QG379" s="120">
        <f>ROUND(AVERAGEIF($ES$9:$ES$497,$ES379,PW$9:PW$497),0)</f>
        <v>34</v>
      </c>
      <c r="QH379" s="120">
        <f>ROUND(AVERAGEIF($ES$9:$ES$497,$ES379,PX$9:PX$497),0)</f>
        <v>48</v>
      </c>
      <c r="QI379" s="120">
        <f>ROUND(AVERAGEIF($ES$9:$ES$497,$ES379,PY$9:PY$497),0)</f>
        <v>18</v>
      </c>
      <c r="QJ379" s="120">
        <f>ROUND(AVERAGEIF($ES$9:$ES$497,$ES379,PZ$9:PZ$497),0)</f>
        <v>31</v>
      </c>
      <c r="QK379" s="120">
        <f>ROUND(AVERAGEIF($ES$9:$ES$497,$ES379,QA$9:QA$497),0)</f>
        <v>40</v>
      </c>
      <c r="QL379" s="120">
        <f>ROUND(AVERAGEIF($ES$9:$ES$497,$ES379,QB$9:QB$497),0)</f>
        <v>51</v>
      </c>
      <c r="QM379" s="120">
        <f>ROUND(AVERAGEIF($ES$9:$ES$497,$ES379,QC$9:QC$497),0)</f>
        <v>32</v>
      </c>
      <c r="QN379" s="114">
        <f t="shared" ref="QN379:QN385" si="922">PV379*4 + (PT379+PU379+PZ379)*2 + (PW379+QA379)</f>
        <v>365</v>
      </c>
      <c r="QO379" s="115">
        <f t="shared" ref="QO379:QO385" si="923">PX379*4 + (PT379+PU379+PZ379)*2 + (PW379+QA379)</f>
        <v>497</v>
      </c>
      <c r="QP379" s="115">
        <f t="shared" ref="QP379:QP385" si="924">(PV379+PX379)*4 + (PT379+PU379+PZ379)*2 + (PW379+QA379)</f>
        <v>541</v>
      </c>
      <c r="QQ379" s="115">
        <f t="shared" ref="QQ379:QQ385" si="925">(PV379+QA379)*4 + (PT379+PU379+PZ379)*2 + (PW379)</f>
        <v>476</v>
      </c>
      <c r="QR379" s="115">
        <f t="shared" ref="QR379:QR385" si="926">(PT379+PW379)*4 + (PU379+PY379)*2 + PZ379</f>
        <v>501</v>
      </c>
      <c r="QS379" s="119">
        <f t="shared" ref="QS379:QS385" si="927">PY379*4 + (PT379+PU379+PW379)*2 + PZ379</f>
        <v>373</v>
      </c>
      <c r="QT379" s="114">
        <f>ROUND((QN379-MIN(QN$9:QN$497))/(MAX(QN$9:QN$497)-MIN(QN$9:QN$497))*100,0)</f>
        <v>21</v>
      </c>
      <c r="QU379" s="115">
        <f>ROUND((QO379-MIN(QO$9:QO$497))/(MAX(QO$9:QO$497)-MIN(QO$9:QO$497))*100,0)</f>
        <v>42</v>
      </c>
      <c r="QV379" s="115">
        <f>ROUND((QP379-MIN(QP$9:QP$497))/(MAX(QP$9:QP$497)-MIN(QP$9:QP$497))*100,0)</f>
        <v>28</v>
      </c>
      <c r="QW379" s="115">
        <f>ROUND((QQ379-MIN(QQ$9:QQ$497))/(MAX(QQ$9:QQ$497)-MIN(QQ$9:QQ$497))*100,0)</f>
        <v>24</v>
      </c>
      <c r="QX379" s="115">
        <f>ROUND((QR379-MIN(QR$9:QR$497))/(MAX(QR$9:QR$497)-MIN(QR$9:QR$497))*100,0)</f>
        <v>45</v>
      </c>
      <c r="QY379" s="115">
        <f>ROUND((QS379-MIN(QS$9:QS$497))/(MAX(QS$9:QS$497)-MIN(QS$9:QS$497))*100,0)</f>
        <v>40</v>
      </c>
      <c r="QZ379" s="114">
        <f>RANK(QN379,QN$9:QN$497,0)</f>
        <v>392</v>
      </c>
      <c r="RA379" s="115">
        <f>RANK(QO379,QO$9:QO$497,0)</f>
        <v>81</v>
      </c>
      <c r="RB379" s="115">
        <f>RANK(QP379,QP$9:QP$497,0)</f>
        <v>246</v>
      </c>
      <c r="RC379" s="115">
        <f>RANK(QQ379,QQ$9:QQ$497,0)</f>
        <v>345</v>
      </c>
      <c r="RD379" s="115">
        <f>RANK(QR379,QR$9:QR$497,0)</f>
        <v>243</v>
      </c>
      <c r="RE379" s="115">
        <f>RANK(QS379,QS$9:QS$497,0)</f>
        <v>199</v>
      </c>
      <c r="RF379" s="122"/>
      <c r="RG379" s="115">
        <f>($RH$3*(IH379+IJ379)*100*100/MAX(EX$9:EX$497)*$RO$3) +($RH$3*(II379+IJ379)*100*100/MAX(EX$9:EX$497)*$RO$4) + ($RH$3*IK379*100*100/MAX(EX$9:EX$497)*0.098)</f>
        <v>0</v>
      </c>
      <c r="RH379" s="115">
        <f>($RH$4*IL379*100*100/MAX(EZ$9:EZ$497))*$RQ$3</f>
        <v>2.7600000000000002</v>
      </c>
      <c r="RI379" s="115">
        <f>($RH$3*IM379*100*100/MAX(EY$9:EY$497))*$RQ$4</f>
        <v>0</v>
      </c>
      <c r="RJ379" s="115">
        <f>($RH$3*IN379*100*100/MAX(EX$9:EX$497))</f>
        <v>0</v>
      </c>
      <c r="RK379" s="115">
        <f>($RH$4*IO379*100*100/MAX(EZ$9:EZ$497))*$RQ$3</f>
        <v>0</v>
      </c>
      <c r="RL379" s="115">
        <f>(($RL$4*IP379*100*((100/MAX(EX$9:EX$497)+100/MAX(EZ$9:EZ$497))/2))+($RL$4*IQ379*100*((100/MAX(EX$9:EX$497)+100/MAX(EZ$9:EZ$497))/2))+($RL$4*IR379*100*((100/MAX(EX$9:EX$497)+100/MAX(EZ$9:EZ$497))/2))+($RL$4*IS379*100*((100/MAX(EX$9:EX$497)+100/MAX(EZ$9:EZ$497))/2))+($RL$4*IT379*100*((100/MAX(EX$9:EX$497)+100/MAX(EZ$9:EZ$497))/2))+($RL$4*IU379*100*((100/MAX(EX$9:EX$497)+100/MAX(EZ$9:EZ$497))/2))+($RL$4*IV379*100*((100/MAX(EX$9:EX$497)+100/MAX(EZ$9:EZ$497))/2))+($RL$4*IW379*100*((100/MAX(EX$9:EX$497)+100/MAX(EZ$9:EZ$497))/2)))*$RS$3</f>
        <v>0</v>
      </c>
      <c r="RM379" s="115">
        <f>(($RH$3*IX379*100*100/MAX(EX$9:EX$497))+($RH$3*IY379*100*100/MAX(EX$9:EX$497))+($RH$3*IZ379*100*100/MAX(EX$9:EX$497))+($RH$3*JA379*100*100/MAX(EX$9:EX$497))+($RH$3*JB379*100*100/MAX(EX$9:EX$497))+($RH$3*JC379*100*100/MAX(EX$9:EX$497))+($RH$3*JD379*100*100/MAX(EX$9:EX$497))+($RH$3*JE379*100*100/MAX(EX$9:EX$497)))*$RS$4</f>
        <v>0</v>
      </c>
      <c r="RN379" s="115">
        <f>(($RH$4*JF379*100*100/MAX(EZ$9:EZ$497)) + ($RH$4*JG379*100*100/MAX(EZ$9:EZ$497)) + ($RH$4*JH379*100*100/MAX(EZ$9:EZ$497)) + ($RH$4*JI379*100*100/MAX(EZ$9:EZ$497)) + ($RH$4*JJ379*100*100/MAX(EZ$9:EZ$497)) + ($RH$4*JK379*100*100/MAX(EZ$9:EZ$497)) + ($RH$4*JL379*100*100/MAX(EZ$9:EZ$497)) + ($RH$4*JM379*100*100/MAX(EZ$9:EZ$497)))*$RU$3</f>
        <v>0</v>
      </c>
      <c r="RO379" s="115">
        <f>(($RL$4*JN379*100*((100/MAX(EX$9:EX$497)+100/MAX(EZ$9:EZ$497))/2))+($RL$4*JO379*100*((100/MAX(EX$9:EX$497)+100/MAX(EZ$9:EZ$497))/2))+($RL$4*JP379*100*((100/MAX(EX$9:EX$497)+100/MAX(EZ$9:EZ$497))/2))+($RL$4*JQ379*100*((100/MAX(EX$9:EX$497)+100/MAX(EZ$9:EZ$497))/2))+($RL$4*JR379*100*((100/MAX(EX$9:EX$497)+100/MAX(EZ$9:EZ$497))/2))+($RL$4*JS379*100*((100/MAX(EX$9:EX$497)+100/MAX(EZ$9:EZ$497))/2))+($RL$4*JT379*100*((100/MAX(EX$9:EX$497)+100/MAX(EZ$9:EZ$497))/2))+($RL$4*JU379*100*((100/MAX(EX$9:EX$497)+100/MAX(EZ$9:EZ$497))/2))+($RL$4*JV379*100*((100/MAX(EX$9:EX$497)+100/MAX(EZ$9:EZ$497))/2))+($RL$4*JW379*100*((100/MAX(EX$9:EX$497)+100/MAX(EZ$9:EZ$497))/2))+($RL$4*JX379*100*((100/MAX(EX$9:EX$497)+100/MAX(EZ$9:EZ$497))/2))+($RL$4*JY379*100*((100/MAX(EX$9:EX$497)+100/MAX(EZ$9:EZ$497))/2))+($RL$4*JZ379*100*((100/MAX(EX$9:EX$497)+100/MAX(EZ$9:EZ$497))/2)))*$RW$3/2</f>
        <v>5.2266666666666675</v>
      </c>
      <c r="RP379" s="119">
        <f>($RJ$3*KA379*100*100/MAX(FA$9:FA$497)) + ($RJ$3*KB379*100*100/MAX(FA$9:FA$497)/2) + ($RJ$3*KC379*100*100/MAX(FA$9:FA$497)/2) + ($RJ$3*KD379*100*100/MAX(FA$9:FA$497)/4) + ($RJ$3*KE379*100*100/MAX(FA$9:FA$497)/4)</f>
        <v>0</v>
      </c>
      <c r="RQ379" s="118">
        <f>($RL$4*KF379*100*((100/MAX(EX$9:EX$497)+100/MAX(EZ$9:EZ$497)))) * ($RO$3/2) + (($RL$4*KG379*100*((100/MAX(EX$9:EX$497)+100/MAX(EZ$9:EZ$497))))+($RL$4*KH379*100*((100/MAX(EX$9:EX$497)+100/MAX(EZ$9:EZ$497))))+($RL$4*KI379*100*((100/MAX(EX$9:EX$497)+100/MAX(EZ$9:EZ$497))))+($RL$4*KJ379*100*((100/MAX(EX$9:EX$497)+100/MAX(EZ$9:EZ$497))))+($RL$4*KK379*100*((100/MAX(EX$9:EX$497)+100/MAX(EZ$9:EZ$497))))+($RL$4*KL379*100*((100/MAX(EX$9:EX$497)+100/MAX(EZ$9:EZ$497))))+($RL$4*KM379*100*((100/MAX(EX$9:EX$497)+100/MAX(EZ$9:EZ$497))))+($RL$4*KN379*100*((100/MAX(EX$9:EX$497)+100/MAX(EZ$9:EZ$497))))+($RL$4*KO379*100*((100/MAX(EX$9:EX$497)+100/MAX(EZ$9:EZ$497))))+($RL$4*KP379*100*((100/MAX(EX$9:EX$497)+100/MAX(EZ$9:EZ$497))))+($RL$4*KQ379*100*((100/MAX(EX$9:EX$497)+100/MAX(EZ$9:EZ$497))))+($RL$4*KR379*100*((100/MAX(EX$9:EX$497)+100/MAX(EZ$9:EZ$497))))+($RL$4*KS379*100*((100/MAX(EX$9:EX$497)+100/MAX(EZ$9:EZ$497))))+($RL$4*KV379*100*((100/MAX(EX$9:EX$497)+100/MAX(EZ$9:EZ$497))))) * (($RO$3+$RO$4)/6)</f>
        <v>0</v>
      </c>
      <c r="RR379" s="115">
        <f>(($RL$4*KW379*100*((100/MAX(EX$9:EX$497)+100/MAX(EZ$9:EZ$497))))) * ($RO$3/2) + (($RL$4*KX379*100*((100/MAX(EX$9:EX$497)+100/MAX(EZ$9:EZ$497))))+($RL$4*KY379*100*((100/MAX(EX$9:EX$497)+100/MAX(EZ$9:EZ$497))))+($RL$4*KZ379*100*((100/MAX(EX$9:EX$497)+100/MAX(EZ$9:EZ$497))))+($RL$4*LA379*100*((100/MAX(EX$9:EX$497)+100/MAX(EZ$9:EZ$497))))+($RL$4*LB379*100*((100/MAX(EX$9:EX$497)+100/MAX(EZ$9:EZ$497))))+($RL$4*LC379*100*((100/MAX(EX$9:EX$497)+100/MAX(EZ$9:EZ$497))))) * (($RO$3+$RO$4)/6)</f>
        <v>0</v>
      </c>
      <c r="RS379" s="119">
        <f>(($RL$4*LD379*100*((100/MAX(EX$9:EX$497)+100/MAX(EZ$9:EZ$497))))+($RL$4*LE379*100*((100/MAX(EX$9:EX$497)+100/MAX(EZ$9:EZ$497))))) * (($RO$3+$RO$4)/6)</f>
        <v>0</v>
      </c>
      <c r="RT379" s="118">
        <f>($RJ$4*LH379*100*(100/MAX(EV$9:EV$497)))+($RJ$4*LI379*100*(100/MAX(EV$9:EV$497)))</f>
        <v>0</v>
      </c>
      <c r="RU379" s="119">
        <f>($RJ$4*LJ379*(100/MAX(EV$9:EV$497)))/2 + ($RL$3*LK379*(100/MAX(EW$9:EW$497))) + ($RJ$4*LL379*(100/MAX(EV$9:EV$497)))/4 + ($RL$3*LM379*(100/MAX(EW$9:EW$497)))</f>
        <v>0</v>
      </c>
      <c r="RV379" s="118">
        <f>($RJ$4*LN379*100*100/MAX(EV$9:EV$497)/2)+($RJ$4*LO379*100*100/MAX(EV$9:EV$497)/2)+($RJ$4*LP379*100*100/MAX(EV$9:EV$497))+($RJ$4*LQ379*100*100/MAX(EV$9:EV$497))+($RJ$4*LR379*100*100/MAX(EV$9:EV$497))</f>
        <v>0</v>
      </c>
      <c r="RW379" s="115">
        <f>($RJ$4*LS379*100*100/MAX(EV$9:EV$497)) + (($RJ$4*LT379*100*100/MAX(EV$9:EV$497))+($RJ$4*LU379*100*100/MAX(EV$9:EV$497))+($RJ$4*LV379*100*100/MAX(EV$9:EV$497))+($RJ$4*LW379*100*100/MAX(EV$9:EV$497))+($RJ$4*LX379*100*100/MAX(EV$9:EV$497))+($RJ$4*LY379*100*100/MAX(EV$9:EV$497))+($RJ$4*LZ379*100*100/MAX(EV$9:EV$497))+($RJ$4*MA379*100*100/MAX(EV$9:EV$497)))/2</f>
        <v>0</v>
      </c>
      <c r="RX379" s="119">
        <f>($RJ$4*MB379*100*100/MAX(EV$9:EV$497))+($RJ$4*MC379*100*100/MAX(EV$9:EV$497))+($RJ$4*MD379*100*100/MAX(EV$9:EV$497))+($RJ$4*ME379*100*100/MAX(EV$9:EV$497))+($RJ$4*MF379*100*100/MAX(EV$9:EV$497))+($RJ$4*MG379*100*100/MAX(EV$9:EV$497))+($RJ$4*MH379*100*100/MAX(EV$9:EV$497))+($RJ$4*MI379*100*100/MAX(EV$9:EV$497))+($RJ$4*MJ379*100*100/MAX(EV$9:EV$497))+($RJ$4*MK379*100*100/MAX(EV$9:EV$497))+($RJ$4*ML379*100*100/MAX(EV$9:EV$497))+($RJ$4*MM379*100*100/MAX(EV$9:EV$497))+($RJ$4*MN379*100*100/MAX(EV$9:EV$497))</f>
        <v>0</v>
      </c>
      <c r="RY379" s="118">
        <f>($RJ$4*MQ379*100*100/MAX(EV$9:EV$497))/2 + (($RJ$4*MR379*100*100/MAX(EV$9:EV$497))+($RJ$4*MS379*100*100/MAX(EV$9:EV$497))+($RJ$4*MT379*100*100/MAX(EV$9:EV$497))+($RJ$4*MU379*100*100/MAX(EV$9:EV$497))+($RJ$4*MV379*100*100/MAX(EV$9:EV$497))+($RJ$4*MW379*100*100/MAX(EV$9:EV$497))+($RJ$4*MX379*100*100/MAX(EV$9:EV$497))+($RJ$4*MY379*100*100/MAX(EV$9:EV$497))+($RJ$4*MZ379*100*100/MAX(EV$9:EV$497))+($RJ$4*NA379*100*100/MAX(EV$9:EV$497))+($RJ$4*NB379*100*100/MAX(EV$9:EV$497))+($RJ$4*NC379*100*100/MAX(EV$9:EV$497))+($RJ$4*ND379*100*100/MAX(EV$9:EV$497))+($RJ$4*NG379*100*100/MAX(EV$9:EV$497)))/4</f>
        <v>2.106741573033708</v>
      </c>
      <c r="RZ379" s="115">
        <f>($RJ$4*NH379*100*100/MAX(EV$9:EV$497))/2 + (($RJ$4*NI379*100*100/MAX(EV$9:EV$497))+($RJ$4*NJ379*100*100/MAX(EV$9:EV$497))+($RJ$4*NK379*100*100/MAX(EV$9:EV$497))+($RJ$4*NL379*100*100/MAX(EV$9:EV$497))+($RJ$4*NM379*100*100/MAX(EV$9:EV$497))+($RJ$4*NN379*100*100/MAX(EV$9:EV$497)))/4</f>
        <v>0</v>
      </c>
      <c r="SA379" s="117">
        <f>(($RJ$4*NO379*100*100/MAX(EV$9:EV$497))+($RJ$4*NP379*100*100/MAX(EV$9:EV$497)))/4</f>
        <v>0</v>
      </c>
      <c r="SB379" s="118">
        <f t="shared" ref="SB379:SB385" si="928">SUM(RG379:SA379)</f>
        <v>10.093408239700377</v>
      </c>
      <c r="SC379" s="115">
        <f t="shared" ref="SC379:SC385" si="929">RG379 + RJ379 + RL379 + RM379 + RO379 + SUM(RQ379:RS379)/2 +  SUM(RT379:SA379)/5</f>
        <v>5.6480149812734091</v>
      </c>
      <c r="SD379" s="115">
        <f t="shared" ref="SD379:SD385" si="930">(RH379+RK379+RL379/$RS$3*$RU$3+RN379)*$RY$3+RO379+SUM(RQ379:RS379)/5 + SUM(RT379:SA379)/4</f>
        <v>17.777352059925093</v>
      </c>
      <c r="SE379" s="115">
        <f t="shared" ref="SE379:SE385" si="931">RG379+RJ379+RL379/$RS$3+RM379/$RS$4+RO379 + SUM(RQ379:RS379)/2 +  SUM(RT379:SA379)/5</f>
        <v>5.6480149812734091</v>
      </c>
      <c r="SF379" s="115">
        <f t="shared" ref="SF379:SF385" si="932">RI379*$RY$4+RL379+RO379 + SUM(RQ379:RS379)/5 +  SUM(RT379:SA379)/4</f>
        <v>5.7533520599250947</v>
      </c>
      <c r="SG379" s="115">
        <f t="shared" ref="SG379:SG385" si="933">RP379*2 + SUM(RT379:SA379)</f>
        <v>2.106741573033708</v>
      </c>
      <c r="SH379" s="115">
        <f>ROUND(SB379/MAX(SB$9:SB$497)*100,0)</f>
        <v>13</v>
      </c>
      <c r="SI379" s="115">
        <f>ROUND(SC379/MAX(SC$9:SC$497)*100,0)</f>
        <v>9</v>
      </c>
      <c r="SJ379" s="115">
        <f>ROUND(SD379/MAX(SD$9:SD$497)*100,0)</f>
        <v>28</v>
      </c>
      <c r="SK379" s="115">
        <f>ROUND(SE379/MAX(SE$9:SE$497)*100,0)</f>
        <v>4</v>
      </c>
      <c r="SL379" s="115">
        <f>ROUND(SF379/MAX(SF$9:SF$497)*100,0)</f>
        <v>14</v>
      </c>
      <c r="SM379" s="121">
        <f>ROUND(SG379/MAX(SG$9:SG$497)*100,0)</f>
        <v>2</v>
      </c>
      <c r="SN379" s="115">
        <f>ROUND(AVERAGEIF($ES$9:$ES$497,$ES379,SH$9:SH$497),0)</f>
        <v>12</v>
      </c>
      <c r="SO379" s="115">
        <f>ROUND(AVERAGEIF($ES$9:$ES$497,$ES379,SI$9:SI$497),0)</f>
        <v>5</v>
      </c>
      <c r="SP379" s="115">
        <f>ROUND(AVERAGEIF($ES$9:$ES$497,$ES379,SJ$9:SJ$497),0)</f>
        <v>26</v>
      </c>
      <c r="SQ379" s="115">
        <f>ROUND(AVERAGEIF($ES$9:$ES$497,$ES379,SK$9:SK$497),0)</f>
        <v>6</v>
      </c>
      <c r="SR379" s="115">
        <f>ROUND(AVERAGEIF($ES$9:$ES$497,$ES379,SL$9:SL$497),0)</f>
        <v>8</v>
      </c>
      <c r="SS379" s="121">
        <f>ROUND(AVERAGEIF($ES$9:$ES$497,$ES379,SM$9:SM$497),0)</f>
        <v>4</v>
      </c>
      <c r="ST379" s="114">
        <f>RANK(SB379,SB$9:SB$497,0)</f>
        <v>237</v>
      </c>
      <c r="SU379" s="115">
        <f>RANK(SC379,SC$9:SC$497,0)</f>
        <v>175</v>
      </c>
      <c r="SV379" s="115">
        <f>RANK(SD379,SD$9:SD$497,0)</f>
        <v>54</v>
      </c>
      <c r="SW379" s="115">
        <f>RANK(SE379,SE$9:SE$497,0)</f>
        <v>175</v>
      </c>
      <c r="SX379" s="115">
        <f>RANK(SF379,SF$9:SF$497,0)</f>
        <v>43</v>
      </c>
      <c r="SY379" s="115">
        <f>RANK(SG379,SG$9:SG$497,0)</f>
        <v>237</v>
      </c>
      <c r="SZ379" s="115">
        <f>COUNTIFS(SB$9:SB$497,"&gt;"&amp;SB379,$ES$9:$ES$497,$ES379)+1</f>
        <v>34</v>
      </c>
      <c r="TA379" s="115">
        <f>COUNTIFS(SC$9:SC$497,"&gt;"&amp;SC379,$ES$9:$ES$497,$ES379)+1</f>
        <v>12</v>
      </c>
      <c r="TB379" s="115">
        <f>COUNTIFS(SD$9:SD$497,"&gt;"&amp;SD379,$ES$9:$ES$497,$ES379)+1</f>
        <v>44</v>
      </c>
      <c r="TC379" s="115">
        <f>COUNTIFS(SE$9:SE$497,"&gt;"&amp;SE379,$ES$9:$ES$497,$ES379)+1</f>
        <v>12</v>
      </c>
      <c r="TD379" s="115">
        <f>COUNTIFS(SF$9:SF$497,"&gt;"&amp;SF379,$ES$9:$ES$497,$ES379)+1</f>
        <v>11</v>
      </c>
      <c r="TE379" s="117">
        <f>COUNTIFS(SG$9:SG$497,"&gt;"&amp;SG379,$ES$9:$ES$497,$ES379)+1</f>
        <v>46</v>
      </c>
      <c r="TF379" s="118">
        <f t="shared" ref="TF379:TF385" si="934">MAX(PH379:PM379)+SH379</f>
        <v>88</v>
      </c>
      <c r="TG379" s="115">
        <f t="shared" ref="TG379:TK385" si="935">PH379+SI379</f>
        <v>65</v>
      </c>
      <c r="TH379" s="115">
        <f t="shared" si="935"/>
        <v>103</v>
      </c>
      <c r="TI379" s="115">
        <f t="shared" si="935"/>
        <v>75</v>
      </c>
      <c r="TJ379" s="115">
        <f t="shared" si="935"/>
        <v>70</v>
      </c>
      <c r="TK379" s="115">
        <f t="shared" si="935"/>
        <v>74</v>
      </c>
      <c r="TL379" s="117">
        <f t="shared" ref="TL379:TL385" si="936">PM379+SM379</f>
        <v>69</v>
      </c>
      <c r="TM379" s="118">
        <f>ROUND(TF379/MAX(TF$9:TF$497)*100,0)</f>
        <v>49</v>
      </c>
      <c r="TN379" s="115">
        <f>ROUND(TG379/MAX(TG$9:TG$497)*100,0)</f>
        <v>36</v>
      </c>
      <c r="TO379" s="115">
        <f>ROUND(TH379/MAX(TH$9:TH$497)*100,0)</f>
        <v>57</v>
      </c>
      <c r="TP379" s="115">
        <f>ROUND(TI379/MAX(TI$9:TI$497)*100,0)</f>
        <v>41</v>
      </c>
      <c r="TQ379" s="115">
        <f>ROUND(TJ379/MAX(TJ$9:TJ$497)*100,0)</f>
        <v>36</v>
      </c>
      <c r="TR379" s="115">
        <f>ROUND(TK379/MAX(TK$9:TK$497)*100,0)</f>
        <v>38</v>
      </c>
      <c r="TS379" s="119">
        <f>ROUND(TL379/MAX(TL$9:TL$497)*100,0)</f>
        <v>35</v>
      </c>
      <c r="TT379" s="120">
        <f>RANK(TM379,TM$9:TM$497,0)</f>
        <v>161</v>
      </c>
      <c r="TU379" s="115">
        <f>RANK(TN379,TN$9:TN$497,0)</f>
        <v>162</v>
      </c>
      <c r="TV379" s="115">
        <f>RANK(TO379,TO$9:TO$497,0)</f>
        <v>31</v>
      </c>
      <c r="TW379" s="115">
        <f>RANK(TP379,TP$9:TP$497,0)</f>
        <v>129</v>
      </c>
      <c r="TX379" s="115">
        <f>RANK(TQ379,TQ$9:TQ$497,0)</f>
        <v>78</v>
      </c>
      <c r="TY379" s="115">
        <f>RANK(TR379,TR$9:TR$497,0)</f>
        <v>111</v>
      </c>
      <c r="TZ379" s="121">
        <f>RANK(TS379,TS$9:TS$497,0)</f>
        <v>104</v>
      </c>
      <c r="UA379" s="132"/>
      <c r="UB379" s="7" t="s">
        <v>1</v>
      </c>
    </row>
    <row r="380" spans="1:548" x14ac:dyDescent="0.15">
      <c r="A380" s="183">
        <v>372</v>
      </c>
      <c r="B380" s="200" t="s">
        <v>1418</v>
      </c>
      <c r="C380" s="143"/>
      <c r="D380" s="143"/>
      <c r="E380" s="161" t="s">
        <v>518</v>
      </c>
      <c r="F380" s="65">
        <v>107</v>
      </c>
      <c r="G380" s="65" t="s">
        <v>908</v>
      </c>
      <c r="H380" s="144" t="s">
        <v>922</v>
      </c>
      <c r="I380" s="66" t="s">
        <v>521</v>
      </c>
      <c r="J380" s="67" t="s">
        <v>521</v>
      </c>
      <c r="K380" s="67" t="s">
        <v>521</v>
      </c>
      <c r="L380" s="67" t="s">
        <v>521</v>
      </c>
      <c r="M380" s="67" t="s">
        <v>521</v>
      </c>
      <c r="N380" s="67" t="s">
        <v>521</v>
      </c>
      <c r="O380" s="67" t="s">
        <v>521</v>
      </c>
      <c r="P380" s="67" t="s">
        <v>521</v>
      </c>
      <c r="Q380" s="67" t="s">
        <v>521</v>
      </c>
      <c r="R380" s="68" t="s">
        <v>521</v>
      </c>
      <c r="S380" s="69" t="s">
        <v>521</v>
      </c>
      <c r="T380" s="67" t="s">
        <v>521</v>
      </c>
      <c r="U380" s="67" t="s">
        <v>521</v>
      </c>
      <c r="V380" s="67" t="s">
        <v>521</v>
      </c>
      <c r="W380" s="67" t="s">
        <v>521</v>
      </c>
      <c r="X380" s="67" t="s">
        <v>521</v>
      </c>
      <c r="Y380" s="67" t="s">
        <v>521</v>
      </c>
      <c r="Z380" s="67" t="s">
        <v>521</v>
      </c>
      <c r="AA380" s="67" t="s">
        <v>521</v>
      </c>
      <c r="AB380" s="68" t="s">
        <v>521</v>
      </c>
      <c r="AC380" s="69" t="s">
        <v>521</v>
      </c>
      <c r="AD380" s="67" t="s">
        <v>521</v>
      </c>
      <c r="AE380" s="67" t="s">
        <v>521</v>
      </c>
      <c r="AF380" s="67" t="s">
        <v>521</v>
      </c>
      <c r="AG380" s="67" t="s">
        <v>521</v>
      </c>
      <c r="AH380" s="67" t="s">
        <v>521</v>
      </c>
      <c r="AI380" s="67" t="s">
        <v>521</v>
      </c>
      <c r="AJ380" s="67" t="s">
        <v>521</v>
      </c>
      <c r="AK380" s="67" t="s">
        <v>521</v>
      </c>
      <c r="AL380" s="68" t="s">
        <v>521</v>
      </c>
      <c r="AM380" s="69" t="s">
        <v>521</v>
      </c>
      <c r="AN380" s="67" t="s">
        <v>521</v>
      </c>
      <c r="AO380" s="67" t="s">
        <v>521</v>
      </c>
      <c r="AP380" s="67" t="s">
        <v>521</v>
      </c>
      <c r="AQ380" s="67" t="s">
        <v>521</v>
      </c>
      <c r="AR380" s="67" t="s">
        <v>521</v>
      </c>
      <c r="AS380" s="67" t="s">
        <v>521</v>
      </c>
      <c r="AT380" s="67" t="s">
        <v>521</v>
      </c>
      <c r="AU380" s="67" t="s">
        <v>521</v>
      </c>
      <c r="AV380" s="68" t="s">
        <v>521</v>
      </c>
      <c r="AW380" s="69" t="s">
        <v>521</v>
      </c>
      <c r="AX380" s="67" t="s">
        <v>521</v>
      </c>
      <c r="AY380" s="67" t="s">
        <v>521</v>
      </c>
      <c r="AZ380" s="67" t="s">
        <v>521</v>
      </c>
      <c r="BA380" s="67" t="s">
        <v>521</v>
      </c>
      <c r="BB380" s="67" t="s">
        <v>521</v>
      </c>
      <c r="BC380" s="67" t="s">
        <v>521</v>
      </c>
      <c r="BD380" s="67" t="s">
        <v>521</v>
      </c>
      <c r="BE380" s="67" t="s">
        <v>521</v>
      </c>
      <c r="BF380" s="68" t="s">
        <v>521</v>
      </c>
      <c r="BG380" s="69" t="s">
        <v>521</v>
      </c>
      <c r="BH380" s="67" t="s">
        <v>521</v>
      </c>
      <c r="BI380" s="67" t="s">
        <v>521</v>
      </c>
      <c r="BJ380" s="67" t="s">
        <v>521</v>
      </c>
      <c r="BK380" s="67" t="s">
        <v>521</v>
      </c>
      <c r="BL380" s="67" t="s">
        <v>521</v>
      </c>
      <c r="BM380" s="67" t="s">
        <v>521</v>
      </c>
      <c r="BN380" s="67" t="s">
        <v>521</v>
      </c>
      <c r="BO380" s="67" t="s">
        <v>521</v>
      </c>
      <c r="BP380" s="68" t="s">
        <v>521</v>
      </c>
      <c r="BQ380" s="70" t="s">
        <v>521</v>
      </c>
      <c r="BR380" s="67" t="s">
        <v>521</v>
      </c>
      <c r="BS380" s="67" t="s">
        <v>521</v>
      </c>
      <c r="BT380" s="67" t="s">
        <v>521</v>
      </c>
      <c r="BU380" s="67" t="s">
        <v>521</v>
      </c>
      <c r="BV380" s="67" t="s">
        <v>521</v>
      </c>
      <c r="BW380" s="67" t="s">
        <v>521</v>
      </c>
      <c r="BX380" s="67" t="s">
        <v>521</v>
      </c>
      <c r="BY380" s="67" t="s">
        <v>521</v>
      </c>
      <c r="BZ380" s="68" t="s">
        <v>521</v>
      </c>
      <c r="CA380" s="69" t="s">
        <v>521</v>
      </c>
      <c r="CB380" s="67" t="s">
        <v>521</v>
      </c>
      <c r="CC380" s="67" t="s">
        <v>521</v>
      </c>
      <c r="CD380" s="67" t="s">
        <v>521</v>
      </c>
      <c r="CE380" s="67" t="s">
        <v>521</v>
      </c>
      <c r="CF380" s="67" t="s">
        <v>521</v>
      </c>
      <c r="CG380" s="67" t="s">
        <v>521</v>
      </c>
      <c r="CH380" s="67" t="s">
        <v>521</v>
      </c>
      <c r="CI380" s="67" t="s">
        <v>521</v>
      </c>
      <c r="CJ380" s="68" t="s">
        <v>521</v>
      </c>
      <c r="CK380" s="69" t="s">
        <v>521</v>
      </c>
      <c r="CL380" s="67" t="s">
        <v>521</v>
      </c>
      <c r="CM380" s="67" t="s">
        <v>521</v>
      </c>
      <c r="CN380" s="67" t="s">
        <v>521</v>
      </c>
      <c r="CO380" s="67" t="s">
        <v>521</v>
      </c>
      <c r="CP380" s="67" t="s">
        <v>521</v>
      </c>
      <c r="CQ380" s="67" t="s">
        <v>521</v>
      </c>
      <c r="CR380" s="67" t="s">
        <v>521</v>
      </c>
      <c r="CS380" s="67" t="s">
        <v>521</v>
      </c>
      <c r="CT380" s="68" t="s">
        <v>521</v>
      </c>
      <c r="CU380" s="69" t="s">
        <v>521</v>
      </c>
      <c r="CV380" s="67" t="s">
        <v>521</v>
      </c>
      <c r="CW380" s="67" t="s">
        <v>521</v>
      </c>
      <c r="CX380" s="67" t="s">
        <v>521</v>
      </c>
      <c r="CY380" s="67" t="s">
        <v>521</v>
      </c>
      <c r="CZ380" s="67" t="s">
        <v>521</v>
      </c>
      <c r="DA380" s="67" t="s">
        <v>521</v>
      </c>
      <c r="DB380" s="67" t="s">
        <v>521</v>
      </c>
      <c r="DC380" s="67" t="s">
        <v>521</v>
      </c>
      <c r="DD380" s="68" t="s">
        <v>521</v>
      </c>
      <c r="DE380" s="69" t="s">
        <v>521</v>
      </c>
      <c r="DF380" s="71" t="s">
        <v>521</v>
      </c>
      <c r="DG380" s="67" t="s">
        <v>521</v>
      </c>
      <c r="DH380" s="67" t="s">
        <v>521</v>
      </c>
      <c r="DI380" s="67" t="s">
        <v>521</v>
      </c>
      <c r="DJ380" s="67" t="s">
        <v>521</v>
      </c>
      <c r="DK380" s="67" t="s">
        <v>521</v>
      </c>
      <c r="DL380" s="67" t="s">
        <v>521</v>
      </c>
      <c r="DM380" s="67" t="s">
        <v>521</v>
      </c>
      <c r="DN380" s="68" t="s">
        <v>521</v>
      </c>
      <c r="DO380" s="70" t="s">
        <v>521</v>
      </c>
      <c r="DP380" s="71" t="s">
        <v>521</v>
      </c>
      <c r="DQ380" s="67" t="s">
        <v>521</v>
      </c>
      <c r="DR380" s="67" t="s">
        <v>521</v>
      </c>
      <c r="DS380" s="67" t="s">
        <v>521</v>
      </c>
      <c r="DT380" s="67" t="s">
        <v>521</v>
      </c>
      <c r="DU380" s="67" t="s">
        <v>521</v>
      </c>
      <c r="DV380" s="67" t="s">
        <v>521</v>
      </c>
      <c r="DW380" s="67" t="s">
        <v>521</v>
      </c>
      <c r="DX380" s="72" t="s">
        <v>521</v>
      </c>
      <c r="DY380" s="146" t="s">
        <v>522</v>
      </c>
      <c r="DZ380" s="74">
        <v>3</v>
      </c>
      <c r="EA380" s="74">
        <v>4</v>
      </c>
      <c r="EB380" s="74">
        <v>4</v>
      </c>
      <c r="EC380" s="75">
        <v>5</v>
      </c>
      <c r="ED380" s="168" t="s">
        <v>522</v>
      </c>
      <c r="EE380" s="74">
        <f t="shared" si="902"/>
        <v>3</v>
      </c>
      <c r="EF380" s="74">
        <f t="shared" si="903"/>
        <v>12</v>
      </c>
      <c r="EG380" s="74">
        <f t="shared" si="904"/>
        <v>48</v>
      </c>
      <c r="EH380" s="77">
        <f t="shared" si="905"/>
        <v>240</v>
      </c>
      <c r="EI380" s="73">
        <v>30</v>
      </c>
      <c r="EJ380" s="74">
        <v>150</v>
      </c>
      <c r="EK380" s="74">
        <v>900</v>
      </c>
      <c r="EL380" s="74">
        <v>3000</v>
      </c>
      <c r="EM380" s="75">
        <v>15000</v>
      </c>
      <c r="EN380" s="78">
        <v>1</v>
      </c>
      <c r="EO380" s="79">
        <f t="shared" si="906"/>
        <v>1.6666666666666667</v>
      </c>
      <c r="EP380" s="79">
        <f t="shared" si="907"/>
        <v>2.5</v>
      </c>
      <c r="EQ380" s="79">
        <f t="shared" si="908"/>
        <v>2.0833333333333335</v>
      </c>
      <c r="ER380" s="80">
        <f t="shared" si="909"/>
        <v>2.0833333333333335</v>
      </c>
      <c r="ES380" s="128" t="s">
        <v>564</v>
      </c>
      <c r="ET380" s="82"/>
      <c r="EU380" s="83">
        <v>4</v>
      </c>
      <c r="EV380" s="146">
        <v>123</v>
      </c>
      <c r="EW380" s="147">
        <v>75</v>
      </c>
      <c r="EX380" s="147">
        <v>86</v>
      </c>
      <c r="EY380" s="147">
        <v>82</v>
      </c>
      <c r="EZ380" s="147">
        <v>39</v>
      </c>
      <c r="FA380" s="147">
        <v>35</v>
      </c>
      <c r="FB380" s="147">
        <v>112</v>
      </c>
      <c r="FC380" s="147">
        <v>112</v>
      </c>
      <c r="FD380" s="74">
        <f t="shared" si="910"/>
        <v>125</v>
      </c>
      <c r="FE380" s="84">
        <f t="shared" si="911"/>
        <v>198</v>
      </c>
      <c r="FF380" s="73">
        <f>RANK(EV380,$EV$9:$EV$497,0)</f>
        <v>29</v>
      </c>
      <c r="FG380" s="74">
        <f>RANK(EW380,$EW$9:$EW$497,0)</f>
        <v>69</v>
      </c>
      <c r="FH380" s="74">
        <f>RANK(EX380,$EX$9:$EX$497,0)</f>
        <v>37</v>
      </c>
      <c r="FI380" s="74">
        <f>RANK(EY380,$EY$9:$EY$497,0)</f>
        <v>22</v>
      </c>
      <c r="FJ380" s="74">
        <f>RANK(EZ380,$EZ$9:$EZ$497,0)</f>
        <v>88</v>
      </c>
      <c r="FK380" s="74">
        <f>RANK(FA380,$FA$9:$FA$497,0)</f>
        <v>79</v>
      </c>
      <c r="FL380" s="74">
        <f>RANK(FB380,$FB$9:$FB$497,0)</f>
        <v>11</v>
      </c>
      <c r="FM380" s="74">
        <f>RANK(FC380,$FC$9:$FC$497,0)</f>
        <v>12</v>
      </c>
      <c r="FN380" s="74">
        <f>RANK(FD380,$FD$9:$FD$497,0)</f>
        <v>11</v>
      </c>
      <c r="FO380" s="84">
        <f>RANK(FE380,$FE$9:$FE$497,0)</f>
        <v>12</v>
      </c>
      <c r="FP380" s="73">
        <f>COUNTIFS($EV$9:$EV$497,"&gt;"&amp;EV380,$ES$9:$ES$497,ES380)+1</f>
        <v>8</v>
      </c>
      <c r="FQ380" s="74">
        <f>COUNTIFS($EW$9:$EW$497,"&gt;"&amp;EW380,$ES$9:$ES$497,ES380)+1</f>
        <v>8</v>
      </c>
      <c r="FR380" s="74">
        <f>COUNTIFS($EX$9:$EX$497,"&gt;"&amp;EX380,$ES$9:$ES$497,ES380)+1</f>
        <v>12</v>
      </c>
      <c r="FS380" s="74">
        <f>COUNTIFS($EY$9:$EY$497,"&gt;"&amp;EY380,$ES$9:$ES$497,ES380)+1</f>
        <v>2</v>
      </c>
      <c r="FT380" s="74">
        <f>COUNTIFS($EZ$9:$EZ$497,"&gt;"&amp;EZ380,$ES$9:$ES$497,ES380)+1</f>
        <v>2</v>
      </c>
      <c r="FU380" s="74">
        <f>COUNTIFS($FA$9:$FA$497,"&gt;"&amp;FA380,$ES$9:$ES$497,ES380)+1</f>
        <v>4</v>
      </c>
      <c r="FV380" s="74">
        <f>COUNTIFS($FB$9:$FB$497,"&gt;"&amp;FB380,$ES$9:$ES$497,ES380)+1</f>
        <v>9</v>
      </c>
      <c r="FW380" s="74">
        <f>COUNTIFS($FC$9:$FC$497,"&gt;"&amp;FC380,$ES$9:$ES$497,ES380)+1</f>
        <v>11</v>
      </c>
      <c r="FX380" s="74">
        <f>COUNTIFS($FD$9:$FD$497,"&gt;"&amp;FD380,$ES$9:$ES$497,ES380)+1</f>
        <v>3</v>
      </c>
      <c r="FY380" s="84">
        <f>COUNTIFS($FE$9:$FE$497,"&gt;"&amp;FE380,$ES$9:$ES$497,ES380)+1</f>
        <v>10</v>
      </c>
      <c r="FZ380" s="85">
        <f t="shared" si="912"/>
        <v>1.1499999999999999</v>
      </c>
      <c r="GA380" s="86">
        <f t="shared" si="912"/>
        <v>0.7</v>
      </c>
      <c r="GB380" s="86">
        <f t="shared" si="912"/>
        <v>0.8</v>
      </c>
      <c r="GC380" s="86">
        <f t="shared" si="912"/>
        <v>0.77</v>
      </c>
      <c r="GD380" s="86">
        <f t="shared" si="912"/>
        <v>0.36</v>
      </c>
      <c r="GE380" s="86">
        <f t="shared" si="912"/>
        <v>0.33</v>
      </c>
      <c r="GF380" s="86">
        <f t="shared" si="912"/>
        <v>1.05</v>
      </c>
      <c r="GG380" s="86">
        <f t="shared" si="912"/>
        <v>1.05</v>
      </c>
      <c r="GH380" s="86">
        <f t="shared" si="912"/>
        <v>1.17</v>
      </c>
      <c r="GI380" s="87">
        <f t="shared" si="912"/>
        <v>1.85</v>
      </c>
      <c r="GJ380" s="85">
        <f>ROUND(((FZ380-AVERAGE(FZ$9:FZ$497))/STDEVP(FZ$9:FZ$497)*10+50),2)</f>
        <v>57.14</v>
      </c>
      <c r="GK380" s="86">
        <f>ROUND(((GA380-AVERAGE(GA$9:GA$497))/STDEVP(GA$9:GA$497)*10+50),2)</f>
        <v>50.29</v>
      </c>
      <c r="GL380" s="86">
        <f>ROUND(((GB380-AVERAGE(GB$9:GB$497))/STDEVP(GB$9:GB$497)*10+50),2)</f>
        <v>58.16</v>
      </c>
      <c r="GM380" s="86">
        <f>ROUND(((GC380-AVERAGE(GC$9:GC$497))/STDEVP(GC$9:GC$497)*10+50),2)</f>
        <v>62.23</v>
      </c>
      <c r="GN380" s="86">
        <f>ROUND(((GD380-AVERAGE(GD$9:GD$497))/STDEVP(GD$9:GD$497)*10+50),2)</f>
        <v>48.9</v>
      </c>
      <c r="GO380" s="86">
        <f>ROUND(((GE380-AVERAGE(GE$9:GE$497))/STDEVP(GE$9:GE$497)*10+50),2)</f>
        <v>49.33</v>
      </c>
      <c r="GP380" s="86">
        <f>ROUND(((GF380-AVERAGE(GF$9:GF$497))/STDEVP(GF$9:GF$497)*10+50),2)</f>
        <v>63.07</v>
      </c>
      <c r="GQ380" s="86">
        <f>ROUND(((GG380-AVERAGE(GG$9:GG$497))/STDEVP(GG$9:GG$497)*10+50),2)</f>
        <v>63.11</v>
      </c>
      <c r="GR380" s="86">
        <f>ROUND(((GH380-AVERAGE(GH$9:GH$497))/STDEVP(GH$9:GH$497)*10+50),2)</f>
        <v>57.12</v>
      </c>
      <c r="GS380" s="87">
        <f>ROUND(((GI380-AVERAGE(GI$9:GI$497))/STDEVP(GI$9:GI$497)*10+50),2)</f>
        <v>63.36</v>
      </c>
      <c r="GT380" s="73">
        <f>RANK(GJ380,$GJ$9:$GJ$497,0)</f>
        <v>107</v>
      </c>
      <c r="GU380" s="74">
        <f>RANK(GK380,$GK$9:$GK$497,0)</f>
        <v>179</v>
      </c>
      <c r="GV380" s="74">
        <f>RANK(GL380,$GL$9:$GL$497,0)</f>
        <v>91</v>
      </c>
      <c r="GW380" s="74">
        <f>RANK(GM380,$GM$9:$GM$497,0)</f>
        <v>44</v>
      </c>
      <c r="GX380" s="74">
        <f>RANK(GN380,$GN$9:$GN$497,0)</f>
        <v>155</v>
      </c>
      <c r="GY380" s="74">
        <f>RANK(GO380,$GO$9:$GO$497,0)</f>
        <v>138</v>
      </c>
      <c r="GZ380" s="74">
        <f>RANK(GP380,$GP$9:$GP$497,0)</f>
        <v>37</v>
      </c>
      <c r="HA380" s="74">
        <f>RANK(GQ380,$GQ$9:$GQ$497,0)</f>
        <v>37</v>
      </c>
      <c r="HB380" s="74">
        <f>RANK(GR380,$GR$9:$GR$497,0)</f>
        <v>84</v>
      </c>
      <c r="HC380" s="84">
        <f>RANK(GS380,$GS$9:$GS$497,0)</f>
        <v>47</v>
      </c>
      <c r="HD380" s="85">
        <f>ROUND(AVERAGEIF($ES$9:$ES$497,$ES380,$FZ$9:$FZ$497),2)</f>
        <v>0.92</v>
      </c>
      <c r="HE380" s="86">
        <f>ROUND(AVERAGEIF($ES$9:$ES$497,$ES380,$GA$9:$GA$497),2)</f>
        <v>0.65</v>
      </c>
      <c r="HF380" s="86">
        <f>ROUND(AVERAGEIF($ES$9:$ES$497,$ES380,$GB$9:$GB$497),2)</f>
        <v>0.69</v>
      </c>
      <c r="HG380" s="86">
        <f>ROUND(AVERAGEIF($ES$9:$ES$497,$ES380,$GC$9:$GC$497),2)</f>
        <v>0.54</v>
      </c>
      <c r="HH380" s="86">
        <f>ROUND(AVERAGEIF($ES$9:$ES$497,$ES380,$GD$9:$GD$497),2)</f>
        <v>0.32</v>
      </c>
      <c r="HI380" s="86">
        <f>ROUND(AVERAGEIF($ES$9:$ES$497,$ES380,$GE$9:$GE$497),2)</f>
        <v>0.33</v>
      </c>
      <c r="HJ380" s="86">
        <f>ROUND(AVERAGEIF($ES$9:$ES$497,$ES380,$GF$9:$GF$497),2)</f>
        <v>0.98</v>
      </c>
      <c r="HK380" s="86">
        <f>ROUND(AVERAGEIF($ES$9:$ES$497,$ES380,$GG$9:$GG$497),2)</f>
        <v>0.86</v>
      </c>
      <c r="HL380" s="86">
        <f>ROUND(AVERAGEIF($ES$9:$ES$497,$ES380,$GH$9:$GH$497),2)</f>
        <v>1.01</v>
      </c>
      <c r="HM380" s="87">
        <f>ROUND(AVERAGEIF($ES$9:$ES$497,$ES380,$GI$9:$GI$497),2)</f>
        <v>1.55</v>
      </c>
      <c r="HN380" s="88">
        <f t="shared" si="913"/>
        <v>0.22999999999999987</v>
      </c>
      <c r="HO380" s="89">
        <f t="shared" si="913"/>
        <v>4.9999999999999933E-2</v>
      </c>
      <c r="HP380" s="89">
        <f t="shared" si="913"/>
        <v>0.1100000000000001</v>
      </c>
      <c r="HQ380" s="89">
        <f t="shared" si="913"/>
        <v>0.22999999999999998</v>
      </c>
      <c r="HR380" s="89">
        <f t="shared" si="913"/>
        <v>3.999999999999998E-2</v>
      </c>
      <c r="HS380" s="89">
        <f t="shared" si="913"/>
        <v>0</v>
      </c>
      <c r="HT380" s="89">
        <f t="shared" si="913"/>
        <v>7.0000000000000062E-2</v>
      </c>
      <c r="HU380" s="89">
        <f t="shared" si="913"/>
        <v>0.19000000000000006</v>
      </c>
      <c r="HV380" s="89">
        <f t="shared" si="913"/>
        <v>0.15999999999999992</v>
      </c>
      <c r="HW380" s="90">
        <f t="shared" si="913"/>
        <v>0.30000000000000004</v>
      </c>
      <c r="HX380" s="73">
        <f>COUNTIFS($FZ$9:$FZ$497,"&gt;"&amp;FZ380,$ES$9:$ES$497,$ES380)+1</f>
        <v>15</v>
      </c>
      <c r="HY380" s="74">
        <f>COUNTIFS($GA$9:$GA$497,"&gt;"&amp;GA380,$ES$9:$ES$497,$ES380)+1</f>
        <v>32</v>
      </c>
      <c r="HZ380" s="74">
        <f>COUNTIFS($GB$9:$GB$497,"&gt;"&amp;GB380,$ES$9:$ES$497,$ES380)+1</f>
        <v>30</v>
      </c>
      <c r="IA380" s="74">
        <f>COUNTIFS($GC$9:$GC$497,"&gt;"&amp;GC380,$ES$9:$ES$497,$ES380)+1</f>
        <v>9</v>
      </c>
      <c r="IB380" s="74">
        <f>COUNTIFS($GD$9:$GD$497,"&gt;"&amp;GD380,$ES$9:$ES$497,$ES380)+1</f>
        <v>18</v>
      </c>
      <c r="IC380" s="74">
        <f>COUNTIFS($GE$9:$GE$497,"&gt;"&amp;GE380,$ES$9:$ES$497,$ES380)+1</f>
        <v>32</v>
      </c>
      <c r="ID380" s="74">
        <f>COUNTIFS($GF$9:$GF$497,"&gt;"&amp;GF380,$ES$9:$ES$497,$ES380)+1</f>
        <v>30</v>
      </c>
      <c r="IE380" s="74">
        <f>COUNTIFS($GG$9:$GG$497,"&gt;"&amp;GG380,$ES$9:$ES$497,$ES380)+1</f>
        <v>15</v>
      </c>
      <c r="IF380" s="74">
        <f>COUNTIFS($GH$9:$GH$497,"&gt;"&amp;GH380,$ES$9:$ES$497,$ES380)+1</f>
        <v>19</v>
      </c>
      <c r="IG380" s="84">
        <f>COUNTIFS($GI$9:$GI$497,"&gt;"&amp;GI380,$ES$9:$ES$497,$ES380)+1</f>
        <v>25</v>
      </c>
      <c r="IH380" s="148"/>
      <c r="II380" s="149"/>
      <c r="IJ380" s="149">
        <v>0.1</v>
      </c>
      <c r="IK380" s="149"/>
      <c r="IL380" s="149"/>
      <c r="IM380" s="150"/>
      <c r="IN380" s="151"/>
      <c r="IO380" s="152"/>
      <c r="IP380" s="153">
        <v>0.05</v>
      </c>
      <c r="IQ380" s="149">
        <v>0.05</v>
      </c>
      <c r="IR380" s="149"/>
      <c r="IS380" s="149"/>
      <c r="IT380" s="149"/>
      <c r="IU380" s="149"/>
      <c r="IV380" s="149"/>
      <c r="IW380" s="154"/>
      <c r="IX380" s="151"/>
      <c r="IY380" s="149"/>
      <c r="IZ380" s="149"/>
      <c r="JA380" s="149"/>
      <c r="JB380" s="149"/>
      <c r="JC380" s="149"/>
      <c r="JD380" s="149"/>
      <c r="JE380" s="155"/>
      <c r="JF380" s="153"/>
      <c r="JG380" s="149"/>
      <c r="JH380" s="149"/>
      <c r="JI380" s="149"/>
      <c r="JJ380" s="149"/>
      <c r="JK380" s="149"/>
      <c r="JL380" s="149"/>
      <c r="JM380" s="154"/>
      <c r="JN380" s="151"/>
      <c r="JO380" s="149"/>
      <c r="JP380" s="149"/>
      <c r="JQ380" s="149"/>
      <c r="JR380" s="149"/>
      <c r="JS380" s="149"/>
      <c r="JT380" s="149"/>
      <c r="JU380" s="149"/>
      <c r="JV380" s="149"/>
      <c r="JW380" s="149"/>
      <c r="JX380" s="149"/>
      <c r="JY380" s="149"/>
      <c r="JZ380" s="155"/>
      <c r="KA380" s="151"/>
      <c r="KB380" s="149"/>
      <c r="KC380" s="149"/>
      <c r="KD380" s="149"/>
      <c r="KE380" s="155"/>
      <c r="KF380" s="153"/>
      <c r="KG380" s="149"/>
      <c r="KH380" s="149"/>
      <c r="KI380" s="149"/>
      <c r="KJ380" s="149"/>
      <c r="KK380" s="156"/>
      <c r="KL380" s="149"/>
      <c r="KM380" s="149"/>
      <c r="KN380" s="149"/>
      <c r="KO380" s="149"/>
      <c r="KP380" s="149"/>
      <c r="KQ380" s="149"/>
      <c r="KR380" s="149"/>
      <c r="KS380" s="154"/>
      <c r="KT380" s="154"/>
      <c r="KU380" s="154"/>
      <c r="KV380" s="154"/>
      <c r="KW380" s="151"/>
      <c r="KX380" s="149"/>
      <c r="KY380" s="149"/>
      <c r="KZ380" s="149"/>
      <c r="LA380" s="149"/>
      <c r="LB380" s="149"/>
      <c r="LC380" s="154"/>
      <c r="LD380" s="151"/>
      <c r="LE380" s="152"/>
      <c r="LF380" s="157"/>
      <c r="LG380" s="158"/>
      <c r="LH380" s="151"/>
      <c r="LI380" s="149"/>
      <c r="LJ380" s="147"/>
      <c r="LK380" s="147">
        <v>3</v>
      </c>
      <c r="LL380" s="147"/>
      <c r="LM380" s="159"/>
      <c r="LN380" s="153"/>
      <c r="LO380" s="149"/>
      <c r="LP380" s="149"/>
      <c r="LQ380" s="149"/>
      <c r="LR380" s="154"/>
      <c r="LS380" s="151"/>
      <c r="LT380" s="149"/>
      <c r="LU380" s="149"/>
      <c r="LV380" s="149"/>
      <c r="LW380" s="149"/>
      <c r="LX380" s="149"/>
      <c r="LY380" s="149"/>
      <c r="LZ380" s="149"/>
      <c r="MA380" s="155"/>
      <c r="MB380" s="153"/>
      <c r="MC380" s="149"/>
      <c r="MD380" s="149"/>
      <c r="ME380" s="149"/>
      <c r="MF380" s="149"/>
      <c r="MG380" s="149"/>
      <c r="MH380" s="149"/>
      <c r="MI380" s="149"/>
      <c r="MJ380" s="149"/>
      <c r="MK380" s="149"/>
      <c r="ML380" s="149"/>
      <c r="MM380" s="149"/>
      <c r="MN380" s="156"/>
      <c r="MO380" s="156"/>
      <c r="MP380" s="154"/>
      <c r="MQ380" s="151"/>
      <c r="MR380" s="149"/>
      <c r="MS380" s="149"/>
      <c r="MT380" s="149"/>
      <c r="MU380" s="149"/>
      <c r="MV380" s="156"/>
      <c r="MW380" s="149"/>
      <c r="MX380" s="149"/>
      <c r="MY380" s="149">
        <v>0.1</v>
      </c>
      <c r="MZ380" s="149"/>
      <c r="NA380" s="149"/>
      <c r="NB380" s="149"/>
      <c r="NC380" s="149"/>
      <c r="ND380" s="154"/>
      <c r="NE380" s="154"/>
      <c r="NF380" s="154"/>
      <c r="NG380" s="154"/>
      <c r="NH380" s="151"/>
      <c r="NI380" s="149"/>
      <c r="NJ380" s="149"/>
      <c r="NK380" s="149"/>
      <c r="NL380" s="149"/>
      <c r="NM380" s="149"/>
      <c r="NN380" s="94"/>
      <c r="NO380" s="151"/>
      <c r="NP380" s="160"/>
      <c r="NQ380" s="198" t="s">
        <v>1417</v>
      </c>
      <c r="NR380" s="196" t="s">
        <v>1422</v>
      </c>
      <c r="NS380" s="198"/>
      <c r="NT380" s="198"/>
      <c r="NU380" s="198" t="s">
        <v>1423</v>
      </c>
      <c r="NV380" s="186">
        <v>44329</v>
      </c>
      <c r="NW380" s="198" t="s">
        <v>1424</v>
      </c>
      <c r="NX380" s="165" t="s">
        <v>1425</v>
      </c>
      <c r="NY380" s="138" t="s">
        <v>1426</v>
      </c>
      <c r="NZ380" s="165" t="s">
        <v>1425</v>
      </c>
      <c r="OA380" s="166"/>
      <c r="OB380" s="166"/>
      <c r="OC380" s="166"/>
      <c r="OD380" s="108">
        <f t="shared" si="914"/>
        <v>240</v>
      </c>
      <c r="OE380" s="109">
        <v>2</v>
      </c>
      <c r="OF380" s="110">
        <f t="shared" si="915"/>
        <v>75</v>
      </c>
      <c r="OG380" s="109">
        <v>6</v>
      </c>
      <c r="OH380" s="111">
        <f>ROUND(AVERAGEIF($ES$9:$ES$497,$ES380,EV$9:EV$497),0)</f>
        <v>67</v>
      </c>
      <c r="OI380" s="112">
        <f>ROUND(AVERAGEIF($ES$9:$ES$497,$ES380,EW$9:EW$497),0)</f>
        <v>45</v>
      </c>
      <c r="OJ380" s="112">
        <f>ROUND(AVERAGEIF($ES$9:$ES$497,$ES380,EX$9:EX$497),0)</f>
        <v>51</v>
      </c>
      <c r="OK380" s="112">
        <f>ROUND(AVERAGEIF($ES$9:$ES$497,$ES380,EY$9:EY$497),0)</f>
        <v>39</v>
      </c>
      <c r="OL380" s="112">
        <f>ROUND(AVERAGEIF($ES$9:$ES$497,$ES380,EZ$9:EZ$497),0)</f>
        <v>21</v>
      </c>
      <c r="OM380" s="112">
        <f>ROUND(AVERAGEIF($ES$9:$ES$497,$ES380,FA$9:FA$497),0)</f>
        <v>21</v>
      </c>
      <c r="ON380" s="112">
        <f>ROUND(AVERAGEIF($ES$9:$ES$497,$ES380,FB$9:FB$497),0)</f>
        <v>68</v>
      </c>
      <c r="OO380" s="112">
        <f>ROUND(AVERAGEIF($ES$9:$ES$497,$ES380,FC$9:FC$497),0)</f>
        <v>64</v>
      </c>
      <c r="OP380" s="112">
        <f>ROUND(AVERAGEIF($ES$9:$ES$497,$ES380,FD$9:FD$497),0)</f>
        <v>72</v>
      </c>
      <c r="OQ380" s="113">
        <f>ROUND(AVERAGEIF($ES$9:$ES$497,$ES380,FE$9:FE$497),0)</f>
        <v>115</v>
      </c>
      <c r="OR380" s="114">
        <f>ROUND(EV380/MAX(EV$9:EV$497)*100,0)</f>
        <v>69</v>
      </c>
      <c r="OS380" s="115">
        <f>ROUND(EW380/MAX(EW$9:EW$497)*100,0)</f>
        <v>59</v>
      </c>
      <c r="OT380" s="115">
        <f>ROUND(EX380/MAX(EX$9:EX$497)*100,0)</f>
        <v>72</v>
      </c>
      <c r="OU380" s="115">
        <f>ROUND(EY380/MAX(EY$9:EY$497)*100,0)</f>
        <v>55</v>
      </c>
      <c r="OV380" s="115">
        <f>ROUND(EZ380/MAX(EZ$9:EZ$497)*100,0)</f>
        <v>31</v>
      </c>
      <c r="OW380" s="115">
        <f>ROUND(FA380/MAX(FA$9:FA$497)*100,0)</f>
        <v>31</v>
      </c>
      <c r="OX380" s="115">
        <f>ROUND(FB380/MAX(FB$9:FB$497)*100,0)</f>
        <v>84</v>
      </c>
      <c r="OY380" s="116">
        <f>ROUND(FC380/MAX(FC$9:FC$497)*100,0)</f>
        <v>77</v>
      </c>
      <c r="OZ380" s="115">
        <f>ROUND(FD380/MAX(FD$9:FD$497)*100,0)</f>
        <v>84</v>
      </c>
      <c r="PA380" s="117">
        <f>ROUND(FE380/MAX(FE$9:FE$497)*100,0)</f>
        <v>81</v>
      </c>
      <c r="PB380" s="118">
        <f t="shared" si="916"/>
        <v>772</v>
      </c>
      <c r="PC380" s="115">
        <f t="shared" si="917"/>
        <v>649</v>
      </c>
      <c r="PD380" s="115">
        <f t="shared" si="918"/>
        <v>865</v>
      </c>
      <c r="PE380" s="115">
        <f t="shared" si="919"/>
        <v>926</v>
      </c>
      <c r="PF380" s="115">
        <f t="shared" si="920"/>
        <v>636</v>
      </c>
      <c r="PG380" s="119">
        <f t="shared" si="921"/>
        <v>543</v>
      </c>
      <c r="PH380" s="118">
        <f>ROUND(PB380/MAX(PB$9:PB$497)*100,0)</f>
        <v>92</v>
      </c>
      <c r="PI380" s="115">
        <f>ROUND(PC380/MAX(PC$9:PC$497)*100,0)</f>
        <v>78</v>
      </c>
      <c r="PJ380" s="115">
        <f>ROUND(PD380/MAX(PD$9:PD$497)*100,0)</f>
        <v>92</v>
      </c>
      <c r="PK380" s="115">
        <f>ROUND(PE380/MAX(PE$9:PE$497)*100,0)</f>
        <v>92</v>
      </c>
      <c r="PL380" s="115">
        <f>ROUND(PF380/MAX(PF$9:PF$497)*100,0)</f>
        <v>90</v>
      </c>
      <c r="PM380" s="119">
        <f>ROUND(PG380/MAX(PG$9:PG$497)*100,0)</f>
        <v>79</v>
      </c>
      <c r="PN380" s="118">
        <f>RANK(PH380,PH$9:PH$497,0)</f>
        <v>4</v>
      </c>
      <c r="PO380" s="115">
        <f>RANK(PI380,PI$9:PI$497,0)</f>
        <v>17</v>
      </c>
      <c r="PP380" s="115">
        <f>RANK(PJ380,PJ$9:PJ$497,0)</f>
        <v>5</v>
      </c>
      <c r="PQ380" s="115">
        <f>RANK(PK380,PK$9:PK$497,0)</f>
        <v>6</v>
      </c>
      <c r="PR380" s="115">
        <f>RANK(PL380,PL$9:PL$497,0)</f>
        <v>11</v>
      </c>
      <c r="PS380" s="119">
        <f>RANK(PM380,PM$9:PM$497,0)</f>
        <v>16</v>
      </c>
      <c r="PT380" s="120">
        <f>ROUND(FZ380/MAX(FZ$9:FZ$497)*100,0)</f>
        <v>63</v>
      </c>
      <c r="PU380" s="115">
        <f>ROUND(GA380/MAX(GA$9:GA$497)*100,0)</f>
        <v>39</v>
      </c>
      <c r="PV380" s="115">
        <f>ROUND(GB380/MAX(GB$9:GB$497)*100,0)</f>
        <v>58</v>
      </c>
      <c r="PW380" s="115">
        <f>ROUND(GC380/MAX(GC$9:GC$497)*100,0)</f>
        <v>61</v>
      </c>
      <c r="PX380" s="115">
        <f>ROUND(GD380/MAX(GD$9:GD$497)*100,0)</f>
        <v>20</v>
      </c>
      <c r="PY380" s="115">
        <f>ROUND(GE380/MAX(GE$9:GE$497)*100,0)</f>
        <v>20</v>
      </c>
      <c r="PZ380" s="115">
        <f>ROUND(GF380/MAX(GF$9:GF$497)*100,0)</f>
        <v>49</v>
      </c>
      <c r="QA380" s="116">
        <f>ROUND(GG380/MAX(GG$9:GG$497)*100,0)</f>
        <v>57</v>
      </c>
      <c r="QB380" s="115">
        <f>ROUND(GH380/MAX(GH$9:GH$497)*100,0)</f>
        <v>52</v>
      </c>
      <c r="QC380" s="121">
        <f>ROUND(GI380/MAX(GI$9:GI$497)*100,0)</f>
        <v>59</v>
      </c>
      <c r="QD380" s="120">
        <f>ROUND(AVERAGEIF($ES$9:$ES$497,$ES380,PT$9:PT$497),0)</f>
        <v>50</v>
      </c>
      <c r="QE380" s="120">
        <f>ROUND(AVERAGEIF($ES$9:$ES$497,$ES380,PU$9:PU$497),0)</f>
        <v>37</v>
      </c>
      <c r="QF380" s="120">
        <f>ROUND(AVERAGEIF($ES$9:$ES$497,$ES380,PV$9:PV$497),0)</f>
        <v>50</v>
      </c>
      <c r="QG380" s="120">
        <f>ROUND(AVERAGEIF($ES$9:$ES$497,$ES380,PW$9:PW$497),0)</f>
        <v>43</v>
      </c>
      <c r="QH380" s="120">
        <f>ROUND(AVERAGEIF($ES$9:$ES$497,$ES380,PX$9:PX$497),0)</f>
        <v>18</v>
      </c>
      <c r="QI380" s="120">
        <f>ROUND(AVERAGEIF($ES$9:$ES$497,$ES380,PY$9:PY$497),0)</f>
        <v>20</v>
      </c>
      <c r="QJ380" s="120">
        <f>ROUND(AVERAGEIF($ES$9:$ES$497,$ES380,PZ$9:PZ$497),0)</f>
        <v>46</v>
      </c>
      <c r="QK380" s="120">
        <f>ROUND(AVERAGEIF($ES$9:$ES$497,$ES380,QA$9:QA$497),0)</f>
        <v>47</v>
      </c>
      <c r="QL380" s="120">
        <f>ROUND(AVERAGEIF($ES$9:$ES$497,$ES380,QB$9:QB$497),0)</f>
        <v>45</v>
      </c>
      <c r="QM380" s="120">
        <f>ROUND(AVERAGEIF($ES$9:$ES$497,$ES380,QC$9:QC$497),0)</f>
        <v>49</v>
      </c>
      <c r="QN380" s="114">
        <f t="shared" si="922"/>
        <v>652</v>
      </c>
      <c r="QO380" s="115">
        <f t="shared" si="923"/>
        <v>500</v>
      </c>
      <c r="QP380" s="115">
        <f t="shared" si="924"/>
        <v>732</v>
      </c>
      <c r="QQ380" s="115">
        <f t="shared" si="925"/>
        <v>823</v>
      </c>
      <c r="QR380" s="115">
        <f t="shared" si="926"/>
        <v>663</v>
      </c>
      <c r="QS380" s="119">
        <f t="shared" si="927"/>
        <v>455</v>
      </c>
      <c r="QT380" s="114">
        <f>ROUND((QN380-MIN(QN$9:QN$497))/(MAX(QN$9:QN$497)-MIN(QN$9:QN$497))*100,0)</f>
        <v>66</v>
      </c>
      <c r="QU380" s="115">
        <f>ROUND((QO380-MIN(QO$9:QO$497))/(MAX(QO$9:QO$497)-MIN(QO$9:QO$497))*100,0)</f>
        <v>42</v>
      </c>
      <c r="QV380" s="115">
        <f>ROUND((QP380-MIN(QP$9:QP$497))/(MAX(QP$9:QP$497)-MIN(QP$9:QP$497))*100,0)</f>
        <v>55</v>
      </c>
      <c r="QW380" s="115">
        <f>ROUND((QQ380-MIN(QQ$9:QQ$497))/(MAX(QQ$9:QQ$497)-MIN(QQ$9:QQ$497))*100,0)</f>
        <v>67</v>
      </c>
      <c r="QX380" s="115">
        <f>ROUND((QR380-MIN(QR$9:QR$497))/(MAX(QR$9:QR$497)-MIN(QR$9:QR$497))*100,0)</f>
        <v>73</v>
      </c>
      <c r="QY380" s="115">
        <f>ROUND((QS380-MIN(QS$9:QS$497))/(MAX(QS$9:QS$497)-MIN(QS$9:QS$497))*100,0)</f>
        <v>56</v>
      </c>
      <c r="QZ380" s="114">
        <f>RANK(QN380,QN$9:QN$497,0)</f>
        <v>25</v>
      </c>
      <c r="RA380" s="115">
        <f>RANK(QO380,QO$9:QO$497,0)</f>
        <v>79</v>
      </c>
      <c r="RB380" s="115">
        <f>RANK(QP380,QP$9:QP$497,0)</f>
        <v>36</v>
      </c>
      <c r="RC380" s="115">
        <f>RANK(QQ380,QQ$9:QQ$497,0)</f>
        <v>30</v>
      </c>
      <c r="RD380" s="115">
        <f>RANK(QR380,QR$9:QR$497,0)</f>
        <v>57</v>
      </c>
      <c r="RE380" s="115">
        <f>RANK(QS380,QS$9:QS$497,0)</f>
        <v>81</v>
      </c>
      <c r="RF380" s="122"/>
      <c r="RG380" s="115">
        <f>($RH$3*(IH380+IJ380)*100*100/MAX(EX$9:EX$497)*$RO$3) +($RH$3*(II380+IJ380)*100*100/MAX(EX$9:EX$497)*$RO$4) + ($RH$3*IK380*100*100/MAX(EX$9:EX$497)*0.098)</f>
        <v>41.75</v>
      </c>
      <c r="RH380" s="115">
        <f>($RH$4*IL380*100*100/MAX(EZ$9:EZ$497))*$RQ$3</f>
        <v>0</v>
      </c>
      <c r="RI380" s="115">
        <f>($RH$3*IM380*100*100/MAX(EY$9:EY$497))*$RQ$4</f>
        <v>0</v>
      </c>
      <c r="RJ380" s="115">
        <f>($RH$3*IN380*100*100/MAX(EX$9:EX$497))</f>
        <v>0</v>
      </c>
      <c r="RK380" s="115">
        <f>($RH$4*IO380*100*100/MAX(EZ$9:EZ$497))*$RQ$3</f>
        <v>0</v>
      </c>
      <c r="RL380" s="115">
        <f>(($RL$4*IP380*100*((100/MAX(EX$9:EX$497)+100/MAX(EZ$9:EZ$497))/2))+($RL$4*IQ380*100*((100/MAX(EX$9:EX$497)+100/MAX(EZ$9:EZ$497))/2))+($RL$4*IR380*100*((100/MAX(EX$9:EX$497)+100/MAX(EZ$9:EZ$497))/2))+($RL$4*IS380*100*((100/MAX(EX$9:EX$497)+100/MAX(EZ$9:EZ$497))/2))+($RL$4*IT380*100*((100/MAX(EX$9:EX$497)+100/MAX(EZ$9:EZ$497))/2))+($RL$4*IU380*100*((100/MAX(EX$9:EX$497)+100/MAX(EZ$9:EZ$497))/2))+($RL$4*IV380*100*((100/MAX(EX$9:EX$497)+100/MAX(EZ$9:EZ$497))/2))+($RL$4*IW380*100*((100/MAX(EX$9:EX$497)+100/MAX(EZ$9:EZ$497))/2)))*$RS$3</f>
        <v>10.453333333333335</v>
      </c>
      <c r="RM380" s="115">
        <f>(($RH$3*IX380*100*100/MAX(EX$9:EX$497))+($RH$3*IY380*100*100/MAX(EX$9:EX$497))+($RH$3*IZ380*100*100/MAX(EX$9:EX$497))+($RH$3*JA380*100*100/MAX(EX$9:EX$497))+($RH$3*JB380*100*100/MAX(EX$9:EX$497))+($RH$3*JC380*100*100/MAX(EX$9:EX$497))+($RH$3*JD380*100*100/MAX(EX$9:EX$497))+($RH$3*JE380*100*100/MAX(EX$9:EX$497)))*$RS$4</f>
        <v>0</v>
      </c>
      <c r="RN380" s="115">
        <f>(($RH$4*JF380*100*100/MAX(EZ$9:EZ$497)) + ($RH$4*JG380*100*100/MAX(EZ$9:EZ$497)) + ($RH$4*JH380*100*100/MAX(EZ$9:EZ$497)) + ($RH$4*JI380*100*100/MAX(EZ$9:EZ$497)) + ($RH$4*JJ380*100*100/MAX(EZ$9:EZ$497)) + ($RH$4*JK380*100*100/MAX(EZ$9:EZ$497)) + ($RH$4*JL380*100*100/MAX(EZ$9:EZ$497)) + ($RH$4*JM380*100*100/MAX(EZ$9:EZ$497)))*$RU$3</f>
        <v>0</v>
      </c>
      <c r="RO380" s="115">
        <f>(($RL$4*JN380*100*((100/MAX(EX$9:EX$497)+100/MAX(EZ$9:EZ$497))/2))+($RL$4*JO380*100*((100/MAX(EX$9:EX$497)+100/MAX(EZ$9:EZ$497))/2))+($RL$4*JP380*100*((100/MAX(EX$9:EX$497)+100/MAX(EZ$9:EZ$497))/2))+($RL$4*JQ380*100*((100/MAX(EX$9:EX$497)+100/MAX(EZ$9:EZ$497))/2))+($RL$4*JR380*100*((100/MAX(EX$9:EX$497)+100/MAX(EZ$9:EZ$497))/2))+($RL$4*JS380*100*((100/MAX(EX$9:EX$497)+100/MAX(EZ$9:EZ$497))/2))+($RL$4*JT380*100*((100/MAX(EX$9:EX$497)+100/MAX(EZ$9:EZ$497))/2))+($RL$4*JU380*100*((100/MAX(EX$9:EX$497)+100/MAX(EZ$9:EZ$497))/2))+($RL$4*JV380*100*((100/MAX(EX$9:EX$497)+100/MAX(EZ$9:EZ$497))/2))+($RL$4*JW380*100*((100/MAX(EX$9:EX$497)+100/MAX(EZ$9:EZ$497))/2))+($RL$4*JX380*100*((100/MAX(EX$9:EX$497)+100/MAX(EZ$9:EZ$497))/2))+($RL$4*JY380*100*((100/MAX(EX$9:EX$497)+100/MAX(EZ$9:EZ$497))/2))+($RL$4*JZ380*100*((100/MAX(EX$9:EX$497)+100/MAX(EZ$9:EZ$497))/2)))*$RW$3/2</f>
        <v>0</v>
      </c>
      <c r="RP380" s="119">
        <f>($RJ$3*KA380*100*100/MAX(FA$9:FA$497)) + ($RJ$3*KB380*100*100/MAX(FA$9:FA$497)/2) + ($RJ$3*KC380*100*100/MAX(FA$9:FA$497)/2) + ($RJ$3*KD380*100*100/MAX(FA$9:FA$497)/4) + ($RJ$3*KE380*100*100/MAX(FA$9:FA$497)/4)</f>
        <v>0</v>
      </c>
      <c r="RQ380" s="118">
        <f>($RL$4*KF380*100*((100/MAX(EX$9:EX$497)+100/MAX(EZ$9:EZ$497)))) * ($RO$3/2) + (($RL$4*KG380*100*((100/MAX(EX$9:EX$497)+100/MAX(EZ$9:EZ$497))))+($RL$4*KH380*100*((100/MAX(EX$9:EX$497)+100/MAX(EZ$9:EZ$497))))+($RL$4*KI380*100*((100/MAX(EX$9:EX$497)+100/MAX(EZ$9:EZ$497))))+($RL$4*KJ380*100*((100/MAX(EX$9:EX$497)+100/MAX(EZ$9:EZ$497))))+($RL$4*KK380*100*((100/MAX(EX$9:EX$497)+100/MAX(EZ$9:EZ$497))))+($RL$4*KL380*100*((100/MAX(EX$9:EX$497)+100/MAX(EZ$9:EZ$497))))+($RL$4*KM380*100*((100/MAX(EX$9:EX$497)+100/MAX(EZ$9:EZ$497))))+($RL$4*KN380*100*((100/MAX(EX$9:EX$497)+100/MAX(EZ$9:EZ$497))))+($RL$4*KO380*100*((100/MAX(EX$9:EX$497)+100/MAX(EZ$9:EZ$497))))+($RL$4*KP380*100*((100/MAX(EX$9:EX$497)+100/MAX(EZ$9:EZ$497))))+($RL$4*KQ380*100*((100/MAX(EX$9:EX$497)+100/MAX(EZ$9:EZ$497))))+($RL$4*KR380*100*((100/MAX(EX$9:EX$497)+100/MAX(EZ$9:EZ$497))))+($RL$4*KS380*100*((100/MAX(EX$9:EX$497)+100/MAX(EZ$9:EZ$497))))+($RL$4*KV380*100*((100/MAX(EX$9:EX$497)+100/MAX(EZ$9:EZ$497))))) * (($RO$3+$RO$4)/6)</f>
        <v>0</v>
      </c>
      <c r="RR380" s="115">
        <f>(($RL$4*KW380*100*((100/MAX(EX$9:EX$497)+100/MAX(EZ$9:EZ$497))))) * ($RO$3/2) + (($RL$4*KX380*100*((100/MAX(EX$9:EX$497)+100/MAX(EZ$9:EZ$497))))+($RL$4*KY380*100*((100/MAX(EX$9:EX$497)+100/MAX(EZ$9:EZ$497))))+($RL$4*KZ380*100*((100/MAX(EX$9:EX$497)+100/MAX(EZ$9:EZ$497))))+($RL$4*LA380*100*((100/MAX(EX$9:EX$497)+100/MAX(EZ$9:EZ$497))))+($RL$4*LB380*100*((100/MAX(EX$9:EX$497)+100/MAX(EZ$9:EZ$497))))+($RL$4*LC380*100*((100/MAX(EX$9:EX$497)+100/MAX(EZ$9:EZ$497))))) * (($RO$3+$RO$4)/6)</f>
        <v>0</v>
      </c>
      <c r="RS380" s="119">
        <f>(($RL$4*LD380*100*((100/MAX(EX$9:EX$497)+100/MAX(EZ$9:EZ$497))))+($RL$4*LE380*100*((100/MAX(EX$9:EX$497)+100/MAX(EZ$9:EZ$497))))) * (($RO$3+$RO$4)/6)</f>
        <v>0</v>
      </c>
      <c r="RT380" s="118">
        <f>($RJ$4*LH380*100*(100/MAX(EV$9:EV$497)))+($RJ$4*LI380*100*(100/MAX(EV$9:EV$497)))</f>
        <v>0</v>
      </c>
      <c r="RU380" s="119">
        <f>($RJ$4*LJ380*(100/MAX(EV$9:EV$497)))/2 + ($RL$3*LK380*(100/MAX(EW$9:EW$497))) + ($RJ$4*LL380*(100/MAX(EV$9:EV$497)))/4 + ($RL$3*LM380*(100/MAX(EW$9:EW$497)))</f>
        <v>7.0866141732283472</v>
      </c>
      <c r="RV380" s="118">
        <f>($RJ$4*LN380*100*100/MAX(EV$9:EV$497)/2)+($RJ$4*LO380*100*100/MAX(EV$9:EV$497)/2)+($RJ$4*LP380*100*100/MAX(EV$9:EV$497))+($RJ$4*LQ380*100*100/MAX(EV$9:EV$497))+($RJ$4*LR380*100*100/MAX(EV$9:EV$497))</f>
        <v>0</v>
      </c>
      <c r="RW380" s="115">
        <f>($RJ$4*LS380*100*100/MAX(EV$9:EV$497)) + (($RJ$4*LT380*100*100/MAX(EV$9:EV$497))+($RJ$4*LU380*100*100/MAX(EV$9:EV$497))+($RJ$4*LV380*100*100/MAX(EV$9:EV$497))+($RJ$4*LW380*100*100/MAX(EV$9:EV$497))+($RJ$4*LX380*100*100/MAX(EV$9:EV$497))+($RJ$4*LY380*100*100/MAX(EV$9:EV$497))+($RJ$4*LZ380*100*100/MAX(EV$9:EV$497))+($RJ$4*MA380*100*100/MAX(EV$9:EV$497)))/2</f>
        <v>0</v>
      </c>
      <c r="RX380" s="119">
        <f>($RJ$4*MB380*100*100/MAX(EV$9:EV$497))+($RJ$4*MC380*100*100/MAX(EV$9:EV$497))+($RJ$4*MD380*100*100/MAX(EV$9:EV$497))+($RJ$4*ME380*100*100/MAX(EV$9:EV$497))+($RJ$4*MF380*100*100/MAX(EV$9:EV$497))+($RJ$4*MG380*100*100/MAX(EV$9:EV$497))+($RJ$4*MH380*100*100/MAX(EV$9:EV$497))+($RJ$4*MI380*100*100/MAX(EV$9:EV$497))+($RJ$4*MJ380*100*100/MAX(EV$9:EV$497))+($RJ$4*MK380*100*100/MAX(EV$9:EV$497))+($RJ$4*ML380*100*100/MAX(EV$9:EV$497))+($RJ$4*MM380*100*100/MAX(EV$9:EV$497))+($RJ$4*MN380*100*100/MAX(EV$9:EV$497))</f>
        <v>0</v>
      </c>
      <c r="RY380" s="118">
        <f>($RJ$4*MQ380*100*100/MAX(EV$9:EV$497))/2 + (($RJ$4*MR380*100*100/MAX(EV$9:EV$497))+($RJ$4*MS380*100*100/MAX(EV$9:EV$497))+($RJ$4*MT380*100*100/MAX(EV$9:EV$497))+($RJ$4*MU380*100*100/MAX(EV$9:EV$497))+($RJ$4*MV380*100*100/MAX(EV$9:EV$497))+($RJ$4*MW380*100*100/MAX(EV$9:EV$497))+($RJ$4*MX380*100*100/MAX(EV$9:EV$497))+($RJ$4*MY380*100*100/MAX(EV$9:EV$497))+($RJ$4*MZ380*100*100/MAX(EV$9:EV$497))+($RJ$4*NA380*100*100/MAX(EV$9:EV$497))+($RJ$4*NB380*100*100/MAX(EV$9:EV$497))+($RJ$4*NC380*100*100/MAX(EV$9:EV$497))+($RJ$4*ND380*100*100/MAX(EV$9:EV$497))+($RJ$4*NG380*100*100/MAX(EV$9:EV$497)))/4</f>
        <v>4.213483146067416</v>
      </c>
      <c r="RZ380" s="115">
        <f>($RJ$4*NH380*100*100/MAX(EV$9:EV$497))/2 + (($RJ$4*NI380*100*100/MAX(EV$9:EV$497))+($RJ$4*NJ380*100*100/MAX(EV$9:EV$497))+($RJ$4*NK380*100*100/MAX(EV$9:EV$497))+($RJ$4*NL380*100*100/MAX(EV$9:EV$497))+($RJ$4*NM380*100*100/MAX(EV$9:EV$497))+($RJ$4*NN380*100*100/MAX(EV$9:EV$497)))/4</f>
        <v>0</v>
      </c>
      <c r="SA380" s="117">
        <f>(($RJ$4*NO380*100*100/MAX(EV$9:EV$497))+($RJ$4*NP380*100*100/MAX(EV$9:EV$497)))/4</f>
        <v>0</v>
      </c>
      <c r="SB380" s="118">
        <f t="shared" si="928"/>
        <v>63.503430652629099</v>
      </c>
      <c r="SC380" s="115">
        <f t="shared" si="929"/>
        <v>54.463352797192485</v>
      </c>
      <c r="SD380" s="115">
        <f t="shared" si="930"/>
        <v>11.008024329823943</v>
      </c>
      <c r="SE380" s="115">
        <f t="shared" si="931"/>
        <v>84.843352797192495</v>
      </c>
      <c r="SF380" s="115">
        <f t="shared" si="932"/>
        <v>13.278357663157276</v>
      </c>
      <c r="SG380" s="115">
        <f t="shared" si="933"/>
        <v>11.300097319295762</v>
      </c>
      <c r="SH380" s="115">
        <f>ROUND(SB380/MAX(SB$9:SB$497)*100,0)</f>
        <v>80</v>
      </c>
      <c r="SI380" s="115">
        <f>ROUND(SC380/MAX(SC$9:SC$497)*100,0)</f>
        <v>83</v>
      </c>
      <c r="SJ380" s="115">
        <f>ROUND(SD380/MAX(SD$9:SD$497)*100,0)</f>
        <v>18</v>
      </c>
      <c r="SK380" s="115">
        <f>ROUND(SE380/MAX(SE$9:SE$497)*100,0)</f>
        <v>66</v>
      </c>
      <c r="SL380" s="115">
        <f>ROUND(SF380/MAX(SF$9:SF$497)*100,0)</f>
        <v>32</v>
      </c>
      <c r="SM380" s="121">
        <f>ROUND(SG380/MAX(SG$9:SG$497)*100,0)</f>
        <v>11</v>
      </c>
      <c r="SN380" s="115">
        <f>ROUND(AVERAGEIF($ES$9:$ES$497,$ES380,SH$9:SH$497),0)</f>
        <v>24</v>
      </c>
      <c r="SO380" s="115">
        <f>ROUND(AVERAGEIF($ES$9:$ES$497,$ES380,SI$9:SI$497),0)</f>
        <v>22</v>
      </c>
      <c r="SP380" s="115">
        <f>ROUND(AVERAGEIF($ES$9:$ES$497,$ES380,SJ$9:SJ$497),0)</f>
        <v>5</v>
      </c>
      <c r="SQ380" s="115">
        <f>ROUND(AVERAGEIF($ES$9:$ES$497,$ES380,SK$9:SK$497),0)</f>
        <v>19</v>
      </c>
      <c r="SR380" s="115">
        <f>ROUND(AVERAGEIF($ES$9:$ES$497,$ES380,SL$9:SL$497),0)</f>
        <v>8</v>
      </c>
      <c r="SS380" s="121">
        <f>ROUND(AVERAGEIF($ES$9:$ES$497,$ES380,SM$9:SM$497),0)</f>
        <v>6</v>
      </c>
      <c r="ST380" s="114">
        <f>RANK(SB380,SB$9:SB$497,0)</f>
        <v>10</v>
      </c>
      <c r="SU380" s="115">
        <f>RANK(SC380,SC$9:SC$497,0)</f>
        <v>7</v>
      </c>
      <c r="SV380" s="115">
        <f>RANK(SD380,SD$9:SD$497,0)</f>
        <v>67</v>
      </c>
      <c r="SW380" s="115">
        <f>RANK(SE380,SE$9:SE$497,0)</f>
        <v>21</v>
      </c>
      <c r="SX380" s="115">
        <f>RANK(SF380,SF$9:SF$497,0)</f>
        <v>17</v>
      </c>
      <c r="SY380" s="115">
        <f>RANK(SG380,SG$9:SG$497,0)</f>
        <v>84</v>
      </c>
      <c r="SZ380" s="115">
        <f>COUNTIFS(SB$9:SB$497,"&gt;"&amp;SB380,$ES$9:$ES$497,$ES380)+1</f>
        <v>2</v>
      </c>
      <c r="TA380" s="115">
        <f>COUNTIFS(SC$9:SC$497,"&gt;"&amp;SC380,$ES$9:$ES$497,$ES380)+1</f>
        <v>1</v>
      </c>
      <c r="TB380" s="115">
        <f>COUNTIFS(SD$9:SD$497,"&gt;"&amp;SD380,$ES$9:$ES$497,$ES380)+1</f>
        <v>6</v>
      </c>
      <c r="TC380" s="115">
        <f>COUNTIFS(SE$9:SE$497,"&gt;"&amp;SE380,$ES$9:$ES$497,$ES380)+1</f>
        <v>7</v>
      </c>
      <c r="TD380" s="115">
        <f>COUNTIFS(SF$9:SF$497,"&gt;"&amp;SF380,$ES$9:$ES$497,$ES380)+1</f>
        <v>5</v>
      </c>
      <c r="TE380" s="117">
        <f>COUNTIFS(SG$9:SG$497,"&gt;"&amp;SG380,$ES$9:$ES$497,$ES380)+1</f>
        <v>17</v>
      </c>
      <c r="TF380" s="118">
        <f t="shared" si="934"/>
        <v>172</v>
      </c>
      <c r="TG380" s="115">
        <f t="shared" si="935"/>
        <v>175</v>
      </c>
      <c r="TH380" s="115">
        <f t="shared" si="935"/>
        <v>96</v>
      </c>
      <c r="TI380" s="115">
        <f t="shared" si="935"/>
        <v>158</v>
      </c>
      <c r="TJ380" s="115">
        <f t="shared" si="935"/>
        <v>124</v>
      </c>
      <c r="TK380" s="115">
        <f t="shared" si="935"/>
        <v>101</v>
      </c>
      <c r="TL380" s="117">
        <f t="shared" si="936"/>
        <v>90</v>
      </c>
      <c r="TM380" s="118">
        <f>ROUND(TF380/MAX(TF$9:TF$497)*100,0)</f>
        <v>96</v>
      </c>
      <c r="TN380" s="115">
        <f>ROUND(TG380/MAX(TG$9:TG$497)*100,0)</f>
        <v>96</v>
      </c>
      <c r="TO380" s="115">
        <f>ROUND(TH380/MAX(TH$9:TH$497)*100,0)</f>
        <v>53</v>
      </c>
      <c r="TP380" s="115">
        <f>ROUND(TI380/MAX(TI$9:TI$497)*100,0)</f>
        <v>87</v>
      </c>
      <c r="TQ380" s="115">
        <f>ROUND(TJ380/MAX(TJ$9:TJ$497)*100,0)</f>
        <v>63</v>
      </c>
      <c r="TR380" s="115">
        <f>ROUND(TK380/MAX(TK$9:TK$497)*100,0)</f>
        <v>52</v>
      </c>
      <c r="TS380" s="119">
        <f>ROUND(TL380/MAX(TL$9:TL$497)*100,0)</f>
        <v>46</v>
      </c>
      <c r="TT380" s="120">
        <f>RANK(TM380,TM$9:TM$497,0)</f>
        <v>5</v>
      </c>
      <c r="TU380" s="115">
        <f>RANK(TN380,TN$9:TN$497,0)</f>
        <v>2</v>
      </c>
      <c r="TV380" s="115">
        <f>RANK(TO380,TO$9:TO$497,0)</f>
        <v>40</v>
      </c>
      <c r="TW380" s="115">
        <f>RANK(TP380,TP$9:TP$497,0)</f>
        <v>7</v>
      </c>
      <c r="TX380" s="115">
        <f>RANK(TQ380,TQ$9:TQ$497,0)</f>
        <v>7</v>
      </c>
      <c r="TY380" s="115">
        <f>RANK(TR380,TR$9:TR$497,0)</f>
        <v>44</v>
      </c>
      <c r="TZ380" s="121">
        <f>RANK(TS380,TS$9:TS$497,0)</f>
        <v>43</v>
      </c>
      <c r="UA380" s="132"/>
      <c r="UB380" s="7" t="s">
        <v>1</v>
      </c>
    </row>
    <row r="381" spans="1:548" x14ac:dyDescent="0.15">
      <c r="A381" s="183">
        <v>373</v>
      </c>
      <c r="B381" s="200" t="s">
        <v>1422</v>
      </c>
      <c r="C381" s="143"/>
      <c r="D381" s="143"/>
      <c r="E381" s="161" t="s">
        <v>518</v>
      </c>
      <c r="F381" s="65">
        <v>99</v>
      </c>
      <c r="G381" s="65" t="s">
        <v>908</v>
      </c>
      <c r="H381" s="144" t="s">
        <v>909</v>
      </c>
      <c r="I381" s="66" t="s">
        <v>521</v>
      </c>
      <c r="J381" s="67" t="s">
        <v>521</v>
      </c>
      <c r="K381" s="67" t="s">
        <v>521</v>
      </c>
      <c r="L381" s="67" t="s">
        <v>521</v>
      </c>
      <c r="M381" s="67" t="s">
        <v>521</v>
      </c>
      <c r="N381" s="67" t="s">
        <v>521</v>
      </c>
      <c r="O381" s="67" t="s">
        <v>521</v>
      </c>
      <c r="P381" s="67" t="s">
        <v>521</v>
      </c>
      <c r="Q381" s="67" t="s">
        <v>521</v>
      </c>
      <c r="R381" s="68" t="s">
        <v>521</v>
      </c>
      <c r="S381" s="69" t="s">
        <v>521</v>
      </c>
      <c r="T381" s="67" t="s">
        <v>521</v>
      </c>
      <c r="U381" s="67" t="s">
        <v>521</v>
      </c>
      <c r="V381" s="67" t="s">
        <v>521</v>
      </c>
      <c r="W381" s="67" t="s">
        <v>521</v>
      </c>
      <c r="X381" s="67" t="s">
        <v>521</v>
      </c>
      <c r="Y381" s="67" t="s">
        <v>521</v>
      </c>
      <c r="Z381" s="67" t="s">
        <v>521</v>
      </c>
      <c r="AA381" s="67" t="s">
        <v>521</v>
      </c>
      <c r="AB381" s="68" t="s">
        <v>521</v>
      </c>
      <c r="AC381" s="69" t="s">
        <v>521</v>
      </c>
      <c r="AD381" s="67" t="s">
        <v>521</v>
      </c>
      <c r="AE381" s="67" t="s">
        <v>521</v>
      </c>
      <c r="AF381" s="67" t="s">
        <v>521</v>
      </c>
      <c r="AG381" s="67" t="s">
        <v>521</v>
      </c>
      <c r="AH381" s="67" t="s">
        <v>521</v>
      </c>
      <c r="AI381" s="67" t="s">
        <v>521</v>
      </c>
      <c r="AJ381" s="67" t="s">
        <v>521</v>
      </c>
      <c r="AK381" s="67" t="s">
        <v>521</v>
      </c>
      <c r="AL381" s="68" t="s">
        <v>521</v>
      </c>
      <c r="AM381" s="69" t="s">
        <v>521</v>
      </c>
      <c r="AN381" s="67" t="s">
        <v>521</v>
      </c>
      <c r="AO381" s="67" t="s">
        <v>521</v>
      </c>
      <c r="AP381" s="67" t="s">
        <v>521</v>
      </c>
      <c r="AQ381" s="67" t="s">
        <v>521</v>
      </c>
      <c r="AR381" s="67" t="s">
        <v>521</v>
      </c>
      <c r="AS381" s="67" t="s">
        <v>521</v>
      </c>
      <c r="AT381" s="67" t="s">
        <v>521</v>
      </c>
      <c r="AU381" s="67" t="s">
        <v>521</v>
      </c>
      <c r="AV381" s="68" t="s">
        <v>521</v>
      </c>
      <c r="AW381" s="69" t="s">
        <v>521</v>
      </c>
      <c r="AX381" s="67" t="s">
        <v>521</v>
      </c>
      <c r="AY381" s="67" t="s">
        <v>521</v>
      </c>
      <c r="AZ381" s="67" t="s">
        <v>521</v>
      </c>
      <c r="BA381" s="67" t="s">
        <v>521</v>
      </c>
      <c r="BB381" s="67" t="s">
        <v>521</v>
      </c>
      <c r="BC381" s="67" t="s">
        <v>521</v>
      </c>
      <c r="BD381" s="67" t="s">
        <v>521</v>
      </c>
      <c r="BE381" s="67" t="s">
        <v>521</v>
      </c>
      <c r="BF381" s="68" t="s">
        <v>521</v>
      </c>
      <c r="BG381" s="69" t="s">
        <v>521</v>
      </c>
      <c r="BH381" s="67" t="s">
        <v>521</v>
      </c>
      <c r="BI381" s="67" t="s">
        <v>521</v>
      </c>
      <c r="BJ381" s="67" t="s">
        <v>521</v>
      </c>
      <c r="BK381" s="67" t="s">
        <v>521</v>
      </c>
      <c r="BL381" s="67" t="s">
        <v>521</v>
      </c>
      <c r="BM381" s="67" t="s">
        <v>521</v>
      </c>
      <c r="BN381" s="67" t="s">
        <v>521</v>
      </c>
      <c r="BO381" s="67" t="s">
        <v>521</v>
      </c>
      <c r="BP381" s="68" t="s">
        <v>521</v>
      </c>
      <c r="BQ381" s="70" t="s">
        <v>521</v>
      </c>
      <c r="BR381" s="67" t="s">
        <v>521</v>
      </c>
      <c r="BS381" s="67" t="s">
        <v>521</v>
      </c>
      <c r="BT381" s="67" t="s">
        <v>521</v>
      </c>
      <c r="BU381" s="67" t="s">
        <v>521</v>
      </c>
      <c r="BV381" s="67" t="s">
        <v>521</v>
      </c>
      <c r="BW381" s="67" t="s">
        <v>521</v>
      </c>
      <c r="BX381" s="67" t="s">
        <v>521</v>
      </c>
      <c r="BY381" s="67" t="s">
        <v>521</v>
      </c>
      <c r="BZ381" s="68" t="s">
        <v>521</v>
      </c>
      <c r="CA381" s="69" t="s">
        <v>521</v>
      </c>
      <c r="CB381" s="67" t="s">
        <v>521</v>
      </c>
      <c r="CC381" s="67" t="s">
        <v>521</v>
      </c>
      <c r="CD381" s="67" t="s">
        <v>521</v>
      </c>
      <c r="CE381" s="67" t="s">
        <v>521</v>
      </c>
      <c r="CF381" s="67" t="s">
        <v>521</v>
      </c>
      <c r="CG381" s="67" t="s">
        <v>521</v>
      </c>
      <c r="CH381" s="67" t="s">
        <v>521</v>
      </c>
      <c r="CI381" s="67" t="s">
        <v>521</v>
      </c>
      <c r="CJ381" s="68" t="s">
        <v>521</v>
      </c>
      <c r="CK381" s="69" t="s">
        <v>521</v>
      </c>
      <c r="CL381" s="67" t="s">
        <v>521</v>
      </c>
      <c r="CM381" s="67" t="s">
        <v>521</v>
      </c>
      <c r="CN381" s="67" t="s">
        <v>521</v>
      </c>
      <c r="CO381" s="67" t="s">
        <v>521</v>
      </c>
      <c r="CP381" s="67" t="s">
        <v>521</v>
      </c>
      <c r="CQ381" s="67" t="s">
        <v>521</v>
      </c>
      <c r="CR381" s="67" t="s">
        <v>521</v>
      </c>
      <c r="CS381" s="67" t="s">
        <v>521</v>
      </c>
      <c r="CT381" s="68" t="s">
        <v>521</v>
      </c>
      <c r="CU381" s="69" t="s">
        <v>521</v>
      </c>
      <c r="CV381" s="67" t="s">
        <v>521</v>
      </c>
      <c r="CW381" s="67" t="s">
        <v>521</v>
      </c>
      <c r="CX381" s="67" t="s">
        <v>521</v>
      </c>
      <c r="CY381" s="67" t="s">
        <v>521</v>
      </c>
      <c r="CZ381" s="67" t="s">
        <v>521</v>
      </c>
      <c r="DA381" s="67" t="s">
        <v>521</v>
      </c>
      <c r="DB381" s="67" t="s">
        <v>521</v>
      </c>
      <c r="DC381" s="67" t="s">
        <v>521</v>
      </c>
      <c r="DD381" s="68" t="s">
        <v>521</v>
      </c>
      <c r="DE381" s="69" t="s">
        <v>521</v>
      </c>
      <c r="DF381" s="71" t="s">
        <v>521</v>
      </c>
      <c r="DG381" s="67" t="s">
        <v>521</v>
      </c>
      <c r="DH381" s="67" t="s">
        <v>521</v>
      </c>
      <c r="DI381" s="67" t="s">
        <v>521</v>
      </c>
      <c r="DJ381" s="67" t="s">
        <v>521</v>
      </c>
      <c r="DK381" s="67" t="s">
        <v>521</v>
      </c>
      <c r="DL381" s="67" t="s">
        <v>521</v>
      </c>
      <c r="DM381" s="67" t="s">
        <v>521</v>
      </c>
      <c r="DN381" s="68" t="s">
        <v>521</v>
      </c>
      <c r="DO381" s="70" t="s">
        <v>521</v>
      </c>
      <c r="DP381" s="71" t="s">
        <v>521</v>
      </c>
      <c r="DQ381" s="67" t="s">
        <v>521</v>
      </c>
      <c r="DR381" s="67" t="s">
        <v>521</v>
      </c>
      <c r="DS381" s="67" t="s">
        <v>521</v>
      </c>
      <c r="DT381" s="67" t="s">
        <v>521</v>
      </c>
      <c r="DU381" s="67" t="s">
        <v>521</v>
      </c>
      <c r="DV381" s="67" t="s">
        <v>521</v>
      </c>
      <c r="DW381" s="67" t="s">
        <v>521</v>
      </c>
      <c r="DX381" s="72" t="s">
        <v>521</v>
      </c>
      <c r="DY381" s="73" t="s">
        <v>522</v>
      </c>
      <c r="DZ381" s="74">
        <v>3</v>
      </c>
      <c r="EA381" s="74">
        <v>4</v>
      </c>
      <c r="EB381" s="74">
        <v>4</v>
      </c>
      <c r="EC381" s="75">
        <v>5</v>
      </c>
      <c r="ED381" s="76" t="s">
        <v>522</v>
      </c>
      <c r="EE381" s="74">
        <f t="shared" si="902"/>
        <v>3</v>
      </c>
      <c r="EF381" s="74">
        <f t="shared" si="903"/>
        <v>12</v>
      </c>
      <c r="EG381" s="74">
        <f t="shared" si="904"/>
        <v>48</v>
      </c>
      <c r="EH381" s="77">
        <f t="shared" si="905"/>
        <v>240</v>
      </c>
      <c r="EI381" s="73">
        <v>10</v>
      </c>
      <c r="EJ381" s="74">
        <v>50</v>
      </c>
      <c r="EK381" s="74">
        <v>270</v>
      </c>
      <c r="EL381" s="74">
        <v>900</v>
      </c>
      <c r="EM381" s="75">
        <v>2700</v>
      </c>
      <c r="EN381" s="78">
        <v>1</v>
      </c>
      <c r="EO381" s="79">
        <f t="shared" si="906"/>
        <v>1.6666666666666667</v>
      </c>
      <c r="EP381" s="79">
        <f t="shared" si="907"/>
        <v>2.25</v>
      </c>
      <c r="EQ381" s="79">
        <f t="shared" si="908"/>
        <v>1.875</v>
      </c>
      <c r="ER381" s="80">
        <f t="shared" si="909"/>
        <v>1.125</v>
      </c>
      <c r="ES381" s="128" t="s">
        <v>564</v>
      </c>
      <c r="ET381" s="82"/>
      <c r="EU381" s="83">
        <v>4</v>
      </c>
      <c r="EV381" s="73">
        <v>90</v>
      </c>
      <c r="EW381" s="74">
        <v>63</v>
      </c>
      <c r="EX381" s="74">
        <v>86</v>
      </c>
      <c r="EY381" s="74">
        <v>70</v>
      </c>
      <c r="EZ381" s="74">
        <v>33</v>
      </c>
      <c r="FA381" s="74">
        <v>30</v>
      </c>
      <c r="FB381" s="74">
        <v>75</v>
      </c>
      <c r="FC381" s="74">
        <v>96</v>
      </c>
      <c r="FD381" s="74">
        <f t="shared" si="910"/>
        <v>119</v>
      </c>
      <c r="FE381" s="84">
        <f t="shared" si="911"/>
        <v>182</v>
      </c>
      <c r="FF381" s="73">
        <f>RANK(EV381,$EV$9:$EV$497,0)</f>
        <v>116</v>
      </c>
      <c r="FG381" s="74">
        <f>RANK(EW381,$EW$9:$EW$497,0)</f>
        <v>103</v>
      </c>
      <c r="FH381" s="74">
        <f>RANK(EX381,$EX$9:$EX$497,0)</f>
        <v>37</v>
      </c>
      <c r="FI381" s="74">
        <f>RANK(EY381,$EY$9:$EY$497,0)</f>
        <v>46</v>
      </c>
      <c r="FJ381" s="74">
        <f>RANK(EZ381,$EZ$9:$EZ$497,0)</f>
        <v>113</v>
      </c>
      <c r="FK381" s="74">
        <f>RANK(FA381,$FA$9:$FA$497,0)</f>
        <v>111</v>
      </c>
      <c r="FL381" s="74">
        <f>RANK(FB381,$FB$9:$FB$497,0)</f>
        <v>72</v>
      </c>
      <c r="FM381" s="74">
        <f>RANK(FC381,$FC$9:$FC$497,0)</f>
        <v>24</v>
      </c>
      <c r="FN381" s="74">
        <f>RANK(FD381,$FD$9:$FD$497,0)</f>
        <v>25</v>
      </c>
      <c r="FO381" s="84">
        <f>RANK(FE381,$FE$9:$FE$497,0)</f>
        <v>24</v>
      </c>
      <c r="FP381" s="73">
        <f>COUNTIFS($EV$9:$EV$497,"&gt;"&amp;EV381,$ES$9:$ES$497,ES381)+1</f>
        <v>26</v>
      </c>
      <c r="FQ381" s="74">
        <f>COUNTIFS($EW$9:$EW$497,"&gt;"&amp;EW381,$ES$9:$ES$497,ES381)+1</f>
        <v>19</v>
      </c>
      <c r="FR381" s="74">
        <f>COUNTIFS($EX$9:$EX$497,"&gt;"&amp;EX381,$ES$9:$ES$497,ES381)+1</f>
        <v>12</v>
      </c>
      <c r="FS381" s="74">
        <f>COUNTIFS($EY$9:$EY$497,"&gt;"&amp;EY381,$ES$9:$ES$497,ES381)+1</f>
        <v>13</v>
      </c>
      <c r="FT381" s="74">
        <f>COUNTIFS($EZ$9:$EZ$497,"&gt;"&amp;EZ381,$ES$9:$ES$497,ES381)+1</f>
        <v>8</v>
      </c>
      <c r="FU381" s="74">
        <f>COUNTIFS($FA$9:$FA$497,"&gt;"&amp;FA381,$ES$9:$ES$497,ES381)+1</f>
        <v>14</v>
      </c>
      <c r="FV381" s="74">
        <f>COUNTIFS($FB$9:$FB$497,"&gt;"&amp;FB381,$ES$9:$ES$497,ES381)+1</f>
        <v>43</v>
      </c>
      <c r="FW381" s="74">
        <f>COUNTIFS($FC$9:$FC$497,"&gt;"&amp;FC381,$ES$9:$ES$497,ES381)+1</f>
        <v>20</v>
      </c>
      <c r="FX381" s="74">
        <f>COUNTIFS($FD$9:$FD$497,"&gt;"&amp;FD381,$ES$9:$ES$497,ES381)+1</f>
        <v>8</v>
      </c>
      <c r="FY381" s="84">
        <f>COUNTIFS($FE$9:$FE$497,"&gt;"&amp;FE381,$ES$9:$ES$497,ES381)+1</f>
        <v>17</v>
      </c>
      <c r="FZ381" s="85">
        <f t="shared" si="912"/>
        <v>0.91</v>
      </c>
      <c r="GA381" s="86">
        <f t="shared" si="912"/>
        <v>0.64</v>
      </c>
      <c r="GB381" s="86">
        <f t="shared" si="912"/>
        <v>0.87</v>
      </c>
      <c r="GC381" s="86">
        <f t="shared" si="912"/>
        <v>0.71</v>
      </c>
      <c r="GD381" s="86">
        <f t="shared" si="912"/>
        <v>0.33</v>
      </c>
      <c r="GE381" s="86">
        <f t="shared" si="912"/>
        <v>0.3</v>
      </c>
      <c r="GF381" s="86">
        <f t="shared" si="912"/>
        <v>0.76</v>
      </c>
      <c r="GG381" s="86">
        <f t="shared" si="912"/>
        <v>0.97</v>
      </c>
      <c r="GH381" s="86">
        <f t="shared" si="912"/>
        <v>1.2</v>
      </c>
      <c r="GI381" s="87">
        <f t="shared" si="912"/>
        <v>1.84</v>
      </c>
      <c r="GJ381" s="85">
        <f>ROUND(((FZ381-AVERAGE(FZ$9:FZ$497))/STDEVP(FZ$9:FZ$497)*10+50),2)</f>
        <v>47.8</v>
      </c>
      <c r="GK381" s="86">
        <f>ROUND(((GA381-AVERAGE(GA$9:GA$497))/STDEVP(GA$9:GA$497)*10+50),2)</f>
        <v>48.49</v>
      </c>
      <c r="GL381" s="86">
        <f>ROUND(((GB381-AVERAGE(GB$9:GB$497))/STDEVP(GB$9:GB$497)*10+50),2)</f>
        <v>60.79</v>
      </c>
      <c r="GM381" s="86">
        <f>ROUND(((GC381-AVERAGE(GC$9:GC$497))/STDEVP(GC$9:GC$497)*10+50),2)</f>
        <v>59.22</v>
      </c>
      <c r="GN381" s="86">
        <f>ROUND(((GD381-AVERAGE(GD$9:GD$497))/STDEVP(GD$9:GD$497)*10+50),2)</f>
        <v>47.87</v>
      </c>
      <c r="GO381" s="86">
        <f>ROUND(((GE381-AVERAGE(GE$9:GE$497))/STDEVP(GE$9:GE$497)*10+50),2)</f>
        <v>48.24</v>
      </c>
      <c r="GP381" s="86">
        <f>ROUND(((GF381-AVERAGE(GF$9:GF$497))/STDEVP(GF$9:GF$497)*10+50),2)</f>
        <v>53.94</v>
      </c>
      <c r="GQ381" s="86">
        <f>ROUND(((GG381-AVERAGE(GG$9:GG$497))/STDEVP(GG$9:GG$497)*10+50),2)</f>
        <v>60.6</v>
      </c>
      <c r="GR381" s="86">
        <f>ROUND(((GH381-AVERAGE(GH$9:GH$497))/STDEVP(GH$9:GH$497)*10+50),2)</f>
        <v>58.22</v>
      </c>
      <c r="GS381" s="87">
        <f>ROUND(((GI381-AVERAGE(GI$9:GI$497))/STDEVP(GI$9:GI$497)*10+50),2)</f>
        <v>63.15</v>
      </c>
      <c r="GT381" s="73">
        <f>RANK(GJ381,$GJ$9:$GJ$497,0)</f>
        <v>247</v>
      </c>
      <c r="GU381" s="74">
        <f>RANK(GK381,$GK$9:$GK$497,0)</f>
        <v>201</v>
      </c>
      <c r="GV381" s="74">
        <f>RANK(GL381,$GL$9:$GL$497,0)</f>
        <v>71</v>
      </c>
      <c r="GW381" s="74">
        <f>RANK(GM381,$GM$9:$GM$497,0)</f>
        <v>56</v>
      </c>
      <c r="GX381" s="74">
        <f>RANK(GN381,$GN$9:$GN$497,0)</f>
        <v>167</v>
      </c>
      <c r="GY381" s="74">
        <f>RANK(GO381,$GO$9:$GO$497,0)</f>
        <v>183</v>
      </c>
      <c r="GZ381" s="74">
        <f>RANK(GP381,$GP$9:$GP$497,0)</f>
        <v>149</v>
      </c>
      <c r="HA381" s="74">
        <f>RANK(GQ381,$GQ$9:$GQ$497,0)</f>
        <v>61</v>
      </c>
      <c r="HB381" s="74">
        <f>RANK(GR381,$GR$9:$GR$497,0)</f>
        <v>72</v>
      </c>
      <c r="HC381" s="84">
        <f>RANK(GS381,$GS$9:$GS$497,0)</f>
        <v>48</v>
      </c>
      <c r="HD381" s="85">
        <f>ROUND(AVERAGEIF($ES$9:$ES$497,$ES381,$FZ$9:$FZ$497),2)</f>
        <v>0.92</v>
      </c>
      <c r="HE381" s="86">
        <f>ROUND(AVERAGEIF($ES$9:$ES$497,$ES381,$GA$9:$GA$497),2)</f>
        <v>0.65</v>
      </c>
      <c r="HF381" s="86">
        <f>ROUND(AVERAGEIF($ES$9:$ES$497,$ES381,$GB$9:$GB$497),2)</f>
        <v>0.69</v>
      </c>
      <c r="HG381" s="86">
        <f>ROUND(AVERAGEIF($ES$9:$ES$497,$ES381,$GC$9:$GC$497),2)</f>
        <v>0.54</v>
      </c>
      <c r="HH381" s="86">
        <f>ROUND(AVERAGEIF($ES$9:$ES$497,$ES381,$GD$9:$GD$497),2)</f>
        <v>0.32</v>
      </c>
      <c r="HI381" s="86">
        <f>ROUND(AVERAGEIF($ES$9:$ES$497,$ES381,$GE$9:$GE$497),2)</f>
        <v>0.33</v>
      </c>
      <c r="HJ381" s="86">
        <f>ROUND(AVERAGEIF($ES$9:$ES$497,$ES381,$GF$9:$GF$497),2)</f>
        <v>0.98</v>
      </c>
      <c r="HK381" s="86">
        <f>ROUND(AVERAGEIF($ES$9:$ES$497,$ES381,$GG$9:$GG$497),2)</f>
        <v>0.86</v>
      </c>
      <c r="HL381" s="86">
        <f>ROUND(AVERAGEIF($ES$9:$ES$497,$ES381,$GH$9:$GH$497),2)</f>
        <v>1.01</v>
      </c>
      <c r="HM381" s="87">
        <f>ROUND(AVERAGEIF($ES$9:$ES$497,$ES381,$GI$9:$GI$497),2)</f>
        <v>1.55</v>
      </c>
      <c r="HN381" s="88">
        <f t="shared" si="913"/>
        <v>-1.0000000000000009E-2</v>
      </c>
      <c r="HO381" s="89">
        <f t="shared" si="913"/>
        <v>-1.0000000000000009E-2</v>
      </c>
      <c r="HP381" s="89">
        <f t="shared" si="913"/>
        <v>0.18000000000000005</v>
      </c>
      <c r="HQ381" s="89">
        <f t="shared" si="913"/>
        <v>0.16999999999999993</v>
      </c>
      <c r="HR381" s="89">
        <f t="shared" si="913"/>
        <v>1.0000000000000009E-2</v>
      </c>
      <c r="HS381" s="89">
        <f t="shared" si="913"/>
        <v>-3.0000000000000027E-2</v>
      </c>
      <c r="HT381" s="89">
        <f t="shared" si="913"/>
        <v>-0.21999999999999997</v>
      </c>
      <c r="HU381" s="89">
        <f t="shared" si="913"/>
        <v>0.10999999999999999</v>
      </c>
      <c r="HV381" s="89">
        <f t="shared" si="913"/>
        <v>0.18999999999999995</v>
      </c>
      <c r="HW381" s="90">
        <f t="shared" si="913"/>
        <v>0.29000000000000004</v>
      </c>
      <c r="HX381" s="73">
        <f>COUNTIFS($FZ$9:$FZ$497,"&gt;"&amp;FZ381,$ES$9:$ES$497,$ES381)+1</f>
        <v>52</v>
      </c>
      <c r="HY381" s="74">
        <f>COUNTIFS($GA$9:$GA$497,"&gt;"&amp;GA381,$ES$9:$ES$497,$ES381)+1</f>
        <v>45</v>
      </c>
      <c r="HZ381" s="74">
        <f>COUNTIFS($GB$9:$GB$497,"&gt;"&amp;GB381,$ES$9:$ES$497,$ES381)+1</f>
        <v>24</v>
      </c>
      <c r="IA381" s="74">
        <f>COUNTIFS($GC$9:$GC$497,"&gt;"&amp;GC381,$ES$9:$ES$497,$ES381)+1</f>
        <v>12</v>
      </c>
      <c r="IB381" s="74">
        <f>COUNTIFS($GD$9:$GD$497,"&gt;"&amp;GD381,$ES$9:$ES$497,$ES381)+1</f>
        <v>24</v>
      </c>
      <c r="IC381" s="74">
        <f>COUNTIFS($GE$9:$GE$497,"&gt;"&amp;GE381,$ES$9:$ES$497,$ES381)+1</f>
        <v>54</v>
      </c>
      <c r="ID381" s="74">
        <f>COUNTIFS($GF$9:$GF$497,"&gt;"&amp;GF381,$ES$9:$ES$497,$ES381)+1</f>
        <v>77</v>
      </c>
      <c r="IE381" s="74">
        <f>COUNTIFS($GG$9:$GG$497,"&gt;"&amp;GG381,$ES$9:$ES$497,$ES381)+1</f>
        <v>31</v>
      </c>
      <c r="IF381" s="74">
        <f>COUNTIFS($GH$9:$GH$497,"&gt;"&amp;GH381,$ES$9:$ES$497,$ES381)+1</f>
        <v>15</v>
      </c>
      <c r="IG381" s="84">
        <f>COUNTIFS($GI$9:$GI$497,"&gt;"&amp;GI381,$ES$9:$ES$497,$ES381)+1</f>
        <v>26</v>
      </c>
      <c r="IH381" s="91"/>
      <c r="II381" s="79"/>
      <c r="IJ381" s="79"/>
      <c r="IK381" s="79"/>
      <c r="IL381" s="79"/>
      <c r="IM381" s="92"/>
      <c r="IN381" s="93"/>
      <c r="IO381" s="94"/>
      <c r="IP381" s="95"/>
      <c r="IQ381" s="79"/>
      <c r="IR381" s="79"/>
      <c r="IS381" s="79"/>
      <c r="IT381" s="79"/>
      <c r="IU381" s="79"/>
      <c r="IV381" s="79"/>
      <c r="IW381" s="96"/>
      <c r="IX381" s="93"/>
      <c r="IY381" s="79"/>
      <c r="IZ381" s="79">
        <v>0.14000000000000001</v>
      </c>
      <c r="JA381" s="79"/>
      <c r="JB381" s="79"/>
      <c r="JC381" s="79"/>
      <c r="JD381" s="79"/>
      <c r="JE381" s="97"/>
      <c r="JF381" s="95"/>
      <c r="JG381" s="79"/>
      <c r="JH381" s="79"/>
      <c r="JI381" s="79"/>
      <c r="JJ381" s="79"/>
      <c r="JK381" s="79"/>
      <c r="JL381" s="79"/>
      <c r="JM381" s="96"/>
      <c r="JN381" s="93"/>
      <c r="JO381" s="79"/>
      <c r="JP381" s="79"/>
      <c r="JQ381" s="79"/>
      <c r="JR381" s="79"/>
      <c r="JS381" s="79"/>
      <c r="JT381" s="79"/>
      <c r="JU381" s="79">
        <v>0.05</v>
      </c>
      <c r="JV381" s="79"/>
      <c r="JW381" s="79"/>
      <c r="JX381" s="79"/>
      <c r="JY381" s="79"/>
      <c r="JZ381" s="97"/>
      <c r="KA381" s="93"/>
      <c r="KB381" s="79"/>
      <c r="KC381" s="79"/>
      <c r="KD381" s="79"/>
      <c r="KE381" s="97"/>
      <c r="KF381" s="95"/>
      <c r="KG381" s="79"/>
      <c r="KH381" s="79"/>
      <c r="KI381" s="79"/>
      <c r="KJ381" s="79"/>
      <c r="KK381" s="98"/>
      <c r="KL381" s="79"/>
      <c r="KM381" s="79"/>
      <c r="KN381" s="79"/>
      <c r="KO381" s="79"/>
      <c r="KP381" s="79"/>
      <c r="KQ381" s="79"/>
      <c r="KR381" s="79"/>
      <c r="KS381" s="96"/>
      <c r="KT381" s="96"/>
      <c r="KU381" s="96"/>
      <c r="KV381" s="96"/>
      <c r="KW381" s="93"/>
      <c r="KX381" s="79"/>
      <c r="KY381" s="79"/>
      <c r="KZ381" s="79"/>
      <c r="LA381" s="79"/>
      <c r="LB381" s="79"/>
      <c r="LC381" s="96"/>
      <c r="LD381" s="93"/>
      <c r="LE381" s="94"/>
      <c r="LF381" s="99"/>
      <c r="LG381" s="75"/>
      <c r="LH381" s="93"/>
      <c r="LI381" s="79"/>
      <c r="LJ381" s="74"/>
      <c r="LK381" s="74"/>
      <c r="LL381" s="74"/>
      <c r="LM381" s="100"/>
      <c r="LN381" s="95"/>
      <c r="LO381" s="79"/>
      <c r="LP381" s="79"/>
      <c r="LQ381" s="79"/>
      <c r="LR381" s="96"/>
      <c r="LS381" s="93"/>
      <c r="LT381" s="79"/>
      <c r="LU381" s="79">
        <v>7.0000000000000007E-2</v>
      </c>
      <c r="LV381" s="79"/>
      <c r="LW381" s="79"/>
      <c r="LX381" s="79"/>
      <c r="LY381" s="79"/>
      <c r="LZ381" s="79"/>
      <c r="MA381" s="97"/>
      <c r="MB381" s="95"/>
      <c r="MC381" s="79"/>
      <c r="MD381" s="79"/>
      <c r="ME381" s="79"/>
      <c r="MF381" s="79"/>
      <c r="MG381" s="79"/>
      <c r="MH381" s="79"/>
      <c r="MI381" s="79"/>
      <c r="MJ381" s="79"/>
      <c r="MK381" s="79"/>
      <c r="ML381" s="79"/>
      <c r="MM381" s="79"/>
      <c r="MN381" s="98"/>
      <c r="MO381" s="98"/>
      <c r="MP381" s="96"/>
      <c r="MQ381" s="93"/>
      <c r="MR381" s="79"/>
      <c r="MS381" s="79"/>
      <c r="MT381" s="79"/>
      <c r="MU381" s="79"/>
      <c r="MV381" s="98"/>
      <c r="MW381" s="79"/>
      <c r="MX381" s="79"/>
      <c r="MY381" s="79"/>
      <c r="MZ381" s="79"/>
      <c r="NA381" s="79"/>
      <c r="NB381" s="79"/>
      <c r="NC381" s="79"/>
      <c r="ND381" s="96"/>
      <c r="NE381" s="96"/>
      <c r="NF381" s="96"/>
      <c r="NG381" s="96"/>
      <c r="NH381" s="93"/>
      <c r="NI381" s="79"/>
      <c r="NJ381" s="79"/>
      <c r="NK381" s="79"/>
      <c r="NL381" s="79"/>
      <c r="NM381" s="79"/>
      <c r="NN381" s="94"/>
      <c r="NO381" s="93"/>
      <c r="NP381" s="80"/>
      <c r="NQ381" s="198" t="s">
        <v>1418</v>
      </c>
      <c r="NR381" s="196" t="s">
        <v>1427</v>
      </c>
      <c r="NS381" s="196"/>
      <c r="NT381" s="196"/>
      <c r="NU381" s="196" t="s">
        <v>1428</v>
      </c>
      <c r="NV381" s="187">
        <v>44349</v>
      </c>
      <c r="NW381" s="196" t="s">
        <v>1429</v>
      </c>
      <c r="NX381" s="136" t="s">
        <v>1430</v>
      </c>
      <c r="NY381" s="129" t="s">
        <v>912</v>
      </c>
      <c r="NZ381" s="136" t="s">
        <v>1430</v>
      </c>
      <c r="OA381" s="137"/>
      <c r="OB381" s="137"/>
      <c r="OC381" s="137"/>
      <c r="OD381" s="108">
        <f t="shared" si="914"/>
        <v>240</v>
      </c>
      <c r="OE381" s="109">
        <v>5</v>
      </c>
      <c r="OF381" s="110">
        <f t="shared" si="915"/>
        <v>23</v>
      </c>
      <c r="OG381" s="109">
        <v>7</v>
      </c>
      <c r="OH381" s="111">
        <f>ROUND(AVERAGEIF($ES$9:$ES$497,$ES381,EV$9:EV$497),0)</f>
        <v>67</v>
      </c>
      <c r="OI381" s="112">
        <f>ROUND(AVERAGEIF($ES$9:$ES$497,$ES381,EW$9:EW$497),0)</f>
        <v>45</v>
      </c>
      <c r="OJ381" s="112">
        <f>ROUND(AVERAGEIF($ES$9:$ES$497,$ES381,EX$9:EX$497),0)</f>
        <v>51</v>
      </c>
      <c r="OK381" s="112">
        <f>ROUND(AVERAGEIF($ES$9:$ES$497,$ES381,EY$9:EY$497),0)</f>
        <v>39</v>
      </c>
      <c r="OL381" s="112">
        <f>ROUND(AVERAGEIF($ES$9:$ES$497,$ES381,EZ$9:EZ$497),0)</f>
        <v>21</v>
      </c>
      <c r="OM381" s="112">
        <f>ROUND(AVERAGEIF($ES$9:$ES$497,$ES381,FA$9:FA$497),0)</f>
        <v>21</v>
      </c>
      <c r="ON381" s="112">
        <f>ROUND(AVERAGEIF($ES$9:$ES$497,$ES381,FB$9:FB$497),0)</f>
        <v>68</v>
      </c>
      <c r="OO381" s="112">
        <f>ROUND(AVERAGEIF($ES$9:$ES$497,$ES381,FC$9:FC$497),0)</f>
        <v>64</v>
      </c>
      <c r="OP381" s="112">
        <f>ROUND(AVERAGEIF($ES$9:$ES$497,$ES381,FD$9:FD$497),0)</f>
        <v>72</v>
      </c>
      <c r="OQ381" s="113">
        <f>ROUND(AVERAGEIF($ES$9:$ES$497,$ES381,FE$9:FE$497),0)</f>
        <v>115</v>
      </c>
      <c r="OR381" s="114">
        <f>ROUND(EV381/MAX(EV$9:EV$497)*100,0)</f>
        <v>51</v>
      </c>
      <c r="OS381" s="115">
        <f>ROUND(EW381/MAX(EW$9:EW$497)*100,0)</f>
        <v>50</v>
      </c>
      <c r="OT381" s="115">
        <f>ROUND(EX381/MAX(EX$9:EX$497)*100,0)</f>
        <v>72</v>
      </c>
      <c r="OU381" s="115">
        <f>ROUND(EY381/MAX(EY$9:EY$497)*100,0)</f>
        <v>47</v>
      </c>
      <c r="OV381" s="115">
        <f>ROUND(EZ381/MAX(EZ$9:EZ$497)*100,0)</f>
        <v>26</v>
      </c>
      <c r="OW381" s="115">
        <f>ROUND(FA381/MAX(FA$9:FA$497)*100,0)</f>
        <v>27</v>
      </c>
      <c r="OX381" s="115">
        <f>ROUND(FB381/MAX(FB$9:FB$497)*100,0)</f>
        <v>56</v>
      </c>
      <c r="OY381" s="116">
        <f>ROUND(FC381/MAX(FC$9:FC$497)*100,0)</f>
        <v>66</v>
      </c>
      <c r="OZ381" s="115">
        <f>ROUND(FD381/MAX(FD$9:FD$497)*100,0)</f>
        <v>80</v>
      </c>
      <c r="PA381" s="117">
        <f>ROUND(FE381/MAX(FE$9:FE$497)*100,0)</f>
        <v>74</v>
      </c>
      <c r="PB381" s="118">
        <f t="shared" si="916"/>
        <v>643</v>
      </c>
      <c r="PC381" s="115">
        <f t="shared" si="917"/>
        <v>505</v>
      </c>
      <c r="PD381" s="115">
        <f t="shared" si="918"/>
        <v>721</v>
      </c>
      <c r="PE381" s="115">
        <f t="shared" si="919"/>
        <v>775</v>
      </c>
      <c r="PF381" s="115">
        <f t="shared" si="920"/>
        <v>504</v>
      </c>
      <c r="PG381" s="119">
        <f t="shared" si="921"/>
        <v>433</v>
      </c>
      <c r="PH381" s="118">
        <f>ROUND(PB381/MAX(PB$9:PB$497)*100,0)</f>
        <v>77</v>
      </c>
      <c r="PI381" s="115">
        <f>ROUND(PC381/MAX(PC$9:PC$497)*100,0)</f>
        <v>60</v>
      </c>
      <c r="PJ381" s="115">
        <f>ROUND(PD381/MAX(PD$9:PD$497)*100,0)</f>
        <v>77</v>
      </c>
      <c r="PK381" s="115">
        <f>ROUND(PE381/MAX(PE$9:PE$497)*100,0)</f>
        <v>77</v>
      </c>
      <c r="PL381" s="115">
        <f>ROUND(PF381/MAX(PF$9:PF$497)*100,0)</f>
        <v>71</v>
      </c>
      <c r="PM381" s="119">
        <f>ROUND(PG381/MAX(PG$9:PG$497)*100,0)</f>
        <v>63</v>
      </c>
      <c r="PN381" s="118">
        <f>RANK(PH381,PH$9:PH$497,0)</f>
        <v>27</v>
      </c>
      <c r="PO381" s="115">
        <f>RANK(PI381,PI$9:PI$497,0)</f>
        <v>66</v>
      </c>
      <c r="PP381" s="115">
        <f>RANK(PJ381,PJ$9:PJ$497,0)</f>
        <v>30</v>
      </c>
      <c r="PQ381" s="115">
        <f>RANK(PK381,PK$9:PK$497,0)</f>
        <v>23</v>
      </c>
      <c r="PR381" s="115">
        <f>RANK(PL381,PL$9:PL$497,0)</f>
        <v>68</v>
      </c>
      <c r="PS381" s="119">
        <f>RANK(PM381,PM$9:PM$497,0)</f>
        <v>85</v>
      </c>
      <c r="PT381" s="120">
        <f>ROUND(FZ381/MAX(FZ$9:FZ$497)*100,0)</f>
        <v>50</v>
      </c>
      <c r="PU381" s="115">
        <f>ROUND(GA381/MAX(GA$9:GA$497)*100,0)</f>
        <v>36</v>
      </c>
      <c r="PV381" s="115">
        <f>ROUND(GB381/MAX(GB$9:GB$497)*100,0)</f>
        <v>64</v>
      </c>
      <c r="PW381" s="115">
        <f>ROUND(GC381/MAX(GC$9:GC$497)*100,0)</f>
        <v>56</v>
      </c>
      <c r="PX381" s="115">
        <f>ROUND(GD381/MAX(GD$9:GD$497)*100,0)</f>
        <v>18</v>
      </c>
      <c r="PY381" s="115">
        <f>ROUND(GE381/MAX(GE$9:GE$497)*100,0)</f>
        <v>18</v>
      </c>
      <c r="PZ381" s="115">
        <f>ROUND(GF381/MAX(GF$9:GF$497)*100,0)</f>
        <v>36</v>
      </c>
      <c r="QA381" s="116">
        <f>ROUND(GG381/MAX(GG$9:GG$497)*100,0)</f>
        <v>53</v>
      </c>
      <c r="QB381" s="115">
        <f>ROUND(GH381/MAX(GH$9:GH$497)*100,0)</f>
        <v>53</v>
      </c>
      <c r="QC381" s="121">
        <f>ROUND(GI381/MAX(GI$9:GI$497)*100,0)</f>
        <v>59</v>
      </c>
      <c r="QD381" s="120">
        <f>ROUND(AVERAGEIF($ES$9:$ES$497,$ES381,PT$9:PT$497),0)</f>
        <v>50</v>
      </c>
      <c r="QE381" s="120">
        <f>ROUND(AVERAGEIF($ES$9:$ES$497,$ES381,PU$9:PU$497),0)</f>
        <v>37</v>
      </c>
      <c r="QF381" s="120">
        <f>ROUND(AVERAGEIF($ES$9:$ES$497,$ES381,PV$9:PV$497),0)</f>
        <v>50</v>
      </c>
      <c r="QG381" s="120">
        <f>ROUND(AVERAGEIF($ES$9:$ES$497,$ES381,PW$9:PW$497),0)</f>
        <v>43</v>
      </c>
      <c r="QH381" s="120">
        <f>ROUND(AVERAGEIF($ES$9:$ES$497,$ES381,PX$9:PX$497),0)</f>
        <v>18</v>
      </c>
      <c r="QI381" s="120">
        <f>ROUND(AVERAGEIF($ES$9:$ES$497,$ES381,PY$9:PY$497),0)</f>
        <v>20</v>
      </c>
      <c r="QJ381" s="120">
        <f>ROUND(AVERAGEIF($ES$9:$ES$497,$ES381,PZ$9:PZ$497),0)</f>
        <v>46</v>
      </c>
      <c r="QK381" s="120">
        <f>ROUND(AVERAGEIF($ES$9:$ES$497,$ES381,QA$9:QA$497),0)</f>
        <v>47</v>
      </c>
      <c r="QL381" s="120">
        <f>ROUND(AVERAGEIF($ES$9:$ES$497,$ES381,QB$9:QB$497),0)</f>
        <v>45</v>
      </c>
      <c r="QM381" s="120">
        <f>ROUND(AVERAGEIF($ES$9:$ES$497,$ES381,QC$9:QC$497),0)</f>
        <v>49</v>
      </c>
      <c r="QN381" s="114">
        <f t="shared" si="922"/>
        <v>609</v>
      </c>
      <c r="QO381" s="115">
        <f t="shared" si="923"/>
        <v>425</v>
      </c>
      <c r="QP381" s="115">
        <f t="shared" si="924"/>
        <v>681</v>
      </c>
      <c r="QQ381" s="115">
        <f t="shared" si="925"/>
        <v>768</v>
      </c>
      <c r="QR381" s="115">
        <f t="shared" si="926"/>
        <v>568</v>
      </c>
      <c r="QS381" s="119">
        <f t="shared" si="927"/>
        <v>392</v>
      </c>
      <c r="QT381" s="114">
        <f>ROUND((QN381-MIN(QN$9:QN$497))/(MAX(QN$9:QN$497)-MIN(QN$9:QN$497))*100,0)</f>
        <v>59</v>
      </c>
      <c r="QU381" s="115">
        <f>ROUND((QO381-MIN(QO$9:QO$497))/(MAX(QO$9:QO$497)-MIN(QO$9:QO$497))*100,0)</f>
        <v>31</v>
      </c>
      <c r="QV381" s="115">
        <f>ROUND((QP381-MIN(QP$9:QP$497))/(MAX(QP$9:QP$497)-MIN(QP$9:QP$497))*100,0)</f>
        <v>48</v>
      </c>
      <c r="QW381" s="115">
        <f>ROUND((QQ381-MIN(QQ$9:QQ$497))/(MAX(QQ$9:QQ$497)-MIN(QQ$9:QQ$497))*100,0)</f>
        <v>61</v>
      </c>
      <c r="QX381" s="115">
        <f>ROUND((QR381-MIN(QR$9:QR$497))/(MAX(QR$9:QR$497)-MIN(QR$9:QR$497))*100,0)</f>
        <v>56</v>
      </c>
      <c r="QY381" s="115">
        <f>ROUND((QS381-MIN(QS$9:QS$497))/(MAX(QS$9:QS$497)-MIN(QS$9:QS$497))*100,0)</f>
        <v>44</v>
      </c>
      <c r="QZ381" s="114">
        <f>RANK(QN381,QN$9:QN$497,0)</f>
        <v>48</v>
      </c>
      <c r="RA381" s="115">
        <f>RANK(QO381,QO$9:QO$497,0)</f>
        <v>148</v>
      </c>
      <c r="RB381" s="115">
        <f>RANK(QP381,QP$9:QP$497,0)</f>
        <v>67</v>
      </c>
      <c r="RC381" s="115">
        <f>RANK(QQ381,QQ$9:QQ$497,0)</f>
        <v>49</v>
      </c>
      <c r="RD381" s="115">
        <f>RANK(QR381,QR$9:QR$497,0)</f>
        <v>127</v>
      </c>
      <c r="RE381" s="115">
        <f>RANK(QS381,QS$9:QS$497,0)</f>
        <v>168</v>
      </c>
      <c r="RF381" s="122"/>
      <c r="RG381" s="115">
        <f>($RH$3*(IH381+IJ381)*100*100/MAX(EX$9:EX$497)*$RO$3) +($RH$3*(II381+IJ381)*100*100/MAX(EX$9:EX$497)*$RO$4) + ($RH$3*IK381*100*100/MAX(EX$9:EX$497)*0.098)</f>
        <v>0</v>
      </c>
      <c r="RH381" s="115">
        <f>($RH$4*IL381*100*100/MAX(EZ$9:EZ$497))*$RQ$3</f>
        <v>0</v>
      </c>
      <c r="RI381" s="115">
        <f>($RH$3*IM381*100*100/MAX(EY$9:EY$497))*$RQ$4</f>
        <v>0</v>
      </c>
      <c r="RJ381" s="115">
        <f>($RH$3*IN381*100*100/MAX(EX$9:EX$497))</f>
        <v>0</v>
      </c>
      <c r="RK381" s="115">
        <f>($RH$4*IO381*100*100/MAX(EZ$9:EZ$497))*$RQ$3</f>
        <v>0</v>
      </c>
      <c r="RL381" s="115">
        <f>(($RL$4*IP381*100*((100/MAX(EX$9:EX$497)+100/MAX(EZ$9:EZ$497))/2))+($RL$4*IQ381*100*((100/MAX(EX$9:EX$497)+100/MAX(EZ$9:EZ$497))/2))+($RL$4*IR381*100*((100/MAX(EX$9:EX$497)+100/MAX(EZ$9:EZ$497))/2))+($RL$4*IS381*100*((100/MAX(EX$9:EX$497)+100/MAX(EZ$9:EZ$497))/2))+($RL$4*IT381*100*((100/MAX(EX$9:EX$497)+100/MAX(EZ$9:EZ$497))/2))+($RL$4*IU381*100*((100/MAX(EX$9:EX$497)+100/MAX(EZ$9:EZ$497))/2))+($RL$4*IV381*100*((100/MAX(EX$9:EX$497)+100/MAX(EZ$9:EZ$497))/2))+($RL$4*IW381*100*((100/MAX(EX$9:EX$497)+100/MAX(EZ$9:EZ$497))/2)))*$RS$3</f>
        <v>0</v>
      </c>
      <c r="RM381" s="115">
        <f>(($RH$3*IX381*100*100/MAX(EX$9:EX$497))+($RH$3*IY381*100*100/MAX(EX$9:EX$497))+($RH$3*IZ381*100*100/MAX(EX$9:EX$497))+($RH$3*JA381*100*100/MAX(EX$9:EX$497))+($RH$3*JB381*100*100/MAX(EX$9:EX$497))+($RH$3*JC381*100*100/MAX(EX$9:EX$497))+($RH$3*JD381*100*100/MAX(EX$9:EX$497))+($RH$3*JE381*100*100/MAX(EX$9:EX$497)))*$RS$4</f>
        <v>11.690000000000001</v>
      </c>
      <c r="RN381" s="115">
        <f>(($RH$4*JF381*100*100/MAX(EZ$9:EZ$497)) + ($RH$4*JG381*100*100/MAX(EZ$9:EZ$497)) + ($RH$4*JH381*100*100/MAX(EZ$9:EZ$497)) + ($RH$4*JI381*100*100/MAX(EZ$9:EZ$497)) + ($RH$4*JJ381*100*100/MAX(EZ$9:EZ$497)) + ($RH$4*JK381*100*100/MAX(EZ$9:EZ$497)) + ($RH$4*JL381*100*100/MAX(EZ$9:EZ$497)) + ($RH$4*JM381*100*100/MAX(EZ$9:EZ$497)))*$RU$3</f>
        <v>0</v>
      </c>
      <c r="RO381" s="115">
        <f>(($RL$4*JN381*100*((100/MAX(EX$9:EX$497)+100/MAX(EZ$9:EZ$497))/2))+($RL$4*JO381*100*((100/MAX(EX$9:EX$497)+100/MAX(EZ$9:EZ$497))/2))+($RL$4*JP381*100*((100/MAX(EX$9:EX$497)+100/MAX(EZ$9:EZ$497))/2))+($RL$4*JQ381*100*((100/MAX(EX$9:EX$497)+100/MAX(EZ$9:EZ$497))/2))+($RL$4*JR381*100*((100/MAX(EX$9:EX$497)+100/MAX(EZ$9:EZ$497))/2))+($RL$4*JS381*100*((100/MAX(EX$9:EX$497)+100/MAX(EZ$9:EZ$497))/2))+($RL$4*JT381*100*((100/MAX(EX$9:EX$497)+100/MAX(EZ$9:EZ$497))/2))+($RL$4*JU381*100*((100/MAX(EX$9:EX$497)+100/MAX(EZ$9:EZ$497))/2))+($RL$4*JV381*100*((100/MAX(EX$9:EX$497)+100/MAX(EZ$9:EZ$497))/2))+($RL$4*JW381*100*((100/MAX(EX$9:EX$497)+100/MAX(EZ$9:EZ$497))/2))+($RL$4*JX381*100*((100/MAX(EX$9:EX$497)+100/MAX(EZ$9:EZ$497))/2))+($RL$4*JY381*100*((100/MAX(EX$9:EX$497)+100/MAX(EZ$9:EZ$497))/2))+($RL$4*JZ381*100*((100/MAX(EX$9:EX$497)+100/MAX(EZ$9:EZ$497))/2)))*$RW$3/2</f>
        <v>2.6133333333333337</v>
      </c>
      <c r="RP381" s="119">
        <f>($RJ$3*KA381*100*100/MAX(FA$9:FA$497)) + ($RJ$3*KB381*100*100/MAX(FA$9:FA$497)/2) + ($RJ$3*KC381*100*100/MAX(FA$9:FA$497)/2) + ($RJ$3*KD381*100*100/MAX(FA$9:FA$497)/4) + ($RJ$3*KE381*100*100/MAX(FA$9:FA$497)/4)</f>
        <v>0</v>
      </c>
      <c r="RQ381" s="118">
        <f>($RL$4*KF381*100*((100/MAX(EX$9:EX$497)+100/MAX(EZ$9:EZ$497)))) * ($RO$3/2) + (($RL$4*KG381*100*((100/MAX(EX$9:EX$497)+100/MAX(EZ$9:EZ$497))))+($RL$4*KH381*100*((100/MAX(EX$9:EX$497)+100/MAX(EZ$9:EZ$497))))+($RL$4*KI381*100*((100/MAX(EX$9:EX$497)+100/MAX(EZ$9:EZ$497))))+($RL$4*KJ381*100*((100/MAX(EX$9:EX$497)+100/MAX(EZ$9:EZ$497))))+($RL$4*KK381*100*((100/MAX(EX$9:EX$497)+100/MAX(EZ$9:EZ$497))))+($RL$4*KL381*100*((100/MAX(EX$9:EX$497)+100/MAX(EZ$9:EZ$497))))+($RL$4*KM381*100*((100/MAX(EX$9:EX$497)+100/MAX(EZ$9:EZ$497))))+($RL$4*KN381*100*((100/MAX(EX$9:EX$497)+100/MAX(EZ$9:EZ$497))))+($RL$4*KO381*100*((100/MAX(EX$9:EX$497)+100/MAX(EZ$9:EZ$497))))+($RL$4*KP381*100*((100/MAX(EX$9:EX$497)+100/MAX(EZ$9:EZ$497))))+($RL$4*KQ381*100*((100/MAX(EX$9:EX$497)+100/MAX(EZ$9:EZ$497))))+($RL$4*KR381*100*((100/MAX(EX$9:EX$497)+100/MAX(EZ$9:EZ$497))))+($RL$4*KS381*100*((100/MAX(EX$9:EX$497)+100/MAX(EZ$9:EZ$497))))+($RL$4*KV381*100*((100/MAX(EX$9:EX$497)+100/MAX(EZ$9:EZ$497))))) * (($RO$3+$RO$4)/6)</f>
        <v>0</v>
      </c>
      <c r="RR381" s="115">
        <f>(($RL$4*KW381*100*((100/MAX(EX$9:EX$497)+100/MAX(EZ$9:EZ$497))))) * ($RO$3/2) + (($RL$4*KX381*100*((100/MAX(EX$9:EX$497)+100/MAX(EZ$9:EZ$497))))+($RL$4*KY381*100*((100/MAX(EX$9:EX$497)+100/MAX(EZ$9:EZ$497))))+($RL$4*KZ381*100*((100/MAX(EX$9:EX$497)+100/MAX(EZ$9:EZ$497))))+($RL$4*LA381*100*((100/MAX(EX$9:EX$497)+100/MAX(EZ$9:EZ$497))))+($RL$4*LB381*100*((100/MAX(EX$9:EX$497)+100/MAX(EZ$9:EZ$497))))+($RL$4*LC381*100*((100/MAX(EX$9:EX$497)+100/MAX(EZ$9:EZ$497))))) * (($RO$3+$RO$4)/6)</f>
        <v>0</v>
      </c>
      <c r="RS381" s="119">
        <f>(($RL$4*LD381*100*((100/MAX(EX$9:EX$497)+100/MAX(EZ$9:EZ$497))))+($RL$4*LE381*100*((100/MAX(EX$9:EX$497)+100/MAX(EZ$9:EZ$497))))) * (($RO$3+$RO$4)/6)</f>
        <v>0</v>
      </c>
      <c r="RT381" s="118">
        <f>($RJ$4*LH381*100*(100/MAX(EV$9:EV$497)))+($RJ$4*LI381*100*(100/MAX(EV$9:EV$497)))</f>
        <v>0</v>
      </c>
      <c r="RU381" s="119">
        <f>($RJ$4*LJ381*(100/MAX(EV$9:EV$497)))/2 + ($RL$3*LK381*(100/MAX(EW$9:EW$497))) + ($RJ$4*LL381*(100/MAX(EV$9:EV$497)))/4 + ($RL$3*LM381*(100/MAX(EW$9:EW$497)))</f>
        <v>0</v>
      </c>
      <c r="RV381" s="118">
        <f>($RJ$4*LN381*100*100/MAX(EV$9:EV$497)/2)+($RJ$4*LO381*100*100/MAX(EV$9:EV$497)/2)+($RJ$4*LP381*100*100/MAX(EV$9:EV$497))+($RJ$4*LQ381*100*100/MAX(EV$9:EV$497))+($RJ$4*LR381*100*100/MAX(EV$9:EV$497))</f>
        <v>0</v>
      </c>
      <c r="RW381" s="115">
        <f>($RJ$4*LS381*100*100/MAX(EV$9:EV$497)) + (($RJ$4*LT381*100*100/MAX(EV$9:EV$497))+($RJ$4*LU381*100*100/MAX(EV$9:EV$497))+($RJ$4*LV381*100*100/MAX(EV$9:EV$497))+($RJ$4*LW381*100*100/MAX(EV$9:EV$497))+($RJ$4*LX381*100*100/MAX(EV$9:EV$497))+($RJ$4*LY381*100*100/MAX(EV$9:EV$497))+($RJ$4*LZ381*100*100/MAX(EV$9:EV$497))+($RJ$4*MA381*100*100/MAX(EV$9:EV$497)))/2</f>
        <v>5.8988764044943833</v>
      </c>
      <c r="RX381" s="119">
        <f>($RJ$4*MB381*100*100/MAX(EV$9:EV$497))+($RJ$4*MC381*100*100/MAX(EV$9:EV$497))+($RJ$4*MD381*100*100/MAX(EV$9:EV$497))+($RJ$4*ME381*100*100/MAX(EV$9:EV$497))+($RJ$4*MF381*100*100/MAX(EV$9:EV$497))+($RJ$4*MG381*100*100/MAX(EV$9:EV$497))+($RJ$4*MH381*100*100/MAX(EV$9:EV$497))+($RJ$4*MI381*100*100/MAX(EV$9:EV$497))+($RJ$4*MJ381*100*100/MAX(EV$9:EV$497))+($RJ$4*MK381*100*100/MAX(EV$9:EV$497))+($RJ$4*ML381*100*100/MAX(EV$9:EV$497))+($RJ$4*MM381*100*100/MAX(EV$9:EV$497))+($RJ$4*MN381*100*100/MAX(EV$9:EV$497))</f>
        <v>0</v>
      </c>
      <c r="RY381" s="118">
        <f>($RJ$4*MQ381*100*100/MAX(EV$9:EV$497))/2 + (($RJ$4*MR381*100*100/MAX(EV$9:EV$497))+($RJ$4*MS381*100*100/MAX(EV$9:EV$497))+($RJ$4*MT381*100*100/MAX(EV$9:EV$497))+($RJ$4*MU381*100*100/MAX(EV$9:EV$497))+($RJ$4*MV381*100*100/MAX(EV$9:EV$497))+($RJ$4*MW381*100*100/MAX(EV$9:EV$497))+($RJ$4*MX381*100*100/MAX(EV$9:EV$497))+($RJ$4*MY381*100*100/MAX(EV$9:EV$497))+($RJ$4*MZ381*100*100/MAX(EV$9:EV$497))+($RJ$4*NA381*100*100/MAX(EV$9:EV$497))+($RJ$4*NB381*100*100/MAX(EV$9:EV$497))+($RJ$4*NC381*100*100/MAX(EV$9:EV$497))+($RJ$4*ND381*100*100/MAX(EV$9:EV$497))+($RJ$4*NG381*100*100/MAX(EV$9:EV$497)))/4</f>
        <v>0</v>
      </c>
      <c r="RZ381" s="115">
        <f>($RJ$4*NH381*100*100/MAX(EV$9:EV$497))/2 + (($RJ$4*NI381*100*100/MAX(EV$9:EV$497))+($RJ$4*NJ381*100*100/MAX(EV$9:EV$497))+($RJ$4*NK381*100*100/MAX(EV$9:EV$497))+($RJ$4*NL381*100*100/MAX(EV$9:EV$497))+($RJ$4*NM381*100*100/MAX(EV$9:EV$497))+($RJ$4*NN381*100*100/MAX(EV$9:EV$497)))/4</f>
        <v>0</v>
      </c>
      <c r="SA381" s="117">
        <f>(($RJ$4*NO381*100*100/MAX(EV$9:EV$497))+($RJ$4*NP381*100*100/MAX(EV$9:EV$497)))/4</f>
        <v>0</v>
      </c>
      <c r="SB381" s="118">
        <f t="shared" si="928"/>
        <v>20.202209737827719</v>
      </c>
      <c r="SC381" s="115">
        <f t="shared" si="929"/>
        <v>15.483108614232211</v>
      </c>
      <c r="SD381" s="115">
        <f t="shared" si="930"/>
        <v>4.0880524344569293</v>
      </c>
      <c r="SE381" s="115">
        <f t="shared" si="931"/>
        <v>62.126441947565546</v>
      </c>
      <c r="SF381" s="115">
        <f t="shared" si="932"/>
        <v>4.0880524344569293</v>
      </c>
      <c r="SG381" s="115">
        <f t="shared" si="933"/>
        <v>5.8988764044943833</v>
      </c>
      <c r="SH381" s="115">
        <f>ROUND(SB381/MAX(SB$9:SB$497)*100,0)</f>
        <v>25</v>
      </c>
      <c r="SI381" s="115">
        <f>ROUND(SC381/MAX(SC$9:SC$497)*100,0)</f>
        <v>23</v>
      </c>
      <c r="SJ381" s="115">
        <f>ROUND(SD381/MAX(SD$9:SD$497)*100,0)</f>
        <v>7</v>
      </c>
      <c r="SK381" s="115">
        <f>ROUND(SE381/MAX(SE$9:SE$497)*100,0)</f>
        <v>48</v>
      </c>
      <c r="SL381" s="115">
        <f>ROUND(SF381/MAX(SF$9:SF$497)*100,0)</f>
        <v>10</v>
      </c>
      <c r="SM381" s="121">
        <f>ROUND(SG381/MAX(SG$9:SG$497)*100,0)</f>
        <v>6</v>
      </c>
      <c r="SN381" s="115">
        <f>ROUND(AVERAGEIF($ES$9:$ES$497,$ES381,SH$9:SH$497),0)</f>
        <v>24</v>
      </c>
      <c r="SO381" s="115">
        <f>ROUND(AVERAGEIF($ES$9:$ES$497,$ES381,SI$9:SI$497),0)</f>
        <v>22</v>
      </c>
      <c r="SP381" s="115">
        <f>ROUND(AVERAGEIF($ES$9:$ES$497,$ES381,SJ$9:SJ$497),0)</f>
        <v>5</v>
      </c>
      <c r="SQ381" s="115">
        <f>ROUND(AVERAGEIF($ES$9:$ES$497,$ES381,SK$9:SK$497),0)</f>
        <v>19</v>
      </c>
      <c r="SR381" s="115">
        <f>ROUND(AVERAGEIF($ES$9:$ES$497,$ES381,SL$9:SL$497),0)</f>
        <v>8</v>
      </c>
      <c r="SS381" s="121">
        <f>ROUND(AVERAGEIF($ES$9:$ES$497,$ES381,SM$9:SM$497),0)</f>
        <v>6</v>
      </c>
      <c r="ST381" s="114">
        <f>RANK(SB381,SB$9:SB$497,0)</f>
        <v>168</v>
      </c>
      <c r="SU381" s="115">
        <f>RANK(SC381,SC$9:SC$497,0)</f>
        <v>127</v>
      </c>
      <c r="SV381" s="115">
        <f>RANK(SD381,SD$9:SD$497,0)</f>
        <v>130</v>
      </c>
      <c r="SW381" s="115">
        <f>RANK(SE381,SE$9:SE$497,0)</f>
        <v>50</v>
      </c>
      <c r="SX381" s="115">
        <f>RANK(SF381,SF$9:SF$497,0)</f>
        <v>80</v>
      </c>
      <c r="SY381" s="115">
        <f>RANK(SG381,SG$9:SG$497,0)</f>
        <v>154</v>
      </c>
      <c r="SZ381" s="115">
        <f>COUNTIFS(SB$9:SB$497,"&gt;"&amp;SB381,$ES$9:$ES$497,$ES381)+1</f>
        <v>39</v>
      </c>
      <c r="TA381" s="115">
        <f>COUNTIFS(SC$9:SC$497,"&gt;"&amp;SC381,$ES$9:$ES$497,$ES381)+1</f>
        <v>39</v>
      </c>
      <c r="TB381" s="115">
        <f>COUNTIFS(SD$9:SD$497,"&gt;"&amp;SD381,$ES$9:$ES$497,$ES381)+1</f>
        <v>27</v>
      </c>
      <c r="TC381" s="115">
        <f>COUNTIFS(SE$9:SE$497,"&gt;"&amp;SE381,$ES$9:$ES$497,$ES381)+1</f>
        <v>13</v>
      </c>
      <c r="TD381" s="115">
        <f>COUNTIFS(SF$9:SF$497,"&gt;"&amp;SF381,$ES$9:$ES$497,$ES381)+1</f>
        <v>26</v>
      </c>
      <c r="TE381" s="117">
        <f>COUNTIFS(SG$9:SG$497,"&gt;"&amp;SG381,$ES$9:$ES$497,$ES381)+1</f>
        <v>38</v>
      </c>
      <c r="TF381" s="118">
        <f t="shared" si="934"/>
        <v>102</v>
      </c>
      <c r="TG381" s="115">
        <f t="shared" si="935"/>
        <v>100</v>
      </c>
      <c r="TH381" s="115">
        <f t="shared" si="935"/>
        <v>67</v>
      </c>
      <c r="TI381" s="115">
        <f t="shared" si="935"/>
        <v>125</v>
      </c>
      <c r="TJ381" s="115">
        <f t="shared" si="935"/>
        <v>87</v>
      </c>
      <c r="TK381" s="115">
        <f t="shared" si="935"/>
        <v>77</v>
      </c>
      <c r="TL381" s="117">
        <f t="shared" si="936"/>
        <v>69</v>
      </c>
      <c r="TM381" s="118">
        <f>ROUND(TF381/MAX(TF$9:TF$497)*100,0)</f>
        <v>57</v>
      </c>
      <c r="TN381" s="115">
        <f>ROUND(TG381/MAX(TG$9:TG$497)*100,0)</f>
        <v>55</v>
      </c>
      <c r="TO381" s="115">
        <f>ROUND(TH381/MAX(TH$9:TH$497)*100,0)</f>
        <v>37</v>
      </c>
      <c r="TP381" s="115">
        <f>ROUND(TI381/MAX(TI$9:TI$497)*100,0)</f>
        <v>69</v>
      </c>
      <c r="TQ381" s="115">
        <f>ROUND(TJ381/MAX(TJ$9:TJ$497)*100,0)</f>
        <v>44</v>
      </c>
      <c r="TR381" s="115">
        <f>ROUND(TK381/MAX(TK$9:TK$497)*100,0)</f>
        <v>39</v>
      </c>
      <c r="TS381" s="119">
        <f>ROUND(TL381/MAX(TL$9:TL$497)*100,0)</f>
        <v>35</v>
      </c>
      <c r="TT381" s="120">
        <f>RANK(TM381,TM$9:TM$497,0)</f>
        <v>119</v>
      </c>
      <c r="TU381" s="115">
        <f>RANK(TN381,TN$9:TN$497,0)</f>
        <v>71</v>
      </c>
      <c r="TV381" s="115">
        <f>RANK(TO381,TO$9:TO$497,0)</f>
        <v>80</v>
      </c>
      <c r="TW381" s="115">
        <f>RANK(TP381,TP$9:TP$497,0)</f>
        <v>35</v>
      </c>
      <c r="TX381" s="115">
        <f>RANK(TQ381,TQ$9:TQ$497,0)</f>
        <v>32</v>
      </c>
      <c r="TY381" s="115">
        <f>RANK(TR381,TR$9:TR$497,0)</f>
        <v>99</v>
      </c>
      <c r="TZ381" s="121">
        <f>RANK(TS381,TS$9:TS$497,0)</f>
        <v>104</v>
      </c>
      <c r="UA381" s="167"/>
      <c r="UB381" s="7" t="s">
        <v>1</v>
      </c>
    </row>
    <row r="382" spans="1:548" x14ac:dyDescent="0.15">
      <c r="A382" s="183">
        <v>374</v>
      </c>
      <c r="B382" s="200" t="s">
        <v>1427</v>
      </c>
      <c r="C382" s="143"/>
      <c r="D382" s="143"/>
      <c r="E382" s="161" t="s">
        <v>518</v>
      </c>
      <c r="F382" s="65">
        <v>108</v>
      </c>
      <c r="G382" s="65" t="s">
        <v>908</v>
      </c>
      <c r="H382" s="144" t="s">
        <v>1005</v>
      </c>
      <c r="I382" s="66" t="s">
        <v>521</v>
      </c>
      <c r="J382" s="67" t="s">
        <v>521</v>
      </c>
      <c r="K382" s="67" t="s">
        <v>521</v>
      </c>
      <c r="L382" s="67" t="s">
        <v>521</v>
      </c>
      <c r="M382" s="67" t="s">
        <v>521</v>
      </c>
      <c r="N382" s="67" t="s">
        <v>521</v>
      </c>
      <c r="O382" s="67" t="s">
        <v>521</v>
      </c>
      <c r="P382" s="67" t="s">
        <v>521</v>
      </c>
      <c r="Q382" s="67" t="s">
        <v>521</v>
      </c>
      <c r="R382" s="68" t="s">
        <v>521</v>
      </c>
      <c r="S382" s="69" t="s">
        <v>521</v>
      </c>
      <c r="T382" s="67" t="s">
        <v>521</v>
      </c>
      <c r="U382" s="67" t="s">
        <v>521</v>
      </c>
      <c r="V382" s="67" t="s">
        <v>521</v>
      </c>
      <c r="W382" s="67" t="s">
        <v>521</v>
      </c>
      <c r="X382" s="67" t="s">
        <v>521</v>
      </c>
      <c r="Y382" s="67" t="s">
        <v>521</v>
      </c>
      <c r="Z382" s="67" t="s">
        <v>521</v>
      </c>
      <c r="AA382" s="67" t="s">
        <v>521</v>
      </c>
      <c r="AB382" s="68" t="s">
        <v>521</v>
      </c>
      <c r="AC382" s="69" t="s">
        <v>521</v>
      </c>
      <c r="AD382" s="67" t="s">
        <v>521</v>
      </c>
      <c r="AE382" s="67" t="s">
        <v>521</v>
      </c>
      <c r="AF382" s="67" t="s">
        <v>521</v>
      </c>
      <c r="AG382" s="67" t="s">
        <v>521</v>
      </c>
      <c r="AH382" s="67" t="s">
        <v>521</v>
      </c>
      <c r="AI382" s="67" t="s">
        <v>521</v>
      </c>
      <c r="AJ382" s="67" t="s">
        <v>521</v>
      </c>
      <c r="AK382" s="67" t="s">
        <v>521</v>
      </c>
      <c r="AL382" s="68" t="s">
        <v>521</v>
      </c>
      <c r="AM382" s="69" t="s">
        <v>521</v>
      </c>
      <c r="AN382" s="67" t="s">
        <v>521</v>
      </c>
      <c r="AO382" s="67" t="s">
        <v>521</v>
      </c>
      <c r="AP382" s="67" t="s">
        <v>521</v>
      </c>
      <c r="AQ382" s="67" t="s">
        <v>521</v>
      </c>
      <c r="AR382" s="67" t="s">
        <v>521</v>
      </c>
      <c r="AS382" s="67" t="s">
        <v>521</v>
      </c>
      <c r="AT382" s="67" t="s">
        <v>521</v>
      </c>
      <c r="AU382" s="67" t="s">
        <v>521</v>
      </c>
      <c r="AV382" s="68" t="s">
        <v>521</v>
      </c>
      <c r="AW382" s="69" t="s">
        <v>521</v>
      </c>
      <c r="AX382" s="67" t="s">
        <v>521</v>
      </c>
      <c r="AY382" s="67" t="s">
        <v>521</v>
      </c>
      <c r="AZ382" s="67" t="s">
        <v>521</v>
      </c>
      <c r="BA382" s="67" t="s">
        <v>521</v>
      </c>
      <c r="BB382" s="67" t="s">
        <v>521</v>
      </c>
      <c r="BC382" s="67" t="s">
        <v>521</v>
      </c>
      <c r="BD382" s="67" t="s">
        <v>521</v>
      </c>
      <c r="BE382" s="67" t="s">
        <v>521</v>
      </c>
      <c r="BF382" s="68" t="s">
        <v>521</v>
      </c>
      <c r="BG382" s="69" t="s">
        <v>521</v>
      </c>
      <c r="BH382" s="67" t="s">
        <v>521</v>
      </c>
      <c r="BI382" s="67" t="s">
        <v>521</v>
      </c>
      <c r="BJ382" s="67" t="s">
        <v>521</v>
      </c>
      <c r="BK382" s="67" t="s">
        <v>521</v>
      </c>
      <c r="BL382" s="67" t="s">
        <v>521</v>
      </c>
      <c r="BM382" s="67" t="s">
        <v>521</v>
      </c>
      <c r="BN382" s="67" t="s">
        <v>521</v>
      </c>
      <c r="BO382" s="67" t="s">
        <v>521</v>
      </c>
      <c r="BP382" s="68" t="s">
        <v>521</v>
      </c>
      <c r="BQ382" s="70" t="s">
        <v>521</v>
      </c>
      <c r="BR382" s="67" t="s">
        <v>521</v>
      </c>
      <c r="BS382" s="67" t="s">
        <v>521</v>
      </c>
      <c r="BT382" s="67" t="s">
        <v>521</v>
      </c>
      <c r="BU382" s="67" t="s">
        <v>521</v>
      </c>
      <c r="BV382" s="67" t="s">
        <v>521</v>
      </c>
      <c r="BW382" s="67" t="s">
        <v>521</v>
      </c>
      <c r="BX382" s="67" t="s">
        <v>521</v>
      </c>
      <c r="BY382" s="67" t="s">
        <v>521</v>
      </c>
      <c r="BZ382" s="68" t="s">
        <v>521</v>
      </c>
      <c r="CA382" s="69" t="s">
        <v>521</v>
      </c>
      <c r="CB382" s="67" t="s">
        <v>521</v>
      </c>
      <c r="CC382" s="67" t="s">
        <v>521</v>
      </c>
      <c r="CD382" s="67" t="s">
        <v>521</v>
      </c>
      <c r="CE382" s="67" t="s">
        <v>521</v>
      </c>
      <c r="CF382" s="67" t="s">
        <v>521</v>
      </c>
      <c r="CG382" s="67" t="s">
        <v>521</v>
      </c>
      <c r="CH382" s="67" t="s">
        <v>521</v>
      </c>
      <c r="CI382" s="67" t="s">
        <v>521</v>
      </c>
      <c r="CJ382" s="68" t="s">
        <v>521</v>
      </c>
      <c r="CK382" s="69" t="s">
        <v>521</v>
      </c>
      <c r="CL382" s="67" t="s">
        <v>521</v>
      </c>
      <c r="CM382" s="67" t="s">
        <v>521</v>
      </c>
      <c r="CN382" s="67" t="s">
        <v>521</v>
      </c>
      <c r="CO382" s="67" t="s">
        <v>521</v>
      </c>
      <c r="CP382" s="67" t="s">
        <v>521</v>
      </c>
      <c r="CQ382" s="67" t="s">
        <v>521</v>
      </c>
      <c r="CR382" s="67" t="s">
        <v>521</v>
      </c>
      <c r="CS382" s="67" t="s">
        <v>521</v>
      </c>
      <c r="CT382" s="68" t="s">
        <v>521</v>
      </c>
      <c r="CU382" s="69" t="s">
        <v>521</v>
      </c>
      <c r="CV382" s="67" t="s">
        <v>521</v>
      </c>
      <c r="CW382" s="67" t="s">
        <v>521</v>
      </c>
      <c r="CX382" s="67" t="s">
        <v>521</v>
      </c>
      <c r="CY382" s="67" t="s">
        <v>521</v>
      </c>
      <c r="CZ382" s="67" t="s">
        <v>521</v>
      </c>
      <c r="DA382" s="67" t="s">
        <v>521</v>
      </c>
      <c r="DB382" s="67" t="s">
        <v>521</v>
      </c>
      <c r="DC382" s="67" t="s">
        <v>521</v>
      </c>
      <c r="DD382" s="68" t="s">
        <v>521</v>
      </c>
      <c r="DE382" s="69" t="s">
        <v>521</v>
      </c>
      <c r="DF382" s="71" t="s">
        <v>521</v>
      </c>
      <c r="DG382" s="67" t="s">
        <v>521</v>
      </c>
      <c r="DH382" s="67" t="s">
        <v>521</v>
      </c>
      <c r="DI382" s="67" t="s">
        <v>521</v>
      </c>
      <c r="DJ382" s="67" t="s">
        <v>521</v>
      </c>
      <c r="DK382" s="67" t="s">
        <v>521</v>
      </c>
      <c r="DL382" s="67" t="s">
        <v>521</v>
      </c>
      <c r="DM382" s="67" t="s">
        <v>521</v>
      </c>
      <c r="DN382" s="68" t="s">
        <v>521</v>
      </c>
      <c r="DO382" s="70" t="s">
        <v>521</v>
      </c>
      <c r="DP382" s="71" t="s">
        <v>521</v>
      </c>
      <c r="DQ382" s="67" t="s">
        <v>521</v>
      </c>
      <c r="DR382" s="67" t="s">
        <v>521</v>
      </c>
      <c r="DS382" s="67" t="s">
        <v>521</v>
      </c>
      <c r="DT382" s="67" t="s">
        <v>521</v>
      </c>
      <c r="DU382" s="67" t="s">
        <v>521</v>
      </c>
      <c r="DV382" s="67" t="s">
        <v>521</v>
      </c>
      <c r="DW382" s="67" t="s">
        <v>521</v>
      </c>
      <c r="DX382" s="72" t="s">
        <v>521</v>
      </c>
      <c r="DY382" s="146" t="s">
        <v>522</v>
      </c>
      <c r="DZ382" s="74">
        <v>3</v>
      </c>
      <c r="EA382" s="74">
        <v>4</v>
      </c>
      <c r="EB382" s="74">
        <v>4</v>
      </c>
      <c r="EC382" s="75">
        <v>5</v>
      </c>
      <c r="ED382" s="168" t="s">
        <v>522</v>
      </c>
      <c r="EE382" s="74">
        <f t="shared" si="902"/>
        <v>3</v>
      </c>
      <c r="EF382" s="74">
        <f t="shared" si="903"/>
        <v>12</v>
      </c>
      <c r="EG382" s="74">
        <f t="shared" si="904"/>
        <v>48</v>
      </c>
      <c r="EH382" s="77">
        <f t="shared" si="905"/>
        <v>240</v>
      </c>
      <c r="EI382" s="73">
        <v>10</v>
      </c>
      <c r="EJ382" s="74">
        <v>50</v>
      </c>
      <c r="EK382" s="74">
        <v>270</v>
      </c>
      <c r="EL382" s="74">
        <v>900</v>
      </c>
      <c r="EM382" s="75">
        <v>2700</v>
      </c>
      <c r="EN382" s="78">
        <v>1</v>
      </c>
      <c r="EO382" s="79">
        <f t="shared" si="906"/>
        <v>1.6666666666666667</v>
      </c>
      <c r="EP382" s="79">
        <f t="shared" si="907"/>
        <v>2.25</v>
      </c>
      <c r="EQ382" s="79">
        <f t="shared" si="908"/>
        <v>1.875</v>
      </c>
      <c r="ER382" s="80">
        <f t="shared" si="909"/>
        <v>1.125</v>
      </c>
      <c r="ES382" s="128" t="s">
        <v>534</v>
      </c>
      <c r="ET382" s="82"/>
      <c r="EU382" s="83">
        <v>4</v>
      </c>
      <c r="EV382" s="146">
        <v>55</v>
      </c>
      <c r="EW382" s="147">
        <v>45</v>
      </c>
      <c r="EX382" s="147">
        <v>120</v>
      </c>
      <c r="EY382" s="147">
        <v>40</v>
      </c>
      <c r="EZ382" s="147">
        <v>7</v>
      </c>
      <c r="FA382" s="147">
        <v>7</v>
      </c>
      <c r="FB382" s="147">
        <v>95</v>
      </c>
      <c r="FC382" s="147">
        <v>91</v>
      </c>
      <c r="FD382" s="74">
        <f t="shared" si="910"/>
        <v>127</v>
      </c>
      <c r="FE382" s="84">
        <f t="shared" si="911"/>
        <v>211</v>
      </c>
      <c r="FF382" s="73">
        <f>RANK(EV382,$EV$9:$EV$497,0)</f>
        <v>258</v>
      </c>
      <c r="FG382" s="74">
        <f>RANK(EW382,$EW$9:$EW$497,0)</f>
        <v>206</v>
      </c>
      <c r="FH382" s="74">
        <f>RANK(EX382,$EX$9:$EX$497,0)</f>
        <v>1</v>
      </c>
      <c r="FI382" s="74">
        <f>RANK(EY382,$EY$9:$EY$497,0)</f>
        <v>178</v>
      </c>
      <c r="FJ382" s="74">
        <f>RANK(EZ382,$EZ$9:$EZ$497,0)</f>
        <v>379</v>
      </c>
      <c r="FK382" s="74">
        <f>RANK(FA382,$FA$9:$FA$497,0)</f>
        <v>361</v>
      </c>
      <c r="FL382" s="74">
        <f>RANK(FB382,$FB$9:$FB$497,0)</f>
        <v>25</v>
      </c>
      <c r="FM382" s="74">
        <f>RANK(FC382,$FC$9:$FC$497,0)</f>
        <v>27</v>
      </c>
      <c r="FN382" s="74">
        <f>RANK(FD382,$FD$9:$FD$497,0)</f>
        <v>9</v>
      </c>
      <c r="FO382" s="84">
        <f>RANK(FE382,$FE$9:$FE$497,0)</f>
        <v>9</v>
      </c>
      <c r="FP382" s="73">
        <f>COUNTIFS($EV$9:$EV$497,"&gt;"&amp;EV382,$ES$9:$ES$497,ES382)+1</f>
        <v>55</v>
      </c>
      <c r="FQ382" s="74">
        <f>COUNTIFS($EW$9:$EW$497,"&gt;"&amp;EW382,$ES$9:$ES$497,ES382)+1</f>
        <v>18</v>
      </c>
      <c r="FR382" s="74">
        <f>COUNTIFS($EX$9:$EX$497,"&gt;"&amp;EX382,$ES$9:$ES$497,ES382)+1</f>
        <v>1</v>
      </c>
      <c r="FS382" s="74">
        <f>COUNTIFS($EY$9:$EY$497,"&gt;"&amp;EY382,$ES$9:$ES$497,ES382)+1</f>
        <v>36</v>
      </c>
      <c r="FT382" s="74">
        <f>COUNTIFS($EZ$9:$EZ$497,"&gt;"&amp;EZ382,$ES$9:$ES$497,ES382)+1</f>
        <v>61</v>
      </c>
      <c r="FU382" s="74">
        <f>COUNTIFS($FA$9:$FA$497,"&gt;"&amp;FA382,$ES$9:$ES$497,ES382)+1</f>
        <v>60</v>
      </c>
      <c r="FV382" s="74">
        <f>COUNTIFS($FB$9:$FB$497,"&gt;"&amp;FB382,$ES$9:$ES$497,ES382)+1</f>
        <v>1</v>
      </c>
      <c r="FW382" s="74">
        <f>COUNTIFS($FC$9:$FC$497,"&gt;"&amp;FC382,$ES$9:$ES$497,ES382)+1</f>
        <v>5</v>
      </c>
      <c r="FX382" s="74">
        <f>COUNTIFS($FD$9:$FD$497,"&gt;"&amp;FD382,$ES$9:$ES$497,ES382)+1</f>
        <v>1</v>
      </c>
      <c r="FY382" s="84">
        <f>COUNTIFS($FE$9:$FE$497,"&gt;"&amp;FE382,$ES$9:$ES$497,ES382)+1</f>
        <v>2</v>
      </c>
      <c r="FZ382" s="85">
        <f t="shared" si="912"/>
        <v>0.51</v>
      </c>
      <c r="GA382" s="86">
        <f t="shared" si="912"/>
        <v>0.42</v>
      </c>
      <c r="GB382" s="86">
        <f t="shared" si="912"/>
        <v>1.1100000000000001</v>
      </c>
      <c r="GC382" s="86">
        <f t="shared" si="912"/>
        <v>0.37</v>
      </c>
      <c r="GD382" s="86">
        <f t="shared" si="912"/>
        <v>0.06</v>
      </c>
      <c r="GE382" s="86">
        <f t="shared" si="912"/>
        <v>0.06</v>
      </c>
      <c r="GF382" s="86">
        <f t="shared" si="912"/>
        <v>0.88</v>
      </c>
      <c r="GG382" s="86">
        <f t="shared" si="912"/>
        <v>0.84</v>
      </c>
      <c r="GH382" s="86">
        <f t="shared" si="912"/>
        <v>1.18</v>
      </c>
      <c r="GI382" s="87">
        <f t="shared" si="912"/>
        <v>1.95</v>
      </c>
      <c r="GJ382" s="85">
        <f>ROUND(((FZ382-AVERAGE(FZ$9:FZ$497))/STDEVP(FZ$9:FZ$497)*10+50),2)</f>
        <v>32.229999999999997</v>
      </c>
      <c r="GK382" s="86">
        <f>ROUND(((GA382-AVERAGE(GA$9:GA$497))/STDEVP(GA$9:GA$497)*10+50),2)</f>
        <v>41.92</v>
      </c>
      <c r="GL382" s="86">
        <f>ROUND(((GB382-AVERAGE(GB$9:GB$497))/STDEVP(GB$9:GB$497)*10+50),2)</f>
        <v>69.8</v>
      </c>
      <c r="GM382" s="86">
        <f>ROUND(((GC382-AVERAGE(GC$9:GC$497))/STDEVP(GC$9:GC$497)*10+50),2)</f>
        <v>42.18</v>
      </c>
      <c r="GN382" s="86">
        <f>ROUND(((GD382-AVERAGE(GD$9:GD$497))/STDEVP(GD$9:GD$497)*10+50),2)</f>
        <v>38.619999999999997</v>
      </c>
      <c r="GO382" s="86">
        <f>ROUND(((GE382-AVERAGE(GE$9:GE$497))/STDEVP(GE$9:GE$497)*10+50),2)</f>
        <v>39.53</v>
      </c>
      <c r="GP382" s="86">
        <f>ROUND(((GF382-AVERAGE(GF$9:GF$497))/STDEVP(GF$9:GF$497)*10+50),2)</f>
        <v>57.72</v>
      </c>
      <c r="GQ382" s="86">
        <f>ROUND(((GG382-AVERAGE(GG$9:GG$497))/STDEVP(GG$9:GG$497)*10+50),2)</f>
        <v>56.54</v>
      </c>
      <c r="GR382" s="86">
        <f>ROUND(((GH382-AVERAGE(GH$9:GH$497))/STDEVP(GH$9:GH$497)*10+50),2)</f>
        <v>57.49</v>
      </c>
      <c r="GS382" s="87">
        <f>ROUND(((GI382-AVERAGE(GI$9:GI$497))/STDEVP(GI$9:GI$497)*10+50),2)</f>
        <v>65.45</v>
      </c>
      <c r="GT382" s="73">
        <f>RANK(GJ382,$GJ$9:$GJ$497,0)</f>
        <v>427</v>
      </c>
      <c r="GU382" s="74">
        <f>RANK(GK382,$GK$9:$GK$497,0)</f>
        <v>328</v>
      </c>
      <c r="GV382" s="74">
        <f>RANK(GL382,$GL$9:$GL$497,0)</f>
        <v>13</v>
      </c>
      <c r="GW382" s="74">
        <f>RANK(GM382,$GM$9:$GM$497,0)</f>
        <v>352</v>
      </c>
      <c r="GX382" s="74">
        <f>RANK(GN382,$GN$9:$GN$497,0)</f>
        <v>436</v>
      </c>
      <c r="GY382" s="74">
        <f>RANK(GO382,$GO$9:$GO$497,0)</f>
        <v>436</v>
      </c>
      <c r="GZ382" s="74">
        <f>RANK(GP382,$GP$9:$GP$497,0)</f>
        <v>95</v>
      </c>
      <c r="HA382" s="74">
        <f>RANK(GQ382,$GQ$9:$GQ$497,0)</f>
        <v>107</v>
      </c>
      <c r="HB382" s="74">
        <f>RANK(GR382,$GR$9:$GR$497,0)</f>
        <v>82</v>
      </c>
      <c r="HC382" s="84">
        <f>RANK(GS382,$GS$9:$GS$497,0)</f>
        <v>38</v>
      </c>
      <c r="HD382" s="85">
        <f>ROUND(AVERAGEIF($ES$9:$ES$497,$ES382,$FZ$9:$FZ$497),2)</f>
        <v>0.95</v>
      </c>
      <c r="HE382" s="86">
        <f>ROUND(AVERAGEIF($ES$9:$ES$497,$ES382,$GA$9:$GA$497),2)</f>
        <v>0.38</v>
      </c>
      <c r="HF382" s="86">
        <f>ROUND(AVERAGEIF($ES$9:$ES$497,$ES382,$GB$9:$GB$497),2)</f>
        <v>0.82</v>
      </c>
      <c r="HG382" s="86">
        <f>ROUND(AVERAGEIF($ES$9:$ES$497,$ES382,$GC$9:$GC$497),2)</f>
        <v>0.44</v>
      </c>
      <c r="HH382" s="86">
        <f>ROUND(AVERAGEIF($ES$9:$ES$497,$ES382,$GD$9:$GD$497),2)</f>
        <v>0.15</v>
      </c>
      <c r="HI382" s="86">
        <f>ROUND(AVERAGEIF($ES$9:$ES$497,$ES382,$GE$9:$GE$497),2)</f>
        <v>0.14000000000000001</v>
      </c>
      <c r="HJ382" s="86">
        <f>ROUND(AVERAGEIF($ES$9:$ES$497,$ES382,$GF$9:$GF$497),2)</f>
        <v>0.74</v>
      </c>
      <c r="HK382" s="86">
        <f>ROUND(AVERAGEIF($ES$9:$ES$497,$ES382,$GG$9:$GG$497),2)</f>
        <v>0.85</v>
      </c>
      <c r="HL382" s="86">
        <f>ROUND(AVERAGEIF($ES$9:$ES$497,$ES382,$GH$9:$GH$497),2)</f>
        <v>0.97</v>
      </c>
      <c r="HM382" s="87">
        <f>ROUND(AVERAGEIF($ES$9:$ES$497,$ES382,$GI$9:$GI$497),2)</f>
        <v>1.67</v>
      </c>
      <c r="HN382" s="88">
        <f t="shared" si="913"/>
        <v>-0.43999999999999995</v>
      </c>
      <c r="HO382" s="89">
        <f t="shared" si="913"/>
        <v>3.999999999999998E-2</v>
      </c>
      <c r="HP382" s="89">
        <f t="shared" si="913"/>
        <v>0.29000000000000015</v>
      </c>
      <c r="HQ382" s="89">
        <f t="shared" si="913"/>
        <v>-7.0000000000000007E-2</v>
      </c>
      <c r="HR382" s="89">
        <f t="shared" si="913"/>
        <v>-0.09</v>
      </c>
      <c r="HS382" s="89">
        <f t="shared" si="913"/>
        <v>-8.0000000000000016E-2</v>
      </c>
      <c r="HT382" s="89">
        <f t="shared" si="913"/>
        <v>0.14000000000000001</v>
      </c>
      <c r="HU382" s="89">
        <f t="shared" si="913"/>
        <v>-1.0000000000000009E-2</v>
      </c>
      <c r="HV382" s="89">
        <f t="shared" si="913"/>
        <v>0.20999999999999996</v>
      </c>
      <c r="HW382" s="90">
        <f t="shared" si="913"/>
        <v>0.28000000000000003</v>
      </c>
      <c r="HX382" s="73">
        <f>COUNTIFS($FZ$9:$FZ$497,"&gt;"&amp;FZ382,$ES$9:$ES$497,$ES382)+1</f>
        <v>83</v>
      </c>
      <c r="HY382" s="74">
        <f>COUNTIFS($GA$9:$GA$497,"&gt;"&amp;GA382,$ES$9:$ES$497,$ES382)+1</f>
        <v>22</v>
      </c>
      <c r="HZ382" s="74">
        <f>COUNTIFS($GB$9:$GB$497,"&gt;"&amp;GB382,$ES$9:$ES$497,$ES382)+1</f>
        <v>11</v>
      </c>
      <c r="IA382" s="74">
        <f>COUNTIFS($GC$9:$GC$497,"&gt;"&amp;GC382,$ES$9:$ES$497,$ES382)+1</f>
        <v>65</v>
      </c>
      <c r="IB382" s="74">
        <f>COUNTIFS($GD$9:$GD$497,"&gt;"&amp;GD382,$ES$9:$ES$497,$ES382)+1</f>
        <v>83</v>
      </c>
      <c r="IC382" s="74">
        <f>COUNTIFS($GE$9:$GE$497,"&gt;"&amp;GE382,$ES$9:$ES$497,$ES382)+1</f>
        <v>83</v>
      </c>
      <c r="ID382" s="74">
        <f>COUNTIFS($GF$9:$GF$497,"&gt;"&amp;GF382,$ES$9:$ES$497,$ES382)+1</f>
        <v>18</v>
      </c>
      <c r="IE382" s="74">
        <f>COUNTIFS($GG$9:$GG$497,"&gt;"&amp;GG382,$ES$9:$ES$497,$ES382)+1</f>
        <v>41</v>
      </c>
      <c r="IF382" s="74">
        <f>COUNTIFS($GH$9:$GH$497,"&gt;"&amp;GH382,$ES$9:$ES$497,$ES382)+1</f>
        <v>15</v>
      </c>
      <c r="IG382" s="84">
        <f>COUNTIFS($GI$9:$GI$497,"&gt;"&amp;GI382,$ES$9:$ES$497,$ES382)+1</f>
        <v>19</v>
      </c>
      <c r="IH382" s="148"/>
      <c r="II382" s="149"/>
      <c r="IJ382" s="149">
        <v>0.03</v>
      </c>
      <c r="IK382" s="149"/>
      <c r="IL382" s="149"/>
      <c r="IM382" s="150"/>
      <c r="IN382" s="151"/>
      <c r="IO382" s="152"/>
      <c r="IP382" s="153"/>
      <c r="IQ382" s="149"/>
      <c r="IR382" s="149"/>
      <c r="IS382" s="149"/>
      <c r="IT382" s="149"/>
      <c r="IU382" s="149"/>
      <c r="IV382" s="149"/>
      <c r="IW382" s="154"/>
      <c r="IX382" s="151"/>
      <c r="IY382" s="149"/>
      <c r="IZ382" s="149"/>
      <c r="JA382" s="149"/>
      <c r="JB382" s="149"/>
      <c r="JC382" s="149"/>
      <c r="JD382" s="149"/>
      <c r="JE382" s="155">
        <v>0.1</v>
      </c>
      <c r="JF382" s="153"/>
      <c r="JG382" s="149"/>
      <c r="JH382" s="149"/>
      <c r="JI382" s="149"/>
      <c r="JJ382" s="149"/>
      <c r="JK382" s="149"/>
      <c r="JL382" s="149"/>
      <c r="JM382" s="154"/>
      <c r="JN382" s="151">
        <v>0.05</v>
      </c>
      <c r="JO382" s="149"/>
      <c r="JP382" s="149"/>
      <c r="JQ382" s="149"/>
      <c r="JR382" s="149"/>
      <c r="JS382" s="149"/>
      <c r="JT382" s="149"/>
      <c r="JU382" s="149"/>
      <c r="JV382" s="149"/>
      <c r="JW382" s="149"/>
      <c r="JX382" s="149"/>
      <c r="JY382" s="149"/>
      <c r="JZ382" s="155"/>
      <c r="KA382" s="151"/>
      <c r="KB382" s="149"/>
      <c r="KC382" s="149"/>
      <c r="KD382" s="149"/>
      <c r="KE382" s="155"/>
      <c r="KF382" s="153"/>
      <c r="KG382" s="149"/>
      <c r="KH382" s="149"/>
      <c r="KI382" s="149"/>
      <c r="KJ382" s="149"/>
      <c r="KK382" s="156"/>
      <c r="KL382" s="149"/>
      <c r="KM382" s="149"/>
      <c r="KN382" s="149"/>
      <c r="KO382" s="149"/>
      <c r="KP382" s="149"/>
      <c r="KQ382" s="149"/>
      <c r="KR382" s="149"/>
      <c r="KS382" s="154"/>
      <c r="KT382" s="154"/>
      <c r="KU382" s="154"/>
      <c r="KV382" s="154"/>
      <c r="KW382" s="151"/>
      <c r="KX382" s="149"/>
      <c r="KY382" s="149"/>
      <c r="KZ382" s="149"/>
      <c r="LA382" s="149"/>
      <c r="LB382" s="149"/>
      <c r="LC382" s="154"/>
      <c r="LD382" s="151"/>
      <c r="LE382" s="152"/>
      <c r="LF382" s="157"/>
      <c r="LG382" s="158"/>
      <c r="LH382" s="151"/>
      <c r="LI382" s="149"/>
      <c r="LJ382" s="147"/>
      <c r="LK382" s="147"/>
      <c r="LL382" s="147"/>
      <c r="LM382" s="159"/>
      <c r="LN382" s="153"/>
      <c r="LO382" s="149"/>
      <c r="LP382" s="149"/>
      <c r="LQ382" s="149"/>
      <c r="LR382" s="154"/>
      <c r="LS382" s="151"/>
      <c r="LT382" s="149"/>
      <c r="LU382" s="149"/>
      <c r="LV382" s="149"/>
      <c r="LW382" s="149"/>
      <c r="LX382" s="149"/>
      <c r="LY382" s="149"/>
      <c r="LZ382" s="149"/>
      <c r="MA382" s="155"/>
      <c r="MB382" s="153"/>
      <c r="MC382" s="149"/>
      <c r="MD382" s="149"/>
      <c r="ME382" s="149"/>
      <c r="MF382" s="149"/>
      <c r="MG382" s="149"/>
      <c r="MH382" s="149"/>
      <c r="MI382" s="149"/>
      <c r="MJ382" s="149"/>
      <c r="MK382" s="149"/>
      <c r="ML382" s="149"/>
      <c r="MM382" s="149"/>
      <c r="MN382" s="156"/>
      <c r="MO382" s="156"/>
      <c r="MP382" s="154"/>
      <c r="MQ382" s="151"/>
      <c r="MR382" s="149"/>
      <c r="MS382" s="149"/>
      <c r="MT382" s="149"/>
      <c r="MU382" s="149"/>
      <c r="MV382" s="156"/>
      <c r="MW382" s="149"/>
      <c r="MX382" s="149"/>
      <c r="MY382" s="149"/>
      <c r="MZ382" s="149"/>
      <c r="NA382" s="149"/>
      <c r="NB382" s="149"/>
      <c r="NC382" s="149"/>
      <c r="ND382" s="154"/>
      <c r="NE382" s="154"/>
      <c r="NF382" s="154"/>
      <c r="NG382" s="154"/>
      <c r="NH382" s="151"/>
      <c r="NI382" s="149">
        <v>0.05</v>
      </c>
      <c r="NJ382" s="149"/>
      <c r="NK382" s="149"/>
      <c r="NL382" s="149"/>
      <c r="NM382" s="149"/>
      <c r="NN382" s="94"/>
      <c r="NO382" s="151"/>
      <c r="NP382" s="160"/>
      <c r="NQ382" s="198" t="s">
        <v>1422</v>
      </c>
      <c r="NR382" s="196" t="s">
        <v>1431</v>
      </c>
      <c r="NS382" s="198"/>
      <c r="NT382" s="198"/>
      <c r="NU382" s="198" t="s">
        <v>1432</v>
      </c>
      <c r="NV382" s="186">
        <v>44343</v>
      </c>
      <c r="NW382" s="198" t="s">
        <v>1433</v>
      </c>
      <c r="NX382" s="165" t="s">
        <v>1434</v>
      </c>
      <c r="NY382" s="138" t="s">
        <v>1138</v>
      </c>
      <c r="NZ382" s="165" t="s">
        <v>1434</v>
      </c>
      <c r="OA382" s="166"/>
      <c r="OB382" s="166"/>
      <c r="OC382" s="166"/>
      <c r="OD382" s="108">
        <f t="shared" si="914"/>
        <v>240</v>
      </c>
      <c r="OE382" s="109">
        <v>5</v>
      </c>
      <c r="OF382" s="110">
        <f t="shared" si="915"/>
        <v>23</v>
      </c>
      <c r="OG382" s="109">
        <v>7</v>
      </c>
      <c r="OH382" s="111">
        <f>ROUND(AVERAGEIF($ES$9:$ES$497,$ES382,EV$9:EV$497),0)</f>
        <v>70</v>
      </c>
      <c r="OI382" s="112">
        <f>ROUND(AVERAGEIF($ES$9:$ES$497,$ES382,EW$9:EW$497),0)</f>
        <v>29</v>
      </c>
      <c r="OJ382" s="112">
        <f>ROUND(AVERAGEIF($ES$9:$ES$497,$ES382,EX$9:EX$497),0)</f>
        <v>62</v>
      </c>
      <c r="OK382" s="112">
        <f>ROUND(AVERAGEIF($ES$9:$ES$497,$ES382,EY$9:EY$497),0)</f>
        <v>34</v>
      </c>
      <c r="OL382" s="112">
        <f>ROUND(AVERAGEIF($ES$9:$ES$497,$ES382,EZ$9:EZ$497),0)</f>
        <v>10</v>
      </c>
      <c r="OM382" s="112">
        <f>ROUND(AVERAGEIF($ES$9:$ES$497,$ES382,FA$9:FA$497),0)</f>
        <v>10</v>
      </c>
      <c r="ON382" s="112">
        <f>ROUND(AVERAGEIF($ES$9:$ES$497,$ES382,FB$9:FB$497),0)</f>
        <v>53</v>
      </c>
      <c r="OO382" s="112">
        <f>ROUND(AVERAGEIF($ES$9:$ES$497,$ES382,FC$9:FC$497),0)</f>
        <v>56</v>
      </c>
      <c r="OP382" s="112">
        <f>ROUND(AVERAGEIF($ES$9:$ES$497,$ES382,FD$9:FD$497),0)</f>
        <v>72</v>
      </c>
      <c r="OQ382" s="113">
        <f>ROUND(AVERAGEIF($ES$9:$ES$497,$ES382,FE$9:FE$497),0)</f>
        <v>118</v>
      </c>
      <c r="OR382" s="114">
        <f>ROUND(EV382/MAX(EV$9:EV$497)*100,0)</f>
        <v>31</v>
      </c>
      <c r="OS382" s="115">
        <f>ROUND(EW382/MAX(EW$9:EW$497)*100,0)</f>
        <v>35</v>
      </c>
      <c r="OT382" s="115">
        <f>ROUND(EX382/MAX(EX$9:EX$497)*100,0)</f>
        <v>100</v>
      </c>
      <c r="OU382" s="115">
        <f>ROUND(EY382/MAX(EY$9:EY$497)*100,0)</f>
        <v>27</v>
      </c>
      <c r="OV382" s="115">
        <f>ROUND(EZ382/MAX(EZ$9:EZ$497)*100,0)</f>
        <v>6</v>
      </c>
      <c r="OW382" s="115">
        <f>ROUND(FA382/MAX(FA$9:FA$497)*100,0)</f>
        <v>6</v>
      </c>
      <c r="OX382" s="115">
        <f>ROUND(FB382/MAX(FB$9:FB$497)*100,0)</f>
        <v>71</v>
      </c>
      <c r="OY382" s="116">
        <f>ROUND(FC382/MAX(FC$9:FC$497)*100,0)</f>
        <v>63</v>
      </c>
      <c r="OZ382" s="115">
        <f>ROUND(FD382/MAX(FD$9:FD$497)*100,0)</f>
        <v>86</v>
      </c>
      <c r="PA382" s="117">
        <f>ROUND(FE382/MAX(FE$9:FE$497)*100,0)</f>
        <v>86</v>
      </c>
      <c r="PB382" s="118">
        <f t="shared" si="916"/>
        <v>664</v>
      </c>
      <c r="PC382" s="115">
        <f t="shared" si="917"/>
        <v>382</v>
      </c>
      <c r="PD382" s="115">
        <f t="shared" si="918"/>
        <v>682</v>
      </c>
      <c r="PE382" s="115">
        <f t="shared" si="919"/>
        <v>790</v>
      </c>
      <c r="PF382" s="115">
        <f t="shared" si="920"/>
        <v>327</v>
      </c>
      <c r="PG382" s="119">
        <f t="shared" si="921"/>
        <v>275</v>
      </c>
      <c r="PH382" s="118">
        <f>ROUND(PB382/MAX(PB$9:PB$497)*100,0)</f>
        <v>79</v>
      </c>
      <c r="PI382" s="115">
        <f>ROUND(PC382/MAX(PC$9:PC$497)*100,0)</f>
        <v>46</v>
      </c>
      <c r="PJ382" s="115">
        <f>ROUND(PD382/MAX(PD$9:PD$497)*100,0)</f>
        <v>72</v>
      </c>
      <c r="PK382" s="115">
        <f>ROUND(PE382/MAX(PE$9:PE$497)*100,0)</f>
        <v>79</v>
      </c>
      <c r="PL382" s="115">
        <f>ROUND(PF382/MAX(PF$9:PF$497)*100,0)</f>
        <v>46</v>
      </c>
      <c r="PM382" s="119">
        <f>ROUND(PG382/MAX(PG$9:PG$497)*100,0)</f>
        <v>40</v>
      </c>
      <c r="PN382" s="118">
        <f>RANK(PH382,PH$9:PH$497,0)</f>
        <v>21</v>
      </c>
      <c r="PO382" s="115">
        <f>RANK(PI382,PI$9:PI$497,0)</f>
        <v>160</v>
      </c>
      <c r="PP382" s="115">
        <f>RANK(PJ382,PJ$9:PJ$497,0)</f>
        <v>51</v>
      </c>
      <c r="PQ382" s="115">
        <f>RANK(PK382,PK$9:PK$497,0)</f>
        <v>19</v>
      </c>
      <c r="PR382" s="115">
        <f>RANK(PL382,PL$9:PL$497,0)</f>
        <v>221</v>
      </c>
      <c r="PS382" s="119">
        <f>RANK(PM382,PM$9:PM$497,0)</f>
        <v>232</v>
      </c>
      <c r="PT382" s="120">
        <f>ROUND(FZ382/MAX(FZ$9:FZ$497)*100,0)</f>
        <v>28</v>
      </c>
      <c r="PU382" s="115">
        <f>ROUND(GA382/MAX(GA$9:GA$497)*100,0)</f>
        <v>24</v>
      </c>
      <c r="PV382" s="115">
        <f>ROUND(GB382/MAX(GB$9:GB$497)*100,0)</f>
        <v>81</v>
      </c>
      <c r="PW382" s="115">
        <f>ROUND(GC382/MAX(GC$9:GC$497)*100,0)</f>
        <v>29</v>
      </c>
      <c r="PX382" s="115">
        <f>ROUND(GD382/MAX(GD$9:GD$497)*100,0)</f>
        <v>3</v>
      </c>
      <c r="PY382" s="115">
        <f>ROUND(GE382/MAX(GE$9:GE$497)*100,0)</f>
        <v>4</v>
      </c>
      <c r="PZ382" s="115">
        <f>ROUND(GF382/MAX(GF$9:GF$497)*100,0)</f>
        <v>41</v>
      </c>
      <c r="QA382" s="116">
        <f>ROUND(GG382/MAX(GG$9:GG$497)*100,0)</f>
        <v>46</v>
      </c>
      <c r="QB382" s="115">
        <f>ROUND(GH382/MAX(GH$9:GH$497)*100,0)</f>
        <v>52</v>
      </c>
      <c r="QC382" s="121">
        <f>ROUND(GI382/MAX(GI$9:GI$497)*100,0)</f>
        <v>62</v>
      </c>
      <c r="QD382" s="120">
        <f>ROUND(AVERAGEIF($ES$9:$ES$497,$ES382,PT$9:PT$497),0)</f>
        <v>52</v>
      </c>
      <c r="QE382" s="120">
        <f>ROUND(AVERAGEIF($ES$9:$ES$497,$ES382,PU$9:PU$497),0)</f>
        <v>21</v>
      </c>
      <c r="QF382" s="120">
        <f>ROUND(AVERAGEIF($ES$9:$ES$497,$ES382,PV$9:PV$497),0)</f>
        <v>60</v>
      </c>
      <c r="QG382" s="120">
        <f>ROUND(AVERAGEIF($ES$9:$ES$497,$ES382,PW$9:PW$497),0)</f>
        <v>35</v>
      </c>
      <c r="QH382" s="120">
        <f>ROUND(AVERAGEIF($ES$9:$ES$497,$ES382,PX$9:PX$497),0)</f>
        <v>8</v>
      </c>
      <c r="QI382" s="120">
        <f>ROUND(AVERAGEIF($ES$9:$ES$497,$ES382,PY$9:PY$497),0)</f>
        <v>9</v>
      </c>
      <c r="QJ382" s="120">
        <f>ROUND(AVERAGEIF($ES$9:$ES$497,$ES382,PZ$9:PZ$497),0)</f>
        <v>35</v>
      </c>
      <c r="QK382" s="120">
        <f>ROUND(AVERAGEIF($ES$9:$ES$497,$ES382,QA$9:QA$497),0)</f>
        <v>46</v>
      </c>
      <c r="QL382" s="120">
        <f>ROUND(AVERAGEIF($ES$9:$ES$497,$ES382,QB$9:QB$497),0)</f>
        <v>43</v>
      </c>
      <c r="QM382" s="120">
        <f>ROUND(AVERAGEIF($ES$9:$ES$497,$ES382,QC$9:QC$497),0)</f>
        <v>53</v>
      </c>
      <c r="QN382" s="114">
        <f t="shared" si="922"/>
        <v>585</v>
      </c>
      <c r="QO382" s="115">
        <f t="shared" si="923"/>
        <v>273</v>
      </c>
      <c r="QP382" s="115">
        <f t="shared" si="924"/>
        <v>597</v>
      </c>
      <c r="QQ382" s="115">
        <f t="shared" si="925"/>
        <v>723</v>
      </c>
      <c r="QR382" s="115">
        <f t="shared" si="926"/>
        <v>325</v>
      </c>
      <c r="QS382" s="119">
        <f t="shared" si="927"/>
        <v>219</v>
      </c>
      <c r="QT382" s="114">
        <f>ROUND((QN382-MIN(QN$9:QN$497))/(MAX(QN$9:QN$497)-MIN(QN$9:QN$497))*100,0)</f>
        <v>56</v>
      </c>
      <c r="QU382" s="115">
        <f>ROUND((QO382-MIN(QO$9:QO$497))/(MAX(QO$9:QO$497)-MIN(QO$9:QO$497))*100,0)</f>
        <v>9</v>
      </c>
      <c r="QV382" s="115">
        <f>ROUND((QP382-MIN(QP$9:QP$497))/(MAX(QP$9:QP$497)-MIN(QP$9:QP$497))*100,0)</f>
        <v>36</v>
      </c>
      <c r="QW382" s="115">
        <f>ROUND((QQ382-MIN(QQ$9:QQ$497))/(MAX(QQ$9:QQ$497)-MIN(QQ$9:QQ$497))*100,0)</f>
        <v>55</v>
      </c>
      <c r="QX382" s="115">
        <f>ROUND((QR382-MIN(QR$9:QR$497))/(MAX(QR$9:QR$497)-MIN(QR$9:QR$497))*100,0)</f>
        <v>14</v>
      </c>
      <c r="QY382" s="115">
        <f>ROUND((QS382-MIN(QS$9:QS$497))/(MAX(QS$9:QS$497)-MIN(QS$9:QS$497))*100,0)</f>
        <v>10</v>
      </c>
      <c r="QZ382" s="114">
        <f>RANK(QN382,QN$9:QN$497,0)</f>
        <v>63</v>
      </c>
      <c r="RA382" s="115">
        <f>RANK(QO382,QO$9:QO$497,0)</f>
        <v>406</v>
      </c>
      <c r="RB382" s="115">
        <f>RANK(QP382,QP$9:QP$497,0)</f>
        <v>146</v>
      </c>
      <c r="RC382" s="115">
        <f>RANK(QQ382,QQ$9:QQ$497,0)</f>
        <v>68</v>
      </c>
      <c r="RD382" s="115">
        <f>RANK(QR382,QR$9:QR$497,0)</f>
        <v>417</v>
      </c>
      <c r="RE382" s="115">
        <f>RANK(QS382,QS$9:QS$497,0)</f>
        <v>418</v>
      </c>
      <c r="RF382" s="122"/>
      <c r="RG382" s="115">
        <f>($RH$3*(IH382+IJ382)*100*100/MAX(EX$9:EX$497)*$RO$3) +($RH$3*(II382+IJ382)*100*100/MAX(EX$9:EX$497)*$RO$4) + ($RH$3*IK382*100*100/MAX(EX$9:EX$497)*0.098)</f>
        <v>12.524999999999999</v>
      </c>
      <c r="RH382" s="115">
        <f>($RH$4*IL382*100*100/MAX(EZ$9:EZ$497))*$RQ$3</f>
        <v>0</v>
      </c>
      <c r="RI382" s="115">
        <f>($RH$3*IM382*100*100/MAX(EY$9:EY$497))*$RQ$4</f>
        <v>0</v>
      </c>
      <c r="RJ382" s="115">
        <f>($RH$3*IN382*100*100/MAX(EX$9:EX$497))</f>
        <v>0</v>
      </c>
      <c r="RK382" s="115">
        <f>($RH$4*IO382*100*100/MAX(EZ$9:EZ$497))*$RQ$3</f>
        <v>0</v>
      </c>
      <c r="RL382" s="115">
        <f>(($RL$4*IP382*100*((100/MAX(EX$9:EX$497)+100/MAX(EZ$9:EZ$497))/2))+($RL$4*IQ382*100*((100/MAX(EX$9:EX$497)+100/MAX(EZ$9:EZ$497))/2))+($RL$4*IR382*100*((100/MAX(EX$9:EX$497)+100/MAX(EZ$9:EZ$497))/2))+($RL$4*IS382*100*((100/MAX(EX$9:EX$497)+100/MAX(EZ$9:EZ$497))/2))+($RL$4*IT382*100*((100/MAX(EX$9:EX$497)+100/MAX(EZ$9:EZ$497))/2))+($RL$4*IU382*100*((100/MAX(EX$9:EX$497)+100/MAX(EZ$9:EZ$497))/2))+($RL$4*IV382*100*((100/MAX(EX$9:EX$497)+100/MAX(EZ$9:EZ$497))/2))+($RL$4*IW382*100*((100/MAX(EX$9:EX$497)+100/MAX(EZ$9:EZ$497))/2)))*$RS$3</f>
        <v>0</v>
      </c>
      <c r="RM382" s="115">
        <f>(($RH$3*IX382*100*100/MAX(EX$9:EX$497))+($RH$3*IY382*100*100/MAX(EX$9:EX$497))+($RH$3*IZ382*100*100/MAX(EX$9:EX$497))+($RH$3*JA382*100*100/MAX(EX$9:EX$497))+($RH$3*JB382*100*100/MAX(EX$9:EX$497))+($RH$3*JC382*100*100/MAX(EX$9:EX$497))+($RH$3*JD382*100*100/MAX(EX$9:EX$497))+($RH$3*JE382*100*100/MAX(EX$9:EX$497)))*$RS$4</f>
        <v>8.35</v>
      </c>
      <c r="RN382" s="115">
        <f>(($RH$4*JF382*100*100/MAX(EZ$9:EZ$497)) + ($RH$4*JG382*100*100/MAX(EZ$9:EZ$497)) + ($RH$4*JH382*100*100/MAX(EZ$9:EZ$497)) + ($RH$4*JI382*100*100/MAX(EZ$9:EZ$497)) + ($RH$4*JJ382*100*100/MAX(EZ$9:EZ$497)) + ($RH$4*JK382*100*100/MAX(EZ$9:EZ$497)) + ($RH$4*JL382*100*100/MAX(EZ$9:EZ$497)) + ($RH$4*JM382*100*100/MAX(EZ$9:EZ$497)))*$RU$3</f>
        <v>0</v>
      </c>
      <c r="RO382" s="115">
        <f>(($RL$4*JN382*100*((100/MAX(EX$9:EX$497)+100/MAX(EZ$9:EZ$497))/2))+($RL$4*JO382*100*((100/MAX(EX$9:EX$497)+100/MAX(EZ$9:EZ$497))/2))+($RL$4*JP382*100*((100/MAX(EX$9:EX$497)+100/MAX(EZ$9:EZ$497))/2))+($RL$4*JQ382*100*((100/MAX(EX$9:EX$497)+100/MAX(EZ$9:EZ$497))/2))+($RL$4*JR382*100*((100/MAX(EX$9:EX$497)+100/MAX(EZ$9:EZ$497))/2))+($RL$4*JS382*100*((100/MAX(EX$9:EX$497)+100/MAX(EZ$9:EZ$497))/2))+($RL$4*JT382*100*((100/MAX(EX$9:EX$497)+100/MAX(EZ$9:EZ$497))/2))+($RL$4*JU382*100*((100/MAX(EX$9:EX$497)+100/MAX(EZ$9:EZ$497))/2))+($RL$4*JV382*100*((100/MAX(EX$9:EX$497)+100/MAX(EZ$9:EZ$497))/2))+($RL$4*JW382*100*((100/MAX(EX$9:EX$497)+100/MAX(EZ$9:EZ$497))/2))+($RL$4*JX382*100*((100/MAX(EX$9:EX$497)+100/MAX(EZ$9:EZ$497))/2))+($RL$4*JY382*100*((100/MAX(EX$9:EX$497)+100/MAX(EZ$9:EZ$497))/2))+($RL$4*JZ382*100*((100/MAX(EX$9:EX$497)+100/MAX(EZ$9:EZ$497))/2)))*$RW$3/2</f>
        <v>2.6133333333333337</v>
      </c>
      <c r="RP382" s="119">
        <f>($RJ$3*KA382*100*100/MAX(FA$9:FA$497)) + ($RJ$3*KB382*100*100/MAX(FA$9:FA$497)/2) + ($RJ$3*KC382*100*100/MAX(FA$9:FA$497)/2) + ($RJ$3*KD382*100*100/MAX(FA$9:FA$497)/4) + ($RJ$3*KE382*100*100/MAX(FA$9:FA$497)/4)</f>
        <v>0</v>
      </c>
      <c r="RQ382" s="118">
        <f>($RL$4*KF382*100*((100/MAX(EX$9:EX$497)+100/MAX(EZ$9:EZ$497)))) * ($RO$3/2) + (($RL$4*KG382*100*((100/MAX(EX$9:EX$497)+100/MAX(EZ$9:EZ$497))))+($RL$4*KH382*100*((100/MAX(EX$9:EX$497)+100/MAX(EZ$9:EZ$497))))+($RL$4*KI382*100*((100/MAX(EX$9:EX$497)+100/MAX(EZ$9:EZ$497))))+($RL$4*KJ382*100*((100/MAX(EX$9:EX$497)+100/MAX(EZ$9:EZ$497))))+($RL$4*KK382*100*((100/MAX(EX$9:EX$497)+100/MAX(EZ$9:EZ$497))))+($RL$4*KL382*100*((100/MAX(EX$9:EX$497)+100/MAX(EZ$9:EZ$497))))+($RL$4*KM382*100*((100/MAX(EX$9:EX$497)+100/MAX(EZ$9:EZ$497))))+($RL$4*KN382*100*((100/MAX(EX$9:EX$497)+100/MAX(EZ$9:EZ$497))))+($RL$4*KO382*100*((100/MAX(EX$9:EX$497)+100/MAX(EZ$9:EZ$497))))+($RL$4*KP382*100*((100/MAX(EX$9:EX$497)+100/MAX(EZ$9:EZ$497))))+($RL$4*KQ382*100*((100/MAX(EX$9:EX$497)+100/MAX(EZ$9:EZ$497))))+($RL$4*KR382*100*((100/MAX(EX$9:EX$497)+100/MAX(EZ$9:EZ$497))))+($RL$4*KS382*100*((100/MAX(EX$9:EX$497)+100/MAX(EZ$9:EZ$497))))+($RL$4*KV382*100*((100/MAX(EX$9:EX$497)+100/MAX(EZ$9:EZ$497))))) * (($RO$3+$RO$4)/6)</f>
        <v>0</v>
      </c>
      <c r="RR382" s="115">
        <f>(($RL$4*KW382*100*((100/MAX(EX$9:EX$497)+100/MAX(EZ$9:EZ$497))))) * ($RO$3/2) + (($RL$4*KX382*100*((100/MAX(EX$9:EX$497)+100/MAX(EZ$9:EZ$497))))+($RL$4*KY382*100*((100/MAX(EX$9:EX$497)+100/MAX(EZ$9:EZ$497))))+($RL$4*KZ382*100*((100/MAX(EX$9:EX$497)+100/MAX(EZ$9:EZ$497))))+($RL$4*LA382*100*((100/MAX(EX$9:EX$497)+100/MAX(EZ$9:EZ$497))))+($RL$4*LB382*100*((100/MAX(EX$9:EX$497)+100/MAX(EZ$9:EZ$497))))+($RL$4*LC382*100*((100/MAX(EX$9:EX$497)+100/MAX(EZ$9:EZ$497))))) * (($RO$3+$RO$4)/6)</f>
        <v>0</v>
      </c>
      <c r="RS382" s="119">
        <f>(($RL$4*LD382*100*((100/MAX(EX$9:EX$497)+100/MAX(EZ$9:EZ$497))))+($RL$4*LE382*100*((100/MAX(EX$9:EX$497)+100/MAX(EZ$9:EZ$497))))) * (($RO$3+$RO$4)/6)</f>
        <v>0</v>
      </c>
      <c r="RT382" s="118">
        <f>($RJ$4*LH382*100*(100/MAX(EV$9:EV$497)))+($RJ$4*LI382*100*(100/MAX(EV$9:EV$497)))</f>
        <v>0</v>
      </c>
      <c r="RU382" s="119">
        <f>($RJ$4*LJ382*(100/MAX(EV$9:EV$497)))/2 + ($RL$3*LK382*(100/MAX(EW$9:EW$497))) + ($RJ$4*LL382*(100/MAX(EV$9:EV$497)))/4 + ($RL$3*LM382*(100/MAX(EW$9:EW$497)))</f>
        <v>0</v>
      </c>
      <c r="RV382" s="118">
        <f>($RJ$4*LN382*100*100/MAX(EV$9:EV$497)/2)+($RJ$4*LO382*100*100/MAX(EV$9:EV$497)/2)+($RJ$4*LP382*100*100/MAX(EV$9:EV$497))+($RJ$4*LQ382*100*100/MAX(EV$9:EV$497))+($RJ$4*LR382*100*100/MAX(EV$9:EV$497))</f>
        <v>0</v>
      </c>
      <c r="RW382" s="115">
        <f>($RJ$4*LS382*100*100/MAX(EV$9:EV$497)) + (($RJ$4*LT382*100*100/MAX(EV$9:EV$497))+($RJ$4*LU382*100*100/MAX(EV$9:EV$497))+($RJ$4*LV382*100*100/MAX(EV$9:EV$497))+($RJ$4*LW382*100*100/MAX(EV$9:EV$497))+($RJ$4*LX382*100*100/MAX(EV$9:EV$497))+($RJ$4*LY382*100*100/MAX(EV$9:EV$497))+($RJ$4*LZ382*100*100/MAX(EV$9:EV$497))+($RJ$4*MA382*100*100/MAX(EV$9:EV$497)))/2</f>
        <v>0</v>
      </c>
      <c r="RX382" s="119">
        <f>($RJ$4*MB382*100*100/MAX(EV$9:EV$497))+($RJ$4*MC382*100*100/MAX(EV$9:EV$497))+($RJ$4*MD382*100*100/MAX(EV$9:EV$497))+($RJ$4*ME382*100*100/MAX(EV$9:EV$497))+($RJ$4*MF382*100*100/MAX(EV$9:EV$497))+($RJ$4*MG382*100*100/MAX(EV$9:EV$497))+($RJ$4*MH382*100*100/MAX(EV$9:EV$497))+($RJ$4*MI382*100*100/MAX(EV$9:EV$497))+($RJ$4*MJ382*100*100/MAX(EV$9:EV$497))+($RJ$4*MK382*100*100/MAX(EV$9:EV$497))+($RJ$4*ML382*100*100/MAX(EV$9:EV$497))+($RJ$4*MM382*100*100/MAX(EV$9:EV$497))+($RJ$4*MN382*100*100/MAX(EV$9:EV$497))</f>
        <v>0</v>
      </c>
      <c r="RY382" s="118">
        <f>($RJ$4*MQ382*100*100/MAX(EV$9:EV$497))/2 + (($RJ$4*MR382*100*100/MAX(EV$9:EV$497))+($RJ$4*MS382*100*100/MAX(EV$9:EV$497))+($RJ$4*MT382*100*100/MAX(EV$9:EV$497))+($RJ$4*MU382*100*100/MAX(EV$9:EV$497))+($RJ$4*MV382*100*100/MAX(EV$9:EV$497))+($RJ$4*MW382*100*100/MAX(EV$9:EV$497))+($RJ$4*MX382*100*100/MAX(EV$9:EV$497))+($RJ$4*MY382*100*100/MAX(EV$9:EV$497))+($RJ$4*MZ382*100*100/MAX(EV$9:EV$497))+($RJ$4*NA382*100*100/MAX(EV$9:EV$497))+($RJ$4*NB382*100*100/MAX(EV$9:EV$497))+($RJ$4*NC382*100*100/MAX(EV$9:EV$497))+($RJ$4*ND382*100*100/MAX(EV$9:EV$497))+($RJ$4*NG382*100*100/MAX(EV$9:EV$497)))/4</f>
        <v>0</v>
      </c>
      <c r="RZ382" s="115">
        <f>($RJ$4*NH382*100*100/MAX(EV$9:EV$497))/2 + (($RJ$4*NI382*100*100/MAX(EV$9:EV$497))+($RJ$4*NJ382*100*100/MAX(EV$9:EV$497))+($RJ$4*NK382*100*100/MAX(EV$9:EV$497))+($RJ$4*NL382*100*100/MAX(EV$9:EV$497))+($RJ$4*NM382*100*100/MAX(EV$9:EV$497))+($RJ$4*NN382*100*100/MAX(EV$9:EV$497)))/4</f>
        <v>2.106741573033708</v>
      </c>
      <c r="SA382" s="117">
        <f>(($RJ$4*NO382*100*100/MAX(EV$9:EV$497))+($RJ$4*NP382*100*100/MAX(EV$9:EV$497)))/4</f>
        <v>0</v>
      </c>
      <c r="SB382" s="118">
        <f t="shared" si="928"/>
        <v>25.595074906367042</v>
      </c>
      <c r="SC382" s="115">
        <f t="shared" si="929"/>
        <v>23.909681647940076</v>
      </c>
      <c r="SD382" s="115">
        <f t="shared" si="930"/>
        <v>3.1400187265917605</v>
      </c>
      <c r="SE382" s="115">
        <f t="shared" si="931"/>
        <v>57.226348314606732</v>
      </c>
      <c r="SF382" s="115">
        <f t="shared" si="932"/>
        <v>3.1400187265917605</v>
      </c>
      <c r="SG382" s="115">
        <f t="shared" si="933"/>
        <v>2.106741573033708</v>
      </c>
      <c r="SH382" s="115">
        <f>ROUND(SB382/MAX(SB$9:SB$497)*100,0)</f>
        <v>32</v>
      </c>
      <c r="SI382" s="115">
        <f>ROUND(SC382/MAX(SC$9:SC$497)*100,0)</f>
        <v>36</v>
      </c>
      <c r="SJ382" s="115">
        <f>ROUND(SD382/MAX(SD$9:SD$497)*100,0)</f>
        <v>5</v>
      </c>
      <c r="SK382" s="115">
        <f>ROUND(SE382/MAX(SE$9:SE$497)*100,0)</f>
        <v>44</v>
      </c>
      <c r="SL382" s="115">
        <f>ROUND(SF382/MAX(SF$9:SF$497)*100,0)</f>
        <v>8</v>
      </c>
      <c r="SM382" s="121">
        <f>ROUND(SG382/MAX(SG$9:SG$497)*100,0)</f>
        <v>2</v>
      </c>
      <c r="SN382" s="115">
        <f>ROUND(AVERAGEIF($ES$9:$ES$497,$ES382,SH$9:SH$497),0)</f>
        <v>26</v>
      </c>
      <c r="SO382" s="115">
        <f>ROUND(AVERAGEIF($ES$9:$ES$497,$ES382,SI$9:SI$497),0)</f>
        <v>26</v>
      </c>
      <c r="SP382" s="115">
        <f>ROUND(AVERAGEIF($ES$9:$ES$497,$ES382,SJ$9:SJ$497),0)</f>
        <v>3</v>
      </c>
      <c r="SQ382" s="115">
        <f>ROUND(AVERAGEIF($ES$9:$ES$497,$ES382,SK$9:SK$497),0)</f>
        <v>21</v>
      </c>
      <c r="SR382" s="115">
        <f>ROUND(AVERAGEIF($ES$9:$ES$497,$ES382,SL$9:SL$497),0)</f>
        <v>5</v>
      </c>
      <c r="SS382" s="121">
        <f>ROUND(AVERAGEIF($ES$9:$ES$497,$ES382,SM$9:SM$497),0)</f>
        <v>5</v>
      </c>
      <c r="ST382" s="114">
        <f>RANK(SB382,SB$9:SB$497,0)</f>
        <v>139</v>
      </c>
      <c r="SU382" s="115">
        <f>RANK(SC382,SC$9:SC$497,0)</f>
        <v>79</v>
      </c>
      <c r="SV382" s="115">
        <f>RANK(SD382,SD$9:SD$497,0)</f>
        <v>155</v>
      </c>
      <c r="SW382" s="115">
        <f>RANK(SE382,SE$9:SE$497,0)</f>
        <v>63</v>
      </c>
      <c r="SX382" s="115">
        <f>RANK(SF382,SF$9:SF$497,0)</f>
        <v>112</v>
      </c>
      <c r="SY382" s="115">
        <f>RANK(SG382,SG$9:SG$497,0)</f>
        <v>237</v>
      </c>
      <c r="SZ382" s="115">
        <f>COUNTIFS(SB$9:SB$497,"&gt;"&amp;SB382,$ES$9:$ES$497,$ES382)+1</f>
        <v>31</v>
      </c>
      <c r="TA382" s="115">
        <f>COUNTIFS(SC$9:SC$497,"&gt;"&amp;SC382,$ES$9:$ES$497,$ES382)+1</f>
        <v>26</v>
      </c>
      <c r="TB382" s="115">
        <f>COUNTIFS(SD$9:SD$497,"&gt;"&amp;SD382,$ES$9:$ES$497,$ES382)+1</f>
        <v>22</v>
      </c>
      <c r="TC382" s="115">
        <f>COUNTIFS(SE$9:SE$497,"&gt;"&amp;SE382,$ES$9:$ES$497,$ES382)+1</f>
        <v>19</v>
      </c>
      <c r="TD382" s="115">
        <f>COUNTIFS(SF$9:SF$497,"&gt;"&amp;SF382,$ES$9:$ES$497,$ES382)+1</f>
        <v>22</v>
      </c>
      <c r="TE382" s="117">
        <f>COUNTIFS(SG$9:SG$497,"&gt;"&amp;SG382,$ES$9:$ES$497,$ES382)+1</f>
        <v>43</v>
      </c>
      <c r="TF382" s="118">
        <f t="shared" si="934"/>
        <v>111</v>
      </c>
      <c r="TG382" s="115">
        <f t="shared" si="935"/>
        <v>115</v>
      </c>
      <c r="TH382" s="115">
        <f t="shared" si="935"/>
        <v>51</v>
      </c>
      <c r="TI382" s="115">
        <f t="shared" si="935"/>
        <v>116</v>
      </c>
      <c r="TJ382" s="115">
        <f t="shared" si="935"/>
        <v>87</v>
      </c>
      <c r="TK382" s="115">
        <f t="shared" si="935"/>
        <v>48</v>
      </c>
      <c r="TL382" s="117">
        <f t="shared" si="936"/>
        <v>42</v>
      </c>
      <c r="TM382" s="118">
        <f>ROUND(TF382/MAX(TF$9:TF$497)*100,0)</f>
        <v>62</v>
      </c>
      <c r="TN382" s="115">
        <f>ROUND(TG382/MAX(TG$9:TG$497)*100,0)</f>
        <v>63</v>
      </c>
      <c r="TO382" s="115">
        <f>ROUND(TH382/MAX(TH$9:TH$497)*100,0)</f>
        <v>28</v>
      </c>
      <c r="TP382" s="115">
        <f>ROUND(TI382/MAX(TI$9:TI$497)*100,0)</f>
        <v>64</v>
      </c>
      <c r="TQ382" s="115">
        <f>ROUND(TJ382/MAX(TJ$9:TJ$497)*100,0)</f>
        <v>44</v>
      </c>
      <c r="TR382" s="115">
        <f>ROUND(TK382/MAX(TK$9:TK$497)*100,0)</f>
        <v>24</v>
      </c>
      <c r="TS382" s="119">
        <f>ROUND(TL382/MAX(TL$9:TL$497)*100,0)</f>
        <v>21</v>
      </c>
      <c r="TT382" s="120">
        <f>RANK(TM382,TM$9:TM$497,0)</f>
        <v>87</v>
      </c>
      <c r="TU382" s="115">
        <f>RANK(TN382,TN$9:TN$497,0)</f>
        <v>51</v>
      </c>
      <c r="TV382" s="115">
        <f>RANK(TO382,TO$9:TO$497,0)</f>
        <v>170</v>
      </c>
      <c r="TW382" s="115">
        <f>RANK(TP382,TP$9:TP$497,0)</f>
        <v>45</v>
      </c>
      <c r="TX382" s="115">
        <f>RANK(TQ382,TQ$9:TQ$497,0)</f>
        <v>32</v>
      </c>
      <c r="TY382" s="115">
        <f>RANK(TR382,TR$9:TR$497,0)</f>
        <v>243</v>
      </c>
      <c r="TZ382" s="121">
        <f>RANK(TS382,TS$9:TS$497,0)</f>
        <v>256</v>
      </c>
      <c r="UA382" s="132"/>
      <c r="UB382" s="7" t="s">
        <v>1</v>
      </c>
    </row>
    <row r="383" spans="1:548" x14ac:dyDescent="0.15">
      <c r="A383" s="183">
        <v>375</v>
      </c>
      <c r="B383" s="200" t="s">
        <v>1431</v>
      </c>
      <c r="C383" s="143"/>
      <c r="D383" s="143"/>
      <c r="E383" s="161" t="s">
        <v>518</v>
      </c>
      <c r="F383" s="65">
        <v>84</v>
      </c>
      <c r="G383" s="65" t="s">
        <v>908</v>
      </c>
      <c r="H383" s="144" t="s">
        <v>1005</v>
      </c>
      <c r="I383" s="66" t="s">
        <v>521</v>
      </c>
      <c r="J383" s="67" t="s">
        <v>521</v>
      </c>
      <c r="K383" s="67" t="s">
        <v>521</v>
      </c>
      <c r="L383" s="67" t="s">
        <v>521</v>
      </c>
      <c r="M383" s="67" t="s">
        <v>521</v>
      </c>
      <c r="N383" s="67" t="s">
        <v>521</v>
      </c>
      <c r="O383" s="67" t="s">
        <v>521</v>
      </c>
      <c r="P383" s="67" t="s">
        <v>521</v>
      </c>
      <c r="Q383" s="67" t="s">
        <v>521</v>
      </c>
      <c r="R383" s="68" t="s">
        <v>521</v>
      </c>
      <c r="S383" s="69" t="s">
        <v>521</v>
      </c>
      <c r="T383" s="67" t="s">
        <v>521</v>
      </c>
      <c r="U383" s="67" t="s">
        <v>521</v>
      </c>
      <c r="V383" s="67" t="s">
        <v>521</v>
      </c>
      <c r="W383" s="67" t="s">
        <v>521</v>
      </c>
      <c r="X383" s="67" t="s">
        <v>521</v>
      </c>
      <c r="Y383" s="67" t="s">
        <v>521</v>
      </c>
      <c r="Z383" s="67" t="s">
        <v>521</v>
      </c>
      <c r="AA383" s="67" t="s">
        <v>521</v>
      </c>
      <c r="AB383" s="68" t="s">
        <v>521</v>
      </c>
      <c r="AC383" s="69" t="s">
        <v>521</v>
      </c>
      <c r="AD383" s="67" t="s">
        <v>521</v>
      </c>
      <c r="AE383" s="67" t="s">
        <v>521</v>
      </c>
      <c r="AF383" s="67" t="s">
        <v>521</v>
      </c>
      <c r="AG383" s="67" t="s">
        <v>521</v>
      </c>
      <c r="AH383" s="67" t="s">
        <v>521</v>
      </c>
      <c r="AI383" s="67" t="s">
        <v>521</v>
      </c>
      <c r="AJ383" s="67" t="s">
        <v>521</v>
      </c>
      <c r="AK383" s="67" t="s">
        <v>521</v>
      </c>
      <c r="AL383" s="68" t="s">
        <v>521</v>
      </c>
      <c r="AM383" s="69" t="s">
        <v>521</v>
      </c>
      <c r="AN383" s="67" t="s">
        <v>521</v>
      </c>
      <c r="AO383" s="67" t="s">
        <v>521</v>
      </c>
      <c r="AP383" s="67" t="s">
        <v>521</v>
      </c>
      <c r="AQ383" s="67" t="s">
        <v>521</v>
      </c>
      <c r="AR383" s="67" t="s">
        <v>521</v>
      </c>
      <c r="AS383" s="67" t="s">
        <v>521</v>
      </c>
      <c r="AT383" s="67" t="s">
        <v>521</v>
      </c>
      <c r="AU383" s="67" t="s">
        <v>521</v>
      </c>
      <c r="AV383" s="68" t="s">
        <v>521</v>
      </c>
      <c r="AW383" s="69" t="s">
        <v>521</v>
      </c>
      <c r="AX383" s="67" t="s">
        <v>521</v>
      </c>
      <c r="AY383" s="67" t="s">
        <v>521</v>
      </c>
      <c r="AZ383" s="67" t="s">
        <v>521</v>
      </c>
      <c r="BA383" s="67" t="s">
        <v>521</v>
      </c>
      <c r="BB383" s="67" t="s">
        <v>521</v>
      </c>
      <c r="BC383" s="67" t="s">
        <v>521</v>
      </c>
      <c r="BD383" s="67" t="s">
        <v>521</v>
      </c>
      <c r="BE383" s="67" t="s">
        <v>521</v>
      </c>
      <c r="BF383" s="68" t="s">
        <v>521</v>
      </c>
      <c r="BG383" s="69" t="s">
        <v>521</v>
      </c>
      <c r="BH383" s="67" t="s">
        <v>521</v>
      </c>
      <c r="BI383" s="67" t="s">
        <v>521</v>
      </c>
      <c r="BJ383" s="67" t="s">
        <v>521</v>
      </c>
      <c r="BK383" s="67" t="s">
        <v>521</v>
      </c>
      <c r="BL383" s="67" t="s">
        <v>521</v>
      </c>
      <c r="BM383" s="67" t="s">
        <v>521</v>
      </c>
      <c r="BN383" s="67" t="s">
        <v>521</v>
      </c>
      <c r="BO383" s="67" t="s">
        <v>521</v>
      </c>
      <c r="BP383" s="68" t="s">
        <v>521</v>
      </c>
      <c r="BQ383" s="70" t="s">
        <v>521</v>
      </c>
      <c r="BR383" s="67" t="s">
        <v>521</v>
      </c>
      <c r="BS383" s="67" t="s">
        <v>521</v>
      </c>
      <c r="BT383" s="67" t="s">
        <v>521</v>
      </c>
      <c r="BU383" s="67" t="s">
        <v>521</v>
      </c>
      <c r="BV383" s="67" t="s">
        <v>521</v>
      </c>
      <c r="BW383" s="67" t="s">
        <v>521</v>
      </c>
      <c r="BX383" s="67" t="s">
        <v>521</v>
      </c>
      <c r="BY383" s="67" t="s">
        <v>521</v>
      </c>
      <c r="BZ383" s="68" t="s">
        <v>521</v>
      </c>
      <c r="CA383" s="69" t="s">
        <v>521</v>
      </c>
      <c r="CB383" s="67" t="s">
        <v>521</v>
      </c>
      <c r="CC383" s="67" t="s">
        <v>521</v>
      </c>
      <c r="CD383" s="67" t="s">
        <v>521</v>
      </c>
      <c r="CE383" s="67" t="s">
        <v>521</v>
      </c>
      <c r="CF383" s="67" t="s">
        <v>521</v>
      </c>
      <c r="CG383" s="67" t="s">
        <v>521</v>
      </c>
      <c r="CH383" s="67" t="s">
        <v>521</v>
      </c>
      <c r="CI383" s="67" t="s">
        <v>521</v>
      </c>
      <c r="CJ383" s="68" t="s">
        <v>521</v>
      </c>
      <c r="CK383" s="69" t="s">
        <v>521</v>
      </c>
      <c r="CL383" s="67" t="s">
        <v>521</v>
      </c>
      <c r="CM383" s="67" t="s">
        <v>521</v>
      </c>
      <c r="CN383" s="67" t="s">
        <v>521</v>
      </c>
      <c r="CO383" s="67" t="s">
        <v>521</v>
      </c>
      <c r="CP383" s="67" t="s">
        <v>521</v>
      </c>
      <c r="CQ383" s="67" t="s">
        <v>521</v>
      </c>
      <c r="CR383" s="67" t="s">
        <v>521</v>
      </c>
      <c r="CS383" s="67" t="s">
        <v>521</v>
      </c>
      <c r="CT383" s="68" t="s">
        <v>521</v>
      </c>
      <c r="CU383" s="69" t="s">
        <v>521</v>
      </c>
      <c r="CV383" s="67" t="s">
        <v>521</v>
      </c>
      <c r="CW383" s="67" t="s">
        <v>521</v>
      </c>
      <c r="CX383" s="67" t="s">
        <v>521</v>
      </c>
      <c r="CY383" s="67" t="s">
        <v>521</v>
      </c>
      <c r="CZ383" s="67" t="s">
        <v>521</v>
      </c>
      <c r="DA383" s="67" t="s">
        <v>521</v>
      </c>
      <c r="DB383" s="67" t="s">
        <v>521</v>
      </c>
      <c r="DC383" s="67" t="s">
        <v>521</v>
      </c>
      <c r="DD383" s="68" t="s">
        <v>521</v>
      </c>
      <c r="DE383" s="69" t="s">
        <v>521</v>
      </c>
      <c r="DF383" s="71" t="s">
        <v>521</v>
      </c>
      <c r="DG383" s="67" t="s">
        <v>521</v>
      </c>
      <c r="DH383" s="67" t="s">
        <v>521</v>
      </c>
      <c r="DI383" s="67" t="s">
        <v>521</v>
      </c>
      <c r="DJ383" s="67" t="s">
        <v>521</v>
      </c>
      <c r="DK383" s="67" t="s">
        <v>521</v>
      </c>
      <c r="DL383" s="67" t="s">
        <v>521</v>
      </c>
      <c r="DM383" s="67" t="s">
        <v>521</v>
      </c>
      <c r="DN383" s="68" t="s">
        <v>521</v>
      </c>
      <c r="DO383" s="70" t="s">
        <v>521</v>
      </c>
      <c r="DP383" s="71" t="s">
        <v>521</v>
      </c>
      <c r="DQ383" s="67" t="s">
        <v>521</v>
      </c>
      <c r="DR383" s="67" t="s">
        <v>521</v>
      </c>
      <c r="DS383" s="67" t="s">
        <v>521</v>
      </c>
      <c r="DT383" s="67" t="s">
        <v>521</v>
      </c>
      <c r="DU383" s="67" t="s">
        <v>521</v>
      </c>
      <c r="DV383" s="67" t="s">
        <v>521</v>
      </c>
      <c r="DW383" s="67" t="s">
        <v>521</v>
      </c>
      <c r="DX383" s="72" t="s">
        <v>521</v>
      </c>
      <c r="DY383" s="146" t="s">
        <v>522</v>
      </c>
      <c r="DZ383" s="74">
        <v>3</v>
      </c>
      <c r="EA383" s="74">
        <v>4</v>
      </c>
      <c r="EB383" s="74">
        <v>4</v>
      </c>
      <c r="EC383" s="75">
        <v>5</v>
      </c>
      <c r="ED383" s="168" t="s">
        <v>522</v>
      </c>
      <c r="EE383" s="74">
        <f t="shared" si="902"/>
        <v>3</v>
      </c>
      <c r="EF383" s="74">
        <f t="shared" si="903"/>
        <v>12</v>
      </c>
      <c r="EG383" s="74">
        <f t="shared" si="904"/>
        <v>48</v>
      </c>
      <c r="EH383" s="77">
        <f t="shared" si="905"/>
        <v>240</v>
      </c>
      <c r="EI383" s="73">
        <v>10</v>
      </c>
      <c r="EJ383" s="74">
        <v>50</v>
      </c>
      <c r="EK383" s="74">
        <v>270</v>
      </c>
      <c r="EL383" s="74">
        <v>450</v>
      </c>
      <c r="EM383" s="75">
        <v>1350</v>
      </c>
      <c r="EN383" s="78">
        <v>1</v>
      </c>
      <c r="EO383" s="79">
        <f t="shared" si="906"/>
        <v>1.6666666666666667</v>
      </c>
      <c r="EP383" s="79">
        <f t="shared" si="907"/>
        <v>2.25</v>
      </c>
      <c r="EQ383" s="79">
        <f t="shared" si="908"/>
        <v>0.9375</v>
      </c>
      <c r="ER383" s="80">
        <f t="shared" si="909"/>
        <v>0.5625</v>
      </c>
      <c r="ES383" s="128" t="s">
        <v>543</v>
      </c>
      <c r="ET383" s="82" t="s">
        <v>771</v>
      </c>
      <c r="EU383" s="83">
        <v>4</v>
      </c>
      <c r="EV383" s="146">
        <v>50</v>
      </c>
      <c r="EW383" s="147">
        <v>78</v>
      </c>
      <c r="EX383" s="147">
        <v>6</v>
      </c>
      <c r="EY383" s="147">
        <v>24</v>
      </c>
      <c r="EZ383" s="147">
        <v>94</v>
      </c>
      <c r="FA383" s="147">
        <v>39</v>
      </c>
      <c r="FB383" s="147">
        <v>86</v>
      </c>
      <c r="FC383" s="147">
        <v>68</v>
      </c>
      <c r="FD383" s="74">
        <f t="shared" si="910"/>
        <v>100</v>
      </c>
      <c r="FE383" s="84">
        <f t="shared" si="911"/>
        <v>74</v>
      </c>
      <c r="FF383" s="73">
        <f>RANK(EV383,$EV$9:$EV$497,0)</f>
        <v>284</v>
      </c>
      <c r="FG383" s="74">
        <f>RANK(EW383,$EW$9:$EW$497,0)</f>
        <v>58</v>
      </c>
      <c r="FH383" s="74">
        <f>RANK(EX383,$EX$9:$EX$497,0)</f>
        <v>421</v>
      </c>
      <c r="FI383" s="74">
        <f>RANK(EY383,$EY$9:$EY$497,0)</f>
        <v>277</v>
      </c>
      <c r="FJ383" s="74">
        <f>RANK(EZ383,$EZ$9:$EZ$497,0)</f>
        <v>9</v>
      </c>
      <c r="FK383" s="74">
        <f>RANK(FA383,$FA$9:$FA$497,0)</f>
        <v>61</v>
      </c>
      <c r="FL383" s="74">
        <f>RANK(FB383,$FB$9:$FB$497,0)</f>
        <v>41</v>
      </c>
      <c r="FM383" s="74">
        <f>RANK(FC383,$FC$9:$FC$497,0)</f>
        <v>102</v>
      </c>
      <c r="FN383" s="74">
        <f>RANK(FD383,$FD$9:$FD$497,0)</f>
        <v>88</v>
      </c>
      <c r="FO383" s="84">
        <f>RANK(FE383,$FE$9:$FE$497,0)</f>
        <v>230</v>
      </c>
      <c r="FP383" s="73">
        <f>COUNTIFS($EV$9:$EV$497,"&gt;"&amp;EV383,$ES$9:$ES$497,ES383)+1</f>
        <v>50</v>
      </c>
      <c r="FQ383" s="74">
        <f>COUNTIFS($EW$9:$EW$497,"&gt;"&amp;EW383,$ES$9:$ES$497,ES383)+1</f>
        <v>38</v>
      </c>
      <c r="FR383" s="74">
        <f>COUNTIFS($EX$9:$EX$497,"&gt;"&amp;EX383,$ES$9:$ES$497,ES383)+1</f>
        <v>80</v>
      </c>
      <c r="FS383" s="74">
        <f>COUNTIFS($EY$9:$EY$497,"&gt;"&amp;EY383,$ES$9:$ES$497,ES383)+1</f>
        <v>47</v>
      </c>
      <c r="FT383" s="74">
        <f>COUNTIFS($EZ$9:$EZ$497,"&gt;"&amp;EZ383,$ES$9:$ES$497,ES383)+1</f>
        <v>9</v>
      </c>
      <c r="FU383" s="74">
        <f>COUNTIFS($FA$9:$FA$497,"&gt;"&amp;FA383,$ES$9:$ES$497,ES383)+1</f>
        <v>9</v>
      </c>
      <c r="FV383" s="74">
        <f>COUNTIFS($FB$9:$FB$497,"&gt;"&amp;FB383,$ES$9:$ES$497,ES383)+1</f>
        <v>6</v>
      </c>
      <c r="FW383" s="74">
        <f>COUNTIFS($FC$9:$FC$497,"&gt;"&amp;FC383,$ES$9:$ES$497,ES383)+1</f>
        <v>28</v>
      </c>
      <c r="FX383" s="74">
        <f>COUNTIFS($FD$9:$FD$497,"&gt;"&amp;FD383,$ES$9:$ES$497,ES383)+1</f>
        <v>26</v>
      </c>
      <c r="FY383" s="84">
        <f>COUNTIFS($FE$9:$FE$497,"&gt;"&amp;FE383,$ES$9:$ES$497,ES383)+1</f>
        <v>43</v>
      </c>
      <c r="FZ383" s="85">
        <f t="shared" si="912"/>
        <v>0.6</v>
      </c>
      <c r="GA383" s="86">
        <f t="shared" si="912"/>
        <v>0.93</v>
      </c>
      <c r="GB383" s="86">
        <f t="shared" si="912"/>
        <v>7.0000000000000007E-2</v>
      </c>
      <c r="GC383" s="86">
        <f t="shared" si="912"/>
        <v>0.28999999999999998</v>
      </c>
      <c r="GD383" s="86">
        <f t="shared" si="912"/>
        <v>1.1200000000000001</v>
      </c>
      <c r="GE383" s="86">
        <f t="shared" si="912"/>
        <v>0.46</v>
      </c>
      <c r="GF383" s="86">
        <f t="shared" si="912"/>
        <v>1.02</v>
      </c>
      <c r="GG383" s="86">
        <f t="shared" si="912"/>
        <v>0.81</v>
      </c>
      <c r="GH383" s="86">
        <f t="shared" si="912"/>
        <v>1.19</v>
      </c>
      <c r="GI383" s="87">
        <f t="shared" si="912"/>
        <v>0.88</v>
      </c>
      <c r="GJ383" s="85">
        <f>ROUND(((FZ383-AVERAGE(FZ$9:FZ$497))/STDEVP(FZ$9:FZ$497)*10+50),2)</f>
        <v>35.729999999999997</v>
      </c>
      <c r="GK383" s="86">
        <f>ROUND(((GA383-AVERAGE(GA$9:GA$497))/STDEVP(GA$9:GA$497)*10+50),2)</f>
        <v>57.16</v>
      </c>
      <c r="GL383" s="86">
        <f>ROUND(((GB383-AVERAGE(GB$9:GB$497))/STDEVP(GB$9:GB$497)*10+50),2)</f>
        <v>30.73</v>
      </c>
      <c r="GM383" s="86">
        <f>ROUND(((GC383-AVERAGE(GC$9:GC$497))/STDEVP(GC$9:GC$497)*10+50),2)</f>
        <v>38.17</v>
      </c>
      <c r="GN383" s="86">
        <f>ROUND(((GD383-AVERAGE(GD$9:GD$497))/STDEVP(GD$9:GD$497)*10+50),2)</f>
        <v>74.92</v>
      </c>
      <c r="GO383" s="86">
        <f>ROUND(((GE383-AVERAGE(GE$9:GE$497))/STDEVP(GE$9:GE$497)*10+50),2)</f>
        <v>54.05</v>
      </c>
      <c r="GP383" s="86">
        <f>ROUND(((GF383-AVERAGE(GF$9:GF$497))/STDEVP(GF$9:GF$497)*10+50),2)</f>
        <v>62.13</v>
      </c>
      <c r="GQ383" s="86">
        <f>ROUND(((GG383-AVERAGE(GG$9:GG$497))/STDEVP(GG$9:GG$497)*10+50),2)</f>
        <v>55.6</v>
      </c>
      <c r="GR383" s="86">
        <f>ROUND(((GH383-AVERAGE(GH$9:GH$497))/STDEVP(GH$9:GH$497)*10+50),2)</f>
        <v>57.85</v>
      </c>
      <c r="GS383" s="87">
        <f>ROUND(((GI383-AVERAGE(GI$9:GI$497))/STDEVP(GI$9:GI$497)*10+50),2)</f>
        <v>42.99</v>
      </c>
      <c r="GT383" s="73">
        <f>RANK(GJ383,$GJ$9:$GJ$497,0)</f>
        <v>406</v>
      </c>
      <c r="GU383" s="74">
        <f>RANK(GK383,$GK$9:$GK$497,0)</f>
        <v>104</v>
      </c>
      <c r="GV383" s="74">
        <f>RANK(GL383,$GL$9:$GL$497,0)</f>
        <v>437</v>
      </c>
      <c r="GW383" s="74">
        <f>RANK(GM383,$GM$9:$GM$497,0)</f>
        <v>387</v>
      </c>
      <c r="GX383" s="74">
        <f>RANK(GN383,$GN$9:$GN$497,0)</f>
        <v>13</v>
      </c>
      <c r="GY383" s="74">
        <f>RANK(GO383,$GO$9:$GO$497,0)</f>
        <v>86</v>
      </c>
      <c r="GZ383" s="74">
        <f>RANK(GP383,$GP$9:$GP$497,0)</f>
        <v>44</v>
      </c>
      <c r="HA383" s="74">
        <f>RANK(GQ383,$GQ$9:$GQ$497,0)</f>
        <v>112</v>
      </c>
      <c r="HB383" s="74">
        <f>RANK(GR383,$GR$9:$GR$497,0)</f>
        <v>78</v>
      </c>
      <c r="HC383" s="84">
        <f>RANK(GS383,$GS$9:$GS$497,0)</f>
        <v>318</v>
      </c>
      <c r="HD383" s="85">
        <f>ROUND(AVERAGEIF($ES$9:$ES$497,$ES383,$FZ$9:$FZ$497),2)</f>
        <v>0.86</v>
      </c>
      <c r="HE383" s="86">
        <f>ROUND(AVERAGEIF($ES$9:$ES$497,$ES383,$GA$9:$GA$497),2)</f>
        <v>1.0900000000000001</v>
      </c>
      <c r="HF383" s="86">
        <f>ROUND(AVERAGEIF($ES$9:$ES$497,$ES383,$GB$9:$GB$497),2)</f>
        <v>0.28999999999999998</v>
      </c>
      <c r="HG383" s="86">
        <f>ROUND(AVERAGEIF($ES$9:$ES$497,$ES383,$GC$9:$GC$497),2)</f>
        <v>0.42</v>
      </c>
      <c r="HH383" s="86">
        <f>ROUND(AVERAGEIF($ES$9:$ES$497,$ES383,$GD$9:$GD$497),2)</f>
        <v>0.86</v>
      </c>
      <c r="HI383" s="86">
        <f>ROUND(AVERAGEIF($ES$9:$ES$497,$ES383,$GE$9:$GE$497),2)</f>
        <v>0.3</v>
      </c>
      <c r="HJ383" s="86">
        <f>ROUND(AVERAGEIF($ES$9:$ES$497,$ES383,$GF$9:$GF$497),2)</f>
        <v>0.67</v>
      </c>
      <c r="HK383" s="86">
        <f>ROUND(AVERAGEIF($ES$9:$ES$497,$ES383,$GG$9:$GG$497),2)</f>
        <v>0.73</v>
      </c>
      <c r="HL383" s="86">
        <f>ROUND(AVERAGEIF($ES$9:$ES$497,$ES383,$GH$9:$GH$497),2)</f>
        <v>1.1399999999999999</v>
      </c>
      <c r="HM383" s="87">
        <f>ROUND(AVERAGEIF($ES$9:$ES$497,$ES383,$GI$9:$GI$497),2)</f>
        <v>1.01</v>
      </c>
      <c r="HN383" s="88">
        <f t="shared" si="913"/>
        <v>-0.26</v>
      </c>
      <c r="HO383" s="89">
        <f t="shared" si="913"/>
        <v>-0.16000000000000003</v>
      </c>
      <c r="HP383" s="89">
        <f t="shared" si="913"/>
        <v>-0.21999999999999997</v>
      </c>
      <c r="HQ383" s="89">
        <f t="shared" si="913"/>
        <v>-0.13</v>
      </c>
      <c r="HR383" s="89">
        <f t="shared" si="913"/>
        <v>0.26000000000000012</v>
      </c>
      <c r="HS383" s="89">
        <f t="shared" si="913"/>
        <v>0.16000000000000003</v>
      </c>
      <c r="HT383" s="89">
        <f t="shared" si="913"/>
        <v>0.35</v>
      </c>
      <c r="HU383" s="89">
        <f t="shared" si="913"/>
        <v>8.0000000000000071E-2</v>
      </c>
      <c r="HV383" s="89">
        <f t="shared" si="913"/>
        <v>5.0000000000000044E-2</v>
      </c>
      <c r="HW383" s="90">
        <f t="shared" si="913"/>
        <v>-0.13</v>
      </c>
      <c r="HX383" s="73">
        <f>COUNTIFS($FZ$9:$FZ$497,"&gt;"&amp;FZ383,$ES$9:$ES$497,$ES383)+1</f>
        <v>76</v>
      </c>
      <c r="HY383" s="74">
        <f>COUNTIFS($GA$9:$GA$497,"&gt;"&amp;GA383,$ES$9:$ES$497,$ES383)+1</f>
        <v>61</v>
      </c>
      <c r="HZ383" s="74">
        <f>COUNTIFS($GB$9:$GB$497,"&gt;"&amp;GB383,$ES$9:$ES$497,$ES383)+1</f>
        <v>85</v>
      </c>
      <c r="IA383" s="74">
        <f>COUNTIFS($GC$9:$GC$497,"&gt;"&amp;GC383,$ES$9:$ES$497,$ES383)+1</f>
        <v>68</v>
      </c>
      <c r="IB383" s="74">
        <f>COUNTIFS($GD$9:$GD$497,"&gt;"&amp;GD383,$ES$9:$ES$497,$ES383)+1</f>
        <v>13</v>
      </c>
      <c r="IC383" s="74">
        <f>COUNTIFS($GE$9:$GE$497,"&gt;"&amp;GE383,$ES$9:$ES$497,$ES383)+1</f>
        <v>7</v>
      </c>
      <c r="ID383" s="74">
        <f>COUNTIFS($GF$9:$GF$497,"&gt;"&amp;GF383,$ES$9:$ES$497,$ES383)+1</f>
        <v>5</v>
      </c>
      <c r="IE383" s="74">
        <f>COUNTIFS($GG$9:$GG$497,"&gt;"&amp;GG383,$ES$9:$ES$497,$ES383)+1</f>
        <v>21</v>
      </c>
      <c r="IF383" s="74">
        <f>COUNTIFS($GH$9:$GH$497,"&gt;"&amp;GH383,$ES$9:$ES$497,$ES383)+1</f>
        <v>32</v>
      </c>
      <c r="IG383" s="84">
        <f>COUNTIFS($GI$9:$GI$497,"&gt;"&amp;GI383,$ES$9:$ES$497,$ES383)+1</f>
        <v>62</v>
      </c>
      <c r="IH383" s="148"/>
      <c r="II383" s="149"/>
      <c r="IJ383" s="149"/>
      <c r="IK383" s="149"/>
      <c r="IL383" s="149">
        <v>0.03</v>
      </c>
      <c r="IM383" s="150"/>
      <c r="IN383" s="151"/>
      <c r="IO383" s="152"/>
      <c r="IP383" s="153"/>
      <c r="IQ383" s="149"/>
      <c r="IR383" s="149"/>
      <c r="IS383" s="149"/>
      <c r="IT383" s="149"/>
      <c r="IU383" s="149"/>
      <c r="IV383" s="149"/>
      <c r="IW383" s="154"/>
      <c r="IX383" s="151"/>
      <c r="IY383" s="149"/>
      <c r="IZ383" s="149"/>
      <c r="JA383" s="149"/>
      <c r="JB383" s="149"/>
      <c r="JC383" s="149"/>
      <c r="JD383" s="149"/>
      <c r="JE383" s="155"/>
      <c r="JF383" s="153"/>
      <c r="JG383" s="149">
        <v>0.05</v>
      </c>
      <c r="JH383" s="149"/>
      <c r="JI383" s="149"/>
      <c r="JJ383" s="149"/>
      <c r="JK383" s="149"/>
      <c r="JL383" s="149"/>
      <c r="JM383" s="154"/>
      <c r="JN383" s="151">
        <v>7.0000000000000007E-2</v>
      </c>
      <c r="JO383" s="149"/>
      <c r="JP383" s="149"/>
      <c r="JQ383" s="149"/>
      <c r="JR383" s="149"/>
      <c r="JS383" s="149"/>
      <c r="JT383" s="149"/>
      <c r="JU383" s="149"/>
      <c r="JV383" s="149"/>
      <c r="JW383" s="149"/>
      <c r="JX383" s="149"/>
      <c r="JY383" s="149"/>
      <c r="JZ383" s="155"/>
      <c r="KA383" s="151"/>
      <c r="KB383" s="149"/>
      <c r="KC383" s="149"/>
      <c r="KD383" s="149"/>
      <c r="KE383" s="155"/>
      <c r="KF383" s="153"/>
      <c r="KG383" s="149"/>
      <c r="KH383" s="149"/>
      <c r="KI383" s="149"/>
      <c r="KJ383" s="149"/>
      <c r="KK383" s="156"/>
      <c r="KL383" s="149"/>
      <c r="KM383" s="149"/>
      <c r="KN383" s="149"/>
      <c r="KO383" s="149"/>
      <c r="KP383" s="149"/>
      <c r="KQ383" s="149"/>
      <c r="KR383" s="149"/>
      <c r="KS383" s="154"/>
      <c r="KT383" s="154"/>
      <c r="KU383" s="154"/>
      <c r="KV383" s="154"/>
      <c r="KW383" s="151"/>
      <c r="KX383" s="149"/>
      <c r="KY383" s="149"/>
      <c r="KZ383" s="149"/>
      <c r="LA383" s="149"/>
      <c r="LB383" s="149"/>
      <c r="LC383" s="154"/>
      <c r="LD383" s="151"/>
      <c r="LE383" s="152"/>
      <c r="LF383" s="157"/>
      <c r="LG383" s="158"/>
      <c r="LH383" s="151"/>
      <c r="LI383" s="149"/>
      <c r="LJ383" s="147"/>
      <c r="LK383" s="147"/>
      <c r="LL383" s="147"/>
      <c r="LM383" s="159"/>
      <c r="LN383" s="153"/>
      <c r="LO383" s="149"/>
      <c r="LP383" s="149"/>
      <c r="LQ383" s="149"/>
      <c r="LR383" s="154"/>
      <c r="LS383" s="151"/>
      <c r="LT383" s="149"/>
      <c r="LU383" s="149"/>
      <c r="LV383" s="149"/>
      <c r="LW383" s="149"/>
      <c r="LX383" s="149"/>
      <c r="LY383" s="149"/>
      <c r="LZ383" s="149"/>
      <c r="MA383" s="155"/>
      <c r="MB383" s="153"/>
      <c r="MC383" s="149"/>
      <c r="MD383" s="149"/>
      <c r="ME383" s="149"/>
      <c r="MF383" s="149"/>
      <c r="MG383" s="149"/>
      <c r="MH383" s="149"/>
      <c r="MI383" s="149"/>
      <c r="MJ383" s="149"/>
      <c r="MK383" s="149"/>
      <c r="ML383" s="149"/>
      <c r="MM383" s="149"/>
      <c r="MN383" s="156"/>
      <c r="MO383" s="156"/>
      <c r="MP383" s="154"/>
      <c r="MQ383" s="151"/>
      <c r="MR383" s="149"/>
      <c r="MS383" s="149"/>
      <c r="MT383" s="149"/>
      <c r="MU383" s="149"/>
      <c r="MV383" s="156"/>
      <c r="MW383" s="149"/>
      <c r="MX383" s="149"/>
      <c r="MY383" s="149"/>
      <c r="MZ383" s="149"/>
      <c r="NA383" s="149"/>
      <c r="NB383" s="149"/>
      <c r="NC383" s="149"/>
      <c r="ND383" s="154"/>
      <c r="NE383" s="154"/>
      <c r="NF383" s="154"/>
      <c r="NG383" s="154"/>
      <c r="NH383" s="151"/>
      <c r="NI383" s="149"/>
      <c r="NJ383" s="149"/>
      <c r="NK383" s="149"/>
      <c r="NL383" s="149"/>
      <c r="NM383" s="149"/>
      <c r="NN383" s="94"/>
      <c r="NO383" s="151"/>
      <c r="NP383" s="160"/>
      <c r="NQ383" s="198" t="s">
        <v>1427</v>
      </c>
      <c r="NR383" s="196" t="s">
        <v>1435</v>
      </c>
      <c r="NS383" s="198"/>
      <c r="NT383" s="198"/>
      <c r="NU383" s="198" t="s">
        <v>1436</v>
      </c>
      <c r="NV383" s="186">
        <v>44350</v>
      </c>
      <c r="NW383" s="198" t="s">
        <v>1437</v>
      </c>
      <c r="NX383" s="165" t="s">
        <v>1438</v>
      </c>
      <c r="NY383" s="138" t="s">
        <v>1138</v>
      </c>
      <c r="NZ383" s="165" t="s">
        <v>1438</v>
      </c>
      <c r="OA383" s="166"/>
      <c r="OB383" s="166"/>
      <c r="OC383" s="166"/>
      <c r="OD383" s="108">
        <f t="shared" si="914"/>
        <v>240</v>
      </c>
      <c r="OE383" s="109">
        <v>5</v>
      </c>
      <c r="OF383" s="110">
        <f t="shared" si="915"/>
        <v>23</v>
      </c>
      <c r="OG383" s="109">
        <v>7</v>
      </c>
      <c r="OH383" s="111">
        <f>ROUND(AVERAGEIF($ES$9:$ES$497,$ES383,EV$9:EV$497),0)</f>
        <v>57</v>
      </c>
      <c r="OI383" s="112">
        <f>ROUND(AVERAGEIF($ES$9:$ES$497,$ES383,EW$9:EW$497),0)</f>
        <v>69</v>
      </c>
      <c r="OJ383" s="112">
        <f>ROUND(AVERAGEIF($ES$9:$ES$497,$ES383,EX$9:EX$497),0)</f>
        <v>17</v>
      </c>
      <c r="OK383" s="112">
        <f>ROUND(AVERAGEIF($ES$9:$ES$497,$ES383,EY$9:EY$497),0)</f>
        <v>30</v>
      </c>
      <c r="OL383" s="112">
        <f>ROUND(AVERAGEIF($ES$9:$ES$497,$ES383,EZ$9:EZ$497),0)</f>
        <v>58</v>
      </c>
      <c r="OM383" s="112">
        <f>ROUND(AVERAGEIF($ES$9:$ES$497,$ES383,FA$9:FA$497),0)</f>
        <v>21</v>
      </c>
      <c r="ON383" s="112">
        <f>ROUND(AVERAGEIF($ES$9:$ES$497,$ES383,FB$9:FB$497),0)</f>
        <v>45</v>
      </c>
      <c r="OO383" s="112">
        <f>ROUND(AVERAGEIF($ES$9:$ES$497,$ES383,FC$9:FC$497),0)</f>
        <v>49</v>
      </c>
      <c r="OP383" s="112">
        <f>ROUND(AVERAGEIF($ES$9:$ES$497,$ES383,FD$9:FD$497),0)</f>
        <v>75</v>
      </c>
      <c r="OQ383" s="113">
        <f>ROUND(AVERAGEIF($ES$9:$ES$497,$ES383,FE$9:FE$497),0)</f>
        <v>66</v>
      </c>
      <c r="OR383" s="114">
        <f>ROUND(EV383/MAX(EV$9:EV$497)*100,0)</f>
        <v>28</v>
      </c>
      <c r="OS383" s="115">
        <f>ROUND(EW383/MAX(EW$9:EW$497)*100,0)</f>
        <v>61</v>
      </c>
      <c r="OT383" s="115">
        <f>ROUND(EX383/MAX(EX$9:EX$497)*100,0)</f>
        <v>5</v>
      </c>
      <c r="OU383" s="115">
        <f>ROUND(EY383/MAX(EY$9:EY$497)*100,0)</f>
        <v>16</v>
      </c>
      <c r="OV383" s="115">
        <f>ROUND(EZ383/MAX(EZ$9:EZ$497)*100,0)</f>
        <v>75</v>
      </c>
      <c r="OW383" s="115">
        <f>ROUND(FA383/MAX(FA$9:FA$497)*100,0)</f>
        <v>35</v>
      </c>
      <c r="OX383" s="115">
        <f>ROUND(FB383/MAX(FB$9:FB$497)*100,0)</f>
        <v>64</v>
      </c>
      <c r="OY383" s="116">
        <f>ROUND(FC383/MAX(FC$9:FC$497)*100,0)</f>
        <v>47</v>
      </c>
      <c r="OZ383" s="115">
        <f>ROUND(FD383/MAX(FD$9:FD$497)*100,0)</f>
        <v>68</v>
      </c>
      <c r="PA383" s="117">
        <f>ROUND(FE383/MAX(FE$9:FE$497)*100,0)</f>
        <v>30</v>
      </c>
      <c r="PB383" s="118">
        <f t="shared" si="916"/>
        <v>384</v>
      </c>
      <c r="PC383" s="115">
        <f t="shared" si="917"/>
        <v>594</v>
      </c>
      <c r="PD383" s="115">
        <f t="shared" si="918"/>
        <v>609</v>
      </c>
      <c r="PE383" s="115">
        <f t="shared" si="919"/>
        <v>478</v>
      </c>
      <c r="PF383" s="115">
        <f t="shared" si="920"/>
        <v>388</v>
      </c>
      <c r="PG383" s="119">
        <f t="shared" si="921"/>
        <v>379</v>
      </c>
      <c r="PH383" s="118">
        <f>ROUND(PB383/MAX(PB$9:PB$497)*100,0)</f>
        <v>46</v>
      </c>
      <c r="PI383" s="115">
        <f>ROUND(PC383/MAX(PC$9:PC$497)*100,0)</f>
        <v>71</v>
      </c>
      <c r="PJ383" s="115">
        <f>ROUND(PD383/MAX(PD$9:PD$497)*100,0)</f>
        <v>65</v>
      </c>
      <c r="PK383" s="115">
        <f>ROUND(PE383/MAX(PE$9:PE$497)*100,0)</f>
        <v>48</v>
      </c>
      <c r="PL383" s="115">
        <f>ROUND(PF383/MAX(PF$9:PF$497)*100,0)</f>
        <v>55</v>
      </c>
      <c r="PM383" s="119">
        <f>ROUND(PG383/MAX(PG$9:PG$497)*100,0)</f>
        <v>55</v>
      </c>
      <c r="PN383" s="118">
        <f>RANK(PH383,PH$9:PH$497,0)</f>
        <v>206</v>
      </c>
      <c r="PO383" s="115">
        <f>RANK(PI383,PI$9:PI$497,0)</f>
        <v>32</v>
      </c>
      <c r="PP383" s="115">
        <f>RANK(PJ383,PJ$9:PJ$497,0)</f>
        <v>93</v>
      </c>
      <c r="PQ383" s="115">
        <f>RANK(PK383,PK$9:PK$497,0)</f>
        <v>181</v>
      </c>
      <c r="PR383" s="115">
        <f>RANK(PL383,PL$9:PL$497,0)</f>
        <v>172</v>
      </c>
      <c r="PS383" s="119">
        <f>RANK(PM383,PM$9:PM$497,0)</f>
        <v>132</v>
      </c>
      <c r="PT383" s="120">
        <f>ROUND(FZ383/MAX(FZ$9:FZ$497)*100,0)</f>
        <v>33</v>
      </c>
      <c r="PU383" s="115">
        <f>ROUND(GA383/MAX(GA$9:GA$497)*100,0)</f>
        <v>52</v>
      </c>
      <c r="PV383" s="115">
        <f>ROUND(GB383/MAX(GB$9:GB$497)*100,0)</f>
        <v>5</v>
      </c>
      <c r="PW383" s="115">
        <f>ROUND(GC383/MAX(GC$9:GC$497)*100,0)</f>
        <v>23</v>
      </c>
      <c r="PX383" s="115">
        <f>ROUND(GD383/MAX(GD$9:GD$497)*100,0)</f>
        <v>63</v>
      </c>
      <c r="PY383" s="115">
        <f>ROUND(GE383/MAX(GE$9:GE$497)*100,0)</f>
        <v>28</v>
      </c>
      <c r="PZ383" s="115">
        <f>ROUND(GF383/MAX(GF$9:GF$497)*100,0)</f>
        <v>48</v>
      </c>
      <c r="QA383" s="116">
        <f>ROUND(GG383/MAX(GG$9:GG$497)*100,0)</f>
        <v>44</v>
      </c>
      <c r="QB383" s="115">
        <f>ROUND(GH383/MAX(GH$9:GH$497)*100,0)</f>
        <v>53</v>
      </c>
      <c r="QC383" s="121">
        <f>ROUND(GI383/MAX(GI$9:GI$497)*100,0)</f>
        <v>28</v>
      </c>
      <c r="QD383" s="120">
        <f>ROUND(AVERAGEIF($ES$9:$ES$497,$ES383,PT$9:PT$497),0)</f>
        <v>47</v>
      </c>
      <c r="QE383" s="120">
        <f>ROUND(AVERAGEIF($ES$9:$ES$497,$ES383,PU$9:PU$497),0)</f>
        <v>61</v>
      </c>
      <c r="QF383" s="120">
        <f>ROUND(AVERAGEIF($ES$9:$ES$497,$ES383,PV$9:PV$497),0)</f>
        <v>21</v>
      </c>
      <c r="QG383" s="120">
        <f>ROUND(AVERAGEIF($ES$9:$ES$497,$ES383,PW$9:PW$497),0)</f>
        <v>34</v>
      </c>
      <c r="QH383" s="120">
        <f>ROUND(AVERAGEIF($ES$9:$ES$497,$ES383,PX$9:PX$497),0)</f>
        <v>48</v>
      </c>
      <c r="QI383" s="120">
        <f>ROUND(AVERAGEIF($ES$9:$ES$497,$ES383,PY$9:PY$497),0)</f>
        <v>18</v>
      </c>
      <c r="QJ383" s="120">
        <f>ROUND(AVERAGEIF($ES$9:$ES$497,$ES383,PZ$9:PZ$497),0)</f>
        <v>31</v>
      </c>
      <c r="QK383" s="120">
        <f>ROUND(AVERAGEIF($ES$9:$ES$497,$ES383,QA$9:QA$497),0)</f>
        <v>40</v>
      </c>
      <c r="QL383" s="120">
        <f>ROUND(AVERAGEIF($ES$9:$ES$497,$ES383,QB$9:QB$497),0)</f>
        <v>51</v>
      </c>
      <c r="QM383" s="120">
        <f>ROUND(AVERAGEIF($ES$9:$ES$497,$ES383,QC$9:QC$497),0)</f>
        <v>32</v>
      </c>
      <c r="QN383" s="114">
        <f t="shared" si="922"/>
        <v>353</v>
      </c>
      <c r="QO383" s="115">
        <f t="shared" si="923"/>
        <v>585</v>
      </c>
      <c r="QP383" s="115">
        <f t="shared" si="924"/>
        <v>605</v>
      </c>
      <c r="QQ383" s="115">
        <f t="shared" si="925"/>
        <v>485</v>
      </c>
      <c r="QR383" s="115">
        <f t="shared" si="926"/>
        <v>432</v>
      </c>
      <c r="QS383" s="119">
        <f t="shared" si="927"/>
        <v>376</v>
      </c>
      <c r="QT383" s="114">
        <f>ROUND((QN383-MIN(QN$9:QN$497))/(MAX(QN$9:QN$497)-MIN(QN$9:QN$497))*100,0)</f>
        <v>20</v>
      </c>
      <c r="QU383" s="115">
        <f>ROUND((QO383-MIN(QO$9:QO$497))/(MAX(QO$9:QO$497)-MIN(QO$9:QO$497))*100,0)</f>
        <v>54</v>
      </c>
      <c r="QV383" s="115">
        <f>ROUND((QP383-MIN(QP$9:QP$497))/(MAX(QP$9:QP$497)-MIN(QP$9:QP$497))*100,0)</f>
        <v>37</v>
      </c>
      <c r="QW383" s="115">
        <f>ROUND((QQ383-MIN(QQ$9:QQ$497))/(MAX(QQ$9:QQ$497)-MIN(QQ$9:QQ$497))*100,0)</f>
        <v>25</v>
      </c>
      <c r="QX383" s="115">
        <f>ROUND((QR383-MIN(QR$9:QR$497))/(MAX(QR$9:QR$497)-MIN(QR$9:QR$497))*100,0)</f>
        <v>32</v>
      </c>
      <c r="QY383" s="115">
        <f>ROUND((QS383-MIN(QS$9:QS$497))/(MAX(QS$9:QS$497)-MIN(QS$9:QS$497))*100,0)</f>
        <v>41</v>
      </c>
      <c r="QZ383" s="114">
        <f>RANK(QN383,QN$9:QN$497,0)</f>
        <v>399</v>
      </c>
      <c r="RA383" s="115">
        <f>RANK(QO383,QO$9:QO$497,0)</f>
        <v>32</v>
      </c>
      <c r="RB383" s="115">
        <f>RANK(QP383,QP$9:QP$497,0)</f>
        <v>135</v>
      </c>
      <c r="RC383" s="115">
        <f>RANK(QQ383,QQ$9:QQ$497,0)</f>
        <v>329</v>
      </c>
      <c r="RD383" s="115">
        <f>RANK(QR383,QR$9:QR$497,0)</f>
        <v>341</v>
      </c>
      <c r="RE383" s="115">
        <f>RANK(QS383,QS$9:QS$497,0)</f>
        <v>194</v>
      </c>
      <c r="RF383" s="122"/>
      <c r="RG383" s="115">
        <f>($RH$3*(IH383+IJ383)*100*100/MAX(EX$9:EX$497)*$RO$3) +($RH$3*(II383+IJ383)*100*100/MAX(EX$9:EX$497)*$RO$4) + ($RH$3*IK383*100*100/MAX(EX$9:EX$497)*0.098)</f>
        <v>0</v>
      </c>
      <c r="RH383" s="115">
        <f>($RH$4*IL383*100*100/MAX(EZ$9:EZ$497))*$RQ$3</f>
        <v>2.7600000000000002</v>
      </c>
      <c r="RI383" s="115">
        <f>($RH$3*IM383*100*100/MAX(EY$9:EY$497))*$RQ$4</f>
        <v>0</v>
      </c>
      <c r="RJ383" s="115">
        <f>($RH$3*IN383*100*100/MAX(EX$9:EX$497))</f>
        <v>0</v>
      </c>
      <c r="RK383" s="115">
        <f>($RH$4*IO383*100*100/MAX(EZ$9:EZ$497))*$RQ$3</f>
        <v>0</v>
      </c>
      <c r="RL383" s="115">
        <f>(($RL$4*IP383*100*((100/MAX(EX$9:EX$497)+100/MAX(EZ$9:EZ$497))/2))+($RL$4*IQ383*100*((100/MAX(EX$9:EX$497)+100/MAX(EZ$9:EZ$497))/2))+($RL$4*IR383*100*((100/MAX(EX$9:EX$497)+100/MAX(EZ$9:EZ$497))/2))+($RL$4*IS383*100*((100/MAX(EX$9:EX$497)+100/MAX(EZ$9:EZ$497))/2))+($RL$4*IT383*100*((100/MAX(EX$9:EX$497)+100/MAX(EZ$9:EZ$497))/2))+($RL$4*IU383*100*((100/MAX(EX$9:EX$497)+100/MAX(EZ$9:EZ$497))/2))+($RL$4*IV383*100*((100/MAX(EX$9:EX$497)+100/MAX(EZ$9:EZ$497))/2))+($RL$4*IW383*100*((100/MAX(EX$9:EX$497)+100/MAX(EZ$9:EZ$497))/2)))*$RS$3</f>
        <v>0</v>
      </c>
      <c r="RM383" s="115">
        <f>(($RH$3*IX383*100*100/MAX(EX$9:EX$497))+($RH$3*IY383*100*100/MAX(EX$9:EX$497))+($RH$3*IZ383*100*100/MAX(EX$9:EX$497))+($RH$3*JA383*100*100/MAX(EX$9:EX$497))+($RH$3*JB383*100*100/MAX(EX$9:EX$497))+($RH$3*JC383*100*100/MAX(EX$9:EX$497))+($RH$3*JD383*100*100/MAX(EX$9:EX$497))+($RH$3*JE383*100*100/MAX(EX$9:EX$497)))*$RS$4</f>
        <v>0</v>
      </c>
      <c r="RN383" s="115">
        <f>(($RH$4*JF383*100*100/MAX(EZ$9:EZ$497)) + ($RH$4*JG383*100*100/MAX(EZ$9:EZ$497)) + ($RH$4*JH383*100*100/MAX(EZ$9:EZ$497)) + ($RH$4*JI383*100*100/MAX(EZ$9:EZ$497)) + ($RH$4*JJ383*100*100/MAX(EZ$9:EZ$497)) + ($RH$4*JK383*100*100/MAX(EZ$9:EZ$497)) + ($RH$4*JL383*100*100/MAX(EZ$9:EZ$497)) + ($RH$4*JM383*100*100/MAX(EZ$9:EZ$497)))*$RU$3</f>
        <v>0.92000000000000015</v>
      </c>
      <c r="RO383" s="115">
        <f>(($RL$4*JN383*100*((100/MAX(EX$9:EX$497)+100/MAX(EZ$9:EZ$497))/2))+($RL$4*JO383*100*((100/MAX(EX$9:EX$497)+100/MAX(EZ$9:EZ$497))/2))+($RL$4*JP383*100*((100/MAX(EX$9:EX$497)+100/MAX(EZ$9:EZ$497))/2))+($RL$4*JQ383*100*((100/MAX(EX$9:EX$497)+100/MAX(EZ$9:EZ$497))/2))+($RL$4*JR383*100*((100/MAX(EX$9:EX$497)+100/MAX(EZ$9:EZ$497))/2))+($RL$4*JS383*100*((100/MAX(EX$9:EX$497)+100/MAX(EZ$9:EZ$497))/2))+($RL$4*JT383*100*((100/MAX(EX$9:EX$497)+100/MAX(EZ$9:EZ$497))/2))+($RL$4*JU383*100*((100/MAX(EX$9:EX$497)+100/MAX(EZ$9:EZ$497))/2))+($RL$4*JV383*100*((100/MAX(EX$9:EX$497)+100/MAX(EZ$9:EZ$497))/2))+($RL$4*JW383*100*((100/MAX(EX$9:EX$497)+100/MAX(EZ$9:EZ$497))/2))+($RL$4*JX383*100*((100/MAX(EX$9:EX$497)+100/MAX(EZ$9:EZ$497))/2))+($RL$4*JY383*100*((100/MAX(EX$9:EX$497)+100/MAX(EZ$9:EZ$497))/2))+($RL$4*JZ383*100*((100/MAX(EX$9:EX$497)+100/MAX(EZ$9:EZ$497))/2)))*$RW$3/2</f>
        <v>3.6586666666666665</v>
      </c>
      <c r="RP383" s="119">
        <f>($RJ$3*KA383*100*100/MAX(FA$9:FA$497)) + ($RJ$3*KB383*100*100/MAX(FA$9:FA$497)/2) + ($RJ$3*KC383*100*100/MAX(FA$9:FA$497)/2) + ($RJ$3*KD383*100*100/MAX(FA$9:FA$497)/4) + ($RJ$3*KE383*100*100/MAX(FA$9:FA$497)/4)</f>
        <v>0</v>
      </c>
      <c r="RQ383" s="118">
        <f>($RL$4*KF383*100*((100/MAX(EX$9:EX$497)+100/MAX(EZ$9:EZ$497)))) * ($RO$3/2) + (($RL$4*KG383*100*((100/MAX(EX$9:EX$497)+100/MAX(EZ$9:EZ$497))))+($RL$4*KH383*100*((100/MAX(EX$9:EX$497)+100/MAX(EZ$9:EZ$497))))+($RL$4*KI383*100*((100/MAX(EX$9:EX$497)+100/MAX(EZ$9:EZ$497))))+($RL$4*KJ383*100*((100/MAX(EX$9:EX$497)+100/MAX(EZ$9:EZ$497))))+($RL$4*KK383*100*((100/MAX(EX$9:EX$497)+100/MAX(EZ$9:EZ$497))))+($RL$4*KL383*100*((100/MAX(EX$9:EX$497)+100/MAX(EZ$9:EZ$497))))+($RL$4*KM383*100*((100/MAX(EX$9:EX$497)+100/MAX(EZ$9:EZ$497))))+($RL$4*KN383*100*((100/MAX(EX$9:EX$497)+100/MAX(EZ$9:EZ$497))))+($RL$4*KO383*100*((100/MAX(EX$9:EX$497)+100/MAX(EZ$9:EZ$497))))+($RL$4*KP383*100*((100/MAX(EX$9:EX$497)+100/MAX(EZ$9:EZ$497))))+($RL$4*KQ383*100*((100/MAX(EX$9:EX$497)+100/MAX(EZ$9:EZ$497))))+($RL$4*KR383*100*((100/MAX(EX$9:EX$497)+100/MAX(EZ$9:EZ$497))))+($RL$4*KS383*100*((100/MAX(EX$9:EX$497)+100/MAX(EZ$9:EZ$497))))+($RL$4*KV383*100*((100/MAX(EX$9:EX$497)+100/MAX(EZ$9:EZ$497))))) * (($RO$3+$RO$4)/6)</f>
        <v>0</v>
      </c>
      <c r="RR383" s="115">
        <f>(($RL$4*KW383*100*((100/MAX(EX$9:EX$497)+100/MAX(EZ$9:EZ$497))))) * ($RO$3/2) + (($RL$4*KX383*100*((100/MAX(EX$9:EX$497)+100/MAX(EZ$9:EZ$497))))+($RL$4*KY383*100*((100/MAX(EX$9:EX$497)+100/MAX(EZ$9:EZ$497))))+($RL$4*KZ383*100*((100/MAX(EX$9:EX$497)+100/MAX(EZ$9:EZ$497))))+($RL$4*LA383*100*((100/MAX(EX$9:EX$497)+100/MAX(EZ$9:EZ$497))))+($RL$4*LB383*100*((100/MAX(EX$9:EX$497)+100/MAX(EZ$9:EZ$497))))+($RL$4*LC383*100*((100/MAX(EX$9:EX$497)+100/MAX(EZ$9:EZ$497))))) * (($RO$3+$RO$4)/6)</f>
        <v>0</v>
      </c>
      <c r="RS383" s="119">
        <f>(($RL$4*LD383*100*((100/MAX(EX$9:EX$497)+100/MAX(EZ$9:EZ$497))))+($RL$4*LE383*100*((100/MAX(EX$9:EX$497)+100/MAX(EZ$9:EZ$497))))) * (($RO$3+$RO$4)/6)</f>
        <v>0</v>
      </c>
      <c r="RT383" s="118">
        <f>($RJ$4*LH383*100*(100/MAX(EV$9:EV$497)))+($RJ$4*LI383*100*(100/MAX(EV$9:EV$497)))</f>
        <v>0</v>
      </c>
      <c r="RU383" s="119">
        <f>($RJ$4*LJ383*(100/MAX(EV$9:EV$497)))/2 + ($RL$3*LK383*(100/MAX(EW$9:EW$497))) + ($RJ$4*LL383*(100/MAX(EV$9:EV$497)))/4 + ($RL$3*LM383*(100/MAX(EW$9:EW$497)))</f>
        <v>0</v>
      </c>
      <c r="RV383" s="118">
        <f>($RJ$4*LN383*100*100/MAX(EV$9:EV$497)/2)+($RJ$4*LO383*100*100/MAX(EV$9:EV$497)/2)+($RJ$4*LP383*100*100/MAX(EV$9:EV$497))+($RJ$4*LQ383*100*100/MAX(EV$9:EV$497))+($RJ$4*LR383*100*100/MAX(EV$9:EV$497))</f>
        <v>0</v>
      </c>
      <c r="RW383" s="115">
        <f>($RJ$4*LS383*100*100/MAX(EV$9:EV$497)) + (($RJ$4*LT383*100*100/MAX(EV$9:EV$497))+($RJ$4*LU383*100*100/MAX(EV$9:EV$497))+($RJ$4*LV383*100*100/MAX(EV$9:EV$497))+($RJ$4*LW383*100*100/MAX(EV$9:EV$497))+($RJ$4*LX383*100*100/MAX(EV$9:EV$497))+($RJ$4*LY383*100*100/MAX(EV$9:EV$497))+($RJ$4*LZ383*100*100/MAX(EV$9:EV$497))+($RJ$4*MA383*100*100/MAX(EV$9:EV$497)))/2</f>
        <v>0</v>
      </c>
      <c r="RX383" s="119">
        <f>($RJ$4*MB383*100*100/MAX(EV$9:EV$497))+($RJ$4*MC383*100*100/MAX(EV$9:EV$497))+($RJ$4*MD383*100*100/MAX(EV$9:EV$497))+($RJ$4*ME383*100*100/MAX(EV$9:EV$497))+($RJ$4*MF383*100*100/MAX(EV$9:EV$497))+($RJ$4*MG383*100*100/MAX(EV$9:EV$497))+($RJ$4*MH383*100*100/MAX(EV$9:EV$497))+($RJ$4*MI383*100*100/MAX(EV$9:EV$497))+($RJ$4*MJ383*100*100/MAX(EV$9:EV$497))+($RJ$4*MK383*100*100/MAX(EV$9:EV$497))+($RJ$4*ML383*100*100/MAX(EV$9:EV$497))+($RJ$4*MM383*100*100/MAX(EV$9:EV$497))+($RJ$4*MN383*100*100/MAX(EV$9:EV$497))</f>
        <v>0</v>
      </c>
      <c r="RY383" s="118">
        <f>($RJ$4*MQ383*100*100/MAX(EV$9:EV$497))/2 + (($RJ$4*MR383*100*100/MAX(EV$9:EV$497))+($RJ$4*MS383*100*100/MAX(EV$9:EV$497))+($RJ$4*MT383*100*100/MAX(EV$9:EV$497))+($RJ$4*MU383*100*100/MAX(EV$9:EV$497))+($RJ$4*MV383*100*100/MAX(EV$9:EV$497))+($RJ$4*MW383*100*100/MAX(EV$9:EV$497))+($RJ$4*MX383*100*100/MAX(EV$9:EV$497))+($RJ$4*MY383*100*100/MAX(EV$9:EV$497))+($RJ$4*MZ383*100*100/MAX(EV$9:EV$497))+($RJ$4*NA383*100*100/MAX(EV$9:EV$497))+($RJ$4*NB383*100*100/MAX(EV$9:EV$497))+($RJ$4*NC383*100*100/MAX(EV$9:EV$497))+($RJ$4*ND383*100*100/MAX(EV$9:EV$497))+($RJ$4*NG383*100*100/MAX(EV$9:EV$497)))/4</f>
        <v>0</v>
      </c>
      <c r="RZ383" s="115">
        <f>($RJ$4*NH383*100*100/MAX(EV$9:EV$497))/2 + (($RJ$4*NI383*100*100/MAX(EV$9:EV$497))+($RJ$4*NJ383*100*100/MAX(EV$9:EV$497))+($RJ$4*NK383*100*100/MAX(EV$9:EV$497))+($RJ$4*NL383*100*100/MAX(EV$9:EV$497))+($RJ$4*NM383*100*100/MAX(EV$9:EV$497))+($RJ$4*NN383*100*100/MAX(EV$9:EV$497)))/4</f>
        <v>0</v>
      </c>
      <c r="SA383" s="117">
        <f>(($RJ$4*NO383*100*100/MAX(EV$9:EV$497))+($RJ$4*NP383*100*100/MAX(EV$9:EV$497)))/4</f>
        <v>0</v>
      </c>
      <c r="SB383" s="118">
        <f t="shared" si="928"/>
        <v>7.3386666666666667</v>
      </c>
      <c r="SC383" s="115">
        <f t="shared" si="929"/>
        <v>3.6586666666666665</v>
      </c>
      <c r="SD383" s="115">
        <f t="shared" si="930"/>
        <v>19.690666666666669</v>
      </c>
      <c r="SE383" s="115">
        <f t="shared" si="931"/>
        <v>3.6586666666666665</v>
      </c>
      <c r="SF383" s="115">
        <f t="shared" si="932"/>
        <v>3.6586666666666665</v>
      </c>
      <c r="SG383" s="115">
        <f t="shared" si="933"/>
        <v>0</v>
      </c>
      <c r="SH383" s="115">
        <f>ROUND(SB383/MAX(SB$9:SB$497)*100,0)</f>
        <v>9</v>
      </c>
      <c r="SI383" s="115">
        <f>ROUND(SC383/MAX(SC$9:SC$497)*100,0)</f>
        <v>6</v>
      </c>
      <c r="SJ383" s="115">
        <f>ROUND(SD383/MAX(SD$9:SD$497)*100,0)</f>
        <v>31</v>
      </c>
      <c r="SK383" s="115">
        <f>ROUND(SE383/MAX(SE$9:SE$497)*100,0)</f>
        <v>3</v>
      </c>
      <c r="SL383" s="115">
        <f>ROUND(SF383/MAX(SF$9:SF$497)*100,0)</f>
        <v>9</v>
      </c>
      <c r="SM383" s="121">
        <f>ROUND(SG383/MAX(SG$9:SG$497)*100,0)</f>
        <v>0</v>
      </c>
      <c r="SN383" s="115">
        <f>ROUND(AVERAGEIF($ES$9:$ES$497,$ES383,SH$9:SH$497),0)</f>
        <v>12</v>
      </c>
      <c r="SO383" s="115">
        <f>ROUND(AVERAGEIF($ES$9:$ES$497,$ES383,SI$9:SI$497),0)</f>
        <v>5</v>
      </c>
      <c r="SP383" s="115">
        <f>ROUND(AVERAGEIF($ES$9:$ES$497,$ES383,SJ$9:SJ$497),0)</f>
        <v>26</v>
      </c>
      <c r="SQ383" s="115">
        <f>ROUND(AVERAGEIF($ES$9:$ES$497,$ES383,SK$9:SK$497),0)</f>
        <v>6</v>
      </c>
      <c r="SR383" s="115">
        <f>ROUND(AVERAGEIF($ES$9:$ES$497,$ES383,SL$9:SL$497),0)</f>
        <v>8</v>
      </c>
      <c r="SS383" s="121">
        <f>ROUND(AVERAGEIF($ES$9:$ES$497,$ES383,SM$9:SM$497),0)</f>
        <v>4</v>
      </c>
      <c r="ST383" s="114">
        <f>RANK(SB383,SB$9:SB$497,0)</f>
        <v>251</v>
      </c>
      <c r="SU383" s="115">
        <f>RANK(SC383,SC$9:SC$497,0)</f>
        <v>183</v>
      </c>
      <c r="SV383" s="115">
        <f>RANK(SD383,SD$9:SD$497,0)</f>
        <v>46</v>
      </c>
      <c r="SW383" s="115">
        <f>RANK(SE383,SE$9:SE$497,0)</f>
        <v>183</v>
      </c>
      <c r="SX383" s="115">
        <f>RANK(SF383,SF$9:SF$497,0)</f>
        <v>88</v>
      </c>
      <c r="SY383" s="115">
        <f>RANK(SG383,SG$9:SG$497,0)</f>
        <v>308</v>
      </c>
      <c r="SZ383" s="115">
        <f>COUNTIFS(SB$9:SB$497,"&gt;"&amp;SB383,$ES$9:$ES$497,$ES383)+1</f>
        <v>44</v>
      </c>
      <c r="TA383" s="115">
        <f>COUNTIFS(SC$9:SC$497,"&gt;"&amp;SC383,$ES$9:$ES$497,$ES383)+1</f>
        <v>14</v>
      </c>
      <c r="TB383" s="115">
        <f>COUNTIFS(SD$9:SD$497,"&gt;"&amp;SD383,$ES$9:$ES$497,$ES383)+1</f>
        <v>40</v>
      </c>
      <c r="TC383" s="115">
        <f>COUNTIFS(SE$9:SE$497,"&gt;"&amp;SE383,$ES$9:$ES$497,$ES383)+1</f>
        <v>14</v>
      </c>
      <c r="TD383" s="115">
        <f>COUNTIFS(SF$9:SF$497,"&gt;"&amp;SF383,$ES$9:$ES$497,$ES383)+1</f>
        <v>14</v>
      </c>
      <c r="TE383" s="117">
        <f>COUNTIFS(SG$9:SG$497,"&gt;"&amp;SG383,$ES$9:$ES$497,$ES383)+1</f>
        <v>60</v>
      </c>
      <c r="TF383" s="118">
        <f t="shared" si="934"/>
        <v>80</v>
      </c>
      <c r="TG383" s="115">
        <f t="shared" si="935"/>
        <v>52</v>
      </c>
      <c r="TH383" s="115">
        <f t="shared" si="935"/>
        <v>102</v>
      </c>
      <c r="TI383" s="115">
        <f t="shared" si="935"/>
        <v>68</v>
      </c>
      <c r="TJ383" s="115">
        <f t="shared" si="935"/>
        <v>57</v>
      </c>
      <c r="TK383" s="115">
        <f t="shared" si="935"/>
        <v>55</v>
      </c>
      <c r="TL383" s="117">
        <f t="shared" si="936"/>
        <v>55</v>
      </c>
      <c r="TM383" s="118">
        <f>ROUND(TF383/MAX(TF$9:TF$497)*100,0)</f>
        <v>44</v>
      </c>
      <c r="TN383" s="115">
        <f>ROUND(TG383/MAX(TG$9:TG$497)*100,0)</f>
        <v>29</v>
      </c>
      <c r="TO383" s="115">
        <f>ROUND(TH383/MAX(TH$9:TH$497)*100,0)</f>
        <v>56</v>
      </c>
      <c r="TP383" s="115">
        <f>ROUND(TI383/MAX(TI$9:TI$497)*100,0)</f>
        <v>38</v>
      </c>
      <c r="TQ383" s="115">
        <f>ROUND(TJ383/MAX(TJ$9:TJ$497)*100,0)</f>
        <v>29</v>
      </c>
      <c r="TR383" s="115">
        <f>ROUND(TK383/MAX(TK$9:TK$497)*100,0)</f>
        <v>28</v>
      </c>
      <c r="TS383" s="119">
        <f>ROUND(TL383/MAX(TL$9:TL$497)*100,0)</f>
        <v>28</v>
      </c>
      <c r="TT383" s="120">
        <f>RANK(TM383,TM$9:TM$497,0)</f>
        <v>193</v>
      </c>
      <c r="TU383" s="115">
        <f>RANK(TN383,TN$9:TN$497,0)</f>
        <v>218</v>
      </c>
      <c r="TV383" s="115">
        <f>RANK(TO383,TO$9:TO$497,0)</f>
        <v>32</v>
      </c>
      <c r="TW383" s="115">
        <f>RANK(TP383,TP$9:TP$497,0)</f>
        <v>151</v>
      </c>
      <c r="TX383" s="115">
        <f>RANK(TQ383,TQ$9:TQ$497,0)</f>
        <v>162</v>
      </c>
      <c r="TY383" s="115">
        <f>RANK(TR383,TR$9:TR$497,0)</f>
        <v>209</v>
      </c>
      <c r="TZ383" s="121">
        <f>RANK(TS383,TS$9:TS$497,0)</f>
        <v>172</v>
      </c>
      <c r="UA383" s="132"/>
      <c r="UB383" s="7" t="s">
        <v>1</v>
      </c>
    </row>
    <row r="384" spans="1:548" x14ac:dyDescent="0.15">
      <c r="A384" s="183">
        <v>376</v>
      </c>
      <c r="B384" s="200" t="s">
        <v>1435</v>
      </c>
      <c r="C384" s="143"/>
      <c r="D384" s="143"/>
      <c r="E384" s="161" t="s">
        <v>518</v>
      </c>
      <c r="F384" s="65">
        <v>111</v>
      </c>
      <c r="G384" s="65" t="s">
        <v>908</v>
      </c>
      <c r="H384" s="144" t="s">
        <v>1005</v>
      </c>
      <c r="I384" s="66" t="s">
        <v>521</v>
      </c>
      <c r="J384" s="67" t="s">
        <v>521</v>
      </c>
      <c r="K384" s="67" t="s">
        <v>521</v>
      </c>
      <c r="L384" s="67" t="s">
        <v>521</v>
      </c>
      <c r="M384" s="67" t="s">
        <v>521</v>
      </c>
      <c r="N384" s="67" t="s">
        <v>521</v>
      </c>
      <c r="O384" s="67" t="s">
        <v>521</v>
      </c>
      <c r="P384" s="67" t="s">
        <v>521</v>
      </c>
      <c r="Q384" s="67" t="s">
        <v>521</v>
      </c>
      <c r="R384" s="68" t="s">
        <v>521</v>
      </c>
      <c r="S384" s="69" t="s">
        <v>521</v>
      </c>
      <c r="T384" s="67" t="s">
        <v>521</v>
      </c>
      <c r="U384" s="67" t="s">
        <v>521</v>
      </c>
      <c r="V384" s="67" t="s">
        <v>521</v>
      </c>
      <c r="W384" s="67" t="s">
        <v>521</v>
      </c>
      <c r="X384" s="67" t="s">
        <v>521</v>
      </c>
      <c r="Y384" s="67" t="s">
        <v>521</v>
      </c>
      <c r="Z384" s="67" t="s">
        <v>521</v>
      </c>
      <c r="AA384" s="67" t="s">
        <v>521</v>
      </c>
      <c r="AB384" s="68" t="s">
        <v>521</v>
      </c>
      <c r="AC384" s="69" t="s">
        <v>521</v>
      </c>
      <c r="AD384" s="67" t="s">
        <v>521</v>
      </c>
      <c r="AE384" s="67" t="s">
        <v>521</v>
      </c>
      <c r="AF384" s="67" t="s">
        <v>521</v>
      </c>
      <c r="AG384" s="67" t="s">
        <v>521</v>
      </c>
      <c r="AH384" s="67" t="s">
        <v>521</v>
      </c>
      <c r="AI384" s="67" t="s">
        <v>521</v>
      </c>
      <c r="AJ384" s="67" t="s">
        <v>521</v>
      </c>
      <c r="AK384" s="67" t="s">
        <v>521</v>
      </c>
      <c r="AL384" s="68" t="s">
        <v>521</v>
      </c>
      <c r="AM384" s="69" t="s">
        <v>521</v>
      </c>
      <c r="AN384" s="67" t="s">
        <v>521</v>
      </c>
      <c r="AO384" s="67" t="s">
        <v>521</v>
      </c>
      <c r="AP384" s="67" t="s">
        <v>521</v>
      </c>
      <c r="AQ384" s="67" t="s">
        <v>521</v>
      </c>
      <c r="AR384" s="67" t="s">
        <v>521</v>
      </c>
      <c r="AS384" s="67" t="s">
        <v>521</v>
      </c>
      <c r="AT384" s="67" t="s">
        <v>521</v>
      </c>
      <c r="AU384" s="67" t="s">
        <v>521</v>
      </c>
      <c r="AV384" s="68" t="s">
        <v>521</v>
      </c>
      <c r="AW384" s="69" t="s">
        <v>521</v>
      </c>
      <c r="AX384" s="67" t="s">
        <v>521</v>
      </c>
      <c r="AY384" s="67" t="s">
        <v>521</v>
      </c>
      <c r="AZ384" s="67" t="s">
        <v>521</v>
      </c>
      <c r="BA384" s="67" t="s">
        <v>521</v>
      </c>
      <c r="BB384" s="67" t="s">
        <v>521</v>
      </c>
      <c r="BC384" s="67" t="s">
        <v>521</v>
      </c>
      <c r="BD384" s="67" t="s">
        <v>521</v>
      </c>
      <c r="BE384" s="67" t="s">
        <v>521</v>
      </c>
      <c r="BF384" s="68" t="s">
        <v>521</v>
      </c>
      <c r="BG384" s="69" t="s">
        <v>521</v>
      </c>
      <c r="BH384" s="67" t="s">
        <v>521</v>
      </c>
      <c r="BI384" s="67" t="s">
        <v>521</v>
      </c>
      <c r="BJ384" s="67" t="s">
        <v>521</v>
      </c>
      <c r="BK384" s="67" t="s">
        <v>521</v>
      </c>
      <c r="BL384" s="67" t="s">
        <v>521</v>
      </c>
      <c r="BM384" s="67" t="s">
        <v>521</v>
      </c>
      <c r="BN384" s="67" t="s">
        <v>521</v>
      </c>
      <c r="BO384" s="67" t="s">
        <v>521</v>
      </c>
      <c r="BP384" s="68" t="s">
        <v>521</v>
      </c>
      <c r="BQ384" s="70" t="s">
        <v>521</v>
      </c>
      <c r="BR384" s="67" t="s">
        <v>521</v>
      </c>
      <c r="BS384" s="67" t="s">
        <v>521</v>
      </c>
      <c r="BT384" s="67" t="s">
        <v>521</v>
      </c>
      <c r="BU384" s="67" t="s">
        <v>521</v>
      </c>
      <c r="BV384" s="67" t="s">
        <v>521</v>
      </c>
      <c r="BW384" s="67" t="s">
        <v>521</v>
      </c>
      <c r="BX384" s="67" t="s">
        <v>521</v>
      </c>
      <c r="BY384" s="67" t="s">
        <v>521</v>
      </c>
      <c r="BZ384" s="68" t="s">
        <v>521</v>
      </c>
      <c r="CA384" s="69" t="s">
        <v>521</v>
      </c>
      <c r="CB384" s="67" t="s">
        <v>521</v>
      </c>
      <c r="CC384" s="67" t="s">
        <v>521</v>
      </c>
      <c r="CD384" s="67" t="s">
        <v>521</v>
      </c>
      <c r="CE384" s="67" t="s">
        <v>521</v>
      </c>
      <c r="CF384" s="67" t="s">
        <v>521</v>
      </c>
      <c r="CG384" s="67" t="s">
        <v>521</v>
      </c>
      <c r="CH384" s="67" t="s">
        <v>521</v>
      </c>
      <c r="CI384" s="67" t="s">
        <v>521</v>
      </c>
      <c r="CJ384" s="68" t="s">
        <v>521</v>
      </c>
      <c r="CK384" s="69" t="s">
        <v>521</v>
      </c>
      <c r="CL384" s="67" t="s">
        <v>521</v>
      </c>
      <c r="CM384" s="67" t="s">
        <v>521</v>
      </c>
      <c r="CN384" s="67" t="s">
        <v>521</v>
      </c>
      <c r="CO384" s="67" t="s">
        <v>521</v>
      </c>
      <c r="CP384" s="67" t="s">
        <v>521</v>
      </c>
      <c r="CQ384" s="67" t="s">
        <v>521</v>
      </c>
      <c r="CR384" s="67" t="s">
        <v>521</v>
      </c>
      <c r="CS384" s="67" t="s">
        <v>521</v>
      </c>
      <c r="CT384" s="68" t="s">
        <v>521</v>
      </c>
      <c r="CU384" s="69" t="s">
        <v>521</v>
      </c>
      <c r="CV384" s="67" t="s">
        <v>521</v>
      </c>
      <c r="CW384" s="67" t="s">
        <v>521</v>
      </c>
      <c r="CX384" s="67" t="s">
        <v>521</v>
      </c>
      <c r="CY384" s="67" t="s">
        <v>521</v>
      </c>
      <c r="CZ384" s="67" t="s">
        <v>521</v>
      </c>
      <c r="DA384" s="67" t="s">
        <v>521</v>
      </c>
      <c r="DB384" s="67" t="s">
        <v>521</v>
      </c>
      <c r="DC384" s="67" t="s">
        <v>521</v>
      </c>
      <c r="DD384" s="68" t="s">
        <v>521</v>
      </c>
      <c r="DE384" s="69" t="s">
        <v>521</v>
      </c>
      <c r="DF384" s="71" t="s">
        <v>521</v>
      </c>
      <c r="DG384" s="67" t="s">
        <v>521</v>
      </c>
      <c r="DH384" s="67" t="s">
        <v>521</v>
      </c>
      <c r="DI384" s="67" t="s">
        <v>521</v>
      </c>
      <c r="DJ384" s="67" t="s">
        <v>521</v>
      </c>
      <c r="DK384" s="67" t="s">
        <v>521</v>
      </c>
      <c r="DL384" s="67" t="s">
        <v>521</v>
      </c>
      <c r="DM384" s="67" t="s">
        <v>521</v>
      </c>
      <c r="DN384" s="68" t="s">
        <v>521</v>
      </c>
      <c r="DO384" s="70" t="s">
        <v>521</v>
      </c>
      <c r="DP384" s="71" t="s">
        <v>521</v>
      </c>
      <c r="DQ384" s="67" t="s">
        <v>521</v>
      </c>
      <c r="DR384" s="67" t="s">
        <v>521</v>
      </c>
      <c r="DS384" s="67" t="s">
        <v>521</v>
      </c>
      <c r="DT384" s="67" t="s">
        <v>521</v>
      </c>
      <c r="DU384" s="67" t="s">
        <v>521</v>
      </c>
      <c r="DV384" s="67" t="s">
        <v>521</v>
      </c>
      <c r="DW384" s="67" t="s">
        <v>521</v>
      </c>
      <c r="DX384" s="72" t="s">
        <v>521</v>
      </c>
      <c r="DY384" s="146" t="s">
        <v>522</v>
      </c>
      <c r="DZ384" s="74">
        <v>3</v>
      </c>
      <c r="EA384" s="74">
        <v>4</v>
      </c>
      <c r="EB384" s="74">
        <v>4</v>
      </c>
      <c r="EC384" s="75">
        <v>5</v>
      </c>
      <c r="ED384" s="168" t="s">
        <v>522</v>
      </c>
      <c r="EE384" s="74">
        <f t="shared" si="902"/>
        <v>3</v>
      </c>
      <c r="EF384" s="74">
        <f t="shared" si="903"/>
        <v>12</v>
      </c>
      <c r="EG384" s="74">
        <f t="shared" si="904"/>
        <v>48</v>
      </c>
      <c r="EH384" s="77">
        <f t="shared" si="905"/>
        <v>240</v>
      </c>
      <c r="EI384" s="73">
        <v>10</v>
      </c>
      <c r="EJ384" s="74">
        <v>50</v>
      </c>
      <c r="EK384" s="74">
        <v>270</v>
      </c>
      <c r="EL384" s="74">
        <v>450</v>
      </c>
      <c r="EM384" s="75">
        <v>1350</v>
      </c>
      <c r="EN384" s="78">
        <v>1</v>
      </c>
      <c r="EO384" s="79">
        <f t="shared" si="906"/>
        <v>1.6666666666666667</v>
      </c>
      <c r="EP384" s="79">
        <f t="shared" si="907"/>
        <v>2.25</v>
      </c>
      <c r="EQ384" s="79">
        <f t="shared" si="908"/>
        <v>0.9375</v>
      </c>
      <c r="ER384" s="80">
        <f t="shared" si="909"/>
        <v>0.5625</v>
      </c>
      <c r="ES384" s="128" t="s">
        <v>523</v>
      </c>
      <c r="ET384" s="82"/>
      <c r="EU384" s="83">
        <v>4</v>
      </c>
      <c r="EV384" s="146">
        <v>125</v>
      </c>
      <c r="EW384" s="147">
        <v>21</v>
      </c>
      <c r="EX384" s="147">
        <v>34</v>
      </c>
      <c r="EY384" s="147">
        <v>105</v>
      </c>
      <c r="EZ384" s="147">
        <v>20</v>
      </c>
      <c r="FA384" s="147">
        <v>20</v>
      </c>
      <c r="FB384" s="147">
        <v>13</v>
      </c>
      <c r="FC384" s="147">
        <v>20</v>
      </c>
      <c r="FD384" s="74">
        <f t="shared" si="910"/>
        <v>54</v>
      </c>
      <c r="FE384" s="84">
        <f t="shared" si="911"/>
        <v>54</v>
      </c>
      <c r="FF384" s="73">
        <f>RANK(EV384,$EV$9:$EV$497,0)</f>
        <v>23</v>
      </c>
      <c r="FG384" s="74">
        <f>RANK(EW384,$EW$9:$EW$497,0)</f>
        <v>341</v>
      </c>
      <c r="FH384" s="74">
        <f>RANK(EX384,$EX$9:$EX$497,0)</f>
        <v>206</v>
      </c>
      <c r="FI384" s="74">
        <f>RANK(EY384,$EY$9:$EY$497,0)</f>
        <v>7</v>
      </c>
      <c r="FJ384" s="74">
        <f>RANK(EZ384,$EZ$9:$EZ$497,0)</f>
        <v>200</v>
      </c>
      <c r="FK384" s="74">
        <f>RANK(FA384,$FA$9:$FA$497,0)</f>
        <v>192</v>
      </c>
      <c r="FL384" s="74">
        <f>RANK(FB384,$FB$9:$FB$497,0)</f>
        <v>364</v>
      </c>
      <c r="FM384" s="74">
        <f>RANK(FC384,$FC$9:$FC$497,0)</f>
        <v>330</v>
      </c>
      <c r="FN384" s="74">
        <f>RANK(FD384,$FD$9:$FD$497,0)</f>
        <v>268</v>
      </c>
      <c r="FO384" s="84">
        <f>RANK(FE384,$FE$9:$FE$497,0)</f>
        <v>291</v>
      </c>
      <c r="FP384" s="73">
        <f>COUNTIFS($EV$9:$EV$497,"&gt;"&amp;EV384,$ES$9:$ES$497,ES384)+1</f>
        <v>11</v>
      </c>
      <c r="FQ384" s="74">
        <f>COUNTIFS($EW$9:$EW$497,"&gt;"&amp;EW384,$ES$9:$ES$497,ES384)+1</f>
        <v>60</v>
      </c>
      <c r="FR384" s="74">
        <f>COUNTIFS($EX$9:$EX$497,"&gt;"&amp;EX384,$ES$9:$ES$497,ES384)+1</f>
        <v>59</v>
      </c>
      <c r="FS384" s="74">
        <f>COUNTIFS($EY$9:$EY$497,"&gt;"&amp;EY384,$ES$9:$ES$497,ES384)+1</f>
        <v>7</v>
      </c>
      <c r="FT384" s="74">
        <f>COUNTIFS($EZ$9:$EZ$497,"&gt;"&amp;EZ384,$ES$9:$ES$497,ES384)+1</f>
        <v>38</v>
      </c>
      <c r="FU384" s="74">
        <f>COUNTIFS($FA$9:$FA$497,"&gt;"&amp;FA384,$ES$9:$ES$497,ES384)+1</f>
        <v>36</v>
      </c>
      <c r="FV384" s="74">
        <f>COUNTIFS($FB$9:$FB$497,"&gt;"&amp;FB384,$ES$9:$ES$497,ES384)+1</f>
        <v>57</v>
      </c>
      <c r="FW384" s="74">
        <f>COUNTIFS($FC$9:$FC$497,"&gt;"&amp;FC384,$ES$9:$ES$497,ES384)+1</f>
        <v>44</v>
      </c>
      <c r="FX384" s="74">
        <f>COUNTIFS($FD$9:$FD$497,"&gt;"&amp;FD384,$ES$9:$ES$497,ES384)+1</f>
        <v>53</v>
      </c>
      <c r="FY384" s="84">
        <f>COUNTIFS($FE$9:$FE$497,"&gt;"&amp;FE384,$ES$9:$ES$497,ES384)+1</f>
        <v>53</v>
      </c>
      <c r="FZ384" s="85">
        <f t="shared" si="912"/>
        <v>1.1299999999999999</v>
      </c>
      <c r="GA384" s="86">
        <f t="shared" si="912"/>
        <v>0.19</v>
      </c>
      <c r="GB384" s="86">
        <f t="shared" si="912"/>
        <v>0.31</v>
      </c>
      <c r="GC384" s="86">
        <f t="shared" si="912"/>
        <v>0.95</v>
      </c>
      <c r="GD384" s="86">
        <f t="shared" si="912"/>
        <v>0.18</v>
      </c>
      <c r="GE384" s="86">
        <f t="shared" si="912"/>
        <v>0.18</v>
      </c>
      <c r="GF384" s="86">
        <f t="shared" si="912"/>
        <v>0.12</v>
      </c>
      <c r="GG384" s="86">
        <f t="shared" si="912"/>
        <v>0.18</v>
      </c>
      <c r="GH384" s="86">
        <f t="shared" si="912"/>
        <v>0.49</v>
      </c>
      <c r="GI384" s="87">
        <f t="shared" si="912"/>
        <v>0.49</v>
      </c>
      <c r="GJ384" s="85">
        <f>ROUND(((FZ384-AVERAGE(FZ$9:FZ$497))/STDEVP(FZ$9:FZ$497)*10+50),2)</f>
        <v>56.36</v>
      </c>
      <c r="GK384" s="86">
        <f>ROUND(((GA384-AVERAGE(GA$9:GA$497))/STDEVP(GA$9:GA$497)*10+50),2)</f>
        <v>35.049999999999997</v>
      </c>
      <c r="GL384" s="86">
        <f>ROUND(((GB384-AVERAGE(GB$9:GB$497))/STDEVP(GB$9:GB$497)*10+50),2)</f>
        <v>39.75</v>
      </c>
      <c r="GM384" s="86">
        <f>ROUND(((GC384-AVERAGE(GC$9:GC$497))/STDEVP(GC$9:GC$497)*10+50),2)</f>
        <v>71.25</v>
      </c>
      <c r="GN384" s="86">
        <f>ROUND(((GD384-AVERAGE(GD$9:GD$497))/STDEVP(GD$9:GD$497)*10+50),2)</f>
        <v>42.73</v>
      </c>
      <c r="GO384" s="86">
        <f>ROUND(((GE384-AVERAGE(GE$9:GE$497))/STDEVP(GE$9:GE$497)*10+50),2)</f>
        <v>43.89</v>
      </c>
      <c r="GP384" s="86">
        <f>ROUND(((GF384-AVERAGE(GF$9:GF$497))/STDEVP(GF$9:GF$497)*10+50),2)</f>
        <v>33.79</v>
      </c>
      <c r="GQ384" s="86">
        <f>ROUND(((GG384-AVERAGE(GG$9:GG$497))/STDEVP(GG$9:GG$497)*10+50),2)</f>
        <v>35.89</v>
      </c>
      <c r="GR384" s="86">
        <f>ROUND(((GH384-AVERAGE(GH$9:GH$497))/STDEVP(GH$9:GH$497)*10+50),2)</f>
        <v>32.32</v>
      </c>
      <c r="GS384" s="87">
        <f>ROUND(((GI384-AVERAGE(GI$9:GI$497))/STDEVP(GI$9:GI$497)*10+50),2)</f>
        <v>34.799999999999997</v>
      </c>
      <c r="GT384" s="73">
        <f>RANK(GJ384,$GJ$9:$GJ$497,0)</f>
        <v>118</v>
      </c>
      <c r="GU384" s="74">
        <f>RANK(GK384,$GK$9:$GK$497,0)</f>
        <v>437</v>
      </c>
      <c r="GV384" s="74">
        <f>RANK(GL384,$GL$9:$GL$497,0)</f>
        <v>380</v>
      </c>
      <c r="GW384" s="74">
        <f>RANK(GM384,$GM$9:$GM$497,0)</f>
        <v>24</v>
      </c>
      <c r="GX384" s="74">
        <f>RANK(GN384,$GN$9:$GN$497,0)</f>
        <v>343</v>
      </c>
      <c r="GY384" s="74">
        <f>RANK(GO384,$GO$9:$GO$497,0)</f>
        <v>296</v>
      </c>
      <c r="GZ384" s="74">
        <f>RANK(GP384,$GP$9:$GP$497,0)</f>
        <v>436</v>
      </c>
      <c r="HA384" s="74">
        <f>RANK(GQ384,$GQ$9:$GQ$497,0)</f>
        <v>400</v>
      </c>
      <c r="HB384" s="74">
        <f>RANK(GR384,$GR$9:$GR$497,0)</f>
        <v>440</v>
      </c>
      <c r="HC384" s="84">
        <f>RANK(GS384,$GS$9:$GS$497,0)</f>
        <v>438</v>
      </c>
      <c r="HD384" s="85">
        <f>ROUND(AVERAGEIF($ES$9:$ES$497,$ES384,$FZ$9:$FZ$497),2)</f>
        <v>1.1399999999999999</v>
      </c>
      <c r="HE384" s="86">
        <f>ROUND(AVERAGEIF($ES$9:$ES$497,$ES384,$GA$9:$GA$497),2)</f>
        <v>0.46</v>
      </c>
      <c r="HF384" s="86">
        <f>ROUND(AVERAGEIF($ES$9:$ES$497,$ES384,$GB$9:$GB$497),2)</f>
        <v>0.65</v>
      </c>
      <c r="HG384" s="86">
        <f>ROUND(AVERAGEIF($ES$9:$ES$497,$ES384,$GC$9:$GC$497),2)</f>
        <v>0.74</v>
      </c>
      <c r="HH384" s="86">
        <f>ROUND(AVERAGEIF($ES$9:$ES$497,$ES384,$GD$9:$GD$497),2)</f>
        <v>0.27</v>
      </c>
      <c r="HI384" s="86">
        <f>ROUND(AVERAGEIF($ES$9:$ES$497,$ES384,$GE$9:$GE$497),2)</f>
        <v>0.23</v>
      </c>
      <c r="HJ384" s="86">
        <f>ROUND(AVERAGEIF($ES$9:$ES$497,$ES384,$GF$9:$GF$497),2)</f>
        <v>0.3</v>
      </c>
      <c r="HK384" s="86">
        <f>ROUND(AVERAGEIF($ES$9:$ES$497,$ES384,$GG$9:$GG$497),2)</f>
        <v>0.28000000000000003</v>
      </c>
      <c r="HL384" s="86">
        <f>ROUND(AVERAGEIF($ES$9:$ES$497,$ES384,$GH$9:$GH$497),2)</f>
        <v>0.92</v>
      </c>
      <c r="HM384" s="87">
        <f>ROUND(AVERAGEIF($ES$9:$ES$497,$ES384,$GI$9:$GI$497),2)</f>
        <v>0.93</v>
      </c>
      <c r="HN384" s="88">
        <f t="shared" si="913"/>
        <v>-1.0000000000000009E-2</v>
      </c>
      <c r="HO384" s="89">
        <f t="shared" si="913"/>
        <v>-0.27</v>
      </c>
      <c r="HP384" s="89">
        <f t="shared" si="913"/>
        <v>-0.34</v>
      </c>
      <c r="HQ384" s="89">
        <f t="shared" si="913"/>
        <v>0.20999999999999996</v>
      </c>
      <c r="HR384" s="89">
        <f t="shared" si="913"/>
        <v>-9.0000000000000024E-2</v>
      </c>
      <c r="HS384" s="89">
        <f t="shared" si="913"/>
        <v>-5.0000000000000017E-2</v>
      </c>
      <c r="HT384" s="89">
        <f t="shared" si="913"/>
        <v>-0.18</v>
      </c>
      <c r="HU384" s="89">
        <f t="shared" si="913"/>
        <v>-0.10000000000000003</v>
      </c>
      <c r="HV384" s="89">
        <f t="shared" si="913"/>
        <v>-0.43000000000000005</v>
      </c>
      <c r="HW384" s="90">
        <f t="shared" si="913"/>
        <v>-0.44000000000000006</v>
      </c>
      <c r="HX384" s="73">
        <f>COUNTIFS($FZ$9:$FZ$497,"&gt;"&amp;FZ384,$ES$9:$ES$497,$ES384)+1</f>
        <v>54</v>
      </c>
      <c r="HY384" s="74">
        <f>COUNTIFS($GA$9:$GA$497,"&gt;"&amp;GA384,$ES$9:$ES$497,$ES384)+1</f>
        <v>98</v>
      </c>
      <c r="HZ384" s="74">
        <f>COUNTIFS($GB$9:$GB$497,"&gt;"&amp;GB384,$ES$9:$ES$497,$ES384)+1</f>
        <v>98</v>
      </c>
      <c r="IA384" s="74">
        <f>COUNTIFS($GC$9:$GC$497,"&gt;"&amp;GC384,$ES$9:$ES$497,$ES384)+1</f>
        <v>19</v>
      </c>
      <c r="IB384" s="74">
        <f>COUNTIFS($GD$9:$GD$497,"&gt;"&amp;GD384,$ES$9:$ES$497,$ES384)+1</f>
        <v>90</v>
      </c>
      <c r="IC384" s="74">
        <f>COUNTIFS($GE$9:$GE$497,"&gt;"&amp;GE384,$ES$9:$ES$497,$ES384)+1</f>
        <v>54</v>
      </c>
      <c r="ID384" s="74">
        <f>COUNTIFS($GF$9:$GF$497,"&gt;"&amp;GF384,$ES$9:$ES$497,$ES384)+1</f>
        <v>95</v>
      </c>
      <c r="IE384" s="74">
        <f>COUNTIFS($GG$9:$GG$497,"&gt;"&amp;GG384,$ES$9:$ES$497,$ES384)+1</f>
        <v>58</v>
      </c>
      <c r="IF384" s="74">
        <f>COUNTIFS($GH$9:$GH$497,"&gt;"&amp;GH384,$ES$9:$ES$497,$ES384)+1</f>
        <v>98</v>
      </c>
      <c r="IG384" s="84">
        <f>COUNTIFS($GI$9:$GI$497,"&gt;"&amp;GI384,$ES$9:$ES$497,$ES384)+1</f>
        <v>98</v>
      </c>
      <c r="IH384" s="148"/>
      <c r="II384" s="149"/>
      <c r="IJ384" s="149"/>
      <c r="IK384" s="149"/>
      <c r="IL384" s="149"/>
      <c r="IM384" s="150"/>
      <c r="IN384" s="151"/>
      <c r="IO384" s="152"/>
      <c r="IP384" s="153"/>
      <c r="IQ384" s="149"/>
      <c r="IR384" s="149"/>
      <c r="IS384" s="149"/>
      <c r="IT384" s="149"/>
      <c r="IU384" s="149"/>
      <c r="IV384" s="149"/>
      <c r="IW384" s="154"/>
      <c r="IX384" s="151"/>
      <c r="IY384" s="149"/>
      <c r="IZ384" s="149"/>
      <c r="JA384" s="149"/>
      <c r="JB384" s="149"/>
      <c r="JC384" s="149"/>
      <c r="JD384" s="149"/>
      <c r="JE384" s="155"/>
      <c r="JF384" s="153"/>
      <c r="JG384" s="149"/>
      <c r="JH384" s="149"/>
      <c r="JI384" s="149"/>
      <c r="JJ384" s="149"/>
      <c r="JK384" s="149"/>
      <c r="JL384" s="149"/>
      <c r="JM384" s="154"/>
      <c r="JN384" s="151"/>
      <c r="JO384" s="149"/>
      <c r="JP384" s="149"/>
      <c r="JQ384" s="149"/>
      <c r="JR384" s="149"/>
      <c r="JS384" s="149"/>
      <c r="JT384" s="149"/>
      <c r="JU384" s="149"/>
      <c r="JV384" s="149"/>
      <c r="JW384" s="149"/>
      <c r="JX384" s="149"/>
      <c r="JY384" s="149"/>
      <c r="JZ384" s="155"/>
      <c r="KA384" s="151"/>
      <c r="KB384" s="149"/>
      <c r="KC384" s="149"/>
      <c r="KD384" s="149"/>
      <c r="KE384" s="155"/>
      <c r="KF384" s="153"/>
      <c r="KG384" s="149"/>
      <c r="KH384" s="149"/>
      <c r="KI384" s="149"/>
      <c r="KJ384" s="149"/>
      <c r="KK384" s="156"/>
      <c r="KL384" s="149"/>
      <c r="KM384" s="149"/>
      <c r="KN384" s="149"/>
      <c r="KO384" s="149"/>
      <c r="KP384" s="149"/>
      <c r="KQ384" s="149"/>
      <c r="KR384" s="149"/>
      <c r="KS384" s="154"/>
      <c r="KT384" s="154"/>
      <c r="KU384" s="154"/>
      <c r="KV384" s="154"/>
      <c r="KW384" s="151"/>
      <c r="KX384" s="149"/>
      <c r="KY384" s="149"/>
      <c r="KZ384" s="149"/>
      <c r="LA384" s="149"/>
      <c r="LB384" s="149"/>
      <c r="LC384" s="154"/>
      <c r="LD384" s="151"/>
      <c r="LE384" s="152"/>
      <c r="LF384" s="157"/>
      <c r="LG384" s="158"/>
      <c r="LH384" s="151"/>
      <c r="LI384" s="149"/>
      <c r="LJ384" s="147"/>
      <c r="LK384" s="147"/>
      <c r="LL384" s="147"/>
      <c r="LM384" s="159"/>
      <c r="LN384" s="153"/>
      <c r="LO384" s="149"/>
      <c r="LP384" s="149"/>
      <c r="LQ384" s="149"/>
      <c r="LR384" s="154"/>
      <c r="LS384" s="151"/>
      <c r="LT384" s="149">
        <v>7.0000000000000007E-2</v>
      </c>
      <c r="LU384" s="149"/>
      <c r="LV384" s="149"/>
      <c r="LW384" s="149"/>
      <c r="LX384" s="149">
        <v>0.1</v>
      </c>
      <c r="LY384" s="149"/>
      <c r="LZ384" s="149"/>
      <c r="MA384" s="155"/>
      <c r="MB384" s="153"/>
      <c r="MC384" s="149"/>
      <c r="MD384" s="149"/>
      <c r="ME384" s="149"/>
      <c r="MF384" s="149"/>
      <c r="MG384" s="149"/>
      <c r="MH384" s="149"/>
      <c r="MI384" s="149"/>
      <c r="MJ384" s="149"/>
      <c r="MK384" s="149"/>
      <c r="ML384" s="149"/>
      <c r="MM384" s="149"/>
      <c r="MN384" s="156"/>
      <c r="MO384" s="156"/>
      <c r="MP384" s="154"/>
      <c r="MQ384" s="151"/>
      <c r="MR384" s="149"/>
      <c r="MS384" s="149"/>
      <c r="MT384" s="149"/>
      <c r="MU384" s="149"/>
      <c r="MV384" s="156">
        <v>0.05</v>
      </c>
      <c r="MW384" s="149">
        <v>0.05</v>
      </c>
      <c r="MX384" s="149"/>
      <c r="MY384" s="149"/>
      <c r="MZ384" s="149"/>
      <c r="NA384" s="149"/>
      <c r="NB384" s="149"/>
      <c r="NC384" s="149"/>
      <c r="ND384" s="154"/>
      <c r="NE384" s="154"/>
      <c r="NF384" s="154"/>
      <c r="NG384" s="154"/>
      <c r="NH384" s="151"/>
      <c r="NI384" s="149"/>
      <c r="NJ384" s="149"/>
      <c r="NK384" s="149"/>
      <c r="NL384" s="149"/>
      <c r="NM384" s="149"/>
      <c r="NN384" s="94"/>
      <c r="NO384" s="151"/>
      <c r="NP384" s="160"/>
      <c r="NQ384" s="198" t="s">
        <v>1431</v>
      </c>
      <c r="NR384" s="196" t="s">
        <v>1439</v>
      </c>
      <c r="NS384" s="198"/>
      <c r="NT384" s="198"/>
      <c r="NU384" s="198" t="s">
        <v>1440</v>
      </c>
      <c r="NV384" s="186">
        <v>44364</v>
      </c>
      <c r="NW384" s="198" t="s">
        <v>1441</v>
      </c>
      <c r="NX384" s="198" t="s">
        <v>1442</v>
      </c>
      <c r="NY384" s="138" t="s">
        <v>1138</v>
      </c>
      <c r="NZ384" s="198" t="s">
        <v>1442</v>
      </c>
      <c r="OA384" s="189"/>
      <c r="OB384" s="189"/>
      <c r="OC384" s="189"/>
      <c r="OD384" s="108">
        <f t="shared" si="914"/>
        <v>240</v>
      </c>
      <c r="OE384" s="109">
        <v>5</v>
      </c>
      <c r="OF384" s="110">
        <f t="shared" si="915"/>
        <v>23</v>
      </c>
      <c r="OG384" s="109">
        <v>7</v>
      </c>
      <c r="OH384" s="111">
        <f>ROUND(AVERAGEIF($ES$9:$ES$497,$ES384,EV$9:EV$497),0)</f>
        <v>79</v>
      </c>
      <c r="OI384" s="112">
        <f>ROUND(AVERAGEIF($ES$9:$ES$497,$ES384,EW$9:EW$497),0)</f>
        <v>32</v>
      </c>
      <c r="OJ384" s="112">
        <f>ROUND(AVERAGEIF($ES$9:$ES$497,$ES384,EX$9:EX$497),0)</f>
        <v>45</v>
      </c>
      <c r="OK384" s="112">
        <f>ROUND(AVERAGEIF($ES$9:$ES$497,$ES384,EY$9:EY$497),0)</f>
        <v>53</v>
      </c>
      <c r="OL384" s="112">
        <f>ROUND(AVERAGEIF($ES$9:$ES$497,$ES384,EZ$9:EZ$497),0)</f>
        <v>20</v>
      </c>
      <c r="OM384" s="112">
        <f>ROUND(AVERAGEIF($ES$9:$ES$497,$ES384,FA$9:FA$497),0)</f>
        <v>18</v>
      </c>
      <c r="ON384" s="112">
        <f>ROUND(AVERAGEIF($ES$9:$ES$497,$ES384,FB$9:FB$497),0)</f>
        <v>23</v>
      </c>
      <c r="OO384" s="112">
        <f>ROUND(AVERAGEIF($ES$9:$ES$497,$ES384,FC$9:FC$497),0)</f>
        <v>23</v>
      </c>
      <c r="OP384" s="112">
        <f>ROUND(AVERAGEIF($ES$9:$ES$497,$ES384,FD$9:FD$497),0)</f>
        <v>64</v>
      </c>
      <c r="OQ384" s="113">
        <f>ROUND(AVERAGEIF($ES$9:$ES$497,$ES384,FE$9:FE$497),0)</f>
        <v>68</v>
      </c>
      <c r="OR384" s="114">
        <f>ROUND(EV384/MAX(EV$9:EV$497)*100,0)</f>
        <v>70</v>
      </c>
      <c r="OS384" s="115">
        <f>ROUND(EW384/MAX(EW$9:EW$497)*100,0)</f>
        <v>17</v>
      </c>
      <c r="OT384" s="115">
        <f>ROUND(EX384/MAX(EX$9:EX$497)*100,0)</f>
        <v>28</v>
      </c>
      <c r="OU384" s="115">
        <f>ROUND(EY384/MAX(EY$9:EY$497)*100,0)</f>
        <v>70</v>
      </c>
      <c r="OV384" s="115">
        <f>ROUND(EZ384/MAX(EZ$9:EZ$497)*100,0)</f>
        <v>16</v>
      </c>
      <c r="OW384" s="115">
        <f>ROUND(FA384/MAX(FA$9:FA$497)*100,0)</f>
        <v>18</v>
      </c>
      <c r="OX384" s="115">
        <f>ROUND(FB384/MAX(FB$9:FB$497)*100,0)</f>
        <v>10</v>
      </c>
      <c r="OY384" s="116">
        <f>ROUND(FC384/MAX(FC$9:FC$497)*100,0)</f>
        <v>14</v>
      </c>
      <c r="OZ384" s="115">
        <f>ROUND(FD384/MAX(FD$9:FD$497)*100,0)</f>
        <v>36</v>
      </c>
      <c r="PA384" s="117">
        <f>ROUND(FE384/MAX(FE$9:FE$497)*100,0)</f>
        <v>22</v>
      </c>
      <c r="PB384" s="118">
        <f t="shared" si="916"/>
        <v>362</v>
      </c>
      <c r="PC384" s="115">
        <f t="shared" si="917"/>
        <v>326</v>
      </c>
      <c r="PD384" s="115">
        <f t="shared" si="918"/>
        <v>410</v>
      </c>
      <c r="PE384" s="115">
        <f t="shared" si="919"/>
        <v>390</v>
      </c>
      <c r="PF384" s="115">
        <f t="shared" si="920"/>
        <v>500</v>
      </c>
      <c r="PG384" s="119">
        <f t="shared" si="921"/>
        <v>378</v>
      </c>
      <c r="PH384" s="118">
        <f>ROUND(PB384/MAX(PB$9:PB$497)*100,0)</f>
        <v>43</v>
      </c>
      <c r="PI384" s="115">
        <f>ROUND(PC384/MAX(PC$9:PC$497)*100,0)</f>
        <v>39</v>
      </c>
      <c r="PJ384" s="115">
        <f>ROUND(PD384/MAX(PD$9:PD$497)*100,0)</f>
        <v>44</v>
      </c>
      <c r="PK384" s="115">
        <f>ROUND(PE384/MAX(PE$9:PE$497)*100,0)</f>
        <v>39</v>
      </c>
      <c r="PL384" s="115">
        <f>ROUND(PF384/MAX(PF$9:PF$497)*100,0)</f>
        <v>70</v>
      </c>
      <c r="PM384" s="119">
        <f>ROUND(PG384/MAX(PG$9:PG$497)*100,0)</f>
        <v>55</v>
      </c>
      <c r="PN384" s="118">
        <f>RANK(PH384,PH$9:PH$497,0)</f>
        <v>224</v>
      </c>
      <c r="PO384" s="115">
        <f>RANK(PI384,PI$9:PI$497,0)</f>
        <v>225</v>
      </c>
      <c r="PP384" s="115">
        <f>RANK(PJ384,PJ$9:PJ$497,0)</f>
        <v>238</v>
      </c>
      <c r="PQ384" s="115">
        <f>RANK(PK384,PK$9:PK$497,0)</f>
        <v>249</v>
      </c>
      <c r="PR384" s="115">
        <f>RANK(PL384,PL$9:PL$497,0)</f>
        <v>76</v>
      </c>
      <c r="PS384" s="119">
        <f>RANK(PM384,PM$9:PM$497,0)</f>
        <v>132</v>
      </c>
      <c r="PT384" s="120">
        <f>ROUND(FZ384/MAX(FZ$9:FZ$497)*100,0)</f>
        <v>62</v>
      </c>
      <c r="PU384" s="115">
        <f>ROUND(GA384/MAX(GA$9:GA$497)*100,0)</f>
        <v>11</v>
      </c>
      <c r="PV384" s="115">
        <f>ROUND(GB384/MAX(GB$9:GB$497)*100,0)</f>
        <v>23</v>
      </c>
      <c r="PW384" s="115">
        <f>ROUND(GC384/MAX(GC$9:GC$497)*100,0)</f>
        <v>75</v>
      </c>
      <c r="PX384" s="115">
        <f>ROUND(GD384/MAX(GD$9:GD$497)*100,0)</f>
        <v>10</v>
      </c>
      <c r="PY384" s="115">
        <f>ROUND(GE384/MAX(GE$9:GE$497)*100,0)</f>
        <v>11</v>
      </c>
      <c r="PZ384" s="115">
        <f>ROUND(GF384/MAX(GF$9:GF$497)*100,0)</f>
        <v>6</v>
      </c>
      <c r="QA384" s="116">
        <f>ROUND(GG384/MAX(GG$9:GG$497)*100,0)</f>
        <v>10</v>
      </c>
      <c r="QB384" s="115">
        <f>ROUND(GH384/MAX(GH$9:GH$497)*100,0)</f>
        <v>22</v>
      </c>
      <c r="QC384" s="121">
        <f>ROUND(GI384/MAX(GI$9:GI$497)*100,0)</f>
        <v>16</v>
      </c>
      <c r="QD384" s="120">
        <f>ROUND(AVERAGEIF($ES$9:$ES$497,$ES384,PT$9:PT$497),0)</f>
        <v>62</v>
      </c>
      <c r="QE384" s="120">
        <f>ROUND(AVERAGEIF($ES$9:$ES$497,$ES384,PU$9:PU$497),0)</f>
        <v>26</v>
      </c>
      <c r="QF384" s="120">
        <f>ROUND(AVERAGEIF($ES$9:$ES$497,$ES384,PV$9:PV$497),0)</f>
        <v>48</v>
      </c>
      <c r="QG384" s="120">
        <f>ROUND(AVERAGEIF($ES$9:$ES$497,$ES384,PW$9:PW$497),0)</f>
        <v>58</v>
      </c>
      <c r="QH384" s="120">
        <f>ROUND(AVERAGEIF($ES$9:$ES$497,$ES384,PX$9:PX$497),0)</f>
        <v>15</v>
      </c>
      <c r="QI384" s="120">
        <f>ROUND(AVERAGEIF($ES$9:$ES$497,$ES384,PY$9:PY$497),0)</f>
        <v>14</v>
      </c>
      <c r="QJ384" s="120">
        <f>ROUND(AVERAGEIF($ES$9:$ES$497,$ES384,PZ$9:PZ$497),0)</f>
        <v>14</v>
      </c>
      <c r="QK384" s="120">
        <f>ROUND(AVERAGEIF($ES$9:$ES$497,$ES384,QA$9:QA$497),0)</f>
        <v>15</v>
      </c>
      <c r="QL384" s="120">
        <f>ROUND(AVERAGEIF($ES$9:$ES$497,$ES384,QB$9:QB$497),0)</f>
        <v>41</v>
      </c>
      <c r="QM384" s="120">
        <f>ROUND(AVERAGEIF($ES$9:$ES$497,$ES384,QC$9:QC$497),0)</f>
        <v>30</v>
      </c>
      <c r="QN384" s="114">
        <f t="shared" si="922"/>
        <v>335</v>
      </c>
      <c r="QO384" s="115">
        <f t="shared" si="923"/>
        <v>283</v>
      </c>
      <c r="QP384" s="115">
        <f t="shared" si="924"/>
        <v>375</v>
      </c>
      <c r="QQ384" s="115">
        <f t="shared" si="925"/>
        <v>365</v>
      </c>
      <c r="QR384" s="115">
        <f t="shared" si="926"/>
        <v>598</v>
      </c>
      <c r="QS384" s="119">
        <f t="shared" si="927"/>
        <v>346</v>
      </c>
      <c r="QT384" s="114">
        <f>ROUND((QN384-MIN(QN$9:QN$497))/(MAX(QN$9:QN$497)-MIN(QN$9:QN$497))*100,0)</f>
        <v>17</v>
      </c>
      <c r="QU384" s="115">
        <f>ROUND((QO384-MIN(QO$9:QO$497))/(MAX(QO$9:QO$497)-MIN(QO$9:QO$497))*100,0)</f>
        <v>10</v>
      </c>
      <c r="QV384" s="115">
        <f>ROUND((QP384-MIN(QP$9:QP$497))/(MAX(QP$9:QP$497)-MIN(QP$9:QP$497))*100,0)</f>
        <v>3</v>
      </c>
      <c r="QW384" s="115">
        <f>ROUND((QQ384-MIN(QQ$9:QQ$497))/(MAX(QQ$9:QQ$497)-MIN(QQ$9:QQ$497))*100,0)</f>
        <v>10</v>
      </c>
      <c r="QX384" s="115">
        <f>ROUND((QR384-MIN(QR$9:QR$497))/(MAX(QR$9:QR$497)-MIN(QR$9:QR$497))*100,0)</f>
        <v>62</v>
      </c>
      <c r="QY384" s="115">
        <f>ROUND((QS384-MIN(QS$9:QS$497))/(MAX(QS$9:QS$497)-MIN(QS$9:QS$497))*100,0)</f>
        <v>35</v>
      </c>
      <c r="QZ384" s="114">
        <f>RANK(QN384,QN$9:QN$497,0)</f>
        <v>408</v>
      </c>
      <c r="RA384" s="115">
        <f>RANK(QO384,QO$9:QO$497,0)</f>
        <v>399</v>
      </c>
      <c r="RB384" s="115">
        <f>RANK(QP384,QP$9:QP$497,0)</f>
        <v>426</v>
      </c>
      <c r="RC384" s="115">
        <f>RANK(QQ384,QQ$9:QQ$497,0)</f>
        <v>422</v>
      </c>
      <c r="RD384" s="115">
        <f>RANK(QR384,QR$9:QR$497,0)</f>
        <v>102</v>
      </c>
      <c r="RE384" s="115">
        <f>RANK(QS384,QS$9:QS$497,0)</f>
        <v>258</v>
      </c>
      <c r="RF384" s="122"/>
      <c r="RG384" s="115">
        <f>($RH$3*(IH384+IJ384)*100*100/MAX(EX$9:EX$497)*$RO$3) +($RH$3*(II384+IJ384)*100*100/MAX(EX$9:EX$497)*$RO$4) + ($RH$3*IK384*100*100/MAX(EX$9:EX$497)*0.098)</f>
        <v>0</v>
      </c>
      <c r="RH384" s="115">
        <f>($RH$4*IL384*100*100/MAX(EZ$9:EZ$497))*$RQ$3</f>
        <v>0</v>
      </c>
      <c r="RI384" s="115">
        <f>($RH$3*IM384*100*100/MAX(EY$9:EY$497))*$RQ$4</f>
        <v>0</v>
      </c>
      <c r="RJ384" s="115">
        <f>($RH$3*IN384*100*100/MAX(EX$9:EX$497))</f>
        <v>0</v>
      </c>
      <c r="RK384" s="115">
        <f>($RH$4*IO384*100*100/MAX(EZ$9:EZ$497))*$RQ$3</f>
        <v>0</v>
      </c>
      <c r="RL384" s="115">
        <f>(($RL$4*IP384*100*((100/MAX(EX$9:EX$497)+100/MAX(EZ$9:EZ$497))/2))+($RL$4*IQ384*100*((100/MAX(EX$9:EX$497)+100/MAX(EZ$9:EZ$497))/2))+($RL$4*IR384*100*((100/MAX(EX$9:EX$497)+100/MAX(EZ$9:EZ$497))/2))+($RL$4*IS384*100*((100/MAX(EX$9:EX$497)+100/MAX(EZ$9:EZ$497))/2))+($RL$4*IT384*100*((100/MAX(EX$9:EX$497)+100/MAX(EZ$9:EZ$497))/2))+($RL$4*IU384*100*((100/MAX(EX$9:EX$497)+100/MAX(EZ$9:EZ$497))/2))+($RL$4*IV384*100*((100/MAX(EX$9:EX$497)+100/MAX(EZ$9:EZ$497))/2))+($RL$4*IW384*100*((100/MAX(EX$9:EX$497)+100/MAX(EZ$9:EZ$497))/2)))*$RS$3</f>
        <v>0</v>
      </c>
      <c r="RM384" s="115">
        <f>(($RH$3*IX384*100*100/MAX(EX$9:EX$497))+($RH$3*IY384*100*100/MAX(EX$9:EX$497))+($RH$3*IZ384*100*100/MAX(EX$9:EX$497))+($RH$3*JA384*100*100/MAX(EX$9:EX$497))+($RH$3*JB384*100*100/MAX(EX$9:EX$497))+($RH$3*JC384*100*100/MAX(EX$9:EX$497))+($RH$3*JD384*100*100/MAX(EX$9:EX$497))+($RH$3*JE384*100*100/MAX(EX$9:EX$497)))*$RS$4</f>
        <v>0</v>
      </c>
      <c r="RN384" s="115">
        <f>(($RH$4*JF384*100*100/MAX(EZ$9:EZ$497)) + ($RH$4*JG384*100*100/MAX(EZ$9:EZ$497)) + ($RH$4*JH384*100*100/MAX(EZ$9:EZ$497)) + ($RH$4*JI384*100*100/MAX(EZ$9:EZ$497)) + ($RH$4*JJ384*100*100/MAX(EZ$9:EZ$497)) + ($RH$4*JK384*100*100/MAX(EZ$9:EZ$497)) + ($RH$4*JL384*100*100/MAX(EZ$9:EZ$497)) + ($RH$4*JM384*100*100/MAX(EZ$9:EZ$497)))*$RU$3</f>
        <v>0</v>
      </c>
      <c r="RO384" s="115">
        <f>(($RL$4*JN384*100*((100/MAX(EX$9:EX$497)+100/MAX(EZ$9:EZ$497))/2))+($RL$4*JO384*100*((100/MAX(EX$9:EX$497)+100/MAX(EZ$9:EZ$497))/2))+($RL$4*JP384*100*((100/MAX(EX$9:EX$497)+100/MAX(EZ$9:EZ$497))/2))+($RL$4*JQ384*100*((100/MAX(EX$9:EX$497)+100/MAX(EZ$9:EZ$497))/2))+($RL$4*JR384*100*((100/MAX(EX$9:EX$497)+100/MAX(EZ$9:EZ$497))/2))+($RL$4*JS384*100*((100/MAX(EX$9:EX$497)+100/MAX(EZ$9:EZ$497))/2))+($RL$4*JT384*100*((100/MAX(EX$9:EX$497)+100/MAX(EZ$9:EZ$497))/2))+($RL$4*JU384*100*((100/MAX(EX$9:EX$497)+100/MAX(EZ$9:EZ$497))/2))+($RL$4*JV384*100*((100/MAX(EX$9:EX$497)+100/MAX(EZ$9:EZ$497))/2))+($RL$4*JW384*100*((100/MAX(EX$9:EX$497)+100/MAX(EZ$9:EZ$497))/2))+($RL$4*JX384*100*((100/MAX(EX$9:EX$497)+100/MAX(EZ$9:EZ$497))/2))+($RL$4*JY384*100*((100/MAX(EX$9:EX$497)+100/MAX(EZ$9:EZ$497))/2))+($RL$4*JZ384*100*((100/MAX(EX$9:EX$497)+100/MAX(EZ$9:EZ$497))/2)))*$RW$3/2</f>
        <v>0</v>
      </c>
      <c r="RP384" s="119">
        <f>($RJ$3*KA384*100*100/MAX(FA$9:FA$497)) + ($RJ$3*KB384*100*100/MAX(FA$9:FA$497)/2) + ($RJ$3*KC384*100*100/MAX(FA$9:FA$497)/2) + ($RJ$3*KD384*100*100/MAX(FA$9:FA$497)/4) + ($RJ$3*KE384*100*100/MAX(FA$9:FA$497)/4)</f>
        <v>0</v>
      </c>
      <c r="RQ384" s="118">
        <f>($RL$4*KF384*100*((100/MAX(EX$9:EX$497)+100/MAX(EZ$9:EZ$497)))) * ($RO$3/2) + (($RL$4*KG384*100*((100/MAX(EX$9:EX$497)+100/MAX(EZ$9:EZ$497))))+($RL$4*KH384*100*((100/MAX(EX$9:EX$497)+100/MAX(EZ$9:EZ$497))))+($RL$4*KI384*100*((100/MAX(EX$9:EX$497)+100/MAX(EZ$9:EZ$497))))+($RL$4*KJ384*100*((100/MAX(EX$9:EX$497)+100/MAX(EZ$9:EZ$497))))+($RL$4*KK384*100*((100/MAX(EX$9:EX$497)+100/MAX(EZ$9:EZ$497))))+($RL$4*KL384*100*((100/MAX(EX$9:EX$497)+100/MAX(EZ$9:EZ$497))))+($RL$4*KM384*100*((100/MAX(EX$9:EX$497)+100/MAX(EZ$9:EZ$497))))+($RL$4*KN384*100*((100/MAX(EX$9:EX$497)+100/MAX(EZ$9:EZ$497))))+($RL$4*KO384*100*((100/MAX(EX$9:EX$497)+100/MAX(EZ$9:EZ$497))))+($RL$4*KP384*100*((100/MAX(EX$9:EX$497)+100/MAX(EZ$9:EZ$497))))+($RL$4*KQ384*100*((100/MAX(EX$9:EX$497)+100/MAX(EZ$9:EZ$497))))+($RL$4*KR384*100*((100/MAX(EX$9:EX$497)+100/MAX(EZ$9:EZ$497))))+($RL$4*KS384*100*((100/MAX(EX$9:EX$497)+100/MAX(EZ$9:EZ$497))))+($RL$4*KV384*100*((100/MAX(EX$9:EX$497)+100/MAX(EZ$9:EZ$497))))) * (($RO$3+$RO$4)/6)</f>
        <v>0</v>
      </c>
      <c r="RR384" s="115">
        <f>(($RL$4*KW384*100*((100/MAX(EX$9:EX$497)+100/MAX(EZ$9:EZ$497))))) * ($RO$3/2) + (($RL$4*KX384*100*((100/MAX(EX$9:EX$497)+100/MAX(EZ$9:EZ$497))))+($RL$4*KY384*100*((100/MAX(EX$9:EX$497)+100/MAX(EZ$9:EZ$497))))+($RL$4*KZ384*100*((100/MAX(EX$9:EX$497)+100/MAX(EZ$9:EZ$497))))+($RL$4*LA384*100*((100/MAX(EX$9:EX$497)+100/MAX(EZ$9:EZ$497))))+($RL$4*LB384*100*((100/MAX(EX$9:EX$497)+100/MAX(EZ$9:EZ$497))))+($RL$4*LC384*100*((100/MAX(EX$9:EX$497)+100/MAX(EZ$9:EZ$497))))) * (($RO$3+$RO$4)/6)</f>
        <v>0</v>
      </c>
      <c r="RS384" s="119">
        <f>(($RL$4*LD384*100*((100/MAX(EX$9:EX$497)+100/MAX(EZ$9:EZ$497))))+($RL$4*LE384*100*((100/MAX(EX$9:EX$497)+100/MAX(EZ$9:EZ$497))))) * (($RO$3+$RO$4)/6)</f>
        <v>0</v>
      </c>
      <c r="RT384" s="118">
        <f>($RJ$4*LH384*100*(100/MAX(EV$9:EV$497)))+($RJ$4*LI384*100*(100/MAX(EV$9:EV$497)))</f>
        <v>0</v>
      </c>
      <c r="RU384" s="119">
        <f>($RJ$4*LJ384*(100/MAX(EV$9:EV$497)))/2 + ($RL$3*LK384*(100/MAX(EW$9:EW$497))) + ($RJ$4*LL384*(100/MAX(EV$9:EV$497)))/4 + ($RL$3*LM384*(100/MAX(EW$9:EW$497)))</f>
        <v>0</v>
      </c>
      <c r="RV384" s="118">
        <f>($RJ$4*LN384*100*100/MAX(EV$9:EV$497)/2)+($RJ$4*LO384*100*100/MAX(EV$9:EV$497)/2)+($RJ$4*LP384*100*100/MAX(EV$9:EV$497))+($RJ$4*LQ384*100*100/MAX(EV$9:EV$497))+($RJ$4*LR384*100*100/MAX(EV$9:EV$497))</f>
        <v>0</v>
      </c>
      <c r="RW384" s="115">
        <f>($RJ$4*LS384*100*100/MAX(EV$9:EV$497)) + (($RJ$4*LT384*100*100/MAX(EV$9:EV$497))+($RJ$4*LU384*100*100/MAX(EV$9:EV$497))+($RJ$4*LV384*100*100/MAX(EV$9:EV$497))+($RJ$4*LW384*100*100/MAX(EV$9:EV$497))+($RJ$4*LX384*100*100/MAX(EV$9:EV$497))+($RJ$4*LY384*100*100/MAX(EV$9:EV$497))+($RJ$4*LZ384*100*100/MAX(EV$9:EV$497))+($RJ$4*MA384*100*100/MAX(EV$9:EV$497)))/2</f>
        <v>14.325842696629216</v>
      </c>
      <c r="RX384" s="119">
        <f>($RJ$4*MB384*100*100/MAX(EV$9:EV$497))+($RJ$4*MC384*100*100/MAX(EV$9:EV$497))+($RJ$4*MD384*100*100/MAX(EV$9:EV$497))+($RJ$4*ME384*100*100/MAX(EV$9:EV$497))+($RJ$4*MF384*100*100/MAX(EV$9:EV$497))+($RJ$4*MG384*100*100/MAX(EV$9:EV$497))+($RJ$4*MH384*100*100/MAX(EV$9:EV$497))+($RJ$4*MI384*100*100/MAX(EV$9:EV$497))+($RJ$4*MJ384*100*100/MAX(EV$9:EV$497))+($RJ$4*MK384*100*100/MAX(EV$9:EV$497))+($RJ$4*ML384*100*100/MAX(EV$9:EV$497))+($RJ$4*MM384*100*100/MAX(EV$9:EV$497))+($RJ$4*MN384*100*100/MAX(EV$9:EV$497))</f>
        <v>0</v>
      </c>
      <c r="RY384" s="118">
        <f>($RJ$4*MQ384*100*100/MAX(EV$9:EV$497))/2 + (($RJ$4*MR384*100*100/MAX(EV$9:EV$497))+($RJ$4*MS384*100*100/MAX(EV$9:EV$497))+($RJ$4*MT384*100*100/MAX(EV$9:EV$497))+($RJ$4*MU384*100*100/MAX(EV$9:EV$497))+($RJ$4*MV384*100*100/MAX(EV$9:EV$497))+($RJ$4*MW384*100*100/MAX(EV$9:EV$497))+($RJ$4*MX384*100*100/MAX(EV$9:EV$497))+($RJ$4*MY384*100*100/MAX(EV$9:EV$497))+($RJ$4*MZ384*100*100/MAX(EV$9:EV$497))+($RJ$4*NA384*100*100/MAX(EV$9:EV$497))+($RJ$4*NB384*100*100/MAX(EV$9:EV$497))+($RJ$4*NC384*100*100/MAX(EV$9:EV$497))+($RJ$4*ND384*100*100/MAX(EV$9:EV$497))+($RJ$4*NG384*100*100/MAX(EV$9:EV$497)))/4</f>
        <v>4.213483146067416</v>
      </c>
      <c r="RZ384" s="115">
        <f>($RJ$4*NH384*100*100/MAX(EV$9:EV$497))/2 + (($RJ$4*NI384*100*100/MAX(EV$9:EV$497))+($RJ$4*NJ384*100*100/MAX(EV$9:EV$497))+($RJ$4*NK384*100*100/MAX(EV$9:EV$497))+($RJ$4*NL384*100*100/MAX(EV$9:EV$497))+($RJ$4*NM384*100*100/MAX(EV$9:EV$497))+($RJ$4*NN384*100*100/MAX(EV$9:EV$497)))/4</f>
        <v>0</v>
      </c>
      <c r="SA384" s="117">
        <f>(($RJ$4*NO384*100*100/MAX(EV$9:EV$497))+($RJ$4*NP384*100*100/MAX(EV$9:EV$497)))/4</f>
        <v>0</v>
      </c>
      <c r="SB384" s="118">
        <f t="shared" si="928"/>
        <v>18.539325842696634</v>
      </c>
      <c r="SC384" s="115">
        <f t="shared" si="929"/>
        <v>3.7078651685393269</v>
      </c>
      <c r="SD384" s="115">
        <f t="shared" si="930"/>
        <v>4.6348314606741585</v>
      </c>
      <c r="SE384" s="115">
        <f t="shared" si="931"/>
        <v>3.7078651685393269</v>
      </c>
      <c r="SF384" s="115">
        <f t="shared" si="932"/>
        <v>4.6348314606741585</v>
      </c>
      <c r="SG384" s="115">
        <f t="shared" si="933"/>
        <v>18.539325842696634</v>
      </c>
      <c r="SH384" s="115">
        <f>ROUND(SB384/MAX(SB$9:SB$497)*100,0)</f>
        <v>23</v>
      </c>
      <c r="SI384" s="115">
        <f>ROUND(SC384/MAX(SC$9:SC$497)*100,0)</f>
        <v>6</v>
      </c>
      <c r="SJ384" s="115">
        <f>ROUND(SD384/MAX(SD$9:SD$497)*100,0)</f>
        <v>7</v>
      </c>
      <c r="SK384" s="115">
        <f>ROUND(SE384/MAX(SE$9:SE$497)*100,0)</f>
        <v>3</v>
      </c>
      <c r="SL384" s="115">
        <f>ROUND(SF384/MAX(SF$9:SF$497)*100,0)</f>
        <v>11</v>
      </c>
      <c r="SM384" s="121">
        <f>ROUND(SG384/MAX(SG$9:SG$497)*100,0)</f>
        <v>18</v>
      </c>
      <c r="SN384" s="115">
        <f>ROUND(AVERAGEIF($ES$9:$ES$497,$ES384,SH$9:SH$497),0)</f>
        <v>26</v>
      </c>
      <c r="SO384" s="115">
        <f>ROUND(AVERAGEIF($ES$9:$ES$497,$ES384,SI$9:SI$497),0)</f>
        <v>23</v>
      </c>
      <c r="SP384" s="115">
        <f>ROUND(AVERAGEIF($ES$9:$ES$497,$ES384,SJ$9:SJ$497),0)</f>
        <v>4</v>
      </c>
      <c r="SQ384" s="115">
        <f>ROUND(AVERAGEIF($ES$9:$ES$497,$ES384,SK$9:SK$497),0)</f>
        <v>20</v>
      </c>
      <c r="SR384" s="115">
        <f>ROUND(AVERAGEIF($ES$9:$ES$497,$ES384,SL$9:SL$497),0)</f>
        <v>7</v>
      </c>
      <c r="SS384" s="121">
        <f>ROUND(AVERAGEIF($ES$9:$ES$497,$ES384,SM$9:SM$497),0)</f>
        <v>6</v>
      </c>
      <c r="ST384" s="114">
        <f>RANK(SB384,SB$9:SB$497,0)</f>
        <v>179</v>
      </c>
      <c r="SU384" s="115">
        <f>RANK(SC384,SC$9:SC$497,0)</f>
        <v>181</v>
      </c>
      <c r="SV384" s="115">
        <f>RANK(SD384,SD$9:SD$497,0)</f>
        <v>107</v>
      </c>
      <c r="SW384" s="115">
        <f>RANK(SE384,SE$9:SE$497,0)</f>
        <v>181</v>
      </c>
      <c r="SX384" s="115">
        <f>RANK(SF384,SF$9:SF$497,0)</f>
        <v>60</v>
      </c>
      <c r="SY384" s="115">
        <f>RANK(SG384,SG$9:SG$497,0)</f>
        <v>47</v>
      </c>
      <c r="SZ384" s="115">
        <f>COUNTIFS(SB$9:SB$497,"&gt;"&amp;SB384,$ES$9:$ES$497,$ES384)+1</f>
        <v>44</v>
      </c>
      <c r="TA384" s="115">
        <f>COUNTIFS(SC$9:SC$497,"&gt;"&amp;SC384,$ES$9:$ES$497,$ES384)+1</f>
        <v>52</v>
      </c>
      <c r="TB384" s="115">
        <f>COUNTIFS(SD$9:SD$497,"&gt;"&amp;SD384,$ES$9:$ES$497,$ES384)+1</f>
        <v>14</v>
      </c>
      <c r="TC384" s="115">
        <f>COUNTIFS(SE$9:SE$497,"&gt;"&amp;SE384,$ES$9:$ES$497,$ES384)+1</f>
        <v>52</v>
      </c>
      <c r="TD384" s="115">
        <f>COUNTIFS(SF$9:SF$497,"&gt;"&amp;SF384,$ES$9:$ES$497,$ES384)+1</f>
        <v>14</v>
      </c>
      <c r="TE384" s="117">
        <f>COUNTIFS(SG$9:SG$497,"&gt;"&amp;SG384,$ES$9:$ES$497,$ES384)+1</f>
        <v>5</v>
      </c>
      <c r="TF384" s="118">
        <f t="shared" si="934"/>
        <v>93</v>
      </c>
      <c r="TG384" s="115">
        <f t="shared" si="935"/>
        <v>49</v>
      </c>
      <c r="TH384" s="115">
        <f t="shared" si="935"/>
        <v>46</v>
      </c>
      <c r="TI384" s="115">
        <f t="shared" si="935"/>
        <v>47</v>
      </c>
      <c r="TJ384" s="115">
        <f t="shared" si="935"/>
        <v>50</v>
      </c>
      <c r="TK384" s="115">
        <f t="shared" si="935"/>
        <v>88</v>
      </c>
      <c r="TL384" s="117">
        <f t="shared" si="936"/>
        <v>73</v>
      </c>
      <c r="TM384" s="118">
        <f>ROUND(TF384/MAX(TF$9:TF$497)*100,0)</f>
        <v>52</v>
      </c>
      <c r="TN384" s="115">
        <f>ROUND(TG384/MAX(TG$9:TG$497)*100,0)</f>
        <v>27</v>
      </c>
      <c r="TO384" s="115">
        <f>ROUND(TH384/MAX(TH$9:TH$497)*100,0)</f>
        <v>25</v>
      </c>
      <c r="TP384" s="115">
        <f>ROUND(TI384/MAX(TI$9:TI$497)*100,0)</f>
        <v>26</v>
      </c>
      <c r="TQ384" s="115">
        <f>ROUND(TJ384/MAX(TJ$9:TJ$497)*100,0)</f>
        <v>25</v>
      </c>
      <c r="TR384" s="115">
        <f>ROUND(TK384/MAX(TK$9:TK$497)*100,0)</f>
        <v>45</v>
      </c>
      <c r="TS384" s="119">
        <f>ROUND(TL384/MAX(TL$9:TL$497)*100,0)</f>
        <v>37</v>
      </c>
      <c r="TT384" s="120">
        <f>RANK(TM384,TM$9:TM$497,0)</f>
        <v>145</v>
      </c>
      <c r="TU384" s="115">
        <f>RANK(TN384,TN$9:TN$497,0)</f>
        <v>237</v>
      </c>
      <c r="TV384" s="115">
        <f>RANK(TO384,TO$9:TO$497,0)</f>
        <v>204</v>
      </c>
      <c r="TW384" s="115">
        <f>RANK(TP384,TP$9:TP$497,0)</f>
        <v>256</v>
      </c>
      <c r="TX384" s="115">
        <f>RANK(TQ384,TQ$9:TQ$497,0)</f>
        <v>204</v>
      </c>
      <c r="TY384" s="115">
        <f>RANK(TR384,TR$9:TR$497,0)</f>
        <v>62</v>
      </c>
      <c r="TZ384" s="121">
        <f>RANK(TS384,TS$9:TS$497,0)</f>
        <v>87</v>
      </c>
      <c r="UA384" s="132"/>
      <c r="UB384" s="7" t="s">
        <v>1</v>
      </c>
    </row>
    <row r="385" spans="1:548" x14ac:dyDescent="0.15">
      <c r="A385" s="183">
        <v>377</v>
      </c>
      <c r="B385" s="200" t="s">
        <v>1439</v>
      </c>
      <c r="C385" s="143"/>
      <c r="D385" s="143"/>
      <c r="E385" s="161" t="s">
        <v>518</v>
      </c>
      <c r="F385" s="65">
        <v>111</v>
      </c>
      <c r="G385" s="65" t="s">
        <v>908</v>
      </c>
      <c r="H385" s="144" t="s">
        <v>922</v>
      </c>
      <c r="I385" s="66" t="s">
        <v>521</v>
      </c>
      <c r="J385" s="67" t="s">
        <v>521</v>
      </c>
      <c r="K385" s="67" t="s">
        <v>521</v>
      </c>
      <c r="L385" s="67" t="s">
        <v>521</v>
      </c>
      <c r="M385" s="67" t="s">
        <v>521</v>
      </c>
      <c r="N385" s="67" t="s">
        <v>521</v>
      </c>
      <c r="O385" s="67" t="s">
        <v>521</v>
      </c>
      <c r="P385" s="67" t="s">
        <v>521</v>
      </c>
      <c r="Q385" s="67" t="s">
        <v>521</v>
      </c>
      <c r="R385" s="68" t="s">
        <v>521</v>
      </c>
      <c r="S385" s="69" t="s">
        <v>521</v>
      </c>
      <c r="T385" s="67" t="s">
        <v>521</v>
      </c>
      <c r="U385" s="67" t="s">
        <v>521</v>
      </c>
      <c r="V385" s="67" t="s">
        <v>521</v>
      </c>
      <c r="W385" s="67" t="s">
        <v>521</v>
      </c>
      <c r="X385" s="67" t="s">
        <v>521</v>
      </c>
      <c r="Y385" s="67" t="s">
        <v>521</v>
      </c>
      <c r="Z385" s="67" t="s">
        <v>521</v>
      </c>
      <c r="AA385" s="67" t="s">
        <v>521</v>
      </c>
      <c r="AB385" s="68" t="s">
        <v>521</v>
      </c>
      <c r="AC385" s="69" t="s">
        <v>521</v>
      </c>
      <c r="AD385" s="67" t="s">
        <v>521</v>
      </c>
      <c r="AE385" s="67" t="s">
        <v>521</v>
      </c>
      <c r="AF385" s="67" t="s">
        <v>521</v>
      </c>
      <c r="AG385" s="67" t="s">
        <v>521</v>
      </c>
      <c r="AH385" s="67" t="s">
        <v>521</v>
      </c>
      <c r="AI385" s="67" t="s">
        <v>521</v>
      </c>
      <c r="AJ385" s="67" t="s">
        <v>521</v>
      </c>
      <c r="AK385" s="67" t="s">
        <v>521</v>
      </c>
      <c r="AL385" s="68" t="s">
        <v>521</v>
      </c>
      <c r="AM385" s="69" t="s">
        <v>521</v>
      </c>
      <c r="AN385" s="67" t="s">
        <v>521</v>
      </c>
      <c r="AO385" s="67" t="s">
        <v>521</v>
      </c>
      <c r="AP385" s="67" t="s">
        <v>521</v>
      </c>
      <c r="AQ385" s="67" t="s">
        <v>521</v>
      </c>
      <c r="AR385" s="67" t="s">
        <v>521</v>
      </c>
      <c r="AS385" s="67" t="s">
        <v>521</v>
      </c>
      <c r="AT385" s="67" t="s">
        <v>521</v>
      </c>
      <c r="AU385" s="67" t="s">
        <v>521</v>
      </c>
      <c r="AV385" s="68" t="s">
        <v>521</v>
      </c>
      <c r="AW385" s="69" t="s">
        <v>521</v>
      </c>
      <c r="AX385" s="67" t="s">
        <v>521</v>
      </c>
      <c r="AY385" s="67" t="s">
        <v>521</v>
      </c>
      <c r="AZ385" s="67" t="s">
        <v>521</v>
      </c>
      <c r="BA385" s="67" t="s">
        <v>521</v>
      </c>
      <c r="BB385" s="67" t="s">
        <v>521</v>
      </c>
      <c r="BC385" s="67" t="s">
        <v>521</v>
      </c>
      <c r="BD385" s="67" t="s">
        <v>521</v>
      </c>
      <c r="BE385" s="67" t="s">
        <v>521</v>
      </c>
      <c r="BF385" s="68" t="s">
        <v>521</v>
      </c>
      <c r="BG385" s="69" t="s">
        <v>521</v>
      </c>
      <c r="BH385" s="67" t="s">
        <v>521</v>
      </c>
      <c r="BI385" s="67" t="s">
        <v>521</v>
      </c>
      <c r="BJ385" s="67" t="s">
        <v>521</v>
      </c>
      <c r="BK385" s="67" t="s">
        <v>521</v>
      </c>
      <c r="BL385" s="67" t="s">
        <v>521</v>
      </c>
      <c r="BM385" s="67" t="s">
        <v>521</v>
      </c>
      <c r="BN385" s="67" t="s">
        <v>521</v>
      </c>
      <c r="BO385" s="67" t="s">
        <v>521</v>
      </c>
      <c r="BP385" s="68" t="s">
        <v>521</v>
      </c>
      <c r="BQ385" s="70" t="s">
        <v>521</v>
      </c>
      <c r="BR385" s="67" t="s">
        <v>521</v>
      </c>
      <c r="BS385" s="67" t="s">
        <v>521</v>
      </c>
      <c r="BT385" s="67" t="s">
        <v>521</v>
      </c>
      <c r="BU385" s="67" t="s">
        <v>521</v>
      </c>
      <c r="BV385" s="67" t="s">
        <v>521</v>
      </c>
      <c r="BW385" s="67" t="s">
        <v>521</v>
      </c>
      <c r="BX385" s="67" t="s">
        <v>521</v>
      </c>
      <c r="BY385" s="67" t="s">
        <v>521</v>
      </c>
      <c r="BZ385" s="68" t="s">
        <v>521</v>
      </c>
      <c r="CA385" s="69" t="s">
        <v>521</v>
      </c>
      <c r="CB385" s="67" t="s">
        <v>521</v>
      </c>
      <c r="CC385" s="67" t="s">
        <v>521</v>
      </c>
      <c r="CD385" s="67" t="s">
        <v>521</v>
      </c>
      <c r="CE385" s="67" t="s">
        <v>521</v>
      </c>
      <c r="CF385" s="67" t="s">
        <v>521</v>
      </c>
      <c r="CG385" s="67" t="s">
        <v>521</v>
      </c>
      <c r="CH385" s="67" t="s">
        <v>521</v>
      </c>
      <c r="CI385" s="67" t="s">
        <v>521</v>
      </c>
      <c r="CJ385" s="68" t="s">
        <v>521</v>
      </c>
      <c r="CK385" s="69" t="s">
        <v>521</v>
      </c>
      <c r="CL385" s="67" t="s">
        <v>521</v>
      </c>
      <c r="CM385" s="67" t="s">
        <v>521</v>
      </c>
      <c r="CN385" s="67" t="s">
        <v>521</v>
      </c>
      <c r="CO385" s="67" t="s">
        <v>521</v>
      </c>
      <c r="CP385" s="67" t="s">
        <v>521</v>
      </c>
      <c r="CQ385" s="67" t="s">
        <v>521</v>
      </c>
      <c r="CR385" s="67" t="s">
        <v>521</v>
      </c>
      <c r="CS385" s="67" t="s">
        <v>521</v>
      </c>
      <c r="CT385" s="68" t="s">
        <v>521</v>
      </c>
      <c r="CU385" s="69" t="s">
        <v>521</v>
      </c>
      <c r="CV385" s="67" t="s">
        <v>521</v>
      </c>
      <c r="CW385" s="67" t="s">
        <v>521</v>
      </c>
      <c r="CX385" s="67" t="s">
        <v>521</v>
      </c>
      <c r="CY385" s="67" t="s">
        <v>521</v>
      </c>
      <c r="CZ385" s="67" t="s">
        <v>521</v>
      </c>
      <c r="DA385" s="67" t="s">
        <v>521</v>
      </c>
      <c r="DB385" s="67" t="s">
        <v>521</v>
      </c>
      <c r="DC385" s="67" t="s">
        <v>521</v>
      </c>
      <c r="DD385" s="68" t="s">
        <v>521</v>
      </c>
      <c r="DE385" s="69" t="s">
        <v>521</v>
      </c>
      <c r="DF385" s="71" t="s">
        <v>521</v>
      </c>
      <c r="DG385" s="67" t="s">
        <v>521</v>
      </c>
      <c r="DH385" s="67" t="s">
        <v>521</v>
      </c>
      <c r="DI385" s="67" t="s">
        <v>521</v>
      </c>
      <c r="DJ385" s="67" t="s">
        <v>521</v>
      </c>
      <c r="DK385" s="67" t="s">
        <v>521</v>
      </c>
      <c r="DL385" s="67" t="s">
        <v>521</v>
      </c>
      <c r="DM385" s="67" t="s">
        <v>521</v>
      </c>
      <c r="DN385" s="68" t="s">
        <v>521</v>
      </c>
      <c r="DO385" s="70" t="s">
        <v>521</v>
      </c>
      <c r="DP385" s="71" t="s">
        <v>521</v>
      </c>
      <c r="DQ385" s="67" t="s">
        <v>521</v>
      </c>
      <c r="DR385" s="67" t="s">
        <v>521</v>
      </c>
      <c r="DS385" s="67" t="s">
        <v>521</v>
      </c>
      <c r="DT385" s="67" t="s">
        <v>521</v>
      </c>
      <c r="DU385" s="67" t="s">
        <v>521</v>
      </c>
      <c r="DV385" s="67" t="s">
        <v>521</v>
      </c>
      <c r="DW385" s="67" t="s">
        <v>521</v>
      </c>
      <c r="DX385" s="72" t="s">
        <v>521</v>
      </c>
      <c r="DY385" s="146" t="s">
        <v>522</v>
      </c>
      <c r="DZ385" s="74">
        <v>3</v>
      </c>
      <c r="EA385" s="74">
        <v>4</v>
      </c>
      <c r="EB385" s="74">
        <v>4</v>
      </c>
      <c r="EC385" s="75">
        <v>5</v>
      </c>
      <c r="ED385" s="168" t="s">
        <v>522</v>
      </c>
      <c r="EE385" s="74">
        <f t="shared" si="902"/>
        <v>3</v>
      </c>
      <c r="EF385" s="74">
        <f t="shared" si="903"/>
        <v>12</v>
      </c>
      <c r="EG385" s="74">
        <f t="shared" si="904"/>
        <v>48</v>
      </c>
      <c r="EH385" s="77">
        <f t="shared" si="905"/>
        <v>240</v>
      </c>
      <c r="EI385" s="73">
        <v>30</v>
      </c>
      <c r="EJ385" s="74">
        <v>150</v>
      </c>
      <c r="EK385" s="74">
        <v>900</v>
      </c>
      <c r="EL385" s="74">
        <v>3000</v>
      </c>
      <c r="EM385" s="75">
        <v>15000</v>
      </c>
      <c r="EN385" s="78">
        <v>1</v>
      </c>
      <c r="EO385" s="79">
        <f t="shared" si="906"/>
        <v>1.6666666666666667</v>
      </c>
      <c r="EP385" s="79">
        <f t="shared" si="907"/>
        <v>2.5</v>
      </c>
      <c r="EQ385" s="79">
        <f t="shared" si="908"/>
        <v>2.0833333333333335</v>
      </c>
      <c r="ER385" s="80">
        <f t="shared" si="909"/>
        <v>2.0833333333333335</v>
      </c>
      <c r="ES385" s="128" t="s">
        <v>543</v>
      </c>
      <c r="ET385" s="82"/>
      <c r="EU385" s="83">
        <v>4</v>
      </c>
      <c r="EV385" s="146">
        <v>64</v>
      </c>
      <c r="EW385" s="147">
        <v>88</v>
      </c>
      <c r="EX385" s="147">
        <v>8</v>
      </c>
      <c r="EY385" s="147">
        <v>45</v>
      </c>
      <c r="EZ385" s="147">
        <v>120</v>
      </c>
      <c r="FA385" s="147">
        <v>49</v>
      </c>
      <c r="FB385" s="147">
        <v>90</v>
      </c>
      <c r="FC385" s="147">
        <v>85</v>
      </c>
      <c r="FD385" s="74">
        <f t="shared" si="910"/>
        <v>128</v>
      </c>
      <c r="FE385" s="84">
        <f t="shared" si="911"/>
        <v>93</v>
      </c>
      <c r="FF385" s="73">
        <f>RANK(EV385,$EV$9:$EV$497,0)</f>
        <v>222</v>
      </c>
      <c r="FG385" s="74">
        <f>RANK(EW385,$EW$9:$EW$497,0)</f>
        <v>33</v>
      </c>
      <c r="FH385" s="74">
        <f>RANK(EX385,$EX$9:$EX$497,0)</f>
        <v>405</v>
      </c>
      <c r="FI385" s="74">
        <f>RANK(EY385,$EY$9:$EY$497,0)</f>
        <v>152</v>
      </c>
      <c r="FJ385" s="74">
        <f>RANK(EZ385,$EZ$9:$EZ$497,0)</f>
        <v>2</v>
      </c>
      <c r="FK385" s="74">
        <f>RANK(FA385,$FA$9:$FA$497,0)</f>
        <v>40</v>
      </c>
      <c r="FL385" s="74">
        <f>RANK(FB385,$FB$9:$FB$497,0)</f>
        <v>33</v>
      </c>
      <c r="FM385" s="74">
        <f>RANK(FC385,$FC$9:$FC$497,0)</f>
        <v>36</v>
      </c>
      <c r="FN385" s="74">
        <f>RANK(FD385,$FD$9:$FD$497,0)</f>
        <v>7</v>
      </c>
      <c r="FO385" s="84">
        <f>RANK(FE385,$FE$9:$FE$497,0)</f>
        <v>164</v>
      </c>
      <c r="FP385" s="73">
        <f>COUNTIFS($EV$9:$EV$497,"&gt;"&amp;EV385,$ES$9:$ES$497,ES385)+1</f>
        <v>39</v>
      </c>
      <c r="FQ385" s="74">
        <f>COUNTIFS($EW$9:$EW$497,"&gt;"&amp;EW385,$ES$9:$ES$497,ES385)+1</f>
        <v>24</v>
      </c>
      <c r="FR385" s="74">
        <f>COUNTIFS($EX$9:$EX$497,"&gt;"&amp;EX385,$ES$9:$ES$497,ES385)+1</f>
        <v>72</v>
      </c>
      <c r="FS385" s="74">
        <f>COUNTIFS($EY$9:$EY$497,"&gt;"&amp;EY385,$ES$9:$ES$497,ES385)+1</f>
        <v>22</v>
      </c>
      <c r="FT385" s="74">
        <f>COUNTIFS($EZ$9:$EZ$497,"&gt;"&amp;EZ385,$ES$9:$ES$497,ES385)+1</f>
        <v>2</v>
      </c>
      <c r="FU385" s="74">
        <f>COUNTIFS($FA$9:$FA$497,"&gt;"&amp;FA385,$ES$9:$ES$497,ES385)+1</f>
        <v>3</v>
      </c>
      <c r="FV385" s="74">
        <f>COUNTIFS($FB$9:$FB$497,"&gt;"&amp;FB385,$ES$9:$ES$497,ES385)+1</f>
        <v>4</v>
      </c>
      <c r="FW385" s="74">
        <f>COUNTIFS($FC$9:$FC$497,"&gt;"&amp;FC385,$ES$9:$ES$497,ES385)+1</f>
        <v>2</v>
      </c>
      <c r="FX385" s="74">
        <f>COUNTIFS($FD$9:$FD$497,"&gt;"&amp;FD385,$ES$9:$ES$497,ES385)+1</f>
        <v>4</v>
      </c>
      <c r="FY385" s="84">
        <f>COUNTIFS($FE$9:$FE$497,"&gt;"&amp;FE385,$ES$9:$ES$497,ES385)+1</f>
        <v>13</v>
      </c>
      <c r="FZ385" s="85">
        <f t="shared" si="912"/>
        <v>0.57999999999999996</v>
      </c>
      <c r="GA385" s="86">
        <f t="shared" si="912"/>
        <v>0.79</v>
      </c>
      <c r="GB385" s="86">
        <f t="shared" si="912"/>
        <v>7.0000000000000007E-2</v>
      </c>
      <c r="GC385" s="86">
        <f t="shared" si="912"/>
        <v>0.41</v>
      </c>
      <c r="GD385" s="86">
        <f t="shared" si="912"/>
        <v>1.08</v>
      </c>
      <c r="GE385" s="86">
        <f t="shared" si="912"/>
        <v>0.44</v>
      </c>
      <c r="GF385" s="86">
        <f t="shared" si="912"/>
        <v>0.81</v>
      </c>
      <c r="GG385" s="86">
        <f t="shared" si="912"/>
        <v>0.77</v>
      </c>
      <c r="GH385" s="86">
        <f t="shared" si="912"/>
        <v>1.1499999999999999</v>
      </c>
      <c r="GI385" s="87">
        <f t="shared" si="912"/>
        <v>0.84</v>
      </c>
      <c r="GJ385" s="85">
        <f>ROUND(((FZ385-AVERAGE(FZ$9:FZ$497))/STDEVP(FZ$9:FZ$497)*10+50),2)</f>
        <v>34.950000000000003</v>
      </c>
      <c r="GK385" s="86">
        <f>ROUND(((GA385-AVERAGE(GA$9:GA$497))/STDEVP(GA$9:GA$497)*10+50),2)</f>
        <v>52.98</v>
      </c>
      <c r="GL385" s="86">
        <f>ROUND(((GB385-AVERAGE(GB$9:GB$497))/STDEVP(GB$9:GB$497)*10+50),2)</f>
        <v>30.73</v>
      </c>
      <c r="GM385" s="86">
        <f>ROUND(((GC385-AVERAGE(GC$9:GC$497))/STDEVP(GC$9:GC$497)*10+50),2)</f>
        <v>44.18</v>
      </c>
      <c r="GN385" s="86">
        <f>ROUND(((GD385-AVERAGE(GD$9:GD$497))/STDEVP(GD$9:GD$497)*10+50),2)</f>
        <v>73.55</v>
      </c>
      <c r="GO385" s="86">
        <f>ROUND(((GE385-AVERAGE(GE$9:GE$497))/STDEVP(GE$9:GE$497)*10+50),2)</f>
        <v>53.33</v>
      </c>
      <c r="GP385" s="86">
        <f>ROUND(((GF385-AVERAGE(GF$9:GF$497))/STDEVP(GF$9:GF$497)*10+50),2)</f>
        <v>55.51</v>
      </c>
      <c r="GQ385" s="86">
        <f>ROUND(((GG385-AVERAGE(GG$9:GG$497))/STDEVP(GG$9:GG$497)*10+50),2)</f>
        <v>54.35</v>
      </c>
      <c r="GR385" s="86">
        <f>ROUND(((GH385-AVERAGE(GH$9:GH$497))/STDEVP(GH$9:GH$497)*10+50),2)</f>
        <v>56.39</v>
      </c>
      <c r="GS385" s="87">
        <f>ROUND(((GI385-AVERAGE(GI$9:GI$497))/STDEVP(GI$9:GI$497)*10+50),2)</f>
        <v>42.15</v>
      </c>
      <c r="GT385" s="73">
        <f>RANK(GJ385,$GJ$9:$GJ$497,0)</f>
        <v>412</v>
      </c>
      <c r="GU385" s="74">
        <f>RANK(GK385,$GK$9:$GK$497,0)</f>
        <v>151</v>
      </c>
      <c r="GV385" s="74">
        <f>RANK(GL385,$GL$9:$GL$497,0)</f>
        <v>437</v>
      </c>
      <c r="GW385" s="74">
        <f>RANK(GM385,$GM$9:$GM$497,0)</f>
        <v>320</v>
      </c>
      <c r="GX385" s="74">
        <f>RANK(GN385,$GN$9:$GN$497,0)</f>
        <v>15</v>
      </c>
      <c r="GY385" s="74">
        <f>RANK(GO385,$GO$9:$GO$497,0)</f>
        <v>92</v>
      </c>
      <c r="GZ385" s="74">
        <f>RANK(GP385,$GP$9:$GP$497,0)</f>
        <v>121</v>
      </c>
      <c r="HA385" s="74">
        <f>RANK(GQ385,$GQ$9:$GQ$497,0)</f>
        <v>131</v>
      </c>
      <c r="HB385" s="74">
        <f>RANK(GR385,$GR$9:$GR$497,0)</f>
        <v>92</v>
      </c>
      <c r="HC385" s="84">
        <f>RANK(GS385,$GS$9:$GS$497,0)</f>
        <v>338</v>
      </c>
      <c r="HD385" s="85">
        <f>ROUND(AVERAGEIF($ES$9:$ES$497,$ES385,$FZ$9:$FZ$497),2)</f>
        <v>0.86</v>
      </c>
      <c r="HE385" s="86">
        <f>ROUND(AVERAGEIF($ES$9:$ES$497,$ES385,$GA$9:$GA$497),2)</f>
        <v>1.0900000000000001</v>
      </c>
      <c r="HF385" s="86">
        <f>ROUND(AVERAGEIF($ES$9:$ES$497,$ES385,$GB$9:$GB$497),2)</f>
        <v>0.28999999999999998</v>
      </c>
      <c r="HG385" s="86">
        <f>ROUND(AVERAGEIF($ES$9:$ES$497,$ES385,$GC$9:$GC$497),2)</f>
        <v>0.42</v>
      </c>
      <c r="HH385" s="86">
        <f>ROUND(AVERAGEIF($ES$9:$ES$497,$ES385,$GD$9:$GD$497),2)</f>
        <v>0.86</v>
      </c>
      <c r="HI385" s="86">
        <f>ROUND(AVERAGEIF($ES$9:$ES$497,$ES385,$GE$9:$GE$497),2)</f>
        <v>0.3</v>
      </c>
      <c r="HJ385" s="86">
        <f>ROUND(AVERAGEIF($ES$9:$ES$497,$ES385,$GF$9:$GF$497),2)</f>
        <v>0.67</v>
      </c>
      <c r="HK385" s="86">
        <f>ROUND(AVERAGEIF($ES$9:$ES$497,$ES385,$GG$9:$GG$497),2)</f>
        <v>0.73</v>
      </c>
      <c r="HL385" s="86">
        <f>ROUND(AVERAGEIF($ES$9:$ES$497,$ES385,$GH$9:$GH$497),2)</f>
        <v>1.1399999999999999</v>
      </c>
      <c r="HM385" s="87">
        <f>ROUND(AVERAGEIF($ES$9:$ES$497,$ES385,$GI$9:$GI$497),2)</f>
        <v>1.01</v>
      </c>
      <c r="HN385" s="88">
        <f t="shared" si="913"/>
        <v>-0.28000000000000003</v>
      </c>
      <c r="HO385" s="89">
        <f t="shared" si="913"/>
        <v>-0.30000000000000004</v>
      </c>
      <c r="HP385" s="89">
        <f t="shared" si="913"/>
        <v>-0.21999999999999997</v>
      </c>
      <c r="HQ385" s="89">
        <f t="shared" si="913"/>
        <v>-1.0000000000000009E-2</v>
      </c>
      <c r="HR385" s="89">
        <f t="shared" si="913"/>
        <v>0.22000000000000008</v>
      </c>
      <c r="HS385" s="89">
        <f t="shared" si="913"/>
        <v>0.14000000000000001</v>
      </c>
      <c r="HT385" s="89">
        <f t="shared" si="913"/>
        <v>0.14000000000000001</v>
      </c>
      <c r="HU385" s="89">
        <f t="shared" si="913"/>
        <v>4.0000000000000036E-2</v>
      </c>
      <c r="HV385" s="89">
        <f t="shared" si="913"/>
        <v>1.0000000000000009E-2</v>
      </c>
      <c r="HW385" s="90">
        <f t="shared" si="913"/>
        <v>-0.17000000000000004</v>
      </c>
      <c r="HX385" s="73">
        <f>COUNTIFS($FZ$9:$FZ$497,"&gt;"&amp;FZ385,$ES$9:$ES$497,$ES385)+1</f>
        <v>79</v>
      </c>
      <c r="HY385" s="74">
        <f>COUNTIFS($GA$9:$GA$497,"&gt;"&amp;GA385,$ES$9:$ES$497,$ES385)+1</f>
        <v>74</v>
      </c>
      <c r="HZ385" s="74">
        <f>COUNTIFS($GB$9:$GB$497,"&gt;"&amp;GB385,$ES$9:$ES$497,$ES385)+1</f>
        <v>85</v>
      </c>
      <c r="IA385" s="74">
        <f>COUNTIFS($GC$9:$GC$497,"&gt;"&amp;GC385,$ES$9:$ES$497,$ES385)+1</f>
        <v>55</v>
      </c>
      <c r="IB385" s="74">
        <f>COUNTIFS($GD$9:$GD$497,"&gt;"&amp;GD385,$ES$9:$ES$497,$ES385)+1</f>
        <v>15</v>
      </c>
      <c r="IC385" s="74">
        <f>COUNTIFS($GE$9:$GE$497,"&gt;"&amp;GE385,$ES$9:$ES$497,$ES385)+1</f>
        <v>10</v>
      </c>
      <c r="ID385" s="74">
        <f>COUNTIFS($GF$9:$GF$497,"&gt;"&amp;GF385,$ES$9:$ES$497,$ES385)+1</f>
        <v>20</v>
      </c>
      <c r="IE385" s="74">
        <f>COUNTIFS($GG$9:$GG$497,"&gt;"&amp;GG385,$ES$9:$ES$497,$ES385)+1</f>
        <v>29</v>
      </c>
      <c r="IF385" s="74">
        <f>COUNTIFS($GH$9:$GH$497,"&gt;"&amp;GH385,$ES$9:$ES$497,$ES385)+1</f>
        <v>37</v>
      </c>
      <c r="IG385" s="84">
        <f>COUNTIFS($GI$9:$GI$497,"&gt;"&amp;GI385,$ES$9:$ES$497,$ES385)+1</f>
        <v>70</v>
      </c>
      <c r="IH385" s="148"/>
      <c r="II385" s="149"/>
      <c r="IJ385" s="149"/>
      <c r="IK385" s="149"/>
      <c r="IL385" s="149">
        <v>0.05</v>
      </c>
      <c r="IM385" s="150"/>
      <c r="IN385" s="151"/>
      <c r="IO385" s="152"/>
      <c r="IP385" s="153"/>
      <c r="IQ385" s="149"/>
      <c r="IR385" s="149"/>
      <c r="IS385" s="149"/>
      <c r="IT385" s="149"/>
      <c r="IU385" s="149"/>
      <c r="IV385" s="149"/>
      <c r="IW385" s="154"/>
      <c r="IX385" s="151"/>
      <c r="IY385" s="149"/>
      <c r="IZ385" s="149"/>
      <c r="JA385" s="149"/>
      <c r="JB385" s="149"/>
      <c r="JC385" s="149"/>
      <c r="JD385" s="149"/>
      <c r="JE385" s="155"/>
      <c r="JF385" s="153"/>
      <c r="JG385" s="149"/>
      <c r="JH385" s="149"/>
      <c r="JI385" s="149"/>
      <c r="JJ385" s="149">
        <v>0.1</v>
      </c>
      <c r="JK385" s="149"/>
      <c r="JL385" s="149"/>
      <c r="JM385" s="154"/>
      <c r="JN385" s="151"/>
      <c r="JO385" s="149"/>
      <c r="JP385" s="149"/>
      <c r="JQ385" s="149"/>
      <c r="JR385" s="149"/>
      <c r="JS385" s="149"/>
      <c r="JT385" s="149"/>
      <c r="JU385" s="149"/>
      <c r="JV385" s="149"/>
      <c r="JW385" s="149"/>
      <c r="JX385" s="149"/>
      <c r="JY385" s="149"/>
      <c r="JZ385" s="155"/>
      <c r="KA385" s="151"/>
      <c r="KB385" s="149"/>
      <c r="KC385" s="149"/>
      <c r="KD385" s="149"/>
      <c r="KE385" s="155"/>
      <c r="KF385" s="153">
        <v>0.1</v>
      </c>
      <c r="KG385" s="149"/>
      <c r="KH385" s="149"/>
      <c r="KI385" s="149"/>
      <c r="KJ385" s="149"/>
      <c r="KK385" s="156"/>
      <c r="KL385" s="149"/>
      <c r="KM385" s="149"/>
      <c r="KN385" s="149"/>
      <c r="KO385" s="149"/>
      <c r="KP385" s="149"/>
      <c r="KQ385" s="149"/>
      <c r="KR385" s="149"/>
      <c r="KS385" s="154"/>
      <c r="KT385" s="154"/>
      <c r="KU385" s="154"/>
      <c r="KV385" s="154"/>
      <c r="KW385" s="151"/>
      <c r="KX385" s="149"/>
      <c r="KY385" s="149"/>
      <c r="KZ385" s="149"/>
      <c r="LA385" s="149"/>
      <c r="LB385" s="149"/>
      <c r="LC385" s="154"/>
      <c r="LD385" s="151"/>
      <c r="LE385" s="152"/>
      <c r="LF385" s="157"/>
      <c r="LG385" s="158"/>
      <c r="LH385" s="151"/>
      <c r="LI385" s="149"/>
      <c r="LJ385" s="147"/>
      <c r="LK385" s="147"/>
      <c r="LL385" s="147"/>
      <c r="LM385" s="159"/>
      <c r="LN385" s="153"/>
      <c r="LO385" s="149"/>
      <c r="LP385" s="149"/>
      <c r="LQ385" s="149"/>
      <c r="LR385" s="154"/>
      <c r="LS385" s="151"/>
      <c r="LT385" s="149"/>
      <c r="LU385" s="149"/>
      <c r="LV385" s="149"/>
      <c r="LW385" s="149"/>
      <c r="LX385" s="149"/>
      <c r="LY385" s="149"/>
      <c r="LZ385" s="149"/>
      <c r="MA385" s="155"/>
      <c r="MB385" s="153"/>
      <c r="MC385" s="149"/>
      <c r="MD385" s="149"/>
      <c r="ME385" s="149"/>
      <c r="MF385" s="149"/>
      <c r="MG385" s="149"/>
      <c r="MH385" s="149"/>
      <c r="MI385" s="149"/>
      <c r="MJ385" s="149"/>
      <c r="MK385" s="149"/>
      <c r="ML385" s="149"/>
      <c r="MM385" s="149"/>
      <c r="MN385" s="156"/>
      <c r="MO385" s="156"/>
      <c r="MP385" s="154"/>
      <c r="MQ385" s="151"/>
      <c r="MR385" s="149"/>
      <c r="MS385" s="149"/>
      <c r="MT385" s="149"/>
      <c r="MU385" s="149"/>
      <c r="MV385" s="156"/>
      <c r="MW385" s="149"/>
      <c r="MX385" s="149"/>
      <c r="MY385" s="149"/>
      <c r="MZ385" s="149"/>
      <c r="NA385" s="149"/>
      <c r="NB385" s="149"/>
      <c r="NC385" s="149"/>
      <c r="ND385" s="154"/>
      <c r="NE385" s="154"/>
      <c r="NF385" s="154"/>
      <c r="NG385" s="154"/>
      <c r="NH385" s="151"/>
      <c r="NI385" s="149"/>
      <c r="NJ385" s="149"/>
      <c r="NK385" s="149"/>
      <c r="NL385" s="149"/>
      <c r="NM385" s="149"/>
      <c r="NN385" s="94"/>
      <c r="NO385" s="151"/>
      <c r="NP385" s="160"/>
      <c r="NQ385" s="198" t="s">
        <v>1435</v>
      </c>
      <c r="NR385" s="196" t="s">
        <v>1443</v>
      </c>
      <c r="NS385" s="198"/>
      <c r="NT385" s="198"/>
      <c r="NU385" s="198" t="s">
        <v>1444</v>
      </c>
      <c r="NV385" s="186">
        <v>44357</v>
      </c>
      <c r="NW385" s="198" t="s">
        <v>1445</v>
      </c>
      <c r="NX385" s="198" t="s">
        <v>1446</v>
      </c>
      <c r="NY385" s="138" t="s">
        <v>926</v>
      </c>
      <c r="NZ385" s="198" t="s">
        <v>1446</v>
      </c>
      <c r="OA385" s="189"/>
      <c r="OB385" s="189"/>
      <c r="OC385" s="189"/>
      <c r="OD385" s="108">
        <f t="shared" si="914"/>
        <v>240</v>
      </c>
      <c r="OE385" s="109">
        <v>2</v>
      </c>
      <c r="OF385" s="110">
        <f t="shared" si="915"/>
        <v>75</v>
      </c>
      <c r="OG385" s="109">
        <v>6</v>
      </c>
      <c r="OH385" s="111">
        <f>ROUND(AVERAGEIF($ES$9:$ES$497,$ES385,EV$9:EV$497),0)</f>
        <v>57</v>
      </c>
      <c r="OI385" s="112">
        <f>ROUND(AVERAGEIF($ES$9:$ES$497,$ES385,EW$9:EW$497),0)</f>
        <v>69</v>
      </c>
      <c r="OJ385" s="112">
        <f>ROUND(AVERAGEIF($ES$9:$ES$497,$ES385,EX$9:EX$497),0)</f>
        <v>17</v>
      </c>
      <c r="OK385" s="112">
        <f>ROUND(AVERAGEIF($ES$9:$ES$497,$ES385,EY$9:EY$497),0)</f>
        <v>30</v>
      </c>
      <c r="OL385" s="112">
        <f>ROUND(AVERAGEIF($ES$9:$ES$497,$ES385,EZ$9:EZ$497),0)</f>
        <v>58</v>
      </c>
      <c r="OM385" s="112">
        <f>ROUND(AVERAGEIF($ES$9:$ES$497,$ES385,FA$9:FA$497),0)</f>
        <v>21</v>
      </c>
      <c r="ON385" s="112">
        <f>ROUND(AVERAGEIF($ES$9:$ES$497,$ES385,FB$9:FB$497),0)</f>
        <v>45</v>
      </c>
      <c r="OO385" s="112">
        <f>ROUND(AVERAGEIF($ES$9:$ES$497,$ES385,FC$9:FC$497),0)</f>
        <v>49</v>
      </c>
      <c r="OP385" s="112">
        <f>ROUND(AVERAGEIF($ES$9:$ES$497,$ES385,FD$9:FD$497),0)</f>
        <v>75</v>
      </c>
      <c r="OQ385" s="113">
        <f>ROUND(AVERAGEIF($ES$9:$ES$497,$ES385,FE$9:FE$497),0)</f>
        <v>66</v>
      </c>
      <c r="OR385" s="114">
        <f>ROUND(EV385/MAX(EV$9:EV$497)*100,0)</f>
        <v>36</v>
      </c>
      <c r="OS385" s="115">
        <f>ROUND(EW385/MAX(EW$9:EW$497)*100,0)</f>
        <v>69</v>
      </c>
      <c r="OT385" s="115">
        <f>ROUND(EX385/MAX(EX$9:EX$497)*100,0)</f>
        <v>7</v>
      </c>
      <c r="OU385" s="115">
        <f>ROUND(EY385/MAX(EY$9:EY$497)*100,0)</f>
        <v>30</v>
      </c>
      <c r="OV385" s="115">
        <f>ROUND(EZ385/MAX(EZ$9:EZ$497)*100,0)</f>
        <v>96</v>
      </c>
      <c r="OW385" s="115">
        <f>ROUND(FA385/MAX(FA$9:FA$497)*100,0)</f>
        <v>43</v>
      </c>
      <c r="OX385" s="115">
        <f>ROUND(FB385/MAX(FB$9:FB$497)*100,0)</f>
        <v>67</v>
      </c>
      <c r="OY385" s="116">
        <f>ROUND(FC385/MAX(FC$9:FC$497)*100,0)</f>
        <v>59</v>
      </c>
      <c r="OZ385" s="115">
        <f>ROUND(FD385/MAX(FD$9:FD$497)*100,0)</f>
        <v>86</v>
      </c>
      <c r="PA385" s="117">
        <f>ROUND(FE385/MAX(FE$9:FE$497)*100,0)</f>
        <v>38</v>
      </c>
      <c r="PB385" s="118">
        <f t="shared" si="916"/>
        <v>454</v>
      </c>
      <c r="PC385" s="115">
        <f t="shared" si="917"/>
        <v>721</v>
      </c>
      <c r="PD385" s="115">
        <f t="shared" si="918"/>
        <v>742</v>
      </c>
      <c r="PE385" s="115">
        <f t="shared" si="919"/>
        <v>572</v>
      </c>
      <c r="PF385" s="115">
        <f t="shared" si="920"/>
        <v>489</v>
      </c>
      <c r="PG385" s="119">
        <f t="shared" si="921"/>
        <v>466</v>
      </c>
      <c r="PH385" s="118">
        <f>ROUND(PB385/MAX(PB$9:PB$497)*100,0)</f>
        <v>54</v>
      </c>
      <c r="PI385" s="115">
        <f>ROUND(PC385/MAX(PC$9:PC$497)*100,0)</f>
        <v>86</v>
      </c>
      <c r="PJ385" s="115">
        <f>ROUND(PD385/MAX(PD$9:PD$497)*100,0)</f>
        <v>79</v>
      </c>
      <c r="PK385" s="115">
        <f>ROUND(PE385/MAX(PE$9:PE$497)*100,0)</f>
        <v>57</v>
      </c>
      <c r="PL385" s="115">
        <f>ROUND(PF385/MAX(PF$9:PF$497)*100,0)</f>
        <v>69</v>
      </c>
      <c r="PM385" s="119">
        <f>ROUND(PG385/MAX(PG$9:PG$497)*100,0)</f>
        <v>68</v>
      </c>
      <c r="PN385" s="118">
        <f>RANK(PH385,PH$9:PH$497,0)</f>
        <v>153</v>
      </c>
      <c r="PO385" s="115">
        <f>RANK(PI385,PI$9:PI$497,0)</f>
        <v>5</v>
      </c>
      <c r="PP385" s="115">
        <f>RANK(PJ385,PJ$9:PJ$497,0)</f>
        <v>23</v>
      </c>
      <c r="PQ385" s="115">
        <f>RANK(PK385,PK$9:PK$497,0)</f>
        <v>119</v>
      </c>
      <c r="PR385" s="115">
        <f>RANK(PL385,PL$9:PL$497,0)</f>
        <v>87</v>
      </c>
      <c r="PS385" s="119">
        <f>RANK(PM385,PM$9:PM$497,0)</f>
        <v>54</v>
      </c>
      <c r="PT385" s="120">
        <f>ROUND(FZ385/MAX(FZ$9:FZ$497)*100,0)</f>
        <v>32</v>
      </c>
      <c r="PU385" s="115">
        <f>ROUND(GA385/MAX(GA$9:GA$497)*100,0)</f>
        <v>44</v>
      </c>
      <c r="PV385" s="115">
        <f>ROUND(GB385/MAX(GB$9:GB$497)*100,0)</f>
        <v>5</v>
      </c>
      <c r="PW385" s="115">
        <f>ROUND(GC385/MAX(GC$9:GC$497)*100,0)</f>
        <v>33</v>
      </c>
      <c r="PX385" s="115">
        <f>ROUND(GD385/MAX(GD$9:GD$497)*100,0)</f>
        <v>60</v>
      </c>
      <c r="PY385" s="115">
        <f>ROUND(GE385/MAX(GE$9:GE$497)*100,0)</f>
        <v>26</v>
      </c>
      <c r="PZ385" s="115">
        <f>ROUND(GF385/MAX(GF$9:GF$497)*100,0)</f>
        <v>38</v>
      </c>
      <c r="QA385" s="116">
        <f>ROUND(GG385/MAX(GG$9:GG$497)*100,0)</f>
        <v>42</v>
      </c>
      <c r="QB385" s="115">
        <f>ROUND(GH385/MAX(GH$9:GH$497)*100,0)</f>
        <v>51</v>
      </c>
      <c r="QC385" s="121">
        <f>ROUND(GI385/MAX(GI$9:GI$497)*100,0)</f>
        <v>27</v>
      </c>
      <c r="QD385" s="120">
        <f>ROUND(AVERAGEIF($ES$9:$ES$497,$ES385,PT$9:PT$497),0)</f>
        <v>47</v>
      </c>
      <c r="QE385" s="120">
        <f>ROUND(AVERAGEIF($ES$9:$ES$497,$ES385,PU$9:PU$497),0)</f>
        <v>61</v>
      </c>
      <c r="QF385" s="120">
        <f>ROUND(AVERAGEIF($ES$9:$ES$497,$ES385,PV$9:PV$497),0)</f>
        <v>21</v>
      </c>
      <c r="QG385" s="120">
        <f>ROUND(AVERAGEIF($ES$9:$ES$497,$ES385,PW$9:PW$497),0)</f>
        <v>34</v>
      </c>
      <c r="QH385" s="120">
        <f>ROUND(AVERAGEIF($ES$9:$ES$497,$ES385,PX$9:PX$497),0)</f>
        <v>48</v>
      </c>
      <c r="QI385" s="120">
        <f>ROUND(AVERAGEIF($ES$9:$ES$497,$ES385,PY$9:PY$497),0)</f>
        <v>18</v>
      </c>
      <c r="QJ385" s="120">
        <f>ROUND(AVERAGEIF($ES$9:$ES$497,$ES385,PZ$9:PZ$497),0)</f>
        <v>31</v>
      </c>
      <c r="QK385" s="120">
        <f>ROUND(AVERAGEIF($ES$9:$ES$497,$ES385,QA$9:QA$497),0)</f>
        <v>40</v>
      </c>
      <c r="QL385" s="120">
        <f>ROUND(AVERAGEIF($ES$9:$ES$497,$ES385,QB$9:QB$497),0)</f>
        <v>51</v>
      </c>
      <c r="QM385" s="120">
        <f>ROUND(AVERAGEIF($ES$9:$ES$497,$ES385,QC$9:QC$497),0)</f>
        <v>32</v>
      </c>
      <c r="QN385" s="114">
        <f t="shared" si="922"/>
        <v>323</v>
      </c>
      <c r="QO385" s="115">
        <f t="shared" si="923"/>
        <v>543</v>
      </c>
      <c r="QP385" s="115">
        <f t="shared" si="924"/>
        <v>563</v>
      </c>
      <c r="QQ385" s="115">
        <f t="shared" si="925"/>
        <v>449</v>
      </c>
      <c r="QR385" s="115">
        <f t="shared" si="926"/>
        <v>438</v>
      </c>
      <c r="QS385" s="119">
        <f t="shared" si="927"/>
        <v>360</v>
      </c>
      <c r="QT385" s="114">
        <f>ROUND((QN385-MIN(QN$9:QN$497))/(MAX(QN$9:QN$497)-MIN(QN$9:QN$497))*100,0)</f>
        <v>15</v>
      </c>
      <c r="QU385" s="115">
        <f>ROUND((QO385-MIN(QO$9:QO$497))/(MAX(QO$9:QO$497)-MIN(QO$9:QO$497))*100,0)</f>
        <v>48</v>
      </c>
      <c r="QV385" s="115">
        <f>ROUND((QP385-MIN(QP$9:QP$497))/(MAX(QP$9:QP$497)-MIN(QP$9:QP$497))*100,0)</f>
        <v>31</v>
      </c>
      <c r="QW385" s="115">
        <f>ROUND((QQ385-MIN(QQ$9:QQ$497))/(MAX(QQ$9:QQ$497)-MIN(QQ$9:QQ$497))*100,0)</f>
        <v>20</v>
      </c>
      <c r="QX385" s="115">
        <f>ROUND((QR385-MIN(QR$9:QR$497))/(MAX(QR$9:QR$497)-MIN(QR$9:QR$497))*100,0)</f>
        <v>34</v>
      </c>
      <c r="QY385" s="115">
        <f>ROUND((QS385-MIN(QS$9:QS$497))/(MAX(QS$9:QS$497)-MIN(QS$9:QS$497))*100,0)</f>
        <v>37</v>
      </c>
      <c r="QZ385" s="114">
        <f>RANK(QN385,QN$9:QN$497,0)</f>
        <v>415</v>
      </c>
      <c r="RA385" s="115">
        <f>RANK(QO385,QO$9:QO$497,0)</f>
        <v>50</v>
      </c>
      <c r="RB385" s="115">
        <f>RANK(QP385,QP$9:QP$497,0)</f>
        <v>202</v>
      </c>
      <c r="RC385" s="115">
        <f>RANK(QQ385,QQ$9:QQ$497,0)</f>
        <v>371</v>
      </c>
      <c r="RD385" s="115">
        <f>RANK(QR385,QR$9:QR$497,0)</f>
        <v>333</v>
      </c>
      <c r="RE385" s="115">
        <f>RANK(QS385,QS$9:QS$497,0)</f>
        <v>232</v>
      </c>
      <c r="RF385" s="122"/>
      <c r="RG385" s="115">
        <f>($RH$3*(IH385+IJ385)*100*100/MAX(EX$9:EX$497)*$RO$3) +($RH$3*(II385+IJ385)*100*100/MAX(EX$9:EX$497)*$RO$4) + ($RH$3*IK385*100*100/MAX(EX$9:EX$497)*0.098)</f>
        <v>0</v>
      </c>
      <c r="RH385" s="115">
        <f>($RH$4*IL385*100*100/MAX(EZ$9:EZ$497))*$RQ$3</f>
        <v>4.6000000000000005</v>
      </c>
      <c r="RI385" s="115">
        <f>($RH$3*IM385*100*100/MAX(EY$9:EY$497))*$RQ$4</f>
        <v>0</v>
      </c>
      <c r="RJ385" s="115">
        <f>($RH$3*IN385*100*100/MAX(EX$9:EX$497))</f>
        <v>0</v>
      </c>
      <c r="RK385" s="115">
        <f>($RH$4*IO385*100*100/MAX(EZ$9:EZ$497))*$RQ$3</f>
        <v>0</v>
      </c>
      <c r="RL385" s="115">
        <f>(($RL$4*IP385*100*((100/MAX(EX$9:EX$497)+100/MAX(EZ$9:EZ$497))/2))+($RL$4*IQ385*100*((100/MAX(EX$9:EX$497)+100/MAX(EZ$9:EZ$497))/2))+($RL$4*IR385*100*((100/MAX(EX$9:EX$497)+100/MAX(EZ$9:EZ$497))/2))+($RL$4*IS385*100*((100/MAX(EX$9:EX$497)+100/MAX(EZ$9:EZ$497))/2))+($RL$4*IT385*100*((100/MAX(EX$9:EX$497)+100/MAX(EZ$9:EZ$497))/2))+($RL$4*IU385*100*((100/MAX(EX$9:EX$497)+100/MAX(EZ$9:EZ$497))/2))+($RL$4*IV385*100*((100/MAX(EX$9:EX$497)+100/MAX(EZ$9:EZ$497))/2))+($RL$4*IW385*100*((100/MAX(EX$9:EX$497)+100/MAX(EZ$9:EZ$497))/2)))*$RS$3</f>
        <v>0</v>
      </c>
      <c r="RM385" s="115">
        <f>(($RH$3*IX385*100*100/MAX(EX$9:EX$497))+($RH$3*IY385*100*100/MAX(EX$9:EX$497))+($RH$3*IZ385*100*100/MAX(EX$9:EX$497))+($RH$3*JA385*100*100/MAX(EX$9:EX$497))+($RH$3*JB385*100*100/MAX(EX$9:EX$497))+($RH$3*JC385*100*100/MAX(EX$9:EX$497))+($RH$3*JD385*100*100/MAX(EX$9:EX$497))+($RH$3*JE385*100*100/MAX(EX$9:EX$497)))*$RS$4</f>
        <v>0</v>
      </c>
      <c r="RN385" s="115">
        <f>(($RH$4*JF385*100*100/MAX(EZ$9:EZ$497)) + ($RH$4*JG385*100*100/MAX(EZ$9:EZ$497)) + ($RH$4*JH385*100*100/MAX(EZ$9:EZ$497)) + ($RH$4*JI385*100*100/MAX(EZ$9:EZ$497)) + ($RH$4*JJ385*100*100/MAX(EZ$9:EZ$497)) + ($RH$4*JK385*100*100/MAX(EZ$9:EZ$497)) + ($RH$4*JL385*100*100/MAX(EZ$9:EZ$497)) + ($RH$4*JM385*100*100/MAX(EZ$9:EZ$497)))*$RU$3</f>
        <v>1.8400000000000003</v>
      </c>
      <c r="RO385" s="115">
        <f>(($RL$4*JN385*100*((100/MAX(EX$9:EX$497)+100/MAX(EZ$9:EZ$497))/2))+($RL$4*JO385*100*((100/MAX(EX$9:EX$497)+100/MAX(EZ$9:EZ$497))/2))+($RL$4*JP385*100*((100/MAX(EX$9:EX$497)+100/MAX(EZ$9:EZ$497))/2))+($RL$4*JQ385*100*((100/MAX(EX$9:EX$497)+100/MAX(EZ$9:EZ$497))/2))+($RL$4*JR385*100*((100/MAX(EX$9:EX$497)+100/MAX(EZ$9:EZ$497))/2))+($RL$4*JS385*100*((100/MAX(EX$9:EX$497)+100/MAX(EZ$9:EZ$497))/2))+($RL$4*JT385*100*((100/MAX(EX$9:EX$497)+100/MAX(EZ$9:EZ$497))/2))+($RL$4*JU385*100*((100/MAX(EX$9:EX$497)+100/MAX(EZ$9:EZ$497))/2))+($RL$4*JV385*100*((100/MAX(EX$9:EX$497)+100/MAX(EZ$9:EZ$497))/2))+($RL$4*JW385*100*((100/MAX(EX$9:EX$497)+100/MAX(EZ$9:EZ$497))/2))+($RL$4*JX385*100*((100/MAX(EX$9:EX$497)+100/MAX(EZ$9:EZ$497))/2))+($RL$4*JY385*100*((100/MAX(EX$9:EX$497)+100/MAX(EZ$9:EZ$497))/2))+($RL$4*JZ385*100*((100/MAX(EX$9:EX$497)+100/MAX(EZ$9:EZ$497))/2)))*$RW$3/2</f>
        <v>0</v>
      </c>
      <c r="RP385" s="119">
        <f>($RJ$3*KA385*100*100/MAX(FA$9:FA$497)) + ($RJ$3*KB385*100*100/MAX(FA$9:FA$497)/2) + ($RJ$3*KC385*100*100/MAX(FA$9:FA$497)/2) + ($RJ$3*KD385*100*100/MAX(FA$9:FA$497)/4) + ($RJ$3*KE385*100*100/MAX(FA$9:FA$497)/4)</f>
        <v>0</v>
      </c>
      <c r="RQ385" s="118">
        <f>($RL$4*KF385*100*((100/MAX(EX$9:EX$497)+100/MAX(EZ$9:EZ$497)))) * ($RO$3/2) + (($RL$4*KG385*100*((100/MAX(EX$9:EX$497)+100/MAX(EZ$9:EZ$497))))+($RL$4*KH385*100*((100/MAX(EX$9:EX$497)+100/MAX(EZ$9:EZ$497))))+($RL$4*KI385*100*((100/MAX(EX$9:EX$497)+100/MAX(EZ$9:EZ$497))))+($RL$4*KJ385*100*((100/MAX(EX$9:EX$497)+100/MAX(EZ$9:EZ$497))))+($RL$4*KK385*100*((100/MAX(EX$9:EX$497)+100/MAX(EZ$9:EZ$497))))+($RL$4*KL385*100*((100/MAX(EX$9:EX$497)+100/MAX(EZ$9:EZ$497))))+($RL$4*KM385*100*((100/MAX(EX$9:EX$497)+100/MAX(EZ$9:EZ$497))))+($RL$4*KN385*100*((100/MAX(EX$9:EX$497)+100/MAX(EZ$9:EZ$497))))+($RL$4*KO385*100*((100/MAX(EX$9:EX$497)+100/MAX(EZ$9:EZ$497))))+($RL$4*KP385*100*((100/MAX(EX$9:EX$497)+100/MAX(EZ$9:EZ$497))))+($RL$4*KQ385*100*((100/MAX(EX$9:EX$497)+100/MAX(EZ$9:EZ$497))))+($RL$4*KR385*100*((100/MAX(EX$9:EX$497)+100/MAX(EZ$9:EZ$497))))+($RL$4*KS385*100*((100/MAX(EX$9:EX$497)+100/MAX(EZ$9:EZ$497))))+($RL$4*KV385*100*((100/MAX(EX$9:EX$497)+100/MAX(EZ$9:EZ$497))))) * (($RO$3+$RO$4)/6)</f>
        <v>26.255833333333335</v>
      </c>
      <c r="RR385" s="115">
        <f>(($RL$4*KW385*100*((100/MAX(EX$9:EX$497)+100/MAX(EZ$9:EZ$497))))) * ($RO$3/2) + (($RL$4*KX385*100*((100/MAX(EX$9:EX$497)+100/MAX(EZ$9:EZ$497))))+($RL$4*KY385*100*((100/MAX(EX$9:EX$497)+100/MAX(EZ$9:EZ$497))))+($RL$4*KZ385*100*((100/MAX(EX$9:EX$497)+100/MAX(EZ$9:EZ$497))))+($RL$4*LA385*100*((100/MAX(EX$9:EX$497)+100/MAX(EZ$9:EZ$497))))+($RL$4*LB385*100*((100/MAX(EX$9:EX$497)+100/MAX(EZ$9:EZ$497))))+($RL$4*LC385*100*((100/MAX(EX$9:EX$497)+100/MAX(EZ$9:EZ$497))))) * (($RO$3+$RO$4)/6)</f>
        <v>0</v>
      </c>
      <c r="RS385" s="119">
        <f>(($RL$4*LD385*100*((100/MAX(EX$9:EX$497)+100/MAX(EZ$9:EZ$497))))+($RL$4*LE385*100*((100/MAX(EX$9:EX$497)+100/MAX(EZ$9:EZ$497))))) * (($RO$3+$RO$4)/6)</f>
        <v>0</v>
      </c>
      <c r="RT385" s="118">
        <f>($RJ$4*LH385*100*(100/MAX(EV$9:EV$497)))+($RJ$4*LI385*100*(100/MAX(EV$9:EV$497)))</f>
        <v>0</v>
      </c>
      <c r="RU385" s="119">
        <f>($RJ$4*LJ385*(100/MAX(EV$9:EV$497)))/2 + ($RL$3*LK385*(100/MAX(EW$9:EW$497))) + ($RJ$4*LL385*(100/MAX(EV$9:EV$497)))/4 + ($RL$3*LM385*(100/MAX(EW$9:EW$497)))</f>
        <v>0</v>
      </c>
      <c r="RV385" s="118">
        <f>($RJ$4*LN385*100*100/MAX(EV$9:EV$497)/2)+($RJ$4*LO385*100*100/MAX(EV$9:EV$497)/2)+($RJ$4*LP385*100*100/MAX(EV$9:EV$497))+($RJ$4*LQ385*100*100/MAX(EV$9:EV$497))+($RJ$4*LR385*100*100/MAX(EV$9:EV$497))</f>
        <v>0</v>
      </c>
      <c r="RW385" s="115">
        <f>($RJ$4*LS385*100*100/MAX(EV$9:EV$497)) + (($RJ$4*LT385*100*100/MAX(EV$9:EV$497))+($RJ$4*LU385*100*100/MAX(EV$9:EV$497))+($RJ$4*LV385*100*100/MAX(EV$9:EV$497))+($RJ$4*LW385*100*100/MAX(EV$9:EV$497))+($RJ$4*LX385*100*100/MAX(EV$9:EV$497))+($RJ$4*LY385*100*100/MAX(EV$9:EV$497))+($RJ$4*LZ385*100*100/MAX(EV$9:EV$497))+($RJ$4*MA385*100*100/MAX(EV$9:EV$497)))/2</f>
        <v>0</v>
      </c>
      <c r="RX385" s="119">
        <f>($RJ$4*MB385*100*100/MAX(EV$9:EV$497))+($RJ$4*MC385*100*100/MAX(EV$9:EV$497))+($RJ$4*MD385*100*100/MAX(EV$9:EV$497))+($RJ$4*ME385*100*100/MAX(EV$9:EV$497))+($RJ$4*MF385*100*100/MAX(EV$9:EV$497))+($RJ$4*MG385*100*100/MAX(EV$9:EV$497))+($RJ$4*MH385*100*100/MAX(EV$9:EV$497))+($RJ$4*MI385*100*100/MAX(EV$9:EV$497))+($RJ$4*MJ385*100*100/MAX(EV$9:EV$497))+($RJ$4*MK385*100*100/MAX(EV$9:EV$497))+($RJ$4*ML385*100*100/MAX(EV$9:EV$497))+($RJ$4*MM385*100*100/MAX(EV$9:EV$497))+($RJ$4*MN385*100*100/MAX(EV$9:EV$497))</f>
        <v>0</v>
      </c>
      <c r="RY385" s="118">
        <f>($RJ$4*MQ385*100*100/MAX(EV$9:EV$497))/2 + (($RJ$4*MR385*100*100/MAX(EV$9:EV$497))+($RJ$4*MS385*100*100/MAX(EV$9:EV$497))+($RJ$4*MT385*100*100/MAX(EV$9:EV$497))+($RJ$4*MU385*100*100/MAX(EV$9:EV$497))+($RJ$4*MV385*100*100/MAX(EV$9:EV$497))+($RJ$4*MW385*100*100/MAX(EV$9:EV$497))+($RJ$4*MX385*100*100/MAX(EV$9:EV$497))+($RJ$4*MY385*100*100/MAX(EV$9:EV$497))+($RJ$4*MZ385*100*100/MAX(EV$9:EV$497))+($RJ$4*NA385*100*100/MAX(EV$9:EV$497))+($RJ$4*NB385*100*100/MAX(EV$9:EV$497))+($RJ$4*NC385*100*100/MAX(EV$9:EV$497))+($RJ$4*ND385*100*100/MAX(EV$9:EV$497))+($RJ$4*NG385*100*100/MAX(EV$9:EV$497)))/4</f>
        <v>0</v>
      </c>
      <c r="RZ385" s="115">
        <f>($RJ$4*NH385*100*100/MAX(EV$9:EV$497))/2 + (($RJ$4*NI385*100*100/MAX(EV$9:EV$497))+($RJ$4*NJ385*100*100/MAX(EV$9:EV$497))+($RJ$4*NK385*100*100/MAX(EV$9:EV$497))+($RJ$4*NL385*100*100/MAX(EV$9:EV$497))+($RJ$4*NM385*100*100/MAX(EV$9:EV$497))+($RJ$4*NN385*100*100/MAX(EV$9:EV$497)))/4</f>
        <v>0</v>
      </c>
      <c r="SA385" s="117">
        <f>(($RJ$4*NO385*100*100/MAX(EV$9:EV$497))+($RJ$4*NP385*100*100/MAX(EV$9:EV$497)))/4</f>
        <v>0</v>
      </c>
      <c r="SB385" s="118">
        <f t="shared" si="928"/>
        <v>32.69583333333334</v>
      </c>
      <c r="SC385" s="115">
        <f t="shared" si="929"/>
        <v>13.127916666666668</v>
      </c>
      <c r="SD385" s="115">
        <f t="shared" si="930"/>
        <v>33.307166666666674</v>
      </c>
      <c r="SE385" s="115">
        <f t="shared" si="931"/>
        <v>13.127916666666668</v>
      </c>
      <c r="SF385" s="115">
        <f t="shared" si="932"/>
        <v>5.2511666666666672</v>
      </c>
      <c r="SG385" s="115">
        <f t="shared" si="933"/>
        <v>0</v>
      </c>
      <c r="SH385" s="115">
        <f>ROUND(SB385/MAX(SB$9:SB$497)*100,0)</f>
        <v>41</v>
      </c>
      <c r="SI385" s="115">
        <f>ROUND(SC385/MAX(SC$9:SC$497)*100,0)</f>
        <v>20</v>
      </c>
      <c r="SJ385" s="115">
        <f>ROUND(SD385/MAX(SD$9:SD$497)*100,0)</f>
        <v>53</v>
      </c>
      <c r="SK385" s="115">
        <f>ROUND(SE385/MAX(SE$9:SE$497)*100,0)</f>
        <v>10</v>
      </c>
      <c r="SL385" s="115">
        <f>ROUND(SF385/MAX(SF$9:SF$497)*100,0)</f>
        <v>13</v>
      </c>
      <c r="SM385" s="121">
        <f>ROUND(SG385/MAX(SG$9:SG$497)*100,0)</f>
        <v>0</v>
      </c>
      <c r="SN385" s="115">
        <f>ROUND(AVERAGEIF($ES$9:$ES$497,$ES385,SH$9:SH$497),0)</f>
        <v>12</v>
      </c>
      <c r="SO385" s="115">
        <f>ROUND(AVERAGEIF($ES$9:$ES$497,$ES385,SI$9:SI$497),0)</f>
        <v>5</v>
      </c>
      <c r="SP385" s="115">
        <f>ROUND(AVERAGEIF($ES$9:$ES$497,$ES385,SJ$9:SJ$497),0)</f>
        <v>26</v>
      </c>
      <c r="SQ385" s="115">
        <f>ROUND(AVERAGEIF($ES$9:$ES$497,$ES385,SK$9:SK$497),0)</f>
        <v>6</v>
      </c>
      <c r="SR385" s="115">
        <f>ROUND(AVERAGEIF($ES$9:$ES$497,$ES385,SL$9:SL$497),0)</f>
        <v>8</v>
      </c>
      <c r="SS385" s="121">
        <f>ROUND(AVERAGEIF($ES$9:$ES$497,$ES385,SM$9:SM$497),0)</f>
        <v>4</v>
      </c>
      <c r="ST385" s="114">
        <f>RANK(SB385,SB$9:SB$497,0)</f>
        <v>114</v>
      </c>
      <c r="SU385" s="115">
        <f>RANK(SC385,SC$9:SC$497,0)</f>
        <v>147</v>
      </c>
      <c r="SV385" s="115">
        <f>RANK(SD385,SD$9:SD$497,0)</f>
        <v>12</v>
      </c>
      <c r="SW385" s="115">
        <f>RANK(SE385,SE$9:SE$497,0)</f>
        <v>155</v>
      </c>
      <c r="SX385" s="115">
        <f>RANK(SF385,SF$9:SF$497,0)</f>
        <v>51</v>
      </c>
      <c r="SY385" s="115">
        <f>RANK(SG385,SG$9:SG$497,0)</f>
        <v>308</v>
      </c>
      <c r="SZ385" s="115">
        <f>COUNTIFS(SB$9:SB$497,"&gt;"&amp;SB385,$ES$9:$ES$497,$ES385)+1</f>
        <v>6</v>
      </c>
      <c r="TA385" s="115">
        <f>COUNTIFS(SC$9:SC$497,"&gt;"&amp;SC385,$ES$9:$ES$497,$ES385)+1</f>
        <v>8</v>
      </c>
      <c r="TB385" s="115">
        <f>COUNTIFS(SD$9:SD$497,"&gt;"&amp;SD385,$ES$9:$ES$497,$ES385)+1</f>
        <v>12</v>
      </c>
      <c r="TC385" s="115">
        <f>COUNTIFS(SE$9:SE$497,"&gt;"&amp;SE385,$ES$9:$ES$497,$ES385)+1</f>
        <v>9</v>
      </c>
      <c r="TD385" s="115">
        <f>COUNTIFS(SF$9:SF$497,"&gt;"&amp;SF385,$ES$9:$ES$497,$ES385)+1</f>
        <v>12</v>
      </c>
      <c r="TE385" s="117">
        <f>COUNTIFS(SG$9:SG$497,"&gt;"&amp;SG385,$ES$9:$ES$497,$ES385)+1</f>
        <v>60</v>
      </c>
      <c r="TF385" s="118">
        <f t="shared" si="934"/>
        <v>127</v>
      </c>
      <c r="TG385" s="115">
        <f t="shared" si="935"/>
        <v>74</v>
      </c>
      <c r="TH385" s="115">
        <f t="shared" si="935"/>
        <v>139</v>
      </c>
      <c r="TI385" s="115">
        <f t="shared" si="935"/>
        <v>89</v>
      </c>
      <c r="TJ385" s="115">
        <f t="shared" si="935"/>
        <v>70</v>
      </c>
      <c r="TK385" s="115">
        <f t="shared" si="935"/>
        <v>69</v>
      </c>
      <c r="TL385" s="117">
        <f t="shared" si="936"/>
        <v>68</v>
      </c>
      <c r="TM385" s="118">
        <f>ROUND(TF385/MAX(TF$9:TF$497)*100,0)</f>
        <v>71</v>
      </c>
      <c r="TN385" s="115">
        <f>ROUND(TG385/MAX(TG$9:TG$497)*100,0)</f>
        <v>41</v>
      </c>
      <c r="TO385" s="115">
        <f>ROUND(TH385/MAX(TH$9:TH$497)*100,0)</f>
        <v>76</v>
      </c>
      <c r="TP385" s="115">
        <f>ROUND(TI385/MAX(TI$9:TI$497)*100,0)</f>
        <v>49</v>
      </c>
      <c r="TQ385" s="115">
        <f>ROUND(TJ385/MAX(TJ$9:TJ$497)*100,0)</f>
        <v>36</v>
      </c>
      <c r="TR385" s="115">
        <f>ROUND(TK385/MAX(TK$9:TK$497)*100,0)</f>
        <v>35</v>
      </c>
      <c r="TS385" s="119">
        <f>ROUND(TL385/MAX(TL$9:TL$497)*100,0)</f>
        <v>35</v>
      </c>
      <c r="TT385" s="120">
        <f>RANK(TM385,TM$9:TM$497,0)</f>
        <v>54</v>
      </c>
      <c r="TU385" s="115">
        <f>RANK(TN385,TN$9:TN$497,0)</f>
        <v>123</v>
      </c>
      <c r="TV385" s="115">
        <f>RANK(TO385,TO$9:TO$497,0)</f>
        <v>7</v>
      </c>
      <c r="TW385" s="115">
        <f>RANK(TP385,TP$9:TP$497,0)</f>
        <v>88</v>
      </c>
      <c r="TX385" s="115">
        <f>RANK(TQ385,TQ$9:TQ$497,0)</f>
        <v>78</v>
      </c>
      <c r="TY385" s="115">
        <f>RANK(TR385,TR$9:TR$497,0)</f>
        <v>136</v>
      </c>
      <c r="TZ385" s="121">
        <f>RANK(TS385,TS$9:TS$497,0)</f>
        <v>104</v>
      </c>
      <c r="UA385" s="132"/>
      <c r="UB385" s="7" t="s">
        <v>1</v>
      </c>
    </row>
    <row r="386" spans="1:548" x14ac:dyDescent="0.15">
      <c r="A386" s="62">
        <v>378</v>
      </c>
      <c r="B386" s="200" t="s">
        <v>1443</v>
      </c>
      <c r="C386" s="143"/>
      <c r="D386" s="143"/>
      <c r="E386" s="161" t="s">
        <v>1013</v>
      </c>
      <c r="F386" s="65" t="s">
        <v>908</v>
      </c>
      <c r="G386" s="65" t="s">
        <v>908</v>
      </c>
      <c r="H386" s="144" t="s">
        <v>922</v>
      </c>
      <c r="I386" s="66" t="s">
        <v>521</v>
      </c>
      <c r="J386" s="67" t="s">
        <v>521</v>
      </c>
      <c r="K386" s="67" t="s">
        <v>521</v>
      </c>
      <c r="L386" s="67" t="s">
        <v>521</v>
      </c>
      <c r="M386" s="67" t="s">
        <v>521</v>
      </c>
      <c r="N386" s="67" t="s">
        <v>521</v>
      </c>
      <c r="O386" s="67" t="s">
        <v>521</v>
      </c>
      <c r="P386" s="67" t="s">
        <v>521</v>
      </c>
      <c r="Q386" s="67" t="s">
        <v>521</v>
      </c>
      <c r="R386" s="68" t="s">
        <v>521</v>
      </c>
      <c r="S386" s="69" t="s">
        <v>521</v>
      </c>
      <c r="T386" s="67" t="s">
        <v>521</v>
      </c>
      <c r="U386" s="67" t="s">
        <v>521</v>
      </c>
      <c r="V386" s="67" t="s">
        <v>521</v>
      </c>
      <c r="W386" s="67" t="s">
        <v>521</v>
      </c>
      <c r="X386" s="67" t="s">
        <v>521</v>
      </c>
      <c r="Y386" s="67" t="s">
        <v>521</v>
      </c>
      <c r="Z386" s="67" t="s">
        <v>521</v>
      </c>
      <c r="AA386" s="67" t="s">
        <v>521</v>
      </c>
      <c r="AB386" s="68" t="s">
        <v>521</v>
      </c>
      <c r="AC386" s="69" t="s">
        <v>521</v>
      </c>
      <c r="AD386" s="67" t="s">
        <v>521</v>
      </c>
      <c r="AE386" s="67" t="s">
        <v>521</v>
      </c>
      <c r="AF386" s="67" t="s">
        <v>521</v>
      </c>
      <c r="AG386" s="67" t="s">
        <v>521</v>
      </c>
      <c r="AH386" s="67" t="s">
        <v>521</v>
      </c>
      <c r="AI386" s="67" t="s">
        <v>521</v>
      </c>
      <c r="AJ386" s="67" t="s">
        <v>521</v>
      </c>
      <c r="AK386" s="67" t="s">
        <v>521</v>
      </c>
      <c r="AL386" s="68" t="s">
        <v>521</v>
      </c>
      <c r="AM386" s="69" t="s">
        <v>521</v>
      </c>
      <c r="AN386" s="67" t="s">
        <v>521</v>
      </c>
      <c r="AO386" s="67" t="s">
        <v>521</v>
      </c>
      <c r="AP386" s="67" t="s">
        <v>521</v>
      </c>
      <c r="AQ386" s="67" t="s">
        <v>521</v>
      </c>
      <c r="AR386" s="67" t="s">
        <v>521</v>
      </c>
      <c r="AS386" s="67" t="s">
        <v>521</v>
      </c>
      <c r="AT386" s="67" t="s">
        <v>521</v>
      </c>
      <c r="AU386" s="67" t="s">
        <v>521</v>
      </c>
      <c r="AV386" s="68" t="s">
        <v>521</v>
      </c>
      <c r="AW386" s="69" t="s">
        <v>521</v>
      </c>
      <c r="AX386" s="67" t="s">
        <v>521</v>
      </c>
      <c r="AY386" s="67" t="s">
        <v>521</v>
      </c>
      <c r="AZ386" s="67" t="s">
        <v>521</v>
      </c>
      <c r="BA386" s="67" t="s">
        <v>521</v>
      </c>
      <c r="BB386" s="67" t="s">
        <v>521</v>
      </c>
      <c r="BC386" s="67" t="s">
        <v>521</v>
      </c>
      <c r="BD386" s="67" t="s">
        <v>521</v>
      </c>
      <c r="BE386" s="67" t="s">
        <v>521</v>
      </c>
      <c r="BF386" s="68" t="s">
        <v>521</v>
      </c>
      <c r="BG386" s="69" t="s">
        <v>521</v>
      </c>
      <c r="BH386" s="67" t="s">
        <v>521</v>
      </c>
      <c r="BI386" s="67" t="s">
        <v>521</v>
      </c>
      <c r="BJ386" s="67" t="s">
        <v>521</v>
      </c>
      <c r="BK386" s="67" t="s">
        <v>521</v>
      </c>
      <c r="BL386" s="67" t="s">
        <v>521</v>
      </c>
      <c r="BM386" s="67" t="s">
        <v>521</v>
      </c>
      <c r="BN386" s="67" t="s">
        <v>521</v>
      </c>
      <c r="BO386" s="67" t="s">
        <v>521</v>
      </c>
      <c r="BP386" s="68" t="s">
        <v>521</v>
      </c>
      <c r="BQ386" s="70" t="s">
        <v>521</v>
      </c>
      <c r="BR386" s="67" t="s">
        <v>521</v>
      </c>
      <c r="BS386" s="67" t="s">
        <v>521</v>
      </c>
      <c r="BT386" s="67" t="s">
        <v>521</v>
      </c>
      <c r="BU386" s="67" t="s">
        <v>521</v>
      </c>
      <c r="BV386" s="67" t="s">
        <v>521</v>
      </c>
      <c r="BW386" s="67" t="s">
        <v>521</v>
      </c>
      <c r="BX386" s="67" t="s">
        <v>521</v>
      </c>
      <c r="BY386" s="67" t="s">
        <v>521</v>
      </c>
      <c r="BZ386" s="68" t="s">
        <v>521</v>
      </c>
      <c r="CA386" s="69" t="s">
        <v>521</v>
      </c>
      <c r="CB386" s="67" t="s">
        <v>521</v>
      </c>
      <c r="CC386" s="67" t="s">
        <v>521</v>
      </c>
      <c r="CD386" s="67" t="s">
        <v>521</v>
      </c>
      <c r="CE386" s="67" t="s">
        <v>521</v>
      </c>
      <c r="CF386" s="67" t="s">
        <v>521</v>
      </c>
      <c r="CG386" s="67" t="s">
        <v>521</v>
      </c>
      <c r="CH386" s="67" t="s">
        <v>521</v>
      </c>
      <c r="CI386" s="67" t="s">
        <v>521</v>
      </c>
      <c r="CJ386" s="68" t="s">
        <v>521</v>
      </c>
      <c r="CK386" s="69" t="s">
        <v>521</v>
      </c>
      <c r="CL386" s="67" t="s">
        <v>521</v>
      </c>
      <c r="CM386" s="67" t="s">
        <v>521</v>
      </c>
      <c r="CN386" s="67" t="s">
        <v>521</v>
      </c>
      <c r="CO386" s="67" t="s">
        <v>521</v>
      </c>
      <c r="CP386" s="67" t="s">
        <v>521</v>
      </c>
      <c r="CQ386" s="67" t="s">
        <v>521</v>
      </c>
      <c r="CR386" s="67" t="s">
        <v>521</v>
      </c>
      <c r="CS386" s="67" t="s">
        <v>521</v>
      </c>
      <c r="CT386" s="68" t="s">
        <v>521</v>
      </c>
      <c r="CU386" s="69" t="s">
        <v>521</v>
      </c>
      <c r="CV386" s="67" t="s">
        <v>521</v>
      </c>
      <c r="CW386" s="67" t="s">
        <v>521</v>
      </c>
      <c r="CX386" s="67" t="s">
        <v>521</v>
      </c>
      <c r="CY386" s="67" t="s">
        <v>521</v>
      </c>
      <c r="CZ386" s="67" t="s">
        <v>521</v>
      </c>
      <c r="DA386" s="67" t="s">
        <v>521</v>
      </c>
      <c r="DB386" s="67" t="s">
        <v>521</v>
      </c>
      <c r="DC386" s="67" t="s">
        <v>521</v>
      </c>
      <c r="DD386" s="68" t="s">
        <v>521</v>
      </c>
      <c r="DE386" s="69" t="s">
        <v>521</v>
      </c>
      <c r="DF386" s="71" t="s">
        <v>521</v>
      </c>
      <c r="DG386" s="67" t="s">
        <v>521</v>
      </c>
      <c r="DH386" s="67" t="s">
        <v>521</v>
      </c>
      <c r="DI386" s="67" t="s">
        <v>521</v>
      </c>
      <c r="DJ386" s="67" t="s">
        <v>521</v>
      </c>
      <c r="DK386" s="67" t="s">
        <v>521</v>
      </c>
      <c r="DL386" s="67" t="s">
        <v>521</v>
      </c>
      <c r="DM386" s="67" t="s">
        <v>521</v>
      </c>
      <c r="DN386" s="68" t="s">
        <v>521</v>
      </c>
      <c r="DO386" s="70" t="s">
        <v>521</v>
      </c>
      <c r="DP386" s="71" t="s">
        <v>521</v>
      </c>
      <c r="DQ386" s="67" t="s">
        <v>521</v>
      </c>
      <c r="DR386" s="67" t="s">
        <v>521</v>
      </c>
      <c r="DS386" s="67" t="s">
        <v>521</v>
      </c>
      <c r="DT386" s="67" t="s">
        <v>521</v>
      </c>
      <c r="DU386" s="67" t="s">
        <v>521</v>
      </c>
      <c r="DV386" s="67" t="s">
        <v>521</v>
      </c>
      <c r="DW386" s="67" t="s">
        <v>521</v>
      </c>
      <c r="DX386" s="72" t="s">
        <v>521</v>
      </c>
      <c r="DY386" s="146"/>
      <c r="DZ386" s="74"/>
      <c r="EA386" s="74"/>
      <c r="EB386" s="74"/>
      <c r="EC386" s="75"/>
      <c r="ED386" s="168"/>
      <c r="EE386" s="74"/>
      <c r="EF386" s="74"/>
      <c r="EG386" s="74"/>
      <c r="EH386" s="77"/>
      <c r="EI386" s="73"/>
      <c r="EJ386" s="74"/>
      <c r="EK386" s="74"/>
      <c r="EL386" s="74"/>
      <c r="EM386" s="75"/>
      <c r="EN386" s="78"/>
      <c r="EO386" s="79"/>
      <c r="EP386" s="79"/>
      <c r="EQ386" s="79"/>
      <c r="ER386" s="80"/>
      <c r="ES386" s="128" t="s">
        <v>908</v>
      </c>
      <c r="ET386" s="82"/>
      <c r="EU386" s="83"/>
      <c r="EV386" s="146"/>
      <c r="EW386" s="147"/>
      <c r="EX386" s="147"/>
      <c r="EY386" s="147"/>
      <c r="EZ386" s="147"/>
      <c r="FA386" s="147"/>
      <c r="FB386" s="147"/>
      <c r="FC386" s="147"/>
      <c r="FD386" s="147"/>
      <c r="FE386" s="170"/>
      <c r="FF386" s="73"/>
      <c r="FG386" s="74"/>
      <c r="FH386" s="74"/>
      <c r="FI386" s="74"/>
      <c r="FJ386" s="74"/>
      <c r="FK386" s="74"/>
      <c r="FL386" s="74"/>
      <c r="FM386" s="74"/>
      <c r="FN386" s="74"/>
      <c r="FO386" s="84"/>
      <c r="FP386" s="73"/>
      <c r="FQ386" s="74"/>
      <c r="FR386" s="74"/>
      <c r="FS386" s="74"/>
      <c r="FT386" s="74"/>
      <c r="FU386" s="74"/>
      <c r="FV386" s="74"/>
      <c r="FW386" s="74"/>
      <c r="FX386" s="74"/>
      <c r="FY386" s="84"/>
      <c r="FZ386" s="85"/>
      <c r="GA386" s="86"/>
      <c r="GB386" s="86"/>
      <c r="GC386" s="86"/>
      <c r="GD386" s="86"/>
      <c r="GE386" s="86"/>
      <c r="GF386" s="86"/>
      <c r="GG386" s="86"/>
      <c r="GH386" s="86"/>
      <c r="GI386" s="87"/>
      <c r="GJ386" s="85"/>
      <c r="GK386" s="86"/>
      <c r="GL386" s="86"/>
      <c r="GM386" s="86"/>
      <c r="GN386" s="86"/>
      <c r="GO386" s="86"/>
      <c r="GP386" s="86"/>
      <c r="GQ386" s="86"/>
      <c r="GR386" s="86"/>
      <c r="GS386" s="87"/>
      <c r="GT386" s="85"/>
      <c r="GU386" s="86"/>
      <c r="GV386" s="86"/>
      <c r="GW386" s="86"/>
      <c r="GX386" s="86"/>
      <c r="GY386" s="86"/>
      <c r="GZ386" s="86"/>
      <c r="HA386" s="86"/>
      <c r="HB386" s="86"/>
      <c r="HC386" s="87"/>
      <c r="HD386" s="85"/>
      <c r="HE386" s="86"/>
      <c r="HF386" s="86"/>
      <c r="HG386" s="86"/>
      <c r="HH386" s="86"/>
      <c r="HI386" s="86"/>
      <c r="HJ386" s="86"/>
      <c r="HK386" s="86"/>
      <c r="HL386" s="86"/>
      <c r="HM386" s="87"/>
      <c r="HN386" s="85"/>
      <c r="HO386" s="86"/>
      <c r="HP386" s="86"/>
      <c r="HQ386" s="86"/>
      <c r="HR386" s="86"/>
      <c r="HS386" s="86"/>
      <c r="HT386" s="86"/>
      <c r="HU386" s="86"/>
      <c r="HV386" s="86"/>
      <c r="HW386" s="87"/>
      <c r="HX386" s="73"/>
      <c r="HY386" s="74"/>
      <c r="HZ386" s="74"/>
      <c r="IA386" s="74"/>
      <c r="IB386" s="74"/>
      <c r="IC386" s="74"/>
      <c r="ID386" s="74"/>
      <c r="IE386" s="74"/>
      <c r="IF386" s="74"/>
      <c r="IG386" s="84"/>
      <c r="IH386" s="148"/>
      <c r="II386" s="149"/>
      <c r="IJ386" s="149"/>
      <c r="IK386" s="149"/>
      <c r="IL386" s="149"/>
      <c r="IM386" s="150"/>
      <c r="IN386" s="151"/>
      <c r="IO386" s="152"/>
      <c r="IP386" s="153"/>
      <c r="IQ386" s="149"/>
      <c r="IR386" s="149"/>
      <c r="IS386" s="149"/>
      <c r="IT386" s="149"/>
      <c r="IU386" s="149"/>
      <c r="IV386" s="149"/>
      <c r="IW386" s="154"/>
      <c r="IX386" s="151"/>
      <c r="IY386" s="149"/>
      <c r="IZ386" s="149"/>
      <c r="JA386" s="149"/>
      <c r="JB386" s="149"/>
      <c r="JC386" s="149"/>
      <c r="JD386" s="149"/>
      <c r="JE386" s="155"/>
      <c r="JF386" s="153"/>
      <c r="JG386" s="149"/>
      <c r="JH386" s="149"/>
      <c r="JI386" s="149"/>
      <c r="JJ386" s="149"/>
      <c r="JK386" s="149"/>
      <c r="JL386" s="149"/>
      <c r="JM386" s="154"/>
      <c r="JN386" s="151"/>
      <c r="JO386" s="149"/>
      <c r="JP386" s="149"/>
      <c r="JQ386" s="149"/>
      <c r="JR386" s="149"/>
      <c r="JS386" s="149"/>
      <c r="JT386" s="149"/>
      <c r="JU386" s="149"/>
      <c r="JV386" s="149"/>
      <c r="JW386" s="149"/>
      <c r="JX386" s="149"/>
      <c r="JY386" s="149"/>
      <c r="JZ386" s="155"/>
      <c r="KA386" s="151"/>
      <c r="KB386" s="149"/>
      <c r="KC386" s="149"/>
      <c r="KD386" s="149"/>
      <c r="KE386" s="155"/>
      <c r="KF386" s="153"/>
      <c r="KG386" s="149"/>
      <c r="KH386" s="149"/>
      <c r="KI386" s="149"/>
      <c r="KJ386" s="149"/>
      <c r="KK386" s="156"/>
      <c r="KL386" s="149"/>
      <c r="KM386" s="149"/>
      <c r="KN386" s="149"/>
      <c r="KO386" s="149"/>
      <c r="KP386" s="149"/>
      <c r="KQ386" s="149"/>
      <c r="KR386" s="149"/>
      <c r="KS386" s="154"/>
      <c r="KT386" s="154"/>
      <c r="KU386" s="154"/>
      <c r="KV386" s="154"/>
      <c r="KW386" s="151"/>
      <c r="KX386" s="149"/>
      <c r="KY386" s="149"/>
      <c r="KZ386" s="149"/>
      <c r="LA386" s="149"/>
      <c r="LB386" s="149"/>
      <c r="LC386" s="154"/>
      <c r="LD386" s="151"/>
      <c r="LE386" s="152"/>
      <c r="LF386" s="157"/>
      <c r="LG386" s="158"/>
      <c r="LH386" s="151"/>
      <c r="LI386" s="149"/>
      <c r="LJ386" s="147"/>
      <c r="LK386" s="147"/>
      <c r="LL386" s="147"/>
      <c r="LM386" s="159"/>
      <c r="LN386" s="153"/>
      <c r="LO386" s="149"/>
      <c r="LP386" s="149"/>
      <c r="LQ386" s="149"/>
      <c r="LR386" s="154"/>
      <c r="LS386" s="151"/>
      <c r="LT386" s="149"/>
      <c r="LU386" s="149"/>
      <c r="LV386" s="149"/>
      <c r="LW386" s="149"/>
      <c r="LX386" s="149"/>
      <c r="LY386" s="149"/>
      <c r="LZ386" s="149"/>
      <c r="MA386" s="155"/>
      <c r="MB386" s="153"/>
      <c r="MC386" s="149"/>
      <c r="MD386" s="149"/>
      <c r="ME386" s="149"/>
      <c r="MF386" s="149"/>
      <c r="MG386" s="149"/>
      <c r="MH386" s="149"/>
      <c r="MI386" s="149"/>
      <c r="MJ386" s="149"/>
      <c r="MK386" s="149"/>
      <c r="ML386" s="149"/>
      <c r="MM386" s="149"/>
      <c r="MN386" s="156"/>
      <c r="MO386" s="156"/>
      <c r="MP386" s="154"/>
      <c r="MQ386" s="151"/>
      <c r="MR386" s="149"/>
      <c r="MS386" s="149"/>
      <c r="MT386" s="149"/>
      <c r="MU386" s="149"/>
      <c r="MV386" s="156"/>
      <c r="MW386" s="149"/>
      <c r="MX386" s="149"/>
      <c r="MY386" s="149"/>
      <c r="MZ386" s="149"/>
      <c r="NA386" s="149"/>
      <c r="NB386" s="149"/>
      <c r="NC386" s="149"/>
      <c r="ND386" s="154"/>
      <c r="NE386" s="154"/>
      <c r="NF386" s="154"/>
      <c r="NG386" s="154"/>
      <c r="NH386" s="151"/>
      <c r="NI386" s="149"/>
      <c r="NJ386" s="149"/>
      <c r="NK386" s="149"/>
      <c r="NL386" s="149"/>
      <c r="NM386" s="149"/>
      <c r="NN386" s="94"/>
      <c r="NO386" s="151"/>
      <c r="NP386" s="160"/>
      <c r="NQ386" s="198" t="s">
        <v>1439</v>
      </c>
      <c r="NR386" s="196" t="s">
        <v>1447</v>
      </c>
      <c r="NS386" s="198"/>
      <c r="NT386" s="198"/>
      <c r="NU386" s="198"/>
      <c r="NV386" s="186" t="s">
        <v>908</v>
      </c>
      <c r="NW386" s="198" t="s">
        <v>908</v>
      </c>
      <c r="NX386" s="165" t="s">
        <v>908</v>
      </c>
      <c r="NY386" s="172" t="s">
        <v>908</v>
      </c>
      <c r="NZ386" s="165" t="s">
        <v>908</v>
      </c>
      <c r="OA386" s="166"/>
      <c r="OB386" s="166"/>
      <c r="OC386" s="166"/>
      <c r="OD386" s="141"/>
      <c r="OE386" s="140"/>
      <c r="OF386" s="141"/>
      <c r="OG386" s="140"/>
      <c r="OH386" s="173"/>
      <c r="OI386" s="174"/>
      <c r="OJ386" s="174"/>
      <c r="OK386" s="174"/>
      <c r="OL386" s="174"/>
      <c r="OM386" s="174"/>
      <c r="ON386" s="174"/>
      <c r="OO386" s="174"/>
      <c r="OP386" s="174"/>
      <c r="OQ386" s="175"/>
      <c r="OR386" s="114"/>
      <c r="OS386" s="115"/>
      <c r="OT386" s="115"/>
      <c r="OU386" s="115"/>
      <c r="OV386" s="115"/>
      <c r="OW386" s="115"/>
      <c r="OX386" s="115"/>
      <c r="OY386" s="116"/>
      <c r="OZ386" s="115"/>
      <c r="PA386" s="117"/>
      <c r="PB386" s="118"/>
      <c r="PC386" s="115"/>
      <c r="PD386" s="115"/>
      <c r="PE386" s="115"/>
      <c r="PF386" s="115"/>
      <c r="PG386" s="119"/>
      <c r="PH386" s="118"/>
      <c r="PI386" s="115"/>
      <c r="PJ386" s="115"/>
      <c r="PK386" s="115"/>
      <c r="PL386" s="115"/>
      <c r="PM386" s="119"/>
      <c r="PN386" s="118"/>
      <c r="PO386" s="115"/>
      <c r="PP386" s="115"/>
      <c r="PQ386" s="115"/>
      <c r="PR386" s="115"/>
      <c r="PS386" s="119"/>
      <c r="PT386" s="120"/>
      <c r="PU386" s="115"/>
      <c r="PV386" s="115"/>
      <c r="PW386" s="115"/>
      <c r="PX386" s="115"/>
      <c r="PY386" s="115"/>
      <c r="PZ386" s="115"/>
      <c r="QA386" s="116"/>
      <c r="QB386" s="115"/>
      <c r="QC386" s="121"/>
      <c r="QD386" s="120"/>
      <c r="QE386" s="115"/>
      <c r="QF386" s="115"/>
      <c r="QG386" s="115"/>
      <c r="QH386" s="115"/>
      <c r="QI386" s="115"/>
      <c r="QJ386" s="115"/>
      <c r="QK386" s="116"/>
      <c r="QL386" s="115"/>
      <c r="QM386" s="121"/>
      <c r="QN386" s="114"/>
      <c r="QO386" s="115"/>
      <c r="QP386" s="115"/>
      <c r="QQ386" s="115"/>
      <c r="QR386" s="115"/>
      <c r="QS386" s="115"/>
      <c r="QT386" s="114"/>
      <c r="QU386" s="115"/>
      <c r="QV386" s="115"/>
      <c r="QW386" s="115"/>
      <c r="QX386" s="115"/>
      <c r="QY386" s="115"/>
      <c r="QZ386" s="114"/>
      <c r="RA386" s="115"/>
      <c r="RB386" s="115"/>
      <c r="RC386" s="115"/>
      <c r="RD386" s="115"/>
      <c r="RE386" s="115"/>
      <c r="RF386" s="122"/>
      <c r="RG386" s="115"/>
      <c r="RH386" s="115"/>
      <c r="RI386" s="115"/>
      <c r="RJ386" s="115"/>
      <c r="RK386" s="115"/>
      <c r="RL386" s="115"/>
      <c r="RM386" s="115"/>
      <c r="RN386" s="115"/>
      <c r="RO386" s="115"/>
      <c r="RP386" s="119"/>
      <c r="RQ386" s="118"/>
      <c r="RR386" s="115"/>
      <c r="RS386" s="119"/>
      <c r="RT386" s="118"/>
      <c r="RU386" s="119"/>
      <c r="RV386" s="118"/>
      <c r="RW386" s="115"/>
      <c r="RX386" s="119"/>
      <c r="RY386" s="118"/>
      <c r="RZ386" s="115"/>
      <c r="SA386" s="117"/>
      <c r="SB386" s="118"/>
      <c r="SC386" s="115"/>
      <c r="SD386" s="115"/>
      <c r="SE386" s="115"/>
      <c r="SF386" s="115"/>
      <c r="SG386" s="115"/>
      <c r="SH386" s="115"/>
      <c r="SI386" s="115"/>
      <c r="SJ386" s="115"/>
      <c r="SK386" s="115"/>
      <c r="SL386" s="115"/>
      <c r="SM386" s="121"/>
      <c r="SN386" s="115"/>
      <c r="SO386" s="115"/>
      <c r="SP386" s="115"/>
      <c r="SQ386" s="115"/>
      <c r="SR386" s="115"/>
      <c r="SS386" s="121"/>
      <c r="ST386" s="118"/>
      <c r="SU386" s="115"/>
      <c r="SV386" s="115"/>
      <c r="SW386" s="115"/>
      <c r="SX386" s="115"/>
      <c r="SY386" s="115"/>
      <c r="SZ386" s="115"/>
      <c r="TA386" s="115"/>
      <c r="TB386" s="115"/>
      <c r="TC386" s="115"/>
      <c r="TD386" s="115"/>
      <c r="TE386" s="117"/>
      <c r="TF386" s="118"/>
      <c r="TG386" s="115"/>
      <c r="TH386" s="115"/>
      <c r="TI386" s="115"/>
      <c r="TJ386" s="115"/>
      <c r="TK386" s="115"/>
      <c r="TL386" s="117"/>
      <c r="TM386" s="118"/>
      <c r="TN386" s="115"/>
      <c r="TO386" s="115"/>
      <c r="TP386" s="115"/>
      <c r="TQ386" s="115"/>
      <c r="TR386" s="115"/>
      <c r="TS386" s="119"/>
      <c r="TT386" s="120"/>
      <c r="TU386" s="115"/>
      <c r="TV386" s="115"/>
      <c r="TW386" s="115"/>
      <c r="TX386" s="115"/>
      <c r="TY386" s="115"/>
      <c r="TZ386" s="121"/>
      <c r="UA386" s="132"/>
      <c r="UB386" s="7" t="s">
        <v>1</v>
      </c>
    </row>
    <row r="387" spans="1:548" x14ac:dyDescent="0.15">
      <c r="A387" s="183">
        <v>379</v>
      </c>
      <c r="B387" s="200" t="s">
        <v>1447</v>
      </c>
      <c r="C387" s="143"/>
      <c r="D387" s="143"/>
      <c r="E387" s="161" t="s">
        <v>518</v>
      </c>
      <c r="F387" s="65">
        <v>113</v>
      </c>
      <c r="G387" s="65" t="s">
        <v>908</v>
      </c>
      <c r="H387" s="144" t="s">
        <v>922</v>
      </c>
      <c r="I387" s="66" t="s">
        <v>521</v>
      </c>
      <c r="J387" s="67" t="s">
        <v>521</v>
      </c>
      <c r="K387" s="67" t="s">
        <v>521</v>
      </c>
      <c r="L387" s="67" t="s">
        <v>521</v>
      </c>
      <c r="M387" s="67" t="s">
        <v>521</v>
      </c>
      <c r="N387" s="67" t="s">
        <v>521</v>
      </c>
      <c r="O387" s="67" t="s">
        <v>521</v>
      </c>
      <c r="P387" s="67" t="s">
        <v>521</v>
      </c>
      <c r="Q387" s="67" t="s">
        <v>521</v>
      </c>
      <c r="R387" s="68" t="s">
        <v>521</v>
      </c>
      <c r="S387" s="69" t="s">
        <v>521</v>
      </c>
      <c r="T387" s="67" t="s">
        <v>521</v>
      </c>
      <c r="U387" s="67" t="s">
        <v>521</v>
      </c>
      <c r="V387" s="67" t="s">
        <v>521</v>
      </c>
      <c r="W387" s="67" t="s">
        <v>521</v>
      </c>
      <c r="X387" s="67" t="s">
        <v>521</v>
      </c>
      <c r="Y387" s="67" t="s">
        <v>521</v>
      </c>
      <c r="Z387" s="67" t="s">
        <v>521</v>
      </c>
      <c r="AA387" s="67" t="s">
        <v>521</v>
      </c>
      <c r="AB387" s="68" t="s">
        <v>521</v>
      </c>
      <c r="AC387" s="69" t="s">
        <v>521</v>
      </c>
      <c r="AD387" s="67" t="s">
        <v>521</v>
      </c>
      <c r="AE387" s="67" t="s">
        <v>521</v>
      </c>
      <c r="AF387" s="67" t="s">
        <v>521</v>
      </c>
      <c r="AG387" s="67" t="s">
        <v>521</v>
      </c>
      <c r="AH387" s="67" t="s">
        <v>521</v>
      </c>
      <c r="AI387" s="67" t="s">
        <v>521</v>
      </c>
      <c r="AJ387" s="67" t="s">
        <v>521</v>
      </c>
      <c r="AK387" s="67" t="s">
        <v>521</v>
      </c>
      <c r="AL387" s="68" t="s">
        <v>521</v>
      </c>
      <c r="AM387" s="69" t="s">
        <v>521</v>
      </c>
      <c r="AN387" s="67" t="s">
        <v>521</v>
      </c>
      <c r="AO387" s="67" t="s">
        <v>521</v>
      </c>
      <c r="AP387" s="67" t="s">
        <v>521</v>
      </c>
      <c r="AQ387" s="67" t="s">
        <v>521</v>
      </c>
      <c r="AR387" s="67" t="s">
        <v>521</v>
      </c>
      <c r="AS387" s="67" t="s">
        <v>521</v>
      </c>
      <c r="AT387" s="67" t="s">
        <v>521</v>
      </c>
      <c r="AU387" s="67" t="s">
        <v>521</v>
      </c>
      <c r="AV387" s="68" t="s">
        <v>521</v>
      </c>
      <c r="AW387" s="69" t="s">
        <v>521</v>
      </c>
      <c r="AX387" s="67" t="s">
        <v>521</v>
      </c>
      <c r="AY387" s="67" t="s">
        <v>521</v>
      </c>
      <c r="AZ387" s="67" t="s">
        <v>521</v>
      </c>
      <c r="BA387" s="67" t="s">
        <v>521</v>
      </c>
      <c r="BB387" s="67" t="s">
        <v>521</v>
      </c>
      <c r="BC387" s="67" t="s">
        <v>521</v>
      </c>
      <c r="BD387" s="67" t="s">
        <v>521</v>
      </c>
      <c r="BE387" s="67" t="s">
        <v>521</v>
      </c>
      <c r="BF387" s="68" t="s">
        <v>521</v>
      </c>
      <c r="BG387" s="69" t="s">
        <v>521</v>
      </c>
      <c r="BH387" s="67" t="s">
        <v>521</v>
      </c>
      <c r="BI387" s="67" t="s">
        <v>521</v>
      </c>
      <c r="BJ387" s="67" t="s">
        <v>521</v>
      </c>
      <c r="BK387" s="67" t="s">
        <v>521</v>
      </c>
      <c r="BL387" s="67" t="s">
        <v>521</v>
      </c>
      <c r="BM387" s="67" t="s">
        <v>521</v>
      </c>
      <c r="BN387" s="67" t="s">
        <v>521</v>
      </c>
      <c r="BO387" s="67" t="s">
        <v>521</v>
      </c>
      <c r="BP387" s="68" t="s">
        <v>521</v>
      </c>
      <c r="BQ387" s="70" t="s">
        <v>521</v>
      </c>
      <c r="BR387" s="67" t="s">
        <v>521</v>
      </c>
      <c r="BS387" s="67" t="s">
        <v>521</v>
      </c>
      <c r="BT387" s="67" t="s">
        <v>521</v>
      </c>
      <c r="BU387" s="67" t="s">
        <v>521</v>
      </c>
      <c r="BV387" s="67" t="s">
        <v>521</v>
      </c>
      <c r="BW387" s="67" t="s">
        <v>521</v>
      </c>
      <c r="BX387" s="67" t="s">
        <v>521</v>
      </c>
      <c r="BY387" s="67" t="s">
        <v>521</v>
      </c>
      <c r="BZ387" s="68" t="s">
        <v>521</v>
      </c>
      <c r="CA387" s="69" t="s">
        <v>521</v>
      </c>
      <c r="CB387" s="67" t="s">
        <v>521</v>
      </c>
      <c r="CC387" s="67" t="s">
        <v>521</v>
      </c>
      <c r="CD387" s="67" t="s">
        <v>521</v>
      </c>
      <c r="CE387" s="67" t="s">
        <v>521</v>
      </c>
      <c r="CF387" s="67" t="s">
        <v>521</v>
      </c>
      <c r="CG387" s="67" t="s">
        <v>521</v>
      </c>
      <c r="CH387" s="67" t="s">
        <v>521</v>
      </c>
      <c r="CI387" s="67" t="s">
        <v>521</v>
      </c>
      <c r="CJ387" s="68" t="s">
        <v>521</v>
      </c>
      <c r="CK387" s="69" t="s">
        <v>521</v>
      </c>
      <c r="CL387" s="67" t="s">
        <v>521</v>
      </c>
      <c r="CM387" s="67" t="s">
        <v>521</v>
      </c>
      <c r="CN387" s="67" t="s">
        <v>521</v>
      </c>
      <c r="CO387" s="67" t="s">
        <v>521</v>
      </c>
      <c r="CP387" s="67" t="s">
        <v>521</v>
      </c>
      <c r="CQ387" s="67" t="s">
        <v>521</v>
      </c>
      <c r="CR387" s="67" t="s">
        <v>521</v>
      </c>
      <c r="CS387" s="67" t="s">
        <v>521</v>
      </c>
      <c r="CT387" s="68" t="s">
        <v>521</v>
      </c>
      <c r="CU387" s="69" t="s">
        <v>521</v>
      </c>
      <c r="CV387" s="67" t="s">
        <v>521</v>
      </c>
      <c r="CW387" s="67" t="s">
        <v>521</v>
      </c>
      <c r="CX387" s="67" t="s">
        <v>521</v>
      </c>
      <c r="CY387" s="67" t="s">
        <v>521</v>
      </c>
      <c r="CZ387" s="67" t="s">
        <v>521</v>
      </c>
      <c r="DA387" s="67" t="s">
        <v>521</v>
      </c>
      <c r="DB387" s="67" t="s">
        <v>521</v>
      </c>
      <c r="DC387" s="67" t="s">
        <v>521</v>
      </c>
      <c r="DD387" s="68" t="s">
        <v>521</v>
      </c>
      <c r="DE387" s="69" t="s">
        <v>521</v>
      </c>
      <c r="DF387" s="71" t="s">
        <v>521</v>
      </c>
      <c r="DG387" s="67" t="s">
        <v>521</v>
      </c>
      <c r="DH387" s="67" t="s">
        <v>521</v>
      </c>
      <c r="DI387" s="67" t="s">
        <v>521</v>
      </c>
      <c r="DJ387" s="67" t="s">
        <v>521</v>
      </c>
      <c r="DK387" s="67" t="s">
        <v>521</v>
      </c>
      <c r="DL387" s="67" t="s">
        <v>521</v>
      </c>
      <c r="DM387" s="67" t="s">
        <v>521</v>
      </c>
      <c r="DN387" s="68" t="s">
        <v>521</v>
      </c>
      <c r="DO387" s="70" t="s">
        <v>521</v>
      </c>
      <c r="DP387" s="71" t="s">
        <v>521</v>
      </c>
      <c r="DQ387" s="67" t="s">
        <v>521</v>
      </c>
      <c r="DR387" s="67" t="s">
        <v>521</v>
      </c>
      <c r="DS387" s="67" t="s">
        <v>521</v>
      </c>
      <c r="DT387" s="67" t="s">
        <v>521</v>
      </c>
      <c r="DU387" s="67" t="s">
        <v>521</v>
      </c>
      <c r="DV387" s="67" t="s">
        <v>521</v>
      </c>
      <c r="DW387" s="67" t="s">
        <v>521</v>
      </c>
      <c r="DX387" s="72" t="s">
        <v>521</v>
      </c>
      <c r="DY387" s="146" t="s">
        <v>522</v>
      </c>
      <c r="DZ387" s="74">
        <v>3</v>
      </c>
      <c r="EA387" s="74">
        <v>4</v>
      </c>
      <c r="EB387" s="74">
        <v>4</v>
      </c>
      <c r="EC387" s="75">
        <v>5</v>
      </c>
      <c r="ED387" s="168" t="s">
        <v>522</v>
      </c>
      <c r="EE387" s="74">
        <f>DZ387</f>
        <v>3</v>
      </c>
      <c r="EF387" s="74">
        <f>DZ387*EA387</f>
        <v>12</v>
      </c>
      <c r="EG387" s="74">
        <f>DZ387*EA387*EB387</f>
        <v>48</v>
      </c>
      <c r="EH387" s="77">
        <f>DZ387*EA387*EB387*EC387</f>
        <v>240</v>
      </c>
      <c r="EI387" s="73">
        <v>30</v>
      </c>
      <c r="EJ387" s="74">
        <v>150</v>
      </c>
      <c r="EK387" s="74">
        <v>900</v>
      </c>
      <c r="EL387" s="74">
        <v>3000</v>
      </c>
      <c r="EM387" s="75">
        <v>15000</v>
      </c>
      <c r="EN387" s="78">
        <v>1</v>
      </c>
      <c r="EO387" s="79">
        <f>(EJ387/EE387)/EI387</f>
        <v>1.6666666666666667</v>
      </c>
      <c r="EP387" s="79">
        <f>(EK387/EF387)/EI387</f>
        <v>2.5</v>
      </c>
      <c r="EQ387" s="79">
        <f>(EL387/EG387)/EI387</f>
        <v>2.0833333333333335</v>
      </c>
      <c r="ER387" s="80">
        <f>(EM387/EH387)/EI387</f>
        <v>2.0833333333333335</v>
      </c>
      <c r="ES387" s="128" t="s">
        <v>532</v>
      </c>
      <c r="ET387" s="82" t="s">
        <v>1448</v>
      </c>
      <c r="EU387" s="83">
        <v>4</v>
      </c>
      <c r="EV387" s="146">
        <v>114</v>
      </c>
      <c r="EW387" s="147">
        <v>112</v>
      </c>
      <c r="EX387" s="147">
        <v>41</v>
      </c>
      <c r="EY387" s="147">
        <v>58</v>
      </c>
      <c r="EZ387" s="147">
        <v>56</v>
      </c>
      <c r="FA387" s="147">
        <v>90</v>
      </c>
      <c r="FB387" s="147">
        <v>44</v>
      </c>
      <c r="FC387" s="147">
        <v>43</v>
      </c>
      <c r="FD387" s="74">
        <f>EX387+EZ387</f>
        <v>97</v>
      </c>
      <c r="FE387" s="84">
        <f>EX387+FC387</f>
        <v>84</v>
      </c>
      <c r="FF387" s="73">
        <f>RANK(EV387,$EV$9:$EV$497,0)</f>
        <v>46</v>
      </c>
      <c r="FG387" s="74">
        <f>RANK(EW387,$EW$9:$EW$497,0)</f>
        <v>6</v>
      </c>
      <c r="FH387" s="74">
        <f>RANK(EX387,$EX$9:$EX$497,0)</f>
        <v>175</v>
      </c>
      <c r="FI387" s="74">
        <f>RANK(EY387,$EY$9:$EY$497,0)</f>
        <v>86</v>
      </c>
      <c r="FJ387" s="74">
        <f>RANK(EZ387,$EZ$9:$EZ$497,0)</f>
        <v>52</v>
      </c>
      <c r="FK387" s="74">
        <f>RANK(FA387,$FA$9:$FA$497,0)</f>
        <v>6</v>
      </c>
      <c r="FL387" s="74">
        <f>RANK(FB387,$FB$9:$FB$497,0)</f>
        <v>193</v>
      </c>
      <c r="FM387" s="74">
        <f>RANK(FC387,$FC$9:$FC$497,0)</f>
        <v>201</v>
      </c>
      <c r="FN387" s="74">
        <f>RANK(FD387,$FD$9:$FD$497,0)</f>
        <v>101</v>
      </c>
      <c r="FO387" s="84">
        <f>RANK(FE387,$FE$9:$FE$497,0)</f>
        <v>194</v>
      </c>
      <c r="FP387" s="73">
        <f>COUNTIFS($EV$9:$EV$497,"&gt;"&amp;EV387,$ES$9:$ES$497,ES387)+1</f>
        <v>3</v>
      </c>
      <c r="FQ387" s="74">
        <f>COUNTIFS($EW$9:$EW$497,"&gt;"&amp;EW387,$ES$9:$ES$497,ES387)+1</f>
        <v>1</v>
      </c>
      <c r="FR387" s="74">
        <f>COUNTIFS($EX$9:$EX$497,"&gt;"&amp;EX387,$ES$9:$ES$497,ES387)+1</f>
        <v>5</v>
      </c>
      <c r="FS387" s="74">
        <f>COUNTIFS($EY$9:$EY$497,"&gt;"&amp;EY387,$ES$9:$ES$497,ES387)+1</f>
        <v>5</v>
      </c>
      <c r="FT387" s="74">
        <f>COUNTIFS($EZ$9:$EZ$497,"&gt;"&amp;EZ387,$ES$9:$ES$497,ES387)+1</f>
        <v>4</v>
      </c>
      <c r="FU387" s="74">
        <f>COUNTIFS($FA$9:$FA$497,"&gt;"&amp;FA387,$ES$9:$ES$497,ES387)+1</f>
        <v>6</v>
      </c>
      <c r="FV387" s="74">
        <f>COUNTIFS($FB$9:$FB$497,"&gt;"&amp;FB387,$ES$9:$ES$497,ES387)+1</f>
        <v>8</v>
      </c>
      <c r="FW387" s="74">
        <f>COUNTIFS($FC$9:$FC$497,"&gt;"&amp;FC387,$ES$9:$ES$497,ES387)+1</f>
        <v>3</v>
      </c>
      <c r="FX387" s="74">
        <f>COUNTIFS($FD$9:$FD$497,"&gt;"&amp;FD387,$ES$9:$ES$497,ES387)+1</f>
        <v>1</v>
      </c>
      <c r="FY387" s="84">
        <f>COUNTIFS($FE$9:$FE$497,"&gt;"&amp;FE387,$ES$9:$ES$497,ES387)+1</f>
        <v>5</v>
      </c>
      <c r="FZ387" s="85">
        <f t="shared" ref="FZ387:GI387" si="937">ROUND(EV387/$F387,2)</f>
        <v>1.01</v>
      </c>
      <c r="GA387" s="86">
        <f t="shared" si="937"/>
        <v>0.99</v>
      </c>
      <c r="GB387" s="86">
        <f t="shared" si="937"/>
        <v>0.36</v>
      </c>
      <c r="GC387" s="86">
        <f t="shared" si="937"/>
        <v>0.51</v>
      </c>
      <c r="GD387" s="86">
        <f t="shared" si="937"/>
        <v>0.5</v>
      </c>
      <c r="GE387" s="86">
        <f t="shared" si="937"/>
        <v>0.8</v>
      </c>
      <c r="GF387" s="86">
        <f t="shared" si="937"/>
        <v>0.39</v>
      </c>
      <c r="GG387" s="86">
        <f t="shared" si="937"/>
        <v>0.38</v>
      </c>
      <c r="GH387" s="86">
        <f t="shared" si="937"/>
        <v>0.86</v>
      </c>
      <c r="GI387" s="87">
        <f t="shared" si="937"/>
        <v>0.74</v>
      </c>
      <c r="GJ387" s="85">
        <f t="shared" ref="GJ387:GS387" si="938">ROUND(((FZ387-AVERAGE(FZ$9:FZ$497))/STDEVP(FZ$9:FZ$497)*10+50),2)</f>
        <v>51.69</v>
      </c>
      <c r="GK387" s="86">
        <f t="shared" si="938"/>
        <v>58.95</v>
      </c>
      <c r="GL387" s="86">
        <f t="shared" si="938"/>
        <v>41.63</v>
      </c>
      <c r="GM387" s="86">
        <f t="shared" si="938"/>
        <v>49.19</v>
      </c>
      <c r="GN387" s="86">
        <f t="shared" si="938"/>
        <v>53.69</v>
      </c>
      <c r="GO387" s="86">
        <f t="shared" si="938"/>
        <v>66.39</v>
      </c>
      <c r="GP387" s="86">
        <f t="shared" si="938"/>
        <v>42.29</v>
      </c>
      <c r="GQ387" s="86">
        <f t="shared" si="938"/>
        <v>42.15</v>
      </c>
      <c r="GR387" s="86">
        <f t="shared" si="938"/>
        <v>45.81</v>
      </c>
      <c r="GS387" s="87">
        <f t="shared" si="938"/>
        <v>40.049999999999997</v>
      </c>
      <c r="GT387" s="73">
        <f>RANK(GJ387,$GJ$9:$GJ$497,0)</f>
        <v>169</v>
      </c>
      <c r="GU387" s="74">
        <f>RANK(GK387,$GK$9:$GK$497,0)</f>
        <v>89</v>
      </c>
      <c r="GV387" s="74">
        <f>RANK(GL387,$GL$9:$GL$497,0)</f>
        <v>355</v>
      </c>
      <c r="GW387" s="74">
        <f>RANK(GM387,$GM$9:$GM$497,0)</f>
        <v>202</v>
      </c>
      <c r="GX387" s="74">
        <f>RANK(GN387,$GN$9:$GN$497,0)</f>
        <v>107</v>
      </c>
      <c r="GY387" s="74">
        <f>RANK(GO387,$GO$9:$GO$497,0)</f>
        <v>32</v>
      </c>
      <c r="GZ387" s="74">
        <f>RANK(GP387,$GP$9:$GP$497,0)</f>
        <v>326</v>
      </c>
      <c r="HA387" s="74">
        <f>RANK(GQ387,$GQ$9:$GQ$497,0)</f>
        <v>343</v>
      </c>
      <c r="HB387" s="74">
        <f>RANK(GR387,$GR$9:$GR$497,0)</f>
        <v>260</v>
      </c>
      <c r="HC387" s="84">
        <f>RANK(GS387,$GS$9:$GS$497,0)</f>
        <v>383</v>
      </c>
      <c r="HD387" s="85">
        <f>ROUND(AVERAGEIF($ES$9:$ES$497,$ES387,$FZ$9:$FZ$497),2)</f>
        <v>0.93</v>
      </c>
      <c r="HE387" s="86">
        <f>ROUND(AVERAGEIF($ES$9:$ES$497,$ES387,$GA$9:$GA$497),2)</f>
        <v>0.96</v>
      </c>
      <c r="HF387" s="86">
        <f>ROUND(AVERAGEIF($ES$9:$ES$497,$ES387,$GB$9:$GB$497),2)</f>
        <v>0.41</v>
      </c>
      <c r="HG387" s="86">
        <f>ROUND(AVERAGEIF($ES$9:$ES$497,$ES387,$GC$9:$GC$497),2)</f>
        <v>0.46</v>
      </c>
      <c r="HH387" s="86">
        <f>ROUND(AVERAGEIF($ES$9:$ES$497,$ES387,$GD$9:$GD$497),2)</f>
        <v>0.38</v>
      </c>
      <c r="HI387" s="86">
        <f>ROUND(AVERAGEIF($ES$9:$ES$497,$ES387,$GE$9:$GE$497),2)</f>
        <v>0.85</v>
      </c>
      <c r="HJ387" s="86">
        <f>ROUND(AVERAGEIF($ES$9:$ES$497,$ES387,$GF$9:$GF$497),2)</f>
        <v>0.44</v>
      </c>
      <c r="HK387" s="86">
        <f>ROUND(AVERAGEIF($ES$9:$ES$497,$ES387,$GG$9:$GG$497),2)</f>
        <v>0.42</v>
      </c>
      <c r="HL387" s="86">
        <f>ROUND(AVERAGEIF($ES$9:$ES$497,$ES387,$GH$9:$GH$497),2)</f>
        <v>0.8</v>
      </c>
      <c r="HM387" s="87">
        <f>ROUND(AVERAGEIF($ES$9:$ES$497,$ES387,$GI$9:$GI$497),2)</f>
        <v>0.84</v>
      </c>
      <c r="HN387" s="88">
        <f t="shared" ref="HN387:HW387" si="939">FZ387-HD387</f>
        <v>7.999999999999996E-2</v>
      </c>
      <c r="HO387" s="89">
        <f t="shared" si="939"/>
        <v>3.0000000000000027E-2</v>
      </c>
      <c r="HP387" s="89">
        <f t="shared" si="939"/>
        <v>-4.9999999999999989E-2</v>
      </c>
      <c r="HQ387" s="89">
        <f t="shared" si="939"/>
        <v>4.9999999999999989E-2</v>
      </c>
      <c r="HR387" s="89">
        <f t="shared" si="939"/>
        <v>0.12</v>
      </c>
      <c r="HS387" s="89">
        <f t="shared" si="939"/>
        <v>-4.9999999999999933E-2</v>
      </c>
      <c r="HT387" s="89">
        <f t="shared" si="939"/>
        <v>-4.9999999999999989E-2</v>
      </c>
      <c r="HU387" s="89">
        <f t="shared" si="939"/>
        <v>-3.999999999999998E-2</v>
      </c>
      <c r="HV387" s="89">
        <f t="shared" si="939"/>
        <v>5.9999999999999942E-2</v>
      </c>
      <c r="HW387" s="90">
        <f t="shared" si="939"/>
        <v>-9.9999999999999978E-2</v>
      </c>
      <c r="HX387" s="73">
        <f>COUNTIFS($FZ$9:$FZ$497,"&gt;"&amp;FZ387,$ES$9:$ES$497,$ES387)+1</f>
        <v>23</v>
      </c>
      <c r="HY387" s="74">
        <f>COUNTIFS($GA$9:$GA$497,"&gt;"&amp;GA387,$ES$9:$ES$497,$ES387)+1</f>
        <v>27</v>
      </c>
      <c r="HZ387" s="74">
        <f>COUNTIFS($GB$9:$GB$497,"&gt;"&amp;GB387,$ES$9:$ES$497,$ES387)+1</f>
        <v>48</v>
      </c>
      <c r="IA387" s="74">
        <f>COUNTIFS($GC$9:$GC$497,"&gt;"&amp;GC387,$ES$9:$ES$497,$ES387)+1</f>
        <v>22</v>
      </c>
      <c r="IB387" s="74">
        <f>COUNTIFS($GD$9:$GD$497,"&gt;"&amp;GD387,$ES$9:$ES$497,$ES387)+1</f>
        <v>12</v>
      </c>
      <c r="IC387" s="74">
        <f>COUNTIFS($GE$9:$GE$497,"&gt;"&amp;GE387,$ES$9:$ES$497,$ES387)+1</f>
        <v>27</v>
      </c>
      <c r="ID387" s="74">
        <f>COUNTIFS($GF$9:$GF$497,"&gt;"&amp;GF387,$ES$9:$ES$497,$ES387)+1</f>
        <v>41</v>
      </c>
      <c r="IE387" s="74">
        <f>COUNTIFS($GG$9:$GG$497,"&gt;"&amp;GG387,$ES$9:$ES$497,$ES387)+1</f>
        <v>43</v>
      </c>
      <c r="IF387" s="74">
        <f>COUNTIFS($GH$9:$GH$497,"&gt;"&amp;GH387,$ES$9:$ES$497,$ES387)+1</f>
        <v>17</v>
      </c>
      <c r="IG387" s="84">
        <f>COUNTIFS($GI$9:$GI$497,"&gt;"&amp;GI387,$ES$9:$ES$497,$ES387)+1</f>
        <v>49</v>
      </c>
      <c r="IH387" s="148"/>
      <c r="II387" s="149"/>
      <c r="IJ387" s="149"/>
      <c r="IK387" s="149"/>
      <c r="IL387" s="149"/>
      <c r="IM387" s="150"/>
      <c r="IN387" s="151"/>
      <c r="IO387" s="152"/>
      <c r="IP387" s="153"/>
      <c r="IQ387" s="149"/>
      <c r="IR387" s="149"/>
      <c r="IS387" s="149"/>
      <c r="IT387" s="149"/>
      <c r="IU387" s="149"/>
      <c r="IV387" s="149"/>
      <c r="IW387" s="154"/>
      <c r="IX387" s="151"/>
      <c r="IY387" s="149"/>
      <c r="IZ387" s="149"/>
      <c r="JA387" s="149"/>
      <c r="JB387" s="149"/>
      <c r="JC387" s="149"/>
      <c r="JD387" s="149"/>
      <c r="JE387" s="155"/>
      <c r="JF387" s="153"/>
      <c r="JG387" s="149"/>
      <c r="JH387" s="149"/>
      <c r="JI387" s="149"/>
      <c r="JJ387" s="149"/>
      <c r="JK387" s="149"/>
      <c r="JL387" s="149"/>
      <c r="JM387" s="154"/>
      <c r="JN387" s="151"/>
      <c r="JO387" s="149"/>
      <c r="JP387" s="149"/>
      <c r="JQ387" s="149"/>
      <c r="JR387" s="149"/>
      <c r="JS387" s="149"/>
      <c r="JT387" s="149"/>
      <c r="JU387" s="149"/>
      <c r="JV387" s="149"/>
      <c r="JW387" s="149"/>
      <c r="JX387" s="149"/>
      <c r="JY387" s="149"/>
      <c r="JZ387" s="155"/>
      <c r="KA387" s="151">
        <v>0.1</v>
      </c>
      <c r="KB387" s="149"/>
      <c r="KC387" s="149"/>
      <c r="KD387" s="149"/>
      <c r="KE387" s="155"/>
      <c r="KF387" s="153"/>
      <c r="KG387" s="149"/>
      <c r="KH387" s="149"/>
      <c r="KI387" s="149"/>
      <c r="KJ387" s="149"/>
      <c r="KK387" s="156"/>
      <c r="KL387" s="149"/>
      <c r="KM387" s="149"/>
      <c r="KN387" s="149"/>
      <c r="KO387" s="149"/>
      <c r="KP387" s="149"/>
      <c r="KQ387" s="149"/>
      <c r="KR387" s="149"/>
      <c r="KS387" s="154"/>
      <c r="KT387" s="154"/>
      <c r="KU387" s="154"/>
      <c r="KV387" s="154"/>
      <c r="KW387" s="151"/>
      <c r="KX387" s="149"/>
      <c r="KY387" s="149"/>
      <c r="KZ387" s="149"/>
      <c r="LA387" s="149"/>
      <c r="LB387" s="149"/>
      <c r="LC387" s="154"/>
      <c r="LD387" s="151"/>
      <c r="LE387" s="152"/>
      <c r="LF387" s="157"/>
      <c r="LG387" s="158"/>
      <c r="LH387" s="151"/>
      <c r="LI387" s="149"/>
      <c r="LJ387" s="147"/>
      <c r="LK387" s="147"/>
      <c r="LL387" s="147"/>
      <c r="LM387" s="159"/>
      <c r="LN387" s="153"/>
      <c r="LO387" s="149"/>
      <c r="LP387" s="149"/>
      <c r="LQ387" s="149"/>
      <c r="LR387" s="154"/>
      <c r="LS387" s="151"/>
      <c r="LT387" s="149"/>
      <c r="LU387" s="149"/>
      <c r="LV387" s="149"/>
      <c r="LW387" s="149"/>
      <c r="LX387" s="149"/>
      <c r="LY387" s="149"/>
      <c r="LZ387" s="149">
        <v>0.1</v>
      </c>
      <c r="MA387" s="155"/>
      <c r="MB387" s="153"/>
      <c r="MC387" s="149"/>
      <c r="MD387" s="149"/>
      <c r="ME387" s="149"/>
      <c r="MF387" s="149"/>
      <c r="MG387" s="149"/>
      <c r="MH387" s="149"/>
      <c r="MI387" s="149"/>
      <c r="MJ387" s="149"/>
      <c r="MK387" s="149"/>
      <c r="ML387" s="149"/>
      <c r="MM387" s="149"/>
      <c r="MN387" s="156"/>
      <c r="MO387" s="156"/>
      <c r="MP387" s="154"/>
      <c r="MQ387" s="151"/>
      <c r="MR387" s="149"/>
      <c r="MS387" s="149"/>
      <c r="MT387" s="149"/>
      <c r="MU387" s="149"/>
      <c r="MV387" s="156"/>
      <c r="MW387" s="149"/>
      <c r="MX387" s="149"/>
      <c r="MY387" s="149"/>
      <c r="MZ387" s="149"/>
      <c r="NA387" s="149"/>
      <c r="NB387" s="149"/>
      <c r="NC387" s="149">
        <v>0.1</v>
      </c>
      <c r="ND387" s="154"/>
      <c r="NE387" s="154"/>
      <c r="NF387" s="154"/>
      <c r="NG387" s="154"/>
      <c r="NH387" s="151"/>
      <c r="NI387" s="149"/>
      <c r="NJ387" s="149"/>
      <c r="NK387" s="149"/>
      <c r="NL387" s="149"/>
      <c r="NM387" s="149"/>
      <c r="NN387" s="94"/>
      <c r="NO387" s="151"/>
      <c r="NP387" s="160"/>
      <c r="NQ387" s="198" t="s">
        <v>1443</v>
      </c>
      <c r="NR387" s="196" t="s">
        <v>1449</v>
      </c>
      <c r="NS387" s="198"/>
      <c r="NT387" s="198"/>
      <c r="NU387" s="198" t="s">
        <v>1450</v>
      </c>
      <c r="NV387" s="186">
        <v>44371</v>
      </c>
      <c r="NW387" s="198" t="s">
        <v>1451</v>
      </c>
      <c r="NX387" s="198" t="s">
        <v>1452</v>
      </c>
      <c r="NY387" s="138" t="s">
        <v>1453</v>
      </c>
      <c r="NZ387" s="198" t="s">
        <v>1452</v>
      </c>
      <c r="OA387" s="189"/>
      <c r="OB387" s="189"/>
      <c r="OC387" s="189"/>
      <c r="OD387" s="108">
        <f>EH387</f>
        <v>240</v>
      </c>
      <c r="OE387" s="109">
        <v>2</v>
      </c>
      <c r="OF387" s="110">
        <f>IF(ISERROR(ROUND(MAX(EI387/1,EJ387/EE387,EK387/EF387,EL387/EG387,EM387/EH387),0)),"0",ROUND(MAX(EI387/1,EJ387/EE387,EK387/EF387,EL387/EG387,EM387/EH387),0))</f>
        <v>75</v>
      </c>
      <c r="OG387" s="109">
        <v>6</v>
      </c>
      <c r="OH387" s="111">
        <f t="shared" ref="OH387:OQ387" si="940">ROUND(AVERAGEIF($ES$9:$ES$497,$ES387,EV$9:EV$497),0)</f>
        <v>58</v>
      </c>
      <c r="OI387" s="112">
        <f t="shared" si="940"/>
        <v>57</v>
      </c>
      <c r="OJ387" s="112">
        <f t="shared" si="940"/>
        <v>24</v>
      </c>
      <c r="OK387" s="112">
        <f t="shared" si="940"/>
        <v>29</v>
      </c>
      <c r="OL387" s="112">
        <f t="shared" si="940"/>
        <v>25</v>
      </c>
      <c r="OM387" s="112">
        <f t="shared" si="940"/>
        <v>51</v>
      </c>
      <c r="ON387" s="112">
        <f t="shared" si="940"/>
        <v>27</v>
      </c>
      <c r="OO387" s="112">
        <f t="shared" si="940"/>
        <v>25</v>
      </c>
      <c r="OP387" s="112">
        <f t="shared" si="940"/>
        <v>49</v>
      </c>
      <c r="OQ387" s="113">
        <f t="shared" si="940"/>
        <v>49</v>
      </c>
      <c r="OR387" s="114">
        <f t="shared" ref="OR387:PA387" si="941">ROUND(EV387/MAX(EV$9:EV$497)*100,0)</f>
        <v>64</v>
      </c>
      <c r="OS387" s="115">
        <f t="shared" si="941"/>
        <v>88</v>
      </c>
      <c r="OT387" s="115">
        <f t="shared" si="941"/>
        <v>34</v>
      </c>
      <c r="OU387" s="115">
        <f t="shared" si="941"/>
        <v>39</v>
      </c>
      <c r="OV387" s="115">
        <f t="shared" si="941"/>
        <v>45</v>
      </c>
      <c r="OW387" s="115">
        <f t="shared" si="941"/>
        <v>80</v>
      </c>
      <c r="OX387" s="115">
        <f t="shared" si="941"/>
        <v>33</v>
      </c>
      <c r="OY387" s="116">
        <f t="shared" si="941"/>
        <v>30</v>
      </c>
      <c r="OZ387" s="115">
        <f t="shared" si="941"/>
        <v>66</v>
      </c>
      <c r="PA387" s="117">
        <f t="shared" si="941"/>
        <v>34</v>
      </c>
      <c r="PB387" s="118">
        <f>OT387*3 + (OR387+OS387+OX387)*2 + (OU387+OY387)</f>
        <v>541</v>
      </c>
      <c r="PC387" s="115">
        <f>OV387*3 + (OR387+OS387+OX387)*2 + (OU387+OY387)</f>
        <v>574</v>
      </c>
      <c r="PD387" s="115">
        <f>(OT387+OV387)*3 + (OR387+OS387+OX387)*2 + (OU387+OY387)</f>
        <v>676</v>
      </c>
      <c r="PE387" s="115">
        <f>(OT387+OY387)*3 + (OR387+OS387+OX387)*2 + (OU387)</f>
        <v>601</v>
      </c>
      <c r="PF387" s="115">
        <f>(OR387+OU387)*3 + (OS387+OW387)*2 + OX387</f>
        <v>678</v>
      </c>
      <c r="PG387" s="119">
        <f>OW387*3 + (OR387+OS387+OU387)*2 + OX387</f>
        <v>655</v>
      </c>
      <c r="PH387" s="118">
        <f t="shared" ref="PH387:PM387" si="942">ROUND(PB387/MAX(PB$9:PB$497)*100,0)</f>
        <v>64</v>
      </c>
      <c r="PI387" s="115">
        <f t="shared" si="942"/>
        <v>69</v>
      </c>
      <c r="PJ387" s="115">
        <f t="shared" si="942"/>
        <v>72</v>
      </c>
      <c r="PK387" s="115">
        <f t="shared" si="942"/>
        <v>60</v>
      </c>
      <c r="PL387" s="115">
        <f t="shared" si="942"/>
        <v>95</v>
      </c>
      <c r="PM387" s="119">
        <f t="shared" si="942"/>
        <v>96</v>
      </c>
      <c r="PN387" s="118">
        <f t="shared" ref="PN387:PS387" si="943">RANK(PH387,PH$9:PH$497,0)</f>
        <v>84</v>
      </c>
      <c r="PO387" s="115">
        <f t="shared" si="943"/>
        <v>35</v>
      </c>
      <c r="PP387" s="115">
        <f t="shared" si="943"/>
        <v>51</v>
      </c>
      <c r="PQ387" s="115">
        <f t="shared" si="943"/>
        <v>96</v>
      </c>
      <c r="PR387" s="115">
        <f t="shared" si="943"/>
        <v>7</v>
      </c>
      <c r="PS387" s="119">
        <f t="shared" si="943"/>
        <v>2</v>
      </c>
      <c r="PT387" s="120">
        <f t="shared" ref="PT387:QC387" si="944">ROUND(FZ387/MAX(FZ$9:FZ$497)*100,0)</f>
        <v>55</v>
      </c>
      <c r="PU387" s="115">
        <f t="shared" si="944"/>
        <v>56</v>
      </c>
      <c r="PV387" s="115">
        <f t="shared" si="944"/>
        <v>26</v>
      </c>
      <c r="PW387" s="115">
        <f t="shared" si="944"/>
        <v>40</v>
      </c>
      <c r="PX387" s="115">
        <f t="shared" si="944"/>
        <v>28</v>
      </c>
      <c r="PY387" s="115">
        <f t="shared" si="944"/>
        <v>48</v>
      </c>
      <c r="PZ387" s="115">
        <f t="shared" si="944"/>
        <v>18</v>
      </c>
      <c r="QA387" s="116">
        <f t="shared" si="944"/>
        <v>21</v>
      </c>
      <c r="QB387" s="115">
        <f t="shared" si="944"/>
        <v>38</v>
      </c>
      <c r="QC387" s="121">
        <f t="shared" si="944"/>
        <v>24</v>
      </c>
      <c r="QD387" s="120">
        <f t="shared" ref="QD387:QM387" si="945">ROUND(AVERAGEIF($ES$9:$ES$497,$ES387,PT$9:PT$497),0)</f>
        <v>51</v>
      </c>
      <c r="QE387" s="120">
        <f t="shared" si="945"/>
        <v>54</v>
      </c>
      <c r="QF387" s="120">
        <f t="shared" si="945"/>
        <v>30</v>
      </c>
      <c r="QG387" s="120">
        <f t="shared" si="945"/>
        <v>36</v>
      </c>
      <c r="QH387" s="120">
        <f t="shared" si="945"/>
        <v>21</v>
      </c>
      <c r="QI387" s="120">
        <f t="shared" si="945"/>
        <v>51</v>
      </c>
      <c r="QJ387" s="120">
        <f t="shared" si="945"/>
        <v>21</v>
      </c>
      <c r="QK387" s="120">
        <f t="shared" si="945"/>
        <v>23</v>
      </c>
      <c r="QL387" s="120">
        <f t="shared" si="945"/>
        <v>35</v>
      </c>
      <c r="QM387" s="120">
        <f t="shared" si="945"/>
        <v>27</v>
      </c>
      <c r="QN387" s="114">
        <f>PV387*4 + (PT387+PU387+PZ387)*2 + (PW387+QA387)</f>
        <v>423</v>
      </c>
      <c r="QO387" s="115">
        <f>PX387*4 + (PT387+PU387+PZ387)*2 + (PW387+QA387)</f>
        <v>431</v>
      </c>
      <c r="QP387" s="115">
        <f>(PV387+PX387)*4 + (PT387+PU387+PZ387)*2 + (PW387+QA387)</f>
        <v>535</v>
      </c>
      <c r="QQ387" s="115">
        <f>(PV387+QA387)*4 + (PT387+PU387+PZ387)*2 + (PW387)</f>
        <v>486</v>
      </c>
      <c r="QR387" s="115">
        <f>(PT387+PW387)*4 + (PU387+PY387)*2 + PZ387</f>
        <v>606</v>
      </c>
      <c r="QS387" s="119">
        <f>PY387*4 + (PT387+PU387+PW387)*2 + PZ387</f>
        <v>512</v>
      </c>
      <c r="QT387" s="114">
        <f t="shared" ref="QT387:QY387" si="946">ROUND((QN387-MIN(QN$9:QN$497))/(MAX(QN$9:QN$497)-MIN(QN$9:QN$497))*100,0)</f>
        <v>30</v>
      </c>
      <c r="QU387" s="115">
        <f t="shared" si="946"/>
        <v>32</v>
      </c>
      <c r="QV387" s="115">
        <f t="shared" si="946"/>
        <v>27</v>
      </c>
      <c r="QW387" s="115">
        <f t="shared" si="946"/>
        <v>25</v>
      </c>
      <c r="QX387" s="115">
        <f t="shared" si="946"/>
        <v>63</v>
      </c>
      <c r="QY387" s="115">
        <f t="shared" si="946"/>
        <v>67</v>
      </c>
      <c r="QZ387" s="114">
        <f t="shared" ref="QZ387:RE387" si="947">RANK(QN387,QN$9:QN$497,0)</f>
        <v>311</v>
      </c>
      <c r="RA387" s="115">
        <f t="shared" si="947"/>
        <v>140</v>
      </c>
      <c r="RB387" s="115">
        <f t="shared" si="947"/>
        <v>256</v>
      </c>
      <c r="RC387" s="115">
        <f t="shared" si="947"/>
        <v>328</v>
      </c>
      <c r="RD387" s="115">
        <f t="shared" si="947"/>
        <v>96</v>
      </c>
      <c r="RE387" s="115">
        <f t="shared" si="947"/>
        <v>36</v>
      </c>
      <c r="RF387" s="122"/>
      <c r="RG387" s="115">
        <f>($RH$3*(IH387+IJ387)*100*100/MAX(EX$9:EX$497)*$RO$3) +($RH$3*(II387+IJ387)*100*100/MAX(EX$9:EX$497)*$RO$4) + ($RH$3*IK387*100*100/MAX(EX$9:EX$497)*0.098)</f>
        <v>0</v>
      </c>
      <c r="RH387" s="115">
        <f>($RH$4*IL387*100*100/MAX(EZ$9:EZ$497))*$RQ$3</f>
        <v>0</v>
      </c>
      <c r="RI387" s="115">
        <f>($RH$3*IM387*100*100/MAX(EY$9:EY$497))*$RQ$4</f>
        <v>0</v>
      </c>
      <c r="RJ387" s="115">
        <f>($RH$3*IN387*100*100/MAX(EX$9:EX$497))</f>
        <v>0</v>
      </c>
      <c r="RK387" s="115">
        <f>($RH$4*IO387*100*100/MAX(EZ$9:EZ$497))*$RQ$3</f>
        <v>0</v>
      </c>
      <c r="RL387" s="115">
        <f>(($RL$4*IP387*100*((100/MAX(EX$9:EX$497)+100/MAX(EZ$9:EZ$497))/2))+($RL$4*IQ387*100*((100/MAX(EX$9:EX$497)+100/MAX(EZ$9:EZ$497))/2))+($RL$4*IR387*100*((100/MAX(EX$9:EX$497)+100/MAX(EZ$9:EZ$497))/2))+($RL$4*IS387*100*((100/MAX(EX$9:EX$497)+100/MAX(EZ$9:EZ$497))/2))+($RL$4*IT387*100*((100/MAX(EX$9:EX$497)+100/MAX(EZ$9:EZ$497))/2))+($RL$4*IU387*100*((100/MAX(EX$9:EX$497)+100/MAX(EZ$9:EZ$497))/2))+($RL$4*IV387*100*((100/MAX(EX$9:EX$497)+100/MAX(EZ$9:EZ$497))/2))+($RL$4*IW387*100*((100/MAX(EX$9:EX$497)+100/MAX(EZ$9:EZ$497))/2)))*$RS$3</f>
        <v>0</v>
      </c>
      <c r="RM387" s="115">
        <f>(($RH$3*IX387*100*100/MAX(EX$9:EX$497))+($RH$3*IY387*100*100/MAX(EX$9:EX$497))+($RH$3*IZ387*100*100/MAX(EX$9:EX$497))+($RH$3*JA387*100*100/MAX(EX$9:EX$497))+($RH$3*JB387*100*100/MAX(EX$9:EX$497))+($RH$3*JC387*100*100/MAX(EX$9:EX$497))+($RH$3*JD387*100*100/MAX(EX$9:EX$497))+($RH$3*JE387*100*100/MAX(EX$9:EX$497)))*$RS$4</f>
        <v>0</v>
      </c>
      <c r="RN387" s="115">
        <f>(($RH$4*JF387*100*100/MAX(EZ$9:EZ$497)) + ($RH$4*JG387*100*100/MAX(EZ$9:EZ$497)) + ($RH$4*JH387*100*100/MAX(EZ$9:EZ$497)) + ($RH$4*JI387*100*100/MAX(EZ$9:EZ$497)) + ($RH$4*JJ387*100*100/MAX(EZ$9:EZ$497)) + ($RH$4*JK387*100*100/MAX(EZ$9:EZ$497)) + ($RH$4*JL387*100*100/MAX(EZ$9:EZ$497)) + ($RH$4*JM387*100*100/MAX(EZ$9:EZ$497)))*$RU$3</f>
        <v>0</v>
      </c>
      <c r="RO387" s="115">
        <f>(($RL$4*JN387*100*((100/MAX(EX$9:EX$497)+100/MAX(EZ$9:EZ$497))/2))+($RL$4*JO387*100*((100/MAX(EX$9:EX$497)+100/MAX(EZ$9:EZ$497))/2))+($RL$4*JP387*100*((100/MAX(EX$9:EX$497)+100/MAX(EZ$9:EZ$497))/2))+($RL$4*JQ387*100*((100/MAX(EX$9:EX$497)+100/MAX(EZ$9:EZ$497))/2))+($RL$4*JR387*100*((100/MAX(EX$9:EX$497)+100/MAX(EZ$9:EZ$497))/2))+($RL$4*JS387*100*((100/MAX(EX$9:EX$497)+100/MAX(EZ$9:EZ$497))/2))+($RL$4*JT387*100*((100/MAX(EX$9:EX$497)+100/MAX(EZ$9:EZ$497))/2))+($RL$4*JU387*100*((100/MAX(EX$9:EX$497)+100/MAX(EZ$9:EZ$497))/2))+($RL$4*JV387*100*((100/MAX(EX$9:EX$497)+100/MAX(EZ$9:EZ$497))/2))+($RL$4*JW387*100*((100/MAX(EX$9:EX$497)+100/MAX(EZ$9:EZ$497))/2))+($RL$4*JX387*100*((100/MAX(EX$9:EX$497)+100/MAX(EZ$9:EZ$497))/2))+($RL$4*JY387*100*((100/MAX(EX$9:EX$497)+100/MAX(EZ$9:EZ$497))/2))+($RL$4*JZ387*100*((100/MAX(EX$9:EX$497)+100/MAX(EZ$9:EZ$497))/2)))*$RW$3/2</f>
        <v>0</v>
      </c>
      <c r="RP387" s="119">
        <f>($RJ$3*KA387*100*100/MAX(FA$9:FA$497)) + ($RJ$3*KB387*100*100/MAX(FA$9:FA$497)/2) + ($RJ$3*KC387*100*100/MAX(FA$9:FA$497)/2) + ($RJ$3*KD387*100*100/MAX(FA$9:FA$497)/4) + ($RJ$3*KE387*100*100/MAX(FA$9:FA$497)/4)</f>
        <v>44.247787610619469</v>
      </c>
      <c r="RQ387" s="118">
        <f>($RL$4*KF387*100*((100/MAX(EX$9:EX$497)+100/MAX(EZ$9:EZ$497)))) * ($RO$3/2) + (($RL$4*KG387*100*((100/MAX(EX$9:EX$497)+100/MAX(EZ$9:EZ$497))))+($RL$4*KH387*100*((100/MAX(EX$9:EX$497)+100/MAX(EZ$9:EZ$497))))+($RL$4*KI387*100*((100/MAX(EX$9:EX$497)+100/MAX(EZ$9:EZ$497))))+($RL$4*KJ387*100*((100/MAX(EX$9:EX$497)+100/MAX(EZ$9:EZ$497))))+($RL$4*KK387*100*((100/MAX(EX$9:EX$497)+100/MAX(EZ$9:EZ$497))))+($RL$4*KL387*100*((100/MAX(EX$9:EX$497)+100/MAX(EZ$9:EZ$497))))+($RL$4*KM387*100*((100/MAX(EX$9:EX$497)+100/MAX(EZ$9:EZ$497))))+($RL$4*KN387*100*((100/MAX(EX$9:EX$497)+100/MAX(EZ$9:EZ$497))))+($RL$4*KO387*100*((100/MAX(EX$9:EX$497)+100/MAX(EZ$9:EZ$497))))+($RL$4*KP387*100*((100/MAX(EX$9:EX$497)+100/MAX(EZ$9:EZ$497))))+($RL$4*KQ387*100*((100/MAX(EX$9:EX$497)+100/MAX(EZ$9:EZ$497))))+($RL$4*KR387*100*((100/MAX(EX$9:EX$497)+100/MAX(EZ$9:EZ$497))))+($RL$4*KS387*100*((100/MAX(EX$9:EX$497)+100/MAX(EZ$9:EZ$497))))+($RL$4*KV387*100*((100/MAX(EX$9:EX$497)+100/MAX(EZ$9:EZ$497))))) * (($RO$3+$RO$4)/6)</f>
        <v>0</v>
      </c>
      <c r="RR387" s="115">
        <f>(($RL$4*KW387*100*((100/MAX(EX$9:EX$497)+100/MAX(EZ$9:EZ$497))))) * ($RO$3/2) + (($RL$4*KX387*100*((100/MAX(EX$9:EX$497)+100/MAX(EZ$9:EZ$497))))+($RL$4*KY387*100*((100/MAX(EX$9:EX$497)+100/MAX(EZ$9:EZ$497))))+($RL$4*KZ387*100*((100/MAX(EX$9:EX$497)+100/MAX(EZ$9:EZ$497))))+($RL$4*LA387*100*((100/MAX(EX$9:EX$497)+100/MAX(EZ$9:EZ$497))))+($RL$4*LB387*100*((100/MAX(EX$9:EX$497)+100/MAX(EZ$9:EZ$497))))+($RL$4*LC387*100*((100/MAX(EX$9:EX$497)+100/MAX(EZ$9:EZ$497))))) * (($RO$3+$RO$4)/6)</f>
        <v>0</v>
      </c>
      <c r="RS387" s="119">
        <f>(($RL$4*LD387*100*((100/MAX(EX$9:EX$497)+100/MAX(EZ$9:EZ$497))))+($RL$4*LE387*100*((100/MAX(EX$9:EX$497)+100/MAX(EZ$9:EZ$497))))) * (($RO$3+$RO$4)/6)</f>
        <v>0</v>
      </c>
      <c r="RT387" s="118">
        <f>($RJ$4*LH387*100*(100/MAX(EV$9:EV$497)))+($RJ$4*LI387*100*(100/MAX(EV$9:EV$497)))</f>
        <v>0</v>
      </c>
      <c r="RU387" s="119">
        <f>($RJ$4*LJ387*(100/MAX(EV$9:EV$497)))/2 + ($RL$3*LK387*(100/MAX(EW$9:EW$497))) + ($RJ$4*LL387*(100/MAX(EV$9:EV$497)))/4 + ($RL$3*LM387*(100/MAX(EW$9:EW$497)))</f>
        <v>0</v>
      </c>
      <c r="RV387" s="118">
        <f>($RJ$4*LN387*100*100/MAX(EV$9:EV$497)/2)+($RJ$4*LO387*100*100/MAX(EV$9:EV$497)/2)+($RJ$4*LP387*100*100/MAX(EV$9:EV$497))+($RJ$4*LQ387*100*100/MAX(EV$9:EV$497))+($RJ$4*LR387*100*100/MAX(EV$9:EV$497))</f>
        <v>0</v>
      </c>
      <c r="RW387" s="115">
        <f>($RJ$4*LS387*100*100/MAX(EV$9:EV$497)) + (($RJ$4*LT387*100*100/MAX(EV$9:EV$497))+($RJ$4*LU387*100*100/MAX(EV$9:EV$497))+($RJ$4*LV387*100*100/MAX(EV$9:EV$497))+($RJ$4*LW387*100*100/MAX(EV$9:EV$497))+($RJ$4*LX387*100*100/MAX(EV$9:EV$497))+($RJ$4*LY387*100*100/MAX(EV$9:EV$497))+($RJ$4*LZ387*100*100/MAX(EV$9:EV$497))+($RJ$4*MA387*100*100/MAX(EV$9:EV$497)))/2</f>
        <v>8.4269662921348321</v>
      </c>
      <c r="RX387" s="119">
        <f>($RJ$4*MB387*100*100/MAX(EV$9:EV$497))+($RJ$4*MC387*100*100/MAX(EV$9:EV$497))+($RJ$4*MD387*100*100/MAX(EV$9:EV$497))+($RJ$4*ME387*100*100/MAX(EV$9:EV$497))+($RJ$4*MF387*100*100/MAX(EV$9:EV$497))+($RJ$4*MG387*100*100/MAX(EV$9:EV$497))+($RJ$4*MH387*100*100/MAX(EV$9:EV$497))+($RJ$4*MI387*100*100/MAX(EV$9:EV$497))+($RJ$4*MJ387*100*100/MAX(EV$9:EV$497))+($RJ$4*MK387*100*100/MAX(EV$9:EV$497))+($RJ$4*ML387*100*100/MAX(EV$9:EV$497))+($RJ$4*MM387*100*100/MAX(EV$9:EV$497))+($RJ$4*MN387*100*100/MAX(EV$9:EV$497))</f>
        <v>0</v>
      </c>
      <c r="RY387" s="118">
        <f>($RJ$4*MQ387*100*100/MAX(EV$9:EV$497))/2 + (($RJ$4*MR387*100*100/MAX(EV$9:EV$497))+($RJ$4*MS387*100*100/MAX(EV$9:EV$497))+($RJ$4*MT387*100*100/MAX(EV$9:EV$497))+($RJ$4*MU387*100*100/MAX(EV$9:EV$497))+($RJ$4*MV387*100*100/MAX(EV$9:EV$497))+($RJ$4*MW387*100*100/MAX(EV$9:EV$497))+($RJ$4*MX387*100*100/MAX(EV$9:EV$497))+($RJ$4*MY387*100*100/MAX(EV$9:EV$497))+($RJ$4*MZ387*100*100/MAX(EV$9:EV$497))+($RJ$4*NA387*100*100/MAX(EV$9:EV$497))+($RJ$4*NB387*100*100/MAX(EV$9:EV$497))+($RJ$4*NC387*100*100/MAX(EV$9:EV$497))+($RJ$4*ND387*100*100/MAX(EV$9:EV$497))+($RJ$4*NG387*100*100/MAX(EV$9:EV$497)))/4</f>
        <v>4.213483146067416</v>
      </c>
      <c r="RZ387" s="115">
        <f>($RJ$4*NH387*100*100/MAX(EV$9:EV$497))/2 + (($RJ$4*NI387*100*100/MAX(EV$9:EV$497))+($RJ$4*NJ387*100*100/MAX(EV$9:EV$497))+($RJ$4*NK387*100*100/MAX(EV$9:EV$497))+($RJ$4*NL387*100*100/MAX(EV$9:EV$497))+($RJ$4*NM387*100*100/MAX(EV$9:EV$497))+($RJ$4*NN387*100*100/MAX(EV$9:EV$497)))/4</f>
        <v>0</v>
      </c>
      <c r="SA387" s="117">
        <f>(($RJ$4*NO387*100*100/MAX(EV$9:EV$497))+($RJ$4*NP387*100*100/MAX(EV$9:EV$497)))/4</f>
        <v>0</v>
      </c>
      <c r="SB387" s="118">
        <f>SUM(RG387:SA387)</f>
        <v>56.888237048821722</v>
      </c>
      <c r="SC387" s="115">
        <f>RG387 + RJ387 + RL387 + RM387 + RO387 + SUM(RQ387:RS387)/2 +  SUM(RT387:SA387)/5</f>
        <v>2.5280898876404496</v>
      </c>
      <c r="SD387" s="115">
        <f>(RH387+RK387+RL387/$RS$3*$RU$3+RN387)*$RY$3+RO387+SUM(RQ387:RS387)/5 + SUM(RT387:SA387)/4</f>
        <v>3.160112359550562</v>
      </c>
      <c r="SE387" s="115">
        <f>RG387+RJ387+RL387/$RS$3+RM387/$RS$4+RO387 + SUM(RQ387:RS387)/2 +  SUM(RT387:SA387)/5</f>
        <v>2.5280898876404496</v>
      </c>
      <c r="SF387" s="115">
        <f>RI387*$RY$4+RL387+RO387 + SUM(RQ387:RS387)/5 +  SUM(RT387:SA387)/4</f>
        <v>3.160112359550562</v>
      </c>
      <c r="SG387" s="115">
        <f>RP387*2 + SUM(RT387:SA387)</f>
        <v>101.13602465944119</v>
      </c>
      <c r="SH387" s="115">
        <f t="shared" ref="SH387:SM387" si="948">ROUND(SB387/MAX(SB$9:SB$497)*100,0)</f>
        <v>72</v>
      </c>
      <c r="SI387" s="115">
        <f t="shared" si="948"/>
        <v>4</v>
      </c>
      <c r="SJ387" s="115">
        <f t="shared" si="948"/>
        <v>5</v>
      </c>
      <c r="SK387" s="115">
        <f t="shared" si="948"/>
        <v>2</v>
      </c>
      <c r="SL387" s="115">
        <f t="shared" si="948"/>
        <v>8</v>
      </c>
      <c r="SM387" s="121">
        <f t="shared" si="948"/>
        <v>96</v>
      </c>
      <c r="SN387" s="115">
        <f t="shared" ref="SN387:SS387" si="949">ROUND(AVERAGEIF($ES$9:$ES$497,$ES387,SH$9:SH$497),0)</f>
        <v>29</v>
      </c>
      <c r="SO387" s="115">
        <f t="shared" si="949"/>
        <v>3</v>
      </c>
      <c r="SP387" s="115">
        <f t="shared" si="949"/>
        <v>5</v>
      </c>
      <c r="SQ387" s="115">
        <f t="shared" si="949"/>
        <v>2</v>
      </c>
      <c r="SR387" s="115">
        <f t="shared" si="949"/>
        <v>4</v>
      </c>
      <c r="SS387" s="121">
        <f t="shared" si="949"/>
        <v>36</v>
      </c>
      <c r="ST387" s="114">
        <f t="shared" ref="ST387:SY387" si="950">RANK(SB387,SB$9:SB$497,0)</f>
        <v>29</v>
      </c>
      <c r="SU387" s="115">
        <f t="shared" si="950"/>
        <v>197</v>
      </c>
      <c r="SV387" s="115">
        <f t="shared" si="950"/>
        <v>139</v>
      </c>
      <c r="SW387" s="115">
        <f t="shared" si="950"/>
        <v>197</v>
      </c>
      <c r="SX387" s="115">
        <f t="shared" si="950"/>
        <v>92</v>
      </c>
      <c r="SY387" s="115">
        <f t="shared" si="950"/>
        <v>4</v>
      </c>
      <c r="SZ387" s="115">
        <f t="shared" ref="SZ387:TE387" si="951">COUNTIFS(SB$9:SB$497,"&gt;"&amp;SB387,$ES$9:$ES$497,$ES387)+1</f>
        <v>9</v>
      </c>
      <c r="TA387" s="115">
        <f t="shared" si="951"/>
        <v>14</v>
      </c>
      <c r="TB387" s="115">
        <f t="shared" si="951"/>
        <v>20</v>
      </c>
      <c r="TC387" s="115">
        <f t="shared" si="951"/>
        <v>14</v>
      </c>
      <c r="TD387" s="115">
        <f t="shared" si="951"/>
        <v>11</v>
      </c>
      <c r="TE387" s="117">
        <f t="shared" si="951"/>
        <v>4</v>
      </c>
      <c r="TF387" s="118">
        <f>MAX(PH387:PM387)+SH387</f>
        <v>168</v>
      </c>
      <c r="TG387" s="115">
        <f>PH387+SI387</f>
        <v>68</v>
      </c>
      <c r="TH387" s="115">
        <f>PI387+SJ387</f>
        <v>74</v>
      </c>
      <c r="TI387" s="115">
        <f>PJ387+SK387</f>
        <v>74</v>
      </c>
      <c r="TJ387" s="115">
        <f>PK387+SL387</f>
        <v>68</v>
      </c>
      <c r="TK387" s="115">
        <f>PL387+SM387</f>
        <v>191</v>
      </c>
      <c r="TL387" s="117">
        <f>PM387+SM387</f>
        <v>192</v>
      </c>
      <c r="TM387" s="118">
        <f t="shared" ref="TM387:TS387" si="952">ROUND(TF387/MAX(TF$9:TF$497)*100,0)</f>
        <v>93</v>
      </c>
      <c r="TN387" s="115">
        <f t="shared" si="952"/>
        <v>37</v>
      </c>
      <c r="TO387" s="115">
        <f t="shared" si="952"/>
        <v>41</v>
      </c>
      <c r="TP387" s="115">
        <f t="shared" si="952"/>
        <v>41</v>
      </c>
      <c r="TQ387" s="115">
        <f t="shared" si="952"/>
        <v>35</v>
      </c>
      <c r="TR387" s="115">
        <f t="shared" si="952"/>
        <v>97</v>
      </c>
      <c r="TS387" s="119">
        <f t="shared" si="952"/>
        <v>98</v>
      </c>
      <c r="TT387" s="120">
        <f t="shared" ref="TT387:TZ387" si="953">RANK(TM387,TM$9:TM$497,0)</f>
        <v>9</v>
      </c>
      <c r="TU387" s="115">
        <f t="shared" si="953"/>
        <v>148</v>
      </c>
      <c r="TV387" s="115">
        <f t="shared" si="953"/>
        <v>60</v>
      </c>
      <c r="TW387" s="115">
        <f t="shared" si="953"/>
        <v>129</v>
      </c>
      <c r="TX387" s="115">
        <f t="shared" si="953"/>
        <v>90</v>
      </c>
      <c r="TY387" s="115">
        <f t="shared" si="953"/>
        <v>2</v>
      </c>
      <c r="TZ387" s="121">
        <f t="shared" si="953"/>
        <v>2</v>
      </c>
      <c r="UA387" s="132"/>
      <c r="UB387" s="7" t="s">
        <v>1</v>
      </c>
    </row>
    <row r="388" spans="1:548" x14ac:dyDescent="0.15">
      <c r="A388" s="183">
        <v>380</v>
      </c>
      <c r="B388" s="200" t="s">
        <v>1449</v>
      </c>
      <c r="C388" s="143"/>
      <c r="D388" s="143"/>
      <c r="E388" s="161" t="s">
        <v>1013</v>
      </c>
      <c r="F388" s="65" t="s">
        <v>908</v>
      </c>
      <c r="G388" s="65" t="s">
        <v>908</v>
      </c>
      <c r="H388" s="144" t="s">
        <v>922</v>
      </c>
      <c r="I388" s="66" t="s">
        <v>521</v>
      </c>
      <c r="J388" s="67" t="s">
        <v>521</v>
      </c>
      <c r="K388" s="67" t="s">
        <v>521</v>
      </c>
      <c r="L388" s="67" t="s">
        <v>521</v>
      </c>
      <c r="M388" s="67" t="s">
        <v>521</v>
      </c>
      <c r="N388" s="67" t="s">
        <v>521</v>
      </c>
      <c r="O388" s="67" t="s">
        <v>521</v>
      </c>
      <c r="P388" s="67" t="s">
        <v>521</v>
      </c>
      <c r="Q388" s="67" t="s">
        <v>521</v>
      </c>
      <c r="R388" s="68" t="s">
        <v>521</v>
      </c>
      <c r="S388" s="69" t="s">
        <v>521</v>
      </c>
      <c r="T388" s="67" t="s">
        <v>521</v>
      </c>
      <c r="U388" s="67" t="s">
        <v>521</v>
      </c>
      <c r="V388" s="67" t="s">
        <v>521</v>
      </c>
      <c r="W388" s="67" t="s">
        <v>521</v>
      </c>
      <c r="X388" s="67" t="s">
        <v>521</v>
      </c>
      <c r="Y388" s="67" t="s">
        <v>521</v>
      </c>
      <c r="Z388" s="67" t="s">
        <v>521</v>
      </c>
      <c r="AA388" s="67" t="s">
        <v>521</v>
      </c>
      <c r="AB388" s="68" t="s">
        <v>521</v>
      </c>
      <c r="AC388" s="69" t="s">
        <v>521</v>
      </c>
      <c r="AD388" s="67" t="s">
        <v>521</v>
      </c>
      <c r="AE388" s="67" t="s">
        <v>521</v>
      </c>
      <c r="AF388" s="67" t="s">
        <v>521</v>
      </c>
      <c r="AG388" s="67" t="s">
        <v>521</v>
      </c>
      <c r="AH388" s="67" t="s">
        <v>521</v>
      </c>
      <c r="AI388" s="67" t="s">
        <v>521</v>
      </c>
      <c r="AJ388" s="67" t="s">
        <v>521</v>
      </c>
      <c r="AK388" s="67" t="s">
        <v>521</v>
      </c>
      <c r="AL388" s="68" t="s">
        <v>521</v>
      </c>
      <c r="AM388" s="69" t="s">
        <v>521</v>
      </c>
      <c r="AN388" s="67" t="s">
        <v>521</v>
      </c>
      <c r="AO388" s="67" t="s">
        <v>521</v>
      </c>
      <c r="AP388" s="67" t="s">
        <v>521</v>
      </c>
      <c r="AQ388" s="67" t="s">
        <v>521</v>
      </c>
      <c r="AR388" s="67" t="s">
        <v>521</v>
      </c>
      <c r="AS388" s="67" t="s">
        <v>521</v>
      </c>
      <c r="AT388" s="67" t="s">
        <v>521</v>
      </c>
      <c r="AU388" s="67" t="s">
        <v>521</v>
      </c>
      <c r="AV388" s="68" t="s">
        <v>521</v>
      </c>
      <c r="AW388" s="69" t="s">
        <v>521</v>
      </c>
      <c r="AX388" s="67" t="s">
        <v>521</v>
      </c>
      <c r="AY388" s="67" t="s">
        <v>521</v>
      </c>
      <c r="AZ388" s="67" t="s">
        <v>521</v>
      </c>
      <c r="BA388" s="67" t="s">
        <v>521</v>
      </c>
      <c r="BB388" s="67" t="s">
        <v>521</v>
      </c>
      <c r="BC388" s="67" t="s">
        <v>521</v>
      </c>
      <c r="BD388" s="67" t="s">
        <v>521</v>
      </c>
      <c r="BE388" s="67" t="s">
        <v>521</v>
      </c>
      <c r="BF388" s="68" t="s">
        <v>521</v>
      </c>
      <c r="BG388" s="69" t="s">
        <v>521</v>
      </c>
      <c r="BH388" s="67" t="s">
        <v>521</v>
      </c>
      <c r="BI388" s="67" t="s">
        <v>521</v>
      </c>
      <c r="BJ388" s="67" t="s">
        <v>521</v>
      </c>
      <c r="BK388" s="67" t="s">
        <v>521</v>
      </c>
      <c r="BL388" s="67" t="s">
        <v>521</v>
      </c>
      <c r="BM388" s="67" t="s">
        <v>521</v>
      </c>
      <c r="BN388" s="67" t="s">
        <v>521</v>
      </c>
      <c r="BO388" s="67" t="s">
        <v>521</v>
      </c>
      <c r="BP388" s="68" t="s">
        <v>521</v>
      </c>
      <c r="BQ388" s="70" t="s">
        <v>521</v>
      </c>
      <c r="BR388" s="67" t="s">
        <v>521</v>
      </c>
      <c r="BS388" s="67" t="s">
        <v>521</v>
      </c>
      <c r="BT388" s="67" t="s">
        <v>521</v>
      </c>
      <c r="BU388" s="67" t="s">
        <v>521</v>
      </c>
      <c r="BV388" s="67" t="s">
        <v>521</v>
      </c>
      <c r="BW388" s="67" t="s">
        <v>521</v>
      </c>
      <c r="BX388" s="67" t="s">
        <v>521</v>
      </c>
      <c r="BY388" s="67" t="s">
        <v>521</v>
      </c>
      <c r="BZ388" s="68" t="s">
        <v>521</v>
      </c>
      <c r="CA388" s="69" t="s">
        <v>521</v>
      </c>
      <c r="CB388" s="67" t="s">
        <v>521</v>
      </c>
      <c r="CC388" s="67" t="s">
        <v>521</v>
      </c>
      <c r="CD388" s="67" t="s">
        <v>521</v>
      </c>
      <c r="CE388" s="67" t="s">
        <v>521</v>
      </c>
      <c r="CF388" s="67" t="s">
        <v>521</v>
      </c>
      <c r="CG388" s="67" t="s">
        <v>521</v>
      </c>
      <c r="CH388" s="67" t="s">
        <v>521</v>
      </c>
      <c r="CI388" s="67" t="s">
        <v>521</v>
      </c>
      <c r="CJ388" s="68" t="s">
        <v>521</v>
      </c>
      <c r="CK388" s="69" t="s">
        <v>521</v>
      </c>
      <c r="CL388" s="67" t="s">
        <v>521</v>
      </c>
      <c r="CM388" s="67" t="s">
        <v>521</v>
      </c>
      <c r="CN388" s="67" t="s">
        <v>521</v>
      </c>
      <c r="CO388" s="67" t="s">
        <v>521</v>
      </c>
      <c r="CP388" s="67" t="s">
        <v>521</v>
      </c>
      <c r="CQ388" s="67" t="s">
        <v>521</v>
      </c>
      <c r="CR388" s="67" t="s">
        <v>521</v>
      </c>
      <c r="CS388" s="67" t="s">
        <v>521</v>
      </c>
      <c r="CT388" s="68" t="s">
        <v>521</v>
      </c>
      <c r="CU388" s="69" t="s">
        <v>521</v>
      </c>
      <c r="CV388" s="67" t="s">
        <v>521</v>
      </c>
      <c r="CW388" s="67" t="s">
        <v>521</v>
      </c>
      <c r="CX388" s="67" t="s">
        <v>521</v>
      </c>
      <c r="CY388" s="67" t="s">
        <v>521</v>
      </c>
      <c r="CZ388" s="67" t="s">
        <v>521</v>
      </c>
      <c r="DA388" s="67" t="s">
        <v>521</v>
      </c>
      <c r="DB388" s="67" t="s">
        <v>521</v>
      </c>
      <c r="DC388" s="67" t="s">
        <v>521</v>
      </c>
      <c r="DD388" s="68" t="s">
        <v>521</v>
      </c>
      <c r="DE388" s="69" t="s">
        <v>521</v>
      </c>
      <c r="DF388" s="71" t="s">
        <v>521</v>
      </c>
      <c r="DG388" s="67" t="s">
        <v>521</v>
      </c>
      <c r="DH388" s="67" t="s">
        <v>521</v>
      </c>
      <c r="DI388" s="67" t="s">
        <v>521</v>
      </c>
      <c r="DJ388" s="67" t="s">
        <v>521</v>
      </c>
      <c r="DK388" s="67" t="s">
        <v>521</v>
      </c>
      <c r="DL388" s="67" t="s">
        <v>521</v>
      </c>
      <c r="DM388" s="67" t="s">
        <v>521</v>
      </c>
      <c r="DN388" s="68" t="s">
        <v>521</v>
      </c>
      <c r="DO388" s="70" t="s">
        <v>521</v>
      </c>
      <c r="DP388" s="71" t="s">
        <v>521</v>
      </c>
      <c r="DQ388" s="67" t="s">
        <v>521</v>
      </c>
      <c r="DR388" s="67" t="s">
        <v>521</v>
      </c>
      <c r="DS388" s="67" t="s">
        <v>521</v>
      </c>
      <c r="DT388" s="67" t="s">
        <v>521</v>
      </c>
      <c r="DU388" s="67" t="s">
        <v>521</v>
      </c>
      <c r="DV388" s="67" t="s">
        <v>521</v>
      </c>
      <c r="DW388" s="67" t="s">
        <v>521</v>
      </c>
      <c r="DX388" s="72" t="s">
        <v>521</v>
      </c>
      <c r="DY388" s="146"/>
      <c r="DZ388" s="74"/>
      <c r="EA388" s="74"/>
      <c r="EB388" s="74"/>
      <c r="EC388" s="75"/>
      <c r="ED388" s="168"/>
      <c r="EE388" s="74"/>
      <c r="EF388" s="74"/>
      <c r="EG388" s="74"/>
      <c r="EH388" s="77"/>
      <c r="EI388" s="73"/>
      <c r="EJ388" s="74"/>
      <c r="EK388" s="74"/>
      <c r="EL388" s="74"/>
      <c r="EM388" s="75"/>
      <c r="EN388" s="78"/>
      <c r="EO388" s="79"/>
      <c r="EP388" s="79"/>
      <c r="EQ388" s="79"/>
      <c r="ER388" s="80"/>
      <c r="ES388" s="128" t="s">
        <v>908</v>
      </c>
      <c r="ET388" s="82"/>
      <c r="EU388" s="83"/>
      <c r="EV388" s="146"/>
      <c r="EW388" s="147"/>
      <c r="EX388" s="147"/>
      <c r="EY388" s="147"/>
      <c r="EZ388" s="147"/>
      <c r="FA388" s="147"/>
      <c r="FB388" s="147"/>
      <c r="FC388" s="147"/>
      <c r="FD388" s="147"/>
      <c r="FE388" s="170"/>
      <c r="FF388" s="73"/>
      <c r="FG388" s="74"/>
      <c r="FH388" s="74"/>
      <c r="FI388" s="74"/>
      <c r="FJ388" s="74"/>
      <c r="FK388" s="74"/>
      <c r="FL388" s="74"/>
      <c r="FM388" s="74"/>
      <c r="FN388" s="74"/>
      <c r="FO388" s="84"/>
      <c r="FP388" s="73"/>
      <c r="FQ388" s="74"/>
      <c r="FR388" s="74"/>
      <c r="FS388" s="74"/>
      <c r="FT388" s="74"/>
      <c r="FU388" s="74"/>
      <c r="FV388" s="74"/>
      <c r="FW388" s="74"/>
      <c r="FX388" s="74"/>
      <c r="FY388" s="84"/>
      <c r="FZ388" s="85"/>
      <c r="GA388" s="86"/>
      <c r="GB388" s="86"/>
      <c r="GC388" s="86"/>
      <c r="GD388" s="86"/>
      <c r="GE388" s="86"/>
      <c r="GF388" s="86"/>
      <c r="GG388" s="86"/>
      <c r="GH388" s="86"/>
      <c r="GI388" s="87"/>
      <c r="GJ388" s="85"/>
      <c r="GK388" s="86"/>
      <c r="GL388" s="86"/>
      <c r="GM388" s="86"/>
      <c r="GN388" s="86"/>
      <c r="GO388" s="86"/>
      <c r="GP388" s="86"/>
      <c r="GQ388" s="86"/>
      <c r="GR388" s="86"/>
      <c r="GS388" s="87"/>
      <c r="GT388" s="85"/>
      <c r="GU388" s="86"/>
      <c r="GV388" s="86"/>
      <c r="GW388" s="86"/>
      <c r="GX388" s="86"/>
      <c r="GY388" s="86"/>
      <c r="GZ388" s="86"/>
      <c r="HA388" s="86"/>
      <c r="HB388" s="86"/>
      <c r="HC388" s="87"/>
      <c r="HD388" s="85"/>
      <c r="HE388" s="86"/>
      <c r="HF388" s="86"/>
      <c r="HG388" s="86"/>
      <c r="HH388" s="86"/>
      <c r="HI388" s="86"/>
      <c r="HJ388" s="86"/>
      <c r="HK388" s="86"/>
      <c r="HL388" s="86"/>
      <c r="HM388" s="87"/>
      <c r="HN388" s="85"/>
      <c r="HO388" s="86"/>
      <c r="HP388" s="86"/>
      <c r="HQ388" s="86"/>
      <c r="HR388" s="86"/>
      <c r="HS388" s="86"/>
      <c r="HT388" s="86"/>
      <c r="HU388" s="86"/>
      <c r="HV388" s="86"/>
      <c r="HW388" s="87"/>
      <c r="HX388" s="73"/>
      <c r="HY388" s="74"/>
      <c r="HZ388" s="74"/>
      <c r="IA388" s="74"/>
      <c r="IB388" s="74"/>
      <c r="IC388" s="74"/>
      <c r="ID388" s="74"/>
      <c r="IE388" s="74"/>
      <c r="IF388" s="74"/>
      <c r="IG388" s="84"/>
      <c r="IH388" s="148"/>
      <c r="II388" s="149"/>
      <c r="IJ388" s="149"/>
      <c r="IK388" s="149"/>
      <c r="IL388" s="149"/>
      <c r="IM388" s="150"/>
      <c r="IN388" s="151"/>
      <c r="IO388" s="152"/>
      <c r="IP388" s="153"/>
      <c r="IQ388" s="149"/>
      <c r="IR388" s="149"/>
      <c r="IS388" s="149"/>
      <c r="IT388" s="149"/>
      <c r="IU388" s="149"/>
      <c r="IV388" s="149"/>
      <c r="IW388" s="154"/>
      <c r="IX388" s="151"/>
      <c r="IY388" s="149"/>
      <c r="IZ388" s="149"/>
      <c r="JA388" s="149"/>
      <c r="JB388" s="149"/>
      <c r="JC388" s="149"/>
      <c r="JD388" s="149"/>
      <c r="JE388" s="155"/>
      <c r="JF388" s="153"/>
      <c r="JG388" s="149"/>
      <c r="JH388" s="149"/>
      <c r="JI388" s="149"/>
      <c r="JJ388" s="149"/>
      <c r="JK388" s="149"/>
      <c r="JL388" s="149"/>
      <c r="JM388" s="154"/>
      <c r="JN388" s="151"/>
      <c r="JO388" s="149"/>
      <c r="JP388" s="149"/>
      <c r="JQ388" s="149"/>
      <c r="JR388" s="149"/>
      <c r="JS388" s="149"/>
      <c r="JT388" s="149"/>
      <c r="JU388" s="149"/>
      <c r="JV388" s="149"/>
      <c r="JW388" s="149"/>
      <c r="JX388" s="149"/>
      <c r="JY388" s="149"/>
      <c r="JZ388" s="155"/>
      <c r="KA388" s="151"/>
      <c r="KB388" s="149"/>
      <c r="KC388" s="149"/>
      <c r="KD388" s="149"/>
      <c r="KE388" s="155"/>
      <c r="KF388" s="153"/>
      <c r="KG388" s="149"/>
      <c r="KH388" s="149"/>
      <c r="KI388" s="149"/>
      <c r="KJ388" s="149"/>
      <c r="KK388" s="156"/>
      <c r="KL388" s="149"/>
      <c r="KM388" s="149"/>
      <c r="KN388" s="149"/>
      <c r="KO388" s="149"/>
      <c r="KP388" s="149"/>
      <c r="KQ388" s="149"/>
      <c r="KR388" s="149"/>
      <c r="KS388" s="154"/>
      <c r="KT388" s="154"/>
      <c r="KU388" s="154"/>
      <c r="KV388" s="154"/>
      <c r="KW388" s="151"/>
      <c r="KX388" s="149"/>
      <c r="KY388" s="149"/>
      <c r="KZ388" s="149"/>
      <c r="LA388" s="149"/>
      <c r="LB388" s="149"/>
      <c r="LC388" s="154"/>
      <c r="LD388" s="151"/>
      <c r="LE388" s="152"/>
      <c r="LF388" s="157"/>
      <c r="LG388" s="158"/>
      <c r="LH388" s="151"/>
      <c r="LI388" s="149"/>
      <c r="LJ388" s="147"/>
      <c r="LK388" s="147"/>
      <c r="LL388" s="147"/>
      <c r="LM388" s="159"/>
      <c r="LN388" s="153"/>
      <c r="LO388" s="149"/>
      <c r="LP388" s="149"/>
      <c r="LQ388" s="149"/>
      <c r="LR388" s="154"/>
      <c r="LS388" s="151"/>
      <c r="LT388" s="149"/>
      <c r="LU388" s="149"/>
      <c r="LV388" s="149"/>
      <c r="LW388" s="149"/>
      <c r="LX388" s="149"/>
      <c r="LY388" s="149"/>
      <c r="LZ388" s="149"/>
      <c r="MA388" s="155"/>
      <c r="MB388" s="153"/>
      <c r="MC388" s="149"/>
      <c r="MD388" s="149"/>
      <c r="ME388" s="149"/>
      <c r="MF388" s="149"/>
      <c r="MG388" s="149"/>
      <c r="MH388" s="149"/>
      <c r="MI388" s="149"/>
      <c r="MJ388" s="149"/>
      <c r="MK388" s="149"/>
      <c r="ML388" s="149"/>
      <c r="MM388" s="149"/>
      <c r="MN388" s="156"/>
      <c r="MO388" s="156"/>
      <c r="MP388" s="154"/>
      <c r="MQ388" s="151"/>
      <c r="MR388" s="149"/>
      <c r="MS388" s="149"/>
      <c r="MT388" s="149"/>
      <c r="MU388" s="149"/>
      <c r="MV388" s="156"/>
      <c r="MW388" s="149"/>
      <c r="MX388" s="149"/>
      <c r="MY388" s="149"/>
      <c r="MZ388" s="149"/>
      <c r="NA388" s="149"/>
      <c r="NB388" s="149"/>
      <c r="NC388" s="149"/>
      <c r="ND388" s="154"/>
      <c r="NE388" s="154"/>
      <c r="NF388" s="154"/>
      <c r="NG388" s="154"/>
      <c r="NH388" s="151"/>
      <c r="NI388" s="149"/>
      <c r="NJ388" s="149"/>
      <c r="NK388" s="149"/>
      <c r="NL388" s="149"/>
      <c r="NM388" s="149"/>
      <c r="NN388" s="94"/>
      <c r="NO388" s="151"/>
      <c r="NP388" s="160"/>
      <c r="NQ388" s="198" t="s">
        <v>1447</v>
      </c>
      <c r="NR388" s="196" t="s">
        <v>1454</v>
      </c>
      <c r="NS388" s="198"/>
      <c r="NT388" s="198"/>
      <c r="NU388" s="198"/>
      <c r="NV388" s="186" t="s">
        <v>908</v>
      </c>
      <c r="NW388" s="198" t="s">
        <v>908</v>
      </c>
      <c r="NX388" s="165" t="s">
        <v>908</v>
      </c>
      <c r="NY388" s="179" t="s">
        <v>908</v>
      </c>
      <c r="NZ388" s="165" t="s">
        <v>908</v>
      </c>
      <c r="OA388" s="166"/>
      <c r="OB388" s="166"/>
      <c r="OC388" s="166"/>
      <c r="OD388" s="141"/>
      <c r="OE388" s="140"/>
      <c r="OF388" s="141"/>
      <c r="OG388" s="140"/>
      <c r="OH388" s="173"/>
      <c r="OI388" s="174"/>
      <c r="OJ388" s="174"/>
      <c r="OK388" s="174"/>
      <c r="OL388" s="174"/>
      <c r="OM388" s="174"/>
      <c r="ON388" s="174"/>
      <c r="OO388" s="174"/>
      <c r="OP388" s="174"/>
      <c r="OQ388" s="175"/>
      <c r="OR388" s="114"/>
      <c r="OS388" s="115"/>
      <c r="OT388" s="115"/>
      <c r="OU388" s="115"/>
      <c r="OV388" s="115"/>
      <c r="OW388" s="115"/>
      <c r="OX388" s="115"/>
      <c r="OY388" s="116"/>
      <c r="OZ388" s="115"/>
      <c r="PA388" s="117"/>
      <c r="PB388" s="118"/>
      <c r="PC388" s="115"/>
      <c r="PD388" s="115"/>
      <c r="PE388" s="115"/>
      <c r="PF388" s="115"/>
      <c r="PG388" s="119"/>
      <c r="PH388" s="118"/>
      <c r="PI388" s="115"/>
      <c r="PJ388" s="115"/>
      <c r="PK388" s="115"/>
      <c r="PL388" s="115"/>
      <c r="PM388" s="119"/>
      <c r="PN388" s="118"/>
      <c r="PO388" s="115"/>
      <c r="PP388" s="115"/>
      <c r="PQ388" s="115"/>
      <c r="PR388" s="115"/>
      <c r="PS388" s="119"/>
      <c r="PT388" s="120"/>
      <c r="PU388" s="115"/>
      <c r="PV388" s="115"/>
      <c r="PW388" s="115"/>
      <c r="PX388" s="115"/>
      <c r="PY388" s="115"/>
      <c r="PZ388" s="115"/>
      <c r="QA388" s="116"/>
      <c r="QB388" s="115"/>
      <c r="QC388" s="121"/>
      <c r="QD388" s="120"/>
      <c r="QE388" s="115"/>
      <c r="QF388" s="115"/>
      <c r="QG388" s="115"/>
      <c r="QH388" s="115"/>
      <c r="QI388" s="115"/>
      <c r="QJ388" s="115"/>
      <c r="QK388" s="116"/>
      <c r="QL388" s="115"/>
      <c r="QM388" s="121"/>
      <c r="QN388" s="114"/>
      <c r="QO388" s="115"/>
      <c r="QP388" s="115"/>
      <c r="QQ388" s="115"/>
      <c r="QR388" s="115"/>
      <c r="QS388" s="115"/>
      <c r="QT388" s="114"/>
      <c r="QU388" s="115"/>
      <c r="QV388" s="115"/>
      <c r="QW388" s="115"/>
      <c r="QX388" s="115"/>
      <c r="QY388" s="115"/>
      <c r="QZ388" s="114"/>
      <c r="RA388" s="115"/>
      <c r="RB388" s="115"/>
      <c r="RC388" s="115"/>
      <c r="RD388" s="115"/>
      <c r="RE388" s="115"/>
      <c r="RF388" s="122"/>
      <c r="RG388" s="115"/>
      <c r="RH388" s="115"/>
      <c r="RI388" s="115"/>
      <c r="RJ388" s="115"/>
      <c r="RK388" s="115"/>
      <c r="RL388" s="115"/>
      <c r="RM388" s="115"/>
      <c r="RN388" s="115"/>
      <c r="RO388" s="115"/>
      <c r="RP388" s="119"/>
      <c r="RQ388" s="118"/>
      <c r="RR388" s="115"/>
      <c r="RS388" s="119"/>
      <c r="RT388" s="118"/>
      <c r="RU388" s="119"/>
      <c r="RV388" s="118"/>
      <c r="RW388" s="115"/>
      <c r="RX388" s="119"/>
      <c r="RY388" s="118"/>
      <c r="RZ388" s="115"/>
      <c r="SA388" s="117"/>
      <c r="SB388" s="118"/>
      <c r="SC388" s="115"/>
      <c r="SD388" s="115"/>
      <c r="SE388" s="115"/>
      <c r="SF388" s="115"/>
      <c r="SG388" s="115"/>
      <c r="SH388" s="115"/>
      <c r="SI388" s="115"/>
      <c r="SJ388" s="115"/>
      <c r="SK388" s="115"/>
      <c r="SL388" s="115"/>
      <c r="SM388" s="121"/>
      <c r="SN388" s="115"/>
      <c r="SO388" s="115"/>
      <c r="SP388" s="115"/>
      <c r="SQ388" s="115"/>
      <c r="SR388" s="115"/>
      <c r="SS388" s="121"/>
      <c r="ST388" s="118"/>
      <c r="SU388" s="115"/>
      <c r="SV388" s="115"/>
      <c r="SW388" s="115"/>
      <c r="SX388" s="115"/>
      <c r="SY388" s="115"/>
      <c r="SZ388" s="115"/>
      <c r="TA388" s="115"/>
      <c r="TB388" s="115"/>
      <c r="TC388" s="115"/>
      <c r="TD388" s="115"/>
      <c r="TE388" s="117"/>
      <c r="TF388" s="118"/>
      <c r="TG388" s="115"/>
      <c r="TH388" s="115"/>
      <c r="TI388" s="115"/>
      <c r="TJ388" s="115"/>
      <c r="TK388" s="115"/>
      <c r="TL388" s="117"/>
      <c r="TM388" s="118"/>
      <c r="TN388" s="115"/>
      <c r="TO388" s="115"/>
      <c r="TP388" s="115"/>
      <c r="TQ388" s="115"/>
      <c r="TR388" s="115"/>
      <c r="TS388" s="119"/>
      <c r="TT388" s="120"/>
      <c r="TU388" s="115"/>
      <c r="TV388" s="115"/>
      <c r="TW388" s="115"/>
      <c r="TX388" s="115"/>
      <c r="TY388" s="115"/>
      <c r="TZ388" s="121"/>
      <c r="UA388" s="132"/>
      <c r="UB388" s="7" t="s">
        <v>1</v>
      </c>
    </row>
    <row r="389" spans="1:548" x14ac:dyDescent="0.15">
      <c r="A389" s="62">
        <v>381</v>
      </c>
      <c r="B389" s="200" t="s">
        <v>1454</v>
      </c>
      <c r="C389" s="143"/>
      <c r="D389" s="143"/>
      <c r="E389" s="161" t="s">
        <v>1013</v>
      </c>
      <c r="F389" s="65" t="s">
        <v>908</v>
      </c>
      <c r="G389" s="65" t="s">
        <v>908</v>
      </c>
      <c r="H389" s="144" t="s">
        <v>922</v>
      </c>
      <c r="I389" s="66" t="s">
        <v>521</v>
      </c>
      <c r="J389" s="67" t="s">
        <v>521</v>
      </c>
      <c r="K389" s="67" t="s">
        <v>521</v>
      </c>
      <c r="L389" s="67" t="s">
        <v>521</v>
      </c>
      <c r="M389" s="67" t="s">
        <v>521</v>
      </c>
      <c r="N389" s="67" t="s">
        <v>521</v>
      </c>
      <c r="O389" s="67" t="s">
        <v>521</v>
      </c>
      <c r="P389" s="67" t="s">
        <v>521</v>
      </c>
      <c r="Q389" s="67" t="s">
        <v>521</v>
      </c>
      <c r="R389" s="68" t="s">
        <v>521</v>
      </c>
      <c r="S389" s="69" t="s">
        <v>521</v>
      </c>
      <c r="T389" s="67" t="s">
        <v>521</v>
      </c>
      <c r="U389" s="67" t="s">
        <v>521</v>
      </c>
      <c r="V389" s="67" t="s">
        <v>521</v>
      </c>
      <c r="W389" s="67" t="s">
        <v>521</v>
      </c>
      <c r="X389" s="67" t="s">
        <v>521</v>
      </c>
      <c r="Y389" s="67" t="s">
        <v>521</v>
      </c>
      <c r="Z389" s="67" t="s">
        <v>521</v>
      </c>
      <c r="AA389" s="67" t="s">
        <v>521</v>
      </c>
      <c r="AB389" s="68" t="s">
        <v>521</v>
      </c>
      <c r="AC389" s="69" t="s">
        <v>521</v>
      </c>
      <c r="AD389" s="67" t="s">
        <v>521</v>
      </c>
      <c r="AE389" s="67" t="s">
        <v>521</v>
      </c>
      <c r="AF389" s="67" t="s">
        <v>521</v>
      </c>
      <c r="AG389" s="67" t="s">
        <v>521</v>
      </c>
      <c r="AH389" s="67" t="s">
        <v>521</v>
      </c>
      <c r="AI389" s="67" t="s">
        <v>521</v>
      </c>
      <c r="AJ389" s="67" t="s">
        <v>521</v>
      </c>
      <c r="AK389" s="67" t="s">
        <v>521</v>
      </c>
      <c r="AL389" s="68" t="s">
        <v>521</v>
      </c>
      <c r="AM389" s="69" t="s">
        <v>521</v>
      </c>
      <c r="AN389" s="67" t="s">
        <v>521</v>
      </c>
      <c r="AO389" s="67" t="s">
        <v>521</v>
      </c>
      <c r="AP389" s="67" t="s">
        <v>521</v>
      </c>
      <c r="AQ389" s="67" t="s">
        <v>521</v>
      </c>
      <c r="AR389" s="67" t="s">
        <v>521</v>
      </c>
      <c r="AS389" s="67" t="s">
        <v>521</v>
      </c>
      <c r="AT389" s="67" t="s">
        <v>521</v>
      </c>
      <c r="AU389" s="67" t="s">
        <v>521</v>
      </c>
      <c r="AV389" s="68" t="s">
        <v>521</v>
      </c>
      <c r="AW389" s="69" t="s">
        <v>521</v>
      </c>
      <c r="AX389" s="67" t="s">
        <v>521</v>
      </c>
      <c r="AY389" s="67" t="s">
        <v>521</v>
      </c>
      <c r="AZ389" s="67" t="s">
        <v>521</v>
      </c>
      <c r="BA389" s="67" t="s">
        <v>521</v>
      </c>
      <c r="BB389" s="67" t="s">
        <v>521</v>
      </c>
      <c r="BC389" s="67" t="s">
        <v>521</v>
      </c>
      <c r="BD389" s="67" t="s">
        <v>521</v>
      </c>
      <c r="BE389" s="67" t="s">
        <v>521</v>
      </c>
      <c r="BF389" s="68" t="s">
        <v>521</v>
      </c>
      <c r="BG389" s="69" t="s">
        <v>521</v>
      </c>
      <c r="BH389" s="67" t="s">
        <v>521</v>
      </c>
      <c r="BI389" s="67" t="s">
        <v>521</v>
      </c>
      <c r="BJ389" s="67" t="s">
        <v>521</v>
      </c>
      <c r="BK389" s="67" t="s">
        <v>521</v>
      </c>
      <c r="BL389" s="67" t="s">
        <v>521</v>
      </c>
      <c r="BM389" s="67" t="s">
        <v>521</v>
      </c>
      <c r="BN389" s="67" t="s">
        <v>521</v>
      </c>
      <c r="BO389" s="67" t="s">
        <v>521</v>
      </c>
      <c r="BP389" s="68" t="s">
        <v>521</v>
      </c>
      <c r="BQ389" s="70" t="s">
        <v>521</v>
      </c>
      <c r="BR389" s="67" t="s">
        <v>521</v>
      </c>
      <c r="BS389" s="67" t="s">
        <v>521</v>
      </c>
      <c r="BT389" s="67" t="s">
        <v>521</v>
      </c>
      <c r="BU389" s="67" t="s">
        <v>521</v>
      </c>
      <c r="BV389" s="67" t="s">
        <v>521</v>
      </c>
      <c r="BW389" s="67" t="s">
        <v>521</v>
      </c>
      <c r="BX389" s="67" t="s">
        <v>521</v>
      </c>
      <c r="BY389" s="67" t="s">
        <v>521</v>
      </c>
      <c r="BZ389" s="68" t="s">
        <v>521</v>
      </c>
      <c r="CA389" s="69" t="s">
        <v>521</v>
      </c>
      <c r="CB389" s="67" t="s">
        <v>521</v>
      </c>
      <c r="CC389" s="67" t="s">
        <v>521</v>
      </c>
      <c r="CD389" s="67" t="s">
        <v>521</v>
      </c>
      <c r="CE389" s="67" t="s">
        <v>521</v>
      </c>
      <c r="CF389" s="67" t="s">
        <v>521</v>
      </c>
      <c r="CG389" s="67" t="s">
        <v>521</v>
      </c>
      <c r="CH389" s="67" t="s">
        <v>521</v>
      </c>
      <c r="CI389" s="67" t="s">
        <v>521</v>
      </c>
      <c r="CJ389" s="68" t="s">
        <v>521</v>
      </c>
      <c r="CK389" s="69" t="s">
        <v>521</v>
      </c>
      <c r="CL389" s="67" t="s">
        <v>521</v>
      </c>
      <c r="CM389" s="67" t="s">
        <v>521</v>
      </c>
      <c r="CN389" s="67" t="s">
        <v>521</v>
      </c>
      <c r="CO389" s="67" t="s">
        <v>521</v>
      </c>
      <c r="CP389" s="67" t="s">
        <v>521</v>
      </c>
      <c r="CQ389" s="67" t="s">
        <v>521</v>
      </c>
      <c r="CR389" s="67" t="s">
        <v>521</v>
      </c>
      <c r="CS389" s="67" t="s">
        <v>521</v>
      </c>
      <c r="CT389" s="68" t="s">
        <v>521</v>
      </c>
      <c r="CU389" s="69" t="s">
        <v>521</v>
      </c>
      <c r="CV389" s="67" t="s">
        <v>521</v>
      </c>
      <c r="CW389" s="67" t="s">
        <v>521</v>
      </c>
      <c r="CX389" s="67" t="s">
        <v>521</v>
      </c>
      <c r="CY389" s="67" t="s">
        <v>521</v>
      </c>
      <c r="CZ389" s="67" t="s">
        <v>521</v>
      </c>
      <c r="DA389" s="67" t="s">
        <v>521</v>
      </c>
      <c r="DB389" s="67" t="s">
        <v>521</v>
      </c>
      <c r="DC389" s="67" t="s">
        <v>521</v>
      </c>
      <c r="DD389" s="68" t="s">
        <v>521</v>
      </c>
      <c r="DE389" s="69" t="s">
        <v>521</v>
      </c>
      <c r="DF389" s="71" t="s">
        <v>521</v>
      </c>
      <c r="DG389" s="67" t="s">
        <v>521</v>
      </c>
      <c r="DH389" s="67" t="s">
        <v>521</v>
      </c>
      <c r="DI389" s="67" t="s">
        <v>521</v>
      </c>
      <c r="DJ389" s="67" t="s">
        <v>521</v>
      </c>
      <c r="DK389" s="67" t="s">
        <v>521</v>
      </c>
      <c r="DL389" s="67" t="s">
        <v>521</v>
      </c>
      <c r="DM389" s="67" t="s">
        <v>521</v>
      </c>
      <c r="DN389" s="68" t="s">
        <v>521</v>
      </c>
      <c r="DO389" s="70" t="s">
        <v>521</v>
      </c>
      <c r="DP389" s="71" t="s">
        <v>521</v>
      </c>
      <c r="DQ389" s="67" t="s">
        <v>521</v>
      </c>
      <c r="DR389" s="67" t="s">
        <v>521</v>
      </c>
      <c r="DS389" s="67" t="s">
        <v>521</v>
      </c>
      <c r="DT389" s="67" t="s">
        <v>521</v>
      </c>
      <c r="DU389" s="67" t="s">
        <v>521</v>
      </c>
      <c r="DV389" s="67" t="s">
        <v>521</v>
      </c>
      <c r="DW389" s="67" t="s">
        <v>521</v>
      </c>
      <c r="DX389" s="72" t="s">
        <v>521</v>
      </c>
      <c r="DY389" s="146"/>
      <c r="DZ389" s="74"/>
      <c r="EA389" s="74"/>
      <c r="EB389" s="74"/>
      <c r="EC389" s="75"/>
      <c r="ED389" s="168"/>
      <c r="EE389" s="74"/>
      <c r="EF389" s="74"/>
      <c r="EG389" s="74"/>
      <c r="EH389" s="77"/>
      <c r="EI389" s="73"/>
      <c r="EJ389" s="74"/>
      <c r="EK389" s="74"/>
      <c r="EL389" s="74"/>
      <c r="EM389" s="75"/>
      <c r="EN389" s="78"/>
      <c r="EO389" s="79"/>
      <c r="EP389" s="79"/>
      <c r="EQ389" s="79"/>
      <c r="ER389" s="80"/>
      <c r="ES389" s="128" t="s">
        <v>908</v>
      </c>
      <c r="ET389" s="82"/>
      <c r="EU389" s="83"/>
      <c r="EV389" s="146"/>
      <c r="EW389" s="147"/>
      <c r="EX389" s="147"/>
      <c r="EY389" s="147"/>
      <c r="EZ389" s="147"/>
      <c r="FA389" s="147"/>
      <c r="FB389" s="147"/>
      <c r="FC389" s="147"/>
      <c r="FD389" s="147"/>
      <c r="FE389" s="170"/>
      <c r="FF389" s="73"/>
      <c r="FG389" s="74"/>
      <c r="FH389" s="74"/>
      <c r="FI389" s="74"/>
      <c r="FJ389" s="74"/>
      <c r="FK389" s="74"/>
      <c r="FL389" s="74"/>
      <c r="FM389" s="74"/>
      <c r="FN389" s="74"/>
      <c r="FO389" s="84"/>
      <c r="FP389" s="73"/>
      <c r="FQ389" s="74"/>
      <c r="FR389" s="74"/>
      <c r="FS389" s="74"/>
      <c r="FT389" s="74"/>
      <c r="FU389" s="74"/>
      <c r="FV389" s="74"/>
      <c r="FW389" s="74"/>
      <c r="FX389" s="74"/>
      <c r="FY389" s="84"/>
      <c r="FZ389" s="85"/>
      <c r="GA389" s="86"/>
      <c r="GB389" s="86"/>
      <c r="GC389" s="86"/>
      <c r="GD389" s="86"/>
      <c r="GE389" s="86"/>
      <c r="GF389" s="86"/>
      <c r="GG389" s="86"/>
      <c r="GH389" s="86"/>
      <c r="GI389" s="87"/>
      <c r="GJ389" s="85"/>
      <c r="GK389" s="86"/>
      <c r="GL389" s="86"/>
      <c r="GM389" s="86"/>
      <c r="GN389" s="86"/>
      <c r="GO389" s="86"/>
      <c r="GP389" s="86"/>
      <c r="GQ389" s="86"/>
      <c r="GR389" s="86"/>
      <c r="GS389" s="87"/>
      <c r="GT389" s="85"/>
      <c r="GU389" s="86"/>
      <c r="GV389" s="86"/>
      <c r="GW389" s="86"/>
      <c r="GX389" s="86"/>
      <c r="GY389" s="86"/>
      <c r="GZ389" s="86"/>
      <c r="HA389" s="86"/>
      <c r="HB389" s="86"/>
      <c r="HC389" s="87"/>
      <c r="HD389" s="85"/>
      <c r="HE389" s="86"/>
      <c r="HF389" s="86"/>
      <c r="HG389" s="86"/>
      <c r="HH389" s="86"/>
      <c r="HI389" s="86"/>
      <c r="HJ389" s="86"/>
      <c r="HK389" s="86"/>
      <c r="HL389" s="86"/>
      <c r="HM389" s="87"/>
      <c r="HN389" s="85"/>
      <c r="HO389" s="86"/>
      <c r="HP389" s="86"/>
      <c r="HQ389" s="86"/>
      <c r="HR389" s="86"/>
      <c r="HS389" s="86"/>
      <c r="HT389" s="86"/>
      <c r="HU389" s="86"/>
      <c r="HV389" s="86"/>
      <c r="HW389" s="87"/>
      <c r="HX389" s="73"/>
      <c r="HY389" s="74"/>
      <c r="HZ389" s="74"/>
      <c r="IA389" s="74"/>
      <c r="IB389" s="74"/>
      <c r="IC389" s="74"/>
      <c r="ID389" s="74"/>
      <c r="IE389" s="74"/>
      <c r="IF389" s="74"/>
      <c r="IG389" s="84"/>
      <c r="IH389" s="148"/>
      <c r="II389" s="149"/>
      <c r="IJ389" s="149"/>
      <c r="IK389" s="149"/>
      <c r="IL389" s="149"/>
      <c r="IM389" s="150"/>
      <c r="IN389" s="151"/>
      <c r="IO389" s="152"/>
      <c r="IP389" s="153"/>
      <c r="IQ389" s="149"/>
      <c r="IR389" s="149"/>
      <c r="IS389" s="149"/>
      <c r="IT389" s="149"/>
      <c r="IU389" s="149"/>
      <c r="IV389" s="149"/>
      <c r="IW389" s="154"/>
      <c r="IX389" s="151"/>
      <c r="IY389" s="149"/>
      <c r="IZ389" s="149"/>
      <c r="JA389" s="149"/>
      <c r="JB389" s="149"/>
      <c r="JC389" s="149"/>
      <c r="JD389" s="149"/>
      <c r="JE389" s="155"/>
      <c r="JF389" s="153"/>
      <c r="JG389" s="149"/>
      <c r="JH389" s="149"/>
      <c r="JI389" s="149"/>
      <c r="JJ389" s="149"/>
      <c r="JK389" s="149"/>
      <c r="JL389" s="149"/>
      <c r="JM389" s="154"/>
      <c r="JN389" s="151"/>
      <c r="JO389" s="149"/>
      <c r="JP389" s="149"/>
      <c r="JQ389" s="149"/>
      <c r="JR389" s="149"/>
      <c r="JS389" s="149"/>
      <c r="JT389" s="149"/>
      <c r="JU389" s="149"/>
      <c r="JV389" s="149"/>
      <c r="JW389" s="149"/>
      <c r="JX389" s="149"/>
      <c r="JY389" s="149"/>
      <c r="JZ389" s="155"/>
      <c r="KA389" s="151"/>
      <c r="KB389" s="149"/>
      <c r="KC389" s="149"/>
      <c r="KD389" s="149"/>
      <c r="KE389" s="155"/>
      <c r="KF389" s="153"/>
      <c r="KG389" s="149"/>
      <c r="KH389" s="149"/>
      <c r="KI389" s="149"/>
      <c r="KJ389" s="149"/>
      <c r="KK389" s="156"/>
      <c r="KL389" s="149"/>
      <c r="KM389" s="149"/>
      <c r="KN389" s="149"/>
      <c r="KO389" s="149"/>
      <c r="KP389" s="149"/>
      <c r="KQ389" s="149"/>
      <c r="KR389" s="149"/>
      <c r="KS389" s="154"/>
      <c r="KT389" s="154"/>
      <c r="KU389" s="154"/>
      <c r="KV389" s="154"/>
      <c r="KW389" s="151"/>
      <c r="KX389" s="149"/>
      <c r="KY389" s="149"/>
      <c r="KZ389" s="149"/>
      <c r="LA389" s="149"/>
      <c r="LB389" s="149"/>
      <c r="LC389" s="154"/>
      <c r="LD389" s="151"/>
      <c r="LE389" s="152"/>
      <c r="LF389" s="157"/>
      <c r="LG389" s="158"/>
      <c r="LH389" s="151"/>
      <c r="LI389" s="149"/>
      <c r="LJ389" s="147"/>
      <c r="LK389" s="147"/>
      <c r="LL389" s="147"/>
      <c r="LM389" s="159"/>
      <c r="LN389" s="153"/>
      <c r="LO389" s="149"/>
      <c r="LP389" s="149"/>
      <c r="LQ389" s="149"/>
      <c r="LR389" s="154"/>
      <c r="LS389" s="151"/>
      <c r="LT389" s="149"/>
      <c r="LU389" s="149"/>
      <c r="LV389" s="149"/>
      <c r="LW389" s="149"/>
      <c r="LX389" s="149"/>
      <c r="LY389" s="149"/>
      <c r="LZ389" s="149"/>
      <c r="MA389" s="155"/>
      <c r="MB389" s="153"/>
      <c r="MC389" s="149"/>
      <c r="MD389" s="149"/>
      <c r="ME389" s="149"/>
      <c r="MF389" s="149"/>
      <c r="MG389" s="149"/>
      <c r="MH389" s="149"/>
      <c r="MI389" s="149"/>
      <c r="MJ389" s="149"/>
      <c r="MK389" s="149"/>
      <c r="ML389" s="149"/>
      <c r="MM389" s="149"/>
      <c r="MN389" s="156"/>
      <c r="MO389" s="156"/>
      <c r="MP389" s="154"/>
      <c r="MQ389" s="151"/>
      <c r="MR389" s="149"/>
      <c r="MS389" s="149"/>
      <c r="MT389" s="149"/>
      <c r="MU389" s="149"/>
      <c r="MV389" s="156"/>
      <c r="MW389" s="149"/>
      <c r="MX389" s="149"/>
      <c r="MY389" s="149"/>
      <c r="MZ389" s="149"/>
      <c r="NA389" s="149"/>
      <c r="NB389" s="149"/>
      <c r="NC389" s="149"/>
      <c r="ND389" s="154"/>
      <c r="NE389" s="154"/>
      <c r="NF389" s="154"/>
      <c r="NG389" s="154"/>
      <c r="NH389" s="151"/>
      <c r="NI389" s="149"/>
      <c r="NJ389" s="149"/>
      <c r="NK389" s="149"/>
      <c r="NL389" s="149"/>
      <c r="NM389" s="149"/>
      <c r="NN389" s="94"/>
      <c r="NO389" s="151"/>
      <c r="NP389" s="160"/>
      <c r="NQ389" s="198" t="s">
        <v>1449</v>
      </c>
      <c r="NR389" s="196" t="s">
        <v>1455</v>
      </c>
      <c r="NS389" s="198"/>
      <c r="NT389" s="198"/>
      <c r="NU389" s="198"/>
      <c r="NV389" s="186" t="s">
        <v>908</v>
      </c>
      <c r="NW389" s="198" t="s">
        <v>908</v>
      </c>
      <c r="NX389" s="165" t="s">
        <v>908</v>
      </c>
      <c r="NY389" s="172" t="s">
        <v>908</v>
      </c>
      <c r="NZ389" s="165" t="s">
        <v>908</v>
      </c>
      <c r="OA389" s="166"/>
      <c r="OB389" s="166"/>
      <c r="OC389" s="166"/>
      <c r="OD389" s="141"/>
      <c r="OE389" s="140"/>
      <c r="OF389" s="141"/>
      <c r="OG389" s="140"/>
      <c r="OH389" s="173"/>
      <c r="OI389" s="174"/>
      <c r="OJ389" s="174"/>
      <c r="OK389" s="174"/>
      <c r="OL389" s="174"/>
      <c r="OM389" s="174"/>
      <c r="ON389" s="174"/>
      <c r="OO389" s="174"/>
      <c r="OP389" s="174"/>
      <c r="OQ389" s="175"/>
      <c r="OR389" s="114"/>
      <c r="OS389" s="115"/>
      <c r="OT389" s="115"/>
      <c r="OU389" s="115"/>
      <c r="OV389" s="115"/>
      <c r="OW389" s="115"/>
      <c r="OX389" s="115"/>
      <c r="OY389" s="116"/>
      <c r="OZ389" s="115"/>
      <c r="PA389" s="117"/>
      <c r="PB389" s="118"/>
      <c r="PC389" s="115"/>
      <c r="PD389" s="115"/>
      <c r="PE389" s="115"/>
      <c r="PF389" s="115"/>
      <c r="PG389" s="119"/>
      <c r="PH389" s="118"/>
      <c r="PI389" s="115"/>
      <c r="PJ389" s="115"/>
      <c r="PK389" s="115"/>
      <c r="PL389" s="115"/>
      <c r="PM389" s="119"/>
      <c r="PN389" s="118"/>
      <c r="PO389" s="115"/>
      <c r="PP389" s="115"/>
      <c r="PQ389" s="115"/>
      <c r="PR389" s="115"/>
      <c r="PS389" s="119"/>
      <c r="PT389" s="120"/>
      <c r="PU389" s="115"/>
      <c r="PV389" s="115"/>
      <c r="PW389" s="115"/>
      <c r="PX389" s="115"/>
      <c r="PY389" s="115"/>
      <c r="PZ389" s="115"/>
      <c r="QA389" s="116"/>
      <c r="QB389" s="115"/>
      <c r="QC389" s="121"/>
      <c r="QD389" s="120"/>
      <c r="QE389" s="115"/>
      <c r="QF389" s="115"/>
      <c r="QG389" s="115"/>
      <c r="QH389" s="115"/>
      <c r="QI389" s="115"/>
      <c r="QJ389" s="115"/>
      <c r="QK389" s="116"/>
      <c r="QL389" s="115"/>
      <c r="QM389" s="121"/>
      <c r="QN389" s="114"/>
      <c r="QO389" s="115"/>
      <c r="QP389" s="115"/>
      <c r="QQ389" s="115"/>
      <c r="QR389" s="115"/>
      <c r="QS389" s="115"/>
      <c r="QT389" s="114"/>
      <c r="QU389" s="115"/>
      <c r="QV389" s="115"/>
      <c r="QW389" s="115"/>
      <c r="QX389" s="115"/>
      <c r="QY389" s="115"/>
      <c r="QZ389" s="114"/>
      <c r="RA389" s="115"/>
      <c r="RB389" s="115"/>
      <c r="RC389" s="115"/>
      <c r="RD389" s="115"/>
      <c r="RE389" s="115"/>
      <c r="RF389" s="122"/>
      <c r="RG389" s="115"/>
      <c r="RH389" s="115"/>
      <c r="RI389" s="115"/>
      <c r="RJ389" s="115"/>
      <c r="RK389" s="115"/>
      <c r="RL389" s="115"/>
      <c r="RM389" s="115"/>
      <c r="RN389" s="115"/>
      <c r="RO389" s="115"/>
      <c r="RP389" s="119"/>
      <c r="RQ389" s="118"/>
      <c r="RR389" s="115"/>
      <c r="RS389" s="119"/>
      <c r="RT389" s="118"/>
      <c r="RU389" s="119"/>
      <c r="RV389" s="118"/>
      <c r="RW389" s="115"/>
      <c r="RX389" s="119"/>
      <c r="RY389" s="118"/>
      <c r="RZ389" s="115"/>
      <c r="SA389" s="117"/>
      <c r="SB389" s="118"/>
      <c r="SC389" s="115"/>
      <c r="SD389" s="115"/>
      <c r="SE389" s="115"/>
      <c r="SF389" s="115"/>
      <c r="SG389" s="115"/>
      <c r="SH389" s="115"/>
      <c r="SI389" s="115"/>
      <c r="SJ389" s="115"/>
      <c r="SK389" s="115"/>
      <c r="SL389" s="115"/>
      <c r="SM389" s="121"/>
      <c r="SN389" s="115"/>
      <c r="SO389" s="115"/>
      <c r="SP389" s="115"/>
      <c r="SQ389" s="115"/>
      <c r="SR389" s="115"/>
      <c r="SS389" s="121"/>
      <c r="ST389" s="118"/>
      <c r="SU389" s="115"/>
      <c r="SV389" s="115"/>
      <c r="SW389" s="115"/>
      <c r="SX389" s="115"/>
      <c r="SY389" s="115"/>
      <c r="SZ389" s="115"/>
      <c r="TA389" s="115"/>
      <c r="TB389" s="115"/>
      <c r="TC389" s="115"/>
      <c r="TD389" s="115"/>
      <c r="TE389" s="117"/>
      <c r="TF389" s="118"/>
      <c r="TG389" s="115"/>
      <c r="TH389" s="115"/>
      <c r="TI389" s="115"/>
      <c r="TJ389" s="115"/>
      <c r="TK389" s="115"/>
      <c r="TL389" s="117"/>
      <c r="TM389" s="118"/>
      <c r="TN389" s="115"/>
      <c r="TO389" s="115"/>
      <c r="TP389" s="115"/>
      <c r="TQ389" s="115"/>
      <c r="TR389" s="115"/>
      <c r="TS389" s="119"/>
      <c r="TT389" s="120"/>
      <c r="TU389" s="115"/>
      <c r="TV389" s="115"/>
      <c r="TW389" s="115"/>
      <c r="TX389" s="115"/>
      <c r="TY389" s="115"/>
      <c r="TZ389" s="121"/>
      <c r="UA389" s="132"/>
      <c r="UB389" s="7" t="s">
        <v>1</v>
      </c>
    </row>
    <row r="390" spans="1:548" x14ac:dyDescent="0.15">
      <c r="A390" s="62">
        <v>382</v>
      </c>
      <c r="B390" s="200" t="s">
        <v>1455</v>
      </c>
      <c r="C390" s="143"/>
      <c r="D390" s="143"/>
      <c r="E390" s="161" t="s">
        <v>518</v>
      </c>
      <c r="F390" s="65">
        <v>114</v>
      </c>
      <c r="G390" s="65" t="s">
        <v>908</v>
      </c>
      <c r="H390" s="144" t="s">
        <v>909</v>
      </c>
      <c r="I390" s="66" t="s">
        <v>521</v>
      </c>
      <c r="J390" s="67" t="s">
        <v>521</v>
      </c>
      <c r="K390" s="67" t="s">
        <v>521</v>
      </c>
      <c r="L390" s="67" t="s">
        <v>521</v>
      </c>
      <c r="M390" s="67" t="s">
        <v>521</v>
      </c>
      <c r="N390" s="67" t="s">
        <v>521</v>
      </c>
      <c r="O390" s="67" t="s">
        <v>521</v>
      </c>
      <c r="P390" s="67" t="s">
        <v>521</v>
      </c>
      <c r="Q390" s="67" t="s">
        <v>521</v>
      </c>
      <c r="R390" s="68" t="s">
        <v>521</v>
      </c>
      <c r="S390" s="69" t="s">
        <v>521</v>
      </c>
      <c r="T390" s="67" t="s">
        <v>521</v>
      </c>
      <c r="U390" s="67" t="s">
        <v>521</v>
      </c>
      <c r="V390" s="67" t="s">
        <v>521</v>
      </c>
      <c r="W390" s="67" t="s">
        <v>521</v>
      </c>
      <c r="X390" s="67" t="s">
        <v>521</v>
      </c>
      <c r="Y390" s="67" t="s">
        <v>521</v>
      </c>
      <c r="Z390" s="67" t="s">
        <v>521</v>
      </c>
      <c r="AA390" s="67" t="s">
        <v>521</v>
      </c>
      <c r="AB390" s="68" t="s">
        <v>521</v>
      </c>
      <c r="AC390" s="69" t="s">
        <v>521</v>
      </c>
      <c r="AD390" s="67" t="s">
        <v>521</v>
      </c>
      <c r="AE390" s="67" t="s">
        <v>521</v>
      </c>
      <c r="AF390" s="67" t="s">
        <v>521</v>
      </c>
      <c r="AG390" s="67" t="s">
        <v>521</v>
      </c>
      <c r="AH390" s="67" t="s">
        <v>521</v>
      </c>
      <c r="AI390" s="67" t="s">
        <v>521</v>
      </c>
      <c r="AJ390" s="67" t="s">
        <v>521</v>
      </c>
      <c r="AK390" s="67" t="s">
        <v>521</v>
      </c>
      <c r="AL390" s="68" t="s">
        <v>521</v>
      </c>
      <c r="AM390" s="69" t="s">
        <v>521</v>
      </c>
      <c r="AN390" s="67" t="s">
        <v>521</v>
      </c>
      <c r="AO390" s="67" t="s">
        <v>521</v>
      </c>
      <c r="AP390" s="67" t="s">
        <v>521</v>
      </c>
      <c r="AQ390" s="67" t="s">
        <v>521</v>
      </c>
      <c r="AR390" s="67" t="s">
        <v>521</v>
      </c>
      <c r="AS390" s="67" t="s">
        <v>521</v>
      </c>
      <c r="AT390" s="67" t="s">
        <v>521</v>
      </c>
      <c r="AU390" s="67" t="s">
        <v>521</v>
      </c>
      <c r="AV390" s="68" t="s">
        <v>521</v>
      </c>
      <c r="AW390" s="69" t="s">
        <v>521</v>
      </c>
      <c r="AX390" s="67" t="s">
        <v>521</v>
      </c>
      <c r="AY390" s="67" t="s">
        <v>521</v>
      </c>
      <c r="AZ390" s="67" t="s">
        <v>521</v>
      </c>
      <c r="BA390" s="67" t="s">
        <v>521</v>
      </c>
      <c r="BB390" s="67" t="s">
        <v>521</v>
      </c>
      <c r="BC390" s="67" t="s">
        <v>521</v>
      </c>
      <c r="BD390" s="67" t="s">
        <v>521</v>
      </c>
      <c r="BE390" s="67" t="s">
        <v>521</v>
      </c>
      <c r="BF390" s="68" t="s">
        <v>521</v>
      </c>
      <c r="BG390" s="69" t="s">
        <v>521</v>
      </c>
      <c r="BH390" s="67" t="s">
        <v>521</v>
      </c>
      <c r="BI390" s="67" t="s">
        <v>521</v>
      </c>
      <c r="BJ390" s="67" t="s">
        <v>521</v>
      </c>
      <c r="BK390" s="67" t="s">
        <v>521</v>
      </c>
      <c r="BL390" s="67" t="s">
        <v>521</v>
      </c>
      <c r="BM390" s="67" t="s">
        <v>521</v>
      </c>
      <c r="BN390" s="67" t="s">
        <v>521</v>
      </c>
      <c r="BO390" s="67" t="s">
        <v>521</v>
      </c>
      <c r="BP390" s="68" t="s">
        <v>521</v>
      </c>
      <c r="BQ390" s="70" t="s">
        <v>521</v>
      </c>
      <c r="BR390" s="67" t="s">
        <v>521</v>
      </c>
      <c r="BS390" s="67" t="s">
        <v>521</v>
      </c>
      <c r="BT390" s="67" t="s">
        <v>521</v>
      </c>
      <c r="BU390" s="67" t="s">
        <v>521</v>
      </c>
      <c r="BV390" s="67" t="s">
        <v>521</v>
      </c>
      <c r="BW390" s="67" t="s">
        <v>521</v>
      </c>
      <c r="BX390" s="67" t="s">
        <v>521</v>
      </c>
      <c r="BY390" s="67" t="s">
        <v>521</v>
      </c>
      <c r="BZ390" s="68" t="s">
        <v>521</v>
      </c>
      <c r="CA390" s="69" t="s">
        <v>521</v>
      </c>
      <c r="CB390" s="67" t="s">
        <v>521</v>
      </c>
      <c r="CC390" s="67" t="s">
        <v>521</v>
      </c>
      <c r="CD390" s="67" t="s">
        <v>521</v>
      </c>
      <c r="CE390" s="67" t="s">
        <v>521</v>
      </c>
      <c r="CF390" s="67" t="s">
        <v>521</v>
      </c>
      <c r="CG390" s="67" t="s">
        <v>521</v>
      </c>
      <c r="CH390" s="67" t="s">
        <v>521</v>
      </c>
      <c r="CI390" s="67" t="s">
        <v>521</v>
      </c>
      <c r="CJ390" s="68" t="s">
        <v>521</v>
      </c>
      <c r="CK390" s="69" t="s">
        <v>521</v>
      </c>
      <c r="CL390" s="67" t="s">
        <v>521</v>
      </c>
      <c r="CM390" s="67" t="s">
        <v>521</v>
      </c>
      <c r="CN390" s="67" t="s">
        <v>521</v>
      </c>
      <c r="CO390" s="67" t="s">
        <v>521</v>
      </c>
      <c r="CP390" s="67" t="s">
        <v>521</v>
      </c>
      <c r="CQ390" s="67" t="s">
        <v>521</v>
      </c>
      <c r="CR390" s="67" t="s">
        <v>521</v>
      </c>
      <c r="CS390" s="67" t="s">
        <v>521</v>
      </c>
      <c r="CT390" s="68" t="s">
        <v>521</v>
      </c>
      <c r="CU390" s="69" t="s">
        <v>521</v>
      </c>
      <c r="CV390" s="67" t="s">
        <v>521</v>
      </c>
      <c r="CW390" s="67" t="s">
        <v>521</v>
      </c>
      <c r="CX390" s="67" t="s">
        <v>521</v>
      </c>
      <c r="CY390" s="67" t="s">
        <v>521</v>
      </c>
      <c r="CZ390" s="67" t="s">
        <v>521</v>
      </c>
      <c r="DA390" s="67" t="s">
        <v>521</v>
      </c>
      <c r="DB390" s="67" t="s">
        <v>521</v>
      </c>
      <c r="DC390" s="67" t="s">
        <v>521</v>
      </c>
      <c r="DD390" s="68" t="s">
        <v>521</v>
      </c>
      <c r="DE390" s="69" t="s">
        <v>521</v>
      </c>
      <c r="DF390" s="71" t="s">
        <v>521</v>
      </c>
      <c r="DG390" s="67" t="s">
        <v>521</v>
      </c>
      <c r="DH390" s="67" t="s">
        <v>521</v>
      </c>
      <c r="DI390" s="67" t="s">
        <v>521</v>
      </c>
      <c r="DJ390" s="67" t="s">
        <v>521</v>
      </c>
      <c r="DK390" s="67" t="s">
        <v>521</v>
      </c>
      <c r="DL390" s="67" t="s">
        <v>521</v>
      </c>
      <c r="DM390" s="67" t="s">
        <v>521</v>
      </c>
      <c r="DN390" s="68" t="s">
        <v>521</v>
      </c>
      <c r="DO390" s="70" t="s">
        <v>521</v>
      </c>
      <c r="DP390" s="71" t="s">
        <v>521</v>
      </c>
      <c r="DQ390" s="67" t="s">
        <v>521</v>
      </c>
      <c r="DR390" s="67" t="s">
        <v>521</v>
      </c>
      <c r="DS390" s="67" t="s">
        <v>521</v>
      </c>
      <c r="DT390" s="67" t="s">
        <v>521</v>
      </c>
      <c r="DU390" s="67" t="s">
        <v>521</v>
      </c>
      <c r="DV390" s="67" t="s">
        <v>521</v>
      </c>
      <c r="DW390" s="67" t="s">
        <v>521</v>
      </c>
      <c r="DX390" s="72" t="s">
        <v>521</v>
      </c>
      <c r="DY390" s="73" t="s">
        <v>522</v>
      </c>
      <c r="DZ390" s="74">
        <v>3</v>
      </c>
      <c r="EA390" s="74">
        <v>3</v>
      </c>
      <c r="EB390" s="74">
        <v>4</v>
      </c>
      <c r="EC390" s="75">
        <v>4</v>
      </c>
      <c r="ED390" s="76" t="s">
        <v>522</v>
      </c>
      <c r="EE390" s="74">
        <f>DZ390</f>
        <v>3</v>
      </c>
      <c r="EF390" s="74">
        <f>DZ390*EA390</f>
        <v>9</v>
      </c>
      <c r="EG390" s="74">
        <f>DZ390*EA390*EB390</f>
        <v>36</v>
      </c>
      <c r="EH390" s="77">
        <f>DZ390*EA390*EB390*EC390</f>
        <v>144</v>
      </c>
      <c r="EI390" s="73">
        <v>10</v>
      </c>
      <c r="EJ390" s="74">
        <v>50</v>
      </c>
      <c r="EK390" s="74">
        <v>270</v>
      </c>
      <c r="EL390" s="74">
        <v>900</v>
      </c>
      <c r="EM390" s="191">
        <v>4500</v>
      </c>
      <c r="EN390" s="78">
        <v>1</v>
      </c>
      <c r="EO390" s="79">
        <f>(EJ390/EE390)/EI390</f>
        <v>1.6666666666666667</v>
      </c>
      <c r="EP390" s="79">
        <f>(EK390/EF390)/EI390</f>
        <v>3</v>
      </c>
      <c r="EQ390" s="79">
        <f>(EL390/EG390)/EI390</f>
        <v>2.5</v>
      </c>
      <c r="ER390" s="80">
        <f>(EM390/EH390)/EI390</f>
        <v>3.125</v>
      </c>
      <c r="ES390" s="128" t="s">
        <v>543</v>
      </c>
      <c r="ET390" s="82"/>
      <c r="EU390" s="83">
        <v>4</v>
      </c>
      <c r="EV390" s="73">
        <v>110</v>
      </c>
      <c r="EW390" s="74">
        <v>74</v>
      </c>
      <c r="EX390" s="74">
        <v>56</v>
      </c>
      <c r="EY390" s="74">
        <v>63</v>
      </c>
      <c r="EZ390" s="74">
        <v>92</v>
      </c>
      <c r="FA390" s="74">
        <v>13</v>
      </c>
      <c r="FB390" s="74">
        <v>47</v>
      </c>
      <c r="FC390" s="74">
        <v>55</v>
      </c>
      <c r="FD390" s="74">
        <f>EX390+EZ390</f>
        <v>148</v>
      </c>
      <c r="FE390" s="84">
        <f>EX390+FC390</f>
        <v>111</v>
      </c>
      <c r="FF390" s="73">
        <f>RANK(EV390,$EV$9:$EV$497,0)</f>
        <v>54</v>
      </c>
      <c r="FG390" s="74">
        <f>RANK(EW390,$EW$9:$EW$497,0)</f>
        <v>70</v>
      </c>
      <c r="FH390" s="74">
        <f>RANK(EX390,$EX$9:$EX$497,0)</f>
        <v>127</v>
      </c>
      <c r="FI390" s="74">
        <f>RANK(EY390,$EY$9:$EY$497,0)</f>
        <v>63</v>
      </c>
      <c r="FJ390" s="74">
        <f>RANK(EZ390,$EZ$9:$EZ$497,0)</f>
        <v>12</v>
      </c>
      <c r="FK390" s="74">
        <f>RANK(FA390,$FA$9:$FA$497,0)</f>
        <v>267</v>
      </c>
      <c r="FL390" s="74">
        <f>RANK(FB390,$FB$9:$FB$497,0)</f>
        <v>183</v>
      </c>
      <c r="FM390" s="74">
        <f>RANK(FC390,$FC$9:$FC$497,0)</f>
        <v>148</v>
      </c>
      <c r="FN390" s="74">
        <f>RANK(FD390,$FD$9:$FD$497,0)</f>
        <v>1</v>
      </c>
      <c r="FO390" s="84">
        <f>RANK(FE390,$FE$9:$FE$497,0)</f>
        <v>128</v>
      </c>
      <c r="FP390" s="73">
        <f>COUNTIFS($EV$9:$EV$497,"&gt;"&amp;EV390,$ES$9:$ES$497,ES390)+1</f>
        <v>5</v>
      </c>
      <c r="FQ390" s="74">
        <f>COUNTIFS($EW$9:$EW$497,"&gt;"&amp;EW390,$ES$9:$ES$497,ES390)+1</f>
        <v>40</v>
      </c>
      <c r="FR390" s="74">
        <f>COUNTIFS($EX$9:$EX$497,"&gt;"&amp;EX390,$ES$9:$ES$497,ES390)+1</f>
        <v>1</v>
      </c>
      <c r="FS390" s="74">
        <f>COUNTIFS($EY$9:$EY$497,"&gt;"&amp;EY390,$ES$9:$ES$497,ES390)+1</f>
        <v>4</v>
      </c>
      <c r="FT390" s="74">
        <f>COUNTIFS($EZ$9:$EZ$497,"&gt;"&amp;EZ390,$ES$9:$ES$497,ES390)+1</f>
        <v>12</v>
      </c>
      <c r="FU390" s="74">
        <f>COUNTIFS($FA$9:$FA$497,"&gt;"&amp;FA390,$ES$9:$ES$497,ES390)+1</f>
        <v>55</v>
      </c>
      <c r="FV390" s="74">
        <f>COUNTIFS($FB$9:$FB$497,"&gt;"&amp;FB390,$ES$9:$ES$497,ES390)+1</f>
        <v>41</v>
      </c>
      <c r="FW390" s="74">
        <f>COUNTIFS($FC$9:$FC$497,"&gt;"&amp;FC390,$ES$9:$ES$497,ES390)+1</f>
        <v>37</v>
      </c>
      <c r="FX390" s="74">
        <f>COUNTIFS($FD$9:$FD$497,"&gt;"&amp;FD390,$ES$9:$ES$497,ES390)+1</f>
        <v>1</v>
      </c>
      <c r="FY390" s="84">
        <f>COUNTIFS($FE$9:$FE$497,"&gt;"&amp;FE390,$ES$9:$ES$497,ES390)+1</f>
        <v>2</v>
      </c>
      <c r="FZ390" s="85">
        <f t="shared" ref="FZ390:GI392" si="954">ROUND(EV390/$F390,2)</f>
        <v>0.96</v>
      </c>
      <c r="GA390" s="86">
        <f t="shared" si="954"/>
        <v>0.65</v>
      </c>
      <c r="GB390" s="86">
        <f t="shared" si="954"/>
        <v>0.49</v>
      </c>
      <c r="GC390" s="86">
        <f t="shared" si="954"/>
        <v>0.55000000000000004</v>
      </c>
      <c r="GD390" s="86">
        <f t="shared" si="954"/>
        <v>0.81</v>
      </c>
      <c r="GE390" s="86">
        <f t="shared" si="954"/>
        <v>0.11</v>
      </c>
      <c r="GF390" s="86">
        <f t="shared" si="954"/>
        <v>0.41</v>
      </c>
      <c r="GG390" s="86">
        <f t="shared" si="954"/>
        <v>0.48</v>
      </c>
      <c r="GH390" s="86">
        <f t="shared" si="954"/>
        <v>1.3</v>
      </c>
      <c r="GI390" s="87">
        <f t="shared" si="954"/>
        <v>0.97</v>
      </c>
      <c r="GJ390" s="85">
        <f>ROUND(((FZ390-AVERAGE(FZ$9:FZ$497))/STDEVP(FZ$9:FZ$497)*10+50),2)</f>
        <v>49.74</v>
      </c>
      <c r="GK390" s="86">
        <f>ROUND(((GA390-AVERAGE(GA$9:GA$497))/STDEVP(GA$9:GA$497)*10+50),2)</f>
        <v>48.79</v>
      </c>
      <c r="GL390" s="86">
        <f>ROUND(((GB390-AVERAGE(GB$9:GB$497))/STDEVP(GB$9:GB$497)*10+50),2)</f>
        <v>46.51</v>
      </c>
      <c r="GM390" s="86">
        <f>ROUND(((GC390-AVERAGE(GC$9:GC$497))/STDEVP(GC$9:GC$497)*10+50),2)</f>
        <v>51.2</v>
      </c>
      <c r="GN390" s="86">
        <f>ROUND(((GD390-AVERAGE(GD$9:GD$497))/STDEVP(GD$9:GD$497)*10+50),2)</f>
        <v>64.31</v>
      </c>
      <c r="GO390" s="86">
        <f>ROUND(((GE390-AVERAGE(GE$9:GE$497))/STDEVP(GE$9:GE$497)*10+50),2)</f>
        <v>41.35</v>
      </c>
      <c r="GP390" s="86">
        <f>ROUND(((GF390-AVERAGE(GF$9:GF$497))/STDEVP(GF$9:GF$497)*10+50),2)</f>
        <v>42.92</v>
      </c>
      <c r="GQ390" s="86">
        <f>ROUND(((GG390-AVERAGE(GG$9:GG$497))/STDEVP(GG$9:GG$497)*10+50),2)</f>
        <v>45.28</v>
      </c>
      <c r="GR390" s="86">
        <f>ROUND(((GH390-AVERAGE(GH$9:GH$497))/STDEVP(GH$9:GH$497)*10+50),2)</f>
        <v>61.86</v>
      </c>
      <c r="GS390" s="87">
        <f>ROUND(((GI390-AVERAGE(GI$9:GI$497))/STDEVP(GI$9:GI$497)*10+50),2)</f>
        <v>44.88</v>
      </c>
      <c r="GT390" s="73">
        <f>RANK(GJ390,$GJ$9:$GJ$497,0)</f>
        <v>198</v>
      </c>
      <c r="GU390" s="74">
        <f>RANK(GK390,$GK$9:$GK$497,0)</f>
        <v>197</v>
      </c>
      <c r="GV390" s="74">
        <f>RANK(GL390,$GL$9:$GL$497,0)</f>
        <v>263</v>
      </c>
      <c r="GW390" s="74">
        <f>RANK(GM390,$GM$9:$GM$497,0)</f>
        <v>158</v>
      </c>
      <c r="GX390" s="74">
        <f>RANK(GN390,$GN$9:$GN$497,0)</f>
        <v>48</v>
      </c>
      <c r="GY390" s="74">
        <f>RANK(GO390,$GO$9:$GO$497,0)</f>
        <v>419</v>
      </c>
      <c r="GZ390" s="74">
        <f>RANK(GP390,$GP$9:$GP$497,0)</f>
        <v>316</v>
      </c>
      <c r="HA390" s="74">
        <f>RANK(GQ390,$GQ$9:$GQ$497,0)</f>
        <v>283</v>
      </c>
      <c r="HB390" s="74">
        <f>RANK(GR390,$GR$9:$GR$497,0)</f>
        <v>47</v>
      </c>
      <c r="HC390" s="84">
        <f>RANK(GS390,$GS$9:$GS$497,0)</f>
        <v>276</v>
      </c>
      <c r="HD390" s="85">
        <f>ROUND(AVERAGEIF($ES$9:$ES$497,$ES390,$FZ$9:$FZ$497),2)</f>
        <v>0.86</v>
      </c>
      <c r="HE390" s="86">
        <f>ROUND(AVERAGEIF($ES$9:$ES$497,$ES390,$GA$9:$GA$497),2)</f>
        <v>1.0900000000000001</v>
      </c>
      <c r="HF390" s="86">
        <f>ROUND(AVERAGEIF($ES$9:$ES$497,$ES390,$GB$9:$GB$497),2)</f>
        <v>0.28999999999999998</v>
      </c>
      <c r="HG390" s="86">
        <f>ROUND(AVERAGEIF($ES$9:$ES$497,$ES390,$GC$9:$GC$497),2)</f>
        <v>0.42</v>
      </c>
      <c r="HH390" s="86">
        <f>ROUND(AVERAGEIF($ES$9:$ES$497,$ES390,$GD$9:$GD$497),2)</f>
        <v>0.86</v>
      </c>
      <c r="HI390" s="86">
        <f>ROUND(AVERAGEIF($ES$9:$ES$497,$ES390,$GE$9:$GE$497),2)</f>
        <v>0.3</v>
      </c>
      <c r="HJ390" s="86">
        <f>ROUND(AVERAGEIF($ES$9:$ES$497,$ES390,$GF$9:$GF$497),2)</f>
        <v>0.67</v>
      </c>
      <c r="HK390" s="86">
        <f>ROUND(AVERAGEIF($ES$9:$ES$497,$ES390,$GG$9:$GG$497),2)</f>
        <v>0.73</v>
      </c>
      <c r="HL390" s="86">
        <f>ROUND(AVERAGEIF($ES$9:$ES$497,$ES390,$GH$9:$GH$497),2)</f>
        <v>1.1399999999999999</v>
      </c>
      <c r="HM390" s="87">
        <f>ROUND(AVERAGEIF($ES$9:$ES$497,$ES390,$GI$9:$GI$497),2)</f>
        <v>1.01</v>
      </c>
      <c r="HN390" s="88">
        <f t="shared" ref="HN390:HW392" si="955">FZ390-HD390</f>
        <v>9.9999999999999978E-2</v>
      </c>
      <c r="HO390" s="89">
        <f t="shared" si="955"/>
        <v>-0.44000000000000006</v>
      </c>
      <c r="HP390" s="89">
        <f t="shared" si="955"/>
        <v>0.2</v>
      </c>
      <c r="HQ390" s="89">
        <f t="shared" si="955"/>
        <v>0.13000000000000006</v>
      </c>
      <c r="HR390" s="89">
        <f t="shared" si="955"/>
        <v>-4.9999999999999933E-2</v>
      </c>
      <c r="HS390" s="89">
        <f t="shared" si="955"/>
        <v>-0.19</v>
      </c>
      <c r="HT390" s="89">
        <f t="shared" si="955"/>
        <v>-0.26000000000000006</v>
      </c>
      <c r="HU390" s="89">
        <f t="shared" si="955"/>
        <v>-0.25</v>
      </c>
      <c r="HV390" s="89">
        <f t="shared" si="955"/>
        <v>0.16000000000000014</v>
      </c>
      <c r="HW390" s="90">
        <f t="shared" si="955"/>
        <v>-4.0000000000000036E-2</v>
      </c>
      <c r="HX390" s="73">
        <f>COUNTIFS($FZ$9:$FZ$497,"&gt;"&amp;FZ390,$ES$9:$ES$497,$ES390)+1</f>
        <v>28</v>
      </c>
      <c r="HY390" s="74">
        <f>COUNTIFS($GA$9:$GA$497,"&gt;"&amp;GA390,$ES$9:$ES$497,$ES390)+1</f>
        <v>84</v>
      </c>
      <c r="HZ390" s="74">
        <f>COUNTIFS($GB$9:$GB$497,"&gt;"&amp;GB390,$ES$9:$ES$497,$ES390)+1</f>
        <v>3</v>
      </c>
      <c r="IA390" s="74">
        <f>COUNTIFS($GC$9:$GC$497,"&gt;"&amp;GC390,$ES$9:$ES$497,$ES390)+1</f>
        <v>14</v>
      </c>
      <c r="IB390" s="74">
        <f>COUNTIFS($GD$9:$GD$497,"&gt;"&amp;GD390,$ES$9:$ES$497,$ES390)+1</f>
        <v>41</v>
      </c>
      <c r="IC390" s="74">
        <f>COUNTIFS($GE$9:$GE$497,"&gt;"&amp;GE390,$ES$9:$ES$497,$ES390)+1</f>
        <v>83</v>
      </c>
      <c r="ID390" s="74">
        <f>COUNTIFS($GF$9:$GF$497,"&gt;"&amp;GF390,$ES$9:$ES$497,$ES390)+1</f>
        <v>82</v>
      </c>
      <c r="IE390" s="74">
        <f>COUNTIFS($GG$9:$GG$497,"&gt;"&amp;GG390,$ES$9:$ES$497,$ES390)+1</f>
        <v>82</v>
      </c>
      <c r="IF390" s="74">
        <f>COUNTIFS($GH$9:$GH$497,"&gt;"&amp;GH390,$ES$9:$ES$497,$ES390)+1</f>
        <v>20</v>
      </c>
      <c r="IG390" s="84">
        <f>COUNTIFS($GI$9:$GI$497,"&gt;"&amp;GI390,$ES$9:$ES$497,$ES390)+1</f>
        <v>39</v>
      </c>
      <c r="IH390" s="91"/>
      <c r="II390" s="79"/>
      <c r="IJ390" s="79"/>
      <c r="IK390" s="79"/>
      <c r="IL390" s="79"/>
      <c r="IM390" s="92"/>
      <c r="IN390" s="93"/>
      <c r="IO390" s="94"/>
      <c r="IP390" s="95">
        <v>0.15</v>
      </c>
      <c r="IQ390" s="79"/>
      <c r="IR390" s="79">
        <v>0.15</v>
      </c>
      <c r="IS390" s="79"/>
      <c r="IT390" s="79"/>
      <c r="IU390" s="79"/>
      <c r="IV390" s="79"/>
      <c r="IW390" s="96"/>
      <c r="IX390" s="93"/>
      <c r="IY390" s="79"/>
      <c r="IZ390" s="79"/>
      <c r="JA390" s="79"/>
      <c r="JB390" s="79"/>
      <c r="JC390" s="79"/>
      <c r="JD390" s="79"/>
      <c r="JE390" s="97"/>
      <c r="JF390" s="95"/>
      <c r="JG390" s="79"/>
      <c r="JH390" s="79"/>
      <c r="JI390" s="79"/>
      <c r="JJ390" s="79"/>
      <c r="JK390" s="79"/>
      <c r="JL390" s="79"/>
      <c r="JM390" s="96"/>
      <c r="JN390" s="93"/>
      <c r="JO390" s="79">
        <v>0.1</v>
      </c>
      <c r="JP390" s="79"/>
      <c r="JQ390" s="79"/>
      <c r="JR390" s="79"/>
      <c r="JS390" s="79"/>
      <c r="JT390" s="79"/>
      <c r="JU390" s="79"/>
      <c r="JV390" s="79"/>
      <c r="JW390" s="79"/>
      <c r="JX390" s="79"/>
      <c r="JY390" s="79"/>
      <c r="JZ390" s="97"/>
      <c r="KA390" s="93"/>
      <c r="KB390" s="79"/>
      <c r="KC390" s="79"/>
      <c r="KD390" s="79"/>
      <c r="KE390" s="97"/>
      <c r="KF390" s="95"/>
      <c r="KG390" s="79"/>
      <c r="KH390" s="79"/>
      <c r="KI390" s="79"/>
      <c r="KJ390" s="79"/>
      <c r="KK390" s="98"/>
      <c r="KL390" s="79"/>
      <c r="KM390" s="79"/>
      <c r="KN390" s="79"/>
      <c r="KO390" s="79"/>
      <c r="KP390" s="79"/>
      <c r="KQ390" s="79"/>
      <c r="KR390" s="79"/>
      <c r="KS390" s="96"/>
      <c r="KT390" s="96"/>
      <c r="KU390" s="96"/>
      <c r="KV390" s="96"/>
      <c r="KW390" s="93"/>
      <c r="KX390" s="79"/>
      <c r="KY390" s="79"/>
      <c r="KZ390" s="79"/>
      <c r="LA390" s="79"/>
      <c r="LB390" s="79"/>
      <c r="LC390" s="96"/>
      <c r="LD390" s="93"/>
      <c r="LE390" s="94"/>
      <c r="LF390" s="99"/>
      <c r="LG390" s="75"/>
      <c r="LH390" s="93"/>
      <c r="LI390" s="79"/>
      <c r="LJ390" s="74"/>
      <c r="LK390" s="74"/>
      <c r="LL390" s="74"/>
      <c r="LM390" s="100"/>
      <c r="LN390" s="95"/>
      <c r="LO390" s="79"/>
      <c r="LP390" s="79"/>
      <c r="LQ390" s="79"/>
      <c r="LR390" s="96"/>
      <c r="LS390" s="93"/>
      <c r="LT390" s="79"/>
      <c r="LU390" s="79"/>
      <c r="LV390" s="79"/>
      <c r="LW390" s="79"/>
      <c r="LX390" s="79"/>
      <c r="LY390" s="79"/>
      <c r="LZ390" s="79"/>
      <c r="MA390" s="97"/>
      <c r="MB390" s="95"/>
      <c r="MC390" s="79"/>
      <c r="MD390" s="79"/>
      <c r="ME390" s="79"/>
      <c r="MF390" s="79"/>
      <c r="MG390" s="79"/>
      <c r="MH390" s="79"/>
      <c r="MI390" s="79"/>
      <c r="MJ390" s="79"/>
      <c r="MK390" s="79"/>
      <c r="ML390" s="79"/>
      <c r="MM390" s="79"/>
      <c r="MN390" s="98"/>
      <c r="MO390" s="98"/>
      <c r="MP390" s="96"/>
      <c r="MQ390" s="93"/>
      <c r="MR390" s="79"/>
      <c r="MS390" s="79"/>
      <c r="MT390" s="79"/>
      <c r="MU390" s="79"/>
      <c r="MV390" s="98"/>
      <c r="MW390" s="79"/>
      <c r="MX390" s="79"/>
      <c r="MY390" s="79">
        <v>0.1</v>
      </c>
      <c r="MZ390" s="79">
        <v>0.1</v>
      </c>
      <c r="NA390" s="79"/>
      <c r="NB390" s="79"/>
      <c r="NC390" s="79"/>
      <c r="ND390" s="96"/>
      <c r="NE390" s="96"/>
      <c r="NF390" s="96"/>
      <c r="NG390" s="96"/>
      <c r="NH390" s="93"/>
      <c r="NI390" s="79"/>
      <c r="NJ390" s="79"/>
      <c r="NK390" s="79"/>
      <c r="NL390" s="79"/>
      <c r="NM390" s="79"/>
      <c r="NN390" s="94"/>
      <c r="NO390" s="93"/>
      <c r="NP390" s="80"/>
      <c r="NQ390" s="198" t="s">
        <v>1454</v>
      </c>
      <c r="NR390" s="196" t="s">
        <v>1456</v>
      </c>
      <c r="NS390" s="196"/>
      <c r="NT390" s="196"/>
      <c r="NU390" s="196" t="s">
        <v>1457</v>
      </c>
      <c r="NV390" s="187">
        <v>44379</v>
      </c>
      <c r="NW390" s="196" t="s">
        <v>1458</v>
      </c>
      <c r="NX390" s="136" t="s">
        <v>1459</v>
      </c>
      <c r="NY390" s="129" t="s">
        <v>912</v>
      </c>
      <c r="NZ390" s="136" t="s">
        <v>1459</v>
      </c>
      <c r="OA390" s="137"/>
      <c r="OB390" s="137"/>
      <c r="OC390" s="137"/>
      <c r="OD390" s="108">
        <f>EH390</f>
        <v>144</v>
      </c>
      <c r="OE390" s="109">
        <v>5</v>
      </c>
      <c r="OF390" s="110">
        <f>IF(ISERROR(ROUND(MAX(EI390/1,EJ390/EE390,EK390/EF390,EL390/EG390,EM390/EH390),0)),"0",ROUND(MAX(EI390/1,EJ390/EE390,EK390/EF390,EL390/EG390,EM390/EH390),0))</f>
        <v>31</v>
      </c>
      <c r="OG390" s="109">
        <v>7</v>
      </c>
      <c r="OH390" s="111">
        <f>ROUND(AVERAGEIF($ES$9:$ES$497,$ES390,EV$9:EV$497),0)</f>
        <v>57</v>
      </c>
      <c r="OI390" s="112">
        <f>ROUND(AVERAGEIF($ES$9:$ES$497,$ES390,EW$9:EW$497),0)</f>
        <v>69</v>
      </c>
      <c r="OJ390" s="112">
        <f>ROUND(AVERAGEIF($ES$9:$ES$497,$ES390,EX$9:EX$497),0)</f>
        <v>17</v>
      </c>
      <c r="OK390" s="112">
        <f>ROUND(AVERAGEIF($ES$9:$ES$497,$ES390,EY$9:EY$497),0)</f>
        <v>30</v>
      </c>
      <c r="OL390" s="112">
        <f>ROUND(AVERAGEIF($ES$9:$ES$497,$ES390,EZ$9:EZ$497),0)</f>
        <v>58</v>
      </c>
      <c r="OM390" s="112">
        <f>ROUND(AVERAGEIF($ES$9:$ES$497,$ES390,FA$9:FA$497),0)</f>
        <v>21</v>
      </c>
      <c r="ON390" s="112">
        <f>ROUND(AVERAGEIF($ES$9:$ES$497,$ES390,FB$9:FB$497),0)</f>
        <v>45</v>
      </c>
      <c r="OO390" s="112">
        <f>ROUND(AVERAGEIF($ES$9:$ES$497,$ES390,FC$9:FC$497),0)</f>
        <v>49</v>
      </c>
      <c r="OP390" s="112">
        <f>ROUND(AVERAGEIF($ES$9:$ES$497,$ES390,FD$9:FD$497),0)</f>
        <v>75</v>
      </c>
      <c r="OQ390" s="113">
        <f>ROUND(AVERAGEIF($ES$9:$ES$497,$ES390,FE$9:FE$497),0)</f>
        <v>66</v>
      </c>
      <c r="OR390" s="114">
        <f>ROUND(EV390/MAX(EV$9:EV$497)*100,0)</f>
        <v>62</v>
      </c>
      <c r="OS390" s="115">
        <f>ROUND(EW390/MAX(EW$9:EW$497)*100,0)</f>
        <v>58</v>
      </c>
      <c r="OT390" s="115">
        <f>ROUND(EX390/MAX(EX$9:EX$497)*100,0)</f>
        <v>47</v>
      </c>
      <c r="OU390" s="115">
        <f>ROUND(EY390/MAX(EY$9:EY$497)*100,0)</f>
        <v>42</v>
      </c>
      <c r="OV390" s="115">
        <f>ROUND(EZ390/MAX(EZ$9:EZ$497)*100,0)</f>
        <v>74</v>
      </c>
      <c r="OW390" s="115">
        <f>ROUND(FA390/MAX(FA$9:FA$497)*100,0)</f>
        <v>12</v>
      </c>
      <c r="OX390" s="115">
        <f>ROUND(FB390/MAX(FB$9:FB$497)*100,0)</f>
        <v>35</v>
      </c>
      <c r="OY390" s="116">
        <f>ROUND(FC390/MAX(FC$9:FC$497)*100,0)</f>
        <v>38</v>
      </c>
      <c r="OZ390" s="115">
        <f>ROUND(FD390/MAX(FD$9:FD$497)*100,0)</f>
        <v>100</v>
      </c>
      <c r="PA390" s="117">
        <f>ROUND(FE390/MAX(FE$9:FE$497)*100,0)</f>
        <v>45</v>
      </c>
      <c r="PB390" s="118">
        <f>OT390*3 + (OR390+OS390+OX390)*2 + (OU390+OY390)</f>
        <v>531</v>
      </c>
      <c r="PC390" s="115">
        <f>OV390*3 + (OR390+OS390+OX390)*2 + (OU390+OY390)</f>
        <v>612</v>
      </c>
      <c r="PD390" s="115">
        <f>(OT390+OV390)*3 + (OR390+OS390+OX390)*2 + (OU390+OY390)</f>
        <v>753</v>
      </c>
      <c r="PE390" s="115">
        <f>(OT390+OY390)*3 + (OR390+OS390+OX390)*2 + (OU390)</f>
        <v>607</v>
      </c>
      <c r="PF390" s="115">
        <f>(OR390+OU390)*3 + (OS390+OW390)*2 + OX390</f>
        <v>487</v>
      </c>
      <c r="PG390" s="119">
        <f>OW390*3 + (OR390+OS390+OU390)*2 + OX390</f>
        <v>395</v>
      </c>
      <c r="PH390" s="118">
        <f>ROUND(PB390/MAX(PB$9:PB$497)*100,0)</f>
        <v>63</v>
      </c>
      <c r="PI390" s="115">
        <f>ROUND(PC390/MAX(PC$9:PC$497)*100,0)</f>
        <v>73</v>
      </c>
      <c r="PJ390" s="115">
        <f>ROUND(PD390/MAX(PD$9:PD$497)*100,0)</f>
        <v>80</v>
      </c>
      <c r="PK390" s="115">
        <f>ROUND(PE390/MAX(PE$9:PE$497)*100,0)</f>
        <v>60</v>
      </c>
      <c r="PL390" s="115">
        <f>ROUND(PF390/MAX(PF$9:PF$497)*100,0)</f>
        <v>69</v>
      </c>
      <c r="PM390" s="119">
        <f>ROUND(PG390/MAX(PG$9:PG$497)*100,0)</f>
        <v>58</v>
      </c>
      <c r="PN390" s="118">
        <f>RANK(PH390,PH$9:PH$497,0)</f>
        <v>90</v>
      </c>
      <c r="PO390" s="115">
        <f>RANK(PI390,PI$9:PI$497,0)</f>
        <v>29</v>
      </c>
      <c r="PP390" s="115">
        <f>RANK(PJ390,PJ$9:PJ$497,0)</f>
        <v>20</v>
      </c>
      <c r="PQ390" s="115">
        <f>RANK(PK390,PK$9:PK$497,0)</f>
        <v>96</v>
      </c>
      <c r="PR390" s="115">
        <f>RANK(PL390,PL$9:PL$497,0)</f>
        <v>87</v>
      </c>
      <c r="PS390" s="119">
        <f>RANK(PM390,PM$9:PM$497,0)</f>
        <v>112</v>
      </c>
      <c r="PT390" s="120">
        <f>ROUND(FZ390/MAX(FZ$9:FZ$497)*100,0)</f>
        <v>52</v>
      </c>
      <c r="PU390" s="115">
        <f>ROUND(GA390/MAX(GA$9:GA$497)*100,0)</f>
        <v>37</v>
      </c>
      <c r="PV390" s="115">
        <f>ROUND(GB390/MAX(GB$9:GB$497)*100,0)</f>
        <v>36</v>
      </c>
      <c r="PW390" s="115">
        <f>ROUND(GC390/MAX(GC$9:GC$497)*100,0)</f>
        <v>44</v>
      </c>
      <c r="PX390" s="115">
        <f>ROUND(GD390/MAX(GD$9:GD$497)*100,0)</f>
        <v>45</v>
      </c>
      <c r="PY390" s="115">
        <f>ROUND(GE390/MAX(GE$9:GE$497)*100,0)</f>
        <v>7</v>
      </c>
      <c r="PZ390" s="115">
        <f>ROUND(GF390/MAX(GF$9:GF$497)*100,0)</f>
        <v>19</v>
      </c>
      <c r="QA390" s="116">
        <f>ROUND(GG390/MAX(GG$9:GG$497)*100,0)</f>
        <v>26</v>
      </c>
      <c r="QB390" s="115">
        <f>ROUND(GH390/MAX(GH$9:GH$497)*100,0)</f>
        <v>58</v>
      </c>
      <c r="QC390" s="121">
        <f>ROUND(GI390/MAX(GI$9:GI$497)*100,0)</f>
        <v>31</v>
      </c>
      <c r="QD390" s="120">
        <f>ROUND(AVERAGEIF($ES$9:$ES$497,$ES390,PT$9:PT$497),0)</f>
        <v>47</v>
      </c>
      <c r="QE390" s="120">
        <f>ROUND(AVERAGEIF($ES$9:$ES$497,$ES390,PU$9:PU$497),0)</f>
        <v>61</v>
      </c>
      <c r="QF390" s="120">
        <f>ROUND(AVERAGEIF($ES$9:$ES$497,$ES390,PV$9:PV$497),0)</f>
        <v>21</v>
      </c>
      <c r="QG390" s="120">
        <f>ROUND(AVERAGEIF($ES$9:$ES$497,$ES390,PW$9:PW$497),0)</f>
        <v>34</v>
      </c>
      <c r="QH390" s="120">
        <f>ROUND(AVERAGEIF($ES$9:$ES$497,$ES390,PX$9:PX$497),0)</f>
        <v>48</v>
      </c>
      <c r="QI390" s="120">
        <f>ROUND(AVERAGEIF($ES$9:$ES$497,$ES390,PY$9:PY$497),0)</f>
        <v>18</v>
      </c>
      <c r="QJ390" s="120">
        <f>ROUND(AVERAGEIF($ES$9:$ES$497,$ES390,PZ$9:PZ$497),0)</f>
        <v>31</v>
      </c>
      <c r="QK390" s="120">
        <f>ROUND(AVERAGEIF($ES$9:$ES$497,$ES390,QA$9:QA$497),0)</f>
        <v>40</v>
      </c>
      <c r="QL390" s="120">
        <f>ROUND(AVERAGEIF($ES$9:$ES$497,$ES390,QB$9:QB$497),0)</f>
        <v>51</v>
      </c>
      <c r="QM390" s="120">
        <f>ROUND(AVERAGEIF($ES$9:$ES$497,$ES390,QC$9:QC$497),0)</f>
        <v>32</v>
      </c>
      <c r="QN390" s="114">
        <f>PV390*4 + (PT390+PU390+PZ390)*2 + (PW390+QA390)</f>
        <v>430</v>
      </c>
      <c r="QO390" s="115">
        <f>PX390*4 + (PT390+PU390+PZ390)*2 + (PW390+QA390)</f>
        <v>466</v>
      </c>
      <c r="QP390" s="115">
        <f>(PV390+PX390)*4 + (PT390+PU390+PZ390)*2 + (PW390+QA390)</f>
        <v>610</v>
      </c>
      <c r="QQ390" s="115">
        <f>(PV390+QA390)*4 + (PT390+PU390+PZ390)*2 + (PW390)</f>
        <v>508</v>
      </c>
      <c r="QR390" s="115">
        <f>(PT390+PW390)*4 + (PU390+PY390)*2 + PZ390</f>
        <v>491</v>
      </c>
      <c r="QS390" s="119">
        <f>PY390*4 + (PT390+PU390+PW390)*2 + PZ390</f>
        <v>313</v>
      </c>
      <c r="QT390" s="114">
        <f>ROUND((QN390-MIN(QN$9:QN$497))/(MAX(QN$9:QN$497)-MIN(QN$9:QN$497))*100,0)</f>
        <v>31</v>
      </c>
      <c r="QU390" s="115">
        <f>ROUND((QO390-MIN(QO$9:QO$497))/(MAX(QO$9:QO$497)-MIN(QO$9:QO$497))*100,0)</f>
        <v>37</v>
      </c>
      <c r="QV390" s="115">
        <f>ROUND((QP390-MIN(QP$9:QP$497))/(MAX(QP$9:QP$497)-MIN(QP$9:QP$497))*100,0)</f>
        <v>38</v>
      </c>
      <c r="QW390" s="115">
        <f>ROUND((QQ390-MIN(QQ$9:QQ$497))/(MAX(QQ$9:QQ$497)-MIN(QQ$9:QQ$497))*100,0)</f>
        <v>28</v>
      </c>
      <c r="QX390" s="115">
        <f>ROUND((QR390-MIN(QR$9:QR$497))/(MAX(QR$9:QR$497)-MIN(QR$9:QR$497))*100,0)</f>
        <v>43</v>
      </c>
      <c r="QY390" s="115">
        <f>ROUND((QS390-MIN(QS$9:QS$497))/(MAX(QS$9:QS$497)-MIN(QS$9:QS$497))*100,0)</f>
        <v>28</v>
      </c>
      <c r="QZ390" s="114">
        <f>RANK(QN390,QN$9:QN$497,0)</f>
        <v>298</v>
      </c>
      <c r="RA390" s="115">
        <f>RANK(QO390,QO$9:QO$497,0)</f>
        <v>101</v>
      </c>
      <c r="RB390" s="115">
        <f>RANK(QP390,QP$9:QP$497,0)</f>
        <v>126</v>
      </c>
      <c r="RC390" s="115">
        <f>RANK(QQ390,QQ$9:QQ$497,0)</f>
        <v>298</v>
      </c>
      <c r="RD390" s="115">
        <f>RANK(QR390,QR$9:QR$497,0)</f>
        <v>257</v>
      </c>
      <c r="RE390" s="115">
        <f>RANK(QS390,QS$9:QS$497,0)</f>
        <v>315</v>
      </c>
      <c r="RF390" s="122"/>
      <c r="RG390" s="115">
        <f>($RH$3*(IH390+IJ390)*100*100/MAX(EX$9:EX$497)*$RO$3) +($RH$3*(II390+IJ390)*100*100/MAX(EX$9:EX$497)*$RO$4) + ($RH$3*IK390*100*100/MAX(EX$9:EX$497)*0.098)</f>
        <v>0</v>
      </c>
      <c r="RH390" s="115">
        <f>($RH$4*IL390*100*100/MAX(EZ$9:EZ$497))*$RQ$3</f>
        <v>0</v>
      </c>
      <c r="RI390" s="115">
        <f>($RH$3*IM390*100*100/MAX(EY$9:EY$497))*$RQ$4</f>
        <v>0</v>
      </c>
      <c r="RJ390" s="115">
        <f>($RH$3*IN390*100*100/MAX(EX$9:EX$497))</f>
        <v>0</v>
      </c>
      <c r="RK390" s="115">
        <f>($RH$4*IO390*100*100/MAX(EZ$9:EZ$497))*$RQ$3</f>
        <v>0</v>
      </c>
      <c r="RL390" s="115">
        <f>(($RL$4*IP390*100*((100/MAX(EX$9:EX$497)+100/MAX(EZ$9:EZ$497))/2))+($RL$4*IQ390*100*((100/MAX(EX$9:EX$497)+100/MAX(EZ$9:EZ$497))/2))+($RL$4*IR390*100*((100/MAX(EX$9:EX$497)+100/MAX(EZ$9:EZ$497))/2))+($RL$4*IS390*100*((100/MAX(EX$9:EX$497)+100/MAX(EZ$9:EZ$497))/2))+($RL$4*IT390*100*((100/MAX(EX$9:EX$497)+100/MAX(EZ$9:EZ$497))/2))+($RL$4*IU390*100*((100/MAX(EX$9:EX$497)+100/MAX(EZ$9:EZ$497))/2))+($RL$4*IV390*100*((100/MAX(EX$9:EX$497)+100/MAX(EZ$9:EZ$497))/2))+($RL$4*IW390*100*((100/MAX(EX$9:EX$497)+100/MAX(EZ$9:EZ$497))/2)))*$RS$3</f>
        <v>31.36</v>
      </c>
      <c r="RM390" s="115">
        <f>(($RH$3*IX390*100*100/MAX(EX$9:EX$497))+($RH$3*IY390*100*100/MAX(EX$9:EX$497))+($RH$3*IZ390*100*100/MAX(EX$9:EX$497))+($RH$3*JA390*100*100/MAX(EX$9:EX$497))+($RH$3*JB390*100*100/MAX(EX$9:EX$497))+($RH$3*JC390*100*100/MAX(EX$9:EX$497))+($RH$3*JD390*100*100/MAX(EX$9:EX$497))+($RH$3*JE390*100*100/MAX(EX$9:EX$497)))*$RS$4</f>
        <v>0</v>
      </c>
      <c r="RN390" s="115">
        <f>(($RH$4*JF390*100*100/MAX(EZ$9:EZ$497)) + ($RH$4*JG390*100*100/MAX(EZ$9:EZ$497)) + ($RH$4*JH390*100*100/MAX(EZ$9:EZ$497)) + ($RH$4*JI390*100*100/MAX(EZ$9:EZ$497)) + ($RH$4*JJ390*100*100/MAX(EZ$9:EZ$497)) + ($RH$4*JK390*100*100/MAX(EZ$9:EZ$497)) + ($RH$4*JL390*100*100/MAX(EZ$9:EZ$497)) + ($RH$4*JM390*100*100/MAX(EZ$9:EZ$497)))*$RU$3</f>
        <v>0</v>
      </c>
      <c r="RO390" s="115">
        <f>(($RL$4*JN390*100*((100/MAX(EX$9:EX$497)+100/MAX(EZ$9:EZ$497))/2))+($RL$4*JO390*100*((100/MAX(EX$9:EX$497)+100/MAX(EZ$9:EZ$497))/2))+($RL$4*JP390*100*((100/MAX(EX$9:EX$497)+100/MAX(EZ$9:EZ$497))/2))+($RL$4*JQ390*100*((100/MAX(EX$9:EX$497)+100/MAX(EZ$9:EZ$497))/2))+($RL$4*JR390*100*((100/MAX(EX$9:EX$497)+100/MAX(EZ$9:EZ$497))/2))+($RL$4*JS390*100*((100/MAX(EX$9:EX$497)+100/MAX(EZ$9:EZ$497))/2))+($RL$4*JT390*100*((100/MAX(EX$9:EX$497)+100/MAX(EZ$9:EZ$497))/2))+($RL$4*JU390*100*((100/MAX(EX$9:EX$497)+100/MAX(EZ$9:EZ$497))/2))+($RL$4*JV390*100*((100/MAX(EX$9:EX$497)+100/MAX(EZ$9:EZ$497))/2))+($RL$4*JW390*100*((100/MAX(EX$9:EX$497)+100/MAX(EZ$9:EZ$497))/2))+($RL$4*JX390*100*((100/MAX(EX$9:EX$497)+100/MAX(EZ$9:EZ$497))/2))+($RL$4*JY390*100*((100/MAX(EX$9:EX$497)+100/MAX(EZ$9:EZ$497))/2))+($RL$4*JZ390*100*((100/MAX(EX$9:EX$497)+100/MAX(EZ$9:EZ$497))/2)))*$RW$3/2</f>
        <v>5.2266666666666675</v>
      </c>
      <c r="RP390" s="119">
        <f>($RJ$3*KA390*100*100/MAX(FA$9:FA$497)) + ($RJ$3*KB390*100*100/MAX(FA$9:FA$497)/2) + ($RJ$3*KC390*100*100/MAX(FA$9:FA$497)/2) + ($RJ$3*KD390*100*100/MAX(FA$9:FA$497)/4) + ($RJ$3*KE390*100*100/MAX(FA$9:FA$497)/4)</f>
        <v>0</v>
      </c>
      <c r="RQ390" s="118">
        <f>($RL$4*KF390*100*((100/MAX(EX$9:EX$497)+100/MAX(EZ$9:EZ$497)))) * ($RO$3/2) + (($RL$4*KG390*100*((100/MAX(EX$9:EX$497)+100/MAX(EZ$9:EZ$497))))+($RL$4*KH390*100*((100/MAX(EX$9:EX$497)+100/MAX(EZ$9:EZ$497))))+($RL$4*KI390*100*((100/MAX(EX$9:EX$497)+100/MAX(EZ$9:EZ$497))))+($RL$4*KJ390*100*((100/MAX(EX$9:EX$497)+100/MAX(EZ$9:EZ$497))))+($RL$4*KK390*100*((100/MAX(EX$9:EX$497)+100/MAX(EZ$9:EZ$497))))+($RL$4*KL390*100*((100/MAX(EX$9:EX$497)+100/MAX(EZ$9:EZ$497))))+($RL$4*KM390*100*((100/MAX(EX$9:EX$497)+100/MAX(EZ$9:EZ$497))))+($RL$4*KN390*100*((100/MAX(EX$9:EX$497)+100/MAX(EZ$9:EZ$497))))+($RL$4*KO390*100*((100/MAX(EX$9:EX$497)+100/MAX(EZ$9:EZ$497))))+($RL$4*KP390*100*((100/MAX(EX$9:EX$497)+100/MAX(EZ$9:EZ$497))))+($RL$4*KQ390*100*((100/MAX(EX$9:EX$497)+100/MAX(EZ$9:EZ$497))))+($RL$4*KR390*100*((100/MAX(EX$9:EX$497)+100/MAX(EZ$9:EZ$497))))+($RL$4*KS390*100*((100/MAX(EX$9:EX$497)+100/MAX(EZ$9:EZ$497))))+($RL$4*KV390*100*((100/MAX(EX$9:EX$497)+100/MAX(EZ$9:EZ$497))))) * (($RO$3+$RO$4)/6)</f>
        <v>0</v>
      </c>
      <c r="RR390" s="115">
        <f>(($RL$4*KW390*100*((100/MAX(EX$9:EX$497)+100/MAX(EZ$9:EZ$497))))) * ($RO$3/2) + (($RL$4*KX390*100*((100/MAX(EX$9:EX$497)+100/MAX(EZ$9:EZ$497))))+($RL$4*KY390*100*((100/MAX(EX$9:EX$497)+100/MAX(EZ$9:EZ$497))))+($RL$4*KZ390*100*((100/MAX(EX$9:EX$497)+100/MAX(EZ$9:EZ$497))))+($RL$4*LA390*100*((100/MAX(EX$9:EX$497)+100/MAX(EZ$9:EZ$497))))+($RL$4*LB390*100*((100/MAX(EX$9:EX$497)+100/MAX(EZ$9:EZ$497))))+($RL$4*LC390*100*((100/MAX(EX$9:EX$497)+100/MAX(EZ$9:EZ$497))))) * (($RO$3+$RO$4)/6)</f>
        <v>0</v>
      </c>
      <c r="RS390" s="119">
        <f>(($RL$4*LD390*100*((100/MAX(EX$9:EX$497)+100/MAX(EZ$9:EZ$497))))+($RL$4*LE390*100*((100/MAX(EX$9:EX$497)+100/MAX(EZ$9:EZ$497))))) * (($RO$3+$RO$4)/6)</f>
        <v>0</v>
      </c>
      <c r="RT390" s="118">
        <f>($RJ$4*LH390*100*(100/MAX(EV$9:EV$497)))+($RJ$4*LI390*100*(100/MAX(EV$9:EV$497)))</f>
        <v>0</v>
      </c>
      <c r="RU390" s="119">
        <f>($RJ$4*LJ390*(100/MAX(EV$9:EV$497)))/2 + ($RL$3*LK390*(100/MAX(EW$9:EW$497))) + ($RJ$4*LL390*(100/MAX(EV$9:EV$497)))/4 + ($RL$3*LM390*(100/MAX(EW$9:EW$497)))</f>
        <v>0</v>
      </c>
      <c r="RV390" s="118">
        <f>($RJ$4*LN390*100*100/MAX(EV$9:EV$497)/2)+($RJ$4*LO390*100*100/MAX(EV$9:EV$497)/2)+($RJ$4*LP390*100*100/MAX(EV$9:EV$497))+($RJ$4*LQ390*100*100/MAX(EV$9:EV$497))+($RJ$4*LR390*100*100/MAX(EV$9:EV$497))</f>
        <v>0</v>
      </c>
      <c r="RW390" s="115">
        <f>($RJ$4*LS390*100*100/MAX(EV$9:EV$497)) + (($RJ$4*LT390*100*100/MAX(EV$9:EV$497))+($RJ$4*LU390*100*100/MAX(EV$9:EV$497))+($RJ$4*LV390*100*100/MAX(EV$9:EV$497))+($RJ$4*LW390*100*100/MAX(EV$9:EV$497))+($RJ$4*LX390*100*100/MAX(EV$9:EV$497))+($RJ$4*LY390*100*100/MAX(EV$9:EV$497))+($RJ$4*LZ390*100*100/MAX(EV$9:EV$497))+($RJ$4*MA390*100*100/MAX(EV$9:EV$497)))/2</f>
        <v>0</v>
      </c>
      <c r="RX390" s="119">
        <f>($RJ$4*MB390*100*100/MAX(EV$9:EV$497))+($RJ$4*MC390*100*100/MAX(EV$9:EV$497))+($RJ$4*MD390*100*100/MAX(EV$9:EV$497))+($RJ$4*ME390*100*100/MAX(EV$9:EV$497))+($RJ$4*MF390*100*100/MAX(EV$9:EV$497))+($RJ$4*MG390*100*100/MAX(EV$9:EV$497))+($RJ$4*MH390*100*100/MAX(EV$9:EV$497))+($RJ$4*MI390*100*100/MAX(EV$9:EV$497))+($RJ$4*MJ390*100*100/MAX(EV$9:EV$497))+($RJ$4*MK390*100*100/MAX(EV$9:EV$497))+($RJ$4*ML390*100*100/MAX(EV$9:EV$497))+($RJ$4*MM390*100*100/MAX(EV$9:EV$497))+($RJ$4*MN390*100*100/MAX(EV$9:EV$497))</f>
        <v>0</v>
      </c>
      <c r="RY390" s="118">
        <f>($RJ$4*MQ390*100*100/MAX(EV$9:EV$497))/2 + (($RJ$4*MR390*100*100/MAX(EV$9:EV$497))+($RJ$4*MS390*100*100/MAX(EV$9:EV$497))+($RJ$4*MT390*100*100/MAX(EV$9:EV$497))+($RJ$4*MU390*100*100/MAX(EV$9:EV$497))+($RJ$4*MV390*100*100/MAX(EV$9:EV$497))+($RJ$4*MW390*100*100/MAX(EV$9:EV$497))+($RJ$4*MX390*100*100/MAX(EV$9:EV$497))+($RJ$4*MY390*100*100/MAX(EV$9:EV$497))+($RJ$4*MZ390*100*100/MAX(EV$9:EV$497))+($RJ$4*NA390*100*100/MAX(EV$9:EV$497))+($RJ$4*NB390*100*100/MAX(EV$9:EV$497))+($RJ$4*NC390*100*100/MAX(EV$9:EV$497))+($RJ$4*ND390*100*100/MAX(EV$9:EV$497))+($RJ$4*NG390*100*100/MAX(EV$9:EV$497)))/4</f>
        <v>8.4269662921348321</v>
      </c>
      <c r="RZ390" s="115">
        <f>($RJ$4*NH390*100*100/MAX(EV$9:EV$497))/2 + (($RJ$4*NI390*100*100/MAX(EV$9:EV$497))+($RJ$4*NJ390*100*100/MAX(EV$9:EV$497))+($RJ$4*NK390*100*100/MAX(EV$9:EV$497))+($RJ$4*NL390*100*100/MAX(EV$9:EV$497))+($RJ$4*NM390*100*100/MAX(EV$9:EV$497))+($RJ$4*NN390*100*100/MAX(EV$9:EV$497)))/4</f>
        <v>0</v>
      </c>
      <c r="SA390" s="117">
        <f>(($RJ$4*NO390*100*100/MAX(EV$9:EV$497))+($RJ$4*NP390*100*100/MAX(EV$9:EV$497)))/4</f>
        <v>0</v>
      </c>
      <c r="SB390" s="118">
        <f>SUM(RG390:SA390)</f>
        <v>45.013632958801495</v>
      </c>
      <c r="SC390" s="115">
        <f>RG390 + RJ390 + RL390 + RM390 + RO390 + SUM(RQ390:RS390)/2 +  SUM(RT390:SA390)/5</f>
        <v>38.272059925093629</v>
      </c>
      <c r="SD390" s="115">
        <f>(RH390+RK390+RL390/$RS$3*$RU$3+RN390)*$RY$3+RO390+SUM(RQ390:RS390)/5 + SUM(RT390:SA390)/4</f>
        <v>31.882408239700379</v>
      </c>
      <c r="SE390" s="115">
        <f>RG390+RJ390+RL390/$RS$3+RM390/$RS$4+RO390 + SUM(RQ390:RS390)/2 +  SUM(RT390:SA390)/5</f>
        <v>129.41205992509364</v>
      </c>
      <c r="SF390" s="115">
        <f>RI390*$RY$4+RL390+RO390 + SUM(RQ390:RS390)/5 +  SUM(RT390:SA390)/4</f>
        <v>38.693408239700375</v>
      </c>
      <c r="SG390" s="115">
        <f>RP390*2 + SUM(RT390:SA390)</f>
        <v>8.4269662921348321</v>
      </c>
      <c r="SH390" s="115">
        <f>ROUND(SB390/MAX(SB$9:SB$497)*100,0)</f>
        <v>57</v>
      </c>
      <c r="SI390" s="115">
        <f>ROUND(SC390/MAX(SC$9:SC$497)*100,0)</f>
        <v>58</v>
      </c>
      <c r="SJ390" s="115">
        <f>ROUND(SD390/MAX(SD$9:SD$497)*100,0)</f>
        <v>51</v>
      </c>
      <c r="SK390" s="115">
        <f>ROUND(SE390/MAX(SE$9:SE$497)*100,0)</f>
        <v>100</v>
      </c>
      <c r="SL390" s="115">
        <f>ROUND(SF390/MAX(SF$9:SF$497)*100,0)</f>
        <v>95</v>
      </c>
      <c r="SM390" s="121">
        <f>ROUND(SG390/MAX(SG$9:SG$497)*100,0)</f>
        <v>8</v>
      </c>
      <c r="SN390" s="115">
        <f>ROUND(AVERAGEIF($ES$9:$ES$497,$ES390,SH$9:SH$497),0)</f>
        <v>12</v>
      </c>
      <c r="SO390" s="115">
        <f>ROUND(AVERAGEIF($ES$9:$ES$497,$ES390,SI$9:SI$497),0)</f>
        <v>5</v>
      </c>
      <c r="SP390" s="115">
        <f>ROUND(AVERAGEIF($ES$9:$ES$497,$ES390,SJ$9:SJ$497),0)</f>
        <v>26</v>
      </c>
      <c r="SQ390" s="115">
        <f>ROUND(AVERAGEIF($ES$9:$ES$497,$ES390,SK$9:SK$497),0)</f>
        <v>6</v>
      </c>
      <c r="SR390" s="115">
        <f>ROUND(AVERAGEIF($ES$9:$ES$497,$ES390,SL$9:SL$497),0)</f>
        <v>8</v>
      </c>
      <c r="SS390" s="121">
        <f>ROUND(AVERAGEIF($ES$9:$ES$497,$ES390,SM$9:SM$497),0)</f>
        <v>4</v>
      </c>
      <c r="ST390" s="114">
        <f>RANK(SB390,SB$9:SB$497,0)</f>
        <v>55</v>
      </c>
      <c r="SU390" s="115">
        <f>RANK(SC390,SC$9:SC$497,0)</f>
        <v>38</v>
      </c>
      <c r="SV390" s="115">
        <f>RANK(SD390,SD$9:SD$497,0)</f>
        <v>13</v>
      </c>
      <c r="SW390" s="115">
        <f>RANK(SE390,SE$9:SE$497,0)</f>
        <v>1</v>
      </c>
      <c r="SX390" s="115">
        <f>RANK(SF390,SF$9:SF$497,0)</f>
        <v>2</v>
      </c>
      <c r="SY390" s="115">
        <f>RANK(SG390,SG$9:SG$497,0)</f>
        <v>119</v>
      </c>
      <c r="SZ390" s="115">
        <f>COUNTIFS(SB$9:SB$497,"&gt;"&amp;SB390,$ES$9:$ES$497,$ES390)+1</f>
        <v>1</v>
      </c>
      <c r="TA390" s="115">
        <f>COUNTIFS(SC$9:SC$497,"&gt;"&amp;SC390,$ES$9:$ES$497,$ES390)+1</f>
        <v>1</v>
      </c>
      <c r="TB390" s="115">
        <f>COUNTIFS(SD$9:SD$497,"&gt;"&amp;SD390,$ES$9:$ES$497,$ES390)+1</f>
        <v>13</v>
      </c>
      <c r="TC390" s="115">
        <f>COUNTIFS(SE$9:SE$497,"&gt;"&amp;SE390,$ES$9:$ES$497,$ES390)+1</f>
        <v>1</v>
      </c>
      <c r="TD390" s="115">
        <f>COUNTIFS(SF$9:SF$497,"&gt;"&amp;SF390,$ES$9:$ES$497,$ES390)+1</f>
        <v>1</v>
      </c>
      <c r="TE390" s="117">
        <f>COUNTIFS(SG$9:SG$497,"&gt;"&amp;SG390,$ES$9:$ES$497,$ES390)+1</f>
        <v>16</v>
      </c>
      <c r="TF390" s="118">
        <f>MAX(PH390:PM390)+SH390</f>
        <v>137</v>
      </c>
      <c r="TG390" s="115">
        <f t="shared" ref="TG390:TK392" si="956">PH390+SI390</f>
        <v>121</v>
      </c>
      <c r="TH390" s="115">
        <f t="shared" si="956"/>
        <v>124</v>
      </c>
      <c r="TI390" s="115">
        <f t="shared" si="956"/>
        <v>180</v>
      </c>
      <c r="TJ390" s="115">
        <f t="shared" si="956"/>
        <v>155</v>
      </c>
      <c r="TK390" s="115">
        <f t="shared" si="956"/>
        <v>77</v>
      </c>
      <c r="TL390" s="117">
        <f>PM390+SM390</f>
        <v>66</v>
      </c>
      <c r="TM390" s="118">
        <f>ROUND(TF390/MAX(TF$9:TF$497)*100,0)</f>
        <v>76</v>
      </c>
      <c r="TN390" s="115">
        <f>ROUND(TG390/MAX(TG$9:TG$497)*100,0)</f>
        <v>66</v>
      </c>
      <c r="TO390" s="115">
        <f>ROUND(TH390/MAX(TH$9:TH$497)*100,0)</f>
        <v>68</v>
      </c>
      <c r="TP390" s="115">
        <f>ROUND(TI390/MAX(TI$9:TI$497)*100,0)</f>
        <v>99</v>
      </c>
      <c r="TQ390" s="115">
        <f>ROUND(TJ390/MAX(TJ$9:TJ$497)*100,0)</f>
        <v>79</v>
      </c>
      <c r="TR390" s="115">
        <f>ROUND(TK390/MAX(TK$9:TK$497)*100,0)</f>
        <v>39</v>
      </c>
      <c r="TS390" s="119">
        <f>ROUND(TL390/MAX(TL$9:TL$497)*100,0)</f>
        <v>34</v>
      </c>
      <c r="TT390" s="120">
        <f>RANK(TM390,TM$9:TM$497,0)</f>
        <v>37</v>
      </c>
      <c r="TU390" s="115">
        <f>RANK(TN390,TN$9:TN$497,0)</f>
        <v>39</v>
      </c>
      <c r="TV390" s="115">
        <f>RANK(TO390,TO$9:TO$497,0)</f>
        <v>15</v>
      </c>
      <c r="TW390" s="115">
        <f>RANK(TP390,TP$9:TP$497,0)</f>
        <v>2</v>
      </c>
      <c r="TX390" s="115">
        <f>RANK(TQ390,TQ$9:TQ$497,0)</f>
        <v>3</v>
      </c>
      <c r="TY390" s="115">
        <f>RANK(TR390,TR$9:TR$497,0)</f>
        <v>99</v>
      </c>
      <c r="TZ390" s="121">
        <f>RANK(TS390,TS$9:TS$497,0)</f>
        <v>115</v>
      </c>
      <c r="UA390" s="167"/>
      <c r="UB390" s="7" t="s">
        <v>1</v>
      </c>
    </row>
    <row r="391" spans="1:548" x14ac:dyDescent="0.15">
      <c r="A391" s="183">
        <v>383</v>
      </c>
      <c r="B391" s="200" t="s">
        <v>1456</v>
      </c>
      <c r="C391" s="143"/>
      <c r="D391" s="143"/>
      <c r="E391" s="161" t="s">
        <v>518</v>
      </c>
      <c r="F391" s="65">
        <v>110</v>
      </c>
      <c r="G391" s="65" t="s">
        <v>908</v>
      </c>
      <c r="H391" s="144" t="s">
        <v>1005</v>
      </c>
      <c r="I391" s="66" t="s">
        <v>521</v>
      </c>
      <c r="J391" s="67" t="s">
        <v>521</v>
      </c>
      <c r="K391" s="67" t="s">
        <v>521</v>
      </c>
      <c r="L391" s="67" t="s">
        <v>521</v>
      </c>
      <c r="M391" s="67" t="s">
        <v>521</v>
      </c>
      <c r="N391" s="67" t="s">
        <v>521</v>
      </c>
      <c r="O391" s="67" t="s">
        <v>521</v>
      </c>
      <c r="P391" s="67" t="s">
        <v>521</v>
      </c>
      <c r="Q391" s="67" t="s">
        <v>521</v>
      </c>
      <c r="R391" s="68" t="s">
        <v>521</v>
      </c>
      <c r="S391" s="69" t="s">
        <v>521</v>
      </c>
      <c r="T391" s="67" t="s">
        <v>521</v>
      </c>
      <c r="U391" s="67" t="s">
        <v>521</v>
      </c>
      <c r="V391" s="67" t="s">
        <v>521</v>
      </c>
      <c r="W391" s="67" t="s">
        <v>521</v>
      </c>
      <c r="X391" s="67" t="s">
        <v>521</v>
      </c>
      <c r="Y391" s="67" t="s">
        <v>521</v>
      </c>
      <c r="Z391" s="67" t="s">
        <v>521</v>
      </c>
      <c r="AA391" s="67" t="s">
        <v>521</v>
      </c>
      <c r="AB391" s="68" t="s">
        <v>521</v>
      </c>
      <c r="AC391" s="69" t="s">
        <v>521</v>
      </c>
      <c r="AD391" s="67" t="s">
        <v>521</v>
      </c>
      <c r="AE391" s="67" t="s">
        <v>521</v>
      </c>
      <c r="AF391" s="67" t="s">
        <v>521</v>
      </c>
      <c r="AG391" s="67" t="s">
        <v>521</v>
      </c>
      <c r="AH391" s="67" t="s">
        <v>521</v>
      </c>
      <c r="AI391" s="67" t="s">
        <v>521</v>
      </c>
      <c r="AJ391" s="67" t="s">
        <v>521</v>
      </c>
      <c r="AK391" s="67" t="s">
        <v>521</v>
      </c>
      <c r="AL391" s="68" t="s">
        <v>521</v>
      </c>
      <c r="AM391" s="69" t="s">
        <v>521</v>
      </c>
      <c r="AN391" s="67" t="s">
        <v>521</v>
      </c>
      <c r="AO391" s="67" t="s">
        <v>521</v>
      </c>
      <c r="AP391" s="67" t="s">
        <v>521</v>
      </c>
      <c r="AQ391" s="67" t="s">
        <v>521</v>
      </c>
      <c r="AR391" s="67" t="s">
        <v>521</v>
      </c>
      <c r="AS391" s="67" t="s">
        <v>521</v>
      </c>
      <c r="AT391" s="67" t="s">
        <v>521</v>
      </c>
      <c r="AU391" s="67" t="s">
        <v>521</v>
      </c>
      <c r="AV391" s="68" t="s">
        <v>521</v>
      </c>
      <c r="AW391" s="69" t="s">
        <v>521</v>
      </c>
      <c r="AX391" s="67" t="s">
        <v>521</v>
      </c>
      <c r="AY391" s="67" t="s">
        <v>521</v>
      </c>
      <c r="AZ391" s="67" t="s">
        <v>521</v>
      </c>
      <c r="BA391" s="67" t="s">
        <v>521</v>
      </c>
      <c r="BB391" s="67" t="s">
        <v>521</v>
      </c>
      <c r="BC391" s="67" t="s">
        <v>521</v>
      </c>
      <c r="BD391" s="67" t="s">
        <v>521</v>
      </c>
      <c r="BE391" s="67" t="s">
        <v>521</v>
      </c>
      <c r="BF391" s="68" t="s">
        <v>521</v>
      </c>
      <c r="BG391" s="69" t="s">
        <v>521</v>
      </c>
      <c r="BH391" s="67" t="s">
        <v>521</v>
      </c>
      <c r="BI391" s="67" t="s">
        <v>521</v>
      </c>
      <c r="BJ391" s="67" t="s">
        <v>521</v>
      </c>
      <c r="BK391" s="67" t="s">
        <v>521</v>
      </c>
      <c r="BL391" s="67" t="s">
        <v>521</v>
      </c>
      <c r="BM391" s="67" t="s">
        <v>521</v>
      </c>
      <c r="BN391" s="67" t="s">
        <v>521</v>
      </c>
      <c r="BO391" s="67" t="s">
        <v>521</v>
      </c>
      <c r="BP391" s="68" t="s">
        <v>521</v>
      </c>
      <c r="BQ391" s="70" t="s">
        <v>521</v>
      </c>
      <c r="BR391" s="67" t="s">
        <v>521</v>
      </c>
      <c r="BS391" s="67" t="s">
        <v>521</v>
      </c>
      <c r="BT391" s="67" t="s">
        <v>521</v>
      </c>
      <c r="BU391" s="67" t="s">
        <v>521</v>
      </c>
      <c r="BV391" s="67" t="s">
        <v>521</v>
      </c>
      <c r="BW391" s="67" t="s">
        <v>521</v>
      </c>
      <c r="BX391" s="67" t="s">
        <v>521</v>
      </c>
      <c r="BY391" s="67" t="s">
        <v>521</v>
      </c>
      <c r="BZ391" s="68" t="s">
        <v>521</v>
      </c>
      <c r="CA391" s="69" t="s">
        <v>521</v>
      </c>
      <c r="CB391" s="67" t="s">
        <v>521</v>
      </c>
      <c r="CC391" s="67" t="s">
        <v>521</v>
      </c>
      <c r="CD391" s="67" t="s">
        <v>521</v>
      </c>
      <c r="CE391" s="67" t="s">
        <v>521</v>
      </c>
      <c r="CF391" s="67" t="s">
        <v>521</v>
      </c>
      <c r="CG391" s="67" t="s">
        <v>521</v>
      </c>
      <c r="CH391" s="67" t="s">
        <v>521</v>
      </c>
      <c r="CI391" s="67" t="s">
        <v>521</v>
      </c>
      <c r="CJ391" s="68" t="s">
        <v>521</v>
      </c>
      <c r="CK391" s="69" t="s">
        <v>521</v>
      </c>
      <c r="CL391" s="67" t="s">
        <v>521</v>
      </c>
      <c r="CM391" s="67" t="s">
        <v>521</v>
      </c>
      <c r="CN391" s="67" t="s">
        <v>521</v>
      </c>
      <c r="CO391" s="67" t="s">
        <v>521</v>
      </c>
      <c r="CP391" s="67" t="s">
        <v>521</v>
      </c>
      <c r="CQ391" s="67" t="s">
        <v>521</v>
      </c>
      <c r="CR391" s="67" t="s">
        <v>521</v>
      </c>
      <c r="CS391" s="67" t="s">
        <v>521</v>
      </c>
      <c r="CT391" s="68" t="s">
        <v>521</v>
      </c>
      <c r="CU391" s="69" t="s">
        <v>521</v>
      </c>
      <c r="CV391" s="67" t="s">
        <v>521</v>
      </c>
      <c r="CW391" s="67" t="s">
        <v>521</v>
      </c>
      <c r="CX391" s="67" t="s">
        <v>521</v>
      </c>
      <c r="CY391" s="67" t="s">
        <v>521</v>
      </c>
      <c r="CZ391" s="67" t="s">
        <v>521</v>
      </c>
      <c r="DA391" s="67" t="s">
        <v>521</v>
      </c>
      <c r="DB391" s="67" t="s">
        <v>521</v>
      </c>
      <c r="DC391" s="67" t="s">
        <v>521</v>
      </c>
      <c r="DD391" s="68" t="s">
        <v>521</v>
      </c>
      <c r="DE391" s="69" t="s">
        <v>521</v>
      </c>
      <c r="DF391" s="71" t="s">
        <v>521</v>
      </c>
      <c r="DG391" s="67" t="s">
        <v>521</v>
      </c>
      <c r="DH391" s="67" t="s">
        <v>521</v>
      </c>
      <c r="DI391" s="67" t="s">
        <v>521</v>
      </c>
      <c r="DJ391" s="67" t="s">
        <v>521</v>
      </c>
      <c r="DK391" s="67" t="s">
        <v>521</v>
      </c>
      <c r="DL391" s="67" t="s">
        <v>521</v>
      </c>
      <c r="DM391" s="67" t="s">
        <v>521</v>
      </c>
      <c r="DN391" s="68" t="s">
        <v>521</v>
      </c>
      <c r="DO391" s="70" t="s">
        <v>521</v>
      </c>
      <c r="DP391" s="71" t="s">
        <v>521</v>
      </c>
      <c r="DQ391" s="67" t="s">
        <v>521</v>
      </c>
      <c r="DR391" s="67" t="s">
        <v>521</v>
      </c>
      <c r="DS391" s="67" t="s">
        <v>521</v>
      </c>
      <c r="DT391" s="67" t="s">
        <v>521</v>
      </c>
      <c r="DU391" s="67" t="s">
        <v>521</v>
      </c>
      <c r="DV391" s="67" t="s">
        <v>521</v>
      </c>
      <c r="DW391" s="67" t="s">
        <v>521</v>
      </c>
      <c r="DX391" s="72" t="s">
        <v>521</v>
      </c>
      <c r="DY391" s="146" t="s">
        <v>522</v>
      </c>
      <c r="DZ391" s="74">
        <v>3</v>
      </c>
      <c r="EA391" s="74">
        <v>4</v>
      </c>
      <c r="EB391" s="74">
        <v>4</v>
      </c>
      <c r="EC391" s="75">
        <v>5</v>
      </c>
      <c r="ED391" s="168" t="s">
        <v>522</v>
      </c>
      <c r="EE391" s="74">
        <f>DZ391</f>
        <v>3</v>
      </c>
      <c r="EF391" s="74">
        <f>DZ391*EA391</f>
        <v>12</v>
      </c>
      <c r="EG391" s="74">
        <f>DZ391*EA391*EB391</f>
        <v>48</v>
      </c>
      <c r="EH391" s="77">
        <f>DZ391*EA391*EB391*EC391</f>
        <v>240</v>
      </c>
      <c r="EI391" s="73">
        <v>10</v>
      </c>
      <c r="EJ391" s="74">
        <v>50</v>
      </c>
      <c r="EK391" s="74">
        <v>270</v>
      </c>
      <c r="EL391" s="74">
        <v>450</v>
      </c>
      <c r="EM391" s="75">
        <v>1350</v>
      </c>
      <c r="EN391" s="78">
        <v>1</v>
      </c>
      <c r="EO391" s="79">
        <f>(EJ391/EE391)/EI391</f>
        <v>1.6666666666666667</v>
      </c>
      <c r="EP391" s="79">
        <f>(EK391/EF391)/EI391</f>
        <v>2.25</v>
      </c>
      <c r="EQ391" s="79">
        <f>(EL391/EG391)/EI391</f>
        <v>0.9375</v>
      </c>
      <c r="ER391" s="80">
        <f>(EM391/EH391)/EI391</f>
        <v>0.5625</v>
      </c>
      <c r="ES391" s="128" t="s">
        <v>523</v>
      </c>
      <c r="ET391" s="82"/>
      <c r="EU391" s="83">
        <v>4</v>
      </c>
      <c r="EV391" s="146">
        <v>97</v>
      </c>
      <c r="EW391" s="147">
        <v>58</v>
      </c>
      <c r="EX391" s="147">
        <v>72</v>
      </c>
      <c r="EY391" s="147">
        <v>65</v>
      </c>
      <c r="EZ391" s="147">
        <v>42</v>
      </c>
      <c r="FA391" s="147">
        <v>16</v>
      </c>
      <c r="FB391" s="147">
        <v>29</v>
      </c>
      <c r="FC391" s="147">
        <v>47</v>
      </c>
      <c r="FD391" s="74">
        <f>EX391+EZ391</f>
        <v>114</v>
      </c>
      <c r="FE391" s="84">
        <f>EX391+FC391</f>
        <v>119</v>
      </c>
      <c r="FF391" s="73">
        <f>RANK(EV391,$EV$9:$EV$497,0)</f>
        <v>92</v>
      </c>
      <c r="FG391" s="74">
        <f>RANK(EW391,$EW$9:$EW$497,0)</f>
        <v>124</v>
      </c>
      <c r="FH391" s="74">
        <f>RANK(EX391,$EX$9:$EX$497,0)</f>
        <v>76</v>
      </c>
      <c r="FI391" s="74">
        <f>RANK(EY391,$EY$9:$EY$497,0)</f>
        <v>55</v>
      </c>
      <c r="FJ391" s="74">
        <f>RANK(EZ391,$EZ$9:$EZ$497,0)</f>
        <v>79</v>
      </c>
      <c r="FK391" s="74">
        <f>RANK(FA391,$FA$9:$FA$497,0)</f>
        <v>229</v>
      </c>
      <c r="FL391" s="74">
        <f>RANK(FB391,$FB$9:$FB$497,0)</f>
        <v>275</v>
      </c>
      <c r="FM391" s="74">
        <f>RANK(FC391,$FC$9:$FC$497,0)</f>
        <v>181</v>
      </c>
      <c r="FN391" s="74">
        <f>RANK(FD391,$FD$9:$FD$497,0)</f>
        <v>40</v>
      </c>
      <c r="FO391" s="84">
        <f>RANK(FE391,$FE$9:$FE$497,0)</f>
        <v>111</v>
      </c>
      <c r="FP391" s="73">
        <f>COUNTIFS($EV$9:$EV$497,"&gt;"&amp;EV391,$ES$9:$ES$497,ES391)+1</f>
        <v>34</v>
      </c>
      <c r="FQ391" s="74">
        <f>COUNTIFS($EW$9:$EW$497,"&gt;"&amp;EW391,$ES$9:$ES$497,ES391)+1</f>
        <v>8</v>
      </c>
      <c r="FR391" s="74">
        <f>COUNTIFS($EX$9:$EX$497,"&gt;"&amp;EX391,$ES$9:$ES$497,ES391)+1</f>
        <v>15</v>
      </c>
      <c r="FS391" s="74">
        <f>COUNTIFS($EY$9:$EY$497,"&gt;"&amp;EY391,$ES$9:$ES$497,ES391)+1</f>
        <v>34</v>
      </c>
      <c r="FT391" s="74">
        <f>COUNTIFS($EZ$9:$EZ$497,"&gt;"&amp;EZ391,$ES$9:$ES$497,ES391)+1</f>
        <v>4</v>
      </c>
      <c r="FU391" s="74">
        <f>COUNTIFS($FA$9:$FA$497,"&gt;"&amp;FA391,$ES$9:$ES$497,ES391)+1</f>
        <v>44</v>
      </c>
      <c r="FV391" s="74">
        <f>COUNTIFS($FB$9:$FB$497,"&gt;"&amp;FB391,$ES$9:$ES$497,ES391)+1</f>
        <v>27</v>
      </c>
      <c r="FW391" s="74">
        <f>COUNTIFS($FC$9:$FC$497,"&gt;"&amp;FC391,$ES$9:$ES$497,ES391)+1</f>
        <v>13</v>
      </c>
      <c r="FX391" s="74">
        <f>COUNTIFS($FD$9:$FD$497,"&gt;"&amp;FD391,$ES$9:$ES$497,ES391)+1</f>
        <v>9</v>
      </c>
      <c r="FY391" s="84">
        <f>COUNTIFS($FE$9:$FE$497,"&gt;"&amp;FE391,$ES$9:$ES$497,ES391)+1</f>
        <v>16</v>
      </c>
      <c r="FZ391" s="85">
        <f t="shared" si="954"/>
        <v>0.88</v>
      </c>
      <c r="GA391" s="86">
        <f t="shared" si="954"/>
        <v>0.53</v>
      </c>
      <c r="GB391" s="86">
        <f t="shared" si="954"/>
        <v>0.65</v>
      </c>
      <c r="GC391" s="86">
        <f t="shared" si="954"/>
        <v>0.59</v>
      </c>
      <c r="GD391" s="86">
        <f t="shared" si="954"/>
        <v>0.38</v>
      </c>
      <c r="GE391" s="86">
        <f t="shared" si="954"/>
        <v>0.15</v>
      </c>
      <c r="GF391" s="86">
        <f t="shared" si="954"/>
        <v>0.26</v>
      </c>
      <c r="GG391" s="86">
        <f t="shared" si="954"/>
        <v>0.43</v>
      </c>
      <c r="GH391" s="86">
        <f t="shared" si="954"/>
        <v>1.04</v>
      </c>
      <c r="GI391" s="87">
        <f t="shared" si="954"/>
        <v>1.08</v>
      </c>
      <c r="GJ391" s="85">
        <f>ROUND(((FZ391-AVERAGE(FZ$9:FZ$497))/STDEVP(FZ$9:FZ$497)*10+50),2)</f>
        <v>46.63</v>
      </c>
      <c r="GK391" s="86">
        <f>ROUND(((GA391-AVERAGE(GA$9:GA$497))/STDEVP(GA$9:GA$497)*10+50),2)</f>
        <v>45.21</v>
      </c>
      <c r="GL391" s="86">
        <f>ROUND(((GB391-AVERAGE(GB$9:GB$497))/STDEVP(GB$9:GB$497)*10+50),2)</f>
        <v>52.52</v>
      </c>
      <c r="GM391" s="86">
        <f>ROUND(((GC391-AVERAGE(GC$9:GC$497))/STDEVP(GC$9:GC$497)*10+50),2)</f>
        <v>53.2</v>
      </c>
      <c r="GN391" s="86">
        <f>ROUND(((GD391-AVERAGE(GD$9:GD$497))/STDEVP(GD$9:GD$497)*10+50),2)</f>
        <v>49.58</v>
      </c>
      <c r="GO391" s="86">
        <f>ROUND(((GE391-AVERAGE(GE$9:GE$497))/STDEVP(GE$9:GE$497)*10+50),2)</f>
        <v>42.8</v>
      </c>
      <c r="GP391" s="86">
        <f>ROUND(((GF391-AVERAGE(GF$9:GF$497))/STDEVP(GF$9:GF$497)*10+50),2)</f>
        <v>38.200000000000003</v>
      </c>
      <c r="GQ391" s="86">
        <f>ROUND(((GG391-AVERAGE(GG$9:GG$497))/STDEVP(GG$9:GG$497)*10+50),2)</f>
        <v>43.71</v>
      </c>
      <c r="GR391" s="86">
        <f>ROUND(((GH391-AVERAGE(GH$9:GH$497))/STDEVP(GH$9:GH$497)*10+50),2)</f>
        <v>52.38</v>
      </c>
      <c r="GS391" s="87">
        <f>ROUND(((GI391-AVERAGE(GI$9:GI$497))/STDEVP(GI$9:GI$497)*10+50),2)</f>
        <v>47.19</v>
      </c>
      <c r="GT391" s="73">
        <f>RANK(GJ391,$GJ$9:$GJ$497,0)</f>
        <v>278</v>
      </c>
      <c r="GU391" s="74">
        <f>RANK(GK391,$GK$9:$GK$497,0)</f>
        <v>260</v>
      </c>
      <c r="GV391" s="74">
        <f>RANK(GL391,$GL$9:$GL$497,0)</f>
        <v>166</v>
      </c>
      <c r="GW391" s="74">
        <f>RANK(GM391,$GM$9:$GM$497,0)</f>
        <v>121</v>
      </c>
      <c r="GX391" s="74">
        <f>RANK(GN391,$GN$9:$GN$497,0)</f>
        <v>135</v>
      </c>
      <c r="GY391" s="74">
        <f>RANK(GO391,$GO$9:$GO$497,0)</f>
        <v>340</v>
      </c>
      <c r="GZ391" s="74">
        <f>RANK(GP391,$GP$9:$GP$497,0)</f>
        <v>382</v>
      </c>
      <c r="HA391" s="74">
        <f>RANK(GQ391,$GQ$9:$GQ$497,0)</f>
        <v>311</v>
      </c>
      <c r="HB391" s="74">
        <f>RANK(GR391,$GR$9:$GR$497,0)</f>
        <v>143</v>
      </c>
      <c r="HC391" s="84">
        <f>RANK(GS391,$GS$9:$GS$497,0)</f>
        <v>241</v>
      </c>
      <c r="HD391" s="85">
        <f>ROUND(AVERAGEIF($ES$9:$ES$497,$ES391,$FZ$9:$FZ$497),2)</f>
        <v>1.1399999999999999</v>
      </c>
      <c r="HE391" s="86">
        <f>ROUND(AVERAGEIF($ES$9:$ES$497,$ES391,$GA$9:$GA$497),2)</f>
        <v>0.46</v>
      </c>
      <c r="HF391" s="86">
        <f>ROUND(AVERAGEIF($ES$9:$ES$497,$ES391,$GB$9:$GB$497),2)</f>
        <v>0.65</v>
      </c>
      <c r="HG391" s="86">
        <f>ROUND(AVERAGEIF($ES$9:$ES$497,$ES391,$GC$9:$GC$497),2)</f>
        <v>0.74</v>
      </c>
      <c r="HH391" s="86">
        <f>ROUND(AVERAGEIF($ES$9:$ES$497,$ES391,$GD$9:$GD$497),2)</f>
        <v>0.27</v>
      </c>
      <c r="HI391" s="86">
        <f>ROUND(AVERAGEIF($ES$9:$ES$497,$ES391,$GE$9:$GE$497),2)</f>
        <v>0.23</v>
      </c>
      <c r="HJ391" s="86">
        <f>ROUND(AVERAGEIF($ES$9:$ES$497,$ES391,$GF$9:$GF$497),2)</f>
        <v>0.3</v>
      </c>
      <c r="HK391" s="86">
        <f>ROUND(AVERAGEIF($ES$9:$ES$497,$ES391,$GG$9:$GG$497),2)</f>
        <v>0.28000000000000003</v>
      </c>
      <c r="HL391" s="86">
        <f>ROUND(AVERAGEIF($ES$9:$ES$497,$ES391,$GH$9:$GH$497),2)</f>
        <v>0.92</v>
      </c>
      <c r="HM391" s="87">
        <f>ROUND(AVERAGEIF($ES$9:$ES$497,$ES391,$GI$9:$GI$497),2)</f>
        <v>0.93</v>
      </c>
      <c r="HN391" s="88">
        <f t="shared" si="955"/>
        <v>-0.2599999999999999</v>
      </c>
      <c r="HO391" s="89">
        <f t="shared" si="955"/>
        <v>7.0000000000000007E-2</v>
      </c>
      <c r="HP391" s="89">
        <f t="shared" si="955"/>
        <v>0</v>
      </c>
      <c r="HQ391" s="89">
        <f t="shared" si="955"/>
        <v>-0.15000000000000002</v>
      </c>
      <c r="HR391" s="89">
        <f t="shared" si="955"/>
        <v>0.10999999999999999</v>
      </c>
      <c r="HS391" s="89">
        <f t="shared" si="955"/>
        <v>-8.0000000000000016E-2</v>
      </c>
      <c r="HT391" s="89">
        <f t="shared" si="955"/>
        <v>-3.999999999999998E-2</v>
      </c>
      <c r="HU391" s="89">
        <f t="shared" si="955"/>
        <v>0.14999999999999997</v>
      </c>
      <c r="HV391" s="89">
        <f t="shared" si="955"/>
        <v>0.12</v>
      </c>
      <c r="HW391" s="90">
        <f t="shared" si="955"/>
        <v>0.15000000000000002</v>
      </c>
      <c r="HX391" s="73">
        <f>COUNTIFS($FZ$9:$FZ$497,"&gt;"&amp;FZ391,$ES$9:$ES$497,$ES391)+1</f>
        <v>87</v>
      </c>
      <c r="HY391" s="74">
        <f>COUNTIFS($GA$9:$GA$497,"&gt;"&amp;GA391,$ES$9:$ES$497,$ES391)+1</f>
        <v>24</v>
      </c>
      <c r="HZ391" s="74">
        <f>COUNTIFS($GB$9:$GB$497,"&gt;"&amp;GB391,$ES$9:$ES$497,$ES391)+1</f>
        <v>41</v>
      </c>
      <c r="IA391" s="74">
        <f>COUNTIFS($GC$9:$GC$497,"&gt;"&amp;GC391,$ES$9:$ES$497,$ES391)+1</f>
        <v>66</v>
      </c>
      <c r="IB391" s="74">
        <f>COUNTIFS($GD$9:$GD$497,"&gt;"&amp;GD391,$ES$9:$ES$497,$ES391)+1</f>
        <v>8</v>
      </c>
      <c r="IC391" s="74">
        <f>COUNTIFS($GE$9:$GE$497,"&gt;"&amp;GE391,$ES$9:$ES$497,$ES391)+1</f>
        <v>81</v>
      </c>
      <c r="ID391" s="74">
        <f>COUNTIFS($GF$9:$GF$497,"&gt;"&amp;GF391,$ES$9:$ES$497,$ES391)+1</f>
        <v>47</v>
      </c>
      <c r="IE391" s="74">
        <f>COUNTIFS($GG$9:$GG$497,"&gt;"&amp;GG391,$ES$9:$ES$497,$ES391)+1</f>
        <v>20</v>
      </c>
      <c r="IF391" s="74">
        <f>COUNTIFS($GH$9:$GH$497,"&gt;"&amp;GH391,$ES$9:$ES$497,$ES391)+1</f>
        <v>30</v>
      </c>
      <c r="IG391" s="84">
        <f>COUNTIFS($GI$9:$GI$497,"&gt;"&amp;GI391,$ES$9:$ES$497,$ES391)+1</f>
        <v>31</v>
      </c>
      <c r="IH391" s="148">
        <v>0.05</v>
      </c>
      <c r="II391" s="149"/>
      <c r="IJ391" s="149"/>
      <c r="IK391" s="149"/>
      <c r="IL391" s="149"/>
      <c r="IM391" s="150"/>
      <c r="IN391" s="151"/>
      <c r="IO391" s="152"/>
      <c r="IP391" s="153"/>
      <c r="IQ391" s="149"/>
      <c r="IR391" s="149"/>
      <c r="IS391" s="149"/>
      <c r="IT391" s="149"/>
      <c r="IU391" s="149"/>
      <c r="IV391" s="149"/>
      <c r="IW391" s="154"/>
      <c r="IX391" s="151"/>
      <c r="IY391" s="149"/>
      <c r="IZ391" s="149"/>
      <c r="JA391" s="149"/>
      <c r="JB391" s="149"/>
      <c r="JC391" s="149"/>
      <c r="JD391" s="149"/>
      <c r="JE391" s="155"/>
      <c r="JF391" s="153"/>
      <c r="JG391" s="149"/>
      <c r="JH391" s="149"/>
      <c r="JI391" s="149"/>
      <c r="JJ391" s="149"/>
      <c r="JK391" s="149"/>
      <c r="JL391" s="149"/>
      <c r="JM391" s="154"/>
      <c r="JN391" s="151"/>
      <c r="JO391" s="149"/>
      <c r="JP391" s="149">
        <v>0.1</v>
      </c>
      <c r="JQ391" s="149"/>
      <c r="JR391" s="149"/>
      <c r="JS391" s="149"/>
      <c r="JT391" s="149"/>
      <c r="JU391" s="149"/>
      <c r="JV391" s="149"/>
      <c r="JW391" s="149"/>
      <c r="JX391" s="149"/>
      <c r="JY391" s="149"/>
      <c r="JZ391" s="155"/>
      <c r="KA391" s="151"/>
      <c r="KB391" s="149"/>
      <c r="KC391" s="149"/>
      <c r="KD391" s="149"/>
      <c r="KE391" s="155"/>
      <c r="KF391" s="153"/>
      <c r="KG391" s="149"/>
      <c r="KH391" s="149"/>
      <c r="KI391" s="149"/>
      <c r="KJ391" s="149"/>
      <c r="KK391" s="156"/>
      <c r="KL391" s="149">
        <v>0.1</v>
      </c>
      <c r="KM391" s="149"/>
      <c r="KN391" s="149"/>
      <c r="KO391" s="149"/>
      <c r="KP391" s="149"/>
      <c r="KQ391" s="149"/>
      <c r="KR391" s="149"/>
      <c r="KS391" s="154"/>
      <c r="KT391" s="154"/>
      <c r="KU391" s="154"/>
      <c r="KV391" s="154"/>
      <c r="KW391" s="151"/>
      <c r="KX391" s="149"/>
      <c r="KY391" s="149"/>
      <c r="KZ391" s="149"/>
      <c r="LA391" s="149"/>
      <c r="LB391" s="149"/>
      <c r="LC391" s="154"/>
      <c r="LD391" s="151"/>
      <c r="LE391" s="152"/>
      <c r="LF391" s="157"/>
      <c r="LG391" s="158"/>
      <c r="LH391" s="151"/>
      <c r="LI391" s="149"/>
      <c r="LJ391" s="147"/>
      <c r="LK391" s="147"/>
      <c r="LL391" s="147"/>
      <c r="LM391" s="159"/>
      <c r="LN391" s="153"/>
      <c r="LO391" s="149"/>
      <c r="LP391" s="149"/>
      <c r="LQ391" s="149"/>
      <c r="LR391" s="154"/>
      <c r="LS391" s="151"/>
      <c r="LT391" s="149"/>
      <c r="LU391" s="149"/>
      <c r="LV391" s="149"/>
      <c r="LW391" s="149"/>
      <c r="LX391" s="149"/>
      <c r="LY391" s="149"/>
      <c r="LZ391" s="149"/>
      <c r="MA391" s="155"/>
      <c r="MB391" s="153"/>
      <c r="MC391" s="149"/>
      <c r="MD391" s="149"/>
      <c r="ME391" s="149"/>
      <c r="MF391" s="149"/>
      <c r="MG391" s="149"/>
      <c r="MH391" s="149"/>
      <c r="MI391" s="149"/>
      <c r="MJ391" s="149"/>
      <c r="MK391" s="149"/>
      <c r="ML391" s="149"/>
      <c r="MM391" s="149"/>
      <c r="MN391" s="156"/>
      <c r="MO391" s="156"/>
      <c r="MP391" s="154"/>
      <c r="MQ391" s="151"/>
      <c r="MR391" s="149"/>
      <c r="MS391" s="149"/>
      <c r="MT391" s="149"/>
      <c r="MU391" s="149"/>
      <c r="MV391" s="156"/>
      <c r="MW391" s="149"/>
      <c r="MX391" s="149"/>
      <c r="MY391" s="149"/>
      <c r="MZ391" s="149"/>
      <c r="NA391" s="149"/>
      <c r="NB391" s="149"/>
      <c r="NC391" s="149"/>
      <c r="ND391" s="154"/>
      <c r="NE391" s="154"/>
      <c r="NF391" s="154"/>
      <c r="NG391" s="154"/>
      <c r="NH391" s="151">
        <v>0.05</v>
      </c>
      <c r="NI391" s="149"/>
      <c r="NJ391" s="149"/>
      <c r="NK391" s="149"/>
      <c r="NL391" s="149"/>
      <c r="NM391" s="149"/>
      <c r="NN391" s="94"/>
      <c r="NO391" s="151"/>
      <c r="NP391" s="160"/>
      <c r="NQ391" s="196" t="s">
        <v>1455</v>
      </c>
      <c r="NR391" s="196" t="s">
        <v>1460</v>
      </c>
      <c r="NS391" s="198"/>
      <c r="NT391" s="198"/>
      <c r="NU391" s="198" t="s">
        <v>1461</v>
      </c>
      <c r="NV391" s="186">
        <v>44385</v>
      </c>
      <c r="NW391" s="198" t="s">
        <v>1462</v>
      </c>
      <c r="NX391" s="165" t="s">
        <v>1463</v>
      </c>
      <c r="NY391" s="138" t="s">
        <v>1138</v>
      </c>
      <c r="NZ391" s="165" t="s">
        <v>1463</v>
      </c>
      <c r="OA391" s="166"/>
      <c r="OB391" s="166"/>
      <c r="OC391" s="166"/>
      <c r="OD391" s="108">
        <f>EH391</f>
        <v>240</v>
      </c>
      <c r="OE391" s="109">
        <v>5</v>
      </c>
      <c r="OF391" s="110">
        <f>IF(ISERROR(ROUND(MAX(EI391/1,EJ391/EE391,EK391/EF391,EL391/EG391,EM391/EH391),0)),"0",ROUND(MAX(EI391/1,EJ391/EE391,EK391/EF391,EL391/EG391,EM391/EH391),0))</f>
        <v>23</v>
      </c>
      <c r="OG391" s="109">
        <v>7</v>
      </c>
      <c r="OH391" s="111">
        <f>ROUND(AVERAGEIF($ES$9:$ES$497,$ES391,EV$9:EV$497),0)</f>
        <v>79</v>
      </c>
      <c r="OI391" s="112">
        <f>ROUND(AVERAGEIF($ES$9:$ES$497,$ES391,EW$9:EW$497),0)</f>
        <v>32</v>
      </c>
      <c r="OJ391" s="112">
        <f>ROUND(AVERAGEIF($ES$9:$ES$497,$ES391,EX$9:EX$497),0)</f>
        <v>45</v>
      </c>
      <c r="OK391" s="112">
        <f>ROUND(AVERAGEIF($ES$9:$ES$497,$ES391,EY$9:EY$497),0)</f>
        <v>53</v>
      </c>
      <c r="OL391" s="112">
        <f>ROUND(AVERAGEIF($ES$9:$ES$497,$ES391,EZ$9:EZ$497),0)</f>
        <v>20</v>
      </c>
      <c r="OM391" s="112">
        <f>ROUND(AVERAGEIF($ES$9:$ES$497,$ES391,FA$9:FA$497),0)</f>
        <v>18</v>
      </c>
      <c r="ON391" s="112">
        <f>ROUND(AVERAGEIF($ES$9:$ES$497,$ES391,FB$9:FB$497),0)</f>
        <v>23</v>
      </c>
      <c r="OO391" s="112">
        <f>ROUND(AVERAGEIF($ES$9:$ES$497,$ES391,FC$9:FC$497),0)</f>
        <v>23</v>
      </c>
      <c r="OP391" s="112">
        <f>ROUND(AVERAGEIF($ES$9:$ES$497,$ES391,FD$9:FD$497),0)</f>
        <v>64</v>
      </c>
      <c r="OQ391" s="113">
        <f>ROUND(AVERAGEIF($ES$9:$ES$497,$ES391,FE$9:FE$497),0)</f>
        <v>68</v>
      </c>
      <c r="OR391" s="114">
        <f>ROUND(EV391/MAX(EV$9:EV$497)*100,0)</f>
        <v>54</v>
      </c>
      <c r="OS391" s="115">
        <f>ROUND(EW391/MAX(EW$9:EW$497)*100,0)</f>
        <v>46</v>
      </c>
      <c r="OT391" s="115">
        <f>ROUND(EX391/MAX(EX$9:EX$497)*100,0)</f>
        <v>60</v>
      </c>
      <c r="OU391" s="115">
        <f>ROUND(EY391/MAX(EY$9:EY$497)*100,0)</f>
        <v>44</v>
      </c>
      <c r="OV391" s="115">
        <f>ROUND(EZ391/MAX(EZ$9:EZ$497)*100,0)</f>
        <v>34</v>
      </c>
      <c r="OW391" s="115">
        <f>ROUND(FA391/MAX(FA$9:FA$497)*100,0)</f>
        <v>14</v>
      </c>
      <c r="OX391" s="115">
        <f>ROUND(FB391/MAX(FB$9:FB$497)*100,0)</f>
        <v>22</v>
      </c>
      <c r="OY391" s="116">
        <f>ROUND(FC391/MAX(FC$9:FC$497)*100,0)</f>
        <v>32</v>
      </c>
      <c r="OZ391" s="115">
        <f>ROUND(FD391/MAX(FD$9:FD$497)*100,0)</f>
        <v>77</v>
      </c>
      <c r="PA391" s="117">
        <f>ROUND(FE391/MAX(FE$9:FE$497)*100,0)</f>
        <v>49</v>
      </c>
      <c r="PB391" s="118">
        <f>OT391*3 + (OR391+OS391+OX391)*2 + (OU391+OY391)</f>
        <v>500</v>
      </c>
      <c r="PC391" s="115">
        <f>OV391*3 + (OR391+OS391+OX391)*2 + (OU391+OY391)</f>
        <v>422</v>
      </c>
      <c r="PD391" s="115">
        <f>(OT391+OV391)*3 + (OR391+OS391+OX391)*2 + (OU391+OY391)</f>
        <v>602</v>
      </c>
      <c r="PE391" s="115">
        <f>(OT391+OY391)*3 + (OR391+OS391+OX391)*2 + (OU391)</f>
        <v>564</v>
      </c>
      <c r="PF391" s="115">
        <f>(OR391+OU391)*3 + (OS391+OW391)*2 + OX391</f>
        <v>436</v>
      </c>
      <c r="PG391" s="119">
        <f>OW391*3 + (OR391+OS391+OU391)*2 + OX391</f>
        <v>352</v>
      </c>
      <c r="PH391" s="118">
        <f>ROUND(PB391/MAX(PB$9:PB$497)*100,0)</f>
        <v>60</v>
      </c>
      <c r="PI391" s="115">
        <f>ROUND(PC391/MAX(PC$9:PC$497)*100,0)</f>
        <v>51</v>
      </c>
      <c r="PJ391" s="115">
        <f>ROUND(PD391/MAX(PD$9:PD$497)*100,0)</f>
        <v>64</v>
      </c>
      <c r="PK391" s="115">
        <f>ROUND(PE391/MAX(PE$9:PE$497)*100,0)</f>
        <v>56</v>
      </c>
      <c r="PL391" s="115">
        <f>ROUND(PF391/MAX(PF$9:PF$497)*100,0)</f>
        <v>61</v>
      </c>
      <c r="PM391" s="119">
        <f>ROUND(PG391/MAX(PG$9:PG$497)*100,0)</f>
        <v>51</v>
      </c>
      <c r="PN391" s="118">
        <f>RANK(PH391,PH$9:PH$497,0)</f>
        <v>105</v>
      </c>
      <c r="PO391" s="115">
        <f>RANK(PI391,PI$9:PI$497,0)</f>
        <v>128</v>
      </c>
      <c r="PP391" s="115">
        <f>RANK(PJ391,PJ$9:PJ$497,0)</f>
        <v>103</v>
      </c>
      <c r="PQ391" s="115">
        <f>RANK(PK391,PK$9:PK$497,0)</f>
        <v>128</v>
      </c>
      <c r="PR391" s="115">
        <f>RANK(PL391,PL$9:PL$497,0)</f>
        <v>138</v>
      </c>
      <c r="PS391" s="119">
        <f>RANK(PM391,PM$9:PM$497,0)</f>
        <v>159</v>
      </c>
      <c r="PT391" s="120">
        <f>ROUND(FZ391/MAX(FZ$9:FZ$497)*100,0)</f>
        <v>48</v>
      </c>
      <c r="PU391" s="115">
        <f>ROUND(GA391/MAX(GA$9:GA$497)*100,0)</f>
        <v>30</v>
      </c>
      <c r="PV391" s="115">
        <f>ROUND(GB391/MAX(GB$9:GB$497)*100,0)</f>
        <v>47</v>
      </c>
      <c r="PW391" s="115">
        <f>ROUND(GC391/MAX(GC$9:GC$497)*100,0)</f>
        <v>47</v>
      </c>
      <c r="PX391" s="115">
        <f>ROUND(GD391/MAX(GD$9:GD$497)*100,0)</f>
        <v>21</v>
      </c>
      <c r="PY391" s="115">
        <f>ROUND(GE391/MAX(GE$9:GE$497)*100,0)</f>
        <v>9</v>
      </c>
      <c r="PZ391" s="115">
        <f>ROUND(GF391/MAX(GF$9:GF$497)*100,0)</f>
        <v>12</v>
      </c>
      <c r="QA391" s="116">
        <f>ROUND(GG391/MAX(GG$9:GG$497)*100,0)</f>
        <v>23</v>
      </c>
      <c r="QB391" s="115">
        <f>ROUND(GH391/MAX(GH$9:GH$497)*100,0)</f>
        <v>46</v>
      </c>
      <c r="QC391" s="121">
        <f>ROUND(GI391/MAX(GI$9:GI$497)*100,0)</f>
        <v>35</v>
      </c>
      <c r="QD391" s="120">
        <f>ROUND(AVERAGEIF($ES$9:$ES$497,$ES391,PT$9:PT$497),0)</f>
        <v>62</v>
      </c>
      <c r="QE391" s="120">
        <f>ROUND(AVERAGEIF($ES$9:$ES$497,$ES391,PU$9:PU$497),0)</f>
        <v>26</v>
      </c>
      <c r="QF391" s="120">
        <f>ROUND(AVERAGEIF($ES$9:$ES$497,$ES391,PV$9:PV$497),0)</f>
        <v>48</v>
      </c>
      <c r="QG391" s="120">
        <f>ROUND(AVERAGEIF($ES$9:$ES$497,$ES391,PW$9:PW$497),0)</f>
        <v>58</v>
      </c>
      <c r="QH391" s="120">
        <f>ROUND(AVERAGEIF($ES$9:$ES$497,$ES391,PX$9:PX$497),0)</f>
        <v>15</v>
      </c>
      <c r="QI391" s="120">
        <f>ROUND(AVERAGEIF($ES$9:$ES$497,$ES391,PY$9:PY$497),0)</f>
        <v>14</v>
      </c>
      <c r="QJ391" s="120">
        <f>ROUND(AVERAGEIF($ES$9:$ES$497,$ES391,PZ$9:PZ$497),0)</f>
        <v>14</v>
      </c>
      <c r="QK391" s="120">
        <f>ROUND(AVERAGEIF($ES$9:$ES$497,$ES391,QA$9:QA$497),0)</f>
        <v>15</v>
      </c>
      <c r="QL391" s="120">
        <f>ROUND(AVERAGEIF($ES$9:$ES$497,$ES391,QB$9:QB$497),0)</f>
        <v>41</v>
      </c>
      <c r="QM391" s="120">
        <f>ROUND(AVERAGEIF($ES$9:$ES$497,$ES391,QC$9:QC$497),0)</f>
        <v>30</v>
      </c>
      <c r="QN391" s="114">
        <f>PV391*4 + (PT391+PU391+PZ391)*2 + (PW391+QA391)</f>
        <v>438</v>
      </c>
      <c r="QO391" s="115">
        <f>PX391*4 + (PT391+PU391+PZ391)*2 + (PW391+QA391)</f>
        <v>334</v>
      </c>
      <c r="QP391" s="115">
        <f>(PV391+PX391)*4 + (PT391+PU391+PZ391)*2 + (PW391+QA391)</f>
        <v>522</v>
      </c>
      <c r="QQ391" s="115">
        <f>(PV391+QA391)*4 + (PT391+PU391+PZ391)*2 + (PW391)</f>
        <v>507</v>
      </c>
      <c r="QR391" s="115">
        <f>(PT391+PW391)*4 + (PU391+PY391)*2 + PZ391</f>
        <v>470</v>
      </c>
      <c r="QS391" s="119">
        <f>PY391*4 + (PT391+PU391+PW391)*2 + PZ391</f>
        <v>298</v>
      </c>
      <c r="QT391" s="114">
        <f>ROUND((QN391-MIN(QN$9:QN$497))/(MAX(QN$9:QN$497)-MIN(QN$9:QN$497))*100,0)</f>
        <v>33</v>
      </c>
      <c r="QU391" s="115">
        <f>ROUND((QO391-MIN(QO$9:QO$497))/(MAX(QO$9:QO$497)-MIN(QO$9:QO$497))*100,0)</f>
        <v>18</v>
      </c>
      <c r="QV391" s="115">
        <f>ROUND((QP391-MIN(QP$9:QP$497))/(MAX(QP$9:QP$497)-MIN(QP$9:QP$497))*100,0)</f>
        <v>25</v>
      </c>
      <c r="QW391" s="115">
        <f>ROUND((QQ391-MIN(QQ$9:QQ$497))/(MAX(QQ$9:QQ$497)-MIN(QQ$9:QQ$497))*100,0)</f>
        <v>28</v>
      </c>
      <c r="QX391" s="115">
        <f>ROUND((QR391-MIN(QR$9:QR$497))/(MAX(QR$9:QR$497)-MIN(QR$9:QR$497))*100,0)</f>
        <v>39</v>
      </c>
      <c r="QY391" s="115">
        <f>ROUND((QS391-MIN(QS$9:QS$497))/(MAX(QS$9:QS$497)-MIN(QS$9:QS$497))*100,0)</f>
        <v>25</v>
      </c>
      <c r="QZ391" s="114">
        <f>RANK(QN391,QN$9:QN$497,0)</f>
        <v>284</v>
      </c>
      <c r="RA391" s="115">
        <f>RANK(QO391,QO$9:QO$497,0)</f>
        <v>307</v>
      </c>
      <c r="RB391" s="115">
        <f>RANK(QP391,QP$9:QP$497,0)</f>
        <v>281</v>
      </c>
      <c r="RC391" s="115">
        <f>RANK(QQ391,QQ$9:QQ$497,0)</f>
        <v>300</v>
      </c>
      <c r="RD391" s="115">
        <f>RANK(QR391,QR$9:QR$497,0)</f>
        <v>291</v>
      </c>
      <c r="RE391" s="115">
        <f>RANK(QS391,QS$9:QS$497,0)</f>
        <v>345</v>
      </c>
      <c r="RF391" s="122"/>
      <c r="RG391" s="115">
        <f>($RH$3*(IH391+IJ391)*100*100/MAX(EX$9:EX$497)*$RO$3) +($RH$3*(II391+IJ391)*100*100/MAX(EX$9:EX$497)*$RO$4) + ($RH$3*IK391*100*100/MAX(EX$9:EX$497)*0.098)</f>
        <v>13.395833333333332</v>
      </c>
      <c r="RH391" s="115">
        <f>($RH$4*IL391*100*100/MAX(EZ$9:EZ$497))*$RQ$3</f>
        <v>0</v>
      </c>
      <c r="RI391" s="115">
        <f>($RH$3*IM391*100*100/MAX(EY$9:EY$497))*$RQ$4</f>
        <v>0</v>
      </c>
      <c r="RJ391" s="115">
        <f>($RH$3*IN391*100*100/MAX(EX$9:EX$497))</f>
        <v>0</v>
      </c>
      <c r="RK391" s="115">
        <f>($RH$4*IO391*100*100/MAX(EZ$9:EZ$497))*$RQ$3</f>
        <v>0</v>
      </c>
      <c r="RL391" s="115">
        <f>(($RL$4*IP391*100*((100/MAX(EX$9:EX$497)+100/MAX(EZ$9:EZ$497))/2))+($RL$4*IQ391*100*((100/MAX(EX$9:EX$497)+100/MAX(EZ$9:EZ$497))/2))+($RL$4*IR391*100*((100/MAX(EX$9:EX$497)+100/MAX(EZ$9:EZ$497))/2))+($RL$4*IS391*100*((100/MAX(EX$9:EX$497)+100/MAX(EZ$9:EZ$497))/2))+($RL$4*IT391*100*((100/MAX(EX$9:EX$497)+100/MAX(EZ$9:EZ$497))/2))+($RL$4*IU391*100*((100/MAX(EX$9:EX$497)+100/MAX(EZ$9:EZ$497))/2))+($RL$4*IV391*100*((100/MAX(EX$9:EX$497)+100/MAX(EZ$9:EZ$497))/2))+($RL$4*IW391*100*((100/MAX(EX$9:EX$497)+100/MAX(EZ$9:EZ$497))/2)))*$RS$3</f>
        <v>0</v>
      </c>
      <c r="RM391" s="115">
        <f>(($RH$3*IX391*100*100/MAX(EX$9:EX$497))+($RH$3*IY391*100*100/MAX(EX$9:EX$497))+($RH$3*IZ391*100*100/MAX(EX$9:EX$497))+($RH$3*JA391*100*100/MAX(EX$9:EX$497))+($RH$3*JB391*100*100/MAX(EX$9:EX$497))+($RH$3*JC391*100*100/MAX(EX$9:EX$497))+($RH$3*JD391*100*100/MAX(EX$9:EX$497))+($RH$3*JE391*100*100/MAX(EX$9:EX$497)))*$RS$4</f>
        <v>0</v>
      </c>
      <c r="RN391" s="115">
        <f>(($RH$4*JF391*100*100/MAX(EZ$9:EZ$497)) + ($RH$4*JG391*100*100/MAX(EZ$9:EZ$497)) + ($RH$4*JH391*100*100/MAX(EZ$9:EZ$497)) + ($RH$4*JI391*100*100/MAX(EZ$9:EZ$497)) + ($RH$4*JJ391*100*100/MAX(EZ$9:EZ$497)) + ($RH$4*JK391*100*100/MAX(EZ$9:EZ$497)) + ($RH$4*JL391*100*100/MAX(EZ$9:EZ$497)) + ($RH$4*JM391*100*100/MAX(EZ$9:EZ$497)))*$RU$3</f>
        <v>0</v>
      </c>
      <c r="RO391" s="115">
        <f>(($RL$4*JN391*100*((100/MAX(EX$9:EX$497)+100/MAX(EZ$9:EZ$497))/2))+($RL$4*JO391*100*((100/MAX(EX$9:EX$497)+100/MAX(EZ$9:EZ$497))/2))+($RL$4*JP391*100*((100/MAX(EX$9:EX$497)+100/MAX(EZ$9:EZ$497))/2))+($RL$4*JQ391*100*((100/MAX(EX$9:EX$497)+100/MAX(EZ$9:EZ$497))/2))+($RL$4*JR391*100*((100/MAX(EX$9:EX$497)+100/MAX(EZ$9:EZ$497))/2))+($RL$4*JS391*100*((100/MAX(EX$9:EX$497)+100/MAX(EZ$9:EZ$497))/2))+($RL$4*JT391*100*((100/MAX(EX$9:EX$497)+100/MAX(EZ$9:EZ$497))/2))+($RL$4*JU391*100*((100/MAX(EX$9:EX$497)+100/MAX(EZ$9:EZ$497))/2))+($RL$4*JV391*100*((100/MAX(EX$9:EX$497)+100/MAX(EZ$9:EZ$497))/2))+($RL$4*JW391*100*((100/MAX(EX$9:EX$497)+100/MAX(EZ$9:EZ$497))/2))+($RL$4*JX391*100*((100/MAX(EX$9:EX$497)+100/MAX(EZ$9:EZ$497))/2))+($RL$4*JY391*100*((100/MAX(EX$9:EX$497)+100/MAX(EZ$9:EZ$497))/2))+($RL$4*JZ391*100*((100/MAX(EX$9:EX$497)+100/MAX(EZ$9:EZ$497))/2)))*$RW$3/2</f>
        <v>5.2266666666666675</v>
      </c>
      <c r="RP391" s="119">
        <f>($RJ$3*KA391*100*100/MAX(FA$9:FA$497)) + ($RJ$3*KB391*100*100/MAX(FA$9:FA$497)/2) + ($RJ$3*KC391*100*100/MAX(FA$9:FA$497)/2) + ($RJ$3*KD391*100*100/MAX(FA$9:FA$497)/4) + ($RJ$3*KE391*100*100/MAX(FA$9:FA$497)/4)</f>
        <v>0</v>
      </c>
      <c r="RQ391" s="118">
        <f>($RL$4*KF391*100*((100/MAX(EX$9:EX$497)+100/MAX(EZ$9:EZ$497)))) * ($RO$3/2) + (($RL$4*KG391*100*((100/MAX(EX$9:EX$497)+100/MAX(EZ$9:EZ$497))))+($RL$4*KH391*100*((100/MAX(EX$9:EX$497)+100/MAX(EZ$9:EZ$497))))+($RL$4*KI391*100*((100/MAX(EX$9:EX$497)+100/MAX(EZ$9:EZ$497))))+($RL$4*KJ391*100*((100/MAX(EX$9:EX$497)+100/MAX(EZ$9:EZ$497))))+($RL$4*KK391*100*((100/MAX(EX$9:EX$497)+100/MAX(EZ$9:EZ$497))))+($RL$4*KL391*100*((100/MAX(EX$9:EX$497)+100/MAX(EZ$9:EZ$497))))+($RL$4*KM391*100*((100/MAX(EX$9:EX$497)+100/MAX(EZ$9:EZ$497))))+($RL$4*KN391*100*((100/MAX(EX$9:EX$497)+100/MAX(EZ$9:EZ$497))))+($RL$4*KO391*100*((100/MAX(EX$9:EX$497)+100/MAX(EZ$9:EZ$497))))+($RL$4*KP391*100*((100/MAX(EX$9:EX$497)+100/MAX(EZ$9:EZ$497))))+($RL$4*KQ391*100*((100/MAX(EX$9:EX$497)+100/MAX(EZ$9:EZ$497))))+($RL$4*KR391*100*((100/MAX(EX$9:EX$497)+100/MAX(EZ$9:EZ$497))))+($RL$4*KS391*100*((100/MAX(EX$9:EX$497)+100/MAX(EZ$9:EZ$497))))+($RL$4*KV391*100*((100/MAX(EX$9:EX$497)+100/MAX(EZ$9:EZ$497))))) * (($RO$3+$RO$4)/6)</f>
        <v>13.638333333333335</v>
      </c>
      <c r="RR391" s="115">
        <f>(($RL$4*KW391*100*((100/MAX(EX$9:EX$497)+100/MAX(EZ$9:EZ$497))))) * ($RO$3/2) + (($RL$4*KX391*100*((100/MAX(EX$9:EX$497)+100/MAX(EZ$9:EZ$497))))+($RL$4*KY391*100*((100/MAX(EX$9:EX$497)+100/MAX(EZ$9:EZ$497))))+($RL$4*KZ391*100*((100/MAX(EX$9:EX$497)+100/MAX(EZ$9:EZ$497))))+($RL$4*LA391*100*((100/MAX(EX$9:EX$497)+100/MAX(EZ$9:EZ$497))))+($RL$4*LB391*100*((100/MAX(EX$9:EX$497)+100/MAX(EZ$9:EZ$497))))+($RL$4*LC391*100*((100/MAX(EX$9:EX$497)+100/MAX(EZ$9:EZ$497))))) * (($RO$3+$RO$4)/6)</f>
        <v>0</v>
      </c>
      <c r="RS391" s="119">
        <f>(($RL$4*LD391*100*((100/MAX(EX$9:EX$497)+100/MAX(EZ$9:EZ$497))))+($RL$4*LE391*100*((100/MAX(EX$9:EX$497)+100/MAX(EZ$9:EZ$497))))) * (($RO$3+$RO$4)/6)</f>
        <v>0</v>
      </c>
      <c r="RT391" s="118">
        <f>($RJ$4*LH391*100*(100/MAX(EV$9:EV$497)))+($RJ$4*LI391*100*(100/MAX(EV$9:EV$497)))</f>
        <v>0</v>
      </c>
      <c r="RU391" s="119">
        <f>($RJ$4*LJ391*(100/MAX(EV$9:EV$497)))/2 + ($RL$3*LK391*(100/MAX(EW$9:EW$497))) + ($RJ$4*LL391*(100/MAX(EV$9:EV$497)))/4 + ($RL$3*LM391*(100/MAX(EW$9:EW$497)))</f>
        <v>0</v>
      </c>
      <c r="RV391" s="118">
        <f>($RJ$4*LN391*100*100/MAX(EV$9:EV$497)/2)+($RJ$4*LO391*100*100/MAX(EV$9:EV$497)/2)+($RJ$4*LP391*100*100/MAX(EV$9:EV$497))+($RJ$4*LQ391*100*100/MAX(EV$9:EV$497))+($RJ$4*LR391*100*100/MAX(EV$9:EV$497))</f>
        <v>0</v>
      </c>
      <c r="RW391" s="115">
        <f>($RJ$4*LS391*100*100/MAX(EV$9:EV$497)) + (($RJ$4*LT391*100*100/MAX(EV$9:EV$497))+($RJ$4*LU391*100*100/MAX(EV$9:EV$497))+($RJ$4*LV391*100*100/MAX(EV$9:EV$497))+($RJ$4*LW391*100*100/MAX(EV$9:EV$497))+($RJ$4*LX391*100*100/MAX(EV$9:EV$497))+($RJ$4*LY391*100*100/MAX(EV$9:EV$497))+($RJ$4*LZ391*100*100/MAX(EV$9:EV$497))+($RJ$4*MA391*100*100/MAX(EV$9:EV$497)))/2</f>
        <v>0</v>
      </c>
      <c r="RX391" s="119">
        <f>($RJ$4*MB391*100*100/MAX(EV$9:EV$497))+($RJ$4*MC391*100*100/MAX(EV$9:EV$497))+($RJ$4*MD391*100*100/MAX(EV$9:EV$497))+($RJ$4*ME391*100*100/MAX(EV$9:EV$497))+($RJ$4*MF391*100*100/MAX(EV$9:EV$497))+($RJ$4*MG391*100*100/MAX(EV$9:EV$497))+($RJ$4*MH391*100*100/MAX(EV$9:EV$497))+($RJ$4*MI391*100*100/MAX(EV$9:EV$497))+($RJ$4*MJ391*100*100/MAX(EV$9:EV$497))+($RJ$4*MK391*100*100/MAX(EV$9:EV$497))+($RJ$4*ML391*100*100/MAX(EV$9:EV$497))+($RJ$4*MM391*100*100/MAX(EV$9:EV$497))+($RJ$4*MN391*100*100/MAX(EV$9:EV$497))</f>
        <v>0</v>
      </c>
      <c r="RY391" s="118">
        <f>($RJ$4*MQ391*100*100/MAX(EV$9:EV$497))/2 + (($RJ$4*MR391*100*100/MAX(EV$9:EV$497))+($RJ$4*MS391*100*100/MAX(EV$9:EV$497))+($RJ$4*MT391*100*100/MAX(EV$9:EV$497))+($RJ$4*MU391*100*100/MAX(EV$9:EV$497))+($RJ$4*MV391*100*100/MAX(EV$9:EV$497))+($RJ$4*MW391*100*100/MAX(EV$9:EV$497))+($RJ$4*MX391*100*100/MAX(EV$9:EV$497))+($RJ$4*MY391*100*100/MAX(EV$9:EV$497))+($RJ$4*MZ391*100*100/MAX(EV$9:EV$497))+($RJ$4*NA391*100*100/MAX(EV$9:EV$497))+($RJ$4*NB391*100*100/MAX(EV$9:EV$497))+($RJ$4*NC391*100*100/MAX(EV$9:EV$497))+($RJ$4*ND391*100*100/MAX(EV$9:EV$497))+($RJ$4*NG391*100*100/MAX(EV$9:EV$497)))/4</f>
        <v>0</v>
      </c>
      <c r="RZ391" s="115">
        <f>($RJ$4*NH391*100*100/MAX(EV$9:EV$497))/2 + (($RJ$4*NI391*100*100/MAX(EV$9:EV$497))+($RJ$4*NJ391*100*100/MAX(EV$9:EV$497))+($RJ$4*NK391*100*100/MAX(EV$9:EV$497))+($RJ$4*NL391*100*100/MAX(EV$9:EV$497))+($RJ$4*NM391*100*100/MAX(EV$9:EV$497))+($RJ$4*NN391*100*100/MAX(EV$9:EV$497)))/4</f>
        <v>4.213483146067416</v>
      </c>
      <c r="SA391" s="117">
        <f>(($RJ$4*NO391*100*100/MAX(EV$9:EV$497))+($RJ$4*NP391*100*100/MAX(EV$9:EV$497)))/4</f>
        <v>0</v>
      </c>
      <c r="SB391" s="118">
        <f>SUM(RG391:SA391)</f>
        <v>36.474316479400755</v>
      </c>
      <c r="SC391" s="115">
        <f>RG391 + RJ391 + RL391 + RM391 + RO391 + SUM(RQ391:RS391)/2 +  SUM(RT391:SA391)/5</f>
        <v>26.284363295880148</v>
      </c>
      <c r="SD391" s="115">
        <f>(RH391+RK391+RL391/$RS$3*$RU$3+RN391)*$RY$3+RO391+SUM(RQ391:RS391)/5 + SUM(RT391:SA391)/4</f>
        <v>9.0077041198501888</v>
      </c>
      <c r="SE391" s="115">
        <f>RG391+RJ391+RL391/$RS$3+RM391/$RS$4+RO391 + SUM(RQ391:RS391)/2 +  SUM(RT391:SA391)/5</f>
        <v>26.284363295880148</v>
      </c>
      <c r="SF391" s="115">
        <f>RI391*$RY$4+RL391+RO391 + SUM(RQ391:RS391)/5 +  SUM(RT391:SA391)/4</f>
        <v>9.0077041198501888</v>
      </c>
      <c r="SG391" s="115">
        <f>RP391*2 + SUM(RT391:SA391)</f>
        <v>4.213483146067416</v>
      </c>
      <c r="SH391" s="115">
        <f>ROUND(SB391/MAX(SB$9:SB$497)*100,0)</f>
        <v>46</v>
      </c>
      <c r="SI391" s="115">
        <f>ROUND(SC391/MAX(SC$9:SC$497)*100,0)</f>
        <v>40</v>
      </c>
      <c r="SJ391" s="115">
        <f>ROUND(SD391/MAX(SD$9:SD$497)*100,0)</f>
        <v>14</v>
      </c>
      <c r="SK391" s="115">
        <f>ROUND(SE391/MAX(SE$9:SE$497)*100,0)</f>
        <v>20</v>
      </c>
      <c r="SL391" s="115">
        <f>ROUND(SF391/MAX(SF$9:SF$497)*100,0)</f>
        <v>22</v>
      </c>
      <c r="SM391" s="121">
        <f>ROUND(SG391/MAX(SG$9:SG$497)*100,0)</f>
        <v>4</v>
      </c>
      <c r="SN391" s="115">
        <f>ROUND(AVERAGEIF($ES$9:$ES$497,$ES391,SH$9:SH$497),0)</f>
        <v>26</v>
      </c>
      <c r="SO391" s="115">
        <f>ROUND(AVERAGEIF($ES$9:$ES$497,$ES391,SI$9:SI$497),0)</f>
        <v>23</v>
      </c>
      <c r="SP391" s="115">
        <f>ROUND(AVERAGEIF($ES$9:$ES$497,$ES391,SJ$9:SJ$497),0)</f>
        <v>4</v>
      </c>
      <c r="SQ391" s="115">
        <f>ROUND(AVERAGEIF($ES$9:$ES$497,$ES391,SK$9:SK$497),0)</f>
        <v>20</v>
      </c>
      <c r="SR391" s="115">
        <f>ROUND(AVERAGEIF($ES$9:$ES$497,$ES391,SL$9:SL$497),0)</f>
        <v>7</v>
      </c>
      <c r="SS391" s="121">
        <f>ROUND(AVERAGEIF($ES$9:$ES$497,$ES391,SM$9:SM$497),0)</f>
        <v>6</v>
      </c>
      <c r="ST391" s="114">
        <f>RANK(SB391,SB$9:SB$497,0)</f>
        <v>89</v>
      </c>
      <c r="SU391" s="115">
        <f>RANK(SC391,SC$9:SC$497,0)</f>
        <v>64</v>
      </c>
      <c r="SV391" s="115">
        <f>RANK(SD391,SD$9:SD$497,0)</f>
        <v>76</v>
      </c>
      <c r="SW391" s="115">
        <f>RANK(SE391,SE$9:SE$497,0)</f>
        <v>118</v>
      </c>
      <c r="SX391" s="115">
        <f>RANK(SF391,SF$9:SF$497,0)</f>
        <v>25</v>
      </c>
      <c r="SY391" s="115">
        <f>RANK(SG391,SG$9:SG$497,0)</f>
        <v>173</v>
      </c>
      <c r="SZ391" s="115">
        <f>COUNTIFS(SB$9:SB$497,"&gt;"&amp;SB391,$ES$9:$ES$497,$ES391)+1</f>
        <v>24</v>
      </c>
      <c r="TA391" s="115">
        <f>COUNTIFS(SC$9:SC$497,"&gt;"&amp;SC391,$ES$9:$ES$497,$ES391)+1</f>
        <v>24</v>
      </c>
      <c r="TB391" s="115">
        <f>COUNTIFS(SD$9:SD$497,"&gt;"&amp;SD391,$ES$9:$ES$497,$ES391)+1</f>
        <v>7</v>
      </c>
      <c r="TC391" s="115">
        <f>COUNTIFS(SE$9:SE$497,"&gt;"&amp;SE391,$ES$9:$ES$497,$ES391)+1</f>
        <v>40</v>
      </c>
      <c r="TD391" s="115">
        <f>COUNTIFS(SF$9:SF$497,"&gt;"&amp;SF391,$ES$9:$ES$497,$ES391)+1</f>
        <v>7</v>
      </c>
      <c r="TE391" s="117">
        <f>COUNTIFS(SG$9:SG$497,"&gt;"&amp;SG391,$ES$9:$ES$497,$ES391)+1</f>
        <v>40</v>
      </c>
      <c r="TF391" s="118">
        <f>MAX(PH391:PM391)+SH391</f>
        <v>110</v>
      </c>
      <c r="TG391" s="115">
        <f t="shared" si="956"/>
        <v>100</v>
      </c>
      <c r="TH391" s="115">
        <f t="shared" si="956"/>
        <v>65</v>
      </c>
      <c r="TI391" s="115">
        <f t="shared" si="956"/>
        <v>84</v>
      </c>
      <c r="TJ391" s="115">
        <f t="shared" si="956"/>
        <v>78</v>
      </c>
      <c r="TK391" s="115">
        <f t="shared" si="956"/>
        <v>65</v>
      </c>
      <c r="TL391" s="117">
        <f>PM391+SM391</f>
        <v>55</v>
      </c>
      <c r="TM391" s="118">
        <f>ROUND(TF391/MAX(TF$9:TF$497)*100,0)</f>
        <v>61</v>
      </c>
      <c r="TN391" s="115">
        <f>ROUND(TG391/MAX(TG$9:TG$497)*100,0)</f>
        <v>55</v>
      </c>
      <c r="TO391" s="115">
        <f>ROUND(TH391/MAX(TH$9:TH$497)*100,0)</f>
        <v>36</v>
      </c>
      <c r="TP391" s="115">
        <f>ROUND(TI391/MAX(TI$9:TI$497)*100,0)</f>
        <v>46</v>
      </c>
      <c r="TQ391" s="115">
        <f>ROUND(TJ391/MAX(TJ$9:TJ$497)*100,0)</f>
        <v>40</v>
      </c>
      <c r="TR391" s="115">
        <f>ROUND(TK391/MAX(TK$9:TK$497)*100,0)</f>
        <v>33</v>
      </c>
      <c r="TS391" s="119">
        <f>ROUND(TL391/MAX(TL$9:TL$497)*100,0)</f>
        <v>28</v>
      </c>
      <c r="TT391" s="120">
        <f>RANK(TM391,TM$9:TM$497,0)</f>
        <v>93</v>
      </c>
      <c r="TU391" s="115">
        <f>RANK(TN391,TN$9:TN$497,0)</f>
        <v>71</v>
      </c>
      <c r="TV391" s="115">
        <f>RANK(TO391,TO$9:TO$497,0)</f>
        <v>88</v>
      </c>
      <c r="TW391" s="115">
        <f>RANK(TP391,TP$9:TP$497,0)</f>
        <v>100</v>
      </c>
      <c r="TX391" s="115">
        <f>RANK(TQ391,TQ$9:TQ$497,0)</f>
        <v>47</v>
      </c>
      <c r="TY391" s="115">
        <f>RANK(TR391,TR$9:TR$497,0)</f>
        <v>156</v>
      </c>
      <c r="TZ391" s="121">
        <f>RANK(TS391,TS$9:TS$497,0)</f>
        <v>172</v>
      </c>
      <c r="UA391" s="132"/>
      <c r="UB391" s="7" t="s">
        <v>1</v>
      </c>
    </row>
    <row r="392" spans="1:548" x14ac:dyDescent="0.15">
      <c r="A392" s="183">
        <v>384</v>
      </c>
      <c r="B392" s="200" t="s">
        <v>1460</v>
      </c>
      <c r="C392" s="143"/>
      <c r="D392" s="143"/>
      <c r="E392" s="161" t="s">
        <v>518</v>
      </c>
      <c r="F392" s="65">
        <v>47</v>
      </c>
      <c r="G392" s="65" t="s">
        <v>908</v>
      </c>
      <c r="H392" s="65" t="s">
        <v>927</v>
      </c>
      <c r="I392" s="66" t="s">
        <v>521</v>
      </c>
      <c r="J392" s="67" t="s">
        <v>521</v>
      </c>
      <c r="K392" s="67" t="s">
        <v>521</v>
      </c>
      <c r="L392" s="67" t="s">
        <v>521</v>
      </c>
      <c r="M392" s="67" t="s">
        <v>521</v>
      </c>
      <c r="N392" s="67" t="s">
        <v>521</v>
      </c>
      <c r="O392" s="67" t="s">
        <v>521</v>
      </c>
      <c r="P392" s="67" t="s">
        <v>521</v>
      </c>
      <c r="Q392" s="67" t="s">
        <v>521</v>
      </c>
      <c r="R392" s="68" t="s">
        <v>521</v>
      </c>
      <c r="S392" s="69" t="s">
        <v>521</v>
      </c>
      <c r="T392" s="67" t="s">
        <v>521</v>
      </c>
      <c r="U392" s="67" t="s">
        <v>521</v>
      </c>
      <c r="V392" s="67" t="s">
        <v>521</v>
      </c>
      <c r="W392" s="67" t="s">
        <v>521</v>
      </c>
      <c r="X392" s="67" t="s">
        <v>521</v>
      </c>
      <c r="Y392" s="67" t="s">
        <v>521</v>
      </c>
      <c r="Z392" s="67" t="s">
        <v>521</v>
      </c>
      <c r="AA392" s="67" t="s">
        <v>521</v>
      </c>
      <c r="AB392" s="68" t="s">
        <v>521</v>
      </c>
      <c r="AC392" s="69" t="s">
        <v>521</v>
      </c>
      <c r="AD392" s="67" t="s">
        <v>521</v>
      </c>
      <c r="AE392" s="67" t="s">
        <v>521</v>
      </c>
      <c r="AF392" s="67" t="s">
        <v>521</v>
      </c>
      <c r="AG392" s="67" t="s">
        <v>521</v>
      </c>
      <c r="AH392" s="67" t="s">
        <v>521</v>
      </c>
      <c r="AI392" s="67" t="s">
        <v>521</v>
      </c>
      <c r="AJ392" s="67" t="s">
        <v>521</v>
      </c>
      <c r="AK392" s="67" t="s">
        <v>521</v>
      </c>
      <c r="AL392" s="68" t="s">
        <v>521</v>
      </c>
      <c r="AM392" s="69" t="s">
        <v>521</v>
      </c>
      <c r="AN392" s="67" t="s">
        <v>521</v>
      </c>
      <c r="AO392" s="67" t="s">
        <v>521</v>
      </c>
      <c r="AP392" s="67" t="s">
        <v>521</v>
      </c>
      <c r="AQ392" s="67" t="s">
        <v>521</v>
      </c>
      <c r="AR392" s="67" t="s">
        <v>521</v>
      </c>
      <c r="AS392" s="67" t="s">
        <v>521</v>
      </c>
      <c r="AT392" s="67" t="s">
        <v>521</v>
      </c>
      <c r="AU392" s="67" t="s">
        <v>521</v>
      </c>
      <c r="AV392" s="68" t="s">
        <v>521</v>
      </c>
      <c r="AW392" s="69" t="s">
        <v>521</v>
      </c>
      <c r="AX392" s="67" t="s">
        <v>521</v>
      </c>
      <c r="AY392" s="67" t="s">
        <v>521</v>
      </c>
      <c r="AZ392" s="67" t="s">
        <v>521</v>
      </c>
      <c r="BA392" s="67" t="s">
        <v>521</v>
      </c>
      <c r="BB392" s="67" t="s">
        <v>521</v>
      </c>
      <c r="BC392" s="67" t="s">
        <v>521</v>
      </c>
      <c r="BD392" s="67" t="s">
        <v>521</v>
      </c>
      <c r="BE392" s="67" t="s">
        <v>521</v>
      </c>
      <c r="BF392" s="68" t="s">
        <v>521</v>
      </c>
      <c r="BG392" s="69" t="s">
        <v>521</v>
      </c>
      <c r="BH392" s="67" t="s">
        <v>521</v>
      </c>
      <c r="BI392" s="67" t="s">
        <v>521</v>
      </c>
      <c r="BJ392" s="67" t="s">
        <v>521</v>
      </c>
      <c r="BK392" s="67" t="s">
        <v>521</v>
      </c>
      <c r="BL392" s="67" t="s">
        <v>521</v>
      </c>
      <c r="BM392" s="67" t="s">
        <v>521</v>
      </c>
      <c r="BN392" s="67" t="s">
        <v>521</v>
      </c>
      <c r="BO392" s="67" t="s">
        <v>521</v>
      </c>
      <c r="BP392" s="68" t="s">
        <v>521</v>
      </c>
      <c r="BQ392" s="70" t="s">
        <v>521</v>
      </c>
      <c r="BR392" s="67" t="s">
        <v>521</v>
      </c>
      <c r="BS392" s="67" t="s">
        <v>521</v>
      </c>
      <c r="BT392" s="67" t="s">
        <v>521</v>
      </c>
      <c r="BU392" s="67" t="s">
        <v>521</v>
      </c>
      <c r="BV392" s="67" t="s">
        <v>521</v>
      </c>
      <c r="BW392" s="67" t="s">
        <v>521</v>
      </c>
      <c r="BX392" s="67" t="s">
        <v>521</v>
      </c>
      <c r="BY392" s="67" t="s">
        <v>521</v>
      </c>
      <c r="BZ392" s="68" t="s">
        <v>521</v>
      </c>
      <c r="CA392" s="69" t="s">
        <v>521</v>
      </c>
      <c r="CB392" s="67" t="s">
        <v>521</v>
      </c>
      <c r="CC392" s="67" t="s">
        <v>521</v>
      </c>
      <c r="CD392" s="67" t="s">
        <v>521</v>
      </c>
      <c r="CE392" s="67" t="s">
        <v>521</v>
      </c>
      <c r="CF392" s="67" t="s">
        <v>521</v>
      </c>
      <c r="CG392" s="67" t="s">
        <v>521</v>
      </c>
      <c r="CH392" s="67" t="s">
        <v>521</v>
      </c>
      <c r="CI392" s="67" t="s">
        <v>521</v>
      </c>
      <c r="CJ392" s="68" t="s">
        <v>521</v>
      </c>
      <c r="CK392" s="69" t="s">
        <v>521</v>
      </c>
      <c r="CL392" s="67" t="s">
        <v>521</v>
      </c>
      <c r="CM392" s="67" t="s">
        <v>521</v>
      </c>
      <c r="CN392" s="67" t="s">
        <v>521</v>
      </c>
      <c r="CO392" s="67" t="s">
        <v>521</v>
      </c>
      <c r="CP392" s="67" t="s">
        <v>521</v>
      </c>
      <c r="CQ392" s="67" t="s">
        <v>521</v>
      </c>
      <c r="CR392" s="67" t="s">
        <v>521</v>
      </c>
      <c r="CS392" s="67" t="s">
        <v>521</v>
      </c>
      <c r="CT392" s="68" t="s">
        <v>521</v>
      </c>
      <c r="CU392" s="69" t="s">
        <v>521</v>
      </c>
      <c r="CV392" s="67" t="s">
        <v>521</v>
      </c>
      <c r="CW392" s="67" t="s">
        <v>521</v>
      </c>
      <c r="CX392" s="67" t="s">
        <v>521</v>
      </c>
      <c r="CY392" s="67" t="s">
        <v>521</v>
      </c>
      <c r="CZ392" s="67" t="s">
        <v>521</v>
      </c>
      <c r="DA392" s="67" t="s">
        <v>521</v>
      </c>
      <c r="DB392" s="67" t="s">
        <v>521</v>
      </c>
      <c r="DC392" s="67" t="s">
        <v>521</v>
      </c>
      <c r="DD392" s="68" t="s">
        <v>521</v>
      </c>
      <c r="DE392" s="69" t="s">
        <v>521</v>
      </c>
      <c r="DF392" s="71" t="s">
        <v>521</v>
      </c>
      <c r="DG392" s="67" t="s">
        <v>521</v>
      </c>
      <c r="DH392" s="67" t="s">
        <v>521</v>
      </c>
      <c r="DI392" s="67" t="s">
        <v>521</v>
      </c>
      <c r="DJ392" s="67" t="s">
        <v>521</v>
      </c>
      <c r="DK392" s="67" t="s">
        <v>521</v>
      </c>
      <c r="DL392" s="67" t="s">
        <v>521</v>
      </c>
      <c r="DM392" s="67" t="s">
        <v>521</v>
      </c>
      <c r="DN392" s="68" t="s">
        <v>521</v>
      </c>
      <c r="DO392" s="70" t="s">
        <v>521</v>
      </c>
      <c r="DP392" s="71" t="s">
        <v>521</v>
      </c>
      <c r="DQ392" s="67" t="s">
        <v>521</v>
      </c>
      <c r="DR392" s="67" t="s">
        <v>521</v>
      </c>
      <c r="DS392" s="67" t="s">
        <v>521</v>
      </c>
      <c r="DT392" s="67" t="s">
        <v>521</v>
      </c>
      <c r="DU392" s="67" t="s">
        <v>521</v>
      </c>
      <c r="DV392" s="67" t="s">
        <v>521</v>
      </c>
      <c r="DW392" s="67" t="s">
        <v>521</v>
      </c>
      <c r="DX392" s="72" t="s">
        <v>521</v>
      </c>
      <c r="DY392" s="146" t="s">
        <v>522</v>
      </c>
      <c r="DZ392" s="147">
        <v>2</v>
      </c>
      <c r="EA392" s="147">
        <v>3</v>
      </c>
      <c r="EB392" s="147">
        <v>3</v>
      </c>
      <c r="EC392" s="158">
        <v>4</v>
      </c>
      <c r="ED392" s="168" t="s">
        <v>522</v>
      </c>
      <c r="EE392" s="74">
        <f>DZ392</f>
        <v>2</v>
      </c>
      <c r="EF392" s="74">
        <f>DZ392*EA392</f>
        <v>6</v>
      </c>
      <c r="EG392" s="74">
        <f>DZ392*EA392*EB392</f>
        <v>18</v>
      </c>
      <c r="EH392" s="77">
        <f>DZ392*EA392*EB392*EC392</f>
        <v>72</v>
      </c>
      <c r="EI392" s="146">
        <v>30</v>
      </c>
      <c r="EJ392" s="147">
        <v>50</v>
      </c>
      <c r="EK392" s="147">
        <v>90</v>
      </c>
      <c r="EL392" s="147">
        <v>150</v>
      </c>
      <c r="EM392" s="158">
        <v>450</v>
      </c>
      <c r="EN392" s="78">
        <v>1</v>
      </c>
      <c r="EO392" s="79">
        <f>(EJ392/EE392)/EI392</f>
        <v>0.83333333333333337</v>
      </c>
      <c r="EP392" s="79">
        <f>(EK392/EF392)/EI392</f>
        <v>0.5</v>
      </c>
      <c r="EQ392" s="79">
        <f>(EL392/EG392)/EI392</f>
        <v>0.27777777777777779</v>
      </c>
      <c r="ER392" s="80">
        <f>(EM392/EH392)/EI392</f>
        <v>0.20833333333333334</v>
      </c>
      <c r="ES392" s="128" t="s">
        <v>532</v>
      </c>
      <c r="ET392" s="82" t="s">
        <v>801</v>
      </c>
      <c r="EU392" s="83">
        <v>4</v>
      </c>
      <c r="EV392" s="146">
        <v>46</v>
      </c>
      <c r="EW392" s="147">
        <v>46</v>
      </c>
      <c r="EX392" s="147">
        <v>20</v>
      </c>
      <c r="EY392" s="147">
        <v>23</v>
      </c>
      <c r="EZ392" s="147">
        <v>14</v>
      </c>
      <c r="FA392" s="147">
        <v>34</v>
      </c>
      <c r="FB392" s="147">
        <v>23</v>
      </c>
      <c r="FC392" s="147">
        <v>20</v>
      </c>
      <c r="FD392" s="74">
        <f>EX392+EZ392</f>
        <v>34</v>
      </c>
      <c r="FE392" s="84">
        <f>EX392+FC392</f>
        <v>40</v>
      </c>
      <c r="FF392" s="73">
        <f>RANK(EV392,$EV$9:$EV$483,0)</f>
        <v>283</v>
      </c>
      <c r="FG392" s="74">
        <f>RANK(EW392,$EW$9:$EW$483,0)</f>
        <v>185</v>
      </c>
      <c r="FH392" s="74">
        <f>RANK(EX392,$EX$9:$EX$483,0)</f>
        <v>291</v>
      </c>
      <c r="FI392" s="74">
        <f>RANK(EY392,$EY$9:$EY$483,0)</f>
        <v>273</v>
      </c>
      <c r="FJ392" s="74">
        <f>RANK(EZ392,$EZ$9:$EZ$483,0)</f>
        <v>259</v>
      </c>
      <c r="FK392" s="74">
        <f>RANK(FA392,$FA$9:$FA$483,0)</f>
        <v>80</v>
      </c>
      <c r="FL392" s="74">
        <f>RANK(FB392,$FB$9:$FB$483,0)</f>
        <v>294</v>
      </c>
      <c r="FM392" s="74">
        <f>RANK(FC392,$FC$9:$FC$483,0)</f>
        <v>318</v>
      </c>
      <c r="FN392" s="74">
        <f>RANK(FD392,$FD$9:$FD$483,0)</f>
        <v>336</v>
      </c>
      <c r="FO392" s="84">
        <f>RANK(FE392,$FE$9:$FE$483,0)</f>
        <v>327</v>
      </c>
      <c r="FP392" s="73">
        <f>COUNTIFS($EV$9:$EV$483,"&gt;"&amp;EV392,$ES$9:$ES$483,ES392)+1</f>
        <v>39</v>
      </c>
      <c r="FQ392" s="74">
        <f>COUNTIFS($EW$9:$EW$483,"&gt;"&amp;EW392,$ES$9:$ES$483,ES392)+1</f>
        <v>44</v>
      </c>
      <c r="FR392" s="74">
        <f>COUNTIFS($EX$9:$EX$483,"&gt;"&amp;EX392,$ES$9:$ES$483,ES392)+1</f>
        <v>42</v>
      </c>
      <c r="FS392" s="74">
        <f>COUNTIFS($EY$9:$EY$483,"&gt;"&amp;EY392,$ES$9:$ES$483,ES392)+1</f>
        <v>38</v>
      </c>
      <c r="FT392" s="74">
        <f>COUNTIFS($EZ$9:$EZ$483,"&gt;"&amp;EZ392,$ES$9:$ES$483,ES392)+1</f>
        <v>42</v>
      </c>
      <c r="FU392" s="74">
        <f>COUNTIFS($FA$9:$FA$483,"&gt;"&amp;FA392,$ES$9:$ES$483,ES392)+1</f>
        <v>48</v>
      </c>
      <c r="FV392" s="74">
        <f>COUNTIFS($FB$9:$FB$483,"&gt;"&amp;FB392,$ES$9:$ES$483,ES392)+1</f>
        <v>34</v>
      </c>
      <c r="FW392" s="74">
        <f>COUNTIFS($FC$9:$FC$483,"&gt;"&amp;FC392,$ES$9:$ES$483,ES392)+1</f>
        <v>45</v>
      </c>
      <c r="FX392" s="74">
        <f>COUNTIFS($FD$9:$FD$483,"&gt;"&amp;FD392,$ES$9:$ES$483,ES392)+1</f>
        <v>45</v>
      </c>
      <c r="FY392" s="84">
        <f>COUNTIFS($FE$9:$FE$483,"&gt;"&amp;FE392,$ES$9:$ES$483,ES392)+1</f>
        <v>45</v>
      </c>
      <c r="FZ392" s="85">
        <f t="shared" si="954"/>
        <v>0.98</v>
      </c>
      <c r="GA392" s="86">
        <f t="shared" si="954"/>
        <v>0.98</v>
      </c>
      <c r="GB392" s="86">
        <f t="shared" si="954"/>
        <v>0.43</v>
      </c>
      <c r="GC392" s="86">
        <f t="shared" si="954"/>
        <v>0.49</v>
      </c>
      <c r="GD392" s="86">
        <f t="shared" si="954"/>
        <v>0.3</v>
      </c>
      <c r="GE392" s="86">
        <f t="shared" si="954"/>
        <v>0.72</v>
      </c>
      <c r="GF392" s="86">
        <f t="shared" si="954"/>
        <v>0.49</v>
      </c>
      <c r="GG392" s="86">
        <f t="shared" si="954"/>
        <v>0.43</v>
      </c>
      <c r="GH392" s="86">
        <f t="shared" si="954"/>
        <v>0.72</v>
      </c>
      <c r="GI392" s="87">
        <f t="shared" si="954"/>
        <v>0.85</v>
      </c>
      <c r="GJ392" s="85">
        <f t="shared" ref="GJ392:GS392" si="957">ROUND(((FZ392-AVERAGE(FZ$9:FZ$483))/STDEVP(FZ$9:FZ$483)*10+50),2)</f>
        <v>50.56</v>
      </c>
      <c r="GK392" s="86">
        <f t="shared" si="957"/>
        <v>58.58</v>
      </c>
      <c r="GL392" s="86">
        <f t="shared" si="957"/>
        <v>44.49</v>
      </c>
      <c r="GM392" s="86">
        <f t="shared" si="957"/>
        <v>48.42</v>
      </c>
      <c r="GN392" s="86">
        <f t="shared" si="957"/>
        <v>46.85</v>
      </c>
      <c r="GO392" s="86">
        <f t="shared" si="957"/>
        <v>63.72</v>
      </c>
      <c r="GP392" s="86">
        <f t="shared" si="957"/>
        <v>45.62</v>
      </c>
      <c r="GQ392" s="86">
        <f t="shared" si="957"/>
        <v>43.87</v>
      </c>
      <c r="GR392" s="86">
        <f t="shared" si="957"/>
        <v>40.74</v>
      </c>
      <c r="GS392" s="87">
        <f t="shared" si="957"/>
        <v>42.57</v>
      </c>
      <c r="GT392" s="73">
        <f>RANK(GJ392,$GJ$9:$GJ$483,0)</f>
        <v>178</v>
      </c>
      <c r="GU392" s="74">
        <f>RANK(GK392,$GK$9:$GK$483,0)</f>
        <v>92</v>
      </c>
      <c r="GV392" s="74">
        <f>RANK(GL392,$GL$9:$GL$483,0)</f>
        <v>291</v>
      </c>
      <c r="GW392" s="74">
        <f>RANK(GM392,$GM$9:$GM$483,0)</f>
        <v>216</v>
      </c>
      <c r="GX392" s="74">
        <f>RANK(GN392,$GN$9:$GN$483,0)</f>
        <v>192</v>
      </c>
      <c r="GY392" s="74">
        <f>RANK(GO392,$GO$9:$GO$483,0)</f>
        <v>42</v>
      </c>
      <c r="GZ392" s="74">
        <f>RANK(GP392,$GP$9:$GP$483,0)</f>
        <v>262</v>
      </c>
      <c r="HA392" s="74">
        <f>RANK(GQ392,$GQ$9:$GQ$483,0)</f>
        <v>298</v>
      </c>
      <c r="HB392" s="74">
        <f>RANK(GR392,$GR$9:$GR$483,0)</f>
        <v>359</v>
      </c>
      <c r="HC392" s="84">
        <f>RANK(GS392,$GS$9:$GS$483,0)</f>
        <v>317</v>
      </c>
      <c r="HD392" s="85">
        <f>ROUND(AVERAGEIF($ES$9:$ES$483,$ES392,$FZ$9:$FZ$483),2)</f>
        <v>0.93</v>
      </c>
      <c r="HE392" s="86">
        <f>ROUND(AVERAGEIF($ES$9:$ES$483,$ES392,$GA$9:$GA$483),2)</f>
        <v>0.96</v>
      </c>
      <c r="HF392" s="86">
        <f>ROUND(AVERAGEIF($ES$9:$ES$483,$ES392,$GB$9:$GB$483),2)</f>
        <v>0.41</v>
      </c>
      <c r="HG392" s="86">
        <f>ROUND(AVERAGEIF($ES$9:$ES$483,$ES392,$GC$9:$GC$483),2)</f>
        <v>0.45</v>
      </c>
      <c r="HH392" s="86">
        <f>ROUND(AVERAGEIF($ES$9:$ES$483,$ES392,$GD$9:$GD$483),2)</f>
        <v>0.38</v>
      </c>
      <c r="HI392" s="86">
        <f>ROUND(AVERAGEIF($ES$9:$ES$483,$ES392,$GE$9:$GE$483),2)</f>
        <v>0.85</v>
      </c>
      <c r="HJ392" s="86">
        <f>ROUND(AVERAGEIF($ES$9:$ES$483,$ES392,$GF$9:$GF$483),2)</f>
        <v>0.43</v>
      </c>
      <c r="HK392" s="86">
        <f>ROUND(AVERAGEIF($ES$9:$ES$483,$ES392,$GG$9:$GG$483),2)</f>
        <v>0.42</v>
      </c>
      <c r="HL392" s="86">
        <f>ROUND(AVERAGEIF($ES$9:$ES$483,$ES392,$GH$9:$GH$483),2)</f>
        <v>0.79</v>
      </c>
      <c r="HM392" s="87">
        <f>ROUND(AVERAGEIF($ES$9:$ES$483,$ES392,$GI$9:$GI$483),2)</f>
        <v>0.84</v>
      </c>
      <c r="HN392" s="88">
        <f t="shared" si="955"/>
        <v>4.9999999999999933E-2</v>
      </c>
      <c r="HO392" s="89">
        <f t="shared" si="955"/>
        <v>2.0000000000000018E-2</v>
      </c>
      <c r="HP392" s="89">
        <f t="shared" si="955"/>
        <v>2.0000000000000018E-2</v>
      </c>
      <c r="HQ392" s="89">
        <f t="shared" si="955"/>
        <v>3.999999999999998E-2</v>
      </c>
      <c r="HR392" s="89">
        <f t="shared" si="955"/>
        <v>-8.0000000000000016E-2</v>
      </c>
      <c r="HS392" s="89">
        <f t="shared" si="955"/>
        <v>-0.13</v>
      </c>
      <c r="HT392" s="89">
        <f t="shared" si="955"/>
        <v>0.06</v>
      </c>
      <c r="HU392" s="89">
        <f t="shared" si="955"/>
        <v>1.0000000000000009E-2</v>
      </c>
      <c r="HV392" s="89">
        <f t="shared" si="955"/>
        <v>-7.0000000000000062E-2</v>
      </c>
      <c r="HW392" s="90">
        <f t="shared" si="955"/>
        <v>1.0000000000000009E-2</v>
      </c>
      <c r="HX392" s="73">
        <f>COUNTIFS($FZ$9:$FZ$483,"&gt;"&amp;FZ392,$ES$9:$ES$483,$ES392)+1</f>
        <v>25</v>
      </c>
      <c r="HY392" s="74">
        <f>COUNTIFS($GA$9:$GA$483,"&gt;"&amp;GA392,$ES$9:$ES$483,$ES392)+1</f>
        <v>29</v>
      </c>
      <c r="HZ392" s="74">
        <f>COUNTIFS($GB$9:$GB$483,"&gt;"&amp;GB392,$ES$9:$ES$483,$ES392)+1</f>
        <v>27</v>
      </c>
      <c r="IA392" s="74">
        <f>COUNTIFS($GC$9:$GC$483,"&gt;"&amp;GC392,$ES$9:$ES$483,$ES392)+1</f>
        <v>24</v>
      </c>
      <c r="IB392" s="74">
        <f>COUNTIFS($GD$9:$GD$483,"&gt;"&amp;GD392,$ES$9:$ES$483,$ES392)+1</f>
        <v>46</v>
      </c>
      <c r="IC392" s="74">
        <f>COUNTIFS($GE$9:$GE$483,"&gt;"&amp;GE392,$ES$9:$ES$483,$ES392)+1</f>
        <v>37</v>
      </c>
      <c r="ID392" s="74">
        <f>COUNTIFS($GF$9:$GF$483,"&gt;"&amp;GF392,$ES$9:$ES$483,$ES392)+1</f>
        <v>17</v>
      </c>
      <c r="IE392" s="74">
        <f>COUNTIFS($GG$9:$GG$483,"&gt;"&amp;GG392,$ES$9:$ES$483,$ES392)+1</f>
        <v>27</v>
      </c>
      <c r="IF392" s="74">
        <f>COUNTIFS($GH$9:$GH$483,"&gt;"&amp;GH392,$ES$9:$ES$483,$ES392)+1</f>
        <v>36</v>
      </c>
      <c r="IG392" s="84">
        <f>COUNTIFS($GI$9:$GI$483,"&gt;"&amp;GI392,$ES$9:$ES$483,$ES392)+1</f>
        <v>30</v>
      </c>
      <c r="IH392" s="148"/>
      <c r="II392" s="149"/>
      <c r="IJ392" s="149"/>
      <c r="IK392" s="149"/>
      <c r="IL392" s="149"/>
      <c r="IM392" s="150"/>
      <c r="IN392" s="151"/>
      <c r="IO392" s="152"/>
      <c r="IP392" s="153"/>
      <c r="IQ392" s="149"/>
      <c r="IR392" s="149"/>
      <c r="IS392" s="149"/>
      <c r="IT392" s="149"/>
      <c r="IU392" s="149"/>
      <c r="IV392" s="149"/>
      <c r="IW392" s="154"/>
      <c r="IX392" s="151"/>
      <c r="IY392" s="149"/>
      <c r="IZ392" s="149"/>
      <c r="JA392" s="149"/>
      <c r="JB392" s="149"/>
      <c r="JC392" s="149"/>
      <c r="JD392" s="149"/>
      <c r="JE392" s="155"/>
      <c r="JF392" s="153"/>
      <c r="JG392" s="149"/>
      <c r="JH392" s="149"/>
      <c r="JI392" s="149"/>
      <c r="JJ392" s="149"/>
      <c r="JK392" s="149"/>
      <c r="JL392" s="149"/>
      <c r="JM392" s="154"/>
      <c r="JN392" s="151"/>
      <c r="JO392" s="149"/>
      <c r="JP392" s="149"/>
      <c r="JQ392" s="149"/>
      <c r="JR392" s="149"/>
      <c r="JS392" s="149"/>
      <c r="JT392" s="149"/>
      <c r="JU392" s="149"/>
      <c r="JV392" s="149"/>
      <c r="JW392" s="149"/>
      <c r="JX392" s="149"/>
      <c r="JY392" s="149"/>
      <c r="JZ392" s="155"/>
      <c r="KA392" s="151"/>
      <c r="KB392" s="149"/>
      <c r="KC392" s="149"/>
      <c r="KD392" s="149"/>
      <c r="KE392" s="155"/>
      <c r="KF392" s="153"/>
      <c r="KG392" s="149"/>
      <c r="KH392" s="149"/>
      <c r="KI392" s="149"/>
      <c r="KJ392" s="149"/>
      <c r="KK392" s="156"/>
      <c r="KL392" s="149"/>
      <c r="KM392" s="149"/>
      <c r="KN392" s="149"/>
      <c r="KO392" s="149"/>
      <c r="KP392" s="149"/>
      <c r="KQ392" s="149"/>
      <c r="KR392" s="149"/>
      <c r="KS392" s="154"/>
      <c r="KT392" s="154"/>
      <c r="KU392" s="154"/>
      <c r="KV392" s="154"/>
      <c r="KW392" s="151"/>
      <c r="KX392" s="149"/>
      <c r="KY392" s="149"/>
      <c r="KZ392" s="149"/>
      <c r="LA392" s="149"/>
      <c r="LB392" s="149"/>
      <c r="LC392" s="154"/>
      <c r="LD392" s="151"/>
      <c r="LE392" s="152"/>
      <c r="LF392" s="157"/>
      <c r="LG392" s="158"/>
      <c r="LH392" s="151"/>
      <c r="LI392" s="149"/>
      <c r="LJ392" s="147"/>
      <c r="LK392" s="147"/>
      <c r="LL392" s="147"/>
      <c r="LM392" s="159"/>
      <c r="LN392" s="153"/>
      <c r="LO392" s="149"/>
      <c r="LP392" s="149"/>
      <c r="LQ392" s="149"/>
      <c r="LR392" s="154"/>
      <c r="LS392" s="151"/>
      <c r="LT392" s="149"/>
      <c r="LU392" s="149"/>
      <c r="LV392" s="149"/>
      <c r="LW392" s="149"/>
      <c r="LX392" s="149"/>
      <c r="LY392" s="149"/>
      <c r="LZ392" s="149"/>
      <c r="MA392" s="155"/>
      <c r="MB392" s="153"/>
      <c r="MC392" s="149"/>
      <c r="MD392" s="149"/>
      <c r="ME392" s="149"/>
      <c r="MF392" s="149"/>
      <c r="MG392" s="149"/>
      <c r="MH392" s="149"/>
      <c r="MI392" s="149"/>
      <c r="MJ392" s="149"/>
      <c r="MK392" s="149"/>
      <c r="ML392" s="149"/>
      <c r="MM392" s="149"/>
      <c r="MN392" s="156"/>
      <c r="MO392" s="156"/>
      <c r="MP392" s="154"/>
      <c r="MQ392" s="151"/>
      <c r="MR392" s="149"/>
      <c r="MS392" s="149"/>
      <c r="MT392" s="149"/>
      <c r="MU392" s="149"/>
      <c r="MV392" s="156"/>
      <c r="MW392" s="149"/>
      <c r="MX392" s="149"/>
      <c r="MY392" s="149"/>
      <c r="MZ392" s="149"/>
      <c r="NA392" s="149"/>
      <c r="NB392" s="149"/>
      <c r="NC392" s="149"/>
      <c r="ND392" s="154"/>
      <c r="NE392" s="154"/>
      <c r="NF392" s="154"/>
      <c r="NG392" s="154"/>
      <c r="NH392" s="151"/>
      <c r="NI392" s="149"/>
      <c r="NJ392" s="149"/>
      <c r="NK392" s="149"/>
      <c r="NL392" s="149"/>
      <c r="NM392" s="149"/>
      <c r="NN392" s="94"/>
      <c r="NO392" s="151"/>
      <c r="NP392" s="160"/>
      <c r="NQ392" s="196" t="s">
        <v>1456</v>
      </c>
      <c r="NR392" s="196" t="s">
        <v>1464</v>
      </c>
      <c r="NS392" s="199"/>
      <c r="NT392" s="199"/>
      <c r="NU392" s="199" t="s">
        <v>1465</v>
      </c>
      <c r="NV392" s="135">
        <v>44398</v>
      </c>
      <c r="NW392" s="199" t="s">
        <v>1466</v>
      </c>
      <c r="NX392" s="136" t="s">
        <v>1467</v>
      </c>
      <c r="NY392" s="138" t="s">
        <v>1468</v>
      </c>
      <c r="NZ392" s="136" t="s">
        <v>1467</v>
      </c>
      <c r="OA392" s="137"/>
      <c r="OB392" s="137"/>
      <c r="OC392" s="137"/>
      <c r="OD392" s="108">
        <f>EH392</f>
        <v>72</v>
      </c>
      <c r="OE392" s="109">
        <v>6</v>
      </c>
      <c r="OF392" s="110">
        <f>IF(ISERROR(ROUND(MAX(EI392/1,EJ392/EE392,EK392/EF392,EL392/EG392,EM392/EH392),0)),"0",ROUND(MAX(EI392/1,EJ392/EE392,EK392/EF392,EL392/EG392,EM392/EH392),0))</f>
        <v>30</v>
      </c>
      <c r="OG392" s="109">
        <v>7</v>
      </c>
      <c r="OH392" s="111">
        <f>ROUND(AVERAGEIF($ES$9:$ES$497,$ES392,EV$9:EV$497),0)</f>
        <v>58</v>
      </c>
      <c r="OI392" s="112">
        <f>ROUND(AVERAGEIF($ES$9:$ES$497,$ES392,EW$9:EW$497),0)</f>
        <v>57</v>
      </c>
      <c r="OJ392" s="112">
        <f>ROUND(AVERAGEIF($ES$9:$ES$497,$ES392,EX$9:EX$497),0)</f>
        <v>24</v>
      </c>
      <c r="OK392" s="112">
        <f>ROUND(AVERAGEIF($ES$9:$ES$497,$ES392,EY$9:EY$497),0)</f>
        <v>29</v>
      </c>
      <c r="OL392" s="112">
        <f>ROUND(AVERAGEIF($ES$9:$ES$497,$ES392,EZ$9:EZ$497),0)</f>
        <v>25</v>
      </c>
      <c r="OM392" s="112">
        <f>ROUND(AVERAGEIF($ES$9:$ES$497,$ES392,FA$9:FA$497),0)</f>
        <v>51</v>
      </c>
      <c r="ON392" s="112">
        <f>ROUND(AVERAGEIF($ES$9:$ES$497,$ES392,FB$9:FB$497),0)</f>
        <v>27</v>
      </c>
      <c r="OO392" s="112">
        <f>ROUND(AVERAGEIF($ES$9:$ES$497,$ES392,FC$9:FC$497),0)</f>
        <v>25</v>
      </c>
      <c r="OP392" s="112">
        <f>ROUND(AVERAGEIF($ES$9:$ES$497,$ES392,FD$9:FD$497),0)</f>
        <v>49</v>
      </c>
      <c r="OQ392" s="113">
        <f>ROUND(AVERAGEIF($ES$9:$ES$497,$ES392,FE$9:FE$497),0)</f>
        <v>49</v>
      </c>
      <c r="OR392" s="114">
        <f>ROUND(EV392/MAX(EV$9:EV$497)*100,0)</f>
        <v>26</v>
      </c>
      <c r="OS392" s="115">
        <f>ROUND(EW392/MAX(EW$9:EW$497)*100,0)</f>
        <v>36</v>
      </c>
      <c r="OT392" s="115">
        <f>ROUND(EX392/MAX(EX$9:EX$497)*100,0)</f>
        <v>17</v>
      </c>
      <c r="OU392" s="115">
        <f>ROUND(EY392/MAX(EY$9:EY$497)*100,0)</f>
        <v>15</v>
      </c>
      <c r="OV392" s="115">
        <f>ROUND(EZ392/MAX(EZ$9:EZ$497)*100,0)</f>
        <v>11</v>
      </c>
      <c r="OW392" s="115">
        <f>ROUND(FA392/MAX(FA$9:FA$497)*100,0)</f>
        <v>30</v>
      </c>
      <c r="OX392" s="115">
        <f>ROUND(FB392/MAX(FB$9:FB$497)*100,0)</f>
        <v>17</v>
      </c>
      <c r="OY392" s="116">
        <f>ROUND(FC392/MAX(FC$9:FC$497)*100,0)</f>
        <v>14</v>
      </c>
      <c r="OZ392" s="115">
        <f>ROUND(FD392/MAX(FD$9:FD$497)*100,0)</f>
        <v>23</v>
      </c>
      <c r="PA392" s="117">
        <f>ROUND(FE392/MAX(FE$9:FE$497)*100,0)</f>
        <v>16</v>
      </c>
      <c r="PB392" s="118">
        <f>OT392*3 + (OR392+OS392+OX392)*2 + (OU392+OY392)</f>
        <v>238</v>
      </c>
      <c r="PC392" s="115">
        <f>OV392*3 + (OR392+OS392+OX392)*2 + (OU392+OY392)</f>
        <v>220</v>
      </c>
      <c r="PD392" s="115">
        <f>(OT392+OV392)*3 + (OR392+OS392+OX392)*2 + (OU392+OY392)</f>
        <v>271</v>
      </c>
      <c r="PE392" s="115">
        <f>(OT392+OY392)*3 + (OR392+OS392+OX392)*2 + (OU392)</f>
        <v>266</v>
      </c>
      <c r="PF392" s="115">
        <f>(OR392+OU392)*3 + (OS392+OW392)*2 + OX392</f>
        <v>272</v>
      </c>
      <c r="PG392" s="119">
        <f>OW392*3 + (OR392+OS392+OU392)*2 + OX392</f>
        <v>261</v>
      </c>
      <c r="PH392" s="118">
        <f>ROUND(PB392/MAX(PB$9:PB$497)*100,0)</f>
        <v>28</v>
      </c>
      <c r="PI392" s="115">
        <f>ROUND(PC392/MAX(PC$9:PC$497)*100,0)</f>
        <v>26</v>
      </c>
      <c r="PJ392" s="115">
        <f>ROUND(PD392/MAX(PD$9:PD$497)*100,0)</f>
        <v>29</v>
      </c>
      <c r="PK392" s="115">
        <f>ROUND(PE392/MAX(PE$9:PE$497)*100,0)</f>
        <v>26</v>
      </c>
      <c r="PL392" s="115">
        <f>ROUND(PF392/MAX(PF$9:PF$497)*100,0)</f>
        <v>38</v>
      </c>
      <c r="PM392" s="119">
        <f>ROUND(PG392/MAX(PG$9:PG$497)*100,0)</f>
        <v>38</v>
      </c>
      <c r="PN392" s="118">
        <f>RANK(PH392,PH$9:PH$497,0)</f>
        <v>315</v>
      </c>
      <c r="PO392" s="115">
        <f>RANK(PI392,PI$9:PI$497,0)</f>
        <v>312</v>
      </c>
      <c r="PP392" s="115">
        <f>RANK(PJ392,PJ$9:PJ$497,0)</f>
        <v>318</v>
      </c>
      <c r="PQ392" s="115">
        <f>RANK(PK392,PK$9:PK$497,0)</f>
        <v>320</v>
      </c>
      <c r="PR392" s="115">
        <f>RANK(PL392,PL$9:PL$497,0)</f>
        <v>272</v>
      </c>
      <c r="PS392" s="119">
        <f>RANK(PM392,PM$9:PM$497,0)</f>
        <v>244</v>
      </c>
      <c r="PT392" s="120">
        <f>ROUND(FZ392/MAX(FZ$9:FZ$497)*100,0)</f>
        <v>54</v>
      </c>
      <c r="PU392" s="115">
        <f>ROUND(GA392/MAX(GA$9:GA$497)*100,0)</f>
        <v>55</v>
      </c>
      <c r="PV392" s="115">
        <f>ROUND(GB392/MAX(GB$9:GB$497)*100,0)</f>
        <v>31</v>
      </c>
      <c r="PW392" s="115">
        <f>ROUND(GC392/MAX(GC$9:GC$497)*100,0)</f>
        <v>39</v>
      </c>
      <c r="PX392" s="115">
        <f>ROUND(GD392/MAX(GD$9:GD$497)*100,0)</f>
        <v>17</v>
      </c>
      <c r="PY392" s="115">
        <f>ROUND(GE392/MAX(GE$9:GE$497)*100,0)</f>
        <v>43</v>
      </c>
      <c r="PZ392" s="115">
        <f>ROUND(GF392/MAX(GF$9:GF$497)*100,0)</f>
        <v>23</v>
      </c>
      <c r="QA392" s="116">
        <f>ROUND(GG392/MAX(GG$9:GG$497)*100,0)</f>
        <v>23</v>
      </c>
      <c r="QB392" s="115">
        <f>ROUND(GH392/MAX(GH$9:GH$497)*100,0)</f>
        <v>32</v>
      </c>
      <c r="QC392" s="121">
        <f>ROUND(GI392/MAX(GI$9:GI$497)*100,0)</f>
        <v>27</v>
      </c>
      <c r="QD392" s="120">
        <f>ROUND(AVERAGEIF($ES$9:$ES$497,$ES392,PT$9:PT$497),0)</f>
        <v>51</v>
      </c>
      <c r="QE392" s="120">
        <f>ROUND(AVERAGEIF($ES$9:$ES$497,$ES392,PU$9:PU$497),0)</f>
        <v>54</v>
      </c>
      <c r="QF392" s="120">
        <f>ROUND(AVERAGEIF($ES$9:$ES$497,$ES392,PV$9:PV$497),0)</f>
        <v>30</v>
      </c>
      <c r="QG392" s="120">
        <f>ROUND(AVERAGEIF($ES$9:$ES$497,$ES392,PW$9:PW$497),0)</f>
        <v>36</v>
      </c>
      <c r="QH392" s="120">
        <f>ROUND(AVERAGEIF($ES$9:$ES$497,$ES392,PX$9:PX$497),0)</f>
        <v>21</v>
      </c>
      <c r="QI392" s="120">
        <f>ROUND(AVERAGEIF($ES$9:$ES$497,$ES392,PY$9:PY$497),0)</f>
        <v>51</v>
      </c>
      <c r="QJ392" s="120">
        <f>ROUND(AVERAGEIF($ES$9:$ES$497,$ES392,PZ$9:PZ$497),0)</f>
        <v>21</v>
      </c>
      <c r="QK392" s="120">
        <f>ROUND(AVERAGEIF($ES$9:$ES$497,$ES392,QA$9:QA$497),0)</f>
        <v>23</v>
      </c>
      <c r="QL392" s="120">
        <f>ROUND(AVERAGEIF($ES$9:$ES$497,$ES392,QB$9:QB$497),0)</f>
        <v>35</v>
      </c>
      <c r="QM392" s="120">
        <f>ROUND(AVERAGEIF($ES$9:$ES$497,$ES392,QC$9:QC$497),0)</f>
        <v>27</v>
      </c>
      <c r="QN392" s="114">
        <f>PV392*4 + (PT392+PU392+PZ392)*2 + (PW392+QA392)</f>
        <v>450</v>
      </c>
      <c r="QO392" s="115">
        <f>PX392*4 + (PT392+PU392+PZ392)*2 + (PW392+QA392)</f>
        <v>394</v>
      </c>
      <c r="QP392" s="115">
        <f>(PV392+PX392)*4 + (PT392+PU392+PZ392)*2 + (PW392+QA392)</f>
        <v>518</v>
      </c>
      <c r="QQ392" s="115">
        <f>(PV392+QA392)*4 + (PT392+PU392+PZ392)*2 + (PW392)</f>
        <v>519</v>
      </c>
      <c r="QR392" s="115">
        <f>(PT392+PW392)*4 + (PU392+PY392)*2 + PZ392</f>
        <v>591</v>
      </c>
      <c r="QS392" s="119">
        <f>PY392*4 + (PT392+PU392+PW392)*2 + PZ392</f>
        <v>491</v>
      </c>
      <c r="QT392" s="114">
        <f>ROUND((QN392-MIN(QN$9:QN$497))/(MAX(QN$9:QN$497)-MIN(QN$9:QN$497))*100,0)</f>
        <v>35</v>
      </c>
      <c r="QU392" s="115">
        <f>ROUND((QO392-MIN(QO$9:QO$497))/(MAX(QO$9:QO$497)-MIN(QO$9:QO$497))*100,0)</f>
        <v>27</v>
      </c>
      <c r="QV392" s="115">
        <f>ROUND((QP392-MIN(QP$9:QP$497))/(MAX(QP$9:QP$497)-MIN(QP$9:QP$497))*100,0)</f>
        <v>24</v>
      </c>
      <c r="QW392" s="115">
        <f>ROUND((QQ392-MIN(QQ$9:QQ$497))/(MAX(QQ$9:QQ$497)-MIN(QQ$9:QQ$497))*100,0)</f>
        <v>29</v>
      </c>
      <c r="QX392" s="115">
        <f>ROUND((QR392-MIN(QR$9:QR$497))/(MAX(QR$9:QR$497)-MIN(QR$9:QR$497))*100,0)</f>
        <v>60</v>
      </c>
      <c r="QY392" s="115">
        <f>ROUND((QS392-MIN(QS$9:QS$497))/(MAX(QS$9:QS$497)-MIN(QS$9:QS$497))*100,0)</f>
        <v>63</v>
      </c>
      <c r="QZ392" s="114">
        <f>RANK(QN392,QN$9:QN$497,0)</f>
        <v>264</v>
      </c>
      <c r="RA392" s="115">
        <f>RANK(QO392,QO$9:QO$497,0)</f>
        <v>191</v>
      </c>
      <c r="RB392" s="115">
        <f>RANK(QP392,QP$9:QP$497,0)</f>
        <v>289</v>
      </c>
      <c r="RC392" s="115">
        <f>RANK(QQ392,QQ$9:QQ$497,0)</f>
        <v>288</v>
      </c>
      <c r="RD392" s="115">
        <f>RANK(QR392,QR$9:QR$497,0)</f>
        <v>106</v>
      </c>
      <c r="RE392" s="115">
        <f>RANK(QS392,QS$9:QS$497,0)</f>
        <v>47</v>
      </c>
      <c r="RF392" s="122"/>
      <c r="RG392" s="115">
        <f>($RH$3*(IH392+IJ392)*100*100/MAX(EX$9:EX$497)*$RO$3) +($RH$3*(II392+IJ392)*100*100/MAX(EX$9:EX$497)*$RO$4) + ($RH$3*IK392*100*100/MAX(EX$9:EX$497)*0.098)</f>
        <v>0</v>
      </c>
      <c r="RH392" s="115">
        <f>($RH$4*IL392*100*100/MAX(EZ$9:EZ$497))*$RQ$3</f>
        <v>0</v>
      </c>
      <c r="RI392" s="115">
        <f>($RH$3*IM392*100*100/MAX(EY$9:EY$497))*$RQ$4</f>
        <v>0</v>
      </c>
      <c r="RJ392" s="115">
        <f>($RH$3*IN392*100*100/MAX(EX$9:EX$497))</f>
        <v>0</v>
      </c>
      <c r="RK392" s="115">
        <f>($RH$4*IO392*100*100/MAX(EZ$9:EZ$497))*$RQ$3</f>
        <v>0</v>
      </c>
      <c r="RL392" s="115">
        <f>(($RL$4*IP392*100*((100/MAX(EX$9:EX$497)+100/MAX(EZ$9:EZ$497))/2))+($RL$4*IQ392*100*((100/MAX(EX$9:EX$497)+100/MAX(EZ$9:EZ$497))/2))+($RL$4*IR392*100*((100/MAX(EX$9:EX$497)+100/MAX(EZ$9:EZ$497))/2))+($RL$4*IS392*100*((100/MAX(EX$9:EX$497)+100/MAX(EZ$9:EZ$497))/2))+($RL$4*IT392*100*((100/MAX(EX$9:EX$497)+100/MAX(EZ$9:EZ$497))/2))+($RL$4*IU392*100*((100/MAX(EX$9:EX$497)+100/MAX(EZ$9:EZ$497))/2))+($RL$4*IV392*100*((100/MAX(EX$9:EX$497)+100/MAX(EZ$9:EZ$497))/2))+($RL$4*IW392*100*((100/MAX(EX$9:EX$497)+100/MAX(EZ$9:EZ$497))/2)))*$RS$3</f>
        <v>0</v>
      </c>
      <c r="RM392" s="115">
        <f>(($RH$3*IX392*100*100/MAX(EX$9:EX$497))+($RH$3*IY392*100*100/MAX(EX$9:EX$497))+($RH$3*IZ392*100*100/MAX(EX$9:EX$497))+($RH$3*JA392*100*100/MAX(EX$9:EX$497))+($RH$3*JB392*100*100/MAX(EX$9:EX$497))+($RH$3*JC392*100*100/MAX(EX$9:EX$497))+($RH$3*JD392*100*100/MAX(EX$9:EX$497))+($RH$3*JE392*100*100/MAX(EX$9:EX$497)))*$RS$4</f>
        <v>0</v>
      </c>
      <c r="RN392" s="115">
        <f>(($RH$4*JF392*100*100/MAX(EZ$9:EZ$497)) + ($RH$4*JG392*100*100/MAX(EZ$9:EZ$497)) + ($RH$4*JH392*100*100/MAX(EZ$9:EZ$497)) + ($RH$4*JI392*100*100/MAX(EZ$9:EZ$497)) + ($RH$4*JJ392*100*100/MAX(EZ$9:EZ$497)) + ($RH$4*JK392*100*100/MAX(EZ$9:EZ$497)) + ($RH$4*JL392*100*100/MAX(EZ$9:EZ$497)) + ($RH$4*JM392*100*100/MAX(EZ$9:EZ$497)))*$RU$3</f>
        <v>0</v>
      </c>
      <c r="RO392" s="115">
        <f>(($RL$4*JN392*100*((100/MAX(EX$9:EX$497)+100/MAX(EZ$9:EZ$497))/2))+($RL$4*JO392*100*((100/MAX(EX$9:EX$497)+100/MAX(EZ$9:EZ$497))/2))+($RL$4*JP392*100*((100/MAX(EX$9:EX$497)+100/MAX(EZ$9:EZ$497))/2))+($RL$4*JQ392*100*((100/MAX(EX$9:EX$497)+100/MAX(EZ$9:EZ$497))/2))+($RL$4*JR392*100*((100/MAX(EX$9:EX$497)+100/MAX(EZ$9:EZ$497))/2))+($RL$4*JS392*100*((100/MAX(EX$9:EX$497)+100/MAX(EZ$9:EZ$497))/2))+($RL$4*JT392*100*((100/MAX(EX$9:EX$497)+100/MAX(EZ$9:EZ$497))/2))+($RL$4*JU392*100*((100/MAX(EX$9:EX$497)+100/MAX(EZ$9:EZ$497))/2))+($RL$4*JV392*100*((100/MAX(EX$9:EX$497)+100/MAX(EZ$9:EZ$497))/2))+($RL$4*JW392*100*((100/MAX(EX$9:EX$497)+100/MAX(EZ$9:EZ$497))/2))+($RL$4*JX392*100*((100/MAX(EX$9:EX$497)+100/MAX(EZ$9:EZ$497))/2))+($RL$4*JY392*100*((100/MAX(EX$9:EX$497)+100/MAX(EZ$9:EZ$497))/2))+($RL$4*JZ392*100*((100/MAX(EX$9:EX$497)+100/MAX(EZ$9:EZ$497))/2)))*$RW$3/2</f>
        <v>0</v>
      </c>
      <c r="RP392" s="119">
        <f>($RJ$3*KA392*100*100/MAX(FA$9:FA$497)) + ($RJ$3*KB392*100*100/MAX(FA$9:FA$497)/2) + ($RJ$3*KC392*100*100/MAX(FA$9:FA$497)/2) + ($RJ$3*KD392*100*100/MAX(FA$9:FA$497)/4) + ($RJ$3*KE392*100*100/MAX(FA$9:FA$497)/4)</f>
        <v>0</v>
      </c>
      <c r="RQ392" s="118">
        <f>($RL$4*KF392*100*((100/MAX(EX$9:EX$497)+100/MAX(EZ$9:EZ$497)))) * ($RO$3/2) + (($RL$4*KG392*100*((100/MAX(EX$9:EX$497)+100/MAX(EZ$9:EZ$497))))+($RL$4*KH392*100*((100/MAX(EX$9:EX$497)+100/MAX(EZ$9:EZ$497))))+($RL$4*KI392*100*((100/MAX(EX$9:EX$497)+100/MAX(EZ$9:EZ$497))))+($RL$4*KJ392*100*((100/MAX(EX$9:EX$497)+100/MAX(EZ$9:EZ$497))))+($RL$4*KK392*100*((100/MAX(EX$9:EX$497)+100/MAX(EZ$9:EZ$497))))+($RL$4*KL392*100*((100/MAX(EX$9:EX$497)+100/MAX(EZ$9:EZ$497))))+($RL$4*KM392*100*((100/MAX(EX$9:EX$497)+100/MAX(EZ$9:EZ$497))))+($RL$4*KN392*100*((100/MAX(EX$9:EX$497)+100/MAX(EZ$9:EZ$497))))+($RL$4*KO392*100*((100/MAX(EX$9:EX$497)+100/MAX(EZ$9:EZ$497))))+($RL$4*KP392*100*((100/MAX(EX$9:EX$497)+100/MAX(EZ$9:EZ$497))))+($RL$4*KQ392*100*((100/MAX(EX$9:EX$497)+100/MAX(EZ$9:EZ$497))))+($RL$4*KR392*100*((100/MAX(EX$9:EX$497)+100/MAX(EZ$9:EZ$497))))+($RL$4*KS392*100*((100/MAX(EX$9:EX$497)+100/MAX(EZ$9:EZ$497))))+($RL$4*KV392*100*((100/MAX(EX$9:EX$497)+100/MAX(EZ$9:EZ$497))))) * (($RO$3+$RO$4)/6)</f>
        <v>0</v>
      </c>
      <c r="RR392" s="115">
        <f>(($RL$4*KW392*100*((100/MAX(EX$9:EX$497)+100/MAX(EZ$9:EZ$497))))) * ($RO$3/2) + (($RL$4*KX392*100*((100/MAX(EX$9:EX$497)+100/MAX(EZ$9:EZ$497))))+($RL$4*KY392*100*((100/MAX(EX$9:EX$497)+100/MAX(EZ$9:EZ$497))))+($RL$4*KZ392*100*((100/MAX(EX$9:EX$497)+100/MAX(EZ$9:EZ$497))))+($RL$4*LA392*100*((100/MAX(EX$9:EX$497)+100/MAX(EZ$9:EZ$497))))+($RL$4*LB392*100*((100/MAX(EX$9:EX$497)+100/MAX(EZ$9:EZ$497))))+($RL$4*LC392*100*((100/MAX(EX$9:EX$497)+100/MAX(EZ$9:EZ$497))))) * (($RO$3+$RO$4)/6)</f>
        <v>0</v>
      </c>
      <c r="RS392" s="119">
        <f>(($RL$4*LD392*100*((100/MAX(EX$9:EX$497)+100/MAX(EZ$9:EZ$497))))+($RL$4*LE392*100*((100/MAX(EX$9:EX$497)+100/MAX(EZ$9:EZ$497))))) * (($RO$3+$RO$4)/6)</f>
        <v>0</v>
      </c>
      <c r="RT392" s="118">
        <f>($RJ$4*LH392*100*(100/MAX(EV$9:EV$497)))+($RJ$4*LI392*100*(100/MAX(EV$9:EV$497)))</f>
        <v>0</v>
      </c>
      <c r="RU392" s="119">
        <f>($RJ$4*LJ392*(100/MAX(EV$9:EV$497)))/2 + ($RL$3*LK392*(100/MAX(EW$9:EW$497))) + ($RJ$4*LL392*(100/MAX(EV$9:EV$497)))/4 + ($RL$3*LM392*(100/MAX(EW$9:EW$497)))</f>
        <v>0</v>
      </c>
      <c r="RV392" s="118">
        <f>($RJ$4*LN392*100*100/MAX(EV$9:EV$497)/2)+($RJ$4*LO392*100*100/MAX(EV$9:EV$497)/2)+($RJ$4*LP392*100*100/MAX(EV$9:EV$497))+($RJ$4*LQ392*100*100/MAX(EV$9:EV$497))+($RJ$4*LR392*100*100/MAX(EV$9:EV$497))</f>
        <v>0</v>
      </c>
      <c r="RW392" s="115">
        <f>($RJ$4*LS392*100*100/MAX(EV$9:EV$497)) + (($RJ$4*LT392*100*100/MAX(EV$9:EV$497))+($RJ$4*LU392*100*100/MAX(EV$9:EV$497))+($RJ$4*LV392*100*100/MAX(EV$9:EV$497))+($RJ$4*LW392*100*100/MAX(EV$9:EV$497))+($RJ$4*LX392*100*100/MAX(EV$9:EV$497))+($RJ$4*LY392*100*100/MAX(EV$9:EV$497))+($RJ$4*LZ392*100*100/MAX(EV$9:EV$497))+($RJ$4*MA392*100*100/MAX(EV$9:EV$497)))/2</f>
        <v>0</v>
      </c>
      <c r="RX392" s="119">
        <f>($RJ$4*MB392*100*100/MAX(EV$9:EV$497))+($RJ$4*MC392*100*100/MAX(EV$9:EV$497))+($RJ$4*MD392*100*100/MAX(EV$9:EV$497))+($RJ$4*ME392*100*100/MAX(EV$9:EV$497))+($RJ$4*MF392*100*100/MAX(EV$9:EV$497))+($RJ$4*MG392*100*100/MAX(EV$9:EV$497))+($RJ$4*MH392*100*100/MAX(EV$9:EV$497))+($RJ$4*MI392*100*100/MAX(EV$9:EV$497))+($RJ$4*MJ392*100*100/MAX(EV$9:EV$497))+($RJ$4*MK392*100*100/MAX(EV$9:EV$497))+($RJ$4*ML392*100*100/MAX(EV$9:EV$497))+($RJ$4*MM392*100*100/MAX(EV$9:EV$497))+($RJ$4*MN392*100*100/MAX(EV$9:EV$497))</f>
        <v>0</v>
      </c>
      <c r="RY392" s="118">
        <f>($RJ$4*MQ392*100*100/MAX(EV$9:EV$497))/2 + (($RJ$4*MR392*100*100/MAX(EV$9:EV$497))+($RJ$4*MS392*100*100/MAX(EV$9:EV$497))+($RJ$4*MT392*100*100/MAX(EV$9:EV$497))+($RJ$4*MU392*100*100/MAX(EV$9:EV$497))+($RJ$4*MV392*100*100/MAX(EV$9:EV$497))+($RJ$4*MW392*100*100/MAX(EV$9:EV$497))+($RJ$4*MX392*100*100/MAX(EV$9:EV$497))+($RJ$4*MY392*100*100/MAX(EV$9:EV$497))+($RJ$4*MZ392*100*100/MAX(EV$9:EV$497))+($RJ$4*NA392*100*100/MAX(EV$9:EV$497))+($RJ$4*NB392*100*100/MAX(EV$9:EV$497))+($RJ$4*NC392*100*100/MAX(EV$9:EV$497))+($RJ$4*ND392*100*100/MAX(EV$9:EV$497))+($RJ$4*NG392*100*100/MAX(EV$9:EV$497)))/4</f>
        <v>0</v>
      </c>
      <c r="RZ392" s="115">
        <f>($RJ$4*NH392*100*100/MAX(EV$9:EV$497))/2 + (($RJ$4*NI392*100*100/MAX(EV$9:EV$497))+($RJ$4*NJ392*100*100/MAX(EV$9:EV$497))+($RJ$4*NK392*100*100/MAX(EV$9:EV$497))+($RJ$4*NL392*100*100/MAX(EV$9:EV$497))+($RJ$4*NM392*100*100/MAX(EV$9:EV$497))+($RJ$4*NN392*100*100/MAX(EV$9:EV$497)))/4</f>
        <v>0</v>
      </c>
      <c r="SA392" s="117">
        <f>(($RJ$4*NO392*100*100/MAX(EV$9:EV$497))+($RJ$4*NP392*100*100/MAX(EV$9:EV$497)))/4</f>
        <v>0</v>
      </c>
      <c r="SB392" s="118">
        <f>SUM(RG392:SA392)</f>
        <v>0</v>
      </c>
      <c r="SC392" s="115">
        <f>RG392 + RJ392 + RL392 + RM392 + RO392 + SUM(RQ392:RS392)/2 +  SUM(RT392:SA392)/5</f>
        <v>0</v>
      </c>
      <c r="SD392" s="115">
        <f>(RH392+RK392+RL392/$RS$3*$RU$3+RN392)*$RY$3+RO392+SUM(RQ392:RS392)/5 + SUM(RT392:SA392)/4</f>
        <v>0</v>
      </c>
      <c r="SE392" s="115">
        <f>RG392+RJ392+RL392/$RS$3+RM392/$RS$4+RO392 + SUM(RQ392:RS392)/2 +  SUM(RT392:SA392)/5</f>
        <v>0</v>
      </c>
      <c r="SF392" s="115">
        <f>RI392*$RY$4+RL392+RO392 + SUM(RQ392:RS392)/5 +  SUM(RT392:SA392)/4</f>
        <v>0</v>
      </c>
      <c r="SG392" s="115">
        <f>RP392*2 + SUM(RT392:SA392)</f>
        <v>0</v>
      </c>
      <c r="SH392" s="115">
        <f>ROUND(SB392/MAX(SB$9:SB$497)*100,0)</f>
        <v>0</v>
      </c>
      <c r="SI392" s="115">
        <f>ROUND(SC392/MAX(SC$9:SC$497)*100,0)</f>
        <v>0</v>
      </c>
      <c r="SJ392" s="115">
        <f>ROUND(SD392/MAX(SD$9:SD$497)*100,0)</f>
        <v>0</v>
      </c>
      <c r="SK392" s="115">
        <f>ROUND(SE392/MAX(SE$9:SE$497)*100,0)</f>
        <v>0</v>
      </c>
      <c r="SL392" s="115">
        <f>ROUND(SF392/MAX(SF$9:SF$497)*100,0)</f>
        <v>0</v>
      </c>
      <c r="SM392" s="121">
        <f>ROUND(SG392/MAX(SG$9:SG$497)*100,0)</f>
        <v>0</v>
      </c>
      <c r="SN392" s="115">
        <f>ROUND(AVERAGEIF($ES$9:$ES$497,$ES392,SH$9:SH$497),0)</f>
        <v>29</v>
      </c>
      <c r="SO392" s="115">
        <f>ROUND(AVERAGEIF($ES$9:$ES$497,$ES392,SI$9:SI$497),0)</f>
        <v>3</v>
      </c>
      <c r="SP392" s="115">
        <f>ROUND(AVERAGEIF($ES$9:$ES$497,$ES392,SJ$9:SJ$497),0)</f>
        <v>5</v>
      </c>
      <c r="SQ392" s="115">
        <f>ROUND(AVERAGEIF($ES$9:$ES$497,$ES392,SK$9:SK$497),0)</f>
        <v>2</v>
      </c>
      <c r="SR392" s="115">
        <f>ROUND(AVERAGEIF($ES$9:$ES$497,$ES392,SL$9:SL$497),0)</f>
        <v>4</v>
      </c>
      <c r="SS392" s="121">
        <f>ROUND(AVERAGEIF($ES$9:$ES$497,$ES392,SM$9:SM$497),0)</f>
        <v>36</v>
      </c>
      <c r="ST392" s="114">
        <f>RANK(SB392,SB$9:SB$497,0)</f>
        <v>323</v>
      </c>
      <c r="SU392" s="115">
        <f>RANK(SC392,SC$9:SC$497,0)</f>
        <v>320</v>
      </c>
      <c r="SV392" s="115">
        <f>RANK(SD392,SD$9:SD$497,0)</f>
        <v>320</v>
      </c>
      <c r="SW392" s="115">
        <f>RANK(SE392,SE$9:SE$497,0)</f>
        <v>320</v>
      </c>
      <c r="SX392" s="115">
        <f>RANK(SF392,SF$9:SF$497,0)</f>
        <v>317</v>
      </c>
      <c r="SY392" s="115">
        <f>RANK(SG392,SG$9:SG$497,0)</f>
        <v>308</v>
      </c>
      <c r="SZ392" s="115">
        <f>COUNTIFS(SB$9:SB$497,"&gt;"&amp;SB392,$ES$9:$ES$497,$ES392)+1</f>
        <v>48</v>
      </c>
      <c r="TA392" s="115">
        <f>COUNTIFS(SC$9:SC$497,"&gt;"&amp;SC392,$ES$9:$ES$497,$ES392)+1</f>
        <v>48</v>
      </c>
      <c r="TB392" s="115">
        <f>COUNTIFS(SD$9:SD$497,"&gt;"&amp;SD392,$ES$9:$ES$497,$ES392)+1</f>
        <v>48</v>
      </c>
      <c r="TC392" s="115">
        <f>COUNTIFS(SE$9:SE$497,"&gt;"&amp;SE392,$ES$9:$ES$497,$ES392)+1</f>
        <v>48</v>
      </c>
      <c r="TD392" s="115">
        <f>COUNTIFS(SF$9:SF$497,"&gt;"&amp;SF392,$ES$9:$ES$497,$ES392)+1</f>
        <v>48</v>
      </c>
      <c r="TE392" s="117">
        <f>COUNTIFS(SG$9:SG$497,"&gt;"&amp;SG392,$ES$9:$ES$497,$ES392)+1</f>
        <v>48</v>
      </c>
      <c r="TF392" s="118">
        <f>MAX(PH392:PM392)+SH392</f>
        <v>38</v>
      </c>
      <c r="TG392" s="115">
        <f t="shared" si="956"/>
        <v>28</v>
      </c>
      <c r="TH392" s="115">
        <f t="shared" si="956"/>
        <v>26</v>
      </c>
      <c r="TI392" s="115">
        <f t="shared" si="956"/>
        <v>29</v>
      </c>
      <c r="TJ392" s="115">
        <f t="shared" si="956"/>
        <v>26</v>
      </c>
      <c r="TK392" s="115">
        <f t="shared" si="956"/>
        <v>38</v>
      </c>
      <c r="TL392" s="117">
        <f>PM392+SM392</f>
        <v>38</v>
      </c>
      <c r="TM392" s="118">
        <f>ROUND(TF392/MAX(TF$9:TF$497)*100,0)</f>
        <v>21</v>
      </c>
      <c r="TN392" s="115">
        <f>ROUND(TG392/MAX(TG$9:TG$497)*100,0)</f>
        <v>15</v>
      </c>
      <c r="TO392" s="115">
        <f>ROUND(TH392/MAX(TH$9:TH$497)*100,0)</f>
        <v>14</v>
      </c>
      <c r="TP392" s="115">
        <f>ROUND(TI392/MAX(TI$9:TI$497)*100,0)</f>
        <v>16</v>
      </c>
      <c r="TQ392" s="115">
        <f>ROUND(TJ392/MAX(TJ$9:TJ$497)*100,0)</f>
        <v>13</v>
      </c>
      <c r="TR392" s="115">
        <f>ROUND(TK392/MAX(TK$9:TK$497)*100,0)</f>
        <v>19</v>
      </c>
      <c r="TS392" s="119">
        <f>ROUND(TL392/MAX(TL$9:TL$497)*100,0)</f>
        <v>19</v>
      </c>
      <c r="TT392" s="120">
        <f>RANK(TM392,TM$9:TM$497,0)</f>
        <v>339</v>
      </c>
      <c r="TU392" s="115">
        <f>RANK(TN392,TN$9:TN$497,0)</f>
        <v>340</v>
      </c>
      <c r="TV392" s="115">
        <f>RANK(TO392,TO$9:TO$497,0)</f>
        <v>325</v>
      </c>
      <c r="TW392" s="115">
        <f>RANK(TP392,TP$9:TP$497,0)</f>
        <v>336</v>
      </c>
      <c r="TX392" s="115">
        <f>RANK(TQ392,TQ$9:TQ$497,0)</f>
        <v>340</v>
      </c>
      <c r="TY392" s="115">
        <f>RANK(TR392,TR$9:TR$497,0)</f>
        <v>299</v>
      </c>
      <c r="TZ392" s="121">
        <f>RANK(TS392,TS$9:TS$497,0)</f>
        <v>278</v>
      </c>
      <c r="UA392" s="132"/>
      <c r="UB392" s="7" t="s">
        <v>1</v>
      </c>
    </row>
    <row r="393" spans="1:548" x14ac:dyDescent="0.15">
      <c r="A393" s="62">
        <v>385</v>
      </c>
      <c r="B393" s="200" t="s">
        <v>1464</v>
      </c>
      <c r="C393" s="143"/>
      <c r="D393" s="143"/>
      <c r="E393" s="161" t="s">
        <v>1013</v>
      </c>
      <c r="F393" s="65" t="s">
        <v>908</v>
      </c>
      <c r="G393" s="65" t="s">
        <v>908</v>
      </c>
      <c r="H393" s="144" t="s">
        <v>1005</v>
      </c>
      <c r="I393" s="66" t="s">
        <v>521</v>
      </c>
      <c r="J393" s="67" t="s">
        <v>521</v>
      </c>
      <c r="K393" s="67" t="s">
        <v>521</v>
      </c>
      <c r="L393" s="67" t="s">
        <v>521</v>
      </c>
      <c r="M393" s="67" t="s">
        <v>521</v>
      </c>
      <c r="N393" s="67" t="s">
        <v>521</v>
      </c>
      <c r="O393" s="67" t="s">
        <v>521</v>
      </c>
      <c r="P393" s="67" t="s">
        <v>521</v>
      </c>
      <c r="Q393" s="67" t="s">
        <v>521</v>
      </c>
      <c r="R393" s="68" t="s">
        <v>521</v>
      </c>
      <c r="S393" s="69" t="s">
        <v>521</v>
      </c>
      <c r="T393" s="67" t="s">
        <v>521</v>
      </c>
      <c r="U393" s="67" t="s">
        <v>521</v>
      </c>
      <c r="V393" s="67" t="s">
        <v>521</v>
      </c>
      <c r="W393" s="67" t="s">
        <v>521</v>
      </c>
      <c r="X393" s="67" t="s">
        <v>521</v>
      </c>
      <c r="Y393" s="67" t="s">
        <v>521</v>
      </c>
      <c r="Z393" s="67" t="s">
        <v>521</v>
      </c>
      <c r="AA393" s="67" t="s">
        <v>521</v>
      </c>
      <c r="AB393" s="68" t="s">
        <v>521</v>
      </c>
      <c r="AC393" s="69" t="s">
        <v>521</v>
      </c>
      <c r="AD393" s="67" t="s">
        <v>521</v>
      </c>
      <c r="AE393" s="67" t="s">
        <v>521</v>
      </c>
      <c r="AF393" s="67" t="s">
        <v>521</v>
      </c>
      <c r="AG393" s="67" t="s">
        <v>521</v>
      </c>
      <c r="AH393" s="67" t="s">
        <v>521</v>
      </c>
      <c r="AI393" s="67" t="s">
        <v>521</v>
      </c>
      <c r="AJ393" s="67" t="s">
        <v>521</v>
      </c>
      <c r="AK393" s="67" t="s">
        <v>521</v>
      </c>
      <c r="AL393" s="68" t="s">
        <v>521</v>
      </c>
      <c r="AM393" s="69" t="s">
        <v>521</v>
      </c>
      <c r="AN393" s="67" t="s">
        <v>521</v>
      </c>
      <c r="AO393" s="67" t="s">
        <v>521</v>
      </c>
      <c r="AP393" s="67" t="s">
        <v>521</v>
      </c>
      <c r="AQ393" s="67" t="s">
        <v>521</v>
      </c>
      <c r="AR393" s="67" t="s">
        <v>521</v>
      </c>
      <c r="AS393" s="67" t="s">
        <v>521</v>
      </c>
      <c r="AT393" s="67" t="s">
        <v>521</v>
      </c>
      <c r="AU393" s="67" t="s">
        <v>521</v>
      </c>
      <c r="AV393" s="68" t="s">
        <v>521</v>
      </c>
      <c r="AW393" s="69" t="s">
        <v>521</v>
      </c>
      <c r="AX393" s="67" t="s">
        <v>521</v>
      </c>
      <c r="AY393" s="67" t="s">
        <v>521</v>
      </c>
      <c r="AZ393" s="67" t="s">
        <v>521</v>
      </c>
      <c r="BA393" s="67" t="s">
        <v>521</v>
      </c>
      <c r="BB393" s="67" t="s">
        <v>521</v>
      </c>
      <c r="BC393" s="67" t="s">
        <v>521</v>
      </c>
      <c r="BD393" s="67" t="s">
        <v>521</v>
      </c>
      <c r="BE393" s="67" t="s">
        <v>521</v>
      </c>
      <c r="BF393" s="68" t="s">
        <v>521</v>
      </c>
      <c r="BG393" s="69" t="s">
        <v>521</v>
      </c>
      <c r="BH393" s="67" t="s">
        <v>521</v>
      </c>
      <c r="BI393" s="67" t="s">
        <v>521</v>
      </c>
      <c r="BJ393" s="67" t="s">
        <v>521</v>
      </c>
      <c r="BK393" s="67" t="s">
        <v>521</v>
      </c>
      <c r="BL393" s="67" t="s">
        <v>521</v>
      </c>
      <c r="BM393" s="67" t="s">
        <v>521</v>
      </c>
      <c r="BN393" s="67" t="s">
        <v>521</v>
      </c>
      <c r="BO393" s="67" t="s">
        <v>521</v>
      </c>
      <c r="BP393" s="68" t="s">
        <v>521</v>
      </c>
      <c r="BQ393" s="70" t="s">
        <v>521</v>
      </c>
      <c r="BR393" s="67" t="s">
        <v>521</v>
      </c>
      <c r="BS393" s="67" t="s">
        <v>521</v>
      </c>
      <c r="BT393" s="67" t="s">
        <v>521</v>
      </c>
      <c r="BU393" s="67" t="s">
        <v>521</v>
      </c>
      <c r="BV393" s="67" t="s">
        <v>521</v>
      </c>
      <c r="BW393" s="67" t="s">
        <v>521</v>
      </c>
      <c r="BX393" s="67" t="s">
        <v>521</v>
      </c>
      <c r="BY393" s="67" t="s">
        <v>521</v>
      </c>
      <c r="BZ393" s="68" t="s">
        <v>521</v>
      </c>
      <c r="CA393" s="69" t="s">
        <v>521</v>
      </c>
      <c r="CB393" s="67" t="s">
        <v>521</v>
      </c>
      <c r="CC393" s="67" t="s">
        <v>521</v>
      </c>
      <c r="CD393" s="67" t="s">
        <v>521</v>
      </c>
      <c r="CE393" s="67" t="s">
        <v>521</v>
      </c>
      <c r="CF393" s="67" t="s">
        <v>521</v>
      </c>
      <c r="CG393" s="67" t="s">
        <v>521</v>
      </c>
      <c r="CH393" s="67" t="s">
        <v>521</v>
      </c>
      <c r="CI393" s="67" t="s">
        <v>521</v>
      </c>
      <c r="CJ393" s="68" t="s">
        <v>521</v>
      </c>
      <c r="CK393" s="69" t="s">
        <v>521</v>
      </c>
      <c r="CL393" s="67" t="s">
        <v>521</v>
      </c>
      <c r="CM393" s="67" t="s">
        <v>521</v>
      </c>
      <c r="CN393" s="67" t="s">
        <v>521</v>
      </c>
      <c r="CO393" s="67" t="s">
        <v>521</v>
      </c>
      <c r="CP393" s="67" t="s">
        <v>521</v>
      </c>
      <c r="CQ393" s="67" t="s">
        <v>521</v>
      </c>
      <c r="CR393" s="67" t="s">
        <v>521</v>
      </c>
      <c r="CS393" s="67" t="s">
        <v>521</v>
      </c>
      <c r="CT393" s="68" t="s">
        <v>521</v>
      </c>
      <c r="CU393" s="69" t="s">
        <v>521</v>
      </c>
      <c r="CV393" s="67" t="s">
        <v>521</v>
      </c>
      <c r="CW393" s="67" t="s">
        <v>521</v>
      </c>
      <c r="CX393" s="67" t="s">
        <v>521</v>
      </c>
      <c r="CY393" s="67" t="s">
        <v>521</v>
      </c>
      <c r="CZ393" s="67" t="s">
        <v>521</v>
      </c>
      <c r="DA393" s="67" t="s">
        <v>521</v>
      </c>
      <c r="DB393" s="67" t="s">
        <v>521</v>
      </c>
      <c r="DC393" s="67" t="s">
        <v>521</v>
      </c>
      <c r="DD393" s="68" t="s">
        <v>521</v>
      </c>
      <c r="DE393" s="69" t="s">
        <v>521</v>
      </c>
      <c r="DF393" s="71" t="s">
        <v>521</v>
      </c>
      <c r="DG393" s="67" t="s">
        <v>521</v>
      </c>
      <c r="DH393" s="67" t="s">
        <v>521</v>
      </c>
      <c r="DI393" s="67" t="s">
        <v>521</v>
      </c>
      <c r="DJ393" s="67" t="s">
        <v>521</v>
      </c>
      <c r="DK393" s="67" t="s">
        <v>521</v>
      </c>
      <c r="DL393" s="67" t="s">
        <v>521</v>
      </c>
      <c r="DM393" s="67" t="s">
        <v>521</v>
      </c>
      <c r="DN393" s="68" t="s">
        <v>521</v>
      </c>
      <c r="DO393" s="70" t="s">
        <v>521</v>
      </c>
      <c r="DP393" s="71" t="s">
        <v>521</v>
      </c>
      <c r="DQ393" s="67" t="s">
        <v>521</v>
      </c>
      <c r="DR393" s="67" t="s">
        <v>521</v>
      </c>
      <c r="DS393" s="67" t="s">
        <v>521</v>
      </c>
      <c r="DT393" s="67" t="s">
        <v>521</v>
      </c>
      <c r="DU393" s="67" t="s">
        <v>521</v>
      </c>
      <c r="DV393" s="67" t="s">
        <v>521</v>
      </c>
      <c r="DW393" s="67" t="s">
        <v>521</v>
      </c>
      <c r="DX393" s="72" t="s">
        <v>521</v>
      </c>
      <c r="DY393" s="146"/>
      <c r="DZ393" s="74"/>
      <c r="EA393" s="74"/>
      <c r="EB393" s="74"/>
      <c r="EC393" s="75"/>
      <c r="ED393" s="168"/>
      <c r="EE393" s="74"/>
      <c r="EF393" s="74"/>
      <c r="EG393" s="74"/>
      <c r="EH393" s="77"/>
      <c r="EI393" s="73"/>
      <c r="EJ393" s="74"/>
      <c r="EK393" s="74"/>
      <c r="EL393" s="74"/>
      <c r="EM393" s="75"/>
      <c r="EN393" s="78"/>
      <c r="EO393" s="79"/>
      <c r="EP393" s="79"/>
      <c r="EQ393" s="79"/>
      <c r="ER393" s="80"/>
      <c r="ES393" s="128" t="s">
        <v>908</v>
      </c>
      <c r="ET393" s="82"/>
      <c r="EU393" s="83"/>
      <c r="EV393" s="146"/>
      <c r="EW393" s="147"/>
      <c r="EX393" s="147"/>
      <c r="EY393" s="147"/>
      <c r="EZ393" s="147"/>
      <c r="FA393" s="147"/>
      <c r="FB393" s="147"/>
      <c r="FC393" s="147"/>
      <c r="FD393" s="74"/>
      <c r="FE393" s="84"/>
      <c r="FF393" s="73"/>
      <c r="FG393" s="74"/>
      <c r="FH393" s="74"/>
      <c r="FI393" s="74"/>
      <c r="FJ393" s="74"/>
      <c r="FK393" s="74"/>
      <c r="FL393" s="74"/>
      <c r="FM393" s="74"/>
      <c r="FN393" s="74"/>
      <c r="FO393" s="84"/>
      <c r="FP393" s="73"/>
      <c r="FQ393" s="74"/>
      <c r="FR393" s="74"/>
      <c r="FS393" s="74"/>
      <c r="FT393" s="74"/>
      <c r="FU393" s="74"/>
      <c r="FV393" s="74"/>
      <c r="FW393" s="74"/>
      <c r="FX393" s="74"/>
      <c r="FY393" s="84"/>
      <c r="FZ393" s="85"/>
      <c r="GA393" s="86"/>
      <c r="GB393" s="86"/>
      <c r="GC393" s="86"/>
      <c r="GD393" s="86"/>
      <c r="GE393" s="86"/>
      <c r="GF393" s="86"/>
      <c r="GG393" s="86"/>
      <c r="GH393" s="86"/>
      <c r="GI393" s="87"/>
      <c r="GJ393" s="85"/>
      <c r="GK393" s="86"/>
      <c r="GL393" s="86"/>
      <c r="GM393" s="86"/>
      <c r="GN393" s="86"/>
      <c r="GO393" s="86"/>
      <c r="GP393" s="86"/>
      <c r="GQ393" s="86"/>
      <c r="GR393" s="86"/>
      <c r="GS393" s="87"/>
      <c r="GT393" s="73"/>
      <c r="GU393" s="74"/>
      <c r="GV393" s="74"/>
      <c r="GW393" s="74"/>
      <c r="GX393" s="74"/>
      <c r="GY393" s="74"/>
      <c r="GZ393" s="74"/>
      <c r="HA393" s="74"/>
      <c r="HB393" s="74"/>
      <c r="HC393" s="84"/>
      <c r="HD393" s="85"/>
      <c r="HE393" s="86"/>
      <c r="HF393" s="86"/>
      <c r="HG393" s="86"/>
      <c r="HH393" s="86"/>
      <c r="HI393" s="86"/>
      <c r="HJ393" s="86"/>
      <c r="HK393" s="86"/>
      <c r="HL393" s="86"/>
      <c r="HM393" s="87"/>
      <c r="HN393" s="88"/>
      <c r="HO393" s="89"/>
      <c r="HP393" s="89"/>
      <c r="HQ393" s="89"/>
      <c r="HR393" s="89"/>
      <c r="HS393" s="89"/>
      <c r="HT393" s="89"/>
      <c r="HU393" s="89"/>
      <c r="HV393" s="89"/>
      <c r="HW393" s="90"/>
      <c r="HX393" s="73"/>
      <c r="HY393" s="74"/>
      <c r="HZ393" s="74"/>
      <c r="IA393" s="74"/>
      <c r="IB393" s="74"/>
      <c r="IC393" s="74"/>
      <c r="ID393" s="74"/>
      <c r="IE393" s="74"/>
      <c r="IF393" s="74"/>
      <c r="IG393" s="84"/>
      <c r="IH393" s="148"/>
      <c r="II393" s="149"/>
      <c r="IJ393" s="149"/>
      <c r="IK393" s="149"/>
      <c r="IL393" s="149"/>
      <c r="IM393" s="150"/>
      <c r="IN393" s="151"/>
      <c r="IO393" s="152"/>
      <c r="IP393" s="153"/>
      <c r="IQ393" s="149"/>
      <c r="IR393" s="149"/>
      <c r="IS393" s="149"/>
      <c r="IT393" s="149"/>
      <c r="IU393" s="149"/>
      <c r="IV393" s="149"/>
      <c r="IW393" s="154"/>
      <c r="IX393" s="151"/>
      <c r="IY393" s="149"/>
      <c r="IZ393" s="149"/>
      <c r="JA393" s="149"/>
      <c r="JB393" s="149"/>
      <c r="JC393" s="149"/>
      <c r="JD393" s="149"/>
      <c r="JE393" s="155"/>
      <c r="JF393" s="153"/>
      <c r="JG393" s="149"/>
      <c r="JH393" s="149"/>
      <c r="JI393" s="149"/>
      <c r="JJ393" s="149"/>
      <c r="JK393" s="149"/>
      <c r="JL393" s="149"/>
      <c r="JM393" s="154"/>
      <c r="JN393" s="151"/>
      <c r="JO393" s="149"/>
      <c r="JP393" s="149"/>
      <c r="JQ393" s="149"/>
      <c r="JR393" s="149"/>
      <c r="JS393" s="149"/>
      <c r="JT393" s="149"/>
      <c r="JU393" s="149"/>
      <c r="JV393" s="149"/>
      <c r="JW393" s="149"/>
      <c r="JX393" s="149"/>
      <c r="JY393" s="149"/>
      <c r="JZ393" s="155"/>
      <c r="KA393" s="151"/>
      <c r="KB393" s="149"/>
      <c r="KC393" s="149"/>
      <c r="KD393" s="149"/>
      <c r="KE393" s="155"/>
      <c r="KF393" s="153"/>
      <c r="KG393" s="149"/>
      <c r="KH393" s="149"/>
      <c r="KI393" s="149"/>
      <c r="KJ393" s="149"/>
      <c r="KK393" s="156"/>
      <c r="KL393" s="149"/>
      <c r="KM393" s="149"/>
      <c r="KN393" s="149"/>
      <c r="KO393" s="149"/>
      <c r="KP393" s="149"/>
      <c r="KQ393" s="149"/>
      <c r="KR393" s="149"/>
      <c r="KS393" s="154"/>
      <c r="KT393" s="154"/>
      <c r="KU393" s="154"/>
      <c r="KV393" s="154"/>
      <c r="KW393" s="151"/>
      <c r="KX393" s="149"/>
      <c r="KY393" s="149"/>
      <c r="KZ393" s="149"/>
      <c r="LA393" s="149"/>
      <c r="LB393" s="149"/>
      <c r="LC393" s="154"/>
      <c r="LD393" s="151"/>
      <c r="LE393" s="152"/>
      <c r="LF393" s="157"/>
      <c r="LG393" s="158"/>
      <c r="LH393" s="151"/>
      <c r="LI393" s="149"/>
      <c r="LJ393" s="147"/>
      <c r="LK393" s="147"/>
      <c r="LL393" s="147"/>
      <c r="LM393" s="159"/>
      <c r="LN393" s="153"/>
      <c r="LO393" s="149"/>
      <c r="LP393" s="149"/>
      <c r="LQ393" s="149"/>
      <c r="LR393" s="154"/>
      <c r="LS393" s="151"/>
      <c r="LT393" s="149"/>
      <c r="LU393" s="149"/>
      <c r="LV393" s="149"/>
      <c r="LW393" s="149"/>
      <c r="LX393" s="149"/>
      <c r="LY393" s="149"/>
      <c r="LZ393" s="149"/>
      <c r="MA393" s="155"/>
      <c r="MB393" s="153"/>
      <c r="MC393" s="149"/>
      <c r="MD393" s="149"/>
      <c r="ME393" s="149"/>
      <c r="MF393" s="149"/>
      <c r="MG393" s="149"/>
      <c r="MH393" s="149"/>
      <c r="MI393" s="149"/>
      <c r="MJ393" s="149"/>
      <c r="MK393" s="149"/>
      <c r="ML393" s="149"/>
      <c r="MM393" s="149"/>
      <c r="MN393" s="156"/>
      <c r="MO393" s="156"/>
      <c r="MP393" s="154"/>
      <c r="MQ393" s="151"/>
      <c r="MR393" s="149"/>
      <c r="MS393" s="149"/>
      <c r="MT393" s="149"/>
      <c r="MU393" s="149"/>
      <c r="MV393" s="156"/>
      <c r="MW393" s="149"/>
      <c r="MX393" s="149"/>
      <c r="MY393" s="149"/>
      <c r="MZ393" s="149"/>
      <c r="NA393" s="149"/>
      <c r="NB393" s="149"/>
      <c r="NC393" s="149"/>
      <c r="ND393" s="154"/>
      <c r="NE393" s="154"/>
      <c r="NF393" s="154"/>
      <c r="NG393" s="154"/>
      <c r="NH393" s="151"/>
      <c r="NI393" s="149"/>
      <c r="NJ393" s="149"/>
      <c r="NK393" s="149"/>
      <c r="NL393" s="149"/>
      <c r="NM393" s="149"/>
      <c r="NN393" s="94"/>
      <c r="NO393" s="151"/>
      <c r="NP393" s="160"/>
      <c r="NQ393" s="196" t="s">
        <v>1460</v>
      </c>
      <c r="NR393" s="196" t="s">
        <v>1469</v>
      </c>
      <c r="NS393" s="198"/>
      <c r="NT393" s="198"/>
      <c r="NU393" s="198"/>
      <c r="NV393" s="186" t="s">
        <v>908</v>
      </c>
      <c r="NW393" s="198" t="s">
        <v>908</v>
      </c>
      <c r="NX393" s="165" t="s">
        <v>908</v>
      </c>
      <c r="NY393" s="179" t="s">
        <v>908</v>
      </c>
      <c r="NZ393" s="165" t="s">
        <v>908</v>
      </c>
      <c r="OA393" s="166"/>
      <c r="OB393" s="166"/>
      <c r="OC393" s="166"/>
      <c r="OD393" s="141"/>
      <c r="OE393" s="140"/>
      <c r="OF393" s="141"/>
      <c r="OG393" s="140"/>
      <c r="OH393" s="173"/>
      <c r="OI393" s="174"/>
      <c r="OJ393" s="174"/>
      <c r="OK393" s="174"/>
      <c r="OL393" s="174"/>
      <c r="OM393" s="174"/>
      <c r="ON393" s="174"/>
      <c r="OO393" s="174"/>
      <c r="OP393" s="174"/>
      <c r="OQ393" s="175"/>
      <c r="OR393" s="114"/>
      <c r="OS393" s="115"/>
      <c r="OT393" s="115"/>
      <c r="OU393" s="115"/>
      <c r="OV393" s="115"/>
      <c r="OW393" s="115"/>
      <c r="OX393" s="115"/>
      <c r="OY393" s="116"/>
      <c r="OZ393" s="115"/>
      <c r="PA393" s="117"/>
      <c r="PB393" s="118"/>
      <c r="PC393" s="115"/>
      <c r="PD393" s="115"/>
      <c r="PE393" s="115"/>
      <c r="PF393" s="115"/>
      <c r="PG393" s="119"/>
      <c r="PH393" s="118"/>
      <c r="PI393" s="115"/>
      <c r="PJ393" s="115"/>
      <c r="PK393" s="115"/>
      <c r="PL393" s="115"/>
      <c r="PM393" s="119"/>
      <c r="PN393" s="118"/>
      <c r="PO393" s="115"/>
      <c r="PP393" s="115"/>
      <c r="PQ393" s="115"/>
      <c r="PR393" s="115"/>
      <c r="PS393" s="119"/>
      <c r="PT393" s="120"/>
      <c r="PU393" s="115"/>
      <c r="PV393" s="115"/>
      <c r="PW393" s="115"/>
      <c r="PX393" s="115"/>
      <c r="PY393" s="115"/>
      <c r="PZ393" s="115"/>
      <c r="QA393" s="116"/>
      <c r="QB393" s="115"/>
      <c r="QC393" s="121"/>
      <c r="QD393" s="120"/>
      <c r="QE393" s="115"/>
      <c r="QF393" s="115"/>
      <c r="QG393" s="115"/>
      <c r="QH393" s="115"/>
      <c r="QI393" s="115"/>
      <c r="QJ393" s="115"/>
      <c r="QK393" s="116"/>
      <c r="QL393" s="115"/>
      <c r="QM393" s="121"/>
      <c r="QN393" s="114"/>
      <c r="QO393" s="115"/>
      <c r="QP393" s="115"/>
      <c r="QQ393" s="115"/>
      <c r="QR393" s="115"/>
      <c r="QS393" s="115"/>
      <c r="QT393" s="114"/>
      <c r="QU393" s="115"/>
      <c r="QV393" s="115"/>
      <c r="QW393" s="115"/>
      <c r="QX393" s="115"/>
      <c r="QY393" s="115"/>
      <c r="QZ393" s="114"/>
      <c r="RA393" s="115"/>
      <c r="RB393" s="115"/>
      <c r="RC393" s="115"/>
      <c r="RD393" s="115"/>
      <c r="RE393" s="115"/>
      <c r="RF393" s="122"/>
      <c r="RG393" s="115"/>
      <c r="RH393" s="115"/>
      <c r="RI393" s="115"/>
      <c r="RJ393" s="115"/>
      <c r="RK393" s="115"/>
      <c r="RL393" s="115"/>
      <c r="RM393" s="115"/>
      <c r="RN393" s="115"/>
      <c r="RO393" s="115"/>
      <c r="RP393" s="119"/>
      <c r="RQ393" s="118"/>
      <c r="RR393" s="115"/>
      <c r="RS393" s="119"/>
      <c r="RT393" s="118"/>
      <c r="RU393" s="119"/>
      <c r="RV393" s="118"/>
      <c r="RW393" s="115"/>
      <c r="RX393" s="119"/>
      <c r="RY393" s="118"/>
      <c r="RZ393" s="115"/>
      <c r="SA393" s="117"/>
      <c r="SB393" s="118"/>
      <c r="SC393" s="115"/>
      <c r="SD393" s="115"/>
      <c r="SE393" s="115"/>
      <c r="SF393" s="115"/>
      <c r="SG393" s="115"/>
      <c r="SH393" s="115"/>
      <c r="SI393" s="115"/>
      <c r="SJ393" s="115"/>
      <c r="SK393" s="115"/>
      <c r="SL393" s="115"/>
      <c r="SM393" s="121"/>
      <c r="SN393" s="115"/>
      <c r="SO393" s="115"/>
      <c r="SP393" s="115"/>
      <c r="SQ393" s="115"/>
      <c r="SR393" s="115"/>
      <c r="SS393" s="121"/>
      <c r="ST393" s="118"/>
      <c r="SU393" s="115"/>
      <c r="SV393" s="115"/>
      <c r="SW393" s="115"/>
      <c r="SX393" s="115"/>
      <c r="SY393" s="115"/>
      <c r="SZ393" s="115"/>
      <c r="TA393" s="115"/>
      <c r="TB393" s="115"/>
      <c r="TC393" s="115"/>
      <c r="TD393" s="115"/>
      <c r="TE393" s="117"/>
      <c r="TF393" s="118"/>
      <c r="TG393" s="115"/>
      <c r="TH393" s="115"/>
      <c r="TI393" s="115"/>
      <c r="TJ393" s="115"/>
      <c r="TK393" s="115"/>
      <c r="TL393" s="117"/>
      <c r="TM393" s="118"/>
      <c r="TN393" s="115"/>
      <c r="TO393" s="115"/>
      <c r="TP393" s="115"/>
      <c r="TQ393" s="115"/>
      <c r="TR393" s="115"/>
      <c r="TS393" s="119"/>
      <c r="TT393" s="120"/>
      <c r="TU393" s="115"/>
      <c r="TV393" s="115"/>
      <c r="TW393" s="115"/>
      <c r="TX393" s="115"/>
      <c r="TY393" s="115"/>
      <c r="TZ393" s="121"/>
      <c r="UA393" s="132"/>
      <c r="UB393" s="7" t="s">
        <v>1</v>
      </c>
    </row>
    <row r="394" spans="1:548" x14ac:dyDescent="0.15">
      <c r="A394" s="62">
        <v>386</v>
      </c>
      <c r="B394" s="200" t="s">
        <v>1469</v>
      </c>
      <c r="C394" s="143"/>
      <c r="D394" s="143"/>
      <c r="E394" s="161" t="s">
        <v>1013</v>
      </c>
      <c r="F394" s="65" t="s">
        <v>908</v>
      </c>
      <c r="G394" s="65" t="s">
        <v>908</v>
      </c>
      <c r="H394" s="144" t="s">
        <v>1005</v>
      </c>
      <c r="I394" s="66" t="s">
        <v>521</v>
      </c>
      <c r="J394" s="67" t="s">
        <v>521</v>
      </c>
      <c r="K394" s="67" t="s">
        <v>521</v>
      </c>
      <c r="L394" s="67" t="s">
        <v>521</v>
      </c>
      <c r="M394" s="67" t="s">
        <v>521</v>
      </c>
      <c r="N394" s="67" t="s">
        <v>521</v>
      </c>
      <c r="O394" s="67" t="s">
        <v>521</v>
      </c>
      <c r="P394" s="67" t="s">
        <v>521</v>
      </c>
      <c r="Q394" s="67" t="s">
        <v>521</v>
      </c>
      <c r="R394" s="68" t="s">
        <v>521</v>
      </c>
      <c r="S394" s="69" t="s">
        <v>521</v>
      </c>
      <c r="T394" s="67" t="s">
        <v>521</v>
      </c>
      <c r="U394" s="67" t="s">
        <v>521</v>
      </c>
      <c r="V394" s="67" t="s">
        <v>521</v>
      </c>
      <c r="W394" s="67" t="s">
        <v>521</v>
      </c>
      <c r="X394" s="67" t="s">
        <v>521</v>
      </c>
      <c r="Y394" s="67" t="s">
        <v>521</v>
      </c>
      <c r="Z394" s="67" t="s">
        <v>521</v>
      </c>
      <c r="AA394" s="67" t="s">
        <v>521</v>
      </c>
      <c r="AB394" s="68" t="s">
        <v>521</v>
      </c>
      <c r="AC394" s="69" t="s">
        <v>521</v>
      </c>
      <c r="AD394" s="67" t="s">
        <v>521</v>
      </c>
      <c r="AE394" s="67" t="s">
        <v>521</v>
      </c>
      <c r="AF394" s="67" t="s">
        <v>521</v>
      </c>
      <c r="AG394" s="67" t="s">
        <v>521</v>
      </c>
      <c r="AH394" s="67" t="s">
        <v>521</v>
      </c>
      <c r="AI394" s="67" t="s">
        <v>521</v>
      </c>
      <c r="AJ394" s="67" t="s">
        <v>521</v>
      </c>
      <c r="AK394" s="67" t="s">
        <v>521</v>
      </c>
      <c r="AL394" s="68" t="s">
        <v>521</v>
      </c>
      <c r="AM394" s="69" t="s">
        <v>521</v>
      </c>
      <c r="AN394" s="67" t="s">
        <v>521</v>
      </c>
      <c r="AO394" s="67" t="s">
        <v>521</v>
      </c>
      <c r="AP394" s="67" t="s">
        <v>521</v>
      </c>
      <c r="AQ394" s="67" t="s">
        <v>521</v>
      </c>
      <c r="AR394" s="67" t="s">
        <v>521</v>
      </c>
      <c r="AS394" s="67" t="s">
        <v>521</v>
      </c>
      <c r="AT394" s="67" t="s">
        <v>521</v>
      </c>
      <c r="AU394" s="67" t="s">
        <v>521</v>
      </c>
      <c r="AV394" s="68" t="s">
        <v>521</v>
      </c>
      <c r="AW394" s="69" t="s">
        <v>521</v>
      </c>
      <c r="AX394" s="67" t="s">
        <v>521</v>
      </c>
      <c r="AY394" s="67" t="s">
        <v>521</v>
      </c>
      <c r="AZ394" s="67" t="s">
        <v>521</v>
      </c>
      <c r="BA394" s="67" t="s">
        <v>521</v>
      </c>
      <c r="BB394" s="67" t="s">
        <v>521</v>
      </c>
      <c r="BC394" s="67" t="s">
        <v>521</v>
      </c>
      <c r="BD394" s="67" t="s">
        <v>521</v>
      </c>
      <c r="BE394" s="67" t="s">
        <v>521</v>
      </c>
      <c r="BF394" s="68" t="s">
        <v>521</v>
      </c>
      <c r="BG394" s="69" t="s">
        <v>521</v>
      </c>
      <c r="BH394" s="67" t="s">
        <v>521</v>
      </c>
      <c r="BI394" s="67" t="s">
        <v>521</v>
      </c>
      <c r="BJ394" s="67" t="s">
        <v>521</v>
      </c>
      <c r="BK394" s="67" t="s">
        <v>521</v>
      </c>
      <c r="BL394" s="67" t="s">
        <v>521</v>
      </c>
      <c r="BM394" s="67" t="s">
        <v>521</v>
      </c>
      <c r="BN394" s="67" t="s">
        <v>521</v>
      </c>
      <c r="BO394" s="67" t="s">
        <v>521</v>
      </c>
      <c r="BP394" s="68" t="s">
        <v>521</v>
      </c>
      <c r="BQ394" s="70" t="s">
        <v>521</v>
      </c>
      <c r="BR394" s="67" t="s">
        <v>521</v>
      </c>
      <c r="BS394" s="67" t="s">
        <v>521</v>
      </c>
      <c r="BT394" s="67" t="s">
        <v>521</v>
      </c>
      <c r="BU394" s="67" t="s">
        <v>521</v>
      </c>
      <c r="BV394" s="67" t="s">
        <v>521</v>
      </c>
      <c r="BW394" s="67" t="s">
        <v>521</v>
      </c>
      <c r="BX394" s="67" t="s">
        <v>521</v>
      </c>
      <c r="BY394" s="67" t="s">
        <v>521</v>
      </c>
      <c r="BZ394" s="68" t="s">
        <v>521</v>
      </c>
      <c r="CA394" s="69" t="s">
        <v>521</v>
      </c>
      <c r="CB394" s="67" t="s">
        <v>521</v>
      </c>
      <c r="CC394" s="67" t="s">
        <v>521</v>
      </c>
      <c r="CD394" s="67" t="s">
        <v>521</v>
      </c>
      <c r="CE394" s="67" t="s">
        <v>521</v>
      </c>
      <c r="CF394" s="67" t="s">
        <v>521</v>
      </c>
      <c r="CG394" s="67" t="s">
        <v>521</v>
      </c>
      <c r="CH394" s="67" t="s">
        <v>521</v>
      </c>
      <c r="CI394" s="67" t="s">
        <v>521</v>
      </c>
      <c r="CJ394" s="68" t="s">
        <v>521</v>
      </c>
      <c r="CK394" s="69" t="s">
        <v>521</v>
      </c>
      <c r="CL394" s="67" t="s">
        <v>521</v>
      </c>
      <c r="CM394" s="67" t="s">
        <v>521</v>
      </c>
      <c r="CN394" s="67" t="s">
        <v>521</v>
      </c>
      <c r="CO394" s="67" t="s">
        <v>521</v>
      </c>
      <c r="CP394" s="67" t="s">
        <v>521</v>
      </c>
      <c r="CQ394" s="67" t="s">
        <v>521</v>
      </c>
      <c r="CR394" s="67" t="s">
        <v>521</v>
      </c>
      <c r="CS394" s="67" t="s">
        <v>521</v>
      </c>
      <c r="CT394" s="68" t="s">
        <v>521</v>
      </c>
      <c r="CU394" s="69" t="s">
        <v>521</v>
      </c>
      <c r="CV394" s="67" t="s">
        <v>521</v>
      </c>
      <c r="CW394" s="67" t="s">
        <v>521</v>
      </c>
      <c r="CX394" s="67" t="s">
        <v>521</v>
      </c>
      <c r="CY394" s="67" t="s">
        <v>521</v>
      </c>
      <c r="CZ394" s="67" t="s">
        <v>521</v>
      </c>
      <c r="DA394" s="67" t="s">
        <v>521</v>
      </c>
      <c r="DB394" s="67" t="s">
        <v>521</v>
      </c>
      <c r="DC394" s="67" t="s">
        <v>521</v>
      </c>
      <c r="DD394" s="68" t="s">
        <v>521</v>
      </c>
      <c r="DE394" s="69" t="s">
        <v>521</v>
      </c>
      <c r="DF394" s="71" t="s">
        <v>521</v>
      </c>
      <c r="DG394" s="67" t="s">
        <v>521</v>
      </c>
      <c r="DH394" s="67" t="s">
        <v>521</v>
      </c>
      <c r="DI394" s="67" t="s">
        <v>521</v>
      </c>
      <c r="DJ394" s="67" t="s">
        <v>521</v>
      </c>
      <c r="DK394" s="67" t="s">
        <v>521</v>
      </c>
      <c r="DL394" s="67" t="s">
        <v>521</v>
      </c>
      <c r="DM394" s="67" t="s">
        <v>521</v>
      </c>
      <c r="DN394" s="68" t="s">
        <v>521</v>
      </c>
      <c r="DO394" s="70" t="s">
        <v>521</v>
      </c>
      <c r="DP394" s="71" t="s">
        <v>521</v>
      </c>
      <c r="DQ394" s="67" t="s">
        <v>521</v>
      </c>
      <c r="DR394" s="67" t="s">
        <v>521</v>
      </c>
      <c r="DS394" s="67" t="s">
        <v>521</v>
      </c>
      <c r="DT394" s="67" t="s">
        <v>521</v>
      </c>
      <c r="DU394" s="67" t="s">
        <v>521</v>
      </c>
      <c r="DV394" s="67" t="s">
        <v>521</v>
      </c>
      <c r="DW394" s="67" t="s">
        <v>521</v>
      </c>
      <c r="DX394" s="72" t="s">
        <v>521</v>
      </c>
      <c r="DY394" s="146"/>
      <c r="DZ394" s="74"/>
      <c r="EA394" s="74"/>
      <c r="EB394" s="74"/>
      <c r="EC394" s="75"/>
      <c r="ED394" s="168"/>
      <c r="EE394" s="74"/>
      <c r="EF394" s="74"/>
      <c r="EG394" s="74"/>
      <c r="EH394" s="77"/>
      <c r="EI394" s="73"/>
      <c r="EJ394" s="74"/>
      <c r="EK394" s="74"/>
      <c r="EL394" s="74"/>
      <c r="EM394" s="75"/>
      <c r="EN394" s="78"/>
      <c r="EO394" s="79"/>
      <c r="EP394" s="79"/>
      <c r="EQ394" s="79"/>
      <c r="ER394" s="80"/>
      <c r="ES394" s="128" t="s">
        <v>908</v>
      </c>
      <c r="ET394" s="82"/>
      <c r="EU394" s="83"/>
      <c r="EV394" s="146"/>
      <c r="EW394" s="147"/>
      <c r="EX394" s="147"/>
      <c r="EY394" s="147"/>
      <c r="EZ394" s="147"/>
      <c r="FA394" s="147"/>
      <c r="FB394" s="147"/>
      <c r="FC394" s="147"/>
      <c r="FD394" s="74"/>
      <c r="FE394" s="84"/>
      <c r="FF394" s="73"/>
      <c r="FG394" s="74"/>
      <c r="FH394" s="74"/>
      <c r="FI394" s="74"/>
      <c r="FJ394" s="74"/>
      <c r="FK394" s="74"/>
      <c r="FL394" s="74"/>
      <c r="FM394" s="74"/>
      <c r="FN394" s="74"/>
      <c r="FO394" s="84"/>
      <c r="FP394" s="73"/>
      <c r="FQ394" s="74"/>
      <c r="FR394" s="74"/>
      <c r="FS394" s="74"/>
      <c r="FT394" s="74"/>
      <c r="FU394" s="74"/>
      <c r="FV394" s="74"/>
      <c r="FW394" s="74"/>
      <c r="FX394" s="74"/>
      <c r="FY394" s="84"/>
      <c r="FZ394" s="85"/>
      <c r="GA394" s="86"/>
      <c r="GB394" s="86"/>
      <c r="GC394" s="86"/>
      <c r="GD394" s="86"/>
      <c r="GE394" s="86"/>
      <c r="GF394" s="86"/>
      <c r="GG394" s="86"/>
      <c r="GH394" s="86"/>
      <c r="GI394" s="87"/>
      <c r="GJ394" s="85"/>
      <c r="GK394" s="86"/>
      <c r="GL394" s="86"/>
      <c r="GM394" s="86"/>
      <c r="GN394" s="86"/>
      <c r="GO394" s="86"/>
      <c r="GP394" s="86"/>
      <c r="GQ394" s="86"/>
      <c r="GR394" s="86"/>
      <c r="GS394" s="87"/>
      <c r="GT394" s="73"/>
      <c r="GU394" s="74"/>
      <c r="GV394" s="74"/>
      <c r="GW394" s="74"/>
      <c r="GX394" s="74"/>
      <c r="GY394" s="74"/>
      <c r="GZ394" s="74"/>
      <c r="HA394" s="74"/>
      <c r="HB394" s="74"/>
      <c r="HC394" s="84"/>
      <c r="HD394" s="85"/>
      <c r="HE394" s="86"/>
      <c r="HF394" s="86"/>
      <c r="HG394" s="86"/>
      <c r="HH394" s="86"/>
      <c r="HI394" s="86"/>
      <c r="HJ394" s="86"/>
      <c r="HK394" s="86"/>
      <c r="HL394" s="86"/>
      <c r="HM394" s="87"/>
      <c r="HN394" s="88"/>
      <c r="HO394" s="89"/>
      <c r="HP394" s="89"/>
      <c r="HQ394" s="89"/>
      <c r="HR394" s="89"/>
      <c r="HS394" s="89"/>
      <c r="HT394" s="89"/>
      <c r="HU394" s="89"/>
      <c r="HV394" s="89"/>
      <c r="HW394" s="90"/>
      <c r="HX394" s="73"/>
      <c r="HY394" s="74"/>
      <c r="HZ394" s="74"/>
      <c r="IA394" s="74"/>
      <c r="IB394" s="74"/>
      <c r="IC394" s="74"/>
      <c r="ID394" s="74"/>
      <c r="IE394" s="74"/>
      <c r="IF394" s="74"/>
      <c r="IG394" s="84"/>
      <c r="IH394" s="148"/>
      <c r="II394" s="149"/>
      <c r="IJ394" s="149"/>
      <c r="IK394" s="149"/>
      <c r="IL394" s="149"/>
      <c r="IM394" s="150"/>
      <c r="IN394" s="151"/>
      <c r="IO394" s="152"/>
      <c r="IP394" s="153"/>
      <c r="IQ394" s="149"/>
      <c r="IR394" s="149"/>
      <c r="IS394" s="149"/>
      <c r="IT394" s="149"/>
      <c r="IU394" s="149"/>
      <c r="IV394" s="149"/>
      <c r="IW394" s="154"/>
      <c r="IX394" s="151"/>
      <c r="IY394" s="149"/>
      <c r="IZ394" s="149"/>
      <c r="JA394" s="149"/>
      <c r="JB394" s="149"/>
      <c r="JC394" s="149"/>
      <c r="JD394" s="149"/>
      <c r="JE394" s="155"/>
      <c r="JF394" s="153"/>
      <c r="JG394" s="149"/>
      <c r="JH394" s="149"/>
      <c r="JI394" s="149"/>
      <c r="JJ394" s="149"/>
      <c r="JK394" s="149"/>
      <c r="JL394" s="149"/>
      <c r="JM394" s="154"/>
      <c r="JN394" s="151"/>
      <c r="JO394" s="149"/>
      <c r="JP394" s="149"/>
      <c r="JQ394" s="149"/>
      <c r="JR394" s="149"/>
      <c r="JS394" s="149"/>
      <c r="JT394" s="149"/>
      <c r="JU394" s="149"/>
      <c r="JV394" s="149"/>
      <c r="JW394" s="149"/>
      <c r="JX394" s="149"/>
      <c r="JY394" s="149"/>
      <c r="JZ394" s="155"/>
      <c r="KA394" s="151"/>
      <c r="KB394" s="149"/>
      <c r="KC394" s="149"/>
      <c r="KD394" s="149"/>
      <c r="KE394" s="155"/>
      <c r="KF394" s="153"/>
      <c r="KG394" s="149"/>
      <c r="KH394" s="149"/>
      <c r="KI394" s="149"/>
      <c r="KJ394" s="149"/>
      <c r="KK394" s="156"/>
      <c r="KL394" s="149"/>
      <c r="KM394" s="149"/>
      <c r="KN394" s="149"/>
      <c r="KO394" s="149"/>
      <c r="KP394" s="149"/>
      <c r="KQ394" s="149"/>
      <c r="KR394" s="149"/>
      <c r="KS394" s="154"/>
      <c r="KT394" s="154"/>
      <c r="KU394" s="154"/>
      <c r="KV394" s="154"/>
      <c r="KW394" s="151"/>
      <c r="KX394" s="149"/>
      <c r="KY394" s="149"/>
      <c r="KZ394" s="149"/>
      <c r="LA394" s="149"/>
      <c r="LB394" s="149"/>
      <c r="LC394" s="154"/>
      <c r="LD394" s="151"/>
      <c r="LE394" s="152"/>
      <c r="LF394" s="157"/>
      <c r="LG394" s="158"/>
      <c r="LH394" s="151"/>
      <c r="LI394" s="149"/>
      <c r="LJ394" s="147"/>
      <c r="LK394" s="147"/>
      <c r="LL394" s="147"/>
      <c r="LM394" s="159"/>
      <c r="LN394" s="153"/>
      <c r="LO394" s="149"/>
      <c r="LP394" s="149"/>
      <c r="LQ394" s="149"/>
      <c r="LR394" s="154"/>
      <c r="LS394" s="151"/>
      <c r="LT394" s="149"/>
      <c r="LU394" s="149"/>
      <c r="LV394" s="149"/>
      <c r="LW394" s="149"/>
      <c r="LX394" s="149"/>
      <c r="LY394" s="149"/>
      <c r="LZ394" s="149"/>
      <c r="MA394" s="155"/>
      <c r="MB394" s="153"/>
      <c r="MC394" s="149"/>
      <c r="MD394" s="149"/>
      <c r="ME394" s="149"/>
      <c r="MF394" s="149"/>
      <c r="MG394" s="149"/>
      <c r="MH394" s="149"/>
      <c r="MI394" s="149"/>
      <c r="MJ394" s="149"/>
      <c r="MK394" s="149"/>
      <c r="ML394" s="149"/>
      <c r="MM394" s="149"/>
      <c r="MN394" s="156"/>
      <c r="MO394" s="156"/>
      <c r="MP394" s="154"/>
      <c r="MQ394" s="151"/>
      <c r="MR394" s="149"/>
      <c r="MS394" s="149"/>
      <c r="MT394" s="149"/>
      <c r="MU394" s="149"/>
      <c r="MV394" s="156"/>
      <c r="MW394" s="149"/>
      <c r="MX394" s="149"/>
      <c r="MY394" s="149"/>
      <c r="MZ394" s="149"/>
      <c r="NA394" s="149"/>
      <c r="NB394" s="149"/>
      <c r="NC394" s="149"/>
      <c r="ND394" s="154"/>
      <c r="NE394" s="154"/>
      <c r="NF394" s="154"/>
      <c r="NG394" s="154"/>
      <c r="NH394" s="151"/>
      <c r="NI394" s="149"/>
      <c r="NJ394" s="149"/>
      <c r="NK394" s="149"/>
      <c r="NL394" s="149"/>
      <c r="NM394" s="149"/>
      <c r="NN394" s="94"/>
      <c r="NO394" s="151"/>
      <c r="NP394" s="160"/>
      <c r="NQ394" s="196" t="s">
        <v>1464</v>
      </c>
      <c r="NR394" s="196" t="s">
        <v>1470</v>
      </c>
      <c r="NS394" s="198"/>
      <c r="NT394" s="198"/>
      <c r="NU394" s="198"/>
      <c r="NV394" s="186" t="s">
        <v>908</v>
      </c>
      <c r="NW394" s="198" t="s">
        <v>908</v>
      </c>
      <c r="NX394" s="165" t="s">
        <v>908</v>
      </c>
      <c r="NY394" s="179" t="s">
        <v>908</v>
      </c>
      <c r="NZ394" s="165" t="s">
        <v>908</v>
      </c>
      <c r="OA394" s="166"/>
      <c r="OB394" s="166"/>
      <c r="OC394" s="166"/>
      <c r="OD394" s="141"/>
      <c r="OE394" s="140"/>
      <c r="OF394" s="141"/>
      <c r="OG394" s="140"/>
      <c r="OH394" s="173"/>
      <c r="OI394" s="174"/>
      <c r="OJ394" s="174"/>
      <c r="OK394" s="174"/>
      <c r="OL394" s="174"/>
      <c r="OM394" s="174"/>
      <c r="ON394" s="174"/>
      <c r="OO394" s="174"/>
      <c r="OP394" s="174"/>
      <c r="OQ394" s="175"/>
      <c r="OR394" s="114"/>
      <c r="OS394" s="115"/>
      <c r="OT394" s="115"/>
      <c r="OU394" s="115"/>
      <c r="OV394" s="115"/>
      <c r="OW394" s="115"/>
      <c r="OX394" s="115"/>
      <c r="OY394" s="116"/>
      <c r="OZ394" s="115"/>
      <c r="PA394" s="117"/>
      <c r="PB394" s="118"/>
      <c r="PC394" s="115"/>
      <c r="PD394" s="115"/>
      <c r="PE394" s="115"/>
      <c r="PF394" s="115"/>
      <c r="PG394" s="119"/>
      <c r="PH394" s="118"/>
      <c r="PI394" s="115"/>
      <c r="PJ394" s="115"/>
      <c r="PK394" s="115"/>
      <c r="PL394" s="115"/>
      <c r="PM394" s="119"/>
      <c r="PN394" s="118"/>
      <c r="PO394" s="115"/>
      <c r="PP394" s="115"/>
      <c r="PQ394" s="115"/>
      <c r="PR394" s="115"/>
      <c r="PS394" s="119"/>
      <c r="PT394" s="120"/>
      <c r="PU394" s="115"/>
      <c r="PV394" s="115"/>
      <c r="PW394" s="115"/>
      <c r="PX394" s="115"/>
      <c r="PY394" s="115"/>
      <c r="PZ394" s="115"/>
      <c r="QA394" s="116"/>
      <c r="QB394" s="115"/>
      <c r="QC394" s="121"/>
      <c r="QD394" s="120"/>
      <c r="QE394" s="115"/>
      <c r="QF394" s="115"/>
      <c r="QG394" s="115"/>
      <c r="QH394" s="115"/>
      <c r="QI394" s="115"/>
      <c r="QJ394" s="115"/>
      <c r="QK394" s="116"/>
      <c r="QL394" s="115"/>
      <c r="QM394" s="121"/>
      <c r="QN394" s="114"/>
      <c r="QO394" s="115"/>
      <c r="QP394" s="115"/>
      <c r="QQ394" s="115"/>
      <c r="QR394" s="115"/>
      <c r="QS394" s="115"/>
      <c r="QT394" s="114"/>
      <c r="QU394" s="115"/>
      <c r="QV394" s="115"/>
      <c r="QW394" s="115"/>
      <c r="QX394" s="115"/>
      <c r="QY394" s="115"/>
      <c r="QZ394" s="114"/>
      <c r="RA394" s="115"/>
      <c r="RB394" s="115"/>
      <c r="RC394" s="115"/>
      <c r="RD394" s="115"/>
      <c r="RE394" s="115"/>
      <c r="RF394" s="122"/>
      <c r="RG394" s="115"/>
      <c r="RH394" s="115"/>
      <c r="RI394" s="115"/>
      <c r="RJ394" s="115"/>
      <c r="RK394" s="115"/>
      <c r="RL394" s="115"/>
      <c r="RM394" s="115"/>
      <c r="RN394" s="115"/>
      <c r="RO394" s="115"/>
      <c r="RP394" s="119"/>
      <c r="RQ394" s="118"/>
      <c r="RR394" s="115"/>
      <c r="RS394" s="119"/>
      <c r="RT394" s="118"/>
      <c r="RU394" s="119"/>
      <c r="RV394" s="118"/>
      <c r="RW394" s="115"/>
      <c r="RX394" s="119"/>
      <c r="RY394" s="118"/>
      <c r="RZ394" s="115"/>
      <c r="SA394" s="117"/>
      <c r="SB394" s="118"/>
      <c r="SC394" s="115"/>
      <c r="SD394" s="115"/>
      <c r="SE394" s="115"/>
      <c r="SF394" s="115"/>
      <c r="SG394" s="115"/>
      <c r="SH394" s="115"/>
      <c r="SI394" s="115"/>
      <c r="SJ394" s="115"/>
      <c r="SK394" s="115"/>
      <c r="SL394" s="115"/>
      <c r="SM394" s="121"/>
      <c r="SN394" s="115"/>
      <c r="SO394" s="115"/>
      <c r="SP394" s="115"/>
      <c r="SQ394" s="115"/>
      <c r="SR394" s="115"/>
      <c r="SS394" s="121"/>
      <c r="ST394" s="118"/>
      <c r="SU394" s="115"/>
      <c r="SV394" s="115"/>
      <c r="SW394" s="115"/>
      <c r="SX394" s="115"/>
      <c r="SY394" s="115"/>
      <c r="SZ394" s="115"/>
      <c r="TA394" s="115"/>
      <c r="TB394" s="115"/>
      <c r="TC394" s="115"/>
      <c r="TD394" s="115"/>
      <c r="TE394" s="117"/>
      <c r="TF394" s="118"/>
      <c r="TG394" s="115"/>
      <c r="TH394" s="115"/>
      <c r="TI394" s="115"/>
      <c r="TJ394" s="115"/>
      <c r="TK394" s="115"/>
      <c r="TL394" s="117"/>
      <c r="TM394" s="118"/>
      <c r="TN394" s="115"/>
      <c r="TO394" s="115"/>
      <c r="TP394" s="115"/>
      <c r="TQ394" s="115"/>
      <c r="TR394" s="115"/>
      <c r="TS394" s="119"/>
      <c r="TT394" s="120"/>
      <c r="TU394" s="115"/>
      <c r="TV394" s="115"/>
      <c r="TW394" s="115"/>
      <c r="TX394" s="115"/>
      <c r="TY394" s="115"/>
      <c r="TZ394" s="121"/>
      <c r="UA394" s="132"/>
      <c r="UB394" s="7" t="s">
        <v>1</v>
      </c>
    </row>
    <row r="395" spans="1:548" x14ac:dyDescent="0.15">
      <c r="A395" s="62">
        <v>387</v>
      </c>
      <c r="B395" s="200" t="s">
        <v>1470</v>
      </c>
      <c r="C395" s="143"/>
      <c r="D395" s="143"/>
      <c r="E395" s="161" t="s">
        <v>1013</v>
      </c>
      <c r="F395" s="65" t="s">
        <v>908</v>
      </c>
      <c r="G395" s="65" t="s">
        <v>908</v>
      </c>
      <c r="H395" s="144" t="s">
        <v>1005</v>
      </c>
      <c r="I395" s="66" t="s">
        <v>521</v>
      </c>
      <c r="J395" s="67" t="s">
        <v>521</v>
      </c>
      <c r="K395" s="67" t="s">
        <v>521</v>
      </c>
      <c r="L395" s="67" t="s">
        <v>521</v>
      </c>
      <c r="M395" s="67" t="s">
        <v>521</v>
      </c>
      <c r="N395" s="67" t="s">
        <v>521</v>
      </c>
      <c r="O395" s="67" t="s">
        <v>521</v>
      </c>
      <c r="P395" s="67" t="s">
        <v>521</v>
      </c>
      <c r="Q395" s="67" t="s">
        <v>521</v>
      </c>
      <c r="R395" s="68" t="s">
        <v>521</v>
      </c>
      <c r="S395" s="69" t="s">
        <v>521</v>
      </c>
      <c r="T395" s="67" t="s">
        <v>521</v>
      </c>
      <c r="U395" s="67" t="s">
        <v>521</v>
      </c>
      <c r="V395" s="67" t="s">
        <v>521</v>
      </c>
      <c r="W395" s="67" t="s">
        <v>521</v>
      </c>
      <c r="X395" s="67" t="s">
        <v>521</v>
      </c>
      <c r="Y395" s="67" t="s">
        <v>521</v>
      </c>
      <c r="Z395" s="67" t="s">
        <v>521</v>
      </c>
      <c r="AA395" s="67" t="s">
        <v>521</v>
      </c>
      <c r="AB395" s="68" t="s">
        <v>521</v>
      </c>
      <c r="AC395" s="69" t="s">
        <v>521</v>
      </c>
      <c r="AD395" s="67" t="s">
        <v>521</v>
      </c>
      <c r="AE395" s="67" t="s">
        <v>521</v>
      </c>
      <c r="AF395" s="67" t="s">
        <v>521</v>
      </c>
      <c r="AG395" s="67" t="s">
        <v>521</v>
      </c>
      <c r="AH395" s="67" t="s">
        <v>521</v>
      </c>
      <c r="AI395" s="67" t="s">
        <v>521</v>
      </c>
      <c r="AJ395" s="67" t="s">
        <v>521</v>
      </c>
      <c r="AK395" s="67" t="s">
        <v>521</v>
      </c>
      <c r="AL395" s="68" t="s">
        <v>521</v>
      </c>
      <c r="AM395" s="69" t="s">
        <v>521</v>
      </c>
      <c r="AN395" s="67" t="s">
        <v>521</v>
      </c>
      <c r="AO395" s="67" t="s">
        <v>521</v>
      </c>
      <c r="AP395" s="67" t="s">
        <v>521</v>
      </c>
      <c r="AQ395" s="67" t="s">
        <v>521</v>
      </c>
      <c r="AR395" s="67" t="s">
        <v>521</v>
      </c>
      <c r="AS395" s="67" t="s">
        <v>521</v>
      </c>
      <c r="AT395" s="67" t="s">
        <v>521</v>
      </c>
      <c r="AU395" s="67" t="s">
        <v>521</v>
      </c>
      <c r="AV395" s="68" t="s">
        <v>521</v>
      </c>
      <c r="AW395" s="69" t="s">
        <v>521</v>
      </c>
      <c r="AX395" s="67" t="s">
        <v>521</v>
      </c>
      <c r="AY395" s="67" t="s">
        <v>521</v>
      </c>
      <c r="AZ395" s="67" t="s">
        <v>521</v>
      </c>
      <c r="BA395" s="67" t="s">
        <v>521</v>
      </c>
      <c r="BB395" s="67" t="s">
        <v>521</v>
      </c>
      <c r="BC395" s="67" t="s">
        <v>521</v>
      </c>
      <c r="BD395" s="67" t="s">
        <v>521</v>
      </c>
      <c r="BE395" s="67" t="s">
        <v>521</v>
      </c>
      <c r="BF395" s="68" t="s">
        <v>521</v>
      </c>
      <c r="BG395" s="69" t="s">
        <v>521</v>
      </c>
      <c r="BH395" s="67" t="s">
        <v>521</v>
      </c>
      <c r="BI395" s="67" t="s">
        <v>521</v>
      </c>
      <c r="BJ395" s="67" t="s">
        <v>521</v>
      </c>
      <c r="BK395" s="67" t="s">
        <v>521</v>
      </c>
      <c r="BL395" s="67" t="s">
        <v>521</v>
      </c>
      <c r="BM395" s="67" t="s">
        <v>521</v>
      </c>
      <c r="BN395" s="67" t="s">
        <v>521</v>
      </c>
      <c r="BO395" s="67" t="s">
        <v>521</v>
      </c>
      <c r="BP395" s="68" t="s">
        <v>521</v>
      </c>
      <c r="BQ395" s="70" t="s">
        <v>521</v>
      </c>
      <c r="BR395" s="67" t="s">
        <v>521</v>
      </c>
      <c r="BS395" s="67" t="s">
        <v>521</v>
      </c>
      <c r="BT395" s="67" t="s">
        <v>521</v>
      </c>
      <c r="BU395" s="67" t="s">
        <v>521</v>
      </c>
      <c r="BV395" s="67" t="s">
        <v>521</v>
      </c>
      <c r="BW395" s="67" t="s">
        <v>521</v>
      </c>
      <c r="BX395" s="67" t="s">
        <v>521</v>
      </c>
      <c r="BY395" s="67" t="s">
        <v>521</v>
      </c>
      <c r="BZ395" s="68" t="s">
        <v>521</v>
      </c>
      <c r="CA395" s="69" t="s">
        <v>521</v>
      </c>
      <c r="CB395" s="67" t="s">
        <v>521</v>
      </c>
      <c r="CC395" s="67" t="s">
        <v>521</v>
      </c>
      <c r="CD395" s="67" t="s">
        <v>521</v>
      </c>
      <c r="CE395" s="67" t="s">
        <v>521</v>
      </c>
      <c r="CF395" s="67" t="s">
        <v>521</v>
      </c>
      <c r="CG395" s="67" t="s">
        <v>521</v>
      </c>
      <c r="CH395" s="67" t="s">
        <v>521</v>
      </c>
      <c r="CI395" s="67" t="s">
        <v>521</v>
      </c>
      <c r="CJ395" s="68" t="s">
        <v>521</v>
      </c>
      <c r="CK395" s="69" t="s">
        <v>521</v>
      </c>
      <c r="CL395" s="67" t="s">
        <v>521</v>
      </c>
      <c r="CM395" s="67" t="s">
        <v>521</v>
      </c>
      <c r="CN395" s="67" t="s">
        <v>521</v>
      </c>
      <c r="CO395" s="67" t="s">
        <v>521</v>
      </c>
      <c r="CP395" s="67" t="s">
        <v>521</v>
      </c>
      <c r="CQ395" s="67" t="s">
        <v>521</v>
      </c>
      <c r="CR395" s="67" t="s">
        <v>521</v>
      </c>
      <c r="CS395" s="67" t="s">
        <v>521</v>
      </c>
      <c r="CT395" s="68" t="s">
        <v>521</v>
      </c>
      <c r="CU395" s="69" t="s">
        <v>521</v>
      </c>
      <c r="CV395" s="67" t="s">
        <v>521</v>
      </c>
      <c r="CW395" s="67" t="s">
        <v>521</v>
      </c>
      <c r="CX395" s="67" t="s">
        <v>521</v>
      </c>
      <c r="CY395" s="67" t="s">
        <v>521</v>
      </c>
      <c r="CZ395" s="67" t="s">
        <v>521</v>
      </c>
      <c r="DA395" s="67" t="s">
        <v>521</v>
      </c>
      <c r="DB395" s="67" t="s">
        <v>521</v>
      </c>
      <c r="DC395" s="67" t="s">
        <v>521</v>
      </c>
      <c r="DD395" s="68" t="s">
        <v>521</v>
      </c>
      <c r="DE395" s="69" t="s">
        <v>521</v>
      </c>
      <c r="DF395" s="71" t="s">
        <v>521</v>
      </c>
      <c r="DG395" s="67" t="s">
        <v>521</v>
      </c>
      <c r="DH395" s="67" t="s">
        <v>521</v>
      </c>
      <c r="DI395" s="67" t="s">
        <v>521</v>
      </c>
      <c r="DJ395" s="67" t="s">
        <v>521</v>
      </c>
      <c r="DK395" s="67" t="s">
        <v>521</v>
      </c>
      <c r="DL395" s="67" t="s">
        <v>521</v>
      </c>
      <c r="DM395" s="67" t="s">
        <v>521</v>
      </c>
      <c r="DN395" s="68" t="s">
        <v>521</v>
      </c>
      <c r="DO395" s="70" t="s">
        <v>521</v>
      </c>
      <c r="DP395" s="71" t="s">
        <v>521</v>
      </c>
      <c r="DQ395" s="67" t="s">
        <v>521</v>
      </c>
      <c r="DR395" s="67" t="s">
        <v>521</v>
      </c>
      <c r="DS395" s="67" t="s">
        <v>521</v>
      </c>
      <c r="DT395" s="67" t="s">
        <v>521</v>
      </c>
      <c r="DU395" s="67" t="s">
        <v>521</v>
      </c>
      <c r="DV395" s="67" t="s">
        <v>521</v>
      </c>
      <c r="DW395" s="67" t="s">
        <v>521</v>
      </c>
      <c r="DX395" s="72" t="s">
        <v>521</v>
      </c>
      <c r="DY395" s="146"/>
      <c r="DZ395" s="74"/>
      <c r="EA395" s="74"/>
      <c r="EB395" s="74"/>
      <c r="EC395" s="75"/>
      <c r="ED395" s="168"/>
      <c r="EE395" s="74"/>
      <c r="EF395" s="74"/>
      <c r="EG395" s="74"/>
      <c r="EH395" s="77"/>
      <c r="EI395" s="73"/>
      <c r="EJ395" s="74"/>
      <c r="EK395" s="74"/>
      <c r="EL395" s="74"/>
      <c r="EM395" s="75"/>
      <c r="EN395" s="78"/>
      <c r="EO395" s="79"/>
      <c r="EP395" s="79"/>
      <c r="EQ395" s="79"/>
      <c r="ER395" s="80"/>
      <c r="ES395" s="128" t="s">
        <v>908</v>
      </c>
      <c r="ET395" s="82"/>
      <c r="EU395" s="83"/>
      <c r="EV395" s="146"/>
      <c r="EW395" s="147"/>
      <c r="EX395" s="147"/>
      <c r="EY395" s="147"/>
      <c r="EZ395" s="147"/>
      <c r="FA395" s="147"/>
      <c r="FB395" s="147"/>
      <c r="FC395" s="147"/>
      <c r="FD395" s="74"/>
      <c r="FE395" s="84"/>
      <c r="FF395" s="73"/>
      <c r="FG395" s="74"/>
      <c r="FH395" s="74"/>
      <c r="FI395" s="74"/>
      <c r="FJ395" s="74"/>
      <c r="FK395" s="74"/>
      <c r="FL395" s="74"/>
      <c r="FM395" s="74"/>
      <c r="FN395" s="74"/>
      <c r="FO395" s="84"/>
      <c r="FP395" s="73"/>
      <c r="FQ395" s="74"/>
      <c r="FR395" s="74"/>
      <c r="FS395" s="74"/>
      <c r="FT395" s="74"/>
      <c r="FU395" s="74"/>
      <c r="FV395" s="74"/>
      <c r="FW395" s="74"/>
      <c r="FX395" s="74"/>
      <c r="FY395" s="84"/>
      <c r="FZ395" s="85"/>
      <c r="GA395" s="86"/>
      <c r="GB395" s="86"/>
      <c r="GC395" s="86"/>
      <c r="GD395" s="86"/>
      <c r="GE395" s="86"/>
      <c r="GF395" s="86"/>
      <c r="GG395" s="86"/>
      <c r="GH395" s="86"/>
      <c r="GI395" s="87"/>
      <c r="GJ395" s="85"/>
      <c r="GK395" s="86"/>
      <c r="GL395" s="86"/>
      <c r="GM395" s="86"/>
      <c r="GN395" s="86"/>
      <c r="GO395" s="86"/>
      <c r="GP395" s="86"/>
      <c r="GQ395" s="86"/>
      <c r="GR395" s="86"/>
      <c r="GS395" s="87"/>
      <c r="GT395" s="73"/>
      <c r="GU395" s="74"/>
      <c r="GV395" s="74"/>
      <c r="GW395" s="74"/>
      <c r="GX395" s="74"/>
      <c r="GY395" s="74"/>
      <c r="GZ395" s="74"/>
      <c r="HA395" s="74"/>
      <c r="HB395" s="74"/>
      <c r="HC395" s="84"/>
      <c r="HD395" s="85"/>
      <c r="HE395" s="86"/>
      <c r="HF395" s="86"/>
      <c r="HG395" s="86"/>
      <c r="HH395" s="86"/>
      <c r="HI395" s="86"/>
      <c r="HJ395" s="86"/>
      <c r="HK395" s="86"/>
      <c r="HL395" s="86"/>
      <c r="HM395" s="87"/>
      <c r="HN395" s="88"/>
      <c r="HO395" s="89"/>
      <c r="HP395" s="89"/>
      <c r="HQ395" s="89"/>
      <c r="HR395" s="89"/>
      <c r="HS395" s="89"/>
      <c r="HT395" s="89"/>
      <c r="HU395" s="89"/>
      <c r="HV395" s="89"/>
      <c r="HW395" s="90"/>
      <c r="HX395" s="73"/>
      <c r="HY395" s="74"/>
      <c r="HZ395" s="74"/>
      <c r="IA395" s="74"/>
      <c r="IB395" s="74"/>
      <c r="IC395" s="74"/>
      <c r="ID395" s="74"/>
      <c r="IE395" s="74"/>
      <c r="IF395" s="74"/>
      <c r="IG395" s="84"/>
      <c r="IH395" s="148"/>
      <c r="II395" s="149"/>
      <c r="IJ395" s="149"/>
      <c r="IK395" s="149"/>
      <c r="IL395" s="149"/>
      <c r="IM395" s="150"/>
      <c r="IN395" s="151"/>
      <c r="IO395" s="152"/>
      <c r="IP395" s="153"/>
      <c r="IQ395" s="149"/>
      <c r="IR395" s="149"/>
      <c r="IS395" s="149"/>
      <c r="IT395" s="149"/>
      <c r="IU395" s="149"/>
      <c r="IV395" s="149"/>
      <c r="IW395" s="154"/>
      <c r="IX395" s="151"/>
      <c r="IY395" s="149"/>
      <c r="IZ395" s="149"/>
      <c r="JA395" s="149"/>
      <c r="JB395" s="149"/>
      <c r="JC395" s="149"/>
      <c r="JD395" s="149"/>
      <c r="JE395" s="155"/>
      <c r="JF395" s="153"/>
      <c r="JG395" s="149"/>
      <c r="JH395" s="149"/>
      <c r="JI395" s="149"/>
      <c r="JJ395" s="149"/>
      <c r="JK395" s="149"/>
      <c r="JL395" s="149"/>
      <c r="JM395" s="154"/>
      <c r="JN395" s="151"/>
      <c r="JO395" s="149"/>
      <c r="JP395" s="149"/>
      <c r="JQ395" s="149"/>
      <c r="JR395" s="149"/>
      <c r="JS395" s="149"/>
      <c r="JT395" s="149"/>
      <c r="JU395" s="149"/>
      <c r="JV395" s="149"/>
      <c r="JW395" s="149"/>
      <c r="JX395" s="149"/>
      <c r="JY395" s="149"/>
      <c r="JZ395" s="155"/>
      <c r="KA395" s="151"/>
      <c r="KB395" s="149"/>
      <c r="KC395" s="149"/>
      <c r="KD395" s="149"/>
      <c r="KE395" s="155"/>
      <c r="KF395" s="153"/>
      <c r="KG395" s="149"/>
      <c r="KH395" s="149"/>
      <c r="KI395" s="149"/>
      <c r="KJ395" s="149"/>
      <c r="KK395" s="156"/>
      <c r="KL395" s="149"/>
      <c r="KM395" s="149"/>
      <c r="KN395" s="149"/>
      <c r="KO395" s="149"/>
      <c r="KP395" s="149"/>
      <c r="KQ395" s="149"/>
      <c r="KR395" s="149"/>
      <c r="KS395" s="154"/>
      <c r="KT395" s="154"/>
      <c r="KU395" s="154"/>
      <c r="KV395" s="154"/>
      <c r="KW395" s="151"/>
      <c r="KX395" s="149"/>
      <c r="KY395" s="149"/>
      <c r="KZ395" s="149"/>
      <c r="LA395" s="149"/>
      <c r="LB395" s="149"/>
      <c r="LC395" s="154"/>
      <c r="LD395" s="151"/>
      <c r="LE395" s="152"/>
      <c r="LF395" s="157"/>
      <c r="LG395" s="158"/>
      <c r="LH395" s="151"/>
      <c r="LI395" s="149"/>
      <c r="LJ395" s="147"/>
      <c r="LK395" s="147"/>
      <c r="LL395" s="147"/>
      <c r="LM395" s="159"/>
      <c r="LN395" s="153"/>
      <c r="LO395" s="149"/>
      <c r="LP395" s="149"/>
      <c r="LQ395" s="149"/>
      <c r="LR395" s="154"/>
      <c r="LS395" s="151"/>
      <c r="LT395" s="149"/>
      <c r="LU395" s="149"/>
      <c r="LV395" s="149"/>
      <c r="LW395" s="149"/>
      <c r="LX395" s="149"/>
      <c r="LY395" s="149"/>
      <c r="LZ395" s="149"/>
      <c r="MA395" s="155"/>
      <c r="MB395" s="153"/>
      <c r="MC395" s="149"/>
      <c r="MD395" s="149"/>
      <c r="ME395" s="149"/>
      <c r="MF395" s="149"/>
      <c r="MG395" s="149"/>
      <c r="MH395" s="149"/>
      <c r="MI395" s="149"/>
      <c r="MJ395" s="149"/>
      <c r="MK395" s="149"/>
      <c r="ML395" s="149"/>
      <c r="MM395" s="149"/>
      <c r="MN395" s="156"/>
      <c r="MO395" s="156"/>
      <c r="MP395" s="154"/>
      <c r="MQ395" s="151"/>
      <c r="MR395" s="149"/>
      <c r="MS395" s="149"/>
      <c r="MT395" s="149"/>
      <c r="MU395" s="149"/>
      <c r="MV395" s="156"/>
      <c r="MW395" s="149"/>
      <c r="MX395" s="149"/>
      <c r="MY395" s="149"/>
      <c r="MZ395" s="149"/>
      <c r="NA395" s="149"/>
      <c r="NB395" s="149"/>
      <c r="NC395" s="149"/>
      <c r="ND395" s="154"/>
      <c r="NE395" s="154"/>
      <c r="NF395" s="154"/>
      <c r="NG395" s="154"/>
      <c r="NH395" s="151"/>
      <c r="NI395" s="149"/>
      <c r="NJ395" s="149"/>
      <c r="NK395" s="149"/>
      <c r="NL395" s="149"/>
      <c r="NM395" s="149"/>
      <c r="NN395" s="94"/>
      <c r="NO395" s="151"/>
      <c r="NP395" s="160"/>
      <c r="NQ395" s="196" t="s">
        <v>1469</v>
      </c>
      <c r="NR395" s="196" t="s">
        <v>1471</v>
      </c>
      <c r="NS395" s="198"/>
      <c r="NT395" s="198"/>
      <c r="NU395" s="198"/>
      <c r="NV395" s="186" t="s">
        <v>908</v>
      </c>
      <c r="NW395" s="198" t="s">
        <v>908</v>
      </c>
      <c r="NX395" s="165" t="s">
        <v>908</v>
      </c>
      <c r="NY395" s="172" t="s">
        <v>908</v>
      </c>
      <c r="NZ395" s="165" t="s">
        <v>908</v>
      </c>
      <c r="OA395" s="166"/>
      <c r="OB395" s="166"/>
      <c r="OC395" s="166"/>
      <c r="OD395" s="141"/>
      <c r="OE395" s="140"/>
      <c r="OF395" s="141"/>
      <c r="OG395" s="140"/>
      <c r="OH395" s="173"/>
      <c r="OI395" s="174"/>
      <c r="OJ395" s="174"/>
      <c r="OK395" s="174"/>
      <c r="OL395" s="174"/>
      <c r="OM395" s="174"/>
      <c r="ON395" s="174"/>
      <c r="OO395" s="174"/>
      <c r="OP395" s="174"/>
      <c r="OQ395" s="175"/>
      <c r="OR395" s="114"/>
      <c r="OS395" s="115"/>
      <c r="OT395" s="115"/>
      <c r="OU395" s="115"/>
      <c r="OV395" s="115"/>
      <c r="OW395" s="115"/>
      <c r="OX395" s="115"/>
      <c r="OY395" s="116"/>
      <c r="OZ395" s="115"/>
      <c r="PA395" s="117"/>
      <c r="PB395" s="118"/>
      <c r="PC395" s="115"/>
      <c r="PD395" s="115"/>
      <c r="PE395" s="115"/>
      <c r="PF395" s="115"/>
      <c r="PG395" s="119"/>
      <c r="PH395" s="118"/>
      <c r="PI395" s="115"/>
      <c r="PJ395" s="115"/>
      <c r="PK395" s="115"/>
      <c r="PL395" s="115"/>
      <c r="PM395" s="119"/>
      <c r="PN395" s="118"/>
      <c r="PO395" s="115"/>
      <c r="PP395" s="115"/>
      <c r="PQ395" s="115"/>
      <c r="PR395" s="115"/>
      <c r="PS395" s="119"/>
      <c r="PT395" s="120"/>
      <c r="PU395" s="115"/>
      <c r="PV395" s="115"/>
      <c r="PW395" s="115"/>
      <c r="PX395" s="115"/>
      <c r="PY395" s="115"/>
      <c r="PZ395" s="115"/>
      <c r="QA395" s="116"/>
      <c r="QB395" s="115"/>
      <c r="QC395" s="121"/>
      <c r="QD395" s="120"/>
      <c r="QE395" s="115"/>
      <c r="QF395" s="115"/>
      <c r="QG395" s="115"/>
      <c r="QH395" s="115"/>
      <c r="QI395" s="115"/>
      <c r="QJ395" s="115"/>
      <c r="QK395" s="116"/>
      <c r="QL395" s="115"/>
      <c r="QM395" s="121"/>
      <c r="QN395" s="114"/>
      <c r="QO395" s="115"/>
      <c r="QP395" s="115"/>
      <c r="QQ395" s="115"/>
      <c r="QR395" s="115"/>
      <c r="QS395" s="115"/>
      <c r="QT395" s="114"/>
      <c r="QU395" s="115"/>
      <c r="QV395" s="115"/>
      <c r="QW395" s="115"/>
      <c r="QX395" s="115"/>
      <c r="QY395" s="115"/>
      <c r="QZ395" s="114"/>
      <c r="RA395" s="115"/>
      <c r="RB395" s="115"/>
      <c r="RC395" s="115"/>
      <c r="RD395" s="115"/>
      <c r="RE395" s="115"/>
      <c r="RF395" s="122"/>
      <c r="RG395" s="115"/>
      <c r="RH395" s="115"/>
      <c r="RI395" s="115"/>
      <c r="RJ395" s="115"/>
      <c r="RK395" s="115"/>
      <c r="RL395" s="115"/>
      <c r="RM395" s="115"/>
      <c r="RN395" s="115"/>
      <c r="RO395" s="115"/>
      <c r="RP395" s="119"/>
      <c r="RQ395" s="118"/>
      <c r="RR395" s="115"/>
      <c r="RS395" s="119"/>
      <c r="RT395" s="118"/>
      <c r="RU395" s="119"/>
      <c r="RV395" s="118"/>
      <c r="RW395" s="115"/>
      <c r="RX395" s="119"/>
      <c r="RY395" s="118"/>
      <c r="RZ395" s="115"/>
      <c r="SA395" s="117"/>
      <c r="SB395" s="118"/>
      <c r="SC395" s="115"/>
      <c r="SD395" s="115"/>
      <c r="SE395" s="115"/>
      <c r="SF395" s="115"/>
      <c r="SG395" s="115"/>
      <c r="SH395" s="115"/>
      <c r="SI395" s="115"/>
      <c r="SJ395" s="115"/>
      <c r="SK395" s="115"/>
      <c r="SL395" s="115"/>
      <c r="SM395" s="121"/>
      <c r="SN395" s="115"/>
      <c r="SO395" s="115"/>
      <c r="SP395" s="115"/>
      <c r="SQ395" s="115"/>
      <c r="SR395" s="115"/>
      <c r="SS395" s="121"/>
      <c r="ST395" s="118"/>
      <c r="SU395" s="115"/>
      <c r="SV395" s="115"/>
      <c r="SW395" s="115"/>
      <c r="SX395" s="115"/>
      <c r="SY395" s="115"/>
      <c r="SZ395" s="115"/>
      <c r="TA395" s="115"/>
      <c r="TB395" s="115"/>
      <c r="TC395" s="115"/>
      <c r="TD395" s="115"/>
      <c r="TE395" s="117"/>
      <c r="TF395" s="118"/>
      <c r="TG395" s="115"/>
      <c r="TH395" s="115"/>
      <c r="TI395" s="115"/>
      <c r="TJ395" s="115"/>
      <c r="TK395" s="115"/>
      <c r="TL395" s="117"/>
      <c r="TM395" s="118"/>
      <c r="TN395" s="115"/>
      <c r="TO395" s="115"/>
      <c r="TP395" s="115"/>
      <c r="TQ395" s="115"/>
      <c r="TR395" s="115"/>
      <c r="TS395" s="119"/>
      <c r="TT395" s="120"/>
      <c r="TU395" s="115"/>
      <c r="TV395" s="115"/>
      <c r="TW395" s="115"/>
      <c r="TX395" s="115"/>
      <c r="TY395" s="115"/>
      <c r="TZ395" s="121"/>
      <c r="UA395" s="132"/>
      <c r="UB395" s="7" t="s">
        <v>1</v>
      </c>
    </row>
    <row r="396" spans="1:548" x14ac:dyDescent="0.15">
      <c r="A396" s="183">
        <v>388</v>
      </c>
      <c r="B396" s="200" t="s">
        <v>1471</v>
      </c>
      <c r="C396" s="143"/>
      <c r="D396" s="143"/>
      <c r="E396" s="161" t="s">
        <v>518</v>
      </c>
      <c r="F396" s="65">
        <v>111</v>
      </c>
      <c r="G396" s="65" t="s">
        <v>908</v>
      </c>
      <c r="H396" s="144" t="s">
        <v>922</v>
      </c>
      <c r="I396" s="66" t="s">
        <v>521</v>
      </c>
      <c r="J396" s="67" t="s">
        <v>521</v>
      </c>
      <c r="K396" s="67" t="s">
        <v>521</v>
      </c>
      <c r="L396" s="67" t="s">
        <v>521</v>
      </c>
      <c r="M396" s="67" t="s">
        <v>521</v>
      </c>
      <c r="N396" s="67" t="s">
        <v>521</v>
      </c>
      <c r="O396" s="67" t="s">
        <v>521</v>
      </c>
      <c r="P396" s="67" t="s">
        <v>521</v>
      </c>
      <c r="Q396" s="67" t="s">
        <v>521</v>
      </c>
      <c r="R396" s="68" t="s">
        <v>521</v>
      </c>
      <c r="S396" s="69" t="s">
        <v>521</v>
      </c>
      <c r="T396" s="67" t="s">
        <v>521</v>
      </c>
      <c r="U396" s="67" t="s">
        <v>521</v>
      </c>
      <c r="V396" s="67" t="s">
        <v>521</v>
      </c>
      <c r="W396" s="67" t="s">
        <v>521</v>
      </c>
      <c r="X396" s="67" t="s">
        <v>521</v>
      </c>
      <c r="Y396" s="67" t="s">
        <v>521</v>
      </c>
      <c r="Z396" s="67" t="s">
        <v>521</v>
      </c>
      <c r="AA396" s="67" t="s">
        <v>521</v>
      </c>
      <c r="AB396" s="68" t="s">
        <v>521</v>
      </c>
      <c r="AC396" s="69" t="s">
        <v>521</v>
      </c>
      <c r="AD396" s="67" t="s">
        <v>521</v>
      </c>
      <c r="AE396" s="67" t="s">
        <v>521</v>
      </c>
      <c r="AF396" s="67" t="s">
        <v>521</v>
      </c>
      <c r="AG396" s="67" t="s">
        <v>521</v>
      </c>
      <c r="AH396" s="67" t="s">
        <v>521</v>
      </c>
      <c r="AI396" s="67" t="s">
        <v>521</v>
      </c>
      <c r="AJ396" s="67" t="s">
        <v>521</v>
      </c>
      <c r="AK396" s="67" t="s">
        <v>521</v>
      </c>
      <c r="AL396" s="68" t="s">
        <v>521</v>
      </c>
      <c r="AM396" s="69" t="s">
        <v>521</v>
      </c>
      <c r="AN396" s="67" t="s">
        <v>521</v>
      </c>
      <c r="AO396" s="67" t="s">
        <v>521</v>
      </c>
      <c r="AP396" s="67" t="s">
        <v>521</v>
      </c>
      <c r="AQ396" s="67" t="s">
        <v>521</v>
      </c>
      <c r="AR396" s="67" t="s">
        <v>521</v>
      </c>
      <c r="AS396" s="67" t="s">
        <v>521</v>
      </c>
      <c r="AT396" s="67" t="s">
        <v>521</v>
      </c>
      <c r="AU396" s="67" t="s">
        <v>521</v>
      </c>
      <c r="AV396" s="68" t="s">
        <v>521</v>
      </c>
      <c r="AW396" s="69" t="s">
        <v>521</v>
      </c>
      <c r="AX396" s="67" t="s">
        <v>521</v>
      </c>
      <c r="AY396" s="67" t="s">
        <v>521</v>
      </c>
      <c r="AZ396" s="67" t="s">
        <v>521</v>
      </c>
      <c r="BA396" s="67" t="s">
        <v>521</v>
      </c>
      <c r="BB396" s="67" t="s">
        <v>521</v>
      </c>
      <c r="BC396" s="67" t="s">
        <v>521</v>
      </c>
      <c r="BD396" s="67" t="s">
        <v>521</v>
      </c>
      <c r="BE396" s="67" t="s">
        <v>521</v>
      </c>
      <c r="BF396" s="68" t="s">
        <v>521</v>
      </c>
      <c r="BG396" s="69" t="s">
        <v>521</v>
      </c>
      <c r="BH396" s="67" t="s">
        <v>521</v>
      </c>
      <c r="BI396" s="67" t="s">
        <v>521</v>
      </c>
      <c r="BJ396" s="67" t="s">
        <v>521</v>
      </c>
      <c r="BK396" s="67" t="s">
        <v>521</v>
      </c>
      <c r="BL396" s="67" t="s">
        <v>521</v>
      </c>
      <c r="BM396" s="67" t="s">
        <v>521</v>
      </c>
      <c r="BN396" s="67" t="s">
        <v>521</v>
      </c>
      <c r="BO396" s="67" t="s">
        <v>521</v>
      </c>
      <c r="BP396" s="68" t="s">
        <v>521</v>
      </c>
      <c r="BQ396" s="70" t="s">
        <v>521</v>
      </c>
      <c r="BR396" s="67" t="s">
        <v>521</v>
      </c>
      <c r="BS396" s="67" t="s">
        <v>521</v>
      </c>
      <c r="BT396" s="67" t="s">
        <v>521</v>
      </c>
      <c r="BU396" s="67" t="s">
        <v>521</v>
      </c>
      <c r="BV396" s="67" t="s">
        <v>521</v>
      </c>
      <c r="BW396" s="67" t="s">
        <v>521</v>
      </c>
      <c r="BX396" s="67" t="s">
        <v>521</v>
      </c>
      <c r="BY396" s="67" t="s">
        <v>521</v>
      </c>
      <c r="BZ396" s="68" t="s">
        <v>521</v>
      </c>
      <c r="CA396" s="69" t="s">
        <v>521</v>
      </c>
      <c r="CB396" s="67" t="s">
        <v>521</v>
      </c>
      <c r="CC396" s="67" t="s">
        <v>521</v>
      </c>
      <c r="CD396" s="67" t="s">
        <v>521</v>
      </c>
      <c r="CE396" s="67" t="s">
        <v>521</v>
      </c>
      <c r="CF396" s="67" t="s">
        <v>521</v>
      </c>
      <c r="CG396" s="67" t="s">
        <v>521</v>
      </c>
      <c r="CH396" s="67" t="s">
        <v>521</v>
      </c>
      <c r="CI396" s="67" t="s">
        <v>521</v>
      </c>
      <c r="CJ396" s="68" t="s">
        <v>521</v>
      </c>
      <c r="CK396" s="69" t="s">
        <v>521</v>
      </c>
      <c r="CL396" s="67" t="s">
        <v>521</v>
      </c>
      <c r="CM396" s="67" t="s">
        <v>521</v>
      </c>
      <c r="CN396" s="67" t="s">
        <v>521</v>
      </c>
      <c r="CO396" s="67" t="s">
        <v>521</v>
      </c>
      <c r="CP396" s="67" t="s">
        <v>521</v>
      </c>
      <c r="CQ396" s="67" t="s">
        <v>521</v>
      </c>
      <c r="CR396" s="67" t="s">
        <v>521</v>
      </c>
      <c r="CS396" s="67" t="s">
        <v>521</v>
      </c>
      <c r="CT396" s="68" t="s">
        <v>521</v>
      </c>
      <c r="CU396" s="69" t="s">
        <v>521</v>
      </c>
      <c r="CV396" s="67" t="s">
        <v>521</v>
      </c>
      <c r="CW396" s="67" t="s">
        <v>521</v>
      </c>
      <c r="CX396" s="67" t="s">
        <v>521</v>
      </c>
      <c r="CY396" s="67" t="s">
        <v>521</v>
      </c>
      <c r="CZ396" s="67" t="s">
        <v>521</v>
      </c>
      <c r="DA396" s="67" t="s">
        <v>521</v>
      </c>
      <c r="DB396" s="67" t="s">
        <v>521</v>
      </c>
      <c r="DC396" s="67" t="s">
        <v>521</v>
      </c>
      <c r="DD396" s="68" t="s">
        <v>521</v>
      </c>
      <c r="DE396" s="69" t="s">
        <v>521</v>
      </c>
      <c r="DF396" s="71" t="s">
        <v>521</v>
      </c>
      <c r="DG396" s="67" t="s">
        <v>521</v>
      </c>
      <c r="DH396" s="67" t="s">
        <v>521</v>
      </c>
      <c r="DI396" s="67" t="s">
        <v>521</v>
      </c>
      <c r="DJ396" s="67" t="s">
        <v>521</v>
      </c>
      <c r="DK396" s="67" t="s">
        <v>521</v>
      </c>
      <c r="DL396" s="67" t="s">
        <v>521</v>
      </c>
      <c r="DM396" s="67" t="s">
        <v>521</v>
      </c>
      <c r="DN396" s="68" t="s">
        <v>521</v>
      </c>
      <c r="DO396" s="70" t="s">
        <v>521</v>
      </c>
      <c r="DP396" s="71" t="s">
        <v>521</v>
      </c>
      <c r="DQ396" s="67" t="s">
        <v>521</v>
      </c>
      <c r="DR396" s="67" t="s">
        <v>521</v>
      </c>
      <c r="DS396" s="67" t="s">
        <v>521</v>
      </c>
      <c r="DT396" s="67" t="s">
        <v>521</v>
      </c>
      <c r="DU396" s="67" t="s">
        <v>521</v>
      </c>
      <c r="DV396" s="67" t="s">
        <v>521</v>
      </c>
      <c r="DW396" s="67" t="s">
        <v>521</v>
      </c>
      <c r="DX396" s="72" t="s">
        <v>521</v>
      </c>
      <c r="DY396" s="146" t="s">
        <v>522</v>
      </c>
      <c r="DZ396" s="74">
        <v>3</v>
      </c>
      <c r="EA396" s="74">
        <v>4</v>
      </c>
      <c r="EB396" s="74">
        <v>5</v>
      </c>
      <c r="EC396" s="75">
        <v>5</v>
      </c>
      <c r="ED396" s="168" t="s">
        <v>522</v>
      </c>
      <c r="EE396" s="74">
        <f>DZ396</f>
        <v>3</v>
      </c>
      <c r="EF396" s="74">
        <f>DZ396*EA396</f>
        <v>12</v>
      </c>
      <c r="EG396" s="74">
        <f>DZ396*EA396*EB396</f>
        <v>60</v>
      </c>
      <c r="EH396" s="77">
        <f>DZ396*EA396*EB396*EC396</f>
        <v>300</v>
      </c>
      <c r="EI396" s="73">
        <v>30</v>
      </c>
      <c r="EJ396" s="74">
        <v>150</v>
      </c>
      <c r="EK396" s="74">
        <v>900</v>
      </c>
      <c r="EL396" s="74">
        <v>3000</v>
      </c>
      <c r="EM396" s="75">
        <v>15000</v>
      </c>
      <c r="EN396" s="78">
        <v>1</v>
      </c>
      <c r="EO396" s="79">
        <f>(EJ396/EE396)/EI396</f>
        <v>1.6666666666666667</v>
      </c>
      <c r="EP396" s="79">
        <f>(EK396/EF396)/EI396</f>
        <v>2.5</v>
      </c>
      <c r="EQ396" s="79">
        <f>(EL396/EG396)/EI396</f>
        <v>1.6666666666666667</v>
      </c>
      <c r="ER396" s="80">
        <f>(EM396/EH396)/EI396</f>
        <v>1.6666666666666667</v>
      </c>
      <c r="ES396" s="128" t="s">
        <v>523</v>
      </c>
      <c r="ET396" s="82"/>
      <c r="EU396" s="83">
        <v>4</v>
      </c>
      <c r="EV396" s="146">
        <v>102</v>
      </c>
      <c r="EW396" s="147">
        <v>55</v>
      </c>
      <c r="EX396" s="147">
        <v>101</v>
      </c>
      <c r="EY396" s="147">
        <v>59</v>
      </c>
      <c r="EZ396" s="147">
        <v>18</v>
      </c>
      <c r="FA396" s="147">
        <v>36</v>
      </c>
      <c r="FB396" s="147">
        <v>65</v>
      </c>
      <c r="FC396" s="147">
        <v>26</v>
      </c>
      <c r="FD396" s="74">
        <f>EX396+EZ396</f>
        <v>119</v>
      </c>
      <c r="FE396" s="84">
        <f>EX396+FC396</f>
        <v>127</v>
      </c>
      <c r="FF396" s="73">
        <f>RANK(EV396,$EV$9:$EV$497,0)</f>
        <v>76</v>
      </c>
      <c r="FG396" s="74">
        <f>RANK(EW396,$EW$9:$EW$497,0)</f>
        <v>144</v>
      </c>
      <c r="FH396" s="74">
        <f>RANK(EX396,$EX$9:$EX$497,0)</f>
        <v>12</v>
      </c>
      <c r="FI396" s="74">
        <f>RANK(EY396,$EY$9:$EY$497,0)</f>
        <v>81</v>
      </c>
      <c r="FJ396" s="74">
        <f>RANK(EZ396,$EZ$9:$EZ$497,0)</f>
        <v>219</v>
      </c>
      <c r="FK396" s="74">
        <f>RANK(FA396,$FA$9:$FA$497,0)</f>
        <v>75</v>
      </c>
      <c r="FL396" s="74">
        <f>RANK(FB396,$FB$9:$FB$497,0)</f>
        <v>104</v>
      </c>
      <c r="FM396" s="74">
        <f>RANK(FC396,$FC$9:$FC$497,0)</f>
        <v>298</v>
      </c>
      <c r="FN396" s="74">
        <f>RANK(FD396,$FD$9:$FD$497,0)</f>
        <v>25</v>
      </c>
      <c r="FO396" s="84">
        <f>RANK(FE396,$FE$9:$FE$497,0)</f>
        <v>90</v>
      </c>
      <c r="FP396" s="73">
        <f>COUNTIFS($EV$9:$EV$497,"&gt;"&amp;EV396,$ES$9:$ES$497,ES396)+1</f>
        <v>29</v>
      </c>
      <c r="FQ396" s="74">
        <f>COUNTIFS($EW$9:$EW$497,"&gt;"&amp;EW396,$ES$9:$ES$497,ES396)+1</f>
        <v>12</v>
      </c>
      <c r="FR396" s="74">
        <f>COUNTIFS($EX$9:$EX$497,"&gt;"&amp;EX396,$ES$9:$ES$497,ES396)+1</f>
        <v>2</v>
      </c>
      <c r="FS396" s="74">
        <f>COUNTIFS($EY$9:$EY$497,"&gt;"&amp;EY396,$ES$9:$ES$497,ES396)+1</f>
        <v>40</v>
      </c>
      <c r="FT396" s="74">
        <f>COUNTIFS($EZ$9:$EZ$497,"&gt;"&amp;EZ396,$ES$9:$ES$497,ES396)+1</f>
        <v>44</v>
      </c>
      <c r="FU396" s="74">
        <f>COUNTIFS($FA$9:$FA$497,"&gt;"&amp;FA396,$ES$9:$ES$497,ES396)+1</f>
        <v>11</v>
      </c>
      <c r="FV396" s="74">
        <f>COUNTIFS($FB$9:$FB$497,"&gt;"&amp;FB396,$ES$9:$ES$497,ES396)+1</f>
        <v>4</v>
      </c>
      <c r="FW396" s="74">
        <f>COUNTIFS($FC$9:$FC$497,"&gt;"&amp;FC396,$ES$9:$ES$497,ES396)+1</f>
        <v>36</v>
      </c>
      <c r="FX396" s="74">
        <f>COUNTIFS($FD$9:$FD$497,"&gt;"&amp;FD396,$ES$9:$ES$497,ES396)+1</f>
        <v>7</v>
      </c>
      <c r="FY396" s="84">
        <f>COUNTIFS($FE$9:$FE$497,"&gt;"&amp;FE396,$ES$9:$ES$497,ES396)+1</f>
        <v>7</v>
      </c>
      <c r="FZ396" s="85">
        <f t="shared" ref="FZ396:GI398" si="958">ROUND(EV396/$F396,2)</f>
        <v>0.92</v>
      </c>
      <c r="GA396" s="86">
        <f t="shared" si="958"/>
        <v>0.5</v>
      </c>
      <c r="GB396" s="86">
        <f t="shared" si="958"/>
        <v>0.91</v>
      </c>
      <c r="GC396" s="86">
        <f t="shared" si="958"/>
        <v>0.53</v>
      </c>
      <c r="GD396" s="86">
        <f t="shared" si="958"/>
        <v>0.16</v>
      </c>
      <c r="GE396" s="86">
        <f t="shared" si="958"/>
        <v>0.32</v>
      </c>
      <c r="GF396" s="86">
        <f t="shared" si="958"/>
        <v>0.59</v>
      </c>
      <c r="GG396" s="86">
        <f t="shared" si="958"/>
        <v>0.23</v>
      </c>
      <c r="GH396" s="86">
        <f t="shared" si="958"/>
        <v>1.07</v>
      </c>
      <c r="GI396" s="87">
        <f t="shared" si="958"/>
        <v>1.1399999999999999</v>
      </c>
      <c r="GJ396" s="85">
        <f t="shared" ref="GJ396:GS396" si="959">ROUND(((FZ396-AVERAGE(FZ$9:FZ$497))/STDEVP(FZ$9:FZ$497)*10+50),2)</f>
        <v>48.19</v>
      </c>
      <c r="GK396" s="86">
        <f t="shared" si="959"/>
        <v>44.31</v>
      </c>
      <c r="GL396" s="86">
        <f t="shared" si="959"/>
        <v>62.29</v>
      </c>
      <c r="GM396" s="86">
        <f t="shared" si="959"/>
        <v>50.2</v>
      </c>
      <c r="GN396" s="86">
        <f t="shared" si="959"/>
        <v>42.05</v>
      </c>
      <c r="GO396" s="86">
        <f t="shared" si="959"/>
        <v>48.97</v>
      </c>
      <c r="GP396" s="86">
        <f t="shared" si="959"/>
        <v>48.59</v>
      </c>
      <c r="GQ396" s="86">
        <f t="shared" si="959"/>
        <v>37.450000000000003</v>
      </c>
      <c r="GR396" s="86">
        <f t="shared" si="959"/>
        <v>53.47</v>
      </c>
      <c r="GS396" s="87">
        <f t="shared" si="959"/>
        <v>48.45</v>
      </c>
      <c r="GT396" s="73">
        <f>RANK(GJ396,$GJ$9:$GJ$497,0)</f>
        <v>239</v>
      </c>
      <c r="GU396" s="74">
        <f>RANK(GK396,$GK$9:$GK$497,0)</f>
        <v>272</v>
      </c>
      <c r="GV396" s="74">
        <f>RANK(GL396,$GL$9:$GL$497,0)</f>
        <v>57</v>
      </c>
      <c r="GW396" s="74">
        <f>RANK(GM396,$GM$9:$GM$497,0)</f>
        <v>178</v>
      </c>
      <c r="GX396" s="74">
        <f>RANK(GN396,$GN$9:$GN$497,0)</f>
        <v>361</v>
      </c>
      <c r="GY396" s="74">
        <f>RANK(GO396,$GO$9:$GO$497,0)</f>
        <v>159</v>
      </c>
      <c r="GZ396" s="74">
        <f>RANK(GP396,$GP$9:$GP$497,0)</f>
        <v>231</v>
      </c>
      <c r="HA396" s="74">
        <f>RANK(GQ396,$GQ$9:$GQ$497,0)</f>
        <v>386</v>
      </c>
      <c r="HB396" s="74">
        <f>RANK(GR396,$GR$9:$GR$497,0)</f>
        <v>124</v>
      </c>
      <c r="HC396" s="84">
        <f>RANK(GS396,$GS$9:$GS$497,0)</f>
        <v>220</v>
      </c>
      <c r="HD396" s="85">
        <f>ROUND(AVERAGEIF($ES$9:$ES$497,$ES396,$FZ$9:$FZ$497),2)</f>
        <v>1.1399999999999999</v>
      </c>
      <c r="HE396" s="86">
        <f>ROUND(AVERAGEIF($ES$9:$ES$497,$ES396,$GA$9:$GA$497),2)</f>
        <v>0.46</v>
      </c>
      <c r="HF396" s="86">
        <f>ROUND(AVERAGEIF($ES$9:$ES$497,$ES396,$GB$9:$GB$497),2)</f>
        <v>0.65</v>
      </c>
      <c r="HG396" s="86">
        <f>ROUND(AVERAGEIF($ES$9:$ES$497,$ES396,$GC$9:$GC$497),2)</f>
        <v>0.74</v>
      </c>
      <c r="HH396" s="86">
        <f>ROUND(AVERAGEIF($ES$9:$ES$497,$ES396,$GD$9:$GD$497),2)</f>
        <v>0.27</v>
      </c>
      <c r="HI396" s="86">
        <f>ROUND(AVERAGEIF($ES$9:$ES$497,$ES396,$GE$9:$GE$497),2)</f>
        <v>0.23</v>
      </c>
      <c r="HJ396" s="86">
        <f>ROUND(AVERAGEIF($ES$9:$ES$497,$ES396,$GF$9:$GF$497),2)</f>
        <v>0.3</v>
      </c>
      <c r="HK396" s="86">
        <f>ROUND(AVERAGEIF($ES$9:$ES$497,$ES396,$GG$9:$GG$497),2)</f>
        <v>0.28000000000000003</v>
      </c>
      <c r="HL396" s="86">
        <f>ROUND(AVERAGEIF($ES$9:$ES$497,$ES396,$GH$9:$GH$497),2)</f>
        <v>0.92</v>
      </c>
      <c r="HM396" s="87">
        <f>ROUND(AVERAGEIF($ES$9:$ES$497,$ES396,$GI$9:$GI$497),2)</f>
        <v>0.93</v>
      </c>
      <c r="HN396" s="88">
        <f t="shared" ref="HN396:HW398" si="960">FZ396-HD396</f>
        <v>-0.21999999999999986</v>
      </c>
      <c r="HO396" s="89">
        <f t="shared" si="960"/>
        <v>3.999999999999998E-2</v>
      </c>
      <c r="HP396" s="89">
        <f t="shared" si="960"/>
        <v>0.26</v>
      </c>
      <c r="HQ396" s="89">
        <f t="shared" si="960"/>
        <v>-0.20999999999999996</v>
      </c>
      <c r="HR396" s="89">
        <f t="shared" si="960"/>
        <v>-0.11000000000000001</v>
      </c>
      <c r="HS396" s="89">
        <f t="shared" si="960"/>
        <v>0.09</v>
      </c>
      <c r="HT396" s="89">
        <f t="shared" si="960"/>
        <v>0.28999999999999998</v>
      </c>
      <c r="HU396" s="89">
        <f t="shared" si="960"/>
        <v>-5.0000000000000017E-2</v>
      </c>
      <c r="HV396" s="89">
        <f t="shared" si="960"/>
        <v>0.15000000000000002</v>
      </c>
      <c r="HW396" s="90">
        <f t="shared" si="960"/>
        <v>0.20999999999999985</v>
      </c>
      <c r="HX396" s="73">
        <f>COUNTIFS($FZ$9:$FZ$497,"&gt;"&amp;FZ396,$ES$9:$ES$497,$ES396)+1</f>
        <v>79</v>
      </c>
      <c r="HY396" s="74">
        <f>COUNTIFS($GA$9:$GA$497,"&gt;"&amp;GA396,$ES$9:$ES$497,$ES396)+1</f>
        <v>30</v>
      </c>
      <c r="HZ396" s="74">
        <f>COUNTIFS($GB$9:$GB$497,"&gt;"&amp;GB396,$ES$9:$ES$497,$ES396)+1</f>
        <v>16</v>
      </c>
      <c r="IA396" s="74">
        <f>COUNTIFS($GC$9:$GC$497,"&gt;"&amp;GC396,$ES$9:$ES$497,$ES396)+1</f>
        <v>87</v>
      </c>
      <c r="IB396" s="74">
        <f>COUNTIFS($GD$9:$GD$497,"&gt;"&amp;GD396,$ES$9:$ES$497,$ES396)+1</f>
        <v>95</v>
      </c>
      <c r="IC396" s="74">
        <f>COUNTIFS($GE$9:$GE$497,"&gt;"&amp;GE396,$ES$9:$ES$497,$ES396)+1</f>
        <v>16</v>
      </c>
      <c r="ID396" s="74">
        <f>COUNTIFS($GF$9:$GF$497,"&gt;"&amp;GF396,$ES$9:$ES$497,$ES396)+1</f>
        <v>9</v>
      </c>
      <c r="IE396" s="74">
        <f>COUNTIFS($GG$9:$GG$497,"&gt;"&amp;GG396,$ES$9:$ES$497,$ES396)+1</f>
        <v>44</v>
      </c>
      <c r="IF396" s="74">
        <f>COUNTIFS($GH$9:$GH$497,"&gt;"&amp;GH396,$ES$9:$ES$497,$ES396)+1</f>
        <v>28</v>
      </c>
      <c r="IG396" s="84">
        <f>COUNTIFS($GI$9:$GI$497,"&gt;"&amp;GI396,$ES$9:$ES$497,$ES396)+1</f>
        <v>21</v>
      </c>
      <c r="IH396" s="148"/>
      <c r="II396" s="149"/>
      <c r="IJ396" s="149">
        <v>0.03</v>
      </c>
      <c r="IK396" s="149"/>
      <c r="IL396" s="149"/>
      <c r="IM396" s="150"/>
      <c r="IN396" s="151">
        <v>0.03</v>
      </c>
      <c r="IO396" s="152"/>
      <c r="IP396" s="153"/>
      <c r="IQ396" s="149"/>
      <c r="IR396" s="149"/>
      <c r="IS396" s="149"/>
      <c r="IT396" s="149"/>
      <c r="IU396" s="149"/>
      <c r="IV396" s="149"/>
      <c r="IW396" s="154"/>
      <c r="IX396" s="151">
        <v>0.1</v>
      </c>
      <c r="IY396" s="149"/>
      <c r="IZ396" s="149"/>
      <c r="JA396" s="149"/>
      <c r="JB396" s="149"/>
      <c r="JC396" s="149">
        <v>7.0000000000000007E-2</v>
      </c>
      <c r="JD396" s="149"/>
      <c r="JE396" s="155"/>
      <c r="JF396" s="153"/>
      <c r="JG396" s="149"/>
      <c r="JH396" s="149"/>
      <c r="JI396" s="149"/>
      <c r="JJ396" s="149"/>
      <c r="JK396" s="149"/>
      <c r="JL396" s="149"/>
      <c r="JM396" s="154"/>
      <c r="JN396" s="151"/>
      <c r="JO396" s="149"/>
      <c r="JP396" s="149"/>
      <c r="JQ396" s="149"/>
      <c r="JR396" s="149"/>
      <c r="JS396" s="149"/>
      <c r="JT396" s="149"/>
      <c r="JU396" s="149"/>
      <c r="JV396" s="149"/>
      <c r="JW396" s="149"/>
      <c r="JX396" s="149"/>
      <c r="JY396" s="149"/>
      <c r="JZ396" s="155"/>
      <c r="KA396" s="151"/>
      <c r="KB396" s="149"/>
      <c r="KC396" s="149"/>
      <c r="KD396" s="149"/>
      <c r="KE396" s="155"/>
      <c r="KF396" s="153"/>
      <c r="KG396" s="149"/>
      <c r="KH396" s="149"/>
      <c r="KI396" s="149"/>
      <c r="KJ396" s="149"/>
      <c r="KK396" s="156"/>
      <c r="KL396" s="149"/>
      <c r="KM396" s="149"/>
      <c r="KN396" s="149"/>
      <c r="KO396" s="149"/>
      <c r="KP396" s="149"/>
      <c r="KQ396" s="149"/>
      <c r="KR396" s="149"/>
      <c r="KS396" s="154"/>
      <c r="KT396" s="154"/>
      <c r="KU396" s="154"/>
      <c r="KV396" s="154"/>
      <c r="KW396" s="151"/>
      <c r="KX396" s="149"/>
      <c r="KY396" s="149"/>
      <c r="KZ396" s="149"/>
      <c r="LA396" s="149"/>
      <c r="LB396" s="149"/>
      <c r="LC396" s="154"/>
      <c r="LD396" s="151"/>
      <c r="LE396" s="152"/>
      <c r="LF396" s="157"/>
      <c r="LG396" s="158"/>
      <c r="LH396" s="151"/>
      <c r="LI396" s="149"/>
      <c r="LJ396" s="147"/>
      <c r="LK396" s="147"/>
      <c r="LL396" s="147"/>
      <c r="LM396" s="159"/>
      <c r="LN396" s="153"/>
      <c r="LO396" s="149"/>
      <c r="LP396" s="149"/>
      <c r="LQ396" s="149"/>
      <c r="LR396" s="154"/>
      <c r="LS396" s="151"/>
      <c r="LT396" s="149"/>
      <c r="LU396" s="149"/>
      <c r="LV396" s="149"/>
      <c r="LW396" s="149"/>
      <c r="LX396" s="149"/>
      <c r="LY396" s="149"/>
      <c r="LZ396" s="149"/>
      <c r="MA396" s="155"/>
      <c r="MB396" s="153"/>
      <c r="MC396" s="149"/>
      <c r="MD396" s="149"/>
      <c r="ME396" s="149"/>
      <c r="MF396" s="149"/>
      <c r="MG396" s="149"/>
      <c r="MH396" s="149"/>
      <c r="MI396" s="149"/>
      <c r="MJ396" s="149"/>
      <c r="MK396" s="149"/>
      <c r="ML396" s="149"/>
      <c r="MM396" s="149"/>
      <c r="MN396" s="156"/>
      <c r="MO396" s="156"/>
      <c r="MP396" s="154"/>
      <c r="MQ396" s="151"/>
      <c r="MR396" s="149"/>
      <c r="MS396" s="149"/>
      <c r="MT396" s="149"/>
      <c r="MU396" s="149"/>
      <c r="MV396" s="156"/>
      <c r="MW396" s="149"/>
      <c r="MX396" s="149"/>
      <c r="MY396" s="149"/>
      <c r="MZ396" s="149"/>
      <c r="NA396" s="149"/>
      <c r="NB396" s="149"/>
      <c r="NC396" s="149"/>
      <c r="ND396" s="154"/>
      <c r="NE396" s="154"/>
      <c r="NF396" s="154"/>
      <c r="NG396" s="154"/>
      <c r="NH396" s="151"/>
      <c r="NI396" s="149"/>
      <c r="NJ396" s="149"/>
      <c r="NK396" s="149"/>
      <c r="NL396" s="149"/>
      <c r="NM396" s="149"/>
      <c r="NN396" s="94"/>
      <c r="NO396" s="151"/>
      <c r="NP396" s="160"/>
      <c r="NQ396" s="196" t="s">
        <v>1470</v>
      </c>
      <c r="NR396" s="196" t="s">
        <v>1472</v>
      </c>
      <c r="NS396" s="198"/>
      <c r="NT396" s="198"/>
      <c r="NU396" s="198" t="s">
        <v>1473</v>
      </c>
      <c r="NV396" s="186">
        <v>44371</v>
      </c>
      <c r="NW396" s="198" t="s">
        <v>1474</v>
      </c>
      <c r="NX396" s="198" t="s">
        <v>1475</v>
      </c>
      <c r="NY396" s="138" t="s">
        <v>926</v>
      </c>
      <c r="NZ396" s="198" t="s">
        <v>1475</v>
      </c>
      <c r="OA396" s="189"/>
      <c r="OB396" s="189"/>
      <c r="OC396" s="189"/>
      <c r="OD396" s="108">
        <f>EH396</f>
        <v>300</v>
      </c>
      <c r="OE396" s="109">
        <v>2</v>
      </c>
      <c r="OF396" s="110">
        <f>IF(ISERROR(ROUND(MAX(EI396/1,EJ396/EE396,EK396/EF396,EL396/EG396,EM396/EH396),0)),"0",ROUND(MAX(EI396/1,EJ396/EE396,EK396/EF396,EL396/EG396,EM396/EH396),0))</f>
        <v>75</v>
      </c>
      <c r="OG396" s="109">
        <v>6</v>
      </c>
      <c r="OH396" s="111">
        <f>ROUND(AVERAGEIF($ES$9:$ES$497,$ES396,EV$9:EV$497),0)</f>
        <v>79</v>
      </c>
      <c r="OI396" s="112">
        <f>ROUND(AVERAGEIF($ES$9:$ES$497,$ES396,EW$9:EW$497),0)</f>
        <v>32</v>
      </c>
      <c r="OJ396" s="112">
        <f>ROUND(AVERAGEIF($ES$9:$ES$497,$ES396,EX$9:EX$497),0)</f>
        <v>45</v>
      </c>
      <c r="OK396" s="112">
        <f>ROUND(AVERAGEIF($ES$9:$ES$497,$ES396,EY$9:EY$497),0)</f>
        <v>53</v>
      </c>
      <c r="OL396" s="112">
        <f>ROUND(AVERAGEIF($ES$9:$ES$497,$ES396,EZ$9:EZ$497),0)</f>
        <v>20</v>
      </c>
      <c r="OM396" s="112">
        <f>ROUND(AVERAGEIF($ES$9:$ES$497,$ES396,FA$9:FA$497),0)</f>
        <v>18</v>
      </c>
      <c r="ON396" s="112">
        <f>ROUND(AVERAGEIF($ES$9:$ES$497,$ES396,FB$9:FB$497),0)</f>
        <v>23</v>
      </c>
      <c r="OO396" s="112">
        <f>ROUND(AVERAGEIF($ES$9:$ES$497,$ES396,FC$9:FC$497),0)</f>
        <v>23</v>
      </c>
      <c r="OP396" s="112">
        <f>ROUND(AVERAGEIF($ES$9:$ES$497,$ES396,FD$9:FD$497),0)</f>
        <v>64</v>
      </c>
      <c r="OQ396" s="113">
        <f>ROUND(AVERAGEIF($ES$9:$ES$497,$ES396,FE$9:FE$497),0)</f>
        <v>68</v>
      </c>
      <c r="OR396" s="114">
        <f>ROUND(EV396/MAX(EV$9:EV$497)*100,0)</f>
        <v>57</v>
      </c>
      <c r="OS396" s="115">
        <f>ROUND(EW396/MAX(EW$9:EW$497)*100,0)</f>
        <v>43</v>
      </c>
      <c r="OT396" s="115">
        <f>ROUND(EX396/MAX(EX$9:EX$497)*100,0)</f>
        <v>84</v>
      </c>
      <c r="OU396" s="115">
        <f>ROUND(EY396/MAX(EY$9:EY$497)*100,0)</f>
        <v>40</v>
      </c>
      <c r="OV396" s="115">
        <f>ROUND(EZ396/MAX(EZ$9:EZ$497)*100,0)</f>
        <v>14</v>
      </c>
      <c r="OW396" s="115">
        <f>ROUND(FA396/MAX(FA$9:FA$497)*100,0)</f>
        <v>32</v>
      </c>
      <c r="OX396" s="115">
        <f>ROUND(FB396/MAX(FB$9:FB$497)*100,0)</f>
        <v>49</v>
      </c>
      <c r="OY396" s="116">
        <f>ROUND(FC396/MAX(FC$9:FC$497)*100,0)</f>
        <v>18</v>
      </c>
      <c r="OZ396" s="115">
        <f>ROUND(FD396/MAX(FD$9:FD$497)*100,0)</f>
        <v>80</v>
      </c>
      <c r="PA396" s="117">
        <f>ROUND(FE396/MAX(FE$9:FE$497)*100,0)</f>
        <v>52</v>
      </c>
      <c r="PB396" s="118">
        <f>OT396*3 + (OR396+OS396+OX396)*2 + (OU396+OY396)</f>
        <v>608</v>
      </c>
      <c r="PC396" s="115">
        <f>OV396*3 + (OR396+OS396+OX396)*2 + (OU396+OY396)</f>
        <v>398</v>
      </c>
      <c r="PD396" s="115">
        <f>(OT396+OV396)*3 + (OR396+OS396+OX396)*2 + (OU396+OY396)</f>
        <v>650</v>
      </c>
      <c r="PE396" s="115">
        <f>(OT396+OY396)*3 + (OR396+OS396+OX396)*2 + (OU396)</f>
        <v>644</v>
      </c>
      <c r="PF396" s="115">
        <f>(OR396+OU396)*3 + (OS396+OW396)*2 + OX396</f>
        <v>490</v>
      </c>
      <c r="PG396" s="119">
        <f>OW396*3 + (OR396+OS396+OU396)*2 + OX396</f>
        <v>425</v>
      </c>
      <c r="PH396" s="118">
        <f>ROUND(PB396/MAX(PB$9:PB$497)*100,0)</f>
        <v>72</v>
      </c>
      <c r="PI396" s="115">
        <f>ROUND(PC396/MAX(PC$9:PC$497)*100,0)</f>
        <v>48</v>
      </c>
      <c r="PJ396" s="115">
        <f>ROUND(PD396/MAX(PD$9:PD$497)*100,0)</f>
        <v>69</v>
      </c>
      <c r="PK396" s="115">
        <f>ROUND(PE396/MAX(PE$9:PE$497)*100,0)</f>
        <v>64</v>
      </c>
      <c r="PL396" s="115">
        <f>ROUND(PF396/MAX(PF$9:PF$497)*100,0)</f>
        <v>69</v>
      </c>
      <c r="PM396" s="119">
        <f>ROUND(PG396/MAX(PG$9:PG$497)*100,0)</f>
        <v>62</v>
      </c>
      <c r="PN396" s="118">
        <f>RANK(PH396,PH$9:PH$497,0)</f>
        <v>44</v>
      </c>
      <c r="PO396" s="115">
        <f>RANK(PI396,PI$9:PI$497,0)</f>
        <v>147</v>
      </c>
      <c r="PP396" s="115">
        <f>RANK(PJ396,PJ$9:PJ$497,0)</f>
        <v>76</v>
      </c>
      <c r="PQ396" s="115">
        <f>RANK(PK396,PK$9:PK$497,0)</f>
        <v>73</v>
      </c>
      <c r="PR396" s="115">
        <f>RANK(PL396,PL$9:PL$497,0)</f>
        <v>87</v>
      </c>
      <c r="PS396" s="119">
        <f>RANK(PM396,PM$9:PM$497,0)</f>
        <v>88</v>
      </c>
      <c r="PT396" s="120">
        <f>ROUND(FZ396/MAX(FZ$9:FZ$497)*100,0)</f>
        <v>50</v>
      </c>
      <c r="PU396" s="115">
        <f>ROUND(GA396/MAX(GA$9:GA$497)*100,0)</f>
        <v>28</v>
      </c>
      <c r="PV396" s="115">
        <f>ROUND(GB396/MAX(GB$9:GB$497)*100,0)</f>
        <v>66</v>
      </c>
      <c r="PW396" s="115">
        <f>ROUND(GC396/MAX(GC$9:GC$497)*100,0)</f>
        <v>42</v>
      </c>
      <c r="PX396" s="115">
        <f>ROUND(GD396/MAX(GD$9:GD$497)*100,0)</f>
        <v>9</v>
      </c>
      <c r="PY396" s="115">
        <f>ROUND(GE396/MAX(GE$9:GE$497)*100,0)</f>
        <v>19</v>
      </c>
      <c r="PZ396" s="115">
        <f>ROUND(GF396/MAX(GF$9:GF$497)*100,0)</f>
        <v>28</v>
      </c>
      <c r="QA396" s="116">
        <f>ROUND(GG396/MAX(GG$9:GG$497)*100,0)</f>
        <v>13</v>
      </c>
      <c r="QB396" s="115">
        <f>ROUND(GH396/MAX(GH$9:GH$497)*100,0)</f>
        <v>48</v>
      </c>
      <c r="QC396" s="121">
        <f>ROUND(GI396/MAX(GI$9:GI$497)*100,0)</f>
        <v>36</v>
      </c>
      <c r="QD396" s="120">
        <f>ROUND(AVERAGEIF($ES$9:$ES$497,$ES396,PT$9:PT$497),0)</f>
        <v>62</v>
      </c>
      <c r="QE396" s="120">
        <f>ROUND(AVERAGEIF($ES$9:$ES$497,$ES396,PU$9:PU$497),0)</f>
        <v>26</v>
      </c>
      <c r="QF396" s="120">
        <f>ROUND(AVERAGEIF($ES$9:$ES$497,$ES396,PV$9:PV$497),0)</f>
        <v>48</v>
      </c>
      <c r="QG396" s="120">
        <f>ROUND(AVERAGEIF($ES$9:$ES$497,$ES396,PW$9:PW$497),0)</f>
        <v>58</v>
      </c>
      <c r="QH396" s="120">
        <f>ROUND(AVERAGEIF($ES$9:$ES$497,$ES396,PX$9:PX$497),0)</f>
        <v>15</v>
      </c>
      <c r="QI396" s="120">
        <f>ROUND(AVERAGEIF($ES$9:$ES$497,$ES396,PY$9:PY$497),0)</f>
        <v>14</v>
      </c>
      <c r="QJ396" s="120">
        <f>ROUND(AVERAGEIF($ES$9:$ES$497,$ES396,PZ$9:PZ$497),0)</f>
        <v>14</v>
      </c>
      <c r="QK396" s="120">
        <f>ROUND(AVERAGEIF($ES$9:$ES$497,$ES396,QA$9:QA$497),0)</f>
        <v>15</v>
      </c>
      <c r="QL396" s="120">
        <f>ROUND(AVERAGEIF($ES$9:$ES$497,$ES396,QB$9:QB$497),0)</f>
        <v>41</v>
      </c>
      <c r="QM396" s="120">
        <f>ROUND(AVERAGEIF($ES$9:$ES$497,$ES396,QC$9:QC$497),0)</f>
        <v>30</v>
      </c>
      <c r="QN396" s="114">
        <f>PV396*4 + (PT396+PU396+PZ396)*2 + (PW396+QA396)</f>
        <v>531</v>
      </c>
      <c r="QO396" s="115">
        <f>PX396*4 + (PT396+PU396+PZ396)*2 + (PW396+QA396)</f>
        <v>303</v>
      </c>
      <c r="QP396" s="115">
        <f>(PV396+PX396)*4 + (PT396+PU396+PZ396)*2 + (PW396+QA396)</f>
        <v>567</v>
      </c>
      <c r="QQ396" s="115">
        <f>(PV396+QA396)*4 + (PT396+PU396+PZ396)*2 + (PW396)</f>
        <v>570</v>
      </c>
      <c r="QR396" s="115">
        <f>(PT396+PW396)*4 + (PU396+PY396)*2 + PZ396</f>
        <v>490</v>
      </c>
      <c r="QS396" s="119">
        <f>PY396*4 + (PT396+PU396+PW396)*2 + PZ396</f>
        <v>344</v>
      </c>
      <c r="QT396" s="114">
        <f>ROUND((QN396-MIN(QN$9:QN$497))/(MAX(QN$9:QN$497)-MIN(QN$9:QN$497))*100,0)</f>
        <v>47</v>
      </c>
      <c r="QU396" s="115">
        <f>ROUND((QO396-MIN(QO$9:QO$497))/(MAX(QO$9:QO$497)-MIN(QO$9:QO$497))*100,0)</f>
        <v>13</v>
      </c>
      <c r="QV396" s="115">
        <f>ROUND((QP396-MIN(QP$9:QP$497))/(MAX(QP$9:QP$497)-MIN(QP$9:QP$497))*100,0)</f>
        <v>31</v>
      </c>
      <c r="QW396" s="115">
        <f>ROUND((QQ396-MIN(QQ$9:QQ$497))/(MAX(QQ$9:QQ$497)-MIN(QQ$9:QQ$497))*100,0)</f>
        <v>36</v>
      </c>
      <c r="QX396" s="115">
        <f>ROUND((QR396-MIN(QR$9:QR$497))/(MAX(QR$9:QR$497)-MIN(QR$9:QR$497))*100,0)</f>
        <v>43</v>
      </c>
      <c r="QY396" s="115">
        <f>ROUND((QS396-MIN(QS$9:QS$497))/(MAX(QS$9:QS$497)-MIN(QS$9:QS$497))*100,0)</f>
        <v>34</v>
      </c>
      <c r="QZ396" s="114">
        <f>RANK(QN396,QN$9:QN$497,0)</f>
        <v>126</v>
      </c>
      <c r="RA396" s="115">
        <f>RANK(QO396,QO$9:QO$497,0)</f>
        <v>369</v>
      </c>
      <c r="RB396" s="115">
        <f>RANK(QP396,QP$9:QP$497,0)</f>
        <v>191</v>
      </c>
      <c r="RC396" s="115">
        <f>RANK(QQ396,QQ$9:QQ$497,0)</f>
        <v>213</v>
      </c>
      <c r="RD396" s="115">
        <f>RANK(QR396,QR$9:QR$497,0)</f>
        <v>259</v>
      </c>
      <c r="RE396" s="115">
        <f>RANK(QS396,QS$9:QS$497,0)</f>
        <v>260</v>
      </c>
      <c r="RF396" s="122"/>
      <c r="RG396" s="115">
        <f>($RH$3*(IH396+IJ396)*100*100/MAX(EX$9:EX$497)*$RO$3) +($RH$3*(II396+IJ396)*100*100/MAX(EX$9:EX$497)*$RO$4) + ($RH$3*IK396*100*100/MAX(EX$9:EX$497)*0.098)</f>
        <v>12.524999999999999</v>
      </c>
      <c r="RH396" s="115">
        <f>($RH$4*IL396*100*100/MAX(EZ$9:EZ$497))*$RQ$3</f>
        <v>0</v>
      </c>
      <c r="RI396" s="115">
        <f>($RH$3*IM396*100*100/MAX(EY$9:EY$497))*$RQ$4</f>
        <v>0</v>
      </c>
      <c r="RJ396" s="115">
        <f>($RH$3*IN396*100*100/MAX(EX$9:EX$497))</f>
        <v>12.5</v>
      </c>
      <c r="RK396" s="115">
        <f>($RH$4*IO396*100*100/MAX(EZ$9:EZ$497))*$RQ$3</f>
        <v>0</v>
      </c>
      <c r="RL396" s="115">
        <f>(($RL$4*IP396*100*((100/MAX(EX$9:EX$497)+100/MAX(EZ$9:EZ$497))/2))+($RL$4*IQ396*100*((100/MAX(EX$9:EX$497)+100/MAX(EZ$9:EZ$497))/2))+($RL$4*IR396*100*((100/MAX(EX$9:EX$497)+100/MAX(EZ$9:EZ$497))/2))+($RL$4*IS396*100*((100/MAX(EX$9:EX$497)+100/MAX(EZ$9:EZ$497))/2))+($RL$4*IT396*100*((100/MAX(EX$9:EX$497)+100/MAX(EZ$9:EZ$497))/2))+($RL$4*IU396*100*((100/MAX(EX$9:EX$497)+100/MAX(EZ$9:EZ$497))/2))+($RL$4*IV396*100*((100/MAX(EX$9:EX$497)+100/MAX(EZ$9:EZ$497))/2))+($RL$4*IW396*100*((100/MAX(EX$9:EX$497)+100/MAX(EZ$9:EZ$497))/2)))*$RS$3</f>
        <v>0</v>
      </c>
      <c r="RM396" s="115">
        <f>(($RH$3*IX396*100*100/MAX(EX$9:EX$497))+($RH$3*IY396*100*100/MAX(EX$9:EX$497))+($RH$3*IZ396*100*100/MAX(EX$9:EX$497))+($RH$3*JA396*100*100/MAX(EX$9:EX$497))+($RH$3*JB396*100*100/MAX(EX$9:EX$497))+($RH$3*JC396*100*100/MAX(EX$9:EX$497))+($RH$3*JD396*100*100/MAX(EX$9:EX$497))+($RH$3*JE396*100*100/MAX(EX$9:EX$497)))*$RS$4</f>
        <v>14.195</v>
      </c>
      <c r="RN396" s="115">
        <f>(($RH$4*JF396*100*100/MAX(EZ$9:EZ$497)) + ($RH$4*JG396*100*100/MAX(EZ$9:EZ$497)) + ($RH$4*JH396*100*100/MAX(EZ$9:EZ$497)) + ($RH$4*JI396*100*100/MAX(EZ$9:EZ$497)) + ($RH$4*JJ396*100*100/MAX(EZ$9:EZ$497)) + ($RH$4*JK396*100*100/MAX(EZ$9:EZ$497)) + ($RH$4*JL396*100*100/MAX(EZ$9:EZ$497)) + ($RH$4*JM396*100*100/MAX(EZ$9:EZ$497)))*$RU$3</f>
        <v>0</v>
      </c>
      <c r="RO396" s="115">
        <f>(($RL$4*JN396*100*((100/MAX(EX$9:EX$497)+100/MAX(EZ$9:EZ$497))/2))+($RL$4*JO396*100*((100/MAX(EX$9:EX$497)+100/MAX(EZ$9:EZ$497))/2))+($RL$4*JP396*100*((100/MAX(EX$9:EX$497)+100/MAX(EZ$9:EZ$497))/2))+($RL$4*JQ396*100*((100/MAX(EX$9:EX$497)+100/MAX(EZ$9:EZ$497))/2))+($RL$4*JR396*100*((100/MAX(EX$9:EX$497)+100/MAX(EZ$9:EZ$497))/2))+($RL$4*JS396*100*((100/MAX(EX$9:EX$497)+100/MAX(EZ$9:EZ$497))/2))+($RL$4*JT396*100*((100/MAX(EX$9:EX$497)+100/MAX(EZ$9:EZ$497))/2))+($RL$4*JU396*100*((100/MAX(EX$9:EX$497)+100/MAX(EZ$9:EZ$497))/2))+($RL$4*JV396*100*((100/MAX(EX$9:EX$497)+100/MAX(EZ$9:EZ$497))/2))+($RL$4*JW396*100*((100/MAX(EX$9:EX$497)+100/MAX(EZ$9:EZ$497))/2))+($RL$4*JX396*100*((100/MAX(EX$9:EX$497)+100/MAX(EZ$9:EZ$497))/2))+($RL$4*JY396*100*((100/MAX(EX$9:EX$497)+100/MAX(EZ$9:EZ$497))/2))+($RL$4*JZ396*100*((100/MAX(EX$9:EX$497)+100/MAX(EZ$9:EZ$497))/2)))*$RW$3/2</f>
        <v>0</v>
      </c>
      <c r="RP396" s="119">
        <f>($RJ$3*KA396*100*100/MAX(FA$9:FA$497)) + ($RJ$3*KB396*100*100/MAX(FA$9:FA$497)/2) + ($RJ$3*KC396*100*100/MAX(FA$9:FA$497)/2) + ($RJ$3*KD396*100*100/MAX(FA$9:FA$497)/4) + ($RJ$3*KE396*100*100/MAX(FA$9:FA$497)/4)</f>
        <v>0</v>
      </c>
      <c r="RQ396" s="118">
        <f>($RL$4*KF396*100*((100/MAX(EX$9:EX$497)+100/MAX(EZ$9:EZ$497)))) * ($RO$3/2) + (($RL$4*KG396*100*((100/MAX(EX$9:EX$497)+100/MAX(EZ$9:EZ$497))))+($RL$4*KH396*100*((100/MAX(EX$9:EX$497)+100/MAX(EZ$9:EZ$497))))+($RL$4*KI396*100*((100/MAX(EX$9:EX$497)+100/MAX(EZ$9:EZ$497))))+($RL$4*KJ396*100*((100/MAX(EX$9:EX$497)+100/MAX(EZ$9:EZ$497))))+($RL$4*KK396*100*((100/MAX(EX$9:EX$497)+100/MAX(EZ$9:EZ$497))))+($RL$4*KL396*100*((100/MAX(EX$9:EX$497)+100/MAX(EZ$9:EZ$497))))+($RL$4*KM396*100*((100/MAX(EX$9:EX$497)+100/MAX(EZ$9:EZ$497))))+($RL$4*KN396*100*((100/MAX(EX$9:EX$497)+100/MAX(EZ$9:EZ$497))))+($RL$4*KO396*100*((100/MAX(EX$9:EX$497)+100/MAX(EZ$9:EZ$497))))+($RL$4*KP396*100*((100/MAX(EX$9:EX$497)+100/MAX(EZ$9:EZ$497))))+($RL$4*KQ396*100*((100/MAX(EX$9:EX$497)+100/MAX(EZ$9:EZ$497))))+($RL$4*KR396*100*((100/MAX(EX$9:EX$497)+100/MAX(EZ$9:EZ$497))))+($RL$4*KS396*100*((100/MAX(EX$9:EX$497)+100/MAX(EZ$9:EZ$497))))+($RL$4*KV396*100*((100/MAX(EX$9:EX$497)+100/MAX(EZ$9:EZ$497))))) * (($RO$3+$RO$4)/6)</f>
        <v>0</v>
      </c>
      <c r="RR396" s="115">
        <f>(($RL$4*KW396*100*((100/MAX(EX$9:EX$497)+100/MAX(EZ$9:EZ$497))))) * ($RO$3/2) + (($RL$4*KX396*100*((100/MAX(EX$9:EX$497)+100/MAX(EZ$9:EZ$497))))+($RL$4*KY396*100*((100/MAX(EX$9:EX$497)+100/MAX(EZ$9:EZ$497))))+($RL$4*KZ396*100*((100/MAX(EX$9:EX$497)+100/MAX(EZ$9:EZ$497))))+($RL$4*LA396*100*((100/MAX(EX$9:EX$497)+100/MAX(EZ$9:EZ$497))))+($RL$4*LB396*100*((100/MAX(EX$9:EX$497)+100/MAX(EZ$9:EZ$497))))+($RL$4*LC396*100*((100/MAX(EX$9:EX$497)+100/MAX(EZ$9:EZ$497))))) * (($RO$3+$RO$4)/6)</f>
        <v>0</v>
      </c>
      <c r="RS396" s="119">
        <f>(($RL$4*LD396*100*((100/MAX(EX$9:EX$497)+100/MAX(EZ$9:EZ$497))))+($RL$4*LE396*100*((100/MAX(EX$9:EX$497)+100/MAX(EZ$9:EZ$497))))) * (($RO$3+$RO$4)/6)</f>
        <v>0</v>
      </c>
      <c r="RT396" s="118">
        <f>($RJ$4*LH396*100*(100/MAX(EV$9:EV$497)))+($RJ$4*LI396*100*(100/MAX(EV$9:EV$497)))</f>
        <v>0</v>
      </c>
      <c r="RU396" s="119">
        <f>($RJ$4*LJ396*(100/MAX(EV$9:EV$497)))/2 + ($RL$3*LK396*(100/MAX(EW$9:EW$497))) + ($RJ$4*LL396*(100/MAX(EV$9:EV$497)))/4 + ($RL$3*LM396*(100/MAX(EW$9:EW$497)))</f>
        <v>0</v>
      </c>
      <c r="RV396" s="118">
        <f>($RJ$4*LN396*100*100/MAX(EV$9:EV$497)/2)+($RJ$4*LO396*100*100/MAX(EV$9:EV$497)/2)+($RJ$4*LP396*100*100/MAX(EV$9:EV$497))+($RJ$4*LQ396*100*100/MAX(EV$9:EV$497))+($RJ$4*LR396*100*100/MAX(EV$9:EV$497))</f>
        <v>0</v>
      </c>
      <c r="RW396" s="115">
        <f>($RJ$4*LS396*100*100/MAX(EV$9:EV$497)) + (($RJ$4*LT396*100*100/MAX(EV$9:EV$497))+($RJ$4*LU396*100*100/MAX(EV$9:EV$497))+($RJ$4*LV396*100*100/MAX(EV$9:EV$497))+($RJ$4*LW396*100*100/MAX(EV$9:EV$497))+($RJ$4*LX396*100*100/MAX(EV$9:EV$497))+($RJ$4*LY396*100*100/MAX(EV$9:EV$497))+($RJ$4*LZ396*100*100/MAX(EV$9:EV$497))+($RJ$4*MA396*100*100/MAX(EV$9:EV$497)))/2</f>
        <v>0</v>
      </c>
      <c r="RX396" s="119">
        <f>($RJ$4*MB396*100*100/MAX(EV$9:EV$497))+($RJ$4*MC396*100*100/MAX(EV$9:EV$497))+($RJ$4*MD396*100*100/MAX(EV$9:EV$497))+($RJ$4*ME396*100*100/MAX(EV$9:EV$497))+($RJ$4*MF396*100*100/MAX(EV$9:EV$497))+($RJ$4*MG396*100*100/MAX(EV$9:EV$497))+($RJ$4*MH396*100*100/MAX(EV$9:EV$497))+($RJ$4*MI396*100*100/MAX(EV$9:EV$497))+($RJ$4*MJ396*100*100/MAX(EV$9:EV$497))+($RJ$4*MK396*100*100/MAX(EV$9:EV$497))+($RJ$4*ML396*100*100/MAX(EV$9:EV$497))+($RJ$4*MM396*100*100/MAX(EV$9:EV$497))+($RJ$4*MN396*100*100/MAX(EV$9:EV$497))</f>
        <v>0</v>
      </c>
      <c r="RY396" s="118">
        <f>($RJ$4*MQ396*100*100/MAX(EV$9:EV$497))/2 + (($RJ$4*MR396*100*100/MAX(EV$9:EV$497))+($RJ$4*MS396*100*100/MAX(EV$9:EV$497))+($RJ$4*MT396*100*100/MAX(EV$9:EV$497))+($RJ$4*MU396*100*100/MAX(EV$9:EV$497))+($RJ$4*MV396*100*100/MAX(EV$9:EV$497))+($RJ$4*MW396*100*100/MAX(EV$9:EV$497))+($RJ$4*MX396*100*100/MAX(EV$9:EV$497))+($RJ$4*MY396*100*100/MAX(EV$9:EV$497))+($RJ$4*MZ396*100*100/MAX(EV$9:EV$497))+($RJ$4*NA396*100*100/MAX(EV$9:EV$497))+($RJ$4*NB396*100*100/MAX(EV$9:EV$497))+($RJ$4*NC396*100*100/MAX(EV$9:EV$497))+($RJ$4*ND396*100*100/MAX(EV$9:EV$497))+($RJ$4*NG396*100*100/MAX(EV$9:EV$497)))/4</f>
        <v>0</v>
      </c>
      <c r="RZ396" s="115">
        <f>($RJ$4*NH396*100*100/MAX(EV$9:EV$497))/2 + (($RJ$4*NI396*100*100/MAX(EV$9:EV$497))+($RJ$4*NJ396*100*100/MAX(EV$9:EV$497))+($RJ$4*NK396*100*100/MAX(EV$9:EV$497))+($RJ$4*NL396*100*100/MAX(EV$9:EV$497))+($RJ$4*NM396*100*100/MAX(EV$9:EV$497))+($RJ$4*NN396*100*100/MAX(EV$9:EV$497)))/4</f>
        <v>0</v>
      </c>
      <c r="SA396" s="117">
        <f>(($RJ$4*NO396*100*100/MAX(EV$9:EV$497))+($RJ$4*NP396*100*100/MAX(EV$9:EV$497)))/4</f>
        <v>0</v>
      </c>
      <c r="SB396" s="118">
        <f>SUM(RG396:SA396)</f>
        <v>39.22</v>
      </c>
      <c r="SC396" s="115">
        <f>RG396 + RJ396 + RL396 + RM396 + RO396 + SUM(RQ396:RS396)/2 +  SUM(RT396:SA396)/5</f>
        <v>39.22</v>
      </c>
      <c r="SD396" s="115">
        <f>(RH396+RK396+RL396/$RS$3*$RU$3+RN396)*$RY$3+RO396+SUM(RQ396:RS396)/5 + SUM(RT396:SA396)/4</f>
        <v>0</v>
      </c>
      <c r="SE396" s="115">
        <f>RG396+RJ396+RL396/$RS$3+RM396/$RS$4+RO396 + SUM(RQ396:RS396)/2 +  SUM(RT396:SA396)/5</f>
        <v>95.85833333333332</v>
      </c>
      <c r="SF396" s="115">
        <f>RI396*$RY$4+RL396+RO396 + SUM(RQ396:RS396)/5 +  SUM(RT396:SA396)/4</f>
        <v>0</v>
      </c>
      <c r="SG396" s="115">
        <f>RP396*2 + SUM(RT396:SA396)</f>
        <v>0</v>
      </c>
      <c r="SH396" s="115">
        <f>ROUND(SB396/MAX(SB$9:SB$497)*100,0)</f>
        <v>49</v>
      </c>
      <c r="SI396" s="115">
        <f>ROUND(SC396/MAX(SC$9:SC$497)*100,0)</f>
        <v>59</v>
      </c>
      <c r="SJ396" s="115">
        <f>ROUND(SD396/MAX(SD$9:SD$497)*100,0)</f>
        <v>0</v>
      </c>
      <c r="SK396" s="115">
        <f>ROUND(SE396/MAX(SE$9:SE$497)*100,0)</f>
        <v>74</v>
      </c>
      <c r="SL396" s="115">
        <f>ROUND(SF396/MAX(SF$9:SF$497)*100,0)</f>
        <v>0</v>
      </c>
      <c r="SM396" s="121">
        <f>ROUND(SG396/MAX(SG$9:SG$497)*100,0)</f>
        <v>0</v>
      </c>
      <c r="SN396" s="115">
        <f>ROUND(AVERAGEIF($ES$9:$ES$497,$ES396,SH$9:SH$497),0)</f>
        <v>26</v>
      </c>
      <c r="SO396" s="115">
        <f>ROUND(AVERAGEIF($ES$9:$ES$497,$ES396,SI$9:SI$497),0)</f>
        <v>23</v>
      </c>
      <c r="SP396" s="115">
        <f>ROUND(AVERAGEIF($ES$9:$ES$497,$ES396,SJ$9:SJ$497),0)</f>
        <v>4</v>
      </c>
      <c r="SQ396" s="115">
        <f>ROUND(AVERAGEIF($ES$9:$ES$497,$ES396,SK$9:SK$497),0)</f>
        <v>20</v>
      </c>
      <c r="SR396" s="115">
        <f>ROUND(AVERAGEIF($ES$9:$ES$497,$ES396,SL$9:SL$497),0)</f>
        <v>7</v>
      </c>
      <c r="SS396" s="121">
        <f>ROUND(AVERAGEIF($ES$9:$ES$497,$ES396,SM$9:SM$497),0)</f>
        <v>6</v>
      </c>
      <c r="ST396" s="114">
        <f>RANK(SB396,SB$9:SB$497,0)</f>
        <v>83</v>
      </c>
      <c r="SU396" s="115">
        <f>RANK(SC396,SC$9:SC$497,0)</f>
        <v>36</v>
      </c>
      <c r="SV396" s="115">
        <f>RANK(SD396,SD$9:SD$497,0)</f>
        <v>320</v>
      </c>
      <c r="SW396" s="115">
        <f>RANK(SE396,SE$9:SE$497,0)</f>
        <v>9</v>
      </c>
      <c r="SX396" s="115">
        <f>RANK(SF396,SF$9:SF$497,0)</f>
        <v>317</v>
      </c>
      <c r="SY396" s="115">
        <f>RANK(SG396,SG$9:SG$497,0)</f>
        <v>308</v>
      </c>
      <c r="SZ396" s="115">
        <f>COUNTIFS(SB$9:SB$497,"&gt;"&amp;SB396,$ES$9:$ES$497,$ES396)+1</f>
        <v>22</v>
      </c>
      <c r="TA396" s="115">
        <f>COUNTIFS(SC$9:SC$497,"&gt;"&amp;SC396,$ES$9:$ES$497,$ES396)+1</f>
        <v>13</v>
      </c>
      <c r="TB396" s="115">
        <f>COUNTIFS(SD$9:SD$497,"&gt;"&amp;SD396,$ES$9:$ES$497,$ES396)+1</f>
        <v>71</v>
      </c>
      <c r="TC396" s="115">
        <f>COUNTIFS(SE$9:SE$497,"&gt;"&amp;SE396,$ES$9:$ES$497,$ES396)+1</f>
        <v>3</v>
      </c>
      <c r="TD396" s="115">
        <f>COUNTIFS(SF$9:SF$497,"&gt;"&amp;SF396,$ES$9:$ES$497,$ES396)+1</f>
        <v>71</v>
      </c>
      <c r="TE396" s="117">
        <f>COUNTIFS(SG$9:SG$497,"&gt;"&amp;SG396,$ES$9:$ES$497,$ES396)+1</f>
        <v>70</v>
      </c>
      <c r="TF396" s="118">
        <f>MAX(PH396:PM396)+SH396</f>
        <v>121</v>
      </c>
      <c r="TG396" s="115">
        <f t="shared" ref="TG396:TK398" si="961">PH396+SI396</f>
        <v>131</v>
      </c>
      <c r="TH396" s="115">
        <f t="shared" si="961"/>
        <v>48</v>
      </c>
      <c r="TI396" s="115">
        <f t="shared" si="961"/>
        <v>143</v>
      </c>
      <c r="TJ396" s="115">
        <f t="shared" si="961"/>
        <v>64</v>
      </c>
      <c r="TK396" s="115">
        <f t="shared" si="961"/>
        <v>69</v>
      </c>
      <c r="TL396" s="117">
        <f>PM396+SM396</f>
        <v>62</v>
      </c>
      <c r="TM396" s="118">
        <f>ROUND(TF396/MAX(TF$9:TF$497)*100,0)</f>
        <v>67</v>
      </c>
      <c r="TN396" s="115">
        <f>ROUND(TG396/MAX(TG$9:TG$497)*100,0)</f>
        <v>72</v>
      </c>
      <c r="TO396" s="115">
        <f>ROUND(TH396/MAX(TH$9:TH$497)*100,0)</f>
        <v>26</v>
      </c>
      <c r="TP396" s="115">
        <f>ROUND(TI396/MAX(TI$9:TI$497)*100,0)</f>
        <v>79</v>
      </c>
      <c r="TQ396" s="115">
        <f>ROUND(TJ396/MAX(TJ$9:TJ$497)*100,0)</f>
        <v>32</v>
      </c>
      <c r="TR396" s="115">
        <f>ROUND(TK396/MAX(TK$9:TK$497)*100,0)</f>
        <v>35</v>
      </c>
      <c r="TS396" s="119">
        <f>ROUND(TL396/MAX(TL$9:TL$497)*100,0)</f>
        <v>32</v>
      </c>
      <c r="TT396" s="120">
        <f>RANK(TM396,TM$9:TM$497,0)</f>
        <v>68</v>
      </c>
      <c r="TU396" s="115">
        <f>RANK(TN396,TN$9:TN$497,0)</f>
        <v>32</v>
      </c>
      <c r="TV396" s="115">
        <f>RANK(TO396,TO$9:TO$497,0)</f>
        <v>190</v>
      </c>
      <c r="TW396" s="115">
        <f>RANK(TP396,TP$9:TP$497,0)</f>
        <v>17</v>
      </c>
      <c r="TX396" s="115">
        <f>RANK(TQ396,TQ$9:TQ$497,0)</f>
        <v>121</v>
      </c>
      <c r="TY396" s="115">
        <f>RANK(TR396,TR$9:TR$497,0)</f>
        <v>136</v>
      </c>
      <c r="TZ396" s="121">
        <f>RANK(TS396,TS$9:TS$497,0)</f>
        <v>134</v>
      </c>
      <c r="UA396" s="132"/>
      <c r="UB396" s="7" t="s">
        <v>1</v>
      </c>
    </row>
    <row r="397" spans="1:548" x14ac:dyDescent="0.15">
      <c r="A397" s="183">
        <v>389</v>
      </c>
      <c r="B397" s="200" t="s">
        <v>1472</v>
      </c>
      <c r="C397" s="143"/>
      <c r="D397" s="143"/>
      <c r="E397" s="161" t="s">
        <v>518</v>
      </c>
      <c r="F397" s="65">
        <v>47</v>
      </c>
      <c r="G397" s="65" t="s">
        <v>908</v>
      </c>
      <c r="H397" s="65" t="s">
        <v>927</v>
      </c>
      <c r="I397" s="66" t="s">
        <v>521</v>
      </c>
      <c r="J397" s="67" t="s">
        <v>521</v>
      </c>
      <c r="K397" s="67" t="s">
        <v>521</v>
      </c>
      <c r="L397" s="67" t="s">
        <v>521</v>
      </c>
      <c r="M397" s="67" t="s">
        <v>521</v>
      </c>
      <c r="N397" s="67" t="s">
        <v>521</v>
      </c>
      <c r="O397" s="67" t="s">
        <v>521</v>
      </c>
      <c r="P397" s="67" t="s">
        <v>521</v>
      </c>
      <c r="Q397" s="67" t="s">
        <v>521</v>
      </c>
      <c r="R397" s="68" t="s">
        <v>521</v>
      </c>
      <c r="S397" s="69" t="s">
        <v>521</v>
      </c>
      <c r="T397" s="67" t="s">
        <v>521</v>
      </c>
      <c r="U397" s="67" t="s">
        <v>521</v>
      </c>
      <c r="V397" s="67" t="s">
        <v>521</v>
      </c>
      <c r="W397" s="67" t="s">
        <v>521</v>
      </c>
      <c r="X397" s="67" t="s">
        <v>521</v>
      </c>
      <c r="Y397" s="67" t="s">
        <v>521</v>
      </c>
      <c r="Z397" s="67" t="s">
        <v>521</v>
      </c>
      <c r="AA397" s="67" t="s">
        <v>521</v>
      </c>
      <c r="AB397" s="68" t="s">
        <v>521</v>
      </c>
      <c r="AC397" s="69" t="s">
        <v>521</v>
      </c>
      <c r="AD397" s="67" t="s">
        <v>521</v>
      </c>
      <c r="AE397" s="67" t="s">
        <v>521</v>
      </c>
      <c r="AF397" s="67" t="s">
        <v>521</v>
      </c>
      <c r="AG397" s="67" t="s">
        <v>521</v>
      </c>
      <c r="AH397" s="67" t="s">
        <v>521</v>
      </c>
      <c r="AI397" s="67" t="s">
        <v>521</v>
      </c>
      <c r="AJ397" s="67" t="s">
        <v>521</v>
      </c>
      <c r="AK397" s="67" t="s">
        <v>521</v>
      </c>
      <c r="AL397" s="68" t="s">
        <v>521</v>
      </c>
      <c r="AM397" s="69" t="s">
        <v>521</v>
      </c>
      <c r="AN397" s="67" t="s">
        <v>521</v>
      </c>
      <c r="AO397" s="67" t="s">
        <v>521</v>
      </c>
      <c r="AP397" s="67" t="s">
        <v>521</v>
      </c>
      <c r="AQ397" s="67" t="s">
        <v>521</v>
      </c>
      <c r="AR397" s="67" t="s">
        <v>521</v>
      </c>
      <c r="AS397" s="67" t="s">
        <v>521</v>
      </c>
      <c r="AT397" s="67" t="s">
        <v>521</v>
      </c>
      <c r="AU397" s="67" t="s">
        <v>521</v>
      </c>
      <c r="AV397" s="68" t="s">
        <v>521</v>
      </c>
      <c r="AW397" s="69" t="s">
        <v>521</v>
      </c>
      <c r="AX397" s="67" t="s">
        <v>521</v>
      </c>
      <c r="AY397" s="67" t="s">
        <v>521</v>
      </c>
      <c r="AZ397" s="67" t="s">
        <v>521</v>
      </c>
      <c r="BA397" s="67" t="s">
        <v>521</v>
      </c>
      <c r="BB397" s="67" t="s">
        <v>521</v>
      </c>
      <c r="BC397" s="67" t="s">
        <v>521</v>
      </c>
      <c r="BD397" s="67" t="s">
        <v>521</v>
      </c>
      <c r="BE397" s="67" t="s">
        <v>521</v>
      </c>
      <c r="BF397" s="68" t="s">
        <v>521</v>
      </c>
      <c r="BG397" s="69" t="s">
        <v>521</v>
      </c>
      <c r="BH397" s="67" t="s">
        <v>521</v>
      </c>
      <c r="BI397" s="67" t="s">
        <v>521</v>
      </c>
      <c r="BJ397" s="67" t="s">
        <v>521</v>
      </c>
      <c r="BK397" s="67" t="s">
        <v>521</v>
      </c>
      <c r="BL397" s="67" t="s">
        <v>521</v>
      </c>
      <c r="BM397" s="67" t="s">
        <v>521</v>
      </c>
      <c r="BN397" s="67" t="s">
        <v>521</v>
      </c>
      <c r="BO397" s="67" t="s">
        <v>521</v>
      </c>
      <c r="BP397" s="68" t="s">
        <v>521</v>
      </c>
      <c r="BQ397" s="70" t="s">
        <v>521</v>
      </c>
      <c r="BR397" s="67" t="s">
        <v>521</v>
      </c>
      <c r="BS397" s="67" t="s">
        <v>521</v>
      </c>
      <c r="BT397" s="67" t="s">
        <v>521</v>
      </c>
      <c r="BU397" s="67" t="s">
        <v>521</v>
      </c>
      <c r="BV397" s="67" t="s">
        <v>521</v>
      </c>
      <c r="BW397" s="67" t="s">
        <v>521</v>
      </c>
      <c r="BX397" s="67" t="s">
        <v>521</v>
      </c>
      <c r="BY397" s="67" t="s">
        <v>521</v>
      </c>
      <c r="BZ397" s="68" t="s">
        <v>521</v>
      </c>
      <c r="CA397" s="69" t="s">
        <v>521</v>
      </c>
      <c r="CB397" s="67" t="s">
        <v>521</v>
      </c>
      <c r="CC397" s="67" t="s">
        <v>521</v>
      </c>
      <c r="CD397" s="67" t="s">
        <v>521</v>
      </c>
      <c r="CE397" s="67" t="s">
        <v>521</v>
      </c>
      <c r="CF397" s="67" t="s">
        <v>521</v>
      </c>
      <c r="CG397" s="67" t="s">
        <v>521</v>
      </c>
      <c r="CH397" s="67" t="s">
        <v>521</v>
      </c>
      <c r="CI397" s="67" t="s">
        <v>521</v>
      </c>
      <c r="CJ397" s="68" t="s">
        <v>521</v>
      </c>
      <c r="CK397" s="69" t="s">
        <v>521</v>
      </c>
      <c r="CL397" s="67" t="s">
        <v>521</v>
      </c>
      <c r="CM397" s="67" t="s">
        <v>521</v>
      </c>
      <c r="CN397" s="67" t="s">
        <v>521</v>
      </c>
      <c r="CO397" s="67" t="s">
        <v>521</v>
      </c>
      <c r="CP397" s="67" t="s">
        <v>521</v>
      </c>
      <c r="CQ397" s="67" t="s">
        <v>521</v>
      </c>
      <c r="CR397" s="67" t="s">
        <v>521</v>
      </c>
      <c r="CS397" s="67" t="s">
        <v>521</v>
      </c>
      <c r="CT397" s="68" t="s">
        <v>521</v>
      </c>
      <c r="CU397" s="69" t="s">
        <v>521</v>
      </c>
      <c r="CV397" s="67" t="s">
        <v>521</v>
      </c>
      <c r="CW397" s="67" t="s">
        <v>521</v>
      </c>
      <c r="CX397" s="67" t="s">
        <v>521</v>
      </c>
      <c r="CY397" s="67" t="s">
        <v>521</v>
      </c>
      <c r="CZ397" s="67" t="s">
        <v>521</v>
      </c>
      <c r="DA397" s="67" t="s">
        <v>521</v>
      </c>
      <c r="DB397" s="67" t="s">
        <v>521</v>
      </c>
      <c r="DC397" s="67" t="s">
        <v>521</v>
      </c>
      <c r="DD397" s="68" t="s">
        <v>521</v>
      </c>
      <c r="DE397" s="69" t="s">
        <v>521</v>
      </c>
      <c r="DF397" s="71" t="s">
        <v>521</v>
      </c>
      <c r="DG397" s="67" t="s">
        <v>521</v>
      </c>
      <c r="DH397" s="67" t="s">
        <v>521</v>
      </c>
      <c r="DI397" s="67" t="s">
        <v>521</v>
      </c>
      <c r="DJ397" s="67" t="s">
        <v>521</v>
      </c>
      <c r="DK397" s="67" t="s">
        <v>521</v>
      </c>
      <c r="DL397" s="67" t="s">
        <v>521</v>
      </c>
      <c r="DM397" s="67" t="s">
        <v>521</v>
      </c>
      <c r="DN397" s="68" t="s">
        <v>521</v>
      </c>
      <c r="DO397" s="70" t="s">
        <v>521</v>
      </c>
      <c r="DP397" s="71" t="s">
        <v>521</v>
      </c>
      <c r="DQ397" s="67" t="s">
        <v>521</v>
      </c>
      <c r="DR397" s="67" t="s">
        <v>521</v>
      </c>
      <c r="DS397" s="67" t="s">
        <v>521</v>
      </c>
      <c r="DT397" s="67" t="s">
        <v>521</v>
      </c>
      <c r="DU397" s="67" t="s">
        <v>521</v>
      </c>
      <c r="DV397" s="67" t="s">
        <v>521</v>
      </c>
      <c r="DW397" s="67" t="s">
        <v>521</v>
      </c>
      <c r="DX397" s="72" t="s">
        <v>521</v>
      </c>
      <c r="DY397" s="146" t="s">
        <v>522</v>
      </c>
      <c r="DZ397" s="147">
        <v>2</v>
      </c>
      <c r="EA397" s="147">
        <v>3</v>
      </c>
      <c r="EB397" s="147">
        <v>3</v>
      </c>
      <c r="EC397" s="158">
        <v>4</v>
      </c>
      <c r="ED397" s="168" t="s">
        <v>522</v>
      </c>
      <c r="EE397" s="74">
        <f>DZ397</f>
        <v>2</v>
      </c>
      <c r="EF397" s="74">
        <f>DZ397*EA397</f>
        <v>6</v>
      </c>
      <c r="EG397" s="74">
        <f>DZ397*EA397*EB397</f>
        <v>18</v>
      </c>
      <c r="EH397" s="77">
        <f>DZ397*EA397*EB397*EC397</f>
        <v>72</v>
      </c>
      <c r="EI397" s="146">
        <v>30</v>
      </c>
      <c r="EJ397" s="147">
        <v>50</v>
      </c>
      <c r="EK397" s="147">
        <v>90</v>
      </c>
      <c r="EL397" s="147">
        <v>150</v>
      </c>
      <c r="EM397" s="158">
        <v>450</v>
      </c>
      <c r="EN397" s="78">
        <v>1</v>
      </c>
      <c r="EO397" s="79">
        <f>(EJ397/EE397)/EI397</f>
        <v>0.83333333333333337</v>
      </c>
      <c r="EP397" s="79">
        <f>(EK397/EF397)/EI397</f>
        <v>0.5</v>
      </c>
      <c r="EQ397" s="79">
        <f>(EL397/EG397)/EI397</f>
        <v>0.27777777777777779</v>
      </c>
      <c r="ER397" s="80">
        <f>(EM397/EH397)/EI397</f>
        <v>0.20833333333333334</v>
      </c>
      <c r="ES397" s="128" t="s">
        <v>523</v>
      </c>
      <c r="ET397" s="82" t="s">
        <v>934</v>
      </c>
      <c r="EU397" s="83">
        <v>4</v>
      </c>
      <c r="EV397" s="146">
        <v>59</v>
      </c>
      <c r="EW397" s="147">
        <v>23</v>
      </c>
      <c r="EX397" s="147">
        <v>28</v>
      </c>
      <c r="EY397" s="147">
        <v>30</v>
      </c>
      <c r="EZ397" s="147">
        <v>11</v>
      </c>
      <c r="FA397" s="147">
        <v>8</v>
      </c>
      <c r="FB397" s="147">
        <v>12</v>
      </c>
      <c r="FC397" s="147">
        <v>7</v>
      </c>
      <c r="FD397" s="74">
        <f>EX397+EZ397</f>
        <v>39</v>
      </c>
      <c r="FE397" s="84">
        <f>EX397+FC397</f>
        <v>35</v>
      </c>
      <c r="FF397" s="73">
        <f>RANK(EV397,$EV$9:$EV$483,0)</f>
        <v>229</v>
      </c>
      <c r="FG397" s="74">
        <f>RANK(EW397,$EW$9:$EW$483,0)</f>
        <v>315</v>
      </c>
      <c r="FH397" s="74">
        <f>RANK(EX397,$EX$9:$EX$483,0)</f>
        <v>237</v>
      </c>
      <c r="FI397" s="74">
        <f>RANK(EY397,$EY$9:$EY$483,0)</f>
        <v>224</v>
      </c>
      <c r="FJ397" s="74">
        <f>RANK(EZ397,$EZ$9:$EZ$483,0)</f>
        <v>299</v>
      </c>
      <c r="FK397" s="74">
        <f>RANK(FA397,$FA$9:$FA$483,0)</f>
        <v>327</v>
      </c>
      <c r="FL397" s="74">
        <f>RANK(FB397,$FB$9:$FB$483,0)</f>
        <v>356</v>
      </c>
      <c r="FM397" s="74">
        <f>RANK(FC397,$FC$9:$FC$483,0)</f>
        <v>379</v>
      </c>
      <c r="FN397" s="74">
        <f>RANK(FD397,$FD$9:$FD$483,0)</f>
        <v>315</v>
      </c>
      <c r="FO397" s="84">
        <f>RANK(FE397,$FE$9:$FE$483,0)</f>
        <v>347</v>
      </c>
      <c r="FP397" s="73">
        <f>COUNTIFS($EV$9:$EV$483,"&gt;"&amp;EV397,$ES$9:$ES$483,ES397)+1</f>
        <v>56</v>
      </c>
      <c r="FQ397" s="74">
        <f>COUNTIFS($EW$9:$EW$483,"&gt;"&amp;EW397,$ES$9:$ES$483,ES397)+1</f>
        <v>52</v>
      </c>
      <c r="FR397" s="74">
        <f>COUNTIFS($EX$9:$EX$483,"&gt;"&amp;EX397,$ES$9:$ES$483,ES397)+1</f>
        <v>66</v>
      </c>
      <c r="FS397" s="74">
        <f>COUNTIFS($EY$9:$EY$483,"&gt;"&amp;EY397,$ES$9:$ES$483,ES397)+1</f>
        <v>65</v>
      </c>
      <c r="FT397" s="74">
        <f>COUNTIFS($EZ$9:$EZ$483,"&gt;"&amp;EZ397,$ES$9:$ES$483,ES397)+1</f>
        <v>61</v>
      </c>
      <c r="FU397" s="74">
        <f>COUNTIFS($FA$9:$FA$483,"&gt;"&amp;FA397,$ES$9:$ES$483,ES397)+1</f>
        <v>61</v>
      </c>
      <c r="FV397" s="74">
        <f>COUNTIFS($FB$9:$FB$483,"&gt;"&amp;FB397,$ES$9:$ES$483,ES397)+1</f>
        <v>57</v>
      </c>
      <c r="FW397" s="74">
        <f>COUNTIFS($FC$9:$FC$483,"&gt;"&amp;FC397,$ES$9:$ES$483,ES397)+1</f>
        <v>57</v>
      </c>
      <c r="FX397" s="74">
        <f>COUNTIFS($FD$9:$FD$483,"&gt;"&amp;FD397,$ES$9:$ES$483,ES397)+1</f>
        <v>67</v>
      </c>
      <c r="FY397" s="84">
        <f>COUNTIFS($FE$9:$FE$483,"&gt;"&amp;FE397,$ES$9:$ES$483,ES397)+1</f>
        <v>67</v>
      </c>
      <c r="FZ397" s="85">
        <f t="shared" si="958"/>
        <v>1.26</v>
      </c>
      <c r="GA397" s="86">
        <f t="shared" si="958"/>
        <v>0.49</v>
      </c>
      <c r="GB397" s="86">
        <f t="shared" si="958"/>
        <v>0.6</v>
      </c>
      <c r="GC397" s="86">
        <f t="shared" si="958"/>
        <v>0.64</v>
      </c>
      <c r="GD397" s="86">
        <f t="shared" si="958"/>
        <v>0.23</v>
      </c>
      <c r="GE397" s="86">
        <f t="shared" si="958"/>
        <v>0.17</v>
      </c>
      <c r="GF397" s="86">
        <f t="shared" si="958"/>
        <v>0.26</v>
      </c>
      <c r="GG397" s="86">
        <f t="shared" si="958"/>
        <v>0.15</v>
      </c>
      <c r="GH397" s="86">
        <f t="shared" si="958"/>
        <v>0.83</v>
      </c>
      <c r="GI397" s="87">
        <f t="shared" si="958"/>
        <v>0.74</v>
      </c>
      <c r="GJ397" s="85">
        <f t="shared" ref="GJ397:GS397" si="962">ROUND(((FZ397-AVERAGE(FZ$9:FZ$483))/STDEVP(FZ$9:FZ$483)*10+50),2)</f>
        <v>61.42</v>
      </c>
      <c r="GK397" s="86">
        <f t="shared" si="962"/>
        <v>44.09</v>
      </c>
      <c r="GL397" s="86">
        <f t="shared" si="962"/>
        <v>50.89</v>
      </c>
      <c r="GM397" s="86">
        <f t="shared" si="962"/>
        <v>56.05</v>
      </c>
      <c r="GN397" s="86">
        <f t="shared" si="962"/>
        <v>44.46</v>
      </c>
      <c r="GO397" s="86">
        <f t="shared" si="962"/>
        <v>43.6</v>
      </c>
      <c r="GP397" s="86">
        <f t="shared" si="962"/>
        <v>38.4</v>
      </c>
      <c r="GQ397" s="86">
        <f t="shared" si="962"/>
        <v>35.17</v>
      </c>
      <c r="GR397" s="86">
        <f t="shared" si="962"/>
        <v>44.84</v>
      </c>
      <c r="GS397" s="87">
        <f t="shared" si="962"/>
        <v>40.26</v>
      </c>
      <c r="GT397" s="73">
        <f>RANK(GJ397,$GJ$9:$GJ$483,0)</f>
        <v>56</v>
      </c>
      <c r="GU397" s="74">
        <f>RANK(GK397,$GK$9:$GK$483,0)</f>
        <v>271</v>
      </c>
      <c r="GV397" s="74">
        <f>RANK(GL397,$GL$9:$GL$483,0)</f>
        <v>171</v>
      </c>
      <c r="GW397" s="74">
        <f>RANK(GM397,$GM$9:$GM$483,0)</f>
        <v>83</v>
      </c>
      <c r="GX397" s="74">
        <f>RANK(GN397,$GN$9:$GN$483,0)</f>
        <v>285</v>
      </c>
      <c r="GY397" s="74">
        <f>RANK(GO397,$GO$9:$GO$483,0)</f>
        <v>296</v>
      </c>
      <c r="GZ397" s="74">
        <f>RANK(GP397,$GP$9:$GP$483,0)</f>
        <v>368</v>
      </c>
      <c r="HA397" s="74">
        <f>RANK(GQ397,$GQ$9:$GQ$483,0)</f>
        <v>397</v>
      </c>
      <c r="HB397" s="74">
        <f>RANK(GR397,$GR$9:$GR$483,0)</f>
        <v>262</v>
      </c>
      <c r="HC397" s="84">
        <f>RANK(GS397,$GS$9:$GS$483,0)</f>
        <v>368</v>
      </c>
      <c r="HD397" s="85">
        <f>ROUND(AVERAGEIF($ES$9:$ES$483,$ES397,$FZ$9:$FZ$483),2)</f>
        <v>1.1399999999999999</v>
      </c>
      <c r="HE397" s="86">
        <f>ROUND(AVERAGEIF($ES$9:$ES$483,$ES397,$GA$9:$GA$483),2)</f>
        <v>0.45</v>
      </c>
      <c r="HF397" s="86">
        <f>ROUND(AVERAGEIF($ES$9:$ES$483,$ES397,$GB$9:$GB$483),2)</f>
        <v>0.65</v>
      </c>
      <c r="HG397" s="86">
        <f>ROUND(AVERAGEIF($ES$9:$ES$483,$ES397,$GC$9:$GC$483),2)</f>
        <v>0.73</v>
      </c>
      <c r="HH397" s="86">
        <f>ROUND(AVERAGEIF($ES$9:$ES$483,$ES397,$GD$9:$GD$483),2)</f>
        <v>0.27</v>
      </c>
      <c r="HI397" s="86">
        <f>ROUND(AVERAGEIF($ES$9:$ES$483,$ES397,$GE$9:$GE$483),2)</f>
        <v>0.22</v>
      </c>
      <c r="HJ397" s="86">
        <f>ROUND(AVERAGEIF($ES$9:$ES$483,$ES397,$GF$9:$GF$483),2)</f>
        <v>0.28999999999999998</v>
      </c>
      <c r="HK397" s="86">
        <f>ROUND(AVERAGEIF($ES$9:$ES$483,$ES397,$GG$9:$GG$483),2)</f>
        <v>0.26</v>
      </c>
      <c r="HL397" s="86">
        <f>ROUND(AVERAGEIF($ES$9:$ES$483,$ES397,$GH$9:$GH$483),2)</f>
        <v>0.92</v>
      </c>
      <c r="HM397" s="87">
        <f>ROUND(AVERAGEIF($ES$9:$ES$483,$ES397,$GI$9:$GI$483),2)</f>
        <v>0.91</v>
      </c>
      <c r="HN397" s="88">
        <f t="shared" si="960"/>
        <v>0.12000000000000011</v>
      </c>
      <c r="HO397" s="89">
        <f t="shared" si="960"/>
        <v>3.999999999999998E-2</v>
      </c>
      <c r="HP397" s="89">
        <f t="shared" si="960"/>
        <v>-5.0000000000000044E-2</v>
      </c>
      <c r="HQ397" s="89">
        <f t="shared" si="960"/>
        <v>-8.9999999999999969E-2</v>
      </c>
      <c r="HR397" s="89">
        <f t="shared" si="960"/>
        <v>-4.0000000000000008E-2</v>
      </c>
      <c r="HS397" s="89">
        <f t="shared" si="960"/>
        <v>-4.9999999999999989E-2</v>
      </c>
      <c r="HT397" s="89">
        <f t="shared" si="960"/>
        <v>-2.9999999999999971E-2</v>
      </c>
      <c r="HU397" s="89">
        <f t="shared" si="960"/>
        <v>-0.11000000000000001</v>
      </c>
      <c r="HV397" s="89">
        <f t="shared" si="960"/>
        <v>-9.000000000000008E-2</v>
      </c>
      <c r="HW397" s="90">
        <f t="shared" si="960"/>
        <v>-0.17000000000000004</v>
      </c>
      <c r="HX397" s="73">
        <f>COUNTIFS($FZ$9:$FZ$483,"&gt;"&amp;FZ397,$ES$9:$ES$483,$ES397)+1</f>
        <v>29</v>
      </c>
      <c r="HY397" s="74">
        <f>COUNTIFS($GA$9:$GA$483,"&gt;"&amp;GA397,$ES$9:$ES$483,$ES397)+1</f>
        <v>35</v>
      </c>
      <c r="HZ397" s="74">
        <f>COUNTIFS($GB$9:$GB$483,"&gt;"&amp;GB397,$ES$9:$ES$483,$ES397)+1</f>
        <v>43</v>
      </c>
      <c r="IA397" s="74">
        <f>COUNTIFS($GC$9:$GC$483,"&gt;"&amp;GC397,$ES$9:$ES$483,$ES397)+1</f>
        <v>54</v>
      </c>
      <c r="IB397" s="74">
        <f>COUNTIFS($GD$9:$GD$483,"&gt;"&amp;GD397,$ES$9:$ES$483,$ES397)+1</f>
        <v>61</v>
      </c>
      <c r="IC397" s="74">
        <f>COUNTIFS($GE$9:$GE$483,"&gt;"&amp;GE397,$ES$9:$ES$483,$ES397)+1</f>
        <v>57</v>
      </c>
      <c r="ID397" s="74">
        <f>COUNTIFS($GF$9:$GF$483,"&gt;"&amp;GF397,$ES$9:$ES$483,$ES397)+1</f>
        <v>44</v>
      </c>
      <c r="IE397" s="74">
        <f>COUNTIFS($GG$9:$GG$483,"&gt;"&amp;GG397,$ES$9:$ES$483,$ES397)+1</f>
        <v>65</v>
      </c>
      <c r="IF397" s="74">
        <f>COUNTIFS($GH$9:$GH$483,"&gt;"&amp;GH397,$ES$9:$ES$483,$ES397)+1</f>
        <v>49</v>
      </c>
      <c r="IG397" s="84">
        <f>COUNTIFS($GI$9:$GI$483,"&gt;"&amp;GI397,$ES$9:$ES$483,$ES397)+1</f>
        <v>66</v>
      </c>
      <c r="IH397" s="148"/>
      <c r="II397" s="149"/>
      <c r="IJ397" s="149"/>
      <c r="IK397" s="149"/>
      <c r="IL397" s="149"/>
      <c r="IM397" s="150"/>
      <c r="IN397" s="151"/>
      <c r="IO397" s="152"/>
      <c r="IP397" s="153"/>
      <c r="IQ397" s="149"/>
      <c r="IR397" s="149"/>
      <c r="IS397" s="149"/>
      <c r="IT397" s="149"/>
      <c r="IU397" s="149"/>
      <c r="IV397" s="149"/>
      <c r="IW397" s="154"/>
      <c r="IX397" s="151"/>
      <c r="IY397" s="149"/>
      <c r="IZ397" s="149"/>
      <c r="JA397" s="149"/>
      <c r="JB397" s="149"/>
      <c r="JC397" s="149"/>
      <c r="JD397" s="149"/>
      <c r="JE397" s="155"/>
      <c r="JF397" s="153"/>
      <c r="JG397" s="149"/>
      <c r="JH397" s="149"/>
      <c r="JI397" s="149"/>
      <c r="JJ397" s="149"/>
      <c r="JK397" s="149"/>
      <c r="JL397" s="149"/>
      <c r="JM397" s="154"/>
      <c r="JN397" s="151"/>
      <c r="JO397" s="149"/>
      <c r="JP397" s="149"/>
      <c r="JQ397" s="149"/>
      <c r="JR397" s="149"/>
      <c r="JS397" s="149"/>
      <c r="JT397" s="149"/>
      <c r="JU397" s="149"/>
      <c r="JV397" s="149"/>
      <c r="JW397" s="149"/>
      <c r="JX397" s="149"/>
      <c r="JY397" s="149"/>
      <c r="JZ397" s="155"/>
      <c r="KA397" s="151"/>
      <c r="KB397" s="149"/>
      <c r="KC397" s="149"/>
      <c r="KD397" s="149"/>
      <c r="KE397" s="155"/>
      <c r="KF397" s="153"/>
      <c r="KG397" s="149"/>
      <c r="KH397" s="149"/>
      <c r="KI397" s="149"/>
      <c r="KJ397" s="149"/>
      <c r="KK397" s="156"/>
      <c r="KL397" s="149"/>
      <c r="KM397" s="149"/>
      <c r="KN397" s="149"/>
      <c r="KO397" s="149"/>
      <c r="KP397" s="149"/>
      <c r="KQ397" s="149"/>
      <c r="KR397" s="149"/>
      <c r="KS397" s="154"/>
      <c r="KT397" s="154"/>
      <c r="KU397" s="154"/>
      <c r="KV397" s="154"/>
      <c r="KW397" s="151"/>
      <c r="KX397" s="149"/>
      <c r="KY397" s="149"/>
      <c r="KZ397" s="149"/>
      <c r="LA397" s="149"/>
      <c r="LB397" s="149"/>
      <c r="LC397" s="154"/>
      <c r="LD397" s="151"/>
      <c r="LE397" s="152"/>
      <c r="LF397" s="157"/>
      <c r="LG397" s="158"/>
      <c r="LH397" s="151"/>
      <c r="LI397" s="149"/>
      <c r="LJ397" s="147"/>
      <c r="LK397" s="147"/>
      <c r="LL397" s="147"/>
      <c r="LM397" s="159"/>
      <c r="LN397" s="153"/>
      <c r="LO397" s="149"/>
      <c r="LP397" s="149"/>
      <c r="LQ397" s="149"/>
      <c r="LR397" s="154"/>
      <c r="LS397" s="151"/>
      <c r="LT397" s="149"/>
      <c r="LU397" s="149"/>
      <c r="LV397" s="149"/>
      <c r="LW397" s="149"/>
      <c r="LX397" s="149"/>
      <c r="LY397" s="149"/>
      <c r="LZ397" s="149"/>
      <c r="MA397" s="155"/>
      <c r="MB397" s="153"/>
      <c r="MC397" s="149"/>
      <c r="MD397" s="149"/>
      <c r="ME397" s="149"/>
      <c r="MF397" s="149"/>
      <c r="MG397" s="149"/>
      <c r="MH397" s="149"/>
      <c r="MI397" s="149"/>
      <c r="MJ397" s="149"/>
      <c r="MK397" s="149"/>
      <c r="ML397" s="149"/>
      <c r="MM397" s="149"/>
      <c r="MN397" s="156"/>
      <c r="MO397" s="156"/>
      <c r="MP397" s="154"/>
      <c r="MQ397" s="151"/>
      <c r="MR397" s="149"/>
      <c r="MS397" s="149"/>
      <c r="MT397" s="149"/>
      <c r="MU397" s="149"/>
      <c r="MV397" s="156"/>
      <c r="MW397" s="149"/>
      <c r="MX397" s="149"/>
      <c r="MY397" s="149"/>
      <c r="MZ397" s="149"/>
      <c r="NA397" s="149"/>
      <c r="NB397" s="149"/>
      <c r="NC397" s="149"/>
      <c r="ND397" s="154"/>
      <c r="NE397" s="154"/>
      <c r="NF397" s="154"/>
      <c r="NG397" s="154"/>
      <c r="NH397" s="151"/>
      <c r="NI397" s="149"/>
      <c r="NJ397" s="149"/>
      <c r="NK397" s="149"/>
      <c r="NL397" s="149"/>
      <c r="NM397" s="149"/>
      <c r="NN397" s="94"/>
      <c r="NO397" s="151"/>
      <c r="NP397" s="160"/>
      <c r="NQ397" s="196" t="s">
        <v>1471</v>
      </c>
      <c r="NR397" s="196" t="s">
        <v>1476</v>
      </c>
      <c r="NS397" s="199"/>
      <c r="NT397" s="199"/>
      <c r="NU397" s="199" t="s">
        <v>1477</v>
      </c>
      <c r="NV397" s="135">
        <v>44413</v>
      </c>
      <c r="NW397" s="199" t="s">
        <v>1478</v>
      </c>
      <c r="NX397" s="136" t="s">
        <v>1479</v>
      </c>
      <c r="NY397" s="138" t="s">
        <v>1468</v>
      </c>
      <c r="NZ397" s="136" t="s">
        <v>1479</v>
      </c>
      <c r="OA397" s="137"/>
      <c r="OB397" s="137"/>
      <c r="OC397" s="137"/>
      <c r="OD397" s="108">
        <f>EH397</f>
        <v>72</v>
      </c>
      <c r="OE397" s="109">
        <v>6</v>
      </c>
      <c r="OF397" s="110">
        <f>IF(ISERROR(ROUND(MAX(EI397/1,EJ397/EE397,EK397/EF397,EL397/EG397,EM397/EH397),0)),"0",ROUND(MAX(EI397/1,EJ397/EE397,EK397/EF397,EL397/EG397,EM397/EH397),0))</f>
        <v>30</v>
      </c>
      <c r="OG397" s="109">
        <v>7</v>
      </c>
      <c r="OH397" s="111">
        <f>ROUND(AVERAGEIF($ES$9:$ES$497,$ES397,EV$9:EV$497),0)</f>
        <v>79</v>
      </c>
      <c r="OI397" s="112">
        <f>ROUND(AVERAGEIF($ES$9:$ES$497,$ES397,EW$9:EW$497),0)</f>
        <v>32</v>
      </c>
      <c r="OJ397" s="112">
        <f>ROUND(AVERAGEIF($ES$9:$ES$497,$ES397,EX$9:EX$497),0)</f>
        <v>45</v>
      </c>
      <c r="OK397" s="112">
        <f>ROUND(AVERAGEIF($ES$9:$ES$497,$ES397,EY$9:EY$497),0)</f>
        <v>53</v>
      </c>
      <c r="OL397" s="112">
        <f>ROUND(AVERAGEIF($ES$9:$ES$497,$ES397,EZ$9:EZ$497),0)</f>
        <v>20</v>
      </c>
      <c r="OM397" s="112">
        <f>ROUND(AVERAGEIF($ES$9:$ES$497,$ES397,FA$9:FA$497),0)</f>
        <v>18</v>
      </c>
      <c r="ON397" s="112">
        <f>ROUND(AVERAGEIF($ES$9:$ES$497,$ES397,FB$9:FB$497),0)</f>
        <v>23</v>
      </c>
      <c r="OO397" s="112">
        <f>ROUND(AVERAGEIF($ES$9:$ES$497,$ES397,FC$9:FC$497),0)</f>
        <v>23</v>
      </c>
      <c r="OP397" s="112">
        <f>ROUND(AVERAGEIF($ES$9:$ES$497,$ES397,FD$9:FD$497),0)</f>
        <v>64</v>
      </c>
      <c r="OQ397" s="113">
        <f>ROUND(AVERAGEIF($ES$9:$ES$497,$ES397,FE$9:FE$497),0)</f>
        <v>68</v>
      </c>
      <c r="OR397" s="114">
        <f>ROUND(EV397/MAX(EV$9:EV$497)*100,0)</f>
        <v>33</v>
      </c>
      <c r="OS397" s="115">
        <f>ROUND(EW397/MAX(EW$9:EW$497)*100,0)</f>
        <v>18</v>
      </c>
      <c r="OT397" s="115">
        <f>ROUND(EX397/MAX(EX$9:EX$497)*100,0)</f>
        <v>23</v>
      </c>
      <c r="OU397" s="115">
        <f>ROUND(EY397/MAX(EY$9:EY$497)*100,0)</f>
        <v>20</v>
      </c>
      <c r="OV397" s="115">
        <f>ROUND(EZ397/MAX(EZ$9:EZ$497)*100,0)</f>
        <v>9</v>
      </c>
      <c r="OW397" s="115">
        <f>ROUND(FA397/MAX(FA$9:FA$497)*100,0)</f>
        <v>7</v>
      </c>
      <c r="OX397" s="115">
        <f>ROUND(FB397/MAX(FB$9:FB$497)*100,0)</f>
        <v>9</v>
      </c>
      <c r="OY397" s="116">
        <f>ROUND(FC397/MAX(FC$9:FC$497)*100,0)</f>
        <v>5</v>
      </c>
      <c r="OZ397" s="115">
        <f>ROUND(FD397/MAX(FD$9:FD$497)*100,0)</f>
        <v>26</v>
      </c>
      <c r="PA397" s="117">
        <f>ROUND(FE397/MAX(FE$9:FE$497)*100,0)</f>
        <v>14</v>
      </c>
      <c r="PB397" s="118">
        <f>OT397*3 + (OR397+OS397+OX397)*2 + (OU397+OY397)</f>
        <v>214</v>
      </c>
      <c r="PC397" s="115">
        <f>OV397*3 + (OR397+OS397+OX397)*2 + (OU397+OY397)</f>
        <v>172</v>
      </c>
      <c r="PD397" s="115">
        <f>(OT397+OV397)*3 + (OR397+OS397+OX397)*2 + (OU397+OY397)</f>
        <v>241</v>
      </c>
      <c r="PE397" s="115">
        <f>(OT397+OY397)*3 + (OR397+OS397+OX397)*2 + (OU397)</f>
        <v>224</v>
      </c>
      <c r="PF397" s="115">
        <f>(OR397+OU397)*3 + (OS397+OW397)*2 + OX397</f>
        <v>218</v>
      </c>
      <c r="PG397" s="119">
        <f>OW397*3 + (OR397+OS397+OU397)*2 + OX397</f>
        <v>172</v>
      </c>
      <c r="PH397" s="118">
        <f>ROUND(PB397/MAX(PB$9:PB$497)*100,0)</f>
        <v>26</v>
      </c>
      <c r="PI397" s="115">
        <f>ROUND(PC397/MAX(PC$9:PC$497)*100,0)</f>
        <v>21</v>
      </c>
      <c r="PJ397" s="115">
        <f>ROUND(PD397/MAX(PD$9:PD$497)*100,0)</f>
        <v>26</v>
      </c>
      <c r="PK397" s="115">
        <f>ROUND(PE397/MAX(PE$9:PE$497)*100,0)</f>
        <v>22</v>
      </c>
      <c r="PL397" s="115">
        <f>ROUND(PF397/MAX(PF$9:PF$497)*100,0)</f>
        <v>31</v>
      </c>
      <c r="PM397" s="119">
        <f>ROUND(PG397/MAX(PG$9:PG$497)*100,0)</f>
        <v>25</v>
      </c>
      <c r="PN397" s="118">
        <f>RANK(PH397,PH$9:PH$497,0)</f>
        <v>327</v>
      </c>
      <c r="PO397" s="115">
        <f>RANK(PI397,PI$9:PI$497,0)</f>
        <v>341</v>
      </c>
      <c r="PP397" s="115">
        <f>RANK(PJ397,PJ$9:PJ$497,0)</f>
        <v>336</v>
      </c>
      <c r="PQ397" s="115">
        <f>RANK(PK397,PK$9:PK$497,0)</f>
        <v>347</v>
      </c>
      <c r="PR397" s="115">
        <f>RANK(PL397,PL$9:PL$497,0)</f>
        <v>305</v>
      </c>
      <c r="PS397" s="119">
        <f>RANK(PM397,PM$9:PM$497,0)</f>
        <v>326</v>
      </c>
      <c r="PT397" s="120">
        <f>ROUND(FZ397/MAX(FZ$9:FZ$497)*100,0)</f>
        <v>69</v>
      </c>
      <c r="PU397" s="115">
        <f>ROUND(GA397/MAX(GA$9:GA$497)*100,0)</f>
        <v>28</v>
      </c>
      <c r="PV397" s="115">
        <f>ROUND(GB397/MAX(GB$9:GB$497)*100,0)</f>
        <v>44</v>
      </c>
      <c r="PW397" s="115">
        <f>ROUND(GC397/MAX(GC$9:GC$497)*100,0)</f>
        <v>51</v>
      </c>
      <c r="PX397" s="115">
        <f>ROUND(GD397/MAX(GD$9:GD$497)*100,0)</f>
        <v>13</v>
      </c>
      <c r="PY397" s="115">
        <f>ROUND(GE397/MAX(GE$9:GE$497)*100,0)</f>
        <v>10</v>
      </c>
      <c r="PZ397" s="115">
        <f>ROUND(GF397/MAX(GF$9:GF$497)*100,0)</f>
        <v>12</v>
      </c>
      <c r="QA397" s="116">
        <f>ROUND(GG397/MAX(GG$9:GG$497)*100,0)</f>
        <v>8</v>
      </c>
      <c r="QB397" s="115">
        <f>ROUND(GH397/MAX(GH$9:GH$497)*100,0)</f>
        <v>37</v>
      </c>
      <c r="QC397" s="121">
        <f>ROUND(GI397/MAX(GI$9:GI$497)*100,0)</f>
        <v>24</v>
      </c>
      <c r="QD397" s="120">
        <f>ROUND(AVERAGEIF($ES$9:$ES$497,$ES397,PT$9:PT$497),0)</f>
        <v>62</v>
      </c>
      <c r="QE397" s="120">
        <f>ROUND(AVERAGEIF($ES$9:$ES$497,$ES397,PU$9:PU$497),0)</f>
        <v>26</v>
      </c>
      <c r="QF397" s="120">
        <f>ROUND(AVERAGEIF($ES$9:$ES$497,$ES397,PV$9:PV$497),0)</f>
        <v>48</v>
      </c>
      <c r="QG397" s="120">
        <f>ROUND(AVERAGEIF($ES$9:$ES$497,$ES397,PW$9:PW$497),0)</f>
        <v>58</v>
      </c>
      <c r="QH397" s="120">
        <f>ROUND(AVERAGEIF($ES$9:$ES$497,$ES397,PX$9:PX$497),0)</f>
        <v>15</v>
      </c>
      <c r="QI397" s="120">
        <f>ROUND(AVERAGEIF($ES$9:$ES$497,$ES397,PY$9:PY$497),0)</f>
        <v>14</v>
      </c>
      <c r="QJ397" s="120">
        <f>ROUND(AVERAGEIF($ES$9:$ES$497,$ES397,PZ$9:PZ$497),0)</f>
        <v>14</v>
      </c>
      <c r="QK397" s="120">
        <f>ROUND(AVERAGEIF($ES$9:$ES$497,$ES397,QA$9:QA$497),0)</f>
        <v>15</v>
      </c>
      <c r="QL397" s="120">
        <f>ROUND(AVERAGEIF($ES$9:$ES$497,$ES397,QB$9:QB$497),0)</f>
        <v>41</v>
      </c>
      <c r="QM397" s="120">
        <f>ROUND(AVERAGEIF($ES$9:$ES$497,$ES397,QC$9:QC$497),0)</f>
        <v>30</v>
      </c>
      <c r="QN397" s="114">
        <f>PV397*4 + (PT397+PU397+PZ397)*2 + (PW397+QA397)</f>
        <v>453</v>
      </c>
      <c r="QO397" s="115">
        <f>PX397*4 + (PT397+PU397+PZ397)*2 + (PW397+QA397)</f>
        <v>329</v>
      </c>
      <c r="QP397" s="115">
        <f>(PV397+PX397)*4 + (PT397+PU397+PZ397)*2 + (PW397+QA397)</f>
        <v>505</v>
      </c>
      <c r="QQ397" s="115">
        <f>(PV397+QA397)*4 + (PT397+PU397+PZ397)*2 + (PW397)</f>
        <v>477</v>
      </c>
      <c r="QR397" s="115">
        <f>(PT397+PW397)*4 + (PU397+PY397)*2 + PZ397</f>
        <v>568</v>
      </c>
      <c r="QS397" s="119">
        <f>PY397*4 + (PT397+PU397+PW397)*2 + PZ397</f>
        <v>348</v>
      </c>
      <c r="QT397" s="114">
        <f>ROUND((QN397-MIN(QN$9:QN$497))/(MAX(QN$9:QN$497)-MIN(QN$9:QN$497))*100,0)</f>
        <v>35</v>
      </c>
      <c r="QU397" s="115">
        <f>ROUND((QO397-MIN(QO$9:QO$497))/(MAX(QO$9:QO$497)-MIN(QO$9:QO$497))*100,0)</f>
        <v>17</v>
      </c>
      <c r="QV397" s="115">
        <f>ROUND((QP397-MIN(QP$9:QP$497))/(MAX(QP$9:QP$497)-MIN(QP$9:QP$497))*100,0)</f>
        <v>22</v>
      </c>
      <c r="QW397" s="115">
        <f>ROUND((QQ397-MIN(QQ$9:QQ$497))/(MAX(QQ$9:QQ$497)-MIN(QQ$9:QQ$497))*100,0)</f>
        <v>24</v>
      </c>
      <c r="QX397" s="115">
        <f>ROUND((QR397-MIN(QR$9:QR$497))/(MAX(QR$9:QR$497)-MIN(QR$9:QR$497))*100,0)</f>
        <v>56</v>
      </c>
      <c r="QY397" s="115">
        <f>ROUND((QS397-MIN(QS$9:QS$497))/(MAX(QS$9:QS$497)-MIN(QS$9:QS$497))*100,0)</f>
        <v>35</v>
      </c>
      <c r="QZ397" s="114">
        <f>RANK(QN397,QN$9:QN$497,0)</f>
        <v>257</v>
      </c>
      <c r="RA397" s="115">
        <f>RANK(QO397,QO$9:QO$497,0)</f>
        <v>317</v>
      </c>
      <c r="RB397" s="115">
        <f>RANK(QP397,QP$9:QP$497,0)</f>
        <v>312</v>
      </c>
      <c r="RC397" s="115">
        <f>RANK(QQ397,QQ$9:QQ$497,0)</f>
        <v>342</v>
      </c>
      <c r="RD397" s="115">
        <f>RANK(QR397,QR$9:QR$497,0)</f>
        <v>127</v>
      </c>
      <c r="RE397" s="115">
        <f>RANK(QS397,QS$9:QS$497,0)</f>
        <v>253</v>
      </c>
      <c r="RF397" s="122"/>
      <c r="RG397" s="115">
        <f>($RH$3*(IH397+IJ397)*100*100/MAX(EX$9:EX$497)*$RO$3) +($RH$3*(II397+IJ397)*100*100/MAX(EX$9:EX$497)*$RO$4) + ($RH$3*IK397*100*100/MAX(EX$9:EX$497)*0.098)</f>
        <v>0</v>
      </c>
      <c r="RH397" s="115">
        <f>($RH$4*IL397*100*100/MAX(EZ$9:EZ$497))*$RQ$3</f>
        <v>0</v>
      </c>
      <c r="RI397" s="115">
        <f>($RH$3*IM397*100*100/MAX(EY$9:EY$497))*$RQ$4</f>
        <v>0</v>
      </c>
      <c r="RJ397" s="115">
        <f>($RH$3*IN397*100*100/MAX(EX$9:EX$497))</f>
        <v>0</v>
      </c>
      <c r="RK397" s="115">
        <f>($RH$4*IO397*100*100/MAX(EZ$9:EZ$497))*$RQ$3</f>
        <v>0</v>
      </c>
      <c r="RL397" s="115">
        <f>(($RL$4*IP397*100*((100/MAX(EX$9:EX$497)+100/MAX(EZ$9:EZ$497))/2))+($RL$4*IQ397*100*((100/MAX(EX$9:EX$497)+100/MAX(EZ$9:EZ$497))/2))+($RL$4*IR397*100*((100/MAX(EX$9:EX$497)+100/MAX(EZ$9:EZ$497))/2))+($RL$4*IS397*100*((100/MAX(EX$9:EX$497)+100/MAX(EZ$9:EZ$497))/2))+($RL$4*IT397*100*((100/MAX(EX$9:EX$497)+100/MAX(EZ$9:EZ$497))/2))+($RL$4*IU397*100*((100/MAX(EX$9:EX$497)+100/MAX(EZ$9:EZ$497))/2))+($RL$4*IV397*100*((100/MAX(EX$9:EX$497)+100/MAX(EZ$9:EZ$497))/2))+($RL$4*IW397*100*((100/MAX(EX$9:EX$497)+100/MAX(EZ$9:EZ$497))/2)))*$RS$3</f>
        <v>0</v>
      </c>
      <c r="RM397" s="115">
        <f>(($RH$3*IX397*100*100/MAX(EX$9:EX$497))+($RH$3*IY397*100*100/MAX(EX$9:EX$497))+($RH$3*IZ397*100*100/MAX(EX$9:EX$497))+($RH$3*JA397*100*100/MAX(EX$9:EX$497))+($RH$3*JB397*100*100/MAX(EX$9:EX$497))+($RH$3*JC397*100*100/MAX(EX$9:EX$497))+($RH$3*JD397*100*100/MAX(EX$9:EX$497))+($RH$3*JE397*100*100/MAX(EX$9:EX$497)))*$RS$4</f>
        <v>0</v>
      </c>
      <c r="RN397" s="115">
        <f>(($RH$4*JF397*100*100/MAX(EZ$9:EZ$497)) + ($RH$4*JG397*100*100/MAX(EZ$9:EZ$497)) + ($RH$4*JH397*100*100/MAX(EZ$9:EZ$497)) + ($RH$4*JI397*100*100/MAX(EZ$9:EZ$497)) + ($RH$4*JJ397*100*100/MAX(EZ$9:EZ$497)) + ($RH$4*JK397*100*100/MAX(EZ$9:EZ$497)) + ($RH$4*JL397*100*100/MAX(EZ$9:EZ$497)) + ($RH$4*JM397*100*100/MAX(EZ$9:EZ$497)))*$RU$3</f>
        <v>0</v>
      </c>
      <c r="RO397" s="115">
        <f>(($RL$4*JN397*100*((100/MAX(EX$9:EX$497)+100/MAX(EZ$9:EZ$497))/2))+($RL$4*JO397*100*((100/MAX(EX$9:EX$497)+100/MAX(EZ$9:EZ$497))/2))+($RL$4*JP397*100*((100/MAX(EX$9:EX$497)+100/MAX(EZ$9:EZ$497))/2))+($RL$4*JQ397*100*((100/MAX(EX$9:EX$497)+100/MAX(EZ$9:EZ$497))/2))+($RL$4*JR397*100*((100/MAX(EX$9:EX$497)+100/MAX(EZ$9:EZ$497))/2))+($RL$4*JS397*100*((100/MAX(EX$9:EX$497)+100/MAX(EZ$9:EZ$497))/2))+($RL$4*JT397*100*((100/MAX(EX$9:EX$497)+100/MAX(EZ$9:EZ$497))/2))+($RL$4*JU397*100*((100/MAX(EX$9:EX$497)+100/MAX(EZ$9:EZ$497))/2))+($RL$4*JV397*100*((100/MAX(EX$9:EX$497)+100/MAX(EZ$9:EZ$497))/2))+($RL$4*JW397*100*((100/MAX(EX$9:EX$497)+100/MAX(EZ$9:EZ$497))/2))+($RL$4*JX397*100*((100/MAX(EX$9:EX$497)+100/MAX(EZ$9:EZ$497))/2))+($RL$4*JY397*100*((100/MAX(EX$9:EX$497)+100/MAX(EZ$9:EZ$497))/2))+($RL$4*JZ397*100*((100/MAX(EX$9:EX$497)+100/MAX(EZ$9:EZ$497))/2)))*$RW$3/2</f>
        <v>0</v>
      </c>
      <c r="RP397" s="119">
        <f>($RJ$3*KA397*100*100/MAX(FA$9:FA$497)) + ($RJ$3*KB397*100*100/MAX(FA$9:FA$497)/2) + ($RJ$3*KC397*100*100/MAX(FA$9:FA$497)/2) + ($RJ$3*KD397*100*100/MAX(FA$9:FA$497)/4) + ($RJ$3*KE397*100*100/MAX(FA$9:FA$497)/4)</f>
        <v>0</v>
      </c>
      <c r="RQ397" s="118">
        <f>($RL$4*KF397*100*((100/MAX(EX$9:EX$497)+100/MAX(EZ$9:EZ$497)))) * ($RO$3/2) + (($RL$4*KG397*100*((100/MAX(EX$9:EX$497)+100/MAX(EZ$9:EZ$497))))+($RL$4*KH397*100*((100/MAX(EX$9:EX$497)+100/MAX(EZ$9:EZ$497))))+($RL$4*KI397*100*((100/MAX(EX$9:EX$497)+100/MAX(EZ$9:EZ$497))))+($RL$4*KJ397*100*((100/MAX(EX$9:EX$497)+100/MAX(EZ$9:EZ$497))))+($RL$4*KK397*100*((100/MAX(EX$9:EX$497)+100/MAX(EZ$9:EZ$497))))+($RL$4*KL397*100*((100/MAX(EX$9:EX$497)+100/MAX(EZ$9:EZ$497))))+($RL$4*KM397*100*((100/MAX(EX$9:EX$497)+100/MAX(EZ$9:EZ$497))))+($RL$4*KN397*100*((100/MAX(EX$9:EX$497)+100/MAX(EZ$9:EZ$497))))+($RL$4*KO397*100*((100/MAX(EX$9:EX$497)+100/MAX(EZ$9:EZ$497))))+($RL$4*KP397*100*((100/MAX(EX$9:EX$497)+100/MAX(EZ$9:EZ$497))))+($RL$4*KQ397*100*((100/MAX(EX$9:EX$497)+100/MAX(EZ$9:EZ$497))))+($RL$4*KR397*100*((100/MAX(EX$9:EX$497)+100/MAX(EZ$9:EZ$497))))+($RL$4*KS397*100*((100/MAX(EX$9:EX$497)+100/MAX(EZ$9:EZ$497))))+($RL$4*KV397*100*((100/MAX(EX$9:EX$497)+100/MAX(EZ$9:EZ$497))))) * (($RO$3+$RO$4)/6)</f>
        <v>0</v>
      </c>
      <c r="RR397" s="115">
        <f>(($RL$4*KW397*100*((100/MAX(EX$9:EX$497)+100/MAX(EZ$9:EZ$497))))) * ($RO$3/2) + (($RL$4*KX397*100*((100/MAX(EX$9:EX$497)+100/MAX(EZ$9:EZ$497))))+($RL$4*KY397*100*((100/MAX(EX$9:EX$497)+100/MAX(EZ$9:EZ$497))))+($RL$4*KZ397*100*((100/MAX(EX$9:EX$497)+100/MAX(EZ$9:EZ$497))))+($RL$4*LA397*100*((100/MAX(EX$9:EX$497)+100/MAX(EZ$9:EZ$497))))+($RL$4*LB397*100*((100/MAX(EX$9:EX$497)+100/MAX(EZ$9:EZ$497))))+($RL$4*LC397*100*((100/MAX(EX$9:EX$497)+100/MAX(EZ$9:EZ$497))))) * (($RO$3+$RO$4)/6)</f>
        <v>0</v>
      </c>
      <c r="RS397" s="119">
        <f>(($RL$4*LD397*100*((100/MAX(EX$9:EX$497)+100/MAX(EZ$9:EZ$497))))+($RL$4*LE397*100*((100/MAX(EX$9:EX$497)+100/MAX(EZ$9:EZ$497))))) * (($RO$3+$RO$4)/6)</f>
        <v>0</v>
      </c>
      <c r="RT397" s="118">
        <f>($RJ$4*LH397*100*(100/MAX(EV$9:EV$497)))+($RJ$4*LI397*100*(100/MAX(EV$9:EV$497)))</f>
        <v>0</v>
      </c>
      <c r="RU397" s="119">
        <f>($RJ$4*LJ397*(100/MAX(EV$9:EV$497)))/2 + ($RL$3*LK397*(100/MAX(EW$9:EW$497))) + ($RJ$4*LL397*(100/MAX(EV$9:EV$497)))/4 + ($RL$3*LM397*(100/MAX(EW$9:EW$497)))</f>
        <v>0</v>
      </c>
      <c r="RV397" s="118">
        <f>($RJ$4*LN397*100*100/MAX(EV$9:EV$497)/2)+($RJ$4*LO397*100*100/MAX(EV$9:EV$497)/2)+($RJ$4*LP397*100*100/MAX(EV$9:EV$497))+($RJ$4*LQ397*100*100/MAX(EV$9:EV$497))+($RJ$4*LR397*100*100/MAX(EV$9:EV$497))</f>
        <v>0</v>
      </c>
      <c r="RW397" s="115">
        <f>($RJ$4*LS397*100*100/MAX(EV$9:EV$497)) + (($RJ$4*LT397*100*100/MAX(EV$9:EV$497))+($RJ$4*LU397*100*100/MAX(EV$9:EV$497))+($RJ$4*LV397*100*100/MAX(EV$9:EV$497))+($RJ$4*LW397*100*100/MAX(EV$9:EV$497))+($RJ$4*LX397*100*100/MAX(EV$9:EV$497))+($RJ$4*LY397*100*100/MAX(EV$9:EV$497))+($RJ$4*LZ397*100*100/MAX(EV$9:EV$497))+($RJ$4*MA397*100*100/MAX(EV$9:EV$497)))/2</f>
        <v>0</v>
      </c>
      <c r="RX397" s="119">
        <f>($RJ$4*MB397*100*100/MAX(EV$9:EV$497))+($RJ$4*MC397*100*100/MAX(EV$9:EV$497))+($RJ$4*MD397*100*100/MAX(EV$9:EV$497))+($RJ$4*ME397*100*100/MAX(EV$9:EV$497))+($RJ$4*MF397*100*100/MAX(EV$9:EV$497))+($RJ$4*MG397*100*100/MAX(EV$9:EV$497))+($RJ$4*MH397*100*100/MAX(EV$9:EV$497))+($RJ$4*MI397*100*100/MAX(EV$9:EV$497))+($RJ$4*MJ397*100*100/MAX(EV$9:EV$497))+($RJ$4*MK397*100*100/MAX(EV$9:EV$497))+($RJ$4*ML397*100*100/MAX(EV$9:EV$497))+($RJ$4*MM397*100*100/MAX(EV$9:EV$497))+($RJ$4*MN397*100*100/MAX(EV$9:EV$497))</f>
        <v>0</v>
      </c>
      <c r="RY397" s="118">
        <f>($RJ$4*MQ397*100*100/MAX(EV$9:EV$497))/2 + (($RJ$4*MR397*100*100/MAX(EV$9:EV$497))+($RJ$4*MS397*100*100/MAX(EV$9:EV$497))+($RJ$4*MT397*100*100/MAX(EV$9:EV$497))+($RJ$4*MU397*100*100/MAX(EV$9:EV$497))+($RJ$4*MV397*100*100/MAX(EV$9:EV$497))+($RJ$4*MW397*100*100/MAX(EV$9:EV$497))+($RJ$4*MX397*100*100/MAX(EV$9:EV$497))+($RJ$4*MY397*100*100/MAX(EV$9:EV$497))+($RJ$4*MZ397*100*100/MAX(EV$9:EV$497))+($RJ$4*NA397*100*100/MAX(EV$9:EV$497))+($RJ$4*NB397*100*100/MAX(EV$9:EV$497))+($RJ$4*NC397*100*100/MAX(EV$9:EV$497))+($RJ$4*ND397*100*100/MAX(EV$9:EV$497))+($RJ$4*NG397*100*100/MAX(EV$9:EV$497)))/4</f>
        <v>0</v>
      </c>
      <c r="RZ397" s="115">
        <f>($RJ$4*NH397*100*100/MAX(EV$9:EV$497))/2 + (($RJ$4*NI397*100*100/MAX(EV$9:EV$497))+($RJ$4*NJ397*100*100/MAX(EV$9:EV$497))+($RJ$4*NK397*100*100/MAX(EV$9:EV$497))+($RJ$4*NL397*100*100/MAX(EV$9:EV$497))+($RJ$4*NM397*100*100/MAX(EV$9:EV$497))+($RJ$4*NN397*100*100/MAX(EV$9:EV$497)))/4</f>
        <v>0</v>
      </c>
      <c r="SA397" s="117">
        <f>(($RJ$4*NO397*100*100/MAX(EV$9:EV$497))+($RJ$4*NP397*100*100/MAX(EV$9:EV$497)))/4</f>
        <v>0</v>
      </c>
      <c r="SB397" s="118">
        <f>SUM(RG397:SA397)</f>
        <v>0</v>
      </c>
      <c r="SC397" s="115">
        <f>RG397 + RJ397 + RL397 + RM397 + RO397 + SUM(RQ397:RS397)/2 +  SUM(RT397:SA397)/5</f>
        <v>0</v>
      </c>
      <c r="SD397" s="115">
        <f>(RH397+RK397+RL397/$RS$3*$RU$3+RN397)*$RY$3+RO397+SUM(RQ397:RS397)/5 + SUM(RT397:SA397)/4</f>
        <v>0</v>
      </c>
      <c r="SE397" s="115">
        <f>RG397+RJ397+RL397/$RS$3+RM397/$RS$4+RO397 + SUM(RQ397:RS397)/2 +  SUM(RT397:SA397)/5</f>
        <v>0</v>
      </c>
      <c r="SF397" s="115">
        <f>RI397*$RY$4+RL397+RO397 + SUM(RQ397:RS397)/5 +  SUM(RT397:SA397)/4</f>
        <v>0</v>
      </c>
      <c r="SG397" s="115">
        <f>RP397*2 + SUM(RT397:SA397)</f>
        <v>0</v>
      </c>
      <c r="SH397" s="115">
        <f>ROUND(SB397/MAX(SB$9:SB$497)*100,0)</f>
        <v>0</v>
      </c>
      <c r="SI397" s="115">
        <f>ROUND(SC397/MAX(SC$9:SC$497)*100,0)</f>
        <v>0</v>
      </c>
      <c r="SJ397" s="115">
        <f>ROUND(SD397/MAX(SD$9:SD$497)*100,0)</f>
        <v>0</v>
      </c>
      <c r="SK397" s="115">
        <f>ROUND(SE397/MAX(SE$9:SE$497)*100,0)</f>
        <v>0</v>
      </c>
      <c r="SL397" s="115">
        <f>ROUND(SF397/MAX(SF$9:SF$497)*100,0)</f>
        <v>0</v>
      </c>
      <c r="SM397" s="121">
        <f>ROUND(SG397/MAX(SG$9:SG$497)*100,0)</f>
        <v>0</v>
      </c>
      <c r="SN397" s="115">
        <f>ROUND(AVERAGEIF($ES$9:$ES$497,$ES397,SH$9:SH$497),0)</f>
        <v>26</v>
      </c>
      <c r="SO397" s="115">
        <f>ROUND(AVERAGEIF($ES$9:$ES$497,$ES397,SI$9:SI$497),0)</f>
        <v>23</v>
      </c>
      <c r="SP397" s="115">
        <f>ROUND(AVERAGEIF($ES$9:$ES$497,$ES397,SJ$9:SJ$497),0)</f>
        <v>4</v>
      </c>
      <c r="SQ397" s="115">
        <f>ROUND(AVERAGEIF($ES$9:$ES$497,$ES397,SK$9:SK$497),0)</f>
        <v>20</v>
      </c>
      <c r="SR397" s="115">
        <f>ROUND(AVERAGEIF($ES$9:$ES$497,$ES397,SL$9:SL$497),0)</f>
        <v>7</v>
      </c>
      <c r="SS397" s="121">
        <f>ROUND(AVERAGEIF($ES$9:$ES$497,$ES397,SM$9:SM$497),0)</f>
        <v>6</v>
      </c>
      <c r="ST397" s="114">
        <f>RANK(SB397,SB$9:SB$497,0)</f>
        <v>323</v>
      </c>
      <c r="SU397" s="115">
        <f>RANK(SC397,SC$9:SC$497,0)</f>
        <v>320</v>
      </c>
      <c r="SV397" s="115">
        <f>RANK(SD397,SD$9:SD$497,0)</f>
        <v>320</v>
      </c>
      <c r="SW397" s="115">
        <f>RANK(SE397,SE$9:SE$497,0)</f>
        <v>320</v>
      </c>
      <c r="SX397" s="115">
        <f>RANK(SF397,SF$9:SF$497,0)</f>
        <v>317</v>
      </c>
      <c r="SY397" s="115">
        <f>RANK(SG397,SG$9:SG$497,0)</f>
        <v>308</v>
      </c>
      <c r="SZ397" s="115">
        <f>COUNTIFS(SB$9:SB$497,"&gt;"&amp;SB397,$ES$9:$ES$497,$ES397)+1</f>
        <v>73</v>
      </c>
      <c r="TA397" s="115">
        <f>COUNTIFS(SC$9:SC$497,"&gt;"&amp;SC397,$ES$9:$ES$497,$ES397)+1</f>
        <v>73</v>
      </c>
      <c r="TB397" s="115">
        <f>COUNTIFS(SD$9:SD$497,"&gt;"&amp;SD397,$ES$9:$ES$497,$ES397)+1</f>
        <v>71</v>
      </c>
      <c r="TC397" s="115">
        <f>COUNTIFS(SE$9:SE$497,"&gt;"&amp;SE397,$ES$9:$ES$497,$ES397)+1</f>
        <v>73</v>
      </c>
      <c r="TD397" s="115">
        <f>COUNTIFS(SF$9:SF$497,"&gt;"&amp;SF397,$ES$9:$ES$497,$ES397)+1</f>
        <v>71</v>
      </c>
      <c r="TE397" s="117">
        <f>COUNTIFS(SG$9:SG$497,"&gt;"&amp;SG397,$ES$9:$ES$497,$ES397)+1</f>
        <v>70</v>
      </c>
      <c r="TF397" s="118">
        <f>MAX(PH397:PM397)+SH397</f>
        <v>31</v>
      </c>
      <c r="TG397" s="115">
        <f t="shared" si="961"/>
        <v>26</v>
      </c>
      <c r="TH397" s="115">
        <f t="shared" si="961"/>
        <v>21</v>
      </c>
      <c r="TI397" s="115">
        <f t="shared" si="961"/>
        <v>26</v>
      </c>
      <c r="TJ397" s="115">
        <f t="shared" si="961"/>
        <v>22</v>
      </c>
      <c r="TK397" s="115">
        <f t="shared" si="961"/>
        <v>31</v>
      </c>
      <c r="TL397" s="117">
        <f>PM397+SM397</f>
        <v>25</v>
      </c>
      <c r="TM397" s="118">
        <f>ROUND(TF397/MAX(TF$9:TF$497)*100,0)</f>
        <v>17</v>
      </c>
      <c r="TN397" s="115">
        <f>ROUND(TG397/MAX(TG$9:TG$497)*100,0)</f>
        <v>14</v>
      </c>
      <c r="TO397" s="115">
        <f>ROUND(TH397/MAX(TH$9:TH$497)*100,0)</f>
        <v>12</v>
      </c>
      <c r="TP397" s="115">
        <f>ROUND(TI397/MAX(TI$9:TI$497)*100,0)</f>
        <v>14</v>
      </c>
      <c r="TQ397" s="115">
        <f>ROUND(TJ397/MAX(TJ$9:TJ$497)*100,0)</f>
        <v>11</v>
      </c>
      <c r="TR397" s="115">
        <f>ROUND(TK397/MAX(TK$9:TK$497)*100,0)</f>
        <v>16</v>
      </c>
      <c r="TS397" s="119">
        <f>ROUND(TL397/MAX(TL$9:TL$497)*100,0)</f>
        <v>13</v>
      </c>
      <c r="TT397" s="120">
        <f>RANK(TM397,TM$9:TM$497,0)</f>
        <v>360</v>
      </c>
      <c r="TU397" s="115">
        <f>RANK(TN397,TN$9:TN$497,0)</f>
        <v>354</v>
      </c>
      <c r="TV397" s="115">
        <f>RANK(TO397,TO$9:TO$497,0)</f>
        <v>352</v>
      </c>
      <c r="TW397" s="115">
        <f>RANK(TP397,TP$9:TP$497,0)</f>
        <v>354</v>
      </c>
      <c r="TX397" s="115">
        <f>RANK(TQ397,TQ$9:TQ$497,0)</f>
        <v>365</v>
      </c>
      <c r="TY397" s="115">
        <f>RANK(TR397,TR$9:TR$497,0)</f>
        <v>329</v>
      </c>
      <c r="TZ397" s="121">
        <f>RANK(TS397,TS$9:TS$497,0)</f>
        <v>348</v>
      </c>
      <c r="UA397" s="132"/>
      <c r="UB397" s="7" t="s">
        <v>1</v>
      </c>
    </row>
    <row r="398" spans="1:548" x14ac:dyDescent="0.15">
      <c r="A398" s="62">
        <v>390</v>
      </c>
      <c r="B398" s="200" t="s">
        <v>1476</v>
      </c>
      <c r="C398" s="143"/>
      <c r="D398" s="143"/>
      <c r="E398" s="161" t="s">
        <v>518</v>
      </c>
      <c r="F398" s="65">
        <v>107</v>
      </c>
      <c r="G398" s="65" t="s">
        <v>908</v>
      </c>
      <c r="H398" s="144" t="s">
        <v>1005</v>
      </c>
      <c r="I398" s="66" t="s">
        <v>521</v>
      </c>
      <c r="J398" s="67" t="s">
        <v>521</v>
      </c>
      <c r="K398" s="67" t="s">
        <v>521</v>
      </c>
      <c r="L398" s="67" t="s">
        <v>521</v>
      </c>
      <c r="M398" s="67" t="s">
        <v>521</v>
      </c>
      <c r="N398" s="67" t="s">
        <v>521</v>
      </c>
      <c r="O398" s="67" t="s">
        <v>521</v>
      </c>
      <c r="P398" s="67" t="s">
        <v>521</v>
      </c>
      <c r="Q398" s="67" t="s">
        <v>521</v>
      </c>
      <c r="R398" s="68" t="s">
        <v>521</v>
      </c>
      <c r="S398" s="69" t="s">
        <v>521</v>
      </c>
      <c r="T398" s="67" t="s">
        <v>521</v>
      </c>
      <c r="U398" s="67" t="s">
        <v>521</v>
      </c>
      <c r="V398" s="67" t="s">
        <v>521</v>
      </c>
      <c r="W398" s="67" t="s">
        <v>521</v>
      </c>
      <c r="X398" s="67" t="s">
        <v>521</v>
      </c>
      <c r="Y398" s="67" t="s">
        <v>521</v>
      </c>
      <c r="Z398" s="67" t="s">
        <v>521</v>
      </c>
      <c r="AA398" s="67" t="s">
        <v>521</v>
      </c>
      <c r="AB398" s="68" t="s">
        <v>521</v>
      </c>
      <c r="AC398" s="69" t="s">
        <v>521</v>
      </c>
      <c r="AD398" s="67" t="s">
        <v>521</v>
      </c>
      <c r="AE398" s="67" t="s">
        <v>521</v>
      </c>
      <c r="AF398" s="67" t="s">
        <v>521</v>
      </c>
      <c r="AG398" s="67" t="s">
        <v>521</v>
      </c>
      <c r="AH398" s="67" t="s">
        <v>521</v>
      </c>
      <c r="AI398" s="67" t="s">
        <v>521</v>
      </c>
      <c r="AJ398" s="67" t="s">
        <v>521</v>
      </c>
      <c r="AK398" s="67" t="s">
        <v>521</v>
      </c>
      <c r="AL398" s="68" t="s">
        <v>521</v>
      </c>
      <c r="AM398" s="69" t="s">
        <v>521</v>
      </c>
      <c r="AN398" s="67" t="s">
        <v>521</v>
      </c>
      <c r="AO398" s="67" t="s">
        <v>521</v>
      </c>
      <c r="AP398" s="67" t="s">
        <v>521</v>
      </c>
      <c r="AQ398" s="67" t="s">
        <v>521</v>
      </c>
      <c r="AR398" s="67" t="s">
        <v>521</v>
      </c>
      <c r="AS398" s="67" t="s">
        <v>521</v>
      </c>
      <c r="AT398" s="67" t="s">
        <v>521</v>
      </c>
      <c r="AU398" s="67" t="s">
        <v>521</v>
      </c>
      <c r="AV398" s="68" t="s">
        <v>521</v>
      </c>
      <c r="AW398" s="69" t="s">
        <v>521</v>
      </c>
      <c r="AX398" s="67" t="s">
        <v>521</v>
      </c>
      <c r="AY398" s="67" t="s">
        <v>521</v>
      </c>
      <c r="AZ398" s="67" t="s">
        <v>521</v>
      </c>
      <c r="BA398" s="67" t="s">
        <v>521</v>
      </c>
      <c r="BB398" s="67" t="s">
        <v>521</v>
      </c>
      <c r="BC398" s="67" t="s">
        <v>521</v>
      </c>
      <c r="BD398" s="67" t="s">
        <v>521</v>
      </c>
      <c r="BE398" s="67" t="s">
        <v>521</v>
      </c>
      <c r="BF398" s="68" t="s">
        <v>521</v>
      </c>
      <c r="BG398" s="69" t="s">
        <v>521</v>
      </c>
      <c r="BH398" s="67" t="s">
        <v>521</v>
      </c>
      <c r="BI398" s="67" t="s">
        <v>521</v>
      </c>
      <c r="BJ398" s="67" t="s">
        <v>521</v>
      </c>
      <c r="BK398" s="67" t="s">
        <v>521</v>
      </c>
      <c r="BL398" s="67" t="s">
        <v>521</v>
      </c>
      <c r="BM398" s="67" t="s">
        <v>521</v>
      </c>
      <c r="BN398" s="67" t="s">
        <v>521</v>
      </c>
      <c r="BO398" s="67" t="s">
        <v>521</v>
      </c>
      <c r="BP398" s="68" t="s">
        <v>521</v>
      </c>
      <c r="BQ398" s="70" t="s">
        <v>521</v>
      </c>
      <c r="BR398" s="67" t="s">
        <v>521</v>
      </c>
      <c r="BS398" s="67" t="s">
        <v>521</v>
      </c>
      <c r="BT398" s="67" t="s">
        <v>521</v>
      </c>
      <c r="BU398" s="67" t="s">
        <v>521</v>
      </c>
      <c r="BV398" s="67" t="s">
        <v>521</v>
      </c>
      <c r="BW398" s="67" t="s">
        <v>521</v>
      </c>
      <c r="BX398" s="67" t="s">
        <v>521</v>
      </c>
      <c r="BY398" s="67" t="s">
        <v>521</v>
      </c>
      <c r="BZ398" s="68" t="s">
        <v>521</v>
      </c>
      <c r="CA398" s="69" t="s">
        <v>521</v>
      </c>
      <c r="CB398" s="67" t="s">
        <v>521</v>
      </c>
      <c r="CC398" s="67" t="s">
        <v>521</v>
      </c>
      <c r="CD398" s="67" t="s">
        <v>521</v>
      </c>
      <c r="CE398" s="67" t="s">
        <v>521</v>
      </c>
      <c r="CF398" s="67" t="s">
        <v>521</v>
      </c>
      <c r="CG398" s="67" t="s">
        <v>521</v>
      </c>
      <c r="CH398" s="67" t="s">
        <v>521</v>
      </c>
      <c r="CI398" s="67" t="s">
        <v>521</v>
      </c>
      <c r="CJ398" s="68" t="s">
        <v>521</v>
      </c>
      <c r="CK398" s="69" t="s">
        <v>521</v>
      </c>
      <c r="CL398" s="67" t="s">
        <v>521</v>
      </c>
      <c r="CM398" s="67" t="s">
        <v>521</v>
      </c>
      <c r="CN398" s="67" t="s">
        <v>521</v>
      </c>
      <c r="CO398" s="67" t="s">
        <v>521</v>
      </c>
      <c r="CP398" s="67" t="s">
        <v>521</v>
      </c>
      <c r="CQ398" s="67" t="s">
        <v>521</v>
      </c>
      <c r="CR398" s="67" t="s">
        <v>521</v>
      </c>
      <c r="CS398" s="67" t="s">
        <v>521</v>
      </c>
      <c r="CT398" s="68" t="s">
        <v>521</v>
      </c>
      <c r="CU398" s="69" t="s">
        <v>521</v>
      </c>
      <c r="CV398" s="67" t="s">
        <v>521</v>
      </c>
      <c r="CW398" s="67" t="s">
        <v>521</v>
      </c>
      <c r="CX398" s="67" t="s">
        <v>521</v>
      </c>
      <c r="CY398" s="67" t="s">
        <v>521</v>
      </c>
      <c r="CZ398" s="67" t="s">
        <v>521</v>
      </c>
      <c r="DA398" s="67" t="s">
        <v>521</v>
      </c>
      <c r="DB398" s="67" t="s">
        <v>521</v>
      </c>
      <c r="DC398" s="67" t="s">
        <v>521</v>
      </c>
      <c r="DD398" s="68" t="s">
        <v>521</v>
      </c>
      <c r="DE398" s="69" t="s">
        <v>521</v>
      </c>
      <c r="DF398" s="71" t="s">
        <v>521</v>
      </c>
      <c r="DG398" s="67" t="s">
        <v>521</v>
      </c>
      <c r="DH398" s="67" t="s">
        <v>521</v>
      </c>
      <c r="DI398" s="67" t="s">
        <v>521</v>
      </c>
      <c r="DJ398" s="67" t="s">
        <v>521</v>
      </c>
      <c r="DK398" s="67" t="s">
        <v>521</v>
      </c>
      <c r="DL398" s="67" t="s">
        <v>521</v>
      </c>
      <c r="DM398" s="67" t="s">
        <v>521</v>
      </c>
      <c r="DN398" s="68" t="s">
        <v>521</v>
      </c>
      <c r="DO398" s="70" t="s">
        <v>521</v>
      </c>
      <c r="DP398" s="71" t="s">
        <v>521</v>
      </c>
      <c r="DQ398" s="67" t="s">
        <v>521</v>
      </c>
      <c r="DR398" s="67" t="s">
        <v>521</v>
      </c>
      <c r="DS398" s="67" t="s">
        <v>521</v>
      </c>
      <c r="DT398" s="67" t="s">
        <v>521</v>
      </c>
      <c r="DU398" s="67" t="s">
        <v>521</v>
      </c>
      <c r="DV398" s="67" t="s">
        <v>521</v>
      </c>
      <c r="DW398" s="67" t="s">
        <v>521</v>
      </c>
      <c r="DX398" s="72" t="s">
        <v>521</v>
      </c>
      <c r="DY398" s="146" t="s">
        <v>522</v>
      </c>
      <c r="DZ398" s="74">
        <v>3</v>
      </c>
      <c r="EA398" s="74">
        <v>4</v>
      </c>
      <c r="EB398" s="74">
        <v>4</v>
      </c>
      <c r="EC398" s="75">
        <v>5</v>
      </c>
      <c r="ED398" s="168" t="s">
        <v>522</v>
      </c>
      <c r="EE398" s="74">
        <f>DZ398</f>
        <v>3</v>
      </c>
      <c r="EF398" s="74">
        <f>DZ398*EA398</f>
        <v>12</v>
      </c>
      <c r="EG398" s="74">
        <f>DZ398*EA398*EB398</f>
        <v>48</v>
      </c>
      <c r="EH398" s="77">
        <f>DZ398*EA398*EB398*EC398</f>
        <v>240</v>
      </c>
      <c r="EI398" s="73">
        <v>10</v>
      </c>
      <c r="EJ398" s="74">
        <v>50</v>
      </c>
      <c r="EK398" s="74">
        <v>270</v>
      </c>
      <c r="EL398" s="74">
        <v>450</v>
      </c>
      <c r="EM398" s="75">
        <v>1350</v>
      </c>
      <c r="EN398" s="78">
        <v>1</v>
      </c>
      <c r="EO398" s="79">
        <f>(EJ398/EE398)/EI398</f>
        <v>1.6666666666666667</v>
      </c>
      <c r="EP398" s="79">
        <f>(EK398/EF398)/EI398</f>
        <v>2.25</v>
      </c>
      <c r="EQ398" s="79">
        <f>(EL398/EG398)/EI398</f>
        <v>0.9375</v>
      </c>
      <c r="ER398" s="80">
        <f>(EM398/EH398)/EI398</f>
        <v>0.5625</v>
      </c>
      <c r="ES398" s="128" t="s">
        <v>534</v>
      </c>
      <c r="ET398" s="82"/>
      <c r="EU398" s="83">
        <v>4</v>
      </c>
      <c r="EV398" s="146">
        <v>89</v>
      </c>
      <c r="EW398" s="147">
        <v>38</v>
      </c>
      <c r="EX398" s="147">
        <v>84</v>
      </c>
      <c r="EY398" s="147">
        <v>51</v>
      </c>
      <c r="EZ398" s="147">
        <v>13</v>
      </c>
      <c r="FA398" s="147">
        <v>13</v>
      </c>
      <c r="FB398" s="147">
        <v>72</v>
      </c>
      <c r="FC398" s="147">
        <v>63</v>
      </c>
      <c r="FD398" s="74">
        <f>EX398+EZ398</f>
        <v>97</v>
      </c>
      <c r="FE398" s="84">
        <f>EX398+FC398</f>
        <v>147</v>
      </c>
      <c r="FF398" s="73">
        <f>RANK(EV398,$EV$9:$EV$497,0)</f>
        <v>121</v>
      </c>
      <c r="FG398" s="74">
        <f>RANK(EW398,$EW$9:$EW$497,0)</f>
        <v>244</v>
      </c>
      <c r="FH398" s="74">
        <f>RANK(EX398,$EX$9:$EX$497,0)</f>
        <v>43</v>
      </c>
      <c r="FI398" s="74">
        <f>RANK(EY398,$EY$9:$EY$497,0)</f>
        <v>127</v>
      </c>
      <c r="FJ398" s="74">
        <f>RANK(EZ398,$EZ$9:$EZ$497,0)</f>
        <v>281</v>
      </c>
      <c r="FK398" s="74">
        <f>RANK(FA398,$FA$9:$FA$497,0)</f>
        <v>267</v>
      </c>
      <c r="FL398" s="74">
        <f>RANK(FB398,$FB$9:$FB$497,0)</f>
        <v>79</v>
      </c>
      <c r="FM398" s="74">
        <f>RANK(FC398,$FC$9:$FC$497,0)</f>
        <v>116</v>
      </c>
      <c r="FN398" s="74">
        <f>RANK(FD398,$FD$9:$FD$497,0)</f>
        <v>101</v>
      </c>
      <c r="FO398" s="84">
        <f>RANK(FE398,$FE$9:$FE$497,0)</f>
        <v>59</v>
      </c>
      <c r="FP398" s="73">
        <f>COUNTIFS($EV$9:$EV$497,"&gt;"&amp;EV398,$ES$9:$ES$497,ES398)+1</f>
        <v>25</v>
      </c>
      <c r="FQ398" s="74">
        <f>COUNTIFS($EW$9:$EW$497,"&gt;"&amp;EW398,$ES$9:$ES$497,ES398)+1</f>
        <v>23</v>
      </c>
      <c r="FR398" s="74">
        <f>COUNTIFS($EX$9:$EX$497,"&gt;"&amp;EX398,$ES$9:$ES$497,ES398)+1</f>
        <v>22</v>
      </c>
      <c r="FS398" s="74">
        <f>COUNTIFS($EY$9:$EY$497,"&gt;"&amp;EY398,$ES$9:$ES$497,ES398)+1</f>
        <v>19</v>
      </c>
      <c r="FT398" s="74">
        <f>COUNTIFS($EZ$9:$EZ$497,"&gt;"&amp;EZ398,$ES$9:$ES$497,ES398)+1</f>
        <v>23</v>
      </c>
      <c r="FU398" s="74">
        <f>COUNTIFS($FA$9:$FA$497,"&gt;"&amp;FA398,$ES$9:$ES$497,ES398)+1</f>
        <v>22</v>
      </c>
      <c r="FV398" s="74">
        <f>COUNTIFS($FB$9:$FB$497,"&gt;"&amp;FB398,$ES$9:$ES$497,ES398)+1</f>
        <v>18</v>
      </c>
      <c r="FW398" s="74">
        <f>COUNTIFS($FC$9:$FC$497,"&gt;"&amp;FC398,$ES$9:$ES$497,ES398)+1</f>
        <v>33</v>
      </c>
      <c r="FX398" s="74">
        <f>COUNTIFS($FD$9:$FD$497,"&gt;"&amp;FD398,$ES$9:$ES$497,ES398)+1</f>
        <v>22</v>
      </c>
      <c r="FY398" s="84">
        <f>COUNTIFS($FE$9:$FE$497,"&gt;"&amp;FE398,$ES$9:$ES$497,ES398)+1</f>
        <v>25</v>
      </c>
      <c r="FZ398" s="85">
        <f t="shared" si="958"/>
        <v>0.83</v>
      </c>
      <c r="GA398" s="86">
        <f t="shared" si="958"/>
        <v>0.36</v>
      </c>
      <c r="GB398" s="86">
        <f t="shared" si="958"/>
        <v>0.79</v>
      </c>
      <c r="GC398" s="86">
        <f t="shared" si="958"/>
        <v>0.48</v>
      </c>
      <c r="GD398" s="86">
        <f t="shared" si="958"/>
        <v>0.12</v>
      </c>
      <c r="GE398" s="86">
        <f t="shared" si="958"/>
        <v>0.12</v>
      </c>
      <c r="GF398" s="86">
        <f t="shared" si="958"/>
        <v>0.67</v>
      </c>
      <c r="GG398" s="86">
        <f t="shared" si="958"/>
        <v>0.59</v>
      </c>
      <c r="GH398" s="86">
        <f t="shared" si="958"/>
        <v>0.91</v>
      </c>
      <c r="GI398" s="87">
        <f t="shared" si="958"/>
        <v>1.37</v>
      </c>
      <c r="GJ398" s="85">
        <f t="shared" ref="GJ398:GS398" si="963">ROUND(((FZ398-AVERAGE(FZ$9:FZ$497))/STDEVP(FZ$9:FZ$497)*10+50),2)</f>
        <v>44.68</v>
      </c>
      <c r="GK398" s="86">
        <f t="shared" si="963"/>
        <v>40.130000000000003</v>
      </c>
      <c r="GL398" s="86">
        <f t="shared" si="963"/>
        <v>57.78</v>
      </c>
      <c r="GM398" s="86">
        <f t="shared" si="963"/>
        <v>47.69</v>
      </c>
      <c r="GN398" s="86">
        <f t="shared" si="963"/>
        <v>40.68</v>
      </c>
      <c r="GO398" s="86">
        <f t="shared" si="963"/>
        <v>41.71</v>
      </c>
      <c r="GP398" s="86">
        <f t="shared" si="963"/>
        <v>51.1</v>
      </c>
      <c r="GQ398" s="86">
        <f t="shared" si="963"/>
        <v>48.72</v>
      </c>
      <c r="GR398" s="86">
        <f t="shared" si="963"/>
        <v>47.64</v>
      </c>
      <c r="GS398" s="87">
        <f t="shared" si="963"/>
        <v>53.28</v>
      </c>
      <c r="GT398" s="73">
        <f>RANK(GJ398,$GJ$9:$GJ$497,0)</f>
        <v>308</v>
      </c>
      <c r="GU398" s="74">
        <f>RANK(GK398,$GK$9:$GK$497,0)</f>
        <v>371</v>
      </c>
      <c r="GV398" s="74">
        <f>RANK(GL398,$GL$9:$GL$497,0)</f>
        <v>96</v>
      </c>
      <c r="GW398" s="74">
        <f>RANK(GM398,$GM$9:$GM$497,0)</f>
        <v>238</v>
      </c>
      <c r="GX398" s="74">
        <f>RANK(GN398,$GN$9:$GN$497,0)</f>
        <v>412</v>
      </c>
      <c r="GY398" s="74">
        <f>RANK(GO398,$GO$9:$GO$497,0)</f>
        <v>407</v>
      </c>
      <c r="GZ398" s="74">
        <f>RANK(GP398,$GP$9:$GP$497,0)</f>
        <v>193</v>
      </c>
      <c r="HA398" s="74">
        <f>RANK(GQ398,$GQ$9:$GQ$497,0)</f>
        <v>235</v>
      </c>
      <c r="HB398" s="74">
        <f>RANK(GR398,$GR$9:$GR$497,0)</f>
        <v>229</v>
      </c>
      <c r="HC398" s="84">
        <f>RANK(GS398,$GS$9:$GS$497,0)</f>
        <v>128</v>
      </c>
      <c r="HD398" s="85">
        <f>ROUND(AVERAGEIF($ES$9:$ES$497,$ES398,$FZ$9:$FZ$497),2)</f>
        <v>0.95</v>
      </c>
      <c r="HE398" s="86">
        <f>ROUND(AVERAGEIF($ES$9:$ES$497,$ES398,$GA$9:$GA$497),2)</f>
        <v>0.38</v>
      </c>
      <c r="HF398" s="86">
        <f>ROUND(AVERAGEIF($ES$9:$ES$497,$ES398,$GB$9:$GB$497),2)</f>
        <v>0.82</v>
      </c>
      <c r="HG398" s="86">
        <f>ROUND(AVERAGEIF($ES$9:$ES$497,$ES398,$GC$9:$GC$497),2)</f>
        <v>0.44</v>
      </c>
      <c r="HH398" s="86">
        <f>ROUND(AVERAGEIF($ES$9:$ES$497,$ES398,$GD$9:$GD$497),2)</f>
        <v>0.15</v>
      </c>
      <c r="HI398" s="86">
        <f>ROUND(AVERAGEIF($ES$9:$ES$497,$ES398,$GE$9:$GE$497),2)</f>
        <v>0.14000000000000001</v>
      </c>
      <c r="HJ398" s="86">
        <f>ROUND(AVERAGEIF($ES$9:$ES$497,$ES398,$GF$9:$GF$497),2)</f>
        <v>0.74</v>
      </c>
      <c r="HK398" s="86">
        <f>ROUND(AVERAGEIF($ES$9:$ES$497,$ES398,$GG$9:$GG$497),2)</f>
        <v>0.85</v>
      </c>
      <c r="HL398" s="86">
        <f>ROUND(AVERAGEIF($ES$9:$ES$497,$ES398,$GH$9:$GH$497),2)</f>
        <v>0.97</v>
      </c>
      <c r="HM398" s="87">
        <f>ROUND(AVERAGEIF($ES$9:$ES$497,$ES398,$GI$9:$GI$497),2)</f>
        <v>1.67</v>
      </c>
      <c r="HN398" s="88">
        <f t="shared" si="960"/>
        <v>-0.12</v>
      </c>
      <c r="HO398" s="89">
        <f t="shared" si="960"/>
        <v>-2.0000000000000018E-2</v>
      </c>
      <c r="HP398" s="89">
        <f t="shared" si="960"/>
        <v>-2.9999999999999916E-2</v>
      </c>
      <c r="HQ398" s="89">
        <f t="shared" si="960"/>
        <v>3.999999999999998E-2</v>
      </c>
      <c r="HR398" s="89">
        <f t="shared" si="960"/>
        <v>-0.03</v>
      </c>
      <c r="HS398" s="89">
        <f t="shared" si="960"/>
        <v>-2.0000000000000018E-2</v>
      </c>
      <c r="HT398" s="89">
        <f t="shared" si="960"/>
        <v>-6.9999999999999951E-2</v>
      </c>
      <c r="HU398" s="89">
        <f t="shared" si="960"/>
        <v>-0.26</v>
      </c>
      <c r="HV398" s="89">
        <f t="shared" si="960"/>
        <v>-5.9999999999999942E-2</v>
      </c>
      <c r="HW398" s="90">
        <f t="shared" si="960"/>
        <v>-0.29999999999999982</v>
      </c>
      <c r="HX398" s="73">
        <f>COUNTIFS($FZ$9:$FZ$497,"&gt;"&amp;FZ398,$ES$9:$ES$497,$ES398)+1</f>
        <v>61</v>
      </c>
      <c r="HY398" s="74">
        <f>COUNTIFS($GA$9:$GA$497,"&gt;"&amp;GA398,$ES$9:$ES$497,$ES398)+1</f>
        <v>44</v>
      </c>
      <c r="HZ398" s="74">
        <f>COUNTIFS($GB$9:$GB$497,"&gt;"&amp;GB398,$ES$9:$ES$497,$ES398)+1</f>
        <v>42</v>
      </c>
      <c r="IA398" s="74">
        <f>COUNTIFS($GC$9:$GC$497,"&gt;"&amp;GC398,$ES$9:$ES$497,$ES398)+1</f>
        <v>31</v>
      </c>
      <c r="IB398" s="74">
        <f>COUNTIFS($GD$9:$GD$497,"&gt;"&amp;GD398,$ES$9:$ES$497,$ES398)+1</f>
        <v>61</v>
      </c>
      <c r="IC398" s="74">
        <f>COUNTIFS($GE$9:$GE$497,"&gt;"&amp;GE398,$ES$9:$ES$497,$ES398)+1</f>
        <v>61</v>
      </c>
      <c r="ID398" s="74">
        <f>COUNTIFS($GF$9:$GF$497,"&gt;"&amp;GF398,$ES$9:$ES$497,$ES398)+1</f>
        <v>61</v>
      </c>
      <c r="IE398" s="74">
        <f>COUNTIFS($GG$9:$GG$497,"&gt;"&amp;GG398,$ES$9:$ES$497,$ES398)+1</f>
        <v>64</v>
      </c>
      <c r="IF398" s="74">
        <f>COUNTIFS($GH$9:$GH$497,"&gt;"&amp;GH398,$ES$9:$ES$497,$ES398)+1</f>
        <v>50</v>
      </c>
      <c r="IG398" s="84">
        <f>COUNTIFS($GI$9:$GI$497,"&gt;"&amp;GI398,$ES$9:$ES$497,$ES398)+1</f>
        <v>64</v>
      </c>
      <c r="IH398" s="148"/>
      <c r="II398" s="149">
        <v>0.03</v>
      </c>
      <c r="IJ398" s="149"/>
      <c r="IK398" s="149"/>
      <c r="IL398" s="149"/>
      <c r="IM398" s="150"/>
      <c r="IN398" s="151"/>
      <c r="IO398" s="152"/>
      <c r="IP398" s="153"/>
      <c r="IQ398" s="149"/>
      <c r="IR398" s="149"/>
      <c r="IS398" s="149"/>
      <c r="IT398" s="149"/>
      <c r="IU398" s="149"/>
      <c r="IV398" s="149"/>
      <c r="IW398" s="154"/>
      <c r="IX398" s="151"/>
      <c r="IY398" s="149">
        <v>0.05</v>
      </c>
      <c r="IZ398" s="149"/>
      <c r="JA398" s="149"/>
      <c r="JB398" s="149"/>
      <c r="JC398" s="149"/>
      <c r="JD398" s="149"/>
      <c r="JE398" s="155"/>
      <c r="JF398" s="153"/>
      <c r="JG398" s="149"/>
      <c r="JH398" s="149"/>
      <c r="JI398" s="149"/>
      <c r="JJ398" s="149"/>
      <c r="JK398" s="149"/>
      <c r="JL398" s="149"/>
      <c r="JM398" s="154"/>
      <c r="JN398" s="151"/>
      <c r="JO398" s="149"/>
      <c r="JP398" s="149"/>
      <c r="JQ398" s="149"/>
      <c r="JR398" s="149"/>
      <c r="JS398" s="149"/>
      <c r="JT398" s="149"/>
      <c r="JU398" s="149"/>
      <c r="JV398" s="149"/>
      <c r="JW398" s="149"/>
      <c r="JX398" s="149"/>
      <c r="JY398" s="149"/>
      <c r="JZ398" s="155">
        <v>7.0000000000000007E-2</v>
      </c>
      <c r="KA398" s="151"/>
      <c r="KB398" s="149"/>
      <c r="KC398" s="149"/>
      <c r="KD398" s="149"/>
      <c r="KE398" s="155"/>
      <c r="KF398" s="153"/>
      <c r="KG398" s="149"/>
      <c r="KH398" s="149"/>
      <c r="KI398" s="149"/>
      <c r="KJ398" s="149"/>
      <c r="KK398" s="156"/>
      <c r="KL398" s="149"/>
      <c r="KM398" s="149"/>
      <c r="KN398" s="149"/>
      <c r="KO398" s="149"/>
      <c r="KP398" s="149"/>
      <c r="KQ398" s="149"/>
      <c r="KR398" s="149"/>
      <c r="KS398" s="154"/>
      <c r="KT398" s="154"/>
      <c r="KU398" s="154"/>
      <c r="KV398" s="154"/>
      <c r="KW398" s="151"/>
      <c r="KX398" s="149"/>
      <c r="KY398" s="149"/>
      <c r="KZ398" s="149"/>
      <c r="LA398" s="149"/>
      <c r="LB398" s="149"/>
      <c r="LC398" s="154"/>
      <c r="LD398" s="151"/>
      <c r="LE398" s="152"/>
      <c r="LF398" s="157"/>
      <c r="LG398" s="158"/>
      <c r="LH398" s="151"/>
      <c r="LI398" s="149"/>
      <c r="LJ398" s="147"/>
      <c r="LK398" s="147"/>
      <c r="LL398" s="147"/>
      <c r="LM398" s="159"/>
      <c r="LN398" s="153"/>
      <c r="LO398" s="149"/>
      <c r="LP398" s="149"/>
      <c r="LQ398" s="149"/>
      <c r="LR398" s="154"/>
      <c r="LS398" s="151"/>
      <c r="LT398" s="149"/>
      <c r="LU398" s="149"/>
      <c r="LV398" s="149"/>
      <c r="LW398" s="149"/>
      <c r="LX398" s="149"/>
      <c r="LY398" s="149"/>
      <c r="LZ398" s="149"/>
      <c r="MA398" s="155"/>
      <c r="MB398" s="153"/>
      <c r="MC398" s="149"/>
      <c r="MD398" s="149"/>
      <c r="ME398" s="149"/>
      <c r="MF398" s="149"/>
      <c r="MG398" s="149"/>
      <c r="MH398" s="149"/>
      <c r="MI398" s="149"/>
      <c r="MJ398" s="149"/>
      <c r="MK398" s="149"/>
      <c r="ML398" s="149"/>
      <c r="MM398" s="149"/>
      <c r="MN398" s="156"/>
      <c r="MO398" s="156"/>
      <c r="MP398" s="154"/>
      <c r="MQ398" s="151"/>
      <c r="MR398" s="149"/>
      <c r="MS398" s="149"/>
      <c r="MT398" s="149"/>
      <c r="MU398" s="149"/>
      <c r="MV398" s="156">
        <v>0.05</v>
      </c>
      <c r="MW398" s="149"/>
      <c r="MX398" s="149"/>
      <c r="MY398" s="149"/>
      <c r="MZ398" s="149"/>
      <c r="NA398" s="149"/>
      <c r="NB398" s="149"/>
      <c r="NC398" s="149"/>
      <c r="ND398" s="154"/>
      <c r="NE398" s="154"/>
      <c r="NF398" s="154"/>
      <c r="NG398" s="154"/>
      <c r="NH398" s="151"/>
      <c r="NI398" s="149"/>
      <c r="NJ398" s="149"/>
      <c r="NK398" s="149"/>
      <c r="NL398" s="149"/>
      <c r="NM398" s="149"/>
      <c r="NN398" s="94"/>
      <c r="NO398" s="151"/>
      <c r="NP398" s="160"/>
      <c r="NQ398" s="196" t="s">
        <v>1472</v>
      </c>
      <c r="NR398" s="196" t="s">
        <v>1480</v>
      </c>
      <c r="NS398" s="198"/>
      <c r="NT398" s="198"/>
      <c r="NU398" s="198" t="s">
        <v>1477</v>
      </c>
      <c r="NV398" s="186">
        <v>44413</v>
      </c>
      <c r="NW398" s="198" t="s">
        <v>1481</v>
      </c>
      <c r="NX398" s="165" t="s">
        <v>1482</v>
      </c>
      <c r="NY398" s="138" t="s">
        <v>1138</v>
      </c>
      <c r="NZ398" s="165" t="s">
        <v>1482</v>
      </c>
      <c r="OA398" s="166"/>
      <c r="OB398" s="166"/>
      <c r="OC398" s="166"/>
      <c r="OD398" s="108">
        <f>EH398</f>
        <v>240</v>
      </c>
      <c r="OE398" s="109">
        <v>5</v>
      </c>
      <c r="OF398" s="110">
        <f>IF(ISERROR(ROUND(MAX(EI398/1,EJ398/EE398,EK398/EF398,EL398/EG398,EM398/EH398),0)),"0",ROUND(MAX(EI398/1,EJ398/EE398,EK398/EF398,EL398/EG398,EM398/EH398),0))</f>
        <v>23</v>
      </c>
      <c r="OG398" s="109">
        <v>7</v>
      </c>
      <c r="OH398" s="111">
        <f>ROUND(AVERAGEIF($ES$9:$ES$497,$ES398,EV$9:EV$497),0)</f>
        <v>70</v>
      </c>
      <c r="OI398" s="112">
        <f>ROUND(AVERAGEIF($ES$9:$ES$497,$ES398,EW$9:EW$497),0)</f>
        <v>29</v>
      </c>
      <c r="OJ398" s="112">
        <f>ROUND(AVERAGEIF($ES$9:$ES$497,$ES398,EX$9:EX$497),0)</f>
        <v>62</v>
      </c>
      <c r="OK398" s="112">
        <f>ROUND(AVERAGEIF($ES$9:$ES$497,$ES398,EY$9:EY$497),0)</f>
        <v>34</v>
      </c>
      <c r="OL398" s="112">
        <f>ROUND(AVERAGEIF($ES$9:$ES$497,$ES398,EZ$9:EZ$497),0)</f>
        <v>10</v>
      </c>
      <c r="OM398" s="112">
        <f>ROUND(AVERAGEIF($ES$9:$ES$497,$ES398,FA$9:FA$497),0)</f>
        <v>10</v>
      </c>
      <c r="ON398" s="112">
        <f>ROUND(AVERAGEIF($ES$9:$ES$497,$ES398,FB$9:FB$497),0)</f>
        <v>53</v>
      </c>
      <c r="OO398" s="112">
        <f>ROUND(AVERAGEIF($ES$9:$ES$497,$ES398,FC$9:FC$497),0)</f>
        <v>56</v>
      </c>
      <c r="OP398" s="112">
        <f>ROUND(AVERAGEIF($ES$9:$ES$497,$ES398,FD$9:FD$497),0)</f>
        <v>72</v>
      </c>
      <c r="OQ398" s="113">
        <f>ROUND(AVERAGEIF($ES$9:$ES$497,$ES398,FE$9:FE$497),0)</f>
        <v>118</v>
      </c>
      <c r="OR398" s="114">
        <f>ROUND(EV398/MAX(EV$9:EV$497)*100,0)</f>
        <v>50</v>
      </c>
      <c r="OS398" s="115">
        <f>ROUND(EW398/MAX(EW$9:EW$497)*100,0)</f>
        <v>30</v>
      </c>
      <c r="OT398" s="115">
        <f>ROUND(EX398/MAX(EX$9:EX$497)*100,0)</f>
        <v>70</v>
      </c>
      <c r="OU398" s="115">
        <f>ROUND(EY398/MAX(EY$9:EY$497)*100,0)</f>
        <v>34</v>
      </c>
      <c r="OV398" s="115">
        <f>ROUND(EZ398/MAX(EZ$9:EZ$497)*100,0)</f>
        <v>10</v>
      </c>
      <c r="OW398" s="115">
        <f>ROUND(FA398/MAX(FA$9:FA$497)*100,0)</f>
        <v>12</v>
      </c>
      <c r="OX398" s="115">
        <f>ROUND(FB398/MAX(FB$9:FB$497)*100,0)</f>
        <v>54</v>
      </c>
      <c r="OY398" s="116">
        <f>ROUND(FC398/MAX(FC$9:FC$497)*100,0)</f>
        <v>43</v>
      </c>
      <c r="OZ398" s="115">
        <f>ROUND(FD398/MAX(FD$9:FD$497)*100,0)</f>
        <v>66</v>
      </c>
      <c r="PA398" s="117">
        <f>ROUND(FE398/MAX(FE$9:FE$497)*100,0)</f>
        <v>60</v>
      </c>
      <c r="PB398" s="118">
        <f>OT398*3 + (OR398+OS398+OX398)*2 + (OU398+OY398)</f>
        <v>555</v>
      </c>
      <c r="PC398" s="115">
        <f>OV398*3 + (OR398+OS398+OX398)*2 + (OU398+OY398)</f>
        <v>375</v>
      </c>
      <c r="PD398" s="115">
        <f>(OT398+OV398)*3 + (OR398+OS398+OX398)*2 + (OU398+OY398)</f>
        <v>585</v>
      </c>
      <c r="PE398" s="115">
        <f>(OT398+OY398)*3 + (OR398+OS398+OX398)*2 + (OU398)</f>
        <v>641</v>
      </c>
      <c r="PF398" s="115">
        <f>(OR398+OU398)*3 + (OS398+OW398)*2 + OX398</f>
        <v>390</v>
      </c>
      <c r="PG398" s="119">
        <f>OW398*3 + (OR398+OS398+OU398)*2 + OX398</f>
        <v>318</v>
      </c>
      <c r="PH398" s="118">
        <f>ROUND(PB398/MAX(PB$9:PB$497)*100,0)</f>
        <v>66</v>
      </c>
      <c r="PI398" s="115">
        <f>ROUND(PC398/MAX(PC$9:PC$497)*100,0)</f>
        <v>45</v>
      </c>
      <c r="PJ398" s="115">
        <f>ROUND(PD398/MAX(PD$9:PD$497)*100,0)</f>
        <v>62</v>
      </c>
      <c r="PK398" s="115">
        <f>ROUND(PE398/MAX(PE$9:PE$497)*100,0)</f>
        <v>64</v>
      </c>
      <c r="PL398" s="115">
        <f>ROUND(PF398/MAX(PF$9:PF$497)*100,0)</f>
        <v>55</v>
      </c>
      <c r="PM398" s="119">
        <f>ROUND(PG398/MAX(PG$9:PG$497)*100,0)</f>
        <v>46</v>
      </c>
      <c r="PN398" s="118">
        <f>RANK(PH398,PH$9:PH$497,0)</f>
        <v>71</v>
      </c>
      <c r="PO398" s="115">
        <f>RANK(PI398,PI$9:PI$497,0)</f>
        <v>171</v>
      </c>
      <c r="PP398" s="115">
        <f>RANK(PJ398,PJ$9:PJ$497,0)</f>
        <v>116</v>
      </c>
      <c r="PQ398" s="115">
        <f>RANK(PK398,PK$9:PK$497,0)</f>
        <v>73</v>
      </c>
      <c r="PR398" s="115">
        <f>RANK(PL398,PL$9:PL$497,0)</f>
        <v>172</v>
      </c>
      <c r="PS398" s="119">
        <f>RANK(PM398,PM$9:PM$497,0)</f>
        <v>186</v>
      </c>
      <c r="PT398" s="120">
        <f>ROUND(FZ398/MAX(FZ$9:FZ$497)*100,0)</f>
        <v>45</v>
      </c>
      <c r="PU398" s="115">
        <f>ROUND(GA398/MAX(GA$9:GA$497)*100,0)</f>
        <v>20</v>
      </c>
      <c r="PV398" s="115">
        <f>ROUND(GB398/MAX(GB$9:GB$497)*100,0)</f>
        <v>58</v>
      </c>
      <c r="PW398" s="115">
        <f>ROUND(GC398/MAX(GC$9:GC$497)*100,0)</f>
        <v>38</v>
      </c>
      <c r="PX398" s="115">
        <f>ROUND(GD398/MAX(GD$9:GD$497)*100,0)</f>
        <v>7</v>
      </c>
      <c r="PY398" s="115">
        <f>ROUND(GE398/MAX(GE$9:GE$497)*100,0)</f>
        <v>7</v>
      </c>
      <c r="PZ398" s="115">
        <f>ROUND(GF398/MAX(GF$9:GF$497)*100,0)</f>
        <v>31</v>
      </c>
      <c r="QA398" s="116">
        <f>ROUND(GG398/MAX(GG$9:GG$497)*100,0)</f>
        <v>32</v>
      </c>
      <c r="QB398" s="115">
        <f>ROUND(GH398/MAX(GH$9:GH$497)*100,0)</f>
        <v>40</v>
      </c>
      <c r="QC398" s="121">
        <f>ROUND(GI398/MAX(GI$9:GI$497)*100,0)</f>
        <v>44</v>
      </c>
      <c r="QD398" s="120">
        <f>ROUND(AVERAGEIF($ES$9:$ES$497,$ES398,PT$9:PT$497),0)</f>
        <v>52</v>
      </c>
      <c r="QE398" s="120">
        <f>ROUND(AVERAGEIF($ES$9:$ES$497,$ES398,PU$9:PU$497),0)</f>
        <v>21</v>
      </c>
      <c r="QF398" s="120">
        <f>ROUND(AVERAGEIF($ES$9:$ES$497,$ES398,PV$9:PV$497),0)</f>
        <v>60</v>
      </c>
      <c r="QG398" s="120">
        <f>ROUND(AVERAGEIF($ES$9:$ES$497,$ES398,PW$9:PW$497),0)</f>
        <v>35</v>
      </c>
      <c r="QH398" s="120">
        <f>ROUND(AVERAGEIF($ES$9:$ES$497,$ES398,PX$9:PX$497),0)</f>
        <v>8</v>
      </c>
      <c r="QI398" s="120">
        <f>ROUND(AVERAGEIF($ES$9:$ES$497,$ES398,PY$9:PY$497),0)</f>
        <v>9</v>
      </c>
      <c r="QJ398" s="120">
        <f>ROUND(AVERAGEIF($ES$9:$ES$497,$ES398,PZ$9:PZ$497),0)</f>
        <v>35</v>
      </c>
      <c r="QK398" s="120">
        <f>ROUND(AVERAGEIF($ES$9:$ES$497,$ES398,QA$9:QA$497),0)</f>
        <v>46</v>
      </c>
      <c r="QL398" s="120">
        <f>ROUND(AVERAGEIF($ES$9:$ES$497,$ES398,QB$9:QB$497),0)</f>
        <v>43</v>
      </c>
      <c r="QM398" s="120">
        <f>ROUND(AVERAGEIF($ES$9:$ES$497,$ES398,QC$9:QC$497),0)</f>
        <v>53</v>
      </c>
      <c r="QN398" s="114">
        <f>PV398*4 + (PT398+PU398+PZ398)*2 + (PW398+QA398)</f>
        <v>494</v>
      </c>
      <c r="QO398" s="115">
        <f>PX398*4 + (PT398+PU398+PZ398)*2 + (PW398+QA398)</f>
        <v>290</v>
      </c>
      <c r="QP398" s="115">
        <f>(PV398+PX398)*4 + (PT398+PU398+PZ398)*2 + (PW398+QA398)</f>
        <v>522</v>
      </c>
      <c r="QQ398" s="115">
        <f>(PV398+QA398)*4 + (PT398+PU398+PZ398)*2 + (PW398)</f>
        <v>590</v>
      </c>
      <c r="QR398" s="115">
        <f>(PT398+PW398)*4 + (PU398+PY398)*2 + PZ398</f>
        <v>417</v>
      </c>
      <c r="QS398" s="119">
        <f>PY398*4 + (PT398+PU398+PW398)*2 + PZ398</f>
        <v>265</v>
      </c>
      <c r="QT398" s="114">
        <f>ROUND((QN398-MIN(QN$9:QN$497))/(MAX(QN$9:QN$497)-MIN(QN$9:QN$497))*100,0)</f>
        <v>41</v>
      </c>
      <c r="QU398" s="115">
        <f>ROUND((QO398-MIN(QO$9:QO$497))/(MAX(QO$9:QO$497)-MIN(QO$9:QO$497))*100,0)</f>
        <v>11</v>
      </c>
      <c r="QV398" s="115">
        <f>ROUND((QP398-MIN(QP$9:QP$497))/(MAX(QP$9:QP$497)-MIN(QP$9:QP$497))*100,0)</f>
        <v>25</v>
      </c>
      <c r="QW398" s="115">
        <f>ROUND((QQ398-MIN(QQ$9:QQ$497))/(MAX(QQ$9:QQ$497)-MIN(QQ$9:QQ$497))*100,0)</f>
        <v>38</v>
      </c>
      <c r="QX398" s="115">
        <f>ROUND((QR398-MIN(QR$9:QR$497))/(MAX(QR$9:QR$497)-MIN(QR$9:QR$497))*100,0)</f>
        <v>30</v>
      </c>
      <c r="QY398" s="115">
        <f>ROUND((QS398-MIN(QS$9:QS$497))/(MAX(QS$9:QS$497)-MIN(QS$9:QS$497))*100,0)</f>
        <v>19</v>
      </c>
      <c r="QZ398" s="114">
        <f>RANK(QN398,QN$9:QN$497,0)</f>
        <v>185</v>
      </c>
      <c r="RA398" s="115">
        <f>RANK(QO398,QO$9:QO$497,0)</f>
        <v>391</v>
      </c>
      <c r="RB398" s="115">
        <f>RANK(QP398,QP$9:QP$497,0)</f>
        <v>281</v>
      </c>
      <c r="RC398" s="115">
        <f>RANK(QQ398,QQ$9:QQ$497,0)</f>
        <v>191</v>
      </c>
      <c r="RD398" s="115">
        <f>RANK(QR398,QR$9:QR$497,0)</f>
        <v>364</v>
      </c>
      <c r="RE398" s="115">
        <f>RANK(QS398,QS$9:QS$497,0)</f>
        <v>385</v>
      </c>
      <c r="RF398" s="122"/>
      <c r="RG398" s="115">
        <f>($RH$3*(IH398+IJ398)*100*100/MAX(EX$9:EX$497)*$RO$3) +($RH$3*(II398+IJ398)*100*100/MAX(EX$9:EX$497)*$RO$4) + ($RH$3*IK398*100*100/MAX(EX$9:EX$497)*0.098)</f>
        <v>4.4874999999999998</v>
      </c>
      <c r="RH398" s="115">
        <f>($RH$4*IL398*100*100/MAX(EZ$9:EZ$497))*$RQ$3</f>
        <v>0</v>
      </c>
      <c r="RI398" s="115">
        <f>($RH$3*IM398*100*100/MAX(EY$9:EY$497))*$RQ$4</f>
        <v>0</v>
      </c>
      <c r="RJ398" s="115">
        <f>($RH$3*IN398*100*100/MAX(EX$9:EX$497))</f>
        <v>0</v>
      </c>
      <c r="RK398" s="115">
        <f>($RH$4*IO398*100*100/MAX(EZ$9:EZ$497))*$RQ$3</f>
        <v>0</v>
      </c>
      <c r="RL398" s="115">
        <f>(($RL$4*IP398*100*((100/MAX(EX$9:EX$497)+100/MAX(EZ$9:EZ$497))/2))+($RL$4*IQ398*100*((100/MAX(EX$9:EX$497)+100/MAX(EZ$9:EZ$497))/2))+($RL$4*IR398*100*((100/MAX(EX$9:EX$497)+100/MAX(EZ$9:EZ$497))/2))+($RL$4*IS398*100*((100/MAX(EX$9:EX$497)+100/MAX(EZ$9:EZ$497))/2))+($RL$4*IT398*100*((100/MAX(EX$9:EX$497)+100/MAX(EZ$9:EZ$497))/2))+($RL$4*IU398*100*((100/MAX(EX$9:EX$497)+100/MAX(EZ$9:EZ$497))/2))+($RL$4*IV398*100*((100/MAX(EX$9:EX$497)+100/MAX(EZ$9:EZ$497))/2))+($RL$4*IW398*100*((100/MAX(EX$9:EX$497)+100/MAX(EZ$9:EZ$497))/2)))*$RS$3</f>
        <v>0</v>
      </c>
      <c r="RM398" s="115">
        <f>(($RH$3*IX398*100*100/MAX(EX$9:EX$497))+($RH$3*IY398*100*100/MAX(EX$9:EX$497))+($RH$3*IZ398*100*100/MAX(EX$9:EX$497))+($RH$3*JA398*100*100/MAX(EX$9:EX$497))+($RH$3*JB398*100*100/MAX(EX$9:EX$497))+($RH$3*JC398*100*100/MAX(EX$9:EX$497))+($RH$3*JD398*100*100/MAX(EX$9:EX$497))+($RH$3*JE398*100*100/MAX(EX$9:EX$497)))*$RS$4</f>
        <v>4.1749999999999998</v>
      </c>
      <c r="RN398" s="115">
        <f>(($RH$4*JF398*100*100/MAX(EZ$9:EZ$497)) + ($RH$4*JG398*100*100/MAX(EZ$9:EZ$497)) + ($RH$4*JH398*100*100/MAX(EZ$9:EZ$497)) + ($RH$4*JI398*100*100/MAX(EZ$9:EZ$497)) + ($RH$4*JJ398*100*100/MAX(EZ$9:EZ$497)) + ($RH$4*JK398*100*100/MAX(EZ$9:EZ$497)) + ($RH$4*JL398*100*100/MAX(EZ$9:EZ$497)) + ($RH$4*JM398*100*100/MAX(EZ$9:EZ$497)))*$RU$3</f>
        <v>0</v>
      </c>
      <c r="RO398" s="115">
        <f>(($RL$4*JN398*100*((100/MAX(EX$9:EX$497)+100/MAX(EZ$9:EZ$497))/2))+($RL$4*JO398*100*((100/MAX(EX$9:EX$497)+100/MAX(EZ$9:EZ$497))/2))+($RL$4*JP398*100*((100/MAX(EX$9:EX$497)+100/MAX(EZ$9:EZ$497))/2))+($RL$4*JQ398*100*((100/MAX(EX$9:EX$497)+100/MAX(EZ$9:EZ$497))/2))+($RL$4*JR398*100*((100/MAX(EX$9:EX$497)+100/MAX(EZ$9:EZ$497))/2))+($RL$4*JS398*100*((100/MAX(EX$9:EX$497)+100/MAX(EZ$9:EZ$497))/2))+($RL$4*JT398*100*((100/MAX(EX$9:EX$497)+100/MAX(EZ$9:EZ$497))/2))+($RL$4*JU398*100*((100/MAX(EX$9:EX$497)+100/MAX(EZ$9:EZ$497))/2))+($RL$4*JV398*100*((100/MAX(EX$9:EX$497)+100/MAX(EZ$9:EZ$497))/2))+($RL$4*JW398*100*((100/MAX(EX$9:EX$497)+100/MAX(EZ$9:EZ$497))/2))+($RL$4*JX398*100*((100/MAX(EX$9:EX$497)+100/MAX(EZ$9:EZ$497))/2))+($RL$4*JY398*100*((100/MAX(EX$9:EX$497)+100/MAX(EZ$9:EZ$497))/2))+($RL$4*JZ398*100*((100/MAX(EX$9:EX$497)+100/MAX(EZ$9:EZ$497))/2)))*$RW$3/2</f>
        <v>3.6586666666666665</v>
      </c>
      <c r="RP398" s="119">
        <f>($RJ$3*KA398*100*100/MAX(FA$9:FA$497)) + ($RJ$3*KB398*100*100/MAX(FA$9:FA$497)/2) + ($RJ$3*KC398*100*100/MAX(FA$9:FA$497)/2) + ($RJ$3*KD398*100*100/MAX(FA$9:FA$497)/4) + ($RJ$3*KE398*100*100/MAX(FA$9:FA$497)/4)</f>
        <v>0</v>
      </c>
      <c r="RQ398" s="118">
        <f>($RL$4*KF398*100*((100/MAX(EX$9:EX$497)+100/MAX(EZ$9:EZ$497)))) * ($RO$3/2) + (($RL$4*KG398*100*((100/MAX(EX$9:EX$497)+100/MAX(EZ$9:EZ$497))))+($RL$4*KH398*100*((100/MAX(EX$9:EX$497)+100/MAX(EZ$9:EZ$497))))+($RL$4*KI398*100*((100/MAX(EX$9:EX$497)+100/MAX(EZ$9:EZ$497))))+($RL$4*KJ398*100*((100/MAX(EX$9:EX$497)+100/MAX(EZ$9:EZ$497))))+($RL$4*KK398*100*((100/MAX(EX$9:EX$497)+100/MAX(EZ$9:EZ$497))))+($RL$4*KL398*100*((100/MAX(EX$9:EX$497)+100/MAX(EZ$9:EZ$497))))+($RL$4*KM398*100*((100/MAX(EX$9:EX$497)+100/MAX(EZ$9:EZ$497))))+($RL$4*KN398*100*((100/MAX(EX$9:EX$497)+100/MAX(EZ$9:EZ$497))))+($RL$4*KO398*100*((100/MAX(EX$9:EX$497)+100/MAX(EZ$9:EZ$497))))+($RL$4*KP398*100*((100/MAX(EX$9:EX$497)+100/MAX(EZ$9:EZ$497))))+($RL$4*KQ398*100*((100/MAX(EX$9:EX$497)+100/MAX(EZ$9:EZ$497))))+($RL$4*KR398*100*((100/MAX(EX$9:EX$497)+100/MAX(EZ$9:EZ$497))))+($RL$4*KS398*100*((100/MAX(EX$9:EX$497)+100/MAX(EZ$9:EZ$497))))+($RL$4*KV398*100*((100/MAX(EX$9:EX$497)+100/MAX(EZ$9:EZ$497))))) * (($RO$3+$RO$4)/6)</f>
        <v>0</v>
      </c>
      <c r="RR398" s="115">
        <f>(($RL$4*KW398*100*((100/MAX(EX$9:EX$497)+100/MAX(EZ$9:EZ$497))))) * ($RO$3/2) + (($RL$4*KX398*100*((100/MAX(EX$9:EX$497)+100/MAX(EZ$9:EZ$497))))+($RL$4*KY398*100*((100/MAX(EX$9:EX$497)+100/MAX(EZ$9:EZ$497))))+($RL$4*KZ398*100*((100/MAX(EX$9:EX$497)+100/MAX(EZ$9:EZ$497))))+($RL$4*LA398*100*((100/MAX(EX$9:EX$497)+100/MAX(EZ$9:EZ$497))))+($RL$4*LB398*100*((100/MAX(EX$9:EX$497)+100/MAX(EZ$9:EZ$497))))+($RL$4*LC398*100*((100/MAX(EX$9:EX$497)+100/MAX(EZ$9:EZ$497))))) * (($RO$3+$RO$4)/6)</f>
        <v>0</v>
      </c>
      <c r="RS398" s="119">
        <f>(($RL$4*LD398*100*((100/MAX(EX$9:EX$497)+100/MAX(EZ$9:EZ$497))))+($RL$4*LE398*100*((100/MAX(EX$9:EX$497)+100/MAX(EZ$9:EZ$497))))) * (($RO$3+$RO$4)/6)</f>
        <v>0</v>
      </c>
      <c r="RT398" s="118">
        <f>($RJ$4*LH398*100*(100/MAX(EV$9:EV$497)))+($RJ$4*LI398*100*(100/MAX(EV$9:EV$497)))</f>
        <v>0</v>
      </c>
      <c r="RU398" s="119">
        <f>($RJ$4*LJ398*(100/MAX(EV$9:EV$497)))/2 + ($RL$3*LK398*(100/MAX(EW$9:EW$497))) + ($RJ$4*LL398*(100/MAX(EV$9:EV$497)))/4 + ($RL$3*LM398*(100/MAX(EW$9:EW$497)))</f>
        <v>0</v>
      </c>
      <c r="RV398" s="118">
        <f>($RJ$4*LN398*100*100/MAX(EV$9:EV$497)/2)+($RJ$4*LO398*100*100/MAX(EV$9:EV$497)/2)+($RJ$4*LP398*100*100/MAX(EV$9:EV$497))+($RJ$4*LQ398*100*100/MAX(EV$9:EV$497))+($RJ$4*LR398*100*100/MAX(EV$9:EV$497))</f>
        <v>0</v>
      </c>
      <c r="RW398" s="115">
        <f>($RJ$4*LS398*100*100/MAX(EV$9:EV$497)) + (($RJ$4*LT398*100*100/MAX(EV$9:EV$497))+($RJ$4*LU398*100*100/MAX(EV$9:EV$497))+($RJ$4*LV398*100*100/MAX(EV$9:EV$497))+($RJ$4*LW398*100*100/MAX(EV$9:EV$497))+($RJ$4*LX398*100*100/MAX(EV$9:EV$497))+($RJ$4*LY398*100*100/MAX(EV$9:EV$497))+($RJ$4*LZ398*100*100/MAX(EV$9:EV$497))+($RJ$4*MA398*100*100/MAX(EV$9:EV$497)))/2</f>
        <v>0</v>
      </c>
      <c r="RX398" s="119">
        <f>($RJ$4*MB398*100*100/MAX(EV$9:EV$497))+($RJ$4*MC398*100*100/MAX(EV$9:EV$497))+($RJ$4*MD398*100*100/MAX(EV$9:EV$497))+($RJ$4*ME398*100*100/MAX(EV$9:EV$497))+($RJ$4*MF398*100*100/MAX(EV$9:EV$497))+($RJ$4*MG398*100*100/MAX(EV$9:EV$497))+($RJ$4*MH398*100*100/MAX(EV$9:EV$497))+($RJ$4*MI398*100*100/MAX(EV$9:EV$497))+($RJ$4*MJ398*100*100/MAX(EV$9:EV$497))+($RJ$4*MK398*100*100/MAX(EV$9:EV$497))+($RJ$4*ML398*100*100/MAX(EV$9:EV$497))+($RJ$4*MM398*100*100/MAX(EV$9:EV$497))+($RJ$4*MN398*100*100/MAX(EV$9:EV$497))</f>
        <v>0</v>
      </c>
      <c r="RY398" s="118">
        <f>($RJ$4*MQ398*100*100/MAX(EV$9:EV$497))/2 + (($RJ$4*MR398*100*100/MAX(EV$9:EV$497))+($RJ$4*MS398*100*100/MAX(EV$9:EV$497))+($RJ$4*MT398*100*100/MAX(EV$9:EV$497))+($RJ$4*MU398*100*100/MAX(EV$9:EV$497))+($RJ$4*MV398*100*100/MAX(EV$9:EV$497))+($RJ$4*MW398*100*100/MAX(EV$9:EV$497))+($RJ$4*MX398*100*100/MAX(EV$9:EV$497))+($RJ$4*MY398*100*100/MAX(EV$9:EV$497))+($RJ$4*MZ398*100*100/MAX(EV$9:EV$497))+($RJ$4*NA398*100*100/MAX(EV$9:EV$497))+($RJ$4*NB398*100*100/MAX(EV$9:EV$497))+($RJ$4*NC398*100*100/MAX(EV$9:EV$497))+($RJ$4*ND398*100*100/MAX(EV$9:EV$497))+($RJ$4*NG398*100*100/MAX(EV$9:EV$497)))/4</f>
        <v>2.106741573033708</v>
      </c>
      <c r="RZ398" s="115">
        <f>($RJ$4*NH398*100*100/MAX(EV$9:EV$497))/2 + (($RJ$4*NI398*100*100/MAX(EV$9:EV$497))+($RJ$4*NJ398*100*100/MAX(EV$9:EV$497))+($RJ$4*NK398*100*100/MAX(EV$9:EV$497))+($RJ$4*NL398*100*100/MAX(EV$9:EV$497))+($RJ$4*NM398*100*100/MAX(EV$9:EV$497))+($RJ$4*NN398*100*100/MAX(EV$9:EV$497)))/4</f>
        <v>0</v>
      </c>
      <c r="SA398" s="117">
        <f>(($RJ$4*NO398*100*100/MAX(EV$9:EV$497))+($RJ$4*NP398*100*100/MAX(EV$9:EV$497)))/4</f>
        <v>0</v>
      </c>
      <c r="SB398" s="118">
        <f>SUM(RG398:SA398)</f>
        <v>14.427908239700376</v>
      </c>
      <c r="SC398" s="115">
        <f>RG398 + RJ398 + RL398 + RM398 + RO398 + SUM(RQ398:RS398)/2 +  SUM(RT398:SA398)/5</f>
        <v>12.742514981273409</v>
      </c>
      <c r="SD398" s="115">
        <f>(RH398+RK398+RL398/$RS$3*$RU$3+RN398)*$RY$3+RO398+SUM(RQ398:RS398)/5 + SUM(RT398:SA398)/4</f>
        <v>4.1853520599250933</v>
      </c>
      <c r="SE398" s="115">
        <f>RG398+RJ398+RL398/$RS$3+RM398/$RS$4+RO398 + SUM(RQ398:RS398)/2 +  SUM(RT398:SA398)/5</f>
        <v>29.400848314606737</v>
      </c>
      <c r="SF398" s="115">
        <f>RI398*$RY$4+RL398+RO398 + SUM(RQ398:RS398)/5 +  SUM(RT398:SA398)/4</f>
        <v>4.1853520599250933</v>
      </c>
      <c r="SG398" s="115">
        <f>RP398*2 + SUM(RT398:SA398)</f>
        <v>2.106741573033708</v>
      </c>
      <c r="SH398" s="115">
        <f>ROUND(SB398/MAX(SB$9:SB$497)*100,0)</f>
        <v>18</v>
      </c>
      <c r="SI398" s="115">
        <f>ROUND(SC398/MAX(SC$9:SC$497)*100,0)</f>
        <v>19</v>
      </c>
      <c r="SJ398" s="115">
        <f>ROUND(SD398/MAX(SD$9:SD$497)*100,0)</f>
        <v>7</v>
      </c>
      <c r="SK398" s="115">
        <f>ROUND(SE398/MAX(SE$9:SE$497)*100,0)</f>
        <v>23</v>
      </c>
      <c r="SL398" s="115">
        <f>ROUND(SF398/MAX(SF$9:SF$497)*100,0)</f>
        <v>10</v>
      </c>
      <c r="SM398" s="121">
        <f>ROUND(SG398/MAX(SG$9:SG$497)*100,0)</f>
        <v>2</v>
      </c>
      <c r="SN398" s="115">
        <f>ROUND(AVERAGEIF($ES$9:$ES$497,$ES398,SH$9:SH$497),0)</f>
        <v>26</v>
      </c>
      <c r="SO398" s="115">
        <f>ROUND(AVERAGEIF($ES$9:$ES$497,$ES398,SI$9:SI$497),0)</f>
        <v>26</v>
      </c>
      <c r="SP398" s="115">
        <f>ROUND(AVERAGEIF($ES$9:$ES$497,$ES398,SJ$9:SJ$497),0)</f>
        <v>3</v>
      </c>
      <c r="SQ398" s="115">
        <f>ROUND(AVERAGEIF($ES$9:$ES$497,$ES398,SK$9:SK$497),0)</f>
        <v>21</v>
      </c>
      <c r="SR398" s="115">
        <f>ROUND(AVERAGEIF($ES$9:$ES$497,$ES398,SL$9:SL$497),0)</f>
        <v>5</v>
      </c>
      <c r="SS398" s="121">
        <f>ROUND(AVERAGEIF($ES$9:$ES$497,$ES398,SM$9:SM$497),0)</f>
        <v>5</v>
      </c>
      <c r="ST398" s="114">
        <f>RANK(SB398,SB$9:SB$497,0)</f>
        <v>218</v>
      </c>
      <c r="SU398" s="115">
        <f>RANK(SC398,SC$9:SC$497,0)</f>
        <v>150</v>
      </c>
      <c r="SV398" s="115">
        <f>RANK(SD398,SD$9:SD$497,0)</f>
        <v>127</v>
      </c>
      <c r="SW398" s="115">
        <f>RANK(SE398,SE$9:SE$497,0)</f>
        <v>115</v>
      </c>
      <c r="SX398" s="115">
        <f>RANK(SF398,SF$9:SF$497,0)</f>
        <v>77</v>
      </c>
      <c r="SY398" s="115">
        <f>RANK(SG398,SG$9:SG$497,0)</f>
        <v>237</v>
      </c>
      <c r="SZ398" s="115">
        <f>COUNTIFS(SB$9:SB$497,"&gt;"&amp;SB398,$ES$9:$ES$497,$ES398)+1</f>
        <v>51</v>
      </c>
      <c r="TA398" s="115">
        <f>COUNTIFS(SC$9:SC$497,"&gt;"&amp;SC398,$ES$9:$ES$497,$ES398)+1</f>
        <v>51</v>
      </c>
      <c r="TB398" s="115">
        <f>COUNTIFS(SD$9:SD$497,"&gt;"&amp;SD398,$ES$9:$ES$497,$ES398)+1</f>
        <v>15</v>
      </c>
      <c r="TC398" s="115">
        <f>COUNTIFS(SE$9:SE$497,"&gt;"&amp;SE398,$ES$9:$ES$497,$ES398)+1</f>
        <v>32</v>
      </c>
      <c r="TD398" s="115">
        <f>COUNTIFS(SF$9:SF$497,"&gt;"&amp;SF398,$ES$9:$ES$497,$ES398)+1</f>
        <v>15</v>
      </c>
      <c r="TE398" s="117">
        <f>COUNTIFS(SG$9:SG$497,"&gt;"&amp;SG398,$ES$9:$ES$497,$ES398)+1</f>
        <v>43</v>
      </c>
      <c r="TF398" s="118">
        <f>MAX(PH398:PM398)+SH398</f>
        <v>84</v>
      </c>
      <c r="TG398" s="115">
        <f t="shared" si="961"/>
        <v>85</v>
      </c>
      <c r="TH398" s="115">
        <f t="shared" si="961"/>
        <v>52</v>
      </c>
      <c r="TI398" s="115">
        <f t="shared" si="961"/>
        <v>85</v>
      </c>
      <c r="TJ398" s="115">
        <f t="shared" si="961"/>
        <v>74</v>
      </c>
      <c r="TK398" s="115">
        <f t="shared" si="961"/>
        <v>57</v>
      </c>
      <c r="TL398" s="117">
        <f>PM398+SM398</f>
        <v>48</v>
      </c>
      <c r="TM398" s="118">
        <f>ROUND(TF398/MAX(TF$9:TF$497)*100,0)</f>
        <v>47</v>
      </c>
      <c r="TN398" s="115">
        <f>ROUND(TG398/MAX(TG$9:TG$497)*100,0)</f>
        <v>47</v>
      </c>
      <c r="TO398" s="115">
        <f>ROUND(TH398/MAX(TH$9:TH$497)*100,0)</f>
        <v>29</v>
      </c>
      <c r="TP398" s="115">
        <f>ROUND(TI398/MAX(TI$9:TI$497)*100,0)</f>
        <v>47</v>
      </c>
      <c r="TQ398" s="115">
        <f>ROUND(TJ398/MAX(TJ$9:TJ$497)*100,0)</f>
        <v>38</v>
      </c>
      <c r="TR398" s="115">
        <f>ROUND(TK398/MAX(TK$9:TK$497)*100,0)</f>
        <v>29</v>
      </c>
      <c r="TS398" s="119">
        <f>ROUND(TL398/MAX(TL$9:TL$497)*100,0)</f>
        <v>24</v>
      </c>
      <c r="TT398" s="120">
        <f>RANK(TM398,TM$9:TM$497,0)</f>
        <v>177</v>
      </c>
      <c r="TU398" s="115">
        <f>RANK(TN398,TN$9:TN$497,0)</f>
        <v>101</v>
      </c>
      <c r="TV398" s="115">
        <f>RANK(TO398,TO$9:TO$497,0)</f>
        <v>160</v>
      </c>
      <c r="TW398" s="115">
        <f>RANK(TP398,TP$9:TP$497,0)</f>
        <v>96</v>
      </c>
      <c r="TX398" s="115">
        <f>RANK(TQ398,TQ$9:TQ$497,0)</f>
        <v>65</v>
      </c>
      <c r="TY398" s="115">
        <f>RANK(TR398,TR$9:TR$497,0)</f>
        <v>197</v>
      </c>
      <c r="TZ398" s="121">
        <f>RANK(TS398,TS$9:TS$497,0)</f>
        <v>215</v>
      </c>
      <c r="UA398" s="132"/>
      <c r="UB398" s="7" t="s">
        <v>1</v>
      </c>
    </row>
    <row r="399" spans="1:548" x14ac:dyDescent="0.15">
      <c r="A399" s="62">
        <v>391</v>
      </c>
      <c r="B399" s="200" t="s">
        <v>1480</v>
      </c>
      <c r="C399" s="143"/>
      <c r="D399" s="143"/>
      <c r="E399" s="161" t="s">
        <v>1013</v>
      </c>
      <c r="F399" s="65" t="s">
        <v>908</v>
      </c>
      <c r="G399" s="65" t="s">
        <v>908</v>
      </c>
      <c r="H399" s="65" t="s">
        <v>927</v>
      </c>
      <c r="I399" s="66" t="s">
        <v>521</v>
      </c>
      <c r="J399" s="67" t="s">
        <v>521</v>
      </c>
      <c r="K399" s="67" t="s">
        <v>521</v>
      </c>
      <c r="L399" s="67" t="s">
        <v>521</v>
      </c>
      <c r="M399" s="67" t="s">
        <v>521</v>
      </c>
      <c r="N399" s="67" t="s">
        <v>521</v>
      </c>
      <c r="O399" s="67" t="s">
        <v>521</v>
      </c>
      <c r="P399" s="67" t="s">
        <v>521</v>
      </c>
      <c r="Q399" s="67" t="s">
        <v>521</v>
      </c>
      <c r="R399" s="68" t="s">
        <v>521</v>
      </c>
      <c r="S399" s="69" t="s">
        <v>521</v>
      </c>
      <c r="T399" s="67" t="s">
        <v>521</v>
      </c>
      <c r="U399" s="67" t="s">
        <v>521</v>
      </c>
      <c r="V399" s="67" t="s">
        <v>521</v>
      </c>
      <c r="W399" s="67" t="s">
        <v>521</v>
      </c>
      <c r="X399" s="67" t="s">
        <v>521</v>
      </c>
      <c r="Y399" s="67" t="s">
        <v>521</v>
      </c>
      <c r="Z399" s="67" t="s">
        <v>521</v>
      </c>
      <c r="AA399" s="67" t="s">
        <v>521</v>
      </c>
      <c r="AB399" s="68" t="s">
        <v>521</v>
      </c>
      <c r="AC399" s="69" t="s">
        <v>521</v>
      </c>
      <c r="AD399" s="67" t="s">
        <v>521</v>
      </c>
      <c r="AE399" s="67" t="s">
        <v>521</v>
      </c>
      <c r="AF399" s="67" t="s">
        <v>521</v>
      </c>
      <c r="AG399" s="67" t="s">
        <v>521</v>
      </c>
      <c r="AH399" s="67" t="s">
        <v>521</v>
      </c>
      <c r="AI399" s="67" t="s">
        <v>521</v>
      </c>
      <c r="AJ399" s="67" t="s">
        <v>521</v>
      </c>
      <c r="AK399" s="67" t="s">
        <v>521</v>
      </c>
      <c r="AL399" s="68" t="s">
        <v>521</v>
      </c>
      <c r="AM399" s="69" t="s">
        <v>521</v>
      </c>
      <c r="AN399" s="67" t="s">
        <v>521</v>
      </c>
      <c r="AO399" s="67" t="s">
        <v>521</v>
      </c>
      <c r="AP399" s="67" t="s">
        <v>521</v>
      </c>
      <c r="AQ399" s="67" t="s">
        <v>521</v>
      </c>
      <c r="AR399" s="67" t="s">
        <v>521</v>
      </c>
      <c r="AS399" s="67" t="s">
        <v>521</v>
      </c>
      <c r="AT399" s="67" t="s">
        <v>521</v>
      </c>
      <c r="AU399" s="67" t="s">
        <v>521</v>
      </c>
      <c r="AV399" s="68" t="s">
        <v>521</v>
      </c>
      <c r="AW399" s="69" t="s">
        <v>521</v>
      </c>
      <c r="AX399" s="67" t="s">
        <v>521</v>
      </c>
      <c r="AY399" s="67" t="s">
        <v>521</v>
      </c>
      <c r="AZ399" s="67" t="s">
        <v>521</v>
      </c>
      <c r="BA399" s="67" t="s">
        <v>521</v>
      </c>
      <c r="BB399" s="67" t="s">
        <v>521</v>
      </c>
      <c r="BC399" s="67" t="s">
        <v>521</v>
      </c>
      <c r="BD399" s="67" t="s">
        <v>521</v>
      </c>
      <c r="BE399" s="67" t="s">
        <v>521</v>
      </c>
      <c r="BF399" s="68" t="s">
        <v>521</v>
      </c>
      <c r="BG399" s="69" t="s">
        <v>521</v>
      </c>
      <c r="BH399" s="67" t="s">
        <v>521</v>
      </c>
      <c r="BI399" s="67" t="s">
        <v>521</v>
      </c>
      <c r="BJ399" s="67" t="s">
        <v>521</v>
      </c>
      <c r="BK399" s="67" t="s">
        <v>521</v>
      </c>
      <c r="BL399" s="67" t="s">
        <v>521</v>
      </c>
      <c r="BM399" s="67" t="s">
        <v>521</v>
      </c>
      <c r="BN399" s="67" t="s">
        <v>521</v>
      </c>
      <c r="BO399" s="67" t="s">
        <v>521</v>
      </c>
      <c r="BP399" s="68" t="s">
        <v>521</v>
      </c>
      <c r="BQ399" s="70" t="s">
        <v>521</v>
      </c>
      <c r="BR399" s="67" t="s">
        <v>521</v>
      </c>
      <c r="BS399" s="67" t="s">
        <v>521</v>
      </c>
      <c r="BT399" s="67" t="s">
        <v>521</v>
      </c>
      <c r="BU399" s="67" t="s">
        <v>521</v>
      </c>
      <c r="BV399" s="67" t="s">
        <v>521</v>
      </c>
      <c r="BW399" s="67" t="s">
        <v>521</v>
      </c>
      <c r="BX399" s="67" t="s">
        <v>521</v>
      </c>
      <c r="BY399" s="67" t="s">
        <v>521</v>
      </c>
      <c r="BZ399" s="68" t="s">
        <v>521</v>
      </c>
      <c r="CA399" s="69" t="s">
        <v>521</v>
      </c>
      <c r="CB399" s="67" t="s">
        <v>521</v>
      </c>
      <c r="CC399" s="67" t="s">
        <v>521</v>
      </c>
      <c r="CD399" s="67" t="s">
        <v>521</v>
      </c>
      <c r="CE399" s="67" t="s">
        <v>521</v>
      </c>
      <c r="CF399" s="67" t="s">
        <v>521</v>
      </c>
      <c r="CG399" s="67" t="s">
        <v>521</v>
      </c>
      <c r="CH399" s="67" t="s">
        <v>521</v>
      </c>
      <c r="CI399" s="67" t="s">
        <v>521</v>
      </c>
      <c r="CJ399" s="68" t="s">
        <v>521</v>
      </c>
      <c r="CK399" s="69" t="s">
        <v>521</v>
      </c>
      <c r="CL399" s="67" t="s">
        <v>521</v>
      </c>
      <c r="CM399" s="67" t="s">
        <v>521</v>
      </c>
      <c r="CN399" s="67" t="s">
        <v>521</v>
      </c>
      <c r="CO399" s="67" t="s">
        <v>521</v>
      </c>
      <c r="CP399" s="67" t="s">
        <v>521</v>
      </c>
      <c r="CQ399" s="67" t="s">
        <v>521</v>
      </c>
      <c r="CR399" s="67" t="s">
        <v>521</v>
      </c>
      <c r="CS399" s="67" t="s">
        <v>521</v>
      </c>
      <c r="CT399" s="68" t="s">
        <v>521</v>
      </c>
      <c r="CU399" s="69" t="s">
        <v>521</v>
      </c>
      <c r="CV399" s="67" t="s">
        <v>521</v>
      </c>
      <c r="CW399" s="67" t="s">
        <v>521</v>
      </c>
      <c r="CX399" s="67" t="s">
        <v>521</v>
      </c>
      <c r="CY399" s="67" t="s">
        <v>521</v>
      </c>
      <c r="CZ399" s="67" t="s">
        <v>521</v>
      </c>
      <c r="DA399" s="67" t="s">
        <v>521</v>
      </c>
      <c r="DB399" s="67" t="s">
        <v>521</v>
      </c>
      <c r="DC399" s="67" t="s">
        <v>521</v>
      </c>
      <c r="DD399" s="68" t="s">
        <v>521</v>
      </c>
      <c r="DE399" s="69" t="s">
        <v>521</v>
      </c>
      <c r="DF399" s="71" t="s">
        <v>521</v>
      </c>
      <c r="DG399" s="67" t="s">
        <v>521</v>
      </c>
      <c r="DH399" s="67" t="s">
        <v>521</v>
      </c>
      <c r="DI399" s="67" t="s">
        <v>521</v>
      </c>
      <c r="DJ399" s="67" t="s">
        <v>521</v>
      </c>
      <c r="DK399" s="67" t="s">
        <v>521</v>
      </c>
      <c r="DL399" s="67" t="s">
        <v>521</v>
      </c>
      <c r="DM399" s="67" t="s">
        <v>521</v>
      </c>
      <c r="DN399" s="68" t="s">
        <v>521</v>
      </c>
      <c r="DO399" s="70" t="s">
        <v>521</v>
      </c>
      <c r="DP399" s="71" t="s">
        <v>521</v>
      </c>
      <c r="DQ399" s="67" t="s">
        <v>521</v>
      </c>
      <c r="DR399" s="67" t="s">
        <v>521</v>
      </c>
      <c r="DS399" s="67" t="s">
        <v>521</v>
      </c>
      <c r="DT399" s="67" t="s">
        <v>521</v>
      </c>
      <c r="DU399" s="67" t="s">
        <v>521</v>
      </c>
      <c r="DV399" s="67" t="s">
        <v>521</v>
      </c>
      <c r="DW399" s="67" t="s">
        <v>521</v>
      </c>
      <c r="DX399" s="72" t="s">
        <v>521</v>
      </c>
      <c r="DY399" s="146"/>
      <c r="DZ399" s="74"/>
      <c r="EA399" s="74"/>
      <c r="EB399" s="74"/>
      <c r="EC399" s="75"/>
      <c r="ED399" s="168"/>
      <c r="EE399" s="74"/>
      <c r="EF399" s="74"/>
      <c r="EG399" s="74"/>
      <c r="EH399" s="77"/>
      <c r="EI399" s="73"/>
      <c r="EJ399" s="74"/>
      <c r="EK399" s="74"/>
      <c r="EL399" s="74"/>
      <c r="EM399" s="75"/>
      <c r="EN399" s="78"/>
      <c r="EO399" s="79"/>
      <c r="EP399" s="79"/>
      <c r="EQ399" s="79"/>
      <c r="ER399" s="80"/>
      <c r="ES399" s="128" t="s">
        <v>908</v>
      </c>
      <c r="ET399" s="82"/>
      <c r="EU399" s="83"/>
      <c r="EV399" s="146"/>
      <c r="EW399" s="147"/>
      <c r="EX399" s="147"/>
      <c r="EY399" s="147"/>
      <c r="EZ399" s="147"/>
      <c r="FA399" s="147"/>
      <c r="FB399" s="147"/>
      <c r="FC399" s="147"/>
      <c r="FD399" s="147"/>
      <c r="FE399" s="170"/>
      <c r="FF399" s="73"/>
      <c r="FG399" s="74"/>
      <c r="FH399" s="74"/>
      <c r="FI399" s="74"/>
      <c r="FJ399" s="74"/>
      <c r="FK399" s="74"/>
      <c r="FL399" s="74"/>
      <c r="FM399" s="74"/>
      <c r="FN399" s="74"/>
      <c r="FO399" s="84"/>
      <c r="FP399" s="73"/>
      <c r="FQ399" s="74"/>
      <c r="FR399" s="74"/>
      <c r="FS399" s="74"/>
      <c r="FT399" s="74"/>
      <c r="FU399" s="74"/>
      <c r="FV399" s="74"/>
      <c r="FW399" s="74"/>
      <c r="FX399" s="74"/>
      <c r="FY399" s="84"/>
      <c r="FZ399" s="85"/>
      <c r="GA399" s="86"/>
      <c r="GB399" s="86"/>
      <c r="GC399" s="86"/>
      <c r="GD399" s="86"/>
      <c r="GE399" s="86"/>
      <c r="GF399" s="86"/>
      <c r="GG399" s="86"/>
      <c r="GH399" s="86"/>
      <c r="GI399" s="87"/>
      <c r="GJ399" s="85"/>
      <c r="GK399" s="86"/>
      <c r="GL399" s="86"/>
      <c r="GM399" s="86"/>
      <c r="GN399" s="86"/>
      <c r="GO399" s="86"/>
      <c r="GP399" s="86"/>
      <c r="GQ399" s="86"/>
      <c r="GR399" s="86"/>
      <c r="GS399" s="87"/>
      <c r="GT399" s="85"/>
      <c r="GU399" s="86"/>
      <c r="GV399" s="86"/>
      <c r="GW399" s="86"/>
      <c r="GX399" s="86"/>
      <c r="GY399" s="86"/>
      <c r="GZ399" s="86"/>
      <c r="HA399" s="86"/>
      <c r="HB399" s="86"/>
      <c r="HC399" s="87"/>
      <c r="HD399" s="85"/>
      <c r="HE399" s="86"/>
      <c r="HF399" s="86"/>
      <c r="HG399" s="86"/>
      <c r="HH399" s="86"/>
      <c r="HI399" s="86"/>
      <c r="HJ399" s="86"/>
      <c r="HK399" s="86"/>
      <c r="HL399" s="86"/>
      <c r="HM399" s="87"/>
      <c r="HN399" s="85"/>
      <c r="HO399" s="86"/>
      <c r="HP399" s="86"/>
      <c r="HQ399" s="86"/>
      <c r="HR399" s="86"/>
      <c r="HS399" s="86"/>
      <c r="HT399" s="86"/>
      <c r="HU399" s="86"/>
      <c r="HV399" s="86"/>
      <c r="HW399" s="87"/>
      <c r="HX399" s="73"/>
      <c r="HY399" s="74"/>
      <c r="HZ399" s="74"/>
      <c r="IA399" s="74"/>
      <c r="IB399" s="74"/>
      <c r="IC399" s="74"/>
      <c r="ID399" s="74"/>
      <c r="IE399" s="74"/>
      <c r="IF399" s="74"/>
      <c r="IG399" s="84"/>
      <c r="IH399" s="148"/>
      <c r="II399" s="149"/>
      <c r="IJ399" s="149"/>
      <c r="IK399" s="149"/>
      <c r="IL399" s="149"/>
      <c r="IM399" s="150"/>
      <c r="IN399" s="151"/>
      <c r="IO399" s="152"/>
      <c r="IP399" s="153"/>
      <c r="IQ399" s="149"/>
      <c r="IR399" s="149"/>
      <c r="IS399" s="149"/>
      <c r="IT399" s="149"/>
      <c r="IU399" s="149"/>
      <c r="IV399" s="149"/>
      <c r="IW399" s="154"/>
      <c r="IX399" s="151"/>
      <c r="IY399" s="149"/>
      <c r="IZ399" s="149"/>
      <c r="JA399" s="149"/>
      <c r="JB399" s="149"/>
      <c r="JC399" s="149"/>
      <c r="JD399" s="149"/>
      <c r="JE399" s="155"/>
      <c r="JF399" s="153"/>
      <c r="JG399" s="149"/>
      <c r="JH399" s="149"/>
      <c r="JI399" s="149"/>
      <c r="JJ399" s="149"/>
      <c r="JK399" s="149"/>
      <c r="JL399" s="149"/>
      <c r="JM399" s="154"/>
      <c r="JN399" s="151"/>
      <c r="JO399" s="149"/>
      <c r="JP399" s="149"/>
      <c r="JQ399" s="149"/>
      <c r="JR399" s="149"/>
      <c r="JS399" s="149"/>
      <c r="JT399" s="149"/>
      <c r="JU399" s="149"/>
      <c r="JV399" s="149"/>
      <c r="JW399" s="149"/>
      <c r="JX399" s="149"/>
      <c r="JY399" s="149"/>
      <c r="JZ399" s="155"/>
      <c r="KA399" s="151"/>
      <c r="KB399" s="149"/>
      <c r="KC399" s="149"/>
      <c r="KD399" s="149"/>
      <c r="KE399" s="155"/>
      <c r="KF399" s="153"/>
      <c r="KG399" s="149"/>
      <c r="KH399" s="149"/>
      <c r="KI399" s="149"/>
      <c r="KJ399" s="149"/>
      <c r="KK399" s="156"/>
      <c r="KL399" s="149"/>
      <c r="KM399" s="149"/>
      <c r="KN399" s="149"/>
      <c r="KO399" s="149"/>
      <c r="KP399" s="149"/>
      <c r="KQ399" s="149"/>
      <c r="KR399" s="149"/>
      <c r="KS399" s="154"/>
      <c r="KT399" s="154"/>
      <c r="KU399" s="154"/>
      <c r="KV399" s="154"/>
      <c r="KW399" s="151"/>
      <c r="KX399" s="149"/>
      <c r="KY399" s="149"/>
      <c r="KZ399" s="149"/>
      <c r="LA399" s="149"/>
      <c r="LB399" s="149"/>
      <c r="LC399" s="154"/>
      <c r="LD399" s="151"/>
      <c r="LE399" s="152"/>
      <c r="LF399" s="157"/>
      <c r="LG399" s="158"/>
      <c r="LH399" s="151"/>
      <c r="LI399" s="149"/>
      <c r="LJ399" s="147"/>
      <c r="LK399" s="147"/>
      <c r="LL399" s="147"/>
      <c r="LM399" s="159"/>
      <c r="LN399" s="153"/>
      <c r="LO399" s="149"/>
      <c r="LP399" s="149"/>
      <c r="LQ399" s="149"/>
      <c r="LR399" s="154"/>
      <c r="LS399" s="151"/>
      <c r="LT399" s="149"/>
      <c r="LU399" s="149"/>
      <c r="LV399" s="149"/>
      <c r="LW399" s="149"/>
      <c r="LX399" s="149"/>
      <c r="LY399" s="149"/>
      <c r="LZ399" s="149"/>
      <c r="MA399" s="155"/>
      <c r="MB399" s="153"/>
      <c r="MC399" s="149"/>
      <c r="MD399" s="149"/>
      <c r="ME399" s="149"/>
      <c r="MF399" s="149"/>
      <c r="MG399" s="149"/>
      <c r="MH399" s="149"/>
      <c r="MI399" s="149"/>
      <c r="MJ399" s="149"/>
      <c r="MK399" s="149"/>
      <c r="ML399" s="149"/>
      <c r="MM399" s="149"/>
      <c r="MN399" s="156"/>
      <c r="MO399" s="156"/>
      <c r="MP399" s="154"/>
      <c r="MQ399" s="151"/>
      <c r="MR399" s="149"/>
      <c r="MS399" s="149"/>
      <c r="MT399" s="149"/>
      <c r="MU399" s="149"/>
      <c r="MV399" s="156"/>
      <c r="MW399" s="149"/>
      <c r="MX399" s="149"/>
      <c r="MY399" s="149"/>
      <c r="MZ399" s="149"/>
      <c r="NA399" s="149"/>
      <c r="NB399" s="149"/>
      <c r="NC399" s="149"/>
      <c r="ND399" s="154"/>
      <c r="NE399" s="154"/>
      <c r="NF399" s="154"/>
      <c r="NG399" s="154"/>
      <c r="NH399" s="151"/>
      <c r="NI399" s="149"/>
      <c r="NJ399" s="149"/>
      <c r="NK399" s="149"/>
      <c r="NL399" s="149"/>
      <c r="NM399" s="149"/>
      <c r="NN399" s="94"/>
      <c r="NO399" s="151"/>
      <c r="NP399" s="160"/>
      <c r="NQ399" s="196" t="s">
        <v>1476</v>
      </c>
      <c r="NR399" s="196" t="s">
        <v>1483</v>
      </c>
      <c r="NS399" s="198"/>
      <c r="NT399" s="198"/>
      <c r="NU399" s="198"/>
      <c r="NV399" s="186" t="s">
        <v>908</v>
      </c>
      <c r="NW399" s="198" t="s">
        <v>908</v>
      </c>
      <c r="NX399" s="165" t="s">
        <v>908</v>
      </c>
      <c r="NY399" s="179" t="s">
        <v>908</v>
      </c>
      <c r="NZ399" s="165" t="s">
        <v>908</v>
      </c>
      <c r="OA399" s="166"/>
      <c r="OB399" s="166"/>
      <c r="OC399" s="166"/>
      <c r="OD399" s="141"/>
      <c r="OE399" s="140"/>
      <c r="OF399" s="141"/>
      <c r="OG399" s="140"/>
      <c r="OH399" s="173"/>
      <c r="OI399" s="174"/>
      <c r="OJ399" s="174"/>
      <c r="OK399" s="174"/>
      <c r="OL399" s="174"/>
      <c r="OM399" s="174"/>
      <c r="ON399" s="174"/>
      <c r="OO399" s="174"/>
      <c r="OP399" s="174"/>
      <c r="OQ399" s="175"/>
      <c r="OR399" s="114"/>
      <c r="OS399" s="115"/>
      <c r="OT399" s="115"/>
      <c r="OU399" s="115"/>
      <c r="OV399" s="115"/>
      <c r="OW399" s="115"/>
      <c r="OX399" s="115"/>
      <c r="OY399" s="116"/>
      <c r="OZ399" s="115"/>
      <c r="PA399" s="117"/>
      <c r="PB399" s="118"/>
      <c r="PC399" s="115"/>
      <c r="PD399" s="115"/>
      <c r="PE399" s="115"/>
      <c r="PF399" s="115"/>
      <c r="PG399" s="119"/>
      <c r="PH399" s="118"/>
      <c r="PI399" s="115"/>
      <c r="PJ399" s="115"/>
      <c r="PK399" s="115"/>
      <c r="PL399" s="115"/>
      <c r="PM399" s="119"/>
      <c r="PN399" s="118"/>
      <c r="PO399" s="115"/>
      <c r="PP399" s="115"/>
      <c r="PQ399" s="115"/>
      <c r="PR399" s="115"/>
      <c r="PS399" s="119"/>
      <c r="PT399" s="120"/>
      <c r="PU399" s="115"/>
      <c r="PV399" s="115"/>
      <c r="PW399" s="115"/>
      <c r="PX399" s="115"/>
      <c r="PY399" s="115"/>
      <c r="PZ399" s="115"/>
      <c r="QA399" s="116"/>
      <c r="QB399" s="115"/>
      <c r="QC399" s="121"/>
      <c r="QD399" s="120"/>
      <c r="QE399" s="115"/>
      <c r="QF399" s="115"/>
      <c r="QG399" s="115"/>
      <c r="QH399" s="115"/>
      <c r="QI399" s="115"/>
      <c r="QJ399" s="115"/>
      <c r="QK399" s="116"/>
      <c r="QL399" s="115"/>
      <c r="QM399" s="121"/>
      <c r="QN399" s="114"/>
      <c r="QO399" s="115"/>
      <c r="QP399" s="115"/>
      <c r="QQ399" s="115"/>
      <c r="QR399" s="115"/>
      <c r="QS399" s="115"/>
      <c r="QT399" s="114"/>
      <c r="QU399" s="115"/>
      <c r="QV399" s="115"/>
      <c r="QW399" s="115"/>
      <c r="QX399" s="115"/>
      <c r="QY399" s="115"/>
      <c r="QZ399" s="114"/>
      <c r="RA399" s="115"/>
      <c r="RB399" s="115"/>
      <c r="RC399" s="115"/>
      <c r="RD399" s="115"/>
      <c r="RE399" s="115"/>
      <c r="RF399" s="122"/>
      <c r="RG399" s="115"/>
      <c r="RH399" s="115"/>
      <c r="RI399" s="115"/>
      <c r="RJ399" s="115"/>
      <c r="RK399" s="115"/>
      <c r="RL399" s="115"/>
      <c r="RM399" s="115"/>
      <c r="RN399" s="115"/>
      <c r="RO399" s="115"/>
      <c r="RP399" s="119"/>
      <c r="RQ399" s="118"/>
      <c r="RR399" s="115"/>
      <c r="RS399" s="119"/>
      <c r="RT399" s="118"/>
      <c r="RU399" s="119"/>
      <c r="RV399" s="118"/>
      <c r="RW399" s="115"/>
      <c r="RX399" s="119"/>
      <c r="RY399" s="118"/>
      <c r="RZ399" s="115"/>
      <c r="SA399" s="117"/>
      <c r="SB399" s="118"/>
      <c r="SC399" s="115"/>
      <c r="SD399" s="115"/>
      <c r="SE399" s="115"/>
      <c r="SF399" s="115"/>
      <c r="SG399" s="115"/>
      <c r="SH399" s="115"/>
      <c r="SI399" s="115"/>
      <c r="SJ399" s="115"/>
      <c r="SK399" s="115"/>
      <c r="SL399" s="115"/>
      <c r="SM399" s="121"/>
      <c r="SN399" s="115"/>
      <c r="SO399" s="115"/>
      <c r="SP399" s="115"/>
      <c r="SQ399" s="115"/>
      <c r="SR399" s="115"/>
      <c r="SS399" s="121"/>
      <c r="ST399" s="118"/>
      <c r="SU399" s="115"/>
      <c r="SV399" s="115"/>
      <c r="SW399" s="115"/>
      <c r="SX399" s="115"/>
      <c r="SY399" s="115"/>
      <c r="SZ399" s="115"/>
      <c r="TA399" s="115"/>
      <c r="TB399" s="115"/>
      <c r="TC399" s="115"/>
      <c r="TD399" s="115"/>
      <c r="TE399" s="117"/>
      <c r="TF399" s="118"/>
      <c r="TG399" s="115"/>
      <c r="TH399" s="115"/>
      <c r="TI399" s="115"/>
      <c r="TJ399" s="115"/>
      <c r="TK399" s="115"/>
      <c r="TL399" s="117"/>
      <c r="TM399" s="118"/>
      <c r="TN399" s="115"/>
      <c r="TO399" s="115"/>
      <c r="TP399" s="115"/>
      <c r="TQ399" s="115"/>
      <c r="TR399" s="115"/>
      <c r="TS399" s="119"/>
      <c r="TT399" s="120"/>
      <c r="TU399" s="115"/>
      <c r="TV399" s="115"/>
      <c r="TW399" s="115"/>
      <c r="TX399" s="115"/>
      <c r="TY399" s="115"/>
      <c r="TZ399" s="121"/>
      <c r="UA399" s="132"/>
      <c r="UB399" s="7" t="s">
        <v>1</v>
      </c>
    </row>
    <row r="400" spans="1:548" x14ac:dyDescent="0.15">
      <c r="A400" s="183">
        <v>392</v>
      </c>
      <c r="B400" s="200" t="s">
        <v>1483</v>
      </c>
      <c r="C400" s="143"/>
      <c r="D400" s="143"/>
      <c r="E400" s="161" t="s">
        <v>1013</v>
      </c>
      <c r="F400" s="65" t="s">
        <v>908</v>
      </c>
      <c r="G400" s="65" t="s">
        <v>908</v>
      </c>
      <c r="H400" s="65" t="s">
        <v>927</v>
      </c>
      <c r="I400" s="66" t="s">
        <v>521</v>
      </c>
      <c r="J400" s="67" t="s">
        <v>521</v>
      </c>
      <c r="K400" s="67" t="s">
        <v>521</v>
      </c>
      <c r="L400" s="67" t="s">
        <v>521</v>
      </c>
      <c r="M400" s="67" t="s">
        <v>521</v>
      </c>
      <c r="N400" s="67" t="s">
        <v>521</v>
      </c>
      <c r="O400" s="67" t="s">
        <v>521</v>
      </c>
      <c r="P400" s="67" t="s">
        <v>521</v>
      </c>
      <c r="Q400" s="67" t="s">
        <v>521</v>
      </c>
      <c r="R400" s="68" t="s">
        <v>521</v>
      </c>
      <c r="S400" s="69" t="s">
        <v>521</v>
      </c>
      <c r="T400" s="67" t="s">
        <v>521</v>
      </c>
      <c r="U400" s="67" t="s">
        <v>521</v>
      </c>
      <c r="V400" s="67" t="s">
        <v>521</v>
      </c>
      <c r="W400" s="67" t="s">
        <v>521</v>
      </c>
      <c r="X400" s="67" t="s">
        <v>521</v>
      </c>
      <c r="Y400" s="67" t="s">
        <v>521</v>
      </c>
      <c r="Z400" s="67" t="s">
        <v>521</v>
      </c>
      <c r="AA400" s="67" t="s">
        <v>521</v>
      </c>
      <c r="AB400" s="68" t="s">
        <v>521</v>
      </c>
      <c r="AC400" s="69" t="s">
        <v>521</v>
      </c>
      <c r="AD400" s="67" t="s">
        <v>521</v>
      </c>
      <c r="AE400" s="67" t="s">
        <v>521</v>
      </c>
      <c r="AF400" s="67" t="s">
        <v>521</v>
      </c>
      <c r="AG400" s="67" t="s">
        <v>521</v>
      </c>
      <c r="AH400" s="67" t="s">
        <v>521</v>
      </c>
      <c r="AI400" s="67" t="s">
        <v>521</v>
      </c>
      <c r="AJ400" s="67" t="s">
        <v>521</v>
      </c>
      <c r="AK400" s="67" t="s">
        <v>521</v>
      </c>
      <c r="AL400" s="68" t="s">
        <v>521</v>
      </c>
      <c r="AM400" s="69" t="s">
        <v>521</v>
      </c>
      <c r="AN400" s="67" t="s">
        <v>521</v>
      </c>
      <c r="AO400" s="67" t="s">
        <v>521</v>
      </c>
      <c r="AP400" s="67" t="s">
        <v>521</v>
      </c>
      <c r="AQ400" s="67" t="s">
        <v>521</v>
      </c>
      <c r="AR400" s="67" t="s">
        <v>521</v>
      </c>
      <c r="AS400" s="67" t="s">
        <v>521</v>
      </c>
      <c r="AT400" s="67" t="s">
        <v>521</v>
      </c>
      <c r="AU400" s="67" t="s">
        <v>521</v>
      </c>
      <c r="AV400" s="68" t="s">
        <v>521</v>
      </c>
      <c r="AW400" s="69" t="s">
        <v>521</v>
      </c>
      <c r="AX400" s="67" t="s">
        <v>521</v>
      </c>
      <c r="AY400" s="67" t="s">
        <v>521</v>
      </c>
      <c r="AZ400" s="67" t="s">
        <v>521</v>
      </c>
      <c r="BA400" s="67" t="s">
        <v>521</v>
      </c>
      <c r="BB400" s="67" t="s">
        <v>521</v>
      </c>
      <c r="BC400" s="67" t="s">
        <v>521</v>
      </c>
      <c r="BD400" s="67" t="s">
        <v>521</v>
      </c>
      <c r="BE400" s="67" t="s">
        <v>521</v>
      </c>
      <c r="BF400" s="68" t="s">
        <v>521</v>
      </c>
      <c r="BG400" s="69" t="s">
        <v>521</v>
      </c>
      <c r="BH400" s="67" t="s">
        <v>521</v>
      </c>
      <c r="BI400" s="67" t="s">
        <v>521</v>
      </c>
      <c r="BJ400" s="67" t="s">
        <v>521</v>
      </c>
      <c r="BK400" s="67" t="s">
        <v>521</v>
      </c>
      <c r="BL400" s="67" t="s">
        <v>521</v>
      </c>
      <c r="BM400" s="67" t="s">
        <v>521</v>
      </c>
      <c r="BN400" s="67" t="s">
        <v>521</v>
      </c>
      <c r="BO400" s="67" t="s">
        <v>521</v>
      </c>
      <c r="BP400" s="68" t="s">
        <v>521</v>
      </c>
      <c r="BQ400" s="70" t="s">
        <v>521</v>
      </c>
      <c r="BR400" s="67" t="s">
        <v>521</v>
      </c>
      <c r="BS400" s="67" t="s">
        <v>521</v>
      </c>
      <c r="BT400" s="67" t="s">
        <v>521</v>
      </c>
      <c r="BU400" s="67" t="s">
        <v>521</v>
      </c>
      <c r="BV400" s="67" t="s">
        <v>521</v>
      </c>
      <c r="BW400" s="67" t="s">
        <v>521</v>
      </c>
      <c r="BX400" s="67" t="s">
        <v>521</v>
      </c>
      <c r="BY400" s="67" t="s">
        <v>521</v>
      </c>
      <c r="BZ400" s="68" t="s">
        <v>521</v>
      </c>
      <c r="CA400" s="69" t="s">
        <v>521</v>
      </c>
      <c r="CB400" s="67" t="s">
        <v>521</v>
      </c>
      <c r="CC400" s="67" t="s">
        <v>521</v>
      </c>
      <c r="CD400" s="67" t="s">
        <v>521</v>
      </c>
      <c r="CE400" s="67" t="s">
        <v>521</v>
      </c>
      <c r="CF400" s="67" t="s">
        <v>521</v>
      </c>
      <c r="CG400" s="67" t="s">
        <v>521</v>
      </c>
      <c r="CH400" s="67" t="s">
        <v>521</v>
      </c>
      <c r="CI400" s="67" t="s">
        <v>521</v>
      </c>
      <c r="CJ400" s="68" t="s">
        <v>521</v>
      </c>
      <c r="CK400" s="69" t="s">
        <v>521</v>
      </c>
      <c r="CL400" s="67" t="s">
        <v>521</v>
      </c>
      <c r="CM400" s="67" t="s">
        <v>521</v>
      </c>
      <c r="CN400" s="67" t="s">
        <v>521</v>
      </c>
      <c r="CO400" s="67" t="s">
        <v>521</v>
      </c>
      <c r="CP400" s="67" t="s">
        <v>521</v>
      </c>
      <c r="CQ400" s="67" t="s">
        <v>521</v>
      </c>
      <c r="CR400" s="67" t="s">
        <v>521</v>
      </c>
      <c r="CS400" s="67" t="s">
        <v>521</v>
      </c>
      <c r="CT400" s="68" t="s">
        <v>521</v>
      </c>
      <c r="CU400" s="69" t="s">
        <v>521</v>
      </c>
      <c r="CV400" s="67" t="s">
        <v>521</v>
      </c>
      <c r="CW400" s="67" t="s">
        <v>521</v>
      </c>
      <c r="CX400" s="67" t="s">
        <v>521</v>
      </c>
      <c r="CY400" s="67" t="s">
        <v>521</v>
      </c>
      <c r="CZ400" s="67" t="s">
        <v>521</v>
      </c>
      <c r="DA400" s="67" t="s">
        <v>521</v>
      </c>
      <c r="DB400" s="67" t="s">
        <v>521</v>
      </c>
      <c r="DC400" s="67" t="s">
        <v>521</v>
      </c>
      <c r="DD400" s="68" t="s">
        <v>521</v>
      </c>
      <c r="DE400" s="69" t="s">
        <v>521</v>
      </c>
      <c r="DF400" s="71" t="s">
        <v>521</v>
      </c>
      <c r="DG400" s="67" t="s">
        <v>521</v>
      </c>
      <c r="DH400" s="67" t="s">
        <v>521</v>
      </c>
      <c r="DI400" s="67" t="s">
        <v>521</v>
      </c>
      <c r="DJ400" s="67" t="s">
        <v>521</v>
      </c>
      <c r="DK400" s="67" t="s">
        <v>521</v>
      </c>
      <c r="DL400" s="67" t="s">
        <v>521</v>
      </c>
      <c r="DM400" s="67" t="s">
        <v>521</v>
      </c>
      <c r="DN400" s="68" t="s">
        <v>521</v>
      </c>
      <c r="DO400" s="70" t="s">
        <v>521</v>
      </c>
      <c r="DP400" s="71" t="s">
        <v>521</v>
      </c>
      <c r="DQ400" s="67" t="s">
        <v>521</v>
      </c>
      <c r="DR400" s="67" t="s">
        <v>521</v>
      </c>
      <c r="DS400" s="67" t="s">
        <v>521</v>
      </c>
      <c r="DT400" s="67" t="s">
        <v>521</v>
      </c>
      <c r="DU400" s="67" t="s">
        <v>521</v>
      </c>
      <c r="DV400" s="67" t="s">
        <v>521</v>
      </c>
      <c r="DW400" s="67" t="s">
        <v>521</v>
      </c>
      <c r="DX400" s="72" t="s">
        <v>521</v>
      </c>
      <c r="DY400" s="146"/>
      <c r="DZ400" s="74"/>
      <c r="EA400" s="74"/>
      <c r="EB400" s="74"/>
      <c r="EC400" s="75"/>
      <c r="ED400" s="168"/>
      <c r="EE400" s="74"/>
      <c r="EF400" s="74"/>
      <c r="EG400" s="74"/>
      <c r="EH400" s="77"/>
      <c r="EI400" s="73"/>
      <c r="EJ400" s="74"/>
      <c r="EK400" s="74"/>
      <c r="EL400" s="74"/>
      <c r="EM400" s="75"/>
      <c r="EN400" s="78"/>
      <c r="EO400" s="79"/>
      <c r="EP400" s="79"/>
      <c r="EQ400" s="79"/>
      <c r="ER400" s="80"/>
      <c r="ES400" s="128" t="s">
        <v>908</v>
      </c>
      <c r="ET400" s="82"/>
      <c r="EU400" s="83"/>
      <c r="EV400" s="146"/>
      <c r="EW400" s="147"/>
      <c r="EX400" s="147"/>
      <c r="EY400" s="147"/>
      <c r="EZ400" s="147"/>
      <c r="FA400" s="147"/>
      <c r="FB400" s="147"/>
      <c r="FC400" s="147"/>
      <c r="FD400" s="147"/>
      <c r="FE400" s="170"/>
      <c r="FF400" s="73"/>
      <c r="FG400" s="74"/>
      <c r="FH400" s="74"/>
      <c r="FI400" s="74"/>
      <c r="FJ400" s="74"/>
      <c r="FK400" s="74"/>
      <c r="FL400" s="74"/>
      <c r="FM400" s="74"/>
      <c r="FN400" s="74"/>
      <c r="FO400" s="84"/>
      <c r="FP400" s="73"/>
      <c r="FQ400" s="74"/>
      <c r="FR400" s="74"/>
      <c r="FS400" s="74"/>
      <c r="FT400" s="74"/>
      <c r="FU400" s="74"/>
      <c r="FV400" s="74"/>
      <c r="FW400" s="74"/>
      <c r="FX400" s="74"/>
      <c r="FY400" s="84"/>
      <c r="FZ400" s="85"/>
      <c r="GA400" s="86"/>
      <c r="GB400" s="86"/>
      <c r="GC400" s="86"/>
      <c r="GD400" s="86"/>
      <c r="GE400" s="86"/>
      <c r="GF400" s="86"/>
      <c r="GG400" s="86"/>
      <c r="GH400" s="86"/>
      <c r="GI400" s="87"/>
      <c r="GJ400" s="85"/>
      <c r="GK400" s="86"/>
      <c r="GL400" s="86"/>
      <c r="GM400" s="86"/>
      <c r="GN400" s="86"/>
      <c r="GO400" s="86"/>
      <c r="GP400" s="86"/>
      <c r="GQ400" s="86"/>
      <c r="GR400" s="86"/>
      <c r="GS400" s="87"/>
      <c r="GT400" s="85"/>
      <c r="GU400" s="86"/>
      <c r="GV400" s="86"/>
      <c r="GW400" s="86"/>
      <c r="GX400" s="86"/>
      <c r="GY400" s="86"/>
      <c r="GZ400" s="86"/>
      <c r="HA400" s="86"/>
      <c r="HB400" s="86"/>
      <c r="HC400" s="87"/>
      <c r="HD400" s="85"/>
      <c r="HE400" s="86"/>
      <c r="HF400" s="86"/>
      <c r="HG400" s="86"/>
      <c r="HH400" s="86"/>
      <c r="HI400" s="86"/>
      <c r="HJ400" s="86"/>
      <c r="HK400" s="86"/>
      <c r="HL400" s="86"/>
      <c r="HM400" s="87"/>
      <c r="HN400" s="85"/>
      <c r="HO400" s="86"/>
      <c r="HP400" s="86"/>
      <c r="HQ400" s="86"/>
      <c r="HR400" s="86"/>
      <c r="HS400" s="86"/>
      <c r="HT400" s="86"/>
      <c r="HU400" s="86"/>
      <c r="HV400" s="86"/>
      <c r="HW400" s="87"/>
      <c r="HX400" s="73"/>
      <c r="HY400" s="74"/>
      <c r="HZ400" s="74"/>
      <c r="IA400" s="74"/>
      <c r="IB400" s="74"/>
      <c r="IC400" s="74"/>
      <c r="ID400" s="74"/>
      <c r="IE400" s="74"/>
      <c r="IF400" s="74"/>
      <c r="IG400" s="84"/>
      <c r="IH400" s="148"/>
      <c r="II400" s="149"/>
      <c r="IJ400" s="149"/>
      <c r="IK400" s="149"/>
      <c r="IL400" s="149"/>
      <c r="IM400" s="150"/>
      <c r="IN400" s="151"/>
      <c r="IO400" s="152"/>
      <c r="IP400" s="153"/>
      <c r="IQ400" s="149"/>
      <c r="IR400" s="149"/>
      <c r="IS400" s="149"/>
      <c r="IT400" s="149"/>
      <c r="IU400" s="149"/>
      <c r="IV400" s="149"/>
      <c r="IW400" s="154"/>
      <c r="IX400" s="151"/>
      <c r="IY400" s="149"/>
      <c r="IZ400" s="149"/>
      <c r="JA400" s="149"/>
      <c r="JB400" s="149"/>
      <c r="JC400" s="149"/>
      <c r="JD400" s="149"/>
      <c r="JE400" s="155"/>
      <c r="JF400" s="153"/>
      <c r="JG400" s="149"/>
      <c r="JH400" s="149"/>
      <c r="JI400" s="149"/>
      <c r="JJ400" s="149"/>
      <c r="JK400" s="149"/>
      <c r="JL400" s="149"/>
      <c r="JM400" s="154"/>
      <c r="JN400" s="151"/>
      <c r="JO400" s="149"/>
      <c r="JP400" s="149"/>
      <c r="JQ400" s="149"/>
      <c r="JR400" s="149"/>
      <c r="JS400" s="149"/>
      <c r="JT400" s="149"/>
      <c r="JU400" s="149"/>
      <c r="JV400" s="149"/>
      <c r="JW400" s="149"/>
      <c r="JX400" s="149"/>
      <c r="JY400" s="149"/>
      <c r="JZ400" s="155"/>
      <c r="KA400" s="151"/>
      <c r="KB400" s="149"/>
      <c r="KC400" s="149"/>
      <c r="KD400" s="149"/>
      <c r="KE400" s="155"/>
      <c r="KF400" s="153"/>
      <c r="KG400" s="149"/>
      <c r="KH400" s="149"/>
      <c r="KI400" s="149"/>
      <c r="KJ400" s="149"/>
      <c r="KK400" s="156"/>
      <c r="KL400" s="149"/>
      <c r="KM400" s="149"/>
      <c r="KN400" s="149"/>
      <c r="KO400" s="149"/>
      <c r="KP400" s="149"/>
      <c r="KQ400" s="149"/>
      <c r="KR400" s="149"/>
      <c r="KS400" s="154"/>
      <c r="KT400" s="154"/>
      <c r="KU400" s="154"/>
      <c r="KV400" s="154"/>
      <c r="KW400" s="151"/>
      <c r="KX400" s="149"/>
      <c r="KY400" s="149"/>
      <c r="KZ400" s="149"/>
      <c r="LA400" s="149"/>
      <c r="LB400" s="149"/>
      <c r="LC400" s="154"/>
      <c r="LD400" s="151"/>
      <c r="LE400" s="152"/>
      <c r="LF400" s="157"/>
      <c r="LG400" s="158"/>
      <c r="LH400" s="151"/>
      <c r="LI400" s="149"/>
      <c r="LJ400" s="147"/>
      <c r="LK400" s="147"/>
      <c r="LL400" s="147"/>
      <c r="LM400" s="159"/>
      <c r="LN400" s="153"/>
      <c r="LO400" s="149"/>
      <c r="LP400" s="149"/>
      <c r="LQ400" s="149"/>
      <c r="LR400" s="154"/>
      <c r="LS400" s="151"/>
      <c r="LT400" s="149"/>
      <c r="LU400" s="149"/>
      <c r="LV400" s="149"/>
      <c r="LW400" s="149"/>
      <c r="LX400" s="149"/>
      <c r="LY400" s="149"/>
      <c r="LZ400" s="149"/>
      <c r="MA400" s="155"/>
      <c r="MB400" s="153"/>
      <c r="MC400" s="149"/>
      <c r="MD400" s="149"/>
      <c r="ME400" s="149"/>
      <c r="MF400" s="149"/>
      <c r="MG400" s="149"/>
      <c r="MH400" s="149"/>
      <c r="MI400" s="149"/>
      <c r="MJ400" s="149"/>
      <c r="MK400" s="149"/>
      <c r="ML400" s="149"/>
      <c r="MM400" s="149"/>
      <c r="MN400" s="156"/>
      <c r="MO400" s="156"/>
      <c r="MP400" s="154"/>
      <c r="MQ400" s="151"/>
      <c r="MR400" s="149"/>
      <c r="MS400" s="149"/>
      <c r="MT400" s="149"/>
      <c r="MU400" s="149"/>
      <c r="MV400" s="156"/>
      <c r="MW400" s="149"/>
      <c r="MX400" s="149"/>
      <c r="MY400" s="149"/>
      <c r="MZ400" s="149"/>
      <c r="NA400" s="149"/>
      <c r="NB400" s="149"/>
      <c r="NC400" s="149"/>
      <c r="ND400" s="154"/>
      <c r="NE400" s="154"/>
      <c r="NF400" s="154"/>
      <c r="NG400" s="154"/>
      <c r="NH400" s="151"/>
      <c r="NI400" s="149"/>
      <c r="NJ400" s="149"/>
      <c r="NK400" s="149"/>
      <c r="NL400" s="149"/>
      <c r="NM400" s="149"/>
      <c r="NN400" s="94"/>
      <c r="NO400" s="151"/>
      <c r="NP400" s="160"/>
      <c r="NQ400" s="196" t="s">
        <v>1480</v>
      </c>
      <c r="NR400" s="196" t="s">
        <v>1484</v>
      </c>
      <c r="NS400" s="198"/>
      <c r="NT400" s="198"/>
      <c r="NU400" s="198"/>
      <c r="NV400" s="186" t="s">
        <v>908</v>
      </c>
      <c r="NW400" s="198" t="s">
        <v>908</v>
      </c>
      <c r="NX400" s="165" t="s">
        <v>908</v>
      </c>
      <c r="NY400" s="179" t="s">
        <v>908</v>
      </c>
      <c r="NZ400" s="165" t="s">
        <v>908</v>
      </c>
      <c r="OA400" s="166"/>
      <c r="OB400" s="166"/>
      <c r="OC400" s="166"/>
      <c r="OD400" s="141"/>
      <c r="OE400" s="140"/>
      <c r="OF400" s="141"/>
      <c r="OG400" s="140"/>
      <c r="OH400" s="173"/>
      <c r="OI400" s="174"/>
      <c r="OJ400" s="174"/>
      <c r="OK400" s="174"/>
      <c r="OL400" s="174"/>
      <c r="OM400" s="174"/>
      <c r="ON400" s="174"/>
      <c r="OO400" s="174"/>
      <c r="OP400" s="174"/>
      <c r="OQ400" s="175"/>
      <c r="OR400" s="114"/>
      <c r="OS400" s="115"/>
      <c r="OT400" s="115"/>
      <c r="OU400" s="115"/>
      <c r="OV400" s="115"/>
      <c r="OW400" s="115"/>
      <c r="OX400" s="115"/>
      <c r="OY400" s="116"/>
      <c r="OZ400" s="115"/>
      <c r="PA400" s="117"/>
      <c r="PB400" s="118"/>
      <c r="PC400" s="115"/>
      <c r="PD400" s="115"/>
      <c r="PE400" s="115"/>
      <c r="PF400" s="115"/>
      <c r="PG400" s="119"/>
      <c r="PH400" s="118"/>
      <c r="PI400" s="115"/>
      <c r="PJ400" s="115"/>
      <c r="PK400" s="115"/>
      <c r="PL400" s="115"/>
      <c r="PM400" s="119"/>
      <c r="PN400" s="118"/>
      <c r="PO400" s="115"/>
      <c r="PP400" s="115"/>
      <c r="PQ400" s="115"/>
      <c r="PR400" s="115"/>
      <c r="PS400" s="119"/>
      <c r="PT400" s="120"/>
      <c r="PU400" s="115"/>
      <c r="PV400" s="115"/>
      <c r="PW400" s="115"/>
      <c r="PX400" s="115"/>
      <c r="PY400" s="115"/>
      <c r="PZ400" s="115"/>
      <c r="QA400" s="116"/>
      <c r="QB400" s="115"/>
      <c r="QC400" s="121"/>
      <c r="QD400" s="120"/>
      <c r="QE400" s="115"/>
      <c r="QF400" s="115"/>
      <c r="QG400" s="115"/>
      <c r="QH400" s="115"/>
      <c r="QI400" s="115"/>
      <c r="QJ400" s="115"/>
      <c r="QK400" s="116"/>
      <c r="QL400" s="115"/>
      <c r="QM400" s="121"/>
      <c r="QN400" s="114"/>
      <c r="QO400" s="115"/>
      <c r="QP400" s="115"/>
      <c r="QQ400" s="115"/>
      <c r="QR400" s="115"/>
      <c r="QS400" s="115"/>
      <c r="QT400" s="114"/>
      <c r="QU400" s="115"/>
      <c r="QV400" s="115"/>
      <c r="QW400" s="115"/>
      <c r="QX400" s="115"/>
      <c r="QY400" s="115"/>
      <c r="QZ400" s="114"/>
      <c r="RA400" s="115"/>
      <c r="RB400" s="115"/>
      <c r="RC400" s="115"/>
      <c r="RD400" s="115"/>
      <c r="RE400" s="115"/>
      <c r="RF400" s="122"/>
      <c r="RG400" s="115"/>
      <c r="RH400" s="115"/>
      <c r="RI400" s="115"/>
      <c r="RJ400" s="115"/>
      <c r="RK400" s="115"/>
      <c r="RL400" s="115"/>
      <c r="RM400" s="115"/>
      <c r="RN400" s="115"/>
      <c r="RO400" s="115"/>
      <c r="RP400" s="119"/>
      <c r="RQ400" s="118"/>
      <c r="RR400" s="115"/>
      <c r="RS400" s="119"/>
      <c r="RT400" s="118"/>
      <c r="RU400" s="119"/>
      <c r="RV400" s="118"/>
      <c r="RW400" s="115"/>
      <c r="RX400" s="119"/>
      <c r="RY400" s="118"/>
      <c r="RZ400" s="115"/>
      <c r="SA400" s="117"/>
      <c r="SB400" s="118"/>
      <c r="SC400" s="115"/>
      <c r="SD400" s="115"/>
      <c r="SE400" s="115"/>
      <c r="SF400" s="115"/>
      <c r="SG400" s="115"/>
      <c r="SH400" s="115"/>
      <c r="SI400" s="115"/>
      <c r="SJ400" s="115"/>
      <c r="SK400" s="115"/>
      <c r="SL400" s="115"/>
      <c r="SM400" s="121"/>
      <c r="SN400" s="115"/>
      <c r="SO400" s="115"/>
      <c r="SP400" s="115"/>
      <c r="SQ400" s="115"/>
      <c r="SR400" s="115"/>
      <c r="SS400" s="121"/>
      <c r="ST400" s="118"/>
      <c r="SU400" s="115"/>
      <c r="SV400" s="115"/>
      <c r="SW400" s="115"/>
      <c r="SX400" s="115"/>
      <c r="SY400" s="115"/>
      <c r="SZ400" s="115"/>
      <c r="TA400" s="115"/>
      <c r="TB400" s="115"/>
      <c r="TC400" s="115"/>
      <c r="TD400" s="115"/>
      <c r="TE400" s="117"/>
      <c r="TF400" s="118"/>
      <c r="TG400" s="115"/>
      <c r="TH400" s="115"/>
      <c r="TI400" s="115"/>
      <c r="TJ400" s="115"/>
      <c r="TK400" s="115"/>
      <c r="TL400" s="117"/>
      <c r="TM400" s="118"/>
      <c r="TN400" s="115"/>
      <c r="TO400" s="115"/>
      <c r="TP400" s="115"/>
      <c r="TQ400" s="115"/>
      <c r="TR400" s="115"/>
      <c r="TS400" s="119"/>
      <c r="TT400" s="120"/>
      <c r="TU400" s="115"/>
      <c r="TV400" s="115"/>
      <c r="TW400" s="115"/>
      <c r="TX400" s="115"/>
      <c r="TY400" s="115"/>
      <c r="TZ400" s="121"/>
      <c r="UA400" s="132"/>
      <c r="UB400" s="7" t="s">
        <v>1</v>
      </c>
    </row>
    <row r="401" spans="1:548" x14ac:dyDescent="0.15">
      <c r="A401" s="183">
        <v>393</v>
      </c>
      <c r="B401" s="200" t="s">
        <v>1484</v>
      </c>
      <c r="C401" s="143"/>
      <c r="D401" s="143"/>
      <c r="E401" s="161" t="s">
        <v>1013</v>
      </c>
      <c r="F401" s="65" t="s">
        <v>908</v>
      </c>
      <c r="G401" s="65" t="s">
        <v>908</v>
      </c>
      <c r="H401" s="65" t="s">
        <v>927</v>
      </c>
      <c r="I401" s="66" t="s">
        <v>521</v>
      </c>
      <c r="J401" s="67" t="s">
        <v>521</v>
      </c>
      <c r="K401" s="67" t="s">
        <v>521</v>
      </c>
      <c r="L401" s="67" t="s">
        <v>521</v>
      </c>
      <c r="M401" s="67" t="s">
        <v>521</v>
      </c>
      <c r="N401" s="67" t="s">
        <v>521</v>
      </c>
      <c r="O401" s="67" t="s">
        <v>521</v>
      </c>
      <c r="P401" s="67" t="s">
        <v>521</v>
      </c>
      <c r="Q401" s="67" t="s">
        <v>521</v>
      </c>
      <c r="R401" s="68" t="s">
        <v>521</v>
      </c>
      <c r="S401" s="69" t="s">
        <v>521</v>
      </c>
      <c r="T401" s="67" t="s">
        <v>521</v>
      </c>
      <c r="U401" s="67" t="s">
        <v>521</v>
      </c>
      <c r="V401" s="67" t="s">
        <v>521</v>
      </c>
      <c r="W401" s="67" t="s">
        <v>521</v>
      </c>
      <c r="X401" s="67" t="s">
        <v>521</v>
      </c>
      <c r="Y401" s="67" t="s">
        <v>521</v>
      </c>
      <c r="Z401" s="67" t="s">
        <v>521</v>
      </c>
      <c r="AA401" s="67" t="s">
        <v>521</v>
      </c>
      <c r="AB401" s="68" t="s">
        <v>521</v>
      </c>
      <c r="AC401" s="69" t="s">
        <v>521</v>
      </c>
      <c r="AD401" s="67" t="s">
        <v>521</v>
      </c>
      <c r="AE401" s="67" t="s">
        <v>521</v>
      </c>
      <c r="AF401" s="67" t="s">
        <v>521</v>
      </c>
      <c r="AG401" s="67" t="s">
        <v>521</v>
      </c>
      <c r="AH401" s="67" t="s">
        <v>521</v>
      </c>
      <c r="AI401" s="67" t="s">
        <v>521</v>
      </c>
      <c r="AJ401" s="67" t="s">
        <v>521</v>
      </c>
      <c r="AK401" s="67" t="s">
        <v>521</v>
      </c>
      <c r="AL401" s="68" t="s">
        <v>521</v>
      </c>
      <c r="AM401" s="69" t="s">
        <v>521</v>
      </c>
      <c r="AN401" s="67" t="s">
        <v>521</v>
      </c>
      <c r="AO401" s="67" t="s">
        <v>521</v>
      </c>
      <c r="AP401" s="67" t="s">
        <v>521</v>
      </c>
      <c r="AQ401" s="67" t="s">
        <v>521</v>
      </c>
      <c r="AR401" s="67" t="s">
        <v>521</v>
      </c>
      <c r="AS401" s="67" t="s">
        <v>521</v>
      </c>
      <c r="AT401" s="67" t="s">
        <v>521</v>
      </c>
      <c r="AU401" s="67" t="s">
        <v>521</v>
      </c>
      <c r="AV401" s="68" t="s">
        <v>521</v>
      </c>
      <c r="AW401" s="69" t="s">
        <v>521</v>
      </c>
      <c r="AX401" s="67" t="s">
        <v>521</v>
      </c>
      <c r="AY401" s="67" t="s">
        <v>521</v>
      </c>
      <c r="AZ401" s="67" t="s">
        <v>521</v>
      </c>
      <c r="BA401" s="67" t="s">
        <v>521</v>
      </c>
      <c r="BB401" s="67" t="s">
        <v>521</v>
      </c>
      <c r="BC401" s="67" t="s">
        <v>521</v>
      </c>
      <c r="BD401" s="67" t="s">
        <v>521</v>
      </c>
      <c r="BE401" s="67" t="s">
        <v>521</v>
      </c>
      <c r="BF401" s="68" t="s">
        <v>521</v>
      </c>
      <c r="BG401" s="69" t="s">
        <v>521</v>
      </c>
      <c r="BH401" s="67" t="s">
        <v>521</v>
      </c>
      <c r="BI401" s="67" t="s">
        <v>521</v>
      </c>
      <c r="BJ401" s="67" t="s">
        <v>521</v>
      </c>
      <c r="BK401" s="67" t="s">
        <v>521</v>
      </c>
      <c r="BL401" s="67" t="s">
        <v>521</v>
      </c>
      <c r="BM401" s="67" t="s">
        <v>521</v>
      </c>
      <c r="BN401" s="67" t="s">
        <v>521</v>
      </c>
      <c r="BO401" s="67" t="s">
        <v>521</v>
      </c>
      <c r="BP401" s="68" t="s">
        <v>521</v>
      </c>
      <c r="BQ401" s="70" t="s">
        <v>521</v>
      </c>
      <c r="BR401" s="67" t="s">
        <v>521</v>
      </c>
      <c r="BS401" s="67" t="s">
        <v>521</v>
      </c>
      <c r="BT401" s="67" t="s">
        <v>521</v>
      </c>
      <c r="BU401" s="67" t="s">
        <v>521</v>
      </c>
      <c r="BV401" s="67" t="s">
        <v>521</v>
      </c>
      <c r="BW401" s="67" t="s">
        <v>521</v>
      </c>
      <c r="BX401" s="67" t="s">
        <v>521</v>
      </c>
      <c r="BY401" s="67" t="s">
        <v>521</v>
      </c>
      <c r="BZ401" s="68" t="s">
        <v>521</v>
      </c>
      <c r="CA401" s="69" t="s">
        <v>521</v>
      </c>
      <c r="CB401" s="67" t="s">
        <v>521</v>
      </c>
      <c r="CC401" s="67" t="s">
        <v>521</v>
      </c>
      <c r="CD401" s="67" t="s">
        <v>521</v>
      </c>
      <c r="CE401" s="67" t="s">
        <v>521</v>
      </c>
      <c r="CF401" s="67" t="s">
        <v>521</v>
      </c>
      <c r="CG401" s="67" t="s">
        <v>521</v>
      </c>
      <c r="CH401" s="67" t="s">
        <v>521</v>
      </c>
      <c r="CI401" s="67" t="s">
        <v>521</v>
      </c>
      <c r="CJ401" s="68" t="s">
        <v>521</v>
      </c>
      <c r="CK401" s="69" t="s">
        <v>521</v>
      </c>
      <c r="CL401" s="67" t="s">
        <v>521</v>
      </c>
      <c r="CM401" s="67" t="s">
        <v>521</v>
      </c>
      <c r="CN401" s="67" t="s">
        <v>521</v>
      </c>
      <c r="CO401" s="67" t="s">
        <v>521</v>
      </c>
      <c r="CP401" s="67" t="s">
        <v>521</v>
      </c>
      <c r="CQ401" s="67" t="s">
        <v>521</v>
      </c>
      <c r="CR401" s="67" t="s">
        <v>521</v>
      </c>
      <c r="CS401" s="67" t="s">
        <v>521</v>
      </c>
      <c r="CT401" s="68" t="s">
        <v>521</v>
      </c>
      <c r="CU401" s="69" t="s">
        <v>521</v>
      </c>
      <c r="CV401" s="67" t="s">
        <v>521</v>
      </c>
      <c r="CW401" s="67" t="s">
        <v>521</v>
      </c>
      <c r="CX401" s="67" t="s">
        <v>521</v>
      </c>
      <c r="CY401" s="67" t="s">
        <v>521</v>
      </c>
      <c r="CZ401" s="67" t="s">
        <v>521</v>
      </c>
      <c r="DA401" s="67" t="s">
        <v>521</v>
      </c>
      <c r="DB401" s="67" t="s">
        <v>521</v>
      </c>
      <c r="DC401" s="67" t="s">
        <v>521</v>
      </c>
      <c r="DD401" s="68" t="s">
        <v>521</v>
      </c>
      <c r="DE401" s="69" t="s">
        <v>521</v>
      </c>
      <c r="DF401" s="71" t="s">
        <v>521</v>
      </c>
      <c r="DG401" s="67" t="s">
        <v>521</v>
      </c>
      <c r="DH401" s="67" t="s">
        <v>521</v>
      </c>
      <c r="DI401" s="67" t="s">
        <v>521</v>
      </c>
      <c r="DJ401" s="67" t="s">
        <v>521</v>
      </c>
      <c r="DK401" s="67" t="s">
        <v>521</v>
      </c>
      <c r="DL401" s="67" t="s">
        <v>521</v>
      </c>
      <c r="DM401" s="67" t="s">
        <v>521</v>
      </c>
      <c r="DN401" s="68" t="s">
        <v>521</v>
      </c>
      <c r="DO401" s="70" t="s">
        <v>521</v>
      </c>
      <c r="DP401" s="71" t="s">
        <v>521</v>
      </c>
      <c r="DQ401" s="67" t="s">
        <v>521</v>
      </c>
      <c r="DR401" s="67" t="s">
        <v>521</v>
      </c>
      <c r="DS401" s="67" t="s">
        <v>521</v>
      </c>
      <c r="DT401" s="67" t="s">
        <v>521</v>
      </c>
      <c r="DU401" s="67" t="s">
        <v>521</v>
      </c>
      <c r="DV401" s="67" t="s">
        <v>521</v>
      </c>
      <c r="DW401" s="67" t="s">
        <v>521</v>
      </c>
      <c r="DX401" s="72" t="s">
        <v>521</v>
      </c>
      <c r="DY401" s="146"/>
      <c r="DZ401" s="74"/>
      <c r="EA401" s="74"/>
      <c r="EB401" s="74"/>
      <c r="EC401" s="75"/>
      <c r="ED401" s="168"/>
      <c r="EE401" s="74"/>
      <c r="EF401" s="74"/>
      <c r="EG401" s="74"/>
      <c r="EH401" s="77"/>
      <c r="EI401" s="73"/>
      <c r="EJ401" s="74"/>
      <c r="EK401" s="74"/>
      <c r="EL401" s="74"/>
      <c r="EM401" s="75"/>
      <c r="EN401" s="78"/>
      <c r="EO401" s="79"/>
      <c r="EP401" s="79"/>
      <c r="EQ401" s="79"/>
      <c r="ER401" s="80"/>
      <c r="ES401" s="128" t="s">
        <v>908</v>
      </c>
      <c r="ET401" s="82"/>
      <c r="EU401" s="83"/>
      <c r="EV401" s="146"/>
      <c r="EW401" s="147"/>
      <c r="EX401" s="147"/>
      <c r="EY401" s="147"/>
      <c r="EZ401" s="147"/>
      <c r="FA401" s="147"/>
      <c r="FB401" s="147"/>
      <c r="FC401" s="147"/>
      <c r="FD401" s="147"/>
      <c r="FE401" s="170"/>
      <c r="FF401" s="73"/>
      <c r="FG401" s="74"/>
      <c r="FH401" s="74"/>
      <c r="FI401" s="74"/>
      <c r="FJ401" s="74"/>
      <c r="FK401" s="74"/>
      <c r="FL401" s="74"/>
      <c r="FM401" s="74"/>
      <c r="FN401" s="74"/>
      <c r="FO401" s="84"/>
      <c r="FP401" s="73"/>
      <c r="FQ401" s="74"/>
      <c r="FR401" s="74"/>
      <c r="FS401" s="74"/>
      <c r="FT401" s="74"/>
      <c r="FU401" s="74"/>
      <c r="FV401" s="74"/>
      <c r="FW401" s="74"/>
      <c r="FX401" s="74"/>
      <c r="FY401" s="84"/>
      <c r="FZ401" s="85"/>
      <c r="GA401" s="86"/>
      <c r="GB401" s="86"/>
      <c r="GC401" s="86"/>
      <c r="GD401" s="86"/>
      <c r="GE401" s="86"/>
      <c r="GF401" s="86"/>
      <c r="GG401" s="86"/>
      <c r="GH401" s="86"/>
      <c r="GI401" s="87"/>
      <c r="GJ401" s="85"/>
      <c r="GK401" s="86"/>
      <c r="GL401" s="86"/>
      <c r="GM401" s="86"/>
      <c r="GN401" s="86"/>
      <c r="GO401" s="86"/>
      <c r="GP401" s="86"/>
      <c r="GQ401" s="86"/>
      <c r="GR401" s="86"/>
      <c r="GS401" s="87"/>
      <c r="GT401" s="85"/>
      <c r="GU401" s="86"/>
      <c r="GV401" s="86"/>
      <c r="GW401" s="86"/>
      <c r="GX401" s="86"/>
      <c r="GY401" s="86"/>
      <c r="GZ401" s="86"/>
      <c r="HA401" s="86"/>
      <c r="HB401" s="86"/>
      <c r="HC401" s="87"/>
      <c r="HD401" s="85"/>
      <c r="HE401" s="86"/>
      <c r="HF401" s="86"/>
      <c r="HG401" s="86"/>
      <c r="HH401" s="86"/>
      <c r="HI401" s="86"/>
      <c r="HJ401" s="86"/>
      <c r="HK401" s="86"/>
      <c r="HL401" s="86"/>
      <c r="HM401" s="87"/>
      <c r="HN401" s="85"/>
      <c r="HO401" s="86"/>
      <c r="HP401" s="86"/>
      <c r="HQ401" s="86"/>
      <c r="HR401" s="86"/>
      <c r="HS401" s="86"/>
      <c r="HT401" s="86"/>
      <c r="HU401" s="86"/>
      <c r="HV401" s="86"/>
      <c r="HW401" s="87"/>
      <c r="HX401" s="73"/>
      <c r="HY401" s="74"/>
      <c r="HZ401" s="74"/>
      <c r="IA401" s="74"/>
      <c r="IB401" s="74"/>
      <c r="IC401" s="74"/>
      <c r="ID401" s="74"/>
      <c r="IE401" s="74"/>
      <c r="IF401" s="74"/>
      <c r="IG401" s="84"/>
      <c r="IH401" s="148"/>
      <c r="II401" s="149"/>
      <c r="IJ401" s="149"/>
      <c r="IK401" s="149"/>
      <c r="IL401" s="149"/>
      <c r="IM401" s="150"/>
      <c r="IN401" s="151"/>
      <c r="IO401" s="152"/>
      <c r="IP401" s="153"/>
      <c r="IQ401" s="149"/>
      <c r="IR401" s="149"/>
      <c r="IS401" s="149"/>
      <c r="IT401" s="149"/>
      <c r="IU401" s="149"/>
      <c r="IV401" s="149"/>
      <c r="IW401" s="154"/>
      <c r="IX401" s="151"/>
      <c r="IY401" s="149"/>
      <c r="IZ401" s="149"/>
      <c r="JA401" s="149"/>
      <c r="JB401" s="149"/>
      <c r="JC401" s="149"/>
      <c r="JD401" s="149"/>
      <c r="JE401" s="155"/>
      <c r="JF401" s="153"/>
      <c r="JG401" s="149"/>
      <c r="JH401" s="149"/>
      <c r="JI401" s="149"/>
      <c r="JJ401" s="149"/>
      <c r="JK401" s="149"/>
      <c r="JL401" s="149"/>
      <c r="JM401" s="154"/>
      <c r="JN401" s="151"/>
      <c r="JO401" s="149"/>
      <c r="JP401" s="149"/>
      <c r="JQ401" s="149"/>
      <c r="JR401" s="149"/>
      <c r="JS401" s="149"/>
      <c r="JT401" s="149"/>
      <c r="JU401" s="149"/>
      <c r="JV401" s="149"/>
      <c r="JW401" s="149"/>
      <c r="JX401" s="149"/>
      <c r="JY401" s="149"/>
      <c r="JZ401" s="155"/>
      <c r="KA401" s="151"/>
      <c r="KB401" s="149"/>
      <c r="KC401" s="149"/>
      <c r="KD401" s="149"/>
      <c r="KE401" s="155"/>
      <c r="KF401" s="153"/>
      <c r="KG401" s="149"/>
      <c r="KH401" s="149"/>
      <c r="KI401" s="149"/>
      <c r="KJ401" s="149"/>
      <c r="KK401" s="156"/>
      <c r="KL401" s="149"/>
      <c r="KM401" s="149"/>
      <c r="KN401" s="149"/>
      <c r="KO401" s="149"/>
      <c r="KP401" s="149"/>
      <c r="KQ401" s="149"/>
      <c r="KR401" s="149"/>
      <c r="KS401" s="154"/>
      <c r="KT401" s="154"/>
      <c r="KU401" s="154"/>
      <c r="KV401" s="154"/>
      <c r="KW401" s="151"/>
      <c r="KX401" s="149"/>
      <c r="KY401" s="149"/>
      <c r="KZ401" s="149"/>
      <c r="LA401" s="149"/>
      <c r="LB401" s="149"/>
      <c r="LC401" s="154"/>
      <c r="LD401" s="151"/>
      <c r="LE401" s="152"/>
      <c r="LF401" s="157"/>
      <c r="LG401" s="158"/>
      <c r="LH401" s="151"/>
      <c r="LI401" s="149"/>
      <c r="LJ401" s="147"/>
      <c r="LK401" s="147"/>
      <c r="LL401" s="147"/>
      <c r="LM401" s="159"/>
      <c r="LN401" s="153"/>
      <c r="LO401" s="149"/>
      <c r="LP401" s="149"/>
      <c r="LQ401" s="149"/>
      <c r="LR401" s="154"/>
      <c r="LS401" s="151"/>
      <c r="LT401" s="149"/>
      <c r="LU401" s="149"/>
      <c r="LV401" s="149"/>
      <c r="LW401" s="149"/>
      <c r="LX401" s="149"/>
      <c r="LY401" s="149"/>
      <c r="LZ401" s="149"/>
      <c r="MA401" s="155"/>
      <c r="MB401" s="153"/>
      <c r="MC401" s="149"/>
      <c r="MD401" s="149"/>
      <c r="ME401" s="149"/>
      <c r="MF401" s="149"/>
      <c r="MG401" s="149"/>
      <c r="MH401" s="149"/>
      <c r="MI401" s="149"/>
      <c r="MJ401" s="149"/>
      <c r="MK401" s="149"/>
      <c r="ML401" s="149"/>
      <c r="MM401" s="149"/>
      <c r="MN401" s="156"/>
      <c r="MO401" s="156"/>
      <c r="MP401" s="154"/>
      <c r="MQ401" s="151"/>
      <c r="MR401" s="149"/>
      <c r="MS401" s="149"/>
      <c r="MT401" s="149"/>
      <c r="MU401" s="149"/>
      <c r="MV401" s="156"/>
      <c r="MW401" s="149"/>
      <c r="MX401" s="149"/>
      <c r="MY401" s="149"/>
      <c r="MZ401" s="149"/>
      <c r="NA401" s="149"/>
      <c r="NB401" s="149"/>
      <c r="NC401" s="149"/>
      <c r="ND401" s="154"/>
      <c r="NE401" s="154"/>
      <c r="NF401" s="154"/>
      <c r="NG401" s="154"/>
      <c r="NH401" s="151"/>
      <c r="NI401" s="149"/>
      <c r="NJ401" s="149"/>
      <c r="NK401" s="149"/>
      <c r="NL401" s="149"/>
      <c r="NM401" s="149"/>
      <c r="NN401" s="94"/>
      <c r="NO401" s="151"/>
      <c r="NP401" s="160"/>
      <c r="NQ401" s="196" t="s">
        <v>1483</v>
      </c>
      <c r="NR401" s="196" t="s">
        <v>1485</v>
      </c>
      <c r="NS401" s="198"/>
      <c r="NT401" s="198"/>
      <c r="NU401" s="198"/>
      <c r="NV401" s="186" t="s">
        <v>908</v>
      </c>
      <c r="NW401" s="198" t="s">
        <v>908</v>
      </c>
      <c r="NX401" s="165" t="s">
        <v>908</v>
      </c>
      <c r="NY401" s="172" t="s">
        <v>908</v>
      </c>
      <c r="NZ401" s="165" t="s">
        <v>908</v>
      </c>
      <c r="OA401" s="166"/>
      <c r="OB401" s="166"/>
      <c r="OC401" s="166"/>
      <c r="OD401" s="141"/>
      <c r="OE401" s="140"/>
      <c r="OF401" s="141"/>
      <c r="OG401" s="140"/>
      <c r="OH401" s="173"/>
      <c r="OI401" s="174"/>
      <c r="OJ401" s="174"/>
      <c r="OK401" s="174"/>
      <c r="OL401" s="174"/>
      <c r="OM401" s="174"/>
      <c r="ON401" s="174"/>
      <c r="OO401" s="174"/>
      <c r="OP401" s="174"/>
      <c r="OQ401" s="175"/>
      <c r="OR401" s="114"/>
      <c r="OS401" s="115"/>
      <c r="OT401" s="115"/>
      <c r="OU401" s="115"/>
      <c r="OV401" s="115"/>
      <c r="OW401" s="115"/>
      <c r="OX401" s="115"/>
      <c r="OY401" s="116"/>
      <c r="OZ401" s="115"/>
      <c r="PA401" s="117"/>
      <c r="PB401" s="118"/>
      <c r="PC401" s="115"/>
      <c r="PD401" s="115"/>
      <c r="PE401" s="115"/>
      <c r="PF401" s="115"/>
      <c r="PG401" s="119"/>
      <c r="PH401" s="118"/>
      <c r="PI401" s="115"/>
      <c r="PJ401" s="115"/>
      <c r="PK401" s="115"/>
      <c r="PL401" s="115"/>
      <c r="PM401" s="119"/>
      <c r="PN401" s="118"/>
      <c r="PO401" s="115"/>
      <c r="PP401" s="115"/>
      <c r="PQ401" s="115"/>
      <c r="PR401" s="115"/>
      <c r="PS401" s="119"/>
      <c r="PT401" s="120"/>
      <c r="PU401" s="115"/>
      <c r="PV401" s="115"/>
      <c r="PW401" s="115"/>
      <c r="PX401" s="115"/>
      <c r="PY401" s="115"/>
      <c r="PZ401" s="115"/>
      <c r="QA401" s="116"/>
      <c r="QB401" s="115"/>
      <c r="QC401" s="121"/>
      <c r="QD401" s="120"/>
      <c r="QE401" s="115"/>
      <c r="QF401" s="115"/>
      <c r="QG401" s="115"/>
      <c r="QH401" s="115"/>
      <c r="QI401" s="115"/>
      <c r="QJ401" s="115"/>
      <c r="QK401" s="116"/>
      <c r="QL401" s="115"/>
      <c r="QM401" s="121"/>
      <c r="QN401" s="114"/>
      <c r="QO401" s="115"/>
      <c r="QP401" s="115"/>
      <c r="QQ401" s="115"/>
      <c r="QR401" s="115"/>
      <c r="QS401" s="115"/>
      <c r="QT401" s="114"/>
      <c r="QU401" s="115"/>
      <c r="QV401" s="115"/>
      <c r="QW401" s="115"/>
      <c r="QX401" s="115"/>
      <c r="QY401" s="115"/>
      <c r="QZ401" s="114"/>
      <c r="RA401" s="115"/>
      <c r="RB401" s="115"/>
      <c r="RC401" s="115"/>
      <c r="RD401" s="115"/>
      <c r="RE401" s="115"/>
      <c r="RF401" s="122"/>
      <c r="RG401" s="115"/>
      <c r="RH401" s="115"/>
      <c r="RI401" s="115"/>
      <c r="RJ401" s="115"/>
      <c r="RK401" s="115"/>
      <c r="RL401" s="115"/>
      <c r="RM401" s="115"/>
      <c r="RN401" s="115"/>
      <c r="RO401" s="115"/>
      <c r="RP401" s="119"/>
      <c r="RQ401" s="118"/>
      <c r="RR401" s="115"/>
      <c r="RS401" s="119"/>
      <c r="RT401" s="118"/>
      <c r="RU401" s="119"/>
      <c r="RV401" s="118"/>
      <c r="RW401" s="115"/>
      <c r="RX401" s="119"/>
      <c r="RY401" s="118"/>
      <c r="RZ401" s="115"/>
      <c r="SA401" s="117"/>
      <c r="SB401" s="118"/>
      <c r="SC401" s="115"/>
      <c r="SD401" s="115"/>
      <c r="SE401" s="115"/>
      <c r="SF401" s="115"/>
      <c r="SG401" s="115"/>
      <c r="SH401" s="115"/>
      <c r="SI401" s="115"/>
      <c r="SJ401" s="115"/>
      <c r="SK401" s="115"/>
      <c r="SL401" s="115"/>
      <c r="SM401" s="121"/>
      <c r="SN401" s="115"/>
      <c r="SO401" s="115"/>
      <c r="SP401" s="115"/>
      <c r="SQ401" s="115"/>
      <c r="SR401" s="115"/>
      <c r="SS401" s="121"/>
      <c r="ST401" s="118"/>
      <c r="SU401" s="115"/>
      <c r="SV401" s="115"/>
      <c r="SW401" s="115"/>
      <c r="SX401" s="115"/>
      <c r="SY401" s="115"/>
      <c r="SZ401" s="115"/>
      <c r="TA401" s="115"/>
      <c r="TB401" s="115"/>
      <c r="TC401" s="115"/>
      <c r="TD401" s="115"/>
      <c r="TE401" s="117"/>
      <c r="TF401" s="118"/>
      <c r="TG401" s="115"/>
      <c r="TH401" s="115"/>
      <c r="TI401" s="115"/>
      <c r="TJ401" s="115"/>
      <c r="TK401" s="115"/>
      <c r="TL401" s="117"/>
      <c r="TM401" s="118"/>
      <c r="TN401" s="115"/>
      <c r="TO401" s="115"/>
      <c r="TP401" s="115"/>
      <c r="TQ401" s="115"/>
      <c r="TR401" s="115"/>
      <c r="TS401" s="119"/>
      <c r="TT401" s="120"/>
      <c r="TU401" s="115"/>
      <c r="TV401" s="115"/>
      <c r="TW401" s="115"/>
      <c r="TX401" s="115"/>
      <c r="TY401" s="115"/>
      <c r="TZ401" s="121"/>
      <c r="UA401" s="132"/>
      <c r="UB401" s="7" t="s">
        <v>1</v>
      </c>
    </row>
    <row r="402" spans="1:548" x14ac:dyDescent="0.15">
      <c r="A402" s="62">
        <v>394</v>
      </c>
      <c r="B402" s="200" t="s">
        <v>1485</v>
      </c>
      <c r="C402" s="143"/>
      <c r="D402" s="143"/>
      <c r="E402" s="161" t="s">
        <v>518</v>
      </c>
      <c r="F402" s="65">
        <v>107</v>
      </c>
      <c r="G402" s="65" t="s">
        <v>908</v>
      </c>
      <c r="H402" s="144" t="s">
        <v>1005</v>
      </c>
      <c r="I402" s="66" t="s">
        <v>521</v>
      </c>
      <c r="J402" s="67" t="s">
        <v>521</v>
      </c>
      <c r="K402" s="67" t="s">
        <v>521</v>
      </c>
      <c r="L402" s="67" t="s">
        <v>521</v>
      </c>
      <c r="M402" s="67" t="s">
        <v>521</v>
      </c>
      <c r="N402" s="67" t="s">
        <v>521</v>
      </c>
      <c r="O402" s="67" t="s">
        <v>521</v>
      </c>
      <c r="P402" s="67" t="s">
        <v>521</v>
      </c>
      <c r="Q402" s="67" t="s">
        <v>521</v>
      </c>
      <c r="R402" s="68" t="s">
        <v>521</v>
      </c>
      <c r="S402" s="69" t="s">
        <v>521</v>
      </c>
      <c r="T402" s="67" t="s">
        <v>521</v>
      </c>
      <c r="U402" s="67" t="s">
        <v>521</v>
      </c>
      <c r="V402" s="67" t="s">
        <v>521</v>
      </c>
      <c r="W402" s="67" t="s">
        <v>521</v>
      </c>
      <c r="X402" s="67" t="s">
        <v>521</v>
      </c>
      <c r="Y402" s="67" t="s">
        <v>521</v>
      </c>
      <c r="Z402" s="67" t="s">
        <v>521</v>
      </c>
      <c r="AA402" s="67" t="s">
        <v>521</v>
      </c>
      <c r="AB402" s="68" t="s">
        <v>521</v>
      </c>
      <c r="AC402" s="69" t="s">
        <v>521</v>
      </c>
      <c r="AD402" s="67" t="s">
        <v>521</v>
      </c>
      <c r="AE402" s="67" t="s">
        <v>521</v>
      </c>
      <c r="AF402" s="67" t="s">
        <v>521</v>
      </c>
      <c r="AG402" s="67" t="s">
        <v>521</v>
      </c>
      <c r="AH402" s="67" t="s">
        <v>521</v>
      </c>
      <c r="AI402" s="67" t="s">
        <v>521</v>
      </c>
      <c r="AJ402" s="67" t="s">
        <v>521</v>
      </c>
      <c r="AK402" s="67" t="s">
        <v>521</v>
      </c>
      <c r="AL402" s="68" t="s">
        <v>521</v>
      </c>
      <c r="AM402" s="69" t="s">
        <v>521</v>
      </c>
      <c r="AN402" s="67" t="s">
        <v>521</v>
      </c>
      <c r="AO402" s="67" t="s">
        <v>521</v>
      </c>
      <c r="AP402" s="67" t="s">
        <v>521</v>
      </c>
      <c r="AQ402" s="67" t="s">
        <v>521</v>
      </c>
      <c r="AR402" s="67" t="s">
        <v>521</v>
      </c>
      <c r="AS402" s="67" t="s">
        <v>521</v>
      </c>
      <c r="AT402" s="67" t="s">
        <v>521</v>
      </c>
      <c r="AU402" s="67" t="s">
        <v>521</v>
      </c>
      <c r="AV402" s="68" t="s">
        <v>521</v>
      </c>
      <c r="AW402" s="69" t="s">
        <v>521</v>
      </c>
      <c r="AX402" s="67" t="s">
        <v>521</v>
      </c>
      <c r="AY402" s="67" t="s">
        <v>521</v>
      </c>
      <c r="AZ402" s="67" t="s">
        <v>521</v>
      </c>
      <c r="BA402" s="67" t="s">
        <v>521</v>
      </c>
      <c r="BB402" s="67" t="s">
        <v>521</v>
      </c>
      <c r="BC402" s="67" t="s">
        <v>521</v>
      </c>
      <c r="BD402" s="67" t="s">
        <v>521</v>
      </c>
      <c r="BE402" s="67" t="s">
        <v>521</v>
      </c>
      <c r="BF402" s="68" t="s">
        <v>521</v>
      </c>
      <c r="BG402" s="69" t="s">
        <v>521</v>
      </c>
      <c r="BH402" s="67" t="s">
        <v>521</v>
      </c>
      <c r="BI402" s="67" t="s">
        <v>521</v>
      </c>
      <c r="BJ402" s="67" t="s">
        <v>521</v>
      </c>
      <c r="BK402" s="67" t="s">
        <v>521</v>
      </c>
      <c r="BL402" s="67" t="s">
        <v>521</v>
      </c>
      <c r="BM402" s="67" t="s">
        <v>521</v>
      </c>
      <c r="BN402" s="67" t="s">
        <v>521</v>
      </c>
      <c r="BO402" s="67" t="s">
        <v>521</v>
      </c>
      <c r="BP402" s="68" t="s">
        <v>521</v>
      </c>
      <c r="BQ402" s="70" t="s">
        <v>521</v>
      </c>
      <c r="BR402" s="67" t="s">
        <v>521</v>
      </c>
      <c r="BS402" s="67" t="s">
        <v>521</v>
      </c>
      <c r="BT402" s="67" t="s">
        <v>521</v>
      </c>
      <c r="BU402" s="67" t="s">
        <v>521</v>
      </c>
      <c r="BV402" s="67" t="s">
        <v>521</v>
      </c>
      <c r="BW402" s="67" t="s">
        <v>521</v>
      </c>
      <c r="BX402" s="67" t="s">
        <v>521</v>
      </c>
      <c r="BY402" s="67" t="s">
        <v>521</v>
      </c>
      <c r="BZ402" s="68" t="s">
        <v>521</v>
      </c>
      <c r="CA402" s="69" t="s">
        <v>521</v>
      </c>
      <c r="CB402" s="67" t="s">
        <v>521</v>
      </c>
      <c r="CC402" s="67" t="s">
        <v>521</v>
      </c>
      <c r="CD402" s="67" t="s">
        <v>521</v>
      </c>
      <c r="CE402" s="67" t="s">
        <v>521</v>
      </c>
      <c r="CF402" s="67" t="s">
        <v>521</v>
      </c>
      <c r="CG402" s="67" t="s">
        <v>521</v>
      </c>
      <c r="CH402" s="67" t="s">
        <v>521</v>
      </c>
      <c r="CI402" s="67" t="s">
        <v>521</v>
      </c>
      <c r="CJ402" s="68" t="s">
        <v>521</v>
      </c>
      <c r="CK402" s="69" t="s">
        <v>521</v>
      </c>
      <c r="CL402" s="67" t="s">
        <v>521</v>
      </c>
      <c r="CM402" s="67" t="s">
        <v>521</v>
      </c>
      <c r="CN402" s="67" t="s">
        <v>521</v>
      </c>
      <c r="CO402" s="67" t="s">
        <v>521</v>
      </c>
      <c r="CP402" s="67" t="s">
        <v>521</v>
      </c>
      <c r="CQ402" s="67" t="s">
        <v>521</v>
      </c>
      <c r="CR402" s="67" t="s">
        <v>521</v>
      </c>
      <c r="CS402" s="67" t="s">
        <v>521</v>
      </c>
      <c r="CT402" s="68" t="s">
        <v>521</v>
      </c>
      <c r="CU402" s="69" t="s">
        <v>521</v>
      </c>
      <c r="CV402" s="67" t="s">
        <v>521</v>
      </c>
      <c r="CW402" s="67" t="s">
        <v>521</v>
      </c>
      <c r="CX402" s="67" t="s">
        <v>521</v>
      </c>
      <c r="CY402" s="67" t="s">
        <v>521</v>
      </c>
      <c r="CZ402" s="67" t="s">
        <v>521</v>
      </c>
      <c r="DA402" s="67" t="s">
        <v>521</v>
      </c>
      <c r="DB402" s="67" t="s">
        <v>521</v>
      </c>
      <c r="DC402" s="67" t="s">
        <v>521</v>
      </c>
      <c r="DD402" s="68" t="s">
        <v>521</v>
      </c>
      <c r="DE402" s="69" t="s">
        <v>521</v>
      </c>
      <c r="DF402" s="71" t="s">
        <v>521</v>
      </c>
      <c r="DG402" s="67" t="s">
        <v>521</v>
      </c>
      <c r="DH402" s="67" t="s">
        <v>521</v>
      </c>
      <c r="DI402" s="67" t="s">
        <v>521</v>
      </c>
      <c r="DJ402" s="67" t="s">
        <v>521</v>
      </c>
      <c r="DK402" s="67" t="s">
        <v>521</v>
      </c>
      <c r="DL402" s="67" t="s">
        <v>521</v>
      </c>
      <c r="DM402" s="67" t="s">
        <v>521</v>
      </c>
      <c r="DN402" s="68" t="s">
        <v>521</v>
      </c>
      <c r="DO402" s="70" t="s">
        <v>521</v>
      </c>
      <c r="DP402" s="71" t="s">
        <v>521</v>
      </c>
      <c r="DQ402" s="67" t="s">
        <v>521</v>
      </c>
      <c r="DR402" s="67" t="s">
        <v>521</v>
      </c>
      <c r="DS402" s="67" t="s">
        <v>521</v>
      </c>
      <c r="DT402" s="67" t="s">
        <v>521</v>
      </c>
      <c r="DU402" s="67" t="s">
        <v>521</v>
      </c>
      <c r="DV402" s="67" t="s">
        <v>521</v>
      </c>
      <c r="DW402" s="67" t="s">
        <v>521</v>
      </c>
      <c r="DX402" s="72" t="s">
        <v>521</v>
      </c>
      <c r="DY402" s="146" t="s">
        <v>522</v>
      </c>
      <c r="DZ402" s="74">
        <v>3</v>
      </c>
      <c r="EA402" s="74">
        <v>4</v>
      </c>
      <c r="EB402" s="74">
        <v>4</v>
      </c>
      <c r="EC402" s="75">
        <v>5</v>
      </c>
      <c r="ED402" s="168" t="s">
        <v>522</v>
      </c>
      <c r="EE402" s="74">
        <f t="shared" ref="EE402:EE412" si="964">DZ402</f>
        <v>3</v>
      </c>
      <c r="EF402" s="74">
        <f t="shared" ref="EF402:EF412" si="965">DZ402*EA402</f>
        <v>12</v>
      </c>
      <c r="EG402" s="74">
        <f t="shared" ref="EG402:EG412" si="966">DZ402*EA402*EB402</f>
        <v>48</v>
      </c>
      <c r="EH402" s="77">
        <f t="shared" ref="EH402:EH412" si="967">DZ402*EA402*EB402*EC402</f>
        <v>240</v>
      </c>
      <c r="EI402" s="73">
        <v>10</v>
      </c>
      <c r="EJ402" s="147">
        <v>50</v>
      </c>
      <c r="EK402" s="147">
        <v>270</v>
      </c>
      <c r="EL402" s="147">
        <v>900</v>
      </c>
      <c r="EM402" s="158">
        <v>2700</v>
      </c>
      <c r="EN402" s="78">
        <v>1</v>
      </c>
      <c r="EO402" s="79">
        <f t="shared" ref="EO402:EO412" si="968">(EJ402/EE402)/EI402</f>
        <v>1.6666666666666667</v>
      </c>
      <c r="EP402" s="79">
        <f t="shared" ref="EP402:EP412" si="969">(EK402/EF402)/EI402</f>
        <v>2.25</v>
      </c>
      <c r="EQ402" s="79">
        <f t="shared" ref="EQ402:EQ412" si="970">(EL402/EG402)/EI402</f>
        <v>1.875</v>
      </c>
      <c r="ER402" s="80">
        <f t="shared" ref="ER402:ER412" si="971">(EM402/EH402)/EI402</f>
        <v>1.125</v>
      </c>
      <c r="ES402" s="128" t="s">
        <v>564</v>
      </c>
      <c r="ET402" s="82"/>
      <c r="EU402" s="83">
        <v>4</v>
      </c>
      <c r="EV402" s="146">
        <v>70</v>
      </c>
      <c r="EW402" s="147">
        <v>36</v>
      </c>
      <c r="EX402" s="147">
        <v>98</v>
      </c>
      <c r="EY402" s="147">
        <v>34</v>
      </c>
      <c r="EZ402" s="147">
        <v>16</v>
      </c>
      <c r="FA402" s="147">
        <v>14</v>
      </c>
      <c r="FB402" s="147">
        <v>108</v>
      </c>
      <c r="FC402" s="147">
        <v>117</v>
      </c>
      <c r="FD402" s="74">
        <f t="shared" ref="FD402:FD412" si="972">EX402+EZ402</f>
        <v>114</v>
      </c>
      <c r="FE402" s="84">
        <f t="shared" ref="FE402:FE412" si="973">EX402+FC402</f>
        <v>215</v>
      </c>
      <c r="FF402" s="73">
        <f>RANK(EV402,$EV$9:$EV$497,0)</f>
        <v>201</v>
      </c>
      <c r="FG402" s="74">
        <f>RANK(EW402,$EW$9:$EW$497,0)</f>
        <v>259</v>
      </c>
      <c r="FH402" s="74">
        <f>RANK(EX402,$EX$9:$EX$497,0)</f>
        <v>20</v>
      </c>
      <c r="FI402" s="74">
        <f>RANK(EY402,$EY$9:$EY$497,0)</f>
        <v>211</v>
      </c>
      <c r="FJ402" s="74">
        <f>RANK(EZ402,$EZ$9:$EZ$497,0)</f>
        <v>242</v>
      </c>
      <c r="FK402" s="74">
        <f>RANK(FA402,$FA$9:$FA$497,0)</f>
        <v>253</v>
      </c>
      <c r="FL402" s="74">
        <f>RANK(FB402,$FB$9:$FB$497,0)</f>
        <v>13</v>
      </c>
      <c r="FM402" s="74">
        <f>RANK(FC402,$FC$9:$FC$497,0)</f>
        <v>9</v>
      </c>
      <c r="FN402" s="74">
        <f>RANK(FD402,$FD$9:$FD$497,0)</f>
        <v>40</v>
      </c>
      <c r="FO402" s="84">
        <f>RANK(FE402,$FE$9:$FE$497,0)</f>
        <v>6</v>
      </c>
      <c r="FP402" s="73">
        <f>COUNTIFS($EV$9:$EV$497,"&gt;"&amp;EV402,$ES$9:$ES$497,ES402)+1</f>
        <v>46</v>
      </c>
      <c r="FQ402" s="74">
        <f>COUNTIFS($EW$9:$EW$497,"&gt;"&amp;EW402,$ES$9:$ES$497,ES402)+1</f>
        <v>64</v>
      </c>
      <c r="FR402" s="74">
        <f>COUNTIFS($EX$9:$EX$497,"&gt;"&amp;EX402,$ES$9:$ES$497,ES402)+1</f>
        <v>6</v>
      </c>
      <c r="FS402" s="74">
        <f>COUNTIFS($EY$9:$EY$497,"&gt;"&amp;EY402,$ES$9:$ES$497,ES402)+1</f>
        <v>49</v>
      </c>
      <c r="FT402" s="74">
        <f>COUNTIFS($EZ$9:$EZ$497,"&gt;"&amp;EZ402,$ES$9:$ES$497,ES402)+1</f>
        <v>66</v>
      </c>
      <c r="FU402" s="74">
        <f>COUNTIFS($FA$9:$FA$497,"&gt;"&amp;FA402,$ES$9:$ES$497,ES402)+1</f>
        <v>72</v>
      </c>
      <c r="FV402" s="74">
        <f>COUNTIFS($FB$9:$FB$497,"&gt;"&amp;FB402,$ES$9:$ES$497,ES402)+1</f>
        <v>10</v>
      </c>
      <c r="FW402" s="74">
        <f>COUNTIFS($FC$9:$FC$497,"&gt;"&amp;FC402,$ES$9:$ES$497,ES402)+1</f>
        <v>8</v>
      </c>
      <c r="FX402" s="74">
        <f>COUNTIFS($FD$9:$FD$497,"&gt;"&amp;FD402,$ES$9:$ES$497,ES402)+1</f>
        <v>15</v>
      </c>
      <c r="FY402" s="84">
        <f>COUNTIFS($FE$9:$FE$497,"&gt;"&amp;FE402,$ES$9:$ES$497,ES402)+1</f>
        <v>6</v>
      </c>
      <c r="FZ402" s="85">
        <f t="shared" ref="FZ402:FZ412" si="974">ROUND(EV402/$F402,2)</f>
        <v>0.65</v>
      </c>
      <c r="GA402" s="86">
        <f t="shared" ref="GA402:GA412" si="975">ROUND(EW402/$F402,2)</f>
        <v>0.34</v>
      </c>
      <c r="GB402" s="86">
        <f t="shared" ref="GB402:GB412" si="976">ROUND(EX402/$F402,2)</f>
        <v>0.92</v>
      </c>
      <c r="GC402" s="86">
        <f t="shared" ref="GC402:GC412" si="977">ROUND(EY402/$F402,2)</f>
        <v>0.32</v>
      </c>
      <c r="GD402" s="86">
        <f t="shared" ref="GD402:GD412" si="978">ROUND(EZ402/$F402,2)</f>
        <v>0.15</v>
      </c>
      <c r="GE402" s="86">
        <f t="shared" ref="GE402:GE412" si="979">ROUND(FA402/$F402,2)</f>
        <v>0.13</v>
      </c>
      <c r="GF402" s="86">
        <f t="shared" ref="GF402:GF412" si="980">ROUND(FB402/$F402,2)</f>
        <v>1.01</v>
      </c>
      <c r="GG402" s="86">
        <f t="shared" ref="GG402:GG412" si="981">ROUND(FC402/$F402,2)</f>
        <v>1.0900000000000001</v>
      </c>
      <c r="GH402" s="86">
        <f t="shared" ref="GH402:GH412" si="982">ROUND(FD402/$F402,2)</f>
        <v>1.07</v>
      </c>
      <c r="GI402" s="87">
        <f t="shared" ref="GI402:GI412" si="983">ROUND(FE402/$F402,2)</f>
        <v>2.0099999999999998</v>
      </c>
      <c r="GJ402" s="85">
        <f>ROUND(((FZ402-AVERAGE(FZ$9:FZ$497))/STDEVP(FZ$9:FZ$497)*10+50),2)</f>
        <v>37.68</v>
      </c>
      <c r="GK402" s="86">
        <f>ROUND(((GA402-AVERAGE(GA$9:GA$497))/STDEVP(GA$9:GA$497)*10+50),2)</f>
        <v>39.53</v>
      </c>
      <c r="GL402" s="86">
        <f>ROUND(((GB402-AVERAGE(GB$9:GB$497))/STDEVP(GB$9:GB$497)*10+50),2)</f>
        <v>62.67</v>
      </c>
      <c r="GM402" s="86">
        <f>ROUND(((GC402-AVERAGE(GC$9:GC$497))/STDEVP(GC$9:GC$497)*10+50),2)</f>
        <v>39.67</v>
      </c>
      <c r="GN402" s="86">
        <f>ROUND(((GD402-AVERAGE(GD$9:GD$497))/STDEVP(GD$9:GD$497)*10+50),2)</f>
        <v>41.7</v>
      </c>
      <c r="GO402" s="86">
        <f>ROUND(((GE402-AVERAGE(GE$9:GE$497))/STDEVP(GE$9:GE$497)*10+50),2)</f>
        <v>42.07</v>
      </c>
      <c r="GP402" s="86">
        <f>ROUND(((GF402-AVERAGE(GF$9:GF$497))/STDEVP(GF$9:GF$497)*10+50),2)</f>
        <v>61.81</v>
      </c>
      <c r="GQ402" s="86">
        <f>ROUND(((GG402-AVERAGE(GG$9:GG$497))/STDEVP(GG$9:GG$497)*10+50),2)</f>
        <v>64.36</v>
      </c>
      <c r="GR402" s="86">
        <f>ROUND(((GH402-AVERAGE(GH$9:GH$497))/STDEVP(GH$9:GH$497)*10+50),2)</f>
        <v>53.47</v>
      </c>
      <c r="GS402" s="87">
        <f>ROUND(((GI402-AVERAGE(GI$9:GI$497))/STDEVP(GI$9:GI$497)*10+50),2)</f>
        <v>66.709999999999994</v>
      </c>
      <c r="GT402" s="73">
        <f>RANK(GJ402,$GJ$9:$GJ$497,0)</f>
        <v>391</v>
      </c>
      <c r="GU402" s="74">
        <f>RANK(GK402,$GK$9:$GK$497,0)</f>
        <v>381</v>
      </c>
      <c r="GV402" s="74">
        <f>RANK(GL402,$GL$9:$GL$497,0)</f>
        <v>52</v>
      </c>
      <c r="GW402" s="74">
        <f>RANK(GM402,$GM$9:$GM$497,0)</f>
        <v>371</v>
      </c>
      <c r="GX402" s="74">
        <f>RANK(GN402,$GN$9:$GN$497,0)</f>
        <v>367</v>
      </c>
      <c r="GY402" s="74">
        <f>RANK(GO402,$GO$9:$GO$497,0)</f>
        <v>390</v>
      </c>
      <c r="GZ402" s="74">
        <f>RANK(GP402,$GP$9:$GP$497,0)</f>
        <v>45</v>
      </c>
      <c r="HA402" s="74">
        <f>RANK(GQ402,$GQ$9:$GQ$497,0)</f>
        <v>32</v>
      </c>
      <c r="HB402" s="74">
        <f>RANK(GR402,$GR$9:$GR$497,0)</f>
        <v>124</v>
      </c>
      <c r="HC402" s="84">
        <f>RANK(GS402,$GS$9:$GS$497,0)</f>
        <v>27</v>
      </c>
      <c r="HD402" s="85">
        <f>ROUND(AVERAGEIF($ES$9:$ES$497,$ES402,$FZ$9:$FZ$497),2)</f>
        <v>0.92</v>
      </c>
      <c r="HE402" s="86">
        <f>ROUND(AVERAGEIF($ES$9:$ES$497,$ES402,$GA$9:$GA$497),2)</f>
        <v>0.65</v>
      </c>
      <c r="HF402" s="86">
        <f>ROUND(AVERAGEIF($ES$9:$ES$497,$ES402,$GB$9:$GB$497),2)</f>
        <v>0.69</v>
      </c>
      <c r="HG402" s="86">
        <f>ROUND(AVERAGEIF($ES$9:$ES$497,$ES402,$GC$9:$GC$497),2)</f>
        <v>0.54</v>
      </c>
      <c r="HH402" s="86">
        <f>ROUND(AVERAGEIF($ES$9:$ES$497,$ES402,$GD$9:$GD$497),2)</f>
        <v>0.32</v>
      </c>
      <c r="HI402" s="86">
        <f>ROUND(AVERAGEIF($ES$9:$ES$497,$ES402,$GE$9:$GE$497),2)</f>
        <v>0.33</v>
      </c>
      <c r="HJ402" s="86">
        <f>ROUND(AVERAGEIF($ES$9:$ES$497,$ES402,$GF$9:$GF$497),2)</f>
        <v>0.98</v>
      </c>
      <c r="HK402" s="86">
        <f>ROUND(AVERAGEIF($ES$9:$ES$497,$ES402,$GG$9:$GG$497),2)</f>
        <v>0.86</v>
      </c>
      <c r="HL402" s="86">
        <f>ROUND(AVERAGEIF($ES$9:$ES$497,$ES402,$GH$9:$GH$497),2)</f>
        <v>1.01</v>
      </c>
      <c r="HM402" s="87">
        <f>ROUND(AVERAGEIF($ES$9:$ES$497,$ES402,$GI$9:$GI$497),2)</f>
        <v>1.55</v>
      </c>
      <c r="HN402" s="88">
        <f t="shared" ref="HN402:HN412" si="984">FZ402-HD402</f>
        <v>-0.27</v>
      </c>
      <c r="HO402" s="89">
        <f t="shared" ref="HO402:HO412" si="985">GA402-HE402</f>
        <v>-0.31</v>
      </c>
      <c r="HP402" s="89">
        <f t="shared" ref="HP402:HP412" si="986">GB402-HF402</f>
        <v>0.23000000000000009</v>
      </c>
      <c r="HQ402" s="89">
        <f t="shared" ref="HQ402:HQ412" si="987">GC402-HG402</f>
        <v>-0.22000000000000003</v>
      </c>
      <c r="HR402" s="89">
        <f t="shared" ref="HR402:HR412" si="988">GD402-HH402</f>
        <v>-0.17</v>
      </c>
      <c r="HS402" s="89">
        <f t="shared" ref="HS402:HS412" si="989">GE402-HI402</f>
        <v>-0.2</v>
      </c>
      <c r="HT402" s="89">
        <f t="shared" ref="HT402:HT412" si="990">GF402-HJ402</f>
        <v>3.0000000000000027E-2</v>
      </c>
      <c r="HU402" s="89">
        <f t="shared" ref="HU402:HU412" si="991">GG402-HK402</f>
        <v>0.23000000000000009</v>
      </c>
      <c r="HV402" s="89">
        <f t="shared" ref="HV402:HV412" si="992">GH402-HL402</f>
        <v>6.0000000000000053E-2</v>
      </c>
      <c r="HW402" s="90">
        <f t="shared" ref="HW402:HW412" si="993">GI402-HM402</f>
        <v>0.45999999999999974</v>
      </c>
      <c r="HX402" s="73">
        <f>COUNTIFS($FZ$9:$FZ$497,"&gt;"&amp;FZ402,$ES$9:$ES$497,$ES402)+1</f>
        <v>87</v>
      </c>
      <c r="HY402" s="74">
        <f>COUNTIFS($GA$9:$GA$497,"&gt;"&amp;GA402,$ES$9:$ES$497,$ES402)+1</f>
        <v>94</v>
      </c>
      <c r="HZ402" s="74">
        <f>COUNTIFS($GB$9:$GB$497,"&gt;"&amp;GB402,$ES$9:$ES$497,$ES402)+1</f>
        <v>18</v>
      </c>
      <c r="IA402" s="74">
        <f>COUNTIFS($GC$9:$GC$497,"&gt;"&amp;GC402,$ES$9:$ES$497,$ES402)+1</f>
        <v>84</v>
      </c>
      <c r="IB402" s="74">
        <f>COUNTIFS($GD$9:$GD$497,"&gt;"&amp;GD402,$ES$9:$ES$497,$ES402)+1</f>
        <v>92</v>
      </c>
      <c r="IC402" s="74">
        <f>COUNTIFS($GE$9:$GE$497,"&gt;"&amp;GE402,$ES$9:$ES$497,$ES402)+1</f>
        <v>95</v>
      </c>
      <c r="ID402" s="74">
        <f>COUNTIFS($GF$9:$GF$497,"&gt;"&amp;GF402,$ES$9:$ES$497,$ES402)+1</f>
        <v>34</v>
      </c>
      <c r="IE402" s="74">
        <f>COUNTIFS($GG$9:$GG$497,"&gt;"&amp;GG402,$ES$9:$ES$497,$ES402)+1</f>
        <v>12</v>
      </c>
      <c r="IF402" s="74">
        <f>COUNTIFS($GH$9:$GH$497,"&gt;"&amp;GH402,$ES$9:$ES$497,$ES402)+1</f>
        <v>30</v>
      </c>
      <c r="IG402" s="84">
        <f>COUNTIFS($GI$9:$GI$497,"&gt;"&amp;GI402,$ES$9:$ES$497,$ES402)+1</f>
        <v>13</v>
      </c>
      <c r="IH402" s="148"/>
      <c r="II402" s="149">
        <v>0.03</v>
      </c>
      <c r="IJ402" s="149"/>
      <c r="IK402" s="149"/>
      <c r="IL402" s="149"/>
      <c r="IM402" s="150"/>
      <c r="IN402" s="151"/>
      <c r="IO402" s="152"/>
      <c r="IP402" s="153"/>
      <c r="IQ402" s="149"/>
      <c r="IR402" s="149"/>
      <c r="IS402" s="149"/>
      <c r="IT402" s="149"/>
      <c r="IU402" s="149"/>
      <c r="IV402" s="149"/>
      <c r="IW402" s="154"/>
      <c r="IX402" s="151"/>
      <c r="IY402" s="149"/>
      <c r="IZ402" s="149"/>
      <c r="JA402" s="149"/>
      <c r="JB402" s="149"/>
      <c r="JC402" s="149">
        <v>7.0000000000000007E-2</v>
      </c>
      <c r="JD402" s="149"/>
      <c r="JE402" s="155"/>
      <c r="JF402" s="153"/>
      <c r="JG402" s="149"/>
      <c r="JH402" s="149"/>
      <c r="JI402" s="149"/>
      <c r="JJ402" s="149"/>
      <c r="JK402" s="149"/>
      <c r="JL402" s="149"/>
      <c r="JM402" s="154"/>
      <c r="JN402" s="151"/>
      <c r="JO402" s="149"/>
      <c r="JP402" s="149"/>
      <c r="JQ402" s="149"/>
      <c r="JR402" s="149"/>
      <c r="JS402" s="149"/>
      <c r="JT402" s="149"/>
      <c r="JU402" s="149"/>
      <c r="JV402" s="149"/>
      <c r="JW402" s="149"/>
      <c r="JX402" s="149"/>
      <c r="JY402" s="149"/>
      <c r="JZ402" s="155"/>
      <c r="KA402" s="151"/>
      <c r="KB402" s="149"/>
      <c r="KC402" s="149"/>
      <c r="KD402" s="149"/>
      <c r="KE402" s="155"/>
      <c r="KF402" s="153"/>
      <c r="KG402" s="149"/>
      <c r="KH402" s="149"/>
      <c r="KI402" s="149"/>
      <c r="KJ402" s="149"/>
      <c r="KK402" s="156"/>
      <c r="KL402" s="149"/>
      <c r="KM402" s="149"/>
      <c r="KN402" s="149"/>
      <c r="KO402" s="149"/>
      <c r="KP402" s="149"/>
      <c r="KQ402" s="149"/>
      <c r="KR402" s="149"/>
      <c r="KS402" s="154"/>
      <c r="KT402" s="154"/>
      <c r="KU402" s="154"/>
      <c r="KV402" s="154"/>
      <c r="KW402" s="151"/>
      <c r="KX402" s="149"/>
      <c r="KY402" s="149"/>
      <c r="KZ402" s="149"/>
      <c r="LA402" s="149"/>
      <c r="LB402" s="149"/>
      <c r="LC402" s="154"/>
      <c r="LD402" s="151"/>
      <c r="LE402" s="152"/>
      <c r="LF402" s="157"/>
      <c r="LG402" s="158"/>
      <c r="LH402" s="151"/>
      <c r="LI402" s="149"/>
      <c r="LJ402" s="147"/>
      <c r="LK402" s="147"/>
      <c r="LL402" s="147"/>
      <c r="LM402" s="159"/>
      <c r="LN402" s="153"/>
      <c r="LO402" s="149"/>
      <c r="LP402" s="149"/>
      <c r="LQ402" s="149"/>
      <c r="LR402" s="154"/>
      <c r="LS402" s="151"/>
      <c r="LT402" s="149"/>
      <c r="LU402" s="149"/>
      <c r="LV402" s="149"/>
      <c r="LW402" s="149">
        <v>0.05</v>
      </c>
      <c r="LX402" s="149"/>
      <c r="LY402" s="149"/>
      <c r="LZ402" s="149"/>
      <c r="MA402" s="155"/>
      <c r="MB402" s="153"/>
      <c r="MC402" s="149"/>
      <c r="MD402" s="149"/>
      <c r="ME402" s="149"/>
      <c r="MF402" s="149"/>
      <c r="MG402" s="149"/>
      <c r="MH402" s="149"/>
      <c r="MI402" s="149"/>
      <c r="MJ402" s="149"/>
      <c r="MK402" s="149"/>
      <c r="ML402" s="149"/>
      <c r="MM402" s="149"/>
      <c r="MN402" s="156"/>
      <c r="MO402" s="156"/>
      <c r="MP402" s="154"/>
      <c r="MQ402" s="151"/>
      <c r="MR402" s="149"/>
      <c r="MS402" s="149"/>
      <c r="MT402" s="149"/>
      <c r="MU402" s="149"/>
      <c r="MV402" s="156"/>
      <c r="MW402" s="149">
        <v>0.05</v>
      </c>
      <c r="MX402" s="149"/>
      <c r="MY402" s="149"/>
      <c r="MZ402" s="149"/>
      <c r="NA402" s="149"/>
      <c r="NB402" s="149"/>
      <c r="NC402" s="149"/>
      <c r="ND402" s="154"/>
      <c r="NE402" s="154"/>
      <c r="NF402" s="154"/>
      <c r="NG402" s="154"/>
      <c r="NH402" s="151"/>
      <c r="NI402" s="149"/>
      <c r="NJ402" s="149"/>
      <c r="NK402" s="149"/>
      <c r="NL402" s="149"/>
      <c r="NM402" s="149"/>
      <c r="NN402" s="94"/>
      <c r="NO402" s="151"/>
      <c r="NP402" s="160"/>
      <c r="NQ402" s="196" t="s">
        <v>1484</v>
      </c>
      <c r="NR402" s="196" t="s">
        <v>1486</v>
      </c>
      <c r="NS402" s="199"/>
      <c r="NT402" s="199"/>
      <c r="NU402" s="199" t="s">
        <v>1487</v>
      </c>
      <c r="NV402" s="186">
        <v>44427</v>
      </c>
      <c r="NW402" s="198" t="s">
        <v>1488</v>
      </c>
      <c r="NX402" s="136" t="s">
        <v>1489</v>
      </c>
      <c r="NY402" s="138" t="s">
        <v>1490</v>
      </c>
      <c r="NZ402" s="136" t="s">
        <v>1489</v>
      </c>
      <c r="OA402" s="137"/>
      <c r="OB402" s="137"/>
      <c r="OC402" s="137"/>
      <c r="OD402" s="108">
        <f t="shared" ref="OD402:OD412" si="994">EH402</f>
        <v>240</v>
      </c>
      <c r="OE402" s="109">
        <v>5</v>
      </c>
      <c r="OF402" s="110">
        <f t="shared" ref="OF402:OF412" si="995">IF(ISERROR(ROUND(MAX(EI402/1,EJ402/EE402,EK402/EF402,EL402/EG402,EM402/EH402),0)),"0",ROUND(MAX(EI402/1,EJ402/EE402,EK402/EF402,EL402/EG402,EM402/EH402),0))</f>
        <v>23</v>
      </c>
      <c r="OG402" s="109">
        <v>7</v>
      </c>
      <c r="OH402" s="111">
        <f>ROUND(AVERAGEIF($ES$9:$ES$497,$ES402,EV$9:EV$497),0)</f>
        <v>67</v>
      </c>
      <c r="OI402" s="112">
        <f>ROUND(AVERAGEIF($ES$9:$ES$497,$ES402,EW$9:EW$497),0)</f>
        <v>45</v>
      </c>
      <c r="OJ402" s="112">
        <f>ROUND(AVERAGEIF($ES$9:$ES$497,$ES402,EX$9:EX$497),0)</f>
        <v>51</v>
      </c>
      <c r="OK402" s="112">
        <f>ROUND(AVERAGEIF($ES$9:$ES$497,$ES402,EY$9:EY$497),0)</f>
        <v>39</v>
      </c>
      <c r="OL402" s="112">
        <f>ROUND(AVERAGEIF($ES$9:$ES$497,$ES402,EZ$9:EZ$497),0)</f>
        <v>21</v>
      </c>
      <c r="OM402" s="112">
        <f>ROUND(AVERAGEIF($ES$9:$ES$497,$ES402,FA$9:FA$497),0)</f>
        <v>21</v>
      </c>
      <c r="ON402" s="112">
        <f>ROUND(AVERAGEIF($ES$9:$ES$497,$ES402,FB$9:FB$497),0)</f>
        <v>68</v>
      </c>
      <c r="OO402" s="112">
        <f>ROUND(AVERAGEIF($ES$9:$ES$497,$ES402,FC$9:FC$497),0)</f>
        <v>64</v>
      </c>
      <c r="OP402" s="112">
        <f>ROUND(AVERAGEIF($ES$9:$ES$497,$ES402,FD$9:FD$497),0)</f>
        <v>72</v>
      </c>
      <c r="OQ402" s="113">
        <f>ROUND(AVERAGEIF($ES$9:$ES$497,$ES402,FE$9:FE$497),0)</f>
        <v>115</v>
      </c>
      <c r="OR402" s="114">
        <f>ROUND(EV402/MAX(EV$9:EV$497)*100,0)</f>
        <v>39</v>
      </c>
      <c r="OS402" s="115">
        <f>ROUND(EW402/MAX(EW$9:EW$497)*100,0)</f>
        <v>28</v>
      </c>
      <c r="OT402" s="115">
        <f>ROUND(EX402/MAX(EX$9:EX$497)*100,0)</f>
        <v>82</v>
      </c>
      <c r="OU402" s="115">
        <f>ROUND(EY402/MAX(EY$9:EY$497)*100,0)</f>
        <v>23</v>
      </c>
      <c r="OV402" s="115">
        <f>ROUND(EZ402/MAX(EZ$9:EZ$497)*100,0)</f>
        <v>13</v>
      </c>
      <c r="OW402" s="115">
        <f>ROUND(FA402/MAX(FA$9:FA$497)*100,0)</f>
        <v>12</v>
      </c>
      <c r="OX402" s="115">
        <f>ROUND(FB402/MAX(FB$9:FB$497)*100,0)</f>
        <v>81</v>
      </c>
      <c r="OY402" s="116">
        <f>ROUND(FC402/MAX(FC$9:FC$497)*100,0)</f>
        <v>81</v>
      </c>
      <c r="OZ402" s="115">
        <f>ROUND(FD402/MAX(FD$9:FD$497)*100,0)</f>
        <v>77</v>
      </c>
      <c r="PA402" s="117">
        <f>ROUND(FE402/MAX(FE$9:FE$497)*100,0)</f>
        <v>88</v>
      </c>
      <c r="PB402" s="118">
        <f t="shared" ref="PB402:PB412" si="996">OT402*3 + (OR402+OS402+OX402)*2 + (OU402+OY402)</f>
        <v>646</v>
      </c>
      <c r="PC402" s="115">
        <f t="shared" ref="PC402:PC412" si="997">OV402*3 + (OR402+OS402+OX402)*2 + (OU402+OY402)</f>
        <v>439</v>
      </c>
      <c r="PD402" s="115">
        <f t="shared" ref="PD402:PD412" si="998">(OT402+OV402)*3 + (OR402+OS402+OX402)*2 + (OU402+OY402)</f>
        <v>685</v>
      </c>
      <c r="PE402" s="115">
        <f t="shared" ref="PE402:PE412" si="999">(OT402+OY402)*3 + (OR402+OS402+OX402)*2 + (OU402)</f>
        <v>808</v>
      </c>
      <c r="PF402" s="115">
        <f t="shared" ref="PF402:PF412" si="1000">(OR402+OU402)*3 + (OS402+OW402)*2 + OX402</f>
        <v>347</v>
      </c>
      <c r="PG402" s="119">
        <f t="shared" ref="PG402:PG412" si="1001">OW402*3 + (OR402+OS402+OU402)*2 + OX402</f>
        <v>297</v>
      </c>
      <c r="PH402" s="118">
        <f>ROUND(PB402/MAX(PB$9:PB$497)*100,0)</f>
        <v>77</v>
      </c>
      <c r="PI402" s="115">
        <f>ROUND(PC402/MAX(PC$9:PC$497)*100,0)</f>
        <v>53</v>
      </c>
      <c r="PJ402" s="115">
        <f>ROUND(PD402/MAX(PD$9:PD$497)*100,0)</f>
        <v>73</v>
      </c>
      <c r="PK402" s="115">
        <f>ROUND(PE402/MAX(PE$9:PE$497)*100,0)</f>
        <v>80</v>
      </c>
      <c r="PL402" s="115">
        <f>ROUND(PF402/MAX(PF$9:PF$497)*100,0)</f>
        <v>49</v>
      </c>
      <c r="PM402" s="119">
        <f>ROUND(PG402/MAX(PG$9:PG$497)*100,0)</f>
        <v>43</v>
      </c>
      <c r="PN402" s="118">
        <f>RANK(PH402,PH$9:PH$497,0)</f>
        <v>27</v>
      </c>
      <c r="PO402" s="115">
        <f>RANK(PI402,PI$9:PI$497,0)</f>
        <v>119</v>
      </c>
      <c r="PP402" s="115">
        <f>RANK(PJ402,PJ$9:PJ$497,0)</f>
        <v>46</v>
      </c>
      <c r="PQ402" s="115">
        <f>RANK(PK402,PK$9:PK$497,0)</f>
        <v>16</v>
      </c>
      <c r="PR402" s="115">
        <f>RANK(PL402,PL$9:PL$497,0)</f>
        <v>203</v>
      </c>
      <c r="PS402" s="119">
        <f>RANK(PM402,PM$9:PM$497,0)</f>
        <v>213</v>
      </c>
      <c r="PT402" s="120">
        <f>ROUND(FZ402/MAX(FZ$9:FZ$497)*100,0)</f>
        <v>36</v>
      </c>
      <c r="PU402" s="115">
        <f>ROUND(GA402/MAX(GA$9:GA$497)*100,0)</f>
        <v>19</v>
      </c>
      <c r="PV402" s="115">
        <f>ROUND(GB402/MAX(GB$9:GB$497)*100,0)</f>
        <v>67</v>
      </c>
      <c r="PW402" s="115">
        <f>ROUND(GC402/MAX(GC$9:GC$497)*100,0)</f>
        <v>25</v>
      </c>
      <c r="PX402" s="115">
        <f>ROUND(GD402/MAX(GD$9:GD$497)*100,0)</f>
        <v>8</v>
      </c>
      <c r="PY402" s="115">
        <f>ROUND(GE402/MAX(GE$9:GE$497)*100,0)</f>
        <v>8</v>
      </c>
      <c r="PZ402" s="115">
        <f>ROUND(GF402/MAX(GF$9:GF$497)*100,0)</f>
        <v>47</v>
      </c>
      <c r="QA402" s="116">
        <f>ROUND(GG402/MAX(GG$9:GG$497)*100,0)</f>
        <v>60</v>
      </c>
      <c r="QB402" s="115">
        <f>ROUND(GH402/MAX(GH$9:GH$497)*100,0)</f>
        <v>48</v>
      </c>
      <c r="QC402" s="121">
        <f>ROUND(GI402/MAX(GI$9:GI$497)*100,0)</f>
        <v>64</v>
      </c>
      <c r="QD402" s="120">
        <f>ROUND(AVERAGEIF($ES$9:$ES$497,$ES402,PT$9:PT$497),0)</f>
        <v>50</v>
      </c>
      <c r="QE402" s="120">
        <f>ROUND(AVERAGEIF($ES$9:$ES$497,$ES402,PU$9:PU$497),0)</f>
        <v>37</v>
      </c>
      <c r="QF402" s="120">
        <f>ROUND(AVERAGEIF($ES$9:$ES$497,$ES402,PV$9:PV$497),0)</f>
        <v>50</v>
      </c>
      <c r="QG402" s="120">
        <f>ROUND(AVERAGEIF($ES$9:$ES$497,$ES402,PW$9:PW$497),0)</f>
        <v>43</v>
      </c>
      <c r="QH402" s="120">
        <f>ROUND(AVERAGEIF($ES$9:$ES$497,$ES402,PX$9:PX$497),0)</f>
        <v>18</v>
      </c>
      <c r="QI402" s="120">
        <f>ROUND(AVERAGEIF($ES$9:$ES$497,$ES402,PY$9:PY$497),0)</f>
        <v>20</v>
      </c>
      <c r="QJ402" s="120">
        <f>ROUND(AVERAGEIF($ES$9:$ES$497,$ES402,PZ$9:PZ$497),0)</f>
        <v>46</v>
      </c>
      <c r="QK402" s="120">
        <f>ROUND(AVERAGEIF($ES$9:$ES$497,$ES402,QA$9:QA$497),0)</f>
        <v>47</v>
      </c>
      <c r="QL402" s="120">
        <f>ROUND(AVERAGEIF($ES$9:$ES$497,$ES402,QB$9:QB$497),0)</f>
        <v>45</v>
      </c>
      <c r="QM402" s="120">
        <f>ROUND(AVERAGEIF($ES$9:$ES$497,$ES402,QC$9:QC$497),0)</f>
        <v>49</v>
      </c>
      <c r="QN402" s="114">
        <f t="shared" ref="QN402:QN412" si="1002">PV402*4 + (PT402+PU402+PZ402)*2 + (PW402+QA402)</f>
        <v>557</v>
      </c>
      <c r="QO402" s="115">
        <f t="shared" ref="QO402:QO412" si="1003">PX402*4 + (PT402+PU402+PZ402)*2 + (PW402+QA402)</f>
        <v>321</v>
      </c>
      <c r="QP402" s="115">
        <f t="shared" ref="QP402:QP412" si="1004">(PV402+PX402)*4 + (PT402+PU402+PZ402)*2 + (PW402+QA402)</f>
        <v>589</v>
      </c>
      <c r="QQ402" s="115">
        <f t="shared" ref="QQ402:QQ412" si="1005">(PV402+QA402)*4 + (PT402+PU402+PZ402)*2 + (PW402)</f>
        <v>737</v>
      </c>
      <c r="QR402" s="115">
        <f t="shared" ref="QR402:QR412" si="1006">(PT402+PW402)*4 + (PU402+PY402)*2 + PZ402</f>
        <v>345</v>
      </c>
      <c r="QS402" s="119">
        <f t="shared" ref="QS402:QS412" si="1007">PY402*4 + (PT402+PU402+PW402)*2 + PZ402</f>
        <v>239</v>
      </c>
      <c r="QT402" s="114">
        <f>ROUND((QN402-MIN(QN$9:QN$497))/(MAX(QN$9:QN$497)-MIN(QN$9:QN$497))*100,0)</f>
        <v>51</v>
      </c>
      <c r="QU402" s="115">
        <f>ROUND((QO402-MIN(QO$9:QO$497))/(MAX(QO$9:QO$497)-MIN(QO$9:QO$497))*100,0)</f>
        <v>16</v>
      </c>
      <c r="QV402" s="115">
        <f>ROUND((QP402-MIN(QP$9:QP$497))/(MAX(QP$9:QP$497)-MIN(QP$9:QP$497))*100,0)</f>
        <v>35</v>
      </c>
      <c r="QW402" s="115">
        <f>ROUND((QQ402-MIN(QQ$9:QQ$497))/(MAX(QQ$9:QQ$497)-MIN(QQ$9:QQ$497))*100,0)</f>
        <v>57</v>
      </c>
      <c r="QX402" s="115">
        <f>ROUND((QR402-MIN(QR$9:QR$497))/(MAX(QR$9:QR$497)-MIN(QR$9:QR$497))*100,0)</f>
        <v>17</v>
      </c>
      <c r="QY402" s="115">
        <f>ROUND((QS402-MIN(QS$9:QS$497))/(MAX(QS$9:QS$497)-MIN(QS$9:QS$497))*100,0)</f>
        <v>14</v>
      </c>
      <c r="QZ402" s="114">
        <f>RANK(QN402,QN$9:QN$497,0)</f>
        <v>95</v>
      </c>
      <c r="RA402" s="115">
        <f>RANK(QO402,QO$9:QO$497,0)</f>
        <v>336</v>
      </c>
      <c r="RB402" s="115">
        <f>RANK(QP402,QP$9:QP$497,0)</f>
        <v>158</v>
      </c>
      <c r="RC402" s="115">
        <f>RANK(QQ402,QQ$9:QQ$497,0)</f>
        <v>64</v>
      </c>
      <c r="RD402" s="115">
        <f>RANK(QR402,QR$9:QR$497,0)</f>
        <v>409</v>
      </c>
      <c r="RE402" s="115">
        <f>RANK(QS402,QS$9:QS$497,0)</f>
        <v>408</v>
      </c>
      <c r="RF402" s="122"/>
      <c r="RG402" s="115">
        <f>($RH$3*(IH402+IJ402)*100*100/MAX(EX$9:EX$497)*$RO$3) +($RH$3*(II402+IJ402)*100*100/MAX(EX$9:EX$497)*$RO$4) + ($RH$3*IK402*100*100/MAX(EX$9:EX$497)*0.098)</f>
        <v>4.4874999999999998</v>
      </c>
      <c r="RH402" s="115">
        <f>($RH$4*IL402*100*100/MAX(EZ$9:EZ$497))*$RQ$3</f>
        <v>0</v>
      </c>
      <c r="RI402" s="115">
        <f>($RH$3*IM402*100*100/MAX(EY$9:EY$497))*$RQ$4</f>
        <v>0</v>
      </c>
      <c r="RJ402" s="115">
        <f>($RH$3*IN402*100*100/MAX(EX$9:EX$497))</f>
        <v>0</v>
      </c>
      <c r="RK402" s="115">
        <f>($RH$4*IO402*100*100/MAX(EZ$9:EZ$497))*$RQ$3</f>
        <v>0</v>
      </c>
      <c r="RL402" s="115">
        <f>(($RL$4*IP402*100*((100/MAX(EX$9:EX$497)+100/MAX(EZ$9:EZ$497))/2))+($RL$4*IQ402*100*((100/MAX(EX$9:EX$497)+100/MAX(EZ$9:EZ$497))/2))+($RL$4*IR402*100*((100/MAX(EX$9:EX$497)+100/MAX(EZ$9:EZ$497))/2))+($RL$4*IS402*100*((100/MAX(EX$9:EX$497)+100/MAX(EZ$9:EZ$497))/2))+($RL$4*IT402*100*((100/MAX(EX$9:EX$497)+100/MAX(EZ$9:EZ$497))/2))+($RL$4*IU402*100*((100/MAX(EX$9:EX$497)+100/MAX(EZ$9:EZ$497))/2))+($RL$4*IV402*100*((100/MAX(EX$9:EX$497)+100/MAX(EZ$9:EZ$497))/2))+($RL$4*IW402*100*((100/MAX(EX$9:EX$497)+100/MAX(EZ$9:EZ$497))/2)))*$RS$3</f>
        <v>0</v>
      </c>
      <c r="RM402" s="115">
        <f>(($RH$3*IX402*100*100/MAX(EX$9:EX$497))+($RH$3*IY402*100*100/MAX(EX$9:EX$497))+($RH$3*IZ402*100*100/MAX(EX$9:EX$497))+($RH$3*JA402*100*100/MAX(EX$9:EX$497))+($RH$3*JB402*100*100/MAX(EX$9:EX$497))+($RH$3*JC402*100*100/MAX(EX$9:EX$497))+($RH$3*JD402*100*100/MAX(EX$9:EX$497))+($RH$3*JE402*100*100/MAX(EX$9:EX$497)))*$RS$4</f>
        <v>5.8450000000000006</v>
      </c>
      <c r="RN402" s="115">
        <f>(($RH$4*JF402*100*100/MAX(EZ$9:EZ$497)) + ($RH$4*JG402*100*100/MAX(EZ$9:EZ$497)) + ($RH$4*JH402*100*100/MAX(EZ$9:EZ$497)) + ($RH$4*JI402*100*100/MAX(EZ$9:EZ$497)) + ($RH$4*JJ402*100*100/MAX(EZ$9:EZ$497)) + ($RH$4*JK402*100*100/MAX(EZ$9:EZ$497)) + ($RH$4*JL402*100*100/MAX(EZ$9:EZ$497)) + ($RH$4*JM402*100*100/MAX(EZ$9:EZ$497)))*$RU$3</f>
        <v>0</v>
      </c>
      <c r="RO402" s="115">
        <f>(($RL$4*JN402*100*((100/MAX(EX$9:EX$497)+100/MAX(EZ$9:EZ$497))/2))+($RL$4*JO402*100*((100/MAX(EX$9:EX$497)+100/MAX(EZ$9:EZ$497))/2))+($RL$4*JP402*100*((100/MAX(EX$9:EX$497)+100/MAX(EZ$9:EZ$497))/2))+($RL$4*JQ402*100*((100/MAX(EX$9:EX$497)+100/MAX(EZ$9:EZ$497))/2))+($RL$4*JR402*100*((100/MAX(EX$9:EX$497)+100/MAX(EZ$9:EZ$497))/2))+($RL$4*JS402*100*((100/MAX(EX$9:EX$497)+100/MAX(EZ$9:EZ$497))/2))+($RL$4*JT402*100*((100/MAX(EX$9:EX$497)+100/MAX(EZ$9:EZ$497))/2))+($RL$4*JU402*100*((100/MAX(EX$9:EX$497)+100/MAX(EZ$9:EZ$497))/2))+($RL$4*JV402*100*((100/MAX(EX$9:EX$497)+100/MAX(EZ$9:EZ$497))/2))+($RL$4*JW402*100*((100/MAX(EX$9:EX$497)+100/MAX(EZ$9:EZ$497))/2))+($RL$4*JX402*100*((100/MAX(EX$9:EX$497)+100/MAX(EZ$9:EZ$497))/2))+($RL$4*JY402*100*((100/MAX(EX$9:EX$497)+100/MAX(EZ$9:EZ$497))/2))+($RL$4*JZ402*100*((100/MAX(EX$9:EX$497)+100/MAX(EZ$9:EZ$497))/2)))*$RW$3/2</f>
        <v>0</v>
      </c>
      <c r="RP402" s="119">
        <f>($RJ$3*KA402*100*100/MAX(FA$9:FA$497)) + ($RJ$3*KB402*100*100/MAX(FA$9:FA$497)/2) + ($RJ$3*KC402*100*100/MAX(FA$9:FA$497)/2) + ($RJ$3*KD402*100*100/MAX(FA$9:FA$497)/4) + ($RJ$3*KE402*100*100/MAX(FA$9:FA$497)/4)</f>
        <v>0</v>
      </c>
      <c r="RQ402" s="118">
        <f>($RL$4*KF402*100*((100/MAX(EX$9:EX$497)+100/MAX(EZ$9:EZ$497)))) * ($RO$3/2) + (($RL$4*KG402*100*((100/MAX(EX$9:EX$497)+100/MAX(EZ$9:EZ$497))))+($RL$4*KH402*100*((100/MAX(EX$9:EX$497)+100/MAX(EZ$9:EZ$497))))+($RL$4*KI402*100*((100/MAX(EX$9:EX$497)+100/MAX(EZ$9:EZ$497))))+($RL$4*KJ402*100*((100/MAX(EX$9:EX$497)+100/MAX(EZ$9:EZ$497))))+($RL$4*KK402*100*((100/MAX(EX$9:EX$497)+100/MAX(EZ$9:EZ$497))))+($RL$4*KL402*100*((100/MAX(EX$9:EX$497)+100/MAX(EZ$9:EZ$497))))+($RL$4*KM402*100*((100/MAX(EX$9:EX$497)+100/MAX(EZ$9:EZ$497))))+($RL$4*KN402*100*((100/MAX(EX$9:EX$497)+100/MAX(EZ$9:EZ$497))))+($RL$4*KO402*100*((100/MAX(EX$9:EX$497)+100/MAX(EZ$9:EZ$497))))+($RL$4*KP402*100*((100/MAX(EX$9:EX$497)+100/MAX(EZ$9:EZ$497))))+($RL$4*KQ402*100*((100/MAX(EX$9:EX$497)+100/MAX(EZ$9:EZ$497))))+($RL$4*KR402*100*((100/MAX(EX$9:EX$497)+100/MAX(EZ$9:EZ$497))))+($RL$4*KS402*100*((100/MAX(EX$9:EX$497)+100/MAX(EZ$9:EZ$497))))+($RL$4*KV402*100*((100/MAX(EX$9:EX$497)+100/MAX(EZ$9:EZ$497))))) * (($RO$3+$RO$4)/6)</f>
        <v>0</v>
      </c>
      <c r="RR402" s="115">
        <f>(($RL$4*KW402*100*((100/MAX(EX$9:EX$497)+100/MAX(EZ$9:EZ$497))))) * ($RO$3/2) + (($RL$4*KX402*100*((100/MAX(EX$9:EX$497)+100/MAX(EZ$9:EZ$497))))+($RL$4*KY402*100*((100/MAX(EX$9:EX$497)+100/MAX(EZ$9:EZ$497))))+($RL$4*KZ402*100*((100/MAX(EX$9:EX$497)+100/MAX(EZ$9:EZ$497))))+($RL$4*LA402*100*((100/MAX(EX$9:EX$497)+100/MAX(EZ$9:EZ$497))))+($RL$4*LB402*100*((100/MAX(EX$9:EX$497)+100/MAX(EZ$9:EZ$497))))+($RL$4*LC402*100*((100/MAX(EX$9:EX$497)+100/MAX(EZ$9:EZ$497))))) * (($RO$3+$RO$4)/6)</f>
        <v>0</v>
      </c>
      <c r="RS402" s="119">
        <f>(($RL$4*LD402*100*((100/MAX(EX$9:EX$497)+100/MAX(EZ$9:EZ$497))))+($RL$4*LE402*100*((100/MAX(EX$9:EX$497)+100/MAX(EZ$9:EZ$497))))) * (($RO$3+$RO$4)/6)</f>
        <v>0</v>
      </c>
      <c r="RT402" s="118">
        <f>($RJ$4*LH402*100*(100/MAX(EV$9:EV$497)))+($RJ$4*LI402*100*(100/MAX(EV$9:EV$497)))</f>
        <v>0</v>
      </c>
      <c r="RU402" s="119">
        <f>($RJ$4*LJ402*(100/MAX(EV$9:EV$497)))/2 + ($RL$3*LK402*(100/MAX(EW$9:EW$497))) + ($RJ$4*LL402*(100/MAX(EV$9:EV$497)))/4 + ($RL$3*LM402*(100/MAX(EW$9:EW$497)))</f>
        <v>0</v>
      </c>
      <c r="RV402" s="118">
        <f>($RJ$4*LN402*100*100/MAX(EV$9:EV$497)/2)+($RJ$4*LO402*100*100/MAX(EV$9:EV$497)/2)+($RJ$4*LP402*100*100/MAX(EV$9:EV$497))+($RJ$4*LQ402*100*100/MAX(EV$9:EV$497))+($RJ$4*LR402*100*100/MAX(EV$9:EV$497))</f>
        <v>0</v>
      </c>
      <c r="RW402" s="115">
        <f>($RJ$4*LS402*100*100/MAX(EV$9:EV$497)) + (($RJ$4*LT402*100*100/MAX(EV$9:EV$497))+($RJ$4*LU402*100*100/MAX(EV$9:EV$497))+($RJ$4*LV402*100*100/MAX(EV$9:EV$497))+($RJ$4*LW402*100*100/MAX(EV$9:EV$497))+($RJ$4*LX402*100*100/MAX(EV$9:EV$497))+($RJ$4*LY402*100*100/MAX(EV$9:EV$497))+($RJ$4*LZ402*100*100/MAX(EV$9:EV$497))+($RJ$4*MA402*100*100/MAX(EV$9:EV$497)))/2</f>
        <v>4.213483146067416</v>
      </c>
      <c r="RX402" s="119">
        <f>($RJ$4*MB402*100*100/MAX(EV$9:EV$497))+($RJ$4*MC402*100*100/MAX(EV$9:EV$497))+($RJ$4*MD402*100*100/MAX(EV$9:EV$497))+($RJ$4*ME402*100*100/MAX(EV$9:EV$497))+($RJ$4*MF402*100*100/MAX(EV$9:EV$497))+($RJ$4*MG402*100*100/MAX(EV$9:EV$497))+($RJ$4*MH402*100*100/MAX(EV$9:EV$497))+($RJ$4*MI402*100*100/MAX(EV$9:EV$497))+($RJ$4*MJ402*100*100/MAX(EV$9:EV$497))+($RJ$4*MK402*100*100/MAX(EV$9:EV$497))+($RJ$4*ML402*100*100/MAX(EV$9:EV$497))+($RJ$4*MM402*100*100/MAX(EV$9:EV$497))+($RJ$4*MN402*100*100/MAX(EV$9:EV$497))</f>
        <v>0</v>
      </c>
      <c r="RY402" s="118">
        <f>($RJ$4*MQ402*100*100/MAX(EV$9:EV$497))/2 + (($RJ$4*MR402*100*100/MAX(EV$9:EV$497))+($RJ$4*MS402*100*100/MAX(EV$9:EV$497))+($RJ$4*MT402*100*100/MAX(EV$9:EV$497))+($RJ$4*MU402*100*100/MAX(EV$9:EV$497))+($RJ$4*MV402*100*100/MAX(EV$9:EV$497))+($RJ$4*MW402*100*100/MAX(EV$9:EV$497))+($RJ$4*MX402*100*100/MAX(EV$9:EV$497))+($RJ$4*MY402*100*100/MAX(EV$9:EV$497))+($RJ$4*MZ402*100*100/MAX(EV$9:EV$497))+($RJ$4*NA402*100*100/MAX(EV$9:EV$497))+($RJ$4*NB402*100*100/MAX(EV$9:EV$497))+($RJ$4*NC402*100*100/MAX(EV$9:EV$497))+($RJ$4*ND402*100*100/MAX(EV$9:EV$497))+($RJ$4*NG402*100*100/MAX(EV$9:EV$497)))/4</f>
        <v>2.106741573033708</v>
      </c>
      <c r="RZ402" s="115">
        <f>($RJ$4*NH402*100*100/MAX(EV$9:EV$497))/2 + (($RJ$4*NI402*100*100/MAX(EV$9:EV$497))+($RJ$4*NJ402*100*100/MAX(EV$9:EV$497))+($RJ$4*NK402*100*100/MAX(EV$9:EV$497))+($RJ$4*NL402*100*100/MAX(EV$9:EV$497))+($RJ$4*NM402*100*100/MAX(EV$9:EV$497))+($RJ$4*NN402*100*100/MAX(EV$9:EV$497)))/4</f>
        <v>0</v>
      </c>
      <c r="SA402" s="117">
        <f>(($RJ$4*NO402*100*100/MAX(EV$9:EV$497))+($RJ$4*NP402*100*100/MAX(EV$9:EV$497)))/4</f>
        <v>0</v>
      </c>
      <c r="SB402" s="118">
        <f t="shared" ref="SB402:SB412" si="1008">SUM(RG402:SA402)</f>
        <v>16.652724719101123</v>
      </c>
      <c r="SC402" s="115">
        <f t="shared" ref="SC402:SC412" si="1009">RG402 + RJ402 + RL402 + RM402 + RO402 + SUM(RQ402:RS402)/2 +  SUM(RT402:SA402)/5</f>
        <v>11.596544943820223</v>
      </c>
      <c r="SD402" s="115">
        <f t="shared" ref="SD402:SD412" si="1010">(RH402+RK402+RL402/$RS$3*$RU$3+RN402)*$RY$3+RO402+SUM(RQ402:RS402)/5 + SUM(RT402:SA402)/4</f>
        <v>1.580056179775281</v>
      </c>
      <c r="SE402" s="115">
        <f t="shared" ref="SE402:SE412" si="1011">RG402+RJ402+RL402/$RS$3+RM402/$RS$4+RO402 + SUM(RQ402:RS402)/2 +  SUM(RT402:SA402)/5</f>
        <v>34.918211610486892</v>
      </c>
      <c r="SF402" s="115">
        <f t="shared" ref="SF402:SF412" si="1012">RI402*$RY$4+RL402+RO402 + SUM(RQ402:RS402)/5 +  SUM(RT402:SA402)/4</f>
        <v>1.580056179775281</v>
      </c>
      <c r="SG402" s="115">
        <f t="shared" ref="SG402:SG412" si="1013">RP402*2 + SUM(RT402:SA402)</f>
        <v>6.320224719101124</v>
      </c>
      <c r="SH402" s="115">
        <f>ROUND(SB402/MAX(SB$9:SB$497)*100,0)</f>
        <v>21</v>
      </c>
      <c r="SI402" s="115">
        <f>ROUND(SC402/MAX(SC$9:SC$497)*100,0)</f>
        <v>18</v>
      </c>
      <c r="SJ402" s="115">
        <f>ROUND(SD402/MAX(SD$9:SD$497)*100,0)</f>
        <v>3</v>
      </c>
      <c r="SK402" s="115">
        <f>ROUND(SE402/MAX(SE$9:SE$497)*100,0)</f>
        <v>27</v>
      </c>
      <c r="SL402" s="115">
        <f>ROUND(SF402/MAX(SF$9:SF$497)*100,0)</f>
        <v>4</v>
      </c>
      <c r="SM402" s="121">
        <f>ROUND(SG402/MAX(SG$9:SG$497)*100,0)</f>
        <v>6</v>
      </c>
      <c r="SN402" s="115">
        <f>ROUND(AVERAGEIF($ES$9:$ES$497,$ES402,SH$9:SH$497),0)</f>
        <v>24</v>
      </c>
      <c r="SO402" s="115">
        <f>ROUND(AVERAGEIF($ES$9:$ES$497,$ES402,SI$9:SI$497),0)</f>
        <v>22</v>
      </c>
      <c r="SP402" s="115">
        <f>ROUND(AVERAGEIF($ES$9:$ES$497,$ES402,SJ$9:SJ$497),0)</f>
        <v>5</v>
      </c>
      <c r="SQ402" s="115">
        <f>ROUND(AVERAGEIF($ES$9:$ES$497,$ES402,SK$9:SK$497),0)</f>
        <v>19</v>
      </c>
      <c r="SR402" s="115">
        <f>ROUND(AVERAGEIF($ES$9:$ES$497,$ES402,SL$9:SL$497),0)</f>
        <v>8</v>
      </c>
      <c r="SS402" s="121">
        <f>ROUND(AVERAGEIF($ES$9:$ES$497,$ES402,SM$9:SM$497),0)</f>
        <v>6</v>
      </c>
      <c r="ST402" s="114">
        <f>RANK(SB402,SB$9:SB$497,0)</f>
        <v>199</v>
      </c>
      <c r="SU402" s="115">
        <f>RANK(SC402,SC$9:SC$497,0)</f>
        <v>154</v>
      </c>
      <c r="SV402" s="115">
        <f>RANK(SD402,SD$9:SD$497,0)</f>
        <v>201</v>
      </c>
      <c r="SW402" s="115">
        <f>RANK(SE402,SE$9:SE$497,0)</f>
        <v>97</v>
      </c>
      <c r="SX402" s="115">
        <f>RANK(SF402,SF$9:SF$497,0)</f>
        <v>178</v>
      </c>
      <c r="SY402" s="115">
        <f>RANK(SG402,SG$9:SG$497,0)</f>
        <v>147</v>
      </c>
      <c r="SZ402" s="115">
        <f>COUNTIFS(SB$9:SB$497,"&gt;"&amp;SB402,$ES$9:$ES$497,$ES402)+1</f>
        <v>51</v>
      </c>
      <c r="TA402" s="115">
        <f>COUNTIFS(SC$9:SC$497,"&gt;"&amp;SC402,$ES$9:$ES$497,$ES402)+1</f>
        <v>47</v>
      </c>
      <c r="TB402" s="115">
        <f>COUNTIFS(SD$9:SD$497,"&gt;"&amp;SD402,$ES$9:$ES$497,$ES402)+1</f>
        <v>46</v>
      </c>
      <c r="TC402" s="115">
        <f>COUNTIFS(SE$9:SE$497,"&gt;"&amp;SE402,$ES$9:$ES$497,$ES402)+1</f>
        <v>30</v>
      </c>
      <c r="TD402" s="115">
        <f>COUNTIFS(SF$9:SF$497,"&gt;"&amp;SF402,$ES$9:$ES$497,$ES402)+1</f>
        <v>46</v>
      </c>
      <c r="TE402" s="117">
        <f>COUNTIFS(SG$9:SG$497,"&gt;"&amp;SG402,$ES$9:$ES$497,$ES402)+1</f>
        <v>34</v>
      </c>
      <c r="TF402" s="118">
        <f t="shared" ref="TF402:TF412" si="1014">MAX(PH402:PM402)+SH402</f>
        <v>101</v>
      </c>
      <c r="TG402" s="115">
        <f t="shared" ref="TG402:TG412" si="1015">PH402+SI402</f>
        <v>95</v>
      </c>
      <c r="TH402" s="115">
        <f t="shared" ref="TH402:TH412" si="1016">PI402+SJ402</f>
        <v>56</v>
      </c>
      <c r="TI402" s="115">
        <f t="shared" ref="TI402:TI412" si="1017">PJ402+SK402</f>
        <v>100</v>
      </c>
      <c r="TJ402" s="115">
        <f t="shared" ref="TJ402:TJ412" si="1018">PK402+SL402</f>
        <v>84</v>
      </c>
      <c r="TK402" s="115">
        <f t="shared" ref="TK402:TK412" si="1019">PL402+SM402</f>
        <v>55</v>
      </c>
      <c r="TL402" s="117">
        <f t="shared" ref="TL402:TL412" si="1020">PM402+SM402</f>
        <v>49</v>
      </c>
      <c r="TM402" s="118">
        <f>ROUND(TF402/MAX(TF$9:TF$497)*100,0)</f>
        <v>56</v>
      </c>
      <c r="TN402" s="115">
        <f>ROUND(TG402/MAX(TG$9:TG$497)*100,0)</f>
        <v>52</v>
      </c>
      <c r="TO402" s="115">
        <f>ROUND(TH402/MAX(TH$9:TH$497)*100,0)</f>
        <v>31</v>
      </c>
      <c r="TP402" s="115">
        <f>ROUND(TI402/MAX(TI$9:TI$497)*100,0)</f>
        <v>55</v>
      </c>
      <c r="TQ402" s="115">
        <f>ROUND(TJ402/MAX(TJ$9:TJ$497)*100,0)</f>
        <v>43</v>
      </c>
      <c r="TR402" s="115">
        <f>ROUND(TK402/MAX(TK$9:TK$497)*100,0)</f>
        <v>28</v>
      </c>
      <c r="TS402" s="119">
        <f>ROUND(TL402/MAX(TL$9:TL$497)*100,0)</f>
        <v>25</v>
      </c>
      <c r="TT402" s="120">
        <f>RANK(TM402,TM$9:TM$497,0)</f>
        <v>121</v>
      </c>
      <c r="TU402" s="115">
        <f>RANK(TN402,TN$9:TN$497,0)</f>
        <v>90</v>
      </c>
      <c r="TV402" s="115">
        <f>RANK(TO402,TO$9:TO$497,0)</f>
        <v>132</v>
      </c>
      <c r="TW402" s="115">
        <f>RANK(TP402,TP$9:TP$497,0)</f>
        <v>62</v>
      </c>
      <c r="TX402" s="115">
        <f>RANK(TQ402,TQ$9:TQ$497,0)</f>
        <v>34</v>
      </c>
      <c r="TY402" s="115">
        <f>RANK(TR402,TR$9:TR$497,0)</f>
        <v>209</v>
      </c>
      <c r="TZ402" s="121">
        <f>RANK(TS402,TS$9:TS$497,0)</f>
        <v>212</v>
      </c>
      <c r="UA402" s="132"/>
      <c r="UB402" s="7" t="s">
        <v>1</v>
      </c>
    </row>
    <row r="403" spans="1:548" x14ac:dyDescent="0.15">
      <c r="A403" s="183">
        <v>395</v>
      </c>
      <c r="B403" s="200" t="s">
        <v>1486</v>
      </c>
      <c r="C403" s="143"/>
      <c r="D403" s="143"/>
      <c r="E403" s="161" t="s">
        <v>518</v>
      </c>
      <c r="F403" s="65">
        <v>111</v>
      </c>
      <c r="G403" s="65" t="s">
        <v>908</v>
      </c>
      <c r="H403" s="144" t="s">
        <v>922</v>
      </c>
      <c r="I403" s="66" t="s">
        <v>521</v>
      </c>
      <c r="J403" s="67" t="s">
        <v>521</v>
      </c>
      <c r="K403" s="67" t="s">
        <v>521</v>
      </c>
      <c r="L403" s="67" t="s">
        <v>521</v>
      </c>
      <c r="M403" s="67" t="s">
        <v>521</v>
      </c>
      <c r="N403" s="67" t="s">
        <v>521</v>
      </c>
      <c r="O403" s="67" t="s">
        <v>521</v>
      </c>
      <c r="P403" s="67" t="s">
        <v>521</v>
      </c>
      <c r="Q403" s="67" t="s">
        <v>521</v>
      </c>
      <c r="R403" s="68" t="s">
        <v>521</v>
      </c>
      <c r="S403" s="69" t="s">
        <v>521</v>
      </c>
      <c r="T403" s="67" t="s">
        <v>521</v>
      </c>
      <c r="U403" s="67" t="s">
        <v>521</v>
      </c>
      <c r="V403" s="67" t="s">
        <v>521</v>
      </c>
      <c r="W403" s="67" t="s">
        <v>521</v>
      </c>
      <c r="X403" s="67" t="s">
        <v>521</v>
      </c>
      <c r="Y403" s="67" t="s">
        <v>521</v>
      </c>
      <c r="Z403" s="67" t="s">
        <v>521</v>
      </c>
      <c r="AA403" s="67" t="s">
        <v>521</v>
      </c>
      <c r="AB403" s="68" t="s">
        <v>521</v>
      </c>
      <c r="AC403" s="69" t="s">
        <v>521</v>
      </c>
      <c r="AD403" s="67" t="s">
        <v>521</v>
      </c>
      <c r="AE403" s="67" t="s">
        <v>521</v>
      </c>
      <c r="AF403" s="67" t="s">
        <v>521</v>
      </c>
      <c r="AG403" s="67" t="s">
        <v>521</v>
      </c>
      <c r="AH403" s="67" t="s">
        <v>521</v>
      </c>
      <c r="AI403" s="67" t="s">
        <v>521</v>
      </c>
      <c r="AJ403" s="67" t="s">
        <v>521</v>
      </c>
      <c r="AK403" s="67" t="s">
        <v>521</v>
      </c>
      <c r="AL403" s="68" t="s">
        <v>521</v>
      </c>
      <c r="AM403" s="69" t="s">
        <v>521</v>
      </c>
      <c r="AN403" s="67" t="s">
        <v>521</v>
      </c>
      <c r="AO403" s="67" t="s">
        <v>521</v>
      </c>
      <c r="AP403" s="67" t="s">
        <v>521</v>
      </c>
      <c r="AQ403" s="67" t="s">
        <v>521</v>
      </c>
      <c r="AR403" s="67" t="s">
        <v>521</v>
      </c>
      <c r="AS403" s="67" t="s">
        <v>521</v>
      </c>
      <c r="AT403" s="67" t="s">
        <v>521</v>
      </c>
      <c r="AU403" s="67" t="s">
        <v>521</v>
      </c>
      <c r="AV403" s="68" t="s">
        <v>521</v>
      </c>
      <c r="AW403" s="69" t="s">
        <v>521</v>
      </c>
      <c r="AX403" s="67" t="s">
        <v>521</v>
      </c>
      <c r="AY403" s="67" t="s">
        <v>521</v>
      </c>
      <c r="AZ403" s="67" t="s">
        <v>521</v>
      </c>
      <c r="BA403" s="67" t="s">
        <v>521</v>
      </c>
      <c r="BB403" s="67" t="s">
        <v>521</v>
      </c>
      <c r="BC403" s="67" t="s">
        <v>521</v>
      </c>
      <c r="BD403" s="67" t="s">
        <v>521</v>
      </c>
      <c r="BE403" s="67" t="s">
        <v>521</v>
      </c>
      <c r="BF403" s="68" t="s">
        <v>521</v>
      </c>
      <c r="BG403" s="69" t="s">
        <v>521</v>
      </c>
      <c r="BH403" s="67" t="s">
        <v>521</v>
      </c>
      <c r="BI403" s="67" t="s">
        <v>521</v>
      </c>
      <c r="BJ403" s="67" t="s">
        <v>521</v>
      </c>
      <c r="BK403" s="67" t="s">
        <v>521</v>
      </c>
      <c r="BL403" s="67" t="s">
        <v>521</v>
      </c>
      <c r="BM403" s="67" t="s">
        <v>521</v>
      </c>
      <c r="BN403" s="67" t="s">
        <v>521</v>
      </c>
      <c r="BO403" s="67" t="s">
        <v>521</v>
      </c>
      <c r="BP403" s="68" t="s">
        <v>521</v>
      </c>
      <c r="BQ403" s="70" t="s">
        <v>521</v>
      </c>
      <c r="BR403" s="67" t="s">
        <v>521</v>
      </c>
      <c r="BS403" s="67" t="s">
        <v>521</v>
      </c>
      <c r="BT403" s="67" t="s">
        <v>521</v>
      </c>
      <c r="BU403" s="67" t="s">
        <v>521</v>
      </c>
      <c r="BV403" s="67" t="s">
        <v>521</v>
      </c>
      <c r="BW403" s="67" t="s">
        <v>521</v>
      </c>
      <c r="BX403" s="67" t="s">
        <v>521</v>
      </c>
      <c r="BY403" s="67" t="s">
        <v>521</v>
      </c>
      <c r="BZ403" s="68" t="s">
        <v>521</v>
      </c>
      <c r="CA403" s="69" t="s">
        <v>521</v>
      </c>
      <c r="CB403" s="67" t="s">
        <v>521</v>
      </c>
      <c r="CC403" s="67" t="s">
        <v>521</v>
      </c>
      <c r="CD403" s="67" t="s">
        <v>521</v>
      </c>
      <c r="CE403" s="67" t="s">
        <v>521</v>
      </c>
      <c r="CF403" s="67" t="s">
        <v>521</v>
      </c>
      <c r="CG403" s="67" t="s">
        <v>521</v>
      </c>
      <c r="CH403" s="67" t="s">
        <v>521</v>
      </c>
      <c r="CI403" s="67" t="s">
        <v>521</v>
      </c>
      <c r="CJ403" s="68" t="s">
        <v>521</v>
      </c>
      <c r="CK403" s="69" t="s">
        <v>521</v>
      </c>
      <c r="CL403" s="67" t="s">
        <v>521</v>
      </c>
      <c r="CM403" s="67" t="s">
        <v>521</v>
      </c>
      <c r="CN403" s="67" t="s">
        <v>521</v>
      </c>
      <c r="CO403" s="67" t="s">
        <v>521</v>
      </c>
      <c r="CP403" s="67" t="s">
        <v>521</v>
      </c>
      <c r="CQ403" s="67" t="s">
        <v>521</v>
      </c>
      <c r="CR403" s="67" t="s">
        <v>521</v>
      </c>
      <c r="CS403" s="67" t="s">
        <v>521</v>
      </c>
      <c r="CT403" s="68" t="s">
        <v>521</v>
      </c>
      <c r="CU403" s="69" t="s">
        <v>521</v>
      </c>
      <c r="CV403" s="67" t="s">
        <v>521</v>
      </c>
      <c r="CW403" s="67" t="s">
        <v>521</v>
      </c>
      <c r="CX403" s="67" t="s">
        <v>521</v>
      </c>
      <c r="CY403" s="67" t="s">
        <v>521</v>
      </c>
      <c r="CZ403" s="67" t="s">
        <v>521</v>
      </c>
      <c r="DA403" s="67" t="s">
        <v>521</v>
      </c>
      <c r="DB403" s="67" t="s">
        <v>521</v>
      </c>
      <c r="DC403" s="67" t="s">
        <v>521</v>
      </c>
      <c r="DD403" s="68" t="s">
        <v>521</v>
      </c>
      <c r="DE403" s="69" t="s">
        <v>521</v>
      </c>
      <c r="DF403" s="71" t="s">
        <v>521</v>
      </c>
      <c r="DG403" s="67" t="s">
        <v>521</v>
      </c>
      <c r="DH403" s="67" t="s">
        <v>521</v>
      </c>
      <c r="DI403" s="67" t="s">
        <v>521</v>
      </c>
      <c r="DJ403" s="67" t="s">
        <v>521</v>
      </c>
      <c r="DK403" s="67" t="s">
        <v>521</v>
      </c>
      <c r="DL403" s="67" t="s">
        <v>521</v>
      </c>
      <c r="DM403" s="67" t="s">
        <v>521</v>
      </c>
      <c r="DN403" s="68" t="s">
        <v>521</v>
      </c>
      <c r="DO403" s="70" t="s">
        <v>521</v>
      </c>
      <c r="DP403" s="71" t="s">
        <v>521</v>
      </c>
      <c r="DQ403" s="67" t="s">
        <v>521</v>
      </c>
      <c r="DR403" s="67" t="s">
        <v>521</v>
      </c>
      <c r="DS403" s="67" t="s">
        <v>521</v>
      </c>
      <c r="DT403" s="67" t="s">
        <v>521</v>
      </c>
      <c r="DU403" s="67" t="s">
        <v>521</v>
      </c>
      <c r="DV403" s="67" t="s">
        <v>521</v>
      </c>
      <c r="DW403" s="67" t="s">
        <v>521</v>
      </c>
      <c r="DX403" s="72" t="s">
        <v>521</v>
      </c>
      <c r="DY403" s="146" t="s">
        <v>522</v>
      </c>
      <c r="DZ403" s="74">
        <v>3</v>
      </c>
      <c r="EA403" s="74">
        <v>4</v>
      </c>
      <c r="EB403" s="74">
        <v>4</v>
      </c>
      <c r="EC403" s="75">
        <v>5</v>
      </c>
      <c r="ED403" s="168" t="s">
        <v>522</v>
      </c>
      <c r="EE403" s="74">
        <f t="shared" si="964"/>
        <v>3</v>
      </c>
      <c r="EF403" s="74">
        <f t="shared" si="965"/>
        <v>12</v>
      </c>
      <c r="EG403" s="74">
        <f t="shared" si="966"/>
        <v>48</v>
      </c>
      <c r="EH403" s="77">
        <f t="shared" si="967"/>
        <v>240</v>
      </c>
      <c r="EI403" s="73">
        <v>30</v>
      </c>
      <c r="EJ403" s="74">
        <v>150</v>
      </c>
      <c r="EK403" s="74">
        <v>900</v>
      </c>
      <c r="EL403" s="74">
        <v>3000</v>
      </c>
      <c r="EM403" s="75">
        <v>15000</v>
      </c>
      <c r="EN403" s="78">
        <v>1</v>
      </c>
      <c r="EO403" s="79">
        <f t="shared" si="968"/>
        <v>1.6666666666666667</v>
      </c>
      <c r="EP403" s="79">
        <f t="shared" si="969"/>
        <v>2.5</v>
      </c>
      <c r="EQ403" s="79">
        <f t="shared" si="970"/>
        <v>2.0833333333333335</v>
      </c>
      <c r="ER403" s="80">
        <f t="shared" si="971"/>
        <v>2.0833333333333335</v>
      </c>
      <c r="ES403" s="128" t="s">
        <v>543</v>
      </c>
      <c r="ET403" s="82"/>
      <c r="EU403" s="83">
        <v>4</v>
      </c>
      <c r="EV403" s="146">
        <v>87</v>
      </c>
      <c r="EW403" s="147">
        <v>100</v>
      </c>
      <c r="EX403" s="147">
        <v>18</v>
      </c>
      <c r="EY403" s="147">
        <v>61</v>
      </c>
      <c r="EZ403" s="147">
        <v>95</v>
      </c>
      <c r="FA403" s="147">
        <v>38</v>
      </c>
      <c r="FB403" s="147">
        <v>90</v>
      </c>
      <c r="FC403" s="147">
        <v>81</v>
      </c>
      <c r="FD403" s="74">
        <f t="shared" si="972"/>
        <v>113</v>
      </c>
      <c r="FE403" s="84">
        <f t="shared" si="973"/>
        <v>99</v>
      </c>
      <c r="FF403" s="73">
        <f>RANK(EV403,$EV$9:$EV$497,0)</f>
        <v>128</v>
      </c>
      <c r="FG403" s="74">
        <f>RANK(EW403,$EW$9:$EW$497,0)</f>
        <v>17</v>
      </c>
      <c r="FH403" s="74">
        <f>RANK(EX403,$EX$9:$EX$497,0)</f>
        <v>318</v>
      </c>
      <c r="FI403" s="74">
        <f>RANK(EY403,$EY$9:$EY$497,0)</f>
        <v>73</v>
      </c>
      <c r="FJ403" s="74">
        <f>RANK(EZ403,$EZ$9:$EZ$497,0)</f>
        <v>8</v>
      </c>
      <c r="FK403" s="74">
        <f>RANK(FA403,$FA$9:$FA$497,0)</f>
        <v>65</v>
      </c>
      <c r="FL403" s="74">
        <f>RANK(FB403,$FB$9:$FB$497,0)</f>
        <v>33</v>
      </c>
      <c r="FM403" s="74">
        <f>RANK(FC403,$FC$9:$FC$497,0)</f>
        <v>47</v>
      </c>
      <c r="FN403" s="74">
        <f>RANK(FD403,$FD$9:$FD$497,0)</f>
        <v>45</v>
      </c>
      <c r="FO403" s="84">
        <f>RANK(FE403,$FE$9:$FE$497,0)</f>
        <v>149</v>
      </c>
      <c r="FP403" s="73">
        <f>COUNTIFS($EV$9:$EV$497,"&gt;"&amp;EV403,$ES$9:$ES$497,ES403)+1</f>
        <v>13</v>
      </c>
      <c r="FQ403" s="74">
        <f>COUNTIFS($EW$9:$EW$497,"&gt;"&amp;EW403,$ES$9:$ES$497,ES403)+1</f>
        <v>14</v>
      </c>
      <c r="FR403" s="74">
        <f>COUNTIFS($EX$9:$EX$497,"&gt;"&amp;EX403,$ES$9:$ES$497,ES403)+1</f>
        <v>28</v>
      </c>
      <c r="FS403" s="74">
        <f>COUNTIFS($EY$9:$EY$497,"&gt;"&amp;EY403,$ES$9:$ES$497,ES403)+1</f>
        <v>5</v>
      </c>
      <c r="FT403" s="74">
        <f>COUNTIFS($EZ$9:$EZ$497,"&gt;"&amp;EZ403,$ES$9:$ES$497,ES403)+1</f>
        <v>8</v>
      </c>
      <c r="FU403" s="74">
        <f>COUNTIFS($FA$9:$FA$497,"&gt;"&amp;FA403,$ES$9:$ES$497,ES403)+1</f>
        <v>10</v>
      </c>
      <c r="FV403" s="74">
        <f>COUNTIFS($FB$9:$FB$497,"&gt;"&amp;FB403,$ES$9:$ES$497,ES403)+1</f>
        <v>4</v>
      </c>
      <c r="FW403" s="74">
        <f>COUNTIFS($FC$9:$FC$497,"&gt;"&amp;FC403,$ES$9:$ES$497,ES403)+1</f>
        <v>7</v>
      </c>
      <c r="FX403" s="74">
        <f>COUNTIFS($FD$9:$FD$497,"&gt;"&amp;FD403,$ES$9:$ES$497,ES403)+1</f>
        <v>9</v>
      </c>
      <c r="FY403" s="84">
        <f>COUNTIFS($FE$9:$FE$497,"&gt;"&amp;FE403,$ES$9:$ES$497,ES403)+1</f>
        <v>7</v>
      </c>
      <c r="FZ403" s="85">
        <f t="shared" si="974"/>
        <v>0.78</v>
      </c>
      <c r="GA403" s="86">
        <f t="shared" si="975"/>
        <v>0.9</v>
      </c>
      <c r="GB403" s="86">
        <f t="shared" si="976"/>
        <v>0.16</v>
      </c>
      <c r="GC403" s="86">
        <f t="shared" si="977"/>
        <v>0.55000000000000004</v>
      </c>
      <c r="GD403" s="86">
        <f t="shared" si="978"/>
        <v>0.86</v>
      </c>
      <c r="GE403" s="86">
        <f t="shared" si="979"/>
        <v>0.34</v>
      </c>
      <c r="GF403" s="86">
        <f t="shared" si="980"/>
        <v>0.81</v>
      </c>
      <c r="GG403" s="86">
        <f t="shared" si="981"/>
        <v>0.73</v>
      </c>
      <c r="GH403" s="86">
        <f t="shared" si="982"/>
        <v>1.02</v>
      </c>
      <c r="GI403" s="87">
        <f t="shared" si="983"/>
        <v>0.89</v>
      </c>
      <c r="GJ403" s="85">
        <f>ROUND(((FZ403-AVERAGE(FZ$9:FZ$497))/STDEVP(FZ$9:FZ$497)*10+50),2)</f>
        <v>42.74</v>
      </c>
      <c r="GK403" s="86">
        <f>ROUND(((GA403-AVERAGE(GA$9:GA$497))/STDEVP(GA$9:GA$497)*10+50),2)</f>
        <v>56.26</v>
      </c>
      <c r="GL403" s="86">
        <f>ROUND(((GB403-AVERAGE(GB$9:GB$497))/STDEVP(GB$9:GB$497)*10+50),2)</f>
        <v>34.119999999999997</v>
      </c>
      <c r="GM403" s="86">
        <f>ROUND(((GC403-AVERAGE(GC$9:GC$497))/STDEVP(GC$9:GC$497)*10+50),2)</f>
        <v>51.2</v>
      </c>
      <c r="GN403" s="86">
        <f>ROUND(((GD403-AVERAGE(GD$9:GD$497))/STDEVP(GD$9:GD$497)*10+50),2)</f>
        <v>66.02</v>
      </c>
      <c r="GO403" s="86">
        <f>ROUND(((GE403-AVERAGE(GE$9:GE$497))/STDEVP(GE$9:GE$497)*10+50),2)</f>
        <v>49.7</v>
      </c>
      <c r="GP403" s="86">
        <f>ROUND(((GF403-AVERAGE(GF$9:GF$497))/STDEVP(GF$9:GF$497)*10+50),2)</f>
        <v>55.51</v>
      </c>
      <c r="GQ403" s="86">
        <f>ROUND(((GG403-AVERAGE(GG$9:GG$497))/STDEVP(GG$9:GG$497)*10+50),2)</f>
        <v>53.1</v>
      </c>
      <c r="GR403" s="86">
        <f>ROUND(((GH403-AVERAGE(GH$9:GH$497))/STDEVP(GH$9:GH$497)*10+50),2)</f>
        <v>51.65</v>
      </c>
      <c r="GS403" s="87">
        <f>ROUND(((GI403-AVERAGE(GI$9:GI$497))/STDEVP(GI$9:GI$497)*10+50),2)</f>
        <v>43.2</v>
      </c>
      <c r="GT403" s="73">
        <f>RANK(GJ403,$GJ$9:$GJ$497,0)</f>
        <v>337</v>
      </c>
      <c r="GU403" s="74">
        <f>RANK(GK403,$GK$9:$GK$497,0)</f>
        <v>119</v>
      </c>
      <c r="GV403" s="74">
        <f>RANK(GL403,$GL$9:$GL$497,0)</f>
        <v>412</v>
      </c>
      <c r="GW403" s="74">
        <f>RANK(GM403,$GM$9:$GM$497,0)</f>
        <v>158</v>
      </c>
      <c r="GX403" s="74">
        <f>RANK(GN403,$GN$9:$GN$497,0)</f>
        <v>44</v>
      </c>
      <c r="GY403" s="74">
        <f>RANK(GO403,$GO$9:$GO$497,0)</f>
        <v>128</v>
      </c>
      <c r="GZ403" s="74">
        <f>RANK(GP403,$GP$9:$GP$497,0)</f>
        <v>121</v>
      </c>
      <c r="HA403" s="74">
        <f>RANK(GQ403,$GQ$9:$GQ$497,0)</f>
        <v>150</v>
      </c>
      <c r="HB403" s="74">
        <f>RANK(GR403,$GR$9:$GR$497,0)</f>
        <v>156</v>
      </c>
      <c r="HC403" s="84">
        <f>RANK(GS403,$GS$9:$GS$497,0)</f>
        <v>315</v>
      </c>
      <c r="HD403" s="85">
        <f>ROUND(AVERAGEIF($ES$9:$ES$497,$ES403,$FZ$9:$FZ$497),2)</f>
        <v>0.86</v>
      </c>
      <c r="HE403" s="86">
        <f>ROUND(AVERAGEIF($ES$9:$ES$497,$ES403,$GA$9:$GA$497),2)</f>
        <v>1.0900000000000001</v>
      </c>
      <c r="HF403" s="86">
        <f>ROUND(AVERAGEIF($ES$9:$ES$497,$ES403,$GB$9:$GB$497),2)</f>
        <v>0.28999999999999998</v>
      </c>
      <c r="HG403" s="86">
        <f>ROUND(AVERAGEIF($ES$9:$ES$497,$ES403,$GC$9:$GC$497),2)</f>
        <v>0.42</v>
      </c>
      <c r="HH403" s="86">
        <f>ROUND(AVERAGEIF($ES$9:$ES$497,$ES403,$GD$9:$GD$497),2)</f>
        <v>0.86</v>
      </c>
      <c r="HI403" s="86">
        <f>ROUND(AVERAGEIF($ES$9:$ES$497,$ES403,$GE$9:$GE$497),2)</f>
        <v>0.3</v>
      </c>
      <c r="HJ403" s="86">
        <f>ROUND(AVERAGEIF($ES$9:$ES$497,$ES403,$GF$9:$GF$497),2)</f>
        <v>0.67</v>
      </c>
      <c r="HK403" s="86">
        <f>ROUND(AVERAGEIF($ES$9:$ES$497,$ES403,$GG$9:$GG$497),2)</f>
        <v>0.73</v>
      </c>
      <c r="HL403" s="86">
        <f>ROUND(AVERAGEIF($ES$9:$ES$497,$ES403,$GH$9:$GH$497),2)</f>
        <v>1.1399999999999999</v>
      </c>
      <c r="HM403" s="87">
        <f>ROUND(AVERAGEIF($ES$9:$ES$497,$ES403,$GI$9:$GI$497),2)</f>
        <v>1.01</v>
      </c>
      <c r="HN403" s="88">
        <f t="shared" si="984"/>
        <v>-7.999999999999996E-2</v>
      </c>
      <c r="HO403" s="89">
        <f t="shared" si="985"/>
        <v>-0.19000000000000006</v>
      </c>
      <c r="HP403" s="89">
        <f t="shared" si="986"/>
        <v>-0.12999999999999998</v>
      </c>
      <c r="HQ403" s="89">
        <f t="shared" si="987"/>
        <v>0.13000000000000006</v>
      </c>
      <c r="HR403" s="89">
        <f t="shared" si="988"/>
        <v>0</v>
      </c>
      <c r="HS403" s="89">
        <f t="shared" si="989"/>
        <v>4.0000000000000036E-2</v>
      </c>
      <c r="HT403" s="89">
        <f t="shared" si="990"/>
        <v>0.14000000000000001</v>
      </c>
      <c r="HU403" s="89">
        <f t="shared" si="991"/>
        <v>0</v>
      </c>
      <c r="HV403" s="89">
        <f t="shared" si="992"/>
        <v>-0.11999999999999988</v>
      </c>
      <c r="HW403" s="90">
        <f t="shared" si="993"/>
        <v>-0.12</v>
      </c>
      <c r="HX403" s="73">
        <f>COUNTIFS($FZ$9:$FZ$497,"&gt;"&amp;FZ403,$ES$9:$ES$497,$ES403)+1</f>
        <v>56</v>
      </c>
      <c r="HY403" s="74">
        <f>COUNTIFS($GA$9:$GA$497,"&gt;"&amp;GA403,$ES$9:$ES$497,$ES403)+1</f>
        <v>66</v>
      </c>
      <c r="HZ403" s="74">
        <f>COUNTIFS($GB$9:$GB$497,"&gt;"&amp;GB403,$ES$9:$ES$497,$ES403)+1</f>
        <v>64</v>
      </c>
      <c r="IA403" s="74">
        <f>COUNTIFS($GC$9:$GC$497,"&gt;"&amp;GC403,$ES$9:$ES$497,$ES403)+1</f>
        <v>14</v>
      </c>
      <c r="IB403" s="74">
        <f>COUNTIFS($GD$9:$GD$497,"&gt;"&amp;GD403,$ES$9:$ES$497,$ES403)+1</f>
        <v>37</v>
      </c>
      <c r="IC403" s="74">
        <f>COUNTIFS($GE$9:$GE$497,"&gt;"&amp;GE403,$ES$9:$ES$497,$ES403)+1</f>
        <v>23</v>
      </c>
      <c r="ID403" s="74">
        <f>COUNTIFS($GF$9:$GF$497,"&gt;"&amp;GF403,$ES$9:$ES$497,$ES403)+1</f>
        <v>20</v>
      </c>
      <c r="IE403" s="74">
        <f>COUNTIFS($GG$9:$GG$497,"&gt;"&amp;GG403,$ES$9:$ES$497,$ES403)+1</f>
        <v>41</v>
      </c>
      <c r="IF403" s="74">
        <f>COUNTIFS($GH$9:$GH$497,"&gt;"&amp;GH403,$ES$9:$ES$497,$ES403)+1</f>
        <v>56</v>
      </c>
      <c r="IG403" s="84">
        <f>COUNTIFS($GI$9:$GI$497,"&gt;"&amp;GI403,$ES$9:$ES$497,$ES403)+1</f>
        <v>61</v>
      </c>
      <c r="IH403" s="148"/>
      <c r="II403" s="149"/>
      <c r="IJ403" s="149"/>
      <c r="IK403" s="149"/>
      <c r="IL403" s="149">
        <v>0.05</v>
      </c>
      <c r="IM403" s="150"/>
      <c r="IN403" s="151"/>
      <c r="IO403" s="152"/>
      <c r="IP403" s="153"/>
      <c r="IQ403" s="149"/>
      <c r="IR403" s="149"/>
      <c r="IS403" s="149"/>
      <c r="IT403" s="149"/>
      <c r="IU403" s="149"/>
      <c r="IV403" s="149"/>
      <c r="IW403" s="154"/>
      <c r="IX403" s="151"/>
      <c r="IY403" s="149"/>
      <c r="IZ403" s="149"/>
      <c r="JA403" s="149"/>
      <c r="JB403" s="149"/>
      <c r="JC403" s="149"/>
      <c r="JD403" s="149"/>
      <c r="JE403" s="155"/>
      <c r="JF403" s="153">
        <v>7.0000000000000007E-2</v>
      </c>
      <c r="JG403" s="149"/>
      <c r="JH403" s="149"/>
      <c r="JI403" s="149">
        <v>7.0000000000000007E-2</v>
      </c>
      <c r="JJ403" s="149"/>
      <c r="JK403" s="149"/>
      <c r="JL403" s="149"/>
      <c r="JM403" s="154"/>
      <c r="JN403" s="151"/>
      <c r="JO403" s="149"/>
      <c r="JP403" s="149"/>
      <c r="JQ403" s="149"/>
      <c r="JR403" s="149"/>
      <c r="JS403" s="149"/>
      <c r="JT403" s="149"/>
      <c r="JU403" s="149"/>
      <c r="JV403" s="149"/>
      <c r="JW403" s="149"/>
      <c r="JX403" s="149"/>
      <c r="JY403" s="149"/>
      <c r="JZ403" s="155"/>
      <c r="KA403" s="151"/>
      <c r="KB403" s="149"/>
      <c r="KC403" s="149"/>
      <c r="KD403" s="149"/>
      <c r="KE403" s="155"/>
      <c r="KF403" s="153"/>
      <c r="KG403" s="149"/>
      <c r="KH403" s="149"/>
      <c r="KI403" s="149"/>
      <c r="KJ403" s="149"/>
      <c r="KK403" s="156"/>
      <c r="KL403" s="149"/>
      <c r="KM403" s="149"/>
      <c r="KN403" s="149"/>
      <c r="KO403" s="149"/>
      <c r="KP403" s="149"/>
      <c r="KQ403" s="149"/>
      <c r="KR403" s="149"/>
      <c r="KS403" s="154"/>
      <c r="KT403" s="154"/>
      <c r="KU403" s="154"/>
      <c r="KV403" s="154"/>
      <c r="KW403" s="151"/>
      <c r="KX403" s="149"/>
      <c r="KY403" s="149"/>
      <c r="KZ403" s="149"/>
      <c r="LA403" s="149"/>
      <c r="LB403" s="149"/>
      <c r="LC403" s="154"/>
      <c r="LD403" s="151"/>
      <c r="LE403" s="152"/>
      <c r="LF403" s="157"/>
      <c r="LG403" s="158"/>
      <c r="LH403" s="151"/>
      <c r="LI403" s="149"/>
      <c r="LJ403" s="147"/>
      <c r="LK403" s="147"/>
      <c r="LL403" s="147"/>
      <c r="LM403" s="159"/>
      <c r="LN403" s="153"/>
      <c r="LO403" s="149"/>
      <c r="LP403" s="149"/>
      <c r="LQ403" s="149"/>
      <c r="LR403" s="154"/>
      <c r="LS403" s="151"/>
      <c r="LT403" s="149"/>
      <c r="LU403" s="149"/>
      <c r="LV403" s="149"/>
      <c r="LW403" s="149"/>
      <c r="LX403" s="149"/>
      <c r="LY403" s="149"/>
      <c r="LZ403" s="149"/>
      <c r="MA403" s="155"/>
      <c r="MB403" s="153"/>
      <c r="MC403" s="149"/>
      <c r="MD403" s="149"/>
      <c r="ME403" s="149"/>
      <c r="MF403" s="149"/>
      <c r="MG403" s="149"/>
      <c r="MH403" s="149"/>
      <c r="MI403" s="149"/>
      <c r="MJ403" s="149"/>
      <c r="MK403" s="149"/>
      <c r="ML403" s="149"/>
      <c r="MM403" s="149"/>
      <c r="MN403" s="156"/>
      <c r="MO403" s="156"/>
      <c r="MP403" s="154"/>
      <c r="MQ403" s="151"/>
      <c r="MR403" s="149"/>
      <c r="MS403" s="149"/>
      <c r="MT403" s="149"/>
      <c r="MU403" s="149"/>
      <c r="MV403" s="156"/>
      <c r="MW403" s="149"/>
      <c r="MX403" s="149"/>
      <c r="MY403" s="149"/>
      <c r="MZ403" s="149"/>
      <c r="NA403" s="149"/>
      <c r="NB403" s="149"/>
      <c r="NC403" s="149"/>
      <c r="ND403" s="154">
        <v>0.05</v>
      </c>
      <c r="NE403" s="154"/>
      <c r="NF403" s="154"/>
      <c r="NG403" s="154"/>
      <c r="NH403" s="151"/>
      <c r="NI403" s="149"/>
      <c r="NJ403" s="149"/>
      <c r="NK403" s="149"/>
      <c r="NL403" s="149"/>
      <c r="NM403" s="149"/>
      <c r="NN403" s="94"/>
      <c r="NO403" s="151"/>
      <c r="NP403" s="160"/>
      <c r="NQ403" s="196" t="s">
        <v>1485</v>
      </c>
      <c r="NR403" s="196" t="s">
        <v>1491</v>
      </c>
      <c r="NS403" s="198"/>
      <c r="NT403" s="198"/>
      <c r="NU403" s="198" t="s">
        <v>1492</v>
      </c>
      <c r="NV403" s="186">
        <v>44427</v>
      </c>
      <c r="NW403" s="198" t="s">
        <v>1493</v>
      </c>
      <c r="NX403" s="198" t="s">
        <v>1494</v>
      </c>
      <c r="NY403" s="138" t="s">
        <v>926</v>
      </c>
      <c r="NZ403" s="198" t="s">
        <v>1494</v>
      </c>
      <c r="OA403" s="189"/>
      <c r="OB403" s="189"/>
      <c r="OC403" s="189"/>
      <c r="OD403" s="108">
        <f t="shared" si="994"/>
        <v>240</v>
      </c>
      <c r="OE403" s="109">
        <v>2</v>
      </c>
      <c r="OF403" s="110">
        <f t="shared" si="995"/>
        <v>75</v>
      </c>
      <c r="OG403" s="109">
        <v>6</v>
      </c>
      <c r="OH403" s="111">
        <f>ROUND(AVERAGEIF($ES$9:$ES$497,$ES403,EV$9:EV$497),0)</f>
        <v>57</v>
      </c>
      <c r="OI403" s="112">
        <f>ROUND(AVERAGEIF($ES$9:$ES$497,$ES403,EW$9:EW$497),0)</f>
        <v>69</v>
      </c>
      <c r="OJ403" s="112">
        <f>ROUND(AVERAGEIF($ES$9:$ES$497,$ES403,EX$9:EX$497),0)</f>
        <v>17</v>
      </c>
      <c r="OK403" s="112">
        <f>ROUND(AVERAGEIF($ES$9:$ES$497,$ES403,EY$9:EY$497),0)</f>
        <v>30</v>
      </c>
      <c r="OL403" s="112">
        <f>ROUND(AVERAGEIF($ES$9:$ES$497,$ES403,EZ$9:EZ$497),0)</f>
        <v>58</v>
      </c>
      <c r="OM403" s="112">
        <f>ROUND(AVERAGEIF($ES$9:$ES$497,$ES403,FA$9:FA$497),0)</f>
        <v>21</v>
      </c>
      <c r="ON403" s="112">
        <f>ROUND(AVERAGEIF($ES$9:$ES$497,$ES403,FB$9:FB$497),0)</f>
        <v>45</v>
      </c>
      <c r="OO403" s="112">
        <f>ROUND(AVERAGEIF($ES$9:$ES$497,$ES403,FC$9:FC$497),0)</f>
        <v>49</v>
      </c>
      <c r="OP403" s="112">
        <f>ROUND(AVERAGEIF($ES$9:$ES$497,$ES403,FD$9:FD$497),0)</f>
        <v>75</v>
      </c>
      <c r="OQ403" s="113">
        <f>ROUND(AVERAGEIF($ES$9:$ES$497,$ES403,FE$9:FE$497),0)</f>
        <v>66</v>
      </c>
      <c r="OR403" s="114">
        <f>ROUND(EV403/MAX(EV$9:EV$497)*100,0)</f>
        <v>49</v>
      </c>
      <c r="OS403" s="115">
        <f>ROUND(EW403/MAX(EW$9:EW$497)*100,0)</f>
        <v>79</v>
      </c>
      <c r="OT403" s="115">
        <f>ROUND(EX403/MAX(EX$9:EX$497)*100,0)</f>
        <v>15</v>
      </c>
      <c r="OU403" s="115">
        <f>ROUND(EY403/MAX(EY$9:EY$497)*100,0)</f>
        <v>41</v>
      </c>
      <c r="OV403" s="115">
        <f>ROUND(EZ403/MAX(EZ$9:EZ$497)*100,0)</f>
        <v>76</v>
      </c>
      <c r="OW403" s="115">
        <f>ROUND(FA403/MAX(FA$9:FA$497)*100,0)</f>
        <v>34</v>
      </c>
      <c r="OX403" s="115">
        <f>ROUND(FB403/MAX(FB$9:FB$497)*100,0)</f>
        <v>67</v>
      </c>
      <c r="OY403" s="116">
        <f>ROUND(FC403/MAX(FC$9:FC$497)*100,0)</f>
        <v>56</v>
      </c>
      <c r="OZ403" s="115">
        <f>ROUND(FD403/MAX(FD$9:FD$497)*100,0)</f>
        <v>76</v>
      </c>
      <c r="PA403" s="117">
        <f>ROUND(FE403/MAX(FE$9:FE$497)*100,0)</f>
        <v>40</v>
      </c>
      <c r="PB403" s="118">
        <f t="shared" si="996"/>
        <v>532</v>
      </c>
      <c r="PC403" s="115">
        <f t="shared" si="997"/>
        <v>715</v>
      </c>
      <c r="PD403" s="115">
        <f t="shared" si="998"/>
        <v>760</v>
      </c>
      <c r="PE403" s="115">
        <f t="shared" si="999"/>
        <v>644</v>
      </c>
      <c r="PF403" s="115">
        <f t="shared" si="1000"/>
        <v>563</v>
      </c>
      <c r="PG403" s="119">
        <f t="shared" si="1001"/>
        <v>507</v>
      </c>
      <c r="PH403" s="118">
        <f>ROUND(PB403/MAX(PB$9:PB$497)*100,0)</f>
        <v>63</v>
      </c>
      <c r="PI403" s="115">
        <f>ROUND(PC403/MAX(PC$9:PC$497)*100,0)</f>
        <v>86</v>
      </c>
      <c r="PJ403" s="115">
        <f>ROUND(PD403/MAX(PD$9:PD$497)*100,0)</f>
        <v>81</v>
      </c>
      <c r="PK403" s="115">
        <f>ROUND(PE403/MAX(PE$9:PE$497)*100,0)</f>
        <v>64</v>
      </c>
      <c r="PL403" s="115">
        <f>ROUND(PF403/MAX(PF$9:PF$497)*100,0)</f>
        <v>79</v>
      </c>
      <c r="PM403" s="119">
        <f>ROUND(PG403/MAX(PG$9:PG$497)*100,0)</f>
        <v>74</v>
      </c>
      <c r="PN403" s="118">
        <f>RANK(PH403,PH$9:PH$497,0)</f>
        <v>90</v>
      </c>
      <c r="PO403" s="115">
        <f>RANK(PI403,PI$9:PI$497,0)</f>
        <v>5</v>
      </c>
      <c r="PP403" s="115">
        <f>RANK(PJ403,PJ$9:PJ$497,0)</f>
        <v>18</v>
      </c>
      <c r="PQ403" s="115">
        <f>RANK(PK403,PK$9:PK$497,0)</f>
        <v>73</v>
      </c>
      <c r="PR403" s="115">
        <f>RANK(PL403,PL$9:PL$497,0)</f>
        <v>40</v>
      </c>
      <c r="PS403" s="119">
        <f>RANK(PM403,PM$9:PM$497,0)</f>
        <v>31</v>
      </c>
      <c r="PT403" s="120">
        <f>ROUND(FZ403/MAX(FZ$9:FZ$497)*100,0)</f>
        <v>43</v>
      </c>
      <c r="PU403" s="115">
        <f>ROUND(GA403/MAX(GA$9:GA$497)*100,0)</f>
        <v>51</v>
      </c>
      <c r="PV403" s="115">
        <f>ROUND(GB403/MAX(GB$9:GB$497)*100,0)</f>
        <v>12</v>
      </c>
      <c r="PW403" s="115">
        <f>ROUND(GC403/MAX(GC$9:GC$497)*100,0)</f>
        <v>44</v>
      </c>
      <c r="PX403" s="115">
        <f>ROUND(GD403/MAX(GD$9:GD$497)*100,0)</f>
        <v>48</v>
      </c>
      <c r="PY403" s="115">
        <f>ROUND(GE403/MAX(GE$9:GE$497)*100,0)</f>
        <v>20</v>
      </c>
      <c r="PZ403" s="115">
        <f>ROUND(GF403/MAX(GF$9:GF$497)*100,0)</f>
        <v>38</v>
      </c>
      <c r="QA403" s="116">
        <f>ROUND(GG403/MAX(GG$9:GG$497)*100,0)</f>
        <v>40</v>
      </c>
      <c r="QB403" s="115">
        <f>ROUND(GH403/MAX(GH$9:GH$497)*100,0)</f>
        <v>45</v>
      </c>
      <c r="QC403" s="121">
        <f>ROUND(GI403/MAX(GI$9:GI$497)*100,0)</f>
        <v>28</v>
      </c>
      <c r="QD403" s="120">
        <f>ROUND(AVERAGEIF($ES$9:$ES$497,$ES403,PT$9:PT$497),0)</f>
        <v>47</v>
      </c>
      <c r="QE403" s="120">
        <f>ROUND(AVERAGEIF($ES$9:$ES$497,$ES403,PU$9:PU$497),0)</f>
        <v>61</v>
      </c>
      <c r="QF403" s="120">
        <f>ROUND(AVERAGEIF($ES$9:$ES$497,$ES403,PV$9:PV$497),0)</f>
        <v>21</v>
      </c>
      <c r="QG403" s="120">
        <f>ROUND(AVERAGEIF($ES$9:$ES$497,$ES403,PW$9:PW$497),0)</f>
        <v>34</v>
      </c>
      <c r="QH403" s="120">
        <f>ROUND(AVERAGEIF($ES$9:$ES$497,$ES403,PX$9:PX$497),0)</f>
        <v>48</v>
      </c>
      <c r="QI403" s="120">
        <f>ROUND(AVERAGEIF($ES$9:$ES$497,$ES403,PY$9:PY$497),0)</f>
        <v>18</v>
      </c>
      <c r="QJ403" s="120">
        <f>ROUND(AVERAGEIF($ES$9:$ES$497,$ES403,PZ$9:PZ$497),0)</f>
        <v>31</v>
      </c>
      <c r="QK403" s="120">
        <f>ROUND(AVERAGEIF($ES$9:$ES$497,$ES403,QA$9:QA$497),0)</f>
        <v>40</v>
      </c>
      <c r="QL403" s="120">
        <f>ROUND(AVERAGEIF($ES$9:$ES$497,$ES403,QB$9:QB$497),0)</f>
        <v>51</v>
      </c>
      <c r="QM403" s="120">
        <f>ROUND(AVERAGEIF($ES$9:$ES$497,$ES403,QC$9:QC$497),0)</f>
        <v>32</v>
      </c>
      <c r="QN403" s="114">
        <f t="shared" si="1002"/>
        <v>396</v>
      </c>
      <c r="QO403" s="115">
        <f t="shared" si="1003"/>
        <v>540</v>
      </c>
      <c r="QP403" s="115">
        <f t="shared" si="1004"/>
        <v>588</v>
      </c>
      <c r="QQ403" s="115">
        <f t="shared" si="1005"/>
        <v>516</v>
      </c>
      <c r="QR403" s="115">
        <f t="shared" si="1006"/>
        <v>528</v>
      </c>
      <c r="QS403" s="119">
        <f t="shared" si="1007"/>
        <v>394</v>
      </c>
      <c r="QT403" s="114">
        <f>ROUND((QN403-MIN(QN$9:QN$497))/(MAX(QN$9:QN$497)-MIN(QN$9:QN$497))*100,0)</f>
        <v>26</v>
      </c>
      <c r="QU403" s="115">
        <f>ROUND((QO403-MIN(QO$9:QO$497))/(MAX(QO$9:QO$497)-MIN(QO$9:QO$497))*100,0)</f>
        <v>48</v>
      </c>
      <c r="QV403" s="115">
        <f>ROUND((QP403-MIN(QP$9:QP$497))/(MAX(QP$9:QP$497)-MIN(QP$9:QP$497))*100,0)</f>
        <v>34</v>
      </c>
      <c r="QW403" s="115">
        <f>ROUND((QQ403-MIN(QQ$9:QQ$497))/(MAX(QQ$9:QQ$497)-MIN(QQ$9:QQ$497))*100,0)</f>
        <v>29</v>
      </c>
      <c r="QX403" s="115">
        <f>ROUND((QR403-MIN(QR$9:QR$497))/(MAX(QR$9:QR$497)-MIN(QR$9:QR$497))*100,0)</f>
        <v>49</v>
      </c>
      <c r="QY403" s="115">
        <f>ROUND((QS403-MIN(QS$9:QS$497))/(MAX(QS$9:QS$497)-MIN(QS$9:QS$497))*100,0)</f>
        <v>44</v>
      </c>
      <c r="QZ403" s="114">
        <f>RANK(QN403,QN$9:QN$497,0)</f>
        <v>362</v>
      </c>
      <c r="RA403" s="115">
        <f>RANK(QO403,QO$9:QO$497,0)</f>
        <v>51</v>
      </c>
      <c r="RB403" s="115">
        <f>RANK(QP403,QP$9:QP$497,0)</f>
        <v>164</v>
      </c>
      <c r="RC403" s="115">
        <f>RANK(QQ403,QQ$9:QQ$497,0)</f>
        <v>290</v>
      </c>
      <c r="RD403" s="115">
        <f>RANK(QR403,QR$9:QR$497,0)</f>
        <v>186</v>
      </c>
      <c r="RE403" s="115">
        <f>RANK(QS403,QS$9:QS$497,0)</f>
        <v>161</v>
      </c>
      <c r="RF403" s="122"/>
      <c r="RG403" s="115">
        <f>($RH$3*(IH403+IJ403)*100*100/MAX(EX$9:EX$497)*$RO$3) +($RH$3*(II403+IJ403)*100*100/MAX(EX$9:EX$497)*$RO$4) + ($RH$3*IK403*100*100/MAX(EX$9:EX$497)*0.098)</f>
        <v>0</v>
      </c>
      <c r="RH403" s="115">
        <f>($RH$4*IL403*100*100/MAX(EZ$9:EZ$497))*$RQ$3</f>
        <v>4.6000000000000005</v>
      </c>
      <c r="RI403" s="115">
        <f>($RH$3*IM403*100*100/MAX(EY$9:EY$497))*$RQ$4</f>
        <v>0</v>
      </c>
      <c r="RJ403" s="115">
        <f>($RH$3*IN403*100*100/MAX(EX$9:EX$497))</f>
        <v>0</v>
      </c>
      <c r="RK403" s="115">
        <f>($RH$4*IO403*100*100/MAX(EZ$9:EZ$497))*$RQ$3</f>
        <v>0</v>
      </c>
      <c r="RL403" s="115">
        <f>(($RL$4*IP403*100*((100/MAX(EX$9:EX$497)+100/MAX(EZ$9:EZ$497))/2))+($RL$4*IQ403*100*((100/MAX(EX$9:EX$497)+100/MAX(EZ$9:EZ$497))/2))+($RL$4*IR403*100*((100/MAX(EX$9:EX$497)+100/MAX(EZ$9:EZ$497))/2))+($RL$4*IS403*100*((100/MAX(EX$9:EX$497)+100/MAX(EZ$9:EZ$497))/2))+($RL$4*IT403*100*((100/MAX(EX$9:EX$497)+100/MAX(EZ$9:EZ$497))/2))+($RL$4*IU403*100*((100/MAX(EX$9:EX$497)+100/MAX(EZ$9:EZ$497))/2))+($RL$4*IV403*100*((100/MAX(EX$9:EX$497)+100/MAX(EZ$9:EZ$497))/2))+($RL$4*IW403*100*((100/MAX(EX$9:EX$497)+100/MAX(EZ$9:EZ$497))/2)))*$RS$3</f>
        <v>0</v>
      </c>
      <c r="RM403" s="115">
        <f>(($RH$3*IX403*100*100/MAX(EX$9:EX$497))+($RH$3*IY403*100*100/MAX(EX$9:EX$497))+($RH$3*IZ403*100*100/MAX(EX$9:EX$497))+($RH$3*JA403*100*100/MAX(EX$9:EX$497))+($RH$3*JB403*100*100/MAX(EX$9:EX$497))+($RH$3*JC403*100*100/MAX(EX$9:EX$497))+($RH$3*JD403*100*100/MAX(EX$9:EX$497))+($RH$3*JE403*100*100/MAX(EX$9:EX$497)))*$RS$4</f>
        <v>0</v>
      </c>
      <c r="RN403" s="115">
        <f>(($RH$4*JF403*100*100/MAX(EZ$9:EZ$497)) + ($RH$4*JG403*100*100/MAX(EZ$9:EZ$497)) + ($RH$4*JH403*100*100/MAX(EZ$9:EZ$497)) + ($RH$4*JI403*100*100/MAX(EZ$9:EZ$497)) + ($RH$4*JJ403*100*100/MAX(EZ$9:EZ$497)) + ($RH$4*JK403*100*100/MAX(EZ$9:EZ$497)) + ($RH$4*JL403*100*100/MAX(EZ$9:EZ$497)) + ($RH$4*JM403*100*100/MAX(EZ$9:EZ$497)))*$RU$3</f>
        <v>2.5760000000000005</v>
      </c>
      <c r="RO403" s="115">
        <f>(($RL$4*JN403*100*((100/MAX(EX$9:EX$497)+100/MAX(EZ$9:EZ$497))/2))+($RL$4*JO403*100*((100/MAX(EX$9:EX$497)+100/MAX(EZ$9:EZ$497))/2))+($RL$4*JP403*100*((100/MAX(EX$9:EX$497)+100/MAX(EZ$9:EZ$497))/2))+($RL$4*JQ403*100*((100/MAX(EX$9:EX$497)+100/MAX(EZ$9:EZ$497))/2))+($RL$4*JR403*100*((100/MAX(EX$9:EX$497)+100/MAX(EZ$9:EZ$497))/2))+($RL$4*JS403*100*((100/MAX(EX$9:EX$497)+100/MAX(EZ$9:EZ$497))/2))+($RL$4*JT403*100*((100/MAX(EX$9:EX$497)+100/MAX(EZ$9:EZ$497))/2))+($RL$4*JU403*100*((100/MAX(EX$9:EX$497)+100/MAX(EZ$9:EZ$497))/2))+($RL$4*JV403*100*((100/MAX(EX$9:EX$497)+100/MAX(EZ$9:EZ$497))/2))+($RL$4*JW403*100*((100/MAX(EX$9:EX$497)+100/MAX(EZ$9:EZ$497))/2))+($RL$4*JX403*100*((100/MAX(EX$9:EX$497)+100/MAX(EZ$9:EZ$497))/2))+($RL$4*JY403*100*((100/MAX(EX$9:EX$497)+100/MAX(EZ$9:EZ$497))/2))+($RL$4*JZ403*100*((100/MAX(EX$9:EX$497)+100/MAX(EZ$9:EZ$497))/2)))*$RW$3/2</f>
        <v>0</v>
      </c>
      <c r="RP403" s="119">
        <f>($RJ$3*KA403*100*100/MAX(FA$9:FA$497)) + ($RJ$3*KB403*100*100/MAX(FA$9:FA$497)/2) + ($RJ$3*KC403*100*100/MAX(FA$9:FA$497)/2) + ($RJ$3*KD403*100*100/MAX(FA$9:FA$497)/4) + ($RJ$3*KE403*100*100/MAX(FA$9:FA$497)/4)</f>
        <v>0</v>
      </c>
      <c r="RQ403" s="118">
        <f>($RL$4*KF403*100*((100/MAX(EX$9:EX$497)+100/MAX(EZ$9:EZ$497)))) * ($RO$3/2) + (($RL$4*KG403*100*((100/MAX(EX$9:EX$497)+100/MAX(EZ$9:EZ$497))))+($RL$4*KH403*100*((100/MAX(EX$9:EX$497)+100/MAX(EZ$9:EZ$497))))+($RL$4*KI403*100*((100/MAX(EX$9:EX$497)+100/MAX(EZ$9:EZ$497))))+($RL$4*KJ403*100*((100/MAX(EX$9:EX$497)+100/MAX(EZ$9:EZ$497))))+($RL$4*KK403*100*((100/MAX(EX$9:EX$497)+100/MAX(EZ$9:EZ$497))))+($RL$4*KL403*100*((100/MAX(EX$9:EX$497)+100/MAX(EZ$9:EZ$497))))+($RL$4*KM403*100*((100/MAX(EX$9:EX$497)+100/MAX(EZ$9:EZ$497))))+($RL$4*KN403*100*((100/MAX(EX$9:EX$497)+100/MAX(EZ$9:EZ$497))))+($RL$4*KO403*100*((100/MAX(EX$9:EX$497)+100/MAX(EZ$9:EZ$497))))+($RL$4*KP403*100*((100/MAX(EX$9:EX$497)+100/MAX(EZ$9:EZ$497))))+($RL$4*KQ403*100*((100/MAX(EX$9:EX$497)+100/MAX(EZ$9:EZ$497))))+($RL$4*KR403*100*((100/MAX(EX$9:EX$497)+100/MAX(EZ$9:EZ$497))))+($RL$4*KS403*100*((100/MAX(EX$9:EX$497)+100/MAX(EZ$9:EZ$497))))+($RL$4*KV403*100*((100/MAX(EX$9:EX$497)+100/MAX(EZ$9:EZ$497))))) * (($RO$3+$RO$4)/6)</f>
        <v>0</v>
      </c>
      <c r="RR403" s="115">
        <f>(($RL$4*KW403*100*((100/MAX(EX$9:EX$497)+100/MAX(EZ$9:EZ$497))))) * ($RO$3/2) + (($RL$4*KX403*100*((100/MAX(EX$9:EX$497)+100/MAX(EZ$9:EZ$497))))+($RL$4*KY403*100*((100/MAX(EX$9:EX$497)+100/MAX(EZ$9:EZ$497))))+($RL$4*KZ403*100*((100/MAX(EX$9:EX$497)+100/MAX(EZ$9:EZ$497))))+($RL$4*LA403*100*((100/MAX(EX$9:EX$497)+100/MAX(EZ$9:EZ$497))))+($RL$4*LB403*100*((100/MAX(EX$9:EX$497)+100/MAX(EZ$9:EZ$497))))+($RL$4*LC403*100*((100/MAX(EX$9:EX$497)+100/MAX(EZ$9:EZ$497))))) * (($RO$3+$RO$4)/6)</f>
        <v>0</v>
      </c>
      <c r="RS403" s="119">
        <f>(($RL$4*LD403*100*((100/MAX(EX$9:EX$497)+100/MAX(EZ$9:EZ$497))))+($RL$4*LE403*100*((100/MAX(EX$9:EX$497)+100/MAX(EZ$9:EZ$497))))) * (($RO$3+$RO$4)/6)</f>
        <v>0</v>
      </c>
      <c r="RT403" s="118">
        <f>($RJ$4*LH403*100*(100/MAX(EV$9:EV$497)))+($RJ$4*LI403*100*(100/MAX(EV$9:EV$497)))</f>
        <v>0</v>
      </c>
      <c r="RU403" s="119">
        <f>($RJ$4*LJ403*(100/MAX(EV$9:EV$497)))/2 + ($RL$3*LK403*(100/MAX(EW$9:EW$497))) + ($RJ$4*LL403*(100/MAX(EV$9:EV$497)))/4 + ($RL$3*LM403*(100/MAX(EW$9:EW$497)))</f>
        <v>0</v>
      </c>
      <c r="RV403" s="118">
        <f>($RJ$4*LN403*100*100/MAX(EV$9:EV$497)/2)+($RJ$4*LO403*100*100/MAX(EV$9:EV$497)/2)+($RJ$4*LP403*100*100/MAX(EV$9:EV$497))+($RJ$4*LQ403*100*100/MAX(EV$9:EV$497))+($RJ$4*LR403*100*100/MAX(EV$9:EV$497))</f>
        <v>0</v>
      </c>
      <c r="RW403" s="115">
        <f>($RJ$4*LS403*100*100/MAX(EV$9:EV$497)) + (($RJ$4*LT403*100*100/MAX(EV$9:EV$497))+($RJ$4*LU403*100*100/MAX(EV$9:EV$497))+($RJ$4*LV403*100*100/MAX(EV$9:EV$497))+($RJ$4*LW403*100*100/MAX(EV$9:EV$497))+($RJ$4*LX403*100*100/MAX(EV$9:EV$497))+($RJ$4*LY403*100*100/MAX(EV$9:EV$497))+($RJ$4*LZ403*100*100/MAX(EV$9:EV$497))+($RJ$4*MA403*100*100/MAX(EV$9:EV$497)))/2</f>
        <v>0</v>
      </c>
      <c r="RX403" s="119">
        <f>($RJ$4*MB403*100*100/MAX(EV$9:EV$497))+($RJ$4*MC403*100*100/MAX(EV$9:EV$497))+($RJ$4*MD403*100*100/MAX(EV$9:EV$497))+($RJ$4*ME403*100*100/MAX(EV$9:EV$497))+($RJ$4*MF403*100*100/MAX(EV$9:EV$497))+($RJ$4*MG403*100*100/MAX(EV$9:EV$497))+($RJ$4*MH403*100*100/MAX(EV$9:EV$497))+($RJ$4*MI403*100*100/MAX(EV$9:EV$497))+($RJ$4*MJ403*100*100/MAX(EV$9:EV$497))+($RJ$4*MK403*100*100/MAX(EV$9:EV$497))+($RJ$4*ML403*100*100/MAX(EV$9:EV$497))+($RJ$4*MM403*100*100/MAX(EV$9:EV$497))+($RJ$4*MN403*100*100/MAX(EV$9:EV$497))</f>
        <v>0</v>
      </c>
      <c r="RY403" s="118">
        <f>($RJ$4*MQ403*100*100/MAX(EV$9:EV$497))/2 + (($RJ$4*MR403*100*100/MAX(EV$9:EV$497))+($RJ$4*MS403*100*100/MAX(EV$9:EV$497))+($RJ$4*MT403*100*100/MAX(EV$9:EV$497))+($RJ$4*MU403*100*100/MAX(EV$9:EV$497))+($RJ$4*MV403*100*100/MAX(EV$9:EV$497))+($RJ$4*MW403*100*100/MAX(EV$9:EV$497))+($RJ$4*MX403*100*100/MAX(EV$9:EV$497))+($RJ$4*MY403*100*100/MAX(EV$9:EV$497))+($RJ$4*MZ403*100*100/MAX(EV$9:EV$497))+($RJ$4*NA403*100*100/MAX(EV$9:EV$497))+($RJ$4*NB403*100*100/MAX(EV$9:EV$497))+($RJ$4*NC403*100*100/MAX(EV$9:EV$497))+($RJ$4*ND403*100*100/MAX(EV$9:EV$497))+($RJ$4*NG403*100*100/MAX(EV$9:EV$497)))/4</f>
        <v>2.106741573033708</v>
      </c>
      <c r="RZ403" s="115">
        <f>($RJ$4*NH403*100*100/MAX(EV$9:EV$497))/2 + (($RJ$4*NI403*100*100/MAX(EV$9:EV$497))+($RJ$4*NJ403*100*100/MAX(EV$9:EV$497))+($RJ$4*NK403*100*100/MAX(EV$9:EV$497))+($RJ$4*NL403*100*100/MAX(EV$9:EV$497))+($RJ$4*NM403*100*100/MAX(EV$9:EV$497))+($RJ$4*NN403*100*100/MAX(EV$9:EV$497)))/4</f>
        <v>0</v>
      </c>
      <c r="SA403" s="117">
        <f>(($RJ$4*NO403*100*100/MAX(EV$9:EV$497))+($RJ$4*NP403*100*100/MAX(EV$9:EV$497)))/4</f>
        <v>0</v>
      </c>
      <c r="SB403" s="118">
        <f t="shared" si="1008"/>
        <v>9.2827415730337091</v>
      </c>
      <c r="SC403" s="115">
        <f t="shared" si="1009"/>
        <v>0.4213483146067416</v>
      </c>
      <c r="SD403" s="115">
        <f t="shared" si="1010"/>
        <v>31.789085393258432</v>
      </c>
      <c r="SE403" s="115">
        <f t="shared" si="1011"/>
        <v>0.4213483146067416</v>
      </c>
      <c r="SF403" s="115">
        <f t="shared" si="1012"/>
        <v>0.526685393258427</v>
      </c>
      <c r="SG403" s="115">
        <f t="shared" si="1013"/>
        <v>2.106741573033708</v>
      </c>
      <c r="SH403" s="115">
        <f>ROUND(SB403/MAX(SB$9:SB$497)*100,0)</f>
        <v>12</v>
      </c>
      <c r="SI403" s="115">
        <f>ROUND(SC403/MAX(SC$9:SC$497)*100,0)</f>
        <v>1</v>
      </c>
      <c r="SJ403" s="115">
        <f>ROUND(SD403/MAX(SD$9:SD$497)*100,0)</f>
        <v>51</v>
      </c>
      <c r="SK403" s="115">
        <f>ROUND(SE403/MAX(SE$9:SE$497)*100,0)</f>
        <v>0</v>
      </c>
      <c r="SL403" s="115">
        <f>ROUND(SF403/MAX(SF$9:SF$497)*100,0)</f>
        <v>1</v>
      </c>
      <c r="SM403" s="121">
        <f>ROUND(SG403/MAX(SG$9:SG$497)*100,0)</f>
        <v>2</v>
      </c>
      <c r="SN403" s="115">
        <f>ROUND(AVERAGEIF($ES$9:$ES$497,$ES403,SH$9:SH$497),0)</f>
        <v>12</v>
      </c>
      <c r="SO403" s="115">
        <f>ROUND(AVERAGEIF($ES$9:$ES$497,$ES403,SI$9:SI$497),0)</f>
        <v>5</v>
      </c>
      <c r="SP403" s="115">
        <f>ROUND(AVERAGEIF($ES$9:$ES$497,$ES403,SJ$9:SJ$497),0)</f>
        <v>26</v>
      </c>
      <c r="SQ403" s="115">
        <f>ROUND(AVERAGEIF($ES$9:$ES$497,$ES403,SK$9:SK$497),0)</f>
        <v>6</v>
      </c>
      <c r="SR403" s="115">
        <f>ROUND(AVERAGEIF($ES$9:$ES$497,$ES403,SL$9:SL$497),0)</f>
        <v>8</v>
      </c>
      <c r="SS403" s="121">
        <f>ROUND(AVERAGEIF($ES$9:$ES$497,$ES403,SM$9:SM$497),0)</f>
        <v>4</v>
      </c>
      <c r="ST403" s="114">
        <f>RANK(SB403,SB$9:SB$497,0)</f>
        <v>244</v>
      </c>
      <c r="SU403" s="115">
        <f>RANK(SC403,SC$9:SC$497,0)</f>
        <v>269</v>
      </c>
      <c r="SV403" s="115">
        <f>RANK(SD403,SD$9:SD$497,0)</f>
        <v>14</v>
      </c>
      <c r="SW403" s="115">
        <f>RANK(SE403,SE$9:SE$497,0)</f>
        <v>269</v>
      </c>
      <c r="SX403" s="115">
        <f>RANK(SF403,SF$9:SF$497,0)</f>
        <v>253</v>
      </c>
      <c r="SY403" s="115">
        <f>RANK(SG403,SG$9:SG$497,0)</f>
        <v>237</v>
      </c>
      <c r="SZ403" s="115">
        <f>COUNTIFS(SB$9:SB$497,"&gt;"&amp;SB403,$ES$9:$ES$497,$ES403)+1</f>
        <v>39</v>
      </c>
      <c r="TA403" s="115">
        <f>COUNTIFS(SC$9:SC$497,"&gt;"&amp;SC403,$ES$9:$ES$497,$ES403)+1</f>
        <v>53</v>
      </c>
      <c r="TB403" s="115">
        <f>COUNTIFS(SD$9:SD$497,"&gt;"&amp;SD403,$ES$9:$ES$497,$ES403)+1</f>
        <v>14</v>
      </c>
      <c r="TC403" s="115">
        <f>COUNTIFS(SE$9:SE$497,"&gt;"&amp;SE403,$ES$9:$ES$497,$ES403)+1</f>
        <v>53</v>
      </c>
      <c r="TD403" s="115">
        <f>COUNTIFS(SF$9:SF$497,"&gt;"&amp;SF403,$ES$9:$ES$497,$ES403)+1</f>
        <v>53</v>
      </c>
      <c r="TE403" s="117">
        <f>COUNTIFS(SG$9:SG$497,"&gt;"&amp;SG403,$ES$9:$ES$497,$ES403)+1</f>
        <v>46</v>
      </c>
      <c r="TF403" s="118">
        <f t="shared" si="1014"/>
        <v>98</v>
      </c>
      <c r="TG403" s="115">
        <f t="shared" si="1015"/>
        <v>64</v>
      </c>
      <c r="TH403" s="115">
        <f t="shared" si="1016"/>
        <v>137</v>
      </c>
      <c r="TI403" s="115">
        <f t="shared" si="1017"/>
        <v>81</v>
      </c>
      <c r="TJ403" s="115">
        <f t="shared" si="1018"/>
        <v>65</v>
      </c>
      <c r="TK403" s="115">
        <f t="shared" si="1019"/>
        <v>81</v>
      </c>
      <c r="TL403" s="117">
        <f t="shared" si="1020"/>
        <v>76</v>
      </c>
      <c r="TM403" s="118">
        <f>ROUND(TF403/MAX(TF$9:TF$497)*100,0)</f>
        <v>54</v>
      </c>
      <c r="TN403" s="115">
        <f>ROUND(TG403/MAX(TG$9:TG$497)*100,0)</f>
        <v>35</v>
      </c>
      <c r="TO403" s="115">
        <f>ROUND(TH403/MAX(TH$9:TH$497)*100,0)</f>
        <v>75</v>
      </c>
      <c r="TP403" s="115">
        <f>ROUND(TI403/MAX(TI$9:TI$497)*100,0)</f>
        <v>45</v>
      </c>
      <c r="TQ403" s="115">
        <f>ROUND(TJ403/MAX(TJ$9:TJ$497)*100,0)</f>
        <v>33</v>
      </c>
      <c r="TR403" s="115">
        <f>ROUND(TK403/MAX(TK$9:TK$497)*100,0)</f>
        <v>41</v>
      </c>
      <c r="TS403" s="119">
        <f>ROUND(TL403/MAX(TL$9:TL$497)*100,0)</f>
        <v>39</v>
      </c>
      <c r="TT403" s="120">
        <f>RANK(TM403,TM$9:TM$497,0)</f>
        <v>128</v>
      </c>
      <c r="TU403" s="115">
        <f>RANK(TN403,TN$9:TN$497,0)</f>
        <v>171</v>
      </c>
      <c r="TV403" s="115">
        <f>RANK(TO403,TO$9:TO$497,0)</f>
        <v>9</v>
      </c>
      <c r="TW403" s="115">
        <f>RANK(TP403,TP$9:TP$497,0)</f>
        <v>107</v>
      </c>
      <c r="TX403" s="115">
        <f>RANK(TQ403,TQ$9:TQ$497,0)</f>
        <v>116</v>
      </c>
      <c r="TY403" s="115">
        <f>RANK(TR403,TR$9:TR$497,0)</f>
        <v>83</v>
      </c>
      <c r="TZ403" s="121">
        <f>RANK(TS403,TS$9:TS$497,0)</f>
        <v>70</v>
      </c>
      <c r="UA403" s="132"/>
      <c r="UB403" s="7" t="s">
        <v>1</v>
      </c>
    </row>
    <row r="404" spans="1:548" x14ac:dyDescent="0.15">
      <c r="A404" s="183">
        <v>396</v>
      </c>
      <c r="B404" s="200" t="s">
        <v>1491</v>
      </c>
      <c r="C404" s="143"/>
      <c r="D404" s="143"/>
      <c r="E404" s="161" t="s">
        <v>518</v>
      </c>
      <c r="F404" s="65">
        <v>47</v>
      </c>
      <c r="G404" s="65" t="s">
        <v>908</v>
      </c>
      <c r="H404" s="144" t="s">
        <v>1005</v>
      </c>
      <c r="I404" s="66" t="s">
        <v>521</v>
      </c>
      <c r="J404" s="67" t="s">
        <v>521</v>
      </c>
      <c r="K404" s="67" t="s">
        <v>521</v>
      </c>
      <c r="L404" s="67" t="s">
        <v>521</v>
      </c>
      <c r="M404" s="67" t="s">
        <v>521</v>
      </c>
      <c r="N404" s="67" t="s">
        <v>521</v>
      </c>
      <c r="O404" s="67" t="s">
        <v>521</v>
      </c>
      <c r="P404" s="67" t="s">
        <v>521</v>
      </c>
      <c r="Q404" s="67" t="s">
        <v>521</v>
      </c>
      <c r="R404" s="68" t="s">
        <v>521</v>
      </c>
      <c r="S404" s="69" t="s">
        <v>521</v>
      </c>
      <c r="T404" s="67" t="s">
        <v>521</v>
      </c>
      <c r="U404" s="67" t="s">
        <v>521</v>
      </c>
      <c r="V404" s="67" t="s">
        <v>521</v>
      </c>
      <c r="W404" s="67" t="s">
        <v>521</v>
      </c>
      <c r="X404" s="67" t="s">
        <v>521</v>
      </c>
      <c r="Y404" s="67" t="s">
        <v>521</v>
      </c>
      <c r="Z404" s="67" t="s">
        <v>521</v>
      </c>
      <c r="AA404" s="67" t="s">
        <v>521</v>
      </c>
      <c r="AB404" s="68" t="s">
        <v>521</v>
      </c>
      <c r="AC404" s="69" t="s">
        <v>521</v>
      </c>
      <c r="AD404" s="67" t="s">
        <v>521</v>
      </c>
      <c r="AE404" s="67" t="s">
        <v>521</v>
      </c>
      <c r="AF404" s="67" t="s">
        <v>521</v>
      </c>
      <c r="AG404" s="67" t="s">
        <v>521</v>
      </c>
      <c r="AH404" s="67" t="s">
        <v>521</v>
      </c>
      <c r="AI404" s="67" t="s">
        <v>521</v>
      </c>
      <c r="AJ404" s="67" t="s">
        <v>521</v>
      </c>
      <c r="AK404" s="67" t="s">
        <v>521</v>
      </c>
      <c r="AL404" s="68" t="s">
        <v>521</v>
      </c>
      <c r="AM404" s="69" t="s">
        <v>521</v>
      </c>
      <c r="AN404" s="67" t="s">
        <v>521</v>
      </c>
      <c r="AO404" s="67" t="s">
        <v>521</v>
      </c>
      <c r="AP404" s="67" t="s">
        <v>521</v>
      </c>
      <c r="AQ404" s="67" t="s">
        <v>521</v>
      </c>
      <c r="AR404" s="67" t="s">
        <v>521</v>
      </c>
      <c r="AS404" s="67" t="s">
        <v>521</v>
      </c>
      <c r="AT404" s="67" t="s">
        <v>521</v>
      </c>
      <c r="AU404" s="67" t="s">
        <v>521</v>
      </c>
      <c r="AV404" s="68" t="s">
        <v>521</v>
      </c>
      <c r="AW404" s="69" t="s">
        <v>521</v>
      </c>
      <c r="AX404" s="67" t="s">
        <v>521</v>
      </c>
      <c r="AY404" s="67" t="s">
        <v>521</v>
      </c>
      <c r="AZ404" s="67" t="s">
        <v>521</v>
      </c>
      <c r="BA404" s="67" t="s">
        <v>521</v>
      </c>
      <c r="BB404" s="67" t="s">
        <v>521</v>
      </c>
      <c r="BC404" s="67" t="s">
        <v>521</v>
      </c>
      <c r="BD404" s="67" t="s">
        <v>521</v>
      </c>
      <c r="BE404" s="67" t="s">
        <v>521</v>
      </c>
      <c r="BF404" s="68" t="s">
        <v>521</v>
      </c>
      <c r="BG404" s="69" t="s">
        <v>521</v>
      </c>
      <c r="BH404" s="67" t="s">
        <v>521</v>
      </c>
      <c r="BI404" s="67" t="s">
        <v>521</v>
      </c>
      <c r="BJ404" s="67" t="s">
        <v>521</v>
      </c>
      <c r="BK404" s="67" t="s">
        <v>521</v>
      </c>
      <c r="BL404" s="67" t="s">
        <v>521</v>
      </c>
      <c r="BM404" s="67" t="s">
        <v>521</v>
      </c>
      <c r="BN404" s="67" t="s">
        <v>521</v>
      </c>
      <c r="BO404" s="67" t="s">
        <v>521</v>
      </c>
      <c r="BP404" s="68" t="s">
        <v>521</v>
      </c>
      <c r="BQ404" s="70" t="s">
        <v>521</v>
      </c>
      <c r="BR404" s="67" t="s">
        <v>521</v>
      </c>
      <c r="BS404" s="67" t="s">
        <v>521</v>
      </c>
      <c r="BT404" s="67" t="s">
        <v>521</v>
      </c>
      <c r="BU404" s="67" t="s">
        <v>521</v>
      </c>
      <c r="BV404" s="67" t="s">
        <v>521</v>
      </c>
      <c r="BW404" s="67" t="s">
        <v>521</v>
      </c>
      <c r="BX404" s="67" t="s">
        <v>521</v>
      </c>
      <c r="BY404" s="67" t="s">
        <v>521</v>
      </c>
      <c r="BZ404" s="68" t="s">
        <v>521</v>
      </c>
      <c r="CA404" s="69" t="s">
        <v>521</v>
      </c>
      <c r="CB404" s="67" t="s">
        <v>521</v>
      </c>
      <c r="CC404" s="67" t="s">
        <v>521</v>
      </c>
      <c r="CD404" s="67" t="s">
        <v>521</v>
      </c>
      <c r="CE404" s="67" t="s">
        <v>521</v>
      </c>
      <c r="CF404" s="67" t="s">
        <v>521</v>
      </c>
      <c r="CG404" s="67" t="s">
        <v>521</v>
      </c>
      <c r="CH404" s="67" t="s">
        <v>521</v>
      </c>
      <c r="CI404" s="67" t="s">
        <v>521</v>
      </c>
      <c r="CJ404" s="68" t="s">
        <v>521</v>
      </c>
      <c r="CK404" s="69" t="s">
        <v>521</v>
      </c>
      <c r="CL404" s="67" t="s">
        <v>521</v>
      </c>
      <c r="CM404" s="67" t="s">
        <v>521</v>
      </c>
      <c r="CN404" s="67" t="s">
        <v>521</v>
      </c>
      <c r="CO404" s="67" t="s">
        <v>521</v>
      </c>
      <c r="CP404" s="67" t="s">
        <v>521</v>
      </c>
      <c r="CQ404" s="67" t="s">
        <v>521</v>
      </c>
      <c r="CR404" s="67" t="s">
        <v>521</v>
      </c>
      <c r="CS404" s="67" t="s">
        <v>521</v>
      </c>
      <c r="CT404" s="68" t="s">
        <v>521</v>
      </c>
      <c r="CU404" s="69" t="s">
        <v>521</v>
      </c>
      <c r="CV404" s="67" t="s">
        <v>521</v>
      </c>
      <c r="CW404" s="67" t="s">
        <v>521</v>
      </c>
      <c r="CX404" s="67" t="s">
        <v>521</v>
      </c>
      <c r="CY404" s="67" t="s">
        <v>521</v>
      </c>
      <c r="CZ404" s="67" t="s">
        <v>521</v>
      </c>
      <c r="DA404" s="67" t="s">
        <v>521</v>
      </c>
      <c r="DB404" s="67" t="s">
        <v>521</v>
      </c>
      <c r="DC404" s="67" t="s">
        <v>521</v>
      </c>
      <c r="DD404" s="68" t="s">
        <v>521</v>
      </c>
      <c r="DE404" s="69" t="s">
        <v>521</v>
      </c>
      <c r="DF404" s="71" t="s">
        <v>521</v>
      </c>
      <c r="DG404" s="67" t="s">
        <v>521</v>
      </c>
      <c r="DH404" s="67" t="s">
        <v>521</v>
      </c>
      <c r="DI404" s="67" t="s">
        <v>521</v>
      </c>
      <c r="DJ404" s="67" t="s">
        <v>521</v>
      </c>
      <c r="DK404" s="67" t="s">
        <v>521</v>
      </c>
      <c r="DL404" s="67" t="s">
        <v>521</v>
      </c>
      <c r="DM404" s="67" t="s">
        <v>521</v>
      </c>
      <c r="DN404" s="68" t="s">
        <v>521</v>
      </c>
      <c r="DO404" s="70" t="s">
        <v>521</v>
      </c>
      <c r="DP404" s="71" t="s">
        <v>521</v>
      </c>
      <c r="DQ404" s="67" t="s">
        <v>521</v>
      </c>
      <c r="DR404" s="67" t="s">
        <v>521</v>
      </c>
      <c r="DS404" s="67" t="s">
        <v>521</v>
      </c>
      <c r="DT404" s="67" t="s">
        <v>521</v>
      </c>
      <c r="DU404" s="67" t="s">
        <v>521</v>
      </c>
      <c r="DV404" s="67" t="s">
        <v>521</v>
      </c>
      <c r="DW404" s="67" t="s">
        <v>521</v>
      </c>
      <c r="DX404" s="72" t="s">
        <v>521</v>
      </c>
      <c r="DY404" s="146" t="s">
        <v>522</v>
      </c>
      <c r="DZ404" s="74">
        <v>3</v>
      </c>
      <c r="EA404" s="74">
        <v>3</v>
      </c>
      <c r="EB404" s="74">
        <v>4</v>
      </c>
      <c r="EC404" s="75">
        <v>5</v>
      </c>
      <c r="ED404" s="168" t="s">
        <v>522</v>
      </c>
      <c r="EE404" s="74">
        <f t="shared" si="964"/>
        <v>3</v>
      </c>
      <c r="EF404" s="74">
        <f t="shared" si="965"/>
        <v>9</v>
      </c>
      <c r="EG404" s="74">
        <f t="shared" si="966"/>
        <v>36</v>
      </c>
      <c r="EH404" s="77">
        <f t="shared" si="967"/>
        <v>180</v>
      </c>
      <c r="EI404" s="73">
        <v>10</v>
      </c>
      <c r="EJ404" s="74">
        <v>50</v>
      </c>
      <c r="EK404" s="74">
        <v>270</v>
      </c>
      <c r="EL404" s="74">
        <v>450</v>
      </c>
      <c r="EM404" s="75">
        <v>1350</v>
      </c>
      <c r="EN404" s="78">
        <v>1</v>
      </c>
      <c r="EO404" s="79">
        <f t="shared" si="968"/>
        <v>1.6666666666666667</v>
      </c>
      <c r="EP404" s="79">
        <f t="shared" si="969"/>
        <v>3</v>
      </c>
      <c r="EQ404" s="79">
        <f t="shared" si="970"/>
        <v>1.25</v>
      </c>
      <c r="ER404" s="80">
        <f t="shared" si="971"/>
        <v>0.75</v>
      </c>
      <c r="ES404" s="128" t="s">
        <v>534</v>
      </c>
      <c r="ET404" s="82" t="s">
        <v>1495</v>
      </c>
      <c r="EU404" s="83">
        <v>4</v>
      </c>
      <c r="EV404" s="146">
        <v>29</v>
      </c>
      <c r="EW404" s="147">
        <v>8</v>
      </c>
      <c r="EX404" s="147">
        <v>61</v>
      </c>
      <c r="EY404" s="147">
        <v>13</v>
      </c>
      <c r="EZ404" s="147">
        <v>8</v>
      </c>
      <c r="FA404" s="147">
        <v>8</v>
      </c>
      <c r="FB404" s="147">
        <v>46</v>
      </c>
      <c r="FC404" s="147">
        <v>86</v>
      </c>
      <c r="FD404" s="74">
        <f t="shared" si="972"/>
        <v>69</v>
      </c>
      <c r="FE404" s="84">
        <f t="shared" si="973"/>
        <v>147</v>
      </c>
      <c r="FF404" s="73">
        <f>RANK(EV404,$EV$9:$EV$497,0)</f>
        <v>365</v>
      </c>
      <c r="FG404" s="74">
        <f>RANK(EW404,$EW$9:$EW$497,0)</f>
        <v>419</v>
      </c>
      <c r="FH404" s="74">
        <f>RANK(EX404,$EX$9:$EX$497,0)</f>
        <v>114</v>
      </c>
      <c r="FI404" s="74">
        <f>RANK(EY404,$EY$9:$EY$497,0)</f>
        <v>369</v>
      </c>
      <c r="FJ404" s="74">
        <f>RANK(EZ404,$EZ$9:$EZ$497,0)</f>
        <v>362</v>
      </c>
      <c r="FK404" s="74">
        <f>RANK(FA404,$FA$9:$FA$497,0)</f>
        <v>340</v>
      </c>
      <c r="FL404" s="74">
        <f>RANK(FB404,$FB$9:$FB$497,0)</f>
        <v>187</v>
      </c>
      <c r="FM404" s="74">
        <f>RANK(FC404,$FC$9:$FC$497,0)</f>
        <v>33</v>
      </c>
      <c r="FN404" s="74">
        <f>RANK(FD404,$FD$9:$FD$497,0)</f>
        <v>215</v>
      </c>
      <c r="FO404" s="84">
        <f>RANK(FE404,$FE$9:$FE$497,0)</f>
        <v>59</v>
      </c>
      <c r="FP404" s="73">
        <f>COUNTIFS($EV$9:$EV$497,"&gt;"&amp;EV404,$ES$9:$ES$497,ES404)+1</f>
        <v>74</v>
      </c>
      <c r="FQ404" s="74">
        <f>COUNTIFS($EW$9:$EW$497,"&gt;"&amp;EW404,$ES$9:$ES$497,ES404)+1</f>
        <v>79</v>
      </c>
      <c r="FR404" s="74">
        <f>COUNTIFS($EX$9:$EX$497,"&gt;"&amp;EX404,$ES$9:$ES$497,ES404)+1</f>
        <v>48</v>
      </c>
      <c r="FS404" s="74">
        <f>COUNTIFS($EY$9:$EY$497,"&gt;"&amp;EY404,$ES$9:$ES$497,ES404)+1</f>
        <v>72</v>
      </c>
      <c r="FT404" s="74">
        <f>COUNTIFS($EZ$9:$EZ$497,"&gt;"&amp;EZ404,$ES$9:$ES$497,ES404)+1</f>
        <v>53</v>
      </c>
      <c r="FU404" s="74">
        <f>COUNTIFS($FA$9:$FA$497,"&gt;"&amp;FA404,$ES$9:$ES$497,ES404)+1</f>
        <v>52</v>
      </c>
      <c r="FV404" s="74">
        <f>COUNTIFS($FB$9:$FB$497,"&gt;"&amp;FB404,$ES$9:$ES$497,ES404)+1</f>
        <v>56</v>
      </c>
      <c r="FW404" s="74">
        <f>COUNTIFS($FC$9:$FC$497,"&gt;"&amp;FC404,$ES$9:$ES$497,ES404)+1</f>
        <v>7</v>
      </c>
      <c r="FX404" s="74">
        <f>COUNTIFS($FD$9:$FD$497,"&gt;"&amp;FD404,$ES$9:$ES$497,ES404)+1</f>
        <v>49</v>
      </c>
      <c r="FY404" s="84">
        <f>COUNTIFS($FE$9:$FE$497,"&gt;"&amp;FE404,$ES$9:$ES$497,ES404)+1</f>
        <v>25</v>
      </c>
      <c r="FZ404" s="85">
        <f t="shared" si="974"/>
        <v>0.62</v>
      </c>
      <c r="GA404" s="86">
        <f t="shared" si="975"/>
        <v>0.17</v>
      </c>
      <c r="GB404" s="86">
        <f t="shared" si="976"/>
        <v>1.3</v>
      </c>
      <c r="GC404" s="86">
        <f t="shared" si="977"/>
        <v>0.28000000000000003</v>
      </c>
      <c r="GD404" s="86">
        <f t="shared" si="978"/>
        <v>0.17</v>
      </c>
      <c r="GE404" s="86">
        <f t="shared" si="979"/>
        <v>0.17</v>
      </c>
      <c r="GF404" s="86">
        <f t="shared" si="980"/>
        <v>0.98</v>
      </c>
      <c r="GG404" s="86">
        <f t="shared" si="981"/>
        <v>1.83</v>
      </c>
      <c r="GH404" s="86">
        <f t="shared" si="982"/>
        <v>1.47</v>
      </c>
      <c r="GI404" s="87">
        <f t="shared" si="983"/>
        <v>3.13</v>
      </c>
      <c r="GJ404" s="85">
        <f>ROUND(((FZ404-AVERAGE(FZ$9:FZ$497))/STDEVP(FZ$9:FZ$497)*10+50),2)</f>
        <v>36.51</v>
      </c>
      <c r="GK404" s="86">
        <f>ROUND(((GA404-AVERAGE(GA$9:GA$497))/STDEVP(GA$9:GA$497)*10+50),2)</f>
        <v>34.450000000000003</v>
      </c>
      <c r="GL404" s="86">
        <f>ROUND(((GB404-AVERAGE(GB$9:GB$497))/STDEVP(GB$9:GB$497)*10+50),2)</f>
        <v>76.94</v>
      </c>
      <c r="GM404" s="86">
        <f>ROUND(((GC404-AVERAGE(GC$9:GC$497))/STDEVP(GC$9:GC$497)*10+50),2)</f>
        <v>37.67</v>
      </c>
      <c r="GN404" s="86">
        <f>ROUND(((GD404-AVERAGE(GD$9:GD$497))/STDEVP(GD$9:GD$497)*10+50),2)</f>
        <v>42.39</v>
      </c>
      <c r="GO404" s="86">
        <f>ROUND(((GE404-AVERAGE(GE$9:GE$497))/STDEVP(GE$9:GE$497)*10+50),2)</f>
        <v>43.52</v>
      </c>
      <c r="GP404" s="86">
        <f>ROUND(((GF404-AVERAGE(GF$9:GF$497))/STDEVP(GF$9:GF$497)*10+50),2)</f>
        <v>60.87</v>
      </c>
      <c r="GQ404" s="86">
        <f>ROUND(((GG404-AVERAGE(GG$9:GG$497))/STDEVP(GG$9:GG$497)*10+50),2)</f>
        <v>87.51</v>
      </c>
      <c r="GR404" s="86">
        <f>ROUND(((GH404-AVERAGE(GH$9:GH$497))/STDEVP(GH$9:GH$497)*10+50),2)</f>
        <v>68.06</v>
      </c>
      <c r="GS404" s="87">
        <f>ROUND(((GI404-AVERAGE(GI$9:GI$497))/STDEVP(GI$9:GI$497)*10+50),2)</f>
        <v>90.23</v>
      </c>
      <c r="GT404" s="73">
        <f>RANK(GJ404,$GJ$9:$GJ$497,0)</f>
        <v>399</v>
      </c>
      <c r="GU404" s="74">
        <f>RANK(GK404,$GK$9:$GK$497,0)</f>
        <v>438</v>
      </c>
      <c r="GV404" s="74">
        <f>RANK(GL404,$GL$9:$GL$497,0)</f>
        <v>4</v>
      </c>
      <c r="GW404" s="74">
        <f>RANK(GM404,$GM$9:$GM$497,0)</f>
        <v>397</v>
      </c>
      <c r="GX404" s="74">
        <f>RANK(GN404,$GN$9:$GN$497,0)</f>
        <v>348</v>
      </c>
      <c r="GY404" s="74">
        <f>RANK(GO404,$GO$9:$GO$497,0)</f>
        <v>308</v>
      </c>
      <c r="GZ404" s="74">
        <f>RANK(GP404,$GP$9:$GP$497,0)</f>
        <v>66</v>
      </c>
      <c r="HA404" s="74">
        <f>RANK(GQ404,$GQ$9:$GQ$497,0)</f>
        <v>1</v>
      </c>
      <c r="HB404" s="74">
        <f>RANK(GR404,$GR$9:$GR$497,0)</f>
        <v>23</v>
      </c>
      <c r="HC404" s="84">
        <f>RANK(GS404,$GS$9:$GS$497,0)</f>
        <v>1</v>
      </c>
      <c r="HD404" s="85">
        <f>ROUND(AVERAGEIF($ES$9:$ES$497,$ES404,$FZ$9:$FZ$497),2)</f>
        <v>0.95</v>
      </c>
      <c r="HE404" s="86">
        <f>ROUND(AVERAGEIF($ES$9:$ES$497,$ES404,$GA$9:$GA$497),2)</f>
        <v>0.38</v>
      </c>
      <c r="HF404" s="86">
        <f>ROUND(AVERAGEIF($ES$9:$ES$497,$ES404,$GB$9:$GB$497),2)</f>
        <v>0.82</v>
      </c>
      <c r="HG404" s="86">
        <f>ROUND(AVERAGEIF($ES$9:$ES$497,$ES404,$GC$9:$GC$497),2)</f>
        <v>0.44</v>
      </c>
      <c r="HH404" s="86">
        <f>ROUND(AVERAGEIF($ES$9:$ES$497,$ES404,$GD$9:$GD$497),2)</f>
        <v>0.15</v>
      </c>
      <c r="HI404" s="86">
        <f>ROUND(AVERAGEIF($ES$9:$ES$497,$ES404,$GE$9:$GE$497),2)</f>
        <v>0.14000000000000001</v>
      </c>
      <c r="HJ404" s="86">
        <f>ROUND(AVERAGEIF($ES$9:$ES$497,$ES404,$GF$9:$GF$497),2)</f>
        <v>0.74</v>
      </c>
      <c r="HK404" s="86">
        <f>ROUND(AVERAGEIF($ES$9:$ES$497,$ES404,$GG$9:$GG$497),2)</f>
        <v>0.85</v>
      </c>
      <c r="HL404" s="86">
        <f>ROUND(AVERAGEIF($ES$9:$ES$497,$ES404,$GH$9:$GH$497),2)</f>
        <v>0.97</v>
      </c>
      <c r="HM404" s="87">
        <f>ROUND(AVERAGEIF($ES$9:$ES$497,$ES404,$GI$9:$GI$497),2)</f>
        <v>1.67</v>
      </c>
      <c r="HN404" s="88">
        <f t="shared" si="984"/>
        <v>-0.32999999999999996</v>
      </c>
      <c r="HO404" s="89">
        <f t="shared" si="985"/>
        <v>-0.21</v>
      </c>
      <c r="HP404" s="89">
        <f t="shared" si="986"/>
        <v>0.48000000000000009</v>
      </c>
      <c r="HQ404" s="89">
        <f t="shared" si="987"/>
        <v>-0.15999999999999998</v>
      </c>
      <c r="HR404" s="89">
        <f t="shared" si="988"/>
        <v>2.0000000000000018E-2</v>
      </c>
      <c r="HS404" s="89">
        <f t="shared" si="989"/>
        <v>0.03</v>
      </c>
      <c r="HT404" s="89">
        <f t="shared" si="990"/>
        <v>0.24</v>
      </c>
      <c r="HU404" s="89">
        <f t="shared" si="991"/>
        <v>0.98000000000000009</v>
      </c>
      <c r="HV404" s="89">
        <f t="shared" si="992"/>
        <v>0.5</v>
      </c>
      <c r="HW404" s="90">
        <f t="shared" si="993"/>
        <v>1.46</v>
      </c>
      <c r="HX404" s="73">
        <f>COUNTIFS($FZ$9:$FZ$497,"&gt;"&amp;FZ404,$ES$9:$ES$497,$ES404)+1</f>
        <v>77</v>
      </c>
      <c r="HY404" s="74">
        <f>COUNTIFS($GA$9:$GA$497,"&gt;"&amp;GA404,$ES$9:$ES$497,$ES404)+1</f>
        <v>85</v>
      </c>
      <c r="HZ404" s="74">
        <f>COUNTIFS($GB$9:$GB$497,"&gt;"&amp;GB404,$ES$9:$ES$497,$ES404)+1</f>
        <v>3</v>
      </c>
      <c r="IA404" s="74">
        <f>COUNTIFS($GC$9:$GC$497,"&gt;"&amp;GC404,$ES$9:$ES$497,$ES404)+1</f>
        <v>75</v>
      </c>
      <c r="IB404" s="74">
        <f>COUNTIFS($GD$9:$GD$497,"&gt;"&amp;GD404,$ES$9:$ES$497,$ES404)+1</f>
        <v>16</v>
      </c>
      <c r="IC404" s="74">
        <f>COUNTIFS($GE$9:$GE$497,"&gt;"&amp;GE404,$ES$9:$ES$497,$ES404)+1</f>
        <v>16</v>
      </c>
      <c r="ID404" s="74">
        <f>COUNTIFS($GF$9:$GF$497,"&gt;"&amp;GF404,$ES$9:$ES$497,$ES404)+1</f>
        <v>11</v>
      </c>
      <c r="IE404" s="74">
        <f>COUNTIFS($GG$9:$GG$497,"&gt;"&amp;GG404,$ES$9:$ES$497,$ES404)+1</f>
        <v>1</v>
      </c>
      <c r="IF404" s="74">
        <f>COUNTIFS($GH$9:$GH$497,"&gt;"&amp;GH404,$ES$9:$ES$497,$ES404)+1</f>
        <v>2</v>
      </c>
      <c r="IG404" s="84">
        <f>COUNTIFS($GI$9:$GI$497,"&gt;"&amp;GI404,$ES$9:$ES$497,$ES404)+1</f>
        <v>1</v>
      </c>
      <c r="IH404" s="148">
        <v>0.05</v>
      </c>
      <c r="II404" s="149"/>
      <c r="IJ404" s="149"/>
      <c r="IK404" s="149"/>
      <c r="IL404" s="149"/>
      <c r="IM404" s="150"/>
      <c r="IN404" s="151"/>
      <c r="IO404" s="152"/>
      <c r="IP404" s="153"/>
      <c r="IQ404" s="149"/>
      <c r="IR404" s="149"/>
      <c r="IS404" s="149"/>
      <c r="IT404" s="149"/>
      <c r="IU404" s="149"/>
      <c r="IV404" s="149"/>
      <c r="IW404" s="154"/>
      <c r="IX404" s="151"/>
      <c r="IY404" s="149"/>
      <c r="IZ404" s="149"/>
      <c r="JA404" s="149"/>
      <c r="JB404" s="149">
        <v>0.05</v>
      </c>
      <c r="JC404" s="149"/>
      <c r="JD404" s="149">
        <v>0.05</v>
      </c>
      <c r="JE404" s="155"/>
      <c r="JF404" s="153"/>
      <c r="JG404" s="149"/>
      <c r="JH404" s="149"/>
      <c r="JI404" s="149"/>
      <c r="JJ404" s="149"/>
      <c r="JK404" s="149"/>
      <c r="JL404" s="149"/>
      <c r="JM404" s="154"/>
      <c r="JN404" s="151"/>
      <c r="JO404" s="149"/>
      <c r="JP404" s="149"/>
      <c r="JQ404" s="149"/>
      <c r="JR404" s="149"/>
      <c r="JS404" s="149"/>
      <c r="JT404" s="149"/>
      <c r="JU404" s="149"/>
      <c r="JV404" s="149"/>
      <c r="JW404" s="149"/>
      <c r="JX404" s="149"/>
      <c r="JY404" s="149"/>
      <c r="JZ404" s="155"/>
      <c r="KA404" s="151"/>
      <c r="KB404" s="149"/>
      <c r="KC404" s="149"/>
      <c r="KD404" s="149"/>
      <c r="KE404" s="155"/>
      <c r="KF404" s="153"/>
      <c r="KG404" s="149"/>
      <c r="KH404" s="149"/>
      <c r="KI404" s="149"/>
      <c r="KJ404" s="149"/>
      <c r="KK404" s="156"/>
      <c r="KL404" s="149"/>
      <c r="KM404" s="149"/>
      <c r="KN404" s="149"/>
      <c r="KO404" s="149"/>
      <c r="KP404" s="149"/>
      <c r="KQ404" s="149"/>
      <c r="KR404" s="149"/>
      <c r="KS404" s="154"/>
      <c r="KT404" s="154"/>
      <c r="KU404" s="154"/>
      <c r="KV404" s="154"/>
      <c r="KW404" s="151"/>
      <c r="KX404" s="149"/>
      <c r="KY404" s="149"/>
      <c r="KZ404" s="149"/>
      <c r="LA404" s="149"/>
      <c r="LB404" s="149"/>
      <c r="LC404" s="154"/>
      <c r="LD404" s="151"/>
      <c r="LE404" s="152"/>
      <c r="LF404" s="157"/>
      <c r="LG404" s="158"/>
      <c r="LH404" s="151"/>
      <c r="LI404" s="149"/>
      <c r="LJ404" s="147"/>
      <c r="LK404" s="147"/>
      <c r="LL404" s="147"/>
      <c r="LM404" s="159"/>
      <c r="LN404" s="153"/>
      <c r="LO404" s="149"/>
      <c r="LP404" s="149"/>
      <c r="LQ404" s="149"/>
      <c r="LR404" s="154"/>
      <c r="LS404" s="151"/>
      <c r="LT404" s="149"/>
      <c r="LU404" s="149"/>
      <c r="LV404" s="149"/>
      <c r="LW404" s="149"/>
      <c r="LX404" s="149"/>
      <c r="LY404" s="149"/>
      <c r="LZ404" s="149"/>
      <c r="MA404" s="155"/>
      <c r="MB404" s="153"/>
      <c r="MC404" s="149"/>
      <c r="MD404" s="149"/>
      <c r="ME404" s="149"/>
      <c r="MF404" s="149"/>
      <c r="MG404" s="149"/>
      <c r="MH404" s="149"/>
      <c r="MI404" s="149"/>
      <c r="MJ404" s="149"/>
      <c r="MK404" s="149"/>
      <c r="ML404" s="149"/>
      <c r="MM404" s="149"/>
      <c r="MN404" s="156"/>
      <c r="MO404" s="156"/>
      <c r="MP404" s="154"/>
      <c r="MQ404" s="151"/>
      <c r="MR404" s="149"/>
      <c r="MS404" s="149"/>
      <c r="MT404" s="149"/>
      <c r="MU404" s="149"/>
      <c r="MV404" s="156"/>
      <c r="MW404" s="149"/>
      <c r="MX404" s="149"/>
      <c r="MY404" s="149"/>
      <c r="MZ404" s="149"/>
      <c r="NA404" s="149"/>
      <c r="NB404" s="149"/>
      <c r="NC404" s="149"/>
      <c r="ND404" s="154"/>
      <c r="NE404" s="154"/>
      <c r="NF404" s="154"/>
      <c r="NG404" s="154"/>
      <c r="NH404" s="151"/>
      <c r="NI404" s="149"/>
      <c r="NJ404" s="149"/>
      <c r="NK404" s="149"/>
      <c r="NL404" s="149"/>
      <c r="NM404" s="149"/>
      <c r="NN404" s="94"/>
      <c r="NO404" s="151"/>
      <c r="NP404" s="160"/>
      <c r="NQ404" s="196" t="s">
        <v>1486</v>
      </c>
      <c r="NR404" s="196" t="s">
        <v>1496</v>
      </c>
      <c r="NS404" s="198"/>
      <c r="NT404" s="198"/>
      <c r="NU404" s="198" t="s">
        <v>1497</v>
      </c>
      <c r="NV404" s="186">
        <v>44434</v>
      </c>
      <c r="NW404" s="198" t="s">
        <v>1498</v>
      </c>
      <c r="NX404" s="165" t="s">
        <v>1499</v>
      </c>
      <c r="NY404" s="138" t="s">
        <v>1138</v>
      </c>
      <c r="NZ404" s="165" t="s">
        <v>1499</v>
      </c>
      <c r="OA404" s="166"/>
      <c r="OB404" s="166"/>
      <c r="OC404" s="166"/>
      <c r="OD404" s="108">
        <f t="shared" si="994"/>
        <v>180</v>
      </c>
      <c r="OE404" s="109">
        <v>5</v>
      </c>
      <c r="OF404" s="110">
        <f t="shared" si="995"/>
        <v>30</v>
      </c>
      <c r="OG404" s="109">
        <v>7</v>
      </c>
      <c r="OH404" s="111">
        <f>ROUND(AVERAGEIF($ES$9:$ES$497,$ES404,EV$9:EV$497),0)</f>
        <v>70</v>
      </c>
      <c r="OI404" s="112">
        <f>ROUND(AVERAGEIF($ES$9:$ES$497,$ES404,EW$9:EW$497),0)</f>
        <v>29</v>
      </c>
      <c r="OJ404" s="112">
        <f>ROUND(AVERAGEIF($ES$9:$ES$497,$ES404,EX$9:EX$497),0)</f>
        <v>62</v>
      </c>
      <c r="OK404" s="112">
        <f>ROUND(AVERAGEIF($ES$9:$ES$497,$ES404,EY$9:EY$497),0)</f>
        <v>34</v>
      </c>
      <c r="OL404" s="112">
        <f>ROUND(AVERAGEIF($ES$9:$ES$497,$ES404,EZ$9:EZ$497),0)</f>
        <v>10</v>
      </c>
      <c r="OM404" s="112">
        <f>ROUND(AVERAGEIF($ES$9:$ES$497,$ES404,FA$9:FA$497),0)</f>
        <v>10</v>
      </c>
      <c r="ON404" s="112">
        <f>ROUND(AVERAGEIF($ES$9:$ES$497,$ES404,FB$9:FB$497),0)</f>
        <v>53</v>
      </c>
      <c r="OO404" s="112">
        <f>ROUND(AVERAGEIF($ES$9:$ES$497,$ES404,FC$9:FC$497),0)</f>
        <v>56</v>
      </c>
      <c r="OP404" s="112">
        <f>ROUND(AVERAGEIF($ES$9:$ES$497,$ES404,FD$9:FD$497),0)</f>
        <v>72</v>
      </c>
      <c r="OQ404" s="113">
        <f>ROUND(AVERAGEIF($ES$9:$ES$497,$ES404,FE$9:FE$497),0)</f>
        <v>118</v>
      </c>
      <c r="OR404" s="114">
        <f>ROUND(EV404/MAX(EV$9:EV$497)*100,0)</f>
        <v>16</v>
      </c>
      <c r="OS404" s="115">
        <f>ROUND(EW404/MAX(EW$9:EW$497)*100,0)</f>
        <v>6</v>
      </c>
      <c r="OT404" s="115">
        <f>ROUND(EX404/MAX(EX$9:EX$497)*100,0)</f>
        <v>51</v>
      </c>
      <c r="OU404" s="115">
        <f>ROUND(EY404/MAX(EY$9:EY$497)*100,0)</f>
        <v>9</v>
      </c>
      <c r="OV404" s="115">
        <f>ROUND(EZ404/MAX(EZ$9:EZ$497)*100,0)</f>
        <v>6</v>
      </c>
      <c r="OW404" s="115">
        <f>ROUND(FA404/MAX(FA$9:FA$497)*100,0)</f>
        <v>7</v>
      </c>
      <c r="OX404" s="115">
        <f>ROUND(FB404/MAX(FB$9:FB$497)*100,0)</f>
        <v>34</v>
      </c>
      <c r="OY404" s="116">
        <f>ROUND(FC404/MAX(FC$9:FC$497)*100,0)</f>
        <v>59</v>
      </c>
      <c r="OZ404" s="115">
        <f>ROUND(FD404/MAX(FD$9:FD$497)*100,0)</f>
        <v>47</v>
      </c>
      <c r="PA404" s="117">
        <f>ROUND(FE404/MAX(FE$9:FE$497)*100,0)</f>
        <v>60</v>
      </c>
      <c r="PB404" s="118">
        <f t="shared" si="996"/>
        <v>333</v>
      </c>
      <c r="PC404" s="115">
        <f t="shared" si="997"/>
        <v>198</v>
      </c>
      <c r="PD404" s="115">
        <f t="shared" si="998"/>
        <v>351</v>
      </c>
      <c r="PE404" s="115">
        <f t="shared" si="999"/>
        <v>451</v>
      </c>
      <c r="PF404" s="115">
        <f t="shared" si="1000"/>
        <v>135</v>
      </c>
      <c r="PG404" s="119">
        <f t="shared" si="1001"/>
        <v>117</v>
      </c>
      <c r="PH404" s="118">
        <f>ROUND(PB404/MAX(PB$9:PB$497)*100,0)</f>
        <v>40</v>
      </c>
      <c r="PI404" s="115">
        <f>ROUND(PC404/MAX(PC$9:PC$497)*100,0)</f>
        <v>24</v>
      </c>
      <c r="PJ404" s="115">
        <f>ROUND(PD404/MAX(PD$9:PD$497)*100,0)</f>
        <v>37</v>
      </c>
      <c r="PK404" s="115">
        <f>ROUND(PE404/MAX(PE$9:PE$497)*100,0)</f>
        <v>45</v>
      </c>
      <c r="PL404" s="115">
        <f>ROUND(PF404/MAX(PF$9:PF$497)*100,0)</f>
        <v>19</v>
      </c>
      <c r="PM404" s="119">
        <f>ROUND(PG404/MAX(PG$9:PG$497)*100,0)</f>
        <v>17</v>
      </c>
      <c r="PN404" s="118">
        <f>RANK(PH404,PH$9:PH$497,0)</f>
        <v>252</v>
      </c>
      <c r="PO404" s="115">
        <f>RANK(PI404,PI$9:PI$497,0)</f>
        <v>324</v>
      </c>
      <c r="PP404" s="115">
        <f>RANK(PJ404,PJ$9:PJ$497,0)</f>
        <v>278</v>
      </c>
      <c r="PQ404" s="115">
        <f>RANK(PK404,PK$9:PK$497,0)</f>
        <v>204</v>
      </c>
      <c r="PR404" s="115">
        <f>RANK(PL404,PL$9:PL$497,0)</f>
        <v>379</v>
      </c>
      <c r="PS404" s="119">
        <f>RANK(PM404,PM$9:PM$497,0)</f>
        <v>378</v>
      </c>
      <c r="PT404" s="120">
        <f>ROUND(FZ404/MAX(FZ$9:FZ$497)*100,0)</f>
        <v>34</v>
      </c>
      <c r="PU404" s="115">
        <f>ROUND(GA404/MAX(GA$9:GA$497)*100,0)</f>
        <v>10</v>
      </c>
      <c r="PV404" s="115">
        <f>ROUND(GB404/MAX(GB$9:GB$497)*100,0)</f>
        <v>95</v>
      </c>
      <c r="PW404" s="115">
        <f>ROUND(GC404/MAX(GC$9:GC$497)*100,0)</f>
        <v>22</v>
      </c>
      <c r="PX404" s="115">
        <f>ROUND(GD404/MAX(GD$9:GD$497)*100,0)</f>
        <v>9</v>
      </c>
      <c r="PY404" s="115">
        <f>ROUND(GE404/MAX(GE$9:GE$497)*100,0)</f>
        <v>10</v>
      </c>
      <c r="PZ404" s="115">
        <f>ROUND(GF404/MAX(GF$9:GF$497)*100,0)</f>
        <v>46</v>
      </c>
      <c r="QA404" s="116">
        <f>ROUND(GG404/MAX(GG$9:GG$497)*100,0)</f>
        <v>100</v>
      </c>
      <c r="QB404" s="115">
        <f>ROUND(GH404/MAX(GH$9:GH$497)*100,0)</f>
        <v>65</v>
      </c>
      <c r="QC404" s="121">
        <f>ROUND(GI404/MAX(GI$9:GI$497)*100,0)</f>
        <v>100</v>
      </c>
      <c r="QD404" s="120">
        <f>ROUND(AVERAGEIF($ES$9:$ES$497,$ES404,PT$9:PT$497),0)</f>
        <v>52</v>
      </c>
      <c r="QE404" s="120">
        <f>ROUND(AVERAGEIF($ES$9:$ES$497,$ES404,PU$9:PU$497),0)</f>
        <v>21</v>
      </c>
      <c r="QF404" s="120">
        <f>ROUND(AVERAGEIF($ES$9:$ES$497,$ES404,PV$9:PV$497),0)</f>
        <v>60</v>
      </c>
      <c r="QG404" s="120">
        <f>ROUND(AVERAGEIF($ES$9:$ES$497,$ES404,PW$9:PW$497),0)</f>
        <v>35</v>
      </c>
      <c r="QH404" s="120">
        <f>ROUND(AVERAGEIF($ES$9:$ES$497,$ES404,PX$9:PX$497),0)</f>
        <v>8</v>
      </c>
      <c r="QI404" s="120">
        <f>ROUND(AVERAGEIF($ES$9:$ES$497,$ES404,PY$9:PY$497),0)</f>
        <v>9</v>
      </c>
      <c r="QJ404" s="120">
        <f>ROUND(AVERAGEIF($ES$9:$ES$497,$ES404,PZ$9:PZ$497),0)</f>
        <v>35</v>
      </c>
      <c r="QK404" s="120">
        <f>ROUND(AVERAGEIF($ES$9:$ES$497,$ES404,QA$9:QA$497),0)</f>
        <v>46</v>
      </c>
      <c r="QL404" s="120">
        <f>ROUND(AVERAGEIF($ES$9:$ES$497,$ES404,QB$9:QB$497),0)</f>
        <v>43</v>
      </c>
      <c r="QM404" s="120">
        <f>ROUND(AVERAGEIF($ES$9:$ES$497,$ES404,QC$9:QC$497),0)</f>
        <v>53</v>
      </c>
      <c r="QN404" s="114">
        <f t="shared" si="1002"/>
        <v>682</v>
      </c>
      <c r="QO404" s="115">
        <f t="shared" si="1003"/>
        <v>338</v>
      </c>
      <c r="QP404" s="115">
        <f t="shared" si="1004"/>
        <v>718</v>
      </c>
      <c r="QQ404" s="115">
        <f t="shared" si="1005"/>
        <v>982</v>
      </c>
      <c r="QR404" s="115">
        <f t="shared" si="1006"/>
        <v>310</v>
      </c>
      <c r="QS404" s="119">
        <f t="shared" si="1007"/>
        <v>218</v>
      </c>
      <c r="QT404" s="114">
        <f>ROUND((QN404-MIN(QN$9:QN$497))/(MAX(QN$9:QN$497)-MIN(QN$9:QN$497))*100,0)</f>
        <v>71</v>
      </c>
      <c r="QU404" s="115">
        <f>ROUND((QO404-MIN(QO$9:QO$497))/(MAX(QO$9:QO$497)-MIN(QO$9:QO$497))*100,0)</f>
        <v>18</v>
      </c>
      <c r="QV404" s="115">
        <f>ROUND((QP404-MIN(QP$9:QP$497))/(MAX(QP$9:QP$497)-MIN(QP$9:QP$497))*100,0)</f>
        <v>53</v>
      </c>
      <c r="QW404" s="115">
        <f>ROUND((QQ404-MIN(QQ$9:QQ$497))/(MAX(QQ$9:QQ$497)-MIN(QQ$9:QQ$497))*100,0)</f>
        <v>87</v>
      </c>
      <c r="QX404" s="115">
        <f>ROUND((QR404-MIN(QR$9:QR$497))/(MAX(QR$9:QR$497)-MIN(QR$9:QR$497))*100,0)</f>
        <v>11</v>
      </c>
      <c r="QY404" s="115">
        <f>ROUND((QS404-MIN(QS$9:QS$497))/(MAX(QS$9:QS$497)-MIN(QS$9:QS$497))*100,0)</f>
        <v>10</v>
      </c>
      <c r="QZ404" s="114">
        <f>RANK(QN404,QN$9:QN$497,0)</f>
        <v>14</v>
      </c>
      <c r="RA404" s="115">
        <f>RANK(QO404,QO$9:QO$497,0)</f>
        <v>297</v>
      </c>
      <c r="RB404" s="115">
        <f>RANK(QP404,QP$9:QP$497,0)</f>
        <v>47</v>
      </c>
      <c r="RC404" s="115">
        <f>RANK(QQ404,QQ$9:QQ$497,0)</f>
        <v>3</v>
      </c>
      <c r="RD404" s="115">
        <f>RANK(QR404,QR$9:QR$497,0)</f>
        <v>422</v>
      </c>
      <c r="RE404" s="115">
        <f>RANK(QS404,QS$9:QS$497,0)</f>
        <v>420</v>
      </c>
      <c r="RF404" s="122"/>
      <c r="RG404" s="115">
        <f>($RH$3*(IH404+IJ404)*100*100/MAX(EX$9:EX$497)*$RO$3) +($RH$3*(II404+IJ404)*100*100/MAX(EX$9:EX$497)*$RO$4) + ($RH$3*IK404*100*100/MAX(EX$9:EX$497)*0.098)</f>
        <v>13.395833333333332</v>
      </c>
      <c r="RH404" s="115">
        <f>($RH$4*IL404*100*100/MAX(EZ$9:EZ$497))*$RQ$3</f>
        <v>0</v>
      </c>
      <c r="RI404" s="115">
        <f>($RH$3*IM404*100*100/MAX(EY$9:EY$497))*$RQ$4</f>
        <v>0</v>
      </c>
      <c r="RJ404" s="115">
        <f>($RH$3*IN404*100*100/MAX(EX$9:EX$497))</f>
        <v>0</v>
      </c>
      <c r="RK404" s="115">
        <f>($RH$4*IO404*100*100/MAX(EZ$9:EZ$497))*$RQ$3</f>
        <v>0</v>
      </c>
      <c r="RL404" s="115">
        <f>(($RL$4*IP404*100*((100/MAX(EX$9:EX$497)+100/MAX(EZ$9:EZ$497))/2))+($RL$4*IQ404*100*((100/MAX(EX$9:EX$497)+100/MAX(EZ$9:EZ$497))/2))+($RL$4*IR404*100*((100/MAX(EX$9:EX$497)+100/MAX(EZ$9:EZ$497))/2))+($RL$4*IS404*100*((100/MAX(EX$9:EX$497)+100/MAX(EZ$9:EZ$497))/2))+($RL$4*IT404*100*((100/MAX(EX$9:EX$497)+100/MAX(EZ$9:EZ$497))/2))+($RL$4*IU404*100*((100/MAX(EX$9:EX$497)+100/MAX(EZ$9:EZ$497))/2))+($RL$4*IV404*100*((100/MAX(EX$9:EX$497)+100/MAX(EZ$9:EZ$497))/2))+($RL$4*IW404*100*((100/MAX(EX$9:EX$497)+100/MAX(EZ$9:EZ$497))/2)))*$RS$3</f>
        <v>0</v>
      </c>
      <c r="RM404" s="115">
        <f>(($RH$3*IX404*100*100/MAX(EX$9:EX$497))+($RH$3*IY404*100*100/MAX(EX$9:EX$497))+($RH$3*IZ404*100*100/MAX(EX$9:EX$497))+($RH$3*JA404*100*100/MAX(EX$9:EX$497))+($RH$3*JB404*100*100/MAX(EX$9:EX$497))+($RH$3*JC404*100*100/MAX(EX$9:EX$497))+($RH$3*JD404*100*100/MAX(EX$9:EX$497))+($RH$3*JE404*100*100/MAX(EX$9:EX$497)))*$RS$4</f>
        <v>8.35</v>
      </c>
      <c r="RN404" s="115">
        <f>(($RH$4*JF404*100*100/MAX(EZ$9:EZ$497)) + ($RH$4*JG404*100*100/MAX(EZ$9:EZ$497)) + ($RH$4*JH404*100*100/MAX(EZ$9:EZ$497)) + ($RH$4*JI404*100*100/MAX(EZ$9:EZ$497)) + ($RH$4*JJ404*100*100/MAX(EZ$9:EZ$497)) + ($RH$4*JK404*100*100/MAX(EZ$9:EZ$497)) + ($RH$4*JL404*100*100/MAX(EZ$9:EZ$497)) + ($RH$4*JM404*100*100/MAX(EZ$9:EZ$497)))*$RU$3</f>
        <v>0</v>
      </c>
      <c r="RO404" s="115">
        <f>(($RL$4*JN404*100*((100/MAX(EX$9:EX$497)+100/MAX(EZ$9:EZ$497))/2))+($RL$4*JO404*100*((100/MAX(EX$9:EX$497)+100/MAX(EZ$9:EZ$497))/2))+($RL$4*JP404*100*((100/MAX(EX$9:EX$497)+100/MAX(EZ$9:EZ$497))/2))+($RL$4*JQ404*100*((100/MAX(EX$9:EX$497)+100/MAX(EZ$9:EZ$497))/2))+($RL$4*JR404*100*((100/MAX(EX$9:EX$497)+100/MAX(EZ$9:EZ$497))/2))+($RL$4*JS404*100*((100/MAX(EX$9:EX$497)+100/MAX(EZ$9:EZ$497))/2))+($RL$4*JT404*100*((100/MAX(EX$9:EX$497)+100/MAX(EZ$9:EZ$497))/2))+($RL$4*JU404*100*((100/MAX(EX$9:EX$497)+100/MAX(EZ$9:EZ$497))/2))+($RL$4*JV404*100*((100/MAX(EX$9:EX$497)+100/MAX(EZ$9:EZ$497))/2))+($RL$4*JW404*100*((100/MAX(EX$9:EX$497)+100/MAX(EZ$9:EZ$497))/2))+($RL$4*JX404*100*((100/MAX(EX$9:EX$497)+100/MAX(EZ$9:EZ$497))/2))+($RL$4*JY404*100*((100/MAX(EX$9:EX$497)+100/MAX(EZ$9:EZ$497))/2))+($RL$4*JZ404*100*((100/MAX(EX$9:EX$497)+100/MAX(EZ$9:EZ$497))/2)))*$RW$3/2</f>
        <v>0</v>
      </c>
      <c r="RP404" s="119">
        <f>($RJ$3*KA404*100*100/MAX(FA$9:FA$497)) + ($RJ$3*KB404*100*100/MAX(FA$9:FA$497)/2) + ($RJ$3*KC404*100*100/MAX(FA$9:FA$497)/2) + ($RJ$3*KD404*100*100/MAX(FA$9:FA$497)/4) + ($RJ$3*KE404*100*100/MAX(FA$9:FA$497)/4)</f>
        <v>0</v>
      </c>
      <c r="RQ404" s="118">
        <f>($RL$4*KF404*100*((100/MAX(EX$9:EX$497)+100/MAX(EZ$9:EZ$497)))) * ($RO$3/2) + (($RL$4*KG404*100*((100/MAX(EX$9:EX$497)+100/MAX(EZ$9:EZ$497))))+($RL$4*KH404*100*((100/MAX(EX$9:EX$497)+100/MAX(EZ$9:EZ$497))))+($RL$4*KI404*100*((100/MAX(EX$9:EX$497)+100/MAX(EZ$9:EZ$497))))+($RL$4*KJ404*100*((100/MAX(EX$9:EX$497)+100/MAX(EZ$9:EZ$497))))+($RL$4*KK404*100*((100/MAX(EX$9:EX$497)+100/MAX(EZ$9:EZ$497))))+($RL$4*KL404*100*((100/MAX(EX$9:EX$497)+100/MAX(EZ$9:EZ$497))))+($RL$4*KM404*100*((100/MAX(EX$9:EX$497)+100/MAX(EZ$9:EZ$497))))+($RL$4*KN404*100*((100/MAX(EX$9:EX$497)+100/MAX(EZ$9:EZ$497))))+($RL$4*KO404*100*((100/MAX(EX$9:EX$497)+100/MAX(EZ$9:EZ$497))))+($RL$4*KP404*100*((100/MAX(EX$9:EX$497)+100/MAX(EZ$9:EZ$497))))+($RL$4*KQ404*100*((100/MAX(EX$9:EX$497)+100/MAX(EZ$9:EZ$497))))+($RL$4*KR404*100*((100/MAX(EX$9:EX$497)+100/MAX(EZ$9:EZ$497))))+($RL$4*KS404*100*((100/MAX(EX$9:EX$497)+100/MAX(EZ$9:EZ$497))))+($RL$4*KV404*100*((100/MAX(EX$9:EX$497)+100/MAX(EZ$9:EZ$497))))) * (($RO$3+$RO$4)/6)</f>
        <v>0</v>
      </c>
      <c r="RR404" s="115">
        <f>(($RL$4*KW404*100*((100/MAX(EX$9:EX$497)+100/MAX(EZ$9:EZ$497))))) * ($RO$3/2) + (($RL$4*KX404*100*((100/MAX(EX$9:EX$497)+100/MAX(EZ$9:EZ$497))))+($RL$4*KY404*100*((100/MAX(EX$9:EX$497)+100/MAX(EZ$9:EZ$497))))+($RL$4*KZ404*100*((100/MAX(EX$9:EX$497)+100/MAX(EZ$9:EZ$497))))+($RL$4*LA404*100*((100/MAX(EX$9:EX$497)+100/MAX(EZ$9:EZ$497))))+($RL$4*LB404*100*((100/MAX(EX$9:EX$497)+100/MAX(EZ$9:EZ$497))))+($RL$4*LC404*100*((100/MAX(EX$9:EX$497)+100/MAX(EZ$9:EZ$497))))) * (($RO$3+$RO$4)/6)</f>
        <v>0</v>
      </c>
      <c r="RS404" s="119">
        <f>(($RL$4*LD404*100*((100/MAX(EX$9:EX$497)+100/MAX(EZ$9:EZ$497))))+($RL$4*LE404*100*((100/MAX(EX$9:EX$497)+100/MAX(EZ$9:EZ$497))))) * (($RO$3+$RO$4)/6)</f>
        <v>0</v>
      </c>
      <c r="RT404" s="118">
        <f>($RJ$4*LH404*100*(100/MAX(EV$9:EV$497)))+($RJ$4*LI404*100*(100/MAX(EV$9:EV$497)))</f>
        <v>0</v>
      </c>
      <c r="RU404" s="119">
        <f>($RJ$4*LJ404*(100/MAX(EV$9:EV$497)))/2 + ($RL$3*LK404*(100/MAX(EW$9:EW$497))) + ($RJ$4*LL404*(100/MAX(EV$9:EV$497)))/4 + ($RL$3*LM404*(100/MAX(EW$9:EW$497)))</f>
        <v>0</v>
      </c>
      <c r="RV404" s="118">
        <f>($RJ$4*LN404*100*100/MAX(EV$9:EV$497)/2)+($RJ$4*LO404*100*100/MAX(EV$9:EV$497)/2)+($RJ$4*LP404*100*100/MAX(EV$9:EV$497))+($RJ$4*LQ404*100*100/MAX(EV$9:EV$497))+($RJ$4*LR404*100*100/MAX(EV$9:EV$497))</f>
        <v>0</v>
      </c>
      <c r="RW404" s="115">
        <f>($RJ$4*LS404*100*100/MAX(EV$9:EV$497)) + (($RJ$4*LT404*100*100/MAX(EV$9:EV$497))+($RJ$4*LU404*100*100/MAX(EV$9:EV$497))+($RJ$4*LV404*100*100/MAX(EV$9:EV$497))+($RJ$4*LW404*100*100/MAX(EV$9:EV$497))+($RJ$4*LX404*100*100/MAX(EV$9:EV$497))+($RJ$4*LY404*100*100/MAX(EV$9:EV$497))+($RJ$4*LZ404*100*100/MAX(EV$9:EV$497))+($RJ$4*MA404*100*100/MAX(EV$9:EV$497)))/2</f>
        <v>0</v>
      </c>
      <c r="RX404" s="119">
        <f>($RJ$4*MB404*100*100/MAX(EV$9:EV$497))+($RJ$4*MC404*100*100/MAX(EV$9:EV$497))+($RJ$4*MD404*100*100/MAX(EV$9:EV$497))+($RJ$4*ME404*100*100/MAX(EV$9:EV$497))+($RJ$4*MF404*100*100/MAX(EV$9:EV$497))+($RJ$4*MG404*100*100/MAX(EV$9:EV$497))+($RJ$4*MH404*100*100/MAX(EV$9:EV$497))+($RJ$4*MI404*100*100/MAX(EV$9:EV$497))+($RJ$4*MJ404*100*100/MAX(EV$9:EV$497))+($RJ$4*MK404*100*100/MAX(EV$9:EV$497))+($RJ$4*ML404*100*100/MAX(EV$9:EV$497))+($RJ$4*MM404*100*100/MAX(EV$9:EV$497))+($RJ$4*MN404*100*100/MAX(EV$9:EV$497))</f>
        <v>0</v>
      </c>
      <c r="RY404" s="118">
        <f>($RJ$4*MQ404*100*100/MAX(EV$9:EV$497))/2 + (($RJ$4*MR404*100*100/MAX(EV$9:EV$497))+($RJ$4*MS404*100*100/MAX(EV$9:EV$497))+($RJ$4*MT404*100*100/MAX(EV$9:EV$497))+($RJ$4*MU404*100*100/MAX(EV$9:EV$497))+($RJ$4*MV404*100*100/MAX(EV$9:EV$497))+($RJ$4*MW404*100*100/MAX(EV$9:EV$497))+($RJ$4*MX404*100*100/MAX(EV$9:EV$497))+($RJ$4*MY404*100*100/MAX(EV$9:EV$497))+($RJ$4*MZ404*100*100/MAX(EV$9:EV$497))+($RJ$4*NA404*100*100/MAX(EV$9:EV$497))+($RJ$4*NB404*100*100/MAX(EV$9:EV$497))+($RJ$4*NC404*100*100/MAX(EV$9:EV$497))+($RJ$4*ND404*100*100/MAX(EV$9:EV$497))+($RJ$4*NG404*100*100/MAX(EV$9:EV$497)))/4</f>
        <v>0</v>
      </c>
      <c r="RZ404" s="115">
        <f>($RJ$4*NH404*100*100/MAX(EV$9:EV$497))/2 + (($RJ$4*NI404*100*100/MAX(EV$9:EV$497))+($RJ$4*NJ404*100*100/MAX(EV$9:EV$497))+($RJ$4*NK404*100*100/MAX(EV$9:EV$497))+($RJ$4*NL404*100*100/MAX(EV$9:EV$497))+($RJ$4*NM404*100*100/MAX(EV$9:EV$497))+($RJ$4*NN404*100*100/MAX(EV$9:EV$497)))/4</f>
        <v>0</v>
      </c>
      <c r="SA404" s="117">
        <f>(($RJ$4*NO404*100*100/MAX(EV$9:EV$497))+($RJ$4*NP404*100*100/MAX(EV$9:EV$497)))/4</f>
        <v>0</v>
      </c>
      <c r="SB404" s="118">
        <f t="shared" si="1008"/>
        <v>21.74583333333333</v>
      </c>
      <c r="SC404" s="115">
        <f t="shared" si="1009"/>
        <v>21.74583333333333</v>
      </c>
      <c r="SD404" s="115">
        <f t="shared" si="1010"/>
        <v>0</v>
      </c>
      <c r="SE404" s="115">
        <f t="shared" si="1011"/>
        <v>55.062499999999986</v>
      </c>
      <c r="SF404" s="115">
        <f t="shared" si="1012"/>
        <v>0</v>
      </c>
      <c r="SG404" s="115">
        <f t="shared" si="1013"/>
        <v>0</v>
      </c>
      <c r="SH404" s="115">
        <f>ROUND(SB404/MAX(SB$9:SB$497)*100,0)</f>
        <v>27</v>
      </c>
      <c r="SI404" s="115">
        <f>ROUND(SC404/MAX(SC$9:SC$497)*100,0)</f>
        <v>33</v>
      </c>
      <c r="SJ404" s="115">
        <f>ROUND(SD404/MAX(SD$9:SD$497)*100,0)</f>
        <v>0</v>
      </c>
      <c r="SK404" s="115">
        <f>ROUND(SE404/MAX(SE$9:SE$497)*100,0)</f>
        <v>43</v>
      </c>
      <c r="SL404" s="115">
        <f>ROUND(SF404/MAX(SF$9:SF$497)*100,0)</f>
        <v>0</v>
      </c>
      <c r="SM404" s="121">
        <f>ROUND(SG404/MAX(SG$9:SG$497)*100,0)</f>
        <v>0</v>
      </c>
      <c r="SN404" s="115">
        <f>ROUND(AVERAGEIF($ES$9:$ES$497,$ES404,SH$9:SH$497),0)</f>
        <v>26</v>
      </c>
      <c r="SO404" s="115">
        <f>ROUND(AVERAGEIF($ES$9:$ES$497,$ES404,SI$9:SI$497),0)</f>
        <v>26</v>
      </c>
      <c r="SP404" s="115">
        <f>ROUND(AVERAGEIF($ES$9:$ES$497,$ES404,SJ$9:SJ$497),0)</f>
        <v>3</v>
      </c>
      <c r="SQ404" s="115">
        <f>ROUND(AVERAGEIF($ES$9:$ES$497,$ES404,SK$9:SK$497),0)</f>
        <v>21</v>
      </c>
      <c r="SR404" s="115">
        <f>ROUND(AVERAGEIF($ES$9:$ES$497,$ES404,SL$9:SL$497),0)</f>
        <v>5</v>
      </c>
      <c r="SS404" s="121">
        <f>ROUND(AVERAGEIF($ES$9:$ES$497,$ES404,SM$9:SM$497),0)</f>
        <v>5</v>
      </c>
      <c r="ST404" s="114">
        <f>RANK(SB404,SB$9:SB$497,0)</f>
        <v>156</v>
      </c>
      <c r="SU404" s="115">
        <f>RANK(SC404,SC$9:SC$497,0)</f>
        <v>88</v>
      </c>
      <c r="SV404" s="115">
        <f>RANK(SD404,SD$9:SD$497,0)</f>
        <v>320</v>
      </c>
      <c r="SW404" s="115">
        <f>RANK(SE404,SE$9:SE$497,0)</f>
        <v>65</v>
      </c>
      <c r="SX404" s="115">
        <f>RANK(SF404,SF$9:SF$497,0)</f>
        <v>317</v>
      </c>
      <c r="SY404" s="115">
        <f>RANK(SG404,SG$9:SG$497,0)</f>
        <v>308</v>
      </c>
      <c r="SZ404" s="115">
        <f>COUNTIFS(SB$9:SB$497,"&gt;"&amp;SB404,$ES$9:$ES$497,$ES404)+1</f>
        <v>40</v>
      </c>
      <c r="TA404" s="115">
        <f>COUNTIFS(SC$9:SC$497,"&gt;"&amp;SC404,$ES$9:$ES$497,$ES404)+1</f>
        <v>30</v>
      </c>
      <c r="TB404" s="115">
        <f>COUNTIFS(SD$9:SD$497,"&gt;"&amp;SD404,$ES$9:$ES$497,$ES404)+1</f>
        <v>66</v>
      </c>
      <c r="TC404" s="115">
        <f>COUNTIFS(SE$9:SE$497,"&gt;"&amp;SE404,$ES$9:$ES$497,$ES404)+1</f>
        <v>20</v>
      </c>
      <c r="TD404" s="115">
        <f>COUNTIFS(SF$9:SF$497,"&gt;"&amp;SF404,$ES$9:$ES$497,$ES404)+1</f>
        <v>66</v>
      </c>
      <c r="TE404" s="117">
        <f>COUNTIFS(SG$9:SG$497,"&gt;"&amp;SG404,$ES$9:$ES$497,$ES404)+1</f>
        <v>64</v>
      </c>
      <c r="TF404" s="118">
        <f t="shared" si="1014"/>
        <v>72</v>
      </c>
      <c r="TG404" s="115">
        <f t="shared" si="1015"/>
        <v>73</v>
      </c>
      <c r="TH404" s="115">
        <f t="shared" si="1016"/>
        <v>24</v>
      </c>
      <c r="TI404" s="115">
        <f t="shared" si="1017"/>
        <v>80</v>
      </c>
      <c r="TJ404" s="115">
        <f t="shared" si="1018"/>
        <v>45</v>
      </c>
      <c r="TK404" s="115">
        <f t="shared" si="1019"/>
        <v>19</v>
      </c>
      <c r="TL404" s="117">
        <f t="shared" si="1020"/>
        <v>17</v>
      </c>
      <c r="TM404" s="118">
        <f>ROUND(TF404/MAX(TF$9:TF$497)*100,0)</f>
        <v>40</v>
      </c>
      <c r="TN404" s="115">
        <f>ROUND(TG404/MAX(TG$9:TG$497)*100,0)</f>
        <v>40</v>
      </c>
      <c r="TO404" s="115">
        <f>ROUND(TH404/MAX(TH$9:TH$497)*100,0)</f>
        <v>13</v>
      </c>
      <c r="TP404" s="115">
        <f>ROUND(TI404/MAX(TI$9:TI$497)*100,0)</f>
        <v>44</v>
      </c>
      <c r="TQ404" s="115">
        <f>ROUND(TJ404/MAX(TJ$9:TJ$497)*100,0)</f>
        <v>23</v>
      </c>
      <c r="TR404" s="115">
        <f>ROUND(TK404/MAX(TK$9:TK$497)*100,0)</f>
        <v>10</v>
      </c>
      <c r="TS404" s="119">
        <f>ROUND(TL404/MAX(TL$9:TL$497)*100,0)</f>
        <v>9</v>
      </c>
      <c r="TT404" s="120">
        <f>RANK(TM404,TM$9:TM$497,0)</f>
        <v>226</v>
      </c>
      <c r="TU404" s="115">
        <f>RANK(TN404,TN$9:TN$497,0)</f>
        <v>133</v>
      </c>
      <c r="TV404" s="115">
        <f>RANK(TO404,TO$9:TO$497,0)</f>
        <v>337</v>
      </c>
      <c r="TW404" s="115">
        <f>RANK(TP404,TP$9:TP$497,0)</f>
        <v>114</v>
      </c>
      <c r="TX404" s="115">
        <f>RANK(TQ404,TQ$9:TQ$497,0)</f>
        <v>225</v>
      </c>
      <c r="TY404" s="115">
        <f>RANK(TR404,TR$9:TR$497,0)</f>
        <v>388</v>
      </c>
      <c r="TZ404" s="121">
        <f>RANK(TS404,TS$9:TS$497,0)</f>
        <v>388</v>
      </c>
      <c r="UA404" s="132"/>
      <c r="UB404" s="7" t="s">
        <v>1</v>
      </c>
    </row>
    <row r="405" spans="1:548" x14ac:dyDescent="0.15">
      <c r="A405" s="183">
        <v>397</v>
      </c>
      <c r="B405" s="200" t="s">
        <v>1496</v>
      </c>
      <c r="C405" s="143"/>
      <c r="D405" s="143"/>
      <c r="E405" s="161" t="s">
        <v>518</v>
      </c>
      <c r="F405" s="65">
        <v>114</v>
      </c>
      <c r="G405" s="65" t="s">
        <v>908</v>
      </c>
      <c r="H405" s="144" t="s">
        <v>1005</v>
      </c>
      <c r="I405" s="66" t="s">
        <v>521</v>
      </c>
      <c r="J405" s="67" t="s">
        <v>521</v>
      </c>
      <c r="K405" s="67" t="s">
        <v>521</v>
      </c>
      <c r="L405" s="67" t="s">
        <v>521</v>
      </c>
      <c r="M405" s="67" t="s">
        <v>521</v>
      </c>
      <c r="N405" s="67" t="s">
        <v>521</v>
      </c>
      <c r="O405" s="67" t="s">
        <v>521</v>
      </c>
      <c r="P405" s="67" t="s">
        <v>521</v>
      </c>
      <c r="Q405" s="67" t="s">
        <v>521</v>
      </c>
      <c r="R405" s="68" t="s">
        <v>521</v>
      </c>
      <c r="S405" s="69" t="s">
        <v>521</v>
      </c>
      <c r="T405" s="67" t="s">
        <v>521</v>
      </c>
      <c r="U405" s="67" t="s">
        <v>521</v>
      </c>
      <c r="V405" s="67" t="s">
        <v>521</v>
      </c>
      <c r="W405" s="67" t="s">
        <v>521</v>
      </c>
      <c r="X405" s="67" t="s">
        <v>521</v>
      </c>
      <c r="Y405" s="67" t="s">
        <v>521</v>
      </c>
      <c r="Z405" s="67" t="s">
        <v>521</v>
      </c>
      <c r="AA405" s="67" t="s">
        <v>521</v>
      </c>
      <c r="AB405" s="68" t="s">
        <v>521</v>
      </c>
      <c r="AC405" s="69" t="s">
        <v>521</v>
      </c>
      <c r="AD405" s="67" t="s">
        <v>521</v>
      </c>
      <c r="AE405" s="67" t="s">
        <v>521</v>
      </c>
      <c r="AF405" s="67" t="s">
        <v>521</v>
      </c>
      <c r="AG405" s="67" t="s">
        <v>521</v>
      </c>
      <c r="AH405" s="67" t="s">
        <v>521</v>
      </c>
      <c r="AI405" s="67" t="s">
        <v>521</v>
      </c>
      <c r="AJ405" s="67" t="s">
        <v>521</v>
      </c>
      <c r="AK405" s="67" t="s">
        <v>521</v>
      </c>
      <c r="AL405" s="68" t="s">
        <v>521</v>
      </c>
      <c r="AM405" s="69" t="s">
        <v>521</v>
      </c>
      <c r="AN405" s="67" t="s">
        <v>521</v>
      </c>
      <c r="AO405" s="67" t="s">
        <v>521</v>
      </c>
      <c r="AP405" s="67" t="s">
        <v>521</v>
      </c>
      <c r="AQ405" s="67" t="s">
        <v>521</v>
      </c>
      <c r="AR405" s="67" t="s">
        <v>521</v>
      </c>
      <c r="AS405" s="67" t="s">
        <v>521</v>
      </c>
      <c r="AT405" s="67" t="s">
        <v>521</v>
      </c>
      <c r="AU405" s="67" t="s">
        <v>521</v>
      </c>
      <c r="AV405" s="68" t="s">
        <v>521</v>
      </c>
      <c r="AW405" s="69" t="s">
        <v>521</v>
      </c>
      <c r="AX405" s="67" t="s">
        <v>521</v>
      </c>
      <c r="AY405" s="67" t="s">
        <v>521</v>
      </c>
      <c r="AZ405" s="67" t="s">
        <v>521</v>
      </c>
      <c r="BA405" s="67" t="s">
        <v>521</v>
      </c>
      <c r="BB405" s="67" t="s">
        <v>521</v>
      </c>
      <c r="BC405" s="67" t="s">
        <v>521</v>
      </c>
      <c r="BD405" s="67" t="s">
        <v>521</v>
      </c>
      <c r="BE405" s="67" t="s">
        <v>521</v>
      </c>
      <c r="BF405" s="68" t="s">
        <v>521</v>
      </c>
      <c r="BG405" s="69" t="s">
        <v>521</v>
      </c>
      <c r="BH405" s="67" t="s">
        <v>521</v>
      </c>
      <c r="BI405" s="67" t="s">
        <v>521</v>
      </c>
      <c r="BJ405" s="67" t="s">
        <v>521</v>
      </c>
      <c r="BK405" s="67" t="s">
        <v>521</v>
      </c>
      <c r="BL405" s="67" t="s">
        <v>521</v>
      </c>
      <c r="BM405" s="67" t="s">
        <v>521</v>
      </c>
      <c r="BN405" s="67" t="s">
        <v>521</v>
      </c>
      <c r="BO405" s="67" t="s">
        <v>521</v>
      </c>
      <c r="BP405" s="68" t="s">
        <v>521</v>
      </c>
      <c r="BQ405" s="70" t="s">
        <v>521</v>
      </c>
      <c r="BR405" s="67" t="s">
        <v>521</v>
      </c>
      <c r="BS405" s="67" t="s">
        <v>521</v>
      </c>
      <c r="BT405" s="67" t="s">
        <v>521</v>
      </c>
      <c r="BU405" s="67" t="s">
        <v>521</v>
      </c>
      <c r="BV405" s="67" t="s">
        <v>521</v>
      </c>
      <c r="BW405" s="67" t="s">
        <v>521</v>
      </c>
      <c r="BX405" s="67" t="s">
        <v>521</v>
      </c>
      <c r="BY405" s="67" t="s">
        <v>521</v>
      </c>
      <c r="BZ405" s="68" t="s">
        <v>521</v>
      </c>
      <c r="CA405" s="69" t="s">
        <v>521</v>
      </c>
      <c r="CB405" s="67" t="s">
        <v>521</v>
      </c>
      <c r="CC405" s="67" t="s">
        <v>521</v>
      </c>
      <c r="CD405" s="67" t="s">
        <v>521</v>
      </c>
      <c r="CE405" s="67" t="s">
        <v>521</v>
      </c>
      <c r="CF405" s="67" t="s">
        <v>521</v>
      </c>
      <c r="CG405" s="67" t="s">
        <v>521</v>
      </c>
      <c r="CH405" s="67" t="s">
        <v>521</v>
      </c>
      <c r="CI405" s="67" t="s">
        <v>521</v>
      </c>
      <c r="CJ405" s="68" t="s">
        <v>521</v>
      </c>
      <c r="CK405" s="69" t="s">
        <v>521</v>
      </c>
      <c r="CL405" s="67" t="s">
        <v>521</v>
      </c>
      <c r="CM405" s="67" t="s">
        <v>521</v>
      </c>
      <c r="CN405" s="67" t="s">
        <v>521</v>
      </c>
      <c r="CO405" s="67" t="s">
        <v>521</v>
      </c>
      <c r="CP405" s="67" t="s">
        <v>521</v>
      </c>
      <c r="CQ405" s="67" t="s">
        <v>521</v>
      </c>
      <c r="CR405" s="67" t="s">
        <v>521</v>
      </c>
      <c r="CS405" s="67" t="s">
        <v>521</v>
      </c>
      <c r="CT405" s="68" t="s">
        <v>521</v>
      </c>
      <c r="CU405" s="69" t="s">
        <v>521</v>
      </c>
      <c r="CV405" s="67" t="s">
        <v>521</v>
      </c>
      <c r="CW405" s="67" t="s">
        <v>521</v>
      </c>
      <c r="CX405" s="67" t="s">
        <v>521</v>
      </c>
      <c r="CY405" s="67" t="s">
        <v>521</v>
      </c>
      <c r="CZ405" s="67" t="s">
        <v>521</v>
      </c>
      <c r="DA405" s="67" t="s">
        <v>521</v>
      </c>
      <c r="DB405" s="67" t="s">
        <v>521</v>
      </c>
      <c r="DC405" s="67" t="s">
        <v>521</v>
      </c>
      <c r="DD405" s="68" t="s">
        <v>521</v>
      </c>
      <c r="DE405" s="69" t="s">
        <v>521</v>
      </c>
      <c r="DF405" s="71" t="s">
        <v>521</v>
      </c>
      <c r="DG405" s="67" t="s">
        <v>521</v>
      </c>
      <c r="DH405" s="67" t="s">
        <v>521</v>
      </c>
      <c r="DI405" s="67" t="s">
        <v>521</v>
      </c>
      <c r="DJ405" s="67" t="s">
        <v>521</v>
      </c>
      <c r="DK405" s="67" t="s">
        <v>521</v>
      </c>
      <c r="DL405" s="67" t="s">
        <v>521</v>
      </c>
      <c r="DM405" s="67" t="s">
        <v>521</v>
      </c>
      <c r="DN405" s="68" t="s">
        <v>521</v>
      </c>
      <c r="DO405" s="70" t="s">
        <v>521</v>
      </c>
      <c r="DP405" s="71" t="s">
        <v>521</v>
      </c>
      <c r="DQ405" s="67" t="s">
        <v>521</v>
      </c>
      <c r="DR405" s="67" t="s">
        <v>521</v>
      </c>
      <c r="DS405" s="67" t="s">
        <v>521</v>
      </c>
      <c r="DT405" s="67" t="s">
        <v>521</v>
      </c>
      <c r="DU405" s="67" t="s">
        <v>521</v>
      </c>
      <c r="DV405" s="67" t="s">
        <v>521</v>
      </c>
      <c r="DW405" s="67" t="s">
        <v>521</v>
      </c>
      <c r="DX405" s="72" t="s">
        <v>521</v>
      </c>
      <c r="DY405" s="146" t="s">
        <v>522</v>
      </c>
      <c r="DZ405" s="74">
        <v>3</v>
      </c>
      <c r="EA405" s="74">
        <v>4</v>
      </c>
      <c r="EB405" s="74">
        <v>4</v>
      </c>
      <c r="EC405" s="75">
        <v>5</v>
      </c>
      <c r="ED405" s="168" t="s">
        <v>522</v>
      </c>
      <c r="EE405" s="74">
        <f t="shared" si="964"/>
        <v>3</v>
      </c>
      <c r="EF405" s="74">
        <f t="shared" si="965"/>
        <v>12</v>
      </c>
      <c r="EG405" s="74">
        <f t="shared" si="966"/>
        <v>48</v>
      </c>
      <c r="EH405" s="77">
        <f t="shared" si="967"/>
        <v>240</v>
      </c>
      <c r="EI405" s="73">
        <v>10</v>
      </c>
      <c r="EJ405" s="74">
        <v>50</v>
      </c>
      <c r="EK405" s="74">
        <v>270</v>
      </c>
      <c r="EL405" s="74">
        <v>450</v>
      </c>
      <c r="EM405" s="75">
        <v>1350</v>
      </c>
      <c r="EN405" s="78">
        <v>1</v>
      </c>
      <c r="EO405" s="79">
        <f t="shared" si="968"/>
        <v>1.6666666666666667</v>
      </c>
      <c r="EP405" s="79">
        <f t="shared" si="969"/>
        <v>2.25</v>
      </c>
      <c r="EQ405" s="79">
        <f t="shared" si="970"/>
        <v>0.9375</v>
      </c>
      <c r="ER405" s="80">
        <f t="shared" si="971"/>
        <v>0.5625</v>
      </c>
      <c r="ES405" s="128" t="s">
        <v>534</v>
      </c>
      <c r="ET405" s="82"/>
      <c r="EU405" s="83">
        <v>4</v>
      </c>
      <c r="EV405" s="146">
        <v>104</v>
      </c>
      <c r="EW405" s="147">
        <v>44</v>
      </c>
      <c r="EX405" s="147">
        <v>97</v>
      </c>
      <c r="EY405" s="147">
        <v>59</v>
      </c>
      <c r="EZ405" s="147">
        <v>16</v>
      </c>
      <c r="FA405" s="147">
        <v>16</v>
      </c>
      <c r="FB405" s="147">
        <v>83</v>
      </c>
      <c r="FC405" s="147">
        <v>72</v>
      </c>
      <c r="FD405" s="74">
        <f t="shared" si="972"/>
        <v>113</v>
      </c>
      <c r="FE405" s="84">
        <f t="shared" si="973"/>
        <v>169</v>
      </c>
      <c r="FF405" s="73">
        <f>RANK(EV405,$EV$9:$EV$497,0)</f>
        <v>70</v>
      </c>
      <c r="FG405" s="74">
        <f>RANK(EW405,$EW$9:$EW$497,0)</f>
        <v>210</v>
      </c>
      <c r="FH405" s="74">
        <f>RANK(EX405,$EX$9:$EX$497,0)</f>
        <v>23</v>
      </c>
      <c r="FI405" s="74">
        <f>RANK(EY405,$EY$9:$EY$497,0)</f>
        <v>81</v>
      </c>
      <c r="FJ405" s="74">
        <f>RANK(EZ405,$EZ$9:$EZ$497,0)</f>
        <v>242</v>
      </c>
      <c r="FK405" s="74">
        <f>RANK(FA405,$FA$9:$FA$497,0)</f>
        <v>229</v>
      </c>
      <c r="FL405" s="74">
        <f>RANK(FB405,$FB$9:$FB$497,0)</f>
        <v>53</v>
      </c>
      <c r="FM405" s="74">
        <f>RANK(FC405,$FC$9:$FC$497,0)</f>
        <v>85</v>
      </c>
      <c r="FN405" s="74">
        <f>RANK(FD405,$FD$9:$FD$497,0)</f>
        <v>45</v>
      </c>
      <c r="FO405" s="84">
        <f>RANK(FE405,$FE$9:$FE$497,0)</f>
        <v>41</v>
      </c>
      <c r="FP405" s="73">
        <f>COUNTIFS($EV$9:$EV$497,"&gt;"&amp;EV405,$ES$9:$ES$497,ES405)+1</f>
        <v>18</v>
      </c>
      <c r="FQ405" s="74">
        <f>COUNTIFS($EW$9:$EW$497,"&gt;"&amp;EW405,$ES$9:$ES$497,ES405)+1</f>
        <v>20</v>
      </c>
      <c r="FR405" s="74">
        <f>COUNTIFS($EX$9:$EX$497,"&gt;"&amp;EX405,$ES$9:$ES$497,ES405)+1</f>
        <v>14</v>
      </c>
      <c r="FS405" s="74">
        <f>COUNTIFS($EY$9:$EY$497,"&gt;"&amp;EY405,$ES$9:$ES$497,ES405)+1</f>
        <v>10</v>
      </c>
      <c r="FT405" s="74">
        <f>COUNTIFS($EZ$9:$EZ$497,"&gt;"&amp;EZ405,$ES$9:$ES$497,ES405)+1</f>
        <v>8</v>
      </c>
      <c r="FU405" s="74">
        <f>COUNTIFS($FA$9:$FA$497,"&gt;"&amp;FA405,$ES$9:$ES$497,ES405)+1</f>
        <v>7</v>
      </c>
      <c r="FV405" s="74">
        <f>COUNTIFS($FB$9:$FB$497,"&gt;"&amp;FB405,$ES$9:$ES$497,ES405)+1</f>
        <v>10</v>
      </c>
      <c r="FW405" s="74">
        <f>COUNTIFS($FC$9:$FC$497,"&gt;"&amp;FC405,$ES$9:$ES$497,ES405)+1</f>
        <v>22</v>
      </c>
      <c r="FX405" s="74">
        <f>COUNTIFS($FD$9:$FD$497,"&gt;"&amp;FD405,$ES$9:$ES$497,ES405)+1</f>
        <v>13</v>
      </c>
      <c r="FY405" s="84">
        <f>COUNTIFS($FE$9:$FE$497,"&gt;"&amp;FE405,$ES$9:$ES$497,ES405)+1</f>
        <v>17</v>
      </c>
      <c r="FZ405" s="85">
        <f t="shared" si="974"/>
        <v>0.91</v>
      </c>
      <c r="GA405" s="86">
        <f t="shared" si="975"/>
        <v>0.39</v>
      </c>
      <c r="GB405" s="86">
        <f t="shared" si="976"/>
        <v>0.85</v>
      </c>
      <c r="GC405" s="86">
        <f t="shared" si="977"/>
        <v>0.52</v>
      </c>
      <c r="GD405" s="86">
        <f t="shared" si="978"/>
        <v>0.14000000000000001</v>
      </c>
      <c r="GE405" s="86">
        <f t="shared" si="979"/>
        <v>0.14000000000000001</v>
      </c>
      <c r="GF405" s="86">
        <f t="shared" si="980"/>
        <v>0.73</v>
      </c>
      <c r="GG405" s="86">
        <f t="shared" si="981"/>
        <v>0.63</v>
      </c>
      <c r="GH405" s="86">
        <f t="shared" si="982"/>
        <v>0.99</v>
      </c>
      <c r="GI405" s="87">
        <f t="shared" si="983"/>
        <v>1.48</v>
      </c>
      <c r="GJ405" s="85">
        <f>ROUND(((FZ405-AVERAGE(FZ$9:FZ$497))/STDEVP(FZ$9:FZ$497)*10+50),2)</f>
        <v>47.8</v>
      </c>
      <c r="GK405" s="86">
        <f>ROUND(((GA405-AVERAGE(GA$9:GA$497))/STDEVP(GA$9:GA$497)*10+50),2)</f>
        <v>41.02</v>
      </c>
      <c r="GL405" s="86">
        <f>ROUND(((GB405-AVERAGE(GB$9:GB$497))/STDEVP(GB$9:GB$497)*10+50),2)</f>
        <v>60.04</v>
      </c>
      <c r="GM405" s="86">
        <f>ROUND(((GC405-AVERAGE(GC$9:GC$497))/STDEVP(GC$9:GC$497)*10+50),2)</f>
        <v>49.69</v>
      </c>
      <c r="GN405" s="86">
        <f>ROUND(((GD405-AVERAGE(GD$9:GD$497))/STDEVP(GD$9:GD$497)*10+50),2)</f>
        <v>41.36</v>
      </c>
      <c r="GO405" s="86">
        <f>ROUND(((GE405-AVERAGE(GE$9:GE$497))/STDEVP(GE$9:GE$497)*10+50),2)</f>
        <v>42.44</v>
      </c>
      <c r="GP405" s="86">
        <f>ROUND(((GF405-AVERAGE(GF$9:GF$497))/STDEVP(GF$9:GF$497)*10+50),2)</f>
        <v>52.99</v>
      </c>
      <c r="GQ405" s="86">
        <f>ROUND(((GG405-AVERAGE(GG$9:GG$497))/STDEVP(GG$9:GG$497)*10+50),2)</f>
        <v>49.97</v>
      </c>
      <c r="GR405" s="86">
        <f>ROUND(((GH405-AVERAGE(GH$9:GH$497))/STDEVP(GH$9:GH$497)*10+50),2)</f>
        <v>50.56</v>
      </c>
      <c r="GS405" s="87">
        <f>ROUND(((GI405-AVERAGE(GI$9:GI$497))/STDEVP(GI$9:GI$497)*10+50),2)</f>
        <v>55.59</v>
      </c>
      <c r="GT405" s="73">
        <f>RANK(GJ405,$GJ$9:$GJ$497,0)</f>
        <v>247</v>
      </c>
      <c r="GU405" s="74">
        <f>RANK(GK405,$GK$9:$GK$497,0)</f>
        <v>348</v>
      </c>
      <c r="GV405" s="74">
        <f>RANK(GL405,$GL$9:$GL$497,0)</f>
        <v>79</v>
      </c>
      <c r="GW405" s="74">
        <f>RANK(GM405,$GM$9:$GM$497,0)</f>
        <v>192</v>
      </c>
      <c r="GX405" s="74">
        <f>RANK(GN405,$GN$9:$GN$497,0)</f>
        <v>381</v>
      </c>
      <c r="GY405" s="74">
        <f>RANK(GO405,$GO$9:$GO$497,0)</f>
        <v>362</v>
      </c>
      <c r="GZ405" s="74">
        <f>RANK(GP405,$GP$9:$GP$497,0)</f>
        <v>161</v>
      </c>
      <c r="HA405" s="74">
        <f>RANK(GQ405,$GQ$9:$GQ$497,0)</f>
        <v>213</v>
      </c>
      <c r="HB405" s="74">
        <f>RANK(GR405,$GR$9:$GR$497,0)</f>
        <v>177</v>
      </c>
      <c r="HC405" s="84">
        <f>RANK(GS405,$GS$9:$GS$497,0)</f>
        <v>108</v>
      </c>
      <c r="HD405" s="85">
        <f>ROUND(AVERAGEIF($ES$9:$ES$497,$ES405,$FZ$9:$FZ$497),2)</f>
        <v>0.95</v>
      </c>
      <c r="HE405" s="86">
        <f>ROUND(AVERAGEIF($ES$9:$ES$497,$ES405,$GA$9:$GA$497),2)</f>
        <v>0.38</v>
      </c>
      <c r="HF405" s="86">
        <f>ROUND(AVERAGEIF($ES$9:$ES$497,$ES405,$GB$9:$GB$497),2)</f>
        <v>0.82</v>
      </c>
      <c r="HG405" s="86">
        <f>ROUND(AVERAGEIF($ES$9:$ES$497,$ES405,$GC$9:$GC$497),2)</f>
        <v>0.44</v>
      </c>
      <c r="HH405" s="86">
        <f>ROUND(AVERAGEIF($ES$9:$ES$497,$ES405,$GD$9:$GD$497),2)</f>
        <v>0.15</v>
      </c>
      <c r="HI405" s="86">
        <f>ROUND(AVERAGEIF($ES$9:$ES$497,$ES405,$GE$9:$GE$497),2)</f>
        <v>0.14000000000000001</v>
      </c>
      <c r="HJ405" s="86">
        <f>ROUND(AVERAGEIF($ES$9:$ES$497,$ES405,$GF$9:$GF$497),2)</f>
        <v>0.74</v>
      </c>
      <c r="HK405" s="86">
        <f>ROUND(AVERAGEIF($ES$9:$ES$497,$ES405,$GG$9:$GG$497),2)</f>
        <v>0.85</v>
      </c>
      <c r="HL405" s="86">
        <f>ROUND(AVERAGEIF($ES$9:$ES$497,$ES405,$GH$9:$GH$497),2)</f>
        <v>0.97</v>
      </c>
      <c r="HM405" s="87">
        <f>ROUND(AVERAGEIF($ES$9:$ES$497,$ES405,$GI$9:$GI$497),2)</f>
        <v>1.67</v>
      </c>
      <c r="HN405" s="88">
        <f t="shared" si="984"/>
        <v>-3.9999999999999925E-2</v>
      </c>
      <c r="HO405" s="89">
        <f t="shared" si="985"/>
        <v>1.0000000000000009E-2</v>
      </c>
      <c r="HP405" s="89">
        <f t="shared" si="986"/>
        <v>3.0000000000000027E-2</v>
      </c>
      <c r="HQ405" s="89">
        <f t="shared" si="987"/>
        <v>8.0000000000000016E-2</v>
      </c>
      <c r="HR405" s="89">
        <f t="shared" si="988"/>
        <v>-9.9999999999999811E-3</v>
      </c>
      <c r="HS405" s="89">
        <f t="shared" si="989"/>
        <v>0</v>
      </c>
      <c r="HT405" s="89">
        <f t="shared" si="990"/>
        <v>-1.0000000000000009E-2</v>
      </c>
      <c r="HU405" s="89">
        <f t="shared" si="991"/>
        <v>-0.21999999999999997</v>
      </c>
      <c r="HV405" s="89">
        <f t="shared" si="992"/>
        <v>2.0000000000000018E-2</v>
      </c>
      <c r="HW405" s="90">
        <f t="shared" si="993"/>
        <v>-0.18999999999999995</v>
      </c>
      <c r="HX405" s="73">
        <f>COUNTIFS($FZ$9:$FZ$497,"&gt;"&amp;FZ405,$ES$9:$ES$497,$ES405)+1</f>
        <v>50</v>
      </c>
      <c r="HY405" s="74">
        <f>COUNTIFS($GA$9:$GA$497,"&gt;"&amp;GA405,$ES$9:$ES$497,$ES405)+1</f>
        <v>32</v>
      </c>
      <c r="HZ405" s="74">
        <f>COUNTIFS($GB$9:$GB$497,"&gt;"&amp;GB405,$ES$9:$ES$497,$ES405)+1</f>
        <v>34</v>
      </c>
      <c r="IA405" s="74">
        <f>COUNTIFS($GC$9:$GC$497,"&gt;"&amp;GC405,$ES$9:$ES$497,$ES405)+1</f>
        <v>20</v>
      </c>
      <c r="IB405" s="74">
        <f>COUNTIFS($GD$9:$GD$497,"&gt;"&amp;GD405,$ES$9:$ES$497,$ES405)+1</f>
        <v>32</v>
      </c>
      <c r="IC405" s="74">
        <f>COUNTIFS($GE$9:$GE$497,"&gt;"&amp;GE405,$ES$9:$ES$497,$ES405)+1</f>
        <v>32</v>
      </c>
      <c r="ID405" s="74">
        <f>COUNTIFS($GF$9:$GF$497,"&gt;"&amp;GF405,$ES$9:$ES$497,$ES405)+1</f>
        <v>47</v>
      </c>
      <c r="IE405" s="74">
        <f>COUNTIFS($GG$9:$GG$497,"&gt;"&amp;GG405,$ES$9:$ES$497,$ES405)+1</f>
        <v>57</v>
      </c>
      <c r="IF405" s="74">
        <f>COUNTIFS($GH$9:$GH$497,"&gt;"&amp;GH405,$ES$9:$ES$497,$ES405)+1</f>
        <v>34</v>
      </c>
      <c r="IG405" s="84">
        <f>COUNTIFS($GI$9:$GI$497,"&gt;"&amp;GI405,$ES$9:$ES$497,$ES405)+1</f>
        <v>53</v>
      </c>
      <c r="IH405" s="148"/>
      <c r="II405" s="149"/>
      <c r="IJ405" s="149">
        <v>0.03</v>
      </c>
      <c r="IK405" s="149"/>
      <c r="IL405" s="149"/>
      <c r="IM405" s="150"/>
      <c r="IN405" s="151"/>
      <c r="IO405" s="152"/>
      <c r="IP405" s="153"/>
      <c r="IQ405" s="149"/>
      <c r="IR405" s="149"/>
      <c r="IS405" s="149"/>
      <c r="IT405" s="149"/>
      <c r="IU405" s="149"/>
      <c r="IV405" s="149"/>
      <c r="IW405" s="154"/>
      <c r="IX405" s="151"/>
      <c r="IY405" s="149"/>
      <c r="IZ405" s="149"/>
      <c r="JA405" s="149"/>
      <c r="JB405" s="149"/>
      <c r="JC405" s="149"/>
      <c r="JD405" s="149"/>
      <c r="JE405" s="155"/>
      <c r="JF405" s="153"/>
      <c r="JG405" s="149"/>
      <c r="JH405" s="149"/>
      <c r="JI405" s="149"/>
      <c r="JJ405" s="149"/>
      <c r="JK405" s="149"/>
      <c r="JL405" s="149"/>
      <c r="JM405" s="154"/>
      <c r="JN405" s="151"/>
      <c r="JO405" s="149">
        <v>0.1</v>
      </c>
      <c r="JP405" s="149"/>
      <c r="JQ405" s="149">
        <v>0.1</v>
      </c>
      <c r="JR405" s="149"/>
      <c r="JS405" s="149"/>
      <c r="JT405" s="149"/>
      <c r="JU405" s="149"/>
      <c r="JV405" s="149"/>
      <c r="JW405" s="149"/>
      <c r="JX405" s="149"/>
      <c r="JY405" s="149"/>
      <c r="JZ405" s="155"/>
      <c r="KA405" s="151"/>
      <c r="KB405" s="149"/>
      <c r="KC405" s="149"/>
      <c r="KD405" s="149"/>
      <c r="KE405" s="155"/>
      <c r="KF405" s="153"/>
      <c r="KG405" s="149"/>
      <c r="KH405" s="149"/>
      <c r="KI405" s="149"/>
      <c r="KJ405" s="149"/>
      <c r="KK405" s="156"/>
      <c r="KL405" s="149"/>
      <c r="KM405" s="149"/>
      <c r="KN405" s="149"/>
      <c r="KO405" s="149"/>
      <c r="KP405" s="149"/>
      <c r="KQ405" s="149"/>
      <c r="KR405" s="149"/>
      <c r="KS405" s="154"/>
      <c r="KT405" s="154"/>
      <c r="KU405" s="154"/>
      <c r="KV405" s="154"/>
      <c r="KW405" s="151"/>
      <c r="KX405" s="149"/>
      <c r="KY405" s="149"/>
      <c r="KZ405" s="149"/>
      <c r="LA405" s="149"/>
      <c r="LB405" s="149"/>
      <c r="LC405" s="154"/>
      <c r="LD405" s="151"/>
      <c r="LE405" s="152"/>
      <c r="LF405" s="157"/>
      <c r="LG405" s="158"/>
      <c r="LH405" s="151"/>
      <c r="LI405" s="149"/>
      <c r="LJ405" s="147"/>
      <c r="LK405" s="147"/>
      <c r="LL405" s="147"/>
      <c r="LM405" s="159"/>
      <c r="LN405" s="153"/>
      <c r="LO405" s="149"/>
      <c r="LP405" s="149"/>
      <c r="LQ405" s="149"/>
      <c r="LR405" s="154"/>
      <c r="LS405" s="151"/>
      <c r="LT405" s="149"/>
      <c r="LU405" s="149"/>
      <c r="LV405" s="149">
        <v>0.03</v>
      </c>
      <c r="LW405" s="149"/>
      <c r="LX405" s="149"/>
      <c r="LY405" s="149"/>
      <c r="LZ405" s="149"/>
      <c r="MA405" s="155"/>
      <c r="MB405" s="153"/>
      <c r="MC405" s="149"/>
      <c r="MD405" s="149"/>
      <c r="ME405" s="149"/>
      <c r="MF405" s="149"/>
      <c r="MG405" s="149"/>
      <c r="MH405" s="149"/>
      <c r="MI405" s="149"/>
      <c r="MJ405" s="149"/>
      <c r="MK405" s="149"/>
      <c r="ML405" s="149"/>
      <c r="MM405" s="149"/>
      <c r="MN405" s="156"/>
      <c r="MO405" s="156"/>
      <c r="MP405" s="154"/>
      <c r="MQ405" s="151"/>
      <c r="MR405" s="149"/>
      <c r="MS405" s="149"/>
      <c r="MT405" s="149"/>
      <c r="MU405" s="149"/>
      <c r="MV405" s="156"/>
      <c r="MW405" s="149"/>
      <c r="MX405" s="149"/>
      <c r="MY405" s="149"/>
      <c r="MZ405" s="149"/>
      <c r="NA405" s="149"/>
      <c r="NB405" s="149"/>
      <c r="NC405" s="149"/>
      <c r="ND405" s="154"/>
      <c r="NE405" s="154"/>
      <c r="NF405" s="154"/>
      <c r="NG405" s="154"/>
      <c r="NH405" s="151"/>
      <c r="NI405" s="149"/>
      <c r="NJ405" s="149"/>
      <c r="NK405" s="149"/>
      <c r="NL405" s="149"/>
      <c r="NM405" s="149"/>
      <c r="NN405" s="94"/>
      <c r="NO405" s="151"/>
      <c r="NP405" s="160"/>
      <c r="NQ405" s="196" t="s">
        <v>1491</v>
      </c>
      <c r="NR405" s="196" t="s">
        <v>1500</v>
      </c>
      <c r="NS405" s="198"/>
      <c r="NT405" s="198"/>
      <c r="NU405" s="198" t="s">
        <v>1501</v>
      </c>
      <c r="NV405" s="186">
        <v>44451</v>
      </c>
      <c r="NW405" s="198" t="s">
        <v>1502</v>
      </c>
      <c r="NX405" s="165" t="s">
        <v>1503</v>
      </c>
      <c r="NY405" s="138" t="s">
        <v>1138</v>
      </c>
      <c r="NZ405" s="165" t="s">
        <v>1503</v>
      </c>
      <c r="OA405" s="166"/>
      <c r="OB405" s="166"/>
      <c r="OC405" s="166"/>
      <c r="OD405" s="108">
        <f t="shared" si="994"/>
        <v>240</v>
      </c>
      <c r="OE405" s="109">
        <v>5</v>
      </c>
      <c r="OF405" s="110">
        <f t="shared" si="995"/>
        <v>23</v>
      </c>
      <c r="OG405" s="109">
        <v>7</v>
      </c>
      <c r="OH405" s="111">
        <f>ROUND(AVERAGEIF($ES$9:$ES$497,$ES405,EV$9:EV$497),0)</f>
        <v>70</v>
      </c>
      <c r="OI405" s="112">
        <f>ROUND(AVERAGEIF($ES$9:$ES$497,$ES405,EW$9:EW$497),0)</f>
        <v>29</v>
      </c>
      <c r="OJ405" s="112">
        <f>ROUND(AVERAGEIF($ES$9:$ES$497,$ES405,EX$9:EX$497),0)</f>
        <v>62</v>
      </c>
      <c r="OK405" s="112">
        <f>ROUND(AVERAGEIF($ES$9:$ES$497,$ES405,EY$9:EY$497),0)</f>
        <v>34</v>
      </c>
      <c r="OL405" s="112">
        <f>ROUND(AVERAGEIF($ES$9:$ES$497,$ES405,EZ$9:EZ$497),0)</f>
        <v>10</v>
      </c>
      <c r="OM405" s="112">
        <f>ROUND(AVERAGEIF($ES$9:$ES$497,$ES405,FA$9:FA$497),0)</f>
        <v>10</v>
      </c>
      <c r="ON405" s="112">
        <f>ROUND(AVERAGEIF($ES$9:$ES$497,$ES405,FB$9:FB$497),0)</f>
        <v>53</v>
      </c>
      <c r="OO405" s="112">
        <f>ROUND(AVERAGEIF($ES$9:$ES$497,$ES405,FC$9:FC$497),0)</f>
        <v>56</v>
      </c>
      <c r="OP405" s="112">
        <f>ROUND(AVERAGEIF($ES$9:$ES$497,$ES405,FD$9:FD$497),0)</f>
        <v>72</v>
      </c>
      <c r="OQ405" s="113">
        <f>ROUND(AVERAGEIF($ES$9:$ES$497,$ES405,FE$9:FE$497),0)</f>
        <v>118</v>
      </c>
      <c r="OR405" s="114">
        <f>ROUND(EV405/MAX(EV$9:EV$497)*100,0)</f>
        <v>58</v>
      </c>
      <c r="OS405" s="115">
        <f>ROUND(EW405/MAX(EW$9:EW$497)*100,0)</f>
        <v>35</v>
      </c>
      <c r="OT405" s="115">
        <f>ROUND(EX405/MAX(EX$9:EX$497)*100,0)</f>
        <v>81</v>
      </c>
      <c r="OU405" s="115">
        <f>ROUND(EY405/MAX(EY$9:EY$497)*100,0)</f>
        <v>40</v>
      </c>
      <c r="OV405" s="115">
        <f>ROUND(EZ405/MAX(EZ$9:EZ$497)*100,0)</f>
        <v>13</v>
      </c>
      <c r="OW405" s="115">
        <f>ROUND(FA405/MAX(FA$9:FA$497)*100,0)</f>
        <v>14</v>
      </c>
      <c r="OX405" s="115">
        <f>ROUND(FB405/MAX(FB$9:FB$497)*100,0)</f>
        <v>62</v>
      </c>
      <c r="OY405" s="116">
        <f>ROUND(FC405/MAX(FC$9:FC$497)*100,0)</f>
        <v>50</v>
      </c>
      <c r="OZ405" s="115">
        <f>ROUND(FD405/MAX(FD$9:FD$497)*100,0)</f>
        <v>76</v>
      </c>
      <c r="PA405" s="117">
        <f>ROUND(FE405/MAX(FE$9:FE$497)*100,0)</f>
        <v>69</v>
      </c>
      <c r="PB405" s="118">
        <f t="shared" si="996"/>
        <v>643</v>
      </c>
      <c r="PC405" s="115">
        <f t="shared" si="997"/>
        <v>439</v>
      </c>
      <c r="PD405" s="115">
        <f t="shared" si="998"/>
        <v>682</v>
      </c>
      <c r="PE405" s="115">
        <f t="shared" si="999"/>
        <v>743</v>
      </c>
      <c r="PF405" s="115">
        <f t="shared" si="1000"/>
        <v>454</v>
      </c>
      <c r="PG405" s="119">
        <f t="shared" si="1001"/>
        <v>370</v>
      </c>
      <c r="PH405" s="118">
        <f>ROUND(PB405/MAX(PB$9:PB$497)*100,0)</f>
        <v>77</v>
      </c>
      <c r="PI405" s="115">
        <f>ROUND(PC405/MAX(PC$9:PC$497)*100,0)</f>
        <v>53</v>
      </c>
      <c r="PJ405" s="115">
        <f>ROUND(PD405/MAX(PD$9:PD$497)*100,0)</f>
        <v>72</v>
      </c>
      <c r="PK405" s="115">
        <f>ROUND(PE405/MAX(PE$9:PE$497)*100,0)</f>
        <v>74</v>
      </c>
      <c r="PL405" s="115">
        <f>ROUND(PF405/MAX(PF$9:PF$497)*100,0)</f>
        <v>64</v>
      </c>
      <c r="PM405" s="119">
        <f>ROUND(PG405/MAX(PG$9:PG$497)*100,0)</f>
        <v>54</v>
      </c>
      <c r="PN405" s="118">
        <f>RANK(PH405,PH$9:PH$497,0)</f>
        <v>27</v>
      </c>
      <c r="PO405" s="115">
        <f>RANK(PI405,PI$9:PI$497,0)</f>
        <v>119</v>
      </c>
      <c r="PP405" s="115">
        <f>RANK(PJ405,PJ$9:PJ$497,0)</f>
        <v>51</v>
      </c>
      <c r="PQ405" s="115">
        <f>RANK(PK405,PK$9:PK$497,0)</f>
        <v>30</v>
      </c>
      <c r="PR405" s="115">
        <f>RANK(PL405,PL$9:PL$497,0)</f>
        <v>120</v>
      </c>
      <c r="PS405" s="119">
        <f>RANK(PM405,PM$9:PM$497,0)</f>
        <v>144</v>
      </c>
      <c r="PT405" s="120">
        <f>ROUND(FZ405/MAX(FZ$9:FZ$497)*100,0)</f>
        <v>50</v>
      </c>
      <c r="PU405" s="115">
        <f>ROUND(GA405/MAX(GA$9:GA$497)*100,0)</f>
        <v>22</v>
      </c>
      <c r="PV405" s="115">
        <f>ROUND(GB405/MAX(GB$9:GB$497)*100,0)</f>
        <v>62</v>
      </c>
      <c r="PW405" s="115">
        <f>ROUND(GC405/MAX(GC$9:GC$497)*100,0)</f>
        <v>41</v>
      </c>
      <c r="PX405" s="115">
        <f>ROUND(GD405/MAX(GD$9:GD$497)*100,0)</f>
        <v>8</v>
      </c>
      <c r="PY405" s="115">
        <f>ROUND(GE405/MAX(GE$9:GE$497)*100,0)</f>
        <v>8</v>
      </c>
      <c r="PZ405" s="115">
        <f>ROUND(GF405/MAX(GF$9:GF$497)*100,0)</f>
        <v>34</v>
      </c>
      <c r="QA405" s="116">
        <f>ROUND(GG405/MAX(GG$9:GG$497)*100,0)</f>
        <v>34</v>
      </c>
      <c r="QB405" s="115">
        <f>ROUND(GH405/MAX(GH$9:GH$497)*100,0)</f>
        <v>44</v>
      </c>
      <c r="QC405" s="121">
        <f>ROUND(GI405/MAX(GI$9:GI$497)*100,0)</f>
        <v>47</v>
      </c>
      <c r="QD405" s="120">
        <f>ROUND(AVERAGEIF($ES$9:$ES$497,$ES405,PT$9:PT$497),0)</f>
        <v>52</v>
      </c>
      <c r="QE405" s="120">
        <f>ROUND(AVERAGEIF($ES$9:$ES$497,$ES405,PU$9:PU$497),0)</f>
        <v>21</v>
      </c>
      <c r="QF405" s="120">
        <f>ROUND(AVERAGEIF($ES$9:$ES$497,$ES405,PV$9:PV$497),0)</f>
        <v>60</v>
      </c>
      <c r="QG405" s="120">
        <f>ROUND(AVERAGEIF($ES$9:$ES$497,$ES405,PW$9:PW$497),0)</f>
        <v>35</v>
      </c>
      <c r="QH405" s="120">
        <f>ROUND(AVERAGEIF($ES$9:$ES$497,$ES405,PX$9:PX$497),0)</f>
        <v>8</v>
      </c>
      <c r="QI405" s="120">
        <f>ROUND(AVERAGEIF($ES$9:$ES$497,$ES405,PY$9:PY$497),0)</f>
        <v>9</v>
      </c>
      <c r="QJ405" s="120">
        <f>ROUND(AVERAGEIF($ES$9:$ES$497,$ES405,PZ$9:PZ$497),0)</f>
        <v>35</v>
      </c>
      <c r="QK405" s="120">
        <f>ROUND(AVERAGEIF($ES$9:$ES$497,$ES405,QA$9:QA$497),0)</f>
        <v>46</v>
      </c>
      <c r="QL405" s="120">
        <f>ROUND(AVERAGEIF($ES$9:$ES$497,$ES405,QB$9:QB$497),0)</f>
        <v>43</v>
      </c>
      <c r="QM405" s="120">
        <f>ROUND(AVERAGEIF($ES$9:$ES$497,$ES405,QC$9:QC$497),0)</f>
        <v>53</v>
      </c>
      <c r="QN405" s="114">
        <f t="shared" si="1002"/>
        <v>535</v>
      </c>
      <c r="QO405" s="115">
        <f t="shared" si="1003"/>
        <v>319</v>
      </c>
      <c r="QP405" s="115">
        <f t="shared" si="1004"/>
        <v>567</v>
      </c>
      <c r="QQ405" s="115">
        <f t="shared" si="1005"/>
        <v>637</v>
      </c>
      <c r="QR405" s="115">
        <f t="shared" si="1006"/>
        <v>458</v>
      </c>
      <c r="QS405" s="119">
        <f t="shared" si="1007"/>
        <v>292</v>
      </c>
      <c r="QT405" s="114">
        <f>ROUND((QN405-MIN(QN$9:QN$497))/(MAX(QN$9:QN$497)-MIN(QN$9:QN$497))*100,0)</f>
        <v>48</v>
      </c>
      <c r="QU405" s="115">
        <f>ROUND((QO405-MIN(QO$9:QO$497))/(MAX(QO$9:QO$497)-MIN(QO$9:QO$497))*100,0)</f>
        <v>16</v>
      </c>
      <c r="QV405" s="115">
        <f>ROUND((QP405-MIN(QP$9:QP$497))/(MAX(QP$9:QP$497)-MIN(QP$9:QP$497))*100,0)</f>
        <v>31</v>
      </c>
      <c r="QW405" s="115">
        <f>ROUND((QQ405-MIN(QQ$9:QQ$497))/(MAX(QQ$9:QQ$497)-MIN(QQ$9:QQ$497))*100,0)</f>
        <v>44</v>
      </c>
      <c r="QX405" s="115">
        <f>ROUND((QR405-MIN(QR$9:QR$497))/(MAX(QR$9:QR$497)-MIN(QR$9:QR$497))*100,0)</f>
        <v>37</v>
      </c>
      <c r="QY405" s="115">
        <f>ROUND((QS405-MIN(QS$9:QS$497))/(MAX(QS$9:QS$497)-MIN(QS$9:QS$497))*100,0)</f>
        <v>24</v>
      </c>
      <c r="QZ405" s="114">
        <f>RANK(QN405,QN$9:QN$497,0)</f>
        <v>123</v>
      </c>
      <c r="RA405" s="115">
        <f>RANK(QO405,QO$9:QO$497,0)</f>
        <v>341</v>
      </c>
      <c r="RB405" s="115">
        <f>RANK(QP405,QP$9:QP$497,0)</f>
        <v>191</v>
      </c>
      <c r="RC405" s="115">
        <f>RANK(QQ405,QQ$9:QQ$497,0)</f>
        <v>133</v>
      </c>
      <c r="RD405" s="115">
        <f>RANK(QR405,QR$9:QR$497,0)</f>
        <v>308</v>
      </c>
      <c r="RE405" s="115">
        <f>RANK(QS405,QS$9:QS$497,0)</f>
        <v>354</v>
      </c>
      <c r="RF405" s="122"/>
      <c r="RG405" s="115">
        <f>($RH$3*(IH405+IJ405)*100*100/MAX(EX$9:EX$497)*$RO$3) +($RH$3*(II405+IJ405)*100*100/MAX(EX$9:EX$497)*$RO$4) + ($RH$3*IK405*100*100/MAX(EX$9:EX$497)*0.098)</f>
        <v>12.524999999999999</v>
      </c>
      <c r="RH405" s="115">
        <f>($RH$4*IL405*100*100/MAX(EZ$9:EZ$497))*$RQ$3</f>
        <v>0</v>
      </c>
      <c r="RI405" s="115">
        <f>($RH$3*IM405*100*100/MAX(EY$9:EY$497))*$RQ$4</f>
        <v>0</v>
      </c>
      <c r="RJ405" s="115">
        <f>($RH$3*IN405*100*100/MAX(EX$9:EX$497))</f>
        <v>0</v>
      </c>
      <c r="RK405" s="115">
        <f>($RH$4*IO405*100*100/MAX(EZ$9:EZ$497))*$RQ$3</f>
        <v>0</v>
      </c>
      <c r="RL405" s="115">
        <f>(($RL$4*IP405*100*((100/MAX(EX$9:EX$497)+100/MAX(EZ$9:EZ$497))/2))+($RL$4*IQ405*100*((100/MAX(EX$9:EX$497)+100/MAX(EZ$9:EZ$497))/2))+($RL$4*IR405*100*((100/MAX(EX$9:EX$497)+100/MAX(EZ$9:EZ$497))/2))+($RL$4*IS405*100*((100/MAX(EX$9:EX$497)+100/MAX(EZ$9:EZ$497))/2))+($RL$4*IT405*100*((100/MAX(EX$9:EX$497)+100/MAX(EZ$9:EZ$497))/2))+($RL$4*IU405*100*((100/MAX(EX$9:EX$497)+100/MAX(EZ$9:EZ$497))/2))+($RL$4*IV405*100*((100/MAX(EX$9:EX$497)+100/MAX(EZ$9:EZ$497))/2))+($RL$4*IW405*100*((100/MAX(EX$9:EX$497)+100/MAX(EZ$9:EZ$497))/2)))*$RS$3</f>
        <v>0</v>
      </c>
      <c r="RM405" s="115">
        <f>(($RH$3*IX405*100*100/MAX(EX$9:EX$497))+($RH$3*IY405*100*100/MAX(EX$9:EX$497))+($RH$3*IZ405*100*100/MAX(EX$9:EX$497))+($RH$3*JA405*100*100/MAX(EX$9:EX$497))+($RH$3*JB405*100*100/MAX(EX$9:EX$497))+($RH$3*JC405*100*100/MAX(EX$9:EX$497))+($RH$3*JD405*100*100/MAX(EX$9:EX$497))+($RH$3*JE405*100*100/MAX(EX$9:EX$497)))*$RS$4</f>
        <v>0</v>
      </c>
      <c r="RN405" s="115">
        <f>(($RH$4*JF405*100*100/MAX(EZ$9:EZ$497)) + ($RH$4*JG405*100*100/MAX(EZ$9:EZ$497)) + ($RH$4*JH405*100*100/MAX(EZ$9:EZ$497)) + ($RH$4*JI405*100*100/MAX(EZ$9:EZ$497)) + ($RH$4*JJ405*100*100/MAX(EZ$9:EZ$497)) + ($RH$4*JK405*100*100/MAX(EZ$9:EZ$497)) + ($RH$4*JL405*100*100/MAX(EZ$9:EZ$497)) + ($RH$4*JM405*100*100/MAX(EZ$9:EZ$497)))*$RU$3</f>
        <v>0</v>
      </c>
      <c r="RO405" s="115">
        <f>(($RL$4*JN405*100*((100/MAX(EX$9:EX$497)+100/MAX(EZ$9:EZ$497))/2))+($RL$4*JO405*100*((100/MAX(EX$9:EX$497)+100/MAX(EZ$9:EZ$497))/2))+($RL$4*JP405*100*((100/MAX(EX$9:EX$497)+100/MAX(EZ$9:EZ$497))/2))+($RL$4*JQ405*100*((100/MAX(EX$9:EX$497)+100/MAX(EZ$9:EZ$497))/2))+($RL$4*JR405*100*((100/MAX(EX$9:EX$497)+100/MAX(EZ$9:EZ$497))/2))+($RL$4*JS405*100*((100/MAX(EX$9:EX$497)+100/MAX(EZ$9:EZ$497))/2))+($RL$4*JT405*100*((100/MAX(EX$9:EX$497)+100/MAX(EZ$9:EZ$497))/2))+($RL$4*JU405*100*((100/MAX(EX$9:EX$497)+100/MAX(EZ$9:EZ$497))/2))+($RL$4*JV405*100*((100/MAX(EX$9:EX$497)+100/MAX(EZ$9:EZ$497))/2))+($RL$4*JW405*100*((100/MAX(EX$9:EX$497)+100/MAX(EZ$9:EZ$497))/2))+($RL$4*JX405*100*((100/MAX(EX$9:EX$497)+100/MAX(EZ$9:EZ$497))/2))+($RL$4*JY405*100*((100/MAX(EX$9:EX$497)+100/MAX(EZ$9:EZ$497))/2))+($RL$4*JZ405*100*((100/MAX(EX$9:EX$497)+100/MAX(EZ$9:EZ$497))/2)))*$RW$3/2</f>
        <v>10.453333333333335</v>
      </c>
      <c r="RP405" s="119">
        <f>($RJ$3*KA405*100*100/MAX(FA$9:FA$497)) + ($RJ$3*KB405*100*100/MAX(FA$9:FA$497)/2) + ($RJ$3*KC405*100*100/MAX(FA$9:FA$497)/2) + ($RJ$3*KD405*100*100/MAX(FA$9:FA$497)/4) + ($RJ$3*KE405*100*100/MAX(FA$9:FA$497)/4)</f>
        <v>0</v>
      </c>
      <c r="RQ405" s="118">
        <f>($RL$4*KF405*100*((100/MAX(EX$9:EX$497)+100/MAX(EZ$9:EZ$497)))) * ($RO$3/2) + (($RL$4*KG405*100*((100/MAX(EX$9:EX$497)+100/MAX(EZ$9:EZ$497))))+($RL$4*KH405*100*((100/MAX(EX$9:EX$497)+100/MAX(EZ$9:EZ$497))))+($RL$4*KI405*100*((100/MAX(EX$9:EX$497)+100/MAX(EZ$9:EZ$497))))+($RL$4*KJ405*100*((100/MAX(EX$9:EX$497)+100/MAX(EZ$9:EZ$497))))+($RL$4*KK405*100*((100/MAX(EX$9:EX$497)+100/MAX(EZ$9:EZ$497))))+($RL$4*KL405*100*((100/MAX(EX$9:EX$497)+100/MAX(EZ$9:EZ$497))))+($RL$4*KM405*100*((100/MAX(EX$9:EX$497)+100/MAX(EZ$9:EZ$497))))+($RL$4*KN405*100*((100/MAX(EX$9:EX$497)+100/MAX(EZ$9:EZ$497))))+($RL$4*KO405*100*((100/MAX(EX$9:EX$497)+100/MAX(EZ$9:EZ$497))))+($RL$4*KP405*100*((100/MAX(EX$9:EX$497)+100/MAX(EZ$9:EZ$497))))+($RL$4*KQ405*100*((100/MAX(EX$9:EX$497)+100/MAX(EZ$9:EZ$497))))+($RL$4*KR405*100*((100/MAX(EX$9:EX$497)+100/MAX(EZ$9:EZ$497))))+($RL$4*KS405*100*((100/MAX(EX$9:EX$497)+100/MAX(EZ$9:EZ$497))))+($RL$4*KV405*100*((100/MAX(EX$9:EX$497)+100/MAX(EZ$9:EZ$497))))) * (($RO$3+$RO$4)/6)</f>
        <v>0</v>
      </c>
      <c r="RR405" s="115">
        <f>(($RL$4*KW405*100*((100/MAX(EX$9:EX$497)+100/MAX(EZ$9:EZ$497))))) * ($RO$3/2) + (($RL$4*KX405*100*((100/MAX(EX$9:EX$497)+100/MAX(EZ$9:EZ$497))))+($RL$4*KY405*100*((100/MAX(EX$9:EX$497)+100/MAX(EZ$9:EZ$497))))+($RL$4*KZ405*100*((100/MAX(EX$9:EX$497)+100/MAX(EZ$9:EZ$497))))+($RL$4*LA405*100*((100/MAX(EX$9:EX$497)+100/MAX(EZ$9:EZ$497))))+($RL$4*LB405*100*((100/MAX(EX$9:EX$497)+100/MAX(EZ$9:EZ$497))))+($RL$4*LC405*100*((100/MAX(EX$9:EX$497)+100/MAX(EZ$9:EZ$497))))) * (($RO$3+$RO$4)/6)</f>
        <v>0</v>
      </c>
      <c r="RS405" s="119">
        <f>(($RL$4*LD405*100*((100/MAX(EX$9:EX$497)+100/MAX(EZ$9:EZ$497))))+($RL$4*LE405*100*((100/MAX(EX$9:EX$497)+100/MAX(EZ$9:EZ$497))))) * (($RO$3+$RO$4)/6)</f>
        <v>0</v>
      </c>
      <c r="RT405" s="118">
        <f>($RJ$4*LH405*100*(100/MAX(EV$9:EV$497)))+($RJ$4*LI405*100*(100/MAX(EV$9:EV$497)))</f>
        <v>0</v>
      </c>
      <c r="RU405" s="119">
        <f>($RJ$4*LJ405*(100/MAX(EV$9:EV$497)))/2 + ($RL$3*LK405*(100/MAX(EW$9:EW$497))) + ($RJ$4*LL405*(100/MAX(EV$9:EV$497)))/4 + ($RL$3*LM405*(100/MAX(EW$9:EW$497)))</f>
        <v>0</v>
      </c>
      <c r="RV405" s="118">
        <f>($RJ$4*LN405*100*100/MAX(EV$9:EV$497)/2)+($RJ$4*LO405*100*100/MAX(EV$9:EV$497)/2)+($RJ$4*LP405*100*100/MAX(EV$9:EV$497))+($RJ$4*LQ405*100*100/MAX(EV$9:EV$497))+($RJ$4*LR405*100*100/MAX(EV$9:EV$497))</f>
        <v>0</v>
      </c>
      <c r="RW405" s="115">
        <f>($RJ$4*LS405*100*100/MAX(EV$9:EV$497)) + (($RJ$4*LT405*100*100/MAX(EV$9:EV$497))+($RJ$4*LU405*100*100/MAX(EV$9:EV$497))+($RJ$4*LV405*100*100/MAX(EV$9:EV$497))+($RJ$4*LW405*100*100/MAX(EV$9:EV$497))+($RJ$4*LX405*100*100/MAX(EV$9:EV$497))+($RJ$4*LY405*100*100/MAX(EV$9:EV$497))+($RJ$4*LZ405*100*100/MAX(EV$9:EV$497))+($RJ$4*MA405*100*100/MAX(EV$9:EV$497)))/2</f>
        <v>2.5280898876404496</v>
      </c>
      <c r="RX405" s="119">
        <f>($RJ$4*MB405*100*100/MAX(EV$9:EV$497))+($RJ$4*MC405*100*100/MAX(EV$9:EV$497))+($RJ$4*MD405*100*100/MAX(EV$9:EV$497))+($RJ$4*ME405*100*100/MAX(EV$9:EV$497))+($RJ$4*MF405*100*100/MAX(EV$9:EV$497))+($RJ$4*MG405*100*100/MAX(EV$9:EV$497))+($RJ$4*MH405*100*100/MAX(EV$9:EV$497))+($RJ$4*MI405*100*100/MAX(EV$9:EV$497))+($RJ$4*MJ405*100*100/MAX(EV$9:EV$497))+($RJ$4*MK405*100*100/MAX(EV$9:EV$497))+($RJ$4*ML405*100*100/MAX(EV$9:EV$497))+($RJ$4*MM405*100*100/MAX(EV$9:EV$497))+($RJ$4*MN405*100*100/MAX(EV$9:EV$497))</f>
        <v>0</v>
      </c>
      <c r="RY405" s="118">
        <f>($RJ$4*MQ405*100*100/MAX(EV$9:EV$497))/2 + (($RJ$4*MR405*100*100/MAX(EV$9:EV$497))+($RJ$4*MS405*100*100/MAX(EV$9:EV$497))+($RJ$4*MT405*100*100/MAX(EV$9:EV$497))+($RJ$4*MU405*100*100/MAX(EV$9:EV$497))+($RJ$4*MV405*100*100/MAX(EV$9:EV$497))+($RJ$4*MW405*100*100/MAX(EV$9:EV$497))+($RJ$4*MX405*100*100/MAX(EV$9:EV$497))+($RJ$4*MY405*100*100/MAX(EV$9:EV$497))+($RJ$4*MZ405*100*100/MAX(EV$9:EV$497))+($RJ$4*NA405*100*100/MAX(EV$9:EV$497))+($RJ$4*NB405*100*100/MAX(EV$9:EV$497))+($RJ$4*NC405*100*100/MAX(EV$9:EV$497))+($RJ$4*ND405*100*100/MAX(EV$9:EV$497))+($RJ$4*NG405*100*100/MAX(EV$9:EV$497)))/4</f>
        <v>0</v>
      </c>
      <c r="RZ405" s="115">
        <f>($RJ$4*NH405*100*100/MAX(EV$9:EV$497))/2 + (($RJ$4*NI405*100*100/MAX(EV$9:EV$497))+($RJ$4*NJ405*100*100/MAX(EV$9:EV$497))+($RJ$4*NK405*100*100/MAX(EV$9:EV$497))+($RJ$4*NL405*100*100/MAX(EV$9:EV$497))+($RJ$4*NM405*100*100/MAX(EV$9:EV$497))+($RJ$4*NN405*100*100/MAX(EV$9:EV$497)))/4</f>
        <v>0</v>
      </c>
      <c r="SA405" s="117">
        <f>(($RJ$4*NO405*100*100/MAX(EV$9:EV$497))+($RJ$4*NP405*100*100/MAX(EV$9:EV$497)))/4</f>
        <v>0</v>
      </c>
      <c r="SB405" s="118">
        <f t="shared" si="1008"/>
        <v>25.50642322097378</v>
      </c>
      <c r="SC405" s="115">
        <f t="shared" si="1009"/>
        <v>23.483951310861421</v>
      </c>
      <c r="SD405" s="115">
        <f t="shared" si="1010"/>
        <v>11.085355805243447</v>
      </c>
      <c r="SE405" s="115">
        <f t="shared" si="1011"/>
        <v>23.483951310861421</v>
      </c>
      <c r="SF405" s="115">
        <f t="shared" si="1012"/>
        <v>11.085355805243447</v>
      </c>
      <c r="SG405" s="115">
        <f t="shared" si="1013"/>
        <v>2.5280898876404496</v>
      </c>
      <c r="SH405" s="115">
        <f>ROUND(SB405/MAX(SB$9:SB$497)*100,0)</f>
        <v>32</v>
      </c>
      <c r="SI405" s="115">
        <f>ROUND(SC405/MAX(SC$9:SC$497)*100,0)</f>
        <v>36</v>
      </c>
      <c r="SJ405" s="115">
        <f>ROUND(SD405/MAX(SD$9:SD$497)*100,0)</f>
        <v>18</v>
      </c>
      <c r="SK405" s="115">
        <f>ROUND(SE405/MAX(SE$9:SE$497)*100,0)</f>
        <v>18</v>
      </c>
      <c r="SL405" s="115">
        <f>ROUND(SF405/MAX(SF$9:SF$497)*100,0)</f>
        <v>27</v>
      </c>
      <c r="SM405" s="121">
        <f>ROUND(SG405/MAX(SG$9:SG$497)*100,0)</f>
        <v>2</v>
      </c>
      <c r="SN405" s="115">
        <f>ROUND(AVERAGEIF($ES$9:$ES$497,$ES405,SH$9:SH$497),0)</f>
        <v>26</v>
      </c>
      <c r="SO405" s="115">
        <f>ROUND(AVERAGEIF($ES$9:$ES$497,$ES405,SI$9:SI$497),0)</f>
        <v>26</v>
      </c>
      <c r="SP405" s="115">
        <f>ROUND(AVERAGEIF($ES$9:$ES$497,$ES405,SJ$9:SJ$497),0)</f>
        <v>3</v>
      </c>
      <c r="SQ405" s="115">
        <f>ROUND(AVERAGEIF($ES$9:$ES$497,$ES405,SK$9:SK$497),0)</f>
        <v>21</v>
      </c>
      <c r="SR405" s="115">
        <f>ROUND(AVERAGEIF($ES$9:$ES$497,$ES405,SL$9:SL$497),0)</f>
        <v>5</v>
      </c>
      <c r="SS405" s="121">
        <f>ROUND(AVERAGEIF($ES$9:$ES$497,$ES405,SM$9:SM$497),0)</f>
        <v>5</v>
      </c>
      <c r="ST405" s="114">
        <f>RANK(SB405,SB$9:SB$497,0)</f>
        <v>142</v>
      </c>
      <c r="SU405" s="115">
        <f>RANK(SC405,SC$9:SC$497,0)</f>
        <v>80</v>
      </c>
      <c r="SV405" s="115">
        <f>RANK(SD405,SD$9:SD$497,0)</f>
        <v>66</v>
      </c>
      <c r="SW405" s="115">
        <f>RANK(SE405,SE$9:SE$497,0)</f>
        <v>121</v>
      </c>
      <c r="SX405" s="115">
        <f>RANK(SF405,SF$9:SF$497,0)</f>
        <v>23</v>
      </c>
      <c r="SY405" s="115">
        <f>RANK(SG405,SG$9:SG$497,0)</f>
        <v>223</v>
      </c>
      <c r="SZ405" s="115">
        <f>COUNTIFS(SB$9:SB$497,"&gt;"&amp;SB405,$ES$9:$ES$497,$ES405)+1</f>
        <v>33</v>
      </c>
      <c r="TA405" s="115">
        <f>COUNTIFS(SC$9:SC$497,"&gt;"&amp;SC405,$ES$9:$ES$497,$ES405)+1</f>
        <v>27</v>
      </c>
      <c r="TB405" s="115">
        <f>COUNTIFS(SD$9:SD$497,"&gt;"&amp;SD405,$ES$9:$ES$497,$ES405)+1</f>
        <v>2</v>
      </c>
      <c r="TC405" s="115">
        <f>COUNTIFS(SE$9:SE$497,"&gt;"&amp;SE405,$ES$9:$ES$497,$ES405)+1</f>
        <v>35</v>
      </c>
      <c r="TD405" s="115">
        <f>COUNTIFS(SF$9:SF$497,"&gt;"&amp;SF405,$ES$9:$ES$497,$ES405)+1</f>
        <v>3</v>
      </c>
      <c r="TE405" s="117">
        <f>COUNTIFS(SG$9:SG$497,"&gt;"&amp;SG405,$ES$9:$ES$497,$ES405)+1</f>
        <v>40</v>
      </c>
      <c r="TF405" s="118">
        <f t="shared" si="1014"/>
        <v>109</v>
      </c>
      <c r="TG405" s="115">
        <f t="shared" si="1015"/>
        <v>113</v>
      </c>
      <c r="TH405" s="115">
        <f t="shared" si="1016"/>
        <v>71</v>
      </c>
      <c r="TI405" s="115">
        <f t="shared" si="1017"/>
        <v>90</v>
      </c>
      <c r="TJ405" s="115">
        <f t="shared" si="1018"/>
        <v>101</v>
      </c>
      <c r="TK405" s="115">
        <f t="shared" si="1019"/>
        <v>66</v>
      </c>
      <c r="TL405" s="117">
        <f t="shared" si="1020"/>
        <v>56</v>
      </c>
      <c r="TM405" s="118">
        <f>ROUND(TF405/MAX(TF$9:TF$497)*100,0)</f>
        <v>61</v>
      </c>
      <c r="TN405" s="115">
        <f>ROUND(TG405/MAX(TG$9:TG$497)*100,0)</f>
        <v>62</v>
      </c>
      <c r="TO405" s="115">
        <f>ROUND(TH405/MAX(TH$9:TH$497)*100,0)</f>
        <v>39</v>
      </c>
      <c r="TP405" s="115">
        <f>ROUND(TI405/MAX(TI$9:TI$497)*100,0)</f>
        <v>50</v>
      </c>
      <c r="TQ405" s="115">
        <f>ROUND(TJ405/MAX(TJ$9:TJ$497)*100,0)</f>
        <v>51</v>
      </c>
      <c r="TR405" s="115">
        <f>ROUND(TK405/MAX(TK$9:TK$497)*100,0)</f>
        <v>34</v>
      </c>
      <c r="TS405" s="119">
        <f>ROUND(TL405/MAX(TL$9:TL$497)*100,0)</f>
        <v>29</v>
      </c>
      <c r="TT405" s="120">
        <f>RANK(TM405,TM$9:TM$497,0)</f>
        <v>93</v>
      </c>
      <c r="TU405" s="115">
        <f>RANK(TN405,TN$9:TN$497,0)</f>
        <v>53</v>
      </c>
      <c r="TV405" s="115">
        <f>RANK(TO405,TO$9:TO$497,0)</f>
        <v>70</v>
      </c>
      <c r="TW405" s="115">
        <f>RANK(TP405,TP$9:TP$497,0)</f>
        <v>83</v>
      </c>
      <c r="TX405" s="115">
        <f>RANK(TQ405,TQ$9:TQ$497,0)</f>
        <v>16</v>
      </c>
      <c r="TY405" s="115">
        <f>RANK(TR405,TR$9:TR$497,0)</f>
        <v>149</v>
      </c>
      <c r="TZ405" s="121">
        <f>RANK(TS405,TS$9:TS$497,0)</f>
        <v>162</v>
      </c>
      <c r="UA405" s="132"/>
      <c r="UB405" s="7" t="s">
        <v>1</v>
      </c>
    </row>
    <row r="406" spans="1:548" x14ac:dyDescent="0.15">
      <c r="A406" s="183">
        <v>398</v>
      </c>
      <c r="B406" s="200" t="s">
        <v>1500</v>
      </c>
      <c r="C406" s="143"/>
      <c r="D406" s="143"/>
      <c r="E406" s="161" t="s">
        <v>518</v>
      </c>
      <c r="F406" s="65">
        <v>116</v>
      </c>
      <c r="G406" s="65" t="s">
        <v>908</v>
      </c>
      <c r="H406" s="144" t="s">
        <v>922</v>
      </c>
      <c r="I406" s="66" t="s">
        <v>521</v>
      </c>
      <c r="J406" s="67" t="s">
        <v>521</v>
      </c>
      <c r="K406" s="67" t="s">
        <v>521</v>
      </c>
      <c r="L406" s="67" t="s">
        <v>521</v>
      </c>
      <c r="M406" s="67" t="s">
        <v>521</v>
      </c>
      <c r="N406" s="67" t="s">
        <v>521</v>
      </c>
      <c r="O406" s="67" t="s">
        <v>521</v>
      </c>
      <c r="P406" s="67" t="s">
        <v>521</v>
      </c>
      <c r="Q406" s="67" t="s">
        <v>521</v>
      </c>
      <c r="R406" s="68" t="s">
        <v>521</v>
      </c>
      <c r="S406" s="69" t="s">
        <v>521</v>
      </c>
      <c r="T406" s="67" t="s">
        <v>521</v>
      </c>
      <c r="U406" s="67" t="s">
        <v>521</v>
      </c>
      <c r="V406" s="67" t="s">
        <v>521</v>
      </c>
      <c r="W406" s="67" t="s">
        <v>521</v>
      </c>
      <c r="X406" s="67" t="s">
        <v>521</v>
      </c>
      <c r="Y406" s="67" t="s">
        <v>521</v>
      </c>
      <c r="Z406" s="67" t="s">
        <v>521</v>
      </c>
      <c r="AA406" s="67" t="s">
        <v>521</v>
      </c>
      <c r="AB406" s="68" t="s">
        <v>521</v>
      </c>
      <c r="AC406" s="69" t="s">
        <v>521</v>
      </c>
      <c r="AD406" s="67" t="s">
        <v>521</v>
      </c>
      <c r="AE406" s="67" t="s">
        <v>521</v>
      </c>
      <c r="AF406" s="67" t="s">
        <v>521</v>
      </c>
      <c r="AG406" s="67" t="s">
        <v>521</v>
      </c>
      <c r="AH406" s="67" t="s">
        <v>521</v>
      </c>
      <c r="AI406" s="67" t="s">
        <v>521</v>
      </c>
      <c r="AJ406" s="67" t="s">
        <v>521</v>
      </c>
      <c r="AK406" s="67" t="s">
        <v>521</v>
      </c>
      <c r="AL406" s="68" t="s">
        <v>521</v>
      </c>
      <c r="AM406" s="69" t="s">
        <v>521</v>
      </c>
      <c r="AN406" s="67" t="s">
        <v>521</v>
      </c>
      <c r="AO406" s="67" t="s">
        <v>521</v>
      </c>
      <c r="AP406" s="67" t="s">
        <v>521</v>
      </c>
      <c r="AQ406" s="67" t="s">
        <v>521</v>
      </c>
      <c r="AR406" s="67" t="s">
        <v>521</v>
      </c>
      <c r="AS406" s="67" t="s">
        <v>521</v>
      </c>
      <c r="AT406" s="67" t="s">
        <v>521</v>
      </c>
      <c r="AU406" s="67" t="s">
        <v>521</v>
      </c>
      <c r="AV406" s="68" t="s">
        <v>521</v>
      </c>
      <c r="AW406" s="69" t="s">
        <v>521</v>
      </c>
      <c r="AX406" s="67" t="s">
        <v>521</v>
      </c>
      <c r="AY406" s="67" t="s">
        <v>521</v>
      </c>
      <c r="AZ406" s="67" t="s">
        <v>521</v>
      </c>
      <c r="BA406" s="67" t="s">
        <v>521</v>
      </c>
      <c r="BB406" s="67" t="s">
        <v>521</v>
      </c>
      <c r="BC406" s="67" t="s">
        <v>521</v>
      </c>
      <c r="BD406" s="67" t="s">
        <v>521</v>
      </c>
      <c r="BE406" s="67" t="s">
        <v>521</v>
      </c>
      <c r="BF406" s="68" t="s">
        <v>521</v>
      </c>
      <c r="BG406" s="69" t="s">
        <v>521</v>
      </c>
      <c r="BH406" s="67" t="s">
        <v>521</v>
      </c>
      <c r="BI406" s="67" t="s">
        <v>521</v>
      </c>
      <c r="BJ406" s="67" t="s">
        <v>521</v>
      </c>
      <c r="BK406" s="67" t="s">
        <v>521</v>
      </c>
      <c r="BL406" s="67" t="s">
        <v>521</v>
      </c>
      <c r="BM406" s="67" t="s">
        <v>521</v>
      </c>
      <c r="BN406" s="67" t="s">
        <v>521</v>
      </c>
      <c r="BO406" s="67" t="s">
        <v>521</v>
      </c>
      <c r="BP406" s="68" t="s">
        <v>521</v>
      </c>
      <c r="BQ406" s="70" t="s">
        <v>521</v>
      </c>
      <c r="BR406" s="67" t="s">
        <v>521</v>
      </c>
      <c r="BS406" s="67" t="s">
        <v>521</v>
      </c>
      <c r="BT406" s="67" t="s">
        <v>521</v>
      </c>
      <c r="BU406" s="67" t="s">
        <v>521</v>
      </c>
      <c r="BV406" s="67" t="s">
        <v>521</v>
      </c>
      <c r="BW406" s="67" t="s">
        <v>521</v>
      </c>
      <c r="BX406" s="67" t="s">
        <v>521</v>
      </c>
      <c r="BY406" s="67" t="s">
        <v>521</v>
      </c>
      <c r="BZ406" s="68" t="s">
        <v>521</v>
      </c>
      <c r="CA406" s="69" t="s">
        <v>521</v>
      </c>
      <c r="CB406" s="67" t="s">
        <v>521</v>
      </c>
      <c r="CC406" s="67" t="s">
        <v>521</v>
      </c>
      <c r="CD406" s="67" t="s">
        <v>521</v>
      </c>
      <c r="CE406" s="67" t="s">
        <v>521</v>
      </c>
      <c r="CF406" s="67" t="s">
        <v>521</v>
      </c>
      <c r="CG406" s="67" t="s">
        <v>521</v>
      </c>
      <c r="CH406" s="67" t="s">
        <v>521</v>
      </c>
      <c r="CI406" s="67" t="s">
        <v>521</v>
      </c>
      <c r="CJ406" s="68" t="s">
        <v>521</v>
      </c>
      <c r="CK406" s="69" t="s">
        <v>521</v>
      </c>
      <c r="CL406" s="67" t="s">
        <v>521</v>
      </c>
      <c r="CM406" s="67" t="s">
        <v>521</v>
      </c>
      <c r="CN406" s="67" t="s">
        <v>521</v>
      </c>
      <c r="CO406" s="67" t="s">
        <v>521</v>
      </c>
      <c r="CP406" s="67" t="s">
        <v>521</v>
      </c>
      <c r="CQ406" s="67" t="s">
        <v>521</v>
      </c>
      <c r="CR406" s="67" t="s">
        <v>521</v>
      </c>
      <c r="CS406" s="67" t="s">
        <v>521</v>
      </c>
      <c r="CT406" s="68" t="s">
        <v>521</v>
      </c>
      <c r="CU406" s="69" t="s">
        <v>521</v>
      </c>
      <c r="CV406" s="67" t="s">
        <v>521</v>
      </c>
      <c r="CW406" s="67" t="s">
        <v>521</v>
      </c>
      <c r="CX406" s="67" t="s">
        <v>521</v>
      </c>
      <c r="CY406" s="67" t="s">
        <v>521</v>
      </c>
      <c r="CZ406" s="67" t="s">
        <v>521</v>
      </c>
      <c r="DA406" s="67" t="s">
        <v>521</v>
      </c>
      <c r="DB406" s="67" t="s">
        <v>521</v>
      </c>
      <c r="DC406" s="67" t="s">
        <v>521</v>
      </c>
      <c r="DD406" s="68" t="s">
        <v>521</v>
      </c>
      <c r="DE406" s="69" t="s">
        <v>521</v>
      </c>
      <c r="DF406" s="71" t="s">
        <v>521</v>
      </c>
      <c r="DG406" s="67" t="s">
        <v>521</v>
      </c>
      <c r="DH406" s="67" t="s">
        <v>521</v>
      </c>
      <c r="DI406" s="67" t="s">
        <v>521</v>
      </c>
      <c r="DJ406" s="67" t="s">
        <v>521</v>
      </c>
      <c r="DK406" s="67" t="s">
        <v>521</v>
      </c>
      <c r="DL406" s="67" t="s">
        <v>521</v>
      </c>
      <c r="DM406" s="67" t="s">
        <v>521</v>
      </c>
      <c r="DN406" s="68" t="s">
        <v>521</v>
      </c>
      <c r="DO406" s="70" t="s">
        <v>521</v>
      </c>
      <c r="DP406" s="71" t="s">
        <v>521</v>
      </c>
      <c r="DQ406" s="67" t="s">
        <v>521</v>
      </c>
      <c r="DR406" s="67" t="s">
        <v>521</v>
      </c>
      <c r="DS406" s="67" t="s">
        <v>521</v>
      </c>
      <c r="DT406" s="67" t="s">
        <v>521</v>
      </c>
      <c r="DU406" s="67" t="s">
        <v>521</v>
      </c>
      <c r="DV406" s="67" t="s">
        <v>521</v>
      </c>
      <c r="DW406" s="67" t="s">
        <v>521</v>
      </c>
      <c r="DX406" s="72" t="s">
        <v>521</v>
      </c>
      <c r="DY406" s="146" t="s">
        <v>522</v>
      </c>
      <c r="DZ406" s="74">
        <v>3</v>
      </c>
      <c r="EA406" s="74">
        <v>4</v>
      </c>
      <c r="EB406" s="74">
        <v>4</v>
      </c>
      <c r="EC406" s="75">
        <v>5</v>
      </c>
      <c r="ED406" s="168" t="s">
        <v>522</v>
      </c>
      <c r="EE406" s="74">
        <f t="shared" si="964"/>
        <v>3</v>
      </c>
      <c r="EF406" s="74">
        <f t="shared" si="965"/>
        <v>12</v>
      </c>
      <c r="EG406" s="74">
        <f t="shared" si="966"/>
        <v>48</v>
      </c>
      <c r="EH406" s="77">
        <f t="shared" si="967"/>
        <v>240</v>
      </c>
      <c r="EI406" s="73">
        <v>30</v>
      </c>
      <c r="EJ406" s="74">
        <v>150</v>
      </c>
      <c r="EK406" s="74">
        <v>900</v>
      </c>
      <c r="EL406" s="74">
        <v>3000</v>
      </c>
      <c r="EM406" s="75">
        <v>15000</v>
      </c>
      <c r="EN406" s="78">
        <v>1</v>
      </c>
      <c r="EO406" s="79">
        <f t="shared" si="968"/>
        <v>1.6666666666666667</v>
      </c>
      <c r="EP406" s="79">
        <f t="shared" si="969"/>
        <v>2.5</v>
      </c>
      <c r="EQ406" s="79">
        <f t="shared" si="970"/>
        <v>2.0833333333333335</v>
      </c>
      <c r="ER406" s="80">
        <f t="shared" si="971"/>
        <v>2.0833333333333335</v>
      </c>
      <c r="ES406" s="128" t="s">
        <v>564</v>
      </c>
      <c r="ET406" s="82"/>
      <c r="EU406" s="83">
        <v>4</v>
      </c>
      <c r="EV406" s="146">
        <v>117</v>
      </c>
      <c r="EW406" s="147">
        <v>71</v>
      </c>
      <c r="EX406" s="147">
        <v>81</v>
      </c>
      <c r="EY406" s="147">
        <v>79</v>
      </c>
      <c r="EZ406" s="147">
        <v>37</v>
      </c>
      <c r="FA406" s="147">
        <v>33</v>
      </c>
      <c r="FB406" s="147">
        <v>105</v>
      </c>
      <c r="FC406" s="147">
        <v>105</v>
      </c>
      <c r="FD406" s="74">
        <f t="shared" si="972"/>
        <v>118</v>
      </c>
      <c r="FE406" s="84">
        <f t="shared" si="973"/>
        <v>186</v>
      </c>
      <c r="FF406" s="73">
        <f>RANK(EV406,$EV$9:$EV$497,0)</f>
        <v>39</v>
      </c>
      <c r="FG406" s="74">
        <f>RANK(EW406,$EW$9:$EW$497,0)</f>
        <v>79</v>
      </c>
      <c r="FH406" s="74">
        <f>RANK(EX406,$EX$9:$EX$497,0)</f>
        <v>50</v>
      </c>
      <c r="FI406" s="74">
        <f>RANK(EY406,$EY$9:$EY$497,0)</f>
        <v>28</v>
      </c>
      <c r="FJ406" s="74">
        <f>RANK(EZ406,$EZ$9:$EZ$497,0)</f>
        <v>95</v>
      </c>
      <c r="FK406" s="74">
        <f>RANK(FA406,$FA$9:$FA$497,0)</f>
        <v>92</v>
      </c>
      <c r="FL406" s="74">
        <f>RANK(FB406,$FB$9:$FB$497,0)</f>
        <v>15</v>
      </c>
      <c r="FM406" s="74">
        <f>RANK(FC406,$FC$9:$FC$497,0)</f>
        <v>16</v>
      </c>
      <c r="FN406" s="74">
        <f>RANK(FD406,$FD$9:$FD$497,0)</f>
        <v>31</v>
      </c>
      <c r="FO406" s="84">
        <f>RANK(FE406,$FE$9:$FE$497,0)</f>
        <v>20</v>
      </c>
      <c r="FP406" s="73">
        <f>COUNTIFS($EV$9:$EV$497,"&gt;"&amp;EV406,$ES$9:$ES$497,ES406)+1</f>
        <v>11</v>
      </c>
      <c r="FQ406" s="74">
        <f>COUNTIFS($EW$9:$EW$497,"&gt;"&amp;EW406,$ES$9:$ES$497,ES406)+1</f>
        <v>10</v>
      </c>
      <c r="FR406" s="74">
        <f>COUNTIFS($EX$9:$EX$497,"&gt;"&amp;EX406,$ES$9:$ES$497,ES406)+1</f>
        <v>16</v>
      </c>
      <c r="FS406" s="74">
        <f>COUNTIFS($EY$9:$EY$497,"&gt;"&amp;EY406,$ES$9:$ES$497,ES406)+1</f>
        <v>4</v>
      </c>
      <c r="FT406" s="74">
        <f>COUNTIFS($EZ$9:$EZ$497,"&gt;"&amp;EZ406,$ES$9:$ES$497,ES406)+1</f>
        <v>3</v>
      </c>
      <c r="FU406" s="74">
        <f>COUNTIFS($FA$9:$FA$497,"&gt;"&amp;FA406,$ES$9:$ES$497,ES406)+1</f>
        <v>7</v>
      </c>
      <c r="FV406" s="74">
        <f>COUNTIFS($FB$9:$FB$497,"&gt;"&amp;FB406,$ES$9:$ES$497,ES406)+1</f>
        <v>12</v>
      </c>
      <c r="FW406" s="74">
        <f>COUNTIFS($FC$9:$FC$497,"&gt;"&amp;FC406,$ES$9:$ES$497,ES406)+1</f>
        <v>14</v>
      </c>
      <c r="FX406" s="74">
        <f>COUNTIFS($FD$9:$FD$497,"&gt;"&amp;FD406,$ES$9:$ES$497,ES406)+1</f>
        <v>11</v>
      </c>
      <c r="FY406" s="84">
        <f>COUNTIFS($FE$9:$FE$497,"&gt;"&amp;FE406,$ES$9:$ES$497,ES406)+1</f>
        <v>14</v>
      </c>
      <c r="FZ406" s="85">
        <f t="shared" si="974"/>
        <v>1.01</v>
      </c>
      <c r="GA406" s="86">
        <f t="shared" si="975"/>
        <v>0.61</v>
      </c>
      <c r="GB406" s="86">
        <f t="shared" si="976"/>
        <v>0.7</v>
      </c>
      <c r="GC406" s="86">
        <f t="shared" si="977"/>
        <v>0.68</v>
      </c>
      <c r="GD406" s="86">
        <f t="shared" si="978"/>
        <v>0.32</v>
      </c>
      <c r="GE406" s="86">
        <f t="shared" si="979"/>
        <v>0.28000000000000003</v>
      </c>
      <c r="GF406" s="86">
        <f t="shared" si="980"/>
        <v>0.91</v>
      </c>
      <c r="GG406" s="86">
        <f t="shared" si="981"/>
        <v>0.91</v>
      </c>
      <c r="GH406" s="86">
        <f t="shared" si="982"/>
        <v>1.02</v>
      </c>
      <c r="GI406" s="87">
        <f t="shared" si="983"/>
        <v>1.6</v>
      </c>
      <c r="GJ406" s="85">
        <f>ROUND(((FZ406-AVERAGE(FZ$9:FZ$497))/STDEVP(FZ$9:FZ$497)*10+50),2)</f>
        <v>51.69</v>
      </c>
      <c r="GK406" s="86">
        <f>ROUND(((GA406-AVERAGE(GA$9:GA$497))/STDEVP(GA$9:GA$497)*10+50),2)</f>
        <v>47.6</v>
      </c>
      <c r="GL406" s="86">
        <f>ROUND(((GB406-AVERAGE(GB$9:GB$497))/STDEVP(GB$9:GB$497)*10+50),2)</f>
        <v>54.4</v>
      </c>
      <c r="GM406" s="86">
        <f>ROUND(((GC406-AVERAGE(GC$9:GC$497))/STDEVP(GC$9:GC$497)*10+50),2)</f>
        <v>57.71</v>
      </c>
      <c r="GN406" s="86">
        <f>ROUND(((GD406-AVERAGE(GD$9:GD$497))/STDEVP(GD$9:GD$497)*10+50),2)</f>
        <v>47.53</v>
      </c>
      <c r="GO406" s="86">
        <f>ROUND(((GE406-AVERAGE(GE$9:GE$497))/STDEVP(GE$9:GE$497)*10+50),2)</f>
        <v>47.52</v>
      </c>
      <c r="GP406" s="86">
        <f>ROUND(((GF406-AVERAGE(GF$9:GF$497))/STDEVP(GF$9:GF$497)*10+50),2)</f>
        <v>58.66</v>
      </c>
      <c r="GQ406" s="86">
        <f>ROUND(((GG406-AVERAGE(GG$9:GG$497))/STDEVP(GG$9:GG$497)*10+50),2)</f>
        <v>58.73</v>
      </c>
      <c r="GR406" s="86">
        <f>ROUND(((GH406-AVERAGE(GH$9:GH$497))/STDEVP(GH$9:GH$497)*10+50),2)</f>
        <v>51.65</v>
      </c>
      <c r="GS406" s="87">
        <f>ROUND(((GI406-AVERAGE(GI$9:GI$497))/STDEVP(GI$9:GI$497)*10+50),2)</f>
        <v>58.11</v>
      </c>
      <c r="GT406" s="73">
        <f>RANK(GJ406,$GJ$9:$GJ$497,0)</f>
        <v>169</v>
      </c>
      <c r="GU406" s="74">
        <f>RANK(GK406,$GK$9:$GK$497,0)</f>
        <v>223</v>
      </c>
      <c r="GV406" s="74">
        <f>RANK(GL406,$GL$9:$GL$497,0)</f>
        <v>133</v>
      </c>
      <c r="GW406" s="74">
        <f>RANK(GM406,$GM$9:$GM$497,0)</f>
        <v>65</v>
      </c>
      <c r="GX406" s="74">
        <f>RANK(GN406,$GN$9:$GN$497,0)</f>
        <v>179</v>
      </c>
      <c r="GY406" s="74">
        <f>RANK(GO406,$GO$9:$GO$497,0)</f>
        <v>203</v>
      </c>
      <c r="GZ406" s="74">
        <f>RANK(GP406,$GP$9:$GP$497,0)</f>
        <v>86</v>
      </c>
      <c r="HA406" s="74">
        <f>RANK(GQ406,$GQ$9:$GQ$497,0)</f>
        <v>86</v>
      </c>
      <c r="HB406" s="74">
        <f>RANK(GR406,$GR$9:$GR$497,0)</f>
        <v>156</v>
      </c>
      <c r="HC406" s="84">
        <f>RANK(GS406,$GS$9:$GS$497,0)</f>
        <v>87</v>
      </c>
      <c r="HD406" s="85">
        <f>ROUND(AVERAGEIF($ES$9:$ES$497,$ES406,$FZ$9:$FZ$497),2)</f>
        <v>0.92</v>
      </c>
      <c r="HE406" s="86">
        <f>ROUND(AVERAGEIF($ES$9:$ES$497,$ES406,$GA$9:$GA$497),2)</f>
        <v>0.65</v>
      </c>
      <c r="HF406" s="86">
        <f>ROUND(AVERAGEIF($ES$9:$ES$497,$ES406,$GB$9:$GB$497),2)</f>
        <v>0.69</v>
      </c>
      <c r="HG406" s="86">
        <f>ROUND(AVERAGEIF($ES$9:$ES$497,$ES406,$GC$9:$GC$497),2)</f>
        <v>0.54</v>
      </c>
      <c r="HH406" s="86">
        <f>ROUND(AVERAGEIF($ES$9:$ES$497,$ES406,$GD$9:$GD$497),2)</f>
        <v>0.32</v>
      </c>
      <c r="HI406" s="86">
        <f>ROUND(AVERAGEIF($ES$9:$ES$497,$ES406,$GE$9:$GE$497),2)</f>
        <v>0.33</v>
      </c>
      <c r="HJ406" s="86">
        <f>ROUND(AVERAGEIF($ES$9:$ES$497,$ES406,$GF$9:$GF$497),2)</f>
        <v>0.98</v>
      </c>
      <c r="HK406" s="86">
        <f>ROUND(AVERAGEIF($ES$9:$ES$497,$ES406,$GG$9:$GG$497),2)</f>
        <v>0.86</v>
      </c>
      <c r="HL406" s="86">
        <f>ROUND(AVERAGEIF($ES$9:$ES$497,$ES406,$GH$9:$GH$497),2)</f>
        <v>1.01</v>
      </c>
      <c r="HM406" s="87">
        <f>ROUND(AVERAGEIF($ES$9:$ES$497,$ES406,$GI$9:$GI$497),2)</f>
        <v>1.55</v>
      </c>
      <c r="HN406" s="88">
        <f t="shared" si="984"/>
        <v>8.9999999999999969E-2</v>
      </c>
      <c r="HO406" s="89">
        <f t="shared" si="985"/>
        <v>-4.0000000000000036E-2</v>
      </c>
      <c r="HP406" s="89">
        <f t="shared" si="986"/>
        <v>1.0000000000000009E-2</v>
      </c>
      <c r="HQ406" s="89">
        <f t="shared" si="987"/>
        <v>0.14000000000000001</v>
      </c>
      <c r="HR406" s="89">
        <f t="shared" si="988"/>
        <v>0</v>
      </c>
      <c r="HS406" s="89">
        <f t="shared" si="989"/>
        <v>-4.9999999999999989E-2</v>
      </c>
      <c r="HT406" s="89">
        <f t="shared" si="990"/>
        <v>-6.9999999999999951E-2</v>
      </c>
      <c r="HU406" s="89">
        <f t="shared" si="991"/>
        <v>5.0000000000000044E-2</v>
      </c>
      <c r="HV406" s="89">
        <f t="shared" si="992"/>
        <v>1.0000000000000009E-2</v>
      </c>
      <c r="HW406" s="90">
        <f t="shared" si="993"/>
        <v>5.0000000000000044E-2</v>
      </c>
      <c r="HX406" s="73">
        <f>COUNTIFS($FZ$9:$FZ$497,"&gt;"&amp;FZ406,$ES$9:$ES$497,$ES406)+1</f>
        <v>33</v>
      </c>
      <c r="HY406" s="74">
        <f>COUNTIFS($GA$9:$GA$497,"&gt;"&amp;GA406,$ES$9:$ES$497,$ES406)+1</f>
        <v>61</v>
      </c>
      <c r="HZ406" s="74">
        <f>COUNTIFS($GB$9:$GB$497,"&gt;"&amp;GB406,$ES$9:$ES$497,$ES406)+1</f>
        <v>41</v>
      </c>
      <c r="IA406" s="74">
        <f>COUNTIFS($GC$9:$GC$497,"&gt;"&amp;GC406,$ES$9:$ES$497,$ES406)+1</f>
        <v>17</v>
      </c>
      <c r="IB406" s="74">
        <f>COUNTIFS($GD$9:$GD$497,"&gt;"&amp;GD406,$ES$9:$ES$497,$ES406)+1</f>
        <v>31</v>
      </c>
      <c r="IC406" s="74">
        <f>COUNTIFS($GE$9:$GE$497,"&gt;"&amp;GE406,$ES$9:$ES$497,$ES406)+1</f>
        <v>61</v>
      </c>
      <c r="ID406" s="74">
        <f>COUNTIFS($GF$9:$GF$497,"&gt;"&amp;GF406,$ES$9:$ES$497,$ES406)+1</f>
        <v>59</v>
      </c>
      <c r="IE406" s="74">
        <f>COUNTIFS($GG$9:$GG$497,"&gt;"&amp;GG406,$ES$9:$ES$497,$ES406)+1</f>
        <v>41</v>
      </c>
      <c r="IF406" s="74">
        <f>COUNTIFS($GH$9:$GH$497,"&gt;"&amp;GH406,$ES$9:$ES$497,$ES406)+1</f>
        <v>41</v>
      </c>
      <c r="IG406" s="84">
        <f>COUNTIFS($GI$9:$GI$497,"&gt;"&amp;GI406,$ES$9:$ES$497,$ES406)+1</f>
        <v>42</v>
      </c>
      <c r="IH406" s="148"/>
      <c r="II406" s="149"/>
      <c r="IJ406" s="149"/>
      <c r="IK406" s="149"/>
      <c r="IL406" s="149"/>
      <c r="IM406" s="150"/>
      <c r="IN406" s="151"/>
      <c r="IO406" s="152"/>
      <c r="IP406" s="153"/>
      <c r="IQ406" s="149"/>
      <c r="IR406" s="149">
        <v>0.14000000000000001</v>
      </c>
      <c r="IS406" s="149"/>
      <c r="IT406" s="149">
        <v>0.14000000000000001</v>
      </c>
      <c r="IU406" s="149"/>
      <c r="IV406" s="149"/>
      <c r="IW406" s="154"/>
      <c r="IX406" s="151"/>
      <c r="IY406" s="149"/>
      <c r="IZ406" s="149"/>
      <c r="JA406" s="149"/>
      <c r="JB406" s="149"/>
      <c r="JC406" s="149"/>
      <c r="JD406" s="149"/>
      <c r="JE406" s="155"/>
      <c r="JF406" s="153"/>
      <c r="JG406" s="149"/>
      <c r="JH406" s="149"/>
      <c r="JI406" s="149"/>
      <c r="JJ406" s="149"/>
      <c r="JK406" s="149"/>
      <c r="JL406" s="149"/>
      <c r="JM406" s="154"/>
      <c r="JN406" s="151"/>
      <c r="JO406" s="149"/>
      <c r="JP406" s="149"/>
      <c r="JQ406" s="149"/>
      <c r="JR406" s="149"/>
      <c r="JS406" s="149"/>
      <c r="JT406" s="149"/>
      <c r="JU406" s="149"/>
      <c r="JV406" s="149"/>
      <c r="JW406" s="149"/>
      <c r="JX406" s="149"/>
      <c r="JY406" s="149"/>
      <c r="JZ406" s="155"/>
      <c r="KA406" s="151"/>
      <c r="KB406" s="149"/>
      <c r="KC406" s="149"/>
      <c r="KD406" s="149"/>
      <c r="KE406" s="155"/>
      <c r="KF406" s="153"/>
      <c r="KG406" s="149"/>
      <c r="KH406" s="149"/>
      <c r="KI406" s="149"/>
      <c r="KJ406" s="149"/>
      <c r="KK406" s="156"/>
      <c r="KL406" s="149"/>
      <c r="KM406" s="149"/>
      <c r="KN406" s="149"/>
      <c r="KO406" s="149"/>
      <c r="KP406" s="149"/>
      <c r="KQ406" s="149"/>
      <c r="KR406" s="149"/>
      <c r="KS406" s="154"/>
      <c r="KT406" s="154"/>
      <c r="KU406" s="154"/>
      <c r="KV406" s="154"/>
      <c r="KW406" s="151"/>
      <c r="KX406" s="149"/>
      <c r="KY406" s="149"/>
      <c r="KZ406" s="149"/>
      <c r="LA406" s="149"/>
      <c r="LB406" s="149"/>
      <c r="LC406" s="154"/>
      <c r="LD406" s="151"/>
      <c r="LE406" s="152">
        <v>0.1</v>
      </c>
      <c r="LF406" s="157"/>
      <c r="LG406" s="158"/>
      <c r="LH406" s="151"/>
      <c r="LI406" s="149"/>
      <c r="LJ406" s="147"/>
      <c r="LK406" s="147"/>
      <c r="LL406" s="147"/>
      <c r="LM406" s="159"/>
      <c r="LN406" s="153"/>
      <c r="LO406" s="149"/>
      <c r="LP406" s="149"/>
      <c r="LQ406" s="149"/>
      <c r="LR406" s="154"/>
      <c r="LS406" s="151"/>
      <c r="LT406" s="149">
        <v>0.05</v>
      </c>
      <c r="LU406" s="149"/>
      <c r="LV406" s="149"/>
      <c r="LW406" s="149"/>
      <c r="LX406" s="149"/>
      <c r="LY406" s="149"/>
      <c r="LZ406" s="149"/>
      <c r="MA406" s="155"/>
      <c r="MB406" s="153"/>
      <c r="MC406" s="149"/>
      <c r="MD406" s="149"/>
      <c r="ME406" s="149"/>
      <c r="MF406" s="149"/>
      <c r="MG406" s="149"/>
      <c r="MH406" s="149"/>
      <c r="MI406" s="149"/>
      <c r="MJ406" s="149"/>
      <c r="MK406" s="149"/>
      <c r="ML406" s="149"/>
      <c r="MM406" s="149"/>
      <c r="MN406" s="156"/>
      <c r="MO406" s="156"/>
      <c r="MP406" s="154"/>
      <c r="MQ406" s="151"/>
      <c r="MR406" s="149"/>
      <c r="MS406" s="149"/>
      <c r="MT406" s="149"/>
      <c r="MU406" s="149"/>
      <c r="MV406" s="156"/>
      <c r="MW406" s="149"/>
      <c r="MX406" s="149"/>
      <c r="MY406" s="149"/>
      <c r="MZ406" s="149"/>
      <c r="NA406" s="149"/>
      <c r="NB406" s="149"/>
      <c r="NC406" s="149"/>
      <c r="ND406" s="154"/>
      <c r="NE406" s="154"/>
      <c r="NF406" s="154"/>
      <c r="NG406" s="154"/>
      <c r="NH406" s="151"/>
      <c r="NI406" s="149"/>
      <c r="NJ406" s="149"/>
      <c r="NK406" s="149"/>
      <c r="NL406" s="149"/>
      <c r="NM406" s="149"/>
      <c r="NN406" s="94"/>
      <c r="NO406" s="151"/>
      <c r="NP406" s="160"/>
      <c r="NQ406" s="196" t="s">
        <v>1496</v>
      </c>
      <c r="NR406" s="196" t="s">
        <v>1504</v>
      </c>
      <c r="NS406" s="198"/>
      <c r="NT406" s="198"/>
      <c r="NU406" s="198" t="s">
        <v>1505</v>
      </c>
      <c r="NV406" s="186">
        <v>44456</v>
      </c>
      <c r="NW406" s="198" t="s">
        <v>1506</v>
      </c>
      <c r="NX406" s="198" t="s">
        <v>1507</v>
      </c>
      <c r="NY406" s="138" t="s">
        <v>926</v>
      </c>
      <c r="NZ406" s="198" t="s">
        <v>1507</v>
      </c>
      <c r="OA406" s="189"/>
      <c r="OB406" s="189"/>
      <c r="OC406" s="189"/>
      <c r="OD406" s="108">
        <f t="shared" si="994"/>
        <v>240</v>
      </c>
      <c r="OE406" s="109">
        <v>2</v>
      </c>
      <c r="OF406" s="110">
        <f t="shared" si="995"/>
        <v>75</v>
      </c>
      <c r="OG406" s="109">
        <v>6</v>
      </c>
      <c r="OH406" s="111">
        <f>ROUND(AVERAGEIF($ES$9:$ES$497,$ES406,EV$9:EV$497),0)</f>
        <v>67</v>
      </c>
      <c r="OI406" s="112">
        <f>ROUND(AVERAGEIF($ES$9:$ES$497,$ES406,EW$9:EW$497),0)</f>
        <v>45</v>
      </c>
      <c r="OJ406" s="112">
        <f>ROUND(AVERAGEIF($ES$9:$ES$497,$ES406,EX$9:EX$497),0)</f>
        <v>51</v>
      </c>
      <c r="OK406" s="112">
        <f>ROUND(AVERAGEIF($ES$9:$ES$497,$ES406,EY$9:EY$497),0)</f>
        <v>39</v>
      </c>
      <c r="OL406" s="112">
        <f>ROUND(AVERAGEIF($ES$9:$ES$497,$ES406,EZ$9:EZ$497),0)</f>
        <v>21</v>
      </c>
      <c r="OM406" s="112">
        <f>ROUND(AVERAGEIF($ES$9:$ES$497,$ES406,FA$9:FA$497),0)</f>
        <v>21</v>
      </c>
      <c r="ON406" s="112">
        <f>ROUND(AVERAGEIF($ES$9:$ES$497,$ES406,FB$9:FB$497),0)</f>
        <v>68</v>
      </c>
      <c r="OO406" s="112">
        <f>ROUND(AVERAGEIF($ES$9:$ES$497,$ES406,FC$9:FC$497),0)</f>
        <v>64</v>
      </c>
      <c r="OP406" s="112">
        <f>ROUND(AVERAGEIF($ES$9:$ES$497,$ES406,FD$9:FD$497),0)</f>
        <v>72</v>
      </c>
      <c r="OQ406" s="113">
        <f>ROUND(AVERAGEIF($ES$9:$ES$497,$ES406,FE$9:FE$497),0)</f>
        <v>115</v>
      </c>
      <c r="OR406" s="114">
        <f>ROUND(EV406/MAX(EV$9:EV$497)*100,0)</f>
        <v>66</v>
      </c>
      <c r="OS406" s="115">
        <f>ROUND(EW406/MAX(EW$9:EW$497)*100,0)</f>
        <v>56</v>
      </c>
      <c r="OT406" s="115">
        <f>ROUND(EX406/MAX(EX$9:EX$497)*100,0)</f>
        <v>68</v>
      </c>
      <c r="OU406" s="115">
        <f>ROUND(EY406/MAX(EY$9:EY$497)*100,0)</f>
        <v>53</v>
      </c>
      <c r="OV406" s="115">
        <f>ROUND(EZ406/MAX(EZ$9:EZ$497)*100,0)</f>
        <v>30</v>
      </c>
      <c r="OW406" s="115">
        <f>ROUND(FA406/MAX(FA$9:FA$497)*100,0)</f>
        <v>29</v>
      </c>
      <c r="OX406" s="115">
        <f>ROUND(FB406/MAX(FB$9:FB$497)*100,0)</f>
        <v>78</v>
      </c>
      <c r="OY406" s="116">
        <f>ROUND(FC406/MAX(FC$9:FC$497)*100,0)</f>
        <v>72</v>
      </c>
      <c r="OZ406" s="115">
        <f>ROUND(FD406/MAX(FD$9:FD$497)*100,0)</f>
        <v>80</v>
      </c>
      <c r="PA406" s="117">
        <f>ROUND(FE406/MAX(FE$9:FE$497)*100,0)</f>
        <v>76</v>
      </c>
      <c r="PB406" s="118">
        <f t="shared" si="996"/>
        <v>729</v>
      </c>
      <c r="PC406" s="115">
        <f t="shared" si="997"/>
        <v>615</v>
      </c>
      <c r="PD406" s="115">
        <f t="shared" si="998"/>
        <v>819</v>
      </c>
      <c r="PE406" s="115">
        <f t="shared" si="999"/>
        <v>873</v>
      </c>
      <c r="PF406" s="115">
        <f t="shared" si="1000"/>
        <v>605</v>
      </c>
      <c r="PG406" s="119">
        <f t="shared" si="1001"/>
        <v>515</v>
      </c>
      <c r="PH406" s="118">
        <f>ROUND(PB406/MAX(PB$9:PB$497)*100,0)</f>
        <v>87</v>
      </c>
      <c r="PI406" s="115">
        <f>ROUND(PC406/MAX(PC$9:PC$497)*100,0)</f>
        <v>74</v>
      </c>
      <c r="PJ406" s="115">
        <f>ROUND(PD406/MAX(PD$9:PD$497)*100,0)</f>
        <v>87</v>
      </c>
      <c r="PK406" s="115">
        <f>ROUND(PE406/MAX(PE$9:PE$497)*100,0)</f>
        <v>87</v>
      </c>
      <c r="PL406" s="115">
        <f>ROUND(PF406/MAX(PF$9:PF$497)*100,0)</f>
        <v>85</v>
      </c>
      <c r="PM406" s="119">
        <f>ROUND(PG406/MAX(PG$9:PG$497)*100,0)</f>
        <v>75</v>
      </c>
      <c r="PN406" s="118">
        <f>RANK(PH406,PH$9:PH$497,0)</f>
        <v>8</v>
      </c>
      <c r="PO406" s="115">
        <f>RANK(PI406,PI$9:PI$497,0)</f>
        <v>26</v>
      </c>
      <c r="PP406" s="115">
        <f>RANK(PJ406,PJ$9:PJ$497,0)</f>
        <v>7</v>
      </c>
      <c r="PQ406" s="115">
        <f>RANK(PK406,PK$9:PK$497,0)</f>
        <v>10</v>
      </c>
      <c r="PR406" s="115">
        <f>RANK(PL406,PL$9:PL$497,0)</f>
        <v>23</v>
      </c>
      <c r="PS406" s="119">
        <f>RANK(PM406,PM$9:PM$497,0)</f>
        <v>27</v>
      </c>
      <c r="PT406" s="120">
        <f>ROUND(FZ406/MAX(FZ$9:FZ$497)*100,0)</f>
        <v>55</v>
      </c>
      <c r="PU406" s="115">
        <f>ROUND(GA406/MAX(GA$9:GA$497)*100,0)</f>
        <v>34</v>
      </c>
      <c r="PV406" s="115">
        <f>ROUND(GB406/MAX(GB$9:GB$497)*100,0)</f>
        <v>51</v>
      </c>
      <c r="PW406" s="115">
        <f>ROUND(GC406/MAX(GC$9:GC$497)*100,0)</f>
        <v>54</v>
      </c>
      <c r="PX406" s="115">
        <f>ROUND(GD406/MAX(GD$9:GD$497)*100,0)</f>
        <v>18</v>
      </c>
      <c r="PY406" s="115">
        <f>ROUND(GE406/MAX(GE$9:GE$497)*100,0)</f>
        <v>17</v>
      </c>
      <c r="PZ406" s="115">
        <f>ROUND(GF406/MAX(GF$9:GF$497)*100,0)</f>
        <v>43</v>
      </c>
      <c r="QA406" s="116">
        <f>ROUND(GG406/MAX(GG$9:GG$497)*100,0)</f>
        <v>50</v>
      </c>
      <c r="QB406" s="115">
        <f>ROUND(GH406/MAX(GH$9:GH$497)*100,0)</f>
        <v>45</v>
      </c>
      <c r="QC406" s="121">
        <f>ROUND(GI406/MAX(GI$9:GI$497)*100,0)</f>
        <v>51</v>
      </c>
      <c r="QD406" s="120">
        <f>ROUND(AVERAGEIF($ES$9:$ES$497,$ES406,PT$9:PT$497),0)</f>
        <v>50</v>
      </c>
      <c r="QE406" s="120">
        <f>ROUND(AVERAGEIF($ES$9:$ES$497,$ES406,PU$9:PU$497),0)</f>
        <v>37</v>
      </c>
      <c r="QF406" s="120">
        <f>ROUND(AVERAGEIF($ES$9:$ES$497,$ES406,PV$9:PV$497),0)</f>
        <v>50</v>
      </c>
      <c r="QG406" s="120">
        <f>ROUND(AVERAGEIF($ES$9:$ES$497,$ES406,PW$9:PW$497),0)</f>
        <v>43</v>
      </c>
      <c r="QH406" s="120">
        <f>ROUND(AVERAGEIF($ES$9:$ES$497,$ES406,PX$9:PX$497),0)</f>
        <v>18</v>
      </c>
      <c r="QI406" s="120">
        <f>ROUND(AVERAGEIF($ES$9:$ES$497,$ES406,PY$9:PY$497),0)</f>
        <v>20</v>
      </c>
      <c r="QJ406" s="120">
        <f>ROUND(AVERAGEIF($ES$9:$ES$497,$ES406,PZ$9:PZ$497),0)</f>
        <v>46</v>
      </c>
      <c r="QK406" s="120">
        <f>ROUND(AVERAGEIF($ES$9:$ES$497,$ES406,QA$9:QA$497),0)</f>
        <v>47</v>
      </c>
      <c r="QL406" s="120">
        <f>ROUND(AVERAGEIF($ES$9:$ES$497,$ES406,QB$9:QB$497),0)</f>
        <v>45</v>
      </c>
      <c r="QM406" s="120">
        <f>ROUND(AVERAGEIF($ES$9:$ES$497,$ES406,QC$9:QC$497),0)</f>
        <v>49</v>
      </c>
      <c r="QN406" s="114">
        <f t="shared" si="1002"/>
        <v>572</v>
      </c>
      <c r="QO406" s="115">
        <f t="shared" si="1003"/>
        <v>440</v>
      </c>
      <c r="QP406" s="115">
        <f t="shared" si="1004"/>
        <v>644</v>
      </c>
      <c r="QQ406" s="115">
        <f t="shared" si="1005"/>
        <v>722</v>
      </c>
      <c r="QR406" s="115">
        <f t="shared" si="1006"/>
        <v>581</v>
      </c>
      <c r="QS406" s="119">
        <f t="shared" si="1007"/>
        <v>397</v>
      </c>
      <c r="QT406" s="114">
        <f>ROUND((QN406-MIN(QN$9:QN$497))/(MAX(QN$9:QN$497)-MIN(QN$9:QN$497))*100,0)</f>
        <v>53</v>
      </c>
      <c r="QU406" s="115">
        <f>ROUND((QO406-MIN(QO$9:QO$497))/(MAX(QO$9:QO$497)-MIN(QO$9:QO$497))*100,0)</f>
        <v>33</v>
      </c>
      <c r="QV406" s="115">
        <f>ROUND((QP406-MIN(QP$9:QP$497))/(MAX(QP$9:QP$497)-MIN(QP$9:QP$497))*100,0)</f>
        <v>43</v>
      </c>
      <c r="QW406" s="115">
        <f>ROUND((QQ406-MIN(QQ$9:QQ$497))/(MAX(QQ$9:QQ$497)-MIN(QQ$9:QQ$497))*100,0)</f>
        <v>55</v>
      </c>
      <c r="QX406" s="115">
        <f>ROUND((QR406-MIN(QR$9:QR$497))/(MAX(QR$9:QR$497)-MIN(QR$9:QR$497))*100,0)</f>
        <v>59</v>
      </c>
      <c r="QY406" s="115">
        <f>ROUND((QS406-MIN(QS$9:QS$497))/(MAX(QS$9:QS$497)-MIN(QS$9:QS$497))*100,0)</f>
        <v>45</v>
      </c>
      <c r="QZ406" s="114">
        <f>RANK(QN406,QN$9:QN$497,0)</f>
        <v>79</v>
      </c>
      <c r="RA406" s="115">
        <f>RANK(QO406,QO$9:QO$497,0)</f>
        <v>123</v>
      </c>
      <c r="RB406" s="115">
        <f>RANK(QP406,QP$9:QP$497,0)</f>
        <v>88</v>
      </c>
      <c r="RC406" s="115">
        <f>RANK(QQ406,QQ$9:QQ$497,0)</f>
        <v>69</v>
      </c>
      <c r="RD406" s="115">
        <f>RANK(QR406,QR$9:QR$497,0)</f>
        <v>115</v>
      </c>
      <c r="RE406" s="115">
        <f>RANK(QS406,QS$9:QS$497,0)</f>
        <v>158</v>
      </c>
      <c r="RF406" s="122"/>
      <c r="RG406" s="115">
        <f>($RH$3*(IH406+IJ406)*100*100/MAX(EX$9:EX$497)*$RO$3) +($RH$3*(II406+IJ406)*100*100/MAX(EX$9:EX$497)*$RO$4) + ($RH$3*IK406*100*100/MAX(EX$9:EX$497)*0.098)</f>
        <v>0</v>
      </c>
      <c r="RH406" s="115">
        <f>($RH$4*IL406*100*100/MAX(EZ$9:EZ$497))*$RQ$3</f>
        <v>0</v>
      </c>
      <c r="RI406" s="115">
        <f>($RH$3*IM406*100*100/MAX(EY$9:EY$497))*$RQ$4</f>
        <v>0</v>
      </c>
      <c r="RJ406" s="115">
        <f>($RH$3*IN406*100*100/MAX(EX$9:EX$497))</f>
        <v>0</v>
      </c>
      <c r="RK406" s="115">
        <f>($RH$4*IO406*100*100/MAX(EZ$9:EZ$497))*$RQ$3</f>
        <v>0</v>
      </c>
      <c r="RL406" s="115">
        <f>(($RL$4*IP406*100*((100/MAX(EX$9:EX$497)+100/MAX(EZ$9:EZ$497))/2))+($RL$4*IQ406*100*((100/MAX(EX$9:EX$497)+100/MAX(EZ$9:EZ$497))/2))+($RL$4*IR406*100*((100/MAX(EX$9:EX$497)+100/MAX(EZ$9:EZ$497))/2))+($RL$4*IS406*100*((100/MAX(EX$9:EX$497)+100/MAX(EZ$9:EZ$497))/2))+($RL$4*IT406*100*((100/MAX(EX$9:EX$497)+100/MAX(EZ$9:EZ$497))/2))+($RL$4*IU406*100*((100/MAX(EX$9:EX$497)+100/MAX(EZ$9:EZ$497))/2))+($RL$4*IV406*100*((100/MAX(EX$9:EX$497)+100/MAX(EZ$9:EZ$497))/2))+($RL$4*IW406*100*((100/MAX(EX$9:EX$497)+100/MAX(EZ$9:EZ$497))/2)))*$RS$3</f>
        <v>29.269333333333332</v>
      </c>
      <c r="RM406" s="115">
        <f>(($RH$3*IX406*100*100/MAX(EX$9:EX$497))+($RH$3*IY406*100*100/MAX(EX$9:EX$497))+($RH$3*IZ406*100*100/MAX(EX$9:EX$497))+($RH$3*JA406*100*100/MAX(EX$9:EX$497))+($RH$3*JB406*100*100/MAX(EX$9:EX$497))+($RH$3*JC406*100*100/MAX(EX$9:EX$497))+($RH$3*JD406*100*100/MAX(EX$9:EX$497))+($RH$3*JE406*100*100/MAX(EX$9:EX$497)))*$RS$4</f>
        <v>0</v>
      </c>
      <c r="RN406" s="115">
        <f>(($RH$4*JF406*100*100/MAX(EZ$9:EZ$497)) + ($RH$4*JG406*100*100/MAX(EZ$9:EZ$497)) + ($RH$4*JH406*100*100/MAX(EZ$9:EZ$497)) + ($RH$4*JI406*100*100/MAX(EZ$9:EZ$497)) + ($RH$4*JJ406*100*100/MAX(EZ$9:EZ$497)) + ($RH$4*JK406*100*100/MAX(EZ$9:EZ$497)) + ($RH$4*JL406*100*100/MAX(EZ$9:EZ$497)) + ($RH$4*JM406*100*100/MAX(EZ$9:EZ$497)))*$RU$3</f>
        <v>0</v>
      </c>
      <c r="RO406" s="115">
        <f>(($RL$4*JN406*100*((100/MAX(EX$9:EX$497)+100/MAX(EZ$9:EZ$497))/2))+($RL$4*JO406*100*((100/MAX(EX$9:EX$497)+100/MAX(EZ$9:EZ$497))/2))+($RL$4*JP406*100*((100/MAX(EX$9:EX$497)+100/MAX(EZ$9:EZ$497))/2))+($RL$4*JQ406*100*((100/MAX(EX$9:EX$497)+100/MAX(EZ$9:EZ$497))/2))+($RL$4*JR406*100*((100/MAX(EX$9:EX$497)+100/MAX(EZ$9:EZ$497))/2))+($RL$4*JS406*100*((100/MAX(EX$9:EX$497)+100/MAX(EZ$9:EZ$497))/2))+($RL$4*JT406*100*((100/MAX(EX$9:EX$497)+100/MAX(EZ$9:EZ$497))/2))+($RL$4*JU406*100*((100/MAX(EX$9:EX$497)+100/MAX(EZ$9:EZ$497))/2))+($RL$4*JV406*100*((100/MAX(EX$9:EX$497)+100/MAX(EZ$9:EZ$497))/2))+($RL$4*JW406*100*((100/MAX(EX$9:EX$497)+100/MAX(EZ$9:EZ$497))/2))+($RL$4*JX406*100*((100/MAX(EX$9:EX$497)+100/MAX(EZ$9:EZ$497))/2))+($RL$4*JY406*100*((100/MAX(EX$9:EX$497)+100/MAX(EZ$9:EZ$497))/2))+($RL$4*JZ406*100*((100/MAX(EX$9:EX$497)+100/MAX(EZ$9:EZ$497))/2)))*$RW$3/2</f>
        <v>0</v>
      </c>
      <c r="RP406" s="119">
        <f>($RJ$3*KA406*100*100/MAX(FA$9:FA$497)) + ($RJ$3*KB406*100*100/MAX(FA$9:FA$497)/2) + ($RJ$3*KC406*100*100/MAX(FA$9:FA$497)/2) + ($RJ$3*KD406*100*100/MAX(FA$9:FA$497)/4) + ($RJ$3*KE406*100*100/MAX(FA$9:FA$497)/4)</f>
        <v>0</v>
      </c>
      <c r="RQ406" s="118">
        <f>($RL$4*KF406*100*((100/MAX(EX$9:EX$497)+100/MAX(EZ$9:EZ$497)))) * ($RO$3/2) + (($RL$4*KG406*100*((100/MAX(EX$9:EX$497)+100/MAX(EZ$9:EZ$497))))+($RL$4*KH406*100*((100/MAX(EX$9:EX$497)+100/MAX(EZ$9:EZ$497))))+($RL$4*KI406*100*((100/MAX(EX$9:EX$497)+100/MAX(EZ$9:EZ$497))))+($RL$4*KJ406*100*((100/MAX(EX$9:EX$497)+100/MAX(EZ$9:EZ$497))))+($RL$4*KK406*100*((100/MAX(EX$9:EX$497)+100/MAX(EZ$9:EZ$497))))+($RL$4*KL406*100*((100/MAX(EX$9:EX$497)+100/MAX(EZ$9:EZ$497))))+($RL$4*KM406*100*((100/MAX(EX$9:EX$497)+100/MAX(EZ$9:EZ$497))))+($RL$4*KN406*100*((100/MAX(EX$9:EX$497)+100/MAX(EZ$9:EZ$497))))+($RL$4*KO406*100*((100/MAX(EX$9:EX$497)+100/MAX(EZ$9:EZ$497))))+($RL$4*KP406*100*((100/MAX(EX$9:EX$497)+100/MAX(EZ$9:EZ$497))))+($RL$4*KQ406*100*((100/MAX(EX$9:EX$497)+100/MAX(EZ$9:EZ$497))))+($RL$4*KR406*100*((100/MAX(EX$9:EX$497)+100/MAX(EZ$9:EZ$497))))+($RL$4*KS406*100*((100/MAX(EX$9:EX$497)+100/MAX(EZ$9:EZ$497))))+($RL$4*KV406*100*((100/MAX(EX$9:EX$497)+100/MAX(EZ$9:EZ$497))))) * (($RO$3+$RO$4)/6)</f>
        <v>0</v>
      </c>
      <c r="RR406" s="115">
        <f>(($RL$4*KW406*100*((100/MAX(EX$9:EX$497)+100/MAX(EZ$9:EZ$497))))) * ($RO$3/2) + (($RL$4*KX406*100*((100/MAX(EX$9:EX$497)+100/MAX(EZ$9:EZ$497))))+($RL$4*KY406*100*((100/MAX(EX$9:EX$497)+100/MAX(EZ$9:EZ$497))))+($RL$4*KZ406*100*((100/MAX(EX$9:EX$497)+100/MAX(EZ$9:EZ$497))))+($RL$4*LA406*100*((100/MAX(EX$9:EX$497)+100/MAX(EZ$9:EZ$497))))+($RL$4*LB406*100*((100/MAX(EX$9:EX$497)+100/MAX(EZ$9:EZ$497))))+($RL$4*LC406*100*((100/MAX(EX$9:EX$497)+100/MAX(EZ$9:EZ$497))))) * (($RO$3+$RO$4)/6)</f>
        <v>0</v>
      </c>
      <c r="RS406" s="119">
        <f>(($RL$4*LD406*100*((100/MAX(EX$9:EX$497)+100/MAX(EZ$9:EZ$497))))+($RL$4*LE406*100*((100/MAX(EX$9:EX$497)+100/MAX(EZ$9:EZ$497))))) * (($RO$3+$RO$4)/6)</f>
        <v>13.638333333333335</v>
      </c>
      <c r="RT406" s="118">
        <f>($RJ$4*LH406*100*(100/MAX(EV$9:EV$497)))+($RJ$4*LI406*100*(100/MAX(EV$9:EV$497)))</f>
        <v>0</v>
      </c>
      <c r="RU406" s="119">
        <f>($RJ$4*LJ406*(100/MAX(EV$9:EV$497)))/2 + ($RL$3*LK406*(100/MAX(EW$9:EW$497))) + ($RJ$4*LL406*(100/MAX(EV$9:EV$497)))/4 + ($RL$3*LM406*(100/MAX(EW$9:EW$497)))</f>
        <v>0</v>
      </c>
      <c r="RV406" s="118">
        <f>($RJ$4*LN406*100*100/MAX(EV$9:EV$497)/2)+($RJ$4*LO406*100*100/MAX(EV$9:EV$497)/2)+($RJ$4*LP406*100*100/MAX(EV$9:EV$497))+($RJ$4*LQ406*100*100/MAX(EV$9:EV$497))+($RJ$4*LR406*100*100/MAX(EV$9:EV$497))</f>
        <v>0</v>
      </c>
      <c r="RW406" s="115">
        <f>($RJ$4*LS406*100*100/MAX(EV$9:EV$497)) + (($RJ$4*LT406*100*100/MAX(EV$9:EV$497))+($RJ$4*LU406*100*100/MAX(EV$9:EV$497))+($RJ$4*LV406*100*100/MAX(EV$9:EV$497))+($RJ$4*LW406*100*100/MAX(EV$9:EV$497))+($RJ$4*LX406*100*100/MAX(EV$9:EV$497))+($RJ$4*LY406*100*100/MAX(EV$9:EV$497))+($RJ$4*LZ406*100*100/MAX(EV$9:EV$497))+($RJ$4*MA406*100*100/MAX(EV$9:EV$497)))/2</f>
        <v>4.213483146067416</v>
      </c>
      <c r="RX406" s="119">
        <f>($RJ$4*MB406*100*100/MAX(EV$9:EV$497))+($RJ$4*MC406*100*100/MAX(EV$9:EV$497))+($RJ$4*MD406*100*100/MAX(EV$9:EV$497))+($RJ$4*ME406*100*100/MAX(EV$9:EV$497))+($RJ$4*MF406*100*100/MAX(EV$9:EV$497))+($RJ$4*MG406*100*100/MAX(EV$9:EV$497))+($RJ$4*MH406*100*100/MAX(EV$9:EV$497))+($RJ$4*MI406*100*100/MAX(EV$9:EV$497))+($RJ$4*MJ406*100*100/MAX(EV$9:EV$497))+($RJ$4*MK406*100*100/MAX(EV$9:EV$497))+($RJ$4*ML406*100*100/MAX(EV$9:EV$497))+($RJ$4*MM406*100*100/MAX(EV$9:EV$497))+($RJ$4*MN406*100*100/MAX(EV$9:EV$497))</f>
        <v>0</v>
      </c>
      <c r="RY406" s="118">
        <f>($RJ$4*MQ406*100*100/MAX(EV$9:EV$497))/2 + (($RJ$4*MR406*100*100/MAX(EV$9:EV$497))+($RJ$4*MS406*100*100/MAX(EV$9:EV$497))+($RJ$4*MT406*100*100/MAX(EV$9:EV$497))+($RJ$4*MU406*100*100/MAX(EV$9:EV$497))+($RJ$4*MV406*100*100/MAX(EV$9:EV$497))+($RJ$4*MW406*100*100/MAX(EV$9:EV$497))+($RJ$4*MX406*100*100/MAX(EV$9:EV$497))+($RJ$4*MY406*100*100/MAX(EV$9:EV$497))+($RJ$4*MZ406*100*100/MAX(EV$9:EV$497))+($RJ$4*NA406*100*100/MAX(EV$9:EV$497))+($RJ$4*NB406*100*100/MAX(EV$9:EV$497))+($RJ$4*NC406*100*100/MAX(EV$9:EV$497))+($RJ$4*ND406*100*100/MAX(EV$9:EV$497))+($RJ$4*NG406*100*100/MAX(EV$9:EV$497)))/4</f>
        <v>0</v>
      </c>
      <c r="RZ406" s="115">
        <f>($RJ$4*NH406*100*100/MAX(EV$9:EV$497))/2 + (($RJ$4*NI406*100*100/MAX(EV$9:EV$497))+($RJ$4*NJ406*100*100/MAX(EV$9:EV$497))+($RJ$4*NK406*100*100/MAX(EV$9:EV$497))+($RJ$4*NL406*100*100/MAX(EV$9:EV$497))+($RJ$4*NM406*100*100/MAX(EV$9:EV$497))+($RJ$4*NN406*100*100/MAX(EV$9:EV$497)))/4</f>
        <v>0</v>
      </c>
      <c r="SA406" s="117">
        <f>(($RJ$4*NO406*100*100/MAX(EV$9:EV$497))+($RJ$4*NP406*100*100/MAX(EV$9:EV$497)))/4</f>
        <v>0</v>
      </c>
      <c r="SB406" s="118">
        <f t="shared" si="1008"/>
        <v>47.121149812734089</v>
      </c>
      <c r="SC406" s="115">
        <f t="shared" si="1009"/>
        <v>36.931196629213481</v>
      </c>
      <c r="SD406" s="115">
        <f t="shared" si="1010"/>
        <v>26.693437453183527</v>
      </c>
      <c r="SE406" s="115">
        <f t="shared" si="1011"/>
        <v>121.99519662921348</v>
      </c>
      <c r="SF406" s="115">
        <f t="shared" si="1012"/>
        <v>33.050370786516851</v>
      </c>
      <c r="SG406" s="115">
        <f t="shared" si="1013"/>
        <v>4.213483146067416</v>
      </c>
      <c r="SH406" s="115">
        <f>ROUND(SB406/MAX(SB$9:SB$497)*100,0)</f>
        <v>59</v>
      </c>
      <c r="SI406" s="115">
        <f>ROUND(SC406/MAX(SC$9:SC$497)*100,0)</f>
        <v>56</v>
      </c>
      <c r="SJ406" s="115">
        <f>ROUND(SD406/MAX(SD$9:SD$497)*100,0)</f>
        <v>43</v>
      </c>
      <c r="SK406" s="115">
        <f>ROUND(SE406/MAX(SE$9:SE$497)*100,0)</f>
        <v>94</v>
      </c>
      <c r="SL406" s="115">
        <f>ROUND(SF406/MAX(SF$9:SF$497)*100,0)</f>
        <v>81</v>
      </c>
      <c r="SM406" s="121">
        <f>ROUND(SG406/MAX(SG$9:SG$497)*100,0)</f>
        <v>4</v>
      </c>
      <c r="SN406" s="115">
        <f>ROUND(AVERAGEIF($ES$9:$ES$497,$ES406,SH$9:SH$497),0)</f>
        <v>24</v>
      </c>
      <c r="SO406" s="115">
        <f>ROUND(AVERAGEIF($ES$9:$ES$497,$ES406,SI$9:SI$497),0)</f>
        <v>22</v>
      </c>
      <c r="SP406" s="115">
        <f>ROUND(AVERAGEIF($ES$9:$ES$497,$ES406,SJ$9:SJ$497),0)</f>
        <v>5</v>
      </c>
      <c r="SQ406" s="115">
        <f>ROUND(AVERAGEIF($ES$9:$ES$497,$ES406,SK$9:SK$497),0)</f>
        <v>19</v>
      </c>
      <c r="SR406" s="115">
        <f>ROUND(AVERAGEIF($ES$9:$ES$497,$ES406,SL$9:SL$497),0)</f>
        <v>8</v>
      </c>
      <c r="SS406" s="121">
        <f>ROUND(AVERAGEIF($ES$9:$ES$497,$ES406,SM$9:SM$497),0)</f>
        <v>6</v>
      </c>
      <c r="ST406" s="114">
        <f>RANK(SB406,SB$9:SB$497,0)</f>
        <v>51</v>
      </c>
      <c r="SU406" s="115">
        <f>RANK(SC406,SC$9:SC$497,0)</f>
        <v>41</v>
      </c>
      <c r="SV406" s="115">
        <f>RANK(SD406,SD$9:SD$497,0)</f>
        <v>21</v>
      </c>
      <c r="SW406" s="115">
        <f>RANK(SE406,SE$9:SE$497,0)</f>
        <v>2</v>
      </c>
      <c r="SX406" s="115">
        <f>RANK(SF406,SF$9:SF$497,0)</f>
        <v>3</v>
      </c>
      <c r="SY406" s="115">
        <f>RANK(SG406,SG$9:SG$497,0)</f>
        <v>173</v>
      </c>
      <c r="SZ406" s="115">
        <f>COUNTIFS(SB$9:SB$497,"&gt;"&amp;SB406,$ES$9:$ES$497,$ES406)+1</f>
        <v>13</v>
      </c>
      <c r="TA406" s="115">
        <f>COUNTIFS(SC$9:SC$497,"&gt;"&amp;SC406,$ES$9:$ES$497,$ES406)+1</f>
        <v>14</v>
      </c>
      <c r="TB406" s="115">
        <f>COUNTIFS(SD$9:SD$497,"&gt;"&amp;SD406,$ES$9:$ES$497,$ES406)+1</f>
        <v>2</v>
      </c>
      <c r="TC406" s="115">
        <f>COUNTIFS(SE$9:SE$497,"&gt;"&amp;SE406,$ES$9:$ES$497,$ES406)+1</f>
        <v>1</v>
      </c>
      <c r="TD406" s="115">
        <f>COUNTIFS(SF$9:SF$497,"&gt;"&amp;SF406,$ES$9:$ES$497,$ES406)+1</f>
        <v>2</v>
      </c>
      <c r="TE406" s="117">
        <f>COUNTIFS(SG$9:SG$497,"&gt;"&amp;SG406,$ES$9:$ES$497,$ES406)+1</f>
        <v>41</v>
      </c>
      <c r="TF406" s="118">
        <f t="shared" si="1014"/>
        <v>146</v>
      </c>
      <c r="TG406" s="115">
        <f t="shared" si="1015"/>
        <v>143</v>
      </c>
      <c r="TH406" s="115">
        <f t="shared" si="1016"/>
        <v>117</v>
      </c>
      <c r="TI406" s="115">
        <f t="shared" si="1017"/>
        <v>181</v>
      </c>
      <c r="TJ406" s="115">
        <f t="shared" si="1018"/>
        <v>168</v>
      </c>
      <c r="TK406" s="115">
        <f t="shared" si="1019"/>
        <v>89</v>
      </c>
      <c r="TL406" s="117">
        <f t="shared" si="1020"/>
        <v>79</v>
      </c>
      <c r="TM406" s="118">
        <f>ROUND(TF406/MAX(TF$9:TF$497)*100,0)</f>
        <v>81</v>
      </c>
      <c r="TN406" s="115">
        <f>ROUND(TG406/MAX(TG$9:TG$497)*100,0)</f>
        <v>79</v>
      </c>
      <c r="TO406" s="115">
        <f>ROUND(TH406/MAX(TH$9:TH$497)*100,0)</f>
        <v>64</v>
      </c>
      <c r="TP406" s="115">
        <f>ROUND(TI406/MAX(TI$9:TI$497)*100,0)</f>
        <v>100</v>
      </c>
      <c r="TQ406" s="115">
        <f>ROUND(TJ406/MAX(TJ$9:TJ$497)*100,0)</f>
        <v>85</v>
      </c>
      <c r="TR406" s="115">
        <f>ROUND(TK406/MAX(TK$9:TK$497)*100,0)</f>
        <v>45</v>
      </c>
      <c r="TS406" s="119">
        <f>ROUND(TL406/MAX(TL$9:TL$497)*100,0)</f>
        <v>40</v>
      </c>
      <c r="TT406" s="120">
        <f>RANK(TM406,TM$9:TM$497,0)</f>
        <v>24</v>
      </c>
      <c r="TU406" s="115">
        <f>RANK(TN406,TN$9:TN$497,0)</f>
        <v>20</v>
      </c>
      <c r="TV406" s="115">
        <f>RANK(TO406,TO$9:TO$497,0)</f>
        <v>20</v>
      </c>
      <c r="TW406" s="115">
        <f>RANK(TP406,TP$9:TP$497,0)</f>
        <v>1</v>
      </c>
      <c r="TX406" s="115">
        <f>RANK(TQ406,TQ$9:TQ$497,0)</f>
        <v>2</v>
      </c>
      <c r="TY406" s="115">
        <f>RANK(TR406,TR$9:TR$497,0)</f>
        <v>62</v>
      </c>
      <c r="TZ406" s="121">
        <f>RANK(TS406,TS$9:TS$497,0)</f>
        <v>63</v>
      </c>
      <c r="UA406" s="132"/>
      <c r="UB406" s="7" t="s">
        <v>1</v>
      </c>
    </row>
    <row r="407" spans="1:548" x14ac:dyDescent="0.15">
      <c r="A407" s="183">
        <v>399</v>
      </c>
      <c r="B407" s="200" t="s">
        <v>1504</v>
      </c>
      <c r="C407" s="143"/>
      <c r="D407" s="143"/>
      <c r="E407" s="161" t="s">
        <v>518</v>
      </c>
      <c r="F407" s="65">
        <v>101</v>
      </c>
      <c r="G407" s="65" t="s">
        <v>908</v>
      </c>
      <c r="H407" s="144" t="s">
        <v>1005</v>
      </c>
      <c r="I407" s="66" t="s">
        <v>521</v>
      </c>
      <c r="J407" s="67" t="s">
        <v>521</v>
      </c>
      <c r="K407" s="67" t="s">
        <v>521</v>
      </c>
      <c r="L407" s="67" t="s">
        <v>521</v>
      </c>
      <c r="M407" s="67" t="s">
        <v>521</v>
      </c>
      <c r="N407" s="67" t="s">
        <v>521</v>
      </c>
      <c r="O407" s="67" t="s">
        <v>521</v>
      </c>
      <c r="P407" s="67" t="s">
        <v>521</v>
      </c>
      <c r="Q407" s="67" t="s">
        <v>521</v>
      </c>
      <c r="R407" s="68" t="s">
        <v>521</v>
      </c>
      <c r="S407" s="69" t="s">
        <v>521</v>
      </c>
      <c r="T407" s="67" t="s">
        <v>521</v>
      </c>
      <c r="U407" s="67" t="s">
        <v>521</v>
      </c>
      <c r="V407" s="67" t="s">
        <v>521</v>
      </c>
      <c r="W407" s="67" t="s">
        <v>521</v>
      </c>
      <c r="X407" s="67" t="s">
        <v>521</v>
      </c>
      <c r="Y407" s="67" t="s">
        <v>521</v>
      </c>
      <c r="Z407" s="67" t="s">
        <v>521</v>
      </c>
      <c r="AA407" s="67" t="s">
        <v>521</v>
      </c>
      <c r="AB407" s="68" t="s">
        <v>521</v>
      </c>
      <c r="AC407" s="69" t="s">
        <v>521</v>
      </c>
      <c r="AD407" s="67" t="s">
        <v>521</v>
      </c>
      <c r="AE407" s="67" t="s">
        <v>521</v>
      </c>
      <c r="AF407" s="67" t="s">
        <v>521</v>
      </c>
      <c r="AG407" s="67" t="s">
        <v>521</v>
      </c>
      <c r="AH407" s="67" t="s">
        <v>521</v>
      </c>
      <c r="AI407" s="67" t="s">
        <v>521</v>
      </c>
      <c r="AJ407" s="67" t="s">
        <v>521</v>
      </c>
      <c r="AK407" s="67" t="s">
        <v>521</v>
      </c>
      <c r="AL407" s="68" t="s">
        <v>521</v>
      </c>
      <c r="AM407" s="69" t="s">
        <v>521</v>
      </c>
      <c r="AN407" s="67" t="s">
        <v>521</v>
      </c>
      <c r="AO407" s="67" t="s">
        <v>521</v>
      </c>
      <c r="AP407" s="67" t="s">
        <v>521</v>
      </c>
      <c r="AQ407" s="67" t="s">
        <v>521</v>
      </c>
      <c r="AR407" s="67" t="s">
        <v>521</v>
      </c>
      <c r="AS407" s="67" t="s">
        <v>521</v>
      </c>
      <c r="AT407" s="67" t="s">
        <v>521</v>
      </c>
      <c r="AU407" s="67" t="s">
        <v>521</v>
      </c>
      <c r="AV407" s="68" t="s">
        <v>521</v>
      </c>
      <c r="AW407" s="69" t="s">
        <v>521</v>
      </c>
      <c r="AX407" s="67" t="s">
        <v>521</v>
      </c>
      <c r="AY407" s="67" t="s">
        <v>521</v>
      </c>
      <c r="AZ407" s="67" t="s">
        <v>521</v>
      </c>
      <c r="BA407" s="67" t="s">
        <v>521</v>
      </c>
      <c r="BB407" s="67" t="s">
        <v>521</v>
      </c>
      <c r="BC407" s="67" t="s">
        <v>521</v>
      </c>
      <c r="BD407" s="67" t="s">
        <v>521</v>
      </c>
      <c r="BE407" s="67" t="s">
        <v>521</v>
      </c>
      <c r="BF407" s="68" t="s">
        <v>521</v>
      </c>
      <c r="BG407" s="69" t="s">
        <v>521</v>
      </c>
      <c r="BH407" s="67" t="s">
        <v>521</v>
      </c>
      <c r="BI407" s="67" t="s">
        <v>521</v>
      </c>
      <c r="BJ407" s="67" t="s">
        <v>521</v>
      </c>
      <c r="BK407" s="67" t="s">
        <v>521</v>
      </c>
      <c r="BL407" s="67" t="s">
        <v>521</v>
      </c>
      <c r="BM407" s="67" t="s">
        <v>521</v>
      </c>
      <c r="BN407" s="67" t="s">
        <v>521</v>
      </c>
      <c r="BO407" s="67" t="s">
        <v>521</v>
      </c>
      <c r="BP407" s="68" t="s">
        <v>521</v>
      </c>
      <c r="BQ407" s="70" t="s">
        <v>521</v>
      </c>
      <c r="BR407" s="67" t="s">
        <v>521</v>
      </c>
      <c r="BS407" s="67" t="s">
        <v>521</v>
      </c>
      <c r="BT407" s="67" t="s">
        <v>521</v>
      </c>
      <c r="BU407" s="67" t="s">
        <v>521</v>
      </c>
      <c r="BV407" s="67" t="s">
        <v>521</v>
      </c>
      <c r="BW407" s="67" t="s">
        <v>521</v>
      </c>
      <c r="BX407" s="67" t="s">
        <v>521</v>
      </c>
      <c r="BY407" s="67" t="s">
        <v>521</v>
      </c>
      <c r="BZ407" s="68" t="s">
        <v>521</v>
      </c>
      <c r="CA407" s="69" t="s">
        <v>521</v>
      </c>
      <c r="CB407" s="67" t="s">
        <v>521</v>
      </c>
      <c r="CC407" s="67" t="s">
        <v>521</v>
      </c>
      <c r="CD407" s="67" t="s">
        <v>521</v>
      </c>
      <c r="CE407" s="67" t="s">
        <v>521</v>
      </c>
      <c r="CF407" s="67" t="s">
        <v>521</v>
      </c>
      <c r="CG407" s="67" t="s">
        <v>521</v>
      </c>
      <c r="CH407" s="67" t="s">
        <v>521</v>
      </c>
      <c r="CI407" s="67" t="s">
        <v>521</v>
      </c>
      <c r="CJ407" s="68" t="s">
        <v>521</v>
      </c>
      <c r="CK407" s="69" t="s">
        <v>521</v>
      </c>
      <c r="CL407" s="67" t="s">
        <v>521</v>
      </c>
      <c r="CM407" s="67" t="s">
        <v>521</v>
      </c>
      <c r="CN407" s="67" t="s">
        <v>521</v>
      </c>
      <c r="CO407" s="67" t="s">
        <v>521</v>
      </c>
      <c r="CP407" s="67" t="s">
        <v>521</v>
      </c>
      <c r="CQ407" s="67" t="s">
        <v>521</v>
      </c>
      <c r="CR407" s="67" t="s">
        <v>521</v>
      </c>
      <c r="CS407" s="67" t="s">
        <v>521</v>
      </c>
      <c r="CT407" s="68" t="s">
        <v>521</v>
      </c>
      <c r="CU407" s="69" t="s">
        <v>521</v>
      </c>
      <c r="CV407" s="67" t="s">
        <v>521</v>
      </c>
      <c r="CW407" s="67" t="s">
        <v>521</v>
      </c>
      <c r="CX407" s="67" t="s">
        <v>521</v>
      </c>
      <c r="CY407" s="67" t="s">
        <v>521</v>
      </c>
      <c r="CZ407" s="67" t="s">
        <v>521</v>
      </c>
      <c r="DA407" s="67" t="s">
        <v>521</v>
      </c>
      <c r="DB407" s="67" t="s">
        <v>521</v>
      </c>
      <c r="DC407" s="67" t="s">
        <v>521</v>
      </c>
      <c r="DD407" s="68" t="s">
        <v>521</v>
      </c>
      <c r="DE407" s="69" t="s">
        <v>521</v>
      </c>
      <c r="DF407" s="71" t="s">
        <v>521</v>
      </c>
      <c r="DG407" s="67" t="s">
        <v>521</v>
      </c>
      <c r="DH407" s="67" t="s">
        <v>521</v>
      </c>
      <c r="DI407" s="67" t="s">
        <v>521</v>
      </c>
      <c r="DJ407" s="67" t="s">
        <v>521</v>
      </c>
      <c r="DK407" s="67" t="s">
        <v>521</v>
      </c>
      <c r="DL407" s="67" t="s">
        <v>521</v>
      </c>
      <c r="DM407" s="67" t="s">
        <v>521</v>
      </c>
      <c r="DN407" s="68" t="s">
        <v>521</v>
      </c>
      <c r="DO407" s="70" t="s">
        <v>521</v>
      </c>
      <c r="DP407" s="71" t="s">
        <v>521</v>
      </c>
      <c r="DQ407" s="67" t="s">
        <v>521</v>
      </c>
      <c r="DR407" s="67" t="s">
        <v>521</v>
      </c>
      <c r="DS407" s="67" t="s">
        <v>521</v>
      </c>
      <c r="DT407" s="67" t="s">
        <v>521</v>
      </c>
      <c r="DU407" s="67" t="s">
        <v>521</v>
      </c>
      <c r="DV407" s="67" t="s">
        <v>521</v>
      </c>
      <c r="DW407" s="67" t="s">
        <v>521</v>
      </c>
      <c r="DX407" s="72" t="s">
        <v>521</v>
      </c>
      <c r="DY407" s="146" t="s">
        <v>522</v>
      </c>
      <c r="DZ407" s="74">
        <v>3</v>
      </c>
      <c r="EA407" s="74">
        <v>4</v>
      </c>
      <c r="EB407" s="74">
        <v>4</v>
      </c>
      <c r="EC407" s="75">
        <v>5</v>
      </c>
      <c r="ED407" s="168" t="s">
        <v>522</v>
      </c>
      <c r="EE407" s="74">
        <f t="shared" si="964"/>
        <v>3</v>
      </c>
      <c r="EF407" s="74">
        <f t="shared" si="965"/>
        <v>12</v>
      </c>
      <c r="EG407" s="74">
        <f t="shared" si="966"/>
        <v>48</v>
      </c>
      <c r="EH407" s="77">
        <f t="shared" si="967"/>
        <v>240</v>
      </c>
      <c r="EI407" s="73">
        <v>10</v>
      </c>
      <c r="EJ407" s="74">
        <v>50</v>
      </c>
      <c r="EK407" s="74">
        <v>270</v>
      </c>
      <c r="EL407" s="74">
        <v>900</v>
      </c>
      <c r="EM407" s="75">
        <v>2700</v>
      </c>
      <c r="EN407" s="78">
        <v>1</v>
      </c>
      <c r="EO407" s="79">
        <f t="shared" si="968"/>
        <v>1.6666666666666667</v>
      </c>
      <c r="EP407" s="79">
        <f t="shared" si="969"/>
        <v>2.25</v>
      </c>
      <c r="EQ407" s="79">
        <f t="shared" si="970"/>
        <v>1.875</v>
      </c>
      <c r="ER407" s="80">
        <f t="shared" si="971"/>
        <v>1.125</v>
      </c>
      <c r="ES407" s="128" t="s">
        <v>564</v>
      </c>
      <c r="ET407" s="82"/>
      <c r="EU407" s="83">
        <v>4</v>
      </c>
      <c r="EV407" s="146">
        <v>75</v>
      </c>
      <c r="EW407" s="147">
        <v>38</v>
      </c>
      <c r="EX407" s="147">
        <v>103</v>
      </c>
      <c r="EY407" s="147">
        <v>36</v>
      </c>
      <c r="EZ407" s="147">
        <v>17</v>
      </c>
      <c r="FA407" s="147">
        <v>15</v>
      </c>
      <c r="FB407" s="147">
        <v>116</v>
      </c>
      <c r="FC407" s="147">
        <v>126</v>
      </c>
      <c r="FD407" s="74">
        <f t="shared" si="972"/>
        <v>120</v>
      </c>
      <c r="FE407" s="84">
        <f t="shared" si="973"/>
        <v>229</v>
      </c>
      <c r="FF407" s="73">
        <f>RANK(EV407,$EV$9:$EV$497,0)</f>
        <v>177</v>
      </c>
      <c r="FG407" s="74">
        <f>RANK(EW407,$EW$9:$EW$497,0)</f>
        <v>244</v>
      </c>
      <c r="FH407" s="74">
        <f>RANK(EX407,$EX$9:$EX$497,0)</f>
        <v>8</v>
      </c>
      <c r="FI407" s="74">
        <f>RANK(EY407,$EY$9:$EY$497,0)</f>
        <v>197</v>
      </c>
      <c r="FJ407" s="74">
        <f>RANK(EZ407,$EZ$9:$EZ$497,0)</f>
        <v>228</v>
      </c>
      <c r="FK407" s="74">
        <f>RANK(FA407,$FA$9:$FA$497,0)</f>
        <v>245</v>
      </c>
      <c r="FL407" s="74">
        <f>RANK(FB407,$FB$9:$FB$497,0)</f>
        <v>10</v>
      </c>
      <c r="FM407" s="74">
        <f>RANK(FC407,$FC$9:$FC$497,0)</f>
        <v>4</v>
      </c>
      <c r="FN407" s="74">
        <f>RANK(FD407,$FD$9:$FD$497,0)</f>
        <v>17</v>
      </c>
      <c r="FO407" s="84">
        <f>RANK(FE407,$FE$9:$FE$497,0)</f>
        <v>3</v>
      </c>
      <c r="FP407" s="73">
        <f>COUNTIFS($EV$9:$EV$497,"&gt;"&amp;EV407,$ES$9:$ES$497,ES407)+1</f>
        <v>41</v>
      </c>
      <c r="FQ407" s="74">
        <f>COUNTIFS($EW$9:$EW$497,"&gt;"&amp;EW407,$ES$9:$ES$497,ES407)+1</f>
        <v>60</v>
      </c>
      <c r="FR407" s="74">
        <f>COUNTIFS($EX$9:$EX$497,"&gt;"&amp;EX407,$ES$9:$ES$497,ES407)+1</f>
        <v>1</v>
      </c>
      <c r="FS407" s="74">
        <f>COUNTIFS($EY$9:$EY$497,"&gt;"&amp;EY407,$ES$9:$ES$497,ES407)+1</f>
        <v>44</v>
      </c>
      <c r="FT407" s="74">
        <f>COUNTIFS($EZ$9:$EZ$497,"&gt;"&amp;EZ407,$ES$9:$ES$497,ES407)+1</f>
        <v>62</v>
      </c>
      <c r="FU407" s="74">
        <f>COUNTIFS($FA$9:$FA$497,"&gt;"&amp;FA407,$ES$9:$ES$497,ES407)+1</f>
        <v>69</v>
      </c>
      <c r="FV407" s="74">
        <f>COUNTIFS($FB$9:$FB$497,"&gt;"&amp;FB407,$ES$9:$ES$497,ES407)+1</f>
        <v>8</v>
      </c>
      <c r="FW407" s="74">
        <f>COUNTIFS($FC$9:$FC$497,"&gt;"&amp;FC407,$ES$9:$ES$497,ES407)+1</f>
        <v>4</v>
      </c>
      <c r="FX407" s="74">
        <f>COUNTIFS($FD$9:$FD$497,"&gt;"&amp;FD407,$ES$9:$ES$497,ES407)+1</f>
        <v>5</v>
      </c>
      <c r="FY407" s="84">
        <f>COUNTIFS($FE$9:$FE$497,"&gt;"&amp;FE407,$ES$9:$ES$497,ES407)+1</f>
        <v>3</v>
      </c>
      <c r="FZ407" s="85">
        <f t="shared" si="974"/>
        <v>0.74</v>
      </c>
      <c r="GA407" s="86">
        <f t="shared" si="975"/>
        <v>0.38</v>
      </c>
      <c r="GB407" s="86">
        <f t="shared" si="976"/>
        <v>1.02</v>
      </c>
      <c r="GC407" s="86">
        <f t="shared" si="977"/>
        <v>0.36</v>
      </c>
      <c r="GD407" s="86">
        <f t="shared" si="978"/>
        <v>0.17</v>
      </c>
      <c r="GE407" s="86">
        <f t="shared" si="979"/>
        <v>0.15</v>
      </c>
      <c r="GF407" s="86">
        <f t="shared" si="980"/>
        <v>1.1499999999999999</v>
      </c>
      <c r="GG407" s="86">
        <f t="shared" si="981"/>
        <v>1.25</v>
      </c>
      <c r="GH407" s="86">
        <f t="shared" si="982"/>
        <v>1.19</v>
      </c>
      <c r="GI407" s="87">
        <f t="shared" si="983"/>
        <v>2.27</v>
      </c>
      <c r="GJ407" s="85">
        <f>ROUND(((FZ407-AVERAGE(FZ$9:FZ$497))/STDEVP(FZ$9:FZ$497)*10+50),2)</f>
        <v>41.18</v>
      </c>
      <c r="GK407" s="86">
        <f>ROUND(((GA407-AVERAGE(GA$9:GA$497))/STDEVP(GA$9:GA$497)*10+50),2)</f>
        <v>40.72</v>
      </c>
      <c r="GL407" s="86">
        <f>ROUND(((GB407-AVERAGE(GB$9:GB$497))/STDEVP(GB$9:GB$497)*10+50),2)</f>
        <v>66.42</v>
      </c>
      <c r="GM407" s="86">
        <f>ROUND(((GC407-AVERAGE(GC$9:GC$497))/STDEVP(GC$9:GC$497)*10+50),2)</f>
        <v>41.68</v>
      </c>
      <c r="GN407" s="86">
        <f>ROUND(((GD407-AVERAGE(GD$9:GD$497))/STDEVP(GD$9:GD$497)*10+50),2)</f>
        <v>42.39</v>
      </c>
      <c r="GO407" s="86">
        <f>ROUND(((GE407-AVERAGE(GE$9:GE$497))/STDEVP(GE$9:GE$497)*10+50),2)</f>
        <v>42.8</v>
      </c>
      <c r="GP407" s="86">
        <f>ROUND(((GF407-AVERAGE(GF$9:GF$497))/STDEVP(GF$9:GF$497)*10+50),2)</f>
        <v>66.22</v>
      </c>
      <c r="GQ407" s="86">
        <f>ROUND(((GG407-AVERAGE(GG$9:GG$497))/STDEVP(GG$9:GG$497)*10+50),2)</f>
        <v>69.36</v>
      </c>
      <c r="GR407" s="86">
        <f>ROUND(((GH407-AVERAGE(GH$9:GH$497))/STDEVP(GH$9:GH$497)*10+50),2)</f>
        <v>57.85</v>
      </c>
      <c r="GS407" s="87">
        <f>ROUND(((GI407-AVERAGE(GI$9:GI$497))/STDEVP(GI$9:GI$497)*10+50),2)</f>
        <v>72.17</v>
      </c>
      <c r="GT407" s="73">
        <f>RANK(GJ407,$GJ$9:$GJ$497,0)</f>
        <v>352</v>
      </c>
      <c r="GU407" s="74">
        <f>RANK(GK407,$GK$9:$GK$497,0)</f>
        <v>354</v>
      </c>
      <c r="GV407" s="74">
        <f>RANK(GL407,$GL$9:$GL$497,0)</f>
        <v>22</v>
      </c>
      <c r="GW407" s="74">
        <f>RANK(GM407,$GM$9:$GM$497,0)</f>
        <v>358</v>
      </c>
      <c r="GX407" s="74">
        <f>RANK(GN407,$GN$9:$GN$497,0)</f>
        <v>348</v>
      </c>
      <c r="GY407" s="74">
        <f>RANK(GO407,$GO$9:$GO$497,0)</f>
        <v>340</v>
      </c>
      <c r="GZ407" s="74">
        <f>RANK(GP407,$GP$9:$GP$497,0)</f>
        <v>23</v>
      </c>
      <c r="HA407" s="74">
        <f>RANK(GQ407,$GQ$9:$GQ$497,0)</f>
        <v>17</v>
      </c>
      <c r="HB407" s="74">
        <f>RANK(GR407,$GR$9:$GR$497,0)</f>
        <v>78</v>
      </c>
      <c r="HC407" s="84">
        <f>RANK(GS407,$GS$9:$GS$497,0)</f>
        <v>15</v>
      </c>
      <c r="HD407" s="85">
        <f>ROUND(AVERAGEIF($ES$9:$ES$497,$ES407,$FZ$9:$FZ$497),2)</f>
        <v>0.92</v>
      </c>
      <c r="HE407" s="86">
        <f>ROUND(AVERAGEIF($ES$9:$ES$497,$ES407,$GA$9:$GA$497),2)</f>
        <v>0.65</v>
      </c>
      <c r="HF407" s="86">
        <f>ROUND(AVERAGEIF($ES$9:$ES$497,$ES407,$GB$9:$GB$497),2)</f>
        <v>0.69</v>
      </c>
      <c r="HG407" s="86">
        <f>ROUND(AVERAGEIF($ES$9:$ES$497,$ES407,$GC$9:$GC$497),2)</f>
        <v>0.54</v>
      </c>
      <c r="HH407" s="86">
        <f>ROUND(AVERAGEIF($ES$9:$ES$497,$ES407,$GD$9:$GD$497),2)</f>
        <v>0.32</v>
      </c>
      <c r="HI407" s="86">
        <f>ROUND(AVERAGEIF($ES$9:$ES$497,$ES407,$GE$9:$GE$497),2)</f>
        <v>0.33</v>
      </c>
      <c r="HJ407" s="86">
        <f>ROUND(AVERAGEIF($ES$9:$ES$497,$ES407,$GF$9:$GF$497),2)</f>
        <v>0.98</v>
      </c>
      <c r="HK407" s="86">
        <f>ROUND(AVERAGEIF($ES$9:$ES$497,$ES407,$GG$9:$GG$497),2)</f>
        <v>0.86</v>
      </c>
      <c r="HL407" s="86">
        <f>ROUND(AVERAGEIF($ES$9:$ES$497,$ES407,$GH$9:$GH$497),2)</f>
        <v>1.01</v>
      </c>
      <c r="HM407" s="87">
        <f>ROUND(AVERAGEIF($ES$9:$ES$497,$ES407,$GI$9:$GI$497),2)</f>
        <v>1.55</v>
      </c>
      <c r="HN407" s="88">
        <f t="shared" si="984"/>
        <v>-0.18000000000000005</v>
      </c>
      <c r="HO407" s="89">
        <f t="shared" si="985"/>
        <v>-0.27</v>
      </c>
      <c r="HP407" s="89">
        <f t="shared" si="986"/>
        <v>0.33000000000000007</v>
      </c>
      <c r="HQ407" s="89">
        <f t="shared" si="987"/>
        <v>-0.18000000000000005</v>
      </c>
      <c r="HR407" s="89">
        <f t="shared" si="988"/>
        <v>-0.15</v>
      </c>
      <c r="HS407" s="89">
        <f t="shared" si="989"/>
        <v>-0.18000000000000002</v>
      </c>
      <c r="HT407" s="89">
        <f t="shared" si="990"/>
        <v>0.16999999999999993</v>
      </c>
      <c r="HU407" s="89">
        <f t="shared" si="991"/>
        <v>0.39</v>
      </c>
      <c r="HV407" s="89">
        <f t="shared" si="992"/>
        <v>0.17999999999999994</v>
      </c>
      <c r="HW407" s="90">
        <f t="shared" si="993"/>
        <v>0.72</v>
      </c>
      <c r="HX407" s="73">
        <f>COUNTIFS($FZ$9:$FZ$497,"&gt;"&amp;FZ407,$ES$9:$ES$497,$ES407)+1</f>
        <v>78</v>
      </c>
      <c r="HY407" s="74">
        <f>COUNTIFS($GA$9:$GA$497,"&gt;"&amp;GA407,$ES$9:$ES$497,$ES407)+1</f>
        <v>90</v>
      </c>
      <c r="HZ407" s="74">
        <f>COUNTIFS($GB$9:$GB$497,"&gt;"&amp;GB407,$ES$9:$ES$497,$ES407)+1</f>
        <v>4</v>
      </c>
      <c r="IA407" s="74">
        <f>COUNTIFS($GC$9:$GC$497,"&gt;"&amp;GC407,$ES$9:$ES$497,$ES407)+1</f>
        <v>79</v>
      </c>
      <c r="IB407" s="74">
        <f>COUNTIFS($GD$9:$GD$497,"&gt;"&amp;GD407,$ES$9:$ES$497,$ES407)+1</f>
        <v>86</v>
      </c>
      <c r="IC407" s="74">
        <f>COUNTIFS($GE$9:$GE$497,"&gt;"&amp;GE407,$ES$9:$ES$497,$ES407)+1</f>
        <v>86</v>
      </c>
      <c r="ID407" s="74">
        <f>COUNTIFS($GF$9:$GF$497,"&gt;"&amp;GF407,$ES$9:$ES$497,$ES407)+1</f>
        <v>20</v>
      </c>
      <c r="IE407" s="74">
        <f>COUNTIFS($GG$9:$GG$497,"&gt;"&amp;GG407,$ES$9:$ES$497,$ES407)+1</f>
        <v>5</v>
      </c>
      <c r="IF407" s="74">
        <f>COUNTIFS($GH$9:$GH$497,"&gt;"&amp;GH407,$ES$9:$ES$497,$ES407)+1</f>
        <v>17</v>
      </c>
      <c r="IG407" s="84">
        <f>COUNTIFS($GI$9:$GI$497,"&gt;"&amp;GI407,$ES$9:$ES$497,$ES407)+1</f>
        <v>5</v>
      </c>
      <c r="IH407" s="148"/>
      <c r="II407" s="149"/>
      <c r="IJ407" s="149">
        <v>0.03</v>
      </c>
      <c r="IK407" s="149"/>
      <c r="IL407" s="149"/>
      <c r="IM407" s="150"/>
      <c r="IN407" s="151"/>
      <c r="IO407" s="152"/>
      <c r="IP407" s="153"/>
      <c r="IQ407" s="149"/>
      <c r="IR407" s="149"/>
      <c r="IS407" s="149"/>
      <c r="IT407" s="149"/>
      <c r="IU407" s="149"/>
      <c r="IV407" s="149"/>
      <c r="IW407" s="154"/>
      <c r="IX407" s="151"/>
      <c r="IY407" s="149"/>
      <c r="IZ407" s="149"/>
      <c r="JA407" s="149"/>
      <c r="JB407" s="149"/>
      <c r="JC407" s="149"/>
      <c r="JD407" s="149">
        <v>7.0000000000000007E-2</v>
      </c>
      <c r="JE407" s="155"/>
      <c r="JF407" s="153"/>
      <c r="JG407" s="149"/>
      <c r="JH407" s="149"/>
      <c r="JI407" s="149"/>
      <c r="JJ407" s="149"/>
      <c r="JK407" s="149"/>
      <c r="JL407" s="149"/>
      <c r="JM407" s="154"/>
      <c r="JN407" s="151"/>
      <c r="JO407" s="149"/>
      <c r="JP407" s="149"/>
      <c r="JQ407" s="149">
        <v>7.0000000000000007E-2</v>
      </c>
      <c r="JR407" s="149"/>
      <c r="JS407" s="149"/>
      <c r="JT407" s="149"/>
      <c r="JU407" s="149"/>
      <c r="JV407" s="149"/>
      <c r="JW407" s="149"/>
      <c r="JX407" s="149"/>
      <c r="JY407" s="149"/>
      <c r="JZ407" s="155"/>
      <c r="KA407" s="151"/>
      <c r="KB407" s="149"/>
      <c r="KC407" s="149"/>
      <c r="KD407" s="149"/>
      <c r="KE407" s="155"/>
      <c r="KF407" s="153"/>
      <c r="KG407" s="149"/>
      <c r="KH407" s="149"/>
      <c r="KI407" s="149"/>
      <c r="KJ407" s="149"/>
      <c r="KK407" s="156"/>
      <c r="KL407" s="149"/>
      <c r="KM407" s="149"/>
      <c r="KN407" s="149"/>
      <c r="KO407" s="149"/>
      <c r="KP407" s="149"/>
      <c r="KQ407" s="149"/>
      <c r="KR407" s="149"/>
      <c r="KS407" s="154"/>
      <c r="KT407" s="154"/>
      <c r="KU407" s="154"/>
      <c r="KV407" s="154"/>
      <c r="KW407" s="151"/>
      <c r="KX407" s="149"/>
      <c r="KY407" s="149"/>
      <c r="KZ407" s="149"/>
      <c r="LA407" s="149"/>
      <c r="LB407" s="149"/>
      <c r="LC407" s="154"/>
      <c r="LD407" s="151"/>
      <c r="LE407" s="152"/>
      <c r="LF407" s="157"/>
      <c r="LG407" s="158"/>
      <c r="LH407" s="151"/>
      <c r="LI407" s="149"/>
      <c r="LJ407" s="147"/>
      <c r="LK407" s="147"/>
      <c r="LL407" s="147"/>
      <c r="LM407" s="159"/>
      <c r="LN407" s="153"/>
      <c r="LO407" s="149"/>
      <c r="LP407" s="149"/>
      <c r="LQ407" s="149">
        <v>0.03</v>
      </c>
      <c r="LR407" s="154"/>
      <c r="LS407" s="151"/>
      <c r="LT407" s="149"/>
      <c r="LU407" s="149"/>
      <c r="LV407" s="149"/>
      <c r="LW407" s="149"/>
      <c r="LX407" s="149"/>
      <c r="LY407" s="149"/>
      <c r="LZ407" s="149"/>
      <c r="MA407" s="155"/>
      <c r="MB407" s="153"/>
      <c r="MC407" s="149"/>
      <c r="MD407" s="149"/>
      <c r="ME407" s="149"/>
      <c r="MF407" s="149"/>
      <c r="MG407" s="149"/>
      <c r="MH407" s="149"/>
      <c r="MI407" s="149"/>
      <c r="MJ407" s="149"/>
      <c r="MK407" s="149"/>
      <c r="ML407" s="149"/>
      <c r="MM407" s="149"/>
      <c r="MN407" s="156"/>
      <c r="MO407" s="156"/>
      <c r="MP407" s="154"/>
      <c r="MQ407" s="151"/>
      <c r="MR407" s="149"/>
      <c r="MS407" s="149"/>
      <c r="MT407" s="149"/>
      <c r="MU407" s="149"/>
      <c r="MV407" s="156"/>
      <c r="MW407" s="149"/>
      <c r="MX407" s="149"/>
      <c r="MY407" s="149"/>
      <c r="MZ407" s="149"/>
      <c r="NA407" s="149"/>
      <c r="NB407" s="149"/>
      <c r="NC407" s="149"/>
      <c r="ND407" s="154"/>
      <c r="NE407" s="154"/>
      <c r="NF407" s="154"/>
      <c r="NG407" s="154"/>
      <c r="NH407" s="151"/>
      <c r="NI407" s="149"/>
      <c r="NJ407" s="149"/>
      <c r="NK407" s="149"/>
      <c r="NL407" s="149"/>
      <c r="NM407" s="149"/>
      <c r="NN407" s="94"/>
      <c r="NO407" s="151"/>
      <c r="NP407" s="160"/>
      <c r="NQ407" s="196" t="s">
        <v>1500</v>
      </c>
      <c r="NR407" s="196" t="s">
        <v>1508</v>
      </c>
      <c r="NS407" s="198"/>
      <c r="NT407" s="198"/>
      <c r="NU407" s="198" t="s">
        <v>1509</v>
      </c>
      <c r="NV407" s="186">
        <v>44473</v>
      </c>
      <c r="NW407" s="198" t="s">
        <v>1510</v>
      </c>
      <c r="NX407" s="165" t="s">
        <v>1511</v>
      </c>
      <c r="NY407" s="138" t="s">
        <v>1138</v>
      </c>
      <c r="NZ407" s="165" t="s">
        <v>1511</v>
      </c>
      <c r="OA407" s="166"/>
      <c r="OB407" s="166"/>
      <c r="OC407" s="166"/>
      <c r="OD407" s="108">
        <f t="shared" si="994"/>
        <v>240</v>
      </c>
      <c r="OE407" s="109">
        <v>5</v>
      </c>
      <c r="OF407" s="110">
        <f t="shared" si="995"/>
        <v>23</v>
      </c>
      <c r="OG407" s="109">
        <v>7</v>
      </c>
      <c r="OH407" s="111">
        <f>ROUND(AVERAGEIF($ES$9:$ES$497,$ES407,EV$9:EV$497),0)</f>
        <v>67</v>
      </c>
      <c r="OI407" s="112">
        <f>ROUND(AVERAGEIF($ES$9:$ES$497,$ES407,EW$9:EW$497),0)</f>
        <v>45</v>
      </c>
      <c r="OJ407" s="112">
        <f>ROUND(AVERAGEIF($ES$9:$ES$497,$ES407,EX$9:EX$497),0)</f>
        <v>51</v>
      </c>
      <c r="OK407" s="112">
        <f>ROUND(AVERAGEIF($ES$9:$ES$497,$ES407,EY$9:EY$497),0)</f>
        <v>39</v>
      </c>
      <c r="OL407" s="112">
        <f>ROUND(AVERAGEIF($ES$9:$ES$497,$ES407,EZ$9:EZ$497),0)</f>
        <v>21</v>
      </c>
      <c r="OM407" s="112">
        <f>ROUND(AVERAGEIF($ES$9:$ES$497,$ES407,FA$9:FA$497),0)</f>
        <v>21</v>
      </c>
      <c r="ON407" s="112">
        <f>ROUND(AVERAGEIF($ES$9:$ES$497,$ES407,FB$9:FB$497),0)</f>
        <v>68</v>
      </c>
      <c r="OO407" s="112">
        <f>ROUND(AVERAGEIF($ES$9:$ES$497,$ES407,FC$9:FC$497),0)</f>
        <v>64</v>
      </c>
      <c r="OP407" s="112">
        <f>ROUND(AVERAGEIF($ES$9:$ES$497,$ES407,FD$9:FD$497),0)</f>
        <v>72</v>
      </c>
      <c r="OQ407" s="113">
        <f>ROUND(AVERAGEIF($ES$9:$ES$497,$ES407,FE$9:FE$497),0)</f>
        <v>115</v>
      </c>
      <c r="OR407" s="114">
        <f>ROUND(EV407/MAX(EV$9:EV$497)*100,0)</f>
        <v>42</v>
      </c>
      <c r="OS407" s="115">
        <f>ROUND(EW407/MAX(EW$9:EW$497)*100,0)</f>
        <v>30</v>
      </c>
      <c r="OT407" s="115">
        <f>ROUND(EX407/MAX(EX$9:EX$497)*100,0)</f>
        <v>86</v>
      </c>
      <c r="OU407" s="115">
        <f>ROUND(EY407/MAX(EY$9:EY$497)*100,0)</f>
        <v>24</v>
      </c>
      <c r="OV407" s="115">
        <f>ROUND(EZ407/MAX(EZ$9:EZ$497)*100,0)</f>
        <v>14</v>
      </c>
      <c r="OW407" s="115">
        <f>ROUND(FA407/MAX(FA$9:FA$497)*100,0)</f>
        <v>13</v>
      </c>
      <c r="OX407" s="115">
        <f>ROUND(FB407/MAX(FB$9:FB$497)*100,0)</f>
        <v>87</v>
      </c>
      <c r="OY407" s="116">
        <f>ROUND(FC407/MAX(FC$9:FC$497)*100,0)</f>
        <v>87</v>
      </c>
      <c r="OZ407" s="115">
        <f>ROUND(FD407/MAX(FD$9:FD$497)*100,0)</f>
        <v>81</v>
      </c>
      <c r="PA407" s="117">
        <f>ROUND(FE407/MAX(FE$9:FE$497)*100,0)</f>
        <v>93</v>
      </c>
      <c r="PB407" s="118">
        <f t="shared" si="996"/>
        <v>687</v>
      </c>
      <c r="PC407" s="115">
        <f t="shared" si="997"/>
        <v>471</v>
      </c>
      <c r="PD407" s="115">
        <f t="shared" si="998"/>
        <v>729</v>
      </c>
      <c r="PE407" s="115">
        <f t="shared" si="999"/>
        <v>861</v>
      </c>
      <c r="PF407" s="115">
        <f t="shared" si="1000"/>
        <v>371</v>
      </c>
      <c r="PG407" s="119">
        <f t="shared" si="1001"/>
        <v>318</v>
      </c>
      <c r="PH407" s="118">
        <f>ROUND(PB407/MAX(PB$9:PB$497)*100,0)</f>
        <v>82</v>
      </c>
      <c r="PI407" s="115">
        <f>ROUND(PC407/MAX(PC$9:PC$497)*100,0)</f>
        <v>56</v>
      </c>
      <c r="PJ407" s="115">
        <f>ROUND(PD407/MAX(PD$9:PD$497)*100,0)</f>
        <v>77</v>
      </c>
      <c r="PK407" s="115">
        <f>ROUND(PE407/MAX(PE$9:PE$497)*100,0)</f>
        <v>86</v>
      </c>
      <c r="PL407" s="115">
        <f>ROUND(PF407/MAX(PF$9:PF$497)*100,0)</f>
        <v>52</v>
      </c>
      <c r="PM407" s="119">
        <f>ROUND(PG407/MAX(PG$9:PG$497)*100,0)</f>
        <v>46</v>
      </c>
      <c r="PN407" s="118">
        <f>RANK(PH407,PH$9:PH$497,0)</f>
        <v>16</v>
      </c>
      <c r="PO407" s="115">
        <f>RANK(PI407,PI$9:PI$497,0)</f>
        <v>93</v>
      </c>
      <c r="PP407" s="115">
        <f>RANK(PJ407,PJ$9:PJ$497,0)</f>
        <v>30</v>
      </c>
      <c r="PQ407" s="115">
        <f>RANK(PK407,PK$9:PK$497,0)</f>
        <v>11</v>
      </c>
      <c r="PR407" s="115">
        <f>RANK(PL407,PL$9:PL$497,0)</f>
        <v>188</v>
      </c>
      <c r="PS407" s="119">
        <f>RANK(PM407,PM$9:PM$497,0)</f>
        <v>186</v>
      </c>
      <c r="PT407" s="120">
        <f>ROUND(FZ407/MAX(FZ$9:FZ$497)*100,0)</f>
        <v>40</v>
      </c>
      <c r="PU407" s="115">
        <f>ROUND(GA407/MAX(GA$9:GA$497)*100,0)</f>
        <v>21</v>
      </c>
      <c r="PV407" s="115">
        <f>ROUND(GB407/MAX(GB$9:GB$497)*100,0)</f>
        <v>74</v>
      </c>
      <c r="PW407" s="115">
        <f>ROUND(GC407/MAX(GC$9:GC$497)*100,0)</f>
        <v>29</v>
      </c>
      <c r="PX407" s="115">
        <f>ROUND(GD407/MAX(GD$9:GD$497)*100,0)</f>
        <v>9</v>
      </c>
      <c r="PY407" s="115">
        <f>ROUND(GE407/MAX(GE$9:GE$497)*100,0)</f>
        <v>9</v>
      </c>
      <c r="PZ407" s="115">
        <f>ROUND(GF407/MAX(GF$9:GF$497)*100,0)</f>
        <v>54</v>
      </c>
      <c r="QA407" s="116">
        <f>ROUND(GG407/MAX(GG$9:GG$497)*100,0)</f>
        <v>68</v>
      </c>
      <c r="QB407" s="115">
        <f>ROUND(GH407/MAX(GH$9:GH$497)*100,0)</f>
        <v>53</v>
      </c>
      <c r="QC407" s="121">
        <f>ROUND(GI407/MAX(GI$9:GI$497)*100,0)</f>
        <v>73</v>
      </c>
      <c r="QD407" s="120">
        <f>ROUND(AVERAGEIF($ES$9:$ES$497,$ES407,PT$9:PT$497),0)</f>
        <v>50</v>
      </c>
      <c r="QE407" s="120">
        <f>ROUND(AVERAGEIF($ES$9:$ES$497,$ES407,PU$9:PU$497),0)</f>
        <v>37</v>
      </c>
      <c r="QF407" s="120">
        <f>ROUND(AVERAGEIF($ES$9:$ES$497,$ES407,PV$9:PV$497),0)</f>
        <v>50</v>
      </c>
      <c r="QG407" s="120">
        <f>ROUND(AVERAGEIF($ES$9:$ES$497,$ES407,PW$9:PW$497),0)</f>
        <v>43</v>
      </c>
      <c r="QH407" s="120">
        <f>ROUND(AVERAGEIF($ES$9:$ES$497,$ES407,PX$9:PX$497),0)</f>
        <v>18</v>
      </c>
      <c r="QI407" s="120">
        <f>ROUND(AVERAGEIF($ES$9:$ES$497,$ES407,PY$9:PY$497),0)</f>
        <v>20</v>
      </c>
      <c r="QJ407" s="120">
        <f>ROUND(AVERAGEIF($ES$9:$ES$497,$ES407,PZ$9:PZ$497),0)</f>
        <v>46</v>
      </c>
      <c r="QK407" s="120">
        <f>ROUND(AVERAGEIF($ES$9:$ES$497,$ES407,QA$9:QA$497),0)</f>
        <v>47</v>
      </c>
      <c r="QL407" s="120">
        <f>ROUND(AVERAGEIF($ES$9:$ES$497,$ES407,QB$9:QB$497),0)</f>
        <v>45</v>
      </c>
      <c r="QM407" s="120">
        <f>ROUND(AVERAGEIF($ES$9:$ES$497,$ES407,QC$9:QC$497),0)</f>
        <v>49</v>
      </c>
      <c r="QN407" s="114">
        <f t="shared" si="1002"/>
        <v>623</v>
      </c>
      <c r="QO407" s="115">
        <f t="shared" si="1003"/>
        <v>363</v>
      </c>
      <c r="QP407" s="115">
        <f t="shared" si="1004"/>
        <v>659</v>
      </c>
      <c r="QQ407" s="115">
        <f t="shared" si="1005"/>
        <v>827</v>
      </c>
      <c r="QR407" s="115">
        <f t="shared" si="1006"/>
        <v>390</v>
      </c>
      <c r="QS407" s="119">
        <f t="shared" si="1007"/>
        <v>270</v>
      </c>
      <c r="QT407" s="114">
        <f>ROUND((QN407-MIN(QN$9:QN$497))/(MAX(QN$9:QN$497)-MIN(QN$9:QN$497))*100,0)</f>
        <v>61</v>
      </c>
      <c r="QU407" s="115">
        <f>ROUND((QO407-MIN(QO$9:QO$497))/(MAX(QO$9:QO$497)-MIN(QO$9:QO$497))*100,0)</f>
        <v>22</v>
      </c>
      <c r="QV407" s="115">
        <f>ROUND((QP407-MIN(QP$9:QP$497))/(MAX(QP$9:QP$497)-MIN(QP$9:QP$497))*100,0)</f>
        <v>45</v>
      </c>
      <c r="QW407" s="115">
        <f>ROUND((QQ407-MIN(QQ$9:QQ$497))/(MAX(QQ$9:QQ$497)-MIN(QQ$9:QQ$497))*100,0)</f>
        <v>68</v>
      </c>
      <c r="QX407" s="115">
        <f>ROUND((QR407-MIN(QR$9:QR$497))/(MAX(QR$9:QR$497)-MIN(QR$9:QR$497))*100,0)</f>
        <v>25</v>
      </c>
      <c r="QY407" s="115">
        <f>ROUND((QS407-MIN(QS$9:QS$497))/(MAX(QS$9:QS$497)-MIN(QS$9:QS$497))*100,0)</f>
        <v>20</v>
      </c>
      <c r="QZ407" s="114">
        <f>RANK(QN407,QN$9:QN$497,0)</f>
        <v>44</v>
      </c>
      <c r="RA407" s="115">
        <f>RANK(QO407,QO$9:QO$497,0)</f>
        <v>243</v>
      </c>
      <c r="RB407" s="115">
        <f>RANK(QP407,QP$9:QP$497,0)</f>
        <v>75</v>
      </c>
      <c r="RC407" s="115">
        <f>RANK(QQ407,QQ$9:QQ$497,0)</f>
        <v>29</v>
      </c>
      <c r="RD407" s="115">
        <f>RANK(QR407,QR$9:QR$497,0)</f>
        <v>386</v>
      </c>
      <c r="RE407" s="115">
        <f>RANK(QS407,QS$9:QS$497,0)</f>
        <v>375</v>
      </c>
      <c r="RF407" s="122"/>
      <c r="RG407" s="115">
        <f>($RH$3*(IH407+IJ407)*100*100/MAX(EX$9:EX$497)*$RO$3) +($RH$3*(II407+IJ407)*100*100/MAX(EX$9:EX$497)*$RO$4) + ($RH$3*IK407*100*100/MAX(EX$9:EX$497)*0.098)</f>
        <v>12.524999999999999</v>
      </c>
      <c r="RH407" s="115">
        <f>($RH$4*IL407*100*100/MAX(EZ$9:EZ$497))*$RQ$3</f>
        <v>0</v>
      </c>
      <c r="RI407" s="115">
        <f>($RH$3*IM407*100*100/MAX(EY$9:EY$497))*$RQ$4</f>
        <v>0</v>
      </c>
      <c r="RJ407" s="115">
        <f>($RH$3*IN407*100*100/MAX(EX$9:EX$497))</f>
        <v>0</v>
      </c>
      <c r="RK407" s="115">
        <f>($RH$4*IO407*100*100/MAX(EZ$9:EZ$497))*$RQ$3</f>
        <v>0</v>
      </c>
      <c r="RL407" s="115">
        <f>(($RL$4*IP407*100*((100/MAX(EX$9:EX$497)+100/MAX(EZ$9:EZ$497))/2))+($RL$4*IQ407*100*((100/MAX(EX$9:EX$497)+100/MAX(EZ$9:EZ$497))/2))+($RL$4*IR407*100*((100/MAX(EX$9:EX$497)+100/MAX(EZ$9:EZ$497))/2))+($RL$4*IS407*100*((100/MAX(EX$9:EX$497)+100/MAX(EZ$9:EZ$497))/2))+($RL$4*IT407*100*((100/MAX(EX$9:EX$497)+100/MAX(EZ$9:EZ$497))/2))+($RL$4*IU407*100*((100/MAX(EX$9:EX$497)+100/MAX(EZ$9:EZ$497))/2))+($RL$4*IV407*100*((100/MAX(EX$9:EX$497)+100/MAX(EZ$9:EZ$497))/2))+($RL$4*IW407*100*((100/MAX(EX$9:EX$497)+100/MAX(EZ$9:EZ$497))/2)))*$RS$3</f>
        <v>0</v>
      </c>
      <c r="RM407" s="115">
        <f>(($RH$3*IX407*100*100/MAX(EX$9:EX$497))+($RH$3*IY407*100*100/MAX(EX$9:EX$497))+($RH$3*IZ407*100*100/MAX(EX$9:EX$497))+($RH$3*JA407*100*100/MAX(EX$9:EX$497))+($RH$3*JB407*100*100/MAX(EX$9:EX$497))+($RH$3*JC407*100*100/MAX(EX$9:EX$497))+($RH$3*JD407*100*100/MAX(EX$9:EX$497))+($RH$3*JE407*100*100/MAX(EX$9:EX$497)))*$RS$4</f>
        <v>5.8450000000000006</v>
      </c>
      <c r="RN407" s="115">
        <f>(($RH$4*JF407*100*100/MAX(EZ$9:EZ$497)) + ($RH$4*JG407*100*100/MAX(EZ$9:EZ$497)) + ($RH$4*JH407*100*100/MAX(EZ$9:EZ$497)) + ($RH$4*JI407*100*100/MAX(EZ$9:EZ$497)) + ($RH$4*JJ407*100*100/MAX(EZ$9:EZ$497)) + ($RH$4*JK407*100*100/MAX(EZ$9:EZ$497)) + ($RH$4*JL407*100*100/MAX(EZ$9:EZ$497)) + ($RH$4*JM407*100*100/MAX(EZ$9:EZ$497)))*$RU$3</f>
        <v>0</v>
      </c>
      <c r="RO407" s="115">
        <f>(($RL$4*JN407*100*((100/MAX(EX$9:EX$497)+100/MAX(EZ$9:EZ$497))/2))+($RL$4*JO407*100*((100/MAX(EX$9:EX$497)+100/MAX(EZ$9:EZ$497))/2))+($RL$4*JP407*100*((100/MAX(EX$9:EX$497)+100/MAX(EZ$9:EZ$497))/2))+($RL$4*JQ407*100*((100/MAX(EX$9:EX$497)+100/MAX(EZ$9:EZ$497))/2))+($RL$4*JR407*100*((100/MAX(EX$9:EX$497)+100/MAX(EZ$9:EZ$497))/2))+($RL$4*JS407*100*((100/MAX(EX$9:EX$497)+100/MAX(EZ$9:EZ$497))/2))+($RL$4*JT407*100*((100/MAX(EX$9:EX$497)+100/MAX(EZ$9:EZ$497))/2))+($RL$4*JU407*100*((100/MAX(EX$9:EX$497)+100/MAX(EZ$9:EZ$497))/2))+($RL$4*JV407*100*((100/MAX(EX$9:EX$497)+100/MAX(EZ$9:EZ$497))/2))+($RL$4*JW407*100*((100/MAX(EX$9:EX$497)+100/MAX(EZ$9:EZ$497))/2))+($RL$4*JX407*100*((100/MAX(EX$9:EX$497)+100/MAX(EZ$9:EZ$497))/2))+($RL$4*JY407*100*((100/MAX(EX$9:EX$497)+100/MAX(EZ$9:EZ$497))/2))+($RL$4*JZ407*100*((100/MAX(EX$9:EX$497)+100/MAX(EZ$9:EZ$497))/2)))*$RW$3/2</f>
        <v>3.6586666666666665</v>
      </c>
      <c r="RP407" s="119">
        <f>($RJ$3*KA407*100*100/MAX(FA$9:FA$497)) + ($RJ$3*KB407*100*100/MAX(FA$9:FA$497)/2) + ($RJ$3*KC407*100*100/MAX(FA$9:FA$497)/2) + ($RJ$3*KD407*100*100/MAX(FA$9:FA$497)/4) + ($RJ$3*KE407*100*100/MAX(FA$9:FA$497)/4)</f>
        <v>0</v>
      </c>
      <c r="RQ407" s="118">
        <f>($RL$4*KF407*100*((100/MAX(EX$9:EX$497)+100/MAX(EZ$9:EZ$497)))) * ($RO$3/2) + (($RL$4*KG407*100*((100/MAX(EX$9:EX$497)+100/MAX(EZ$9:EZ$497))))+($RL$4*KH407*100*((100/MAX(EX$9:EX$497)+100/MAX(EZ$9:EZ$497))))+($RL$4*KI407*100*((100/MAX(EX$9:EX$497)+100/MAX(EZ$9:EZ$497))))+($RL$4*KJ407*100*((100/MAX(EX$9:EX$497)+100/MAX(EZ$9:EZ$497))))+($RL$4*KK407*100*((100/MAX(EX$9:EX$497)+100/MAX(EZ$9:EZ$497))))+($RL$4*KL407*100*((100/MAX(EX$9:EX$497)+100/MAX(EZ$9:EZ$497))))+($RL$4*KM407*100*((100/MAX(EX$9:EX$497)+100/MAX(EZ$9:EZ$497))))+($RL$4*KN407*100*((100/MAX(EX$9:EX$497)+100/MAX(EZ$9:EZ$497))))+($RL$4*KO407*100*((100/MAX(EX$9:EX$497)+100/MAX(EZ$9:EZ$497))))+($RL$4*KP407*100*((100/MAX(EX$9:EX$497)+100/MAX(EZ$9:EZ$497))))+($RL$4*KQ407*100*((100/MAX(EX$9:EX$497)+100/MAX(EZ$9:EZ$497))))+($RL$4*KR407*100*((100/MAX(EX$9:EX$497)+100/MAX(EZ$9:EZ$497))))+($RL$4*KS407*100*((100/MAX(EX$9:EX$497)+100/MAX(EZ$9:EZ$497))))+($RL$4*KV407*100*((100/MAX(EX$9:EX$497)+100/MAX(EZ$9:EZ$497))))) * (($RO$3+$RO$4)/6)</f>
        <v>0</v>
      </c>
      <c r="RR407" s="115">
        <f>(($RL$4*KW407*100*((100/MAX(EX$9:EX$497)+100/MAX(EZ$9:EZ$497))))) * ($RO$3/2) + (($RL$4*KX407*100*((100/MAX(EX$9:EX$497)+100/MAX(EZ$9:EZ$497))))+($RL$4*KY407*100*((100/MAX(EX$9:EX$497)+100/MAX(EZ$9:EZ$497))))+($RL$4*KZ407*100*((100/MAX(EX$9:EX$497)+100/MAX(EZ$9:EZ$497))))+($RL$4*LA407*100*((100/MAX(EX$9:EX$497)+100/MAX(EZ$9:EZ$497))))+($RL$4*LB407*100*((100/MAX(EX$9:EX$497)+100/MAX(EZ$9:EZ$497))))+($RL$4*LC407*100*((100/MAX(EX$9:EX$497)+100/MAX(EZ$9:EZ$497))))) * (($RO$3+$RO$4)/6)</f>
        <v>0</v>
      </c>
      <c r="RS407" s="119">
        <f>(($RL$4*LD407*100*((100/MAX(EX$9:EX$497)+100/MAX(EZ$9:EZ$497))))+($RL$4*LE407*100*((100/MAX(EX$9:EX$497)+100/MAX(EZ$9:EZ$497))))) * (($RO$3+$RO$4)/6)</f>
        <v>0</v>
      </c>
      <c r="RT407" s="118">
        <f>($RJ$4*LH407*100*(100/MAX(EV$9:EV$497)))+($RJ$4*LI407*100*(100/MAX(EV$9:EV$497)))</f>
        <v>0</v>
      </c>
      <c r="RU407" s="119">
        <f>($RJ$4*LJ407*(100/MAX(EV$9:EV$497)))/2 + ($RL$3*LK407*(100/MAX(EW$9:EW$497))) + ($RJ$4*LL407*(100/MAX(EV$9:EV$497)))/4 + ($RL$3*LM407*(100/MAX(EW$9:EW$497)))</f>
        <v>0</v>
      </c>
      <c r="RV407" s="118">
        <f>($RJ$4*LN407*100*100/MAX(EV$9:EV$497)/2)+($RJ$4*LO407*100*100/MAX(EV$9:EV$497)/2)+($RJ$4*LP407*100*100/MAX(EV$9:EV$497))+($RJ$4*LQ407*100*100/MAX(EV$9:EV$497))+($RJ$4*LR407*100*100/MAX(EV$9:EV$497))</f>
        <v>5.0561797752808992</v>
      </c>
      <c r="RW407" s="115">
        <f>($RJ$4*LS407*100*100/MAX(EV$9:EV$497)) + (($RJ$4*LT407*100*100/MAX(EV$9:EV$497))+($RJ$4*LU407*100*100/MAX(EV$9:EV$497))+($RJ$4*LV407*100*100/MAX(EV$9:EV$497))+($RJ$4*LW407*100*100/MAX(EV$9:EV$497))+($RJ$4*LX407*100*100/MAX(EV$9:EV$497))+($RJ$4*LY407*100*100/MAX(EV$9:EV$497))+($RJ$4*LZ407*100*100/MAX(EV$9:EV$497))+($RJ$4*MA407*100*100/MAX(EV$9:EV$497)))/2</f>
        <v>0</v>
      </c>
      <c r="RX407" s="119">
        <f>($RJ$4*MB407*100*100/MAX(EV$9:EV$497))+($RJ$4*MC407*100*100/MAX(EV$9:EV$497))+($RJ$4*MD407*100*100/MAX(EV$9:EV$497))+($RJ$4*ME407*100*100/MAX(EV$9:EV$497))+($RJ$4*MF407*100*100/MAX(EV$9:EV$497))+($RJ$4*MG407*100*100/MAX(EV$9:EV$497))+($RJ$4*MH407*100*100/MAX(EV$9:EV$497))+($RJ$4*MI407*100*100/MAX(EV$9:EV$497))+($RJ$4*MJ407*100*100/MAX(EV$9:EV$497))+($RJ$4*MK407*100*100/MAX(EV$9:EV$497))+($RJ$4*ML407*100*100/MAX(EV$9:EV$497))+($RJ$4*MM407*100*100/MAX(EV$9:EV$497))+($RJ$4*MN407*100*100/MAX(EV$9:EV$497))</f>
        <v>0</v>
      </c>
      <c r="RY407" s="118">
        <f>($RJ$4*MQ407*100*100/MAX(EV$9:EV$497))/2 + (($RJ$4*MR407*100*100/MAX(EV$9:EV$497))+($RJ$4*MS407*100*100/MAX(EV$9:EV$497))+($RJ$4*MT407*100*100/MAX(EV$9:EV$497))+($RJ$4*MU407*100*100/MAX(EV$9:EV$497))+($RJ$4*MV407*100*100/MAX(EV$9:EV$497))+($RJ$4*MW407*100*100/MAX(EV$9:EV$497))+($RJ$4*MX407*100*100/MAX(EV$9:EV$497))+($RJ$4*MY407*100*100/MAX(EV$9:EV$497))+($RJ$4*MZ407*100*100/MAX(EV$9:EV$497))+($RJ$4*NA407*100*100/MAX(EV$9:EV$497))+($RJ$4*NB407*100*100/MAX(EV$9:EV$497))+($RJ$4*NC407*100*100/MAX(EV$9:EV$497))+($RJ$4*ND407*100*100/MAX(EV$9:EV$497))+($RJ$4*NG407*100*100/MAX(EV$9:EV$497)))/4</f>
        <v>0</v>
      </c>
      <c r="RZ407" s="115">
        <f>($RJ$4*NH407*100*100/MAX(EV$9:EV$497))/2 + (($RJ$4*NI407*100*100/MAX(EV$9:EV$497))+($RJ$4*NJ407*100*100/MAX(EV$9:EV$497))+($RJ$4*NK407*100*100/MAX(EV$9:EV$497))+($RJ$4*NL407*100*100/MAX(EV$9:EV$497))+($RJ$4*NM407*100*100/MAX(EV$9:EV$497))+($RJ$4*NN407*100*100/MAX(EV$9:EV$497)))/4</f>
        <v>0</v>
      </c>
      <c r="SA407" s="117">
        <f>(($RJ$4*NO407*100*100/MAX(EV$9:EV$497))+($RJ$4*NP407*100*100/MAX(EV$9:EV$497)))/4</f>
        <v>0</v>
      </c>
      <c r="SB407" s="118">
        <f t="shared" si="1008"/>
        <v>27.084846441947562</v>
      </c>
      <c r="SC407" s="115">
        <f t="shared" si="1009"/>
        <v>23.039902621722842</v>
      </c>
      <c r="SD407" s="115">
        <f t="shared" si="1010"/>
        <v>4.9227116104868909</v>
      </c>
      <c r="SE407" s="115">
        <f t="shared" si="1011"/>
        <v>46.361569288389511</v>
      </c>
      <c r="SF407" s="115">
        <f t="shared" si="1012"/>
        <v>4.9227116104868909</v>
      </c>
      <c r="SG407" s="115">
        <f t="shared" si="1013"/>
        <v>5.0561797752808992</v>
      </c>
      <c r="SH407" s="115">
        <f>ROUND(SB407/MAX(SB$9:SB$497)*100,0)</f>
        <v>34</v>
      </c>
      <c r="SI407" s="115">
        <f>ROUND(SC407/MAX(SC$9:SC$497)*100,0)</f>
        <v>35</v>
      </c>
      <c r="SJ407" s="115">
        <f>ROUND(SD407/MAX(SD$9:SD$497)*100,0)</f>
        <v>8</v>
      </c>
      <c r="SK407" s="115">
        <f>ROUND(SE407/MAX(SE$9:SE$497)*100,0)</f>
        <v>36</v>
      </c>
      <c r="SL407" s="115">
        <f>ROUND(SF407/MAX(SF$9:SF$497)*100,0)</f>
        <v>12</v>
      </c>
      <c r="SM407" s="121">
        <f>ROUND(SG407/MAX(SG$9:SG$497)*100,0)</f>
        <v>5</v>
      </c>
      <c r="SN407" s="115">
        <f>ROUND(AVERAGEIF($ES$9:$ES$497,$ES407,SH$9:SH$497),0)</f>
        <v>24</v>
      </c>
      <c r="SO407" s="115">
        <f>ROUND(AVERAGEIF($ES$9:$ES$497,$ES407,SI$9:SI$497),0)</f>
        <v>22</v>
      </c>
      <c r="SP407" s="115">
        <f>ROUND(AVERAGEIF($ES$9:$ES$497,$ES407,SJ$9:SJ$497),0)</f>
        <v>5</v>
      </c>
      <c r="SQ407" s="115">
        <f>ROUND(AVERAGEIF($ES$9:$ES$497,$ES407,SK$9:SK$497),0)</f>
        <v>19</v>
      </c>
      <c r="SR407" s="115">
        <f>ROUND(AVERAGEIF($ES$9:$ES$497,$ES407,SL$9:SL$497),0)</f>
        <v>8</v>
      </c>
      <c r="SS407" s="121">
        <f>ROUND(AVERAGEIF($ES$9:$ES$497,$ES407,SM$9:SM$497),0)</f>
        <v>6</v>
      </c>
      <c r="ST407" s="114">
        <f>RANK(SB407,SB$9:SB$497,0)</f>
        <v>131</v>
      </c>
      <c r="SU407" s="115">
        <f>RANK(SC407,SC$9:SC$497,0)</f>
        <v>83</v>
      </c>
      <c r="SV407" s="115">
        <f>RANK(SD407,SD$9:SD$497,0)</f>
        <v>103</v>
      </c>
      <c r="SW407" s="115">
        <f>RANK(SE407,SE$9:SE$497,0)</f>
        <v>77</v>
      </c>
      <c r="SX407" s="115">
        <f>RANK(SF407,SF$9:SF$497,0)</f>
        <v>56</v>
      </c>
      <c r="SY407" s="115">
        <f>RANK(SG407,SG$9:SG$497,0)</f>
        <v>168</v>
      </c>
      <c r="SZ407" s="115">
        <f>COUNTIFS(SB$9:SB$497,"&gt;"&amp;SB407,$ES$9:$ES$497,$ES407)+1</f>
        <v>28</v>
      </c>
      <c r="TA407" s="115">
        <f>COUNTIFS(SC$9:SC$497,"&gt;"&amp;SC407,$ES$9:$ES$497,$ES407)+1</f>
        <v>24</v>
      </c>
      <c r="TB407" s="115">
        <f>COUNTIFS(SD$9:SD$497,"&gt;"&amp;SD407,$ES$9:$ES$497,$ES407)+1</f>
        <v>16</v>
      </c>
      <c r="TC407" s="115">
        <f>COUNTIFS(SE$9:SE$497,"&gt;"&amp;SE407,$ES$9:$ES$497,$ES407)+1</f>
        <v>21</v>
      </c>
      <c r="TD407" s="115">
        <f>COUNTIFS(SF$9:SF$497,"&gt;"&amp;SF407,$ES$9:$ES$497,$ES407)+1</f>
        <v>17</v>
      </c>
      <c r="TE407" s="117">
        <f>COUNTIFS(SG$9:SG$497,"&gt;"&amp;SG407,$ES$9:$ES$497,$ES407)+1</f>
        <v>39</v>
      </c>
      <c r="TF407" s="118">
        <f t="shared" si="1014"/>
        <v>120</v>
      </c>
      <c r="TG407" s="115">
        <f t="shared" si="1015"/>
        <v>117</v>
      </c>
      <c r="TH407" s="115">
        <f t="shared" si="1016"/>
        <v>64</v>
      </c>
      <c r="TI407" s="115">
        <f t="shared" si="1017"/>
        <v>113</v>
      </c>
      <c r="TJ407" s="115">
        <f t="shared" si="1018"/>
        <v>98</v>
      </c>
      <c r="TK407" s="115">
        <f t="shared" si="1019"/>
        <v>57</v>
      </c>
      <c r="TL407" s="117">
        <f t="shared" si="1020"/>
        <v>51</v>
      </c>
      <c r="TM407" s="118">
        <f>ROUND(TF407/MAX(TF$9:TF$497)*100,0)</f>
        <v>67</v>
      </c>
      <c r="TN407" s="115">
        <f>ROUND(TG407/MAX(TG$9:TG$497)*100,0)</f>
        <v>64</v>
      </c>
      <c r="TO407" s="115">
        <f>ROUND(TH407/MAX(TH$9:TH$497)*100,0)</f>
        <v>35</v>
      </c>
      <c r="TP407" s="115">
        <f>ROUND(TI407/MAX(TI$9:TI$497)*100,0)</f>
        <v>62</v>
      </c>
      <c r="TQ407" s="115">
        <f>ROUND(TJ407/MAX(TJ$9:TJ$497)*100,0)</f>
        <v>50</v>
      </c>
      <c r="TR407" s="115">
        <f>ROUND(TK407/MAX(TK$9:TK$497)*100,0)</f>
        <v>29</v>
      </c>
      <c r="TS407" s="119">
        <f>ROUND(TL407/MAX(TL$9:TL$497)*100,0)</f>
        <v>26</v>
      </c>
      <c r="TT407" s="120">
        <f>RANK(TM407,TM$9:TM$497,0)</f>
        <v>68</v>
      </c>
      <c r="TU407" s="115">
        <f>RANK(TN407,TN$9:TN$497,0)</f>
        <v>45</v>
      </c>
      <c r="TV407" s="115">
        <f>RANK(TO407,TO$9:TO$497,0)</f>
        <v>95</v>
      </c>
      <c r="TW407" s="115">
        <f>RANK(TP407,TP$9:TP$497,0)</f>
        <v>50</v>
      </c>
      <c r="TX407" s="115">
        <f>RANK(TQ407,TQ$9:TQ$497,0)</f>
        <v>19</v>
      </c>
      <c r="TY407" s="115">
        <f>RANK(TR407,TR$9:TR$497,0)</f>
        <v>197</v>
      </c>
      <c r="TZ407" s="121">
        <f>RANK(TS407,TS$9:TS$497,0)</f>
        <v>201</v>
      </c>
      <c r="UA407" s="132"/>
      <c r="UB407" s="7" t="s">
        <v>1</v>
      </c>
    </row>
    <row r="408" spans="1:548" x14ac:dyDescent="0.15">
      <c r="A408" s="183">
        <v>400</v>
      </c>
      <c r="B408" s="200" t="s">
        <v>1508</v>
      </c>
      <c r="C408" s="143"/>
      <c r="D408" s="143"/>
      <c r="E408" s="161" t="s">
        <v>518</v>
      </c>
      <c r="F408" s="65">
        <v>116</v>
      </c>
      <c r="G408" s="65" t="s">
        <v>908</v>
      </c>
      <c r="H408" s="144" t="s">
        <v>909</v>
      </c>
      <c r="I408" s="66" t="s">
        <v>521</v>
      </c>
      <c r="J408" s="67" t="s">
        <v>521</v>
      </c>
      <c r="K408" s="67" t="s">
        <v>521</v>
      </c>
      <c r="L408" s="67" t="s">
        <v>521</v>
      </c>
      <c r="M408" s="67" t="s">
        <v>521</v>
      </c>
      <c r="N408" s="67" t="s">
        <v>521</v>
      </c>
      <c r="O408" s="67" t="s">
        <v>521</v>
      </c>
      <c r="P408" s="67" t="s">
        <v>521</v>
      </c>
      <c r="Q408" s="67" t="s">
        <v>521</v>
      </c>
      <c r="R408" s="68" t="s">
        <v>521</v>
      </c>
      <c r="S408" s="69" t="s">
        <v>521</v>
      </c>
      <c r="T408" s="67" t="s">
        <v>521</v>
      </c>
      <c r="U408" s="67" t="s">
        <v>521</v>
      </c>
      <c r="V408" s="67" t="s">
        <v>521</v>
      </c>
      <c r="W408" s="67" t="s">
        <v>521</v>
      </c>
      <c r="X408" s="67" t="s">
        <v>521</v>
      </c>
      <c r="Y408" s="67" t="s">
        <v>521</v>
      </c>
      <c r="Z408" s="67" t="s">
        <v>521</v>
      </c>
      <c r="AA408" s="67" t="s">
        <v>521</v>
      </c>
      <c r="AB408" s="68" t="s">
        <v>521</v>
      </c>
      <c r="AC408" s="69" t="s">
        <v>521</v>
      </c>
      <c r="AD408" s="67" t="s">
        <v>521</v>
      </c>
      <c r="AE408" s="67" t="s">
        <v>521</v>
      </c>
      <c r="AF408" s="67" t="s">
        <v>521</v>
      </c>
      <c r="AG408" s="67" t="s">
        <v>521</v>
      </c>
      <c r="AH408" s="67" t="s">
        <v>521</v>
      </c>
      <c r="AI408" s="67" t="s">
        <v>521</v>
      </c>
      <c r="AJ408" s="67" t="s">
        <v>521</v>
      </c>
      <c r="AK408" s="67" t="s">
        <v>521</v>
      </c>
      <c r="AL408" s="68" t="s">
        <v>521</v>
      </c>
      <c r="AM408" s="69" t="s">
        <v>521</v>
      </c>
      <c r="AN408" s="67" t="s">
        <v>521</v>
      </c>
      <c r="AO408" s="67" t="s">
        <v>521</v>
      </c>
      <c r="AP408" s="67" t="s">
        <v>521</v>
      </c>
      <c r="AQ408" s="67" t="s">
        <v>521</v>
      </c>
      <c r="AR408" s="67" t="s">
        <v>521</v>
      </c>
      <c r="AS408" s="67" t="s">
        <v>521</v>
      </c>
      <c r="AT408" s="67" t="s">
        <v>521</v>
      </c>
      <c r="AU408" s="67" t="s">
        <v>521</v>
      </c>
      <c r="AV408" s="68" t="s">
        <v>521</v>
      </c>
      <c r="AW408" s="69" t="s">
        <v>521</v>
      </c>
      <c r="AX408" s="67" t="s">
        <v>521</v>
      </c>
      <c r="AY408" s="67" t="s">
        <v>521</v>
      </c>
      <c r="AZ408" s="67" t="s">
        <v>521</v>
      </c>
      <c r="BA408" s="67" t="s">
        <v>521</v>
      </c>
      <c r="BB408" s="67" t="s">
        <v>521</v>
      </c>
      <c r="BC408" s="67" t="s">
        <v>521</v>
      </c>
      <c r="BD408" s="67" t="s">
        <v>521</v>
      </c>
      <c r="BE408" s="67" t="s">
        <v>521</v>
      </c>
      <c r="BF408" s="68" t="s">
        <v>521</v>
      </c>
      <c r="BG408" s="69" t="s">
        <v>521</v>
      </c>
      <c r="BH408" s="67" t="s">
        <v>521</v>
      </c>
      <c r="BI408" s="67" t="s">
        <v>521</v>
      </c>
      <c r="BJ408" s="67" t="s">
        <v>521</v>
      </c>
      <c r="BK408" s="67" t="s">
        <v>521</v>
      </c>
      <c r="BL408" s="67" t="s">
        <v>521</v>
      </c>
      <c r="BM408" s="67" t="s">
        <v>521</v>
      </c>
      <c r="BN408" s="67" t="s">
        <v>521</v>
      </c>
      <c r="BO408" s="67" t="s">
        <v>521</v>
      </c>
      <c r="BP408" s="68" t="s">
        <v>521</v>
      </c>
      <c r="BQ408" s="70" t="s">
        <v>521</v>
      </c>
      <c r="BR408" s="67" t="s">
        <v>521</v>
      </c>
      <c r="BS408" s="67" t="s">
        <v>521</v>
      </c>
      <c r="BT408" s="67" t="s">
        <v>521</v>
      </c>
      <c r="BU408" s="67" t="s">
        <v>521</v>
      </c>
      <c r="BV408" s="67" t="s">
        <v>521</v>
      </c>
      <c r="BW408" s="67" t="s">
        <v>521</v>
      </c>
      <c r="BX408" s="67" t="s">
        <v>521</v>
      </c>
      <c r="BY408" s="67" t="s">
        <v>521</v>
      </c>
      <c r="BZ408" s="68" t="s">
        <v>521</v>
      </c>
      <c r="CA408" s="69" t="s">
        <v>521</v>
      </c>
      <c r="CB408" s="67" t="s">
        <v>521</v>
      </c>
      <c r="CC408" s="67" t="s">
        <v>521</v>
      </c>
      <c r="CD408" s="67" t="s">
        <v>521</v>
      </c>
      <c r="CE408" s="67" t="s">
        <v>521</v>
      </c>
      <c r="CF408" s="67" t="s">
        <v>521</v>
      </c>
      <c r="CG408" s="67" t="s">
        <v>521</v>
      </c>
      <c r="CH408" s="67" t="s">
        <v>521</v>
      </c>
      <c r="CI408" s="67" t="s">
        <v>521</v>
      </c>
      <c r="CJ408" s="68" t="s">
        <v>521</v>
      </c>
      <c r="CK408" s="69" t="s">
        <v>521</v>
      </c>
      <c r="CL408" s="67" t="s">
        <v>521</v>
      </c>
      <c r="CM408" s="67" t="s">
        <v>521</v>
      </c>
      <c r="CN408" s="67" t="s">
        <v>521</v>
      </c>
      <c r="CO408" s="67" t="s">
        <v>521</v>
      </c>
      <c r="CP408" s="67" t="s">
        <v>521</v>
      </c>
      <c r="CQ408" s="67" t="s">
        <v>521</v>
      </c>
      <c r="CR408" s="67" t="s">
        <v>521</v>
      </c>
      <c r="CS408" s="67" t="s">
        <v>521</v>
      </c>
      <c r="CT408" s="68" t="s">
        <v>521</v>
      </c>
      <c r="CU408" s="69" t="s">
        <v>521</v>
      </c>
      <c r="CV408" s="67" t="s">
        <v>521</v>
      </c>
      <c r="CW408" s="67" t="s">
        <v>521</v>
      </c>
      <c r="CX408" s="67" t="s">
        <v>521</v>
      </c>
      <c r="CY408" s="67" t="s">
        <v>521</v>
      </c>
      <c r="CZ408" s="67" t="s">
        <v>521</v>
      </c>
      <c r="DA408" s="67" t="s">
        <v>521</v>
      </c>
      <c r="DB408" s="67" t="s">
        <v>521</v>
      </c>
      <c r="DC408" s="67" t="s">
        <v>521</v>
      </c>
      <c r="DD408" s="68" t="s">
        <v>521</v>
      </c>
      <c r="DE408" s="69" t="s">
        <v>521</v>
      </c>
      <c r="DF408" s="71" t="s">
        <v>521</v>
      </c>
      <c r="DG408" s="67" t="s">
        <v>521</v>
      </c>
      <c r="DH408" s="67" t="s">
        <v>521</v>
      </c>
      <c r="DI408" s="67" t="s">
        <v>521</v>
      </c>
      <c r="DJ408" s="67" t="s">
        <v>521</v>
      </c>
      <c r="DK408" s="67" t="s">
        <v>521</v>
      </c>
      <c r="DL408" s="67" t="s">
        <v>521</v>
      </c>
      <c r="DM408" s="67" t="s">
        <v>521</v>
      </c>
      <c r="DN408" s="68" t="s">
        <v>521</v>
      </c>
      <c r="DO408" s="70" t="s">
        <v>521</v>
      </c>
      <c r="DP408" s="71" t="s">
        <v>521</v>
      </c>
      <c r="DQ408" s="67" t="s">
        <v>521</v>
      </c>
      <c r="DR408" s="67" t="s">
        <v>521</v>
      </c>
      <c r="DS408" s="67" t="s">
        <v>521</v>
      </c>
      <c r="DT408" s="67" t="s">
        <v>521</v>
      </c>
      <c r="DU408" s="67" t="s">
        <v>521</v>
      </c>
      <c r="DV408" s="67" t="s">
        <v>521</v>
      </c>
      <c r="DW408" s="67" t="s">
        <v>521</v>
      </c>
      <c r="DX408" s="72" t="s">
        <v>521</v>
      </c>
      <c r="DY408" s="146" t="s">
        <v>522</v>
      </c>
      <c r="DZ408" s="74">
        <v>3</v>
      </c>
      <c r="EA408" s="74">
        <v>4</v>
      </c>
      <c r="EB408" s="74">
        <v>4</v>
      </c>
      <c r="EC408" s="75">
        <v>5</v>
      </c>
      <c r="ED408" s="168" t="s">
        <v>522</v>
      </c>
      <c r="EE408" s="74">
        <f t="shared" si="964"/>
        <v>3</v>
      </c>
      <c r="EF408" s="74">
        <f t="shared" si="965"/>
        <v>12</v>
      </c>
      <c r="EG408" s="74">
        <f t="shared" si="966"/>
        <v>48</v>
      </c>
      <c r="EH408" s="77">
        <f t="shared" si="967"/>
        <v>240</v>
      </c>
      <c r="EI408" s="73">
        <v>10</v>
      </c>
      <c r="EJ408" s="74">
        <v>50</v>
      </c>
      <c r="EK408" s="74">
        <v>270</v>
      </c>
      <c r="EL408" s="74">
        <v>900</v>
      </c>
      <c r="EM408" s="75">
        <v>2700</v>
      </c>
      <c r="EN408" s="78">
        <v>1</v>
      </c>
      <c r="EO408" s="79">
        <f t="shared" si="968"/>
        <v>1.6666666666666667</v>
      </c>
      <c r="EP408" s="79">
        <f t="shared" si="969"/>
        <v>2.25</v>
      </c>
      <c r="EQ408" s="79">
        <f t="shared" si="970"/>
        <v>1.875</v>
      </c>
      <c r="ER408" s="80">
        <f t="shared" si="971"/>
        <v>1.125</v>
      </c>
      <c r="ES408" s="128" t="s">
        <v>534</v>
      </c>
      <c r="ET408" s="82" t="s">
        <v>1512</v>
      </c>
      <c r="EU408" s="83">
        <v>4</v>
      </c>
      <c r="EV408" s="146">
        <v>105</v>
      </c>
      <c r="EW408" s="147">
        <v>45</v>
      </c>
      <c r="EX408" s="147">
        <v>98</v>
      </c>
      <c r="EY408" s="147">
        <v>59</v>
      </c>
      <c r="EZ408" s="147">
        <v>16</v>
      </c>
      <c r="FA408" s="147">
        <v>16</v>
      </c>
      <c r="FB408" s="147">
        <v>83</v>
      </c>
      <c r="FC408" s="147">
        <v>73</v>
      </c>
      <c r="FD408" s="74">
        <f t="shared" si="972"/>
        <v>114</v>
      </c>
      <c r="FE408" s="84">
        <f t="shared" si="973"/>
        <v>171</v>
      </c>
      <c r="FF408" s="73">
        <f>RANK(EV408,$EV$9:$EV$497,0)</f>
        <v>67</v>
      </c>
      <c r="FG408" s="74">
        <f>RANK(EW408,$EW$9:$EW$497,0)</f>
        <v>206</v>
      </c>
      <c r="FH408" s="74">
        <f>RANK(EX408,$EX$9:$EX$497,0)</f>
        <v>20</v>
      </c>
      <c r="FI408" s="74">
        <f>RANK(EY408,$EY$9:$EY$497,0)</f>
        <v>81</v>
      </c>
      <c r="FJ408" s="74">
        <f>RANK(EZ408,$EZ$9:$EZ$497,0)</f>
        <v>242</v>
      </c>
      <c r="FK408" s="74">
        <f>RANK(FA408,$FA$9:$FA$497,0)</f>
        <v>229</v>
      </c>
      <c r="FL408" s="74">
        <f>RANK(FB408,$FB$9:$FB$497,0)</f>
        <v>53</v>
      </c>
      <c r="FM408" s="74">
        <f>RANK(FC408,$FC$9:$FC$497,0)</f>
        <v>81</v>
      </c>
      <c r="FN408" s="74">
        <f>RANK(FD408,$FD$9:$FD$497,0)</f>
        <v>40</v>
      </c>
      <c r="FO408" s="84">
        <f>RANK(FE408,$FE$9:$FE$497,0)</f>
        <v>37</v>
      </c>
      <c r="FP408" s="73">
        <f>COUNTIFS($EV$9:$EV$497,"&gt;"&amp;EV408,$ES$9:$ES$497,ES408)+1</f>
        <v>17</v>
      </c>
      <c r="FQ408" s="74">
        <f>COUNTIFS($EW$9:$EW$497,"&gt;"&amp;EW408,$ES$9:$ES$497,ES408)+1</f>
        <v>18</v>
      </c>
      <c r="FR408" s="74">
        <f>COUNTIFS($EX$9:$EX$497,"&gt;"&amp;EX408,$ES$9:$ES$497,ES408)+1</f>
        <v>13</v>
      </c>
      <c r="FS408" s="74">
        <f>COUNTIFS($EY$9:$EY$497,"&gt;"&amp;EY408,$ES$9:$ES$497,ES408)+1</f>
        <v>10</v>
      </c>
      <c r="FT408" s="74">
        <f>COUNTIFS($EZ$9:$EZ$497,"&gt;"&amp;EZ408,$ES$9:$ES$497,ES408)+1</f>
        <v>8</v>
      </c>
      <c r="FU408" s="74">
        <f>COUNTIFS($FA$9:$FA$497,"&gt;"&amp;FA408,$ES$9:$ES$497,ES408)+1</f>
        <v>7</v>
      </c>
      <c r="FV408" s="74">
        <f>COUNTIFS($FB$9:$FB$497,"&gt;"&amp;FB408,$ES$9:$ES$497,ES408)+1</f>
        <v>10</v>
      </c>
      <c r="FW408" s="74">
        <f>COUNTIFS($FC$9:$FC$497,"&gt;"&amp;FC408,$ES$9:$ES$497,ES408)+1</f>
        <v>20</v>
      </c>
      <c r="FX408" s="74">
        <f>COUNTIFS($FD$9:$FD$497,"&gt;"&amp;FD408,$ES$9:$ES$497,ES408)+1</f>
        <v>11</v>
      </c>
      <c r="FY408" s="84">
        <f>COUNTIFS($FE$9:$FE$497,"&gt;"&amp;FE408,$ES$9:$ES$497,ES408)+1</f>
        <v>15</v>
      </c>
      <c r="FZ408" s="85">
        <f t="shared" si="974"/>
        <v>0.91</v>
      </c>
      <c r="GA408" s="86">
        <f t="shared" si="975"/>
        <v>0.39</v>
      </c>
      <c r="GB408" s="86">
        <f t="shared" si="976"/>
        <v>0.84</v>
      </c>
      <c r="GC408" s="86">
        <f t="shared" si="977"/>
        <v>0.51</v>
      </c>
      <c r="GD408" s="86">
        <f t="shared" si="978"/>
        <v>0.14000000000000001</v>
      </c>
      <c r="GE408" s="86">
        <f t="shared" si="979"/>
        <v>0.14000000000000001</v>
      </c>
      <c r="GF408" s="86">
        <f t="shared" si="980"/>
        <v>0.72</v>
      </c>
      <c r="GG408" s="86">
        <f t="shared" si="981"/>
        <v>0.63</v>
      </c>
      <c r="GH408" s="86">
        <f t="shared" si="982"/>
        <v>0.98</v>
      </c>
      <c r="GI408" s="87">
        <f t="shared" si="983"/>
        <v>1.47</v>
      </c>
      <c r="GJ408" s="85">
        <f>ROUND(((FZ408-AVERAGE(FZ$9:FZ$497))/STDEVP(FZ$9:FZ$497)*10+50),2)</f>
        <v>47.8</v>
      </c>
      <c r="GK408" s="86">
        <f>ROUND(((GA408-AVERAGE(GA$9:GA$497))/STDEVP(GA$9:GA$497)*10+50),2)</f>
        <v>41.02</v>
      </c>
      <c r="GL408" s="86">
        <f>ROUND(((GB408-AVERAGE(GB$9:GB$497))/STDEVP(GB$9:GB$497)*10+50),2)</f>
        <v>59.66</v>
      </c>
      <c r="GM408" s="86">
        <f>ROUND(((GC408-AVERAGE(GC$9:GC$497))/STDEVP(GC$9:GC$497)*10+50),2)</f>
        <v>49.19</v>
      </c>
      <c r="GN408" s="86">
        <f>ROUND(((GD408-AVERAGE(GD$9:GD$497))/STDEVP(GD$9:GD$497)*10+50),2)</f>
        <v>41.36</v>
      </c>
      <c r="GO408" s="86">
        <f>ROUND(((GE408-AVERAGE(GE$9:GE$497))/STDEVP(GE$9:GE$497)*10+50),2)</f>
        <v>42.44</v>
      </c>
      <c r="GP408" s="86">
        <f>ROUND(((GF408-AVERAGE(GF$9:GF$497))/STDEVP(GF$9:GF$497)*10+50),2)</f>
        <v>52.68</v>
      </c>
      <c r="GQ408" s="86">
        <f>ROUND(((GG408-AVERAGE(GG$9:GG$497))/STDEVP(GG$9:GG$497)*10+50),2)</f>
        <v>49.97</v>
      </c>
      <c r="GR408" s="86">
        <f>ROUND(((GH408-AVERAGE(GH$9:GH$497))/STDEVP(GH$9:GH$497)*10+50),2)</f>
        <v>50.19</v>
      </c>
      <c r="GS408" s="87">
        <f>ROUND(((GI408-AVERAGE(GI$9:GI$497))/STDEVP(GI$9:GI$497)*10+50),2)</f>
        <v>55.38</v>
      </c>
      <c r="GT408" s="73">
        <f>RANK(GJ408,$GJ$9:$GJ$497,0)</f>
        <v>247</v>
      </c>
      <c r="GU408" s="74">
        <f>RANK(GK408,$GK$9:$GK$497,0)</f>
        <v>348</v>
      </c>
      <c r="GV408" s="74">
        <f>RANK(GL408,$GL$9:$GL$497,0)</f>
        <v>81</v>
      </c>
      <c r="GW408" s="74">
        <f>RANK(GM408,$GM$9:$GM$497,0)</f>
        <v>202</v>
      </c>
      <c r="GX408" s="74">
        <f>RANK(GN408,$GN$9:$GN$497,0)</f>
        <v>381</v>
      </c>
      <c r="GY408" s="74">
        <f>RANK(GO408,$GO$9:$GO$497,0)</f>
        <v>362</v>
      </c>
      <c r="GZ408" s="74">
        <f>RANK(GP408,$GP$9:$GP$497,0)</f>
        <v>171</v>
      </c>
      <c r="HA408" s="74">
        <f>RANK(GQ408,$GQ$9:$GQ$497,0)</f>
        <v>213</v>
      </c>
      <c r="HB408" s="74">
        <f>RANK(GR408,$GR$9:$GR$497,0)</f>
        <v>180</v>
      </c>
      <c r="HC408" s="84">
        <f>RANK(GS408,$GS$9:$GS$497,0)</f>
        <v>111</v>
      </c>
      <c r="HD408" s="85">
        <f>ROUND(AVERAGEIF($ES$9:$ES$497,$ES408,$FZ$9:$FZ$497),2)</f>
        <v>0.95</v>
      </c>
      <c r="HE408" s="86">
        <f>ROUND(AVERAGEIF($ES$9:$ES$497,$ES408,$GA$9:$GA$497),2)</f>
        <v>0.38</v>
      </c>
      <c r="HF408" s="86">
        <f>ROUND(AVERAGEIF($ES$9:$ES$497,$ES408,$GB$9:$GB$497),2)</f>
        <v>0.82</v>
      </c>
      <c r="HG408" s="86">
        <f>ROUND(AVERAGEIF($ES$9:$ES$497,$ES408,$GC$9:$GC$497),2)</f>
        <v>0.44</v>
      </c>
      <c r="HH408" s="86">
        <f>ROUND(AVERAGEIF($ES$9:$ES$497,$ES408,$GD$9:$GD$497),2)</f>
        <v>0.15</v>
      </c>
      <c r="HI408" s="86">
        <f>ROUND(AVERAGEIF($ES$9:$ES$497,$ES408,$GE$9:$GE$497),2)</f>
        <v>0.14000000000000001</v>
      </c>
      <c r="HJ408" s="86">
        <f>ROUND(AVERAGEIF($ES$9:$ES$497,$ES408,$GF$9:$GF$497),2)</f>
        <v>0.74</v>
      </c>
      <c r="HK408" s="86">
        <f>ROUND(AVERAGEIF($ES$9:$ES$497,$ES408,$GG$9:$GG$497),2)</f>
        <v>0.85</v>
      </c>
      <c r="HL408" s="86">
        <f>ROUND(AVERAGEIF($ES$9:$ES$497,$ES408,$GH$9:$GH$497),2)</f>
        <v>0.97</v>
      </c>
      <c r="HM408" s="87">
        <f>ROUND(AVERAGEIF($ES$9:$ES$497,$ES408,$GI$9:$GI$497),2)</f>
        <v>1.67</v>
      </c>
      <c r="HN408" s="88">
        <f t="shared" si="984"/>
        <v>-3.9999999999999925E-2</v>
      </c>
      <c r="HO408" s="89">
        <f t="shared" si="985"/>
        <v>1.0000000000000009E-2</v>
      </c>
      <c r="HP408" s="89">
        <f t="shared" si="986"/>
        <v>2.0000000000000018E-2</v>
      </c>
      <c r="HQ408" s="89">
        <f t="shared" si="987"/>
        <v>7.0000000000000007E-2</v>
      </c>
      <c r="HR408" s="89">
        <f t="shared" si="988"/>
        <v>-9.9999999999999811E-3</v>
      </c>
      <c r="HS408" s="89">
        <f t="shared" si="989"/>
        <v>0</v>
      </c>
      <c r="HT408" s="89">
        <f t="shared" si="990"/>
        <v>-2.0000000000000018E-2</v>
      </c>
      <c r="HU408" s="89">
        <f t="shared" si="991"/>
        <v>-0.21999999999999997</v>
      </c>
      <c r="HV408" s="89">
        <f t="shared" si="992"/>
        <v>1.0000000000000009E-2</v>
      </c>
      <c r="HW408" s="90">
        <f t="shared" si="993"/>
        <v>-0.19999999999999996</v>
      </c>
      <c r="HX408" s="73">
        <f>COUNTIFS($FZ$9:$FZ$497,"&gt;"&amp;FZ408,$ES$9:$ES$497,$ES408)+1</f>
        <v>50</v>
      </c>
      <c r="HY408" s="74">
        <f>COUNTIFS($GA$9:$GA$497,"&gt;"&amp;GA408,$ES$9:$ES$497,$ES408)+1</f>
        <v>32</v>
      </c>
      <c r="HZ408" s="74">
        <f>COUNTIFS($GB$9:$GB$497,"&gt;"&amp;GB408,$ES$9:$ES$497,$ES408)+1</f>
        <v>35</v>
      </c>
      <c r="IA408" s="74">
        <f>COUNTIFS($GC$9:$GC$497,"&gt;"&amp;GC408,$ES$9:$ES$497,$ES408)+1</f>
        <v>21</v>
      </c>
      <c r="IB408" s="74">
        <f>COUNTIFS($GD$9:$GD$497,"&gt;"&amp;GD408,$ES$9:$ES$497,$ES408)+1</f>
        <v>32</v>
      </c>
      <c r="IC408" s="74">
        <f>COUNTIFS($GE$9:$GE$497,"&gt;"&amp;GE408,$ES$9:$ES$497,$ES408)+1</f>
        <v>32</v>
      </c>
      <c r="ID408" s="74">
        <f>COUNTIFS($GF$9:$GF$497,"&gt;"&amp;GF408,$ES$9:$ES$497,$ES408)+1</f>
        <v>51</v>
      </c>
      <c r="IE408" s="74">
        <f>COUNTIFS($GG$9:$GG$497,"&gt;"&amp;GG408,$ES$9:$ES$497,$ES408)+1</f>
        <v>57</v>
      </c>
      <c r="IF408" s="74">
        <f>COUNTIFS($GH$9:$GH$497,"&gt;"&amp;GH408,$ES$9:$ES$497,$ES408)+1</f>
        <v>37</v>
      </c>
      <c r="IG408" s="84">
        <f>COUNTIFS($GI$9:$GI$497,"&gt;"&amp;GI408,$ES$9:$ES$497,$ES408)+1</f>
        <v>56</v>
      </c>
      <c r="IH408" s="148"/>
      <c r="II408" s="149"/>
      <c r="IJ408" s="149">
        <v>0.05</v>
      </c>
      <c r="IK408" s="149"/>
      <c r="IL408" s="149"/>
      <c r="IM408" s="150"/>
      <c r="IN408" s="151"/>
      <c r="IO408" s="152"/>
      <c r="IP408" s="153"/>
      <c r="IQ408" s="149"/>
      <c r="IR408" s="149"/>
      <c r="IS408" s="149"/>
      <c r="IT408" s="149"/>
      <c r="IU408" s="149"/>
      <c r="IV408" s="149"/>
      <c r="IW408" s="154"/>
      <c r="IX408" s="151"/>
      <c r="IY408" s="149"/>
      <c r="IZ408" s="149"/>
      <c r="JA408" s="149">
        <v>7.0000000000000007E-2</v>
      </c>
      <c r="JB408" s="149"/>
      <c r="JC408" s="149"/>
      <c r="JD408" s="149"/>
      <c r="JE408" s="155"/>
      <c r="JF408" s="153"/>
      <c r="JG408" s="149"/>
      <c r="JH408" s="149"/>
      <c r="JI408" s="149"/>
      <c r="JJ408" s="149"/>
      <c r="JK408" s="149"/>
      <c r="JL408" s="149"/>
      <c r="JM408" s="154"/>
      <c r="JN408" s="151"/>
      <c r="JO408" s="149"/>
      <c r="JP408" s="149"/>
      <c r="JQ408" s="149"/>
      <c r="JR408" s="149"/>
      <c r="JS408" s="149"/>
      <c r="JT408" s="149"/>
      <c r="JU408" s="149"/>
      <c r="JV408" s="149"/>
      <c r="JW408" s="149"/>
      <c r="JX408" s="149"/>
      <c r="JY408" s="149"/>
      <c r="JZ408" s="155"/>
      <c r="KA408" s="151"/>
      <c r="KB408" s="149"/>
      <c r="KC408" s="149"/>
      <c r="KD408" s="149"/>
      <c r="KE408" s="155"/>
      <c r="KF408" s="153"/>
      <c r="KG408" s="149"/>
      <c r="KH408" s="149"/>
      <c r="KI408" s="149"/>
      <c r="KJ408" s="149"/>
      <c r="KK408" s="156"/>
      <c r="KL408" s="149"/>
      <c r="KM408" s="149"/>
      <c r="KN408" s="149"/>
      <c r="KO408" s="149"/>
      <c r="KP408" s="149"/>
      <c r="KQ408" s="149"/>
      <c r="KR408" s="149"/>
      <c r="KS408" s="154"/>
      <c r="KT408" s="154"/>
      <c r="KU408" s="154"/>
      <c r="KV408" s="154"/>
      <c r="KW408" s="151"/>
      <c r="KX408" s="149"/>
      <c r="KY408" s="149"/>
      <c r="KZ408" s="149"/>
      <c r="LA408" s="149"/>
      <c r="LB408" s="149"/>
      <c r="LC408" s="154"/>
      <c r="LD408" s="151"/>
      <c r="LE408" s="152"/>
      <c r="LF408" s="157"/>
      <c r="LG408" s="158"/>
      <c r="LH408" s="151"/>
      <c r="LI408" s="149"/>
      <c r="LJ408" s="147"/>
      <c r="LK408" s="147"/>
      <c r="LL408" s="147"/>
      <c r="LM408" s="159"/>
      <c r="LN408" s="153"/>
      <c r="LO408" s="149"/>
      <c r="LP408" s="149"/>
      <c r="LQ408" s="149"/>
      <c r="LR408" s="154"/>
      <c r="LS408" s="151"/>
      <c r="LT408" s="149">
        <v>0.05</v>
      </c>
      <c r="LU408" s="149"/>
      <c r="LV408" s="149"/>
      <c r="LW408" s="149"/>
      <c r="LX408" s="149"/>
      <c r="LY408" s="149"/>
      <c r="LZ408" s="149"/>
      <c r="MA408" s="155"/>
      <c r="MB408" s="153"/>
      <c r="MC408" s="149"/>
      <c r="MD408" s="149"/>
      <c r="ME408" s="149"/>
      <c r="MF408" s="149"/>
      <c r="MG408" s="149"/>
      <c r="MH408" s="149"/>
      <c r="MI408" s="149"/>
      <c r="MJ408" s="149"/>
      <c r="MK408" s="149"/>
      <c r="ML408" s="149"/>
      <c r="MM408" s="149"/>
      <c r="MN408" s="156"/>
      <c r="MO408" s="156"/>
      <c r="MP408" s="154"/>
      <c r="MQ408" s="151"/>
      <c r="MR408" s="149"/>
      <c r="MS408" s="149"/>
      <c r="MT408" s="149"/>
      <c r="MU408" s="149"/>
      <c r="MV408" s="156"/>
      <c r="MW408" s="149"/>
      <c r="MX408" s="149"/>
      <c r="MY408" s="149"/>
      <c r="MZ408" s="149"/>
      <c r="NA408" s="149"/>
      <c r="NB408" s="149"/>
      <c r="NC408" s="149"/>
      <c r="ND408" s="154"/>
      <c r="NE408" s="154"/>
      <c r="NF408" s="154"/>
      <c r="NG408" s="154"/>
      <c r="NH408" s="151"/>
      <c r="NI408" s="149"/>
      <c r="NJ408" s="149"/>
      <c r="NK408" s="149"/>
      <c r="NL408" s="149"/>
      <c r="NM408" s="149"/>
      <c r="NN408" s="94"/>
      <c r="NO408" s="151"/>
      <c r="NP408" s="160"/>
      <c r="NQ408" s="196" t="s">
        <v>1504</v>
      </c>
      <c r="NR408" s="196" t="s">
        <v>1513</v>
      </c>
      <c r="NS408" s="198"/>
      <c r="NT408" s="198"/>
      <c r="NU408" s="198" t="s">
        <v>1514</v>
      </c>
      <c r="NV408" s="186">
        <v>44481</v>
      </c>
      <c r="NW408" s="196" t="s">
        <v>2299</v>
      </c>
      <c r="NX408" s="165" t="s">
        <v>1515</v>
      </c>
      <c r="NY408" s="129" t="s">
        <v>912</v>
      </c>
      <c r="NZ408" s="165" t="s">
        <v>1515</v>
      </c>
      <c r="OA408" s="166"/>
      <c r="OB408" s="166"/>
      <c r="OC408" s="166"/>
      <c r="OD408" s="108">
        <f t="shared" si="994"/>
        <v>240</v>
      </c>
      <c r="OE408" s="109">
        <v>5</v>
      </c>
      <c r="OF408" s="110">
        <f t="shared" si="995"/>
        <v>23</v>
      </c>
      <c r="OG408" s="109">
        <v>7</v>
      </c>
      <c r="OH408" s="111">
        <f>ROUND(AVERAGEIF($ES$9:$ES$497,$ES408,EV$9:EV$497),0)</f>
        <v>70</v>
      </c>
      <c r="OI408" s="112">
        <f>ROUND(AVERAGEIF($ES$9:$ES$497,$ES408,EW$9:EW$497),0)</f>
        <v>29</v>
      </c>
      <c r="OJ408" s="112">
        <f>ROUND(AVERAGEIF($ES$9:$ES$497,$ES408,EX$9:EX$497),0)</f>
        <v>62</v>
      </c>
      <c r="OK408" s="112">
        <f>ROUND(AVERAGEIF($ES$9:$ES$497,$ES408,EY$9:EY$497),0)</f>
        <v>34</v>
      </c>
      <c r="OL408" s="112">
        <f>ROUND(AVERAGEIF($ES$9:$ES$497,$ES408,EZ$9:EZ$497),0)</f>
        <v>10</v>
      </c>
      <c r="OM408" s="112">
        <f>ROUND(AVERAGEIF($ES$9:$ES$497,$ES408,FA$9:FA$497),0)</f>
        <v>10</v>
      </c>
      <c r="ON408" s="112">
        <f>ROUND(AVERAGEIF($ES$9:$ES$497,$ES408,FB$9:FB$497),0)</f>
        <v>53</v>
      </c>
      <c r="OO408" s="112">
        <f>ROUND(AVERAGEIF($ES$9:$ES$497,$ES408,FC$9:FC$497),0)</f>
        <v>56</v>
      </c>
      <c r="OP408" s="112">
        <f>ROUND(AVERAGEIF($ES$9:$ES$497,$ES408,FD$9:FD$497),0)</f>
        <v>72</v>
      </c>
      <c r="OQ408" s="113">
        <f>ROUND(AVERAGEIF($ES$9:$ES$497,$ES408,FE$9:FE$497),0)</f>
        <v>118</v>
      </c>
      <c r="OR408" s="114">
        <f>ROUND(EV408/MAX(EV$9:EV$497)*100,0)</f>
        <v>59</v>
      </c>
      <c r="OS408" s="115">
        <f>ROUND(EW408/MAX(EW$9:EW$497)*100,0)</f>
        <v>35</v>
      </c>
      <c r="OT408" s="115">
        <f>ROUND(EX408/MAX(EX$9:EX$497)*100,0)</f>
        <v>82</v>
      </c>
      <c r="OU408" s="115">
        <f>ROUND(EY408/MAX(EY$9:EY$497)*100,0)</f>
        <v>40</v>
      </c>
      <c r="OV408" s="115">
        <f>ROUND(EZ408/MAX(EZ$9:EZ$497)*100,0)</f>
        <v>13</v>
      </c>
      <c r="OW408" s="115">
        <f>ROUND(FA408/MAX(FA$9:FA$497)*100,0)</f>
        <v>14</v>
      </c>
      <c r="OX408" s="115">
        <f>ROUND(FB408/MAX(FB$9:FB$497)*100,0)</f>
        <v>62</v>
      </c>
      <c r="OY408" s="116">
        <f>ROUND(FC408/MAX(FC$9:FC$497)*100,0)</f>
        <v>50</v>
      </c>
      <c r="OZ408" s="115">
        <f>ROUND(FD408/MAX(FD$9:FD$497)*100,0)</f>
        <v>77</v>
      </c>
      <c r="PA408" s="117">
        <f>ROUND(FE408/MAX(FE$9:FE$497)*100,0)</f>
        <v>70</v>
      </c>
      <c r="PB408" s="118">
        <f t="shared" si="996"/>
        <v>648</v>
      </c>
      <c r="PC408" s="115">
        <f t="shared" si="997"/>
        <v>441</v>
      </c>
      <c r="PD408" s="115">
        <f t="shared" si="998"/>
        <v>687</v>
      </c>
      <c r="PE408" s="115">
        <f t="shared" si="999"/>
        <v>748</v>
      </c>
      <c r="PF408" s="115">
        <f t="shared" si="1000"/>
        <v>457</v>
      </c>
      <c r="PG408" s="119">
        <f t="shared" si="1001"/>
        <v>372</v>
      </c>
      <c r="PH408" s="118">
        <f>ROUND(PB408/MAX(PB$9:PB$497)*100,0)</f>
        <v>77</v>
      </c>
      <c r="PI408" s="115">
        <f>ROUND(PC408/MAX(PC$9:PC$497)*100,0)</f>
        <v>53</v>
      </c>
      <c r="PJ408" s="115">
        <f>ROUND(PD408/MAX(PD$9:PD$497)*100,0)</f>
        <v>73</v>
      </c>
      <c r="PK408" s="115">
        <f>ROUND(PE408/MAX(PE$9:PE$497)*100,0)</f>
        <v>74</v>
      </c>
      <c r="PL408" s="115">
        <f>ROUND(PF408/MAX(PF$9:PF$497)*100,0)</f>
        <v>64</v>
      </c>
      <c r="PM408" s="119">
        <f>ROUND(PG408/MAX(PG$9:PG$497)*100,0)</f>
        <v>54</v>
      </c>
      <c r="PN408" s="118">
        <f>RANK(PH408,PH$9:PH$497,0)</f>
        <v>27</v>
      </c>
      <c r="PO408" s="115">
        <f>RANK(PI408,PI$9:PI$497,0)</f>
        <v>119</v>
      </c>
      <c r="PP408" s="115">
        <f>RANK(PJ408,PJ$9:PJ$497,0)</f>
        <v>46</v>
      </c>
      <c r="PQ408" s="115">
        <f>RANK(PK408,PK$9:PK$497,0)</f>
        <v>30</v>
      </c>
      <c r="PR408" s="115">
        <f>RANK(PL408,PL$9:PL$497,0)</f>
        <v>120</v>
      </c>
      <c r="PS408" s="119">
        <f>RANK(PM408,PM$9:PM$497,0)</f>
        <v>144</v>
      </c>
      <c r="PT408" s="120">
        <f>ROUND(FZ408/MAX(FZ$9:FZ$497)*100,0)</f>
        <v>50</v>
      </c>
      <c r="PU408" s="115">
        <f>ROUND(GA408/MAX(GA$9:GA$497)*100,0)</f>
        <v>22</v>
      </c>
      <c r="PV408" s="115">
        <f>ROUND(GB408/MAX(GB$9:GB$497)*100,0)</f>
        <v>61</v>
      </c>
      <c r="PW408" s="115">
        <f>ROUND(GC408/MAX(GC$9:GC$497)*100,0)</f>
        <v>40</v>
      </c>
      <c r="PX408" s="115">
        <f>ROUND(GD408/MAX(GD$9:GD$497)*100,0)</f>
        <v>8</v>
      </c>
      <c r="PY408" s="115">
        <f>ROUND(GE408/MAX(GE$9:GE$497)*100,0)</f>
        <v>8</v>
      </c>
      <c r="PZ408" s="115">
        <f>ROUND(GF408/MAX(GF$9:GF$497)*100,0)</f>
        <v>34</v>
      </c>
      <c r="QA408" s="116">
        <f>ROUND(GG408/MAX(GG$9:GG$497)*100,0)</f>
        <v>34</v>
      </c>
      <c r="QB408" s="115">
        <f>ROUND(GH408/MAX(GH$9:GH$497)*100,0)</f>
        <v>44</v>
      </c>
      <c r="QC408" s="121">
        <f>ROUND(GI408/MAX(GI$9:GI$497)*100,0)</f>
        <v>47</v>
      </c>
      <c r="QD408" s="120">
        <f>ROUND(AVERAGEIF($ES$9:$ES$497,$ES408,PT$9:PT$497),0)</f>
        <v>52</v>
      </c>
      <c r="QE408" s="120">
        <f>ROUND(AVERAGEIF($ES$9:$ES$497,$ES408,PU$9:PU$497),0)</f>
        <v>21</v>
      </c>
      <c r="QF408" s="120">
        <f>ROUND(AVERAGEIF($ES$9:$ES$497,$ES408,PV$9:PV$497),0)</f>
        <v>60</v>
      </c>
      <c r="QG408" s="120">
        <f>ROUND(AVERAGEIF($ES$9:$ES$497,$ES408,PW$9:PW$497),0)</f>
        <v>35</v>
      </c>
      <c r="QH408" s="120">
        <f>ROUND(AVERAGEIF($ES$9:$ES$497,$ES408,PX$9:PX$497),0)</f>
        <v>8</v>
      </c>
      <c r="QI408" s="120">
        <f>ROUND(AVERAGEIF($ES$9:$ES$497,$ES408,PY$9:PY$497),0)</f>
        <v>9</v>
      </c>
      <c r="QJ408" s="120">
        <f>ROUND(AVERAGEIF($ES$9:$ES$497,$ES408,PZ$9:PZ$497),0)</f>
        <v>35</v>
      </c>
      <c r="QK408" s="120">
        <f>ROUND(AVERAGEIF($ES$9:$ES$497,$ES408,QA$9:QA$497),0)</f>
        <v>46</v>
      </c>
      <c r="QL408" s="120">
        <f>ROUND(AVERAGEIF($ES$9:$ES$497,$ES408,QB$9:QB$497),0)</f>
        <v>43</v>
      </c>
      <c r="QM408" s="120">
        <f>ROUND(AVERAGEIF($ES$9:$ES$497,$ES408,QC$9:QC$497),0)</f>
        <v>53</v>
      </c>
      <c r="QN408" s="114">
        <f t="shared" si="1002"/>
        <v>530</v>
      </c>
      <c r="QO408" s="115">
        <f t="shared" si="1003"/>
        <v>318</v>
      </c>
      <c r="QP408" s="115">
        <f t="shared" si="1004"/>
        <v>562</v>
      </c>
      <c r="QQ408" s="115">
        <f t="shared" si="1005"/>
        <v>632</v>
      </c>
      <c r="QR408" s="115">
        <f t="shared" si="1006"/>
        <v>454</v>
      </c>
      <c r="QS408" s="119">
        <f t="shared" si="1007"/>
        <v>290</v>
      </c>
      <c r="QT408" s="114">
        <f>ROUND((QN408-MIN(QN$9:QN$497))/(MAX(QN$9:QN$497)-MIN(QN$9:QN$497))*100,0)</f>
        <v>47</v>
      </c>
      <c r="QU408" s="115">
        <f>ROUND((QO408-MIN(QO$9:QO$497))/(MAX(QO$9:QO$497)-MIN(QO$9:QO$497))*100,0)</f>
        <v>16</v>
      </c>
      <c r="QV408" s="115">
        <f>ROUND((QP408-MIN(QP$9:QP$497))/(MAX(QP$9:QP$497)-MIN(QP$9:QP$497))*100,0)</f>
        <v>31</v>
      </c>
      <c r="QW408" s="115">
        <f>ROUND((QQ408-MIN(QQ$9:QQ$497))/(MAX(QQ$9:QQ$497)-MIN(QQ$9:QQ$497))*100,0)</f>
        <v>43</v>
      </c>
      <c r="QX408" s="115">
        <f>ROUND((QR408-MIN(QR$9:QR$497))/(MAX(QR$9:QR$497)-MIN(QR$9:QR$497))*100,0)</f>
        <v>36</v>
      </c>
      <c r="QY408" s="115">
        <f>ROUND((QS408-MIN(QS$9:QS$497))/(MAX(QS$9:QS$497)-MIN(QS$9:QS$497))*100,0)</f>
        <v>24</v>
      </c>
      <c r="QZ408" s="114">
        <f>RANK(QN408,QN$9:QN$497,0)</f>
        <v>127</v>
      </c>
      <c r="RA408" s="115">
        <f>RANK(QO408,QO$9:QO$497,0)</f>
        <v>343</v>
      </c>
      <c r="RB408" s="115">
        <f>RANK(QP408,QP$9:QP$497,0)</f>
        <v>205</v>
      </c>
      <c r="RC408" s="115">
        <f>RANK(QQ408,QQ$9:QQ$497,0)</f>
        <v>140</v>
      </c>
      <c r="RD408" s="115">
        <f>RANK(QR408,QR$9:QR$497,0)</f>
        <v>315</v>
      </c>
      <c r="RE408" s="115">
        <f>RANK(QS408,QS$9:QS$497,0)</f>
        <v>360</v>
      </c>
      <c r="RF408" s="122"/>
      <c r="RG408" s="115">
        <f>($RH$3*(IH408+IJ408)*100*100/MAX(EX$9:EX$497)*$RO$3) +($RH$3*(II408+IJ408)*100*100/MAX(EX$9:EX$497)*$RO$4) + ($RH$3*IK408*100*100/MAX(EX$9:EX$497)*0.098)</f>
        <v>20.875</v>
      </c>
      <c r="RH408" s="115">
        <f>($RH$4*IL408*100*100/MAX(EZ$9:EZ$497))*$RQ$3</f>
        <v>0</v>
      </c>
      <c r="RI408" s="115">
        <f>($RH$3*IM408*100*100/MAX(EY$9:EY$497))*$RQ$4</f>
        <v>0</v>
      </c>
      <c r="RJ408" s="115">
        <f>($RH$3*IN408*100*100/MAX(EX$9:EX$497))</f>
        <v>0</v>
      </c>
      <c r="RK408" s="115">
        <f>($RH$4*IO408*100*100/MAX(EZ$9:EZ$497))*$RQ$3</f>
        <v>0</v>
      </c>
      <c r="RL408" s="115">
        <f>(($RL$4*IP408*100*((100/MAX(EX$9:EX$497)+100/MAX(EZ$9:EZ$497))/2))+($RL$4*IQ408*100*((100/MAX(EX$9:EX$497)+100/MAX(EZ$9:EZ$497))/2))+($RL$4*IR408*100*((100/MAX(EX$9:EX$497)+100/MAX(EZ$9:EZ$497))/2))+($RL$4*IS408*100*((100/MAX(EX$9:EX$497)+100/MAX(EZ$9:EZ$497))/2))+($RL$4*IT408*100*((100/MAX(EX$9:EX$497)+100/MAX(EZ$9:EZ$497))/2))+($RL$4*IU408*100*((100/MAX(EX$9:EX$497)+100/MAX(EZ$9:EZ$497))/2))+($RL$4*IV408*100*((100/MAX(EX$9:EX$497)+100/MAX(EZ$9:EZ$497))/2))+($RL$4*IW408*100*((100/MAX(EX$9:EX$497)+100/MAX(EZ$9:EZ$497))/2)))*$RS$3</f>
        <v>0</v>
      </c>
      <c r="RM408" s="115">
        <f>(($RH$3*IX408*100*100/MAX(EX$9:EX$497))+($RH$3*IY408*100*100/MAX(EX$9:EX$497))+($RH$3*IZ408*100*100/MAX(EX$9:EX$497))+($RH$3*JA408*100*100/MAX(EX$9:EX$497))+($RH$3*JB408*100*100/MAX(EX$9:EX$497))+($RH$3*JC408*100*100/MAX(EX$9:EX$497))+($RH$3*JD408*100*100/MAX(EX$9:EX$497))+($RH$3*JE408*100*100/MAX(EX$9:EX$497)))*$RS$4</f>
        <v>5.8450000000000006</v>
      </c>
      <c r="RN408" s="115">
        <f>(($RH$4*JF408*100*100/MAX(EZ$9:EZ$497)) + ($RH$4*JG408*100*100/MAX(EZ$9:EZ$497)) + ($RH$4*JH408*100*100/MAX(EZ$9:EZ$497)) + ($RH$4*JI408*100*100/MAX(EZ$9:EZ$497)) + ($RH$4*JJ408*100*100/MAX(EZ$9:EZ$497)) + ($RH$4*JK408*100*100/MAX(EZ$9:EZ$497)) + ($RH$4*JL408*100*100/MAX(EZ$9:EZ$497)) + ($RH$4*JM408*100*100/MAX(EZ$9:EZ$497)))*$RU$3</f>
        <v>0</v>
      </c>
      <c r="RO408" s="115">
        <f>(($RL$4*JN408*100*((100/MAX(EX$9:EX$497)+100/MAX(EZ$9:EZ$497))/2))+($RL$4*JO408*100*((100/MAX(EX$9:EX$497)+100/MAX(EZ$9:EZ$497))/2))+($RL$4*JP408*100*((100/MAX(EX$9:EX$497)+100/MAX(EZ$9:EZ$497))/2))+($RL$4*JQ408*100*((100/MAX(EX$9:EX$497)+100/MAX(EZ$9:EZ$497))/2))+($RL$4*JR408*100*((100/MAX(EX$9:EX$497)+100/MAX(EZ$9:EZ$497))/2))+($RL$4*JS408*100*((100/MAX(EX$9:EX$497)+100/MAX(EZ$9:EZ$497))/2))+($RL$4*JT408*100*((100/MAX(EX$9:EX$497)+100/MAX(EZ$9:EZ$497))/2))+($RL$4*JU408*100*((100/MAX(EX$9:EX$497)+100/MAX(EZ$9:EZ$497))/2))+($RL$4*JV408*100*((100/MAX(EX$9:EX$497)+100/MAX(EZ$9:EZ$497))/2))+($RL$4*JW408*100*((100/MAX(EX$9:EX$497)+100/MAX(EZ$9:EZ$497))/2))+($RL$4*JX408*100*((100/MAX(EX$9:EX$497)+100/MAX(EZ$9:EZ$497))/2))+($RL$4*JY408*100*((100/MAX(EX$9:EX$497)+100/MAX(EZ$9:EZ$497))/2))+($RL$4*JZ408*100*((100/MAX(EX$9:EX$497)+100/MAX(EZ$9:EZ$497))/2)))*$RW$3/2</f>
        <v>0</v>
      </c>
      <c r="RP408" s="119">
        <f>($RJ$3*KA408*100*100/MAX(FA$9:FA$497)) + ($RJ$3*KB408*100*100/MAX(FA$9:FA$497)/2) + ($RJ$3*KC408*100*100/MAX(FA$9:FA$497)/2) + ($RJ$3*KD408*100*100/MAX(FA$9:FA$497)/4) + ($RJ$3*KE408*100*100/MAX(FA$9:FA$497)/4)</f>
        <v>0</v>
      </c>
      <c r="RQ408" s="118">
        <f>($RL$4*KF408*100*((100/MAX(EX$9:EX$497)+100/MAX(EZ$9:EZ$497)))) * ($RO$3/2) + (($RL$4*KG408*100*((100/MAX(EX$9:EX$497)+100/MAX(EZ$9:EZ$497))))+($RL$4*KH408*100*((100/MAX(EX$9:EX$497)+100/MAX(EZ$9:EZ$497))))+($RL$4*KI408*100*((100/MAX(EX$9:EX$497)+100/MAX(EZ$9:EZ$497))))+($RL$4*KJ408*100*((100/MAX(EX$9:EX$497)+100/MAX(EZ$9:EZ$497))))+($RL$4*KK408*100*((100/MAX(EX$9:EX$497)+100/MAX(EZ$9:EZ$497))))+($RL$4*KL408*100*((100/MAX(EX$9:EX$497)+100/MAX(EZ$9:EZ$497))))+($RL$4*KM408*100*((100/MAX(EX$9:EX$497)+100/MAX(EZ$9:EZ$497))))+($RL$4*KN408*100*((100/MAX(EX$9:EX$497)+100/MAX(EZ$9:EZ$497))))+($RL$4*KO408*100*((100/MAX(EX$9:EX$497)+100/MAX(EZ$9:EZ$497))))+($RL$4*KP408*100*((100/MAX(EX$9:EX$497)+100/MAX(EZ$9:EZ$497))))+($RL$4*KQ408*100*((100/MAX(EX$9:EX$497)+100/MAX(EZ$9:EZ$497))))+($RL$4*KR408*100*((100/MAX(EX$9:EX$497)+100/MAX(EZ$9:EZ$497))))+($RL$4*KS408*100*((100/MAX(EX$9:EX$497)+100/MAX(EZ$9:EZ$497))))+($RL$4*KV408*100*((100/MAX(EX$9:EX$497)+100/MAX(EZ$9:EZ$497))))) * (($RO$3+$RO$4)/6)</f>
        <v>0</v>
      </c>
      <c r="RR408" s="115">
        <f>(($RL$4*KW408*100*((100/MAX(EX$9:EX$497)+100/MAX(EZ$9:EZ$497))))) * ($RO$3/2) + (($RL$4*KX408*100*((100/MAX(EX$9:EX$497)+100/MAX(EZ$9:EZ$497))))+($RL$4*KY408*100*((100/MAX(EX$9:EX$497)+100/MAX(EZ$9:EZ$497))))+($RL$4*KZ408*100*((100/MAX(EX$9:EX$497)+100/MAX(EZ$9:EZ$497))))+($RL$4*LA408*100*((100/MAX(EX$9:EX$497)+100/MAX(EZ$9:EZ$497))))+($RL$4*LB408*100*((100/MAX(EX$9:EX$497)+100/MAX(EZ$9:EZ$497))))+($RL$4*LC408*100*((100/MAX(EX$9:EX$497)+100/MAX(EZ$9:EZ$497))))) * (($RO$3+$RO$4)/6)</f>
        <v>0</v>
      </c>
      <c r="RS408" s="119">
        <f>(($RL$4*LD408*100*((100/MAX(EX$9:EX$497)+100/MAX(EZ$9:EZ$497))))+($RL$4*LE408*100*((100/MAX(EX$9:EX$497)+100/MAX(EZ$9:EZ$497))))) * (($RO$3+$RO$4)/6)</f>
        <v>0</v>
      </c>
      <c r="RT408" s="118">
        <f>($RJ$4*LH408*100*(100/MAX(EV$9:EV$497)))+($RJ$4*LI408*100*(100/MAX(EV$9:EV$497)))</f>
        <v>0</v>
      </c>
      <c r="RU408" s="119">
        <f>($RJ$4*LJ408*(100/MAX(EV$9:EV$497)))/2 + ($RL$3*LK408*(100/MAX(EW$9:EW$497))) + ($RJ$4*LL408*(100/MAX(EV$9:EV$497)))/4 + ($RL$3*LM408*(100/MAX(EW$9:EW$497)))</f>
        <v>0</v>
      </c>
      <c r="RV408" s="118">
        <f>($RJ$4*LN408*100*100/MAX(EV$9:EV$497)/2)+($RJ$4*LO408*100*100/MAX(EV$9:EV$497)/2)+($RJ$4*LP408*100*100/MAX(EV$9:EV$497))+($RJ$4*LQ408*100*100/MAX(EV$9:EV$497))+($RJ$4*LR408*100*100/MAX(EV$9:EV$497))</f>
        <v>0</v>
      </c>
      <c r="RW408" s="115">
        <f>($RJ$4*LS408*100*100/MAX(EV$9:EV$497)) + (($RJ$4*LT408*100*100/MAX(EV$9:EV$497))+($RJ$4*LU408*100*100/MAX(EV$9:EV$497))+($RJ$4*LV408*100*100/MAX(EV$9:EV$497))+($RJ$4*LW408*100*100/MAX(EV$9:EV$497))+($RJ$4*LX408*100*100/MAX(EV$9:EV$497))+($RJ$4*LY408*100*100/MAX(EV$9:EV$497))+($RJ$4*LZ408*100*100/MAX(EV$9:EV$497))+($RJ$4*MA408*100*100/MAX(EV$9:EV$497)))/2</f>
        <v>4.213483146067416</v>
      </c>
      <c r="RX408" s="119">
        <f>($RJ$4*MB408*100*100/MAX(EV$9:EV$497))+($RJ$4*MC408*100*100/MAX(EV$9:EV$497))+($RJ$4*MD408*100*100/MAX(EV$9:EV$497))+($RJ$4*ME408*100*100/MAX(EV$9:EV$497))+($RJ$4*MF408*100*100/MAX(EV$9:EV$497))+($RJ$4*MG408*100*100/MAX(EV$9:EV$497))+($RJ$4*MH408*100*100/MAX(EV$9:EV$497))+($RJ$4*MI408*100*100/MAX(EV$9:EV$497))+($RJ$4*MJ408*100*100/MAX(EV$9:EV$497))+($RJ$4*MK408*100*100/MAX(EV$9:EV$497))+($RJ$4*ML408*100*100/MAX(EV$9:EV$497))+($RJ$4*MM408*100*100/MAX(EV$9:EV$497))+($RJ$4*MN408*100*100/MAX(EV$9:EV$497))</f>
        <v>0</v>
      </c>
      <c r="RY408" s="118">
        <f>($RJ$4*MQ408*100*100/MAX(EV$9:EV$497))/2 + (($RJ$4*MR408*100*100/MAX(EV$9:EV$497))+($RJ$4*MS408*100*100/MAX(EV$9:EV$497))+($RJ$4*MT408*100*100/MAX(EV$9:EV$497))+($RJ$4*MU408*100*100/MAX(EV$9:EV$497))+($RJ$4*MV408*100*100/MAX(EV$9:EV$497))+($RJ$4*MW408*100*100/MAX(EV$9:EV$497))+($RJ$4*MX408*100*100/MAX(EV$9:EV$497))+($RJ$4*MY408*100*100/MAX(EV$9:EV$497))+($RJ$4*MZ408*100*100/MAX(EV$9:EV$497))+($RJ$4*NA408*100*100/MAX(EV$9:EV$497))+($RJ$4*NB408*100*100/MAX(EV$9:EV$497))+($RJ$4*NC408*100*100/MAX(EV$9:EV$497))+($RJ$4*ND408*100*100/MAX(EV$9:EV$497))+($RJ$4*NG408*100*100/MAX(EV$9:EV$497)))/4</f>
        <v>0</v>
      </c>
      <c r="RZ408" s="115">
        <f>($RJ$4*NH408*100*100/MAX(EV$9:EV$497))/2 + (($RJ$4*NI408*100*100/MAX(EV$9:EV$497))+($RJ$4*NJ408*100*100/MAX(EV$9:EV$497))+($RJ$4*NK408*100*100/MAX(EV$9:EV$497))+($RJ$4*NL408*100*100/MAX(EV$9:EV$497))+($RJ$4*NM408*100*100/MAX(EV$9:EV$497))+($RJ$4*NN408*100*100/MAX(EV$9:EV$497)))/4</f>
        <v>0</v>
      </c>
      <c r="SA408" s="117">
        <f>(($RJ$4*NO408*100*100/MAX(EV$9:EV$497))+($RJ$4*NP408*100*100/MAX(EV$9:EV$497)))/4</f>
        <v>0</v>
      </c>
      <c r="SB408" s="118">
        <f t="shared" si="1008"/>
        <v>30.933483146067417</v>
      </c>
      <c r="SC408" s="115">
        <f t="shared" si="1009"/>
        <v>27.562696629213484</v>
      </c>
      <c r="SD408" s="115">
        <f t="shared" si="1010"/>
        <v>1.053370786516854</v>
      </c>
      <c r="SE408" s="115">
        <f t="shared" si="1011"/>
        <v>50.884363295880156</v>
      </c>
      <c r="SF408" s="115">
        <f t="shared" si="1012"/>
        <v>1.053370786516854</v>
      </c>
      <c r="SG408" s="115">
        <f t="shared" si="1013"/>
        <v>4.213483146067416</v>
      </c>
      <c r="SH408" s="115">
        <f>ROUND(SB408/MAX(SB$9:SB$497)*100,0)</f>
        <v>39</v>
      </c>
      <c r="SI408" s="115">
        <f>ROUND(SC408/MAX(SC$9:SC$497)*100,0)</f>
        <v>42</v>
      </c>
      <c r="SJ408" s="115">
        <f>ROUND(SD408/MAX(SD$9:SD$497)*100,0)</f>
        <v>2</v>
      </c>
      <c r="SK408" s="115">
        <f>ROUND(SE408/MAX(SE$9:SE$497)*100,0)</f>
        <v>39</v>
      </c>
      <c r="SL408" s="115">
        <f>ROUND(SF408/MAX(SF$9:SF$497)*100,0)</f>
        <v>3</v>
      </c>
      <c r="SM408" s="121">
        <f>ROUND(SG408/MAX(SG$9:SG$497)*100,0)</f>
        <v>4</v>
      </c>
      <c r="SN408" s="115">
        <f>ROUND(AVERAGEIF($ES$9:$ES$497,$ES408,SH$9:SH$497),0)</f>
        <v>26</v>
      </c>
      <c r="SO408" s="115">
        <f>ROUND(AVERAGEIF($ES$9:$ES$497,$ES408,SI$9:SI$497),0)</f>
        <v>26</v>
      </c>
      <c r="SP408" s="115">
        <f>ROUND(AVERAGEIF($ES$9:$ES$497,$ES408,SJ$9:SJ$497),0)</f>
        <v>3</v>
      </c>
      <c r="SQ408" s="115">
        <f>ROUND(AVERAGEIF($ES$9:$ES$497,$ES408,SK$9:SK$497),0)</f>
        <v>21</v>
      </c>
      <c r="SR408" s="115">
        <f>ROUND(AVERAGEIF($ES$9:$ES$497,$ES408,SL$9:SL$497),0)</f>
        <v>5</v>
      </c>
      <c r="SS408" s="121">
        <f>ROUND(AVERAGEIF($ES$9:$ES$497,$ES408,SM$9:SM$497),0)</f>
        <v>5</v>
      </c>
      <c r="ST408" s="114">
        <f>RANK(SB408,SB$9:SB$497,0)</f>
        <v>116</v>
      </c>
      <c r="SU408" s="115">
        <f>RANK(SC408,SC$9:SC$497,0)</f>
        <v>61</v>
      </c>
      <c r="SV408" s="115">
        <f>RANK(SD408,SD$9:SD$497,0)</f>
        <v>216</v>
      </c>
      <c r="SW408" s="115">
        <f>RANK(SE408,SE$9:SE$497,0)</f>
        <v>70</v>
      </c>
      <c r="SX408" s="115">
        <f>RANK(SF408,SF$9:SF$497,0)</f>
        <v>199</v>
      </c>
      <c r="SY408" s="115">
        <f>RANK(SG408,SG$9:SG$497,0)</f>
        <v>173</v>
      </c>
      <c r="SZ408" s="115">
        <f>COUNTIFS(SB$9:SB$497,"&gt;"&amp;SB408,$ES$9:$ES$497,$ES408)+1</f>
        <v>25</v>
      </c>
      <c r="TA408" s="115">
        <f>COUNTIFS(SC$9:SC$497,"&gt;"&amp;SC408,$ES$9:$ES$497,$ES408)+1</f>
        <v>18</v>
      </c>
      <c r="TB408" s="115">
        <f>COUNTIFS(SD$9:SD$497,"&gt;"&amp;SD408,$ES$9:$ES$497,$ES408)+1</f>
        <v>43</v>
      </c>
      <c r="TC408" s="115">
        <f>COUNTIFS(SE$9:SE$497,"&gt;"&amp;SE408,$ES$9:$ES$497,$ES408)+1</f>
        <v>22</v>
      </c>
      <c r="TD408" s="115">
        <f>COUNTIFS(SF$9:SF$497,"&gt;"&amp;SF408,$ES$9:$ES$497,$ES408)+1</f>
        <v>43</v>
      </c>
      <c r="TE408" s="117">
        <f>COUNTIFS(SG$9:SG$497,"&gt;"&amp;SG408,$ES$9:$ES$497,$ES408)+1</f>
        <v>30</v>
      </c>
      <c r="TF408" s="118">
        <f t="shared" si="1014"/>
        <v>116</v>
      </c>
      <c r="TG408" s="115">
        <f t="shared" si="1015"/>
        <v>119</v>
      </c>
      <c r="TH408" s="115">
        <f t="shared" si="1016"/>
        <v>55</v>
      </c>
      <c r="TI408" s="115">
        <f t="shared" si="1017"/>
        <v>112</v>
      </c>
      <c r="TJ408" s="115">
        <f t="shared" si="1018"/>
        <v>77</v>
      </c>
      <c r="TK408" s="115">
        <f t="shared" si="1019"/>
        <v>68</v>
      </c>
      <c r="TL408" s="117">
        <f t="shared" si="1020"/>
        <v>58</v>
      </c>
      <c r="TM408" s="118">
        <f>ROUND(TF408/MAX(TF$9:TF$497)*100,0)</f>
        <v>64</v>
      </c>
      <c r="TN408" s="115">
        <f>ROUND(TG408/MAX(TG$9:TG$497)*100,0)</f>
        <v>65</v>
      </c>
      <c r="TO408" s="115">
        <f>ROUND(TH408/MAX(TH$9:TH$497)*100,0)</f>
        <v>30</v>
      </c>
      <c r="TP408" s="115">
        <f>ROUND(TI408/MAX(TI$9:TI$497)*100,0)</f>
        <v>62</v>
      </c>
      <c r="TQ408" s="115">
        <f>ROUND(TJ408/MAX(TJ$9:TJ$497)*100,0)</f>
        <v>39</v>
      </c>
      <c r="TR408" s="115">
        <f>ROUND(TK408/MAX(TK$9:TK$497)*100,0)</f>
        <v>35</v>
      </c>
      <c r="TS408" s="119">
        <f>ROUND(TL408/MAX(TL$9:TL$497)*100,0)</f>
        <v>30</v>
      </c>
      <c r="TT408" s="120">
        <f>RANK(TM408,TM$9:TM$497,0)</f>
        <v>80</v>
      </c>
      <c r="TU408" s="115">
        <f>RANK(TN408,TN$9:TN$497,0)</f>
        <v>43</v>
      </c>
      <c r="TV408" s="115">
        <f>RANK(TO408,TO$9:TO$497,0)</f>
        <v>143</v>
      </c>
      <c r="TW408" s="115">
        <f>RANK(TP408,TP$9:TP$497,0)</f>
        <v>50</v>
      </c>
      <c r="TX408" s="115">
        <f>RANK(TQ408,TQ$9:TQ$497,0)</f>
        <v>56</v>
      </c>
      <c r="TY408" s="115">
        <f>RANK(TR408,TR$9:TR$497,0)</f>
        <v>136</v>
      </c>
      <c r="TZ408" s="121">
        <f>RANK(TS408,TS$9:TS$497,0)</f>
        <v>152</v>
      </c>
      <c r="UA408" s="132"/>
      <c r="UB408" s="7" t="s">
        <v>1</v>
      </c>
    </row>
    <row r="409" spans="1:548" x14ac:dyDescent="0.15">
      <c r="A409" s="183">
        <v>401</v>
      </c>
      <c r="B409" s="200" t="s">
        <v>1513</v>
      </c>
      <c r="C409" s="143"/>
      <c r="D409" s="143"/>
      <c r="E409" s="161" t="s">
        <v>518</v>
      </c>
      <c r="F409" s="65">
        <v>114</v>
      </c>
      <c r="G409" s="65" t="s">
        <v>908</v>
      </c>
      <c r="H409" s="144" t="s">
        <v>909</v>
      </c>
      <c r="I409" s="66" t="s">
        <v>521</v>
      </c>
      <c r="J409" s="67" t="s">
        <v>521</v>
      </c>
      <c r="K409" s="67" t="s">
        <v>521</v>
      </c>
      <c r="L409" s="67" t="s">
        <v>521</v>
      </c>
      <c r="M409" s="67" t="s">
        <v>521</v>
      </c>
      <c r="N409" s="67" t="s">
        <v>521</v>
      </c>
      <c r="O409" s="67" t="s">
        <v>521</v>
      </c>
      <c r="P409" s="67" t="s">
        <v>521</v>
      </c>
      <c r="Q409" s="67" t="s">
        <v>521</v>
      </c>
      <c r="R409" s="68" t="s">
        <v>521</v>
      </c>
      <c r="S409" s="69" t="s">
        <v>521</v>
      </c>
      <c r="T409" s="67" t="s">
        <v>521</v>
      </c>
      <c r="U409" s="67" t="s">
        <v>521</v>
      </c>
      <c r="V409" s="67" t="s">
        <v>521</v>
      </c>
      <c r="W409" s="67" t="s">
        <v>521</v>
      </c>
      <c r="X409" s="67" t="s">
        <v>521</v>
      </c>
      <c r="Y409" s="67" t="s">
        <v>521</v>
      </c>
      <c r="Z409" s="67" t="s">
        <v>521</v>
      </c>
      <c r="AA409" s="67" t="s">
        <v>521</v>
      </c>
      <c r="AB409" s="68" t="s">
        <v>521</v>
      </c>
      <c r="AC409" s="69" t="s">
        <v>521</v>
      </c>
      <c r="AD409" s="67" t="s">
        <v>521</v>
      </c>
      <c r="AE409" s="67" t="s">
        <v>521</v>
      </c>
      <c r="AF409" s="67" t="s">
        <v>521</v>
      </c>
      <c r="AG409" s="67" t="s">
        <v>521</v>
      </c>
      <c r="AH409" s="67" t="s">
        <v>521</v>
      </c>
      <c r="AI409" s="67" t="s">
        <v>521</v>
      </c>
      <c r="AJ409" s="67" t="s">
        <v>521</v>
      </c>
      <c r="AK409" s="67" t="s">
        <v>521</v>
      </c>
      <c r="AL409" s="68" t="s">
        <v>521</v>
      </c>
      <c r="AM409" s="69" t="s">
        <v>521</v>
      </c>
      <c r="AN409" s="67" t="s">
        <v>521</v>
      </c>
      <c r="AO409" s="67" t="s">
        <v>521</v>
      </c>
      <c r="AP409" s="67" t="s">
        <v>521</v>
      </c>
      <c r="AQ409" s="67" t="s">
        <v>521</v>
      </c>
      <c r="AR409" s="67" t="s">
        <v>521</v>
      </c>
      <c r="AS409" s="67" t="s">
        <v>521</v>
      </c>
      <c r="AT409" s="67" t="s">
        <v>521</v>
      </c>
      <c r="AU409" s="67" t="s">
        <v>521</v>
      </c>
      <c r="AV409" s="68" t="s">
        <v>521</v>
      </c>
      <c r="AW409" s="69" t="s">
        <v>521</v>
      </c>
      <c r="AX409" s="67" t="s">
        <v>521</v>
      </c>
      <c r="AY409" s="67" t="s">
        <v>521</v>
      </c>
      <c r="AZ409" s="67" t="s">
        <v>521</v>
      </c>
      <c r="BA409" s="67" t="s">
        <v>521</v>
      </c>
      <c r="BB409" s="67" t="s">
        <v>521</v>
      </c>
      <c r="BC409" s="67" t="s">
        <v>521</v>
      </c>
      <c r="BD409" s="67" t="s">
        <v>521</v>
      </c>
      <c r="BE409" s="67" t="s">
        <v>521</v>
      </c>
      <c r="BF409" s="68" t="s">
        <v>521</v>
      </c>
      <c r="BG409" s="69" t="s">
        <v>521</v>
      </c>
      <c r="BH409" s="67" t="s">
        <v>521</v>
      </c>
      <c r="BI409" s="67" t="s">
        <v>521</v>
      </c>
      <c r="BJ409" s="67" t="s">
        <v>521</v>
      </c>
      <c r="BK409" s="67" t="s">
        <v>521</v>
      </c>
      <c r="BL409" s="67" t="s">
        <v>521</v>
      </c>
      <c r="BM409" s="67" t="s">
        <v>521</v>
      </c>
      <c r="BN409" s="67" t="s">
        <v>521</v>
      </c>
      <c r="BO409" s="67" t="s">
        <v>521</v>
      </c>
      <c r="BP409" s="68" t="s">
        <v>521</v>
      </c>
      <c r="BQ409" s="70" t="s">
        <v>521</v>
      </c>
      <c r="BR409" s="67" t="s">
        <v>521</v>
      </c>
      <c r="BS409" s="67" t="s">
        <v>521</v>
      </c>
      <c r="BT409" s="67" t="s">
        <v>521</v>
      </c>
      <c r="BU409" s="67" t="s">
        <v>521</v>
      </c>
      <c r="BV409" s="67" t="s">
        <v>521</v>
      </c>
      <c r="BW409" s="67" t="s">
        <v>521</v>
      </c>
      <c r="BX409" s="67" t="s">
        <v>521</v>
      </c>
      <c r="BY409" s="67" t="s">
        <v>521</v>
      </c>
      <c r="BZ409" s="68" t="s">
        <v>521</v>
      </c>
      <c r="CA409" s="69" t="s">
        <v>521</v>
      </c>
      <c r="CB409" s="67" t="s">
        <v>521</v>
      </c>
      <c r="CC409" s="67" t="s">
        <v>521</v>
      </c>
      <c r="CD409" s="67" t="s">
        <v>521</v>
      </c>
      <c r="CE409" s="67" t="s">
        <v>521</v>
      </c>
      <c r="CF409" s="67" t="s">
        <v>521</v>
      </c>
      <c r="CG409" s="67" t="s">
        <v>521</v>
      </c>
      <c r="CH409" s="67" t="s">
        <v>521</v>
      </c>
      <c r="CI409" s="67" t="s">
        <v>521</v>
      </c>
      <c r="CJ409" s="68" t="s">
        <v>521</v>
      </c>
      <c r="CK409" s="69" t="s">
        <v>521</v>
      </c>
      <c r="CL409" s="67" t="s">
        <v>521</v>
      </c>
      <c r="CM409" s="67" t="s">
        <v>521</v>
      </c>
      <c r="CN409" s="67" t="s">
        <v>521</v>
      </c>
      <c r="CO409" s="67" t="s">
        <v>521</v>
      </c>
      <c r="CP409" s="67" t="s">
        <v>521</v>
      </c>
      <c r="CQ409" s="67" t="s">
        <v>521</v>
      </c>
      <c r="CR409" s="67" t="s">
        <v>521</v>
      </c>
      <c r="CS409" s="67" t="s">
        <v>521</v>
      </c>
      <c r="CT409" s="68" t="s">
        <v>521</v>
      </c>
      <c r="CU409" s="69" t="s">
        <v>521</v>
      </c>
      <c r="CV409" s="67" t="s">
        <v>521</v>
      </c>
      <c r="CW409" s="67" t="s">
        <v>521</v>
      </c>
      <c r="CX409" s="67" t="s">
        <v>521</v>
      </c>
      <c r="CY409" s="67" t="s">
        <v>521</v>
      </c>
      <c r="CZ409" s="67" t="s">
        <v>521</v>
      </c>
      <c r="DA409" s="67" t="s">
        <v>521</v>
      </c>
      <c r="DB409" s="67" t="s">
        <v>521</v>
      </c>
      <c r="DC409" s="67" t="s">
        <v>521</v>
      </c>
      <c r="DD409" s="68" t="s">
        <v>521</v>
      </c>
      <c r="DE409" s="69" t="s">
        <v>521</v>
      </c>
      <c r="DF409" s="71" t="s">
        <v>521</v>
      </c>
      <c r="DG409" s="67" t="s">
        <v>521</v>
      </c>
      <c r="DH409" s="67" t="s">
        <v>521</v>
      </c>
      <c r="DI409" s="67" t="s">
        <v>521</v>
      </c>
      <c r="DJ409" s="67" t="s">
        <v>521</v>
      </c>
      <c r="DK409" s="67" t="s">
        <v>521</v>
      </c>
      <c r="DL409" s="67" t="s">
        <v>521</v>
      </c>
      <c r="DM409" s="67" t="s">
        <v>521</v>
      </c>
      <c r="DN409" s="68" t="s">
        <v>521</v>
      </c>
      <c r="DO409" s="70" t="s">
        <v>521</v>
      </c>
      <c r="DP409" s="71" t="s">
        <v>521</v>
      </c>
      <c r="DQ409" s="67" t="s">
        <v>521</v>
      </c>
      <c r="DR409" s="67" t="s">
        <v>521</v>
      </c>
      <c r="DS409" s="67" t="s">
        <v>521</v>
      </c>
      <c r="DT409" s="67" t="s">
        <v>521</v>
      </c>
      <c r="DU409" s="67" t="s">
        <v>521</v>
      </c>
      <c r="DV409" s="67" t="s">
        <v>521</v>
      </c>
      <c r="DW409" s="67" t="s">
        <v>521</v>
      </c>
      <c r="DX409" s="72" t="s">
        <v>521</v>
      </c>
      <c r="DY409" s="73" t="s">
        <v>522</v>
      </c>
      <c r="DZ409" s="74">
        <v>3</v>
      </c>
      <c r="EA409" s="74">
        <v>4</v>
      </c>
      <c r="EB409" s="74">
        <v>4</v>
      </c>
      <c r="EC409" s="75">
        <v>5</v>
      </c>
      <c r="ED409" s="76" t="s">
        <v>522</v>
      </c>
      <c r="EE409" s="74">
        <f t="shared" si="964"/>
        <v>3</v>
      </c>
      <c r="EF409" s="74">
        <f t="shared" si="965"/>
        <v>12</v>
      </c>
      <c r="EG409" s="74">
        <f t="shared" si="966"/>
        <v>48</v>
      </c>
      <c r="EH409" s="77">
        <f t="shared" si="967"/>
        <v>240</v>
      </c>
      <c r="EI409" s="73">
        <v>10</v>
      </c>
      <c r="EJ409" s="74">
        <v>50</v>
      </c>
      <c r="EK409" s="74">
        <v>270</v>
      </c>
      <c r="EL409" s="74">
        <v>450</v>
      </c>
      <c r="EM409" s="191">
        <v>1350</v>
      </c>
      <c r="EN409" s="78">
        <v>1</v>
      </c>
      <c r="EO409" s="79">
        <f t="shared" si="968"/>
        <v>1.6666666666666667</v>
      </c>
      <c r="EP409" s="79">
        <f t="shared" si="969"/>
        <v>2.25</v>
      </c>
      <c r="EQ409" s="79">
        <f t="shared" si="970"/>
        <v>0.9375</v>
      </c>
      <c r="ER409" s="80">
        <f t="shared" si="971"/>
        <v>0.5625</v>
      </c>
      <c r="ES409" s="128" t="s">
        <v>523</v>
      </c>
      <c r="ET409" s="82"/>
      <c r="EU409" s="83">
        <v>4</v>
      </c>
      <c r="EV409" s="73">
        <v>101</v>
      </c>
      <c r="EW409" s="74">
        <v>50</v>
      </c>
      <c r="EX409" s="74">
        <v>65</v>
      </c>
      <c r="EY409" s="74">
        <v>68</v>
      </c>
      <c r="EZ409" s="74">
        <v>63</v>
      </c>
      <c r="FA409" s="74">
        <v>17</v>
      </c>
      <c r="FB409" s="74">
        <v>30</v>
      </c>
      <c r="FC409" s="74">
        <v>48</v>
      </c>
      <c r="FD409" s="74">
        <f t="shared" si="972"/>
        <v>128</v>
      </c>
      <c r="FE409" s="84">
        <f t="shared" si="973"/>
        <v>113</v>
      </c>
      <c r="FF409" s="73">
        <f>RANK(EV409,$EV$9:$EV$497,0)</f>
        <v>79</v>
      </c>
      <c r="FG409" s="74">
        <f>RANK(EW409,$EW$9:$EW$497,0)</f>
        <v>179</v>
      </c>
      <c r="FH409" s="74">
        <f>RANK(EX409,$EX$9:$EX$497,0)</f>
        <v>101</v>
      </c>
      <c r="FI409" s="74">
        <f>RANK(EY409,$EY$9:$EY$497,0)</f>
        <v>50</v>
      </c>
      <c r="FJ409" s="74">
        <f>RANK(EZ409,$EZ$9:$EZ$497,0)</f>
        <v>40</v>
      </c>
      <c r="FK409" s="74">
        <f>RANK(FA409,$FA$9:$FA$497,0)</f>
        <v>217</v>
      </c>
      <c r="FL409" s="74">
        <f>RANK(FB409,$FB$9:$FB$497,0)</f>
        <v>262</v>
      </c>
      <c r="FM409" s="74">
        <f>RANK(FC409,$FC$9:$FC$497,0)</f>
        <v>179</v>
      </c>
      <c r="FN409" s="74">
        <f>RANK(FD409,$FD$9:$FD$497,0)</f>
        <v>7</v>
      </c>
      <c r="FO409" s="84">
        <f>RANK(FE409,$FE$9:$FE$497,0)</f>
        <v>123</v>
      </c>
      <c r="FP409" s="73">
        <f>COUNTIFS($EV$9:$EV$497,"&gt;"&amp;EV409,$ES$9:$ES$497,ES409)+1</f>
        <v>30</v>
      </c>
      <c r="FQ409" s="74">
        <f>COUNTIFS($EW$9:$EW$497,"&gt;"&amp;EW409,$ES$9:$ES$497,ES409)+1</f>
        <v>22</v>
      </c>
      <c r="FR409" s="74">
        <f>COUNTIFS($EX$9:$EX$497,"&gt;"&amp;EX409,$ES$9:$ES$497,ES409)+1</f>
        <v>26</v>
      </c>
      <c r="FS409" s="74">
        <f>COUNTIFS($EY$9:$EY$497,"&gt;"&amp;EY409,$ES$9:$ES$497,ES409)+1</f>
        <v>32</v>
      </c>
      <c r="FT409" s="74">
        <f>COUNTIFS($EZ$9:$EZ$497,"&gt;"&amp;EZ409,$ES$9:$ES$497,ES409)+1</f>
        <v>2</v>
      </c>
      <c r="FU409" s="74">
        <f>COUNTIFS($FA$9:$FA$497,"&gt;"&amp;FA409,$ES$9:$ES$497,ES409)+1</f>
        <v>41</v>
      </c>
      <c r="FV409" s="74">
        <f>COUNTIFS($FB$9:$FB$497,"&gt;"&amp;FB409,$ES$9:$ES$497,ES409)+1</f>
        <v>22</v>
      </c>
      <c r="FW409" s="74">
        <f>COUNTIFS($FC$9:$FC$497,"&gt;"&amp;FC409,$ES$9:$ES$497,ES409)+1</f>
        <v>11</v>
      </c>
      <c r="FX409" s="74">
        <f>COUNTIFS($FD$9:$FD$497,"&gt;"&amp;FD409,$ES$9:$ES$497,ES409)+1</f>
        <v>2</v>
      </c>
      <c r="FY409" s="84">
        <f>COUNTIFS($FE$9:$FE$497,"&gt;"&amp;FE409,$ES$9:$ES$497,ES409)+1</f>
        <v>19</v>
      </c>
      <c r="FZ409" s="85">
        <f t="shared" si="974"/>
        <v>0.89</v>
      </c>
      <c r="GA409" s="86">
        <f t="shared" si="975"/>
        <v>0.44</v>
      </c>
      <c r="GB409" s="86">
        <f t="shared" si="976"/>
        <v>0.56999999999999995</v>
      </c>
      <c r="GC409" s="86">
        <f t="shared" si="977"/>
        <v>0.6</v>
      </c>
      <c r="GD409" s="86">
        <f t="shared" si="978"/>
        <v>0.55000000000000004</v>
      </c>
      <c r="GE409" s="86">
        <f t="shared" si="979"/>
        <v>0.15</v>
      </c>
      <c r="GF409" s="86">
        <f t="shared" si="980"/>
        <v>0.26</v>
      </c>
      <c r="GG409" s="86">
        <f t="shared" si="981"/>
        <v>0.42</v>
      </c>
      <c r="GH409" s="86">
        <f t="shared" si="982"/>
        <v>1.1200000000000001</v>
      </c>
      <c r="GI409" s="87">
        <f t="shared" si="983"/>
        <v>0.99</v>
      </c>
      <c r="GJ409" s="85">
        <f>ROUND(((FZ409-AVERAGE(FZ$9:FZ$497))/STDEVP(FZ$9:FZ$497)*10+50),2)</f>
        <v>47.02</v>
      </c>
      <c r="GK409" s="86">
        <f>ROUND(((GA409-AVERAGE(GA$9:GA$497))/STDEVP(GA$9:GA$497)*10+50),2)</f>
        <v>42.52</v>
      </c>
      <c r="GL409" s="86">
        <f>ROUND(((GB409-AVERAGE(GB$9:GB$497))/STDEVP(GB$9:GB$497)*10+50),2)</f>
        <v>49.52</v>
      </c>
      <c r="GM409" s="86">
        <f>ROUND(((GC409-AVERAGE(GC$9:GC$497))/STDEVP(GC$9:GC$497)*10+50),2)</f>
        <v>53.7</v>
      </c>
      <c r="GN409" s="86">
        <f>ROUND(((GD409-AVERAGE(GD$9:GD$497))/STDEVP(GD$9:GD$497)*10+50),2)</f>
        <v>55.4</v>
      </c>
      <c r="GO409" s="86">
        <f>ROUND(((GE409-AVERAGE(GE$9:GE$497))/STDEVP(GE$9:GE$497)*10+50),2)</f>
        <v>42.8</v>
      </c>
      <c r="GP409" s="86">
        <f>ROUND(((GF409-AVERAGE(GF$9:GF$497))/STDEVP(GF$9:GF$497)*10+50),2)</f>
        <v>38.200000000000003</v>
      </c>
      <c r="GQ409" s="86">
        <f>ROUND(((GG409-AVERAGE(GG$9:GG$497))/STDEVP(GG$9:GG$497)*10+50),2)</f>
        <v>43.4</v>
      </c>
      <c r="GR409" s="86">
        <f>ROUND(((GH409-AVERAGE(GH$9:GH$497))/STDEVP(GH$9:GH$497)*10+50),2)</f>
        <v>55.3</v>
      </c>
      <c r="GS409" s="87">
        <f>ROUND(((GI409-AVERAGE(GI$9:GI$497))/STDEVP(GI$9:GI$497)*10+50),2)</f>
        <v>45.3</v>
      </c>
      <c r="GT409" s="73">
        <f>RANK(GJ409,$GJ$9:$GJ$497,0)</f>
        <v>272</v>
      </c>
      <c r="GU409" s="74">
        <f>RANK(GK409,$GK$9:$GK$497,0)</f>
        <v>313</v>
      </c>
      <c r="GV409" s="74">
        <f>RANK(GL409,$GL$9:$GL$497,0)</f>
        <v>204</v>
      </c>
      <c r="GW409" s="74">
        <f>RANK(GM409,$GM$9:$GM$497,0)</f>
        <v>113</v>
      </c>
      <c r="GX409" s="74">
        <f>RANK(GN409,$GN$9:$GN$497,0)</f>
        <v>101</v>
      </c>
      <c r="GY409" s="74">
        <f>RANK(GO409,$GO$9:$GO$497,0)</f>
        <v>340</v>
      </c>
      <c r="GZ409" s="74">
        <f>RANK(GP409,$GP$9:$GP$497,0)</f>
        <v>382</v>
      </c>
      <c r="HA409" s="74">
        <f>RANK(GQ409,$GQ$9:$GQ$497,0)</f>
        <v>319</v>
      </c>
      <c r="HB409" s="74">
        <f>RANK(GR409,$GR$9:$GR$497,0)</f>
        <v>102</v>
      </c>
      <c r="HC409" s="84">
        <f>RANK(GS409,$GS$9:$GS$497,0)</f>
        <v>270</v>
      </c>
      <c r="HD409" s="85">
        <f>ROUND(AVERAGEIF($ES$9:$ES$497,$ES409,$FZ$9:$FZ$497),2)</f>
        <v>1.1399999999999999</v>
      </c>
      <c r="HE409" s="86">
        <f>ROUND(AVERAGEIF($ES$9:$ES$497,$ES409,$GA$9:$GA$497),2)</f>
        <v>0.46</v>
      </c>
      <c r="HF409" s="86">
        <f>ROUND(AVERAGEIF($ES$9:$ES$497,$ES409,$GB$9:$GB$497),2)</f>
        <v>0.65</v>
      </c>
      <c r="HG409" s="86">
        <f>ROUND(AVERAGEIF($ES$9:$ES$497,$ES409,$GC$9:$GC$497),2)</f>
        <v>0.74</v>
      </c>
      <c r="HH409" s="86">
        <f>ROUND(AVERAGEIF($ES$9:$ES$497,$ES409,$GD$9:$GD$497),2)</f>
        <v>0.27</v>
      </c>
      <c r="HI409" s="86">
        <f>ROUND(AVERAGEIF($ES$9:$ES$497,$ES409,$GE$9:$GE$497),2)</f>
        <v>0.23</v>
      </c>
      <c r="HJ409" s="86">
        <f>ROUND(AVERAGEIF($ES$9:$ES$497,$ES409,$GF$9:$GF$497),2)</f>
        <v>0.3</v>
      </c>
      <c r="HK409" s="86">
        <f>ROUND(AVERAGEIF($ES$9:$ES$497,$ES409,$GG$9:$GG$497),2)</f>
        <v>0.28000000000000003</v>
      </c>
      <c r="HL409" s="86">
        <f>ROUND(AVERAGEIF($ES$9:$ES$497,$ES409,$GH$9:$GH$497),2)</f>
        <v>0.92</v>
      </c>
      <c r="HM409" s="87">
        <f>ROUND(AVERAGEIF($ES$9:$ES$497,$ES409,$GI$9:$GI$497),2)</f>
        <v>0.93</v>
      </c>
      <c r="HN409" s="88">
        <f t="shared" si="984"/>
        <v>-0.24999999999999989</v>
      </c>
      <c r="HO409" s="89">
        <f t="shared" si="985"/>
        <v>-2.0000000000000018E-2</v>
      </c>
      <c r="HP409" s="89">
        <f t="shared" si="986"/>
        <v>-8.0000000000000071E-2</v>
      </c>
      <c r="HQ409" s="89">
        <f t="shared" si="987"/>
        <v>-0.14000000000000001</v>
      </c>
      <c r="HR409" s="89">
        <f t="shared" si="988"/>
        <v>0.28000000000000003</v>
      </c>
      <c r="HS409" s="89">
        <f t="shared" si="989"/>
        <v>-8.0000000000000016E-2</v>
      </c>
      <c r="HT409" s="89">
        <f t="shared" si="990"/>
        <v>-3.999999999999998E-2</v>
      </c>
      <c r="HU409" s="89">
        <f t="shared" si="991"/>
        <v>0.13999999999999996</v>
      </c>
      <c r="HV409" s="89">
        <f t="shared" si="992"/>
        <v>0.20000000000000007</v>
      </c>
      <c r="HW409" s="90">
        <f t="shared" si="993"/>
        <v>5.9999999999999942E-2</v>
      </c>
      <c r="HX409" s="73">
        <f>COUNTIFS($FZ$9:$FZ$497,"&gt;"&amp;FZ409,$ES$9:$ES$497,$ES409)+1</f>
        <v>84</v>
      </c>
      <c r="HY409" s="74">
        <f>COUNTIFS($GA$9:$GA$497,"&gt;"&amp;GA409,$ES$9:$ES$497,$ES409)+1</f>
        <v>52</v>
      </c>
      <c r="HZ409" s="74">
        <f>COUNTIFS($GB$9:$GB$497,"&gt;"&amp;GB409,$ES$9:$ES$497,$ES409)+1</f>
        <v>57</v>
      </c>
      <c r="IA409" s="74">
        <f>COUNTIFS($GC$9:$GC$497,"&gt;"&amp;GC409,$ES$9:$ES$497,$ES409)+1</f>
        <v>62</v>
      </c>
      <c r="IB409" s="74">
        <f>COUNTIFS($GD$9:$GD$497,"&gt;"&amp;GD409,$ES$9:$ES$497,$ES409)+1</f>
        <v>3</v>
      </c>
      <c r="IC409" s="74">
        <f>COUNTIFS($GE$9:$GE$497,"&gt;"&amp;GE409,$ES$9:$ES$497,$ES409)+1</f>
        <v>81</v>
      </c>
      <c r="ID409" s="74">
        <f>COUNTIFS($GF$9:$GF$497,"&gt;"&amp;GF409,$ES$9:$ES$497,$ES409)+1</f>
        <v>47</v>
      </c>
      <c r="IE409" s="74">
        <f>COUNTIFS($GG$9:$GG$497,"&gt;"&amp;GG409,$ES$9:$ES$497,$ES409)+1</f>
        <v>21</v>
      </c>
      <c r="IF409" s="74">
        <f>COUNTIFS($GH$9:$GH$497,"&gt;"&amp;GH409,$ES$9:$ES$497,$ES409)+1</f>
        <v>22</v>
      </c>
      <c r="IG409" s="84">
        <f>COUNTIFS($GI$9:$GI$497,"&gt;"&amp;GI409,$ES$9:$ES$497,$ES409)+1</f>
        <v>40</v>
      </c>
      <c r="IH409" s="91"/>
      <c r="II409" s="79"/>
      <c r="IJ409" s="79"/>
      <c r="IK409" s="79"/>
      <c r="IL409" s="79"/>
      <c r="IM409" s="92"/>
      <c r="IN409" s="93"/>
      <c r="IO409" s="94"/>
      <c r="IP409" s="95">
        <v>0.12</v>
      </c>
      <c r="IQ409" s="79">
        <v>0.12</v>
      </c>
      <c r="IR409" s="79"/>
      <c r="IS409" s="79"/>
      <c r="IT409" s="79"/>
      <c r="IU409" s="79"/>
      <c r="IV409" s="79"/>
      <c r="IW409" s="96"/>
      <c r="IX409" s="93"/>
      <c r="IY409" s="79"/>
      <c r="IZ409" s="79"/>
      <c r="JA409" s="79"/>
      <c r="JB409" s="79"/>
      <c r="JC409" s="79"/>
      <c r="JD409" s="79"/>
      <c r="JE409" s="97"/>
      <c r="JF409" s="95"/>
      <c r="JG409" s="79"/>
      <c r="JH409" s="79"/>
      <c r="JI409" s="79"/>
      <c r="JJ409" s="79"/>
      <c r="JK409" s="79"/>
      <c r="JL409" s="79"/>
      <c r="JM409" s="96"/>
      <c r="JN409" s="93"/>
      <c r="JO409" s="79"/>
      <c r="JP409" s="79"/>
      <c r="JQ409" s="79"/>
      <c r="JR409" s="79"/>
      <c r="JS409" s="79"/>
      <c r="JT409" s="79">
        <v>7.0000000000000007E-2</v>
      </c>
      <c r="JU409" s="79"/>
      <c r="JV409" s="79"/>
      <c r="JW409" s="79"/>
      <c r="JX409" s="79"/>
      <c r="JY409" s="79"/>
      <c r="JZ409" s="97"/>
      <c r="KA409" s="93"/>
      <c r="KB409" s="79"/>
      <c r="KC409" s="79"/>
      <c r="KD409" s="79"/>
      <c r="KE409" s="97"/>
      <c r="KF409" s="95"/>
      <c r="KG409" s="79"/>
      <c r="KH409" s="79"/>
      <c r="KI409" s="79"/>
      <c r="KJ409" s="79"/>
      <c r="KK409" s="98"/>
      <c r="KL409" s="79"/>
      <c r="KM409" s="79"/>
      <c r="KN409" s="79"/>
      <c r="KO409" s="79"/>
      <c r="KP409" s="79"/>
      <c r="KQ409" s="79"/>
      <c r="KR409" s="79"/>
      <c r="KS409" s="96"/>
      <c r="KT409" s="96"/>
      <c r="KU409" s="96"/>
      <c r="KV409" s="96"/>
      <c r="KW409" s="93"/>
      <c r="KX409" s="79"/>
      <c r="KY409" s="79"/>
      <c r="KZ409" s="79"/>
      <c r="LA409" s="79"/>
      <c r="LB409" s="79"/>
      <c r="LC409" s="96"/>
      <c r="LD409" s="93"/>
      <c r="LE409" s="94"/>
      <c r="LF409" s="99"/>
      <c r="LG409" s="75"/>
      <c r="LH409" s="93"/>
      <c r="LI409" s="79"/>
      <c r="LJ409" s="74"/>
      <c r="LK409" s="74"/>
      <c r="LL409" s="74"/>
      <c r="LM409" s="100"/>
      <c r="LN409" s="95"/>
      <c r="LO409" s="79"/>
      <c r="LP409" s="79"/>
      <c r="LQ409" s="79"/>
      <c r="LR409" s="96"/>
      <c r="LS409" s="93"/>
      <c r="LT409" s="79"/>
      <c r="LU409" s="79">
        <v>0.05</v>
      </c>
      <c r="LV409" s="79"/>
      <c r="LW409" s="79"/>
      <c r="LX409" s="79"/>
      <c r="LY409" s="79"/>
      <c r="LZ409" s="79"/>
      <c r="MA409" s="97"/>
      <c r="MB409" s="95"/>
      <c r="MC409" s="79"/>
      <c r="MD409" s="79"/>
      <c r="ME409" s="79"/>
      <c r="MF409" s="79"/>
      <c r="MG409" s="79"/>
      <c r="MH409" s="79"/>
      <c r="MI409" s="79"/>
      <c r="MJ409" s="79"/>
      <c r="MK409" s="79"/>
      <c r="ML409" s="79"/>
      <c r="MM409" s="79"/>
      <c r="MN409" s="98"/>
      <c r="MO409" s="98"/>
      <c r="MP409" s="96"/>
      <c r="MQ409" s="93"/>
      <c r="MR409" s="79"/>
      <c r="MS409" s="79"/>
      <c r="MT409" s="79"/>
      <c r="MU409" s="79"/>
      <c r="MV409" s="98"/>
      <c r="MW409" s="79"/>
      <c r="MX409" s="79"/>
      <c r="MY409" s="79"/>
      <c r="MZ409" s="79"/>
      <c r="NA409" s="79"/>
      <c r="NB409" s="79"/>
      <c r="NC409" s="79"/>
      <c r="ND409" s="96"/>
      <c r="NE409" s="96"/>
      <c r="NF409" s="96"/>
      <c r="NG409" s="96"/>
      <c r="NH409" s="93"/>
      <c r="NI409" s="79"/>
      <c r="NJ409" s="79"/>
      <c r="NK409" s="79"/>
      <c r="NL409" s="79"/>
      <c r="NM409" s="79"/>
      <c r="NN409" s="94"/>
      <c r="NO409" s="93"/>
      <c r="NP409" s="80"/>
      <c r="NQ409" s="196" t="s">
        <v>1508</v>
      </c>
      <c r="NR409" s="196" t="s">
        <v>1516</v>
      </c>
      <c r="NS409" s="196"/>
      <c r="NT409" s="196"/>
      <c r="NU409" s="196" t="s">
        <v>1517</v>
      </c>
      <c r="NV409" s="187">
        <v>44466</v>
      </c>
      <c r="NW409" s="196" t="s">
        <v>2161</v>
      </c>
      <c r="NX409" s="136" t="s">
        <v>1518</v>
      </c>
      <c r="NY409" s="129" t="s">
        <v>912</v>
      </c>
      <c r="NZ409" s="136" t="s">
        <v>1518</v>
      </c>
      <c r="OA409" s="137"/>
      <c r="OB409" s="137"/>
      <c r="OC409" s="137"/>
      <c r="OD409" s="108">
        <f t="shared" si="994"/>
        <v>240</v>
      </c>
      <c r="OE409" s="109">
        <v>5</v>
      </c>
      <c r="OF409" s="110">
        <f t="shared" si="995"/>
        <v>23</v>
      </c>
      <c r="OG409" s="109">
        <v>7</v>
      </c>
      <c r="OH409" s="111">
        <f>ROUND(AVERAGEIF($ES$9:$ES$497,$ES409,EV$9:EV$497),0)</f>
        <v>79</v>
      </c>
      <c r="OI409" s="112">
        <f>ROUND(AVERAGEIF($ES$9:$ES$497,$ES409,EW$9:EW$497),0)</f>
        <v>32</v>
      </c>
      <c r="OJ409" s="112">
        <f>ROUND(AVERAGEIF($ES$9:$ES$497,$ES409,EX$9:EX$497),0)</f>
        <v>45</v>
      </c>
      <c r="OK409" s="112">
        <f>ROUND(AVERAGEIF($ES$9:$ES$497,$ES409,EY$9:EY$497),0)</f>
        <v>53</v>
      </c>
      <c r="OL409" s="112">
        <f>ROUND(AVERAGEIF($ES$9:$ES$497,$ES409,EZ$9:EZ$497),0)</f>
        <v>20</v>
      </c>
      <c r="OM409" s="112">
        <f>ROUND(AVERAGEIF($ES$9:$ES$497,$ES409,FA$9:FA$497),0)</f>
        <v>18</v>
      </c>
      <c r="ON409" s="112">
        <f>ROUND(AVERAGEIF($ES$9:$ES$497,$ES409,FB$9:FB$497),0)</f>
        <v>23</v>
      </c>
      <c r="OO409" s="112">
        <f>ROUND(AVERAGEIF($ES$9:$ES$497,$ES409,FC$9:FC$497),0)</f>
        <v>23</v>
      </c>
      <c r="OP409" s="112">
        <f>ROUND(AVERAGEIF($ES$9:$ES$497,$ES409,FD$9:FD$497),0)</f>
        <v>64</v>
      </c>
      <c r="OQ409" s="113">
        <f>ROUND(AVERAGEIF($ES$9:$ES$497,$ES409,FE$9:FE$497),0)</f>
        <v>68</v>
      </c>
      <c r="OR409" s="114">
        <f>ROUND(EV409/MAX(EV$9:EV$497)*100,0)</f>
        <v>57</v>
      </c>
      <c r="OS409" s="115">
        <f>ROUND(EW409/MAX(EW$9:EW$497)*100,0)</f>
        <v>39</v>
      </c>
      <c r="OT409" s="115">
        <f>ROUND(EX409/MAX(EX$9:EX$497)*100,0)</f>
        <v>54</v>
      </c>
      <c r="OU409" s="115">
        <f>ROUND(EY409/MAX(EY$9:EY$497)*100,0)</f>
        <v>46</v>
      </c>
      <c r="OV409" s="115">
        <f>ROUND(EZ409/MAX(EZ$9:EZ$497)*100,0)</f>
        <v>50</v>
      </c>
      <c r="OW409" s="115">
        <f>ROUND(FA409/MAX(FA$9:FA$497)*100,0)</f>
        <v>15</v>
      </c>
      <c r="OX409" s="115">
        <f>ROUND(FB409/MAX(FB$9:FB$497)*100,0)</f>
        <v>22</v>
      </c>
      <c r="OY409" s="116">
        <f>ROUND(FC409/MAX(FC$9:FC$497)*100,0)</f>
        <v>33</v>
      </c>
      <c r="OZ409" s="115">
        <f>ROUND(FD409/MAX(FD$9:FD$497)*100,0)</f>
        <v>86</v>
      </c>
      <c r="PA409" s="117">
        <f>ROUND(FE409/MAX(FE$9:FE$497)*100,0)</f>
        <v>46</v>
      </c>
      <c r="PB409" s="118">
        <f t="shared" si="996"/>
        <v>477</v>
      </c>
      <c r="PC409" s="115">
        <f t="shared" si="997"/>
        <v>465</v>
      </c>
      <c r="PD409" s="115">
        <f t="shared" si="998"/>
        <v>627</v>
      </c>
      <c r="PE409" s="115">
        <f t="shared" si="999"/>
        <v>543</v>
      </c>
      <c r="PF409" s="115">
        <f t="shared" si="1000"/>
        <v>439</v>
      </c>
      <c r="PG409" s="119">
        <f t="shared" si="1001"/>
        <v>351</v>
      </c>
      <c r="PH409" s="118">
        <f>ROUND(PB409/MAX(PB$9:PB$497)*100,0)</f>
        <v>57</v>
      </c>
      <c r="PI409" s="115">
        <f>ROUND(PC409/MAX(PC$9:PC$497)*100,0)</f>
        <v>56</v>
      </c>
      <c r="PJ409" s="115">
        <f>ROUND(PD409/MAX(PD$9:PD$497)*100,0)</f>
        <v>67</v>
      </c>
      <c r="PK409" s="115">
        <f>ROUND(PE409/MAX(PE$9:PE$497)*100,0)</f>
        <v>54</v>
      </c>
      <c r="PL409" s="115">
        <f>ROUND(PF409/MAX(PF$9:PF$497)*100,0)</f>
        <v>62</v>
      </c>
      <c r="PM409" s="119">
        <f>ROUND(PG409/MAX(PG$9:PG$497)*100,0)</f>
        <v>51</v>
      </c>
      <c r="PN409" s="118">
        <f>RANK(PH409,PH$9:PH$497,0)</f>
        <v>126</v>
      </c>
      <c r="PO409" s="115">
        <f>RANK(PI409,PI$9:PI$497,0)</f>
        <v>93</v>
      </c>
      <c r="PP409" s="115">
        <f>RANK(PJ409,PJ$9:PJ$497,0)</f>
        <v>86</v>
      </c>
      <c r="PQ409" s="115">
        <f>RANK(PK409,PK$9:PK$497,0)</f>
        <v>143</v>
      </c>
      <c r="PR409" s="115">
        <f>RANK(PL409,PL$9:PL$497,0)</f>
        <v>131</v>
      </c>
      <c r="PS409" s="119">
        <f>RANK(PM409,PM$9:PM$497,0)</f>
        <v>159</v>
      </c>
      <c r="PT409" s="120">
        <f>ROUND(FZ409/MAX(FZ$9:FZ$497)*100,0)</f>
        <v>49</v>
      </c>
      <c r="PU409" s="115">
        <f>ROUND(GA409/MAX(GA$9:GA$497)*100,0)</f>
        <v>25</v>
      </c>
      <c r="PV409" s="115">
        <f>ROUND(GB409/MAX(GB$9:GB$497)*100,0)</f>
        <v>42</v>
      </c>
      <c r="PW409" s="115">
        <f>ROUND(GC409/MAX(GC$9:GC$497)*100,0)</f>
        <v>48</v>
      </c>
      <c r="PX409" s="115">
        <f>ROUND(GD409/MAX(GD$9:GD$497)*100,0)</f>
        <v>31</v>
      </c>
      <c r="PY409" s="115">
        <f>ROUND(GE409/MAX(GE$9:GE$497)*100,0)</f>
        <v>9</v>
      </c>
      <c r="PZ409" s="115">
        <f>ROUND(GF409/MAX(GF$9:GF$497)*100,0)</f>
        <v>12</v>
      </c>
      <c r="QA409" s="116">
        <f>ROUND(GG409/MAX(GG$9:GG$497)*100,0)</f>
        <v>23</v>
      </c>
      <c r="QB409" s="115">
        <f>ROUND(GH409/MAX(GH$9:GH$497)*100,0)</f>
        <v>50</v>
      </c>
      <c r="QC409" s="121">
        <f>ROUND(GI409/MAX(GI$9:GI$497)*100,0)</f>
        <v>32</v>
      </c>
      <c r="QD409" s="120">
        <f>ROUND(AVERAGEIF($ES$9:$ES$497,$ES409,PT$9:PT$497),0)</f>
        <v>62</v>
      </c>
      <c r="QE409" s="120">
        <f>ROUND(AVERAGEIF($ES$9:$ES$497,$ES409,PU$9:PU$497),0)</f>
        <v>26</v>
      </c>
      <c r="QF409" s="120">
        <f>ROUND(AVERAGEIF($ES$9:$ES$497,$ES409,PV$9:PV$497),0)</f>
        <v>48</v>
      </c>
      <c r="QG409" s="120">
        <f>ROUND(AVERAGEIF($ES$9:$ES$497,$ES409,PW$9:PW$497),0)</f>
        <v>58</v>
      </c>
      <c r="QH409" s="120">
        <f>ROUND(AVERAGEIF($ES$9:$ES$497,$ES409,PX$9:PX$497),0)</f>
        <v>15</v>
      </c>
      <c r="QI409" s="120">
        <f>ROUND(AVERAGEIF($ES$9:$ES$497,$ES409,PY$9:PY$497),0)</f>
        <v>14</v>
      </c>
      <c r="QJ409" s="120">
        <f>ROUND(AVERAGEIF($ES$9:$ES$497,$ES409,PZ$9:PZ$497),0)</f>
        <v>14</v>
      </c>
      <c r="QK409" s="120">
        <f>ROUND(AVERAGEIF($ES$9:$ES$497,$ES409,QA$9:QA$497),0)</f>
        <v>15</v>
      </c>
      <c r="QL409" s="120">
        <f>ROUND(AVERAGEIF($ES$9:$ES$497,$ES409,QB$9:QB$497),0)</f>
        <v>41</v>
      </c>
      <c r="QM409" s="120">
        <f>ROUND(AVERAGEIF($ES$9:$ES$497,$ES409,QC$9:QC$497),0)</f>
        <v>30</v>
      </c>
      <c r="QN409" s="114">
        <f t="shared" si="1002"/>
        <v>411</v>
      </c>
      <c r="QO409" s="115">
        <f t="shared" si="1003"/>
        <v>367</v>
      </c>
      <c r="QP409" s="115">
        <f t="shared" si="1004"/>
        <v>535</v>
      </c>
      <c r="QQ409" s="115">
        <f t="shared" si="1005"/>
        <v>480</v>
      </c>
      <c r="QR409" s="115">
        <f t="shared" si="1006"/>
        <v>468</v>
      </c>
      <c r="QS409" s="119">
        <f t="shared" si="1007"/>
        <v>292</v>
      </c>
      <c r="QT409" s="114">
        <f>ROUND((QN409-MIN(QN$9:QN$497))/(MAX(QN$9:QN$497)-MIN(QN$9:QN$497))*100,0)</f>
        <v>29</v>
      </c>
      <c r="QU409" s="115">
        <f>ROUND((QO409-MIN(QO$9:QO$497))/(MAX(QO$9:QO$497)-MIN(QO$9:QO$497))*100,0)</f>
        <v>23</v>
      </c>
      <c r="QV409" s="115">
        <f>ROUND((QP409-MIN(QP$9:QP$497))/(MAX(QP$9:QP$497)-MIN(QP$9:QP$497))*100,0)</f>
        <v>27</v>
      </c>
      <c r="QW409" s="115">
        <f>ROUND((QQ409-MIN(QQ$9:QQ$497))/(MAX(QQ$9:QQ$497)-MIN(QQ$9:QQ$497))*100,0)</f>
        <v>24</v>
      </c>
      <c r="QX409" s="115">
        <f>ROUND((QR409-MIN(QR$9:QR$497))/(MAX(QR$9:QR$497)-MIN(QR$9:QR$497))*100,0)</f>
        <v>39</v>
      </c>
      <c r="QY409" s="115">
        <f>ROUND((QS409-MIN(QS$9:QS$497))/(MAX(QS$9:QS$497)-MIN(QS$9:QS$497))*100,0)</f>
        <v>24</v>
      </c>
      <c r="QZ409" s="114">
        <f>RANK(QN409,QN$9:QN$497,0)</f>
        <v>344</v>
      </c>
      <c r="RA409" s="115">
        <f>RANK(QO409,QO$9:QO$497,0)</f>
        <v>235</v>
      </c>
      <c r="RB409" s="115">
        <f>RANK(QP409,QP$9:QP$497,0)</f>
        <v>256</v>
      </c>
      <c r="RC409" s="115">
        <f>RANK(QQ409,QQ$9:QQ$497,0)</f>
        <v>337</v>
      </c>
      <c r="RD409" s="115">
        <f>RANK(QR409,QR$9:QR$497,0)</f>
        <v>294</v>
      </c>
      <c r="RE409" s="115">
        <f>RANK(QS409,QS$9:QS$497,0)</f>
        <v>354</v>
      </c>
      <c r="RF409" s="122"/>
      <c r="RG409" s="115">
        <f>($RH$3*(IH409+IJ409)*100*100/MAX(EX$9:EX$497)*$RO$3) +($RH$3*(II409+IJ409)*100*100/MAX(EX$9:EX$497)*$RO$4) + ($RH$3*IK409*100*100/MAX(EX$9:EX$497)*0.098)</f>
        <v>0</v>
      </c>
      <c r="RH409" s="115">
        <f>($RH$4*IL409*100*100/MAX(EZ$9:EZ$497))*$RQ$3</f>
        <v>0</v>
      </c>
      <c r="RI409" s="115">
        <f>($RH$3*IM409*100*100/MAX(EY$9:EY$497))*$RQ$4</f>
        <v>0</v>
      </c>
      <c r="RJ409" s="115">
        <f>($RH$3*IN409*100*100/MAX(EX$9:EX$497))</f>
        <v>0</v>
      </c>
      <c r="RK409" s="115">
        <f>($RH$4*IO409*100*100/MAX(EZ$9:EZ$497))*$RQ$3</f>
        <v>0</v>
      </c>
      <c r="RL409" s="115">
        <f>(($RL$4*IP409*100*((100/MAX(EX$9:EX$497)+100/MAX(EZ$9:EZ$497))/2))+($RL$4*IQ409*100*((100/MAX(EX$9:EX$497)+100/MAX(EZ$9:EZ$497))/2))+($RL$4*IR409*100*((100/MAX(EX$9:EX$497)+100/MAX(EZ$9:EZ$497))/2))+($RL$4*IS409*100*((100/MAX(EX$9:EX$497)+100/MAX(EZ$9:EZ$497))/2))+($RL$4*IT409*100*((100/MAX(EX$9:EX$497)+100/MAX(EZ$9:EZ$497))/2))+($RL$4*IU409*100*((100/MAX(EX$9:EX$497)+100/MAX(EZ$9:EZ$497))/2))+($RL$4*IV409*100*((100/MAX(EX$9:EX$497)+100/MAX(EZ$9:EZ$497))/2))+($RL$4*IW409*100*((100/MAX(EX$9:EX$497)+100/MAX(EZ$9:EZ$497))/2)))*$RS$3</f>
        <v>25.088000000000001</v>
      </c>
      <c r="RM409" s="115">
        <f>(($RH$3*IX409*100*100/MAX(EX$9:EX$497))+($RH$3*IY409*100*100/MAX(EX$9:EX$497))+($RH$3*IZ409*100*100/MAX(EX$9:EX$497))+($RH$3*JA409*100*100/MAX(EX$9:EX$497))+($RH$3*JB409*100*100/MAX(EX$9:EX$497))+($RH$3*JC409*100*100/MAX(EX$9:EX$497))+($RH$3*JD409*100*100/MAX(EX$9:EX$497))+($RH$3*JE409*100*100/MAX(EX$9:EX$497)))*$RS$4</f>
        <v>0</v>
      </c>
      <c r="RN409" s="115">
        <f>(($RH$4*JF409*100*100/MAX(EZ$9:EZ$497)) + ($RH$4*JG409*100*100/MAX(EZ$9:EZ$497)) + ($RH$4*JH409*100*100/MAX(EZ$9:EZ$497)) + ($RH$4*JI409*100*100/MAX(EZ$9:EZ$497)) + ($RH$4*JJ409*100*100/MAX(EZ$9:EZ$497)) + ($RH$4*JK409*100*100/MAX(EZ$9:EZ$497)) + ($RH$4*JL409*100*100/MAX(EZ$9:EZ$497)) + ($RH$4*JM409*100*100/MAX(EZ$9:EZ$497)))*$RU$3</f>
        <v>0</v>
      </c>
      <c r="RO409" s="115">
        <f>(($RL$4*JN409*100*((100/MAX(EX$9:EX$497)+100/MAX(EZ$9:EZ$497))/2))+($RL$4*JO409*100*((100/MAX(EX$9:EX$497)+100/MAX(EZ$9:EZ$497))/2))+($RL$4*JP409*100*((100/MAX(EX$9:EX$497)+100/MAX(EZ$9:EZ$497))/2))+($RL$4*JQ409*100*((100/MAX(EX$9:EX$497)+100/MAX(EZ$9:EZ$497))/2))+($RL$4*JR409*100*((100/MAX(EX$9:EX$497)+100/MAX(EZ$9:EZ$497))/2))+($RL$4*JS409*100*((100/MAX(EX$9:EX$497)+100/MAX(EZ$9:EZ$497))/2))+($RL$4*JT409*100*((100/MAX(EX$9:EX$497)+100/MAX(EZ$9:EZ$497))/2))+($RL$4*JU409*100*((100/MAX(EX$9:EX$497)+100/MAX(EZ$9:EZ$497))/2))+($RL$4*JV409*100*((100/MAX(EX$9:EX$497)+100/MAX(EZ$9:EZ$497))/2))+($RL$4*JW409*100*((100/MAX(EX$9:EX$497)+100/MAX(EZ$9:EZ$497))/2))+($RL$4*JX409*100*((100/MAX(EX$9:EX$497)+100/MAX(EZ$9:EZ$497))/2))+($RL$4*JY409*100*((100/MAX(EX$9:EX$497)+100/MAX(EZ$9:EZ$497))/2))+($RL$4*JZ409*100*((100/MAX(EX$9:EX$497)+100/MAX(EZ$9:EZ$497))/2)))*$RW$3/2</f>
        <v>3.6586666666666665</v>
      </c>
      <c r="RP409" s="119">
        <f>($RJ$3*KA409*100*100/MAX(FA$9:FA$497)) + ($RJ$3*KB409*100*100/MAX(FA$9:FA$497)/2) + ($RJ$3*KC409*100*100/MAX(FA$9:FA$497)/2) + ($RJ$3*KD409*100*100/MAX(FA$9:FA$497)/4) + ($RJ$3*KE409*100*100/MAX(FA$9:FA$497)/4)</f>
        <v>0</v>
      </c>
      <c r="RQ409" s="118">
        <f>($RL$4*KF409*100*((100/MAX(EX$9:EX$497)+100/MAX(EZ$9:EZ$497)))) * ($RO$3/2) + (($RL$4*KG409*100*((100/MAX(EX$9:EX$497)+100/MAX(EZ$9:EZ$497))))+($RL$4*KH409*100*((100/MAX(EX$9:EX$497)+100/MAX(EZ$9:EZ$497))))+($RL$4*KI409*100*((100/MAX(EX$9:EX$497)+100/MAX(EZ$9:EZ$497))))+($RL$4*KJ409*100*((100/MAX(EX$9:EX$497)+100/MAX(EZ$9:EZ$497))))+($RL$4*KK409*100*((100/MAX(EX$9:EX$497)+100/MAX(EZ$9:EZ$497))))+($RL$4*KL409*100*((100/MAX(EX$9:EX$497)+100/MAX(EZ$9:EZ$497))))+($RL$4*KM409*100*((100/MAX(EX$9:EX$497)+100/MAX(EZ$9:EZ$497))))+($RL$4*KN409*100*((100/MAX(EX$9:EX$497)+100/MAX(EZ$9:EZ$497))))+($RL$4*KO409*100*((100/MAX(EX$9:EX$497)+100/MAX(EZ$9:EZ$497))))+($RL$4*KP409*100*((100/MAX(EX$9:EX$497)+100/MAX(EZ$9:EZ$497))))+($RL$4*KQ409*100*((100/MAX(EX$9:EX$497)+100/MAX(EZ$9:EZ$497))))+($RL$4*KR409*100*((100/MAX(EX$9:EX$497)+100/MAX(EZ$9:EZ$497))))+($RL$4*KS409*100*((100/MAX(EX$9:EX$497)+100/MAX(EZ$9:EZ$497))))+($RL$4*KV409*100*((100/MAX(EX$9:EX$497)+100/MAX(EZ$9:EZ$497))))) * (($RO$3+$RO$4)/6)</f>
        <v>0</v>
      </c>
      <c r="RR409" s="115">
        <f>(($RL$4*KW409*100*((100/MAX(EX$9:EX$497)+100/MAX(EZ$9:EZ$497))))) * ($RO$3/2) + (($RL$4*KX409*100*((100/MAX(EX$9:EX$497)+100/MAX(EZ$9:EZ$497))))+($RL$4*KY409*100*((100/MAX(EX$9:EX$497)+100/MAX(EZ$9:EZ$497))))+($RL$4*KZ409*100*((100/MAX(EX$9:EX$497)+100/MAX(EZ$9:EZ$497))))+($RL$4*LA409*100*((100/MAX(EX$9:EX$497)+100/MAX(EZ$9:EZ$497))))+($RL$4*LB409*100*((100/MAX(EX$9:EX$497)+100/MAX(EZ$9:EZ$497))))+($RL$4*LC409*100*((100/MAX(EX$9:EX$497)+100/MAX(EZ$9:EZ$497))))) * (($RO$3+$RO$4)/6)</f>
        <v>0</v>
      </c>
      <c r="RS409" s="119">
        <f>(($RL$4*LD409*100*((100/MAX(EX$9:EX$497)+100/MAX(EZ$9:EZ$497))))+($RL$4*LE409*100*((100/MAX(EX$9:EX$497)+100/MAX(EZ$9:EZ$497))))) * (($RO$3+$RO$4)/6)</f>
        <v>0</v>
      </c>
      <c r="RT409" s="118">
        <f>($RJ$4*LH409*100*(100/MAX(EV$9:EV$497)))+($RJ$4*LI409*100*(100/MAX(EV$9:EV$497)))</f>
        <v>0</v>
      </c>
      <c r="RU409" s="119">
        <f>($RJ$4*LJ409*(100/MAX(EV$9:EV$497)))/2 + ($RL$3*LK409*(100/MAX(EW$9:EW$497))) + ($RJ$4*LL409*(100/MAX(EV$9:EV$497)))/4 + ($RL$3*LM409*(100/MAX(EW$9:EW$497)))</f>
        <v>0</v>
      </c>
      <c r="RV409" s="118">
        <f>($RJ$4*LN409*100*100/MAX(EV$9:EV$497)/2)+($RJ$4*LO409*100*100/MAX(EV$9:EV$497)/2)+($RJ$4*LP409*100*100/MAX(EV$9:EV$497))+($RJ$4*LQ409*100*100/MAX(EV$9:EV$497))+($RJ$4*LR409*100*100/MAX(EV$9:EV$497))</f>
        <v>0</v>
      </c>
      <c r="RW409" s="115">
        <f>($RJ$4*LS409*100*100/MAX(EV$9:EV$497)) + (($RJ$4*LT409*100*100/MAX(EV$9:EV$497))+($RJ$4*LU409*100*100/MAX(EV$9:EV$497))+($RJ$4*LV409*100*100/MAX(EV$9:EV$497))+($RJ$4*LW409*100*100/MAX(EV$9:EV$497))+($RJ$4*LX409*100*100/MAX(EV$9:EV$497))+($RJ$4*LY409*100*100/MAX(EV$9:EV$497))+($RJ$4*LZ409*100*100/MAX(EV$9:EV$497))+($RJ$4*MA409*100*100/MAX(EV$9:EV$497)))/2</f>
        <v>4.213483146067416</v>
      </c>
      <c r="RX409" s="119">
        <f>($RJ$4*MB409*100*100/MAX(EV$9:EV$497))+($RJ$4*MC409*100*100/MAX(EV$9:EV$497))+($RJ$4*MD409*100*100/MAX(EV$9:EV$497))+($RJ$4*ME409*100*100/MAX(EV$9:EV$497))+($RJ$4*MF409*100*100/MAX(EV$9:EV$497))+($RJ$4*MG409*100*100/MAX(EV$9:EV$497))+($RJ$4*MH409*100*100/MAX(EV$9:EV$497))+($RJ$4*MI409*100*100/MAX(EV$9:EV$497))+($RJ$4*MJ409*100*100/MAX(EV$9:EV$497))+($RJ$4*MK409*100*100/MAX(EV$9:EV$497))+($RJ$4*ML409*100*100/MAX(EV$9:EV$497))+($RJ$4*MM409*100*100/MAX(EV$9:EV$497))+($RJ$4*MN409*100*100/MAX(EV$9:EV$497))</f>
        <v>0</v>
      </c>
      <c r="RY409" s="118">
        <f>($RJ$4*MQ409*100*100/MAX(EV$9:EV$497))/2 + (($RJ$4*MR409*100*100/MAX(EV$9:EV$497))+($RJ$4*MS409*100*100/MAX(EV$9:EV$497))+($RJ$4*MT409*100*100/MAX(EV$9:EV$497))+($RJ$4*MU409*100*100/MAX(EV$9:EV$497))+($RJ$4*MV409*100*100/MAX(EV$9:EV$497))+($RJ$4*MW409*100*100/MAX(EV$9:EV$497))+($RJ$4*MX409*100*100/MAX(EV$9:EV$497))+($RJ$4*MY409*100*100/MAX(EV$9:EV$497))+($RJ$4*MZ409*100*100/MAX(EV$9:EV$497))+($RJ$4*NA409*100*100/MAX(EV$9:EV$497))+($RJ$4*NB409*100*100/MAX(EV$9:EV$497))+($RJ$4*NC409*100*100/MAX(EV$9:EV$497))+($RJ$4*ND409*100*100/MAX(EV$9:EV$497))+($RJ$4*NG409*100*100/MAX(EV$9:EV$497)))/4</f>
        <v>0</v>
      </c>
      <c r="RZ409" s="115">
        <f>($RJ$4*NH409*100*100/MAX(EV$9:EV$497))/2 + (($RJ$4*NI409*100*100/MAX(EV$9:EV$497))+($RJ$4*NJ409*100*100/MAX(EV$9:EV$497))+($RJ$4*NK409*100*100/MAX(EV$9:EV$497))+($RJ$4*NL409*100*100/MAX(EV$9:EV$497))+($RJ$4*NM409*100*100/MAX(EV$9:EV$497))+($RJ$4*NN409*100*100/MAX(EV$9:EV$497)))/4</f>
        <v>0</v>
      </c>
      <c r="SA409" s="117">
        <f>(($RJ$4*NO409*100*100/MAX(EV$9:EV$497))+($RJ$4*NP409*100*100/MAX(EV$9:EV$497)))/4</f>
        <v>0</v>
      </c>
      <c r="SB409" s="118">
        <f t="shared" si="1008"/>
        <v>32.96014981273408</v>
      </c>
      <c r="SC409" s="115">
        <f t="shared" si="1009"/>
        <v>29.589363295880148</v>
      </c>
      <c r="SD409" s="115">
        <f t="shared" si="1010"/>
        <v>24.351237453183526</v>
      </c>
      <c r="SE409" s="115">
        <f t="shared" si="1011"/>
        <v>102.50136329588014</v>
      </c>
      <c r="SF409" s="115">
        <f t="shared" si="1012"/>
        <v>29.800037453183521</v>
      </c>
      <c r="SG409" s="115">
        <f t="shared" si="1013"/>
        <v>4.213483146067416</v>
      </c>
      <c r="SH409" s="115">
        <f>ROUND(SB409/MAX(SB$9:SB$497)*100,0)</f>
        <v>41</v>
      </c>
      <c r="SI409" s="115">
        <f>ROUND(SC409/MAX(SC$9:SC$497)*100,0)</f>
        <v>45</v>
      </c>
      <c r="SJ409" s="115">
        <f>ROUND(SD409/MAX(SD$9:SD$497)*100,0)</f>
        <v>39</v>
      </c>
      <c r="SK409" s="115">
        <f>ROUND(SE409/MAX(SE$9:SE$497)*100,0)</f>
        <v>79</v>
      </c>
      <c r="SL409" s="115">
        <f>ROUND(SF409/MAX(SF$9:SF$497)*100,0)</f>
        <v>73</v>
      </c>
      <c r="SM409" s="121">
        <f>ROUND(SG409/MAX(SG$9:SG$497)*100,0)</f>
        <v>4</v>
      </c>
      <c r="SN409" s="115">
        <f>ROUND(AVERAGEIF($ES$9:$ES$497,$ES409,SH$9:SH$497),0)</f>
        <v>26</v>
      </c>
      <c r="SO409" s="115">
        <f>ROUND(AVERAGEIF($ES$9:$ES$497,$ES409,SI$9:SI$497),0)</f>
        <v>23</v>
      </c>
      <c r="SP409" s="115">
        <f>ROUND(AVERAGEIF($ES$9:$ES$497,$ES409,SJ$9:SJ$497),0)</f>
        <v>4</v>
      </c>
      <c r="SQ409" s="115">
        <f>ROUND(AVERAGEIF($ES$9:$ES$497,$ES409,SK$9:SK$497),0)</f>
        <v>20</v>
      </c>
      <c r="SR409" s="115">
        <f>ROUND(AVERAGEIF($ES$9:$ES$497,$ES409,SL$9:SL$497),0)</f>
        <v>7</v>
      </c>
      <c r="SS409" s="121">
        <f>ROUND(AVERAGEIF($ES$9:$ES$497,$ES409,SM$9:SM$497),0)</f>
        <v>6</v>
      </c>
      <c r="ST409" s="114">
        <f>RANK(SB409,SB$9:SB$497,0)</f>
        <v>113</v>
      </c>
      <c r="SU409" s="115">
        <f>RANK(SC409,SC$9:SC$497,0)</f>
        <v>59</v>
      </c>
      <c r="SV409" s="115">
        <f>RANK(SD409,SD$9:SD$497,0)</f>
        <v>32</v>
      </c>
      <c r="SW409" s="115">
        <f>RANK(SE409,SE$9:SE$497,0)</f>
        <v>8</v>
      </c>
      <c r="SX409" s="115">
        <f>RANK(SF409,SF$9:SF$497,0)</f>
        <v>6</v>
      </c>
      <c r="SY409" s="115">
        <f>RANK(SG409,SG$9:SG$497,0)</f>
        <v>173</v>
      </c>
      <c r="SZ409" s="115">
        <f>COUNTIFS(SB$9:SB$497,"&gt;"&amp;SB409,$ES$9:$ES$497,$ES409)+1</f>
        <v>28</v>
      </c>
      <c r="TA409" s="115">
        <f>COUNTIFS(SC$9:SC$497,"&gt;"&amp;SC409,$ES$9:$ES$497,$ES409)+1</f>
        <v>21</v>
      </c>
      <c r="TB409" s="115">
        <f>COUNTIFS(SD$9:SD$497,"&gt;"&amp;SD409,$ES$9:$ES$497,$ES409)+1</f>
        <v>1</v>
      </c>
      <c r="TC409" s="115">
        <f>COUNTIFS(SE$9:SE$497,"&gt;"&amp;SE409,$ES$9:$ES$497,$ES409)+1</f>
        <v>2</v>
      </c>
      <c r="TD409" s="115">
        <f>COUNTIFS(SF$9:SF$497,"&gt;"&amp;SF409,$ES$9:$ES$497,$ES409)+1</f>
        <v>1</v>
      </c>
      <c r="TE409" s="117">
        <f>COUNTIFS(SG$9:SG$497,"&gt;"&amp;SG409,$ES$9:$ES$497,$ES409)+1</f>
        <v>40</v>
      </c>
      <c r="TF409" s="118">
        <f t="shared" si="1014"/>
        <v>108</v>
      </c>
      <c r="TG409" s="115">
        <f t="shared" si="1015"/>
        <v>102</v>
      </c>
      <c r="TH409" s="115">
        <f t="shared" si="1016"/>
        <v>95</v>
      </c>
      <c r="TI409" s="115">
        <f t="shared" si="1017"/>
        <v>146</v>
      </c>
      <c r="TJ409" s="115">
        <f t="shared" si="1018"/>
        <v>127</v>
      </c>
      <c r="TK409" s="115">
        <f t="shared" si="1019"/>
        <v>66</v>
      </c>
      <c r="TL409" s="117">
        <f t="shared" si="1020"/>
        <v>55</v>
      </c>
      <c r="TM409" s="118">
        <f>ROUND(TF409/MAX(TF$9:TF$497)*100,0)</f>
        <v>60</v>
      </c>
      <c r="TN409" s="115">
        <f>ROUND(TG409/MAX(TG$9:TG$497)*100,0)</f>
        <v>56</v>
      </c>
      <c r="TO409" s="115">
        <f>ROUND(TH409/MAX(TH$9:TH$497)*100,0)</f>
        <v>52</v>
      </c>
      <c r="TP409" s="115">
        <f>ROUND(TI409/MAX(TI$9:TI$497)*100,0)</f>
        <v>81</v>
      </c>
      <c r="TQ409" s="115">
        <f>ROUND(TJ409/MAX(TJ$9:TJ$497)*100,0)</f>
        <v>64</v>
      </c>
      <c r="TR409" s="115">
        <f>ROUND(TK409/MAX(TK$9:TK$497)*100,0)</f>
        <v>34</v>
      </c>
      <c r="TS409" s="119">
        <f>ROUND(TL409/MAX(TL$9:TL$497)*100,0)</f>
        <v>28</v>
      </c>
      <c r="TT409" s="120">
        <f>RANK(TM409,TM$9:TM$497,0)</f>
        <v>101</v>
      </c>
      <c r="TU409" s="115">
        <f>RANK(TN409,TN$9:TN$497,0)</f>
        <v>70</v>
      </c>
      <c r="TV409" s="115">
        <f>RANK(TO409,TO$9:TO$497,0)</f>
        <v>43</v>
      </c>
      <c r="TW409" s="115">
        <f>RANK(TP409,TP$9:TP$497,0)</f>
        <v>14</v>
      </c>
      <c r="TX409" s="115">
        <f>RANK(TQ409,TQ$9:TQ$497,0)</f>
        <v>6</v>
      </c>
      <c r="TY409" s="115">
        <f>RANK(TR409,TR$9:TR$497,0)</f>
        <v>149</v>
      </c>
      <c r="TZ409" s="121">
        <f>RANK(TS409,TS$9:TS$497,0)</f>
        <v>172</v>
      </c>
      <c r="UA409" s="167"/>
      <c r="UB409" s="7" t="s">
        <v>1</v>
      </c>
    </row>
    <row r="410" spans="1:548" x14ac:dyDescent="0.15">
      <c r="A410" s="183">
        <v>402</v>
      </c>
      <c r="B410" s="200" t="s">
        <v>1516</v>
      </c>
      <c r="C410" s="143"/>
      <c r="D410" s="143"/>
      <c r="E410" s="161" t="s">
        <v>518</v>
      </c>
      <c r="F410" s="65">
        <v>116</v>
      </c>
      <c r="G410" s="65" t="s">
        <v>908</v>
      </c>
      <c r="H410" s="144" t="s">
        <v>922</v>
      </c>
      <c r="I410" s="66" t="s">
        <v>521</v>
      </c>
      <c r="J410" s="67" t="s">
        <v>521</v>
      </c>
      <c r="K410" s="67" t="s">
        <v>521</v>
      </c>
      <c r="L410" s="67" t="s">
        <v>521</v>
      </c>
      <c r="M410" s="67" t="s">
        <v>521</v>
      </c>
      <c r="N410" s="67" t="s">
        <v>521</v>
      </c>
      <c r="O410" s="67" t="s">
        <v>521</v>
      </c>
      <c r="P410" s="67" t="s">
        <v>521</v>
      </c>
      <c r="Q410" s="67" t="s">
        <v>521</v>
      </c>
      <c r="R410" s="68" t="s">
        <v>521</v>
      </c>
      <c r="S410" s="69" t="s">
        <v>521</v>
      </c>
      <c r="T410" s="67" t="s">
        <v>521</v>
      </c>
      <c r="U410" s="67" t="s">
        <v>521</v>
      </c>
      <c r="V410" s="67" t="s">
        <v>521</v>
      </c>
      <c r="W410" s="67" t="s">
        <v>521</v>
      </c>
      <c r="X410" s="67" t="s">
        <v>521</v>
      </c>
      <c r="Y410" s="67" t="s">
        <v>521</v>
      </c>
      <c r="Z410" s="67" t="s">
        <v>521</v>
      </c>
      <c r="AA410" s="67" t="s">
        <v>521</v>
      </c>
      <c r="AB410" s="68" t="s">
        <v>521</v>
      </c>
      <c r="AC410" s="69" t="s">
        <v>521</v>
      </c>
      <c r="AD410" s="67" t="s">
        <v>521</v>
      </c>
      <c r="AE410" s="67" t="s">
        <v>521</v>
      </c>
      <c r="AF410" s="67" t="s">
        <v>521</v>
      </c>
      <c r="AG410" s="67" t="s">
        <v>521</v>
      </c>
      <c r="AH410" s="67" t="s">
        <v>521</v>
      </c>
      <c r="AI410" s="67" t="s">
        <v>521</v>
      </c>
      <c r="AJ410" s="67" t="s">
        <v>521</v>
      </c>
      <c r="AK410" s="67" t="s">
        <v>521</v>
      </c>
      <c r="AL410" s="68" t="s">
        <v>521</v>
      </c>
      <c r="AM410" s="69" t="s">
        <v>521</v>
      </c>
      <c r="AN410" s="67" t="s">
        <v>521</v>
      </c>
      <c r="AO410" s="67" t="s">
        <v>521</v>
      </c>
      <c r="AP410" s="67" t="s">
        <v>521</v>
      </c>
      <c r="AQ410" s="67" t="s">
        <v>521</v>
      </c>
      <c r="AR410" s="67" t="s">
        <v>521</v>
      </c>
      <c r="AS410" s="67" t="s">
        <v>521</v>
      </c>
      <c r="AT410" s="67" t="s">
        <v>521</v>
      </c>
      <c r="AU410" s="67" t="s">
        <v>521</v>
      </c>
      <c r="AV410" s="68" t="s">
        <v>521</v>
      </c>
      <c r="AW410" s="69" t="s">
        <v>521</v>
      </c>
      <c r="AX410" s="67" t="s">
        <v>521</v>
      </c>
      <c r="AY410" s="67" t="s">
        <v>521</v>
      </c>
      <c r="AZ410" s="67" t="s">
        <v>521</v>
      </c>
      <c r="BA410" s="67" t="s">
        <v>521</v>
      </c>
      <c r="BB410" s="67" t="s">
        <v>521</v>
      </c>
      <c r="BC410" s="67" t="s">
        <v>521</v>
      </c>
      <c r="BD410" s="67" t="s">
        <v>521</v>
      </c>
      <c r="BE410" s="67" t="s">
        <v>521</v>
      </c>
      <c r="BF410" s="68" t="s">
        <v>521</v>
      </c>
      <c r="BG410" s="69" t="s">
        <v>521</v>
      </c>
      <c r="BH410" s="67" t="s">
        <v>521</v>
      </c>
      <c r="BI410" s="67" t="s">
        <v>521</v>
      </c>
      <c r="BJ410" s="67" t="s">
        <v>521</v>
      </c>
      <c r="BK410" s="67" t="s">
        <v>521</v>
      </c>
      <c r="BL410" s="67" t="s">
        <v>521</v>
      </c>
      <c r="BM410" s="67" t="s">
        <v>521</v>
      </c>
      <c r="BN410" s="67" t="s">
        <v>521</v>
      </c>
      <c r="BO410" s="67" t="s">
        <v>521</v>
      </c>
      <c r="BP410" s="68" t="s">
        <v>521</v>
      </c>
      <c r="BQ410" s="70" t="s">
        <v>521</v>
      </c>
      <c r="BR410" s="67" t="s">
        <v>521</v>
      </c>
      <c r="BS410" s="67" t="s">
        <v>521</v>
      </c>
      <c r="BT410" s="67" t="s">
        <v>521</v>
      </c>
      <c r="BU410" s="67" t="s">
        <v>521</v>
      </c>
      <c r="BV410" s="67" t="s">
        <v>521</v>
      </c>
      <c r="BW410" s="67" t="s">
        <v>521</v>
      </c>
      <c r="BX410" s="67" t="s">
        <v>521</v>
      </c>
      <c r="BY410" s="67" t="s">
        <v>521</v>
      </c>
      <c r="BZ410" s="68" t="s">
        <v>521</v>
      </c>
      <c r="CA410" s="69" t="s">
        <v>521</v>
      </c>
      <c r="CB410" s="67" t="s">
        <v>521</v>
      </c>
      <c r="CC410" s="67" t="s">
        <v>521</v>
      </c>
      <c r="CD410" s="67" t="s">
        <v>521</v>
      </c>
      <c r="CE410" s="67" t="s">
        <v>521</v>
      </c>
      <c r="CF410" s="67" t="s">
        <v>521</v>
      </c>
      <c r="CG410" s="67" t="s">
        <v>521</v>
      </c>
      <c r="CH410" s="67" t="s">
        <v>521</v>
      </c>
      <c r="CI410" s="67" t="s">
        <v>521</v>
      </c>
      <c r="CJ410" s="68" t="s">
        <v>521</v>
      </c>
      <c r="CK410" s="69" t="s">
        <v>521</v>
      </c>
      <c r="CL410" s="67" t="s">
        <v>521</v>
      </c>
      <c r="CM410" s="67" t="s">
        <v>521</v>
      </c>
      <c r="CN410" s="67" t="s">
        <v>521</v>
      </c>
      <c r="CO410" s="67" t="s">
        <v>521</v>
      </c>
      <c r="CP410" s="67" t="s">
        <v>521</v>
      </c>
      <c r="CQ410" s="67" t="s">
        <v>521</v>
      </c>
      <c r="CR410" s="67" t="s">
        <v>521</v>
      </c>
      <c r="CS410" s="67" t="s">
        <v>521</v>
      </c>
      <c r="CT410" s="68" t="s">
        <v>521</v>
      </c>
      <c r="CU410" s="69" t="s">
        <v>521</v>
      </c>
      <c r="CV410" s="67" t="s">
        <v>521</v>
      </c>
      <c r="CW410" s="67" t="s">
        <v>521</v>
      </c>
      <c r="CX410" s="67" t="s">
        <v>521</v>
      </c>
      <c r="CY410" s="67" t="s">
        <v>521</v>
      </c>
      <c r="CZ410" s="67" t="s">
        <v>521</v>
      </c>
      <c r="DA410" s="67" t="s">
        <v>521</v>
      </c>
      <c r="DB410" s="67" t="s">
        <v>521</v>
      </c>
      <c r="DC410" s="67" t="s">
        <v>521</v>
      </c>
      <c r="DD410" s="68" t="s">
        <v>521</v>
      </c>
      <c r="DE410" s="69" t="s">
        <v>521</v>
      </c>
      <c r="DF410" s="71" t="s">
        <v>521</v>
      </c>
      <c r="DG410" s="67" t="s">
        <v>521</v>
      </c>
      <c r="DH410" s="67" t="s">
        <v>521</v>
      </c>
      <c r="DI410" s="67" t="s">
        <v>521</v>
      </c>
      <c r="DJ410" s="67" t="s">
        <v>521</v>
      </c>
      <c r="DK410" s="67" t="s">
        <v>521</v>
      </c>
      <c r="DL410" s="67" t="s">
        <v>521</v>
      </c>
      <c r="DM410" s="67" t="s">
        <v>521</v>
      </c>
      <c r="DN410" s="68" t="s">
        <v>521</v>
      </c>
      <c r="DO410" s="70" t="s">
        <v>521</v>
      </c>
      <c r="DP410" s="71" t="s">
        <v>521</v>
      </c>
      <c r="DQ410" s="67" t="s">
        <v>521</v>
      </c>
      <c r="DR410" s="67" t="s">
        <v>521</v>
      </c>
      <c r="DS410" s="67" t="s">
        <v>521</v>
      </c>
      <c r="DT410" s="67" t="s">
        <v>521</v>
      </c>
      <c r="DU410" s="67" t="s">
        <v>521</v>
      </c>
      <c r="DV410" s="67" t="s">
        <v>521</v>
      </c>
      <c r="DW410" s="67" t="s">
        <v>521</v>
      </c>
      <c r="DX410" s="72" t="s">
        <v>521</v>
      </c>
      <c r="DY410" s="146" t="s">
        <v>522</v>
      </c>
      <c r="DZ410" s="74">
        <v>3</v>
      </c>
      <c r="EA410" s="74">
        <v>4</v>
      </c>
      <c r="EB410" s="74">
        <v>4</v>
      </c>
      <c r="EC410" s="75">
        <v>5</v>
      </c>
      <c r="ED410" s="168" t="s">
        <v>522</v>
      </c>
      <c r="EE410" s="74">
        <f t="shared" si="964"/>
        <v>3</v>
      </c>
      <c r="EF410" s="74">
        <f t="shared" si="965"/>
        <v>12</v>
      </c>
      <c r="EG410" s="74">
        <f t="shared" si="966"/>
        <v>48</v>
      </c>
      <c r="EH410" s="77">
        <f t="shared" si="967"/>
        <v>240</v>
      </c>
      <c r="EI410" s="73">
        <v>30</v>
      </c>
      <c r="EJ410" s="74">
        <v>150</v>
      </c>
      <c r="EK410" s="74">
        <v>900</v>
      </c>
      <c r="EL410" s="74">
        <v>3000</v>
      </c>
      <c r="EM410" s="75">
        <v>15000</v>
      </c>
      <c r="EN410" s="78">
        <v>1</v>
      </c>
      <c r="EO410" s="79">
        <f t="shared" si="968"/>
        <v>1.6666666666666667</v>
      </c>
      <c r="EP410" s="79">
        <f t="shared" si="969"/>
        <v>2.5</v>
      </c>
      <c r="EQ410" s="79">
        <f t="shared" si="970"/>
        <v>2.0833333333333335</v>
      </c>
      <c r="ER410" s="80">
        <f t="shared" si="971"/>
        <v>2.0833333333333335</v>
      </c>
      <c r="ES410" s="128" t="s">
        <v>543</v>
      </c>
      <c r="ET410" s="82"/>
      <c r="EU410" s="83">
        <v>4</v>
      </c>
      <c r="EV410" s="146">
        <v>67</v>
      </c>
      <c r="EW410" s="147">
        <v>90</v>
      </c>
      <c r="EX410" s="147">
        <v>8</v>
      </c>
      <c r="EY410" s="147">
        <v>32</v>
      </c>
      <c r="EZ410" s="147">
        <v>114</v>
      </c>
      <c r="FA410" s="147">
        <v>52</v>
      </c>
      <c r="FB410" s="147">
        <v>119</v>
      </c>
      <c r="FC410" s="147">
        <v>84</v>
      </c>
      <c r="FD410" s="74">
        <f t="shared" si="972"/>
        <v>122</v>
      </c>
      <c r="FE410" s="84">
        <f t="shared" si="973"/>
        <v>92</v>
      </c>
      <c r="FF410" s="73">
        <f>RANK(EV410,$EV$9:$EV$497,0)</f>
        <v>211</v>
      </c>
      <c r="FG410" s="74">
        <f>RANK(EW410,$EW$9:$EW$497,0)</f>
        <v>29</v>
      </c>
      <c r="FH410" s="74">
        <f>RANK(EX410,$EX$9:$EX$497,0)</f>
        <v>405</v>
      </c>
      <c r="FI410" s="74">
        <f>RANK(EY410,$EY$9:$EY$497,0)</f>
        <v>222</v>
      </c>
      <c r="FJ410" s="74">
        <f>RANK(EZ410,$EZ$9:$EZ$497,0)</f>
        <v>4</v>
      </c>
      <c r="FK410" s="74">
        <f>RANK(FA410,$FA$9:$FA$497,0)</f>
        <v>36</v>
      </c>
      <c r="FL410" s="74">
        <f>RANK(FB410,$FB$9:$FB$497,0)</f>
        <v>8</v>
      </c>
      <c r="FM410" s="74">
        <f>RANK(FC410,$FC$9:$FC$497,0)</f>
        <v>40</v>
      </c>
      <c r="FN410" s="74">
        <f>RANK(FD410,$FD$9:$FD$497,0)</f>
        <v>14</v>
      </c>
      <c r="FO410" s="84">
        <f>RANK(FE410,$FE$9:$FE$497,0)</f>
        <v>166</v>
      </c>
      <c r="FP410" s="73">
        <f>COUNTIFS($EV$9:$EV$497,"&gt;"&amp;EV410,$ES$9:$ES$497,ES410)+1</f>
        <v>34</v>
      </c>
      <c r="FQ410" s="74">
        <f>COUNTIFS($EW$9:$EW$497,"&gt;"&amp;EW410,$ES$9:$ES$497,ES410)+1</f>
        <v>21</v>
      </c>
      <c r="FR410" s="74">
        <f>COUNTIFS($EX$9:$EX$497,"&gt;"&amp;EX410,$ES$9:$ES$497,ES410)+1</f>
        <v>72</v>
      </c>
      <c r="FS410" s="74">
        <f>COUNTIFS($EY$9:$EY$497,"&gt;"&amp;EY410,$ES$9:$ES$497,ES410)+1</f>
        <v>35</v>
      </c>
      <c r="FT410" s="74">
        <f>COUNTIFS($EZ$9:$EZ$497,"&gt;"&amp;EZ410,$ES$9:$ES$497,ES410)+1</f>
        <v>4</v>
      </c>
      <c r="FU410" s="74">
        <f>COUNTIFS($FA$9:$FA$497,"&gt;"&amp;FA410,$ES$9:$ES$497,ES410)+1</f>
        <v>1</v>
      </c>
      <c r="FV410" s="74">
        <f>COUNTIFS($FB$9:$FB$497,"&gt;"&amp;FB410,$ES$9:$ES$497,ES410)+1</f>
        <v>2</v>
      </c>
      <c r="FW410" s="74">
        <f>COUNTIFS($FC$9:$FC$497,"&gt;"&amp;FC410,$ES$9:$ES$497,ES410)+1</f>
        <v>4</v>
      </c>
      <c r="FX410" s="74">
        <f>COUNTIFS($FD$9:$FD$497,"&gt;"&amp;FD410,$ES$9:$ES$497,ES410)+1</f>
        <v>6</v>
      </c>
      <c r="FY410" s="84">
        <f>COUNTIFS($FE$9:$FE$497,"&gt;"&amp;FE410,$ES$9:$ES$497,ES410)+1</f>
        <v>15</v>
      </c>
      <c r="FZ410" s="85">
        <f t="shared" si="974"/>
        <v>0.57999999999999996</v>
      </c>
      <c r="GA410" s="86">
        <f t="shared" si="975"/>
        <v>0.78</v>
      </c>
      <c r="GB410" s="86">
        <f t="shared" si="976"/>
        <v>7.0000000000000007E-2</v>
      </c>
      <c r="GC410" s="86">
        <f t="shared" si="977"/>
        <v>0.28000000000000003</v>
      </c>
      <c r="GD410" s="86">
        <f t="shared" si="978"/>
        <v>0.98</v>
      </c>
      <c r="GE410" s="86">
        <f t="shared" si="979"/>
        <v>0.45</v>
      </c>
      <c r="GF410" s="86">
        <f t="shared" si="980"/>
        <v>1.03</v>
      </c>
      <c r="GG410" s="86">
        <f t="shared" si="981"/>
        <v>0.72</v>
      </c>
      <c r="GH410" s="86">
        <f t="shared" si="982"/>
        <v>1.05</v>
      </c>
      <c r="GI410" s="87">
        <f t="shared" si="983"/>
        <v>0.79</v>
      </c>
      <c r="GJ410" s="85">
        <f>ROUND(((FZ410-AVERAGE(FZ$9:FZ$497))/STDEVP(FZ$9:FZ$497)*10+50),2)</f>
        <v>34.950000000000003</v>
      </c>
      <c r="GK410" s="86">
        <f>ROUND(((GA410-AVERAGE(GA$9:GA$497))/STDEVP(GA$9:GA$497)*10+50),2)</f>
        <v>52.68</v>
      </c>
      <c r="GL410" s="86">
        <f>ROUND(((GB410-AVERAGE(GB$9:GB$497))/STDEVP(GB$9:GB$497)*10+50),2)</f>
        <v>30.73</v>
      </c>
      <c r="GM410" s="86">
        <f>ROUND(((GC410-AVERAGE(GC$9:GC$497))/STDEVP(GC$9:GC$497)*10+50),2)</f>
        <v>37.67</v>
      </c>
      <c r="GN410" s="86">
        <f>ROUND(((GD410-AVERAGE(GD$9:GD$497))/STDEVP(GD$9:GD$497)*10+50),2)</f>
        <v>70.13</v>
      </c>
      <c r="GO410" s="86">
        <f>ROUND(((GE410-AVERAGE(GE$9:GE$497))/STDEVP(GE$9:GE$497)*10+50),2)</f>
        <v>53.69</v>
      </c>
      <c r="GP410" s="86">
        <f>ROUND(((GF410-AVERAGE(GF$9:GF$497))/STDEVP(GF$9:GF$497)*10+50),2)</f>
        <v>62.44</v>
      </c>
      <c r="GQ410" s="86">
        <f>ROUND(((GG410-AVERAGE(GG$9:GG$497))/STDEVP(GG$9:GG$497)*10+50),2)</f>
        <v>52.78</v>
      </c>
      <c r="GR410" s="86">
        <f>ROUND(((GH410-AVERAGE(GH$9:GH$497))/STDEVP(GH$9:GH$497)*10+50),2)</f>
        <v>52.74</v>
      </c>
      <c r="GS410" s="87">
        <f>ROUND(((GI410-AVERAGE(GI$9:GI$497))/STDEVP(GI$9:GI$497)*10+50),2)</f>
        <v>41.1</v>
      </c>
      <c r="GT410" s="73">
        <f>RANK(GJ410,$GJ$9:$GJ$497,0)</f>
        <v>412</v>
      </c>
      <c r="GU410" s="74">
        <f>RANK(GK410,$GK$9:$GK$497,0)</f>
        <v>155</v>
      </c>
      <c r="GV410" s="74">
        <f>RANK(GL410,$GL$9:$GL$497,0)</f>
        <v>437</v>
      </c>
      <c r="GW410" s="74">
        <f>RANK(GM410,$GM$9:$GM$497,0)</f>
        <v>397</v>
      </c>
      <c r="GX410" s="74">
        <f>RANK(GN410,$GN$9:$GN$497,0)</f>
        <v>30</v>
      </c>
      <c r="GY410" s="74">
        <f>RANK(GO410,$GO$9:$GO$497,0)</f>
        <v>89</v>
      </c>
      <c r="GZ410" s="74">
        <f>RANK(GP410,$GP$9:$GP$497,0)</f>
        <v>40</v>
      </c>
      <c r="HA410" s="74">
        <f>RANK(GQ410,$GQ$9:$GQ$497,0)</f>
        <v>164</v>
      </c>
      <c r="HB410" s="74">
        <f>RANK(GR410,$GR$9:$GR$497,0)</f>
        <v>140</v>
      </c>
      <c r="HC410" s="84">
        <f>RANK(GS410,$GS$9:$GS$497,0)</f>
        <v>366</v>
      </c>
      <c r="HD410" s="85">
        <f>ROUND(AVERAGEIF($ES$9:$ES$497,$ES410,$FZ$9:$FZ$497),2)</f>
        <v>0.86</v>
      </c>
      <c r="HE410" s="86">
        <f>ROUND(AVERAGEIF($ES$9:$ES$497,$ES410,$GA$9:$GA$497),2)</f>
        <v>1.0900000000000001</v>
      </c>
      <c r="HF410" s="86">
        <f>ROUND(AVERAGEIF($ES$9:$ES$497,$ES410,$GB$9:$GB$497),2)</f>
        <v>0.28999999999999998</v>
      </c>
      <c r="HG410" s="86">
        <f>ROUND(AVERAGEIF($ES$9:$ES$497,$ES410,$GC$9:$GC$497),2)</f>
        <v>0.42</v>
      </c>
      <c r="HH410" s="86">
        <f>ROUND(AVERAGEIF($ES$9:$ES$497,$ES410,$GD$9:$GD$497),2)</f>
        <v>0.86</v>
      </c>
      <c r="HI410" s="86">
        <f>ROUND(AVERAGEIF($ES$9:$ES$497,$ES410,$GE$9:$GE$497),2)</f>
        <v>0.3</v>
      </c>
      <c r="HJ410" s="86">
        <f>ROUND(AVERAGEIF($ES$9:$ES$497,$ES410,$GF$9:$GF$497),2)</f>
        <v>0.67</v>
      </c>
      <c r="HK410" s="86">
        <f>ROUND(AVERAGEIF($ES$9:$ES$497,$ES410,$GG$9:$GG$497),2)</f>
        <v>0.73</v>
      </c>
      <c r="HL410" s="86">
        <f>ROUND(AVERAGEIF($ES$9:$ES$497,$ES410,$GH$9:$GH$497),2)</f>
        <v>1.1399999999999999</v>
      </c>
      <c r="HM410" s="87">
        <f>ROUND(AVERAGEIF($ES$9:$ES$497,$ES410,$GI$9:$GI$497),2)</f>
        <v>1.01</v>
      </c>
      <c r="HN410" s="88">
        <f t="shared" si="984"/>
        <v>-0.28000000000000003</v>
      </c>
      <c r="HO410" s="89">
        <f t="shared" si="985"/>
        <v>-0.31000000000000005</v>
      </c>
      <c r="HP410" s="89">
        <f t="shared" si="986"/>
        <v>-0.21999999999999997</v>
      </c>
      <c r="HQ410" s="89">
        <f t="shared" si="987"/>
        <v>-0.13999999999999996</v>
      </c>
      <c r="HR410" s="89">
        <f t="shared" si="988"/>
        <v>0.12</v>
      </c>
      <c r="HS410" s="89">
        <f t="shared" si="989"/>
        <v>0.15000000000000002</v>
      </c>
      <c r="HT410" s="89">
        <f t="shared" si="990"/>
        <v>0.36</v>
      </c>
      <c r="HU410" s="89">
        <f t="shared" si="991"/>
        <v>-1.0000000000000009E-2</v>
      </c>
      <c r="HV410" s="89">
        <f t="shared" si="992"/>
        <v>-8.9999999999999858E-2</v>
      </c>
      <c r="HW410" s="90">
        <f t="shared" si="993"/>
        <v>-0.21999999999999997</v>
      </c>
      <c r="HX410" s="73">
        <f>COUNTIFS($FZ$9:$FZ$497,"&gt;"&amp;FZ410,$ES$9:$ES$497,$ES410)+1</f>
        <v>79</v>
      </c>
      <c r="HY410" s="74">
        <f>COUNTIFS($GA$9:$GA$497,"&gt;"&amp;GA410,$ES$9:$ES$497,$ES410)+1</f>
        <v>76</v>
      </c>
      <c r="HZ410" s="74">
        <f>COUNTIFS($GB$9:$GB$497,"&gt;"&amp;GB410,$ES$9:$ES$497,$ES410)+1</f>
        <v>85</v>
      </c>
      <c r="IA410" s="74">
        <f>COUNTIFS($GC$9:$GC$497,"&gt;"&amp;GC410,$ES$9:$ES$497,$ES410)+1</f>
        <v>71</v>
      </c>
      <c r="IB410" s="74">
        <f>COUNTIFS($GD$9:$GD$497,"&gt;"&amp;GD410,$ES$9:$ES$497,$ES410)+1</f>
        <v>23</v>
      </c>
      <c r="IC410" s="74">
        <f>COUNTIFS($GE$9:$GE$497,"&gt;"&amp;GE410,$ES$9:$ES$497,$ES410)+1</f>
        <v>8</v>
      </c>
      <c r="ID410" s="74">
        <f>COUNTIFS($GF$9:$GF$497,"&gt;"&amp;GF410,$ES$9:$ES$497,$ES410)+1</f>
        <v>4</v>
      </c>
      <c r="IE410" s="74">
        <f>COUNTIFS($GG$9:$GG$497,"&gt;"&amp;GG410,$ES$9:$ES$497,$ES410)+1</f>
        <v>46</v>
      </c>
      <c r="IF410" s="74">
        <f>COUNTIFS($GH$9:$GH$497,"&gt;"&amp;GH410,$ES$9:$ES$497,$ES410)+1</f>
        <v>50</v>
      </c>
      <c r="IG410" s="84">
        <f>COUNTIFS($GI$9:$GI$497,"&gt;"&amp;GI410,$ES$9:$ES$497,$ES410)+1</f>
        <v>78</v>
      </c>
      <c r="IH410" s="148"/>
      <c r="II410" s="149"/>
      <c r="IJ410" s="149"/>
      <c r="IK410" s="149"/>
      <c r="IL410" s="149">
        <v>7.0000000000000007E-2</v>
      </c>
      <c r="IM410" s="150"/>
      <c r="IN410" s="151"/>
      <c r="IO410" s="152">
        <v>0.04</v>
      </c>
      <c r="IP410" s="153"/>
      <c r="IQ410" s="149"/>
      <c r="IR410" s="149"/>
      <c r="IS410" s="149"/>
      <c r="IT410" s="149"/>
      <c r="IU410" s="149"/>
      <c r="IV410" s="149"/>
      <c r="IW410" s="154"/>
      <c r="IX410" s="151"/>
      <c r="IY410" s="149"/>
      <c r="IZ410" s="149"/>
      <c r="JA410" s="149"/>
      <c r="JB410" s="149"/>
      <c r="JC410" s="149"/>
      <c r="JD410" s="149"/>
      <c r="JE410" s="155"/>
      <c r="JF410" s="153">
        <v>0.05</v>
      </c>
      <c r="JG410" s="149">
        <v>0.05</v>
      </c>
      <c r="JH410" s="149"/>
      <c r="JI410" s="149"/>
      <c r="JJ410" s="149"/>
      <c r="JK410" s="149"/>
      <c r="JL410" s="149"/>
      <c r="JM410" s="154"/>
      <c r="JN410" s="151"/>
      <c r="JO410" s="149"/>
      <c r="JP410" s="149"/>
      <c r="JQ410" s="149"/>
      <c r="JR410" s="149"/>
      <c r="JS410" s="149"/>
      <c r="JT410" s="149"/>
      <c r="JU410" s="149"/>
      <c r="JV410" s="149"/>
      <c r="JW410" s="149"/>
      <c r="JX410" s="149"/>
      <c r="JY410" s="149"/>
      <c r="JZ410" s="155"/>
      <c r="KA410" s="151"/>
      <c r="KB410" s="149"/>
      <c r="KC410" s="149"/>
      <c r="KD410" s="149"/>
      <c r="KE410" s="155"/>
      <c r="KF410" s="153">
        <v>7.0000000000000007E-2</v>
      </c>
      <c r="KG410" s="149"/>
      <c r="KH410" s="149"/>
      <c r="KI410" s="149"/>
      <c r="KJ410" s="149"/>
      <c r="KK410" s="156"/>
      <c r="KL410" s="149"/>
      <c r="KM410" s="149"/>
      <c r="KN410" s="149"/>
      <c r="KO410" s="149"/>
      <c r="KP410" s="149"/>
      <c r="KQ410" s="149"/>
      <c r="KR410" s="149"/>
      <c r="KS410" s="154"/>
      <c r="KT410" s="154"/>
      <c r="KU410" s="154"/>
      <c r="KV410" s="154"/>
      <c r="KW410" s="151"/>
      <c r="KX410" s="149"/>
      <c r="KY410" s="149"/>
      <c r="KZ410" s="149"/>
      <c r="LA410" s="149"/>
      <c r="LB410" s="149"/>
      <c r="LC410" s="154"/>
      <c r="LD410" s="151"/>
      <c r="LE410" s="152"/>
      <c r="LF410" s="157"/>
      <c r="LG410" s="158"/>
      <c r="LH410" s="151"/>
      <c r="LI410" s="149"/>
      <c r="LJ410" s="147"/>
      <c r="LK410" s="147"/>
      <c r="LL410" s="147"/>
      <c r="LM410" s="159"/>
      <c r="LN410" s="153"/>
      <c r="LO410" s="149"/>
      <c r="LP410" s="149"/>
      <c r="LQ410" s="149"/>
      <c r="LR410" s="154"/>
      <c r="LS410" s="151"/>
      <c r="LT410" s="149"/>
      <c r="LU410" s="149"/>
      <c r="LV410" s="149"/>
      <c r="LW410" s="149"/>
      <c r="LX410" s="149"/>
      <c r="LY410" s="149"/>
      <c r="LZ410" s="149"/>
      <c r="MA410" s="155"/>
      <c r="MB410" s="153"/>
      <c r="MC410" s="149"/>
      <c r="MD410" s="149"/>
      <c r="ME410" s="149"/>
      <c r="MF410" s="149"/>
      <c r="MG410" s="149"/>
      <c r="MH410" s="149"/>
      <c r="MI410" s="149"/>
      <c r="MJ410" s="149"/>
      <c r="MK410" s="149"/>
      <c r="ML410" s="149"/>
      <c r="MM410" s="149"/>
      <c r="MN410" s="156"/>
      <c r="MO410" s="156"/>
      <c r="MP410" s="154"/>
      <c r="MQ410" s="151"/>
      <c r="MR410" s="149"/>
      <c r="MS410" s="149"/>
      <c r="MT410" s="149"/>
      <c r="MU410" s="149"/>
      <c r="MV410" s="156"/>
      <c r="MW410" s="149"/>
      <c r="MX410" s="149"/>
      <c r="MY410" s="149"/>
      <c r="MZ410" s="149"/>
      <c r="NA410" s="149"/>
      <c r="NB410" s="149"/>
      <c r="NC410" s="149"/>
      <c r="ND410" s="154"/>
      <c r="NE410" s="154">
        <v>0.1</v>
      </c>
      <c r="NF410" s="154"/>
      <c r="NG410" s="154"/>
      <c r="NH410" s="151"/>
      <c r="NI410" s="149"/>
      <c r="NJ410" s="149"/>
      <c r="NK410" s="149"/>
      <c r="NL410" s="149"/>
      <c r="NM410" s="149"/>
      <c r="NN410" s="94"/>
      <c r="NO410" s="151"/>
      <c r="NP410" s="160"/>
      <c r="NQ410" s="196" t="s">
        <v>1513</v>
      </c>
      <c r="NR410" s="196" t="s">
        <v>1519</v>
      </c>
      <c r="NS410" s="198"/>
      <c r="NT410" s="198"/>
      <c r="NU410" s="198" t="s">
        <v>1520</v>
      </c>
      <c r="NV410" s="186">
        <v>44480</v>
      </c>
      <c r="NW410" s="198" t="s">
        <v>1521</v>
      </c>
      <c r="NX410" s="198" t="s">
        <v>1522</v>
      </c>
      <c r="NY410" s="138" t="s">
        <v>926</v>
      </c>
      <c r="NZ410" s="198" t="s">
        <v>1522</v>
      </c>
      <c r="OA410" s="189"/>
      <c r="OB410" s="189"/>
      <c r="OC410" s="189"/>
      <c r="OD410" s="108">
        <f t="shared" si="994"/>
        <v>240</v>
      </c>
      <c r="OE410" s="109">
        <v>2</v>
      </c>
      <c r="OF410" s="110">
        <f t="shared" si="995"/>
        <v>75</v>
      </c>
      <c r="OG410" s="109">
        <v>6</v>
      </c>
      <c r="OH410" s="111">
        <f>ROUND(AVERAGEIF($ES$9:$ES$497,$ES410,EV$9:EV$497),0)</f>
        <v>57</v>
      </c>
      <c r="OI410" s="112">
        <f>ROUND(AVERAGEIF($ES$9:$ES$497,$ES410,EW$9:EW$497),0)</f>
        <v>69</v>
      </c>
      <c r="OJ410" s="112">
        <f>ROUND(AVERAGEIF($ES$9:$ES$497,$ES410,EX$9:EX$497),0)</f>
        <v>17</v>
      </c>
      <c r="OK410" s="112">
        <f>ROUND(AVERAGEIF($ES$9:$ES$497,$ES410,EY$9:EY$497),0)</f>
        <v>30</v>
      </c>
      <c r="OL410" s="112">
        <f>ROUND(AVERAGEIF($ES$9:$ES$497,$ES410,EZ$9:EZ$497),0)</f>
        <v>58</v>
      </c>
      <c r="OM410" s="112">
        <f>ROUND(AVERAGEIF($ES$9:$ES$497,$ES410,FA$9:FA$497),0)</f>
        <v>21</v>
      </c>
      <c r="ON410" s="112">
        <f>ROUND(AVERAGEIF($ES$9:$ES$497,$ES410,FB$9:FB$497),0)</f>
        <v>45</v>
      </c>
      <c r="OO410" s="112">
        <f>ROUND(AVERAGEIF($ES$9:$ES$497,$ES410,FC$9:FC$497),0)</f>
        <v>49</v>
      </c>
      <c r="OP410" s="112">
        <f>ROUND(AVERAGEIF($ES$9:$ES$497,$ES410,FD$9:FD$497),0)</f>
        <v>75</v>
      </c>
      <c r="OQ410" s="113">
        <f>ROUND(AVERAGEIF($ES$9:$ES$497,$ES410,FE$9:FE$497),0)</f>
        <v>66</v>
      </c>
      <c r="OR410" s="114">
        <f>ROUND(EV410/MAX(EV$9:EV$497)*100,0)</f>
        <v>38</v>
      </c>
      <c r="OS410" s="115">
        <f>ROUND(EW410/MAX(EW$9:EW$497)*100,0)</f>
        <v>71</v>
      </c>
      <c r="OT410" s="115">
        <f>ROUND(EX410/MAX(EX$9:EX$497)*100,0)</f>
        <v>7</v>
      </c>
      <c r="OU410" s="115">
        <f>ROUND(EY410/MAX(EY$9:EY$497)*100,0)</f>
        <v>21</v>
      </c>
      <c r="OV410" s="115">
        <f>ROUND(EZ410/MAX(EZ$9:EZ$497)*100,0)</f>
        <v>91</v>
      </c>
      <c r="OW410" s="115">
        <f>ROUND(FA410/MAX(FA$9:FA$497)*100,0)</f>
        <v>46</v>
      </c>
      <c r="OX410" s="115">
        <f>ROUND(FB410/MAX(FB$9:FB$497)*100,0)</f>
        <v>89</v>
      </c>
      <c r="OY410" s="116">
        <f>ROUND(FC410/MAX(FC$9:FC$497)*100,0)</f>
        <v>58</v>
      </c>
      <c r="OZ410" s="115">
        <f>ROUND(FD410/MAX(FD$9:FD$497)*100,0)</f>
        <v>82</v>
      </c>
      <c r="PA410" s="117">
        <f>ROUND(FE410/MAX(FE$9:FE$497)*100,0)</f>
        <v>38</v>
      </c>
      <c r="PB410" s="118">
        <f t="shared" si="996"/>
        <v>496</v>
      </c>
      <c r="PC410" s="115">
        <f t="shared" si="997"/>
        <v>748</v>
      </c>
      <c r="PD410" s="115">
        <f t="shared" si="998"/>
        <v>769</v>
      </c>
      <c r="PE410" s="115">
        <f t="shared" si="999"/>
        <v>612</v>
      </c>
      <c r="PF410" s="115">
        <f t="shared" si="1000"/>
        <v>500</v>
      </c>
      <c r="PG410" s="119">
        <f t="shared" si="1001"/>
        <v>487</v>
      </c>
      <c r="PH410" s="118">
        <f>ROUND(PB410/MAX(PB$9:PB$497)*100,0)</f>
        <v>59</v>
      </c>
      <c r="PI410" s="115">
        <f>ROUND(PC410/MAX(PC$9:PC$497)*100,0)</f>
        <v>90</v>
      </c>
      <c r="PJ410" s="115">
        <f>ROUND(PD410/MAX(PD$9:PD$497)*100,0)</f>
        <v>82</v>
      </c>
      <c r="PK410" s="115">
        <f>ROUND(PE410/MAX(PE$9:PE$497)*100,0)</f>
        <v>61</v>
      </c>
      <c r="PL410" s="115">
        <f>ROUND(PF410/MAX(PF$9:PF$497)*100,0)</f>
        <v>70</v>
      </c>
      <c r="PM410" s="119">
        <f>ROUND(PG410/MAX(PG$9:PG$497)*100,0)</f>
        <v>71</v>
      </c>
      <c r="PN410" s="118">
        <f>RANK(PH410,PH$9:PH$497,0)</f>
        <v>110</v>
      </c>
      <c r="PO410" s="115">
        <f>RANK(PI410,PI$9:PI$497,0)</f>
        <v>2</v>
      </c>
      <c r="PP410" s="115">
        <f>RANK(PJ410,PJ$9:PJ$497,0)</f>
        <v>15</v>
      </c>
      <c r="PQ410" s="115">
        <f>RANK(PK410,PK$9:PK$497,0)</f>
        <v>90</v>
      </c>
      <c r="PR410" s="115">
        <f>RANK(PL410,PL$9:PL$497,0)</f>
        <v>76</v>
      </c>
      <c r="PS410" s="119">
        <f>RANK(PM410,PM$9:PM$497,0)</f>
        <v>41</v>
      </c>
      <c r="PT410" s="120">
        <f>ROUND(FZ410/MAX(FZ$9:FZ$497)*100,0)</f>
        <v>32</v>
      </c>
      <c r="PU410" s="115">
        <f>ROUND(GA410/MAX(GA$9:GA$497)*100,0)</f>
        <v>44</v>
      </c>
      <c r="PV410" s="115">
        <f>ROUND(GB410/MAX(GB$9:GB$497)*100,0)</f>
        <v>5</v>
      </c>
      <c r="PW410" s="115">
        <f>ROUND(GC410/MAX(GC$9:GC$497)*100,0)</f>
        <v>22</v>
      </c>
      <c r="PX410" s="115">
        <f>ROUND(GD410/MAX(GD$9:GD$497)*100,0)</f>
        <v>55</v>
      </c>
      <c r="PY410" s="115">
        <f>ROUND(GE410/MAX(GE$9:GE$497)*100,0)</f>
        <v>27</v>
      </c>
      <c r="PZ410" s="115">
        <f>ROUND(GF410/MAX(GF$9:GF$497)*100,0)</f>
        <v>48</v>
      </c>
      <c r="QA410" s="116">
        <f>ROUND(GG410/MAX(GG$9:GG$497)*100,0)</f>
        <v>39</v>
      </c>
      <c r="QB410" s="115">
        <f>ROUND(GH410/MAX(GH$9:GH$497)*100,0)</f>
        <v>47</v>
      </c>
      <c r="QC410" s="121">
        <f>ROUND(GI410/MAX(GI$9:GI$497)*100,0)</f>
        <v>25</v>
      </c>
      <c r="QD410" s="120">
        <f>ROUND(AVERAGEIF($ES$9:$ES$497,$ES410,PT$9:PT$497),0)</f>
        <v>47</v>
      </c>
      <c r="QE410" s="120">
        <f>ROUND(AVERAGEIF($ES$9:$ES$497,$ES410,PU$9:PU$497),0)</f>
        <v>61</v>
      </c>
      <c r="QF410" s="120">
        <f>ROUND(AVERAGEIF($ES$9:$ES$497,$ES410,PV$9:PV$497),0)</f>
        <v>21</v>
      </c>
      <c r="QG410" s="120">
        <f>ROUND(AVERAGEIF($ES$9:$ES$497,$ES410,PW$9:PW$497),0)</f>
        <v>34</v>
      </c>
      <c r="QH410" s="120">
        <f>ROUND(AVERAGEIF($ES$9:$ES$497,$ES410,PX$9:PX$497),0)</f>
        <v>48</v>
      </c>
      <c r="QI410" s="120">
        <f>ROUND(AVERAGEIF($ES$9:$ES$497,$ES410,PY$9:PY$497),0)</f>
        <v>18</v>
      </c>
      <c r="QJ410" s="120">
        <f>ROUND(AVERAGEIF($ES$9:$ES$497,$ES410,PZ$9:PZ$497),0)</f>
        <v>31</v>
      </c>
      <c r="QK410" s="120">
        <f>ROUND(AVERAGEIF($ES$9:$ES$497,$ES410,QA$9:QA$497),0)</f>
        <v>40</v>
      </c>
      <c r="QL410" s="120">
        <f>ROUND(AVERAGEIF($ES$9:$ES$497,$ES410,QB$9:QB$497),0)</f>
        <v>51</v>
      </c>
      <c r="QM410" s="120">
        <f>ROUND(AVERAGEIF($ES$9:$ES$497,$ES410,QC$9:QC$497),0)</f>
        <v>32</v>
      </c>
      <c r="QN410" s="114">
        <f t="shared" si="1002"/>
        <v>329</v>
      </c>
      <c r="QO410" s="115">
        <f t="shared" si="1003"/>
        <v>529</v>
      </c>
      <c r="QP410" s="115">
        <f t="shared" si="1004"/>
        <v>549</v>
      </c>
      <c r="QQ410" s="115">
        <f t="shared" si="1005"/>
        <v>446</v>
      </c>
      <c r="QR410" s="115">
        <f t="shared" si="1006"/>
        <v>406</v>
      </c>
      <c r="QS410" s="119">
        <f t="shared" si="1007"/>
        <v>352</v>
      </c>
      <c r="QT410" s="114">
        <f>ROUND((QN410-MIN(QN$9:QN$497))/(MAX(QN$9:QN$497)-MIN(QN$9:QN$497))*100,0)</f>
        <v>16</v>
      </c>
      <c r="QU410" s="115">
        <f>ROUND((QO410-MIN(QO$9:QO$497))/(MAX(QO$9:QO$497)-MIN(QO$9:QO$497))*100,0)</f>
        <v>46</v>
      </c>
      <c r="QV410" s="115">
        <f>ROUND((QP410-MIN(QP$9:QP$497))/(MAX(QP$9:QP$497)-MIN(QP$9:QP$497))*100,0)</f>
        <v>29</v>
      </c>
      <c r="QW410" s="115">
        <f>ROUND((QQ410-MIN(QQ$9:QQ$497))/(MAX(QQ$9:QQ$497)-MIN(QQ$9:QQ$497))*100,0)</f>
        <v>20</v>
      </c>
      <c r="QX410" s="115">
        <f>ROUND((QR410-MIN(QR$9:QR$497))/(MAX(QR$9:QR$497)-MIN(QR$9:QR$497))*100,0)</f>
        <v>28</v>
      </c>
      <c r="QY410" s="115">
        <f>ROUND((QS410-MIN(QS$9:QS$497))/(MAX(QS$9:QS$497)-MIN(QS$9:QS$497))*100,0)</f>
        <v>36</v>
      </c>
      <c r="QZ410" s="114">
        <f>RANK(QN410,QN$9:QN$497,0)</f>
        <v>411</v>
      </c>
      <c r="RA410" s="115">
        <f>RANK(QO410,QO$9:QO$497,0)</f>
        <v>61</v>
      </c>
      <c r="RB410" s="115">
        <f>RANK(QP410,QP$9:QP$497,0)</f>
        <v>230</v>
      </c>
      <c r="RC410" s="115">
        <f>RANK(QQ410,QQ$9:QQ$497,0)</f>
        <v>374</v>
      </c>
      <c r="RD410" s="115">
        <f>RANK(QR410,QR$9:QR$497,0)</f>
        <v>375</v>
      </c>
      <c r="RE410" s="115">
        <f>RANK(QS410,QS$9:QS$497,0)</f>
        <v>243</v>
      </c>
      <c r="RF410" s="122"/>
      <c r="RG410" s="115">
        <f>($RH$3*(IH410+IJ410)*100*100/MAX(EX$9:EX$497)*$RO$3) +($RH$3*(II410+IJ410)*100*100/MAX(EX$9:EX$497)*$RO$4) + ($RH$3*IK410*100*100/MAX(EX$9:EX$497)*0.098)</f>
        <v>0</v>
      </c>
      <c r="RH410" s="115">
        <f>($RH$4*IL410*100*100/MAX(EZ$9:EZ$497))*$RQ$3</f>
        <v>6.44</v>
      </c>
      <c r="RI410" s="115">
        <f>($RH$3*IM410*100*100/MAX(EY$9:EY$497))*$RQ$4</f>
        <v>0</v>
      </c>
      <c r="RJ410" s="115">
        <f>($RH$3*IN410*100*100/MAX(EX$9:EX$497))</f>
        <v>0</v>
      </c>
      <c r="RK410" s="115">
        <f>($RH$4*IO410*100*100/MAX(EZ$9:EZ$497))*$RQ$3</f>
        <v>3.68</v>
      </c>
      <c r="RL410" s="115">
        <f>(($RL$4*IP410*100*((100/MAX(EX$9:EX$497)+100/MAX(EZ$9:EZ$497))/2))+($RL$4*IQ410*100*((100/MAX(EX$9:EX$497)+100/MAX(EZ$9:EZ$497))/2))+($RL$4*IR410*100*((100/MAX(EX$9:EX$497)+100/MAX(EZ$9:EZ$497))/2))+($RL$4*IS410*100*((100/MAX(EX$9:EX$497)+100/MAX(EZ$9:EZ$497))/2))+($RL$4*IT410*100*((100/MAX(EX$9:EX$497)+100/MAX(EZ$9:EZ$497))/2))+($RL$4*IU410*100*((100/MAX(EX$9:EX$497)+100/MAX(EZ$9:EZ$497))/2))+($RL$4*IV410*100*((100/MAX(EX$9:EX$497)+100/MAX(EZ$9:EZ$497))/2))+($RL$4*IW410*100*((100/MAX(EX$9:EX$497)+100/MAX(EZ$9:EZ$497))/2)))*$RS$3</f>
        <v>0</v>
      </c>
      <c r="RM410" s="115">
        <f>(($RH$3*IX410*100*100/MAX(EX$9:EX$497))+($RH$3*IY410*100*100/MAX(EX$9:EX$497))+($RH$3*IZ410*100*100/MAX(EX$9:EX$497))+($RH$3*JA410*100*100/MAX(EX$9:EX$497))+($RH$3*JB410*100*100/MAX(EX$9:EX$497))+($RH$3*JC410*100*100/MAX(EX$9:EX$497))+($RH$3*JD410*100*100/MAX(EX$9:EX$497))+($RH$3*JE410*100*100/MAX(EX$9:EX$497)))*$RS$4</f>
        <v>0</v>
      </c>
      <c r="RN410" s="115">
        <f>(($RH$4*JF410*100*100/MAX(EZ$9:EZ$497)) + ($RH$4*JG410*100*100/MAX(EZ$9:EZ$497)) + ($RH$4*JH410*100*100/MAX(EZ$9:EZ$497)) + ($RH$4*JI410*100*100/MAX(EZ$9:EZ$497)) + ($RH$4*JJ410*100*100/MAX(EZ$9:EZ$497)) + ($RH$4*JK410*100*100/MAX(EZ$9:EZ$497)) + ($RH$4*JL410*100*100/MAX(EZ$9:EZ$497)) + ($RH$4*JM410*100*100/MAX(EZ$9:EZ$497)))*$RU$3</f>
        <v>1.8400000000000003</v>
      </c>
      <c r="RO410" s="115">
        <f>(($RL$4*JN410*100*((100/MAX(EX$9:EX$497)+100/MAX(EZ$9:EZ$497))/2))+($RL$4*JO410*100*((100/MAX(EX$9:EX$497)+100/MAX(EZ$9:EZ$497))/2))+($RL$4*JP410*100*((100/MAX(EX$9:EX$497)+100/MAX(EZ$9:EZ$497))/2))+($RL$4*JQ410*100*((100/MAX(EX$9:EX$497)+100/MAX(EZ$9:EZ$497))/2))+($RL$4*JR410*100*((100/MAX(EX$9:EX$497)+100/MAX(EZ$9:EZ$497))/2))+($RL$4*JS410*100*((100/MAX(EX$9:EX$497)+100/MAX(EZ$9:EZ$497))/2))+($RL$4*JT410*100*((100/MAX(EX$9:EX$497)+100/MAX(EZ$9:EZ$497))/2))+($RL$4*JU410*100*((100/MAX(EX$9:EX$497)+100/MAX(EZ$9:EZ$497))/2))+($RL$4*JV410*100*((100/MAX(EX$9:EX$497)+100/MAX(EZ$9:EZ$497))/2))+($RL$4*JW410*100*((100/MAX(EX$9:EX$497)+100/MAX(EZ$9:EZ$497))/2))+($RL$4*JX410*100*((100/MAX(EX$9:EX$497)+100/MAX(EZ$9:EZ$497))/2))+($RL$4*JY410*100*((100/MAX(EX$9:EX$497)+100/MAX(EZ$9:EZ$497))/2))+($RL$4*JZ410*100*((100/MAX(EX$9:EX$497)+100/MAX(EZ$9:EZ$497))/2)))*$RW$3/2</f>
        <v>0</v>
      </c>
      <c r="RP410" s="119">
        <f>($RJ$3*KA410*100*100/MAX(FA$9:FA$497)) + ($RJ$3*KB410*100*100/MAX(FA$9:FA$497)/2) + ($RJ$3*KC410*100*100/MAX(FA$9:FA$497)/2) + ($RJ$3*KD410*100*100/MAX(FA$9:FA$497)/4) + ($RJ$3*KE410*100*100/MAX(FA$9:FA$497)/4)</f>
        <v>0</v>
      </c>
      <c r="RQ410" s="118">
        <f>($RL$4*KF410*100*((100/MAX(EX$9:EX$497)+100/MAX(EZ$9:EZ$497)))) * ($RO$3/2) + (($RL$4*KG410*100*((100/MAX(EX$9:EX$497)+100/MAX(EZ$9:EZ$497))))+($RL$4*KH410*100*((100/MAX(EX$9:EX$497)+100/MAX(EZ$9:EZ$497))))+($RL$4*KI410*100*((100/MAX(EX$9:EX$497)+100/MAX(EZ$9:EZ$497))))+($RL$4*KJ410*100*((100/MAX(EX$9:EX$497)+100/MAX(EZ$9:EZ$497))))+($RL$4*KK410*100*((100/MAX(EX$9:EX$497)+100/MAX(EZ$9:EZ$497))))+($RL$4*KL410*100*((100/MAX(EX$9:EX$497)+100/MAX(EZ$9:EZ$497))))+($RL$4*KM410*100*((100/MAX(EX$9:EX$497)+100/MAX(EZ$9:EZ$497))))+($RL$4*KN410*100*((100/MAX(EX$9:EX$497)+100/MAX(EZ$9:EZ$497))))+($RL$4*KO410*100*((100/MAX(EX$9:EX$497)+100/MAX(EZ$9:EZ$497))))+($RL$4*KP410*100*((100/MAX(EX$9:EX$497)+100/MAX(EZ$9:EZ$497))))+($RL$4*KQ410*100*((100/MAX(EX$9:EX$497)+100/MAX(EZ$9:EZ$497))))+($RL$4*KR410*100*((100/MAX(EX$9:EX$497)+100/MAX(EZ$9:EZ$497))))+($RL$4*KS410*100*((100/MAX(EX$9:EX$497)+100/MAX(EZ$9:EZ$497))))+($RL$4*KV410*100*((100/MAX(EX$9:EX$497)+100/MAX(EZ$9:EZ$497))))) * (($RO$3+$RO$4)/6)</f>
        <v>18.379083333333334</v>
      </c>
      <c r="RR410" s="115">
        <f>(($RL$4*KW410*100*((100/MAX(EX$9:EX$497)+100/MAX(EZ$9:EZ$497))))) * ($RO$3/2) + (($RL$4*KX410*100*((100/MAX(EX$9:EX$497)+100/MAX(EZ$9:EZ$497))))+($RL$4*KY410*100*((100/MAX(EX$9:EX$497)+100/MAX(EZ$9:EZ$497))))+($RL$4*KZ410*100*((100/MAX(EX$9:EX$497)+100/MAX(EZ$9:EZ$497))))+($RL$4*LA410*100*((100/MAX(EX$9:EX$497)+100/MAX(EZ$9:EZ$497))))+($RL$4*LB410*100*((100/MAX(EX$9:EX$497)+100/MAX(EZ$9:EZ$497))))+($RL$4*LC410*100*((100/MAX(EX$9:EX$497)+100/MAX(EZ$9:EZ$497))))) * (($RO$3+$RO$4)/6)</f>
        <v>0</v>
      </c>
      <c r="RS410" s="119">
        <f>(($RL$4*LD410*100*((100/MAX(EX$9:EX$497)+100/MAX(EZ$9:EZ$497))))+($RL$4*LE410*100*((100/MAX(EX$9:EX$497)+100/MAX(EZ$9:EZ$497))))) * (($RO$3+$RO$4)/6)</f>
        <v>0</v>
      </c>
      <c r="RT410" s="118">
        <f>($RJ$4*LH410*100*(100/MAX(EV$9:EV$497)))+($RJ$4*LI410*100*(100/MAX(EV$9:EV$497)))</f>
        <v>0</v>
      </c>
      <c r="RU410" s="119">
        <f>($RJ$4*LJ410*(100/MAX(EV$9:EV$497)))/2 + ($RL$3*LK410*(100/MAX(EW$9:EW$497))) + ($RJ$4*LL410*(100/MAX(EV$9:EV$497)))/4 + ($RL$3*LM410*(100/MAX(EW$9:EW$497)))</f>
        <v>0</v>
      </c>
      <c r="RV410" s="118">
        <f>($RJ$4*LN410*100*100/MAX(EV$9:EV$497)/2)+($RJ$4*LO410*100*100/MAX(EV$9:EV$497)/2)+($RJ$4*LP410*100*100/MAX(EV$9:EV$497))+($RJ$4*LQ410*100*100/MAX(EV$9:EV$497))+($RJ$4*LR410*100*100/MAX(EV$9:EV$497))</f>
        <v>0</v>
      </c>
      <c r="RW410" s="115">
        <f>($RJ$4*LS410*100*100/MAX(EV$9:EV$497)) + (($RJ$4*LT410*100*100/MAX(EV$9:EV$497))+($RJ$4*LU410*100*100/MAX(EV$9:EV$497))+($RJ$4*LV410*100*100/MAX(EV$9:EV$497))+($RJ$4*LW410*100*100/MAX(EV$9:EV$497))+($RJ$4*LX410*100*100/MAX(EV$9:EV$497))+($RJ$4*LY410*100*100/MAX(EV$9:EV$497))+($RJ$4*LZ410*100*100/MAX(EV$9:EV$497))+($RJ$4*MA410*100*100/MAX(EV$9:EV$497)))/2</f>
        <v>0</v>
      </c>
      <c r="RX410" s="119">
        <f>($RJ$4*MB410*100*100/MAX(EV$9:EV$497))+($RJ$4*MC410*100*100/MAX(EV$9:EV$497))+($RJ$4*MD410*100*100/MAX(EV$9:EV$497))+($RJ$4*ME410*100*100/MAX(EV$9:EV$497))+($RJ$4*MF410*100*100/MAX(EV$9:EV$497))+($RJ$4*MG410*100*100/MAX(EV$9:EV$497))+($RJ$4*MH410*100*100/MAX(EV$9:EV$497))+($RJ$4*MI410*100*100/MAX(EV$9:EV$497))+($RJ$4*MJ410*100*100/MAX(EV$9:EV$497))+($RJ$4*MK410*100*100/MAX(EV$9:EV$497))+($RJ$4*ML410*100*100/MAX(EV$9:EV$497))+($RJ$4*MM410*100*100/MAX(EV$9:EV$497))+($RJ$4*MN410*100*100/MAX(EV$9:EV$497))</f>
        <v>0</v>
      </c>
      <c r="RY410" s="118">
        <f>($RJ$4*MQ410*100*100/MAX(EV$9:EV$497))/2 + (($RJ$4*MR410*100*100/MAX(EV$9:EV$497))+($RJ$4*MS410*100*100/MAX(EV$9:EV$497))+($RJ$4*MT410*100*100/MAX(EV$9:EV$497))+($RJ$4*MU410*100*100/MAX(EV$9:EV$497))+($RJ$4*MV410*100*100/MAX(EV$9:EV$497))+($RJ$4*MW410*100*100/MAX(EV$9:EV$497))+($RJ$4*MX410*100*100/MAX(EV$9:EV$497))+($RJ$4*MY410*100*100/MAX(EV$9:EV$497))+($RJ$4*MZ410*100*100/MAX(EV$9:EV$497))+($RJ$4*NA410*100*100/MAX(EV$9:EV$497))+($RJ$4*NB410*100*100/MAX(EV$9:EV$497))+($RJ$4*NC410*100*100/MAX(EV$9:EV$497))+($RJ$4*ND410*100*100/MAX(EV$9:EV$497))+($RJ$4*NG410*100*100/MAX(EV$9:EV$497)))/4</f>
        <v>0</v>
      </c>
      <c r="RZ410" s="115">
        <f>($RJ$4*NH410*100*100/MAX(EV$9:EV$497))/2 + (($RJ$4*NI410*100*100/MAX(EV$9:EV$497))+($RJ$4*NJ410*100*100/MAX(EV$9:EV$497))+($RJ$4*NK410*100*100/MAX(EV$9:EV$497))+($RJ$4*NL410*100*100/MAX(EV$9:EV$497))+($RJ$4*NM410*100*100/MAX(EV$9:EV$497))+($RJ$4*NN410*100*100/MAX(EV$9:EV$497)))/4</f>
        <v>0</v>
      </c>
      <c r="SA410" s="117">
        <f>(($RJ$4*NO410*100*100/MAX(EV$9:EV$497))+($RJ$4*NP410*100*100/MAX(EV$9:EV$497)))/4</f>
        <v>0</v>
      </c>
      <c r="SB410" s="118">
        <f t="shared" si="1008"/>
        <v>30.339083333333335</v>
      </c>
      <c r="SC410" s="115">
        <f t="shared" si="1009"/>
        <v>9.1895416666666669</v>
      </c>
      <c r="SD410" s="115">
        <f t="shared" si="1010"/>
        <v>55.779816666666676</v>
      </c>
      <c r="SE410" s="115">
        <f t="shared" si="1011"/>
        <v>9.1895416666666669</v>
      </c>
      <c r="SF410" s="115">
        <f t="shared" si="1012"/>
        <v>3.675816666666667</v>
      </c>
      <c r="SG410" s="115">
        <f t="shared" si="1013"/>
        <v>0</v>
      </c>
      <c r="SH410" s="115">
        <f>ROUND(SB410/MAX(SB$9:SB$497)*100,0)</f>
        <v>38</v>
      </c>
      <c r="SI410" s="115">
        <f>ROUND(SC410/MAX(SC$9:SC$497)*100,0)</f>
        <v>14</v>
      </c>
      <c r="SJ410" s="115">
        <f>ROUND(SD410/MAX(SD$9:SD$497)*100,0)</f>
        <v>89</v>
      </c>
      <c r="SK410" s="115">
        <f>ROUND(SE410/MAX(SE$9:SE$497)*100,0)</f>
        <v>7</v>
      </c>
      <c r="SL410" s="115">
        <f>ROUND(SF410/MAX(SF$9:SF$497)*100,0)</f>
        <v>9</v>
      </c>
      <c r="SM410" s="121">
        <f>ROUND(SG410/MAX(SG$9:SG$497)*100,0)</f>
        <v>0</v>
      </c>
      <c r="SN410" s="115">
        <f>ROUND(AVERAGEIF($ES$9:$ES$497,$ES410,SH$9:SH$497),0)</f>
        <v>12</v>
      </c>
      <c r="SO410" s="115">
        <f>ROUND(AVERAGEIF($ES$9:$ES$497,$ES410,SI$9:SI$497),0)</f>
        <v>5</v>
      </c>
      <c r="SP410" s="115">
        <f>ROUND(AVERAGEIF($ES$9:$ES$497,$ES410,SJ$9:SJ$497),0)</f>
        <v>26</v>
      </c>
      <c r="SQ410" s="115">
        <f>ROUND(AVERAGEIF($ES$9:$ES$497,$ES410,SK$9:SK$497),0)</f>
        <v>6</v>
      </c>
      <c r="SR410" s="115">
        <f>ROUND(AVERAGEIF($ES$9:$ES$497,$ES410,SL$9:SL$497),0)</f>
        <v>8</v>
      </c>
      <c r="SS410" s="121">
        <f>ROUND(AVERAGEIF($ES$9:$ES$497,$ES410,SM$9:SM$497),0)</f>
        <v>4</v>
      </c>
      <c r="ST410" s="114">
        <f>RANK(SB410,SB$9:SB$497,0)</f>
        <v>117</v>
      </c>
      <c r="SU410" s="115">
        <f>RANK(SC410,SC$9:SC$497,0)</f>
        <v>169</v>
      </c>
      <c r="SV410" s="115">
        <f>RANK(SD410,SD$9:SD$497,0)</f>
        <v>2</v>
      </c>
      <c r="SW410" s="115">
        <f>RANK(SE410,SE$9:SE$497,0)</f>
        <v>170</v>
      </c>
      <c r="SX410" s="115">
        <f>RANK(SF410,SF$9:SF$497,0)</f>
        <v>83</v>
      </c>
      <c r="SY410" s="115">
        <f>RANK(SG410,SG$9:SG$497,0)</f>
        <v>308</v>
      </c>
      <c r="SZ410" s="115">
        <f>COUNTIFS(SB$9:SB$497,"&gt;"&amp;SB410,$ES$9:$ES$497,$ES410)+1</f>
        <v>7</v>
      </c>
      <c r="TA410" s="115">
        <f>COUNTIFS(SC$9:SC$497,"&gt;"&amp;SC410,$ES$9:$ES$497,$ES410)+1</f>
        <v>10</v>
      </c>
      <c r="TB410" s="115">
        <f>COUNTIFS(SD$9:SD$497,"&gt;"&amp;SD410,$ES$9:$ES$497,$ES410)+1</f>
        <v>2</v>
      </c>
      <c r="TC410" s="115">
        <f>COUNTIFS(SE$9:SE$497,"&gt;"&amp;SE410,$ES$9:$ES$497,$ES410)+1</f>
        <v>10</v>
      </c>
      <c r="TD410" s="115">
        <f>COUNTIFS(SF$9:SF$497,"&gt;"&amp;SF410,$ES$9:$ES$497,$ES410)+1</f>
        <v>13</v>
      </c>
      <c r="TE410" s="117">
        <f>COUNTIFS(SG$9:SG$497,"&gt;"&amp;SG410,$ES$9:$ES$497,$ES410)+1</f>
        <v>60</v>
      </c>
      <c r="TF410" s="118">
        <f t="shared" si="1014"/>
        <v>128</v>
      </c>
      <c r="TG410" s="115">
        <f t="shared" si="1015"/>
        <v>73</v>
      </c>
      <c r="TH410" s="115">
        <f t="shared" si="1016"/>
        <v>179</v>
      </c>
      <c r="TI410" s="115">
        <f t="shared" si="1017"/>
        <v>89</v>
      </c>
      <c r="TJ410" s="115">
        <f t="shared" si="1018"/>
        <v>70</v>
      </c>
      <c r="TK410" s="115">
        <f t="shared" si="1019"/>
        <v>70</v>
      </c>
      <c r="TL410" s="117">
        <f t="shared" si="1020"/>
        <v>71</v>
      </c>
      <c r="TM410" s="118">
        <f>ROUND(TF410/MAX(TF$9:TF$497)*100,0)</f>
        <v>71</v>
      </c>
      <c r="TN410" s="115">
        <f>ROUND(TG410/MAX(TG$9:TG$497)*100,0)</f>
        <v>40</v>
      </c>
      <c r="TO410" s="115">
        <f>ROUND(TH410/MAX(TH$9:TH$497)*100,0)</f>
        <v>98</v>
      </c>
      <c r="TP410" s="115">
        <f>ROUND(TI410/MAX(TI$9:TI$497)*100,0)</f>
        <v>49</v>
      </c>
      <c r="TQ410" s="115">
        <f>ROUND(TJ410/MAX(TJ$9:TJ$497)*100,0)</f>
        <v>36</v>
      </c>
      <c r="TR410" s="115">
        <f>ROUND(TK410/MAX(TK$9:TK$497)*100,0)</f>
        <v>36</v>
      </c>
      <c r="TS410" s="119">
        <f>ROUND(TL410/MAX(TL$9:TL$497)*100,0)</f>
        <v>36</v>
      </c>
      <c r="TT410" s="120">
        <f>RANK(TM410,TM$9:TM$497,0)</f>
        <v>54</v>
      </c>
      <c r="TU410" s="115">
        <f>RANK(TN410,TN$9:TN$497,0)</f>
        <v>133</v>
      </c>
      <c r="TV410" s="115">
        <f>RANK(TO410,TO$9:TO$497,0)</f>
        <v>3</v>
      </c>
      <c r="TW410" s="115">
        <f>RANK(TP410,TP$9:TP$497,0)</f>
        <v>88</v>
      </c>
      <c r="TX410" s="115">
        <f>RANK(TQ410,TQ$9:TQ$497,0)</f>
        <v>78</v>
      </c>
      <c r="TY410" s="115">
        <f>RANK(TR410,TR$9:TR$497,0)</f>
        <v>128</v>
      </c>
      <c r="TZ410" s="121">
        <f>RANK(TS410,TS$9:TS$497,0)</f>
        <v>94</v>
      </c>
      <c r="UA410" s="132"/>
      <c r="UB410" s="7" t="s">
        <v>1</v>
      </c>
    </row>
    <row r="411" spans="1:548" x14ac:dyDescent="0.15">
      <c r="A411" s="183">
        <v>403</v>
      </c>
      <c r="B411" s="200" t="s">
        <v>1519</v>
      </c>
      <c r="C411" s="143"/>
      <c r="D411" s="143"/>
      <c r="E411" s="161" t="s">
        <v>518</v>
      </c>
      <c r="F411" s="65">
        <v>92</v>
      </c>
      <c r="G411" s="65" t="s">
        <v>908</v>
      </c>
      <c r="H411" s="144" t="s">
        <v>1005</v>
      </c>
      <c r="I411" s="66" t="s">
        <v>521</v>
      </c>
      <c r="J411" s="67" t="s">
        <v>521</v>
      </c>
      <c r="K411" s="67" t="s">
        <v>521</v>
      </c>
      <c r="L411" s="67" t="s">
        <v>521</v>
      </c>
      <c r="M411" s="67" t="s">
        <v>521</v>
      </c>
      <c r="N411" s="67" t="s">
        <v>521</v>
      </c>
      <c r="O411" s="67" t="s">
        <v>521</v>
      </c>
      <c r="P411" s="67" t="s">
        <v>521</v>
      </c>
      <c r="Q411" s="67" t="s">
        <v>521</v>
      </c>
      <c r="R411" s="68" t="s">
        <v>521</v>
      </c>
      <c r="S411" s="69" t="s">
        <v>521</v>
      </c>
      <c r="T411" s="67" t="s">
        <v>521</v>
      </c>
      <c r="U411" s="67" t="s">
        <v>521</v>
      </c>
      <c r="V411" s="67" t="s">
        <v>521</v>
      </c>
      <c r="W411" s="67" t="s">
        <v>521</v>
      </c>
      <c r="X411" s="67" t="s">
        <v>521</v>
      </c>
      <c r="Y411" s="67" t="s">
        <v>521</v>
      </c>
      <c r="Z411" s="67" t="s">
        <v>521</v>
      </c>
      <c r="AA411" s="67" t="s">
        <v>521</v>
      </c>
      <c r="AB411" s="68" t="s">
        <v>521</v>
      </c>
      <c r="AC411" s="69" t="s">
        <v>521</v>
      </c>
      <c r="AD411" s="67" t="s">
        <v>521</v>
      </c>
      <c r="AE411" s="67" t="s">
        <v>521</v>
      </c>
      <c r="AF411" s="67" t="s">
        <v>521</v>
      </c>
      <c r="AG411" s="67" t="s">
        <v>521</v>
      </c>
      <c r="AH411" s="67" t="s">
        <v>521</v>
      </c>
      <c r="AI411" s="67" t="s">
        <v>521</v>
      </c>
      <c r="AJ411" s="67" t="s">
        <v>521</v>
      </c>
      <c r="AK411" s="67" t="s">
        <v>521</v>
      </c>
      <c r="AL411" s="68" t="s">
        <v>521</v>
      </c>
      <c r="AM411" s="69" t="s">
        <v>521</v>
      </c>
      <c r="AN411" s="67" t="s">
        <v>521</v>
      </c>
      <c r="AO411" s="67" t="s">
        <v>521</v>
      </c>
      <c r="AP411" s="67" t="s">
        <v>521</v>
      </c>
      <c r="AQ411" s="67" t="s">
        <v>521</v>
      </c>
      <c r="AR411" s="67" t="s">
        <v>521</v>
      </c>
      <c r="AS411" s="67" t="s">
        <v>521</v>
      </c>
      <c r="AT411" s="67" t="s">
        <v>521</v>
      </c>
      <c r="AU411" s="67" t="s">
        <v>521</v>
      </c>
      <c r="AV411" s="68" t="s">
        <v>521</v>
      </c>
      <c r="AW411" s="69" t="s">
        <v>521</v>
      </c>
      <c r="AX411" s="67" t="s">
        <v>521</v>
      </c>
      <c r="AY411" s="67" t="s">
        <v>521</v>
      </c>
      <c r="AZ411" s="67" t="s">
        <v>521</v>
      </c>
      <c r="BA411" s="67" t="s">
        <v>521</v>
      </c>
      <c r="BB411" s="67" t="s">
        <v>521</v>
      </c>
      <c r="BC411" s="67" t="s">
        <v>521</v>
      </c>
      <c r="BD411" s="67" t="s">
        <v>521</v>
      </c>
      <c r="BE411" s="67" t="s">
        <v>521</v>
      </c>
      <c r="BF411" s="68" t="s">
        <v>521</v>
      </c>
      <c r="BG411" s="69" t="s">
        <v>521</v>
      </c>
      <c r="BH411" s="67" t="s">
        <v>521</v>
      </c>
      <c r="BI411" s="67" t="s">
        <v>521</v>
      </c>
      <c r="BJ411" s="67" t="s">
        <v>521</v>
      </c>
      <c r="BK411" s="67" t="s">
        <v>521</v>
      </c>
      <c r="BL411" s="67" t="s">
        <v>521</v>
      </c>
      <c r="BM411" s="67" t="s">
        <v>521</v>
      </c>
      <c r="BN411" s="67" t="s">
        <v>521</v>
      </c>
      <c r="BO411" s="67" t="s">
        <v>521</v>
      </c>
      <c r="BP411" s="68" t="s">
        <v>521</v>
      </c>
      <c r="BQ411" s="70" t="s">
        <v>521</v>
      </c>
      <c r="BR411" s="67" t="s">
        <v>521</v>
      </c>
      <c r="BS411" s="67" t="s">
        <v>521</v>
      </c>
      <c r="BT411" s="67" t="s">
        <v>521</v>
      </c>
      <c r="BU411" s="67" t="s">
        <v>521</v>
      </c>
      <c r="BV411" s="67" t="s">
        <v>521</v>
      </c>
      <c r="BW411" s="67" t="s">
        <v>521</v>
      </c>
      <c r="BX411" s="67" t="s">
        <v>521</v>
      </c>
      <c r="BY411" s="67" t="s">
        <v>521</v>
      </c>
      <c r="BZ411" s="68" t="s">
        <v>521</v>
      </c>
      <c r="CA411" s="69" t="s">
        <v>521</v>
      </c>
      <c r="CB411" s="67" t="s">
        <v>521</v>
      </c>
      <c r="CC411" s="67" t="s">
        <v>521</v>
      </c>
      <c r="CD411" s="67" t="s">
        <v>521</v>
      </c>
      <c r="CE411" s="67" t="s">
        <v>521</v>
      </c>
      <c r="CF411" s="67" t="s">
        <v>521</v>
      </c>
      <c r="CG411" s="67" t="s">
        <v>521</v>
      </c>
      <c r="CH411" s="67" t="s">
        <v>521</v>
      </c>
      <c r="CI411" s="67" t="s">
        <v>521</v>
      </c>
      <c r="CJ411" s="68" t="s">
        <v>521</v>
      </c>
      <c r="CK411" s="69" t="s">
        <v>521</v>
      </c>
      <c r="CL411" s="67" t="s">
        <v>521</v>
      </c>
      <c r="CM411" s="67" t="s">
        <v>521</v>
      </c>
      <c r="CN411" s="67" t="s">
        <v>521</v>
      </c>
      <c r="CO411" s="67" t="s">
        <v>521</v>
      </c>
      <c r="CP411" s="67" t="s">
        <v>521</v>
      </c>
      <c r="CQ411" s="67" t="s">
        <v>521</v>
      </c>
      <c r="CR411" s="67" t="s">
        <v>521</v>
      </c>
      <c r="CS411" s="67" t="s">
        <v>521</v>
      </c>
      <c r="CT411" s="68" t="s">
        <v>521</v>
      </c>
      <c r="CU411" s="69" t="s">
        <v>521</v>
      </c>
      <c r="CV411" s="67" t="s">
        <v>521</v>
      </c>
      <c r="CW411" s="67" t="s">
        <v>521</v>
      </c>
      <c r="CX411" s="67" t="s">
        <v>521</v>
      </c>
      <c r="CY411" s="67" t="s">
        <v>521</v>
      </c>
      <c r="CZ411" s="67" t="s">
        <v>521</v>
      </c>
      <c r="DA411" s="67" t="s">
        <v>521</v>
      </c>
      <c r="DB411" s="67" t="s">
        <v>521</v>
      </c>
      <c r="DC411" s="67" t="s">
        <v>521</v>
      </c>
      <c r="DD411" s="68" t="s">
        <v>521</v>
      </c>
      <c r="DE411" s="69" t="s">
        <v>521</v>
      </c>
      <c r="DF411" s="71" t="s">
        <v>521</v>
      </c>
      <c r="DG411" s="67" t="s">
        <v>521</v>
      </c>
      <c r="DH411" s="67" t="s">
        <v>521</v>
      </c>
      <c r="DI411" s="67" t="s">
        <v>521</v>
      </c>
      <c r="DJ411" s="67" t="s">
        <v>521</v>
      </c>
      <c r="DK411" s="67" t="s">
        <v>521</v>
      </c>
      <c r="DL411" s="67" t="s">
        <v>521</v>
      </c>
      <c r="DM411" s="67" t="s">
        <v>521</v>
      </c>
      <c r="DN411" s="68" t="s">
        <v>521</v>
      </c>
      <c r="DO411" s="70" t="s">
        <v>521</v>
      </c>
      <c r="DP411" s="71" t="s">
        <v>521</v>
      </c>
      <c r="DQ411" s="67" t="s">
        <v>521</v>
      </c>
      <c r="DR411" s="67" t="s">
        <v>521</v>
      </c>
      <c r="DS411" s="67" t="s">
        <v>521</v>
      </c>
      <c r="DT411" s="67" t="s">
        <v>521</v>
      </c>
      <c r="DU411" s="67" t="s">
        <v>521</v>
      </c>
      <c r="DV411" s="67" t="s">
        <v>521</v>
      </c>
      <c r="DW411" s="67" t="s">
        <v>521</v>
      </c>
      <c r="DX411" s="72" t="s">
        <v>521</v>
      </c>
      <c r="DY411" s="146" t="s">
        <v>522</v>
      </c>
      <c r="DZ411" s="74">
        <v>3</v>
      </c>
      <c r="EA411" s="74">
        <v>4</v>
      </c>
      <c r="EB411" s="74">
        <v>4</v>
      </c>
      <c r="EC411" s="75">
        <v>5</v>
      </c>
      <c r="ED411" s="168" t="s">
        <v>522</v>
      </c>
      <c r="EE411" s="74">
        <f t="shared" si="964"/>
        <v>3</v>
      </c>
      <c r="EF411" s="74">
        <f t="shared" si="965"/>
        <v>12</v>
      </c>
      <c r="EG411" s="74">
        <f t="shared" si="966"/>
        <v>48</v>
      </c>
      <c r="EH411" s="77">
        <f t="shared" si="967"/>
        <v>240</v>
      </c>
      <c r="EI411" s="73">
        <v>10</v>
      </c>
      <c r="EJ411" s="74">
        <v>50</v>
      </c>
      <c r="EK411" s="74">
        <v>270</v>
      </c>
      <c r="EL411" s="74">
        <v>900</v>
      </c>
      <c r="EM411" s="75">
        <v>2700</v>
      </c>
      <c r="EN411" s="78">
        <v>1</v>
      </c>
      <c r="EO411" s="79">
        <f t="shared" si="968"/>
        <v>1.6666666666666667</v>
      </c>
      <c r="EP411" s="79">
        <f t="shared" si="969"/>
        <v>2.25</v>
      </c>
      <c r="EQ411" s="79">
        <f t="shared" si="970"/>
        <v>1.875</v>
      </c>
      <c r="ER411" s="80">
        <f t="shared" si="971"/>
        <v>1.125</v>
      </c>
      <c r="ES411" s="128" t="s">
        <v>532</v>
      </c>
      <c r="ET411" s="82"/>
      <c r="EU411" s="83">
        <v>4</v>
      </c>
      <c r="EV411" s="146">
        <v>61</v>
      </c>
      <c r="EW411" s="147">
        <v>66</v>
      </c>
      <c r="EX411" s="147">
        <v>13</v>
      </c>
      <c r="EY411" s="147">
        <v>35</v>
      </c>
      <c r="EZ411" s="147">
        <v>57</v>
      </c>
      <c r="FA411" s="147">
        <v>113</v>
      </c>
      <c r="FB411" s="147">
        <v>26</v>
      </c>
      <c r="FC411" s="147">
        <v>35</v>
      </c>
      <c r="FD411" s="74">
        <f t="shared" si="972"/>
        <v>70</v>
      </c>
      <c r="FE411" s="84">
        <f t="shared" si="973"/>
        <v>48</v>
      </c>
      <c r="FF411" s="73">
        <f>RANK(EV411,$EV$9:$EV$497,0)</f>
        <v>231</v>
      </c>
      <c r="FG411" s="74">
        <f>RANK(EW411,$EW$9:$EW$497,0)</f>
        <v>96</v>
      </c>
      <c r="FH411" s="74">
        <f>RANK(EX411,$EX$9:$EX$497,0)</f>
        <v>371</v>
      </c>
      <c r="FI411" s="74">
        <f>RANK(EY411,$EY$9:$EY$497,0)</f>
        <v>203</v>
      </c>
      <c r="FJ411" s="74">
        <f>RANK(EZ411,$EZ$9:$EZ$497,0)</f>
        <v>49</v>
      </c>
      <c r="FK411" s="74">
        <f>RANK(FA411,$FA$9:$FA$497,0)</f>
        <v>1</v>
      </c>
      <c r="FL411" s="74">
        <f>RANK(FB411,$FB$9:$FB$497,0)</f>
        <v>291</v>
      </c>
      <c r="FM411" s="74">
        <f>RANK(FC411,$FC$9:$FC$497,0)</f>
        <v>245</v>
      </c>
      <c r="FN411" s="74">
        <f>RANK(FD411,$FD$9:$FD$497,0)</f>
        <v>211</v>
      </c>
      <c r="FO411" s="84">
        <f>RANK(FE411,$FE$9:$FE$497,0)</f>
        <v>313</v>
      </c>
      <c r="FP411" s="73">
        <f>COUNTIFS($EV$9:$EV$497,"&gt;"&amp;EV411,$ES$9:$ES$497,ES411)+1</f>
        <v>32</v>
      </c>
      <c r="FQ411" s="74">
        <f>COUNTIFS($EW$9:$EW$497,"&gt;"&amp;EW411,$ES$9:$ES$497,ES411)+1</f>
        <v>28</v>
      </c>
      <c r="FR411" s="74">
        <f>COUNTIFS($EX$9:$EX$497,"&gt;"&amp;EX411,$ES$9:$ES$497,ES411)+1</f>
        <v>57</v>
      </c>
      <c r="FS411" s="74">
        <f>COUNTIFS($EY$9:$EY$497,"&gt;"&amp;EY411,$ES$9:$ES$497,ES411)+1</f>
        <v>23</v>
      </c>
      <c r="FT411" s="74">
        <f>COUNTIFS($EZ$9:$EZ$497,"&gt;"&amp;EZ411,$ES$9:$ES$497,ES411)+1</f>
        <v>3</v>
      </c>
      <c r="FU411" s="74">
        <f>COUNTIFS($FA$9:$FA$497,"&gt;"&amp;FA411,$ES$9:$ES$497,ES411)+1</f>
        <v>1</v>
      </c>
      <c r="FV411" s="74">
        <f>COUNTIFS($FB$9:$FB$497,"&gt;"&amp;FB411,$ES$9:$ES$497,ES411)+1</f>
        <v>31</v>
      </c>
      <c r="FW411" s="74">
        <f>COUNTIFS($FC$9:$FC$497,"&gt;"&amp;FC411,$ES$9:$ES$497,ES411)+1</f>
        <v>12</v>
      </c>
      <c r="FX411" s="74">
        <f>COUNTIFS($FD$9:$FD$497,"&gt;"&amp;FD411,$ES$9:$ES$497,ES411)+1</f>
        <v>19</v>
      </c>
      <c r="FY411" s="84">
        <f>COUNTIFS($FE$9:$FE$497,"&gt;"&amp;FE411,$ES$9:$ES$497,ES411)+1</f>
        <v>38</v>
      </c>
      <c r="FZ411" s="85">
        <f t="shared" si="974"/>
        <v>0.66</v>
      </c>
      <c r="GA411" s="86">
        <f t="shared" si="975"/>
        <v>0.72</v>
      </c>
      <c r="GB411" s="86">
        <f t="shared" si="976"/>
        <v>0.14000000000000001</v>
      </c>
      <c r="GC411" s="86">
        <f t="shared" si="977"/>
        <v>0.38</v>
      </c>
      <c r="GD411" s="86">
        <f t="shared" si="978"/>
        <v>0.62</v>
      </c>
      <c r="GE411" s="86">
        <f t="shared" si="979"/>
        <v>1.23</v>
      </c>
      <c r="GF411" s="86">
        <f t="shared" si="980"/>
        <v>0.28000000000000003</v>
      </c>
      <c r="GG411" s="86">
        <f t="shared" si="981"/>
        <v>0.38</v>
      </c>
      <c r="GH411" s="86">
        <f t="shared" si="982"/>
        <v>0.76</v>
      </c>
      <c r="GI411" s="87">
        <f t="shared" si="983"/>
        <v>0.52</v>
      </c>
      <c r="GJ411" s="85">
        <f>ROUND(((FZ411-AVERAGE(FZ$9:FZ$497))/STDEVP(FZ$9:FZ$497)*10+50),2)</f>
        <v>38.07</v>
      </c>
      <c r="GK411" s="86">
        <f>ROUND(((GA411-AVERAGE(GA$9:GA$497))/STDEVP(GA$9:GA$497)*10+50),2)</f>
        <v>50.88</v>
      </c>
      <c r="GL411" s="86">
        <f>ROUND(((GB411-AVERAGE(GB$9:GB$497))/STDEVP(GB$9:GB$497)*10+50),2)</f>
        <v>33.36</v>
      </c>
      <c r="GM411" s="86">
        <f>ROUND(((GC411-AVERAGE(GC$9:GC$497))/STDEVP(GC$9:GC$497)*10+50),2)</f>
        <v>42.68</v>
      </c>
      <c r="GN411" s="86">
        <f>ROUND(((GD411-AVERAGE(GD$9:GD$497))/STDEVP(GD$9:GD$497)*10+50),2)</f>
        <v>57.8</v>
      </c>
      <c r="GO411" s="86">
        <f>ROUND(((GE411-AVERAGE(GE$9:GE$497))/STDEVP(GE$9:GE$497)*10+50),2)</f>
        <v>82</v>
      </c>
      <c r="GP411" s="86">
        <f>ROUND(((GF411-AVERAGE(GF$9:GF$497))/STDEVP(GF$9:GF$497)*10+50),2)</f>
        <v>38.82</v>
      </c>
      <c r="GQ411" s="86">
        <f>ROUND(((GG411-AVERAGE(GG$9:GG$497))/STDEVP(GG$9:GG$497)*10+50),2)</f>
        <v>42.15</v>
      </c>
      <c r="GR411" s="86">
        <f>ROUND(((GH411-AVERAGE(GH$9:GH$497))/STDEVP(GH$9:GH$497)*10+50),2)</f>
        <v>42.17</v>
      </c>
      <c r="GS411" s="87">
        <f>ROUND(((GI411-AVERAGE(GI$9:GI$497))/STDEVP(GI$9:GI$497)*10+50),2)</f>
        <v>35.43</v>
      </c>
      <c r="GT411" s="73">
        <f>RANK(GJ411,$GJ$9:$GJ$497,0)</f>
        <v>388</v>
      </c>
      <c r="GU411" s="74">
        <f>RANK(GK411,$GK$9:$GK$497,0)</f>
        <v>173</v>
      </c>
      <c r="GV411" s="74">
        <f>RANK(GL411,$GL$9:$GL$497,0)</f>
        <v>421</v>
      </c>
      <c r="GW411" s="74">
        <f>RANK(GM411,$GM$9:$GM$497,0)</f>
        <v>341</v>
      </c>
      <c r="GX411" s="74">
        <f>RANK(GN411,$GN$9:$GN$497,0)</f>
        <v>92</v>
      </c>
      <c r="GY411" s="74">
        <f>RANK(GO411,$GO$9:$GO$497,0)</f>
        <v>10</v>
      </c>
      <c r="GZ411" s="74">
        <f>RANK(GP411,$GP$9:$GP$497,0)</f>
        <v>370</v>
      </c>
      <c r="HA411" s="74">
        <f>RANK(GQ411,$GQ$9:$GQ$497,0)</f>
        <v>343</v>
      </c>
      <c r="HB411" s="74">
        <f>RANK(GR411,$GR$9:$GR$497,0)</f>
        <v>340</v>
      </c>
      <c r="HC411" s="84">
        <f>RANK(GS411,$GS$9:$GS$497,0)</f>
        <v>433</v>
      </c>
      <c r="HD411" s="85">
        <f>ROUND(AVERAGEIF($ES$9:$ES$497,$ES411,$FZ$9:$FZ$497),2)</f>
        <v>0.93</v>
      </c>
      <c r="HE411" s="86">
        <f>ROUND(AVERAGEIF($ES$9:$ES$497,$ES411,$GA$9:$GA$497),2)</f>
        <v>0.96</v>
      </c>
      <c r="HF411" s="86">
        <f>ROUND(AVERAGEIF($ES$9:$ES$497,$ES411,$GB$9:$GB$497),2)</f>
        <v>0.41</v>
      </c>
      <c r="HG411" s="86">
        <f>ROUND(AVERAGEIF($ES$9:$ES$497,$ES411,$GC$9:$GC$497),2)</f>
        <v>0.46</v>
      </c>
      <c r="HH411" s="86">
        <f>ROUND(AVERAGEIF($ES$9:$ES$497,$ES411,$GD$9:$GD$497),2)</f>
        <v>0.38</v>
      </c>
      <c r="HI411" s="86">
        <f>ROUND(AVERAGEIF($ES$9:$ES$497,$ES411,$GE$9:$GE$497),2)</f>
        <v>0.85</v>
      </c>
      <c r="HJ411" s="86">
        <f>ROUND(AVERAGEIF($ES$9:$ES$497,$ES411,$GF$9:$GF$497),2)</f>
        <v>0.44</v>
      </c>
      <c r="HK411" s="86">
        <f>ROUND(AVERAGEIF($ES$9:$ES$497,$ES411,$GG$9:$GG$497),2)</f>
        <v>0.42</v>
      </c>
      <c r="HL411" s="86">
        <f>ROUND(AVERAGEIF($ES$9:$ES$497,$ES411,$GH$9:$GH$497),2)</f>
        <v>0.8</v>
      </c>
      <c r="HM411" s="87">
        <f>ROUND(AVERAGEIF($ES$9:$ES$497,$ES411,$GI$9:$GI$497),2)</f>
        <v>0.84</v>
      </c>
      <c r="HN411" s="88">
        <f t="shared" si="984"/>
        <v>-0.27</v>
      </c>
      <c r="HO411" s="89">
        <f t="shared" si="985"/>
        <v>-0.24</v>
      </c>
      <c r="HP411" s="89">
        <f t="shared" si="986"/>
        <v>-0.26999999999999996</v>
      </c>
      <c r="HQ411" s="89">
        <f t="shared" si="987"/>
        <v>-8.0000000000000016E-2</v>
      </c>
      <c r="HR411" s="89">
        <f t="shared" si="988"/>
        <v>0.24</v>
      </c>
      <c r="HS411" s="89">
        <f t="shared" si="989"/>
        <v>0.38</v>
      </c>
      <c r="HT411" s="89">
        <f t="shared" si="990"/>
        <v>-0.15999999999999998</v>
      </c>
      <c r="HU411" s="89">
        <f t="shared" si="991"/>
        <v>-3.999999999999998E-2</v>
      </c>
      <c r="HV411" s="89">
        <f t="shared" si="992"/>
        <v>-4.0000000000000036E-2</v>
      </c>
      <c r="HW411" s="90">
        <f t="shared" si="993"/>
        <v>-0.31999999999999995</v>
      </c>
      <c r="HX411" s="73">
        <f>COUNTIFS($FZ$9:$FZ$497,"&gt;"&amp;FZ411,$ES$9:$ES$497,$ES411)+1</f>
        <v>59</v>
      </c>
      <c r="HY411" s="74">
        <f>COUNTIFS($GA$9:$GA$497,"&gt;"&amp;GA411,$ES$9:$ES$497,$ES411)+1</f>
        <v>60</v>
      </c>
      <c r="HZ411" s="74">
        <f>COUNTIFS($GB$9:$GB$497,"&gt;"&amp;GB411,$ES$9:$ES$497,$ES411)+1</f>
        <v>68</v>
      </c>
      <c r="IA411" s="74">
        <f>COUNTIFS($GC$9:$GC$497,"&gt;"&amp;GC411,$ES$9:$ES$497,$ES411)+1</f>
        <v>48</v>
      </c>
      <c r="IB411" s="74">
        <f>COUNTIFS($GD$9:$GD$497,"&gt;"&amp;GD411,$ES$9:$ES$497,$ES411)+1</f>
        <v>4</v>
      </c>
      <c r="IC411" s="74">
        <f>COUNTIFS($GE$9:$GE$497,"&gt;"&amp;GE411,$ES$9:$ES$497,$ES411)+1</f>
        <v>10</v>
      </c>
      <c r="ID411" s="74">
        <f>COUNTIFS($GF$9:$GF$497,"&gt;"&amp;GF411,$ES$9:$ES$497,$ES411)+1</f>
        <v>61</v>
      </c>
      <c r="IE411" s="74">
        <f>COUNTIFS($GG$9:$GG$497,"&gt;"&amp;GG411,$ES$9:$ES$497,$ES411)+1</f>
        <v>43</v>
      </c>
      <c r="IF411" s="74">
        <f>COUNTIFS($GH$9:$GH$497,"&gt;"&amp;GH411,$ES$9:$ES$497,$ES411)+1</f>
        <v>30</v>
      </c>
      <c r="IG411" s="84">
        <f>COUNTIFS($GI$9:$GI$497,"&gt;"&amp;GI411,$ES$9:$ES$497,$ES411)+1</f>
        <v>64</v>
      </c>
      <c r="IH411" s="148"/>
      <c r="II411" s="149"/>
      <c r="IJ411" s="149"/>
      <c r="IK411" s="149"/>
      <c r="IL411" s="149"/>
      <c r="IM411" s="150"/>
      <c r="IN411" s="151"/>
      <c r="IO411" s="152"/>
      <c r="IP411" s="153"/>
      <c r="IQ411" s="149"/>
      <c r="IR411" s="149"/>
      <c r="IS411" s="149"/>
      <c r="IT411" s="149"/>
      <c r="IU411" s="149"/>
      <c r="IV411" s="149"/>
      <c r="IW411" s="154"/>
      <c r="IX411" s="151"/>
      <c r="IY411" s="149"/>
      <c r="IZ411" s="149"/>
      <c r="JA411" s="149"/>
      <c r="JB411" s="149"/>
      <c r="JC411" s="149"/>
      <c r="JD411" s="149"/>
      <c r="JE411" s="155"/>
      <c r="JF411" s="153"/>
      <c r="JG411" s="149"/>
      <c r="JH411" s="149"/>
      <c r="JI411" s="149"/>
      <c r="JJ411" s="149"/>
      <c r="JK411" s="149"/>
      <c r="JL411" s="149"/>
      <c r="JM411" s="154"/>
      <c r="JN411" s="151"/>
      <c r="JO411" s="149"/>
      <c r="JP411" s="149"/>
      <c r="JQ411" s="149"/>
      <c r="JR411" s="149"/>
      <c r="JS411" s="149"/>
      <c r="JT411" s="149"/>
      <c r="JU411" s="149"/>
      <c r="JV411" s="149"/>
      <c r="JW411" s="149"/>
      <c r="JX411" s="149"/>
      <c r="JY411" s="149"/>
      <c r="JZ411" s="155"/>
      <c r="KA411" s="151">
        <v>7.0000000000000007E-2</v>
      </c>
      <c r="KB411" s="149"/>
      <c r="KC411" s="149"/>
      <c r="KD411" s="149"/>
      <c r="KE411" s="155"/>
      <c r="KF411" s="153"/>
      <c r="KG411" s="149"/>
      <c r="KH411" s="149"/>
      <c r="KI411" s="149"/>
      <c r="KJ411" s="149"/>
      <c r="KK411" s="156"/>
      <c r="KL411" s="149"/>
      <c r="KM411" s="149"/>
      <c r="KN411" s="149"/>
      <c r="KO411" s="149"/>
      <c r="KP411" s="149"/>
      <c r="KQ411" s="149"/>
      <c r="KR411" s="149"/>
      <c r="KS411" s="154"/>
      <c r="KT411" s="154"/>
      <c r="KU411" s="154"/>
      <c r="KV411" s="154"/>
      <c r="KW411" s="151"/>
      <c r="KX411" s="149"/>
      <c r="KY411" s="149"/>
      <c r="KZ411" s="149"/>
      <c r="LA411" s="149"/>
      <c r="LB411" s="149"/>
      <c r="LC411" s="154"/>
      <c r="LD411" s="151"/>
      <c r="LE411" s="152"/>
      <c r="LF411" s="157"/>
      <c r="LG411" s="158"/>
      <c r="LH411" s="151"/>
      <c r="LI411" s="149"/>
      <c r="LJ411" s="147"/>
      <c r="LK411" s="147"/>
      <c r="LL411" s="147"/>
      <c r="LM411" s="159"/>
      <c r="LN411" s="153"/>
      <c r="LO411" s="149"/>
      <c r="LP411" s="149"/>
      <c r="LQ411" s="149"/>
      <c r="LR411" s="154"/>
      <c r="LS411" s="151"/>
      <c r="LT411" s="149">
        <v>0.05</v>
      </c>
      <c r="LU411" s="149"/>
      <c r="LV411" s="149"/>
      <c r="LW411" s="149"/>
      <c r="LX411" s="149"/>
      <c r="LY411" s="149"/>
      <c r="LZ411" s="149"/>
      <c r="MA411" s="155"/>
      <c r="MB411" s="153"/>
      <c r="MC411" s="149"/>
      <c r="MD411" s="149"/>
      <c r="ME411" s="149"/>
      <c r="MF411" s="149"/>
      <c r="MG411" s="149"/>
      <c r="MH411" s="149"/>
      <c r="MI411" s="149"/>
      <c r="MJ411" s="149"/>
      <c r="MK411" s="149"/>
      <c r="ML411" s="149"/>
      <c r="MM411" s="149"/>
      <c r="MN411" s="156"/>
      <c r="MO411" s="156"/>
      <c r="MP411" s="154"/>
      <c r="MQ411" s="151"/>
      <c r="MR411" s="149"/>
      <c r="MS411" s="149"/>
      <c r="MT411" s="149"/>
      <c r="MU411" s="149"/>
      <c r="MV411" s="156"/>
      <c r="MW411" s="149"/>
      <c r="MX411" s="149"/>
      <c r="MY411" s="149">
        <v>7.0000000000000007E-2</v>
      </c>
      <c r="MZ411" s="149"/>
      <c r="NA411" s="149"/>
      <c r="NB411" s="149"/>
      <c r="NC411" s="149"/>
      <c r="ND411" s="154">
        <v>7.0000000000000007E-2</v>
      </c>
      <c r="NE411" s="154"/>
      <c r="NF411" s="154"/>
      <c r="NG411" s="154"/>
      <c r="NH411" s="151"/>
      <c r="NI411" s="149"/>
      <c r="NJ411" s="149"/>
      <c r="NK411" s="149"/>
      <c r="NL411" s="149"/>
      <c r="NM411" s="149"/>
      <c r="NN411" s="94"/>
      <c r="NO411" s="151"/>
      <c r="NP411" s="160"/>
      <c r="NQ411" s="196" t="s">
        <v>1516</v>
      </c>
      <c r="NR411" s="196" t="s">
        <v>1523</v>
      </c>
      <c r="NS411" s="198"/>
      <c r="NT411" s="198"/>
      <c r="NU411" s="198" t="s">
        <v>1524</v>
      </c>
      <c r="NV411" s="186">
        <v>44487</v>
      </c>
      <c r="NW411" s="198" t="s">
        <v>1525</v>
      </c>
      <c r="NX411" s="165" t="s">
        <v>1526</v>
      </c>
      <c r="NY411" s="138" t="s">
        <v>1138</v>
      </c>
      <c r="NZ411" s="165" t="s">
        <v>1526</v>
      </c>
      <c r="OA411" s="166"/>
      <c r="OB411" s="166"/>
      <c r="OC411" s="166"/>
      <c r="OD411" s="108">
        <f t="shared" si="994"/>
        <v>240</v>
      </c>
      <c r="OE411" s="109">
        <v>5</v>
      </c>
      <c r="OF411" s="110">
        <f t="shared" si="995"/>
        <v>23</v>
      </c>
      <c r="OG411" s="109">
        <v>7</v>
      </c>
      <c r="OH411" s="111">
        <f>ROUND(AVERAGEIF($ES$9:$ES$497,$ES411,EV$9:EV$497),0)</f>
        <v>58</v>
      </c>
      <c r="OI411" s="112">
        <f>ROUND(AVERAGEIF($ES$9:$ES$497,$ES411,EW$9:EW$497),0)</f>
        <v>57</v>
      </c>
      <c r="OJ411" s="112">
        <f>ROUND(AVERAGEIF($ES$9:$ES$497,$ES411,EX$9:EX$497),0)</f>
        <v>24</v>
      </c>
      <c r="OK411" s="112">
        <f>ROUND(AVERAGEIF($ES$9:$ES$497,$ES411,EY$9:EY$497),0)</f>
        <v>29</v>
      </c>
      <c r="OL411" s="112">
        <f>ROUND(AVERAGEIF($ES$9:$ES$497,$ES411,EZ$9:EZ$497),0)</f>
        <v>25</v>
      </c>
      <c r="OM411" s="112">
        <f>ROUND(AVERAGEIF($ES$9:$ES$497,$ES411,FA$9:FA$497),0)</f>
        <v>51</v>
      </c>
      <c r="ON411" s="112">
        <f>ROUND(AVERAGEIF($ES$9:$ES$497,$ES411,FB$9:FB$497),0)</f>
        <v>27</v>
      </c>
      <c r="OO411" s="112">
        <f>ROUND(AVERAGEIF($ES$9:$ES$497,$ES411,FC$9:FC$497),0)</f>
        <v>25</v>
      </c>
      <c r="OP411" s="112">
        <f>ROUND(AVERAGEIF($ES$9:$ES$497,$ES411,FD$9:FD$497),0)</f>
        <v>49</v>
      </c>
      <c r="OQ411" s="113">
        <f>ROUND(AVERAGEIF($ES$9:$ES$497,$ES411,FE$9:FE$497),0)</f>
        <v>49</v>
      </c>
      <c r="OR411" s="114">
        <f>ROUND(EV411/MAX(EV$9:EV$497)*100,0)</f>
        <v>34</v>
      </c>
      <c r="OS411" s="115">
        <f>ROUND(EW411/MAX(EW$9:EW$497)*100,0)</f>
        <v>52</v>
      </c>
      <c r="OT411" s="115">
        <f>ROUND(EX411/MAX(EX$9:EX$497)*100,0)</f>
        <v>11</v>
      </c>
      <c r="OU411" s="115">
        <f>ROUND(EY411/MAX(EY$9:EY$497)*100,0)</f>
        <v>23</v>
      </c>
      <c r="OV411" s="115">
        <f>ROUND(EZ411/MAX(EZ$9:EZ$497)*100,0)</f>
        <v>46</v>
      </c>
      <c r="OW411" s="115">
        <f>ROUND(FA411/MAX(FA$9:FA$497)*100,0)</f>
        <v>100</v>
      </c>
      <c r="OX411" s="115">
        <f>ROUND(FB411/MAX(FB$9:FB$497)*100,0)</f>
        <v>19</v>
      </c>
      <c r="OY411" s="116">
        <f>ROUND(FC411/MAX(FC$9:FC$497)*100,0)</f>
        <v>24</v>
      </c>
      <c r="OZ411" s="115">
        <f>ROUND(FD411/MAX(FD$9:FD$497)*100,0)</f>
        <v>47</v>
      </c>
      <c r="PA411" s="117">
        <f>ROUND(FE411/MAX(FE$9:FE$497)*100,0)</f>
        <v>20</v>
      </c>
      <c r="PB411" s="118">
        <f t="shared" si="996"/>
        <v>290</v>
      </c>
      <c r="PC411" s="115">
        <f t="shared" si="997"/>
        <v>395</v>
      </c>
      <c r="PD411" s="115">
        <f t="shared" si="998"/>
        <v>428</v>
      </c>
      <c r="PE411" s="115">
        <f t="shared" si="999"/>
        <v>338</v>
      </c>
      <c r="PF411" s="115">
        <f t="shared" si="1000"/>
        <v>494</v>
      </c>
      <c r="PG411" s="119">
        <f t="shared" si="1001"/>
        <v>537</v>
      </c>
      <c r="PH411" s="118">
        <f>ROUND(PB411/MAX(PB$9:PB$497)*100,0)</f>
        <v>35</v>
      </c>
      <c r="PI411" s="115">
        <f>ROUND(PC411/MAX(PC$9:PC$497)*100,0)</f>
        <v>47</v>
      </c>
      <c r="PJ411" s="115">
        <f>ROUND(PD411/MAX(PD$9:PD$497)*100,0)</f>
        <v>45</v>
      </c>
      <c r="PK411" s="115">
        <f>ROUND(PE411/MAX(PE$9:PE$497)*100,0)</f>
        <v>34</v>
      </c>
      <c r="PL411" s="115">
        <f>ROUND(PF411/MAX(PF$9:PF$497)*100,0)</f>
        <v>70</v>
      </c>
      <c r="PM411" s="119">
        <f>ROUND(PG411/MAX(PG$9:PG$497)*100,0)</f>
        <v>78</v>
      </c>
      <c r="PN411" s="118">
        <f>RANK(PH411,PH$9:PH$497,0)</f>
        <v>284</v>
      </c>
      <c r="PO411" s="115">
        <f>RANK(PI411,PI$9:PI$497,0)</f>
        <v>150</v>
      </c>
      <c r="PP411" s="115">
        <f>RANK(PJ411,PJ$9:PJ$497,0)</f>
        <v>233</v>
      </c>
      <c r="PQ411" s="115">
        <f>RANK(PK411,PK$9:PK$497,0)</f>
        <v>280</v>
      </c>
      <c r="PR411" s="115">
        <f>RANK(PL411,PL$9:PL$497,0)</f>
        <v>76</v>
      </c>
      <c r="PS411" s="119">
        <f>RANK(PM411,PM$9:PM$497,0)</f>
        <v>21</v>
      </c>
      <c r="PT411" s="120">
        <f>ROUND(FZ411/MAX(FZ$9:FZ$497)*100,0)</f>
        <v>36</v>
      </c>
      <c r="PU411" s="115">
        <f>ROUND(GA411/MAX(GA$9:GA$497)*100,0)</f>
        <v>40</v>
      </c>
      <c r="PV411" s="115">
        <f>ROUND(GB411/MAX(GB$9:GB$497)*100,0)</f>
        <v>10</v>
      </c>
      <c r="PW411" s="115">
        <f>ROUND(GC411/MAX(GC$9:GC$497)*100,0)</f>
        <v>30</v>
      </c>
      <c r="PX411" s="115">
        <f>ROUND(GD411/MAX(GD$9:GD$497)*100,0)</f>
        <v>35</v>
      </c>
      <c r="PY411" s="115">
        <f>ROUND(GE411/MAX(GE$9:GE$497)*100,0)</f>
        <v>74</v>
      </c>
      <c r="PZ411" s="115">
        <f>ROUND(GF411/MAX(GF$9:GF$497)*100,0)</f>
        <v>13</v>
      </c>
      <c r="QA411" s="116">
        <f>ROUND(GG411/MAX(GG$9:GG$497)*100,0)</f>
        <v>21</v>
      </c>
      <c r="QB411" s="115">
        <f>ROUND(GH411/MAX(GH$9:GH$497)*100,0)</f>
        <v>34</v>
      </c>
      <c r="QC411" s="121">
        <f>ROUND(GI411/MAX(GI$9:GI$497)*100,0)</f>
        <v>17</v>
      </c>
      <c r="QD411" s="120">
        <f>ROUND(AVERAGEIF($ES$9:$ES$497,$ES411,PT$9:PT$497),0)</f>
        <v>51</v>
      </c>
      <c r="QE411" s="120">
        <f>ROUND(AVERAGEIF($ES$9:$ES$497,$ES411,PU$9:PU$497),0)</f>
        <v>54</v>
      </c>
      <c r="QF411" s="120">
        <f>ROUND(AVERAGEIF($ES$9:$ES$497,$ES411,PV$9:PV$497),0)</f>
        <v>30</v>
      </c>
      <c r="QG411" s="120">
        <f>ROUND(AVERAGEIF($ES$9:$ES$497,$ES411,PW$9:PW$497),0)</f>
        <v>36</v>
      </c>
      <c r="QH411" s="120">
        <f>ROUND(AVERAGEIF($ES$9:$ES$497,$ES411,PX$9:PX$497),0)</f>
        <v>21</v>
      </c>
      <c r="QI411" s="120">
        <f>ROUND(AVERAGEIF($ES$9:$ES$497,$ES411,PY$9:PY$497),0)</f>
        <v>51</v>
      </c>
      <c r="QJ411" s="120">
        <f>ROUND(AVERAGEIF($ES$9:$ES$497,$ES411,PZ$9:PZ$497),0)</f>
        <v>21</v>
      </c>
      <c r="QK411" s="120">
        <f>ROUND(AVERAGEIF($ES$9:$ES$497,$ES411,QA$9:QA$497),0)</f>
        <v>23</v>
      </c>
      <c r="QL411" s="120">
        <f>ROUND(AVERAGEIF($ES$9:$ES$497,$ES411,QB$9:QB$497),0)</f>
        <v>35</v>
      </c>
      <c r="QM411" s="120">
        <f>ROUND(AVERAGEIF($ES$9:$ES$497,$ES411,QC$9:QC$497),0)</f>
        <v>27</v>
      </c>
      <c r="QN411" s="114">
        <f t="shared" si="1002"/>
        <v>269</v>
      </c>
      <c r="QO411" s="115">
        <f t="shared" si="1003"/>
        <v>369</v>
      </c>
      <c r="QP411" s="115">
        <f t="shared" si="1004"/>
        <v>409</v>
      </c>
      <c r="QQ411" s="115">
        <f t="shared" si="1005"/>
        <v>332</v>
      </c>
      <c r="QR411" s="115">
        <f t="shared" si="1006"/>
        <v>505</v>
      </c>
      <c r="QS411" s="119">
        <f t="shared" si="1007"/>
        <v>521</v>
      </c>
      <c r="QT411" s="114">
        <f>ROUND((QN411-MIN(QN$9:QN$497))/(MAX(QN$9:QN$497)-MIN(QN$9:QN$497))*100,0)</f>
        <v>7</v>
      </c>
      <c r="QU411" s="115">
        <f>ROUND((QO411-MIN(QO$9:QO$497))/(MAX(QO$9:QO$497)-MIN(QO$9:QO$497))*100,0)</f>
        <v>23</v>
      </c>
      <c r="QV411" s="115">
        <f>ROUND((QP411-MIN(QP$9:QP$497))/(MAX(QP$9:QP$497)-MIN(QP$9:QP$497))*100,0)</f>
        <v>8</v>
      </c>
      <c r="QW411" s="115">
        <f>ROUND((QQ411-MIN(QQ$9:QQ$497))/(MAX(QQ$9:QQ$497)-MIN(QQ$9:QQ$497))*100,0)</f>
        <v>6</v>
      </c>
      <c r="QX411" s="115">
        <f>ROUND((QR411-MIN(QR$9:QR$497))/(MAX(QR$9:QR$497)-MIN(QR$9:QR$497))*100,0)</f>
        <v>45</v>
      </c>
      <c r="QY411" s="115">
        <f>ROUND((QS411-MIN(QS$9:QS$497))/(MAX(QS$9:QS$497)-MIN(QS$9:QS$497))*100,0)</f>
        <v>69</v>
      </c>
      <c r="QZ411" s="114">
        <f>RANK(QN411,QN$9:QN$497,0)</f>
        <v>426</v>
      </c>
      <c r="RA411" s="115">
        <f>RANK(QO411,QO$9:QO$497,0)</f>
        <v>230</v>
      </c>
      <c r="RB411" s="115">
        <f>RANK(QP411,QP$9:QP$497,0)</f>
        <v>422</v>
      </c>
      <c r="RC411" s="115">
        <f>RANK(QQ411,QQ$9:QQ$497,0)</f>
        <v>426</v>
      </c>
      <c r="RD411" s="115">
        <f>RANK(QR411,QR$9:QR$497,0)</f>
        <v>232</v>
      </c>
      <c r="RE411" s="115">
        <f>RANK(QS411,QS$9:QS$497,0)</f>
        <v>33</v>
      </c>
      <c r="RF411" s="122"/>
      <c r="RG411" s="115">
        <f>($RH$3*(IH411+IJ411)*100*100/MAX(EX$9:EX$497)*$RO$3) +($RH$3*(II411+IJ411)*100*100/MAX(EX$9:EX$497)*$RO$4) + ($RH$3*IK411*100*100/MAX(EX$9:EX$497)*0.098)</f>
        <v>0</v>
      </c>
      <c r="RH411" s="115">
        <f>($RH$4*IL411*100*100/MAX(EZ$9:EZ$497))*$RQ$3</f>
        <v>0</v>
      </c>
      <c r="RI411" s="115">
        <f>($RH$3*IM411*100*100/MAX(EY$9:EY$497))*$RQ$4</f>
        <v>0</v>
      </c>
      <c r="RJ411" s="115">
        <f>($RH$3*IN411*100*100/MAX(EX$9:EX$497))</f>
        <v>0</v>
      </c>
      <c r="RK411" s="115">
        <f>($RH$4*IO411*100*100/MAX(EZ$9:EZ$497))*$RQ$3</f>
        <v>0</v>
      </c>
      <c r="RL411" s="115">
        <f>(($RL$4*IP411*100*((100/MAX(EX$9:EX$497)+100/MAX(EZ$9:EZ$497))/2))+($RL$4*IQ411*100*((100/MAX(EX$9:EX$497)+100/MAX(EZ$9:EZ$497))/2))+($RL$4*IR411*100*((100/MAX(EX$9:EX$497)+100/MAX(EZ$9:EZ$497))/2))+($RL$4*IS411*100*((100/MAX(EX$9:EX$497)+100/MAX(EZ$9:EZ$497))/2))+($RL$4*IT411*100*((100/MAX(EX$9:EX$497)+100/MAX(EZ$9:EZ$497))/2))+($RL$4*IU411*100*((100/MAX(EX$9:EX$497)+100/MAX(EZ$9:EZ$497))/2))+($RL$4*IV411*100*((100/MAX(EX$9:EX$497)+100/MAX(EZ$9:EZ$497))/2))+($RL$4*IW411*100*((100/MAX(EX$9:EX$497)+100/MAX(EZ$9:EZ$497))/2)))*$RS$3</f>
        <v>0</v>
      </c>
      <c r="RM411" s="115">
        <f>(($RH$3*IX411*100*100/MAX(EX$9:EX$497))+($RH$3*IY411*100*100/MAX(EX$9:EX$497))+($RH$3*IZ411*100*100/MAX(EX$9:EX$497))+($RH$3*JA411*100*100/MAX(EX$9:EX$497))+($RH$3*JB411*100*100/MAX(EX$9:EX$497))+($RH$3*JC411*100*100/MAX(EX$9:EX$497))+($RH$3*JD411*100*100/MAX(EX$9:EX$497))+($RH$3*JE411*100*100/MAX(EX$9:EX$497)))*$RS$4</f>
        <v>0</v>
      </c>
      <c r="RN411" s="115">
        <f>(($RH$4*JF411*100*100/MAX(EZ$9:EZ$497)) + ($RH$4*JG411*100*100/MAX(EZ$9:EZ$497)) + ($RH$4*JH411*100*100/MAX(EZ$9:EZ$497)) + ($RH$4*JI411*100*100/MAX(EZ$9:EZ$497)) + ($RH$4*JJ411*100*100/MAX(EZ$9:EZ$497)) + ($RH$4*JK411*100*100/MAX(EZ$9:EZ$497)) + ($RH$4*JL411*100*100/MAX(EZ$9:EZ$497)) + ($RH$4*JM411*100*100/MAX(EZ$9:EZ$497)))*$RU$3</f>
        <v>0</v>
      </c>
      <c r="RO411" s="115">
        <f>(($RL$4*JN411*100*((100/MAX(EX$9:EX$497)+100/MAX(EZ$9:EZ$497))/2))+($RL$4*JO411*100*((100/MAX(EX$9:EX$497)+100/MAX(EZ$9:EZ$497))/2))+($RL$4*JP411*100*((100/MAX(EX$9:EX$497)+100/MAX(EZ$9:EZ$497))/2))+($RL$4*JQ411*100*((100/MAX(EX$9:EX$497)+100/MAX(EZ$9:EZ$497))/2))+($RL$4*JR411*100*((100/MAX(EX$9:EX$497)+100/MAX(EZ$9:EZ$497))/2))+($RL$4*JS411*100*((100/MAX(EX$9:EX$497)+100/MAX(EZ$9:EZ$497))/2))+($RL$4*JT411*100*((100/MAX(EX$9:EX$497)+100/MAX(EZ$9:EZ$497))/2))+($RL$4*JU411*100*((100/MAX(EX$9:EX$497)+100/MAX(EZ$9:EZ$497))/2))+($RL$4*JV411*100*((100/MAX(EX$9:EX$497)+100/MAX(EZ$9:EZ$497))/2))+($RL$4*JW411*100*((100/MAX(EX$9:EX$497)+100/MAX(EZ$9:EZ$497))/2))+($RL$4*JX411*100*((100/MAX(EX$9:EX$497)+100/MAX(EZ$9:EZ$497))/2))+($RL$4*JY411*100*((100/MAX(EX$9:EX$497)+100/MAX(EZ$9:EZ$497))/2))+($RL$4*JZ411*100*((100/MAX(EX$9:EX$497)+100/MAX(EZ$9:EZ$497))/2)))*$RW$3/2</f>
        <v>0</v>
      </c>
      <c r="RP411" s="119">
        <f>($RJ$3*KA411*100*100/MAX(FA$9:FA$497)) + ($RJ$3*KB411*100*100/MAX(FA$9:FA$497)/2) + ($RJ$3*KC411*100*100/MAX(FA$9:FA$497)/2) + ($RJ$3*KD411*100*100/MAX(FA$9:FA$497)/4) + ($RJ$3*KE411*100*100/MAX(FA$9:FA$497)/4)</f>
        <v>30.973451327433629</v>
      </c>
      <c r="RQ411" s="118">
        <f>($RL$4*KF411*100*((100/MAX(EX$9:EX$497)+100/MAX(EZ$9:EZ$497)))) * ($RO$3/2) + (($RL$4*KG411*100*((100/MAX(EX$9:EX$497)+100/MAX(EZ$9:EZ$497))))+($RL$4*KH411*100*((100/MAX(EX$9:EX$497)+100/MAX(EZ$9:EZ$497))))+($RL$4*KI411*100*((100/MAX(EX$9:EX$497)+100/MAX(EZ$9:EZ$497))))+($RL$4*KJ411*100*((100/MAX(EX$9:EX$497)+100/MAX(EZ$9:EZ$497))))+($RL$4*KK411*100*((100/MAX(EX$9:EX$497)+100/MAX(EZ$9:EZ$497))))+($RL$4*KL411*100*((100/MAX(EX$9:EX$497)+100/MAX(EZ$9:EZ$497))))+($RL$4*KM411*100*((100/MAX(EX$9:EX$497)+100/MAX(EZ$9:EZ$497))))+($RL$4*KN411*100*((100/MAX(EX$9:EX$497)+100/MAX(EZ$9:EZ$497))))+($RL$4*KO411*100*((100/MAX(EX$9:EX$497)+100/MAX(EZ$9:EZ$497))))+($RL$4*KP411*100*((100/MAX(EX$9:EX$497)+100/MAX(EZ$9:EZ$497))))+($RL$4*KQ411*100*((100/MAX(EX$9:EX$497)+100/MAX(EZ$9:EZ$497))))+($RL$4*KR411*100*((100/MAX(EX$9:EX$497)+100/MAX(EZ$9:EZ$497))))+($RL$4*KS411*100*((100/MAX(EX$9:EX$497)+100/MAX(EZ$9:EZ$497))))+($RL$4*KV411*100*((100/MAX(EX$9:EX$497)+100/MAX(EZ$9:EZ$497))))) * (($RO$3+$RO$4)/6)</f>
        <v>0</v>
      </c>
      <c r="RR411" s="115">
        <f>(($RL$4*KW411*100*((100/MAX(EX$9:EX$497)+100/MAX(EZ$9:EZ$497))))) * ($RO$3/2) + (($RL$4*KX411*100*((100/MAX(EX$9:EX$497)+100/MAX(EZ$9:EZ$497))))+($RL$4*KY411*100*((100/MAX(EX$9:EX$497)+100/MAX(EZ$9:EZ$497))))+($RL$4*KZ411*100*((100/MAX(EX$9:EX$497)+100/MAX(EZ$9:EZ$497))))+($RL$4*LA411*100*((100/MAX(EX$9:EX$497)+100/MAX(EZ$9:EZ$497))))+($RL$4*LB411*100*((100/MAX(EX$9:EX$497)+100/MAX(EZ$9:EZ$497))))+($RL$4*LC411*100*((100/MAX(EX$9:EX$497)+100/MAX(EZ$9:EZ$497))))) * (($RO$3+$RO$4)/6)</f>
        <v>0</v>
      </c>
      <c r="RS411" s="119">
        <f>(($RL$4*LD411*100*((100/MAX(EX$9:EX$497)+100/MAX(EZ$9:EZ$497))))+($RL$4*LE411*100*((100/MAX(EX$9:EX$497)+100/MAX(EZ$9:EZ$497))))) * (($RO$3+$RO$4)/6)</f>
        <v>0</v>
      </c>
      <c r="RT411" s="118">
        <f>($RJ$4*LH411*100*(100/MAX(EV$9:EV$497)))+($RJ$4*LI411*100*(100/MAX(EV$9:EV$497)))</f>
        <v>0</v>
      </c>
      <c r="RU411" s="119">
        <f>($RJ$4*LJ411*(100/MAX(EV$9:EV$497)))/2 + ($RL$3*LK411*(100/MAX(EW$9:EW$497))) + ($RJ$4*LL411*(100/MAX(EV$9:EV$497)))/4 + ($RL$3*LM411*(100/MAX(EW$9:EW$497)))</f>
        <v>0</v>
      </c>
      <c r="RV411" s="118">
        <f>($RJ$4*LN411*100*100/MAX(EV$9:EV$497)/2)+($RJ$4*LO411*100*100/MAX(EV$9:EV$497)/2)+($RJ$4*LP411*100*100/MAX(EV$9:EV$497))+($RJ$4*LQ411*100*100/MAX(EV$9:EV$497))+($RJ$4*LR411*100*100/MAX(EV$9:EV$497))</f>
        <v>0</v>
      </c>
      <c r="RW411" s="115">
        <f>($RJ$4*LS411*100*100/MAX(EV$9:EV$497)) + (($RJ$4*LT411*100*100/MAX(EV$9:EV$497))+($RJ$4*LU411*100*100/MAX(EV$9:EV$497))+($RJ$4*LV411*100*100/MAX(EV$9:EV$497))+($RJ$4*LW411*100*100/MAX(EV$9:EV$497))+($RJ$4*LX411*100*100/MAX(EV$9:EV$497))+($RJ$4*LY411*100*100/MAX(EV$9:EV$497))+($RJ$4*LZ411*100*100/MAX(EV$9:EV$497))+($RJ$4*MA411*100*100/MAX(EV$9:EV$497)))/2</f>
        <v>4.213483146067416</v>
      </c>
      <c r="RX411" s="119">
        <f>($RJ$4*MB411*100*100/MAX(EV$9:EV$497))+($RJ$4*MC411*100*100/MAX(EV$9:EV$497))+($RJ$4*MD411*100*100/MAX(EV$9:EV$497))+($RJ$4*ME411*100*100/MAX(EV$9:EV$497))+($RJ$4*MF411*100*100/MAX(EV$9:EV$497))+($RJ$4*MG411*100*100/MAX(EV$9:EV$497))+($RJ$4*MH411*100*100/MAX(EV$9:EV$497))+($RJ$4*MI411*100*100/MAX(EV$9:EV$497))+($RJ$4*MJ411*100*100/MAX(EV$9:EV$497))+($RJ$4*MK411*100*100/MAX(EV$9:EV$497))+($RJ$4*ML411*100*100/MAX(EV$9:EV$497))+($RJ$4*MM411*100*100/MAX(EV$9:EV$497))+($RJ$4*MN411*100*100/MAX(EV$9:EV$497))</f>
        <v>0</v>
      </c>
      <c r="RY411" s="118">
        <f>($RJ$4*MQ411*100*100/MAX(EV$9:EV$497))/2 + (($RJ$4*MR411*100*100/MAX(EV$9:EV$497))+($RJ$4*MS411*100*100/MAX(EV$9:EV$497))+($RJ$4*MT411*100*100/MAX(EV$9:EV$497))+($RJ$4*MU411*100*100/MAX(EV$9:EV$497))+($RJ$4*MV411*100*100/MAX(EV$9:EV$497))+($RJ$4*MW411*100*100/MAX(EV$9:EV$497))+($RJ$4*MX411*100*100/MAX(EV$9:EV$497))+($RJ$4*MY411*100*100/MAX(EV$9:EV$497))+($RJ$4*MZ411*100*100/MAX(EV$9:EV$497))+($RJ$4*NA411*100*100/MAX(EV$9:EV$497))+($RJ$4*NB411*100*100/MAX(EV$9:EV$497))+($RJ$4*NC411*100*100/MAX(EV$9:EV$497))+($RJ$4*ND411*100*100/MAX(EV$9:EV$497))+($RJ$4*NG411*100*100/MAX(EV$9:EV$497)))/4</f>
        <v>5.8988764044943833</v>
      </c>
      <c r="RZ411" s="115">
        <f>($RJ$4*NH411*100*100/MAX(EV$9:EV$497))/2 + (($RJ$4*NI411*100*100/MAX(EV$9:EV$497))+($RJ$4*NJ411*100*100/MAX(EV$9:EV$497))+($RJ$4*NK411*100*100/MAX(EV$9:EV$497))+($RJ$4*NL411*100*100/MAX(EV$9:EV$497))+($RJ$4*NM411*100*100/MAX(EV$9:EV$497))+($RJ$4*NN411*100*100/MAX(EV$9:EV$497)))/4</f>
        <v>0</v>
      </c>
      <c r="SA411" s="117">
        <f>(($RJ$4*NO411*100*100/MAX(EV$9:EV$497))+($RJ$4*NP411*100*100/MAX(EV$9:EV$497)))/4</f>
        <v>0</v>
      </c>
      <c r="SB411" s="118">
        <f t="shared" si="1008"/>
        <v>41.085810877995428</v>
      </c>
      <c r="SC411" s="115">
        <f t="shared" si="1009"/>
        <v>2.0224719101123596</v>
      </c>
      <c r="SD411" s="115">
        <f t="shared" si="1010"/>
        <v>2.5280898876404496</v>
      </c>
      <c r="SE411" s="115">
        <f t="shared" si="1011"/>
        <v>2.0224719101123596</v>
      </c>
      <c r="SF411" s="115">
        <f t="shared" si="1012"/>
        <v>2.5280898876404496</v>
      </c>
      <c r="SG411" s="115">
        <f t="shared" si="1013"/>
        <v>72.059262205429064</v>
      </c>
      <c r="SH411" s="115">
        <f>ROUND(SB411/MAX(SB$9:SB$497)*100,0)</f>
        <v>52</v>
      </c>
      <c r="SI411" s="115">
        <f>ROUND(SC411/MAX(SC$9:SC$497)*100,0)</f>
        <v>3</v>
      </c>
      <c r="SJ411" s="115">
        <f>ROUND(SD411/MAX(SD$9:SD$497)*100,0)</f>
        <v>4</v>
      </c>
      <c r="SK411" s="115">
        <f>ROUND(SE411/MAX(SE$9:SE$497)*100,0)</f>
        <v>2</v>
      </c>
      <c r="SL411" s="115">
        <f>ROUND(SF411/MAX(SF$9:SF$497)*100,0)</f>
        <v>6</v>
      </c>
      <c r="SM411" s="121">
        <f>ROUND(SG411/MAX(SG$9:SG$497)*100,0)</f>
        <v>68</v>
      </c>
      <c r="SN411" s="115">
        <f>ROUND(AVERAGEIF($ES$9:$ES$497,$ES411,SH$9:SH$497),0)</f>
        <v>29</v>
      </c>
      <c r="SO411" s="115">
        <f>ROUND(AVERAGEIF($ES$9:$ES$497,$ES411,SI$9:SI$497),0)</f>
        <v>3</v>
      </c>
      <c r="SP411" s="115">
        <f>ROUND(AVERAGEIF($ES$9:$ES$497,$ES411,SJ$9:SJ$497),0)</f>
        <v>5</v>
      </c>
      <c r="SQ411" s="115">
        <f>ROUND(AVERAGEIF($ES$9:$ES$497,$ES411,SK$9:SK$497),0)</f>
        <v>2</v>
      </c>
      <c r="SR411" s="115">
        <f>ROUND(AVERAGEIF($ES$9:$ES$497,$ES411,SL$9:SL$497),0)</f>
        <v>4</v>
      </c>
      <c r="SS411" s="121">
        <f>ROUND(AVERAGEIF($ES$9:$ES$497,$ES411,SM$9:SM$497),0)</f>
        <v>36</v>
      </c>
      <c r="ST411" s="114">
        <f>RANK(SB411,SB$9:SB$497,0)</f>
        <v>74</v>
      </c>
      <c r="SU411" s="115">
        <f>RANK(SC411,SC$9:SC$497,0)</f>
        <v>209</v>
      </c>
      <c r="SV411" s="115">
        <f>RANK(SD411,SD$9:SD$497,0)</f>
        <v>168</v>
      </c>
      <c r="SW411" s="115">
        <f>RANK(SE411,SE$9:SE$497,0)</f>
        <v>209</v>
      </c>
      <c r="SX411" s="115">
        <f>RANK(SF411,SF$9:SF$497,0)</f>
        <v>128</v>
      </c>
      <c r="SY411" s="115">
        <f>RANK(SG411,SG$9:SG$497,0)</f>
        <v>17</v>
      </c>
      <c r="SZ411" s="115">
        <f>COUNTIFS(SB$9:SB$497,"&gt;"&amp;SB411,$ES$9:$ES$497,$ES411)+1</f>
        <v>22</v>
      </c>
      <c r="TA411" s="115">
        <f>COUNTIFS(SC$9:SC$497,"&gt;"&amp;SC411,$ES$9:$ES$497,$ES411)+1</f>
        <v>20</v>
      </c>
      <c r="TB411" s="115">
        <f>COUNTIFS(SD$9:SD$497,"&gt;"&amp;SD411,$ES$9:$ES$497,$ES411)+1</f>
        <v>24</v>
      </c>
      <c r="TC411" s="115">
        <f>COUNTIFS(SE$9:SE$497,"&gt;"&amp;SE411,$ES$9:$ES$497,$ES411)+1</f>
        <v>20</v>
      </c>
      <c r="TD411" s="115">
        <f>COUNTIFS(SF$9:SF$497,"&gt;"&amp;SF411,$ES$9:$ES$497,$ES411)+1</f>
        <v>17</v>
      </c>
      <c r="TE411" s="117">
        <f>COUNTIFS(SG$9:SG$497,"&gt;"&amp;SG411,$ES$9:$ES$497,$ES411)+1</f>
        <v>17</v>
      </c>
      <c r="TF411" s="118">
        <f t="shared" si="1014"/>
        <v>130</v>
      </c>
      <c r="TG411" s="115">
        <f t="shared" si="1015"/>
        <v>38</v>
      </c>
      <c r="TH411" s="115">
        <f t="shared" si="1016"/>
        <v>51</v>
      </c>
      <c r="TI411" s="115">
        <f t="shared" si="1017"/>
        <v>47</v>
      </c>
      <c r="TJ411" s="115">
        <f t="shared" si="1018"/>
        <v>40</v>
      </c>
      <c r="TK411" s="115">
        <f t="shared" si="1019"/>
        <v>138</v>
      </c>
      <c r="TL411" s="117">
        <f t="shared" si="1020"/>
        <v>146</v>
      </c>
      <c r="TM411" s="118">
        <f>ROUND(TF411/MAX(TF$9:TF$497)*100,0)</f>
        <v>72</v>
      </c>
      <c r="TN411" s="115">
        <f>ROUND(TG411/MAX(TG$9:TG$497)*100,0)</f>
        <v>21</v>
      </c>
      <c r="TO411" s="115">
        <f>ROUND(TH411/MAX(TH$9:TH$497)*100,0)</f>
        <v>28</v>
      </c>
      <c r="TP411" s="115">
        <f>ROUND(TI411/MAX(TI$9:TI$497)*100,0)</f>
        <v>26</v>
      </c>
      <c r="TQ411" s="115">
        <f>ROUND(TJ411/MAX(TJ$9:TJ$497)*100,0)</f>
        <v>20</v>
      </c>
      <c r="TR411" s="115">
        <f>ROUND(TK411/MAX(TK$9:TK$497)*100,0)</f>
        <v>70</v>
      </c>
      <c r="TS411" s="119">
        <f>ROUND(TL411/MAX(TL$9:TL$497)*100,0)</f>
        <v>74</v>
      </c>
      <c r="TT411" s="120">
        <f>RANK(TM411,TM$9:TM$497,0)</f>
        <v>47</v>
      </c>
      <c r="TU411" s="115">
        <f>RANK(TN411,TN$9:TN$497,0)</f>
        <v>289</v>
      </c>
      <c r="TV411" s="115">
        <f>RANK(TO411,TO$9:TO$497,0)</f>
        <v>170</v>
      </c>
      <c r="TW411" s="115">
        <f>RANK(TP411,TP$9:TP$497,0)</f>
        <v>256</v>
      </c>
      <c r="TX411" s="115">
        <f>RANK(TQ411,TQ$9:TQ$497,0)</f>
        <v>260</v>
      </c>
      <c r="TY411" s="115">
        <f>RANK(TR411,TR$9:TR$497,0)</f>
        <v>16</v>
      </c>
      <c r="TZ411" s="121">
        <f>RANK(TS411,TS$9:TS$497,0)</f>
        <v>12</v>
      </c>
      <c r="UA411" s="132"/>
      <c r="UB411" s="7" t="s">
        <v>1</v>
      </c>
    </row>
    <row r="412" spans="1:548" x14ac:dyDescent="0.15">
      <c r="A412" s="62">
        <v>404</v>
      </c>
      <c r="B412" s="200" t="s">
        <v>1523</v>
      </c>
      <c r="C412" s="143"/>
      <c r="D412" s="143"/>
      <c r="E412" s="161" t="s">
        <v>518</v>
      </c>
      <c r="F412" s="65">
        <v>122</v>
      </c>
      <c r="G412" s="65" t="s">
        <v>908</v>
      </c>
      <c r="H412" s="144" t="s">
        <v>922</v>
      </c>
      <c r="I412" s="66" t="s">
        <v>521</v>
      </c>
      <c r="J412" s="67" t="s">
        <v>521</v>
      </c>
      <c r="K412" s="67" t="s">
        <v>521</v>
      </c>
      <c r="L412" s="67" t="s">
        <v>521</v>
      </c>
      <c r="M412" s="67" t="s">
        <v>521</v>
      </c>
      <c r="N412" s="67" t="s">
        <v>521</v>
      </c>
      <c r="O412" s="67" t="s">
        <v>521</v>
      </c>
      <c r="P412" s="67" t="s">
        <v>521</v>
      </c>
      <c r="Q412" s="67" t="s">
        <v>521</v>
      </c>
      <c r="R412" s="68" t="s">
        <v>521</v>
      </c>
      <c r="S412" s="69" t="s">
        <v>521</v>
      </c>
      <c r="T412" s="67" t="s">
        <v>521</v>
      </c>
      <c r="U412" s="67" t="s">
        <v>521</v>
      </c>
      <c r="V412" s="67" t="s">
        <v>521</v>
      </c>
      <c r="W412" s="67" t="s">
        <v>521</v>
      </c>
      <c r="X412" s="67" t="s">
        <v>521</v>
      </c>
      <c r="Y412" s="67" t="s">
        <v>521</v>
      </c>
      <c r="Z412" s="67" t="s">
        <v>521</v>
      </c>
      <c r="AA412" s="67" t="s">
        <v>521</v>
      </c>
      <c r="AB412" s="68" t="s">
        <v>521</v>
      </c>
      <c r="AC412" s="69" t="s">
        <v>521</v>
      </c>
      <c r="AD412" s="67" t="s">
        <v>521</v>
      </c>
      <c r="AE412" s="67" t="s">
        <v>521</v>
      </c>
      <c r="AF412" s="67" t="s">
        <v>521</v>
      </c>
      <c r="AG412" s="67" t="s">
        <v>521</v>
      </c>
      <c r="AH412" s="67" t="s">
        <v>521</v>
      </c>
      <c r="AI412" s="67" t="s">
        <v>521</v>
      </c>
      <c r="AJ412" s="67" t="s">
        <v>521</v>
      </c>
      <c r="AK412" s="67" t="s">
        <v>521</v>
      </c>
      <c r="AL412" s="68" t="s">
        <v>521</v>
      </c>
      <c r="AM412" s="69" t="s">
        <v>521</v>
      </c>
      <c r="AN412" s="67" t="s">
        <v>521</v>
      </c>
      <c r="AO412" s="67" t="s">
        <v>521</v>
      </c>
      <c r="AP412" s="67" t="s">
        <v>521</v>
      </c>
      <c r="AQ412" s="67" t="s">
        <v>521</v>
      </c>
      <c r="AR412" s="67" t="s">
        <v>521</v>
      </c>
      <c r="AS412" s="67" t="s">
        <v>521</v>
      </c>
      <c r="AT412" s="67" t="s">
        <v>521</v>
      </c>
      <c r="AU412" s="67" t="s">
        <v>521</v>
      </c>
      <c r="AV412" s="68" t="s">
        <v>521</v>
      </c>
      <c r="AW412" s="69" t="s">
        <v>521</v>
      </c>
      <c r="AX412" s="67" t="s">
        <v>521</v>
      </c>
      <c r="AY412" s="67" t="s">
        <v>521</v>
      </c>
      <c r="AZ412" s="67" t="s">
        <v>521</v>
      </c>
      <c r="BA412" s="67" t="s">
        <v>521</v>
      </c>
      <c r="BB412" s="67" t="s">
        <v>521</v>
      </c>
      <c r="BC412" s="67" t="s">
        <v>521</v>
      </c>
      <c r="BD412" s="67" t="s">
        <v>521</v>
      </c>
      <c r="BE412" s="67" t="s">
        <v>521</v>
      </c>
      <c r="BF412" s="68" t="s">
        <v>521</v>
      </c>
      <c r="BG412" s="69" t="s">
        <v>521</v>
      </c>
      <c r="BH412" s="67" t="s">
        <v>521</v>
      </c>
      <c r="BI412" s="67" t="s">
        <v>521</v>
      </c>
      <c r="BJ412" s="67" t="s">
        <v>521</v>
      </c>
      <c r="BK412" s="67" t="s">
        <v>521</v>
      </c>
      <c r="BL412" s="67" t="s">
        <v>521</v>
      </c>
      <c r="BM412" s="67" t="s">
        <v>521</v>
      </c>
      <c r="BN412" s="67" t="s">
        <v>521</v>
      </c>
      <c r="BO412" s="67" t="s">
        <v>521</v>
      </c>
      <c r="BP412" s="68" t="s">
        <v>521</v>
      </c>
      <c r="BQ412" s="70" t="s">
        <v>521</v>
      </c>
      <c r="BR412" s="67" t="s">
        <v>521</v>
      </c>
      <c r="BS412" s="67" t="s">
        <v>521</v>
      </c>
      <c r="BT412" s="67" t="s">
        <v>521</v>
      </c>
      <c r="BU412" s="67" t="s">
        <v>521</v>
      </c>
      <c r="BV412" s="67" t="s">
        <v>521</v>
      </c>
      <c r="BW412" s="67" t="s">
        <v>521</v>
      </c>
      <c r="BX412" s="67" t="s">
        <v>521</v>
      </c>
      <c r="BY412" s="67" t="s">
        <v>521</v>
      </c>
      <c r="BZ412" s="68" t="s">
        <v>521</v>
      </c>
      <c r="CA412" s="69" t="s">
        <v>521</v>
      </c>
      <c r="CB412" s="67" t="s">
        <v>521</v>
      </c>
      <c r="CC412" s="67" t="s">
        <v>521</v>
      </c>
      <c r="CD412" s="67" t="s">
        <v>521</v>
      </c>
      <c r="CE412" s="67" t="s">
        <v>521</v>
      </c>
      <c r="CF412" s="67" t="s">
        <v>521</v>
      </c>
      <c r="CG412" s="67" t="s">
        <v>521</v>
      </c>
      <c r="CH412" s="67" t="s">
        <v>521</v>
      </c>
      <c r="CI412" s="67" t="s">
        <v>521</v>
      </c>
      <c r="CJ412" s="68" t="s">
        <v>521</v>
      </c>
      <c r="CK412" s="69" t="s">
        <v>521</v>
      </c>
      <c r="CL412" s="67" t="s">
        <v>521</v>
      </c>
      <c r="CM412" s="67" t="s">
        <v>521</v>
      </c>
      <c r="CN412" s="67" t="s">
        <v>521</v>
      </c>
      <c r="CO412" s="67" t="s">
        <v>521</v>
      </c>
      <c r="CP412" s="67" t="s">
        <v>521</v>
      </c>
      <c r="CQ412" s="67" t="s">
        <v>521</v>
      </c>
      <c r="CR412" s="67" t="s">
        <v>521</v>
      </c>
      <c r="CS412" s="67" t="s">
        <v>521</v>
      </c>
      <c r="CT412" s="68" t="s">
        <v>521</v>
      </c>
      <c r="CU412" s="69" t="s">
        <v>521</v>
      </c>
      <c r="CV412" s="67" t="s">
        <v>521</v>
      </c>
      <c r="CW412" s="67" t="s">
        <v>521</v>
      </c>
      <c r="CX412" s="67" t="s">
        <v>521</v>
      </c>
      <c r="CY412" s="67" t="s">
        <v>521</v>
      </c>
      <c r="CZ412" s="67" t="s">
        <v>521</v>
      </c>
      <c r="DA412" s="67" t="s">
        <v>521</v>
      </c>
      <c r="DB412" s="67" t="s">
        <v>521</v>
      </c>
      <c r="DC412" s="67" t="s">
        <v>521</v>
      </c>
      <c r="DD412" s="68" t="s">
        <v>521</v>
      </c>
      <c r="DE412" s="69" t="s">
        <v>521</v>
      </c>
      <c r="DF412" s="71" t="s">
        <v>521</v>
      </c>
      <c r="DG412" s="67" t="s">
        <v>521</v>
      </c>
      <c r="DH412" s="67" t="s">
        <v>521</v>
      </c>
      <c r="DI412" s="67" t="s">
        <v>521</v>
      </c>
      <c r="DJ412" s="67" t="s">
        <v>521</v>
      </c>
      <c r="DK412" s="67" t="s">
        <v>521</v>
      </c>
      <c r="DL412" s="67" t="s">
        <v>521</v>
      </c>
      <c r="DM412" s="67" t="s">
        <v>521</v>
      </c>
      <c r="DN412" s="68" t="s">
        <v>521</v>
      </c>
      <c r="DO412" s="70" t="s">
        <v>521</v>
      </c>
      <c r="DP412" s="71" t="s">
        <v>521</v>
      </c>
      <c r="DQ412" s="67" t="s">
        <v>521</v>
      </c>
      <c r="DR412" s="67" t="s">
        <v>521</v>
      </c>
      <c r="DS412" s="67" t="s">
        <v>521</v>
      </c>
      <c r="DT412" s="67" t="s">
        <v>521</v>
      </c>
      <c r="DU412" s="67" t="s">
        <v>521</v>
      </c>
      <c r="DV412" s="67" t="s">
        <v>521</v>
      </c>
      <c r="DW412" s="67" t="s">
        <v>521</v>
      </c>
      <c r="DX412" s="72" t="s">
        <v>521</v>
      </c>
      <c r="DY412" s="146" t="s">
        <v>522</v>
      </c>
      <c r="DZ412" s="74">
        <v>3</v>
      </c>
      <c r="EA412" s="74">
        <v>4</v>
      </c>
      <c r="EB412" s="74">
        <v>4</v>
      </c>
      <c r="EC412" s="75">
        <v>5</v>
      </c>
      <c r="ED412" s="168" t="s">
        <v>522</v>
      </c>
      <c r="EE412" s="74">
        <f t="shared" si="964"/>
        <v>3</v>
      </c>
      <c r="EF412" s="74">
        <f t="shared" si="965"/>
        <v>12</v>
      </c>
      <c r="EG412" s="74">
        <f t="shared" si="966"/>
        <v>48</v>
      </c>
      <c r="EH412" s="77">
        <f t="shared" si="967"/>
        <v>240</v>
      </c>
      <c r="EI412" s="73">
        <v>30</v>
      </c>
      <c r="EJ412" s="74">
        <v>150</v>
      </c>
      <c r="EK412" s="74">
        <v>900</v>
      </c>
      <c r="EL412" s="74">
        <v>3000</v>
      </c>
      <c r="EM412" s="75">
        <v>15000</v>
      </c>
      <c r="EN412" s="78">
        <v>1</v>
      </c>
      <c r="EO412" s="79">
        <f t="shared" si="968"/>
        <v>1.6666666666666667</v>
      </c>
      <c r="EP412" s="79">
        <f t="shared" si="969"/>
        <v>2.5</v>
      </c>
      <c r="EQ412" s="79">
        <f t="shared" si="970"/>
        <v>2.0833333333333335</v>
      </c>
      <c r="ER412" s="80">
        <f t="shared" si="971"/>
        <v>2.0833333333333335</v>
      </c>
      <c r="ES412" s="128" t="s">
        <v>523</v>
      </c>
      <c r="ET412" s="82" t="s">
        <v>1527</v>
      </c>
      <c r="EU412" s="83">
        <v>4</v>
      </c>
      <c r="EV412" s="146">
        <v>160</v>
      </c>
      <c r="EW412" s="147">
        <v>65</v>
      </c>
      <c r="EX412" s="147">
        <v>74</v>
      </c>
      <c r="EY412" s="147">
        <v>115</v>
      </c>
      <c r="EZ412" s="147">
        <v>42</v>
      </c>
      <c r="FA412" s="147">
        <v>42</v>
      </c>
      <c r="FB412" s="147">
        <v>38</v>
      </c>
      <c r="FC412" s="147">
        <v>61</v>
      </c>
      <c r="FD412" s="74">
        <f t="shared" si="972"/>
        <v>116</v>
      </c>
      <c r="FE412" s="84">
        <f t="shared" si="973"/>
        <v>135</v>
      </c>
      <c r="FF412" s="73">
        <f>RANK(EV412,$EV$9:$EV$497,0)</f>
        <v>2</v>
      </c>
      <c r="FG412" s="74">
        <f>RANK(EW412,$EW$9:$EW$497,0)</f>
        <v>99</v>
      </c>
      <c r="FH412" s="74">
        <f>RANK(EX412,$EX$9:$EX$497,0)</f>
        <v>73</v>
      </c>
      <c r="FI412" s="74">
        <f>RANK(EY412,$EY$9:$EY$497,0)</f>
        <v>4</v>
      </c>
      <c r="FJ412" s="74">
        <f>RANK(EZ412,$EZ$9:$EZ$497,0)</f>
        <v>79</v>
      </c>
      <c r="FK412" s="74">
        <f>RANK(FA412,$FA$9:$FA$497,0)</f>
        <v>54</v>
      </c>
      <c r="FL412" s="74">
        <f>RANK(FB412,$FB$9:$FB$497,0)</f>
        <v>218</v>
      </c>
      <c r="FM412" s="74">
        <f>RANK(FC412,$FC$9:$FC$497,0)</f>
        <v>122</v>
      </c>
      <c r="FN412" s="74">
        <f>RANK(FD412,$FD$9:$FD$497,0)</f>
        <v>36</v>
      </c>
      <c r="FO412" s="84">
        <f>RANK(FE412,$FE$9:$FE$497,0)</f>
        <v>78</v>
      </c>
      <c r="FP412" s="73">
        <f>COUNTIFS($EV$9:$EV$497,"&gt;"&amp;EV412,$ES$9:$ES$497,ES412)+1</f>
        <v>2</v>
      </c>
      <c r="FQ412" s="74">
        <f>COUNTIFS($EW$9:$EW$497,"&gt;"&amp;EW412,$ES$9:$ES$497,ES412)+1</f>
        <v>3</v>
      </c>
      <c r="FR412" s="74">
        <f>COUNTIFS($EX$9:$EX$497,"&gt;"&amp;EX412,$ES$9:$ES$497,ES412)+1</f>
        <v>13</v>
      </c>
      <c r="FS412" s="74">
        <f>COUNTIFS($EY$9:$EY$497,"&gt;"&amp;EY412,$ES$9:$ES$497,ES412)+1</f>
        <v>4</v>
      </c>
      <c r="FT412" s="74">
        <f>COUNTIFS($EZ$9:$EZ$497,"&gt;"&amp;EZ412,$ES$9:$ES$497,ES412)+1</f>
        <v>4</v>
      </c>
      <c r="FU412" s="74">
        <f>COUNTIFS($FA$9:$FA$497,"&gt;"&amp;FA412,$ES$9:$ES$497,ES412)+1</f>
        <v>3</v>
      </c>
      <c r="FV412" s="74">
        <f>COUNTIFS($FB$9:$FB$497,"&gt;"&amp;FB412,$ES$9:$ES$497,ES412)+1</f>
        <v>13</v>
      </c>
      <c r="FW412" s="74">
        <f>COUNTIFS($FC$9:$FC$497,"&gt;"&amp;FC412,$ES$9:$ES$497,ES412)+1</f>
        <v>3</v>
      </c>
      <c r="FX412" s="74">
        <f>COUNTIFS($FD$9:$FD$497,"&gt;"&amp;FD412,$ES$9:$ES$497,ES412)+1</f>
        <v>8</v>
      </c>
      <c r="FY412" s="84">
        <f>COUNTIFS($FE$9:$FE$497,"&gt;"&amp;FE412,$ES$9:$ES$497,ES412)+1</f>
        <v>4</v>
      </c>
      <c r="FZ412" s="85">
        <f t="shared" si="974"/>
        <v>1.31</v>
      </c>
      <c r="GA412" s="86">
        <f t="shared" si="975"/>
        <v>0.53</v>
      </c>
      <c r="GB412" s="86">
        <f t="shared" si="976"/>
        <v>0.61</v>
      </c>
      <c r="GC412" s="86">
        <f t="shared" si="977"/>
        <v>0.94</v>
      </c>
      <c r="GD412" s="86">
        <f t="shared" si="978"/>
        <v>0.34</v>
      </c>
      <c r="GE412" s="86">
        <f t="shared" si="979"/>
        <v>0.34</v>
      </c>
      <c r="GF412" s="86">
        <f t="shared" si="980"/>
        <v>0.31</v>
      </c>
      <c r="GG412" s="86">
        <f t="shared" si="981"/>
        <v>0.5</v>
      </c>
      <c r="GH412" s="86">
        <f t="shared" si="982"/>
        <v>0.95</v>
      </c>
      <c r="GI412" s="87">
        <f t="shared" si="983"/>
        <v>1.1100000000000001</v>
      </c>
      <c r="GJ412" s="85">
        <f>ROUND(((FZ412-AVERAGE(FZ$9:FZ$497))/STDEVP(FZ$9:FZ$497)*10+50),2)</f>
        <v>63.37</v>
      </c>
      <c r="GK412" s="86">
        <f>ROUND(((GA412-AVERAGE(GA$9:GA$497))/STDEVP(GA$9:GA$497)*10+50),2)</f>
        <v>45.21</v>
      </c>
      <c r="GL412" s="86">
        <f>ROUND(((GB412-AVERAGE(GB$9:GB$497))/STDEVP(GB$9:GB$497)*10+50),2)</f>
        <v>51.02</v>
      </c>
      <c r="GM412" s="86">
        <f>ROUND(((GC412-AVERAGE(GC$9:GC$497))/STDEVP(GC$9:GC$497)*10+50),2)</f>
        <v>70.75</v>
      </c>
      <c r="GN412" s="86">
        <f>ROUND(((GD412-AVERAGE(GD$9:GD$497))/STDEVP(GD$9:GD$497)*10+50),2)</f>
        <v>48.21</v>
      </c>
      <c r="GO412" s="86">
        <f>ROUND(((GE412-AVERAGE(GE$9:GE$497))/STDEVP(GE$9:GE$497)*10+50),2)</f>
        <v>49.7</v>
      </c>
      <c r="GP412" s="86">
        <f>ROUND(((GF412-AVERAGE(GF$9:GF$497))/STDEVP(GF$9:GF$497)*10+50),2)</f>
        <v>39.770000000000003</v>
      </c>
      <c r="GQ412" s="86">
        <f>ROUND(((GG412-AVERAGE(GG$9:GG$497))/STDEVP(GG$9:GG$497)*10+50),2)</f>
        <v>45.9</v>
      </c>
      <c r="GR412" s="86">
        <f>ROUND(((GH412-AVERAGE(GH$9:GH$497))/STDEVP(GH$9:GH$497)*10+50),2)</f>
        <v>49.1</v>
      </c>
      <c r="GS412" s="87">
        <f>ROUND(((GI412-AVERAGE(GI$9:GI$497))/STDEVP(GI$9:GI$497)*10+50),2)</f>
        <v>47.82</v>
      </c>
      <c r="GT412" s="73">
        <f>RANK(GJ412,$GJ$9:$GJ$497,0)</f>
        <v>41</v>
      </c>
      <c r="GU412" s="74">
        <f>RANK(GK412,$GK$9:$GK$497,0)</f>
        <v>260</v>
      </c>
      <c r="GV412" s="74">
        <f>RANK(GL412,$GL$9:$GL$497,0)</f>
        <v>180</v>
      </c>
      <c r="GW412" s="74">
        <f>RANK(GM412,$GM$9:$GM$497,0)</f>
        <v>26</v>
      </c>
      <c r="GX412" s="74">
        <f>RANK(GN412,$GN$9:$GN$497,0)</f>
        <v>159</v>
      </c>
      <c r="GY412" s="74">
        <f>RANK(GO412,$GO$9:$GO$497,0)</f>
        <v>128</v>
      </c>
      <c r="GZ412" s="74">
        <f>RANK(GP412,$GP$9:$GP$497,0)</f>
        <v>361</v>
      </c>
      <c r="HA412" s="74">
        <f>RANK(GQ412,$GQ$9:$GQ$497,0)</f>
        <v>276</v>
      </c>
      <c r="HB412" s="74">
        <f>RANK(GR412,$GR$9:$GR$497,0)</f>
        <v>204</v>
      </c>
      <c r="HC412" s="84">
        <f>RANK(GS412,$GS$9:$GS$497,0)</f>
        <v>228</v>
      </c>
      <c r="HD412" s="85">
        <f>ROUND(AVERAGEIF($ES$9:$ES$497,$ES412,$FZ$9:$FZ$497),2)</f>
        <v>1.1399999999999999</v>
      </c>
      <c r="HE412" s="86">
        <f>ROUND(AVERAGEIF($ES$9:$ES$497,$ES412,$GA$9:$GA$497),2)</f>
        <v>0.46</v>
      </c>
      <c r="HF412" s="86">
        <f>ROUND(AVERAGEIF($ES$9:$ES$497,$ES412,$GB$9:$GB$497),2)</f>
        <v>0.65</v>
      </c>
      <c r="HG412" s="86">
        <f>ROUND(AVERAGEIF($ES$9:$ES$497,$ES412,$GC$9:$GC$497),2)</f>
        <v>0.74</v>
      </c>
      <c r="HH412" s="86">
        <f>ROUND(AVERAGEIF($ES$9:$ES$497,$ES412,$GD$9:$GD$497),2)</f>
        <v>0.27</v>
      </c>
      <c r="HI412" s="86">
        <f>ROUND(AVERAGEIF($ES$9:$ES$497,$ES412,$GE$9:$GE$497),2)</f>
        <v>0.23</v>
      </c>
      <c r="HJ412" s="86">
        <f>ROUND(AVERAGEIF($ES$9:$ES$497,$ES412,$GF$9:$GF$497),2)</f>
        <v>0.3</v>
      </c>
      <c r="HK412" s="86">
        <f>ROUND(AVERAGEIF($ES$9:$ES$497,$ES412,$GG$9:$GG$497),2)</f>
        <v>0.28000000000000003</v>
      </c>
      <c r="HL412" s="86">
        <f>ROUND(AVERAGEIF($ES$9:$ES$497,$ES412,$GH$9:$GH$497),2)</f>
        <v>0.92</v>
      </c>
      <c r="HM412" s="87">
        <f>ROUND(AVERAGEIF($ES$9:$ES$497,$ES412,$GI$9:$GI$497),2)</f>
        <v>0.93</v>
      </c>
      <c r="HN412" s="88">
        <f t="shared" si="984"/>
        <v>0.17000000000000015</v>
      </c>
      <c r="HO412" s="89">
        <f t="shared" si="985"/>
        <v>7.0000000000000007E-2</v>
      </c>
      <c r="HP412" s="89">
        <f t="shared" si="986"/>
        <v>-4.0000000000000036E-2</v>
      </c>
      <c r="HQ412" s="89">
        <f t="shared" si="987"/>
        <v>0.19999999999999996</v>
      </c>
      <c r="HR412" s="89">
        <f t="shared" si="988"/>
        <v>7.0000000000000007E-2</v>
      </c>
      <c r="HS412" s="89">
        <f t="shared" si="989"/>
        <v>0.11000000000000001</v>
      </c>
      <c r="HT412" s="89">
        <f t="shared" si="990"/>
        <v>1.0000000000000009E-2</v>
      </c>
      <c r="HU412" s="89">
        <f t="shared" si="991"/>
        <v>0.21999999999999997</v>
      </c>
      <c r="HV412" s="89">
        <f t="shared" si="992"/>
        <v>2.9999999999999916E-2</v>
      </c>
      <c r="HW412" s="90">
        <f t="shared" si="993"/>
        <v>0.18000000000000005</v>
      </c>
      <c r="HX412" s="73">
        <f>COUNTIFS($FZ$9:$FZ$497,"&gt;"&amp;FZ412,$ES$9:$ES$497,$ES412)+1</f>
        <v>23</v>
      </c>
      <c r="HY412" s="74">
        <f>COUNTIFS($GA$9:$GA$497,"&gt;"&amp;GA412,$ES$9:$ES$497,$ES412)+1</f>
        <v>24</v>
      </c>
      <c r="HZ412" s="74">
        <f>COUNTIFS($GB$9:$GB$497,"&gt;"&amp;GB412,$ES$9:$ES$497,$ES412)+1</f>
        <v>45</v>
      </c>
      <c r="IA412" s="74">
        <f>COUNTIFS($GC$9:$GC$497,"&gt;"&amp;GC412,$ES$9:$ES$497,$ES412)+1</f>
        <v>20</v>
      </c>
      <c r="IB412" s="74">
        <f>COUNTIFS($GD$9:$GD$497,"&gt;"&amp;GD412,$ES$9:$ES$497,$ES412)+1</f>
        <v>12</v>
      </c>
      <c r="IC412" s="74">
        <f>COUNTIFS($GE$9:$GE$497,"&gt;"&amp;GE412,$ES$9:$ES$497,$ES412)+1</f>
        <v>8</v>
      </c>
      <c r="ID412" s="74">
        <f>COUNTIFS($GF$9:$GF$497,"&gt;"&amp;GF412,$ES$9:$ES$497,$ES412)+1</f>
        <v>32</v>
      </c>
      <c r="IE412" s="74">
        <f>COUNTIFS($GG$9:$GG$497,"&gt;"&amp;GG412,$ES$9:$ES$497,$ES412)+1</f>
        <v>13</v>
      </c>
      <c r="IF412" s="74">
        <f>COUNTIFS($GH$9:$GH$497,"&gt;"&amp;GH412,$ES$9:$ES$497,$ES412)+1</f>
        <v>40</v>
      </c>
      <c r="IG412" s="84">
        <f>COUNTIFS($GI$9:$GI$497,"&gt;"&amp;GI412,$ES$9:$ES$497,$ES412)+1</f>
        <v>24</v>
      </c>
      <c r="IH412" s="148"/>
      <c r="II412" s="149"/>
      <c r="IJ412" s="149">
        <v>0.1</v>
      </c>
      <c r="IK412" s="149"/>
      <c r="IL412" s="149"/>
      <c r="IM412" s="150"/>
      <c r="IN412" s="151"/>
      <c r="IO412" s="152"/>
      <c r="IP412" s="153"/>
      <c r="IQ412" s="149"/>
      <c r="IR412" s="149"/>
      <c r="IS412" s="149"/>
      <c r="IT412" s="149"/>
      <c r="IU412" s="149"/>
      <c r="IV412" s="149"/>
      <c r="IW412" s="154"/>
      <c r="IX412" s="151"/>
      <c r="IY412" s="149"/>
      <c r="IZ412" s="149"/>
      <c r="JA412" s="149">
        <v>0.1</v>
      </c>
      <c r="JB412" s="149"/>
      <c r="JC412" s="149"/>
      <c r="JD412" s="149"/>
      <c r="JE412" s="155"/>
      <c r="JF412" s="153"/>
      <c r="JG412" s="149"/>
      <c r="JH412" s="149"/>
      <c r="JI412" s="149"/>
      <c r="JJ412" s="149"/>
      <c r="JK412" s="149"/>
      <c r="JL412" s="149"/>
      <c r="JM412" s="154"/>
      <c r="JN412" s="151"/>
      <c r="JO412" s="149"/>
      <c r="JP412" s="149"/>
      <c r="JQ412" s="149"/>
      <c r="JR412" s="149"/>
      <c r="JS412" s="149"/>
      <c r="JT412" s="149"/>
      <c r="JU412" s="149"/>
      <c r="JV412" s="149"/>
      <c r="JW412" s="149"/>
      <c r="JX412" s="149"/>
      <c r="JY412" s="149"/>
      <c r="JZ412" s="155"/>
      <c r="KA412" s="151"/>
      <c r="KB412" s="149"/>
      <c r="KC412" s="149"/>
      <c r="KD412" s="149"/>
      <c r="KE412" s="155"/>
      <c r="KF412" s="153"/>
      <c r="KG412" s="149"/>
      <c r="KH412" s="149"/>
      <c r="KI412" s="149"/>
      <c r="KJ412" s="149"/>
      <c r="KK412" s="156"/>
      <c r="KL412" s="149"/>
      <c r="KM412" s="149"/>
      <c r="KN412" s="149"/>
      <c r="KO412" s="149"/>
      <c r="KP412" s="149"/>
      <c r="KQ412" s="149"/>
      <c r="KR412" s="149"/>
      <c r="KS412" s="154"/>
      <c r="KT412" s="154"/>
      <c r="KU412" s="154"/>
      <c r="KV412" s="154"/>
      <c r="KW412" s="151"/>
      <c r="KX412" s="149"/>
      <c r="KY412" s="149"/>
      <c r="KZ412" s="149"/>
      <c r="LA412" s="149"/>
      <c r="LB412" s="149"/>
      <c r="LC412" s="154"/>
      <c r="LD412" s="151"/>
      <c r="LE412" s="152"/>
      <c r="LF412" s="157"/>
      <c r="LG412" s="158"/>
      <c r="LH412" s="151"/>
      <c r="LI412" s="149"/>
      <c r="LJ412" s="147"/>
      <c r="LK412" s="147"/>
      <c r="LL412" s="147"/>
      <c r="LM412" s="159"/>
      <c r="LN412" s="153"/>
      <c r="LO412" s="149"/>
      <c r="LP412" s="149"/>
      <c r="LQ412" s="149"/>
      <c r="LR412" s="154"/>
      <c r="LS412" s="151"/>
      <c r="LT412" s="149"/>
      <c r="LU412" s="149"/>
      <c r="LV412" s="149"/>
      <c r="LW412" s="149"/>
      <c r="LX412" s="149"/>
      <c r="LY412" s="149">
        <v>0.1</v>
      </c>
      <c r="LZ412" s="149"/>
      <c r="MA412" s="155"/>
      <c r="MB412" s="153"/>
      <c r="MC412" s="149"/>
      <c r="MD412" s="149"/>
      <c r="ME412" s="149"/>
      <c r="MF412" s="149"/>
      <c r="MG412" s="149"/>
      <c r="MH412" s="149"/>
      <c r="MI412" s="149"/>
      <c r="MJ412" s="149"/>
      <c r="MK412" s="149"/>
      <c r="ML412" s="149"/>
      <c r="MM412" s="149"/>
      <c r="MN412" s="156"/>
      <c r="MO412" s="156"/>
      <c r="MP412" s="154"/>
      <c r="MQ412" s="151"/>
      <c r="MR412" s="149"/>
      <c r="MS412" s="149"/>
      <c r="MT412" s="149"/>
      <c r="MU412" s="149"/>
      <c r="MV412" s="156"/>
      <c r="MW412" s="149"/>
      <c r="MX412" s="149"/>
      <c r="MY412" s="149"/>
      <c r="MZ412" s="149"/>
      <c r="NA412" s="149"/>
      <c r="NB412" s="149"/>
      <c r="NC412" s="149"/>
      <c r="ND412" s="154"/>
      <c r="NE412" s="154"/>
      <c r="NF412" s="154"/>
      <c r="NG412" s="154"/>
      <c r="NH412" s="151"/>
      <c r="NI412" s="149"/>
      <c r="NJ412" s="149"/>
      <c r="NK412" s="149"/>
      <c r="NL412" s="149"/>
      <c r="NM412" s="149"/>
      <c r="NN412" s="94"/>
      <c r="NO412" s="151"/>
      <c r="NP412" s="160"/>
      <c r="NQ412" s="196" t="s">
        <v>1519</v>
      </c>
      <c r="NR412" s="196" t="s">
        <v>1528</v>
      </c>
      <c r="NS412" s="198"/>
      <c r="NT412" s="198"/>
      <c r="NU412" s="198" t="s">
        <v>1529</v>
      </c>
      <c r="NV412" s="186">
        <v>44494</v>
      </c>
      <c r="NW412" s="198" t="s">
        <v>1530</v>
      </c>
      <c r="NX412" s="165" t="s">
        <v>1531</v>
      </c>
      <c r="NY412" s="138" t="s">
        <v>1532</v>
      </c>
      <c r="NZ412" s="165" t="s">
        <v>1531</v>
      </c>
      <c r="OA412" s="166"/>
      <c r="OB412" s="166"/>
      <c r="OC412" s="166"/>
      <c r="OD412" s="108">
        <f t="shared" si="994"/>
        <v>240</v>
      </c>
      <c r="OE412" s="109">
        <v>2</v>
      </c>
      <c r="OF412" s="110">
        <f t="shared" si="995"/>
        <v>75</v>
      </c>
      <c r="OG412" s="109">
        <v>6</v>
      </c>
      <c r="OH412" s="111">
        <f>ROUND(AVERAGEIF($ES$9:$ES$497,$ES412,EV$9:EV$497),0)</f>
        <v>79</v>
      </c>
      <c r="OI412" s="112">
        <f>ROUND(AVERAGEIF($ES$9:$ES$497,$ES412,EW$9:EW$497),0)</f>
        <v>32</v>
      </c>
      <c r="OJ412" s="112">
        <f>ROUND(AVERAGEIF($ES$9:$ES$497,$ES412,EX$9:EX$497),0)</f>
        <v>45</v>
      </c>
      <c r="OK412" s="112">
        <f>ROUND(AVERAGEIF($ES$9:$ES$497,$ES412,EY$9:EY$497),0)</f>
        <v>53</v>
      </c>
      <c r="OL412" s="112">
        <f>ROUND(AVERAGEIF($ES$9:$ES$497,$ES412,EZ$9:EZ$497),0)</f>
        <v>20</v>
      </c>
      <c r="OM412" s="112">
        <f>ROUND(AVERAGEIF($ES$9:$ES$497,$ES412,FA$9:FA$497),0)</f>
        <v>18</v>
      </c>
      <c r="ON412" s="112">
        <f>ROUND(AVERAGEIF($ES$9:$ES$497,$ES412,FB$9:FB$497),0)</f>
        <v>23</v>
      </c>
      <c r="OO412" s="112">
        <f>ROUND(AVERAGEIF($ES$9:$ES$497,$ES412,FC$9:FC$497),0)</f>
        <v>23</v>
      </c>
      <c r="OP412" s="112">
        <f>ROUND(AVERAGEIF($ES$9:$ES$497,$ES412,FD$9:FD$497),0)</f>
        <v>64</v>
      </c>
      <c r="OQ412" s="113">
        <f>ROUND(AVERAGEIF($ES$9:$ES$497,$ES412,FE$9:FE$497),0)</f>
        <v>68</v>
      </c>
      <c r="OR412" s="114">
        <f>ROUND(EV412/MAX(EV$9:EV$497)*100,0)</f>
        <v>90</v>
      </c>
      <c r="OS412" s="115">
        <f>ROUND(EW412/MAX(EW$9:EW$497)*100,0)</f>
        <v>51</v>
      </c>
      <c r="OT412" s="115">
        <f>ROUND(EX412/MAX(EX$9:EX$497)*100,0)</f>
        <v>62</v>
      </c>
      <c r="OU412" s="115">
        <f>ROUND(EY412/MAX(EY$9:EY$497)*100,0)</f>
        <v>77</v>
      </c>
      <c r="OV412" s="115">
        <f>ROUND(EZ412/MAX(EZ$9:EZ$497)*100,0)</f>
        <v>34</v>
      </c>
      <c r="OW412" s="115">
        <f>ROUND(FA412/MAX(FA$9:FA$497)*100,0)</f>
        <v>37</v>
      </c>
      <c r="OX412" s="115">
        <f>ROUND(FB412/MAX(FB$9:FB$497)*100,0)</f>
        <v>28</v>
      </c>
      <c r="OY412" s="116">
        <f>ROUND(FC412/MAX(FC$9:FC$497)*100,0)</f>
        <v>42</v>
      </c>
      <c r="OZ412" s="115">
        <f>ROUND(FD412/MAX(FD$9:FD$497)*100,0)</f>
        <v>78</v>
      </c>
      <c r="PA412" s="117">
        <f>ROUND(FE412/MAX(FE$9:FE$497)*100,0)</f>
        <v>55</v>
      </c>
      <c r="PB412" s="118">
        <f t="shared" si="996"/>
        <v>643</v>
      </c>
      <c r="PC412" s="115">
        <f t="shared" si="997"/>
        <v>559</v>
      </c>
      <c r="PD412" s="115">
        <f t="shared" si="998"/>
        <v>745</v>
      </c>
      <c r="PE412" s="115">
        <f t="shared" si="999"/>
        <v>727</v>
      </c>
      <c r="PF412" s="115">
        <f t="shared" si="1000"/>
        <v>705</v>
      </c>
      <c r="PG412" s="119">
        <f t="shared" si="1001"/>
        <v>575</v>
      </c>
      <c r="PH412" s="118">
        <f>ROUND(PB412/MAX(PB$9:PB$497)*100,0)</f>
        <v>77</v>
      </c>
      <c r="PI412" s="115">
        <f>ROUND(PC412/MAX(PC$9:PC$497)*100,0)</f>
        <v>67</v>
      </c>
      <c r="PJ412" s="115">
        <f>ROUND(PD412/MAX(PD$9:PD$497)*100,0)</f>
        <v>79</v>
      </c>
      <c r="PK412" s="115">
        <f>ROUND(PE412/MAX(PE$9:PE$497)*100,0)</f>
        <v>72</v>
      </c>
      <c r="PL412" s="115">
        <f>ROUND(PF412/MAX(PF$9:PF$497)*100,0)</f>
        <v>99</v>
      </c>
      <c r="PM412" s="119">
        <f>ROUND(PG412/MAX(PG$9:PG$497)*100,0)</f>
        <v>84</v>
      </c>
      <c r="PN412" s="118">
        <f>RANK(PH412,PH$9:PH$497,0)</f>
        <v>27</v>
      </c>
      <c r="PO412" s="115">
        <f>RANK(PI412,PI$9:PI$497,0)</f>
        <v>40</v>
      </c>
      <c r="PP412" s="115">
        <f>RANK(PJ412,PJ$9:PJ$497,0)</f>
        <v>23</v>
      </c>
      <c r="PQ412" s="115">
        <f>RANK(PK412,PK$9:PK$497,0)</f>
        <v>38</v>
      </c>
      <c r="PR412" s="115">
        <f>RANK(PL412,PL$9:PL$497,0)</f>
        <v>3</v>
      </c>
      <c r="PS412" s="119">
        <f>RANK(PM412,PM$9:PM$497,0)</f>
        <v>10</v>
      </c>
      <c r="PT412" s="120">
        <f>ROUND(FZ412/MAX(FZ$9:FZ$497)*100,0)</f>
        <v>72</v>
      </c>
      <c r="PU412" s="115">
        <f>ROUND(GA412/MAX(GA$9:GA$497)*100,0)</f>
        <v>30</v>
      </c>
      <c r="PV412" s="115">
        <f>ROUND(GB412/MAX(GB$9:GB$497)*100,0)</f>
        <v>45</v>
      </c>
      <c r="PW412" s="115">
        <f>ROUND(GC412/MAX(GC$9:GC$497)*100,0)</f>
        <v>75</v>
      </c>
      <c r="PX412" s="115">
        <f>ROUND(GD412/MAX(GD$9:GD$497)*100,0)</f>
        <v>19</v>
      </c>
      <c r="PY412" s="115">
        <f>ROUND(GE412/MAX(GE$9:GE$497)*100,0)</f>
        <v>20</v>
      </c>
      <c r="PZ412" s="115">
        <f>ROUND(GF412/MAX(GF$9:GF$497)*100,0)</f>
        <v>15</v>
      </c>
      <c r="QA412" s="116">
        <f>ROUND(GG412/MAX(GG$9:GG$497)*100,0)</f>
        <v>27</v>
      </c>
      <c r="QB412" s="115">
        <f>ROUND(GH412/MAX(GH$9:GH$497)*100,0)</f>
        <v>42</v>
      </c>
      <c r="QC412" s="121">
        <f>ROUND(GI412/MAX(GI$9:GI$497)*100,0)</f>
        <v>35</v>
      </c>
      <c r="QD412" s="120">
        <f>ROUND(AVERAGEIF($ES$9:$ES$497,$ES412,PT$9:PT$497),0)</f>
        <v>62</v>
      </c>
      <c r="QE412" s="120">
        <f>ROUND(AVERAGEIF($ES$9:$ES$497,$ES412,PU$9:PU$497),0)</f>
        <v>26</v>
      </c>
      <c r="QF412" s="120">
        <f>ROUND(AVERAGEIF($ES$9:$ES$497,$ES412,PV$9:PV$497),0)</f>
        <v>48</v>
      </c>
      <c r="QG412" s="120">
        <f>ROUND(AVERAGEIF($ES$9:$ES$497,$ES412,PW$9:PW$497),0)</f>
        <v>58</v>
      </c>
      <c r="QH412" s="120">
        <f>ROUND(AVERAGEIF($ES$9:$ES$497,$ES412,PX$9:PX$497),0)</f>
        <v>15</v>
      </c>
      <c r="QI412" s="120">
        <f>ROUND(AVERAGEIF($ES$9:$ES$497,$ES412,PY$9:PY$497),0)</f>
        <v>14</v>
      </c>
      <c r="QJ412" s="120">
        <f>ROUND(AVERAGEIF($ES$9:$ES$497,$ES412,PZ$9:PZ$497),0)</f>
        <v>14</v>
      </c>
      <c r="QK412" s="120">
        <f>ROUND(AVERAGEIF($ES$9:$ES$497,$ES412,QA$9:QA$497),0)</f>
        <v>15</v>
      </c>
      <c r="QL412" s="120">
        <f>ROUND(AVERAGEIF($ES$9:$ES$497,$ES412,QB$9:QB$497),0)</f>
        <v>41</v>
      </c>
      <c r="QM412" s="120">
        <f>ROUND(AVERAGEIF($ES$9:$ES$497,$ES412,QC$9:QC$497),0)</f>
        <v>30</v>
      </c>
      <c r="QN412" s="114">
        <f t="shared" si="1002"/>
        <v>516</v>
      </c>
      <c r="QO412" s="115">
        <f t="shared" si="1003"/>
        <v>412</v>
      </c>
      <c r="QP412" s="115">
        <f t="shared" si="1004"/>
        <v>592</v>
      </c>
      <c r="QQ412" s="115">
        <f t="shared" si="1005"/>
        <v>597</v>
      </c>
      <c r="QR412" s="115">
        <f t="shared" si="1006"/>
        <v>703</v>
      </c>
      <c r="QS412" s="119">
        <f t="shared" si="1007"/>
        <v>449</v>
      </c>
      <c r="QT412" s="114">
        <f>ROUND((QN412-MIN(QN$9:QN$497))/(MAX(QN$9:QN$497)-MIN(QN$9:QN$497))*100,0)</f>
        <v>45</v>
      </c>
      <c r="QU412" s="115">
        <f>ROUND((QO412-MIN(QO$9:QO$497))/(MAX(QO$9:QO$497)-MIN(QO$9:QO$497))*100,0)</f>
        <v>29</v>
      </c>
      <c r="QV412" s="115">
        <f>ROUND((QP412-MIN(QP$9:QP$497))/(MAX(QP$9:QP$497)-MIN(QP$9:QP$497))*100,0)</f>
        <v>35</v>
      </c>
      <c r="QW412" s="115">
        <f>ROUND((QQ412-MIN(QQ$9:QQ$497))/(MAX(QQ$9:QQ$497)-MIN(QQ$9:QQ$497))*100,0)</f>
        <v>39</v>
      </c>
      <c r="QX412" s="115">
        <f>ROUND((QR412-MIN(QR$9:QR$497))/(MAX(QR$9:QR$497)-MIN(QR$9:QR$497))*100,0)</f>
        <v>80</v>
      </c>
      <c r="QY412" s="115">
        <f>ROUND((QS412-MIN(QS$9:QS$497))/(MAX(QS$9:QS$497)-MIN(QS$9:QS$497))*100,0)</f>
        <v>55</v>
      </c>
      <c r="QZ412" s="114">
        <f>RANK(QN412,QN$9:QN$497,0)</f>
        <v>146</v>
      </c>
      <c r="RA412" s="115">
        <f>RANK(QO412,QO$9:QO$497,0)</f>
        <v>166</v>
      </c>
      <c r="RB412" s="115">
        <f>RANK(QP412,QP$9:QP$497,0)</f>
        <v>154</v>
      </c>
      <c r="RC412" s="115">
        <f>RANK(QQ412,QQ$9:QQ$497,0)</f>
        <v>182</v>
      </c>
      <c r="RD412" s="115">
        <f>RANK(QR412,QR$9:QR$497,0)</f>
        <v>31</v>
      </c>
      <c r="RE412" s="115">
        <f>RANK(QS412,QS$9:QS$497,0)</f>
        <v>91</v>
      </c>
      <c r="RF412" s="122"/>
      <c r="RG412" s="115">
        <f>($RH$3*(IH412+IJ412)*100*100/MAX(EX$9:EX$497)*$RO$3) +($RH$3*(II412+IJ412)*100*100/MAX(EX$9:EX$497)*$RO$4) + ($RH$3*IK412*100*100/MAX(EX$9:EX$497)*0.098)</f>
        <v>41.75</v>
      </c>
      <c r="RH412" s="115">
        <f>($RH$4*IL412*100*100/MAX(EZ$9:EZ$497))*$RQ$3</f>
        <v>0</v>
      </c>
      <c r="RI412" s="115">
        <f>($RH$3*IM412*100*100/MAX(EY$9:EY$497))*$RQ$4</f>
        <v>0</v>
      </c>
      <c r="RJ412" s="115">
        <f>($RH$3*IN412*100*100/MAX(EX$9:EX$497))</f>
        <v>0</v>
      </c>
      <c r="RK412" s="115">
        <f>($RH$4*IO412*100*100/MAX(EZ$9:EZ$497))*$RQ$3</f>
        <v>0</v>
      </c>
      <c r="RL412" s="115">
        <f>(($RL$4*IP412*100*((100/MAX(EX$9:EX$497)+100/MAX(EZ$9:EZ$497))/2))+($RL$4*IQ412*100*((100/MAX(EX$9:EX$497)+100/MAX(EZ$9:EZ$497))/2))+($RL$4*IR412*100*((100/MAX(EX$9:EX$497)+100/MAX(EZ$9:EZ$497))/2))+($RL$4*IS412*100*((100/MAX(EX$9:EX$497)+100/MAX(EZ$9:EZ$497))/2))+($RL$4*IT412*100*((100/MAX(EX$9:EX$497)+100/MAX(EZ$9:EZ$497))/2))+($RL$4*IU412*100*((100/MAX(EX$9:EX$497)+100/MAX(EZ$9:EZ$497))/2))+($RL$4*IV412*100*((100/MAX(EX$9:EX$497)+100/MAX(EZ$9:EZ$497))/2))+($RL$4*IW412*100*((100/MAX(EX$9:EX$497)+100/MAX(EZ$9:EZ$497))/2)))*$RS$3</f>
        <v>0</v>
      </c>
      <c r="RM412" s="115">
        <f>(($RH$3*IX412*100*100/MAX(EX$9:EX$497))+($RH$3*IY412*100*100/MAX(EX$9:EX$497))+($RH$3*IZ412*100*100/MAX(EX$9:EX$497))+($RH$3*JA412*100*100/MAX(EX$9:EX$497))+($RH$3*JB412*100*100/MAX(EX$9:EX$497))+($RH$3*JC412*100*100/MAX(EX$9:EX$497))+($RH$3*JD412*100*100/MAX(EX$9:EX$497))+($RH$3*JE412*100*100/MAX(EX$9:EX$497)))*$RS$4</f>
        <v>8.35</v>
      </c>
      <c r="RN412" s="115">
        <f>(($RH$4*JF412*100*100/MAX(EZ$9:EZ$497)) + ($RH$4*JG412*100*100/MAX(EZ$9:EZ$497)) + ($RH$4*JH412*100*100/MAX(EZ$9:EZ$497)) + ($RH$4*JI412*100*100/MAX(EZ$9:EZ$497)) + ($RH$4*JJ412*100*100/MAX(EZ$9:EZ$497)) + ($RH$4*JK412*100*100/MAX(EZ$9:EZ$497)) + ($RH$4*JL412*100*100/MAX(EZ$9:EZ$497)) + ($RH$4*JM412*100*100/MAX(EZ$9:EZ$497)))*$RU$3</f>
        <v>0</v>
      </c>
      <c r="RO412" s="115">
        <f>(($RL$4*JN412*100*((100/MAX(EX$9:EX$497)+100/MAX(EZ$9:EZ$497))/2))+($RL$4*JO412*100*((100/MAX(EX$9:EX$497)+100/MAX(EZ$9:EZ$497))/2))+($RL$4*JP412*100*((100/MAX(EX$9:EX$497)+100/MAX(EZ$9:EZ$497))/2))+($RL$4*JQ412*100*((100/MAX(EX$9:EX$497)+100/MAX(EZ$9:EZ$497))/2))+($RL$4*JR412*100*((100/MAX(EX$9:EX$497)+100/MAX(EZ$9:EZ$497))/2))+($RL$4*JS412*100*((100/MAX(EX$9:EX$497)+100/MAX(EZ$9:EZ$497))/2))+($RL$4*JT412*100*((100/MAX(EX$9:EX$497)+100/MAX(EZ$9:EZ$497))/2))+($RL$4*JU412*100*((100/MAX(EX$9:EX$497)+100/MAX(EZ$9:EZ$497))/2))+($RL$4*JV412*100*((100/MAX(EX$9:EX$497)+100/MAX(EZ$9:EZ$497))/2))+($RL$4*JW412*100*((100/MAX(EX$9:EX$497)+100/MAX(EZ$9:EZ$497))/2))+($RL$4*JX412*100*((100/MAX(EX$9:EX$497)+100/MAX(EZ$9:EZ$497))/2))+($RL$4*JY412*100*((100/MAX(EX$9:EX$497)+100/MAX(EZ$9:EZ$497))/2))+($RL$4*JZ412*100*((100/MAX(EX$9:EX$497)+100/MAX(EZ$9:EZ$497))/2)))*$RW$3/2</f>
        <v>0</v>
      </c>
      <c r="RP412" s="119">
        <f>($RJ$3*KA412*100*100/MAX(FA$9:FA$497)) + ($RJ$3*KB412*100*100/MAX(FA$9:FA$497)/2) + ($RJ$3*KC412*100*100/MAX(FA$9:FA$497)/2) + ($RJ$3*KD412*100*100/MAX(FA$9:FA$497)/4) + ($RJ$3*KE412*100*100/MAX(FA$9:FA$497)/4)</f>
        <v>0</v>
      </c>
      <c r="RQ412" s="118">
        <f>($RL$4*KF412*100*((100/MAX(EX$9:EX$497)+100/MAX(EZ$9:EZ$497)))) * ($RO$3/2) + (($RL$4*KG412*100*((100/MAX(EX$9:EX$497)+100/MAX(EZ$9:EZ$497))))+($RL$4*KH412*100*((100/MAX(EX$9:EX$497)+100/MAX(EZ$9:EZ$497))))+($RL$4*KI412*100*((100/MAX(EX$9:EX$497)+100/MAX(EZ$9:EZ$497))))+($RL$4*KJ412*100*((100/MAX(EX$9:EX$497)+100/MAX(EZ$9:EZ$497))))+($RL$4*KK412*100*((100/MAX(EX$9:EX$497)+100/MAX(EZ$9:EZ$497))))+($RL$4*KL412*100*((100/MAX(EX$9:EX$497)+100/MAX(EZ$9:EZ$497))))+($RL$4*KM412*100*((100/MAX(EX$9:EX$497)+100/MAX(EZ$9:EZ$497))))+($RL$4*KN412*100*((100/MAX(EX$9:EX$497)+100/MAX(EZ$9:EZ$497))))+($RL$4*KO412*100*((100/MAX(EX$9:EX$497)+100/MAX(EZ$9:EZ$497))))+($RL$4*KP412*100*((100/MAX(EX$9:EX$497)+100/MAX(EZ$9:EZ$497))))+($RL$4*KQ412*100*((100/MAX(EX$9:EX$497)+100/MAX(EZ$9:EZ$497))))+($RL$4*KR412*100*((100/MAX(EX$9:EX$497)+100/MAX(EZ$9:EZ$497))))+($RL$4*KS412*100*((100/MAX(EX$9:EX$497)+100/MAX(EZ$9:EZ$497))))+($RL$4*KV412*100*((100/MAX(EX$9:EX$497)+100/MAX(EZ$9:EZ$497))))) * (($RO$3+$RO$4)/6)</f>
        <v>0</v>
      </c>
      <c r="RR412" s="115">
        <f>(($RL$4*KW412*100*((100/MAX(EX$9:EX$497)+100/MAX(EZ$9:EZ$497))))) * ($RO$3/2) + (($RL$4*KX412*100*((100/MAX(EX$9:EX$497)+100/MAX(EZ$9:EZ$497))))+($RL$4*KY412*100*((100/MAX(EX$9:EX$497)+100/MAX(EZ$9:EZ$497))))+($RL$4*KZ412*100*((100/MAX(EX$9:EX$497)+100/MAX(EZ$9:EZ$497))))+($RL$4*LA412*100*((100/MAX(EX$9:EX$497)+100/MAX(EZ$9:EZ$497))))+($RL$4*LB412*100*((100/MAX(EX$9:EX$497)+100/MAX(EZ$9:EZ$497))))+($RL$4*LC412*100*((100/MAX(EX$9:EX$497)+100/MAX(EZ$9:EZ$497))))) * (($RO$3+$RO$4)/6)</f>
        <v>0</v>
      </c>
      <c r="RS412" s="119">
        <f>(($RL$4*LD412*100*((100/MAX(EX$9:EX$497)+100/MAX(EZ$9:EZ$497))))+($RL$4*LE412*100*((100/MAX(EX$9:EX$497)+100/MAX(EZ$9:EZ$497))))) * (($RO$3+$RO$4)/6)</f>
        <v>0</v>
      </c>
      <c r="RT412" s="118">
        <f>($RJ$4*LH412*100*(100/MAX(EV$9:EV$497)))+($RJ$4*LI412*100*(100/MAX(EV$9:EV$497)))</f>
        <v>0</v>
      </c>
      <c r="RU412" s="119">
        <f>($RJ$4*LJ412*(100/MAX(EV$9:EV$497)))/2 + ($RL$3*LK412*(100/MAX(EW$9:EW$497))) + ($RJ$4*LL412*(100/MAX(EV$9:EV$497)))/4 + ($RL$3*LM412*(100/MAX(EW$9:EW$497)))</f>
        <v>0</v>
      </c>
      <c r="RV412" s="118">
        <f>($RJ$4*LN412*100*100/MAX(EV$9:EV$497)/2)+($RJ$4*LO412*100*100/MAX(EV$9:EV$497)/2)+($RJ$4*LP412*100*100/MAX(EV$9:EV$497))+($RJ$4*LQ412*100*100/MAX(EV$9:EV$497))+($RJ$4*LR412*100*100/MAX(EV$9:EV$497))</f>
        <v>0</v>
      </c>
      <c r="RW412" s="115">
        <f>($RJ$4*LS412*100*100/MAX(EV$9:EV$497)) + (($RJ$4*LT412*100*100/MAX(EV$9:EV$497))+($RJ$4*LU412*100*100/MAX(EV$9:EV$497))+($RJ$4*LV412*100*100/MAX(EV$9:EV$497))+($RJ$4*LW412*100*100/MAX(EV$9:EV$497))+($RJ$4*LX412*100*100/MAX(EV$9:EV$497))+($RJ$4*LY412*100*100/MAX(EV$9:EV$497))+($RJ$4*LZ412*100*100/MAX(EV$9:EV$497))+($RJ$4*MA412*100*100/MAX(EV$9:EV$497)))/2</f>
        <v>8.4269662921348321</v>
      </c>
      <c r="RX412" s="119">
        <f>($RJ$4*MB412*100*100/MAX(EV$9:EV$497))+($RJ$4*MC412*100*100/MAX(EV$9:EV$497))+($RJ$4*MD412*100*100/MAX(EV$9:EV$497))+($RJ$4*ME412*100*100/MAX(EV$9:EV$497))+($RJ$4*MF412*100*100/MAX(EV$9:EV$497))+($RJ$4*MG412*100*100/MAX(EV$9:EV$497))+($RJ$4*MH412*100*100/MAX(EV$9:EV$497))+($RJ$4*MI412*100*100/MAX(EV$9:EV$497))+($RJ$4*MJ412*100*100/MAX(EV$9:EV$497))+($RJ$4*MK412*100*100/MAX(EV$9:EV$497))+($RJ$4*ML412*100*100/MAX(EV$9:EV$497))+($RJ$4*MM412*100*100/MAX(EV$9:EV$497))+($RJ$4*MN412*100*100/MAX(EV$9:EV$497))</f>
        <v>0</v>
      </c>
      <c r="RY412" s="118">
        <f>($RJ$4*MQ412*100*100/MAX(EV$9:EV$497))/2 + (($RJ$4*MR412*100*100/MAX(EV$9:EV$497))+($RJ$4*MS412*100*100/MAX(EV$9:EV$497))+($RJ$4*MT412*100*100/MAX(EV$9:EV$497))+($RJ$4*MU412*100*100/MAX(EV$9:EV$497))+($RJ$4*MV412*100*100/MAX(EV$9:EV$497))+($RJ$4*MW412*100*100/MAX(EV$9:EV$497))+($RJ$4*MX412*100*100/MAX(EV$9:EV$497))+($RJ$4*MY412*100*100/MAX(EV$9:EV$497))+($RJ$4*MZ412*100*100/MAX(EV$9:EV$497))+($RJ$4*NA412*100*100/MAX(EV$9:EV$497))+($RJ$4*NB412*100*100/MAX(EV$9:EV$497))+($RJ$4*NC412*100*100/MAX(EV$9:EV$497))+($RJ$4*ND412*100*100/MAX(EV$9:EV$497))+($RJ$4*NG412*100*100/MAX(EV$9:EV$497)))/4</f>
        <v>0</v>
      </c>
      <c r="RZ412" s="115">
        <f>($RJ$4*NH412*100*100/MAX(EV$9:EV$497))/2 + (($RJ$4*NI412*100*100/MAX(EV$9:EV$497))+($RJ$4*NJ412*100*100/MAX(EV$9:EV$497))+($RJ$4*NK412*100*100/MAX(EV$9:EV$497))+($RJ$4*NL412*100*100/MAX(EV$9:EV$497))+($RJ$4*NM412*100*100/MAX(EV$9:EV$497))+($RJ$4*NN412*100*100/MAX(EV$9:EV$497)))/4</f>
        <v>0</v>
      </c>
      <c r="SA412" s="117">
        <f>(($RJ$4*NO412*100*100/MAX(EV$9:EV$497))+($RJ$4*NP412*100*100/MAX(EV$9:EV$497)))/4</f>
        <v>0</v>
      </c>
      <c r="SB412" s="118">
        <f t="shared" si="1008"/>
        <v>58.52696629213483</v>
      </c>
      <c r="SC412" s="115">
        <f t="shared" si="1009"/>
        <v>51.785393258426964</v>
      </c>
      <c r="SD412" s="115">
        <f t="shared" si="1010"/>
        <v>2.106741573033708</v>
      </c>
      <c r="SE412" s="115">
        <f t="shared" si="1011"/>
        <v>85.102059925093627</v>
      </c>
      <c r="SF412" s="115">
        <f t="shared" si="1012"/>
        <v>2.106741573033708</v>
      </c>
      <c r="SG412" s="115">
        <f t="shared" si="1013"/>
        <v>8.4269662921348321</v>
      </c>
      <c r="SH412" s="115">
        <f>ROUND(SB412/MAX(SB$9:SB$497)*100,0)</f>
        <v>74</v>
      </c>
      <c r="SI412" s="115">
        <f>ROUND(SC412/MAX(SC$9:SC$497)*100,0)</f>
        <v>79</v>
      </c>
      <c r="SJ412" s="115">
        <f>ROUND(SD412/MAX(SD$9:SD$497)*100,0)</f>
        <v>3</v>
      </c>
      <c r="SK412" s="115">
        <f>ROUND(SE412/MAX(SE$9:SE$497)*100,0)</f>
        <v>66</v>
      </c>
      <c r="SL412" s="115">
        <f>ROUND(SF412/MAX(SF$9:SF$497)*100,0)</f>
        <v>5</v>
      </c>
      <c r="SM412" s="121">
        <f>ROUND(SG412/MAX(SG$9:SG$497)*100,0)</f>
        <v>8</v>
      </c>
      <c r="SN412" s="115">
        <f>ROUND(AVERAGEIF($ES$9:$ES$497,$ES412,SH$9:SH$497),0)</f>
        <v>26</v>
      </c>
      <c r="SO412" s="115">
        <f>ROUND(AVERAGEIF($ES$9:$ES$497,$ES412,SI$9:SI$497),0)</f>
        <v>23</v>
      </c>
      <c r="SP412" s="115">
        <f>ROUND(AVERAGEIF($ES$9:$ES$497,$ES412,SJ$9:SJ$497),0)</f>
        <v>4</v>
      </c>
      <c r="SQ412" s="115">
        <f>ROUND(AVERAGEIF($ES$9:$ES$497,$ES412,SK$9:SK$497),0)</f>
        <v>20</v>
      </c>
      <c r="SR412" s="115">
        <f>ROUND(AVERAGEIF($ES$9:$ES$497,$ES412,SL$9:SL$497),0)</f>
        <v>7</v>
      </c>
      <c r="SS412" s="121">
        <f>ROUND(AVERAGEIF($ES$9:$ES$497,$ES412,SM$9:SM$497),0)</f>
        <v>6</v>
      </c>
      <c r="ST412" s="114">
        <f>RANK(SB412,SB$9:SB$497,0)</f>
        <v>24</v>
      </c>
      <c r="SU412" s="115">
        <f>RANK(SC412,SC$9:SC$497,0)</f>
        <v>18</v>
      </c>
      <c r="SV412" s="115">
        <f>RANK(SD412,SD$9:SD$497,0)</f>
        <v>189</v>
      </c>
      <c r="SW412" s="115">
        <f>RANK(SE412,SE$9:SE$497,0)</f>
        <v>19</v>
      </c>
      <c r="SX412" s="115">
        <f>RANK(SF412,SF$9:SF$497,0)</f>
        <v>158</v>
      </c>
      <c r="SY412" s="115">
        <f>RANK(SG412,SG$9:SG$497,0)</f>
        <v>119</v>
      </c>
      <c r="SZ412" s="115">
        <f>COUNTIFS(SB$9:SB$497,"&gt;"&amp;SB412,$ES$9:$ES$497,$ES412)+1</f>
        <v>8</v>
      </c>
      <c r="TA412" s="115">
        <f>COUNTIFS(SC$9:SC$497,"&gt;"&amp;SC412,$ES$9:$ES$497,$ES412)+1</f>
        <v>8</v>
      </c>
      <c r="TB412" s="115">
        <f>COUNTIFS(SD$9:SD$497,"&gt;"&amp;SD412,$ES$9:$ES$497,$ES412)+1</f>
        <v>36</v>
      </c>
      <c r="TC412" s="115">
        <f>COUNTIFS(SE$9:SE$497,"&gt;"&amp;SE412,$ES$9:$ES$497,$ES412)+1</f>
        <v>5</v>
      </c>
      <c r="TD412" s="115">
        <f>COUNTIFS(SF$9:SF$497,"&gt;"&amp;SF412,$ES$9:$ES$497,$ES412)+1</f>
        <v>36</v>
      </c>
      <c r="TE412" s="117">
        <f>COUNTIFS(SG$9:SG$497,"&gt;"&amp;SG412,$ES$9:$ES$497,$ES412)+1</f>
        <v>26</v>
      </c>
      <c r="TF412" s="118">
        <f t="shared" si="1014"/>
        <v>173</v>
      </c>
      <c r="TG412" s="115">
        <f t="shared" si="1015"/>
        <v>156</v>
      </c>
      <c r="TH412" s="115">
        <f t="shared" si="1016"/>
        <v>70</v>
      </c>
      <c r="TI412" s="115">
        <f t="shared" si="1017"/>
        <v>145</v>
      </c>
      <c r="TJ412" s="115">
        <f t="shared" si="1018"/>
        <v>77</v>
      </c>
      <c r="TK412" s="115">
        <f t="shared" si="1019"/>
        <v>107</v>
      </c>
      <c r="TL412" s="117">
        <f t="shared" si="1020"/>
        <v>92</v>
      </c>
      <c r="TM412" s="118">
        <f>ROUND(TF412/MAX(TF$9:TF$497)*100,0)</f>
        <v>96</v>
      </c>
      <c r="TN412" s="115">
        <f>ROUND(TG412/MAX(TG$9:TG$497)*100,0)</f>
        <v>86</v>
      </c>
      <c r="TO412" s="115">
        <f>ROUND(TH412/MAX(TH$9:TH$497)*100,0)</f>
        <v>38</v>
      </c>
      <c r="TP412" s="115">
        <f>ROUND(TI412/MAX(TI$9:TI$497)*100,0)</f>
        <v>80</v>
      </c>
      <c r="TQ412" s="115">
        <f>ROUND(TJ412/MAX(TJ$9:TJ$497)*100,0)</f>
        <v>39</v>
      </c>
      <c r="TR412" s="115">
        <f>ROUND(TK412/MAX(TK$9:TK$497)*100,0)</f>
        <v>55</v>
      </c>
      <c r="TS412" s="119">
        <f>ROUND(TL412/MAX(TL$9:TL$497)*100,0)</f>
        <v>47</v>
      </c>
      <c r="TT412" s="120">
        <f>RANK(TM412,TM$9:TM$497,0)</f>
        <v>5</v>
      </c>
      <c r="TU412" s="115">
        <f>RANK(TN412,TN$9:TN$497,0)</f>
        <v>8</v>
      </c>
      <c r="TV412" s="115">
        <f>RANK(TO412,TO$9:TO$497,0)</f>
        <v>73</v>
      </c>
      <c r="TW412" s="115">
        <f>RANK(TP412,TP$9:TP$497,0)</f>
        <v>16</v>
      </c>
      <c r="TX412" s="115">
        <f>RANK(TQ412,TQ$9:TQ$497,0)</f>
        <v>56</v>
      </c>
      <c r="TY412" s="115">
        <f>RANK(TR412,TR$9:TR$497,0)</f>
        <v>33</v>
      </c>
      <c r="TZ412" s="121">
        <f>RANK(TS412,TS$9:TS$497,0)</f>
        <v>41</v>
      </c>
      <c r="UA412" s="132"/>
      <c r="UB412" s="7" t="s">
        <v>1</v>
      </c>
    </row>
    <row r="413" spans="1:548" x14ac:dyDescent="0.15">
      <c r="A413" s="183">
        <v>405</v>
      </c>
      <c r="B413" s="200" t="s">
        <v>1528</v>
      </c>
      <c r="C413" s="143"/>
      <c r="D413" s="143"/>
      <c r="E413" s="161" t="s">
        <v>1013</v>
      </c>
      <c r="F413" s="65" t="s">
        <v>908</v>
      </c>
      <c r="G413" s="65" t="s">
        <v>908</v>
      </c>
      <c r="H413" s="144" t="s">
        <v>922</v>
      </c>
      <c r="I413" s="66" t="s">
        <v>521</v>
      </c>
      <c r="J413" s="67" t="s">
        <v>521</v>
      </c>
      <c r="K413" s="67" t="s">
        <v>521</v>
      </c>
      <c r="L413" s="67" t="s">
        <v>521</v>
      </c>
      <c r="M413" s="67" t="s">
        <v>521</v>
      </c>
      <c r="N413" s="67" t="s">
        <v>521</v>
      </c>
      <c r="O413" s="67" t="s">
        <v>521</v>
      </c>
      <c r="P413" s="67" t="s">
        <v>521</v>
      </c>
      <c r="Q413" s="67" t="s">
        <v>521</v>
      </c>
      <c r="R413" s="68" t="s">
        <v>521</v>
      </c>
      <c r="S413" s="69" t="s">
        <v>521</v>
      </c>
      <c r="T413" s="67" t="s">
        <v>521</v>
      </c>
      <c r="U413" s="67" t="s">
        <v>521</v>
      </c>
      <c r="V413" s="67" t="s">
        <v>521</v>
      </c>
      <c r="W413" s="67" t="s">
        <v>521</v>
      </c>
      <c r="X413" s="67" t="s">
        <v>521</v>
      </c>
      <c r="Y413" s="67" t="s">
        <v>521</v>
      </c>
      <c r="Z413" s="67" t="s">
        <v>521</v>
      </c>
      <c r="AA413" s="67" t="s">
        <v>521</v>
      </c>
      <c r="AB413" s="68" t="s">
        <v>521</v>
      </c>
      <c r="AC413" s="69" t="s">
        <v>521</v>
      </c>
      <c r="AD413" s="67" t="s">
        <v>521</v>
      </c>
      <c r="AE413" s="67" t="s">
        <v>521</v>
      </c>
      <c r="AF413" s="67" t="s">
        <v>521</v>
      </c>
      <c r="AG413" s="67" t="s">
        <v>521</v>
      </c>
      <c r="AH413" s="67" t="s">
        <v>521</v>
      </c>
      <c r="AI413" s="67" t="s">
        <v>521</v>
      </c>
      <c r="AJ413" s="67" t="s">
        <v>521</v>
      </c>
      <c r="AK413" s="67" t="s">
        <v>521</v>
      </c>
      <c r="AL413" s="68" t="s">
        <v>521</v>
      </c>
      <c r="AM413" s="69" t="s">
        <v>521</v>
      </c>
      <c r="AN413" s="67" t="s">
        <v>521</v>
      </c>
      <c r="AO413" s="67" t="s">
        <v>521</v>
      </c>
      <c r="AP413" s="67" t="s">
        <v>521</v>
      </c>
      <c r="AQ413" s="67" t="s">
        <v>521</v>
      </c>
      <c r="AR413" s="67" t="s">
        <v>521</v>
      </c>
      <c r="AS413" s="67" t="s">
        <v>521</v>
      </c>
      <c r="AT413" s="67" t="s">
        <v>521</v>
      </c>
      <c r="AU413" s="67" t="s">
        <v>521</v>
      </c>
      <c r="AV413" s="68" t="s">
        <v>521</v>
      </c>
      <c r="AW413" s="69" t="s">
        <v>521</v>
      </c>
      <c r="AX413" s="67" t="s">
        <v>521</v>
      </c>
      <c r="AY413" s="67" t="s">
        <v>521</v>
      </c>
      <c r="AZ413" s="67" t="s">
        <v>521</v>
      </c>
      <c r="BA413" s="67" t="s">
        <v>521</v>
      </c>
      <c r="BB413" s="67" t="s">
        <v>521</v>
      </c>
      <c r="BC413" s="67" t="s">
        <v>521</v>
      </c>
      <c r="BD413" s="67" t="s">
        <v>521</v>
      </c>
      <c r="BE413" s="67" t="s">
        <v>521</v>
      </c>
      <c r="BF413" s="68" t="s">
        <v>521</v>
      </c>
      <c r="BG413" s="69" t="s">
        <v>521</v>
      </c>
      <c r="BH413" s="67" t="s">
        <v>521</v>
      </c>
      <c r="BI413" s="67" t="s">
        <v>521</v>
      </c>
      <c r="BJ413" s="67" t="s">
        <v>521</v>
      </c>
      <c r="BK413" s="67" t="s">
        <v>521</v>
      </c>
      <c r="BL413" s="67" t="s">
        <v>521</v>
      </c>
      <c r="BM413" s="67" t="s">
        <v>521</v>
      </c>
      <c r="BN413" s="67" t="s">
        <v>521</v>
      </c>
      <c r="BO413" s="67" t="s">
        <v>521</v>
      </c>
      <c r="BP413" s="68" t="s">
        <v>521</v>
      </c>
      <c r="BQ413" s="70" t="s">
        <v>521</v>
      </c>
      <c r="BR413" s="67" t="s">
        <v>521</v>
      </c>
      <c r="BS413" s="67" t="s">
        <v>521</v>
      </c>
      <c r="BT413" s="67" t="s">
        <v>521</v>
      </c>
      <c r="BU413" s="67" t="s">
        <v>521</v>
      </c>
      <c r="BV413" s="67" t="s">
        <v>521</v>
      </c>
      <c r="BW413" s="67" t="s">
        <v>521</v>
      </c>
      <c r="BX413" s="67" t="s">
        <v>521</v>
      </c>
      <c r="BY413" s="67" t="s">
        <v>521</v>
      </c>
      <c r="BZ413" s="68" t="s">
        <v>521</v>
      </c>
      <c r="CA413" s="69" t="s">
        <v>521</v>
      </c>
      <c r="CB413" s="67" t="s">
        <v>521</v>
      </c>
      <c r="CC413" s="67" t="s">
        <v>521</v>
      </c>
      <c r="CD413" s="67" t="s">
        <v>521</v>
      </c>
      <c r="CE413" s="67" t="s">
        <v>521</v>
      </c>
      <c r="CF413" s="67" t="s">
        <v>521</v>
      </c>
      <c r="CG413" s="67" t="s">
        <v>521</v>
      </c>
      <c r="CH413" s="67" t="s">
        <v>521</v>
      </c>
      <c r="CI413" s="67" t="s">
        <v>521</v>
      </c>
      <c r="CJ413" s="68" t="s">
        <v>521</v>
      </c>
      <c r="CK413" s="69" t="s">
        <v>521</v>
      </c>
      <c r="CL413" s="67" t="s">
        <v>521</v>
      </c>
      <c r="CM413" s="67" t="s">
        <v>521</v>
      </c>
      <c r="CN413" s="67" t="s">
        <v>521</v>
      </c>
      <c r="CO413" s="67" t="s">
        <v>521</v>
      </c>
      <c r="CP413" s="67" t="s">
        <v>521</v>
      </c>
      <c r="CQ413" s="67" t="s">
        <v>521</v>
      </c>
      <c r="CR413" s="67" t="s">
        <v>521</v>
      </c>
      <c r="CS413" s="67" t="s">
        <v>521</v>
      </c>
      <c r="CT413" s="68" t="s">
        <v>521</v>
      </c>
      <c r="CU413" s="69" t="s">
        <v>521</v>
      </c>
      <c r="CV413" s="67" t="s">
        <v>521</v>
      </c>
      <c r="CW413" s="67" t="s">
        <v>521</v>
      </c>
      <c r="CX413" s="67" t="s">
        <v>521</v>
      </c>
      <c r="CY413" s="67" t="s">
        <v>521</v>
      </c>
      <c r="CZ413" s="67" t="s">
        <v>521</v>
      </c>
      <c r="DA413" s="67" t="s">
        <v>521</v>
      </c>
      <c r="DB413" s="67" t="s">
        <v>521</v>
      </c>
      <c r="DC413" s="67" t="s">
        <v>521</v>
      </c>
      <c r="DD413" s="68" t="s">
        <v>521</v>
      </c>
      <c r="DE413" s="69" t="s">
        <v>521</v>
      </c>
      <c r="DF413" s="71" t="s">
        <v>521</v>
      </c>
      <c r="DG413" s="67" t="s">
        <v>521</v>
      </c>
      <c r="DH413" s="67" t="s">
        <v>521</v>
      </c>
      <c r="DI413" s="67" t="s">
        <v>521</v>
      </c>
      <c r="DJ413" s="67" t="s">
        <v>521</v>
      </c>
      <c r="DK413" s="67" t="s">
        <v>521</v>
      </c>
      <c r="DL413" s="67" t="s">
        <v>521</v>
      </c>
      <c r="DM413" s="67" t="s">
        <v>521</v>
      </c>
      <c r="DN413" s="68" t="s">
        <v>521</v>
      </c>
      <c r="DO413" s="70" t="s">
        <v>521</v>
      </c>
      <c r="DP413" s="71" t="s">
        <v>521</v>
      </c>
      <c r="DQ413" s="67" t="s">
        <v>521</v>
      </c>
      <c r="DR413" s="67" t="s">
        <v>521</v>
      </c>
      <c r="DS413" s="67" t="s">
        <v>521</v>
      </c>
      <c r="DT413" s="67" t="s">
        <v>521</v>
      </c>
      <c r="DU413" s="67" t="s">
        <v>521</v>
      </c>
      <c r="DV413" s="67" t="s">
        <v>521</v>
      </c>
      <c r="DW413" s="67" t="s">
        <v>521</v>
      </c>
      <c r="DX413" s="72" t="s">
        <v>521</v>
      </c>
      <c r="DY413" s="146"/>
      <c r="DZ413" s="74"/>
      <c r="EA413" s="74"/>
      <c r="EB413" s="74"/>
      <c r="EC413" s="75"/>
      <c r="ED413" s="168"/>
      <c r="EE413" s="74"/>
      <c r="EF413" s="74"/>
      <c r="EG413" s="74"/>
      <c r="EH413" s="77"/>
      <c r="EI413" s="73"/>
      <c r="EJ413" s="74"/>
      <c r="EK413" s="74"/>
      <c r="EL413" s="74"/>
      <c r="EM413" s="75"/>
      <c r="EN413" s="78"/>
      <c r="EO413" s="79"/>
      <c r="EP413" s="79"/>
      <c r="EQ413" s="79"/>
      <c r="ER413" s="80"/>
      <c r="ES413" s="128" t="s">
        <v>908</v>
      </c>
      <c r="ET413" s="82"/>
      <c r="EU413" s="83"/>
      <c r="EV413" s="146"/>
      <c r="EW413" s="147"/>
      <c r="EX413" s="147"/>
      <c r="EY413" s="147"/>
      <c r="EZ413" s="147"/>
      <c r="FA413" s="147"/>
      <c r="FB413" s="147"/>
      <c r="FC413" s="147"/>
      <c r="FD413" s="147"/>
      <c r="FE413" s="170"/>
      <c r="FF413" s="73"/>
      <c r="FG413" s="74"/>
      <c r="FH413" s="74"/>
      <c r="FI413" s="74"/>
      <c r="FJ413" s="74"/>
      <c r="FK413" s="74"/>
      <c r="FL413" s="74"/>
      <c r="FM413" s="74"/>
      <c r="FN413" s="74"/>
      <c r="FO413" s="84"/>
      <c r="FP413" s="73"/>
      <c r="FQ413" s="74"/>
      <c r="FR413" s="74"/>
      <c r="FS413" s="74"/>
      <c r="FT413" s="74"/>
      <c r="FU413" s="74"/>
      <c r="FV413" s="74"/>
      <c r="FW413" s="74"/>
      <c r="FX413" s="74"/>
      <c r="FY413" s="84"/>
      <c r="FZ413" s="85"/>
      <c r="GA413" s="86"/>
      <c r="GB413" s="86"/>
      <c r="GC413" s="86"/>
      <c r="GD413" s="86"/>
      <c r="GE413" s="86"/>
      <c r="GF413" s="86"/>
      <c r="GG413" s="86"/>
      <c r="GH413" s="86"/>
      <c r="GI413" s="87"/>
      <c r="GJ413" s="85"/>
      <c r="GK413" s="86"/>
      <c r="GL413" s="86"/>
      <c r="GM413" s="86"/>
      <c r="GN413" s="86"/>
      <c r="GO413" s="86"/>
      <c r="GP413" s="86"/>
      <c r="GQ413" s="86"/>
      <c r="GR413" s="86"/>
      <c r="GS413" s="87"/>
      <c r="GT413" s="85"/>
      <c r="GU413" s="86"/>
      <c r="GV413" s="86"/>
      <c r="GW413" s="86"/>
      <c r="GX413" s="86"/>
      <c r="GY413" s="86"/>
      <c r="GZ413" s="86"/>
      <c r="HA413" s="86"/>
      <c r="HB413" s="86"/>
      <c r="HC413" s="87"/>
      <c r="HD413" s="85"/>
      <c r="HE413" s="86"/>
      <c r="HF413" s="86"/>
      <c r="HG413" s="86"/>
      <c r="HH413" s="86"/>
      <c r="HI413" s="86"/>
      <c r="HJ413" s="86"/>
      <c r="HK413" s="86"/>
      <c r="HL413" s="86"/>
      <c r="HM413" s="87"/>
      <c r="HN413" s="85"/>
      <c r="HO413" s="86"/>
      <c r="HP413" s="86"/>
      <c r="HQ413" s="86"/>
      <c r="HR413" s="86"/>
      <c r="HS413" s="86"/>
      <c r="HT413" s="86"/>
      <c r="HU413" s="86"/>
      <c r="HV413" s="86"/>
      <c r="HW413" s="87"/>
      <c r="HX413" s="73"/>
      <c r="HY413" s="74"/>
      <c r="HZ413" s="74"/>
      <c r="IA413" s="74"/>
      <c r="IB413" s="74"/>
      <c r="IC413" s="74"/>
      <c r="ID413" s="74"/>
      <c r="IE413" s="74"/>
      <c r="IF413" s="74"/>
      <c r="IG413" s="84"/>
      <c r="IH413" s="148"/>
      <c r="II413" s="149"/>
      <c r="IJ413" s="149"/>
      <c r="IK413" s="149"/>
      <c r="IL413" s="149"/>
      <c r="IM413" s="150"/>
      <c r="IN413" s="151"/>
      <c r="IO413" s="152"/>
      <c r="IP413" s="153"/>
      <c r="IQ413" s="149"/>
      <c r="IR413" s="149"/>
      <c r="IS413" s="149"/>
      <c r="IT413" s="149"/>
      <c r="IU413" s="149"/>
      <c r="IV413" s="149"/>
      <c r="IW413" s="154"/>
      <c r="IX413" s="151"/>
      <c r="IY413" s="149"/>
      <c r="IZ413" s="149"/>
      <c r="JA413" s="149"/>
      <c r="JB413" s="149"/>
      <c r="JC413" s="149"/>
      <c r="JD413" s="149"/>
      <c r="JE413" s="155"/>
      <c r="JF413" s="153"/>
      <c r="JG413" s="149"/>
      <c r="JH413" s="149"/>
      <c r="JI413" s="149"/>
      <c r="JJ413" s="149"/>
      <c r="JK413" s="149"/>
      <c r="JL413" s="149"/>
      <c r="JM413" s="154"/>
      <c r="JN413" s="151"/>
      <c r="JO413" s="149"/>
      <c r="JP413" s="149"/>
      <c r="JQ413" s="149"/>
      <c r="JR413" s="149"/>
      <c r="JS413" s="149"/>
      <c r="JT413" s="149"/>
      <c r="JU413" s="149"/>
      <c r="JV413" s="149"/>
      <c r="JW413" s="149"/>
      <c r="JX413" s="149"/>
      <c r="JY413" s="149"/>
      <c r="JZ413" s="155"/>
      <c r="KA413" s="151"/>
      <c r="KB413" s="149"/>
      <c r="KC413" s="149"/>
      <c r="KD413" s="149"/>
      <c r="KE413" s="155"/>
      <c r="KF413" s="153"/>
      <c r="KG413" s="149"/>
      <c r="KH413" s="149"/>
      <c r="KI413" s="149"/>
      <c r="KJ413" s="149"/>
      <c r="KK413" s="156"/>
      <c r="KL413" s="149"/>
      <c r="KM413" s="149"/>
      <c r="KN413" s="149"/>
      <c r="KO413" s="149"/>
      <c r="KP413" s="149"/>
      <c r="KQ413" s="149"/>
      <c r="KR413" s="149"/>
      <c r="KS413" s="154"/>
      <c r="KT413" s="154"/>
      <c r="KU413" s="154"/>
      <c r="KV413" s="154"/>
      <c r="KW413" s="151"/>
      <c r="KX413" s="149"/>
      <c r="KY413" s="149"/>
      <c r="KZ413" s="149"/>
      <c r="LA413" s="149"/>
      <c r="LB413" s="149"/>
      <c r="LC413" s="154"/>
      <c r="LD413" s="151"/>
      <c r="LE413" s="152"/>
      <c r="LF413" s="157"/>
      <c r="LG413" s="158"/>
      <c r="LH413" s="151"/>
      <c r="LI413" s="149"/>
      <c r="LJ413" s="147"/>
      <c r="LK413" s="147"/>
      <c r="LL413" s="147"/>
      <c r="LM413" s="159"/>
      <c r="LN413" s="153"/>
      <c r="LO413" s="149"/>
      <c r="LP413" s="149"/>
      <c r="LQ413" s="149"/>
      <c r="LR413" s="154"/>
      <c r="LS413" s="151"/>
      <c r="LT413" s="149"/>
      <c r="LU413" s="149"/>
      <c r="LV413" s="149"/>
      <c r="LW413" s="149"/>
      <c r="LX413" s="149"/>
      <c r="LY413" s="149"/>
      <c r="LZ413" s="149"/>
      <c r="MA413" s="155"/>
      <c r="MB413" s="153"/>
      <c r="MC413" s="149"/>
      <c r="MD413" s="149"/>
      <c r="ME413" s="149"/>
      <c r="MF413" s="149"/>
      <c r="MG413" s="149"/>
      <c r="MH413" s="149"/>
      <c r="MI413" s="149"/>
      <c r="MJ413" s="149"/>
      <c r="MK413" s="149"/>
      <c r="ML413" s="149"/>
      <c r="MM413" s="149"/>
      <c r="MN413" s="156"/>
      <c r="MO413" s="156"/>
      <c r="MP413" s="154"/>
      <c r="MQ413" s="151"/>
      <c r="MR413" s="149"/>
      <c r="MS413" s="149"/>
      <c r="MT413" s="149"/>
      <c r="MU413" s="149"/>
      <c r="MV413" s="156"/>
      <c r="MW413" s="149"/>
      <c r="MX413" s="149"/>
      <c r="MY413" s="149"/>
      <c r="MZ413" s="149"/>
      <c r="NA413" s="149"/>
      <c r="NB413" s="149"/>
      <c r="NC413" s="149"/>
      <c r="ND413" s="154"/>
      <c r="NE413" s="154"/>
      <c r="NF413" s="154"/>
      <c r="NG413" s="154"/>
      <c r="NH413" s="151"/>
      <c r="NI413" s="149"/>
      <c r="NJ413" s="149"/>
      <c r="NK413" s="149"/>
      <c r="NL413" s="149"/>
      <c r="NM413" s="149"/>
      <c r="NN413" s="94"/>
      <c r="NO413" s="151"/>
      <c r="NP413" s="160"/>
      <c r="NQ413" s="198" t="s">
        <v>1523</v>
      </c>
      <c r="NR413" s="196" t="s">
        <v>1533</v>
      </c>
      <c r="NS413" s="198"/>
      <c r="NT413" s="198"/>
      <c r="NU413" s="198"/>
      <c r="NV413" s="186" t="s">
        <v>908</v>
      </c>
      <c r="NW413" s="198" t="s">
        <v>908</v>
      </c>
      <c r="NX413" s="165" t="s">
        <v>908</v>
      </c>
      <c r="NY413" s="172" t="s">
        <v>908</v>
      </c>
      <c r="NZ413" s="165" t="s">
        <v>908</v>
      </c>
      <c r="OA413" s="166"/>
      <c r="OB413" s="166"/>
      <c r="OC413" s="166"/>
      <c r="OD413" s="141"/>
      <c r="OE413" s="140"/>
      <c r="OF413" s="141"/>
      <c r="OG413" s="140"/>
      <c r="OH413" s="173"/>
      <c r="OI413" s="174"/>
      <c r="OJ413" s="174"/>
      <c r="OK413" s="174"/>
      <c r="OL413" s="174"/>
      <c r="OM413" s="174"/>
      <c r="ON413" s="174"/>
      <c r="OO413" s="174"/>
      <c r="OP413" s="174"/>
      <c r="OQ413" s="175"/>
      <c r="OR413" s="114"/>
      <c r="OS413" s="115"/>
      <c r="OT413" s="115"/>
      <c r="OU413" s="115"/>
      <c r="OV413" s="115"/>
      <c r="OW413" s="115"/>
      <c r="OX413" s="115"/>
      <c r="OY413" s="116"/>
      <c r="OZ413" s="115"/>
      <c r="PA413" s="117"/>
      <c r="PB413" s="118"/>
      <c r="PC413" s="115"/>
      <c r="PD413" s="115"/>
      <c r="PE413" s="115"/>
      <c r="PF413" s="115"/>
      <c r="PG413" s="119"/>
      <c r="PH413" s="118"/>
      <c r="PI413" s="115"/>
      <c r="PJ413" s="115"/>
      <c r="PK413" s="115"/>
      <c r="PL413" s="115"/>
      <c r="PM413" s="119"/>
      <c r="PN413" s="118"/>
      <c r="PO413" s="115"/>
      <c r="PP413" s="115"/>
      <c r="PQ413" s="115"/>
      <c r="PR413" s="115"/>
      <c r="PS413" s="119"/>
      <c r="PT413" s="120"/>
      <c r="PU413" s="115"/>
      <c r="PV413" s="115"/>
      <c r="PW413" s="115"/>
      <c r="PX413" s="115"/>
      <c r="PY413" s="115"/>
      <c r="PZ413" s="115"/>
      <c r="QA413" s="116"/>
      <c r="QB413" s="115"/>
      <c r="QC413" s="121"/>
      <c r="QD413" s="120"/>
      <c r="QE413" s="115"/>
      <c r="QF413" s="115"/>
      <c r="QG413" s="115"/>
      <c r="QH413" s="115"/>
      <c r="QI413" s="115"/>
      <c r="QJ413" s="115"/>
      <c r="QK413" s="116"/>
      <c r="QL413" s="115"/>
      <c r="QM413" s="121"/>
      <c r="QN413" s="114"/>
      <c r="QO413" s="115"/>
      <c r="QP413" s="115"/>
      <c r="QQ413" s="115"/>
      <c r="QR413" s="115"/>
      <c r="QS413" s="115"/>
      <c r="QT413" s="114"/>
      <c r="QU413" s="115"/>
      <c r="QV413" s="115"/>
      <c r="QW413" s="115"/>
      <c r="QX413" s="115"/>
      <c r="QY413" s="115"/>
      <c r="QZ413" s="114"/>
      <c r="RA413" s="115"/>
      <c r="RB413" s="115"/>
      <c r="RC413" s="115"/>
      <c r="RD413" s="115"/>
      <c r="RE413" s="115"/>
      <c r="RF413" s="122"/>
      <c r="RG413" s="115"/>
      <c r="RH413" s="115"/>
      <c r="RI413" s="115"/>
      <c r="RJ413" s="115"/>
      <c r="RK413" s="115"/>
      <c r="RL413" s="115"/>
      <c r="RM413" s="115"/>
      <c r="RN413" s="115"/>
      <c r="RO413" s="115"/>
      <c r="RP413" s="119"/>
      <c r="RQ413" s="118"/>
      <c r="RR413" s="115"/>
      <c r="RS413" s="119"/>
      <c r="RT413" s="118"/>
      <c r="RU413" s="119"/>
      <c r="RV413" s="118"/>
      <c r="RW413" s="115"/>
      <c r="RX413" s="119"/>
      <c r="RY413" s="118"/>
      <c r="RZ413" s="115"/>
      <c r="SA413" s="117"/>
      <c r="SB413" s="118"/>
      <c r="SC413" s="115"/>
      <c r="SD413" s="115"/>
      <c r="SE413" s="115"/>
      <c r="SF413" s="115"/>
      <c r="SG413" s="115"/>
      <c r="SH413" s="115"/>
      <c r="SI413" s="115"/>
      <c r="SJ413" s="115"/>
      <c r="SK413" s="115"/>
      <c r="SL413" s="115"/>
      <c r="SM413" s="121"/>
      <c r="SN413" s="115"/>
      <c r="SO413" s="115"/>
      <c r="SP413" s="115"/>
      <c r="SQ413" s="115"/>
      <c r="SR413" s="115"/>
      <c r="SS413" s="121"/>
      <c r="ST413" s="118"/>
      <c r="SU413" s="115"/>
      <c r="SV413" s="115"/>
      <c r="SW413" s="115"/>
      <c r="SX413" s="115"/>
      <c r="SY413" s="115"/>
      <c r="SZ413" s="115"/>
      <c r="TA413" s="115"/>
      <c r="TB413" s="115"/>
      <c r="TC413" s="115"/>
      <c r="TD413" s="115"/>
      <c r="TE413" s="117"/>
      <c r="TF413" s="118"/>
      <c r="TG413" s="115"/>
      <c r="TH413" s="115"/>
      <c r="TI413" s="115"/>
      <c r="TJ413" s="115"/>
      <c r="TK413" s="115"/>
      <c r="TL413" s="117"/>
      <c r="TM413" s="118"/>
      <c r="TN413" s="115"/>
      <c r="TO413" s="115"/>
      <c r="TP413" s="115"/>
      <c r="TQ413" s="115"/>
      <c r="TR413" s="115"/>
      <c r="TS413" s="119"/>
      <c r="TT413" s="120"/>
      <c r="TU413" s="115"/>
      <c r="TV413" s="115"/>
      <c r="TW413" s="115"/>
      <c r="TX413" s="115"/>
      <c r="TY413" s="115"/>
      <c r="TZ413" s="121"/>
      <c r="UA413" s="132"/>
      <c r="UB413" s="7" t="s">
        <v>1</v>
      </c>
    </row>
    <row r="414" spans="1:548" x14ac:dyDescent="0.15">
      <c r="A414" s="142">
        <v>406</v>
      </c>
      <c r="B414" s="200" t="s">
        <v>1533</v>
      </c>
      <c r="C414" s="143"/>
      <c r="D414" s="143"/>
      <c r="E414" s="64" t="s">
        <v>518</v>
      </c>
      <c r="F414" s="65">
        <v>116</v>
      </c>
      <c r="G414" s="65" t="s">
        <v>519</v>
      </c>
      <c r="H414" s="144"/>
      <c r="I414" s="66" t="s">
        <v>521</v>
      </c>
      <c r="J414" s="67" t="s">
        <v>521</v>
      </c>
      <c r="K414" s="67" t="s">
        <v>521</v>
      </c>
      <c r="L414" s="67" t="s">
        <v>521</v>
      </c>
      <c r="M414" s="67" t="s">
        <v>521</v>
      </c>
      <c r="N414" s="67" t="s">
        <v>521</v>
      </c>
      <c r="O414" s="67" t="s">
        <v>521</v>
      </c>
      <c r="P414" s="67" t="s">
        <v>521</v>
      </c>
      <c r="Q414" s="67" t="s">
        <v>521</v>
      </c>
      <c r="R414" s="68" t="s">
        <v>521</v>
      </c>
      <c r="S414" s="69" t="s">
        <v>521</v>
      </c>
      <c r="T414" s="67" t="s">
        <v>521</v>
      </c>
      <c r="U414" s="67" t="s">
        <v>521</v>
      </c>
      <c r="V414" s="67" t="s">
        <v>521</v>
      </c>
      <c r="W414" s="67" t="s">
        <v>521</v>
      </c>
      <c r="X414" s="67" t="s">
        <v>521</v>
      </c>
      <c r="Y414" s="67" t="s">
        <v>521</v>
      </c>
      <c r="Z414" s="67" t="s">
        <v>521</v>
      </c>
      <c r="AA414" s="67" t="s">
        <v>521</v>
      </c>
      <c r="AB414" s="68" t="s">
        <v>521</v>
      </c>
      <c r="AC414" s="69" t="s">
        <v>521</v>
      </c>
      <c r="AD414" s="67" t="s">
        <v>521</v>
      </c>
      <c r="AE414" s="67" t="s">
        <v>521</v>
      </c>
      <c r="AF414" s="67" t="s">
        <v>521</v>
      </c>
      <c r="AG414" s="67" t="s">
        <v>521</v>
      </c>
      <c r="AH414" s="67" t="s">
        <v>521</v>
      </c>
      <c r="AI414" s="67" t="s">
        <v>521</v>
      </c>
      <c r="AJ414" s="67" t="s">
        <v>521</v>
      </c>
      <c r="AK414" s="67" t="s">
        <v>521</v>
      </c>
      <c r="AL414" s="68" t="s">
        <v>521</v>
      </c>
      <c r="AM414" s="69" t="s">
        <v>521</v>
      </c>
      <c r="AN414" s="67" t="s">
        <v>521</v>
      </c>
      <c r="AO414" s="67" t="s">
        <v>521</v>
      </c>
      <c r="AP414" s="67" t="s">
        <v>521</v>
      </c>
      <c r="AQ414" s="67" t="s">
        <v>521</v>
      </c>
      <c r="AR414" s="67" t="s">
        <v>521</v>
      </c>
      <c r="AS414" s="67" t="s">
        <v>521</v>
      </c>
      <c r="AT414" s="67" t="s">
        <v>521</v>
      </c>
      <c r="AU414" s="67" t="s">
        <v>521</v>
      </c>
      <c r="AV414" s="68" t="s">
        <v>521</v>
      </c>
      <c r="AW414" s="69" t="s">
        <v>521</v>
      </c>
      <c r="AX414" s="67" t="s">
        <v>521</v>
      </c>
      <c r="AY414" s="67" t="s">
        <v>521</v>
      </c>
      <c r="AZ414" s="67" t="s">
        <v>521</v>
      </c>
      <c r="BA414" s="67" t="s">
        <v>521</v>
      </c>
      <c r="BB414" s="67" t="s">
        <v>521</v>
      </c>
      <c r="BC414" s="67" t="s">
        <v>521</v>
      </c>
      <c r="BD414" s="67" t="s">
        <v>521</v>
      </c>
      <c r="BE414" s="67" t="s">
        <v>521</v>
      </c>
      <c r="BF414" s="68" t="s">
        <v>521</v>
      </c>
      <c r="BG414" s="69" t="s">
        <v>521</v>
      </c>
      <c r="BH414" s="67" t="s">
        <v>521</v>
      </c>
      <c r="BI414" s="67" t="s">
        <v>521</v>
      </c>
      <c r="BJ414" s="67" t="s">
        <v>521</v>
      </c>
      <c r="BK414" s="67" t="s">
        <v>521</v>
      </c>
      <c r="BL414" s="67" t="s">
        <v>521</v>
      </c>
      <c r="BM414" s="67" t="s">
        <v>521</v>
      </c>
      <c r="BN414" s="67" t="s">
        <v>521</v>
      </c>
      <c r="BO414" s="67" t="s">
        <v>521</v>
      </c>
      <c r="BP414" s="68" t="s">
        <v>521</v>
      </c>
      <c r="BQ414" s="70" t="s">
        <v>521</v>
      </c>
      <c r="BR414" s="67" t="s">
        <v>521</v>
      </c>
      <c r="BS414" s="67" t="s">
        <v>521</v>
      </c>
      <c r="BT414" s="67" t="s">
        <v>521</v>
      </c>
      <c r="BU414" s="67" t="s">
        <v>521</v>
      </c>
      <c r="BV414" s="67" t="s">
        <v>521</v>
      </c>
      <c r="BW414" s="67" t="s">
        <v>521</v>
      </c>
      <c r="BX414" s="67" t="s">
        <v>521</v>
      </c>
      <c r="BY414" s="67" t="s">
        <v>521</v>
      </c>
      <c r="BZ414" s="68" t="s">
        <v>521</v>
      </c>
      <c r="CA414" s="69" t="s">
        <v>521</v>
      </c>
      <c r="CB414" s="67" t="s">
        <v>521</v>
      </c>
      <c r="CC414" s="67" t="s">
        <v>521</v>
      </c>
      <c r="CD414" s="67" t="s">
        <v>521</v>
      </c>
      <c r="CE414" s="67" t="s">
        <v>521</v>
      </c>
      <c r="CF414" s="67" t="s">
        <v>521</v>
      </c>
      <c r="CG414" s="67" t="s">
        <v>521</v>
      </c>
      <c r="CH414" s="67" t="s">
        <v>521</v>
      </c>
      <c r="CI414" s="67" t="s">
        <v>521</v>
      </c>
      <c r="CJ414" s="68" t="s">
        <v>521</v>
      </c>
      <c r="CK414" s="69" t="s">
        <v>521</v>
      </c>
      <c r="CL414" s="67" t="s">
        <v>521</v>
      </c>
      <c r="CM414" s="67" t="s">
        <v>521</v>
      </c>
      <c r="CN414" s="67" t="s">
        <v>521</v>
      </c>
      <c r="CO414" s="67" t="s">
        <v>521</v>
      </c>
      <c r="CP414" s="67" t="s">
        <v>521</v>
      </c>
      <c r="CQ414" s="67" t="s">
        <v>521</v>
      </c>
      <c r="CR414" s="67" t="s">
        <v>521</v>
      </c>
      <c r="CS414" s="67" t="s">
        <v>521</v>
      </c>
      <c r="CT414" s="68" t="s">
        <v>521</v>
      </c>
      <c r="CU414" s="69" t="s">
        <v>521</v>
      </c>
      <c r="CV414" s="67" t="s">
        <v>521</v>
      </c>
      <c r="CW414" s="67" t="s">
        <v>521</v>
      </c>
      <c r="CX414" s="67" t="s">
        <v>521</v>
      </c>
      <c r="CY414" s="67" t="s">
        <v>521</v>
      </c>
      <c r="CZ414" s="67" t="s">
        <v>521</v>
      </c>
      <c r="DA414" s="67" t="s">
        <v>521</v>
      </c>
      <c r="DB414" s="67" t="s">
        <v>521</v>
      </c>
      <c r="DC414" s="67" t="s">
        <v>521</v>
      </c>
      <c r="DD414" s="68" t="s">
        <v>521</v>
      </c>
      <c r="DE414" s="69" t="s">
        <v>520</v>
      </c>
      <c r="DF414" s="71" t="s">
        <v>520</v>
      </c>
      <c r="DG414" s="67" t="s">
        <v>520</v>
      </c>
      <c r="DH414" s="67" t="s">
        <v>520</v>
      </c>
      <c r="DI414" s="67" t="s">
        <v>520</v>
      </c>
      <c r="DJ414" s="67" t="s">
        <v>520</v>
      </c>
      <c r="DK414" s="67" t="s">
        <v>520</v>
      </c>
      <c r="DL414" s="67" t="s">
        <v>520</v>
      </c>
      <c r="DM414" s="67" t="s">
        <v>520</v>
      </c>
      <c r="DN414" s="68" t="s">
        <v>520</v>
      </c>
      <c r="DO414" s="70" t="s">
        <v>521</v>
      </c>
      <c r="DP414" s="71" t="s">
        <v>521</v>
      </c>
      <c r="DQ414" s="67" t="s">
        <v>521</v>
      </c>
      <c r="DR414" s="67" t="s">
        <v>521</v>
      </c>
      <c r="DS414" s="67" t="s">
        <v>521</v>
      </c>
      <c r="DT414" s="67" t="s">
        <v>521</v>
      </c>
      <c r="DU414" s="67" t="s">
        <v>521</v>
      </c>
      <c r="DV414" s="67" t="s">
        <v>521</v>
      </c>
      <c r="DW414" s="67" t="s">
        <v>521</v>
      </c>
      <c r="DX414" s="72" t="s">
        <v>521</v>
      </c>
      <c r="DY414" s="73" t="s">
        <v>522</v>
      </c>
      <c r="DZ414" s="74">
        <v>2</v>
      </c>
      <c r="EA414" s="74">
        <v>3</v>
      </c>
      <c r="EB414" s="74">
        <v>3</v>
      </c>
      <c r="EC414" s="75">
        <v>4</v>
      </c>
      <c r="ED414" s="76" t="s">
        <v>522</v>
      </c>
      <c r="EE414" s="74">
        <f t="shared" ref="EE414:EE425" si="1021">DZ414</f>
        <v>2</v>
      </c>
      <c r="EF414" s="74">
        <f t="shared" ref="EF414:EF425" si="1022">DZ414*EA414</f>
        <v>6</v>
      </c>
      <c r="EG414" s="74">
        <f t="shared" ref="EG414:EG425" si="1023">DZ414*EA414*EB414</f>
        <v>18</v>
      </c>
      <c r="EH414" s="77">
        <f t="shared" ref="EH414:EH425" si="1024">DZ414*EA414*EB414*EC414</f>
        <v>72</v>
      </c>
      <c r="EI414" s="73">
        <v>30</v>
      </c>
      <c r="EJ414" s="74">
        <v>50</v>
      </c>
      <c r="EK414" s="74">
        <v>90</v>
      </c>
      <c r="EL414" s="74">
        <v>150</v>
      </c>
      <c r="EM414" s="75">
        <v>450</v>
      </c>
      <c r="EN414" s="78">
        <v>1</v>
      </c>
      <c r="EO414" s="79">
        <f t="shared" ref="EO414:EO425" si="1025">(EJ414/EE414)/EI414</f>
        <v>0.83333333333333337</v>
      </c>
      <c r="EP414" s="79">
        <f t="shared" ref="EP414:EP425" si="1026">(EK414/EF414)/EI414</f>
        <v>0.5</v>
      </c>
      <c r="EQ414" s="79">
        <f t="shared" ref="EQ414:EQ425" si="1027">(EL414/EG414)/EI414</f>
        <v>0.27777777777777779</v>
      </c>
      <c r="ER414" s="80">
        <f t="shared" ref="ER414:ER425" si="1028">(EM414/EH414)/EI414</f>
        <v>0.20833333333333334</v>
      </c>
      <c r="ES414" s="128" t="s">
        <v>564</v>
      </c>
      <c r="ET414" s="82"/>
      <c r="EU414" s="83">
        <v>4</v>
      </c>
      <c r="EV414" s="146">
        <v>91</v>
      </c>
      <c r="EW414" s="147">
        <v>55</v>
      </c>
      <c r="EX414" s="147">
        <v>63</v>
      </c>
      <c r="EY414" s="147">
        <v>61</v>
      </c>
      <c r="EZ414" s="147">
        <v>29</v>
      </c>
      <c r="FA414" s="147">
        <v>26</v>
      </c>
      <c r="FB414" s="147">
        <v>81</v>
      </c>
      <c r="FC414" s="147">
        <v>81</v>
      </c>
      <c r="FD414" s="74">
        <f t="shared" ref="FD414:FD425" si="1029">EX414+EZ414</f>
        <v>92</v>
      </c>
      <c r="FE414" s="84">
        <f t="shared" ref="FE414:FE425" si="1030">EX414+FC414</f>
        <v>144</v>
      </c>
      <c r="FF414" s="73">
        <f>RANK(EV414,$EV$9:$EV$497,0)</f>
        <v>111</v>
      </c>
      <c r="FG414" s="74">
        <f>RANK(EW414,$EW$9:$EW$497,0)</f>
        <v>144</v>
      </c>
      <c r="FH414" s="74">
        <f>RANK(EX414,$EX$9:$EX$497,0)</f>
        <v>105</v>
      </c>
      <c r="FI414" s="74">
        <f>RANK(EY414,$EY$9:$EY$497,0)</f>
        <v>73</v>
      </c>
      <c r="FJ414" s="74">
        <f>RANK(EZ414,$EZ$9:$EZ$497,0)</f>
        <v>133</v>
      </c>
      <c r="FK414" s="74">
        <f>RANK(FA414,$FA$9:$FA$497,0)</f>
        <v>138</v>
      </c>
      <c r="FL414" s="74">
        <f>RANK(FB414,$FB$9:$FB$497,0)</f>
        <v>58</v>
      </c>
      <c r="FM414" s="74">
        <f>RANK(FC414,$FC$9:$FC$497,0)</f>
        <v>47</v>
      </c>
      <c r="FN414" s="74">
        <f>RANK(FD414,$FD$9:$FD$497,0)</f>
        <v>118</v>
      </c>
      <c r="FO414" s="84">
        <f>RANK(FE414,$FE$9:$FE$497,0)</f>
        <v>65</v>
      </c>
      <c r="FP414" s="73">
        <f>COUNTIFS($EV$9:$EV$497,"&gt;"&amp;EV414,$ES$9:$ES$497,ES414)+1</f>
        <v>24</v>
      </c>
      <c r="FQ414" s="74">
        <f>COUNTIFS($EW$9:$EW$497,"&gt;"&amp;EW414,$ES$9:$ES$497,ES414)+1</f>
        <v>28</v>
      </c>
      <c r="FR414" s="74">
        <f>COUNTIFS($EX$9:$EX$497,"&gt;"&amp;EX414,$ES$9:$ES$497,ES414)+1</f>
        <v>33</v>
      </c>
      <c r="FS414" s="74">
        <f>COUNTIFS($EY$9:$EY$497,"&gt;"&amp;EY414,$ES$9:$ES$497,ES414)+1</f>
        <v>21</v>
      </c>
      <c r="FT414" s="74">
        <f>COUNTIFS($EZ$9:$EZ$497,"&gt;"&amp;EZ414,$ES$9:$ES$497,ES414)+1</f>
        <v>18</v>
      </c>
      <c r="FU414" s="74">
        <f>COUNTIFS($FA$9:$FA$497,"&gt;"&amp;FA414,$ES$9:$ES$497,ES414)+1</f>
        <v>24</v>
      </c>
      <c r="FV414" s="74">
        <f>COUNTIFS($FB$9:$FB$497,"&gt;"&amp;FB414,$ES$9:$ES$497,ES414)+1</f>
        <v>36</v>
      </c>
      <c r="FW414" s="74">
        <f>COUNTIFS($FC$9:$FC$497,"&gt;"&amp;FC414,$ES$9:$ES$497,ES414)+1</f>
        <v>31</v>
      </c>
      <c r="FX414" s="74">
        <f>COUNTIFS($FD$9:$FD$497,"&gt;"&amp;FD414,$ES$9:$ES$497,ES414)+1</f>
        <v>30</v>
      </c>
      <c r="FY414" s="84">
        <f>COUNTIFS($FE$9:$FE$497,"&gt;"&amp;FE414,$ES$9:$ES$497,ES414)+1</f>
        <v>34</v>
      </c>
      <c r="FZ414" s="85">
        <f t="shared" ref="FZ414:FZ425" si="1031">ROUND(EV414/$F414,2)</f>
        <v>0.78</v>
      </c>
      <c r="GA414" s="86">
        <f t="shared" ref="GA414:GA425" si="1032">ROUND(EW414/$F414,2)</f>
        <v>0.47</v>
      </c>
      <c r="GB414" s="86">
        <f t="shared" ref="GB414:GB425" si="1033">ROUND(EX414/$F414,2)</f>
        <v>0.54</v>
      </c>
      <c r="GC414" s="86">
        <f t="shared" ref="GC414:GC425" si="1034">ROUND(EY414/$F414,2)</f>
        <v>0.53</v>
      </c>
      <c r="GD414" s="86">
        <f t="shared" ref="GD414:GD425" si="1035">ROUND(EZ414/$F414,2)</f>
        <v>0.25</v>
      </c>
      <c r="GE414" s="86">
        <f t="shared" ref="GE414:GE425" si="1036">ROUND(FA414/$F414,2)</f>
        <v>0.22</v>
      </c>
      <c r="GF414" s="86">
        <f t="shared" ref="GF414:GF425" si="1037">ROUND(FB414/$F414,2)</f>
        <v>0.7</v>
      </c>
      <c r="GG414" s="86">
        <f t="shared" ref="GG414:GG425" si="1038">ROUND(FC414/$F414,2)</f>
        <v>0.7</v>
      </c>
      <c r="GH414" s="86">
        <f t="shared" ref="GH414:GH425" si="1039">ROUND(FD414/$F414,2)</f>
        <v>0.79</v>
      </c>
      <c r="GI414" s="87">
        <f t="shared" ref="GI414:GI425" si="1040">ROUND(FE414/$F414,2)</f>
        <v>1.24</v>
      </c>
      <c r="GJ414" s="85">
        <f>ROUND(((FZ414-AVERAGE(FZ$9:FZ$497))/STDEVP(FZ$9:FZ$497)*10+50),2)</f>
        <v>42.74</v>
      </c>
      <c r="GK414" s="86">
        <f>ROUND(((GA414-AVERAGE(GA$9:GA$497))/STDEVP(GA$9:GA$497)*10+50),2)</f>
        <v>43.41</v>
      </c>
      <c r="GL414" s="86">
        <f>ROUND(((GB414-AVERAGE(GB$9:GB$497))/STDEVP(GB$9:GB$497)*10+50),2)</f>
        <v>48.39</v>
      </c>
      <c r="GM414" s="86">
        <f>ROUND(((GC414-AVERAGE(GC$9:GC$497))/STDEVP(GC$9:GC$497)*10+50),2)</f>
        <v>50.2</v>
      </c>
      <c r="GN414" s="86">
        <f>ROUND(((GD414-AVERAGE(GD$9:GD$497))/STDEVP(GD$9:GD$497)*10+50),2)</f>
        <v>45.13</v>
      </c>
      <c r="GO414" s="86">
        <f>ROUND(((GE414-AVERAGE(GE$9:GE$497))/STDEVP(GE$9:GE$497)*10+50),2)</f>
        <v>45.34</v>
      </c>
      <c r="GP414" s="86">
        <f>ROUND(((GF414-AVERAGE(GF$9:GF$497))/STDEVP(GF$9:GF$497)*10+50),2)</f>
        <v>52.05</v>
      </c>
      <c r="GQ414" s="86">
        <f>ROUND(((GG414-AVERAGE(GG$9:GG$497))/STDEVP(GG$9:GG$497)*10+50),2)</f>
        <v>52.16</v>
      </c>
      <c r="GR414" s="86">
        <f>ROUND(((GH414-AVERAGE(GH$9:GH$497))/STDEVP(GH$9:GH$497)*10+50),2)</f>
        <v>43.26</v>
      </c>
      <c r="GS414" s="87">
        <f>ROUND(((GI414-AVERAGE(GI$9:GI$497))/STDEVP(GI$9:GI$497)*10+50),2)</f>
        <v>50.55</v>
      </c>
      <c r="GT414" s="73">
        <f>RANK(GJ414,$GJ$9:$GJ$497,0)</f>
        <v>337</v>
      </c>
      <c r="GU414" s="74">
        <f>RANK(GK414,$GK$9:$GK$497,0)</f>
        <v>294</v>
      </c>
      <c r="GV414" s="74">
        <f>RANK(GL414,$GL$9:$GL$497,0)</f>
        <v>231</v>
      </c>
      <c r="GW414" s="74">
        <f>RANK(GM414,$GM$9:$GM$497,0)</f>
        <v>178</v>
      </c>
      <c r="GX414" s="74">
        <f>RANK(GN414,$GN$9:$GN$497,0)</f>
        <v>266</v>
      </c>
      <c r="GY414" s="74">
        <f>RANK(GO414,$GO$9:$GO$497,0)</f>
        <v>263</v>
      </c>
      <c r="GZ414" s="74">
        <f>RANK(GP414,$GP$9:$GP$497,0)</f>
        <v>180</v>
      </c>
      <c r="HA414" s="74">
        <f>RANK(GQ414,$GQ$9:$GQ$497,0)</f>
        <v>176</v>
      </c>
      <c r="HB414" s="74">
        <f>RANK(GR414,$GR$9:$GR$497,0)</f>
        <v>316</v>
      </c>
      <c r="HC414" s="84">
        <f>RANK(GS414,$GS$9:$GS$497,0)</f>
        <v>168</v>
      </c>
      <c r="HD414" s="85">
        <f>ROUND(AVERAGEIF($ES$9:$ES$497,$ES414,$FZ$9:$FZ$497),2)</f>
        <v>0.92</v>
      </c>
      <c r="HE414" s="86">
        <f>ROUND(AVERAGEIF($ES$9:$ES$497,$ES414,$GA$9:$GA$497),2)</f>
        <v>0.65</v>
      </c>
      <c r="HF414" s="86">
        <f>ROUND(AVERAGEIF($ES$9:$ES$497,$ES414,$GB$9:$GB$497),2)</f>
        <v>0.69</v>
      </c>
      <c r="HG414" s="86">
        <f>ROUND(AVERAGEIF($ES$9:$ES$497,$ES414,$GC$9:$GC$497),2)</f>
        <v>0.54</v>
      </c>
      <c r="HH414" s="86">
        <f>ROUND(AVERAGEIF($ES$9:$ES$497,$ES414,$GD$9:$GD$497),2)</f>
        <v>0.32</v>
      </c>
      <c r="HI414" s="86">
        <f>ROUND(AVERAGEIF($ES$9:$ES$497,$ES414,$GE$9:$GE$497),2)</f>
        <v>0.33</v>
      </c>
      <c r="HJ414" s="86">
        <f>ROUND(AVERAGEIF($ES$9:$ES$497,$ES414,$GF$9:$GF$497),2)</f>
        <v>0.98</v>
      </c>
      <c r="HK414" s="86">
        <f>ROUND(AVERAGEIF($ES$9:$ES$497,$ES414,$GG$9:$GG$497),2)</f>
        <v>0.86</v>
      </c>
      <c r="HL414" s="86">
        <f>ROUND(AVERAGEIF($ES$9:$ES$497,$ES414,$GH$9:$GH$497),2)</f>
        <v>1.01</v>
      </c>
      <c r="HM414" s="87">
        <f>ROUND(AVERAGEIF($ES$9:$ES$497,$ES414,$GI$9:$GI$497),2)</f>
        <v>1.55</v>
      </c>
      <c r="HN414" s="88">
        <f t="shared" ref="HN414:HN425" si="1041">FZ414-HD414</f>
        <v>-0.14000000000000001</v>
      </c>
      <c r="HO414" s="89">
        <f t="shared" ref="HO414:HO425" si="1042">GA414-HE414</f>
        <v>-0.18000000000000005</v>
      </c>
      <c r="HP414" s="89">
        <f t="shared" ref="HP414:HP425" si="1043">GB414-HF414</f>
        <v>-0.14999999999999991</v>
      </c>
      <c r="HQ414" s="89">
        <f t="shared" ref="HQ414:HQ425" si="1044">GC414-HG414</f>
        <v>-1.0000000000000009E-2</v>
      </c>
      <c r="HR414" s="89">
        <f t="shared" ref="HR414:HR425" si="1045">GD414-HH414</f>
        <v>-7.0000000000000007E-2</v>
      </c>
      <c r="HS414" s="89">
        <f t="shared" ref="HS414:HS425" si="1046">GE414-HI414</f>
        <v>-0.11000000000000001</v>
      </c>
      <c r="HT414" s="89">
        <f t="shared" ref="HT414:HT425" si="1047">GF414-HJ414</f>
        <v>-0.28000000000000003</v>
      </c>
      <c r="HU414" s="89">
        <f t="shared" ref="HU414:HU425" si="1048">GG414-HK414</f>
        <v>-0.16000000000000003</v>
      </c>
      <c r="HV414" s="89">
        <f t="shared" ref="HV414:HV425" si="1049">GH414-HL414</f>
        <v>-0.21999999999999997</v>
      </c>
      <c r="HW414" s="90">
        <f t="shared" ref="HW414:HW425" si="1050">GI414-HM414</f>
        <v>-0.31000000000000005</v>
      </c>
      <c r="HX414" s="73">
        <f>COUNTIFS($FZ$9:$FZ$497,"&gt;"&amp;FZ414,$ES$9:$ES$497,$ES414)+1</f>
        <v>75</v>
      </c>
      <c r="HY414" s="74">
        <f>COUNTIFS($GA$9:$GA$497,"&gt;"&amp;GA414,$ES$9:$ES$497,$ES414)+1</f>
        <v>81</v>
      </c>
      <c r="HZ414" s="74">
        <f>COUNTIFS($GB$9:$GB$497,"&gt;"&amp;GB414,$ES$9:$ES$497,$ES414)+1</f>
        <v>68</v>
      </c>
      <c r="IA414" s="74">
        <f>COUNTIFS($GC$9:$GC$497,"&gt;"&amp;GC414,$ES$9:$ES$497,$ES414)+1</f>
        <v>42</v>
      </c>
      <c r="IB414" s="74">
        <f>COUNTIFS($GD$9:$GD$497,"&gt;"&amp;GD414,$ES$9:$ES$497,$ES414)+1</f>
        <v>69</v>
      </c>
      <c r="IC414" s="74">
        <f>COUNTIFS($GE$9:$GE$497,"&gt;"&amp;GE414,$ES$9:$ES$497,$ES414)+1</f>
        <v>77</v>
      </c>
      <c r="ID414" s="74">
        <f>COUNTIFS($GF$9:$GF$497,"&gt;"&amp;GF414,$ES$9:$ES$497,$ES414)+1</f>
        <v>84</v>
      </c>
      <c r="IE414" s="74">
        <f>COUNTIFS($GG$9:$GG$497,"&gt;"&amp;GG414,$ES$9:$ES$497,$ES414)+1</f>
        <v>73</v>
      </c>
      <c r="IF414" s="74">
        <f>COUNTIFS($GH$9:$GH$497,"&gt;"&amp;GH414,$ES$9:$ES$497,$ES414)+1</f>
        <v>78</v>
      </c>
      <c r="IG414" s="84">
        <f>COUNTIFS($GI$9:$GI$497,"&gt;"&amp;GI414,$ES$9:$ES$497,$ES414)+1</f>
        <v>72</v>
      </c>
      <c r="IH414" s="148"/>
      <c r="II414" s="149"/>
      <c r="IJ414" s="149"/>
      <c r="IK414" s="149"/>
      <c r="IL414" s="149"/>
      <c r="IM414" s="150"/>
      <c r="IN414" s="151"/>
      <c r="IO414" s="152"/>
      <c r="IP414" s="153"/>
      <c r="IQ414" s="149"/>
      <c r="IR414" s="149"/>
      <c r="IS414" s="149"/>
      <c r="IT414" s="149"/>
      <c r="IU414" s="149"/>
      <c r="IV414" s="149"/>
      <c r="IW414" s="154"/>
      <c r="IX414" s="151"/>
      <c r="IY414" s="149"/>
      <c r="IZ414" s="149"/>
      <c r="JA414" s="149"/>
      <c r="JB414" s="149"/>
      <c r="JC414" s="149"/>
      <c r="JD414" s="149"/>
      <c r="JE414" s="155"/>
      <c r="JF414" s="153"/>
      <c r="JG414" s="149"/>
      <c r="JH414" s="149"/>
      <c r="JI414" s="149"/>
      <c r="JJ414" s="149"/>
      <c r="JK414" s="149"/>
      <c r="JL414" s="149"/>
      <c r="JM414" s="154"/>
      <c r="JN414" s="151"/>
      <c r="JO414" s="149"/>
      <c r="JP414" s="149"/>
      <c r="JQ414" s="149"/>
      <c r="JR414" s="149"/>
      <c r="JS414" s="149"/>
      <c r="JT414" s="149"/>
      <c r="JU414" s="149"/>
      <c r="JV414" s="149"/>
      <c r="JW414" s="149"/>
      <c r="JX414" s="149"/>
      <c r="JY414" s="149"/>
      <c r="JZ414" s="155"/>
      <c r="KA414" s="151"/>
      <c r="KB414" s="149"/>
      <c r="KC414" s="149"/>
      <c r="KD414" s="149"/>
      <c r="KE414" s="155"/>
      <c r="KF414" s="153"/>
      <c r="KG414" s="149"/>
      <c r="KH414" s="149"/>
      <c r="KI414" s="149"/>
      <c r="KJ414" s="149"/>
      <c r="KK414" s="156"/>
      <c r="KL414" s="149"/>
      <c r="KM414" s="149"/>
      <c r="KN414" s="149"/>
      <c r="KO414" s="149"/>
      <c r="KP414" s="149"/>
      <c r="KQ414" s="149"/>
      <c r="KR414" s="149"/>
      <c r="KS414" s="154"/>
      <c r="KT414" s="154"/>
      <c r="KU414" s="154"/>
      <c r="KV414" s="154"/>
      <c r="KW414" s="151"/>
      <c r="KX414" s="149"/>
      <c r="KY414" s="149"/>
      <c r="KZ414" s="149"/>
      <c r="LA414" s="149"/>
      <c r="LB414" s="149"/>
      <c r="LC414" s="154"/>
      <c r="LD414" s="151"/>
      <c r="LE414" s="152"/>
      <c r="LF414" s="157"/>
      <c r="LG414" s="158"/>
      <c r="LH414" s="151"/>
      <c r="LI414" s="149"/>
      <c r="LJ414" s="147"/>
      <c r="LK414" s="147"/>
      <c r="LL414" s="147"/>
      <c r="LM414" s="159"/>
      <c r="LN414" s="153"/>
      <c r="LO414" s="149"/>
      <c r="LP414" s="149"/>
      <c r="LQ414" s="149"/>
      <c r="LR414" s="154"/>
      <c r="LS414" s="151"/>
      <c r="LT414" s="149"/>
      <c r="LU414" s="149"/>
      <c r="LV414" s="149"/>
      <c r="LW414" s="149"/>
      <c r="LX414" s="149"/>
      <c r="LY414" s="149"/>
      <c r="LZ414" s="149"/>
      <c r="MA414" s="155"/>
      <c r="MB414" s="153"/>
      <c r="MC414" s="149"/>
      <c r="MD414" s="149"/>
      <c r="ME414" s="149"/>
      <c r="MF414" s="149"/>
      <c r="MG414" s="149"/>
      <c r="MH414" s="149"/>
      <c r="MI414" s="149"/>
      <c r="MJ414" s="149"/>
      <c r="MK414" s="149"/>
      <c r="ML414" s="149"/>
      <c r="MM414" s="149"/>
      <c r="MN414" s="156"/>
      <c r="MO414" s="156"/>
      <c r="MP414" s="154"/>
      <c r="MQ414" s="151"/>
      <c r="MR414" s="149"/>
      <c r="MS414" s="149"/>
      <c r="MT414" s="149"/>
      <c r="MU414" s="149"/>
      <c r="MV414" s="156"/>
      <c r="MW414" s="149"/>
      <c r="MX414" s="149"/>
      <c r="MY414" s="149"/>
      <c r="MZ414" s="149"/>
      <c r="NA414" s="149"/>
      <c r="NB414" s="149"/>
      <c r="NC414" s="149"/>
      <c r="ND414" s="154"/>
      <c r="NE414" s="154"/>
      <c r="NF414" s="154"/>
      <c r="NG414" s="154"/>
      <c r="NH414" s="151"/>
      <c r="NI414" s="149"/>
      <c r="NJ414" s="149"/>
      <c r="NK414" s="149"/>
      <c r="NL414" s="149"/>
      <c r="NM414" s="149"/>
      <c r="NN414" s="94"/>
      <c r="NO414" s="151"/>
      <c r="NP414" s="160"/>
      <c r="NQ414" s="198" t="s">
        <v>1528</v>
      </c>
      <c r="NR414" s="196" t="s">
        <v>1534</v>
      </c>
      <c r="NS414" s="199"/>
      <c r="NT414" s="199"/>
      <c r="NU414" s="145" t="s">
        <v>1203</v>
      </c>
      <c r="NV414" s="171">
        <v>44508</v>
      </c>
      <c r="NW414" s="102" t="s">
        <v>1204</v>
      </c>
      <c r="NX414" s="136" t="s">
        <v>1535</v>
      </c>
      <c r="NY414" s="138" t="s">
        <v>2116</v>
      </c>
      <c r="NZ414" s="136" t="s">
        <v>2102</v>
      </c>
      <c r="OA414" s="137"/>
      <c r="OB414" s="137"/>
      <c r="OC414" s="137"/>
      <c r="OD414" s="108">
        <f t="shared" ref="OD414:OD425" si="1051">EH414</f>
        <v>72</v>
      </c>
      <c r="OE414" s="109">
        <v>7</v>
      </c>
      <c r="OF414" s="110">
        <f t="shared" ref="OF414:OF425" si="1052">IF(ISERROR(ROUND(MAX(EI414/1,EJ414/EE414,EK414/EF414,EL414/EG414,EM414/EH414),0)),"0",ROUND(MAX(EI414/1,EJ414/EE414,EK414/EF414,EL414/EG414,EM414/EH414),0))</f>
        <v>30</v>
      </c>
      <c r="OG414" s="109">
        <v>7</v>
      </c>
      <c r="OH414" s="111">
        <f>ROUND(AVERAGEIF($ES$9:$ES$497,$ES414,EV$9:EV$497),0)</f>
        <v>67</v>
      </c>
      <c r="OI414" s="112">
        <f>ROUND(AVERAGEIF($ES$9:$ES$497,$ES414,EW$9:EW$497),0)</f>
        <v>45</v>
      </c>
      <c r="OJ414" s="112">
        <f>ROUND(AVERAGEIF($ES$9:$ES$497,$ES414,EX$9:EX$497),0)</f>
        <v>51</v>
      </c>
      <c r="OK414" s="112">
        <f>ROUND(AVERAGEIF($ES$9:$ES$497,$ES414,EY$9:EY$497),0)</f>
        <v>39</v>
      </c>
      <c r="OL414" s="112">
        <f>ROUND(AVERAGEIF($ES$9:$ES$497,$ES414,EZ$9:EZ$497),0)</f>
        <v>21</v>
      </c>
      <c r="OM414" s="112">
        <f>ROUND(AVERAGEIF($ES$9:$ES$497,$ES414,FA$9:FA$497),0)</f>
        <v>21</v>
      </c>
      <c r="ON414" s="112">
        <f>ROUND(AVERAGEIF($ES$9:$ES$497,$ES414,FB$9:FB$497),0)</f>
        <v>68</v>
      </c>
      <c r="OO414" s="112">
        <f>ROUND(AVERAGEIF($ES$9:$ES$497,$ES414,FC$9:FC$497),0)</f>
        <v>64</v>
      </c>
      <c r="OP414" s="112">
        <f>ROUND(AVERAGEIF($ES$9:$ES$497,$ES414,FD$9:FD$497),0)</f>
        <v>72</v>
      </c>
      <c r="OQ414" s="113">
        <f>ROUND(AVERAGEIF($ES$9:$ES$497,$ES414,FE$9:FE$497),0)</f>
        <v>115</v>
      </c>
      <c r="OR414" s="114">
        <f>ROUND(EV414/MAX(EV$9:EV$497)*100,0)</f>
        <v>51</v>
      </c>
      <c r="OS414" s="115">
        <f>ROUND(EW414/MAX(EW$9:EW$497)*100,0)</f>
        <v>43</v>
      </c>
      <c r="OT414" s="115">
        <f>ROUND(EX414/MAX(EX$9:EX$497)*100,0)</f>
        <v>53</v>
      </c>
      <c r="OU414" s="115">
        <f>ROUND(EY414/MAX(EY$9:EY$497)*100,0)</f>
        <v>41</v>
      </c>
      <c r="OV414" s="115">
        <f>ROUND(EZ414/MAX(EZ$9:EZ$497)*100,0)</f>
        <v>23</v>
      </c>
      <c r="OW414" s="115">
        <f>ROUND(FA414/MAX(FA$9:FA$497)*100,0)</f>
        <v>23</v>
      </c>
      <c r="OX414" s="115">
        <f>ROUND(FB414/MAX(FB$9:FB$497)*100,0)</f>
        <v>60</v>
      </c>
      <c r="OY414" s="116">
        <f>ROUND(FC414/MAX(FC$9:FC$497)*100,0)</f>
        <v>56</v>
      </c>
      <c r="OZ414" s="115">
        <f>ROUND(FD414/MAX(FD$9:FD$497)*100,0)</f>
        <v>62</v>
      </c>
      <c r="PA414" s="117">
        <f>ROUND(FE414/MAX(FE$9:FE$497)*100,0)</f>
        <v>59</v>
      </c>
      <c r="PB414" s="118">
        <f t="shared" ref="PB414:PB425" si="1053">OT414*3 + (OR414+OS414+OX414)*2 + (OU414+OY414)</f>
        <v>564</v>
      </c>
      <c r="PC414" s="115">
        <f t="shared" ref="PC414:PC425" si="1054">OV414*3 + (OR414+OS414+OX414)*2 + (OU414+OY414)</f>
        <v>474</v>
      </c>
      <c r="PD414" s="115">
        <f t="shared" ref="PD414:PD425" si="1055">(OT414+OV414)*3 + (OR414+OS414+OX414)*2 + (OU414+OY414)</f>
        <v>633</v>
      </c>
      <c r="PE414" s="115">
        <f t="shared" ref="PE414:PE425" si="1056">(OT414+OY414)*3 + (OR414+OS414+OX414)*2 + (OU414)</f>
        <v>676</v>
      </c>
      <c r="PF414" s="115">
        <f t="shared" ref="PF414:PF425" si="1057">(OR414+OU414)*3 + (OS414+OW414)*2 + OX414</f>
        <v>468</v>
      </c>
      <c r="PG414" s="119">
        <f t="shared" ref="PG414:PG425" si="1058">OW414*3 + (OR414+OS414+OU414)*2 + OX414</f>
        <v>399</v>
      </c>
      <c r="PH414" s="118">
        <f>ROUND(PB414/MAX(PB$9:PB$497)*100,0)</f>
        <v>67</v>
      </c>
      <c r="PI414" s="115">
        <f>ROUND(PC414/MAX(PC$9:PC$497)*100,0)</f>
        <v>57</v>
      </c>
      <c r="PJ414" s="115">
        <f>ROUND(PD414/MAX(PD$9:PD$497)*100,0)</f>
        <v>67</v>
      </c>
      <c r="PK414" s="115">
        <f>ROUND(PE414/MAX(PE$9:PE$497)*100,0)</f>
        <v>67</v>
      </c>
      <c r="PL414" s="115">
        <f>ROUND(PF414/MAX(PF$9:PF$497)*100,0)</f>
        <v>66</v>
      </c>
      <c r="PM414" s="119">
        <f>ROUND(PG414/MAX(PG$9:PG$497)*100,0)</f>
        <v>58</v>
      </c>
      <c r="PN414" s="118">
        <f>RANK(PH414,PH$9:PH$497,0)</f>
        <v>67</v>
      </c>
      <c r="PO414" s="115">
        <f>RANK(PI414,PI$9:PI$497,0)</f>
        <v>87</v>
      </c>
      <c r="PP414" s="115">
        <f>RANK(PJ414,PJ$9:PJ$497,0)</f>
        <v>86</v>
      </c>
      <c r="PQ414" s="115">
        <f>RANK(PK414,PK$9:PK$497,0)</f>
        <v>54</v>
      </c>
      <c r="PR414" s="115">
        <f>RANK(PL414,PL$9:PL$497,0)</f>
        <v>99</v>
      </c>
      <c r="PS414" s="119">
        <f>RANK(PM414,PM$9:PM$497,0)</f>
        <v>112</v>
      </c>
      <c r="PT414" s="120">
        <f>ROUND(FZ414/MAX(FZ$9:FZ$497)*100,0)</f>
        <v>43</v>
      </c>
      <c r="PU414" s="115">
        <f>ROUND(GA414/MAX(GA$9:GA$497)*100,0)</f>
        <v>26</v>
      </c>
      <c r="PV414" s="115">
        <f>ROUND(GB414/MAX(GB$9:GB$497)*100,0)</f>
        <v>39</v>
      </c>
      <c r="PW414" s="115">
        <f>ROUND(GC414/MAX(GC$9:GC$497)*100,0)</f>
        <v>42</v>
      </c>
      <c r="PX414" s="115">
        <f>ROUND(GD414/MAX(GD$9:GD$497)*100,0)</f>
        <v>14</v>
      </c>
      <c r="PY414" s="115">
        <f>ROUND(GE414/MAX(GE$9:GE$497)*100,0)</f>
        <v>13</v>
      </c>
      <c r="PZ414" s="115">
        <f>ROUND(GF414/MAX(GF$9:GF$497)*100,0)</f>
        <v>33</v>
      </c>
      <c r="QA414" s="116">
        <f>ROUND(GG414/MAX(GG$9:GG$497)*100,0)</f>
        <v>38</v>
      </c>
      <c r="QB414" s="115">
        <f>ROUND(GH414/MAX(GH$9:GH$497)*100,0)</f>
        <v>35</v>
      </c>
      <c r="QC414" s="121">
        <f>ROUND(GI414/MAX(GI$9:GI$497)*100,0)</f>
        <v>40</v>
      </c>
      <c r="QD414" s="120">
        <f>ROUND(AVERAGEIF($ES$9:$ES$497,$ES414,PT$9:PT$497),0)</f>
        <v>50</v>
      </c>
      <c r="QE414" s="120">
        <f>ROUND(AVERAGEIF($ES$9:$ES$497,$ES414,PU$9:PU$497),0)</f>
        <v>37</v>
      </c>
      <c r="QF414" s="120">
        <f>ROUND(AVERAGEIF($ES$9:$ES$497,$ES414,PV$9:PV$497),0)</f>
        <v>50</v>
      </c>
      <c r="QG414" s="120">
        <f>ROUND(AVERAGEIF($ES$9:$ES$497,$ES414,PW$9:PW$497),0)</f>
        <v>43</v>
      </c>
      <c r="QH414" s="120">
        <f>ROUND(AVERAGEIF($ES$9:$ES$497,$ES414,PX$9:PX$497),0)</f>
        <v>18</v>
      </c>
      <c r="QI414" s="120">
        <f>ROUND(AVERAGEIF($ES$9:$ES$497,$ES414,PY$9:PY$497),0)</f>
        <v>20</v>
      </c>
      <c r="QJ414" s="120">
        <f>ROUND(AVERAGEIF($ES$9:$ES$497,$ES414,PZ$9:PZ$497),0)</f>
        <v>46</v>
      </c>
      <c r="QK414" s="120">
        <f>ROUND(AVERAGEIF($ES$9:$ES$497,$ES414,QA$9:QA$497),0)</f>
        <v>47</v>
      </c>
      <c r="QL414" s="120">
        <f>ROUND(AVERAGEIF($ES$9:$ES$497,$ES414,QB$9:QB$497),0)</f>
        <v>45</v>
      </c>
      <c r="QM414" s="120">
        <f>ROUND(AVERAGEIF($ES$9:$ES$497,$ES414,QC$9:QC$497),0)</f>
        <v>49</v>
      </c>
      <c r="QN414" s="114">
        <f t="shared" ref="QN414:QN425" si="1059">PV414*4 + (PT414+PU414+PZ414)*2 + (PW414+QA414)</f>
        <v>440</v>
      </c>
      <c r="QO414" s="115">
        <f t="shared" ref="QO414:QO425" si="1060">PX414*4 + (PT414+PU414+PZ414)*2 + (PW414+QA414)</f>
        <v>340</v>
      </c>
      <c r="QP414" s="115">
        <f t="shared" ref="QP414:QP425" si="1061">(PV414+PX414)*4 + (PT414+PU414+PZ414)*2 + (PW414+QA414)</f>
        <v>496</v>
      </c>
      <c r="QQ414" s="115">
        <f t="shared" ref="QQ414:QQ425" si="1062">(PV414+QA414)*4 + (PT414+PU414+PZ414)*2 + (PW414)</f>
        <v>554</v>
      </c>
      <c r="QR414" s="115">
        <f t="shared" ref="QR414:QR425" si="1063">(PT414+PW414)*4 + (PU414+PY414)*2 + PZ414</f>
        <v>451</v>
      </c>
      <c r="QS414" s="119">
        <f t="shared" ref="QS414:QS425" si="1064">PY414*4 + (PT414+PU414+PW414)*2 + PZ414</f>
        <v>307</v>
      </c>
      <c r="QT414" s="114">
        <f>ROUND((QN414-MIN(QN$9:QN$497))/(MAX(QN$9:QN$497)-MIN(QN$9:QN$497))*100,0)</f>
        <v>33</v>
      </c>
      <c r="QU414" s="115">
        <f>ROUND((QO414-MIN(QO$9:QO$497))/(MAX(QO$9:QO$497)-MIN(QO$9:QO$497))*100,0)</f>
        <v>19</v>
      </c>
      <c r="QV414" s="115">
        <f>ROUND((QP414-MIN(QP$9:QP$497))/(MAX(QP$9:QP$497)-MIN(QP$9:QP$497))*100,0)</f>
        <v>21</v>
      </c>
      <c r="QW414" s="115">
        <f>ROUND((QQ414-MIN(QQ$9:QQ$497))/(MAX(QQ$9:QQ$497)-MIN(QQ$9:QQ$497))*100,0)</f>
        <v>34</v>
      </c>
      <c r="QX414" s="115">
        <f>ROUND((QR414-MIN(QR$9:QR$497))/(MAX(QR$9:QR$497)-MIN(QR$9:QR$497))*100,0)</f>
        <v>36</v>
      </c>
      <c r="QY414" s="115">
        <f>ROUND((QS414-MIN(QS$9:QS$497))/(MAX(QS$9:QS$497)-MIN(QS$9:QS$497))*100,0)</f>
        <v>27</v>
      </c>
      <c r="QZ414" s="114">
        <f>RANK(QN414,QN$9:QN$497,0)</f>
        <v>280</v>
      </c>
      <c r="RA414" s="115">
        <f>RANK(QO414,QO$9:QO$497,0)</f>
        <v>288</v>
      </c>
      <c r="RB414" s="115">
        <f>RANK(QP414,QP$9:QP$497,0)</f>
        <v>326</v>
      </c>
      <c r="RC414" s="115">
        <f>RANK(QQ414,QQ$9:QQ$497,0)</f>
        <v>236</v>
      </c>
      <c r="RD414" s="115">
        <f>RANK(QR414,QR$9:QR$497,0)</f>
        <v>318</v>
      </c>
      <c r="RE414" s="115">
        <f>RANK(QS414,QS$9:QS$497,0)</f>
        <v>329</v>
      </c>
      <c r="RF414" s="122"/>
      <c r="RG414" s="115">
        <f>($RH$3*(IH414+IJ414)*100*100/MAX(EX$9:EX$497)*$RO$3) +($RH$3*(II414+IJ414)*100*100/MAX(EX$9:EX$497)*$RO$4) + ($RH$3*IK414*100*100/MAX(EX$9:EX$497)*0.098)</f>
        <v>0</v>
      </c>
      <c r="RH414" s="115">
        <f>($RH$4*IL414*100*100/MAX(EZ$9:EZ$497))*$RQ$3</f>
        <v>0</v>
      </c>
      <c r="RI414" s="115">
        <f>($RH$3*IM414*100*100/MAX(EY$9:EY$497))*$RQ$4</f>
        <v>0</v>
      </c>
      <c r="RJ414" s="115">
        <f>($RH$3*IN414*100*100/MAX(EX$9:EX$497))</f>
        <v>0</v>
      </c>
      <c r="RK414" s="115">
        <f>($RH$4*IO414*100*100/MAX(EZ$9:EZ$497))*$RQ$3</f>
        <v>0</v>
      </c>
      <c r="RL414" s="115">
        <f>(($RL$4*IP414*100*((100/MAX(EX$9:EX$497)+100/MAX(EZ$9:EZ$497))/2))+($RL$4*IQ414*100*((100/MAX(EX$9:EX$497)+100/MAX(EZ$9:EZ$497))/2))+($RL$4*IR414*100*((100/MAX(EX$9:EX$497)+100/MAX(EZ$9:EZ$497))/2))+($RL$4*IS414*100*((100/MAX(EX$9:EX$497)+100/MAX(EZ$9:EZ$497))/2))+($RL$4*IT414*100*((100/MAX(EX$9:EX$497)+100/MAX(EZ$9:EZ$497))/2))+($RL$4*IU414*100*((100/MAX(EX$9:EX$497)+100/MAX(EZ$9:EZ$497))/2))+($RL$4*IV414*100*((100/MAX(EX$9:EX$497)+100/MAX(EZ$9:EZ$497))/2))+($RL$4*IW414*100*((100/MAX(EX$9:EX$497)+100/MAX(EZ$9:EZ$497))/2)))*$RS$3</f>
        <v>0</v>
      </c>
      <c r="RM414" s="115">
        <f>(($RH$3*IX414*100*100/MAX(EX$9:EX$497))+($RH$3*IY414*100*100/MAX(EX$9:EX$497))+($RH$3*IZ414*100*100/MAX(EX$9:EX$497))+($RH$3*JA414*100*100/MAX(EX$9:EX$497))+($RH$3*JB414*100*100/MAX(EX$9:EX$497))+($RH$3*JC414*100*100/MAX(EX$9:EX$497))+($RH$3*JD414*100*100/MAX(EX$9:EX$497))+($RH$3*JE414*100*100/MAX(EX$9:EX$497)))*$RS$4</f>
        <v>0</v>
      </c>
      <c r="RN414" s="115">
        <f>(($RH$4*JF414*100*100/MAX(EZ$9:EZ$497)) + ($RH$4*JG414*100*100/MAX(EZ$9:EZ$497)) + ($RH$4*JH414*100*100/MAX(EZ$9:EZ$497)) + ($RH$4*JI414*100*100/MAX(EZ$9:EZ$497)) + ($RH$4*JJ414*100*100/MAX(EZ$9:EZ$497)) + ($RH$4*JK414*100*100/MAX(EZ$9:EZ$497)) + ($RH$4*JL414*100*100/MAX(EZ$9:EZ$497)) + ($RH$4*JM414*100*100/MAX(EZ$9:EZ$497)))*$RU$3</f>
        <v>0</v>
      </c>
      <c r="RO414" s="115">
        <f>(($RL$4*JN414*100*((100/MAX(EX$9:EX$497)+100/MAX(EZ$9:EZ$497))/2))+($RL$4*JO414*100*((100/MAX(EX$9:EX$497)+100/MAX(EZ$9:EZ$497))/2))+($RL$4*JP414*100*((100/MAX(EX$9:EX$497)+100/MAX(EZ$9:EZ$497))/2))+($RL$4*JQ414*100*((100/MAX(EX$9:EX$497)+100/MAX(EZ$9:EZ$497))/2))+($RL$4*JR414*100*((100/MAX(EX$9:EX$497)+100/MAX(EZ$9:EZ$497))/2))+($RL$4*JS414*100*((100/MAX(EX$9:EX$497)+100/MAX(EZ$9:EZ$497))/2))+($RL$4*JT414*100*((100/MAX(EX$9:EX$497)+100/MAX(EZ$9:EZ$497))/2))+($RL$4*JU414*100*((100/MAX(EX$9:EX$497)+100/MAX(EZ$9:EZ$497))/2))+($RL$4*JV414*100*((100/MAX(EX$9:EX$497)+100/MAX(EZ$9:EZ$497))/2))+($RL$4*JW414*100*((100/MAX(EX$9:EX$497)+100/MAX(EZ$9:EZ$497))/2))+($RL$4*JX414*100*((100/MAX(EX$9:EX$497)+100/MAX(EZ$9:EZ$497))/2))+($RL$4*JY414*100*((100/MAX(EX$9:EX$497)+100/MAX(EZ$9:EZ$497))/2))+($RL$4*JZ414*100*((100/MAX(EX$9:EX$497)+100/MAX(EZ$9:EZ$497))/2)))*$RW$3/2</f>
        <v>0</v>
      </c>
      <c r="RP414" s="119">
        <f>($RJ$3*KA414*100*100/MAX(FA$9:FA$497)) + ($RJ$3*KB414*100*100/MAX(FA$9:FA$497)/2) + ($RJ$3*KC414*100*100/MAX(FA$9:FA$497)/2) + ($RJ$3*KD414*100*100/MAX(FA$9:FA$497)/4) + ($RJ$3*KE414*100*100/MAX(FA$9:FA$497)/4)</f>
        <v>0</v>
      </c>
      <c r="RQ414" s="118">
        <f>($RL$4*KF414*100*((100/MAX(EX$9:EX$497)+100/MAX(EZ$9:EZ$497)))) * ($RO$3/2) + (($RL$4*KG414*100*((100/MAX(EX$9:EX$497)+100/MAX(EZ$9:EZ$497))))+($RL$4*KH414*100*((100/MAX(EX$9:EX$497)+100/MAX(EZ$9:EZ$497))))+($RL$4*KI414*100*((100/MAX(EX$9:EX$497)+100/MAX(EZ$9:EZ$497))))+($RL$4*KJ414*100*((100/MAX(EX$9:EX$497)+100/MAX(EZ$9:EZ$497))))+($RL$4*KK414*100*((100/MAX(EX$9:EX$497)+100/MAX(EZ$9:EZ$497))))+($RL$4*KL414*100*((100/MAX(EX$9:EX$497)+100/MAX(EZ$9:EZ$497))))+($RL$4*KM414*100*((100/MAX(EX$9:EX$497)+100/MAX(EZ$9:EZ$497))))+($RL$4*KN414*100*((100/MAX(EX$9:EX$497)+100/MAX(EZ$9:EZ$497))))+($RL$4*KO414*100*((100/MAX(EX$9:EX$497)+100/MAX(EZ$9:EZ$497))))+($RL$4*KP414*100*((100/MAX(EX$9:EX$497)+100/MAX(EZ$9:EZ$497))))+($RL$4*KQ414*100*((100/MAX(EX$9:EX$497)+100/MAX(EZ$9:EZ$497))))+($RL$4*KR414*100*((100/MAX(EX$9:EX$497)+100/MAX(EZ$9:EZ$497))))+($RL$4*KS414*100*((100/MAX(EX$9:EX$497)+100/MAX(EZ$9:EZ$497))))+($RL$4*KV414*100*((100/MAX(EX$9:EX$497)+100/MAX(EZ$9:EZ$497))))) * (($RO$3+$RO$4)/6)</f>
        <v>0</v>
      </c>
      <c r="RR414" s="115">
        <f>(($RL$4*KW414*100*((100/MAX(EX$9:EX$497)+100/MAX(EZ$9:EZ$497))))) * ($RO$3/2) + (($RL$4*KX414*100*((100/MAX(EX$9:EX$497)+100/MAX(EZ$9:EZ$497))))+($RL$4*KY414*100*((100/MAX(EX$9:EX$497)+100/MAX(EZ$9:EZ$497))))+($RL$4*KZ414*100*((100/MAX(EX$9:EX$497)+100/MAX(EZ$9:EZ$497))))+($RL$4*LA414*100*((100/MAX(EX$9:EX$497)+100/MAX(EZ$9:EZ$497))))+($RL$4*LB414*100*((100/MAX(EX$9:EX$497)+100/MAX(EZ$9:EZ$497))))+($RL$4*LC414*100*((100/MAX(EX$9:EX$497)+100/MAX(EZ$9:EZ$497))))) * (($RO$3+$RO$4)/6)</f>
        <v>0</v>
      </c>
      <c r="RS414" s="119">
        <f>(($RL$4*LD414*100*((100/MAX(EX$9:EX$497)+100/MAX(EZ$9:EZ$497))))+($RL$4*LE414*100*((100/MAX(EX$9:EX$497)+100/MAX(EZ$9:EZ$497))))) * (($RO$3+$RO$4)/6)</f>
        <v>0</v>
      </c>
      <c r="RT414" s="118">
        <f>($RJ$4*LH414*100*(100/MAX(EV$9:EV$497)))+($RJ$4*LI414*100*(100/MAX(EV$9:EV$497)))</f>
        <v>0</v>
      </c>
      <c r="RU414" s="119">
        <f>($RJ$4*LJ414*(100/MAX(EV$9:EV$497)))/2 + ($RL$3*LK414*(100/MAX(EW$9:EW$497))) + ($RJ$4*LL414*(100/MAX(EV$9:EV$497)))/4 + ($RL$3*LM414*(100/MAX(EW$9:EW$497)))</f>
        <v>0</v>
      </c>
      <c r="RV414" s="118">
        <f>($RJ$4*LN414*100*100/MAX(EV$9:EV$497)/2)+($RJ$4*LO414*100*100/MAX(EV$9:EV$497)/2)+($RJ$4*LP414*100*100/MAX(EV$9:EV$497))+($RJ$4*LQ414*100*100/MAX(EV$9:EV$497))+($RJ$4*LR414*100*100/MAX(EV$9:EV$497))</f>
        <v>0</v>
      </c>
      <c r="RW414" s="115">
        <f>($RJ$4*LS414*100*100/MAX(EV$9:EV$497)) + (($RJ$4*LT414*100*100/MAX(EV$9:EV$497))+($RJ$4*LU414*100*100/MAX(EV$9:EV$497))+($RJ$4*LV414*100*100/MAX(EV$9:EV$497))+($RJ$4*LW414*100*100/MAX(EV$9:EV$497))+($RJ$4*LX414*100*100/MAX(EV$9:EV$497))+($RJ$4*LY414*100*100/MAX(EV$9:EV$497))+($RJ$4*LZ414*100*100/MAX(EV$9:EV$497))+($RJ$4*MA414*100*100/MAX(EV$9:EV$497)))/2</f>
        <v>0</v>
      </c>
      <c r="RX414" s="119">
        <f>($RJ$4*MB414*100*100/MAX(EV$9:EV$497))+($RJ$4*MC414*100*100/MAX(EV$9:EV$497))+($RJ$4*MD414*100*100/MAX(EV$9:EV$497))+($RJ$4*ME414*100*100/MAX(EV$9:EV$497))+($RJ$4*MF414*100*100/MAX(EV$9:EV$497))+($RJ$4*MG414*100*100/MAX(EV$9:EV$497))+($RJ$4*MH414*100*100/MAX(EV$9:EV$497))+($RJ$4*MI414*100*100/MAX(EV$9:EV$497))+($RJ$4*MJ414*100*100/MAX(EV$9:EV$497))+($RJ$4*MK414*100*100/MAX(EV$9:EV$497))+($RJ$4*ML414*100*100/MAX(EV$9:EV$497))+($RJ$4*MM414*100*100/MAX(EV$9:EV$497))+($RJ$4*MN414*100*100/MAX(EV$9:EV$497))</f>
        <v>0</v>
      </c>
      <c r="RY414" s="118">
        <f>($RJ$4*MQ414*100*100/MAX(EV$9:EV$497))/2 + (($RJ$4*MR414*100*100/MAX(EV$9:EV$497))+($RJ$4*MS414*100*100/MAX(EV$9:EV$497))+($RJ$4*MT414*100*100/MAX(EV$9:EV$497))+($RJ$4*MU414*100*100/MAX(EV$9:EV$497))+($RJ$4*MV414*100*100/MAX(EV$9:EV$497))+($RJ$4*MW414*100*100/MAX(EV$9:EV$497))+($RJ$4*MX414*100*100/MAX(EV$9:EV$497))+($RJ$4*MY414*100*100/MAX(EV$9:EV$497))+($RJ$4*MZ414*100*100/MAX(EV$9:EV$497))+($RJ$4*NA414*100*100/MAX(EV$9:EV$497))+($RJ$4*NB414*100*100/MAX(EV$9:EV$497))+($RJ$4*NC414*100*100/MAX(EV$9:EV$497))+($RJ$4*ND414*100*100/MAX(EV$9:EV$497))+($RJ$4*NG414*100*100/MAX(EV$9:EV$497)))/4</f>
        <v>0</v>
      </c>
      <c r="RZ414" s="115">
        <f>($RJ$4*NH414*100*100/MAX(EV$9:EV$497))/2 + (($RJ$4*NI414*100*100/MAX(EV$9:EV$497))+($RJ$4*NJ414*100*100/MAX(EV$9:EV$497))+($RJ$4*NK414*100*100/MAX(EV$9:EV$497))+($RJ$4*NL414*100*100/MAX(EV$9:EV$497))+($RJ$4*NM414*100*100/MAX(EV$9:EV$497))+($RJ$4*NN414*100*100/MAX(EV$9:EV$497)))/4</f>
        <v>0</v>
      </c>
      <c r="SA414" s="117">
        <f>(($RJ$4*NO414*100*100/MAX(EV$9:EV$497))+($RJ$4*NP414*100*100/MAX(EV$9:EV$497)))/4</f>
        <v>0</v>
      </c>
      <c r="SB414" s="118">
        <f t="shared" ref="SB414:SB425" si="1065">SUM(RG414:SA414)</f>
        <v>0</v>
      </c>
      <c r="SC414" s="115">
        <f t="shared" ref="SC414:SC425" si="1066">RG414 + RJ414 + RL414 + RM414 + RO414 + SUM(RQ414:RS414)/2 +  SUM(RT414:SA414)/5</f>
        <v>0</v>
      </c>
      <c r="SD414" s="115">
        <f t="shared" ref="SD414:SD425" si="1067">(RH414+RK414+RL414/$RS$3*$RU$3+RN414)*$RY$3+RO414+SUM(RQ414:RS414)/5 + SUM(RT414:SA414)/4</f>
        <v>0</v>
      </c>
      <c r="SE414" s="115">
        <f t="shared" ref="SE414:SE425" si="1068">RG414+RJ414+RL414/$RS$3+RM414/$RS$4+RO414 + SUM(RQ414:RS414)/2 +  SUM(RT414:SA414)/5</f>
        <v>0</v>
      </c>
      <c r="SF414" s="115">
        <f t="shared" ref="SF414:SF425" si="1069">RI414*$RY$4+RL414+RO414 + SUM(RQ414:RS414)/5 +  SUM(RT414:SA414)/4</f>
        <v>0</v>
      </c>
      <c r="SG414" s="115">
        <f t="shared" ref="SG414:SG425" si="1070">RP414*2 + SUM(RT414:SA414)</f>
        <v>0</v>
      </c>
      <c r="SH414" s="115">
        <f>ROUND(SB414/MAX(SB$9:SB$497)*100,0)</f>
        <v>0</v>
      </c>
      <c r="SI414" s="115">
        <f>ROUND(SC414/MAX(SC$9:SC$497)*100,0)</f>
        <v>0</v>
      </c>
      <c r="SJ414" s="115">
        <f>ROUND(SD414/MAX(SD$9:SD$497)*100,0)</f>
        <v>0</v>
      </c>
      <c r="SK414" s="115">
        <f>ROUND(SE414/MAX(SE$9:SE$497)*100,0)</f>
        <v>0</v>
      </c>
      <c r="SL414" s="115">
        <f>ROUND(SF414/MAX(SF$9:SF$497)*100,0)</f>
        <v>0</v>
      </c>
      <c r="SM414" s="121">
        <f>ROUND(SG414/MAX(SG$9:SG$497)*100,0)</f>
        <v>0</v>
      </c>
      <c r="SN414" s="115">
        <f>ROUND(AVERAGEIF($ES$9:$ES$497,$ES414,SH$9:SH$497),0)</f>
        <v>24</v>
      </c>
      <c r="SO414" s="115">
        <f>ROUND(AVERAGEIF($ES$9:$ES$497,$ES414,SI$9:SI$497),0)</f>
        <v>22</v>
      </c>
      <c r="SP414" s="115">
        <f>ROUND(AVERAGEIF($ES$9:$ES$497,$ES414,SJ$9:SJ$497),0)</f>
        <v>5</v>
      </c>
      <c r="SQ414" s="115">
        <f>ROUND(AVERAGEIF($ES$9:$ES$497,$ES414,SK$9:SK$497),0)</f>
        <v>19</v>
      </c>
      <c r="SR414" s="115">
        <f>ROUND(AVERAGEIF($ES$9:$ES$497,$ES414,SL$9:SL$497),0)</f>
        <v>8</v>
      </c>
      <c r="SS414" s="121">
        <f>ROUND(AVERAGEIF($ES$9:$ES$497,$ES414,SM$9:SM$497),0)</f>
        <v>6</v>
      </c>
      <c r="ST414" s="114">
        <f>RANK(SB414,SB$9:SB$497,0)</f>
        <v>323</v>
      </c>
      <c r="SU414" s="115">
        <f>RANK(SC414,SC$9:SC$497,0)</f>
        <v>320</v>
      </c>
      <c r="SV414" s="115">
        <f>RANK(SD414,SD$9:SD$497,0)</f>
        <v>320</v>
      </c>
      <c r="SW414" s="115">
        <f>RANK(SE414,SE$9:SE$497,0)</f>
        <v>320</v>
      </c>
      <c r="SX414" s="115">
        <f>RANK(SF414,SF$9:SF$497,0)</f>
        <v>317</v>
      </c>
      <c r="SY414" s="115">
        <f>RANK(SG414,SG$9:SG$497,0)</f>
        <v>308</v>
      </c>
      <c r="SZ414" s="115">
        <f>COUNTIFS(SB$9:SB$497,"&gt;"&amp;SB414,$ES$9:$ES$497,$ES414)+1</f>
        <v>72</v>
      </c>
      <c r="TA414" s="115">
        <f>COUNTIFS(SC$9:SC$497,"&gt;"&amp;SC414,$ES$9:$ES$497,$ES414)+1</f>
        <v>72</v>
      </c>
      <c r="TB414" s="115">
        <f>COUNTIFS(SD$9:SD$497,"&gt;"&amp;SD414,$ES$9:$ES$497,$ES414)+1</f>
        <v>72</v>
      </c>
      <c r="TC414" s="115">
        <f>COUNTIFS(SE$9:SE$497,"&gt;"&amp;SE414,$ES$9:$ES$497,$ES414)+1</f>
        <v>72</v>
      </c>
      <c r="TD414" s="115">
        <f>COUNTIFS(SF$9:SF$497,"&gt;"&amp;SF414,$ES$9:$ES$497,$ES414)+1</f>
        <v>72</v>
      </c>
      <c r="TE414" s="117">
        <f>COUNTIFS(SG$9:SG$497,"&gt;"&amp;SG414,$ES$9:$ES$497,$ES414)+1</f>
        <v>70</v>
      </c>
      <c r="TF414" s="118">
        <f t="shared" ref="TF414:TF425" si="1071">MAX(PH414:PM414)+SH414</f>
        <v>67</v>
      </c>
      <c r="TG414" s="115">
        <f t="shared" ref="TG414:TG425" si="1072">PH414+SI414</f>
        <v>67</v>
      </c>
      <c r="TH414" s="115">
        <f t="shared" ref="TH414:TH425" si="1073">PI414+SJ414</f>
        <v>57</v>
      </c>
      <c r="TI414" s="115">
        <f t="shared" ref="TI414:TI425" si="1074">PJ414+SK414</f>
        <v>67</v>
      </c>
      <c r="TJ414" s="115">
        <f t="shared" ref="TJ414:TJ425" si="1075">PK414+SL414</f>
        <v>67</v>
      </c>
      <c r="TK414" s="115">
        <f t="shared" ref="TK414:TK425" si="1076">PL414+SM414</f>
        <v>66</v>
      </c>
      <c r="TL414" s="117">
        <f t="shared" ref="TL414:TL425" si="1077">PM414+SM414</f>
        <v>58</v>
      </c>
      <c r="TM414" s="118">
        <f>ROUND(TF414/MAX(TF$9:TF$497)*100,0)</f>
        <v>37</v>
      </c>
      <c r="TN414" s="115">
        <f>ROUND(TG414/MAX(TG$9:TG$497)*100,0)</f>
        <v>37</v>
      </c>
      <c r="TO414" s="115">
        <f>ROUND(TH414/MAX(TH$9:TH$497)*100,0)</f>
        <v>31</v>
      </c>
      <c r="TP414" s="115">
        <f>ROUND(TI414/MAX(TI$9:TI$497)*100,0)</f>
        <v>37</v>
      </c>
      <c r="TQ414" s="115">
        <f>ROUND(TJ414/MAX(TJ$9:TJ$497)*100,0)</f>
        <v>34</v>
      </c>
      <c r="TR414" s="115">
        <f>ROUND(TK414/MAX(TK$9:TK$497)*100,0)</f>
        <v>34</v>
      </c>
      <c r="TS414" s="119">
        <f>ROUND(TL414/MAX(TL$9:TL$497)*100,0)</f>
        <v>30</v>
      </c>
      <c r="TT414" s="120">
        <f>RANK(TM414,TM$9:TM$497,0)</f>
        <v>244</v>
      </c>
      <c r="TU414" s="115">
        <f>RANK(TN414,TN$9:TN$497,0)</f>
        <v>148</v>
      </c>
      <c r="TV414" s="115">
        <f>RANK(TO414,TO$9:TO$497,0)</f>
        <v>132</v>
      </c>
      <c r="TW414" s="115">
        <f>RANK(TP414,TP$9:TP$497,0)</f>
        <v>159</v>
      </c>
      <c r="TX414" s="115">
        <f>RANK(TQ414,TQ$9:TQ$497,0)</f>
        <v>105</v>
      </c>
      <c r="TY414" s="115">
        <f>RANK(TR414,TR$9:TR$497,0)</f>
        <v>149</v>
      </c>
      <c r="TZ414" s="121">
        <f>RANK(TS414,TS$9:TS$497,0)</f>
        <v>152</v>
      </c>
      <c r="UA414" s="132"/>
      <c r="UB414" s="7" t="s">
        <v>1</v>
      </c>
    </row>
    <row r="415" spans="1:548" x14ac:dyDescent="0.15">
      <c r="A415" s="142">
        <v>407</v>
      </c>
      <c r="B415" s="200" t="s">
        <v>1534</v>
      </c>
      <c r="C415" s="143"/>
      <c r="D415" s="143"/>
      <c r="E415" s="161" t="s">
        <v>518</v>
      </c>
      <c r="F415" s="65">
        <v>116</v>
      </c>
      <c r="G415" s="65" t="s">
        <v>547</v>
      </c>
      <c r="H415" s="144" t="s">
        <v>588</v>
      </c>
      <c r="I415" s="66" t="s">
        <v>521</v>
      </c>
      <c r="J415" s="67" t="s">
        <v>521</v>
      </c>
      <c r="K415" s="67" t="s">
        <v>521</v>
      </c>
      <c r="L415" s="67" t="s">
        <v>521</v>
      </c>
      <c r="M415" s="67" t="s">
        <v>521</v>
      </c>
      <c r="N415" s="67" t="s">
        <v>521</v>
      </c>
      <c r="O415" s="67" t="s">
        <v>521</v>
      </c>
      <c r="P415" s="67" t="s">
        <v>521</v>
      </c>
      <c r="Q415" s="67" t="s">
        <v>521</v>
      </c>
      <c r="R415" s="68" t="s">
        <v>521</v>
      </c>
      <c r="S415" s="69" t="s">
        <v>521</v>
      </c>
      <c r="T415" s="67" t="s">
        <v>521</v>
      </c>
      <c r="U415" s="67" t="s">
        <v>521</v>
      </c>
      <c r="V415" s="67" t="s">
        <v>521</v>
      </c>
      <c r="W415" s="67" t="s">
        <v>521</v>
      </c>
      <c r="X415" s="67" t="s">
        <v>521</v>
      </c>
      <c r="Y415" s="67" t="s">
        <v>521</v>
      </c>
      <c r="Z415" s="67" t="s">
        <v>521</v>
      </c>
      <c r="AA415" s="67" t="s">
        <v>521</v>
      </c>
      <c r="AB415" s="68" t="s">
        <v>521</v>
      </c>
      <c r="AC415" s="69" t="s">
        <v>521</v>
      </c>
      <c r="AD415" s="67" t="s">
        <v>521</v>
      </c>
      <c r="AE415" s="67" t="s">
        <v>521</v>
      </c>
      <c r="AF415" s="67" t="s">
        <v>521</v>
      </c>
      <c r="AG415" s="67" t="s">
        <v>521</v>
      </c>
      <c r="AH415" s="67" t="s">
        <v>521</v>
      </c>
      <c r="AI415" s="67" t="s">
        <v>521</v>
      </c>
      <c r="AJ415" s="67" t="s">
        <v>521</v>
      </c>
      <c r="AK415" s="67" t="s">
        <v>521</v>
      </c>
      <c r="AL415" s="68" t="s">
        <v>521</v>
      </c>
      <c r="AM415" s="69" t="s">
        <v>521</v>
      </c>
      <c r="AN415" s="67" t="s">
        <v>521</v>
      </c>
      <c r="AO415" s="67" t="s">
        <v>521</v>
      </c>
      <c r="AP415" s="67" t="s">
        <v>521</v>
      </c>
      <c r="AQ415" s="67" t="s">
        <v>521</v>
      </c>
      <c r="AR415" s="67" t="s">
        <v>521</v>
      </c>
      <c r="AS415" s="67" t="s">
        <v>521</v>
      </c>
      <c r="AT415" s="67" t="s">
        <v>521</v>
      </c>
      <c r="AU415" s="67" t="s">
        <v>521</v>
      </c>
      <c r="AV415" s="68" t="s">
        <v>521</v>
      </c>
      <c r="AW415" s="69" t="s">
        <v>521</v>
      </c>
      <c r="AX415" s="67" t="s">
        <v>521</v>
      </c>
      <c r="AY415" s="67" t="s">
        <v>521</v>
      </c>
      <c r="AZ415" s="67" t="s">
        <v>521</v>
      </c>
      <c r="BA415" s="67" t="s">
        <v>521</v>
      </c>
      <c r="BB415" s="67" t="s">
        <v>521</v>
      </c>
      <c r="BC415" s="67" t="s">
        <v>521</v>
      </c>
      <c r="BD415" s="67" t="s">
        <v>521</v>
      </c>
      <c r="BE415" s="67" t="s">
        <v>521</v>
      </c>
      <c r="BF415" s="68" t="s">
        <v>521</v>
      </c>
      <c r="BG415" s="69" t="s">
        <v>521</v>
      </c>
      <c r="BH415" s="67" t="s">
        <v>521</v>
      </c>
      <c r="BI415" s="67" t="s">
        <v>521</v>
      </c>
      <c r="BJ415" s="67" t="s">
        <v>521</v>
      </c>
      <c r="BK415" s="67" t="s">
        <v>521</v>
      </c>
      <c r="BL415" s="67" t="s">
        <v>521</v>
      </c>
      <c r="BM415" s="67" t="s">
        <v>521</v>
      </c>
      <c r="BN415" s="67" t="s">
        <v>521</v>
      </c>
      <c r="BO415" s="67" t="s">
        <v>521</v>
      </c>
      <c r="BP415" s="68" t="s">
        <v>521</v>
      </c>
      <c r="BQ415" s="70" t="s">
        <v>521</v>
      </c>
      <c r="BR415" s="67" t="s">
        <v>521</v>
      </c>
      <c r="BS415" s="67" t="s">
        <v>521</v>
      </c>
      <c r="BT415" s="67" t="s">
        <v>521</v>
      </c>
      <c r="BU415" s="67" t="s">
        <v>521</v>
      </c>
      <c r="BV415" s="67" t="s">
        <v>521</v>
      </c>
      <c r="BW415" s="67" t="s">
        <v>521</v>
      </c>
      <c r="BX415" s="67" t="s">
        <v>521</v>
      </c>
      <c r="BY415" s="67" t="s">
        <v>521</v>
      </c>
      <c r="BZ415" s="68" t="s">
        <v>521</v>
      </c>
      <c r="CA415" s="69" t="s">
        <v>521</v>
      </c>
      <c r="CB415" s="67" t="s">
        <v>521</v>
      </c>
      <c r="CC415" s="67" t="s">
        <v>521</v>
      </c>
      <c r="CD415" s="67" t="s">
        <v>521</v>
      </c>
      <c r="CE415" s="67" t="s">
        <v>521</v>
      </c>
      <c r="CF415" s="67" t="s">
        <v>521</v>
      </c>
      <c r="CG415" s="67" t="s">
        <v>521</v>
      </c>
      <c r="CH415" s="67" t="s">
        <v>521</v>
      </c>
      <c r="CI415" s="67" t="s">
        <v>521</v>
      </c>
      <c r="CJ415" s="68" t="s">
        <v>521</v>
      </c>
      <c r="CK415" s="69" t="s">
        <v>521</v>
      </c>
      <c r="CL415" s="67" t="s">
        <v>521</v>
      </c>
      <c r="CM415" s="67" t="s">
        <v>521</v>
      </c>
      <c r="CN415" s="67" t="s">
        <v>521</v>
      </c>
      <c r="CO415" s="67" t="s">
        <v>521</v>
      </c>
      <c r="CP415" s="67" t="s">
        <v>521</v>
      </c>
      <c r="CQ415" s="67" t="s">
        <v>521</v>
      </c>
      <c r="CR415" s="67" t="s">
        <v>521</v>
      </c>
      <c r="CS415" s="67" t="s">
        <v>521</v>
      </c>
      <c r="CT415" s="68" t="s">
        <v>521</v>
      </c>
      <c r="CU415" s="69" t="s">
        <v>521</v>
      </c>
      <c r="CV415" s="67" t="s">
        <v>521</v>
      </c>
      <c r="CW415" s="67" t="s">
        <v>521</v>
      </c>
      <c r="CX415" s="67" t="s">
        <v>521</v>
      </c>
      <c r="CY415" s="67" t="s">
        <v>521</v>
      </c>
      <c r="CZ415" s="67" t="s">
        <v>521</v>
      </c>
      <c r="DA415" s="67" t="s">
        <v>521</v>
      </c>
      <c r="DB415" s="67" t="s">
        <v>521</v>
      </c>
      <c r="DC415" s="67" t="s">
        <v>521</v>
      </c>
      <c r="DD415" s="68" t="s">
        <v>521</v>
      </c>
      <c r="DE415" s="69" t="s">
        <v>520</v>
      </c>
      <c r="DF415" s="71" t="s">
        <v>520</v>
      </c>
      <c r="DG415" s="67" t="s">
        <v>520</v>
      </c>
      <c r="DH415" s="67" t="s">
        <v>520</v>
      </c>
      <c r="DI415" s="67" t="s">
        <v>520</v>
      </c>
      <c r="DJ415" s="67" t="s">
        <v>520</v>
      </c>
      <c r="DK415" s="67" t="s">
        <v>520</v>
      </c>
      <c r="DL415" s="67" t="s">
        <v>520</v>
      </c>
      <c r="DM415" s="67" t="s">
        <v>520</v>
      </c>
      <c r="DN415" s="68" t="s">
        <v>520</v>
      </c>
      <c r="DO415" s="70" t="s">
        <v>521</v>
      </c>
      <c r="DP415" s="71" t="s">
        <v>521</v>
      </c>
      <c r="DQ415" s="67" t="s">
        <v>521</v>
      </c>
      <c r="DR415" s="67" t="s">
        <v>521</v>
      </c>
      <c r="DS415" s="67" t="s">
        <v>521</v>
      </c>
      <c r="DT415" s="67" t="s">
        <v>521</v>
      </c>
      <c r="DU415" s="67" t="s">
        <v>521</v>
      </c>
      <c r="DV415" s="67" t="s">
        <v>521</v>
      </c>
      <c r="DW415" s="67" t="s">
        <v>521</v>
      </c>
      <c r="DX415" s="72" t="s">
        <v>521</v>
      </c>
      <c r="DY415" s="146" t="s">
        <v>522</v>
      </c>
      <c r="DZ415" s="74">
        <v>2</v>
      </c>
      <c r="EA415" s="74">
        <v>3</v>
      </c>
      <c r="EB415" s="74">
        <v>3</v>
      </c>
      <c r="EC415" s="75">
        <v>4</v>
      </c>
      <c r="ED415" s="168" t="s">
        <v>522</v>
      </c>
      <c r="EE415" s="74">
        <f t="shared" si="1021"/>
        <v>2</v>
      </c>
      <c r="EF415" s="74">
        <f t="shared" si="1022"/>
        <v>6</v>
      </c>
      <c r="EG415" s="74">
        <f t="shared" si="1023"/>
        <v>18</v>
      </c>
      <c r="EH415" s="77">
        <f t="shared" si="1024"/>
        <v>72</v>
      </c>
      <c r="EI415" s="73">
        <v>100</v>
      </c>
      <c r="EJ415" s="74">
        <v>150</v>
      </c>
      <c r="EK415" s="74">
        <v>300</v>
      </c>
      <c r="EL415" s="74">
        <v>500</v>
      </c>
      <c r="EM415" s="75">
        <v>1500</v>
      </c>
      <c r="EN415" s="78">
        <v>1</v>
      </c>
      <c r="EO415" s="79">
        <f t="shared" si="1025"/>
        <v>0.75</v>
      </c>
      <c r="EP415" s="79">
        <f t="shared" si="1026"/>
        <v>0.5</v>
      </c>
      <c r="EQ415" s="79">
        <f t="shared" si="1027"/>
        <v>0.27777777777777779</v>
      </c>
      <c r="ER415" s="80">
        <f t="shared" si="1028"/>
        <v>0.20833333333333331</v>
      </c>
      <c r="ES415" s="128" t="s">
        <v>523</v>
      </c>
      <c r="ET415" s="82"/>
      <c r="EU415" s="83">
        <v>4</v>
      </c>
      <c r="EV415" s="146">
        <v>117</v>
      </c>
      <c r="EW415" s="147">
        <v>47</v>
      </c>
      <c r="EX415" s="147">
        <v>55</v>
      </c>
      <c r="EY415" s="147">
        <v>85</v>
      </c>
      <c r="EZ415" s="147">
        <v>31</v>
      </c>
      <c r="FA415" s="147">
        <v>31</v>
      </c>
      <c r="FB415" s="147">
        <v>28</v>
      </c>
      <c r="FC415" s="147">
        <v>45</v>
      </c>
      <c r="FD415" s="74">
        <f t="shared" si="1029"/>
        <v>86</v>
      </c>
      <c r="FE415" s="84">
        <f t="shared" si="1030"/>
        <v>100</v>
      </c>
      <c r="FF415" s="73">
        <f>RANK(EV415,$EV$9:$EV$497,0)</f>
        <v>39</v>
      </c>
      <c r="FG415" s="74">
        <f>RANK(EW415,$EW$9:$EW$497,0)</f>
        <v>189</v>
      </c>
      <c r="FH415" s="74">
        <f>RANK(EX415,$EX$9:$EX$497,0)</f>
        <v>130</v>
      </c>
      <c r="FI415" s="74">
        <f>RANK(EY415,$EY$9:$EY$497,0)</f>
        <v>20</v>
      </c>
      <c r="FJ415" s="74">
        <f>RANK(EZ415,$EZ$9:$EZ$497,0)</f>
        <v>121</v>
      </c>
      <c r="FK415" s="74">
        <f>RANK(FA415,$FA$9:$FA$497,0)</f>
        <v>106</v>
      </c>
      <c r="FL415" s="74">
        <f>RANK(FB415,$FB$9:$FB$497,0)</f>
        <v>279</v>
      </c>
      <c r="FM415" s="74">
        <f>RANK(FC415,$FC$9:$FC$497,0)</f>
        <v>188</v>
      </c>
      <c r="FN415" s="74">
        <f>RANK(FD415,$FD$9:$FD$497,0)</f>
        <v>144</v>
      </c>
      <c r="FO415" s="84">
        <f>RANK(FE415,$FE$9:$FE$497,0)</f>
        <v>147</v>
      </c>
      <c r="FP415" s="73">
        <f>COUNTIFS($EV$9:$EV$497,"&gt;"&amp;EV415,$ES$9:$ES$497,ES415)+1</f>
        <v>16</v>
      </c>
      <c r="FQ415" s="74">
        <f>COUNTIFS($EW$9:$EW$497,"&gt;"&amp;EW415,$ES$9:$ES$497,ES415)+1</f>
        <v>25</v>
      </c>
      <c r="FR415" s="74">
        <f>COUNTIFS($EX$9:$EX$497,"&gt;"&amp;EX415,$ES$9:$ES$497,ES415)+1</f>
        <v>32</v>
      </c>
      <c r="FS415" s="74">
        <f>COUNTIFS($EY$9:$EY$497,"&gt;"&amp;EY415,$ES$9:$ES$497,ES415)+1</f>
        <v>19</v>
      </c>
      <c r="FT415" s="74">
        <f>COUNTIFS($EZ$9:$EZ$497,"&gt;"&amp;EZ415,$ES$9:$ES$497,ES415)+1</f>
        <v>18</v>
      </c>
      <c r="FU415" s="74">
        <f>COUNTIFS($FA$9:$FA$497,"&gt;"&amp;FA415,$ES$9:$ES$497,ES415)+1</f>
        <v>17</v>
      </c>
      <c r="FV415" s="74">
        <f>COUNTIFS($FB$9:$FB$497,"&gt;"&amp;FB415,$ES$9:$ES$497,ES415)+1</f>
        <v>28</v>
      </c>
      <c r="FW415" s="74">
        <f>COUNTIFS($FC$9:$FC$497,"&gt;"&amp;FC415,$ES$9:$ES$497,ES415)+1</f>
        <v>17</v>
      </c>
      <c r="FX415" s="74">
        <f>COUNTIFS($FD$9:$FD$497,"&gt;"&amp;FD415,$ES$9:$ES$497,ES415)+1</f>
        <v>29</v>
      </c>
      <c r="FY415" s="84">
        <f>COUNTIFS($FE$9:$FE$497,"&gt;"&amp;FE415,$ES$9:$ES$497,ES415)+1</f>
        <v>24</v>
      </c>
      <c r="FZ415" s="85">
        <f t="shared" si="1031"/>
        <v>1.01</v>
      </c>
      <c r="GA415" s="86">
        <f t="shared" si="1032"/>
        <v>0.41</v>
      </c>
      <c r="GB415" s="86">
        <f t="shared" si="1033"/>
        <v>0.47</v>
      </c>
      <c r="GC415" s="86">
        <f t="shared" si="1034"/>
        <v>0.73</v>
      </c>
      <c r="GD415" s="86">
        <f t="shared" si="1035"/>
        <v>0.27</v>
      </c>
      <c r="GE415" s="86">
        <f t="shared" si="1036"/>
        <v>0.27</v>
      </c>
      <c r="GF415" s="86">
        <f t="shared" si="1037"/>
        <v>0.24</v>
      </c>
      <c r="GG415" s="86">
        <f t="shared" si="1038"/>
        <v>0.39</v>
      </c>
      <c r="GH415" s="86">
        <f t="shared" si="1039"/>
        <v>0.74</v>
      </c>
      <c r="GI415" s="87">
        <f t="shared" si="1040"/>
        <v>0.86</v>
      </c>
      <c r="GJ415" s="85">
        <f>ROUND(((FZ415-AVERAGE(FZ$9:FZ$497))/STDEVP(FZ$9:FZ$497)*10+50),2)</f>
        <v>51.69</v>
      </c>
      <c r="GK415" s="86">
        <f>ROUND(((GA415-AVERAGE(GA$9:GA$497))/STDEVP(GA$9:GA$497)*10+50),2)</f>
        <v>41.62</v>
      </c>
      <c r="GL415" s="86">
        <f>ROUND(((GB415-AVERAGE(GB$9:GB$497))/STDEVP(GB$9:GB$497)*10+50),2)</f>
        <v>45.76</v>
      </c>
      <c r="GM415" s="86">
        <f>ROUND(((GC415-AVERAGE(GC$9:GC$497))/STDEVP(GC$9:GC$497)*10+50),2)</f>
        <v>60.22</v>
      </c>
      <c r="GN415" s="86">
        <f>ROUND(((GD415-AVERAGE(GD$9:GD$497))/STDEVP(GD$9:GD$497)*10+50),2)</f>
        <v>45.81</v>
      </c>
      <c r="GO415" s="86">
        <f>ROUND(((GE415-AVERAGE(GE$9:GE$497))/STDEVP(GE$9:GE$497)*10+50),2)</f>
        <v>47.15</v>
      </c>
      <c r="GP415" s="86">
        <f>ROUND(((GF415-AVERAGE(GF$9:GF$497))/STDEVP(GF$9:GF$497)*10+50),2)</f>
        <v>37.57</v>
      </c>
      <c r="GQ415" s="86">
        <f>ROUND(((GG415-AVERAGE(GG$9:GG$497))/STDEVP(GG$9:GG$497)*10+50),2)</f>
        <v>42.46</v>
      </c>
      <c r="GR415" s="86">
        <f>ROUND(((GH415-AVERAGE(GH$9:GH$497))/STDEVP(GH$9:GH$497)*10+50),2)</f>
        <v>41.44</v>
      </c>
      <c r="GS415" s="87">
        <f>ROUND(((GI415-AVERAGE(GI$9:GI$497))/STDEVP(GI$9:GI$497)*10+50),2)</f>
        <v>42.57</v>
      </c>
      <c r="GT415" s="73">
        <f>RANK(GJ415,$GJ$9:$GJ$497,0)</f>
        <v>169</v>
      </c>
      <c r="GU415" s="74">
        <f>RANK(GK415,$GK$9:$GK$497,0)</f>
        <v>337</v>
      </c>
      <c r="GV415" s="74">
        <f>RANK(GL415,$GL$9:$GL$497,0)</f>
        <v>274</v>
      </c>
      <c r="GW415" s="74">
        <f>RANK(GM415,$GM$9:$GM$497,0)</f>
        <v>54</v>
      </c>
      <c r="GX415" s="74">
        <f>RANK(GN415,$GN$9:$GN$497,0)</f>
        <v>248</v>
      </c>
      <c r="GY415" s="74">
        <f>RANK(GO415,$GO$9:$GO$497,0)</f>
        <v>210</v>
      </c>
      <c r="GZ415" s="74">
        <f>RANK(GP415,$GP$9:$GP$497,0)</f>
        <v>397</v>
      </c>
      <c r="HA415" s="74">
        <f>RANK(GQ415,$GQ$9:$GQ$497,0)</f>
        <v>339</v>
      </c>
      <c r="HB415" s="74">
        <f>RANK(GR415,$GR$9:$GR$497,0)</f>
        <v>367</v>
      </c>
      <c r="HC415" s="84">
        <f>RANK(GS415,$GS$9:$GS$497,0)</f>
        <v>329</v>
      </c>
      <c r="HD415" s="85">
        <f>ROUND(AVERAGEIF($ES$9:$ES$497,$ES415,$FZ$9:$FZ$497),2)</f>
        <v>1.1399999999999999</v>
      </c>
      <c r="HE415" s="86">
        <f>ROUND(AVERAGEIF($ES$9:$ES$497,$ES415,$GA$9:$GA$497),2)</f>
        <v>0.46</v>
      </c>
      <c r="HF415" s="86">
        <f>ROUND(AVERAGEIF($ES$9:$ES$497,$ES415,$GB$9:$GB$497),2)</f>
        <v>0.65</v>
      </c>
      <c r="HG415" s="86">
        <f>ROUND(AVERAGEIF($ES$9:$ES$497,$ES415,$GC$9:$GC$497),2)</f>
        <v>0.74</v>
      </c>
      <c r="HH415" s="86">
        <f>ROUND(AVERAGEIF($ES$9:$ES$497,$ES415,$GD$9:$GD$497),2)</f>
        <v>0.27</v>
      </c>
      <c r="HI415" s="86">
        <f>ROUND(AVERAGEIF($ES$9:$ES$497,$ES415,$GE$9:$GE$497),2)</f>
        <v>0.23</v>
      </c>
      <c r="HJ415" s="86">
        <f>ROUND(AVERAGEIF($ES$9:$ES$497,$ES415,$GF$9:$GF$497),2)</f>
        <v>0.3</v>
      </c>
      <c r="HK415" s="86">
        <f>ROUND(AVERAGEIF($ES$9:$ES$497,$ES415,$GG$9:$GG$497),2)</f>
        <v>0.28000000000000003</v>
      </c>
      <c r="HL415" s="86">
        <f>ROUND(AVERAGEIF($ES$9:$ES$497,$ES415,$GH$9:$GH$497),2)</f>
        <v>0.92</v>
      </c>
      <c r="HM415" s="87">
        <f>ROUND(AVERAGEIF($ES$9:$ES$497,$ES415,$GI$9:$GI$497),2)</f>
        <v>0.93</v>
      </c>
      <c r="HN415" s="88">
        <f t="shared" si="1041"/>
        <v>-0.12999999999999989</v>
      </c>
      <c r="HO415" s="89">
        <f t="shared" si="1042"/>
        <v>-5.0000000000000044E-2</v>
      </c>
      <c r="HP415" s="89">
        <f t="shared" si="1043"/>
        <v>-0.18000000000000005</v>
      </c>
      <c r="HQ415" s="89">
        <f t="shared" si="1044"/>
        <v>-1.0000000000000009E-2</v>
      </c>
      <c r="HR415" s="89">
        <f t="shared" si="1045"/>
        <v>0</v>
      </c>
      <c r="HS415" s="89">
        <f t="shared" si="1046"/>
        <v>4.0000000000000008E-2</v>
      </c>
      <c r="HT415" s="89">
        <f t="shared" si="1047"/>
        <v>-0.06</v>
      </c>
      <c r="HU415" s="89">
        <f t="shared" si="1048"/>
        <v>0.10999999999999999</v>
      </c>
      <c r="HV415" s="89">
        <f t="shared" si="1049"/>
        <v>-0.18000000000000005</v>
      </c>
      <c r="HW415" s="90">
        <f t="shared" si="1050"/>
        <v>-7.0000000000000062E-2</v>
      </c>
      <c r="HX415" s="73">
        <f>COUNTIFS($FZ$9:$FZ$497,"&gt;"&amp;FZ415,$ES$9:$ES$497,$ES415)+1</f>
        <v>66</v>
      </c>
      <c r="HY415" s="74">
        <f>COUNTIFS($GA$9:$GA$497,"&gt;"&amp;GA415,$ES$9:$ES$497,$ES415)+1</f>
        <v>67</v>
      </c>
      <c r="HZ415" s="74">
        <f>COUNTIFS($GB$9:$GB$497,"&gt;"&amp;GB415,$ES$9:$ES$497,$ES415)+1</f>
        <v>79</v>
      </c>
      <c r="IA415" s="74">
        <f>COUNTIFS($GC$9:$GC$497,"&gt;"&amp;GC415,$ES$9:$ES$497,$ES415)+1</f>
        <v>41</v>
      </c>
      <c r="IB415" s="74">
        <f>COUNTIFS($GD$9:$GD$497,"&gt;"&amp;GD415,$ES$9:$ES$497,$ES415)+1</f>
        <v>37</v>
      </c>
      <c r="IC415" s="74">
        <f>COUNTIFS($GE$9:$GE$497,"&gt;"&amp;GE415,$ES$9:$ES$497,$ES415)+1</f>
        <v>27</v>
      </c>
      <c r="ID415" s="74">
        <f>COUNTIFS($GF$9:$GF$497,"&gt;"&amp;GF415,$ES$9:$ES$497,$ES415)+1</f>
        <v>60</v>
      </c>
      <c r="IE415" s="74">
        <f>COUNTIFS($GG$9:$GG$497,"&gt;"&amp;GG415,$ES$9:$ES$497,$ES415)+1</f>
        <v>27</v>
      </c>
      <c r="IF415" s="74">
        <f>COUNTIFS($GH$9:$GH$497,"&gt;"&amp;GH415,$ES$9:$ES$497,$ES415)+1</f>
        <v>76</v>
      </c>
      <c r="IG415" s="84">
        <f>COUNTIFS($GI$9:$GI$497,"&gt;"&amp;GI415,$ES$9:$ES$497,$ES415)+1</f>
        <v>53</v>
      </c>
      <c r="IH415" s="148"/>
      <c r="II415" s="149"/>
      <c r="IJ415" s="149"/>
      <c r="IK415" s="149"/>
      <c r="IL415" s="149"/>
      <c r="IM415" s="150"/>
      <c r="IN415" s="151"/>
      <c r="IO415" s="152"/>
      <c r="IP415" s="153"/>
      <c r="IQ415" s="149"/>
      <c r="IR415" s="149"/>
      <c r="IS415" s="149"/>
      <c r="IT415" s="149"/>
      <c r="IU415" s="149"/>
      <c r="IV415" s="149"/>
      <c r="IW415" s="154"/>
      <c r="IX415" s="151"/>
      <c r="IY415" s="149"/>
      <c r="IZ415" s="149"/>
      <c r="JA415" s="149"/>
      <c r="JB415" s="149"/>
      <c r="JC415" s="149"/>
      <c r="JD415" s="149"/>
      <c r="JE415" s="155"/>
      <c r="JF415" s="153"/>
      <c r="JG415" s="149"/>
      <c r="JH415" s="149"/>
      <c r="JI415" s="149"/>
      <c r="JJ415" s="149"/>
      <c r="JK415" s="149"/>
      <c r="JL415" s="149"/>
      <c r="JM415" s="154"/>
      <c r="JN415" s="151"/>
      <c r="JO415" s="149"/>
      <c r="JP415" s="149"/>
      <c r="JQ415" s="149"/>
      <c r="JR415" s="149"/>
      <c r="JS415" s="149"/>
      <c r="JT415" s="149"/>
      <c r="JU415" s="149"/>
      <c r="JV415" s="149"/>
      <c r="JW415" s="149"/>
      <c r="JX415" s="149"/>
      <c r="JY415" s="149"/>
      <c r="JZ415" s="155"/>
      <c r="KA415" s="151"/>
      <c r="KB415" s="149"/>
      <c r="KC415" s="149"/>
      <c r="KD415" s="149"/>
      <c r="KE415" s="155"/>
      <c r="KF415" s="153"/>
      <c r="KG415" s="149"/>
      <c r="KH415" s="149"/>
      <c r="KI415" s="149"/>
      <c r="KJ415" s="149"/>
      <c r="KK415" s="156"/>
      <c r="KL415" s="149"/>
      <c r="KM415" s="149"/>
      <c r="KN415" s="149"/>
      <c r="KO415" s="149"/>
      <c r="KP415" s="149"/>
      <c r="KQ415" s="149"/>
      <c r="KR415" s="149"/>
      <c r="KS415" s="154"/>
      <c r="KT415" s="154"/>
      <c r="KU415" s="154"/>
      <c r="KV415" s="154"/>
      <c r="KW415" s="151"/>
      <c r="KX415" s="149"/>
      <c r="KY415" s="149"/>
      <c r="KZ415" s="149"/>
      <c r="LA415" s="149"/>
      <c r="LB415" s="149"/>
      <c r="LC415" s="154"/>
      <c r="LD415" s="151"/>
      <c r="LE415" s="152"/>
      <c r="LF415" s="157"/>
      <c r="LG415" s="158"/>
      <c r="LH415" s="151"/>
      <c r="LI415" s="149"/>
      <c r="LJ415" s="147"/>
      <c r="LK415" s="147"/>
      <c r="LL415" s="147"/>
      <c r="LM415" s="159"/>
      <c r="LN415" s="153"/>
      <c r="LO415" s="149"/>
      <c r="LP415" s="149"/>
      <c r="LQ415" s="149"/>
      <c r="LR415" s="154"/>
      <c r="LS415" s="151"/>
      <c r="LT415" s="149"/>
      <c r="LU415" s="149"/>
      <c r="LV415" s="149">
        <v>0.05</v>
      </c>
      <c r="LW415" s="149"/>
      <c r="LX415" s="149"/>
      <c r="LY415" s="149"/>
      <c r="LZ415" s="149"/>
      <c r="MA415" s="155"/>
      <c r="MB415" s="153"/>
      <c r="MC415" s="149"/>
      <c r="MD415" s="149"/>
      <c r="ME415" s="149"/>
      <c r="MF415" s="149"/>
      <c r="MG415" s="149"/>
      <c r="MH415" s="149"/>
      <c r="MI415" s="149"/>
      <c r="MJ415" s="149"/>
      <c r="MK415" s="149"/>
      <c r="ML415" s="149"/>
      <c r="MM415" s="149"/>
      <c r="MN415" s="156"/>
      <c r="MO415" s="156"/>
      <c r="MP415" s="154"/>
      <c r="MQ415" s="151"/>
      <c r="MR415" s="149"/>
      <c r="MS415" s="149"/>
      <c r="MT415" s="149"/>
      <c r="MU415" s="149"/>
      <c r="MV415" s="156"/>
      <c r="MW415" s="149"/>
      <c r="MX415" s="149"/>
      <c r="MY415" s="149"/>
      <c r="MZ415" s="149"/>
      <c r="NA415" s="149"/>
      <c r="NB415" s="149"/>
      <c r="NC415" s="149"/>
      <c r="ND415" s="154"/>
      <c r="NE415" s="154"/>
      <c r="NF415" s="154"/>
      <c r="NG415" s="154"/>
      <c r="NH415" s="151"/>
      <c r="NI415" s="149"/>
      <c r="NJ415" s="149"/>
      <c r="NK415" s="149"/>
      <c r="NL415" s="149"/>
      <c r="NM415" s="149"/>
      <c r="NN415" s="94"/>
      <c r="NO415" s="151"/>
      <c r="NP415" s="160"/>
      <c r="NQ415" s="198" t="s">
        <v>1533</v>
      </c>
      <c r="NR415" s="196" t="s">
        <v>1536</v>
      </c>
      <c r="NS415" s="145"/>
      <c r="NT415" s="145"/>
      <c r="NU415" s="145" t="s">
        <v>1203</v>
      </c>
      <c r="NV415" s="171">
        <v>44508</v>
      </c>
      <c r="NW415" s="102" t="s">
        <v>1204</v>
      </c>
      <c r="NX415" s="165" t="s">
        <v>1537</v>
      </c>
      <c r="NY415" s="129" t="s">
        <v>2118</v>
      </c>
      <c r="NZ415" s="165" t="s">
        <v>2103</v>
      </c>
      <c r="OA415" s="166"/>
      <c r="OB415" s="166"/>
      <c r="OC415" s="166"/>
      <c r="OD415" s="108">
        <f t="shared" si="1051"/>
        <v>72</v>
      </c>
      <c r="OE415" s="109">
        <v>6</v>
      </c>
      <c r="OF415" s="110">
        <f t="shared" si="1052"/>
        <v>100</v>
      </c>
      <c r="OG415" s="109">
        <v>5</v>
      </c>
      <c r="OH415" s="111">
        <f>ROUND(AVERAGEIF($ES$9:$ES$497,$ES415,EV$9:EV$497),0)</f>
        <v>79</v>
      </c>
      <c r="OI415" s="112">
        <f>ROUND(AVERAGEIF($ES$9:$ES$497,$ES415,EW$9:EW$497),0)</f>
        <v>32</v>
      </c>
      <c r="OJ415" s="112">
        <f>ROUND(AVERAGEIF($ES$9:$ES$497,$ES415,EX$9:EX$497),0)</f>
        <v>45</v>
      </c>
      <c r="OK415" s="112">
        <f>ROUND(AVERAGEIF($ES$9:$ES$497,$ES415,EY$9:EY$497),0)</f>
        <v>53</v>
      </c>
      <c r="OL415" s="112">
        <f>ROUND(AVERAGEIF($ES$9:$ES$497,$ES415,EZ$9:EZ$497),0)</f>
        <v>20</v>
      </c>
      <c r="OM415" s="112">
        <f>ROUND(AVERAGEIF($ES$9:$ES$497,$ES415,FA$9:FA$497),0)</f>
        <v>18</v>
      </c>
      <c r="ON415" s="112">
        <f>ROUND(AVERAGEIF($ES$9:$ES$497,$ES415,FB$9:FB$497),0)</f>
        <v>23</v>
      </c>
      <c r="OO415" s="112">
        <f>ROUND(AVERAGEIF($ES$9:$ES$497,$ES415,FC$9:FC$497),0)</f>
        <v>23</v>
      </c>
      <c r="OP415" s="112">
        <f>ROUND(AVERAGEIF($ES$9:$ES$497,$ES415,FD$9:FD$497),0)</f>
        <v>64</v>
      </c>
      <c r="OQ415" s="113">
        <f>ROUND(AVERAGEIF($ES$9:$ES$497,$ES415,FE$9:FE$497),0)</f>
        <v>68</v>
      </c>
      <c r="OR415" s="114">
        <f>ROUND(EV415/MAX(EV$9:EV$497)*100,0)</f>
        <v>66</v>
      </c>
      <c r="OS415" s="115">
        <f>ROUND(EW415/MAX(EW$9:EW$497)*100,0)</f>
        <v>37</v>
      </c>
      <c r="OT415" s="115">
        <f>ROUND(EX415/MAX(EX$9:EX$497)*100,0)</f>
        <v>46</v>
      </c>
      <c r="OU415" s="115">
        <f>ROUND(EY415/MAX(EY$9:EY$497)*100,0)</f>
        <v>57</v>
      </c>
      <c r="OV415" s="115">
        <f>ROUND(EZ415/MAX(EZ$9:EZ$497)*100,0)</f>
        <v>25</v>
      </c>
      <c r="OW415" s="115">
        <f>ROUND(FA415/MAX(FA$9:FA$497)*100,0)</f>
        <v>27</v>
      </c>
      <c r="OX415" s="115">
        <f>ROUND(FB415/MAX(FB$9:FB$497)*100,0)</f>
        <v>21</v>
      </c>
      <c r="OY415" s="116">
        <f>ROUND(FC415/MAX(FC$9:FC$497)*100,0)</f>
        <v>31</v>
      </c>
      <c r="OZ415" s="115">
        <f>ROUND(FD415/MAX(FD$9:FD$497)*100,0)</f>
        <v>58</v>
      </c>
      <c r="PA415" s="117">
        <f>ROUND(FE415/MAX(FE$9:FE$497)*100,0)</f>
        <v>41</v>
      </c>
      <c r="PB415" s="118">
        <f t="shared" si="1053"/>
        <v>474</v>
      </c>
      <c r="PC415" s="115">
        <f t="shared" si="1054"/>
        <v>411</v>
      </c>
      <c r="PD415" s="115">
        <f t="shared" si="1055"/>
        <v>549</v>
      </c>
      <c r="PE415" s="115">
        <f t="shared" si="1056"/>
        <v>536</v>
      </c>
      <c r="PF415" s="115">
        <f t="shared" si="1057"/>
        <v>518</v>
      </c>
      <c r="PG415" s="119">
        <f t="shared" si="1058"/>
        <v>422</v>
      </c>
      <c r="PH415" s="118">
        <f>ROUND(PB415/MAX(PB$9:PB$497)*100,0)</f>
        <v>56</v>
      </c>
      <c r="PI415" s="115">
        <f>ROUND(PC415/MAX(PC$9:PC$497)*100,0)</f>
        <v>49</v>
      </c>
      <c r="PJ415" s="115">
        <f>ROUND(PD415/MAX(PD$9:PD$497)*100,0)</f>
        <v>58</v>
      </c>
      <c r="PK415" s="115">
        <f>ROUND(PE415/MAX(PE$9:PE$497)*100,0)</f>
        <v>53</v>
      </c>
      <c r="PL415" s="115">
        <f>ROUND(PF415/MAX(PF$9:PF$497)*100,0)</f>
        <v>73</v>
      </c>
      <c r="PM415" s="119">
        <f>ROUND(PG415/MAX(PG$9:PG$497)*100,0)</f>
        <v>62</v>
      </c>
      <c r="PN415" s="118">
        <f>RANK(PH415,PH$9:PH$497,0)</f>
        <v>136</v>
      </c>
      <c r="PO415" s="115">
        <f>RANK(PI415,PI$9:PI$497,0)</f>
        <v>141</v>
      </c>
      <c r="PP415" s="115">
        <f>RANK(PJ415,PJ$9:PJ$497,0)</f>
        <v>144</v>
      </c>
      <c r="PQ415" s="115">
        <f>RANK(PK415,PK$9:PK$497,0)</f>
        <v>151</v>
      </c>
      <c r="PR415" s="115">
        <f>RANK(PL415,PL$9:PL$497,0)</f>
        <v>56</v>
      </c>
      <c r="PS415" s="119">
        <f>RANK(PM415,PM$9:PM$497,0)</f>
        <v>88</v>
      </c>
      <c r="PT415" s="120">
        <f>ROUND(FZ415/MAX(FZ$9:FZ$497)*100,0)</f>
        <v>55</v>
      </c>
      <c r="PU415" s="115">
        <f>ROUND(GA415/MAX(GA$9:GA$497)*100,0)</f>
        <v>23</v>
      </c>
      <c r="PV415" s="115">
        <f>ROUND(GB415/MAX(GB$9:GB$497)*100,0)</f>
        <v>34</v>
      </c>
      <c r="PW415" s="115">
        <f>ROUND(GC415/MAX(GC$9:GC$497)*100,0)</f>
        <v>58</v>
      </c>
      <c r="PX415" s="115">
        <f>ROUND(GD415/MAX(GD$9:GD$497)*100,0)</f>
        <v>15</v>
      </c>
      <c r="PY415" s="115">
        <f>ROUND(GE415/MAX(GE$9:GE$497)*100,0)</f>
        <v>16</v>
      </c>
      <c r="PZ415" s="115">
        <f>ROUND(GF415/MAX(GF$9:GF$497)*100,0)</f>
        <v>11</v>
      </c>
      <c r="QA415" s="116">
        <f>ROUND(GG415/MAX(GG$9:GG$497)*100,0)</f>
        <v>21</v>
      </c>
      <c r="QB415" s="115">
        <f>ROUND(GH415/MAX(GH$9:GH$497)*100,0)</f>
        <v>33</v>
      </c>
      <c r="QC415" s="121">
        <f>ROUND(GI415/MAX(GI$9:GI$497)*100,0)</f>
        <v>27</v>
      </c>
      <c r="QD415" s="120">
        <f>ROUND(AVERAGEIF($ES$9:$ES$497,$ES415,PT$9:PT$497),0)</f>
        <v>62</v>
      </c>
      <c r="QE415" s="120">
        <f>ROUND(AVERAGEIF($ES$9:$ES$497,$ES415,PU$9:PU$497),0)</f>
        <v>26</v>
      </c>
      <c r="QF415" s="120">
        <f>ROUND(AVERAGEIF($ES$9:$ES$497,$ES415,PV$9:PV$497),0)</f>
        <v>48</v>
      </c>
      <c r="QG415" s="120">
        <f>ROUND(AVERAGEIF($ES$9:$ES$497,$ES415,PW$9:PW$497),0)</f>
        <v>58</v>
      </c>
      <c r="QH415" s="120">
        <f>ROUND(AVERAGEIF($ES$9:$ES$497,$ES415,PX$9:PX$497),0)</f>
        <v>15</v>
      </c>
      <c r="QI415" s="120">
        <f>ROUND(AVERAGEIF($ES$9:$ES$497,$ES415,PY$9:PY$497),0)</f>
        <v>14</v>
      </c>
      <c r="QJ415" s="120">
        <f>ROUND(AVERAGEIF($ES$9:$ES$497,$ES415,PZ$9:PZ$497),0)</f>
        <v>14</v>
      </c>
      <c r="QK415" s="120">
        <f>ROUND(AVERAGEIF($ES$9:$ES$497,$ES415,QA$9:QA$497),0)</f>
        <v>15</v>
      </c>
      <c r="QL415" s="120">
        <f>ROUND(AVERAGEIF($ES$9:$ES$497,$ES415,QB$9:QB$497),0)</f>
        <v>41</v>
      </c>
      <c r="QM415" s="120">
        <f>ROUND(AVERAGEIF($ES$9:$ES$497,$ES415,QC$9:QC$497),0)</f>
        <v>30</v>
      </c>
      <c r="QN415" s="114">
        <f t="shared" si="1059"/>
        <v>393</v>
      </c>
      <c r="QO415" s="115">
        <f t="shared" si="1060"/>
        <v>317</v>
      </c>
      <c r="QP415" s="115">
        <f t="shared" si="1061"/>
        <v>453</v>
      </c>
      <c r="QQ415" s="115">
        <f t="shared" si="1062"/>
        <v>456</v>
      </c>
      <c r="QR415" s="115">
        <f t="shared" si="1063"/>
        <v>541</v>
      </c>
      <c r="QS415" s="119">
        <f t="shared" si="1064"/>
        <v>347</v>
      </c>
      <c r="QT415" s="114">
        <f>ROUND((QN415-MIN(QN$9:QN$497))/(MAX(QN$9:QN$497)-MIN(QN$9:QN$497))*100,0)</f>
        <v>26</v>
      </c>
      <c r="QU415" s="115">
        <f>ROUND((QO415-MIN(QO$9:QO$497))/(MAX(QO$9:QO$497)-MIN(QO$9:QO$497))*100,0)</f>
        <v>15</v>
      </c>
      <c r="QV415" s="115">
        <f>ROUND((QP415-MIN(QP$9:QP$497))/(MAX(QP$9:QP$497)-MIN(QP$9:QP$497))*100,0)</f>
        <v>15</v>
      </c>
      <c r="QW415" s="115">
        <f>ROUND((QQ415-MIN(QQ$9:QQ$497))/(MAX(QQ$9:QQ$497)-MIN(QQ$9:QQ$497))*100,0)</f>
        <v>21</v>
      </c>
      <c r="QX415" s="115">
        <f>ROUND((QR415-MIN(QR$9:QR$497))/(MAX(QR$9:QR$497)-MIN(QR$9:QR$497))*100,0)</f>
        <v>52</v>
      </c>
      <c r="QY415" s="115">
        <f>ROUND((QS415-MIN(QS$9:QS$497))/(MAX(QS$9:QS$497)-MIN(QS$9:QS$497))*100,0)</f>
        <v>35</v>
      </c>
      <c r="QZ415" s="114">
        <f>RANK(QN415,QN$9:QN$497,0)</f>
        <v>367</v>
      </c>
      <c r="RA415" s="115">
        <f>RANK(QO415,QO$9:QO$497,0)</f>
        <v>346</v>
      </c>
      <c r="RB415" s="115">
        <f>RANK(QP415,QP$9:QP$497,0)</f>
        <v>390</v>
      </c>
      <c r="RC415" s="115">
        <f>RANK(QQ415,QQ$9:QQ$497,0)</f>
        <v>361</v>
      </c>
      <c r="RD415" s="115">
        <f>RANK(QR415,QR$9:QR$497,0)</f>
        <v>164</v>
      </c>
      <c r="RE415" s="115">
        <f>RANK(QS415,QS$9:QS$497,0)</f>
        <v>257</v>
      </c>
      <c r="RF415" s="122"/>
      <c r="RG415" s="115">
        <f>($RH$3*(IH415+IJ415)*100*100/MAX(EX$9:EX$497)*$RO$3) +($RH$3*(II415+IJ415)*100*100/MAX(EX$9:EX$497)*$RO$4) + ($RH$3*IK415*100*100/MAX(EX$9:EX$497)*0.098)</f>
        <v>0</v>
      </c>
      <c r="RH415" s="115">
        <f>($RH$4*IL415*100*100/MAX(EZ$9:EZ$497))*$RQ$3</f>
        <v>0</v>
      </c>
      <c r="RI415" s="115">
        <f>($RH$3*IM415*100*100/MAX(EY$9:EY$497))*$RQ$4</f>
        <v>0</v>
      </c>
      <c r="RJ415" s="115">
        <f>($RH$3*IN415*100*100/MAX(EX$9:EX$497))</f>
        <v>0</v>
      </c>
      <c r="RK415" s="115">
        <f>($RH$4*IO415*100*100/MAX(EZ$9:EZ$497))*$RQ$3</f>
        <v>0</v>
      </c>
      <c r="RL415" s="115">
        <f>(($RL$4*IP415*100*((100/MAX(EX$9:EX$497)+100/MAX(EZ$9:EZ$497))/2))+($RL$4*IQ415*100*((100/MAX(EX$9:EX$497)+100/MAX(EZ$9:EZ$497))/2))+($RL$4*IR415*100*((100/MAX(EX$9:EX$497)+100/MAX(EZ$9:EZ$497))/2))+($RL$4*IS415*100*((100/MAX(EX$9:EX$497)+100/MAX(EZ$9:EZ$497))/2))+($RL$4*IT415*100*((100/MAX(EX$9:EX$497)+100/MAX(EZ$9:EZ$497))/2))+($RL$4*IU415*100*((100/MAX(EX$9:EX$497)+100/MAX(EZ$9:EZ$497))/2))+($RL$4*IV415*100*((100/MAX(EX$9:EX$497)+100/MAX(EZ$9:EZ$497))/2))+($RL$4*IW415*100*((100/MAX(EX$9:EX$497)+100/MAX(EZ$9:EZ$497))/2)))*$RS$3</f>
        <v>0</v>
      </c>
      <c r="RM415" s="115">
        <f>(($RH$3*IX415*100*100/MAX(EX$9:EX$497))+($RH$3*IY415*100*100/MAX(EX$9:EX$497))+($RH$3*IZ415*100*100/MAX(EX$9:EX$497))+($RH$3*JA415*100*100/MAX(EX$9:EX$497))+($RH$3*JB415*100*100/MAX(EX$9:EX$497))+($RH$3*JC415*100*100/MAX(EX$9:EX$497))+($RH$3*JD415*100*100/MAX(EX$9:EX$497))+($RH$3*JE415*100*100/MAX(EX$9:EX$497)))*$RS$4</f>
        <v>0</v>
      </c>
      <c r="RN415" s="115">
        <f>(($RH$4*JF415*100*100/MAX(EZ$9:EZ$497)) + ($RH$4*JG415*100*100/MAX(EZ$9:EZ$497)) + ($RH$4*JH415*100*100/MAX(EZ$9:EZ$497)) + ($RH$4*JI415*100*100/MAX(EZ$9:EZ$497)) + ($RH$4*JJ415*100*100/MAX(EZ$9:EZ$497)) + ($RH$4*JK415*100*100/MAX(EZ$9:EZ$497)) + ($RH$4*JL415*100*100/MAX(EZ$9:EZ$497)) + ($RH$4*JM415*100*100/MAX(EZ$9:EZ$497)))*$RU$3</f>
        <v>0</v>
      </c>
      <c r="RO415" s="115">
        <f>(($RL$4*JN415*100*((100/MAX(EX$9:EX$497)+100/MAX(EZ$9:EZ$497))/2))+($RL$4*JO415*100*((100/MAX(EX$9:EX$497)+100/MAX(EZ$9:EZ$497))/2))+($RL$4*JP415*100*((100/MAX(EX$9:EX$497)+100/MAX(EZ$9:EZ$497))/2))+($RL$4*JQ415*100*((100/MAX(EX$9:EX$497)+100/MAX(EZ$9:EZ$497))/2))+($RL$4*JR415*100*((100/MAX(EX$9:EX$497)+100/MAX(EZ$9:EZ$497))/2))+($RL$4*JS415*100*((100/MAX(EX$9:EX$497)+100/MAX(EZ$9:EZ$497))/2))+($RL$4*JT415*100*((100/MAX(EX$9:EX$497)+100/MAX(EZ$9:EZ$497))/2))+($RL$4*JU415*100*((100/MAX(EX$9:EX$497)+100/MAX(EZ$9:EZ$497))/2))+($RL$4*JV415*100*((100/MAX(EX$9:EX$497)+100/MAX(EZ$9:EZ$497))/2))+($RL$4*JW415*100*((100/MAX(EX$9:EX$497)+100/MAX(EZ$9:EZ$497))/2))+($RL$4*JX415*100*((100/MAX(EX$9:EX$497)+100/MAX(EZ$9:EZ$497))/2))+($RL$4*JY415*100*((100/MAX(EX$9:EX$497)+100/MAX(EZ$9:EZ$497))/2))+($RL$4*JZ415*100*((100/MAX(EX$9:EX$497)+100/MAX(EZ$9:EZ$497))/2)))*$RW$3/2</f>
        <v>0</v>
      </c>
      <c r="RP415" s="119">
        <f>($RJ$3*KA415*100*100/MAX(FA$9:FA$497)) + ($RJ$3*KB415*100*100/MAX(FA$9:FA$497)/2) + ($RJ$3*KC415*100*100/MAX(FA$9:FA$497)/2) + ($RJ$3*KD415*100*100/MAX(FA$9:FA$497)/4) + ($RJ$3*KE415*100*100/MAX(FA$9:FA$497)/4)</f>
        <v>0</v>
      </c>
      <c r="RQ415" s="118">
        <f>($RL$4*KF415*100*((100/MAX(EX$9:EX$497)+100/MAX(EZ$9:EZ$497)))) * ($RO$3/2) + (($RL$4*KG415*100*((100/MAX(EX$9:EX$497)+100/MAX(EZ$9:EZ$497))))+($RL$4*KH415*100*((100/MAX(EX$9:EX$497)+100/MAX(EZ$9:EZ$497))))+($RL$4*KI415*100*((100/MAX(EX$9:EX$497)+100/MAX(EZ$9:EZ$497))))+($RL$4*KJ415*100*((100/MAX(EX$9:EX$497)+100/MAX(EZ$9:EZ$497))))+($RL$4*KK415*100*((100/MAX(EX$9:EX$497)+100/MAX(EZ$9:EZ$497))))+($RL$4*KL415*100*((100/MAX(EX$9:EX$497)+100/MAX(EZ$9:EZ$497))))+($RL$4*KM415*100*((100/MAX(EX$9:EX$497)+100/MAX(EZ$9:EZ$497))))+($RL$4*KN415*100*((100/MAX(EX$9:EX$497)+100/MAX(EZ$9:EZ$497))))+($RL$4*KO415*100*((100/MAX(EX$9:EX$497)+100/MAX(EZ$9:EZ$497))))+($RL$4*KP415*100*((100/MAX(EX$9:EX$497)+100/MAX(EZ$9:EZ$497))))+($RL$4*KQ415*100*((100/MAX(EX$9:EX$497)+100/MAX(EZ$9:EZ$497))))+($RL$4*KR415*100*((100/MAX(EX$9:EX$497)+100/MAX(EZ$9:EZ$497))))+($RL$4*KS415*100*((100/MAX(EX$9:EX$497)+100/MAX(EZ$9:EZ$497))))+($RL$4*KV415*100*((100/MAX(EX$9:EX$497)+100/MAX(EZ$9:EZ$497))))) * (($RO$3+$RO$4)/6)</f>
        <v>0</v>
      </c>
      <c r="RR415" s="115">
        <f>(($RL$4*KW415*100*((100/MAX(EX$9:EX$497)+100/MAX(EZ$9:EZ$497))))) * ($RO$3/2) + (($RL$4*KX415*100*((100/MAX(EX$9:EX$497)+100/MAX(EZ$9:EZ$497))))+($RL$4*KY415*100*((100/MAX(EX$9:EX$497)+100/MAX(EZ$9:EZ$497))))+($RL$4*KZ415*100*((100/MAX(EX$9:EX$497)+100/MAX(EZ$9:EZ$497))))+($RL$4*LA415*100*((100/MAX(EX$9:EX$497)+100/MAX(EZ$9:EZ$497))))+($RL$4*LB415*100*((100/MAX(EX$9:EX$497)+100/MAX(EZ$9:EZ$497))))+($RL$4*LC415*100*((100/MAX(EX$9:EX$497)+100/MAX(EZ$9:EZ$497))))) * (($RO$3+$RO$4)/6)</f>
        <v>0</v>
      </c>
      <c r="RS415" s="119">
        <f>(($RL$4*LD415*100*((100/MAX(EX$9:EX$497)+100/MAX(EZ$9:EZ$497))))+($RL$4*LE415*100*((100/MAX(EX$9:EX$497)+100/MAX(EZ$9:EZ$497))))) * (($RO$3+$RO$4)/6)</f>
        <v>0</v>
      </c>
      <c r="RT415" s="118">
        <f>($RJ$4*LH415*100*(100/MAX(EV$9:EV$497)))+($RJ$4*LI415*100*(100/MAX(EV$9:EV$497)))</f>
        <v>0</v>
      </c>
      <c r="RU415" s="119">
        <f>($RJ$4*LJ415*(100/MAX(EV$9:EV$497)))/2 + ($RL$3*LK415*(100/MAX(EW$9:EW$497))) + ($RJ$4*LL415*(100/MAX(EV$9:EV$497)))/4 + ($RL$3*LM415*(100/MAX(EW$9:EW$497)))</f>
        <v>0</v>
      </c>
      <c r="RV415" s="118">
        <f>($RJ$4*LN415*100*100/MAX(EV$9:EV$497)/2)+($RJ$4*LO415*100*100/MAX(EV$9:EV$497)/2)+($RJ$4*LP415*100*100/MAX(EV$9:EV$497))+($RJ$4*LQ415*100*100/MAX(EV$9:EV$497))+($RJ$4*LR415*100*100/MAX(EV$9:EV$497))</f>
        <v>0</v>
      </c>
      <c r="RW415" s="115">
        <f>($RJ$4*LS415*100*100/MAX(EV$9:EV$497)) + (($RJ$4*LT415*100*100/MAX(EV$9:EV$497))+($RJ$4*LU415*100*100/MAX(EV$9:EV$497))+($RJ$4*LV415*100*100/MAX(EV$9:EV$497))+($RJ$4*LW415*100*100/MAX(EV$9:EV$497))+($RJ$4*LX415*100*100/MAX(EV$9:EV$497))+($RJ$4*LY415*100*100/MAX(EV$9:EV$497))+($RJ$4*LZ415*100*100/MAX(EV$9:EV$497))+($RJ$4*MA415*100*100/MAX(EV$9:EV$497)))/2</f>
        <v>4.213483146067416</v>
      </c>
      <c r="RX415" s="119">
        <f>($RJ$4*MB415*100*100/MAX(EV$9:EV$497))+($RJ$4*MC415*100*100/MAX(EV$9:EV$497))+($RJ$4*MD415*100*100/MAX(EV$9:EV$497))+($RJ$4*ME415*100*100/MAX(EV$9:EV$497))+($RJ$4*MF415*100*100/MAX(EV$9:EV$497))+($RJ$4*MG415*100*100/MAX(EV$9:EV$497))+($RJ$4*MH415*100*100/MAX(EV$9:EV$497))+($RJ$4*MI415*100*100/MAX(EV$9:EV$497))+($RJ$4*MJ415*100*100/MAX(EV$9:EV$497))+($RJ$4*MK415*100*100/MAX(EV$9:EV$497))+($RJ$4*ML415*100*100/MAX(EV$9:EV$497))+($RJ$4*MM415*100*100/MAX(EV$9:EV$497))+($RJ$4*MN415*100*100/MAX(EV$9:EV$497))</f>
        <v>0</v>
      </c>
      <c r="RY415" s="118">
        <f>($RJ$4*MQ415*100*100/MAX(EV$9:EV$497))/2 + (($RJ$4*MR415*100*100/MAX(EV$9:EV$497))+($RJ$4*MS415*100*100/MAX(EV$9:EV$497))+($RJ$4*MT415*100*100/MAX(EV$9:EV$497))+($RJ$4*MU415*100*100/MAX(EV$9:EV$497))+($RJ$4*MV415*100*100/MAX(EV$9:EV$497))+($RJ$4*MW415*100*100/MAX(EV$9:EV$497))+($RJ$4*MX415*100*100/MAX(EV$9:EV$497))+($RJ$4*MY415*100*100/MAX(EV$9:EV$497))+($RJ$4*MZ415*100*100/MAX(EV$9:EV$497))+($RJ$4*NA415*100*100/MAX(EV$9:EV$497))+($RJ$4*NB415*100*100/MAX(EV$9:EV$497))+($RJ$4*NC415*100*100/MAX(EV$9:EV$497))+($RJ$4*ND415*100*100/MAX(EV$9:EV$497))+($RJ$4*NG415*100*100/MAX(EV$9:EV$497)))/4</f>
        <v>0</v>
      </c>
      <c r="RZ415" s="115">
        <f>($RJ$4*NH415*100*100/MAX(EV$9:EV$497))/2 + (($RJ$4*NI415*100*100/MAX(EV$9:EV$497))+($RJ$4*NJ415*100*100/MAX(EV$9:EV$497))+($RJ$4*NK415*100*100/MAX(EV$9:EV$497))+($RJ$4*NL415*100*100/MAX(EV$9:EV$497))+($RJ$4*NM415*100*100/MAX(EV$9:EV$497))+($RJ$4*NN415*100*100/MAX(EV$9:EV$497)))/4</f>
        <v>0</v>
      </c>
      <c r="SA415" s="117">
        <f>(($RJ$4*NO415*100*100/MAX(EV$9:EV$497))+($RJ$4*NP415*100*100/MAX(EV$9:EV$497)))/4</f>
        <v>0</v>
      </c>
      <c r="SB415" s="118">
        <f t="shared" si="1065"/>
        <v>4.213483146067416</v>
      </c>
      <c r="SC415" s="115">
        <f t="shared" si="1066"/>
        <v>0.84269662921348321</v>
      </c>
      <c r="SD415" s="115">
        <f t="shared" si="1067"/>
        <v>1.053370786516854</v>
      </c>
      <c r="SE415" s="115">
        <f t="shared" si="1068"/>
        <v>0.84269662921348321</v>
      </c>
      <c r="SF415" s="115">
        <f t="shared" si="1069"/>
        <v>1.053370786516854</v>
      </c>
      <c r="SG415" s="115">
        <f t="shared" si="1070"/>
        <v>4.213483146067416</v>
      </c>
      <c r="SH415" s="115">
        <f>ROUND(SB415/MAX(SB$9:SB$497)*100,0)</f>
        <v>5</v>
      </c>
      <c r="SI415" s="115">
        <f>ROUND(SC415/MAX(SC$9:SC$497)*100,0)</f>
        <v>1</v>
      </c>
      <c r="SJ415" s="115">
        <f>ROUND(SD415/MAX(SD$9:SD$497)*100,0)</f>
        <v>2</v>
      </c>
      <c r="SK415" s="115">
        <f>ROUND(SE415/MAX(SE$9:SE$497)*100,0)</f>
        <v>1</v>
      </c>
      <c r="SL415" s="115">
        <f>ROUND(SF415/MAX(SF$9:SF$497)*100,0)</f>
        <v>3</v>
      </c>
      <c r="SM415" s="121">
        <f>ROUND(SG415/MAX(SG$9:SG$497)*100,0)</f>
        <v>4</v>
      </c>
      <c r="SN415" s="115">
        <f>ROUND(AVERAGEIF($ES$9:$ES$497,$ES415,SH$9:SH$497),0)</f>
        <v>26</v>
      </c>
      <c r="SO415" s="115">
        <f>ROUND(AVERAGEIF($ES$9:$ES$497,$ES415,SI$9:SI$497),0)</f>
        <v>23</v>
      </c>
      <c r="SP415" s="115">
        <f>ROUND(AVERAGEIF($ES$9:$ES$497,$ES415,SJ$9:SJ$497),0)</f>
        <v>4</v>
      </c>
      <c r="SQ415" s="115">
        <f>ROUND(AVERAGEIF($ES$9:$ES$497,$ES415,SK$9:SK$497),0)</f>
        <v>20</v>
      </c>
      <c r="SR415" s="115">
        <f>ROUND(AVERAGEIF($ES$9:$ES$497,$ES415,SL$9:SL$497),0)</f>
        <v>7</v>
      </c>
      <c r="SS415" s="121">
        <f>ROUND(AVERAGEIF($ES$9:$ES$497,$ES415,SM$9:SM$497),0)</f>
        <v>6</v>
      </c>
      <c r="ST415" s="114">
        <f>RANK(SB415,SB$9:SB$497,0)</f>
        <v>262</v>
      </c>
      <c r="SU415" s="115">
        <f>RANK(SC415,SC$9:SC$497,0)</f>
        <v>237</v>
      </c>
      <c r="SV415" s="115">
        <f>RANK(SD415,SD$9:SD$497,0)</f>
        <v>216</v>
      </c>
      <c r="SW415" s="115">
        <f>RANK(SE415,SE$9:SE$497,0)</f>
        <v>237</v>
      </c>
      <c r="SX415" s="115">
        <f>RANK(SF415,SF$9:SF$497,0)</f>
        <v>199</v>
      </c>
      <c r="SY415" s="115">
        <f>RANK(SG415,SG$9:SG$497,0)</f>
        <v>173</v>
      </c>
      <c r="SZ415" s="115">
        <f>COUNTIFS(SB$9:SB$497,"&gt;"&amp;SB415,$ES$9:$ES$497,$ES415)+1</f>
        <v>59</v>
      </c>
      <c r="TA415" s="115">
        <f>COUNTIFS(SC$9:SC$497,"&gt;"&amp;SC415,$ES$9:$ES$497,$ES415)+1</f>
        <v>59</v>
      </c>
      <c r="TB415" s="115">
        <f>COUNTIFS(SD$9:SD$497,"&gt;"&amp;SD415,$ES$9:$ES$497,$ES415)+1</f>
        <v>45</v>
      </c>
      <c r="TC415" s="115">
        <f>COUNTIFS(SE$9:SE$497,"&gt;"&amp;SE415,$ES$9:$ES$497,$ES415)+1</f>
        <v>59</v>
      </c>
      <c r="TD415" s="115">
        <f>COUNTIFS(SF$9:SF$497,"&gt;"&amp;SF415,$ES$9:$ES$497,$ES415)+1</f>
        <v>45</v>
      </c>
      <c r="TE415" s="117">
        <f>COUNTIFS(SG$9:SG$497,"&gt;"&amp;SG415,$ES$9:$ES$497,$ES415)+1</f>
        <v>40</v>
      </c>
      <c r="TF415" s="118">
        <f t="shared" si="1071"/>
        <v>78</v>
      </c>
      <c r="TG415" s="115">
        <f t="shared" si="1072"/>
        <v>57</v>
      </c>
      <c r="TH415" s="115">
        <f t="shared" si="1073"/>
        <v>51</v>
      </c>
      <c r="TI415" s="115">
        <f t="shared" si="1074"/>
        <v>59</v>
      </c>
      <c r="TJ415" s="115">
        <f t="shared" si="1075"/>
        <v>56</v>
      </c>
      <c r="TK415" s="115">
        <f t="shared" si="1076"/>
        <v>77</v>
      </c>
      <c r="TL415" s="117">
        <f t="shared" si="1077"/>
        <v>66</v>
      </c>
      <c r="TM415" s="118">
        <f>ROUND(TF415/MAX(TF$9:TF$497)*100,0)</f>
        <v>43</v>
      </c>
      <c r="TN415" s="115">
        <f>ROUND(TG415/MAX(TG$9:TG$497)*100,0)</f>
        <v>31</v>
      </c>
      <c r="TO415" s="115">
        <f>ROUND(TH415/MAX(TH$9:TH$497)*100,0)</f>
        <v>28</v>
      </c>
      <c r="TP415" s="115">
        <f>ROUND(TI415/MAX(TI$9:TI$497)*100,0)</f>
        <v>33</v>
      </c>
      <c r="TQ415" s="115">
        <f>ROUND(TJ415/MAX(TJ$9:TJ$497)*100,0)</f>
        <v>28</v>
      </c>
      <c r="TR415" s="115">
        <f>ROUND(TK415/MAX(TK$9:TK$497)*100,0)</f>
        <v>39</v>
      </c>
      <c r="TS415" s="119">
        <f>ROUND(TL415/MAX(TL$9:TL$497)*100,0)</f>
        <v>34</v>
      </c>
      <c r="TT415" s="120">
        <f>RANK(TM415,TM$9:TM$497,0)</f>
        <v>198</v>
      </c>
      <c r="TU415" s="115">
        <f>RANK(TN415,TN$9:TN$497,0)</f>
        <v>203</v>
      </c>
      <c r="TV415" s="115">
        <f>RANK(TO415,TO$9:TO$497,0)</f>
        <v>170</v>
      </c>
      <c r="TW415" s="115">
        <f>RANK(TP415,TP$9:TP$497,0)</f>
        <v>191</v>
      </c>
      <c r="TX415" s="115">
        <f>RANK(TQ415,TQ$9:TQ$497,0)</f>
        <v>170</v>
      </c>
      <c r="TY415" s="115">
        <f>RANK(TR415,TR$9:TR$497,0)</f>
        <v>99</v>
      </c>
      <c r="TZ415" s="121">
        <f>RANK(TS415,TS$9:TS$497,0)</f>
        <v>115</v>
      </c>
      <c r="UA415" s="167"/>
      <c r="UB415" s="7" t="s">
        <v>1</v>
      </c>
    </row>
    <row r="416" spans="1:548" x14ac:dyDescent="0.15">
      <c r="A416" s="183">
        <v>408</v>
      </c>
      <c r="B416" s="203" t="s">
        <v>1536</v>
      </c>
      <c r="C416" s="63"/>
      <c r="D416" s="63"/>
      <c r="E416" s="64" t="s">
        <v>518</v>
      </c>
      <c r="F416" s="65">
        <v>116</v>
      </c>
      <c r="G416" s="65" t="s">
        <v>605</v>
      </c>
      <c r="H416" s="65"/>
      <c r="I416" s="66" t="s">
        <v>521</v>
      </c>
      <c r="J416" s="67" t="s">
        <v>521</v>
      </c>
      <c r="K416" s="67" t="s">
        <v>521</v>
      </c>
      <c r="L416" s="67" t="s">
        <v>521</v>
      </c>
      <c r="M416" s="67" t="s">
        <v>521</v>
      </c>
      <c r="N416" s="67" t="s">
        <v>521</v>
      </c>
      <c r="O416" s="67" t="s">
        <v>521</v>
      </c>
      <c r="P416" s="67" t="s">
        <v>521</v>
      </c>
      <c r="Q416" s="67" t="s">
        <v>521</v>
      </c>
      <c r="R416" s="68" t="s">
        <v>521</v>
      </c>
      <c r="S416" s="69" t="s">
        <v>521</v>
      </c>
      <c r="T416" s="67" t="s">
        <v>521</v>
      </c>
      <c r="U416" s="67" t="s">
        <v>521</v>
      </c>
      <c r="V416" s="67" t="s">
        <v>521</v>
      </c>
      <c r="W416" s="67" t="s">
        <v>521</v>
      </c>
      <c r="X416" s="67" t="s">
        <v>521</v>
      </c>
      <c r="Y416" s="67" t="s">
        <v>521</v>
      </c>
      <c r="Z416" s="67" t="s">
        <v>521</v>
      </c>
      <c r="AA416" s="67" t="s">
        <v>521</v>
      </c>
      <c r="AB416" s="68" t="s">
        <v>521</v>
      </c>
      <c r="AC416" s="69" t="s">
        <v>521</v>
      </c>
      <c r="AD416" s="67" t="s">
        <v>521</v>
      </c>
      <c r="AE416" s="67" t="s">
        <v>521</v>
      </c>
      <c r="AF416" s="67" t="s">
        <v>521</v>
      </c>
      <c r="AG416" s="67" t="s">
        <v>521</v>
      </c>
      <c r="AH416" s="67" t="s">
        <v>521</v>
      </c>
      <c r="AI416" s="67" t="s">
        <v>521</v>
      </c>
      <c r="AJ416" s="67" t="s">
        <v>521</v>
      </c>
      <c r="AK416" s="67" t="s">
        <v>521</v>
      </c>
      <c r="AL416" s="68" t="s">
        <v>521</v>
      </c>
      <c r="AM416" s="69" t="s">
        <v>521</v>
      </c>
      <c r="AN416" s="67" t="s">
        <v>521</v>
      </c>
      <c r="AO416" s="67" t="s">
        <v>521</v>
      </c>
      <c r="AP416" s="67" t="s">
        <v>521</v>
      </c>
      <c r="AQ416" s="67" t="s">
        <v>521</v>
      </c>
      <c r="AR416" s="67" t="s">
        <v>521</v>
      </c>
      <c r="AS416" s="67" t="s">
        <v>521</v>
      </c>
      <c r="AT416" s="67" t="s">
        <v>521</v>
      </c>
      <c r="AU416" s="67" t="s">
        <v>521</v>
      </c>
      <c r="AV416" s="68" t="s">
        <v>521</v>
      </c>
      <c r="AW416" s="69" t="s">
        <v>521</v>
      </c>
      <c r="AX416" s="67" t="s">
        <v>521</v>
      </c>
      <c r="AY416" s="67" t="s">
        <v>521</v>
      </c>
      <c r="AZ416" s="67" t="s">
        <v>521</v>
      </c>
      <c r="BA416" s="67" t="s">
        <v>521</v>
      </c>
      <c r="BB416" s="67" t="s">
        <v>521</v>
      </c>
      <c r="BC416" s="67" t="s">
        <v>521</v>
      </c>
      <c r="BD416" s="67" t="s">
        <v>521</v>
      </c>
      <c r="BE416" s="67" t="s">
        <v>521</v>
      </c>
      <c r="BF416" s="68" t="s">
        <v>521</v>
      </c>
      <c r="BG416" s="69" t="s">
        <v>521</v>
      </c>
      <c r="BH416" s="67" t="s">
        <v>521</v>
      </c>
      <c r="BI416" s="67" t="s">
        <v>521</v>
      </c>
      <c r="BJ416" s="67" t="s">
        <v>521</v>
      </c>
      <c r="BK416" s="67" t="s">
        <v>521</v>
      </c>
      <c r="BL416" s="67" t="s">
        <v>521</v>
      </c>
      <c r="BM416" s="67" t="s">
        <v>521</v>
      </c>
      <c r="BN416" s="67" t="s">
        <v>521</v>
      </c>
      <c r="BO416" s="67" t="s">
        <v>521</v>
      </c>
      <c r="BP416" s="68" t="s">
        <v>521</v>
      </c>
      <c r="BQ416" s="70" t="s">
        <v>521</v>
      </c>
      <c r="BR416" s="67" t="s">
        <v>521</v>
      </c>
      <c r="BS416" s="67" t="s">
        <v>521</v>
      </c>
      <c r="BT416" s="67" t="s">
        <v>521</v>
      </c>
      <c r="BU416" s="67" t="s">
        <v>521</v>
      </c>
      <c r="BV416" s="67" t="s">
        <v>521</v>
      </c>
      <c r="BW416" s="67" t="s">
        <v>521</v>
      </c>
      <c r="BX416" s="67" t="s">
        <v>521</v>
      </c>
      <c r="BY416" s="67" t="s">
        <v>521</v>
      </c>
      <c r="BZ416" s="68" t="s">
        <v>521</v>
      </c>
      <c r="CA416" s="69" t="s">
        <v>521</v>
      </c>
      <c r="CB416" s="67" t="s">
        <v>521</v>
      </c>
      <c r="CC416" s="67" t="s">
        <v>521</v>
      </c>
      <c r="CD416" s="67" t="s">
        <v>521</v>
      </c>
      <c r="CE416" s="67" t="s">
        <v>521</v>
      </c>
      <c r="CF416" s="67" t="s">
        <v>521</v>
      </c>
      <c r="CG416" s="67" t="s">
        <v>521</v>
      </c>
      <c r="CH416" s="67" t="s">
        <v>521</v>
      </c>
      <c r="CI416" s="67" t="s">
        <v>521</v>
      </c>
      <c r="CJ416" s="68" t="s">
        <v>521</v>
      </c>
      <c r="CK416" s="69" t="s">
        <v>521</v>
      </c>
      <c r="CL416" s="67" t="s">
        <v>521</v>
      </c>
      <c r="CM416" s="67" t="s">
        <v>521</v>
      </c>
      <c r="CN416" s="67" t="s">
        <v>521</v>
      </c>
      <c r="CO416" s="67" t="s">
        <v>521</v>
      </c>
      <c r="CP416" s="67" t="s">
        <v>521</v>
      </c>
      <c r="CQ416" s="67" t="s">
        <v>521</v>
      </c>
      <c r="CR416" s="67" t="s">
        <v>521</v>
      </c>
      <c r="CS416" s="67" t="s">
        <v>521</v>
      </c>
      <c r="CT416" s="68" t="s">
        <v>521</v>
      </c>
      <c r="CU416" s="69" t="s">
        <v>521</v>
      </c>
      <c r="CV416" s="67" t="s">
        <v>521</v>
      </c>
      <c r="CW416" s="67" t="s">
        <v>521</v>
      </c>
      <c r="CX416" s="67" t="s">
        <v>521</v>
      </c>
      <c r="CY416" s="67" t="s">
        <v>521</v>
      </c>
      <c r="CZ416" s="67" t="s">
        <v>521</v>
      </c>
      <c r="DA416" s="67" t="s">
        <v>521</v>
      </c>
      <c r="DB416" s="67" t="s">
        <v>521</v>
      </c>
      <c r="DC416" s="67" t="s">
        <v>521</v>
      </c>
      <c r="DD416" s="68" t="s">
        <v>521</v>
      </c>
      <c r="DE416" s="69" t="s">
        <v>520</v>
      </c>
      <c r="DF416" s="71" t="s">
        <v>520</v>
      </c>
      <c r="DG416" s="67" t="s">
        <v>520</v>
      </c>
      <c r="DH416" s="67" t="s">
        <v>520</v>
      </c>
      <c r="DI416" s="67" t="s">
        <v>520</v>
      </c>
      <c r="DJ416" s="67" t="s">
        <v>520</v>
      </c>
      <c r="DK416" s="67" t="s">
        <v>520</v>
      </c>
      <c r="DL416" s="67" t="s">
        <v>520</v>
      </c>
      <c r="DM416" s="67" t="s">
        <v>520</v>
      </c>
      <c r="DN416" s="68" t="s">
        <v>520</v>
      </c>
      <c r="DO416" s="70" t="s">
        <v>520</v>
      </c>
      <c r="DP416" s="71" t="s">
        <v>520</v>
      </c>
      <c r="DQ416" s="67" t="s">
        <v>520</v>
      </c>
      <c r="DR416" s="67" t="s">
        <v>520</v>
      </c>
      <c r="DS416" s="67" t="s">
        <v>520</v>
      </c>
      <c r="DT416" s="67" t="s">
        <v>520</v>
      </c>
      <c r="DU416" s="67" t="s">
        <v>520</v>
      </c>
      <c r="DV416" s="67" t="s">
        <v>520</v>
      </c>
      <c r="DW416" s="67" t="s">
        <v>520</v>
      </c>
      <c r="DX416" s="72" t="s">
        <v>520</v>
      </c>
      <c r="DY416" s="73" t="s">
        <v>522</v>
      </c>
      <c r="DZ416" s="74">
        <v>2</v>
      </c>
      <c r="EA416" s="74">
        <v>3</v>
      </c>
      <c r="EB416" s="74">
        <v>3</v>
      </c>
      <c r="EC416" s="75">
        <v>4</v>
      </c>
      <c r="ED416" s="76" t="s">
        <v>522</v>
      </c>
      <c r="EE416" s="74">
        <f t="shared" si="1021"/>
        <v>2</v>
      </c>
      <c r="EF416" s="74">
        <f t="shared" si="1022"/>
        <v>6</v>
      </c>
      <c r="EG416" s="74">
        <f t="shared" si="1023"/>
        <v>18</v>
      </c>
      <c r="EH416" s="77">
        <f t="shared" si="1024"/>
        <v>72</v>
      </c>
      <c r="EI416" s="73">
        <v>600</v>
      </c>
      <c r="EJ416" s="74">
        <v>900</v>
      </c>
      <c r="EK416" s="74">
        <v>1800</v>
      </c>
      <c r="EL416" s="74">
        <v>3000</v>
      </c>
      <c r="EM416" s="75">
        <v>9000</v>
      </c>
      <c r="EN416" s="78">
        <v>1</v>
      </c>
      <c r="EO416" s="79">
        <f t="shared" si="1025"/>
        <v>0.75</v>
      </c>
      <c r="EP416" s="79">
        <f t="shared" si="1026"/>
        <v>0.5</v>
      </c>
      <c r="EQ416" s="79">
        <f t="shared" si="1027"/>
        <v>0.27777777777777773</v>
      </c>
      <c r="ER416" s="80">
        <f t="shared" si="1028"/>
        <v>0.20833333333333334</v>
      </c>
      <c r="ES416" s="128" t="s">
        <v>564</v>
      </c>
      <c r="ET416" s="82"/>
      <c r="EU416" s="83">
        <v>4</v>
      </c>
      <c r="EV416" s="73">
        <v>128</v>
      </c>
      <c r="EW416" s="74">
        <v>77</v>
      </c>
      <c r="EX416" s="74">
        <v>48</v>
      </c>
      <c r="EY416" s="74">
        <v>72</v>
      </c>
      <c r="EZ416" s="74">
        <v>23</v>
      </c>
      <c r="FA416" s="74">
        <v>22</v>
      </c>
      <c r="FB416" s="74">
        <v>67</v>
      </c>
      <c r="FC416" s="74">
        <v>67</v>
      </c>
      <c r="FD416" s="74">
        <f t="shared" si="1029"/>
        <v>71</v>
      </c>
      <c r="FE416" s="84">
        <f t="shared" si="1030"/>
        <v>115</v>
      </c>
      <c r="FF416" s="73">
        <f>RANK(EV416,$EV$9:$EV$497,0)</f>
        <v>21</v>
      </c>
      <c r="FG416" s="74">
        <f>RANK(EW416,$EW$9:$EW$497,0)</f>
        <v>65</v>
      </c>
      <c r="FH416" s="74">
        <f>RANK(EX416,$EX$9:$EX$497,0)</f>
        <v>149</v>
      </c>
      <c r="FI416" s="74">
        <f>RANK(EY416,$EY$9:$EY$497,0)</f>
        <v>39</v>
      </c>
      <c r="FJ416" s="74">
        <f>RANK(EZ416,$EZ$9:$EZ$497,0)</f>
        <v>175</v>
      </c>
      <c r="FK416" s="74">
        <f>RANK(FA416,$FA$9:$FA$497,0)</f>
        <v>174</v>
      </c>
      <c r="FL416" s="74">
        <f>RANK(FB416,$FB$9:$FB$497,0)</f>
        <v>94</v>
      </c>
      <c r="FM416" s="74">
        <f>RANK(FC416,$FC$9:$FC$497,0)</f>
        <v>104</v>
      </c>
      <c r="FN416" s="74">
        <f>RANK(FD416,$FD$9:$FD$497,0)</f>
        <v>207</v>
      </c>
      <c r="FO416" s="84">
        <f>RANK(FE416,$FE$9:$FE$497,0)</f>
        <v>119</v>
      </c>
      <c r="FP416" s="73">
        <f>COUNTIFS($EV$9:$EV$497,"&gt;"&amp;EV416,$ES$9:$ES$497,ES416)+1</f>
        <v>7</v>
      </c>
      <c r="FQ416" s="74">
        <f>COUNTIFS($EW$9:$EW$497,"&gt;"&amp;EW416,$ES$9:$ES$497,ES416)+1</f>
        <v>5</v>
      </c>
      <c r="FR416" s="74">
        <f>COUNTIFS($EX$9:$EX$497,"&gt;"&amp;EX416,$ES$9:$ES$497,ES416)+1</f>
        <v>52</v>
      </c>
      <c r="FS416" s="74">
        <f>COUNTIFS($EY$9:$EY$497,"&gt;"&amp;EY416,$ES$9:$ES$497,ES416)+1</f>
        <v>10</v>
      </c>
      <c r="FT416" s="74">
        <f>COUNTIFS($EZ$9:$EZ$497,"&gt;"&amp;EZ416,$ES$9:$ES$497,ES416)+1</f>
        <v>37</v>
      </c>
      <c r="FU416" s="74">
        <f>COUNTIFS($FA$9:$FA$497,"&gt;"&amp;FA416,$ES$9:$ES$497,ES416)+1</f>
        <v>40</v>
      </c>
      <c r="FV416" s="74">
        <f>COUNTIFS($FB$9:$FB$497,"&gt;"&amp;FB416,$ES$9:$ES$497,ES416)+1</f>
        <v>53</v>
      </c>
      <c r="FW416" s="74">
        <f>COUNTIFS($FC$9:$FC$497,"&gt;"&amp;FC416,$ES$9:$ES$497,ES416)+1</f>
        <v>49</v>
      </c>
      <c r="FX416" s="74">
        <f>COUNTIFS($FD$9:$FD$497,"&gt;"&amp;FD416,$ES$9:$ES$497,ES416)+1</f>
        <v>51</v>
      </c>
      <c r="FY416" s="84">
        <f>COUNTIFS($FE$9:$FE$497,"&gt;"&amp;FE416,$ES$9:$ES$497,ES416)+1</f>
        <v>51</v>
      </c>
      <c r="FZ416" s="85">
        <f t="shared" si="1031"/>
        <v>1.1000000000000001</v>
      </c>
      <c r="GA416" s="86">
        <f t="shared" si="1032"/>
        <v>0.66</v>
      </c>
      <c r="GB416" s="86">
        <f t="shared" si="1033"/>
        <v>0.41</v>
      </c>
      <c r="GC416" s="86">
        <f t="shared" si="1034"/>
        <v>0.62</v>
      </c>
      <c r="GD416" s="86">
        <f t="shared" si="1035"/>
        <v>0.2</v>
      </c>
      <c r="GE416" s="86">
        <f t="shared" si="1036"/>
        <v>0.19</v>
      </c>
      <c r="GF416" s="86">
        <f t="shared" si="1037"/>
        <v>0.57999999999999996</v>
      </c>
      <c r="GG416" s="86">
        <f t="shared" si="1038"/>
        <v>0.57999999999999996</v>
      </c>
      <c r="GH416" s="86">
        <f t="shared" si="1039"/>
        <v>0.61</v>
      </c>
      <c r="GI416" s="87">
        <f t="shared" si="1040"/>
        <v>0.99</v>
      </c>
      <c r="GJ416" s="85">
        <f>ROUND(((FZ416-AVERAGE(FZ$9:FZ$497))/STDEVP(FZ$9:FZ$497)*10+50),2)</f>
        <v>55.19</v>
      </c>
      <c r="GK416" s="86">
        <f>ROUND(((GA416-AVERAGE(GA$9:GA$497))/STDEVP(GA$9:GA$497)*10+50),2)</f>
        <v>49.09</v>
      </c>
      <c r="GL416" s="86">
        <f>ROUND(((GB416-AVERAGE(GB$9:GB$497))/STDEVP(GB$9:GB$497)*10+50),2)</f>
        <v>43.51</v>
      </c>
      <c r="GM416" s="86">
        <f>ROUND(((GC416-AVERAGE(GC$9:GC$497))/STDEVP(GC$9:GC$497)*10+50),2)</f>
        <v>54.71</v>
      </c>
      <c r="GN416" s="86">
        <f>ROUND(((GD416-AVERAGE(GD$9:GD$497))/STDEVP(GD$9:GD$497)*10+50),2)</f>
        <v>43.42</v>
      </c>
      <c r="GO416" s="86">
        <f>ROUND(((GE416-AVERAGE(GE$9:GE$497))/STDEVP(GE$9:GE$497)*10+50),2)</f>
        <v>44.25</v>
      </c>
      <c r="GP416" s="86">
        <f>ROUND(((GF416-AVERAGE(GF$9:GF$497))/STDEVP(GF$9:GF$497)*10+50),2)</f>
        <v>48.27</v>
      </c>
      <c r="GQ416" s="86">
        <f>ROUND(((GG416-AVERAGE(GG$9:GG$497))/STDEVP(GG$9:GG$497)*10+50),2)</f>
        <v>48.4</v>
      </c>
      <c r="GR416" s="86">
        <f>ROUND(((GH416-AVERAGE(GH$9:GH$497))/STDEVP(GH$9:GH$497)*10+50),2)</f>
        <v>36.700000000000003</v>
      </c>
      <c r="GS416" s="87">
        <f>ROUND(((GI416-AVERAGE(GI$9:GI$497))/STDEVP(GI$9:GI$497)*10+50),2)</f>
        <v>45.3</v>
      </c>
      <c r="GT416" s="73">
        <f>RANK(GJ416,$GJ$9:$GJ$497,0)</f>
        <v>132</v>
      </c>
      <c r="GU416" s="74">
        <f>RANK(GK416,$GK$9:$GK$497,0)</f>
        <v>190</v>
      </c>
      <c r="GV416" s="74">
        <f>RANK(GL416,$GL$9:$GL$497,0)</f>
        <v>315</v>
      </c>
      <c r="GW416" s="74">
        <f>RANK(GM416,$GM$9:$GM$497,0)</f>
        <v>104</v>
      </c>
      <c r="GX416" s="74">
        <f>RANK(GN416,$GN$9:$GN$497,0)</f>
        <v>326</v>
      </c>
      <c r="GY416" s="74">
        <f>RANK(GO416,$GO$9:$GO$497,0)</f>
        <v>289</v>
      </c>
      <c r="GZ416" s="74">
        <f>RANK(GP416,$GP$9:$GP$497,0)</f>
        <v>233</v>
      </c>
      <c r="HA416" s="74">
        <f>RANK(GQ416,$GQ$9:$GQ$497,0)</f>
        <v>240</v>
      </c>
      <c r="HB416" s="74">
        <f>RANK(GR416,$GR$9:$GR$497,0)</f>
        <v>430</v>
      </c>
      <c r="HC416" s="84">
        <f>RANK(GS416,$GS$9:$GS$497,0)</f>
        <v>270</v>
      </c>
      <c r="HD416" s="85">
        <f>ROUND(AVERAGEIF($ES$9:$ES$497,$ES416,$FZ$9:$FZ$497),2)</f>
        <v>0.92</v>
      </c>
      <c r="HE416" s="86">
        <f>ROUND(AVERAGEIF($ES$9:$ES$497,$ES416,$GA$9:$GA$497),2)</f>
        <v>0.65</v>
      </c>
      <c r="HF416" s="86">
        <f>ROUND(AVERAGEIF($ES$9:$ES$497,$ES416,$GB$9:$GB$497),2)</f>
        <v>0.69</v>
      </c>
      <c r="HG416" s="86">
        <f>ROUND(AVERAGEIF($ES$9:$ES$497,$ES416,$GC$9:$GC$497),2)</f>
        <v>0.54</v>
      </c>
      <c r="HH416" s="86">
        <f>ROUND(AVERAGEIF($ES$9:$ES$497,$ES416,$GD$9:$GD$497),2)</f>
        <v>0.32</v>
      </c>
      <c r="HI416" s="86">
        <f>ROUND(AVERAGEIF($ES$9:$ES$497,$ES416,$GE$9:$GE$497),2)</f>
        <v>0.33</v>
      </c>
      <c r="HJ416" s="86">
        <f>ROUND(AVERAGEIF($ES$9:$ES$497,$ES416,$GF$9:$GF$497),2)</f>
        <v>0.98</v>
      </c>
      <c r="HK416" s="86">
        <f>ROUND(AVERAGEIF($ES$9:$ES$497,$ES416,$GG$9:$GG$497),2)</f>
        <v>0.86</v>
      </c>
      <c r="HL416" s="86">
        <f>ROUND(AVERAGEIF($ES$9:$ES$497,$ES416,$GH$9:$GH$497),2)</f>
        <v>1.01</v>
      </c>
      <c r="HM416" s="87">
        <f>ROUND(AVERAGEIF($ES$9:$ES$497,$ES416,$GI$9:$GI$497),2)</f>
        <v>1.55</v>
      </c>
      <c r="HN416" s="88">
        <f t="shared" si="1041"/>
        <v>0.18000000000000005</v>
      </c>
      <c r="HO416" s="89">
        <f t="shared" si="1042"/>
        <v>1.0000000000000009E-2</v>
      </c>
      <c r="HP416" s="89">
        <f t="shared" si="1043"/>
        <v>-0.27999999999999997</v>
      </c>
      <c r="HQ416" s="89">
        <f t="shared" si="1044"/>
        <v>7.999999999999996E-2</v>
      </c>
      <c r="HR416" s="89">
        <f t="shared" si="1045"/>
        <v>-0.12</v>
      </c>
      <c r="HS416" s="89">
        <f t="shared" si="1046"/>
        <v>-0.14000000000000001</v>
      </c>
      <c r="HT416" s="89">
        <f t="shared" si="1047"/>
        <v>-0.4</v>
      </c>
      <c r="HU416" s="89">
        <f t="shared" si="1048"/>
        <v>-0.28000000000000003</v>
      </c>
      <c r="HV416" s="89">
        <f t="shared" si="1049"/>
        <v>-0.4</v>
      </c>
      <c r="HW416" s="90">
        <f t="shared" si="1050"/>
        <v>-0.56000000000000005</v>
      </c>
      <c r="HX416" s="73">
        <f>COUNTIFS($FZ$9:$FZ$497,"&gt;"&amp;FZ416,$ES$9:$ES$497,$ES416)+1</f>
        <v>20</v>
      </c>
      <c r="HY416" s="74">
        <f>COUNTIFS($GA$9:$GA$497,"&gt;"&amp;GA416,$ES$9:$ES$497,$ES416)+1</f>
        <v>39</v>
      </c>
      <c r="HZ416" s="74">
        <f>COUNTIFS($GB$9:$GB$497,"&gt;"&amp;GB416,$ES$9:$ES$497,$ES416)+1</f>
        <v>93</v>
      </c>
      <c r="IA416" s="74">
        <f>COUNTIFS($GC$9:$GC$497,"&gt;"&amp;GC416,$ES$9:$ES$497,$ES416)+1</f>
        <v>29</v>
      </c>
      <c r="IB416" s="74">
        <f>COUNTIFS($GD$9:$GD$497,"&gt;"&amp;GD416,$ES$9:$ES$497,$ES416)+1</f>
        <v>80</v>
      </c>
      <c r="IC416" s="74">
        <f>COUNTIFS($GE$9:$GE$497,"&gt;"&amp;GE416,$ES$9:$ES$497,$ES416)+1</f>
        <v>82</v>
      </c>
      <c r="ID416" s="74">
        <f>COUNTIFS($GF$9:$GF$497,"&gt;"&amp;GF416,$ES$9:$ES$497,$ES416)+1</f>
        <v>92</v>
      </c>
      <c r="IE416" s="74">
        <f>COUNTIFS($GG$9:$GG$497,"&gt;"&amp;GG416,$ES$9:$ES$497,$ES416)+1</f>
        <v>94</v>
      </c>
      <c r="IF416" s="74">
        <f>COUNTIFS($GH$9:$GH$497,"&gt;"&amp;GH416,$ES$9:$ES$497,$ES416)+1</f>
        <v>94</v>
      </c>
      <c r="IG416" s="84">
        <f>COUNTIFS($GI$9:$GI$497,"&gt;"&amp;GI416,$ES$9:$ES$497,$ES416)+1</f>
        <v>94</v>
      </c>
      <c r="IH416" s="91">
        <v>7.0000000000000007E-2</v>
      </c>
      <c r="II416" s="79"/>
      <c r="IJ416" s="79"/>
      <c r="IK416" s="79"/>
      <c r="IL416" s="79"/>
      <c r="IM416" s="92"/>
      <c r="IN416" s="93"/>
      <c r="IO416" s="94"/>
      <c r="IP416" s="95"/>
      <c r="IQ416" s="79"/>
      <c r="IR416" s="79"/>
      <c r="IS416" s="79"/>
      <c r="IT416" s="79"/>
      <c r="IU416" s="79"/>
      <c r="IV416" s="79"/>
      <c r="IW416" s="96"/>
      <c r="IX416" s="93"/>
      <c r="IY416" s="79"/>
      <c r="IZ416" s="79"/>
      <c r="JA416" s="79"/>
      <c r="JB416" s="79"/>
      <c r="JC416" s="79"/>
      <c r="JD416" s="79"/>
      <c r="JE416" s="97"/>
      <c r="JF416" s="95"/>
      <c r="JG416" s="79"/>
      <c r="JH416" s="79"/>
      <c r="JI416" s="79"/>
      <c r="JJ416" s="79"/>
      <c r="JK416" s="79"/>
      <c r="JL416" s="79"/>
      <c r="JM416" s="96"/>
      <c r="JN416" s="93"/>
      <c r="JO416" s="79"/>
      <c r="JP416" s="79"/>
      <c r="JQ416" s="79"/>
      <c r="JR416" s="79"/>
      <c r="JS416" s="79"/>
      <c r="JT416" s="79"/>
      <c r="JU416" s="79"/>
      <c r="JV416" s="79"/>
      <c r="JW416" s="79"/>
      <c r="JX416" s="79"/>
      <c r="JY416" s="79"/>
      <c r="JZ416" s="97"/>
      <c r="KA416" s="93"/>
      <c r="KB416" s="79"/>
      <c r="KC416" s="79"/>
      <c r="KD416" s="79"/>
      <c r="KE416" s="97"/>
      <c r="KF416" s="95"/>
      <c r="KG416" s="79"/>
      <c r="KH416" s="79"/>
      <c r="KI416" s="79"/>
      <c r="KJ416" s="79"/>
      <c r="KK416" s="98"/>
      <c r="KL416" s="79"/>
      <c r="KM416" s="79"/>
      <c r="KN416" s="79"/>
      <c r="KO416" s="79"/>
      <c r="KP416" s="79"/>
      <c r="KQ416" s="79"/>
      <c r="KR416" s="79"/>
      <c r="KS416" s="96"/>
      <c r="KT416" s="96"/>
      <c r="KU416" s="96"/>
      <c r="KV416" s="96"/>
      <c r="KW416" s="93"/>
      <c r="KX416" s="79"/>
      <c r="KY416" s="79"/>
      <c r="KZ416" s="79"/>
      <c r="LA416" s="79"/>
      <c r="LB416" s="79"/>
      <c r="LC416" s="96"/>
      <c r="LD416" s="93"/>
      <c r="LE416" s="94"/>
      <c r="LF416" s="99"/>
      <c r="LG416" s="75"/>
      <c r="LH416" s="93"/>
      <c r="LI416" s="79"/>
      <c r="LJ416" s="74"/>
      <c r="LK416" s="74"/>
      <c r="LL416" s="74"/>
      <c r="LM416" s="100"/>
      <c r="LN416" s="95"/>
      <c r="LO416" s="79"/>
      <c r="LP416" s="79">
        <v>0.05</v>
      </c>
      <c r="LQ416" s="79"/>
      <c r="LR416" s="96"/>
      <c r="LS416" s="93"/>
      <c r="LT416" s="79"/>
      <c r="LU416" s="79"/>
      <c r="LV416" s="79"/>
      <c r="LW416" s="79"/>
      <c r="LX416" s="79"/>
      <c r="LY416" s="79"/>
      <c r="LZ416" s="79"/>
      <c r="MA416" s="97"/>
      <c r="MB416" s="95"/>
      <c r="MC416" s="79"/>
      <c r="MD416" s="79"/>
      <c r="ME416" s="79"/>
      <c r="MF416" s="79"/>
      <c r="MG416" s="79"/>
      <c r="MH416" s="79"/>
      <c r="MI416" s="79"/>
      <c r="MJ416" s="79"/>
      <c r="MK416" s="79"/>
      <c r="ML416" s="79"/>
      <c r="MM416" s="79"/>
      <c r="MN416" s="98"/>
      <c r="MO416" s="98"/>
      <c r="MP416" s="96"/>
      <c r="MQ416" s="93">
        <v>0.05</v>
      </c>
      <c r="MR416" s="79"/>
      <c r="MS416" s="79"/>
      <c r="MT416" s="79"/>
      <c r="MU416" s="79"/>
      <c r="MV416" s="98"/>
      <c r="MW416" s="79"/>
      <c r="MX416" s="79"/>
      <c r="MY416" s="79"/>
      <c r="MZ416" s="79"/>
      <c r="NA416" s="79"/>
      <c r="NB416" s="79"/>
      <c r="NC416" s="79"/>
      <c r="ND416" s="96"/>
      <c r="NE416" s="96"/>
      <c r="NF416" s="96"/>
      <c r="NG416" s="96"/>
      <c r="NH416" s="93">
        <v>0.05</v>
      </c>
      <c r="NI416" s="79"/>
      <c r="NJ416" s="79"/>
      <c r="NK416" s="79"/>
      <c r="NL416" s="79"/>
      <c r="NM416" s="79"/>
      <c r="NN416" s="94"/>
      <c r="NO416" s="93"/>
      <c r="NP416" s="80"/>
      <c r="NQ416" s="124" t="s">
        <v>1534</v>
      </c>
      <c r="NR416" s="102" t="s">
        <v>1538</v>
      </c>
      <c r="NS416" s="102"/>
      <c r="NT416" s="102"/>
      <c r="NU416" s="145" t="s">
        <v>1203</v>
      </c>
      <c r="NV416" s="171">
        <v>44508</v>
      </c>
      <c r="NW416" s="102" t="s">
        <v>1204</v>
      </c>
      <c r="NX416" s="125"/>
      <c r="NY416" s="126" t="s">
        <v>608</v>
      </c>
      <c r="NZ416" s="125"/>
      <c r="OA416" s="127"/>
      <c r="OB416" s="127"/>
      <c r="OC416" s="127"/>
      <c r="OD416" s="108">
        <f t="shared" si="1051"/>
        <v>72</v>
      </c>
      <c r="OE416" s="109">
        <v>4</v>
      </c>
      <c r="OF416" s="110">
        <f t="shared" si="1052"/>
        <v>600</v>
      </c>
      <c r="OG416" s="109">
        <v>2</v>
      </c>
      <c r="OH416" s="111">
        <f>ROUND(AVERAGEIF($ES$9:$ES$497,$ES416,EV$9:EV$497),0)</f>
        <v>67</v>
      </c>
      <c r="OI416" s="112">
        <f>ROUND(AVERAGEIF($ES$9:$ES$497,$ES416,EW$9:EW$497),0)</f>
        <v>45</v>
      </c>
      <c r="OJ416" s="112">
        <f>ROUND(AVERAGEIF($ES$9:$ES$497,$ES416,EX$9:EX$497),0)</f>
        <v>51</v>
      </c>
      <c r="OK416" s="112">
        <f>ROUND(AVERAGEIF($ES$9:$ES$497,$ES416,EY$9:EY$497),0)</f>
        <v>39</v>
      </c>
      <c r="OL416" s="112">
        <f>ROUND(AVERAGEIF($ES$9:$ES$497,$ES416,EZ$9:EZ$497),0)</f>
        <v>21</v>
      </c>
      <c r="OM416" s="112">
        <f>ROUND(AVERAGEIF($ES$9:$ES$497,$ES416,FA$9:FA$497),0)</f>
        <v>21</v>
      </c>
      <c r="ON416" s="112">
        <f>ROUND(AVERAGEIF($ES$9:$ES$497,$ES416,FB$9:FB$497),0)</f>
        <v>68</v>
      </c>
      <c r="OO416" s="112">
        <f>ROUND(AVERAGEIF($ES$9:$ES$497,$ES416,FC$9:FC$497),0)</f>
        <v>64</v>
      </c>
      <c r="OP416" s="112">
        <f>ROUND(AVERAGEIF($ES$9:$ES$497,$ES416,FD$9:FD$497),0)</f>
        <v>72</v>
      </c>
      <c r="OQ416" s="113">
        <f>ROUND(AVERAGEIF($ES$9:$ES$497,$ES416,FE$9:FE$497),0)</f>
        <v>115</v>
      </c>
      <c r="OR416" s="114">
        <f>ROUND(EV416/MAX(EV$9:EV$497)*100,0)</f>
        <v>72</v>
      </c>
      <c r="OS416" s="115">
        <f>ROUND(EW416/MAX(EW$9:EW$497)*100,0)</f>
        <v>61</v>
      </c>
      <c r="OT416" s="115">
        <f>ROUND(EX416/MAX(EX$9:EX$497)*100,0)</f>
        <v>40</v>
      </c>
      <c r="OU416" s="115">
        <f>ROUND(EY416/MAX(EY$9:EY$497)*100,0)</f>
        <v>48</v>
      </c>
      <c r="OV416" s="115">
        <f>ROUND(EZ416/MAX(EZ$9:EZ$497)*100,0)</f>
        <v>18</v>
      </c>
      <c r="OW416" s="115">
        <f>ROUND(FA416/MAX(FA$9:FA$497)*100,0)</f>
        <v>19</v>
      </c>
      <c r="OX416" s="115">
        <f>ROUND(FB416/MAX(FB$9:FB$497)*100,0)</f>
        <v>50</v>
      </c>
      <c r="OY416" s="116">
        <f>ROUND(FC416/MAX(FC$9:FC$497)*100,0)</f>
        <v>46</v>
      </c>
      <c r="OZ416" s="115">
        <f>ROUND(FD416/MAX(FD$9:FD$497)*100,0)</f>
        <v>48</v>
      </c>
      <c r="PA416" s="117">
        <f>ROUND(FE416/MAX(FE$9:FE$497)*100,0)</f>
        <v>47</v>
      </c>
      <c r="PB416" s="118">
        <f t="shared" si="1053"/>
        <v>580</v>
      </c>
      <c r="PC416" s="115">
        <f t="shared" si="1054"/>
        <v>514</v>
      </c>
      <c r="PD416" s="115">
        <f t="shared" si="1055"/>
        <v>634</v>
      </c>
      <c r="PE416" s="115">
        <f t="shared" si="1056"/>
        <v>672</v>
      </c>
      <c r="PF416" s="115">
        <f t="shared" si="1057"/>
        <v>570</v>
      </c>
      <c r="PG416" s="119">
        <f t="shared" si="1058"/>
        <v>469</v>
      </c>
      <c r="PH416" s="118">
        <f>ROUND(PB416/MAX(PB$9:PB$497)*100,0)</f>
        <v>69</v>
      </c>
      <c r="PI416" s="115">
        <f>ROUND(PC416/MAX(PC$9:PC$497)*100,0)</f>
        <v>62</v>
      </c>
      <c r="PJ416" s="115">
        <f>ROUND(PD416/MAX(PD$9:PD$497)*100,0)</f>
        <v>67</v>
      </c>
      <c r="PK416" s="115">
        <f>ROUND(PE416/MAX(PE$9:PE$497)*100,0)</f>
        <v>67</v>
      </c>
      <c r="PL416" s="115">
        <f>ROUND(PF416/MAX(PF$9:PF$497)*100,0)</f>
        <v>80</v>
      </c>
      <c r="PM416" s="119">
        <f>ROUND(PG416/MAX(PG$9:PG$497)*100,0)</f>
        <v>68</v>
      </c>
      <c r="PN416" s="118">
        <f>RANK(PH416,PH$9:PH$497,0)</f>
        <v>56</v>
      </c>
      <c r="PO416" s="115">
        <f>RANK(PI416,PI$9:PI$497,0)</f>
        <v>52</v>
      </c>
      <c r="PP416" s="115">
        <f>RANK(PJ416,PJ$9:PJ$497,0)</f>
        <v>86</v>
      </c>
      <c r="PQ416" s="115">
        <f>RANK(PK416,PK$9:PK$497,0)</f>
        <v>54</v>
      </c>
      <c r="PR416" s="115">
        <f>RANK(PL416,PL$9:PL$497,0)</f>
        <v>34</v>
      </c>
      <c r="PS416" s="119">
        <f>RANK(PM416,PM$9:PM$497,0)</f>
        <v>54</v>
      </c>
      <c r="PT416" s="120">
        <f>ROUND(FZ416/MAX(FZ$9:FZ$497)*100,0)</f>
        <v>60</v>
      </c>
      <c r="PU416" s="115">
        <f>ROUND(GA416/MAX(GA$9:GA$497)*100,0)</f>
        <v>37</v>
      </c>
      <c r="PV416" s="115">
        <f>ROUND(GB416/MAX(GB$9:GB$497)*100,0)</f>
        <v>30</v>
      </c>
      <c r="PW416" s="115">
        <f>ROUND(GC416/MAX(GC$9:GC$497)*100,0)</f>
        <v>49</v>
      </c>
      <c r="PX416" s="115">
        <f>ROUND(GD416/MAX(GD$9:GD$497)*100,0)</f>
        <v>11</v>
      </c>
      <c r="PY416" s="115">
        <f>ROUND(GE416/MAX(GE$9:GE$497)*100,0)</f>
        <v>11</v>
      </c>
      <c r="PZ416" s="115">
        <f>ROUND(GF416/MAX(GF$9:GF$497)*100,0)</f>
        <v>27</v>
      </c>
      <c r="QA416" s="116">
        <f>ROUND(GG416/MAX(GG$9:GG$497)*100,0)</f>
        <v>32</v>
      </c>
      <c r="QB416" s="115">
        <f>ROUND(GH416/MAX(GH$9:GH$497)*100,0)</f>
        <v>27</v>
      </c>
      <c r="QC416" s="121">
        <f>ROUND(GI416/MAX(GI$9:GI$497)*100,0)</f>
        <v>32</v>
      </c>
      <c r="QD416" s="120">
        <f>ROUND(AVERAGEIF($ES$9:$ES$497,$ES416,PT$9:PT$497),0)</f>
        <v>50</v>
      </c>
      <c r="QE416" s="120">
        <f>ROUND(AVERAGEIF($ES$9:$ES$497,$ES416,PU$9:PU$497),0)</f>
        <v>37</v>
      </c>
      <c r="QF416" s="120">
        <f>ROUND(AVERAGEIF($ES$9:$ES$497,$ES416,PV$9:PV$497),0)</f>
        <v>50</v>
      </c>
      <c r="QG416" s="120">
        <f>ROUND(AVERAGEIF($ES$9:$ES$497,$ES416,PW$9:PW$497),0)</f>
        <v>43</v>
      </c>
      <c r="QH416" s="120">
        <f>ROUND(AVERAGEIF($ES$9:$ES$497,$ES416,PX$9:PX$497),0)</f>
        <v>18</v>
      </c>
      <c r="QI416" s="120">
        <f>ROUND(AVERAGEIF($ES$9:$ES$497,$ES416,PY$9:PY$497),0)</f>
        <v>20</v>
      </c>
      <c r="QJ416" s="120">
        <f>ROUND(AVERAGEIF($ES$9:$ES$497,$ES416,PZ$9:PZ$497),0)</f>
        <v>46</v>
      </c>
      <c r="QK416" s="120">
        <f>ROUND(AVERAGEIF($ES$9:$ES$497,$ES416,QA$9:QA$497),0)</f>
        <v>47</v>
      </c>
      <c r="QL416" s="120">
        <f>ROUND(AVERAGEIF($ES$9:$ES$497,$ES416,QB$9:QB$497),0)</f>
        <v>45</v>
      </c>
      <c r="QM416" s="120">
        <f>ROUND(AVERAGEIF($ES$9:$ES$497,$ES416,QC$9:QC$497),0)</f>
        <v>49</v>
      </c>
      <c r="QN416" s="114">
        <f t="shared" si="1059"/>
        <v>449</v>
      </c>
      <c r="QO416" s="115">
        <f t="shared" si="1060"/>
        <v>373</v>
      </c>
      <c r="QP416" s="115">
        <f t="shared" si="1061"/>
        <v>493</v>
      </c>
      <c r="QQ416" s="115">
        <f t="shared" si="1062"/>
        <v>545</v>
      </c>
      <c r="QR416" s="115">
        <f t="shared" si="1063"/>
        <v>559</v>
      </c>
      <c r="QS416" s="119">
        <f t="shared" si="1064"/>
        <v>363</v>
      </c>
      <c r="QT416" s="114">
        <f>ROUND((QN416-MIN(QN$9:QN$497))/(MAX(QN$9:QN$497)-MIN(QN$9:QN$497))*100,0)</f>
        <v>34</v>
      </c>
      <c r="QU416" s="115">
        <f>ROUND((QO416-MIN(QO$9:QO$497))/(MAX(QO$9:QO$497)-MIN(QO$9:QO$497))*100,0)</f>
        <v>24</v>
      </c>
      <c r="QV416" s="115">
        <f>ROUND((QP416-MIN(QP$9:QP$497))/(MAX(QP$9:QP$497)-MIN(QP$9:QP$497))*100,0)</f>
        <v>20</v>
      </c>
      <c r="QW416" s="115">
        <f>ROUND((QQ416-MIN(QQ$9:QQ$497))/(MAX(QQ$9:QQ$497)-MIN(QQ$9:QQ$497))*100,0)</f>
        <v>32</v>
      </c>
      <c r="QX416" s="115">
        <f>ROUND((QR416-MIN(QR$9:QR$497))/(MAX(QR$9:QR$497)-MIN(QR$9:QR$497))*100,0)</f>
        <v>55</v>
      </c>
      <c r="QY416" s="115">
        <f>ROUND((QS416-MIN(QS$9:QS$497))/(MAX(QS$9:QS$497)-MIN(QS$9:QS$497))*100,0)</f>
        <v>38</v>
      </c>
      <c r="QZ416" s="114">
        <f>RANK(QN416,QN$9:QN$497,0)</f>
        <v>266</v>
      </c>
      <c r="RA416" s="115">
        <f>RANK(QO416,QO$9:QO$497,0)</f>
        <v>222</v>
      </c>
      <c r="RB416" s="115">
        <f>RANK(QP416,QP$9:QP$497,0)</f>
        <v>331</v>
      </c>
      <c r="RC416" s="115">
        <f>RANK(QQ416,QQ$9:QQ$497,0)</f>
        <v>246</v>
      </c>
      <c r="RD416" s="115">
        <f>RANK(QR416,QR$9:QR$497,0)</f>
        <v>136</v>
      </c>
      <c r="RE416" s="115">
        <f>RANK(QS416,QS$9:QS$497,0)</f>
        <v>223</v>
      </c>
      <c r="RF416" s="122"/>
      <c r="RG416" s="115">
        <f>($RH$3*(IH416+IJ416)*100*100/MAX(EX$9:EX$497)*$RO$3) +($RH$3*(II416+IJ416)*100*100/MAX(EX$9:EX$497)*$RO$4) + ($RH$3*IK416*100*100/MAX(EX$9:EX$497)*0.098)</f>
        <v>18.754166666666666</v>
      </c>
      <c r="RH416" s="115">
        <f>($RH$4*IL416*100*100/MAX(EZ$9:EZ$497))*$RQ$3</f>
        <v>0</v>
      </c>
      <c r="RI416" s="115">
        <f>($RH$3*IM416*100*100/MAX(EY$9:EY$497))*$RQ$4</f>
        <v>0</v>
      </c>
      <c r="RJ416" s="115">
        <f>($RH$3*IN416*100*100/MAX(EX$9:EX$497))</f>
        <v>0</v>
      </c>
      <c r="RK416" s="115">
        <f>($RH$4*IO416*100*100/MAX(EZ$9:EZ$497))*$RQ$3</f>
        <v>0</v>
      </c>
      <c r="RL416" s="115">
        <f>(($RL$4*IP416*100*((100/MAX(EX$9:EX$497)+100/MAX(EZ$9:EZ$497))/2))+($RL$4*IQ416*100*((100/MAX(EX$9:EX$497)+100/MAX(EZ$9:EZ$497))/2))+($RL$4*IR416*100*((100/MAX(EX$9:EX$497)+100/MAX(EZ$9:EZ$497))/2))+($RL$4*IS416*100*((100/MAX(EX$9:EX$497)+100/MAX(EZ$9:EZ$497))/2))+($RL$4*IT416*100*((100/MAX(EX$9:EX$497)+100/MAX(EZ$9:EZ$497))/2))+($RL$4*IU416*100*((100/MAX(EX$9:EX$497)+100/MAX(EZ$9:EZ$497))/2))+($RL$4*IV416*100*((100/MAX(EX$9:EX$497)+100/MAX(EZ$9:EZ$497))/2))+($RL$4*IW416*100*((100/MAX(EX$9:EX$497)+100/MAX(EZ$9:EZ$497))/2)))*$RS$3</f>
        <v>0</v>
      </c>
      <c r="RM416" s="115">
        <f>(($RH$3*IX416*100*100/MAX(EX$9:EX$497))+($RH$3*IY416*100*100/MAX(EX$9:EX$497))+($RH$3*IZ416*100*100/MAX(EX$9:EX$497))+($RH$3*JA416*100*100/MAX(EX$9:EX$497))+($RH$3*JB416*100*100/MAX(EX$9:EX$497))+($RH$3*JC416*100*100/MAX(EX$9:EX$497))+($RH$3*JD416*100*100/MAX(EX$9:EX$497))+($RH$3*JE416*100*100/MAX(EX$9:EX$497)))*$RS$4</f>
        <v>0</v>
      </c>
      <c r="RN416" s="115">
        <f>(($RH$4*JF416*100*100/MAX(EZ$9:EZ$497)) + ($RH$4*JG416*100*100/MAX(EZ$9:EZ$497)) + ($RH$4*JH416*100*100/MAX(EZ$9:EZ$497)) + ($RH$4*JI416*100*100/MAX(EZ$9:EZ$497)) + ($RH$4*JJ416*100*100/MAX(EZ$9:EZ$497)) + ($RH$4*JK416*100*100/MAX(EZ$9:EZ$497)) + ($RH$4*JL416*100*100/MAX(EZ$9:EZ$497)) + ($RH$4*JM416*100*100/MAX(EZ$9:EZ$497)))*$RU$3</f>
        <v>0</v>
      </c>
      <c r="RO416" s="115">
        <f>(($RL$4*JN416*100*((100/MAX(EX$9:EX$497)+100/MAX(EZ$9:EZ$497))/2))+($RL$4*JO416*100*((100/MAX(EX$9:EX$497)+100/MAX(EZ$9:EZ$497))/2))+($RL$4*JP416*100*((100/MAX(EX$9:EX$497)+100/MAX(EZ$9:EZ$497))/2))+($RL$4*JQ416*100*((100/MAX(EX$9:EX$497)+100/MAX(EZ$9:EZ$497))/2))+($RL$4*JR416*100*((100/MAX(EX$9:EX$497)+100/MAX(EZ$9:EZ$497))/2))+($RL$4*JS416*100*((100/MAX(EX$9:EX$497)+100/MAX(EZ$9:EZ$497))/2))+($RL$4*JT416*100*((100/MAX(EX$9:EX$497)+100/MAX(EZ$9:EZ$497))/2))+($RL$4*JU416*100*((100/MAX(EX$9:EX$497)+100/MAX(EZ$9:EZ$497))/2))+($RL$4*JV416*100*((100/MAX(EX$9:EX$497)+100/MAX(EZ$9:EZ$497))/2))+($RL$4*JW416*100*((100/MAX(EX$9:EX$497)+100/MAX(EZ$9:EZ$497))/2))+($RL$4*JX416*100*((100/MAX(EX$9:EX$497)+100/MAX(EZ$9:EZ$497))/2))+($RL$4*JY416*100*((100/MAX(EX$9:EX$497)+100/MAX(EZ$9:EZ$497))/2))+($RL$4*JZ416*100*((100/MAX(EX$9:EX$497)+100/MAX(EZ$9:EZ$497))/2)))*$RW$3/2</f>
        <v>0</v>
      </c>
      <c r="RP416" s="119">
        <f>($RJ$3*KA416*100*100/MAX(FA$9:FA$497)) + ($RJ$3*KB416*100*100/MAX(FA$9:FA$497)/2) + ($RJ$3*KC416*100*100/MAX(FA$9:FA$497)/2) + ($RJ$3*KD416*100*100/MAX(FA$9:FA$497)/4) + ($RJ$3*KE416*100*100/MAX(FA$9:FA$497)/4)</f>
        <v>0</v>
      </c>
      <c r="RQ416" s="118">
        <f>($RL$4*KF416*100*((100/MAX(EX$9:EX$497)+100/MAX(EZ$9:EZ$497)))) * ($RO$3/2) + (($RL$4*KG416*100*((100/MAX(EX$9:EX$497)+100/MAX(EZ$9:EZ$497))))+($RL$4*KH416*100*((100/MAX(EX$9:EX$497)+100/MAX(EZ$9:EZ$497))))+($RL$4*KI416*100*((100/MAX(EX$9:EX$497)+100/MAX(EZ$9:EZ$497))))+($RL$4*KJ416*100*((100/MAX(EX$9:EX$497)+100/MAX(EZ$9:EZ$497))))+($RL$4*KK416*100*((100/MAX(EX$9:EX$497)+100/MAX(EZ$9:EZ$497))))+($RL$4*KL416*100*((100/MAX(EX$9:EX$497)+100/MAX(EZ$9:EZ$497))))+($RL$4*KM416*100*((100/MAX(EX$9:EX$497)+100/MAX(EZ$9:EZ$497))))+($RL$4*KN416*100*((100/MAX(EX$9:EX$497)+100/MAX(EZ$9:EZ$497))))+($RL$4*KO416*100*((100/MAX(EX$9:EX$497)+100/MAX(EZ$9:EZ$497))))+($RL$4*KP416*100*((100/MAX(EX$9:EX$497)+100/MAX(EZ$9:EZ$497))))+($RL$4*KQ416*100*((100/MAX(EX$9:EX$497)+100/MAX(EZ$9:EZ$497))))+($RL$4*KR416*100*((100/MAX(EX$9:EX$497)+100/MAX(EZ$9:EZ$497))))+($RL$4*KS416*100*((100/MAX(EX$9:EX$497)+100/MAX(EZ$9:EZ$497))))+($RL$4*KV416*100*((100/MAX(EX$9:EX$497)+100/MAX(EZ$9:EZ$497))))) * (($RO$3+$RO$4)/6)</f>
        <v>0</v>
      </c>
      <c r="RR416" s="115">
        <f>(($RL$4*KW416*100*((100/MAX(EX$9:EX$497)+100/MAX(EZ$9:EZ$497))))) * ($RO$3/2) + (($RL$4*KX416*100*((100/MAX(EX$9:EX$497)+100/MAX(EZ$9:EZ$497))))+($RL$4*KY416*100*((100/MAX(EX$9:EX$497)+100/MAX(EZ$9:EZ$497))))+($RL$4*KZ416*100*((100/MAX(EX$9:EX$497)+100/MAX(EZ$9:EZ$497))))+($RL$4*LA416*100*((100/MAX(EX$9:EX$497)+100/MAX(EZ$9:EZ$497))))+($RL$4*LB416*100*((100/MAX(EX$9:EX$497)+100/MAX(EZ$9:EZ$497))))+($RL$4*LC416*100*((100/MAX(EX$9:EX$497)+100/MAX(EZ$9:EZ$497))))) * (($RO$3+$RO$4)/6)</f>
        <v>0</v>
      </c>
      <c r="RS416" s="119">
        <f>(($RL$4*LD416*100*((100/MAX(EX$9:EX$497)+100/MAX(EZ$9:EZ$497))))+($RL$4*LE416*100*((100/MAX(EX$9:EX$497)+100/MAX(EZ$9:EZ$497))))) * (($RO$3+$RO$4)/6)</f>
        <v>0</v>
      </c>
      <c r="RT416" s="118">
        <f>($RJ$4*LH416*100*(100/MAX(EV$9:EV$497)))+($RJ$4*LI416*100*(100/MAX(EV$9:EV$497)))</f>
        <v>0</v>
      </c>
      <c r="RU416" s="119">
        <f>($RJ$4*LJ416*(100/MAX(EV$9:EV$497)))/2 + ($RL$3*LK416*(100/MAX(EW$9:EW$497))) + ($RJ$4*LL416*(100/MAX(EV$9:EV$497)))/4 + ($RL$3*LM416*(100/MAX(EW$9:EW$497)))</f>
        <v>0</v>
      </c>
      <c r="RV416" s="118">
        <f>($RJ$4*LN416*100*100/MAX(EV$9:EV$497)/2)+($RJ$4*LO416*100*100/MAX(EV$9:EV$497)/2)+($RJ$4*LP416*100*100/MAX(EV$9:EV$497))+($RJ$4*LQ416*100*100/MAX(EV$9:EV$497))+($RJ$4*LR416*100*100/MAX(EV$9:EV$497))</f>
        <v>8.4269662921348321</v>
      </c>
      <c r="RW416" s="115">
        <f>($RJ$4*LS416*100*100/MAX(EV$9:EV$497)) + (($RJ$4*LT416*100*100/MAX(EV$9:EV$497))+($RJ$4*LU416*100*100/MAX(EV$9:EV$497))+($RJ$4*LV416*100*100/MAX(EV$9:EV$497))+($RJ$4*LW416*100*100/MAX(EV$9:EV$497))+($RJ$4*LX416*100*100/MAX(EV$9:EV$497))+($RJ$4*LY416*100*100/MAX(EV$9:EV$497))+($RJ$4*LZ416*100*100/MAX(EV$9:EV$497))+($RJ$4*MA416*100*100/MAX(EV$9:EV$497)))/2</f>
        <v>0</v>
      </c>
      <c r="RX416" s="119">
        <f>($RJ$4*MB416*100*100/MAX(EV$9:EV$497))+($RJ$4*MC416*100*100/MAX(EV$9:EV$497))+($RJ$4*MD416*100*100/MAX(EV$9:EV$497))+($RJ$4*ME416*100*100/MAX(EV$9:EV$497))+($RJ$4*MF416*100*100/MAX(EV$9:EV$497))+($RJ$4*MG416*100*100/MAX(EV$9:EV$497))+($RJ$4*MH416*100*100/MAX(EV$9:EV$497))+($RJ$4*MI416*100*100/MAX(EV$9:EV$497))+($RJ$4*MJ416*100*100/MAX(EV$9:EV$497))+($RJ$4*MK416*100*100/MAX(EV$9:EV$497))+($RJ$4*ML416*100*100/MAX(EV$9:EV$497))+($RJ$4*MM416*100*100/MAX(EV$9:EV$497))+($RJ$4*MN416*100*100/MAX(EV$9:EV$497))</f>
        <v>0</v>
      </c>
      <c r="RY416" s="118">
        <f>($RJ$4*MQ416*100*100/MAX(EV$9:EV$497))/2 + (($RJ$4*MR416*100*100/MAX(EV$9:EV$497))+($RJ$4*MS416*100*100/MAX(EV$9:EV$497))+($RJ$4*MT416*100*100/MAX(EV$9:EV$497))+($RJ$4*MU416*100*100/MAX(EV$9:EV$497))+($RJ$4*MV416*100*100/MAX(EV$9:EV$497))+($RJ$4*MW416*100*100/MAX(EV$9:EV$497))+($RJ$4*MX416*100*100/MAX(EV$9:EV$497))+($RJ$4*MY416*100*100/MAX(EV$9:EV$497))+($RJ$4*MZ416*100*100/MAX(EV$9:EV$497))+($RJ$4*NA416*100*100/MAX(EV$9:EV$497))+($RJ$4*NB416*100*100/MAX(EV$9:EV$497))+($RJ$4*NC416*100*100/MAX(EV$9:EV$497))+($RJ$4*ND416*100*100/MAX(EV$9:EV$497))+($RJ$4*NG416*100*100/MAX(EV$9:EV$497)))/4</f>
        <v>4.213483146067416</v>
      </c>
      <c r="RZ416" s="115">
        <f>($RJ$4*NH416*100*100/MAX(EV$9:EV$497))/2 + (($RJ$4*NI416*100*100/MAX(EV$9:EV$497))+($RJ$4*NJ416*100*100/MAX(EV$9:EV$497))+($RJ$4*NK416*100*100/MAX(EV$9:EV$497))+($RJ$4*NL416*100*100/MAX(EV$9:EV$497))+($RJ$4*NM416*100*100/MAX(EV$9:EV$497))+($RJ$4*NN416*100*100/MAX(EV$9:EV$497)))/4</f>
        <v>4.213483146067416</v>
      </c>
      <c r="SA416" s="117">
        <f>(($RJ$4*NO416*100*100/MAX(EV$9:EV$497))+($RJ$4*NP416*100*100/MAX(EV$9:EV$497)))/4</f>
        <v>0</v>
      </c>
      <c r="SB416" s="118">
        <f t="shared" si="1065"/>
        <v>35.608099250936334</v>
      </c>
      <c r="SC416" s="115">
        <f t="shared" si="1066"/>
        <v>22.124953183520599</v>
      </c>
      <c r="SD416" s="115">
        <f t="shared" si="1067"/>
        <v>4.213483146067416</v>
      </c>
      <c r="SE416" s="115">
        <f t="shared" si="1068"/>
        <v>22.124953183520599</v>
      </c>
      <c r="SF416" s="115">
        <f t="shared" si="1069"/>
        <v>4.213483146067416</v>
      </c>
      <c r="SG416" s="115">
        <f t="shared" si="1070"/>
        <v>16.853932584269664</v>
      </c>
      <c r="SH416" s="115">
        <f>ROUND(SB416/MAX(SB$9:SB$497)*100,0)</f>
        <v>45</v>
      </c>
      <c r="SI416" s="115">
        <f>ROUND(SC416/MAX(SC$9:SC$497)*100,0)</f>
        <v>34</v>
      </c>
      <c r="SJ416" s="115">
        <f>ROUND(SD416/MAX(SD$9:SD$497)*100,0)</f>
        <v>7</v>
      </c>
      <c r="SK416" s="115">
        <f>ROUND(SE416/MAX(SE$9:SE$497)*100,0)</f>
        <v>17</v>
      </c>
      <c r="SL416" s="115">
        <f>ROUND(SF416/MAX(SF$9:SF$497)*100,0)</f>
        <v>10</v>
      </c>
      <c r="SM416" s="121">
        <f>ROUND(SG416/MAX(SG$9:SG$497)*100,0)</f>
        <v>16</v>
      </c>
      <c r="SN416" s="115">
        <f>ROUND(AVERAGEIF($ES$9:$ES$497,$ES416,SH$9:SH$497),0)</f>
        <v>24</v>
      </c>
      <c r="SO416" s="115">
        <f>ROUND(AVERAGEIF($ES$9:$ES$497,$ES416,SI$9:SI$497),0)</f>
        <v>22</v>
      </c>
      <c r="SP416" s="115">
        <f>ROUND(AVERAGEIF($ES$9:$ES$497,$ES416,SJ$9:SJ$497),0)</f>
        <v>5</v>
      </c>
      <c r="SQ416" s="115">
        <f>ROUND(AVERAGEIF($ES$9:$ES$497,$ES416,SK$9:SK$497),0)</f>
        <v>19</v>
      </c>
      <c r="SR416" s="115">
        <f>ROUND(AVERAGEIF($ES$9:$ES$497,$ES416,SL$9:SL$497),0)</f>
        <v>8</v>
      </c>
      <c r="SS416" s="121">
        <f>ROUND(AVERAGEIF($ES$9:$ES$497,$ES416,SM$9:SM$497),0)</f>
        <v>6</v>
      </c>
      <c r="ST416" s="114">
        <f>RANK(SB416,SB$9:SB$497,0)</f>
        <v>92</v>
      </c>
      <c r="SU416" s="115">
        <f>RANK(SC416,SC$9:SC$497,0)</f>
        <v>87</v>
      </c>
      <c r="SV416" s="115">
        <f>RANK(SD416,SD$9:SD$497,0)</f>
        <v>116</v>
      </c>
      <c r="SW416" s="115">
        <f>RANK(SE416,SE$9:SE$497,0)</f>
        <v>124</v>
      </c>
      <c r="SX416" s="115">
        <f>RANK(SF416,SF$9:SF$497,0)</f>
        <v>65</v>
      </c>
      <c r="SY416" s="115">
        <f>RANK(SG416,SG$9:SG$497,0)</f>
        <v>50</v>
      </c>
      <c r="SZ416" s="115">
        <f>COUNTIFS(SB$9:SB$497,"&gt;"&amp;SB416,$ES$9:$ES$497,$ES416)+1</f>
        <v>20</v>
      </c>
      <c r="TA416" s="115">
        <f>COUNTIFS(SC$9:SC$497,"&gt;"&amp;SC416,$ES$9:$ES$497,$ES416)+1</f>
        <v>26</v>
      </c>
      <c r="TB416" s="115">
        <f>COUNTIFS(SD$9:SD$497,"&gt;"&amp;SD416,$ES$9:$ES$497,$ES416)+1</f>
        <v>22</v>
      </c>
      <c r="TC416" s="115">
        <f>COUNTIFS(SE$9:SE$497,"&gt;"&amp;SE416,$ES$9:$ES$497,$ES416)+1</f>
        <v>37</v>
      </c>
      <c r="TD416" s="115">
        <f>COUNTIFS(SF$9:SF$497,"&gt;"&amp;SF416,$ES$9:$ES$497,$ES416)+1</f>
        <v>21</v>
      </c>
      <c r="TE416" s="117">
        <f>COUNTIFS(SG$9:SG$497,"&gt;"&amp;SG416,$ES$9:$ES$497,$ES416)+1</f>
        <v>4</v>
      </c>
      <c r="TF416" s="118">
        <f t="shared" si="1071"/>
        <v>125</v>
      </c>
      <c r="TG416" s="115">
        <f t="shared" si="1072"/>
        <v>103</v>
      </c>
      <c r="TH416" s="115">
        <f t="shared" si="1073"/>
        <v>69</v>
      </c>
      <c r="TI416" s="115">
        <f t="shared" si="1074"/>
        <v>84</v>
      </c>
      <c r="TJ416" s="115">
        <f t="shared" si="1075"/>
        <v>77</v>
      </c>
      <c r="TK416" s="115">
        <f t="shared" si="1076"/>
        <v>96</v>
      </c>
      <c r="TL416" s="117">
        <f t="shared" si="1077"/>
        <v>84</v>
      </c>
      <c r="TM416" s="118">
        <f>ROUND(TF416/MAX(TF$9:TF$497)*100,0)</f>
        <v>69</v>
      </c>
      <c r="TN416" s="115">
        <f>ROUND(TG416/MAX(TG$9:TG$497)*100,0)</f>
        <v>57</v>
      </c>
      <c r="TO416" s="115">
        <f>ROUND(TH416/MAX(TH$9:TH$497)*100,0)</f>
        <v>38</v>
      </c>
      <c r="TP416" s="115">
        <f>ROUND(TI416/MAX(TI$9:TI$497)*100,0)</f>
        <v>46</v>
      </c>
      <c r="TQ416" s="115">
        <f>ROUND(TJ416/MAX(TJ$9:TJ$497)*100,0)</f>
        <v>39</v>
      </c>
      <c r="TR416" s="115">
        <f>ROUND(TK416/MAX(TK$9:TK$497)*100,0)</f>
        <v>49</v>
      </c>
      <c r="TS416" s="119">
        <f>ROUND(TL416/MAX(TL$9:TL$497)*100,0)</f>
        <v>43</v>
      </c>
      <c r="TT416" s="120">
        <f>RANK(TM416,TM$9:TM$497,0)</f>
        <v>63</v>
      </c>
      <c r="TU416" s="115">
        <f>RANK(TN416,TN$9:TN$497,0)</f>
        <v>67</v>
      </c>
      <c r="TV416" s="115">
        <f>RANK(TO416,TO$9:TO$497,0)</f>
        <v>73</v>
      </c>
      <c r="TW416" s="115">
        <f>RANK(TP416,TP$9:TP$497,0)</f>
        <v>100</v>
      </c>
      <c r="TX416" s="115">
        <f>RANK(TQ416,TQ$9:TQ$497,0)</f>
        <v>56</v>
      </c>
      <c r="TY416" s="115">
        <f>RANK(TR416,TR$9:TR$497,0)</f>
        <v>47</v>
      </c>
      <c r="TZ416" s="121">
        <f>RANK(TS416,TS$9:TS$497,0)</f>
        <v>50</v>
      </c>
      <c r="UA416" s="123"/>
      <c r="UB416" s="7" t="s">
        <v>1</v>
      </c>
    </row>
    <row r="417" spans="1:548" x14ac:dyDescent="0.15">
      <c r="A417" s="142">
        <v>409</v>
      </c>
      <c r="B417" s="200" t="s">
        <v>1538</v>
      </c>
      <c r="C417" s="143"/>
      <c r="D417" s="143"/>
      <c r="E417" s="64" t="s">
        <v>518</v>
      </c>
      <c r="F417" s="65">
        <v>117</v>
      </c>
      <c r="G417" s="65" t="s">
        <v>519</v>
      </c>
      <c r="H417" s="144"/>
      <c r="I417" s="66" t="s">
        <v>521</v>
      </c>
      <c r="J417" s="67" t="s">
        <v>521</v>
      </c>
      <c r="K417" s="67" t="s">
        <v>521</v>
      </c>
      <c r="L417" s="67" t="s">
        <v>521</v>
      </c>
      <c r="M417" s="67" t="s">
        <v>521</v>
      </c>
      <c r="N417" s="67" t="s">
        <v>521</v>
      </c>
      <c r="O417" s="67" t="s">
        <v>521</v>
      </c>
      <c r="P417" s="67" t="s">
        <v>521</v>
      </c>
      <c r="Q417" s="67" t="s">
        <v>521</v>
      </c>
      <c r="R417" s="68" t="s">
        <v>521</v>
      </c>
      <c r="S417" s="69" t="s">
        <v>521</v>
      </c>
      <c r="T417" s="67" t="s">
        <v>521</v>
      </c>
      <c r="U417" s="67" t="s">
        <v>521</v>
      </c>
      <c r="V417" s="67" t="s">
        <v>521</v>
      </c>
      <c r="W417" s="67" t="s">
        <v>521</v>
      </c>
      <c r="X417" s="67" t="s">
        <v>521</v>
      </c>
      <c r="Y417" s="67" t="s">
        <v>521</v>
      </c>
      <c r="Z417" s="67" t="s">
        <v>521</v>
      </c>
      <c r="AA417" s="67" t="s">
        <v>521</v>
      </c>
      <c r="AB417" s="68" t="s">
        <v>521</v>
      </c>
      <c r="AC417" s="69" t="s">
        <v>521</v>
      </c>
      <c r="AD417" s="67" t="s">
        <v>521</v>
      </c>
      <c r="AE417" s="67" t="s">
        <v>521</v>
      </c>
      <c r="AF417" s="67" t="s">
        <v>521</v>
      </c>
      <c r="AG417" s="67" t="s">
        <v>521</v>
      </c>
      <c r="AH417" s="67" t="s">
        <v>521</v>
      </c>
      <c r="AI417" s="67" t="s">
        <v>521</v>
      </c>
      <c r="AJ417" s="67" t="s">
        <v>521</v>
      </c>
      <c r="AK417" s="67" t="s">
        <v>521</v>
      </c>
      <c r="AL417" s="68" t="s">
        <v>521</v>
      </c>
      <c r="AM417" s="69" t="s">
        <v>521</v>
      </c>
      <c r="AN417" s="67" t="s">
        <v>521</v>
      </c>
      <c r="AO417" s="67" t="s">
        <v>521</v>
      </c>
      <c r="AP417" s="67" t="s">
        <v>521</v>
      </c>
      <c r="AQ417" s="67" t="s">
        <v>521</v>
      </c>
      <c r="AR417" s="67" t="s">
        <v>521</v>
      </c>
      <c r="AS417" s="67" t="s">
        <v>521</v>
      </c>
      <c r="AT417" s="67" t="s">
        <v>521</v>
      </c>
      <c r="AU417" s="67" t="s">
        <v>521</v>
      </c>
      <c r="AV417" s="68" t="s">
        <v>521</v>
      </c>
      <c r="AW417" s="69" t="s">
        <v>521</v>
      </c>
      <c r="AX417" s="67" t="s">
        <v>521</v>
      </c>
      <c r="AY417" s="67" t="s">
        <v>521</v>
      </c>
      <c r="AZ417" s="67" t="s">
        <v>521</v>
      </c>
      <c r="BA417" s="67" t="s">
        <v>521</v>
      </c>
      <c r="BB417" s="67" t="s">
        <v>521</v>
      </c>
      <c r="BC417" s="67" t="s">
        <v>521</v>
      </c>
      <c r="BD417" s="67" t="s">
        <v>521</v>
      </c>
      <c r="BE417" s="67" t="s">
        <v>521</v>
      </c>
      <c r="BF417" s="68" t="s">
        <v>521</v>
      </c>
      <c r="BG417" s="69" t="s">
        <v>521</v>
      </c>
      <c r="BH417" s="67" t="s">
        <v>521</v>
      </c>
      <c r="BI417" s="67" t="s">
        <v>521</v>
      </c>
      <c r="BJ417" s="67" t="s">
        <v>521</v>
      </c>
      <c r="BK417" s="67" t="s">
        <v>521</v>
      </c>
      <c r="BL417" s="67" t="s">
        <v>521</v>
      </c>
      <c r="BM417" s="67" t="s">
        <v>521</v>
      </c>
      <c r="BN417" s="67" t="s">
        <v>521</v>
      </c>
      <c r="BO417" s="67" t="s">
        <v>521</v>
      </c>
      <c r="BP417" s="68" t="s">
        <v>521</v>
      </c>
      <c r="BQ417" s="70" t="s">
        <v>521</v>
      </c>
      <c r="BR417" s="67" t="s">
        <v>521</v>
      </c>
      <c r="BS417" s="67" t="s">
        <v>521</v>
      </c>
      <c r="BT417" s="67" t="s">
        <v>521</v>
      </c>
      <c r="BU417" s="67" t="s">
        <v>521</v>
      </c>
      <c r="BV417" s="67" t="s">
        <v>521</v>
      </c>
      <c r="BW417" s="67" t="s">
        <v>521</v>
      </c>
      <c r="BX417" s="67" t="s">
        <v>521</v>
      </c>
      <c r="BY417" s="67" t="s">
        <v>521</v>
      </c>
      <c r="BZ417" s="68" t="s">
        <v>521</v>
      </c>
      <c r="CA417" s="69" t="s">
        <v>521</v>
      </c>
      <c r="CB417" s="67" t="s">
        <v>521</v>
      </c>
      <c r="CC417" s="67" t="s">
        <v>521</v>
      </c>
      <c r="CD417" s="67" t="s">
        <v>521</v>
      </c>
      <c r="CE417" s="67" t="s">
        <v>521</v>
      </c>
      <c r="CF417" s="67" t="s">
        <v>521</v>
      </c>
      <c r="CG417" s="67" t="s">
        <v>521</v>
      </c>
      <c r="CH417" s="67" t="s">
        <v>521</v>
      </c>
      <c r="CI417" s="67" t="s">
        <v>521</v>
      </c>
      <c r="CJ417" s="68" t="s">
        <v>521</v>
      </c>
      <c r="CK417" s="69" t="s">
        <v>521</v>
      </c>
      <c r="CL417" s="67" t="s">
        <v>521</v>
      </c>
      <c r="CM417" s="67" t="s">
        <v>521</v>
      </c>
      <c r="CN417" s="67" t="s">
        <v>521</v>
      </c>
      <c r="CO417" s="67" t="s">
        <v>521</v>
      </c>
      <c r="CP417" s="67" t="s">
        <v>521</v>
      </c>
      <c r="CQ417" s="67" t="s">
        <v>521</v>
      </c>
      <c r="CR417" s="67" t="s">
        <v>521</v>
      </c>
      <c r="CS417" s="67" t="s">
        <v>521</v>
      </c>
      <c r="CT417" s="68" t="s">
        <v>521</v>
      </c>
      <c r="CU417" s="69" t="s">
        <v>521</v>
      </c>
      <c r="CV417" s="67" t="s">
        <v>521</v>
      </c>
      <c r="CW417" s="67" t="s">
        <v>521</v>
      </c>
      <c r="CX417" s="67" t="s">
        <v>521</v>
      </c>
      <c r="CY417" s="67" t="s">
        <v>521</v>
      </c>
      <c r="CZ417" s="67" t="s">
        <v>521</v>
      </c>
      <c r="DA417" s="67" t="s">
        <v>521</v>
      </c>
      <c r="DB417" s="67" t="s">
        <v>521</v>
      </c>
      <c r="DC417" s="67" t="s">
        <v>521</v>
      </c>
      <c r="DD417" s="68" t="s">
        <v>521</v>
      </c>
      <c r="DE417" s="69" t="s">
        <v>521</v>
      </c>
      <c r="DF417" s="71" t="s">
        <v>521</v>
      </c>
      <c r="DG417" s="67" t="s">
        <v>520</v>
      </c>
      <c r="DH417" s="67" t="s">
        <v>520</v>
      </c>
      <c r="DI417" s="67" t="s">
        <v>520</v>
      </c>
      <c r="DJ417" s="67" t="s">
        <v>520</v>
      </c>
      <c r="DK417" s="67" t="s">
        <v>520</v>
      </c>
      <c r="DL417" s="67" t="s">
        <v>520</v>
      </c>
      <c r="DM417" s="67" t="s">
        <v>520</v>
      </c>
      <c r="DN417" s="68" t="s">
        <v>520</v>
      </c>
      <c r="DO417" s="70" t="s">
        <v>520</v>
      </c>
      <c r="DP417" s="71" t="s">
        <v>520</v>
      </c>
      <c r="DQ417" s="67" t="s">
        <v>521</v>
      </c>
      <c r="DR417" s="67" t="s">
        <v>521</v>
      </c>
      <c r="DS417" s="67" t="s">
        <v>521</v>
      </c>
      <c r="DT417" s="67" t="s">
        <v>521</v>
      </c>
      <c r="DU417" s="67" t="s">
        <v>521</v>
      </c>
      <c r="DV417" s="67" t="s">
        <v>521</v>
      </c>
      <c r="DW417" s="67" t="s">
        <v>521</v>
      </c>
      <c r="DX417" s="72" t="s">
        <v>521</v>
      </c>
      <c r="DY417" s="73" t="s">
        <v>522</v>
      </c>
      <c r="DZ417" s="74">
        <v>2</v>
      </c>
      <c r="EA417" s="74">
        <v>3</v>
      </c>
      <c r="EB417" s="74">
        <v>3</v>
      </c>
      <c r="EC417" s="75">
        <v>4</v>
      </c>
      <c r="ED417" s="76" t="s">
        <v>522</v>
      </c>
      <c r="EE417" s="74">
        <f t="shared" si="1021"/>
        <v>2</v>
      </c>
      <c r="EF417" s="74">
        <f t="shared" si="1022"/>
        <v>6</v>
      </c>
      <c r="EG417" s="74">
        <f t="shared" si="1023"/>
        <v>18</v>
      </c>
      <c r="EH417" s="77">
        <f t="shared" si="1024"/>
        <v>72</v>
      </c>
      <c r="EI417" s="73">
        <v>30</v>
      </c>
      <c r="EJ417" s="74">
        <v>50</v>
      </c>
      <c r="EK417" s="74">
        <v>90</v>
      </c>
      <c r="EL417" s="74">
        <v>150</v>
      </c>
      <c r="EM417" s="75">
        <v>450</v>
      </c>
      <c r="EN417" s="78">
        <v>1</v>
      </c>
      <c r="EO417" s="79">
        <f t="shared" si="1025"/>
        <v>0.83333333333333337</v>
      </c>
      <c r="EP417" s="79">
        <f t="shared" si="1026"/>
        <v>0.5</v>
      </c>
      <c r="EQ417" s="79">
        <f t="shared" si="1027"/>
        <v>0.27777777777777779</v>
      </c>
      <c r="ER417" s="80">
        <f t="shared" si="1028"/>
        <v>0.20833333333333334</v>
      </c>
      <c r="ES417" s="128" t="s">
        <v>534</v>
      </c>
      <c r="ET417" s="82"/>
      <c r="EU417" s="83">
        <v>4</v>
      </c>
      <c r="EV417" s="146">
        <v>82</v>
      </c>
      <c r="EW417" s="147">
        <v>35</v>
      </c>
      <c r="EX417" s="147">
        <v>77</v>
      </c>
      <c r="EY417" s="147">
        <v>47</v>
      </c>
      <c r="EZ417" s="147">
        <v>12</v>
      </c>
      <c r="FA417" s="147">
        <v>12</v>
      </c>
      <c r="FB417" s="147">
        <v>65</v>
      </c>
      <c r="FC417" s="147">
        <v>57</v>
      </c>
      <c r="FD417" s="74">
        <f t="shared" si="1029"/>
        <v>89</v>
      </c>
      <c r="FE417" s="84">
        <f t="shared" si="1030"/>
        <v>134</v>
      </c>
      <c r="FF417" s="73">
        <f>RANK(EV417,$EV$9:$EV$497,0)</f>
        <v>153</v>
      </c>
      <c r="FG417" s="74">
        <f>RANK(EW417,$EW$9:$EW$497,0)</f>
        <v>267</v>
      </c>
      <c r="FH417" s="74">
        <f>RANK(EX417,$EX$9:$EX$497,0)</f>
        <v>62</v>
      </c>
      <c r="FI417" s="74">
        <f>RANK(EY417,$EY$9:$EY$497,0)</f>
        <v>141</v>
      </c>
      <c r="FJ417" s="74">
        <f>RANK(EZ417,$EZ$9:$EZ$497,0)</f>
        <v>297</v>
      </c>
      <c r="FK417" s="74">
        <f>RANK(FA417,$FA$9:$FA$497,0)</f>
        <v>279</v>
      </c>
      <c r="FL417" s="74">
        <f>RANK(FB417,$FB$9:$FB$497,0)</f>
        <v>104</v>
      </c>
      <c r="FM417" s="74">
        <f>RANK(FC417,$FC$9:$FC$497,0)</f>
        <v>140</v>
      </c>
      <c r="FN417" s="74">
        <f>RANK(FD417,$FD$9:$FD$497,0)</f>
        <v>126</v>
      </c>
      <c r="FO417" s="84">
        <f>RANK(FE417,$FE$9:$FE$497,0)</f>
        <v>79</v>
      </c>
      <c r="FP417" s="73">
        <f>COUNTIFS($EV$9:$EV$497,"&gt;"&amp;EV417,$ES$9:$ES$497,ES417)+1</f>
        <v>33</v>
      </c>
      <c r="FQ417" s="74">
        <f>COUNTIFS($EW$9:$EW$497,"&gt;"&amp;EW417,$ES$9:$ES$497,ES417)+1</f>
        <v>30</v>
      </c>
      <c r="FR417" s="74">
        <f>COUNTIFS($EX$9:$EX$497,"&gt;"&amp;EX417,$ES$9:$ES$497,ES417)+1</f>
        <v>32</v>
      </c>
      <c r="FS417" s="74">
        <f>COUNTIFS($EY$9:$EY$497,"&gt;"&amp;EY417,$ES$9:$ES$497,ES417)+1</f>
        <v>25</v>
      </c>
      <c r="FT417" s="74">
        <f>COUNTIFS($EZ$9:$EZ$497,"&gt;"&amp;EZ417,$ES$9:$ES$497,ES417)+1</f>
        <v>27</v>
      </c>
      <c r="FU417" s="74">
        <f>COUNTIFS($FA$9:$FA$497,"&gt;"&amp;FA417,$ES$9:$ES$497,ES417)+1</f>
        <v>26</v>
      </c>
      <c r="FV417" s="74">
        <f>COUNTIFS($FB$9:$FB$497,"&gt;"&amp;FB417,$ES$9:$ES$497,ES417)+1</f>
        <v>28</v>
      </c>
      <c r="FW417" s="74">
        <f>COUNTIFS($FC$9:$FC$497,"&gt;"&amp;FC417,$ES$9:$ES$497,ES417)+1</f>
        <v>44</v>
      </c>
      <c r="FX417" s="74">
        <f>COUNTIFS($FD$9:$FD$497,"&gt;"&amp;FD417,$ES$9:$ES$497,ES417)+1</f>
        <v>32</v>
      </c>
      <c r="FY417" s="84">
        <f>COUNTIFS($FE$9:$FE$497,"&gt;"&amp;FE417,$ES$9:$ES$497,ES417)+1</f>
        <v>35</v>
      </c>
      <c r="FZ417" s="85">
        <f t="shared" si="1031"/>
        <v>0.7</v>
      </c>
      <c r="GA417" s="86">
        <f t="shared" si="1032"/>
        <v>0.3</v>
      </c>
      <c r="GB417" s="86">
        <f t="shared" si="1033"/>
        <v>0.66</v>
      </c>
      <c r="GC417" s="86">
        <f t="shared" si="1034"/>
        <v>0.4</v>
      </c>
      <c r="GD417" s="86">
        <f t="shared" si="1035"/>
        <v>0.1</v>
      </c>
      <c r="GE417" s="86">
        <f t="shared" si="1036"/>
        <v>0.1</v>
      </c>
      <c r="GF417" s="86">
        <f t="shared" si="1037"/>
        <v>0.56000000000000005</v>
      </c>
      <c r="GG417" s="86">
        <f t="shared" si="1038"/>
        <v>0.49</v>
      </c>
      <c r="GH417" s="86">
        <f t="shared" si="1039"/>
        <v>0.76</v>
      </c>
      <c r="GI417" s="87">
        <f t="shared" si="1040"/>
        <v>1.1499999999999999</v>
      </c>
      <c r="GJ417" s="85">
        <f>ROUND(((FZ417-AVERAGE(FZ$9:FZ$497))/STDEVP(FZ$9:FZ$497)*10+50),2)</f>
        <v>39.619999999999997</v>
      </c>
      <c r="GK417" s="86">
        <f>ROUND(((GA417-AVERAGE(GA$9:GA$497))/STDEVP(GA$9:GA$497)*10+50),2)</f>
        <v>38.33</v>
      </c>
      <c r="GL417" s="86">
        <f>ROUND(((GB417-AVERAGE(GB$9:GB$497))/STDEVP(GB$9:GB$497)*10+50),2)</f>
        <v>52.9</v>
      </c>
      <c r="GM417" s="86">
        <f>ROUND(((GC417-AVERAGE(GC$9:GC$497))/STDEVP(GC$9:GC$497)*10+50),2)</f>
        <v>43.68</v>
      </c>
      <c r="GN417" s="86">
        <f>ROUND(((GD417-AVERAGE(GD$9:GD$497))/STDEVP(GD$9:GD$497)*10+50),2)</f>
        <v>39.99</v>
      </c>
      <c r="GO417" s="86">
        <f>ROUND(((GE417-AVERAGE(GE$9:GE$497))/STDEVP(GE$9:GE$497)*10+50),2)</f>
        <v>40.98</v>
      </c>
      <c r="GP417" s="86">
        <f>ROUND(((GF417-AVERAGE(GF$9:GF$497))/STDEVP(GF$9:GF$497)*10+50),2)</f>
        <v>47.64</v>
      </c>
      <c r="GQ417" s="86">
        <f>ROUND(((GG417-AVERAGE(GG$9:GG$497))/STDEVP(GG$9:GG$497)*10+50),2)</f>
        <v>45.59</v>
      </c>
      <c r="GR417" s="86">
        <f>ROUND(((GH417-AVERAGE(GH$9:GH$497))/STDEVP(GH$9:GH$497)*10+50),2)</f>
        <v>42.17</v>
      </c>
      <c r="GS417" s="87">
        <f>ROUND(((GI417-AVERAGE(GI$9:GI$497))/STDEVP(GI$9:GI$497)*10+50),2)</f>
        <v>48.66</v>
      </c>
      <c r="GT417" s="73">
        <f>RANK(GJ417,$GJ$9:$GJ$497,0)</f>
        <v>365</v>
      </c>
      <c r="GU417" s="74">
        <f>RANK(GK417,$GK$9:$GK$497,0)</f>
        <v>407</v>
      </c>
      <c r="GV417" s="74">
        <f>RANK(GL417,$GL$9:$GL$497,0)</f>
        <v>154</v>
      </c>
      <c r="GW417" s="74">
        <f>RANK(GM417,$GM$9:$GM$497,0)</f>
        <v>333</v>
      </c>
      <c r="GX417" s="74">
        <f>RANK(GN417,$GN$9:$GN$497,0)</f>
        <v>430</v>
      </c>
      <c r="GY417" s="74">
        <f>RANK(GO417,$GO$9:$GO$497,0)</f>
        <v>429</v>
      </c>
      <c r="GZ417" s="74">
        <f>RANK(GP417,$GP$9:$GP$497,0)</f>
        <v>242</v>
      </c>
      <c r="HA417" s="74">
        <f>RANK(GQ417,$GQ$9:$GQ$497,0)</f>
        <v>279</v>
      </c>
      <c r="HB417" s="74">
        <f>RANK(GR417,$GR$9:$GR$497,0)</f>
        <v>340</v>
      </c>
      <c r="HC417" s="84">
        <f>RANK(GS417,$GS$9:$GS$497,0)</f>
        <v>215</v>
      </c>
      <c r="HD417" s="85">
        <f>ROUND(AVERAGEIF($ES$9:$ES$497,$ES417,$FZ$9:$FZ$497),2)</f>
        <v>0.95</v>
      </c>
      <c r="HE417" s="86">
        <f>ROUND(AVERAGEIF($ES$9:$ES$497,$ES417,$GA$9:$GA$497),2)</f>
        <v>0.38</v>
      </c>
      <c r="HF417" s="86">
        <f>ROUND(AVERAGEIF($ES$9:$ES$497,$ES417,$GB$9:$GB$497),2)</f>
        <v>0.82</v>
      </c>
      <c r="HG417" s="86">
        <f>ROUND(AVERAGEIF($ES$9:$ES$497,$ES417,$GC$9:$GC$497),2)</f>
        <v>0.44</v>
      </c>
      <c r="HH417" s="86">
        <f>ROUND(AVERAGEIF($ES$9:$ES$497,$ES417,$GD$9:$GD$497),2)</f>
        <v>0.15</v>
      </c>
      <c r="HI417" s="86">
        <f>ROUND(AVERAGEIF($ES$9:$ES$497,$ES417,$GE$9:$GE$497),2)</f>
        <v>0.14000000000000001</v>
      </c>
      <c r="HJ417" s="86">
        <f>ROUND(AVERAGEIF($ES$9:$ES$497,$ES417,$GF$9:$GF$497),2)</f>
        <v>0.74</v>
      </c>
      <c r="HK417" s="86">
        <f>ROUND(AVERAGEIF($ES$9:$ES$497,$ES417,$GG$9:$GG$497),2)</f>
        <v>0.85</v>
      </c>
      <c r="HL417" s="86">
        <f>ROUND(AVERAGEIF($ES$9:$ES$497,$ES417,$GH$9:$GH$497),2)</f>
        <v>0.97</v>
      </c>
      <c r="HM417" s="87">
        <f>ROUND(AVERAGEIF($ES$9:$ES$497,$ES417,$GI$9:$GI$497),2)</f>
        <v>1.67</v>
      </c>
      <c r="HN417" s="88">
        <f t="shared" si="1041"/>
        <v>-0.25</v>
      </c>
      <c r="HO417" s="89">
        <f t="shared" si="1042"/>
        <v>-8.0000000000000016E-2</v>
      </c>
      <c r="HP417" s="89">
        <f t="shared" si="1043"/>
        <v>-0.15999999999999992</v>
      </c>
      <c r="HQ417" s="89">
        <f t="shared" si="1044"/>
        <v>-3.999999999999998E-2</v>
      </c>
      <c r="HR417" s="89">
        <f t="shared" si="1045"/>
        <v>-4.9999999999999989E-2</v>
      </c>
      <c r="HS417" s="89">
        <f t="shared" si="1046"/>
        <v>-4.0000000000000008E-2</v>
      </c>
      <c r="HT417" s="89">
        <f t="shared" si="1047"/>
        <v>-0.17999999999999994</v>
      </c>
      <c r="HU417" s="89">
        <f t="shared" si="1048"/>
        <v>-0.36</v>
      </c>
      <c r="HV417" s="89">
        <f t="shared" si="1049"/>
        <v>-0.20999999999999996</v>
      </c>
      <c r="HW417" s="90">
        <f t="shared" si="1050"/>
        <v>-0.52</v>
      </c>
      <c r="HX417" s="73">
        <f>COUNTIFS($FZ$9:$FZ$497,"&gt;"&amp;FZ417,$ES$9:$ES$497,$ES417)+1</f>
        <v>68</v>
      </c>
      <c r="HY417" s="74">
        <f>COUNTIFS($GA$9:$GA$497,"&gt;"&amp;GA417,$ES$9:$ES$497,$ES417)+1</f>
        <v>73</v>
      </c>
      <c r="HZ417" s="74">
        <f>COUNTIFS($GB$9:$GB$497,"&gt;"&amp;GB417,$ES$9:$ES$497,$ES417)+1</f>
        <v>67</v>
      </c>
      <c r="IA417" s="74">
        <f>COUNTIFS($GC$9:$GC$497,"&gt;"&amp;GC417,$ES$9:$ES$497,$ES417)+1</f>
        <v>57</v>
      </c>
      <c r="IB417" s="74">
        <f>COUNTIFS($GD$9:$GD$497,"&gt;"&amp;GD417,$ES$9:$ES$497,$ES417)+1</f>
        <v>78</v>
      </c>
      <c r="IC417" s="74">
        <f>COUNTIFS($GE$9:$GE$497,"&gt;"&amp;GE417,$ES$9:$ES$497,$ES417)+1</f>
        <v>78</v>
      </c>
      <c r="ID417" s="74">
        <f>COUNTIFS($GF$9:$GF$497,"&gt;"&amp;GF417,$ES$9:$ES$497,$ES417)+1</f>
        <v>73</v>
      </c>
      <c r="IE417" s="74">
        <f>COUNTIFS($GG$9:$GG$497,"&gt;"&amp;GG417,$ES$9:$ES$497,$ES417)+1</f>
        <v>76</v>
      </c>
      <c r="IF417" s="74">
        <f>COUNTIFS($GH$9:$GH$497,"&gt;"&amp;GH417,$ES$9:$ES$497,$ES417)+1</f>
        <v>76</v>
      </c>
      <c r="IG417" s="84">
        <f>COUNTIFS($GI$9:$GI$497,"&gt;"&amp;GI417,$ES$9:$ES$497,$ES417)+1</f>
        <v>77</v>
      </c>
      <c r="IH417" s="148"/>
      <c r="II417" s="149"/>
      <c r="IJ417" s="149"/>
      <c r="IK417" s="149"/>
      <c r="IL417" s="149"/>
      <c r="IM417" s="150"/>
      <c r="IN417" s="151"/>
      <c r="IO417" s="152"/>
      <c r="IP417" s="153"/>
      <c r="IQ417" s="149"/>
      <c r="IR417" s="149"/>
      <c r="IS417" s="149"/>
      <c r="IT417" s="149"/>
      <c r="IU417" s="149"/>
      <c r="IV417" s="149"/>
      <c r="IW417" s="154"/>
      <c r="IX417" s="151"/>
      <c r="IY417" s="149"/>
      <c r="IZ417" s="149"/>
      <c r="JA417" s="149"/>
      <c r="JB417" s="149"/>
      <c r="JC417" s="149"/>
      <c r="JD417" s="149"/>
      <c r="JE417" s="155"/>
      <c r="JF417" s="153"/>
      <c r="JG417" s="149"/>
      <c r="JH417" s="149"/>
      <c r="JI417" s="149"/>
      <c r="JJ417" s="149"/>
      <c r="JK417" s="149"/>
      <c r="JL417" s="149"/>
      <c r="JM417" s="154"/>
      <c r="JN417" s="151"/>
      <c r="JO417" s="149"/>
      <c r="JP417" s="149"/>
      <c r="JQ417" s="149"/>
      <c r="JR417" s="149"/>
      <c r="JS417" s="149"/>
      <c r="JT417" s="149"/>
      <c r="JU417" s="149"/>
      <c r="JV417" s="149"/>
      <c r="JW417" s="149"/>
      <c r="JX417" s="149"/>
      <c r="JY417" s="149"/>
      <c r="JZ417" s="155"/>
      <c r="KA417" s="151"/>
      <c r="KB417" s="149"/>
      <c r="KC417" s="149"/>
      <c r="KD417" s="149"/>
      <c r="KE417" s="155"/>
      <c r="KF417" s="153"/>
      <c r="KG417" s="149"/>
      <c r="KH417" s="149"/>
      <c r="KI417" s="149"/>
      <c r="KJ417" s="149"/>
      <c r="KK417" s="156"/>
      <c r="KL417" s="149"/>
      <c r="KM417" s="149"/>
      <c r="KN417" s="149"/>
      <c r="KO417" s="149"/>
      <c r="KP417" s="149"/>
      <c r="KQ417" s="149"/>
      <c r="KR417" s="149"/>
      <c r="KS417" s="154"/>
      <c r="KT417" s="154"/>
      <c r="KU417" s="154"/>
      <c r="KV417" s="154"/>
      <c r="KW417" s="151"/>
      <c r="KX417" s="149"/>
      <c r="KY417" s="149"/>
      <c r="KZ417" s="149"/>
      <c r="LA417" s="149"/>
      <c r="LB417" s="149"/>
      <c r="LC417" s="154"/>
      <c r="LD417" s="151"/>
      <c r="LE417" s="152"/>
      <c r="LF417" s="157"/>
      <c r="LG417" s="158"/>
      <c r="LH417" s="151"/>
      <c r="LI417" s="149"/>
      <c r="LJ417" s="147"/>
      <c r="LK417" s="147"/>
      <c r="LL417" s="147"/>
      <c r="LM417" s="159"/>
      <c r="LN417" s="153"/>
      <c r="LO417" s="149"/>
      <c r="LP417" s="149"/>
      <c r="LQ417" s="149"/>
      <c r="LR417" s="154"/>
      <c r="LS417" s="151"/>
      <c r="LT417" s="149"/>
      <c r="LU417" s="149"/>
      <c r="LV417" s="149"/>
      <c r="LW417" s="149"/>
      <c r="LX417" s="149"/>
      <c r="LY417" s="149"/>
      <c r="LZ417" s="149"/>
      <c r="MA417" s="155"/>
      <c r="MB417" s="153"/>
      <c r="MC417" s="149"/>
      <c r="MD417" s="149"/>
      <c r="ME417" s="149"/>
      <c r="MF417" s="149"/>
      <c r="MG417" s="149"/>
      <c r="MH417" s="149"/>
      <c r="MI417" s="149"/>
      <c r="MJ417" s="149"/>
      <c r="MK417" s="149"/>
      <c r="ML417" s="149"/>
      <c r="MM417" s="149"/>
      <c r="MN417" s="156"/>
      <c r="MO417" s="156"/>
      <c r="MP417" s="154"/>
      <c r="MQ417" s="151"/>
      <c r="MR417" s="149"/>
      <c r="MS417" s="149"/>
      <c r="MT417" s="149"/>
      <c r="MU417" s="149"/>
      <c r="MV417" s="156"/>
      <c r="MW417" s="149"/>
      <c r="MX417" s="149"/>
      <c r="MY417" s="149"/>
      <c r="MZ417" s="149"/>
      <c r="NA417" s="149"/>
      <c r="NB417" s="149"/>
      <c r="NC417" s="149"/>
      <c r="ND417" s="154"/>
      <c r="NE417" s="154"/>
      <c r="NF417" s="154"/>
      <c r="NG417" s="154"/>
      <c r="NH417" s="151"/>
      <c r="NI417" s="149"/>
      <c r="NJ417" s="149"/>
      <c r="NK417" s="149"/>
      <c r="NL417" s="149"/>
      <c r="NM417" s="149"/>
      <c r="NN417" s="94"/>
      <c r="NO417" s="151"/>
      <c r="NP417" s="160"/>
      <c r="NQ417" s="198" t="s">
        <v>1536</v>
      </c>
      <c r="NR417" s="196" t="s">
        <v>1539</v>
      </c>
      <c r="NS417" s="199"/>
      <c r="NT417" s="199"/>
      <c r="NU417" s="145" t="s">
        <v>1203</v>
      </c>
      <c r="NV417" s="171">
        <v>44508</v>
      </c>
      <c r="NW417" s="102" t="s">
        <v>1204</v>
      </c>
      <c r="NX417" s="136" t="s">
        <v>1540</v>
      </c>
      <c r="NY417" s="138" t="s">
        <v>2116</v>
      </c>
      <c r="NZ417" s="136" t="s">
        <v>2104</v>
      </c>
      <c r="OA417" s="137"/>
      <c r="OB417" s="137"/>
      <c r="OC417" s="137"/>
      <c r="OD417" s="108">
        <f t="shared" si="1051"/>
        <v>72</v>
      </c>
      <c r="OE417" s="109">
        <v>7</v>
      </c>
      <c r="OF417" s="110">
        <f t="shared" si="1052"/>
        <v>30</v>
      </c>
      <c r="OG417" s="109">
        <v>7</v>
      </c>
      <c r="OH417" s="111">
        <f>ROUND(AVERAGEIF($ES$9:$ES$497,$ES417,EV$9:EV$497),0)</f>
        <v>70</v>
      </c>
      <c r="OI417" s="112">
        <f>ROUND(AVERAGEIF($ES$9:$ES$497,$ES417,EW$9:EW$497),0)</f>
        <v>29</v>
      </c>
      <c r="OJ417" s="112">
        <f>ROUND(AVERAGEIF($ES$9:$ES$497,$ES417,EX$9:EX$497),0)</f>
        <v>62</v>
      </c>
      <c r="OK417" s="112">
        <f>ROUND(AVERAGEIF($ES$9:$ES$497,$ES417,EY$9:EY$497),0)</f>
        <v>34</v>
      </c>
      <c r="OL417" s="112">
        <f>ROUND(AVERAGEIF($ES$9:$ES$497,$ES417,EZ$9:EZ$497),0)</f>
        <v>10</v>
      </c>
      <c r="OM417" s="112">
        <f>ROUND(AVERAGEIF($ES$9:$ES$497,$ES417,FA$9:FA$497),0)</f>
        <v>10</v>
      </c>
      <c r="ON417" s="112">
        <f>ROUND(AVERAGEIF($ES$9:$ES$497,$ES417,FB$9:FB$497),0)</f>
        <v>53</v>
      </c>
      <c r="OO417" s="112">
        <f>ROUND(AVERAGEIF($ES$9:$ES$497,$ES417,FC$9:FC$497),0)</f>
        <v>56</v>
      </c>
      <c r="OP417" s="112">
        <f>ROUND(AVERAGEIF($ES$9:$ES$497,$ES417,FD$9:FD$497),0)</f>
        <v>72</v>
      </c>
      <c r="OQ417" s="113">
        <f>ROUND(AVERAGEIF($ES$9:$ES$497,$ES417,FE$9:FE$497),0)</f>
        <v>118</v>
      </c>
      <c r="OR417" s="114">
        <f>ROUND(EV417/MAX(EV$9:EV$497)*100,0)</f>
        <v>46</v>
      </c>
      <c r="OS417" s="115">
        <f>ROUND(EW417/MAX(EW$9:EW$497)*100,0)</f>
        <v>28</v>
      </c>
      <c r="OT417" s="115">
        <f>ROUND(EX417/MAX(EX$9:EX$497)*100,0)</f>
        <v>64</v>
      </c>
      <c r="OU417" s="115">
        <f>ROUND(EY417/MAX(EY$9:EY$497)*100,0)</f>
        <v>32</v>
      </c>
      <c r="OV417" s="115">
        <f>ROUND(EZ417/MAX(EZ$9:EZ$497)*100,0)</f>
        <v>10</v>
      </c>
      <c r="OW417" s="115">
        <f>ROUND(FA417/MAX(FA$9:FA$497)*100,0)</f>
        <v>11</v>
      </c>
      <c r="OX417" s="115">
        <f>ROUND(FB417/MAX(FB$9:FB$497)*100,0)</f>
        <v>49</v>
      </c>
      <c r="OY417" s="116">
        <f>ROUND(FC417/MAX(FC$9:FC$497)*100,0)</f>
        <v>39</v>
      </c>
      <c r="OZ417" s="115">
        <f>ROUND(FD417/MAX(FD$9:FD$497)*100,0)</f>
        <v>60</v>
      </c>
      <c r="PA417" s="117">
        <f>ROUND(FE417/MAX(FE$9:FE$497)*100,0)</f>
        <v>55</v>
      </c>
      <c r="PB417" s="118">
        <f t="shared" si="1053"/>
        <v>509</v>
      </c>
      <c r="PC417" s="115">
        <f t="shared" si="1054"/>
        <v>347</v>
      </c>
      <c r="PD417" s="115">
        <f t="shared" si="1055"/>
        <v>539</v>
      </c>
      <c r="PE417" s="115">
        <f t="shared" si="1056"/>
        <v>587</v>
      </c>
      <c r="PF417" s="115">
        <f t="shared" si="1057"/>
        <v>361</v>
      </c>
      <c r="PG417" s="119">
        <f t="shared" si="1058"/>
        <v>294</v>
      </c>
      <c r="PH417" s="118">
        <f>ROUND(PB417/MAX(PB$9:PB$497)*100,0)</f>
        <v>61</v>
      </c>
      <c r="PI417" s="115">
        <f>ROUND(PC417/MAX(PC$9:PC$497)*100,0)</f>
        <v>42</v>
      </c>
      <c r="PJ417" s="115">
        <f>ROUND(PD417/MAX(PD$9:PD$497)*100,0)</f>
        <v>57</v>
      </c>
      <c r="PK417" s="115">
        <f>ROUND(PE417/MAX(PE$9:PE$497)*100,0)</f>
        <v>58</v>
      </c>
      <c r="PL417" s="115">
        <f>ROUND(PF417/MAX(PF$9:PF$497)*100,0)</f>
        <v>51</v>
      </c>
      <c r="PM417" s="119">
        <f>ROUND(PG417/MAX(PG$9:PG$497)*100,0)</f>
        <v>43</v>
      </c>
      <c r="PN417" s="118">
        <f>RANK(PH417,PH$9:PH$497,0)</f>
        <v>100</v>
      </c>
      <c r="PO417" s="115">
        <f>RANK(PI417,PI$9:PI$497,0)</f>
        <v>199</v>
      </c>
      <c r="PP417" s="115">
        <f>RANK(PJ417,PJ$9:PJ$497,0)</f>
        <v>154</v>
      </c>
      <c r="PQ417" s="115">
        <f>RANK(PK417,PK$9:PK$497,0)</f>
        <v>114</v>
      </c>
      <c r="PR417" s="115">
        <f>RANK(PL417,PL$9:PL$497,0)</f>
        <v>194</v>
      </c>
      <c r="PS417" s="119">
        <f>RANK(PM417,PM$9:PM$497,0)</f>
        <v>213</v>
      </c>
      <c r="PT417" s="120">
        <f>ROUND(FZ417/MAX(FZ$9:FZ$497)*100,0)</f>
        <v>38</v>
      </c>
      <c r="PU417" s="115">
        <f>ROUND(GA417/MAX(GA$9:GA$497)*100,0)</f>
        <v>17</v>
      </c>
      <c r="PV417" s="115">
        <f>ROUND(GB417/MAX(GB$9:GB$497)*100,0)</f>
        <v>48</v>
      </c>
      <c r="PW417" s="115">
        <f>ROUND(GC417/MAX(GC$9:GC$497)*100,0)</f>
        <v>32</v>
      </c>
      <c r="PX417" s="115">
        <f>ROUND(GD417/MAX(GD$9:GD$497)*100,0)</f>
        <v>6</v>
      </c>
      <c r="PY417" s="115">
        <f>ROUND(GE417/MAX(GE$9:GE$497)*100,0)</f>
        <v>6</v>
      </c>
      <c r="PZ417" s="115">
        <f>ROUND(GF417/MAX(GF$9:GF$497)*100,0)</f>
        <v>26</v>
      </c>
      <c r="QA417" s="116">
        <f>ROUND(GG417/MAX(GG$9:GG$497)*100,0)</f>
        <v>27</v>
      </c>
      <c r="QB417" s="115">
        <f>ROUND(GH417/MAX(GH$9:GH$497)*100,0)</f>
        <v>34</v>
      </c>
      <c r="QC417" s="121">
        <f>ROUND(GI417/MAX(GI$9:GI$497)*100,0)</f>
        <v>37</v>
      </c>
      <c r="QD417" s="120">
        <f>ROUND(AVERAGEIF($ES$9:$ES$497,$ES417,PT$9:PT$497),0)</f>
        <v>52</v>
      </c>
      <c r="QE417" s="120">
        <f>ROUND(AVERAGEIF($ES$9:$ES$497,$ES417,PU$9:PU$497),0)</f>
        <v>21</v>
      </c>
      <c r="QF417" s="120">
        <f>ROUND(AVERAGEIF($ES$9:$ES$497,$ES417,PV$9:PV$497),0)</f>
        <v>60</v>
      </c>
      <c r="QG417" s="120">
        <f>ROUND(AVERAGEIF($ES$9:$ES$497,$ES417,PW$9:PW$497),0)</f>
        <v>35</v>
      </c>
      <c r="QH417" s="120">
        <f>ROUND(AVERAGEIF($ES$9:$ES$497,$ES417,PX$9:PX$497),0)</f>
        <v>8</v>
      </c>
      <c r="QI417" s="120">
        <f>ROUND(AVERAGEIF($ES$9:$ES$497,$ES417,PY$9:PY$497),0)</f>
        <v>9</v>
      </c>
      <c r="QJ417" s="120">
        <f>ROUND(AVERAGEIF($ES$9:$ES$497,$ES417,PZ$9:PZ$497),0)</f>
        <v>35</v>
      </c>
      <c r="QK417" s="120">
        <f>ROUND(AVERAGEIF($ES$9:$ES$497,$ES417,QA$9:QA$497),0)</f>
        <v>46</v>
      </c>
      <c r="QL417" s="120">
        <f>ROUND(AVERAGEIF($ES$9:$ES$497,$ES417,QB$9:QB$497),0)</f>
        <v>43</v>
      </c>
      <c r="QM417" s="120">
        <f>ROUND(AVERAGEIF($ES$9:$ES$497,$ES417,QC$9:QC$497),0)</f>
        <v>53</v>
      </c>
      <c r="QN417" s="114">
        <f t="shared" si="1059"/>
        <v>413</v>
      </c>
      <c r="QO417" s="115">
        <f t="shared" si="1060"/>
        <v>245</v>
      </c>
      <c r="QP417" s="115">
        <f t="shared" si="1061"/>
        <v>437</v>
      </c>
      <c r="QQ417" s="115">
        <f t="shared" si="1062"/>
        <v>494</v>
      </c>
      <c r="QR417" s="115">
        <f t="shared" si="1063"/>
        <v>352</v>
      </c>
      <c r="QS417" s="119">
        <f t="shared" si="1064"/>
        <v>224</v>
      </c>
      <c r="QT417" s="114">
        <f>ROUND((QN417-MIN(QN$9:QN$497))/(MAX(QN$9:QN$497)-MIN(QN$9:QN$497))*100,0)</f>
        <v>29</v>
      </c>
      <c r="QU417" s="115">
        <f>ROUND((QO417-MIN(QO$9:QO$497))/(MAX(QO$9:QO$497)-MIN(QO$9:QO$497))*100,0)</f>
        <v>5</v>
      </c>
      <c r="QV417" s="115">
        <f>ROUND((QP417-MIN(QP$9:QP$497))/(MAX(QP$9:QP$497)-MIN(QP$9:QP$497))*100,0)</f>
        <v>12</v>
      </c>
      <c r="QW417" s="115">
        <f>ROUND((QQ417-MIN(QQ$9:QQ$497))/(MAX(QQ$9:QQ$497)-MIN(QQ$9:QQ$497))*100,0)</f>
        <v>26</v>
      </c>
      <c r="QX417" s="115">
        <f>ROUND((QR417-MIN(QR$9:QR$497))/(MAX(QR$9:QR$497)-MIN(QR$9:QR$497))*100,0)</f>
        <v>18</v>
      </c>
      <c r="QY417" s="115">
        <f>ROUND((QS417-MIN(QS$9:QS$497))/(MAX(QS$9:QS$497)-MIN(QS$9:QS$497))*100,0)</f>
        <v>11</v>
      </c>
      <c r="QZ417" s="114">
        <f>RANK(QN417,QN$9:QN$497,0)</f>
        <v>339</v>
      </c>
      <c r="RA417" s="115">
        <f>RANK(QO417,QO$9:QO$497,0)</f>
        <v>424</v>
      </c>
      <c r="RB417" s="115">
        <f>RANK(QP417,QP$9:QP$497,0)</f>
        <v>404</v>
      </c>
      <c r="RC417" s="115">
        <f>RANK(QQ417,QQ$9:QQ$497,0)</f>
        <v>314</v>
      </c>
      <c r="RD417" s="115">
        <f>RANK(QR417,QR$9:QR$497,0)</f>
        <v>405</v>
      </c>
      <c r="RE417" s="115">
        <f>RANK(QS417,QS$9:QS$497,0)</f>
        <v>417</v>
      </c>
      <c r="RF417" s="122"/>
      <c r="RG417" s="115">
        <f>($RH$3*(IH417+IJ417)*100*100/MAX(EX$9:EX$497)*$RO$3) +($RH$3*(II417+IJ417)*100*100/MAX(EX$9:EX$497)*$RO$4) + ($RH$3*IK417*100*100/MAX(EX$9:EX$497)*0.098)</f>
        <v>0</v>
      </c>
      <c r="RH417" s="115">
        <f>($RH$4*IL417*100*100/MAX(EZ$9:EZ$497))*$RQ$3</f>
        <v>0</v>
      </c>
      <c r="RI417" s="115">
        <f>($RH$3*IM417*100*100/MAX(EY$9:EY$497))*$RQ$4</f>
        <v>0</v>
      </c>
      <c r="RJ417" s="115">
        <f>($RH$3*IN417*100*100/MAX(EX$9:EX$497))</f>
        <v>0</v>
      </c>
      <c r="RK417" s="115">
        <f>($RH$4*IO417*100*100/MAX(EZ$9:EZ$497))*$RQ$3</f>
        <v>0</v>
      </c>
      <c r="RL417" s="115">
        <f>(($RL$4*IP417*100*((100/MAX(EX$9:EX$497)+100/MAX(EZ$9:EZ$497))/2))+($RL$4*IQ417*100*((100/MAX(EX$9:EX$497)+100/MAX(EZ$9:EZ$497))/2))+($RL$4*IR417*100*((100/MAX(EX$9:EX$497)+100/MAX(EZ$9:EZ$497))/2))+($RL$4*IS417*100*((100/MAX(EX$9:EX$497)+100/MAX(EZ$9:EZ$497))/2))+($RL$4*IT417*100*((100/MAX(EX$9:EX$497)+100/MAX(EZ$9:EZ$497))/2))+($RL$4*IU417*100*((100/MAX(EX$9:EX$497)+100/MAX(EZ$9:EZ$497))/2))+($RL$4*IV417*100*((100/MAX(EX$9:EX$497)+100/MAX(EZ$9:EZ$497))/2))+($RL$4*IW417*100*((100/MAX(EX$9:EX$497)+100/MAX(EZ$9:EZ$497))/2)))*$RS$3</f>
        <v>0</v>
      </c>
      <c r="RM417" s="115">
        <f>(($RH$3*IX417*100*100/MAX(EX$9:EX$497))+($RH$3*IY417*100*100/MAX(EX$9:EX$497))+($RH$3*IZ417*100*100/MAX(EX$9:EX$497))+($RH$3*JA417*100*100/MAX(EX$9:EX$497))+($RH$3*JB417*100*100/MAX(EX$9:EX$497))+($RH$3*JC417*100*100/MAX(EX$9:EX$497))+($RH$3*JD417*100*100/MAX(EX$9:EX$497))+($RH$3*JE417*100*100/MAX(EX$9:EX$497)))*$RS$4</f>
        <v>0</v>
      </c>
      <c r="RN417" s="115">
        <f>(($RH$4*JF417*100*100/MAX(EZ$9:EZ$497)) + ($RH$4*JG417*100*100/MAX(EZ$9:EZ$497)) + ($RH$4*JH417*100*100/MAX(EZ$9:EZ$497)) + ($RH$4*JI417*100*100/MAX(EZ$9:EZ$497)) + ($RH$4*JJ417*100*100/MAX(EZ$9:EZ$497)) + ($RH$4*JK417*100*100/MAX(EZ$9:EZ$497)) + ($RH$4*JL417*100*100/MAX(EZ$9:EZ$497)) + ($RH$4*JM417*100*100/MAX(EZ$9:EZ$497)))*$RU$3</f>
        <v>0</v>
      </c>
      <c r="RO417" s="115">
        <f>(($RL$4*JN417*100*((100/MAX(EX$9:EX$497)+100/MAX(EZ$9:EZ$497))/2))+($RL$4*JO417*100*((100/MAX(EX$9:EX$497)+100/MAX(EZ$9:EZ$497))/2))+($RL$4*JP417*100*((100/MAX(EX$9:EX$497)+100/MAX(EZ$9:EZ$497))/2))+($RL$4*JQ417*100*((100/MAX(EX$9:EX$497)+100/MAX(EZ$9:EZ$497))/2))+($RL$4*JR417*100*((100/MAX(EX$9:EX$497)+100/MAX(EZ$9:EZ$497))/2))+($RL$4*JS417*100*((100/MAX(EX$9:EX$497)+100/MAX(EZ$9:EZ$497))/2))+($RL$4*JT417*100*((100/MAX(EX$9:EX$497)+100/MAX(EZ$9:EZ$497))/2))+($RL$4*JU417*100*((100/MAX(EX$9:EX$497)+100/MAX(EZ$9:EZ$497))/2))+($RL$4*JV417*100*((100/MAX(EX$9:EX$497)+100/MAX(EZ$9:EZ$497))/2))+($RL$4*JW417*100*((100/MAX(EX$9:EX$497)+100/MAX(EZ$9:EZ$497))/2))+($RL$4*JX417*100*((100/MAX(EX$9:EX$497)+100/MAX(EZ$9:EZ$497))/2))+($RL$4*JY417*100*((100/MAX(EX$9:EX$497)+100/MAX(EZ$9:EZ$497))/2))+($RL$4*JZ417*100*((100/MAX(EX$9:EX$497)+100/MAX(EZ$9:EZ$497))/2)))*$RW$3/2</f>
        <v>0</v>
      </c>
      <c r="RP417" s="119">
        <f>($RJ$3*KA417*100*100/MAX(FA$9:FA$497)) + ($RJ$3*KB417*100*100/MAX(FA$9:FA$497)/2) + ($RJ$3*KC417*100*100/MAX(FA$9:FA$497)/2) + ($RJ$3*KD417*100*100/MAX(FA$9:FA$497)/4) + ($RJ$3*KE417*100*100/MAX(FA$9:FA$497)/4)</f>
        <v>0</v>
      </c>
      <c r="RQ417" s="118">
        <f>($RL$4*KF417*100*((100/MAX(EX$9:EX$497)+100/MAX(EZ$9:EZ$497)))) * ($RO$3/2) + (($RL$4*KG417*100*((100/MAX(EX$9:EX$497)+100/MAX(EZ$9:EZ$497))))+($RL$4*KH417*100*((100/MAX(EX$9:EX$497)+100/MAX(EZ$9:EZ$497))))+($RL$4*KI417*100*((100/MAX(EX$9:EX$497)+100/MAX(EZ$9:EZ$497))))+($RL$4*KJ417*100*((100/MAX(EX$9:EX$497)+100/MAX(EZ$9:EZ$497))))+($RL$4*KK417*100*((100/MAX(EX$9:EX$497)+100/MAX(EZ$9:EZ$497))))+($RL$4*KL417*100*((100/MAX(EX$9:EX$497)+100/MAX(EZ$9:EZ$497))))+($RL$4*KM417*100*((100/MAX(EX$9:EX$497)+100/MAX(EZ$9:EZ$497))))+($RL$4*KN417*100*((100/MAX(EX$9:EX$497)+100/MAX(EZ$9:EZ$497))))+($RL$4*KO417*100*((100/MAX(EX$9:EX$497)+100/MAX(EZ$9:EZ$497))))+($RL$4*KP417*100*((100/MAX(EX$9:EX$497)+100/MAX(EZ$9:EZ$497))))+($RL$4*KQ417*100*((100/MAX(EX$9:EX$497)+100/MAX(EZ$9:EZ$497))))+($RL$4*KR417*100*((100/MAX(EX$9:EX$497)+100/MAX(EZ$9:EZ$497))))+($RL$4*KS417*100*((100/MAX(EX$9:EX$497)+100/MAX(EZ$9:EZ$497))))+($RL$4*KV417*100*((100/MAX(EX$9:EX$497)+100/MAX(EZ$9:EZ$497))))) * (($RO$3+$RO$4)/6)</f>
        <v>0</v>
      </c>
      <c r="RR417" s="115">
        <f>(($RL$4*KW417*100*((100/MAX(EX$9:EX$497)+100/MAX(EZ$9:EZ$497))))) * ($RO$3/2) + (($RL$4*KX417*100*((100/MAX(EX$9:EX$497)+100/MAX(EZ$9:EZ$497))))+($RL$4*KY417*100*((100/MAX(EX$9:EX$497)+100/MAX(EZ$9:EZ$497))))+($RL$4*KZ417*100*((100/MAX(EX$9:EX$497)+100/MAX(EZ$9:EZ$497))))+($RL$4*LA417*100*((100/MAX(EX$9:EX$497)+100/MAX(EZ$9:EZ$497))))+($RL$4*LB417*100*((100/MAX(EX$9:EX$497)+100/MAX(EZ$9:EZ$497))))+($RL$4*LC417*100*((100/MAX(EX$9:EX$497)+100/MAX(EZ$9:EZ$497))))) * (($RO$3+$RO$4)/6)</f>
        <v>0</v>
      </c>
      <c r="RS417" s="119">
        <f>(($RL$4*LD417*100*((100/MAX(EX$9:EX$497)+100/MAX(EZ$9:EZ$497))))+($RL$4*LE417*100*((100/MAX(EX$9:EX$497)+100/MAX(EZ$9:EZ$497))))) * (($RO$3+$RO$4)/6)</f>
        <v>0</v>
      </c>
      <c r="RT417" s="118">
        <f>($RJ$4*LH417*100*(100/MAX(EV$9:EV$497)))+($RJ$4*LI417*100*(100/MAX(EV$9:EV$497)))</f>
        <v>0</v>
      </c>
      <c r="RU417" s="119">
        <f>($RJ$4*LJ417*(100/MAX(EV$9:EV$497)))/2 + ($RL$3*LK417*(100/MAX(EW$9:EW$497))) + ($RJ$4*LL417*(100/MAX(EV$9:EV$497)))/4 + ($RL$3*LM417*(100/MAX(EW$9:EW$497)))</f>
        <v>0</v>
      </c>
      <c r="RV417" s="118">
        <f>($RJ$4*LN417*100*100/MAX(EV$9:EV$497)/2)+($RJ$4*LO417*100*100/MAX(EV$9:EV$497)/2)+($RJ$4*LP417*100*100/MAX(EV$9:EV$497))+($RJ$4*LQ417*100*100/MAX(EV$9:EV$497))+($RJ$4*LR417*100*100/MAX(EV$9:EV$497))</f>
        <v>0</v>
      </c>
      <c r="RW417" s="115">
        <f>($RJ$4*LS417*100*100/MAX(EV$9:EV$497)) + (($RJ$4*LT417*100*100/MAX(EV$9:EV$497))+($RJ$4*LU417*100*100/MAX(EV$9:EV$497))+($RJ$4*LV417*100*100/MAX(EV$9:EV$497))+($RJ$4*LW417*100*100/MAX(EV$9:EV$497))+($RJ$4*LX417*100*100/MAX(EV$9:EV$497))+($RJ$4*LY417*100*100/MAX(EV$9:EV$497))+($RJ$4*LZ417*100*100/MAX(EV$9:EV$497))+($RJ$4*MA417*100*100/MAX(EV$9:EV$497)))/2</f>
        <v>0</v>
      </c>
      <c r="RX417" s="119">
        <f>($RJ$4*MB417*100*100/MAX(EV$9:EV$497))+($RJ$4*MC417*100*100/MAX(EV$9:EV$497))+($RJ$4*MD417*100*100/MAX(EV$9:EV$497))+($RJ$4*ME417*100*100/MAX(EV$9:EV$497))+($RJ$4*MF417*100*100/MAX(EV$9:EV$497))+($RJ$4*MG417*100*100/MAX(EV$9:EV$497))+($RJ$4*MH417*100*100/MAX(EV$9:EV$497))+($RJ$4*MI417*100*100/MAX(EV$9:EV$497))+($RJ$4*MJ417*100*100/MAX(EV$9:EV$497))+($RJ$4*MK417*100*100/MAX(EV$9:EV$497))+($RJ$4*ML417*100*100/MAX(EV$9:EV$497))+($RJ$4*MM417*100*100/MAX(EV$9:EV$497))+($RJ$4*MN417*100*100/MAX(EV$9:EV$497))</f>
        <v>0</v>
      </c>
      <c r="RY417" s="118">
        <f>($RJ$4*MQ417*100*100/MAX(EV$9:EV$497))/2 + (($RJ$4*MR417*100*100/MAX(EV$9:EV$497))+($RJ$4*MS417*100*100/MAX(EV$9:EV$497))+($RJ$4*MT417*100*100/MAX(EV$9:EV$497))+($RJ$4*MU417*100*100/MAX(EV$9:EV$497))+($RJ$4*MV417*100*100/MAX(EV$9:EV$497))+($RJ$4*MW417*100*100/MAX(EV$9:EV$497))+($RJ$4*MX417*100*100/MAX(EV$9:EV$497))+($RJ$4*MY417*100*100/MAX(EV$9:EV$497))+($RJ$4*MZ417*100*100/MAX(EV$9:EV$497))+($RJ$4*NA417*100*100/MAX(EV$9:EV$497))+($RJ$4*NB417*100*100/MAX(EV$9:EV$497))+($RJ$4*NC417*100*100/MAX(EV$9:EV$497))+($RJ$4*ND417*100*100/MAX(EV$9:EV$497))+($RJ$4*NG417*100*100/MAX(EV$9:EV$497)))/4</f>
        <v>0</v>
      </c>
      <c r="RZ417" s="115">
        <f>($RJ$4*NH417*100*100/MAX(EV$9:EV$497))/2 + (($RJ$4*NI417*100*100/MAX(EV$9:EV$497))+($RJ$4*NJ417*100*100/MAX(EV$9:EV$497))+($RJ$4*NK417*100*100/MAX(EV$9:EV$497))+($RJ$4*NL417*100*100/MAX(EV$9:EV$497))+($RJ$4*NM417*100*100/MAX(EV$9:EV$497))+($RJ$4*NN417*100*100/MAX(EV$9:EV$497)))/4</f>
        <v>0</v>
      </c>
      <c r="SA417" s="117">
        <f>(($RJ$4*NO417*100*100/MAX(EV$9:EV$497))+($RJ$4*NP417*100*100/MAX(EV$9:EV$497)))/4</f>
        <v>0</v>
      </c>
      <c r="SB417" s="118">
        <f t="shared" si="1065"/>
        <v>0</v>
      </c>
      <c r="SC417" s="115">
        <f t="shared" si="1066"/>
        <v>0</v>
      </c>
      <c r="SD417" s="115">
        <f t="shared" si="1067"/>
        <v>0</v>
      </c>
      <c r="SE417" s="115">
        <f t="shared" si="1068"/>
        <v>0</v>
      </c>
      <c r="SF417" s="115">
        <f t="shared" si="1069"/>
        <v>0</v>
      </c>
      <c r="SG417" s="115">
        <f t="shared" si="1070"/>
        <v>0</v>
      </c>
      <c r="SH417" s="115">
        <f>ROUND(SB417/MAX(SB$9:SB$497)*100,0)</f>
        <v>0</v>
      </c>
      <c r="SI417" s="115">
        <f>ROUND(SC417/MAX(SC$9:SC$497)*100,0)</f>
        <v>0</v>
      </c>
      <c r="SJ417" s="115">
        <f>ROUND(SD417/MAX(SD$9:SD$497)*100,0)</f>
        <v>0</v>
      </c>
      <c r="SK417" s="115">
        <f>ROUND(SE417/MAX(SE$9:SE$497)*100,0)</f>
        <v>0</v>
      </c>
      <c r="SL417" s="115">
        <f>ROUND(SF417/MAX(SF$9:SF$497)*100,0)</f>
        <v>0</v>
      </c>
      <c r="SM417" s="121">
        <f>ROUND(SG417/MAX(SG$9:SG$497)*100,0)</f>
        <v>0</v>
      </c>
      <c r="SN417" s="115">
        <f>ROUND(AVERAGEIF($ES$9:$ES$497,$ES417,SH$9:SH$497),0)</f>
        <v>26</v>
      </c>
      <c r="SO417" s="115">
        <f>ROUND(AVERAGEIF($ES$9:$ES$497,$ES417,SI$9:SI$497),0)</f>
        <v>26</v>
      </c>
      <c r="SP417" s="115">
        <f>ROUND(AVERAGEIF($ES$9:$ES$497,$ES417,SJ$9:SJ$497),0)</f>
        <v>3</v>
      </c>
      <c r="SQ417" s="115">
        <f>ROUND(AVERAGEIF($ES$9:$ES$497,$ES417,SK$9:SK$497),0)</f>
        <v>21</v>
      </c>
      <c r="SR417" s="115">
        <f>ROUND(AVERAGEIF($ES$9:$ES$497,$ES417,SL$9:SL$497),0)</f>
        <v>5</v>
      </c>
      <c r="SS417" s="121">
        <f>ROUND(AVERAGEIF($ES$9:$ES$497,$ES417,SM$9:SM$497),0)</f>
        <v>5</v>
      </c>
      <c r="ST417" s="114">
        <f>RANK(SB417,SB$9:SB$497,0)</f>
        <v>323</v>
      </c>
      <c r="SU417" s="115">
        <f>RANK(SC417,SC$9:SC$497,0)</f>
        <v>320</v>
      </c>
      <c r="SV417" s="115">
        <f>RANK(SD417,SD$9:SD$497,0)</f>
        <v>320</v>
      </c>
      <c r="SW417" s="115">
        <f>RANK(SE417,SE$9:SE$497,0)</f>
        <v>320</v>
      </c>
      <c r="SX417" s="115">
        <f>RANK(SF417,SF$9:SF$497,0)</f>
        <v>317</v>
      </c>
      <c r="SY417" s="115">
        <f>RANK(SG417,SG$9:SG$497,0)</f>
        <v>308</v>
      </c>
      <c r="SZ417" s="115">
        <f>COUNTIFS(SB$9:SB$497,"&gt;"&amp;SB417,$ES$9:$ES$497,$ES417)+1</f>
        <v>67</v>
      </c>
      <c r="TA417" s="115">
        <f>COUNTIFS(SC$9:SC$497,"&gt;"&amp;SC417,$ES$9:$ES$497,$ES417)+1</f>
        <v>67</v>
      </c>
      <c r="TB417" s="115">
        <f>COUNTIFS(SD$9:SD$497,"&gt;"&amp;SD417,$ES$9:$ES$497,$ES417)+1</f>
        <v>66</v>
      </c>
      <c r="TC417" s="115">
        <f>COUNTIFS(SE$9:SE$497,"&gt;"&amp;SE417,$ES$9:$ES$497,$ES417)+1</f>
        <v>67</v>
      </c>
      <c r="TD417" s="115">
        <f>COUNTIFS(SF$9:SF$497,"&gt;"&amp;SF417,$ES$9:$ES$497,$ES417)+1</f>
        <v>66</v>
      </c>
      <c r="TE417" s="117">
        <f>COUNTIFS(SG$9:SG$497,"&gt;"&amp;SG417,$ES$9:$ES$497,$ES417)+1</f>
        <v>64</v>
      </c>
      <c r="TF417" s="118">
        <f t="shared" si="1071"/>
        <v>61</v>
      </c>
      <c r="TG417" s="115">
        <f t="shared" si="1072"/>
        <v>61</v>
      </c>
      <c r="TH417" s="115">
        <f t="shared" si="1073"/>
        <v>42</v>
      </c>
      <c r="TI417" s="115">
        <f t="shared" si="1074"/>
        <v>57</v>
      </c>
      <c r="TJ417" s="115">
        <f t="shared" si="1075"/>
        <v>58</v>
      </c>
      <c r="TK417" s="115">
        <f t="shared" si="1076"/>
        <v>51</v>
      </c>
      <c r="TL417" s="117">
        <f t="shared" si="1077"/>
        <v>43</v>
      </c>
      <c r="TM417" s="118">
        <f>ROUND(TF417/MAX(TF$9:TF$497)*100,0)</f>
        <v>34</v>
      </c>
      <c r="TN417" s="115">
        <f>ROUND(TG417/MAX(TG$9:TG$497)*100,0)</f>
        <v>34</v>
      </c>
      <c r="TO417" s="115">
        <f>ROUND(TH417/MAX(TH$9:TH$497)*100,0)</f>
        <v>23</v>
      </c>
      <c r="TP417" s="115">
        <f>ROUND(TI417/MAX(TI$9:TI$497)*100,0)</f>
        <v>31</v>
      </c>
      <c r="TQ417" s="115">
        <f>ROUND(TJ417/MAX(TJ$9:TJ$497)*100,0)</f>
        <v>29</v>
      </c>
      <c r="TR417" s="115">
        <f>ROUND(TK417/MAX(TK$9:TK$497)*100,0)</f>
        <v>26</v>
      </c>
      <c r="TS417" s="119">
        <f>ROUND(TL417/MAX(TL$9:TL$497)*100,0)</f>
        <v>22</v>
      </c>
      <c r="TT417" s="120">
        <f>RANK(TM417,TM$9:TM$497,0)</f>
        <v>259</v>
      </c>
      <c r="TU417" s="115">
        <f>RANK(TN417,TN$9:TN$497,0)</f>
        <v>180</v>
      </c>
      <c r="TV417" s="115">
        <f>RANK(TO417,TO$9:TO$497,0)</f>
        <v>230</v>
      </c>
      <c r="TW417" s="115">
        <f>RANK(TP417,TP$9:TP$497,0)</f>
        <v>212</v>
      </c>
      <c r="TX417" s="115">
        <f>RANK(TQ417,TQ$9:TQ$497,0)</f>
        <v>162</v>
      </c>
      <c r="TY417" s="115">
        <f>RANK(TR417,TR$9:TR$497,0)</f>
        <v>227</v>
      </c>
      <c r="TZ417" s="121">
        <f>RANK(TS417,TS$9:TS$497,0)</f>
        <v>244</v>
      </c>
      <c r="UA417" s="132"/>
      <c r="UB417" s="7" t="s">
        <v>1</v>
      </c>
    </row>
    <row r="418" spans="1:548" x14ac:dyDescent="0.15">
      <c r="A418" s="183">
        <v>410</v>
      </c>
      <c r="B418" s="200" t="s">
        <v>1539</v>
      </c>
      <c r="C418" s="143"/>
      <c r="D418" s="143"/>
      <c r="E418" s="64" t="s">
        <v>518</v>
      </c>
      <c r="F418" s="65">
        <v>117</v>
      </c>
      <c r="G418" s="65" t="s">
        <v>558</v>
      </c>
      <c r="H418" s="144"/>
      <c r="I418" s="66" t="s">
        <v>521</v>
      </c>
      <c r="J418" s="67" t="s">
        <v>521</v>
      </c>
      <c r="K418" s="67" t="s">
        <v>521</v>
      </c>
      <c r="L418" s="67" t="s">
        <v>521</v>
      </c>
      <c r="M418" s="67" t="s">
        <v>521</v>
      </c>
      <c r="N418" s="67" t="s">
        <v>521</v>
      </c>
      <c r="O418" s="67" t="s">
        <v>521</v>
      </c>
      <c r="P418" s="67" t="s">
        <v>521</v>
      </c>
      <c r="Q418" s="67" t="s">
        <v>521</v>
      </c>
      <c r="R418" s="68" t="s">
        <v>521</v>
      </c>
      <c r="S418" s="69" t="s">
        <v>521</v>
      </c>
      <c r="T418" s="67" t="s">
        <v>521</v>
      </c>
      <c r="U418" s="67" t="s">
        <v>521</v>
      </c>
      <c r="V418" s="67" t="s">
        <v>521</v>
      </c>
      <c r="W418" s="67" t="s">
        <v>521</v>
      </c>
      <c r="X418" s="67" t="s">
        <v>521</v>
      </c>
      <c r="Y418" s="67" t="s">
        <v>521</v>
      </c>
      <c r="Z418" s="67" t="s">
        <v>521</v>
      </c>
      <c r="AA418" s="67" t="s">
        <v>521</v>
      </c>
      <c r="AB418" s="68" t="s">
        <v>521</v>
      </c>
      <c r="AC418" s="69" t="s">
        <v>521</v>
      </c>
      <c r="AD418" s="67" t="s">
        <v>521</v>
      </c>
      <c r="AE418" s="67" t="s">
        <v>521</v>
      </c>
      <c r="AF418" s="67" t="s">
        <v>521</v>
      </c>
      <c r="AG418" s="67" t="s">
        <v>521</v>
      </c>
      <c r="AH418" s="67" t="s">
        <v>521</v>
      </c>
      <c r="AI418" s="67" t="s">
        <v>521</v>
      </c>
      <c r="AJ418" s="67" t="s">
        <v>521</v>
      </c>
      <c r="AK418" s="67" t="s">
        <v>521</v>
      </c>
      <c r="AL418" s="68" t="s">
        <v>521</v>
      </c>
      <c r="AM418" s="69" t="s">
        <v>521</v>
      </c>
      <c r="AN418" s="67" t="s">
        <v>521</v>
      </c>
      <c r="AO418" s="67" t="s">
        <v>521</v>
      </c>
      <c r="AP418" s="67" t="s">
        <v>521</v>
      </c>
      <c r="AQ418" s="67" t="s">
        <v>521</v>
      </c>
      <c r="AR418" s="67" t="s">
        <v>521</v>
      </c>
      <c r="AS418" s="67" t="s">
        <v>521</v>
      </c>
      <c r="AT418" s="67" t="s">
        <v>521</v>
      </c>
      <c r="AU418" s="67" t="s">
        <v>521</v>
      </c>
      <c r="AV418" s="68" t="s">
        <v>521</v>
      </c>
      <c r="AW418" s="69" t="s">
        <v>521</v>
      </c>
      <c r="AX418" s="67" t="s">
        <v>521</v>
      </c>
      <c r="AY418" s="67" t="s">
        <v>521</v>
      </c>
      <c r="AZ418" s="67" t="s">
        <v>521</v>
      </c>
      <c r="BA418" s="67" t="s">
        <v>521</v>
      </c>
      <c r="BB418" s="67" t="s">
        <v>521</v>
      </c>
      <c r="BC418" s="67" t="s">
        <v>521</v>
      </c>
      <c r="BD418" s="67" t="s">
        <v>521</v>
      </c>
      <c r="BE418" s="67" t="s">
        <v>521</v>
      </c>
      <c r="BF418" s="68" t="s">
        <v>521</v>
      </c>
      <c r="BG418" s="69" t="s">
        <v>521</v>
      </c>
      <c r="BH418" s="67" t="s">
        <v>521</v>
      </c>
      <c r="BI418" s="67" t="s">
        <v>521</v>
      </c>
      <c r="BJ418" s="67" t="s">
        <v>521</v>
      </c>
      <c r="BK418" s="67" t="s">
        <v>521</v>
      </c>
      <c r="BL418" s="67" t="s">
        <v>521</v>
      </c>
      <c r="BM418" s="67" t="s">
        <v>521</v>
      </c>
      <c r="BN418" s="67" t="s">
        <v>521</v>
      </c>
      <c r="BO418" s="67" t="s">
        <v>521</v>
      </c>
      <c r="BP418" s="68" t="s">
        <v>521</v>
      </c>
      <c r="BQ418" s="70" t="s">
        <v>521</v>
      </c>
      <c r="BR418" s="67" t="s">
        <v>521</v>
      </c>
      <c r="BS418" s="67" t="s">
        <v>521</v>
      </c>
      <c r="BT418" s="67" t="s">
        <v>521</v>
      </c>
      <c r="BU418" s="67" t="s">
        <v>521</v>
      </c>
      <c r="BV418" s="67" t="s">
        <v>521</v>
      </c>
      <c r="BW418" s="67" t="s">
        <v>521</v>
      </c>
      <c r="BX418" s="67" t="s">
        <v>521</v>
      </c>
      <c r="BY418" s="67" t="s">
        <v>521</v>
      </c>
      <c r="BZ418" s="68" t="s">
        <v>521</v>
      </c>
      <c r="CA418" s="69" t="s">
        <v>521</v>
      </c>
      <c r="CB418" s="67" t="s">
        <v>521</v>
      </c>
      <c r="CC418" s="67" t="s">
        <v>521</v>
      </c>
      <c r="CD418" s="67" t="s">
        <v>521</v>
      </c>
      <c r="CE418" s="67" t="s">
        <v>521</v>
      </c>
      <c r="CF418" s="67" t="s">
        <v>521</v>
      </c>
      <c r="CG418" s="67" t="s">
        <v>521</v>
      </c>
      <c r="CH418" s="67" t="s">
        <v>521</v>
      </c>
      <c r="CI418" s="67" t="s">
        <v>521</v>
      </c>
      <c r="CJ418" s="68" t="s">
        <v>521</v>
      </c>
      <c r="CK418" s="69" t="s">
        <v>521</v>
      </c>
      <c r="CL418" s="67" t="s">
        <v>521</v>
      </c>
      <c r="CM418" s="67" t="s">
        <v>521</v>
      </c>
      <c r="CN418" s="67" t="s">
        <v>521</v>
      </c>
      <c r="CO418" s="67" t="s">
        <v>521</v>
      </c>
      <c r="CP418" s="67" t="s">
        <v>521</v>
      </c>
      <c r="CQ418" s="67" t="s">
        <v>521</v>
      </c>
      <c r="CR418" s="67" t="s">
        <v>521</v>
      </c>
      <c r="CS418" s="67" t="s">
        <v>521</v>
      </c>
      <c r="CT418" s="68" t="s">
        <v>521</v>
      </c>
      <c r="CU418" s="69" t="s">
        <v>521</v>
      </c>
      <c r="CV418" s="67" t="s">
        <v>521</v>
      </c>
      <c r="CW418" s="67" t="s">
        <v>521</v>
      </c>
      <c r="CX418" s="67" t="s">
        <v>521</v>
      </c>
      <c r="CY418" s="67" t="s">
        <v>521</v>
      </c>
      <c r="CZ418" s="67" t="s">
        <v>521</v>
      </c>
      <c r="DA418" s="67" t="s">
        <v>521</v>
      </c>
      <c r="DB418" s="67" t="s">
        <v>521</v>
      </c>
      <c r="DC418" s="67" t="s">
        <v>521</v>
      </c>
      <c r="DD418" s="68" t="s">
        <v>521</v>
      </c>
      <c r="DE418" s="69" t="s">
        <v>521</v>
      </c>
      <c r="DF418" s="71" t="s">
        <v>521</v>
      </c>
      <c r="DG418" s="67" t="s">
        <v>520</v>
      </c>
      <c r="DH418" s="67" t="s">
        <v>520</v>
      </c>
      <c r="DI418" s="67" t="s">
        <v>520</v>
      </c>
      <c r="DJ418" s="67" t="s">
        <v>520</v>
      </c>
      <c r="DK418" s="67" t="s">
        <v>520</v>
      </c>
      <c r="DL418" s="67" t="s">
        <v>520</v>
      </c>
      <c r="DM418" s="67" t="s">
        <v>520</v>
      </c>
      <c r="DN418" s="68" t="s">
        <v>520</v>
      </c>
      <c r="DO418" s="70" t="s">
        <v>520</v>
      </c>
      <c r="DP418" s="71" t="s">
        <v>520</v>
      </c>
      <c r="DQ418" s="67" t="s">
        <v>521</v>
      </c>
      <c r="DR418" s="67" t="s">
        <v>521</v>
      </c>
      <c r="DS418" s="67" t="s">
        <v>521</v>
      </c>
      <c r="DT418" s="67" t="s">
        <v>521</v>
      </c>
      <c r="DU418" s="67" t="s">
        <v>521</v>
      </c>
      <c r="DV418" s="67" t="s">
        <v>521</v>
      </c>
      <c r="DW418" s="67" t="s">
        <v>521</v>
      </c>
      <c r="DX418" s="72" t="s">
        <v>521</v>
      </c>
      <c r="DY418" s="73" t="s">
        <v>522</v>
      </c>
      <c r="DZ418" s="74">
        <v>2</v>
      </c>
      <c r="EA418" s="74">
        <v>3</v>
      </c>
      <c r="EB418" s="74">
        <v>3</v>
      </c>
      <c r="EC418" s="75">
        <v>4</v>
      </c>
      <c r="ED418" s="76" t="s">
        <v>522</v>
      </c>
      <c r="EE418" s="74">
        <f t="shared" si="1021"/>
        <v>2</v>
      </c>
      <c r="EF418" s="74">
        <f t="shared" si="1022"/>
        <v>6</v>
      </c>
      <c r="EG418" s="74">
        <f t="shared" si="1023"/>
        <v>18</v>
      </c>
      <c r="EH418" s="77">
        <f t="shared" si="1024"/>
        <v>72</v>
      </c>
      <c r="EI418" s="73">
        <v>300</v>
      </c>
      <c r="EJ418" s="74">
        <v>450</v>
      </c>
      <c r="EK418" s="74">
        <v>900</v>
      </c>
      <c r="EL418" s="190">
        <v>1500</v>
      </c>
      <c r="EM418" s="191">
        <v>4500</v>
      </c>
      <c r="EN418" s="78">
        <v>1</v>
      </c>
      <c r="EO418" s="79">
        <f t="shared" si="1025"/>
        <v>0.75</v>
      </c>
      <c r="EP418" s="79">
        <f t="shared" si="1026"/>
        <v>0.5</v>
      </c>
      <c r="EQ418" s="79">
        <f t="shared" si="1027"/>
        <v>0.27777777777777773</v>
      </c>
      <c r="ER418" s="80">
        <f t="shared" si="1028"/>
        <v>0.20833333333333334</v>
      </c>
      <c r="ES418" s="128" t="s">
        <v>532</v>
      </c>
      <c r="ET418" s="82"/>
      <c r="EU418" s="83">
        <v>4</v>
      </c>
      <c r="EV418" s="146">
        <v>115</v>
      </c>
      <c r="EW418" s="147">
        <v>97</v>
      </c>
      <c r="EX418" s="147">
        <v>35</v>
      </c>
      <c r="EY418" s="147">
        <v>50</v>
      </c>
      <c r="EZ418" s="147">
        <v>47</v>
      </c>
      <c r="FA418" s="147">
        <v>77</v>
      </c>
      <c r="FB418" s="147">
        <v>40</v>
      </c>
      <c r="FC418" s="147">
        <v>36</v>
      </c>
      <c r="FD418" s="74">
        <f t="shared" si="1029"/>
        <v>82</v>
      </c>
      <c r="FE418" s="84">
        <f t="shared" si="1030"/>
        <v>71</v>
      </c>
      <c r="FF418" s="73">
        <f>RANK(EV418,$EV$9:$EV$497,0)</f>
        <v>41</v>
      </c>
      <c r="FG418" s="74">
        <f>RANK(EW418,$EW$9:$EW$497,0)</f>
        <v>21</v>
      </c>
      <c r="FH418" s="74">
        <f>RANK(EX418,$EX$9:$EX$497,0)</f>
        <v>201</v>
      </c>
      <c r="FI418" s="74">
        <f>RANK(EY418,$EY$9:$EY$497,0)</f>
        <v>129</v>
      </c>
      <c r="FJ418" s="74">
        <f>RANK(EZ418,$EZ$9:$EZ$497,0)</f>
        <v>62</v>
      </c>
      <c r="FK418" s="74">
        <f>RANK(FA418,$FA$9:$FA$497,0)</f>
        <v>16</v>
      </c>
      <c r="FL418" s="74">
        <f>RANK(FB418,$FB$9:$FB$497,0)</f>
        <v>207</v>
      </c>
      <c r="FM418" s="74">
        <f>RANK(FC418,$FC$9:$FC$497,0)</f>
        <v>239</v>
      </c>
      <c r="FN418" s="74">
        <f>RANK(FD418,$FD$9:$FD$497,0)</f>
        <v>160</v>
      </c>
      <c r="FO418" s="84">
        <f>RANK(FE418,$FE$9:$FE$497,0)</f>
        <v>242</v>
      </c>
      <c r="FP418" s="73">
        <f>COUNTIFS($EV$9:$EV$497,"&gt;"&amp;EV418,$ES$9:$ES$497,ES418)+1</f>
        <v>2</v>
      </c>
      <c r="FQ418" s="74">
        <f>COUNTIFS($EW$9:$EW$497,"&gt;"&amp;EW418,$ES$9:$ES$497,ES418)+1</f>
        <v>4</v>
      </c>
      <c r="FR418" s="74">
        <f>COUNTIFS($EX$9:$EX$497,"&gt;"&amp;EX418,$ES$9:$ES$497,ES418)+1</f>
        <v>11</v>
      </c>
      <c r="FS418" s="74">
        <f>COUNTIFS($EY$9:$EY$497,"&gt;"&amp;EY418,$ES$9:$ES$497,ES418)+1</f>
        <v>13</v>
      </c>
      <c r="FT418" s="74">
        <f>COUNTIFS($EZ$9:$EZ$497,"&gt;"&amp;EZ418,$ES$9:$ES$497,ES418)+1</f>
        <v>9</v>
      </c>
      <c r="FU418" s="74">
        <f>COUNTIFS($FA$9:$FA$497,"&gt;"&amp;FA418,$ES$9:$ES$497,ES418)+1</f>
        <v>15</v>
      </c>
      <c r="FV418" s="74">
        <f>COUNTIFS($FB$9:$FB$497,"&gt;"&amp;FB418,$ES$9:$ES$497,ES418)+1</f>
        <v>13</v>
      </c>
      <c r="FW418" s="74">
        <f>COUNTIFS($FC$9:$FC$497,"&gt;"&amp;FC418,$ES$9:$ES$497,ES418)+1</f>
        <v>9</v>
      </c>
      <c r="FX418" s="74">
        <f>COUNTIFS($FD$9:$FD$497,"&gt;"&amp;FD418,$ES$9:$ES$497,ES418)+1</f>
        <v>6</v>
      </c>
      <c r="FY418" s="84">
        <f>COUNTIFS($FE$9:$FE$497,"&gt;"&amp;FE418,$ES$9:$ES$497,ES418)+1</f>
        <v>11</v>
      </c>
      <c r="FZ418" s="85">
        <f t="shared" si="1031"/>
        <v>0.98</v>
      </c>
      <c r="GA418" s="86">
        <f t="shared" si="1032"/>
        <v>0.83</v>
      </c>
      <c r="GB418" s="86">
        <f t="shared" si="1033"/>
        <v>0.3</v>
      </c>
      <c r="GC418" s="86">
        <f t="shared" si="1034"/>
        <v>0.43</v>
      </c>
      <c r="GD418" s="86">
        <f t="shared" si="1035"/>
        <v>0.4</v>
      </c>
      <c r="GE418" s="86">
        <f t="shared" si="1036"/>
        <v>0.66</v>
      </c>
      <c r="GF418" s="86">
        <f t="shared" si="1037"/>
        <v>0.34</v>
      </c>
      <c r="GG418" s="86">
        <f t="shared" si="1038"/>
        <v>0.31</v>
      </c>
      <c r="GH418" s="86">
        <f t="shared" si="1039"/>
        <v>0.7</v>
      </c>
      <c r="GI418" s="87">
        <f t="shared" si="1040"/>
        <v>0.61</v>
      </c>
      <c r="GJ418" s="85">
        <f>ROUND(((FZ418-AVERAGE(FZ$9:FZ$497))/STDEVP(FZ$9:FZ$497)*10+50),2)</f>
        <v>50.52</v>
      </c>
      <c r="GK418" s="86">
        <f>ROUND(((GA418-AVERAGE(GA$9:GA$497))/STDEVP(GA$9:GA$497)*10+50),2)</f>
        <v>54.17</v>
      </c>
      <c r="GL418" s="86">
        <f>ROUND(((GB418-AVERAGE(GB$9:GB$497))/STDEVP(GB$9:GB$497)*10+50),2)</f>
        <v>39.369999999999997</v>
      </c>
      <c r="GM418" s="86">
        <f>ROUND(((GC418-AVERAGE(GC$9:GC$497))/STDEVP(GC$9:GC$497)*10+50),2)</f>
        <v>45.18</v>
      </c>
      <c r="GN418" s="86">
        <f>ROUND(((GD418-AVERAGE(GD$9:GD$497))/STDEVP(GD$9:GD$497)*10+50),2)</f>
        <v>50.27</v>
      </c>
      <c r="GO418" s="86">
        <f>ROUND(((GE418-AVERAGE(GE$9:GE$497))/STDEVP(GE$9:GE$497)*10+50),2)</f>
        <v>61.31</v>
      </c>
      <c r="GP418" s="86">
        <f>ROUND(((GF418-AVERAGE(GF$9:GF$497))/STDEVP(GF$9:GF$497)*10+50),2)</f>
        <v>40.71</v>
      </c>
      <c r="GQ418" s="86">
        <f>ROUND(((GG418-AVERAGE(GG$9:GG$497))/STDEVP(GG$9:GG$497)*10+50),2)</f>
        <v>39.96</v>
      </c>
      <c r="GR418" s="86">
        <f>ROUND(((GH418-AVERAGE(GH$9:GH$497))/STDEVP(GH$9:GH$497)*10+50),2)</f>
        <v>39.979999999999997</v>
      </c>
      <c r="GS418" s="87">
        <f>ROUND(((GI418-AVERAGE(GI$9:GI$497))/STDEVP(GI$9:GI$497)*10+50),2)</f>
        <v>37.32</v>
      </c>
      <c r="GT418" s="73">
        <f>RANK(GJ418,$GJ$9:$GJ$497,0)</f>
        <v>188</v>
      </c>
      <c r="GU418" s="74">
        <f>RANK(GK418,$GK$9:$GK$497,0)</f>
        <v>140</v>
      </c>
      <c r="GV418" s="74">
        <f>RANK(GL418,$GL$9:$GL$497,0)</f>
        <v>385</v>
      </c>
      <c r="GW418" s="74">
        <f>RANK(GM418,$GM$9:$GM$497,0)</f>
        <v>295</v>
      </c>
      <c r="GX418" s="74">
        <f>RANK(GN418,$GN$9:$GN$497,0)</f>
        <v>126</v>
      </c>
      <c r="GY418" s="74">
        <f>RANK(GO418,$GO$9:$GO$497,0)</f>
        <v>63</v>
      </c>
      <c r="GZ418" s="74">
        <f>RANK(GP418,$GP$9:$GP$497,0)</f>
        <v>345</v>
      </c>
      <c r="HA418" s="74">
        <f>RANK(GQ418,$GQ$9:$GQ$497,0)</f>
        <v>366</v>
      </c>
      <c r="HB418" s="74">
        <f>RANK(GR418,$GR$9:$GR$497,0)</f>
        <v>382</v>
      </c>
      <c r="HC418" s="84">
        <f>RANK(GS418,$GS$9:$GS$497,0)</f>
        <v>415</v>
      </c>
      <c r="HD418" s="85">
        <f>ROUND(AVERAGEIF($ES$9:$ES$497,$ES418,$FZ$9:$FZ$497),2)</f>
        <v>0.93</v>
      </c>
      <c r="HE418" s="86">
        <f>ROUND(AVERAGEIF($ES$9:$ES$497,$ES418,$GA$9:$GA$497),2)</f>
        <v>0.96</v>
      </c>
      <c r="HF418" s="86">
        <f>ROUND(AVERAGEIF($ES$9:$ES$497,$ES418,$GB$9:$GB$497),2)</f>
        <v>0.41</v>
      </c>
      <c r="HG418" s="86">
        <f>ROUND(AVERAGEIF($ES$9:$ES$497,$ES418,$GC$9:$GC$497),2)</f>
        <v>0.46</v>
      </c>
      <c r="HH418" s="86">
        <f>ROUND(AVERAGEIF($ES$9:$ES$497,$ES418,$GD$9:$GD$497),2)</f>
        <v>0.38</v>
      </c>
      <c r="HI418" s="86">
        <f>ROUND(AVERAGEIF($ES$9:$ES$497,$ES418,$GE$9:$GE$497),2)</f>
        <v>0.85</v>
      </c>
      <c r="HJ418" s="86">
        <f>ROUND(AVERAGEIF($ES$9:$ES$497,$ES418,$GF$9:$GF$497),2)</f>
        <v>0.44</v>
      </c>
      <c r="HK418" s="86">
        <f>ROUND(AVERAGEIF($ES$9:$ES$497,$ES418,$GG$9:$GG$497),2)</f>
        <v>0.42</v>
      </c>
      <c r="HL418" s="86">
        <f>ROUND(AVERAGEIF($ES$9:$ES$497,$ES418,$GH$9:$GH$497),2)</f>
        <v>0.8</v>
      </c>
      <c r="HM418" s="87">
        <f>ROUND(AVERAGEIF($ES$9:$ES$497,$ES418,$GI$9:$GI$497),2)</f>
        <v>0.84</v>
      </c>
      <c r="HN418" s="88">
        <f t="shared" si="1041"/>
        <v>4.9999999999999933E-2</v>
      </c>
      <c r="HO418" s="89">
        <f t="shared" si="1042"/>
        <v>-0.13</v>
      </c>
      <c r="HP418" s="89">
        <f t="shared" si="1043"/>
        <v>-0.10999999999999999</v>
      </c>
      <c r="HQ418" s="89">
        <f t="shared" si="1044"/>
        <v>-3.0000000000000027E-2</v>
      </c>
      <c r="HR418" s="89">
        <f t="shared" si="1045"/>
        <v>2.0000000000000018E-2</v>
      </c>
      <c r="HS418" s="89">
        <f t="shared" si="1046"/>
        <v>-0.18999999999999995</v>
      </c>
      <c r="HT418" s="89">
        <f t="shared" si="1047"/>
        <v>-9.9999999999999978E-2</v>
      </c>
      <c r="HU418" s="89">
        <f t="shared" si="1048"/>
        <v>-0.10999999999999999</v>
      </c>
      <c r="HV418" s="89">
        <f t="shared" si="1049"/>
        <v>-0.10000000000000009</v>
      </c>
      <c r="HW418" s="90">
        <f t="shared" si="1050"/>
        <v>-0.22999999999999998</v>
      </c>
      <c r="HX418" s="73">
        <f>COUNTIFS($FZ$9:$FZ$497,"&gt;"&amp;FZ418,$ES$9:$ES$497,$ES418)+1</f>
        <v>25</v>
      </c>
      <c r="HY418" s="74">
        <f>COUNTIFS($GA$9:$GA$497,"&gt;"&amp;GA418,$ES$9:$ES$497,$ES418)+1</f>
        <v>50</v>
      </c>
      <c r="HZ418" s="74">
        <f>COUNTIFS($GB$9:$GB$497,"&gt;"&amp;GB418,$ES$9:$ES$497,$ES418)+1</f>
        <v>54</v>
      </c>
      <c r="IA418" s="74">
        <f>COUNTIFS($GC$9:$GC$497,"&gt;"&amp;GC418,$ES$9:$ES$497,$ES418)+1</f>
        <v>41</v>
      </c>
      <c r="IB418" s="74">
        <f>COUNTIFS($GD$9:$GD$497,"&gt;"&amp;GD418,$ES$9:$ES$497,$ES418)+1</f>
        <v>25</v>
      </c>
      <c r="IC418" s="74">
        <f>COUNTIFS($GE$9:$GE$497,"&gt;"&amp;GE418,$ES$9:$ES$497,$ES418)+1</f>
        <v>54</v>
      </c>
      <c r="ID418" s="74">
        <f>COUNTIFS($GF$9:$GF$497,"&gt;"&amp;GF418,$ES$9:$ES$497,$ES418)+1</f>
        <v>53</v>
      </c>
      <c r="IE418" s="74">
        <f>COUNTIFS($GG$9:$GG$497,"&gt;"&amp;GG418,$ES$9:$ES$497,$ES418)+1</f>
        <v>60</v>
      </c>
      <c r="IF418" s="74">
        <f>COUNTIFS($GH$9:$GH$497,"&gt;"&amp;GH418,$ES$9:$ES$497,$ES418)+1</f>
        <v>42</v>
      </c>
      <c r="IG418" s="84">
        <f>COUNTIFS($GI$9:$GI$497,"&gt;"&amp;GI418,$ES$9:$ES$497,$ES418)+1</f>
        <v>55</v>
      </c>
      <c r="IH418" s="148"/>
      <c r="II418" s="149"/>
      <c r="IJ418" s="149"/>
      <c r="IK418" s="149"/>
      <c r="IL418" s="149"/>
      <c r="IM418" s="150"/>
      <c r="IN418" s="151"/>
      <c r="IO418" s="152"/>
      <c r="IP418" s="153"/>
      <c r="IQ418" s="149"/>
      <c r="IR418" s="149"/>
      <c r="IS418" s="149"/>
      <c r="IT418" s="149"/>
      <c r="IU418" s="149"/>
      <c r="IV418" s="149"/>
      <c r="IW418" s="154"/>
      <c r="IX418" s="151"/>
      <c r="IY418" s="149"/>
      <c r="IZ418" s="149"/>
      <c r="JA418" s="149"/>
      <c r="JB418" s="149"/>
      <c r="JC418" s="149"/>
      <c r="JD418" s="149"/>
      <c r="JE418" s="155"/>
      <c r="JF418" s="153"/>
      <c r="JG418" s="149"/>
      <c r="JH418" s="149"/>
      <c r="JI418" s="149"/>
      <c r="JJ418" s="149"/>
      <c r="JK418" s="149"/>
      <c r="JL418" s="149"/>
      <c r="JM418" s="154"/>
      <c r="JN418" s="151"/>
      <c r="JO418" s="149"/>
      <c r="JP418" s="149"/>
      <c r="JQ418" s="149"/>
      <c r="JR418" s="149"/>
      <c r="JS418" s="149"/>
      <c r="JT418" s="149"/>
      <c r="JU418" s="149"/>
      <c r="JV418" s="149"/>
      <c r="JW418" s="149"/>
      <c r="JX418" s="149"/>
      <c r="JY418" s="149"/>
      <c r="JZ418" s="155"/>
      <c r="KA418" s="151">
        <v>7.0000000000000007E-2</v>
      </c>
      <c r="KB418" s="149"/>
      <c r="KC418" s="149"/>
      <c r="KD418" s="149"/>
      <c r="KE418" s="155"/>
      <c r="KF418" s="153"/>
      <c r="KG418" s="149"/>
      <c r="KH418" s="149"/>
      <c r="KI418" s="149"/>
      <c r="KJ418" s="149"/>
      <c r="KK418" s="156"/>
      <c r="KL418" s="149"/>
      <c r="KM418" s="149"/>
      <c r="KN418" s="149"/>
      <c r="KO418" s="149"/>
      <c r="KP418" s="149"/>
      <c r="KQ418" s="149"/>
      <c r="KR418" s="149"/>
      <c r="KS418" s="154"/>
      <c r="KT418" s="154"/>
      <c r="KU418" s="154"/>
      <c r="KV418" s="154"/>
      <c r="KW418" s="151"/>
      <c r="KX418" s="149"/>
      <c r="KY418" s="149"/>
      <c r="KZ418" s="149"/>
      <c r="LA418" s="149"/>
      <c r="LB418" s="149"/>
      <c r="LC418" s="154"/>
      <c r="LD418" s="151"/>
      <c r="LE418" s="152"/>
      <c r="LF418" s="157"/>
      <c r="LG418" s="158"/>
      <c r="LH418" s="151"/>
      <c r="LI418" s="149"/>
      <c r="LJ418" s="147"/>
      <c r="LK418" s="147"/>
      <c r="LL418" s="147"/>
      <c r="LM418" s="159"/>
      <c r="LN418" s="153"/>
      <c r="LO418" s="149"/>
      <c r="LP418" s="149"/>
      <c r="LQ418" s="149"/>
      <c r="LR418" s="154"/>
      <c r="LS418" s="151"/>
      <c r="LT418" s="149"/>
      <c r="LU418" s="149"/>
      <c r="LV418" s="149"/>
      <c r="LW418" s="149"/>
      <c r="LX418" s="149"/>
      <c r="LY418" s="149"/>
      <c r="LZ418" s="149"/>
      <c r="MA418" s="155"/>
      <c r="MB418" s="153"/>
      <c r="MC418" s="149"/>
      <c r="MD418" s="149"/>
      <c r="ME418" s="149"/>
      <c r="MF418" s="149"/>
      <c r="MG418" s="149"/>
      <c r="MH418" s="149"/>
      <c r="MI418" s="149"/>
      <c r="MJ418" s="149"/>
      <c r="MK418" s="149"/>
      <c r="ML418" s="149"/>
      <c r="MM418" s="149"/>
      <c r="MN418" s="156"/>
      <c r="MO418" s="156"/>
      <c r="MP418" s="154"/>
      <c r="MQ418" s="151"/>
      <c r="MR418" s="149"/>
      <c r="MS418" s="149"/>
      <c r="MT418" s="149"/>
      <c r="MU418" s="149"/>
      <c r="MV418" s="156">
        <v>0.05</v>
      </c>
      <c r="MW418" s="149"/>
      <c r="MX418" s="149"/>
      <c r="MY418" s="149"/>
      <c r="MZ418" s="149"/>
      <c r="NA418" s="149"/>
      <c r="NB418" s="149"/>
      <c r="NC418" s="149"/>
      <c r="ND418" s="154"/>
      <c r="NE418" s="154"/>
      <c r="NF418" s="154"/>
      <c r="NG418" s="154"/>
      <c r="NH418" s="151"/>
      <c r="NI418" s="149"/>
      <c r="NJ418" s="149"/>
      <c r="NK418" s="149"/>
      <c r="NL418" s="149"/>
      <c r="NM418" s="149"/>
      <c r="NN418" s="94"/>
      <c r="NO418" s="151"/>
      <c r="NP418" s="160"/>
      <c r="NQ418" s="145" t="s">
        <v>1538</v>
      </c>
      <c r="NR418" s="199" t="s">
        <v>1541</v>
      </c>
      <c r="NS418" s="199"/>
      <c r="NT418" s="199"/>
      <c r="NU418" s="145" t="s">
        <v>1203</v>
      </c>
      <c r="NV418" s="171">
        <v>44508</v>
      </c>
      <c r="NW418" s="102" t="s">
        <v>1204</v>
      </c>
      <c r="NX418" s="165" t="s">
        <v>1542</v>
      </c>
      <c r="NY418" s="138" t="s">
        <v>1117</v>
      </c>
      <c r="NZ418" s="165" t="s">
        <v>1542</v>
      </c>
      <c r="OA418" s="166"/>
      <c r="OB418" s="166"/>
      <c r="OC418" s="166"/>
      <c r="OD418" s="108">
        <f t="shared" si="1051"/>
        <v>72</v>
      </c>
      <c r="OE418" s="109">
        <v>5</v>
      </c>
      <c r="OF418" s="110">
        <f t="shared" si="1052"/>
        <v>300</v>
      </c>
      <c r="OG418" s="109">
        <v>3</v>
      </c>
      <c r="OH418" s="111">
        <f>ROUND(AVERAGEIF($ES$9:$ES$497,$ES418,EV$9:EV$497),0)</f>
        <v>58</v>
      </c>
      <c r="OI418" s="112">
        <f>ROUND(AVERAGEIF($ES$9:$ES$497,$ES418,EW$9:EW$497),0)</f>
        <v>57</v>
      </c>
      <c r="OJ418" s="112">
        <f>ROUND(AVERAGEIF($ES$9:$ES$497,$ES418,EX$9:EX$497),0)</f>
        <v>24</v>
      </c>
      <c r="OK418" s="112">
        <f>ROUND(AVERAGEIF($ES$9:$ES$497,$ES418,EY$9:EY$497),0)</f>
        <v>29</v>
      </c>
      <c r="OL418" s="112">
        <f>ROUND(AVERAGEIF($ES$9:$ES$497,$ES418,EZ$9:EZ$497),0)</f>
        <v>25</v>
      </c>
      <c r="OM418" s="112">
        <f>ROUND(AVERAGEIF($ES$9:$ES$497,$ES418,FA$9:FA$497),0)</f>
        <v>51</v>
      </c>
      <c r="ON418" s="112">
        <f>ROUND(AVERAGEIF($ES$9:$ES$497,$ES418,FB$9:FB$497),0)</f>
        <v>27</v>
      </c>
      <c r="OO418" s="112">
        <f>ROUND(AVERAGEIF($ES$9:$ES$497,$ES418,FC$9:FC$497),0)</f>
        <v>25</v>
      </c>
      <c r="OP418" s="112">
        <f>ROUND(AVERAGEIF($ES$9:$ES$497,$ES418,FD$9:FD$497),0)</f>
        <v>49</v>
      </c>
      <c r="OQ418" s="113">
        <f>ROUND(AVERAGEIF($ES$9:$ES$497,$ES418,FE$9:FE$497),0)</f>
        <v>49</v>
      </c>
      <c r="OR418" s="114">
        <f>ROUND(EV418/MAX(EV$9:EV$497)*100,0)</f>
        <v>65</v>
      </c>
      <c r="OS418" s="115">
        <f>ROUND(EW418/MAX(EW$9:EW$497)*100,0)</f>
        <v>76</v>
      </c>
      <c r="OT418" s="115">
        <f>ROUND(EX418/MAX(EX$9:EX$497)*100,0)</f>
        <v>29</v>
      </c>
      <c r="OU418" s="115">
        <f>ROUND(EY418/MAX(EY$9:EY$497)*100,0)</f>
        <v>34</v>
      </c>
      <c r="OV418" s="115">
        <f>ROUND(EZ418/MAX(EZ$9:EZ$497)*100,0)</f>
        <v>38</v>
      </c>
      <c r="OW418" s="115">
        <f>ROUND(FA418/MAX(FA$9:FA$497)*100,0)</f>
        <v>68</v>
      </c>
      <c r="OX418" s="115">
        <f>ROUND(FB418/MAX(FB$9:FB$497)*100,0)</f>
        <v>30</v>
      </c>
      <c r="OY418" s="116">
        <f>ROUND(FC418/MAX(FC$9:FC$497)*100,0)</f>
        <v>25</v>
      </c>
      <c r="OZ418" s="115">
        <f>ROUND(FD418/MAX(FD$9:FD$497)*100,0)</f>
        <v>55</v>
      </c>
      <c r="PA418" s="117">
        <f>ROUND(FE418/MAX(FE$9:FE$497)*100,0)</f>
        <v>29</v>
      </c>
      <c r="PB418" s="118">
        <f t="shared" si="1053"/>
        <v>488</v>
      </c>
      <c r="PC418" s="115">
        <f t="shared" si="1054"/>
        <v>515</v>
      </c>
      <c r="PD418" s="115">
        <f t="shared" si="1055"/>
        <v>602</v>
      </c>
      <c r="PE418" s="115">
        <f t="shared" si="1056"/>
        <v>538</v>
      </c>
      <c r="PF418" s="115">
        <f t="shared" si="1057"/>
        <v>615</v>
      </c>
      <c r="PG418" s="119">
        <f t="shared" si="1058"/>
        <v>584</v>
      </c>
      <c r="PH418" s="118">
        <f>ROUND(PB418/MAX(PB$9:PB$497)*100,0)</f>
        <v>58</v>
      </c>
      <c r="PI418" s="115">
        <f>ROUND(PC418/MAX(PC$9:PC$497)*100,0)</f>
        <v>62</v>
      </c>
      <c r="PJ418" s="115">
        <f>ROUND(PD418/MAX(PD$9:PD$497)*100,0)</f>
        <v>64</v>
      </c>
      <c r="PK418" s="115">
        <f>ROUND(PE418/MAX(PE$9:PE$497)*100,0)</f>
        <v>54</v>
      </c>
      <c r="PL418" s="115">
        <f>ROUND(PF418/MAX(PF$9:PF$497)*100,0)</f>
        <v>87</v>
      </c>
      <c r="PM418" s="119">
        <f>ROUND(PG418/MAX(PG$9:PG$497)*100,0)</f>
        <v>85</v>
      </c>
      <c r="PN418" s="118">
        <f>RANK(PH418,PH$9:PH$497,0)</f>
        <v>122</v>
      </c>
      <c r="PO418" s="115">
        <f>RANK(PI418,PI$9:PI$497,0)</f>
        <v>52</v>
      </c>
      <c r="PP418" s="115">
        <f>RANK(PJ418,PJ$9:PJ$497,0)</f>
        <v>103</v>
      </c>
      <c r="PQ418" s="115">
        <f>RANK(PK418,PK$9:PK$497,0)</f>
        <v>143</v>
      </c>
      <c r="PR418" s="115">
        <f>RANK(PL418,PL$9:PL$497,0)</f>
        <v>17</v>
      </c>
      <c r="PS418" s="119">
        <f>RANK(PM418,PM$9:PM$497,0)</f>
        <v>8</v>
      </c>
      <c r="PT418" s="120">
        <f>ROUND(FZ418/MAX(FZ$9:FZ$497)*100,0)</f>
        <v>54</v>
      </c>
      <c r="PU418" s="115">
        <f>ROUND(GA418/MAX(GA$9:GA$497)*100,0)</f>
        <v>47</v>
      </c>
      <c r="PV418" s="115">
        <f>ROUND(GB418/MAX(GB$9:GB$497)*100,0)</f>
        <v>22</v>
      </c>
      <c r="PW418" s="115">
        <f>ROUND(GC418/MAX(GC$9:GC$497)*100,0)</f>
        <v>34</v>
      </c>
      <c r="PX418" s="115">
        <f>ROUND(GD418/MAX(GD$9:GD$497)*100,0)</f>
        <v>22</v>
      </c>
      <c r="PY418" s="115">
        <f>ROUND(GE418/MAX(GE$9:GE$497)*100,0)</f>
        <v>40</v>
      </c>
      <c r="PZ418" s="115">
        <f>ROUND(GF418/MAX(GF$9:GF$497)*100,0)</f>
        <v>16</v>
      </c>
      <c r="QA418" s="116">
        <f>ROUND(GG418/MAX(GG$9:GG$497)*100,0)</f>
        <v>17</v>
      </c>
      <c r="QB418" s="115">
        <f>ROUND(GH418/MAX(GH$9:GH$497)*100,0)</f>
        <v>31</v>
      </c>
      <c r="QC418" s="121">
        <f>ROUND(GI418/MAX(GI$9:GI$497)*100,0)</f>
        <v>19</v>
      </c>
      <c r="QD418" s="120">
        <f>ROUND(AVERAGEIF($ES$9:$ES$497,$ES418,PT$9:PT$497),0)</f>
        <v>51</v>
      </c>
      <c r="QE418" s="120">
        <f>ROUND(AVERAGEIF($ES$9:$ES$497,$ES418,PU$9:PU$497),0)</f>
        <v>54</v>
      </c>
      <c r="QF418" s="120">
        <f>ROUND(AVERAGEIF($ES$9:$ES$497,$ES418,PV$9:PV$497),0)</f>
        <v>30</v>
      </c>
      <c r="QG418" s="120">
        <f>ROUND(AVERAGEIF($ES$9:$ES$497,$ES418,PW$9:PW$497),0)</f>
        <v>36</v>
      </c>
      <c r="QH418" s="120">
        <f>ROUND(AVERAGEIF($ES$9:$ES$497,$ES418,PX$9:PX$497),0)</f>
        <v>21</v>
      </c>
      <c r="QI418" s="120">
        <f>ROUND(AVERAGEIF($ES$9:$ES$497,$ES418,PY$9:PY$497),0)</f>
        <v>51</v>
      </c>
      <c r="QJ418" s="120">
        <f>ROUND(AVERAGEIF($ES$9:$ES$497,$ES418,PZ$9:PZ$497),0)</f>
        <v>21</v>
      </c>
      <c r="QK418" s="120">
        <f>ROUND(AVERAGEIF($ES$9:$ES$497,$ES418,QA$9:QA$497),0)</f>
        <v>23</v>
      </c>
      <c r="QL418" s="120">
        <f>ROUND(AVERAGEIF($ES$9:$ES$497,$ES418,QB$9:QB$497),0)</f>
        <v>35</v>
      </c>
      <c r="QM418" s="120">
        <f>ROUND(AVERAGEIF($ES$9:$ES$497,$ES418,QC$9:QC$497),0)</f>
        <v>27</v>
      </c>
      <c r="QN418" s="114">
        <f t="shared" si="1059"/>
        <v>373</v>
      </c>
      <c r="QO418" s="115">
        <f t="shared" si="1060"/>
        <v>373</v>
      </c>
      <c r="QP418" s="115">
        <f t="shared" si="1061"/>
        <v>461</v>
      </c>
      <c r="QQ418" s="115">
        <f t="shared" si="1062"/>
        <v>424</v>
      </c>
      <c r="QR418" s="115">
        <f t="shared" si="1063"/>
        <v>542</v>
      </c>
      <c r="QS418" s="119">
        <f t="shared" si="1064"/>
        <v>446</v>
      </c>
      <c r="QT418" s="114">
        <f>ROUND((QN418-MIN(QN$9:QN$497))/(MAX(QN$9:QN$497)-MIN(QN$9:QN$497))*100,0)</f>
        <v>23</v>
      </c>
      <c r="QU418" s="115">
        <f>ROUND((QO418-MIN(QO$9:QO$497))/(MAX(QO$9:QO$497)-MIN(QO$9:QO$497))*100,0)</f>
        <v>24</v>
      </c>
      <c r="QV418" s="115">
        <f>ROUND((QP418-MIN(QP$9:QP$497))/(MAX(QP$9:QP$497)-MIN(QP$9:QP$497))*100,0)</f>
        <v>16</v>
      </c>
      <c r="QW418" s="115">
        <f>ROUND((QQ418-MIN(QQ$9:QQ$497))/(MAX(QQ$9:QQ$497)-MIN(QQ$9:QQ$497))*100,0)</f>
        <v>17</v>
      </c>
      <c r="QX418" s="115">
        <f>ROUND((QR418-MIN(QR$9:QR$497))/(MAX(QR$9:QR$497)-MIN(QR$9:QR$497))*100,0)</f>
        <v>52</v>
      </c>
      <c r="QY418" s="115">
        <f>ROUND((QS418-MIN(QS$9:QS$497))/(MAX(QS$9:QS$497)-MIN(QS$9:QS$497))*100,0)</f>
        <v>54</v>
      </c>
      <c r="QZ418" s="114">
        <f>RANK(QN418,QN$9:QN$497,0)</f>
        <v>385</v>
      </c>
      <c r="RA418" s="115">
        <f>RANK(QO418,QO$9:QO$497,0)</f>
        <v>222</v>
      </c>
      <c r="RB418" s="115">
        <f>RANK(QP418,QP$9:QP$497,0)</f>
        <v>378</v>
      </c>
      <c r="RC418" s="115">
        <f>RANK(QQ418,QQ$9:QQ$497,0)</f>
        <v>402</v>
      </c>
      <c r="RD418" s="115">
        <f>RANK(QR418,QR$9:QR$497,0)</f>
        <v>161</v>
      </c>
      <c r="RE418" s="115">
        <f>RANK(QS418,QS$9:QS$497,0)</f>
        <v>92</v>
      </c>
      <c r="RF418" s="122"/>
      <c r="RG418" s="115">
        <f>($RH$3*(IH418+IJ418)*100*100/MAX(EX$9:EX$497)*$RO$3) +($RH$3*(II418+IJ418)*100*100/MAX(EX$9:EX$497)*$RO$4) + ($RH$3*IK418*100*100/MAX(EX$9:EX$497)*0.098)</f>
        <v>0</v>
      </c>
      <c r="RH418" s="115">
        <f>($RH$4*IL418*100*100/MAX(EZ$9:EZ$497))*$RQ$3</f>
        <v>0</v>
      </c>
      <c r="RI418" s="115">
        <f>($RH$3*IM418*100*100/MAX(EY$9:EY$497))*$RQ$4</f>
        <v>0</v>
      </c>
      <c r="RJ418" s="115">
        <f>($RH$3*IN418*100*100/MAX(EX$9:EX$497))</f>
        <v>0</v>
      </c>
      <c r="RK418" s="115">
        <f>($RH$4*IO418*100*100/MAX(EZ$9:EZ$497))*$RQ$3</f>
        <v>0</v>
      </c>
      <c r="RL418" s="115">
        <f>(($RL$4*IP418*100*((100/MAX(EX$9:EX$497)+100/MAX(EZ$9:EZ$497))/2))+($RL$4*IQ418*100*((100/MAX(EX$9:EX$497)+100/MAX(EZ$9:EZ$497))/2))+($RL$4*IR418*100*((100/MAX(EX$9:EX$497)+100/MAX(EZ$9:EZ$497))/2))+($RL$4*IS418*100*((100/MAX(EX$9:EX$497)+100/MAX(EZ$9:EZ$497))/2))+($RL$4*IT418*100*((100/MAX(EX$9:EX$497)+100/MAX(EZ$9:EZ$497))/2))+($RL$4*IU418*100*((100/MAX(EX$9:EX$497)+100/MAX(EZ$9:EZ$497))/2))+($RL$4*IV418*100*((100/MAX(EX$9:EX$497)+100/MAX(EZ$9:EZ$497))/2))+($RL$4*IW418*100*((100/MAX(EX$9:EX$497)+100/MAX(EZ$9:EZ$497))/2)))*$RS$3</f>
        <v>0</v>
      </c>
      <c r="RM418" s="115">
        <f>(($RH$3*IX418*100*100/MAX(EX$9:EX$497))+($RH$3*IY418*100*100/MAX(EX$9:EX$497))+($RH$3*IZ418*100*100/MAX(EX$9:EX$497))+($RH$3*JA418*100*100/MAX(EX$9:EX$497))+($RH$3*JB418*100*100/MAX(EX$9:EX$497))+($RH$3*JC418*100*100/MAX(EX$9:EX$497))+($RH$3*JD418*100*100/MAX(EX$9:EX$497))+($RH$3*JE418*100*100/MAX(EX$9:EX$497)))*$RS$4</f>
        <v>0</v>
      </c>
      <c r="RN418" s="115">
        <f>(($RH$4*JF418*100*100/MAX(EZ$9:EZ$497)) + ($RH$4*JG418*100*100/MAX(EZ$9:EZ$497)) + ($RH$4*JH418*100*100/MAX(EZ$9:EZ$497)) + ($RH$4*JI418*100*100/MAX(EZ$9:EZ$497)) + ($RH$4*JJ418*100*100/MAX(EZ$9:EZ$497)) + ($RH$4*JK418*100*100/MAX(EZ$9:EZ$497)) + ($RH$4*JL418*100*100/MAX(EZ$9:EZ$497)) + ($RH$4*JM418*100*100/MAX(EZ$9:EZ$497)))*$RU$3</f>
        <v>0</v>
      </c>
      <c r="RO418" s="115">
        <f>(($RL$4*JN418*100*((100/MAX(EX$9:EX$497)+100/MAX(EZ$9:EZ$497))/2))+($RL$4*JO418*100*((100/MAX(EX$9:EX$497)+100/MAX(EZ$9:EZ$497))/2))+($RL$4*JP418*100*((100/MAX(EX$9:EX$497)+100/MAX(EZ$9:EZ$497))/2))+($RL$4*JQ418*100*((100/MAX(EX$9:EX$497)+100/MAX(EZ$9:EZ$497))/2))+($RL$4*JR418*100*((100/MAX(EX$9:EX$497)+100/MAX(EZ$9:EZ$497))/2))+($RL$4*JS418*100*((100/MAX(EX$9:EX$497)+100/MAX(EZ$9:EZ$497))/2))+($RL$4*JT418*100*((100/MAX(EX$9:EX$497)+100/MAX(EZ$9:EZ$497))/2))+($RL$4*JU418*100*((100/MAX(EX$9:EX$497)+100/MAX(EZ$9:EZ$497))/2))+($RL$4*JV418*100*((100/MAX(EX$9:EX$497)+100/MAX(EZ$9:EZ$497))/2))+($RL$4*JW418*100*((100/MAX(EX$9:EX$497)+100/MAX(EZ$9:EZ$497))/2))+($RL$4*JX418*100*((100/MAX(EX$9:EX$497)+100/MAX(EZ$9:EZ$497))/2))+($RL$4*JY418*100*((100/MAX(EX$9:EX$497)+100/MAX(EZ$9:EZ$497))/2))+($RL$4*JZ418*100*((100/MAX(EX$9:EX$497)+100/MAX(EZ$9:EZ$497))/2)))*$RW$3/2</f>
        <v>0</v>
      </c>
      <c r="RP418" s="119">
        <f>($RJ$3*KA418*100*100/MAX(FA$9:FA$497)) + ($RJ$3*KB418*100*100/MAX(FA$9:FA$497)/2) + ($RJ$3*KC418*100*100/MAX(FA$9:FA$497)/2) + ($RJ$3*KD418*100*100/MAX(FA$9:FA$497)/4) + ($RJ$3*KE418*100*100/MAX(FA$9:FA$497)/4)</f>
        <v>30.973451327433629</v>
      </c>
      <c r="RQ418" s="118">
        <f>($RL$4*KF418*100*((100/MAX(EX$9:EX$497)+100/MAX(EZ$9:EZ$497)))) * ($RO$3/2) + (($RL$4*KG418*100*((100/MAX(EX$9:EX$497)+100/MAX(EZ$9:EZ$497))))+($RL$4*KH418*100*((100/MAX(EX$9:EX$497)+100/MAX(EZ$9:EZ$497))))+($RL$4*KI418*100*((100/MAX(EX$9:EX$497)+100/MAX(EZ$9:EZ$497))))+($RL$4*KJ418*100*((100/MAX(EX$9:EX$497)+100/MAX(EZ$9:EZ$497))))+($RL$4*KK418*100*((100/MAX(EX$9:EX$497)+100/MAX(EZ$9:EZ$497))))+($RL$4*KL418*100*((100/MAX(EX$9:EX$497)+100/MAX(EZ$9:EZ$497))))+($RL$4*KM418*100*((100/MAX(EX$9:EX$497)+100/MAX(EZ$9:EZ$497))))+($RL$4*KN418*100*((100/MAX(EX$9:EX$497)+100/MAX(EZ$9:EZ$497))))+($RL$4*KO418*100*((100/MAX(EX$9:EX$497)+100/MAX(EZ$9:EZ$497))))+($RL$4*KP418*100*((100/MAX(EX$9:EX$497)+100/MAX(EZ$9:EZ$497))))+($RL$4*KQ418*100*((100/MAX(EX$9:EX$497)+100/MAX(EZ$9:EZ$497))))+($RL$4*KR418*100*((100/MAX(EX$9:EX$497)+100/MAX(EZ$9:EZ$497))))+($RL$4*KS418*100*((100/MAX(EX$9:EX$497)+100/MAX(EZ$9:EZ$497))))+($RL$4*KV418*100*((100/MAX(EX$9:EX$497)+100/MAX(EZ$9:EZ$497))))) * (($RO$3+$RO$4)/6)</f>
        <v>0</v>
      </c>
      <c r="RR418" s="115">
        <f>(($RL$4*KW418*100*((100/MAX(EX$9:EX$497)+100/MAX(EZ$9:EZ$497))))) * ($RO$3/2) + (($RL$4*KX418*100*((100/MAX(EX$9:EX$497)+100/MAX(EZ$9:EZ$497))))+($RL$4*KY418*100*((100/MAX(EX$9:EX$497)+100/MAX(EZ$9:EZ$497))))+($RL$4*KZ418*100*((100/MAX(EX$9:EX$497)+100/MAX(EZ$9:EZ$497))))+($RL$4*LA418*100*((100/MAX(EX$9:EX$497)+100/MAX(EZ$9:EZ$497))))+($RL$4*LB418*100*((100/MAX(EX$9:EX$497)+100/MAX(EZ$9:EZ$497))))+($RL$4*LC418*100*((100/MAX(EX$9:EX$497)+100/MAX(EZ$9:EZ$497))))) * (($RO$3+$RO$4)/6)</f>
        <v>0</v>
      </c>
      <c r="RS418" s="119">
        <f>(($RL$4*LD418*100*((100/MAX(EX$9:EX$497)+100/MAX(EZ$9:EZ$497))))+($RL$4*LE418*100*((100/MAX(EX$9:EX$497)+100/MAX(EZ$9:EZ$497))))) * (($RO$3+$RO$4)/6)</f>
        <v>0</v>
      </c>
      <c r="RT418" s="118">
        <f>($RJ$4*LH418*100*(100/MAX(EV$9:EV$497)))+($RJ$4*LI418*100*(100/MAX(EV$9:EV$497)))</f>
        <v>0</v>
      </c>
      <c r="RU418" s="119">
        <f>($RJ$4*LJ418*(100/MAX(EV$9:EV$497)))/2 + ($RL$3*LK418*(100/MAX(EW$9:EW$497))) + ($RJ$4*LL418*(100/MAX(EV$9:EV$497)))/4 + ($RL$3*LM418*(100/MAX(EW$9:EW$497)))</f>
        <v>0</v>
      </c>
      <c r="RV418" s="118">
        <f>($RJ$4*LN418*100*100/MAX(EV$9:EV$497)/2)+($RJ$4*LO418*100*100/MAX(EV$9:EV$497)/2)+($RJ$4*LP418*100*100/MAX(EV$9:EV$497))+($RJ$4*LQ418*100*100/MAX(EV$9:EV$497))+($RJ$4*LR418*100*100/MAX(EV$9:EV$497))</f>
        <v>0</v>
      </c>
      <c r="RW418" s="115">
        <f>($RJ$4*LS418*100*100/MAX(EV$9:EV$497)) + (($RJ$4*LT418*100*100/MAX(EV$9:EV$497))+($RJ$4*LU418*100*100/MAX(EV$9:EV$497))+($RJ$4*LV418*100*100/MAX(EV$9:EV$497))+($RJ$4*LW418*100*100/MAX(EV$9:EV$497))+($RJ$4*LX418*100*100/MAX(EV$9:EV$497))+($RJ$4*LY418*100*100/MAX(EV$9:EV$497))+($RJ$4*LZ418*100*100/MAX(EV$9:EV$497))+($RJ$4*MA418*100*100/MAX(EV$9:EV$497)))/2</f>
        <v>0</v>
      </c>
      <c r="RX418" s="119">
        <f>($RJ$4*MB418*100*100/MAX(EV$9:EV$497))+($RJ$4*MC418*100*100/MAX(EV$9:EV$497))+($RJ$4*MD418*100*100/MAX(EV$9:EV$497))+($RJ$4*ME418*100*100/MAX(EV$9:EV$497))+($RJ$4*MF418*100*100/MAX(EV$9:EV$497))+($RJ$4*MG418*100*100/MAX(EV$9:EV$497))+($RJ$4*MH418*100*100/MAX(EV$9:EV$497))+($RJ$4*MI418*100*100/MAX(EV$9:EV$497))+($RJ$4*MJ418*100*100/MAX(EV$9:EV$497))+($RJ$4*MK418*100*100/MAX(EV$9:EV$497))+($RJ$4*ML418*100*100/MAX(EV$9:EV$497))+($RJ$4*MM418*100*100/MAX(EV$9:EV$497))+($RJ$4*MN418*100*100/MAX(EV$9:EV$497))</f>
        <v>0</v>
      </c>
      <c r="RY418" s="118">
        <f>($RJ$4*MQ418*100*100/MAX(EV$9:EV$497))/2 + (($RJ$4*MR418*100*100/MAX(EV$9:EV$497))+($RJ$4*MS418*100*100/MAX(EV$9:EV$497))+($RJ$4*MT418*100*100/MAX(EV$9:EV$497))+($RJ$4*MU418*100*100/MAX(EV$9:EV$497))+($RJ$4*MV418*100*100/MAX(EV$9:EV$497))+($RJ$4*MW418*100*100/MAX(EV$9:EV$497))+($RJ$4*MX418*100*100/MAX(EV$9:EV$497))+($RJ$4*MY418*100*100/MAX(EV$9:EV$497))+($RJ$4*MZ418*100*100/MAX(EV$9:EV$497))+($RJ$4*NA418*100*100/MAX(EV$9:EV$497))+($RJ$4*NB418*100*100/MAX(EV$9:EV$497))+($RJ$4*NC418*100*100/MAX(EV$9:EV$497))+($RJ$4*ND418*100*100/MAX(EV$9:EV$497))+($RJ$4*NG418*100*100/MAX(EV$9:EV$497)))/4</f>
        <v>2.106741573033708</v>
      </c>
      <c r="RZ418" s="115">
        <f>($RJ$4*NH418*100*100/MAX(EV$9:EV$497))/2 + (($RJ$4*NI418*100*100/MAX(EV$9:EV$497))+($RJ$4*NJ418*100*100/MAX(EV$9:EV$497))+($RJ$4*NK418*100*100/MAX(EV$9:EV$497))+($RJ$4*NL418*100*100/MAX(EV$9:EV$497))+($RJ$4*NM418*100*100/MAX(EV$9:EV$497))+($RJ$4*NN418*100*100/MAX(EV$9:EV$497)))/4</f>
        <v>0</v>
      </c>
      <c r="SA418" s="117">
        <f>(($RJ$4*NO418*100*100/MAX(EV$9:EV$497))+($RJ$4*NP418*100*100/MAX(EV$9:EV$497)))/4</f>
        <v>0</v>
      </c>
      <c r="SB418" s="118">
        <f t="shared" si="1065"/>
        <v>33.080192900467338</v>
      </c>
      <c r="SC418" s="115">
        <f t="shared" si="1066"/>
        <v>0.4213483146067416</v>
      </c>
      <c r="SD418" s="115">
        <f t="shared" si="1067"/>
        <v>0.526685393258427</v>
      </c>
      <c r="SE418" s="115">
        <f t="shared" si="1068"/>
        <v>0.4213483146067416</v>
      </c>
      <c r="SF418" s="115">
        <f t="shared" si="1069"/>
        <v>0.526685393258427</v>
      </c>
      <c r="SG418" s="115">
        <f t="shared" si="1070"/>
        <v>64.053644227900961</v>
      </c>
      <c r="SH418" s="115">
        <f>ROUND(SB418/MAX(SB$9:SB$497)*100,0)</f>
        <v>42</v>
      </c>
      <c r="SI418" s="115">
        <f>ROUND(SC418/MAX(SC$9:SC$497)*100,0)</f>
        <v>1</v>
      </c>
      <c r="SJ418" s="115">
        <f>ROUND(SD418/MAX(SD$9:SD$497)*100,0)</f>
        <v>1</v>
      </c>
      <c r="SK418" s="115">
        <f>ROUND(SE418/MAX(SE$9:SE$497)*100,0)</f>
        <v>0</v>
      </c>
      <c r="SL418" s="115">
        <f>ROUND(SF418/MAX(SF$9:SF$497)*100,0)</f>
        <v>1</v>
      </c>
      <c r="SM418" s="121">
        <f>ROUND(SG418/MAX(SG$9:SG$497)*100,0)</f>
        <v>61</v>
      </c>
      <c r="SN418" s="115">
        <f>ROUND(AVERAGEIF($ES$9:$ES$497,$ES418,SH$9:SH$497),0)</f>
        <v>29</v>
      </c>
      <c r="SO418" s="115">
        <f>ROUND(AVERAGEIF($ES$9:$ES$497,$ES418,SI$9:SI$497),0)</f>
        <v>3</v>
      </c>
      <c r="SP418" s="115">
        <f>ROUND(AVERAGEIF($ES$9:$ES$497,$ES418,SJ$9:SJ$497),0)</f>
        <v>5</v>
      </c>
      <c r="SQ418" s="115">
        <f>ROUND(AVERAGEIF($ES$9:$ES$497,$ES418,SK$9:SK$497),0)</f>
        <v>2</v>
      </c>
      <c r="SR418" s="115">
        <f>ROUND(AVERAGEIF($ES$9:$ES$497,$ES418,SL$9:SL$497),0)</f>
        <v>4</v>
      </c>
      <c r="SS418" s="121">
        <f>ROUND(AVERAGEIF($ES$9:$ES$497,$ES418,SM$9:SM$497),0)</f>
        <v>36</v>
      </c>
      <c r="ST418" s="114">
        <f>RANK(SB418,SB$9:SB$497,0)</f>
        <v>102</v>
      </c>
      <c r="SU418" s="115">
        <f>RANK(SC418,SC$9:SC$497,0)</f>
        <v>269</v>
      </c>
      <c r="SV418" s="115">
        <f>RANK(SD418,SD$9:SD$497,0)</f>
        <v>265</v>
      </c>
      <c r="SW418" s="115">
        <f>RANK(SE418,SE$9:SE$497,0)</f>
        <v>269</v>
      </c>
      <c r="SX418" s="115">
        <f>RANK(SF418,SF$9:SF$497,0)</f>
        <v>253</v>
      </c>
      <c r="SY418" s="115">
        <f>RANK(SG418,SG$9:SG$497,0)</f>
        <v>24</v>
      </c>
      <c r="SZ418" s="115">
        <f>COUNTIFS(SB$9:SB$497,"&gt;"&amp;SB418,$ES$9:$ES$497,$ES418)+1</f>
        <v>28</v>
      </c>
      <c r="TA418" s="115">
        <f>COUNTIFS(SC$9:SC$497,"&gt;"&amp;SC418,$ES$9:$ES$497,$ES418)+1</f>
        <v>30</v>
      </c>
      <c r="TB418" s="115">
        <f>COUNTIFS(SD$9:SD$497,"&gt;"&amp;SD418,$ES$9:$ES$497,$ES418)+1</f>
        <v>33</v>
      </c>
      <c r="TC418" s="115">
        <f>COUNTIFS(SE$9:SE$497,"&gt;"&amp;SE418,$ES$9:$ES$497,$ES418)+1</f>
        <v>30</v>
      </c>
      <c r="TD418" s="115">
        <f>COUNTIFS(SF$9:SF$497,"&gt;"&amp;SF418,$ES$9:$ES$497,$ES418)+1</f>
        <v>30</v>
      </c>
      <c r="TE418" s="117">
        <f>COUNTIFS(SG$9:SG$497,"&gt;"&amp;SG418,$ES$9:$ES$497,$ES418)+1</f>
        <v>22</v>
      </c>
      <c r="TF418" s="118">
        <f t="shared" si="1071"/>
        <v>129</v>
      </c>
      <c r="TG418" s="115">
        <f t="shared" si="1072"/>
        <v>59</v>
      </c>
      <c r="TH418" s="115">
        <f t="shared" si="1073"/>
        <v>63</v>
      </c>
      <c r="TI418" s="115">
        <f t="shared" si="1074"/>
        <v>64</v>
      </c>
      <c r="TJ418" s="115">
        <f t="shared" si="1075"/>
        <v>55</v>
      </c>
      <c r="TK418" s="115">
        <f t="shared" si="1076"/>
        <v>148</v>
      </c>
      <c r="TL418" s="117">
        <f t="shared" si="1077"/>
        <v>146</v>
      </c>
      <c r="TM418" s="118">
        <f>ROUND(TF418/MAX(TF$9:TF$497)*100,0)</f>
        <v>72</v>
      </c>
      <c r="TN418" s="115">
        <f>ROUND(TG418/MAX(TG$9:TG$497)*100,0)</f>
        <v>32</v>
      </c>
      <c r="TO418" s="115">
        <f>ROUND(TH418/MAX(TH$9:TH$497)*100,0)</f>
        <v>35</v>
      </c>
      <c r="TP418" s="115">
        <f>ROUND(TI418/MAX(TI$9:TI$497)*100,0)</f>
        <v>35</v>
      </c>
      <c r="TQ418" s="115">
        <f>ROUND(TJ418/MAX(TJ$9:TJ$497)*100,0)</f>
        <v>28</v>
      </c>
      <c r="TR418" s="115">
        <f>ROUND(TK418/MAX(TK$9:TK$497)*100,0)</f>
        <v>76</v>
      </c>
      <c r="TS418" s="119">
        <f>ROUND(TL418/MAX(TL$9:TL$497)*100,0)</f>
        <v>74</v>
      </c>
      <c r="TT418" s="120">
        <f>RANK(TM418,TM$9:TM$497,0)</f>
        <v>47</v>
      </c>
      <c r="TU418" s="115">
        <f>RANK(TN418,TN$9:TN$497,0)</f>
        <v>194</v>
      </c>
      <c r="TV418" s="115">
        <f>RANK(TO418,TO$9:TO$497,0)</f>
        <v>95</v>
      </c>
      <c r="TW418" s="115">
        <f>RANK(TP418,TP$9:TP$497,0)</f>
        <v>172</v>
      </c>
      <c r="TX418" s="115">
        <f>RANK(TQ418,TQ$9:TQ$497,0)</f>
        <v>170</v>
      </c>
      <c r="TY418" s="115">
        <f>RANK(TR418,TR$9:TR$497,0)</f>
        <v>10</v>
      </c>
      <c r="TZ418" s="121">
        <f>RANK(TS418,TS$9:TS$497,0)</f>
        <v>12</v>
      </c>
      <c r="UA418" s="132"/>
      <c r="UB418" s="7" t="s">
        <v>1</v>
      </c>
    </row>
    <row r="419" spans="1:548" x14ac:dyDescent="0.15">
      <c r="A419" s="142">
        <v>411</v>
      </c>
      <c r="B419" s="200" t="s">
        <v>1541</v>
      </c>
      <c r="C419" s="143"/>
      <c r="D419" s="143"/>
      <c r="E419" s="64" t="s">
        <v>518</v>
      </c>
      <c r="F419" s="65">
        <v>120</v>
      </c>
      <c r="G419" s="65" t="s">
        <v>519</v>
      </c>
      <c r="H419" s="144"/>
      <c r="I419" s="66" t="s">
        <v>521</v>
      </c>
      <c r="J419" s="67" t="s">
        <v>521</v>
      </c>
      <c r="K419" s="67" t="s">
        <v>521</v>
      </c>
      <c r="L419" s="67" t="s">
        <v>521</v>
      </c>
      <c r="M419" s="67" t="s">
        <v>521</v>
      </c>
      <c r="N419" s="67" t="s">
        <v>521</v>
      </c>
      <c r="O419" s="67" t="s">
        <v>521</v>
      </c>
      <c r="P419" s="67" t="s">
        <v>521</v>
      </c>
      <c r="Q419" s="67" t="s">
        <v>521</v>
      </c>
      <c r="R419" s="68" t="s">
        <v>521</v>
      </c>
      <c r="S419" s="69" t="s">
        <v>521</v>
      </c>
      <c r="T419" s="67" t="s">
        <v>521</v>
      </c>
      <c r="U419" s="67" t="s">
        <v>521</v>
      </c>
      <c r="V419" s="67" t="s">
        <v>521</v>
      </c>
      <c r="W419" s="67" t="s">
        <v>521</v>
      </c>
      <c r="X419" s="67" t="s">
        <v>521</v>
      </c>
      <c r="Y419" s="67" t="s">
        <v>521</v>
      </c>
      <c r="Z419" s="67" t="s">
        <v>521</v>
      </c>
      <c r="AA419" s="67" t="s">
        <v>521</v>
      </c>
      <c r="AB419" s="68" t="s">
        <v>521</v>
      </c>
      <c r="AC419" s="69" t="s">
        <v>521</v>
      </c>
      <c r="AD419" s="67" t="s">
        <v>521</v>
      </c>
      <c r="AE419" s="67" t="s">
        <v>521</v>
      </c>
      <c r="AF419" s="67" t="s">
        <v>521</v>
      </c>
      <c r="AG419" s="67" t="s">
        <v>521</v>
      </c>
      <c r="AH419" s="67" t="s">
        <v>521</v>
      </c>
      <c r="AI419" s="67" t="s">
        <v>521</v>
      </c>
      <c r="AJ419" s="67" t="s">
        <v>521</v>
      </c>
      <c r="AK419" s="67" t="s">
        <v>521</v>
      </c>
      <c r="AL419" s="68" t="s">
        <v>521</v>
      </c>
      <c r="AM419" s="69" t="s">
        <v>521</v>
      </c>
      <c r="AN419" s="67" t="s">
        <v>521</v>
      </c>
      <c r="AO419" s="67" t="s">
        <v>521</v>
      </c>
      <c r="AP419" s="67" t="s">
        <v>521</v>
      </c>
      <c r="AQ419" s="67" t="s">
        <v>521</v>
      </c>
      <c r="AR419" s="67" t="s">
        <v>521</v>
      </c>
      <c r="AS419" s="67" t="s">
        <v>521</v>
      </c>
      <c r="AT419" s="67" t="s">
        <v>521</v>
      </c>
      <c r="AU419" s="67" t="s">
        <v>521</v>
      </c>
      <c r="AV419" s="68" t="s">
        <v>521</v>
      </c>
      <c r="AW419" s="69" t="s">
        <v>521</v>
      </c>
      <c r="AX419" s="67" t="s">
        <v>521</v>
      </c>
      <c r="AY419" s="67" t="s">
        <v>521</v>
      </c>
      <c r="AZ419" s="67" t="s">
        <v>521</v>
      </c>
      <c r="BA419" s="67" t="s">
        <v>521</v>
      </c>
      <c r="BB419" s="67" t="s">
        <v>521</v>
      </c>
      <c r="BC419" s="67" t="s">
        <v>521</v>
      </c>
      <c r="BD419" s="67" t="s">
        <v>521</v>
      </c>
      <c r="BE419" s="67" t="s">
        <v>521</v>
      </c>
      <c r="BF419" s="68" t="s">
        <v>521</v>
      </c>
      <c r="BG419" s="69" t="s">
        <v>521</v>
      </c>
      <c r="BH419" s="67" t="s">
        <v>521</v>
      </c>
      <c r="BI419" s="67" t="s">
        <v>521</v>
      </c>
      <c r="BJ419" s="67" t="s">
        <v>521</v>
      </c>
      <c r="BK419" s="67" t="s">
        <v>521</v>
      </c>
      <c r="BL419" s="67" t="s">
        <v>521</v>
      </c>
      <c r="BM419" s="67" t="s">
        <v>521</v>
      </c>
      <c r="BN419" s="67" t="s">
        <v>521</v>
      </c>
      <c r="BO419" s="67" t="s">
        <v>521</v>
      </c>
      <c r="BP419" s="68" t="s">
        <v>521</v>
      </c>
      <c r="BQ419" s="70" t="s">
        <v>521</v>
      </c>
      <c r="BR419" s="67" t="s">
        <v>521</v>
      </c>
      <c r="BS419" s="67" t="s">
        <v>521</v>
      </c>
      <c r="BT419" s="67" t="s">
        <v>521</v>
      </c>
      <c r="BU419" s="67" t="s">
        <v>521</v>
      </c>
      <c r="BV419" s="67" t="s">
        <v>521</v>
      </c>
      <c r="BW419" s="67" t="s">
        <v>521</v>
      </c>
      <c r="BX419" s="67" t="s">
        <v>521</v>
      </c>
      <c r="BY419" s="67" t="s">
        <v>521</v>
      </c>
      <c r="BZ419" s="68" t="s">
        <v>521</v>
      </c>
      <c r="CA419" s="69" t="s">
        <v>521</v>
      </c>
      <c r="CB419" s="67" t="s">
        <v>521</v>
      </c>
      <c r="CC419" s="67" t="s">
        <v>521</v>
      </c>
      <c r="CD419" s="67" t="s">
        <v>521</v>
      </c>
      <c r="CE419" s="67" t="s">
        <v>521</v>
      </c>
      <c r="CF419" s="67" t="s">
        <v>521</v>
      </c>
      <c r="CG419" s="67" t="s">
        <v>521</v>
      </c>
      <c r="CH419" s="67" t="s">
        <v>521</v>
      </c>
      <c r="CI419" s="67" t="s">
        <v>521</v>
      </c>
      <c r="CJ419" s="68" t="s">
        <v>521</v>
      </c>
      <c r="CK419" s="69" t="s">
        <v>521</v>
      </c>
      <c r="CL419" s="67" t="s">
        <v>521</v>
      </c>
      <c r="CM419" s="67" t="s">
        <v>521</v>
      </c>
      <c r="CN419" s="67" t="s">
        <v>521</v>
      </c>
      <c r="CO419" s="67" t="s">
        <v>521</v>
      </c>
      <c r="CP419" s="67" t="s">
        <v>521</v>
      </c>
      <c r="CQ419" s="67" t="s">
        <v>521</v>
      </c>
      <c r="CR419" s="67" t="s">
        <v>521</v>
      </c>
      <c r="CS419" s="67" t="s">
        <v>521</v>
      </c>
      <c r="CT419" s="68" t="s">
        <v>521</v>
      </c>
      <c r="CU419" s="69" t="s">
        <v>521</v>
      </c>
      <c r="CV419" s="67" t="s">
        <v>521</v>
      </c>
      <c r="CW419" s="67" t="s">
        <v>521</v>
      </c>
      <c r="CX419" s="67" t="s">
        <v>521</v>
      </c>
      <c r="CY419" s="67" t="s">
        <v>521</v>
      </c>
      <c r="CZ419" s="67" t="s">
        <v>521</v>
      </c>
      <c r="DA419" s="67" t="s">
        <v>521</v>
      </c>
      <c r="DB419" s="67" t="s">
        <v>521</v>
      </c>
      <c r="DC419" s="67" t="s">
        <v>521</v>
      </c>
      <c r="DD419" s="68" t="s">
        <v>521</v>
      </c>
      <c r="DE419" s="69" t="s">
        <v>521</v>
      </c>
      <c r="DF419" s="71" t="s">
        <v>521</v>
      </c>
      <c r="DG419" s="67" t="s">
        <v>521</v>
      </c>
      <c r="DH419" s="67" t="s">
        <v>521</v>
      </c>
      <c r="DI419" s="67" t="s">
        <v>521</v>
      </c>
      <c r="DJ419" s="67" t="s">
        <v>521</v>
      </c>
      <c r="DK419" s="67" t="s">
        <v>520</v>
      </c>
      <c r="DL419" s="67" t="s">
        <v>520</v>
      </c>
      <c r="DM419" s="67" t="s">
        <v>520</v>
      </c>
      <c r="DN419" s="68" t="s">
        <v>520</v>
      </c>
      <c r="DO419" s="70" t="s">
        <v>520</v>
      </c>
      <c r="DP419" s="71" t="s">
        <v>520</v>
      </c>
      <c r="DQ419" s="67" t="s">
        <v>520</v>
      </c>
      <c r="DR419" s="67" t="s">
        <v>520</v>
      </c>
      <c r="DS419" s="67" t="s">
        <v>520</v>
      </c>
      <c r="DT419" s="67" t="s">
        <v>520</v>
      </c>
      <c r="DU419" s="67" t="s">
        <v>521</v>
      </c>
      <c r="DV419" s="67" t="s">
        <v>521</v>
      </c>
      <c r="DW419" s="67" t="s">
        <v>521</v>
      </c>
      <c r="DX419" s="72" t="s">
        <v>521</v>
      </c>
      <c r="DY419" s="73" t="s">
        <v>522</v>
      </c>
      <c r="DZ419" s="74">
        <v>2</v>
      </c>
      <c r="EA419" s="74">
        <v>3</v>
      </c>
      <c r="EB419" s="74">
        <v>3</v>
      </c>
      <c r="EC419" s="75">
        <v>4</v>
      </c>
      <c r="ED419" s="76" t="s">
        <v>522</v>
      </c>
      <c r="EE419" s="74">
        <f t="shared" si="1021"/>
        <v>2</v>
      </c>
      <c r="EF419" s="74">
        <f t="shared" si="1022"/>
        <v>6</v>
      </c>
      <c r="EG419" s="74">
        <f t="shared" si="1023"/>
        <v>18</v>
      </c>
      <c r="EH419" s="77">
        <f t="shared" si="1024"/>
        <v>72</v>
      </c>
      <c r="EI419" s="73">
        <v>30</v>
      </c>
      <c r="EJ419" s="74">
        <v>50</v>
      </c>
      <c r="EK419" s="74">
        <v>90</v>
      </c>
      <c r="EL419" s="74">
        <v>150</v>
      </c>
      <c r="EM419" s="75">
        <v>450</v>
      </c>
      <c r="EN419" s="78">
        <v>1</v>
      </c>
      <c r="EO419" s="79">
        <f t="shared" si="1025"/>
        <v>0.83333333333333337</v>
      </c>
      <c r="EP419" s="79">
        <f t="shared" si="1026"/>
        <v>0.5</v>
      </c>
      <c r="EQ419" s="79">
        <f t="shared" si="1027"/>
        <v>0.27777777777777779</v>
      </c>
      <c r="ER419" s="80">
        <f t="shared" si="1028"/>
        <v>0.20833333333333334</v>
      </c>
      <c r="ES419" s="128" t="s">
        <v>532</v>
      </c>
      <c r="ET419" s="82"/>
      <c r="EU419" s="83">
        <v>4</v>
      </c>
      <c r="EV419" s="146">
        <v>92</v>
      </c>
      <c r="EW419" s="147">
        <v>76</v>
      </c>
      <c r="EX419" s="147">
        <v>30</v>
      </c>
      <c r="EY419" s="147">
        <v>57</v>
      </c>
      <c r="EZ419" s="147">
        <v>47</v>
      </c>
      <c r="FA419" s="147">
        <v>79</v>
      </c>
      <c r="FB419" s="147">
        <v>40</v>
      </c>
      <c r="FC419" s="147">
        <v>32</v>
      </c>
      <c r="FD419" s="74">
        <f t="shared" si="1029"/>
        <v>77</v>
      </c>
      <c r="FE419" s="84">
        <f t="shared" si="1030"/>
        <v>62</v>
      </c>
      <c r="FF419" s="73">
        <f>RANK(EV419,$EV$9:$EV$497,0)</f>
        <v>108</v>
      </c>
      <c r="FG419" s="74">
        <f>RANK(EW419,$EW$9:$EW$497,0)</f>
        <v>66</v>
      </c>
      <c r="FH419" s="74">
        <f>RANK(EX419,$EX$9:$EX$497,0)</f>
        <v>232</v>
      </c>
      <c r="FI419" s="74">
        <f>RANK(EY419,$EY$9:$EY$497,0)</f>
        <v>93</v>
      </c>
      <c r="FJ419" s="74">
        <f>RANK(EZ419,$EZ$9:$EZ$497,0)</f>
        <v>62</v>
      </c>
      <c r="FK419" s="74">
        <f>RANK(FA419,$FA$9:$FA$497,0)</f>
        <v>14</v>
      </c>
      <c r="FL419" s="74">
        <f>RANK(FB419,$FB$9:$FB$497,0)</f>
        <v>207</v>
      </c>
      <c r="FM419" s="74">
        <f>RANK(FC419,$FC$9:$FC$497,0)</f>
        <v>264</v>
      </c>
      <c r="FN419" s="74">
        <f>RANK(FD419,$FD$9:$FD$497,0)</f>
        <v>182</v>
      </c>
      <c r="FO419" s="84">
        <f>RANK(FE419,$FE$9:$FE$497,0)</f>
        <v>268</v>
      </c>
      <c r="FP419" s="73">
        <f>COUNTIFS($EV$9:$EV$497,"&gt;"&amp;EV419,$ES$9:$ES$497,ES419)+1</f>
        <v>12</v>
      </c>
      <c r="FQ419" s="74">
        <f>COUNTIFS($EW$9:$EW$497,"&gt;"&amp;EW419,$ES$9:$ES$497,ES419)+1</f>
        <v>20</v>
      </c>
      <c r="FR419" s="74">
        <f>COUNTIFS($EX$9:$EX$497,"&gt;"&amp;EX419,$ES$9:$ES$497,ES419)+1</f>
        <v>20</v>
      </c>
      <c r="FS419" s="74">
        <f>COUNTIFS($EY$9:$EY$497,"&gt;"&amp;EY419,$ES$9:$ES$497,ES419)+1</f>
        <v>7</v>
      </c>
      <c r="FT419" s="74">
        <f>COUNTIFS($EZ$9:$EZ$497,"&gt;"&amp;EZ419,$ES$9:$ES$497,ES419)+1</f>
        <v>9</v>
      </c>
      <c r="FU419" s="74">
        <f>COUNTIFS($FA$9:$FA$497,"&gt;"&amp;FA419,$ES$9:$ES$497,ES419)+1</f>
        <v>13</v>
      </c>
      <c r="FV419" s="74">
        <f>COUNTIFS($FB$9:$FB$497,"&gt;"&amp;FB419,$ES$9:$ES$497,ES419)+1</f>
        <v>13</v>
      </c>
      <c r="FW419" s="74">
        <f>COUNTIFS($FC$9:$FC$497,"&gt;"&amp;FC419,$ES$9:$ES$497,ES419)+1</f>
        <v>19</v>
      </c>
      <c r="FX419" s="74">
        <f>COUNTIFS($FD$9:$FD$497,"&gt;"&amp;FD419,$ES$9:$ES$497,ES419)+1</f>
        <v>11</v>
      </c>
      <c r="FY419" s="84">
        <f>COUNTIFS($FE$9:$FE$497,"&gt;"&amp;FE419,$ES$9:$ES$497,ES419)+1</f>
        <v>19</v>
      </c>
      <c r="FZ419" s="85">
        <f t="shared" si="1031"/>
        <v>0.77</v>
      </c>
      <c r="GA419" s="86">
        <f t="shared" si="1032"/>
        <v>0.63</v>
      </c>
      <c r="GB419" s="86">
        <f t="shared" si="1033"/>
        <v>0.25</v>
      </c>
      <c r="GC419" s="86">
        <f t="shared" si="1034"/>
        <v>0.48</v>
      </c>
      <c r="GD419" s="86">
        <f t="shared" si="1035"/>
        <v>0.39</v>
      </c>
      <c r="GE419" s="86">
        <f t="shared" si="1036"/>
        <v>0.66</v>
      </c>
      <c r="GF419" s="86">
        <f t="shared" si="1037"/>
        <v>0.33</v>
      </c>
      <c r="GG419" s="86">
        <f t="shared" si="1038"/>
        <v>0.27</v>
      </c>
      <c r="GH419" s="86">
        <f t="shared" si="1039"/>
        <v>0.64</v>
      </c>
      <c r="GI419" s="87">
        <f t="shared" si="1040"/>
        <v>0.52</v>
      </c>
      <c r="GJ419" s="85">
        <f>ROUND(((FZ419-AVERAGE(FZ$9:FZ$497))/STDEVP(FZ$9:FZ$497)*10+50),2)</f>
        <v>42.35</v>
      </c>
      <c r="GK419" s="86">
        <f>ROUND(((GA419-AVERAGE(GA$9:GA$497))/STDEVP(GA$9:GA$497)*10+50),2)</f>
        <v>48.19</v>
      </c>
      <c r="GL419" s="86">
        <f>ROUND(((GB419-AVERAGE(GB$9:GB$497))/STDEVP(GB$9:GB$497)*10+50),2)</f>
        <v>37.5</v>
      </c>
      <c r="GM419" s="86">
        <f>ROUND(((GC419-AVERAGE(GC$9:GC$497))/STDEVP(GC$9:GC$497)*10+50),2)</f>
        <v>47.69</v>
      </c>
      <c r="GN419" s="86">
        <f>ROUND(((GD419-AVERAGE(GD$9:GD$497))/STDEVP(GD$9:GD$497)*10+50),2)</f>
        <v>49.92</v>
      </c>
      <c r="GO419" s="86">
        <f>ROUND(((GE419-AVERAGE(GE$9:GE$497))/STDEVP(GE$9:GE$497)*10+50),2)</f>
        <v>61.31</v>
      </c>
      <c r="GP419" s="86">
        <f>ROUND(((GF419-AVERAGE(GF$9:GF$497))/STDEVP(GF$9:GF$497)*10+50),2)</f>
        <v>40.4</v>
      </c>
      <c r="GQ419" s="86">
        <f>ROUND(((GG419-AVERAGE(GG$9:GG$497))/STDEVP(GG$9:GG$497)*10+50),2)</f>
        <v>38.71</v>
      </c>
      <c r="GR419" s="86">
        <f>ROUND(((GH419-AVERAGE(GH$9:GH$497))/STDEVP(GH$9:GH$497)*10+50),2)</f>
        <v>37.79</v>
      </c>
      <c r="GS419" s="87">
        <f>ROUND(((GI419-AVERAGE(GI$9:GI$497))/STDEVP(GI$9:GI$497)*10+50),2)</f>
        <v>35.43</v>
      </c>
      <c r="GT419" s="73">
        <f>RANK(GJ419,$GJ$9:$GJ$497,0)</f>
        <v>342</v>
      </c>
      <c r="GU419" s="74">
        <f>RANK(GK419,$GK$9:$GK$497,0)</f>
        <v>210</v>
      </c>
      <c r="GV419" s="74">
        <f>RANK(GL419,$GL$9:$GL$497,0)</f>
        <v>399</v>
      </c>
      <c r="GW419" s="74">
        <f>RANK(GM419,$GM$9:$GM$497,0)</f>
        <v>238</v>
      </c>
      <c r="GX419" s="74">
        <f>RANK(GN419,$GN$9:$GN$497,0)</f>
        <v>129</v>
      </c>
      <c r="GY419" s="74">
        <f>RANK(GO419,$GO$9:$GO$497,0)</f>
        <v>63</v>
      </c>
      <c r="GZ419" s="74">
        <f>RANK(GP419,$GP$9:$GP$497,0)</f>
        <v>348</v>
      </c>
      <c r="HA419" s="74">
        <f>RANK(GQ419,$GQ$9:$GQ$497,0)</f>
        <v>374</v>
      </c>
      <c r="HB419" s="74">
        <f>RANK(GR419,$GR$9:$GR$497,0)</f>
        <v>423</v>
      </c>
      <c r="HC419" s="84">
        <f>RANK(GS419,$GS$9:$GS$497,0)</f>
        <v>433</v>
      </c>
      <c r="HD419" s="85">
        <f>ROUND(AVERAGEIF($ES$9:$ES$497,$ES419,$FZ$9:$FZ$497),2)</f>
        <v>0.93</v>
      </c>
      <c r="HE419" s="86">
        <f>ROUND(AVERAGEIF($ES$9:$ES$497,$ES419,$GA$9:$GA$497),2)</f>
        <v>0.96</v>
      </c>
      <c r="HF419" s="86">
        <f>ROUND(AVERAGEIF($ES$9:$ES$497,$ES419,$GB$9:$GB$497),2)</f>
        <v>0.41</v>
      </c>
      <c r="HG419" s="86">
        <f>ROUND(AVERAGEIF($ES$9:$ES$497,$ES419,$GC$9:$GC$497),2)</f>
        <v>0.46</v>
      </c>
      <c r="HH419" s="86">
        <f>ROUND(AVERAGEIF($ES$9:$ES$497,$ES419,$GD$9:$GD$497),2)</f>
        <v>0.38</v>
      </c>
      <c r="HI419" s="86">
        <f>ROUND(AVERAGEIF($ES$9:$ES$497,$ES419,$GE$9:$GE$497),2)</f>
        <v>0.85</v>
      </c>
      <c r="HJ419" s="86">
        <f>ROUND(AVERAGEIF($ES$9:$ES$497,$ES419,$GF$9:$GF$497),2)</f>
        <v>0.44</v>
      </c>
      <c r="HK419" s="86">
        <f>ROUND(AVERAGEIF($ES$9:$ES$497,$ES419,$GG$9:$GG$497),2)</f>
        <v>0.42</v>
      </c>
      <c r="HL419" s="86">
        <f>ROUND(AVERAGEIF($ES$9:$ES$497,$ES419,$GH$9:$GH$497),2)</f>
        <v>0.8</v>
      </c>
      <c r="HM419" s="87">
        <f>ROUND(AVERAGEIF($ES$9:$ES$497,$ES419,$GI$9:$GI$497),2)</f>
        <v>0.84</v>
      </c>
      <c r="HN419" s="88">
        <f t="shared" si="1041"/>
        <v>-0.16000000000000003</v>
      </c>
      <c r="HO419" s="89">
        <f t="shared" si="1042"/>
        <v>-0.32999999999999996</v>
      </c>
      <c r="HP419" s="89">
        <f t="shared" si="1043"/>
        <v>-0.15999999999999998</v>
      </c>
      <c r="HQ419" s="89">
        <f t="shared" si="1044"/>
        <v>1.9999999999999962E-2</v>
      </c>
      <c r="HR419" s="89">
        <f t="shared" si="1045"/>
        <v>1.0000000000000009E-2</v>
      </c>
      <c r="HS419" s="89">
        <f t="shared" si="1046"/>
        <v>-0.18999999999999995</v>
      </c>
      <c r="HT419" s="89">
        <f t="shared" si="1047"/>
        <v>-0.10999999999999999</v>
      </c>
      <c r="HU419" s="89">
        <f t="shared" si="1048"/>
        <v>-0.14999999999999997</v>
      </c>
      <c r="HV419" s="89">
        <f t="shared" si="1049"/>
        <v>-0.16000000000000003</v>
      </c>
      <c r="HW419" s="90">
        <f t="shared" si="1050"/>
        <v>-0.31999999999999995</v>
      </c>
      <c r="HX419" s="73">
        <f>COUNTIFS($FZ$9:$FZ$497,"&gt;"&amp;FZ419,$ES$9:$ES$497,$ES419)+1</f>
        <v>52</v>
      </c>
      <c r="HY419" s="74">
        <f>COUNTIFS($GA$9:$GA$497,"&gt;"&amp;GA419,$ES$9:$ES$497,$ES419)+1</f>
        <v>67</v>
      </c>
      <c r="HZ419" s="74">
        <f>COUNTIFS($GB$9:$GB$497,"&gt;"&amp;GB419,$ES$9:$ES$497,$ES419)+1</f>
        <v>64</v>
      </c>
      <c r="IA419" s="74">
        <f>COUNTIFS($GC$9:$GC$497,"&gt;"&amp;GC419,$ES$9:$ES$497,$ES419)+1</f>
        <v>26</v>
      </c>
      <c r="IB419" s="74">
        <f>COUNTIFS($GD$9:$GD$497,"&gt;"&amp;GD419,$ES$9:$ES$497,$ES419)+1</f>
        <v>27</v>
      </c>
      <c r="IC419" s="74">
        <f>COUNTIFS($GE$9:$GE$497,"&gt;"&amp;GE419,$ES$9:$ES$497,$ES419)+1</f>
        <v>54</v>
      </c>
      <c r="ID419" s="74">
        <f>COUNTIFS($GF$9:$GF$497,"&gt;"&amp;GF419,$ES$9:$ES$497,$ES419)+1</f>
        <v>55</v>
      </c>
      <c r="IE419" s="74">
        <f>COUNTIFS($GG$9:$GG$497,"&gt;"&amp;GG419,$ES$9:$ES$497,$ES419)+1</f>
        <v>68</v>
      </c>
      <c r="IF419" s="74">
        <f>COUNTIFS($GH$9:$GH$497,"&gt;"&amp;GH419,$ES$9:$ES$497,$ES419)+1</f>
        <v>65</v>
      </c>
      <c r="IG419" s="84">
        <f>COUNTIFS($GI$9:$GI$497,"&gt;"&amp;GI419,$ES$9:$ES$497,$ES419)+1</f>
        <v>64</v>
      </c>
      <c r="IH419" s="148"/>
      <c r="II419" s="149"/>
      <c r="IJ419" s="149"/>
      <c r="IK419" s="149"/>
      <c r="IL419" s="149"/>
      <c r="IM419" s="150"/>
      <c r="IN419" s="151"/>
      <c r="IO419" s="152"/>
      <c r="IP419" s="153"/>
      <c r="IQ419" s="149"/>
      <c r="IR419" s="149"/>
      <c r="IS419" s="149"/>
      <c r="IT419" s="149"/>
      <c r="IU419" s="149"/>
      <c r="IV419" s="149"/>
      <c r="IW419" s="154"/>
      <c r="IX419" s="151"/>
      <c r="IY419" s="149"/>
      <c r="IZ419" s="149"/>
      <c r="JA419" s="149"/>
      <c r="JB419" s="149"/>
      <c r="JC419" s="149"/>
      <c r="JD419" s="149"/>
      <c r="JE419" s="155"/>
      <c r="JF419" s="153"/>
      <c r="JG419" s="149"/>
      <c r="JH419" s="149"/>
      <c r="JI419" s="149"/>
      <c r="JJ419" s="149"/>
      <c r="JK419" s="149"/>
      <c r="JL419" s="149"/>
      <c r="JM419" s="154"/>
      <c r="JN419" s="151"/>
      <c r="JO419" s="149"/>
      <c r="JP419" s="149"/>
      <c r="JQ419" s="149"/>
      <c r="JR419" s="149"/>
      <c r="JS419" s="149"/>
      <c r="JT419" s="149"/>
      <c r="JU419" s="149"/>
      <c r="JV419" s="149"/>
      <c r="JW419" s="149"/>
      <c r="JX419" s="149"/>
      <c r="JY419" s="149"/>
      <c r="JZ419" s="155"/>
      <c r="KA419" s="151"/>
      <c r="KB419" s="149"/>
      <c r="KC419" s="149"/>
      <c r="KD419" s="149"/>
      <c r="KE419" s="155"/>
      <c r="KF419" s="153"/>
      <c r="KG419" s="149"/>
      <c r="KH419" s="149"/>
      <c r="KI419" s="149"/>
      <c r="KJ419" s="149"/>
      <c r="KK419" s="156"/>
      <c r="KL419" s="149"/>
      <c r="KM419" s="149"/>
      <c r="KN419" s="149"/>
      <c r="KO419" s="149"/>
      <c r="KP419" s="149"/>
      <c r="KQ419" s="149"/>
      <c r="KR419" s="149"/>
      <c r="KS419" s="154"/>
      <c r="KT419" s="154"/>
      <c r="KU419" s="154"/>
      <c r="KV419" s="154"/>
      <c r="KW419" s="151"/>
      <c r="KX419" s="149"/>
      <c r="KY419" s="149"/>
      <c r="KZ419" s="149"/>
      <c r="LA419" s="149"/>
      <c r="LB419" s="149"/>
      <c r="LC419" s="154"/>
      <c r="LD419" s="151"/>
      <c r="LE419" s="152"/>
      <c r="LF419" s="157"/>
      <c r="LG419" s="158"/>
      <c r="LH419" s="151"/>
      <c r="LI419" s="149"/>
      <c r="LJ419" s="147"/>
      <c r="LK419" s="147"/>
      <c r="LL419" s="147"/>
      <c r="LM419" s="159"/>
      <c r="LN419" s="153"/>
      <c r="LO419" s="149"/>
      <c r="LP419" s="149"/>
      <c r="LQ419" s="149"/>
      <c r="LR419" s="154"/>
      <c r="LS419" s="151"/>
      <c r="LT419" s="149"/>
      <c r="LU419" s="149"/>
      <c r="LV419" s="149"/>
      <c r="LW419" s="149"/>
      <c r="LX419" s="149"/>
      <c r="LY419" s="149"/>
      <c r="LZ419" s="149"/>
      <c r="MA419" s="155"/>
      <c r="MB419" s="153"/>
      <c r="MC419" s="149"/>
      <c r="MD419" s="149"/>
      <c r="ME419" s="149"/>
      <c r="MF419" s="149"/>
      <c r="MG419" s="149"/>
      <c r="MH419" s="149"/>
      <c r="MI419" s="149"/>
      <c r="MJ419" s="149"/>
      <c r="MK419" s="149"/>
      <c r="ML419" s="149"/>
      <c r="MM419" s="149"/>
      <c r="MN419" s="156"/>
      <c r="MO419" s="156"/>
      <c r="MP419" s="154"/>
      <c r="MQ419" s="151"/>
      <c r="MR419" s="149"/>
      <c r="MS419" s="149"/>
      <c r="MT419" s="149"/>
      <c r="MU419" s="149"/>
      <c r="MV419" s="156"/>
      <c r="MW419" s="149"/>
      <c r="MX419" s="149"/>
      <c r="MY419" s="149"/>
      <c r="MZ419" s="149"/>
      <c r="NA419" s="149"/>
      <c r="NB419" s="149"/>
      <c r="NC419" s="149"/>
      <c r="ND419" s="154"/>
      <c r="NE419" s="154"/>
      <c r="NF419" s="154"/>
      <c r="NG419" s="154"/>
      <c r="NH419" s="151"/>
      <c r="NI419" s="149"/>
      <c r="NJ419" s="149"/>
      <c r="NK419" s="149"/>
      <c r="NL419" s="149"/>
      <c r="NM419" s="149"/>
      <c r="NN419" s="94"/>
      <c r="NO419" s="151"/>
      <c r="NP419" s="160"/>
      <c r="NQ419" s="198" t="s">
        <v>1539</v>
      </c>
      <c r="NR419" s="196" t="s">
        <v>1543</v>
      </c>
      <c r="NS419" s="199"/>
      <c r="NT419" s="199"/>
      <c r="NU419" s="145" t="s">
        <v>1203</v>
      </c>
      <c r="NV419" s="171">
        <v>44508</v>
      </c>
      <c r="NW419" s="102" t="s">
        <v>1204</v>
      </c>
      <c r="NX419" s="136" t="s">
        <v>1544</v>
      </c>
      <c r="NY419" s="138" t="s">
        <v>2116</v>
      </c>
      <c r="NZ419" s="136" t="s">
        <v>2105</v>
      </c>
      <c r="OA419" s="137"/>
      <c r="OB419" s="137"/>
      <c r="OC419" s="137"/>
      <c r="OD419" s="108">
        <f t="shared" si="1051"/>
        <v>72</v>
      </c>
      <c r="OE419" s="109">
        <v>7</v>
      </c>
      <c r="OF419" s="110">
        <f t="shared" si="1052"/>
        <v>30</v>
      </c>
      <c r="OG419" s="109">
        <v>7</v>
      </c>
      <c r="OH419" s="111">
        <f>ROUND(AVERAGEIF($ES$9:$ES$497,$ES419,EV$9:EV$497),0)</f>
        <v>58</v>
      </c>
      <c r="OI419" s="112">
        <f>ROUND(AVERAGEIF($ES$9:$ES$497,$ES419,EW$9:EW$497),0)</f>
        <v>57</v>
      </c>
      <c r="OJ419" s="112">
        <f>ROUND(AVERAGEIF($ES$9:$ES$497,$ES419,EX$9:EX$497),0)</f>
        <v>24</v>
      </c>
      <c r="OK419" s="112">
        <f>ROUND(AVERAGEIF($ES$9:$ES$497,$ES419,EY$9:EY$497),0)</f>
        <v>29</v>
      </c>
      <c r="OL419" s="112">
        <f>ROUND(AVERAGEIF($ES$9:$ES$497,$ES419,EZ$9:EZ$497),0)</f>
        <v>25</v>
      </c>
      <c r="OM419" s="112">
        <f>ROUND(AVERAGEIF($ES$9:$ES$497,$ES419,FA$9:FA$497),0)</f>
        <v>51</v>
      </c>
      <c r="ON419" s="112">
        <f>ROUND(AVERAGEIF($ES$9:$ES$497,$ES419,FB$9:FB$497),0)</f>
        <v>27</v>
      </c>
      <c r="OO419" s="112">
        <f>ROUND(AVERAGEIF($ES$9:$ES$497,$ES419,FC$9:FC$497),0)</f>
        <v>25</v>
      </c>
      <c r="OP419" s="112">
        <f>ROUND(AVERAGEIF($ES$9:$ES$497,$ES419,FD$9:FD$497),0)</f>
        <v>49</v>
      </c>
      <c r="OQ419" s="113">
        <f>ROUND(AVERAGEIF($ES$9:$ES$497,$ES419,FE$9:FE$497),0)</f>
        <v>49</v>
      </c>
      <c r="OR419" s="114">
        <f>ROUND(EV419/MAX(EV$9:EV$497)*100,0)</f>
        <v>52</v>
      </c>
      <c r="OS419" s="115">
        <f>ROUND(EW419/MAX(EW$9:EW$497)*100,0)</f>
        <v>60</v>
      </c>
      <c r="OT419" s="115">
        <f>ROUND(EX419/MAX(EX$9:EX$497)*100,0)</f>
        <v>25</v>
      </c>
      <c r="OU419" s="115">
        <f>ROUND(EY419/MAX(EY$9:EY$497)*100,0)</f>
        <v>38</v>
      </c>
      <c r="OV419" s="115">
        <f>ROUND(EZ419/MAX(EZ$9:EZ$497)*100,0)</f>
        <v>38</v>
      </c>
      <c r="OW419" s="115">
        <f>ROUND(FA419/MAX(FA$9:FA$497)*100,0)</f>
        <v>70</v>
      </c>
      <c r="OX419" s="115">
        <f>ROUND(FB419/MAX(FB$9:FB$497)*100,0)</f>
        <v>30</v>
      </c>
      <c r="OY419" s="116">
        <f>ROUND(FC419/MAX(FC$9:FC$497)*100,0)</f>
        <v>22</v>
      </c>
      <c r="OZ419" s="115">
        <f>ROUND(FD419/MAX(FD$9:FD$497)*100,0)</f>
        <v>52</v>
      </c>
      <c r="PA419" s="117">
        <f>ROUND(FE419/MAX(FE$9:FE$497)*100,0)</f>
        <v>25</v>
      </c>
      <c r="PB419" s="118">
        <f t="shared" si="1053"/>
        <v>419</v>
      </c>
      <c r="PC419" s="115">
        <f t="shared" si="1054"/>
        <v>458</v>
      </c>
      <c r="PD419" s="115">
        <f t="shared" si="1055"/>
        <v>533</v>
      </c>
      <c r="PE419" s="115">
        <f t="shared" si="1056"/>
        <v>463</v>
      </c>
      <c r="PF419" s="115">
        <f t="shared" si="1057"/>
        <v>560</v>
      </c>
      <c r="PG419" s="119">
        <f t="shared" si="1058"/>
        <v>540</v>
      </c>
      <c r="PH419" s="118">
        <f>ROUND(PB419/MAX(PB$9:PB$497)*100,0)</f>
        <v>50</v>
      </c>
      <c r="PI419" s="115">
        <f>ROUND(PC419/MAX(PC$9:PC$497)*100,0)</f>
        <v>55</v>
      </c>
      <c r="PJ419" s="115">
        <f>ROUND(PD419/MAX(PD$9:PD$497)*100,0)</f>
        <v>57</v>
      </c>
      <c r="PK419" s="115">
        <f>ROUND(PE419/MAX(PE$9:PE$497)*100,0)</f>
        <v>46</v>
      </c>
      <c r="PL419" s="115">
        <f>ROUND(PF419/MAX(PF$9:PF$497)*100,0)</f>
        <v>79</v>
      </c>
      <c r="PM419" s="119">
        <f>ROUND(PG419/MAX(PG$9:PG$497)*100,0)</f>
        <v>79</v>
      </c>
      <c r="PN419" s="118">
        <f>RANK(PH419,PH$9:PH$497,0)</f>
        <v>179</v>
      </c>
      <c r="PO419" s="115">
        <f>RANK(PI419,PI$9:PI$497,0)</f>
        <v>104</v>
      </c>
      <c r="PP419" s="115">
        <f>RANK(PJ419,PJ$9:PJ$497,0)</f>
        <v>154</v>
      </c>
      <c r="PQ419" s="115">
        <f>RANK(PK419,PK$9:PK$497,0)</f>
        <v>196</v>
      </c>
      <c r="PR419" s="115">
        <f>RANK(PL419,PL$9:PL$497,0)</f>
        <v>40</v>
      </c>
      <c r="PS419" s="119">
        <f>RANK(PM419,PM$9:PM$497,0)</f>
        <v>16</v>
      </c>
      <c r="PT419" s="120">
        <f>ROUND(FZ419/MAX(FZ$9:FZ$497)*100,0)</f>
        <v>42</v>
      </c>
      <c r="PU419" s="115">
        <f>ROUND(GA419/MAX(GA$9:GA$497)*100,0)</f>
        <v>35</v>
      </c>
      <c r="PV419" s="115">
        <f>ROUND(GB419/MAX(GB$9:GB$497)*100,0)</f>
        <v>18</v>
      </c>
      <c r="PW419" s="115">
        <f>ROUND(GC419/MAX(GC$9:GC$497)*100,0)</f>
        <v>38</v>
      </c>
      <c r="PX419" s="115">
        <f>ROUND(GD419/MAX(GD$9:GD$497)*100,0)</f>
        <v>22</v>
      </c>
      <c r="PY419" s="115">
        <f>ROUND(GE419/MAX(GE$9:GE$497)*100,0)</f>
        <v>40</v>
      </c>
      <c r="PZ419" s="115">
        <f>ROUND(GF419/MAX(GF$9:GF$497)*100,0)</f>
        <v>15</v>
      </c>
      <c r="QA419" s="116">
        <f>ROUND(GG419/MAX(GG$9:GG$497)*100,0)</f>
        <v>15</v>
      </c>
      <c r="QB419" s="115">
        <f>ROUND(GH419/MAX(GH$9:GH$497)*100,0)</f>
        <v>28</v>
      </c>
      <c r="QC419" s="121">
        <f>ROUND(GI419/MAX(GI$9:GI$497)*100,0)</f>
        <v>17</v>
      </c>
      <c r="QD419" s="120">
        <f>ROUND(AVERAGEIF($ES$9:$ES$497,$ES419,PT$9:PT$497),0)</f>
        <v>51</v>
      </c>
      <c r="QE419" s="120">
        <f>ROUND(AVERAGEIF($ES$9:$ES$497,$ES419,PU$9:PU$497),0)</f>
        <v>54</v>
      </c>
      <c r="QF419" s="120">
        <f>ROUND(AVERAGEIF($ES$9:$ES$497,$ES419,PV$9:PV$497),0)</f>
        <v>30</v>
      </c>
      <c r="QG419" s="120">
        <f>ROUND(AVERAGEIF($ES$9:$ES$497,$ES419,PW$9:PW$497),0)</f>
        <v>36</v>
      </c>
      <c r="QH419" s="120">
        <f>ROUND(AVERAGEIF($ES$9:$ES$497,$ES419,PX$9:PX$497),0)</f>
        <v>21</v>
      </c>
      <c r="QI419" s="120">
        <f>ROUND(AVERAGEIF($ES$9:$ES$497,$ES419,PY$9:PY$497),0)</f>
        <v>51</v>
      </c>
      <c r="QJ419" s="120">
        <f>ROUND(AVERAGEIF($ES$9:$ES$497,$ES419,PZ$9:PZ$497),0)</f>
        <v>21</v>
      </c>
      <c r="QK419" s="120">
        <f>ROUND(AVERAGEIF($ES$9:$ES$497,$ES419,QA$9:QA$497),0)</f>
        <v>23</v>
      </c>
      <c r="QL419" s="120">
        <f>ROUND(AVERAGEIF($ES$9:$ES$497,$ES419,QB$9:QB$497),0)</f>
        <v>35</v>
      </c>
      <c r="QM419" s="120">
        <f>ROUND(AVERAGEIF($ES$9:$ES$497,$ES419,QC$9:QC$497),0)</f>
        <v>27</v>
      </c>
      <c r="QN419" s="114">
        <f t="shared" si="1059"/>
        <v>309</v>
      </c>
      <c r="QO419" s="115">
        <f t="shared" si="1060"/>
        <v>325</v>
      </c>
      <c r="QP419" s="115">
        <f t="shared" si="1061"/>
        <v>397</v>
      </c>
      <c r="QQ419" s="115">
        <f t="shared" si="1062"/>
        <v>354</v>
      </c>
      <c r="QR419" s="115">
        <f t="shared" si="1063"/>
        <v>485</v>
      </c>
      <c r="QS419" s="119">
        <f t="shared" si="1064"/>
        <v>405</v>
      </c>
      <c r="QT419" s="114">
        <f>ROUND((QN419-MIN(QN$9:QN$497))/(MAX(QN$9:QN$497)-MIN(QN$9:QN$497))*100,0)</f>
        <v>13</v>
      </c>
      <c r="QU419" s="115">
        <f>ROUND((QO419-MIN(QO$9:QO$497))/(MAX(QO$9:QO$497)-MIN(QO$9:QO$497))*100,0)</f>
        <v>17</v>
      </c>
      <c r="QV419" s="115">
        <f>ROUND((QP419-MIN(QP$9:QP$497))/(MAX(QP$9:QP$497)-MIN(QP$9:QP$497))*100,0)</f>
        <v>6</v>
      </c>
      <c r="QW419" s="115">
        <f>ROUND((QQ419-MIN(QQ$9:QQ$497))/(MAX(QQ$9:QQ$497)-MIN(QQ$9:QQ$497))*100,0)</f>
        <v>8</v>
      </c>
      <c r="QX419" s="115">
        <f>ROUND((QR419-MIN(QR$9:QR$497))/(MAX(QR$9:QR$497)-MIN(QR$9:QR$497))*100,0)</f>
        <v>42</v>
      </c>
      <c r="QY419" s="115">
        <f>ROUND((QS419-MIN(QS$9:QS$497))/(MAX(QS$9:QS$497)-MIN(QS$9:QS$497))*100,0)</f>
        <v>46</v>
      </c>
      <c r="QZ419" s="114">
        <f>RANK(QN419,QN$9:QN$497,0)</f>
        <v>422</v>
      </c>
      <c r="RA419" s="115">
        <f>RANK(QO419,QO$9:QO$497,0)</f>
        <v>326</v>
      </c>
      <c r="RB419" s="115">
        <f>RANK(QP419,QP$9:QP$497,0)</f>
        <v>424</v>
      </c>
      <c r="RC419" s="115">
        <f>RANK(QQ419,QQ$9:QQ$497,0)</f>
        <v>424</v>
      </c>
      <c r="RD419" s="115">
        <f>RANK(QR419,QR$9:QR$497,0)</f>
        <v>266</v>
      </c>
      <c r="RE419" s="115">
        <f>RANK(QS419,QS$9:QS$497,0)</f>
        <v>147</v>
      </c>
      <c r="RF419" s="122"/>
      <c r="RG419" s="115">
        <f>($RH$3*(IH419+IJ419)*100*100/MAX(EX$9:EX$497)*$RO$3) +($RH$3*(II419+IJ419)*100*100/MAX(EX$9:EX$497)*$RO$4) + ($RH$3*IK419*100*100/MAX(EX$9:EX$497)*0.098)</f>
        <v>0</v>
      </c>
      <c r="RH419" s="115">
        <f>($RH$4*IL419*100*100/MAX(EZ$9:EZ$497))*$RQ$3</f>
        <v>0</v>
      </c>
      <c r="RI419" s="115">
        <f>($RH$3*IM419*100*100/MAX(EY$9:EY$497))*$RQ$4</f>
        <v>0</v>
      </c>
      <c r="RJ419" s="115">
        <f>($RH$3*IN419*100*100/MAX(EX$9:EX$497))</f>
        <v>0</v>
      </c>
      <c r="RK419" s="115">
        <f>($RH$4*IO419*100*100/MAX(EZ$9:EZ$497))*$RQ$3</f>
        <v>0</v>
      </c>
      <c r="RL419" s="115">
        <f>(($RL$4*IP419*100*((100/MAX(EX$9:EX$497)+100/MAX(EZ$9:EZ$497))/2))+($RL$4*IQ419*100*((100/MAX(EX$9:EX$497)+100/MAX(EZ$9:EZ$497))/2))+($RL$4*IR419*100*((100/MAX(EX$9:EX$497)+100/MAX(EZ$9:EZ$497))/2))+($RL$4*IS419*100*((100/MAX(EX$9:EX$497)+100/MAX(EZ$9:EZ$497))/2))+($RL$4*IT419*100*((100/MAX(EX$9:EX$497)+100/MAX(EZ$9:EZ$497))/2))+($RL$4*IU419*100*((100/MAX(EX$9:EX$497)+100/MAX(EZ$9:EZ$497))/2))+($RL$4*IV419*100*((100/MAX(EX$9:EX$497)+100/MAX(EZ$9:EZ$497))/2))+($RL$4*IW419*100*((100/MAX(EX$9:EX$497)+100/MAX(EZ$9:EZ$497))/2)))*$RS$3</f>
        <v>0</v>
      </c>
      <c r="RM419" s="115">
        <f>(($RH$3*IX419*100*100/MAX(EX$9:EX$497))+($RH$3*IY419*100*100/MAX(EX$9:EX$497))+($RH$3*IZ419*100*100/MAX(EX$9:EX$497))+($RH$3*JA419*100*100/MAX(EX$9:EX$497))+($RH$3*JB419*100*100/MAX(EX$9:EX$497))+($RH$3*JC419*100*100/MAX(EX$9:EX$497))+($RH$3*JD419*100*100/MAX(EX$9:EX$497))+($RH$3*JE419*100*100/MAX(EX$9:EX$497)))*$RS$4</f>
        <v>0</v>
      </c>
      <c r="RN419" s="115">
        <f>(($RH$4*JF419*100*100/MAX(EZ$9:EZ$497)) + ($RH$4*JG419*100*100/MAX(EZ$9:EZ$497)) + ($RH$4*JH419*100*100/MAX(EZ$9:EZ$497)) + ($RH$4*JI419*100*100/MAX(EZ$9:EZ$497)) + ($RH$4*JJ419*100*100/MAX(EZ$9:EZ$497)) + ($RH$4*JK419*100*100/MAX(EZ$9:EZ$497)) + ($RH$4*JL419*100*100/MAX(EZ$9:EZ$497)) + ($RH$4*JM419*100*100/MAX(EZ$9:EZ$497)))*$RU$3</f>
        <v>0</v>
      </c>
      <c r="RO419" s="115">
        <f>(($RL$4*JN419*100*((100/MAX(EX$9:EX$497)+100/MAX(EZ$9:EZ$497))/2))+($RL$4*JO419*100*((100/MAX(EX$9:EX$497)+100/MAX(EZ$9:EZ$497))/2))+($RL$4*JP419*100*((100/MAX(EX$9:EX$497)+100/MAX(EZ$9:EZ$497))/2))+($RL$4*JQ419*100*((100/MAX(EX$9:EX$497)+100/MAX(EZ$9:EZ$497))/2))+($RL$4*JR419*100*((100/MAX(EX$9:EX$497)+100/MAX(EZ$9:EZ$497))/2))+($RL$4*JS419*100*((100/MAX(EX$9:EX$497)+100/MAX(EZ$9:EZ$497))/2))+($RL$4*JT419*100*((100/MAX(EX$9:EX$497)+100/MAX(EZ$9:EZ$497))/2))+($RL$4*JU419*100*((100/MAX(EX$9:EX$497)+100/MAX(EZ$9:EZ$497))/2))+($RL$4*JV419*100*((100/MAX(EX$9:EX$497)+100/MAX(EZ$9:EZ$497))/2))+($RL$4*JW419*100*((100/MAX(EX$9:EX$497)+100/MAX(EZ$9:EZ$497))/2))+($RL$4*JX419*100*((100/MAX(EX$9:EX$497)+100/MAX(EZ$9:EZ$497))/2))+($RL$4*JY419*100*((100/MAX(EX$9:EX$497)+100/MAX(EZ$9:EZ$497))/2))+($RL$4*JZ419*100*((100/MAX(EX$9:EX$497)+100/MAX(EZ$9:EZ$497))/2)))*$RW$3/2</f>
        <v>0</v>
      </c>
      <c r="RP419" s="119">
        <f>($RJ$3*KA419*100*100/MAX(FA$9:FA$497)) + ($RJ$3*KB419*100*100/MAX(FA$9:FA$497)/2) + ($RJ$3*KC419*100*100/MAX(FA$9:FA$497)/2) + ($RJ$3*KD419*100*100/MAX(FA$9:FA$497)/4) + ($RJ$3*KE419*100*100/MAX(FA$9:FA$497)/4)</f>
        <v>0</v>
      </c>
      <c r="RQ419" s="118">
        <f>($RL$4*KF419*100*((100/MAX(EX$9:EX$497)+100/MAX(EZ$9:EZ$497)))) * ($RO$3/2) + (($RL$4*KG419*100*((100/MAX(EX$9:EX$497)+100/MAX(EZ$9:EZ$497))))+($RL$4*KH419*100*((100/MAX(EX$9:EX$497)+100/MAX(EZ$9:EZ$497))))+($RL$4*KI419*100*((100/MAX(EX$9:EX$497)+100/MAX(EZ$9:EZ$497))))+($RL$4*KJ419*100*((100/MAX(EX$9:EX$497)+100/MAX(EZ$9:EZ$497))))+($RL$4*KK419*100*((100/MAX(EX$9:EX$497)+100/MAX(EZ$9:EZ$497))))+($RL$4*KL419*100*((100/MAX(EX$9:EX$497)+100/MAX(EZ$9:EZ$497))))+($RL$4*KM419*100*((100/MAX(EX$9:EX$497)+100/MAX(EZ$9:EZ$497))))+($RL$4*KN419*100*((100/MAX(EX$9:EX$497)+100/MAX(EZ$9:EZ$497))))+($RL$4*KO419*100*((100/MAX(EX$9:EX$497)+100/MAX(EZ$9:EZ$497))))+($RL$4*KP419*100*((100/MAX(EX$9:EX$497)+100/MAX(EZ$9:EZ$497))))+($RL$4*KQ419*100*((100/MAX(EX$9:EX$497)+100/MAX(EZ$9:EZ$497))))+($RL$4*KR419*100*((100/MAX(EX$9:EX$497)+100/MAX(EZ$9:EZ$497))))+($RL$4*KS419*100*((100/MAX(EX$9:EX$497)+100/MAX(EZ$9:EZ$497))))+($RL$4*KV419*100*((100/MAX(EX$9:EX$497)+100/MAX(EZ$9:EZ$497))))) * (($RO$3+$RO$4)/6)</f>
        <v>0</v>
      </c>
      <c r="RR419" s="115">
        <f>(($RL$4*KW419*100*((100/MAX(EX$9:EX$497)+100/MAX(EZ$9:EZ$497))))) * ($RO$3/2) + (($RL$4*KX419*100*((100/MAX(EX$9:EX$497)+100/MAX(EZ$9:EZ$497))))+($RL$4*KY419*100*((100/MAX(EX$9:EX$497)+100/MAX(EZ$9:EZ$497))))+($RL$4*KZ419*100*((100/MAX(EX$9:EX$497)+100/MAX(EZ$9:EZ$497))))+($RL$4*LA419*100*((100/MAX(EX$9:EX$497)+100/MAX(EZ$9:EZ$497))))+($RL$4*LB419*100*((100/MAX(EX$9:EX$497)+100/MAX(EZ$9:EZ$497))))+($RL$4*LC419*100*((100/MAX(EX$9:EX$497)+100/MAX(EZ$9:EZ$497))))) * (($RO$3+$RO$4)/6)</f>
        <v>0</v>
      </c>
      <c r="RS419" s="119">
        <f>(($RL$4*LD419*100*((100/MAX(EX$9:EX$497)+100/MAX(EZ$9:EZ$497))))+($RL$4*LE419*100*((100/MAX(EX$9:EX$497)+100/MAX(EZ$9:EZ$497))))) * (($RO$3+$RO$4)/6)</f>
        <v>0</v>
      </c>
      <c r="RT419" s="118">
        <f>($RJ$4*LH419*100*(100/MAX(EV$9:EV$497)))+($RJ$4*LI419*100*(100/MAX(EV$9:EV$497)))</f>
        <v>0</v>
      </c>
      <c r="RU419" s="119">
        <f>($RJ$4*LJ419*(100/MAX(EV$9:EV$497)))/2 + ($RL$3*LK419*(100/MAX(EW$9:EW$497))) + ($RJ$4*LL419*(100/MAX(EV$9:EV$497)))/4 + ($RL$3*LM419*(100/MAX(EW$9:EW$497)))</f>
        <v>0</v>
      </c>
      <c r="RV419" s="118">
        <f>($RJ$4*LN419*100*100/MAX(EV$9:EV$497)/2)+($RJ$4*LO419*100*100/MAX(EV$9:EV$497)/2)+($RJ$4*LP419*100*100/MAX(EV$9:EV$497))+($RJ$4*LQ419*100*100/MAX(EV$9:EV$497))+($RJ$4*LR419*100*100/MAX(EV$9:EV$497))</f>
        <v>0</v>
      </c>
      <c r="RW419" s="115">
        <f>($RJ$4*LS419*100*100/MAX(EV$9:EV$497)) + (($RJ$4*LT419*100*100/MAX(EV$9:EV$497))+($RJ$4*LU419*100*100/MAX(EV$9:EV$497))+($RJ$4*LV419*100*100/MAX(EV$9:EV$497))+($RJ$4*LW419*100*100/MAX(EV$9:EV$497))+($RJ$4*LX419*100*100/MAX(EV$9:EV$497))+($RJ$4*LY419*100*100/MAX(EV$9:EV$497))+($RJ$4*LZ419*100*100/MAX(EV$9:EV$497))+($RJ$4*MA419*100*100/MAX(EV$9:EV$497)))/2</f>
        <v>0</v>
      </c>
      <c r="RX419" s="119">
        <f>($RJ$4*MB419*100*100/MAX(EV$9:EV$497))+($RJ$4*MC419*100*100/MAX(EV$9:EV$497))+($RJ$4*MD419*100*100/MAX(EV$9:EV$497))+($RJ$4*ME419*100*100/MAX(EV$9:EV$497))+($RJ$4*MF419*100*100/MAX(EV$9:EV$497))+($RJ$4*MG419*100*100/MAX(EV$9:EV$497))+($RJ$4*MH419*100*100/MAX(EV$9:EV$497))+($RJ$4*MI419*100*100/MAX(EV$9:EV$497))+($RJ$4*MJ419*100*100/MAX(EV$9:EV$497))+($RJ$4*MK419*100*100/MAX(EV$9:EV$497))+($RJ$4*ML419*100*100/MAX(EV$9:EV$497))+($RJ$4*MM419*100*100/MAX(EV$9:EV$497))+($RJ$4*MN419*100*100/MAX(EV$9:EV$497))</f>
        <v>0</v>
      </c>
      <c r="RY419" s="118">
        <f>($RJ$4*MQ419*100*100/MAX(EV$9:EV$497))/2 + (($RJ$4*MR419*100*100/MAX(EV$9:EV$497))+($RJ$4*MS419*100*100/MAX(EV$9:EV$497))+($RJ$4*MT419*100*100/MAX(EV$9:EV$497))+($RJ$4*MU419*100*100/MAX(EV$9:EV$497))+($RJ$4*MV419*100*100/MAX(EV$9:EV$497))+($RJ$4*MW419*100*100/MAX(EV$9:EV$497))+($RJ$4*MX419*100*100/MAX(EV$9:EV$497))+($RJ$4*MY419*100*100/MAX(EV$9:EV$497))+($RJ$4*MZ419*100*100/MAX(EV$9:EV$497))+($RJ$4*NA419*100*100/MAX(EV$9:EV$497))+($RJ$4*NB419*100*100/MAX(EV$9:EV$497))+($RJ$4*NC419*100*100/MAX(EV$9:EV$497))+($RJ$4*ND419*100*100/MAX(EV$9:EV$497))+($RJ$4*NG419*100*100/MAX(EV$9:EV$497)))/4</f>
        <v>0</v>
      </c>
      <c r="RZ419" s="115">
        <f>($RJ$4*NH419*100*100/MAX(EV$9:EV$497))/2 + (($RJ$4*NI419*100*100/MAX(EV$9:EV$497))+($RJ$4*NJ419*100*100/MAX(EV$9:EV$497))+($RJ$4*NK419*100*100/MAX(EV$9:EV$497))+($RJ$4*NL419*100*100/MAX(EV$9:EV$497))+($RJ$4*NM419*100*100/MAX(EV$9:EV$497))+($RJ$4*NN419*100*100/MAX(EV$9:EV$497)))/4</f>
        <v>0</v>
      </c>
      <c r="SA419" s="117">
        <f>(($RJ$4*NO419*100*100/MAX(EV$9:EV$497))+($RJ$4*NP419*100*100/MAX(EV$9:EV$497)))/4</f>
        <v>0</v>
      </c>
      <c r="SB419" s="118">
        <f t="shared" si="1065"/>
        <v>0</v>
      </c>
      <c r="SC419" s="115">
        <f t="shared" si="1066"/>
        <v>0</v>
      </c>
      <c r="SD419" s="115">
        <f t="shared" si="1067"/>
        <v>0</v>
      </c>
      <c r="SE419" s="115">
        <f t="shared" si="1068"/>
        <v>0</v>
      </c>
      <c r="SF419" s="115">
        <f t="shared" si="1069"/>
        <v>0</v>
      </c>
      <c r="SG419" s="115">
        <f t="shared" si="1070"/>
        <v>0</v>
      </c>
      <c r="SH419" s="115">
        <f>ROUND(SB419/MAX(SB$9:SB$497)*100,0)</f>
        <v>0</v>
      </c>
      <c r="SI419" s="115">
        <f>ROUND(SC419/MAX(SC$9:SC$497)*100,0)</f>
        <v>0</v>
      </c>
      <c r="SJ419" s="115">
        <f>ROUND(SD419/MAX(SD$9:SD$497)*100,0)</f>
        <v>0</v>
      </c>
      <c r="SK419" s="115">
        <f>ROUND(SE419/MAX(SE$9:SE$497)*100,0)</f>
        <v>0</v>
      </c>
      <c r="SL419" s="115">
        <f>ROUND(SF419/MAX(SF$9:SF$497)*100,0)</f>
        <v>0</v>
      </c>
      <c r="SM419" s="121">
        <f>ROUND(SG419/MAX(SG$9:SG$497)*100,0)</f>
        <v>0</v>
      </c>
      <c r="SN419" s="115">
        <f>ROUND(AVERAGEIF($ES$9:$ES$497,$ES419,SH$9:SH$497),0)</f>
        <v>29</v>
      </c>
      <c r="SO419" s="115">
        <f>ROUND(AVERAGEIF($ES$9:$ES$497,$ES419,SI$9:SI$497),0)</f>
        <v>3</v>
      </c>
      <c r="SP419" s="115">
        <f>ROUND(AVERAGEIF($ES$9:$ES$497,$ES419,SJ$9:SJ$497),0)</f>
        <v>5</v>
      </c>
      <c r="SQ419" s="115">
        <f>ROUND(AVERAGEIF($ES$9:$ES$497,$ES419,SK$9:SK$497),0)</f>
        <v>2</v>
      </c>
      <c r="SR419" s="115">
        <f>ROUND(AVERAGEIF($ES$9:$ES$497,$ES419,SL$9:SL$497),0)</f>
        <v>4</v>
      </c>
      <c r="SS419" s="121">
        <f>ROUND(AVERAGEIF($ES$9:$ES$497,$ES419,SM$9:SM$497),0)</f>
        <v>36</v>
      </c>
      <c r="ST419" s="114">
        <f>RANK(SB419,SB$9:SB$497,0)</f>
        <v>323</v>
      </c>
      <c r="SU419" s="115">
        <f>RANK(SC419,SC$9:SC$497,0)</f>
        <v>320</v>
      </c>
      <c r="SV419" s="115">
        <f>RANK(SD419,SD$9:SD$497,0)</f>
        <v>320</v>
      </c>
      <c r="SW419" s="115">
        <f>RANK(SE419,SE$9:SE$497,0)</f>
        <v>320</v>
      </c>
      <c r="SX419" s="115">
        <f>RANK(SF419,SF$9:SF$497,0)</f>
        <v>317</v>
      </c>
      <c r="SY419" s="115">
        <f>RANK(SG419,SG$9:SG$497,0)</f>
        <v>308</v>
      </c>
      <c r="SZ419" s="115">
        <f>COUNTIFS(SB$9:SB$497,"&gt;"&amp;SB419,$ES$9:$ES$497,$ES419)+1</f>
        <v>48</v>
      </c>
      <c r="TA419" s="115">
        <f>COUNTIFS(SC$9:SC$497,"&gt;"&amp;SC419,$ES$9:$ES$497,$ES419)+1</f>
        <v>48</v>
      </c>
      <c r="TB419" s="115">
        <f>COUNTIFS(SD$9:SD$497,"&gt;"&amp;SD419,$ES$9:$ES$497,$ES419)+1</f>
        <v>48</v>
      </c>
      <c r="TC419" s="115">
        <f>COUNTIFS(SE$9:SE$497,"&gt;"&amp;SE419,$ES$9:$ES$497,$ES419)+1</f>
        <v>48</v>
      </c>
      <c r="TD419" s="115">
        <f>COUNTIFS(SF$9:SF$497,"&gt;"&amp;SF419,$ES$9:$ES$497,$ES419)+1</f>
        <v>48</v>
      </c>
      <c r="TE419" s="117">
        <f>COUNTIFS(SG$9:SG$497,"&gt;"&amp;SG419,$ES$9:$ES$497,$ES419)+1</f>
        <v>48</v>
      </c>
      <c r="TF419" s="118">
        <f t="shared" si="1071"/>
        <v>79</v>
      </c>
      <c r="TG419" s="115">
        <f t="shared" si="1072"/>
        <v>50</v>
      </c>
      <c r="TH419" s="115">
        <f t="shared" si="1073"/>
        <v>55</v>
      </c>
      <c r="TI419" s="115">
        <f t="shared" si="1074"/>
        <v>57</v>
      </c>
      <c r="TJ419" s="115">
        <f t="shared" si="1075"/>
        <v>46</v>
      </c>
      <c r="TK419" s="115">
        <f t="shared" si="1076"/>
        <v>79</v>
      </c>
      <c r="TL419" s="117">
        <f t="shared" si="1077"/>
        <v>79</v>
      </c>
      <c r="TM419" s="118">
        <f>ROUND(TF419/MAX(TF$9:TF$497)*100,0)</f>
        <v>44</v>
      </c>
      <c r="TN419" s="115">
        <f>ROUND(TG419/MAX(TG$9:TG$497)*100,0)</f>
        <v>27</v>
      </c>
      <c r="TO419" s="115">
        <f>ROUND(TH419/MAX(TH$9:TH$497)*100,0)</f>
        <v>30</v>
      </c>
      <c r="TP419" s="115">
        <f>ROUND(TI419/MAX(TI$9:TI$497)*100,0)</f>
        <v>31</v>
      </c>
      <c r="TQ419" s="115">
        <f>ROUND(TJ419/MAX(TJ$9:TJ$497)*100,0)</f>
        <v>23</v>
      </c>
      <c r="TR419" s="115">
        <f>ROUND(TK419/MAX(TK$9:TK$497)*100,0)</f>
        <v>40</v>
      </c>
      <c r="TS419" s="119">
        <f>ROUND(TL419/MAX(TL$9:TL$497)*100,0)</f>
        <v>40</v>
      </c>
      <c r="TT419" s="120">
        <f>RANK(TM419,TM$9:TM$497,0)</f>
        <v>193</v>
      </c>
      <c r="TU419" s="115">
        <f>RANK(TN419,TN$9:TN$497,0)</f>
        <v>237</v>
      </c>
      <c r="TV419" s="115">
        <f>RANK(TO419,TO$9:TO$497,0)</f>
        <v>143</v>
      </c>
      <c r="TW419" s="115">
        <f>RANK(TP419,TP$9:TP$497,0)</f>
        <v>212</v>
      </c>
      <c r="TX419" s="115">
        <f>RANK(TQ419,TQ$9:TQ$497,0)</f>
        <v>225</v>
      </c>
      <c r="TY419" s="115">
        <f>RANK(TR419,TR$9:TR$497,0)</f>
        <v>88</v>
      </c>
      <c r="TZ419" s="121">
        <f>RANK(TS419,TS$9:TS$497,0)</f>
        <v>63</v>
      </c>
      <c r="UA419" s="132"/>
      <c r="UB419" s="7" t="s">
        <v>1</v>
      </c>
    </row>
    <row r="420" spans="1:548" x14ac:dyDescent="0.15">
      <c r="A420" s="183">
        <v>412</v>
      </c>
      <c r="B420" s="200" t="s">
        <v>1543</v>
      </c>
      <c r="C420" s="143"/>
      <c r="D420" s="143"/>
      <c r="E420" s="64" t="s">
        <v>518</v>
      </c>
      <c r="F420" s="65">
        <v>120</v>
      </c>
      <c r="G420" s="65" t="s">
        <v>558</v>
      </c>
      <c r="H420" s="144"/>
      <c r="I420" s="66" t="s">
        <v>521</v>
      </c>
      <c r="J420" s="67" t="s">
        <v>521</v>
      </c>
      <c r="K420" s="67" t="s">
        <v>521</v>
      </c>
      <c r="L420" s="67" t="s">
        <v>521</v>
      </c>
      <c r="M420" s="67" t="s">
        <v>521</v>
      </c>
      <c r="N420" s="67" t="s">
        <v>521</v>
      </c>
      <c r="O420" s="67" t="s">
        <v>521</v>
      </c>
      <c r="P420" s="67" t="s">
        <v>521</v>
      </c>
      <c r="Q420" s="67" t="s">
        <v>521</v>
      </c>
      <c r="R420" s="68" t="s">
        <v>521</v>
      </c>
      <c r="S420" s="69" t="s">
        <v>521</v>
      </c>
      <c r="T420" s="67" t="s">
        <v>521</v>
      </c>
      <c r="U420" s="67" t="s">
        <v>521</v>
      </c>
      <c r="V420" s="67" t="s">
        <v>521</v>
      </c>
      <c r="W420" s="67" t="s">
        <v>521</v>
      </c>
      <c r="X420" s="67" t="s">
        <v>521</v>
      </c>
      <c r="Y420" s="67" t="s">
        <v>521</v>
      </c>
      <c r="Z420" s="67" t="s">
        <v>521</v>
      </c>
      <c r="AA420" s="67" t="s">
        <v>521</v>
      </c>
      <c r="AB420" s="68" t="s">
        <v>521</v>
      </c>
      <c r="AC420" s="69" t="s">
        <v>521</v>
      </c>
      <c r="AD420" s="67" t="s">
        <v>521</v>
      </c>
      <c r="AE420" s="67" t="s">
        <v>521</v>
      </c>
      <c r="AF420" s="67" t="s">
        <v>521</v>
      </c>
      <c r="AG420" s="67" t="s">
        <v>521</v>
      </c>
      <c r="AH420" s="67" t="s">
        <v>521</v>
      </c>
      <c r="AI420" s="67" t="s">
        <v>521</v>
      </c>
      <c r="AJ420" s="67" t="s">
        <v>521</v>
      </c>
      <c r="AK420" s="67" t="s">
        <v>521</v>
      </c>
      <c r="AL420" s="68" t="s">
        <v>521</v>
      </c>
      <c r="AM420" s="69" t="s">
        <v>521</v>
      </c>
      <c r="AN420" s="67" t="s">
        <v>521</v>
      </c>
      <c r="AO420" s="67" t="s">
        <v>521</v>
      </c>
      <c r="AP420" s="67" t="s">
        <v>521</v>
      </c>
      <c r="AQ420" s="67" t="s">
        <v>521</v>
      </c>
      <c r="AR420" s="67" t="s">
        <v>521</v>
      </c>
      <c r="AS420" s="67" t="s">
        <v>521</v>
      </c>
      <c r="AT420" s="67" t="s">
        <v>521</v>
      </c>
      <c r="AU420" s="67" t="s">
        <v>521</v>
      </c>
      <c r="AV420" s="68" t="s">
        <v>521</v>
      </c>
      <c r="AW420" s="69" t="s">
        <v>521</v>
      </c>
      <c r="AX420" s="67" t="s">
        <v>521</v>
      </c>
      <c r="AY420" s="67" t="s">
        <v>521</v>
      </c>
      <c r="AZ420" s="67" t="s">
        <v>521</v>
      </c>
      <c r="BA420" s="67" t="s">
        <v>521</v>
      </c>
      <c r="BB420" s="67" t="s">
        <v>521</v>
      </c>
      <c r="BC420" s="67" t="s">
        <v>521</v>
      </c>
      <c r="BD420" s="67" t="s">
        <v>521</v>
      </c>
      <c r="BE420" s="67" t="s">
        <v>521</v>
      </c>
      <c r="BF420" s="68" t="s">
        <v>521</v>
      </c>
      <c r="BG420" s="69" t="s">
        <v>521</v>
      </c>
      <c r="BH420" s="67" t="s">
        <v>521</v>
      </c>
      <c r="BI420" s="67" t="s">
        <v>521</v>
      </c>
      <c r="BJ420" s="67" t="s">
        <v>521</v>
      </c>
      <c r="BK420" s="67" t="s">
        <v>521</v>
      </c>
      <c r="BL420" s="67" t="s">
        <v>521</v>
      </c>
      <c r="BM420" s="67" t="s">
        <v>521</v>
      </c>
      <c r="BN420" s="67" t="s">
        <v>521</v>
      </c>
      <c r="BO420" s="67" t="s">
        <v>521</v>
      </c>
      <c r="BP420" s="68" t="s">
        <v>521</v>
      </c>
      <c r="BQ420" s="70" t="s">
        <v>521</v>
      </c>
      <c r="BR420" s="67" t="s">
        <v>521</v>
      </c>
      <c r="BS420" s="67" t="s">
        <v>521</v>
      </c>
      <c r="BT420" s="67" t="s">
        <v>521</v>
      </c>
      <c r="BU420" s="67" t="s">
        <v>521</v>
      </c>
      <c r="BV420" s="67" t="s">
        <v>521</v>
      </c>
      <c r="BW420" s="67" t="s">
        <v>521</v>
      </c>
      <c r="BX420" s="67" t="s">
        <v>521</v>
      </c>
      <c r="BY420" s="67" t="s">
        <v>521</v>
      </c>
      <c r="BZ420" s="68" t="s">
        <v>521</v>
      </c>
      <c r="CA420" s="69" t="s">
        <v>521</v>
      </c>
      <c r="CB420" s="67" t="s">
        <v>521</v>
      </c>
      <c r="CC420" s="67" t="s">
        <v>521</v>
      </c>
      <c r="CD420" s="67" t="s">
        <v>521</v>
      </c>
      <c r="CE420" s="67" t="s">
        <v>521</v>
      </c>
      <c r="CF420" s="67" t="s">
        <v>521</v>
      </c>
      <c r="CG420" s="67" t="s">
        <v>521</v>
      </c>
      <c r="CH420" s="67" t="s">
        <v>521</v>
      </c>
      <c r="CI420" s="67" t="s">
        <v>521</v>
      </c>
      <c r="CJ420" s="68" t="s">
        <v>521</v>
      </c>
      <c r="CK420" s="69" t="s">
        <v>521</v>
      </c>
      <c r="CL420" s="67" t="s">
        <v>521</v>
      </c>
      <c r="CM420" s="67" t="s">
        <v>521</v>
      </c>
      <c r="CN420" s="67" t="s">
        <v>521</v>
      </c>
      <c r="CO420" s="67" t="s">
        <v>521</v>
      </c>
      <c r="CP420" s="67" t="s">
        <v>521</v>
      </c>
      <c r="CQ420" s="67" t="s">
        <v>521</v>
      </c>
      <c r="CR420" s="67" t="s">
        <v>521</v>
      </c>
      <c r="CS420" s="67" t="s">
        <v>521</v>
      </c>
      <c r="CT420" s="68" t="s">
        <v>521</v>
      </c>
      <c r="CU420" s="69" t="s">
        <v>521</v>
      </c>
      <c r="CV420" s="67" t="s">
        <v>521</v>
      </c>
      <c r="CW420" s="67" t="s">
        <v>521</v>
      </c>
      <c r="CX420" s="67" t="s">
        <v>521</v>
      </c>
      <c r="CY420" s="67" t="s">
        <v>521</v>
      </c>
      <c r="CZ420" s="67" t="s">
        <v>521</v>
      </c>
      <c r="DA420" s="67" t="s">
        <v>521</v>
      </c>
      <c r="DB420" s="67" t="s">
        <v>521</v>
      </c>
      <c r="DC420" s="67" t="s">
        <v>521</v>
      </c>
      <c r="DD420" s="68" t="s">
        <v>521</v>
      </c>
      <c r="DE420" s="69" t="s">
        <v>521</v>
      </c>
      <c r="DF420" s="71" t="s">
        <v>521</v>
      </c>
      <c r="DG420" s="67" t="s">
        <v>521</v>
      </c>
      <c r="DH420" s="67" t="s">
        <v>521</v>
      </c>
      <c r="DI420" s="67" t="s">
        <v>521</v>
      </c>
      <c r="DJ420" s="67" t="s">
        <v>521</v>
      </c>
      <c r="DK420" s="67" t="s">
        <v>520</v>
      </c>
      <c r="DL420" s="67" t="s">
        <v>520</v>
      </c>
      <c r="DM420" s="67" t="s">
        <v>520</v>
      </c>
      <c r="DN420" s="68" t="s">
        <v>520</v>
      </c>
      <c r="DO420" s="70" t="s">
        <v>520</v>
      </c>
      <c r="DP420" s="71" t="s">
        <v>520</v>
      </c>
      <c r="DQ420" s="67" t="s">
        <v>520</v>
      </c>
      <c r="DR420" s="67" t="s">
        <v>520</v>
      </c>
      <c r="DS420" s="67" t="s">
        <v>520</v>
      </c>
      <c r="DT420" s="67" t="s">
        <v>520</v>
      </c>
      <c r="DU420" s="67" t="s">
        <v>521</v>
      </c>
      <c r="DV420" s="67" t="s">
        <v>521</v>
      </c>
      <c r="DW420" s="67" t="s">
        <v>521</v>
      </c>
      <c r="DX420" s="72" t="s">
        <v>521</v>
      </c>
      <c r="DY420" s="73" t="s">
        <v>522</v>
      </c>
      <c r="DZ420" s="74">
        <v>2</v>
      </c>
      <c r="EA420" s="74">
        <v>3</v>
      </c>
      <c r="EB420" s="74">
        <v>3</v>
      </c>
      <c r="EC420" s="75">
        <v>4</v>
      </c>
      <c r="ED420" s="76" t="s">
        <v>522</v>
      </c>
      <c r="EE420" s="74">
        <f t="shared" si="1021"/>
        <v>2</v>
      </c>
      <c r="EF420" s="74">
        <f t="shared" si="1022"/>
        <v>6</v>
      </c>
      <c r="EG420" s="74">
        <f t="shared" si="1023"/>
        <v>18</v>
      </c>
      <c r="EH420" s="77">
        <f t="shared" si="1024"/>
        <v>72</v>
      </c>
      <c r="EI420" s="73">
        <v>300</v>
      </c>
      <c r="EJ420" s="74">
        <v>450</v>
      </c>
      <c r="EK420" s="74">
        <v>900</v>
      </c>
      <c r="EL420" s="190">
        <v>1500</v>
      </c>
      <c r="EM420" s="191">
        <v>4500</v>
      </c>
      <c r="EN420" s="78">
        <v>1</v>
      </c>
      <c r="EO420" s="79">
        <f t="shared" si="1025"/>
        <v>0.75</v>
      </c>
      <c r="EP420" s="79">
        <f t="shared" si="1026"/>
        <v>0.5</v>
      </c>
      <c r="EQ420" s="79">
        <f t="shared" si="1027"/>
        <v>0.27777777777777773</v>
      </c>
      <c r="ER420" s="80">
        <f t="shared" si="1028"/>
        <v>0.20833333333333334</v>
      </c>
      <c r="ES420" s="128" t="s">
        <v>523</v>
      </c>
      <c r="ET420" s="82"/>
      <c r="EU420" s="83">
        <v>4</v>
      </c>
      <c r="EV420" s="146">
        <v>130</v>
      </c>
      <c r="EW420" s="147">
        <v>53</v>
      </c>
      <c r="EX420" s="147">
        <v>61</v>
      </c>
      <c r="EY420" s="147">
        <v>94</v>
      </c>
      <c r="EZ420" s="147">
        <v>35</v>
      </c>
      <c r="FA420" s="147">
        <v>35</v>
      </c>
      <c r="FB420" s="147">
        <v>31</v>
      </c>
      <c r="FC420" s="147">
        <v>49</v>
      </c>
      <c r="FD420" s="74">
        <f t="shared" si="1029"/>
        <v>96</v>
      </c>
      <c r="FE420" s="84">
        <f t="shared" si="1030"/>
        <v>110</v>
      </c>
      <c r="FF420" s="73">
        <f>RANK(EV420,$EV$9:$EV$497,0)</f>
        <v>19</v>
      </c>
      <c r="FG420" s="74">
        <f>RANK(EW420,$EW$9:$EW$497,0)</f>
        <v>158</v>
      </c>
      <c r="FH420" s="74">
        <f>RANK(EX420,$EX$9:$EX$497,0)</f>
        <v>114</v>
      </c>
      <c r="FI420" s="74">
        <f>RANK(EY420,$EY$9:$EY$497,0)</f>
        <v>14</v>
      </c>
      <c r="FJ420" s="74">
        <f>RANK(EZ420,$EZ$9:$EZ$497,0)</f>
        <v>107</v>
      </c>
      <c r="FK420" s="74">
        <f>RANK(FA420,$FA$9:$FA$497,0)</f>
        <v>79</v>
      </c>
      <c r="FL420" s="74">
        <f>RANK(FB420,$FB$9:$FB$497,0)</f>
        <v>256</v>
      </c>
      <c r="FM420" s="74">
        <f>RANK(FC420,$FC$9:$FC$497,0)</f>
        <v>170</v>
      </c>
      <c r="FN420" s="74">
        <f>RANK(FD420,$FD$9:$FD$497,0)</f>
        <v>107</v>
      </c>
      <c r="FO420" s="84">
        <f>RANK(FE420,$FE$9:$FE$497,0)</f>
        <v>129</v>
      </c>
      <c r="FP420" s="73">
        <f>COUNTIFS($EV$9:$EV$497,"&gt;"&amp;EV420,$ES$9:$ES$497,ES420)+1</f>
        <v>10</v>
      </c>
      <c r="FQ420" s="74">
        <f>COUNTIFS($EW$9:$EW$497,"&gt;"&amp;EW420,$ES$9:$ES$497,ES420)+1</f>
        <v>17</v>
      </c>
      <c r="FR420" s="74">
        <f>COUNTIFS($EX$9:$EX$497,"&gt;"&amp;EX420,$ES$9:$ES$497,ES420)+1</f>
        <v>30</v>
      </c>
      <c r="FS420" s="74">
        <f>COUNTIFS($EY$9:$EY$497,"&gt;"&amp;EY420,$ES$9:$ES$497,ES420)+1</f>
        <v>14</v>
      </c>
      <c r="FT420" s="74">
        <f>COUNTIFS($EZ$9:$EZ$497,"&gt;"&amp;EZ420,$ES$9:$ES$497,ES420)+1</f>
        <v>16</v>
      </c>
      <c r="FU420" s="74">
        <f>COUNTIFS($FA$9:$FA$497,"&gt;"&amp;FA420,$ES$9:$ES$497,ES420)+1</f>
        <v>13</v>
      </c>
      <c r="FV420" s="74">
        <f>COUNTIFS($FB$9:$FB$497,"&gt;"&amp;FB420,$ES$9:$ES$497,ES420)+1</f>
        <v>20</v>
      </c>
      <c r="FW420" s="74">
        <f>COUNTIFS($FC$9:$FC$497,"&gt;"&amp;FC420,$ES$9:$ES$497,ES420)+1</f>
        <v>10</v>
      </c>
      <c r="FX420" s="74">
        <f>COUNTIFS($FD$9:$FD$497,"&gt;"&amp;FD420,$ES$9:$ES$497,ES420)+1</f>
        <v>23</v>
      </c>
      <c r="FY420" s="84">
        <f>COUNTIFS($FE$9:$FE$497,"&gt;"&amp;FE420,$ES$9:$ES$497,ES420)+1</f>
        <v>20</v>
      </c>
      <c r="FZ420" s="85">
        <f t="shared" si="1031"/>
        <v>1.08</v>
      </c>
      <c r="GA420" s="86">
        <f t="shared" si="1032"/>
        <v>0.44</v>
      </c>
      <c r="GB420" s="86">
        <f t="shared" si="1033"/>
        <v>0.51</v>
      </c>
      <c r="GC420" s="86">
        <f t="shared" si="1034"/>
        <v>0.78</v>
      </c>
      <c r="GD420" s="86">
        <f t="shared" si="1035"/>
        <v>0.28999999999999998</v>
      </c>
      <c r="GE420" s="86">
        <f t="shared" si="1036"/>
        <v>0.28999999999999998</v>
      </c>
      <c r="GF420" s="86">
        <f t="shared" si="1037"/>
        <v>0.26</v>
      </c>
      <c r="GG420" s="86">
        <f t="shared" si="1038"/>
        <v>0.41</v>
      </c>
      <c r="GH420" s="86">
        <f t="shared" si="1039"/>
        <v>0.8</v>
      </c>
      <c r="GI420" s="87">
        <f t="shared" si="1040"/>
        <v>0.92</v>
      </c>
      <c r="GJ420" s="85">
        <f>ROUND(((FZ420-AVERAGE(FZ$9:FZ$497))/STDEVP(FZ$9:FZ$497)*10+50),2)</f>
        <v>54.41</v>
      </c>
      <c r="GK420" s="86">
        <f>ROUND(((GA420-AVERAGE(GA$9:GA$497))/STDEVP(GA$9:GA$497)*10+50),2)</f>
        <v>42.52</v>
      </c>
      <c r="GL420" s="86">
        <f>ROUND(((GB420-AVERAGE(GB$9:GB$497))/STDEVP(GB$9:GB$497)*10+50),2)</f>
        <v>47.26</v>
      </c>
      <c r="GM420" s="86">
        <f>ROUND(((GC420-AVERAGE(GC$9:GC$497))/STDEVP(GC$9:GC$497)*10+50),2)</f>
        <v>62.73</v>
      </c>
      <c r="GN420" s="86">
        <f>ROUND(((GD420-AVERAGE(GD$9:GD$497))/STDEVP(GD$9:GD$497)*10+50),2)</f>
        <v>46.5</v>
      </c>
      <c r="GO420" s="86">
        <f>ROUND(((GE420-AVERAGE(GE$9:GE$497))/STDEVP(GE$9:GE$497)*10+50),2)</f>
        <v>47.88</v>
      </c>
      <c r="GP420" s="86">
        <f>ROUND(((GF420-AVERAGE(GF$9:GF$497))/STDEVP(GF$9:GF$497)*10+50),2)</f>
        <v>38.200000000000003</v>
      </c>
      <c r="GQ420" s="86">
        <f>ROUND(((GG420-AVERAGE(GG$9:GG$497))/STDEVP(GG$9:GG$497)*10+50),2)</f>
        <v>43.09</v>
      </c>
      <c r="GR420" s="86">
        <f>ROUND(((GH420-AVERAGE(GH$9:GH$497))/STDEVP(GH$9:GH$497)*10+50),2)</f>
        <v>43.63</v>
      </c>
      <c r="GS420" s="87">
        <f>ROUND(((GI420-AVERAGE(GI$9:GI$497))/STDEVP(GI$9:GI$497)*10+50),2)</f>
        <v>43.83</v>
      </c>
      <c r="GT420" s="73">
        <f>RANK(GJ420,$GJ$9:$GJ$497,0)</f>
        <v>138</v>
      </c>
      <c r="GU420" s="74">
        <f>RANK(GK420,$GK$9:$GK$497,0)</f>
        <v>313</v>
      </c>
      <c r="GV420" s="74">
        <f>RANK(GL420,$GL$9:$GL$497,0)</f>
        <v>250</v>
      </c>
      <c r="GW420" s="74">
        <f>RANK(GM420,$GM$9:$GM$497,0)</f>
        <v>42</v>
      </c>
      <c r="GX420" s="74">
        <f>RANK(GN420,$GN$9:$GN$497,0)</f>
        <v>213</v>
      </c>
      <c r="GY420" s="74">
        <f>RANK(GO420,$GO$9:$GO$497,0)</f>
        <v>190</v>
      </c>
      <c r="GZ420" s="74">
        <f>RANK(GP420,$GP$9:$GP$497,0)</f>
        <v>382</v>
      </c>
      <c r="HA420" s="74">
        <f>RANK(GQ420,$GQ$9:$GQ$497,0)</f>
        <v>326</v>
      </c>
      <c r="HB420" s="74">
        <f>RANK(GR420,$GR$9:$GR$497,0)</f>
        <v>304</v>
      </c>
      <c r="HC420" s="84">
        <f>RANK(GS420,$GS$9:$GS$497,0)</f>
        <v>300</v>
      </c>
      <c r="HD420" s="85">
        <f>ROUND(AVERAGEIF($ES$9:$ES$497,$ES420,$FZ$9:$FZ$497),2)</f>
        <v>1.1399999999999999</v>
      </c>
      <c r="HE420" s="86">
        <f>ROUND(AVERAGEIF($ES$9:$ES$497,$ES420,$GA$9:$GA$497),2)</f>
        <v>0.46</v>
      </c>
      <c r="HF420" s="86">
        <f>ROUND(AVERAGEIF($ES$9:$ES$497,$ES420,$GB$9:$GB$497),2)</f>
        <v>0.65</v>
      </c>
      <c r="HG420" s="86">
        <f>ROUND(AVERAGEIF($ES$9:$ES$497,$ES420,$GC$9:$GC$497),2)</f>
        <v>0.74</v>
      </c>
      <c r="HH420" s="86">
        <f>ROUND(AVERAGEIF($ES$9:$ES$497,$ES420,$GD$9:$GD$497),2)</f>
        <v>0.27</v>
      </c>
      <c r="HI420" s="86">
        <f>ROUND(AVERAGEIF($ES$9:$ES$497,$ES420,$GE$9:$GE$497),2)</f>
        <v>0.23</v>
      </c>
      <c r="HJ420" s="86">
        <f>ROUND(AVERAGEIF($ES$9:$ES$497,$ES420,$GF$9:$GF$497),2)</f>
        <v>0.3</v>
      </c>
      <c r="HK420" s="86">
        <f>ROUND(AVERAGEIF($ES$9:$ES$497,$ES420,$GG$9:$GG$497),2)</f>
        <v>0.28000000000000003</v>
      </c>
      <c r="HL420" s="86">
        <f>ROUND(AVERAGEIF($ES$9:$ES$497,$ES420,$GH$9:$GH$497),2)</f>
        <v>0.92</v>
      </c>
      <c r="HM420" s="87">
        <f>ROUND(AVERAGEIF($ES$9:$ES$497,$ES420,$GI$9:$GI$497),2)</f>
        <v>0.93</v>
      </c>
      <c r="HN420" s="88">
        <f t="shared" si="1041"/>
        <v>-5.9999999999999831E-2</v>
      </c>
      <c r="HO420" s="89">
        <f t="shared" si="1042"/>
        <v>-2.0000000000000018E-2</v>
      </c>
      <c r="HP420" s="89">
        <f t="shared" si="1043"/>
        <v>-0.14000000000000001</v>
      </c>
      <c r="HQ420" s="89">
        <f t="shared" si="1044"/>
        <v>4.0000000000000036E-2</v>
      </c>
      <c r="HR420" s="89">
        <f t="shared" si="1045"/>
        <v>1.9999999999999962E-2</v>
      </c>
      <c r="HS420" s="89">
        <f t="shared" si="1046"/>
        <v>5.999999999999997E-2</v>
      </c>
      <c r="HT420" s="89">
        <f t="shared" si="1047"/>
        <v>-3.999999999999998E-2</v>
      </c>
      <c r="HU420" s="89">
        <f t="shared" si="1048"/>
        <v>0.12999999999999995</v>
      </c>
      <c r="HV420" s="89">
        <f t="shared" si="1049"/>
        <v>-0.12</v>
      </c>
      <c r="HW420" s="90">
        <f t="shared" si="1050"/>
        <v>-1.0000000000000009E-2</v>
      </c>
      <c r="HX420" s="73">
        <f>COUNTIFS($FZ$9:$FZ$497,"&gt;"&amp;FZ420,$ES$9:$ES$497,$ES420)+1</f>
        <v>59</v>
      </c>
      <c r="HY420" s="74">
        <f>COUNTIFS($GA$9:$GA$497,"&gt;"&amp;GA420,$ES$9:$ES$497,$ES420)+1</f>
        <v>52</v>
      </c>
      <c r="HZ420" s="74">
        <f>COUNTIFS($GB$9:$GB$497,"&gt;"&amp;GB420,$ES$9:$ES$497,$ES420)+1</f>
        <v>73</v>
      </c>
      <c r="IA420" s="74">
        <f>COUNTIFS($GC$9:$GC$497,"&gt;"&amp;GC420,$ES$9:$ES$497,$ES420)+1</f>
        <v>32</v>
      </c>
      <c r="IB420" s="74">
        <f>COUNTIFS($GD$9:$GD$497,"&gt;"&amp;GD420,$ES$9:$ES$497,$ES420)+1</f>
        <v>27</v>
      </c>
      <c r="IC420" s="74">
        <f>COUNTIFS($GE$9:$GE$497,"&gt;"&amp;GE420,$ES$9:$ES$497,$ES420)+1</f>
        <v>22</v>
      </c>
      <c r="ID420" s="74">
        <f>COUNTIFS($GF$9:$GF$497,"&gt;"&amp;GF420,$ES$9:$ES$497,$ES420)+1</f>
        <v>47</v>
      </c>
      <c r="IE420" s="74">
        <f>COUNTIFS($GG$9:$GG$497,"&gt;"&amp;GG420,$ES$9:$ES$497,$ES420)+1</f>
        <v>24</v>
      </c>
      <c r="IF420" s="74">
        <f>COUNTIFS($GH$9:$GH$497,"&gt;"&amp;GH420,$ES$9:$ES$497,$ES420)+1</f>
        <v>62</v>
      </c>
      <c r="IG420" s="84">
        <f>COUNTIFS($GI$9:$GI$497,"&gt;"&amp;GI420,$ES$9:$ES$497,$ES420)+1</f>
        <v>45</v>
      </c>
      <c r="IH420" s="148"/>
      <c r="II420" s="149"/>
      <c r="IJ420" s="149"/>
      <c r="IK420" s="149"/>
      <c r="IL420" s="149"/>
      <c r="IM420" s="150"/>
      <c r="IN420" s="151"/>
      <c r="IO420" s="152"/>
      <c r="IP420" s="153"/>
      <c r="IQ420" s="149"/>
      <c r="IR420" s="149"/>
      <c r="IS420" s="149"/>
      <c r="IT420" s="149"/>
      <c r="IU420" s="149"/>
      <c r="IV420" s="149"/>
      <c r="IW420" s="154"/>
      <c r="IX420" s="151"/>
      <c r="IY420" s="149"/>
      <c r="IZ420" s="149"/>
      <c r="JA420" s="149"/>
      <c r="JB420" s="149"/>
      <c r="JC420" s="149"/>
      <c r="JD420" s="149"/>
      <c r="JE420" s="155"/>
      <c r="JF420" s="153"/>
      <c r="JG420" s="149"/>
      <c r="JH420" s="149"/>
      <c r="JI420" s="149"/>
      <c r="JJ420" s="149"/>
      <c r="JK420" s="149"/>
      <c r="JL420" s="149"/>
      <c r="JM420" s="154"/>
      <c r="JN420" s="151"/>
      <c r="JO420" s="149"/>
      <c r="JP420" s="149"/>
      <c r="JQ420" s="149"/>
      <c r="JR420" s="149"/>
      <c r="JS420" s="149"/>
      <c r="JT420" s="149"/>
      <c r="JU420" s="149"/>
      <c r="JV420" s="149"/>
      <c r="JW420" s="149"/>
      <c r="JX420" s="149"/>
      <c r="JY420" s="149"/>
      <c r="JZ420" s="155"/>
      <c r="KA420" s="151"/>
      <c r="KB420" s="149"/>
      <c r="KC420" s="149"/>
      <c r="KD420" s="149"/>
      <c r="KE420" s="155"/>
      <c r="KF420" s="153"/>
      <c r="KG420" s="149"/>
      <c r="KH420" s="149"/>
      <c r="KI420" s="149"/>
      <c r="KJ420" s="149"/>
      <c r="KK420" s="156"/>
      <c r="KL420" s="149"/>
      <c r="KM420" s="149"/>
      <c r="KN420" s="149"/>
      <c r="KO420" s="149"/>
      <c r="KP420" s="149"/>
      <c r="KQ420" s="149"/>
      <c r="KR420" s="149"/>
      <c r="KS420" s="154"/>
      <c r="KT420" s="154"/>
      <c r="KU420" s="154"/>
      <c r="KV420" s="154"/>
      <c r="KW420" s="151"/>
      <c r="KX420" s="149"/>
      <c r="KY420" s="149"/>
      <c r="KZ420" s="149"/>
      <c r="LA420" s="149"/>
      <c r="LB420" s="149"/>
      <c r="LC420" s="154"/>
      <c r="LD420" s="151"/>
      <c r="LE420" s="152"/>
      <c r="LF420" s="157"/>
      <c r="LG420" s="158"/>
      <c r="LH420" s="151"/>
      <c r="LI420" s="149"/>
      <c r="LJ420" s="147"/>
      <c r="LK420" s="147"/>
      <c r="LL420" s="147"/>
      <c r="LM420" s="159"/>
      <c r="LN420" s="153"/>
      <c r="LO420" s="149"/>
      <c r="LP420" s="149"/>
      <c r="LQ420" s="149"/>
      <c r="LR420" s="154"/>
      <c r="LS420" s="151"/>
      <c r="LT420" s="149"/>
      <c r="LU420" s="149"/>
      <c r="LV420" s="149">
        <v>0.05</v>
      </c>
      <c r="LW420" s="149">
        <v>0.05</v>
      </c>
      <c r="LX420" s="149"/>
      <c r="LY420" s="149"/>
      <c r="LZ420" s="149">
        <v>0.05</v>
      </c>
      <c r="MA420" s="155"/>
      <c r="MB420" s="153"/>
      <c r="MC420" s="149"/>
      <c r="MD420" s="149"/>
      <c r="ME420" s="149"/>
      <c r="MF420" s="149"/>
      <c r="MG420" s="149"/>
      <c r="MH420" s="149"/>
      <c r="MI420" s="149"/>
      <c r="MJ420" s="149"/>
      <c r="MK420" s="149"/>
      <c r="ML420" s="149"/>
      <c r="MM420" s="149"/>
      <c r="MN420" s="156"/>
      <c r="MO420" s="156"/>
      <c r="MP420" s="154"/>
      <c r="MQ420" s="151"/>
      <c r="MR420" s="149"/>
      <c r="MS420" s="149"/>
      <c r="MT420" s="149"/>
      <c r="MU420" s="149"/>
      <c r="MV420" s="156"/>
      <c r="MW420" s="149"/>
      <c r="MX420" s="149"/>
      <c r="MY420" s="149"/>
      <c r="MZ420" s="149"/>
      <c r="NA420" s="149"/>
      <c r="NB420" s="149"/>
      <c r="NC420" s="149"/>
      <c r="ND420" s="154"/>
      <c r="NE420" s="154"/>
      <c r="NF420" s="154"/>
      <c r="NG420" s="154"/>
      <c r="NH420" s="151"/>
      <c r="NI420" s="149"/>
      <c r="NJ420" s="149"/>
      <c r="NK420" s="149"/>
      <c r="NL420" s="149"/>
      <c r="NM420" s="149"/>
      <c r="NN420" s="94"/>
      <c r="NO420" s="151"/>
      <c r="NP420" s="160"/>
      <c r="NQ420" s="145" t="s">
        <v>1541</v>
      </c>
      <c r="NR420" s="199" t="s">
        <v>1545</v>
      </c>
      <c r="NS420" s="199"/>
      <c r="NT420" s="199"/>
      <c r="NU420" s="145" t="s">
        <v>1203</v>
      </c>
      <c r="NV420" s="171">
        <v>44508</v>
      </c>
      <c r="NW420" s="102" t="s">
        <v>1204</v>
      </c>
      <c r="NX420" s="165" t="s">
        <v>1322</v>
      </c>
      <c r="NY420" s="138" t="s">
        <v>1117</v>
      </c>
      <c r="NZ420" s="165" t="s">
        <v>1322</v>
      </c>
      <c r="OA420" s="166"/>
      <c r="OB420" s="166"/>
      <c r="OC420" s="166"/>
      <c r="OD420" s="108">
        <f t="shared" si="1051"/>
        <v>72</v>
      </c>
      <c r="OE420" s="109">
        <v>5</v>
      </c>
      <c r="OF420" s="110">
        <f t="shared" si="1052"/>
        <v>300</v>
      </c>
      <c r="OG420" s="109">
        <v>3</v>
      </c>
      <c r="OH420" s="111">
        <f>ROUND(AVERAGEIF($ES$9:$ES$497,$ES420,EV$9:EV$497),0)</f>
        <v>79</v>
      </c>
      <c r="OI420" s="112">
        <f>ROUND(AVERAGEIF($ES$9:$ES$497,$ES420,EW$9:EW$497),0)</f>
        <v>32</v>
      </c>
      <c r="OJ420" s="112">
        <f>ROUND(AVERAGEIF($ES$9:$ES$497,$ES420,EX$9:EX$497),0)</f>
        <v>45</v>
      </c>
      <c r="OK420" s="112">
        <f>ROUND(AVERAGEIF($ES$9:$ES$497,$ES420,EY$9:EY$497),0)</f>
        <v>53</v>
      </c>
      <c r="OL420" s="112">
        <f>ROUND(AVERAGEIF($ES$9:$ES$497,$ES420,EZ$9:EZ$497),0)</f>
        <v>20</v>
      </c>
      <c r="OM420" s="112">
        <f>ROUND(AVERAGEIF($ES$9:$ES$497,$ES420,FA$9:FA$497),0)</f>
        <v>18</v>
      </c>
      <c r="ON420" s="112">
        <f>ROUND(AVERAGEIF($ES$9:$ES$497,$ES420,FB$9:FB$497),0)</f>
        <v>23</v>
      </c>
      <c r="OO420" s="112">
        <f>ROUND(AVERAGEIF($ES$9:$ES$497,$ES420,FC$9:FC$497),0)</f>
        <v>23</v>
      </c>
      <c r="OP420" s="112">
        <f>ROUND(AVERAGEIF($ES$9:$ES$497,$ES420,FD$9:FD$497),0)</f>
        <v>64</v>
      </c>
      <c r="OQ420" s="113">
        <f>ROUND(AVERAGEIF($ES$9:$ES$497,$ES420,FE$9:FE$497),0)</f>
        <v>68</v>
      </c>
      <c r="OR420" s="114">
        <f>ROUND(EV420/MAX(EV$9:EV$497)*100,0)</f>
        <v>73</v>
      </c>
      <c r="OS420" s="115">
        <f>ROUND(EW420/MAX(EW$9:EW$497)*100,0)</f>
        <v>42</v>
      </c>
      <c r="OT420" s="115">
        <f>ROUND(EX420/MAX(EX$9:EX$497)*100,0)</f>
        <v>51</v>
      </c>
      <c r="OU420" s="115">
        <f>ROUND(EY420/MAX(EY$9:EY$497)*100,0)</f>
        <v>63</v>
      </c>
      <c r="OV420" s="115">
        <f>ROUND(EZ420/MAX(EZ$9:EZ$497)*100,0)</f>
        <v>28</v>
      </c>
      <c r="OW420" s="115">
        <f>ROUND(FA420/MAX(FA$9:FA$497)*100,0)</f>
        <v>31</v>
      </c>
      <c r="OX420" s="115">
        <f>ROUND(FB420/MAX(FB$9:FB$497)*100,0)</f>
        <v>23</v>
      </c>
      <c r="OY420" s="116">
        <f>ROUND(FC420/MAX(FC$9:FC$497)*100,0)</f>
        <v>34</v>
      </c>
      <c r="OZ420" s="115">
        <f>ROUND(FD420/MAX(FD$9:FD$497)*100,0)</f>
        <v>65</v>
      </c>
      <c r="PA420" s="117">
        <f>ROUND(FE420/MAX(FE$9:FE$497)*100,0)</f>
        <v>45</v>
      </c>
      <c r="PB420" s="118">
        <f t="shared" si="1053"/>
        <v>526</v>
      </c>
      <c r="PC420" s="115">
        <f t="shared" si="1054"/>
        <v>457</v>
      </c>
      <c r="PD420" s="115">
        <f t="shared" si="1055"/>
        <v>610</v>
      </c>
      <c r="PE420" s="115">
        <f t="shared" si="1056"/>
        <v>594</v>
      </c>
      <c r="PF420" s="115">
        <f t="shared" si="1057"/>
        <v>577</v>
      </c>
      <c r="PG420" s="119">
        <f t="shared" si="1058"/>
        <v>472</v>
      </c>
      <c r="PH420" s="118">
        <f>ROUND(PB420/MAX(PB$9:PB$497)*100,0)</f>
        <v>63</v>
      </c>
      <c r="PI420" s="115">
        <f>ROUND(PC420/MAX(PC$9:PC$497)*100,0)</f>
        <v>55</v>
      </c>
      <c r="PJ420" s="115">
        <f>ROUND(PD420/MAX(PD$9:PD$497)*100,0)</f>
        <v>65</v>
      </c>
      <c r="PK420" s="115">
        <f>ROUND(PE420/MAX(PE$9:PE$497)*100,0)</f>
        <v>59</v>
      </c>
      <c r="PL420" s="115">
        <f>ROUND(PF420/MAX(PF$9:PF$497)*100,0)</f>
        <v>81</v>
      </c>
      <c r="PM420" s="119">
        <f>ROUND(PG420/MAX(PG$9:PG$497)*100,0)</f>
        <v>69</v>
      </c>
      <c r="PN420" s="118">
        <f>RANK(PH420,PH$9:PH$497,0)</f>
        <v>90</v>
      </c>
      <c r="PO420" s="115">
        <f>RANK(PI420,PI$9:PI$497,0)</f>
        <v>104</v>
      </c>
      <c r="PP420" s="115">
        <f>RANK(PJ420,PJ$9:PJ$497,0)</f>
        <v>93</v>
      </c>
      <c r="PQ420" s="115">
        <f>RANK(PK420,PK$9:PK$497,0)</f>
        <v>106</v>
      </c>
      <c r="PR420" s="115">
        <f>RANK(PL420,PL$9:PL$497,0)</f>
        <v>32</v>
      </c>
      <c r="PS420" s="119">
        <f>RANK(PM420,PM$9:PM$497,0)</f>
        <v>48</v>
      </c>
      <c r="PT420" s="120">
        <f>ROUND(FZ420/MAX(FZ$9:FZ$497)*100,0)</f>
        <v>59</v>
      </c>
      <c r="PU420" s="115">
        <f>ROUND(GA420/MAX(GA$9:GA$497)*100,0)</f>
        <v>25</v>
      </c>
      <c r="PV420" s="115">
        <f>ROUND(GB420/MAX(GB$9:GB$497)*100,0)</f>
        <v>37</v>
      </c>
      <c r="PW420" s="115">
        <f>ROUND(GC420/MAX(GC$9:GC$497)*100,0)</f>
        <v>62</v>
      </c>
      <c r="PX420" s="115">
        <f>ROUND(GD420/MAX(GD$9:GD$497)*100,0)</f>
        <v>16</v>
      </c>
      <c r="PY420" s="115">
        <f>ROUND(GE420/MAX(GE$9:GE$497)*100,0)</f>
        <v>17</v>
      </c>
      <c r="PZ420" s="115">
        <f>ROUND(GF420/MAX(GF$9:GF$497)*100,0)</f>
        <v>12</v>
      </c>
      <c r="QA420" s="116">
        <f>ROUND(GG420/MAX(GG$9:GG$497)*100,0)</f>
        <v>22</v>
      </c>
      <c r="QB420" s="115">
        <f>ROUND(GH420/MAX(GH$9:GH$497)*100,0)</f>
        <v>36</v>
      </c>
      <c r="QC420" s="121">
        <f>ROUND(GI420/MAX(GI$9:GI$497)*100,0)</f>
        <v>29</v>
      </c>
      <c r="QD420" s="120">
        <f>ROUND(AVERAGEIF($ES$9:$ES$497,$ES420,PT$9:PT$497),0)</f>
        <v>62</v>
      </c>
      <c r="QE420" s="120">
        <f>ROUND(AVERAGEIF($ES$9:$ES$497,$ES420,PU$9:PU$497),0)</f>
        <v>26</v>
      </c>
      <c r="QF420" s="120">
        <f>ROUND(AVERAGEIF($ES$9:$ES$497,$ES420,PV$9:PV$497),0)</f>
        <v>48</v>
      </c>
      <c r="QG420" s="120">
        <f>ROUND(AVERAGEIF($ES$9:$ES$497,$ES420,PW$9:PW$497),0)</f>
        <v>58</v>
      </c>
      <c r="QH420" s="120">
        <f>ROUND(AVERAGEIF($ES$9:$ES$497,$ES420,PX$9:PX$497),0)</f>
        <v>15</v>
      </c>
      <c r="QI420" s="120">
        <f>ROUND(AVERAGEIF($ES$9:$ES$497,$ES420,PY$9:PY$497),0)</f>
        <v>14</v>
      </c>
      <c r="QJ420" s="120">
        <f>ROUND(AVERAGEIF($ES$9:$ES$497,$ES420,PZ$9:PZ$497),0)</f>
        <v>14</v>
      </c>
      <c r="QK420" s="120">
        <f>ROUND(AVERAGEIF($ES$9:$ES$497,$ES420,QA$9:QA$497),0)</f>
        <v>15</v>
      </c>
      <c r="QL420" s="120">
        <f>ROUND(AVERAGEIF($ES$9:$ES$497,$ES420,QB$9:QB$497),0)</f>
        <v>41</v>
      </c>
      <c r="QM420" s="120">
        <f>ROUND(AVERAGEIF($ES$9:$ES$497,$ES420,QC$9:QC$497),0)</f>
        <v>30</v>
      </c>
      <c r="QN420" s="114">
        <f t="shared" si="1059"/>
        <v>424</v>
      </c>
      <c r="QO420" s="115">
        <f t="shared" si="1060"/>
        <v>340</v>
      </c>
      <c r="QP420" s="115">
        <f t="shared" si="1061"/>
        <v>488</v>
      </c>
      <c r="QQ420" s="115">
        <f t="shared" si="1062"/>
        <v>490</v>
      </c>
      <c r="QR420" s="115">
        <f t="shared" si="1063"/>
        <v>580</v>
      </c>
      <c r="QS420" s="119">
        <f t="shared" si="1064"/>
        <v>372</v>
      </c>
      <c r="QT420" s="114">
        <f>ROUND((QN420-MIN(QN$9:QN$497))/(MAX(QN$9:QN$497)-MIN(QN$9:QN$497))*100,0)</f>
        <v>31</v>
      </c>
      <c r="QU420" s="115">
        <f>ROUND((QO420-MIN(QO$9:QO$497))/(MAX(QO$9:QO$497)-MIN(QO$9:QO$497))*100,0)</f>
        <v>19</v>
      </c>
      <c r="QV420" s="115">
        <f>ROUND((QP420-MIN(QP$9:QP$497))/(MAX(QP$9:QP$497)-MIN(QP$9:QP$497))*100,0)</f>
        <v>20</v>
      </c>
      <c r="QW420" s="115">
        <f>ROUND((QQ420-MIN(QQ$9:QQ$497))/(MAX(QQ$9:QQ$497)-MIN(QQ$9:QQ$497))*100,0)</f>
        <v>26</v>
      </c>
      <c r="QX420" s="115">
        <f>ROUND((QR420-MIN(QR$9:QR$497))/(MAX(QR$9:QR$497)-MIN(QR$9:QR$497))*100,0)</f>
        <v>59</v>
      </c>
      <c r="QY420" s="115">
        <f>ROUND((QS420-MIN(QS$9:QS$497))/(MAX(QS$9:QS$497)-MIN(QS$9:QS$497))*100,0)</f>
        <v>40</v>
      </c>
      <c r="QZ420" s="114">
        <f>RANK(QN420,QN$9:QN$497,0)</f>
        <v>307</v>
      </c>
      <c r="RA420" s="115">
        <f>RANK(QO420,QO$9:QO$497,0)</f>
        <v>288</v>
      </c>
      <c r="RB420" s="115">
        <f>RANK(QP420,QP$9:QP$497,0)</f>
        <v>338</v>
      </c>
      <c r="RC420" s="115">
        <f>RANK(QQ420,QQ$9:QQ$497,0)</f>
        <v>324</v>
      </c>
      <c r="RD420" s="115">
        <f>RANK(QR420,QR$9:QR$497,0)</f>
        <v>118</v>
      </c>
      <c r="RE420" s="115">
        <f>RANK(QS420,QS$9:QS$497,0)</f>
        <v>202</v>
      </c>
      <c r="RF420" s="122"/>
      <c r="RG420" s="115">
        <f>($RH$3*(IH420+IJ420)*100*100/MAX(EX$9:EX$497)*$RO$3) +($RH$3*(II420+IJ420)*100*100/MAX(EX$9:EX$497)*$RO$4) + ($RH$3*IK420*100*100/MAX(EX$9:EX$497)*0.098)</f>
        <v>0</v>
      </c>
      <c r="RH420" s="115">
        <f>($RH$4*IL420*100*100/MAX(EZ$9:EZ$497))*$RQ$3</f>
        <v>0</v>
      </c>
      <c r="RI420" s="115">
        <f>($RH$3*IM420*100*100/MAX(EY$9:EY$497))*$RQ$4</f>
        <v>0</v>
      </c>
      <c r="RJ420" s="115">
        <f>($RH$3*IN420*100*100/MAX(EX$9:EX$497))</f>
        <v>0</v>
      </c>
      <c r="RK420" s="115">
        <f>($RH$4*IO420*100*100/MAX(EZ$9:EZ$497))*$RQ$3</f>
        <v>0</v>
      </c>
      <c r="RL420" s="115">
        <f>(($RL$4*IP420*100*((100/MAX(EX$9:EX$497)+100/MAX(EZ$9:EZ$497))/2))+($RL$4*IQ420*100*((100/MAX(EX$9:EX$497)+100/MAX(EZ$9:EZ$497))/2))+($RL$4*IR420*100*((100/MAX(EX$9:EX$497)+100/MAX(EZ$9:EZ$497))/2))+($RL$4*IS420*100*((100/MAX(EX$9:EX$497)+100/MAX(EZ$9:EZ$497))/2))+($RL$4*IT420*100*((100/MAX(EX$9:EX$497)+100/MAX(EZ$9:EZ$497))/2))+($RL$4*IU420*100*((100/MAX(EX$9:EX$497)+100/MAX(EZ$9:EZ$497))/2))+($RL$4*IV420*100*((100/MAX(EX$9:EX$497)+100/MAX(EZ$9:EZ$497))/2))+($RL$4*IW420*100*((100/MAX(EX$9:EX$497)+100/MAX(EZ$9:EZ$497))/2)))*$RS$3</f>
        <v>0</v>
      </c>
      <c r="RM420" s="115">
        <f>(($RH$3*IX420*100*100/MAX(EX$9:EX$497))+($RH$3*IY420*100*100/MAX(EX$9:EX$497))+($RH$3*IZ420*100*100/MAX(EX$9:EX$497))+($RH$3*JA420*100*100/MAX(EX$9:EX$497))+($RH$3*JB420*100*100/MAX(EX$9:EX$497))+($RH$3*JC420*100*100/MAX(EX$9:EX$497))+($RH$3*JD420*100*100/MAX(EX$9:EX$497))+($RH$3*JE420*100*100/MAX(EX$9:EX$497)))*$RS$4</f>
        <v>0</v>
      </c>
      <c r="RN420" s="115">
        <f>(($RH$4*JF420*100*100/MAX(EZ$9:EZ$497)) + ($RH$4*JG420*100*100/MAX(EZ$9:EZ$497)) + ($RH$4*JH420*100*100/MAX(EZ$9:EZ$497)) + ($RH$4*JI420*100*100/MAX(EZ$9:EZ$497)) + ($RH$4*JJ420*100*100/MAX(EZ$9:EZ$497)) + ($RH$4*JK420*100*100/MAX(EZ$9:EZ$497)) + ($RH$4*JL420*100*100/MAX(EZ$9:EZ$497)) + ($RH$4*JM420*100*100/MAX(EZ$9:EZ$497)))*$RU$3</f>
        <v>0</v>
      </c>
      <c r="RO420" s="115">
        <f>(($RL$4*JN420*100*((100/MAX(EX$9:EX$497)+100/MAX(EZ$9:EZ$497))/2))+($RL$4*JO420*100*((100/MAX(EX$9:EX$497)+100/MAX(EZ$9:EZ$497))/2))+($RL$4*JP420*100*((100/MAX(EX$9:EX$497)+100/MAX(EZ$9:EZ$497))/2))+($RL$4*JQ420*100*((100/MAX(EX$9:EX$497)+100/MAX(EZ$9:EZ$497))/2))+($RL$4*JR420*100*((100/MAX(EX$9:EX$497)+100/MAX(EZ$9:EZ$497))/2))+($RL$4*JS420*100*((100/MAX(EX$9:EX$497)+100/MAX(EZ$9:EZ$497))/2))+($RL$4*JT420*100*((100/MAX(EX$9:EX$497)+100/MAX(EZ$9:EZ$497))/2))+($RL$4*JU420*100*((100/MAX(EX$9:EX$497)+100/MAX(EZ$9:EZ$497))/2))+($RL$4*JV420*100*((100/MAX(EX$9:EX$497)+100/MAX(EZ$9:EZ$497))/2))+($RL$4*JW420*100*((100/MAX(EX$9:EX$497)+100/MAX(EZ$9:EZ$497))/2))+($RL$4*JX420*100*((100/MAX(EX$9:EX$497)+100/MAX(EZ$9:EZ$497))/2))+($RL$4*JY420*100*((100/MAX(EX$9:EX$497)+100/MAX(EZ$9:EZ$497))/2))+($RL$4*JZ420*100*((100/MAX(EX$9:EX$497)+100/MAX(EZ$9:EZ$497))/2)))*$RW$3/2</f>
        <v>0</v>
      </c>
      <c r="RP420" s="119">
        <f>($RJ$3*KA420*100*100/MAX(FA$9:FA$497)) + ($RJ$3*KB420*100*100/MAX(FA$9:FA$497)/2) + ($RJ$3*KC420*100*100/MAX(FA$9:FA$497)/2) + ($RJ$3*KD420*100*100/MAX(FA$9:FA$497)/4) + ($RJ$3*KE420*100*100/MAX(FA$9:FA$497)/4)</f>
        <v>0</v>
      </c>
      <c r="RQ420" s="118">
        <f>($RL$4*KF420*100*((100/MAX(EX$9:EX$497)+100/MAX(EZ$9:EZ$497)))) * ($RO$3/2) + (($RL$4*KG420*100*((100/MAX(EX$9:EX$497)+100/MAX(EZ$9:EZ$497))))+($RL$4*KH420*100*((100/MAX(EX$9:EX$497)+100/MAX(EZ$9:EZ$497))))+($RL$4*KI420*100*((100/MAX(EX$9:EX$497)+100/MAX(EZ$9:EZ$497))))+($RL$4*KJ420*100*((100/MAX(EX$9:EX$497)+100/MAX(EZ$9:EZ$497))))+($RL$4*KK420*100*((100/MAX(EX$9:EX$497)+100/MAX(EZ$9:EZ$497))))+($RL$4*KL420*100*((100/MAX(EX$9:EX$497)+100/MAX(EZ$9:EZ$497))))+($RL$4*KM420*100*((100/MAX(EX$9:EX$497)+100/MAX(EZ$9:EZ$497))))+($RL$4*KN420*100*((100/MAX(EX$9:EX$497)+100/MAX(EZ$9:EZ$497))))+($RL$4*KO420*100*((100/MAX(EX$9:EX$497)+100/MAX(EZ$9:EZ$497))))+($RL$4*KP420*100*((100/MAX(EX$9:EX$497)+100/MAX(EZ$9:EZ$497))))+($RL$4*KQ420*100*((100/MAX(EX$9:EX$497)+100/MAX(EZ$9:EZ$497))))+($RL$4*KR420*100*((100/MAX(EX$9:EX$497)+100/MAX(EZ$9:EZ$497))))+($RL$4*KS420*100*((100/MAX(EX$9:EX$497)+100/MAX(EZ$9:EZ$497))))+($RL$4*KV420*100*((100/MAX(EX$9:EX$497)+100/MAX(EZ$9:EZ$497))))) * (($RO$3+$RO$4)/6)</f>
        <v>0</v>
      </c>
      <c r="RR420" s="115">
        <f>(($RL$4*KW420*100*((100/MAX(EX$9:EX$497)+100/MAX(EZ$9:EZ$497))))) * ($RO$3/2) + (($RL$4*KX420*100*((100/MAX(EX$9:EX$497)+100/MAX(EZ$9:EZ$497))))+($RL$4*KY420*100*((100/MAX(EX$9:EX$497)+100/MAX(EZ$9:EZ$497))))+($RL$4*KZ420*100*((100/MAX(EX$9:EX$497)+100/MAX(EZ$9:EZ$497))))+($RL$4*LA420*100*((100/MAX(EX$9:EX$497)+100/MAX(EZ$9:EZ$497))))+($RL$4*LB420*100*((100/MAX(EX$9:EX$497)+100/MAX(EZ$9:EZ$497))))+($RL$4*LC420*100*((100/MAX(EX$9:EX$497)+100/MAX(EZ$9:EZ$497))))) * (($RO$3+$RO$4)/6)</f>
        <v>0</v>
      </c>
      <c r="RS420" s="119">
        <f>(($RL$4*LD420*100*((100/MAX(EX$9:EX$497)+100/MAX(EZ$9:EZ$497))))+($RL$4*LE420*100*((100/MAX(EX$9:EX$497)+100/MAX(EZ$9:EZ$497))))) * (($RO$3+$RO$4)/6)</f>
        <v>0</v>
      </c>
      <c r="RT420" s="118">
        <f>($RJ$4*LH420*100*(100/MAX(EV$9:EV$497)))+($RJ$4*LI420*100*(100/MAX(EV$9:EV$497)))</f>
        <v>0</v>
      </c>
      <c r="RU420" s="119">
        <f>($RJ$4*LJ420*(100/MAX(EV$9:EV$497)))/2 + ($RL$3*LK420*(100/MAX(EW$9:EW$497))) + ($RJ$4*LL420*(100/MAX(EV$9:EV$497)))/4 + ($RL$3*LM420*(100/MAX(EW$9:EW$497)))</f>
        <v>0</v>
      </c>
      <c r="RV420" s="118">
        <f>($RJ$4*LN420*100*100/MAX(EV$9:EV$497)/2)+($RJ$4*LO420*100*100/MAX(EV$9:EV$497)/2)+($RJ$4*LP420*100*100/MAX(EV$9:EV$497))+($RJ$4*LQ420*100*100/MAX(EV$9:EV$497))+($RJ$4*LR420*100*100/MAX(EV$9:EV$497))</f>
        <v>0</v>
      </c>
      <c r="RW420" s="115">
        <f>($RJ$4*LS420*100*100/MAX(EV$9:EV$497)) + (($RJ$4*LT420*100*100/MAX(EV$9:EV$497))+($RJ$4*LU420*100*100/MAX(EV$9:EV$497))+($RJ$4*LV420*100*100/MAX(EV$9:EV$497))+($RJ$4*LW420*100*100/MAX(EV$9:EV$497))+($RJ$4*LX420*100*100/MAX(EV$9:EV$497))+($RJ$4*LY420*100*100/MAX(EV$9:EV$497))+($RJ$4*LZ420*100*100/MAX(EV$9:EV$497))+($RJ$4*MA420*100*100/MAX(EV$9:EV$497)))/2</f>
        <v>12.640449438202248</v>
      </c>
      <c r="RX420" s="119">
        <f>($RJ$4*MB420*100*100/MAX(EV$9:EV$497))+($RJ$4*MC420*100*100/MAX(EV$9:EV$497))+($RJ$4*MD420*100*100/MAX(EV$9:EV$497))+($RJ$4*ME420*100*100/MAX(EV$9:EV$497))+($RJ$4*MF420*100*100/MAX(EV$9:EV$497))+($RJ$4*MG420*100*100/MAX(EV$9:EV$497))+($RJ$4*MH420*100*100/MAX(EV$9:EV$497))+($RJ$4*MI420*100*100/MAX(EV$9:EV$497))+($RJ$4*MJ420*100*100/MAX(EV$9:EV$497))+($RJ$4*MK420*100*100/MAX(EV$9:EV$497))+($RJ$4*ML420*100*100/MAX(EV$9:EV$497))+($RJ$4*MM420*100*100/MAX(EV$9:EV$497))+($RJ$4*MN420*100*100/MAX(EV$9:EV$497))</f>
        <v>0</v>
      </c>
      <c r="RY420" s="118">
        <f>($RJ$4*MQ420*100*100/MAX(EV$9:EV$497))/2 + (($RJ$4*MR420*100*100/MAX(EV$9:EV$497))+($RJ$4*MS420*100*100/MAX(EV$9:EV$497))+($RJ$4*MT420*100*100/MAX(EV$9:EV$497))+($RJ$4*MU420*100*100/MAX(EV$9:EV$497))+($RJ$4*MV420*100*100/MAX(EV$9:EV$497))+($RJ$4*MW420*100*100/MAX(EV$9:EV$497))+($RJ$4*MX420*100*100/MAX(EV$9:EV$497))+($RJ$4*MY420*100*100/MAX(EV$9:EV$497))+($RJ$4*MZ420*100*100/MAX(EV$9:EV$497))+($RJ$4*NA420*100*100/MAX(EV$9:EV$497))+($RJ$4*NB420*100*100/MAX(EV$9:EV$497))+($RJ$4*NC420*100*100/MAX(EV$9:EV$497))+($RJ$4*ND420*100*100/MAX(EV$9:EV$497))+($RJ$4*NG420*100*100/MAX(EV$9:EV$497)))/4</f>
        <v>0</v>
      </c>
      <c r="RZ420" s="115">
        <f>($RJ$4*NH420*100*100/MAX(EV$9:EV$497))/2 + (($RJ$4*NI420*100*100/MAX(EV$9:EV$497))+($RJ$4*NJ420*100*100/MAX(EV$9:EV$497))+($RJ$4*NK420*100*100/MAX(EV$9:EV$497))+($RJ$4*NL420*100*100/MAX(EV$9:EV$497))+($RJ$4*NM420*100*100/MAX(EV$9:EV$497))+($RJ$4*NN420*100*100/MAX(EV$9:EV$497)))/4</f>
        <v>0</v>
      </c>
      <c r="SA420" s="117">
        <f>(($RJ$4*NO420*100*100/MAX(EV$9:EV$497))+($RJ$4*NP420*100*100/MAX(EV$9:EV$497)))/4</f>
        <v>0</v>
      </c>
      <c r="SB420" s="118">
        <f t="shared" si="1065"/>
        <v>12.640449438202248</v>
      </c>
      <c r="SC420" s="115">
        <f t="shared" si="1066"/>
        <v>2.5280898876404496</v>
      </c>
      <c r="SD420" s="115">
        <f t="shared" si="1067"/>
        <v>3.160112359550562</v>
      </c>
      <c r="SE420" s="115">
        <f t="shared" si="1068"/>
        <v>2.5280898876404496</v>
      </c>
      <c r="SF420" s="115">
        <f t="shared" si="1069"/>
        <v>3.160112359550562</v>
      </c>
      <c r="SG420" s="115">
        <f t="shared" si="1070"/>
        <v>12.640449438202248</v>
      </c>
      <c r="SH420" s="115">
        <f>ROUND(SB420/MAX(SB$9:SB$497)*100,0)</f>
        <v>16</v>
      </c>
      <c r="SI420" s="115">
        <f>ROUND(SC420/MAX(SC$9:SC$497)*100,0)</f>
        <v>4</v>
      </c>
      <c r="SJ420" s="115">
        <f>ROUND(SD420/MAX(SD$9:SD$497)*100,0)</f>
        <v>5</v>
      </c>
      <c r="SK420" s="115">
        <f>ROUND(SE420/MAX(SE$9:SE$497)*100,0)</f>
        <v>2</v>
      </c>
      <c r="SL420" s="115">
        <f>ROUND(SF420/MAX(SF$9:SF$497)*100,0)</f>
        <v>8</v>
      </c>
      <c r="SM420" s="121">
        <f>ROUND(SG420/MAX(SG$9:SG$497)*100,0)</f>
        <v>12</v>
      </c>
      <c r="SN420" s="115">
        <f>ROUND(AVERAGEIF($ES$9:$ES$497,$ES420,SH$9:SH$497),0)</f>
        <v>26</v>
      </c>
      <c r="SO420" s="115">
        <f>ROUND(AVERAGEIF($ES$9:$ES$497,$ES420,SI$9:SI$497),0)</f>
        <v>23</v>
      </c>
      <c r="SP420" s="115">
        <f>ROUND(AVERAGEIF($ES$9:$ES$497,$ES420,SJ$9:SJ$497),0)</f>
        <v>4</v>
      </c>
      <c r="SQ420" s="115">
        <f>ROUND(AVERAGEIF($ES$9:$ES$497,$ES420,SK$9:SK$497),0)</f>
        <v>20</v>
      </c>
      <c r="SR420" s="115">
        <f>ROUND(AVERAGEIF($ES$9:$ES$497,$ES420,SL$9:SL$497),0)</f>
        <v>7</v>
      </c>
      <c r="SS420" s="121">
        <f>ROUND(AVERAGEIF($ES$9:$ES$497,$ES420,SM$9:SM$497),0)</f>
        <v>6</v>
      </c>
      <c r="ST420" s="114">
        <f>RANK(SB420,SB$9:SB$497,0)</f>
        <v>226</v>
      </c>
      <c r="SU420" s="115">
        <f>RANK(SC420,SC$9:SC$497,0)</f>
        <v>197</v>
      </c>
      <c r="SV420" s="115">
        <f>RANK(SD420,SD$9:SD$497,0)</f>
        <v>139</v>
      </c>
      <c r="SW420" s="115">
        <f>RANK(SE420,SE$9:SE$497,0)</f>
        <v>197</v>
      </c>
      <c r="SX420" s="115">
        <f>RANK(SF420,SF$9:SF$497,0)</f>
        <v>92</v>
      </c>
      <c r="SY420" s="115">
        <f>RANK(SG420,SG$9:SG$497,0)</f>
        <v>61</v>
      </c>
      <c r="SZ420" s="115">
        <f>COUNTIFS(SB$9:SB$497,"&gt;"&amp;SB420,$ES$9:$ES$497,$ES420)+1</f>
        <v>55</v>
      </c>
      <c r="TA420" s="115">
        <f>COUNTIFS(SC$9:SC$497,"&gt;"&amp;SC420,$ES$9:$ES$497,$ES420)+1</f>
        <v>57</v>
      </c>
      <c r="TB420" s="115">
        <f>COUNTIFS(SD$9:SD$497,"&gt;"&amp;SD420,$ES$9:$ES$497,$ES420)+1</f>
        <v>22</v>
      </c>
      <c r="TC420" s="115">
        <f>COUNTIFS(SE$9:SE$497,"&gt;"&amp;SE420,$ES$9:$ES$497,$ES420)+1</f>
        <v>57</v>
      </c>
      <c r="TD420" s="115">
        <f>COUNTIFS(SF$9:SF$497,"&gt;"&amp;SF420,$ES$9:$ES$497,$ES420)+1</f>
        <v>22</v>
      </c>
      <c r="TE420" s="117">
        <f>COUNTIFS(SG$9:SG$497,"&gt;"&amp;SG420,$ES$9:$ES$497,$ES420)+1</f>
        <v>11</v>
      </c>
      <c r="TF420" s="118">
        <f t="shared" si="1071"/>
        <v>97</v>
      </c>
      <c r="TG420" s="115">
        <f t="shared" si="1072"/>
        <v>67</v>
      </c>
      <c r="TH420" s="115">
        <f t="shared" si="1073"/>
        <v>60</v>
      </c>
      <c r="TI420" s="115">
        <f t="shared" si="1074"/>
        <v>67</v>
      </c>
      <c r="TJ420" s="115">
        <f t="shared" si="1075"/>
        <v>67</v>
      </c>
      <c r="TK420" s="115">
        <f t="shared" si="1076"/>
        <v>93</v>
      </c>
      <c r="TL420" s="117">
        <f t="shared" si="1077"/>
        <v>81</v>
      </c>
      <c r="TM420" s="118">
        <f>ROUND(TF420/MAX(TF$9:TF$497)*100,0)</f>
        <v>54</v>
      </c>
      <c r="TN420" s="115">
        <f>ROUND(TG420/MAX(TG$9:TG$497)*100,0)</f>
        <v>37</v>
      </c>
      <c r="TO420" s="115">
        <f>ROUND(TH420/MAX(TH$9:TH$497)*100,0)</f>
        <v>33</v>
      </c>
      <c r="TP420" s="115">
        <f>ROUND(TI420/MAX(TI$9:TI$497)*100,0)</f>
        <v>37</v>
      </c>
      <c r="TQ420" s="115">
        <f>ROUND(TJ420/MAX(TJ$9:TJ$497)*100,0)</f>
        <v>34</v>
      </c>
      <c r="TR420" s="115">
        <f>ROUND(TK420/MAX(TK$9:TK$497)*100,0)</f>
        <v>47</v>
      </c>
      <c r="TS420" s="119">
        <f>ROUND(TL420/MAX(TL$9:TL$497)*100,0)</f>
        <v>41</v>
      </c>
      <c r="TT420" s="120">
        <f>RANK(TM420,TM$9:TM$497,0)</f>
        <v>128</v>
      </c>
      <c r="TU420" s="115">
        <f>RANK(TN420,TN$9:TN$497,0)</f>
        <v>148</v>
      </c>
      <c r="TV420" s="115">
        <f>RANK(TO420,TO$9:TO$497,0)</f>
        <v>114</v>
      </c>
      <c r="TW420" s="115">
        <f>RANK(TP420,TP$9:TP$497,0)</f>
        <v>159</v>
      </c>
      <c r="TX420" s="115">
        <f>RANK(TQ420,TQ$9:TQ$497,0)</f>
        <v>105</v>
      </c>
      <c r="TY420" s="115">
        <f>RANK(TR420,TR$9:TR$497,0)</f>
        <v>54</v>
      </c>
      <c r="TZ420" s="121">
        <f>RANK(TS420,TS$9:TS$497,0)</f>
        <v>60</v>
      </c>
      <c r="UA420" s="132"/>
      <c r="UB420" s="7" t="s">
        <v>1</v>
      </c>
    </row>
    <row r="421" spans="1:548" x14ac:dyDescent="0.15">
      <c r="A421" s="142">
        <v>413</v>
      </c>
      <c r="B421" s="200" t="s">
        <v>1545</v>
      </c>
      <c r="C421" s="143"/>
      <c r="D421" s="143"/>
      <c r="E421" s="64" t="s">
        <v>518</v>
      </c>
      <c r="F421" s="65">
        <v>122</v>
      </c>
      <c r="G421" s="65" t="s">
        <v>519</v>
      </c>
      <c r="H421" s="144"/>
      <c r="I421" s="66" t="s">
        <v>521</v>
      </c>
      <c r="J421" s="67" t="s">
        <v>521</v>
      </c>
      <c r="K421" s="67" t="s">
        <v>521</v>
      </c>
      <c r="L421" s="67" t="s">
        <v>521</v>
      </c>
      <c r="M421" s="67" t="s">
        <v>521</v>
      </c>
      <c r="N421" s="67" t="s">
        <v>521</v>
      </c>
      <c r="O421" s="67" t="s">
        <v>521</v>
      </c>
      <c r="P421" s="67" t="s">
        <v>521</v>
      </c>
      <c r="Q421" s="67" t="s">
        <v>521</v>
      </c>
      <c r="R421" s="68" t="s">
        <v>521</v>
      </c>
      <c r="S421" s="69" t="s">
        <v>521</v>
      </c>
      <c r="T421" s="67" t="s">
        <v>521</v>
      </c>
      <c r="U421" s="67" t="s">
        <v>521</v>
      </c>
      <c r="V421" s="67" t="s">
        <v>521</v>
      </c>
      <c r="W421" s="67" t="s">
        <v>521</v>
      </c>
      <c r="X421" s="67" t="s">
        <v>521</v>
      </c>
      <c r="Y421" s="67" t="s">
        <v>521</v>
      </c>
      <c r="Z421" s="67" t="s">
        <v>521</v>
      </c>
      <c r="AA421" s="67" t="s">
        <v>521</v>
      </c>
      <c r="AB421" s="68" t="s">
        <v>521</v>
      </c>
      <c r="AC421" s="69" t="s">
        <v>521</v>
      </c>
      <c r="AD421" s="67" t="s">
        <v>521</v>
      </c>
      <c r="AE421" s="67" t="s">
        <v>521</v>
      </c>
      <c r="AF421" s="67" t="s">
        <v>521</v>
      </c>
      <c r="AG421" s="67" t="s">
        <v>521</v>
      </c>
      <c r="AH421" s="67" t="s">
        <v>521</v>
      </c>
      <c r="AI421" s="67" t="s">
        <v>521</v>
      </c>
      <c r="AJ421" s="67" t="s">
        <v>521</v>
      </c>
      <c r="AK421" s="67" t="s">
        <v>521</v>
      </c>
      <c r="AL421" s="68" t="s">
        <v>521</v>
      </c>
      <c r="AM421" s="69" t="s">
        <v>521</v>
      </c>
      <c r="AN421" s="67" t="s">
        <v>521</v>
      </c>
      <c r="AO421" s="67" t="s">
        <v>521</v>
      </c>
      <c r="AP421" s="67" t="s">
        <v>521</v>
      </c>
      <c r="AQ421" s="67" t="s">
        <v>521</v>
      </c>
      <c r="AR421" s="67" t="s">
        <v>521</v>
      </c>
      <c r="AS421" s="67" t="s">
        <v>521</v>
      </c>
      <c r="AT421" s="67" t="s">
        <v>521</v>
      </c>
      <c r="AU421" s="67" t="s">
        <v>521</v>
      </c>
      <c r="AV421" s="68" t="s">
        <v>521</v>
      </c>
      <c r="AW421" s="69" t="s">
        <v>521</v>
      </c>
      <c r="AX421" s="67" t="s">
        <v>521</v>
      </c>
      <c r="AY421" s="67" t="s">
        <v>521</v>
      </c>
      <c r="AZ421" s="67" t="s">
        <v>521</v>
      </c>
      <c r="BA421" s="67" t="s">
        <v>521</v>
      </c>
      <c r="BB421" s="67" t="s">
        <v>521</v>
      </c>
      <c r="BC421" s="67" t="s">
        <v>521</v>
      </c>
      <c r="BD421" s="67" t="s">
        <v>521</v>
      </c>
      <c r="BE421" s="67" t="s">
        <v>521</v>
      </c>
      <c r="BF421" s="68" t="s">
        <v>521</v>
      </c>
      <c r="BG421" s="69" t="s">
        <v>521</v>
      </c>
      <c r="BH421" s="67" t="s">
        <v>521</v>
      </c>
      <c r="BI421" s="67" t="s">
        <v>521</v>
      </c>
      <c r="BJ421" s="67" t="s">
        <v>521</v>
      </c>
      <c r="BK421" s="67" t="s">
        <v>521</v>
      </c>
      <c r="BL421" s="67" t="s">
        <v>521</v>
      </c>
      <c r="BM421" s="67" t="s">
        <v>521</v>
      </c>
      <c r="BN421" s="67" t="s">
        <v>521</v>
      </c>
      <c r="BO421" s="67" t="s">
        <v>521</v>
      </c>
      <c r="BP421" s="68" t="s">
        <v>521</v>
      </c>
      <c r="BQ421" s="70" t="s">
        <v>521</v>
      </c>
      <c r="BR421" s="67" t="s">
        <v>521</v>
      </c>
      <c r="BS421" s="67" t="s">
        <v>521</v>
      </c>
      <c r="BT421" s="67" t="s">
        <v>521</v>
      </c>
      <c r="BU421" s="67" t="s">
        <v>521</v>
      </c>
      <c r="BV421" s="67" t="s">
        <v>521</v>
      </c>
      <c r="BW421" s="67" t="s">
        <v>521</v>
      </c>
      <c r="BX421" s="67" t="s">
        <v>521</v>
      </c>
      <c r="BY421" s="67" t="s">
        <v>521</v>
      </c>
      <c r="BZ421" s="68" t="s">
        <v>521</v>
      </c>
      <c r="CA421" s="69" t="s">
        <v>521</v>
      </c>
      <c r="CB421" s="67" t="s">
        <v>521</v>
      </c>
      <c r="CC421" s="67" t="s">
        <v>521</v>
      </c>
      <c r="CD421" s="67" t="s">
        <v>521</v>
      </c>
      <c r="CE421" s="67" t="s">
        <v>521</v>
      </c>
      <c r="CF421" s="67" t="s">
        <v>521</v>
      </c>
      <c r="CG421" s="67" t="s">
        <v>521</v>
      </c>
      <c r="CH421" s="67" t="s">
        <v>521</v>
      </c>
      <c r="CI421" s="67" t="s">
        <v>521</v>
      </c>
      <c r="CJ421" s="68" t="s">
        <v>521</v>
      </c>
      <c r="CK421" s="69" t="s">
        <v>521</v>
      </c>
      <c r="CL421" s="67" t="s">
        <v>521</v>
      </c>
      <c r="CM421" s="67" t="s">
        <v>521</v>
      </c>
      <c r="CN421" s="67" t="s">
        <v>521</v>
      </c>
      <c r="CO421" s="67" t="s">
        <v>521</v>
      </c>
      <c r="CP421" s="67" t="s">
        <v>521</v>
      </c>
      <c r="CQ421" s="67" t="s">
        <v>521</v>
      </c>
      <c r="CR421" s="67" t="s">
        <v>521</v>
      </c>
      <c r="CS421" s="67" t="s">
        <v>521</v>
      </c>
      <c r="CT421" s="68" t="s">
        <v>521</v>
      </c>
      <c r="CU421" s="69" t="s">
        <v>521</v>
      </c>
      <c r="CV421" s="67" t="s">
        <v>521</v>
      </c>
      <c r="CW421" s="67" t="s">
        <v>521</v>
      </c>
      <c r="CX421" s="67" t="s">
        <v>521</v>
      </c>
      <c r="CY421" s="67" t="s">
        <v>521</v>
      </c>
      <c r="CZ421" s="67" t="s">
        <v>521</v>
      </c>
      <c r="DA421" s="67" t="s">
        <v>521</v>
      </c>
      <c r="DB421" s="67" t="s">
        <v>521</v>
      </c>
      <c r="DC421" s="67" t="s">
        <v>521</v>
      </c>
      <c r="DD421" s="68" t="s">
        <v>521</v>
      </c>
      <c r="DE421" s="69" t="s">
        <v>521</v>
      </c>
      <c r="DF421" s="71" t="s">
        <v>521</v>
      </c>
      <c r="DG421" s="67" t="s">
        <v>521</v>
      </c>
      <c r="DH421" s="67" t="s">
        <v>521</v>
      </c>
      <c r="DI421" s="67" t="s">
        <v>521</v>
      </c>
      <c r="DJ421" s="67" t="s">
        <v>521</v>
      </c>
      <c r="DK421" s="67" t="s">
        <v>521</v>
      </c>
      <c r="DL421" s="67" t="s">
        <v>521</v>
      </c>
      <c r="DM421" s="67" t="s">
        <v>520</v>
      </c>
      <c r="DN421" s="68" t="s">
        <v>520</v>
      </c>
      <c r="DO421" s="70" t="s">
        <v>520</v>
      </c>
      <c r="DP421" s="71" t="s">
        <v>520</v>
      </c>
      <c r="DQ421" s="67" t="s">
        <v>520</v>
      </c>
      <c r="DR421" s="67" t="s">
        <v>520</v>
      </c>
      <c r="DS421" s="67" t="s">
        <v>520</v>
      </c>
      <c r="DT421" s="67" t="s">
        <v>520</v>
      </c>
      <c r="DU421" s="67" t="s">
        <v>520</v>
      </c>
      <c r="DV421" s="67" t="s">
        <v>520</v>
      </c>
      <c r="DW421" s="67" t="s">
        <v>521</v>
      </c>
      <c r="DX421" s="72" t="s">
        <v>521</v>
      </c>
      <c r="DY421" s="73" t="s">
        <v>522</v>
      </c>
      <c r="DZ421" s="74">
        <v>2</v>
      </c>
      <c r="EA421" s="74">
        <v>3</v>
      </c>
      <c r="EB421" s="74">
        <v>3</v>
      </c>
      <c r="EC421" s="75">
        <v>4</v>
      </c>
      <c r="ED421" s="76" t="s">
        <v>522</v>
      </c>
      <c r="EE421" s="74">
        <f t="shared" si="1021"/>
        <v>2</v>
      </c>
      <c r="EF421" s="74">
        <f t="shared" si="1022"/>
        <v>6</v>
      </c>
      <c r="EG421" s="74">
        <f t="shared" si="1023"/>
        <v>18</v>
      </c>
      <c r="EH421" s="77">
        <f t="shared" si="1024"/>
        <v>72</v>
      </c>
      <c r="EI421" s="73">
        <v>30</v>
      </c>
      <c r="EJ421" s="74">
        <v>50</v>
      </c>
      <c r="EK421" s="74">
        <v>90</v>
      </c>
      <c r="EL421" s="74">
        <v>150</v>
      </c>
      <c r="EM421" s="75">
        <v>450</v>
      </c>
      <c r="EN421" s="78">
        <v>1</v>
      </c>
      <c r="EO421" s="79">
        <f t="shared" si="1025"/>
        <v>0.83333333333333337</v>
      </c>
      <c r="EP421" s="79">
        <f t="shared" si="1026"/>
        <v>0.5</v>
      </c>
      <c r="EQ421" s="79">
        <f t="shared" si="1027"/>
        <v>0.27777777777777779</v>
      </c>
      <c r="ER421" s="80">
        <f t="shared" si="1028"/>
        <v>0.20833333333333334</v>
      </c>
      <c r="ES421" s="128" t="s">
        <v>564</v>
      </c>
      <c r="ET421" s="82"/>
      <c r="EU421" s="83">
        <v>4</v>
      </c>
      <c r="EV421" s="146">
        <v>96</v>
      </c>
      <c r="EW421" s="147">
        <v>58</v>
      </c>
      <c r="EX421" s="147">
        <v>67</v>
      </c>
      <c r="EY421" s="147">
        <v>64</v>
      </c>
      <c r="EZ421" s="147">
        <v>30</v>
      </c>
      <c r="FA421" s="147">
        <v>28</v>
      </c>
      <c r="FB421" s="147">
        <v>84</v>
      </c>
      <c r="FC421" s="147">
        <v>84</v>
      </c>
      <c r="FD421" s="74">
        <f t="shared" si="1029"/>
        <v>97</v>
      </c>
      <c r="FE421" s="84">
        <f t="shared" si="1030"/>
        <v>151</v>
      </c>
      <c r="FF421" s="73">
        <f>RANK(EV421,$EV$9:$EV$497,0)</f>
        <v>97</v>
      </c>
      <c r="FG421" s="74">
        <f>RANK(EW421,$EW$9:$EW$497,0)</f>
        <v>124</v>
      </c>
      <c r="FH421" s="74">
        <f>RANK(EX421,$EX$9:$EX$497,0)</f>
        <v>96</v>
      </c>
      <c r="FI421" s="74">
        <f>RANK(EY421,$EY$9:$EY$497,0)</f>
        <v>60</v>
      </c>
      <c r="FJ421" s="74">
        <f>RANK(EZ421,$EZ$9:$EZ$497,0)</f>
        <v>127</v>
      </c>
      <c r="FK421" s="74">
        <f>RANK(FA421,$FA$9:$FA$497,0)</f>
        <v>125</v>
      </c>
      <c r="FL421" s="74">
        <f>RANK(FB421,$FB$9:$FB$497,0)</f>
        <v>49</v>
      </c>
      <c r="FM421" s="74">
        <f>RANK(FC421,$FC$9:$FC$497,0)</f>
        <v>40</v>
      </c>
      <c r="FN421" s="74">
        <f>RANK(FD421,$FD$9:$FD$497,0)</f>
        <v>101</v>
      </c>
      <c r="FO421" s="84">
        <f>RANK(FE421,$FE$9:$FE$497,0)</f>
        <v>56</v>
      </c>
      <c r="FP421" s="73">
        <f>COUNTIFS($EV$9:$EV$497,"&gt;"&amp;EV421,$ES$9:$ES$497,ES421)+1</f>
        <v>21</v>
      </c>
      <c r="FQ421" s="74">
        <f>COUNTIFS($EW$9:$EW$497,"&gt;"&amp;EW421,$ES$9:$ES$497,ES421)+1</f>
        <v>24</v>
      </c>
      <c r="FR421" s="74">
        <f>COUNTIFS($EX$9:$EX$497,"&gt;"&amp;EX421,$ES$9:$ES$497,ES421)+1</f>
        <v>31</v>
      </c>
      <c r="FS421" s="74">
        <f>COUNTIFS($EY$9:$EY$497,"&gt;"&amp;EY421,$ES$9:$ES$497,ES421)+1</f>
        <v>17</v>
      </c>
      <c r="FT421" s="74">
        <f>COUNTIFS($EZ$9:$EZ$497,"&gt;"&amp;EZ421,$ES$9:$ES$497,ES421)+1</f>
        <v>14</v>
      </c>
      <c r="FU421" s="74">
        <f>COUNTIFS($FA$9:$FA$497,"&gt;"&amp;FA421,$ES$9:$ES$497,ES421)+1</f>
        <v>19</v>
      </c>
      <c r="FV421" s="74">
        <f>COUNTIFS($FB$9:$FB$497,"&gt;"&amp;FB421,$ES$9:$ES$497,ES421)+1</f>
        <v>31</v>
      </c>
      <c r="FW421" s="74">
        <f>COUNTIFS($FC$9:$FC$497,"&gt;"&amp;FC421,$ES$9:$ES$497,ES421)+1</f>
        <v>27</v>
      </c>
      <c r="FX421" s="74">
        <f>COUNTIFS($FD$9:$FD$497,"&gt;"&amp;FD421,$ES$9:$ES$497,ES421)+1</f>
        <v>28</v>
      </c>
      <c r="FY421" s="84">
        <f>COUNTIFS($FE$9:$FE$497,"&gt;"&amp;FE421,$ES$9:$ES$497,ES421)+1</f>
        <v>31</v>
      </c>
      <c r="FZ421" s="85">
        <f t="shared" si="1031"/>
        <v>0.79</v>
      </c>
      <c r="GA421" s="86">
        <f t="shared" si="1032"/>
        <v>0.48</v>
      </c>
      <c r="GB421" s="86">
        <f t="shared" si="1033"/>
        <v>0.55000000000000004</v>
      </c>
      <c r="GC421" s="86">
        <f t="shared" si="1034"/>
        <v>0.52</v>
      </c>
      <c r="GD421" s="86">
        <f t="shared" si="1035"/>
        <v>0.25</v>
      </c>
      <c r="GE421" s="86">
        <f t="shared" si="1036"/>
        <v>0.23</v>
      </c>
      <c r="GF421" s="86">
        <f t="shared" si="1037"/>
        <v>0.69</v>
      </c>
      <c r="GG421" s="86">
        <f t="shared" si="1038"/>
        <v>0.69</v>
      </c>
      <c r="GH421" s="86">
        <f t="shared" si="1039"/>
        <v>0.8</v>
      </c>
      <c r="GI421" s="87">
        <f t="shared" si="1040"/>
        <v>1.24</v>
      </c>
      <c r="GJ421" s="85">
        <f>ROUND(((FZ421-AVERAGE(FZ$9:FZ$497))/STDEVP(FZ$9:FZ$497)*10+50),2)</f>
        <v>43.13</v>
      </c>
      <c r="GK421" s="86">
        <f>ROUND(((GA421-AVERAGE(GA$9:GA$497))/STDEVP(GA$9:GA$497)*10+50),2)</f>
        <v>43.71</v>
      </c>
      <c r="GL421" s="86">
        <f>ROUND(((GB421-AVERAGE(GB$9:GB$497))/STDEVP(GB$9:GB$497)*10+50),2)</f>
        <v>48.77</v>
      </c>
      <c r="GM421" s="86">
        <f>ROUND(((GC421-AVERAGE(GC$9:GC$497))/STDEVP(GC$9:GC$497)*10+50),2)</f>
        <v>49.69</v>
      </c>
      <c r="GN421" s="86">
        <f>ROUND(((GD421-AVERAGE(GD$9:GD$497))/STDEVP(GD$9:GD$497)*10+50),2)</f>
        <v>45.13</v>
      </c>
      <c r="GO421" s="86">
        <f>ROUND(((GE421-AVERAGE(GE$9:GE$497))/STDEVP(GE$9:GE$497)*10+50),2)</f>
        <v>45.7</v>
      </c>
      <c r="GP421" s="86">
        <f>ROUND(((GF421-AVERAGE(GF$9:GF$497))/STDEVP(GF$9:GF$497)*10+50),2)</f>
        <v>51.73</v>
      </c>
      <c r="GQ421" s="86">
        <f>ROUND(((GG421-AVERAGE(GG$9:GG$497))/STDEVP(GG$9:GG$497)*10+50),2)</f>
        <v>51.85</v>
      </c>
      <c r="GR421" s="86">
        <f>ROUND(((GH421-AVERAGE(GH$9:GH$497))/STDEVP(GH$9:GH$497)*10+50),2)</f>
        <v>43.63</v>
      </c>
      <c r="GS421" s="87">
        <f>ROUND(((GI421-AVERAGE(GI$9:GI$497))/STDEVP(GI$9:GI$497)*10+50),2)</f>
        <v>50.55</v>
      </c>
      <c r="GT421" s="73">
        <f>RANK(GJ421,$GJ$9:$GJ$497,0)</f>
        <v>331</v>
      </c>
      <c r="GU421" s="74">
        <f>RANK(GK421,$GK$9:$GK$497,0)</f>
        <v>286</v>
      </c>
      <c r="GV421" s="74">
        <f>RANK(GL421,$GL$9:$GL$497,0)</f>
        <v>221</v>
      </c>
      <c r="GW421" s="74">
        <f>RANK(GM421,$GM$9:$GM$497,0)</f>
        <v>192</v>
      </c>
      <c r="GX421" s="74">
        <f>RANK(GN421,$GN$9:$GN$497,0)</f>
        <v>266</v>
      </c>
      <c r="GY421" s="74">
        <f>RANK(GO421,$GO$9:$GO$497,0)</f>
        <v>252</v>
      </c>
      <c r="GZ421" s="74">
        <f>RANK(GP421,$GP$9:$GP$497,0)</f>
        <v>182</v>
      </c>
      <c r="HA421" s="74">
        <f>RANK(GQ421,$GQ$9:$GQ$497,0)</f>
        <v>183</v>
      </c>
      <c r="HB421" s="74">
        <f>RANK(GR421,$GR$9:$GR$497,0)</f>
        <v>304</v>
      </c>
      <c r="HC421" s="84">
        <f>RANK(GS421,$GS$9:$GS$497,0)</f>
        <v>168</v>
      </c>
      <c r="HD421" s="85">
        <f>ROUND(AVERAGEIF($ES$9:$ES$497,$ES421,$FZ$9:$FZ$497),2)</f>
        <v>0.92</v>
      </c>
      <c r="HE421" s="86">
        <f>ROUND(AVERAGEIF($ES$9:$ES$497,$ES421,$GA$9:$GA$497),2)</f>
        <v>0.65</v>
      </c>
      <c r="HF421" s="86">
        <f>ROUND(AVERAGEIF($ES$9:$ES$497,$ES421,$GB$9:$GB$497),2)</f>
        <v>0.69</v>
      </c>
      <c r="HG421" s="86">
        <f>ROUND(AVERAGEIF($ES$9:$ES$497,$ES421,$GC$9:$GC$497),2)</f>
        <v>0.54</v>
      </c>
      <c r="HH421" s="86">
        <f>ROUND(AVERAGEIF($ES$9:$ES$497,$ES421,$GD$9:$GD$497),2)</f>
        <v>0.32</v>
      </c>
      <c r="HI421" s="86">
        <f>ROUND(AVERAGEIF($ES$9:$ES$497,$ES421,$GE$9:$GE$497),2)</f>
        <v>0.33</v>
      </c>
      <c r="HJ421" s="86">
        <f>ROUND(AVERAGEIF($ES$9:$ES$497,$ES421,$GF$9:$GF$497),2)</f>
        <v>0.98</v>
      </c>
      <c r="HK421" s="86">
        <f>ROUND(AVERAGEIF($ES$9:$ES$497,$ES421,$GG$9:$GG$497),2)</f>
        <v>0.86</v>
      </c>
      <c r="HL421" s="86">
        <f>ROUND(AVERAGEIF($ES$9:$ES$497,$ES421,$GH$9:$GH$497),2)</f>
        <v>1.01</v>
      </c>
      <c r="HM421" s="87">
        <f>ROUND(AVERAGEIF($ES$9:$ES$497,$ES421,$GI$9:$GI$497),2)</f>
        <v>1.55</v>
      </c>
      <c r="HN421" s="88">
        <f t="shared" si="1041"/>
        <v>-0.13</v>
      </c>
      <c r="HO421" s="89">
        <f t="shared" si="1042"/>
        <v>-0.17000000000000004</v>
      </c>
      <c r="HP421" s="89">
        <f t="shared" si="1043"/>
        <v>-0.1399999999999999</v>
      </c>
      <c r="HQ421" s="89">
        <f t="shared" si="1044"/>
        <v>-2.0000000000000018E-2</v>
      </c>
      <c r="HR421" s="89">
        <f t="shared" si="1045"/>
        <v>-7.0000000000000007E-2</v>
      </c>
      <c r="HS421" s="89">
        <f t="shared" si="1046"/>
        <v>-0.1</v>
      </c>
      <c r="HT421" s="89">
        <f t="shared" si="1047"/>
        <v>-0.29000000000000004</v>
      </c>
      <c r="HU421" s="89">
        <f t="shared" si="1048"/>
        <v>-0.17000000000000004</v>
      </c>
      <c r="HV421" s="89">
        <f t="shared" si="1049"/>
        <v>-0.20999999999999996</v>
      </c>
      <c r="HW421" s="90">
        <f t="shared" si="1050"/>
        <v>-0.31000000000000005</v>
      </c>
      <c r="HX421" s="73">
        <f>COUNTIFS($FZ$9:$FZ$497,"&gt;"&amp;FZ421,$ES$9:$ES$497,$ES421)+1</f>
        <v>71</v>
      </c>
      <c r="HY421" s="74">
        <f>COUNTIFS($GA$9:$GA$497,"&gt;"&amp;GA421,$ES$9:$ES$497,$ES421)+1</f>
        <v>77</v>
      </c>
      <c r="HZ421" s="74">
        <f>COUNTIFS($GB$9:$GB$497,"&gt;"&amp;GB421,$ES$9:$ES$497,$ES421)+1</f>
        <v>62</v>
      </c>
      <c r="IA421" s="74">
        <f>COUNTIFS($GC$9:$GC$497,"&gt;"&amp;GC421,$ES$9:$ES$497,$ES421)+1</f>
        <v>51</v>
      </c>
      <c r="IB421" s="74">
        <f>COUNTIFS($GD$9:$GD$497,"&gt;"&amp;GD421,$ES$9:$ES$497,$ES421)+1</f>
        <v>69</v>
      </c>
      <c r="IC421" s="74">
        <f>COUNTIFS($GE$9:$GE$497,"&gt;"&amp;GE421,$ES$9:$ES$497,$ES421)+1</f>
        <v>71</v>
      </c>
      <c r="ID421" s="74">
        <f>COUNTIFS($GF$9:$GF$497,"&gt;"&amp;GF421,$ES$9:$ES$497,$ES421)+1</f>
        <v>85</v>
      </c>
      <c r="IE421" s="74">
        <f>COUNTIFS($GG$9:$GG$497,"&gt;"&amp;GG421,$ES$9:$ES$497,$ES421)+1</f>
        <v>76</v>
      </c>
      <c r="IF421" s="74">
        <f>COUNTIFS($GH$9:$GH$497,"&gt;"&amp;GH421,$ES$9:$ES$497,$ES421)+1</f>
        <v>71</v>
      </c>
      <c r="IG421" s="84">
        <f>COUNTIFS($GI$9:$GI$497,"&gt;"&amp;GI421,$ES$9:$ES$497,$ES421)+1</f>
        <v>72</v>
      </c>
      <c r="IH421" s="148"/>
      <c r="II421" s="149"/>
      <c r="IJ421" s="149"/>
      <c r="IK421" s="149"/>
      <c r="IL421" s="149"/>
      <c r="IM421" s="150"/>
      <c r="IN421" s="151"/>
      <c r="IO421" s="152"/>
      <c r="IP421" s="153"/>
      <c r="IQ421" s="149"/>
      <c r="IR421" s="149"/>
      <c r="IS421" s="149"/>
      <c r="IT421" s="149"/>
      <c r="IU421" s="149"/>
      <c r="IV421" s="149"/>
      <c r="IW421" s="154"/>
      <c r="IX421" s="151"/>
      <c r="IY421" s="149"/>
      <c r="IZ421" s="149"/>
      <c r="JA421" s="149"/>
      <c r="JB421" s="149"/>
      <c r="JC421" s="149"/>
      <c r="JD421" s="149"/>
      <c r="JE421" s="155"/>
      <c r="JF421" s="153"/>
      <c r="JG421" s="149"/>
      <c r="JH421" s="149"/>
      <c r="JI421" s="149"/>
      <c r="JJ421" s="149"/>
      <c r="JK421" s="149"/>
      <c r="JL421" s="149"/>
      <c r="JM421" s="154"/>
      <c r="JN421" s="151"/>
      <c r="JO421" s="149"/>
      <c r="JP421" s="149"/>
      <c r="JQ421" s="149"/>
      <c r="JR421" s="149"/>
      <c r="JS421" s="149"/>
      <c r="JT421" s="149"/>
      <c r="JU421" s="149"/>
      <c r="JV421" s="149"/>
      <c r="JW421" s="149"/>
      <c r="JX421" s="149"/>
      <c r="JY421" s="149"/>
      <c r="JZ421" s="155"/>
      <c r="KA421" s="151"/>
      <c r="KB421" s="149"/>
      <c r="KC421" s="149"/>
      <c r="KD421" s="149"/>
      <c r="KE421" s="155"/>
      <c r="KF421" s="153"/>
      <c r="KG421" s="149"/>
      <c r="KH421" s="149"/>
      <c r="KI421" s="149"/>
      <c r="KJ421" s="149"/>
      <c r="KK421" s="156"/>
      <c r="KL421" s="149"/>
      <c r="KM421" s="149"/>
      <c r="KN421" s="149"/>
      <c r="KO421" s="149"/>
      <c r="KP421" s="149"/>
      <c r="KQ421" s="149"/>
      <c r="KR421" s="149"/>
      <c r="KS421" s="154"/>
      <c r="KT421" s="154"/>
      <c r="KU421" s="154"/>
      <c r="KV421" s="154"/>
      <c r="KW421" s="151"/>
      <c r="KX421" s="149"/>
      <c r="KY421" s="149"/>
      <c r="KZ421" s="149"/>
      <c r="LA421" s="149"/>
      <c r="LB421" s="149"/>
      <c r="LC421" s="154"/>
      <c r="LD421" s="151"/>
      <c r="LE421" s="152"/>
      <c r="LF421" s="157"/>
      <c r="LG421" s="158"/>
      <c r="LH421" s="151"/>
      <c r="LI421" s="149"/>
      <c r="LJ421" s="147"/>
      <c r="LK421" s="147"/>
      <c r="LL421" s="147"/>
      <c r="LM421" s="159"/>
      <c r="LN421" s="153"/>
      <c r="LO421" s="149"/>
      <c r="LP421" s="149"/>
      <c r="LQ421" s="149"/>
      <c r="LR421" s="154"/>
      <c r="LS421" s="151"/>
      <c r="LT421" s="149"/>
      <c r="LU421" s="149"/>
      <c r="LV421" s="149"/>
      <c r="LW421" s="149"/>
      <c r="LX421" s="149"/>
      <c r="LY421" s="149"/>
      <c r="LZ421" s="149"/>
      <c r="MA421" s="155"/>
      <c r="MB421" s="153"/>
      <c r="MC421" s="149"/>
      <c r="MD421" s="149"/>
      <c r="ME421" s="149"/>
      <c r="MF421" s="149"/>
      <c r="MG421" s="149"/>
      <c r="MH421" s="149"/>
      <c r="MI421" s="149"/>
      <c r="MJ421" s="149"/>
      <c r="MK421" s="149"/>
      <c r="ML421" s="149"/>
      <c r="MM421" s="149"/>
      <c r="MN421" s="156"/>
      <c r="MO421" s="156"/>
      <c r="MP421" s="154"/>
      <c r="MQ421" s="151"/>
      <c r="MR421" s="149"/>
      <c r="MS421" s="149"/>
      <c r="MT421" s="149"/>
      <c r="MU421" s="149"/>
      <c r="MV421" s="156"/>
      <c r="MW421" s="149"/>
      <c r="MX421" s="149"/>
      <c r="MY421" s="149"/>
      <c r="MZ421" s="149"/>
      <c r="NA421" s="149"/>
      <c r="NB421" s="149"/>
      <c r="NC421" s="149"/>
      <c r="ND421" s="154"/>
      <c r="NE421" s="154"/>
      <c r="NF421" s="154"/>
      <c r="NG421" s="154"/>
      <c r="NH421" s="151"/>
      <c r="NI421" s="149"/>
      <c r="NJ421" s="149"/>
      <c r="NK421" s="149"/>
      <c r="NL421" s="149"/>
      <c r="NM421" s="149"/>
      <c r="NN421" s="94"/>
      <c r="NO421" s="151"/>
      <c r="NP421" s="160"/>
      <c r="NQ421" s="198" t="s">
        <v>1543</v>
      </c>
      <c r="NR421" s="196" t="s">
        <v>1546</v>
      </c>
      <c r="NS421" s="199"/>
      <c r="NT421" s="199"/>
      <c r="NU421" s="145" t="s">
        <v>1203</v>
      </c>
      <c r="NV421" s="171">
        <v>44508</v>
      </c>
      <c r="NW421" s="102" t="s">
        <v>1204</v>
      </c>
      <c r="NX421" s="136" t="s">
        <v>1535</v>
      </c>
      <c r="NY421" s="138" t="s">
        <v>2116</v>
      </c>
      <c r="NZ421" s="136" t="s">
        <v>2102</v>
      </c>
      <c r="OA421" s="137"/>
      <c r="OB421" s="137"/>
      <c r="OC421" s="137"/>
      <c r="OD421" s="108">
        <f t="shared" si="1051"/>
        <v>72</v>
      </c>
      <c r="OE421" s="109">
        <v>7</v>
      </c>
      <c r="OF421" s="110">
        <f t="shared" si="1052"/>
        <v>30</v>
      </c>
      <c r="OG421" s="109">
        <v>7</v>
      </c>
      <c r="OH421" s="111">
        <f>ROUND(AVERAGEIF($ES$9:$ES$497,$ES421,EV$9:EV$497),0)</f>
        <v>67</v>
      </c>
      <c r="OI421" s="112">
        <f>ROUND(AVERAGEIF($ES$9:$ES$497,$ES421,EW$9:EW$497),0)</f>
        <v>45</v>
      </c>
      <c r="OJ421" s="112">
        <f>ROUND(AVERAGEIF($ES$9:$ES$497,$ES421,EX$9:EX$497),0)</f>
        <v>51</v>
      </c>
      <c r="OK421" s="112">
        <f>ROUND(AVERAGEIF($ES$9:$ES$497,$ES421,EY$9:EY$497),0)</f>
        <v>39</v>
      </c>
      <c r="OL421" s="112">
        <f>ROUND(AVERAGEIF($ES$9:$ES$497,$ES421,EZ$9:EZ$497),0)</f>
        <v>21</v>
      </c>
      <c r="OM421" s="112">
        <f>ROUND(AVERAGEIF($ES$9:$ES$497,$ES421,FA$9:FA$497),0)</f>
        <v>21</v>
      </c>
      <c r="ON421" s="112">
        <f>ROUND(AVERAGEIF($ES$9:$ES$497,$ES421,FB$9:FB$497),0)</f>
        <v>68</v>
      </c>
      <c r="OO421" s="112">
        <f>ROUND(AVERAGEIF($ES$9:$ES$497,$ES421,FC$9:FC$497),0)</f>
        <v>64</v>
      </c>
      <c r="OP421" s="112">
        <f>ROUND(AVERAGEIF($ES$9:$ES$497,$ES421,FD$9:FD$497),0)</f>
        <v>72</v>
      </c>
      <c r="OQ421" s="113">
        <f>ROUND(AVERAGEIF($ES$9:$ES$497,$ES421,FE$9:FE$497),0)</f>
        <v>115</v>
      </c>
      <c r="OR421" s="114">
        <f>ROUND(EV421/MAX(EV$9:EV$497)*100,0)</f>
        <v>54</v>
      </c>
      <c r="OS421" s="115">
        <f>ROUND(EW421/MAX(EW$9:EW$497)*100,0)</f>
        <v>46</v>
      </c>
      <c r="OT421" s="115">
        <f>ROUND(EX421/MAX(EX$9:EX$497)*100,0)</f>
        <v>56</v>
      </c>
      <c r="OU421" s="115">
        <f>ROUND(EY421/MAX(EY$9:EY$497)*100,0)</f>
        <v>43</v>
      </c>
      <c r="OV421" s="115">
        <f>ROUND(EZ421/MAX(EZ$9:EZ$497)*100,0)</f>
        <v>24</v>
      </c>
      <c r="OW421" s="115">
        <f>ROUND(FA421/MAX(FA$9:FA$497)*100,0)</f>
        <v>25</v>
      </c>
      <c r="OX421" s="115">
        <f>ROUND(FB421/MAX(FB$9:FB$497)*100,0)</f>
        <v>63</v>
      </c>
      <c r="OY421" s="116">
        <f>ROUND(FC421/MAX(FC$9:FC$497)*100,0)</f>
        <v>58</v>
      </c>
      <c r="OZ421" s="115">
        <f>ROUND(FD421/MAX(FD$9:FD$497)*100,0)</f>
        <v>66</v>
      </c>
      <c r="PA421" s="117">
        <f>ROUND(FE421/MAX(FE$9:FE$497)*100,0)</f>
        <v>62</v>
      </c>
      <c r="PB421" s="118">
        <f t="shared" si="1053"/>
        <v>595</v>
      </c>
      <c r="PC421" s="115">
        <f t="shared" si="1054"/>
        <v>499</v>
      </c>
      <c r="PD421" s="115">
        <f t="shared" si="1055"/>
        <v>667</v>
      </c>
      <c r="PE421" s="115">
        <f t="shared" si="1056"/>
        <v>711</v>
      </c>
      <c r="PF421" s="115">
        <f t="shared" si="1057"/>
        <v>496</v>
      </c>
      <c r="PG421" s="119">
        <f t="shared" si="1058"/>
        <v>424</v>
      </c>
      <c r="PH421" s="118">
        <f>ROUND(PB421/MAX(PB$9:PB$497)*100,0)</f>
        <v>71</v>
      </c>
      <c r="PI421" s="115">
        <f>ROUND(PC421/MAX(PC$9:PC$497)*100,0)</f>
        <v>60</v>
      </c>
      <c r="PJ421" s="115">
        <f>ROUND(PD421/MAX(PD$9:PD$497)*100,0)</f>
        <v>71</v>
      </c>
      <c r="PK421" s="115">
        <f>ROUND(PE421/MAX(PE$9:PE$497)*100,0)</f>
        <v>71</v>
      </c>
      <c r="PL421" s="115">
        <f>ROUND(PF421/MAX(PF$9:PF$497)*100,0)</f>
        <v>70</v>
      </c>
      <c r="PM421" s="119">
        <f>ROUND(PG421/MAX(PG$9:PG$497)*100,0)</f>
        <v>62</v>
      </c>
      <c r="PN421" s="118">
        <f>RANK(PH421,PH$9:PH$497,0)</f>
        <v>48</v>
      </c>
      <c r="PO421" s="115">
        <f>RANK(PI421,PI$9:PI$497,0)</f>
        <v>66</v>
      </c>
      <c r="PP421" s="115">
        <f>RANK(PJ421,PJ$9:PJ$497,0)</f>
        <v>63</v>
      </c>
      <c r="PQ421" s="115">
        <f>RANK(PK421,PK$9:PK$497,0)</f>
        <v>44</v>
      </c>
      <c r="PR421" s="115">
        <f>RANK(PL421,PL$9:PL$497,0)</f>
        <v>76</v>
      </c>
      <c r="PS421" s="119">
        <f>RANK(PM421,PM$9:PM$497,0)</f>
        <v>88</v>
      </c>
      <c r="PT421" s="120">
        <f>ROUND(FZ421/MAX(FZ$9:FZ$497)*100,0)</f>
        <v>43</v>
      </c>
      <c r="PU421" s="115">
        <f>ROUND(GA421/MAX(GA$9:GA$497)*100,0)</f>
        <v>27</v>
      </c>
      <c r="PV421" s="115">
        <f>ROUND(GB421/MAX(GB$9:GB$497)*100,0)</f>
        <v>40</v>
      </c>
      <c r="PW421" s="115">
        <f>ROUND(GC421/MAX(GC$9:GC$497)*100,0)</f>
        <v>41</v>
      </c>
      <c r="PX421" s="115">
        <f>ROUND(GD421/MAX(GD$9:GD$497)*100,0)</f>
        <v>14</v>
      </c>
      <c r="PY421" s="115">
        <f>ROUND(GE421/MAX(GE$9:GE$497)*100,0)</f>
        <v>14</v>
      </c>
      <c r="PZ421" s="115">
        <f>ROUND(GF421/MAX(GF$9:GF$497)*100,0)</f>
        <v>32</v>
      </c>
      <c r="QA421" s="116">
        <f>ROUND(GG421/MAX(GG$9:GG$497)*100,0)</f>
        <v>38</v>
      </c>
      <c r="QB421" s="115">
        <f>ROUND(GH421/MAX(GH$9:GH$497)*100,0)</f>
        <v>36</v>
      </c>
      <c r="QC421" s="121">
        <f>ROUND(GI421/MAX(GI$9:GI$497)*100,0)</f>
        <v>40</v>
      </c>
      <c r="QD421" s="120">
        <f>ROUND(AVERAGEIF($ES$9:$ES$497,$ES421,PT$9:PT$497),0)</f>
        <v>50</v>
      </c>
      <c r="QE421" s="120">
        <f>ROUND(AVERAGEIF($ES$9:$ES$497,$ES421,PU$9:PU$497),0)</f>
        <v>37</v>
      </c>
      <c r="QF421" s="120">
        <f>ROUND(AVERAGEIF($ES$9:$ES$497,$ES421,PV$9:PV$497),0)</f>
        <v>50</v>
      </c>
      <c r="QG421" s="120">
        <f>ROUND(AVERAGEIF($ES$9:$ES$497,$ES421,PW$9:PW$497),0)</f>
        <v>43</v>
      </c>
      <c r="QH421" s="120">
        <f>ROUND(AVERAGEIF($ES$9:$ES$497,$ES421,PX$9:PX$497),0)</f>
        <v>18</v>
      </c>
      <c r="QI421" s="120">
        <f>ROUND(AVERAGEIF($ES$9:$ES$497,$ES421,PY$9:PY$497),0)</f>
        <v>20</v>
      </c>
      <c r="QJ421" s="120">
        <f>ROUND(AVERAGEIF($ES$9:$ES$497,$ES421,PZ$9:PZ$497),0)</f>
        <v>46</v>
      </c>
      <c r="QK421" s="120">
        <f>ROUND(AVERAGEIF($ES$9:$ES$497,$ES421,QA$9:QA$497),0)</f>
        <v>47</v>
      </c>
      <c r="QL421" s="120">
        <f>ROUND(AVERAGEIF($ES$9:$ES$497,$ES421,QB$9:QB$497),0)</f>
        <v>45</v>
      </c>
      <c r="QM421" s="120">
        <f>ROUND(AVERAGEIF($ES$9:$ES$497,$ES421,QC$9:QC$497),0)</f>
        <v>49</v>
      </c>
      <c r="QN421" s="114">
        <f t="shared" si="1059"/>
        <v>443</v>
      </c>
      <c r="QO421" s="115">
        <f t="shared" si="1060"/>
        <v>339</v>
      </c>
      <c r="QP421" s="115">
        <f t="shared" si="1061"/>
        <v>499</v>
      </c>
      <c r="QQ421" s="115">
        <f t="shared" si="1062"/>
        <v>557</v>
      </c>
      <c r="QR421" s="115">
        <f t="shared" si="1063"/>
        <v>450</v>
      </c>
      <c r="QS421" s="119">
        <f t="shared" si="1064"/>
        <v>310</v>
      </c>
      <c r="QT421" s="114">
        <f>ROUND((QN421-MIN(QN$9:QN$497))/(MAX(QN$9:QN$497)-MIN(QN$9:QN$497))*100,0)</f>
        <v>33</v>
      </c>
      <c r="QU421" s="115">
        <f>ROUND((QO421-MIN(QO$9:QO$497))/(MAX(QO$9:QO$497)-MIN(QO$9:QO$497))*100,0)</f>
        <v>19</v>
      </c>
      <c r="QV421" s="115">
        <f>ROUND((QP421-MIN(QP$9:QP$497))/(MAX(QP$9:QP$497)-MIN(QP$9:QP$497))*100,0)</f>
        <v>21</v>
      </c>
      <c r="QW421" s="115">
        <f>ROUND((QQ421-MIN(QQ$9:QQ$497))/(MAX(QQ$9:QQ$497)-MIN(QQ$9:QQ$497))*100,0)</f>
        <v>34</v>
      </c>
      <c r="QX421" s="115">
        <f>ROUND((QR421-MIN(QR$9:QR$497))/(MAX(QR$9:QR$497)-MIN(QR$9:QR$497))*100,0)</f>
        <v>36</v>
      </c>
      <c r="QY421" s="115">
        <f>ROUND((QS421-MIN(QS$9:QS$497))/(MAX(QS$9:QS$497)-MIN(QS$9:QS$497))*100,0)</f>
        <v>28</v>
      </c>
      <c r="QZ421" s="114">
        <f>RANK(QN421,QN$9:QN$497,0)</f>
        <v>273</v>
      </c>
      <c r="RA421" s="115">
        <f>RANK(QO421,QO$9:QO$497,0)</f>
        <v>292</v>
      </c>
      <c r="RB421" s="115">
        <f>RANK(QP421,QP$9:QP$497,0)</f>
        <v>320</v>
      </c>
      <c r="RC421" s="115">
        <f>RANK(QQ421,QQ$9:QQ$497,0)</f>
        <v>230</v>
      </c>
      <c r="RD421" s="115">
        <f>RANK(QR421,QR$9:QR$497,0)</f>
        <v>321</v>
      </c>
      <c r="RE421" s="115">
        <f>RANK(QS421,QS$9:QS$497,0)</f>
        <v>323</v>
      </c>
      <c r="RF421" s="122"/>
      <c r="RG421" s="115">
        <f>($RH$3*(IH421+IJ421)*100*100/MAX(EX$9:EX$497)*$RO$3) +($RH$3*(II421+IJ421)*100*100/MAX(EX$9:EX$497)*$RO$4) + ($RH$3*IK421*100*100/MAX(EX$9:EX$497)*0.098)</f>
        <v>0</v>
      </c>
      <c r="RH421" s="115">
        <f>($RH$4*IL421*100*100/MAX(EZ$9:EZ$497))*$RQ$3</f>
        <v>0</v>
      </c>
      <c r="RI421" s="115">
        <f>($RH$3*IM421*100*100/MAX(EY$9:EY$497))*$RQ$4</f>
        <v>0</v>
      </c>
      <c r="RJ421" s="115">
        <f>($RH$3*IN421*100*100/MAX(EX$9:EX$497))</f>
        <v>0</v>
      </c>
      <c r="RK421" s="115">
        <f>($RH$4*IO421*100*100/MAX(EZ$9:EZ$497))*$RQ$3</f>
        <v>0</v>
      </c>
      <c r="RL421" s="115">
        <f>(($RL$4*IP421*100*((100/MAX(EX$9:EX$497)+100/MAX(EZ$9:EZ$497))/2))+($RL$4*IQ421*100*((100/MAX(EX$9:EX$497)+100/MAX(EZ$9:EZ$497))/2))+($RL$4*IR421*100*((100/MAX(EX$9:EX$497)+100/MAX(EZ$9:EZ$497))/2))+($RL$4*IS421*100*((100/MAX(EX$9:EX$497)+100/MAX(EZ$9:EZ$497))/2))+($RL$4*IT421*100*((100/MAX(EX$9:EX$497)+100/MAX(EZ$9:EZ$497))/2))+($RL$4*IU421*100*((100/MAX(EX$9:EX$497)+100/MAX(EZ$9:EZ$497))/2))+($RL$4*IV421*100*((100/MAX(EX$9:EX$497)+100/MAX(EZ$9:EZ$497))/2))+($RL$4*IW421*100*((100/MAX(EX$9:EX$497)+100/MAX(EZ$9:EZ$497))/2)))*$RS$3</f>
        <v>0</v>
      </c>
      <c r="RM421" s="115">
        <f>(($RH$3*IX421*100*100/MAX(EX$9:EX$497))+($RH$3*IY421*100*100/MAX(EX$9:EX$497))+($RH$3*IZ421*100*100/MAX(EX$9:EX$497))+($RH$3*JA421*100*100/MAX(EX$9:EX$497))+($RH$3*JB421*100*100/MAX(EX$9:EX$497))+($RH$3*JC421*100*100/MAX(EX$9:EX$497))+($RH$3*JD421*100*100/MAX(EX$9:EX$497))+($RH$3*JE421*100*100/MAX(EX$9:EX$497)))*$RS$4</f>
        <v>0</v>
      </c>
      <c r="RN421" s="115">
        <f>(($RH$4*JF421*100*100/MAX(EZ$9:EZ$497)) + ($RH$4*JG421*100*100/MAX(EZ$9:EZ$497)) + ($RH$4*JH421*100*100/MAX(EZ$9:EZ$497)) + ($RH$4*JI421*100*100/MAX(EZ$9:EZ$497)) + ($RH$4*JJ421*100*100/MAX(EZ$9:EZ$497)) + ($RH$4*JK421*100*100/MAX(EZ$9:EZ$497)) + ($RH$4*JL421*100*100/MAX(EZ$9:EZ$497)) + ($RH$4*JM421*100*100/MAX(EZ$9:EZ$497)))*$RU$3</f>
        <v>0</v>
      </c>
      <c r="RO421" s="115">
        <f>(($RL$4*JN421*100*((100/MAX(EX$9:EX$497)+100/MAX(EZ$9:EZ$497))/2))+($RL$4*JO421*100*((100/MAX(EX$9:EX$497)+100/MAX(EZ$9:EZ$497))/2))+($RL$4*JP421*100*((100/MAX(EX$9:EX$497)+100/MAX(EZ$9:EZ$497))/2))+($RL$4*JQ421*100*((100/MAX(EX$9:EX$497)+100/MAX(EZ$9:EZ$497))/2))+($RL$4*JR421*100*((100/MAX(EX$9:EX$497)+100/MAX(EZ$9:EZ$497))/2))+($RL$4*JS421*100*((100/MAX(EX$9:EX$497)+100/MAX(EZ$9:EZ$497))/2))+($RL$4*JT421*100*((100/MAX(EX$9:EX$497)+100/MAX(EZ$9:EZ$497))/2))+($RL$4*JU421*100*((100/MAX(EX$9:EX$497)+100/MAX(EZ$9:EZ$497))/2))+($RL$4*JV421*100*((100/MAX(EX$9:EX$497)+100/MAX(EZ$9:EZ$497))/2))+($RL$4*JW421*100*((100/MAX(EX$9:EX$497)+100/MAX(EZ$9:EZ$497))/2))+($RL$4*JX421*100*((100/MAX(EX$9:EX$497)+100/MAX(EZ$9:EZ$497))/2))+($RL$4*JY421*100*((100/MAX(EX$9:EX$497)+100/MAX(EZ$9:EZ$497))/2))+($RL$4*JZ421*100*((100/MAX(EX$9:EX$497)+100/MAX(EZ$9:EZ$497))/2)))*$RW$3/2</f>
        <v>0</v>
      </c>
      <c r="RP421" s="119">
        <f>($RJ$3*KA421*100*100/MAX(FA$9:FA$497)) + ($RJ$3*KB421*100*100/MAX(FA$9:FA$497)/2) + ($RJ$3*KC421*100*100/MAX(FA$9:FA$497)/2) + ($RJ$3*KD421*100*100/MAX(FA$9:FA$497)/4) + ($RJ$3*KE421*100*100/MAX(FA$9:FA$497)/4)</f>
        <v>0</v>
      </c>
      <c r="RQ421" s="118">
        <f>($RL$4*KF421*100*((100/MAX(EX$9:EX$497)+100/MAX(EZ$9:EZ$497)))) * ($RO$3/2) + (($RL$4*KG421*100*((100/MAX(EX$9:EX$497)+100/MAX(EZ$9:EZ$497))))+($RL$4*KH421*100*((100/MAX(EX$9:EX$497)+100/MAX(EZ$9:EZ$497))))+($RL$4*KI421*100*((100/MAX(EX$9:EX$497)+100/MAX(EZ$9:EZ$497))))+($RL$4*KJ421*100*((100/MAX(EX$9:EX$497)+100/MAX(EZ$9:EZ$497))))+($RL$4*KK421*100*((100/MAX(EX$9:EX$497)+100/MAX(EZ$9:EZ$497))))+($RL$4*KL421*100*((100/MAX(EX$9:EX$497)+100/MAX(EZ$9:EZ$497))))+($RL$4*KM421*100*((100/MAX(EX$9:EX$497)+100/MAX(EZ$9:EZ$497))))+($RL$4*KN421*100*((100/MAX(EX$9:EX$497)+100/MAX(EZ$9:EZ$497))))+($RL$4*KO421*100*((100/MAX(EX$9:EX$497)+100/MAX(EZ$9:EZ$497))))+($RL$4*KP421*100*((100/MAX(EX$9:EX$497)+100/MAX(EZ$9:EZ$497))))+($RL$4*KQ421*100*((100/MAX(EX$9:EX$497)+100/MAX(EZ$9:EZ$497))))+($RL$4*KR421*100*((100/MAX(EX$9:EX$497)+100/MAX(EZ$9:EZ$497))))+($RL$4*KS421*100*((100/MAX(EX$9:EX$497)+100/MAX(EZ$9:EZ$497))))+($RL$4*KV421*100*((100/MAX(EX$9:EX$497)+100/MAX(EZ$9:EZ$497))))) * (($RO$3+$RO$4)/6)</f>
        <v>0</v>
      </c>
      <c r="RR421" s="115">
        <f>(($RL$4*KW421*100*((100/MAX(EX$9:EX$497)+100/MAX(EZ$9:EZ$497))))) * ($RO$3/2) + (($RL$4*KX421*100*((100/MAX(EX$9:EX$497)+100/MAX(EZ$9:EZ$497))))+($RL$4*KY421*100*((100/MAX(EX$9:EX$497)+100/MAX(EZ$9:EZ$497))))+($RL$4*KZ421*100*((100/MAX(EX$9:EX$497)+100/MAX(EZ$9:EZ$497))))+($RL$4*LA421*100*((100/MAX(EX$9:EX$497)+100/MAX(EZ$9:EZ$497))))+($RL$4*LB421*100*((100/MAX(EX$9:EX$497)+100/MAX(EZ$9:EZ$497))))+($RL$4*LC421*100*((100/MAX(EX$9:EX$497)+100/MAX(EZ$9:EZ$497))))) * (($RO$3+$RO$4)/6)</f>
        <v>0</v>
      </c>
      <c r="RS421" s="119">
        <f>(($RL$4*LD421*100*((100/MAX(EX$9:EX$497)+100/MAX(EZ$9:EZ$497))))+($RL$4*LE421*100*((100/MAX(EX$9:EX$497)+100/MAX(EZ$9:EZ$497))))) * (($RO$3+$RO$4)/6)</f>
        <v>0</v>
      </c>
      <c r="RT421" s="118">
        <f>($RJ$4*LH421*100*(100/MAX(EV$9:EV$497)))+($RJ$4*LI421*100*(100/MAX(EV$9:EV$497)))</f>
        <v>0</v>
      </c>
      <c r="RU421" s="119">
        <f>($RJ$4*LJ421*(100/MAX(EV$9:EV$497)))/2 + ($RL$3*LK421*(100/MAX(EW$9:EW$497))) + ($RJ$4*LL421*(100/MAX(EV$9:EV$497)))/4 + ($RL$3*LM421*(100/MAX(EW$9:EW$497)))</f>
        <v>0</v>
      </c>
      <c r="RV421" s="118">
        <f>($RJ$4*LN421*100*100/MAX(EV$9:EV$497)/2)+($RJ$4*LO421*100*100/MAX(EV$9:EV$497)/2)+($RJ$4*LP421*100*100/MAX(EV$9:EV$497))+($RJ$4*LQ421*100*100/MAX(EV$9:EV$497))+($RJ$4*LR421*100*100/MAX(EV$9:EV$497))</f>
        <v>0</v>
      </c>
      <c r="RW421" s="115">
        <f>($RJ$4*LS421*100*100/MAX(EV$9:EV$497)) + (($RJ$4*LT421*100*100/MAX(EV$9:EV$497))+($RJ$4*LU421*100*100/MAX(EV$9:EV$497))+($RJ$4*LV421*100*100/MAX(EV$9:EV$497))+($RJ$4*LW421*100*100/MAX(EV$9:EV$497))+($RJ$4*LX421*100*100/MAX(EV$9:EV$497))+($RJ$4*LY421*100*100/MAX(EV$9:EV$497))+($RJ$4*LZ421*100*100/MAX(EV$9:EV$497))+($RJ$4*MA421*100*100/MAX(EV$9:EV$497)))/2</f>
        <v>0</v>
      </c>
      <c r="RX421" s="119">
        <f>($RJ$4*MB421*100*100/MAX(EV$9:EV$497))+($RJ$4*MC421*100*100/MAX(EV$9:EV$497))+($RJ$4*MD421*100*100/MAX(EV$9:EV$497))+($RJ$4*ME421*100*100/MAX(EV$9:EV$497))+($RJ$4*MF421*100*100/MAX(EV$9:EV$497))+($RJ$4*MG421*100*100/MAX(EV$9:EV$497))+($RJ$4*MH421*100*100/MAX(EV$9:EV$497))+($RJ$4*MI421*100*100/MAX(EV$9:EV$497))+($RJ$4*MJ421*100*100/MAX(EV$9:EV$497))+($RJ$4*MK421*100*100/MAX(EV$9:EV$497))+($RJ$4*ML421*100*100/MAX(EV$9:EV$497))+($RJ$4*MM421*100*100/MAX(EV$9:EV$497))+($RJ$4*MN421*100*100/MAX(EV$9:EV$497))</f>
        <v>0</v>
      </c>
      <c r="RY421" s="118">
        <f>($RJ$4*MQ421*100*100/MAX(EV$9:EV$497))/2 + (($RJ$4*MR421*100*100/MAX(EV$9:EV$497))+($RJ$4*MS421*100*100/MAX(EV$9:EV$497))+($RJ$4*MT421*100*100/MAX(EV$9:EV$497))+($RJ$4*MU421*100*100/MAX(EV$9:EV$497))+($RJ$4*MV421*100*100/MAX(EV$9:EV$497))+($RJ$4*MW421*100*100/MAX(EV$9:EV$497))+($RJ$4*MX421*100*100/MAX(EV$9:EV$497))+($RJ$4*MY421*100*100/MAX(EV$9:EV$497))+($RJ$4*MZ421*100*100/MAX(EV$9:EV$497))+($RJ$4*NA421*100*100/MAX(EV$9:EV$497))+($RJ$4*NB421*100*100/MAX(EV$9:EV$497))+($RJ$4*NC421*100*100/MAX(EV$9:EV$497))+($RJ$4*ND421*100*100/MAX(EV$9:EV$497))+($RJ$4*NG421*100*100/MAX(EV$9:EV$497)))/4</f>
        <v>0</v>
      </c>
      <c r="RZ421" s="115">
        <f>($RJ$4*NH421*100*100/MAX(EV$9:EV$497))/2 + (($RJ$4*NI421*100*100/MAX(EV$9:EV$497))+($RJ$4*NJ421*100*100/MAX(EV$9:EV$497))+($RJ$4*NK421*100*100/MAX(EV$9:EV$497))+($RJ$4*NL421*100*100/MAX(EV$9:EV$497))+($RJ$4*NM421*100*100/MAX(EV$9:EV$497))+($RJ$4*NN421*100*100/MAX(EV$9:EV$497)))/4</f>
        <v>0</v>
      </c>
      <c r="SA421" s="117">
        <f>(($RJ$4*NO421*100*100/MAX(EV$9:EV$497))+($RJ$4*NP421*100*100/MAX(EV$9:EV$497)))/4</f>
        <v>0</v>
      </c>
      <c r="SB421" s="118">
        <f t="shared" si="1065"/>
        <v>0</v>
      </c>
      <c r="SC421" s="115">
        <f t="shared" si="1066"/>
        <v>0</v>
      </c>
      <c r="SD421" s="115">
        <f t="shared" si="1067"/>
        <v>0</v>
      </c>
      <c r="SE421" s="115">
        <f t="shared" si="1068"/>
        <v>0</v>
      </c>
      <c r="SF421" s="115">
        <f t="shared" si="1069"/>
        <v>0</v>
      </c>
      <c r="SG421" s="115">
        <f t="shared" si="1070"/>
        <v>0</v>
      </c>
      <c r="SH421" s="115">
        <f>ROUND(SB421/MAX(SB$9:SB$497)*100,0)</f>
        <v>0</v>
      </c>
      <c r="SI421" s="115">
        <f>ROUND(SC421/MAX(SC$9:SC$497)*100,0)</f>
        <v>0</v>
      </c>
      <c r="SJ421" s="115">
        <f>ROUND(SD421/MAX(SD$9:SD$497)*100,0)</f>
        <v>0</v>
      </c>
      <c r="SK421" s="115">
        <f>ROUND(SE421/MAX(SE$9:SE$497)*100,0)</f>
        <v>0</v>
      </c>
      <c r="SL421" s="115">
        <f>ROUND(SF421/MAX(SF$9:SF$497)*100,0)</f>
        <v>0</v>
      </c>
      <c r="SM421" s="121">
        <f>ROUND(SG421/MAX(SG$9:SG$497)*100,0)</f>
        <v>0</v>
      </c>
      <c r="SN421" s="115">
        <f>ROUND(AVERAGEIF($ES$9:$ES$497,$ES421,SH$9:SH$497),0)</f>
        <v>24</v>
      </c>
      <c r="SO421" s="115">
        <f>ROUND(AVERAGEIF($ES$9:$ES$497,$ES421,SI$9:SI$497),0)</f>
        <v>22</v>
      </c>
      <c r="SP421" s="115">
        <f>ROUND(AVERAGEIF($ES$9:$ES$497,$ES421,SJ$9:SJ$497),0)</f>
        <v>5</v>
      </c>
      <c r="SQ421" s="115">
        <f>ROUND(AVERAGEIF($ES$9:$ES$497,$ES421,SK$9:SK$497),0)</f>
        <v>19</v>
      </c>
      <c r="SR421" s="115">
        <f>ROUND(AVERAGEIF($ES$9:$ES$497,$ES421,SL$9:SL$497),0)</f>
        <v>8</v>
      </c>
      <c r="SS421" s="121">
        <f>ROUND(AVERAGEIF($ES$9:$ES$497,$ES421,SM$9:SM$497),0)</f>
        <v>6</v>
      </c>
      <c r="ST421" s="114">
        <f>RANK(SB421,SB$9:SB$497,0)</f>
        <v>323</v>
      </c>
      <c r="SU421" s="115">
        <f>RANK(SC421,SC$9:SC$497,0)</f>
        <v>320</v>
      </c>
      <c r="SV421" s="115">
        <f>RANK(SD421,SD$9:SD$497,0)</f>
        <v>320</v>
      </c>
      <c r="SW421" s="115">
        <f>RANK(SE421,SE$9:SE$497,0)</f>
        <v>320</v>
      </c>
      <c r="SX421" s="115">
        <f>RANK(SF421,SF$9:SF$497,0)</f>
        <v>317</v>
      </c>
      <c r="SY421" s="115">
        <f>RANK(SG421,SG$9:SG$497,0)</f>
        <v>308</v>
      </c>
      <c r="SZ421" s="115">
        <f>COUNTIFS(SB$9:SB$497,"&gt;"&amp;SB421,$ES$9:$ES$497,$ES421)+1</f>
        <v>72</v>
      </c>
      <c r="TA421" s="115">
        <f>COUNTIFS(SC$9:SC$497,"&gt;"&amp;SC421,$ES$9:$ES$497,$ES421)+1</f>
        <v>72</v>
      </c>
      <c r="TB421" s="115">
        <f>COUNTIFS(SD$9:SD$497,"&gt;"&amp;SD421,$ES$9:$ES$497,$ES421)+1</f>
        <v>72</v>
      </c>
      <c r="TC421" s="115">
        <f>COUNTIFS(SE$9:SE$497,"&gt;"&amp;SE421,$ES$9:$ES$497,$ES421)+1</f>
        <v>72</v>
      </c>
      <c r="TD421" s="115">
        <f>COUNTIFS(SF$9:SF$497,"&gt;"&amp;SF421,$ES$9:$ES$497,$ES421)+1</f>
        <v>72</v>
      </c>
      <c r="TE421" s="117">
        <f>COUNTIFS(SG$9:SG$497,"&gt;"&amp;SG421,$ES$9:$ES$497,$ES421)+1</f>
        <v>70</v>
      </c>
      <c r="TF421" s="118">
        <f t="shared" si="1071"/>
        <v>71</v>
      </c>
      <c r="TG421" s="115">
        <f t="shared" si="1072"/>
        <v>71</v>
      </c>
      <c r="TH421" s="115">
        <f t="shared" si="1073"/>
        <v>60</v>
      </c>
      <c r="TI421" s="115">
        <f t="shared" si="1074"/>
        <v>71</v>
      </c>
      <c r="TJ421" s="115">
        <f t="shared" si="1075"/>
        <v>71</v>
      </c>
      <c r="TK421" s="115">
        <f t="shared" si="1076"/>
        <v>70</v>
      </c>
      <c r="TL421" s="117">
        <f t="shared" si="1077"/>
        <v>62</v>
      </c>
      <c r="TM421" s="118">
        <f>ROUND(TF421/MAX(TF$9:TF$497)*100,0)</f>
        <v>39</v>
      </c>
      <c r="TN421" s="115">
        <f>ROUND(TG421/MAX(TG$9:TG$497)*100,0)</f>
        <v>39</v>
      </c>
      <c r="TO421" s="115">
        <f>ROUND(TH421/MAX(TH$9:TH$497)*100,0)</f>
        <v>33</v>
      </c>
      <c r="TP421" s="115">
        <f>ROUND(TI421/MAX(TI$9:TI$497)*100,0)</f>
        <v>39</v>
      </c>
      <c r="TQ421" s="115">
        <f>ROUND(TJ421/MAX(TJ$9:TJ$497)*100,0)</f>
        <v>36</v>
      </c>
      <c r="TR421" s="115">
        <f>ROUND(TK421/MAX(TK$9:TK$497)*100,0)</f>
        <v>36</v>
      </c>
      <c r="TS421" s="119">
        <f>ROUND(TL421/MAX(TL$9:TL$497)*100,0)</f>
        <v>32</v>
      </c>
      <c r="TT421" s="120">
        <f>RANK(TM421,TM$9:TM$497,0)</f>
        <v>230</v>
      </c>
      <c r="TU421" s="115">
        <f>RANK(TN421,TN$9:TN$497,0)</f>
        <v>140</v>
      </c>
      <c r="TV421" s="115">
        <f>RANK(TO421,TO$9:TO$497,0)</f>
        <v>114</v>
      </c>
      <c r="TW421" s="115">
        <f>RANK(TP421,TP$9:TP$497,0)</f>
        <v>144</v>
      </c>
      <c r="TX421" s="115">
        <f>RANK(TQ421,TQ$9:TQ$497,0)</f>
        <v>78</v>
      </c>
      <c r="TY421" s="115">
        <f>RANK(TR421,TR$9:TR$497,0)</f>
        <v>128</v>
      </c>
      <c r="TZ421" s="121">
        <f>RANK(TS421,TS$9:TS$497,0)</f>
        <v>134</v>
      </c>
      <c r="UA421" s="132"/>
      <c r="UB421" s="7" t="s">
        <v>1</v>
      </c>
    </row>
    <row r="422" spans="1:548" x14ac:dyDescent="0.15">
      <c r="A422" s="142">
        <v>414</v>
      </c>
      <c r="B422" s="200" t="s">
        <v>1546</v>
      </c>
      <c r="C422" s="143"/>
      <c r="D422" s="143"/>
      <c r="E422" s="161" t="s">
        <v>518</v>
      </c>
      <c r="F422" s="65">
        <v>122</v>
      </c>
      <c r="G422" s="65" t="s">
        <v>547</v>
      </c>
      <c r="H422" s="144" t="s">
        <v>539</v>
      </c>
      <c r="I422" s="66" t="s">
        <v>521</v>
      </c>
      <c r="J422" s="67" t="s">
        <v>521</v>
      </c>
      <c r="K422" s="67" t="s">
        <v>521</v>
      </c>
      <c r="L422" s="67" t="s">
        <v>521</v>
      </c>
      <c r="M422" s="67" t="s">
        <v>521</v>
      </c>
      <c r="N422" s="67" t="s">
        <v>521</v>
      </c>
      <c r="O422" s="67" t="s">
        <v>521</v>
      </c>
      <c r="P422" s="67" t="s">
        <v>521</v>
      </c>
      <c r="Q422" s="67" t="s">
        <v>521</v>
      </c>
      <c r="R422" s="68" t="s">
        <v>521</v>
      </c>
      <c r="S422" s="69" t="s">
        <v>521</v>
      </c>
      <c r="T422" s="67" t="s">
        <v>521</v>
      </c>
      <c r="U422" s="67" t="s">
        <v>521</v>
      </c>
      <c r="V422" s="67" t="s">
        <v>521</v>
      </c>
      <c r="W422" s="67" t="s">
        <v>521</v>
      </c>
      <c r="X422" s="67" t="s">
        <v>521</v>
      </c>
      <c r="Y422" s="67" t="s">
        <v>521</v>
      </c>
      <c r="Z422" s="67" t="s">
        <v>521</v>
      </c>
      <c r="AA422" s="67" t="s">
        <v>521</v>
      </c>
      <c r="AB422" s="68" t="s">
        <v>521</v>
      </c>
      <c r="AC422" s="69" t="s">
        <v>521</v>
      </c>
      <c r="AD422" s="67" t="s">
        <v>521</v>
      </c>
      <c r="AE422" s="67" t="s">
        <v>521</v>
      </c>
      <c r="AF422" s="67" t="s">
        <v>521</v>
      </c>
      <c r="AG422" s="67" t="s">
        <v>521</v>
      </c>
      <c r="AH422" s="67" t="s">
        <v>521</v>
      </c>
      <c r="AI422" s="67" t="s">
        <v>521</v>
      </c>
      <c r="AJ422" s="67" t="s">
        <v>521</v>
      </c>
      <c r="AK422" s="67" t="s">
        <v>521</v>
      </c>
      <c r="AL422" s="68" t="s">
        <v>521</v>
      </c>
      <c r="AM422" s="69" t="s">
        <v>521</v>
      </c>
      <c r="AN422" s="67" t="s">
        <v>521</v>
      </c>
      <c r="AO422" s="67" t="s">
        <v>521</v>
      </c>
      <c r="AP422" s="67" t="s">
        <v>521</v>
      </c>
      <c r="AQ422" s="67" t="s">
        <v>521</v>
      </c>
      <c r="AR422" s="67" t="s">
        <v>521</v>
      </c>
      <c r="AS422" s="67" t="s">
        <v>521</v>
      </c>
      <c r="AT422" s="67" t="s">
        <v>521</v>
      </c>
      <c r="AU422" s="67" t="s">
        <v>521</v>
      </c>
      <c r="AV422" s="68" t="s">
        <v>521</v>
      </c>
      <c r="AW422" s="69" t="s">
        <v>521</v>
      </c>
      <c r="AX422" s="67" t="s">
        <v>521</v>
      </c>
      <c r="AY422" s="67" t="s">
        <v>521</v>
      </c>
      <c r="AZ422" s="67" t="s">
        <v>521</v>
      </c>
      <c r="BA422" s="67" t="s">
        <v>521</v>
      </c>
      <c r="BB422" s="67" t="s">
        <v>521</v>
      </c>
      <c r="BC422" s="67" t="s">
        <v>521</v>
      </c>
      <c r="BD422" s="67" t="s">
        <v>521</v>
      </c>
      <c r="BE422" s="67" t="s">
        <v>521</v>
      </c>
      <c r="BF422" s="68" t="s">
        <v>521</v>
      </c>
      <c r="BG422" s="69" t="s">
        <v>521</v>
      </c>
      <c r="BH422" s="67" t="s">
        <v>521</v>
      </c>
      <c r="BI422" s="67" t="s">
        <v>521</v>
      </c>
      <c r="BJ422" s="67" t="s">
        <v>521</v>
      </c>
      <c r="BK422" s="67" t="s">
        <v>521</v>
      </c>
      <c r="BL422" s="67" t="s">
        <v>521</v>
      </c>
      <c r="BM422" s="67" t="s">
        <v>521</v>
      </c>
      <c r="BN422" s="67" t="s">
        <v>521</v>
      </c>
      <c r="BO422" s="67" t="s">
        <v>521</v>
      </c>
      <c r="BP422" s="68" t="s">
        <v>521</v>
      </c>
      <c r="BQ422" s="70" t="s">
        <v>521</v>
      </c>
      <c r="BR422" s="67" t="s">
        <v>521</v>
      </c>
      <c r="BS422" s="67" t="s">
        <v>521</v>
      </c>
      <c r="BT422" s="67" t="s">
        <v>521</v>
      </c>
      <c r="BU422" s="67" t="s">
        <v>521</v>
      </c>
      <c r="BV422" s="67" t="s">
        <v>521</v>
      </c>
      <c r="BW422" s="67" t="s">
        <v>521</v>
      </c>
      <c r="BX422" s="67" t="s">
        <v>521</v>
      </c>
      <c r="BY422" s="67" t="s">
        <v>521</v>
      </c>
      <c r="BZ422" s="68" t="s">
        <v>521</v>
      </c>
      <c r="CA422" s="69" t="s">
        <v>521</v>
      </c>
      <c r="CB422" s="67" t="s">
        <v>521</v>
      </c>
      <c r="CC422" s="67" t="s">
        <v>521</v>
      </c>
      <c r="CD422" s="67" t="s">
        <v>521</v>
      </c>
      <c r="CE422" s="67" t="s">
        <v>521</v>
      </c>
      <c r="CF422" s="67" t="s">
        <v>521</v>
      </c>
      <c r="CG422" s="67" t="s">
        <v>521</v>
      </c>
      <c r="CH422" s="67" t="s">
        <v>521</v>
      </c>
      <c r="CI422" s="67" t="s">
        <v>521</v>
      </c>
      <c r="CJ422" s="68" t="s">
        <v>521</v>
      </c>
      <c r="CK422" s="69" t="s">
        <v>521</v>
      </c>
      <c r="CL422" s="67" t="s">
        <v>521</v>
      </c>
      <c r="CM422" s="67" t="s">
        <v>521</v>
      </c>
      <c r="CN422" s="67" t="s">
        <v>521</v>
      </c>
      <c r="CO422" s="67" t="s">
        <v>521</v>
      </c>
      <c r="CP422" s="67" t="s">
        <v>521</v>
      </c>
      <c r="CQ422" s="67" t="s">
        <v>521</v>
      </c>
      <c r="CR422" s="67" t="s">
        <v>521</v>
      </c>
      <c r="CS422" s="67" t="s">
        <v>521</v>
      </c>
      <c r="CT422" s="68" t="s">
        <v>521</v>
      </c>
      <c r="CU422" s="69" t="s">
        <v>521</v>
      </c>
      <c r="CV422" s="67" t="s">
        <v>521</v>
      </c>
      <c r="CW422" s="67" t="s">
        <v>521</v>
      </c>
      <c r="CX422" s="67" t="s">
        <v>521</v>
      </c>
      <c r="CY422" s="67" t="s">
        <v>521</v>
      </c>
      <c r="CZ422" s="67" t="s">
        <v>521</v>
      </c>
      <c r="DA422" s="67" t="s">
        <v>521</v>
      </c>
      <c r="DB422" s="67" t="s">
        <v>521</v>
      </c>
      <c r="DC422" s="67" t="s">
        <v>521</v>
      </c>
      <c r="DD422" s="68" t="s">
        <v>521</v>
      </c>
      <c r="DE422" s="69" t="s">
        <v>521</v>
      </c>
      <c r="DF422" s="71" t="s">
        <v>521</v>
      </c>
      <c r="DG422" s="67" t="s">
        <v>521</v>
      </c>
      <c r="DH422" s="67" t="s">
        <v>521</v>
      </c>
      <c r="DI422" s="67" t="s">
        <v>521</v>
      </c>
      <c r="DJ422" s="67" t="s">
        <v>521</v>
      </c>
      <c r="DK422" s="67" t="s">
        <v>521</v>
      </c>
      <c r="DL422" s="67" t="s">
        <v>521</v>
      </c>
      <c r="DM422" s="67" t="s">
        <v>520</v>
      </c>
      <c r="DN422" s="68" t="s">
        <v>520</v>
      </c>
      <c r="DO422" s="70" t="s">
        <v>520</v>
      </c>
      <c r="DP422" s="71" t="s">
        <v>520</v>
      </c>
      <c r="DQ422" s="67" t="s">
        <v>520</v>
      </c>
      <c r="DR422" s="67" t="s">
        <v>520</v>
      </c>
      <c r="DS422" s="67" t="s">
        <v>520</v>
      </c>
      <c r="DT422" s="67" t="s">
        <v>520</v>
      </c>
      <c r="DU422" s="67" t="s">
        <v>520</v>
      </c>
      <c r="DV422" s="67" t="s">
        <v>520</v>
      </c>
      <c r="DW422" s="67" t="s">
        <v>521</v>
      </c>
      <c r="DX422" s="72" t="s">
        <v>521</v>
      </c>
      <c r="DY422" s="146" t="s">
        <v>522</v>
      </c>
      <c r="DZ422" s="74">
        <v>2</v>
      </c>
      <c r="EA422" s="74">
        <v>3</v>
      </c>
      <c r="EB422" s="74">
        <v>3</v>
      </c>
      <c r="EC422" s="75">
        <v>4</v>
      </c>
      <c r="ED422" s="168" t="s">
        <v>522</v>
      </c>
      <c r="EE422" s="74">
        <f t="shared" si="1021"/>
        <v>2</v>
      </c>
      <c r="EF422" s="74">
        <f t="shared" si="1022"/>
        <v>6</v>
      </c>
      <c r="EG422" s="74">
        <f t="shared" si="1023"/>
        <v>18</v>
      </c>
      <c r="EH422" s="77">
        <f t="shared" si="1024"/>
        <v>72</v>
      </c>
      <c r="EI422" s="73">
        <v>100</v>
      </c>
      <c r="EJ422" s="74">
        <v>150</v>
      </c>
      <c r="EK422" s="74">
        <v>300</v>
      </c>
      <c r="EL422" s="74">
        <v>500</v>
      </c>
      <c r="EM422" s="75">
        <v>1500</v>
      </c>
      <c r="EN422" s="78">
        <v>1</v>
      </c>
      <c r="EO422" s="79">
        <f t="shared" si="1025"/>
        <v>0.75</v>
      </c>
      <c r="EP422" s="79">
        <f t="shared" si="1026"/>
        <v>0.5</v>
      </c>
      <c r="EQ422" s="79">
        <f t="shared" si="1027"/>
        <v>0.27777777777777779</v>
      </c>
      <c r="ER422" s="80">
        <f t="shared" si="1028"/>
        <v>0.20833333333333331</v>
      </c>
      <c r="ES422" s="128" t="s">
        <v>543</v>
      </c>
      <c r="ET422" s="82"/>
      <c r="EU422" s="83">
        <v>4</v>
      </c>
      <c r="EV422" s="146">
        <v>88</v>
      </c>
      <c r="EW422" s="147">
        <v>96</v>
      </c>
      <c r="EX422" s="147">
        <v>17</v>
      </c>
      <c r="EY422" s="147">
        <v>56</v>
      </c>
      <c r="EZ422" s="147">
        <v>86</v>
      </c>
      <c r="FA422" s="147">
        <v>35</v>
      </c>
      <c r="FB422" s="147">
        <v>62</v>
      </c>
      <c r="FC422" s="147">
        <v>73</v>
      </c>
      <c r="FD422" s="74">
        <f t="shared" si="1029"/>
        <v>103</v>
      </c>
      <c r="FE422" s="84">
        <f t="shared" si="1030"/>
        <v>90</v>
      </c>
      <c r="FF422" s="73">
        <f>RANK(EV422,$EV$9:$EV$497,0)</f>
        <v>123</v>
      </c>
      <c r="FG422" s="74">
        <f>RANK(EW422,$EW$9:$EW$497,0)</f>
        <v>23</v>
      </c>
      <c r="FH422" s="74">
        <f>RANK(EX422,$EX$9:$EX$497,0)</f>
        <v>325</v>
      </c>
      <c r="FI422" s="74">
        <f>RANK(EY422,$EY$9:$EY$497,0)</f>
        <v>100</v>
      </c>
      <c r="FJ422" s="74">
        <f>RANK(EZ422,$EZ$9:$EZ$497,0)</f>
        <v>17</v>
      </c>
      <c r="FK422" s="74">
        <f>RANK(FA422,$FA$9:$FA$497,0)</f>
        <v>79</v>
      </c>
      <c r="FL422" s="74">
        <f>RANK(FB422,$FB$9:$FB$497,0)</f>
        <v>114</v>
      </c>
      <c r="FM422" s="74">
        <f>RANK(FC422,$FC$9:$FC$497,0)</f>
        <v>81</v>
      </c>
      <c r="FN422" s="74">
        <f>RANK(FD422,$FD$9:$FD$497,0)</f>
        <v>78</v>
      </c>
      <c r="FO422" s="84">
        <f>RANK(FE422,$FE$9:$FE$497,0)</f>
        <v>173</v>
      </c>
      <c r="FP422" s="73">
        <f>COUNTIFS($EV$9:$EV$497,"&gt;"&amp;EV422,$ES$9:$ES$497,ES422)+1</f>
        <v>12</v>
      </c>
      <c r="FQ422" s="74">
        <f>COUNTIFS($EW$9:$EW$497,"&gt;"&amp;EW422,$ES$9:$ES$497,ES422)+1</f>
        <v>17</v>
      </c>
      <c r="FR422" s="74">
        <f>COUNTIFS($EX$9:$EX$497,"&gt;"&amp;EX422,$ES$9:$ES$497,ES422)+1</f>
        <v>32</v>
      </c>
      <c r="FS422" s="74">
        <f>COUNTIFS($EY$9:$EY$497,"&gt;"&amp;EY422,$ES$9:$ES$497,ES422)+1</f>
        <v>11</v>
      </c>
      <c r="FT422" s="74">
        <f>COUNTIFS($EZ$9:$EZ$497,"&gt;"&amp;EZ422,$ES$9:$ES$497,ES422)+1</f>
        <v>17</v>
      </c>
      <c r="FU422" s="74">
        <f>COUNTIFS($FA$9:$FA$497,"&gt;"&amp;FA422,$ES$9:$ES$497,ES422)+1</f>
        <v>16</v>
      </c>
      <c r="FV422" s="74">
        <f>COUNTIFS($FB$9:$FB$497,"&gt;"&amp;FB422,$ES$9:$ES$497,ES422)+1</f>
        <v>20</v>
      </c>
      <c r="FW422" s="74">
        <f>COUNTIFS($FC$9:$FC$497,"&gt;"&amp;FC422,$ES$9:$ES$497,ES422)+1</f>
        <v>20</v>
      </c>
      <c r="FX422" s="74">
        <f>COUNTIFS($FD$9:$FD$497,"&gt;"&amp;FD422,$ES$9:$ES$497,ES422)+1</f>
        <v>21</v>
      </c>
      <c r="FY422" s="84">
        <f>COUNTIFS($FE$9:$FE$497,"&gt;"&amp;FE422,$ES$9:$ES$497,ES422)+1</f>
        <v>20</v>
      </c>
      <c r="FZ422" s="85">
        <f t="shared" si="1031"/>
        <v>0.72</v>
      </c>
      <c r="GA422" s="86">
        <f t="shared" si="1032"/>
        <v>0.79</v>
      </c>
      <c r="GB422" s="86">
        <f t="shared" si="1033"/>
        <v>0.14000000000000001</v>
      </c>
      <c r="GC422" s="86">
        <f t="shared" si="1034"/>
        <v>0.46</v>
      </c>
      <c r="GD422" s="86">
        <f t="shared" si="1035"/>
        <v>0.7</v>
      </c>
      <c r="GE422" s="86">
        <f t="shared" si="1036"/>
        <v>0.28999999999999998</v>
      </c>
      <c r="GF422" s="86">
        <f t="shared" si="1037"/>
        <v>0.51</v>
      </c>
      <c r="GG422" s="86">
        <f t="shared" si="1038"/>
        <v>0.6</v>
      </c>
      <c r="GH422" s="86">
        <f t="shared" si="1039"/>
        <v>0.84</v>
      </c>
      <c r="GI422" s="87">
        <f t="shared" si="1040"/>
        <v>0.74</v>
      </c>
      <c r="GJ422" s="85">
        <f>ROUND(((FZ422-AVERAGE(FZ$9:FZ$497))/STDEVP(FZ$9:FZ$497)*10+50),2)</f>
        <v>40.4</v>
      </c>
      <c r="GK422" s="86">
        <f>ROUND(((GA422-AVERAGE(GA$9:GA$497))/STDEVP(GA$9:GA$497)*10+50),2)</f>
        <v>52.98</v>
      </c>
      <c r="GL422" s="86">
        <f>ROUND(((GB422-AVERAGE(GB$9:GB$497))/STDEVP(GB$9:GB$497)*10+50),2)</f>
        <v>33.36</v>
      </c>
      <c r="GM422" s="86">
        <f>ROUND(((GC422-AVERAGE(GC$9:GC$497))/STDEVP(GC$9:GC$497)*10+50),2)</f>
        <v>46.69</v>
      </c>
      <c r="GN422" s="86">
        <f>ROUND(((GD422-AVERAGE(GD$9:GD$497))/STDEVP(GD$9:GD$497)*10+50),2)</f>
        <v>60.54</v>
      </c>
      <c r="GO422" s="86">
        <f>ROUND(((GE422-AVERAGE(GE$9:GE$497))/STDEVP(GE$9:GE$497)*10+50),2)</f>
        <v>47.88</v>
      </c>
      <c r="GP422" s="86">
        <f>ROUND(((GF422-AVERAGE(GF$9:GF$497))/STDEVP(GF$9:GF$497)*10+50),2)</f>
        <v>46.07</v>
      </c>
      <c r="GQ422" s="86">
        <f>ROUND(((GG422-AVERAGE(GG$9:GG$497))/STDEVP(GG$9:GG$497)*10+50),2)</f>
        <v>49.03</v>
      </c>
      <c r="GR422" s="86">
        <f>ROUND(((GH422-AVERAGE(GH$9:GH$497))/STDEVP(GH$9:GH$497)*10+50),2)</f>
        <v>45.08</v>
      </c>
      <c r="GS422" s="87">
        <f>ROUND(((GI422-AVERAGE(GI$9:GI$497))/STDEVP(GI$9:GI$497)*10+50),2)</f>
        <v>40.049999999999997</v>
      </c>
      <c r="GT422" s="73">
        <f>RANK(GJ422,$GJ$9:$GJ$497,0)</f>
        <v>357</v>
      </c>
      <c r="GU422" s="74">
        <f>RANK(GK422,$GK$9:$GK$497,0)</f>
        <v>151</v>
      </c>
      <c r="GV422" s="74">
        <f>RANK(GL422,$GL$9:$GL$497,0)</f>
        <v>421</v>
      </c>
      <c r="GW422" s="74">
        <f>RANK(GM422,$GM$9:$GM$497,0)</f>
        <v>270</v>
      </c>
      <c r="GX422" s="74">
        <f>RANK(GN422,$GN$9:$GN$497,0)</f>
        <v>68</v>
      </c>
      <c r="GY422" s="74">
        <f>RANK(GO422,$GO$9:$GO$497,0)</f>
        <v>190</v>
      </c>
      <c r="GZ422" s="74">
        <f>RANK(GP422,$GP$9:$GP$497,0)</f>
        <v>263</v>
      </c>
      <c r="HA422" s="74">
        <f>RANK(GQ422,$GQ$9:$GQ$497,0)</f>
        <v>230</v>
      </c>
      <c r="HB422" s="74">
        <f>RANK(GR422,$GR$9:$GR$497,0)</f>
        <v>269</v>
      </c>
      <c r="HC422" s="84">
        <f>RANK(GS422,$GS$9:$GS$497,0)</f>
        <v>383</v>
      </c>
      <c r="HD422" s="85">
        <f>ROUND(AVERAGEIF($ES$9:$ES$497,$ES422,$FZ$9:$FZ$497),2)</f>
        <v>0.86</v>
      </c>
      <c r="HE422" s="86">
        <f>ROUND(AVERAGEIF($ES$9:$ES$497,$ES422,$GA$9:$GA$497),2)</f>
        <v>1.0900000000000001</v>
      </c>
      <c r="HF422" s="86">
        <f>ROUND(AVERAGEIF($ES$9:$ES$497,$ES422,$GB$9:$GB$497),2)</f>
        <v>0.28999999999999998</v>
      </c>
      <c r="HG422" s="86">
        <f>ROUND(AVERAGEIF($ES$9:$ES$497,$ES422,$GC$9:$GC$497),2)</f>
        <v>0.42</v>
      </c>
      <c r="HH422" s="86">
        <f>ROUND(AVERAGEIF($ES$9:$ES$497,$ES422,$GD$9:$GD$497),2)</f>
        <v>0.86</v>
      </c>
      <c r="HI422" s="86">
        <f>ROUND(AVERAGEIF($ES$9:$ES$497,$ES422,$GE$9:$GE$497),2)</f>
        <v>0.3</v>
      </c>
      <c r="HJ422" s="86">
        <f>ROUND(AVERAGEIF($ES$9:$ES$497,$ES422,$GF$9:$GF$497),2)</f>
        <v>0.67</v>
      </c>
      <c r="HK422" s="86">
        <f>ROUND(AVERAGEIF($ES$9:$ES$497,$ES422,$GG$9:$GG$497),2)</f>
        <v>0.73</v>
      </c>
      <c r="HL422" s="86">
        <f>ROUND(AVERAGEIF($ES$9:$ES$497,$ES422,$GH$9:$GH$497),2)</f>
        <v>1.1399999999999999</v>
      </c>
      <c r="HM422" s="87">
        <f>ROUND(AVERAGEIF($ES$9:$ES$497,$ES422,$GI$9:$GI$497),2)</f>
        <v>1.01</v>
      </c>
      <c r="HN422" s="88">
        <f t="shared" si="1041"/>
        <v>-0.14000000000000001</v>
      </c>
      <c r="HO422" s="89">
        <f t="shared" si="1042"/>
        <v>-0.30000000000000004</v>
      </c>
      <c r="HP422" s="89">
        <f t="shared" si="1043"/>
        <v>-0.14999999999999997</v>
      </c>
      <c r="HQ422" s="89">
        <f t="shared" si="1044"/>
        <v>4.0000000000000036E-2</v>
      </c>
      <c r="HR422" s="89">
        <f t="shared" si="1045"/>
        <v>-0.16000000000000003</v>
      </c>
      <c r="HS422" s="89">
        <f t="shared" si="1046"/>
        <v>-1.0000000000000009E-2</v>
      </c>
      <c r="HT422" s="89">
        <f t="shared" si="1047"/>
        <v>-0.16000000000000003</v>
      </c>
      <c r="HU422" s="89">
        <f t="shared" si="1048"/>
        <v>-0.13</v>
      </c>
      <c r="HV422" s="89">
        <f t="shared" si="1049"/>
        <v>-0.29999999999999993</v>
      </c>
      <c r="HW422" s="90">
        <f t="shared" si="1050"/>
        <v>-0.27</v>
      </c>
      <c r="HX422" s="73">
        <f>COUNTIFS($FZ$9:$FZ$497,"&gt;"&amp;FZ422,$ES$9:$ES$497,$ES422)+1</f>
        <v>63</v>
      </c>
      <c r="HY422" s="74">
        <f>COUNTIFS($GA$9:$GA$497,"&gt;"&amp;GA422,$ES$9:$ES$497,$ES422)+1</f>
        <v>74</v>
      </c>
      <c r="HZ422" s="74">
        <f>COUNTIFS($GB$9:$GB$497,"&gt;"&amp;GB422,$ES$9:$ES$497,$ES422)+1</f>
        <v>72</v>
      </c>
      <c r="IA422" s="74">
        <f>COUNTIFS($GC$9:$GC$497,"&gt;"&amp;GC422,$ES$9:$ES$497,$ES422)+1</f>
        <v>36</v>
      </c>
      <c r="IB422" s="74">
        <f>COUNTIFS($GD$9:$GD$497,"&gt;"&amp;GD422,$ES$9:$ES$497,$ES422)+1</f>
        <v>61</v>
      </c>
      <c r="IC422" s="74">
        <f>COUNTIFS($GE$9:$GE$497,"&gt;"&amp;GE422,$ES$9:$ES$497,$ES422)+1</f>
        <v>42</v>
      </c>
      <c r="ID422" s="74">
        <f>COUNTIFS($GF$9:$GF$497,"&gt;"&amp;GF422,$ES$9:$ES$497,$ES422)+1</f>
        <v>65</v>
      </c>
      <c r="IE422" s="74">
        <f>COUNTIFS($GG$9:$GG$497,"&gt;"&amp;GG422,$ES$9:$ES$497,$ES422)+1</f>
        <v>69</v>
      </c>
      <c r="IF422" s="74">
        <f>COUNTIFS($GH$9:$GH$497,"&gt;"&amp;GH422,$ES$9:$ES$497,$ES422)+1</f>
        <v>76</v>
      </c>
      <c r="IG422" s="84">
        <f>COUNTIFS($GI$9:$GI$497,"&gt;"&amp;GI422,$ES$9:$ES$497,$ES422)+1</f>
        <v>82</v>
      </c>
      <c r="IH422" s="148"/>
      <c r="II422" s="149"/>
      <c r="IJ422" s="149"/>
      <c r="IK422" s="149"/>
      <c r="IL422" s="149"/>
      <c r="IM422" s="150"/>
      <c r="IN422" s="151"/>
      <c r="IO422" s="152"/>
      <c r="IP422" s="153"/>
      <c r="IQ422" s="149"/>
      <c r="IR422" s="149"/>
      <c r="IS422" s="149"/>
      <c r="IT422" s="149"/>
      <c r="IU422" s="149"/>
      <c r="IV422" s="149"/>
      <c r="IW422" s="154"/>
      <c r="IX422" s="151"/>
      <c r="IY422" s="149"/>
      <c r="IZ422" s="149"/>
      <c r="JA422" s="149"/>
      <c r="JB422" s="149"/>
      <c r="JC422" s="149"/>
      <c r="JD422" s="149"/>
      <c r="JE422" s="155"/>
      <c r="JF422" s="153"/>
      <c r="JG422" s="149"/>
      <c r="JH422" s="149"/>
      <c r="JI422" s="149"/>
      <c r="JJ422" s="149"/>
      <c r="JK422" s="149"/>
      <c r="JL422" s="149"/>
      <c r="JM422" s="154"/>
      <c r="JN422" s="151"/>
      <c r="JO422" s="149"/>
      <c r="JP422" s="149"/>
      <c r="JQ422" s="149"/>
      <c r="JR422" s="149"/>
      <c r="JS422" s="149"/>
      <c r="JT422" s="149"/>
      <c r="JU422" s="149"/>
      <c r="JV422" s="149"/>
      <c r="JW422" s="149"/>
      <c r="JX422" s="149"/>
      <c r="JY422" s="149"/>
      <c r="JZ422" s="155"/>
      <c r="KA422" s="151"/>
      <c r="KB422" s="149"/>
      <c r="KC422" s="149"/>
      <c r="KD422" s="149"/>
      <c r="KE422" s="155"/>
      <c r="KF422" s="153"/>
      <c r="KG422" s="149"/>
      <c r="KH422" s="149"/>
      <c r="KI422" s="149"/>
      <c r="KJ422" s="149"/>
      <c r="KK422" s="156"/>
      <c r="KL422" s="149"/>
      <c r="KM422" s="149"/>
      <c r="KN422" s="149"/>
      <c r="KO422" s="149"/>
      <c r="KP422" s="149"/>
      <c r="KQ422" s="149"/>
      <c r="KR422" s="149"/>
      <c r="KS422" s="154"/>
      <c r="KT422" s="154"/>
      <c r="KU422" s="154"/>
      <c r="KV422" s="154"/>
      <c r="KW422" s="151"/>
      <c r="KX422" s="149"/>
      <c r="KY422" s="149"/>
      <c r="KZ422" s="149"/>
      <c r="LA422" s="149"/>
      <c r="LB422" s="149"/>
      <c r="LC422" s="154"/>
      <c r="LD422" s="151"/>
      <c r="LE422" s="152"/>
      <c r="LF422" s="157"/>
      <c r="LG422" s="158"/>
      <c r="LH422" s="151"/>
      <c r="LI422" s="149"/>
      <c r="LJ422" s="147"/>
      <c r="LK422" s="147"/>
      <c r="LL422" s="147"/>
      <c r="LM422" s="159"/>
      <c r="LN422" s="153"/>
      <c r="LO422" s="149"/>
      <c r="LP422" s="149"/>
      <c r="LQ422" s="149"/>
      <c r="LR422" s="154"/>
      <c r="LS422" s="151"/>
      <c r="LT422" s="149"/>
      <c r="LU422" s="149">
        <v>0.05</v>
      </c>
      <c r="LV422" s="149"/>
      <c r="LW422" s="149"/>
      <c r="LX422" s="149"/>
      <c r="LY422" s="149"/>
      <c r="LZ422" s="149"/>
      <c r="MA422" s="155"/>
      <c r="MB422" s="153"/>
      <c r="MC422" s="149"/>
      <c r="MD422" s="149"/>
      <c r="ME422" s="149"/>
      <c r="MF422" s="149"/>
      <c r="MG422" s="149"/>
      <c r="MH422" s="149"/>
      <c r="MI422" s="149"/>
      <c r="MJ422" s="149"/>
      <c r="MK422" s="149"/>
      <c r="ML422" s="149"/>
      <c r="MM422" s="149"/>
      <c r="MN422" s="156"/>
      <c r="MO422" s="156"/>
      <c r="MP422" s="154"/>
      <c r="MQ422" s="151"/>
      <c r="MR422" s="149"/>
      <c r="MS422" s="149"/>
      <c r="MT422" s="149"/>
      <c r="MU422" s="149"/>
      <c r="MV422" s="156"/>
      <c r="MW422" s="149"/>
      <c r="MX422" s="149"/>
      <c r="MY422" s="149"/>
      <c r="MZ422" s="149"/>
      <c r="NA422" s="149"/>
      <c r="NB422" s="149"/>
      <c r="NC422" s="149"/>
      <c r="ND422" s="154"/>
      <c r="NE422" s="154"/>
      <c r="NF422" s="154"/>
      <c r="NG422" s="154"/>
      <c r="NH422" s="151"/>
      <c r="NI422" s="149"/>
      <c r="NJ422" s="149"/>
      <c r="NK422" s="149"/>
      <c r="NL422" s="149"/>
      <c r="NM422" s="149"/>
      <c r="NN422" s="94"/>
      <c r="NO422" s="151"/>
      <c r="NP422" s="160"/>
      <c r="NQ422" s="198" t="s">
        <v>1545</v>
      </c>
      <c r="NR422" s="196" t="s">
        <v>1547</v>
      </c>
      <c r="NS422" s="145"/>
      <c r="NT422" s="145"/>
      <c r="NU422" s="145" t="s">
        <v>1203</v>
      </c>
      <c r="NV422" s="171">
        <v>44508</v>
      </c>
      <c r="NW422" s="102" t="s">
        <v>1204</v>
      </c>
      <c r="NX422" s="165" t="s">
        <v>1548</v>
      </c>
      <c r="NY422" s="177" t="s">
        <v>2118</v>
      </c>
      <c r="NZ422" s="165" t="s">
        <v>2106</v>
      </c>
      <c r="OA422" s="178"/>
      <c r="OB422" s="178"/>
      <c r="OC422" s="178"/>
      <c r="OD422" s="108">
        <f t="shared" si="1051"/>
        <v>72</v>
      </c>
      <c r="OE422" s="109">
        <v>6</v>
      </c>
      <c r="OF422" s="110">
        <f t="shared" si="1052"/>
        <v>100</v>
      </c>
      <c r="OG422" s="109">
        <v>5</v>
      </c>
      <c r="OH422" s="111">
        <f>ROUND(AVERAGEIF($ES$9:$ES$497,$ES422,EV$9:EV$497),0)</f>
        <v>57</v>
      </c>
      <c r="OI422" s="112">
        <f>ROUND(AVERAGEIF($ES$9:$ES$497,$ES422,EW$9:EW$497),0)</f>
        <v>69</v>
      </c>
      <c r="OJ422" s="112">
        <f>ROUND(AVERAGEIF($ES$9:$ES$497,$ES422,EX$9:EX$497),0)</f>
        <v>17</v>
      </c>
      <c r="OK422" s="112">
        <f>ROUND(AVERAGEIF($ES$9:$ES$497,$ES422,EY$9:EY$497),0)</f>
        <v>30</v>
      </c>
      <c r="OL422" s="112">
        <f>ROUND(AVERAGEIF($ES$9:$ES$497,$ES422,EZ$9:EZ$497),0)</f>
        <v>58</v>
      </c>
      <c r="OM422" s="112">
        <f>ROUND(AVERAGEIF($ES$9:$ES$497,$ES422,FA$9:FA$497),0)</f>
        <v>21</v>
      </c>
      <c r="ON422" s="112">
        <f>ROUND(AVERAGEIF($ES$9:$ES$497,$ES422,FB$9:FB$497),0)</f>
        <v>45</v>
      </c>
      <c r="OO422" s="112">
        <f>ROUND(AVERAGEIF($ES$9:$ES$497,$ES422,FC$9:FC$497),0)</f>
        <v>49</v>
      </c>
      <c r="OP422" s="112">
        <f>ROUND(AVERAGEIF($ES$9:$ES$497,$ES422,FD$9:FD$497),0)</f>
        <v>75</v>
      </c>
      <c r="OQ422" s="113">
        <f>ROUND(AVERAGEIF($ES$9:$ES$497,$ES422,FE$9:FE$497),0)</f>
        <v>66</v>
      </c>
      <c r="OR422" s="114">
        <f>ROUND(EV422/MAX(EV$9:EV$497)*100,0)</f>
        <v>49</v>
      </c>
      <c r="OS422" s="115">
        <f>ROUND(EW422/MAX(EW$9:EW$497)*100,0)</f>
        <v>76</v>
      </c>
      <c r="OT422" s="115">
        <f>ROUND(EX422/MAX(EX$9:EX$497)*100,0)</f>
        <v>14</v>
      </c>
      <c r="OU422" s="115">
        <f>ROUND(EY422/MAX(EY$9:EY$497)*100,0)</f>
        <v>38</v>
      </c>
      <c r="OV422" s="115">
        <f>ROUND(EZ422/MAX(EZ$9:EZ$497)*100,0)</f>
        <v>69</v>
      </c>
      <c r="OW422" s="115">
        <f>ROUND(FA422/MAX(FA$9:FA$497)*100,0)</f>
        <v>31</v>
      </c>
      <c r="OX422" s="115">
        <f>ROUND(FB422/MAX(FB$9:FB$497)*100,0)</f>
        <v>46</v>
      </c>
      <c r="OY422" s="116">
        <f>ROUND(FC422/MAX(FC$9:FC$497)*100,0)</f>
        <v>50</v>
      </c>
      <c r="OZ422" s="115">
        <f>ROUND(FD422/MAX(FD$9:FD$497)*100,0)</f>
        <v>70</v>
      </c>
      <c r="PA422" s="117">
        <f>ROUND(FE422/MAX(FE$9:FE$497)*100,0)</f>
        <v>37</v>
      </c>
      <c r="PB422" s="118">
        <f t="shared" si="1053"/>
        <v>472</v>
      </c>
      <c r="PC422" s="115">
        <f t="shared" si="1054"/>
        <v>637</v>
      </c>
      <c r="PD422" s="115">
        <f t="shared" si="1055"/>
        <v>679</v>
      </c>
      <c r="PE422" s="115">
        <f t="shared" si="1056"/>
        <v>572</v>
      </c>
      <c r="PF422" s="115">
        <f t="shared" si="1057"/>
        <v>521</v>
      </c>
      <c r="PG422" s="119">
        <f t="shared" si="1058"/>
        <v>465</v>
      </c>
      <c r="PH422" s="118">
        <f>ROUND(PB422/MAX(PB$9:PB$497)*100,0)</f>
        <v>56</v>
      </c>
      <c r="PI422" s="115">
        <f>ROUND(PC422/MAX(PC$9:PC$497)*100,0)</f>
        <v>76</v>
      </c>
      <c r="PJ422" s="115">
        <f>ROUND(PD422/MAX(PD$9:PD$497)*100,0)</f>
        <v>72</v>
      </c>
      <c r="PK422" s="115">
        <f>ROUND(PE422/MAX(PE$9:PE$497)*100,0)</f>
        <v>57</v>
      </c>
      <c r="PL422" s="115">
        <f>ROUND(PF422/MAX(PF$9:PF$497)*100,0)</f>
        <v>73</v>
      </c>
      <c r="PM422" s="119">
        <f>ROUND(PG422/MAX(PG$9:PG$497)*100,0)</f>
        <v>68</v>
      </c>
      <c r="PN422" s="118">
        <f>RANK(PH422,PH$9:PH$497,0)</f>
        <v>136</v>
      </c>
      <c r="PO422" s="115">
        <f>RANK(PI422,PI$9:PI$497,0)</f>
        <v>20</v>
      </c>
      <c r="PP422" s="115">
        <f>RANK(PJ422,PJ$9:PJ$497,0)</f>
        <v>51</v>
      </c>
      <c r="PQ422" s="115">
        <f>RANK(PK422,PK$9:PK$497,0)</f>
        <v>119</v>
      </c>
      <c r="PR422" s="115">
        <f>RANK(PL422,PL$9:PL$497,0)</f>
        <v>56</v>
      </c>
      <c r="PS422" s="119">
        <f>RANK(PM422,PM$9:PM$497,0)</f>
        <v>54</v>
      </c>
      <c r="PT422" s="120">
        <f>ROUND(FZ422/MAX(FZ$9:FZ$497)*100,0)</f>
        <v>39</v>
      </c>
      <c r="PU422" s="115">
        <f>ROUND(GA422/MAX(GA$9:GA$497)*100,0)</f>
        <v>44</v>
      </c>
      <c r="PV422" s="115">
        <f>ROUND(GB422/MAX(GB$9:GB$497)*100,0)</f>
        <v>10</v>
      </c>
      <c r="PW422" s="115">
        <f>ROUND(GC422/MAX(GC$9:GC$497)*100,0)</f>
        <v>37</v>
      </c>
      <c r="PX422" s="115">
        <f>ROUND(GD422/MAX(GD$9:GD$497)*100,0)</f>
        <v>39</v>
      </c>
      <c r="PY422" s="115">
        <f>ROUND(GE422/MAX(GE$9:GE$497)*100,0)</f>
        <v>17</v>
      </c>
      <c r="PZ422" s="115">
        <f>ROUND(GF422/MAX(GF$9:GF$497)*100,0)</f>
        <v>24</v>
      </c>
      <c r="QA422" s="116">
        <f>ROUND(GG422/MAX(GG$9:GG$497)*100,0)</f>
        <v>33</v>
      </c>
      <c r="QB422" s="115">
        <f>ROUND(GH422/MAX(GH$9:GH$497)*100,0)</f>
        <v>37</v>
      </c>
      <c r="QC422" s="121">
        <f>ROUND(GI422/MAX(GI$9:GI$497)*100,0)</f>
        <v>24</v>
      </c>
      <c r="QD422" s="120">
        <f>ROUND(AVERAGEIF($ES$9:$ES$497,$ES422,PT$9:PT$497),0)</f>
        <v>47</v>
      </c>
      <c r="QE422" s="120">
        <f>ROUND(AVERAGEIF($ES$9:$ES$497,$ES422,PU$9:PU$497),0)</f>
        <v>61</v>
      </c>
      <c r="QF422" s="120">
        <f>ROUND(AVERAGEIF($ES$9:$ES$497,$ES422,PV$9:PV$497),0)</f>
        <v>21</v>
      </c>
      <c r="QG422" s="120">
        <f>ROUND(AVERAGEIF($ES$9:$ES$497,$ES422,PW$9:PW$497),0)</f>
        <v>34</v>
      </c>
      <c r="QH422" s="120">
        <f>ROUND(AVERAGEIF($ES$9:$ES$497,$ES422,PX$9:PX$497),0)</f>
        <v>48</v>
      </c>
      <c r="QI422" s="120">
        <f>ROUND(AVERAGEIF($ES$9:$ES$497,$ES422,PY$9:PY$497),0)</f>
        <v>18</v>
      </c>
      <c r="QJ422" s="120">
        <f>ROUND(AVERAGEIF($ES$9:$ES$497,$ES422,PZ$9:PZ$497),0)</f>
        <v>31</v>
      </c>
      <c r="QK422" s="120">
        <f>ROUND(AVERAGEIF($ES$9:$ES$497,$ES422,QA$9:QA$497),0)</f>
        <v>40</v>
      </c>
      <c r="QL422" s="120">
        <f>ROUND(AVERAGEIF($ES$9:$ES$497,$ES422,QB$9:QB$497),0)</f>
        <v>51</v>
      </c>
      <c r="QM422" s="120">
        <f>ROUND(AVERAGEIF($ES$9:$ES$497,$ES422,QC$9:QC$497),0)</f>
        <v>32</v>
      </c>
      <c r="QN422" s="114">
        <f t="shared" si="1059"/>
        <v>324</v>
      </c>
      <c r="QO422" s="115">
        <f t="shared" si="1060"/>
        <v>440</v>
      </c>
      <c r="QP422" s="115">
        <f t="shared" si="1061"/>
        <v>480</v>
      </c>
      <c r="QQ422" s="115">
        <f t="shared" si="1062"/>
        <v>423</v>
      </c>
      <c r="QR422" s="115">
        <f t="shared" si="1063"/>
        <v>450</v>
      </c>
      <c r="QS422" s="119">
        <f t="shared" si="1064"/>
        <v>332</v>
      </c>
      <c r="QT422" s="114">
        <f>ROUND((QN422-MIN(QN$9:QN$497))/(MAX(QN$9:QN$497)-MIN(QN$9:QN$497))*100,0)</f>
        <v>15</v>
      </c>
      <c r="QU422" s="115">
        <f>ROUND((QO422-MIN(QO$9:QO$497))/(MAX(QO$9:QO$497)-MIN(QO$9:QO$497))*100,0)</f>
        <v>33</v>
      </c>
      <c r="QV422" s="115">
        <f>ROUND((QP422-MIN(QP$9:QP$497))/(MAX(QP$9:QP$497)-MIN(QP$9:QP$497))*100,0)</f>
        <v>19</v>
      </c>
      <c r="QW422" s="115">
        <f>ROUND((QQ422-MIN(QQ$9:QQ$497))/(MAX(QQ$9:QQ$497)-MIN(QQ$9:QQ$497))*100,0)</f>
        <v>17</v>
      </c>
      <c r="QX422" s="115">
        <f>ROUND((QR422-MIN(QR$9:QR$497))/(MAX(QR$9:QR$497)-MIN(QR$9:QR$497))*100,0)</f>
        <v>36</v>
      </c>
      <c r="QY422" s="115">
        <f>ROUND((QS422-MIN(QS$9:QS$497))/(MAX(QS$9:QS$497)-MIN(QS$9:QS$497))*100,0)</f>
        <v>32</v>
      </c>
      <c r="QZ422" s="114">
        <f>RANK(QN422,QN$9:QN$497,0)</f>
        <v>414</v>
      </c>
      <c r="RA422" s="115">
        <f>RANK(QO422,QO$9:QO$497,0)</f>
        <v>123</v>
      </c>
      <c r="RB422" s="115">
        <f>RANK(QP422,QP$9:QP$497,0)</f>
        <v>352</v>
      </c>
      <c r="RC422" s="115">
        <f>RANK(QQ422,QQ$9:QQ$497,0)</f>
        <v>403</v>
      </c>
      <c r="RD422" s="115">
        <f>RANK(QR422,QR$9:QR$497,0)</f>
        <v>321</v>
      </c>
      <c r="RE422" s="115">
        <f>RANK(QS422,QS$9:QS$497,0)</f>
        <v>276</v>
      </c>
      <c r="RF422" s="122"/>
      <c r="RG422" s="115">
        <f>($RH$3*(IH422+IJ422)*100*100/MAX(EX$9:EX$497)*$RO$3) +($RH$3*(II422+IJ422)*100*100/MAX(EX$9:EX$497)*$RO$4) + ($RH$3*IK422*100*100/MAX(EX$9:EX$497)*0.098)</f>
        <v>0</v>
      </c>
      <c r="RH422" s="115">
        <f>($RH$4*IL422*100*100/MAX(EZ$9:EZ$497))*$RQ$3</f>
        <v>0</v>
      </c>
      <c r="RI422" s="115">
        <f>($RH$3*IM422*100*100/MAX(EY$9:EY$497))*$RQ$4</f>
        <v>0</v>
      </c>
      <c r="RJ422" s="115">
        <f>($RH$3*IN422*100*100/MAX(EX$9:EX$497))</f>
        <v>0</v>
      </c>
      <c r="RK422" s="115">
        <f>($RH$4*IO422*100*100/MAX(EZ$9:EZ$497))*$RQ$3</f>
        <v>0</v>
      </c>
      <c r="RL422" s="115">
        <f>(($RL$4*IP422*100*((100/MAX(EX$9:EX$497)+100/MAX(EZ$9:EZ$497))/2))+($RL$4*IQ422*100*((100/MAX(EX$9:EX$497)+100/MAX(EZ$9:EZ$497))/2))+($RL$4*IR422*100*((100/MAX(EX$9:EX$497)+100/MAX(EZ$9:EZ$497))/2))+($RL$4*IS422*100*((100/MAX(EX$9:EX$497)+100/MAX(EZ$9:EZ$497))/2))+($RL$4*IT422*100*((100/MAX(EX$9:EX$497)+100/MAX(EZ$9:EZ$497))/2))+($RL$4*IU422*100*((100/MAX(EX$9:EX$497)+100/MAX(EZ$9:EZ$497))/2))+($RL$4*IV422*100*((100/MAX(EX$9:EX$497)+100/MAX(EZ$9:EZ$497))/2))+($RL$4*IW422*100*((100/MAX(EX$9:EX$497)+100/MAX(EZ$9:EZ$497))/2)))*$RS$3</f>
        <v>0</v>
      </c>
      <c r="RM422" s="115">
        <f>(($RH$3*IX422*100*100/MAX(EX$9:EX$497))+($RH$3*IY422*100*100/MAX(EX$9:EX$497))+($RH$3*IZ422*100*100/MAX(EX$9:EX$497))+($RH$3*JA422*100*100/MAX(EX$9:EX$497))+($RH$3*JB422*100*100/MAX(EX$9:EX$497))+($RH$3*JC422*100*100/MAX(EX$9:EX$497))+($RH$3*JD422*100*100/MAX(EX$9:EX$497))+($RH$3*JE422*100*100/MAX(EX$9:EX$497)))*$RS$4</f>
        <v>0</v>
      </c>
      <c r="RN422" s="115">
        <f>(($RH$4*JF422*100*100/MAX(EZ$9:EZ$497)) + ($RH$4*JG422*100*100/MAX(EZ$9:EZ$497)) + ($RH$4*JH422*100*100/MAX(EZ$9:EZ$497)) + ($RH$4*JI422*100*100/MAX(EZ$9:EZ$497)) + ($RH$4*JJ422*100*100/MAX(EZ$9:EZ$497)) + ($RH$4*JK422*100*100/MAX(EZ$9:EZ$497)) + ($RH$4*JL422*100*100/MAX(EZ$9:EZ$497)) + ($RH$4*JM422*100*100/MAX(EZ$9:EZ$497)))*$RU$3</f>
        <v>0</v>
      </c>
      <c r="RO422" s="115">
        <f>(($RL$4*JN422*100*((100/MAX(EX$9:EX$497)+100/MAX(EZ$9:EZ$497))/2))+($RL$4*JO422*100*((100/MAX(EX$9:EX$497)+100/MAX(EZ$9:EZ$497))/2))+($RL$4*JP422*100*((100/MAX(EX$9:EX$497)+100/MAX(EZ$9:EZ$497))/2))+($RL$4*JQ422*100*((100/MAX(EX$9:EX$497)+100/MAX(EZ$9:EZ$497))/2))+($RL$4*JR422*100*((100/MAX(EX$9:EX$497)+100/MAX(EZ$9:EZ$497))/2))+($RL$4*JS422*100*((100/MAX(EX$9:EX$497)+100/MAX(EZ$9:EZ$497))/2))+($RL$4*JT422*100*((100/MAX(EX$9:EX$497)+100/MAX(EZ$9:EZ$497))/2))+($RL$4*JU422*100*((100/MAX(EX$9:EX$497)+100/MAX(EZ$9:EZ$497))/2))+($RL$4*JV422*100*((100/MAX(EX$9:EX$497)+100/MAX(EZ$9:EZ$497))/2))+($RL$4*JW422*100*((100/MAX(EX$9:EX$497)+100/MAX(EZ$9:EZ$497))/2))+($RL$4*JX422*100*((100/MAX(EX$9:EX$497)+100/MAX(EZ$9:EZ$497))/2))+($RL$4*JY422*100*((100/MAX(EX$9:EX$497)+100/MAX(EZ$9:EZ$497))/2))+($RL$4*JZ422*100*((100/MAX(EX$9:EX$497)+100/MAX(EZ$9:EZ$497))/2)))*$RW$3/2</f>
        <v>0</v>
      </c>
      <c r="RP422" s="119">
        <f>($RJ$3*KA422*100*100/MAX(FA$9:FA$497)) + ($RJ$3*KB422*100*100/MAX(FA$9:FA$497)/2) + ($RJ$3*KC422*100*100/MAX(FA$9:FA$497)/2) + ($RJ$3*KD422*100*100/MAX(FA$9:FA$497)/4) + ($RJ$3*KE422*100*100/MAX(FA$9:FA$497)/4)</f>
        <v>0</v>
      </c>
      <c r="RQ422" s="118">
        <f>($RL$4*KF422*100*((100/MAX(EX$9:EX$497)+100/MAX(EZ$9:EZ$497)))) * ($RO$3/2) + (($RL$4*KG422*100*((100/MAX(EX$9:EX$497)+100/MAX(EZ$9:EZ$497))))+($RL$4*KH422*100*((100/MAX(EX$9:EX$497)+100/MAX(EZ$9:EZ$497))))+($RL$4*KI422*100*((100/MAX(EX$9:EX$497)+100/MAX(EZ$9:EZ$497))))+($RL$4*KJ422*100*((100/MAX(EX$9:EX$497)+100/MAX(EZ$9:EZ$497))))+($RL$4*KK422*100*((100/MAX(EX$9:EX$497)+100/MAX(EZ$9:EZ$497))))+($RL$4*KL422*100*((100/MAX(EX$9:EX$497)+100/MAX(EZ$9:EZ$497))))+($RL$4*KM422*100*((100/MAX(EX$9:EX$497)+100/MAX(EZ$9:EZ$497))))+($RL$4*KN422*100*((100/MAX(EX$9:EX$497)+100/MAX(EZ$9:EZ$497))))+($RL$4*KO422*100*((100/MAX(EX$9:EX$497)+100/MAX(EZ$9:EZ$497))))+($RL$4*KP422*100*((100/MAX(EX$9:EX$497)+100/MAX(EZ$9:EZ$497))))+($RL$4*KQ422*100*((100/MAX(EX$9:EX$497)+100/MAX(EZ$9:EZ$497))))+($RL$4*KR422*100*((100/MAX(EX$9:EX$497)+100/MAX(EZ$9:EZ$497))))+($RL$4*KS422*100*((100/MAX(EX$9:EX$497)+100/MAX(EZ$9:EZ$497))))+($RL$4*KV422*100*((100/MAX(EX$9:EX$497)+100/MAX(EZ$9:EZ$497))))) * (($RO$3+$RO$4)/6)</f>
        <v>0</v>
      </c>
      <c r="RR422" s="115">
        <f>(($RL$4*KW422*100*((100/MAX(EX$9:EX$497)+100/MAX(EZ$9:EZ$497))))) * ($RO$3/2) + (($RL$4*KX422*100*((100/MAX(EX$9:EX$497)+100/MAX(EZ$9:EZ$497))))+($RL$4*KY422*100*((100/MAX(EX$9:EX$497)+100/MAX(EZ$9:EZ$497))))+($RL$4*KZ422*100*((100/MAX(EX$9:EX$497)+100/MAX(EZ$9:EZ$497))))+($RL$4*LA422*100*((100/MAX(EX$9:EX$497)+100/MAX(EZ$9:EZ$497))))+($RL$4*LB422*100*((100/MAX(EX$9:EX$497)+100/MAX(EZ$9:EZ$497))))+($RL$4*LC422*100*((100/MAX(EX$9:EX$497)+100/MAX(EZ$9:EZ$497))))) * (($RO$3+$RO$4)/6)</f>
        <v>0</v>
      </c>
      <c r="RS422" s="119">
        <f>(($RL$4*LD422*100*((100/MAX(EX$9:EX$497)+100/MAX(EZ$9:EZ$497))))+($RL$4*LE422*100*((100/MAX(EX$9:EX$497)+100/MAX(EZ$9:EZ$497))))) * (($RO$3+$RO$4)/6)</f>
        <v>0</v>
      </c>
      <c r="RT422" s="118">
        <f>($RJ$4*LH422*100*(100/MAX(EV$9:EV$497)))+($RJ$4*LI422*100*(100/MAX(EV$9:EV$497)))</f>
        <v>0</v>
      </c>
      <c r="RU422" s="119">
        <f>($RJ$4*LJ422*(100/MAX(EV$9:EV$497)))/2 + ($RL$3*LK422*(100/MAX(EW$9:EW$497))) + ($RJ$4*LL422*(100/MAX(EV$9:EV$497)))/4 + ($RL$3*LM422*(100/MAX(EW$9:EW$497)))</f>
        <v>0</v>
      </c>
      <c r="RV422" s="118">
        <f>($RJ$4*LN422*100*100/MAX(EV$9:EV$497)/2)+($RJ$4*LO422*100*100/MAX(EV$9:EV$497)/2)+($RJ$4*LP422*100*100/MAX(EV$9:EV$497))+($RJ$4*LQ422*100*100/MAX(EV$9:EV$497))+($RJ$4*LR422*100*100/MAX(EV$9:EV$497))</f>
        <v>0</v>
      </c>
      <c r="RW422" s="115">
        <f>($RJ$4*LS422*100*100/MAX(EV$9:EV$497)) + (($RJ$4*LT422*100*100/MAX(EV$9:EV$497))+($RJ$4*LU422*100*100/MAX(EV$9:EV$497))+($RJ$4*LV422*100*100/MAX(EV$9:EV$497))+($RJ$4*LW422*100*100/MAX(EV$9:EV$497))+($RJ$4*LX422*100*100/MAX(EV$9:EV$497))+($RJ$4*LY422*100*100/MAX(EV$9:EV$497))+($RJ$4*LZ422*100*100/MAX(EV$9:EV$497))+($RJ$4*MA422*100*100/MAX(EV$9:EV$497)))/2</f>
        <v>4.213483146067416</v>
      </c>
      <c r="RX422" s="119">
        <f>($RJ$4*MB422*100*100/MAX(EV$9:EV$497))+($RJ$4*MC422*100*100/MAX(EV$9:EV$497))+($RJ$4*MD422*100*100/MAX(EV$9:EV$497))+($RJ$4*ME422*100*100/MAX(EV$9:EV$497))+($RJ$4*MF422*100*100/MAX(EV$9:EV$497))+($RJ$4*MG422*100*100/MAX(EV$9:EV$497))+($RJ$4*MH422*100*100/MAX(EV$9:EV$497))+($RJ$4*MI422*100*100/MAX(EV$9:EV$497))+($RJ$4*MJ422*100*100/MAX(EV$9:EV$497))+($RJ$4*MK422*100*100/MAX(EV$9:EV$497))+($RJ$4*ML422*100*100/MAX(EV$9:EV$497))+($RJ$4*MM422*100*100/MAX(EV$9:EV$497))+($RJ$4*MN422*100*100/MAX(EV$9:EV$497))</f>
        <v>0</v>
      </c>
      <c r="RY422" s="118">
        <f>($RJ$4*MQ422*100*100/MAX(EV$9:EV$497))/2 + (($RJ$4*MR422*100*100/MAX(EV$9:EV$497))+($RJ$4*MS422*100*100/MAX(EV$9:EV$497))+($RJ$4*MT422*100*100/MAX(EV$9:EV$497))+($RJ$4*MU422*100*100/MAX(EV$9:EV$497))+($RJ$4*MV422*100*100/MAX(EV$9:EV$497))+($RJ$4*MW422*100*100/MAX(EV$9:EV$497))+($RJ$4*MX422*100*100/MAX(EV$9:EV$497))+($RJ$4*MY422*100*100/MAX(EV$9:EV$497))+($RJ$4*MZ422*100*100/MAX(EV$9:EV$497))+($RJ$4*NA422*100*100/MAX(EV$9:EV$497))+($RJ$4*NB422*100*100/MAX(EV$9:EV$497))+($RJ$4*NC422*100*100/MAX(EV$9:EV$497))+($RJ$4*ND422*100*100/MAX(EV$9:EV$497))+($RJ$4*NG422*100*100/MAX(EV$9:EV$497)))/4</f>
        <v>0</v>
      </c>
      <c r="RZ422" s="115">
        <f>($RJ$4*NH422*100*100/MAX(EV$9:EV$497))/2 + (($RJ$4*NI422*100*100/MAX(EV$9:EV$497))+($RJ$4*NJ422*100*100/MAX(EV$9:EV$497))+($RJ$4*NK422*100*100/MAX(EV$9:EV$497))+($RJ$4*NL422*100*100/MAX(EV$9:EV$497))+($RJ$4*NM422*100*100/MAX(EV$9:EV$497))+($RJ$4*NN422*100*100/MAX(EV$9:EV$497)))/4</f>
        <v>0</v>
      </c>
      <c r="SA422" s="117">
        <f>(($RJ$4*NO422*100*100/MAX(EV$9:EV$497))+($RJ$4*NP422*100*100/MAX(EV$9:EV$497)))/4</f>
        <v>0</v>
      </c>
      <c r="SB422" s="118">
        <f t="shared" si="1065"/>
        <v>4.213483146067416</v>
      </c>
      <c r="SC422" s="115">
        <f t="shared" si="1066"/>
        <v>0.84269662921348321</v>
      </c>
      <c r="SD422" s="115">
        <f t="shared" si="1067"/>
        <v>1.053370786516854</v>
      </c>
      <c r="SE422" s="115">
        <f t="shared" si="1068"/>
        <v>0.84269662921348321</v>
      </c>
      <c r="SF422" s="115">
        <f t="shared" si="1069"/>
        <v>1.053370786516854</v>
      </c>
      <c r="SG422" s="115">
        <f t="shared" si="1070"/>
        <v>4.213483146067416</v>
      </c>
      <c r="SH422" s="115">
        <f>ROUND(SB422/MAX(SB$9:SB$497)*100,0)</f>
        <v>5</v>
      </c>
      <c r="SI422" s="115">
        <f>ROUND(SC422/MAX(SC$9:SC$497)*100,0)</f>
        <v>1</v>
      </c>
      <c r="SJ422" s="115">
        <f>ROUND(SD422/MAX(SD$9:SD$497)*100,0)</f>
        <v>2</v>
      </c>
      <c r="SK422" s="115">
        <f>ROUND(SE422/MAX(SE$9:SE$497)*100,0)</f>
        <v>1</v>
      </c>
      <c r="SL422" s="115">
        <f>ROUND(SF422/MAX(SF$9:SF$497)*100,0)</f>
        <v>3</v>
      </c>
      <c r="SM422" s="121">
        <f>ROUND(SG422/MAX(SG$9:SG$497)*100,0)</f>
        <v>4</v>
      </c>
      <c r="SN422" s="115">
        <f>ROUND(AVERAGEIF($ES$9:$ES$497,$ES422,SH$9:SH$497),0)</f>
        <v>12</v>
      </c>
      <c r="SO422" s="115">
        <f>ROUND(AVERAGEIF($ES$9:$ES$497,$ES422,SI$9:SI$497),0)</f>
        <v>5</v>
      </c>
      <c r="SP422" s="115">
        <f>ROUND(AVERAGEIF($ES$9:$ES$497,$ES422,SJ$9:SJ$497),0)</f>
        <v>26</v>
      </c>
      <c r="SQ422" s="115">
        <f>ROUND(AVERAGEIF($ES$9:$ES$497,$ES422,SK$9:SK$497),0)</f>
        <v>6</v>
      </c>
      <c r="SR422" s="115">
        <f>ROUND(AVERAGEIF($ES$9:$ES$497,$ES422,SL$9:SL$497),0)</f>
        <v>8</v>
      </c>
      <c r="SS422" s="121">
        <f>ROUND(AVERAGEIF($ES$9:$ES$497,$ES422,SM$9:SM$497),0)</f>
        <v>4</v>
      </c>
      <c r="ST422" s="114">
        <f>RANK(SB422,SB$9:SB$497,0)</f>
        <v>262</v>
      </c>
      <c r="SU422" s="115">
        <f>RANK(SC422,SC$9:SC$497,0)</f>
        <v>237</v>
      </c>
      <c r="SV422" s="115">
        <f>RANK(SD422,SD$9:SD$497,0)</f>
        <v>216</v>
      </c>
      <c r="SW422" s="115">
        <f>RANK(SE422,SE$9:SE$497,0)</f>
        <v>237</v>
      </c>
      <c r="SX422" s="115">
        <f>RANK(SF422,SF$9:SF$497,0)</f>
        <v>199</v>
      </c>
      <c r="SY422" s="115">
        <f>RANK(SG422,SG$9:SG$497,0)</f>
        <v>173</v>
      </c>
      <c r="SZ422" s="115">
        <f>COUNTIFS(SB$9:SB$497,"&gt;"&amp;SB422,$ES$9:$ES$497,$ES422)+1</f>
        <v>53</v>
      </c>
      <c r="TA422" s="115">
        <f>COUNTIFS(SC$9:SC$497,"&gt;"&amp;SC422,$ES$9:$ES$497,$ES422)+1</f>
        <v>39</v>
      </c>
      <c r="TB422" s="115">
        <f>COUNTIFS(SD$9:SD$497,"&gt;"&amp;SD422,$ES$9:$ES$497,$ES422)+1</f>
        <v>53</v>
      </c>
      <c r="TC422" s="115">
        <f>COUNTIFS(SE$9:SE$497,"&gt;"&amp;SE422,$ES$9:$ES$497,$ES422)+1</f>
        <v>39</v>
      </c>
      <c r="TD422" s="115">
        <f>COUNTIFS(SF$9:SF$497,"&gt;"&amp;SF422,$ES$9:$ES$497,$ES422)+1</f>
        <v>39</v>
      </c>
      <c r="TE422" s="117">
        <f>COUNTIFS(SG$9:SG$497,"&gt;"&amp;SG422,$ES$9:$ES$497,$ES422)+1</f>
        <v>30</v>
      </c>
      <c r="TF422" s="118">
        <f t="shared" si="1071"/>
        <v>81</v>
      </c>
      <c r="TG422" s="115">
        <f t="shared" si="1072"/>
        <v>57</v>
      </c>
      <c r="TH422" s="115">
        <f t="shared" si="1073"/>
        <v>78</v>
      </c>
      <c r="TI422" s="115">
        <f t="shared" si="1074"/>
        <v>73</v>
      </c>
      <c r="TJ422" s="115">
        <f t="shared" si="1075"/>
        <v>60</v>
      </c>
      <c r="TK422" s="115">
        <f t="shared" si="1076"/>
        <v>77</v>
      </c>
      <c r="TL422" s="117">
        <f t="shared" si="1077"/>
        <v>72</v>
      </c>
      <c r="TM422" s="118">
        <f>ROUND(TF422/MAX(TF$9:TF$497)*100,0)</f>
        <v>45</v>
      </c>
      <c r="TN422" s="115">
        <f>ROUND(TG422/MAX(TG$9:TG$497)*100,0)</f>
        <v>31</v>
      </c>
      <c r="TO422" s="115">
        <f>ROUND(TH422/MAX(TH$9:TH$497)*100,0)</f>
        <v>43</v>
      </c>
      <c r="TP422" s="115">
        <f>ROUND(TI422/MAX(TI$9:TI$497)*100,0)</f>
        <v>40</v>
      </c>
      <c r="TQ422" s="115">
        <f>ROUND(TJ422/MAX(TJ$9:TJ$497)*100,0)</f>
        <v>30</v>
      </c>
      <c r="TR422" s="115">
        <f>ROUND(TK422/MAX(TK$9:TK$497)*100,0)</f>
        <v>39</v>
      </c>
      <c r="TS422" s="119">
        <f>ROUND(TL422/MAX(TL$9:TL$497)*100,0)</f>
        <v>37</v>
      </c>
      <c r="TT422" s="120">
        <f>RANK(TM422,TM$9:TM$497,0)</f>
        <v>190</v>
      </c>
      <c r="TU422" s="115">
        <f>RANK(TN422,TN$9:TN$497,0)</f>
        <v>203</v>
      </c>
      <c r="TV422" s="115">
        <f>RANK(TO422,TO$9:TO$497,0)</f>
        <v>55</v>
      </c>
      <c r="TW422" s="115">
        <f>RANK(TP422,TP$9:TP$497,0)</f>
        <v>138</v>
      </c>
      <c r="TX422" s="115">
        <f>RANK(TQ422,TQ$9:TQ$497,0)</f>
        <v>149</v>
      </c>
      <c r="TY422" s="115">
        <f>RANK(TR422,TR$9:TR$497,0)</f>
        <v>99</v>
      </c>
      <c r="TZ422" s="121">
        <f>RANK(TS422,TS$9:TS$497,0)</f>
        <v>87</v>
      </c>
      <c r="UA422" s="167"/>
      <c r="UB422" s="7" t="s">
        <v>1</v>
      </c>
    </row>
    <row r="423" spans="1:548" x14ac:dyDescent="0.15">
      <c r="A423" s="183">
        <v>415</v>
      </c>
      <c r="B423" s="184" t="s">
        <v>1547</v>
      </c>
      <c r="C423" s="143"/>
      <c r="D423" s="143"/>
      <c r="E423" s="161" t="s">
        <v>518</v>
      </c>
      <c r="F423" s="65">
        <v>125</v>
      </c>
      <c r="G423" s="65" t="s">
        <v>558</v>
      </c>
      <c r="H423" s="144"/>
      <c r="I423" s="66" t="s">
        <v>521</v>
      </c>
      <c r="J423" s="67" t="s">
        <v>521</v>
      </c>
      <c r="K423" s="67" t="s">
        <v>521</v>
      </c>
      <c r="L423" s="67" t="s">
        <v>521</v>
      </c>
      <c r="M423" s="67" t="s">
        <v>521</v>
      </c>
      <c r="N423" s="67" t="s">
        <v>521</v>
      </c>
      <c r="O423" s="67" t="s">
        <v>521</v>
      </c>
      <c r="P423" s="67" t="s">
        <v>521</v>
      </c>
      <c r="Q423" s="67" t="s">
        <v>521</v>
      </c>
      <c r="R423" s="68" t="s">
        <v>521</v>
      </c>
      <c r="S423" s="69" t="s">
        <v>521</v>
      </c>
      <c r="T423" s="67" t="s">
        <v>521</v>
      </c>
      <c r="U423" s="67" t="s">
        <v>521</v>
      </c>
      <c r="V423" s="67" t="s">
        <v>521</v>
      </c>
      <c r="W423" s="67" t="s">
        <v>521</v>
      </c>
      <c r="X423" s="67" t="s">
        <v>521</v>
      </c>
      <c r="Y423" s="67" t="s">
        <v>521</v>
      </c>
      <c r="Z423" s="67" t="s">
        <v>521</v>
      </c>
      <c r="AA423" s="67" t="s">
        <v>521</v>
      </c>
      <c r="AB423" s="68" t="s">
        <v>521</v>
      </c>
      <c r="AC423" s="69" t="s">
        <v>521</v>
      </c>
      <c r="AD423" s="67" t="s">
        <v>521</v>
      </c>
      <c r="AE423" s="67" t="s">
        <v>521</v>
      </c>
      <c r="AF423" s="67" t="s">
        <v>521</v>
      </c>
      <c r="AG423" s="67" t="s">
        <v>521</v>
      </c>
      <c r="AH423" s="67" t="s">
        <v>521</v>
      </c>
      <c r="AI423" s="67" t="s">
        <v>521</v>
      </c>
      <c r="AJ423" s="67" t="s">
        <v>521</v>
      </c>
      <c r="AK423" s="67" t="s">
        <v>521</v>
      </c>
      <c r="AL423" s="68" t="s">
        <v>521</v>
      </c>
      <c r="AM423" s="69" t="s">
        <v>521</v>
      </c>
      <c r="AN423" s="67" t="s">
        <v>521</v>
      </c>
      <c r="AO423" s="67" t="s">
        <v>521</v>
      </c>
      <c r="AP423" s="67" t="s">
        <v>521</v>
      </c>
      <c r="AQ423" s="67" t="s">
        <v>521</v>
      </c>
      <c r="AR423" s="67" t="s">
        <v>521</v>
      </c>
      <c r="AS423" s="67" t="s">
        <v>521</v>
      </c>
      <c r="AT423" s="67" t="s">
        <v>521</v>
      </c>
      <c r="AU423" s="67" t="s">
        <v>521</v>
      </c>
      <c r="AV423" s="68" t="s">
        <v>521</v>
      </c>
      <c r="AW423" s="69" t="s">
        <v>521</v>
      </c>
      <c r="AX423" s="67" t="s">
        <v>521</v>
      </c>
      <c r="AY423" s="67" t="s">
        <v>521</v>
      </c>
      <c r="AZ423" s="67" t="s">
        <v>521</v>
      </c>
      <c r="BA423" s="67" t="s">
        <v>521</v>
      </c>
      <c r="BB423" s="67" t="s">
        <v>521</v>
      </c>
      <c r="BC423" s="67" t="s">
        <v>521</v>
      </c>
      <c r="BD423" s="67" t="s">
        <v>521</v>
      </c>
      <c r="BE423" s="67" t="s">
        <v>521</v>
      </c>
      <c r="BF423" s="68" t="s">
        <v>521</v>
      </c>
      <c r="BG423" s="69" t="s">
        <v>521</v>
      </c>
      <c r="BH423" s="67" t="s">
        <v>521</v>
      </c>
      <c r="BI423" s="67" t="s">
        <v>521</v>
      </c>
      <c r="BJ423" s="67" t="s">
        <v>521</v>
      </c>
      <c r="BK423" s="67" t="s">
        <v>521</v>
      </c>
      <c r="BL423" s="67" t="s">
        <v>521</v>
      </c>
      <c r="BM423" s="67" t="s">
        <v>521</v>
      </c>
      <c r="BN423" s="67" t="s">
        <v>521</v>
      </c>
      <c r="BO423" s="67" t="s">
        <v>521</v>
      </c>
      <c r="BP423" s="68" t="s">
        <v>521</v>
      </c>
      <c r="BQ423" s="70" t="s">
        <v>521</v>
      </c>
      <c r="BR423" s="67" t="s">
        <v>521</v>
      </c>
      <c r="BS423" s="67" t="s">
        <v>521</v>
      </c>
      <c r="BT423" s="67" t="s">
        <v>521</v>
      </c>
      <c r="BU423" s="67" t="s">
        <v>521</v>
      </c>
      <c r="BV423" s="67" t="s">
        <v>521</v>
      </c>
      <c r="BW423" s="67" t="s">
        <v>521</v>
      </c>
      <c r="BX423" s="67" t="s">
        <v>521</v>
      </c>
      <c r="BY423" s="67" t="s">
        <v>521</v>
      </c>
      <c r="BZ423" s="68" t="s">
        <v>521</v>
      </c>
      <c r="CA423" s="69" t="s">
        <v>521</v>
      </c>
      <c r="CB423" s="67" t="s">
        <v>521</v>
      </c>
      <c r="CC423" s="67" t="s">
        <v>521</v>
      </c>
      <c r="CD423" s="67" t="s">
        <v>521</v>
      </c>
      <c r="CE423" s="67" t="s">
        <v>521</v>
      </c>
      <c r="CF423" s="67" t="s">
        <v>521</v>
      </c>
      <c r="CG423" s="67" t="s">
        <v>521</v>
      </c>
      <c r="CH423" s="67" t="s">
        <v>521</v>
      </c>
      <c r="CI423" s="67" t="s">
        <v>521</v>
      </c>
      <c r="CJ423" s="68" t="s">
        <v>521</v>
      </c>
      <c r="CK423" s="69" t="s">
        <v>521</v>
      </c>
      <c r="CL423" s="67" t="s">
        <v>521</v>
      </c>
      <c r="CM423" s="67" t="s">
        <v>521</v>
      </c>
      <c r="CN423" s="67" t="s">
        <v>521</v>
      </c>
      <c r="CO423" s="67" t="s">
        <v>521</v>
      </c>
      <c r="CP423" s="67" t="s">
        <v>521</v>
      </c>
      <c r="CQ423" s="67" t="s">
        <v>521</v>
      </c>
      <c r="CR423" s="67" t="s">
        <v>521</v>
      </c>
      <c r="CS423" s="67" t="s">
        <v>521</v>
      </c>
      <c r="CT423" s="68" t="s">
        <v>521</v>
      </c>
      <c r="CU423" s="69" t="s">
        <v>521</v>
      </c>
      <c r="CV423" s="67" t="s">
        <v>521</v>
      </c>
      <c r="CW423" s="67" t="s">
        <v>521</v>
      </c>
      <c r="CX423" s="67" t="s">
        <v>521</v>
      </c>
      <c r="CY423" s="67" t="s">
        <v>521</v>
      </c>
      <c r="CZ423" s="67" t="s">
        <v>521</v>
      </c>
      <c r="DA423" s="67" t="s">
        <v>521</v>
      </c>
      <c r="DB423" s="67" t="s">
        <v>521</v>
      </c>
      <c r="DC423" s="67" t="s">
        <v>521</v>
      </c>
      <c r="DD423" s="68" t="s">
        <v>521</v>
      </c>
      <c r="DE423" s="69" t="s">
        <v>521</v>
      </c>
      <c r="DF423" s="71" t="s">
        <v>521</v>
      </c>
      <c r="DG423" s="67" t="s">
        <v>521</v>
      </c>
      <c r="DH423" s="67" t="s">
        <v>521</v>
      </c>
      <c r="DI423" s="67" t="s">
        <v>521</v>
      </c>
      <c r="DJ423" s="67" t="s">
        <v>521</v>
      </c>
      <c r="DK423" s="67" t="s">
        <v>521</v>
      </c>
      <c r="DL423" s="67" t="s">
        <v>521</v>
      </c>
      <c r="DM423" s="67" t="s">
        <v>521</v>
      </c>
      <c r="DN423" s="68" t="s">
        <v>521</v>
      </c>
      <c r="DO423" s="70" t="s">
        <v>521</v>
      </c>
      <c r="DP423" s="71" t="s">
        <v>521</v>
      </c>
      <c r="DQ423" s="67" t="s">
        <v>520</v>
      </c>
      <c r="DR423" s="67" t="s">
        <v>520</v>
      </c>
      <c r="DS423" s="67" t="s">
        <v>520</v>
      </c>
      <c r="DT423" s="67" t="s">
        <v>520</v>
      </c>
      <c r="DU423" s="67" t="s">
        <v>520</v>
      </c>
      <c r="DV423" s="67" t="s">
        <v>520</v>
      </c>
      <c r="DW423" s="67" t="s">
        <v>520</v>
      </c>
      <c r="DX423" s="72" t="s">
        <v>520</v>
      </c>
      <c r="DY423" s="73" t="s">
        <v>522</v>
      </c>
      <c r="DZ423" s="74">
        <v>2</v>
      </c>
      <c r="EA423" s="74">
        <v>3</v>
      </c>
      <c r="EB423" s="74">
        <v>3</v>
      </c>
      <c r="EC423" s="75">
        <v>4</v>
      </c>
      <c r="ED423" s="76" t="s">
        <v>522</v>
      </c>
      <c r="EE423" s="74">
        <f t="shared" si="1021"/>
        <v>2</v>
      </c>
      <c r="EF423" s="74">
        <f t="shared" si="1022"/>
        <v>6</v>
      </c>
      <c r="EG423" s="74">
        <f t="shared" si="1023"/>
        <v>18</v>
      </c>
      <c r="EH423" s="77">
        <f t="shared" si="1024"/>
        <v>72</v>
      </c>
      <c r="EI423" s="146">
        <v>300</v>
      </c>
      <c r="EJ423" s="147">
        <v>450</v>
      </c>
      <c r="EK423" s="147">
        <v>900</v>
      </c>
      <c r="EL423" s="147">
        <v>1500</v>
      </c>
      <c r="EM423" s="158">
        <v>4500</v>
      </c>
      <c r="EN423" s="78">
        <v>1</v>
      </c>
      <c r="EO423" s="79">
        <f t="shared" si="1025"/>
        <v>0.75</v>
      </c>
      <c r="EP423" s="79">
        <f t="shared" si="1026"/>
        <v>0.5</v>
      </c>
      <c r="EQ423" s="79">
        <f t="shared" si="1027"/>
        <v>0.27777777777777773</v>
      </c>
      <c r="ER423" s="80">
        <f t="shared" si="1028"/>
        <v>0.20833333333333334</v>
      </c>
      <c r="ES423" s="128" t="s">
        <v>543</v>
      </c>
      <c r="ET423" s="82" t="s">
        <v>1549</v>
      </c>
      <c r="EU423" s="83">
        <v>4</v>
      </c>
      <c r="EV423" s="146">
        <v>122</v>
      </c>
      <c r="EW423" s="147">
        <v>80</v>
      </c>
      <c r="EX423" s="147">
        <v>18</v>
      </c>
      <c r="EY423" s="147">
        <v>67</v>
      </c>
      <c r="EZ423" s="147">
        <v>67</v>
      </c>
      <c r="FA423" s="147">
        <v>30</v>
      </c>
      <c r="FB423" s="147">
        <v>55</v>
      </c>
      <c r="FC423" s="147">
        <v>80</v>
      </c>
      <c r="FD423" s="147">
        <f t="shared" si="1029"/>
        <v>85</v>
      </c>
      <c r="FE423" s="170">
        <f t="shared" si="1030"/>
        <v>98</v>
      </c>
      <c r="FF423" s="73">
        <f>RANK(EV423,$EV$9:$EV$497,0)</f>
        <v>30</v>
      </c>
      <c r="FG423" s="74">
        <f>RANK(EW423,$EW$9:$EW$497,0)</f>
        <v>52</v>
      </c>
      <c r="FH423" s="74">
        <f>RANK(EX423,$EX$9:$EX$497,0)</f>
        <v>318</v>
      </c>
      <c r="FI423" s="74">
        <f>RANK(EY423,$EY$9:$EY$497,0)</f>
        <v>51</v>
      </c>
      <c r="FJ423" s="74">
        <f>RANK(EZ423,$EZ$9:$EZ$497,0)</f>
        <v>37</v>
      </c>
      <c r="FK423" s="74">
        <f>RANK(FA423,$FA$9:$FA$497,0)</f>
        <v>111</v>
      </c>
      <c r="FL423" s="74">
        <f>RANK(FB423,$FB$9:$FB$497,0)</f>
        <v>147</v>
      </c>
      <c r="FM423" s="74">
        <f>RANK(FC423,$FC$9:$FC$497,0)</f>
        <v>51</v>
      </c>
      <c r="FN423" s="74">
        <f>RANK(FD423,$FD$9:$FD$497,0)</f>
        <v>149</v>
      </c>
      <c r="FO423" s="84">
        <f>RANK(FE423,$FE$9:$FE$497,0)</f>
        <v>152</v>
      </c>
      <c r="FP423" s="73">
        <f>COUNTIFS($EV$9:$EV$497,"&gt;"&amp;EV423,$ES$9:$ES$497,ES423)+1</f>
        <v>1</v>
      </c>
      <c r="FQ423" s="74">
        <f>COUNTIFS($EW$9:$EW$497,"&gt;"&amp;EW423,$ES$9:$ES$497,ES423)+1</f>
        <v>36</v>
      </c>
      <c r="FR423" s="74">
        <f>COUNTIFS($EX$9:$EX$497,"&gt;"&amp;EX423,$ES$9:$ES$497,ES423)+1</f>
        <v>28</v>
      </c>
      <c r="FS423" s="74">
        <f>COUNTIFS($EY$9:$EY$497,"&gt;"&amp;EY423,$ES$9:$ES$497,ES423)+1</f>
        <v>2</v>
      </c>
      <c r="FT423" s="74">
        <f>COUNTIFS($EZ$9:$EZ$497,"&gt;"&amp;EZ423,$ES$9:$ES$497,ES423)+1</f>
        <v>37</v>
      </c>
      <c r="FU423" s="74">
        <f>COUNTIFS($FA$9:$FA$497,"&gt;"&amp;FA423,$ES$9:$ES$497,ES423)+1</f>
        <v>26</v>
      </c>
      <c r="FV423" s="74">
        <f>COUNTIFS($FB$9:$FB$497,"&gt;"&amp;FB423,$ES$9:$ES$497,ES423)+1</f>
        <v>26</v>
      </c>
      <c r="FW423" s="74">
        <f>COUNTIFS($FC$9:$FC$497,"&gt;"&amp;FC423,$ES$9:$ES$497,ES423)+1</f>
        <v>9</v>
      </c>
      <c r="FX423" s="74">
        <f>COUNTIFS($FD$9:$FD$497,"&gt;"&amp;FD423,$ES$9:$ES$497,ES423)+1</f>
        <v>40</v>
      </c>
      <c r="FY423" s="84">
        <f>COUNTIFS($FE$9:$FE$497,"&gt;"&amp;FE423,$ES$9:$ES$497,ES423)+1</f>
        <v>9</v>
      </c>
      <c r="FZ423" s="85">
        <f t="shared" si="1031"/>
        <v>0.98</v>
      </c>
      <c r="GA423" s="86">
        <f t="shared" si="1032"/>
        <v>0.64</v>
      </c>
      <c r="GB423" s="86">
        <f t="shared" si="1033"/>
        <v>0.14000000000000001</v>
      </c>
      <c r="GC423" s="86">
        <f t="shared" si="1034"/>
        <v>0.54</v>
      </c>
      <c r="GD423" s="86">
        <f t="shared" si="1035"/>
        <v>0.54</v>
      </c>
      <c r="GE423" s="86">
        <f t="shared" si="1036"/>
        <v>0.24</v>
      </c>
      <c r="GF423" s="86">
        <f t="shared" si="1037"/>
        <v>0.44</v>
      </c>
      <c r="GG423" s="86">
        <f t="shared" si="1038"/>
        <v>0.64</v>
      </c>
      <c r="GH423" s="86">
        <f t="shared" si="1039"/>
        <v>0.68</v>
      </c>
      <c r="GI423" s="87">
        <f t="shared" si="1040"/>
        <v>0.78</v>
      </c>
      <c r="GJ423" s="85">
        <f>ROUND(((FZ423-AVERAGE(FZ$9:FZ$497))/STDEVP(FZ$9:FZ$497)*10+50),2)</f>
        <v>50.52</v>
      </c>
      <c r="GK423" s="86">
        <f>ROUND(((GA423-AVERAGE(GA$9:GA$497))/STDEVP(GA$9:GA$497)*10+50),2)</f>
        <v>48.49</v>
      </c>
      <c r="GL423" s="86">
        <f>ROUND(((GB423-AVERAGE(GB$9:GB$497))/STDEVP(GB$9:GB$497)*10+50),2)</f>
        <v>33.36</v>
      </c>
      <c r="GM423" s="86">
        <f>ROUND(((GC423-AVERAGE(GC$9:GC$497))/STDEVP(GC$9:GC$497)*10+50),2)</f>
        <v>50.7</v>
      </c>
      <c r="GN423" s="86">
        <f>ROUND(((GD423-AVERAGE(GD$9:GD$497))/STDEVP(GD$9:GD$497)*10+50),2)</f>
        <v>55.06</v>
      </c>
      <c r="GO423" s="86">
        <f>ROUND(((GE423-AVERAGE(GE$9:GE$497))/STDEVP(GE$9:GE$497)*10+50),2)</f>
        <v>46.07</v>
      </c>
      <c r="GP423" s="86">
        <f>ROUND(((GF423-AVERAGE(GF$9:GF$497))/STDEVP(GF$9:GF$497)*10+50),2)</f>
        <v>43.86</v>
      </c>
      <c r="GQ423" s="86">
        <f>ROUND(((GG423-AVERAGE(GG$9:GG$497))/STDEVP(GG$9:GG$497)*10+50),2)</f>
        <v>50.28</v>
      </c>
      <c r="GR423" s="86">
        <f>ROUND(((GH423-AVERAGE(GH$9:GH$497))/STDEVP(GH$9:GH$497)*10+50),2)</f>
        <v>39.25</v>
      </c>
      <c r="GS423" s="87">
        <f>ROUND(((GI423-AVERAGE(GI$9:GI$497))/STDEVP(GI$9:GI$497)*10+50),2)</f>
        <v>40.89</v>
      </c>
      <c r="GT423" s="73">
        <f>RANK(GJ423,$GJ$9:$GJ$497,0)</f>
        <v>188</v>
      </c>
      <c r="GU423" s="74">
        <f>RANK(GK423,$GK$9:$GK$497,0)</f>
        <v>201</v>
      </c>
      <c r="GV423" s="74">
        <f>RANK(GL423,$GL$9:$GL$497,0)</f>
        <v>421</v>
      </c>
      <c r="GW423" s="74">
        <f>RANK(GM423,$GM$9:$GM$497,0)</f>
        <v>165</v>
      </c>
      <c r="GX423" s="74">
        <f>RANK(GN423,$GN$9:$GN$497,0)</f>
        <v>102</v>
      </c>
      <c r="GY423" s="74">
        <f>RANK(GO423,$GO$9:$GO$497,0)</f>
        <v>240</v>
      </c>
      <c r="GZ423" s="74">
        <f>RANK(GP423,$GP$9:$GP$497,0)</f>
        <v>300</v>
      </c>
      <c r="HA423" s="74">
        <f>RANK(GQ423,$GQ$9:$GQ$497,0)</f>
        <v>210</v>
      </c>
      <c r="HB423" s="74">
        <f>RANK(GR423,$GR$9:$GR$497,0)</f>
        <v>406</v>
      </c>
      <c r="HC423" s="84">
        <f>RANK(GS423,$GS$9:$GS$497,0)</f>
        <v>372</v>
      </c>
      <c r="HD423" s="85">
        <f>ROUND(AVERAGEIF($ES$9:$ES$497,$ES423,$FZ$9:$FZ$497),2)</f>
        <v>0.86</v>
      </c>
      <c r="HE423" s="86">
        <f>ROUND(AVERAGEIF($ES$9:$ES$497,$ES423,$GA$9:$GA$497),2)</f>
        <v>1.0900000000000001</v>
      </c>
      <c r="HF423" s="86">
        <f>ROUND(AVERAGEIF($ES$9:$ES$497,$ES423,$GB$9:$GB$497),2)</f>
        <v>0.28999999999999998</v>
      </c>
      <c r="HG423" s="86">
        <f>ROUND(AVERAGEIF($ES$9:$ES$497,$ES423,$GC$9:$GC$497),2)</f>
        <v>0.42</v>
      </c>
      <c r="HH423" s="86">
        <f>ROUND(AVERAGEIF($ES$9:$ES$497,$ES423,$GD$9:$GD$497),2)</f>
        <v>0.86</v>
      </c>
      <c r="HI423" s="86">
        <f>ROUND(AVERAGEIF($ES$9:$ES$497,$ES423,$GE$9:$GE$497),2)</f>
        <v>0.3</v>
      </c>
      <c r="HJ423" s="86">
        <f>ROUND(AVERAGEIF($ES$9:$ES$497,$ES423,$GF$9:$GF$497),2)</f>
        <v>0.67</v>
      </c>
      <c r="HK423" s="86">
        <f>ROUND(AVERAGEIF($ES$9:$ES$497,$ES423,$GG$9:$GG$497),2)</f>
        <v>0.73</v>
      </c>
      <c r="HL423" s="86">
        <f>ROUND(AVERAGEIF($ES$9:$ES$497,$ES423,$GH$9:$GH$497),2)</f>
        <v>1.1399999999999999</v>
      </c>
      <c r="HM423" s="87">
        <f>ROUND(AVERAGEIF($ES$9:$ES$497,$ES423,$GI$9:$GI$497),2)</f>
        <v>1.01</v>
      </c>
      <c r="HN423" s="88">
        <f t="shared" si="1041"/>
        <v>0.12</v>
      </c>
      <c r="HO423" s="89">
        <f t="shared" si="1042"/>
        <v>-0.45000000000000007</v>
      </c>
      <c r="HP423" s="89">
        <f t="shared" si="1043"/>
        <v>-0.14999999999999997</v>
      </c>
      <c r="HQ423" s="89">
        <f t="shared" si="1044"/>
        <v>0.12000000000000005</v>
      </c>
      <c r="HR423" s="89">
        <f t="shared" si="1045"/>
        <v>-0.31999999999999995</v>
      </c>
      <c r="HS423" s="89">
        <f t="shared" si="1046"/>
        <v>-0.06</v>
      </c>
      <c r="HT423" s="89">
        <f t="shared" si="1047"/>
        <v>-0.23000000000000004</v>
      </c>
      <c r="HU423" s="89">
        <f t="shared" si="1048"/>
        <v>-8.9999999999999969E-2</v>
      </c>
      <c r="HV423" s="89">
        <f t="shared" si="1049"/>
        <v>-0.45999999999999985</v>
      </c>
      <c r="HW423" s="90">
        <f t="shared" si="1050"/>
        <v>-0.22999999999999998</v>
      </c>
      <c r="HX423" s="73">
        <f>COUNTIFS($FZ$9:$FZ$497,"&gt;"&amp;FZ423,$ES$9:$ES$497,$ES423)+1</f>
        <v>25</v>
      </c>
      <c r="HY423" s="74">
        <f>COUNTIFS($GA$9:$GA$497,"&gt;"&amp;GA423,$ES$9:$ES$497,$ES423)+1</f>
        <v>86</v>
      </c>
      <c r="HZ423" s="74">
        <f>COUNTIFS($GB$9:$GB$497,"&gt;"&amp;GB423,$ES$9:$ES$497,$ES423)+1</f>
        <v>72</v>
      </c>
      <c r="IA423" s="74">
        <f>COUNTIFS($GC$9:$GC$497,"&gt;"&amp;GC423,$ES$9:$ES$497,$ES423)+1</f>
        <v>17</v>
      </c>
      <c r="IB423" s="74">
        <f>COUNTIFS($GD$9:$GD$497,"&gt;"&amp;GD423,$ES$9:$ES$497,$ES423)+1</f>
        <v>85</v>
      </c>
      <c r="IC423" s="74">
        <f>COUNTIFS($GE$9:$GE$497,"&gt;"&amp;GE423,$ES$9:$ES$497,$ES423)+1</f>
        <v>65</v>
      </c>
      <c r="ID423" s="74">
        <f>COUNTIFS($GF$9:$GF$497,"&gt;"&amp;GF423,$ES$9:$ES$497,$ES423)+1</f>
        <v>79</v>
      </c>
      <c r="IE423" s="74">
        <f>COUNTIFS($GG$9:$GG$497,"&gt;"&amp;GG423,$ES$9:$ES$497,$ES423)+1</f>
        <v>60</v>
      </c>
      <c r="IF423" s="74">
        <f>COUNTIFS($GH$9:$GH$497,"&gt;"&amp;GH423,$ES$9:$ES$497,$ES423)+1</f>
        <v>88</v>
      </c>
      <c r="IG423" s="84">
        <f>COUNTIFS($GI$9:$GI$497,"&gt;"&amp;GI423,$ES$9:$ES$497,$ES423)+1</f>
        <v>80</v>
      </c>
      <c r="IH423" s="148"/>
      <c r="II423" s="149"/>
      <c r="IJ423" s="149"/>
      <c r="IK423" s="149"/>
      <c r="IL423" s="149">
        <v>0.05</v>
      </c>
      <c r="IM423" s="150"/>
      <c r="IN423" s="151"/>
      <c r="IO423" s="152"/>
      <c r="IP423" s="153"/>
      <c r="IQ423" s="149"/>
      <c r="IR423" s="149"/>
      <c r="IS423" s="149"/>
      <c r="IT423" s="149"/>
      <c r="IU423" s="149"/>
      <c r="IV423" s="149"/>
      <c r="IW423" s="154"/>
      <c r="IX423" s="151"/>
      <c r="IY423" s="149"/>
      <c r="IZ423" s="149"/>
      <c r="JA423" s="149"/>
      <c r="JB423" s="149"/>
      <c r="JC423" s="149"/>
      <c r="JD423" s="149"/>
      <c r="JE423" s="155"/>
      <c r="JF423" s="153"/>
      <c r="JG423" s="149"/>
      <c r="JH423" s="149"/>
      <c r="JI423" s="149"/>
      <c r="JJ423" s="149"/>
      <c r="JK423" s="149"/>
      <c r="JL423" s="149"/>
      <c r="JM423" s="154"/>
      <c r="JN423" s="151"/>
      <c r="JO423" s="149"/>
      <c r="JP423" s="149"/>
      <c r="JQ423" s="149"/>
      <c r="JR423" s="149"/>
      <c r="JS423" s="149"/>
      <c r="JT423" s="149"/>
      <c r="JU423" s="149"/>
      <c r="JV423" s="149"/>
      <c r="JW423" s="149"/>
      <c r="JX423" s="149"/>
      <c r="JY423" s="149"/>
      <c r="JZ423" s="155"/>
      <c r="KA423" s="151"/>
      <c r="KB423" s="149"/>
      <c r="KC423" s="149"/>
      <c r="KD423" s="149"/>
      <c r="KE423" s="155"/>
      <c r="KF423" s="153"/>
      <c r="KG423" s="149"/>
      <c r="KH423" s="149"/>
      <c r="KI423" s="149"/>
      <c r="KJ423" s="149"/>
      <c r="KK423" s="156"/>
      <c r="KL423" s="149"/>
      <c r="KM423" s="149"/>
      <c r="KN423" s="149"/>
      <c r="KO423" s="149"/>
      <c r="KP423" s="149"/>
      <c r="KQ423" s="149"/>
      <c r="KR423" s="149"/>
      <c r="KS423" s="154"/>
      <c r="KT423" s="154"/>
      <c r="KU423" s="154"/>
      <c r="KV423" s="154"/>
      <c r="KW423" s="151"/>
      <c r="KX423" s="149"/>
      <c r="KY423" s="149"/>
      <c r="KZ423" s="149"/>
      <c r="LA423" s="149"/>
      <c r="LB423" s="149"/>
      <c r="LC423" s="154"/>
      <c r="LD423" s="151"/>
      <c r="LE423" s="152"/>
      <c r="LF423" s="157"/>
      <c r="LG423" s="158"/>
      <c r="LH423" s="151"/>
      <c r="LI423" s="149"/>
      <c r="LJ423" s="147"/>
      <c r="LK423" s="147"/>
      <c r="LL423" s="147"/>
      <c r="LM423" s="159"/>
      <c r="LN423" s="153"/>
      <c r="LO423" s="149"/>
      <c r="LP423" s="149"/>
      <c r="LQ423" s="149"/>
      <c r="LR423" s="154"/>
      <c r="LS423" s="151"/>
      <c r="LT423" s="149"/>
      <c r="LU423" s="149"/>
      <c r="LV423" s="149"/>
      <c r="LW423" s="149"/>
      <c r="LX423" s="149">
        <v>0.05</v>
      </c>
      <c r="LY423" s="149"/>
      <c r="LZ423" s="149"/>
      <c r="MA423" s="155"/>
      <c r="MB423" s="153"/>
      <c r="MC423" s="149"/>
      <c r="MD423" s="149"/>
      <c r="ME423" s="149"/>
      <c r="MF423" s="149"/>
      <c r="MG423" s="149"/>
      <c r="MH423" s="149"/>
      <c r="MI423" s="149"/>
      <c r="MJ423" s="149"/>
      <c r="MK423" s="149"/>
      <c r="ML423" s="149"/>
      <c r="MM423" s="149"/>
      <c r="MN423" s="156"/>
      <c r="MO423" s="156"/>
      <c r="MP423" s="154"/>
      <c r="MQ423" s="151"/>
      <c r="MR423" s="149"/>
      <c r="MS423" s="149"/>
      <c r="MT423" s="149"/>
      <c r="MU423" s="149"/>
      <c r="MV423" s="156"/>
      <c r="MW423" s="149"/>
      <c r="MX423" s="149"/>
      <c r="MY423" s="149"/>
      <c r="MZ423" s="149"/>
      <c r="NA423" s="149"/>
      <c r="NB423" s="149"/>
      <c r="NC423" s="149">
        <v>0.05</v>
      </c>
      <c r="ND423" s="154"/>
      <c r="NE423" s="154"/>
      <c r="NF423" s="154"/>
      <c r="NG423" s="154"/>
      <c r="NH423" s="151"/>
      <c r="NI423" s="149"/>
      <c r="NJ423" s="149"/>
      <c r="NK423" s="149"/>
      <c r="NL423" s="149"/>
      <c r="NM423" s="149"/>
      <c r="NN423" s="94"/>
      <c r="NO423" s="151"/>
      <c r="NP423" s="160"/>
      <c r="NQ423" s="198" t="s">
        <v>1546</v>
      </c>
      <c r="NR423" s="196" t="s">
        <v>1550</v>
      </c>
      <c r="NS423" s="145"/>
      <c r="NT423" s="145"/>
      <c r="NU423" s="145" t="s">
        <v>2042</v>
      </c>
      <c r="NV423" s="171">
        <v>44658</v>
      </c>
      <c r="NW423" s="145" t="s">
        <v>2044</v>
      </c>
      <c r="NX423" s="165" t="s">
        <v>2037</v>
      </c>
      <c r="NY423" s="179" t="s">
        <v>2122</v>
      </c>
      <c r="NZ423" s="165" t="s">
        <v>2141</v>
      </c>
      <c r="OA423" s="166" t="s">
        <v>2126</v>
      </c>
      <c r="OB423" s="166" t="s">
        <v>2124</v>
      </c>
      <c r="OC423" s="166" t="s">
        <v>2138</v>
      </c>
      <c r="OD423" s="110">
        <f t="shared" si="1051"/>
        <v>72</v>
      </c>
      <c r="OE423" s="109">
        <v>5</v>
      </c>
      <c r="OF423" s="110">
        <f t="shared" si="1052"/>
        <v>300</v>
      </c>
      <c r="OG423" s="109">
        <v>3</v>
      </c>
      <c r="OH423" s="111">
        <f>ROUND(AVERAGEIF($ES$9:$ES$497,$ES423,EV$9:EV$497),0)</f>
        <v>57</v>
      </c>
      <c r="OI423" s="112">
        <f>ROUND(AVERAGEIF($ES$9:$ES$497,$ES423,EW$9:EW$497),0)</f>
        <v>69</v>
      </c>
      <c r="OJ423" s="112">
        <f>ROUND(AVERAGEIF($ES$9:$ES$497,$ES423,EX$9:EX$497),0)</f>
        <v>17</v>
      </c>
      <c r="OK423" s="112">
        <f>ROUND(AVERAGEIF($ES$9:$ES$497,$ES423,EY$9:EY$497),0)</f>
        <v>30</v>
      </c>
      <c r="OL423" s="112">
        <f>ROUND(AVERAGEIF($ES$9:$ES$497,$ES423,EZ$9:EZ$497),0)</f>
        <v>58</v>
      </c>
      <c r="OM423" s="112">
        <f>ROUND(AVERAGEIF($ES$9:$ES$497,$ES423,FA$9:FA$497),0)</f>
        <v>21</v>
      </c>
      <c r="ON423" s="112">
        <f>ROUND(AVERAGEIF($ES$9:$ES$497,$ES423,FB$9:FB$497),0)</f>
        <v>45</v>
      </c>
      <c r="OO423" s="112">
        <f>ROUND(AVERAGEIF($ES$9:$ES$497,$ES423,FC$9:FC$497),0)</f>
        <v>49</v>
      </c>
      <c r="OP423" s="112">
        <f>ROUND(AVERAGEIF($ES$9:$ES$497,$ES423,FD$9:FD$497),0)</f>
        <v>75</v>
      </c>
      <c r="OQ423" s="113">
        <f>ROUND(AVERAGEIF($ES$9:$ES$497,$ES423,FE$9:FE$497),0)</f>
        <v>66</v>
      </c>
      <c r="OR423" s="114">
        <f>ROUND(EV423/MAX(EV$9:EV$497)*100,0)</f>
        <v>69</v>
      </c>
      <c r="OS423" s="115">
        <f>ROUND(EW423/MAX(EW$9:EW$497)*100,0)</f>
        <v>63</v>
      </c>
      <c r="OT423" s="115">
        <f>ROUND(EX423/MAX(EX$9:EX$497)*100,0)</f>
        <v>15</v>
      </c>
      <c r="OU423" s="115">
        <f>ROUND(EY423/MAX(EY$9:EY$497)*100,0)</f>
        <v>45</v>
      </c>
      <c r="OV423" s="115">
        <f>ROUND(EZ423/MAX(EZ$9:EZ$497)*100,0)</f>
        <v>54</v>
      </c>
      <c r="OW423" s="115">
        <f>ROUND(FA423/MAX(FA$9:FA$497)*100,0)</f>
        <v>27</v>
      </c>
      <c r="OX423" s="115">
        <f>ROUND(FB423/MAX(FB$9:FB$497)*100,0)</f>
        <v>41</v>
      </c>
      <c r="OY423" s="116">
        <f>ROUND(FC423/MAX(FC$9:FC$497)*100,0)</f>
        <v>55</v>
      </c>
      <c r="OZ423" s="115">
        <f>ROUND(FD423/MAX(FD$9:FD$497)*100,0)</f>
        <v>57</v>
      </c>
      <c r="PA423" s="117">
        <f>ROUND(FE423/MAX(FE$9:FE$497)*100,0)</f>
        <v>40</v>
      </c>
      <c r="PB423" s="118">
        <f t="shared" si="1053"/>
        <v>491</v>
      </c>
      <c r="PC423" s="115">
        <f t="shared" si="1054"/>
        <v>608</v>
      </c>
      <c r="PD423" s="115">
        <f t="shared" si="1055"/>
        <v>653</v>
      </c>
      <c r="PE423" s="115">
        <f t="shared" si="1056"/>
        <v>601</v>
      </c>
      <c r="PF423" s="115">
        <f t="shared" si="1057"/>
        <v>563</v>
      </c>
      <c r="PG423" s="119">
        <f t="shared" si="1058"/>
        <v>476</v>
      </c>
      <c r="PH423" s="118">
        <f>ROUND(PB423/MAX(PB$9:PB$497)*100,0)</f>
        <v>59</v>
      </c>
      <c r="PI423" s="115">
        <f>ROUND(PC423/MAX(PC$9:PC$497)*100,0)</f>
        <v>73</v>
      </c>
      <c r="PJ423" s="115">
        <f>ROUND(PD423/MAX(PD$9:PD$497)*100,0)</f>
        <v>69</v>
      </c>
      <c r="PK423" s="115">
        <f>ROUND(PE423/MAX(PE$9:PE$497)*100,0)</f>
        <v>60</v>
      </c>
      <c r="PL423" s="115">
        <f>ROUND(PF423/MAX(PF$9:PF$497)*100,0)</f>
        <v>79</v>
      </c>
      <c r="PM423" s="119">
        <f>ROUND(PG423/MAX(PG$9:PG$497)*100,0)</f>
        <v>69</v>
      </c>
      <c r="PN423" s="118">
        <f>RANK(PH423,PH$9:PH$497,0)</f>
        <v>110</v>
      </c>
      <c r="PO423" s="115">
        <f>RANK(PI423,PI$9:PI$497,0)</f>
        <v>29</v>
      </c>
      <c r="PP423" s="115">
        <f>RANK(PJ423,PJ$9:PJ$497,0)</f>
        <v>76</v>
      </c>
      <c r="PQ423" s="115">
        <f>RANK(PK423,PK$9:PK$497,0)</f>
        <v>96</v>
      </c>
      <c r="PR423" s="115">
        <f>RANK(PL423,PL$9:PL$497,0)</f>
        <v>40</v>
      </c>
      <c r="PS423" s="119">
        <f>RANK(PM423,PM$9:PM$497,0)</f>
        <v>48</v>
      </c>
      <c r="PT423" s="120">
        <f>ROUND(FZ423/MAX(FZ$9:FZ$497)*100,0)</f>
        <v>54</v>
      </c>
      <c r="PU423" s="115">
        <f>ROUND(GA423/MAX(GA$9:GA$497)*100,0)</f>
        <v>36</v>
      </c>
      <c r="PV423" s="115">
        <f>ROUND(GB423/MAX(GB$9:GB$497)*100,0)</f>
        <v>10</v>
      </c>
      <c r="PW423" s="115">
        <f>ROUND(GC423/MAX(GC$9:GC$497)*100,0)</f>
        <v>43</v>
      </c>
      <c r="PX423" s="115">
        <f>ROUND(GD423/MAX(GD$9:GD$497)*100,0)</f>
        <v>30</v>
      </c>
      <c r="PY423" s="115">
        <f>ROUND(GE423/MAX(GE$9:GE$497)*100,0)</f>
        <v>14</v>
      </c>
      <c r="PZ423" s="115">
        <f>ROUND(GF423/MAX(GF$9:GF$497)*100,0)</f>
        <v>21</v>
      </c>
      <c r="QA423" s="116">
        <f>ROUND(GG423/MAX(GG$9:GG$497)*100,0)</f>
        <v>35</v>
      </c>
      <c r="QB423" s="115">
        <f>ROUND(GH423/MAX(GH$9:GH$497)*100,0)</f>
        <v>30</v>
      </c>
      <c r="QC423" s="121">
        <f>ROUND(GI423/MAX(GI$9:GI$497)*100,0)</f>
        <v>25</v>
      </c>
      <c r="QD423" s="120">
        <f>ROUND(AVERAGEIF($ES$9:$ES$497,$ES423,PT$9:PT$497),0)</f>
        <v>47</v>
      </c>
      <c r="QE423" s="120">
        <f>ROUND(AVERAGEIF($ES$9:$ES$497,$ES423,PU$9:PU$497),0)</f>
        <v>61</v>
      </c>
      <c r="QF423" s="120">
        <f>ROUND(AVERAGEIF($ES$9:$ES$497,$ES423,PV$9:PV$497),0)</f>
        <v>21</v>
      </c>
      <c r="QG423" s="120">
        <f>ROUND(AVERAGEIF($ES$9:$ES$497,$ES423,PW$9:PW$497),0)</f>
        <v>34</v>
      </c>
      <c r="QH423" s="120">
        <f>ROUND(AVERAGEIF($ES$9:$ES$497,$ES423,PX$9:PX$497),0)</f>
        <v>48</v>
      </c>
      <c r="QI423" s="120">
        <f>ROUND(AVERAGEIF($ES$9:$ES$497,$ES423,PY$9:PY$497),0)</f>
        <v>18</v>
      </c>
      <c r="QJ423" s="120">
        <f>ROUND(AVERAGEIF($ES$9:$ES$497,$ES423,PZ$9:PZ$497),0)</f>
        <v>31</v>
      </c>
      <c r="QK423" s="120">
        <f>ROUND(AVERAGEIF($ES$9:$ES$497,$ES423,QA$9:QA$497),0)</f>
        <v>40</v>
      </c>
      <c r="QL423" s="120">
        <f>ROUND(AVERAGEIF($ES$9:$ES$497,$ES423,QB$9:QB$497),0)</f>
        <v>51</v>
      </c>
      <c r="QM423" s="120">
        <f>ROUND(AVERAGEIF($ES$9:$ES$497,$ES423,QC$9:QC$497),0)</f>
        <v>32</v>
      </c>
      <c r="QN423" s="114">
        <f t="shared" si="1059"/>
        <v>340</v>
      </c>
      <c r="QO423" s="115">
        <f t="shared" si="1060"/>
        <v>420</v>
      </c>
      <c r="QP423" s="115">
        <f t="shared" si="1061"/>
        <v>460</v>
      </c>
      <c r="QQ423" s="115">
        <f t="shared" si="1062"/>
        <v>445</v>
      </c>
      <c r="QR423" s="115">
        <f t="shared" si="1063"/>
        <v>509</v>
      </c>
      <c r="QS423" s="119">
        <f t="shared" si="1064"/>
        <v>343</v>
      </c>
      <c r="QT423" s="114">
        <f>ROUND((QN423-MIN(QN$9:QN$497))/(MAX(QN$9:QN$497)-MIN(QN$9:QN$497))*100,0)</f>
        <v>18</v>
      </c>
      <c r="QU423" s="115">
        <f>ROUND((QO423-MIN(QO$9:QO$497))/(MAX(QO$9:QO$497)-MIN(QO$9:QO$497))*100,0)</f>
        <v>30</v>
      </c>
      <c r="QV423" s="115">
        <f>ROUND((QP423-MIN(QP$9:QP$497))/(MAX(QP$9:QP$497)-MIN(QP$9:QP$497))*100,0)</f>
        <v>16</v>
      </c>
      <c r="QW423" s="115">
        <f>ROUND((QQ423-MIN(QQ$9:QQ$497))/(MAX(QQ$9:QQ$497)-MIN(QQ$9:QQ$497))*100,0)</f>
        <v>20</v>
      </c>
      <c r="QX423" s="115">
        <f>ROUND((QR423-MIN(QR$9:QR$497))/(MAX(QR$9:QR$497)-MIN(QR$9:QR$497))*100,0)</f>
        <v>46</v>
      </c>
      <c r="QY423" s="115">
        <f>ROUND((QS423-MIN(QS$9:QS$497))/(MAX(QS$9:QS$497)-MIN(QS$9:QS$497))*100,0)</f>
        <v>34</v>
      </c>
      <c r="QZ423" s="114">
        <f>RANK(QN423,QN$9:QN$497,0)</f>
        <v>407</v>
      </c>
      <c r="RA423" s="115">
        <f>RANK(QO423,QO$9:QO$497,0)</f>
        <v>155</v>
      </c>
      <c r="RB423" s="115">
        <f>RANK(QP423,QP$9:QP$497,0)</f>
        <v>381</v>
      </c>
      <c r="RC423" s="115">
        <f>RANK(QQ423,QQ$9:QQ$497,0)</f>
        <v>375</v>
      </c>
      <c r="RD423" s="115">
        <f>RANK(QR423,QR$9:QR$497,0)</f>
        <v>216</v>
      </c>
      <c r="RE423" s="115">
        <f>RANK(QS423,QS$9:QS$497,0)</f>
        <v>261</v>
      </c>
      <c r="RF423" s="122"/>
      <c r="RG423" s="115">
        <f>($RH$3*(IH423+IJ423)*100*100/MAX(EX$9:EX$497)*$RO$3) +($RH$3*(II423+IJ423)*100*100/MAX(EX$9:EX$497)*$RO$4) + ($RH$3*IK423*100*100/MAX(EX$9:EX$497)*0.098)</f>
        <v>0</v>
      </c>
      <c r="RH423" s="115">
        <f>($RH$4*IL423*100*100/MAX(EZ$9:EZ$497))*$RQ$3</f>
        <v>4.6000000000000005</v>
      </c>
      <c r="RI423" s="115">
        <f>($RH$3*IM423*100*100/MAX(EY$9:EY$497))*$RQ$4</f>
        <v>0</v>
      </c>
      <c r="RJ423" s="115">
        <f>($RH$3*IN423*100*100/MAX(EX$9:EX$497))</f>
        <v>0</v>
      </c>
      <c r="RK423" s="115">
        <f>($RH$4*IO423*100*100/MAX(EZ$9:EZ$497))*$RQ$3</f>
        <v>0</v>
      </c>
      <c r="RL423" s="115">
        <f>(($RL$4*IP423*100*((100/MAX(EX$9:EX$497)+100/MAX(EZ$9:EZ$497))/2))+($RL$4*IQ423*100*((100/MAX(EX$9:EX$497)+100/MAX(EZ$9:EZ$497))/2))+($RL$4*IR423*100*((100/MAX(EX$9:EX$497)+100/MAX(EZ$9:EZ$497))/2))+($RL$4*IS423*100*((100/MAX(EX$9:EX$497)+100/MAX(EZ$9:EZ$497))/2))+($RL$4*IT423*100*((100/MAX(EX$9:EX$497)+100/MAX(EZ$9:EZ$497))/2))+($RL$4*IU423*100*((100/MAX(EX$9:EX$497)+100/MAX(EZ$9:EZ$497))/2))+($RL$4*IV423*100*((100/MAX(EX$9:EX$497)+100/MAX(EZ$9:EZ$497))/2))+($RL$4*IW423*100*((100/MAX(EX$9:EX$497)+100/MAX(EZ$9:EZ$497))/2)))*$RS$3</f>
        <v>0</v>
      </c>
      <c r="RM423" s="115">
        <f>(($RH$3*IX423*100*100/MAX(EX$9:EX$497))+($RH$3*IY423*100*100/MAX(EX$9:EX$497))+($RH$3*IZ423*100*100/MAX(EX$9:EX$497))+($RH$3*JA423*100*100/MAX(EX$9:EX$497))+($RH$3*JB423*100*100/MAX(EX$9:EX$497))+($RH$3*JC423*100*100/MAX(EX$9:EX$497))+($RH$3*JD423*100*100/MAX(EX$9:EX$497))+($RH$3*JE423*100*100/MAX(EX$9:EX$497)))*$RS$4</f>
        <v>0</v>
      </c>
      <c r="RN423" s="115">
        <f>(($RH$4*JF423*100*100/MAX(EZ$9:EZ$497)) + ($RH$4*JG423*100*100/MAX(EZ$9:EZ$497)) + ($RH$4*JH423*100*100/MAX(EZ$9:EZ$497)) + ($RH$4*JI423*100*100/MAX(EZ$9:EZ$497)) + ($RH$4*JJ423*100*100/MAX(EZ$9:EZ$497)) + ($RH$4*JK423*100*100/MAX(EZ$9:EZ$497)) + ($RH$4*JL423*100*100/MAX(EZ$9:EZ$497)) + ($RH$4*JM423*100*100/MAX(EZ$9:EZ$497)))*$RU$3</f>
        <v>0</v>
      </c>
      <c r="RO423" s="115">
        <f>(($RL$4*JN423*100*((100/MAX(EX$9:EX$497)+100/MAX(EZ$9:EZ$497))/2))+($RL$4*JO423*100*((100/MAX(EX$9:EX$497)+100/MAX(EZ$9:EZ$497))/2))+($RL$4*JP423*100*((100/MAX(EX$9:EX$497)+100/MAX(EZ$9:EZ$497))/2))+($RL$4*JQ423*100*((100/MAX(EX$9:EX$497)+100/MAX(EZ$9:EZ$497))/2))+($RL$4*JR423*100*((100/MAX(EX$9:EX$497)+100/MAX(EZ$9:EZ$497))/2))+($RL$4*JS423*100*((100/MAX(EX$9:EX$497)+100/MAX(EZ$9:EZ$497))/2))+($RL$4*JT423*100*((100/MAX(EX$9:EX$497)+100/MAX(EZ$9:EZ$497))/2))+($RL$4*JU423*100*((100/MAX(EX$9:EX$497)+100/MAX(EZ$9:EZ$497))/2))+($RL$4*JV423*100*((100/MAX(EX$9:EX$497)+100/MAX(EZ$9:EZ$497))/2))+($RL$4*JW423*100*((100/MAX(EX$9:EX$497)+100/MAX(EZ$9:EZ$497))/2))+($RL$4*JX423*100*((100/MAX(EX$9:EX$497)+100/MAX(EZ$9:EZ$497))/2))+($RL$4*JY423*100*((100/MAX(EX$9:EX$497)+100/MAX(EZ$9:EZ$497))/2))+($RL$4*JZ423*100*((100/MAX(EX$9:EX$497)+100/MAX(EZ$9:EZ$497))/2)))*$RW$3/2</f>
        <v>0</v>
      </c>
      <c r="RP423" s="119">
        <f>($RJ$3*KA423*100*100/MAX(FA$9:FA$497)) + ($RJ$3*KB423*100*100/MAX(FA$9:FA$497)/2) + ($RJ$3*KC423*100*100/MAX(FA$9:FA$497)/2) + ($RJ$3*KD423*100*100/MAX(FA$9:FA$497)/4) + ($RJ$3*KE423*100*100/MAX(FA$9:FA$497)/4)</f>
        <v>0</v>
      </c>
      <c r="RQ423" s="118">
        <f>($RL$4*KF423*100*((100/MAX(EX$9:EX$497)+100/MAX(EZ$9:EZ$497)))) * ($RO$3/2) + (($RL$4*KG423*100*((100/MAX(EX$9:EX$497)+100/MAX(EZ$9:EZ$497))))+($RL$4*KH423*100*((100/MAX(EX$9:EX$497)+100/MAX(EZ$9:EZ$497))))+($RL$4*KI423*100*((100/MAX(EX$9:EX$497)+100/MAX(EZ$9:EZ$497))))+($RL$4*KJ423*100*((100/MAX(EX$9:EX$497)+100/MAX(EZ$9:EZ$497))))+($RL$4*KK423*100*((100/MAX(EX$9:EX$497)+100/MAX(EZ$9:EZ$497))))+($RL$4*KL423*100*((100/MAX(EX$9:EX$497)+100/MAX(EZ$9:EZ$497))))+($RL$4*KM423*100*((100/MAX(EX$9:EX$497)+100/MAX(EZ$9:EZ$497))))+($RL$4*KN423*100*((100/MAX(EX$9:EX$497)+100/MAX(EZ$9:EZ$497))))+($RL$4*KO423*100*((100/MAX(EX$9:EX$497)+100/MAX(EZ$9:EZ$497))))+($RL$4*KP423*100*((100/MAX(EX$9:EX$497)+100/MAX(EZ$9:EZ$497))))+($RL$4*KQ423*100*((100/MAX(EX$9:EX$497)+100/MAX(EZ$9:EZ$497))))+($RL$4*KR423*100*((100/MAX(EX$9:EX$497)+100/MAX(EZ$9:EZ$497))))+($RL$4*KS423*100*((100/MAX(EX$9:EX$497)+100/MAX(EZ$9:EZ$497))))+($RL$4*KV423*100*((100/MAX(EX$9:EX$497)+100/MAX(EZ$9:EZ$497))))) * (($RO$3+$RO$4)/6)</f>
        <v>0</v>
      </c>
      <c r="RR423" s="115">
        <f>(($RL$4*KW423*100*((100/MAX(EX$9:EX$497)+100/MAX(EZ$9:EZ$497))))) * ($RO$3/2) + (($RL$4*KX423*100*((100/MAX(EX$9:EX$497)+100/MAX(EZ$9:EZ$497))))+($RL$4*KY423*100*((100/MAX(EX$9:EX$497)+100/MAX(EZ$9:EZ$497))))+($RL$4*KZ423*100*((100/MAX(EX$9:EX$497)+100/MAX(EZ$9:EZ$497))))+($RL$4*LA423*100*((100/MAX(EX$9:EX$497)+100/MAX(EZ$9:EZ$497))))+($RL$4*LB423*100*((100/MAX(EX$9:EX$497)+100/MAX(EZ$9:EZ$497))))+($RL$4*LC423*100*((100/MAX(EX$9:EX$497)+100/MAX(EZ$9:EZ$497))))) * (($RO$3+$RO$4)/6)</f>
        <v>0</v>
      </c>
      <c r="RS423" s="119">
        <f>(($RL$4*LD423*100*((100/MAX(EX$9:EX$497)+100/MAX(EZ$9:EZ$497))))+($RL$4*LE423*100*((100/MAX(EX$9:EX$497)+100/MAX(EZ$9:EZ$497))))) * (($RO$3+$RO$4)/6)</f>
        <v>0</v>
      </c>
      <c r="RT423" s="118">
        <f>($RJ$4*LH423*100*(100/MAX(EV$9:EV$497)))+($RJ$4*LI423*100*(100/MAX(EV$9:EV$497)))</f>
        <v>0</v>
      </c>
      <c r="RU423" s="119">
        <f>($RJ$4*LJ423*(100/MAX(EV$9:EV$497)))/2 + ($RL$3*LK423*(100/MAX(EW$9:EW$497))) + ($RJ$4*LL423*(100/MAX(EV$9:EV$497)))/4 + ($RL$3*LM423*(100/MAX(EW$9:EW$497)))</f>
        <v>0</v>
      </c>
      <c r="RV423" s="118">
        <f>($RJ$4*LN423*100*100/MAX(EV$9:EV$497)/2)+($RJ$4*LO423*100*100/MAX(EV$9:EV$497)/2)+($RJ$4*LP423*100*100/MAX(EV$9:EV$497))+($RJ$4*LQ423*100*100/MAX(EV$9:EV$497))+($RJ$4*LR423*100*100/MAX(EV$9:EV$497))</f>
        <v>0</v>
      </c>
      <c r="RW423" s="115">
        <f>($RJ$4*LS423*100*100/MAX(EV$9:EV$497)) + (($RJ$4*LT423*100*100/MAX(EV$9:EV$497))+($RJ$4*LU423*100*100/MAX(EV$9:EV$497))+($RJ$4*LV423*100*100/MAX(EV$9:EV$497))+($RJ$4*LW423*100*100/MAX(EV$9:EV$497))+($RJ$4*LX423*100*100/MAX(EV$9:EV$497))+($RJ$4*LY423*100*100/MAX(EV$9:EV$497))+($RJ$4*LZ423*100*100/MAX(EV$9:EV$497))+($RJ$4*MA423*100*100/MAX(EV$9:EV$497)))/2</f>
        <v>4.213483146067416</v>
      </c>
      <c r="RX423" s="119">
        <f>($RJ$4*MB423*100*100/MAX(EV$9:EV$497))+($RJ$4*MC423*100*100/MAX(EV$9:EV$497))+($RJ$4*MD423*100*100/MAX(EV$9:EV$497))+($RJ$4*ME423*100*100/MAX(EV$9:EV$497))+($RJ$4*MF423*100*100/MAX(EV$9:EV$497))+($RJ$4*MG423*100*100/MAX(EV$9:EV$497))+($RJ$4*MH423*100*100/MAX(EV$9:EV$497))+($RJ$4*MI423*100*100/MAX(EV$9:EV$497))+($RJ$4*MJ423*100*100/MAX(EV$9:EV$497))+($RJ$4*MK423*100*100/MAX(EV$9:EV$497))+($RJ$4*ML423*100*100/MAX(EV$9:EV$497))+($RJ$4*MM423*100*100/MAX(EV$9:EV$497))+($RJ$4*MN423*100*100/MAX(EV$9:EV$497))</f>
        <v>0</v>
      </c>
      <c r="RY423" s="118">
        <f>($RJ$4*MQ423*100*100/MAX(EV$9:EV$497))/2 + (($RJ$4*MR423*100*100/MAX(EV$9:EV$497))+($RJ$4*MS423*100*100/MAX(EV$9:EV$497))+($RJ$4*MT423*100*100/MAX(EV$9:EV$497))+($RJ$4*MU423*100*100/MAX(EV$9:EV$497))+($RJ$4*MV423*100*100/MAX(EV$9:EV$497))+($RJ$4*MW423*100*100/MAX(EV$9:EV$497))+($RJ$4*MX423*100*100/MAX(EV$9:EV$497))+($RJ$4*MY423*100*100/MAX(EV$9:EV$497))+($RJ$4*MZ423*100*100/MAX(EV$9:EV$497))+($RJ$4*NA423*100*100/MAX(EV$9:EV$497))+($RJ$4*NB423*100*100/MAX(EV$9:EV$497))+($RJ$4*NC423*100*100/MAX(EV$9:EV$497))+($RJ$4*ND423*100*100/MAX(EV$9:EV$497))+($RJ$4*NG423*100*100/MAX(EV$9:EV$497)))/4</f>
        <v>2.106741573033708</v>
      </c>
      <c r="RZ423" s="115">
        <f>($RJ$4*NH423*100*100/MAX(EV$9:EV$497))/2 + (($RJ$4*NI423*100*100/MAX(EV$9:EV$497))+($RJ$4*NJ423*100*100/MAX(EV$9:EV$497))+($RJ$4*NK423*100*100/MAX(EV$9:EV$497))+($RJ$4*NL423*100*100/MAX(EV$9:EV$497))+($RJ$4*NM423*100*100/MAX(EV$9:EV$497))+($RJ$4*NN423*100*100/MAX(EV$9:EV$497)))/4</f>
        <v>0</v>
      </c>
      <c r="SA423" s="117">
        <f>(($RJ$4*NO423*100*100/MAX(EV$9:EV$497))+($RJ$4*NP423*100*100/MAX(EV$9:EV$497)))/4</f>
        <v>0</v>
      </c>
      <c r="SB423" s="118">
        <f t="shared" si="1065"/>
        <v>10.920224719101125</v>
      </c>
      <c r="SC423" s="115">
        <f t="shared" si="1066"/>
        <v>1.2640449438202248</v>
      </c>
      <c r="SD423" s="115">
        <f t="shared" si="1067"/>
        <v>21.620056179775283</v>
      </c>
      <c r="SE423" s="115">
        <f t="shared" si="1068"/>
        <v>1.2640449438202248</v>
      </c>
      <c r="SF423" s="115">
        <f t="shared" si="1069"/>
        <v>1.580056179775281</v>
      </c>
      <c r="SG423" s="115">
        <f t="shared" si="1070"/>
        <v>6.320224719101124</v>
      </c>
      <c r="SH423" s="115">
        <f>ROUND(SB423/MAX(SB$9:SB$497)*100,0)</f>
        <v>14</v>
      </c>
      <c r="SI423" s="115">
        <f>ROUND(SC423/MAX(SC$9:SC$497)*100,0)</f>
        <v>2</v>
      </c>
      <c r="SJ423" s="115">
        <f>ROUND(SD423/MAX(SD$9:SD$497)*100,0)</f>
        <v>34</v>
      </c>
      <c r="SK423" s="115">
        <f>ROUND(SE423/MAX(SE$9:SE$497)*100,0)</f>
        <v>1</v>
      </c>
      <c r="SL423" s="115">
        <f>ROUND(SF423/MAX(SF$9:SF$497)*100,0)</f>
        <v>4</v>
      </c>
      <c r="SM423" s="121">
        <f>ROUND(SG423/MAX(SG$9:SG$497)*100,0)</f>
        <v>6</v>
      </c>
      <c r="SN423" s="115">
        <f>ROUND(AVERAGEIF($ES$9:$ES$497,$ES423,SH$9:SH$497),0)</f>
        <v>12</v>
      </c>
      <c r="SO423" s="115">
        <f>ROUND(AVERAGEIF($ES$9:$ES$497,$ES423,SI$9:SI$497),0)</f>
        <v>5</v>
      </c>
      <c r="SP423" s="115">
        <f>ROUND(AVERAGEIF($ES$9:$ES$497,$ES423,SJ$9:SJ$497),0)</f>
        <v>26</v>
      </c>
      <c r="SQ423" s="115">
        <f>ROUND(AVERAGEIF($ES$9:$ES$497,$ES423,SK$9:SK$497),0)</f>
        <v>6</v>
      </c>
      <c r="SR423" s="115">
        <f>ROUND(AVERAGEIF($ES$9:$ES$497,$ES423,SL$9:SL$497),0)</f>
        <v>8</v>
      </c>
      <c r="SS423" s="121">
        <f>ROUND(AVERAGEIF($ES$9:$ES$497,$ES423,SM$9:SM$497),0)</f>
        <v>4</v>
      </c>
      <c r="ST423" s="114">
        <f>RANK(SB423,SB$9:SB$497,0)</f>
        <v>235</v>
      </c>
      <c r="SU423" s="115">
        <f>RANK(SC423,SC$9:SC$497,0)</f>
        <v>230</v>
      </c>
      <c r="SV423" s="115">
        <f>RANK(SD423,SD$9:SD$497,0)</f>
        <v>39</v>
      </c>
      <c r="SW423" s="115">
        <f>RANK(SE423,SE$9:SE$497,0)</f>
        <v>230</v>
      </c>
      <c r="SX423" s="115">
        <f>RANK(SF423,SF$9:SF$497,0)</f>
        <v>178</v>
      </c>
      <c r="SY423" s="115">
        <f>RANK(SG423,SG$9:SG$497,0)</f>
        <v>147</v>
      </c>
      <c r="SZ423" s="115">
        <f>COUNTIFS(SB$9:SB$497,"&gt;"&amp;SB423,$ES$9:$ES$497,$ES423)+1</f>
        <v>32</v>
      </c>
      <c r="TA423" s="115">
        <f>COUNTIFS(SC$9:SC$497,"&gt;"&amp;SC423,$ES$9:$ES$497,$ES423)+1</f>
        <v>33</v>
      </c>
      <c r="TB423" s="115">
        <f>COUNTIFS(SD$9:SD$497,"&gt;"&amp;SD423,$ES$9:$ES$497,$ES423)+1</f>
        <v>33</v>
      </c>
      <c r="TC423" s="115">
        <f>COUNTIFS(SE$9:SE$497,"&gt;"&amp;SE423,$ES$9:$ES$497,$ES423)+1</f>
        <v>33</v>
      </c>
      <c r="TD423" s="115">
        <f>COUNTIFS(SF$9:SF$497,"&gt;"&amp;SF423,$ES$9:$ES$497,$ES423)+1</f>
        <v>33</v>
      </c>
      <c r="TE423" s="117">
        <f>COUNTIFS(SG$9:SG$497,"&gt;"&amp;SG423,$ES$9:$ES$497,$ES423)+1</f>
        <v>23</v>
      </c>
      <c r="TF423" s="118">
        <f t="shared" si="1071"/>
        <v>93</v>
      </c>
      <c r="TG423" s="115">
        <f t="shared" si="1072"/>
        <v>61</v>
      </c>
      <c r="TH423" s="115">
        <f t="shared" si="1073"/>
        <v>107</v>
      </c>
      <c r="TI423" s="115">
        <f t="shared" si="1074"/>
        <v>70</v>
      </c>
      <c r="TJ423" s="115">
        <f t="shared" si="1075"/>
        <v>64</v>
      </c>
      <c r="TK423" s="115">
        <f t="shared" si="1076"/>
        <v>85</v>
      </c>
      <c r="TL423" s="117">
        <f t="shared" si="1077"/>
        <v>75</v>
      </c>
      <c r="TM423" s="118">
        <f>ROUND(TF423/MAX(TF$9:TF$497)*100,0)</f>
        <v>52</v>
      </c>
      <c r="TN423" s="115">
        <f>ROUND(TG423/MAX(TG$9:TG$497)*100,0)</f>
        <v>34</v>
      </c>
      <c r="TO423" s="115">
        <f>ROUND(TH423/MAX(TH$9:TH$497)*100,0)</f>
        <v>59</v>
      </c>
      <c r="TP423" s="115">
        <f>ROUND(TI423/MAX(TI$9:TI$497)*100,0)</f>
        <v>39</v>
      </c>
      <c r="TQ423" s="115">
        <f>ROUND(TJ423/MAX(TJ$9:TJ$497)*100,0)</f>
        <v>32</v>
      </c>
      <c r="TR423" s="115">
        <f>ROUND(TK423/MAX(TK$9:TK$497)*100,0)</f>
        <v>43</v>
      </c>
      <c r="TS423" s="119">
        <f>ROUND(TL423/MAX(TL$9:TL$497)*100,0)</f>
        <v>38</v>
      </c>
      <c r="TT423" s="120">
        <f>RANK(TM423,TM$9:TM$497,0)</f>
        <v>145</v>
      </c>
      <c r="TU423" s="115">
        <f>RANK(TN423,TN$9:TN$497,0)</f>
        <v>180</v>
      </c>
      <c r="TV423" s="115">
        <f>RANK(TO423,TO$9:TO$497,0)</f>
        <v>24</v>
      </c>
      <c r="TW423" s="115">
        <f>RANK(TP423,TP$9:TP$497,0)</f>
        <v>144</v>
      </c>
      <c r="TX423" s="115">
        <f>RANK(TQ423,TQ$9:TQ$497,0)</f>
        <v>121</v>
      </c>
      <c r="TY423" s="115">
        <f>RANK(TR423,TR$9:TR$497,0)</f>
        <v>68</v>
      </c>
      <c r="TZ423" s="121">
        <f>RANK(TS423,TS$9:TS$497,0)</f>
        <v>80</v>
      </c>
      <c r="UA423" s="167"/>
      <c r="UB423" s="7" t="s">
        <v>1</v>
      </c>
    </row>
    <row r="424" spans="1:548" x14ac:dyDescent="0.15">
      <c r="A424" s="183">
        <v>416</v>
      </c>
      <c r="B424" s="184" t="s">
        <v>1550</v>
      </c>
      <c r="C424" s="143"/>
      <c r="D424" s="143"/>
      <c r="E424" s="161" t="s">
        <v>518</v>
      </c>
      <c r="F424" s="65">
        <v>129</v>
      </c>
      <c r="G424" s="65" t="s">
        <v>547</v>
      </c>
      <c r="H424" s="144"/>
      <c r="I424" s="66" t="s">
        <v>521</v>
      </c>
      <c r="J424" s="67" t="s">
        <v>521</v>
      </c>
      <c r="K424" s="67" t="s">
        <v>521</v>
      </c>
      <c r="L424" s="67" t="s">
        <v>521</v>
      </c>
      <c r="M424" s="67" t="s">
        <v>521</v>
      </c>
      <c r="N424" s="67" t="s">
        <v>521</v>
      </c>
      <c r="O424" s="67" t="s">
        <v>521</v>
      </c>
      <c r="P424" s="67" t="s">
        <v>521</v>
      </c>
      <c r="Q424" s="67" t="s">
        <v>521</v>
      </c>
      <c r="R424" s="68" t="s">
        <v>521</v>
      </c>
      <c r="S424" s="69" t="s">
        <v>521</v>
      </c>
      <c r="T424" s="67" t="s">
        <v>521</v>
      </c>
      <c r="U424" s="67" t="s">
        <v>521</v>
      </c>
      <c r="V424" s="67" t="s">
        <v>521</v>
      </c>
      <c r="W424" s="67" t="s">
        <v>521</v>
      </c>
      <c r="X424" s="67" t="s">
        <v>521</v>
      </c>
      <c r="Y424" s="67" t="s">
        <v>521</v>
      </c>
      <c r="Z424" s="67" t="s">
        <v>521</v>
      </c>
      <c r="AA424" s="67" t="s">
        <v>521</v>
      </c>
      <c r="AB424" s="68" t="s">
        <v>521</v>
      </c>
      <c r="AC424" s="69" t="s">
        <v>521</v>
      </c>
      <c r="AD424" s="67" t="s">
        <v>521</v>
      </c>
      <c r="AE424" s="67" t="s">
        <v>521</v>
      </c>
      <c r="AF424" s="67" t="s">
        <v>521</v>
      </c>
      <c r="AG424" s="67" t="s">
        <v>521</v>
      </c>
      <c r="AH424" s="67" t="s">
        <v>521</v>
      </c>
      <c r="AI424" s="67" t="s">
        <v>521</v>
      </c>
      <c r="AJ424" s="67" t="s">
        <v>521</v>
      </c>
      <c r="AK424" s="67" t="s">
        <v>521</v>
      </c>
      <c r="AL424" s="68" t="s">
        <v>521</v>
      </c>
      <c r="AM424" s="69" t="s">
        <v>521</v>
      </c>
      <c r="AN424" s="67" t="s">
        <v>521</v>
      </c>
      <c r="AO424" s="67" t="s">
        <v>521</v>
      </c>
      <c r="AP424" s="67" t="s">
        <v>521</v>
      </c>
      <c r="AQ424" s="67" t="s">
        <v>521</v>
      </c>
      <c r="AR424" s="67" t="s">
        <v>521</v>
      </c>
      <c r="AS424" s="67" t="s">
        <v>521</v>
      </c>
      <c r="AT424" s="67" t="s">
        <v>521</v>
      </c>
      <c r="AU424" s="67" t="s">
        <v>521</v>
      </c>
      <c r="AV424" s="68" t="s">
        <v>521</v>
      </c>
      <c r="AW424" s="69" t="s">
        <v>521</v>
      </c>
      <c r="AX424" s="67" t="s">
        <v>521</v>
      </c>
      <c r="AY424" s="67" t="s">
        <v>521</v>
      </c>
      <c r="AZ424" s="67" t="s">
        <v>521</v>
      </c>
      <c r="BA424" s="67" t="s">
        <v>521</v>
      </c>
      <c r="BB424" s="67" t="s">
        <v>521</v>
      </c>
      <c r="BC424" s="67" t="s">
        <v>521</v>
      </c>
      <c r="BD424" s="67" t="s">
        <v>521</v>
      </c>
      <c r="BE424" s="67" t="s">
        <v>521</v>
      </c>
      <c r="BF424" s="68" t="s">
        <v>521</v>
      </c>
      <c r="BG424" s="69" t="s">
        <v>521</v>
      </c>
      <c r="BH424" s="67" t="s">
        <v>521</v>
      </c>
      <c r="BI424" s="67" t="s">
        <v>521</v>
      </c>
      <c r="BJ424" s="67" t="s">
        <v>521</v>
      </c>
      <c r="BK424" s="67" t="s">
        <v>521</v>
      </c>
      <c r="BL424" s="67" t="s">
        <v>521</v>
      </c>
      <c r="BM424" s="67" t="s">
        <v>521</v>
      </c>
      <c r="BN424" s="67" t="s">
        <v>521</v>
      </c>
      <c r="BO424" s="67" t="s">
        <v>521</v>
      </c>
      <c r="BP424" s="68" t="s">
        <v>521</v>
      </c>
      <c r="BQ424" s="70" t="s">
        <v>521</v>
      </c>
      <c r="BR424" s="67" t="s">
        <v>521</v>
      </c>
      <c r="BS424" s="67" t="s">
        <v>521</v>
      </c>
      <c r="BT424" s="67" t="s">
        <v>521</v>
      </c>
      <c r="BU424" s="67" t="s">
        <v>521</v>
      </c>
      <c r="BV424" s="67" t="s">
        <v>521</v>
      </c>
      <c r="BW424" s="67" t="s">
        <v>521</v>
      </c>
      <c r="BX424" s="67" t="s">
        <v>521</v>
      </c>
      <c r="BY424" s="67" t="s">
        <v>521</v>
      </c>
      <c r="BZ424" s="68" t="s">
        <v>521</v>
      </c>
      <c r="CA424" s="69" t="s">
        <v>521</v>
      </c>
      <c r="CB424" s="67" t="s">
        <v>521</v>
      </c>
      <c r="CC424" s="67" t="s">
        <v>521</v>
      </c>
      <c r="CD424" s="67" t="s">
        <v>521</v>
      </c>
      <c r="CE424" s="67" t="s">
        <v>521</v>
      </c>
      <c r="CF424" s="67" t="s">
        <v>521</v>
      </c>
      <c r="CG424" s="67" t="s">
        <v>521</v>
      </c>
      <c r="CH424" s="67" t="s">
        <v>521</v>
      </c>
      <c r="CI424" s="67" t="s">
        <v>521</v>
      </c>
      <c r="CJ424" s="68" t="s">
        <v>521</v>
      </c>
      <c r="CK424" s="69" t="s">
        <v>521</v>
      </c>
      <c r="CL424" s="67" t="s">
        <v>521</v>
      </c>
      <c r="CM424" s="67" t="s">
        <v>521</v>
      </c>
      <c r="CN424" s="67" t="s">
        <v>521</v>
      </c>
      <c r="CO424" s="67" t="s">
        <v>521</v>
      </c>
      <c r="CP424" s="67" t="s">
        <v>521</v>
      </c>
      <c r="CQ424" s="67" t="s">
        <v>521</v>
      </c>
      <c r="CR424" s="67" t="s">
        <v>521</v>
      </c>
      <c r="CS424" s="67" t="s">
        <v>521</v>
      </c>
      <c r="CT424" s="68" t="s">
        <v>521</v>
      </c>
      <c r="CU424" s="69" t="s">
        <v>521</v>
      </c>
      <c r="CV424" s="67" t="s">
        <v>521</v>
      </c>
      <c r="CW424" s="67" t="s">
        <v>521</v>
      </c>
      <c r="CX424" s="67" t="s">
        <v>521</v>
      </c>
      <c r="CY424" s="67" t="s">
        <v>521</v>
      </c>
      <c r="CZ424" s="67" t="s">
        <v>521</v>
      </c>
      <c r="DA424" s="67" t="s">
        <v>521</v>
      </c>
      <c r="DB424" s="67" t="s">
        <v>521</v>
      </c>
      <c r="DC424" s="67" t="s">
        <v>521</v>
      </c>
      <c r="DD424" s="68" t="s">
        <v>521</v>
      </c>
      <c r="DE424" s="69" t="s">
        <v>521</v>
      </c>
      <c r="DF424" s="71" t="s">
        <v>521</v>
      </c>
      <c r="DG424" s="67" t="s">
        <v>521</v>
      </c>
      <c r="DH424" s="67" t="s">
        <v>521</v>
      </c>
      <c r="DI424" s="67" t="s">
        <v>521</v>
      </c>
      <c r="DJ424" s="67" t="s">
        <v>521</v>
      </c>
      <c r="DK424" s="67" t="s">
        <v>521</v>
      </c>
      <c r="DL424" s="67" t="s">
        <v>521</v>
      </c>
      <c r="DM424" s="67" t="s">
        <v>521</v>
      </c>
      <c r="DN424" s="68" t="s">
        <v>521</v>
      </c>
      <c r="DO424" s="70" t="s">
        <v>521</v>
      </c>
      <c r="DP424" s="71" t="s">
        <v>521</v>
      </c>
      <c r="DQ424" s="67" t="s">
        <v>521</v>
      </c>
      <c r="DR424" s="67" t="s">
        <v>521</v>
      </c>
      <c r="DS424" s="67" t="s">
        <v>521</v>
      </c>
      <c r="DT424" s="67" t="s">
        <v>521</v>
      </c>
      <c r="DU424" s="67" t="s">
        <v>521</v>
      </c>
      <c r="DV424" s="67" t="s">
        <v>521</v>
      </c>
      <c r="DW424" s="67" t="s">
        <v>520</v>
      </c>
      <c r="DX424" s="72" t="s">
        <v>520</v>
      </c>
      <c r="DY424" s="73" t="s">
        <v>522</v>
      </c>
      <c r="DZ424" s="74">
        <v>2</v>
      </c>
      <c r="EA424" s="74">
        <v>3</v>
      </c>
      <c r="EB424" s="74">
        <v>3</v>
      </c>
      <c r="EC424" s="75">
        <v>4</v>
      </c>
      <c r="ED424" s="76" t="s">
        <v>522</v>
      </c>
      <c r="EE424" s="74">
        <f t="shared" si="1021"/>
        <v>2</v>
      </c>
      <c r="EF424" s="74">
        <f t="shared" si="1022"/>
        <v>6</v>
      </c>
      <c r="EG424" s="74">
        <f t="shared" si="1023"/>
        <v>18</v>
      </c>
      <c r="EH424" s="77">
        <f t="shared" si="1024"/>
        <v>72</v>
      </c>
      <c r="EI424" s="146">
        <v>100</v>
      </c>
      <c r="EJ424" s="147">
        <v>150</v>
      </c>
      <c r="EK424" s="147">
        <v>300</v>
      </c>
      <c r="EL424" s="147">
        <v>500</v>
      </c>
      <c r="EM424" s="158">
        <v>1500</v>
      </c>
      <c r="EN424" s="78">
        <v>1</v>
      </c>
      <c r="EO424" s="79">
        <f t="shared" si="1025"/>
        <v>0.75</v>
      </c>
      <c r="EP424" s="79">
        <f t="shared" si="1026"/>
        <v>0.5</v>
      </c>
      <c r="EQ424" s="79">
        <f t="shared" si="1027"/>
        <v>0.27777777777777779</v>
      </c>
      <c r="ER424" s="80">
        <f t="shared" si="1028"/>
        <v>0.20833333333333331</v>
      </c>
      <c r="ES424" s="128" t="s">
        <v>564</v>
      </c>
      <c r="ET424" s="82"/>
      <c r="EU424" s="83">
        <v>4</v>
      </c>
      <c r="EV424" s="146">
        <v>131</v>
      </c>
      <c r="EW424" s="147">
        <v>69</v>
      </c>
      <c r="EX424" s="147">
        <v>45</v>
      </c>
      <c r="EY424" s="147">
        <v>64</v>
      </c>
      <c r="EZ424" s="147">
        <v>21</v>
      </c>
      <c r="FA424" s="147">
        <v>19</v>
      </c>
      <c r="FB424" s="147">
        <v>58</v>
      </c>
      <c r="FC424" s="147">
        <v>58</v>
      </c>
      <c r="FD424" s="147">
        <f t="shared" si="1029"/>
        <v>66</v>
      </c>
      <c r="FE424" s="170">
        <f t="shared" si="1030"/>
        <v>103</v>
      </c>
      <c r="FF424" s="73">
        <f>RANK(EV424,$EV$9:$EV$497,0)</f>
        <v>18</v>
      </c>
      <c r="FG424" s="74">
        <f>RANK(EW424,$EW$9:$EW$497,0)</f>
        <v>86</v>
      </c>
      <c r="FH424" s="74">
        <f>RANK(EX424,$EX$9:$EX$497,0)</f>
        <v>161</v>
      </c>
      <c r="FI424" s="74">
        <f>RANK(EY424,$EY$9:$EY$497,0)</f>
        <v>60</v>
      </c>
      <c r="FJ424" s="74">
        <f>RANK(EZ424,$EZ$9:$EZ$497,0)</f>
        <v>188</v>
      </c>
      <c r="FK424" s="74">
        <f>RANK(FA424,$FA$9:$FA$497,0)</f>
        <v>200</v>
      </c>
      <c r="FL424" s="74">
        <f>RANK(FB424,$FB$9:$FB$497,0)</f>
        <v>134</v>
      </c>
      <c r="FM424" s="74">
        <f>RANK(FC424,$FC$9:$FC$497,0)</f>
        <v>133</v>
      </c>
      <c r="FN424" s="74">
        <f>RANK(FD424,$FD$9:$FD$497,0)</f>
        <v>225</v>
      </c>
      <c r="FO424" s="84">
        <f>RANK(FE424,$FE$9:$FE$497,0)</f>
        <v>139</v>
      </c>
      <c r="FP424" s="73">
        <f>COUNTIFS($EV$9:$EV$497,"&gt;"&amp;EV424,$ES$9:$ES$497,ES424)+1</f>
        <v>5</v>
      </c>
      <c r="FQ424" s="74">
        <f>COUNTIFS($EW$9:$EW$497,"&gt;"&amp;EW424,$ES$9:$ES$497,ES424)+1</f>
        <v>14</v>
      </c>
      <c r="FR424" s="74">
        <f>COUNTIFS($EX$9:$EX$497,"&gt;"&amp;EX424,$ES$9:$ES$497,ES424)+1</f>
        <v>55</v>
      </c>
      <c r="FS424" s="74">
        <f>COUNTIFS($EY$9:$EY$497,"&gt;"&amp;EY424,$ES$9:$ES$497,ES424)+1</f>
        <v>17</v>
      </c>
      <c r="FT424" s="74">
        <f>COUNTIFS($EZ$9:$EZ$497,"&gt;"&amp;EZ424,$ES$9:$ES$497,ES424)+1</f>
        <v>43</v>
      </c>
      <c r="FU424" s="74">
        <f>COUNTIFS($FA$9:$FA$497,"&gt;"&amp;FA424,$ES$9:$ES$497,ES424)+1</f>
        <v>55</v>
      </c>
      <c r="FV424" s="74">
        <f>COUNTIFS($FB$9:$FB$497,"&gt;"&amp;FB424,$ES$9:$ES$497,ES424)+1</f>
        <v>61</v>
      </c>
      <c r="FW424" s="74">
        <f>COUNTIFS($FC$9:$FC$497,"&gt;"&amp;FC424,$ES$9:$ES$497,ES424)+1</f>
        <v>54</v>
      </c>
      <c r="FX424" s="74">
        <f>COUNTIFS($FD$9:$FD$497,"&gt;"&amp;FD424,$ES$9:$ES$497,ES424)+1</f>
        <v>58</v>
      </c>
      <c r="FY424" s="84">
        <f>COUNTIFS($FE$9:$FE$497,"&gt;"&amp;FE424,$ES$9:$ES$497,ES424)+1</f>
        <v>55</v>
      </c>
      <c r="FZ424" s="85">
        <f t="shared" si="1031"/>
        <v>1.02</v>
      </c>
      <c r="GA424" s="86">
        <f t="shared" si="1032"/>
        <v>0.53</v>
      </c>
      <c r="GB424" s="86">
        <f t="shared" si="1033"/>
        <v>0.35</v>
      </c>
      <c r="GC424" s="86">
        <f t="shared" si="1034"/>
        <v>0.5</v>
      </c>
      <c r="GD424" s="86">
        <f t="shared" si="1035"/>
        <v>0.16</v>
      </c>
      <c r="GE424" s="86">
        <f t="shared" si="1036"/>
        <v>0.15</v>
      </c>
      <c r="GF424" s="86">
        <f t="shared" si="1037"/>
        <v>0.45</v>
      </c>
      <c r="GG424" s="86">
        <f t="shared" si="1038"/>
        <v>0.45</v>
      </c>
      <c r="GH424" s="86">
        <f t="shared" si="1039"/>
        <v>0.51</v>
      </c>
      <c r="GI424" s="87">
        <f t="shared" si="1040"/>
        <v>0.8</v>
      </c>
      <c r="GJ424" s="85">
        <f>ROUND(((FZ424-AVERAGE(FZ$9:FZ$497))/STDEVP(FZ$9:FZ$497)*10+50),2)</f>
        <v>52.08</v>
      </c>
      <c r="GK424" s="86">
        <f>ROUND(((GA424-AVERAGE(GA$9:GA$497))/STDEVP(GA$9:GA$497)*10+50),2)</f>
        <v>45.21</v>
      </c>
      <c r="GL424" s="86">
        <f>ROUND(((GB424-AVERAGE(GB$9:GB$497))/STDEVP(GB$9:GB$497)*10+50),2)</f>
        <v>41.25</v>
      </c>
      <c r="GM424" s="86">
        <f>ROUND(((GC424-AVERAGE(GC$9:GC$497))/STDEVP(GC$9:GC$497)*10+50),2)</f>
        <v>48.69</v>
      </c>
      <c r="GN424" s="86">
        <f>ROUND(((GD424-AVERAGE(GD$9:GD$497))/STDEVP(GD$9:GD$497)*10+50),2)</f>
        <v>42.05</v>
      </c>
      <c r="GO424" s="86">
        <f>ROUND(((GE424-AVERAGE(GE$9:GE$497))/STDEVP(GE$9:GE$497)*10+50),2)</f>
        <v>42.8</v>
      </c>
      <c r="GP424" s="86">
        <f>ROUND(((GF424-AVERAGE(GF$9:GF$497))/STDEVP(GF$9:GF$497)*10+50),2)</f>
        <v>44.18</v>
      </c>
      <c r="GQ424" s="86">
        <f>ROUND(((GG424-AVERAGE(GG$9:GG$497))/STDEVP(GG$9:GG$497)*10+50),2)</f>
        <v>44.34</v>
      </c>
      <c r="GR424" s="86">
        <f>ROUND(((GH424-AVERAGE(GH$9:GH$497))/STDEVP(GH$9:GH$497)*10+50),2)</f>
        <v>33.049999999999997</v>
      </c>
      <c r="GS424" s="87">
        <f>ROUND(((GI424-AVERAGE(GI$9:GI$497))/STDEVP(GI$9:GI$497)*10+50),2)</f>
        <v>41.31</v>
      </c>
      <c r="GT424" s="73">
        <f>RANK(GJ424,$GJ$9:$GJ$497,0)</f>
        <v>163</v>
      </c>
      <c r="GU424" s="74">
        <f>RANK(GK424,$GK$9:$GK$497,0)</f>
        <v>260</v>
      </c>
      <c r="GV424" s="74">
        <f>RANK(GL424,$GL$9:$GL$497,0)</f>
        <v>358</v>
      </c>
      <c r="GW424" s="74">
        <f>RANK(GM424,$GM$9:$GM$497,0)</f>
        <v>211</v>
      </c>
      <c r="GX424" s="74">
        <f>RANK(GN424,$GN$9:$GN$497,0)</f>
        <v>361</v>
      </c>
      <c r="GY424" s="74">
        <f>RANK(GO424,$GO$9:$GO$497,0)</f>
        <v>340</v>
      </c>
      <c r="GZ424" s="74">
        <f>RANK(GP424,$GP$9:$GP$497,0)</f>
        <v>294</v>
      </c>
      <c r="HA424" s="74">
        <f>RANK(GQ424,$GQ$9:$GQ$497,0)</f>
        <v>297</v>
      </c>
      <c r="HB424" s="74">
        <f>RANK(GR424,$GR$9:$GR$497,0)</f>
        <v>439</v>
      </c>
      <c r="HC424" s="84">
        <f>RANK(GS424,$GS$9:$GS$497,0)</f>
        <v>357</v>
      </c>
      <c r="HD424" s="85">
        <f>ROUND(AVERAGEIF($ES$9:$ES$497,$ES424,$FZ$9:$FZ$497),2)</f>
        <v>0.92</v>
      </c>
      <c r="HE424" s="86">
        <f>ROUND(AVERAGEIF($ES$9:$ES$497,$ES424,$GA$9:$GA$497),2)</f>
        <v>0.65</v>
      </c>
      <c r="HF424" s="86">
        <f>ROUND(AVERAGEIF($ES$9:$ES$497,$ES424,$GB$9:$GB$497),2)</f>
        <v>0.69</v>
      </c>
      <c r="HG424" s="86">
        <f>ROUND(AVERAGEIF($ES$9:$ES$497,$ES424,$GC$9:$GC$497),2)</f>
        <v>0.54</v>
      </c>
      <c r="HH424" s="86">
        <f>ROUND(AVERAGEIF($ES$9:$ES$497,$ES424,$GD$9:$GD$497),2)</f>
        <v>0.32</v>
      </c>
      <c r="HI424" s="86">
        <f>ROUND(AVERAGEIF($ES$9:$ES$497,$ES424,$GE$9:$GE$497),2)</f>
        <v>0.33</v>
      </c>
      <c r="HJ424" s="86">
        <f>ROUND(AVERAGEIF($ES$9:$ES$497,$ES424,$GF$9:$GF$497),2)</f>
        <v>0.98</v>
      </c>
      <c r="HK424" s="86">
        <f>ROUND(AVERAGEIF($ES$9:$ES$497,$ES424,$GG$9:$GG$497),2)</f>
        <v>0.86</v>
      </c>
      <c r="HL424" s="86">
        <f>ROUND(AVERAGEIF($ES$9:$ES$497,$ES424,$GH$9:$GH$497),2)</f>
        <v>1.01</v>
      </c>
      <c r="HM424" s="87">
        <f>ROUND(AVERAGEIF($ES$9:$ES$497,$ES424,$GI$9:$GI$497),2)</f>
        <v>1.55</v>
      </c>
      <c r="HN424" s="88">
        <f t="shared" si="1041"/>
        <v>9.9999999999999978E-2</v>
      </c>
      <c r="HO424" s="89">
        <f t="shared" si="1042"/>
        <v>-0.12</v>
      </c>
      <c r="HP424" s="89">
        <f t="shared" si="1043"/>
        <v>-0.33999999999999997</v>
      </c>
      <c r="HQ424" s="89">
        <f t="shared" si="1044"/>
        <v>-4.0000000000000036E-2</v>
      </c>
      <c r="HR424" s="89">
        <f t="shared" si="1045"/>
        <v>-0.16</v>
      </c>
      <c r="HS424" s="89">
        <f t="shared" si="1046"/>
        <v>-0.18000000000000002</v>
      </c>
      <c r="HT424" s="89">
        <f t="shared" si="1047"/>
        <v>-0.53</v>
      </c>
      <c r="HU424" s="89">
        <f t="shared" si="1048"/>
        <v>-0.41</v>
      </c>
      <c r="HV424" s="89">
        <f t="shared" si="1049"/>
        <v>-0.5</v>
      </c>
      <c r="HW424" s="90">
        <f t="shared" si="1050"/>
        <v>-0.75</v>
      </c>
      <c r="HX424" s="73">
        <f>COUNTIFS($FZ$9:$FZ$497,"&gt;"&amp;FZ424,$ES$9:$ES$497,$ES424)+1</f>
        <v>31</v>
      </c>
      <c r="HY424" s="74">
        <f>COUNTIFS($GA$9:$GA$497,"&gt;"&amp;GA424,$ES$9:$ES$497,$ES424)+1</f>
        <v>73</v>
      </c>
      <c r="HZ424" s="74">
        <f>COUNTIFS($GB$9:$GB$497,"&gt;"&amp;GB424,$ES$9:$ES$497,$ES424)+1</f>
        <v>97</v>
      </c>
      <c r="IA424" s="74">
        <f>COUNTIFS($GC$9:$GC$497,"&gt;"&amp;GC424,$ES$9:$ES$497,$ES424)+1</f>
        <v>55</v>
      </c>
      <c r="IB424" s="74">
        <f>COUNTIFS($GD$9:$GD$497,"&gt;"&amp;GD424,$ES$9:$ES$497,$ES424)+1</f>
        <v>88</v>
      </c>
      <c r="IC424" s="74">
        <f>COUNTIFS($GE$9:$GE$497,"&gt;"&amp;GE424,$ES$9:$ES$497,$ES424)+1</f>
        <v>86</v>
      </c>
      <c r="ID424" s="74">
        <f>COUNTIFS($GF$9:$GF$497,"&gt;"&amp;GF424,$ES$9:$ES$497,$ES424)+1</f>
        <v>96</v>
      </c>
      <c r="IE424" s="74">
        <f>COUNTIFS($GG$9:$GG$497,"&gt;"&amp;GG424,$ES$9:$ES$497,$ES424)+1</f>
        <v>97</v>
      </c>
      <c r="IF424" s="74">
        <f>COUNTIFS($GH$9:$GH$497,"&gt;"&amp;GH424,$ES$9:$ES$497,$ES424)+1</f>
        <v>97</v>
      </c>
      <c r="IG424" s="84">
        <f>COUNTIFS($GI$9:$GI$497,"&gt;"&amp;GI424,$ES$9:$ES$497,$ES424)+1</f>
        <v>97</v>
      </c>
      <c r="IH424" s="148"/>
      <c r="II424" s="149"/>
      <c r="IJ424" s="149"/>
      <c r="IK424" s="149"/>
      <c r="IL424" s="149"/>
      <c r="IM424" s="150"/>
      <c r="IN424" s="151"/>
      <c r="IO424" s="152"/>
      <c r="IP424" s="153"/>
      <c r="IQ424" s="149"/>
      <c r="IR424" s="149"/>
      <c r="IS424" s="149"/>
      <c r="IT424" s="149"/>
      <c r="IU424" s="149"/>
      <c r="IV424" s="149"/>
      <c r="IW424" s="154"/>
      <c r="IX424" s="151"/>
      <c r="IY424" s="149"/>
      <c r="IZ424" s="149"/>
      <c r="JA424" s="149"/>
      <c r="JB424" s="149"/>
      <c r="JC424" s="149"/>
      <c r="JD424" s="149"/>
      <c r="JE424" s="155"/>
      <c r="JF424" s="153"/>
      <c r="JG424" s="149"/>
      <c r="JH424" s="149"/>
      <c r="JI424" s="149"/>
      <c r="JJ424" s="149"/>
      <c r="JK424" s="149"/>
      <c r="JL424" s="149"/>
      <c r="JM424" s="154"/>
      <c r="JN424" s="151"/>
      <c r="JO424" s="149"/>
      <c r="JP424" s="149"/>
      <c r="JQ424" s="149"/>
      <c r="JR424" s="149"/>
      <c r="JS424" s="149"/>
      <c r="JT424" s="149"/>
      <c r="JU424" s="149"/>
      <c r="JV424" s="149"/>
      <c r="JW424" s="149"/>
      <c r="JX424" s="149"/>
      <c r="JY424" s="149"/>
      <c r="JZ424" s="155"/>
      <c r="KA424" s="151"/>
      <c r="KB424" s="149"/>
      <c r="KC424" s="149"/>
      <c r="KD424" s="149"/>
      <c r="KE424" s="155"/>
      <c r="KF424" s="153"/>
      <c r="KG424" s="149"/>
      <c r="KH424" s="149"/>
      <c r="KI424" s="149"/>
      <c r="KJ424" s="149"/>
      <c r="KK424" s="156"/>
      <c r="KL424" s="149"/>
      <c r="KM424" s="149"/>
      <c r="KN424" s="149"/>
      <c r="KO424" s="149"/>
      <c r="KP424" s="149"/>
      <c r="KQ424" s="149"/>
      <c r="KR424" s="149"/>
      <c r="KS424" s="154"/>
      <c r="KT424" s="154"/>
      <c r="KU424" s="154"/>
      <c r="KV424" s="154"/>
      <c r="KW424" s="151"/>
      <c r="KX424" s="149"/>
      <c r="KY424" s="149"/>
      <c r="KZ424" s="149"/>
      <c r="LA424" s="149"/>
      <c r="LB424" s="149"/>
      <c r="LC424" s="154"/>
      <c r="LD424" s="151"/>
      <c r="LE424" s="152"/>
      <c r="LF424" s="157"/>
      <c r="LG424" s="158"/>
      <c r="LH424" s="151"/>
      <c r="LI424" s="149"/>
      <c r="LJ424" s="147"/>
      <c r="LK424" s="147"/>
      <c r="LL424" s="147"/>
      <c r="LM424" s="159"/>
      <c r="LN424" s="153"/>
      <c r="LO424" s="149"/>
      <c r="LP424" s="149"/>
      <c r="LQ424" s="149"/>
      <c r="LR424" s="154"/>
      <c r="LS424" s="151"/>
      <c r="LT424" s="149"/>
      <c r="LU424" s="149"/>
      <c r="LV424" s="149">
        <v>0.05</v>
      </c>
      <c r="LW424" s="149"/>
      <c r="LX424" s="149"/>
      <c r="LY424" s="149"/>
      <c r="LZ424" s="149"/>
      <c r="MA424" s="155"/>
      <c r="MB424" s="153"/>
      <c r="MC424" s="149"/>
      <c r="MD424" s="149"/>
      <c r="ME424" s="149"/>
      <c r="MF424" s="149"/>
      <c r="MG424" s="149"/>
      <c r="MH424" s="149"/>
      <c r="MI424" s="149"/>
      <c r="MJ424" s="149"/>
      <c r="MK424" s="149"/>
      <c r="ML424" s="149"/>
      <c r="MM424" s="149"/>
      <c r="MN424" s="156"/>
      <c r="MO424" s="156"/>
      <c r="MP424" s="154"/>
      <c r="MQ424" s="151"/>
      <c r="MR424" s="149"/>
      <c r="MS424" s="149"/>
      <c r="MT424" s="149"/>
      <c r="MU424" s="149"/>
      <c r="MV424" s="156"/>
      <c r="MW424" s="149"/>
      <c r="MX424" s="149"/>
      <c r="MY424" s="149"/>
      <c r="MZ424" s="149"/>
      <c r="NA424" s="149"/>
      <c r="NB424" s="149"/>
      <c r="NC424" s="149"/>
      <c r="ND424" s="154"/>
      <c r="NE424" s="154"/>
      <c r="NF424" s="154"/>
      <c r="NG424" s="154"/>
      <c r="NH424" s="151"/>
      <c r="NI424" s="149"/>
      <c r="NJ424" s="149"/>
      <c r="NK424" s="149"/>
      <c r="NL424" s="149"/>
      <c r="NM424" s="149"/>
      <c r="NN424" s="94"/>
      <c r="NO424" s="151"/>
      <c r="NP424" s="160"/>
      <c r="NQ424" s="198" t="s">
        <v>1547</v>
      </c>
      <c r="NR424" s="196" t="s">
        <v>1551</v>
      </c>
      <c r="NS424" s="145"/>
      <c r="NT424" s="145"/>
      <c r="NU424" s="145" t="s">
        <v>2042</v>
      </c>
      <c r="NV424" s="171">
        <v>44658</v>
      </c>
      <c r="NW424" s="145" t="s">
        <v>2044</v>
      </c>
      <c r="NX424" s="165" t="s">
        <v>2037</v>
      </c>
      <c r="NY424" s="129" t="s">
        <v>2118</v>
      </c>
      <c r="NZ424" s="165" t="s">
        <v>2127</v>
      </c>
      <c r="OA424" s="166" t="s">
        <v>2110</v>
      </c>
      <c r="OB424" s="166" t="s">
        <v>2109</v>
      </c>
      <c r="OC424" s="166" t="s">
        <v>2113</v>
      </c>
      <c r="OD424" s="108">
        <f t="shared" si="1051"/>
        <v>72</v>
      </c>
      <c r="OE424" s="109">
        <v>6</v>
      </c>
      <c r="OF424" s="110">
        <f t="shared" si="1052"/>
        <v>100</v>
      </c>
      <c r="OG424" s="109">
        <v>5</v>
      </c>
      <c r="OH424" s="111">
        <f>ROUND(AVERAGEIF($ES$9:$ES$497,$ES424,EV$9:EV$497),0)</f>
        <v>67</v>
      </c>
      <c r="OI424" s="112">
        <f>ROUND(AVERAGEIF($ES$9:$ES$497,$ES424,EW$9:EW$497),0)</f>
        <v>45</v>
      </c>
      <c r="OJ424" s="112">
        <f>ROUND(AVERAGEIF($ES$9:$ES$497,$ES424,EX$9:EX$497),0)</f>
        <v>51</v>
      </c>
      <c r="OK424" s="112">
        <f>ROUND(AVERAGEIF($ES$9:$ES$497,$ES424,EY$9:EY$497),0)</f>
        <v>39</v>
      </c>
      <c r="OL424" s="112">
        <f>ROUND(AVERAGEIF($ES$9:$ES$497,$ES424,EZ$9:EZ$497),0)</f>
        <v>21</v>
      </c>
      <c r="OM424" s="112">
        <f>ROUND(AVERAGEIF($ES$9:$ES$497,$ES424,FA$9:FA$497),0)</f>
        <v>21</v>
      </c>
      <c r="ON424" s="112">
        <f>ROUND(AVERAGEIF($ES$9:$ES$497,$ES424,FB$9:FB$497),0)</f>
        <v>68</v>
      </c>
      <c r="OO424" s="112">
        <f>ROUND(AVERAGEIF($ES$9:$ES$497,$ES424,FC$9:FC$497),0)</f>
        <v>64</v>
      </c>
      <c r="OP424" s="112">
        <f>ROUND(AVERAGEIF($ES$9:$ES$497,$ES424,FD$9:FD$497),0)</f>
        <v>72</v>
      </c>
      <c r="OQ424" s="113">
        <f>ROUND(AVERAGEIF($ES$9:$ES$497,$ES424,FE$9:FE$497),0)</f>
        <v>115</v>
      </c>
      <c r="OR424" s="114">
        <f>ROUND(EV424/MAX(EV$9:EV$497)*100,0)</f>
        <v>74</v>
      </c>
      <c r="OS424" s="115">
        <f>ROUND(EW424/MAX(EW$9:EW$497)*100,0)</f>
        <v>54</v>
      </c>
      <c r="OT424" s="115">
        <f>ROUND(EX424/MAX(EX$9:EX$497)*100,0)</f>
        <v>38</v>
      </c>
      <c r="OU424" s="115">
        <f>ROUND(EY424/MAX(EY$9:EY$497)*100,0)</f>
        <v>43</v>
      </c>
      <c r="OV424" s="115">
        <f>ROUND(EZ424/MAX(EZ$9:EZ$497)*100,0)</f>
        <v>17</v>
      </c>
      <c r="OW424" s="115">
        <f>ROUND(FA424/MAX(FA$9:FA$497)*100,0)</f>
        <v>17</v>
      </c>
      <c r="OX424" s="115">
        <f>ROUND(FB424/MAX(FB$9:FB$497)*100,0)</f>
        <v>43</v>
      </c>
      <c r="OY424" s="116">
        <f>ROUND(FC424/MAX(FC$9:FC$497)*100,0)</f>
        <v>40</v>
      </c>
      <c r="OZ424" s="115">
        <f>ROUND(FD424/MAX(FD$9:FD$497)*100,0)</f>
        <v>45</v>
      </c>
      <c r="PA424" s="117">
        <f>ROUND(FE424/MAX(FE$9:FE$497)*100,0)</f>
        <v>42</v>
      </c>
      <c r="PB424" s="118">
        <f t="shared" si="1053"/>
        <v>539</v>
      </c>
      <c r="PC424" s="115">
        <f t="shared" si="1054"/>
        <v>476</v>
      </c>
      <c r="PD424" s="115">
        <f t="shared" si="1055"/>
        <v>590</v>
      </c>
      <c r="PE424" s="115">
        <f t="shared" si="1056"/>
        <v>619</v>
      </c>
      <c r="PF424" s="115">
        <f t="shared" si="1057"/>
        <v>536</v>
      </c>
      <c r="PG424" s="119">
        <f t="shared" si="1058"/>
        <v>436</v>
      </c>
      <c r="PH424" s="118">
        <f>ROUND(PB424/MAX(PB$9:PB$497)*100,0)</f>
        <v>64</v>
      </c>
      <c r="PI424" s="115">
        <f>ROUND(PC424/MAX(PC$9:PC$497)*100,0)</f>
        <v>57</v>
      </c>
      <c r="PJ424" s="115">
        <f>ROUND(PD424/MAX(PD$9:PD$497)*100,0)</f>
        <v>63</v>
      </c>
      <c r="PK424" s="115">
        <f>ROUND(PE424/MAX(PE$9:PE$497)*100,0)</f>
        <v>62</v>
      </c>
      <c r="PL424" s="115">
        <f>ROUND(PF424/MAX(PF$9:PF$497)*100,0)</f>
        <v>75</v>
      </c>
      <c r="PM424" s="119">
        <f>ROUND(PG424/MAX(PG$9:PG$497)*100,0)</f>
        <v>64</v>
      </c>
      <c r="PN424" s="118">
        <f>RANK(PH424,PH$9:PH$497,0)</f>
        <v>84</v>
      </c>
      <c r="PO424" s="115">
        <f>RANK(PI424,PI$9:PI$497,0)</f>
        <v>87</v>
      </c>
      <c r="PP424" s="115">
        <f>RANK(PJ424,PJ$9:PJ$497,0)</f>
        <v>111</v>
      </c>
      <c r="PQ424" s="115">
        <f>RANK(PK424,PK$9:PK$497,0)</f>
        <v>84</v>
      </c>
      <c r="PR424" s="115">
        <f>RANK(PL424,PL$9:PL$497,0)</f>
        <v>53</v>
      </c>
      <c r="PS424" s="119">
        <f>RANK(PM424,PM$9:PM$497,0)</f>
        <v>80</v>
      </c>
      <c r="PT424" s="120">
        <f>ROUND(FZ424/MAX(FZ$9:FZ$497)*100,0)</f>
        <v>56</v>
      </c>
      <c r="PU424" s="115">
        <f>ROUND(GA424/MAX(GA$9:GA$497)*100,0)</f>
        <v>30</v>
      </c>
      <c r="PV424" s="115">
        <f>ROUND(GB424/MAX(GB$9:GB$497)*100,0)</f>
        <v>26</v>
      </c>
      <c r="PW424" s="115">
        <f>ROUND(GC424/MAX(GC$9:GC$497)*100,0)</f>
        <v>40</v>
      </c>
      <c r="PX424" s="115">
        <f>ROUND(GD424/MAX(GD$9:GD$497)*100,0)</f>
        <v>9</v>
      </c>
      <c r="PY424" s="115">
        <f>ROUND(GE424/MAX(GE$9:GE$497)*100,0)</f>
        <v>9</v>
      </c>
      <c r="PZ424" s="115">
        <f>ROUND(GF424/MAX(GF$9:GF$497)*100,0)</f>
        <v>21</v>
      </c>
      <c r="QA424" s="116">
        <f>ROUND(GG424/MAX(GG$9:GG$497)*100,0)</f>
        <v>25</v>
      </c>
      <c r="QB424" s="115">
        <f>ROUND(GH424/MAX(GH$9:GH$497)*100,0)</f>
        <v>23</v>
      </c>
      <c r="QC424" s="121">
        <f>ROUND(GI424/MAX(GI$9:GI$497)*100,0)</f>
        <v>26</v>
      </c>
      <c r="QD424" s="120">
        <f>ROUND(AVERAGEIF($ES$9:$ES$497,$ES424,PT$9:PT$497),0)</f>
        <v>50</v>
      </c>
      <c r="QE424" s="120">
        <f>ROUND(AVERAGEIF($ES$9:$ES$497,$ES424,PU$9:PU$497),0)</f>
        <v>37</v>
      </c>
      <c r="QF424" s="120">
        <f>ROUND(AVERAGEIF($ES$9:$ES$497,$ES424,PV$9:PV$497),0)</f>
        <v>50</v>
      </c>
      <c r="QG424" s="120">
        <f>ROUND(AVERAGEIF($ES$9:$ES$497,$ES424,PW$9:PW$497),0)</f>
        <v>43</v>
      </c>
      <c r="QH424" s="120">
        <f>ROUND(AVERAGEIF($ES$9:$ES$497,$ES424,PX$9:PX$497),0)</f>
        <v>18</v>
      </c>
      <c r="QI424" s="120">
        <f>ROUND(AVERAGEIF($ES$9:$ES$497,$ES424,PY$9:PY$497),0)</f>
        <v>20</v>
      </c>
      <c r="QJ424" s="120">
        <f>ROUND(AVERAGEIF($ES$9:$ES$497,$ES424,PZ$9:PZ$497),0)</f>
        <v>46</v>
      </c>
      <c r="QK424" s="120">
        <f>ROUND(AVERAGEIF($ES$9:$ES$497,$ES424,QA$9:QA$497),0)</f>
        <v>47</v>
      </c>
      <c r="QL424" s="120">
        <f>ROUND(AVERAGEIF($ES$9:$ES$497,$ES424,QB$9:QB$497),0)</f>
        <v>45</v>
      </c>
      <c r="QM424" s="120">
        <f>ROUND(AVERAGEIF($ES$9:$ES$497,$ES424,QC$9:QC$497),0)</f>
        <v>49</v>
      </c>
      <c r="QN424" s="114">
        <f t="shared" si="1059"/>
        <v>383</v>
      </c>
      <c r="QO424" s="115">
        <f t="shared" si="1060"/>
        <v>315</v>
      </c>
      <c r="QP424" s="115">
        <f t="shared" si="1061"/>
        <v>419</v>
      </c>
      <c r="QQ424" s="115">
        <f t="shared" si="1062"/>
        <v>458</v>
      </c>
      <c r="QR424" s="115">
        <f t="shared" si="1063"/>
        <v>483</v>
      </c>
      <c r="QS424" s="119">
        <f t="shared" si="1064"/>
        <v>309</v>
      </c>
      <c r="QT424" s="114">
        <f>ROUND((QN424-MIN(QN$9:QN$497))/(MAX(QN$9:QN$497)-MIN(QN$9:QN$497))*100,0)</f>
        <v>24</v>
      </c>
      <c r="QU424" s="115">
        <f>ROUND((QO424-MIN(QO$9:QO$497))/(MAX(QO$9:QO$497)-MIN(QO$9:QO$497))*100,0)</f>
        <v>15</v>
      </c>
      <c r="QV424" s="115">
        <f>ROUND((QP424-MIN(QP$9:QP$497))/(MAX(QP$9:QP$497)-MIN(QP$9:QP$497))*100,0)</f>
        <v>10</v>
      </c>
      <c r="QW424" s="115">
        <f>ROUND((QQ424-MIN(QQ$9:QQ$497))/(MAX(QQ$9:QQ$497)-MIN(QQ$9:QQ$497))*100,0)</f>
        <v>22</v>
      </c>
      <c r="QX424" s="115">
        <f>ROUND((QR424-MIN(QR$9:QR$497))/(MAX(QR$9:QR$497)-MIN(QR$9:QR$497))*100,0)</f>
        <v>41</v>
      </c>
      <c r="QY424" s="115">
        <f>ROUND((QS424-MIN(QS$9:QS$497))/(MAX(QS$9:QS$497)-MIN(QS$9:QS$497))*100,0)</f>
        <v>27</v>
      </c>
      <c r="QZ424" s="114">
        <f>RANK(QN424,QN$9:QN$497,0)</f>
        <v>375</v>
      </c>
      <c r="RA424" s="115">
        <f>RANK(QO424,QO$9:QO$497,0)</f>
        <v>353</v>
      </c>
      <c r="RB424" s="115">
        <f>RANK(QP424,QP$9:QP$497,0)</f>
        <v>419</v>
      </c>
      <c r="RC424" s="115">
        <f>RANK(QQ424,QQ$9:QQ$497,0)</f>
        <v>358</v>
      </c>
      <c r="RD424" s="115">
        <f>RANK(QR424,QR$9:QR$497,0)</f>
        <v>271</v>
      </c>
      <c r="RE424" s="115">
        <f>RANK(QS424,QS$9:QS$497,0)</f>
        <v>325</v>
      </c>
      <c r="RF424" s="122"/>
      <c r="RG424" s="115">
        <f>($RH$3*(IH424+IJ424)*100*100/MAX(EX$9:EX$497)*$RO$3) +($RH$3*(II424+IJ424)*100*100/MAX(EX$9:EX$497)*$RO$4) + ($RH$3*IK424*100*100/MAX(EX$9:EX$497)*0.098)</f>
        <v>0</v>
      </c>
      <c r="RH424" s="115">
        <f>($RH$4*IL424*100*100/MAX(EZ$9:EZ$497))*$RQ$3</f>
        <v>0</v>
      </c>
      <c r="RI424" s="115">
        <f>($RH$3*IM424*100*100/MAX(EY$9:EY$497))*$RQ$4</f>
        <v>0</v>
      </c>
      <c r="RJ424" s="115">
        <f>($RH$3*IN424*100*100/MAX(EX$9:EX$497))</f>
        <v>0</v>
      </c>
      <c r="RK424" s="115">
        <f>($RH$4*IO424*100*100/MAX(EZ$9:EZ$497))*$RQ$3</f>
        <v>0</v>
      </c>
      <c r="RL424" s="115">
        <f>(($RL$4*IP424*100*((100/MAX(EX$9:EX$497)+100/MAX(EZ$9:EZ$497))/2))+($RL$4*IQ424*100*((100/MAX(EX$9:EX$497)+100/MAX(EZ$9:EZ$497))/2))+($RL$4*IR424*100*((100/MAX(EX$9:EX$497)+100/MAX(EZ$9:EZ$497))/2))+($RL$4*IS424*100*((100/MAX(EX$9:EX$497)+100/MAX(EZ$9:EZ$497))/2))+($RL$4*IT424*100*((100/MAX(EX$9:EX$497)+100/MAX(EZ$9:EZ$497))/2))+($RL$4*IU424*100*((100/MAX(EX$9:EX$497)+100/MAX(EZ$9:EZ$497))/2))+($RL$4*IV424*100*((100/MAX(EX$9:EX$497)+100/MAX(EZ$9:EZ$497))/2))+($RL$4*IW424*100*((100/MAX(EX$9:EX$497)+100/MAX(EZ$9:EZ$497))/2)))*$RS$3</f>
        <v>0</v>
      </c>
      <c r="RM424" s="115">
        <f>(($RH$3*IX424*100*100/MAX(EX$9:EX$497))+($RH$3*IY424*100*100/MAX(EX$9:EX$497))+($RH$3*IZ424*100*100/MAX(EX$9:EX$497))+($RH$3*JA424*100*100/MAX(EX$9:EX$497))+($RH$3*JB424*100*100/MAX(EX$9:EX$497))+($RH$3*JC424*100*100/MAX(EX$9:EX$497))+($RH$3*JD424*100*100/MAX(EX$9:EX$497))+($RH$3*JE424*100*100/MAX(EX$9:EX$497)))*$RS$4</f>
        <v>0</v>
      </c>
      <c r="RN424" s="115">
        <f>(($RH$4*JF424*100*100/MAX(EZ$9:EZ$497)) + ($RH$4*JG424*100*100/MAX(EZ$9:EZ$497)) + ($RH$4*JH424*100*100/MAX(EZ$9:EZ$497)) + ($RH$4*JI424*100*100/MAX(EZ$9:EZ$497)) + ($RH$4*JJ424*100*100/MAX(EZ$9:EZ$497)) + ($RH$4*JK424*100*100/MAX(EZ$9:EZ$497)) + ($RH$4*JL424*100*100/MAX(EZ$9:EZ$497)) + ($RH$4*JM424*100*100/MAX(EZ$9:EZ$497)))*$RU$3</f>
        <v>0</v>
      </c>
      <c r="RO424" s="115">
        <f>(($RL$4*JN424*100*((100/MAX(EX$9:EX$497)+100/MAX(EZ$9:EZ$497))/2))+($RL$4*JO424*100*((100/MAX(EX$9:EX$497)+100/MAX(EZ$9:EZ$497))/2))+($RL$4*JP424*100*((100/MAX(EX$9:EX$497)+100/MAX(EZ$9:EZ$497))/2))+($RL$4*JQ424*100*((100/MAX(EX$9:EX$497)+100/MAX(EZ$9:EZ$497))/2))+($RL$4*JR424*100*((100/MAX(EX$9:EX$497)+100/MAX(EZ$9:EZ$497))/2))+($RL$4*JS424*100*((100/MAX(EX$9:EX$497)+100/MAX(EZ$9:EZ$497))/2))+($RL$4*JT424*100*((100/MAX(EX$9:EX$497)+100/MAX(EZ$9:EZ$497))/2))+($RL$4*JU424*100*((100/MAX(EX$9:EX$497)+100/MAX(EZ$9:EZ$497))/2))+($RL$4*JV424*100*((100/MAX(EX$9:EX$497)+100/MAX(EZ$9:EZ$497))/2))+($RL$4*JW424*100*((100/MAX(EX$9:EX$497)+100/MAX(EZ$9:EZ$497))/2))+($RL$4*JX424*100*((100/MAX(EX$9:EX$497)+100/MAX(EZ$9:EZ$497))/2))+($RL$4*JY424*100*((100/MAX(EX$9:EX$497)+100/MAX(EZ$9:EZ$497))/2))+($RL$4*JZ424*100*((100/MAX(EX$9:EX$497)+100/MAX(EZ$9:EZ$497))/2)))*$RW$3/2</f>
        <v>0</v>
      </c>
      <c r="RP424" s="119">
        <f>($RJ$3*KA424*100*100/MAX(FA$9:FA$497)) + ($RJ$3*KB424*100*100/MAX(FA$9:FA$497)/2) + ($RJ$3*KC424*100*100/MAX(FA$9:FA$497)/2) + ($RJ$3*KD424*100*100/MAX(FA$9:FA$497)/4) + ($RJ$3*KE424*100*100/MAX(FA$9:FA$497)/4)</f>
        <v>0</v>
      </c>
      <c r="RQ424" s="118">
        <f>($RL$4*KF424*100*((100/MAX(EX$9:EX$497)+100/MAX(EZ$9:EZ$497)))) * ($RO$3/2) + (($RL$4*KG424*100*((100/MAX(EX$9:EX$497)+100/MAX(EZ$9:EZ$497))))+($RL$4*KH424*100*((100/MAX(EX$9:EX$497)+100/MAX(EZ$9:EZ$497))))+($RL$4*KI424*100*((100/MAX(EX$9:EX$497)+100/MAX(EZ$9:EZ$497))))+($RL$4*KJ424*100*((100/MAX(EX$9:EX$497)+100/MAX(EZ$9:EZ$497))))+($RL$4*KK424*100*((100/MAX(EX$9:EX$497)+100/MAX(EZ$9:EZ$497))))+($RL$4*KL424*100*((100/MAX(EX$9:EX$497)+100/MAX(EZ$9:EZ$497))))+($RL$4*KM424*100*((100/MAX(EX$9:EX$497)+100/MAX(EZ$9:EZ$497))))+($RL$4*KN424*100*((100/MAX(EX$9:EX$497)+100/MAX(EZ$9:EZ$497))))+($RL$4*KO424*100*((100/MAX(EX$9:EX$497)+100/MAX(EZ$9:EZ$497))))+($RL$4*KP424*100*((100/MAX(EX$9:EX$497)+100/MAX(EZ$9:EZ$497))))+($RL$4*KQ424*100*((100/MAX(EX$9:EX$497)+100/MAX(EZ$9:EZ$497))))+($RL$4*KR424*100*((100/MAX(EX$9:EX$497)+100/MAX(EZ$9:EZ$497))))+($RL$4*KS424*100*((100/MAX(EX$9:EX$497)+100/MAX(EZ$9:EZ$497))))+($RL$4*KV424*100*((100/MAX(EX$9:EX$497)+100/MAX(EZ$9:EZ$497))))) * (($RO$3+$RO$4)/6)</f>
        <v>0</v>
      </c>
      <c r="RR424" s="115">
        <f>(($RL$4*KW424*100*((100/MAX(EX$9:EX$497)+100/MAX(EZ$9:EZ$497))))) * ($RO$3/2) + (($RL$4*KX424*100*((100/MAX(EX$9:EX$497)+100/MAX(EZ$9:EZ$497))))+($RL$4*KY424*100*((100/MAX(EX$9:EX$497)+100/MAX(EZ$9:EZ$497))))+($RL$4*KZ424*100*((100/MAX(EX$9:EX$497)+100/MAX(EZ$9:EZ$497))))+($RL$4*LA424*100*((100/MAX(EX$9:EX$497)+100/MAX(EZ$9:EZ$497))))+($RL$4*LB424*100*((100/MAX(EX$9:EX$497)+100/MAX(EZ$9:EZ$497))))+($RL$4*LC424*100*((100/MAX(EX$9:EX$497)+100/MAX(EZ$9:EZ$497))))) * (($RO$3+$RO$4)/6)</f>
        <v>0</v>
      </c>
      <c r="RS424" s="119">
        <f>(($RL$4*LD424*100*((100/MAX(EX$9:EX$497)+100/MAX(EZ$9:EZ$497))))+($RL$4*LE424*100*((100/MAX(EX$9:EX$497)+100/MAX(EZ$9:EZ$497))))) * (($RO$3+$RO$4)/6)</f>
        <v>0</v>
      </c>
      <c r="RT424" s="118">
        <f>($RJ$4*LH424*100*(100/MAX(EV$9:EV$497)))+($RJ$4*LI424*100*(100/MAX(EV$9:EV$497)))</f>
        <v>0</v>
      </c>
      <c r="RU424" s="119">
        <f>($RJ$4*LJ424*(100/MAX(EV$9:EV$497)))/2 + ($RL$3*LK424*(100/MAX(EW$9:EW$497))) + ($RJ$4*LL424*(100/MAX(EV$9:EV$497)))/4 + ($RL$3*LM424*(100/MAX(EW$9:EW$497)))</f>
        <v>0</v>
      </c>
      <c r="RV424" s="118">
        <f>($RJ$4*LN424*100*100/MAX(EV$9:EV$497)/2)+($RJ$4*LO424*100*100/MAX(EV$9:EV$497)/2)+($RJ$4*LP424*100*100/MAX(EV$9:EV$497))+($RJ$4*LQ424*100*100/MAX(EV$9:EV$497))+($RJ$4*LR424*100*100/MAX(EV$9:EV$497))</f>
        <v>0</v>
      </c>
      <c r="RW424" s="115">
        <f>($RJ$4*LS424*100*100/MAX(EV$9:EV$497)) + (($RJ$4*LT424*100*100/MAX(EV$9:EV$497))+($RJ$4*LU424*100*100/MAX(EV$9:EV$497))+($RJ$4*LV424*100*100/MAX(EV$9:EV$497))+($RJ$4*LW424*100*100/MAX(EV$9:EV$497))+($RJ$4*LX424*100*100/MAX(EV$9:EV$497))+($RJ$4*LY424*100*100/MAX(EV$9:EV$497))+($RJ$4*LZ424*100*100/MAX(EV$9:EV$497))+($RJ$4*MA424*100*100/MAX(EV$9:EV$497)))/2</f>
        <v>4.213483146067416</v>
      </c>
      <c r="RX424" s="119">
        <f>($RJ$4*MB424*100*100/MAX(EV$9:EV$497))+($RJ$4*MC424*100*100/MAX(EV$9:EV$497))+($RJ$4*MD424*100*100/MAX(EV$9:EV$497))+($RJ$4*ME424*100*100/MAX(EV$9:EV$497))+($RJ$4*MF424*100*100/MAX(EV$9:EV$497))+($RJ$4*MG424*100*100/MAX(EV$9:EV$497))+($RJ$4*MH424*100*100/MAX(EV$9:EV$497))+($RJ$4*MI424*100*100/MAX(EV$9:EV$497))+($RJ$4*MJ424*100*100/MAX(EV$9:EV$497))+($RJ$4*MK424*100*100/MAX(EV$9:EV$497))+($RJ$4*ML424*100*100/MAX(EV$9:EV$497))+($RJ$4*MM424*100*100/MAX(EV$9:EV$497))+($RJ$4*MN424*100*100/MAX(EV$9:EV$497))</f>
        <v>0</v>
      </c>
      <c r="RY424" s="118">
        <f>($RJ$4*MQ424*100*100/MAX(EV$9:EV$497))/2 + (($RJ$4*MR424*100*100/MAX(EV$9:EV$497))+($RJ$4*MS424*100*100/MAX(EV$9:EV$497))+($RJ$4*MT424*100*100/MAX(EV$9:EV$497))+($RJ$4*MU424*100*100/MAX(EV$9:EV$497))+($RJ$4*MV424*100*100/MAX(EV$9:EV$497))+($RJ$4*MW424*100*100/MAX(EV$9:EV$497))+($RJ$4*MX424*100*100/MAX(EV$9:EV$497))+($RJ$4*MY424*100*100/MAX(EV$9:EV$497))+($RJ$4*MZ424*100*100/MAX(EV$9:EV$497))+($RJ$4*NA424*100*100/MAX(EV$9:EV$497))+($RJ$4*NB424*100*100/MAX(EV$9:EV$497))+($RJ$4*NC424*100*100/MAX(EV$9:EV$497))+($RJ$4*ND424*100*100/MAX(EV$9:EV$497))+($RJ$4*NG424*100*100/MAX(EV$9:EV$497)))/4</f>
        <v>0</v>
      </c>
      <c r="RZ424" s="115">
        <f>($RJ$4*NH424*100*100/MAX(EV$9:EV$497))/2 + (($RJ$4*NI424*100*100/MAX(EV$9:EV$497))+($RJ$4*NJ424*100*100/MAX(EV$9:EV$497))+($RJ$4*NK424*100*100/MAX(EV$9:EV$497))+($RJ$4*NL424*100*100/MAX(EV$9:EV$497))+($RJ$4*NM424*100*100/MAX(EV$9:EV$497))+($RJ$4*NN424*100*100/MAX(EV$9:EV$497)))/4</f>
        <v>0</v>
      </c>
      <c r="SA424" s="117">
        <f>(($RJ$4*NO424*100*100/MAX(EV$9:EV$497))+($RJ$4*NP424*100*100/MAX(EV$9:EV$497)))/4</f>
        <v>0</v>
      </c>
      <c r="SB424" s="118">
        <f t="shared" si="1065"/>
        <v>4.213483146067416</v>
      </c>
      <c r="SC424" s="115">
        <f t="shared" si="1066"/>
        <v>0.84269662921348321</v>
      </c>
      <c r="SD424" s="115">
        <f t="shared" si="1067"/>
        <v>1.053370786516854</v>
      </c>
      <c r="SE424" s="115">
        <f t="shared" si="1068"/>
        <v>0.84269662921348321</v>
      </c>
      <c r="SF424" s="115">
        <f t="shared" si="1069"/>
        <v>1.053370786516854</v>
      </c>
      <c r="SG424" s="115">
        <f t="shared" si="1070"/>
        <v>4.213483146067416</v>
      </c>
      <c r="SH424" s="115">
        <f>ROUND(SB424/MAX(SB$9:SB$497)*100,0)</f>
        <v>5</v>
      </c>
      <c r="SI424" s="115">
        <f>ROUND(SC424/MAX(SC$9:SC$497)*100,0)</f>
        <v>1</v>
      </c>
      <c r="SJ424" s="115">
        <f>ROUND(SD424/MAX(SD$9:SD$497)*100,0)</f>
        <v>2</v>
      </c>
      <c r="SK424" s="115">
        <f>ROUND(SE424/MAX(SE$9:SE$497)*100,0)</f>
        <v>1</v>
      </c>
      <c r="SL424" s="115">
        <f>ROUND(SF424/MAX(SF$9:SF$497)*100,0)</f>
        <v>3</v>
      </c>
      <c r="SM424" s="121">
        <f>ROUND(SG424/MAX(SG$9:SG$497)*100,0)</f>
        <v>4</v>
      </c>
      <c r="SN424" s="115">
        <f>ROUND(AVERAGEIF($ES$9:$ES$497,$ES424,SH$9:SH$497),0)</f>
        <v>24</v>
      </c>
      <c r="SO424" s="115">
        <f>ROUND(AVERAGEIF($ES$9:$ES$497,$ES424,SI$9:SI$497),0)</f>
        <v>22</v>
      </c>
      <c r="SP424" s="115">
        <f>ROUND(AVERAGEIF($ES$9:$ES$497,$ES424,SJ$9:SJ$497),0)</f>
        <v>5</v>
      </c>
      <c r="SQ424" s="115">
        <f>ROUND(AVERAGEIF($ES$9:$ES$497,$ES424,SK$9:SK$497),0)</f>
        <v>19</v>
      </c>
      <c r="SR424" s="115">
        <f>ROUND(AVERAGEIF($ES$9:$ES$497,$ES424,SL$9:SL$497),0)</f>
        <v>8</v>
      </c>
      <c r="SS424" s="121">
        <f>ROUND(AVERAGEIF($ES$9:$ES$497,$ES424,SM$9:SM$497),0)</f>
        <v>6</v>
      </c>
      <c r="ST424" s="114">
        <f>RANK(SB424,SB$9:SB$497,0)</f>
        <v>262</v>
      </c>
      <c r="SU424" s="115">
        <f>RANK(SC424,SC$9:SC$497,0)</f>
        <v>237</v>
      </c>
      <c r="SV424" s="115">
        <f>RANK(SD424,SD$9:SD$497,0)</f>
        <v>216</v>
      </c>
      <c r="SW424" s="115">
        <f>RANK(SE424,SE$9:SE$497,0)</f>
        <v>237</v>
      </c>
      <c r="SX424" s="115">
        <f>RANK(SF424,SF$9:SF$497,0)</f>
        <v>199</v>
      </c>
      <c r="SY424" s="115">
        <f>RANK(SG424,SG$9:SG$497,0)</f>
        <v>173</v>
      </c>
      <c r="SZ424" s="115">
        <f>COUNTIFS(SB$9:SB$497,"&gt;"&amp;SB424,$ES$9:$ES$497,$ES424)+1</f>
        <v>60</v>
      </c>
      <c r="TA424" s="115">
        <f>COUNTIFS(SC$9:SC$497,"&gt;"&amp;SC424,$ES$9:$ES$497,$ES424)+1</f>
        <v>58</v>
      </c>
      <c r="TB424" s="115">
        <f>COUNTIFS(SD$9:SD$497,"&gt;"&amp;SD424,$ES$9:$ES$497,$ES424)+1</f>
        <v>49</v>
      </c>
      <c r="TC424" s="115">
        <f>COUNTIFS(SE$9:SE$497,"&gt;"&amp;SE424,$ES$9:$ES$497,$ES424)+1</f>
        <v>58</v>
      </c>
      <c r="TD424" s="115">
        <f>COUNTIFS(SF$9:SF$497,"&gt;"&amp;SF424,$ES$9:$ES$497,$ES424)+1</f>
        <v>49</v>
      </c>
      <c r="TE424" s="117">
        <f>COUNTIFS(SG$9:SG$497,"&gt;"&amp;SG424,$ES$9:$ES$497,$ES424)+1</f>
        <v>41</v>
      </c>
      <c r="TF424" s="118">
        <f t="shared" si="1071"/>
        <v>80</v>
      </c>
      <c r="TG424" s="115">
        <f t="shared" si="1072"/>
        <v>65</v>
      </c>
      <c r="TH424" s="115">
        <f t="shared" si="1073"/>
        <v>59</v>
      </c>
      <c r="TI424" s="115">
        <f t="shared" si="1074"/>
        <v>64</v>
      </c>
      <c r="TJ424" s="115">
        <f t="shared" si="1075"/>
        <v>65</v>
      </c>
      <c r="TK424" s="115">
        <f t="shared" si="1076"/>
        <v>79</v>
      </c>
      <c r="TL424" s="117">
        <f t="shared" si="1077"/>
        <v>68</v>
      </c>
      <c r="TM424" s="118">
        <f>ROUND(TF424/MAX(TF$9:TF$497)*100,0)</f>
        <v>44</v>
      </c>
      <c r="TN424" s="115">
        <f>ROUND(TG424/MAX(TG$9:TG$497)*100,0)</f>
        <v>36</v>
      </c>
      <c r="TO424" s="115">
        <f>ROUND(TH424/MAX(TH$9:TH$497)*100,0)</f>
        <v>32</v>
      </c>
      <c r="TP424" s="115">
        <f>ROUND(TI424/MAX(TI$9:TI$497)*100,0)</f>
        <v>35</v>
      </c>
      <c r="TQ424" s="115">
        <f>ROUND(TJ424/MAX(TJ$9:TJ$497)*100,0)</f>
        <v>33</v>
      </c>
      <c r="TR424" s="115">
        <f>ROUND(TK424/MAX(TK$9:TK$497)*100,0)</f>
        <v>40</v>
      </c>
      <c r="TS424" s="119">
        <f>ROUND(TL424/MAX(TL$9:TL$497)*100,0)</f>
        <v>35</v>
      </c>
      <c r="TT424" s="120">
        <f>RANK(TM424,TM$9:TM$497,0)</f>
        <v>193</v>
      </c>
      <c r="TU424" s="115">
        <f>RANK(TN424,TN$9:TN$497,0)</f>
        <v>162</v>
      </c>
      <c r="TV424" s="115">
        <f>RANK(TO424,TO$9:TO$497,0)</f>
        <v>122</v>
      </c>
      <c r="TW424" s="115">
        <f>RANK(TP424,TP$9:TP$497,0)</f>
        <v>172</v>
      </c>
      <c r="TX424" s="115">
        <f>RANK(TQ424,TQ$9:TQ$497,0)</f>
        <v>116</v>
      </c>
      <c r="TY424" s="115">
        <f>RANK(TR424,TR$9:TR$497,0)</f>
        <v>88</v>
      </c>
      <c r="TZ424" s="121">
        <f>RANK(TS424,TS$9:TS$497,0)</f>
        <v>104</v>
      </c>
      <c r="UA424" s="167"/>
      <c r="UB424" s="7" t="s">
        <v>1</v>
      </c>
    </row>
    <row r="425" spans="1:548" x14ac:dyDescent="0.15">
      <c r="A425" s="183">
        <v>417</v>
      </c>
      <c r="B425" s="184" t="s">
        <v>1551</v>
      </c>
      <c r="C425" s="143"/>
      <c r="D425" s="143"/>
      <c r="E425" s="161" t="s">
        <v>518</v>
      </c>
      <c r="F425" s="65">
        <v>123</v>
      </c>
      <c r="G425" s="65" t="s">
        <v>547</v>
      </c>
      <c r="H425" s="144" t="s">
        <v>539</v>
      </c>
      <c r="I425" s="66" t="s">
        <v>521</v>
      </c>
      <c r="J425" s="67" t="s">
        <v>521</v>
      </c>
      <c r="K425" s="67" t="s">
        <v>521</v>
      </c>
      <c r="L425" s="67" t="s">
        <v>521</v>
      </c>
      <c r="M425" s="67" t="s">
        <v>521</v>
      </c>
      <c r="N425" s="67" t="s">
        <v>521</v>
      </c>
      <c r="O425" s="67" t="s">
        <v>521</v>
      </c>
      <c r="P425" s="67" t="s">
        <v>521</v>
      </c>
      <c r="Q425" s="67" t="s">
        <v>521</v>
      </c>
      <c r="R425" s="68" t="s">
        <v>521</v>
      </c>
      <c r="S425" s="69" t="s">
        <v>521</v>
      </c>
      <c r="T425" s="67" t="s">
        <v>521</v>
      </c>
      <c r="U425" s="67" t="s">
        <v>521</v>
      </c>
      <c r="V425" s="67" t="s">
        <v>521</v>
      </c>
      <c r="W425" s="67" t="s">
        <v>521</v>
      </c>
      <c r="X425" s="67" t="s">
        <v>521</v>
      </c>
      <c r="Y425" s="67" t="s">
        <v>521</v>
      </c>
      <c r="Z425" s="67" t="s">
        <v>521</v>
      </c>
      <c r="AA425" s="67" t="s">
        <v>521</v>
      </c>
      <c r="AB425" s="68" t="s">
        <v>521</v>
      </c>
      <c r="AC425" s="69" t="s">
        <v>521</v>
      </c>
      <c r="AD425" s="67" t="s">
        <v>521</v>
      </c>
      <c r="AE425" s="67" t="s">
        <v>521</v>
      </c>
      <c r="AF425" s="67" t="s">
        <v>521</v>
      </c>
      <c r="AG425" s="67" t="s">
        <v>521</v>
      </c>
      <c r="AH425" s="67" t="s">
        <v>521</v>
      </c>
      <c r="AI425" s="67" t="s">
        <v>521</v>
      </c>
      <c r="AJ425" s="67" t="s">
        <v>521</v>
      </c>
      <c r="AK425" s="67" t="s">
        <v>521</v>
      </c>
      <c r="AL425" s="68" t="s">
        <v>521</v>
      </c>
      <c r="AM425" s="69" t="s">
        <v>521</v>
      </c>
      <c r="AN425" s="67" t="s">
        <v>521</v>
      </c>
      <c r="AO425" s="67" t="s">
        <v>521</v>
      </c>
      <c r="AP425" s="67" t="s">
        <v>521</v>
      </c>
      <c r="AQ425" s="67" t="s">
        <v>521</v>
      </c>
      <c r="AR425" s="67" t="s">
        <v>521</v>
      </c>
      <c r="AS425" s="67" t="s">
        <v>521</v>
      </c>
      <c r="AT425" s="67" t="s">
        <v>521</v>
      </c>
      <c r="AU425" s="67" t="s">
        <v>521</v>
      </c>
      <c r="AV425" s="68" t="s">
        <v>521</v>
      </c>
      <c r="AW425" s="69" t="s">
        <v>521</v>
      </c>
      <c r="AX425" s="67" t="s">
        <v>521</v>
      </c>
      <c r="AY425" s="67" t="s">
        <v>521</v>
      </c>
      <c r="AZ425" s="67" t="s">
        <v>521</v>
      </c>
      <c r="BA425" s="67" t="s">
        <v>521</v>
      </c>
      <c r="BB425" s="67" t="s">
        <v>521</v>
      </c>
      <c r="BC425" s="67" t="s">
        <v>521</v>
      </c>
      <c r="BD425" s="67" t="s">
        <v>521</v>
      </c>
      <c r="BE425" s="67" t="s">
        <v>521</v>
      </c>
      <c r="BF425" s="68" t="s">
        <v>521</v>
      </c>
      <c r="BG425" s="69" t="s">
        <v>521</v>
      </c>
      <c r="BH425" s="67" t="s">
        <v>521</v>
      </c>
      <c r="BI425" s="67" t="s">
        <v>521</v>
      </c>
      <c r="BJ425" s="67" t="s">
        <v>521</v>
      </c>
      <c r="BK425" s="67" t="s">
        <v>521</v>
      </c>
      <c r="BL425" s="67" t="s">
        <v>521</v>
      </c>
      <c r="BM425" s="67" t="s">
        <v>521</v>
      </c>
      <c r="BN425" s="67" t="s">
        <v>521</v>
      </c>
      <c r="BO425" s="67" t="s">
        <v>521</v>
      </c>
      <c r="BP425" s="68" t="s">
        <v>521</v>
      </c>
      <c r="BQ425" s="70" t="s">
        <v>521</v>
      </c>
      <c r="BR425" s="67" t="s">
        <v>521</v>
      </c>
      <c r="BS425" s="67" t="s">
        <v>521</v>
      </c>
      <c r="BT425" s="67" t="s">
        <v>521</v>
      </c>
      <c r="BU425" s="67" t="s">
        <v>521</v>
      </c>
      <c r="BV425" s="67" t="s">
        <v>521</v>
      </c>
      <c r="BW425" s="67" t="s">
        <v>521</v>
      </c>
      <c r="BX425" s="67" t="s">
        <v>521</v>
      </c>
      <c r="BY425" s="67" t="s">
        <v>521</v>
      </c>
      <c r="BZ425" s="68" t="s">
        <v>521</v>
      </c>
      <c r="CA425" s="69" t="s">
        <v>521</v>
      </c>
      <c r="CB425" s="67" t="s">
        <v>521</v>
      </c>
      <c r="CC425" s="67" t="s">
        <v>521</v>
      </c>
      <c r="CD425" s="67" t="s">
        <v>521</v>
      </c>
      <c r="CE425" s="67" t="s">
        <v>521</v>
      </c>
      <c r="CF425" s="67" t="s">
        <v>521</v>
      </c>
      <c r="CG425" s="67" t="s">
        <v>521</v>
      </c>
      <c r="CH425" s="67" t="s">
        <v>521</v>
      </c>
      <c r="CI425" s="67" t="s">
        <v>521</v>
      </c>
      <c r="CJ425" s="68" t="s">
        <v>521</v>
      </c>
      <c r="CK425" s="69" t="s">
        <v>521</v>
      </c>
      <c r="CL425" s="67" t="s">
        <v>521</v>
      </c>
      <c r="CM425" s="67" t="s">
        <v>521</v>
      </c>
      <c r="CN425" s="67" t="s">
        <v>521</v>
      </c>
      <c r="CO425" s="67" t="s">
        <v>521</v>
      </c>
      <c r="CP425" s="67" t="s">
        <v>521</v>
      </c>
      <c r="CQ425" s="67" t="s">
        <v>521</v>
      </c>
      <c r="CR425" s="67" t="s">
        <v>521</v>
      </c>
      <c r="CS425" s="67" t="s">
        <v>521</v>
      </c>
      <c r="CT425" s="68" t="s">
        <v>521</v>
      </c>
      <c r="CU425" s="69" t="s">
        <v>521</v>
      </c>
      <c r="CV425" s="67" t="s">
        <v>521</v>
      </c>
      <c r="CW425" s="67" t="s">
        <v>521</v>
      </c>
      <c r="CX425" s="67" t="s">
        <v>521</v>
      </c>
      <c r="CY425" s="67" t="s">
        <v>521</v>
      </c>
      <c r="CZ425" s="67" t="s">
        <v>521</v>
      </c>
      <c r="DA425" s="67" t="s">
        <v>521</v>
      </c>
      <c r="DB425" s="67" t="s">
        <v>521</v>
      </c>
      <c r="DC425" s="67" t="s">
        <v>521</v>
      </c>
      <c r="DD425" s="68" t="s">
        <v>521</v>
      </c>
      <c r="DE425" s="69" t="s">
        <v>521</v>
      </c>
      <c r="DF425" s="71" t="s">
        <v>521</v>
      </c>
      <c r="DG425" s="67" t="s">
        <v>521</v>
      </c>
      <c r="DH425" s="67" t="s">
        <v>521</v>
      </c>
      <c r="DI425" s="67" t="s">
        <v>521</v>
      </c>
      <c r="DJ425" s="67" t="s">
        <v>521</v>
      </c>
      <c r="DK425" s="67" t="s">
        <v>521</v>
      </c>
      <c r="DL425" s="67" t="s">
        <v>521</v>
      </c>
      <c r="DM425" s="67" t="s">
        <v>521</v>
      </c>
      <c r="DN425" s="68" t="s">
        <v>521</v>
      </c>
      <c r="DO425" s="70" t="s">
        <v>520</v>
      </c>
      <c r="DP425" s="71" t="s">
        <v>520</v>
      </c>
      <c r="DQ425" s="67" t="s">
        <v>520</v>
      </c>
      <c r="DR425" s="67" t="s">
        <v>520</v>
      </c>
      <c r="DS425" s="67" t="s">
        <v>520</v>
      </c>
      <c r="DT425" s="67" t="s">
        <v>520</v>
      </c>
      <c r="DU425" s="67" t="s">
        <v>520</v>
      </c>
      <c r="DV425" s="67" t="s">
        <v>520</v>
      </c>
      <c r="DW425" s="67" t="s">
        <v>520</v>
      </c>
      <c r="DX425" s="72" t="s">
        <v>520</v>
      </c>
      <c r="DY425" s="73" t="s">
        <v>522</v>
      </c>
      <c r="DZ425" s="74">
        <v>2</v>
      </c>
      <c r="EA425" s="74">
        <v>3</v>
      </c>
      <c r="EB425" s="74">
        <v>3</v>
      </c>
      <c r="EC425" s="75">
        <v>4</v>
      </c>
      <c r="ED425" s="76" t="s">
        <v>522</v>
      </c>
      <c r="EE425" s="74">
        <f t="shared" si="1021"/>
        <v>2</v>
      </c>
      <c r="EF425" s="74">
        <f t="shared" si="1022"/>
        <v>6</v>
      </c>
      <c r="EG425" s="74">
        <f t="shared" si="1023"/>
        <v>18</v>
      </c>
      <c r="EH425" s="77">
        <f t="shared" si="1024"/>
        <v>72</v>
      </c>
      <c r="EI425" s="146">
        <v>50</v>
      </c>
      <c r="EJ425" s="147">
        <v>80</v>
      </c>
      <c r="EK425" s="147">
        <v>150</v>
      </c>
      <c r="EL425" s="147">
        <v>250</v>
      </c>
      <c r="EM425" s="158">
        <v>750</v>
      </c>
      <c r="EN425" s="78">
        <v>1</v>
      </c>
      <c r="EO425" s="79">
        <f t="shared" si="1025"/>
        <v>0.8</v>
      </c>
      <c r="EP425" s="79">
        <f t="shared" si="1026"/>
        <v>0.5</v>
      </c>
      <c r="EQ425" s="79">
        <f t="shared" si="1027"/>
        <v>0.27777777777777779</v>
      </c>
      <c r="ER425" s="80">
        <f t="shared" si="1028"/>
        <v>0.20833333333333331</v>
      </c>
      <c r="ES425" s="128" t="s">
        <v>534</v>
      </c>
      <c r="ET425" s="82"/>
      <c r="EU425" s="83">
        <v>4</v>
      </c>
      <c r="EV425" s="146">
        <v>121</v>
      </c>
      <c r="EW425" s="147">
        <v>52</v>
      </c>
      <c r="EX425" s="147">
        <v>70</v>
      </c>
      <c r="EY425" s="147">
        <v>53</v>
      </c>
      <c r="EZ425" s="147">
        <v>14</v>
      </c>
      <c r="FA425" s="147">
        <v>14</v>
      </c>
      <c r="FB425" s="147">
        <v>51</v>
      </c>
      <c r="FC425" s="147">
        <v>45</v>
      </c>
      <c r="FD425" s="147">
        <f t="shared" si="1029"/>
        <v>84</v>
      </c>
      <c r="FE425" s="170">
        <f t="shared" si="1030"/>
        <v>115</v>
      </c>
      <c r="FF425" s="73">
        <f>RANK(EV425,$EV$9:$EV$497,0)</f>
        <v>33</v>
      </c>
      <c r="FG425" s="74">
        <f>RANK(EW425,$EW$9:$EW$497,0)</f>
        <v>163</v>
      </c>
      <c r="FH425" s="74">
        <f>RANK(EX425,$EX$9:$EX$497,0)</f>
        <v>83</v>
      </c>
      <c r="FI425" s="74">
        <f>RANK(EY425,$EY$9:$EY$497,0)</f>
        <v>116</v>
      </c>
      <c r="FJ425" s="74">
        <f>RANK(EZ425,$EZ$9:$EZ$497,0)</f>
        <v>271</v>
      </c>
      <c r="FK425" s="74">
        <f>RANK(FA425,$FA$9:$FA$497,0)</f>
        <v>253</v>
      </c>
      <c r="FL425" s="74">
        <f>RANK(FB425,$FB$9:$FB$497,0)</f>
        <v>167</v>
      </c>
      <c r="FM425" s="74">
        <f>RANK(FC425,$FC$9:$FC$497,0)</f>
        <v>188</v>
      </c>
      <c r="FN425" s="74">
        <f>RANK(FD425,$FD$9:$FD$497,0)</f>
        <v>155</v>
      </c>
      <c r="FO425" s="84">
        <f>RANK(FE425,$FE$9:$FE$497,0)</f>
        <v>119</v>
      </c>
      <c r="FP425" s="73">
        <f>COUNTIFS($EV$9:$EV$497,"&gt;"&amp;EV425,$ES$9:$ES$497,ES425)+1</f>
        <v>9</v>
      </c>
      <c r="FQ425" s="74">
        <f>COUNTIFS($EW$9:$EW$497,"&gt;"&amp;EW425,$ES$9:$ES$497,ES425)+1</f>
        <v>8</v>
      </c>
      <c r="FR425" s="74">
        <f>COUNTIFS($EX$9:$EX$497,"&gt;"&amp;EX425,$ES$9:$ES$497,ES425)+1</f>
        <v>39</v>
      </c>
      <c r="FS425" s="74">
        <f>COUNTIFS($EY$9:$EY$497,"&gt;"&amp;EY425,$ES$9:$ES$497,ES425)+1</f>
        <v>17</v>
      </c>
      <c r="FT425" s="74">
        <f>COUNTIFS($EZ$9:$EZ$497,"&gt;"&amp;EZ425,$ES$9:$ES$497,ES425)+1</f>
        <v>18</v>
      </c>
      <c r="FU425" s="74">
        <f>COUNTIFS($FA$9:$FA$497,"&gt;"&amp;FA425,$ES$9:$ES$497,ES425)+1</f>
        <v>17</v>
      </c>
      <c r="FV425" s="74">
        <f>COUNTIFS($FB$9:$FB$497,"&gt;"&amp;FB425,$ES$9:$ES$497,ES425)+1</f>
        <v>51</v>
      </c>
      <c r="FW425" s="74">
        <f>COUNTIFS($FC$9:$FC$497,"&gt;"&amp;FC425,$ES$9:$ES$497,ES425)+1</f>
        <v>61</v>
      </c>
      <c r="FX425" s="74">
        <f>COUNTIFS($FD$9:$FD$497,"&gt;"&amp;FD425,$ES$9:$ES$497,ES425)+1</f>
        <v>39</v>
      </c>
      <c r="FY425" s="84">
        <f>COUNTIFS($FE$9:$FE$497,"&gt;"&amp;FE425,$ES$9:$ES$497,ES425)+1</f>
        <v>49</v>
      </c>
      <c r="FZ425" s="85">
        <f t="shared" si="1031"/>
        <v>0.98</v>
      </c>
      <c r="GA425" s="86">
        <f t="shared" si="1032"/>
        <v>0.42</v>
      </c>
      <c r="GB425" s="86">
        <f t="shared" si="1033"/>
        <v>0.56999999999999995</v>
      </c>
      <c r="GC425" s="86">
        <f t="shared" si="1034"/>
        <v>0.43</v>
      </c>
      <c r="GD425" s="86">
        <f t="shared" si="1035"/>
        <v>0.11</v>
      </c>
      <c r="GE425" s="86">
        <f t="shared" si="1036"/>
        <v>0.11</v>
      </c>
      <c r="GF425" s="86">
        <f t="shared" si="1037"/>
        <v>0.41</v>
      </c>
      <c r="GG425" s="86">
        <f t="shared" si="1038"/>
        <v>0.37</v>
      </c>
      <c r="GH425" s="86">
        <f t="shared" si="1039"/>
        <v>0.68</v>
      </c>
      <c r="GI425" s="87">
        <f t="shared" si="1040"/>
        <v>0.93</v>
      </c>
      <c r="GJ425" s="85">
        <f>ROUND(((FZ425-AVERAGE(FZ$9:FZ$497))/STDEVP(FZ$9:FZ$497)*10+50),2)</f>
        <v>50.52</v>
      </c>
      <c r="GK425" s="86">
        <f>ROUND(((GA425-AVERAGE(GA$9:GA$497))/STDEVP(GA$9:GA$497)*10+50),2)</f>
        <v>41.92</v>
      </c>
      <c r="GL425" s="86">
        <f>ROUND(((GB425-AVERAGE(GB$9:GB$497))/STDEVP(GB$9:GB$497)*10+50),2)</f>
        <v>49.52</v>
      </c>
      <c r="GM425" s="86">
        <f>ROUND(((GC425-AVERAGE(GC$9:GC$497))/STDEVP(GC$9:GC$497)*10+50),2)</f>
        <v>45.18</v>
      </c>
      <c r="GN425" s="86">
        <f>ROUND(((GD425-AVERAGE(GD$9:GD$497))/STDEVP(GD$9:GD$497)*10+50),2)</f>
        <v>40.33</v>
      </c>
      <c r="GO425" s="86">
        <f>ROUND(((GE425-AVERAGE(GE$9:GE$497))/STDEVP(GE$9:GE$497)*10+50),2)</f>
        <v>41.35</v>
      </c>
      <c r="GP425" s="86">
        <f>ROUND(((GF425-AVERAGE(GF$9:GF$497))/STDEVP(GF$9:GF$497)*10+50),2)</f>
        <v>42.92</v>
      </c>
      <c r="GQ425" s="86">
        <f>ROUND(((GG425-AVERAGE(GG$9:GG$497))/STDEVP(GG$9:GG$497)*10+50),2)</f>
        <v>41.83</v>
      </c>
      <c r="GR425" s="86">
        <f>ROUND(((GH425-AVERAGE(GH$9:GH$497))/STDEVP(GH$9:GH$497)*10+50),2)</f>
        <v>39.25</v>
      </c>
      <c r="GS425" s="87">
        <f>ROUND(((GI425-AVERAGE(GI$9:GI$497))/STDEVP(GI$9:GI$497)*10+50),2)</f>
        <v>44.04</v>
      </c>
      <c r="GT425" s="73">
        <f>RANK(GJ425,$GJ$9:$GJ$497,0)</f>
        <v>188</v>
      </c>
      <c r="GU425" s="74">
        <f>RANK(GK425,$GK$9:$GK$497,0)</f>
        <v>328</v>
      </c>
      <c r="GV425" s="74">
        <f>RANK(GL425,$GL$9:$GL$497,0)</f>
        <v>204</v>
      </c>
      <c r="GW425" s="74">
        <f>RANK(GM425,$GM$9:$GM$497,0)</f>
        <v>295</v>
      </c>
      <c r="GX425" s="74">
        <f>RANK(GN425,$GN$9:$GN$497,0)</f>
        <v>424</v>
      </c>
      <c r="GY425" s="74">
        <f>RANK(GO425,$GO$9:$GO$497,0)</f>
        <v>419</v>
      </c>
      <c r="GZ425" s="74">
        <f>RANK(GP425,$GP$9:$GP$497,0)</f>
        <v>316</v>
      </c>
      <c r="HA425" s="74">
        <f>RANK(GQ425,$GQ$9:$GQ$497,0)</f>
        <v>352</v>
      </c>
      <c r="HB425" s="74">
        <f>RANK(GR425,$GR$9:$GR$497,0)</f>
        <v>406</v>
      </c>
      <c r="HC425" s="84">
        <f>RANK(GS425,$GS$9:$GS$497,0)</f>
        <v>297</v>
      </c>
      <c r="HD425" s="85">
        <f>ROUND(AVERAGEIF($ES$9:$ES$497,$ES425,$FZ$9:$FZ$497),2)</f>
        <v>0.95</v>
      </c>
      <c r="HE425" s="86">
        <f>ROUND(AVERAGEIF($ES$9:$ES$497,$ES425,$GA$9:$GA$497),2)</f>
        <v>0.38</v>
      </c>
      <c r="HF425" s="86">
        <f>ROUND(AVERAGEIF($ES$9:$ES$497,$ES425,$GB$9:$GB$497),2)</f>
        <v>0.82</v>
      </c>
      <c r="HG425" s="86">
        <f>ROUND(AVERAGEIF($ES$9:$ES$497,$ES425,$GC$9:$GC$497),2)</f>
        <v>0.44</v>
      </c>
      <c r="HH425" s="86">
        <f>ROUND(AVERAGEIF($ES$9:$ES$497,$ES425,$GD$9:$GD$497),2)</f>
        <v>0.15</v>
      </c>
      <c r="HI425" s="86">
        <f>ROUND(AVERAGEIF($ES$9:$ES$497,$ES425,$GE$9:$GE$497),2)</f>
        <v>0.14000000000000001</v>
      </c>
      <c r="HJ425" s="86">
        <f>ROUND(AVERAGEIF($ES$9:$ES$497,$ES425,$GF$9:$GF$497),2)</f>
        <v>0.74</v>
      </c>
      <c r="HK425" s="86">
        <f>ROUND(AVERAGEIF($ES$9:$ES$497,$ES425,$GG$9:$GG$497),2)</f>
        <v>0.85</v>
      </c>
      <c r="HL425" s="86">
        <f>ROUND(AVERAGEIF($ES$9:$ES$497,$ES425,$GH$9:$GH$497),2)</f>
        <v>0.97</v>
      </c>
      <c r="HM425" s="87">
        <f>ROUND(AVERAGEIF($ES$9:$ES$497,$ES425,$GI$9:$GI$497),2)</f>
        <v>1.67</v>
      </c>
      <c r="HN425" s="88">
        <f t="shared" si="1041"/>
        <v>3.0000000000000027E-2</v>
      </c>
      <c r="HO425" s="89">
        <f t="shared" si="1042"/>
        <v>3.999999999999998E-2</v>
      </c>
      <c r="HP425" s="89">
        <f t="shared" si="1043"/>
        <v>-0.25</v>
      </c>
      <c r="HQ425" s="89">
        <f t="shared" si="1044"/>
        <v>-1.0000000000000009E-2</v>
      </c>
      <c r="HR425" s="89">
        <f t="shared" si="1045"/>
        <v>-3.9999999999999994E-2</v>
      </c>
      <c r="HS425" s="89">
        <f t="shared" si="1046"/>
        <v>-3.0000000000000013E-2</v>
      </c>
      <c r="HT425" s="89">
        <f t="shared" si="1047"/>
        <v>-0.33</v>
      </c>
      <c r="HU425" s="89">
        <f t="shared" si="1048"/>
        <v>-0.48</v>
      </c>
      <c r="HV425" s="89">
        <f t="shared" si="1049"/>
        <v>-0.28999999999999992</v>
      </c>
      <c r="HW425" s="90">
        <f t="shared" si="1050"/>
        <v>-0.73999999999999988</v>
      </c>
      <c r="HX425" s="73">
        <f>COUNTIFS($FZ$9:$FZ$497,"&gt;"&amp;FZ425,$ES$9:$ES$497,$ES425)+1</f>
        <v>34</v>
      </c>
      <c r="HY425" s="74">
        <f>COUNTIFS($GA$9:$GA$497,"&gt;"&amp;GA425,$ES$9:$ES$497,$ES425)+1</f>
        <v>22</v>
      </c>
      <c r="HZ425" s="74">
        <f>COUNTIFS($GB$9:$GB$497,"&gt;"&amp;GB425,$ES$9:$ES$497,$ES425)+1</f>
        <v>84</v>
      </c>
      <c r="IA425" s="74">
        <f>COUNTIFS($GC$9:$GC$497,"&gt;"&amp;GC425,$ES$9:$ES$497,$ES425)+1</f>
        <v>44</v>
      </c>
      <c r="IB425" s="74">
        <f>COUNTIFS($GD$9:$GD$497,"&gt;"&amp;GD425,$ES$9:$ES$497,$ES425)+1</f>
        <v>72</v>
      </c>
      <c r="IC425" s="74">
        <f>COUNTIFS($GE$9:$GE$497,"&gt;"&amp;GE425,$ES$9:$ES$497,$ES425)+1</f>
        <v>72</v>
      </c>
      <c r="ID425" s="74">
        <f>COUNTIFS($GF$9:$GF$497,"&gt;"&amp;GF425,$ES$9:$ES$497,$ES425)+1</f>
        <v>85</v>
      </c>
      <c r="IE425" s="74">
        <f>COUNTIFS($GG$9:$GG$497,"&gt;"&amp;GG425,$ES$9:$ES$497,$ES425)+1</f>
        <v>87</v>
      </c>
      <c r="IF425" s="74">
        <f>COUNTIFS($GH$9:$GH$497,"&gt;"&amp;GH425,$ES$9:$ES$497,$ES425)+1</f>
        <v>86</v>
      </c>
      <c r="IG425" s="84">
        <f>COUNTIFS($GI$9:$GI$497,"&gt;"&amp;GI425,$ES$9:$ES$497,$ES425)+1</f>
        <v>87</v>
      </c>
      <c r="IH425" s="148"/>
      <c r="II425" s="149"/>
      <c r="IJ425" s="149"/>
      <c r="IK425" s="149"/>
      <c r="IL425" s="149"/>
      <c r="IM425" s="150"/>
      <c r="IN425" s="151"/>
      <c r="IO425" s="152"/>
      <c r="IP425" s="153"/>
      <c r="IQ425" s="149"/>
      <c r="IR425" s="149"/>
      <c r="IS425" s="149"/>
      <c r="IT425" s="149"/>
      <c r="IU425" s="149"/>
      <c r="IV425" s="149"/>
      <c r="IW425" s="154"/>
      <c r="IX425" s="151"/>
      <c r="IY425" s="149"/>
      <c r="IZ425" s="149"/>
      <c r="JA425" s="149"/>
      <c r="JB425" s="149"/>
      <c r="JC425" s="149"/>
      <c r="JD425" s="149"/>
      <c r="JE425" s="155"/>
      <c r="JF425" s="153"/>
      <c r="JG425" s="149"/>
      <c r="JH425" s="149"/>
      <c r="JI425" s="149"/>
      <c r="JJ425" s="149"/>
      <c r="JK425" s="149"/>
      <c r="JL425" s="149"/>
      <c r="JM425" s="154"/>
      <c r="JN425" s="151"/>
      <c r="JO425" s="149"/>
      <c r="JP425" s="149"/>
      <c r="JQ425" s="149"/>
      <c r="JR425" s="149"/>
      <c r="JS425" s="149"/>
      <c r="JT425" s="149"/>
      <c r="JU425" s="149"/>
      <c r="JV425" s="149"/>
      <c r="JW425" s="149"/>
      <c r="JX425" s="149"/>
      <c r="JY425" s="149"/>
      <c r="JZ425" s="155"/>
      <c r="KA425" s="151"/>
      <c r="KB425" s="149"/>
      <c r="KC425" s="149"/>
      <c r="KD425" s="149"/>
      <c r="KE425" s="155"/>
      <c r="KF425" s="153"/>
      <c r="KG425" s="149"/>
      <c r="KH425" s="149"/>
      <c r="KI425" s="149"/>
      <c r="KJ425" s="149"/>
      <c r="KK425" s="156"/>
      <c r="KL425" s="149"/>
      <c r="KM425" s="149"/>
      <c r="KN425" s="149"/>
      <c r="KO425" s="149"/>
      <c r="KP425" s="149"/>
      <c r="KQ425" s="149"/>
      <c r="KR425" s="149"/>
      <c r="KS425" s="154"/>
      <c r="KT425" s="154"/>
      <c r="KU425" s="154"/>
      <c r="KV425" s="154"/>
      <c r="KW425" s="151"/>
      <c r="KX425" s="149"/>
      <c r="KY425" s="149"/>
      <c r="KZ425" s="149"/>
      <c r="LA425" s="149"/>
      <c r="LB425" s="149"/>
      <c r="LC425" s="154"/>
      <c r="LD425" s="151"/>
      <c r="LE425" s="152"/>
      <c r="LF425" s="157"/>
      <c r="LG425" s="158"/>
      <c r="LH425" s="151"/>
      <c r="LI425" s="149"/>
      <c r="LJ425" s="147"/>
      <c r="LK425" s="147"/>
      <c r="LL425" s="147"/>
      <c r="LM425" s="159"/>
      <c r="LN425" s="153"/>
      <c r="LO425" s="149"/>
      <c r="LP425" s="149"/>
      <c r="LQ425" s="149"/>
      <c r="LR425" s="154"/>
      <c r="LS425" s="151"/>
      <c r="LT425" s="149"/>
      <c r="LU425" s="149"/>
      <c r="LV425" s="149"/>
      <c r="LW425" s="149"/>
      <c r="LX425" s="149"/>
      <c r="LY425" s="149"/>
      <c r="LZ425" s="149"/>
      <c r="MA425" s="155"/>
      <c r="MB425" s="153"/>
      <c r="MC425" s="149"/>
      <c r="MD425" s="149"/>
      <c r="ME425" s="149"/>
      <c r="MF425" s="149"/>
      <c r="MG425" s="149"/>
      <c r="MH425" s="149"/>
      <c r="MI425" s="149"/>
      <c r="MJ425" s="149"/>
      <c r="MK425" s="149"/>
      <c r="ML425" s="149"/>
      <c r="MM425" s="149"/>
      <c r="MN425" s="156"/>
      <c r="MO425" s="156"/>
      <c r="MP425" s="154"/>
      <c r="MQ425" s="151"/>
      <c r="MR425" s="149"/>
      <c r="MS425" s="149"/>
      <c r="MT425" s="149"/>
      <c r="MU425" s="149"/>
      <c r="MV425" s="156"/>
      <c r="MW425" s="149"/>
      <c r="MX425" s="149"/>
      <c r="MY425" s="149"/>
      <c r="MZ425" s="149"/>
      <c r="NA425" s="149"/>
      <c r="NB425" s="149"/>
      <c r="NC425" s="149"/>
      <c r="ND425" s="154"/>
      <c r="NE425" s="154"/>
      <c r="NF425" s="154"/>
      <c r="NG425" s="154"/>
      <c r="NH425" s="151"/>
      <c r="NI425" s="149">
        <v>0.03</v>
      </c>
      <c r="NJ425" s="149"/>
      <c r="NK425" s="149"/>
      <c r="NL425" s="149"/>
      <c r="NM425" s="149"/>
      <c r="NN425" s="94"/>
      <c r="NO425" s="151"/>
      <c r="NP425" s="160"/>
      <c r="NQ425" s="198" t="s">
        <v>1550</v>
      </c>
      <c r="NR425" s="196" t="s">
        <v>1552</v>
      </c>
      <c r="NS425" s="145"/>
      <c r="NT425" s="145"/>
      <c r="NU425" s="145" t="s">
        <v>2042</v>
      </c>
      <c r="NV425" s="171">
        <v>44658</v>
      </c>
      <c r="NW425" s="145" t="s">
        <v>2044</v>
      </c>
      <c r="NX425" s="165" t="s">
        <v>2037</v>
      </c>
      <c r="NY425" s="129" t="s">
        <v>2118</v>
      </c>
      <c r="NZ425" s="165" t="s">
        <v>2139</v>
      </c>
      <c r="OA425" s="166" t="s">
        <v>2111</v>
      </c>
      <c r="OB425" s="166" t="s">
        <v>2109</v>
      </c>
      <c r="OC425" s="166" t="s">
        <v>2112</v>
      </c>
      <c r="OD425" s="108">
        <f t="shared" si="1051"/>
        <v>72</v>
      </c>
      <c r="OE425" s="109">
        <v>6</v>
      </c>
      <c r="OF425" s="110">
        <f t="shared" si="1052"/>
        <v>50</v>
      </c>
      <c r="OG425" s="109">
        <v>7</v>
      </c>
      <c r="OH425" s="111">
        <f>ROUND(AVERAGEIF($ES$9:$ES$497,$ES425,EV$9:EV$497),0)</f>
        <v>70</v>
      </c>
      <c r="OI425" s="112">
        <f>ROUND(AVERAGEIF($ES$9:$ES$497,$ES425,EW$9:EW$497),0)</f>
        <v>29</v>
      </c>
      <c r="OJ425" s="112">
        <f>ROUND(AVERAGEIF($ES$9:$ES$497,$ES425,EX$9:EX$497),0)</f>
        <v>62</v>
      </c>
      <c r="OK425" s="112">
        <f>ROUND(AVERAGEIF($ES$9:$ES$497,$ES425,EY$9:EY$497),0)</f>
        <v>34</v>
      </c>
      <c r="OL425" s="112">
        <f>ROUND(AVERAGEIF($ES$9:$ES$497,$ES425,EZ$9:EZ$497),0)</f>
        <v>10</v>
      </c>
      <c r="OM425" s="112">
        <f>ROUND(AVERAGEIF($ES$9:$ES$497,$ES425,FA$9:FA$497),0)</f>
        <v>10</v>
      </c>
      <c r="ON425" s="112">
        <f>ROUND(AVERAGEIF($ES$9:$ES$497,$ES425,FB$9:FB$497),0)</f>
        <v>53</v>
      </c>
      <c r="OO425" s="112">
        <f>ROUND(AVERAGEIF($ES$9:$ES$497,$ES425,FC$9:FC$497),0)</f>
        <v>56</v>
      </c>
      <c r="OP425" s="112">
        <f>ROUND(AVERAGEIF($ES$9:$ES$497,$ES425,FD$9:FD$497),0)</f>
        <v>72</v>
      </c>
      <c r="OQ425" s="113">
        <f>ROUND(AVERAGEIF($ES$9:$ES$497,$ES425,FE$9:FE$497),0)</f>
        <v>118</v>
      </c>
      <c r="OR425" s="114">
        <f>ROUND(EV425/MAX(EV$9:EV$497)*100,0)</f>
        <v>68</v>
      </c>
      <c r="OS425" s="115">
        <f>ROUND(EW425/MAX(EW$9:EW$497)*100,0)</f>
        <v>41</v>
      </c>
      <c r="OT425" s="115">
        <f>ROUND(EX425/MAX(EX$9:EX$497)*100,0)</f>
        <v>58</v>
      </c>
      <c r="OU425" s="115">
        <f>ROUND(EY425/MAX(EY$9:EY$497)*100,0)</f>
        <v>36</v>
      </c>
      <c r="OV425" s="115">
        <f>ROUND(EZ425/MAX(EZ$9:EZ$497)*100,0)</f>
        <v>11</v>
      </c>
      <c r="OW425" s="115">
        <f>ROUND(FA425/MAX(FA$9:FA$497)*100,0)</f>
        <v>12</v>
      </c>
      <c r="OX425" s="115">
        <f>ROUND(FB425/MAX(FB$9:FB$497)*100,0)</f>
        <v>38</v>
      </c>
      <c r="OY425" s="116">
        <f>ROUND(FC425/MAX(FC$9:FC$497)*100,0)</f>
        <v>31</v>
      </c>
      <c r="OZ425" s="115">
        <f>ROUND(FD425/MAX(FD$9:FD$497)*100,0)</f>
        <v>57</v>
      </c>
      <c r="PA425" s="117">
        <f>ROUND(FE425/MAX(FE$9:FE$497)*100,0)</f>
        <v>47</v>
      </c>
      <c r="PB425" s="118">
        <f t="shared" si="1053"/>
        <v>535</v>
      </c>
      <c r="PC425" s="115">
        <f t="shared" si="1054"/>
        <v>394</v>
      </c>
      <c r="PD425" s="115">
        <f t="shared" si="1055"/>
        <v>568</v>
      </c>
      <c r="PE425" s="115">
        <f t="shared" si="1056"/>
        <v>597</v>
      </c>
      <c r="PF425" s="115">
        <f t="shared" si="1057"/>
        <v>456</v>
      </c>
      <c r="PG425" s="119">
        <f t="shared" si="1058"/>
        <v>364</v>
      </c>
      <c r="PH425" s="118">
        <f>ROUND(PB425/MAX(PB$9:PB$497)*100,0)</f>
        <v>64</v>
      </c>
      <c r="PI425" s="115">
        <f>ROUND(PC425/MAX(PC$9:PC$497)*100,0)</f>
        <v>47</v>
      </c>
      <c r="PJ425" s="115">
        <f>ROUND(PD425/MAX(PD$9:PD$497)*100,0)</f>
        <v>60</v>
      </c>
      <c r="PK425" s="115">
        <f>ROUND(PE425/MAX(PE$9:PE$497)*100,0)</f>
        <v>59</v>
      </c>
      <c r="PL425" s="115">
        <f>ROUND(PF425/MAX(PF$9:PF$497)*100,0)</f>
        <v>64</v>
      </c>
      <c r="PM425" s="119">
        <f>ROUND(PG425/MAX(PG$9:PG$497)*100,0)</f>
        <v>53</v>
      </c>
      <c r="PN425" s="118">
        <f>RANK(PH425,PH$9:PH$497,0)</f>
        <v>84</v>
      </c>
      <c r="PO425" s="115">
        <f>RANK(PI425,PI$9:PI$497,0)</f>
        <v>150</v>
      </c>
      <c r="PP425" s="115">
        <f>RANK(PJ425,PJ$9:PJ$497,0)</f>
        <v>130</v>
      </c>
      <c r="PQ425" s="115">
        <f>RANK(PK425,PK$9:PK$497,0)</f>
        <v>106</v>
      </c>
      <c r="PR425" s="115">
        <f>RANK(PL425,PL$9:PL$497,0)</f>
        <v>120</v>
      </c>
      <c r="PS425" s="119">
        <f>RANK(PM425,PM$9:PM$497,0)</f>
        <v>149</v>
      </c>
      <c r="PT425" s="120">
        <f>ROUND(FZ425/MAX(FZ$9:FZ$497)*100,0)</f>
        <v>54</v>
      </c>
      <c r="PU425" s="115">
        <f>ROUND(GA425/MAX(GA$9:GA$497)*100,0)</f>
        <v>24</v>
      </c>
      <c r="PV425" s="115">
        <f>ROUND(GB425/MAX(GB$9:GB$497)*100,0)</f>
        <v>42</v>
      </c>
      <c r="PW425" s="115">
        <f>ROUND(GC425/MAX(GC$9:GC$497)*100,0)</f>
        <v>34</v>
      </c>
      <c r="PX425" s="115">
        <f>ROUND(GD425/MAX(GD$9:GD$497)*100,0)</f>
        <v>6</v>
      </c>
      <c r="PY425" s="115">
        <f>ROUND(GE425/MAX(GE$9:GE$497)*100,0)</f>
        <v>7</v>
      </c>
      <c r="PZ425" s="115">
        <f>ROUND(GF425/MAX(GF$9:GF$497)*100,0)</f>
        <v>19</v>
      </c>
      <c r="QA425" s="116">
        <f>ROUND(GG425/MAX(GG$9:GG$497)*100,0)</f>
        <v>20</v>
      </c>
      <c r="QB425" s="115">
        <f>ROUND(GH425/MAX(GH$9:GH$497)*100,0)</f>
        <v>30</v>
      </c>
      <c r="QC425" s="121">
        <f>ROUND(GI425/MAX(GI$9:GI$497)*100,0)</f>
        <v>30</v>
      </c>
      <c r="QD425" s="120">
        <f>ROUND(AVERAGEIF($ES$9:$ES$497,$ES425,PT$9:PT$497),0)</f>
        <v>52</v>
      </c>
      <c r="QE425" s="120">
        <f>ROUND(AVERAGEIF($ES$9:$ES$497,$ES425,PU$9:PU$497),0)</f>
        <v>21</v>
      </c>
      <c r="QF425" s="120">
        <f>ROUND(AVERAGEIF($ES$9:$ES$497,$ES425,PV$9:PV$497),0)</f>
        <v>60</v>
      </c>
      <c r="QG425" s="120">
        <f>ROUND(AVERAGEIF($ES$9:$ES$497,$ES425,PW$9:PW$497),0)</f>
        <v>35</v>
      </c>
      <c r="QH425" s="120">
        <f>ROUND(AVERAGEIF($ES$9:$ES$497,$ES425,PX$9:PX$497),0)</f>
        <v>8</v>
      </c>
      <c r="QI425" s="120">
        <f>ROUND(AVERAGEIF($ES$9:$ES$497,$ES425,PY$9:PY$497),0)</f>
        <v>9</v>
      </c>
      <c r="QJ425" s="120">
        <f>ROUND(AVERAGEIF($ES$9:$ES$497,$ES425,PZ$9:PZ$497),0)</f>
        <v>35</v>
      </c>
      <c r="QK425" s="120">
        <f>ROUND(AVERAGEIF($ES$9:$ES$497,$ES425,QA$9:QA$497),0)</f>
        <v>46</v>
      </c>
      <c r="QL425" s="120">
        <f>ROUND(AVERAGEIF($ES$9:$ES$497,$ES425,QB$9:QB$497),0)</f>
        <v>43</v>
      </c>
      <c r="QM425" s="120">
        <f>ROUND(AVERAGEIF($ES$9:$ES$497,$ES425,QC$9:QC$497),0)</f>
        <v>53</v>
      </c>
      <c r="QN425" s="114">
        <f t="shared" si="1059"/>
        <v>416</v>
      </c>
      <c r="QO425" s="115">
        <f t="shared" si="1060"/>
        <v>272</v>
      </c>
      <c r="QP425" s="115">
        <f t="shared" si="1061"/>
        <v>440</v>
      </c>
      <c r="QQ425" s="115">
        <f t="shared" si="1062"/>
        <v>476</v>
      </c>
      <c r="QR425" s="115">
        <f t="shared" si="1063"/>
        <v>433</v>
      </c>
      <c r="QS425" s="119">
        <f t="shared" si="1064"/>
        <v>271</v>
      </c>
      <c r="QT425" s="114">
        <f>ROUND((QN425-MIN(QN$9:QN$497))/(MAX(QN$9:QN$497)-MIN(QN$9:QN$497))*100,0)</f>
        <v>29</v>
      </c>
      <c r="QU425" s="115">
        <f>ROUND((QO425-MIN(QO$9:QO$497))/(MAX(QO$9:QO$497)-MIN(QO$9:QO$497))*100,0)</f>
        <v>9</v>
      </c>
      <c r="QV425" s="115">
        <f>ROUND((QP425-MIN(QP$9:QP$497))/(MAX(QP$9:QP$497)-MIN(QP$9:QP$497))*100,0)</f>
        <v>13</v>
      </c>
      <c r="QW425" s="115">
        <f>ROUND((QQ425-MIN(QQ$9:QQ$497))/(MAX(QQ$9:QQ$497)-MIN(QQ$9:QQ$497))*100,0)</f>
        <v>24</v>
      </c>
      <c r="QX425" s="115">
        <f>ROUND((QR425-MIN(QR$9:QR$497))/(MAX(QR$9:QR$497)-MIN(QR$9:QR$497))*100,0)</f>
        <v>33</v>
      </c>
      <c r="QY425" s="115">
        <f>ROUND((QS425-MIN(QS$9:QS$497))/(MAX(QS$9:QS$497)-MIN(QS$9:QS$497))*100,0)</f>
        <v>20</v>
      </c>
      <c r="QZ425" s="114">
        <f>RANK(QN425,QN$9:QN$497,0)</f>
        <v>325</v>
      </c>
      <c r="RA425" s="115">
        <f>RANK(QO425,QO$9:QO$497,0)</f>
        <v>407</v>
      </c>
      <c r="RB425" s="115">
        <f>RANK(QP425,QP$9:QP$497,0)</f>
        <v>402</v>
      </c>
      <c r="RC425" s="115">
        <f>RANK(QQ425,QQ$9:QQ$497,0)</f>
        <v>345</v>
      </c>
      <c r="RD425" s="115">
        <f>RANK(QR425,QR$9:QR$497,0)</f>
        <v>340</v>
      </c>
      <c r="RE425" s="115">
        <f>RANK(QS425,QS$9:QS$497,0)</f>
        <v>373</v>
      </c>
      <c r="RF425" s="122"/>
      <c r="RG425" s="115">
        <f>($RH$3*(IH425+IJ425)*100*100/MAX(EX$9:EX$497)*$RO$3) +($RH$3*(II425+IJ425)*100*100/MAX(EX$9:EX$497)*$RO$4) + ($RH$3*IK425*100*100/MAX(EX$9:EX$497)*0.098)</f>
        <v>0</v>
      </c>
      <c r="RH425" s="115">
        <f>($RH$4*IL425*100*100/MAX(EZ$9:EZ$497))*$RQ$3</f>
        <v>0</v>
      </c>
      <c r="RI425" s="115">
        <f>($RH$3*IM425*100*100/MAX(EY$9:EY$497))*$RQ$4</f>
        <v>0</v>
      </c>
      <c r="RJ425" s="115">
        <f>($RH$3*IN425*100*100/MAX(EX$9:EX$497))</f>
        <v>0</v>
      </c>
      <c r="RK425" s="115">
        <f>($RH$4*IO425*100*100/MAX(EZ$9:EZ$497))*$RQ$3</f>
        <v>0</v>
      </c>
      <c r="RL425" s="115">
        <f>(($RL$4*IP425*100*((100/MAX(EX$9:EX$497)+100/MAX(EZ$9:EZ$497))/2))+($RL$4*IQ425*100*((100/MAX(EX$9:EX$497)+100/MAX(EZ$9:EZ$497))/2))+($RL$4*IR425*100*((100/MAX(EX$9:EX$497)+100/MAX(EZ$9:EZ$497))/2))+($RL$4*IS425*100*((100/MAX(EX$9:EX$497)+100/MAX(EZ$9:EZ$497))/2))+($RL$4*IT425*100*((100/MAX(EX$9:EX$497)+100/MAX(EZ$9:EZ$497))/2))+($RL$4*IU425*100*((100/MAX(EX$9:EX$497)+100/MAX(EZ$9:EZ$497))/2))+($RL$4*IV425*100*((100/MAX(EX$9:EX$497)+100/MAX(EZ$9:EZ$497))/2))+($RL$4*IW425*100*((100/MAX(EX$9:EX$497)+100/MAX(EZ$9:EZ$497))/2)))*$RS$3</f>
        <v>0</v>
      </c>
      <c r="RM425" s="115">
        <f>(($RH$3*IX425*100*100/MAX(EX$9:EX$497))+($RH$3*IY425*100*100/MAX(EX$9:EX$497))+($RH$3*IZ425*100*100/MAX(EX$9:EX$497))+($RH$3*JA425*100*100/MAX(EX$9:EX$497))+($RH$3*JB425*100*100/MAX(EX$9:EX$497))+($RH$3*JC425*100*100/MAX(EX$9:EX$497))+($RH$3*JD425*100*100/MAX(EX$9:EX$497))+($RH$3*JE425*100*100/MAX(EX$9:EX$497)))*$RS$4</f>
        <v>0</v>
      </c>
      <c r="RN425" s="115">
        <f>(($RH$4*JF425*100*100/MAX(EZ$9:EZ$497)) + ($RH$4*JG425*100*100/MAX(EZ$9:EZ$497)) + ($RH$4*JH425*100*100/MAX(EZ$9:EZ$497)) + ($RH$4*JI425*100*100/MAX(EZ$9:EZ$497)) + ($RH$4*JJ425*100*100/MAX(EZ$9:EZ$497)) + ($RH$4*JK425*100*100/MAX(EZ$9:EZ$497)) + ($RH$4*JL425*100*100/MAX(EZ$9:EZ$497)) + ($RH$4*JM425*100*100/MAX(EZ$9:EZ$497)))*$RU$3</f>
        <v>0</v>
      </c>
      <c r="RO425" s="115">
        <f>(($RL$4*JN425*100*((100/MAX(EX$9:EX$497)+100/MAX(EZ$9:EZ$497))/2))+($RL$4*JO425*100*((100/MAX(EX$9:EX$497)+100/MAX(EZ$9:EZ$497))/2))+($RL$4*JP425*100*((100/MAX(EX$9:EX$497)+100/MAX(EZ$9:EZ$497))/2))+($RL$4*JQ425*100*((100/MAX(EX$9:EX$497)+100/MAX(EZ$9:EZ$497))/2))+($RL$4*JR425*100*((100/MAX(EX$9:EX$497)+100/MAX(EZ$9:EZ$497))/2))+($RL$4*JS425*100*((100/MAX(EX$9:EX$497)+100/MAX(EZ$9:EZ$497))/2))+($RL$4*JT425*100*((100/MAX(EX$9:EX$497)+100/MAX(EZ$9:EZ$497))/2))+($RL$4*JU425*100*((100/MAX(EX$9:EX$497)+100/MAX(EZ$9:EZ$497))/2))+($RL$4*JV425*100*((100/MAX(EX$9:EX$497)+100/MAX(EZ$9:EZ$497))/2))+($RL$4*JW425*100*((100/MAX(EX$9:EX$497)+100/MAX(EZ$9:EZ$497))/2))+($RL$4*JX425*100*((100/MAX(EX$9:EX$497)+100/MAX(EZ$9:EZ$497))/2))+($RL$4*JY425*100*((100/MAX(EX$9:EX$497)+100/MAX(EZ$9:EZ$497))/2))+($RL$4*JZ425*100*((100/MAX(EX$9:EX$497)+100/MAX(EZ$9:EZ$497))/2)))*$RW$3/2</f>
        <v>0</v>
      </c>
      <c r="RP425" s="119">
        <f>($RJ$3*KA425*100*100/MAX(FA$9:FA$497)) + ($RJ$3*KB425*100*100/MAX(FA$9:FA$497)/2) + ($RJ$3*KC425*100*100/MAX(FA$9:FA$497)/2) + ($RJ$3*KD425*100*100/MAX(FA$9:FA$497)/4) + ($RJ$3*KE425*100*100/MAX(FA$9:FA$497)/4)</f>
        <v>0</v>
      </c>
      <c r="RQ425" s="118">
        <f>($RL$4*KF425*100*((100/MAX(EX$9:EX$497)+100/MAX(EZ$9:EZ$497)))) * ($RO$3/2) + (($RL$4*KG425*100*((100/MAX(EX$9:EX$497)+100/MAX(EZ$9:EZ$497))))+($RL$4*KH425*100*((100/MAX(EX$9:EX$497)+100/MAX(EZ$9:EZ$497))))+($RL$4*KI425*100*((100/MAX(EX$9:EX$497)+100/MAX(EZ$9:EZ$497))))+($RL$4*KJ425*100*((100/MAX(EX$9:EX$497)+100/MAX(EZ$9:EZ$497))))+($RL$4*KK425*100*((100/MAX(EX$9:EX$497)+100/MAX(EZ$9:EZ$497))))+($RL$4*KL425*100*((100/MAX(EX$9:EX$497)+100/MAX(EZ$9:EZ$497))))+($RL$4*KM425*100*((100/MAX(EX$9:EX$497)+100/MAX(EZ$9:EZ$497))))+($RL$4*KN425*100*((100/MAX(EX$9:EX$497)+100/MAX(EZ$9:EZ$497))))+($RL$4*KO425*100*((100/MAX(EX$9:EX$497)+100/MAX(EZ$9:EZ$497))))+($RL$4*KP425*100*((100/MAX(EX$9:EX$497)+100/MAX(EZ$9:EZ$497))))+($RL$4*KQ425*100*((100/MAX(EX$9:EX$497)+100/MAX(EZ$9:EZ$497))))+($RL$4*KR425*100*((100/MAX(EX$9:EX$497)+100/MAX(EZ$9:EZ$497))))+($RL$4*KS425*100*((100/MAX(EX$9:EX$497)+100/MAX(EZ$9:EZ$497))))+($RL$4*KV425*100*((100/MAX(EX$9:EX$497)+100/MAX(EZ$9:EZ$497))))) * (($RO$3+$RO$4)/6)</f>
        <v>0</v>
      </c>
      <c r="RR425" s="115">
        <f>(($RL$4*KW425*100*((100/MAX(EX$9:EX$497)+100/MAX(EZ$9:EZ$497))))) * ($RO$3/2) + (($RL$4*KX425*100*((100/MAX(EX$9:EX$497)+100/MAX(EZ$9:EZ$497))))+($RL$4*KY425*100*((100/MAX(EX$9:EX$497)+100/MAX(EZ$9:EZ$497))))+($RL$4*KZ425*100*((100/MAX(EX$9:EX$497)+100/MAX(EZ$9:EZ$497))))+($RL$4*LA425*100*((100/MAX(EX$9:EX$497)+100/MAX(EZ$9:EZ$497))))+($RL$4*LB425*100*((100/MAX(EX$9:EX$497)+100/MAX(EZ$9:EZ$497))))+($RL$4*LC425*100*((100/MAX(EX$9:EX$497)+100/MAX(EZ$9:EZ$497))))) * (($RO$3+$RO$4)/6)</f>
        <v>0</v>
      </c>
      <c r="RS425" s="119">
        <f>(($RL$4*LD425*100*((100/MAX(EX$9:EX$497)+100/MAX(EZ$9:EZ$497))))+($RL$4*LE425*100*((100/MAX(EX$9:EX$497)+100/MAX(EZ$9:EZ$497))))) * (($RO$3+$RO$4)/6)</f>
        <v>0</v>
      </c>
      <c r="RT425" s="118">
        <f>($RJ$4*LH425*100*(100/MAX(EV$9:EV$497)))+($RJ$4*LI425*100*(100/MAX(EV$9:EV$497)))</f>
        <v>0</v>
      </c>
      <c r="RU425" s="119">
        <f>($RJ$4*LJ425*(100/MAX(EV$9:EV$497)))/2 + ($RL$3*LK425*(100/MAX(EW$9:EW$497))) + ($RJ$4*LL425*(100/MAX(EV$9:EV$497)))/4 + ($RL$3*LM425*(100/MAX(EW$9:EW$497)))</f>
        <v>0</v>
      </c>
      <c r="RV425" s="118">
        <f>($RJ$4*LN425*100*100/MAX(EV$9:EV$497)/2)+($RJ$4*LO425*100*100/MAX(EV$9:EV$497)/2)+($RJ$4*LP425*100*100/MAX(EV$9:EV$497))+($RJ$4*LQ425*100*100/MAX(EV$9:EV$497))+($RJ$4*LR425*100*100/MAX(EV$9:EV$497))</f>
        <v>0</v>
      </c>
      <c r="RW425" s="115">
        <f>($RJ$4*LS425*100*100/MAX(EV$9:EV$497)) + (($RJ$4*LT425*100*100/MAX(EV$9:EV$497))+($RJ$4*LU425*100*100/MAX(EV$9:EV$497))+($RJ$4*LV425*100*100/MAX(EV$9:EV$497))+($RJ$4*LW425*100*100/MAX(EV$9:EV$497))+($RJ$4*LX425*100*100/MAX(EV$9:EV$497))+($RJ$4*LY425*100*100/MAX(EV$9:EV$497))+($RJ$4*LZ425*100*100/MAX(EV$9:EV$497))+($RJ$4*MA425*100*100/MAX(EV$9:EV$497)))/2</f>
        <v>0</v>
      </c>
      <c r="RX425" s="119">
        <f>($RJ$4*MB425*100*100/MAX(EV$9:EV$497))+($RJ$4*MC425*100*100/MAX(EV$9:EV$497))+($RJ$4*MD425*100*100/MAX(EV$9:EV$497))+($RJ$4*ME425*100*100/MAX(EV$9:EV$497))+($RJ$4*MF425*100*100/MAX(EV$9:EV$497))+($RJ$4*MG425*100*100/MAX(EV$9:EV$497))+($RJ$4*MH425*100*100/MAX(EV$9:EV$497))+($RJ$4*MI425*100*100/MAX(EV$9:EV$497))+($RJ$4*MJ425*100*100/MAX(EV$9:EV$497))+($RJ$4*MK425*100*100/MAX(EV$9:EV$497))+($RJ$4*ML425*100*100/MAX(EV$9:EV$497))+($RJ$4*MM425*100*100/MAX(EV$9:EV$497))+($RJ$4*MN425*100*100/MAX(EV$9:EV$497))</f>
        <v>0</v>
      </c>
      <c r="RY425" s="118">
        <f>($RJ$4*MQ425*100*100/MAX(EV$9:EV$497))/2 + (($RJ$4*MR425*100*100/MAX(EV$9:EV$497))+($RJ$4*MS425*100*100/MAX(EV$9:EV$497))+($RJ$4*MT425*100*100/MAX(EV$9:EV$497))+($RJ$4*MU425*100*100/MAX(EV$9:EV$497))+($RJ$4*MV425*100*100/MAX(EV$9:EV$497))+($RJ$4*MW425*100*100/MAX(EV$9:EV$497))+($RJ$4*MX425*100*100/MAX(EV$9:EV$497))+($RJ$4*MY425*100*100/MAX(EV$9:EV$497))+($RJ$4*MZ425*100*100/MAX(EV$9:EV$497))+($RJ$4*NA425*100*100/MAX(EV$9:EV$497))+($RJ$4*NB425*100*100/MAX(EV$9:EV$497))+($RJ$4*NC425*100*100/MAX(EV$9:EV$497))+($RJ$4*ND425*100*100/MAX(EV$9:EV$497))+($RJ$4*NG425*100*100/MAX(EV$9:EV$497)))/4</f>
        <v>0</v>
      </c>
      <c r="RZ425" s="115">
        <f>($RJ$4*NH425*100*100/MAX(EV$9:EV$497))/2 + (($RJ$4*NI425*100*100/MAX(EV$9:EV$497))+($RJ$4*NJ425*100*100/MAX(EV$9:EV$497))+($RJ$4*NK425*100*100/MAX(EV$9:EV$497))+($RJ$4*NL425*100*100/MAX(EV$9:EV$497))+($RJ$4*NM425*100*100/MAX(EV$9:EV$497))+($RJ$4*NN425*100*100/MAX(EV$9:EV$497)))/4</f>
        <v>1.2640449438202248</v>
      </c>
      <c r="SA425" s="117">
        <f>(($RJ$4*NO425*100*100/MAX(EV$9:EV$497))+($RJ$4*NP425*100*100/MAX(EV$9:EV$497)))/4</f>
        <v>0</v>
      </c>
      <c r="SB425" s="118">
        <f t="shared" si="1065"/>
        <v>1.2640449438202248</v>
      </c>
      <c r="SC425" s="115">
        <f t="shared" si="1066"/>
        <v>0.25280898876404495</v>
      </c>
      <c r="SD425" s="115">
        <f t="shared" si="1067"/>
        <v>0.3160112359550562</v>
      </c>
      <c r="SE425" s="115">
        <f t="shared" si="1068"/>
        <v>0.25280898876404495</v>
      </c>
      <c r="SF425" s="115">
        <f t="shared" si="1069"/>
        <v>0.3160112359550562</v>
      </c>
      <c r="SG425" s="115">
        <f t="shared" si="1070"/>
        <v>1.2640449438202248</v>
      </c>
      <c r="SH425" s="115">
        <f>ROUND(SB425/MAX(SB$9:SB$497)*100,0)</f>
        <v>2</v>
      </c>
      <c r="SI425" s="115">
        <f>ROUND(SC425/MAX(SC$9:SC$497)*100,0)</f>
        <v>0</v>
      </c>
      <c r="SJ425" s="115">
        <f>ROUND(SD425/MAX(SD$9:SD$497)*100,0)</f>
        <v>1</v>
      </c>
      <c r="SK425" s="115">
        <f>ROUND(SE425/MAX(SE$9:SE$497)*100,0)</f>
        <v>0</v>
      </c>
      <c r="SL425" s="115">
        <f>ROUND(SF425/MAX(SF$9:SF$497)*100,0)</f>
        <v>1</v>
      </c>
      <c r="SM425" s="121">
        <f>ROUND(SG425/MAX(SG$9:SG$497)*100,0)</f>
        <v>1</v>
      </c>
      <c r="SN425" s="115">
        <f>ROUND(AVERAGEIF($ES$9:$ES$497,$ES425,SH$9:SH$497),0)</f>
        <v>26</v>
      </c>
      <c r="SO425" s="115">
        <f>ROUND(AVERAGEIF($ES$9:$ES$497,$ES425,SI$9:SI$497),0)</f>
        <v>26</v>
      </c>
      <c r="SP425" s="115">
        <f>ROUND(AVERAGEIF($ES$9:$ES$497,$ES425,SJ$9:SJ$497),0)</f>
        <v>3</v>
      </c>
      <c r="SQ425" s="115">
        <f>ROUND(AVERAGEIF($ES$9:$ES$497,$ES425,SK$9:SK$497),0)</f>
        <v>21</v>
      </c>
      <c r="SR425" s="115">
        <f>ROUND(AVERAGEIF($ES$9:$ES$497,$ES425,SL$9:SL$497),0)</f>
        <v>5</v>
      </c>
      <c r="SS425" s="121">
        <f>ROUND(AVERAGEIF($ES$9:$ES$497,$ES425,SM$9:SM$497),0)</f>
        <v>5</v>
      </c>
      <c r="ST425" s="114">
        <f>RANK(SB425,SB$9:SB$497,0)</f>
        <v>310</v>
      </c>
      <c r="SU425" s="115">
        <f>RANK(SC425,SC$9:SC$497,0)</f>
        <v>307</v>
      </c>
      <c r="SV425" s="115">
        <f>RANK(SD425,SD$9:SD$497,0)</f>
        <v>307</v>
      </c>
      <c r="SW425" s="115">
        <f>RANK(SE425,SE$9:SE$497,0)</f>
        <v>307</v>
      </c>
      <c r="SX425" s="115">
        <f>RANK(SF425,SF$9:SF$497,0)</f>
        <v>304</v>
      </c>
      <c r="SY425" s="115">
        <f>RANK(SG425,SG$9:SG$497,0)</f>
        <v>295</v>
      </c>
      <c r="SZ425" s="115">
        <f>COUNTIFS(SB$9:SB$497,"&gt;"&amp;SB425,$ES$9:$ES$497,$ES425)+1</f>
        <v>63</v>
      </c>
      <c r="TA425" s="115">
        <f>COUNTIFS(SC$9:SC$497,"&gt;"&amp;SC425,$ES$9:$ES$497,$ES425)+1</f>
        <v>63</v>
      </c>
      <c r="TB425" s="115">
        <f>COUNTIFS(SD$9:SD$497,"&gt;"&amp;SD425,$ES$9:$ES$497,$ES425)+1</f>
        <v>62</v>
      </c>
      <c r="TC425" s="115">
        <f>COUNTIFS(SE$9:SE$497,"&gt;"&amp;SE425,$ES$9:$ES$497,$ES425)+1</f>
        <v>63</v>
      </c>
      <c r="TD425" s="115">
        <f>COUNTIFS(SF$9:SF$497,"&gt;"&amp;SF425,$ES$9:$ES$497,$ES425)+1</f>
        <v>62</v>
      </c>
      <c r="TE425" s="117">
        <f>COUNTIFS(SG$9:SG$497,"&gt;"&amp;SG425,$ES$9:$ES$497,$ES425)+1</f>
        <v>60</v>
      </c>
      <c r="TF425" s="118">
        <f t="shared" si="1071"/>
        <v>66</v>
      </c>
      <c r="TG425" s="115">
        <f t="shared" si="1072"/>
        <v>64</v>
      </c>
      <c r="TH425" s="115">
        <f t="shared" si="1073"/>
        <v>48</v>
      </c>
      <c r="TI425" s="115">
        <f t="shared" si="1074"/>
        <v>60</v>
      </c>
      <c r="TJ425" s="115">
        <f t="shared" si="1075"/>
        <v>60</v>
      </c>
      <c r="TK425" s="115">
        <f t="shared" si="1076"/>
        <v>65</v>
      </c>
      <c r="TL425" s="117">
        <f t="shared" si="1077"/>
        <v>54</v>
      </c>
      <c r="TM425" s="118">
        <f>ROUND(TF425/MAX(TF$9:TF$497)*100,0)</f>
        <v>37</v>
      </c>
      <c r="TN425" s="115">
        <f>ROUND(TG425/MAX(TG$9:TG$497)*100,0)</f>
        <v>35</v>
      </c>
      <c r="TO425" s="115">
        <f>ROUND(TH425/MAX(TH$9:TH$497)*100,0)</f>
        <v>26</v>
      </c>
      <c r="TP425" s="115">
        <f>ROUND(TI425/MAX(TI$9:TI$497)*100,0)</f>
        <v>33</v>
      </c>
      <c r="TQ425" s="115">
        <f>ROUND(TJ425/MAX(TJ$9:TJ$497)*100,0)</f>
        <v>30</v>
      </c>
      <c r="TR425" s="115">
        <f>ROUND(TK425/MAX(TK$9:TK$497)*100,0)</f>
        <v>33</v>
      </c>
      <c r="TS425" s="119">
        <f>ROUND(TL425/MAX(TL$9:TL$497)*100,0)</f>
        <v>28</v>
      </c>
      <c r="TT425" s="120">
        <f>RANK(TM425,TM$9:TM$497,0)</f>
        <v>244</v>
      </c>
      <c r="TU425" s="115">
        <f>RANK(TN425,TN$9:TN$497,0)</f>
        <v>171</v>
      </c>
      <c r="TV425" s="115">
        <f>RANK(TO425,TO$9:TO$497,0)</f>
        <v>190</v>
      </c>
      <c r="TW425" s="115">
        <f>RANK(TP425,TP$9:TP$497,0)</f>
        <v>191</v>
      </c>
      <c r="TX425" s="115">
        <f>RANK(TQ425,TQ$9:TQ$497,0)</f>
        <v>149</v>
      </c>
      <c r="TY425" s="115">
        <f>RANK(TR425,TR$9:TR$497,0)</f>
        <v>156</v>
      </c>
      <c r="TZ425" s="121">
        <f>RANK(TS425,TS$9:TS$497,0)</f>
        <v>172</v>
      </c>
      <c r="UA425" s="167"/>
      <c r="UB425" s="7" t="s">
        <v>1</v>
      </c>
    </row>
    <row r="426" spans="1:548" x14ac:dyDescent="0.15">
      <c r="A426" s="62">
        <v>418</v>
      </c>
      <c r="B426" s="200" t="s">
        <v>1552</v>
      </c>
      <c r="C426" s="143"/>
      <c r="D426" s="143"/>
      <c r="E426" s="161" t="s">
        <v>1013</v>
      </c>
      <c r="F426" s="65" t="s">
        <v>908</v>
      </c>
      <c r="G426" s="65" t="s">
        <v>908</v>
      </c>
      <c r="H426" s="144" t="s">
        <v>1014</v>
      </c>
      <c r="I426" s="66" t="s">
        <v>521</v>
      </c>
      <c r="J426" s="67" t="s">
        <v>521</v>
      </c>
      <c r="K426" s="67" t="s">
        <v>521</v>
      </c>
      <c r="L426" s="67" t="s">
        <v>521</v>
      </c>
      <c r="M426" s="67" t="s">
        <v>521</v>
      </c>
      <c r="N426" s="67" t="s">
        <v>521</v>
      </c>
      <c r="O426" s="67" t="s">
        <v>521</v>
      </c>
      <c r="P426" s="67" t="s">
        <v>521</v>
      </c>
      <c r="Q426" s="67" t="s">
        <v>521</v>
      </c>
      <c r="R426" s="68" t="s">
        <v>521</v>
      </c>
      <c r="S426" s="69" t="s">
        <v>521</v>
      </c>
      <c r="T426" s="67" t="s">
        <v>521</v>
      </c>
      <c r="U426" s="67" t="s">
        <v>521</v>
      </c>
      <c r="V426" s="67" t="s">
        <v>521</v>
      </c>
      <c r="W426" s="67" t="s">
        <v>521</v>
      </c>
      <c r="X426" s="67" t="s">
        <v>521</v>
      </c>
      <c r="Y426" s="67" t="s">
        <v>521</v>
      </c>
      <c r="Z426" s="67" t="s">
        <v>521</v>
      </c>
      <c r="AA426" s="67" t="s">
        <v>521</v>
      </c>
      <c r="AB426" s="68" t="s">
        <v>521</v>
      </c>
      <c r="AC426" s="69" t="s">
        <v>521</v>
      </c>
      <c r="AD426" s="67" t="s">
        <v>521</v>
      </c>
      <c r="AE426" s="67" t="s">
        <v>521</v>
      </c>
      <c r="AF426" s="67" t="s">
        <v>521</v>
      </c>
      <c r="AG426" s="67" t="s">
        <v>521</v>
      </c>
      <c r="AH426" s="67" t="s">
        <v>521</v>
      </c>
      <c r="AI426" s="67" t="s">
        <v>521</v>
      </c>
      <c r="AJ426" s="67" t="s">
        <v>521</v>
      </c>
      <c r="AK426" s="67" t="s">
        <v>521</v>
      </c>
      <c r="AL426" s="68" t="s">
        <v>521</v>
      </c>
      <c r="AM426" s="69" t="s">
        <v>521</v>
      </c>
      <c r="AN426" s="67" t="s">
        <v>521</v>
      </c>
      <c r="AO426" s="67" t="s">
        <v>521</v>
      </c>
      <c r="AP426" s="67" t="s">
        <v>521</v>
      </c>
      <c r="AQ426" s="67" t="s">
        <v>521</v>
      </c>
      <c r="AR426" s="67" t="s">
        <v>521</v>
      </c>
      <c r="AS426" s="67" t="s">
        <v>521</v>
      </c>
      <c r="AT426" s="67" t="s">
        <v>521</v>
      </c>
      <c r="AU426" s="67" t="s">
        <v>521</v>
      </c>
      <c r="AV426" s="68" t="s">
        <v>521</v>
      </c>
      <c r="AW426" s="69" t="s">
        <v>521</v>
      </c>
      <c r="AX426" s="67" t="s">
        <v>521</v>
      </c>
      <c r="AY426" s="67" t="s">
        <v>521</v>
      </c>
      <c r="AZ426" s="67" t="s">
        <v>521</v>
      </c>
      <c r="BA426" s="67" t="s">
        <v>521</v>
      </c>
      <c r="BB426" s="67" t="s">
        <v>521</v>
      </c>
      <c r="BC426" s="67" t="s">
        <v>521</v>
      </c>
      <c r="BD426" s="67" t="s">
        <v>521</v>
      </c>
      <c r="BE426" s="67" t="s">
        <v>521</v>
      </c>
      <c r="BF426" s="68" t="s">
        <v>521</v>
      </c>
      <c r="BG426" s="69" t="s">
        <v>521</v>
      </c>
      <c r="BH426" s="67" t="s">
        <v>521</v>
      </c>
      <c r="BI426" s="67" t="s">
        <v>521</v>
      </c>
      <c r="BJ426" s="67" t="s">
        <v>521</v>
      </c>
      <c r="BK426" s="67" t="s">
        <v>521</v>
      </c>
      <c r="BL426" s="67" t="s">
        <v>521</v>
      </c>
      <c r="BM426" s="67" t="s">
        <v>521</v>
      </c>
      <c r="BN426" s="67" t="s">
        <v>521</v>
      </c>
      <c r="BO426" s="67" t="s">
        <v>521</v>
      </c>
      <c r="BP426" s="68" t="s">
        <v>521</v>
      </c>
      <c r="BQ426" s="70" t="s">
        <v>521</v>
      </c>
      <c r="BR426" s="67" t="s">
        <v>521</v>
      </c>
      <c r="BS426" s="67" t="s">
        <v>521</v>
      </c>
      <c r="BT426" s="67" t="s">
        <v>521</v>
      </c>
      <c r="BU426" s="67" t="s">
        <v>521</v>
      </c>
      <c r="BV426" s="67" t="s">
        <v>521</v>
      </c>
      <c r="BW426" s="67" t="s">
        <v>521</v>
      </c>
      <c r="BX426" s="67" t="s">
        <v>521</v>
      </c>
      <c r="BY426" s="67" t="s">
        <v>521</v>
      </c>
      <c r="BZ426" s="68" t="s">
        <v>521</v>
      </c>
      <c r="CA426" s="69" t="s">
        <v>521</v>
      </c>
      <c r="CB426" s="67" t="s">
        <v>521</v>
      </c>
      <c r="CC426" s="67" t="s">
        <v>521</v>
      </c>
      <c r="CD426" s="67" t="s">
        <v>521</v>
      </c>
      <c r="CE426" s="67" t="s">
        <v>521</v>
      </c>
      <c r="CF426" s="67" t="s">
        <v>521</v>
      </c>
      <c r="CG426" s="67" t="s">
        <v>521</v>
      </c>
      <c r="CH426" s="67" t="s">
        <v>521</v>
      </c>
      <c r="CI426" s="67" t="s">
        <v>521</v>
      </c>
      <c r="CJ426" s="68" t="s">
        <v>521</v>
      </c>
      <c r="CK426" s="69" t="s">
        <v>521</v>
      </c>
      <c r="CL426" s="67" t="s">
        <v>521</v>
      </c>
      <c r="CM426" s="67" t="s">
        <v>521</v>
      </c>
      <c r="CN426" s="67" t="s">
        <v>521</v>
      </c>
      <c r="CO426" s="67" t="s">
        <v>521</v>
      </c>
      <c r="CP426" s="67" t="s">
        <v>521</v>
      </c>
      <c r="CQ426" s="67" t="s">
        <v>521</v>
      </c>
      <c r="CR426" s="67" t="s">
        <v>521</v>
      </c>
      <c r="CS426" s="67" t="s">
        <v>521</v>
      </c>
      <c r="CT426" s="68" t="s">
        <v>521</v>
      </c>
      <c r="CU426" s="69" t="s">
        <v>521</v>
      </c>
      <c r="CV426" s="67" t="s">
        <v>521</v>
      </c>
      <c r="CW426" s="67" t="s">
        <v>521</v>
      </c>
      <c r="CX426" s="67" t="s">
        <v>521</v>
      </c>
      <c r="CY426" s="67" t="s">
        <v>521</v>
      </c>
      <c r="CZ426" s="67" t="s">
        <v>521</v>
      </c>
      <c r="DA426" s="67" t="s">
        <v>521</v>
      </c>
      <c r="DB426" s="67" t="s">
        <v>521</v>
      </c>
      <c r="DC426" s="67" t="s">
        <v>521</v>
      </c>
      <c r="DD426" s="68" t="s">
        <v>521</v>
      </c>
      <c r="DE426" s="69" t="s">
        <v>521</v>
      </c>
      <c r="DF426" s="71" t="s">
        <v>521</v>
      </c>
      <c r="DG426" s="67" t="s">
        <v>521</v>
      </c>
      <c r="DH426" s="67" t="s">
        <v>521</v>
      </c>
      <c r="DI426" s="67" t="s">
        <v>521</v>
      </c>
      <c r="DJ426" s="67" t="s">
        <v>521</v>
      </c>
      <c r="DK426" s="67" t="s">
        <v>521</v>
      </c>
      <c r="DL426" s="67" t="s">
        <v>521</v>
      </c>
      <c r="DM426" s="67" t="s">
        <v>521</v>
      </c>
      <c r="DN426" s="68" t="s">
        <v>521</v>
      </c>
      <c r="DO426" s="70" t="s">
        <v>521</v>
      </c>
      <c r="DP426" s="71" t="s">
        <v>521</v>
      </c>
      <c r="DQ426" s="67" t="s">
        <v>521</v>
      </c>
      <c r="DR426" s="67" t="s">
        <v>521</v>
      </c>
      <c r="DS426" s="67" t="s">
        <v>521</v>
      </c>
      <c r="DT426" s="67" t="s">
        <v>521</v>
      </c>
      <c r="DU426" s="67" t="s">
        <v>521</v>
      </c>
      <c r="DV426" s="67" t="s">
        <v>521</v>
      </c>
      <c r="DW426" s="67" t="s">
        <v>521</v>
      </c>
      <c r="DX426" s="72" t="s">
        <v>521</v>
      </c>
      <c r="DY426" s="146"/>
      <c r="DZ426" s="147"/>
      <c r="EA426" s="147"/>
      <c r="EB426" s="147"/>
      <c r="EC426" s="158"/>
      <c r="ED426" s="168"/>
      <c r="EE426" s="147"/>
      <c r="EF426" s="147"/>
      <c r="EG426" s="147"/>
      <c r="EH426" s="176"/>
      <c r="EI426" s="146"/>
      <c r="EJ426" s="147"/>
      <c r="EK426" s="147"/>
      <c r="EL426" s="147"/>
      <c r="EM426" s="158"/>
      <c r="EN426" s="168"/>
      <c r="EO426" s="147"/>
      <c r="EP426" s="147"/>
      <c r="EQ426" s="147"/>
      <c r="ER426" s="170"/>
      <c r="ES426" s="128" t="s">
        <v>908</v>
      </c>
      <c r="ET426" s="82"/>
      <c r="EU426" s="83"/>
      <c r="EV426" s="146"/>
      <c r="EW426" s="147"/>
      <c r="EX426" s="147"/>
      <c r="EY426" s="147"/>
      <c r="EZ426" s="147"/>
      <c r="FA426" s="147"/>
      <c r="FB426" s="147"/>
      <c r="FC426" s="147"/>
      <c r="FD426" s="147"/>
      <c r="FE426" s="170"/>
      <c r="FF426" s="73"/>
      <c r="FG426" s="74"/>
      <c r="FH426" s="74"/>
      <c r="FI426" s="74"/>
      <c r="FJ426" s="74"/>
      <c r="FK426" s="74"/>
      <c r="FL426" s="74"/>
      <c r="FM426" s="74"/>
      <c r="FN426" s="74"/>
      <c r="FO426" s="84"/>
      <c r="FP426" s="73"/>
      <c r="FQ426" s="74"/>
      <c r="FR426" s="74"/>
      <c r="FS426" s="74"/>
      <c r="FT426" s="74"/>
      <c r="FU426" s="74"/>
      <c r="FV426" s="74"/>
      <c r="FW426" s="74"/>
      <c r="FX426" s="74"/>
      <c r="FY426" s="84"/>
      <c r="FZ426" s="73"/>
      <c r="GA426" s="74"/>
      <c r="GB426" s="74"/>
      <c r="GC426" s="74"/>
      <c r="GD426" s="74"/>
      <c r="GE426" s="74"/>
      <c r="GF426" s="74"/>
      <c r="GG426" s="74"/>
      <c r="GH426" s="74"/>
      <c r="GI426" s="84"/>
      <c r="GJ426" s="73"/>
      <c r="GK426" s="74"/>
      <c r="GL426" s="74"/>
      <c r="GM426" s="74"/>
      <c r="GN426" s="74"/>
      <c r="GO426" s="74"/>
      <c r="GP426" s="74"/>
      <c r="GQ426" s="74"/>
      <c r="GR426" s="74"/>
      <c r="GS426" s="84"/>
      <c r="GT426" s="73"/>
      <c r="GU426" s="74"/>
      <c r="GV426" s="74"/>
      <c r="GW426" s="74"/>
      <c r="GX426" s="74"/>
      <c r="GY426" s="74"/>
      <c r="GZ426" s="74"/>
      <c r="HA426" s="74"/>
      <c r="HB426" s="74"/>
      <c r="HC426" s="84"/>
      <c r="HD426" s="73"/>
      <c r="HE426" s="74"/>
      <c r="HF426" s="74"/>
      <c r="HG426" s="74"/>
      <c r="HH426" s="74"/>
      <c r="HI426" s="74"/>
      <c r="HJ426" s="74"/>
      <c r="HK426" s="74"/>
      <c r="HL426" s="74"/>
      <c r="HM426" s="84"/>
      <c r="HN426" s="73"/>
      <c r="HO426" s="74"/>
      <c r="HP426" s="74"/>
      <c r="HQ426" s="74"/>
      <c r="HR426" s="74"/>
      <c r="HS426" s="74"/>
      <c r="HT426" s="74"/>
      <c r="HU426" s="74"/>
      <c r="HV426" s="74"/>
      <c r="HW426" s="84"/>
      <c r="HX426" s="73"/>
      <c r="HY426" s="74"/>
      <c r="HZ426" s="74"/>
      <c r="IA426" s="74"/>
      <c r="IB426" s="74"/>
      <c r="IC426" s="74"/>
      <c r="ID426" s="74"/>
      <c r="IE426" s="74"/>
      <c r="IF426" s="74"/>
      <c r="IG426" s="84"/>
      <c r="IH426" s="148"/>
      <c r="II426" s="149"/>
      <c r="IJ426" s="149"/>
      <c r="IK426" s="149"/>
      <c r="IL426" s="149"/>
      <c r="IM426" s="150"/>
      <c r="IN426" s="151"/>
      <c r="IO426" s="152"/>
      <c r="IP426" s="153"/>
      <c r="IQ426" s="149"/>
      <c r="IR426" s="149"/>
      <c r="IS426" s="149"/>
      <c r="IT426" s="149"/>
      <c r="IU426" s="149"/>
      <c r="IV426" s="149"/>
      <c r="IW426" s="154"/>
      <c r="IX426" s="151"/>
      <c r="IY426" s="149"/>
      <c r="IZ426" s="149"/>
      <c r="JA426" s="149"/>
      <c r="JB426" s="149"/>
      <c r="JC426" s="149"/>
      <c r="JD426" s="149"/>
      <c r="JE426" s="155"/>
      <c r="JF426" s="153"/>
      <c r="JG426" s="149"/>
      <c r="JH426" s="149"/>
      <c r="JI426" s="149"/>
      <c r="JJ426" s="149"/>
      <c r="JK426" s="149"/>
      <c r="JL426" s="149"/>
      <c r="JM426" s="154"/>
      <c r="JN426" s="151"/>
      <c r="JO426" s="149"/>
      <c r="JP426" s="149"/>
      <c r="JQ426" s="149"/>
      <c r="JR426" s="149"/>
      <c r="JS426" s="149"/>
      <c r="JT426" s="149"/>
      <c r="JU426" s="149"/>
      <c r="JV426" s="149"/>
      <c r="JW426" s="149"/>
      <c r="JX426" s="149"/>
      <c r="JY426" s="149"/>
      <c r="JZ426" s="155"/>
      <c r="KA426" s="151"/>
      <c r="KB426" s="149"/>
      <c r="KC426" s="149"/>
      <c r="KD426" s="149"/>
      <c r="KE426" s="155"/>
      <c r="KF426" s="153"/>
      <c r="KG426" s="149"/>
      <c r="KH426" s="149"/>
      <c r="KI426" s="149"/>
      <c r="KJ426" s="149"/>
      <c r="KK426" s="156"/>
      <c r="KL426" s="149"/>
      <c r="KM426" s="149"/>
      <c r="KN426" s="149"/>
      <c r="KO426" s="149"/>
      <c r="KP426" s="149"/>
      <c r="KQ426" s="149"/>
      <c r="KR426" s="149"/>
      <c r="KS426" s="154"/>
      <c r="KT426" s="154"/>
      <c r="KU426" s="154"/>
      <c r="KV426" s="154"/>
      <c r="KW426" s="151"/>
      <c r="KX426" s="149"/>
      <c r="KY426" s="149"/>
      <c r="KZ426" s="149"/>
      <c r="LA426" s="149"/>
      <c r="LB426" s="149"/>
      <c r="LC426" s="154"/>
      <c r="LD426" s="151"/>
      <c r="LE426" s="152"/>
      <c r="LF426" s="157"/>
      <c r="LG426" s="158"/>
      <c r="LH426" s="151"/>
      <c r="LI426" s="149"/>
      <c r="LJ426" s="147"/>
      <c r="LK426" s="147"/>
      <c r="LL426" s="147"/>
      <c r="LM426" s="159"/>
      <c r="LN426" s="153"/>
      <c r="LO426" s="149"/>
      <c r="LP426" s="149"/>
      <c r="LQ426" s="149"/>
      <c r="LR426" s="154"/>
      <c r="LS426" s="151"/>
      <c r="LT426" s="149"/>
      <c r="LU426" s="149"/>
      <c r="LV426" s="149"/>
      <c r="LW426" s="149"/>
      <c r="LX426" s="149"/>
      <c r="LY426" s="149"/>
      <c r="LZ426" s="149"/>
      <c r="MA426" s="155"/>
      <c r="MB426" s="153"/>
      <c r="MC426" s="149"/>
      <c r="MD426" s="149"/>
      <c r="ME426" s="149"/>
      <c r="MF426" s="149"/>
      <c r="MG426" s="149"/>
      <c r="MH426" s="149"/>
      <c r="MI426" s="149"/>
      <c r="MJ426" s="149"/>
      <c r="MK426" s="149"/>
      <c r="ML426" s="149"/>
      <c r="MM426" s="149"/>
      <c r="MN426" s="156"/>
      <c r="MO426" s="156"/>
      <c r="MP426" s="154"/>
      <c r="MQ426" s="151"/>
      <c r="MR426" s="149"/>
      <c r="MS426" s="149"/>
      <c r="MT426" s="149"/>
      <c r="MU426" s="149"/>
      <c r="MV426" s="156"/>
      <c r="MW426" s="149"/>
      <c r="MX426" s="149"/>
      <c r="MY426" s="149"/>
      <c r="MZ426" s="149"/>
      <c r="NA426" s="149"/>
      <c r="NB426" s="149"/>
      <c r="NC426" s="149"/>
      <c r="ND426" s="154"/>
      <c r="NE426" s="154"/>
      <c r="NF426" s="154"/>
      <c r="NG426" s="154"/>
      <c r="NH426" s="151"/>
      <c r="NI426" s="149"/>
      <c r="NJ426" s="149"/>
      <c r="NK426" s="149"/>
      <c r="NL426" s="149"/>
      <c r="NM426" s="149"/>
      <c r="NN426" s="94"/>
      <c r="NO426" s="151"/>
      <c r="NP426" s="160"/>
      <c r="NQ426" s="198" t="s">
        <v>1551</v>
      </c>
      <c r="NR426" s="196" t="s">
        <v>1553</v>
      </c>
      <c r="NS426" s="145"/>
      <c r="NT426" s="145"/>
      <c r="NU426" s="145" t="s">
        <v>908</v>
      </c>
      <c r="NV426" s="186" t="s">
        <v>908</v>
      </c>
      <c r="NW426" s="198" t="s">
        <v>908</v>
      </c>
      <c r="NX426" s="165" t="s">
        <v>908</v>
      </c>
      <c r="NY426" s="179" t="s">
        <v>908</v>
      </c>
      <c r="NZ426" s="165" t="s">
        <v>908</v>
      </c>
      <c r="OA426" s="166"/>
      <c r="OB426" s="166"/>
      <c r="OC426" s="166"/>
      <c r="OD426" s="141"/>
      <c r="OE426" s="140"/>
      <c r="OF426" s="141"/>
      <c r="OG426" s="140"/>
      <c r="OH426" s="114"/>
      <c r="OI426" s="115"/>
      <c r="OJ426" s="115"/>
      <c r="OK426" s="115"/>
      <c r="OL426" s="115"/>
      <c r="OM426" s="115"/>
      <c r="ON426" s="115"/>
      <c r="OO426" s="115"/>
      <c r="OP426" s="115"/>
      <c r="OQ426" s="121"/>
      <c r="OR426" s="114"/>
      <c r="OS426" s="115"/>
      <c r="OT426" s="115"/>
      <c r="OU426" s="115"/>
      <c r="OV426" s="115"/>
      <c r="OW426" s="115"/>
      <c r="OX426" s="115"/>
      <c r="OY426" s="116"/>
      <c r="OZ426" s="115"/>
      <c r="PA426" s="117"/>
      <c r="PB426" s="118"/>
      <c r="PC426" s="115"/>
      <c r="PD426" s="115"/>
      <c r="PE426" s="115"/>
      <c r="PF426" s="115"/>
      <c r="PG426" s="119"/>
      <c r="PH426" s="118"/>
      <c r="PI426" s="115"/>
      <c r="PJ426" s="115"/>
      <c r="PK426" s="115"/>
      <c r="PL426" s="115"/>
      <c r="PM426" s="119"/>
      <c r="PN426" s="118"/>
      <c r="PO426" s="115"/>
      <c r="PP426" s="115"/>
      <c r="PQ426" s="115"/>
      <c r="PR426" s="115"/>
      <c r="PS426" s="119"/>
      <c r="PT426" s="120"/>
      <c r="PU426" s="115"/>
      <c r="PV426" s="115"/>
      <c r="PW426" s="115"/>
      <c r="PX426" s="115"/>
      <c r="PY426" s="115"/>
      <c r="PZ426" s="115"/>
      <c r="QA426" s="116"/>
      <c r="QB426" s="115"/>
      <c r="QC426" s="121"/>
      <c r="QD426" s="120"/>
      <c r="QE426" s="115"/>
      <c r="QF426" s="115"/>
      <c r="QG426" s="115"/>
      <c r="QH426" s="115"/>
      <c r="QI426" s="115"/>
      <c r="QJ426" s="115"/>
      <c r="QK426" s="116"/>
      <c r="QL426" s="115"/>
      <c r="QM426" s="121"/>
      <c r="QN426" s="114"/>
      <c r="QO426" s="115"/>
      <c r="QP426" s="115"/>
      <c r="QQ426" s="115"/>
      <c r="QR426" s="115"/>
      <c r="QS426" s="115"/>
      <c r="QT426" s="114"/>
      <c r="QU426" s="115"/>
      <c r="QV426" s="115"/>
      <c r="QW426" s="115"/>
      <c r="QX426" s="115"/>
      <c r="QY426" s="115"/>
      <c r="QZ426" s="114"/>
      <c r="RA426" s="115"/>
      <c r="RB426" s="115"/>
      <c r="RC426" s="115"/>
      <c r="RD426" s="115"/>
      <c r="RE426" s="115"/>
      <c r="RF426" s="122"/>
      <c r="RG426" s="115"/>
      <c r="RH426" s="115"/>
      <c r="RI426" s="115"/>
      <c r="RJ426" s="115"/>
      <c r="RK426" s="115"/>
      <c r="RL426" s="115"/>
      <c r="RM426" s="115"/>
      <c r="RN426" s="115"/>
      <c r="RO426" s="115"/>
      <c r="RP426" s="119"/>
      <c r="RQ426" s="118"/>
      <c r="RR426" s="115"/>
      <c r="RS426" s="119"/>
      <c r="RT426" s="118"/>
      <c r="RU426" s="119"/>
      <c r="RV426" s="118"/>
      <c r="RW426" s="115"/>
      <c r="RX426" s="119"/>
      <c r="RY426" s="118"/>
      <c r="RZ426" s="115"/>
      <c r="SA426" s="117"/>
      <c r="SB426" s="118"/>
      <c r="SC426" s="115"/>
      <c r="SD426" s="115"/>
      <c r="SE426" s="115"/>
      <c r="SF426" s="115"/>
      <c r="SG426" s="115"/>
      <c r="SH426" s="115"/>
      <c r="SI426" s="115"/>
      <c r="SJ426" s="115"/>
      <c r="SK426" s="115"/>
      <c r="SL426" s="115"/>
      <c r="SM426" s="121"/>
      <c r="SN426" s="115"/>
      <c r="SO426" s="115"/>
      <c r="SP426" s="115"/>
      <c r="SQ426" s="115"/>
      <c r="SR426" s="115"/>
      <c r="SS426" s="121"/>
      <c r="ST426" s="118"/>
      <c r="SU426" s="115"/>
      <c r="SV426" s="115"/>
      <c r="SW426" s="115"/>
      <c r="SX426" s="115"/>
      <c r="SY426" s="115"/>
      <c r="SZ426" s="115"/>
      <c r="TA426" s="115"/>
      <c r="TB426" s="115"/>
      <c r="TC426" s="115"/>
      <c r="TD426" s="115"/>
      <c r="TE426" s="117"/>
      <c r="TF426" s="118"/>
      <c r="TG426" s="115"/>
      <c r="TH426" s="115"/>
      <c r="TI426" s="115"/>
      <c r="TJ426" s="115"/>
      <c r="TK426" s="115"/>
      <c r="TL426" s="117"/>
      <c r="TM426" s="118"/>
      <c r="TN426" s="115"/>
      <c r="TO426" s="115"/>
      <c r="TP426" s="115"/>
      <c r="TQ426" s="115"/>
      <c r="TR426" s="115"/>
      <c r="TS426" s="119"/>
      <c r="TT426" s="120"/>
      <c r="TU426" s="115"/>
      <c r="TV426" s="115"/>
      <c r="TW426" s="115"/>
      <c r="TX426" s="115"/>
      <c r="TY426" s="115"/>
      <c r="TZ426" s="121"/>
      <c r="UA426" s="167"/>
      <c r="UB426" s="7" t="s">
        <v>1</v>
      </c>
    </row>
    <row r="427" spans="1:548" x14ac:dyDescent="0.15">
      <c r="A427" s="183">
        <v>419</v>
      </c>
      <c r="B427" s="200" t="s">
        <v>1553</v>
      </c>
      <c r="C427" s="143"/>
      <c r="D427" s="143"/>
      <c r="E427" s="161" t="s">
        <v>1013</v>
      </c>
      <c r="F427" s="65" t="s">
        <v>908</v>
      </c>
      <c r="G427" s="65" t="s">
        <v>908</v>
      </c>
      <c r="H427" s="144" t="s">
        <v>1014</v>
      </c>
      <c r="I427" s="66" t="s">
        <v>521</v>
      </c>
      <c r="J427" s="67" t="s">
        <v>521</v>
      </c>
      <c r="K427" s="67" t="s">
        <v>521</v>
      </c>
      <c r="L427" s="67" t="s">
        <v>521</v>
      </c>
      <c r="M427" s="67" t="s">
        <v>521</v>
      </c>
      <c r="N427" s="67" t="s">
        <v>521</v>
      </c>
      <c r="O427" s="67" t="s">
        <v>521</v>
      </c>
      <c r="P427" s="67" t="s">
        <v>521</v>
      </c>
      <c r="Q427" s="67" t="s">
        <v>521</v>
      </c>
      <c r="R427" s="68" t="s">
        <v>521</v>
      </c>
      <c r="S427" s="69" t="s">
        <v>521</v>
      </c>
      <c r="T427" s="67" t="s">
        <v>521</v>
      </c>
      <c r="U427" s="67" t="s">
        <v>521</v>
      </c>
      <c r="V427" s="67" t="s">
        <v>521</v>
      </c>
      <c r="W427" s="67" t="s">
        <v>521</v>
      </c>
      <c r="X427" s="67" t="s">
        <v>521</v>
      </c>
      <c r="Y427" s="67" t="s">
        <v>521</v>
      </c>
      <c r="Z427" s="67" t="s">
        <v>521</v>
      </c>
      <c r="AA427" s="67" t="s">
        <v>521</v>
      </c>
      <c r="AB427" s="68" t="s">
        <v>521</v>
      </c>
      <c r="AC427" s="69" t="s">
        <v>521</v>
      </c>
      <c r="AD427" s="67" t="s">
        <v>521</v>
      </c>
      <c r="AE427" s="67" t="s">
        <v>521</v>
      </c>
      <c r="AF427" s="67" t="s">
        <v>521</v>
      </c>
      <c r="AG427" s="67" t="s">
        <v>521</v>
      </c>
      <c r="AH427" s="67" t="s">
        <v>521</v>
      </c>
      <c r="AI427" s="67" t="s">
        <v>521</v>
      </c>
      <c r="AJ427" s="67" t="s">
        <v>521</v>
      </c>
      <c r="AK427" s="67" t="s">
        <v>521</v>
      </c>
      <c r="AL427" s="68" t="s">
        <v>521</v>
      </c>
      <c r="AM427" s="69" t="s">
        <v>521</v>
      </c>
      <c r="AN427" s="67" t="s">
        <v>521</v>
      </c>
      <c r="AO427" s="67" t="s">
        <v>521</v>
      </c>
      <c r="AP427" s="67" t="s">
        <v>521</v>
      </c>
      <c r="AQ427" s="67" t="s">
        <v>521</v>
      </c>
      <c r="AR427" s="67" t="s">
        <v>521</v>
      </c>
      <c r="AS427" s="67" t="s">
        <v>521</v>
      </c>
      <c r="AT427" s="67" t="s">
        <v>521</v>
      </c>
      <c r="AU427" s="67" t="s">
        <v>521</v>
      </c>
      <c r="AV427" s="68" t="s">
        <v>521</v>
      </c>
      <c r="AW427" s="69" t="s">
        <v>521</v>
      </c>
      <c r="AX427" s="67" t="s">
        <v>521</v>
      </c>
      <c r="AY427" s="67" t="s">
        <v>521</v>
      </c>
      <c r="AZ427" s="67" t="s">
        <v>521</v>
      </c>
      <c r="BA427" s="67" t="s">
        <v>521</v>
      </c>
      <c r="BB427" s="67" t="s">
        <v>521</v>
      </c>
      <c r="BC427" s="67" t="s">
        <v>521</v>
      </c>
      <c r="BD427" s="67" t="s">
        <v>521</v>
      </c>
      <c r="BE427" s="67" t="s">
        <v>521</v>
      </c>
      <c r="BF427" s="68" t="s">
        <v>521</v>
      </c>
      <c r="BG427" s="69" t="s">
        <v>521</v>
      </c>
      <c r="BH427" s="67" t="s">
        <v>521</v>
      </c>
      <c r="BI427" s="67" t="s">
        <v>521</v>
      </c>
      <c r="BJ427" s="67" t="s">
        <v>521</v>
      </c>
      <c r="BK427" s="67" t="s">
        <v>521</v>
      </c>
      <c r="BL427" s="67" t="s">
        <v>521</v>
      </c>
      <c r="BM427" s="67" t="s">
        <v>521</v>
      </c>
      <c r="BN427" s="67" t="s">
        <v>521</v>
      </c>
      <c r="BO427" s="67" t="s">
        <v>521</v>
      </c>
      <c r="BP427" s="68" t="s">
        <v>521</v>
      </c>
      <c r="BQ427" s="70" t="s">
        <v>521</v>
      </c>
      <c r="BR427" s="67" t="s">
        <v>521</v>
      </c>
      <c r="BS427" s="67" t="s">
        <v>521</v>
      </c>
      <c r="BT427" s="67" t="s">
        <v>521</v>
      </c>
      <c r="BU427" s="67" t="s">
        <v>521</v>
      </c>
      <c r="BV427" s="67" t="s">
        <v>521</v>
      </c>
      <c r="BW427" s="67" t="s">
        <v>521</v>
      </c>
      <c r="BX427" s="67" t="s">
        <v>521</v>
      </c>
      <c r="BY427" s="67" t="s">
        <v>521</v>
      </c>
      <c r="BZ427" s="68" t="s">
        <v>521</v>
      </c>
      <c r="CA427" s="69" t="s">
        <v>521</v>
      </c>
      <c r="CB427" s="67" t="s">
        <v>521</v>
      </c>
      <c r="CC427" s="67" t="s">
        <v>521</v>
      </c>
      <c r="CD427" s="67" t="s">
        <v>521</v>
      </c>
      <c r="CE427" s="67" t="s">
        <v>521</v>
      </c>
      <c r="CF427" s="67" t="s">
        <v>521</v>
      </c>
      <c r="CG427" s="67" t="s">
        <v>521</v>
      </c>
      <c r="CH427" s="67" t="s">
        <v>521</v>
      </c>
      <c r="CI427" s="67" t="s">
        <v>521</v>
      </c>
      <c r="CJ427" s="68" t="s">
        <v>521</v>
      </c>
      <c r="CK427" s="69" t="s">
        <v>521</v>
      </c>
      <c r="CL427" s="67" t="s">
        <v>521</v>
      </c>
      <c r="CM427" s="67" t="s">
        <v>521</v>
      </c>
      <c r="CN427" s="67" t="s">
        <v>521</v>
      </c>
      <c r="CO427" s="67" t="s">
        <v>521</v>
      </c>
      <c r="CP427" s="67" t="s">
        <v>521</v>
      </c>
      <c r="CQ427" s="67" t="s">
        <v>521</v>
      </c>
      <c r="CR427" s="67" t="s">
        <v>521</v>
      </c>
      <c r="CS427" s="67" t="s">
        <v>521</v>
      </c>
      <c r="CT427" s="68" t="s">
        <v>521</v>
      </c>
      <c r="CU427" s="69" t="s">
        <v>521</v>
      </c>
      <c r="CV427" s="67" t="s">
        <v>521</v>
      </c>
      <c r="CW427" s="67" t="s">
        <v>521</v>
      </c>
      <c r="CX427" s="67" t="s">
        <v>521</v>
      </c>
      <c r="CY427" s="67" t="s">
        <v>521</v>
      </c>
      <c r="CZ427" s="67" t="s">
        <v>521</v>
      </c>
      <c r="DA427" s="67" t="s">
        <v>521</v>
      </c>
      <c r="DB427" s="67" t="s">
        <v>521</v>
      </c>
      <c r="DC427" s="67" t="s">
        <v>521</v>
      </c>
      <c r="DD427" s="68" t="s">
        <v>521</v>
      </c>
      <c r="DE427" s="69" t="s">
        <v>521</v>
      </c>
      <c r="DF427" s="71" t="s">
        <v>521</v>
      </c>
      <c r="DG427" s="67" t="s">
        <v>521</v>
      </c>
      <c r="DH427" s="67" t="s">
        <v>521</v>
      </c>
      <c r="DI427" s="67" t="s">
        <v>521</v>
      </c>
      <c r="DJ427" s="67" t="s">
        <v>521</v>
      </c>
      <c r="DK427" s="67" t="s">
        <v>521</v>
      </c>
      <c r="DL427" s="67" t="s">
        <v>521</v>
      </c>
      <c r="DM427" s="67" t="s">
        <v>521</v>
      </c>
      <c r="DN427" s="68" t="s">
        <v>521</v>
      </c>
      <c r="DO427" s="70" t="s">
        <v>521</v>
      </c>
      <c r="DP427" s="71" t="s">
        <v>521</v>
      </c>
      <c r="DQ427" s="67" t="s">
        <v>521</v>
      </c>
      <c r="DR427" s="67" t="s">
        <v>521</v>
      </c>
      <c r="DS427" s="67" t="s">
        <v>521</v>
      </c>
      <c r="DT427" s="67" t="s">
        <v>521</v>
      </c>
      <c r="DU427" s="67" t="s">
        <v>521</v>
      </c>
      <c r="DV427" s="67" t="s">
        <v>521</v>
      </c>
      <c r="DW427" s="67" t="s">
        <v>521</v>
      </c>
      <c r="DX427" s="72" t="s">
        <v>521</v>
      </c>
      <c r="DY427" s="146"/>
      <c r="DZ427" s="147"/>
      <c r="EA427" s="147"/>
      <c r="EB427" s="147"/>
      <c r="EC427" s="158"/>
      <c r="ED427" s="168"/>
      <c r="EE427" s="147"/>
      <c r="EF427" s="147"/>
      <c r="EG427" s="147"/>
      <c r="EH427" s="176"/>
      <c r="EI427" s="146"/>
      <c r="EJ427" s="147"/>
      <c r="EK427" s="147"/>
      <c r="EL427" s="147"/>
      <c r="EM427" s="158"/>
      <c r="EN427" s="168"/>
      <c r="EO427" s="147"/>
      <c r="EP427" s="147"/>
      <c r="EQ427" s="147"/>
      <c r="ER427" s="170"/>
      <c r="ES427" s="128" t="s">
        <v>908</v>
      </c>
      <c r="ET427" s="82"/>
      <c r="EU427" s="83"/>
      <c r="EV427" s="146"/>
      <c r="EW427" s="147"/>
      <c r="EX427" s="147"/>
      <c r="EY427" s="147"/>
      <c r="EZ427" s="147"/>
      <c r="FA427" s="147"/>
      <c r="FB427" s="147"/>
      <c r="FC427" s="147"/>
      <c r="FD427" s="147"/>
      <c r="FE427" s="170"/>
      <c r="FF427" s="73"/>
      <c r="FG427" s="74"/>
      <c r="FH427" s="74"/>
      <c r="FI427" s="74"/>
      <c r="FJ427" s="74"/>
      <c r="FK427" s="74"/>
      <c r="FL427" s="74"/>
      <c r="FM427" s="74"/>
      <c r="FN427" s="74"/>
      <c r="FO427" s="84"/>
      <c r="FP427" s="73"/>
      <c r="FQ427" s="74"/>
      <c r="FR427" s="74"/>
      <c r="FS427" s="74"/>
      <c r="FT427" s="74"/>
      <c r="FU427" s="74"/>
      <c r="FV427" s="74"/>
      <c r="FW427" s="74"/>
      <c r="FX427" s="74"/>
      <c r="FY427" s="84"/>
      <c r="FZ427" s="73"/>
      <c r="GA427" s="74"/>
      <c r="GB427" s="74"/>
      <c r="GC427" s="74"/>
      <c r="GD427" s="74"/>
      <c r="GE427" s="74"/>
      <c r="GF427" s="74"/>
      <c r="GG427" s="74"/>
      <c r="GH427" s="74"/>
      <c r="GI427" s="84"/>
      <c r="GJ427" s="73"/>
      <c r="GK427" s="74"/>
      <c r="GL427" s="74"/>
      <c r="GM427" s="74"/>
      <c r="GN427" s="74"/>
      <c r="GO427" s="74"/>
      <c r="GP427" s="74"/>
      <c r="GQ427" s="74"/>
      <c r="GR427" s="74"/>
      <c r="GS427" s="84"/>
      <c r="GT427" s="73"/>
      <c r="GU427" s="74"/>
      <c r="GV427" s="74"/>
      <c r="GW427" s="74"/>
      <c r="GX427" s="74"/>
      <c r="GY427" s="74"/>
      <c r="GZ427" s="74"/>
      <c r="HA427" s="74"/>
      <c r="HB427" s="74"/>
      <c r="HC427" s="84"/>
      <c r="HD427" s="73"/>
      <c r="HE427" s="74"/>
      <c r="HF427" s="74"/>
      <c r="HG427" s="74"/>
      <c r="HH427" s="74"/>
      <c r="HI427" s="74"/>
      <c r="HJ427" s="74"/>
      <c r="HK427" s="74"/>
      <c r="HL427" s="74"/>
      <c r="HM427" s="84"/>
      <c r="HN427" s="73"/>
      <c r="HO427" s="74"/>
      <c r="HP427" s="74"/>
      <c r="HQ427" s="74"/>
      <c r="HR427" s="74"/>
      <c r="HS427" s="74"/>
      <c r="HT427" s="74"/>
      <c r="HU427" s="74"/>
      <c r="HV427" s="74"/>
      <c r="HW427" s="84"/>
      <c r="HX427" s="73"/>
      <c r="HY427" s="74"/>
      <c r="HZ427" s="74"/>
      <c r="IA427" s="74"/>
      <c r="IB427" s="74"/>
      <c r="IC427" s="74"/>
      <c r="ID427" s="74"/>
      <c r="IE427" s="74"/>
      <c r="IF427" s="74"/>
      <c r="IG427" s="84"/>
      <c r="IH427" s="148"/>
      <c r="II427" s="149"/>
      <c r="IJ427" s="149"/>
      <c r="IK427" s="149"/>
      <c r="IL427" s="149"/>
      <c r="IM427" s="150"/>
      <c r="IN427" s="151"/>
      <c r="IO427" s="152"/>
      <c r="IP427" s="153"/>
      <c r="IQ427" s="149"/>
      <c r="IR427" s="149"/>
      <c r="IS427" s="149"/>
      <c r="IT427" s="149"/>
      <c r="IU427" s="149"/>
      <c r="IV427" s="149"/>
      <c r="IW427" s="154"/>
      <c r="IX427" s="151"/>
      <c r="IY427" s="149"/>
      <c r="IZ427" s="149"/>
      <c r="JA427" s="149"/>
      <c r="JB427" s="149"/>
      <c r="JC427" s="149"/>
      <c r="JD427" s="149"/>
      <c r="JE427" s="155"/>
      <c r="JF427" s="153"/>
      <c r="JG427" s="149"/>
      <c r="JH427" s="149"/>
      <c r="JI427" s="149"/>
      <c r="JJ427" s="149"/>
      <c r="JK427" s="149"/>
      <c r="JL427" s="149"/>
      <c r="JM427" s="154"/>
      <c r="JN427" s="151"/>
      <c r="JO427" s="149"/>
      <c r="JP427" s="149"/>
      <c r="JQ427" s="149"/>
      <c r="JR427" s="149"/>
      <c r="JS427" s="149"/>
      <c r="JT427" s="149"/>
      <c r="JU427" s="149"/>
      <c r="JV427" s="149"/>
      <c r="JW427" s="149"/>
      <c r="JX427" s="149"/>
      <c r="JY427" s="149"/>
      <c r="JZ427" s="155"/>
      <c r="KA427" s="151"/>
      <c r="KB427" s="149"/>
      <c r="KC427" s="149"/>
      <c r="KD427" s="149"/>
      <c r="KE427" s="155"/>
      <c r="KF427" s="153"/>
      <c r="KG427" s="149"/>
      <c r="KH427" s="149"/>
      <c r="KI427" s="149"/>
      <c r="KJ427" s="149"/>
      <c r="KK427" s="156"/>
      <c r="KL427" s="149"/>
      <c r="KM427" s="149"/>
      <c r="KN427" s="149"/>
      <c r="KO427" s="149"/>
      <c r="KP427" s="149"/>
      <c r="KQ427" s="149"/>
      <c r="KR427" s="149"/>
      <c r="KS427" s="154"/>
      <c r="KT427" s="154"/>
      <c r="KU427" s="154"/>
      <c r="KV427" s="154"/>
      <c r="KW427" s="151"/>
      <c r="KX427" s="149"/>
      <c r="KY427" s="149"/>
      <c r="KZ427" s="149"/>
      <c r="LA427" s="149"/>
      <c r="LB427" s="149"/>
      <c r="LC427" s="154"/>
      <c r="LD427" s="151"/>
      <c r="LE427" s="152"/>
      <c r="LF427" s="157"/>
      <c r="LG427" s="158"/>
      <c r="LH427" s="151"/>
      <c r="LI427" s="149"/>
      <c r="LJ427" s="147"/>
      <c r="LK427" s="147"/>
      <c r="LL427" s="147"/>
      <c r="LM427" s="159"/>
      <c r="LN427" s="153"/>
      <c r="LO427" s="149"/>
      <c r="LP427" s="149"/>
      <c r="LQ427" s="149"/>
      <c r="LR427" s="154"/>
      <c r="LS427" s="151"/>
      <c r="LT427" s="149"/>
      <c r="LU427" s="149"/>
      <c r="LV427" s="149"/>
      <c r="LW427" s="149"/>
      <c r="LX427" s="149"/>
      <c r="LY427" s="149"/>
      <c r="LZ427" s="149"/>
      <c r="MA427" s="155"/>
      <c r="MB427" s="153"/>
      <c r="MC427" s="149"/>
      <c r="MD427" s="149"/>
      <c r="ME427" s="149"/>
      <c r="MF427" s="149"/>
      <c r="MG427" s="149"/>
      <c r="MH427" s="149"/>
      <c r="MI427" s="149"/>
      <c r="MJ427" s="149"/>
      <c r="MK427" s="149"/>
      <c r="ML427" s="149"/>
      <c r="MM427" s="149"/>
      <c r="MN427" s="156"/>
      <c r="MO427" s="156"/>
      <c r="MP427" s="154"/>
      <c r="MQ427" s="151"/>
      <c r="MR427" s="149"/>
      <c r="MS427" s="149"/>
      <c r="MT427" s="149"/>
      <c r="MU427" s="149"/>
      <c r="MV427" s="156"/>
      <c r="MW427" s="149"/>
      <c r="MX427" s="149"/>
      <c r="MY427" s="149"/>
      <c r="MZ427" s="149"/>
      <c r="NA427" s="149"/>
      <c r="NB427" s="149"/>
      <c r="NC427" s="149"/>
      <c r="ND427" s="154"/>
      <c r="NE427" s="154"/>
      <c r="NF427" s="154"/>
      <c r="NG427" s="154"/>
      <c r="NH427" s="151"/>
      <c r="NI427" s="149"/>
      <c r="NJ427" s="149"/>
      <c r="NK427" s="149"/>
      <c r="NL427" s="149"/>
      <c r="NM427" s="149"/>
      <c r="NN427" s="94"/>
      <c r="NO427" s="151"/>
      <c r="NP427" s="160"/>
      <c r="NQ427" s="198" t="s">
        <v>1552</v>
      </c>
      <c r="NR427" s="196" t="s">
        <v>1554</v>
      </c>
      <c r="NS427" s="145"/>
      <c r="NT427" s="145"/>
      <c r="NU427" s="145" t="s">
        <v>908</v>
      </c>
      <c r="NV427" s="186" t="s">
        <v>908</v>
      </c>
      <c r="NW427" s="198" t="s">
        <v>908</v>
      </c>
      <c r="NX427" s="165" t="s">
        <v>908</v>
      </c>
      <c r="NY427" s="179" t="s">
        <v>908</v>
      </c>
      <c r="NZ427" s="165" t="s">
        <v>908</v>
      </c>
      <c r="OA427" s="166"/>
      <c r="OB427" s="166"/>
      <c r="OC427" s="166"/>
      <c r="OD427" s="141"/>
      <c r="OE427" s="140"/>
      <c r="OF427" s="141"/>
      <c r="OG427" s="140"/>
      <c r="OH427" s="114"/>
      <c r="OI427" s="115"/>
      <c r="OJ427" s="115"/>
      <c r="OK427" s="115"/>
      <c r="OL427" s="115"/>
      <c r="OM427" s="115"/>
      <c r="ON427" s="115"/>
      <c r="OO427" s="115"/>
      <c r="OP427" s="115"/>
      <c r="OQ427" s="121"/>
      <c r="OR427" s="114"/>
      <c r="OS427" s="115"/>
      <c r="OT427" s="115"/>
      <c r="OU427" s="115"/>
      <c r="OV427" s="115"/>
      <c r="OW427" s="115"/>
      <c r="OX427" s="115"/>
      <c r="OY427" s="116"/>
      <c r="OZ427" s="115"/>
      <c r="PA427" s="117"/>
      <c r="PB427" s="118"/>
      <c r="PC427" s="115"/>
      <c r="PD427" s="115"/>
      <c r="PE427" s="115"/>
      <c r="PF427" s="115"/>
      <c r="PG427" s="119"/>
      <c r="PH427" s="118"/>
      <c r="PI427" s="115"/>
      <c r="PJ427" s="115"/>
      <c r="PK427" s="115"/>
      <c r="PL427" s="115"/>
      <c r="PM427" s="119"/>
      <c r="PN427" s="118"/>
      <c r="PO427" s="115"/>
      <c r="PP427" s="115"/>
      <c r="PQ427" s="115"/>
      <c r="PR427" s="115"/>
      <c r="PS427" s="119"/>
      <c r="PT427" s="120"/>
      <c r="PU427" s="115"/>
      <c r="PV427" s="115"/>
      <c r="PW427" s="115"/>
      <c r="PX427" s="115"/>
      <c r="PY427" s="115"/>
      <c r="PZ427" s="115"/>
      <c r="QA427" s="116"/>
      <c r="QB427" s="115"/>
      <c r="QC427" s="121"/>
      <c r="QD427" s="120"/>
      <c r="QE427" s="115"/>
      <c r="QF427" s="115"/>
      <c r="QG427" s="115"/>
      <c r="QH427" s="115"/>
      <c r="QI427" s="115"/>
      <c r="QJ427" s="115"/>
      <c r="QK427" s="116"/>
      <c r="QL427" s="115"/>
      <c r="QM427" s="121"/>
      <c r="QN427" s="114"/>
      <c r="QO427" s="115"/>
      <c r="QP427" s="115"/>
      <c r="QQ427" s="115"/>
      <c r="QR427" s="115"/>
      <c r="QS427" s="115"/>
      <c r="QT427" s="114"/>
      <c r="QU427" s="115"/>
      <c r="QV427" s="115"/>
      <c r="QW427" s="115"/>
      <c r="QX427" s="115"/>
      <c r="QY427" s="115"/>
      <c r="QZ427" s="114"/>
      <c r="RA427" s="115"/>
      <c r="RB427" s="115"/>
      <c r="RC427" s="115"/>
      <c r="RD427" s="115"/>
      <c r="RE427" s="115"/>
      <c r="RF427" s="122"/>
      <c r="RG427" s="115"/>
      <c r="RH427" s="115"/>
      <c r="RI427" s="115"/>
      <c r="RJ427" s="115"/>
      <c r="RK427" s="115"/>
      <c r="RL427" s="115"/>
      <c r="RM427" s="115"/>
      <c r="RN427" s="115"/>
      <c r="RO427" s="115"/>
      <c r="RP427" s="119"/>
      <c r="RQ427" s="118"/>
      <c r="RR427" s="115"/>
      <c r="RS427" s="119"/>
      <c r="RT427" s="118"/>
      <c r="RU427" s="119"/>
      <c r="RV427" s="118"/>
      <c r="RW427" s="115"/>
      <c r="RX427" s="119"/>
      <c r="RY427" s="118"/>
      <c r="RZ427" s="115"/>
      <c r="SA427" s="117"/>
      <c r="SB427" s="118"/>
      <c r="SC427" s="115"/>
      <c r="SD427" s="115"/>
      <c r="SE427" s="115"/>
      <c r="SF427" s="115"/>
      <c r="SG427" s="115"/>
      <c r="SH427" s="115"/>
      <c r="SI427" s="115"/>
      <c r="SJ427" s="115"/>
      <c r="SK427" s="115"/>
      <c r="SL427" s="115"/>
      <c r="SM427" s="121"/>
      <c r="SN427" s="115"/>
      <c r="SO427" s="115"/>
      <c r="SP427" s="115"/>
      <c r="SQ427" s="115"/>
      <c r="SR427" s="115"/>
      <c r="SS427" s="121"/>
      <c r="ST427" s="118"/>
      <c r="SU427" s="115"/>
      <c r="SV427" s="115"/>
      <c r="SW427" s="115"/>
      <c r="SX427" s="115"/>
      <c r="SY427" s="115"/>
      <c r="SZ427" s="115"/>
      <c r="TA427" s="115"/>
      <c r="TB427" s="115"/>
      <c r="TC427" s="115"/>
      <c r="TD427" s="115"/>
      <c r="TE427" s="117"/>
      <c r="TF427" s="118"/>
      <c r="TG427" s="115"/>
      <c r="TH427" s="115"/>
      <c r="TI427" s="115"/>
      <c r="TJ427" s="115"/>
      <c r="TK427" s="115"/>
      <c r="TL427" s="117"/>
      <c r="TM427" s="118"/>
      <c r="TN427" s="115"/>
      <c r="TO427" s="115"/>
      <c r="TP427" s="115"/>
      <c r="TQ427" s="115"/>
      <c r="TR427" s="115"/>
      <c r="TS427" s="119"/>
      <c r="TT427" s="120"/>
      <c r="TU427" s="115"/>
      <c r="TV427" s="115"/>
      <c r="TW427" s="115"/>
      <c r="TX427" s="115"/>
      <c r="TY427" s="115"/>
      <c r="TZ427" s="121"/>
      <c r="UA427" s="167"/>
      <c r="UB427" s="7" t="s">
        <v>1</v>
      </c>
    </row>
    <row r="428" spans="1:548" x14ac:dyDescent="0.15">
      <c r="A428" s="183">
        <v>420</v>
      </c>
      <c r="B428" s="200" t="s">
        <v>1554</v>
      </c>
      <c r="C428" s="143"/>
      <c r="D428" s="143"/>
      <c r="E428" s="161" t="s">
        <v>1013</v>
      </c>
      <c r="F428" s="65" t="s">
        <v>908</v>
      </c>
      <c r="G428" s="65" t="s">
        <v>908</v>
      </c>
      <c r="H428" s="144" t="s">
        <v>1014</v>
      </c>
      <c r="I428" s="66" t="s">
        <v>521</v>
      </c>
      <c r="J428" s="67" t="s">
        <v>521</v>
      </c>
      <c r="K428" s="67" t="s">
        <v>521</v>
      </c>
      <c r="L428" s="67" t="s">
        <v>521</v>
      </c>
      <c r="M428" s="67" t="s">
        <v>521</v>
      </c>
      <c r="N428" s="67" t="s">
        <v>521</v>
      </c>
      <c r="O428" s="67" t="s">
        <v>521</v>
      </c>
      <c r="P428" s="67" t="s">
        <v>521</v>
      </c>
      <c r="Q428" s="67" t="s">
        <v>521</v>
      </c>
      <c r="R428" s="68" t="s">
        <v>521</v>
      </c>
      <c r="S428" s="69" t="s">
        <v>521</v>
      </c>
      <c r="T428" s="67" t="s">
        <v>521</v>
      </c>
      <c r="U428" s="67" t="s">
        <v>521</v>
      </c>
      <c r="V428" s="67" t="s">
        <v>521</v>
      </c>
      <c r="W428" s="67" t="s">
        <v>521</v>
      </c>
      <c r="X428" s="67" t="s">
        <v>521</v>
      </c>
      <c r="Y428" s="67" t="s">
        <v>521</v>
      </c>
      <c r="Z428" s="67" t="s">
        <v>521</v>
      </c>
      <c r="AA428" s="67" t="s">
        <v>521</v>
      </c>
      <c r="AB428" s="68" t="s">
        <v>521</v>
      </c>
      <c r="AC428" s="69" t="s">
        <v>521</v>
      </c>
      <c r="AD428" s="67" t="s">
        <v>521</v>
      </c>
      <c r="AE428" s="67" t="s">
        <v>521</v>
      </c>
      <c r="AF428" s="67" t="s">
        <v>521</v>
      </c>
      <c r="AG428" s="67" t="s">
        <v>521</v>
      </c>
      <c r="AH428" s="67" t="s">
        <v>521</v>
      </c>
      <c r="AI428" s="67" t="s">
        <v>521</v>
      </c>
      <c r="AJ428" s="67" t="s">
        <v>521</v>
      </c>
      <c r="AK428" s="67" t="s">
        <v>521</v>
      </c>
      <c r="AL428" s="68" t="s">
        <v>521</v>
      </c>
      <c r="AM428" s="69" t="s">
        <v>521</v>
      </c>
      <c r="AN428" s="67" t="s">
        <v>521</v>
      </c>
      <c r="AO428" s="67" t="s">
        <v>521</v>
      </c>
      <c r="AP428" s="67" t="s">
        <v>521</v>
      </c>
      <c r="AQ428" s="67" t="s">
        <v>521</v>
      </c>
      <c r="AR428" s="67" t="s">
        <v>521</v>
      </c>
      <c r="AS428" s="67" t="s">
        <v>521</v>
      </c>
      <c r="AT428" s="67" t="s">
        <v>521</v>
      </c>
      <c r="AU428" s="67" t="s">
        <v>521</v>
      </c>
      <c r="AV428" s="68" t="s">
        <v>521</v>
      </c>
      <c r="AW428" s="69" t="s">
        <v>521</v>
      </c>
      <c r="AX428" s="67" t="s">
        <v>521</v>
      </c>
      <c r="AY428" s="67" t="s">
        <v>521</v>
      </c>
      <c r="AZ428" s="67" t="s">
        <v>521</v>
      </c>
      <c r="BA428" s="67" t="s">
        <v>521</v>
      </c>
      <c r="BB428" s="67" t="s">
        <v>521</v>
      </c>
      <c r="BC428" s="67" t="s">
        <v>521</v>
      </c>
      <c r="BD428" s="67" t="s">
        <v>521</v>
      </c>
      <c r="BE428" s="67" t="s">
        <v>521</v>
      </c>
      <c r="BF428" s="68" t="s">
        <v>521</v>
      </c>
      <c r="BG428" s="69" t="s">
        <v>521</v>
      </c>
      <c r="BH428" s="67" t="s">
        <v>521</v>
      </c>
      <c r="BI428" s="67" t="s">
        <v>521</v>
      </c>
      <c r="BJ428" s="67" t="s">
        <v>521</v>
      </c>
      <c r="BK428" s="67" t="s">
        <v>521</v>
      </c>
      <c r="BL428" s="67" t="s">
        <v>521</v>
      </c>
      <c r="BM428" s="67" t="s">
        <v>521</v>
      </c>
      <c r="BN428" s="67" t="s">
        <v>521</v>
      </c>
      <c r="BO428" s="67" t="s">
        <v>521</v>
      </c>
      <c r="BP428" s="68" t="s">
        <v>521</v>
      </c>
      <c r="BQ428" s="70" t="s">
        <v>521</v>
      </c>
      <c r="BR428" s="67" t="s">
        <v>521</v>
      </c>
      <c r="BS428" s="67" t="s">
        <v>521</v>
      </c>
      <c r="BT428" s="67" t="s">
        <v>521</v>
      </c>
      <c r="BU428" s="67" t="s">
        <v>521</v>
      </c>
      <c r="BV428" s="67" t="s">
        <v>521</v>
      </c>
      <c r="BW428" s="67" t="s">
        <v>521</v>
      </c>
      <c r="BX428" s="67" t="s">
        <v>521</v>
      </c>
      <c r="BY428" s="67" t="s">
        <v>521</v>
      </c>
      <c r="BZ428" s="68" t="s">
        <v>521</v>
      </c>
      <c r="CA428" s="69" t="s">
        <v>521</v>
      </c>
      <c r="CB428" s="67" t="s">
        <v>521</v>
      </c>
      <c r="CC428" s="67" t="s">
        <v>521</v>
      </c>
      <c r="CD428" s="67" t="s">
        <v>521</v>
      </c>
      <c r="CE428" s="67" t="s">
        <v>521</v>
      </c>
      <c r="CF428" s="67" t="s">
        <v>521</v>
      </c>
      <c r="CG428" s="67" t="s">
        <v>521</v>
      </c>
      <c r="CH428" s="67" t="s">
        <v>521</v>
      </c>
      <c r="CI428" s="67" t="s">
        <v>521</v>
      </c>
      <c r="CJ428" s="68" t="s">
        <v>521</v>
      </c>
      <c r="CK428" s="69" t="s">
        <v>521</v>
      </c>
      <c r="CL428" s="67" t="s">
        <v>521</v>
      </c>
      <c r="CM428" s="67" t="s">
        <v>521</v>
      </c>
      <c r="CN428" s="67" t="s">
        <v>521</v>
      </c>
      <c r="CO428" s="67" t="s">
        <v>521</v>
      </c>
      <c r="CP428" s="67" t="s">
        <v>521</v>
      </c>
      <c r="CQ428" s="67" t="s">
        <v>521</v>
      </c>
      <c r="CR428" s="67" t="s">
        <v>521</v>
      </c>
      <c r="CS428" s="67" t="s">
        <v>521</v>
      </c>
      <c r="CT428" s="68" t="s">
        <v>521</v>
      </c>
      <c r="CU428" s="69" t="s">
        <v>521</v>
      </c>
      <c r="CV428" s="67" t="s">
        <v>521</v>
      </c>
      <c r="CW428" s="67" t="s">
        <v>521</v>
      </c>
      <c r="CX428" s="67" t="s">
        <v>521</v>
      </c>
      <c r="CY428" s="67" t="s">
        <v>521</v>
      </c>
      <c r="CZ428" s="67" t="s">
        <v>521</v>
      </c>
      <c r="DA428" s="67" t="s">
        <v>521</v>
      </c>
      <c r="DB428" s="67" t="s">
        <v>521</v>
      </c>
      <c r="DC428" s="67" t="s">
        <v>521</v>
      </c>
      <c r="DD428" s="68" t="s">
        <v>521</v>
      </c>
      <c r="DE428" s="69" t="s">
        <v>521</v>
      </c>
      <c r="DF428" s="71" t="s">
        <v>521</v>
      </c>
      <c r="DG428" s="67" t="s">
        <v>521</v>
      </c>
      <c r="DH428" s="67" t="s">
        <v>521</v>
      </c>
      <c r="DI428" s="67" t="s">
        <v>521</v>
      </c>
      <c r="DJ428" s="67" t="s">
        <v>521</v>
      </c>
      <c r="DK428" s="67" t="s">
        <v>521</v>
      </c>
      <c r="DL428" s="67" t="s">
        <v>521</v>
      </c>
      <c r="DM428" s="67" t="s">
        <v>521</v>
      </c>
      <c r="DN428" s="68" t="s">
        <v>521</v>
      </c>
      <c r="DO428" s="70" t="s">
        <v>521</v>
      </c>
      <c r="DP428" s="71" t="s">
        <v>521</v>
      </c>
      <c r="DQ428" s="67" t="s">
        <v>521</v>
      </c>
      <c r="DR428" s="67" t="s">
        <v>521</v>
      </c>
      <c r="DS428" s="67" t="s">
        <v>521</v>
      </c>
      <c r="DT428" s="67" t="s">
        <v>521</v>
      </c>
      <c r="DU428" s="67" t="s">
        <v>521</v>
      </c>
      <c r="DV428" s="67" t="s">
        <v>521</v>
      </c>
      <c r="DW428" s="67" t="s">
        <v>521</v>
      </c>
      <c r="DX428" s="72" t="s">
        <v>521</v>
      </c>
      <c r="DY428" s="146"/>
      <c r="DZ428" s="147"/>
      <c r="EA428" s="147"/>
      <c r="EB428" s="147"/>
      <c r="EC428" s="158"/>
      <c r="ED428" s="168"/>
      <c r="EE428" s="147"/>
      <c r="EF428" s="147"/>
      <c r="EG428" s="147"/>
      <c r="EH428" s="176"/>
      <c r="EI428" s="146"/>
      <c r="EJ428" s="147"/>
      <c r="EK428" s="147"/>
      <c r="EL428" s="147"/>
      <c r="EM428" s="158"/>
      <c r="EN428" s="168"/>
      <c r="EO428" s="147"/>
      <c r="EP428" s="147"/>
      <c r="EQ428" s="147"/>
      <c r="ER428" s="170"/>
      <c r="ES428" s="128" t="s">
        <v>908</v>
      </c>
      <c r="ET428" s="82"/>
      <c r="EU428" s="83"/>
      <c r="EV428" s="146"/>
      <c r="EW428" s="147"/>
      <c r="EX428" s="147"/>
      <c r="EY428" s="147"/>
      <c r="EZ428" s="147"/>
      <c r="FA428" s="147"/>
      <c r="FB428" s="147"/>
      <c r="FC428" s="147"/>
      <c r="FD428" s="147"/>
      <c r="FE428" s="170"/>
      <c r="FF428" s="73"/>
      <c r="FG428" s="74"/>
      <c r="FH428" s="74"/>
      <c r="FI428" s="74"/>
      <c r="FJ428" s="74"/>
      <c r="FK428" s="74"/>
      <c r="FL428" s="74"/>
      <c r="FM428" s="74"/>
      <c r="FN428" s="74"/>
      <c r="FO428" s="84"/>
      <c r="FP428" s="73"/>
      <c r="FQ428" s="74"/>
      <c r="FR428" s="74"/>
      <c r="FS428" s="74"/>
      <c r="FT428" s="74"/>
      <c r="FU428" s="74"/>
      <c r="FV428" s="74"/>
      <c r="FW428" s="74"/>
      <c r="FX428" s="74"/>
      <c r="FY428" s="84"/>
      <c r="FZ428" s="73"/>
      <c r="GA428" s="74"/>
      <c r="GB428" s="74"/>
      <c r="GC428" s="74"/>
      <c r="GD428" s="74"/>
      <c r="GE428" s="74"/>
      <c r="GF428" s="74"/>
      <c r="GG428" s="74"/>
      <c r="GH428" s="74"/>
      <c r="GI428" s="84"/>
      <c r="GJ428" s="73"/>
      <c r="GK428" s="74"/>
      <c r="GL428" s="74"/>
      <c r="GM428" s="74"/>
      <c r="GN428" s="74"/>
      <c r="GO428" s="74"/>
      <c r="GP428" s="74"/>
      <c r="GQ428" s="74"/>
      <c r="GR428" s="74"/>
      <c r="GS428" s="84"/>
      <c r="GT428" s="73"/>
      <c r="GU428" s="74"/>
      <c r="GV428" s="74"/>
      <c r="GW428" s="74"/>
      <c r="GX428" s="74"/>
      <c r="GY428" s="74"/>
      <c r="GZ428" s="74"/>
      <c r="HA428" s="74"/>
      <c r="HB428" s="74"/>
      <c r="HC428" s="84"/>
      <c r="HD428" s="73"/>
      <c r="HE428" s="74"/>
      <c r="HF428" s="74"/>
      <c r="HG428" s="74"/>
      <c r="HH428" s="74"/>
      <c r="HI428" s="74"/>
      <c r="HJ428" s="74"/>
      <c r="HK428" s="74"/>
      <c r="HL428" s="74"/>
      <c r="HM428" s="84"/>
      <c r="HN428" s="73"/>
      <c r="HO428" s="74"/>
      <c r="HP428" s="74"/>
      <c r="HQ428" s="74"/>
      <c r="HR428" s="74"/>
      <c r="HS428" s="74"/>
      <c r="HT428" s="74"/>
      <c r="HU428" s="74"/>
      <c r="HV428" s="74"/>
      <c r="HW428" s="84"/>
      <c r="HX428" s="73"/>
      <c r="HY428" s="74"/>
      <c r="HZ428" s="74"/>
      <c r="IA428" s="74"/>
      <c r="IB428" s="74"/>
      <c r="IC428" s="74"/>
      <c r="ID428" s="74"/>
      <c r="IE428" s="74"/>
      <c r="IF428" s="74"/>
      <c r="IG428" s="84"/>
      <c r="IH428" s="148"/>
      <c r="II428" s="149"/>
      <c r="IJ428" s="149"/>
      <c r="IK428" s="149"/>
      <c r="IL428" s="149"/>
      <c r="IM428" s="150"/>
      <c r="IN428" s="151"/>
      <c r="IO428" s="152"/>
      <c r="IP428" s="153"/>
      <c r="IQ428" s="149"/>
      <c r="IR428" s="149"/>
      <c r="IS428" s="149"/>
      <c r="IT428" s="149"/>
      <c r="IU428" s="149"/>
      <c r="IV428" s="149"/>
      <c r="IW428" s="154"/>
      <c r="IX428" s="151"/>
      <c r="IY428" s="149"/>
      <c r="IZ428" s="149"/>
      <c r="JA428" s="149"/>
      <c r="JB428" s="149"/>
      <c r="JC428" s="149"/>
      <c r="JD428" s="149"/>
      <c r="JE428" s="155"/>
      <c r="JF428" s="153"/>
      <c r="JG428" s="149"/>
      <c r="JH428" s="149"/>
      <c r="JI428" s="149"/>
      <c r="JJ428" s="149"/>
      <c r="JK428" s="149"/>
      <c r="JL428" s="149"/>
      <c r="JM428" s="154"/>
      <c r="JN428" s="151"/>
      <c r="JO428" s="149"/>
      <c r="JP428" s="149"/>
      <c r="JQ428" s="149"/>
      <c r="JR428" s="149"/>
      <c r="JS428" s="149"/>
      <c r="JT428" s="149"/>
      <c r="JU428" s="149"/>
      <c r="JV428" s="149"/>
      <c r="JW428" s="149"/>
      <c r="JX428" s="149"/>
      <c r="JY428" s="149"/>
      <c r="JZ428" s="155"/>
      <c r="KA428" s="151"/>
      <c r="KB428" s="149"/>
      <c r="KC428" s="149"/>
      <c r="KD428" s="149"/>
      <c r="KE428" s="155"/>
      <c r="KF428" s="153"/>
      <c r="KG428" s="149"/>
      <c r="KH428" s="149"/>
      <c r="KI428" s="149"/>
      <c r="KJ428" s="149"/>
      <c r="KK428" s="156"/>
      <c r="KL428" s="149"/>
      <c r="KM428" s="149"/>
      <c r="KN428" s="149"/>
      <c r="KO428" s="149"/>
      <c r="KP428" s="149"/>
      <c r="KQ428" s="149"/>
      <c r="KR428" s="149"/>
      <c r="KS428" s="154"/>
      <c r="KT428" s="154"/>
      <c r="KU428" s="154"/>
      <c r="KV428" s="154"/>
      <c r="KW428" s="151"/>
      <c r="KX428" s="149"/>
      <c r="KY428" s="149"/>
      <c r="KZ428" s="149"/>
      <c r="LA428" s="149"/>
      <c r="LB428" s="149"/>
      <c r="LC428" s="154"/>
      <c r="LD428" s="151"/>
      <c r="LE428" s="152"/>
      <c r="LF428" s="157"/>
      <c r="LG428" s="158"/>
      <c r="LH428" s="151"/>
      <c r="LI428" s="149"/>
      <c r="LJ428" s="147"/>
      <c r="LK428" s="147"/>
      <c r="LL428" s="147"/>
      <c r="LM428" s="159"/>
      <c r="LN428" s="153"/>
      <c r="LO428" s="149"/>
      <c r="LP428" s="149"/>
      <c r="LQ428" s="149"/>
      <c r="LR428" s="154"/>
      <c r="LS428" s="151"/>
      <c r="LT428" s="149"/>
      <c r="LU428" s="149"/>
      <c r="LV428" s="149"/>
      <c r="LW428" s="149"/>
      <c r="LX428" s="149"/>
      <c r="LY428" s="149"/>
      <c r="LZ428" s="149"/>
      <c r="MA428" s="155"/>
      <c r="MB428" s="153"/>
      <c r="MC428" s="149"/>
      <c r="MD428" s="149"/>
      <c r="ME428" s="149"/>
      <c r="MF428" s="149"/>
      <c r="MG428" s="149"/>
      <c r="MH428" s="149"/>
      <c r="MI428" s="149"/>
      <c r="MJ428" s="149"/>
      <c r="MK428" s="149"/>
      <c r="ML428" s="149"/>
      <c r="MM428" s="149"/>
      <c r="MN428" s="156"/>
      <c r="MO428" s="156"/>
      <c r="MP428" s="154"/>
      <c r="MQ428" s="151"/>
      <c r="MR428" s="149"/>
      <c r="MS428" s="149"/>
      <c r="MT428" s="149"/>
      <c r="MU428" s="149"/>
      <c r="MV428" s="156"/>
      <c r="MW428" s="149"/>
      <c r="MX428" s="149"/>
      <c r="MY428" s="149"/>
      <c r="MZ428" s="149"/>
      <c r="NA428" s="149"/>
      <c r="NB428" s="149"/>
      <c r="NC428" s="149"/>
      <c r="ND428" s="154"/>
      <c r="NE428" s="154"/>
      <c r="NF428" s="154"/>
      <c r="NG428" s="154"/>
      <c r="NH428" s="151"/>
      <c r="NI428" s="149"/>
      <c r="NJ428" s="149"/>
      <c r="NK428" s="149"/>
      <c r="NL428" s="149"/>
      <c r="NM428" s="149"/>
      <c r="NN428" s="94"/>
      <c r="NO428" s="151"/>
      <c r="NP428" s="160"/>
      <c r="NQ428" s="198" t="s">
        <v>1553</v>
      </c>
      <c r="NR428" s="196" t="s">
        <v>1555</v>
      </c>
      <c r="NS428" s="145"/>
      <c r="NT428" s="145"/>
      <c r="NU428" s="145" t="s">
        <v>908</v>
      </c>
      <c r="NV428" s="186" t="s">
        <v>908</v>
      </c>
      <c r="NW428" s="198" t="s">
        <v>908</v>
      </c>
      <c r="NX428" s="165" t="s">
        <v>908</v>
      </c>
      <c r="NY428" s="179" t="s">
        <v>908</v>
      </c>
      <c r="NZ428" s="165" t="s">
        <v>908</v>
      </c>
      <c r="OA428" s="166"/>
      <c r="OB428" s="166"/>
      <c r="OC428" s="166"/>
      <c r="OD428" s="141"/>
      <c r="OE428" s="140"/>
      <c r="OF428" s="141"/>
      <c r="OG428" s="140"/>
      <c r="OH428" s="114"/>
      <c r="OI428" s="115"/>
      <c r="OJ428" s="115"/>
      <c r="OK428" s="115"/>
      <c r="OL428" s="115"/>
      <c r="OM428" s="115"/>
      <c r="ON428" s="115"/>
      <c r="OO428" s="115"/>
      <c r="OP428" s="115"/>
      <c r="OQ428" s="121"/>
      <c r="OR428" s="114"/>
      <c r="OS428" s="115"/>
      <c r="OT428" s="115"/>
      <c r="OU428" s="115"/>
      <c r="OV428" s="115"/>
      <c r="OW428" s="115"/>
      <c r="OX428" s="115"/>
      <c r="OY428" s="116"/>
      <c r="OZ428" s="115"/>
      <c r="PA428" s="117"/>
      <c r="PB428" s="118"/>
      <c r="PC428" s="115"/>
      <c r="PD428" s="115"/>
      <c r="PE428" s="115"/>
      <c r="PF428" s="115"/>
      <c r="PG428" s="119"/>
      <c r="PH428" s="118"/>
      <c r="PI428" s="115"/>
      <c r="PJ428" s="115"/>
      <c r="PK428" s="115"/>
      <c r="PL428" s="115"/>
      <c r="PM428" s="119"/>
      <c r="PN428" s="118"/>
      <c r="PO428" s="115"/>
      <c r="PP428" s="115"/>
      <c r="PQ428" s="115"/>
      <c r="PR428" s="115"/>
      <c r="PS428" s="119"/>
      <c r="PT428" s="120"/>
      <c r="PU428" s="115"/>
      <c r="PV428" s="115"/>
      <c r="PW428" s="115"/>
      <c r="PX428" s="115"/>
      <c r="PY428" s="115"/>
      <c r="PZ428" s="115"/>
      <c r="QA428" s="116"/>
      <c r="QB428" s="115"/>
      <c r="QC428" s="121"/>
      <c r="QD428" s="120"/>
      <c r="QE428" s="115"/>
      <c r="QF428" s="115"/>
      <c r="QG428" s="115"/>
      <c r="QH428" s="115"/>
      <c r="QI428" s="115"/>
      <c r="QJ428" s="115"/>
      <c r="QK428" s="116"/>
      <c r="QL428" s="115"/>
      <c r="QM428" s="121"/>
      <c r="QN428" s="114"/>
      <c r="QO428" s="115"/>
      <c r="QP428" s="115"/>
      <c r="QQ428" s="115"/>
      <c r="QR428" s="115"/>
      <c r="QS428" s="115"/>
      <c r="QT428" s="114"/>
      <c r="QU428" s="115"/>
      <c r="QV428" s="115"/>
      <c r="QW428" s="115"/>
      <c r="QX428" s="115"/>
      <c r="QY428" s="115"/>
      <c r="QZ428" s="114"/>
      <c r="RA428" s="115"/>
      <c r="RB428" s="115"/>
      <c r="RC428" s="115"/>
      <c r="RD428" s="115"/>
      <c r="RE428" s="115"/>
      <c r="RF428" s="122"/>
      <c r="RG428" s="115"/>
      <c r="RH428" s="115"/>
      <c r="RI428" s="115"/>
      <c r="RJ428" s="115"/>
      <c r="RK428" s="115"/>
      <c r="RL428" s="115"/>
      <c r="RM428" s="115"/>
      <c r="RN428" s="115"/>
      <c r="RO428" s="115"/>
      <c r="RP428" s="119"/>
      <c r="RQ428" s="118"/>
      <c r="RR428" s="115"/>
      <c r="RS428" s="119"/>
      <c r="RT428" s="118"/>
      <c r="RU428" s="119"/>
      <c r="RV428" s="118"/>
      <c r="RW428" s="115"/>
      <c r="RX428" s="119"/>
      <c r="RY428" s="118"/>
      <c r="RZ428" s="115"/>
      <c r="SA428" s="117"/>
      <c r="SB428" s="118"/>
      <c r="SC428" s="115"/>
      <c r="SD428" s="115"/>
      <c r="SE428" s="115"/>
      <c r="SF428" s="115"/>
      <c r="SG428" s="115"/>
      <c r="SH428" s="115"/>
      <c r="SI428" s="115"/>
      <c r="SJ428" s="115"/>
      <c r="SK428" s="115"/>
      <c r="SL428" s="115"/>
      <c r="SM428" s="121"/>
      <c r="SN428" s="115"/>
      <c r="SO428" s="115"/>
      <c r="SP428" s="115"/>
      <c r="SQ428" s="115"/>
      <c r="SR428" s="115"/>
      <c r="SS428" s="121"/>
      <c r="ST428" s="118"/>
      <c r="SU428" s="115"/>
      <c r="SV428" s="115"/>
      <c r="SW428" s="115"/>
      <c r="SX428" s="115"/>
      <c r="SY428" s="115"/>
      <c r="SZ428" s="115"/>
      <c r="TA428" s="115"/>
      <c r="TB428" s="115"/>
      <c r="TC428" s="115"/>
      <c r="TD428" s="115"/>
      <c r="TE428" s="117"/>
      <c r="TF428" s="118"/>
      <c r="TG428" s="115"/>
      <c r="TH428" s="115"/>
      <c r="TI428" s="115"/>
      <c r="TJ428" s="115"/>
      <c r="TK428" s="115"/>
      <c r="TL428" s="117"/>
      <c r="TM428" s="118"/>
      <c r="TN428" s="115"/>
      <c r="TO428" s="115"/>
      <c r="TP428" s="115"/>
      <c r="TQ428" s="115"/>
      <c r="TR428" s="115"/>
      <c r="TS428" s="119"/>
      <c r="TT428" s="120"/>
      <c r="TU428" s="115"/>
      <c r="TV428" s="115"/>
      <c r="TW428" s="115"/>
      <c r="TX428" s="115"/>
      <c r="TY428" s="115"/>
      <c r="TZ428" s="121"/>
      <c r="UA428" s="167"/>
      <c r="UB428" s="7" t="s">
        <v>1</v>
      </c>
    </row>
    <row r="429" spans="1:548" x14ac:dyDescent="0.15">
      <c r="A429" s="183">
        <v>421</v>
      </c>
      <c r="B429" s="200" t="s">
        <v>1555</v>
      </c>
      <c r="C429" s="143"/>
      <c r="D429" s="143"/>
      <c r="E429" s="161" t="s">
        <v>1013</v>
      </c>
      <c r="F429" s="65" t="s">
        <v>908</v>
      </c>
      <c r="G429" s="65" t="s">
        <v>908</v>
      </c>
      <c r="H429" s="144" t="s">
        <v>1014</v>
      </c>
      <c r="I429" s="66" t="s">
        <v>521</v>
      </c>
      <c r="J429" s="67" t="s">
        <v>521</v>
      </c>
      <c r="K429" s="67" t="s">
        <v>521</v>
      </c>
      <c r="L429" s="67" t="s">
        <v>521</v>
      </c>
      <c r="M429" s="67" t="s">
        <v>521</v>
      </c>
      <c r="N429" s="67" t="s">
        <v>521</v>
      </c>
      <c r="O429" s="67" t="s">
        <v>521</v>
      </c>
      <c r="P429" s="67" t="s">
        <v>521</v>
      </c>
      <c r="Q429" s="67" t="s">
        <v>521</v>
      </c>
      <c r="R429" s="68" t="s">
        <v>521</v>
      </c>
      <c r="S429" s="69" t="s">
        <v>521</v>
      </c>
      <c r="T429" s="67" t="s">
        <v>521</v>
      </c>
      <c r="U429" s="67" t="s">
        <v>521</v>
      </c>
      <c r="V429" s="67" t="s">
        <v>521</v>
      </c>
      <c r="W429" s="67" t="s">
        <v>521</v>
      </c>
      <c r="X429" s="67" t="s">
        <v>521</v>
      </c>
      <c r="Y429" s="67" t="s">
        <v>521</v>
      </c>
      <c r="Z429" s="67" t="s">
        <v>521</v>
      </c>
      <c r="AA429" s="67" t="s">
        <v>521</v>
      </c>
      <c r="AB429" s="68" t="s">
        <v>521</v>
      </c>
      <c r="AC429" s="69" t="s">
        <v>521</v>
      </c>
      <c r="AD429" s="67" t="s">
        <v>521</v>
      </c>
      <c r="AE429" s="67" t="s">
        <v>521</v>
      </c>
      <c r="AF429" s="67" t="s">
        <v>521</v>
      </c>
      <c r="AG429" s="67" t="s">
        <v>521</v>
      </c>
      <c r="AH429" s="67" t="s">
        <v>521</v>
      </c>
      <c r="AI429" s="67" t="s">
        <v>521</v>
      </c>
      <c r="AJ429" s="67" t="s">
        <v>521</v>
      </c>
      <c r="AK429" s="67" t="s">
        <v>521</v>
      </c>
      <c r="AL429" s="68" t="s">
        <v>521</v>
      </c>
      <c r="AM429" s="69" t="s">
        <v>521</v>
      </c>
      <c r="AN429" s="67" t="s">
        <v>521</v>
      </c>
      <c r="AO429" s="67" t="s">
        <v>521</v>
      </c>
      <c r="AP429" s="67" t="s">
        <v>521</v>
      </c>
      <c r="AQ429" s="67" t="s">
        <v>521</v>
      </c>
      <c r="AR429" s="67" t="s">
        <v>521</v>
      </c>
      <c r="AS429" s="67" t="s">
        <v>521</v>
      </c>
      <c r="AT429" s="67" t="s">
        <v>521</v>
      </c>
      <c r="AU429" s="67" t="s">
        <v>521</v>
      </c>
      <c r="AV429" s="68" t="s">
        <v>521</v>
      </c>
      <c r="AW429" s="69" t="s">
        <v>521</v>
      </c>
      <c r="AX429" s="67" t="s">
        <v>521</v>
      </c>
      <c r="AY429" s="67" t="s">
        <v>521</v>
      </c>
      <c r="AZ429" s="67" t="s">
        <v>521</v>
      </c>
      <c r="BA429" s="67" t="s">
        <v>521</v>
      </c>
      <c r="BB429" s="67" t="s">
        <v>521</v>
      </c>
      <c r="BC429" s="67" t="s">
        <v>521</v>
      </c>
      <c r="BD429" s="67" t="s">
        <v>521</v>
      </c>
      <c r="BE429" s="67" t="s">
        <v>521</v>
      </c>
      <c r="BF429" s="68" t="s">
        <v>521</v>
      </c>
      <c r="BG429" s="69" t="s">
        <v>521</v>
      </c>
      <c r="BH429" s="67" t="s">
        <v>521</v>
      </c>
      <c r="BI429" s="67" t="s">
        <v>521</v>
      </c>
      <c r="BJ429" s="67" t="s">
        <v>521</v>
      </c>
      <c r="BK429" s="67" t="s">
        <v>521</v>
      </c>
      <c r="BL429" s="67" t="s">
        <v>521</v>
      </c>
      <c r="BM429" s="67" t="s">
        <v>521</v>
      </c>
      <c r="BN429" s="67" t="s">
        <v>521</v>
      </c>
      <c r="BO429" s="67" t="s">
        <v>521</v>
      </c>
      <c r="BP429" s="68" t="s">
        <v>521</v>
      </c>
      <c r="BQ429" s="70" t="s">
        <v>521</v>
      </c>
      <c r="BR429" s="67" t="s">
        <v>521</v>
      </c>
      <c r="BS429" s="67" t="s">
        <v>521</v>
      </c>
      <c r="BT429" s="67" t="s">
        <v>521</v>
      </c>
      <c r="BU429" s="67" t="s">
        <v>521</v>
      </c>
      <c r="BV429" s="67" t="s">
        <v>521</v>
      </c>
      <c r="BW429" s="67" t="s">
        <v>521</v>
      </c>
      <c r="BX429" s="67" t="s">
        <v>521</v>
      </c>
      <c r="BY429" s="67" t="s">
        <v>521</v>
      </c>
      <c r="BZ429" s="68" t="s">
        <v>521</v>
      </c>
      <c r="CA429" s="69" t="s">
        <v>521</v>
      </c>
      <c r="CB429" s="67" t="s">
        <v>521</v>
      </c>
      <c r="CC429" s="67" t="s">
        <v>521</v>
      </c>
      <c r="CD429" s="67" t="s">
        <v>521</v>
      </c>
      <c r="CE429" s="67" t="s">
        <v>521</v>
      </c>
      <c r="CF429" s="67" t="s">
        <v>521</v>
      </c>
      <c r="CG429" s="67" t="s">
        <v>521</v>
      </c>
      <c r="CH429" s="67" t="s">
        <v>521</v>
      </c>
      <c r="CI429" s="67" t="s">
        <v>521</v>
      </c>
      <c r="CJ429" s="68" t="s">
        <v>521</v>
      </c>
      <c r="CK429" s="69" t="s">
        <v>521</v>
      </c>
      <c r="CL429" s="67" t="s">
        <v>521</v>
      </c>
      <c r="CM429" s="67" t="s">
        <v>521</v>
      </c>
      <c r="CN429" s="67" t="s">
        <v>521</v>
      </c>
      <c r="CO429" s="67" t="s">
        <v>521</v>
      </c>
      <c r="CP429" s="67" t="s">
        <v>521</v>
      </c>
      <c r="CQ429" s="67" t="s">
        <v>521</v>
      </c>
      <c r="CR429" s="67" t="s">
        <v>521</v>
      </c>
      <c r="CS429" s="67" t="s">
        <v>521</v>
      </c>
      <c r="CT429" s="68" t="s">
        <v>521</v>
      </c>
      <c r="CU429" s="69" t="s">
        <v>521</v>
      </c>
      <c r="CV429" s="67" t="s">
        <v>521</v>
      </c>
      <c r="CW429" s="67" t="s">
        <v>521</v>
      </c>
      <c r="CX429" s="67" t="s">
        <v>521</v>
      </c>
      <c r="CY429" s="67" t="s">
        <v>521</v>
      </c>
      <c r="CZ429" s="67" t="s">
        <v>521</v>
      </c>
      <c r="DA429" s="67" t="s">
        <v>521</v>
      </c>
      <c r="DB429" s="67" t="s">
        <v>521</v>
      </c>
      <c r="DC429" s="67" t="s">
        <v>521</v>
      </c>
      <c r="DD429" s="68" t="s">
        <v>521</v>
      </c>
      <c r="DE429" s="69" t="s">
        <v>521</v>
      </c>
      <c r="DF429" s="71" t="s">
        <v>521</v>
      </c>
      <c r="DG429" s="67" t="s">
        <v>521</v>
      </c>
      <c r="DH429" s="67" t="s">
        <v>521</v>
      </c>
      <c r="DI429" s="67" t="s">
        <v>521</v>
      </c>
      <c r="DJ429" s="67" t="s">
        <v>521</v>
      </c>
      <c r="DK429" s="67" t="s">
        <v>521</v>
      </c>
      <c r="DL429" s="67" t="s">
        <v>521</v>
      </c>
      <c r="DM429" s="67" t="s">
        <v>521</v>
      </c>
      <c r="DN429" s="68" t="s">
        <v>521</v>
      </c>
      <c r="DO429" s="70" t="s">
        <v>521</v>
      </c>
      <c r="DP429" s="71" t="s">
        <v>521</v>
      </c>
      <c r="DQ429" s="67" t="s">
        <v>521</v>
      </c>
      <c r="DR429" s="67" t="s">
        <v>521</v>
      </c>
      <c r="DS429" s="67" t="s">
        <v>521</v>
      </c>
      <c r="DT429" s="67" t="s">
        <v>521</v>
      </c>
      <c r="DU429" s="67" t="s">
        <v>521</v>
      </c>
      <c r="DV429" s="67" t="s">
        <v>521</v>
      </c>
      <c r="DW429" s="67" t="s">
        <v>521</v>
      </c>
      <c r="DX429" s="72" t="s">
        <v>521</v>
      </c>
      <c r="DY429" s="146"/>
      <c r="DZ429" s="147"/>
      <c r="EA429" s="147"/>
      <c r="EB429" s="147"/>
      <c r="EC429" s="158"/>
      <c r="ED429" s="168"/>
      <c r="EE429" s="147"/>
      <c r="EF429" s="147"/>
      <c r="EG429" s="147"/>
      <c r="EH429" s="176"/>
      <c r="EI429" s="146"/>
      <c r="EJ429" s="147"/>
      <c r="EK429" s="147"/>
      <c r="EL429" s="147"/>
      <c r="EM429" s="158"/>
      <c r="EN429" s="168"/>
      <c r="EO429" s="147"/>
      <c r="EP429" s="147"/>
      <c r="EQ429" s="147"/>
      <c r="ER429" s="170"/>
      <c r="ES429" s="128" t="s">
        <v>908</v>
      </c>
      <c r="ET429" s="82"/>
      <c r="EU429" s="83"/>
      <c r="EV429" s="146"/>
      <c r="EW429" s="147"/>
      <c r="EX429" s="147"/>
      <c r="EY429" s="147"/>
      <c r="EZ429" s="147"/>
      <c r="FA429" s="147"/>
      <c r="FB429" s="147"/>
      <c r="FC429" s="147"/>
      <c r="FD429" s="147"/>
      <c r="FE429" s="170"/>
      <c r="FF429" s="73"/>
      <c r="FG429" s="74"/>
      <c r="FH429" s="74"/>
      <c r="FI429" s="74"/>
      <c r="FJ429" s="74"/>
      <c r="FK429" s="74"/>
      <c r="FL429" s="74"/>
      <c r="FM429" s="74"/>
      <c r="FN429" s="74"/>
      <c r="FO429" s="84"/>
      <c r="FP429" s="73"/>
      <c r="FQ429" s="74"/>
      <c r="FR429" s="74"/>
      <c r="FS429" s="74"/>
      <c r="FT429" s="74"/>
      <c r="FU429" s="74"/>
      <c r="FV429" s="74"/>
      <c r="FW429" s="74"/>
      <c r="FX429" s="74"/>
      <c r="FY429" s="84"/>
      <c r="FZ429" s="73"/>
      <c r="GA429" s="74"/>
      <c r="GB429" s="74"/>
      <c r="GC429" s="74"/>
      <c r="GD429" s="74"/>
      <c r="GE429" s="74"/>
      <c r="GF429" s="74"/>
      <c r="GG429" s="74"/>
      <c r="GH429" s="74"/>
      <c r="GI429" s="84"/>
      <c r="GJ429" s="73"/>
      <c r="GK429" s="74"/>
      <c r="GL429" s="74"/>
      <c r="GM429" s="74"/>
      <c r="GN429" s="74"/>
      <c r="GO429" s="74"/>
      <c r="GP429" s="74"/>
      <c r="GQ429" s="74"/>
      <c r="GR429" s="74"/>
      <c r="GS429" s="84"/>
      <c r="GT429" s="73"/>
      <c r="GU429" s="74"/>
      <c r="GV429" s="74"/>
      <c r="GW429" s="74"/>
      <c r="GX429" s="74"/>
      <c r="GY429" s="74"/>
      <c r="GZ429" s="74"/>
      <c r="HA429" s="74"/>
      <c r="HB429" s="74"/>
      <c r="HC429" s="84"/>
      <c r="HD429" s="73"/>
      <c r="HE429" s="74"/>
      <c r="HF429" s="74"/>
      <c r="HG429" s="74"/>
      <c r="HH429" s="74"/>
      <c r="HI429" s="74"/>
      <c r="HJ429" s="74"/>
      <c r="HK429" s="74"/>
      <c r="HL429" s="74"/>
      <c r="HM429" s="84"/>
      <c r="HN429" s="73"/>
      <c r="HO429" s="74"/>
      <c r="HP429" s="74"/>
      <c r="HQ429" s="74"/>
      <c r="HR429" s="74"/>
      <c r="HS429" s="74"/>
      <c r="HT429" s="74"/>
      <c r="HU429" s="74"/>
      <c r="HV429" s="74"/>
      <c r="HW429" s="84"/>
      <c r="HX429" s="73"/>
      <c r="HY429" s="74"/>
      <c r="HZ429" s="74"/>
      <c r="IA429" s="74"/>
      <c r="IB429" s="74"/>
      <c r="IC429" s="74"/>
      <c r="ID429" s="74"/>
      <c r="IE429" s="74"/>
      <c r="IF429" s="74"/>
      <c r="IG429" s="84"/>
      <c r="IH429" s="148"/>
      <c r="II429" s="149"/>
      <c r="IJ429" s="149"/>
      <c r="IK429" s="149"/>
      <c r="IL429" s="149"/>
      <c r="IM429" s="150"/>
      <c r="IN429" s="151"/>
      <c r="IO429" s="152"/>
      <c r="IP429" s="153"/>
      <c r="IQ429" s="149"/>
      <c r="IR429" s="149"/>
      <c r="IS429" s="149"/>
      <c r="IT429" s="149"/>
      <c r="IU429" s="149"/>
      <c r="IV429" s="149"/>
      <c r="IW429" s="154"/>
      <c r="IX429" s="151"/>
      <c r="IY429" s="149"/>
      <c r="IZ429" s="149"/>
      <c r="JA429" s="149"/>
      <c r="JB429" s="149"/>
      <c r="JC429" s="149"/>
      <c r="JD429" s="149"/>
      <c r="JE429" s="155"/>
      <c r="JF429" s="153"/>
      <c r="JG429" s="149"/>
      <c r="JH429" s="149"/>
      <c r="JI429" s="149"/>
      <c r="JJ429" s="149"/>
      <c r="JK429" s="149"/>
      <c r="JL429" s="149"/>
      <c r="JM429" s="154"/>
      <c r="JN429" s="151"/>
      <c r="JO429" s="149"/>
      <c r="JP429" s="149"/>
      <c r="JQ429" s="149"/>
      <c r="JR429" s="149"/>
      <c r="JS429" s="149"/>
      <c r="JT429" s="149"/>
      <c r="JU429" s="149"/>
      <c r="JV429" s="149"/>
      <c r="JW429" s="149"/>
      <c r="JX429" s="149"/>
      <c r="JY429" s="149"/>
      <c r="JZ429" s="155"/>
      <c r="KA429" s="151"/>
      <c r="KB429" s="149"/>
      <c r="KC429" s="149"/>
      <c r="KD429" s="149"/>
      <c r="KE429" s="155"/>
      <c r="KF429" s="153"/>
      <c r="KG429" s="149"/>
      <c r="KH429" s="149"/>
      <c r="KI429" s="149"/>
      <c r="KJ429" s="149"/>
      <c r="KK429" s="156"/>
      <c r="KL429" s="149"/>
      <c r="KM429" s="149"/>
      <c r="KN429" s="149"/>
      <c r="KO429" s="149"/>
      <c r="KP429" s="149"/>
      <c r="KQ429" s="149"/>
      <c r="KR429" s="149"/>
      <c r="KS429" s="154"/>
      <c r="KT429" s="154"/>
      <c r="KU429" s="154"/>
      <c r="KV429" s="154"/>
      <c r="KW429" s="151"/>
      <c r="KX429" s="149"/>
      <c r="KY429" s="149"/>
      <c r="KZ429" s="149"/>
      <c r="LA429" s="149"/>
      <c r="LB429" s="149"/>
      <c r="LC429" s="154"/>
      <c r="LD429" s="151"/>
      <c r="LE429" s="152"/>
      <c r="LF429" s="157"/>
      <c r="LG429" s="158"/>
      <c r="LH429" s="151"/>
      <c r="LI429" s="149"/>
      <c r="LJ429" s="147"/>
      <c r="LK429" s="147"/>
      <c r="LL429" s="147"/>
      <c r="LM429" s="159"/>
      <c r="LN429" s="153"/>
      <c r="LO429" s="149"/>
      <c r="LP429" s="149"/>
      <c r="LQ429" s="149"/>
      <c r="LR429" s="154"/>
      <c r="LS429" s="151"/>
      <c r="LT429" s="149"/>
      <c r="LU429" s="149"/>
      <c r="LV429" s="149"/>
      <c r="LW429" s="149"/>
      <c r="LX429" s="149"/>
      <c r="LY429" s="149"/>
      <c r="LZ429" s="149"/>
      <c r="MA429" s="155"/>
      <c r="MB429" s="153"/>
      <c r="MC429" s="149"/>
      <c r="MD429" s="149"/>
      <c r="ME429" s="149"/>
      <c r="MF429" s="149"/>
      <c r="MG429" s="149"/>
      <c r="MH429" s="149"/>
      <c r="MI429" s="149"/>
      <c r="MJ429" s="149"/>
      <c r="MK429" s="149"/>
      <c r="ML429" s="149"/>
      <c r="MM429" s="149"/>
      <c r="MN429" s="156"/>
      <c r="MO429" s="156"/>
      <c r="MP429" s="154"/>
      <c r="MQ429" s="151"/>
      <c r="MR429" s="149"/>
      <c r="MS429" s="149"/>
      <c r="MT429" s="149"/>
      <c r="MU429" s="149"/>
      <c r="MV429" s="156"/>
      <c r="MW429" s="149"/>
      <c r="MX429" s="149"/>
      <c r="MY429" s="149"/>
      <c r="MZ429" s="149"/>
      <c r="NA429" s="149"/>
      <c r="NB429" s="149"/>
      <c r="NC429" s="149"/>
      <c r="ND429" s="154"/>
      <c r="NE429" s="154"/>
      <c r="NF429" s="154"/>
      <c r="NG429" s="154"/>
      <c r="NH429" s="151"/>
      <c r="NI429" s="149"/>
      <c r="NJ429" s="149"/>
      <c r="NK429" s="149"/>
      <c r="NL429" s="149"/>
      <c r="NM429" s="149"/>
      <c r="NN429" s="94"/>
      <c r="NO429" s="151"/>
      <c r="NP429" s="160"/>
      <c r="NQ429" s="198" t="s">
        <v>1554</v>
      </c>
      <c r="NR429" s="196" t="s">
        <v>1556</v>
      </c>
      <c r="NS429" s="145"/>
      <c r="NT429" s="145"/>
      <c r="NU429" s="145" t="s">
        <v>908</v>
      </c>
      <c r="NV429" s="186" t="s">
        <v>908</v>
      </c>
      <c r="NW429" s="198" t="s">
        <v>908</v>
      </c>
      <c r="NX429" s="165" t="s">
        <v>908</v>
      </c>
      <c r="NY429" s="172" t="s">
        <v>908</v>
      </c>
      <c r="NZ429" s="165" t="s">
        <v>908</v>
      </c>
      <c r="OA429" s="166"/>
      <c r="OB429" s="166"/>
      <c r="OC429" s="166"/>
      <c r="OD429" s="141"/>
      <c r="OE429" s="140"/>
      <c r="OF429" s="141"/>
      <c r="OG429" s="140"/>
      <c r="OH429" s="114"/>
      <c r="OI429" s="115"/>
      <c r="OJ429" s="115"/>
      <c r="OK429" s="115"/>
      <c r="OL429" s="115"/>
      <c r="OM429" s="115"/>
      <c r="ON429" s="115"/>
      <c r="OO429" s="115"/>
      <c r="OP429" s="115"/>
      <c r="OQ429" s="121"/>
      <c r="OR429" s="114"/>
      <c r="OS429" s="115"/>
      <c r="OT429" s="115"/>
      <c r="OU429" s="115"/>
      <c r="OV429" s="115"/>
      <c r="OW429" s="115"/>
      <c r="OX429" s="115"/>
      <c r="OY429" s="116"/>
      <c r="OZ429" s="115"/>
      <c r="PA429" s="117"/>
      <c r="PB429" s="118"/>
      <c r="PC429" s="115"/>
      <c r="PD429" s="115"/>
      <c r="PE429" s="115"/>
      <c r="PF429" s="115"/>
      <c r="PG429" s="119"/>
      <c r="PH429" s="118"/>
      <c r="PI429" s="115"/>
      <c r="PJ429" s="115"/>
      <c r="PK429" s="115"/>
      <c r="PL429" s="115"/>
      <c r="PM429" s="119"/>
      <c r="PN429" s="118"/>
      <c r="PO429" s="115"/>
      <c r="PP429" s="115"/>
      <c r="PQ429" s="115"/>
      <c r="PR429" s="115"/>
      <c r="PS429" s="119"/>
      <c r="PT429" s="120"/>
      <c r="PU429" s="115"/>
      <c r="PV429" s="115"/>
      <c r="PW429" s="115"/>
      <c r="PX429" s="115"/>
      <c r="PY429" s="115"/>
      <c r="PZ429" s="115"/>
      <c r="QA429" s="116"/>
      <c r="QB429" s="115"/>
      <c r="QC429" s="121"/>
      <c r="QD429" s="120"/>
      <c r="QE429" s="115"/>
      <c r="QF429" s="115"/>
      <c r="QG429" s="115"/>
      <c r="QH429" s="115"/>
      <c r="QI429" s="115"/>
      <c r="QJ429" s="115"/>
      <c r="QK429" s="116"/>
      <c r="QL429" s="115"/>
      <c r="QM429" s="121"/>
      <c r="QN429" s="114"/>
      <c r="QO429" s="115"/>
      <c r="QP429" s="115"/>
      <c r="QQ429" s="115"/>
      <c r="QR429" s="115"/>
      <c r="QS429" s="115"/>
      <c r="QT429" s="114"/>
      <c r="QU429" s="115"/>
      <c r="QV429" s="115"/>
      <c r="QW429" s="115"/>
      <c r="QX429" s="115"/>
      <c r="QY429" s="115"/>
      <c r="QZ429" s="114"/>
      <c r="RA429" s="115"/>
      <c r="RB429" s="115"/>
      <c r="RC429" s="115"/>
      <c r="RD429" s="115"/>
      <c r="RE429" s="115"/>
      <c r="RF429" s="122"/>
      <c r="RG429" s="115"/>
      <c r="RH429" s="115"/>
      <c r="RI429" s="115"/>
      <c r="RJ429" s="115"/>
      <c r="RK429" s="115"/>
      <c r="RL429" s="115"/>
      <c r="RM429" s="115"/>
      <c r="RN429" s="115"/>
      <c r="RO429" s="115"/>
      <c r="RP429" s="119"/>
      <c r="RQ429" s="118"/>
      <c r="RR429" s="115"/>
      <c r="RS429" s="119"/>
      <c r="RT429" s="118"/>
      <c r="RU429" s="119"/>
      <c r="RV429" s="118"/>
      <c r="RW429" s="115"/>
      <c r="RX429" s="119"/>
      <c r="RY429" s="118"/>
      <c r="RZ429" s="115"/>
      <c r="SA429" s="117"/>
      <c r="SB429" s="118"/>
      <c r="SC429" s="115"/>
      <c r="SD429" s="115"/>
      <c r="SE429" s="115"/>
      <c r="SF429" s="115"/>
      <c r="SG429" s="115"/>
      <c r="SH429" s="115"/>
      <c r="SI429" s="115"/>
      <c r="SJ429" s="115"/>
      <c r="SK429" s="115"/>
      <c r="SL429" s="115"/>
      <c r="SM429" s="121"/>
      <c r="SN429" s="115"/>
      <c r="SO429" s="115"/>
      <c r="SP429" s="115"/>
      <c r="SQ429" s="115"/>
      <c r="SR429" s="115"/>
      <c r="SS429" s="121"/>
      <c r="ST429" s="118"/>
      <c r="SU429" s="115"/>
      <c r="SV429" s="115"/>
      <c r="SW429" s="115"/>
      <c r="SX429" s="115"/>
      <c r="SY429" s="115"/>
      <c r="SZ429" s="115"/>
      <c r="TA429" s="115"/>
      <c r="TB429" s="115"/>
      <c r="TC429" s="115"/>
      <c r="TD429" s="115"/>
      <c r="TE429" s="117"/>
      <c r="TF429" s="118"/>
      <c r="TG429" s="115"/>
      <c r="TH429" s="115"/>
      <c r="TI429" s="115"/>
      <c r="TJ429" s="115"/>
      <c r="TK429" s="115"/>
      <c r="TL429" s="117"/>
      <c r="TM429" s="118"/>
      <c r="TN429" s="115"/>
      <c r="TO429" s="115"/>
      <c r="TP429" s="115"/>
      <c r="TQ429" s="115"/>
      <c r="TR429" s="115"/>
      <c r="TS429" s="119"/>
      <c r="TT429" s="120"/>
      <c r="TU429" s="115"/>
      <c r="TV429" s="115"/>
      <c r="TW429" s="115"/>
      <c r="TX429" s="115"/>
      <c r="TY429" s="115"/>
      <c r="TZ429" s="121"/>
      <c r="UA429" s="167"/>
      <c r="UB429" s="7" t="s">
        <v>1</v>
      </c>
    </row>
    <row r="430" spans="1:548" x14ac:dyDescent="0.15">
      <c r="A430" s="183">
        <v>422</v>
      </c>
      <c r="B430" s="200" t="s">
        <v>1556</v>
      </c>
      <c r="C430" s="143"/>
      <c r="D430" s="143"/>
      <c r="E430" s="161" t="s">
        <v>518</v>
      </c>
      <c r="F430" s="65">
        <v>114</v>
      </c>
      <c r="G430" s="65" t="s">
        <v>908</v>
      </c>
      <c r="H430" s="144" t="s">
        <v>1005</v>
      </c>
      <c r="I430" s="66" t="s">
        <v>521</v>
      </c>
      <c r="J430" s="67" t="s">
        <v>521</v>
      </c>
      <c r="K430" s="67" t="s">
        <v>521</v>
      </c>
      <c r="L430" s="67" t="s">
        <v>521</v>
      </c>
      <c r="M430" s="67" t="s">
        <v>521</v>
      </c>
      <c r="N430" s="67" t="s">
        <v>521</v>
      </c>
      <c r="O430" s="67" t="s">
        <v>521</v>
      </c>
      <c r="P430" s="67" t="s">
        <v>521</v>
      </c>
      <c r="Q430" s="67" t="s">
        <v>521</v>
      </c>
      <c r="R430" s="68" t="s">
        <v>521</v>
      </c>
      <c r="S430" s="69" t="s">
        <v>521</v>
      </c>
      <c r="T430" s="67" t="s">
        <v>521</v>
      </c>
      <c r="U430" s="67" t="s">
        <v>521</v>
      </c>
      <c r="V430" s="67" t="s">
        <v>521</v>
      </c>
      <c r="W430" s="67" t="s">
        <v>521</v>
      </c>
      <c r="X430" s="67" t="s">
        <v>521</v>
      </c>
      <c r="Y430" s="67" t="s">
        <v>521</v>
      </c>
      <c r="Z430" s="67" t="s">
        <v>521</v>
      </c>
      <c r="AA430" s="67" t="s">
        <v>521</v>
      </c>
      <c r="AB430" s="68" t="s">
        <v>521</v>
      </c>
      <c r="AC430" s="69" t="s">
        <v>521</v>
      </c>
      <c r="AD430" s="67" t="s">
        <v>521</v>
      </c>
      <c r="AE430" s="67" t="s">
        <v>521</v>
      </c>
      <c r="AF430" s="67" t="s">
        <v>521</v>
      </c>
      <c r="AG430" s="67" t="s">
        <v>521</v>
      </c>
      <c r="AH430" s="67" t="s">
        <v>521</v>
      </c>
      <c r="AI430" s="67" t="s">
        <v>521</v>
      </c>
      <c r="AJ430" s="67" t="s">
        <v>521</v>
      </c>
      <c r="AK430" s="67" t="s">
        <v>521</v>
      </c>
      <c r="AL430" s="68" t="s">
        <v>521</v>
      </c>
      <c r="AM430" s="69" t="s">
        <v>521</v>
      </c>
      <c r="AN430" s="67" t="s">
        <v>521</v>
      </c>
      <c r="AO430" s="67" t="s">
        <v>521</v>
      </c>
      <c r="AP430" s="67" t="s">
        <v>521</v>
      </c>
      <c r="AQ430" s="67" t="s">
        <v>521</v>
      </c>
      <c r="AR430" s="67" t="s">
        <v>521</v>
      </c>
      <c r="AS430" s="67" t="s">
        <v>521</v>
      </c>
      <c r="AT430" s="67" t="s">
        <v>521</v>
      </c>
      <c r="AU430" s="67" t="s">
        <v>521</v>
      </c>
      <c r="AV430" s="68" t="s">
        <v>521</v>
      </c>
      <c r="AW430" s="69" t="s">
        <v>521</v>
      </c>
      <c r="AX430" s="67" t="s">
        <v>521</v>
      </c>
      <c r="AY430" s="67" t="s">
        <v>521</v>
      </c>
      <c r="AZ430" s="67" t="s">
        <v>521</v>
      </c>
      <c r="BA430" s="67" t="s">
        <v>521</v>
      </c>
      <c r="BB430" s="67" t="s">
        <v>521</v>
      </c>
      <c r="BC430" s="67" t="s">
        <v>521</v>
      </c>
      <c r="BD430" s="67" t="s">
        <v>521</v>
      </c>
      <c r="BE430" s="67" t="s">
        <v>521</v>
      </c>
      <c r="BF430" s="68" t="s">
        <v>521</v>
      </c>
      <c r="BG430" s="69" t="s">
        <v>521</v>
      </c>
      <c r="BH430" s="67" t="s">
        <v>521</v>
      </c>
      <c r="BI430" s="67" t="s">
        <v>521</v>
      </c>
      <c r="BJ430" s="67" t="s">
        <v>521</v>
      </c>
      <c r="BK430" s="67" t="s">
        <v>521</v>
      </c>
      <c r="BL430" s="67" t="s">
        <v>521</v>
      </c>
      <c r="BM430" s="67" t="s">
        <v>521</v>
      </c>
      <c r="BN430" s="67" t="s">
        <v>521</v>
      </c>
      <c r="BO430" s="67" t="s">
        <v>521</v>
      </c>
      <c r="BP430" s="68" t="s">
        <v>521</v>
      </c>
      <c r="BQ430" s="70" t="s">
        <v>521</v>
      </c>
      <c r="BR430" s="67" t="s">
        <v>521</v>
      </c>
      <c r="BS430" s="67" t="s">
        <v>521</v>
      </c>
      <c r="BT430" s="67" t="s">
        <v>521</v>
      </c>
      <c r="BU430" s="67" t="s">
        <v>521</v>
      </c>
      <c r="BV430" s="67" t="s">
        <v>521</v>
      </c>
      <c r="BW430" s="67" t="s">
        <v>521</v>
      </c>
      <c r="BX430" s="67" t="s">
        <v>521</v>
      </c>
      <c r="BY430" s="67" t="s">
        <v>521</v>
      </c>
      <c r="BZ430" s="68" t="s">
        <v>521</v>
      </c>
      <c r="CA430" s="69" t="s">
        <v>521</v>
      </c>
      <c r="CB430" s="67" t="s">
        <v>521</v>
      </c>
      <c r="CC430" s="67" t="s">
        <v>521</v>
      </c>
      <c r="CD430" s="67" t="s">
        <v>521</v>
      </c>
      <c r="CE430" s="67" t="s">
        <v>521</v>
      </c>
      <c r="CF430" s="67" t="s">
        <v>521</v>
      </c>
      <c r="CG430" s="67" t="s">
        <v>521</v>
      </c>
      <c r="CH430" s="67" t="s">
        <v>521</v>
      </c>
      <c r="CI430" s="67" t="s">
        <v>521</v>
      </c>
      <c r="CJ430" s="68" t="s">
        <v>521</v>
      </c>
      <c r="CK430" s="69" t="s">
        <v>521</v>
      </c>
      <c r="CL430" s="67" t="s">
        <v>521</v>
      </c>
      <c r="CM430" s="67" t="s">
        <v>521</v>
      </c>
      <c r="CN430" s="67" t="s">
        <v>521</v>
      </c>
      <c r="CO430" s="67" t="s">
        <v>521</v>
      </c>
      <c r="CP430" s="67" t="s">
        <v>521</v>
      </c>
      <c r="CQ430" s="67" t="s">
        <v>521</v>
      </c>
      <c r="CR430" s="67" t="s">
        <v>521</v>
      </c>
      <c r="CS430" s="67" t="s">
        <v>521</v>
      </c>
      <c r="CT430" s="68" t="s">
        <v>521</v>
      </c>
      <c r="CU430" s="69" t="s">
        <v>521</v>
      </c>
      <c r="CV430" s="67" t="s">
        <v>521</v>
      </c>
      <c r="CW430" s="67" t="s">
        <v>521</v>
      </c>
      <c r="CX430" s="67" t="s">
        <v>521</v>
      </c>
      <c r="CY430" s="67" t="s">
        <v>521</v>
      </c>
      <c r="CZ430" s="67" t="s">
        <v>521</v>
      </c>
      <c r="DA430" s="67" t="s">
        <v>521</v>
      </c>
      <c r="DB430" s="67" t="s">
        <v>521</v>
      </c>
      <c r="DC430" s="67" t="s">
        <v>521</v>
      </c>
      <c r="DD430" s="68" t="s">
        <v>521</v>
      </c>
      <c r="DE430" s="69" t="s">
        <v>521</v>
      </c>
      <c r="DF430" s="71" t="s">
        <v>521</v>
      </c>
      <c r="DG430" s="67" t="s">
        <v>521</v>
      </c>
      <c r="DH430" s="67" t="s">
        <v>521</v>
      </c>
      <c r="DI430" s="67" t="s">
        <v>521</v>
      </c>
      <c r="DJ430" s="67" t="s">
        <v>521</v>
      </c>
      <c r="DK430" s="67" t="s">
        <v>521</v>
      </c>
      <c r="DL430" s="67" t="s">
        <v>521</v>
      </c>
      <c r="DM430" s="67" t="s">
        <v>521</v>
      </c>
      <c r="DN430" s="68" t="s">
        <v>521</v>
      </c>
      <c r="DO430" s="70" t="s">
        <v>521</v>
      </c>
      <c r="DP430" s="71" t="s">
        <v>521</v>
      </c>
      <c r="DQ430" s="67" t="s">
        <v>521</v>
      </c>
      <c r="DR430" s="67" t="s">
        <v>521</v>
      </c>
      <c r="DS430" s="67" t="s">
        <v>521</v>
      </c>
      <c r="DT430" s="67" t="s">
        <v>521</v>
      </c>
      <c r="DU430" s="67" t="s">
        <v>521</v>
      </c>
      <c r="DV430" s="67" t="s">
        <v>521</v>
      </c>
      <c r="DW430" s="67" t="s">
        <v>521</v>
      </c>
      <c r="DX430" s="72" t="s">
        <v>521</v>
      </c>
      <c r="DY430" s="146" t="s">
        <v>522</v>
      </c>
      <c r="DZ430" s="74">
        <v>2</v>
      </c>
      <c r="EA430" s="74">
        <v>3</v>
      </c>
      <c r="EB430" s="74">
        <v>3</v>
      </c>
      <c r="EC430" s="75">
        <v>4</v>
      </c>
      <c r="ED430" s="168" t="s">
        <v>522</v>
      </c>
      <c r="EE430" s="74">
        <f>DZ430</f>
        <v>2</v>
      </c>
      <c r="EF430" s="74">
        <f>DZ430*EA430</f>
        <v>6</v>
      </c>
      <c r="EG430" s="74">
        <f>DZ430*EA430*EB430</f>
        <v>18</v>
      </c>
      <c r="EH430" s="77">
        <f>DZ430*EA430*EB430*EC430</f>
        <v>72</v>
      </c>
      <c r="EI430" s="73">
        <v>10</v>
      </c>
      <c r="EJ430" s="74">
        <v>50</v>
      </c>
      <c r="EK430" s="74">
        <v>270</v>
      </c>
      <c r="EL430" s="74">
        <v>450</v>
      </c>
      <c r="EM430" s="75">
        <v>1350</v>
      </c>
      <c r="EN430" s="78">
        <v>1</v>
      </c>
      <c r="EO430" s="79">
        <f>(EJ430/EE430)/EI430</f>
        <v>2.5</v>
      </c>
      <c r="EP430" s="79">
        <f>(EK430/EF430)/EI430</f>
        <v>4.5</v>
      </c>
      <c r="EQ430" s="79">
        <f>(EL430/EG430)/EI430</f>
        <v>2.5</v>
      </c>
      <c r="ER430" s="80">
        <f>(EM430/EH430)/EI430</f>
        <v>1.875</v>
      </c>
      <c r="ES430" s="128" t="s">
        <v>534</v>
      </c>
      <c r="ET430" s="82"/>
      <c r="EU430" s="83">
        <v>4</v>
      </c>
      <c r="EV430" s="146">
        <v>73</v>
      </c>
      <c r="EW430" s="147">
        <v>33</v>
      </c>
      <c r="EX430" s="147">
        <v>112</v>
      </c>
      <c r="EY430" s="147">
        <v>34</v>
      </c>
      <c r="EZ430" s="147">
        <v>6</v>
      </c>
      <c r="FA430" s="147">
        <v>6</v>
      </c>
      <c r="FB430" s="147">
        <v>89</v>
      </c>
      <c r="FC430" s="147">
        <v>86</v>
      </c>
      <c r="FD430" s="74">
        <f>EX430+EZ430</f>
        <v>118</v>
      </c>
      <c r="FE430" s="84">
        <f>EX430+FC430</f>
        <v>198</v>
      </c>
      <c r="FF430" s="73">
        <f>RANK(EV430,$EV$9:$EV$497,0)</f>
        <v>190</v>
      </c>
      <c r="FG430" s="74">
        <f>RANK(EW430,$EW$9:$EW$497,0)</f>
        <v>279</v>
      </c>
      <c r="FH430" s="74">
        <f>RANK(EX430,$EX$9:$EX$497,0)</f>
        <v>2</v>
      </c>
      <c r="FI430" s="74">
        <f>RANK(EY430,$EY$9:$EY$497,0)</f>
        <v>211</v>
      </c>
      <c r="FJ430" s="74">
        <f>RANK(EZ430,$EZ$9:$EZ$497,0)</f>
        <v>391</v>
      </c>
      <c r="FK430" s="74">
        <f>RANK(FA430,$FA$9:$FA$497,0)</f>
        <v>374</v>
      </c>
      <c r="FL430" s="74">
        <f>RANK(FB430,$FB$9:$FB$497,0)</f>
        <v>36</v>
      </c>
      <c r="FM430" s="74">
        <f>RANK(FC430,$FC$9:$FC$497,0)</f>
        <v>33</v>
      </c>
      <c r="FN430" s="74">
        <f>RANK(FD430,$FD$9:$FD$497,0)</f>
        <v>31</v>
      </c>
      <c r="FO430" s="84">
        <f>RANK(FE430,$FE$9:$FE$497,0)</f>
        <v>12</v>
      </c>
      <c r="FP430" s="73">
        <f>COUNTIFS($EV$9:$EV$497,"&gt;"&amp;EV430,$ES$9:$ES$497,ES430)+1</f>
        <v>41</v>
      </c>
      <c r="FQ430" s="74">
        <f>COUNTIFS($EW$9:$EW$497,"&gt;"&amp;EW430,$ES$9:$ES$497,ES430)+1</f>
        <v>36</v>
      </c>
      <c r="FR430" s="74">
        <f>COUNTIFS($EX$9:$EX$497,"&gt;"&amp;EX430,$ES$9:$ES$497,ES430)+1</f>
        <v>2</v>
      </c>
      <c r="FS430" s="74">
        <f>COUNTIFS($EY$9:$EY$497,"&gt;"&amp;EY430,$ES$9:$ES$497,ES430)+1</f>
        <v>45</v>
      </c>
      <c r="FT430" s="74">
        <f>COUNTIFS($EZ$9:$EZ$497,"&gt;"&amp;EZ430,$ES$9:$ES$497,ES430)+1</f>
        <v>67</v>
      </c>
      <c r="FU430" s="74">
        <f>COUNTIFS($FA$9:$FA$497,"&gt;"&amp;FA430,$ES$9:$ES$497,ES430)+1</f>
        <v>66</v>
      </c>
      <c r="FV430" s="74">
        <f>COUNTIFS($FB$9:$FB$497,"&gt;"&amp;FB430,$ES$9:$ES$497,ES430)+1</f>
        <v>3</v>
      </c>
      <c r="FW430" s="74">
        <f>COUNTIFS($FC$9:$FC$497,"&gt;"&amp;FC430,$ES$9:$ES$497,ES430)+1</f>
        <v>7</v>
      </c>
      <c r="FX430" s="74">
        <f>COUNTIFS($FD$9:$FD$497,"&gt;"&amp;FD430,$ES$9:$ES$497,ES430)+1</f>
        <v>7</v>
      </c>
      <c r="FY430" s="84">
        <f>COUNTIFS($FE$9:$FE$497,"&gt;"&amp;FE430,$ES$9:$ES$497,ES430)+1</f>
        <v>3</v>
      </c>
      <c r="FZ430" s="85">
        <f t="shared" ref="FZ430:GI430" si="1078">ROUND(EV430/$F430,2)</f>
        <v>0.64</v>
      </c>
      <c r="GA430" s="86">
        <f t="shared" si="1078"/>
        <v>0.28999999999999998</v>
      </c>
      <c r="GB430" s="86">
        <f t="shared" si="1078"/>
        <v>0.98</v>
      </c>
      <c r="GC430" s="86">
        <f t="shared" si="1078"/>
        <v>0.3</v>
      </c>
      <c r="GD430" s="86">
        <f t="shared" si="1078"/>
        <v>0.05</v>
      </c>
      <c r="GE430" s="86">
        <f t="shared" si="1078"/>
        <v>0.05</v>
      </c>
      <c r="GF430" s="86">
        <f t="shared" si="1078"/>
        <v>0.78</v>
      </c>
      <c r="GG430" s="86">
        <f t="shared" si="1078"/>
        <v>0.75</v>
      </c>
      <c r="GH430" s="86">
        <f t="shared" si="1078"/>
        <v>1.04</v>
      </c>
      <c r="GI430" s="87">
        <f t="shared" si="1078"/>
        <v>1.74</v>
      </c>
      <c r="GJ430" s="85">
        <f t="shared" ref="GJ430:GS430" si="1079">ROUND(((FZ430-AVERAGE(FZ$9:FZ$497))/STDEVP(FZ$9:FZ$497)*10+50),2)</f>
        <v>37.29</v>
      </c>
      <c r="GK430" s="86">
        <f t="shared" si="1079"/>
        <v>38.04</v>
      </c>
      <c r="GL430" s="86">
        <f t="shared" si="1079"/>
        <v>64.92</v>
      </c>
      <c r="GM430" s="86">
        <f t="shared" si="1079"/>
        <v>38.67</v>
      </c>
      <c r="GN430" s="86">
        <f t="shared" si="1079"/>
        <v>38.28</v>
      </c>
      <c r="GO430" s="86">
        <f t="shared" si="1079"/>
        <v>39.17</v>
      </c>
      <c r="GP430" s="86">
        <f t="shared" si="1079"/>
        <v>54.57</v>
      </c>
      <c r="GQ430" s="86">
        <f t="shared" si="1079"/>
        <v>53.72</v>
      </c>
      <c r="GR430" s="86">
        <f t="shared" si="1079"/>
        <v>52.38</v>
      </c>
      <c r="GS430" s="87">
        <f t="shared" si="1079"/>
        <v>61.05</v>
      </c>
      <c r="GT430" s="73">
        <f>RANK(GJ430,$GJ$9:$GJ$497,0)</f>
        <v>392</v>
      </c>
      <c r="GU430" s="74">
        <f>RANK(GK430,$GK$9:$GK$497,0)</f>
        <v>413</v>
      </c>
      <c r="GV430" s="74">
        <f>RANK(GL430,$GL$9:$GL$497,0)</f>
        <v>38</v>
      </c>
      <c r="GW430" s="74">
        <f>RANK(GM430,$GM$9:$GM$497,0)</f>
        <v>385</v>
      </c>
      <c r="GX430" s="74">
        <f>RANK(GN430,$GN$9:$GN$497,0)</f>
        <v>439</v>
      </c>
      <c r="GY430" s="74">
        <f>RANK(GO430,$GO$9:$GO$497,0)</f>
        <v>439</v>
      </c>
      <c r="GZ430" s="74">
        <f>RANK(GP430,$GP$9:$GP$497,0)</f>
        <v>137</v>
      </c>
      <c r="HA430" s="74">
        <f>RANK(GQ430,$GQ$9:$GQ$497,0)</f>
        <v>136</v>
      </c>
      <c r="HB430" s="74">
        <f>RANK(GR430,$GR$9:$GR$497,0)</f>
        <v>143</v>
      </c>
      <c r="HC430" s="84">
        <f>RANK(GS430,$GS$9:$GS$497,0)</f>
        <v>60</v>
      </c>
      <c r="HD430" s="85">
        <f>ROUND(AVERAGEIF($ES$9:$ES$497,$ES430,$FZ$9:$FZ$497),2)</f>
        <v>0.95</v>
      </c>
      <c r="HE430" s="86">
        <f>ROUND(AVERAGEIF($ES$9:$ES$497,$ES430,$GA$9:$GA$497),2)</f>
        <v>0.38</v>
      </c>
      <c r="HF430" s="86">
        <f>ROUND(AVERAGEIF($ES$9:$ES$497,$ES430,$GB$9:$GB$497),2)</f>
        <v>0.82</v>
      </c>
      <c r="HG430" s="86">
        <f>ROUND(AVERAGEIF($ES$9:$ES$497,$ES430,$GC$9:$GC$497),2)</f>
        <v>0.44</v>
      </c>
      <c r="HH430" s="86">
        <f>ROUND(AVERAGEIF($ES$9:$ES$497,$ES430,$GD$9:$GD$497),2)</f>
        <v>0.15</v>
      </c>
      <c r="HI430" s="86">
        <f>ROUND(AVERAGEIF($ES$9:$ES$497,$ES430,$GE$9:$GE$497),2)</f>
        <v>0.14000000000000001</v>
      </c>
      <c r="HJ430" s="86">
        <f>ROUND(AVERAGEIF($ES$9:$ES$497,$ES430,$GF$9:$GF$497),2)</f>
        <v>0.74</v>
      </c>
      <c r="HK430" s="86">
        <f>ROUND(AVERAGEIF($ES$9:$ES$497,$ES430,$GG$9:$GG$497),2)</f>
        <v>0.85</v>
      </c>
      <c r="HL430" s="86">
        <f>ROUND(AVERAGEIF($ES$9:$ES$497,$ES430,$GH$9:$GH$497),2)</f>
        <v>0.97</v>
      </c>
      <c r="HM430" s="87">
        <f>ROUND(AVERAGEIF($ES$9:$ES$497,$ES430,$GI$9:$GI$497),2)</f>
        <v>1.67</v>
      </c>
      <c r="HN430" s="88">
        <f t="shared" ref="HN430:HW430" si="1080">FZ430-HD430</f>
        <v>-0.30999999999999994</v>
      </c>
      <c r="HO430" s="89">
        <f t="shared" si="1080"/>
        <v>-9.0000000000000024E-2</v>
      </c>
      <c r="HP430" s="89">
        <f t="shared" si="1080"/>
        <v>0.16000000000000003</v>
      </c>
      <c r="HQ430" s="89">
        <f t="shared" si="1080"/>
        <v>-0.14000000000000001</v>
      </c>
      <c r="HR430" s="89">
        <f t="shared" si="1080"/>
        <v>-9.9999999999999992E-2</v>
      </c>
      <c r="HS430" s="89">
        <f t="shared" si="1080"/>
        <v>-9.0000000000000011E-2</v>
      </c>
      <c r="HT430" s="89">
        <f t="shared" si="1080"/>
        <v>4.0000000000000036E-2</v>
      </c>
      <c r="HU430" s="89">
        <f t="shared" si="1080"/>
        <v>-9.9999999999999978E-2</v>
      </c>
      <c r="HV430" s="89">
        <f t="shared" si="1080"/>
        <v>7.0000000000000062E-2</v>
      </c>
      <c r="HW430" s="90">
        <f t="shared" si="1080"/>
        <v>7.0000000000000062E-2</v>
      </c>
      <c r="HX430" s="73">
        <f>COUNTIFS($FZ$9:$FZ$497,"&gt;"&amp;FZ430,$ES$9:$ES$497,$ES430)+1</f>
        <v>74</v>
      </c>
      <c r="HY430" s="74">
        <f>COUNTIFS($GA$9:$GA$497,"&gt;"&amp;GA430,$ES$9:$ES$497,$ES430)+1</f>
        <v>79</v>
      </c>
      <c r="HZ430" s="74">
        <f>COUNTIFS($GB$9:$GB$497,"&gt;"&amp;GB430,$ES$9:$ES$497,$ES430)+1</f>
        <v>15</v>
      </c>
      <c r="IA430" s="74">
        <f>COUNTIFS($GC$9:$GC$497,"&gt;"&amp;GC430,$ES$9:$ES$497,$ES430)+1</f>
        <v>71</v>
      </c>
      <c r="IB430" s="74">
        <f>COUNTIFS($GD$9:$GD$497,"&gt;"&amp;GD430,$ES$9:$ES$497,$ES430)+1</f>
        <v>86</v>
      </c>
      <c r="IC430" s="74">
        <f>COUNTIFS($GE$9:$GE$497,"&gt;"&amp;GE430,$ES$9:$ES$497,$ES430)+1</f>
        <v>86</v>
      </c>
      <c r="ID430" s="74">
        <f>COUNTIFS($GF$9:$GF$497,"&gt;"&amp;GF430,$ES$9:$ES$497,$ES430)+1</f>
        <v>33</v>
      </c>
      <c r="IE430" s="74">
        <f>COUNTIFS($GG$9:$GG$497,"&gt;"&amp;GG430,$ES$9:$ES$497,$ES430)+1</f>
        <v>46</v>
      </c>
      <c r="IF430" s="74">
        <f>COUNTIFS($GH$9:$GH$497,"&gt;"&amp;GH430,$ES$9:$ES$497,$ES430)+1</f>
        <v>22</v>
      </c>
      <c r="IG430" s="84">
        <f>COUNTIFS($GI$9:$GI$497,"&gt;"&amp;GI430,$ES$9:$ES$497,$ES430)+1</f>
        <v>28</v>
      </c>
      <c r="IH430" s="148">
        <v>0.03</v>
      </c>
      <c r="II430" s="149"/>
      <c r="IJ430" s="149"/>
      <c r="IK430" s="149"/>
      <c r="IL430" s="149"/>
      <c r="IM430" s="150"/>
      <c r="IN430" s="151"/>
      <c r="IO430" s="152"/>
      <c r="IP430" s="153"/>
      <c r="IQ430" s="149"/>
      <c r="IR430" s="149"/>
      <c r="IS430" s="149"/>
      <c r="IT430" s="149"/>
      <c r="IU430" s="149"/>
      <c r="IV430" s="149"/>
      <c r="IW430" s="154"/>
      <c r="IX430" s="151"/>
      <c r="IY430" s="149">
        <v>0.05</v>
      </c>
      <c r="IZ430" s="149"/>
      <c r="JA430" s="149"/>
      <c r="JB430" s="149"/>
      <c r="JC430" s="149"/>
      <c r="JD430" s="149"/>
      <c r="JE430" s="155"/>
      <c r="JF430" s="153"/>
      <c r="JG430" s="149"/>
      <c r="JH430" s="149"/>
      <c r="JI430" s="149"/>
      <c r="JJ430" s="149"/>
      <c r="JK430" s="149"/>
      <c r="JL430" s="149"/>
      <c r="JM430" s="154"/>
      <c r="JN430" s="151"/>
      <c r="JO430" s="149"/>
      <c r="JP430" s="149"/>
      <c r="JQ430" s="149"/>
      <c r="JR430" s="149"/>
      <c r="JS430" s="149"/>
      <c r="JT430" s="149">
        <v>0.05</v>
      </c>
      <c r="JU430" s="149"/>
      <c r="JV430" s="149"/>
      <c r="JW430" s="149"/>
      <c r="JX430" s="149"/>
      <c r="JY430" s="149"/>
      <c r="JZ430" s="155"/>
      <c r="KA430" s="151"/>
      <c r="KB430" s="149"/>
      <c r="KC430" s="149"/>
      <c r="KD430" s="149"/>
      <c r="KE430" s="155"/>
      <c r="KF430" s="153"/>
      <c r="KG430" s="149"/>
      <c r="KH430" s="149"/>
      <c r="KI430" s="149"/>
      <c r="KJ430" s="149"/>
      <c r="KK430" s="156"/>
      <c r="KL430" s="149"/>
      <c r="KM430" s="149"/>
      <c r="KN430" s="149"/>
      <c r="KO430" s="149"/>
      <c r="KP430" s="149"/>
      <c r="KQ430" s="149"/>
      <c r="KR430" s="149"/>
      <c r="KS430" s="154"/>
      <c r="KT430" s="154"/>
      <c r="KU430" s="154"/>
      <c r="KV430" s="154"/>
      <c r="KW430" s="151"/>
      <c r="KX430" s="149"/>
      <c r="KY430" s="149"/>
      <c r="KZ430" s="149"/>
      <c r="LA430" s="149"/>
      <c r="LB430" s="149"/>
      <c r="LC430" s="154"/>
      <c r="LD430" s="151"/>
      <c r="LE430" s="152"/>
      <c r="LF430" s="157"/>
      <c r="LG430" s="158"/>
      <c r="LH430" s="151"/>
      <c r="LI430" s="149"/>
      <c r="LJ430" s="147"/>
      <c r="LK430" s="147"/>
      <c r="LL430" s="147"/>
      <c r="LM430" s="159"/>
      <c r="LN430" s="153"/>
      <c r="LO430" s="149"/>
      <c r="LP430" s="149"/>
      <c r="LQ430" s="149"/>
      <c r="LR430" s="154"/>
      <c r="LS430" s="151"/>
      <c r="LT430" s="149"/>
      <c r="LU430" s="149"/>
      <c r="LV430" s="149"/>
      <c r="LW430" s="149"/>
      <c r="LX430" s="149"/>
      <c r="LY430" s="149"/>
      <c r="LZ430" s="149"/>
      <c r="MA430" s="155"/>
      <c r="MB430" s="153"/>
      <c r="MC430" s="149"/>
      <c r="MD430" s="149"/>
      <c r="ME430" s="149"/>
      <c r="MF430" s="149"/>
      <c r="MG430" s="149"/>
      <c r="MH430" s="149"/>
      <c r="MI430" s="149"/>
      <c r="MJ430" s="149"/>
      <c r="MK430" s="149"/>
      <c r="ML430" s="149"/>
      <c r="MM430" s="149"/>
      <c r="MN430" s="156"/>
      <c r="MO430" s="156"/>
      <c r="MP430" s="154"/>
      <c r="MQ430" s="151"/>
      <c r="MR430" s="149"/>
      <c r="MS430" s="149"/>
      <c r="MT430" s="149"/>
      <c r="MU430" s="149"/>
      <c r="MV430" s="156"/>
      <c r="MW430" s="149"/>
      <c r="MX430" s="149"/>
      <c r="MY430" s="149"/>
      <c r="MZ430" s="149"/>
      <c r="NA430" s="149">
        <v>0.05</v>
      </c>
      <c r="NB430" s="149"/>
      <c r="NC430" s="149"/>
      <c r="ND430" s="154"/>
      <c r="NE430" s="154"/>
      <c r="NF430" s="154"/>
      <c r="NG430" s="154"/>
      <c r="NH430" s="151"/>
      <c r="NI430" s="149"/>
      <c r="NJ430" s="149"/>
      <c r="NK430" s="149"/>
      <c r="NL430" s="149"/>
      <c r="NM430" s="149"/>
      <c r="NN430" s="94"/>
      <c r="NO430" s="151"/>
      <c r="NP430" s="160"/>
      <c r="NQ430" s="196" t="s">
        <v>1555</v>
      </c>
      <c r="NR430" s="196" t="s">
        <v>1557</v>
      </c>
      <c r="NS430" s="198"/>
      <c r="NT430" s="198"/>
      <c r="NU430" s="198" t="s">
        <v>1558</v>
      </c>
      <c r="NV430" s="186">
        <v>44511</v>
      </c>
      <c r="NW430" s="198" t="s">
        <v>1559</v>
      </c>
      <c r="NX430" s="165" t="s">
        <v>1560</v>
      </c>
      <c r="NY430" s="138" t="s">
        <v>1561</v>
      </c>
      <c r="NZ430" s="165" t="s">
        <v>1560</v>
      </c>
      <c r="OA430" s="166"/>
      <c r="OB430" s="166"/>
      <c r="OC430" s="166"/>
      <c r="OD430" s="108">
        <f>EH430</f>
        <v>72</v>
      </c>
      <c r="OE430" s="109">
        <v>6</v>
      </c>
      <c r="OF430" s="110">
        <f>IF(ISERROR(ROUND(MAX(EI430/1,EJ430/EE430,EK430/EF430,EL430/EG430,EM430/EH430),0)),"0",ROUND(MAX(EI430/1,EJ430/EE430,EK430/EF430,EL430/EG430,EM430/EH430),0))</f>
        <v>45</v>
      </c>
      <c r="OG430" s="109">
        <v>7</v>
      </c>
      <c r="OH430" s="111">
        <f t="shared" ref="OH430:OQ430" si="1081">ROUND(AVERAGEIF($ES$9:$ES$497,$ES430,EV$9:EV$497),0)</f>
        <v>70</v>
      </c>
      <c r="OI430" s="112">
        <f t="shared" si="1081"/>
        <v>29</v>
      </c>
      <c r="OJ430" s="112">
        <f t="shared" si="1081"/>
        <v>62</v>
      </c>
      <c r="OK430" s="112">
        <f t="shared" si="1081"/>
        <v>34</v>
      </c>
      <c r="OL430" s="112">
        <f t="shared" si="1081"/>
        <v>10</v>
      </c>
      <c r="OM430" s="112">
        <f t="shared" si="1081"/>
        <v>10</v>
      </c>
      <c r="ON430" s="112">
        <f t="shared" si="1081"/>
        <v>53</v>
      </c>
      <c r="OO430" s="112">
        <f t="shared" si="1081"/>
        <v>56</v>
      </c>
      <c r="OP430" s="112">
        <f t="shared" si="1081"/>
        <v>72</v>
      </c>
      <c r="OQ430" s="113">
        <f t="shared" si="1081"/>
        <v>118</v>
      </c>
      <c r="OR430" s="114">
        <f t="shared" ref="OR430:PA430" si="1082">ROUND(EV430/MAX(EV$9:EV$497)*100,0)</f>
        <v>41</v>
      </c>
      <c r="OS430" s="115">
        <f t="shared" si="1082"/>
        <v>26</v>
      </c>
      <c r="OT430" s="115">
        <f t="shared" si="1082"/>
        <v>93</v>
      </c>
      <c r="OU430" s="115">
        <f t="shared" si="1082"/>
        <v>23</v>
      </c>
      <c r="OV430" s="115">
        <f t="shared" si="1082"/>
        <v>5</v>
      </c>
      <c r="OW430" s="115">
        <f t="shared" si="1082"/>
        <v>5</v>
      </c>
      <c r="OX430" s="115">
        <f t="shared" si="1082"/>
        <v>66</v>
      </c>
      <c r="OY430" s="116">
        <f t="shared" si="1082"/>
        <v>59</v>
      </c>
      <c r="OZ430" s="115">
        <f t="shared" si="1082"/>
        <v>80</v>
      </c>
      <c r="PA430" s="117">
        <f t="shared" si="1082"/>
        <v>81</v>
      </c>
      <c r="PB430" s="118">
        <f>OT430*3 + (OR430+OS430+OX430)*2 + (OU430+OY430)</f>
        <v>627</v>
      </c>
      <c r="PC430" s="115">
        <f>OV430*3 + (OR430+OS430+OX430)*2 + (OU430+OY430)</f>
        <v>363</v>
      </c>
      <c r="PD430" s="115">
        <f>(OT430+OV430)*3 + (OR430+OS430+OX430)*2 + (OU430+OY430)</f>
        <v>642</v>
      </c>
      <c r="PE430" s="115">
        <f>(OT430+OY430)*3 + (OR430+OS430+OX430)*2 + (OU430)</f>
        <v>745</v>
      </c>
      <c r="PF430" s="115">
        <f>(OR430+OU430)*3 + (OS430+OW430)*2 + OX430</f>
        <v>320</v>
      </c>
      <c r="PG430" s="119">
        <f>OW430*3 + (OR430+OS430+OU430)*2 + OX430</f>
        <v>261</v>
      </c>
      <c r="PH430" s="118">
        <f t="shared" ref="PH430:PM430" si="1083">ROUND(PB430/MAX(PB$9:PB$497)*100,0)</f>
        <v>75</v>
      </c>
      <c r="PI430" s="115">
        <f t="shared" si="1083"/>
        <v>43</v>
      </c>
      <c r="PJ430" s="115">
        <f t="shared" si="1083"/>
        <v>68</v>
      </c>
      <c r="PK430" s="115">
        <f t="shared" si="1083"/>
        <v>74</v>
      </c>
      <c r="PL430" s="115">
        <f t="shared" si="1083"/>
        <v>45</v>
      </c>
      <c r="PM430" s="119">
        <f t="shared" si="1083"/>
        <v>38</v>
      </c>
      <c r="PN430" s="118">
        <f t="shared" ref="PN430:PS430" si="1084">RANK(PH430,PH$9:PH$497,0)</f>
        <v>36</v>
      </c>
      <c r="PO430" s="115">
        <f t="shared" si="1084"/>
        <v>187</v>
      </c>
      <c r="PP430" s="115">
        <f t="shared" si="1084"/>
        <v>79</v>
      </c>
      <c r="PQ430" s="115">
        <f t="shared" si="1084"/>
        <v>30</v>
      </c>
      <c r="PR430" s="115">
        <f t="shared" si="1084"/>
        <v>224</v>
      </c>
      <c r="PS430" s="119">
        <f t="shared" si="1084"/>
        <v>244</v>
      </c>
      <c r="PT430" s="120">
        <f t="shared" ref="PT430:QC430" si="1085">ROUND(FZ430/MAX(FZ$9:FZ$497)*100,0)</f>
        <v>35</v>
      </c>
      <c r="PU430" s="115">
        <f t="shared" si="1085"/>
        <v>16</v>
      </c>
      <c r="PV430" s="115">
        <f t="shared" si="1085"/>
        <v>72</v>
      </c>
      <c r="PW430" s="115">
        <f t="shared" si="1085"/>
        <v>24</v>
      </c>
      <c r="PX430" s="115">
        <f t="shared" si="1085"/>
        <v>3</v>
      </c>
      <c r="PY430" s="115">
        <f t="shared" si="1085"/>
        <v>3</v>
      </c>
      <c r="PZ430" s="115">
        <f t="shared" si="1085"/>
        <v>37</v>
      </c>
      <c r="QA430" s="116">
        <f t="shared" si="1085"/>
        <v>41</v>
      </c>
      <c r="QB430" s="115">
        <f t="shared" si="1085"/>
        <v>46</v>
      </c>
      <c r="QC430" s="121">
        <f t="shared" si="1085"/>
        <v>56</v>
      </c>
      <c r="QD430" s="120">
        <f t="shared" ref="QD430:QM430" si="1086">ROUND(AVERAGEIF($ES$9:$ES$497,$ES430,PT$9:PT$497),0)</f>
        <v>52</v>
      </c>
      <c r="QE430" s="120">
        <f t="shared" si="1086"/>
        <v>21</v>
      </c>
      <c r="QF430" s="120">
        <f t="shared" si="1086"/>
        <v>60</v>
      </c>
      <c r="QG430" s="120">
        <f t="shared" si="1086"/>
        <v>35</v>
      </c>
      <c r="QH430" s="120">
        <f t="shared" si="1086"/>
        <v>8</v>
      </c>
      <c r="QI430" s="120">
        <f t="shared" si="1086"/>
        <v>9</v>
      </c>
      <c r="QJ430" s="120">
        <f t="shared" si="1086"/>
        <v>35</v>
      </c>
      <c r="QK430" s="120">
        <f t="shared" si="1086"/>
        <v>46</v>
      </c>
      <c r="QL430" s="120">
        <f t="shared" si="1086"/>
        <v>43</v>
      </c>
      <c r="QM430" s="120">
        <f t="shared" si="1086"/>
        <v>53</v>
      </c>
      <c r="QN430" s="114">
        <f>PV430*4 + (PT430+PU430+PZ430)*2 + (PW430+QA430)</f>
        <v>529</v>
      </c>
      <c r="QO430" s="115">
        <f>PX430*4 + (PT430+PU430+PZ430)*2 + (PW430+QA430)</f>
        <v>253</v>
      </c>
      <c r="QP430" s="115">
        <f>(PV430+PX430)*4 + (PT430+PU430+PZ430)*2 + (PW430+QA430)</f>
        <v>541</v>
      </c>
      <c r="QQ430" s="115">
        <f>(PV430+QA430)*4 + (PT430+PU430+PZ430)*2 + (PW430)</f>
        <v>652</v>
      </c>
      <c r="QR430" s="115">
        <f>(PT430+PW430)*4 + (PU430+PY430)*2 + PZ430</f>
        <v>311</v>
      </c>
      <c r="QS430" s="119">
        <f>PY430*4 + (PT430+PU430+PW430)*2 + PZ430</f>
        <v>199</v>
      </c>
      <c r="QT430" s="114">
        <f t="shared" ref="QT430:QY430" si="1087">ROUND((QN430-MIN(QN$9:QN$497))/(MAX(QN$9:QN$497)-MIN(QN$9:QN$497))*100,0)</f>
        <v>47</v>
      </c>
      <c r="QU430" s="115">
        <f t="shared" si="1087"/>
        <v>6</v>
      </c>
      <c r="QV430" s="115">
        <f t="shared" si="1087"/>
        <v>28</v>
      </c>
      <c r="QW430" s="115">
        <f t="shared" si="1087"/>
        <v>46</v>
      </c>
      <c r="QX430" s="115">
        <f t="shared" si="1087"/>
        <v>11</v>
      </c>
      <c r="QY430" s="115">
        <f t="shared" si="1087"/>
        <v>6</v>
      </c>
      <c r="QZ430" s="114">
        <f t="shared" ref="QZ430:RE430" si="1088">RANK(QN430,QN$9:QN$497,0)</f>
        <v>129</v>
      </c>
      <c r="RA430" s="115">
        <f t="shared" si="1088"/>
        <v>416</v>
      </c>
      <c r="RB430" s="115">
        <f t="shared" si="1088"/>
        <v>246</v>
      </c>
      <c r="RC430" s="115">
        <f t="shared" si="1088"/>
        <v>117</v>
      </c>
      <c r="RD430" s="115">
        <f t="shared" si="1088"/>
        <v>419</v>
      </c>
      <c r="RE430" s="115">
        <f t="shared" si="1088"/>
        <v>426</v>
      </c>
      <c r="RF430" s="122"/>
      <c r="RG430" s="115">
        <f>($RH$3*(IH430+IJ430)*100*100/MAX(EX$9:EX$497)*$RO$3) +($RH$3*(II430+IJ430)*100*100/MAX(EX$9:EX$497)*$RO$4) + ($RH$3*IK430*100*100/MAX(EX$9:EX$497)*0.098)</f>
        <v>8.0374999999999996</v>
      </c>
      <c r="RH430" s="115">
        <f>($RH$4*IL430*100*100/MAX(EZ$9:EZ$497))*$RQ$3</f>
        <v>0</v>
      </c>
      <c r="RI430" s="115">
        <f>($RH$3*IM430*100*100/MAX(EY$9:EY$497))*$RQ$4</f>
        <v>0</v>
      </c>
      <c r="RJ430" s="115">
        <f>($RH$3*IN430*100*100/MAX(EX$9:EX$497))</f>
        <v>0</v>
      </c>
      <c r="RK430" s="115">
        <f>($RH$4*IO430*100*100/MAX(EZ$9:EZ$497))*$RQ$3</f>
        <v>0</v>
      </c>
      <c r="RL430" s="115">
        <f>(($RL$4*IP430*100*((100/MAX(EX$9:EX$497)+100/MAX(EZ$9:EZ$497))/2))+($RL$4*IQ430*100*((100/MAX(EX$9:EX$497)+100/MAX(EZ$9:EZ$497))/2))+($RL$4*IR430*100*((100/MAX(EX$9:EX$497)+100/MAX(EZ$9:EZ$497))/2))+($RL$4*IS430*100*((100/MAX(EX$9:EX$497)+100/MAX(EZ$9:EZ$497))/2))+($RL$4*IT430*100*((100/MAX(EX$9:EX$497)+100/MAX(EZ$9:EZ$497))/2))+($RL$4*IU430*100*((100/MAX(EX$9:EX$497)+100/MAX(EZ$9:EZ$497))/2))+($RL$4*IV430*100*((100/MAX(EX$9:EX$497)+100/MAX(EZ$9:EZ$497))/2))+($RL$4*IW430*100*((100/MAX(EX$9:EX$497)+100/MAX(EZ$9:EZ$497))/2)))*$RS$3</f>
        <v>0</v>
      </c>
      <c r="RM430" s="115">
        <f>(($RH$3*IX430*100*100/MAX(EX$9:EX$497))+($RH$3*IY430*100*100/MAX(EX$9:EX$497))+($RH$3*IZ430*100*100/MAX(EX$9:EX$497))+($RH$3*JA430*100*100/MAX(EX$9:EX$497))+($RH$3*JB430*100*100/MAX(EX$9:EX$497))+($RH$3*JC430*100*100/MAX(EX$9:EX$497))+($RH$3*JD430*100*100/MAX(EX$9:EX$497))+($RH$3*JE430*100*100/MAX(EX$9:EX$497)))*$RS$4</f>
        <v>4.1749999999999998</v>
      </c>
      <c r="RN430" s="115">
        <f>(($RH$4*JF430*100*100/MAX(EZ$9:EZ$497)) + ($RH$4*JG430*100*100/MAX(EZ$9:EZ$497)) + ($RH$4*JH430*100*100/MAX(EZ$9:EZ$497)) + ($RH$4*JI430*100*100/MAX(EZ$9:EZ$497)) + ($RH$4*JJ430*100*100/MAX(EZ$9:EZ$497)) + ($RH$4*JK430*100*100/MAX(EZ$9:EZ$497)) + ($RH$4*JL430*100*100/MAX(EZ$9:EZ$497)) + ($RH$4*JM430*100*100/MAX(EZ$9:EZ$497)))*$RU$3</f>
        <v>0</v>
      </c>
      <c r="RO430" s="115">
        <f>(($RL$4*JN430*100*((100/MAX(EX$9:EX$497)+100/MAX(EZ$9:EZ$497))/2))+($RL$4*JO430*100*((100/MAX(EX$9:EX$497)+100/MAX(EZ$9:EZ$497))/2))+($RL$4*JP430*100*((100/MAX(EX$9:EX$497)+100/MAX(EZ$9:EZ$497))/2))+($RL$4*JQ430*100*((100/MAX(EX$9:EX$497)+100/MAX(EZ$9:EZ$497))/2))+($RL$4*JR430*100*((100/MAX(EX$9:EX$497)+100/MAX(EZ$9:EZ$497))/2))+($RL$4*JS430*100*((100/MAX(EX$9:EX$497)+100/MAX(EZ$9:EZ$497))/2))+($RL$4*JT430*100*((100/MAX(EX$9:EX$497)+100/MAX(EZ$9:EZ$497))/2))+($RL$4*JU430*100*((100/MAX(EX$9:EX$497)+100/MAX(EZ$9:EZ$497))/2))+($RL$4*JV430*100*((100/MAX(EX$9:EX$497)+100/MAX(EZ$9:EZ$497))/2))+($RL$4*JW430*100*((100/MAX(EX$9:EX$497)+100/MAX(EZ$9:EZ$497))/2))+($RL$4*JX430*100*((100/MAX(EX$9:EX$497)+100/MAX(EZ$9:EZ$497))/2))+($RL$4*JY430*100*((100/MAX(EX$9:EX$497)+100/MAX(EZ$9:EZ$497))/2))+($RL$4*JZ430*100*((100/MAX(EX$9:EX$497)+100/MAX(EZ$9:EZ$497))/2)))*$RW$3/2</f>
        <v>2.6133333333333337</v>
      </c>
      <c r="RP430" s="119">
        <f>($RJ$3*KA430*100*100/MAX(FA$9:FA$497)) + ($RJ$3*KB430*100*100/MAX(FA$9:FA$497)/2) + ($RJ$3*KC430*100*100/MAX(FA$9:FA$497)/2) + ($RJ$3*KD430*100*100/MAX(FA$9:FA$497)/4) + ($RJ$3*KE430*100*100/MAX(FA$9:FA$497)/4)</f>
        <v>0</v>
      </c>
      <c r="RQ430" s="118">
        <f>($RL$4*KF430*100*((100/MAX(EX$9:EX$497)+100/MAX(EZ$9:EZ$497)))) * ($RO$3/2) + (($RL$4*KG430*100*((100/MAX(EX$9:EX$497)+100/MAX(EZ$9:EZ$497))))+($RL$4*KH430*100*((100/MAX(EX$9:EX$497)+100/MAX(EZ$9:EZ$497))))+($RL$4*KI430*100*((100/MAX(EX$9:EX$497)+100/MAX(EZ$9:EZ$497))))+($RL$4*KJ430*100*((100/MAX(EX$9:EX$497)+100/MAX(EZ$9:EZ$497))))+($RL$4*KK430*100*((100/MAX(EX$9:EX$497)+100/MAX(EZ$9:EZ$497))))+($RL$4*KL430*100*((100/MAX(EX$9:EX$497)+100/MAX(EZ$9:EZ$497))))+($RL$4*KM430*100*((100/MAX(EX$9:EX$497)+100/MAX(EZ$9:EZ$497))))+($RL$4*KN430*100*((100/MAX(EX$9:EX$497)+100/MAX(EZ$9:EZ$497))))+($RL$4*KO430*100*((100/MAX(EX$9:EX$497)+100/MAX(EZ$9:EZ$497))))+($RL$4*KP430*100*((100/MAX(EX$9:EX$497)+100/MAX(EZ$9:EZ$497))))+($RL$4*KQ430*100*((100/MAX(EX$9:EX$497)+100/MAX(EZ$9:EZ$497))))+($RL$4*KR430*100*((100/MAX(EX$9:EX$497)+100/MAX(EZ$9:EZ$497))))+($RL$4*KS430*100*((100/MAX(EX$9:EX$497)+100/MAX(EZ$9:EZ$497))))+($RL$4*KV430*100*((100/MAX(EX$9:EX$497)+100/MAX(EZ$9:EZ$497))))) * (($RO$3+$RO$4)/6)</f>
        <v>0</v>
      </c>
      <c r="RR430" s="115">
        <f>(($RL$4*KW430*100*((100/MAX(EX$9:EX$497)+100/MAX(EZ$9:EZ$497))))) * ($RO$3/2) + (($RL$4*KX430*100*((100/MAX(EX$9:EX$497)+100/MAX(EZ$9:EZ$497))))+($RL$4*KY430*100*((100/MAX(EX$9:EX$497)+100/MAX(EZ$9:EZ$497))))+($RL$4*KZ430*100*((100/MAX(EX$9:EX$497)+100/MAX(EZ$9:EZ$497))))+($RL$4*LA430*100*((100/MAX(EX$9:EX$497)+100/MAX(EZ$9:EZ$497))))+($RL$4*LB430*100*((100/MAX(EX$9:EX$497)+100/MAX(EZ$9:EZ$497))))+($RL$4*LC430*100*((100/MAX(EX$9:EX$497)+100/MAX(EZ$9:EZ$497))))) * (($RO$3+$RO$4)/6)</f>
        <v>0</v>
      </c>
      <c r="RS430" s="119">
        <f>(($RL$4*LD430*100*((100/MAX(EX$9:EX$497)+100/MAX(EZ$9:EZ$497))))+($RL$4*LE430*100*((100/MAX(EX$9:EX$497)+100/MAX(EZ$9:EZ$497))))) * (($RO$3+$RO$4)/6)</f>
        <v>0</v>
      </c>
      <c r="RT430" s="118">
        <f>($RJ$4*LH430*100*(100/MAX(EV$9:EV$497)))+($RJ$4*LI430*100*(100/MAX(EV$9:EV$497)))</f>
        <v>0</v>
      </c>
      <c r="RU430" s="119">
        <f>($RJ$4*LJ430*(100/MAX(EV$9:EV$497)))/2 + ($RL$3*LK430*(100/MAX(EW$9:EW$497))) + ($RJ$4*LL430*(100/MAX(EV$9:EV$497)))/4 + ($RL$3*LM430*(100/MAX(EW$9:EW$497)))</f>
        <v>0</v>
      </c>
      <c r="RV430" s="118">
        <f>($RJ$4*LN430*100*100/MAX(EV$9:EV$497)/2)+($RJ$4*LO430*100*100/MAX(EV$9:EV$497)/2)+($RJ$4*LP430*100*100/MAX(EV$9:EV$497))+($RJ$4*LQ430*100*100/MAX(EV$9:EV$497))+($RJ$4*LR430*100*100/MAX(EV$9:EV$497))</f>
        <v>0</v>
      </c>
      <c r="RW430" s="115">
        <f>($RJ$4*LS430*100*100/MAX(EV$9:EV$497)) + (($RJ$4*LT430*100*100/MAX(EV$9:EV$497))+($RJ$4*LU430*100*100/MAX(EV$9:EV$497))+($RJ$4*LV430*100*100/MAX(EV$9:EV$497))+($RJ$4*LW430*100*100/MAX(EV$9:EV$497))+($RJ$4*LX430*100*100/MAX(EV$9:EV$497))+($RJ$4*LY430*100*100/MAX(EV$9:EV$497))+($RJ$4*LZ430*100*100/MAX(EV$9:EV$497))+($RJ$4*MA430*100*100/MAX(EV$9:EV$497)))/2</f>
        <v>0</v>
      </c>
      <c r="RX430" s="119">
        <f>($RJ$4*MB430*100*100/MAX(EV$9:EV$497))+($RJ$4*MC430*100*100/MAX(EV$9:EV$497))+($RJ$4*MD430*100*100/MAX(EV$9:EV$497))+($RJ$4*ME430*100*100/MAX(EV$9:EV$497))+($RJ$4*MF430*100*100/MAX(EV$9:EV$497))+($RJ$4*MG430*100*100/MAX(EV$9:EV$497))+($RJ$4*MH430*100*100/MAX(EV$9:EV$497))+($RJ$4*MI430*100*100/MAX(EV$9:EV$497))+($RJ$4*MJ430*100*100/MAX(EV$9:EV$497))+($RJ$4*MK430*100*100/MAX(EV$9:EV$497))+($RJ$4*ML430*100*100/MAX(EV$9:EV$497))+($RJ$4*MM430*100*100/MAX(EV$9:EV$497))+($RJ$4*MN430*100*100/MAX(EV$9:EV$497))</f>
        <v>0</v>
      </c>
      <c r="RY430" s="118">
        <f>($RJ$4*MQ430*100*100/MAX(EV$9:EV$497))/2 + (($RJ$4*MR430*100*100/MAX(EV$9:EV$497))+($RJ$4*MS430*100*100/MAX(EV$9:EV$497))+($RJ$4*MT430*100*100/MAX(EV$9:EV$497))+($RJ$4*MU430*100*100/MAX(EV$9:EV$497))+($RJ$4*MV430*100*100/MAX(EV$9:EV$497))+($RJ$4*MW430*100*100/MAX(EV$9:EV$497))+($RJ$4*MX430*100*100/MAX(EV$9:EV$497))+($RJ$4*MY430*100*100/MAX(EV$9:EV$497))+($RJ$4*MZ430*100*100/MAX(EV$9:EV$497))+($RJ$4*NA430*100*100/MAX(EV$9:EV$497))+($RJ$4*NB430*100*100/MAX(EV$9:EV$497))+($RJ$4*NC430*100*100/MAX(EV$9:EV$497))+($RJ$4*ND430*100*100/MAX(EV$9:EV$497))+($RJ$4*NG430*100*100/MAX(EV$9:EV$497)))/4</f>
        <v>2.106741573033708</v>
      </c>
      <c r="RZ430" s="115">
        <f>($RJ$4*NH430*100*100/MAX(EV$9:EV$497))/2 + (($RJ$4*NI430*100*100/MAX(EV$9:EV$497))+($RJ$4*NJ430*100*100/MAX(EV$9:EV$497))+($RJ$4*NK430*100*100/MAX(EV$9:EV$497))+($RJ$4*NL430*100*100/MAX(EV$9:EV$497))+($RJ$4*NM430*100*100/MAX(EV$9:EV$497))+($RJ$4*NN430*100*100/MAX(EV$9:EV$497)))/4</f>
        <v>0</v>
      </c>
      <c r="SA430" s="117">
        <f>(($RJ$4*NO430*100*100/MAX(EV$9:EV$497))+($RJ$4*NP430*100*100/MAX(EV$9:EV$497)))/4</f>
        <v>0</v>
      </c>
      <c r="SB430" s="118">
        <f>SUM(RG430:SA430)</f>
        <v>16.932574906367041</v>
      </c>
      <c r="SC430" s="115">
        <f>RG430 + RJ430 + RL430 + RM430 + RO430 + SUM(RQ430:RS430)/2 +  SUM(RT430:SA430)/5</f>
        <v>15.247181647940074</v>
      </c>
      <c r="SD430" s="115">
        <f>(RH430+RK430+RL430/$RS$3*$RU$3+RN430)*$RY$3+RO430+SUM(RQ430:RS430)/5 + SUM(RT430:SA430)/4</f>
        <v>3.1400187265917605</v>
      </c>
      <c r="SE430" s="115">
        <f>RG430+RJ430+RL430/$RS$3+RM430/$RS$4+RO430 + SUM(RQ430:RS430)/2 +  SUM(RT430:SA430)/5</f>
        <v>31.905514981273406</v>
      </c>
      <c r="SF430" s="115">
        <f>RI430*$RY$4+RL430+RO430 + SUM(RQ430:RS430)/5 +  SUM(RT430:SA430)/4</f>
        <v>3.1400187265917605</v>
      </c>
      <c r="SG430" s="115">
        <f>RP430*2 + SUM(RT430:SA430)</f>
        <v>2.106741573033708</v>
      </c>
      <c r="SH430" s="115">
        <f t="shared" ref="SH430:SM430" si="1089">ROUND(SB430/MAX(SB$9:SB$497)*100,0)</f>
        <v>21</v>
      </c>
      <c r="SI430" s="115">
        <f t="shared" si="1089"/>
        <v>23</v>
      </c>
      <c r="SJ430" s="115">
        <f t="shared" si="1089"/>
        <v>5</v>
      </c>
      <c r="SK430" s="115">
        <f t="shared" si="1089"/>
        <v>25</v>
      </c>
      <c r="SL430" s="115">
        <f t="shared" si="1089"/>
        <v>8</v>
      </c>
      <c r="SM430" s="121">
        <f t="shared" si="1089"/>
        <v>2</v>
      </c>
      <c r="SN430" s="115">
        <f t="shared" ref="SN430:SS430" si="1090">ROUND(AVERAGEIF($ES$9:$ES$497,$ES430,SH$9:SH$497),0)</f>
        <v>26</v>
      </c>
      <c r="SO430" s="115">
        <f t="shared" si="1090"/>
        <v>26</v>
      </c>
      <c r="SP430" s="115">
        <f t="shared" si="1090"/>
        <v>3</v>
      </c>
      <c r="SQ430" s="115">
        <f t="shared" si="1090"/>
        <v>21</v>
      </c>
      <c r="SR430" s="115">
        <f t="shared" si="1090"/>
        <v>5</v>
      </c>
      <c r="SS430" s="121">
        <f t="shared" si="1090"/>
        <v>5</v>
      </c>
      <c r="ST430" s="114">
        <f t="shared" ref="ST430:SY430" si="1091">RANK(SB430,SB$9:SB$497,0)</f>
        <v>189</v>
      </c>
      <c r="SU430" s="115">
        <f t="shared" si="1091"/>
        <v>130</v>
      </c>
      <c r="SV430" s="115">
        <f t="shared" si="1091"/>
        <v>155</v>
      </c>
      <c r="SW430" s="115">
        <f t="shared" si="1091"/>
        <v>107</v>
      </c>
      <c r="SX430" s="115">
        <f t="shared" si="1091"/>
        <v>112</v>
      </c>
      <c r="SY430" s="115">
        <f t="shared" si="1091"/>
        <v>237</v>
      </c>
      <c r="SZ430" s="115">
        <f t="shared" ref="SZ430:TE430" si="1092">COUNTIFS(SB$9:SB$497,"&gt;"&amp;SB430,$ES$9:$ES$497,$ES430)+1</f>
        <v>45</v>
      </c>
      <c r="TA430" s="115">
        <f t="shared" si="1092"/>
        <v>43</v>
      </c>
      <c r="TB430" s="115">
        <f t="shared" si="1092"/>
        <v>22</v>
      </c>
      <c r="TC430" s="115">
        <f t="shared" si="1092"/>
        <v>29</v>
      </c>
      <c r="TD430" s="115">
        <f t="shared" si="1092"/>
        <v>22</v>
      </c>
      <c r="TE430" s="117">
        <f t="shared" si="1092"/>
        <v>43</v>
      </c>
      <c r="TF430" s="118">
        <f>MAX(PH430:PM430)+SH430</f>
        <v>96</v>
      </c>
      <c r="TG430" s="115">
        <f>PH430+SI430</f>
        <v>98</v>
      </c>
      <c r="TH430" s="115">
        <f>PI430+SJ430</f>
        <v>48</v>
      </c>
      <c r="TI430" s="115">
        <f>PJ430+SK430</f>
        <v>93</v>
      </c>
      <c r="TJ430" s="115">
        <f>PK430+SL430</f>
        <v>82</v>
      </c>
      <c r="TK430" s="115">
        <f>PL430+SM430</f>
        <v>47</v>
      </c>
      <c r="TL430" s="117">
        <f>PM430+SM430</f>
        <v>40</v>
      </c>
      <c r="TM430" s="118">
        <f t="shared" ref="TM430:TS430" si="1093">ROUND(TF430/MAX(TF$9:TF$497)*100,0)</f>
        <v>53</v>
      </c>
      <c r="TN430" s="115">
        <f t="shared" si="1093"/>
        <v>54</v>
      </c>
      <c r="TO430" s="115">
        <f t="shared" si="1093"/>
        <v>26</v>
      </c>
      <c r="TP430" s="115">
        <f t="shared" si="1093"/>
        <v>51</v>
      </c>
      <c r="TQ430" s="115">
        <f t="shared" si="1093"/>
        <v>42</v>
      </c>
      <c r="TR430" s="115">
        <f t="shared" si="1093"/>
        <v>24</v>
      </c>
      <c r="TS430" s="119">
        <f t="shared" si="1093"/>
        <v>20</v>
      </c>
      <c r="TT430" s="120">
        <f t="shared" ref="TT430:TZ430" si="1094">RANK(TM430,TM$9:TM$497,0)</f>
        <v>137</v>
      </c>
      <c r="TU430" s="115">
        <f t="shared" si="1094"/>
        <v>77</v>
      </c>
      <c r="TV430" s="115">
        <f t="shared" si="1094"/>
        <v>190</v>
      </c>
      <c r="TW430" s="115">
        <f t="shared" si="1094"/>
        <v>82</v>
      </c>
      <c r="TX430" s="115">
        <f t="shared" si="1094"/>
        <v>37</v>
      </c>
      <c r="TY430" s="115">
        <f t="shared" si="1094"/>
        <v>243</v>
      </c>
      <c r="TZ430" s="121">
        <f t="shared" si="1094"/>
        <v>269</v>
      </c>
      <c r="UA430" s="132"/>
      <c r="UB430" s="7" t="s">
        <v>1</v>
      </c>
    </row>
    <row r="431" spans="1:548" x14ac:dyDescent="0.15">
      <c r="A431" s="183">
        <v>423</v>
      </c>
      <c r="B431" s="200" t="s">
        <v>1557</v>
      </c>
      <c r="C431" s="143"/>
      <c r="D431" s="143"/>
      <c r="E431" s="161" t="s">
        <v>1013</v>
      </c>
      <c r="F431" s="65" t="s">
        <v>908</v>
      </c>
      <c r="G431" s="65" t="s">
        <v>908</v>
      </c>
      <c r="H431" s="65" t="s">
        <v>927</v>
      </c>
      <c r="I431" s="66" t="s">
        <v>521</v>
      </c>
      <c r="J431" s="67" t="s">
        <v>521</v>
      </c>
      <c r="K431" s="67" t="s">
        <v>521</v>
      </c>
      <c r="L431" s="67" t="s">
        <v>521</v>
      </c>
      <c r="M431" s="67" t="s">
        <v>521</v>
      </c>
      <c r="N431" s="67" t="s">
        <v>521</v>
      </c>
      <c r="O431" s="67" t="s">
        <v>521</v>
      </c>
      <c r="P431" s="67" t="s">
        <v>521</v>
      </c>
      <c r="Q431" s="67" t="s">
        <v>521</v>
      </c>
      <c r="R431" s="68" t="s">
        <v>521</v>
      </c>
      <c r="S431" s="69" t="s">
        <v>521</v>
      </c>
      <c r="T431" s="67" t="s">
        <v>521</v>
      </c>
      <c r="U431" s="67" t="s">
        <v>521</v>
      </c>
      <c r="V431" s="67" t="s">
        <v>521</v>
      </c>
      <c r="W431" s="67" t="s">
        <v>521</v>
      </c>
      <c r="X431" s="67" t="s">
        <v>521</v>
      </c>
      <c r="Y431" s="67" t="s">
        <v>521</v>
      </c>
      <c r="Z431" s="67" t="s">
        <v>521</v>
      </c>
      <c r="AA431" s="67" t="s">
        <v>521</v>
      </c>
      <c r="AB431" s="68" t="s">
        <v>521</v>
      </c>
      <c r="AC431" s="69" t="s">
        <v>521</v>
      </c>
      <c r="AD431" s="67" t="s">
        <v>521</v>
      </c>
      <c r="AE431" s="67" t="s">
        <v>521</v>
      </c>
      <c r="AF431" s="67" t="s">
        <v>521</v>
      </c>
      <c r="AG431" s="67" t="s">
        <v>521</v>
      </c>
      <c r="AH431" s="67" t="s">
        <v>521</v>
      </c>
      <c r="AI431" s="67" t="s">
        <v>521</v>
      </c>
      <c r="AJ431" s="67" t="s">
        <v>521</v>
      </c>
      <c r="AK431" s="67" t="s">
        <v>521</v>
      </c>
      <c r="AL431" s="68" t="s">
        <v>521</v>
      </c>
      <c r="AM431" s="69" t="s">
        <v>521</v>
      </c>
      <c r="AN431" s="67" t="s">
        <v>521</v>
      </c>
      <c r="AO431" s="67" t="s">
        <v>521</v>
      </c>
      <c r="AP431" s="67" t="s">
        <v>521</v>
      </c>
      <c r="AQ431" s="67" t="s">
        <v>521</v>
      </c>
      <c r="AR431" s="67" t="s">
        <v>521</v>
      </c>
      <c r="AS431" s="67" t="s">
        <v>521</v>
      </c>
      <c r="AT431" s="67" t="s">
        <v>521</v>
      </c>
      <c r="AU431" s="67" t="s">
        <v>521</v>
      </c>
      <c r="AV431" s="68" t="s">
        <v>521</v>
      </c>
      <c r="AW431" s="69" t="s">
        <v>521</v>
      </c>
      <c r="AX431" s="67" t="s">
        <v>521</v>
      </c>
      <c r="AY431" s="67" t="s">
        <v>521</v>
      </c>
      <c r="AZ431" s="67" t="s">
        <v>521</v>
      </c>
      <c r="BA431" s="67" t="s">
        <v>521</v>
      </c>
      <c r="BB431" s="67" t="s">
        <v>521</v>
      </c>
      <c r="BC431" s="67" t="s">
        <v>521</v>
      </c>
      <c r="BD431" s="67" t="s">
        <v>521</v>
      </c>
      <c r="BE431" s="67" t="s">
        <v>521</v>
      </c>
      <c r="BF431" s="68" t="s">
        <v>521</v>
      </c>
      <c r="BG431" s="69" t="s">
        <v>521</v>
      </c>
      <c r="BH431" s="67" t="s">
        <v>521</v>
      </c>
      <c r="BI431" s="67" t="s">
        <v>521</v>
      </c>
      <c r="BJ431" s="67" t="s">
        <v>521</v>
      </c>
      <c r="BK431" s="67" t="s">
        <v>521</v>
      </c>
      <c r="BL431" s="67" t="s">
        <v>521</v>
      </c>
      <c r="BM431" s="67" t="s">
        <v>521</v>
      </c>
      <c r="BN431" s="67" t="s">
        <v>521</v>
      </c>
      <c r="BO431" s="67" t="s">
        <v>521</v>
      </c>
      <c r="BP431" s="68" t="s">
        <v>521</v>
      </c>
      <c r="BQ431" s="70" t="s">
        <v>521</v>
      </c>
      <c r="BR431" s="67" t="s">
        <v>521</v>
      </c>
      <c r="BS431" s="67" t="s">
        <v>521</v>
      </c>
      <c r="BT431" s="67" t="s">
        <v>521</v>
      </c>
      <c r="BU431" s="67" t="s">
        <v>521</v>
      </c>
      <c r="BV431" s="67" t="s">
        <v>521</v>
      </c>
      <c r="BW431" s="67" t="s">
        <v>521</v>
      </c>
      <c r="BX431" s="67" t="s">
        <v>521</v>
      </c>
      <c r="BY431" s="67" t="s">
        <v>521</v>
      </c>
      <c r="BZ431" s="68" t="s">
        <v>521</v>
      </c>
      <c r="CA431" s="69" t="s">
        <v>521</v>
      </c>
      <c r="CB431" s="67" t="s">
        <v>521</v>
      </c>
      <c r="CC431" s="67" t="s">
        <v>521</v>
      </c>
      <c r="CD431" s="67" t="s">
        <v>521</v>
      </c>
      <c r="CE431" s="67" t="s">
        <v>521</v>
      </c>
      <c r="CF431" s="67" t="s">
        <v>521</v>
      </c>
      <c r="CG431" s="67" t="s">
        <v>521</v>
      </c>
      <c r="CH431" s="67" t="s">
        <v>521</v>
      </c>
      <c r="CI431" s="67" t="s">
        <v>521</v>
      </c>
      <c r="CJ431" s="68" t="s">
        <v>521</v>
      </c>
      <c r="CK431" s="69" t="s">
        <v>521</v>
      </c>
      <c r="CL431" s="67" t="s">
        <v>521</v>
      </c>
      <c r="CM431" s="67" t="s">
        <v>521</v>
      </c>
      <c r="CN431" s="67" t="s">
        <v>521</v>
      </c>
      <c r="CO431" s="67" t="s">
        <v>521</v>
      </c>
      <c r="CP431" s="67" t="s">
        <v>521</v>
      </c>
      <c r="CQ431" s="67" t="s">
        <v>521</v>
      </c>
      <c r="CR431" s="67" t="s">
        <v>521</v>
      </c>
      <c r="CS431" s="67" t="s">
        <v>521</v>
      </c>
      <c r="CT431" s="68" t="s">
        <v>521</v>
      </c>
      <c r="CU431" s="69" t="s">
        <v>521</v>
      </c>
      <c r="CV431" s="67" t="s">
        <v>521</v>
      </c>
      <c r="CW431" s="67" t="s">
        <v>521</v>
      </c>
      <c r="CX431" s="67" t="s">
        <v>521</v>
      </c>
      <c r="CY431" s="67" t="s">
        <v>521</v>
      </c>
      <c r="CZ431" s="67" t="s">
        <v>521</v>
      </c>
      <c r="DA431" s="67" t="s">
        <v>521</v>
      </c>
      <c r="DB431" s="67" t="s">
        <v>521</v>
      </c>
      <c r="DC431" s="67" t="s">
        <v>521</v>
      </c>
      <c r="DD431" s="68" t="s">
        <v>521</v>
      </c>
      <c r="DE431" s="69" t="s">
        <v>521</v>
      </c>
      <c r="DF431" s="71" t="s">
        <v>521</v>
      </c>
      <c r="DG431" s="67" t="s">
        <v>521</v>
      </c>
      <c r="DH431" s="67" t="s">
        <v>521</v>
      </c>
      <c r="DI431" s="67" t="s">
        <v>521</v>
      </c>
      <c r="DJ431" s="67" t="s">
        <v>521</v>
      </c>
      <c r="DK431" s="67" t="s">
        <v>521</v>
      </c>
      <c r="DL431" s="67" t="s">
        <v>521</v>
      </c>
      <c r="DM431" s="67" t="s">
        <v>521</v>
      </c>
      <c r="DN431" s="68" t="s">
        <v>521</v>
      </c>
      <c r="DO431" s="70" t="s">
        <v>521</v>
      </c>
      <c r="DP431" s="71" t="s">
        <v>521</v>
      </c>
      <c r="DQ431" s="67" t="s">
        <v>521</v>
      </c>
      <c r="DR431" s="67" t="s">
        <v>521</v>
      </c>
      <c r="DS431" s="67" t="s">
        <v>521</v>
      </c>
      <c r="DT431" s="67" t="s">
        <v>521</v>
      </c>
      <c r="DU431" s="67" t="s">
        <v>521</v>
      </c>
      <c r="DV431" s="67" t="s">
        <v>521</v>
      </c>
      <c r="DW431" s="67" t="s">
        <v>521</v>
      </c>
      <c r="DX431" s="72" t="s">
        <v>521</v>
      </c>
      <c r="DY431" s="146"/>
      <c r="DZ431" s="74"/>
      <c r="EA431" s="74"/>
      <c r="EB431" s="74"/>
      <c r="EC431" s="75"/>
      <c r="ED431" s="168"/>
      <c r="EE431" s="74"/>
      <c r="EF431" s="74"/>
      <c r="EG431" s="74"/>
      <c r="EH431" s="77"/>
      <c r="EI431" s="73"/>
      <c r="EJ431" s="74"/>
      <c r="EK431" s="74"/>
      <c r="EL431" s="74"/>
      <c r="EM431" s="75"/>
      <c r="EN431" s="78"/>
      <c r="EO431" s="79"/>
      <c r="EP431" s="79"/>
      <c r="EQ431" s="79"/>
      <c r="ER431" s="80"/>
      <c r="ES431" s="128" t="s">
        <v>908</v>
      </c>
      <c r="ET431" s="82"/>
      <c r="EU431" s="83"/>
      <c r="EV431" s="146"/>
      <c r="EW431" s="147"/>
      <c r="EX431" s="147"/>
      <c r="EY431" s="147"/>
      <c r="EZ431" s="147"/>
      <c r="FA431" s="147"/>
      <c r="FB431" s="147"/>
      <c r="FC431" s="147"/>
      <c r="FD431" s="147"/>
      <c r="FE431" s="170"/>
      <c r="FF431" s="73"/>
      <c r="FG431" s="74"/>
      <c r="FH431" s="74"/>
      <c r="FI431" s="74"/>
      <c r="FJ431" s="74"/>
      <c r="FK431" s="74"/>
      <c r="FL431" s="74"/>
      <c r="FM431" s="74"/>
      <c r="FN431" s="74"/>
      <c r="FO431" s="84"/>
      <c r="FP431" s="73"/>
      <c r="FQ431" s="74"/>
      <c r="FR431" s="74"/>
      <c r="FS431" s="74"/>
      <c r="FT431" s="74"/>
      <c r="FU431" s="74"/>
      <c r="FV431" s="74"/>
      <c r="FW431" s="74"/>
      <c r="FX431" s="74"/>
      <c r="FY431" s="84"/>
      <c r="FZ431" s="85"/>
      <c r="GA431" s="86"/>
      <c r="GB431" s="86"/>
      <c r="GC431" s="86"/>
      <c r="GD431" s="86"/>
      <c r="GE431" s="86"/>
      <c r="GF431" s="86"/>
      <c r="GG431" s="86"/>
      <c r="GH431" s="86"/>
      <c r="GI431" s="87"/>
      <c r="GJ431" s="85"/>
      <c r="GK431" s="86"/>
      <c r="GL431" s="86"/>
      <c r="GM431" s="86"/>
      <c r="GN431" s="86"/>
      <c r="GO431" s="86"/>
      <c r="GP431" s="86"/>
      <c r="GQ431" s="86"/>
      <c r="GR431" s="86"/>
      <c r="GS431" s="87"/>
      <c r="GT431" s="85"/>
      <c r="GU431" s="86"/>
      <c r="GV431" s="86"/>
      <c r="GW431" s="86"/>
      <c r="GX431" s="86"/>
      <c r="GY431" s="86"/>
      <c r="GZ431" s="86"/>
      <c r="HA431" s="86"/>
      <c r="HB431" s="86"/>
      <c r="HC431" s="87"/>
      <c r="HD431" s="85"/>
      <c r="HE431" s="86"/>
      <c r="HF431" s="86"/>
      <c r="HG431" s="86"/>
      <c r="HH431" s="86"/>
      <c r="HI431" s="86"/>
      <c r="HJ431" s="86"/>
      <c r="HK431" s="86"/>
      <c r="HL431" s="86"/>
      <c r="HM431" s="87"/>
      <c r="HN431" s="85"/>
      <c r="HO431" s="86"/>
      <c r="HP431" s="86"/>
      <c r="HQ431" s="86"/>
      <c r="HR431" s="86"/>
      <c r="HS431" s="86"/>
      <c r="HT431" s="86"/>
      <c r="HU431" s="86"/>
      <c r="HV431" s="86"/>
      <c r="HW431" s="87"/>
      <c r="HX431" s="73"/>
      <c r="HY431" s="74"/>
      <c r="HZ431" s="74"/>
      <c r="IA431" s="74"/>
      <c r="IB431" s="74"/>
      <c r="IC431" s="74"/>
      <c r="ID431" s="74"/>
      <c r="IE431" s="74"/>
      <c r="IF431" s="74"/>
      <c r="IG431" s="84"/>
      <c r="IH431" s="148"/>
      <c r="II431" s="149"/>
      <c r="IJ431" s="149"/>
      <c r="IK431" s="149"/>
      <c r="IL431" s="149"/>
      <c r="IM431" s="150"/>
      <c r="IN431" s="151"/>
      <c r="IO431" s="152"/>
      <c r="IP431" s="153"/>
      <c r="IQ431" s="149"/>
      <c r="IR431" s="149"/>
      <c r="IS431" s="149"/>
      <c r="IT431" s="149"/>
      <c r="IU431" s="149"/>
      <c r="IV431" s="149"/>
      <c r="IW431" s="154"/>
      <c r="IX431" s="151"/>
      <c r="IY431" s="149"/>
      <c r="IZ431" s="149"/>
      <c r="JA431" s="149"/>
      <c r="JB431" s="149"/>
      <c r="JC431" s="149"/>
      <c r="JD431" s="149"/>
      <c r="JE431" s="155"/>
      <c r="JF431" s="153"/>
      <c r="JG431" s="149"/>
      <c r="JH431" s="149"/>
      <c r="JI431" s="149"/>
      <c r="JJ431" s="149"/>
      <c r="JK431" s="149"/>
      <c r="JL431" s="149"/>
      <c r="JM431" s="154"/>
      <c r="JN431" s="151"/>
      <c r="JO431" s="149"/>
      <c r="JP431" s="149"/>
      <c r="JQ431" s="149"/>
      <c r="JR431" s="149"/>
      <c r="JS431" s="149"/>
      <c r="JT431" s="149"/>
      <c r="JU431" s="149"/>
      <c r="JV431" s="149"/>
      <c r="JW431" s="149"/>
      <c r="JX431" s="149"/>
      <c r="JY431" s="149"/>
      <c r="JZ431" s="155"/>
      <c r="KA431" s="151"/>
      <c r="KB431" s="149"/>
      <c r="KC431" s="149"/>
      <c r="KD431" s="149"/>
      <c r="KE431" s="155"/>
      <c r="KF431" s="153"/>
      <c r="KG431" s="149"/>
      <c r="KH431" s="149"/>
      <c r="KI431" s="149"/>
      <c r="KJ431" s="149"/>
      <c r="KK431" s="156"/>
      <c r="KL431" s="149"/>
      <c r="KM431" s="149"/>
      <c r="KN431" s="149"/>
      <c r="KO431" s="149"/>
      <c r="KP431" s="149"/>
      <c r="KQ431" s="149"/>
      <c r="KR431" s="149"/>
      <c r="KS431" s="154"/>
      <c r="KT431" s="154"/>
      <c r="KU431" s="154"/>
      <c r="KV431" s="154"/>
      <c r="KW431" s="151"/>
      <c r="KX431" s="149"/>
      <c r="KY431" s="149"/>
      <c r="KZ431" s="149"/>
      <c r="LA431" s="149"/>
      <c r="LB431" s="149"/>
      <c r="LC431" s="154"/>
      <c r="LD431" s="151"/>
      <c r="LE431" s="152"/>
      <c r="LF431" s="157"/>
      <c r="LG431" s="158"/>
      <c r="LH431" s="151"/>
      <c r="LI431" s="149"/>
      <c r="LJ431" s="147"/>
      <c r="LK431" s="147"/>
      <c r="LL431" s="147"/>
      <c r="LM431" s="159"/>
      <c r="LN431" s="153"/>
      <c r="LO431" s="149"/>
      <c r="LP431" s="149"/>
      <c r="LQ431" s="149"/>
      <c r="LR431" s="154"/>
      <c r="LS431" s="151"/>
      <c r="LT431" s="149"/>
      <c r="LU431" s="149"/>
      <c r="LV431" s="149"/>
      <c r="LW431" s="149"/>
      <c r="LX431" s="149"/>
      <c r="LY431" s="149"/>
      <c r="LZ431" s="149"/>
      <c r="MA431" s="155"/>
      <c r="MB431" s="153"/>
      <c r="MC431" s="149"/>
      <c r="MD431" s="149"/>
      <c r="ME431" s="149"/>
      <c r="MF431" s="149"/>
      <c r="MG431" s="149"/>
      <c r="MH431" s="149"/>
      <c r="MI431" s="149"/>
      <c r="MJ431" s="149"/>
      <c r="MK431" s="149"/>
      <c r="ML431" s="149"/>
      <c r="MM431" s="149"/>
      <c r="MN431" s="156"/>
      <c r="MO431" s="156"/>
      <c r="MP431" s="154"/>
      <c r="MQ431" s="151"/>
      <c r="MR431" s="149"/>
      <c r="MS431" s="149"/>
      <c r="MT431" s="149"/>
      <c r="MU431" s="149"/>
      <c r="MV431" s="156"/>
      <c r="MW431" s="149"/>
      <c r="MX431" s="149"/>
      <c r="MY431" s="149"/>
      <c r="MZ431" s="149"/>
      <c r="NA431" s="149"/>
      <c r="NB431" s="149"/>
      <c r="NC431" s="149"/>
      <c r="ND431" s="154"/>
      <c r="NE431" s="154"/>
      <c r="NF431" s="154"/>
      <c r="NG431" s="154"/>
      <c r="NH431" s="151"/>
      <c r="NI431" s="149"/>
      <c r="NJ431" s="149"/>
      <c r="NK431" s="149"/>
      <c r="NL431" s="149"/>
      <c r="NM431" s="149"/>
      <c r="NN431" s="94"/>
      <c r="NO431" s="151"/>
      <c r="NP431" s="160"/>
      <c r="NQ431" s="196" t="s">
        <v>1556</v>
      </c>
      <c r="NR431" s="196" t="s">
        <v>1562</v>
      </c>
      <c r="NS431" s="198"/>
      <c r="NT431" s="198"/>
      <c r="NU431" s="145" t="s">
        <v>908</v>
      </c>
      <c r="NV431" s="186" t="s">
        <v>908</v>
      </c>
      <c r="NW431" s="198" t="s">
        <v>908</v>
      </c>
      <c r="NX431" s="165" t="s">
        <v>908</v>
      </c>
      <c r="NY431" s="179" t="s">
        <v>908</v>
      </c>
      <c r="NZ431" s="165" t="s">
        <v>908</v>
      </c>
      <c r="OA431" s="166"/>
      <c r="OB431" s="166"/>
      <c r="OC431" s="166"/>
      <c r="OD431" s="141"/>
      <c r="OE431" s="140"/>
      <c r="OF431" s="141"/>
      <c r="OG431" s="140"/>
      <c r="OH431" s="173"/>
      <c r="OI431" s="174"/>
      <c r="OJ431" s="174"/>
      <c r="OK431" s="174"/>
      <c r="OL431" s="174"/>
      <c r="OM431" s="174"/>
      <c r="ON431" s="174"/>
      <c r="OO431" s="174"/>
      <c r="OP431" s="174"/>
      <c r="OQ431" s="175"/>
      <c r="OR431" s="114"/>
      <c r="OS431" s="115"/>
      <c r="OT431" s="115"/>
      <c r="OU431" s="115"/>
      <c r="OV431" s="115"/>
      <c r="OW431" s="115"/>
      <c r="OX431" s="115"/>
      <c r="OY431" s="116"/>
      <c r="OZ431" s="115"/>
      <c r="PA431" s="117"/>
      <c r="PB431" s="118"/>
      <c r="PC431" s="115"/>
      <c r="PD431" s="115"/>
      <c r="PE431" s="115"/>
      <c r="PF431" s="115"/>
      <c r="PG431" s="119"/>
      <c r="PH431" s="118"/>
      <c r="PI431" s="115"/>
      <c r="PJ431" s="115"/>
      <c r="PK431" s="115"/>
      <c r="PL431" s="115"/>
      <c r="PM431" s="119"/>
      <c r="PN431" s="118"/>
      <c r="PO431" s="115"/>
      <c r="PP431" s="115"/>
      <c r="PQ431" s="115"/>
      <c r="PR431" s="115"/>
      <c r="PS431" s="119"/>
      <c r="PT431" s="120"/>
      <c r="PU431" s="115"/>
      <c r="PV431" s="115"/>
      <c r="PW431" s="115"/>
      <c r="PX431" s="115"/>
      <c r="PY431" s="115"/>
      <c r="PZ431" s="115"/>
      <c r="QA431" s="116"/>
      <c r="QB431" s="115"/>
      <c r="QC431" s="121"/>
      <c r="QD431" s="120"/>
      <c r="QE431" s="115"/>
      <c r="QF431" s="115"/>
      <c r="QG431" s="115"/>
      <c r="QH431" s="115"/>
      <c r="QI431" s="115"/>
      <c r="QJ431" s="115"/>
      <c r="QK431" s="116"/>
      <c r="QL431" s="115"/>
      <c r="QM431" s="121"/>
      <c r="QN431" s="114"/>
      <c r="QO431" s="115"/>
      <c r="QP431" s="115"/>
      <c r="QQ431" s="115"/>
      <c r="QR431" s="115"/>
      <c r="QS431" s="115"/>
      <c r="QT431" s="114"/>
      <c r="QU431" s="115"/>
      <c r="QV431" s="115"/>
      <c r="QW431" s="115"/>
      <c r="QX431" s="115"/>
      <c r="QY431" s="115"/>
      <c r="QZ431" s="114"/>
      <c r="RA431" s="115"/>
      <c r="RB431" s="115"/>
      <c r="RC431" s="115"/>
      <c r="RD431" s="115"/>
      <c r="RE431" s="115"/>
      <c r="RF431" s="122"/>
      <c r="RG431" s="115"/>
      <c r="RH431" s="115"/>
      <c r="RI431" s="115"/>
      <c r="RJ431" s="115"/>
      <c r="RK431" s="115"/>
      <c r="RL431" s="115"/>
      <c r="RM431" s="115"/>
      <c r="RN431" s="115"/>
      <c r="RO431" s="115"/>
      <c r="RP431" s="119"/>
      <c r="RQ431" s="118"/>
      <c r="RR431" s="115"/>
      <c r="RS431" s="119"/>
      <c r="RT431" s="118"/>
      <c r="RU431" s="119"/>
      <c r="RV431" s="118"/>
      <c r="RW431" s="115"/>
      <c r="RX431" s="119"/>
      <c r="RY431" s="118"/>
      <c r="RZ431" s="115"/>
      <c r="SA431" s="117"/>
      <c r="SB431" s="118"/>
      <c r="SC431" s="115"/>
      <c r="SD431" s="115"/>
      <c r="SE431" s="115"/>
      <c r="SF431" s="115"/>
      <c r="SG431" s="115"/>
      <c r="SH431" s="115"/>
      <c r="SI431" s="115"/>
      <c r="SJ431" s="115"/>
      <c r="SK431" s="115"/>
      <c r="SL431" s="115"/>
      <c r="SM431" s="121"/>
      <c r="SN431" s="115"/>
      <c r="SO431" s="115"/>
      <c r="SP431" s="115"/>
      <c r="SQ431" s="115"/>
      <c r="SR431" s="115"/>
      <c r="SS431" s="121"/>
      <c r="ST431" s="118"/>
      <c r="SU431" s="115"/>
      <c r="SV431" s="115"/>
      <c r="SW431" s="115"/>
      <c r="SX431" s="115"/>
      <c r="SY431" s="115"/>
      <c r="SZ431" s="115"/>
      <c r="TA431" s="115"/>
      <c r="TB431" s="115"/>
      <c r="TC431" s="115"/>
      <c r="TD431" s="115"/>
      <c r="TE431" s="117"/>
      <c r="TF431" s="118"/>
      <c r="TG431" s="115"/>
      <c r="TH431" s="115"/>
      <c r="TI431" s="115"/>
      <c r="TJ431" s="115"/>
      <c r="TK431" s="115"/>
      <c r="TL431" s="117"/>
      <c r="TM431" s="118"/>
      <c r="TN431" s="115"/>
      <c r="TO431" s="115"/>
      <c r="TP431" s="115"/>
      <c r="TQ431" s="115"/>
      <c r="TR431" s="115"/>
      <c r="TS431" s="119"/>
      <c r="TT431" s="120"/>
      <c r="TU431" s="115"/>
      <c r="TV431" s="115"/>
      <c r="TW431" s="115"/>
      <c r="TX431" s="115"/>
      <c r="TY431" s="115"/>
      <c r="TZ431" s="121"/>
      <c r="UA431" s="132"/>
      <c r="UB431" s="7" t="s">
        <v>1</v>
      </c>
    </row>
    <row r="432" spans="1:548" x14ac:dyDescent="0.15">
      <c r="A432" s="183">
        <v>424</v>
      </c>
      <c r="B432" s="200" t="s">
        <v>1562</v>
      </c>
      <c r="C432" s="143"/>
      <c r="D432" s="143"/>
      <c r="E432" s="161" t="s">
        <v>1013</v>
      </c>
      <c r="F432" s="65" t="s">
        <v>908</v>
      </c>
      <c r="G432" s="65" t="s">
        <v>908</v>
      </c>
      <c r="H432" s="65" t="s">
        <v>927</v>
      </c>
      <c r="I432" s="66" t="s">
        <v>521</v>
      </c>
      <c r="J432" s="67" t="s">
        <v>521</v>
      </c>
      <c r="K432" s="67" t="s">
        <v>521</v>
      </c>
      <c r="L432" s="67" t="s">
        <v>521</v>
      </c>
      <c r="M432" s="67" t="s">
        <v>521</v>
      </c>
      <c r="N432" s="67" t="s">
        <v>521</v>
      </c>
      <c r="O432" s="67" t="s">
        <v>521</v>
      </c>
      <c r="P432" s="67" t="s">
        <v>521</v>
      </c>
      <c r="Q432" s="67" t="s">
        <v>521</v>
      </c>
      <c r="R432" s="68" t="s">
        <v>521</v>
      </c>
      <c r="S432" s="69" t="s">
        <v>521</v>
      </c>
      <c r="T432" s="67" t="s">
        <v>521</v>
      </c>
      <c r="U432" s="67" t="s">
        <v>521</v>
      </c>
      <c r="V432" s="67" t="s">
        <v>521</v>
      </c>
      <c r="W432" s="67" t="s">
        <v>521</v>
      </c>
      <c r="X432" s="67" t="s">
        <v>521</v>
      </c>
      <c r="Y432" s="67" t="s">
        <v>521</v>
      </c>
      <c r="Z432" s="67" t="s">
        <v>521</v>
      </c>
      <c r="AA432" s="67" t="s">
        <v>521</v>
      </c>
      <c r="AB432" s="68" t="s">
        <v>521</v>
      </c>
      <c r="AC432" s="69" t="s">
        <v>521</v>
      </c>
      <c r="AD432" s="67" t="s">
        <v>521</v>
      </c>
      <c r="AE432" s="67" t="s">
        <v>521</v>
      </c>
      <c r="AF432" s="67" t="s">
        <v>521</v>
      </c>
      <c r="AG432" s="67" t="s">
        <v>521</v>
      </c>
      <c r="AH432" s="67" t="s">
        <v>521</v>
      </c>
      <c r="AI432" s="67" t="s">
        <v>521</v>
      </c>
      <c r="AJ432" s="67" t="s">
        <v>521</v>
      </c>
      <c r="AK432" s="67" t="s">
        <v>521</v>
      </c>
      <c r="AL432" s="68" t="s">
        <v>521</v>
      </c>
      <c r="AM432" s="69" t="s">
        <v>521</v>
      </c>
      <c r="AN432" s="67" t="s">
        <v>521</v>
      </c>
      <c r="AO432" s="67" t="s">
        <v>521</v>
      </c>
      <c r="AP432" s="67" t="s">
        <v>521</v>
      </c>
      <c r="AQ432" s="67" t="s">
        <v>521</v>
      </c>
      <c r="AR432" s="67" t="s">
        <v>521</v>
      </c>
      <c r="AS432" s="67" t="s">
        <v>521</v>
      </c>
      <c r="AT432" s="67" t="s">
        <v>521</v>
      </c>
      <c r="AU432" s="67" t="s">
        <v>521</v>
      </c>
      <c r="AV432" s="68" t="s">
        <v>521</v>
      </c>
      <c r="AW432" s="69" t="s">
        <v>521</v>
      </c>
      <c r="AX432" s="67" t="s">
        <v>521</v>
      </c>
      <c r="AY432" s="67" t="s">
        <v>521</v>
      </c>
      <c r="AZ432" s="67" t="s">
        <v>521</v>
      </c>
      <c r="BA432" s="67" t="s">
        <v>521</v>
      </c>
      <c r="BB432" s="67" t="s">
        <v>521</v>
      </c>
      <c r="BC432" s="67" t="s">
        <v>521</v>
      </c>
      <c r="BD432" s="67" t="s">
        <v>521</v>
      </c>
      <c r="BE432" s="67" t="s">
        <v>521</v>
      </c>
      <c r="BF432" s="68" t="s">
        <v>521</v>
      </c>
      <c r="BG432" s="69" t="s">
        <v>521</v>
      </c>
      <c r="BH432" s="67" t="s">
        <v>521</v>
      </c>
      <c r="BI432" s="67" t="s">
        <v>521</v>
      </c>
      <c r="BJ432" s="67" t="s">
        <v>521</v>
      </c>
      <c r="BK432" s="67" t="s">
        <v>521</v>
      </c>
      <c r="BL432" s="67" t="s">
        <v>521</v>
      </c>
      <c r="BM432" s="67" t="s">
        <v>521</v>
      </c>
      <c r="BN432" s="67" t="s">
        <v>521</v>
      </c>
      <c r="BO432" s="67" t="s">
        <v>521</v>
      </c>
      <c r="BP432" s="68" t="s">
        <v>521</v>
      </c>
      <c r="BQ432" s="70" t="s">
        <v>521</v>
      </c>
      <c r="BR432" s="67" t="s">
        <v>521</v>
      </c>
      <c r="BS432" s="67" t="s">
        <v>521</v>
      </c>
      <c r="BT432" s="67" t="s">
        <v>521</v>
      </c>
      <c r="BU432" s="67" t="s">
        <v>521</v>
      </c>
      <c r="BV432" s="67" t="s">
        <v>521</v>
      </c>
      <c r="BW432" s="67" t="s">
        <v>521</v>
      </c>
      <c r="BX432" s="67" t="s">
        <v>521</v>
      </c>
      <c r="BY432" s="67" t="s">
        <v>521</v>
      </c>
      <c r="BZ432" s="68" t="s">
        <v>521</v>
      </c>
      <c r="CA432" s="69" t="s">
        <v>521</v>
      </c>
      <c r="CB432" s="67" t="s">
        <v>521</v>
      </c>
      <c r="CC432" s="67" t="s">
        <v>521</v>
      </c>
      <c r="CD432" s="67" t="s">
        <v>521</v>
      </c>
      <c r="CE432" s="67" t="s">
        <v>521</v>
      </c>
      <c r="CF432" s="67" t="s">
        <v>521</v>
      </c>
      <c r="CG432" s="67" t="s">
        <v>521</v>
      </c>
      <c r="CH432" s="67" t="s">
        <v>521</v>
      </c>
      <c r="CI432" s="67" t="s">
        <v>521</v>
      </c>
      <c r="CJ432" s="68" t="s">
        <v>521</v>
      </c>
      <c r="CK432" s="69" t="s">
        <v>521</v>
      </c>
      <c r="CL432" s="67" t="s">
        <v>521</v>
      </c>
      <c r="CM432" s="67" t="s">
        <v>521</v>
      </c>
      <c r="CN432" s="67" t="s">
        <v>521</v>
      </c>
      <c r="CO432" s="67" t="s">
        <v>521</v>
      </c>
      <c r="CP432" s="67" t="s">
        <v>521</v>
      </c>
      <c r="CQ432" s="67" t="s">
        <v>521</v>
      </c>
      <c r="CR432" s="67" t="s">
        <v>521</v>
      </c>
      <c r="CS432" s="67" t="s">
        <v>521</v>
      </c>
      <c r="CT432" s="68" t="s">
        <v>521</v>
      </c>
      <c r="CU432" s="69" t="s">
        <v>521</v>
      </c>
      <c r="CV432" s="67" t="s">
        <v>521</v>
      </c>
      <c r="CW432" s="67" t="s">
        <v>521</v>
      </c>
      <c r="CX432" s="67" t="s">
        <v>521</v>
      </c>
      <c r="CY432" s="67" t="s">
        <v>521</v>
      </c>
      <c r="CZ432" s="67" t="s">
        <v>521</v>
      </c>
      <c r="DA432" s="67" t="s">
        <v>521</v>
      </c>
      <c r="DB432" s="67" t="s">
        <v>521</v>
      </c>
      <c r="DC432" s="67" t="s">
        <v>521</v>
      </c>
      <c r="DD432" s="68" t="s">
        <v>521</v>
      </c>
      <c r="DE432" s="69" t="s">
        <v>521</v>
      </c>
      <c r="DF432" s="71" t="s">
        <v>521</v>
      </c>
      <c r="DG432" s="67" t="s">
        <v>521</v>
      </c>
      <c r="DH432" s="67" t="s">
        <v>521</v>
      </c>
      <c r="DI432" s="67" t="s">
        <v>521</v>
      </c>
      <c r="DJ432" s="67" t="s">
        <v>521</v>
      </c>
      <c r="DK432" s="67" t="s">
        <v>521</v>
      </c>
      <c r="DL432" s="67" t="s">
        <v>521</v>
      </c>
      <c r="DM432" s="67" t="s">
        <v>521</v>
      </c>
      <c r="DN432" s="68" t="s">
        <v>521</v>
      </c>
      <c r="DO432" s="70" t="s">
        <v>521</v>
      </c>
      <c r="DP432" s="71" t="s">
        <v>521</v>
      </c>
      <c r="DQ432" s="67" t="s">
        <v>521</v>
      </c>
      <c r="DR432" s="67" t="s">
        <v>521</v>
      </c>
      <c r="DS432" s="67" t="s">
        <v>521</v>
      </c>
      <c r="DT432" s="67" t="s">
        <v>521</v>
      </c>
      <c r="DU432" s="67" t="s">
        <v>521</v>
      </c>
      <c r="DV432" s="67" t="s">
        <v>521</v>
      </c>
      <c r="DW432" s="67" t="s">
        <v>521</v>
      </c>
      <c r="DX432" s="72" t="s">
        <v>521</v>
      </c>
      <c r="DY432" s="146"/>
      <c r="DZ432" s="74"/>
      <c r="EA432" s="74"/>
      <c r="EB432" s="74"/>
      <c r="EC432" s="75"/>
      <c r="ED432" s="168"/>
      <c r="EE432" s="74"/>
      <c r="EF432" s="74"/>
      <c r="EG432" s="74"/>
      <c r="EH432" s="77"/>
      <c r="EI432" s="73"/>
      <c r="EJ432" s="74"/>
      <c r="EK432" s="74"/>
      <c r="EL432" s="74"/>
      <c r="EM432" s="75"/>
      <c r="EN432" s="78"/>
      <c r="EO432" s="79"/>
      <c r="EP432" s="79"/>
      <c r="EQ432" s="79"/>
      <c r="ER432" s="80"/>
      <c r="ES432" s="128" t="s">
        <v>908</v>
      </c>
      <c r="ET432" s="82"/>
      <c r="EU432" s="83"/>
      <c r="EV432" s="146"/>
      <c r="EW432" s="147"/>
      <c r="EX432" s="147"/>
      <c r="EY432" s="147"/>
      <c r="EZ432" s="147"/>
      <c r="FA432" s="147"/>
      <c r="FB432" s="147"/>
      <c r="FC432" s="147"/>
      <c r="FD432" s="147"/>
      <c r="FE432" s="170"/>
      <c r="FF432" s="73"/>
      <c r="FG432" s="74"/>
      <c r="FH432" s="74"/>
      <c r="FI432" s="74"/>
      <c r="FJ432" s="74"/>
      <c r="FK432" s="74"/>
      <c r="FL432" s="74"/>
      <c r="FM432" s="74"/>
      <c r="FN432" s="74"/>
      <c r="FO432" s="84"/>
      <c r="FP432" s="73"/>
      <c r="FQ432" s="74"/>
      <c r="FR432" s="74"/>
      <c r="FS432" s="74"/>
      <c r="FT432" s="74"/>
      <c r="FU432" s="74"/>
      <c r="FV432" s="74"/>
      <c r="FW432" s="74"/>
      <c r="FX432" s="74"/>
      <c r="FY432" s="84"/>
      <c r="FZ432" s="85"/>
      <c r="GA432" s="86"/>
      <c r="GB432" s="86"/>
      <c r="GC432" s="86"/>
      <c r="GD432" s="86"/>
      <c r="GE432" s="86"/>
      <c r="GF432" s="86"/>
      <c r="GG432" s="86"/>
      <c r="GH432" s="86"/>
      <c r="GI432" s="87"/>
      <c r="GJ432" s="85"/>
      <c r="GK432" s="86"/>
      <c r="GL432" s="86"/>
      <c r="GM432" s="86"/>
      <c r="GN432" s="86"/>
      <c r="GO432" s="86"/>
      <c r="GP432" s="86"/>
      <c r="GQ432" s="86"/>
      <c r="GR432" s="86"/>
      <c r="GS432" s="87"/>
      <c r="GT432" s="85"/>
      <c r="GU432" s="86"/>
      <c r="GV432" s="86"/>
      <c r="GW432" s="86"/>
      <c r="GX432" s="86"/>
      <c r="GY432" s="86"/>
      <c r="GZ432" s="86"/>
      <c r="HA432" s="86"/>
      <c r="HB432" s="86"/>
      <c r="HC432" s="87"/>
      <c r="HD432" s="85"/>
      <c r="HE432" s="86"/>
      <c r="HF432" s="86"/>
      <c r="HG432" s="86"/>
      <c r="HH432" s="86"/>
      <c r="HI432" s="86"/>
      <c r="HJ432" s="86"/>
      <c r="HK432" s="86"/>
      <c r="HL432" s="86"/>
      <c r="HM432" s="87"/>
      <c r="HN432" s="85"/>
      <c r="HO432" s="86"/>
      <c r="HP432" s="86"/>
      <c r="HQ432" s="86"/>
      <c r="HR432" s="86"/>
      <c r="HS432" s="86"/>
      <c r="HT432" s="86"/>
      <c r="HU432" s="86"/>
      <c r="HV432" s="86"/>
      <c r="HW432" s="87"/>
      <c r="HX432" s="73"/>
      <c r="HY432" s="74"/>
      <c r="HZ432" s="74"/>
      <c r="IA432" s="74"/>
      <c r="IB432" s="74"/>
      <c r="IC432" s="74"/>
      <c r="ID432" s="74"/>
      <c r="IE432" s="74"/>
      <c r="IF432" s="74"/>
      <c r="IG432" s="84"/>
      <c r="IH432" s="148"/>
      <c r="II432" s="149"/>
      <c r="IJ432" s="149"/>
      <c r="IK432" s="149"/>
      <c r="IL432" s="149"/>
      <c r="IM432" s="150"/>
      <c r="IN432" s="151"/>
      <c r="IO432" s="152"/>
      <c r="IP432" s="153"/>
      <c r="IQ432" s="149"/>
      <c r="IR432" s="149"/>
      <c r="IS432" s="149"/>
      <c r="IT432" s="149"/>
      <c r="IU432" s="149"/>
      <c r="IV432" s="149"/>
      <c r="IW432" s="154"/>
      <c r="IX432" s="151"/>
      <c r="IY432" s="149"/>
      <c r="IZ432" s="149"/>
      <c r="JA432" s="149"/>
      <c r="JB432" s="149"/>
      <c r="JC432" s="149"/>
      <c r="JD432" s="149"/>
      <c r="JE432" s="155"/>
      <c r="JF432" s="153"/>
      <c r="JG432" s="149"/>
      <c r="JH432" s="149"/>
      <c r="JI432" s="149"/>
      <c r="JJ432" s="149"/>
      <c r="JK432" s="149"/>
      <c r="JL432" s="149"/>
      <c r="JM432" s="154"/>
      <c r="JN432" s="151"/>
      <c r="JO432" s="149"/>
      <c r="JP432" s="149"/>
      <c r="JQ432" s="149"/>
      <c r="JR432" s="149"/>
      <c r="JS432" s="149"/>
      <c r="JT432" s="149"/>
      <c r="JU432" s="149"/>
      <c r="JV432" s="149"/>
      <c r="JW432" s="149"/>
      <c r="JX432" s="149"/>
      <c r="JY432" s="149"/>
      <c r="JZ432" s="155"/>
      <c r="KA432" s="151"/>
      <c r="KB432" s="149"/>
      <c r="KC432" s="149"/>
      <c r="KD432" s="149"/>
      <c r="KE432" s="155"/>
      <c r="KF432" s="153"/>
      <c r="KG432" s="149"/>
      <c r="KH432" s="149"/>
      <c r="KI432" s="149"/>
      <c r="KJ432" s="149"/>
      <c r="KK432" s="156"/>
      <c r="KL432" s="149"/>
      <c r="KM432" s="149"/>
      <c r="KN432" s="149"/>
      <c r="KO432" s="149"/>
      <c r="KP432" s="149"/>
      <c r="KQ432" s="149"/>
      <c r="KR432" s="149"/>
      <c r="KS432" s="154"/>
      <c r="KT432" s="154"/>
      <c r="KU432" s="154"/>
      <c r="KV432" s="154"/>
      <c r="KW432" s="151"/>
      <c r="KX432" s="149"/>
      <c r="KY432" s="149"/>
      <c r="KZ432" s="149"/>
      <c r="LA432" s="149"/>
      <c r="LB432" s="149"/>
      <c r="LC432" s="154"/>
      <c r="LD432" s="151"/>
      <c r="LE432" s="152"/>
      <c r="LF432" s="157"/>
      <c r="LG432" s="158"/>
      <c r="LH432" s="151"/>
      <c r="LI432" s="149"/>
      <c r="LJ432" s="147"/>
      <c r="LK432" s="147"/>
      <c r="LL432" s="147"/>
      <c r="LM432" s="159"/>
      <c r="LN432" s="153"/>
      <c r="LO432" s="149"/>
      <c r="LP432" s="149"/>
      <c r="LQ432" s="149"/>
      <c r="LR432" s="154"/>
      <c r="LS432" s="151"/>
      <c r="LT432" s="149"/>
      <c r="LU432" s="149"/>
      <c r="LV432" s="149"/>
      <c r="LW432" s="149"/>
      <c r="LX432" s="149"/>
      <c r="LY432" s="149"/>
      <c r="LZ432" s="149"/>
      <c r="MA432" s="155"/>
      <c r="MB432" s="153"/>
      <c r="MC432" s="149"/>
      <c r="MD432" s="149"/>
      <c r="ME432" s="149"/>
      <c r="MF432" s="149"/>
      <c r="MG432" s="149"/>
      <c r="MH432" s="149"/>
      <c r="MI432" s="149"/>
      <c r="MJ432" s="149"/>
      <c r="MK432" s="149"/>
      <c r="ML432" s="149"/>
      <c r="MM432" s="149"/>
      <c r="MN432" s="156"/>
      <c r="MO432" s="156"/>
      <c r="MP432" s="154"/>
      <c r="MQ432" s="151"/>
      <c r="MR432" s="149"/>
      <c r="MS432" s="149"/>
      <c r="MT432" s="149"/>
      <c r="MU432" s="149"/>
      <c r="MV432" s="156"/>
      <c r="MW432" s="149"/>
      <c r="MX432" s="149"/>
      <c r="MY432" s="149"/>
      <c r="MZ432" s="149"/>
      <c r="NA432" s="149"/>
      <c r="NB432" s="149"/>
      <c r="NC432" s="149"/>
      <c r="ND432" s="154"/>
      <c r="NE432" s="154"/>
      <c r="NF432" s="154"/>
      <c r="NG432" s="154"/>
      <c r="NH432" s="151"/>
      <c r="NI432" s="149"/>
      <c r="NJ432" s="149"/>
      <c r="NK432" s="149"/>
      <c r="NL432" s="149"/>
      <c r="NM432" s="149"/>
      <c r="NN432" s="94"/>
      <c r="NO432" s="151"/>
      <c r="NP432" s="160"/>
      <c r="NQ432" s="196" t="s">
        <v>1557</v>
      </c>
      <c r="NR432" s="196" t="s">
        <v>1563</v>
      </c>
      <c r="NS432" s="198"/>
      <c r="NT432" s="198"/>
      <c r="NU432" s="145" t="s">
        <v>908</v>
      </c>
      <c r="NV432" s="186" t="s">
        <v>908</v>
      </c>
      <c r="NW432" s="198" t="s">
        <v>908</v>
      </c>
      <c r="NX432" s="165" t="s">
        <v>908</v>
      </c>
      <c r="NY432" s="172" t="s">
        <v>908</v>
      </c>
      <c r="NZ432" s="165" t="s">
        <v>908</v>
      </c>
      <c r="OA432" s="166"/>
      <c r="OB432" s="166"/>
      <c r="OC432" s="166"/>
      <c r="OD432" s="141"/>
      <c r="OE432" s="140"/>
      <c r="OF432" s="141"/>
      <c r="OG432" s="140"/>
      <c r="OH432" s="173"/>
      <c r="OI432" s="174"/>
      <c r="OJ432" s="174"/>
      <c r="OK432" s="174"/>
      <c r="OL432" s="174"/>
      <c r="OM432" s="174"/>
      <c r="ON432" s="174"/>
      <c r="OO432" s="174"/>
      <c r="OP432" s="174"/>
      <c r="OQ432" s="175"/>
      <c r="OR432" s="114"/>
      <c r="OS432" s="115"/>
      <c r="OT432" s="115"/>
      <c r="OU432" s="115"/>
      <c r="OV432" s="115"/>
      <c r="OW432" s="115"/>
      <c r="OX432" s="115"/>
      <c r="OY432" s="116"/>
      <c r="OZ432" s="115"/>
      <c r="PA432" s="117"/>
      <c r="PB432" s="118"/>
      <c r="PC432" s="115"/>
      <c r="PD432" s="115"/>
      <c r="PE432" s="115"/>
      <c r="PF432" s="115"/>
      <c r="PG432" s="119"/>
      <c r="PH432" s="118"/>
      <c r="PI432" s="115"/>
      <c r="PJ432" s="115"/>
      <c r="PK432" s="115"/>
      <c r="PL432" s="115"/>
      <c r="PM432" s="119"/>
      <c r="PN432" s="118"/>
      <c r="PO432" s="115"/>
      <c r="PP432" s="115"/>
      <c r="PQ432" s="115"/>
      <c r="PR432" s="115"/>
      <c r="PS432" s="119"/>
      <c r="PT432" s="120"/>
      <c r="PU432" s="115"/>
      <c r="PV432" s="115"/>
      <c r="PW432" s="115"/>
      <c r="PX432" s="115"/>
      <c r="PY432" s="115"/>
      <c r="PZ432" s="115"/>
      <c r="QA432" s="116"/>
      <c r="QB432" s="115"/>
      <c r="QC432" s="121"/>
      <c r="QD432" s="120"/>
      <c r="QE432" s="115"/>
      <c r="QF432" s="115"/>
      <c r="QG432" s="115"/>
      <c r="QH432" s="115"/>
      <c r="QI432" s="115"/>
      <c r="QJ432" s="115"/>
      <c r="QK432" s="116"/>
      <c r="QL432" s="115"/>
      <c r="QM432" s="121"/>
      <c r="QN432" s="114"/>
      <c r="QO432" s="115"/>
      <c r="QP432" s="115"/>
      <c r="QQ432" s="115"/>
      <c r="QR432" s="115"/>
      <c r="QS432" s="115"/>
      <c r="QT432" s="114"/>
      <c r="QU432" s="115"/>
      <c r="QV432" s="115"/>
      <c r="QW432" s="115"/>
      <c r="QX432" s="115"/>
      <c r="QY432" s="115"/>
      <c r="QZ432" s="114"/>
      <c r="RA432" s="115"/>
      <c r="RB432" s="115"/>
      <c r="RC432" s="115"/>
      <c r="RD432" s="115"/>
      <c r="RE432" s="115"/>
      <c r="RF432" s="122"/>
      <c r="RG432" s="115"/>
      <c r="RH432" s="115"/>
      <c r="RI432" s="115"/>
      <c r="RJ432" s="115"/>
      <c r="RK432" s="115"/>
      <c r="RL432" s="115"/>
      <c r="RM432" s="115"/>
      <c r="RN432" s="115"/>
      <c r="RO432" s="115"/>
      <c r="RP432" s="119"/>
      <c r="RQ432" s="118"/>
      <c r="RR432" s="115"/>
      <c r="RS432" s="119"/>
      <c r="RT432" s="118"/>
      <c r="RU432" s="119"/>
      <c r="RV432" s="118"/>
      <c r="RW432" s="115"/>
      <c r="RX432" s="119"/>
      <c r="RY432" s="118"/>
      <c r="RZ432" s="115"/>
      <c r="SA432" s="117"/>
      <c r="SB432" s="118"/>
      <c r="SC432" s="115"/>
      <c r="SD432" s="115"/>
      <c r="SE432" s="115"/>
      <c r="SF432" s="115"/>
      <c r="SG432" s="115"/>
      <c r="SH432" s="115"/>
      <c r="SI432" s="115"/>
      <c r="SJ432" s="115"/>
      <c r="SK432" s="115"/>
      <c r="SL432" s="115"/>
      <c r="SM432" s="121"/>
      <c r="SN432" s="115"/>
      <c r="SO432" s="115"/>
      <c r="SP432" s="115"/>
      <c r="SQ432" s="115"/>
      <c r="SR432" s="115"/>
      <c r="SS432" s="121"/>
      <c r="ST432" s="118"/>
      <c r="SU432" s="115"/>
      <c r="SV432" s="115"/>
      <c r="SW432" s="115"/>
      <c r="SX432" s="115"/>
      <c r="SY432" s="115"/>
      <c r="SZ432" s="115"/>
      <c r="TA432" s="115"/>
      <c r="TB432" s="115"/>
      <c r="TC432" s="115"/>
      <c r="TD432" s="115"/>
      <c r="TE432" s="117"/>
      <c r="TF432" s="118"/>
      <c r="TG432" s="115"/>
      <c r="TH432" s="115"/>
      <c r="TI432" s="115"/>
      <c r="TJ432" s="115"/>
      <c r="TK432" s="115"/>
      <c r="TL432" s="117"/>
      <c r="TM432" s="118"/>
      <c r="TN432" s="115"/>
      <c r="TO432" s="115"/>
      <c r="TP432" s="115"/>
      <c r="TQ432" s="115"/>
      <c r="TR432" s="115"/>
      <c r="TS432" s="119"/>
      <c r="TT432" s="120"/>
      <c r="TU432" s="115"/>
      <c r="TV432" s="115"/>
      <c r="TW432" s="115"/>
      <c r="TX432" s="115"/>
      <c r="TY432" s="115"/>
      <c r="TZ432" s="121"/>
      <c r="UA432" s="132"/>
      <c r="UB432" s="7" t="s">
        <v>1</v>
      </c>
    </row>
    <row r="433" spans="1:548" x14ac:dyDescent="0.15">
      <c r="A433" s="183">
        <v>425</v>
      </c>
      <c r="B433" s="200" t="s">
        <v>1563</v>
      </c>
      <c r="C433" s="143"/>
      <c r="D433" s="143"/>
      <c r="E433" s="161" t="s">
        <v>518</v>
      </c>
      <c r="F433" s="65">
        <v>99</v>
      </c>
      <c r="G433" s="65" t="s">
        <v>908</v>
      </c>
      <c r="H433" s="144" t="s">
        <v>1564</v>
      </c>
      <c r="I433" s="66" t="s">
        <v>521</v>
      </c>
      <c r="J433" s="67" t="s">
        <v>521</v>
      </c>
      <c r="K433" s="67" t="s">
        <v>521</v>
      </c>
      <c r="L433" s="67" t="s">
        <v>521</v>
      </c>
      <c r="M433" s="67" t="s">
        <v>521</v>
      </c>
      <c r="N433" s="67" t="s">
        <v>521</v>
      </c>
      <c r="O433" s="67" t="s">
        <v>521</v>
      </c>
      <c r="P433" s="67" t="s">
        <v>521</v>
      </c>
      <c r="Q433" s="67" t="s">
        <v>521</v>
      </c>
      <c r="R433" s="68" t="s">
        <v>521</v>
      </c>
      <c r="S433" s="69" t="s">
        <v>521</v>
      </c>
      <c r="T433" s="67" t="s">
        <v>521</v>
      </c>
      <c r="U433" s="67" t="s">
        <v>521</v>
      </c>
      <c r="V433" s="67" t="s">
        <v>521</v>
      </c>
      <c r="W433" s="67" t="s">
        <v>521</v>
      </c>
      <c r="X433" s="67" t="s">
        <v>521</v>
      </c>
      <c r="Y433" s="67" t="s">
        <v>521</v>
      </c>
      <c r="Z433" s="67" t="s">
        <v>521</v>
      </c>
      <c r="AA433" s="67" t="s">
        <v>521</v>
      </c>
      <c r="AB433" s="68" t="s">
        <v>521</v>
      </c>
      <c r="AC433" s="69" t="s">
        <v>521</v>
      </c>
      <c r="AD433" s="67" t="s">
        <v>521</v>
      </c>
      <c r="AE433" s="67" t="s">
        <v>521</v>
      </c>
      <c r="AF433" s="67" t="s">
        <v>521</v>
      </c>
      <c r="AG433" s="67" t="s">
        <v>521</v>
      </c>
      <c r="AH433" s="67" t="s">
        <v>521</v>
      </c>
      <c r="AI433" s="67" t="s">
        <v>521</v>
      </c>
      <c r="AJ433" s="67" t="s">
        <v>521</v>
      </c>
      <c r="AK433" s="67" t="s">
        <v>521</v>
      </c>
      <c r="AL433" s="68" t="s">
        <v>521</v>
      </c>
      <c r="AM433" s="69" t="s">
        <v>521</v>
      </c>
      <c r="AN433" s="67" t="s">
        <v>521</v>
      </c>
      <c r="AO433" s="67" t="s">
        <v>521</v>
      </c>
      <c r="AP433" s="67" t="s">
        <v>521</v>
      </c>
      <c r="AQ433" s="67" t="s">
        <v>521</v>
      </c>
      <c r="AR433" s="67" t="s">
        <v>521</v>
      </c>
      <c r="AS433" s="67" t="s">
        <v>521</v>
      </c>
      <c r="AT433" s="67" t="s">
        <v>521</v>
      </c>
      <c r="AU433" s="67" t="s">
        <v>521</v>
      </c>
      <c r="AV433" s="68" t="s">
        <v>521</v>
      </c>
      <c r="AW433" s="69" t="s">
        <v>521</v>
      </c>
      <c r="AX433" s="67" t="s">
        <v>521</v>
      </c>
      <c r="AY433" s="67" t="s">
        <v>521</v>
      </c>
      <c r="AZ433" s="67" t="s">
        <v>521</v>
      </c>
      <c r="BA433" s="67" t="s">
        <v>521</v>
      </c>
      <c r="BB433" s="67" t="s">
        <v>521</v>
      </c>
      <c r="BC433" s="67" t="s">
        <v>521</v>
      </c>
      <c r="BD433" s="67" t="s">
        <v>521</v>
      </c>
      <c r="BE433" s="67" t="s">
        <v>521</v>
      </c>
      <c r="BF433" s="68" t="s">
        <v>521</v>
      </c>
      <c r="BG433" s="69" t="s">
        <v>521</v>
      </c>
      <c r="BH433" s="67" t="s">
        <v>521</v>
      </c>
      <c r="BI433" s="67" t="s">
        <v>521</v>
      </c>
      <c r="BJ433" s="67" t="s">
        <v>521</v>
      </c>
      <c r="BK433" s="67" t="s">
        <v>521</v>
      </c>
      <c r="BL433" s="67" t="s">
        <v>521</v>
      </c>
      <c r="BM433" s="67" t="s">
        <v>521</v>
      </c>
      <c r="BN433" s="67" t="s">
        <v>521</v>
      </c>
      <c r="BO433" s="67" t="s">
        <v>521</v>
      </c>
      <c r="BP433" s="68" t="s">
        <v>521</v>
      </c>
      <c r="BQ433" s="70" t="s">
        <v>521</v>
      </c>
      <c r="BR433" s="67" t="s">
        <v>521</v>
      </c>
      <c r="BS433" s="67" t="s">
        <v>521</v>
      </c>
      <c r="BT433" s="67" t="s">
        <v>521</v>
      </c>
      <c r="BU433" s="67" t="s">
        <v>521</v>
      </c>
      <c r="BV433" s="67" t="s">
        <v>521</v>
      </c>
      <c r="BW433" s="67" t="s">
        <v>521</v>
      </c>
      <c r="BX433" s="67" t="s">
        <v>521</v>
      </c>
      <c r="BY433" s="67" t="s">
        <v>521</v>
      </c>
      <c r="BZ433" s="68" t="s">
        <v>521</v>
      </c>
      <c r="CA433" s="69" t="s">
        <v>521</v>
      </c>
      <c r="CB433" s="67" t="s">
        <v>521</v>
      </c>
      <c r="CC433" s="67" t="s">
        <v>521</v>
      </c>
      <c r="CD433" s="67" t="s">
        <v>521</v>
      </c>
      <c r="CE433" s="67" t="s">
        <v>521</v>
      </c>
      <c r="CF433" s="67" t="s">
        <v>521</v>
      </c>
      <c r="CG433" s="67" t="s">
        <v>521</v>
      </c>
      <c r="CH433" s="67" t="s">
        <v>521</v>
      </c>
      <c r="CI433" s="67" t="s">
        <v>521</v>
      </c>
      <c r="CJ433" s="68" t="s">
        <v>521</v>
      </c>
      <c r="CK433" s="69" t="s">
        <v>521</v>
      </c>
      <c r="CL433" s="67" t="s">
        <v>521</v>
      </c>
      <c r="CM433" s="67" t="s">
        <v>521</v>
      </c>
      <c r="CN433" s="67" t="s">
        <v>521</v>
      </c>
      <c r="CO433" s="67" t="s">
        <v>521</v>
      </c>
      <c r="CP433" s="67" t="s">
        <v>521</v>
      </c>
      <c r="CQ433" s="67" t="s">
        <v>521</v>
      </c>
      <c r="CR433" s="67" t="s">
        <v>521</v>
      </c>
      <c r="CS433" s="67" t="s">
        <v>521</v>
      </c>
      <c r="CT433" s="68" t="s">
        <v>521</v>
      </c>
      <c r="CU433" s="69" t="s">
        <v>521</v>
      </c>
      <c r="CV433" s="67" t="s">
        <v>521</v>
      </c>
      <c r="CW433" s="67" t="s">
        <v>521</v>
      </c>
      <c r="CX433" s="67" t="s">
        <v>521</v>
      </c>
      <c r="CY433" s="67" t="s">
        <v>521</v>
      </c>
      <c r="CZ433" s="67" t="s">
        <v>521</v>
      </c>
      <c r="DA433" s="67" t="s">
        <v>521</v>
      </c>
      <c r="DB433" s="67" t="s">
        <v>521</v>
      </c>
      <c r="DC433" s="67" t="s">
        <v>521</v>
      </c>
      <c r="DD433" s="68" t="s">
        <v>521</v>
      </c>
      <c r="DE433" s="69" t="s">
        <v>521</v>
      </c>
      <c r="DF433" s="71" t="s">
        <v>521</v>
      </c>
      <c r="DG433" s="67" t="s">
        <v>521</v>
      </c>
      <c r="DH433" s="67" t="s">
        <v>521</v>
      </c>
      <c r="DI433" s="67" t="s">
        <v>521</v>
      </c>
      <c r="DJ433" s="67" t="s">
        <v>521</v>
      </c>
      <c r="DK433" s="67" t="s">
        <v>521</v>
      </c>
      <c r="DL433" s="67" t="s">
        <v>521</v>
      </c>
      <c r="DM433" s="67" t="s">
        <v>521</v>
      </c>
      <c r="DN433" s="68" t="s">
        <v>521</v>
      </c>
      <c r="DO433" s="70" t="s">
        <v>521</v>
      </c>
      <c r="DP433" s="71" t="s">
        <v>521</v>
      </c>
      <c r="DQ433" s="67" t="s">
        <v>521</v>
      </c>
      <c r="DR433" s="67" t="s">
        <v>521</v>
      </c>
      <c r="DS433" s="67" t="s">
        <v>521</v>
      </c>
      <c r="DT433" s="67" t="s">
        <v>521</v>
      </c>
      <c r="DU433" s="67" t="s">
        <v>521</v>
      </c>
      <c r="DV433" s="67" t="s">
        <v>521</v>
      </c>
      <c r="DW433" s="67" t="s">
        <v>521</v>
      </c>
      <c r="DX433" s="72" t="s">
        <v>521</v>
      </c>
      <c r="DY433" s="146" t="s">
        <v>522</v>
      </c>
      <c r="DZ433" s="74">
        <v>3</v>
      </c>
      <c r="EA433" s="74">
        <v>3</v>
      </c>
      <c r="EB433" s="74">
        <v>3</v>
      </c>
      <c r="EC433" s="75">
        <v>2</v>
      </c>
      <c r="ED433" s="168" t="s">
        <v>522</v>
      </c>
      <c r="EE433" s="74">
        <f t="shared" ref="EE433:EE451" si="1095">DZ433</f>
        <v>3</v>
      </c>
      <c r="EF433" s="74">
        <f>DZ433*EA433</f>
        <v>9</v>
      </c>
      <c r="EG433" s="74">
        <f>DZ433*EA433*EB433</f>
        <v>27</v>
      </c>
      <c r="EH433" s="77">
        <f>DZ433*EA433*EB433*EC433</f>
        <v>54</v>
      </c>
      <c r="EI433" s="73" t="s">
        <v>522</v>
      </c>
      <c r="EJ433" s="74">
        <v>0</v>
      </c>
      <c r="EK433" s="74">
        <v>0</v>
      </c>
      <c r="EL433" s="74">
        <v>0</v>
      </c>
      <c r="EM433" s="75">
        <v>0</v>
      </c>
      <c r="EN433" s="78" t="s">
        <v>522</v>
      </c>
      <c r="EO433" s="79" t="s">
        <v>522</v>
      </c>
      <c r="EP433" s="79" t="s">
        <v>522</v>
      </c>
      <c r="EQ433" s="79" t="s">
        <v>522</v>
      </c>
      <c r="ER433" s="80" t="s">
        <v>522</v>
      </c>
      <c r="ES433" s="128" t="s">
        <v>532</v>
      </c>
      <c r="ET433" s="82"/>
      <c r="EU433" s="83">
        <v>4</v>
      </c>
      <c r="EV433" s="146">
        <v>102</v>
      </c>
      <c r="EW433" s="147">
        <v>91</v>
      </c>
      <c r="EX433" s="147">
        <v>34</v>
      </c>
      <c r="EY433" s="147">
        <v>63</v>
      </c>
      <c r="EZ433" s="147">
        <v>51</v>
      </c>
      <c r="FA433" s="147">
        <v>87</v>
      </c>
      <c r="FB433" s="147">
        <v>46</v>
      </c>
      <c r="FC433" s="147">
        <v>37</v>
      </c>
      <c r="FD433" s="74">
        <f t="shared" ref="FD433:FD451" si="1096">EX433+EZ433</f>
        <v>85</v>
      </c>
      <c r="FE433" s="84">
        <f t="shared" ref="FE433:FE451" si="1097">EX433+FC433</f>
        <v>71</v>
      </c>
      <c r="FF433" s="73">
        <f>RANK(EV433,$EV$9:$EV$497,0)</f>
        <v>76</v>
      </c>
      <c r="FG433" s="74">
        <f>RANK(EW433,$EW$9:$EW$497,0)</f>
        <v>27</v>
      </c>
      <c r="FH433" s="74">
        <f>RANK(EX433,$EX$9:$EX$497,0)</f>
        <v>206</v>
      </c>
      <c r="FI433" s="74">
        <f>RANK(EY433,$EY$9:$EY$497,0)</f>
        <v>63</v>
      </c>
      <c r="FJ433" s="74">
        <f>RANK(EZ433,$EZ$9:$EZ$497,0)</f>
        <v>59</v>
      </c>
      <c r="FK433" s="74">
        <f>RANK(FA433,$FA$9:$FA$497,0)</f>
        <v>8</v>
      </c>
      <c r="FL433" s="74">
        <f>RANK(FB433,$FB$9:$FB$497,0)</f>
        <v>187</v>
      </c>
      <c r="FM433" s="74">
        <f>RANK(FC433,$FC$9:$FC$497,0)</f>
        <v>232</v>
      </c>
      <c r="FN433" s="74">
        <f>RANK(FD433,$FD$9:$FD$497,0)</f>
        <v>149</v>
      </c>
      <c r="FO433" s="84">
        <f>RANK(FE433,$FE$9:$FE$497,0)</f>
        <v>242</v>
      </c>
      <c r="FP433" s="73">
        <f>COUNTIFS($EV$9:$EV$497,"&gt;"&amp;EV433,$ES$9:$ES$497,ES433)+1</f>
        <v>7</v>
      </c>
      <c r="FQ433" s="74">
        <f>COUNTIFS($EW$9:$EW$497,"&gt;"&amp;EW433,$ES$9:$ES$497,ES433)+1</f>
        <v>5</v>
      </c>
      <c r="FR433" s="74">
        <f>COUNTIFS($EX$9:$EX$497,"&gt;"&amp;EX433,$ES$9:$ES$497,ES433)+1</f>
        <v>12</v>
      </c>
      <c r="FS433" s="74">
        <f>COUNTIFS($EY$9:$EY$497,"&gt;"&amp;EY433,$ES$9:$ES$497,ES433)+1</f>
        <v>2</v>
      </c>
      <c r="FT433" s="74">
        <f>COUNTIFS($EZ$9:$EZ$497,"&gt;"&amp;EZ433,$ES$9:$ES$497,ES433)+1</f>
        <v>6</v>
      </c>
      <c r="FU433" s="74">
        <f>COUNTIFS($FA$9:$FA$497,"&gt;"&amp;FA433,$ES$9:$ES$497,ES433)+1</f>
        <v>8</v>
      </c>
      <c r="FV433" s="74">
        <f>COUNTIFS($FB$9:$FB$497,"&gt;"&amp;FB433,$ES$9:$ES$497,ES433)+1</f>
        <v>7</v>
      </c>
      <c r="FW433" s="74">
        <f>COUNTIFS($FC$9:$FC$497,"&gt;"&amp;FC433,$ES$9:$ES$497,ES433)+1</f>
        <v>7</v>
      </c>
      <c r="FX433" s="74">
        <f>COUNTIFS($FD$9:$FD$497,"&gt;"&amp;FD433,$ES$9:$ES$497,ES433)+1</f>
        <v>4</v>
      </c>
      <c r="FY433" s="84">
        <f>COUNTIFS($FE$9:$FE$497,"&gt;"&amp;FE433,$ES$9:$ES$497,ES433)+1</f>
        <v>11</v>
      </c>
      <c r="FZ433" s="85">
        <f t="shared" ref="FZ433:FZ451" si="1098">ROUND(EV433/$F433,2)</f>
        <v>1.03</v>
      </c>
      <c r="GA433" s="86">
        <f t="shared" ref="GA433:GA451" si="1099">ROUND(EW433/$F433,2)</f>
        <v>0.92</v>
      </c>
      <c r="GB433" s="86">
        <f t="shared" ref="GB433:GB451" si="1100">ROUND(EX433/$F433,2)</f>
        <v>0.34</v>
      </c>
      <c r="GC433" s="86">
        <f t="shared" ref="GC433:GC451" si="1101">ROUND(EY433/$F433,2)</f>
        <v>0.64</v>
      </c>
      <c r="GD433" s="86">
        <f t="shared" ref="GD433:GD451" si="1102">ROUND(EZ433/$F433,2)</f>
        <v>0.52</v>
      </c>
      <c r="GE433" s="86">
        <f t="shared" ref="GE433:GE451" si="1103">ROUND(FA433/$F433,2)</f>
        <v>0.88</v>
      </c>
      <c r="GF433" s="86">
        <f t="shared" ref="GF433:GF451" si="1104">ROUND(FB433/$F433,2)</f>
        <v>0.46</v>
      </c>
      <c r="GG433" s="86">
        <f t="shared" ref="GG433:GG451" si="1105">ROUND(FC433/$F433,2)</f>
        <v>0.37</v>
      </c>
      <c r="GH433" s="86">
        <f t="shared" ref="GH433:GH451" si="1106">ROUND(FD433/$F433,2)</f>
        <v>0.86</v>
      </c>
      <c r="GI433" s="87">
        <f t="shared" ref="GI433:GI451" si="1107">ROUND(FE433/$F433,2)</f>
        <v>0.72</v>
      </c>
      <c r="GJ433" s="85">
        <f>ROUND(((FZ433-AVERAGE(FZ$9:FZ$497))/STDEVP(FZ$9:FZ$497)*10+50),2)</f>
        <v>52.47</v>
      </c>
      <c r="GK433" s="86">
        <f>ROUND(((GA433-AVERAGE(GA$9:GA$497))/STDEVP(GA$9:GA$497)*10+50),2)</f>
        <v>56.86</v>
      </c>
      <c r="GL433" s="86">
        <f>ROUND(((GB433-AVERAGE(GB$9:GB$497))/STDEVP(GB$9:GB$497)*10+50),2)</f>
        <v>40.880000000000003</v>
      </c>
      <c r="GM433" s="86">
        <f>ROUND(((GC433-AVERAGE(GC$9:GC$497))/STDEVP(GC$9:GC$497)*10+50),2)</f>
        <v>55.71</v>
      </c>
      <c r="GN433" s="86">
        <f>ROUND(((GD433-AVERAGE(GD$9:GD$497))/STDEVP(GD$9:GD$497)*10+50),2)</f>
        <v>54.37</v>
      </c>
      <c r="GO433" s="86">
        <f>ROUND(((GE433-AVERAGE(GE$9:GE$497))/STDEVP(GE$9:GE$497)*10+50),2)</f>
        <v>69.3</v>
      </c>
      <c r="GP433" s="86">
        <f>ROUND(((GF433-AVERAGE(GF$9:GF$497))/STDEVP(GF$9:GF$497)*10+50),2)</f>
        <v>44.49</v>
      </c>
      <c r="GQ433" s="86">
        <f>ROUND(((GG433-AVERAGE(GG$9:GG$497))/STDEVP(GG$9:GG$497)*10+50),2)</f>
        <v>41.83</v>
      </c>
      <c r="GR433" s="86">
        <f>ROUND(((GH433-AVERAGE(GH$9:GH$497))/STDEVP(GH$9:GH$497)*10+50),2)</f>
        <v>45.81</v>
      </c>
      <c r="GS433" s="87">
        <f>ROUND(((GI433-AVERAGE(GI$9:GI$497))/STDEVP(GI$9:GI$497)*10+50),2)</f>
        <v>39.630000000000003</v>
      </c>
      <c r="GT433" s="73">
        <f>RANK(GJ433,$GJ$9:$GJ$497,0)</f>
        <v>154</v>
      </c>
      <c r="GU433" s="74">
        <f>RANK(GK433,$GK$9:$GK$497,0)</f>
        <v>108</v>
      </c>
      <c r="GV433" s="74">
        <f>RANK(GL433,$GL$9:$GL$497,0)</f>
        <v>361</v>
      </c>
      <c r="GW433" s="74">
        <f>RANK(GM433,$GM$9:$GM$497,0)</f>
        <v>90</v>
      </c>
      <c r="GX433" s="74">
        <f>RANK(GN433,$GN$9:$GN$497,0)</f>
        <v>104</v>
      </c>
      <c r="GY433" s="74">
        <f>RANK(GO433,$GO$9:$GO$497,0)</f>
        <v>27</v>
      </c>
      <c r="GZ433" s="74">
        <f>RANK(GP433,$GP$9:$GP$497,0)</f>
        <v>289</v>
      </c>
      <c r="HA433" s="74">
        <f>RANK(GQ433,$GQ$9:$GQ$497,0)</f>
        <v>352</v>
      </c>
      <c r="HB433" s="74">
        <f>RANK(GR433,$GR$9:$GR$497,0)</f>
        <v>260</v>
      </c>
      <c r="HC433" s="84">
        <f>RANK(GS433,$GS$9:$GS$497,0)</f>
        <v>391</v>
      </c>
      <c r="HD433" s="85">
        <f>ROUND(AVERAGEIF($ES$9:$ES$497,$ES433,$FZ$9:$FZ$497),2)</f>
        <v>0.93</v>
      </c>
      <c r="HE433" s="86">
        <f>ROUND(AVERAGEIF($ES$9:$ES$497,$ES433,$GA$9:$GA$497),2)</f>
        <v>0.96</v>
      </c>
      <c r="HF433" s="86">
        <f>ROUND(AVERAGEIF($ES$9:$ES$497,$ES433,$GB$9:$GB$497),2)</f>
        <v>0.41</v>
      </c>
      <c r="HG433" s="86">
        <f>ROUND(AVERAGEIF($ES$9:$ES$497,$ES433,$GC$9:$GC$497),2)</f>
        <v>0.46</v>
      </c>
      <c r="HH433" s="86">
        <f>ROUND(AVERAGEIF($ES$9:$ES$497,$ES433,$GD$9:$GD$497),2)</f>
        <v>0.38</v>
      </c>
      <c r="HI433" s="86">
        <f>ROUND(AVERAGEIF($ES$9:$ES$497,$ES433,$GE$9:$GE$497),2)</f>
        <v>0.85</v>
      </c>
      <c r="HJ433" s="86">
        <f>ROUND(AVERAGEIF($ES$9:$ES$497,$ES433,$GF$9:$GF$497),2)</f>
        <v>0.44</v>
      </c>
      <c r="HK433" s="86">
        <f>ROUND(AVERAGEIF($ES$9:$ES$497,$ES433,$GG$9:$GG$497),2)</f>
        <v>0.42</v>
      </c>
      <c r="HL433" s="86">
        <f>ROUND(AVERAGEIF($ES$9:$ES$497,$ES433,$GH$9:$GH$497),2)</f>
        <v>0.8</v>
      </c>
      <c r="HM433" s="87">
        <f>ROUND(AVERAGEIF($ES$9:$ES$497,$ES433,$GI$9:$GI$497),2)</f>
        <v>0.84</v>
      </c>
      <c r="HN433" s="88">
        <f t="shared" ref="HN433:HN451" si="1108">FZ433-HD433</f>
        <v>9.9999999999999978E-2</v>
      </c>
      <c r="HO433" s="89">
        <f t="shared" ref="HO433:HO451" si="1109">GA433-HE433</f>
        <v>-3.9999999999999925E-2</v>
      </c>
      <c r="HP433" s="89">
        <f t="shared" ref="HP433:HP451" si="1110">GB433-HF433</f>
        <v>-6.9999999999999951E-2</v>
      </c>
      <c r="HQ433" s="89">
        <f t="shared" ref="HQ433:HQ451" si="1111">GC433-HG433</f>
        <v>0.18</v>
      </c>
      <c r="HR433" s="89">
        <f t="shared" ref="HR433:HR451" si="1112">GD433-HH433</f>
        <v>0.14000000000000001</v>
      </c>
      <c r="HS433" s="89">
        <f t="shared" ref="HS433:HS451" si="1113">GE433-HI433</f>
        <v>3.0000000000000027E-2</v>
      </c>
      <c r="HT433" s="89">
        <f t="shared" ref="HT433:HT451" si="1114">GF433-HJ433</f>
        <v>2.0000000000000018E-2</v>
      </c>
      <c r="HU433" s="89">
        <f t="shared" ref="HU433:HU451" si="1115">GG433-HK433</f>
        <v>-4.9999999999999989E-2</v>
      </c>
      <c r="HV433" s="89">
        <f t="shared" ref="HV433:HV451" si="1116">GH433-HL433</f>
        <v>5.9999999999999942E-2</v>
      </c>
      <c r="HW433" s="90">
        <f t="shared" ref="HW433:HW451" si="1117">GI433-HM433</f>
        <v>-0.12</v>
      </c>
      <c r="HX433" s="73">
        <f>COUNTIFS($FZ$9:$FZ$497,"&gt;"&amp;FZ433,$ES$9:$ES$497,$ES433)+1</f>
        <v>21</v>
      </c>
      <c r="HY433" s="74">
        <f>COUNTIFS($GA$9:$GA$497,"&gt;"&amp;GA433,$ES$9:$ES$497,$ES433)+1</f>
        <v>37</v>
      </c>
      <c r="HZ433" s="74">
        <f>COUNTIFS($GB$9:$GB$497,"&gt;"&amp;GB433,$ES$9:$ES$497,$ES433)+1</f>
        <v>49</v>
      </c>
      <c r="IA433" s="74">
        <f>COUNTIFS($GC$9:$GC$497,"&gt;"&amp;GC433,$ES$9:$ES$497,$ES433)+1</f>
        <v>7</v>
      </c>
      <c r="IB433" s="74">
        <f>COUNTIFS($GD$9:$GD$497,"&gt;"&amp;GD433,$ES$9:$ES$497,$ES433)+1</f>
        <v>9</v>
      </c>
      <c r="IC433" s="74">
        <f>COUNTIFS($GE$9:$GE$497,"&gt;"&amp;GE433,$ES$9:$ES$497,$ES433)+1</f>
        <v>22</v>
      </c>
      <c r="ID433" s="74">
        <f>COUNTIFS($GF$9:$GF$497,"&gt;"&amp;GF433,$ES$9:$ES$497,$ES433)+1</f>
        <v>22</v>
      </c>
      <c r="IE433" s="74">
        <f>COUNTIFS($GG$9:$GG$497,"&gt;"&amp;GG433,$ES$9:$ES$497,$ES433)+1</f>
        <v>50</v>
      </c>
      <c r="IF433" s="74">
        <f>COUNTIFS($GH$9:$GH$497,"&gt;"&amp;GH433,$ES$9:$ES$497,$ES433)+1</f>
        <v>17</v>
      </c>
      <c r="IG433" s="84">
        <f>COUNTIFS($GI$9:$GI$497,"&gt;"&amp;GI433,$ES$9:$ES$497,$ES433)+1</f>
        <v>51</v>
      </c>
      <c r="IH433" s="148"/>
      <c r="II433" s="149"/>
      <c r="IJ433" s="149"/>
      <c r="IK433" s="149"/>
      <c r="IL433" s="149"/>
      <c r="IM433" s="150"/>
      <c r="IN433" s="151"/>
      <c r="IO433" s="152"/>
      <c r="IP433" s="153"/>
      <c r="IQ433" s="149"/>
      <c r="IR433" s="149"/>
      <c r="IS433" s="149"/>
      <c r="IT433" s="149"/>
      <c r="IU433" s="149"/>
      <c r="IV433" s="149"/>
      <c r="IW433" s="154"/>
      <c r="IX433" s="151"/>
      <c r="IY433" s="149"/>
      <c r="IZ433" s="149"/>
      <c r="JA433" s="149"/>
      <c r="JB433" s="149"/>
      <c r="JC433" s="149"/>
      <c r="JD433" s="149"/>
      <c r="JE433" s="155"/>
      <c r="JF433" s="153"/>
      <c r="JG433" s="149"/>
      <c r="JH433" s="149"/>
      <c r="JI433" s="149"/>
      <c r="JJ433" s="149"/>
      <c r="JK433" s="149"/>
      <c r="JL433" s="149"/>
      <c r="JM433" s="154"/>
      <c r="JN433" s="151"/>
      <c r="JO433" s="149"/>
      <c r="JP433" s="149"/>
      <c r="JQ433" s="149"/>
      <c r="JR433" s="149"/>
      <c r="JS433" s="149"/>
      <c r="JT433" s="149"/>
      <c r="JU433" s="149"/>
      <c r="JV433" s="149"/>
      <c r="JW433" s="149"/>
      <c r="JX433" s="149"/>
      <c r="JY433" s="149"/>
      <c r="JZ433" s="155"/>
      <c r="KA433" s="151">
        <v>7.0000000000000007E-2</v>
      </c>
      <c r="KB433" s="149"/>
      <c r="KC433" s="149"/>
      <c r="KD433" s="149"/>
      <c r="KE433" s="155"/>
      <c r="KF433" s="153"/>
      <c r="KG433" s="149"/>
      <c r="KH433" s="149"/>
      <c r="KI433" s="149"/>
      <c r="KJ433" s="149"/>
      <c r="KK433" s="156"/>
      <c r="KL433" s="149"/>
      <c r="KM433" s="149"/>
      <c r="KN433" s="149"/>
      <c r="KO433" s="149"/>
      <c r="KP433" s="149"/>
      <c r="KQ433" s="149"/>
      <c r="KR433" s="149"/>
      <c r="KS433" s="154"/>
      <c r="KT433" s="154"/>
      <c r="KU433" s="154"/>
      <c r="KV433" s="154"/>
      <c r="KW433" s="151"/>
      <c r="KX433" s="149"/>
      <c r="KY433" s="149"/>
      <c r="KZ433" s="149"/>
      <c r="LA433" s="149"/>
      <c r="LB433" s="149"/>
      <c r="LC433" s="154"/>
      <c r="LD433" s="151"/>
      <c r="LE433" s="152"/>
      <c r="LF433" s="157"/>
      <c r="LG433" s="158"/>
      <c r="LH433" s="151"/>
      <c r="LI433" s="149"/>
      <c r="LJ433" s="147"/>
      <c r="LK433" s="147">
        <v>3</v>
      </c>
      <c r="LL433" s="147"/>
      <c r="LM433" s="159"/>
      <c r="LN433" s="153"/>
      <c r="LO433" s="149"/>
      <c r="LP433" s="149"/>
      <c r="LQ433" s="149">
        <v>0.1</v>
      </c>
      <c r="LR433" s="154"/>
      <c r="LS433" s="151"/>
      <c r="LT433" s="149"/>
      <c r="LU433" s="149"/>
      <c r="LV433" s="149"/>
      <c r="LW433" s="149"/>
      <c r="LX433" s="149"/>
      <c r="LY433" s="149"/>
      <c r="LZ433" s="149"/>
      <c r="MA433" s="155"/>
      <c r="MB433" s="153"/>
      <c r="MC433" s="149"/>
      <c r="MD433" s="149"/>
      <c r="ME433" s="149"/>
      <c r="MF433" s="149"/>
      <c r="MG433" s="149"/>
      <c r="MH433" s="149"/>
      <c r="MI433" s="149"/>
      <c r="MJ433" s="149"/>
      <c r="MK433" s="149"/>
      <c r="ML433" s="149"/>
      <c r="MM433" s="149"/>
      <c r="MN433" s="156"/>
      <c r="MO433" s="156"/>
      <c r="MP433" s="154"/>
      <c r="MQ433" s="151"/>
      <c r="MR433" s="149"/>
      <c r="MS433" s="149"/>
      <c r="MT433" s="149"/>
      <c r="MU433" s="149"/>
      <c r="MV433" s="156"/>
      <c r="MW433" s="149">
        <v>0.05</v>
      </c>
      <c r="MX433" s="149"/>
      <c r="MY433" s="149"/>
      <c r="MZ433" s="149"/>
      <c r="NA433" s="149"/>
      <c r="NB433" s="149"/>
      <c r="NC433" s="149"/>
      <c r="ND433" s="154"/>
      <c r="NE433" s="154"/>
      <c r="NF433" s="154"/>
      <c r="NG433" s="154"/>
      <c r="NH433" s="151"/>
      <c r="NI433" s="149"/>
      <c r="NJ433" s="149"/>
      <c r="NK433" s="149"/>
      <c r="NL433" s="149"/>
      <c r="NM433" s="149"/>
      <c r="NN433" s="94"/>
      <c r="NO433" s="151"/>
      <c r="NP433" s="160"/>
      <c r="NQ433" s="196" t="s">
        <v>1562</v>
      </c>
      <c r="NR433" s="196" t="s">
        <v>1565</v>
      </c>
      <c r="NS433" s="199"/>
      <c r="NT433" s="199"/>
      <c r="NU433" s="199" t="s">
        <v>1566</v>
      </c>
      <c r="NV433" s="186">
        <v>44526</v>
      </c>
      <c r="NW433" s="198" t="s">
        <v>1567</v>
      </c>
      <c r="NX433" s="198" t="s">
        <v>1568</v>
      </c>
      <c r="NY433" s="138" t="s">
        <v>1569</v>
      </c>
      <c r="NZ433" s="198" t="s">
        <v>1568</v>
      </c>
      <c r="OA433" s="189"/>
      <c r="OB433" s="189"/>
      <c r="OC433" s="189"/>
      <c r="OD433" s="108">
        <v>0</v>
      </c>
      <c r="OE433" s="109">
        <v>0</v>
      </c>
      <c r="OF433" s="110">
        <f>IF(ISERROR(ROUND(MAX(EI433/1,EJ433/EE433,EK433/EF433,EL433/EG433,EM433/EH433),0)),0,ROUND(MAX(EI433/1,EJ433/EE433,EK433/EF433,EL433/EG433,EM433/EH433),0))</f>
        <v>0</v>
      </c>
      <c r="OG433" s="109">
        <v>0</v>
      </c>
      <c r="OH433" s="111">
        <f>ROUND(AVERAGEIF($ES$9:$ES$497,$ES433,EV$9:EV$497),0)</f>
        <v>58</v>
      </c>
      <c r="OI433" s="112">
        <f>ROUND(AVERAGEIF($ES$9:$ES$497,$ES433,EW$9:EW$497),0)</f>
        <v>57</v>
      </c>
      <c r="OJ433" s="112">
        <f>ROUND(AVERAGEIF($ES$9:$ES$497,$ES433,EX$9:EX$497),0)</f>
        <v>24</v>
      </c>
      <c r="OK433" s="112">
        <f>ROUND(AVERAGEIF($ES$9:$ES$497,$ES433,EY$9:EY$497),0)</f>
        <v>29</v>
      </c>
      <c r="OL433" s="112">
        <f>ROUND(AVERAGEIF($ES$9:$ES$497,$ES433,EZ$9:EZ$497),0)</f>
        <v>25</v>
      </c>
      <c r="OM433" s="112">
        <f>ROUND(AVERAGEIF($ES$9:$ES$497,$ES433,FA$9:FA$497),0)</f>
        <v>51</v>
      </c>
      <c r="ON433" s="112">
        <f>ROUND(AVERAGEIF($ES$9:$ES$497,$ES433,FB$9:FB$497),0)</f>
        <v>27</v>
      </c>
      <c r="OO433" s="112">
        <f>ROUND(AVERAGEIF($ES$9:$ES$497,$ES433,FC$9:FC$497),0)</f>
        <v>25</v>
      </c>
      <c r="OP433" s="112">
        <f>ROUND(AVERAGEIF($ES$9:$ES$497,$ES433,FD$9:FD$497),0)</f>
        <v>49</v>
      </c>
      <c r="OQ433" s="113">
        <f>ROUND(AVERAGEIF($ES$9:$ES$497,$ES433,FE$9:FE$497),0)</f>
        <v>49</v>
      </c>
      <c r="OR433" s="114">
        <f>ROUND(EV433/MAX(EV$9:EV$497)*100,0)</f>
        <v>57</v>
      </c>
      <c r="OS433" s="115">
        <f>ROUND(EW433/MAX(EW$9:EW$497)*100,0)</f>
        <v>72</v>
      </c>
      <c r="OT433" s="115">
        <f>ROUND(EX433/MAX(EX$9:EX$497)*100,0)</f>
        <v>28</v>
      </c>
      <c r="OU433" s="115">
        <f>ROUND(EY433/MAX(EY$9:EY$497)*100,0)</f>
        <v>42</v>
      </c>
      <c r="OV433" s="115">
        <f>ROUND(EZ433/MAX(EZ$9:EZ$497)*100,0)</f>
        <v>41</v>
      </c>
      <c r="OW433" s="115">
        <f>ROUND(FA433/MAX(FA$9:FA$497)*100,0)</f>
        <v>77</v>
      </c>
      <c r="OX433" s="115">
        <f>ROUND(FB433/MAX(FB$9:FB$497)*100,0)</f>
        <v>34</v>
      </c>
      <c r="OY433" s="116">
        <f>ROUND(FC433/MAX(FC$9:FC$497)*100,0)</f>
        <v>26</v>
      </c>
      <c r="OZ433" s="115">
        <f>ROUND(FD433/MAX(FD$9:FD$497)*100,0)</f>
        <v>57</v>
      </c>
      <c r="PA433" s="117">
        <f>ROUND(FE433/MAX(FE$9:FE$497)*100,0)</f>
        <v>29</v>
      </c>
      <c r="PB433" s="118">
        <f t="shared" ref="PB433:PB451" si="1118">OT433*3 + (OR433+OS433+OX433)*2 + (OU433+OY433)</f>
        <v>478</v>
      </c>
      <c r="PC433" s="115">
        <f t="shared" ref="PC433:PC451" si="1119">OV433*3 + (OR433+OS433+OX433)*2 + (OU433+OY433)</f>
        <v>517</v>
      </c>
      <c r="PD433" s="115">
        <f t="shared" ref="PD433:PD451" si="1120">(OT433+OV433)*3 + (OR433+OS433+OX433)*2 + (OU433+OY433)</f>
        <v>601</v>
      </c>
      <c r="PE433" s="115">
        <f t="shared" ref="PE433:PE451" si="1121">(OT433+OY433)*3 + (OR433+OS433+OX433)*2 + (OU433)</f>
        <v>530</v>
      </c>
      <c r="PF433" s="115">
        <f t="shared" ref="PF433:PF451" si="1122">(OR433+OU433)*3 + (OS433+OW433)*2 + OX433</f>
        <v>629</v>
      </c>
      <c r="PG433" s="119">
        <f t="shared" ref="PG433:PG451" si="1123">OW433*3 + (OR433+OS433+OU433)*2 + OX433</f>
        <v>607</v>
      </c>
      <c r="PH433" s="118">
        <f>ROUND(PB433/MAX(PB$9:PB$497)*100,0)</f>
        <v>57</v>
      </c>
      <c r="PI433" s="115">
        <f>ROUND(PC433/MAX(PC$9:PC$497)*100,0)</f>
        <v>62</v>
      </c>
      <c r="PJ433" s="115">
        <f>ROUND(PD433/MAX(PD$9:PD$497)*100,0)</f>
        <v>64</v>
      </c>
      <c r="PK433" s="115">
        <f>ROUND(PE433/MAX(PE$9:PE$497)*100,0)</f>
        <v>53</v>
      </c>
      <c r="PL433" s="115">
        <f>ROUND(PF433/MAX(PF$9:PF$497)*100,0)</f>
        <v>89</v>
      </c>
      <c r="PM433" s="119">
        <f>ROUND(PG433/MAX(PG$9:PG$497)*100,0)</f>
        <v>89</v>
      </c>
      <c r="PN433" s="118">
        <f>RANK(PH433,PH$9:PH$497,0)</f>
        <v>126</v>
      </c>
      <c r="PO433" s="115">
        <f>RANK(PI433,PI$9:PI$497,0)</f>
        <v>52</v>
      </c>
      <c r="PP433" s="115">
        <f>RANK(PJ433,PJ$9:PJ$497,0)</f>
        <v>103</v>
      </c>
      <c r="PQ433" s="115">
        <f>RANK(PK433,PK$9:PK$497,0)</f>
        <v>151</v>
      </c>
      <c r="PR433" s="115">
        <f>RANK(PL433,PL$9:PL$497,0)</f>
        <v>13</v>
      </c>
      <c r="PS433" s="119">
        <f>RANK(PM433,PM$9:PM$497,0)</f>
        <v>4</v>
      </c>
      <c r="PT433" s="120">
        <f>ROUND(FZ433/MAX(FZ$9:FZ$497)*100,0)</f>
        <v>56</v>
      </c>
      <c r="PU433" s="115">
        <f>ROUND(GA433/MAX(GA$9:GA$497)*100,0)</f>
        <v>52</v>
      </c>
      <c r="PV433" s="115">
        <f>ROUND(GB433/MAX(GB$9:GB$497)*100,0)</f>
        <v>25</v>
      </c>
      <c r="PW433" s="115">
        <f>ROUND(GC433/MAX(GC$9:GC$497)*100,0)</f>
        <v>51</v>
      </c>
      <c r="PX433" s="115">
        <f>ROUND(GD433/MAX(GD$9:GD$497)*100,0)</f>
        <v>29</v>
      </c>
      <c r="PY433" s="115">
        <f>ROUND(GE433/MAX(GE$9:GE$497)*100,0)</f>
        <v>53</v>
      </c>
      <c r="PZ433" s="115">
        <f>ROUND(GF433/MAX(GF$9:GF$497)*100,0)</f>
        <v>22</v>
      </c>
      <c r="QA433" s="116">
        <f>ROUND(GG433/MAX(GG$9:GG$497)*100,0)</f>
        <v>20</v>
      </c>
      <c r="QB433" s="115">
        <f>ROUND(GH433/MAX(GH$9:GH$497)*100,0)</f>
        <v>38</v>
      </c>
      <c r="QC433" s="121">
        <f>ROUND(GI433/MAX(GI$9:GI$497)*100,0)</f>
        <v>23</v>
      </c>
      <c r="QD433" s="120">
        <f>ROUND(AVERAGEIF($ES$9:$ES$497,$ES433,PT$9:PT$497),0)</f>
        <v>51</v>
      </c>
      <c r="QE433" s="120">
        <f>ROUND(AVERAGEIF($ES$9:$ES$497,$ES433,PU$9:PU$497),0)</f>
        <v>54</v>
      </c>
      <c r="QF433" s="120">
        <f>ROUND(AVERAGEIF($ES$9:$ES$497,$ES433,PV$9:PV$497),0)</f>
        <v>30</v>
      </c>
      <c r="QG433" s="120">
        <f>ROUND(AVERAGEIF($ES$9:$ES$497,$ES433,PW$9:PW$497),0)</f>
        <v>36</v>
      </c>
      <c r="QH433" s="120">
        <f>ROUND(AVERAGEIF($ES$9:$ES$497,$ES433,PX$9:PX$497),0)</f>
        <v>21</v>
      </c>
      <c r="QI433" s="120">
        <f>ROUND(AVERAGEIF($ES$9:$ES$497,$ES433,PY$9:PY$497),0)</f>
        <v>51</v>
      </c>
      <c r="QJ433" s="120">
        <f>ROUND(AVERAGEIF($ES$9:$ES$497,$ES433,PZ$9:PZ$497),0)</f>
        <v>21</v>
      </c>
      <c r="QK433" s="120">
        <f>ROUND(AVERAGEIF($ES$9:$ES$497,$ES433,QA$9:QA$497),0)</f>
        <v>23</v>
      </c>
      <c r="QL433" s="120">
        <f>ROUND(AVERAGEIF($ES$9:$ES$497,$ES433,QB$9:QB$497),0)</f>
        <v>35</v>
      </c>
      <c r="QM433" s="120">
        <f>ROUND(AVERAGEIF($ES$9:$ES$497,$ES433,QC$9:QC$497),0)</f>
        <v>27</v>
      </c>
      <c r="QN433" s="114">
        <f t="shared" ref="QN433:QN451" si="1124">PV433*4 + (PT433+PU433+PZ433)*2 + (PW433+QA433)</f>
        <v>431</v>
      </c>
      <c r="QO433" s="115">
        <f t="shared" ref="QO433:QO451" si="1125">PX433*4 + (PT433+PU433+PZ433)*2 + (PW433+QA433)</f>
        <v>447</v>
      </c>
      <c r="QP433" s="115">
        <f t="shared" ref="QP433:QP451" si="1126">(PV433+PX433)*4 + (PT433+PU433+PZ433)*2 + (PW433+QA433)</f>
        <v>547</v>
      </c>
      <c r="QQ433" s="115">
        <f t="shared" ref="QQ433:QQ451" si="1127">(PV433+QA433)*4 + (PT433+PU433+PZ433)*2 + (PW433)</f>
        <v>491</v>
      </c>
      <c r="QR433" s="115">
        <f t="shared" ref="QR433:QR451" si="1128">(PT433+PW433)*4 + (PU433+PY433)*2 + PZ433</f>
        <v>660</v>
      </c>
      <c r="QS433" s="119">
        <f t="shared" ref="QS433:QS451" si="1129">PY433*4 + (PT433+PU433+PW433)*2 + PZ433</f>
        <v>552</v>
      </c>
      <c r="QT433" s="114">
        <f>ROUND((QN433-MIN(QN$9:QN$497))/(MAX(QN$9:QN$497)-MIN(QN$9:QN$497))*100,0)</f>
        <v>32</v>
      </c>
      <c r="QU433" s="115">
        <f>ROUND((QO433-MIN(QO$9:QO$497))/(MAX(QO$9:QO$497)-MIN(QO$9:QO$497))*100,0)</f>
        <v>34</v>
      </c>
      <c r="QV433" s="115">
        <f>ROUND((QP433-MIN(QP$9:QP$497))/(MAX(QP$9:QP$497)-MIN(QP$9:QP$497))*100,0)</f>
        <v>28</v>
      </c>
      <c r="QW433" s="115">
        <f>ROUND((QQ433-MIN(QQ$9:QQ$497))/(MAX(QQ$9:QQ$497)-MIN(QQ$9:QQ$497))*100,0)</f>
        <v>26</v>
      </c>
      <c r="QX433" s="115">
        <f>ROUND((QR433-MIN(QR$9:QR$497))/(MAX(QR$9:QR$497)-MIN(QR$9:QR$497))*100,0)</f>
        <v>73</v>
      </c>
      <c r="QY433" s="115">
        <f>ROUND((QS433-MIN(QS$9:QS$497))/(MAX(QS$9:QS$497)-MIN(QS$9:QS$497))*100,0)</f>
        <v>75</v>
      </c>
      <c r="QZ433" s="114">
        <f>RANK(QN433,QN$9:QN$497,0)</f>
        <v>296</v>
      </c>
      <c r="RA433" s="115">
        <f>RANK(QO433,QO$9:QO$497,0)</f>
        <v>112</v>
      </c>
      <c r="RB433" s="115">
        <f>RANK(QP433,QP$9:QP$497,0)</f>
        <v>234</v>
      </c>
      <c r="RC433" s="115">
        <f>RANK(QQ433,QQ$9:QQ$497,0)</f>
        <v>321</v>
      </c>
      <c r="RD433" s="115">
        <f>RANK(QR433,QR$9:QR$497,0)</f>
        <v>59</v>
      </c>
      <c r="RE433" s="115">
        <f>RANK(QS433,QS$9:QS$497,0)</f>
        <v>24</v>
      </c>
      <c r="RF433" s="122"/>
      <c r="RG433" s="115">
        <f>($RH$3*(IH433+IJ433)*100*100/MAX(EX$9:EX$497)*$RO$3) +($RH$3*(II433+IJ433)*100*100/MAX(EX$9:EX$497)*$RO$4) + ($RH$3*IK433*100*100/MAX(EX$9:EX$497)*0.098)</f>
        <v>0</v>
      </c>
      <c r="RH433" s="115">
        <f>($RH$4*IL433*100*100/MAX(EZ$9:EZ$497))*$RQ$3</f>
        <v>0</v>
      </c>
      <c r="RI433" s="115">
        <f>($RH$3*IM433*100*100/MAX(EY$9:EY$497))*$RQ$4</f>
        <v>0</v>
      </c>
      <c r="RJ433" s="115">
        <f>($RH$3*IN433*100*100/MAX(EX$9:EX$497))</f>
        <v>0</v>
      </c>
      <c r="RK433" s="115">
        <f>($RH$4*IO433*100*100/MAX(EZ$9:EZ$497))*$RQ$3</f>
        <v>0</v>
      </c>
      <c r="RL433" s="115">
        <f>(($RL$4*IP433*100*((100/MAX(EX$9:EX$497)+100/MAX(EZ$9:EZ$497))/2))+($RL$4*IQ433*100*((100/MAX(EX$9:EX$497)+100/MAX(EZ$9:EZ$497))/2))+($RL$4*IR433*100*((100/MAX(EX$9:EX$497)+100/MAX(EZ$9:EZ$497))/2))+($RL$4*IS433*100*((100/MAX(EX$9:EX$497)+100/MAX(EZ$9:EZ$497))/2))+($RL$4*IT433*100*((100/MAX(EX$9:EX$497)+100/MAX(EZ$9:EZ$497))/2))+($RL$4*IU433*100*((100/MAX(EX$9:EX$497)+100/MAX(EZ$9:EZ$497))/2))+($RL$4*IV433*100*((100/MAX(EX$9:EX$497)+100/MAX(EZ$9:EZ$497))/2))+($RL$4*IW433*100*((100/MAX(EX$9:EX$497)+100/MAX(EZ$9:EZ$497))/2)))*$RS$3</f>
        <v>0</v>
      </c>
      <c r="RM433" s="115">
        <f>(($RH$3*IX433*100*100/MAX(EX$9:EX$497))+($RH$3*IY433*100*100/MAX(EX$9:EX$497))+($RH$3*IZ433*100*100/MAX(EX$9:EX$497))+($RH$3*JA433*100*100/MAX(EX$9:EX$497))+($RH$3*JB433*100*100/MAX(EX$9:EX$497))+($RH$3*JC433*100*100/MAX(EX$9:EX$497))+($RH$3*JD433*100*100/MAX(EX$9:EX$497))+($RH$3*JE433*100*100/MAX(EX$9:EX$497)))*$RS$4</f>
        <v>0</v>
      </c>
      <c r="RN433" s="115">
        <f>(($RH$4*JF433*100*100/MAX(EZ$9:EZ$497)) + ($RH$4*JG433*100*100/MAX(EZ$9:EZ$497)) + ($RH$4*JH433*100*100/MAX(EZ$9:EZ$497)) + ($RH$4*JI433*100*100/MAX(EZ$9:EZ$497)) + ($RH$4*JJ433*100*100/MAX(EZ$9:EZ$497)) + ($RH$4*JK433*100*100/MAX(EZ$9:EZ$497)) + ($RH$4*JL433*100*100/MAX(EZ$9:EZ$497)) + ($RH$4*JM433*100*100/MAX(EZ$9:EZ$497)))*$RU$3</f>
        <v>0</v>
      </c>
      <c r="RO433" s="115">
        <f>(($RL$4*JN433*100*((100/MAX(EX$9:EX$497)+100/MAX(EZ$9:EZ$497))/2))+($RL$4*JO433*100*((100/MAX(EX$9:EX$497)+100/MAX(EZ$9:EZ$497))/2))+($RL$4*JP433*100*((100/MAX(EX$9:EX$497)+100/MAX(EZ$9:EZ$497))/2))+($RL$4*JQ433*100*((100/MAX(EX$9:EX$497)+100/MAX(EZ$9:EZ$497))/2))+($RL$4*JR433*100*((100/MAX(EX$9:EX$497)+100/MAX(EZ$9:EZ$497))/2))+($RL$4*JS433*100*((100/MAX(EX$9:EX$497)+100/MAX(EZ$9:EZ$497))/2))+($RL$4*JT433*100*((100/MAX(EX$9:EX$497)+100/MAX(EZ$9:EZ$497))/2))+($RL$4*JU433*100*((100/MAX(EX$9:EX$497)+100/MAX(EZ$9:EZ$497))/2))+($RL$4*JV433*100*((100/MAX(EX$9:EX$497)+100/MAX(EZ$9:EZ$497))/2))+($RL$4*JW433*100*((100/MAX(EX$9:EX$497)+100/MAX(EZ$9:EZ$497))/2))+($RL$4*JX433*100*((100/MAX(EX$9:EX$497)+100/MAX(EZ$9:EZ$497))/2))+($RL$4*JY433*100*((100/MAX(EX$9:EX$497)+100/MAX(EZ$9:EZ$497))/2))+($RL$4*JZ433*100*((100/MAX(EX$9:EX$497)+100/MAX(EZ$9:EZ$497))/2)))*$RW$3/2</f>
        <v>0</v>
      </c>
      <c r="RP433" s="119">
        <f>($RJ$3*KA433*100*100/MAX(FA$9:FA$497)) + ($RJ$3*KB433*100*100/MAX(FA$9:FA$497)/2) + ($RJ$3*KC433*100*100/MAX(FA$9:FA$497)/2) + ($RJ$3*KD433*100*100/MAX(FA$9:FA$497)/4) + ($RJ$3*KE433*100*100/MAX(FA$9:FA$497)/4)</f>
        <v>30.973451327433629</v>
      </c>
      <c r="RQ433" s="118">
        <f>($RL$4*KF433*100*((100/MAX(EX$9:EX$497)+100/MAX(EZ$9:EZ$497)))) * ($RO$3/2) + (($RL$4*KG433*100*((100/MAX(EX$9:EX$497)+100/MAX(EZ$9:EZ$497))))+($RL$4*KH433*100*((100/MAX(EX$9:EX$497)+100/MAX(EZ$9:EZ$497))))+($RL$4*KI433*100*((100/MAX(EX$9:EX$497)+100/MAX(EZ$9:EZ$497))))+($RL$4*KJ433*100*((100/MAX(EX$9:EX$497)+100/MAX(EZ$9:EZ$497))))+($RL$4*KK433*100*((100/MAX(EX$9:EX$497)+100/MAX(EZ$9:EZ$497))))+($RL$4*KL433*100*((100/MAX(EX$9:EX$497)+100/MAX(EZ$9:EZ$497))))+($RL$4*KM433*100*((100/MAX(EX$9:EX$497)+100/MAX(EZ$9:EZ$497))))+($RL$4*KN433*100*((100/MAX(EX$9:EX$497)+100/MAX(EZ$9:EZ$497))))+($RL$4*KO433*100*((100/MAX(EX$9:EX$497)+100/MAX(EZ$9:EZ$497))))+($RL$4*KP433*100*((100/MAX(EX$9:EX$497)+100/MAX(EZ$9:EZ$497))))+($RL$4*KQ433*100*((100/MAX(EX$9:EX$497)+100/MAX(EZ$9:EZ$497))))+($RL$4*KR433*100*((100/MAX(EX$9:EX$497)+100/MAX(EZ$9:EZ$497))))+($RL$4*KS433*100*((100/MAX(EX$9:EX$497)+100/MAX(EZ$9:EZ$497))))+($RL$4*KV433*100*((100/MAX(EX$9:EX$497)+100/MAX(EZ$9:EZ$497))))) * (($RO$3+$RO$4)/6)</f>
        <v>0</v>
      </c>
      <c r="RR433" s="115">
        <f>(($RL$4*KW433*100*((100/MAX(EX$9:EX$497)+100/MAX(EZ$9:EZ$497))))) * ($RO$3/2) + (($RL$4*KX433*100*((100/MAX(EX$9:EX$497)+100/MAX(EZ$9:EZ$497))))+($RL$4*KY433*100*((100/MAX(EX$9:EX$497)+100/MAX(EZ$9:EZ$497))))+($RL$4*KZ433*100*((100/MAX(EX$9:EX$497)+100/MAX(EZ$9:EZ$497))))+($RL$4*LA433*100*((100/MAX(EX$9:EX$497)+100/MAX(EZ$9:EZ$497))))+($RL$4*LB433*100*((100/MAX(EX$9:EX$497)+100/MAX(EZ$9:EZ$497))))+($RL$4*LC433*100*((100/MAX(EX$9:EX$497)+100/MAX(EZ$9:EZ$497))))) * (($RO$3+$RO$4)/6)</f>
        <v>0</v>
      </c>
      <c r="RS433" s="119">
        <f>(($RL$4*LD433*100*((100/MAX(EX$9:EX$497)+100/MAX(EZ$9:EZ$497))))+($RL$4*LE433*100*((100/MAX(EX$9:EX$497)+100/MAX(EZ$9:EZ$497))))) * (($RO$3+$RO$4)/6)</f>
        <v>0</v>
      </c>
      <c r="RT433" s="118">
        <f>($RJ$4*LH433*100*(100/MAX(EV$9:EV$497)))+($RJ$4*LI433*100*(100/MAX(EV$9:EV$497)))</f>
        <v>0</v>
      </c>
      <c r="RU433" s="119">
        <f>($RJ$4*LJ433*(100/MAX(EV$9:EV$497)))/2 + ($RL$3*LK433*(100/MAX(EW$9:EW$497))) + ($RJ$4*LL433*(100/MAX(EV$9:EV$497)))/4 + ($RL$3*LM433*(100/MAX(EW$9:EW$497)))</f>
        <v>7.0866141732283472</v>
      </c>
      <c r="RV433" s="118">
        <f>($RJ$4*LN433*100*100/MAX(EV$9:EV$497)/2)+($RJ$4*LO433*100*100/MAX(EV$9:EV$497)/2)+($RJ$4*LP433*100*100/MAX(EV$9:EV$497))+($RJ$4*LQ433*100*100/MAX(EV$9:EV$497))+($RJ$4*LR433*100*100/MAX(EV$9:EV$497))</f>
        <v>16.853932584269664</v>
      </c>
      <c r="RW433" s="115">
        <f>($RJ$4*LS433*100*100/MAX(EV$9:EV$497)) + (($RJ$4*LT433*100*100/MAX(EV$9:EV$497))+($RJ$4*LU433*100*100/MAX(EV$9:EV$497))+($RJ$4*LV433*100*100/MAX(EV$9:EV$497))+($RJ$4*LW433*100*100/MAX(EV$9:EV$497))+($RJ$4*LX433*100*100/MAX(EV$9:EV$497))+($RJ$4*LY433*100*100/MAX(EV$9:EV$497))+($RJ$4*LZ433*100*100/MAX(EV$9:EV$497))+($RJ$4*MA433*100*100/MAX(EV$9:EV$497)))/2</f>
        <v>0</v>
      </c>
      <c r="RX433" s="119">
        <f>($RJ$4*MB433*100*100/MAX(EV$9:EV$497))+($RJ$4*MC433*100*100/MAX(EV$9:EV$497))+($RJ$4*MD433*100*100/MAX(EV$9:EV$497))+($RJ$4*ME433*100*100/MAX(EV$9:EV$497))+($RJ$4*MF433*100*100/MAX(EV$9:EV$497))+($RJ$4*MG433*100*100/MAX(EV$9:EV$497))+($RJ$4*MH433*100*100/MAX(EV$9:EV$497))+($RJ$4*MI433*100*100/MAX(EV$9:EV$497))+($RJ$4*MJ433*100*100/MAX(EV$9:EV$497))+($RJ$4*MK433*100*100/MAX(EV$9:EV$497))+($RJ$4*ML433*100*100/MAX(EV$9:EV$497))+($RJ$4*MM433*100*100/MAX(EV$9:EV$497))+($RJ$4*MN433*100*100/MAX(EV$9:EV$497))</f>
        <v>0</v>
      </c>
      <c r="RY433" s="118">
        <f>($RJ$4*MQ433*100*100/MAX(EV$9:EV$497))/2 + (($RJ$4*MR433*100*100/MAX(EV$9:EV$497))+($RJ$4*MS433*100*100/MAX(EV$9:EV$497))+($RJ$4*MT433*100*100/MAX(EV$9:EV$497))+($RJ$4*MU433*100*100/MAX(EV$9:EV$497))+($RJ$4*MV433*100*100/MAX(EV$9:EV$497))+($RJ$4*MW433*100*100/MAX(EV$9:EV$497))+($RJ$4*MX433*100*100/MAX(EV$9:EV$497))+($RJ$4*MY433*100*100/MAX(EV$9:EV$497))+($RJ$4*MZ433*100*100/MAX(EV$9:EV$497))+($RJ$4*NA433*100*100/MAX(EV$9:EV$497))+($RJ$4*NB433*100*100/MAX(EV$9:EV$497))+($RJ$4*NC433*100*100/MAX(EV$9:EV$497))+($RJ$4*ND433*100*100/MAX(EV$9:EV$497))+($RJ$4*NG433*100*100/MAX(EV$9:EV$497)))/4</f>
        <v>2.106741573033708</v>
      </c>
      <c r="RZ433" s="115">
        <f>($RJ$4*NH433*100*100/MAX(EV$9:EV$497))/2 + (($RJ$4*NI433*100*100/MAX(EV$9:EV$497))+($RJ$4*NJ433*100*100/MAX(EV$9:EV$497))+($RJ$4*NK433*100*100/MAX(EV$9:EV$497))+($RJ$4*NL433*100*100/MAX(EV$9:EV$497))+($RJ$4*NM433*100*100/MAX(EV$9:EV$497))+($RJ$4*NN433*100*100/MAX(EV$9:EV$497)))/4</f>
        <v>0</v>
      </c>
      <c r="SA433" s="117">
        <f>(($RJ$4*NO433*100*100/MAX(EV$9:EV$497))+($RJ$4*NP433*100*100/MAX(EV$9:EV$497)))/4</f>
        <v>0</v>
      </c>
      <c r="SB433" s="118">
        <f t="shared" ref="SB433:SB451" si="1130">SUM(RG433:SA433)</f>
        <v>57.02073965796535</v>
      </c>
      <c r="SC433" s="115">
        <f t="shared" ref="SC433:SC451" si="1131">RG433 + RJ433 + RL433 + RM433 + RO433 + SUM(RQ433:RS433)/2 +  SUM(RT433:SA433)/5</f>
        <v>5.2094576661063439</v>
      </c>
      <c r="SD433" s="115">
        <f t="shared" ref="SD433:SD451" si="1132">(RH433+RK433+RL433/$RS$3*$RU$3+RN433)*$RY$3+RO433+SUM(RQ433:RS433)/5 + SUM(RT433:SA433)/4</f>
        <v>6.5118220826329303</v>
      </c>
      <c r="SE433" s="115">
        <f t="shared" ref="SE433:SE451" si="1133">RG433+RJ433+RL433/$RS$3+RM433/$RS$4+RO433 + SUM(RQ433:RS433)/2 +  SUM(RT433:SA433)/5</f>
        <v>5.2094576661063439</v>
      </c>
      <c r="SF433" s="115">
        <f t="shared" ref="SF433:SF451" si="1134">RI433*$RY$4+RL433+RO433 + SUM(RQ433:RS433)/5 +  SUM(RT433:SA433)/4</f>
        <v>6.5118220826329303</v>
      </c>
      <c r="SG433" s="115">
        <f t="shared" ref="SG433:SG451" si="1135">RP433*2 + SUM(RT433:SA433)</f>
        <v>87.994190985398973</v>
      </c>
      <c r="SH433" s="115">
        <f>ROUND(SB433/MAX(SB$9:SB$497)*100,0)</f>
        <v>72</v>
      </c>
      <c r="SI433" s="115">
        <f>ROUND(SC433/MAX(SC$9:SC$497)*100,0)</f>
        <v>8</v>
      </c>
      <c r="SJ433" s="115">
        <f>ROUND(SD433/MAX(SD$9:SD$497)*100,0)</f>
        <v>10</v>
      </c>
      <c r="SK433" s="115">
        <f>ROUND(SE433/MAX(SE$9:SE$497)*100,0)</f>
        <v>4</v>
      </c>
      <c r="SL433" s="115">
        <f>ROUND(SF433/MAX(SF$9:SF$497)*100,0)</f>
        <v>16</v>
      </c>
      <c r="SM433" s="121">
        <f>ROUND(SG433/MAX(SG$9:SG$497)*100,0)</f>
        <v>84</v>
      </c>
      <c r="SN433" s="115">
        <f>ROUND(AVERAGEIF($ES$9:$ES$497,$ES433,SH$9:SH$497),0)</f>
        <v>29</v>
      </c>
      <c r="SO433" s="115">
        <f>ROUND(AVERAGEIF($ES$9:$ES$497,$ES433,SI$9:SI$497),0)</f>
        <v>3</v>
      </c>
      <c r="SP433" s="115">
        <f>ROUND(AVERAGEIF($ES$9:$ES$497,$ES433,SJ$9:SJ$497),0)</f>
        <v>5</v>
      </c>
      <c r="SQ433" s="115">
        <f>ROUND(AVERAGEIF($ES$9:$ES$497,$ES433,SK$9:SK$497),0)</f>
        <v>2</v>
      </c>
      <c r="SR433" s="115">
        <f>ROUND(AVERAGEIF($ES$9:$ES$497,$ES433,SL$9:SL$497),0)</f>
        <v>4</v>
      </c>
      <c r="SS433" s="121">
        <f>ROUND(AVERAGEIF($ES$9:$ES$497,$ES433,SM$9:SM$497),0)</f>
        <v>36</v>
      </c>
      <c r="ST433" s="114">
        <f>RANK(SB433,SB$9:SB$497,0)</f>
        <v>28</v>
      </c>
      <c r="SU433" s="115">
        <f>RANK(SC433,SC$9:SC$497,0)</f>
        <v>178</v>
      </c>
      <c r="SV433" s="115">
        <f>RANK(SD433,SD$9:SD$497,0)</f>
        <v>87</v>
      </c>
      <c r="SW433" s="115">
        <f>RANK(SE433,SE$9:SE$497,0)</f>
        <v>178</v>
      </c>
      <c r="SX433" s="115">
        <f>RANK(SF433,SF$9:SF$497,0)</f>
        <v>38</v>
      </c>
      <c r="SY433" s="115">
        <f>RANK(SG433,SG$9:SG$497,0)</f>
        <v>12</v>
      </c>
      <c r="SZ433" s="115">
        <f>COUNTIFS(SB$9:SB$497,"&gt;"&amp;SB433,$ES$9:$ES$497,$ES433)+1</f>
        <v>8</v>
      </c>
      <c r="TA433" s="115">
        <f>COUNTIFS(SC$9:SC$497,"&gt;"&amp;SC433,$ES$9:$ES$497,$ES433)+1</f>
        <v>5</v>
      </c>
      <c r="TB433" s="115">
        <f>COUNTIFS(SD$9:SD$497,"&gt;"&amp;SD433,$ES$9:$ES$497,$ES433)+1</f>
        <v>9</v>
      </c>
      <c r="TC433" s="115">
        <f>COUNTIFS(SE$9:SE$497,"&gt;"&amp;SE433,$ES$9:$ES$497,$ES433)+1</f>
        <v>5</v>
      </c>
      <c r="TD433" s="115">
        <f>COUNTIFS(SF$9:SF$497,"&gt;"&amp;SF433,$ES$9:$ES$497,$ES433)+1</f>
        <v>2</v>
      </c>
      <c r="TE433" s="117">
        <f>COUNTIFS(SG$9:SG$497,"&gt;"&amp;SG433,$ES$9:$ES$497,$ES433)+1</f>
        <v>12</v>
      </c>
      <c r="TF433" s="118">
        <f t="shared" ref="TF433:TF451" si="1136">MAX(PH433:PM433)+SH433</f>
        <v>161</v>
      </c>
      <c r="TG433" s="115">
        <f t="shared" ref="TG433:TG451" si="1137">PH433+SI433</f>
        <v>65</v>
      </c>
      <c r="TH433" s="115">
        <f t="shared" ref="TH433:TH451" si="1138">PI433+SJ433</f>
        <v>72</v>
      </c>
      <c r="TI433" s="115">
        <f t="shared" ref="TI433:TI451" si="1139">PJ433+SK433</f>
        <v>68</v>
      </c>
      <c r="TJ433" s="115">
        <f t="shared" ref="TJ433:TJ451" si="1140">PK433+SL433</f>
        <v>69</v>
      </c>
      <c r="TK433" s="115">
        <f t="shared" ref="TK433:TK451" si="1141">PL433+SM433</f>
        <v>173</v>
      </c>
      <c r="TL433" s="117">
        <f t="shared" ref="TL433:TL451" si="1142">PM433+SM433</f>
        <v>173</v>
      </c>
      <c r="TM433" s="118">
        <f>ROUND(TF433/MAX(TF$9:TF$497)*100,0)</f>
        <v>89</v>
      </c>
      <c r="TN433" s="115">
        <f>ROUND(TG433/MAX(TG$9:TG$497)*100,0)</f>
        <v>36</v>
      </c>
      <c r="TO433" s="115">
        <f>ROUND(TH433/MAX(TH$9:TH$497)*100,0)</f>
        <v>40</v>
      </c>
      <c r="TP433" s="115">
        <f>ROUND(TI433/MAX(TI$9:TI$497)*100,0)</f>
        <v>38</v>
      </c>
      <c r="TQ433" s="115">
        <f>ROUND(TJ433/MAX(TJ$9:TJ$497)*100,0)</f>
        <v>35</v>
      </c>
      <c r="TR433" s="115">
        <f>ROUND(TK433/MAX(TK$9:TK$497)*100,0)</f>
        <v>88</v>
      </c>
      <c r="TS433" s="119">
        <f>ROUND(TL433/MAX(TL$9:TL$497)*100,0)</f>
        <v>88</v>
      </c>
      <c r="TT433" s="120">
        <f>RANK(TM433,TM$9:TM$497,0)</f>
        <v>12</v>
      </c>
      <c r="TU433" s="115">
        <f>RANK(TN433,TN$9:TN$497,0)</f>
        <v>162</v>
      </c>
      <c r="TV433" s="115">
        <f>RANK(TO433,TO$9:TO$497,0)</f>
        <v>69</v>
      </c>
      <c r="TW433" s="115">
        <f>RANK(TP433,TP$9:TP$497,0)</f>
        <v>151</v>
      </c>
      <c r="TX433" s="115">
        <f>RANK(TQ433,TQ$9:TQ$497,0)</f>
        <v>90</v>
      </c>
      <c r="TY433" s="115">
        <f>RANK(TR433,TR$9:TR$497,0)</f>
        <v>4</v>
      </c>
      <c r="TZ433" s="121">
        <f>RANK(TS433,TS$9:TS$497,0)</f>
        <v>4</v>
      </c>
      <c r="UA433" s="132"/>
      <c r="UB433" s="7" t="s">
        <v>1</v>
      </c>
    </row>
    <row r="434" spans="1:548" x14ac:dyDescent="0.15">
      <c r="A434" s="183">
        <v>426</v>
      </c>
      <c r="B434" s="200" t="s">
        <v>1565</v>
      </c>
      <c r="C434" s="143"/>
      <c r="D434" s="143"/>
      <c r="E434" s="161" t="s">
        <v>518</v>
      </c>
      <c r="F434" s="65">
        <v>116</v>
      </c>
      <c r="G434" s="65" t="s">
        <v>908</v>
      </c>
      <c r="H434" s="144" t="s">
        <v>1005</v>
      </c>
      <c r="I434" s="66" t="s">
        <v>521</v>
      </c>
      <c r="J434" s="67" t="s">
        <v>521</v>
      </c>
      <c r="K434" s="67" t="s">
        <v>521</v>
      </c>
      <c r="L434" s="67" t="s">
        <v>521</v>
      </c>
      <c r="M434" s="67" t="s">
        <v>521</v>
      </c>
      <c r="N434" s="67" t="s">
        <v>521</v>
      </c>
      <c r="O434" s="67" t="s">
        <v>521</v>
      </c>
      <c r="P434" s="67" t="s">
        <v>521</v>
      </c>
      <c r="Q434" s="67" t="s">
        <v>521</v>
      </c>
      <c r="R434" s="68" t="s">
        <v>521</v>
      </c>
      <c r="S434" s="69" t="s">
        <v>521</v>
      </c>
      <c r="T434" s="67" t="s">
        <v>521</v>
      </c>
      <c r="U434" s="67" t="s">
        <v>521</v>
      </c>
      <c r="V434" s="67" t="s">
        <v>521</v>
      </c>
      <c r="W434" s="67" t="s">
        <v>521</v>
      </c>
      <c r="X434" s="67" t="s">
        <v>521</v>
      </c>
      <c r="Y434" s="67" t="s">
        <v>521</v>
      </c>
      <c r="Z434" s="67" t="s">
        <v>521</v>
      </c>
      <c r="AA434" s="67" t="s">
        <v>521</v>
      </c>
      <c r="AB434" s="68" t="s">
        <v>521</v>
      </c>
      <c r="AC434" s="69" t="s">
        <v>521</v>
      </c>
      <c r="AD434" s="67" t="s">
        <v>521</v>
      </c>
      <c r="AE434" s="67" t="s">
        <v>521</v>
      </c>
      <c r="AF434" s="67" t="s">
        <v>521</v>
      </c>
      <c r="AG434" s="67" t="s">
        <v>521</v>
      </c>
      <c r="AH434" s="67" t="s">
        <v>521</v>
      </c>
      <c r="AI434" s="67" t="s">
        <v>521</v>
      </c>
      <c r="AJ434" s="67" t="s">
        <v>521</v>
      </c>
      <c r="AK434" s="67" t="s">
        <v>521</v>
      </c>
      <c r="AL434" s="68" t="s">
        <v>521</v>
      </c>
      <c r="AM434" s="69" t="s">
        <v>521</v>
      </c>
      <c r="AN434" s="67" t="s">
        <v>521</v>
      </c>
      <c r="AO434" s="67" t="s">
        <v>521</v>
      </c>
      <c r="AP434" s="67" t="s">
        <v>521</v>
      </c>
      <c r="AQ434" s="67" t="s">
        <v>521</v>
      </c>
      <c r="AR434" s="67" t="s">
        <v>521</v>
      </c>
      <c r="AS434" s="67" t="s">
        <v>521</v>
      </c>
      <c r="AT434" s="67" t="s">
        <v>521</v>
      </c>
      <c r="AU434" s="67" t="s">
        <v>521</v>
      </c>
      <c r="AV434" s="68" t="s">
        <v>521</v>
      </c>
      <c r="AW434" s="69" t="s">
        <v>521</v>
      </c>
      <c r="AX434" s="67" t="s">
        <v>521</v>
      </c>
      <c r="AY434" s="67" t="s">
        <v>521</v>
      </c>
      <c r="AZ434" s="67" t="s">
        <v>521</v>
      </c>
      <c r="BA434" s="67" t="s">
        <v>521</v>
      </c>
      <c r="BB434" s="67" t="s">
        <v>521</v>
      </c>
      <c r="BC434" s="67" t="s">
        <v>521</v>
      </c>
      <c r="BD434" s="67" t="s">
        <v>521</v>
      </c>
      <c r="BE434" s="67" t="s">
        <v>521</v>
      </c>
      <c r="BF434" s="68" t="s">
        <v>521</v>
      </c>
      <c r="BG434" s="69" t="s">
        <v>521</v>
      </c>
      <c r="BH434" s="67" t="s">
        <v>521</v>
      </c>
      <c r="BI434" s="67" t="s">
        <v>521</v>
      </c>
      <c r="BJ434" s="67" t="s">
        <v>521</v>
      </c>
      <c r="BK434" s="67" t="s">
        <v>521</v>
      </c>
      <c r="BL434" s="67" t="s">
        <v>521</v>
      </c>
      <c r="BM434" s="67" t="s">
        <v>521</v>
      </c>
      <c r="BN434" s="67" t="s">
        <v>521</v>
      </c>
      <c r="BO434" s="67" t="s">
        <v>521</v>
      </c>
      <c r="BP434" s="68" t="s">
        <v>521</v>
      </c>
      <c r="BQ434" s="70" t="s">
        <v>521</v>
      </c>
      <c r="BR434" s="67" t="s">
        <v>521</v>
      </c>
      <c r="BS434" s="67" t="s">
        <v>521</v>
      </c>
      <c r="BT434" s="67" t="s">
        <v>521</v>
      </c>
      <c r="BU434" s="67" t="s">
        <v>521</v>
      </c>
      <c r="BV434" s="67" t="s">
        <v>521</v>
      </c>
      <c r="BW434" s="67" t="s">
        <v>521</v>
      </c>
      <c r="BX434" s="67" t="s">
        <v>521</v>
      </c>
      <c r="BY434" s="67" t="s">
        <v>521</v>
      </c>
      <c r="BZ434" s="68" t="s">
        <v>521</v>
      </c>
      <c r="CA434" s="69" t="s">
        <v>521</v>
      </c>
      <c r="CB434" s="67" t="s">
        <v>521</v>
      </c>
      <c r="CC434" s="67" t="s">
        <v>521</v>
      </c>
      <c r="CD434" s="67" t="s">
        <v>521</v>
      </c>
      <c r="CE434" s="67" t="s">
        <v>521</v>
      </c>
      <c r="CF434" s="67" t="s">
        <v>521</v>
      </c>
      <c r="CG434" s="67" t="s">
        <v>521</v>
      </c>
      <c r="CH434" s="67" t="s">
        <v>521</v>
      </c>
      <c r="CI434" s="67" t="s">
        <v>521</v>
      </c>
      <c r="CJ434" s="68" t="s">
        <v>521</v>
      </c>
      <c r="CK434" s="69" t="s">
        <v>521</v>
      </c>
      <c r="CL434" s="67" t="s">
        <v>521</v>
      </c>
      <c r="CM434" s="67" t="s">
        <v>521</v>
      </c>
      <c r="CN434" s="67" t="s">
        <v>521</v>
      </c>
      <c r="CO434" s="67" t="s">
        <v>521</v>
      </c>
      <c r="CP434" s="67" t="s">
        <v>521</v>
      </c>
      <c r="CQ434" s="67" t="s">
        <v>521</v>
      </c>
      <c r="CR434" s="67" t="s">
        <v>521</v>
      </c>
      <c r="CS434" s="67" t="s">
        <v>521</v>
      </c>
      <c r="CT434" s="68" t="s">
        <v>521</v>
      </c>
      <c r="CU434" s="69" t="s">
        <v>521</v>
      </c>
      <c r="CV434" s="67" t="s">
        <v>521</v>
      </c>
      <c r="CW434" s="67" t="s">
        <v>521</v>
      </c>
      <c r="CX434" s="67" t="s">
        <v>521</v>
      </c>
      <c r="CY434" s="67" t="s">
        <v>521</v>
      </c>
      <c r="CZ434" s="67" t="s">
        <v>521</v>
      </c>
      <c r="DA434" s="67" t="s">
        <v>521</v>
      </c>
      <c r="DB434" s="67" t="s">
        <v>521</v>
      </c>
      <c r="DC434" s="67" t="s">
        <v>521</v>
      </c>
      <c r="DD434" s="68" t="s">
        <v>521</v>
      </c>
      <c r="DE434" s="69" t="s">
        <v>521</v>
      </c>
      <c r="DF434" s="71" t="s">
        <v>521</v>
      </c>
      <c r="DG434" s="67" t="s">
        <v>521</v>
      </c>
      <c r="DH434" s="67" t="s">
        <v>521</v>
      </c>
      <c r="DI434" s="67" t="s">
        <v>521</v>
      </c>
      <c r="DJ434" s="67" t="s">
        <v>521</v>
      </c>
      <c r="DK434" s="67" t="s">
        <v>521</v>
      </c>
      <c r="DL434" s="67" t="s">
        <v>521</v>
      </c>
      <c r="DM434" s="67" t="s">
        <v>521</v>
      </c>
      <c r="DN434" s="68" t="s">
        <v>521</v>
      </c>
      <c r="DO434" s="70" t="s">
        <v>521</v>
      </c>
      <c r="DP434" s="71" t="s">
        <v>521</v>
      </c>
      <c r="DQ434" s="67" t="s">
        <v>521</v>
      </c>
      <c r="DR434" s="67" t="s">
        <v>521</v>
      </c>
      <c r="DS434" s="67" t="s">
        <v>521</v>
      </c>
      <c r="DT434" s="67" t="s">
        <v>521</v>
      </c>
      <c r="DU434" s="67" t="s">
        <v>521</v>
      </c>
      <c r="DV434" s="67" t="s">
        <v>521</v>
      </c>
      <c r="DW434" s="67" t="s">
        <v>521</v>
      </c>
      <c r="DX434" s="72" t="s">
        <v>521</v>
      </c>
      <c r="DY434" s="146" t="s">
        <v>522</v>
      </c>
      <c r="DZ434" s="74">
        <v>3</v>
      </c>
      <c r="EA434" s="74">
        <v>4</v>
      </c>
      <c r="EB434" s="74">
        <v>4</v>
      </c>
      <c r="EC434" s="75">
        <v>5</v>
      </c>
      <c r="ED434" s="168" t="s">
        <v>522</v>
      </c>
      <c r="EE434" s="74">
        <f t="shared" si="1095"/>
        <v>3</v>
      </c>
      <c r="EF434" s="74">
        <f>DZ434*EA434</f>
        <v>12</v>
      </c>
      <c r="EG434" s="74">
        <f>DZ434*EA434*EB434</f>
        <v>48</v>
      </c>
      <c r="EH434" s="77">
        <f>DZ434*EA434*EB434*EC434</f>
        <v>240</v>
      </c>
      <c r="EI434" s="73">
        <v>10</v>
      </c>
      <c r="EJ434" s="74">
        <v>50</v>
      </c>
      <c r="EK434" s="74">
        <v>270</v>
      </c>
      <c r="EL434" s="74">
        <v>450</v>
      </c>
      <c r="EM434" s="75">
        <v>1350</v>
      </c>
      <c r="EN434" s="78">
        <v>1</v>
      </c>
      <c r="EO434" s="79">
        <f>(EJ434/EE434)/EI434</f>
        <v>1.6666666666666667</v>
      </c>
      <c r="EP434" s="79">
        <f>(EK434/EF434)/EI434</f>
        <v>2.25</v>
      </c>
      <c r="EQ434" s="79">
        <f>(EL434/EG434)/EI434</f>
        <v>0.9375</v>
      </c>
      <c r="ER434" s="80">
        <f>(EM434/EH434)/EI434</f>
        <v>0.5625</v>
      </c>
      <c r="ES434" s="128" t="s">
        <v>534</v>
      </c>
      <c r="ET434" s="82" t="s">
        <v>1570</v>
      </c>
      <c r="EU434" s="83">
        <v>4</v>
      </c>
      <c r="EV434" s="146">
        <v>73</v>
      </c>
      <c r="EW434" s="147">
        <v>41</v>
      </c>
      <c r="EX434" s="147">
        <v>100</v>
      </c>
      <c r="EY434" s="147">
        <v>54</v>
      </c>
      <c r="EZ434" s="147">
        <v>14</v>
      </c>
      <c r="FA434" s="147">
        <v>14</v>
      </c>
      <c r="FB434" s="147">
        <v>76</v>
      </c>
      <c r="FC434" s="147">
        <v>67</v>
      </c>
      <c r="FD434" s="74">
        <f t="shared" si="1096"/>
        <v>114</v>
      </c>
      <c r="FE434" s="84">
        <f t="shared" si="1097"/>
        <v>167</v>
      </c>
      <c r="FF434" s="73">
        <f>RANK(EV434,$EV$9:$EV$497,0)</f>
        <v>190</v>
      </c>
      <c r="FG434" s="74">
        <f>RANK(EW434,$EW$9:$EW$497,0)</f>
        <v>226</v>
      </c>
      <c r="FH434" s="74">
        <f>RANK(EX434,$EX$9:$EX$497,0)</f>
        <v>16</v>
      </c>
      <c r="FI434" s="74">
        <f>RANK(EY434,$EY$9:$EY$497,0)</f>
        <v>109</v>
      </c>
      <c r="FJ434" s="74">
        <f>RANK(EZ434,$EZ$9:$EZ$497,0)</f>
        <v>271</v>
      </c>
      <c r="FK434" s="74">
        <f>RANK(FA434,$FA$9:$FA$497,0)</f>
        <v>253</v>
      </c>
      <c r="FL434" s="74">
        <f>RANK(FB434,$FB$9:$FB$497,0)</f>
        <v>68</v>
      </c>
      <c r="FM434" s="74">
        <f>RANK(FC434,$FC$9:$FC$497,0)</f>
        <v>104</v>
      </c>
      <c r="FN434" s="74">
        <f>RANK(FD434,$FD$9:$FD$497,0)</f>
        <v>40</v>
      </c>
      <c r="FO434" s="84">
        <f>RANK(FE434,$FE$9:$FE$497,0)</f>
        <v>42</v>
      </c>
      <c r="FP434" s="73">
        <f>COUNTIFS($EV$9:$EV$497,"&gt;"&amp;EV434,$ES$9:$ES$497,ES434)+1</f>
        <v>41</v>
      </c>
      <c r="FQ434" s="74">
        <f>COUNTIFS($EW$9:$EW$497,"&gt;"&amp;EW434,$ES$9:$ES$497,ES434)+1</f>
        <v>22</v>
      </c>
      <c r="FR434" s="74">
        <f>COUNTIFS($EX$9:$EX$497,"&gt;"&amp;EX434,$ES$9:$ES$497,ES434)+1</f>
        <v>10</v>
      </c>
      <c r="FS434" s="74">
        <f>COUNTIFS($EY$9:$EY$497,"&gt;"&amp;EY434,$ES$9:$ES$497,ES434)+1</f>
        <v>15</v>
      </c>
      <c r="FT434" s="74">
        <f>COUNTIFS($EZ$9:$EZ$497,"&gt;"&amp;EZ434,$ES$9:$ES$497,ES434)+1</f>
        <v>18</v>
      </c>
      <c r="FU434" s="74">
        <f>COUNTIFS($FA$9:$FA$497,"&gt;"&amp;FA434,$ES$9:$ES$497,ES434)+1</f>
        <v>17</v>
      </c>
      <c r="FV434" s="74">
        <f>COUNTIFS($FB$9:$FB$497,"&gt;"&amp;FB434,$ES$9:$ES$497,ES434)+1</f>
        <v>16</v>
      </c>
      <c r="FW434" s="74">
        <f>COUNTIFS($FC$9:$FC$497,"&gt;"&amp;FC434,$ES$9:$ES$497,ES434)+1</f>
        <v>26</v>
      </c>
      <c r="FX434" s="74">
        <f>COUNTIFS($FD$9:$FD$497,"&gt;"&amp;FD434,$ES$9:$ES$497,ES434)+1</f>
        <v>11</v>
      </c>
      <c r="FY434" s="84">
        <f>COUNTIFS($FE$9:$FE$497,"&gt;"&amp;FE434,$ES$9:$ES$497,ES434)+1</f>
        <v>18</v>
      </c>
      <c r="FZ434" s="85">
        <f t="shared" si="1098"/>
        <v>0.63</v>
      </c>
      <c r="GA434" s="86">
        <f t="shared" si="1099"/>
        <v>0.35</v>
      </c>
      <c r="GB434" s="86">
        <f t="shared" si="1100"/>
        <v>0.86</v>
      </c>
      <c r="GC434" s="86">
        <f t="shared" si="1101"/>
        <v>0.47</v>
      </c>
      <c r="GD434" s="86">
        <f t="shared" si="1102"/>
        <v>0.12</v>
      </c>
      <c r="GE434" s="86">
        <f t="shared" si="1103"/>
        <v>0.12</v>
      </c>
      <c r="GF434" s="86">
        <f t="shared" si="1104"/>
        <v>0.66</v>
      </c>
      <c r="GG434" s="86">
        <f t="shared" si="1105"/>
        <v>0.57999999999999996</v>
      </c>
      <c r="GH434" s="86">
        <f t="shared" si="1106"/>
        <v>0.98</v>
      </c>
      <c r="GI434" s="87">
        <f t="shared" si="1107"/>
        <v>1.44</v>
      </c>
      <c r="GJ434" s="85">
        <f>ROUND(((FZ434-AVERAGE(FZ$9:FZ$497))/STDEVP(FZ$9:FZ$497)*10+50),2)</f>
        <v>36.9</v>
      </c>
      <c r="GK434" s="86">
        <f>ROUND(((GA434-AVERAGE(GA$9:GA$497))/STDEVP(GA$9:GA$497)*10+50),2)</f>
        <v>39.83</v>
      </c>
      <c r="GL434" s="86">
        <f>ROUND(((GB434-AVERAGE(GB$9:GB$497))/STDEVP(GB$9:GB$497)*10+50),2)</f>
        <v>60.41</v>
      </c>
      <c r="GM434" s="86">
        <f>ROUND(((GC434-AVERAGE(GC$9:GC$497))/STDEVP(GC$9:GC$497)*10+50),2)</f>
        <v>47.19</v>
      </c>
      <c r="GN434" s="86">
        <f>ROUND(((GD434-AVERAGE(GD$9:GD$497))/STDEVP(GD$9:GD$497)*10+50),2)</f>
        <v>40.68</v>
      </c>
      <c r="GO434" s="86">
        <f>ROUND(((GE434-AVERAGE(GE$9:GE$497))/STDEVP(GE$9:GE$497)*10+50),2)</f>
        <v>41.71</v>
      </c>
      <c r="GP434" s="86">
        <f>ROUND(((GF434-AVERAGE(GF$9:GF$497))/STDEVP(GF$9:GF$497)*10+50),2)</f>
        <v>50.79</v>
      </c>
      <c r="GQ434" s="86">
        <f>ROUND(((GG434-AVERAGE(GG$9:GG$497))/STDEVP(GG$9:GG$497)*10+50),2)</f>
        <v>48.4</v>
      </c>
      <c r="GR434" s="86">
        <f>ROUND(((GH434-AVERAGE(GH$9:GH$497))/STDEVP(GH$9:GH$497)*10+50),2)</f>
        <v>50.19</v>
      </c>
      <c r="GS434" s="87">
        <f>ROUND(((GI434-AVERAGE(GI$9:GI$497))/STDEVP(GI$9:GI$497)*10+50),2)</f>
        <v>54.75</v>
      </c>
      <c r="GT434" s="73">
        <f>RANK(GJ434,$GJ$9:$GJ$497,0)</f>
        <v>393</v>
      </c>
      <c r="GU434" s="74">
        <f>RANK(GK434,$GK$9:$GK$497,0)</f>
        <v>378</v>
      </c>
      <c r="GV434" s="74">
        <f>RANK(GL434,$GL$9:$GL$497,0)</f>
        <v>73</v>
      </c>
      <c r="GW434" s="74">
        <f>RANK(GM434,$GM$9:$GM$497,0)</f>
        <v>260</v>
      </c>
      <c r="GX434" s="74">
        <f>RANK(GN434,$GN$9:$GN$497,0)</f>
        <v>412</v>
      </c>
      <c r="GY434" s="74">
        <f>RANK(GO434,$GO$9:$GO$497,0)</f>
        <v>407</v>
      </c>
      <c r="GZ434" s="74">
        <f>RANK(GP434,$GP$9:$GP$497,0)</f>
        <v>198</v>
      </c>
      <c r="HA434" s="74">
        <f>RANK(GQ434,$GQ$9:$GQ$497,0)</f>
        <v>240</v>
      </c>
      <c r="HB434" s="74">
        <f>RANK(GR434,$GR$9:$GR$497,0)</f>
        <v>180</v>
      </c>
      <c r="HC434" s="84">
        <f>RANK(GS434,$GS$9:$GS$497,0)</f>
        <v>114</v>
      </c>
      <c r="HD434" s="85">
        <f>ROUND(AVERAGEIF($ES$9:$ES$497,$ES434,$FZ$9:$FZ$497),2)</f>
        <v>0.95</v>
      </c>
      <c r="HE434" s="86">
        <f>ROUND(AVERAGEIF($ES$9:$ES$497,$ES434,$GA$9:$GA$497),2)</f>
        <v>0.38</v>
      </c>
      <c r="HF434" s="86">
        <f>ROUND(AVERAGEIF($ES$9:$ES$497,$ES434,$GB$9:$GB$497),2)</f>
        <v>0.82</v>
      </c>
      <c r="HG434" s="86">
        <f>ROUND(AVERAGEIF($ES$9:$ES$497,$ES434,$GC$9:$GC$497),2)</f>
        <v>0.44</v>
      </c>
      <c r="HH434" s="86">
        <f>ROUND(AVERAGEIF($ES$9:$ES$497,$ES434,$GD$9:$GD$497),2)</f>
        <v>0.15</v>
      </c>
      <c r="HI434" s="86">
        <f>ROUND(AVERAGEIF($ES$9:$ES$497,$ES434,$GE$9:$GE$497),2)</f>
        <v>0.14000000000000001</v>
      </c>
      <c r="HJ434" s="86">
        <f>ROUND(AVERAGEIF($ES$9:$ES$497,$ES434,$GF$9:$GF$497),2)</f>
        <v>0.74</v>
      </c>
      <c r="HK434" s="86">
        <f>ROUND(AVERAGEIF($ES$9:$ES$497,$ES434,$GG$9:$GG$497),2)</f>
        <v>0.85</v>
      </c>
      <c r="HL434" s="86">
        <f>ROUND(AVERAGEIF($ES$9:$ES$497,$ES434,$GH$9:$GH$497),2)</f>
        <v>0.97</v>
      </c>
      <c r="HM434" s="87">
        <f>ROUND(AVERAGEIF($ES$9:$ES$497,$ES434,$GI$9:$GI$497),2)</f>
        <v>1.67</v>
      </c>
      <c r="HN434" s="88">
        <f t="shared" si="1108"/>
        <v>-0.31999999999999995</v>
      </c>
      <c r="HO434" s="89">
        <f t="shared" si="1109"/>
        <v>-3.0000000000000027E-2</v>
      </c>
      <c r="HP434" s="89">
        <f t="shared" si="1110"/>
        <v>4.0000000000000036E-2</v>
      </c>
      <c r="HQ434" s="89">
        <f t="shared" si="1111"/>
        <v>2.9999999999999971E-2</v>
      </c>
      <c r="HR434" s="89">
        <f t="shared" si="1112"/>
        <v>-0.03</v>
      </c>
      <c r="HS434" s="89">
        <f t="shared" si="1113"/>
        <v>-2.0000000000000018E-2</v>
      </c>
      <c r="HT434" s="89">
        <f t="shared" si="1114"/>
        <v>-7.999999999999996E-2</v>
      </c>
      <c r="HU434" s="89">
        <f t="shared" si="1115"/>
        <v>-0.27</v>
      </c>
      <c r="HV434" s="89">
        <f t="shared" si="1116"/>
        <v>1.0000000000000009E-2</v>
      </c>
      <c r="HW434" s="90">
        <f t="shared" si="1117"/>
        <v>-0.22999999999999998</v>
      </c>
      <c r="HX434" s="73">
        <f>COUNTIFS($FZ$9:$FZ$497,"&gt;"&amp;FZ434,$ES$9:$ES$497,$ES434)+1</f>
        <v>75</v>
      </c>
      <c r="HY434" s="74">
        <f>COUNTIFS($GA$9:$GA$497,"&gt;"&amp;GA434,$ES$9:$ES$497,$ES434)+1</f>
        <v>51</v>
      </c>
      <c r="HZ434" s="74">
        <f>COUNTIFS($GB$9:$GB$497,"&gt;"&amp;GB434,$ES$9:$ES$497,$ES434)+1</f>
        <v>30</v>
      </c>
      <c r="IA434" s="74">
        <f>COUNTIFS($GC$9:$GC$497,"&gt;"&amp;GC434,$ES$9:$ES$497,$ES434)+1</f>
        <v>38</v>
      </c>
      <c r="IB434" s="74">
        <f>COUNTIFS($GD$9:$GD$497,"&gt;"&amp;GD434,$ES$9:$ES$497,$ES434)+1</f>
        <v>61</v>
      </c>
      <c r="IC434" s="74">
        <f>COUNTIFS($GE$9:$GE$497,"&gt;"&amp;GE434,$ES$9:$ES$497,$ES434)+1</f>
        <v>61</v>
      </c>
      <c r="ID434" s="74">
        <f>COUNTIFS($GF$9:$GF$497,"&gt;"&amp;GF434,$ES$9:$ES$497,$ES434)+1</f>
        <v>62</v>
      </c>
      <c r="IE434" s="74">
        <f>COUNTIFS($GG$9:$GG$497,"&gt;"&amp;GG434,$ES$9:$ES$497,$ES434)+1</f>
        <v>65</v>
      </c>
      <c r="IF434" s="74">
        <f>COUNTIFS($GH$9:$GH$497,"&gt;"&amp;GH434,$ES$9:$ES$497,$ES434)+1</f>
        <v>37</v>
      </c>
      <c r="IG434" s="84">
        <f>COUNTIFS($GI$9:$GI$497,"&gt;"&amp;GI434,$ES$9:$ES$497,$ES434)+1</f>
        <v>59</v>
      </c>
      <c r="IH434" s="148"/>
      <c r="II434" s="149">
        <v>0.05</v>
      </c>
      <c r="IJ434" s="149"/>
      <c r="IK434" s="149"/>
      <c r="IL434" s="149"/>
      <c r="IM434" s="150"/>
      <c r="IN434" s="151"/>
      <c r="IO434" s="152"/>
      <c r="IP434" s="153"/>
      <c r="IQ434" s="149"/>
      <c r="IR434" s="149"/>
      <c r="IS434" s="149"/>
      <c r="IT434" s="149"/>
      <c r="IU434" s="149"/>
      <c r="IV434" s="149"/>
      <c r="IW434" s="154"/>
      <c r="IX434" s="151"/>
      <c r="IY434" s="149"/>
      <c r="IZ434" s="149"/>
      <c r="JA434" s="149"/>
      <c r="JB434" s="149"/>
      <c r="JC434" s="149"/>
      <c r="JD434" s="149"/>
      <c r="JE434" s="155"/>
      <c r="JF434" s="153"/>
      <c r="JG434" s="149"/>
      <c r="JH434" s="149"/>
      <c r="JI434" s="149"/>
      <c r="JJ434" s="149"/>
      <c r="JK434" s="149"/>
      <c r="JL434" s="149"/>
      <c r="JM434" s="154"/>
      <c r="JN434" s="151"/>
      <c r="JO434" s="149"/>
      <c r="JP434" s="149"/>
      <c r="JQ434" s="149"/>
      <c r="JR434" s="149">
        <v>0.1</v>
      </c>
      <c r="JS434" s="149"/>
      <c r="JT434" s="149"/>
      <c r="JU434" s="149"/>
      <c r="JV434" s="149"/>
      <c r="JW434" s="149"/>
      <c r="JX434" s="149"/>
      <c r="JY434" s="149"/>
      <c r="JZ434" s="155"/>
      <c r="KA434" s="151"/>
      <c r="KB434" s="149"/>
      <c r="KC434" s="149"/>
      <c r="KD434" s="149"/>
      <c r="KE434" s="155"/>
      <c r="KF434" s="153"/>
      <c r="KG434" s="149"/>
      <c r="KH434" s="149"/>
      <c r="KI434" s="149"/>
      <c r="KJ434" s="149"/>
      <c r="KK434" s="156"/>
      <c r="KL434" s="149"/>
      <c r="KM434" s="149"/>
      <c r="KN434" s="149"/>
      <c r="KO434" s="149"/>
      <c r="KP434" s="149"/>
      <c r="KQ434" s="149"/>
      <c r="KR434" s="149"/>
      <c r="KS434" s="154"/>
      <c r="KT434" s="154"/>
      <c r="KU434" s="154"/>
      <c r="KV434" s="154"/>
      <c r="KW434" s="151"/>
      <c r="KX434" s="149"/>
      <c r="KY434" s="149"/>
      <c r="KZ434" s="149"/>
      <c r="LA434" s="149"/>
      <c r="LB434" s="149"/>
      <c r="LC434" s="154"/>
      <c r="LD434" s="151"/>
      <c r="LE434" s="152"/>
      <c r="LF434" s="157"/>
      <c r="LG434" s="158"/>
      <c r="LH434" s="151"/>
      <c r="LI434" s="149"/>
      <c r="LJ434" s="147"/>
      <c r="LK434" s="147"/>
      <c r="LL434" s="147"/>
      <c r="LM434" s="159"/>
      <c r="LN434" s="153"/>
      <c r="LO434" s="149"/>
      <c r="LP434" s="149"/>
      <c r="LQ434" s="149"/>
      <c r="LR434" s="154"/>
      <c r="LS434" s="151"/>
      <c r="LT434" s="149"/>
      <c r="LU434" s="149"/>
      <c r="LV434" s="149"/>
      <c r="LW434" s="149"/>
      <c r="LX434" s="149"/>
      <c r="LY434" s="149"/>
      <c r="LZ434" s="149"/>
      <c r="MA434" s="155"/>
      <c r="MB434" s="153"/>
      <c r="MC434" s="149"/>
      <c r="MD434" s="149"/>
      <c r="ME434" s="149"/>
      <c r="MF434" s="149"/>
      <c r="MG434" s="149"/>
      <c r="MH434" s="149"/>
      <c r="MI434" s="149"/>
      <c r="MJ434" s="149"/>
      <c r="MK434" s="149"/>
      <c r="ML434" s="149"/>
      <c r="MM434" s="149"/>
      <c r="MN434" s="156"/>
      <c r="MO434" s="156"/>
      <c r="MP434" s="154"/>
      <c r="MQ434" s="151"/>
      <c r="MR434" s="149"/>
      <c r="MS434" s="149"/>
      <c r="MT434" s="149"/>
      <c r="MU434" s="149"/>
      <c r="MV434" s="156"/>
      <c r="MW434" s="149"/>
      <c r="MX434" s="149"/>
      <c r="MY434" s="149">
        <v>0.05</v>
      </c>
      <c r="MZ434" s="149"/>
      <c r="NA434" s="149"/>
      <c r="NB434" s="149"/>
      <c r="NC434" s="149"/>
      <c r="ND434" s="154"/>
      <c r="NE434" s="154"/>
      <c r="NF434" s="154"/>
      <c r="NG434" s="154"/>
      <c r="NH434" s="151"/>
      <c r="NI434" s="149"/>
      <c r="NJ434" s="149"/>
      <c r="NK434" s="149"/>
      <c r="NL434" s="149"/>
      <c r="NM434" s="149"/>
      <c r="NN434" s="94"/>
      <c r="NO434" s="151"/>
      <c r="NP434" s="160"/>
      <c r="NQ434" s="196" t="s">
        <v>1563</v>
      </c>
      <c r="NR434" s="196" t="s">
        <v>1571</v>
      </c>
      <c r="NS434" s="198"/>
      <c r="NT434" s="198"/>
      <c r="NU434" s="199" t="s">
        <v>1566</v>
      </c>
      <c r="NV434" s="186">
        <v>44526</v>
      </c>
      <c r="NW434" s="198" t="s">
        <v>1572</v>
      </c>
      <c r="NX434" s="165" t="s">
        <v>1573</v>
      </c>
      <c r="NY434" s="138" t="s">
        <v>1138</v>
      </c>
      <c r="NZ434" s="165" t="s">
        <v>1573</v>
      </c>
      <c r="OA434" s="166"/>
      <c r="OB434" s="166"/>
      <c r="OC434" s="166"/>
      <c r="OD434" s="108">
        <f>EH434</f>
        <v>240</v>
      </c>
      <c r="OE434" s="109">
        <v>5</v>
      </c>
      <c r="OF434" s="110">
        <f>IF(ISERROR(ROUND(MAX(EI434/1,EJ434/EE434,EK434/EF434,EL434/EG434,EM434/EH434),0)),"0",ROUND(MAX(EI434/1,EJ434/EE434,EK434/EF434,EL434/EG434,EM434/EH434),0))</f>
        <v>23</v>
      </c>
      <c r="OG434" s="109">
        <v>7</v>
      </c>
      <c r="OH434" s="111">
        <f>ROUND(AVERAGEIF($ES$9:$ES$497,$ES434,EV$9:EV$497),0)</f>
        <v>70</v>
      </c>
      <c r="OI434" s="112">
        <f>ROUND(AVERAGEIF($ES$9:$ES$497,$ES434,EW$9:EW$497),0)</f>
        <v>29</v>
      </c>
      <c r="OJ434" s="112">
        <f>ROUND(AVERAGEIF($ES$9:$ES$497,$ES434,EX$9:EX$497),0)</f>
        <v>62</v>
      </c>
      <c r="OK434" s="112">
        <f>ROUND(AVERAGEIF($ES$9:$ES$497,$ES434,EY$9:EY$497),0)</f>
        <v>34</v>
      </c>
      <c r="OL434" s="112">
        <f>ROUND(AVERAGEIF($ES$9:$ES$497,$ES434,EZ$9:EZ$497),0)</f>
        <v>10</v>
      </c>
      <c r="OM434" s="112">
        <f>ROUND(AVERAGEIF($ES$9:$ES$497,$ES434,FA$9:FA$497),0)</f>
        <v>10</v>
      </c>
      <c r="ON434" s="112">
        <f>ROUND(AVERAGEIF($ES$9:$ES$497,$ES434,FB$9:FB$497),0)</f>
        <v>53</v>
      </c>
      <c r="OO434" s="112">
        <f>ROUND(AVERAGEIF($ES$9:$ES$497,$ES434,FC$9:FC$497),0)</f>
        <v>56</v>
      </c>
      <c r="OP434" s="112">
        <f>ROUND(AVERAGEIF($ES$9:$ES$497,$ES434,FD$9:FD$497),0)</f>
        <v>72</v>
      </c>
      <c r="OQ434" s="113">
        <f>ROUND(AVERAGEIF($ES$9:$ES$497,$ES434,FE$9:FE$497),0)</f>
        <v>118</v>
      </c>
      <c r="OR434" s="114">
        <f>ROUND(EV434/MAX(EV$9:EV$497)*100,0)</f>
        <v>41</v>
      </c>
      <c r="OS434" s="115">
        <f>ROUND(EW434/MAX(EW$9:EW$497)*100,0)</f>
        <v>32</v>
      </c>
      <c r="OT434" s="115">
        <f>ROUND(EX434/MAX(EX$9:EX$497)*100,0)</f>
        <v>83</v>
      </c>
      <c r="OU434" s="115">
        <f>ROUND(EY434/MAX(EY$9:EY$497)*100,0)</f>
        <v>36</v>
      </c>
      <c r="OV434" s="115">
        <f>ROUND(EZ434/MAX(EZ$9:EZ$497)*100,0)</f>
        <v>11</v>
      </c>
      <c r="OW434" s="115">
        <f>ROUND(FA434/MAX(FA$9:FA$497)*100,0)</f>
        <v>12</v>
      </c>
      <c r="OX434" s="115">
        <f>ROUND(FB434/MAX(FB$9:FB$497)*100,0)</f>
        <v>57</v>
      </c>
      <c r="OY434" s="116">
        <f>ROUND(FC434/MAX(FC$9:FC$497)*100,0)</f>
        <v>46</v>
      </c>
      <c r="OZ434" s="115">
        <f>ROUND(FD434/MAX(FD$9:FD$497)*100,0)</f>
        <v>77</v>
      </c>
      <c r="PA434" s="117">
        <f>ROUND(FE434/MAX(FE$9:FE$497)*100,0)</f>
        <v>68</v>
      </c>
      <c r="PB434" s="118">
        <f t="shared" si="1118"/>
        <v>591</v>
      </c>
      <c r="PC434" s="115">
        <f t="shared" si="1119"/>
        <v>375</v>
      </c>
      <c r="PD434" s="115">
        <f t="shared" si="1120"/>
        <v>624</v>
      </c>
      <c r="PE434" s="115">
        <f t="shared" si="1121"/>
        <v>683</v>
      </c>
      <c r="PF434" s="115">
        <f t="shared" si="1122"/>
        <v>376</v>
      </c>
      <c r="PG434" s="119">
        <f t="shared" si="1123"/>
        <v>311</v>
      </c>
      <c r="PH434" s="118">
        <f>ROUND(PB434/MAX(PB$9:PB$497)*100,0)</f>
        <v>70</v>
      </c>
      <c r="PI434" s="115">
        <f>ROUND(PC434/MAX(PC$9:PC$497)*100,0)</f>
        <v>45</v>
      </c>
      <c r="PJ434" s="115">
        <f>ROUND(PD434/MAX(PD$9:PD$497)*100,0)</f>
        <v>66</v>
      </c>
      <c r="PK434" s="115">
        <f>ROUND(PE434/MAX(PE$9:PE$497)*100,0)</f>
        <v>68</v>
      </c>
      <c r="PL434" s="115">
        <f>ROUND(PF434/MAX(PF$9:PF$497)*100,0)</f>
        <v>53</v>
      </c>
      <c r="PM434" s="119">
        <f>ROUND(PG434/MAX(PG$9:PG$497)*100,0)</f>
        <v>45</v>
      </c>
      <c r="PN434" s="118">
        <f>RANK(PH434,PH$9:PH$497,0)</f>
        <v>51</v>
      </c>
      <c r="PO434" s="115">
        <f>RANK(PI434,PI$9:PI$497,0)</f>
        <v>171</v>
      </c>
      <c r="PP434" s="115">
        <f>RANK(PJ434,PJ$9:PJ$497,0)</f>
        <v>90</v>
      </c>
      <c r="PQ434" s="115">
        <f>RANK(PK434,PK$9:PK$497,0)</f>
        <v>49</v>
      </c>
      <c r="PR434" s="115">
        <f>RANK(PL434,PL$9:PL$497,0)</f>
        <v>186</v>
      </c>
      <c r="PS434" s="119">
        <f>RANK(PM434,PM$9:PM$497,0)</f>
        <v>199</v>
      </c>
      <c r="PT434" s="120">
        <f>ROUND(FZ434/MAX(FZ$9:FZ$497)*100,0)</f>
        <v>34</v>
      </c>
      <c r="PU434" s="115">
        <f>ROUND(GA434/MAX(GA$9:GA$497)*100,0)</f>
        <v>20</v>
      </c>
      <c r="PV434" s="115">
        <f>ROUND(GB434/MAX(GB$9:GB$497)*100,0)</f>
        <v>63</v>
      </c>
      <c r="PW434" s="115">
        <f>ROUND(GC434/MAX(GC$9:GC$497)*100,0)</f>
        <v>37</v>
      </c>
      <c r="PX434" s="115">
        <f>ROUND(GD434/MAX(GD$9:GD$497)*100,0)</f>
        <v>7</v>
      </c>
      <c r="PY434" s="115">
        <f>ROUND(GE434/MAX(GE$9:GE$497)*100,0)</f>
        <v>7</v>
      </c>
      <c r="PZ434" s="115">
        <f>ROUND(GF434/MAX(GF$9:GF$497)*100,0)</f>
        <v>31</v>
      </c>
      <c r="QA434" s="116">
        <f>ROUND(GG434/MAX(GG$9:GG$497)*100,0)</f>
        <v>32</v>
      </c>
      <c r="QB434" s="115">
        <f>ROUND(GH434/MAX(GH$9:GH$497)*100,0)</f>
        <v>44</v>
      </c>
      <c r="QC434" s="121">
        <f>ROUND(GI434/MAX(GI$9:GI$497)*100,0)</f>
        <v>46</v>
      </c>
      <c r="QD434" s="120">
        <f>ROUND(AVERAGEIF($ES$9:$ES$497,$ES434,PT$9:PT$497),0)</f>
        <v>52</v>
      </c>
      <c r="QE434" s="120">
        <f>ROUND(AVERAGEIF($ES$9:$ES$497,$ES434,PU$9:PU$497),0)</f>
        <v>21</v>
      </c>
      <c r="QF434" s="120">
        <f>ROUND(AVERAGEIF($ES$9:$ES$497,$ES434,PV$9:PV$497),0)</f>
        <v>60</v>
      </c>
      <c r="QG434" s="120">
        <f>ROUND(AVERAGEIF($ES$9:$ES$497,$ES434,PW$9:PW$497),0)</f>
        <v>35</v>
      </c>
      <c r="QH434" s="120">
        <f>ROUND(AVERAGEIF($ES$9:$ES$497,$ES434,PX$9:PX$497),0)</f>
        <v>8</v>
      </c>
      <c r="QI434" s="120">
        <f>ROUND(AVERAGEIF($ES$9:$ES$497,$ES434,PY$9:PY$497),0)</f>
        <v>9</v>
      </c>
      <c r="QJ434" s="120">
        <f>ROUND(AVERAGEIF($ES$9:$ES$497,$ES434,PZ$9:PZ$497),0)</f>
        <v>35</v>
      </c>
      <c r="QK434" s="120">
        <f>ROUND(AVERAGEIF($ES$9:$ES$497,$ES434,QA$9:QA$497),0)</f>
        <v>46</v>
      </c>
      <c r="QL434" s="120">
        <f>ROUND(AVERAGEIF($ES$9:$ES$497,$ES434,QB$9:QB$497),0)</f>
        <v>43</v>
      </c>
      <c r="QM434" s="120">
        <f>ROUND(AVERAGEIF($ES$9:$ES$497,$ES434,QC$9:QC$497),0)</f>
        <v>53</v>
      </c>
      <c r="QN434" s="114">
        <f t="shared" si="1124"/>
        <v>491</v>
      </c>
      <c r="QO434" s="115">
        <f t="shared" si="1125"/>
        <v>267</v>
      </c>
      <c r="QP434" s="115">
        <f t="shared" si="1126"/>
        <v>519</v>
      </c>
      <c r="QQ434" s="115">
        <f t="shared" si="1127"/>
        <v>587</v>
      </c>
      <c r="QR434" s="115">
        <f t="shared" si="1128"/>
        <v>369</v>
      </c>
      <c r="QS434" s="119">
        <f t="shared" si="1129"/>
        <v>241</v>
      </c>
      <c r="QT434" s="114">
        <f>ROUND((QN434-MIN(QN$9:QN$497))/(MAX(QN$9:QN$497)-MIN(QN$9:QN$497))*100,0)</f>
        <v>41</v>
      </c>
      <c r="QU434" s="115">
        <f>ROUND((QO434-MIN(QO$9:QO$497))/(MAX(QO$9:QO$497)-MIN(QO$9:QO$497))*100,0)</f>
        <v>8</v>
      </c>
      <c r="QV434" s="115">
        <f>ROUND((QP434-MIN(QP$9:QP$497))/(MAX(QP$9:QP$497)-MIN(QP$9:QP$497))*100,0)</f>
        <v>24</v>
      </c>
      <c r="QW434" s="115">
        <f>ROUND((QQ434-MIN(QQ$9:QQ$497))/(MAX(QQ$9:QQ$497)-MIN(QQ$9:QQ$497))*100,0)</f>
        <v>38</v>
      </c>
      <c r="QX434" s="115">
        <f>ROUND((QR434-MIN(QR$9:QR$497))/(MAX(QR$9:QR$497)-MIN(QR$9:QR$497))*100,0)</f>
        <v>21</v>
      </c>
      <c r="QY434" s="115">
        <f>ROUND((QS434-MIN(QS$9:QS$497))/(MAX(QS$9:QS$497)-MIN(QS$9:QS$497))*100,0)</f>
        <v>14</v>
      </c>
      <c r="QZ434" s="114">
        <f>RANK(QN434,QN$9:QN$497,0)</f>
        <v>194</v>
      </c>
      <c r="RA434" s="115">
        <f>RANK(QO434,QO$9:QO$497,0)</f>
        <v>409</v>
      </c>
      <c r="RB434" s="115">
        <f>RANK(QP434,QP$9:QP$497,0)</f>
        <v>287</v>
      </c>
      <c r="RC434" s="115">
        <f>RANK(QQ434,QQ$9:QQ$497,0)</f>
        <v>197</v>
      </c>
      <c r="RD434" s="115">
        <f>RANK(QR434,QR$9:QR$497,0)</f>
        <v>393</v>
      </c>
      <c r="RE434" s="115">
        <f>RANK(QS434,QS$9:QS$497,0)</f>
        <v>407</v>
      </c>
      <c r="RF434" s="122"/>
      <c r="RG434" s="115">
        <f>($RH$3*(IH434+IJ434)*100*100/MAX(EX$9:EX$497)*$RO$3) +($RH$3*(II434+IJ434)*100*100/MAX(EX$9:EX$497)*$RO$4) + ($RH$3*IK434*100*100/MAX(EX$9:EX$497)*0.098)</f>
        <v>7.4791666666666661</v>
      </c>
      <c r="RH434" s="115">
        <f>($RH$4*IL434*100*100/MAX(EZ$9:EZ$497))*$RQ$3</f>
        <v>0</v>
      </c>
      <c r="RI434" s="115">
        <f>($RH$3*IM434*100*100/MAX(EY$9:EY$497))*$RQ$4</f>
        <v>0</v>
      </c>
      <c r="RJ434" s="115">
        <f>($RH$3*IN434*100*100/MAX(EX$9:EX$497))</f>
        <v>0</v>
      </c>
      <c r="RK434" s="115">
        <f>($RH$4*IO434*100*100/MAX(EZ$9:EZ$497))*$RQ$3</f>
        <v>0</v>
      </c>
      <c r="RL434" s="115">
        <f>(($RL$4*IP434*100*((100/MAX(EX$9:EX$497)+100/MAX(EZ$9:EZ$497))/2))+($RL$4*IQ434*100*((100/MAX(EX$9:EX$497)+100/MAX(EZ$9:EZ$497))/2))+($RL$4*IR434*100*((100/MAX(EX$9:EX$497)+100/MAX(EZ$9:EZ$497))/2))+($RL$4*IS434*100*((100/MAX(EX$9:EX$497)+100/MAX(EZ$9:EZ$497))/2))+($RL$4*IT434*100*((100/MAX(EX$9:EX$497)+100/MAX(EZ$9:EZ$497))/2))+($RL$4*IU434*100*((100/MAX(EX$9:EX$497)+100/MAX(EZ$9:EZ$497))/2))+($RL$4*IV434*100*((100/MAX(EX$9:EX$497)+100/MAX(EZ$9:EZ$497))/2))+($RL$4*IW434*100*((100/MAX(EX$9:EX$497)+100/MAX(EZ$9:EZ$497))/2)))*$RS$3</f>
        <v>0</v>
      </c>
      <c r="RM434" s="115">
        <f>(($RH$3*IX434*100*100/MAX(EX$9:EX$497))+($RH$3*IY434*100*100/MAX(EX$9:EX$497))+($RH$3*IZ434*100*100/MAX(EX$9:EX$497))+($RH$3*JA434*100*100/MAX(EX$9:EX$497))+($RH$3*JB434*100*100/MAX(EX$9:EX$497))+($RH$3*JC434*100*100/MAX(EX$9:EX$497))+($RH$3*JD434*100*100/MAX(EX$9:EX$497))+($RH$3*JE434*100*100/MAX(EX$9:EX$497)))*$RS$4</f>
        <v>0</v>
      </c>
      <c r="RN434" s="115">
        <f>(($RH$4*JF434*100*100/MAX(EZ$9:EZ$497)) + ($RH$4*JG434*100*100/MAX(EZ$9:EZ$497)) + ($RH$4*JH434*100*100/MAX(EZ$9:EZ$497)) + ($RH$4*JI434*100*100/MAX(EZ$9:EZ$497)) + ($RH$4*JJ434*100*100/MAX(EZ$9:EZ$497)) + ($RH$4*JK434*100*100/MAX(EZ$9:EZ$497)) + ($RH$4*JL434*100*100/MAX(EZ$9:EZ$497)) + ($RH$4*JM434*100*100/MAX(EZ$9:EZ$497)))*$RU$3</f>
        <v>0</v>
      </c>
      <c r="RO434" s="115">
        <f>(($RL$4*JN434*100*((100/MAX(EX$9:EX$497)+100/MAX(EZ$9:EZ$497))/2))+($RL$4*JO434*100*((100/MAX(EX$9:EX$497)+100/MAX(EZ$9:EZ$497))/2))+($RL$4*JP434*100*((100/MAX(EX$9:EX$497)+100/MAX(EZ$9:EZ$497))/2))+($RL$4*JQ434*100*((100/MAX(EX$9:EX$497)+100/MAX(EZ$9:EZ$497))/2))+($RL$4*JR434*100*((100/MAX(EX$9:EX$497)+100/MAX(EZ$9:EZ$497))/2))+($RL$4*JS434*100*((100/MAX(EX$9:EX$497)+100/MAX(EZ$9:EZ$497))/2))+($RL$4*JT434*100*((100/MAX(EX$9:EX$497)+100/MAX(EZ$9:EZ$497))/2))+($RL$4*JU434*100*((100/MAX(EX$9:EX$497)+100/MAX(EZ$9:EZ$497))/2))+($RL$4*JV434*100*((100/MAX(EX$9:EX$497)+100/MAX(EZ$9:EZ$497))/2))+($RL$4*JW434*100*((100/MAX(EX$9:EX$497)+100/MAX(EZ$9:EZ$497))/2))+($RL$4*JX434*100*((100/MAX(EX$9:EX$497)+100/MAX(EZ$9:EZ$497))/2))+($RL$4*JY434*100*((100/MAX(EX$9:EX$497)+100/MAX(EZ$9:EZ$497))/2))+($RL$4*JZ434*100*((100/MAX(EX$9:EX$497)+100/MAX(EZ$9:EZ$497))/2)))*$RW$3/2</f>
        <v>5.2266666666666675</v>
      </c>
      <c r="RP434" s="119">
        <f>($RJ$3*KA434*100*100/MAX(FA$9:FA$497)) + ($RJ$3*KB434*100*100/MAX(FA$9:FA$497)/2) + ($RJ$3*KC434*100*100/MAX(FA$9:FA$497)/2) + ($RJ$3*KD434*100*100/MAX(FA$9:FA$497)/4) + ($RJ$3*KE434*100*100/MAX(FA$9:FA$497)/4)</f>
        <v>0</v>
      </c>
      <c r="RQ434" s="118">
        <f>($RL$4*KF434*100*((100/MAX(EX$9:EX$497)+100/MAX(EZ$9:EZ$497)))) * ($RO$3/2) + (($RL$4*KG434*100*((100/MAX(EX$9:EX$497)+100/MAX(EZ$9:EZ$497))))+($RL$4*KH434*100*((100/MAX(EX$9:EX$497)+100/MAX(EZ$9:EZ$497))))+($RL$4*KI434*100*((100/MAX(EX$9:EX$497)+100/MAX(EZ$9:EZ$497))))+($RL$4*KJ434*100*((100/MAX(EX$9:EX$497)+100/MAX(EZ$9:EZ$497))))+($RL$4*KK434*100*((100/MAX(EX$9:EX$497)+100/MAX(EZ$9:EZ$497))))+($RL$4*KL434*100*((100/MAX(EX$9:EX$497)+100/MAX(EZ$9:EZ$497))))+($RL$4*KM434*100*((100/MAX(EX$9:EX$497)+100/MAX(EZ$9:EZ$497))))+($RL$4*KN434*100*((100/MAX(EX$9:EX$497)+100/MAX(EZ$9:EZ$497))))+($RL$4*KO434*100*((100/MAX(EX$9:EX$497)+100/MAX(EZ$9:EZ$497))))+($RL$4*KP434*100*((100/MAX(EX$9:EX$497)+100/MAX(EZ$9:EZ$497))))+($RL$4*KQ434*100*((100/MAX(EX$9:EX$497)+100/MAX(EZ$9:EZ$497))))+($RL$4*KR434*100*((100/MAX(EX$9:EX$497)+100/MAX(EZ$9:EZ$497))))+($RL$4*KS434*100*((100/MAX(EX$9:EX$497)+100/MAX(EZ$9:EZ$497))))+($RL$4*KV434*100*((100/MAX(EX$9:EX$497)+100/MAX(EZ$9:EZ$497))))) * (($RO$3+$RO$4)/6)</f>
        <v>0</v>
      </c>
      <c r="RR434" s="115">
        <f>(($RL$4*KW434*100*((100/MAX(EX$9:EX$497)+100/MAX(EZ$9:EZ$497))))) * ($RO$3/2) + (($RL$4*KX434*100*((100/MAX(EX$9:EX$497)+100/MAX(EZ$9:EZ$497))))+($RL$4*KY434*100*((100/MAX(EX$9:EX$497)+100/MAX(EZ$9:EZ$497))))+($RL$4*KZ434*100*((100/MAX(EX$9:EX$497)+100/MAX(EZ$9:EZ$497))))+($RL$4*LA434*100*((100/MAX(EX$9:EX$497)+100/MAX(EZ$9:EZ$497))))+($RL$4*LB434*100*((100/MAX(EX$9:EX$497)+100/MAX(EZ$9:EZ$497))))+($RL$4*LC434*100*((100/MAX(EX$9:EX$497)+100/MAX(EZ$9:EZ$497))))) * (($RO$3+$RO$4)/6)</f>
        <v>0</v>
      </c>
      <c r="RS434" s="119">
        <f>(($RL$4*LD434*100*((100/MAX(EX$9:EX$497)+100/MAX(EZ$9:EZ$497))))+($RL$4*LE434*100*((100/MAX(EX$9:EX$497)+100/MAX(EZ$9:EZ$497))))) * (($RO$3+$RO$4)/6)</f>
        <v>0</v>
      </c>
      <c r="RT434" s="118">
        <f>($RJ$4*LH434*100*(100/MAX(EV$9:EV$497)))+($RJ$4*LI434*100*(100/MAX(EV$9:EV$497)))</f>
        <v>0</v>
      </c>
      <c r="RU434" s="119">
        <f>($RJ$4*LJ434*(100/MAX(EV$9:EV$497)))/2 + ($RL$3*LK434*(100/MAX(EW$9:EW$497))) + ($RJ$4*LL434*(100/MAX(EV$9:EV$497)))/4 + ($RL$3*LM434*(100/MAX(EW$9:EW$497)))</f>
        <v>0</v>
      </c>
      <c r="RV434" s="118">
        <f>($RJ$4*LN434*100*100/MAX(EV$9:EV$497)/2)+($RJ$4*LO434*100*100/MAX(EV$9:EV$497)/2)+($RJ$4*LP434*100*100/MAX(EV$9:EV$497))+($RJ$4*LQ434*100*100/MAX(EV$9:EV$497))+($RJ$4*LR434*100*100/MAX(EV$9:EV$497))</f>
        <v>0</v>
      </c>
      <c r="RW434" s="115">
        <f>($RJ$4*LS434*100*100/MAX(EV$9:EV$497)) + (($RJ$4*LT434*100*100/MAX(EV$9:EV$497))+($RJ$4*LU434*100*100/MAX(EV$9:EV$497))+($RJ$4*LV434*100*100/MAX(EV$9:EV$497))+($RJ$4*LW434*100*100/MAX(EV$9:EV$497))+($RJ$4*LX434*100*100/MAX(EV$9:EV$497))+($RJ$4*LY434*100*100/MAX(EV$9:EV$497))+($RJ$4*LZ434*100*100/MAX(EV$9:EV$497))+($RJ$4*MA434*100*100/MAX(EV$9:EV$497)))/2</f>
        <v>0</v>
      </c>
      <c r="RX434" s="119">
        <f>($RJ$4*MB434*100*100/MAX(EV$9:EV$497))+($RJ$4*MC434*100*100/MAX(EV$9:EV$497))+($RJ$4*MD434*100*100/MAX(EV$9:EV$497))+($RJ$4*ME434*100*100/MAX(EV$9:EV$497))+($RJ$4*MF434*100*100/MAX(EV$9:EV$497))+($RJ$4*MG434*100*100/MAX(EV$9:EV$497))+($RJ$4*MH434*100*100/MAX(EV$9:EV$497))+($RJ$4*MI434*100*100/MAX(EV$9:EV$497))+($RJ$4*MJ434*100*100/MAX(EV$9:EV$497))+($RJ$4*MK434*100*100/MAX(EV$9:EV$497))+($RJ$4*ML434*100*100/MAX(EV$9:EV$497))+($RJ$4*MM434*100*100/MAX(EV$9:EV$497))+($RJ$4*MN434*100*100/MAX(EV$9:EV$497))</f>
        <v>0</v>
      </c>
      <c r="RY434" s="118">
        <f>($RJ$4*MQ434*100*100/MAX(EV$9:EV$497))/2 + (($RJ$4*MR434*100*100/MAX(EV$9:EV$497))+($RJ$4*MS434*100*100/MAX(EV$9:EV$497))+($RJ$4*MT434*100*100/MAX(EV$9:EV$497))+($RJ$4*MU434*100*100/MAX(EV$9:EV$497))+($RJ$4*MV434*100*100/MAX(EV$9:EV$497))+($RJ$4*MW434*100*100/MAX(EV$9:EV$497))+($RJ$4*MX434*100*100/MAX(EV$9:EV$497))+($RJ$4*MY434*100*100/MAX(EV$9:EV$497))+($RJ$4*MZ434*100*100/MAX(EV$9:EV$497))+($RJ$4*NA434*100*100/MAX(EV$9:EV$497))+($RJ$4*NB434*100*100/MAX(EV$9:EV$497))+($RJ$4*NC434*100*100/MAX(EV$9:EV$497))+($RJ$4*ND434*100*100/MAX(EV$9:EV$497))+($RJ$4*NG434*100*100/MAX(EV$9:EV$497)))/4</f>
        <v>2.106741573033708</v>
      </c>
      <c r="RZ434" s="115">
        <f>($RJ$4*NH434*100*100/MAX(EV$9:EV$497))/2 + (($RJ$4*NI434*100*100/MAX(EV$9:EV$497))+($RJ$4*NJ434*100*100/MAX(EV$9:EV$497))+($RJ$4*NK434*100*100/MAX(EV$9:EV$497))+($RJ$4*NL434*100*100/MAX(EV$9:EV$497))+($RJ$4*NM434*100*100/MAX(EV$9:EV$497))+($RJ$4*NN434*100*100/MAX(EV$9:EV$497)))/4</f>
        <v>0</v>
      </c>
      <c r="SA434" s="117">
        <f>(($RJ$4*NO434*100*100/MAX(EV$9:EV$497))+($RJ$4*NP434*100*100/MAX(EV$9:EV$497)))/4</f>
        <v>0</v>
      </c>
      <c r="SB434" s="118">
        <f t="shared" si="1130"/>
        <v>14.812574906367043</v>
      </c>
      <c r="SC434" s="115">
        <f t="shared" si="1131"/>
        <v>13.127181647940077</v>
      </c>
      <c r="SD434" s="115">
        <f t="shared" si="1132"/>
        <v>5.7533520599250947</v>
      </c>
      <c r="SE434" s="115">
        <f t="shared" si="1133"/>
        <v>13.127181647940077</v>
      </c>
      <c r="SF434" s="115">
        <f t="shared" si="1134"/>
        <v>5.7533520599250947</v>
      </c>
      <c r="SG434" s="115">
        <f t="shared" si="1135"/>
        <v>2.106741573033708</v>
      </c>
      <c r="SH434" s="115">
        <f>ROUND(SB434/MAX(SB$9:SB$497)*100,0)</f>
        <v>19</v>
      </c>
      <c r="SI434" s="115">
        <f>ROUND(SC434/MAX(SC$9:SC$497)*100,0)</f>
        <v>20</v>
      </c>
      <c r="SJ434" s="115">
        <f>ROUND(SD434/MAX(SD$9:SD$497)*100,0)</f>
        <v>9</v>
      </c>
      <c r="SK434" s="115">
        <f>ROUND(SE434/MAX(SE$9:SE$497)*100,0)</f>
        <v>10</v>
      </c>
      <c r="SL434" s="115">
        <f>ROUND(SF434/MAX(SF$9:SF$497)*100,0)</f>
        <v>14</v>
      </c>
      <c r="SM434" s="121">
        <f>ROUND(SG434/MAX(SG$9:SG$497)*100,0)</f>
        <v>2</v>
      </c>
      <c r="SN434" s="115">
        <f>ROUND(AVERAGEIF($ES$9:$ES$497,$ES434,SH$9:SH$497),0)</f>
        <v>26</v>
      </c>
      <c r="SO434" s="115">
        <f>ROUND(AVERAGEIF($ES$9:$ES$497,$ES434,SI$9:SI$497),0)</f>
        <v>26</v>
      </c>
      <c r="SP434" s="115">
        <f>ROUND(AVERAGEIF($ES$9:$ES$497,$ES434,SJ$9:SJ$497),0)</f>
        <v>3</v>
      </c>
      <c r="SQ434" s="115">
        <f>ROUND(AVERAGEIF($ES$9:$ES$497,$ES434,SK$9:SK$497),0)</f>
        <v>21</v>
      </c>
      <c r="SR434" s="115">
        <f>ROUND(AVERAGEIF($ES$9:$ES$497,$ES434,SL$9:SL$497),0)</f>
        <v>5</v>
      </c>
      <c r="SS434" s="121">
        <f>ROUND(AVERAGEIF($ES$9:$ES$497,$ES434,SM$9:SM$497),0)</f>
        <v>5</v>
      </c>
      <c r="ST434" s="114">
        <f>RANK(SB434,SB$9:SB$497,0)</f>
        <v>211</v>
      </c>
      <c r="SU434" s="115">
        <f>RANK(SC434,SC$9:SC$497,0)</f>
        <v>148</v>
      </c>
      <c r="SV434" s="115">
        <f>RANK(SD434,SD$9:SD$497,0)</f>
        <v>92</v>
      </c>
      <c r="SW434" s="115">
        <f>RANK(SE434,SE$9:SE$497,0)</f>
        <v>156</v>
      </c>
      <c r="SX434" s="115">
        <f>RANK(SF434,SF$9:SF$497,0)</f>
        <v>43</v>
      </c>
      <c r="SY434" s="115">
        <f>RANK(SG434,SG$9:SG$497,0)</f>
        <v>237</v>
      </c>
      <c r="SZ434" s="115">
        <f>COUNTIFS(SB$9:SB$497,"&gt;"&amp;SB434,$ES$9:$ES$497,$ES434)+1</f>
        <v>50</v>
      </c>
      <c r="TA434" s="115">
        <f>COUNTIFS(SC$9:SC$497,"&gt;"&amp;SC434,$ES$9:$ES$497,$ES434)+1</f>
        <v>49</v>
      </c>
      <c r="TB434" s="115">
        <f>COUNTIFS(SD$9:SD$497,"&gt;"&amp;SD434,$ES$9:$ES$497,$ES434)+1</f>
        <v>6</v>
      </c>
      <c r="TC434" s="115">
        <f>COUNTIFS(SE$9:SE$497,"&gt;"&amp;SE434,$ES$9:$ES$497,$ES434)+1</f>
        <v>50</v>
      </c>
      <c r="TD434" s="115">
        <f>COUNTIFS(SF$9:SF$497,"&gt;"&amp;SF434,$ES$9:$ES$497,$ES434)+1</f>
        <v>6</v>
      </c>
      <c r="TE434" s="117">
        <f>COUNTIFS(SG$9:SG$497,"&gt;"&amp;SG434,$ES$9:$ES$497,$ES434)+1</f>
        <v>43</v>
      </c>
      <c r="TF434" s="118">
        <f t="shared" si="1136"/>
        <v>89</v>
      </c>
      <c r="TG434" s="115">
        <f t="shared" si="1137"/>
        <v>90</v>
      </c>
      <c r="TH434" s="115">
        <f t="shared" si="1138"/>
        <v>54</v>
      </c>
      <c r="TI434" s="115">
        <f t="shared" si="1139"/>
        <v>76</v>
      </c>
      <c r="TJ434" s="115">
        <f t="shared" si="1140"/>
        <v>82</v>
      </c>
      <c r="TK434" s="115">
        <f t="shared" si="1141"/>
        <v>55</v>
      </c>
      <c r="TL434" s="117">
        <f t="shared" si="1142"/>
        <v>47</v>
      </c>
      <c r="TM434" s="118">
        <f>ROUND(TF434/MAX(TF$9:TF$497)*100,0)</f>
        <v>49</v>
      </c>
      <c r="TN434" s="115">
        <f>ROUND(TG434/MAX(TG$9:TG$497)*100,0)</f>
        <v>49</v>
      </c>
      <c r="TO434" s="115">
        <f>ROUND(TH434/MAX(TH$9:TH$497)*100,0)</f>
        <v>30</v>
      </c>
      <c r="TP434" s="115">
        <f>ROUND(TI434/MAX(TI$9:TI$497)*100,0)</f>
        <v>42</v>
      </c>
      <c r="TQ434" s="115">
        <f>ROUND(TJ434/MAX(TJ$9:TJ$497)*100,0)</f>
        <v>42</v>
      </c>
      <c r="TR434" s="115">
        <f>ROUND(TK434/MAX(TK$9:TK$497)*100,0)</f>
        <v>28</v>
      </c>
      <c r="TS434" s="119">
        <f>ROUND(TL434/MAX(TL$9:TL$497)*100,0)</f>
        <v>24</v>
      </c>
      <c r="TT434" s="120">
        <f>RANK(TM434,TM$9:TM$497,0)</f>
        <v>161</v>
      </c>
      <c r="TU434" s="115">
        <f>RANK(TN434,TN$9:TN$497,0)</f>
        <v>94</v>
      </c>
      <c r="TV434" s="115">
        <f>RANK(TO434,TO$9:TO$497,0)</f>
        <v>143</v>
      </c>
      <c r="TW434" s="115">
        <f>RANK(TP434,TP$9:TP$497,0)</f>
        <v>125</v>
      </c>
      <c r="TX434" s="115">
        <f>RANK(TQ434,TQ$9:TQ$497,0)</f>
        <v>37</v>
      </c>
      <c r="TY434" s="115">
        <f>RANK(TR434,TR$9:TR$497,0)</f>
        <v>209</v>
      </c>
      <c r="TZ434" s="121">
        <f>RANK(TS434,TS$9:TS$497,0)</f>
        <v>215</v>
      </c>
      <c r="UA434" s="132"/>
      <c r="UB434" s="7" t="s">
        <v>1</v>
      </c>
    </row>
    <row r="435" spans="1:548" x14ac:dyDescent="0.15">
      <c r="A435" s="183">
        <v>427</v>
      </c>
      <c r="B435" s="200" t="s">
        <v>1571</v>
      </c>
      <c r="C435" s="143"/>
      <c r="D435" s="143"/>
      <c r="E435" s="161" t="s">
        <v>518</v>
      </c>
      <c r="F435" s="65">
        <v>117</v>
      </c>
      <c r="G435" s="65" t="s">
        <v>908</v>
      </c>
      <c r="H435" s="144" t="s">
        <v>1005</v>
      </c>
      <c r="I435" s="66" t="s">
        <v>521</v>
      </c>
      <c r="J435" s="67" t="s">
        <v>521</v>
      </c>
      <c r="K435" s="67" t="s">
        <v>521</v>
      </c>
      <c r="L435" s="67" t="s">
        <v>521</v>
      </c>
      <c r="M435" s="67" t="s">
        <v>521</v>
      </c>
      <c r="N435" s="67" t="s">
        <v>521</v>
      </c>
      <c r="O435" s="67" t="s">
        <v>521</v>
      </c>
      <c r="P435" s="67" t="s">
        <v>521</v>
      </c>
      <c r="Q435" s="67" t="s">
        <v>521</v>
      </c>
      <c r="R435" s="68" t="s">
        <v>521</v>
      </c>
      <c r="S435" s="69" t="s">
        <v>521</v>
      </c>
      <c r="T435" s="67" t="s">
        <v>521</v>
      </c>
      <c r="U435" s="67" t="s">
        <v>521</v>
      </c>
      <c r="V435" s="67" t="s">
        <v>521</v>
      </c>
      <c r="W435" s="67" t="s">
        <v>521</v>
      </c>
      <c r="X435" s="67" t="s">
        <v>521</v>
      </c>
      <c r="Y435" s="67" t="s">
        <v>521</v>
      </c>
      <c r="Z435" s="67" t="s">
        <v>521</v>
      </c>
      <c r="AA435" s="67" t="s">
        <v>521</v>
      </c>
      <c r="AB435" s="68" t="s">
        <v>521</v>
      </c>
      <c r="AC435" s="69" t="s">
        <v>521</v>
      </c>
      <c r="AD435" s="67" t="s">
        <v>521</v>
      </c>
      <c r="AE435" s="67" t="s">
        <v>521</v>
      </c>
      <c r="AF435" s="67" t="s">
        <v>521</v>
      </c>
      <c r="AG435" s="67" t="s">
        <v>521</v>
      </c>
      <c r="AH435" s="67" t="s">
        <v>521</v>
      </c>
      <c r="AI435" s="67" t="s">
        <v>521</v>
      </c>
      <c r="AJ435" s="67" t="s">
        <v>521</v>
      </c>
      <c r="AK435" s="67" t="s">
        <v>521</v>
      </c>
      <c r="AL435" s="68" t="s">
        <v>521</v>
      </c>
      <c r="AM435" s="69" t="s">
        <v>521</v>
      </c>
      <c r="AN435" s="67" t="s">
        <v>521</v>
      </c>
      <c r="AO435" s="67" t="s">
        <v>521</v>
      </c>
      <c r="AP435" s="67" t="s">
        <v>521</v>
      </c>
      <c r="AQ435" s="67" t="s">
        <v>521</v>
      </c>
      <c r="AR435" s="67" t="s">
        <v>521</v>
      </c>
      <c r="AS435" s="67" t="s">
        <v>521</v>
      </c>
      <c r="AT435" s="67" t="s">
        <v>521</v>
      </c>
      <c r="AU435" s="67" t="s">
        <v>521</v>
      </c>
      <c r="AV435" s="68" t="s">
        <v>521</v>
      </c>
      <c r="AW435" s="69" t="s">
        <v>521</v>
      </c>
      <c r="AX435" s="67" t="s">
        <v>521</v>
      </c>
      <c r="AY435" s="67" t="s">
        <v>521</v>
      </c>
      <c r="AZ435" s="67" t="s">
        <v>521</v>
      </c>
      <c r="BA435" s="67" t="s">
        <v>521</v>
      </c>
      <c r="BB435" s="67" t="s">
        <v>521</v>
      </c>
      <c r="BC435" s="67" t="s">
        <v>521</v>
      </c>
      <c r="BD435" s="67" t="s">
        <v>521</v>
      </c>
      <c r="BE435" s="67" t="s">
        <v>521</v>
      </c>
      <c r="BF435" s="68" t="s">
        <v>521</v>
      </c>
      <c r="BG435" s="69" t="s">
        <v>521</v>
      </c>
      <c r="BH435" s="67" t="s">
        <v>521</v>
      </c>
      <c r="BI435" s="67" t="s">
        <v>521</v>
      </c>
      <c r="BJ435" s="67" t="s">
        <v>521</v>
      </c>
      <c r="BK435" s="67" t="s">
        <v>521</v>
      </c>
      <c r="BL435" s="67" t="s">
        <v>521</v>
      </c>
      <c r="BM435" s="67" t="s">
        <v>521</v>
      </c>
      <c r="BN435" s="67" t="s">
        <v>521</v>
      </c>
      <c r="BO435" s="67" t="s">
        <v>521</v>
      </c>
      <c r="BP435" s="68" t="s">
        <v>521</v>
      </c>
      <c r="BQ435" s="70" t="s">
        <v>521</v>
      </c>
      <c r="BR435" s="67" t="s">
        <v>521</v>
      </c>
      <c r="BS435" s="67" t="s">
        <v>521</v>
      </c>
      <c r="BT435" s="67" t="s">
        <v>521</v>
      </c>
      <c r="BU435" s="67" t="s">
        <v>521</v>
      </c>
      <c r="BV435" s="67" t="s">
        <v>521</v>
      </c>
      <c r="BW435" s="67" t="s">
        <v>521</v>
      </c>
      <c r="BX435" s="67" t="s">
        <v>521</v>
      </c>
      <c r="BY435" s="67" t="s">
        <v>521</v>
      </c>
      <c r="BZ435" s="68" t="s">
        <v>521</v>
      </c>
      <c r="CA435" s="69" t="s">
        <v>521</v>
      </c>
      <c r="CB435" s="67" t="s">
        <v>521</v>
      </c>
      <c r="CC435" s="67" t="s">
        <v>521</v>
      </c>
      <c r="CD435" s="67" t="s">
        <v>521</v>
      </c>
      <c r="CE435" s="67" t="s">
        <v>521</v>
      </c>
      <c r="CF435" s="67" t="s">
        <v>521</v>
      </c>
      <c r="CG435" s="67" t="s">
        <v>521</v>
      </c>
      <c r="CH435" s="67" t="s">
        <v>521</v>
      </c>
      <c r="CI435" s="67" t="s">
        <v>521</v>
      </c>
      <c r="CJ435" s="68" t="s">
        <v>521</v>
      </c>
      <c r="CK435" s="69" t="s">
        <v>521</v>
      </c>
      <c r="CL435" s="67" t="s">
        <v>521</v>
      </c>
      <c r="CM435" s="67" t="s">
        <v>521</v>
      </c>
      <c r="CN435" s="67" t="s">
        <v>521</v>
      </c>
      <c r="CO435" s="67" t="s">
        <v>521</v>
      </c>
      <c r="CP435" s="67" t="s">
        <v>521</v>
      </c>
      <c r="CQ435" s="67" t="s">
        <v>521</v>
      </c>
      <c r="CR435" s="67" t="s">
        <v>521</v>
      </c>
      <c r="CS435" s="67" t="s">
        <v>521</v>
      </c>
      <c r="CT435" s="68" t="s">
        <v>521</v>
      </c>
      <c r="CU435" s="69" t="s">
        <v>521</v>
      </c>
      <c r="CV435" s="67" t="s">
        <v>521</v>
      </c>
      <c r="CW435" s="67" t="s">
        <v>521</v>
      </c>
      <c r="CX435" s="67" t="s">
        <v>521</v>
      </c>
      <c r="CY435" s="67" t="s">
        <v>521</v>
      </c>
      <c r="CZ435" s="67" t="s">
        <v>521</v>
      </c>
      <c r="DA435" s="67" t="s">
        <v>521</v>
      </c>
      <c r="DB435" s="67" t="s">
        <v>521</v>
      </c>
      <c r="DC435" s="67" t="s">
        <v>521</v>
      </c>
      <c r="DD435" s="68" t="s">
        <v>521</v>
      </c>
      <c r="DE435" s="69" t="s">
        <v>521</v>
      </c>
      <c r="DF435" s="71" t="s">
        <v>521</v>
      </c>
      <c r="DG435" s="67" t="s">
        <v>521</v>
      </c>
      <c r="DH435" s="67" t="s">
        <v>521</v>
      </c>
      <c r="DI435" s="67" t="s">
        <v>521</v>
      </c>
      <c r="DJ435" s="67" t="s">
        <v>521</v>
      </c>
      <c r="DK435" s="67" t="s">
        <v>521</v>
      </c>
      <c r="DL435" s="67" t="s">
        <v>521</v>
      </c>
      <c r="DM435" s="67" t="s">
        <v>521</v>
      </c>
      <c r="DN435" s="68" t="s">
        <v>521</v>
      </c>
      <c r="DO435" s="70" t="s">
        <v>521</v>
      </c>
      <c r="DP435" s="71" t="s">
        <v>521</v>
      </c>
      <c r="DQ435" s="67" t="s">
        <v>521</v>
      </c>
      <c r="DR435" s="67" t="s">
        <v>521</v>
      </c>
      <c r="DS435" s="67" t="s">
        <v>521</v>
      </c>
      <c r="DT435" s="67" t="s">
        <v>521</v>
      </c>
      <c r="DU435" s="67" t="s">
        <v>521</v>
      </c>
      <c r="DV435" s="67" t="s">
        <v>521</v>
      </c>
      <c r="DW435" s="67" t="s">
        <v>521</v>
      </c>
      <c r="DX435" s="72" t="s">
        <v>521</v>
      </c>
      <c r="DY435" s="146" t="s">
        <v>522</v>
      </c>
      <c r="DZ435" s="74">
        <v>3</v>
      </c>
      <c r="EA435" s="74">
        <v>4</v>
      </c>
      <c r="EB435" s="74">
        <v>4</v>
      </c>
      <c r="EC435" s="75">
        <v>5</v>
      </c>
      <c r="ED435" s="168" t="s">
        <v>522</v>
      </c>
      <c r="EE435" s="74">
        <f t="shared" si="1095"/>
        <v>3</v>
      </c>
      <c r="EF435" s="74">
        <f>DZ435*EA435</f>
        <v>12</v>
      </c>
      <c r="EG435" s="74">
        <f>DZ435*EA435*EB435</f>
        <v>48</v>
      </c>
      <c r="EH435" s="77">
        <f>DZ435*EA435*EB435*EC435</f>
        <v>240</v>
      </c>
      <c r="EI435" s="73">
        <v>10</v>
      </c>
      <c r="EJ435" s="74">
        <v>50</v>
      </c>
      <c r="EK435" s="74">
        <v>270</v>
      </c>
      <c r="EL435" s="74">
        <v>900</v>
      </c>
      <c r="EM435" s="75">
        <v>2700</v>
      </c>
      <c r="EN435" s="78">
        <v>1</v>
      </c>
      <c r="EO435" s="79">
        <f>(EJ435/EE435)/EI435</f>
        <v>1.6666666666666667</v>
      </c>
      <c r="EP435" s="79">
        <f>(EK435/EF435)/EI435</f>
        <v>2.25</v>
      </c>
      <c r="EQ435" s="79">
        <f>(EL435/EG435)/EI435</f>
        <v>1.875</v>
      </c>
      <c r="ER435" s="80">
        <f>(EM435/EH435)/EI435</f>
        <v>1.125</v>
      </c>
      <c r="ES435" s="128" t="s">
        <v>543</v>
      </c>
      <c r="ET435" s="82"/>
      <c r="EU435" s="83">
        <v>4</v>
      </c>
      <c r="EV435" s="146">
        <v>67</v>
      </c>
      <c r="EW435" s="147">
        <v>90</v>
      </c>
      <c r="EX435" s="147">
        <v>8</v>
      </c>
      <c r="EY435" s="147">
        <v>42</v>
      </c>
      <c r="EZ435" s="147">
        <v>125</v>
      </c>
      <c r="FA435" s="147">
        <v>51</v>
      </c>
      <c r="FB435" s="147">
        <v>100</v>
      </c>
      <c r="FC435" s="147">
        <v>84</v>
      </c>
      <c r="FD435" s="74">
        <f t="shared" si="1096"/>
        <v>133</v>
      </c>
      <c r="FE435" s="84">
        <f t="shared" si="1097"/>
        <v>92</v>
      </c>
      <c r="FF435" s="73">
        <f>RANK(EV435,$EV$9:$EV$497,0)</f>
        <v>211</v>
      </c>
      <c r="FG435" s="74">
        <f>RANK(EW435,$EW$9:$EW$497,0)</f>
        <v>29</v>
      </c>
      <c r="FH435" s="74">
        <f>RANK(EX435,$EX$9:$EX$497,0)</f>
        <v>405</v>
      </c>
      <c r="FI435" s="74">
        <f>RANK(EY435,$EY$9:$EY$497,0)</f>
        <v>165</v>
      </c>
      <c r="FJ435" s="74">
        <f>RANK(EZ435,$EZ$9:$EZ$497,0)</f>
        <v>1</v>
      </c>
      <c r="FK435" s="74">
        <f>RANK(FA435,$FA$9:$FA$497,0)</f>
        <v>38</v>
      </c>
      <c r="FL435" s="74">
        <f>RANK(FB435,$FB$9:$FB$497,0)</f>
        <v>21</v>
      </c>
      <c r="FM435" s="74">
        <f>RANK(FC435,$FC$9:$FC$497,0)</f>
        <v>40</v>
      </c>
      <c r="FN435" s="74">
        <f>RANK(FD435,$FD$9:$FD$497,0)</f>
        <v>4</v>
      </c>
      <c r="FO435" s="84">
        <f>RANK(FE435,$FE$9:$FE$497,0)</f>
        <v>166</v>
      </c>
      <c r="FP435" s="73">
        <f>COUNTIFS($EV$9:$EV$497,"&gt;"&amp;EV435,$ES$9:$ES$497,ES435)+1</f>
        <v>34</v>
      </c>
      <c r="FQ435" s="74">
        <f>COUNTIFS($EW$9:$EW$497,"&gt;"&amp;EW435,$ES$9:$ES$497,ES435)+1</f>
        <v>21</v>
      </c>
      <c r="FR435" s="74">
        <f>COUNTIFS($EX$9:$EX$497,"&gt;"&amp;EX435,$ES$9:$ES$497,ES435)+1</f>
        <v>72</v>
      </c>
      <c r="FS435" s="74">
        <f>COUNTIFS($EY$9:$EY$497,"&gt;"&amp;EY435,$ES$9:$ES$497,ES435)+1</f>
        <v>25</v>
      </c>
      <c r="FT435" s="74">
        <f>COUNTIFS($EZ$9:$EZ$497,"&gt;"&amp;EZ435,$ES$9:$ES$497,ES435)+1</f>
        <v>1</v>
      </c>
      <c r="FU435" s="74">
        <f>COUNTIFS($FA$9:$FA$497,"&gt;"&amp;FA435,$ES$9:$ES$497,ES435)+1</f>
        <v>2</v>
      </c>
      <c r="FV435" s="74">
        <f>COUNTIFS($FB$9:$FB$497,"&gt;"&amp;FB435,$ES$9:$ES$497,ES435)+1</f>
        <v>3</v>
      </c>
      <c r="FW435" s="74">
        <f>COUNTIFS($FC$9:$FC$497,"&gt;"&amp;FC435,$ES$9:$ES$497,ES435)+1</f>
        <v>4</v>
      </c>
      <c r="FX435" s="74">
        <f>COUNTIFS($FD$9:$FD$497,"&gt;"&amp;FD435,$ES$9:$ES$497,ES435)+1</f>
        <v>3</v>
      </c>
      <c r="FY435" s="84">
        <f>COUNTIFS($FE$9:$FE$497,"&gt;"&amp;FE435,$ES$9:$ES$497,ES435)+1</f>
        <v>15</v>
      </c>
      <c r="FZ435" s="85">
        <f t="shared" si="1098"/>
        <v>0.56999999999999995</v>
      </c>
      <c r="GA435" s="86">
        <f t="shared" si="1099"/>
        <v>0.77</v>
      </c>
      <c r="GB435" s="86">
        <f t="shared" si="1100"/>
        <v>7.0000000000000007E-2</v>
      </c>
      <c r="GC435" s="86">
        <f t="shared" si="1101"/>
        <v>0.36</v>
      </c>
      <c r="GD435" s="86">
        <f t="shared" si="1102"/>
        <v>1.07</v>
      </c>
      <c r="GE435" s="86">
        <f t="shared" si="1103"/>
        <v>0.44</v>
      </c>
      <c r="GF435" s="86">
        <f t="shared" si="1104"/>
        <v>0.85</v>
      </c>
      <c r="GG435" s="86">
        <f t="shared" si="1105"/>
        <v>0.72</v>
      </c>
      <c r="GH435" s="86">
        <f t="shared" si="1106"/>
        <v>1.1399999999999999</v>
      </c>
      <c r="GI435" s="87">
        <f t="shared" si="1107"/>
        <v>0.79</v>
      </c>
      <c r="GJ435" s="85">
        <f>ROUND(((FZ435-AVERAGE(FZ$9:FZ$497))/STDEVP(FZ$9:FZ$497)*10+50),2)</f>
        <v>34.56</v>
      </c>
      <c r="GK435" s="86">
        <f>ROUND(((GA435-AVERAGE(GA$9:GA$497))/STDEVP(GA$9:GA$497)*10+50),2)</f>
        <v>52.38</v>
      </c>
      <c r="GL435" s="86">
        <f>ROUND(((GB435-AVERAGE(GB$9:GB$497))/STDEVP(GB$9:GB$497)*10+50),2)</f>
        <v>30.73</v>
      </c>
      <c r="GM435" s="86">
        <f>ROUND(((GC435-AVERAGE(GC$9:GC$497))/STDEVP(GC$9:GC$497)*10+50),2)</f>
        <v>41.68</v>
      </c>
      <c r="GN435" s="86">
        <f>ROUND(((GD435-AVERAGE(GD$9:GD$497))/STDEVP(GD$9:GD$497)*10+50),2)</f>
        <v>73.209999999999994</v>
      </c>
      <c r="GO435" s="86">
        <f>ROUND(((GE435-AVERAGE(GE$9:GE$497))/STDEVP(GE$9:GE$497)*10+50),2)</f>
        <v>53.33</v>
      </c>
      <c r="GP435" s="86">
        <f>ROUND(((GF435-AVERAGE(GF$9:GF$497))/STDEVP(GF$9:GF$497)*10+50),2)</f>
        <v>56.77</v>
      </c>
      <c r="GQ435" s="86">
        <f>ROUND(((GG435-AVERAGE(GG$9:GG$497))/STDEVP(GG$9:GG$497)*10+50),2)</f>
        <v>52.78</v>
      </c>
      <c r="GR435" s="86">
        <f>ROUND(((GH435-AVERAGE(GH$9:GH$497))/STDEVP(GH$9:GH$497)*10+50),2)</f>
        <v>56.03</v>
      </c>
      <c r="GS435" s="87">
        <f>ROUND(((GI435-AVERAGE(GI$9:GI$497))/STDEVP(GI$9:GI$497)*10+50),2)</f>
        <v>41.1</v>
      </c>
      <c r="GT435" s="73">
        <f>RANK(GJ435,$GJ$9:$GJ$497,0)</f>
        <v>414</v>
      </c>
      <c r="GU435" s="74">
        <f>RANK(GK435,$GK$9:$GK$497,0)</f>
        <v>158</v>
      </c>
      <c r="GV435" s="74">
        <f>RANK(GL435,$GL$9:$GL$497,0)</f>
        <v>437</v>
      </c>
      <c r="GW435" s="74">
        <f>RANK(GM435,$GM$9:$GM$497,0)</f>
        <v>358</v>
      </c>
      <c r="GX435" s="74">
        <f>RANK(GN435,$GN$9:$GN$497,0)</f>
        <v>16</v>
      </c>
      <c r="GY435" s="74">
        <f>RANK(GO435,$GO$9:$GO$497,0)</f>
        <v>92</v>
      </c>
      <c r="GZ435" s="74">
        <f>RANK(GP435,$GP$9:$GP$497,0)</f>
        <v>109</v>
      </c>
      <c r="HA435" s="74">
        <f>RANK(GQ435,$GQ$9:$GQ$497,0)</f>
        <v>164</v>
      </c>
      <c r="HB435" s="74">
        <f>RANK(GR435,$GR$9:$GR$497,0)</f>
        <v>96</v>
      </c>
      <c r="HC435" s="84">
        <f>RANK(GS435,$GS$9:$GS$497,0)</f>
        <v>366</v>
      </c>
      <c r="HD435" s="85">
        <f>ROUND(AVERAGEIF($ES$9:$ES$497,$ES435,$FZ$9:$FZ$497),2)</f>
        <v>0.86</v>
      </c>
      <c r="HE435" s="86">
        <f>ROUND(AVERAGEIF($ES$9:$ES$497,$ES435,$GA$9:$GA$497),2)</f>
        <v>1.0900000000000001</v>
      </c>
      <c r="HF435" s="86">
        <f>ROUND(AVERAGEIF($ES$9:$ES$497,$ES435,$GB$9:$GB$497),2)</f>
        <v>0.28999999999999998</v>
      </c>
      <c r="HG435" s="86">
        <f>ROUND(AVERAGEIF($ES$9:$ES$497,$ES435,$GC$9:$GC$497),2)</f>
        <v>0.42</v>
      </c>
      <c r="HH435" s="86">
        <f>ROUND(AVERAGEIF($ES$9:$ES$497,$ES435,$GD$9:$GD$497),2)</f>
        <v>0.86</v>
      </c>
      <c r="HI435" s="86">
        <f>ROUND(AVERAGEIF($ES$9:$ES$497,$ES435,$GE$9:$GE$497),2)</f>
        <v>0.3</v>
      </c>
      <c r="HJ435" s="86">
        <f>ROUND(AVERAGEIF($ES$9:$ES$497,$ES435,$GF$9:$GF$497),2)</f>
        <v>0.67</v>
      </c>
      <c r="HK435" s="86">
        <f>ROUND(AVERAGEIF($ES$9:$ES$497,$ES435,$GG$9:$GG$497),2)</f>
        <v>0.73</v>
      </c>
      <c r="HL435" s="86">
        <f>ROUND(AVERAGEIF($ES$9:$ES$497,$ES435,$GH$9:$GH$497),2)</f>
        <v>1.1399999999999999</v>
      </c>
      <c r="HM435" s="87">
        <f>ROUND(AVERAGEIF($ES$9:$ES$497,$ES435,$GI$9:$GI$497),2)</f>
        <v>1.01</v>
      </c>
      <c r="HN435" s="88">
        <f t="shared" si="1108"/>
        <v>-0.29000000000000004</v>
      </c>
      <c r="HO435" s="89">
        <f t="shared" si="1109"/>
        <v>-0.32000000000000006</v>
      </c>
      <c r="HP435" s="89">
        <f t="shared" si="1110"/>
        <v>-0.21999999999999997</v>
      </c>
      <c r="HQ435" s="89">
        <f t="shared" si="1111"/>
        <v>-0.06</v>
      </c>
      <c r="HR435" s="89">
        <f t="shared" si="1112"/>
        <v>0.21000000000000008</v>
      </c>
      <c r="HS435" s="89">
        <f t="shared" si="1113"/>
        <v>0.14000000000000001</v>
      </c>
      <c r="HT435" s="89">
        <f t="shared" si="1114"/>
        <v>0.17999999999999994</v>
      </c>
      <c r="HU435" s="89">
        <f t="shared" si="1115"/>
        <v>-1.0000000000000009E-2</v>
      </c>
      <c r="HV435" s="89">
        <f t="shared" si="1116"/>
        <v>0</v>
      </c>
      <c r="HW435" s="90">
        <f t="shared" si="1117"/>
        <v>-0.21999999999999997</v>
      </c>
      <c r="HX435" s="73">
        <f>COUNTIFS($FZ$9:$FZ$497,"&gt;"&amp;FZ435,$ES$9:$ES$497,$ES435)+1</f>
        <v>81</v>
      </c>
      <c r="HY435" s="74">
        <f>COUNTIFS($GA$9:$GA$497,"&gt;"&amp;GA435,$ES$9:$ES$497,$ES435)+1</f>
        <v>77</v>
      </c>
      <c r="HZ435" s="74">
        <f>COUNTIFS($GB$9:$GB$497,"&gt;"&amp;GB435,$ES$9:$ES$497,$ES435)+1</f>
        <v>85</v>
      </c>
      <c r="IA435" s="74">
        <f>COUNTIFS($GC$9:$GC$497,"&gt;"&amp;GC435,$ES$9:$ES$497,$ES435)+1</f>
        <v>64</v>
      </c>
      <c r="IB435" s="74">
        <f>COUNTIFS($GD$9:$GD$497,"&gt;"&amp;GD435,$ES$9:$ES$497,$ES435)+1</f>
        <v>16</v>
      </c>
      <c r="IC435" s="74">
        <f>COUNTIFS($GE$9:$GE$497,"&gt;"&amp;GE435,$ES$9:$ES$497,$ES435)+1</f>
        <v>10</v>
      </c>
      <c r="ID435" s="74">
        <f>COUNTIFS($GF$9:$GF$497,"&gt;"&amp;GF435,$ES$9:$ES$497,$ES435)+1</f>
        <v>16</v>
      </c>
      <c r="IE435" s="74">
        <f>COUNTIFS($GG$9:$GG$497,"&gt;"&amp;GG435,$ES$9:$ES$497,$ES435)+1</f>
        <v>46</v>
      </c>
      <c r="IF435" s="74">
        <f>COUNTIFS($GH$9:$GH$497,"&gt;"&amp;GH435,$ES$9:$ES$497,$ES435)+1</f>
        <v>39</v>
      </c>
      <c r="IG435" s="84">
        <f>COUNTIFS($GI$9:$GI$497,"&gt;"&amp;GI435,$ES$9:$ES$497,$ES435)+1</f>
        <v>78</v>
      </c>
      <c r="IH435" s="148"/>
      <c r="II435" s="149"/>
      <c r="IJ435" s="149"/>
      <c r="IK435" s="149"/>
      <c r="IL435" s="149">
        <v>0.03</v>
      </c>
      <c r="IM435" s="150"/>
      <c r="IN435" s="151"/>
      <c r="IO435" s="152"/>
      <c r="IP435" s="153"/>
      <c r="IQ435" s="149"/>
      <c r="IR435" s="149"/>
      <c r="IS435" s="149"/>
      <c r="IT435" s="149"/>
      <c r="IU435" s="149"/>
      <c r="IV435" s="149"/>
      <c r="IW435" s="154"/>
      <c r="IX435" s="151"/>
      <c r="IY435" s="149"/>
      <c r="IZ435" s="149"/>
      <c r="JA435" s="149"/>
      <c r="JB435" s="149"/>
      <c r="JC435" s="149"/>
      <c r="JD435" s="149"/>
      <c r="JE435" s="155"/>
      <c r="JF435" s="153"/>
      <c r="JG435" s="149"/>
      <c r="JH435" s="149"/>
      <c r="JI435" s="149"/>
      <c r="JJ435" s="149"/>
      <c r="JK435" s="149">
        <v>7.0000000000000007E-2</v>
      </c>
      <c r="JL435" s="149">
        <v>7.0000000000000007E-2</v>
      </c>
      <c r="JM435" s="154"/>
      <c r="JN435" s="151"/>
      <c r="JO435" s="149"/>
      <c r="JP435" s="149"/>
      <c r="JQ435" s="149"/>
      <c r="JR435" s="149"/>
      <c r="JS435" s="149"/>
      <c r="JT435" s="149"/>
      <c r="JU435" s="149"/>
      <c r="JV435" s="149"/>
      <c r="JW435" s="149"/>
      <c r="JX435" s="149"/>
      <c r="JY435" s="149"/>
      <c r="JZ435" s="155"/>
      <c r="KA435" s="151"/>
      <c r="KB435" s="149"/>
      <c r="KC435" s="149"/>
      <c r="KD435" s="149"/>
      <c r="KE435" s="155"/>
      <c r="KF435" s="153"/>
      <c r="KG435" s="149"/>
      <c r="KH435" s="149"/>
      <c r="KI435" s="149"/>
      <c r="KJ435" s="149"/>
      <c r="KK435" s="156"/>
      <c r="KL435" s="149"/>
      <c r="KM435" s="149"/>
      <c r="KN435" s="149"/>
      <c r="KO435" s="149"/>
      <c r="KP435" s="149"/>
      <c r="KQ435" s="149"/>
      <c r="KR435" s="149"/>
      <c r="KS435" s="154"/>
      <c r="KT435" s="154"/>
      <c r="KU435" s="154"/>
      <c r="KV435" s="154"/>
      <c r="KW435" s="151"/>
      <c r="KX435" s="149"/>
      <c r="KY435" s="149"/>
      <c r="KZ435" s="149"/>
      <c r="LA435" s="149"/>
      <c r="LB435" s="149"/>
      <c r="LC435" s="154"/>
      <c r="LD435" s="151"/>
      <c r="LE435" s="152"/>
      <c r="LF435" s="157"/>
      <c r="LG435" s="158"/>
      <c r="LH435" s="151"/>
      <c r="LI435" s="149"/>
      <c r="LJ435" s="147"/>
      <c r="LK435" s="147"/>
      <c r="LL435" s="147"/>
      <c r="LM435" s="159"/>
      <c r="LN435" s="153"/>
      <c r="LO435" s="149"/>
      <c r="LP435" s="149"/>
      <c r="LQ435" s="149"/>
      <c r="LR435" s="154"/>
      <c r="LS435" s="151"/>
      <c r="LT435" s="149"/>
      <c r="LU435" s="149"/>
      <c r="LV435" s="149"/>
      <c r="LW435" s="149"/>
      <c r="LX435" s="149"/>
      <c r="LY435" s="149"/>
      <c r="LZ435" s="149"/>
      <c r="MA435" s="155"/>
      <c r="MB435" s="153"/>
      <c r="MC435" s="149"/>
      <c r="MD435" s="149"/>
      <c r="ME435" s="149"/>
      <c r="MF435" s="149"/>
      <c r="MG435" s="149"/>
      <c r="MH435" s="149"/>
      <c r="MI435" s="149"/>
      <c r="MJ435" s="149"/>
      <c r="MK435" s="149"/>
      <c r="ML435" s="149"/>
      <c r="MM435" s="149"/>
      <c r="MN435" s="156"/>
      <c r="MO435" s="156"/>
      <c r="MP435" s="154"/>
      <c r="MQ435" s="151"/>
      <c r="MR435" s="149"/>
      <c r="MS435" s="149">
        <v>7.0000000000000007E-2</v>
      </c>
      <c r="MT435" s="149"/>
      <c r="MU435" s="149"/>
      <c r="MV435" s="156"/>
      <c r="MW435" s="149"/>
      <c r="MX435" s="149"/>
      <c r="MY435" s="149"/>
      <c r="MZ435" s="149"/>
      <c r="NA435" s="149"/>
      <c r="NB435" s="149"/>
      <c r="NC435" s="149"/>
      <c r="ND435" s="154"/>
      <c r="NE435" s="154"/>
      <c r="NF435" s="154"/>
      <c r="NG435" s="154"/>
      <c r="NH435" s="151"/>
      <c r="NI435" s="149"/>
      <c r="NJ435" s="149"/>
      <c r="NK435" s="149"/>
      <c r="NL435" s="149"/>
      <c r="NM435" s="149"/>
      <c r="NN435" s="94"/>
      <c r="NO435" s="151"/>
      <c r="NP435" s="160"/>
      <c r="NQ435" s="196" t="s">
        <v>1565</v>
      </c>
      <c r="NR435" s="196" t="s">
        <v>1574</v>
      </c>
      <c r="NS435" s="198"/>
      <c r="NT435" s="198"/>
      <c r="NU435" s="199" t="s">
        <v>1575</v>
      </c>
      <c r="NV435" s="186">
        <v>44532</v>
      </c>
      <c r="NW435" s="198" t="s">
        <v>1572</v>
      </c>
      <c r="NX435" s="165" t="s">
        <v>1576</v>
      </c>
      <c r="NY435" s="138" t="s">
        <v>1138</v>
      </c>
      <c r="NZ435" s="165" t="s">
        <v>1576</v>
      </c>
      <c r="OA435" s="166"/>
      <c r="OB435" s="166"/>
      <c r="OC435" s="166"/>
      <c r="OD435" s="108">
        <f>EH435</f>
        <v>240</v>
      </c>
      <c r="OE435" s="109">
        <v>5</v>
      </c>
      <c r="OF435" s="110">
        <f>IF(ISERROR(ROUND(MAX(EI435/1,EJ435/EE435,EK435/EF435,EL435/EG435,EM435/EH435),0)),"0",ROUND(MAX(EI435/1,EJ435/EE435,EK435/EF435,EL435/EG435,EM435/EH435),0))</f>
        <v>23</v>
      </c>
      <c r="OG435" s="109">
        <v>7</v>
      </c>
      <c r="OH435" s="111">
        <f>ROUND(AVERAGEIF($ES$9:$ES$497,$ES435,EV$9:EV$497),0)</f>
        <v>57</v>
      </c>
      <c r="OI435" s="112">
        <f>ROUND(AVERAGEIF($ES$9:$ES$497,$ES435,EW$9:EW$497),0)</f>
        <v>69</v>
      </c>
      <c r="OJ435" s="112">
        <f>ROUND(AVERAGEIF($ES$9:$ES$497,$ES435,EX$9:EX$497),0)</f>
        <v>17</v>
      </c>
      <c r="OK435" s="112">
        <f>ROUND(AVERAGEIF($ES$9:$ES$497,$ES435,EY$9:EY$497),0)</f>
        <v>30</v>
      </c>
      <c r="OL435" s="112">
        <f>ROUND(AVERAGEIF($ES$9:$ES$497,$ES435,EZ$9:EZ$497),0)</f>
        <v>58</v>
      </c>
      <c r="OM435" s="112">
        <f>ROUND(AVERAGEIF($ES$9:$ES$497,$ES435,FA$9:FA$497),0)</f>
        <v>21</v>
      </c>
      <c r="ON435" s="112">
        <f>ROUND(AVERAGEIF($ES$9:$ES$497,$ES435,FB$9:FB$497),0)</f>
        <v>45</v>
      </c>
      <c r="OO435" s="112">
        <f>ROUND(AVERAGEIF($ES$9:$ES$497,$ES435,FC$9:FC$497),0)</f>
        <v>49</v>
      </c>
      <c r="OP435" s="112">
        <f>ROUND(AVERAGEIF($ES$9:$ES$497,$ES435,FD$9:FD$497),0)</f>
        <v>75</v>
      </c>
      <c r="OQ435" s="113">
        <f>ROUND(AVERAGEIF($ES$9:$ES$497,$ES435,FE$9:FE$497),0)</f>
        <v>66</v>
      </c>
      <c r="OR435" s="114">
        <f>ROUND(EV435/MAX(EV$9:EV$497)*100,0)</f>
        <v>38</v>
      </c>
      <c r="OS435" s="115">
        <f>ROUND(EW435/MAX(EW$9:EW$497)*100,0)</f>
        <v>71</v>
      </c>
      <c r="OT435" s="115">
        <f>ROUND(EX435/MAX(EX$9:EX$497)*100,0)</f>
        <v>7</v>
      </c>
      <c r="OU435" s="115">
        <f>ROUND(EY435/MAX(EY$9:EY$497)*100,0)</f>
        <v>28</v>
      </c>
      <c r="OV435" s="115">
        <f>ROUND(EZ435/MAX(EZ$9:EZ$497)*100,0)</f>
        <v>100</v>
      </c>
      <c r="OW435" s="115">
        <f>ROUND(FA435/MAX(FA$9:FA$497)*100,0)</f>
        <v>45</v>
      </c>
      <c r="OX435" s="115">
        <f>ROUND(FB435/MAX(FB$9:FB$497)*100,0)</f>
        <v>75</v>
      </c>
      <c r="OY435" s="116">
        <f>ROUND(FC435/MAX(FC$9:FC$497)*100,0)</f>
        <v>58</v>
      </c>
      <c r="OZ435" s="115">
        <f>ROUND(FD435/MAX(FD$9:FD$497)*100,0)</f>
        <v>90</v>
      </c>
      <c r="PA435" s="117">
        <f>ROUND(FE435/MAX(FE$9:FE$497)*100,0)</f>
        <v>38</v>
      </c>
      <c r="PB435" s="118">
        <f t="shared" si="1118"/>
        <v>475</v>
      </c>
      <c r="PC435" s="115">
        <f t="shared" si="1119"/>
        <v>754</v>
      </c>
      <c r="PD435" s="115">
        <f t="shared" si="1120"/>
        <v>775</v>
      </c>
      <c r="PE435" s="115">
        <f t="shared" si="1121"/>
        <v>591</v>
      </c>
      <c r="PF435" s="115">
        <f t="shared" si="1122"/>
        <v>505</v>
      </c>
      <c r="PG435" s="119">
        <f t="shared" si="1123"/>
        <v>484</v>
      </c>
      <c r="PH435" s="118">
        <f>ROUND(PB435/MAX(PB$9:PB$497)*100,0)</f>
        <v>57</v>
      </c>
      <c r="PI435" s="115">
        <f>ROUND(PC435/MAX(PC$9:PC$497)*100,0)</f>
        <v>90</v>
      </c>
      <c r="PJ435" s="115">
        <f>ROUND(PD435/MAX(PD$9:PD$497)*100,0)</f>
        <v>82</v>
      </c>
      <c r="PK435" s="115">
        <f>ROUND(PE435/MAX(PE$9:PE$497)*100,0)</f>
        <v>59</v>
      </c>
      <c r="PL435" s="115">
        <f>ROUND(PF435/MAX(PF$9:PF$497)*100,0)</f>
        <v>71</v>
      </c>
      <c r="PM435" s="119">
        <f>ROUND(PG435/MAX(PG$9:PG$497)*100,0)</f>
        <v>71</v>
      </c>
      <c r="PN435" s="118">
        <f>RANK(PH435,PH$9:PH$497,0)</f>
        <v>126</v>
      </c>
      <c r="PO435" s="115">
        <f>RANK(PI435,PI$9:PI$497,0)</f>
        <v>2</v>
      </c>
      <c r="PP435" s="115">
        <f>RANK(PJ435,PJ$9:PJ$497,0)</f>
        <v>15</v>
      </c>
      <c r="PQ435" s="115">
        <f>RANK(PK435,PK$9:PK$497,0)</f>
        <v>106</v>
      </c>
      <c r="PR435" s="115">
        <f>RANK(PL435,PL$9:PL$497,0)</f>
        <v>68</v>
      </c>
      <c r="PS435" s="119">
        <f>RANK(PM435,PM$9:PM$497,0)</f>
        <v>41</v>
      </c>
      <c r="PT435" s="120">
        <f>ROUND(FZ435/MAX(FZ$9:FZ$497)*100,0)</f>
        <v>31</v>
      </c>
      <c r="PU435" s="115">
        <f>ROUND(GA435/MAX(GA$9:GA$497)*100,0)</f>
        <v>43</v>
      </c>
      <c r="PV435" s="115">
        <f>ROUND(GB435/MAX(GB$9:GB$497)*100,0)</f>
        <v>5</v>
      </c>
      <c r="PW435" s="115">
        <f>ROUND(GC435/MAX(GC$9:GC$497)*100,0)</f>
        <v>29</v>
      </c>
      <c r="PX435" s="115">
        <f>ROUND(GD435/MAX(GD$9:GD$497)*100,0)</f>
        <v>60</v>
      </c>
      <c r="PY435" s="115">
        <f>ROUND(GE435/MAX(GE$9:GE$497)*100,0)</f>
        <v>26</v>
      </c>
      <c r="PZ435" s="115">
        <f>ROUND(GF435/MAX(GF$9:GF$497)*100,0)</f>
        <v>40</v>
      </c>
      <c r="QA435" s="116">
        <f>ROUND(GG435/MAX(GG$9:GG$497)*100,0)</f>
        <v>39</v>
      </c>
      <c r="QB435" s="115">
        <f>ROUND(GH435/MAX(GH$9:GH$497)*100,0)</f>
        <v>51</v>
      </c>
      <c r="QC435" s="121">
        <f>ROUND(GI435/MAX(GI$9:GI$497)*100,0)</f>
        <v>25</v>
      </c>
      <c r="QD435" s="120">
        <f>ROUND(AVERAGEIF($ES$9:$ES$497,$ES435,PT$9:PT$497),0)</f>
        <v>47</v>
      </c>
      <c r="QE435" s="120">
        <f>ROUND(AVERAGEIF($ES$9:$ES$497,$ES435,PU$9:PU$497),0)</f>
        <v>61</v>
      </c>
      <c r="QF435" s="120">
        <f>ROUND(AVERAGEIF($ES$9:$ES$497,$ES435,PV$9:PV$497),0)</f>
        <v>21</v>
      </c>
      <c r="QG435" s="120">
        <f>ROUND(AVERAGEIF($ES$9:$ES$497,$ES435,PW$9:PW$497),0)</f>
        <v>34</v>
      </c>
      <c r="QH435" s="120">
        <f>ROUND(AVERAGEIF($ES$9:$ES$497,$ES435,PX$9:PX$497),0)</f>
        <v>48</v>
      </c>
      <c r="QI435" s="120">
        <f>ROUND(AVERAGEIF($ES$9:$ES$497,$ES435,PY$9:PY$497),0)</f>
        <v>18</v>
      </c>
      <c r="QJ435" s="120">
        <f>ROUND(AVERAGEIF($ES$9:$ES$497,$ES435,PZ$9:PZ$497),0)</f>
        <v>31</v>
      </c>
      <c r="QK435" s="120">
        <f>ROUND(AVERAGEIF($ES$9:$ES$497,$ES435,QA$9:QA$497),0)</f>
        <v>40</v>
      </c>
      <c r="QL435" s="120">
        <f>ROUND(AVERAGEIF($ES$9:$ES$497,$ES435,QB$9:QB$497),0)</f>
        <v>51</v>
      </c>
      <c r="QM435" s="120">
        <f>ROUND(AVERAGEIF($ES$9:$ES$497,$ES435,QC$9:QC$497),0)</f>
        <v>32</v>
      </c>
      <c r="QN435" s="114">
        <f t="shared" si="1124"/>
        <v>316</v>
      </c>
      <c r="QO435" s="115">
        <f t="shared" si="1125"/>
        <v>536</v>
      </c>
      <c r="QP435" s="115">
        <f t="shared" si="1126"/>
        <v>556</v>
      </c>
      <c r="QQ435" s="115">
        <f t="shared" si="1127"/>
        <v>433</v>
      </c>
      <c r="QR435" s="115">
        <f t="shared" si="1128"/>
        <v>418</v>
      </c>
      <c r="QS435" s="119">
        <f t="shared" si="1129"/>
        <v>350</v>
      </c>
      <c r="QT435" s="114">
        <f>ROUND((QN435-MIN(QN$9:QN$497))/(MAX(QN$9:QN$497)-MIN(QN$9:QN$497))*100,0)</f>
        <v>14</v>
      </c>
      <c r="QU435" s="115">
        <f>ROUND((QO435-MIN(QO$9:QO$497))/(MAX(QO$9:QO$497)-MIN(QO$9:QO$497))*100,0)</f>
        <v>47</v>
      </c>
      <c r="QV435" s="115">
        <f>ROUND((QP435-MIN(QP$9:QP$497))/(MAX(QP$9:QP$497)-MIN(QP$9:QP$497))*100,0)</f>
        <v>30</v>
      </c>
      <c r="QW435" s="115">
        <f>ROUND((QQ435-MIN(QQ$9:QQ$497))/(MAX(QQ$9:QQ$497)-MIN(QQ$9:QQ$497))*100,0)</f>
        <v>18</v>
      </c>
      <c r="QX435" s="115">
        <f>ROUND((QR435-MIN(QR$9:QR$497))/(MAX(QR$9:QR$497)-MIN(QR$9:QR$497))*100,0)</f>
        <v>30</v>
      </c>
      <c r="QY435" s="115">
        <f>ROUND((QS435-MIN(QS$9:QS$497))/(MAX(QS$9:QS$497)-MIN(QS$9:QS$497))*100,0)</f>
        <v>35</v>
      </c>
      <c r="QZ435" s="114">
        <f>RANK(QN435,QN$9:QN$497,0)</f>
        <v>418</v>
      </c>
      <c r="RA435" s="115">
        <f>RANK(QO435,QO$9:QO$497,0)</f>
        <v>53</v>
      </c>
      <c r="RB435" s="115">
        <f>RANK(QP435,QP$9:QP$497,0)</f>
        <v>220</v>
      </c>
      <c r="RC435" s="115">
        <f>RANK(QQ435,QQ$9:QQ$497,0)</f>
        <v>393</v>
      </c>
      <c r="RD435" s="115">
        <f>RANK(QR435,QR$9:QR$497,0)</f>
        <v>363</v>
      </c>
      <c r="RE435" s="115">
        <f>RANK(QS435,QS$9:QS$497,0)</f>
        <v>247</v>
      </c>
      <c r="RF435" s="122"/>
      <c r="RG435" s="115">
        <f>($RH$3*(IH435+IJ435)*100*100/MAX(EX$9:EX$497)*$RO$3) +($RH$3*(II435+IJ435)*100*100/MAX(EX$9:EX$497)*$RO$4) + ($RH$3*IK435*100*100/MAX(EX$9:EX$497)*0.098)</f>
        <v>0</v>
      </c>
      <c r="RH435" s="115">
        <f>($RH$4*IL435*100*100/MAX(EZ$9:EZ$497))*$RQ$3</f>
        <v>2.7600000000000002</v>
      </c>
      <c r="RI435" s="115">
        <f>($RH$3*IM435*100*100/MAX(EY$9:EY$497))*$RQ$4</f>
        <v>0</v>
      </c>
      <c r="RJ435" s="115">
        <f>($RH$3*IN435*100*100/MAX(EX$9:EX$497))</f>
        <v>0</v>
      </c>
      <c r="RK435" s="115">
        <f>($RH$4*IO435*100*100/MAX(EZ$9:EZ$497))*$RQ$3</f>
        <v>0</v>
      </c>
      <c r="RL435" s="115">
        <f>(($RL$4*IP435*100*((100/MAX(EX$9:EX$497)+100/MAX(EZ$9:EZ$497))/2))+($RL$4*IQ435*100*((100/MAX(EX$9:EX$497)+100/MAX(EZ$9:EZ$497))/2))+($RL$4*IR435*100*((100/MAX(EX$9:EX$497)+100/MAX(EZ$9:EZ$497))/2))+($RL$4*IS435*100*((100/MAX(EX$9:EX$497)+100/MAX(EZ$9:EZ$497))/2))+($RL$4*IT435*100*((100/MAX(EX$9:EX$497)+100/MAX(EZ$9:EZ$497))/2))+($RL$4*IU435*100*((100/MAX(EX$9:EX$497)+100/MAX(EZ$9:EZ$497))/2))+($RL$4*IV435*100*((100/MAX(EX$9:EX$497)+100/MAX(EZ$9:EZ$497))/2))+($RL$4*IW435*100*((100/MAX(EX$9:EX$497)+100/MAX(EZ$9:EZ$497))/2)))*$RS$3</f>
        <v>0</v>
      </c>
      <c r="RM435" s="115">
        <f>(($RH$3*IX435*100*100/MAX(EX$9:EX$497))+($RH$3*IY435*100*100/MAX(EX$9:EX$497))+($RH$3*IZ435*100*100/MAX(EX$9:EX$497))+($RH$3*JA435*100*100/MAX(EX$9:EX$497))+($RH$3*JB435*100*100/MAX(EX$9:EX$497))+($RH$3*JC435*100*100/MAX(EX$9:EX$497))+($RH$3*JD435*100*100/MAX(EX$9:EX$497))+($RH$3*JE435*100*100/MAX(EX$9:EX$497)))*$RS$4</f>
        <v>0</v>
      </c>
      <c r="RN435" s="115">
        <f>(($RH$4*JF435*100*100/MAX(EZ$9:EZ$497)) + ($RH$4*JG435*100*100/MAX(EZ$9:EZ$497)) + ($RH$4*JH435*100*100/MAX(EZ$9:EZ$497)) + ($RH$4*JI435*100*100/MAX(EZ$9:EZ$497)) + ($RH$4*JJ435*100*100/MAX(EZ$9:EZ$497)) + ($RH$4*JK435*100*100/MAX(EZ$9:EZ$497)) + ($RH$4*JL435*100*100/MAX(EZ$9:EZ$497)) + ($RH$4*JM435*100*100/MAX(EZ$9:EZ$497)))*$RU$3</f>
        <v>2.5760000000000005</v>
      </c>
      <c r="RO435" s="115">
        <f>(($RL$4*JN435*100*((100/MAX(EX$9:EX$497)+100/MAX(EZ$9:EZ$497))/2))+($RL$4*JO435*100*((100/MAX(EX$9:EX$497)+100/MAX(EZ$9:EZ$497))/2))+($RL$4*JP435*100*((100/MAX(EX$9:EX$497)+100/MAX(EZ$9:EZ$497))/2))+($RL$4*JQ435*100*((100/MAX(EX$9:EX$497)+100/MAX(EZ$9:EZ$497))/2))+($RL$4*JR435*100*((100/MAX(EX$9:EX$497)+100/MAX(EZ$9:EZ$497))/2))+($RL$4*JS435*100*((100/MAX(EX$9:EX$497)+100/MAX(EZ$9:EZ$497))/2))+($RL$4*JT435*100*((100/MAX(EX$9:EX$497)+100/MAX(EZ$9:EZ$497))/2))+($RL$4*JU435*100*((100/MAX(EX$9:EX$497)+100/MAX(EZ$9:EZ$497))/2))+($RL$4*JV435*100*((100/MAX(EX$9:EX$497)+100/MAX(EZ$9:EZ$497))/2))+($RL$4*JW435*100*((100/MAX(EX$9:EX$497)+100/MAX(EZ$9:EZ$497))/2))+($RL$4*JX435*100*((100/MAX(EX$9:EX$497)+100/MAX(EZ$9:EZ$497))/2))+($RL$4*JY435*100*((100/MAX(EX$9:EX$497)+100/MAX(EZ$9:EZ$497))/2))+($RL$4*JZ435*100*((100/MAX(EX$9:EX$497)+100/MAX(EZ$9:EZ$497))/2)))*$RW$3/2</f>
        <v>0</v>
      </c>
      <c r="RP435" s="119">
        <f>($RJ$3*KA435*100*100/MAX(FA$9:FA$497)) + ($RJ$3*KB435*100*100/MAX(FA$9:FA$497)/2) + ($RJ$3*KC435*100*100/MAX(FA$9:FA$497)/2) + ($RJ$3*KD435*100*100/MAX(FA$9:FA$497)/4) + ($RJ$3*KE435*100*100/MAX(FA$9:FA$497)/4)</f>
        <v>0</v>
      </c>
      <c r="RQ435" s="118">
        <f>($RL$4*KF435*100*((100/MAX(EX$9:EX$497)+100/MAX(EZ$9:EZ$497)))) * ($RO$3/2) + (($RL$4*KG435*100*((100/MAX(EX$9:EX$497)+100/MAX(EZ$9:EZ$497))))+($RL$4*KH435*100*((100/MAX(EX$9:EX$497)+100/MAX(EZ$9:EZ$497))))+($RL$4*KI435*100*((100/MAX(EX$9:EX$497)+100/MAX(EZ$9:EZ$497))))+($RL$4*KJ435*100*((100/MAX(EX$9:EX$497)+100/MAX(EZ$9:EZ$497))))+($RL$4*KK435*100*((100/MAX(EX$9:EX$497)+100/MAX(EZ$9:EZ$497))))+($RL$4*KL435*100*((100/MAX(EX$9:EX$497)+100/MAX(EZ$9:EZ$497))))+($RL$4*KM435*100*((100/MAX(EX$9:EX$497)+100/MAX(EZ$9:EZ$497))))+($RL$4*KN435*100*((100/MAX(EX$9:EX$497)+100/MAX(EZ$9:EZ$497))))+($RL$4*KO435*100*((100/MAX(EX$9:EX$497)+100/MAX(EZ$9:EZ$497))))+($RL$4*KP435*100*((100/MAX(EX$9:EX$497)+100/MAX(EZ$9:EZ$497))))+($RL$4*KQ435*100*((100/MAX(EX$9:EX$497)+100/MAX(EZ$9:EZ$497))))+($RL$4*KR435*100*((100/MAX(EX$9:EX$497)+100/MAX(EZ$9:EZ$497))))+($RL$4*KS435*100*((100/MAX(EX$9:EX$497)+100/MAX(EZ$9:EZ$497))))+($RL$4*KV435*100*((100/MAX(EX$9:EX$497)+100/MAX(EZ$9:EZ$497))))) * (($RO$3+$RO$4)/6)</f>
        <v>0</v>
      </c>
      <c r="RR435" s="115">
        <f>(($RL$4*KW435*100*((100/MAX(EX$9:EX$497)+100/MAX(EZ$9:EZ$497))))) * ($RO$3/2) + (($RL$4*KX435*100*((100/MAX(EX$9:EX$497)+100/MAX(EZ$9:EZ$497))))+($RL$4*KY435*100*((100/MAX(EX$9:EX$497)+100/MAX(EZ$9:EZ$497))))+($RL$4*KZ435*100*((100/MAX(EX$9:EX$497)+100/MAX(EZ$9:EZ$497))))+($RL$4*LA435*100*((100/MAX(EX$9:EX$497)+100/MAX(EZ$9:EZ$497))))+($RL$4*LB435*100*((100/MAX(EX$9:EX$497)+100/MAX(EZ$9:EZ$497))))+($RL$4*LC435*100*((100/MAX(EX$9:EX$497)+100/MAX(EZ$9:EZ$497))))) * (($RO$3+$RO$4)/6)</f>
        <v>0</v>
      </c>
      <c r="RS435" s="119">
        <f>(($RL$4*LD435*100*((100/MAX(EX$9:EX$497)+100/MAX(EZ$9:EZ$497))))+($RL$4*LE435*100*((100/MAX(EX$9:EX$497)+100/MAX(EZ$9:EZ$497))))) * (($RO$3+$RO$4)/6)</f>
        <v>0</v>
      </c>
      <c r="RT435" s="118">
        <f>($RJ$4*LH435*100*(100/MAX(EV$9:EV$497)))+($RJ$4*LI435*100*(100/MAX(EV$9:EV$497)))</f>
        <v>0</v>
      </c>
      <c r="RU435" s="119">
        <f>($RJ$4*LJ435*(100/MAX(EV$9:EV$497)))/2 + ($RL$3*LK435*(100/MAX(EW$9:EW$497))) + ($RJ$4*LL435*(100/MAX(EV$9:EV$497)))/4 + ($RL$3*LM435*(100/MAX(EW$9:EW$497)))</f>
        <v>0</v>
      </c>
      <c r="RV435" s="118">
        <f>($RJ$4*LN435*100*100/MAX(EV$9:EV$497)/2)+($RJ$4*LO435*100*100/MAX(EV$9:EV$497)/2)+($RJ$4*LP435*100*100/MAX(EV$9:EV$497))+($RJ$4*LQ435*100*100/MAX(EV$9:EV$497))+($RJ$4*LR435*100*100/MAX(EV$9:EV$497))</f>
        <v>0</v>
      </c>
      <c r="RW435" s="115">
        <f>($RJ$4*LS435*100*100/MAX(EV$9:EV$497)) + (($RJ$4*LT435*100*100/MAX(EV$9:EV$497))+($RJ$4*LU435*100*100/MAX(EV$9:EV$497))+($RJ$4*LV435*100*100/MAX(EV$9:EV$497))+($RJ$4*LW435*100*100/MAX(EV$9:EV$497))+($RJ$4*LX435*100*100/MAX(EV$9:EV$497))+($RJ$4*LY435*100*100/MAX(EV$9:EV$497))+($RJ$4*LZ435*100*100/MAX(EV$9:EV$497))+($RJ$4*MA435*100*100/MAX(EV$9:EV$497)))/2</f>
        <v>0</v>
      </c>
      <c r="RX435" s="119">
        <f>($RJ$4*MB435*100*100/MAX(EV$9:EV$497))+($RJ$4*MC435*100*100/MAX(EV$9:EV$497))+($RJ$4*MD435*100*100/MAX(EV$9:EV$497))+($RJ$4*ME435*100*100/MAX(EV$9:EV$497))+($RJ$4*MF435*100*100/MAX(EV$9:EV$497))+($RJ$4*MG435*100*100/MAX(EV$9:EV$497))+($RJ$4*MH435*100*100/MAX(EV$9:EV$497))+($RJ$4*MI435*100*100/MAX(EV$9:EV$497))+($RJ$4*MJ435*100*100/MAX(EV$9:EV$497))+($RJ$4*MK435*100*100/MAX(EV$9:EV$497))+($RJ$4*ML435*100*100/MAX(EV$9:EV$497))+($RJ$4*MM435*100*100/MAX(EV$9:EV$497))+($RJ$4*MN435*100*100/MAX(EV$9:EV$497))</f>
        <v>0</v>
      </c>
      <c r="RY435" s="118">
        <f>($RJ$4*MQ435*100*100/MAX(EV$9:EV$497))/2 + (($RJ$4*MR435*100*100/MAX(EV$9:EV$497))+($RJ$4*MS435*100*100/MAX(EV$9:EV$497))+($RJ$4*MT435*100*100/MAX(EV$9:EV$497))+($RJ$4*MU435*100*100/MAX(EV$9:EV$497))+($RJ$4*MV435*100*100/MAX(EV$9:EV$497))+($RJ$4*MW435*100*100/MAX(EV$9:EV$497))+($RJ$4*MX435*100*100/MAX(EV$9:EV$497))+($RJ$4*MY435*100*100/MAX(EV$9:EV$497))+($RJ$4*MZ435*100*100/MAX(EV$9:EV$497))+($RJ$4*NA435*100*100/MAX(EV$9:EV$497))+($RJ$4*NB435*100*100/MAX(EV$9:EV$497))+($RJ$4*NC435*100*100/MAX(EV$9:EV$497))+($RJ$4*ND435*100*100/MAX(EV$9:EV$497))+($RJ$4*NG435*100*100/MAX(EV$9:EV$497)))/4</f>
        <v>2.9494382022471917</v>
      </c>
      <c r="RZ435" s="115">
        <f>($RJ$4*NH435*100*100/MAX(EV$9:EV$497))/2 + (($RJ$4*NI435*100*100/MAX(EV$9:EV$497))+($RJ$4*NJ435*100*100/MAX(EV$9:EV$497))+($RJ$4*NK435*100*100/MAX(EV$9:EV$497))+($RJ$4*NL435*100*100/MAX(EV$9:EV$497))+($RJ$4*NM435*100*100/MAX(EV$9:EV$497))+($RJ$4*NN435*100*100/MAX(EV$9:EV$497)))/4</f>
        <v>0</v>
      </c>
      <c r="SA435" s="117">
        <f>(($RJ$4*NO435*100*100/MAX(EV$9:EV$497))+($RJ$4*NP435*100*100/MAX(EV$9:EV$497)))/4</f>
        <v>0</v>
      </c>
      <c r="SB435" s="118">
        <f t="shared" si="1130"/>
        <v>8.2854382022471924</v>
      </c>
      <c r="SC435" s="115">
        <f t="shared" si="1131"/>
        <v>0.58988764044943831</v>
      </c>
      <c r="SD435" s="115">
        <f t="shared" si="1132"/>
        <v>23.9837595505618</v>
      </c>
      <c r="SE435" s="115">
        <f t="shared" si="1133"/>
        <v>0.58988764044943831</v>
      </c>
      <c r="SF435" s="115">
        <f t="shared" si="1134"/>
        <v>0.73735955056179792</v>
      </c>
      <c r="SG435" s="115">
        <f t="shared" si="1135"/>
        <v>2.9494382022471917</v>
      </c>
      <c r="SH435" s="115">
        <f>ROUND(SB435/MAX(SB$9:SB$497)*100,0)</f>
        <v>10</v>
      </c>
      <c r="SI435" s="115">
        <f>ROUND(SC435/MAX(SC$9:SC$497)*100,0)</f>
        <v>1</v>
      </c>
      <c r="SJ435" s="115">
        <f>ROUND(SD435/MAX(SD$9:SD$497)*100,0)</f>
        <v>38</v>
      </c>
      <c r="SK435" s="115">
        <f>ROUND(SE435/MAX(SE$9:SE$497)*100,0)</f>
        <v>0</v>
      </c>
      <c r="SL435" s="115">
        <f>ROUND(SF435/MAX(SF$9:SF$497)*100,0)</f>
        <v>2</v>
      </c>
      <c r="SM435" s="121">
        <f>ROUND(SG435/MAX(SG$9:SG$497)*100,0)</f>
        <v>3</v>
      </c>
      <c r="SN435" s="115">
        <f>ROUND(AVERAGEIF($ES$9:$ES$497,$ES435,SH$9:SH$497),0)</f>
        <v>12</v>
      </c>
      <c r="SO435" s="115">
        <f>ROUND(AVERAGEIF($ES$9:$ES$497,$ES435,SI$9:SI$497),0)</f>
        <v>5</v>
      </c>
      <c r="SP435" s="115">
        <f>ROUND(AVERAGEIF($ES$9:$ES$497,$ES435,SJ$9:SJ$497),0)</f>
        <v>26</v>
      </c>
      <c r="SQ435" s="115">
        <f>ROUND(AVERAGEIF($ES$9:$ES$497,$ES435,SK$9:SK$497),0)</f>
        <v>6</v>
      </c>
      <c r="SR435" s="115">
        <f>ROUND(AVERAGEIF($ES$9:$ES$497,$ES435,SL$9:SL$497),0)</f>
        <v>8</v>
      </c>
      <c r="SS435" s="121">
        <f>ROUND(AVERAGEIF($ES$9:$ES$497,$ES435,SM$9:SM$497),0)</f>
        <v>4</v>
      </c>
      <c r="ST435" s="114">
        <f>RANK(SB435,SB$9:SB$497,0)</f>
        <v>249</v>
      </c>
      <c r="SU435" s="115">
        <f>RANK(SC435,SC$9:SC$497,0)</f>
        <v>254</v>
      </c>
      <c r="SV435" s="115">
        <f>RANK(SD435,SD$9:SD$497,0)</f>
        <v>34</v>
      </c>
      <c r="SW435" s="115">
        <f>RANK(SE435,SE$9:SE$497,0)</f>
        <v>254</v>
      </c>
      <c r="SX435" s="115">
        <f>RANK(SF435,SF$9:SF$497,0)</f>
        <v>233</v>
      </c>
      <c r="SY435" s="115">
        <f>RANK(SG435,SG$9:SG$497,0)</f>
        <v>215</v>
      </c>
      <c r="SZ435" s="115">
        <f>COUNTIFS(SB$9:SB$497,"&gt;"&amp;SB435,$ES$9:$ES$497,$ES435)+1</f>
        <v>42</v>
      </c>
      <c r="TA435" s="115">
        <f>COUNTIFS(SC$9:SC$497,"&gt;"&amp;SC435,$ES$9:$ES$497,$ES435)+1</f>
        <v>46</v>
      </c>
      <c r="TB435" s="115">
        <f>COUNTIFS(SD$9:SD$497,"&gt;"&amp;SD435,$ES$9:$ES$497,$ES435)+1</f>
        <v>30</v>
      </c>
      <c r="TC435" s="115">
        <f>COUNTIFS(SE$9:SE$497,"&gt;"&amp;SE435,$ES$9:$ES$497,$ES435)+1</f>
        <v>46</v>
      </c>
      <c r="TD435" s="115">
        <f>COUNTIFS(SF$9:SF$497,"&gt;"&amp;SF435,$ES$9:$ES$497,$ES435)+1</f>
        <v>46</v>
      </c>
      <c r="TE435" s="117">
        <f>COUNTIFS(SG$9:SG$497,"&gt;"&amp;SG435,$ES$9:$ES$497,$ES435)+1</f>
        <v>38</v>
      </c>
      <c r="TF435" s="118">
        <f t="shared" si="1136"/>
        <v>100</v>
      </c>
      <c r="TG435" s="115">
        <f t="shared" si="1137"/>
        <v>58</v>
      </c>
      <c r="TH435" s="115">
        <f t="shared" si="1138"/>
        <v>128</v>
      </c>
      <c r="TI435" s="115">
        <f t="shared" si="1139"/>
        <v>82</v>
      </c>
      <c r="TJ435" s="115">
        <f t="shared" si="1140"/>
        <v>61</v>
      </c>
      <c r="TK435" s="115">
        <f t="shared" si="1141"/>
        <v>74</v>
      </c>
      <c r="TL435" s="117">
        <f t="shared" si="1142"/>
        <v>74</v>
      </c>
      <c r="TM435" s="118">
        <f>ROUND(TF435/MAX(TF$9:TF$497)*100,0)</f>
        <v>56</v>
      </c>
      <c r="TN435" s="115">
        <f>ROUND(TG435/MAX(TG$9:TG$497)*100,0)</f>
        <v>32</v>
      </c>
      <c r="TO435" s="115">
        <f>ROUND(TH435/MAX(TH$9:TH$497)*100,0)</f>
        <v>70</v>
      </c>
      <c r="TP435" s="115">
        <f>ROUND(TI435/MAX(TI$9:TI$497)*100,0)</f>
        <v>45</v>
      </c>
      <c r="TQ435" s="115">
        <f>ROUND(TJ435/MAX(TJ$9:TJ$497)*100,0)</f>
        <v>31</v>
      </c>
      <c r="TR435" s="115">
        <f>ROUND(TK435/MAX(TK$9:TK$497)*100,0)</f>
        <v>38</v>
      </c>
      <c r="TS435" s="119">
        <f>ROUND(TL435/MAX(TL$9:TL$497)*100,0)</f>
        <v>38</v>
      </c>
      <c r="TT435" s="120">
        <f>RANK(TM435,TM$9:TM$497,0)</f>
        <v>121</v>
      </c>
      <c r="TU435" s="115">
        <f>RANK(TN435,TN$9:TN$497,0)</f>
        <v>194</v>
      </c>
      <c r="TV435" s="115">
        <f>RANK(TO435,TO$9:TO$497,0)</f>
        <v>14</v>
      </c>
      <c r="TW435" s="115">
        <f>RANK(TP435,TP$9:TP$497,0)</f>
        <v>107</v>
      </c>
      <c r="TX435" s="115">
        <f>RANK(TQ435,TQ$9:TQ$497,0)</f>
        <v>136</v>
      </c>
      <c r="TY435" s="115">
        <f>RANK(TR435,TR$9:TR$497,0)</f>
        <v>111</v>
      </c>
      <c r="TZ435" s="121">
        <f>RANK(TS435,TS$9:TS$497,0)</f>
        <v>80</v>
      </c>
      <c r="UA435" s="132"/>
      <c r="UB435" s="7" t="s">
        <v>1</v>
      </c>
    </row>
    <row r="436" spans="1:548" x14ac:dyDescent="0.15">
      <c r="A436" s="183">
        <v>428</v>
      </c>
      <c r="B436" s="200" t="s">
        <v>1574</v>
      </c>
      <c r="C436" s="143"/>
      <c r="D436" s="143"/>
      <c r="E436" s="161" t="s">
        <v>518</v>
      </c>
      <c r="F436" s="65">
        <v>92</v>
      </c>
      <c r="G436" s="65" t="s">
        <v>908</v>
      </c>
      <c r="H436" s="144" t="s">
        <v>1564</v>
      </c>
      <c r="I436" s="66" t="s">
        <v>521</v>
      </c>
      <c r="J436" s="67" t="s">
        <v>521</v>
      </c>
      <c r="K436" s="67" t="s">
        <v>521</v>
      </c>
      <c r="L436" s="67" t="s">
        <v>521</v>
      </c>
      <c r="M436" s="67" t="s">
        <v>521</v>
      </c>
      <c r="N436" s="67" t="s">
        <v>521</v>
      </c>
      <c r="O436" s="67" t="s">
        <v>521</v>
      </c>
      <c r="P436" s="67" t="s">
        <v>521</v>
      </c>
      <c r="Q436" s="67" t="s">
        <v>521</v>
      </c>
      <c r="R436" s="68" t="s">
        <v>521</v>
      </c>
      <c r="S436" s="69" t="s">
        <v>521</v>
      </c>
      <c r="T436" s="67" t="s">
        <v>521</v>
      </c>
      <c r="U436" s="67" t="s">
        <v>521</v>
      </c>
      <c r="V436" s="67" t="s">
        <v>521</v>
      </c>
      <c r="W436" s="67" t="s">
        <v>521</v>
      </c>
      <c r="X436" s="67" t="s">
        <v>521</v>
      </c>
      <c r="Y436" s="67" t="s">
        <v>521</v>
      </c>
      <c r="Z436" s="67" t="s">
        <v>521</v>
      </c>
      <c r="AA436" s="67" t="s">
        <v>521</v>
      </c>
      <c r="AB436" s="68" t="s">
        <v>521</v>
      </c>
      <c r="AC436" s="69" t="s">
        <v>521</v>
      </c>
      <c r="AD436" s="67" t="s">
        <v>521</v>
      </c>
      <c r="AE436" s="67" t="s">
        <v>521</v>
      </c>
      <c r="AF436" s="67" t="s">
        <v>521</v>
      </c>
      <c r="AG436" s="67" t="s">
        <v>521</v>
      </c>
      <c r="AH436" s="67" t="s">
        <v>521</v>
      </c>
      <c r="AI436" s="67" t="s">
        <v>521</v>
      </c>
      <c r="AJ436" s="67" t="s">
        <v>521</v>
      </c>
      <c r="AK436" s="67" t="s">
        <v>521</v>
      </c>
      <c r="AL436" s="68" t="s">
        <v>521</v>
      </c>
      <c r="AM436" s="69" t="s">
        <v>521</v>
      </c>
      <c r="AN436" s="67" t="s">
        <v>521</v>
      </c>
      <c r="AO436" s="67" t="s">
        <v>521</v>
      </c>
      <c r="AP436" s="67" t="s">
        <v>521</v>
      </c>
      <c r="AQ436" s="67" t="s">
        <v>521</v>
      </c>
      <c r="AR436" s="67" t="s">
        <v>521</v>
      </c>
      <c r="AS436" s="67" t="s">
        <v>521</v>
      </c>
      <c r="AT436" s="67" t="s">
        <v>521</v>
      </c>
      <c r="AU436" s="67" t="s">
        <v>521</v>
      </c>
      <c r="AV436" s="68" t="s">
        <v>521</v>
      </c>
      <c r="AW436" s="69" t="s">
        <v>521</v>
      </c>
      <c r="AX436" s="67" t="s">
        <v>521</v>
      </c>
      <c r="AY436" s="67" t="s">
        <v>521</v>
      </c>
      <c r="AZ436" s="67" t="s">
        <v>521</v>
      </c>
      <c r="BA436" s="67" t="s">
        <v>521</v>
      </c>
      <c r="BB436" s="67" t="s">
        <v>521</v>
      </c>
      <c r="BC436" s="67" t="s">
        <v>521</v>
      </c>
      <c r="BD436" s="67" t="s">
        <v>521</v>
      </c>
      <c r="BE436" s="67" t="s">
        <v>521</v>
      </c>
      <c r="BF436" s="68" t="s">
        <v>521</v>
      </c>
      <c r="BG436" s="69" t="s">
        <v>521</v>
      </c>
      <c r="BH436" s="67" t="s">
        <v>521</v>
      </c>
      <c r="BI436" s="67" t="s">
        <v>521</v>
      </c>
      <c r="BJ436" s="67" t="s">
        <v>521</v>
      </c>
      <c r="BK436" s="67" t="s">
        <v>521</v>
      </c>
      <c r="BL436" s="67" t="s">
        <v>521</v>
      </c>
      <c r="BM436" s="67" t="s">
        <v>521</v>
      </c>
      <c r="BN436" s="67" t="s">
        <v>521</v>
      </c>
      <c r="BO436" s="67" t="s">
        <v>521</v>
      </c>
      <c r="BP436" s="68" t="s">
        <v>521</v>
      </c>
      <c r="BQ436" s="70" t="s">
        <v>521</v>
      </c>
      <c r="BR436" s="67" t="s">
        <v>521</v>
      </c>
      <c r="BS436" s="67" t="s">
        <v>521</v>
      </c>
      <c r="BT436" s="67" t="s">
        <v>521</v>
      </c>
      <c r="BU436" s="67" t="s">
        <v>521</v>
      </c>
      <c r="BV436" s="67" t="s">
        <v>521</v>
      </c>
      <c r="BW436" s="67" t="s">
        <v>521</v>
      </c>
      <c r="BX436" s="67" t="s">
        <v>521</v>
      </c>
      <c r="BY436" s="67" t="s">
        <v>521</v>
      </c>
      <c r="BZ436" s="68" t="s">
        <v>521</v>
      </c>
      <c r="CA436" s="69" t="s">
        <v>521</v>
      </c>
      <c r="CB436" s="67" t="s">
        <v>521</v>
      </c>
      <c r="CC436" s="67" t="s">
        <v>521</v>
      </c>
      <c r="CD436" s="67" t="s">
        <v>521</v>
      </c>
      <c r="CE436" s="67" t="s">
        <v>521</v>
      </c>
      <c r="CF436" s="67" t="s">
        <v>521</v>
      </c>
      <c r="CG436" s="67" t="s">
        <v>521</v>
      </c>
      <c r="CH436" s="67" t="s">
        <v>521</v>
      </c>
      <c r="CI436" s="67" t="s">
        <v>521</v>
      </c>
      <c r="CJ436" s="68" t="s">
        <v>521</v>
      </c>
      <c r="CK436" s="69" t="s">
        <v>521</v>
      </c>
      <c r="CL436" s="67" t="s">
        <v>521</v>
      </c>
      <c r="CM436" s="67" t="s">
        <v>521</v>
      </c>
      <c r="CN436" s="67" t="s">
        <v>521</v>
      </c>
      <c r="CO436" s="67" t="s">
        <v>521</v>
      </c>
      <c r="CP436" s="67" t="s">
        <v>521</v>
      </c>
      <c r="CQ436" s="67" t="s">
        <v>521</v>
      </c>
      <c r="CR436" s="67" t="s">
        <v>521</v>
      </c>
      <c r="CS436" s="67" t="s">
        <v>521</v>
      </c>
      <c r="CT436" s="68" t="s">
        <v>521</v>
      </c>
      <c r="CU436" s="69" t="s">
        <v>521</v>
      </c>
      <c r="CV436" s="67" t="s">
        <v>521</v>
      </c>
      <c r="CW436" s="67" t="s">
        <v>521</v>
      </c>
      <c r="CX436" s="67" t="s">
        <v>521</v>
      </c>
      <c r="CY436" s="67" t="s">
        <v>521</v>
      </c>
      <c r="CZ436" s="67" t="s">
        <v>521</v>
      </c>
      <c r="DA436" s="67" t="s">
        <v>521</v>
      </c>
      <c r="DB436" s="67" t="s">
        <v>521</v>
      </c>
      <c r="DC436" s="67" t="s">
        <v>521</v>
      </c>
      <c r="DD436" s="68" t="s">
        <v>521</v>
      </c>
      <c r="DE436" s="69" t="s">
        <v>521</v>
      </c>
      <c r="DF436" s="71" t="s">
        <v>521</v>
      </c>
      <c r="DG436" s="67" t="s">
        <v>521</v>
      </c>
      <c r="DH436" s="67" t="s">
        <v>521</v>
      </c>
      <c r="DI436" s="67" t="s">
        <v>521</v>
      </c>
      <c r="DJ436" s="67" t="s">
        <v>521</v>
      </c>
      <c r="DK436" s="67" t="s">
        <v>521</v>
      </c>
      <c r="DL436" s="67" t="s">
        <v>521</v>
      </c>
      <c r="DM436" s="67" t="s">
        <v>521</v>
      </c>
      <c r="DN436" s="68" t="s">
        <v>521</v>
      </c>
      <c r="DO436" s="70" t="s">
        <v>521</v>
      </c>
      <c r="DP436" s="71" t="s">
        <v>521</v>
      </c>
      <c r="DQ436" s="67" t="s">
        <v>521</v>
      </c>
      <c r="DR436" s="67" t="s">
        <v>521</v>
      </c>
      <c r="DS436" s="67" t="s">
        <v>521</v>
      </c>
      <c r="DT436" s="67" t="s">
        <v>521</v>
      </c>
      <c r="DU436" s="67" t="s">
        <v>521</v>
      </c>
      <c r="DV436" s="67" t="s">
        <v>521</v>
      </c>
      <c r="DW436" s="67" t="s">
        <v>521</v>
      </c>
      <c r="DX436" s="72" t="s">
        <v>521</v>
      </c>
      <c r="DY436" s="146" t="s">
        <v>522</v>
      </c>
      <c r="DZ436" s="74" t="s">
        <v>522</v>
      </c>
      <c r="EA436" s="74">
        <v>2</v>
      </c>
      <c r="EB436" s="74">
        <v>2</v>
      </c>
      <c r="EC436" s="75">
        <v>2</v>
      </c>
      <c r="ED436" s="168" t="s">
        <v>522</v>
      </c>
      <c r="EE436" s="74" t="str">
        <f t="shared" si="1095"/>
        <v>-</v>
      </c>
      <c r="EF436" s="74">
        <f>EA436</f>
        <v>2</v>
      </c>
      <c r="EG436" s="74">
        <f>EA436*EB436</f>
        <v>4</v>
      </c>
      <c r="EH436" s="77">
        <f>EA436*EB436*EC436</f>
        <v>8</v>
      </c>
      <c r="EI436" s="73" t="s">
        <v>522</v>
      </c>
      <c r="EJ436" s="74">
        <v>0</v>
      </c>
      <c r="EK436" s="74">
        <v>0</v>
      </c>
      <c r="EL436" s="74">
        <v>0</v>
      </c>
      <c r="EM436" s="75">
        <v>0</v>
      </c>
      <c r="EN436" s="78" t="s">
        <v>522</v>
      </c>
      <c r="EO436" s="79" t="s">
        <v>522</v>
      </c>
      <c r="EP436" s="79" t="s">
        <v>522</v>
      </c>
      <c r="EQ436" s="79" t="s">
        <v>522</v>
      </c>
      <c r="ER436" s="80" t="s">
        <v>522</v>
      </c>
      <c r="ES436" s="128" t="s">
        <v>543</v>
      </c>
      <c r="ET436" s="82" t="s">
        <v>1577</v>
      </c>
      <c r="EU436" s="83">
        <v>4</v>
      </c>
      <c r="EV436" s="146">
        <v>84</v>
      </c>
      <c r="EW436" s="147">
        <v>101</v>
      </c>
      <c r="EX436" s="147">
        <v>16</v>
      </c>
      <c r="EY436" s="147">
        <v>52</v>
      </c>
      <c r="EZ436" s="147">
        <v>81</v>
      </c>
      <c r="FA436" s="147">
        <v>32</v>
      </c>
      <c r="FB436" s="147">
        <v>62</v>
      </c>
      <c r="FC436" s="147">
        <v>72</v>
      </c>
      <c r="FD436" s="74">
        <f t="shared" si="1096"/>
        <v>97</v>
      </c>
      <c r="FE436" s="84">
        <f t="shared" si="1097"/>
        <v>88</v>
      </c>
      <c r="FF436" s="73">
        <f>RANK(EV436,$EV$9:$EV$497,0)</f>
        <v>145</v>
      </c>
      <c r="FG436" s="74">
        <f>RANK(EW436,$EW$9:$EW$497,0)</f>
        <v>14</v>
      </c>
      <c r="FH436" s="74">
        <f>RANK(EX436,$EX$9:$EX$497,0)</f>
        <v>336</v>
      </c>
      <c r="FI436" s="74">
        <f>RANK(EY436,$EY$9:$EY$497,0)</f>
        <v>121</v>
      </c>
      <c r="FJ436" s="74">
        <f>RANK(EZ436,$EZ$9:$EZ$497,0)</f>
        <v>25</v>
      </c>
      <c r="FK436" s="74">
        <f>RANK(FA436,$FA$9:$FA$497,0)</f>
        <v>97</v>
      </c>
      <c r="FL436" s="74">
        <f>RANK(FB436,$FB$9:$FB$497,0)</f>
        <v>114</v>
      </c>
      <c r="FM436" s="74">
        <f>RANK(FC436,$FC$9:$FC$497,0)</f>
        <v>85</v>
      </c>
      <c r="FN436" s="74">
        <f>RANK(FD436,$FD$9:$FD$497,0)</f>
        <v>101</v>
      </c>
      <c r="FO436" s="84">
        <f>RANK(FE436,$FE$9:$FE$497,0)</f>
        <v>177</v>
      </c>
      <c r="FP436" s="73">
        <f>COUNTIFS($EV$9:$EV$497,"&gt;"&amp;EV436,$ES$9:$ES$497,ES436)+1</f>
        <v>21</v>
      </c>
      <c r="FQ436" s="74">
        <f>COUNTIFS($EW$9:$EW$497,"&gt;"&amp;EW436,$ES$9:$ES$497,ES436)+1</f>
        <v>11</v>
      </c>
      <c r="FR436" s="74">
        <f>COUNTIFS($EX$9:$EX$497,"&gt;"&amp;EX436,$ES$9:$ES$497,ES436)+1</f>
        <v>40</v>
      </c>
      <c r="FS436" s="74">
        <f>COUNTIFS($EY$9:$EY$497,"&gt;"&amp;EY436,$ES$9:$ES$497,ES436)+1</f>
        <v>15</v>
      </c>
      <c r="FT436" s="74">
        <f>COUNTIFS($EZ$9:$EZ$497,"&gt;"&amp;EZ436,$ES$9:$ES$497,ES436)+1</f>
        <v>25</v>
      </c>
      <c r="FU436" s="74">
        <f>COUNTIFS($FA$9:$FA$497,"&gt;"&amp;FA436,$ES$9:$ES$497,ES436)+1</f>
        <v>22</v>
      </c>
      <c r="FV436" s="74">
        <f>COUNTIFS($FB$9:$FB$497,"&gt;"&amp;FB436,$ES$9:$ES$497,ES436)+1</f>
        <v>20</v>
      </c>
      <c r="FW436" s="74">
        <f>COUNTIFS($FC$9:$FC$497,"&gt;"&amp;FC436,$ES$9:$ES$497,ES436)+1</f>
        <v>21</v>
      </c>
      <c r="FX436" s="74">
        <f>COUNTIFS($FD$9:$FD$497,"&gt;"&amp;FD436,$ES$9:$ES$497,ES436)+1</f>
        <v>32</v>
      </c>
      <c r="FY436" s="84">
        <f>COUNTIFS($FE$9:$FE$497,"&gt;"&amp;FE436,$ES$9:$ES$497,ES436)+1</f>
        <v>21</v>
      </c>
      <c r="FZ436" s="85">
        <f t="shared" si="1098"/>
        <v>0.91</v>
      </c>
      <c r="GA436" s="86">
        <f t="shared" si="1099"/>
        <v>1.1000000000000001</v>
      </c>
      <c r="GB436" s="86">
        <f t="shared" si="1100"/>
        <v>0.17</v>
      </c>
      <c r="GC436" s="86">
        <f t="shared" si="1101"/>
        <v>0.56999999999999995</v>
      </c>
      <c r="GD436" s="86">
        <f t="shared" si="1102"/>
        <v>0.88</v>
      </c>
      <c r="GE436" s="86">
        <f t="shared" si="1103"/>
        <v>0.35</v>
      </c>
      <c r="GF436" s="86">
        <f t="shared" si="1104"/>
        <v>0.67</v>
      </c>
      <c r="GG436" s="86">
        <f t="shared" si="1105"/>
        <v>0.78</v>
      </c>
      <c r="GH436" s="86">
        <f t="shared" si="1106"/>
        <v>1.05</v>
      </c>
      <c r="GI436" s="87">
        <f t="shared" si="1107"/>
        <v>0.96</v>
      </c>
      <c r="GJ436" s="85">
        <f>ROUND(((FZ436-AVERAGE(FZ$9:FZ$497))/STDEVP(FZ$9:FZ$497)*10+50),2)</f>
        <v>47.8</v>
      </c>
      <c r="GK436" s="86">
        <f>ROUND(((GA436-AVERAGE(GA$9:GA$497))/STDEVP(GA$9:GA$497)*10+50),2)</f>
        <v>62.24</v>
      </c>
      <c r="GL436" s="86">
        <f>ROUND(((GB436-AVERAGE(GB$9:GB$497))/STDEVP(GB$9:GB$497)*10+50),2)</f>
        <v>34.49</v>
      </c>
      <c r="GM436" s="86">
        <f>ROUND(((GC436-AVERAGE(GC$9:GC$497))/STDEVP(GC$9:GC$497)*10+50),2)</f>
        <v>52.2</v>
      </c>
      <c r="GN436" s="86">
        <f>ROUND(((GD436-AVERAGE(GD$9:GD$497))/STDEVP(GD$9:GD$497)*10+50),2)</f>
        <v>66.7</v>
      </c>
      <c r="GO436" s="86">
        <f>ROUND(((GE436-AVERAGE(GE$9:GE$497))/STDEVP(GE$9:GE$497)*10+50),2)</f>
        <v>50.06</v>
      </c>
      <c r="GP436" s="86">
        <f>ROUND(((GF436-AVERAGE(GF$9:GF$497))/STDEVP(GF$9:GF$497)*10+50),2)</f>
        <v>51.1</v>
      </c>
      <c r="GQ436" s="86">
        <f>ROUND(((GG436-AVERAGE(GG$9:GG$497))/STDEVP(GG$9:GG$497)*10+50),2)</f>
        <v>54.66</v>
      </c>
      <c r="GR436" s="86">
        <f>ROUND(((GH436-AVERAGE(GH$9:GH$497))/STDEVP(GH$9:GH$497)*10+50),2)</f>
        <v>52.74</v>
      </c>
      <c r="GS436" s="87">
        <f>ROUND(((GI436-AVERAGE(GI$9:GI$497))/STDEVP(GI$9:GI$497)*10+50),2)</f>
        <v>44.67</v>
      </c>
      <c r="GT436" s="73">
        <f>RANK(GJ436,$GJ$9:$GJ$497,0)</f>
        <v>247</v>
      </c>
      <c r="GU436" s="74">
        <f>RANK(GK436,$GK$9:$GK$497,0)</f>
        <v>54</v>
      </c>
      <c r="GV436" s="74">
        <f>RANK(GL436,$GL$9:$GL$497,0)</f>
        <v>406</v>
      </c>
      <c r="GW436" s="74">
        <f>RANK(GM436,$GM$9:$GM$497,0)</f>
        <v>139</v>
      </c>
      <c r="GX436" s="74">
        <f>RANK(GN436,$GN$9:$GN$497,0)</f>
        <v>37</v>
      </c>
      <c r="GY436" s="74">
        <f>RANK(GO436,$GO$9:$GO$497,0)</f>
        <v>120</v>
      </c>
      <c r="GZ436" s="74">
        <f>RANK(GP436,$GP$9:$GP$497,0)</f>
        <v>193</v>
      </c>
      <c r="HA436" s="74">
        <f>RANK(GQ436,$GQ$9:$GQ$497,0)</f>
        <v>126</v>
      </c>
      <c r="HB436" s="74">
        <f>RANK(GR436,$GR$9:$GR$497,0)</f>
        <v>140</v>
      </c>
      <c r="HC436" s="84">
        <f>RANK(GS436,$GS$9:$GS$497,0)</f>
        <v>279</v>
      </c>
      <c r="HD436" s="85">
        <f>ROUND(AVERAGEIF($ES$9:$ES$497,$ES436,$FZ$9:$FZ$497),2)</f>
        <v>0.86</v>
      </c>
      <c r="HE436" s="86">
        <f>ROUND(AVERAGEIF($ES$9:$ES$497,$ES436,$GA$9:$GA$497),2)</f>
        <v>1.0900000000000001</v>
      </c>
      <c r="HF436" s="86">
        <f>ROUND(AVERAGEIF($ES$9:$ES$497,$ES436,$GB$9:$GB$497),2)</f>
        <v>0.28999999999999998</v>
      </c>
      <c r="HG436" s="86">
        <f>ROUND(AVERAGEIF($ES$9:$ES$497,$ES436,$GC$9:$GC$497),2)</f>
        <v>0.42</v>
      </c>
      <c r="HH436" s="86">
        <f>ROUND(AVERAGEIF($ES$9:$ES$497,$ES436,$GD$9:$GD$497),2)</f>
        <v>0.86</v>
      </c>
      <c r="HI436" s="86">
        <f>ROUND(AVERAGEIF($ES$9:$ES$497,$ES436,$GE$9:$GE$497),2)</f>
        <v>0.3</v>
      </c>
      <c r="HJ436" s="86">
        <f>ROUND(AVERAGEIF($ES$9:$ES$497,$ES436,$GF$9:$GF$497),2)</f>
        <v>0.67</v>
      </c>
      <c r="HK436" s="86">
        <f>ROUND(AVERAGEIF($ES$9:$ES$497,$ES436,$GG$9:$GG$497),2)</f>
        <v>0.73</v>
      </c>
      <c r="HL436" s="86">
        <f>ROUND(AVERAGEIF($ES$9:$ES$497,$ES436,$GH$9:$GH$497),2)</f>
        <v>1.1399999999999999</v>
      </c>
      <c r="HM436" s="87">
        <f>ROUND(AVERAGEIF($ES$9:$ES$497,$ES436,$GI$9:$GI$497),2)</f>
        <v>1.01</v>
      </c>
      <c r="HN436" s="88">
        <f t="shared" si="1108"/>
        <v>5.0000000000000044E-2</v>
      </c>
      <c r="HO436" s="89">
        <f t="shared" si="1109"/>
        <v>1.0000000000000009E-2</v>
      </c>
      <c r="HP436" s="89">
        <f t="shared" si="1110"/>
        <v>-0.11999999999999997</v>
      </c>
      <c r="HQ436" s="89">
        <f t="shared" si="1111"/>
        <v>0.14999999999999997</v>
      </c>
      <c r="HR436" s="89">
        <f t="shared" si="1112"/>
        <v>2.0000000000000018E-2</v>
      </c>
      <c r="HS436" s="89">
        <f t="shared" si="1113"/>
        <v>4.9999999999999989E-2</v>
      </c>
      <c r="HT436" s="89">
        <f t="shared" si="1114"/>
        <v>0</v>
      </c>
      <c r="HU436" s="89">
        <f t="shared" si="1115"/>
        <v>5.0000000000000044E-2</v>
      </c>
      <c r="HV436" s="89">
        <f t="shared" si="1116"/>
        <v>-8.9999999999999858E-2</v>
      </c>
      <c r="HW436" s="90">
        <f t="shared" si="1117"/>
        <v>-5.0000000000000044E-2</v>
      </c>
      <c r="HX436" s="73">
        <f>COUNTIFS($FZ$9:$FZ$497,"&gt;"&amp;FZ436,$ES$9:$ES$497,$ES436)+1</f>
        <v>32</v>
      </c>
      <c r="HY436" s="74">
        <f>COUNTIFS($GA$9:$GA$497,"&gt;"&amp;GA436,$ES$9:$ES$497,$ES436)+1</f>
        <v>38</v>
      </c>
      <c r="HZ436" s="74">
        <f>COUNTIFS($GB$9:$GB$497,"&gt;"&amp;GB436,$ES$9:$ES$497,$ES436)+1</f>
        <v>57</v>
      </c>
      <c r="IA436" s="74">
        <f>COUNTIFS($GC$9:$GC$497,"&gt;"&amp;GC436,$ES$9:$ES$497,$ES436)+1</f>
        <v>8</v>
      </c>
      <c r="IB436" s="74">
        <f>COUNTIFS($GD$9:$GD$497,"&gt;"&amp;GD436,$ES$9:$ES$497,$ES436)+1</f>
        <v>30</v>
      </c>
      <c r="IC436" s="74">
        <f>COUNTIFS($GE$9:$GE$497,"&gt;"&amp;GE436,$ES$9:$ES$497,$ES436)+1</f>
        <v>18</v>
      </c>
      <c r="ID436" s="74">
        <f>COUNTIFS($GF$9:$GF$497,"&gt;"&amp;GF436,$ES$9:$ES$497,$ES436)+1</f>
        <v>36</v>
      </c>
      <c r="IE436" s="74">
        <f>COUNTIFS($GG$9:$GG$497,"&gt;"&amp;GG436,$ES$9:$ES$497,$ES436)+1</f>
        <v>26</v>
      </c>
      <c r="IF436" s="74">
        <f>COUNTIFS($GH$9:$GH$497,"&gt;"&amp;GH436,$ES$9:$ES$497,$ES436)+1</f>
        <v>50</v>
      </c>
      <c r="IG436" s="84">
        <f>COUNTIFS($GI$9:$GI$497,"&gt;"&amp;GI436,$ES$9:$ES$497,$ES436)+1</f>
        <v>41</v>
      </c>
      <c r="IH436" s="148"/>
      <c r="II436" s="149"/>
      <c r="IJ436" s="149"/>
      <c r="IK436" s="149"/>
      <c r="IL436" s="149">
        <v>7.0000000000000007E-2</v>
      </c>
      <c r="IM436" s="150"/>
      <c r="IN436" s="151"/>
      <c r="IO436" s="152"/>
      <c r="IP436" s="153"/>
      <c r="IQ436" s="149"/>
      <c r="IR436" s="149"/>
      <c r="IS436" s="149"/>
      <c r="IT436" s="149"/>
      <c r="IU436" s="149"/>
      <c r="IV436" s="149"/>
      <c r="IW436" s="154"/>
      <c r="IX436" s="151"/>
      <c r="IY436" s="149"/>
      <c r="IZ436" s="149"/>
      <c r="JA436" s="149"/>
      <c r="JB436" s="149"/>
      <c r="JC436" s="149"/>
      <c r="JD436" s="149"/>
      <c r="JE436" s="155"/>
      <c r="JF436" s="153"/>
      <c r="JG436" s="149"/>
      <c r="JH436" s="149"/>
      <c r="JI436" s="149"/>
      <c r="JJ436" s="149"/>
      <c r="JK436" s="149"/>
      <c r="JL436" s="149"/>
      <c r="JM436" s="154"/>
      <c r="JN436" s="151"/>
      <c r="JO436" s="149"/>
      <c r="JP436" s="149"/>
      <c r="JQ436" s="149"/>
      <c r="JR436" s="149"/>
      <c r="JS436" s="149"/>
      <c r="JT436" s="149"/>
      <c r="JU436" s="149"/>
      <c r="JV436" s="149"/>
      <c r="JW436" s="149"/>
      <c r="JX436" s="149"/>
      <c r="JY436" s="149"/>
      <c r="JZ436" s="155"/>
      <c r="KA436" s="151"/>
      <c r="KB436" s="149"/>
      <c r="KC436" s="149"/>
      <c r="KD436" s="149"/>
      <c r="KE436" s="155"/>
      <c r="KF436" s="153"/>
      <c r="KG436" s="149"/>
      <c r="KH436" s="149"/>
      <c r="KI436" s="149"/>
      <c r="KJ436" s="149"/>
      <c r="KK436" s="156"/>
      <c r="KL436" s="149"/>
      <c r="KM436" s="149"/>
      <c r="KN436" s="149"/>
      <c r="KO436" s="149"/>
      <c r="KP436" s="149"/>
      <c r="KQ436" s="149"/>
      <c r="KR436" s="149"/>
      <c r="KS436" s="154"/>
      <c r="KT436" s="154"/>
      <c r="KU436" s="154"/>
      <c r="KV436" s="154"/>
      <c r="KW436" s="151"/>
      <c r="KX436" s="149"/>
      <c r="KY436" s="149"/>
      <c r="KZ436" s="149"/>
      <c r="LA436" s="149"/>
      <c r="LB436" s="149"/>
      <c r="LC436" s="154"/>
      <c r="LD436" s="151"/>
      <c r="LE436" s="152"/>
      <c r="LF436" s="157"/>
      <c r="LG436" s="158"/>
      <c r="LH436" s="151"/>
      <c r="LI436" s="149"/>
      <c r="LJ436" s="147"/>
      <c r="LK436" s="147"/>
      <c r="LL436" s="147"/>
      <c r="LM436" s="159"/>
      <c r="LN436" s="153"/>
      <c r="LO436" s="149"/>
      <c r="LP436" s="149">
        <v>0.05</v>
      </c>
      <c r="LQ436" s="149"/>
      <c r="LR436" s="154"/>
      <c r="LS436" s="151"/>
      <c r="LT436" s="149"/>
      <c r="LU436" s="149"/>
      <c r="LV436" s="149"/>
      <c r="LW436" s="149"/>
      <c r="LX436" s="149"/>
      <c r="LY436" s="149"/>
      <c r="LZ436" s="149"/>
      <c r="MA436" s="155"/>
      <c r="MB436" s="153"/>
      <c r="MC436" s="149"/>
      <c r="MD436" s="149"/>
      <c r="ME436" s="149"/>
      <c r="MF436" s="149"/>
      <c r="MG436" s="149"/>
      <c r="MH436" s="149"/>
      <c r="MI436" s="149"/>
      <c r="MJ436" s="149"/>
      <c r="MK436" s="149"/>
      <c r="ML436" s="149"/>
      <c r="MM436" s="149"/>
      <c r="MN436" s="156"/>
      <c r="MO436" s="156"/>
      <c r="MP436" s="154"/>
      <c r="MQ436" s="151"/>
      <c r="MR436" s="149"/>
      <c r="MS436" s="149"/>
      <c r="MT436" s="149"/>
      <c r="MU436" s="149"/>
      <c r="MV436" s="156"/>
      <c r="MW436" s="149"/>
      <c r="MX436" s="149"/>
      <c r="MY436" s="149"/>
      <c r="MZ436" s="149"/>
      <c r="NA436" s="149">
        <v>0.05</v>
      </c>
      <c r="NB436" s="149"/>
      <c r="NC436" s="149"/>
      <c r="ND436" s="154"/>
      <c r="NE436" s="154"/>
      <c r="NF436" s="154"/>
      <c r="NG436" s="154"/>
      <c r="NH436" s="151"/>
      <c r="NI436" s="149"/>
      <c r="NJ436" s="149"/>
      <c r="NK436" s="149"/>
      <c r="NL436" s="149"/>
      <c r="NM436" s="149"/>
      <c r="NN436" s="94"/>
      <c r="NO436" s="151"/>
      <c r="NP436" s="160"/>
      <c r="NQ436" s="196" t="s">
        <v>1571</v>
      </c>
      <c r="NR436" s="196" t="s">
        <v>1578</v>
      </c>
      <c r="NS436" s="199"/>
      <c r="NT436" s="199"/>
      <c r="NU436" s="199" t="s">
        <v>1579</v>
      </c>
      <c r="NV436" s="186">
        <v>44539</v>
      </c>
      <c r="NW436" s="198" t="s">
        <v>1580</v>
      </c>
      <c r="NX436" s="198" t="s">
        <v>1581</v>
      </c>
      <c r="NY436" s="138" t="s">
        <v>1569</v>
      </c>
      <c r="NZ436" s="198" t="s">
        <v>1581</v>
      </c>
      <c r="OA436" s="189"/>
      <c r="OB436" s="189"/>
      <c r="OC436" s="189"/>
      <c r="OD436" s="108">
        <v>0</v>
      </c>
      <c r="OE436" s="109">
        <v>0</v>
      </c>
      <c r="OF436" s="110">
        <f>IF(ISERROR(ROUND(MAX(EI436/1,EJ436/EE436,EK436/EF436,EL436/EG436,EM436/EH436),0)),0,ROUND(MAX(EI436/1,EJ436/EE436,EK436/EF436,EL436/EG436,EM436/EH436),0))</f>
        <v>0</v>
      </c>
      <c r="OG436" s="109">
        <v>0</v>
      </c>
      <c r="OH436" s="111">
        <f>ROUND(AVERAGEIF($ES$9:$ES$497,$ES436,EV$9:EV$497),0)</f>
        <v>57</v>
      </c>
      <c r="OI436" s="112">
        <f>ROUND(AVERAGEIF($ES$9:$ES$497,$ES436,EW$9:EW$497),0)</f>
        <v>69</v>
      </c>
      <c r="OJ436" s="112">
        <f>ROUND(AVERAGEIF($ES$9:$ES$497,$ES436,EX$9:EX$497),0)</f>
        <v>17</v>
      </c>
      <c r="OK436" s="112">
        <f>ROUND(AVERAGEIF($ES$9:$ES$497,$ES436,EY$9:EY$497),0)</f>
        <v>30</v>
      </c>
      <c r="OL436" s="112">
        <f>ROUND(AVERAGEIF($ES$9:$ES$497,$ES436,EZ$9:EZ$497),0)</f>
        <v>58</v>
      </c>
      <c r="OM436" s="112">
        <f>ROUND(AVERAGEIF($ES$9:$ES$497,$ES436,FA$9:FA$497),0)</f>
        <v>21</v>
      </c>
      <c r="ON436" s="112">
        <f>ROUND(AVERAGEIF($ES$9:$ES$497,$ES436,FB$9:FB$497),0)</f>
        <v>45</v>
      </c>
      <c r="OO436" s="112">
        <f>ROUND(AVERAGEIF($ES$9:$ES$497,$ES436,FC$9:FC$497),0)</f>
        <v>49</v>
      </c>
      <c r="OP436" s="112">
        <f>ROUND(AVERAGEIF($ES$9:$ES$497,$ES436,FD$9:FD$497),0)</f>
        <v>75</v>
      </c>
      <c r="OQ436" s="113">
        <f>ROUND(AVERAGEIF($ES$9:$ES$497,$ES436,FE$9:FE$497),0)</f>
        <v>66</v>
      </c>
      <c r="OR436" s="114">
        <f>ROUND(EV436/MAX(EV$9:EV$497)*100,0)</f>
        <v>47</v>
      </c>
      <c r="OS436" s="115">
        <f>ROUND(EW436/MAX(EW$9:EW$497)*100,0)</f>
        <v>80</v>
      </c>
      <c r="OT436" s="115">
        <f>ROUND(EX436/MAX(EX$9:EX$497)*100,0)</f>
        <v>13</v>
      </c>
      <c r="OU436" s="115">
        <f>ROUND(EY436/MAX(EY$9:EY$497)*100,0)</f>
        <v>35</v>
      </c>
      <c r="OV436" s="115">
        <f>ROUND(EZ436/MAX(EZ$9:EZ$497)*100,0)</f>
        <v>65</v>
      </c>
      <c r="OW436" s="115">
        <f>ROUND(FA436/MAX(FA$9:FA$497)*100,0)</f>
        <v>28</v>
      </c>
      <c r="OX436" s="115">
        <f>ROUND(FB436/MAX(FB$9:FB$497)*100,0)</f>
        <v>46</v>
      </c>
      <c r="OY436" s="116">
        <f>ROUND(FC436/MAX(FC$9:FC$497)*100,0)</f>
        <v>50</v>
      </c>
      <c r="OZ436" s="115">
        <f>ROUND(FD436/MAX(FD$9:FD$497)*100,0)</f>
        <v>66</v>
      </c>
      <c r="PA436" s="117">
        <f>ROUND(FE436/MAX(FE$9:FE$497)*100,0)</f>
        <v>36</v>
      </c>
      <c r="PB436" s="118">
        <f t="shared" si="1118"/>
        <v>470</v>
      </c>
      <c r="PC436" s="115">
        <f t="shared" si="1119"/>
        <v>626</v>
      </c>
      <c r="PD436" s="115">
        <f t="shared" si="1120"/>
        <v>665</v>
      </c>
      <c r="PE436" s="115">
        <f t="shared" si="1121"/>
        <v>570</v>
      </c>
      <c r="PF436" s="115">
        <f t="shared" si="1122"/>
        <v>508</v>
      </c>
      <c r="PG436" s="119">
        <f t="shared" si="1123"/>
        <v>454</v>
      </c>
      <c r="PH436" s="118">
        <f>ROUND(PB436/MAX(PB$9:PB$497)*100,0)</f>
        <v>56</v>
      </c>
      <c r="PI436" s="115">
        <f>ROUND(PC436/MAX(PC$9:PC$497)*100,0)</f>
        <v>75</v>
      </c>
      <c r="PJ436" s="115">
        <f>ROUND(PD436/MAX(PD$9:PD$497)*100,0)</f>
        <v>71</v>
      </c>
      <c r="PK436" s="115">
        <f>ROUND(PE436/MAX(PE$9:PE$497)*100,0)</f>
        <v>57</v>
      </c>
      <c r="PL436" s="115">
        <f>ROUND(PF436/MAX(PF$9:PF$497)*100,0)</f>
        <v>72</v>
      </c>
      <c r="PM436" s="119">
        <f>ROUND(PG436/MAX(PG$9:PG$497)*100,0)</f>
        <v>66</v>
      </c>
      <c r="PN436" s="118">
        <f>RANK(PH436,PH$9:PH$497,0)</f>
        <v>136</v>
      </c>
      <c r="PO436" s="115">
        <f>RANK(PI436,PI$9:PI$497,0)</f>
        <v>23</v>
      </c>
      <c r="PP436" s="115">
        <f>RANK(PJ436,PJ$9:PJ$497,0)</f>
        <v>63</v>
      </c>
      <c r="PQ436" s="115">
        <f>RANK(PK436,PK$9:PK$497,0)</f>
        <v>119</v>
      </c>
      <c r="PR436" s="115">
        <f>RANK(PL436,PL$9:PL$497,0)</f>
        <v>63</v>
      </c>
      <c r="PS436" s="119">
        <f>RANK(PM436,PM$9:PM$497,0)</f>
        <v>62</v>
      </c>
      <c r="PT436" s="120">
        <f>ROUND(FZ436/MAX(FZ$9:FZ$497)*100,0)</f>
        <v>50</v>
      </c>
      <c r="PU436" s="115">
        <f>ROUND(GA436/MAX(GA$9:GA$497)*100,0)</f>
        <v>62</v>
      </c>
      <c r="PV436" s="115">
        <f>ROUND(GB436/MAX(GB$9:GB$497)*100,0)</f>
        <v>12</v>
      </c>
      <c r="PW436" s="115">
        <f>ROUND(GC436/MAX(GC$9:GC$497)*100,0)</f>
        <v>45</v>
      </c>
      <c r="PX436" s="115">
        <f>ROUND(GD436/MAX(GD$9:GD$497)*100,0)</f>
        <v>49</v>
      </c>
      <c r="PY436" s="115">
        <f>ROUND(GE436/MAX(GE$9:GE$497)*100,0)</f>
        <v>21</v>
      </c>
      <c r="PZ436" s="115">
        <f>ROUND(GF436/MAX(GF$9:GF$497)*100,0)</f>
        <v>31</v>
      </c>
      <c r="QA436" s="116">
        <f>ROUND(GG436/MAX(GG$9:GG$497)*100,0)</f>
        <v>43</v>
      </c>
      <c r="QB436" s="115">
        <f>ROUND(GH436/MAX(GH$9:GH$497)*100,0)</f>
        <v>47</v>
      </c>
      <c r="QC436" s="121">
        <f>ROUND(GI436/MAX(GI$9:GI$497)*100,0)</f>
        <v>31</v>
      </c>
      <c r="QD436" s="120">
        <f>ROUND(AVERAGEIF($ES$9:$ES$497,$ES436,PT$9:PT$497),0)</f>
        <v>47</v>
      </c>
      <c r="QE436" s="120">
        <f>ROUND(AVERAGEIF($ES$9:$ES$497,$ES436,PU$9:PU$497),0)</f>
        <v>61</v>
      </c>
      <c r="QF436" s="120">
        <f>ROUND(AVERAGEIF($ES$9:$ES$497,$ES436,PV$9:PV$497),0)</f>
        <v>21</v>
      </c>
      <c r="QG436" s="120">
        <f>ROUND(AVERAGEIF($ES$9:$ES$497,$ES436,PW$9:PW$497),0)</f>
        <v>34</v>
      </c>
      <c r="QH436" s="120">
        <f>ROUND(AVERAGEIF($ES$9:$ES$497,$ES436,PX$9:PX$497),0)</f>
        <v>48</v>
      </c>
      <c r="QI436" s="120">
        <f>ROUND(AVERAGEIF($ES$9:$ES$497,$ES436,PY$9:PY$497),0)</f>
        <v>18</v>
      </c>
      <c r="QJ436" s="120">
        <f>ROUND(AVERAGEIF($ES$9:$ES$497,$ES436,PZ$9:PZ$497),0)</f>
        <v>31</v>
      </c>
      <c r="QK436" s="120">
        <f>ROUND(AVERAGEIF($ES$9:$ES$497,$ES436,QA$9:QA$497),0)</f>
        <v>40</v>
      </c>
      <c r="QL436" s="120">
        <f>ROUND(AVERAGEIF($ES$9:$ES$497,$ES436,QB$9:QB$497),0)</f>
        <v>51</v>
      </c>
      <c r="QM436" s="120">
        <f>ROUND(AVERAGEIF($ES$9:$ES$497,$ES436,QC$9:QC$497),0)</f>
        <v>32</v>
      </c>
      <c r="QN436" s="114">
        <f t="shared" si="1124"/>
        <v>422</v>
      </c>
      <c r="QO436" s="115">
        <f t="shared" si="1125"/>
        <v>570</v>
      </c>
      <c r="QP436" s="115">
        <f t="shared" si="1126"/>
        <v>618</v>
      </c>
      <c r="QQ436" s="115">
        <f t="shared" si="1127"/>
        <v>551</v>
      </c>
      <c r="QR436" s="115">
        <f t="shared" si="1128"/>
        <v>577</v>
      </c>
      <c r="QS436" s="119">
        <f t="shared" si="1129"/>
        <v>429</v>
      </c>
      <c r="QT436" s="114">
        <f>ROUND((QN436-MIN(QN$9:QN$497))/(MAX(QN$9:QN$497)-MIN(QN$9:QN$497))*100,0)</f>
        <v>30</v>
      </c>
      <c r="QU436" s="115">
        <f>ROUND((QO436-MIN(QO$9:QO$497))/(MAX(QO$9:QO$497)-MIN(QO$9:QO$497))*100,0)</f>
        <v>52</v>
      </c>
      <c r="QV436" s="115">
        <f>ROUND((QP436-MIN(QP$9:QP$497))/(MAX(QP$9:QP$497)-MIN(QP$9:QP$497))*100,0)</f>
        <v>39</v>
      </c>
      <c r="QW436" s="115">
        <f>ROUND((QQ436-MIN(QQ$9:QQ$497))/(MAX(QQ$9:QQ$497)-MIN(QQ$9:QQ$497))*100,0)</f>
        <v>33</v>
      </c>
      <c r="QX436" s="115">
        <f>ROUND((QR436-MIN(QR$9:QR$497))/(MAX(QR$9:QR$497)-MIN(QR$9:QR$497))*100,0)</f>
        <v>58</v>
      </c>
      <c r="QY436" s="115">
        <f>ROUND((QS436-MIN(QS$9:QS$497))/(MAX(QS$9:QS$497)-MIN(QS$9:QS$497))*100,0)</f>
        <v>51</v>
      </c>
      <c r="QZ436" s="114">
        <f>RANK(QN436,QN$9:QN$497,0)</f>
        <v>313</v>
      </c>
      <c r="RA436" s="115">
        <f>RANK(QO436,QO$9:QO$497,0)</f>
        <v>36</v>
      </c>
      <c r="RB436" s="115">
        <f>RANK(QP436,QP$9:QP$497,0)</f>
        <v>115</v>
      </c>
      <c r="RC436" s="115">
        <f>RANK(QQ436,QQ$9:QQ$497,0)</f>
        <v>240</v>
      </c>
      <c r="RD436" s="115">
        <f>RANK(QR436,QR$9:QR$497,0)</f>
        <v>120</v>
      </c>
      <c r="RE436" s="115">
        <f>RANK(QS436,QS$9:QS$497,0)</f>
        <v>108</v>
      </c>
      <c r="RF436" s="122"/>
      <c r="RG436" s="115">
        <f>($RH$3*(IH436+IJ436)*100*100/MAX(EX$9:EX$497)*$RO$3) +($RH$3*(II436+IJ436)*100*100/MAX(EX$9:EX$497)*$RO$4) + ($RH$3*IK436*100*100/MAX(EX$9:EX$497)*0.098)</f>
        <v>0</v>
      </c>
      <c r="RH436" s="115">
        <f>($RH$4*IL436*100*100/MAX(EZ$9:EZ$497))*$RQ$3</f>
        <v>6.44</v>
      </c>
      <c r="RI436" s="115">
        <f>($RH$3*IM436*100*100/MAX(EY$9:EY$497))*$RQ$4</f>
        <v>0</v>
      </c>
      <c r="RJ436" s="115">
        <f>($RH$3*IN436*100*100/MAX(EX$9:EX$497))</f>
        <v>0</v>
      </c>
      <c r="RK436" s="115">
        <f>($RH$4*IO436*100*100/MAX(EZ$9:EZ$497))*$RQ$3</f>
        <v>0</v>
      </c>
      <c r="RL436" s="115">
        <f>(($RL$4*IP436*100*((100/MAX(EX$9:EX$497)+100/MAX(EZ$9:EZ$497))/2))+($RL$4*IQ436*100*((100/MAX(EX$9:EX$497)+100/MAX(EZ$9:EZ$497))/2))+($RL$4*IR436*100*((100/MAX(EX$9:EX$497)+100/MAX(EZ$9:EZ$497))/2))+($RL$4*IS436*100*((100/MAX(EX$9:EX$497)+100/MAX(EZ$9:EZ$497))/2))+($RL$4*IT436*100*((100/MAX(EX$9:EX$497)+100/MAX(EZ$9:EZ$497))/2))+($RL$4*IU436*100*((100/MAX(EX$9:EX$497)+100/MAX(EZ$9:EZ$497))/2))+($RL$4*IV436*100*((100/MAX(EX$9:EX$497)+100/MAX(EZ$9:EZ$497))/2))+($RL$4*IW436*100*((100/MAX(EX$9:EX$497)+100/MAX(EZ$9:EZ$497))/2)))*$RS$3</f>
        <v>0</v>
      </c>
      <c r="RM436" s="115">
        <f>(($RH$3*IX436*100*100/MAX(EX$9:EX$497))+($RH$3*IY436*100*100/MAX(EX$9:EX$497))+($RH$3*IZ436*100*100/MAX(EX$9:EX$497))+($RH$3*JA436*100*100/MAX(EX$9:EX$497))+($RH$3*JB436*100*100/MAX(EX$9:EX$497))+($RH$3*JC436*100*100/MAX(EX$9:EX$497))+($RH$3*JD436*100*100/MAX(EX$9:EX$497))+($RH$3*JE436*100*100/MAX(EX$9:EX$497)))*$RS$4</f>
        <v>0</v>
      </c>
      <c r="RN436" s="115">
        <f>(($RH$4*JF436*100*100/MAX(EZ$9:EZ$497)) + ($RH$4*JG436*100*100/MAX(EZ$9:EZ$497)) + ($RH$4*JH436*100*100/MAX(EZ$9:EZ$497)) + ($RH$4*JI436*100*100/MAX(EZ$9:EZ$497)) + ($RH$4*JJ436*100*100/MAX(EZ$9:EZ$497)) + ($RH$4*JK436*100*100/MAX(EZ$9:EZ$497)) + ($RH$4*JL436*100*100/MAX(EZ$9:EZ$497)) + ($RH$4*JM436*100*100/MAX(EZ$9:EZ$497)))*$RU$3</f>
        <v>0</v>
      </c>
      <c r="RO436" s="115">
        <f>(($RL$4*JN436*100*((100/MAX(EX$9:EX$497)+100/MAX(EZ$9:EZ$497))/2))+($RL$4*JO436*100*((100/MAX(EX$9:EX$497)+100/MAX(EZ$9:EZ$497))/2))+($RL$4*JP436*100*((100/MAX(EX$9:EX$497)+100/MAX(EZ$9:EZ$497))/2))+($RL$4*JQ436*100*((100/MAX(EX$9:EX$497)+100/MAX(EZ$9:EZ$497))/2))+($RL$4*JR436*100*((100/MAX(EX$9:EX$497)+100/MAX(EZ$9:EZ$497))/2))+($RL$4*JS436*100*((100/MAX(EX$9:EX$497)+100/MAX(EZ$9:EZ$497))/2))+($RL$4*JT436*100*((100/MAX(EX$9:EX$497)+100/MAX(EZ$9:EZ$497))/2))+($RL$4*JU436*100*((100/MAX(EX$9:EX$497)+100/MAX(EZ$9:EZ$497))/2))+($RL$4*JV436*100*((100/MAX(EX$9:EX$497)+100/MAX(EZ$9:EZ$497))/2))+($RL$4*JW436*100*((100/MAX(EX$9:EX$497)+100/MAX(EZ$9:EZ$497))/2))+($RL$4*JX436*100*((100/MAX(EX$9:EX$497)+100/MAX(EZ$9:EZ$497))/2))+($RL$4*JY436*100*((100/MAX(EX$9:EX$497)+100/MAX(EZ$9:EZ$497))/2))+($RL$4*JZ436*100*((100/MAX(EX$9:EX$497)+100/MAX(EZ$9:EZ$497))/2)))*$RW$3/2</f>
        <v>0</v>
      </c>
      <c r="RP436" s="119">
        <f>($RJ$3*KA436*100*100/MAX(FA$9:FA$497)) + ($RJ$3*KB436*100*100/MAX(FA$9:FA$497)/2) + ($RJ$3*KC436*100*100/MAX(FA$9:FA$497)/2) + ($RJ$3*KD436*100*100/MAX(FA$9:FA$497)/4) + ($RJ$3*KE436*100*100/MAX(FA$9:FA$497)/4)</f>
        <v>0</v>
      </c>
      <c r="RQ436" s="118">
        <f>($RL$4*KF436*100*((100/MAX(EX$9:EX$497)+100/MAX(EZ$9:EZ$497)))) * ($RO$3/2) + (($RL$4*KG436*100*((100/MAX(EX$9:EX$497)+100/MAX(EZ$9:EZ$497))))+($RL$4*KH436*100*((100/MAX(EX$9:EX$497)+100/MAX(EZ$9:EZ$497))))+($RL$4*KI436*100*((100/MAX(EX$9:EX$497)+100/MAX(EZ$9:EZ$497))))+($RL$4*KJ436*100*((100/MAX(EX$9:EX$497)+100/MAX(EZ$9:EZ$497))))+($RL$4*KK436*100*((100/MAX(EX$9:EX$497)+100/MAX(EZ$9:EZ$497))))+($RL$4*KL436*100*((100/MAX(EX$9:EX$497)+100/MAX(EZ$9:EZ$497))))+($RL$4*KM436*100*((100/MAX(EX$9:EX$497)+100/MAX(EZ$9:EZ$497))))+($RL$4*KN436*100*((100/MAX(EX$9:EX$497)+100/MAX(EZ$9:EZ$497))))+($RL$4*KO436*100*((100/MAX(EX$9:EX$497)+100/MAX(EZ$9:EZ$497))))+($RL$4*KP436*100*((100/MAX(EX$9:EX$497)+100/MAX(EZ$9:EZ$497))))+($RL$4*KQ436*100*((100/MAX(EX$9:EX$497)+100/MAX(EZ$9:EZ$497))))+($RL$4*KR436*100*((100/MAX(EX$9:EX$497)+100/MAX(EZ$9:EZ$497))))+($RL$4*KS436*100*((100/MAX(EX$9:EX$497)+100/MAX(EZ$9:EZ$497))))+($RL$4*KV436*100*((100/MAX(EX$9:EX$497)+100/MAX(EZ$9:EZ$497))))) * (($RO$3+$RO$4)/6)</f>
        <v>0</v>
      </c>
      <c r="RR436" s="115">
        <f>(($RL$4*KW436*100*((100/MAX(EX$9:EX$497)+100/MAX(EZ$9:EZ$497))))) * ($RO$3/2) + (($RL$4*KX436*100*((100/MAX(EX$9:EX$497)+100/MAX(EZ$9:EZ$497))))+($RL$4*KY436*100*((100/MAX(EX$9:EX$497)+100/MAX(EZ$9:EZ$497))))+($RL$4*KZ436*100*((100/MAX(EX$9:EX$497)+100/MAX(EZ$9:EZ$497))))+($RL$4*LA436*100*((100/MAX(EX$9:EX$497)+100/MAX(EZ$9:EZ$497))))+($RL$4*LB436*100*((100/MAX(EX$9:EX$497)+100/MAX(EZ$9:EZ$497))))+($RL$4*LC436*100*((100/MAX(EX$9:EX$497)+100/MAX(EZ$9:EZ$497))))) * (($RO$3+$RO$4)/6)</f>
        <v>0</v>
      </c>
      <c r="RS436" s="119">
        <f>(($RL$4*LD436*100*((100/MAX(EX$9:EX$497)+100/MAX(EZ$9:EZ$497))))+($RL$4*LE436*100*((100/MAX(EX$9:EX$497)+100/MAX(EZ$9:EZ$497))))) * (($RO$3+$RO$4)/6)</f>
        <v>0</v>
      </c>
      <c r="RT436" s="118">
        <f>($RJ$4*LH436*100*(100/MAX(EV$9:EV$497)))+($RJ$4*LI436*100*(100/MAX(EV$9:EV$497)))</f>
        <v>0</v>
      </c>
      <c r="RU436" s="119">
        <f>($RJ$4*LJ436*(100/MAX(EV$9:EV$497)))/2 + ($RL$3*LK436*(100/MAX(EW$9:EW$497))) + ($RJ$4*LL436*(100/MAX(EV$9:EV$497)))/4 + ($RL$3*LM436*(100/MAX(EW$9:EW$497)))</f>
        <v>0</v>
      </c>
      <c r="RV436" s="118">
        <f>($RJ$4*LN436*100*100/MAX(EV$9:EV$497)/2)+($RJ$4*LO436*100*100/MAX(EV$9:EV$497)/2)+($RJ$4*LP436*100*100/MAX(EV$9:EV$497))+($RJ$4*LQ436*100*100/MAX(EV$9:EV$497))+($RJ$4*LR436*100*100/MAX(EV$9:EV$497))</f>
        <v>8.4269662921348321</v>
      </c>
      <c r="RW436" s="115">
        <f>($RJ$4*LS436*100*100/MAX(EV$9:EV$497)) + (($RJ$4*LT436*100*100/MAX(EV$9:EV$497))+($RJ$4*LU436*100*100/MAX(EV$9:EV$497))+($RJ$4*LV436*100*100/MAX(EV$9:EV$497))+($RJ$4*LW436*100*100/MAX(EV$9:EV$497))+($RJ$4*LX436*100*100/MAX(EV$9:EV$497))+($RJ$4*LY436*100*100/MAX(EV$9:EV$497))+($RJ$4*LZ436*100*100/MAX(EV$9:EV$497))+($RJ$4*MA436*100*100/MAX(EV$9:EV$497)))/2</f>
        <v>0</v>
      </c>
      <c r="RX436" s="119">
        <f>($RJ$4*MB436*100*100/MAX(EV$9:EV$497))+($RJ$4*MC436*100*100/MAX(EV$9:EV$497))+($RJ$4*MD436*100*100/MAX(EV$9:EV$497))+($RJ$4*ME436*100*100/MAX(EV$9:EV$497))+($RJ$4*MF436*100*100/MAX(EV$9:EV$497))+($RJ$4*MG436*100*100/MAX(EV$9:EV$497))+($RJ$4*MH436*100*100/MAX(EV$9:EV$497))+($RJ$4*MI436*100*100/MAX(EV$9:EV$497))+($RJ$4*MJ436*100*100/MAX(EV$9:EV$497))+($RJ$4*MK436*100*100/MAX(EV$9:EV$497))+($RJ$4*ML436*100*100/MAX(EV$9:EV$497))+($RJ$4*MM436*100*100/MAX(EV$9:EV$497))+($RJ$4*MN436*100*100/MAX(EV$9:EV$497))</f>
        <v>0</v>
      </c>
      <c r="RY436" s="118">
        <f>($RJ$4*MQ436*100*100/MAX(EV$9:EV$497))/2 + (($RJ$4*MR436*100*100/MAX(EV$9:EV$497))+($RJ$4*MS436*100*100/MAX(EV$9:EV$497))+($RJ$4*MT436*100*100/MAX(EV$9:EV$497))+($RJ$4*MU436*100*100/MAX(EV$9:EV$497))+($RJ$4*MV436*100*100/MAX(EV$9:EV$497))+($RJ$4*MW436*100*100/MAX(EV$9:EV$497))+($RJ$4*MX436*100*100/MAX(EV$9:EV$497))+($RJ$4*MY436*100*100/MAX(EV$9:EV$497))+($RJ$4*MZ436*100*100/MAX(EV$9:EV$497))+($RJ$4*NA436*100*100/MAX(EV$9:EV$497))+($RJ$4*NB436*100*100/MAX(EV$9:EV$497))+($RJ$4*NC436*100*100/MAX(EV$9:EV$497))+($RJ$4*ND436*100*100/MAX(EV$9:EV$497))+($RJ$4*NG436*100*100/MAX(EV$9:EV$497)))/4</f>
        <v>2.106741573033708</v>
      </c>
      <c r="RZ436" s="115">
        <f>($RJ$4*NH436*100*100/MAX(EV$9:EV$497))/2 + (($RJ$4*NI436*100*100/MAX(EV$9:EV$497))+($RJ$4*NJ436*100*100/MAX(EV$9:EV$497))+($RJ$4*NK436*100*100/MAX(EV$9:EV$497))+($RJ$4*NL436*100*100/MAX(EV$9:EV$497))+($RJ$4*NM436*100*100/MAX(EV$9:EV$497))+($RJ$4*NN436*100*100/MAX(EV$9:EV$497)))/4</f>
        <v>0</v>
      </c>
      <c r="SA436" s="117">
        <f>(($RJ$4*NO436*100*100/MAX(EV$9:EV$497))+($RJ$4*NP436*100*100/MAX(EV$9:EV$497)))/4</f>
        <v>0</v>
      </c>
      <c r="SB436" s="118">
        <f t="shared" si="1130"/>
        <v>16.973707865168542</v>
      </c>
      <c r="SC436" s="115">
        <f t="shared" si="1131"/>
        <v>2.106741573033708</v>
      </c>
      <c r="SD436" s="115">
        <f t="shared" si="1132"/>
        <v>30.689426966292139</v>
      </c>
      <c r="SE436" s="115">
        <f t="shared" si="1133"/>
        <v>2.106741573033708</v>
      </c>
      <c r="SF436" s="115">
        <f t="shared" si="1134"/>
        <v>2.6334269662921352</v>
      </c>
      <c r="SG436" s="115">
        <f t="shared" si="1135"/>
        <v>10.533707865168541</v>
      </c>
      <c r="SH436" s="115">
        <f>ROUND(SB436/MAX(SB$9:SB$497)*100,0)</f>
        <v>21</v>
      </c>
      <c r="SI436" s="115">
        <f>ROUND(SC436/MAX(SC$9:SC$497)*100,0)</f>
        <v>3</v>
      </c>
      <c r="SJ436" s="115">
        <f>ROUND(SD436/MAX(SD$9:SD$497)*100,0)</f>
        <v>49</v>
      </c>
      <c r="SK436" s="115">
        <f>ROUND(SE436/MAX(SE$9:SE$497)*100,0)</f>
        <v>2</v>
      </c>
      <c r="SL436" s="115">
        <f>ROUND(SF436/MAX(SF$9:SF$497)*100,0)</f>
        <v>6</v>
      </c>
      <c r="SM436" s="121">
        <f>ROUND(SG436/MAX(SG$9:SG$497)*100,0)</f>
        <v>10</v>
      </c>
      <c r="SN436" s="115">
        <f>ROUND(AVERAGEIF($ES$9:$ES$497,$ES436,SH$9:SH$497),0)</f>
        <v>12</v>
      </c>
      <c r="SO436" s="115">
        <f>ROUND(AVERAGEIF($ES$9:$ES$497,$ES436,SI$9:SI$497),0)</f>
        <v>5</v>
      </c>
      <c r="SP436" s="115">
        <f>ROUND(AVERAGEIF($ES$9:$ES$497,$ES436,SJ$9:SJ$497),0)</f>
        <v>26</v>
      </c>
      <c r="SQ436" s="115">
        <f>ROUND(AVERAGEIF($ES$9:$ES$497,$ES436,SK$9:SK$497),0)</f>
        <v>6</v>
      </c>
      <c r="SR436" s="115">
        <f>ROUND(AVERAGEIF($ES$9:$ES$497,$ES436,SL$9:SL$497),0)</f>
        <v>8</v>
      </c>
      <c r="SS436" s="121">
        <f>ROUND(AVERAGEIF($ES$9:$ES$497,$ES436,SM$9:SM$497),0)</f>
        <v>4</v>
      </c>
      <c r="ST436" s="114">
        <f>RANK(SB436,SB$9:SB$497,0)</f>
        <v>188</v>
      </c>
      <c r="SU436" s="115">
        <f>RANK(SC436,SC$9:SC$497,0)</f>
        <v>207</v>
      </c>
      <c r="SV436" s="115">
        <f>RANK(SD436,SD$9:SD$497,0)</f>
        <v>15</v>
      </c>
      <c r="SW436" s="115">
        <f>RANK(SE436,SE$9:SE$497,0)</f>
        <v>207</v>
      </c>
      <c r="SX436" s="115">
        <f>RANK(SF436,SF$9:SF$497,0)</f>
        <v>125</v>
      </c>
      <c r="SY436" s="115">
        <f>RANK(SG436,SG$9:SG$497,0)</f>
        <v>86</v>
      </c>
      <c r="SZ436" s="115">
        <f>COUNTIFS(SB$9:SB$497,"&gt;"&amp;SB436,$ES$9:$ES$497,$ES436)+1</f>
        <v>16</v>
      </c>
      <c r="TA436" s="115">
        <f>COUNTIFS(SC$9:SC$497,"&gt;"&amp;SC436,$ES$9:$ES$497,$ES436)+1</f>
        <v>19</v>
      </c>
      <c r="TB436" s="115">
        <f>COUNTIFS(SD$9:SD$497,"&gt;"&amp;SD436,$ES$9:$ES$497,$ES436)+1</f>
        <v>15</v>
      </c>
      <c r="TC436" s="115">
        <f>COUNTIFS(SE$9:SE$497,"&gt;"&amp;SE436,$ES$9:$ES$497,$ES436)+1</f>
        <v>19</v>
      </c>
      <c r="TD436" s="115">
        <f>COUNTIFS(SF$9:SF$497,"&gt;"&amp;SF436,$ES$9:$ES$497,$ES436)+1</f>
        <v>19</v>
      </c>
      <c r="TE436" s="117">
        <f>COUNTIFS(SG$9:SG$497,"&gt;"&amp;SG436,$ES$9:$ES$497,$ES436)+1</f>
        <v>6</v>
      </c>
      <c r="TF436" s="118">
        <f t="shared" si="1136"/>
        <v>96</v>
      </c>
      <c r="TG436" s="115">
        <f t="shared" si="1137"/>
        <v>59</v>
      </c>
      <c r="TH436" s="115">
        <f t="shared" si="1138"/>
        <v>124</v>
      </c>
      <c r="TI436" s="115">
        <f t="shared" si="1139"/>
        <v>73</v>
      </c>
      <c r="TJ436" s="115">
        <f t="shared" si="1140"/>
        <v>63</v>
      </c>
      <c r="TK436" s="115">
        <f t="shared" si="1141"/>
        <v>82</v>
      </c>
      <c r="TL436" s="117">
        <f t="shared" si="1142"/>
        <v>76</v>
      </c>
      <c r="TM436" s="118">
        <f>ROUND(TF436/MAX(TF$9:TF$497)*100,0)</f>
        <v>53</v>
      </c>
      <c r="TN436" s="115">
        <f>ROUND(TG436/MAX(TG$9:TG$497)*100,0)</f>
        <v>32</v>
      </c>
      <c r="TO436" s="115">
        <f>ROUND(TH436/MAX(TH$9:TH$497)*100,0)</f>
        <v>68</v>
      </c>
      <c r="TP436" s="115">
        <f>ROUND(TI436/MAX(TI$9:TI$497)*100,0)</f>
        <v>40</v>
      </c>
      <c r="TQ436" s="115">
        <f>ROUND(TJ436/MAX(TJ$9:TJ$497)*100,0)</f>
        <v>32</v>
      </c>
      <c r="TR436" s="115">
        <f>ROUND(TK436/MAX(TK$9:TK$497)*100,0)</f>
        <v>42</v>
      </c>
      <c r="TS436" s="119">
        <f>ROUND(TL436/MAX(TL$9:TL$497)*100,0)</f>
        <v>39</v>
      </c>
      <c r="TT436" s="120">
        <f>RANK(TM436,TM$9:TM$497,0)</f>
        <v>137</v>
      </c>
      <c r="TU436" s="115">
        <f>RANK(TN436,TN$9:TN$497,0)</f>
        <v>194</v>
      </c>
      <c r="TV436" s="115">
        <f>RANK(TO436,TO$9:TO$497,0)</f>
        <v>15</v>
      </c>
      <c r="TW436" s="115">
        <f>RANK(TP436,TP$9:TP$497,0)</f>
        <v>138</v>
      </c>
      <c r="TX436" s="115">
        <f>RANK(TQ436,TQ$9:TQ$497,0)</f>
        <v>121</v>
      </c>
      <c r="TY436" s="115">
        <f>RANK(TR436,TR$9:TR$497,0)</f>
        <v>73</v>
      </c>
      <c r="TZ436" s="121">
        <f>RANK(TS436,TS$9:TS$497,0)</f>
        <v>70</v>
      </c>
      <c r="UA436" s="132"/>
      <c r="UB436" s="7" t="s">
        <v>1</v>
      </c>
    </row>
    <row r="437" spans="1:548" x14ac:dyDescent="0.15">
      <c r="A437" s="183">
        <v>429</v>
      </c>
      <c r="B437" s="200" t="s">
        <v>1578</v>
      </c>
      <c r="C437" s="143"/>
      <c r="D437" s="143"/>
      <c r="E437" s="161" t="s">
        <v>518</v>
      </c>
      <c r="F437" s="65">
        <v>120</v>
      </c>
      <c r="G437" s="65" t="s">
        <v>908</v>
      </c>
      <c r="H437" s="144" t="s">
        <v>922</v>
      </c>
      <c r="I437" s="66" t="s">
        <v>521</v>
      </c>
      <c r="J437" s="67" t="s">
        <v>521</v>
      </c>
      <c r="K437" s="67" t="s">
        <v>521</v>
      </c>
      <c r="L437" s="67" t="s">
        <v>521</v>
      </c>
      <c r="M437" s="67" t="s">
        <v>521</v>
      </c>
      <c r="N437" s="67" t="s">
        <v>521</v>
      </c>
      <c r="O437" s="67" t="s">
        <v>521</v>
      </c>
      <c r="P437" s="67" t="s">
        <v>521</v>
      </c>
      <c r="Q437" s="67" t="s">
        <v>521</v>
      </c>
      <c r="R437" s="68" t="s">
        <v>521</v>
      </c>
      <c r="S437" s="69" t="s">
        <v>521</v>
      </c>
      <c r="T437" s="67" t="s">
        <v>521</v>
      </c>
      <c r="U437" s="67" t="s">
        <v>521</v>
      </c>
      <c r="V437" s="67" t="s">
        <v>521</v>
      </c>
      <c r="W437" s="67" t="s">
        <v>521</v>
      </c>
      <c r="X437" s="67" t="s">
        <v>521</v>
      </c>
      <c r="Y437" s="67" t="s">
        <v>521</v>
      </c>
      <c r="Z437" s="67" t="s">
        <v>521</v>
      </c>
      <c r="AA437" s="67" t="s">
        <v>521</v>
      </c>
      <c r="AB437" s="68" t="s">
        <v>521</v>
      </c>
      <c r="AC437" s="69" t="s">
        <v>521</v>
      </c>
      <c r="AD437" s="67" t="s">
        <v>521</v>
      </c>
      <c r="AE437" s="67" t="s">
        <v>521</v>
      </c>
      <c r="AF437" s="67" t="s">
        <v>521</v>
      </c>
      <c r="AG437" s="67" t="s">
        <v>521</v>
      </c>
      <c r="AH437" s="67" t="s">
        <v>521</v>
      </c>
      <c r="AI437" s="67" t="s">
        <v>521</v>
      </c>
      <c r="AJ437" s="67" t="s">
        <v>521</v>
      </c>
      <c r="AK437" s="67" t="s">
        <v>521</v>
      </c>
      <c r="AL437" s="68" t="s">
        <v>521</v>
      </c>
      <c r="AM437" s="69" t="s">
        <v>521</v>
      </c>
      <c r="AN437" s="67" t="s">
        <v>521</v>
      </c>
      <c r="AO437" s="67" t="s">
        <v>521</v>
      </c>
      <c r="AP437" s="67" t="s">
        <v>521</v>
      </c>
      <c r="AQ437" s="67" t="s">
        <v>521</v>
      </c>
      <c r="AR437" s="67" t="s">
        <v>521</v>
      </c>
      <c r="AS437" s="67" t="s">
        <v>521</v>
      </c>
      <c r="AT437" s="67" t="s">
        <v>521</v>
      </c>
      <c r="AU437" s="67" t="s">
        <v>521</v>
      </c>
      <c r="AV437" s="68" t="s">
        <v>521</v>
      </c>
      <c r="AW437" s="69" t="s">
        <v>521</v>
      </c>
      <c r="AX437" s="67" t="s">
        <v>521</v>
      </c>
      <c r="AY437" s="67" t="s">
        <v>521</v>
      </c>
      <c r="AZ437" s="67" t="s">
        <v>521</v>
      </c>
      <c r="BA437" s="67" t="s">
        <v>521</v>
      </c>
      <c r="BB437" s="67" t="s">
        <v>521</v>
      </c>
      <c r="BC437" s="67" t="s">
        <v>521</v>
      </c>
      <c r="BD437" s="67" t="s">
        <v>521</v>
      </c>
      <c r="BE437" s="67" t="s">
        <v>521</v>
      </c>
      <c r="BF437" s="68" t="s">
        <v>521</v>
      </c>
      <c r="BG437" s="69" t="s">
        <v>521</v>
      </c>
      <c r="BH437" s="67" t="s">
        <v>521</v>
      </c>
      <c r="BI437" s="67" t="s">
        <v>521</v>
      </c>
      <c r="BJ437" s="67" t="s">
        <v>521</v>
      </c>
      <c r="BK437" s="67" t="s">
        <v>521</v>
      </c>
      <c r="BL437" s="67" t="s">
        <v>521</v>
      </c>
      <c r="BM437" s="67" t="s">
        <v>521</v>
      </c>
      <c r="BN437" s="67" t="s">
        <v>521</v>
      </c>
      <c r="BO437" s="67" t="s">
        <v>521</v>
      </c>
      <c r="BP437" s="68" t="s">
        <v>521</v>
      </c>
      <c r="BQ437" s="70" t="s">
        <v>521</v>
      </c>
      <c r="BR437" s="67" t="s">
        <v>521</v>
      </c>
      <c r="BS437" s="67" t="s">
        <v>521</v>
      </c>
      <c r="BT437" s="67" t="s">
        <v>521</v>
      </c>
      <c r="BU437" s="67" t="s">
        <v>521</v>
      </c>
      <c r="BV437" s="67" t="s">
        <v>521</v>
      </c>
      <c r="BW437" s="67" t="s">
        <v>521</v>
      </c>
      <c r="BX437" s="67" t="s">
        <v>521</v>
      </c>
      <c r="BY437" s="67" t="s">
        <v>521</v>
      </c>
      <c r="BZ437" s="68" t="s">
        <v>521</v>
      </c>
      <c r="CA437" s="69" t="s">
        <v>521</v>
      </c>
      <c r="CB437" s="67" t="s">
        <v>521</v>
      </c>
      <c r="CC437" s="67" t="s">
        <v>521</v>
      </c>
      <c r="CD437" s="67" t="s">
        <v>521</v>
      </c>
      <c r="CE437" s="67" t="s">
        <v>521</v>
      </c>
      <c r="CF437" s="67" t="s">
        <v>521</v>
      </c>
      <c r="CG437" s="67" t="s">
        <v>521</v>
      </c>
      <c r="CH437" s="67" t="s">
        <v>521</v>
      </c>
      <c r="CI437" s="67" t="s">
        <v>521</v>
      </c>
      <c r="CJ437" s="68" t="s">
        <v>521</v>
      </c>
      <c r="CK437" s="69" t="s">
        <v>521</v>
      </c>
      <c r="CL437" s="67" t="s">
        <v>521</v>
      </c>
      <c r="CM437" s="67" t="s">
        <v>521</v>
      </c>
      <c r="CN437" s="67" t="s">
        <v>521</v>
      </c>
      <c r="CO437" s="67" t="s">
        <v>521</v>
      </c>
      <c r="CP437" s="67" t="s">
        <v>521</v>
      </c>
      <c r="CQ437" s="67" t="s">
        <v>521</v>
      </c>
      <c r="CR437" s="67" t="s">
        <v>521</v>
      </c>
      <c r="CS437" s="67" t="s">
        <v>521</v>
      </c>
      <c r="CT437" s="68" t="s">
        <v>521</v>
      </c>
      <c r="CU437" s="69" t="s">
        <v>521</v>
      </c>
      <c r="CV437" s="67" t="s">
        <v>521</v>
      </c>
      <c r="CW437" s="67" t="s">
        <v>521</v>
      </c>
      <c r="CX437" s="67" t="s">
        <v>521</v>
      </c>
      <c r="CY437" s="67" t="s">
        <v>521</v>
      </c>
      <c r="CZ437" s="67" t="s">
        <v>521</v>
      </c>
      <c r="DA437" s="67" t="s">
        <v>521</v>
      </c>
      <c r="DB437" s="67" t="s">
        <v>521</v>
      </c>
      <c r="DC437" s="67" t="s">
        <v>521</v>
      </c>
      <c r="DD437" s="68" t="s">
        <v>521</v>
      </c>
      <c r="DE437" s="69" t="s">
        <v>521</v>
      </c>
      <c r="DF437" s="71" t="s">
        <v>521</v>
      </c>
      <c r="DG437" s="67" t="s">
        <v>521</v>
      </c>
      <c r="DH437" s="67" t="s">
        <v>521</v>
      </c>
      <c r="DI437" s="67" t="s">
        <v>521</v>
      </c>
      <c r="DJ437" s="67" t="s">
        <v>521</v>
      </c>
      <c r="DK437" s="67" t="s">
        <v>521</v>
      </c>
      <c r="DL437" s="67" t="s">
        <v>521</v>
      </c>
      <c r="DM437" s="67" t="s">
        <v>521</v>
      </c>
      <c r="DN437" s="68" t="s">
        <v>521</v>
      </c>
      <c r="DO437" s="70" t="s">
        <v>521</v>
      </c>
      <c r="DP437" s="71" t="s">
        <v>521</v>
      </c>
      <c r="DQ437" s="67" t="s">
        <v>521</v>
      </c>
      <c r="DR437" s="67" t="s">
        <v>521</v>
      </c>
      <c r="DS437" s="67" t="s">
        <v>521</v>
      </c>
      <c r="DT437" s="67" t="s">
        <v>521</v>
      </c>
      <c r="DU437" s="67" t="s">
        <v>521</v>
      </c>
      <c r="DV437" s="67" t="s">
        <v>521</v>
      </c>
      <c r="DW437" s="67" t="s">
        <v>521</v>
      </c>
      <c r="DX437" s="72" t="s">
        <v>521</v>
      </c>
      <c r="DY437" s="146" t="s">
        <v>522</v>
      </c>
      <c r="DZ437" s="74">
        <v>3</v>
      </c>
      <c r="EA437" s="74">
        <v>4</v>
      </c>
      <c r="EB437" s="74">
        <v>4</v>
      </c>
      <c r="EC437" s="75">
        <v>5</v>
      </c>
      <c r="ED437" s="168" t="s">
        <v>522</v>
      </c>
      <c r="EE437" s="74">
        <f t="shared" si="1095"/>
        <v>3</v>
      </c>
      <c r="EF437" s="74">
        <f t="shared" ref="EF437:EF451" si="1143">DZ437*EA437</f>
        <v>12</v>
      </c>
      <c r="EG437" s="74">
        <f t="shared" ref="EG437:EG451" si="1144">DZ437*EA437*EB437</f>
        <v>48</v>
      </c>
      <c r="EH437" s="77">
        <f t="shared" ref="EH437:EH451" si="1145">DZ437*EA437*EB437*EC437</f>
        <v>240</v>
      </c>
      <c r="EI437" s="73">
        <v>30</v>
      </c>
      <c r="EJ437" s="74">
        <v>150</v>
      </c>
      <c r="EK437" s="74">
        <v>900</v>
      </c>
      <c r="EL437" s="74">
        <v>3000</v>
      </c>
      <c r="EM437" s="75">
        <v>15000</v>
      </c>
      <c r="EN437" s="78">
        <v>1</v>
      </c>
      <c r="EO437" s="79">
        <f t="shared" ref="EO437:EO451" si="1146">(EJ437/EE437)/EI437</f>
        <v>1.6666666666666667</v>
      </c>
      <c r="EP437" s="79">
        <f t="shared" ref="EP437:EP451" si="1147">(EK437/EF437)/EI437</f>
        <v>2.5</v>
      </c>
      <c r="EQ437" s="79">
        <f t="shared" ref="EQ437:EQ451" si="1148">(EL437/EG437)/EI437</f>
        <v>2.0833333333333335</v>
      </c>
      <c r="ER437" s="80">
        <f t="shared" ref="ER437:ER451" si="1149">(EM437/EH437)/EI437</f>
        <v>2.0833333333333335</v>
      </c>
      <c r="ES437" s="128" t="s">
        <v>564</v>
      </c>
      <c r="ET437" s="82"/>
      <c r="EU437" s="83">
        <v>4</v>
      </c>
      <c r="EV437" s="146">
        <v>85</v>
      </c>
      <c r="EW437" s="147">
        <v>48</v>
      </c>
      <c r="EX437" s="147">
        <v>98</v>
      </c>
      <c r="EY437" s="147">
        <v>56</v>
      </c>
      <c r="EZ437" s="147">
        <v>19</v>
      </c>
      <c r="FA437" s="147">
        <v>17</v>
      </c>
      <c r="FB437" s="147">
        <v>132</v>
      </c>
      <c r="FC437" s="147">
        <v>139</v>
      </c>
      <c r="FD437" s="74">
        <f t="shared" si="1096"/>
        <v>117</v>
      </c>
      <c r="FE437" s="84">
        <f t="shared" si="1097"/>
        <v>237</v>
      </c>
      <c r="FF437" s="73">
        <f>RANK(EV437,$EV$9:$EV$497,0)</f>
        <v>140</v>
      </c>
      <c r="FG437" s="74">
        <f>RANK(EW437,$EW$9:$EW$497,0)</f>
        <v>184</v>
      </c>
      <c r="FH437" s="74">
        <f>RANK(EX437,$EX$9:$EX$497,0)</f>
        <v>20</v>
      </c>
      <c r="FI437" s="74">
        <f>RANK(EY437,$EY$9:$EY$497,0)</f>
        <v>100</v>
      </c>
      <c r="FJ437" s="74">
        <f>RANK(EZ437,$EZ$9:$EZ$497,0)</f>
        <v>209</v>
      </c>
      <c r="FK437" s="74">
        <f>RANK(FA437,$FA$9:$FA$497,0)</f>
        <v>217</v>
      </c>
      <c r="FL437" s="74">
        <f>RANK(FB437,$FB$9:$FB$497,0)</f>
        <v>2</v>
      </c>
      <c r="FM437" s="74">
        <f>RANK(FC437,$FC$9:$FC$497,0)</f>
        <v>2</v>
      </c>
      <c r="FN437" s="74">
        <f>RANK(FD437,$FD$9:$FD$497,0)</f>
        <v>34</v>
      </c>
      <c r="FO437" s="84">
        <f>RANK(FE437,$FE$9:$FE$497,0)</f>
        <v>2</v>
      </c>
      <c r="FP437" s="73">
        <f>COUNTIFS($EV$9:$EV$497,"&gt;"&amp;EV437,$ES$9:$ES$497,ES437)+1</f>
        <v>32</v>
      </c>
      <c r="FQ437" s="74">
        <f>COUNTIFS($EW$9:$EW$497,"&gt;"&amp;EW437,$ES$9:$ES$497,ES437)+1</f>
        <v>41</v>
      </c>
      <c r="FR437" s="74">
        <f>COUNTIFS($EX$9:$EX$497,"&gt;"&amp;EX437,$ES$9:$ES$497,ES437)+1</f>
        <v>6</v>
      </c>
      <c r="FS437" s="74">
        <f>COUNTIFS($EY$9:$EY$497,"&gt;"&amp;EY437,$ES$9:$ES$497,ES437)+1</f>
        <v>28</v>
      </c>
      <c r="FT437" s="74">
        <f>COUNTIFS($EZ$9:$EZ$497,"&gt;"&amp;EZ437,$ES$9:$ES$497,ES437)+1</f>
        <v>55</v>
      </c>
      <c r="FU437" s="74">
        <f>COUNTIFS($FA$9:$FA$497,"&gt;"&amp;FA437,$ES$9:$ES$497,ES437)+1</f>
        <v>62</v>
      </c>
      <c r="FV437" s="74">
        <f>COUNTIFS($FB$9:$FB$497,"&gt;"&amp;FB437,$ES$9:$ES$497,ES437)+1</f>
        <v>2</v>
      </c>
      <c r="FW437" s="74">
        <f>COUNTIFS($FC$9:$FC$497,"&gt;"&amp;FC437,$ES$9:$ES$497,ES437)+1</f>
        <v>2</v>
      </c>
      <c r="FX437" s="74">
        <f>COUNTIFS($FD$9:$FD$497,"&gt;"&amp;FD437,$ES$9:$ES$497,ES437)+1</f>
        <v>13</v>
      </c>
      <c r="FY437" s="84">
        <f>COUNTIFS($FE$9:$FE$497,"&gt;"&amp;FE437,$ES$9:$ES$497,ES437)+1</f>
        <v>2</v>
      </c>
      <c r="FZ437" s="85">
        <f t="shared" si="1098"/>
        <v>0.71</v>
      </c>
      <c r="GA437" s="86">
        <f t="shared" si="1099"/>
        <v>0.4</v>
      </c>
      <c r="GB437" s="86">
        <f t="shared" si="1100"/>
        <v>0.82</v>
      </c>
      <c r="GC437" s="86">
        <f t="shared" si="1101"/>
        <v>0.47</v>
      </c>
      <c r="GD437" s="86">
        <f t="shared" si="1102"/>
        <v>0.16</v>
      </c>
      <c r="GE437" s="86">
        <f t="shared" si="1103"/>
        <v>0.14000000000000001</v>
      </c>
      <c r="GF437" s="86">
        <f t="shared" si="1104"/>
        <v>1.1000000000000001</v>
      </c>
      <c r="GG437" s="86">
        <f t="shared" si="1105"/>
        <v>1.1599999999999999</v>
      </c>
      <c r="GH437" s="86">
        <f t="shared" si="1106"/>
        <v>0.98</v>
      </c>
      <c r="GI437" s="87">
        <f t="shared" si="1107"/>
        <v>1.98</v>
      </c>
      <c r="GJ437" s="85">
        <f>ROUND(((FZ437-AVERAGE(FZ$9:FZ$497))/STDEVP(FZ$9:FZ$497)*10+50),2)</f>
        <v>40.01</v>
      </c>
      <c r="GK437" s="86">
        <f>ROUND(((GA437-AVERAGE(GA$9:GA$497))/STDEVP(GA$9:GA$497)*10+50),2)</f>
        <v>41.32</v>
      </c>
      <c r="GL437" s="86">
        <f>ROUND(((GB437-AVERAGE(GB$9:GB$497))/STDEVP(GB$9:GB$497)*10+50),2)</f>
        <v>58.91</v>
      </c>
      <c r="GM437" s="86">
        <f>ROUND(((GC437-AVERAGE(GC$9:GC$497))/STDEVP(GC$9:GC$497)*10+50),2)</f>
        <v>47.19</v>
      </c>
      <c r="GN437" s="86">
        <f>ROUND(((GD437-AVERAGE(GD$9:GD$497))/STDEVP(GD$9:GD$497)*10+50),2)</f>
        <v>42.05</v>
      </c>
      <c r="GO437" s="86">
        <f>ROUND(((GE437-AVERAGE(GE$9:GE$497))/STDEVP(GE$9:GE$497)*10+50),2)</f>
        <v>42.44</v>
      </c>
      <c r="GP437" s="86">
        <f>ROUND(((GF437-AVERAGE(GF$9:GF$497))/STDEVP(GF$9:GF$497)*10+50),2)</f>
        <v>64.64</v>
      </c>
      <c r="GQ437" s="86">
        <f>ROUND(((GG437-AVERAGE(GG$9:GG$497))/STDEVP(GG$9:GG$497)*10+50),2)</f>
        <v>66.55</v>
      </c>
      <c r="GR437" s="86">
        <f>ROUND(((GH437-AVERAGE(GH$9:GH$497))/STDEVP(GH$9:GH$497)*10+50),2)</f>
        <v>50.19</v>
      </c>
      <c r="GS437" s="87">
        <f>ROUND(((GI437-AVERAGE(GI$9:GI$497))/STDEVP(GI$9:GI$497)*10+50),2)</f>
        <v>66.08</v>
      </c>
      <c r="GT437" s="73">
        <f>RANK(GJ437,$GJ$9:$GJ$497,0)</f>
        <v>362</v>
      </c>
      <c r="GU437" s="74">
        <f>RANK(GK437,$GK$9:$GK$497,0)</f>
        <v>342</v>
      </c>
      <c r="GV437" s="74">
        <f>RANK(GL437,$GL$9:$GL$497,0)</f>
        <v>87</v>
      </c>
      <c r="GW437" s="74">
        <f>RANK(GM437,$GM$9:$GM$497,0)</f>
        <v>260</v>
      </c>
      <c r="GX437" s="74">
        <f>RANK(GN437,$GN$9:$GN$497,0)</f>
        <v>361</v>
      </c>
      <c r="GY437" s="74">
        <f>RANK(GO437,$GO$9:$GO$497,0)</f>
        <v>362</v>
      </c>
      <c r="GZ437" s="74">
        <f>RANK(GP437,$GP$9:$GP$497,0)</f>
        <v>29</v>
      </c>
      <c r="HA437" s="74">
        <f>RANK(GQ437,$GQ$9:$GQ$497,0)</f>
        <v>22</v>
      </c>
      <c r="HB437" s="74">
        <f>RANK(GR437,$GR$9:$GR$497,0)</f>
        <v>180</v>
      </c>
      <c r="HC437" s="84">
        <f>RANK(GS437,$GS$9:$GS$497,0)</f>
        <v>33</v>
      </c>
      <c r="HD437" s="85">
        <f>ROUND(AVERAGEIF($ES$9:$ES$497,$ES437,$FZ$9:$FZ$497),2)</f>
        <v>0.92</v>
      </c>
      <c r="HE437" s="86">
        <f>ROUND(AVERAGEIF($ES$9:$ES$497,$ES437,$GA$9:$GA$497),2)</f>
        <v>0.65</v>
      </c>
      <c r="HF437" s="86">
        <f>ROUND(AVERAGEIF($ES$9:$ES$497,$ES437,$GB$9:$GB$497),2)</f>
        <v>0.69</v>
      </c>
      <c r="HG437" s="86">
        <f>ROUND(AVERAGEIF($ES$9:$ES$497,$ES437,$GC$9:$GC$497),2)</f>
        <v>0.54</v>
      </c>
      <c r="HH437" s="86">
        <f>ROUND(AVERAGEIF($ES$9:$ES$497,$ES437,$GD$9:$GD$497),2)</f>
        <v>0.32</v>
      </c>
      <c r="HI437" s="86">
        <f>ROUND(AVERAGEIF($ES$9:$ES$497,$ES437,$GE$9:$GE$497),2)</f>
        <v>0.33</v>
      </c>
      <c r="HJ437" s="86">
        <f>ROUND(AVERAGEIF($ES$9:$ES$497,$ES437,$GF$9:$GF$497),2)</f>
        <v>0.98</v>
      </c>
      <c r="HK437" s="86">
        <f>ROUND(AVERAGEIF($ES$9:$ES$497,$ES437,$GG$9:$GG$497),2)</f>
        <v>0.86</v>
      </c>
      <c r="HL437" s="86">
        <f>ROUND(AVERAGEIF($ES$9:$ES$497,$ES437,$GH$9:$GH$497),2)</f>
        <v>1.01</v>
      </c>
      <c r="HM437" s="87">
        <f>ROUND(AVERAGEIF($ES$9:$ES$497,$ES437,$GI$9:$GI$497),2)</f>
        <v>1.55</v>
      </c>
      <c r="HN437" s="88">
        <f t="shared" si="1108"/>
        <v>-0.21000000000000008</v>
      </c>
      <c r="HO437" s="89">
        <f t="shared" si="1109"/>
        <v>-0.25</v>
      </c>
      <c r="HP437" s="89">
        <f t="shared" si="1110"/>
        <v>0.13</v>
      </c>
      <c r="HQ437" s="89">
        <f t="shared" si="1111"/>
        <v>-7.0000000000000062E-2</v>
      </c>
      <c r="HR437" s="89">
        <f t="shared" si="1112"/>
        <v>-0.16</v>
      </c>
      <c r="HS437" s="89">
        <f t="shared" si="1113"/>
        <v>-0.19</v>
      </c>
      <c r="HT437" s="89">
        <f t="shared" si="1114"/>
        <v>0.12000000000000011</v>
      </c>
      <c r="HU437" s="89">
        <f t="shared" si="1115"/>
        <v>0.29999999999999993</v>
      </c>
      <c r="HV437" s="89">
        <f t="shared" si="1116"/>
        <v>-3.0000000000000027E-2</v>
      </c>
      <c r="HW437" s="90">
        <f t="shared" si="1117"/>
        <v>0.42999999999999994</v>
      </c>
      <c r="HX437" s="73">
        <f>COUNTIFS($FZ$9:$FZ$497,"&gt;"&amp;FZ437,$ES$9:$ES$497,$ES437)+1</f>
        <v>80</v>
      </c>
      <c r="HY437" s="74">
        <f>COUNTIFS($GA$9:$GA$497,"&gt;"&amp;GA437,$ES$9:$ES$497,$ES437)+1</f>
        <v>88</v>
      </c>
      <c r="HZ437" s="74">
        <f>COUNTIFS($GB$9:$GB$497,"&gt;"&amp;GB437,$ES$9:$ES$497,$ES437)+1</f>
        <v>27</v>
      </c>
      <c r="IA437" s="74">
        <f>COUNTIFS($GC$9:$GC$497,"&gt;"&amp;GC437,$ES$9:$ES$497,$ES437)+1</f>
        <v>69</v>
      </c>
      <c r="IB437" s="74">
        <f>COUNTIFS($GD$9:$GD$497,"&gt;"&amp;GD437,$ES$9:$ES$497,$ES437)+1</f>
        <v>88</v>
      </c>
      <c r="IC437" s="74">
        <f>COUNTIFS($GE$9:$GE$497,"&gt;"&amp;GE437,$ES$9:$ES$497,$ES437)+1</f>
        <v>89</v>
      </c>
      <c r="ID437" s="74">
        <f>COUNTIFS($GF$9:$GF$497,"&gt;"&amp;GF437,$ES$9:$ES$497,$ES437)+1</f>
        <v>25</v>
      </c>
      <c r="IE437" s="74">
        <f>COUNTIFS($GG$9:$GG$497,"&gt;"&amp;GG437,$ES$9:$ES$497,$ES437)+1</f>
        <v>8</v>
      </c>
      <c r="IF437" s="74">
        <f>COUNTIFS($GH$9:$GH$497,"&gt;"&amp;GH437,$ES$9:$ES$497,$ES437)+1</f>
        <v>42</v>
      </c>
      <c r="IG437" s="84">
        <f>COUNTIFS($GI$9:$GI$497,"&gt;"&amp;GI437,$ES$9:$ES$497,$ES437)+1</f>
        <v>18</v>
      </c>
      <c r="IH437" s="148"/>
      <c r="II437" s="149"/>
      <c r="IJ437" s="149">
        <v>0.05</v>
      </c>
      <c r="IK437" s="149"/>
      <c r="IL437" s="149"/>
      <c r="IM437" s="150"/>
      <c r="IN437" s="151"/>
      <c r="IO437" s="152"/>
      <c r="IP437" s="153"/>
      <c r="IQ437" s="149"/>
      <c r="IR437" s="149">
        <v>7.0000000000000007E-2</v>
      </c>
      <c r="IS437" s="149"/>
      <c r="IT437" s="149"/>
      <c r="IU437" s="149">
        <v>7.0000000000000007E-2</v>
      </c>
      <c r="IV437" s="149"/>
      <c r="IW437" s="154"/>
      <c r="IX437" s="151"/>
      <c r="IY437" s="149"/>
      <c r="IZ437" s="149"/>
      <c r="JA437" s="149"/>
      <c r="JB437" s="149"/>
      <c r="JC437" s="149"/>
      <c r="JD437" s="149"/>
      <c r="JE437" s="155"/>
      <c r="JF437" s="153"/>
      <c r="JG437" s="149"/>
      <c r="JH437" s="149"/>
      <c r="JI437" s="149"/>
      <c r="JJ437" s="149"/>
      <c r="JK437" s="149"/>
      <c r="JL437" s="149"/>
      <c r="JM437" s="154"/>
      <c r="JN437" s="151"/>
      <c r="JO437" s="149"/>
      <c r="JP437" s="149"/>
      <c r="JQ437" s="149"/>
      <c r="JR437" s="149"/>
      <c r="JS437" s="149"/>
      <c r="JT437" s="149"/>
      <c r="JU437" s="149"/>
      <c r="JV437" s="149"/>
      <c r="JW437" s="149"/>
      <c r="JX437" s="149"/>
      <c r="JY437" s="149"/>
      <c r="JZ437" s="155"/>
      <c r="KA437" s="151"/>
      <c r="KB437" s="149"/>
      <c r="KC437" s="149"/>
      <c r="KD437" s="149"/>
      <c r="KE437" s="155"/>
      <c r="KF437" s="153"/>
      <c r="KG437" s="149"/>
      <c r="KH437" s="149"/>
      <c r="KI437" s="149"/>
      <c r="KJ437" s="149"/>
      <c r="KK437" s="156"/>
      <c r="KL437" s="149"/>
      <c r="KM437" s="149"/>
      <c r="KN437" s="149"/>
      <c r="KO437" s="149"/>
      <c r="KP437" s="149"/>
      <c r="KQ437" s="149"/>
      <c r="KR437" s="149"/>
      <c r="KS437" s="154"/>
      <c r="KT437" s="154"/>
      <c r="KU437" s="154"/>
      <c r="KV437" s="154"/>
      <c r="KW437" s="151"/>
      <c r="KX437" s="149"/>
      <c r="KY437" s="149"/>
      <c r="KZ437" s="149"/>
      <c r="LA437" s="149"/>
      <c r="LB437" s="149"/>
      <c r="LC437" s="154"/>
      <c r="LD437" s="151"/>
      <c r="LE437" s="152"/>
      <c r="LF437" s="157"/>
      <c r="LG437" s="158"/>
      <c r="LH437" s="151"/>
      <c r="LI437" s="149">
        <v>0.03</v>
      </c>
      <c r="LJ437" s="147"/>
      <c r="LK437" s="147"/>
      <c r="LL437" s="147"/>
      <c r="LM437" s="159"/>
      <c r="LN437" s="153"/>
      <c r="LO437" s="149"/>
      <c r="LP437" s="149"/>
      <c r="LQ437" s="149"/>
      <c r="LR437" s="154"/>
      <c r="LS437" s="151"/>
      <c r="LT437" s="149"/>
      <c r="LU437" s="149"/>
      <c r="LV437" s="149"/>
      <c r="LW437" s="149"/>
      <c r="LX437" s="149"/>
      <c r="LY437" s="149"/>
      <c r="LZ437" s="149"/>
      <c r="MA437" s="155"/>
      <c r="MB437" s="153"/>
      <c r="MC437" s="149"/>
      <c r="MD437" s="149"/>
      <c r="ME437" s="149"/>
      <c r="MF437" s="149"/>
      <c r="MG437" s="149"/>
      <c r="MH437" s="149"/>
      <c r="MI437" s="149"/>
      <c r="MJ437" s="149"/>
      <c r="MK437" s="149"/>
      <c r="ML437" s="149"/>
      <c r="MM437" s="149"/>
      <c r="MN437" s="156"/>
      <c r="MO437" s="156"/>
      <c r="MP437" s="154"/>
      <c r="MQ437" s="151"/>
      <c r="MR437" s="149"/>
      <c r="MS437" s="149"/>
      <c r="MT437" s="149"/>
      <c r="MU437" s="149"/>
      <c r="MV437" s="156"/>
      <c r="MW437" s="149"/>
      <c r="MX437" s="149"/>
      <c r="MY437" s="149"/>
      <c r="MZ437" s="149">
        <v>0.1</v>
      </c>
      <c r="NA437" s="149"/>
      <c r="NB437" s="149"/>
      <c r="NC437" s="149"/>
      <c r="ND437" s="154"/>
      <c r="NE437" s="154"/>
      <c r="NF437" s="154"/>
      <c r="NG437" s="154"/>
      <c r="NH437" s="151"/>
      <c r="NI437" s="149"/>
      <c r="NJ437" s="149"/>
      <c r="NK437" s="149"/>
      <c r="NL437" s="149"/>
      <c r="NM437" s="149"/>
      <c r="NN437" s="94"/>
      <c r="NO437" s="151"/>
      <c r="NP437" s="160"/>
      <c r="NQ437" s="196" t="s">
        <v>1574</v>
      </c>
      <c r="NR437" s="196" t="s">
        <v>1582</v>
      </c>
      <c r="NS437" s="198"/>
      <c r="NT437" s="198"/>
      <c r="NU437" s="198" t="s">
        <v>1583</v>
      </c>
      <c r="NV437" s="186">
        <v>44539</v>
      </c>
      <c r="NW437" s="198" t="s">
        <v>1584</v>
      </c>
      <c r="NX437" s="198" t="s">
        <v>1585</v>
      </c>
      <c r="NY437" s="138" t="s">
        <v>926</v>
      </c>
      <c r="NZ437" s="198" t="s">
        <v>1585</v>
      </c>
      <c r="OA437" s="189"/>
      <c r="OB437" s="189"/>
      <c r="OC437" s="189"/>
      <c r="OD437" s="108">
        <f t="shared" ref="OD437:OD451" si="1150">EH437</f>
        <v>240</v>
      </c>
      <c r="OE437" s="109">
        <v>2</v>
      </c>
      <c r="OF437" s="110">
        <f t="shared" ref="OF437:OF451" si="1151">IF(ISERROR(ROUND(MAX(EI437/1,EJ437/EE437,EK437/EF437,EL437/EG437,EM437/EH437),0)),"0",ROUND(MAX(EI437/1,EJ437/EE437,EK437/EF437,EL437/EG437,EM437/EH437),0))</f>
        <v>75</v>
      </c>
      <c r="OG437" s="109">
        <v>6</v>
      </c>
      <c r="OH437" s="111">
        <f>ROUND(AVERAGEIF($ES$9:$ES$497,$ES437,EV$9:EV$497),0)</f>
        <v>67</v>
      </c>
      <c r="OI437" s="112">
        <f>ROUND(AVERAGEIF($ES$9:$ES$497,$ES437,EW$9:EW$497),0)</f>
        <v>45</v>
      </c>
      <c r="OJ437" s="112">
        <f>ROUND(AVERAGEIF($ES$9:$ES$497,$ES437,EX$9:EX$497),0)</f>
        <v>51</v>
      </c>
      <c r="OK437" s="112">
        <f>ROUND(AVERAGEIF($ES$9:$ES$497,$ES437,EY$9:EY$497),0)</f>
        <v>39</v>
      </c>
      <c r="OL437" s="112">
        <f>ROUND(AVERAGEIF($ES$9:$ES$497,$ES437,EZ$9:EZ$497),0)</f>
        <v>21</v>
      </c>
      <c r="OM437" s="112">
        <f>ROUND(AVERAGEIF($ES$9:$ES$497,$ES437,FA$9:FA$497),0)</f>
        <v>21</v>
      </c>
      <c r="ON437" s="112">
        <f>ROUND(AVERAGEIF($ES$9:$ES$497,$ES437,FB$9:FB$497),0)</f>
        <v>68</v>
      </c>
      <c r="OO437" s="112">
        <f>ROUND(AVERAGEIF($ES$9:$ES$497,$ES437,FC$9:FC$497),0)</f>
        <v>64</v>
      </c>
      <c r="OP437" s="112">
        <f>ROUND(AVERAGEIF($ES$9:$ES$497,$ES437,FD$9:FD$497),0)</f>
        <v>72</v>
      </c>
      <c r="OQ437" s="113">
        <f>ROUND(AVERAGEIF($ES$9:$ES$497,$ES437,FE$9:FE$497),0)</f>
        <v>115</v>
      </c>
      <c r="OR437" s="114">
        <f>ROUND(EV437/MAX(EV$9:EV$497)*100,0)</f>
        <v>48</v>
      </c>
      <c r="OS437" s="115">
        <f>ROUND(EW437/MAX(EW$9:EW$497)*100,0)</f>
        <v>38</v>
      </c>
      <c r="OT437" s="115">
        <f>ROUND(EX437/MAX(EX$9:EX$497)*100,0)</f>
        <v>82</v>
      </c>
      <c r="OU437" s="115">
        <f>ROUND(EY437/MAX(EY$9:EY$497)*100,0)</f>
        <v>38</v>
      </c>
      <c r="OV437" s="115">
        <f>ROUND(EZ437/MAX(EZ$9:EZ$497)*100,0)</f>
        <v>15</v>
      </c>
      <c r="OW437" s="115">
        <f>ROUND(FA437/MAX(FA$9:FA$497)*100,0)</f>
        <v>15</v>
      </c>
      <c r="OX437" s="115">
        <f>ROUND(FB437/MAX(FB$9:FB$497)*100,0)</f>
        <v>99</v>
      </c>
      <c r="OY437" s="116">
        <f>ROUND(FC437/MAX(FC$9:FC$497)*100,0)</f>
        <v>96</v>
      </c>
      <c r="OZ437" s="115">
        <f>ROUND(FD437/MAX(FD$9:FD$497)*100,0)</f>
        <v>79</v>
      </c>
      <c r="PA437" s="117">
        <f>ROUND(FE437/MAX(FE$9:FE$497)*100,0)</f>
        <v>97</v>
      </c>
      <c r="PB437" s="118">
        <f t="shared" si="1118"/>
        <v>750</v>
      </c>
      <c r="PC437" s="115">
        <f t="shared" si="1119"/>
        <v>549</v>
      </c>
      <c r="PD437" s="115">
        <f t="shared" si="1120"/>
        <v>795</v>
      </c>
      <c r="PE437" s="115">
        <f t="shared" si="1121"/>
        <v>942</v>
      </c>
      <c r="PF437" s="115">
        <f t="shared" si="1122"/>
        <v>463</v>
      </c>
      <c r="PG437" s="119">
        <f t="shared" si="1123"/>
        <v>392</v>
      </c>
      <c r="PH437" s="118">
        <f>ROUND(PB437/MAX(PB$9:PB$497)*100,0)</f>
        <v>89</v>
      </c>
      <c r="PI437" s="115">
        <f>ROUND(PC437/MAX(PC$9:PC$497)*100,0)</f>
        <v>66</v>
      </c>
      <c r="PJ437" s="115">
        <f>ROUND(PD437/MAX(PD$9:PD$497)*100,0)</f>
        <v>84</v>
      </c>
      <c r="PK437" s="115">
        <f>ROUND(PE437/MAX(PE$9:PE$497)*100,0)</f>
        <v>94</v>
      </c>
      <c r="PL437" s="115">
        <f>ROUND(PF437/MAX(PF$9:PF$497)*100,0)</f>
        <v>65</v>
      </c>
      <c r="PM437" s="119">
        <f>ROUND(PG437/MAX(PG$9:PG$497)*100,0)</f>
        <v>57</v>
      </c>
      <c r="PN437" s="118">
        <f>RANK(PH437,PH$9:PH$497,0)</f>
        <v>6</v>
      </c>
      <c r="PO437" s="115">
        <f>RANK(PI437,PI$9:PI$497,0)</f>
        <v>43</v>
      </c>
      <c r="PP437" s="115">
        <f>RANK(PJ437,PJ$9:PJ$497,0)</f>
        <v>12</v>
      </c>
      <c r="PQ437" s="115">
        <f>RANK(PK437,PK$9:PK$497,0)</f>
        <v>4</v>
      </c>
      <c r="PR437" s="115">
        <f>RANK(PL437,PL$9:PL$497,0)</f>
        <v>110</v>
      </c>
      <c r="PS437" s="119">
        <f>RANK(PM437,PM$9:PM$497,0)</f>
        <v>120</v>
      </c>
      <c r="PT437" s="120">
        <f>ROUND(FZ437/MAX(FZ$9:FZ$497)*100,0)</f>
        <v>39</v>
      </c>
      <c r="PU437" s="115">
        <f>ROUND(GA437/MAX(GA$9:GA$497)*100,0)</f>
        <v>22</v>
      </c>
      <c r="PV437" s="115">
        <f>ROUND(GB437/MAX(GB$9:GB$497)*100,0)</f>
        <v>60</v>
      </c>
      <c r="PW437" s="115">
        <f>ROUND(GC437/MAX(GC$9:GC$497)*100,0)</f>
        <v>37</v>
      </c>
      <c r="PX437" s="115">
        <f>ROUND(GD437/MAX(GD$9:GD$497)*100,0)</f>
        <v>9</v>
      </c>
      <c r="PY437" s="115">
        <f>ROUND(GE437/MAX(GE$9:GE$497)*100,0)</f>
        <v>8</v>
      </c>
      <c r="PZ437" s="115">
        <f>ROUND(GF437/MAX(GF$9:GF$497)*100,0)</f>
        <v>52</v>
      </c>
      <c r="QA437" s="116">
        <f>ROUND(GG437/MAX(GG$9:GG$497)*100,0)</f>
        <v>63</v>
      </c>
      <c r="QB437" s="115">
        <f>ROUND(GH437/MAX(GH$9:GH$497)*100,0)</f>
        <v>44</v>
      </c>
      <c r="QC437" s="121">
        <f>ROUND(GI437/MAX(GI$9:GI$497)*100,0)</f>
        <v>63</v>
      </c>
      <c r="QD437" s="120">
        <f>ROUND(AVERAGEIF($ES$9:$ES$497,$ES437,PT$9:PT$497),0)</f>
        <v>50</v>
      </c>
      <c r="QE437" s="120">
        <f>ROUND(AVERAGEIF($ES$9:$ES$497,$ES437,PU$9:PU$497),0)</f>
        <v>37</v>
      </c>
      <c r="QF437" s="120">
        <f>ROUND(AVERAGEIF($ES$9:$ES$497,$ES437,PV$9:PV$497),0)</f>
        <v>50</v>
      </c>
      <c r="QG437" s="120">
        <f>ROUND(AVERAGEIF($ES$9:$ES$497,$ES437,PW$9:PW$497),0)</f>
        <v>43</v>
      </c>
      <c r="QH437" s="120">
        <f>ROUND(AVERAGEIF($ES$9:$ES$497,$ES437,PX$9:PX$497),0)</f>
        <v>18</v>
      </c>
      <c r="QI437" s="120">
        <f>ROUND(AVERAGEIF($ES$9:$ES$497,$ES437,PY$9:PY$497),0)</f>
        <v>20</v>
      </c>
      <c r="QJ437" s="120">
        <f>ROUND(AVERAGEIF($ES$9:$ES$497,$ES437,PZ$9:PZ$497),0)</f>
        <v>46</v>
      </c>
      <c r="QK437" s="120">
        <f>ROUND(AVERAGEIF($ES$9:$ES$497,$ES437,QA$9:QA$497),0)</f>
        <v>47</v>
      </c>
      <c r="QL437" s="120">
        <f>ROUND(AVERAGEIF($ES$9:$ES$497,$ES437,QB$9:QB$497),0)</f>
        <v>45</v>
      </c>
      <c r="QM437" s="120">
        <f>ROUND(AVERAGEIF($ES$9:$ES$497,$ES437,QC$9:QC$497),0)</f>
        <v>49</v>
      </c>
      <c r="QN437" s="114">
        <f t="shared" si="1124"/>
        <v>566</v>
      </c>
      <c r="QO437" s="115">
        <f t="shared" si="1125"/>
        <v>362</v>
      </c>
      <c r="QP437" s="115">
        <f t="shared" si="1126"/>
        <v>602</v>
      </c>
      <c r="QQ437" s="115">
        <f t="shared" si="1127"/>
        <v>755</v>
      </c>
      <c r="QR437" s="115">
        <f t="shared" si="1128"/>
        <v>416</v>
      </c>
      <c r="QS437" s="119">
        <f t="shared" si="1129"/>
        <v>280</v>
      </c>
      <c r="QT437" s="114">
        <f>ROUND((QN437-MIN(QN$9:QN$497))/(MAX(QN$9:QN$497)-MIN(QN$9:QN$497))*100,0)</f>
        <v>53</v>
      </c>
      <c r="QU437" s="115">
        <f>ROUND((QO437-MIN(QO$9:QO$497))/(MAX(QO$9:QO$497)-MIN(QO$9:QO$497))*100,0)</f>
        <v>22</v>
      </c>
      <c r="QV437" s="115">
        <f>ROUND((QP437-MIN(QP$9:QP$497))/(MAX(QP$9:QP$497)-MIN(QP$9:QP$497))*100,0)</f>
        <v>36</v>
      </c>
      <c r="QW437" s="115">
        <f>ROUND((QQ437-MIN(QQ$9:QQ$497))/(MAX(QQ$9:QQ$497)-MIN(QQ$9:QQ$497))*100,0)</f>
        <v>59</v>
      </c>
      <c r="QX437" s="115">
        <f>ROUND((QR437-MIN(QR$9:QR$497))/(MAX(QR$9:QR$497)-MIN(QR$9:QR$497))*100,0)</f>
        <v>30</v>
      </c>
      <c r="QY437" s="115">
        <f>ROUND((QS437-MIN(QS$9:QS$497))/(MAX(QS$9:QS$497)-MIN(QS$9:QS$497))*100,0)</f>
        <v>22</v>
      </c>
      <c r="QZ437" s="114">
        <f>RANK(QN437,QN$9:QN$497,0)</f>
        <v>85</v>
      </c>
      <c r="RA437" s="115">
        <f>RANK(QO437,QO$9:QO$497,0)</f>
        <v>246</v>
      </c>
      <c r="RB437" s="115">
        <f>RANK(QP437,QP$9:QP$497,0)</f>
        <v>137</v>
      </c>
      <c r="RC437" s="115">
        <f>RANK(QQ437,QQ$9:QQ$497,0)</f>
        <v>57</v>
      </c>
      <c r="RD437" s="115">
        <f>RANK(QR437,QR$9:QR$497,0)</f>
        <v>366</v>
      </c>
      <c r="RE437" s="115">
        <f>RANK(QS437,QS$9:QS$497,0)</f>
        <v>364</v>
      </c>
      <c r="RF437" s="122"/>
      <c r="RG437" s="115">
        <f>($RH$3*(IH437+IJ437)*100*100/MAX(EX$9:EX$497)*$RO$3) +($RH$3*(II437+IJ437)*100*100/MAX(EX$9:EX$497)*$RO$4) + ($RH$3*IK437*100*100/MAX(EX$9:EX$497)*0.098)</f>
        <v>20.875</v>
      </c>
      <c r="RH437" s="115">
        <f>($RH$4*IL437*100*100/MAX(EZ$9:EZ$497))*$RQ$3</f>
        <v>0</v>
      </c>
      <c r="RI437" s="115">
        <f>($RH$3*IM437*100*100/MAX(EY$9:EY$497))*$RQ$4</f>
        <v>0</v>
      </c>
      <c r="RJ437" s="115">
        <f>($RH$3*IN437*100*100/MAX(EX$9:EX$497))</f>
        <v>0</v>
      </c>
      <c r="RK437" s="115">
        <f>($RH$4*IO437*100*100/MAX(EZ$9:EZ$497))*$RQ$3</f>
        <v>0</v>
      </c>
      <c r="RL437" s="115">
        <f>(($RL$4*IP437*100*((100/MAX(EX$9:EX$497)+100/MAX(EZ$9:EZ$497))/2))+($RL$4*IQ437*100*((100/MAX(EX$9:EX$497)+100/MAX(EZ$9:EZ$497))/2))+($RL$4*IR437*100*((100/MAX(EX$9:EX$497)+100/MAX(EZ$9:EZ$497))/2))+($RL$4*IS437*100*((100/MAX(EX$9:EX$497)+100/MAX(EZ$9:EZ$497))/2))+($RL$4*IT437*100*((100/MAX(EX$9:EX$497)+100/MAX(EZ$9:EZ$497))/2))+($RL$4*IU437*100*((100/MAX(EX$9:EX$497)+100/MAX(EZ$9:EZ$497))/2))+($RL$4*IV437*100*((100/MAX(EX$9:EX$497)+100/MAX(EZ$9:EZ$497))/2))+($RL$4*IW437*100*((100/MAX(EX$9:EX$497)+100/MAX(EZ$9:EZ$497))/2)))*$RS$3</f>
        <v>14.634666666666666</v>
      </c>
      <c r="RM437" s="115">
        <f>(($RH$3*IX437*100*100/MAX(EX$9:EX$497))+($RH$3*IY437*100*100/MAX(EX$9:EX$497))+($RH$3*IZ437*100*100/MAX(EX$9:EX$497))+($RH$3*JA437*100*100/MAX(EX$9:EX$497))+($RH$3*JB437*100*100/MAX(EX$9:EX$497))+($RH$3*JC437*100*100/MAX(EX$9:EX$497))+($RH$3*JD437*100*100/MAX(EX$9:EX$497))+($RH$3*JE437*100*100/MAX(EX$9:EX$497)))*$RS$4</f>
        <v>0</v>
      </c>
      <c r="RN437" s="115">
        <f>(($RH$4*JF437*100*100/MAX(EZ$9:EZ$497)) + ($RH$4*JG437*100*100/MAX(EZ$9:EZ$497)) + ($RH$4*JH437*100*100/MAX(EZ$9:EZ$497)) + ($RH$4*JI437*100*100/MAX(EZ$9:EZ$497)) + ($RH$4*JJ437*100*100/MAX(EZ$9:EZ$497)) + ($RH$4*JK437*100*100/MAX(EZ$9:EZ$497)) + ($RH$4*JL437*100*100/MAX(EZ$9:EZ$497)) + ($RH$4*JM437*100*100/MAX(EZ$9:EZ$497)))*$RU$3</f>
        <v>0</v>
      </c>
      <c r="RO437" s="115">
        <f>(($RL$4*JN437*100*((100/MAX(EX$9:EX$497)+100/MAX(EZ$9:EZ$497))/2))+($RL$4*JO437*100*((100/MAX(EX$9:EX$497)+100/MAX(EZ$9:EZ$497))/2))+($RL$4*JP437*100*((100/MAX(EX$9:EX$497)+100/MAX(EZ$9:EZ$497))/2))+($RL$4*JQ437*100*((100/MAX(EX$9:EX$497)+100/MAX(EZ$9:EZ$497))/2))+($RL$4*JR437*100*((100/MAX(EX$9:EX$497)+100/MAX(EZ$9:EZ$497))/2))+($RL$4*JS437*100*((100/MAX(EX$9:EX$497)+100/MAX(EZ$9:EZ$497))/2))+($RL$4*JT437*100*((100/MAX(EX$9:EX$497)+100/MAX(EZ$9:EZ$497))/2))+($RL$4*JU437*100*((100/MAX(EX$9:EX$497)+100/MAX(EZ$9:EZ$497))/2))+($RL$4*JV437*100*((100/MAX(EX$9:EX$497)+100/MAX(EZ$9:EZ$497))/2))+($RL$4*JW437*100*((100/MAX(EX$9:EX$497)+100/MAX(EZ$9:EZ$497))/2))+($RL$4*JX437*100*((100/MAX(EX$9:EX$497)+100/MAX(EZ$9:EZ$497))/2))+($RL$4*JY437*100*((100/MAX(EX$9:EX$497)+100/MAX(EZ$9:EZ$497))/2))+($RL$4*JZ437*100*((100/MAX(EX$9:EX$497)+100/MAX(EZ$9:EZ$497))/2)))*$RW$3/2</f>
        <v>0</v>
      </c>
      <c r="RP437" s="119">
        <f>($RJ$3*KA437*100*100/MAX(FA$9:FA$497)) + ($RJ$3*KB437*100*100/MAX(FA$9:FA$497)/2) + ($RJ$3*KC437*100*100/MAX(FA$9:FA$497)/2) + ($RJ$3*KD437*100*100/MAX(FA$9:FA$497)/4) + ($RJ$3*KE437*100*100/MAX(FA$9:FA$497)/4)</f>
        <v>0</v>
      </c>
      <c r="RQ437" s="118">
        <f>($RL$4*KF437*100*((100/MAX(EX$9:EX$497)+100/MAX(EZ$9:EZ$497)))) * ($RO$3/2) + (($RL$4*KG437*100*((100/MAX(EX$9:EX$497)+100/MAX(EZ$9:EZ$497))))+($RL$4*KH437*100*((100/MAX(EX$9:EX$497)+100/MAX(EZ$9:EZ$497))))+($RL$4*KI437*100*((100/MAX(EX$9:EX$497)+100/MAX(EZ$9:EZ$497))))+($RL$4*KJ437*100*((100/MAX(EX$9:EX$497)+100/MAX(EZ$9:EZ$497))))+($RL$4*KK437*100*((100/MAX(EX$9:EX$497)+100/MAX(EZ$9:EZ$497))))+($RL$4*KL437*100*((100/MAX(EX$9:EX$497)+100/MAX(EZ$9:EZ$497))))+($RL$4*KM437*100*((100/MAX(EX$9:EX$497)+100/MAX(EZ$9:EZ$497))))+($RL$4*KN437*100*((100/MAX(EX$9:EX$497)+100/MAX(EZ$9:EZ$497))))+($RL$4*KO437*100*((100/MAX(EX$9:EX$497)+100/MAX(EZ$9:EZ$497))))+($RL$4*KP437*100*((100/MAX(EX$9:EX$497)+100/MAX(EZ$9:EZ$497))))+($RL$4*KQ437*100*((100/MAX(EX$9:EX$497)+100/MAX(EZ$9:EZ$497))))+($RL$4*KR437*100*((100/MAX(EX$9:EX$497)+100/MAX(EZ$9:EZ$497))))+($RL$4*KS437*100*((100/MAX(EX$9:EX$497)+100/MAX(EZ$9:EZ$497))))+($RL$4*KV437*100*((100/MAX(EX$9:EX$497)+100/MAX(EZ$9:EZ$497))))) * (($RO$3+$RO$4)/6)</f>
        <v>0</v>
      </c>
      <c r="RR437" s="115">
        <f>(($RL$4*KW437*100*((100/MAX(EX$9:EX$497)+100/MAX(EZ$9:EZ$497))))) * ($RO$3/2) + (($RL$4*KX437*100*((100/MAX(EX$9:EX$497)+100/MAX(EZ$9:EZ$497))))+($RL$4*KY437*100*((100/MAX(EX$9:EX$497)+100/MAX(EZ$9:EZ$497))))+($RL$4*KZ437*100*((100/MAX(EX$9:EX$497)+100/MAX(EZ$9:EZ$497))))+($RL$4*LA437*100*((100/MAX(EX$9:EX$497)+100/MAX(EZ$9:EZ$497))))+($RL$4*LB437*100*((100/MAX(EX$9:EX$497)+100/MAX(EZ$9:EZ$497))))+($RL$4*LC437*100*((100/MAX(EX$9:EX$497)+100/MAX(EZ$9:EZ$497))))) * (($RO$3+$RO$4)/6)</f>
        <v>0</v>
      </c>
      <c r="RS437" s="119">
        <f>(($RL$4*LD437*100*((100/MAX(EX$9:EX$497)+100/MAX(EZ$9:EZ$497))))+($RL$4*LE437*100*((100/MAX(EX$9:EX$497)+100/MAX(EZ$9:EZ$497))))) * (($RO$3+$RO$4)/6)</f>
        <v>0</v>
      </c>
      <c r="RT437" s="118">
        <f>($RJ$4*LH437*100*(100/MAX(EV$9:EV$497)))+($RJ$4*LI437*100*(100/MAX(EV$9:EV$497)))</f>
        <v>5.0561797752808992</v>
      </c>
      <c r="RU437" s="119">
        <f>($RJ$4*LJ437*(100/MAX(EV$9:EV$497)))/2 + ($RL$3*LK437*(100/MAX(EW$9:EW$497))) + ($RJ$4*LL437*(100/MAX(EV$9:EV$497)))/4 + ($RL$3*LM437*(100/MAX(EW$9:EW$497)))</f>
        <v>0</v>
      </c>
      <c r="RV437" s="118">
        <f>($RJ$4*LN437*100*100/MAX(EV$9:EV$497)/2)+($RJ$4*LO437*100*100/MAX(EV$9:EV$497)/2)+($RJ$4*LP437*100*100/MAX(EV$9:EV$497))+($RJ$4*LQ437*100*100/MAX(EV$9:EV$497))+($RJ$4*LR437*100*100/MAX(EV$9:EV$497))</f>
        <v>0</v>
      </c>
      <c r="RW437" s="115">
        <f>($RJ$4*LS437*100*100/MAX(EV$9:EV$497)) + (($RJ$4*LT437*100*100/MAX(EV$9:EV$497))+($RJ$4*LU437*100*100/MAX(EV$9:EV$497))+($RJ$4*LV437*100*100/MAX(EV$9:EV$497))+($RJ$4*LW437*100*100/MAX(EV$9:EV$497))+($RJ$4*LX437*100*100/MAX(EV$9:EV$497))+($RJ$4*LY437*100*100/MAX(EV$9:EV$497))+($RJ$4*LZ437*100*100/MAX(EV$9:EV$497))+($RJ$4*MA437*100*100/MAX(EV$9:EV$497)))/2</f>
        <v>0</v>
      </c>
      <c r="RX437" s="119">
        <f>($RJ$4*MB437*100*100/MAX(EV$9:EV$497))+($RJ$4*MC437*100*100/MAX(EV$9:EV$497))+($RJ$4*MD437*100*100/MAX(EV$9:EV$497))+($RJ$4*ME437*100*100/MAX(EV$9:EV$497))+($RJ$4*MF437*100*100/MAX(EV$9:EV$497))+($RJ$4*MG437*100*100/MAX(EV$9:EV$497))+($RJ$4*MH437*100*100/MAX(EV$9:EV$497))+($RJ$4*MI437*100*100/MAX(EV$9:EV$497))+($RJ$4*MJ437*100*100/MAX(EV$9:EV$497))+($RJ$4*MK437*100*100/MAX(EV$9:EV$497))+($RJ$4*ML437*100*100/MAX(EV$9:EV$497))+($RJ$4*MM437*100*100/MAX(EV$9:EV$497))+($RJ$4*MN437*100*100/MAX(EV$9:EV$497))</f>
        <v>0</v>
      </c>
      <c r="RY437" s="118">
        <f>($RJ$4*MQ437*100*100/MAX(EV$9:EV$497))/2 + (($RJ$4*MR437*100*100/MAX(EV$9:EV$497))+($RJ$4*MS437*100*100/MAX(EV$9:EV$497))+($RJ$4*MT437*100*100/MAX(EV$9:EV$497))+($RJ$4*MU437*100*100/MAX(EV$9:EV$497))+($RJ$4*MV437*100*100/MAX(EV$9:EV$497))+($RJ$4*MW437*100*100/MAX(EV$9:EV$497))+($RJ$4*MX437*100*100/MAX(EV$9:EV$497))+($RJ$4*MY437*100*100/MAX(EV$9:EV$497))+($RJ$4*MZ437*100*100/MAX(EV$9:EV$497))+($RJ$4*NA437*100*100/MAX(EV$9:EV$497))+($RJ$4*NB437*100*100/MAX(EV$9:EV$497))+($RJ$4*NC437*100*100/MAX(EV$9:EV$497))+($RJ$4*ND437*100*100/MAX(EV$9:EV$497))+($RJ$4*NG437*100*100/MAX(EV$9:EV$497)))/4</f>
        <v>4.213483146067416</v>
      </c>
      <c r="RZ437" s="115">
        <f>($RJ$4*NH437*100*100/MAX(EV$9:EV$497))/2 + (($RJ$4*NI437*100*100/MAX(EV$9:EV$497))+($RJ$4*NJ437*100*100/MAX(EV$9:EV$497))+($RJ$4*NK437*100*100/MAX(EV$9:EV$497))+($RJ$4*NL437*100*100/MAX(EV$9:EV$497))+($RJ$4*NM437*100*100/MAX(EV$9:EV$497))+($RJ$4*NN437*100*100/MAX(EV$9:EV$497)))/4</f>
        <v>0</v>
      </c>
      <c r="SA437" s="117">
        <f>(($RJ$4*NO437*100*100/MAX(EV$9:EV$497))+($RJ$4*NP437*100*100/MAX(EV$9:EV$497)))/4</f>
        <v>0</v>
      </c>
      <c r="SB437" s="118">
        <f t="shared" si="1130"/>
        <v>44.779329588014988</v>
      </c>
      <c r="SC437" s="115">
        <f t="shared" si="1131"/>
        <v>37.363599250936332</v>
      </c>
      <c r="SD437" s="115">
        <f t="shared" si="1132"/>
        <v>13.773615730337081</v>
      </c>
      <c r="SE437" s="115">
        <f t="shared" si="1133"/>
        <v>79.895599250936314</v>
      </c>
      <c r="SF437" s="115">
        <f t="shared" si="1134"/>
        <v>16.952082397003746</v>
      </c>
      <c r="SG437" s="115">
        <f t="shared" si="1135"/>
        <v>9.2696629213483153</v>
      </c>
      <c r="SH437" s="115">
        <f>ROUND(SB437/MAX(SB$9:SB$497)*100,0)</f>
        <v>56</v>
      </c>
      <c r="SI437" s="115">
        <f>ROUND(SC437/MAX(SC$9:SC$497)*100,0)</f>
        <v>57</v>
      </c>
      <c r="SJ437" s="115">
        <f>ROUND(SD437/MAX(SD$9:SD$497)*100,0)</f>
        <v>22</v>
      </c>
      <c r="SK437" s="115">
        <f>ROUND(SE437/MAX(SE$9:SE$497)*100,0)</f>
        <v>62</v>
      </c>
      <c r="SL437" s="115">
        <f>ROUND(SF437/MAX(SF$9:SF$497)*100,0)</f>
        <v>41</v>
      </c>
      <c r="SM437" s="121">
        <f>ROUND(SG437/MAX(SG$9:SG$497)*100,0)</f>
        <v>9</v>
      </c>
      <c r="SN437" s="115">
        <f>ROUND(AVERAGEIF($ES$9:$ES$497,$ES437,SH$9:SH$497),0)</f>
        <v>24</v>
      </c>
      <c r="SO437" s="115">
        <f>ROUND(AVERAGEIF($ES$9:$ES$497,$ES437,SI$9:SI$497),0)</f>
        <v>22</v>
      </c>
      <c r="SP437" s="115">
        <f>ROUND(AVERAGEIF($ES$9:$ES$497,$ES437,SJ$9:SJ$497),0)</f>
        <v>5</v>
      </c>
      <c r="SQ437" s="115">
        <f>ROUND(AVERAGEIF($ES$9:$ES$497,$ES437,SK$9:SK$497),0)</f>
        <v>19</v>
      </c>
      <c r="SR437" s="115">
        <f>ROUND(AVERAGEIF($ES$9:$ES$497,$ES437,SL$9:SL$497),0)</f>
        <v>8</v>
      </c>
      <c r="SS437" s="121">
        <f>ROUND(AVERAGEIF($ES$9:$ES$497,$ES437,SM$9:SM$497),0)</f>
        <v>6</v>
      </c>
      <c r="ST437" s="114">
        <f>RANK(SB437,SB$9:SB$497,0)</f>
        <v>56</v>
      </c>
      <c r="SU437" s="115">
        <f>RANK(SC437,SC$9:SC$497,0)</f>
        <v>39</v>
      </c>
      <c r="SV437" s="115">
        <f>RANK(SD437,SD$9:SD$497,0)</f>
        <v>58</v>
      </c>
      <c r="SW437" s="115">
        <f>RANK(SE437,SE$9:SE$497,0)</f>
        <v>26</v>
      </c>
      <c r="SX437" s="115">
        <f>RANK(SF437,SF$9:SF$497,0)</f>
        <v>11</v>
      </c>
      <c r="SY437" s="115">
        <f>RANK(SG437,SG$9:SG$497,0)</f>
        <v>92</v>
      </c>
      <c r="SZ437" s="115">
        <f>COUNTIFS(SB$9:SB$497,"&gt;"&amp;SB437,$ES$9:$ES$497,$ES437)+1</f>
        <v>14</v>
      </c>
      <c r="TA437" s="115">
        <f>COUNTIFS(SC$9:SC$497,"&gt;"&amp;SC437,$ES$9:$ES$497,$ES437)+1</f>
        <v>13</v>
      </c>
      <c r="TB437" s="115">
        <f>COUNTIFS(SD$9:SD$497,"&gt;"&amp;SD437,$ES$9:$ES$497,$ES437)+1</f>
        <v>5</v>
      </c>
      <c r="TC437" s="115">
        <f>COUNTIFS(SE$9:SE$497,"&gt;"&amp;SE437,$ES$9:$ES$497,$ES437)+1</f>
        <v>10</v>
      </c>
      <c r="TD437" s="115">
        <f>COUNTIFS(SF$9:SF$497,"&gt;"&amp;SF437,$ES$9:$ES$497,$ES437)+1</f>
        <v>4</v>
      </c>
      <c r="TE437" s="117">
        <f>COUNTIFS(SG$9:SG$497,"&gt;"&amp;SG437,$ES$9:$ES$497,$ES437)+1</f>
        <v>19</v>
      </c>
      <c r="TF437" s="118">
        <f t="shared" si="1136"/>
        <v>150</v>
      </c>
      <c r="TG437" s="115">
        <f t="shared" si="1137"/>
        <v>146</v>
      </c>
      <c r="TH437" s="115">
        <f t="shared" si="1138"/>
        <v>88</v>
      </c>
      <c r="TI437" s="115">
        <f t="shared" si="1139"/>
        <v>146</v>
      </c>
      <c r="TJ437" s="115">
        <f t="shared" si="1140"/>
        <v>135</v>
      </c>
      <c r="TK437" s="115">
        <f t="shared" si="1141"/>
        <v>74</v>
      </c>
      <c r="TL437" s="117">
        <f t="shared" si="1142"/>
        <v>66</v>
      </c>
      <c r="TM437" s="118">
        <f>ROUND(TF437/MAX(TF$9:TF$497)*100,0)</f>
        <v>83</v>
      </c>
      <c r="TN437" s="115">
        <f>ROUND(TG437/MAX(TG$9:TG$497)*100,0)</f>
        <v>80</v>
      </c>
      <c r="TO437" s="115">
        <f>ROUND(TH437/MAX(TH$9:TH$497)*100,0)</f>
        <v>48</v>
      </c>
      <c r="TP437" s="115">
        <f>ROUND(TI437/MAX(TI$9:TI$497)*100,0)</f>
        <v>81</v>
      </c>
      <c r="TQ437" s="115">
        <f>ROUND(TJ437/MAX(TJ$9:TJ$497)*100,0)</f>
        <v>69</v>
      </c>
      <c r="TR437" s="115">
        <f>ROUND(TK437/MAX(TK$9:TK$497)*100,0)</f>
        <v>38</v>
      </c>
      <c r="TS437" s="119">
        <f>ROUND(TL437/MAX(TL$9:TL$497)*100,0)</f>
        <v>34</v>
      </c>
      <c r="TT437" s="120">
        <f>RANK(TM437,TM$9:TM$497,0)</f>
        <v>19</v>
      </c>
      <c r="TU437" s="115">
        <f>RANK(TN437,TN$9:TN$497,0)</f>
        <v>18</v>
      </c>
      <c r="TV437" s="115">
        <f>RANK(TO437,TO$9:TO$497,0)</f>
        <v>47</v>
      </c>
      <c r="TW437" s="115">
        <f>RANK(TP437,TP$9:TP$497,0)</f>
        <v>14</v>
      </c>
      <c r="TX437" s="115">
        <f>RANK(TQ437,TQ$9:TQ$497,0)</f>
        <v>5</v>
      </c>
      <c r="TY437" s="115">
        <f>RANK(TR437,TR$9:TR$497,0)</f>
        <v>111</v>
      </c>
      <c r="TZ437" s="121">
        <f>RANK(TS437,TS$9:TS$497,0)</f>
        <v>115</v>
      </c>
      <c r="UA437" s="132"/>
      <c r="UB437" s="7" t="s">
        <v>1</v>
      </c>
    </row>
    <row r="438" spans="1:548" x14ac:dyDescent="0.15">
      <c r="A438" s="62">
        <v>430</v>
      </c>
      <c r="B438" s="200" t="s">
        <v>1582</v>
      </c>
      <c r="C438" s="143"/>
      <c r="D438" s="143"/>
      <c r="E438" s="161" t="s">
        <v>518</v>
      </c>
      <c r="F438" s="65">
        <v>116</v>
      </c>
      <c r="G438" s="65" t="s">
        <v>908</v>
      </c>
      <c r="H438" s="144" t="s">
        <v>909</v>
      </c>
      <c r="I438" s="66" t="s">
        <v>521</v>
      </c>
      <c r="J438" s="67" t="s">
        <v>521</v>
      </c>
      <c r="K438" s="67" t="s">
        <v>521</v>
      </c>
      <c r="L438" s="67" t="s">
        <v>521</v>
      </c>
      <c r="M438" s="67" t="s">
        <v>521</v>
      </c>
      <c r="N438" s="67" t="s">
        <v>521</v>
      </c>
      <c r="O438" s="67" t="s">
        <v>521</v>
      </c>
      <c r="P438" s="67" t="s">
        <v>521</v>
      </c>
      <c r="Q438" s="67" t="s">
        <v>521</v>
      </c>
      <c r="R438" s="68" t="s">
        <v>521</v>
      </c>
      <c r="S438" s="69" t="s">
        <v>521</v>
      </c>
      <c r="T438" s="67" t="s">
        <v>521</v>
      </c>
      <c r="U438" s="67" t="s">
        <v>521</v>
      </c>
      <c r="V438" s="67" t="s">
        <v>521</v>
      </c>
      <c r="W438" s="67" t="s">
        <v>521</v>
      </c>
      <c r="X438" s="67" t="s">
        <v>521</v>
      </c>
      <c r="Y438" s="67" t="s">
        <v>521</v>
      </c>
      <c r="Z438" s="67" t="s">
        <v>521</v>
      </c>
      <c r="AA438" s="67" t="s">
        <v>521</v>
      </c>
      <c r="AB438" s="68" t="s">
        <v>521</v>
      </c>
      <c r="AC438" s="69" t="s">
        <v>521</v>
      </c>
      <c r="AD438" s="67" t="s">
        <v>521</v>
      </c>
      <c r="AE438" s="67" t="s">
        <v>521</v>
      </c>
      <c r="AF438" s="67" t="s">
        <v>521</v>
      </c>
      <c r="AG438" s="67" t="s">
        <v>521</v>
      </c>
      <c r="AH438" s="67" t="s">
        <v>521</v>
      </c>
      <c r="AI438" s="67" t="s">
        <v>521</v>
      </c>
      <c r="AJ438" s="67" t="s">
        <v>521</v>
      </c>
      <c r="AK438" s="67" t="s">
        <v>521</v>
      </c>
      <c r="AL438" s="68" t="s">
        <v>521</v>
      </c>
      <c r="AM438" s="69" t="s">
        <v>521</v>
      </c>
      <c r="AN438" s="67" t="s">
        <v>521</v>
      </c>
      <c r="AO438" s="67" t="s">
        <v>521</v>
      </c>
      <c r="AP438" s="67" t="s">
        <v>521</v>
      </c>
      <c r="AQ438" s="67" t="s">
        <v>521</v>
      </c>
      <c r="AR438" s="67" t="s">
        <v>521</v>
      </c>
      <c r="AS438" s="67" t="s">
        <v>521</v>
      </c>
      <c r="AT438" s="67" t="s">
        <v>521</v>
      </c>
      <c r="AU438" s="67" t="s">
        <v>521</v>
      </c>
      <c r="AV438" s="68" t="s">
        <v>521</v>
      </c>
      <c r="AW438" s="69" t="s">
        <v>521</v>
      </c>
      <c r="AX438" s="67" t="s">
        <v>521</v>
      </c>
      <c r="AY438" s="67" t="s">
        <v>521</v>
      </c>
      <c r="AZ438" s="67" t="s">
        <v>521</v>
      </c>
      <c r="BA438" s="67" t="s">
        <v>521</v>
      </c>
      <c r="BB438" s="67" t="s">
        <v>521</v>
      </c>
      <c r="BC438" s="67" t="s">
        <v>521</v>
      </c>
      <c r="BD438" s="67" t="s">
        <v>521</v>
      </c>
      <c r="BE438" s="67" t="s">
        <v>521</v>
      </c>
      <c r="BF438" s="68" t="s">
        <v>521</v>
      </c>
      <c r="BG438" s="69" t="s">
        <v>521</v>
      </c>
      <c r="BH438" s="67" t="s">
        <v>521</v>
      </c>
      <c r="BI438" s="67" t="s">
        <v>521</v>
      </c>
      <c r="BJ438" s="67" t="s">
        <v>521</v>
      </c>
      <c r="BK438" s="67" t="s">
        <v>521</v>
      </c>
      <c r="BL438" s="67" t="s">
        <v>521</v>
      </c>
      <c r="BM438" s="67" t="s">
        <v>521</v>
      </c>
      <c r="BN438" s="67" t="s">
        <v>521</v>
      </c>
      <c r="BO438" s="67" t="s">
        <v>521</v>
      </c>
      <c r="BP438" s="68" t="s">
        <v>521</v>
      </c>
      <c r="BQ438" s="70" t="s">
        <v>521</v>
      </c>
      <c r="BR438" s="67" t="s">
        <v>521</v>
      </c>
      <c r="BS438" s="67" t="s">
        <v>521</v>
      </c>
      <c r="BT438" s="67" t="s">
        <v>521</v>
      </c>
      <c r="BU438" s="67" t="s">
        <v>521</v>
      </c>
      <c r="BV438" s="67" t="s">
        <v>521</v>
      </c>
      <c r="BW438" s="67" t="s">
        <v>521</v>
      </c>
      <c r="BX438" s="67" t="s">
        <v>521</v>
      </c>
      <c r="BY438" s="67" t="s">
        <v>521</v>
      </c>
      <c r="BZ438" s="68" t="s">
        <v>521</v>
      </c>
      <c r="CA438" s="69" t="s">
        <v>521</v>
      </c>
      <c r="CB438" s="67" t="s">
        <v>521</v>
      </c>
      <c r="CC438" s="67" t="s">
        <v>521</v>
      </c>
      <c r="CD438" s="67" t="s">
        <v>521</v>
      </c>
      <c r="CE438" s="67" t="s">
        <v>521</v>
      </c>
      <c r="CF438" s="67" t="s">
        <v>521</v>
      </c>
      <c r="CG438" s="67" t="s">
        <v>521</v>
      </c>
      <c r="CH438" s="67" t="s">
        <v>521</v>
      </c>
      <c r="CI438" s="67" t="s">
        <v>521</v>
      </c>
      <c r="CJ438" s="68" t="s">
        <v>521</v>
      </c>
      <c r="CK438" s="69" t="s">
        <v>521</v>
      </c>
      <c r="CL438" s="67" t="s">
        <v>521</v>
      </c>
      <c r="CM438" s="67" t="s">
        <v>521</v>
      </c>
      <c r="CN438" s="67" t="s">
        <v>521</v>
      </c>
      <c r="CO438" s="67" t="s">
        <v>521</v>
      </c>
      <c r="CP438" s="67" t="s">
        <v>521</v>
      </c>
      <c r="CQ438" s="67" t="s">
        <v>521</v>
      </c>
      <c r="CR438" s="67" t="s">
        <v>521</v>
      </c>
      <c r="CS438" s="67" t="s">
        <v>521</v>
      </c>
      <c r="CT438" s="68" t="s">
        <v>521</v>
      </c>
      <c r="CU438" s="69" t="s">
        <v>521</v>
      </c>
      <c r="CV438" s="67" t="s">
        <v>521</v>
      </c>
      <c r="CW438" s="67" t="s">
        <v>521</v>
      </c>
      <c r="CX438" s="67" t="s">
        <v>521</v>
      </c>
      <c r="CY438" s="67" t="s">
        <v>521</v>
      </c>
      <c r="CZ438" s="67" t="s">
        <v>521</v>
      </c>
      <c r="DA438" s="67" t="s">
        <v>521</v>
      </c>
      <c r="DB438" s="67" t="s">
        <v>521</v>
      </c>
      <c r="DC438" s="67" t="s">
        <v>521</v>
      </c>
      <c r="DD438" s="68" t="s">
        <v>521</v>
      </c>
      <c r="DE438" s="69" t="s">
        <v>521</v>
      </c>
      <c r="DF438" s="71" t="s">
        <v>521</v>
      </c>
      <c r="DG438" s="67" t="s">
        <v>521</v>
      </c>
      <c r="DH438" s="67" t="s">
        <v>521</v>
      </c>
      <c r="DI438" s="67" t="s">
        <v>521</v>
      </c>
      <c r="DJ438" s="67" t="s">
        <v>521</v>
      </c>
      <c r="DK438" s="67" t="s">
        <v>521</v>
      </c>
      <c r="DL438" s="67" t="s">
        <v>521</v>
      </c>
      <c r="DM438" s="67" t="s">
        <v>521</v>
      </c>
      <c r="DN438" s="68" t="s">
        <v>521</v>
      </c>
      <c r="DO438" s="70" t="s">
        <v>521</v>
      </c>
      <c r="DP438" s="71" t="s">
        <v>521</v>
      </c>
      <c r="DQ438" s="67" t="s">
        <v>521</v>
      </c>
      <c r="DR438" s="67" t="s">
        <v>521</v>
      </c>
      <c r="DS438" s="67" t="s">
        <v>521</v>
      </c>
      <c r="DT438" s="67" t="s">
        <v>521</v>
      </c>
      <c r="DU438" s="67" t="s">
        <v>521</v>
      </c>
      <c r="DV438" s="67" t="s">
        <v>521</v>
      </c>
      <c r="DW438" s="67" t="s">
        <v>521</v>
      </c>
      <c r="DX438" s="72" t="s">
        <v>521</v>
      </c>
      <c r="DY438" s="146" t="s">
        <v>522</v>
      </c>
      <c r="DZ438" s="74">
        <v>3</v>
      </c>
      <c r="EA438" s="74">
        <v>4</v>
      </c>
      <c r="EB438" s="74">
        <v>4</v>
      </c>
      <c r="EC438" s="75">
        <v>5</v>
      </c>
      <c r="ED438" s="168" t="s">
        <v>522</v>
      </c>
      <c r="EE438" s="74">
        <f t="shared" si="1095"/>
        <v>3</v>
      </c>
      <c r="EF438" s="74">
        <f t="shared" si="1143"/>
        <v>12</v>
      </c>
      <c r="EG438" s="74">
        <f t="shared" si="1144"/>
        <v>48</v>
      </c>
      <c r="EH438" s="77">
        <f t="shared" si="1145"/>
        <v>240</v>
      </c>
      <c r="EI438" s="73">
        <v>10</v>
      </c>
      <c r="EJ438" s="74">
        <v>50</v>
      </c>
      <c r="EK438" s="74">
        <v>270</v>
      </c>
      <c r="EL438" s="74">
        <v>900</v>
      </c>
      <c r="EM438" s="75">
        <v>2700</v>
      </c>
      <c r="EN438" s="78">
        <v>1</v>
      </c>
      <c r="EO438" s="79">
        <f t="shared" si="1146"/>
        <v>1.6666666666666667</v>
      </c>
      <c r="EP438" s="79">
        <f t="shared" si="1147"/>
        <v>2.25</v>
      </c>
      <c r="EQ438" s="79">
        <f t="shared" si="1148"/>
        <v>1.875</v>
      </c>
      <c r="ER438" s="80">
        <f t="shared" si="1149"/>
        <v>1.125</v>
      </c>
      <c r="ES438" s="128" t="s">
        <v>534</v>
      </c>
      <c r="ET438" s="82"/>
      <c r="EU438" s="83">
        <v>4</v>
      </c>
      <c r="EV438" s="146">
        <v>137</v>
      </c>
      <c r="EW438" s="147">
        <v>58</v>
      </c>
      <c r="EX438" s="147">
        <v>78</v>
      </c>
      <c r="EY438" s="147">
        <v>59</v>
      </c>
      <c r="EZ438" s="147">
        <v>16</v>
      </c>
      <c r="FA438" s="147">
        <v>16</v>
      </c>
      <c r="FB438" s="147">
        <v>59</v>
      </c>
      <c r="FC438" s="147">
        <v>51</v>
      </c>
      <c r="FD438" s="74">
        <f t="shared" si="1096"/>
        <v>94</v>
      </c>
      <c r="FE438" s="84">
        <f t="shared" si="1097"/>
        <v>129</v>
      </c>
      <c r="FF438" s="73">
        <f>RANK(EV438,$EV$9:$EV$497,0)</f>
        <v>13</v>
      </c>
      <c r="FG438" s="74">
        <f>RANK(EW438,$EW$9:$EW$497,0)</f>
        <v>124</v>
      </c>
      <c r="FH438" s="74">
        <f>RANK(EX438,$EX$9:$EX$497,0)</f>
        <v>59</v>
      </c>
      <c r="FI438" s="74">
        <f>RANK(EY438,$EY$9:$EY$497,0)</f>
        <v>81</v>
      </c>
      <c r="FJ438" s="74">
        <f>RANK(EZ438,$EZ$9:$EZ$497,0)</f>
        <v>242</v>
      </c>
      <c r="FK438" s="74">
        <f>RANK(FA438,$FA$9:$FA$497,0)</f>
        <v>229</v>
      </c>
      <c r="FL438" s="74">
        <f>RANK(FB438,$FB$9:$FB$497,0)</f>
        <v>129</v>
      </c>
      <c r="FM438" s="74">
        <f>RANK(FC438,$FC$9:$FC$497,0)</f>
        <v>166</v>
      </c>
      <c r="FN438" s="74">
        <f>RANK(FD438,$FD$9:$FD$497,0)</f>
        <v>114</v>
      </c>
      <c r="FO438" s="84">
        <f>RANK(FE438,$FE$9:$FE$497,0)</f>
        <v>86</v>
      </c>
      <c r="FP438" s="73">
        <f>COUNTIFS($EV$9:$EV$497,"&gt;"&amp;EV438,$ES$9:$ES$497,ES438)+1</f>
        <v>4</v>
      </c>
      <c r="FQ438" s="74">
        <f>COUNTIFS($EW$9:$EW$497,"&gt;"&amp;EW438,$ES$9:$ES$497,ES438)+1</f>
        <v>4</v>
      </c>
      <c r="FR438" s="74">
        <f>COUNTIFS($EX$9:$EX$497,"&gt;"&amp;EX438,$ES$9:$ES$497,ES438)+1</f>
        <v>30</v>
      </c>
      <c r="FS438" s="74">
        <f>COUNTIFS($EY$9:$EY$497,"&gt;"&amp;EY438,$ES$9:$ES$497,ES438)+1</f>
        <v>10</v>
      </c>
      <c r="FT438" s="74">
        <f>COUNTIFS($EZ$9:$EZ$497,"&gt;"&amp;EZ438,$ES$9:$ES$497,ES438)+1</f>
        <v>8</v>
      </c>
      <c r="FU438" s="74">
        <f>COUNTIFS($FA$9:$FA$497,"&gt;"&amp;FA438,$ES$9:$ES$497,ES438)+1</f>
        <v>7</v>
      </c>
      <c r="FV438" s="74">
        <f>COUNTIFS($FB$9:$FB$497,"&gt;"&amp;FB438,$ES$9:$ES$497,ES438)+1</f>
        <v>38</v>
      </c>
      <c r="FW438" s="74">
        <f>COUNTIFS($FC$9:$FC$497,"&gt;"&amp;FC438,$ES$9:$ES$497,ES438)+1</f>
        <v>53</v>
      </c>
      <c r="FX438" s="74">
        <f>COUNTIFS($FD$9:$FD$497,"&gt;"&amp;FD438,$ES$9:$ES$497,ES438)+1</f>
        <v>26</v>
      </c>
      <c r="FY438" s="84">
        <f>COUNTIFS($FE$9:$FE$497,"&gt;"&amp;FE438,$ES$9:$ES$497,ES438)+1</f>
        <v>39</v>
      </c>
      <c r="FZ438" s="85">
        <f t="shared" si="1098"/>
        <v>1.18</v>
      </c>
      <c r="GA438" s="86">
        <f t="shared" si="1099"/>
        <v>0.5</v>
      </c>
      <c r="GB438" s="86">
        <f t="shared" si="1100"/>
        <v>0.67</v>
      </c>
      <c r="GC438" s="86">
        <f t="shared" si="1101"/>
        <v>0.51</v>
      </c>
      <c r="GD438" s="86">
        <f t="shared" si="1102"/>
        <v>0.14000000000000001</v>
      </c>
      <c r="GE438" s="86">
        <f t="shared" si="1103"/>
        <v>0.14000000000000001</v>
      </c>
      <c r="GF438" s="86">
        <f t="shared" si="1104"/>
        <v>0.51</v>
      </c>
      <c r="GG438" s="86">
        <f t="shared" si="1105"/>
        <v>0.44</v>
      </c>
      <c r="GH438" s="86">
        <f t="shared" si="1106"/>
        <v>0.81</v>
      </c>
      <c r="GI438" s="87">
        <f t="shared" si="1107"/>
        <v>1.1100000000000001</v>
      </c>
      <c r="GJ438" s="85">
        <f>ROUND(((FZ438-AVERAGE(FZ$9:FZ$497))/STDEVP(FZ$9:FZ$497)*10+50),2)</f>
        <v>58.31</v>
      </c>
      <c r="GK438" s="86">
        <f>ROUND(((GA438-AVERAGE(GA$9:GA$497))/STDEVP(GA$9:GA$497)*10+50),2)</f>
        <v>44.31</v>
      </c>
      <c r="GL438" s="86">
        <f>ROUND(((GB438-AVERAGE(GB$9:GB$497))/STDEVP(GB$9:GB$497)*10+50),2)</f>
        <v>53.27</v>
      </c>
      <c r="GM438" s="86">
        <f>ROUND(((GC438-AVERAGE(GC$9:GC$497))/STDEVP(GC$9:GC$497)*10+50),2)</f>
        <v>49.19</v>
      </c>
      <c r="GN438" s="86">
        <f>ROUND(((GD438-AVERAGE(GD$9:GD$497))/STDEVP(GD$9:GD$497)*10+50),2)</f>
        <v>41.36</v>
      </c>
      <c r="GO438" s="86">
        <f>ROUND(((GE438-AVERAGE(GE$9:GE$497))/STDEVP(GE$9:GE$497)*10+50),2)</f>
        <v>42.44</v>
      </c>
      <c r="GP438" s="86">
        <f>ROUND(((GF438-AVERAGE(GF$9:GF$497))/STDEVP(GF$9:GF$497)*10+50),2)</f>
        <v>46.07</v>
      </c>
      <c r="GQ438" s="86">
        <f>ROUND(((GG438-AVERAGE(GG$9:GG$497))/STDEVP(GG$9:GG$497)*10+50),2)</f>
        <v>44.02</v>
      </c>
      <c r="GR438" s="86">
        <f>ROUND(((GH438-AVERAGE(GH$9:GH$497))/STDEVP(GH$9:GH$497)*10+50),2)</f>
        <v>43.99</v>
      </c>
      <c r="GS438" s="87">
        <f>ROUND(((GI438-AVERAGE(GI$9:GI$497))/STDEVP(GI$9:GI$497)*10+50),2)</f>
        <v>47.82</v>
      </c>
      <c r="GT438" s="73">
        <f>RANK(GJ438,$GJ$9:$GJ$497,0)</f>
        <v>94</v>
      </c>
      <c r="GU438" s="74">
        <f>RANK(GK438,$GK$9:$GK$497,0)</f>
        <v>272</v>
      </c>
      <c r="GV438" s="74">
        <f>RANK(GL438,$GL$9:$GL$497,0)</f>
        <v>144</v>
      </c>
      <c r="GW438" s="74">
        <f>RANK(GM438,$GM$9:$GM$497,0)</f>
        <v>202</v>
      </c>
      <c r="GX438" s="74">
        <f>RANK(GN438,$GN$9:$GN$497,0)</f>
        <v>381</v>
      </c>
      <c r="GY438" s="74">
        <f>RANK(GO438,$GO$9:$GO$497,0)</f>
        <v>362</v>
      </c>
      <c r="GZ438" s="74">
        <f>RANK(GP438,$GP$9:$GP$497,0)</f>
        <v>263</v>
      </c>
      <c r="HA438" s="74">
        <f>RANK(GQ438,$GQ$9:$GQ$497,0)</f>
        <v>302</v>
      </c>
      <c r="HB438" s="74">
        <f>RANK(GR438,$GR$9:$GR$497,0)</f>
        <v>293</v>
      </c>
      <c r="HC438" s="84">
        <f>RANK(GS438,$GS$9:$GS$497,0)</f>
        <v>228</v>
      </c>
      <c r="HD438" s="85">
        <f>ROUND(AVERAGEIF($ES$9:$ES$497,$ES438,$FZ$9:$FZ$497),2)</f>
        <v>0.95</v>
      </c>
      <c r="HE438" s="86">
        <f>ROUND(AVERAGEIF($ES$9:$ES$497,$ES438,$GA$9:$GA$497),2)</f>
        <v>0.38</v>
      </c>
      <c r="HF438" s="86">
        <f>ROUND(AVERAGEIF($ES$9:$ES$497,$ES438,$GB$9:$GB$497),2)</f>
        <v>0.82</v>
      </c>
      <c r="HG438" s="86">
        <f>ROUND(AVERAGEIF($ES$9:$ES$497,$ES438,$GC$9:$GC$497),2)</f>
        <v>0.44</v>
      </c>
      <c r="HH438" s="86">
        <f>ROUND(AVERAGEIF($ES$9:$ES$497,$ES438,$GD$9:$GD$497),2)</f>
        <v>0.15</v>
      </c>
      <c r="HI438" s="86">
        <f>ROUND(AVERAGEIF($ES$9:$ES$497,$ES438,$GE$9:$GE$497),2)</f>
        <v>0.14000000000000001</v>
      </c>
      <c r="HJ438" s="86">
        <f>ROUND(AVERAGEIF($ES$9:$ES$497,$ES438,$GF$9:$GF$497),2)</f>
        <v>0.74</v>
      </c>
      <c r="HK438" s="86">
        <f>ROUND(AVERAGEIF($ES$9:$ES$497,$ES438,$GG$9:$GG$497),2)</f>
        <v>0.85</v>
      </c>
      <c r="HL438" s="86">
        <f>ROUND(AVERAGEIF($ES$9:$ES$497,$ES438,$GH$9:$GH$497),2)</f>
        <v>0.97</v>
      </c>
      <c r="HM438" s="87">
        <f>ROUND(AVERAGEIF($ES$9:$ES$497,$ES438,$GI$9:$GI$497),2)</f>
        <v>1.67</v>
      </c>
      <c r="HN438" s="88">
        <f t="shared" si="1108"/>
        <v>0.22999999999999998</v>
      </c>
      <c r="HO438" s="89">
        <f t="shared" si="1109"/>
        <v>0.12</v>
      </c>
      <c r="HP438" s="89">
        <f t="shared" si="1110"/>
        <v>-0.14999999999999991</v>
      </c>
      <c r="HQ438" s="89">
        <f t="shared" si="1111"/>
        <v>7.0000000000000007E-2</v>
      </c>
      <c r="HR438" s="89">
        <f t="shared" si="1112"/>
        <v>-9.9999999999999811E-3</v>
      </c>
      <c r="HS438" s="89">
        <f t="shared" si="1113"/>
        <v>0</v>
      </c>
      <c r="HT438" s="89">
        <f t="shared" si="1114"/>
        <v>-0.22999999999999998</v>
      </c>
      <c r="HU438" s="89">
        <f t="shared" si="1115"/>
        <v>-0.41</v>
      </c>
      <c r="HV438" s="89">
        <f t="shared" si="1116"/>
        <v>-0.15999999999999992</v>
      </c>
      <c r="HW438" s="90">
        <f t="shared" si="1117"/>
        <v>-0.55999999999999983</v>
      </c>
      <c r="HX438" s="73">
        <f>COUNTIFS($FZ$9:$FZ$497,"&gt;"&amp;FZ438,$ES$9:$ES$497,$ES438)+1</f>
        <v>15</v>
      </c>
      <c r="HY438" s="74">
        <f>COUNTIFS($GA$9:$GA$497,"&gt;"&amp;GA438,$ES$9:$ES$497,$ES438)+1</f>
        <v>10</v>
      </c>
      <c r="HZ438" s="74">
        <f>COUNTIFS($GB$9:$GB$497,"&gt;"&amp;GB438,$ES$9:$ES$497,$ES438)+1</f>
        <v>61</v>
      </c>
      <c r="IA438" s="74">
        <f>COUNTIFS($GC$9:$GC$497,"&gt;"&amp;GC438,$ES$9:$ES$497,$ES438)+1</f>
        <v>21</v>
      </c>
      <c r="IB438" s="74">
        <f>COUNTIFS($GD$9:$GD$497,"&gt;"&amp;GD438,$ES$9:$ES$497,$ES438)+1</f>
        <v>32</v>
      </c>
      <c r="IC438" s="74">
        <f>COUNTIFS($GE$9:$GE$497,"&gt;"&amp;GE438,$ES$9:$ES$497,$ES438)+1</f>
        <v>32</v>
      </c>
      <c r="ID438" s="74">
        <f>COUNTIFS($GF$9:$GF$497,"&gt;"&amp;GF438,$ES$9:$ES$497,$ES438)+1</f>
        <v>78</v>
      </c>
      <c r="IE438" s="74">
        <f>COUNTIFS($GG$9:$GG$497,"&gt;"&amp;GG438,$ES$9:$ES$497,$ES438)+1</f>
        <v>80</v>
      </c>
      <c r="IF438" s="74">
        <f>COUNTIFS($GH$9:$GH$497,"&gt;"&amp;GH438,$ES$9:$ES$497,$ES438)+1</f>
        <v>67</v>
      </c>
      <c r="IG438" s="84">
        <f>COUNTIFS($GI$9:$GI$497,"&gt;"&amp;GI438,$ES$9:$ES$497,$ES438)+1</f>
        <v>79</v>
      </c>
      <c r="IH438" s="148">
        <v>0.05</v>
      </c>
      <c r="II438" s="149"/>
      <c r="IJ438" s="149"/>
      <c r="IK438" s="149"/>
      <c r="IL438" s="149"/>
      <c r="IM438" s="150"/>
      <c r="IN438" s="151"/>
      <c r="IO438" s="152"/>
      <c r="IP438" s="153"/>
      <c r="IQ438" s="149"/>
      <c r="IR438" s="149"/>
      <c r="IS438" s="149"/>
      <c r="IT438" s="149"/>
      <c r="IU438" s="149"/>
      <c r="IV438" s="149"/>
      <c r="IW438" s="154"/>
      <c r="IX438" s="151"/>
      <c r="IY438" s="149"/>
      <c r="IZ438" s="149"/>
      <c r="JA438" s="149"/>
      <c r="JB438" s="149"/>
      <c r="JC438" s="149"/>
      <c r="JD438" s="149"/>
      <c r="JE438" s="155">
        <v>7.0000000000000007E-2</v>
      </c>
      <c r="JF438" s="153"/>
      <c r="JG438" s="149"/>
      <c r="JH438" s="149"/>
      <c r="JI438" s="149"/>
      <c r="JJ438" s="149"/>
      <c r="JK438" s="149"/>
      <c r="JL438" s="149"/>
      <c r="JM438" s="154"/>
      <c r="JN438" s="151"/>
      <c r="JO438" s="149"/>
      <c r="JP438" s="149"/>
      <c r="JQ438" s="149"/>
      <c r="JR438" s="149"/>
      <c r="JS438" s="149"/>
      <c r="JT438" s="149"/>
      <c r="JU438" s="149"/>
      <c r="JV438" s="149"/>
      <c r="JW438" s="149"/>
      <c r="JX438" s="149">
        <v>0.05</v>
      </c>
      <c r="JY438" s="149"/>
      <c r="JZ438" s="155"/>
      <c r="KA438" s="151"/>
      <c r="KB438" s="149"/>
      <c r="KC438" s="149"/>
      <c r="KD438" s="149"/>
      <c r="KE438" s="155"/>
      <c r="KF438" s="153"/>
      <c r="KG438" s="149"/>
      <c r="KH438" s="149"/>
      <c r="KI438" s="149"/>
      <c r="KJ438" s="149"/>
      <c r="KK438" s="156"/>
      <c r="KL438" s="149"/>
      <c r="KM438" s="149"/>
      <c r="KN438" s="149"/>
      <c r="KO438" s="149"/>
      <c r="KP438" s="149"/>
      <c r="KQ438" s="149"/>
      <c r="KR438" s="149"/>
      <c r="KS438" s="154"/>
      <c r="KT438" s="154"/>
      <c r="KU438" s="154"/>
      <c r="KV438" s="154"/>
      <c r="KW438" s="151"/>
      <c r="KX438" s="149"/>
      <c r="KY438" s="149"/>
      <c r="KZ438" s="149"/>
      <c r="LA438" s="149"/>
      <c r="LB438" s="149"/>
      <c r="LC438" s="154"/>
      <c r="LD438" s="151"/>
      <c r="LE438" s="152"/>
      <c r="LF438" s="157"/>
      <c r="LG438" s="158"/>
      <c r="LH438" s="151"/>
      <c r="LI438" s="149"/>
      <c r="LJ438" s="147"/>
      <c r="LK438" s="147"/>
      <c r="LL438" s="147"/>
      <c r="LM438" s="159"/>
      <c r="LN438" s="153"/>
      <c r="LO438" s="149"/>
      <c r="LP438" s="149"/>
      <c r="LQ438" s="149"/>
      <c r="LR438" s="154"/>
      <c r="LS438" s="151"/>
      <c r="LT438" s="149"/>
      <c r="LU438" s="149"/>
      <c r="LV438" s="149"/>
      <c r="LW438" s="149"/>
      <c r="LX438" s="149"/>
      <c r="LY438" s="149"/>
      <c r="LZ438" s="149"/>
      <c r="MA438" s="155"/>
      <c r="MB438" s="153"/>
      <c r="MC438" s="149"/>
      <c r="MD438" s="149"/>
      <c r="ME438" s="149"/>
      <c r="MF438" s="149"/>
      <c r="MG438" s="149"/>
      <c r="MH438" s="149"/>
      <c r="MI438" s="149"/>
      <c r="MJ438" s="149"/>
      <c r="MK438" s="149"/>
      <c r="ML438" s="149"/>
      <c r="MM438" s="149"/>
      <c r="MN438" s="156"/>
      <c r="MO438" s="156"/>
      <c r="MP438" s="154"/>
      <c r="MQ438" s="151"/>
      <c r="MR438" s="149"/>
      <c r="MS438" s="149"/>
      <c r="MT438" s="149"/>
      <c r="MU438" s="149"/>
      <c r="MV438" s="156"/>
      <c r="MW438" s="149"/>
      <c r="MX438" s="149"/>
      <c r="MY438" s="149"/>
      <c r="MZ438" s="149"/>
      <c r="NA438" s="149"/>
      <c r="NB438" s="149">
        <v>0.05</v>
      </c>
      <c r="NC438" s="149"/>
      <c r="ND438" s="154">
        <v>0.05</v>
      </c>
      <c r="NE438" s="154"/>
      <c r="NF438" s="154"/>
      <c r="NG438" s="154"/>
      <c r="NH438" s="151"/>
      <c r="NI438" s="149"/>
      <c r="NJ438" s="149"/>
      <c r="NK438" s="149"/>
      <c r="NL438" s="149"/>
      <c r="NM438" s="149"/>
      <c r="NN438" s="94"/>
      <c r="NO438" s="151"/>
      <c r="NP438" s="160"/>
      <c r="NQ438" s="196" t="s">
        <v>1578</v>
      </c>
      <c r="NR438" s="196" t="s">
        <v>1586</v>
      </c>
      <c r="NS438" s="198"/>
      <c r="NT438" s="198"/>
      <c r="NU438" s="198" t="s">
        <v>1587</v>
      </c>
      <c r="NV438" s="186">
        <v>44539</v>
      </c>
      <c r="NW438" s="196" t="s">
        <v>2300</v>
      </c>
      <c r="NX438" s="165" t="s">
        <v>1588</v>
      </c>
      <c r="NY438" s="129" t="s">
        <v>912</v>
      </c>
      <c r="NZ438" s="165" t="s">
        <v>1588</v>
      </c>
      <c r="OA438" s="166"/>
      <c r="OB438" s="166"/>
      <c r="OC438" s="166"/>
      <c r="OD438" s="108">
        <f t="shared" si="1150"/>
        <v>240</v>
      </c>
      <c r="OE438" s="109">
        <v>5</v>
      </c>
      <c r="OF438" s="110">
        <f t="shared" si="1151"/>
        <v>23</v>
      </c>
      <c r="OG438" s="109">
        <v>7</v>
      </c>
      <c r="OH438" s="111">
        <f>ROUND(AVERAGEIF($ES$9:$ES$497,$ES438,EV$9:EV$497),0)</f>
        <v>70</v>
      </c>
      <c r="OI438" s="112">
        <f>ROUND(AVERAGEIF($ES$9:$ES$497,$ES438,EW$9:EW$497),0)</f>
        <v>29</v>
      </c>
      <c r="OJ438" s="112">
        <f>ROUND(AVERAGEIF($ES$9:$ES$497,$ES438,EX$9:EX$497),0)</f>
        <v>62</v>
      </c>
      <c r="OK438" s="112">
        <f>ROUND(AVERAGEIF($ES$9:$ES$497,$ES438,EY$9:EY$497),0)</f>
        <v>34</v>
      </c>
      <c r="OL438" s="112">
        <f>ROUND(AVERAGEIF($ES$9:$ES$497,$ES438,EZ$9:EZ$497),0)</f>
        <v>10</v>
      </c>
      <c r="OM438" s="112">
        <f>ROUND(AVERAGEIF($ES$9:$ES$497,$ES438,FA$9:FA$497),0)</f>
        <v>10</v>
      </c>
      <c r="ON438" s="112">
        <f>ROUND(AVERAGEIF($ES$9:$ES$497,$ES438,FB$9:FB$497),0)</f>
        <v>53</v>
      </c>
      <c r="OO438" s="112">
        <f>ROUND(AVERAGEIF($ES$9:$ES$497,$ES438,FC$9:FC$497),0)</f>
        <v>56</v>
      </c>
      <c r="OP438" s="112">
        <f>ROUND(AVERAGEIF($ES$9:$ES$497,$ES438,FD$9:FD$497),0)</f>
        <v>72</v>
      </c>
      <c r="OQ438" s="113">
        <f>ROUND(AVERAGEIF($ES$9:$ES$497,$ES438,FE$9:FE$497),0)</f>
        <v>118</v>
      </c>
      <c r="OR438" s="114">
        <f>ROUND(EV438/MAX(EV$9:EV$497)*100,0)</f>
        <v>77</v>
      </c>
      <c r="OS438" s="115">
        <f>ROUND(EW438/MAX(EW$9:EW$497)*100,0)</f>
        <v>46</v>
      </c>
      <c r="OT438" s="115">
        <f>ROUND(EX438/MAX(EX$9:EX$497)*100,0)</f>
        <v>65</v>
      </c>
      <c r="OU438" s="115">
        <f>ROUND(EY438/MAX(EY$9:EY$497)*100,0)</f>
        <v>40</v>
      </c>
      <c r="OV438" s="115">
        <f>ROUND(EZ438/MAX(EZ$9:EZ$497)*100,0)</f>
        <v>13</v>
      </c>
      <c r="OW438" s="115">
        <f>ROUND(FA438/MAX(FA$9:FA$497)*100,0)</f>
        <v>14</v>
      </c>
      <c r="OX438" s="115">
        <f>ROUND(FB438/MAX(FB$9:FB$497)*100,0)</f>
        <v>44</v>
      </c>
      <c r="OY438" s="116">
        <f>ROUND(FC438/MAX(FC$9:FC$497)*100,0)</f>
        <v>35</v>
      </c>
      <c r="OZ438" s="115">
        <f>ROUND(FD438/MAX(FD$9:FD$497)*100,0)</f>
        <v>64</v>
      </c>
      <c r="PA438" s="117">
        <f>ROUND(FE438/MAX(FE$9:FE$497)*100,0)</f>
        <v>53</v>
      </c>
      <c r="PB438" s="118">
        <f t="shared" si="1118"/>
        <v>604</v>
      </c>
      <c r="PC438" s="115">
        <f t="shared" si="1119"/>
        <v>448</v>
      </c>
      <c r="PD438" s="115">
        <f t="shared" si="1120"/>
        <v>643</v>
      </c>
      <c r="PE438" s="115">
        <f t="shared" si="1121"/>
        <v>674</v>
      </c>
      <c r="PF438" s="115">
        <f t="shared" si="1122"/>
        <v>515</v>
      </c>
      <c r="PG438" s="119">
        <f t="shared" si="1123"/>
        <v>412</v>
      </c>
      <c r="PH438" s="118">
        <f>ROUND(PB438/MAX(PB$9:PB$497)*100,0)</f>
        <v>72</v>
      </c>
      <c r="PI438" s="115">
        <f>ROUND(PC438/MAX(PC$9:PC$497)*100,0)</f>
        <v>54</v>
      </c>
      <c r="PJ438" s="115">
        <f>ROUND(PD438/MAX(PD$9:PD$497)*100,0)</f>
        <v>68</v>
      </c>
      <c r="PK438" s="115">
        <f>ROUND(PE438/MAX(PE$9:PE$497)*100,0)</f>
        <v>67</v>
      </c>
      <c r="PL438" s="115">
        <f>ROUND(PF438/MAX(PF$9:PF$497)*100,0)</f>
        <v>73</v>
      </c>
      <c r="PM438" s="119">
        <f>ROUND(PG438/MAX(PG$9:PG$497)*100,0)</f>
        <v>60</v>
      </c>
      <c r="PN438" s="118">
        <f>RANK(PH438,PH$9:PH$497,0)</f>
        <v>44</v>
      </c>
      <c r="PO438" s="115">
        <f>RANK(PI438,PI$9:PI$497,0)</f>
        <v>112</v>
      </c>
      <c r="PP438" s="115">
        <f>RANK(PJ438,PJ$9:PJ$497,0)</f>
        <v>79</v>
      </c>
      <c r="PQ438" s="115">
        <f>RANK(PK438,PK$9:PK$497,0)</f>
        <v>54</v>
      </c>
      <c r="PR438" s="115">
        <f>RANK(PL438,PL$9:PL$497,0)</f>
        <v>56</v>
      </c>
      <c r="PS438" s="119">
        <f>RANK(PM438,PM$9:PM$497,0)</f>
        <v>99</v>
      </c>
      <c r="PT438" s="120">
        <f>ROUND(FZ438/MAX(FZ$9:FZ$497)*100,0)</f>
        <v>64</v>
      </c>
      <c r="PU438" s="115">
        <f>ROUND(GA438/MAX(GA$9:GA$497)*100,0)</f>
        <v>28</v>
      </c>
      <c r="PV438" s="115">
        <f>ROUND(GB438/MAX(GB$9:GB$497)*100,0)</f>
        <v>49</v>
      </c>
      <c r="PW438" s="115">
        <f>ROUND(GC438/MAX(GC$9:GC$497)*100,0)</f>
        <v>40</v>
      </c>
      <c r="PX438" s="115">
        <f>ROUND(GD438/MAX(GD$9:GD$497)*100,0)</f>
        <v>8</v>
      </c>
      <c r="PY438" s="115">
        <f>ROUND(GE438/MAX(GE$9:GE$497)*100,0)</f>
        <v>8</v>
      </c>
      <c r="PZ438" s="115">
        <f>ROUND(GF438/MAX(GF$9:GF$497)*100,0)</f>
        <v>24</v>
      </c>
      <c r="QA438" s="116">
        <f>ROUND(GG438/MAX(GG$9:GG$497)*100,0)</f>
        <v>24</v>
      </c>
      <c r="QB438" s="115">
        <f>ROUND(GH438/MAX(GH$9:GH$497)*100,0)</f>
        <v>36</v>
      </c>
      <c r="QC438" s="121">
        <f>ROUND(GI438/MAX(GI$9:GI$497)*100,0)</f>
        <v>35</v>
      </c>
      <c r="QD438" s="120">
        <f>ROUND(AVERAGEIF($ES$9:$ES$497,$ES438,PT$9:PT$497),0)</f>
        <v>52</v>
      </c>
      <c r="QE438" s="120">
        <f>ROUND(AVERAGEIF($ES$9:$ES$497,$ES438,PU$9:PU$497),0)</f>
        <v>21</v>
      </c>
      <c r="QF438" s="120">
        <f>ROUND(AVERAGEIF($ES$9:$ES$497,$ES438,PV$9:PV$497),0)</f>
        <v>60</v>
      </c>
      <c r="QG438" s="120">
        <f>ROUND(AVERAGEIF($ES$9:$ES$497,$ES438,PW$9:PW$497),0)</f>
        <v>35</v>
      </c>
      <c r="QH438" s="120">
        <f>ROUND(AVERAGEIF($ES$9:$ES$497,$ES438,PX$9:PX$497),0)</f>
        <v>8</v>
      </c>
      <c r="QI438" s="120">
        <f>ROUND(AVERAGEIF($ES$9:$ES$497,$ES438,PY$9:PY$497),0)</f>
        <v>9</v>
      </c>
      <c r="QJ438" s="120">
        <f>ROUND(AVERAGEIF($ES$9:$ES$497,$ES438,PZ$9:PZ$497),0)</f>
        <v>35</v>
      </c>
      <c r="QK438" s="120">
        <f>ROUND(AVERAGEIF($ES$9:$ES$497,$ES438,QA$9:QA$497),0)</f>
        <v>46</v>
      </c>
      <c r="QL438" s="120">
        <f>ROUND(AVERAGEIF($ES$9:$ES$497,$ES438,QB$9:QB$497),0)</f>
        <v>43</v>
      </c>
      <c r="QM438" s="120">
        <f>ROUND(AVERAGEIF($ES$9:$ES$497,$ES438,QC$9:QC$497),0)</f>
        <v>53</v>
      </c>
      <c r="QN438" s="114">
        <f t="shared" si="1124"/>
        <v>492</v>
      </c>
      <c r="QO438" s="115">
        <f t="shared" si="1125"/>
        <v>328</v>
      </c>
      <c r="QP438" s="115">
        <f t="shared" si="1126"/>
        <v>524</v>
      </c>
      <c r="QQ438" s="115">
        <f t="shared" si="1127"/>
        <v>564</v>
      </c>
      <c r="QR438" s="115">
        <f t="shared" si="1128"/>
        <v>512</v>
      </c>
      <c r="QS438" s="119">
        <f t="shared" si="1129"/>
        <v>320</v>
      </c>
      <c r="QT438" s="114">
        <f>ROUND((QN438-MIN(QN$9:QN$497))/(MAX(QN$9:QN$497)-MIN(QN$9:QN$497))*100,0)</f>
        <v>41</v>
      </c>
      <c r="QU438" s="115">
        <f>ROUND((QO438-MIN(QO$9:QO$497))/(MAX(QO$9:QO$497)-MIN(QO$9:QO$497))*100,0)</f>
        <v>17</v>
      </c>
      <c r="QV438" s="115">
        <f>ROUND((QP438-MIN(QP$9:QP$497))/(MAX(QP$9:QP$497)-MIN(QP$9:QP$497))*100,0)</f>
        <v>25</v>
      </c>
      <c r="QW438" s="115">
        <f>ROUND((QQ438-MIN(QQ$9:QQ$497))/(MAX(QQ$9:QQ$497)-MIN(QQ$9:QQ$497))*100,0)</f>
        <v>35</v>
      </c>
      <c r="QX438" s="115">
        <f>ROUND((QR438-MIN(QR$9:QR$497))/(MAX(QR$9:QR$497)-MIN(QR$9:QR$497))*100,0)</f>
        <v>47</v>
      </c>
      <c r="QY438" s="115">
        <f>ROUND((QS438-MIN(QS$9:QS$497))/(MAX(QS$9:QS$497)-MIN(QS$9:QS$497))*100,0)</f>
        <v>30</v>
      </c>
      <c r="QZ438" s="114">
        <f>RANK(QN438,QN$9:QN$497,0)</f>
        <v>190</v>
      </c>
      <c r="RA438" s="115">
        <f>RANK(QO438,QO$9:QO$497,0)</f>
        <v>321</v>
      </c>
      <c r="RB438" s="115">
        <f>RANK(QP438,QP$9:QP$497,0)</f>
        <v>274</v>
      </c>
      <c r="RC438" s="115">
        <f>RANK(QQ438,QQ$9:QQ$497,0)</f>
        <v>224</v>
      </c>
      <c r="RD438" s="115">
        <f>RANK(QR438,QR$9:QR$497,0)</f>
        <v>211</v>
      </c>
      <c r="RE438" s="115">
        <f>RANK(QS438,QS$9:QS$497,0)</f>
        <v>298</v>
      </c>
      <c r="RF438" s="122"/>
      <c r="RG438" s="115">
        <f>($RH$3*(IH438+IJ438)*100*100/MAX(EX$9:EX$497)*$RO$3) +($RH$3*(II438+IJ438)*100*100/MAX(EX$9:EX$497)*$RO$4) + ($RH$3*IK438*100*100/MAX(EX$9:EX$497)*0.098)</f>
        <v>13.395833333333332</v>
      </c>
      <c r="RH438" s="115">
        <f>($RH$4*IL438*100*100/MAX(EZ$9:EZ$497))*$RQ$3</f>
        <v>0</v>
      </c>
      <c r="RI438" s="115">
        <f>($RH$3*IM438*100*100/MAX(EY$9:EY$497))*$RQ$4</f>
        <v>0</v>
      </c>
      <c r="RJ438" s="115">
        <f>($RH$3*IN438*100*100/MAX(EX$9:EX$497))</f>
        <v>0</v>
      </c>
      <c r="RK438" s="115">
        <f>($RH$4*IO438*100*100/MAX(EZ$9:EZ$497))*$RQ$3</f>
        <v>0</v>
      </c>
      <c r="RL438" s="115">
        <f>(($RL$4*IP438*100*((100/MAX(EX$9:EX$497)+100/MAX(EZ$9:EZ$497))/2))+($RL$4*IQ438*100*((100/MAX(EX$9:EX$497)+100/MAX(EZ$9:EZ$497))/2))+($RL$4*IR438*100*((100/MAX(EX$9:EX$497)+100/MAX(EZ$9:EZ$497))/2))+($RL$4*IS438*100*((100/MAX(EX$9:EX$497)+100/MAX(EZ$9:EZ$497))/2))+($RL$4*IT438*100*((100/MAX(EX$9:EX$497)+100/MAX(EZ$9:EZ$497))/2))+($RL$4*IU438*100*((100/MAX(EX$9:EX$497)+100/MAX(EZ$9:EZ$497))/2))+($RL$4*IV438*100*((100/MAX(EX$9:EX$497)+100/MAX(EZ$9:EZ$497))/2))+($RL$4*IW438*100*((100/MAX(EX$9:EX$497)+100/MAX(EZ$9:EZ$497))/2)))*$RS$3</f>
        <v>0</v>
      </c>
      <c r="RM438" s="115">
        <f>(($RH$3*IX438*100*100/MAX(EX$9:EX$497))+($RH$3*IY438*100*100/MAX(EX$9:EX$497))+($RH$3*IZ438*100*100/MAX(EX$9:EX$497))+($RH$3*JA438*100*100/MAX(EX$9:EX$497))+($RH$3*JB438*100*100/MAX(EX$9:EX$497))+($RH$3*JC438*100*100/MAX(EX$9:EX$497))+($RH$3*JD438*100*100/MAX(EX$9:EX$497))+($RH$3*JE438*100*100/MAX(EX$9:EX$497)))*$RS$4</f>
        <v>5.8450000000000006</v>
      </c>
      <c r="RN438" s="115">
        <f>(($RH$4*JF438*100*100/MAX(EZ$9:EZ$497)) + ($RH$4*JG438*100*100/MAX(EZ$9:EZ$497)) + ($RH$4*JH438*100*100/MAX(EZ$9:EZ$497)) + ($RH$4*JI438*100*100/MAX(EZ$9:EZ$497)) + ($RH$4*JJ438*100*100/MAX(EZ$9:EZ$497)) + ($RH$4*JK438*100*100/MAX(EZ$9:EZ$497)) + ($RH$4*JL438*100*100/MAX(EZ$9:EZ$497)) + ($RH$4*JM438*100*100/MAX(EZ$9:EZ$497)))*$RU$3</f>
        <v>0</v>
      </c>
      <c r="RO438" s="115">
        <f>(($RL$4*JN438*100*((100/MAX(EX$9:EX$497)+100/MAX(EZ$9:EZ$497))/2))+($RL$4*JO438*100*((100/MAX(EX$9:EX$497)+100/MAX(EZ$9:EZ$497))/2))+($RL$4*JP438*100*((100/MAX(EX$9:EX$497)+100/MAX(EZ$9:EZ$497))/2))+($RL$4*JQ438*100*((100/MAX(EX$9:EX$497)+100/MAX(EZ$9:EZ$497))/2))+($RL$4*JR438*100*((100/MAX(EX$9:EX$497)+100/MAX(EZ$9:EZ$497))/2))+($RL$4*JS438*100*((100/MAX(EX$9:EX$497)+100/MAX(EZ$9:EZ$497))/2))+($RL$4*JT438*100*((100/MAX(EX$9:EX$497)+100/MAX(EZ$9:EZ$497))/2))+($RL$4*JU438*100*((100/MAX(EX$9:EX$497)+100/MAX(EZ$9:EZ$497))/2))+($RL$4*JV438*100*((100/MAX(EX$9:EX$497)+100/MAX(EZ$9:EZ$497))/2))+($RL$4*JW438*100*((100/MAX(EX$9:EX$497)+100/MAX(EZ$9:EZ$497))/2))+($RL$4*JX438*100*((100/MAX(EX$9:EX$497)+100/MAX(EZ$9:EZ$497))/2))+($RL$4*JY438*100*((100/MAX(EX$9:EX$497)+100/MAX(EZ$9:EZ$497))/2))+($RL$4*JZ438*100*((100/MAX(EX$9:EX$497)+100/MAX(EZ$9:EZ$497))/2)))*$RW$3/2</f>
        <v>2.6133333333333337</v>
      </c>
      <c r="RP438" s="119">
        <f>($RJ$3*KA438*100*100/MAX(FA$9:FA$497)) + ($RJ$3*KB438*100*100/MAX(FA$9:FA$497)/2) + ($RJ$3*KC438*100*100/MAX(FA$9:FA$497)/2) + ($RJ$3*KD438*100*100/MAX(FA$9:FA$497)/4) + ($RJ$3*KE438*100*100/MAX(FA$9:FA$497)/4)</f>
        <v>0</v>
      </c>
      <c r="RQ438" s="118">
        <f>($RL$4*KF438*100*((100/MAX(EX$9:EX$497)+100/MAX(EZ$9:EZ$497)))) * ($RO$3/2) + (($RL$4*KG438*100*((100/MAX(EX$9:EX$497)+100/MAX(EZ$9:EZ$497))))+($RL$4*KH438*100*((100/MAX(EX$9:EX$497)+100/MAX(EZ$9:EZ$497))))+($RL$4*KI438*100*((100/MAX(EX$9:EX$497)+100/MAX(EZ$9:EZ$497))))+($RL$4*KJ438*100*((100/MAX(EX$9:EX$497)+100/MAX(EZ$9:EZ$497))))+($RL$4*KK438*100*((100/MAX(EX$9:EX$497)+100/MAX(EZ$9:EZ$497))))+($RL$4*KL438*100*((100/MAX(EX$9:EX$497)+100/MAX(EZ$9:EZ$497))))+($RL$4*KM438*100*((100/MAX(EX$9:EX$497)+100/MAX(EZ$9:EZ$497))))+($RL$4*KN438*100*((100/MAX(EX$9:EX$497)+100/MAX(EZ$9:EZ$497))))+($RL$4*KO438*100*((100/MAX(EX$9:EX$497)+100/MAX(EZ$9:EZ$497))))+($RL$4*KP438*100*((100/MAX(EX$9:EX$497)+100/MAX(EZ$9:EZ$497))))+($RL$4*KQ438*100*((100/MAX(EX$9:EX$497)+100/MAX(EZ$9:EZ$497))))+($RL$4*KR438*100*((100/MAX(EX$9:EX$497)+100/MAX(EZ$9:EZ$497))))+($RL$4*KS438*100*((100/MAX(EX$9:EX$497)+100/MAX(EZ$9:EZ$497))))+($RL$4*KV438*100*((100/MAX(EX$9:EX$497)+100/MAX(EZ$9:EZ$497))))) * (($RO$3+$RO$4)/6)</f>
        <v>0</v>
      </c>
      <c r="RR438" s="115">
        <f>(($RL$4*KW438*100*((100/MAX(EX$9:EX$497)+100/MAX(EZ$9:EZ$497))))) * ($RO$3/2) + (($RL$4*KX438*100*((100/MAX(EX$9:EX$497)+100/MAX(EZ$9:EZ$497))))+($RL$4*KY438*100*((100/MAX(EX$9:EX$497)+100/MAX(EZ$9:EZ$497))))+($RL$4*KZ438*100*((100/MAX(EX$9:EX$497)+100/MAX(EZ$9:EZ$497))))+($RL$4*LA438*100*((100/MAX(EX$9:EX$497)+100/MAX(EZ$9:EZ$497))))+($RL$4*LB438*100*((100/MAX(EX$9:EX$497)+100/MAX(EZ$9:EZ$497))))+($RL$4*LC438*100*((100/MAX(EX$9:EX$497)+100/MAX(EZ$9:EZ$497))))) * (($RO$3+$RO$4)/6)</f>
        <v>0</v>
      </c>
      <c r="RS438" s="119">
        <f>(($RL$4*LD438*100*((100/MAX(EX$9:EX$497)+100/MAX(EZ$9:EZ$497))))+($RL$4*LE438*100*((100/MAX(EX$9:EX$497)+100/MAX(EZ$9:EZ$497))))) * (($RO$3+$RO$4)/6)</f>
        <v>0</v>
      </c>
      <c r="RT438" s="118">
        <f>($RJ$4*LH438*100*(100/MAX(EV$9:EV$497)))+($RJ$4*LI438*100*(100/MAX(EV$9:EV$497)))</f>
        <v>0</v>
      </c>
      <c r="RU438" s="119">
        <f>($RJ$4*LJ438*(100/MAX(EV$9:EV$497)))/2 + ($RL$3*LK438*(100/MAX(EW$9:EW$497))) + ($RJ$4*LL438*(100/MAX(EV$9:EV$497)))/4 + ($RL$3*LM438*(100/MAX(EW$9:EW$497)))</f>
        <v>0</v>
      </c>
      <c r="RV438" s="118">
        <f>($RJ$4*LN438*100*100/MAX(EV$9:EV$497)/2)+($RJ$4*LO438*100*100/MAX(EV$9:EV$497)/2)+($RJ$4*LP438*100*100/MAX(EV$9:EV$497))+($RJ$4*LQ438*100*100/MAX(EV$9:EV$497))+($RJ$4*LR438*100*100/MAX(EV$9:EV$497))</f>
        <v>0</v>
      </c>
      <c r="RW438" s="115">
        <f>($RJ$4*LS438*100*100/MAX(EV$9:EV$497)) + (($RJ$4*LT438*100*100/MAX(EV$9:EV$497))+($RJ$4*LU438*100*100/MAX(EV$9:EV$497))+($RJ$4*LV438*100*100/MAX(EV$9:EV$497))+($RJ$4*LW438*100*100/MAX(EV$9:EV$497))+($RJ$4*LX438*100*100/MAX(EV$9:EV$497))+($RJ$4*LY438*100*100/MAX(EV$9:EV$497))+($RJ$4*LZ438*100*100/MAX(EV$9:EV$497))+($RJ$4*MA438*100*100/MAX(EV$9:EV$497)))/2</f>
        <v>0</v>
      </c>
      <c r="RX438" s="119">
        <f>($RJ$4*MB438*100*100/MAX(EV$9:EV$497))+($RJ$4*MC438*100*100/MAX(EV$9:EV$497))+($RJ$4*MD438*100*100/MAX(EV$9:EV$497))+($RJ$4*ME438*100*100/MAX(EV$9:EV$497))+($RJ$4*MF438*100*100/MAX(EV$9:EV$497))+($RJ$4*MG438*100*100/MAX(EV$9:EV$497))+($RJ$4*MH438*100*100/MAX(EV$9:EV$497))+($RJ$4*MI438*100*100/MAX(EV$9:EV$497))+($RJ$4*MJ438*100*100/MAX(EV$9:EV$497))+($RJ$4*MK438*100*100/MAX(EV$9:EV$497))+($RJ$4*ML438*100*100/MAX(EV$9:EV$497))+($RJ$4*MM438*100*100/MAX(EV$9:EV$497))+($RJ$4*MN438*100*100/MAX(EV$9:EV$497))</f>
        <v>0</v>
      </c>
      <c r="RY438" s="118">
        <f>($RJ$4*MQ438*100*100/MAX(EV$9:EV$497))/2 + (($RJ$4*MR438*100*100/MAX(EV$9:EV$497))+($RJ$4*MS438*100*100/MAX(EV$9:EV$497))+($RJ$4*MT438*100*100/MAX(EV$9:EV$497))+($RJ$4*MU438*100*100/MAX(EV$9:EV$497))+($RJ$4*MV438*100*100/MAX(EV$9:EV$497))+($RJ$4*MW438*100*100/MAX(EV$9:EV$497))+($RJ$4*MX438*100*100/MAX(EV$9:EV$497))+($RJ$4*MY438*100*100/MAX(EV$9:EV$497))+($RJ$4*MZ438*100*100/MAX(EV$9:EV$497))+($RJ$4*NA438*100*100/MAX(EV$9:EV$497))+($RJ$4*NB438*100*100/MAX(EV$9:EV$497))+($RJ$4*NC438*100*100/MAX(EV$9:EV$497))+($RJ$4*ND438*100*100/MAX(EV$9:EV$497))+($RJ$4*NG438*100*100/MAX(EV$9:EV$497)))/4</f>
        <v>4.213483146067416</v>
      </c>
      <c r="RZ438" s="115">
        <f>($RJ$4*NH438*100*100/MAX(EV$9:EV$497))/2 + (($RJ$4*NI438*100*100/MAX(EV$9:EV$497))+($RJ$4*NJ438*100*100/MAX(EV$9:EV$497))+($RJ$4*NK438*100*100/MAX(EV$9:EV$497))+($RJ$4*NL438*100*100/MAX(EV$9:EV$497))+($RJ$4*NM438*100*100/MAX(EV$9:EV$497))+($RJ$4*NN438*100*100/MAX(EV$9:EV$497)))/4</f>
        <v>0</v>
      </c>
      <c r="SA438" s="117">
        <f>(($RJ$4*NO438*100*100/MAX(EV$9:EV$497))+($RJ$4*NP438*100*100/MAX(EV$9:EV$497)))/4</f>
        <v>0</v>
      </c>
      <c r="SB438" s="118">
        <f t="shared" si="1130"/>
        <v>26.067649812734082</v>
      </c>
      <c r="SC438" s="115">
        <f t="shared" si="1131"/>
        <v>22.696863295880149</v>
      </c>
      <c r="SD438" s="115">
        <f t="shared" si="1132"/>
        <v>3.6667041198501877</v>
      </c>
      <c r="SE438" s="115">
        <f t="shared" si="1133"/>
        <v>46.018529962546822</v>
      </c>
      <c r="SF438" s="115">
        <f t="shared" si="1134"/>
        <v>3.6667041198501877</v>
      </c>
      <c r="SG438" s="115">
        <f t="shared" si="1135"/>
        <v>4.213483146067416</v>
      </c>
      <c r="SH438" s="115">
        <f>ROUND(SB438/MAX(SB$9:SB$497)*100,0)</f>
        <v>33</v>
      </c>
      <c r="SI438" s="115">
        <f>ROUND(SC438/MAX(SC$9:SC$497)*100,0)</f>
        <v>34</v>
      </c>
      <c r="SJ438" s="115">
        <f>ROUND(SD438/MAX(SD$9:SD$497)*100,0)</f>
        <v>6</v>
      </c>
      <c r="SK438" s="115">
        <f>ROUND(SE438/MAX(SE$9:SE$497)*100,0)</f>
        <v>36</v>
      </c>
      <c r="SL438" s="115">
        <f>ROUND(SF438/MAX(SF$9:SF$497)*100,0)</f>
        <v>9</v>
      </c>
      <c r="SM438" s="121">
        <f>ROUND(SG438/MAX(SG$9:SG$497)*100,0)</f>
        <v>4</v>
      </c>
      <c r="SN438" s="115">
        <f>ROUND(AVERAGEIF($ES$9:$ES$497,$ES438,SH$9:SH$497),0)</f>
        <v>26</v>
      </c>
      <c r="SO438" s="115">
        <f>ROUND(AVERAGEIF($ES$9:$ES$497,$ES438,SI$9:SI$497),0)</f>
        <v>26</v>
      </c>
      <c r="SP438" s="115">
        <f>ROUND(AVERAGEIF($ES$9:$ES$497,$ES438,SJ$9:SJ$497),0)</f>
        <v>3</v>
      </c>
      <c r="SQ438" s="115">
        <f>ROUND(AVERAGEIF($ES$9:$ES$497,$ES438,SK$9:SK$497),0)</f>
        <v>21</v>
      </c>
      <c r="SR438" s="115">
        <f>ROUND(AVERAGEIF($ES$9:$ES$497,$ES438,SL$9:SL$497),0)</f>
        <v>5</v>
      </c>
      <c r="SS438" s="121">
        <f>ROUND(AVERAGEIF($ES$9:$ES$497,$ES438,SM$9:SM$497),0)</f>
        <v>5</v>
      </c>
      <c r="ST438" s="114">
        <f>RANK(SB438,SB$9:SB$497,0)</f>
        <v>137</v>
      </c>
      <c r="SU438" s="115">
        <f>RANK(SC438,SC$9:SC$497,0)</f>
        <v>84</v>
      </c>
      <c r="SV438" s="115">
        <f>RANK(SD438,SD$9:SD$497,0)</f>
        <v>133</v>
      </c>
      <c r="SW438" s="115">
        <f>RANK(SE438,SE$9:SE$497,0)</f>
        <v>80</v>
      </c>
      <c r="SX438" s="115">
        <f>RANK(SF438,SF$9:SF$497,0)</f>
        <v>84</v>
      </c>
      <c r="SY438" s="115">
        <f>RANK(SG438,SG$9:SG$497,0)</f>
        <v>173</v>
      </c>
      <c r="SZ438" s="115">
        <f>COUNTIFS(SB$9:SB$497,"&gt;"&amp;SB438,$ES$9:$ES$497,$ES438)+1</f>
        <v>30</v>
      </c>
      <c r="TA438" s="115">
        <f>COUNTIFS(SC$9:SC$497,"&gt;"&amp;SC438,$ES$9:$ES$497,$ES438)+1</f>
        <v>28</v>
      </c>
      <c r="TB438" s="115">
        <f>COUNTIFS(SD$9:SD$497,"&gt;"&amp;SD438,$ES$9:$ES$497,$ES438)+1</f>
        <v>16</v>
      </c>
      <c r="TC438" s="115">
        <f>COUNTIFS(SE$9:SE$497,"&gt;"&amp;SE438,$ES$9:$ES$497,$ES438)+1</f>
        <v>24</v>
      </c>
      <c r="TD438" s="115">
        <f>COUNTIFS(SF$9:SF$497,"&gt;"&amp;SF438,$ES$9:$ES$497,$ES438)+1</f>
        <v>16</v>
      </c>
      <c r="TE438" s="117">
        <f>COUNTIFS(SG$9:SG$497,"&gt;"&amp;SG438,$ES$9:$ES$497,$ES438)+1</f>
        <v>30</v>
      </c>
      <c r="TF438" s="118">
        <f t="shared" si="1136"/>
        <v>106</v>
      </c>
      <c r="TG438" s="115">
        <f t="shared" si="1137"/>
        <v>106</v>
      </c>
      <c r="TH438" s="115">
        <f t="shared" si="1138"/>
        <v>60</v>
      </c>
      <c r="TI438" s="115">
        <f t="shared" si="1139"/>
        <v>104</v>
      </c>
      <c r="TJ438" s="115">
        <f t="shared" si="1140"/>
        <v>76</v>
      </c>
      <c r="TK438" s="115">
        <f t="shared" si="1141"/>
        <v>77</v>
      </c>
      <c r="TL438" s="117">
        <f t="shared" si="1142"/>
        <v>64</v>
      </c>
      <c r="TM438" s="118">
        <f>ROUND(TF438/MAX(TF$9:TF$497)*100,0)</f>
        <v>59</v>
      </c>
      <c r="TN438" s="115">
        <f>ROUND(TG438/MAX(TG$9:TG$497)*100,0)</f>
        <v>58</v>
      </c>
      <c r="TO438" s="115">
        <f>ROUND(TH438/MAX(TH$9:TH$497)*100,0)</f>
        <v>33</v>
      </c>
      <c r="TP438" s="115">
        <f>ROUND(TI438/MAX(TI$9:TI$497)*100,0)</f>
        <v>57</v>
      </c>
      <c r="TQ438" s="115">
        <f>ROUND(TJ438/MAX(TJ$9:TJ$497)*100,0)</f>
        <v>39</v>
      </c>
      <c r="TR438" s="115">
        <f>ROUND(TK438/MAX(TK$9:TK$497)*100,0)</f>
        <v>39</v>
      </c>
      <c r="TS438" s="119">
        <f>ROUND(TL438/MAX(TL$9:TL$497)*100,0)</f>
        <v>33</v>
      </c>
      <c r="TT438" s="120">
        <f>RANK(TM438,TM$9:TM$497,0)</f>
        <v>106</v>
      </c>
      <c r="TU438" s="115">
        <f>RANK(TN438,TN$9:TN$497,0)</f>
        <v>62</v>
      </c>
      <c r="TV438" s="115">
        <f>RANK(TO438,TO$9:TO$497,0)</f>
        <v>114</v>
      </c>
      <c r="TW438" s="115">
        <f>RANK(TP438,TP$9:TP$497,0)</f>
        <v>57</v>
      </c>
      <c r="TX438" s="115">
        <f>RANK(TQ438,TQ$9:TQ$497,0)</f>
        <v>56</v>
      </c>
      <c r="TY438" s="115">
        <f>RANK(TR438,TR$9:TR$497,0)</f>
        <v>99</v>
      </c>
      <c r="TZ438" s="121">
        <f>RANK(TS438,TS$9:TS$497,0)</f>
        <v>126</v>
      </c>
      <c r="UA438" s="132"/>
      <c r="UB438" s="7" t="s">
        <v>1</v>
      </c>
    </row>
    <row r="439" spans="1:548" x14ac:dyDescent="0.15">
      <c r="A439" s="183">
        <v>431</v>
      </c>
      <c r="B439" s="200" t="s">
        <v>1586</v>
      </c>
      <c r="C439" s="143"/>
      <c r="D439" s="143"/>
      <c r="E439" s="161" t="s">
        <v>518</v>
      </c>
      <c r="F439" s="65">
        <v>35</v>
      </c>
      <c r="G439" s="65" t="s">
        <v>908</v>
      </c>
      <c r="H439" s="144" t="s">
        <v>1005</v>
      </c>
      <c r="I439" s="66" t="s">
        <v>521</v>
      </c>
      <c r="J439" s="67" t="s">
        <v>521</v>
      </c>
      <c r="K439" s="67" t="s">
        <v>521</v>
      </c>
      <c r="L439" s="67" t="s">
        <v>521</v>
      </c>
      <c r="M439" s="67" t="s">
        <v>521</v>
      </c>
      <c r="N439" s="67" t="s">
        <v>521</v>
      </c>
      <c r="O439" s="67" t="s">
        <v>521</v>
      </c>
      <c r="P439" s="67" t="s">
        <v>521</v>
      </c>
      <c r="Q439" s="67" t="s">
        <v>521</v>
      </c>
      <c r="R439" s="68" t="s">
        <v>521</v>
      </c>
      <c r="S439" s="69" t="s">
        <v>521</v>
      </c>
      <c r="T439" s="67" t="s">
        <v>521</v>
      </c>
      <c r="U439" s="67" t="s">
        <v>521</v>
      </c>
      <c r="V439" s="67" t="s">
        <v>521</v>
      </c>
      <c r="W439" s="67" t="s">
        <v>521</v>
      </c>
      <c r="X439" s="67" t="s">
        <v>521</v>
      </c>
      <c r="Y439" s="67" t="s">
        <v>521</v>
      </c>
      <c r="Z439" s="67" t="s">
        <v>521</v>
      </c>
      <c r="AA439" s="67" t="s">
        <v>521</v>
      </c>
      <c r="AB439" s="68" t="s">
        <v>521</v>
      </c>
      <c r="AC439" s="69" t="s">
        <v>521</v>
      </c>
      <c r="AD439" s="67" t="s">
        <v>521</v>
      </c>
      <c r="AE439" s="67" t="s">
        <v>521</v>
      </c>
      <c r="AF439" s="67" t="s">
        <v>521</v>
      </c>
      <c r="AG439" s="67" t="s">
        <v>521</v>
      </c>
      <c r="AH439" s="67" t="s">
        <v>521</v>
      </c>
      <c r="AI439" s="67" t="s">
        <v>521</v>
      </c>
      <c r="AJ439" s="67" t="s">
        <v>521</v>
      </c>
      <c r="AK439" s="67" t="s">
        <v>521</v>
      </c>
      <c r="AL439" s="68" t="s">
        <v>521</v>
      </c>
      <c r="AM439" s="69" t="s">
        <v>521</v>
      </c>
      <c r="AN439" s="67" t="s">
        <v>521</v>
      </c>
      <c r="AO439" s="67" t="s">
        <v>521</v>
      </c>
      <c r="AP439" s="67" t="s">
        <v>521</v>
      </c>
      <c r="AQ439" s="67" t="s">
        <v>521</v>
      </c>
      <c r="AR439" s="67" t="s">
        <v>521</v>
      </c>
      <c r="AS439" s="67" t="s">
        <v>521</v>
      </c>
      <c r="AT439" s="67" t="s">
        <v>521</v>
      </c>
      <c r="AU439" s="67" t="s">
        <v>521</v>
      </c>
      <c r="AV439" s="68" t="s">
        <v>521</v>
      </c>
      <c r="AW439" s="69" t="s">
        <v>521</v>
      </c>
      <c r="AX439" s="67" t="s">
        <v>521</v>
      </c>
      <c r="AY439" s="67" t="s">
        <v>521</v>
      </c>
      <c r="AZ439" s="67" t="s">
        <v>521</v>
      </c>
      <c r="BA439" s="67" t="s">
        <v>521</v>
      </c>
      <c r="BB439" s="67" t="s">
        <v>521</v>
      </c>
      <c r="BC439" s="67" t="s">
        <v>521</v>
      </c>
      <c r="BD439" s="67" t="s">
        <v>521</v>
      </c>
      <c r="BE439" s="67" t="s">
        <v>521</v>
      </c>
      <c r="BF439" s="68" t="s">
        <v>521</v>
      </c>
      <c r="BG439" s="69" t="s">
        <v>521</v>
      </c>
      <c r="BH439" s="67" t="s">
        <v>521</v>
      </c>
      <c r="BI439" s="67" t="s">
        <v>521</v>
      </c>
      <c r="BJ439" s="67" t="s">
        <v>521</v>
      </c>
      <c r="BK439" s="67" t="s">
        <v>521</v>
      </c>
      <c r="BL439" s="67" t="s">
        <v>521</v>
      </c>
      <c r="BM439" s="67" t="s">
        <v>521</v>
      </c>
      <c r="BN439" s="67" t="s">
        <v>521</v>
      </c>
      <c r="BO439" s="67" t="s">
        <v>521</v>
      </c>
      <c r="BP439" s="68" t="s">
        <v>521</v>
      </c>
      <c r="BQ439" s="70" t="s">
        <v>521</v>
      </c>
      <c r="BR439" s="67" t="s">
        <v>521</v>
      </c>
      <c r="BS439" s="67" t="s">
        <v>521</v>
      </c>
      <c r="BT439" s="67" t="s">
        <v>521</v>
      </c>
      <c r="BU439" s="67" t="s">
        <v>521</v>
      </c>
      <c r="BV439" s="67" t="s">
        <v>521</v>
      </c>
      <c r="BW439" s="67" t="s">
        <v>521</v>
      </c>
      <c r="BX439" s="67" t="s">
        <v>521</v>
      </c>
      <c r="BY439" s="67" t="s">
        <v>521</v>
      </c>
      <c r="BZ439" s="68" t="s">
        <v>521</v>
      </c>
      <c r="CA439" s="69" t="s">
        <v>521</v>
      </c>
      <c r="CB439" s="67" t="s">
        <v>521</v>
      </c>
      <c r="CC439" s="67" t="s">
        <v>521</v>
      </c>
      <c r="CD439" s="67" t="s">
        <v>521</v>
      </c>
      <c r="CE439" s="67" t="s">
        <v>521</v>
      </c>
      <c r="CF439" s="67" t="s">
        <v>521</v>
      </c>
      <c r="CG439" s="67" t="s">
        <v>521</v>
      </c>
      <c r="CH439" s="67" t="s">
        <v>521</v>
      </c>
      <c r="CI439" s="67" t="s">
        <v>521</v>
      </c>
      <c r="CJ439" s="68" t="s">
        <v>521</v>
      </c>
      <c r="CK439" s="69" t="s">
        <v>521</v>
      </c>
      <c r="CL439" s="67" t="s">
        <v>521</v>
      </c>
      <c r="CM439" s="67" t="s">
        <v>521</v>
      </c>
      <c r="CN439" s="67" t="s">
        <v>521</v>
      </c>
      <c r="CO439" s="67" t="s">
        <v>521</v>
      </c>
      <c r="CP439" s="67" t="s">
        <v>521</v>
      </c>
      <c r="CQ439" s="67" t="s">
        <v>521</v>
      </c>
      <c r="CR439" s="67" t="s">
        <v>521</v>
      </c>
      <c r="CS439" s="67" t="s">
        <v>521</v>
      </c>
      <c r="CT439" s="68" t="s">
        <v>521</v>
      </c>
      <c r="CU439" s="69" t="s">
        <v>521</v>
      </c>
      <c r="CV439" s="67" t="s">
        <v>521</v>
      </c>
      <c r="CW439" s="67" t="s">
        <v>521</v>
      </c>
      <c r="CX439" s="67" t="s">
        <v>521</v>
      </c>
      <c r="CY439" s="67" t="s">
        <v>521</v>
      </c>
      <c r="CZ439" s="67" t="s">
        <v>521</v>
      </c>
      <c r="DA439" s="67" t="s">
        <v>521</v>
      </c>
      <c r="DB439" s="67" t="s">
        <v>521</v>
      </c>
      <c r="DC439" s="67" t="s">
        <v>521</v>
      </c>
      <c r="DD439" s="68" t="s">
        <v>521</v>
      </c>
      <c r="DE439" s="69" t="s">
        <v>521</v>
      </c>
      <c r="DF439" s="71" t="s">
        <v>521</v>
      </c>
      <c r="DG439" s="67" t="s">
        <v>521</v>
      </c>
      <c r="DH439" s="67" t="s">
        <v>521</v>
      </c>
      <c r="DI439" s="67" t="s">
        <v>521</v>
      </c>
      <c r="DJ439" s="67" t="s">
        <v>521</v>
      </c>
      <c r="DK439" s="67" t="s">
        <v>521</v>
      </c>
      <c r="DL439" s="67" t="s">
        <v>521</v>
      </c>
      <c r="DM439" s="67" t="s">
        <v>521</v>
      </c>
      <c r="DN439" s="68" t="s">
        <v>521</v>
      </c>
      <c r="DO439" s="70" t="s">
        <v>521</v>
      </c>
      <c r="DP439" s="71" t="s">
        <v>521</v>
      </c>
      <c r="DQ439" s="67" t="s">
        <v>521</v>
      </c>
      <c r="DR439" s="67" t="s">
        <v>521</v>
      </c>
      <c r="DS439" s="67" t="s">
        <v>521</v>
      </c>
      <c r="DT439" s="67" t="s">
        <v>521</v>
      </c>
      <c r="DU439" s="67" t="s">
        <v>521</v>
      </c>
      <c r="DV439" s="67" t="s">
        <v>521</v>
      </c>
      <c r="DW439" s="67" t="s">
        <v>521</v>
      </c>
      <c r="DX439" s="72" t="s">
        <v>521</v>
      </c>
      <c r="DY439" s="146" t="s">
        <v>522</v>
      </c>
      <c r="DZ439" s="74">
        <v>3</v>
      </c>
      <c r="EA439" s="74">
        <v>4</v>
      </c>
      <c r="EB439" s="74">
        <v>4</v>
      </c>
      <c r="EC439" s="75">
        <v>5</v>
      </c>
      <c r="ED439" s="168" t="s">
        <v>522</v>
      </c>
      <c r="EE439" s="74">
        <f t="shared" si="1095"/>
        <v>3</v>
      </c>
      <c r="EF439" s="74">
        <f t="shared" si="1143"/>
        <v>12</v>
      </c>
      <c r="EG439" s="74">
        <f t="shared" si="1144"/>
        <v>48</v>
      </c>
      <c r="EH439" s="77">
        <f t="shared" si="1145"/>
        <v>240</v>
      </c>
      <c r="EI439" s="73">
        <v>10</v>
      </c>
      <c r="EJ439" s="74">
        <v>50</v>
      </c>
      <c r="EK439" s="74">
        <v>270</v>
      </c>
      <c r="EL439" s="74">
        <v>450</v>
      </c>
      <c r="EM439" s="75">
        <v>1350</v>
      </c>
      <c r="EN439" s="78">
        <v>1</v>
      </c>
      <c r="EO439" s="79">
        <f t="shared" si="1146"/>
        <v>1.6666666666666667</v>
      </c>
      <c r="EP439" s="79">
        <f t="shared" si="1147"/>
        <v>2.25</v>
      </c>
      <c r="EQ439" s="79">
        <f t="shared" si="1148"/>
        <v>0.9375</v>
      </c>
      <c r="ER439" s="80">
        <f t="shared" si="1149"/>
        <v>0.5625</v>
      </c>
      <c r="ES439" s="128" t="s">
        <v>523</v>
      </c>
      <c r="ET439" s="82"/>
      <c r="EU439" s="83">
        <v>4</v>
      </c>
      <c r="EV439" s="146">
        <v>28</v>
      </c>
      <c r="EW439" s="147">
        <v>10</v>
      </c>
      <c r="EX439" s="147">
        <v>39</v>
      </c>
      <c r="EY439" s="147">
        <v>16</v>
      </c>
      <c r="EZ439" s="147">
        <v>10</v>
      </c>
      <c r="FA439" s="147">
        <v>6</v>
      </c>
      <c r="FB439" s="147">
        <v>16</v>
      </c>
      <c r="FC439" s="147">
        <v>3</v>
      </c>
      <c r="FD439" s="74">
        <f t="shared" si="1096"/>
        <v>49</v>
      </c>
      <c r="FE439" s="84">
        <f t="shared" si="1097"/>
        <v>42</v>
      </c>
      <c r="FF439" s="73">
        <f>RANK(EV439,$EV$9:$EV$497,0)</f>
        <v>373</v>
      </c>
      <c r="FG439" s="74">
        <f>RANK(EW439,$EW$9:$EW$497,0)</f>
        <v>404</v>
      </c>
      <c r="FH439" s="74">
        <f>RANK(EX439,$EX$9:$EX$497,0)</f>
        <v>181</v>
      </c>
      <c r="FI439" s="74">
        <f>RANK(EY439,$EY$9:$EY$497,0)</f>
        <v>341</v>
      </c>
      <c r="FJ439" s="74">
        <f>RANK(EZ439,$EZ$9:$EZ$497,0)</f>
        <v>327</v>
      </c>
      <c r="FK439" s="74">
        <f>RANK(FA439,$FA$9:$FA$497,0)</f>
        <v>374</v>
      </c>
      <c r="FL439" s="74">
        <f>RANK(FB439,$FB$9:$FB$497,0)</f>
        <v>344</v>
      </c>
      <c r="FM439" s="74">
        <f>RANK(FC439,$FC$9:$FC$497,0)</f>
        <v>427</v>
      </c>
      <c r="FN439" s="74">
        <f>RANK(FD439,$FD$9:$FD$497,0)</f>
        <v>293</v>
      </c>
      <c r="FO439" s="84">
        <f>RANK(FE439,$FE$9:$FE$497,0)</f>
        <v>330</v>
      </c>
      <c r="FP439" s="73">
        <f>COUNTIFS($EV$9:$EV$497,"&gt;"&amp;EV439,$ES$9:$ES$497,ES439)+1</f>
        <v>89</v>
      </c>
      <c r="FQ439" s="74">
        <f>COUNTIFS($EW$9:$EW$497,"&gt;"&amp;EW439,$ES$9:$ES$497,ES439)+1</f>
        <v>86</v>
      </c>
      <c r="FR439" s="74">
        <f>COUNTIFS($EX$9:$EX$497,"&gt;"&amp;EX439,$ES$9:$ES$497,ES439)+1</f>
        <v>50</v>
      </c>
      <c r="FS439" s="74">
        <f>COUNTIFS($EY$9:$EY$497,"&gt;"&amp;EY439,$ES$9:$ES$497,ES439)+1</f>
        <v>87</v>
      </c>
      <c r="FT439" s="74">
        <f>COUNTIFS($EZ$9:$EZ$497,"&gt;"&amp;EZ439,$ES$9:$ES$497,ES439)+1</f>
        <v>71</v>
      </c>
      <c r="FU439" s="74">
        <f>COUNTIFS($FA$9:$FA$497,"&gt;"&amp;FA439,$ES$9:$ES$497,ES439)+1</f>
        <v>75</v>
      </c>
      <c r="FV439" s="74">
        <f>COUNTIFS($FB$9:$FB$497,"&gt;"&amp;FB439,$ES$9:$ES$497,ES439)+1</f>
        <v>47</v>
      </c>
      <c r="FW439" s="74">
        <f>COUNTIFS($FC$9:$FC$497,"&gt;"&amp;FC439,$ES$9:$ES$497,ES439)+1</f>
        <v>87</v>
      </c>
      <c r="FX439" s="74">
        <f>COUNTIFS($FD$9:$FD$497,"&gt;"&amp;FD439,$ES$9:$ES$497,ES439)+1</f>
        <v>61</v>
      </c>
      <c r="FY439" s="84">
        <f>COUNTIFS($FE$9:$FE$497,"&gt;"&amp;FE439,$ES$9:$ES$497,ES439)+1</f>
        <v>62</v>
      </c>
      <c r="FZ439" s="85">
        <f t="shared" si="1098"/>
        <v>0.8</v>
      </c>
      <c r="GA439" s="86">
        <f t="shared" si="1099"/>
        <v>0.28999999999999998</v>
      </c>
      <c r="GB439" s="86">
        <f t="shared" si="1100"/>
        <v>1.1100000000000001</v>
      </c>
      <c r="GC439" s="86">
        <f t="shared" si="1101"/>
        <v>0.46</v>
      </c>
      <c r="GD439" s="86">
        <f t="shared" si="1102"/>
        <v>0.28999999999999998</v>
      </c>
      <c r="GE439" s="86">
        <f t="shared" si="1103"/>
        <v>0.17</v>
      </c>
      <c r="GF439" s="86">
        <f t="shared" si="1104"/>
        <v>0.46</v>
      </c>
      <c r="GG439" s="86">
        <f t="shared" si="1105"/>
        <v>0.09</v>
      </c>
      <c r="GH439" s="86">
        <f t="shared" si="1106"/>
        <v>1.4</v>
      </c>
      <c r="GI439" s="87">
        <f t="shared" si="1107"/>
        <v>1.2</v>
      </c>
      <c r="GJ439" s="85">
        <f>ROUND(((FZ439-AVERAGE(FZ$9:FZ$497))/STDEVP(FZ$9:FZ$497)*10+50),2)</f>
        <v>43.51</v>
      </c>
      <c r="GK439" s="86">
        <f>ROUND(((GA439-AVERAGE(GA$9:GA$497))/STDEVP(GA$9:GA$497)*10+50),2)</f>
        <v>38.04</v>
      </c>
      <c r="GL439" s="86">
        <f>ROUND(((GB439-AVERAGE(GB$9:GB$497))/STDEVP(GB$9:GB$497)*10+50),2)</f>
        <v>69.8</v>
      </c>
      <c r="GM439" s="86">
        <f>ROUND(((GC439-AVERAGE(GC$9:GC$497))/STDEVP(GC$9:GC$497)*10+50),2)</f>
        <v>46.69</v>
      </c>
      <c r="GN439" s="86">
        <f>ROUND(((GD439-AVERAGE(GD$9:GD$497))/STDEVP(GD$9:GD$497)*10+50),2)</f>
        <v>46.5</v>
      </c>
      <c r="GO439" s="86">
        <f>ROUND(((GE439-AVERAGE(GE$9:GE$497))/STDEVP(GE$9:GE$497)*10+50),2)</f>
        <v>43.52</v>
      </c>
      <c r="GP439" s="86">
        <f>ROUND(((GF439-AVERAGE(GF$9:GF$497))/STDEVP(GF$9:GF$497)*10+50),2)</f>
        <v>44.49</v>
      </c>
      <c r="GQ439" s="86">
        <f>ROUND(((GG439-AVERAGE(GG$9:GG$497))/STDEVP(GG$9:GG$497)*10+50),2)</f>
        <v>33.07</v>
      </c>
      <c r="GR439" s="86">
        <f>ROUND(((GH439-AVERAGE(GH$9:GH$497))/STDEVP(GH$9:GH$497)*10+50),2)</f>
        <v>65.510000000000005</v>
      </c>
      <c r="GS439" s="87">
        <f>ROUND(((GI439-AVERAGE(GI$9:GI$497))/STDEVP(GI$9:GI$497)*10+50),2)</f>
        <v>49.71</v>
      </c>
      <c r="GT439" s="73">
        <f>RANK(GJ439,$GJ$9:$GJ$497,0)</f>
        <v>325</v>
      </c>
      <c r="GU439" s="74">
        <f>RANK(GK439,$GK$9:$GK$497,0)</f>
        <v>413</v>
      </c>
      <c r="GV439" s="74">
        <f>RANK(GL439,$GL$9:$GL$497,0)</f>
        <v>13</v>
      </c>
      <c r="GW439" s="74">
        <f>RANK(GM439,$GM$9:$GM$497,0)</f>
        <v>270</v>
      </c>
      <c r="GX439" s="74">
        <f>RANK(GN439,$GN$9:$GN$497,0)</f>
        <v>213</v>
      </c>
      <c r="GY439" s="74">
        <f>RANK(GO439,$GO$9:$GO$497,0)</f>
        <v>308</v>
      </c>
      <c r="GZ439" s="74">
        <f>RANK(GP439,$GP$9:$GP$497,0)</f>
        <v>289</v>
      </c>
      <c r="HA439" s="74">
        <f>RANK(GQ439,$GQ$9:$GQ$497,0)</f>
        <v>433</v>
      </c>
      <c r="HB439" s="74">
        <f>RANK(GR439,$GR$9:$GR$497,0)</f>
        <v>29</v>
      </c>
      <c r="HC439" s="84">
        <f>RANK(GS439,$GS$9:$GS$497,0)</f>
        <v>185</v>
      </c>
      <c r="HD439" s="85">
        <f>ROUND(AVERAGEIF($ES$9:$ES$497,$ES439,$FZ$9:$FZ$497),2)</f>
        <v>1.1399999999999999</v>
      </c>
      <c r="HE439" s="86">
        <f>ROUND(AVERAGEIF($ES$9:$ES$497,$ES439,$GA$9:$GA$497),2)</f>
        <v>0.46</v>
      </c>
      <c r="HF439" s="86">
        <f>ROUND(AVERAGEIF($ES$9:$ES$497,$ES439,$GB$9:$GB$497),2)</f>
        <v>0.65</v>
      </c>
      <c r="HG439" s="86">
        <f>ROUND(AVERAGEIF($ES$9:$ES$497,$ES439,$GC$9:$GC$497),2)</f>
        <v>0.74</v>
      </c>
      <c r="HH439" s="86">
        <f>ROUND(AVERAGEIF($ES$9:$ES$497,$ES439,$GD$9:$GD$497),2)</f>
        <v>0.27</v>
      </c>
      <c r="HI439" s="86">
        <f>ROUND(AVERAGEIF($ES$9:$ES$497,$ES439,$GE$9:$GE$497),2)</f>
        <v>0.23</v>
      </c>
      <c r="HJ439" s="86">
        <f>ROUND(AVERAGEIF($ES$9:$ES$497,$ES439,$GF$9:$GF$497),2)</f>
        <v>0.3</v>
      </c>
      <c r="HK439" s="86">
        <f>ROUND(AVERAGEIF($ES$9:$ES$497,$ES439,$GG$9:$GG$497),2)</f>
        <v>0.28000000000000003</v>
      </c>
      <c r="HL439" s="86">
        <f>ROUND(AVERAGEIF($ES$9:$ES$497,$ES439,$GH$9:$GH$497),2)</f>
        <v>0.92</v>
      </c>
      <c r="HM439" s="87">
        <f>ROUND(AVERAGEIF($ES$9:$ES$497,$ES439,$GI$9:$GI$497),2)</f>
        <v>0.93</v>
      </c>
      <c r="HN439" s="88">
        <f t="shared" si="1108"/>
        <v>-0.33999999999999986</v>
      </c>
      <c r="HO439" s="89">
        <f t="shared" si="1109"/>
        <v>-0.17000000000000004</v>
      </c>
      <c r="HP439" s="89">
        <f t="shared" si="1110"/>
        <v>0.46000000000000008</v>
      </c>
      <c r="HQ439" s="89">
        <f t="shared" si="1111"/>
        <v>-0.27999999999999997</v>
      </c>
      <c r="HR439" s="89">
        <f t="shared" si="1112"/>
        <v>1.9999999999999962E-2</v>
      </c>
      <c r="HS439" s="89">
        <f t="shared" si="1113"/>
        <v>-0.06</v>
      </c>
      <c r="HT439" s="89">
        <f t="shared" si="1114"/>
        <v>0.16000000000000003</v>
      </c>
      <c r="HU439" s="89">
        <f t="shared" si="1115"/>
        <v>-0.19000000000000003</v>
      </c>
      <c r="HV439" s="89">
        <f t="shared" si="1116"/>
        <v>0.47999999999999987</v>
      </c>
      <c r="HW439" s="90">
        <f t="shared" si="1117"/>
        <v>0.26999999999999991</v>
      </c>
      <c r="HX439" s="73">
        <f>COUNTIFS($FZ$9:$FZ$497,"&gt;"&amp;FZ439,$ES$9:$ES$497,$ES439)+1</f>
        <v>92</v>
      </c>
      <c r="HY439" s="74">
        <f>COUNTIFS($GA$9:$GA$497,"&gt;"&amp;GA439,$ES$9:$ES$497,$ES439)+1</f>
        <v>81</v>
      </c>
      <c r="HZ439" s="74">
        <f>COUNTIFS($GB$9:$GB$497,"&gt;"&amp;GB439,$ES$9:$ES$497,$ES439)+1</f>
        <v>2</v>
      </c>
      <c r="IA439" s="74">
        <f>COUNTIFS($GC$9:$GC$497,"&gt;"&amp;GC439,$ES$9:$ES$497,$ES439)+1</f>
        <v>93</v>
      </c>
      <c r="IB439" s="74">
        <f>COUNTIFS($GD$9:$GD$497,"&gt;"&amp;GD439,$ES$9:$ES$497,$ES439)+1</f>
        <v>27</v>
      </c>
      <c r="IC439" s="74">
        <f>COUNTIFS($GE$9:$GE$497,"&gt;"&amp;GE439,$ES$9:$ES$497,$ES439)+1</f>
        <v>60</v>
      </c>
      <c r="ID439" s="74">
        <f>COUNTIFS($GF$9:$GF$497,"&gt;"&amp;GF439,$ES$9:$ES$497,$ES439)+1</f>
        <v>16</v>
      </c>
      <c r="IE439" s="74">
        <f>COUNTIFS($GG$9:$GG$497,"&gt;"&amp;GG439,$ES$9:$ES$497,$ES439)+1</f>
        <v>91</v>
      </c>
      <c r="IF439" s="74">
        <f>COUNTIFS($GH$9:$GH$497,"&gt;"&amp;GH439,$ES$9:$ES$497,$ES439)+1</f>
        <v>2</v>
      </c>
      <c r="IG439" s="84">
        <f>COUNTIFS($GI$9:$GI$497,"&gt;"&amp;GI439,$ES$9:$ES$497,$ES439)+1</f>
        <v>14</v>
      </c>
      <c r="IH439" s="148">
        <v>0.03</v>
      </c>
      <c r="II439" s="149">
        <v>7.0000000000000007E-2</v>
      </c>
      <c r="IJ439" s="149"/>
      <c r="IK439" s="149"/>
      <c r="IL439" s="149"/>
      <c r="IM439" s="150"/>
      <c r="IN439" s="151"/>
      <c r="IO439" s="152"/>
      <c r="IP439" s="153"/>
      <c r="IQ439" s="149"/>
      <c r="IR439" s="149"/>
      <c r="IS439" s="149"/>
      <c r="IT439" s="149"/>
      <c r="IU439" s="149"/>
      <c r="IV439" s="149"/>
      <c r="IW439" s="154"/>
      <c r="IX439" s="151"/>
      <c r="IY439" s="149">
        <v>7.0000000000000007E-2</v>
      </c>
      <c r="IZ439" s="149"/>
      <c r="JA439" s="149">
        <v>7.0000000000000007E-2</v>
      </c>
      <c r="JB439" s="149"/>
      <c r="JC439" s="149"/>
      <c r="JD439" s="149"/>
      <c r="JE439" s="155"/>
      <c r="JF439" s="153"/>
      <c r="JG439" s="149"/>
      <c r="JH439" s="149"/>
      <c r="JI439" s="149"/>
      <c r="JJ439" s="149"/>
      <c r="JK439" s="149"/>
      <c r="JL439" s="149"/>
      <c r="JM439" s="154"/>
      <c r="JN439" s="151"/>
      <c r="JO439" s="149"/>
      <c r="JP439" s="149"/>
      <c r="JQ439" s="149"/>
      <c r="JR439" s="149"/>
      <c r="JS439" s="149"/>
      <c r="JT439" s="149"/>
      <c r="JU439" s="149"/>
      <c r="JV439" s="149"/>
      <c r="JW439" s="149"/>
      <c r="JX439" s="149"/>
      <c r="JY439" s="149"/>
      <c r="JZ439" s="155"/>
      <c r="KA439" s="151"/>
      <c r="KB439" s="149"/>
      <c r="KC439" s="149"/>
      <c r="KD439" s="149"/>
      <c r="KE439" s="155"/>
      <c r="KF439" s="153"/>
      <c r="KG439" s="149"/>
      <c r="KH439" s="149"/>
      <c r="KI439" s="149"/>
      <c r="KJ439" s="149"/>
      <c r="KK439" s="156"/>
      <c r="KL439" s="149"/>
      <c r="KM439" s="149"/>
      <c r="KN439" s="149"/>
      <c r="KO439" s="149"/>
      <c r="KP439" s="149"/>
      <c r="KQ439" s="149"/>
      <c r="KR439" s="149"/>
      <c r="KS439" s="154"/>
      <c r="KT439" s="154"/>
      <c r="KU439" s="154"/>
      <c r="KV439" s="154"/>
      <c r="KW439" s="151"/>
      <c r="KX439" s="149"/>
      <c r="KY439" s="149"/>
      <c r="KZ439" s="149"/>
      <c r="LA439" s="149"/>
      <c r="LB439" s="149"/>
      <c r="LC439" s="154"/>
      <c r="LD439" s="151"/>
      <c r="LE439" s="152"/>
      <c r="LF439" s="157"/>
      <c r="LG439" s="158"/>
      <c r="LH439" s="151"/>
      <c r="LI439" s="149"/>
      <c r="LJ439" s="147"/>
      <c r="LK439" s="147"/>
      <c r="LL439" s="147"/>
      <c r="LM439" s="159"/>
      <c r="LN439" s="153"/>
      <c r="LO439" s="149"/>
      <c r="LP439" s="149"/>
      <c r="LQ439" s="149"/>
      <c r="LR439" s="154"/>
      <c r="LS439" s="151"/>
      <c r="LT439" s="149"/>
      <c r="LU439" s="149"/>
      <c r="LV439" s="149"/>
      <c r="LW439" s="149"/>
      <c r="LX439" s="149"/>
      <c r="LY439" s="149"/>
      <c r="LZ439" s="149"/>
      <c r="MA439" s="155"/>
      <c r="MB439" s="153"/>
      <c r="MC439" s="149"/>
      <c r="MD439" s="149"/>
      <c r="ME439" s="149"/>
      <c r="MF439" s="149"/>
      <c r="MG439" s="149"/>
      <c r="MH439" s="149"/>
      <c r="MI439" s="149"/>
      <c r="MJ439" s="149"/>
      <c r="MK439" s="149"/>
      <c r="ML439" s="149"/>
      <c r="MM439" s="149"/>
      <c r="MN439" s="156"/>
      <c r="MO439" s="156"/>
      <c r="MP439" s="154"/>
      <c r="MQ439" s="151"/>
      <c r="MR439" s="149"/>
      <c r="MS439" s="149"/>
      <c r="MT439" s="149"/>
      <c r="MU439" s="149"/>
      <c r="MV439" s="156"/>
      <c r="MW439" s="149"/>
      <c r="MX439" s="149"/>
      <c r="MY439" s="149"/>
      <c r="MZ439" s="149"/>
      <c r="NA439" s="149"/>
      <c r="NB439" s="149"/>
      <c r="NC439" s="149"/>
      <c r="ND439" s="154"/>
      <c r="NE439" s="154"/>
      <c r="NF439" s="154"/>
      <c r="NG439" s="154"/>
      <c r="NH439" s="151"/>
      <c r="NI439" s="149"/>
      <c r="NJ439" s="149"/>
      <c r="NK439" s="149"/>
      <c r="NL439" s="149"/>
      <c r="NM439" s="149"/>
      <c r="NN439" s="94"/>
      <c r="NO439" s="151"/>
      <c r="NP439" s="160"/>
      <c r="NQ439" s="196" t="s">
        <v>1582</v>
      </c>
      <c r="NR439" s="196" t="s">
        <v>1589</v>
      </c>
      <c r="NS439" s="198"/>
      <c r="NT439" s="198"/>
      <c r="NU439" s="199" t="s">
        <v>1028</v>
      </c>
      <c r="NV439" s="186">
        <v>44562</v>
      </c>
      <c r="NW439" s="198" t="s">
        <v>1590</v>
      </c>
      <c r="NX439" s="165" t="s">
        <v>1591</v>
      </c>
      <c r="NY439" s="138" t="s">
        <v>1138</v>
      </c>
      <c r="NZ439" s="165" t="s">
        <v>1591</v>
      </c>
      <c r="OA439" s="166"/>
      <c r="OB439" s="166"/>
      <c r="OC439" s="166"/>
      <c r="OD439" s="108">
        <f t="shared" si="1150"/>
        <v>240</v>
      </c>
      <c r="OE439" s="109">
        <v>5</v>
      </c>
      <c r="OF439" s="110">
        <f t="shared" si="1151"/>
        <v>23</v>
      </c>
      <c r="OG439" s="109">
        <v>7</v>
      </c>
      <c r="OH439" s="111">
        <f>ROUND(AVERAGEIF($ES$9:$ES$497,$ES439,EV$9:EV$497),0)</f>
        <v>79</v>
      </c>
      <c r="OI439" s="112">
        <f>ROUND(AVERAGEIF($ES$9:$ES$497,$ES439,EW$9:EW$497),0)</f>
        <v>32</v>
      </c>
      <c r="OJ439" s="112">
        <f>ROUND(AVERAGEIF($ES$9:$ES$497,$ES439,EX$9:EX$497),0)</f>
        <v>45</v>
      </c>
      <c r="OK439" s="112">
        <f>ROUND(AVERAGEIF($ES$9:$ES$497,$ES439,EY$9:EY$497),0)</f>
        <v>53</v>
      </c>
      <c r="OL439" s="112">
        <f>ROUND(AVERAGEIF($ES$9:$ES$497,$ES439,EZ$9:EZ$497),0)</f>
        <v>20</v>
      </c>
      <c r="OM439" s="112">
        <f>ROUND(AVERAGEIF($ES$9:$ES$497,$ES439,FA$9:FA$497),0)</f>
        <v>18</v>
      </c>
      <c r="ON439" s="112">
        <f>ROUND(AVERAGEIF($ES$9:$ES$497,$ES439,FB$9:FB$497),0)</f>
        <v>23</v>
      </c>
      <c r="OO439" s="112">
        <f>ROUND(AVERAGEIF($ES$9:$ES$497,$ES439,FC$9:FC$497),0)</f>
        <v>23</v>
      </c>
      <c r="OP439" s="112">
        <f>ROUND(AVERAGEIF($ES$9:$ES$497,$ES439,FD$9:FD$497),0)</f>
        <v>64</v>
      </c>
      <c r="OQ439" s="113">
        <f>ROUND(AVERAGEIF($ES$9:$ES$497,$ES439,FE$9:FE$497),0)</f>
        <v>68</v>
      </c>
      <c r="OR439" s="114">
        <f>ROUND(EV439/MAX(EV$9:EV$497)*100,0)</f>
        <v>16</v>
      </c>
      <c r="OS439" s="115">
        <f>ROUND(EW439/MAX(EW$9:EW$497)*100,0)</f>
        <v>8</v>
      </c>
      <c r="OT439" s="115">
        <f>ROUND(EX439/MAX(EX$9:EX$497)*100,0)</f>
        <v>33</v>
      </c>
      <c r="OU439" s="115">
        <f>ROUND(EY439/MAX(EY$9:EY$497)*100,0)</f>
        <v>11</v>
      </c>
      <c r="OV439" s="115">
        <f>ROUND(EZ439/MAX(EZ$9:EZ$497)*100,0)</f>
        <v>8</v>
      </c>
      <c r="OW439" s="115">
        <f>ROUND(FA439/MAX(FA$9:FA$497)*100,0)</f>
        <v>5</v>
      </c>
      <c r="OX439" s="115">
        <f>ROUND(FB439/MAX(FB$9:FB$497)*100,0)</f>
        <v>12</v>
      </c>
      <c r="OY439" s="116">
        <f>ROUND(FC439/MAX(FC$9:FC$497)*100,0)</f>
        <v>2</v>
      </c>
      <c r="OZ439" s="115">
        <f>ROUND(FD439/MAX(FD$9:FD$497)*100,0)</f>
        <v>33</v>
      </c>
      <c r="PA439" s="117">
        <f>ROUND(FE439/MAX(FE$9:FE$497)*100,0)</f>
        <v>17</v>
      </c>
      <c r="PB439" s="118">
        <f t="shared" si="1118"/>
        <v>184</v>
      </c>
      <c r="PC439" s="115">
        <f t="shared" si="1119"/>
        <v>109</v>
      </c>
      <c r="PD439" s="115">
        <f t="shared" si="1120"/>
        <v>208</v>
      </c>
      <c r="PE439" s="115">
        <f t="shared" si="1121"/>
        <v>188</v>
      </c>
      <c r="PF439" s="115">
        <f t="shared" si="1122"/>
        <v>119</v>
      </c>
      <c r="PG439" s="119">
        <f t="shared" si="1123"/>
        <v>97</v>
      </c>
      <c r="PH439" s="118">
        <f>ROUND(PB439/MAX(PB$9:PB$497)*100,0)</f>
        <v>22</v>
      </c>
      <c r="PI439" s="115">
        <f>ROUND(PC439/MAX(PC$9:PC$497)*100,0)</f>
        <v>13</v>
      </c>
      <c r="PJ439" s="115">
        <f>ROUND(PD439/MAX(PD$9:PD$497)*100,0)</f>
        <v>22</v>
      </c>
      <c r="PK439" s="115">
        <f>ROUND(PE439/MAX(PE$9:PE$497)*100,0)</f>
        <v>19</v>
      </c>
      <c r="PL439" s="115">
        <f>ROUND(PF439/MAX(PF$9:PF$497)*100,0)</f>
        <v>17</v>
      </c>
      <c r="PM439" s="119">
        <f>ROUND(PG439/MAX(PG$9:PG$497)*100,0)</f>
        <v>14</v>
      </c>
      <c r="PN439" s="118">
        <f>RANK(PH439,PH$9:PH$497,0)</f>
        <v>356</v>
      </c>
      <c r="PO439" s="115">
        <f>RANK(PI439,PI$9:PI$497,0)</f>
        <v>390</v>
      </c>
      <c r="PP439" s="115">
        <f>RANK(PJ439,PJ$9:PJ$497,0)</f>
        <v>361</v>
      </c>
      <c r="PQ439" s="115">
        <f>RANK(PK439,PK$9:PK$497,0)</f>
        <v>365</v>
      </c>
      <c r="PR439" s="115">
        <f>RANK(PL439,PL$9:PL$497,0)</f>
        <v>389</v>
      </c>
      <c r="PS439" s="119">
        <f>RANK(PM439,PM$9:PM$497,0)</f>
        <v>394</v>
      </c>
      <c r="PT439" s="120">
        <f>ROUND(FZ439/MAX(FZ$9:FZ$497)*100,0)</f>
        <v>44</v>
      </c>
      <c r="PU439" s="115">
        <f>ROUND(GA439/MAX(GA$9:GA$497)*100,0)</f>
        <v>16</v>
      </c>
      <c r="PV439" s="115">
        <f>ROUND(GB439/MAX(GB$9:GB$497)*100,0)</f>
        <v>81</v>
      </c>
      <c r="PW439" s="115">
        <f>ROUND(GC439/MAX(GC$9:GC$497)*100,0)</f>
        <v>37</v>
      </c>
      <c r="PX439" s="115">
        <f>ROUND(GD439/MAX(GD$9:GD$497)*100,0)</f>
        <v>16</v>
      </c>
      <c r="PY439" s="115">
        <f>ROUND(GE439/MAX(GE$9:GE$497)*100,0)</f>
        <v>10</v>
      </c>
      <c r="PZ439" s="115">
        <f>ROUND(GF439/MAX(GF$9:GF$497)*100,0)</f>
        <v>22</v>
      </c>
      <c r="QA439" s="116">
        <f>ROUND(GG439/MAX(GG$9:GG$497)*100,0)</f>
        <v>5</v>
      </c>
      <c r="QB439" s="115">
        <f>ROUND(GH439/MAX(GH$9:GH$497)*100,0)</f>
        <v>62</v>
      </c>
      <c r="QC439" s="121">
        <f>ROUND(GI439/MAX(GI$9:GI$497)*100,0)</f>
        <v>38</v>
      </c>
      <c r="QD439" s="120">
        <f>ROUND(AVERAGEIF($ES$9:$ES$497,$ES439,PT$9:PT$497),0)</f>
        <v>62</v>
      </c>
      <c r="QE439" s="120">
        <f>ROUND(AVERAGEIF($ES$9:$ES$497,$ES439,PU$9:PU$497),0)</f>
        <v>26</v>
      </c>
      <c r="QF439" s="120">
        <f>ROUND(AVERAGEIF($ES$9:$ES$497,$ES439,PV$9:PV$497),0)</f>
        <v>48</v>
      </c>
      <c r="QG439" s="120">
        <f>ROUND(AVERAGEIF($ES$9:$ES$497,$ES439,PW$9:PW$497),0)</f>
        <v>58</v>
      </c>
      <c r="QH439" s="120">
        <f>ROUND(AVERAGEIF($ES$9:$ES$497,$ES439,PX$9:PX$497),0)</f>
        <v>15</v>
      </c>
      <c r="QI439" s="120">
        <f>ROUND(AVERAGEIF($ES$9:$ES$497,$ES439,PY$9:PY$497),0)</f>
        <v>14</v>
      </c>
      <c r="QJ439" s="120">
        <f>ROUND(AVERAGEIF($ES$9:$ES$497,$ES439,PZ$9:PZ$497),0)</f>
        <v>14</v>
      </c>
      <c r="QK439" s="120">
        <f>ROUND(AVERAGEIF($ES$9:$ES$497,$ES439,QA$9:QA$497),0)</f>
        <v>15</v>
      </c>
      <c r="QL439" s="120">
        <f>ROUND(AVERAGEIF($ES$9:$ES$497,$ES439,QB$9:QB$497),0)</f>
        <v>41</v>
      </c>
      <c r="QM439" s="120">
        <f>ROUND(AVERAGEIF($ES$9:$ES$497,$ES439,QC$9:QC$497),0)</f>
        <v>30</v>
      </c>
      <c r="QN439" s="114">
        <f t="shared" si="1124"/>
        <v>530</v>
      </c>
      <c r="QO439" s="115">
        <f t="shared" si="1125"/>
        <v>270</v>
      </c>
      <c r="QP439" s="115">
        <f t="shared" si="1126"/>
        <v>594</v>
      </c>
      <c r="QQ439" s="115">
        <f t="shared" si="1127"/>
        <v>545</v>
      </c>
      <c r="QR439" s="115">
        <f t="shared" si="1128"/>
        <v>398</v>
      </c>
      <c r="QS439" s="119">
        <f t="shared" si="1129"/>
        <v>256</v>
      </c>
      <c r="QT439" s="114">
        <f>ROUND((QN439-MIN(QN$9:QN$497))/(MAX(QN$9:QN$497)-MIN(QN$9:QN$497))*100,0)</f>
        <v>47</v>
      </c>
      <c r="QU439" s="115">
        <f>ROUND((QO439-MIN(QO$9:QO$497))/(MAX(QO$9:QO$497)-MIN(QO$9:QO$497))*100,0)</f>
        <v>9</v>
      </c>
      <c r="QV439" s="115">
        <f>ROUND((QP439-MIN(QP$9:QP$497))/(MAX(QP$9:QP$497)-MIN(QP$9:QP$497))*100,0)</f>
        <v>35</v>
      </c>
      <c r="QW439" s="115">
        <f>ROUND((QQ439-MIN(QQ$9:QQ$497))/(MAX(QQ$9:QQ$497)-MIN(QQ$9:QQ$497))*100,0)</f>
        <v>32</v>
      </c>
      <c r="QX439" s="115">
        <f>ROUND((QR439-MIN(QR$9:QR$497))/(MAX(QR$9:QR$497)-MIN(QR$9:QR$497))*100,0)</f>
        <v>26</v>
      </c>
      <c r="QY439" s="115">
        <f>ROUND((QS439-MIN(QS$9:QS$497))/(MAX(QS$9:QS$497)-MIN(QS$9:QS$497))*100,0)</f>
        <v>17</v>
      </c>
      <c r="QZ439" s="114">
        <f>RANK(QN439,QN$9:QN$497,0)</f>
        <v>127</v>
      </c>
      <c r="RA439" s="115">
        <f>RANK(QO439,QO$9:QO$497,0)</f>
        <v>408</v>
      </c>
      <c r="RB439" s="115">
        <f>RANK(QP439,QP$9:QP$497,0)</f>
        <v>149</v>
      </c>
      <c r="RC439" s="115">
        <f>RANK(QQ439,QQ$9:QQ$497,0)</f>
        <v>246</v>
      </c>
      <c r="RD439" s="115">
        <f>RANK(QR439,QR$9:QR$497,0)</f>
        <v>381</v>
      </c>
      <c r="RE439" s="115">
        <f>RANK(QS439,QS$9:QS$497,0)</f>
        <v>391</v>
      </c>
      <c r="RF439" s="122"/>
      <c r="RG439" s="115">
        <f>($RH$3*(IH439+IJ439)*100*100/MAX(EX$9:EX$497)*$RO$3) +($RH$3*(II439+IJ439)*100*100/MAX(EX$9:EX$497)*$RO$4) + ($RH$3*IK439*100*100/MAX(EX$9:EX$497)*0.098)</f>
        <v>18.508333333333333</v>
      </c>
      <c r="RH439" s="115">
        <f>($RH$4*IL439*100*100/MAX(EZ$9:EZ$497))*$RQ$3</f>
        <v>0</v>
      </c>
      <c r="RI439" s="115">
        <f>($RH$3*IM439*100*100/MAX(EY$9:EY$497))*$RQ$4</f>
        <v>0</v>
      </c>
      <c r="RJ439" s="115">
        <f>($RH$3*IN439*100*100/MAX(EX$9:EX$497))</f>
        <v>0</v>
      </c>
      <c r="RK439" s="115">
        <f>($RH$4*IO439*100*100/MAX(EZ$9:EZ$497))*$RQ$3</f>
        <v>0</v>
      </c>
      <c r="RL439" s="115">
        <f>(($RL$4*IP439*100*((100/MAX(EX$9:EX$497)+100/MAX(EZ$9:EZ$497))/2))+($RL$4*IQ439*100*((100/MAX(EX$9:EX$497)+100/MAX(EZ$9:EZ$497))/2))+($RL$4*IR439*100*((100/MAX(EX$9:EX$497)+100/MAX(EZ$9:EZ$497))/2))+($RL$4*IS439*100*((100/MAX(EX$9:EX$497)+100/MAX(EZ$9:EZ$497))/2))+($RL$4*IT439*100*((100/MAX(EX$9:EX$497)+100/MAX(EZ$9:EZ$497))/2))+($RL$4*IU439*100*((100/MAX(EX$9:EX$497)+100/MAX(EZ$9:EZ$497))/2))+($RL$4*IV439*100*((100/MAX(EX$9:EX$497)+100/MAX(EZ$9:EZ$497))/2))+($RL$4*IW439*100*((100/MAX(EX$9:EX$497)+100/MAX(EZ$9:EZ$497))/2)))*$RS$3</f>
        <v>0</v>
      </c>
      <c r="RM439" s="115">
        <f>(($RH$3*IX439*100*100/MAX(EX$9:EX$497))+($RH$3*IY439*100*100/MAX(EX$9:EX$497))+($RH$3*IZ439*100*100/MAX(EX$9:EX$497))+($RH$3*JA439*100*100/MAX(EX$9:EX$497))+($RH$3*JB439*100*100/MAX(EX$9:EX$497))+($RH$3*JC439*100*100/MAX(EX$9:EX$497))+($RH$3*JD439*100*100/MAX(EX$9:EX$497))+($RH$3*JE439*100*100/MAX(EX$9:EX$497)))*$RS$4</f>
        <v>11.690000000000001</v>
      </c>
      <c r="RN439" s="115">
        <f>(($RH$4*JF439*100*100/MAX(EZ$9:EZ$497)) + ($RH$4*JG439*100*100/MAX(EZ$9:EZ$497)) + ($RH$4*JH439*100*100/MAX(EZ$9:EZ$497)) + ($RH$4*JI439*100*100/MAX(EZ$9:EZ$497)) + ($RH$4*JJ439*100*100/MAX(EZ$9:EZ$497)) + ($RH$4*JK439*100*100/MAX(EZ$9:EZ$497)) + ($RH$4*JL439*100*100/MAX(EZ$9:EZ$497)) + ($RH$4*JM439*100*100/MAX(EZ$9:EZ$497)))*$RU$3</f>
        <v>0</v>
      </c>
      <c r="RO439" s="115">
        <f>(($RL$4*JN439*100*((100/MAX(EX$9:EX$497)+100/MAX(EZ$9:EZ$497))/2))+($RL$4*JO439*100*((100/MAX(EX$9:EX$497)+100/MAX(EZ$9:EZ$497))/2))+($RL$4*JP439*100*((100/MAX(EX$9:EX$497)+100/MAX(EZ$9:EZ$497))/2))+($RL$4*JQ439*100*((100/MAX(EX$9:EX$497)+100/MAX(EZ$9:EZ$497))/2))+($RL$4*JR439*100*((100/MAX(EX$9:EX$497)+100/MAX(EZ$9:EZ$497))/2))+($RL$4*JS439*100*((100/MAX(EX$9:EX$497)+100/MAX(EZ$9:EZ$497))/2))+($RL$4*JT439*100*((100/MAX(EX$9:EX$497)+100/MAX(EZ$9:EZ$497))/2))+($RL$4*JU439*100*((100/MAX(EX$9:EX$497)+100/MAX(EZ$9:EZ$497))/2))+($RL$4*JV439*100*((100/MAX(EX$9:EX$497)+100/MAX(EZ$9:EZ$497))/2))+($RL$4*JW439*100*((100/MAX(EX$9:EX$497)+100/MAX(EZ$9:EZ$497))/2))+($RL$4*JX439*100*((100/MAX(EX$9:EX$497)+100/MAX(EZ$9:EZ$497))/2))+($RL$4*JY439*100*((100/MAX(EX$9:EX$497)+100/MAX(EZ$9:EZ$497))/2))+($RL$4*JZ439*100*((100/MAX(EX$9:EX$497)+100/MAX(EZ$9:EZ$497))/2)))*$RW$3/2</f>
        <v>0</v>
      </c>
      <c r="RP439" s="119">
        <f>($RJ$3*KA439*100*100/MAX(FA$9:FA$497)) + ($RJ$3*KB439*100*100/MAX(FA$9:FA$497)/2) + ($RJ$3*KC439*100*100/MAX(FA$9:FA$497)/2) + ($RJ$3*KD439*100*100/MAX(FA$9:FA$497)/4) + ($RJ$3*KE439*100*100/MAX(FA$9:FA$497)/4)</f>
        <v>0</v>
      </c>
      <c r="RQ439" s="118">
        <f>($RL$4*KF439*100*((100/MAX(EX$9:EX$497)+100/MAX(EZ$9:EZ$497)))) * ($RO$3/2) + (($RL$4*KG439*100*((100/MAX(EX$9:EX$497)+100/MAX(EZ$9:EZ$497))))+($RL$4*KH439*100*((100/MAX(EX$9:EX$497)+100/MAX(EZ$9:EZ$497))))+($RL$4*KI439*100*((100/MAX(EX$9:EX$497)+100/MAX(EZ$9:EZ$497))))+($RL$4*KJ439*100*((100/MAX(EX$9:EX$497)+100/MAX(EZ$9:EZ$497))))+($RL$4*KK439*100*((100/MAX(EX$9:EX$497)+100/MAX(EZ$9:EZ$497))))+($RL$4*KL439*100*((100/MAX(EX$9:EX$497)+100/MAX(EZ$9:EZ$497))))+($RL$4*KM439*100*((100/MAX(EX$9:EX$497)+100/MAX(EZ$9:EZ$497))))+($RL$4*KN439*100*((100/MAX(EX$9:EX$497)+100/MAX(EZ$9:EZ$497))))+($RL$4*KO439*100*((100/MAX(EX$9:EX$497)+100/MAX(EZ$9:EZ$497))))+($RL$4*KP439*100*((100/MAX(EX$9:EX$497)+100/MAX(EZ$9:EZ$497))))+($RL$4*KQ439*100*((100/MAX(EX$9:EX$497)+100/MAX(EZ$9:EZ$497))))+($RL$4*KR439*100*((100/MAX(EX$9:EX$497)+100/MAX(EZ$9:EZ$497))))+($RL$4*KS439*100*((100/MAX(EX$9:EX$497)+100/MAX(EZ$9:EZ$497))))+($RL$4*KV439*100*((100/MAX(EX$9:EX$497)+100/MAX(EZ$9:EZ$497))))) * (($RO$3+$RO$4)/6)</f>
        <v>0</v>
      </c>
      <c r="RR439" s="115">
        <f>(($RL$4*KW439*100*((100/MAX(EX$9:EX$497)+100/MAX(EZ$9:EZ$497))))) * ($RO$3/2) + (($RL$4*KX439*100*((100/MAX(EX$9:EX$497)+100/MAX(EZ$9:EZ$497))))+($RL$4*KY439*100*((100/MAX(EX$9:EX$497)+100/MAX(EZ$9:EZ$497))))+($RL$4*KZ439*100*((100/MAX(EX$9:EX$497)+100/MAX(EZ$9:EZ$497))))+($RL$4*LA439*100*((100/MAX(EX$9:EX$497)+100/MAX(EZ$9:EZ$497))))+($RL$4*LB439*100*((100/MAX(EX$9:EX$497)+100/MAX(EZ$9:EZ$497))))+($RL$4*LC439*100*((100/MAX(EX$9:EX$497)+100/MAX(EZ$9:EZ$497))))) * (($RO$3+$RO$4)/6)</f>
        <v>0</v>
      </c>
      <c r="RS439" s="119">
        <f>(($RL$4*LD439*100*((100/MAX(EX$9:EX$497)+100/MAX(EZ$9:EZ$497))))+($RL$4*LE439*100*((100/MAX(EX$9:EX$497)+100/MAX(EZ$9:EZ$497))))) * (($RO$3+$RO$4)/6)</f>
        <v>0</v>
      </c>
      <c r="RT439" s="118">
        <f>($RJ$4*LH439*100*(100/MAX(EV$9:EV$497)))+($RJ$4*LI439*100*(100/MAX(EV$9:EV$497)))</f>
        <v>0</v>
      </c>
      <c r="RU439" s="119">
        <f>($RJ$4*LJ439*(100/MAX(EV$9:EV$497)))/2 + ($RL$3*LK439*(100/MAX(EW$9:EW$497))) + ($RJ$4*LL439*(100/MAX(EV$9:EV$497)))/4 + ($RL$3*LM439*(100/MAX(EW$9:EW$497)))</f>
        <v>0</v>
      </c>
      <c r="RV439" s="118">
        <f>($RJ$4*LN439*100*100/MAX(EV$9:EV$497)/2)+($RJ$4*LO439*100*100/MAX(EV$9:EV$497)/2)+($RJ$4*LP439*100*100/MAX(EV$9:EV$497))+($RJ$4*LQ439*100*100/MAX(EV$9:EV$497))+($RJ$4*LR439*100*100/MAX(EV$9:EV$497))</f>
        <v>0</v>
      </c>
      <c r="RW439" s="115">
        <f>($RJ$4*LS439*100*100/MAX(EV$9:EV$497)) + (($RJ$4*LT439*100*100/MAX(EV$9:EV$497))+($RJ$4*LU439*100*100/MAX(EV$9:EV$497))+($RJ$4*LV439*100*100/MAX(EV$9:EV$497))+($RJ$4*LW439*100*100/MAX(EV$9:EV$497))+($RJ$4*LX439*100*100/MAX(EV$9:EV$497))+($RJ$4*LY439*100*100/MAX(EV$9:EV$497))+($RJ$4*LZ439*100*100/MAX(EV$9:EV$497))+($RJ$4*MA439*100*100/MAX(EV$9:EV$497)))/2</f>
        <v>0</v>
      </c>
      <c r="RX439" s="119">
        <f>($RJ$4*MB439*100*100/MAX(EV$9:EV$497))+($RJ$4*MC439*100*100/MAX(EV$9:EV$497))+($RJ$4*MD439*100*100/MAX(EV$9:EV$497))+($RJ$4*ME439*100*100/MAX(EV$9:EV$497))+($RJ$4*MF439*100*100/MAX(EV$9:EV$497))+($RJ$4*MG439*100*100/MAX(EV$9:EV$497))+($RJ$4*MH439*100*100/MAX(EV$9:EV$497))+($RJ$4*MI439*100*100/MAX(EV$9:EV$497))+($RJ$4*MJ439*100*100/MAX(EV$9:EV$497))+($RJ$4*MK439*100*100/MAX(EV$9:EV$497))+($RJ$4*ML439*100*100/MAX(EV$9:EV$497))+($RJ$4*MM439*100*100/MAX(EV$9:EV$497))+($RJ$4*MN439*100*100/MAX(EV$9:EV$497))</f>
        <v>0</v>
      </c>
      <c r="RY439" s="118">
        <f>($RJ$4*MQ439*100*100/MAX(EV$9:EV$497))/2 + (($RJ$4*MR439*100*100/MAX(EV$9:EV$497))+($RJ$4*MS439*100*100/MAX(EV$9:EV$497))+($RJ$4*MT439*100*100/MAX(EV$9:EV$497))+($RJ$4*MU439*100*100/MAX(EV$9:EV$497))+($RJ$4*MV439*100*100/MAX(EV$9:EV$497))+($RJ$4*MW439*100*100/MAX(EV$9:EV$497))+($RJ$4*MX439*100*100/MAX(EV$9:EV$497))+($RJ$4*MY439*100*100/MAX(EV$9:EV$497))+($RJ$4*MZ439*100*100/MAX(EV$9:EV$497))+($RJ$4*NA439*100*100/MAX(EV$9:EV$497))+($RJ$4*NB439*100*100/MAX(EV$9:EV$497))+($RJ$4*NC439*100*100/MAX(EV$9:EV$497))+($RJ$4*ND439*100*100/MAX(EV$9:EV$497))+($RJ$4*NG439*100*100/MAX(EV$9:EV$497)))/4</f>
        <v>0</v>
      </c>
      <c r="RZ439" s="115">
        <f>($RJ$4*NH439*100*100/MAX(EV$9:EV$497))/2 + (($RJ$4*NI439*100*100/MAX(EV$9:EV$497))+($RJ$4*NJ439*100*100/MAX(EV$9:EV$497))+($RJ$4*NK439*100*100/MAX(EV$9:EV$497))+($RJ$4*NL439*100*100/MAX(EV$9:EV$497))+($RJ$4*NM439*100*100/MAX(EV$9:EV$497))+($RJ$4*NN439*100*100/MAX(EV$9:EV$497)))/4</f>
        <v>0</v>
      </c>
      <c r="SA439" s="117">
        <f>(($RJ$4*NO439*100*100/MAX(EV$9:EV$497))+($RJ$4*NP439*100*100/MAX(EV$9:EV$497)))/4</f>
        <v>0</v>
      </c>
      <c r="SB439" s="118">
        <f t="shared" si="1130"/>
        <v>30.198333333333334</v>
      </c>
      <c r="SC439" s="115">
        <f t="shared" si="1131"/>
        <v>30.198333333333334</v>
      </c>
      <c r="SD439" s="115">
        <f t="shared" si="1132"/>
        <v>0</v>
      </c>
      <c r="SE439" s="115">
        <f t="shared" si="1133"/>
        <v>76.841666666666669</v>
      </c>
      <c r="SF439" s="115">
        <f t="shared" si="1134"/>
        <v>0</v>
      </c>
      <c r="SG439" s="115">
        <f t="shared" si="1135"/>
        <v>0</v>
      </c>
      <c r="SH439" s="115">
        <f>ROUND(SB439/MAX(SB$9:SB$497)*100,0)</f>
        <v>38</v>
      </c>
      <c r="SI439" s="115">
        <f>ROUND(SC439/MAX(SC$9:SC$497)*100,0)</f>
        <v>46</v>
      </c>
      <c r="SJ439" s="115">
        <f>ROUND(SD439/MAX(SD$9:SD$497)*100,0)</f>
        <v>0</v>
      </c>
      <c r="SK439" s="115">
        <f>ROUND(SE439/MAX(SE$9:SE$497)*100,0)</f>
        <v>59</v>
      </c>
      <c r="SL439" s="115">
        <f>ROUND(SF439/MAX(SF$9:SF$497)*100,0)</f>
        <v>0</v>
      </c>
      <c r="SM439" s="121">
        <f>ROUND(SG439/MAX(SG$9:SG$497)*100,0)</f>
        <v>0</v>
      </c>
      <c r="SN439" s="115">
        <f>ROUND(AVERAGEIF($ES$9:$ES$497,$ES439,SH$9:SH$497),0)</f>
        <v>26</v>
      </c>
      <c r="SO439" s="115">
        <f>ROUND(AVERAGEIF($ES$9:$ES$497,$ES439,SI$9:SI$497),0)</f>
        <v>23</v>
      </c>
      <c r="SP439" s="115">
        <f>ROUND(AVERAGEIF($ES$9:$ES$497,$ES439,SJ$9:SJ$497),0)</f>
        <v>4</v>
      </c>
      <c r="SQ439" s="115">
        <f>ROUND(AVERAGEIF($ES$9:$ES$497,$ES439,SK$9:SK$497),0)</f>
        <v>20</v>
      </c>
      <c r="SR439" s="115">
        <f>ROUND(AVERAGEIF($ES$9:$ES$497,$ES439,SL$9:SL$497),0)</f>
        <v>7</v>
      </c>
      <c r="SS439" s="121">
        <f>ROUND(AVERAGEIF($ES$9:$ES$497,$ES439,SM$9:SM$497),0)</f>
        <v>6</v>
      </c>
      <c r="ST439" s="114">
        <f>RANK(SB439,SB$9:SB$497,0)</f>
        <v>118</v>
      </c>
      <c r="SU439" s="115">
        <f>RANK(SC439,SC$9:SC$497,0)</f>
        <v>58</v>
      </c>
      <c r="SV439" s="115">
        <f>RANK(SD439,SD$9:SD$497,0)</f>
        <v>320</v>
      </c>
      <c r="SW439" s="115">
        <f>RANK(SE439,SE$9:SE$497,0)</f>
        <v>28</v>
      </c>
      <c r="SX439" s="115">
        <f>RANK(SF439,SF$9:SF$497,0)</f>
        <v>317</v>
      </c>
      <c r="SY439" s="115">
        <f>RANK(SG439,SG$9:SG$497,0)</f>
        <v>308</v>
      </c>
      <c r="SZ439" s="115">
        <f>COUNTIFS(SB$9:SB$497,"&gt;"&amp;SB439,$ES$9:$ES$497,$ES439)+1</f>
        <v>29</v>
      </c>
      <c r="TA439" s="115">
        <f>COUNTIFS(SC$9:SC$497,"&gt;"&amp;SC439,$ES$9:$ES$497,$ES439)+1</f>
        <v>20</v>
      </c>
      <c r="TB439" s="115">
        <f>COUNTIFS(SD$9:SD$497,"&gt;"&amp;SD439,$ES$9:$ES$497,$ES439)+1</f>
        <v>71</v>
      </c>
      <c r="TC439" s="115">
        <f>COUNTIFS(SE$9:SE$497,"&gt;"&amp;SE439,$ES$9:$ES$497,$ES439)+1</f>
        <v>8</v>
      </c>
      <c r="TD439" s="115">
        <f>COUNTIFS(SF$9:SF$497,"&gt;"&amp;SF439,$ES$9:$ES$497,$ES439)+1</f>
        <v>71</v>
      </c>
      <c r="TE439" s="117">
        <f>COUNTIFS(SG$9:SG$497,"&gt;"&amp;SG439,$ES$9:$ES$497,$ES439)+1</f>
        <v>70</v>
      </c>
      <c r="TF439" s="118">
        <f t="shared" si="1136"/>
        <v>60</v>
      </c>
      <c r="TG439" s="115">
        <f t="shared" si="1137"/>
        <v>68</v>
      </c>
      <c r="TH439" s="115">
        <f t="shared" si="1138"/>
        <v>13</v>
      </c>
      <c r="TI439" s="115">
        <f t="shared" si="1139"/>
        <v>81</v>
      </c>
      <c r="TJ439" s="115">
        <f t="shared" si="1140"/>
        <v>19</v>
      </c>
      <c r="TK439" s="115">
        <f t="shared" si="1141"/>
        <v>17</v>
      </c>
      <c r="TL439" s="117">
        <f t="shared" si="1142"/>
        <v>14</v>
      </c>
      <c r="TM439" s="118">
        <f>ROUND(TF439/MAX(TF$9:TF$497)*100,0)</f>
        <v>33</v>
      </c>
      <c r="TN439" s="115">
        <f>ROUND(TG439/MAX(TG$9:TG$497)*100,0)</f>
        <v>37</v>
      </c>
      <c r="TO439" s="115">
        <f>ROUND(TH439/MAX(TH$9:TH$497)*100,0)</f>
        <v>7</v>
      </c>
      <c r="TP439" s="115">
        <f>ROUND(TI439/MAX(TI$9:TI$497)*100,0)</f>
        <v>45</v>
      </c>
      <c r="TQ439" s="115">
        <f>ROUND(TJ439/MAX(TJ$9:TJ$497)*100,0)</f>
        <v>10</v>
      </c>
      <c r="TR439" s="115">
        <f>ROUND(TK439/MAX(TK$9:TK$497)*100,0)</f>
        <v>9</v>
      </c>
      <c r="TS439" s="119">
        <f>ROUND(TL439/MAX(TL$9:TL$497)*100,0)</f>
        <v>7</v>
      </c>
      <c r="TT439" s="120">
        <f>RANK(TM439,TM$9:TM$497,0)</f>
        <v>269</v>
      </c>
      <c r="TU439" s="115">
        <f>RANK(TN439,TN$9:TN$497,0)</f>
        <v>148</v>
      </c>
      <c r="TV439" s="115">
        <f>RANK(TO439,TO$9:TO$497,0)</f>
        <v>401</v>
      </c>
      <c r="TW439" s="115">
        <f>RANK(TP439,TP$9:TP$497,0)</f>
        <v>107</v>
      </c>
      <c r="TX439" s="115">
        <f>RANK(TQ439,TQ$9:TQ$497,0)</f>
        <v>374</v>
      </c>
      <c r="TY439" s="115">
        <f>RANK(TR439,TR$9:TR$497,0)</f>
        <v>396</v>
      </c>
      <c r="TZ439" s="121">
        <f>RANK(TS439,TS$9:TS$497,0)</f>
        <v>404</v>
      </c>
      <c r="UA439" s="132"/>
      <c r="UB439" s="7" t="s">
        <v>1</v>
      </c>
    </row>
    <row r="440" spans="1:548" x14ac:dyDescent="0.15">
      <c r="A440" s="62">
        <v>432</v>
      </c>
      <c r="B440" s="200" t="s">
        <v>1589</v>
      </c>
      <c r="C440" s="143"/>
      <c r="D440" s="143"/>
      <c r="E440" s="161" t="s">
        <v>518</v>
      </c>
      <c r="F440" s="65">
        <v>122</v>
      </c>
      <c r="G440" s="65" t="s">
        <v>908</v>
      </c>
      <c r="H440" s="144" t="s">
        <v>922</v>
      </c>
      <c r="I440" s="66" t="s">
        <v>521</v>
      </c>
      <c r="J440" s="67" t="s">
        <v>521</v>
      </c>
      <c r="K440" s="67" t="s">
        <v>521</v>
      </c>
      <c r="L440" s="67" t="s">
        <v>521</v>
      </c>
      <c r="M440" s="67" t="s">
        <v>521</v>
      </c>
      <c r="N440" s="67" t="s">
        <v>521</v>
      </c>
      <c r="O440" s="67" t="s">
        <v>521</v>
      </c>
      <c r="P440" s="67" t="s">
        <v>521</v>
      </c>
      <c r="Q440" s="67" t="s">
        <v>521</v>
      </c>
      <c r="R440" s="68" t="s">
        <v>521</v>
      </c>
      <c r="S440" s="69" t="s">
        <v>521</v>
      </c>
      <c r="T440" s="67" t="s">
        <v>521</v>
      </c>
      <c r="U440" s="67" t="s">
        <v>521</v>
      </c>
      <c r="V440" s="67" t="s">
        <v>521</v>
      </c>
      <c r="W440" s="67" t="s">
        <v>521</v>
      </c>
      <c r="X440" s="67" t="s">
        <v>521</v>
      </c>
      <c r="Y440" s="67" t="s">
        <v>521</v>
      </c>
      <c r="Z440" s="67" t="s">
        <v>521</v>
      </c>
      <c r="AA440" s="67" t="s">
        <v>521</v>
      </c>
      <c r="AB440" s="68" t="s">
        <v>521</v>
      </c>
      <c r="AC440" s="69" t="s">
        <v>521</v>
      </c>
      <c r="AD440" s="67" t="s">
        <v>521</v>
      </c>
      <c r="AE440" s="67" t="s">
        <v>521</v>
      </c>
      <c r="AF440" s="67" t="s">
        <v>521</v>
      </c>
      <c r="AG440" s="67" t="s">
        <v>521</v>
      </c>
      <c r="AH440" s="67" t="s">
        <v>521</v>
      </c>
      <c r="AI440" s="67" t="s">
        <v>521</v>
      </c>
      <c r="AJ440" s="67" t="s">
        <v>521</v>
      </c>
      <c r="AK440" s="67" t="s">
        <v>521</v>
      </c>
      <c r="AL440" s="68" t="s">
        <v>521</v>
      </c>
      <c r="AM440" s="69" t="s">
        <v>521</v>
      </c>
      <c r="AN440" s="67" t="s">
        <v>521</v>
      </c>
      <c r="AO440" s="67" t="s">
        <v>521</v>
      </c>
      <c r="AP440" s="67" t="s">
        <v>521</v>
      </c>
      <c r="AQ440" s="67" t="s">
        <v>521</v>
      </c>
      <c r="AR440" s="67" t="s">
        <v>521</v>
      </c>
      <c r="AS440" s="67" t="s">
        <v>521</v>
      </c>
      <c r="AT440" s="67" t="s">
        <v>521</v>
      </c>
      <c r="AU440" s="67" t="s">
        <v>521</v>
      </c>
      <c r="AV440" s="68" t="s">
        <v>521</v>
      </c>
      <c r="AW440" s="69" t="s">
        <v>521</v>
      </c>
      <c r="AX440" s="67" t="s">
        <v>521</v>
      </c>
      <c r="AY440" s="67" t="s">
        <v>521</v>
      </c>
      <c r="AZ440" s="67" t="s">
        <v>521</v>
      </c>
      <c r="BA440" s="67" t="s">
        <v>521</v>
      </c>
      <c r="BB440" s="67" t="s">
        <v>521</v>
      </c>
      <c r="BC440" s="67" t="s">
        <v>521</v>
      </c>
      <c r="BD440" s="67" t="s">
        <v>521</v>
      </c>
      <c r="BE440" s="67" t="s">
        <v>521</v>
      </c>
      <c r="BF440" s="68" t="s">
        <v>521</v>
      </c>
      <c r="BG440" s="69" t="s">
        <v>521</v>
      </c>
      <c r="BH440" s="67" t="s">
        <v>521</v>
      </c>
      <c r="BI440" s="67" t="s">
        <v>521</v>
      </c>
      <c r="BJ440" s="67" t="s">
        <v>521</v>
      </c>
      <c r="BK440" s="67" t="s">
        <v>521</v>
      </c>
      <c r="BL440" s="67" t="s">
        <v>521</v>
      </c>
      <c r="BM440" s="67" t="s">
        <v>521</v>
      </c>
      <c r="BN440" s="67" t="s">
        <v>521</v>
      </c>
      <c r="BO440" s="67" t="s">
        <v>521</v>
      </c>
      <c r="BP440" s="68" t="s">
        <v>521</v>
      </c>
      <c r="BQ440" s="70" t="s">
        <v>521</v>
      </c>
      <c r="BR440" s="67" t="s">
        <v>521</v>
      </c>
      <c r="BS440" s="67" t="s">
        <v>521</v>
      </c>
      <c r="BT440" s="67" t="s">
        <v>521</v>
      </c>
      <c r="BU440" s="67" t="s">
        <v>521</v>
      </c>
      <c r="BV440" s="67" t="s">
        <v>521</v>
      </c>
      <c r="BW440" s="67" t="s">
        <v>521</v>
      </c>
      <c r="BX440" s="67" t="s">
        <v>521</v>
      </c>
      <c r="BY440" s="67" t="s">
        <v>521</v>
      </c>
      <c r="BZ440" s="68" t="s">
        <v>521</v>
      </c>
      <c r="CA440" s="69" t="s">
        <v>521</v>
      </c>
      <c r="CB440" s="67" t="s">
        <v>521</v>
      </c>
      <c r="CC440" s="67" t="s">
        <v>521</v>
      </c>
      <c r="CD440" s="67" t="s">
        <v>521</v>
      </c>
      <c r="CE440" s="67" t="s">
        <v>521</v>
      </c>
      <c r="CF440" s="67" t="s">
        <v>521</v>
      </c>
      <c r="CG440" s="67" t="s">
        <v>521</v>
      </c>
      <c r="CH440" s="67" t="s">
        <v>521</v>
      </c>
      <c r="CI440" s="67" t="s">
        <v>521</v>
      </c>
      <c r="CJ440" s="68" t="s">
        <v>521</v>
      </c>
      <c r="CK440" s="69" t="s">
        <v>521</v>
      </c>
      <c r="CL440" s="67" t="s">
        <v>521</v>
      </c>
      <c r="CM440" s="67" t="s">
        <v>521</v>
      </c>
      <c r="CN440" s="67" t="s">
        <v>521</v>
      </c>
      <c r="CO440" s="67" t="s">
        <v>521</v>
      </c>
      <c r="CP440" s="67" t="s">
        <v>521</v>
      </c>
      <c r="CQ440" s="67" t="s">
        <v>521</v>
      </c>
      <c r="CR440" s="67" t="s">
        <v>521</v>
      </c>
      <c r="CS440" s="67" t="s">
        <v>521</v>
      </c>
      <c r="CT440" s="68" t="s">
        <v>521</v>
      </c>
      <c r="CU440" s="69" t="s">
        <v>521</v>
      </c>
      <c r="CV440" s="67" t="s">
        <v>521</v>
      </c>
      <c r="CW440" s="67" t="s">
        <v>521</v>
      </c>
      <c r="CX440" s="67" t="s">
        <v>521</v>
      </c>
      <c r="CY440" s="67" t="s">
        <v>521</v>
      </c>
      <c r="CZ440" s="67" t="s">
        <v>521</v>
      </c>
      <c r="DA440" s="67" t="s">
        <v>521</v>
      </c>
      <c r="DB440" s="67" t="s">
        <v>521</v>
      </c>
      <c r="DC440" s="67" t="s">
        <v>521</v>
      </c>
      <c r="DD440" s="68" t="s">
        <v>521</v>
      </c>
      <c r="DE440" s="69" t="s">
        <v>521</v>
      </c>
      <c r="DF440" s="71" t="s">
        <v>521</v>
      </c>
      <c r="DG440" s="67" t="s">
        <v>521</v>
      </c>
      <c r="DH440" s="67" t="s">
        <v>521</v>
      </c>
      <c r="DI440" s="67" t="s">
        <v>521</v>
      </c>
      <c r="DJ440" s="67" t="s">
        <v>521</v>
      </c>
      <c r="DK440" s="67" t="s">
        <v>521</v>
      </c>
      <c r="DL440" s="67" t="s">
        <v>521</v>
      </c>
      <c r="DM440" s="67" t="s">
        <v>521</v>
      </c>
      <c r="DN440" s="68" t="s">
        <v>521</v>
      </c>
      <c r="DO440" s="70" t="s">
        <v>521</v>
      </c>
      <c r="DP440" s="71" t="s">
        <v>521</v>
      </c>
      <c r="DQ440" s="67" t="s">
        <v>521</v>
      </c>
      <c r="DR440" s="67" t="s">
        <v>521</v>
      </c>
      <c r="DS440" s="67" t="s">
        <v>521</v>
      </c>
      <c r="DT440" s="67" t="s">
        <v>521</v>
      </c>
      <c r="DU440" s="67" t="s">
        <v>521</v>
      </c>
      <c r="DV440" s="67" t="s">
        <v>521</v>
      </c>
      <c r="DW440" s="67" t="s">
        <v>521</v>
      </c>
      <c r="DX440" s="72" t="s">
        <v>521</v>
      </c>
      <c r="DY440" s="146" t="s">
        <v>522</v>
      </c>
      <c r="DZ440" s="74">
        <v>3</v>
      </c>
      <c r="EA440" s="74">
        <v>4</v>
      </c>
      <c r="EB440" s="74">
        <v>4</v>
      </c>
      <c r="EC440" s="75">
        <v>5</v>
      </c>
      <c r="ED440" s="168" t="s">
        <v>522</v>
      </c>
      <c r="EE440" s="74">
        <f t="shared" si="1095"/>
        <v>3</v>
      </c>
      <c r="EF440" s="74">
        <f t="shared" si="1143"/>
        <v>12</v>
      </c>
      <c r="EG440" s="74">
        <f t="shared" si="1144"/>
        <v>48</v>
      </c>
      <c r="EH440" s="77">
        <f t="shared" si="1145"/>
        <v>240</v>
      </c>
      <c r="EI440" s="73">
        <v>30</v>
      </c>
      <c r="EJ440" s="74">
        <v>150</v>
      </c>
      <c r="EK440" s="74">
        <v>900</v>
      </c>
      <c r="EL440" s="74">
        <v>3000</v>
      </c>
      <c r="EM440" s="75">
        <v>15000</v>
      </c>
      <c r="EN440" s="78">
        <v>1</v>
      </c>
      <c r="EO440" s="79">
        <f t="shared" si="1146"/>
        <v>1.6666666666666667</v>
      </c>
      <c r="EP440" s="79">
        <f t="shared" si="1147"/>
        <v>2.5</v>
      </c>
      <c r="EQ440" s="79">
        <f t="shared" si="1148"/>
        <v>2.0833333333333335</v>
      </c>
      <c r="ER440" s="80">
        <f t="shared" si="1149"/>
        <v>2.0833333333333335</v>
      </c>
      <c r="ES440" s="128" t="s">
        <v>534</v>
      </c>
      <c r="ET440" s="82" t="s">
        <v>1592</v>
      </c>
      <c r="EU440" s="83">
        <v>4</v>
      </c>
      <c r="EV440" s="146">
        <v>120</v>
      </c>
      <c r="EW440" s="147">
        <v>51</v>
      </c>
      <c r="EX440" s="147">
        <v>95</v>
      </c>
      <c r="EY440" s="147">
        <v>62</v>
      </c>
      <c r="EZ440" s="147">
        <v>17</v>
      </c>
      <c r="FA440" s="147">
        <v>17</v>
      </c>
      <c r="FB440" s="147">
        <v>78</v>
      </c>
      <c r="FC440" s="147">
        <v>67</v>
      </c>
      <c r="FD440" s="74">
        <f t="shared" si="1096"/>
        <v>112</v>
      </c>
      <c r="FE440" s="84">
        <f t="shared" si="1097"/>
        <v>162</v>
      </c>
      <c r="FF440" s="73">
        <f>RANK(EV440,$EV$9:$EV$497,0)</f>
        <v>35</v>
      </c>
      <c r="FG440" s="74">
        <f>RANK(EW440,$EW$9:$EW$497,0)</f>
        <v>172</v>
      </c>
      <c r="FH440" s="74">
        <f>RANK(EX440,$EX$9:$EX$497,0)</f>
        <v>24</v>
      </c>
      <c r="FI440" s="74">
        <f>RANK(EY440,$EY$9:$EY$497,0)</f>
        <v>69</v>
      </c>
      <c r="FJ440" s="74">
        <f>RANK(EZ440,$EZ$9:$EZ$497,0)</f>
        <v>228</v>
      </c>
      <c r="FK440" s="74">
        <f>RANK(FA440,$FA$9:$FA$497,0)</f>
        <v>217</v>
      </c>
      <c r="FL440" s="74">
        <f>RANK(FB440,$FB$9:$FB$497,0)</f>
        <v>64</v>
      </c>
      <c r="FM440" s="74">
        <f>RANK(FC440,$FC$9:$FC$497,0)</f>
        <v>104</v>
      </c>
      <c r="FN440" s="74">
        <f>RANK(FD440,$FD$9:$FD$497,0)</f>
        <v>48</v>
      </c>
      <c r="FO440" s="84">
        <f>RANK(FE440,$FE$9:$FE$497,0)</f>
        <v>43</v>
      </c>
      <c r="FP440" s="73">
        <f>COUNTIFS($EV$9:$EV$497,"&gt;"&amp;EV440,$ES$9:$ES$497,ES440)+1</f>
        <v>10</v>
      </c>
      <c r="FQ440" s="74">
        <f>COUNTIFS($EW$9:$EW$497,"&gt;"&amp;EW440,$ES$9:$ES$497,ES440)+1</f>
        <v>10</v>
      </c>
      <c r="FR440" s="74">
        <f>COUNTIFS($EX$9:$EX$497,"&gt;"&amp;EX440,$ES$9:$ES$497,ES440)+1</f>
        <v>15</v>
      </c>
      <c r="FS440" s="74">
        <f>COUNTIFS($EY$9:$EY$497,"&gt;"&amp;EY440,$ES$9:$ES$497,ES440)+1</f>
        <v>7</v>
      </c>
      <c r="FT440" s="74">
        <f>COUNTIFS($EZ$9:$EZ$497,"&gt;"&amp;EZ440,$ES$9:$ES$497,ES440)+1</f>
        <v>5</v>
      </c>
      <c r="FU440" s="74">
        <f>COUNTIFS($FA$9:$FA$497,"&gt;"&amp;FA440,$ES$9:$ES$497,ES440)+1</f>
        <v>5</v>
      </c>
      <c r="FV440" s="74">
        <f>COUNTIFS($FB$9:$FB$497,"&gt;"&amp;FB440,$ES$9:$ES$497,ES440)+1</f>
        <v>15</v>
      </c>
      <c r="FW440" s="74">
        <f>COUNTIFS($FC$9:$FC$497,"&gt;"&amp;FC440,$ES$9:$ES$497,ES440)+1</f>
        <v>26</v>
      </c>
      <c r="FX440" s="74">
        <f>COUNTIFS($FD$9:$FD$497,"&gt;"&amp;FD440,$ES$9:$ES$497,ES440)+1</f>
        <v>14</v>
      </c>
      <c r="FY440" s="84">
        <f>COUNTIFS($FE$9:$FE$497,"&gt;"&amp;FE440,$ES$9:$ES$497,ES440)+1</f>
        <v>19</v>
      </c>
      <c r="FZ440" s="85">
        <f t="shared" si="1098"/>
        <v>0.98</v>
      </c>
      <c r="GA440" s="86">
        <f t="shared" si="1099"/>
        <v>0.42</v>
      </c>
      <c r="GB440" s="86">
        <f t="shared" si="1100"/>
        <v>0.78</v>
      </c>
      <c r="GC440" s="86">
        <f t="shared" si="1101"/>
        <v>0.51</v>
      </c>
      <c r="GD440" s="86">
        <f t="shared" si="1102"/>
        <v>0.14000000000000001</v>
      </c>
      <c r="GE440" s="86">
        <f t="shared" si="1103"/>
        <v>0.14000000000000001</v>
      </c>
      <c r="GF440" s="86">
        <f t="shared" si="1104"/>
        <v>0.64</v>
      </c>
      <c r="GG440" s="86">
        <f t="shared" si="1105"/>
        <v>0.55000000000000004</v>
      </c>
      <c r="GH440" s="86">
        <f t="shared" si="1106"/>
        <v>0.92</v>
      </c>
      <c r="GI440" s="87">
        <f t="shared" si="1107"/>
        <v>1.33</v>
      </c>
      <c r="GJ440" s="85">
        <f>ROUND(((FZ440-AVERAGE(FZ$9:FZ$497))/STDEVP(FZ$9:FZ$497)*10+50),2)</f>
        <v>50.52</v>
      </c>
      <c r="GK440" s="86">
        <f>ROUND(((GA440-AVERAGE(GA$9:GA$497))/STDEVP(GA$9:GA$497)*10+50),2)</f>
        <v>41.92</v>
      </c>
      <c r="GL440" s="86">
        <f>ROUND(((GB440-AVERAGE(GB$9:GB$497))/STDEVP(GB$9:GB$497)*10+50),2)</f>
        <v>57.41</v>
      </c>
      <c r="GM440" s="86">
        <f>ROUND(((GC440-AVERAGE(GC$9:GC$497))/STDEVP(GC$9:GC$497)*10+50),2)</f>
        <v>49.19</v>
      </c>
      <c r="GN440" s="86">
        <f>ROUND(((GD440-AVERAGE(GD$9:GD$497))/STDEVP(GD$9:GD$497)*10+50),2)</f>
        <v>41.36</v>
      </c>
      <c r="GO440" s="86">
        <f>ROUND(((GE440-AVERAGE(GE$9:GE$497))/STDEVP(GE$9:GE$497)*10+50),2)</f>
        <v>42.44</v>
      </c>
      <c r="GP440" s="86">
        <f>ROUND(((GF440-AVERAGE(GF$9:GF$497))/STDEVP(GF$9:GF$497)*10+50),2)</f>
        <v>50.16</v>
      </c>
      <c r="GQ440" s="86">
        <f>ROUND(((GG440-AVERAGE(GG$9:GG$497))/STDEVP(GG$9:GG$497)*10+50),2)</f>
        <v>47.47</v>
      </c>
      <c r="GR440" s="86">
        <f>ROUND(((GH440-AVERAGE(GH$9:GH$497))/STDEVP(GH$9:GH$497)*10+50),2)</f>
        <v>48</v>
      </c>
      <c r="GS440" s="87">
        <f>ROUND(((GI440-AVERAGE(GI$9:GI$497))/STDEVP(GI$9:GI$497)*10+50),2)</f>
        <v>52.44</v>
      </c>
      <c r="GT440" s="73">
        <f>RANK(GJ440,$GJ$9:$GJ$497,0)</f>
        <v>188</v>
      </c>
      <c r="GU440" s="74">
        <f>RANK(GK440,$GK$9:$GK$497,0)</f>
        <v>328</v>
      </c>
      <c r="GV440" s="74">
        <f>RANK(GL440,$GL$9:$GL$497,0)</f>
        <v>100</v>
      </c>
      <c r="GW440" s="74">
        <f>RANK(GM440,$GM$9:$GM$497,0)</f>
        <v>202</v>
      </c>
      <c r="GX440" s="74">
        <f>RANK(GN440,$GN$9:$GN$497,0)</f>
        <v>381</v>
      </c>
      <c r="GY440" s="74">
        <f>RANK(GO440,$GO$9:$GO$497,0)</f>
        <v>362</v>
      </c>
      <c r="GZ440" s="74">
        <f>RANK(GP440,$GP$9:$GP$497,0)</f>
        <v>211</v>
      </c>
      <c r="HA440" s="74">
        <f>RANK(GQ440,$GQ$9:$GQ$497,0)</f>
        <v>255</v>
      </c>
      <c r="HB440" s="74">
        <f>RANK(GR440,$GR$9:$GR$497,0)</f>
        <v>217</v>
      </c>
      <c r="HC440" s="84">
        <f>RANK(GS440,$GS$9:$GS$497,0)</f>
        <v>136</v>
      </c>
      <c r="HD440" s="85">
        <f>ROUND(AVERAGEIF($ES$9:$ES$497,$ES440,$FZ$9:$FZ$497),2)</f>
        <v>0.95</v>
      </c>
      <c r="HE440" s="86">
        <f>ROUND(AVERAGEIF($ES$9:$ES$497,$ES440,$GA$9:$GA$497),2)</f>
        <v>0.38</v>
      </c>
      <c r="HF440" s="86">
        <f>ROUND(AVERAGEIF($ES$9:$ES$497,$ES440,$GB$9:$GB$497),2)</f>
        <v>0.82</v>
      </c>
      <c r="HG440" s="86">
        <f>ROUND(AVERAGEIF($ES$9:$ES$497,$ES440,$GC$9:$GC$497),2)</f>
        <v>0.44</v>
      </c>
      <c r="HH440" s="86">
        <f>ROUND(AVERAGEIF($ES$9:$ES$497,$ES440,$GD$9:$GD$497),2)</f>
        <v>0.15</v>
      </c>
      <c r="HI440" s="86">
        <f>ROUND(AVERAGEIF($ES$9:$ES$497,$ES440,$GE$9:$GE$497),2)</f>
        <v>0.14000000000000001</v>
      </c>
      <c r="HJ440" s="86">
        <f>ROUND(AVERAGEIF($ES$9:$ES$497,$ES440,$GF$9:$GF$497),2)</f>
        <v>0.74</v>
      </c>
      <c r="HK440" s="86">
        <f>ROUND(AVERAGEIF($ES$9:$ES$497,$ES440,$GG$9:$GG$497),2)</f>
        <v>0.85</v>
      </c>
      <c r="HL440" s="86">
        <f>ROUND(AVERAGEIF($ES$9:$ES$497,$ES440,$GH$9:$GH$497),2)</f>
        <v>0.97</v>
      </c>
      <c r="HM440" s="87">
        <f>ROUND(AVERAGEIF($ES$9:$ES$497,$ES440,$GI$9:$GI$497),2)</f>
        <v>1.67</v>
      </c>
      <c r="HN440" s="88">
        <f t="shared" si="1108"/>
        <v>3.0000000000000027E-2</v>
      </c>
      <c r="HO440" s="89">
        <f t="shared" si="1109"/>
        <v>3.999999999999998E-2</v>
      </c>
      <c r="HP440" s="89">
        <f t="shared" si="1110"/>
        <v>-3.9999999999999925E-2</v>
      </c>
      <c r="HQ440" s="89">
        <f t="shared" si="1111"/>
        <v>7.0000000000000007E-2</v>
      </c>
      <c r="HR440" s="89">
        <f t="shared" si="1112"/>
        <v>-9.9999999999999811E-3</v>
      </c>
      <c r="HS440" s="89">
        <f t="shared" si="1113"/>
        <v>0</v>
      </c>
      <c r="HT440" s="89">
        <f t="shared" si="1114"/>
        <v>-9.9999999999999978E-2</v>
      </c>
      <c r="HU440" s="89">
        <f t="shared" si="1115"/>
        <v>-0.29999999999999993</v>
      </c>
      <c r="HV440" s="89">
        <f t="shared" si="1116"/>
        <v>-4.9999999999999933E-2</v>
      </c>
      <c r="HW440" s="90">
        <f t="shared" si="1117"/>
        <v>-0.33999999999999986</v>
      </c>
      <c r="HX440" s="73">
        <f>COUNTIFS($FZ$9:$FZ$497,"&gt;"&amp;FZ440,$ES$9:$ES$497,$ES440)+1</f>
        <v>34</v>
      </c>
      <c r="HY440" s="74">
        <f>COUNTIFS($GA$9:$GA$497,"&gt;"&amp;GA440,$ES$9:$ES$497,$ES440)+1</f>
        <v>22</v>
      </c>
      <c r="HZ440" s="74">
        <f>COUNTIFS($GB$9:$GB$497,"&gt;"&amp;GB440,$ES$9:$ES$497,$ES440)+1</f>
        <v>46</v>
      </c>
      <c r="IA440" s="74">
        <f>COUNTIFS($GC$9:$GC$497,"&gt;"&amp;GC440,$ES$9:$ES$497,$ES440)+1</f>
        <v>21</v>
      </c>
      <c r="IB440" s="74">
        <f>COUNTIFS($GD$9:$GD$497,"&gt;"&amp;GD440,$ES$9:$ES$497,$ES440)+1</f>
        <v>32</v>
      </c>
      <c r="IC440" s="74">
        <f>COUNTIFS($GE$9:$GE$497,"&gt;"&amp;GE440,$ES$9:$ES$497,$ES440)+1</f>
        <v>32</v>
      </c>
      <c r="ID440" s="74">
        <f>COUNTIFS($GF$9:$GF$497,"&gt;"&amp;GF440,$ES$9:$ES$497,$ES440)+1</f>
        <v>66</v>
      </c>
      <c r="IE440" s="74">
        <f>COUNTIFS($GG$9:$GG$497,"&gt;"&amp;GG440,$ES$9:$ES$497,$ES440)+1</f>
        <v>67</v>
      </c>
      <c r="IF440" s="74">
        <f>COUNTIFS($GH$9:$GH$497,"&gt;"&amp;GH440,$ES$9:$ES$497,$ES440)+1</f>
        <v>44</v>
      </c>
      <c r="IG440" s="84">
        <f>COUNTIFS($GI$9:$GI$497,"&gt;"&amp;GI440,$ES$9:$ES$497,$ES440)+1</f>
        <v>66</v>
      </c>
      <c r="IH440" s="148"/>
      <c r="II440" s="149"/>
      <c r="IJ440" s="149">
        <v>7.0000000000000007E-2</v>
      </c>
      <c r="IK440" s="149"/>
      <c r="IL440" s="149"/>
      <c r="IM440" s="150"/>
      <c r="IN440" s="151"/>
      <c r="IO440" s="152"/>
      <c r="IP440" s="153"/>
      <c r="IQ440" s="149"/>
      <c r="IR440" s="149"/>
      <c r="IS440" s="149"/>
      <c r="IT440" s="149"/>
      <c r="IU440" s="149"/>
      <c r="IV440" s="149"/>
      <c r="IW440" s="154"/>
      <c r="IX440" s="151">
        <v>0.05</v>
      </c>
      <c r="IY440" s="149"/>
      <c r="IZ440" s="149"/>
      <c r="JA440" s="149"/>
      <c r="JB440" s="149">
        <v>0.05</v>
      </c>
      <c r="JC440" s="149"/>
      <c r="JD440" s="149"/>
      <c r="JE440" s="155"/>
      <c r="JF440" s="153"/>
      <c r="JG440" s="149"/>
      <c r="JH440" s="149"/>
      <c r="JI440" s="149"/>
      <c r="JJ440" s="149"/>
      <c r="JK440" s="149"/>
      <c r="JL440" s="149"/>
      <c r="JM440" s="154"/>
      <c r="JN440" s="151"/>
      <c r="JO440" s="149"/>
      <c r="JP440" s="149"/>
      <c r="JQ440" s="149"/>
      <c r="JR440" s="149"/>
      <c r="JS440" s="149"/>
      <c r="JT440" s="149"/>
      <c r="JU440" s="149"/>
      <c r="JV440" s="149"/>
      <c r="JW440" s="149"/>
      <c r="JX440" s="149"/>
      <c r="JY440" s="149"/>
      <c r="JZ440" s="155"/>
      <c r="KA440" s="151"/>
      <c r="KB440" s="149"/>
      <c r="KC440" s="149"/>
      <c r="KD440" s="149"/>
      <c r="KE440" s="155"/>
      <c r="KF440" s="153"/>
      <c r="KG440" s="149"/>
      <c r="KH440" s="149"/>
      <c r="KI440" s="149"/>
      <c r="KJ440" s="149"/>
      <c r="KK440" s="156"/>
      <c r="KL440" s="149"/>
      <c r="KM440" s="149"/>
      <c r="KN440" s="149"/>
      <c r="KO440" s="149"/>
      <c r="KP440" s="149"/>
      <c r="KQ440" s="149"/>
      <c r="KR440" s="149"/>
      <c r="KS440" s="154"/>
      <c r="KT440" s="154"/>
      <c r="KU440" s="154"/>
      <c r="KV440" s="154"/>
      <c r="KW440" s="151"/>
      <c r="KX440" s="149"/>
      <c r="KY440" s="149"/>
      <c r="KZ440" s="149"/>
      <c r="LA440" s="149"/>
      <c r="LB440" s="149"/>
      <c r="LC440" s="154"/>
      <c r="LD440" s="151"/>
      <c r="LE440" s="152"/>
      <c r="LF440" s="157"/>
      <c r="LG440" s="158"/>
      <c r="LH440" s="151"/>
      <c r="LI440" s="149"/>
      <c r="LJ440" s="147"/>
      <c r="LK440" s="147"/>
      <c r="LL440" s="147"/>
      <c r="LM440" s="159"/>
      <c r="LN440" s="153"/>
      <c r="LO440" s="149"/>
      <c r="LP440" s="149"/>
      <c r="LQ440" s="149"/>
      <c r="LR440" s="154"/>
      <c r="LS440" s="151"/>
      <c r="LT440" s="149"/>
      <c r="LU440" s="149"/>
      <c r="LV440" s="149"/>
      <c r="LW440" s="149"/>
      <c r="LX440" s="149"/>
      <c r="LY440" s="149"/>
      <c r="LZ440" s="149"/>
      <c r="MA440" s="155"/>
      <c r="MB440" s="153"/>
      <c r="MC440" s="149"/>
      <c r="MD440" s="149"/>
      <c r="ME440" s="149"/>
      <c r="MF440" s="149"/>
      <c r="MG440" s="149"/>
      <c r="MH440" s="149"/>
      <c r="MI440" s="149"/>
      <c r="MJ440" s="149"/>
      <c r="MK440" s="149"/>
      <c r="ML440" s="149"/>
      <c r="MM440" s="149"/>
      <c r="MN440" s="156"/>
      <c r="MO440" s="156"/>
      <c r="MP440" s="154"/>
      <c r="MQ440" s="151"/>
      <c r="MR440" s="149"/>
      <c r="MS440" s="149"/>
      <c r="MT440" s="149"/>
      <c r="MU440" s="149"/>
      <c r="MV440" s="156"/>
      <c r="MW440" s="149"/>
      <c r="MX440" s="149"/>
      <c r="MY440" s="149"/>
      <c r="MZ440" s="149"/>
      <c r="NA440" s="149"/>
      <c r="NB440" s="149">
        <v>0.1</v>
      </c>
      <c r="NC440" s="149"/>
      <c r="ND440" s="154"/>
      <c r="NE440" s="154"/>
      <c r="NF440" s="154"/>
      <c r="NG440" s="154"/>
      <c r="NH440" s="151"/>
      <c r="NI440" s="149"/>
      <c r="NJ440" s="149"/>
      <c r="NK440" s="149"/>
      <c r="NL440" s="149"/>
      <c r="NM440" s="149"/>
      <c r="NN440" s="94"/>
      <c r="NO440" s="151"/>
      <c r="NP440" s="160"/>
      <c r="NQ440" s="196" t="s">
        <v>1586</v>
      </c>
      <c r="NR440" s="196" t="s">
        <v>1593</v>
      </c>
      <c r="NS440" s="198"/>
      <c r="NT440" s="198"/>
      <c r="NU440" s="198" t="s">
        <v>1594</v>
      </c>
      <c r="NV440" s="186">
        <v>44562</v>
      </c>
      <c r="NW440" s="198" t="s">
        <v>1595</v>
      </c>
      <c r="NX440" s="165" t="s">
        <v>1596</v>
      </c>
      <c r="NY440" s="138" t="s">
        <v>926</v>
      </c>
      <c r="NZ440" s="165" t="s">
        <v>1596</v>
      </c>
      <c r="OA440" s="166"/>
      <c r="OB440" s="166"/>
      <c r="OC440" s="166"/>
      <c r="OD440" s="108">
        <f t="shared" si="1150"/>
        <v>240</v>
      </c>
      <c r="OE440" s="109">
        <v>2</v>
      </c>
      <c r="OF440" s="110">
        <f t="shared" si="1151"/>
        <v>75</v>
      </c>
      <c r="OG440" s="109">
        <v>6</v>
      </c>
      <c r="OH440" s="111">
        <f>ROUND(AVERAGEIF($ES$9:$ES$497,$ES440,EV$9:EV$497),0)</f>
        <v>70</v>
      </c>
      <c r="OI440" s="112">
        <f>ROUND(AVERAGEIF($ES$9:$ES$497,$ES440,EW$9:EW$497),0)</f>
        <v>29</v>
      </c>
      <c r="OJ440" s="112">
        <f>ROUND(AVERAGEIF($ES$9:$ES$497,$ES440,EX$9:EX$497),0)</f>
        <v>62</v>
      </c>
      <c r="OK440" s="112">
        <f>ROUND(AVERAGEIF($ES$9:$ES$497,$ES440,EY$9:EY$497),0)</f>
        <v>34</v>
      </c>
      <c r="OL440" s="112">
        <f>ROUND(AVERAGEIF($ES$9:$ES$497,$ES440,EZ$9:EZ$497),0)</f>
        <v>10</v>
      </c>
      <c r="OM440" s="112">
        <f>ROUND(AVERAGEIF($ES$9:$ES$497,$ES440,FA$9:FA$497),0)</f>
        <v>10</v>
      </c>
      <c r="ON440" s="112">
        <f>ROUND(AVERAGEIF($ES$9:$ES$497,$ES440,FB$9:FB$497),0)</f>
        <v>53</v>
      </c>
      <c r="OO440" s="112">
        <f>ROUND(AVERAGEIF($ES$9:$ES$497,$ES440,FC$9:FC$497),0)</f>
        <v>56</v>
      </c>
      <c r="OP440" s="112">
        <f>ROUND(AVERAGEIF($ES$9:$ES$497,$ES440,FD$9:FD$497),0)</f>
        <v>72</v>
      </c>
      <c r="OQ440" s="113">
        <f>ROUND(AVERAGEIF($ES$9:$ES$497,$ES440,FE$9:FE$497),0)</f>
        <v>118</v>
      </c>
      <c r="OR440" s="114">
        <f>ROUND(EV440/MAX(EV$9:EV$497)*100,0)</f>
        <v>67</v>
      </c>
      <c r="OS440" s="115">
        <f>ROUND(EW440/MAX(EW$9:EW$497)*100,0)</f>
        <v>40</v>
      </c>
      <c r="OT440" s="115">
        <f>ROUND(EX440/MAX(EX$9:EX$497)*100,0)</f>
        <v>79</v>
      </c>
      <c r="OU440" s="115">
        <f>ROUND(EY440/MAX(EY$9:EY$497)*100,0)</f>
        <v>42</v>
      </c>
      <c r="OV440" s="115">
        <f>ROUND(EZ440/MAX(EZ$9:EZ$497)*100,0)</f>
        <v>14</v>
      </c>
      <c r="OW440" s="115">
        <f>ROUND(FA440/MAX(FA$9:FA$497)*100,0)</f>
        <v>15</v>
      </c>
      <c r="OX440" s="115">
        <f>ROUND(FB440/MAX(FB$9:FB$497)*100,0)</f>
        <v>58</v>
      </c>
      <c r="OY440" s="116">
        <f>ROUND(FC440/MAX(FC$9:FC$497)*100,0)</f>
        <v>46</v>
      </c>
      <c r="OZ440" s="115">
        <f>ROUND(FD440/MAX(FD$9:FD$497)*100,0)</f>
        <v>76</v>
      </c>
      <c r="PA440" s="117">
        <f>ROUND(FE440/MAX(FE$9:FE$497)*100,0)</f>
        <v>66</v>
      </c>
      <c r="PB440" s="118">
        <f t="shared" si="1118"/>
        <v>655</v>
      </c>
      <c r="PC440" s="115">
        <f t="shared" si="1119"/>
        <v>460</v>
      </c>
      <c r="PD440" s="115">
        <f t="shared" si="1120"/>
        <v>697</v>
      </c>
      <c r="PE440" s="115">
        <f t="shared" si="1121"/>
        <v>747</v>
      </c>
      <c r="PF440" s="115">
        <f t="shared" si="1122"/>
        <v>495</v>
      </c>
      <c r="PG440" s="119">
        <f t="shared" si="1123"/>
        <v>401</v>
      </c>
      <c r="PH440" s="118">
        <f>ROUND(PB440/MAX(PB$9:PB$497)*100,0)</f>
        <v>78</v>
      </c>
      <c r="PI440" s="115">
        <f>ROUND(PC440/MAX(PC$9:PC$497)*100,0)</f>
        <v>55</v>
      </c>
      <c r="PJ440" s="115">
        <f>ROUND(PD440/MAX(PD$9:PD$497)*100,0)</f>
        <v>74</v>
      </c>
      <c r="PK440" s="115">
        <f>ROUND(PE440/MAX(PE$9:PE$497)*100,0)</f>
        <v>74</v>
      </c>
      <c r="PL440" s="115">
        <f>ROUND(PF440/MAX(PF$9:PF$497)*100,0)</f>
        <v>70</v>
      </c>
      <c r="PM440" s="119">
        <f>ROUND(PG440/MAX(PG$9:PG$497)*100,0)</f>
        <v>59</v>
      </c>
      <c r="PN440" s="118">
        <f>RANK(PH440,PH$9:PH$497,0)</f>
        <v>25</v>
      </c>
      <c r="PO440" s="115">
        <f>RANK(PI440,PI$9:PI$497,0)</f>
        <v>104</v>
      </c>
      <c r="PP440" s="115">
        <f>RANK(PJ440,PJ$9:PJ$497,0)</f>
        <v>38</v>
      </c>
      <c r="PQ440" s="115">
        <f>RANK(PK440,PK$9:PK$497,0)</f>
        <v>30</v>
      </c>
      <c r="PR440" s="115">
        <f>RANK(PL440,PL$9:PL$497,0)</f>
        <v>76</v>
      </c>
      <c r="PS440" s="119">
        <f>RANK(PM440,PM$9:PM$497,0)</f>
        <v>107</v>
      </c>
      <c r="PT440" s="120">
        <f>ROUND(FZ440/MAX(FZ$9:FZ$497)*100,0)</f>
        <v>54</v>
      </c>
      <c r="PU440" s="115">
        <f>ROUND(GA440/MAX(GA$9:GA$497)*100,0)</f>
        <v>24</v>
      </c>
      <c r="PV440" s="115">
        <f>ROUND(GB440/MAX(GB$9:GB$497)*100,0)</f>
        <v>57</v>
      </c>
      <c r="PW440" s="115">
        <f>ROUND(GC440/MAX(GC$9:GC$497)*100,0)</f>
        <v>40</v>
      </c>
      <c r="PX440" s="115">
        <f>ROUND(GD440/MAX(GD$9:GD$497)*100,0)</f>
        <v>8</v>
      </c>
      <c r="PY440" s="115">
        <f>ROUND(GE440/MAX(GE$9:GE$497)*100,0)</f>
        <v>8</v>
      </c>
      <c r="PZ440" s="115">
        <f>ROUND(GF440/MAX(GF$9:GF$497)*100,0)</f>
        <v>30</v>
      </c>
      <c r="QA440" s="116">
        <f>ROUND(GG440/MAX(GG$9:GG$497)*100,0)</f>
        <v>30</v>
      </c>
      <c r="QB440" s="115">
        <f>ROUND(GH440/MAX(GH$9:GH$497)*100,0)</f>
        <v>41</v>
      </c>
      <c r="QC440" s="121">
        <f>ROUND(GI440/MAX(GI$9:GI$497)*100,0)</f>
        <v>42</v>
      </c>
      <c r="QD440" s="120">
        <f>ROUND(AVERAGEIF($ES$9:$ES$497,$ES440,PT$9:PT$497),0)</f>
        <v>52</v>
      </c>
      <c r="QE440" s="120">
        <f>ROUND(AVERAGEIF($ES$9:$ES$497,$ES440,PU$9:PU$497),0)</f>
        <v>21</v>
      </c>
      <c r="QF440" s="120">
        <f>ROUND(AVERAGEIF($ES$9:$ES$497,$ES440,PV$9:PV$497),0)</f>
        <v>60</v>
      </c>
      <c r="QG440" s="120">
        <f>ROUND(AVERAGEIF($ES$9:$ES$497,$ES440,PW$9:PW$497),0)</f>
        <v>35</v>
      </c>
      <c r="QH440" s="120">
        <f>ROUND(AVERAGEIF($ES$9:$ES$497,$ES440,PX$9:PX$497),0)</f>
        <v>8</v>
      </c>
      <c r="QI440" s="120">
        <f>ROUND(AVERAGEIF($ES$9:$ES$497,$ES440,PY$9:PY$497),0)</f>
        <v>9</v>
      </c>
      <c r="QJ440" s="120">
        <f>ROUND(AVERAGEIF($ES$9:$ES$497,$ES440,PZ$9:PZ$497),0)</f>
        <v>35</v>
      </c>
      <c r="QK440" s="120">
        <f>ROUND(AVERAGEIF($ES$9:$ES$497,$ES440,QA$9:QA$497),0)</f>
        <v>46</v>
      </c>
      <c r="QL440" s="120">
        <f>ROUND(AVERAGEIF($ES$9:$ES$497,$ES440,QB$9:QB$497),0)</f>
        <v>43</v>
      </c>
      <c r="QM440" s="120">
        <f>ROUND(AVERAGEIF($ES$9:$ES$497,$ES440,QC$9:QC$497),0)</f>
        <v>53</v>
      </c>
      <c r="QN440" s="114">
        <f t="shared" si="1124"/>
        <v>514</v>
      </c>
      <c r="QO440" s="115">
        <f t="shared" si="1125"/>
        <v>318</v>
      </c>
      <c r="QP440" s="115">
        <f t="shared" si="1126"/>
        <v>546</v>
      </c>
      <c r="QQ440" s="115">
        <f t="shared" si="1127"/>
        <v>604</v>
      </c>
      <c r="QR440" s="115">
        <f t="shared" si="1128"/>
        <v>470</v>
      </c>
      <c r="QS440" s="119">
        <f t="shared" si="1129"/>
        <v>298</v>
      </c>
      <c r="QT440" s="114">
        <f>ROUND((QN440-MIN(QN$9:QN$497))/(MAX(QN$9:QN$497)-MIN(QN$9:QN$497))*100,0)</f>
        <v>44</v>
      </c>
      <c r="QU440" s="115">
        <f>ROUND((QO440-MIN(QO$9:QO$497))/(MAX(QO$9:QO$497)-MIN(QO$9:QO$497))*100,0)</f>
        <v>16</v>
      </c>
      <c r="QV440" s="115">
        <f>ROUND((QP440-MIN(QP$9:QP$497))/(MAX(QP$9:QP$497)-MIN(QP$9:QP$497))*100,0)</f>
        <v>28</v>
      </c>
      <c r="QW440" s="115">
        <f>ROUND((QQ440-MIN(QQ$9:QQ$497))/(MAX(QQ$9:QQ$497)-MIN(QQ$9:QQ$497))*100,0)</f>
        <v>40</v>
      </c>
      <c r="QX440" s="115">
        <f>ROUND((QR440-MIN(QR$9:QR$497))/(MAX(QR$9:QR$497)-MIN(QR$9:QR$497))*100,0)</f>
        <v>39</v>
      </c>
      <c r="QY440" s="115">
        <f>ROUND((QS440-MIN(QS$9:QS$497))/(MAX(QS$9:QS$497)-MIN(QS$9:QS$497))*100,0)</f>
        <v>25</v>
      </c>
      <c r="QZ440" s="114">
        <f>RANK(QN440,QN$9:QN$497,0)</f>
        <v>150</v>
      </c>
      <c r="RA440" s="115">
        <f>RANK(QO440,QO$9:QO$497,0)</f>
        <v>343</v>
      </c>
      <c r="RB440" s="115">
        <f>RANK(QP440,QP$9:QP$497,0)</f>
        <v>236</v>
      </c>
      <c r="RC440" s="115">
        <f>RANK(QQ440,QQ$9:QQ$497,0)</f>
        <v>166</v>
      </c>
      <c r="RD440" s="115">
        <f>RANK(QR440,QR$9:QR$497,0)</f>
        <v>291</v>
      </c>
      <c r="RE440" s="115">
        <f>RANK(QS440,QS$9:QS$497,0)</f>
        <v>345</v>
      </c>
      <c r="RF440" s="122"/>
      <c r="RG440" s="115">
        <f>($RH$3*(IH440+IJ440)*100*100/MAX(EX$9:EX$497)*$RO$3) +($RH$3*(II440+IJ440)*100*100/MAX(EX$9:EX$497)*$RO$4) + ($RH$3*IK440*100*100/MAX(EX$9:EX$497)*0.098)</f>
        <v>29.225000000000001</v>
      </c>
      <c r="RH440" s="115">
        <f>($RH$4*IL440*100*100/MAX(EZ$9:EZ$497))*$RQ$3</f>
        <v>0</v>
      </c>
      <c r="RI440" s="115">
        <f>($RH$3*IM440*100*100/MAX(EY$9:EY$497))*$RQ$4</f>
        <v>0</v>
      </c>
      <c r="RJ440" s="115">
        <f>($RH$3*IN440*100*100/MAX(EX$9:EX$497))</f>
        <v>0</v>
      </c>
      <c r="RK440" s="115">
        <f>($RH$4*IO440*100*100/MAX(EZ$9:EZ$497))*$RQ$3</f>
        <v>0</v>
      </c>
      <c r="RL440" s="115">
        <f>(($RL$4*IP440*100*((100/MAX(EX$9:EX$497)+100/MAX(EZ$9:EZ$497))/2))+($RL$4*IQ440*100*((100/MAX(EX$9:EX$497)+100/MAX(EZ$9:EZ$497))/2))+($RL$4*IR440*100*((100/MAX(EX$9:EX$497)+100/MAX(EZ$9:EZ$497))/2))+($RL$4*IS440*100*((100/MAX(EX$9:EX$497)+100/MAX(EZ$9:EZ$497))/2))+($RL$4*IT440*100*((100/MAX(EX$9:EX$497)+100/MAX(EZ$9:EZ$497))/2))+($RL$4*IU440*100*((100/MAX(EX$9:EX$497)+100/MAX(EZ$9:EZ$497))/2))+($RL$4*IV440*100*((100/MAX(EX$9:EX$497)+100/MAX(EZ$9:EZ$497))/2))+($RL$4*IW440*100*((100/MAX(EX$9:EX$497)+100/MAX(EZ$9:EZ$497))/2)))*$RS$3</f>
        <v>0</v>
      </c>
      <c r="RM440" s="115">
        <f>(($RH$3*IX440*100*100/MAX(EX$9:EX$497))+($RH$3*IY440*100*100/MAX(EX$9:EX$497))+($RH$3*IZ440*100*100/MAX(EX$9:EX$497))+($RH$3*JA440*100*100/MAX(EX$9:EX$497))+($RH$3*JB440*100*100/MAX(EX$9:EX$497))+($RH$3*JC440*100*100/MAX(EX$9:EX$497))+($RH$3*JD440*100*100/MAX(EX$9:EX$497))+($RH$3*JE440*100*100/MAX(EX$9:EX$497)))*$RS$4</f>
        <v>8.35</v>
      </c>
      <c r="RN440" s="115">
        <f>(($RH$4*JF440*100*100/MAX(EZ$9:EZ$497)) + ($RH$4*JG440*100*100/MAX(EZ$9:EZ$497)) + ($RH$4*JH440*100*100/MAX(EZ$9:EZ$497)) + ($RH$4*JI440*100*100/MAX(EZ$9:EZ$497)) + ($RH$4*JJ440*100*100/MAX(EZ$9:EZ$497)) + ($RH$4*JK440*100*100/MAX(EZ$9:EZ$497)) + ($RH$4*JL440*100*100/MAX(EZ$9:EZ$497)) + ($RH$4*JM440*100*100/MAX(EZ$9:EZ$497)))*$RU$3</f>
        <v>0</v>
      </c>
      <c r="RO440" s="115">
        <f>(($RL$4*JN440*100*((100/MAX(EX$9:EX$497)+100/MAX(EZ$9:EZ$497))/2))+($RL$4*JO440*100*((100/MAX(EX$9:EX$497)+100/MAX(EZ$9:EZ$497))/2))+($RL$4*JP440*100*((100/MAX(EX$9:EX$497)+100/MAX(EZ$9:EZ$497))/2))+($RL$4*JQ440*100*((100/MAX(EX$9:EX$497)+100/MAX(EZ$9:EZ$497))/2))+($RL$4*JR440*100*((100/MAX(EX$9:EX$497)+100/MAX(EZ$9:EZ$497))/2))+($RL$4*JS440*100*((100/MAX(EX$9:EX$497)+100/MAX(EZ$9:EZ$497))/2))+($RL$4*JT440*100*((100/MAX(EX$9:EX$497)+100/MAX(EZ$9:EZ$497))/2))+($RL$4*JU440*100*((100/MAX(EX$9:EX$497)+100/MAX(EZ$9:EZ$497))/2))+($RL$4*JV440*100*((100/MAX(EX$9:EX$497)+100/MAX(EZ$9:EZ$497))/2))+($RL$4*JW440*100*((100/MAX(EX$9:EX$497)+100/MAX(EZ$9:EZ$497))/2))+($RL$4*JX440*100*((100/MAX(EX$9:EX$497)+100/MAX(EZ$9:EZ$497))/2))+($RL$4*JY440*100*((100/MAX(EX$9:EX$497)+100/MAX(EZ$9:EZ$497))/2))+($RL$4*JZ440*100*((100/MAX(EX$9:EX$497)+100/MAX(EZ$9:EZ$497))/2)))*$RW$3/2</f>
        <v>0</v>
      </c>
      <c r="RP440" s="119">
        <f>($RJ$3*KA440*100*100/MAX(FA$9:FA$497)) + ($RJ$3*KB440*100*100/MAX(FA$9:FA$497)/2) + ($RJ$3*KC440*100*100/MAX(FA$9:FA$497)/2) + ($RJ$3*KD440*100*100/MAX(FA$9:FA$497)/4) + ($RJ$3*KE440*100*100/MAX(FA$9:FA$497)/4)</f>
        <v>0</v>
      </c>
      <c r="RQ440" s="118">
        <f>($RL$4*KF440*100*((100/MAX(EX$9:EX$497)+100/MAX(EZ$9:EZ$497)))) * ($RO$3/2) + (($RL$4*KG440*100*((100/MAX(EX$9:EX$497)+100/MAX(EZ$9:EZ$497))))+($RL$4*KH440*100*((100/MAX(EX$9:EX$497)+100/MAX(EZ$9:EZ$497))))+($RL$4*KI440*100*((100/MAX(EX$9:EX$497)+100/MAX(EZ$9:EZ$497))))+($RL$4*KJ440*100*((100/MAX(EX$9:EX$497)+100/MAX(EZ$9:EZ$497))))+($RL$4*KK440*100*((100/MAX(EX$9:EX$497)+100/MAX(EZ$9:EZ$497))))+($RL$4*KL440*100*((100/MAX(EX$9:EX$497)+100/MAX(EZ$9:EZ$497))))+($RL$4*KM440*100*((100/MAX(EX$9:EX$497)+100/MAX(EZ$9:EZ$497))))+($RL$4*KN440*100*((100/MAX(EX$9:EX$497)+100/MAX(EZ$9:EZ$497))))+($RL$4*KO440*100*((100/MAX(EX$9:EX$497)+100/MAX(EZ$9:EZ$497))))+($RL$4*KP440*100*((100/MAX(EX$9:EX$497)+100/MAX(EZ$9:EZ$497))))+($RL$4*KQ440*100*((100/MAX(EX$9:EX$497)+100/MAX(EZ$9:EZ$497))))+($RL$4*KR440*100*((100/MAX(EX$9:EX$497)+100/MAX(EZ$9:EZ$497))))+($RL$4*KS440*100*((100/MAX(EX$9:EX$497)+100/MAX(EZ$9:EZ$497))))+($RL$4*KV440*100*((100/MAX(EX$9:EX$497)+100/MAX(EZ$9:EZ$497))))) * (($RO$3+$RO$4)/6)</f>
        <v>0</v>
      </c>
      <c r="RR440" s="115">
        <f>(($RL$4*KW440*100*((100/MAX(EX$9:EX$497)+100/MAX(EZ$9:EZ$497))))) * ($RO$3/2) + (($RL$4*KX440*100*((100/MAX(EX$9:EX$497)+100/MAX(EZ$9:EZ$497))))+($RL$4*KY440*100*((100/MAX(EX$9:EX$497)+100/MAX(EZ$9:EZ$497))))+($RL$4*KZ440*100*((100/MAX(EX$9:EX$497)+100/MAX(EZ$9:EZ$497))))+($RL$4*LA440*100*((100/MAX(EX$9:EX$497)+100/MAX(EZ$9:EZ$497))))+($RL$4*LB440*100*((100/MAX(EX$9:EX$497)+100/MAX(EZ$9:EZ$497))))+($RL$4*LC440*100*((100/MAX(EX$9:EX$497)+100/MAX(EZ$9:EZ$497))))) * (($RO$3+$RO$4)/6)</f>
        <v>0</v>
      </c>
      <c r="RS440" s="119">
        <f>(($RL$4*LD440*100*((100/MAX(EX$9:EX$497)+100/MAX(EZ$9:EZ$497))))+($RL$4*LE440*100*((100/MAX(EX$9:EX$497)+100/MAX(EZ$9:EZ$497))))) * (($RO$3+$RO$4)/6)</f>
        <v>0</v>
      </c>
      <c r="RT440" s="118">
        <f>($RJ$4*LH440*100*(100/MAX(EV$9:EV$497)))+($RJ$4*LI440*100*(100/MAX(EV$9:EV$497)))</f>
        <v>0</v>
      </c>
      <c r="RU440" s="119">
        <f>($RJ$4*LJ440*(100/MAX(EV$9:EV$497)))/2 + ($RL$3*LK440*(100/MAX(EW$9:EW$497))) + ($RJ$4*LL440*(100/MAX(EV$9:EV$497)))/4 + ($RL$3*LM440*(100/MAX(EW$9:EW$497)))</f>
        <v>0</v>
      </c>
      <c r="RV440" s="118">
        <f>($RJ$4*LN440*100*100/MAX(EV$9:EV$497)/2)+($RJ$4*LO440*100*100/MAX(EV$9:EV$497)/2)+($RJ$4*LP440*100*100/MAX(EV$9:EV$497))+($RJ$4*LQ440*100*100/MAX(EV$9:EV$497))+($RJ$4*LR440*100*100/MAX(EV$9:EV$497))</f>
        <v>0</v>
      </c>
      <c r="RW440" s="115">
        <f>($RJ$4*LS440*100*100/MAX(EV$9:EV$497)) + (($RJ$4*LT440*100*100/MAX(EV$9:EV$497))+($RJ$4*LU440*100*100/MAX(EV$9:EV$497))+($RJ$4*LV440*100*100/MAX(EV$9:EV$497))+($RJ$4*LW440*100*100/MAX(EV$9:EV$497))+($RJ$4*LX440*100*100/MAX(EV$9:EV$497))+($RJ$4*LY440*100*100/MAX(EV$9:EV$497))+($RJ$4*LZ440*100*100/MAX(EV$9:EV$497))+($RJ$4*MA440*100*100/MAX(EV$9:EV$497)))/2</f>
        <v>0</v>
      </c>
      <c r="RX440" s="119">
        <f>($RJ$4*MB440*100*100/MAX(EV$9:EV$497))+($RJ$4*MC440*100*100/MAX(EV$9:EV$497))+($RJ$4*MD440*100*100/MAX(EV$9:EV$497))+($RJ$4*ME440*100*100/MAX(EV$9:EV$497))+($RJ$4*MF440*100*100/MAX(EV$9:EV$497))+($RJ$4*MG440*100*100/MAX(EV$9:EV$497))+($RJ$4*MH440*100*100/MAX(EV$9:EV$497))+($RJ$4*MI440*100*100/MAX(EV$9:EV$497))+($RJ$4*MJ440*100*100/MAX(EV$9:EV$497))+($RJ$4*MK440*100*100/MAX(EV$9:EV$497))+($RJ$4*ML440*100*100/MAX(EV$9:EV$497))+($RJ$4*MM440*100*100/MAX(EV$9:EV$497))+($RJ$4*MN440*100*100/MAX(EV$9:EV$497))</f>
        <v>0</v>
      </c>
      <c r="RY440" s="118">
        <f>($RJ$4*MQ440*100*100/MAX(EV$9:EV$497))/2 + (($RJ$4*MR440*100*100/MAX(EV$9:EV$497))+($RJ$4*MS440*100*100/MAX(EV$9:EV$497))+($RJ$4*MT440*100*100/MAX(EV$9:EV$497))+($RJ$4*MU440*100*100/MAX(EV$9:EV$497))+($RJ$4*MV440*100*100/MAX(EV$9:EV$497))+($RJ$4*MW440*100*100/MAX(EV$9:EV$497))+($RJ$4*MX440*100*100/MAX(EV$9:EV$497))+($RJ$4*MY440*100*100/MAX(EV$9:EV$497))+($RJ$4*MZ440*100*100/MAX(EV$9:EV$497))+($RJ$4*NA440*100*100/MAX(EV$9:EV$497))+($RJ$4*NB440*100*100/MAX(EV$9:EV$497))+($RJ$4*NC440*100*100/MAX(EV$9:EV$497))+($RJ$4*ND440*100*100/MAX(EV$9:EV$497))+($RJ$4*NG440*100*100/MAX(EV$9:EV$497)))/4</f>
        <v>4.213483146067416</v>
      </c>
      <c r="RZ440" s="115">
        <f>($RJ$4*NH440*100*100/MAX(EV$9:EV$497))/2 + (($RJ$4*NI440*100*100/MAX(EV$9:EV$497))+($RJ$4*NJ440*100*100/MAX(EV$9:EV$497))+($RJ$4*NK440*100*100/MAX(EV$9:EV$497))+($RJ$4*NL440*100*100/MAX(EV$9:EV$497))+($RJ$4*NM440*100*100/MAX(EV$9:EV$497))+($RJ$4*NN440*100*100/MAX(EV$9:EV$497)))/4</f>
        <v>0</v>
      </c>
      <c r="SA440" s="117">
        <f>(($RJ$4*NO440*100*100/MAX(EV$9:EV$497))+($RJ$4*NP440*100*100/MAX(EV$9:EV$497)))/4</f>
        <v>0</v>
      </c>
      <c r="SB440" s="118">
        <f t="shared" si="1130"/>
        <v>41.788483146067421</v>
      </c>
      <c r="SC440" s="115">
        <f t="shared" si="1131"/>
        <v>38.417696629213488</v>
      </c>
      <c r="SD440" s="115">
        <f t="shared" si="1132"/>
        <v>1.053370786516854</v>
      </c>
      <c r="SE440" s="115">
        <f t="shared" si="1133"/>
        <v>71.734363295880129</v>
      </c>
      <c r="SF440" s="115">
        <f t="shared" si="1134"/>
        <v>1.053370786516854</v>
      </c>
      <c r="SG440" s="115">
        <f t="shared" si="1135"/>
        <v>4.213483146067416</v>
      </c>
      <c r="SH440" s="115">
        <f>ROUND(SB440/MAX(SB$9:SB$497)*100,0)</f>
        <v>53</v>
      </c>
      <c r="SI440" s="115">
        <f>ROUND(SC440/MAX(SC$9:SC$497)*100,0)</f>
        <v>58</v>
      </c>
      <c r="SJ440" s="115">
        <f>ROUND(SD440/MAX(SD$9:SD$497)*100,0)</f>
        <v>2</v>
      </c>
      <c r="SK440" s="115">
        <f>ROUND(SE440/MAX(SE$9:SE$497)*100,0)</f>
        <v>55</v>
      </c>
      <c r="SL440" s="115">
        <f>ROUND(SF440/MAX(SF$9:SF$497)*100,0)</f>
        <v>3</v>
      </c>
      <c r="SM440" s="121">
        <f>ROUND(SG440/MAX(SG$9:SG$497)*100,0)</f>
        <v>4</v>
      </c>
      <c r="SN440" s="115">
        <f>ROUND(AVERAGEIF($ES$9:$ES$497,$ES440,SH$9:SH$497),0)</f>
        <v>26</v>
      </c>
      <c r="SO440" s="115">
        <f>ROUND(AVERAGEIF($ES$9:$ES$497,$ES440,SI$9:SI$497),0)</f>
        <v>26</v>
      </c>
      <c r="SP440" s="115">
        <f>ROUND(AVERAGEIF($ES$9:$ES$497,$ES440,SJ$9:SJ$497),0)</f>
        <v>3</v>
      </c>
      <c r="SQ440" s="115">
        <f>ROUND(AVERAGEIF($ES$9:$ES$497,$ES440,SK$9:SK$497),0)</f>
        <v>21</v>
      </c>
      <c r="SR440" s="115">
        <f>ROUND(AVERAGEIF($ES$9:$ES$497,$ES440,SL$9:SL$497),0)</f>
        <v>5</v>
      </c>
      <c r="SS440" s="121">
        <f>ROUND(AVERAGEIF($ES$9:$ES$497,$ES440,SM$9:SM$497),0)</f>
        <v>5</v>
      </c>
      <c r="ST440" s="114">
        <f>RANK(SB440,SB$9:SB$497,0)</f>
        <v>72</v>
      </c>
      <c r="SU440" s="115">
        <f>RANK(SC440,SC$9:SC$497,0)</f>
        <v>37</v>
      </c>
      <c r="SV440" s="115">
        <f>RANK(SD440,SD$9:SD$497,0)</f>
        <v>216</v>
      </c>
      <c r="SW440" s="115">
        <f>RANK(SE440,SE$9:SE$497,0)</f>
        <v>37</v>
      </c>
      <c r="SX440" s="115">
        <f>RANK(SF440,SF$9:SF$497,0)</f>
        <v>199</v>
      </c>
      <c r="SY440" s="115">
        <f>RANK(SG440,SG$9:SG$497,0)</f>
        <v>173</v>
      </c>
      <c r="SZ440" s="115">
        <f>COUNTIFS(SB$9:SB$497,"&gt;"&amp;SB440,$ES$9:$ES$497,$ES440)+1</f>
        <v>18</v>
      </c>
      <c r="TA440" s="115">
        <f>COUNTIFS(SC$9:SC$497,"&gt;"&amp;SC440,$ES$9:$ES$497,$ES440)+1</f>
        <v>12</v>
      </c>
      <c r="TB440" s="115">
        <f>COUNTIFS(SD$9:SD$497,"&gt;"&amp;SD440,$ES$9:$ES$497,$ES440)+1</f>
        <v>43</v>
      </c>
      <c r="TC440" s="115">
        <f>COUNTIFS(SE$9:SE$497,"&gt;"&amp;SE440,$ES$9:$ES$497,$ES440)+1</f>
        <v>12</v>
      </c>
      <c r="TD440" s="115">
        <f>COUNTIFS(SF$9:SF$497,"&gt;"&amp;SF440,$ES$9:$ES$497,$ES440)+1</f>
        <v>43</v>
      </c>
      <c r="TE440" s="117">
        <f>COUNTIFS(SG$9:SG$497,"&gt;"&amp;SG440,$ES$9:$ES$497,$ES440)+1</f>
        <v>30</v>
      </c>
      <c r="TF440" s="118">
        <f t="shared" si="1136"/>
        <v>131</v>
      </c>
      <c r="TG440" s="115">
        <f t="shared" si="1137"/>
        <v>136</v>
      </c>
      <c r="TH440" s="115">
        <f t="shared" si="1138"/>
        <v>57</v>
      </c>
      <c r="TI440" s="115">
        <f t="shared" si="1139"/>
        <v>129</v>
      </c>
      <c r="TJ440" s="115">
        <f t="shared" si="1140"/>
        <v>77</v>
      </c>
      <c r="TK440" s="115">
        <f t="shared" si="1141"/>
        <v>74</v>
      </c>
      <c r="TL440" s="117">
        <f t="shared" si="1142"/>
        <v>63</v>
      </c>
      <c r="TM440" s="118">
        <f>ROUND(TF440/MAX(TF$9:TF$497)*100,0)</f>
        <v>73</v>
      </c>
      <c r="TN440" s="115">
        <f>ROUND(TG440/MAX(TG$9:TG$497)*100,0)</f>
        <v>75</v>
      </c>
      <c r="TO440" s="115">
        <f>ROUND(TH440/MAX(TH$9:TH$497)*100,0)</f>
        <v>31</v>
      </c>
      <c r="TP440" s="115">
        <f>ROUND(TI440/MAX(TI$9:TI$497)*100,0)</f>
        <v>71</v>
      </c>
      <c r="TQ440" s="115">
        <f>ROUND(TJ440/MAX(TJ$9:TJ$497)*100,0)</f>
        <v>39</v>
      </c>
      <c r="TR440" s="115">
        <f>ROUND(TK440/MAX(TK$9:TK$497)*100,0)</f>
        <v>38</v>
      </c>
      <c r="TS440" s="119">
        <f>ROUND(TL440/MAX(TL$9:TL$497)*100,0)</f>
        <v>32</v>
      </c>
      <c r="TT440" s="120">
        <f>RANK(TM440,TM$9:TM$497,0)</f>
        <v>44</v>
      </c>
      <c r="TU440" s="115">
        <f>RANK(TN440,TN$9:TN$497,0)</f>
        <v>28</v>
      </c>
      <c r="TV440" s="115">
        <f>RANK(TO440,TO$9:TO$497,0)</f>
        <v>132</v>
      </c>
      <c r="TW440" s="115">
        <f>RANK(TP440,TP$9:TP$497,0)</f>
        <v>31</v>
      </c>
      <c r="TX440" s="115">
        <f>RANK(TQ440,TQ$9:TQ$497,0)</f>
        <v>56</v>
      </c>
      <c r="TY440" s="115">
        <f>RANK(TR440,TR$9:TR$497,0)</f>
        <v>111</v>
      </c>
      <c r="TZ440" s="121">
        <f>RANK(TS440,TS$9:TS$497,0)</f>
        <v>134</v>
      </c>
      <c r="UA440" s="132"/>
      <c r="UB440" s="7" t="s">
        <v>1</v>
      </c>
    </row>
    <row r="441" spans="1:548" x14ac:dyDescent="0.15">
      <c r="A441" s="183">
        <v>433</v>
      </c>
      <c r="B441" s="200" t="s">
        <v>1593</v>
      </c>
      <c r="C441" s="143"/>
      <c r="D441" s="143"/>
      <c r="E441" s="161" t="s">
        <v>518</v>
      </c>
      <c r="F441" s="65">
        <v>122</v>
      </c>
      <c r="G441" s="65" t="s">
        <v>908</v>
      </c>
      <c r="H441" s="144" t="s">
        <v>909</v>
      </c>
      <c r="I441" s="66" t="s">
        <v>521</v>
      </c>
      <c r="J441" s="67" t="s">
        <v>521</v>
      </c>
      <c r="K441" s="67" t="s">
        <v>521</v>
      </c>
      <c r="L441" s="67" t="s">
        <v>521</v>
      </c>
      <c r="M441" s="67" t="s">
        <v>521</v>
      </c>
      <c r="N441" s="67" t="s">
        <v>521</v>
      </c>
      <c r="O441" s="67" t="s">
        <v>521</v>
      </c>
      <c r="P441" s="67" t="s">
        <v>521</v>
      </c>
      <c r="Q441" s="67" t="s">
        <v>521</v>
      </c>
      <c r="R441" s="68" t="s">
        <v>521</v>
      </c>
      <c r="S441" s="69" t="s">
        <v>521</v>
      </c>
      <c r="T441" s="67" t="s">
        <v>521</v>
      </c>
      <c r="U441" s="67" t="s">
        <v>521</v>
      </c>
      <c r="V441" s="67" t="s">
        <v>521</v>
      </c>
      <c r="W441" s="67" t="s">
        <v>521</v>
      </c>
      <c r="X441" s="67" t="s">
        <v>521</v>
      </c>
      <c r="Y441" s="67" t="s">
        <v>521</v>
      </c>
      <c r="Z441" s="67" t="s">
        <v>521</v>
      </c>
      <c r="AA441" s="67" t="s">
        <v>521</v>
      </c>
      <c r="AB441" s="68" t="s">
        <v>521</v>
      </c>
      <c r="AC441" s="69" t="s">
        <v>521</v>
      </c>
      <c r="AD441" s="67" t="s">
        <v>521</v>
      </c>
      <c r="AE441" s="67" t="s">
        <v>521</v>
      </c>
      <c r="AF441" s="67" t="s">
        <v>521</v>
      </c>
      <c r="AG441" s="67" t="s">
        <v>521</v>
      </c>
      <c r="AH441" s="67" t="s">
        <v>521</v>
      </c>
      <c r="AI441" s="67" t="s">
        <v>521</v>
      </c>
      <c r="AJ441" s="67" t="s">
        <v>521</v>
      </c>
      <c r="AK441" s="67" t="s">
        <v>521</v>
      </c>
      <c r="AL441" s="68" t="s">
        <v>521</v>
      </c>
      <c r="AM441" s="69" t="s">
        <v>521</v>
      </c>
      <c r="AN441" s="67" t="s">
        <v>521</v>
      </c>
      <c r="AO441" s="67" t="s">
        <v>521</v>
      </c>
      <c r="AP441" s="67" t="s">
        <v>521</v>
      </c>
      <c r="AQ441" s="67" t="s">
        <v>521</v>
      </c>
      <c r="AR441" s="67" t="s">
        <v>521</v>
      </c>
      <c r="AS441" s="67" t="s">
        <v>521</v>
      </c>
      <c r="AT441" s="67" t="s">
        <v>521</v>
      </c>
      <c r="AU441" s="67" t="s">
        <v>521</v>
      </c>
      <c r="AV441" s="68" t="s">
        <v>521</v>
      </c>
      <c r="AW441" s="69" t="s">
        <v>521</v>
      </c>
      <c r="AX441" s="67" t="s">
        <v>521</v>
      </c>
      <c r="AY441" s="67" t="s">
        <v>521</v>
      </c>
      <c r="AZ441" s="67" t="s">
        <v>521</v>
      </c>
      <c r="BA441" s="67" t="s">
        <v>521</v>
      </c>
      <c r="BB441" s="67" t="s">
        <v>521</v>
      </c>
      <c r="BC441" s="67" t="s">
        <v>521</v>
      </c>
      <c r="BD441" s="67" t="s">
        <v>521</v>
      </c>
      <c r="BE441" s="67" t="s">
        <v>521</v>
      </c>
      <c r="BF441" s="68" t="s">
        <v>521</v>
      </c>
      <c r="BG441" s="69" t="s">
        <v>521</v>
      </c>
      <c r="BH441" s="67" t="s">
        <v>521</v>
      </c>
      <c r="BI441" s="67" t="s">
        <v>521</v>
      </c>
      <c r="BJ441" s="67" t="s">
        <v>521</v>
      </c>
      <c r="BK441" s="67" t="s">
        <v>521</v>
      </c>
      <c r="BL441" s="67" t="s">
        <v>521</v>
      </c>
      <c r="BM441" s="67" t="s">
        <v>521</v>
      </c>
      <c r="BN441" s="67" t="s">
        <v>521</v>
      </c>
      <c r="BO441" s="67" t="s">
        <v>521</v>
      </c>
      <c r="BP441" s="68" t="s">
        <v>521</v>
      </c>
      <c r="BQ441" s="70" t="s">
        <v>521</v>
      </c>
      <c r="BR441" s="67" t="s">
        <v>521</v>
      </c>
      <c r="BS441" s="67" t="s">
        <v>521</v>
      </c>
      <c r="BT441" s="67" t="s">
        <v>521</v>
      </c>
      <c r="BU441" s="67" t="s">
        <v>521</v>
      </c>
      <c r="BV441" s="67" t="s">
        <v>521</v>
      </c>
      <c r="BW441" s="67" t="s">
        <v>521</v>
      </c>
      <c r="BX441" s="67" t="s">
        <v>521</v>
      </c>
      <c r="BY441" s="67" t="s">
        <v>521</v>
      </c>
      <c r="BZ441" s="68" t="s">
        <v>521</v>
      </c>
      <c r="CA441" s="69" t="s">
        <v>521</v>
      </c>
      <c r="CB441" s="67" t="s">
        <v>521</v>
      </c>
      <c r="CC441" s="67" t="s">
        <v>521</v>
      </c>
      <c r="CD441" s="67" t="s">
        <v>521</v>
      </c>
      <c r="CE441" s="67" t="s">
        <v>521</v>
      </c>
      <c r="CF441" s="67" t="s">
        <v>521</v>
      </c>
      <c r="CG441" s="67" t="s">
        <v>521</v>
      </c>
      <c r="CH441" s="67" t="s">
        <v>521</v>
      </c>
      <c r="CI441" s="67" t="s">
        <v>521</v>
      </c>
      <c r="CJ441" s="68" t="s">
        <v>521</v>
      </c>
      <c r="CK441" s="69" t="s">
        <v>521</v>
      </c>
      <c r="CL441" s="67" t="s">
        <v>521</v>
      </c>
      <c r="CM441" s="67" t="s">
        <v>521</v>
      </c>
      <c r="CN441" s="67" t="s">
        <v>521</v>
      </c>
      <c r="CO441" s="67" t="s">
        <v>521</v>
      </c>
      <c r="CP441" s="67" t="s">
        <v>521</v>
      </c>
      <c r="CQ441" s="67" t="s">
        <v>521</v>
      </c>
      <c r="CR441" s="67" t="s">
        <v>521</v>
      </c>
      <c r="CS441" s="67" t="s">
        <v>521</v>
      </c>
      <c r="CT441" s="68" t="s">
        <v>521</v>
      </c>
      <c r="CU441" s="69" t="s">
        <v>521</v>
      </c>
      <c r="CV441" s="67" t="s">
        <v>521</v>
      </c>
      <c r="CW441" s="67" t="s">
        <v>521</v>
      </c>
      <c r="CX441" s="67" t="s">
        <v>521</v>
      </c>
      <c r="CY441" s="67" t="s">
        <v>521</v>
      </c>
      <c r="CZ441" s="67" t="s">
        <v>521</v>
      </c>
      <c r="DA441" s="67" t="s">
        <v>521</v>
      </c>
      <c r="DB441" s="67" t="s">
        <v>521</v>
      </c>
      <c r="DC441" s="67" t="s">
        <v>521</v>
      </c>
      <c r="DD441" s="68" t="s">
        <v>521</v>
      </c>
      <c r="DE441" s="69" t="s">
        <v>521</v>
      </c>
      <c r="DF441" s="71" t="s">
        <v>521</v>
      </c>
      <c r="DG441" s="67" t="s">
        <v>521</v>
      </c>
      <c r="DH441" s="67" t="s">
        <v>521</v>
      </c>
      <c r="DI441" s="67" t="s">
        <v>521</v>
      </c>
      <c r="DJ441" s="67" t="s">
        <v>521</v>
      </c>
      <c r="DK441" s="67" t="s">
        <v>521</v>
      </c>
      <c r="DL441" s="67" t="s">
        <v>521</v>
      </c>
      <c r="DM441" s="67" t="s">
        <v>521</v>
      </c>
      <c r="DN441" s="68" t="s">
        <v>521</v>
      </c>
      <c r="DO441" s="70" t="s">
        <v>521</v>
      </c>
      <c r="DP441" s="71" t="s">
        <v>521</v>
      </c>
      <c r="DQ441" s="67" t="s">
        <v>521</v>
      </c>
      <c r="DR441" s="67" t="s">
        <v>521</v>
      </c>
      <c r="DS441" s="67" t="s">
        <v>521</v>
      </c>
      <c r="DT441" s="67" t="s">
        <v>521</v>
      </c>
      <c r="DU441" s="67" t="s">
        <v>521</v>
      </c>
      <c r="DV441" s="67" t="s">
        <v>521</v>
      </c>
      <c r="DW441" s="67" t="s">
        <v>521</v>
      </c>
      <c r="DX441" s="72" t="s">
        <v>521</v>
      </c>
      <c r="DY441" s="73" t="s">
        <v>522</v>
      </c>
      <c r="DZ441" s="74">
        <v>3</v>
      </c>
      <c r="EA441" s="74">
        <v>3</v>
      </c>
      <c r="EB441" s="74">
        <v>4</v>
      </c>
      <c r="EC441" s="75">
        <v>4</v>
      </c>
      <c r="ED441" s="76" t="s">
        <v>522</v>
      </c>
      <c r="EE441" s="74">
        <f t="shared" si="1095"/>
        <v>3</v>
      </c>
      <c r="EF441" s="74">
        <f t="shared" si="1143"/>
        <v>9</v>
      </c>
      <c r="EG441" s="74">
        <f t="shared" si="1144"/>
        <v>36</v>
      </c>
      <c r="EH441" s="77">
        <f t="shared" si="1145"/>
        <v>144</v>
      </c>
      <c r="EI441" s="73">
        <v>10</v>
      </c>
      <c r="EJ441" s="74">
        <v>50</v>
      </c>
      <c r="EK441" s="74">
        <v>270</v>
      </c>
      <c r="EL441" s="74">
        <v>900</v>
      </c>
      <c r="EM441" s="191">
        <v>4500</v>
      </c>
      <c r="EN441" s="78">
        <v>1</v>
      </c>
      <c r="EO441" s="79">
        <f t="shared" si="1146"/>
        <v>1.6666666666666667</v>
      </c>
      <c r="EP441" s="79">
        <f t="shared" si="1147"/>
        <v>3</v>
      </c>
      <c r="EQ441" s="79">
        <f t="shared" si="1148"/>
        <v>2.5</v>
      </c>
      <c r="ER441" s="80">
        <f t="shared" si="1149"/>
        <v>3.125</v>
      </c>
      <c r="ES441" s="128" t="s">
        <v>523</v>
      </c>
      <c r="ET441" s="82"/>
      <c r="EU441" s="83">
        <v>4</v>
      </c>
      <c r="EV441" s="73">
        <v>112</v>
      </c>
      <c r="EW441" s="74">
        <v>100</v>
      </c>
      <c r="EX441" s="74">
        <v>105</v>
      </c>
      <c r="EY441" s="74">
        <v>69</v>
      </c>
      <c r="EZ441" s="74">
        <v>21</v>
      </c>
      <c r="FA441" s="74">
        <v>42</v>
      </c>
      <c r="FB441" s="74">
        <v>77</v>
      </c>
      <c r="FC441" s="74">
        <v>31</v>
      </c>
      <c r="FD441" s="74">
        <f t="shared" si="1096"/>
        <v>126</v>
      </c>
      <c r="FE441" s="84">
        <f t="shared" si="1097"/>
        <v>136</v>
      </c>
      <c r="FF441" s="73">
        <f>RANK(EV441,$EV$9:$EV$497,0)</f>
        <v>51</v>
      </c>
      <c r="FG441" s="74">
        <f>RANK(EW441,$EW$9:$EW$497,0)</f>
        <v>17</v>
      </c>
      <c r="FH441" s="74">
        <f>RANK(EX441,$EX$9:$EX$497,0)</f>
        <v>6</v>
      </c>
      <c r="FI441" s="74">
        <f>RANK(EY441,$EY$9:$EY$497,0)</f>
        <v>47</v>
      </c>
      <c r="FJ441" s="74">
        <f>RANK(EZ441,$EZ$9:$EZ$497,0)</f>
        <v>188</v>
      </c>
      <c r="FK441" s="74">
        <f>RANK(FA441,$FA$9:$FA$497,0)</f>
        <v>54</v>
      </c>
      <c r="FL441" s="74">
        <f>RANK(FB441,$FB$9:$FB$497,0)</f>
        <v>66</v>
      </c>
      <c r="FM441" s="74">
        <f>RANK(FC441,$FC$9:$FC$497,0)</f>
        <v>267</v>
      </c>
      <c r="FN441" s="74">
        <f>RANK(FD441,$FD$9:$FD$497,0)</f>
        <v>10</v>
      </c>
      <c r="FO441" s="84">
        <f>RANK(FE441,$FE$9:$FE$497,0)</f>
        <v>77</v>
      </c>
      <c r="FP441" s="73">
        <f>COUNTIFS($EV$9:$EV$497,"&gt;"&amp;EV441,$ES$9:$ES$497,ES441)+1</f>
        <v>21</v>
      </c>
      <c r="FQ441" s="74">
        <f>COUNTIFS($EW$9:$EW$497,"&gt;"&amp;EW441,$ES$9:$ES$497,ES441)+1</f>
        <v>2</v>
      </c>
      <c r="FR441" s="74">
        <f>COUNTIFS($EX$9:$EX$497,"&gt;"&amp;EX441,$ES$9:$ES$497,ES441)+1</f>
        <v>1</v>
      </c>
      <c r="FS441" s="74">
        <f>COUNTIFS($EY$9:$EY$497,"&gt;"&amp;EY441,$ES$9:$ES$497,ES441)+1</f>
        <v>29</v>
      </c>
      <c r="FT441" s="74">
        <f>COUNTIFS($EZ$9:$EZ$497,"&gt;"&amp;EZ441,$ES$9:$ES$497,ES441)+1</f>
        <v>36</v>
      </c>
      <c r="FU441" s="74">
        <f>COUNTIFS($FA$9:$FA$497,"&gt;"&amp;FA441,$ES$9:$ES$497,ES441)+1</f>
        <v>3</v>
      </c>
      <c r="FV441" s="74">
        <f>COUNTIFS($FB$9:$FB$497,"&gt;"&amp;FB441,$ES$9:$ES$497,ES441)+1</f>
        <v>3</v>
      </c>
      <c r="FW441" s="74">
        <f>COUNTIFS($FC$9:$FC$497,"&gt;"&amp;FC441,$ES$9:$ES$497,ES441)+1</f>
        <v>34</v>
      </c>
      <c r="FX441" s="74">
        <f>COUNTIFS($FD$9:$FD$497,"&gt;"&amp;FD441,$ES$9:$ES$497,ES441)+1</f>
        <v>3</v>
      </c>
      <c r="FY441" s="84">
        <f>COUNTIFS($FE$9:$FE$497,"&gt;"&amp;FE441,$ES$9:$ES$497,ES441)+1</f>
        <v>3</v>
      </c>
      <c r="FZ441" s="85">
        <f t="shared" si="1098"/>
        <v>0.92</v>
      </c>
      <c r="GA441" s="86">
        <f t="shared" si="1099"/>
        <v>0.82</v>
      </c>
      <c r="GB441" s="86">
        <f t="shared" si="1100"/>
        <v>0.86</v>
      </c>
      <c r="GC441" s="86">
        <f t="shared" si="1101"/>
        <v>0.56999999999999995</v>
      </c>
      <c r="GD441" s="86">
        <f t="shared" si="1102"/>
        <v>0.17</v>
      </c>
      <c r="GE441" s="86">
        <f t="shared" si="1103"/>
        <v>0.34</v>
      </c>
      <c r="GF441" s="86">
        <f t="shared" si="1104"/>
        <v>0.63</v>
      </c>
      <c r="GG441" s="86">
        <f t="shared" si="1105"/>
        <v>0.25</v>
      </c>
      <c r="GH441" s="86">
        <f t="shared" si="1106"/>
        <v>1.03</v>
      </c>
      <c r="GI441" s="87">
        <f t="shared" si="1107"/>
        <v>1.1100000000000001</v>
      </c>
      <c r="GJ441" s="85">
        <f>ROUND(((FZ441-AVERAGE(FZ$9:FZ$497))/STDEVP(FZ$9:FZ$497)*10+50),2)</f>
        <v>48.19</v>
      </c>
      <c r="GK441" s="86">
        <f>ROUND(((GA441-AVERAGE(GA$9:GA$497))/STDEVP(GA$9:GA$497)*10+50),2)</f>
        <v>53.87</v>
      </c>
      <c r="GL441" s="86">
        <f>ROUND(((GB441-AVERAGE(GB$9:GB$497))/STDEVP(GB$9:GB$497)*10+50),2)</f>
        <v>60.41</v>
      </c>
      <c r="GM441" s="86">
        <f>ROUND(((GC441-AVERAGE(GC$9:GC$497))/STDEVP(GC$9:GC$497)*10+50),2)</f>
        <v>52.2</v>
      </c>
      <c r="GN441" s="86">
        <f>ROUND(((GD441-AVERAGE(GD$9:GD$497))/STDEVP(GD$9:GD$497)*10+50),2)</f>
        <v>42.39</v>
      </c>
      <c r="GO441" s="86">
        <f>ROUND(((GE441-AVERAGE(GE$9:GE$497))/STDEVP(GE$9:GE$497)*10+50),2)</f>
        <v>49.7</v>
      </c>
      <c r="GP441" s="86">
        <f>ROUND(((GF441-AVERAGE(GF$9:GF$497))/STDEVP(GF$9:GF$497)*10+50),2)</f>
        <v>49.85</v>
      </c>
      <c r="GQ441" s="86">
        <f>ROUND(((GG441-AVERAGE(GG$9:GG$497))/STDEVP(GG$9:GG$497)*10+50),2)</f>
        <v>38.08</v>
      </c>
      <c r="GR441" s="86">
        <f>ROUND(((GH441-AVERAGE(GH$9:GH$497))/STDEVP(GH$9:GH$497)*10+50),2)</f>
        <v>52.02</v>
      </c>
      <c r="GS441" s="87">
        <f>ROUND(((GI441-AVERAGE(GI$9:GI$497))/STDEVP(GI$9:GI$497)*10+50),2)</f>
        <v>47.82</v>
      </c>
      <c r="GT441" s="73">
        <f>RANK(GJ441,$GJ$9:$GJ$497,0)</f>
        <v>239</v>
      </c>
      <c r="GU441" s="74">
        <f>RANK(GK441,$GK$9:$GK$497,0)</f>
        <v>145</v>
      </c>
      <c r="GV441" s="74">
        <f>RANK(GL441,$GL$9:$GL$497,0)</f>
        <v>73</v>
      </c>
      <c r="GW441" s="74">
        <f>RANK(GM441,$GM$9:$GM$497,0)</f>
        <v>139</v>
      </c>
      <c r="GX441" s="74">
        <f>RANK(GN441,$GN$9:$GN$497,0)</f>
        <v>348</v>
      </c>
      <c r="GY441" s="74">
        <f>RANK(GO441,$GO$9:$GO$497,0)</f>
        <v>128</v>
      </c>
      <c r="GZ441" s="74">
        <f>RANK(GP441,$GP$9:$GP$497,0)</f>
        <v>217</v>
      </c>
      <c r="HA441" s="74">
        <f>RANK(GQ441,$GQ$9:$GQ$497,0)</f>
        <v>378</v>
      </c>
      <c r="HB441" s="74">
        <f>RANK(GR441,$GR$9:$GR$497,0)</f>
        <v>150</v>
      </c>
      <c r="HC441" s="84">
        <f>RANK(GS441,$GS$9:$GS$497,0)</f>
        <v>228</v>
      </c>
      <c r="HD441" s="85">
        <f>ROUND(AVERAGEIF($ES$9:$ES$497,$ES441,$FZ$9:$FZ$497),2)</f>
        <v>1.1399999999999999</v>
      </c>
      <c r="HE441" s="86">
        <f>ROUND(AVERAGEIF($ES$9:$ES$497,$ES441,$GA$9:$GA$497),2)</f>
        <v>0.46</v>
      </c>
      <c r="HF441" s="86">
        <f>ROUND(AVERAGEIF($ES$9:$ES$497,$ES441,$GB$9:$GB$497),2)</f>
        <v>0.65</v>
      </c>
      <c r="HG441" s="86">
        <f>ROUND(AVERAGEIF($ES$9:$ES$497,$ES441,$GC$9:$GC$497),2)</f>
        <v>0.74</v>
      </c>
      <c r="HH441" s="86">
        <f>ROUND(AVERAGEIF($ES$9:$ES$497,$ES441,$GD$9:$GD$497),2)</f>
        <v>0.27</v>
      </c>
      <c r="HI441" s="86">
        <f>ROUND(AVERAGEIF($ES$9:$ES$497,$ES441,$GE$9:$GE$497),2)</f>
        <v>0.23</v>
      </c>
      <c r="HJ441" s="86">
        <f>ROUND(AVERAGEIF($ES$9:$ES$497,$ES441,$GF$9:$GF$497),2)</f>
        <v>0.3</v>
      </c>
      <c r="HK441" s="86">
        <f>ROUND(AVERAGEIF($ES$9:$ES$497,$ES441,$GG$9:$GG$497),2)</f>
        <v>0.28000000000000003</v>
      </c>
      <c r="HL441" s="86">
        <f>ROUND(AVERAGEIF($ES$9:$ES$497,$ES441,$GH$9:$GH$497),2)</f>
        <v>0.92</v>
      </c>
      <c r="HM441" s="87">
        <f>ROUND(AVERAGEIF($ES$9:$ES$497,$ES441,$GI$9:$GI$497),2)</f>
        <v>0.93</v>
      </c>
      <c r="HN441" s="88">
        <f t="shared" si="1108"/>
        <v>-0.21999999999999986</v>
      </c>
      <c r="HO441" s="89">
        <f t="shared" si="1109"/>
        <v>0.35999999999999993</v>
      </c>
      <c r="HP441" s="89">
        <f t="shared" si="1110"/>
        <v>0.20999999999999996</v>
      </c>
      <c r="HQ441" s="89">
        <f t="shared" si="1111"/>
        <v>-0.17000000000000004</v>
      </c>
      <c r="HR441" s="89">
        <f t="shared" si="1112"/>
        <v>-0.1</v>
      </c>
      <c r="HS441" s="89">
        <f t="shared" si="1113"/>
        <v>0.11000000000000001</v>
      </c>
      <c r="HT441" s="89">
        <f t="shared" si="1114"/>
        <v>0.33</v>
      </c>
      <c r="HU441" s="89">
        <f t="shared" si="1115"/>
        <v>-3.0000000000000027E-2</v>
      </c>
      <c r="HV441" s="89">
        <f t="shared" si="1116"/>
        <v>0.10999999999999999</v>
      </c>
      <c r="HW441" s="90">
        <f t="shared" si="1117"/>
        <v>0.18000000000000005</v>
      </c>
      <c r="HX441" s="73">
        <f>COUNTIFS($FZ$9:$FZ$497,"&gt;"&amp;FZ441,$ES$9:$ES$497,$ES441)+1</f>
        <v>79</v>
      </c>
      <c r="HY441" s="74">
        <f>COUNTIFS($GA$9:$GA$497,"&gt;"&amp;GA441,$ES$9:$ES$497,$ES441)+1</f>
        <v>3</v>
      </c>
      <c r="HZ441" s="74">
        <f>COUNTIFS($GB$9:$GB$497,"&gt;"&amp;GB441,$ES$9:$ES$497,$ES441)+1</f>
        <v>19</v>
      </c>
      <c r="IA441" s="74">
        <f>COUNTIFS($GC$9:$GC$497,"&gt;"&amp;GC441,$ES$9:$ES$497,$ES441)+1</f>
        <v>74</v>
      </c>
      <c r="IB441" s="74">
        <f>COUNTIFS($GD$9:$GD$497,"&gt;"&amp;GD441,$ES$9:$ES$497,$ES441)+1</f>
        <v>91</v>
      </c>
      <c r="IC441" s="74">
        <f>COUNTIFS($GE$9:$GE$497,"&gt;"&amp;GE441,$ES$9:$ES$497,$ES441)+1</f>
        <v>8</v>
      </c>
      <c r="ID441" s="74">
        <f>COUNTIFS($GF$9:$GF$497,"&gt;"&amp;GF441,$ES$9:$ES$497,$ES441)+1</f>
        <v>6</v>
      </c>
      <c r="IE441" s="74">
        <f>COUNTIFS($GG$9:$GG$497,"&gt;"&amp;GG441,$ES$9:$ES$497,$ES441)+1</f>
        <v>36</v>
      </c>
      <c r="IF441" s="74">
        <f>COUNTIFS($GH$9:$GH$497,"&gt;"&amp;GH441,$ES$9:$ES$497,$ES441)+1</f>
        <v>31</v>
      </c>
      <c r="IG441" s="84">
        <f>COUNTIFS($GI$9:$GI$497,"&gt;"&amp;GI441,$ES$9:$ES$497,$ES441)+1</f>
        <v>24</v>
      </c>
      <c r="IH441" s="91">
        <v>0.1</v>
      </c>
      <c r="II441" s="79">
        <v>0.05</v>
      </c>
      <c r="IJ441" s="79"/>
      <c r="IK441" s="79"/>
      <c r="IL441" s="79"/>
      <c r="IM441" s="92"/>
      <c r="IN441" s="93"/>
      <c r="IO441" s="94"/>
      <c r="IP441" s="95"/>
      <c r="IQ441" s="79"/>
      <c r="IR441" s="79"/>
      <c r="IS441" s="79"/>
      <c r="IT441" s="79"/>
      <c r="IU441" s="79"/>
      <c r="IV441" s="79"/>
      <c r="IW441" s="96"/>
      <c r="IX441" s="93"/>
      <c r="IY441" s="79"/>
      <c r="IZ441" s="79">
        <v>0.05</v>
      </c>
      <c r="JA441" s="79"/>
      <c r="JB441" s="79"/>
      <c r="JC441" s="79"/>
      <c r="JD441" s="79"/>
      <c r="JE441" s="97"/>
      <c r="JF441" s="95"/>
      <c r="JG441" s="79"/>
      <c r="JH441" s="79"/>
      <c r="JI441" s="79"/>
      <c r="JJ441" s="79"/>
      <c r="JK441" s="79"/>
      <c r="JL441" s="79"/>
      <c r="JM441" s="96"/>
      <c r="JN441" s="93"/>
      <c r="JO441" s="79"/>
      <c r="JP441" s="79"/>
      <c r="JQ441" s="79"/>
      <c r="JR441" s="79"/>
      <c r="JS441" s="79"/>
      <c r="JT441" s="79"/>
      <c r="JU441" s="79"/>
      <c r="JV441" s="79"/>
      <c r="JW441" s="79">
        <v>0.1</v>
      </c>
      <c r="JX441" s="79"/>
      <c r="JY441" s="79"/>
      <c r="JZ441" s="97"/>
      <c r="KA441" s="93"/>
      <c r="KB441" s="79"/>
      <c r="KC441" s="79"/>
      <c r="KD441" s="79"/>
      <c r="KE441" s="97"/>
      <c r="KF441" s="95"/>
      <c r="KG441" s="79"/>
      <c r="KH441" s="79"/>
      <c r="KI441" s="79"/>
      <c r="KJ441" s="79"/>
      <c r="KK441" s="98"/>
      <c r="KL441" s="79"/>
      <c r="KM441" s="79"/>
      <c r="KN441" s="79"/>
      <c r="KO441" s="79"/>
      <c r="KP441" s="79"/>
      <c r="KQ441" s="79"/>
      <c r="KR441" s="79"/>
      <c r="KS441" s="96"/>
      <c r="KT441" s="96"/>
      <c r="KU441" s="96"/>
      <c r="KV441" s="96"/>
      <c r="KW441" s="93"/>
      <c r="KX441" s="79"/>
      <c r="KY441" s="79"/>
      <c r="KZ441" s="79"/>
      <c r="LA441" s="79"/>
      <c r="LB441" s="79"/>
      <c r="LC441" s="96"/>
      <c r="LD441" s="93"/>
      <c r="LE441" s="94"/>
      <c r="LF441" s="99"/>
      <c r="LG441" s="75"/>
      <c r="LH441" s="93"/>
      <c r="LI441" s="79"/>
      <c r="LJ441" s="74"/>
      <c r="LK441" s="74"/>
      <c r="LL441" s="74"/>
      <c r="LM441" s="100"/>
      <c r="LN441" s="95"/>
      <c r="LO441" s="79"/>
      <c r="LP441" s="79"/>
      <c r="LQ441" s="79"/>
      <c r="LR441" s="96"/>
      <c r="LS441" s="93"/>
      <c r="LT441" s="79"/>
      <c r="LU441" s="79"/>
      <c r="LV441" s="79"/>
      <c r="LW441" s="79"/>
      <c r="LX441" s="79"/>
      <c r="LY441" s="79"/>
      <c r="LZ441" s="79"/>
      <c r="MA441" s="97"/>
      <c r="MB441" s="95"/>
      <c r="MC441" s="79"/>
      <c r="MD441" s="79"/>
      <c r="ME441" s="79"/>
      <c r="MF441" s="79"/>
      <c r="MG441" s="79"/>
      <c r="MH441" s="79"/>
      <c r="MI441" s="79"/>
      <c r="MJ441" s="79"/>
      <c r="MK441" s="79"/>
      <c r="ML441" s="79"/>
      <c r="MM441" s="79"/>
      <c r="MN441" s="98"/>
      <c r="MO441" s="98"/>
      <c r="MP441" s="96"/>
      <c r="MQ441" s="93"/>
      <c r="MR441" s="79"/>
      <c r="MS441" s="79"/>
      <c r="MT441" s="79"/>
      <c r="MU441" s="79"/>
      <c r="MV441" s="98"/>
      <c r="MW441" s="79"/>
      <c r="MX441" s="79">
        <v>0.1</v>
      </c>
      <c r="MY441" s="79"/>
      <c r="MZ441" s="79"/>
      <c r="NA441" s="79"/>
      <c r="NB441" s="79">
        <v>0.1</v>
      </c>
      <c r="NC441" s="79"/>
      <c r="ND441" s="96"/>
      <c r="NE441" s="96"/>
      <c r="NF441" s="96"/>
      <c r="NG441" s="96"/>
      <c r="NH441" s="93"/>
      <c r="NI441" s="79"/>
      <c r="NJ441" s="79"/>
      <c r="NK441" s="79"/>
      <c r="NL441" s="79"/>
      <c r="NM441" s="79"/>
      <c r="NN441" s="94"/>
      <c r="NO441" s="93"/>
      <c r="NP441" s="80"/>
      <c r="NQ441" s="196" t="s">
        <v>1589</v>
      </c>
      <c r="NR441" s="196" t="s">
        <v>1597</v>
      </c>
      <c r="NS441" s="196"/>
      <c r="NT441" s="196"/>
      <c r="NU441" s="196" t="s">
        <v>1598</v>
      </c>
      <c r="NV441" s="187">
        <v>44568</v>
      </c>
      <c r="NW441" s="196" t="s">
        <v>2308</v>
      </c>
      <c r="NX441" s="136" t="s">
        <v>2302</v>
      </c>
      <c r="NY441" s="129" t="s">
        <v>912</v>
      </c>
      <c r="NZ441" s="136" t="s">
        <v>1599</v>
      </c>
      <c r="OA441" s="137"/>
      <c r="OB441" s="137"/>
      <c r="OC441" s="137"/>
      <c r="OD441" s="110">
        <f t="shared" si="1150"/>
        <v>144</v>
      </c>
      <c r="OE441" s="109">
        <v>5</v>
      </c>
      <c r="OF441" s="110">
        <f t="shared" si="1151"/>
        <v>31</v>
      </c>
      <c r="OG441" s="109">
        <v>7</v>
      </c>
      <c r="OH441" s="111">
        <f>ROUND(AVERAGEIF($ES$9:$ES$497,$ES441,EV$9:EV$497),0)</f>
        <v>79</v>
      </c>
      <c r="OI441" s="112">
        <f>ROUND(AVERAGEIF($ES$9:$ES$497,$ES441,EW$9:EW$497),0)</f>
        <v>32</v>
      </c>
      <c r="OJ441" s="112">
        <f>ROUND(AVERAGEIF($ES$9:$ES$497,$ES441,EX$9:EX$497),0)</f>
        <v>45</v>
      </c>
      <c r="OK441" s="112">
        <f>ROUND(AVERAGEIF($ES$9:$ES$497,$ES441,EY$9:EY$497),0)</f>
        <v>53</v>
      </c>
      <c r="OL441" s="112">
        <f>ROUND(AVERAGEIF($ES$9:$ES$497,$ES441,EZ$9:EZ$497),0)</f>
        <v>20</v>
      </c>
      <c r="OM441" s="112">
        <f>ROUND(AVERAGEIF($ES$9:$ES$497,$ES441,FA$9:FA$497),0)</f>
        <v>18</v>
      </c>
      <c r="ON441" s="112">
        <f>ROUND(AVERAGEIF($ES$9:$ES$497,$ES441,FB$9:FB$497),0)</f>
        <v>23</v>
      </c>
      <c r="OO441" s="112">
        <f>ROUND(AVERAGEIF($ES$9:$ES$497,$ES441,FC$9:FC$497),0)</f>
        <v>23</v>
      </c>
      <c r="OP441" s="112">
        <f>ROUND(AVERAGEIF($ES$9:$ES$497,$ES441,FD$9:FD$497),0)</f>
        <v>64</v>
      </c>
      <c r="OQ441" s="113">
        <f>ROUND(AVERAGEIF($ES$9:$ES$497,$ES441,FE$9:FE$497),0)</f>
        <v>68</v>
      </c>
      <c r="OR441" s="114">
        <f>ROUND(EV441/MAX(EV$9:EV$497)*100,0)</f>
        <v>63</v>
      </c>
      <c r="OS441" s="115">
        <f>ROUND(EW441/MAX(EW$9:EW$497)*100,0)</f>
        <v>79</v>
      </c>
      <c r="OT441" s="115">
        <f>ROUND(EX441/MAX(EX$9:EX$497)*100,0)</f>
        <v>88</v>
      </c>
      <c r="OU441" s="115">
        <f>ROUND(EY441/MAX(EY$9:EY$497)*100,0)</f>
        <v>46</v>
      </c>
      <c r="OV441" s="115">
        <f>ROUND(EZ441/MAX(EZ$9:EZ$497)*100,0)</f>
        <v>17</v>
      </c>
      <c r="OW441" s="115">
        <f>ROUND(FA441/MAX(FA$9:FA$497)*100,0)</f>
        <v>37</v>
      </c>
      <c r="OX441" s="115">
        <f>ROUND(FB441/MAX(FB$9:FB$497)*100,0)</f>
        <v>57</v>
      </c>
      <c r="OY441" s="116">
        <f>ROUND(FC441/MAX(FC$9:FC$497)*100,0)</f>
        <v>21</v>
      </c>
      <c r="OZ441" s="115">
        <f>ROUND(FD441/MAX(FD$9:FD$497)*100,0)</f>
        <v>85</v>
      </c>
      <c r="PA441" s="117">
        <f>ROUND(FE441/MAX(FE$9:FE$497)*100,0)</f>
        <v>56</v>
      </c>
      <c r="PB441" s="118">
        <f t="shared" si="1118"/>
        <v>729</v>
      </c>
      <c r="PC441" s="115">
        <f t="shared" si="1119"/>
        <v>516</v>
      </c>
      <c r="PD441" s="115">
        <f t="shared" si="1120"/>
        <v>780</v>
      </c>
      <c r="PE441" s="115">
        <f t="shared" si="1121"/>
        <v>771</v>
      </c>
      <c r="PF441" s="115">
        <f t="shared" si="1122"/>
        <v>616</v>
      </c>
      <c r="PG441" s="119">
        <f t="shared" si="1123"/>
        <v>544</v>
      </c>
      <c r="PH441" s="118">
        <f>ROUND(PB441/MAX(PB$9:PB$497)*100,0)</f>
        <v>87</v>
      </c>
      <c r="PI441" s="115">
        <f>ROUND(PC441/MAX(PC$9:PC$497)*100,0)</f>
        <v>62</v>
      </c>
      <c r="PJ441" s="115">
        <f>ROUND(PD441/MAX(PD$9:PD$497)*100,0)</f>
        <v>83</v>
      </c>
      <c r="PK441" s="115">
        <f>ROUND(PE441/MAX(PE$9:PE$497)*100,0)</f>
        <v>77</v>
      </c>
      <c r="PL441" s="115">
        <f>ROUND(PF441/MAX(PF$9:PF$497)*100,0)</f>
        <v>87</v>
      </c>
      <c r="PM441" s="119">
        <f>ROUND(PG441/MAX(PG$9:PG$497)*100,0)</f>
        <v>79</v>
      </c>
      <c r="PN441" s="118">
        <f>RANK(PH441,PH$9:PH$497,0)</f>
        <v>8</v>
      </c>
      <c r="PO441" s="115">
        <f>RANK(PI441,PI$9:PI$497,0)</f>
        <v>52</v>
      </c>
      <c r="PP441" s="115">
        <f>RANK(PJ441,PJ$9:PJ$497,0)</f>
        <v>14</v>
      </c>
      <c r="PQ441" s="115">
        <f>RANK(PK441,PK$9:PK$497,0)</f>
        <v>23</v>
      </c>
      <c r="PR441" s="115">
        <f>RANK(PL441,PL$9:PL$497,0)</f>
        <v>17</v>
      </c>
      <c r="PS441" s="119">
        <f>RANK(PM441,PM$9:PM$497,0)</f>
        <v>16</v>
      </c>
      <c r="PT441" s="120">
        <f>ROUND(FZ441/MAX(FZ$9:FZ$497)*100,0)</f>
        <v>50</v>
      </c>
      <c r="PU441" s="115">
        <f>ROUND(GA441/MAX(GA$9:GA$497)*100,0)</f>
        <v>46</v>
      </c>
      <c r="PV441" s="115">
        <f>ROUND(GB441/MAX(GB$9:GB$497)*100,0)</f>
        <v>63</v>
      </c>
      <c r="PW441" s="115">
        <f>ROUND(GC441/MAX(GC$9:GC$497)*100,0)</f>
        <v>45</v>
      </c>
      <c r="PX441" s="115">
        <f>ROUND(GD441/MAX(GD$9:GD$497)*100,0)</f>
        <v>9</v>
      </c>
      <c r="PY441" s="115">
        <f>ROUND(GE441/MAX(GE$9:GE$497)*100,0)</f>
        <v>20</v>
      </c>
      <c r="PZ441" s="115">
        <f>ROUND(GF441/MAX(GF$9:GF$497)*100,0)</f>
        <v>30</v>
      </c>
      <c r="QA441" s="116">
        <f>ROUND(GG441/MAX(GG$9:GG$497)*100,0)</f>
        <v>14</v>
      </c>
      <c r="QB441" s="115">
        <f>ROUND(GH441/MAX(GH$9:GH$497)*100,0)</f>
        <v>46</v>
      </c>
      <c r="QC441" s="121">
        <f>ROUND(GI441/MAX(GI$9:GI$497)*100,0)</f>
        <v>35</v>
      </c>
      <c r="QD441" s="120">
        <f>ROUND(AVERAGEIF($ES$9:$ES$497,$ES441,PT$9:PT$497),0)</f>
        <v>62</v>
      </c>
      <c r="QE441" s="120">
        <f>ROUND(AVERAGEIF($ES$9:$ES$497,$ES441,PU$9:PU$497),0)</f>
        <v>26</v>
      </c>
      <c r="QF441" s="120">
        <f>ROUND(AVERAGEIF($ES$9:$ES$497,$ES441,PV$9:PV$497),0)</f>
        <v>48</v>
      </c>
      <c r="QG441" s="120">
        <f>ROUND(AVERAGEIF($ES$9:$ES$497,$ES441,PW$9:PW$497),0)</f>
        <v>58</v>
      </c>
      <c r="QH441" s="120">
        <f>ROUND(AVERAGEIF($ES$9:$ES$497,$ES441,PX$9:PX$497),0)</f>
        <v>15</v>
      </c>
      <c r="QI441" s="120">
        <f>ROUND(AVERAGEIF($ES$9:$ES$497,$ES441,PY$9:PY$497),0)</f>
        <v>14</v>
      </c>
      <c r="QJ441" s="120">
        <f>ROUND(AVERAGEIF($ES$9:$ES$497,$ES441,PZ$9:PZ$497),0)</f>
        <v>14</v>
      </c>
      <c r="QK441" s="120">
        <f>ROUND(AVERAGEIF($ES$9:$ES$497,$ES441,QA$9:QA$497),0)</f>
        <v>15</v>
      </c>
      <c r="QL441" s="120">
        <f>ROUND(AVERAGEIF($ES$9:$ES$497,$ES441,QB$9:QB$497),0)</f>
        <v>41</v>
      </c>
      <c r="QM441" s="120">
        <f>ROUND(AVERAGEIF($ES$9:$ES$497,$ES441,QC$9:QC$497),0)</f>
        <v>30</v>
      </c>
      <c r="QN441" s="114">
        <f t="shared" si="1124"/>
        <v>563</v>
      </c>
      <c r="QO441" s="115">
        <f t="shared" si="1125"/>
        <v>347</v>
      </c>
      <c r="QP441" s="115">
        <f t="shared" si="1126"/>
        <v>599</v>
      </c>
      <c r="QQ441" s="115">
        <f t="shared" si="1127"/>
        <v>605</v>
      </c>
      <c r="QR441" s="115">
        <f t="shared" si="1128"/>
        <v>542</v>
      </c>
      <c r="QS441" s="119">
        <f t="shared" si="1129"/>
        <v>392</v>
      </c>
      <c r="QT441" s="114">
        <f>ROUND((QN441-MIN(QN$9:QN$497))/(MAX(QN$9:QN$497)-MIN(QN$9:QN$497))*100,0)</f>
        <v>52</v>
      </c>
      <c r="QU441" s="115">
        <f>ROUND((QO441-MIN(QO$9:QO$497))/(MAX(QO$9:QO$497)-MIN(QO$9:QO$497))*100,0)</f>
        <v>20</v>
      </c>
      <c r="QV441" s="115">
        <f>ROUND((QP441-MIN(QP$9:QP$497))/(MAX(QP$9:QP$497)-MIN(QP$9:QP$497))*100,0)</f>
        <v>36</v>
      </c>
      <c r="QW441" s="115">
        <f>ROUND((QQ441-MIN(QQ$9:QQ$497))/(MAX(QQ$9:QQ$497)-MIN(QQ$9:QQ$497))*100,0)</f>
        <v>40</v>
      </c>
      <c r="QX441" s="115">
        <f>ROUND((QR441-MIN(QR$9:QR$497))/(MAX(QR$9:QR$497)-MIN(QR$9:QR$497))*100,0)</f>
        <v>52</v>
      </c>
      <c r="QY441" s="115">
        <f>ROUND((QS441-MIN(QS$9:QS$497))/(MAX(QS$9:QS$497)-MIN(QS$9:QS$497))*100,0)</f>
        <v>44</v>
      </c>
      <c r="QZ441" s="114">
        <f>RANK(QN441,QN$9:QN$497,0)</f>
        <v>88</v>
      </c>
      <c r="RA441" s="115">
        <f>RANK(QO441,QO$9:QO$497,0)</f>
        <v>269</v>
      </c>
      <c r="RB441" s="115">
        <f>RANK(QP441,QP$9:QP$497,0)</f>
        <v>142</v>
      </c>
      <c r="RC441" s="115">
        <f>RANK(QQ441,QQ$9:QQ$497,0)</f>
        <v>165</v>
      </c>
      <c r="RD441" s="115">
        <f>RANK(QR441,QR$9:QR$497,0)</f>
        <v>161</v>
      </c>
      <c r="RE441" s="115">
        <f>RANK(QS441,QS$9:QS$497,0)</f>
        <v>168</v>
      </c>
      <c r="RF441" s="122"/>
      <c r="RG441" s="115">
        <f>($RH$3*(IH441+IJ441)*100*100/MAX(EX$9:EX$497)*$RO$3) +($RH$3*(II441+IJ441)*100*100/MAX(EX$9:EX$497)*$RO$4) + ($RH$3*IK441*100*100/MAX(EX$9:EX$497)*0.098)</f>
        <v>34.270833333333329</v>
      </c>
      <c r="RH441" s="115">
        <f>($RH$4*IL441*100*100/MAX(EZ$9:EZ$497))*$RQ$3</f>
        <v>0</v>
      </c>
      <c r="RI441" s="115">
        <f>($RH$3*IM441*100*100/MAX(EY$9:EY$497))*$RQ$4</f>
        <v>0</v>
      </c>
      <c r="RJ441" s="115">
        <f>($RH$3*IN441*100*100/MAX(EX$9:EX$497))</f>
        <v>0</v>
      </c>
      <c r="RK441" s="115">
        <f>($RH$4*IO441*100*100/MAX(EZ$9:EZ$497))*$RQ$3</f>
        <v>0</v>
      </c>
      <c r="RL441" s="115">
        <f>(($RL$4*IP441*100*((100/MAX(EX$9:EX$497)+100/MAX(EZ$9:EZ$497))/2))+($RL$4*IQ441*100*((100/MAX(EX$9:EX$497)+100/MAX(EZ$9:EZ$497))/2))+($RL$4*IR441*100*((100/MAX(EX$9:EX$497)+100/MAX(EZ$9:EZ$497))/2))+($RL$4*IS441*100*((100/MAX(EX$9:EX$497)+100/MAX(EZ$9:EZ$497))/2))+($RL$4*IT441*100*((100/MAX(EX$9:EX$497)+100/MAX(EZ$9:EZ$497))/2))+($RL$4*IU441*100*((100/MAX(EX$9:EX$497)+100/MAX(EZ$9:EZ$497))/2))+($RL$4*IV441*100*((100/MAX(EX$9:EX$497)+100/MAX(EZ$9:EZ$497))/2))+($RL$4*IW441*100*((100/MAX(EX$9:EX$497)+100/MAX(EZ$9:EZ$497))/2)))*$RS$3</f>
        <v>0</v>
      </c>
      <c r="RM441" s="115">
        <f>(($RH$3*IX441*100*100/MAX(EX$9:EX$497))+($RH$3*IY441*100*100/MAX(EX$9:EX$497))+($RH$3*IZ441*100*100/MAX(EX$9:EX$497))+($RH$3*JA441*100*100/MAX(EX$9:EX$497))+($RH$3*JB441*100*100/MAX(EX$9:EX$497))+($RH$3*JC441*100*100/MAX(EX$9:EX$497))+($RH$3*JD441*100*100/MAX(EX$9:EX$497))+($RH$3*JE441*100*100/MAX(EX$9:EX$497)))*$RS$4</f>
        <v>4.1749999999999998</v>
      </c>
      <c r="RN441" s="115">
        <f>(($RH$4*JF441*100*100/MAX(EZ$9:EZ$497)) + ($RH$4*JG441*100*100/MAX(EZ$9:EZ$497)) + ($RH$4*JH441*100*100/MAX(EZ$9:EZ$497)) + ($RH$4*JI441*100*100/MAX(EZ$9:EZ$497)) + ($RH$4*JJ441*100*100/MAX(EZ$9:EZ$497)) + ($RH$4*JK441*100*100/MAX(EZ$9:EZ$497)) + ($RH$4*JL441*100*100/MAX(EZ$9:EZ$497)) + ($RH$4*JM441*100*100/MAX(EZ$9:EZ$497)))*$RU$3</f>
        <v>0</v>
      </c>
      <c r="RO441" s="115">
        <f>(($RL$4*JN441*100*((100/MAX(EX$9:EX$497)+100/MAX(EZ$9:EZ$497))/2))+($RL$4*JO441*100*((100/MAX(EX$9:EX$497)+100/MAX(EZ$9:EZ$497))/2))+($RL$4*JP441*100*((100/MAX(EX$9:EX$497)+100/MAX(EZ$9:EZ$497))/2))+($RL$4*JQ441*100*((100/MAX(EX$9:EX$497)+100/MAX(EZ$9:EZ$497))/2))+($RL$4*JR441*100*((100/MAX(EX$9:EX$497)+100/MAX(EZ$9:EZ$497))/2))+($RL$4*JS441*100*((100/MAX(EX$9:EX$497)+100/MAX(EZ$9:EZ$497))/2))+($RL$4*JT441*100*((100/MAX(EX$9:EX$497)+100/MAX(EZ$9:EZ$497))/2))+($RL$4*JU441*100*((100/MAX(EX$9:EX$497)+100/MAX(EZ$9:EZ$497))/2))+($RL$4*JV441*100*((100/MAX(EX$9:EX$497)+100/MAX(EZ$9:EZ$497))/2))+($RL$4*JW441*100*((100/MAX(EX$9:EX$497)+100/MAX(EZ$9:EZ$497))/2))+($RL$4*JX441*100*((100/MAX(EX$9:EX$497)+100/MAX(EZ$9:EZ$497))/2))+($RL$4*JY441*100*((100/MAX(EX$9:EX$497)+100/MAX(EZ$9:EZ$497))/2))+($RL$4*JZ441*100*((100/MAX(EX$9:EX$497)+100/MAX(EZ$9:EZ$497))/2)))*$RW$3/2</f>
        <v>5.2266666666666675</v>
      </c>
      <c r="RP441" s="119">
        <f>($RJ$3*KA441*100*100/MAX(FA$9:FA$497)) + ($RJ$3*KB441*100*100/MAX(FA$9:FA$497)/2) + ($RJ$3*KC441*100*100/MAX(FA$9:FA$497)/2) + ($RJ$3*KD441*100*100/MAX(FA$9:FA$497)/4) + ($RJ$3*KE441*100*100/MAX(FA$9:FA$497)/4)</f>
        <v>0</v>
      </c>
      <c r="RQ441" s="118">
        <f>($RL$4*KF441*100*((100/MAX(EX$9:EX$497)+100/MAX(EZ$9:EZ$497)))) * ($RO$3/2) + (($RL$4*KG441*100*((100/MAX(EX$9:EX$497)+100/MAX(EZ$9:EZ$497))))+($RL$4*KH441*100*((100/MAX(EX$9:EX$497)+100/MAX(EZ$9:EZ$497))))+($RL$4*KI441*100*((100/MAX(EX$9:EX$497)+100/MAX(EZ$9:EZ$497))))+($RL$4*KJ441*100*((100/MAX(EX$9:EX$497)+100/MAX(EZ$9:EZ$497))))+($RL$4*KK441*100*((100/MAX(EX$9:EX$497)+100/MAX(EZ$9:EZ$497))))+($RL$4*KL441*100*((100/MAX(EX$9:EX$497)+100/MAX(EZ$9:EZ$497))))+($RL$4*KM441*100*((100/MAX(EX$9:EX$497)+100/MAX(EZ$9:EZ$497))))+($RL$4*KN441*100*((100/MAX(EX$9:EX$497)+100/MAX(EZ$9:EZ$497))))+($RL$4*KO441*100*((100/MAX(EX$9:EX$497)+100/MAX(EZ$9:EZ$497))))+($RL$4*KP441*100*((100/MAX(EX$9:EX$497)+100/MAX(EZ$9:EZ$497))))+($RL$4*KQ441*100*((100/MAX(EX$9:EX$497)+100/MAX(EZ$9:EZ$497))))+($RL$4*KR441*100*((100/MAX(EX$9:EX$497)+100/MAX(EZ$9:EZ$497))))+($RL$4*KS441*100*((100/MAX(EX$9:EX$497)+100/MAX(EZ$9:EZ$497))))+($RL$4*KV441*100*((100/MAX(EX$9:EX$497)+100/MAX(EZ$9:EZ$497))))) * (($RO$3+$RO$4)/6)</f>
        <v>0</v>
      </c>
      <c r="RR441" s="115">
        <f>(($RL$4*KW441*100*((100/MAX(EX$9:EX$497)+100/MAX(EZ$9:EZ$497))))) * ($RO$3/2) + (($RL$4*KX441*100*((100/MAX(EX$9:EX$497)+100/MAX(EZ$9:EZ$497))))+($RL$4*KY441*100*((100/MAX(EX$9:EX$497)+100/MAX(EZ$9:EZ$497))))+($RL$4*KZ441*100*((100/MAX(EX$9:EX$497)+100/MAX(EZ$9:EZ$497))))+($RL$4*LA441*100*((100/MAX(EX$9:EX$497)+100/MAX(EZ$9:EZ$497))))+($RL$4*LB441*100*((100/MAX(EX$9:EX$497)+100/MAX(EZ$9:EZ$497))))+($RL$4*LC441*100*((100/MAX(EX$9:EX$497)+100/MAX(EZ$9:EZ$497))))) * (($RO$3+$RO$4)/6)</f>
        <v>0</v>
      </c>
      <c r="RS441" s="119">
        <f>(($RL$4*LD441*100*((100/MAX(EX$9:EX$497)+100/MAX(EZ$9:EZ$497))))+($RL$4*LE441*100*((100/MAX(EX$9:EX$497)+100/MAX(EZ$9:EZ$497))))) * (($RO$3+$RO$4)/6)</f>
        <v>0</v>
      </c>
      <c r="RT441" s="118">
        <f>($RJ$4*LH441*100*(100/MAX(EV$9:EV$497)))+($RJ$4*LI441*100*(100/MAX(EV$9:EV$497)))</f>
        <v>0</v>
      </c>
      <c r="RU441" s="119">
        <f>($RJ$4*LJ441*(100/MAX(EV$9:EV$497)))/2 + ($RL$3*LK441*(100/MAX(EW$9:EW$497))) + ($RJ$4*LL441*(100/MAX(EV$9:EV$497)))/4 + ($RL$3*LM441*(100/MAX(EW$9:EW$497)))</f>
        <v>0</v>
      </c>
      <c r="RV441" s="118">
        <f>($RJ$4*LN441*100*100/MAX(EV$9:EV$497)/2)+($RJ$4*LO441*100*100/MAX(EV$9:EV$497)/2)+($RJ$4*LP441*100*100/MAX(EV$9:EV$497))+($RJ$4*LQ441*100*100/MAX(EV$9:EV$497))+($RJ$4*LR441*100*100/MAX(EV$9:EV$497))</f>
        <v>0</v>
      </c>
      <c r="RW441" s="115">
        <f>($RJ$4*LS441*100*100/MAX(EV$9:EV$497)) + (($RJ$4*LT441*100*100/MAX(EV$9:EV$497))+($RJ$4*LU441*100*100/MAX(EV$9:EV$497))+($RJ$4*LV441*100*100/MAX(EV$9:EV$497))+($RJ$4*LW441*100*100/MAX(EV$9:EV$497))+($RJ$4*LX441*100*100/MAX(EV$9:EV$497))+($RJ$4*LY441*100*100/MAX(EV$9:EV$497))+($RJ$4*LZ441*100*100/MAX(EV$9:EV$497))+($RJ$4*MA441*100*100/MAX(EV$9:EV$497)))/2</f>
        <v>0</v>
      </c>
      <c r="RX441" s="119">
        <f>($RJ$4*MB441*100*100/MAX(EV$9:EV$497))+($RJ$4*MC441*100*100/MAX(EV$9:EV$497))+($RJ$4*MD441*100*100/MAX(EV$9:EV$497))+($RJ$4*ME441*100*100/MAX(EV$9:EV$497))+($RJ$4*MF441*100*100/MAX(EV$9:EV$497))+($RJ$4*MG441*100*100/MAX(EV$9:EV$497))+($RJ$4*MH441*100*100/MAX(EV$9:EV$497))+($RJ$4*MI441*100*100/MAX(EV$9:EV$497))+($RJ$4*MJ441*100*100/MAX(EV$9:EV$497))+($RJ$4*MK441*100*100/MAX(EV$9:EV$497))+($RJ$4*ML441*100*100/MAX(EV$9:EV$497))+($RJ$4*MM441*100*100/MAX(EV$9:EV$497))+($RJ$4*MN441*100*100/MAX(EV$9:EV$497))</f>
        <v>0</v>
      </c>
      <c r="RY441" s="118">
        <f>($RJ$4*MQ441*100*100/MAX(EV$9:EV$497))/2 + (($RJ$4*MR441*100*100/MAX(EV$9:EV$497))+($RJ$4*MS441*100*100/MAX(EV$9:EV$497))+($RJ$4*MT441*100*100/MAX(EV$9:EV$497))+($RJ$4*MU441*100*100/MAX(EV$9:EV$497))+($RJ$4*MV441*100*100/MAX(EV$9:EV$497))+($RJ$4*MW441*100*100/MAX(EV$9:EV$497))+($RJ$4*MX441*100*100/MAX(EV$9:EV$497))+($RJ$4*MY441*100*100/MAX(EV$9:EV$497))+($RJ$4*MZ441*100*100/MAX(EV$9:EV$497))+($RJ$4*NA441*100*100/MAX(EV$9:EV$497))+($RJ$4*NB441*100*100/MAX(EV$9:EV$497))+($RJ$4*NC441*100*100/MAX(EV$9:EV$497))+($RJ$4*ND441*100*100/MAX(EV$9:EV$497))+($RJ$4*NG441*100*100/MAX(EV$9:EV$497)))/4</f>
        <v>8.4269662921348321</v>
      </c>
      <c r="RZ441" s="115">
        <f>($RJ$4*NH441*100*100/MAX(EV$9:EV$497))/2 + (($RJ$4*NI441*100*100/MAX(EV$9:EV$497))+($RJ$4*NJ441*100*100/MAX(EV$9:EV$497))+($RJ$4*NK441*100*100/MAX(EV$9:EV$497))+($RJ$4*NL441*100*100/MAX(EV$9:EV$497))+($RJ$4*NM441*100*100/MAX(EV$9:EV$497))+($RJ$4*NN441*100*100/MAX(EV$9:EV$497)))/4</f>
        <v>0</v>
      </c>
      <c r="SA441" s="117">
        <f>(($RJ$4*NO441*100*100/MAX(EV$9:EV$497))+($RJ$4*NP441*100*100/MAX(EV$9:EV$497)))/4</f>
        <v>0</v>
      </c>
      <c r="SB441" s="118">
        <f t="shared" si="1130"/>
        <v>52.099466292134821</v>
      </c>
      <c r="SC441" s="115">
        <f t="shared" si="1131"/>
        <v>45.357893258426955</v>
      </c>
      <c r="SD441" s="115">
        <f t="shared" si="1132"/>
        <v>7.3334082397003755</v>
      </c>
      <c r="SE441" s="115">
        <f t="shared" si="1133"/>
        <v>62.016226591760287</v>
      </c>
      <c r="SF441" s="115">
        <f t="shared" si="1134"/>
        <v>7.3334082397003755</v>
      </c>
      <c r="SG441" s="115">
        <f t="shared" si="1135"/>
        <v>8.4269662921348321</v>
      </c>
      <c r="SH441" s="115">
        <f>ROUND(SB441/MAX(SB$9:SB$497)*100,0)</f>
        <v>66</v>
      </c>
      <c r="SI441" s="115">
        <f>ROUND(SC441/MAX(SC$9:SC$497)*100,0)</f>
        <v>69</v>
      </c>
      <c r="SJ441" s="115">
        <f>ROUND(SD441/MAX(SD$9:SD$497)*100,0)</f>
        <v>12</v>
      </c>
      <c r="SK441" s="115">
        <f>ROUND(SE441/MAX(SE$9:SE$497)*100,0)</f>
        <v>48</v>
      </c>
      <c r="SL441" s="115">
        <f>ROUND(SF441/MAX(SF$9:SF$497)*100,0)</f>
        <v>18</v>
      </c>
      <c r="SM441" s="121">
        <f>ROUND(SG441/MAX(SG$9:SG$497)*100,0)</f>
        <v>8</v>
      </c>
      <c r="SN441" s="115">
        <f>ROUND(AVERAGEIF($ES$9:$ES$497,$ES441,SH$9:SH$497),0)</f>
        <v>26</v>
      </c>
      <c r="SO441" s="115">
        <f>ROUND(AVERAGEIF($ES$9:$ES$497,$ES441,SI$9:SI$497),0)</f>
        <v>23</v>
      </c>
      <c r="SP441" s="115">
        <f>ROUND(AVERAGEIF($ES$9:$ES$497,$ES441,SJ$9:SJ$497),0)</f>
        <v>4</v>
      </c>
      <c r="SQ441" s="115">
        <f>ROUND(AVERAGEIF($ES$9:$ES$497,$ES441,SK$9:SK$497),0)</f>
        <v>20</v>
      </c>
      <c r="SR441" s="115">
        <f>ROUND(AVERAGEIF($ES$9:$ES$497,$ES441,SL$9:SL$497),0)</f>
        <v>7</v>
      </c>
      <c r="SS441" s="121">
        <f>ROUND(AVERAGEIF($ES$9:$ES$497,$ES441,SM$9:SM$497),0)</f>
        <v>6</v>
      </c>
      <c r="ST441" s="114">
        <f>RANK(SB441,SB$9:SB$497,0)</f>
        <v>39</v>
      </c>
      <c r="SU441" s="115">
        <f>RANK(SC441,SC$9:SC$497,0)</f>
        <v>24</v>
      </c>
      <c r="SV441" s="115">
        <f>RANK(SD441,SD$9:SD$497,0)</f>
        <v>84</v>
      </c>
      <c r="SW441" s="115">
        <f>RANK(SE441,SE$9:SE$497,0)</f>
        <v>51</v>
      </c>
      <c r="SX441" s="115">
        <f>RANK(SF441,SF$9:SF$497,0)</f>
        <v>34</v>
      </c>
      <c r="SY441" s="115">
        <f>RANK(SG441,SG$9:SG$497,0)</f>
        <v>119</v>
      </c>
      <c r="SZ441" s="115">
        <f>COUNTIFS(SB$9:SB$497,"&gt;"&amp;SB441,$ES$9:$ES$497,$ES441)+1</f>
        <v>9</v>
      </c>
      <c r="TA441" s="115">
        <f>COUNTIFS(SC$9:SC$497,"&gt;"&amp;SC441,$ES$9:$ES$497,$ES441)+1</f>
        <v>10</v>
      </c>
      <c r="TB441" s="115">
        <f>COUNTIFS(SD$9:SD$497,"&gt;"&amp;SD441,$ES$9:$ES$497,$ES441)+1</f>
        <v>10</v>
      </c>
      <c r="TC441" s="115">
        <f>COUNTIFS(SE$9:SE$497,"&gt;"&amp;SE441,$ES$9:$ES$497,$ES441)+1</f>
        <v>19</v>
      </c>
      <c r="TD441" s="115">
        <f>COUNTIFS(SF$9:SF$497,"&gt;"&amp;SF441,$ES$9:$ES$497,$ES441)+1</f>
        <v>10</v>
      </c>
      <c r="TE441" s="117">
        <f>COUNTIFS(SG$9:SG$497,"&gt;"&amp;SG441,$ES$9:$ES$497,$ES441)+1</f>
        <v>26</v>
      </c>
      <c r="TF441" s="118">
        <f t="shared" si="1136"/>
        <v>153</v>
      </c>
      <c r="TG441" s="115">
        <f t="shared" si="1137"/>
        <v>156</v>
      </c>
      <c r="TH441" s="115">
        <f t="shared" si="1138"/>
        <v>74</v>
      </c>
      <c r="TI441" s="115">
        <f t="shared" si="1139"/>
        <v>131</v>
      </c>
      <c r="TJ441" s="115">
        <f t="shared" si="1140"/>
        <v>95</v>
      </c>
      <c r="TK441" s="115">
        <f t="shared" si="1141"/>
        <v>95</v>
      </c>
      <c r="TL441" s="117">
        <f t="shared" si="1142"/>
        <v>87</v>
      </c>
      <c r="TM441" s="118">
        <f>ROUND(TF441/MAX(TF$9:TF$497)*100,0)</f>
        <v>85</v>
      </c>
      <c r="TN441" s="115">
        <f>ROUND(TG441/MAX(TG$9:TG$497)*100,0)</f>
        <v>86</v>
      </c>
      <c r="TO441" s="115">
        <f>ROUND(TH441/MAX(TH$9:TH$497)*100,0)</f>
        <v>41</v>
      </c>
      <c r="TP441" s="115">
        <f>ROUND(TI441/MAX(TI$9:TI$497)*100,0)</f>
        <v>72</v>
      </c>
      <c r="TQ441" s="115">
        <f>ROUND(TJ441/MAX(TJ$9:TJ$497)*100,0)</f>
        <v>48</v>
      </c>
      <c r="TR441" s="115">
        <f>ROUND(TK441/MAX(TK$9:TK$497)*100,0)</f>
        <v>48</v>
      </c>
      <c r="TS441" s="119">
        <f>ROUND(TL441/MAX(TL$9:TL$497)*100,0)</f>
        <v>44</v>
      </c>
      <c r="TT441" s="120">
        <f>RANK(TM441,TM$9:TM$497,0)</f>
        <v>18</v>
      </c>
      <c r="TU441" s="115">
        <f>RANK(TN441,TN$9:TN$497,0)</f>
        <v>8</v>
      </c>
      <c r="TV441" s="115">
        <f>RANK(TO441,TO$9:TO$497,0)</f>
        <v>60</v>
      </c>
      <c r="TW441" s="115">
        <f>RANK(TP441,TP$9:TP$497,0)</f>
        <v>25</v>
      </c>
      <c r="TX441" s="115">
        <f>RANK(TQ441,TQ$9:TQ$497,0)</f>
        <v>26</v>
      </c>
      <c r="TY441" s="115">
        <f>RANK(TR441,TR$9:TR$497,0)</f>
        <v>50</v>
      </c>
      <c r="TZ441" s="121">
        <f>RANK(TS441,TS$9:TS$497,0)</f>
        <v>46</v>
      </c>
      <c r="UA441" s="167"/>
      <c r="UB441" s="7" t="s">
        <v>1</v>
      </c>
    </row>
    <row r="442" spans="1:548" x14ac:dyDescent="0.15">
      <c r="A442" s="183">
        <v>434</v>
      </c>
      <c r="B442" s="200" t="s">
        <v>1597</v>
      </c>
      <c r="C442" s="143"/>
      <c r="D442" s="143"/>
      <c r="E442" s="161" t="s">
        <v>518</v>
      </c>
      <c r="F442" s="65">
        <v>95</v>
      </c>
      <c r="G442" s="65" t="s">
        <v>908</v>
      </c>
      <c r="H442" s="65" t="s">
        <v>927</v>
      </c>
      <c r="I442" s="66" t="s">
        <v>521</v>
      </c>
      <c r="J442" s="67" t="s">
        <v>521</v>
      </c>
      <c r="K442" s="67" t="s">
        <v>521</v>
      </c>
      <c r="L442" s="67" t="s">
        <v>521</v>
      </c>
      <c r="M442" s="67" t="s">
        <v>521</v>
      </c>
      <c r="N442" s="67" t="s">
        <v>521</v>
      </c>
      <c r="O442" s="67" t="s">
        <v>521</v>
      </c>
      <c r="P442" s="67" t="s">
        <v>521</v>
      </c>
      <c r="Q442" s="67" t="s">
        <v>521</v>
      </c>
      <c r="R442" s="68" t="s">
        <v>521</v>
      </c>
      <c r="S442" s="69" t="s">
        <v>521</v>
      </c>
      <c r="T442" s="67" t="s">
        <v>521</v>
      </c>
      <c r="U442" s="67" t="s">
        <v>521</v>
      </c>
      <c r="V442" s="67" t="s">
        <v>521</v>
      </c>
      <c r="W442" s="67" t="s">
        <v>521</v>
      </c>
      <c r="X442" s="67" t="s">
        <v>521</v>
      </c>
      <c r="Y442" s="67" t="s">
        <v>521</v>
      </c>
      <c r="Z442" s="67" t="s">
        <v>521</v>
      </c>
      <c r="AA442" s="67" t="s">
        <v>521</v>
      </c>
      <c r="AB442" s="68" t="s">
        <v>521</v>
      </c>
      <c r="AC442" s="69" t="s">
        <v>521</v>
      </c>
      <c r="AD442" s="67" t="s">
        <v>521</v>
      </c>
      <c r="AE442" s="67" t="s">
        <v>521</v>
      </c>
      <c r="AF442" s="67" t="s">
        <v>521</v>
      </c>
      <c r="AG442" s="67" t="s">
        <v>521</v>
      </c>
      <c r="AH442" s="67" t="s">
        <v>521</v>
      </c>
      <c r="AI442" s="67" t="s">
        <v>521</v>
      </c>
      <c r="AJ442" s="67" t="s">
        <v>521</v>
      </c>
      <c r="AK442" s="67" t="s">
        <v>521</v>
      </c>
      <c r="AL442" s="68" t="s">
        <v>521</v>
      </c>
      <c r="AM442" s="69" t="s">
        <v>521</v>
      </c>
      <c r="AN442" s="67" t="s">
        <v>521</v>
      </c>
      <c r="AO442" s="67" t="s">
        <v>521</v>
      </c>
      <c r="AP442" s="67" t="s">
        <v>521</v>
      </c>
      <c r="AQ442" s="67" t="s">
        <v>521</v>
      </c>
      <c r="AR442" s="67" t="s">
        <v>521</v>
      </c>
      <c r="AS442" s="67" t="s">
        <v>521</v>
      </c>
      <c r="AT442" s="67" t="s">
        <v>521</v>
      </c>
      <c r="AU442" s="67" t="s">
        <v>521</v>
      </c>
      <c r="AV442" s="68" t="s">
        <v>521</v>
      </c>
      <c r="AW442" s="69" t="s">
        <v>521</v>
      </c>
      <c r="AX442" s="67" t="s">
        <v>521</v>
      </c>
      <c r="AY442" s="67" t="s">
        <v>521</v>
      </c>
      <c r="AZ442" s="67" t="s">
        <v>521</v>
      </c>
      <c r="BA442" s="67" t="s">
        <v>521</v>
      </c>
      <c r="BB442" s="67" t="s">
        <v>521</v>
      </c>
      <c r="BC442" s="67" t="s">
        <v>521</v>
      </c>
      <c r="BD442" s="67" t="s">
        <v>521</v>
      </c>
      <c r="BE442" s="67" t="s">
        <v>521</v>
      </c>
      <c r="BF442" s="68" t="s">
        <v>521</v>
      </c>
      <c r="BG442" s="69" t="s">
        <v>521</v>
      </c>
      <c r="BH442" s="67" t="s">
        <v>521</v>
      </c>
      <c r="BI442" s="67" t="s">
        <v>521</v>
      </c>
      <c r="BJ442" s="67" t="s">
        <v>521</v>
      </c>
      <c r="BK442" s="67" t="s">
        <v>521</v>
      </c>
      <c r="BL442" s="67" t="s">
        <v>521</v>
      </c>
      <c r="BM442" s="67" t="s">
        <v>521</v>
      </c>
      <c r="BN442" s="67" t="s">
        <v>521</v>
      </c>
      <c r="BO442" s="67" t="s">
        <v>521</v>
      </c>
      <c r="BP442" s="68" t="s">
        <v>521</v>
      </c>
      <c r="BQ442" s="70" t="s">
        <v>521</v>
      </c>
      <c r="BR442" s="67" t="s">
        <v>521</v>
      </c>
      <c r="BS442" s="67" t="s">
        <v>521</v>
      </c>
      <c r="BT442" s="67" t="s">
        <v>521</v>
      </c>
      <c r="BU442" s="67" t="s">
        <v>521</v>
      </c>
      <c r="BV442" s="67" t="s">
        <v>521</v>
      </c>
      <c r="BW442" s="67" t="s">
        <v>521</v>
      </c>
      <c r="BX442" s="67" t="s">
        <v>521</v>
      </c>
      <c r="BY442" s="67" t="s">
        <v>521</v>
      </c>
      <c r="BZ442" s="68" t="s">
        <v>521</v>
      </c>
      <c r="CA442" s="69" t="s">
        <v>521</v>
      </c>
      <c r="CB442" s="67" t="s">
        <v>521</v>
      </c>
      <c r="CC442" s="67" t="s">
        <v>521</v>
      </c>
      <c r="CD442" s="67" t="s">
        <v>521</v>
      </c>
      <c r="CE442" s="67" t="s">
        <v>521</v>
      </c>
      <c r="CF442" s="67" t="s">
        <v>521</v>
      </c>
      <c r="CG442" s="67" t="s">
        <v>521</v>
      </c>
      <c r="CH442" s="67" t="s">
        <v>521</v>
      </c>
      <c r="CI442" s="67" t="s">
        <v>521</v>
      </c>
      <c r="CJ442" s="68" t="s">
        <v>521</v>
      </c>
      <c r="CK442" s="69" t="s">
        <v>521</v>
      </c>
      <c r="CL442" s="67" t="s">
        <v>521</v>
      </c>
      <c r="CM442" s="67" t="s">
        <v>521</v>
      </c>
      <c r="CN442" s="67" t="s">
        <v>521</v>
      </c>
      <c r="CO442" s="67" t="s">
        <v>521</v>
      </c>
      <c r="CP442" s="67" t="s">
        <v>521</v>
      </c>
      <c r="CQ442" s="67" t="s">
        <v>521</v>
      </c>
      <c r="CR442" s="67" t="s">
        <v>521</v>
      </c>
      <c r="CS442" s="67" t="s">
        <v>521</v>
      </c>
      <c r="CT442" s="68" t="s">
        <v>521</v>
      </c>
      <c r="CU442" s="69" t="s">
        <v>521</v>
      </c>
      <c r="CV442" s="67" t="s">
        <v>521</v>
      </c>
      <c r="CW442" s="67" t="s">
        <v>521</v>
      </c>
      <c r="CX442" s="67" t="s">
        <v>521</v>
      </c>
      <c r="CY442" s="67" t="s">
        <v>521</v>
      </c>
      <c r="CZ442" s="67" t="s">
        <v>521</v>
      </c>
      <c r="DA442" s="67" t="s">
        <v>521</v>
      </c>
      <c r="DB442" s="67" t="s">
        <v>521</v>
      </c>
      <c r="DC442" s="67" t="s">
        <v>521</v>
      </c>
      <c r="DD442" s="68" t="s">
        <v>521</v>
      </c>
      <c r="DE442" s="69" t="s">
        <v>521</v>
      </c>
      <c r="DF442" s="71" t="s">
        <v>521</v>
      </c>
      <c r="DG442" s="67" t="s">
        <v>521</v>
      </c>
      <c r="DH442" s="67" t="s">
        <v>521</v>
      </c>
      <c r="DI442" s="67" t="s">
        <v>521</v>
      </c>
      <c r="DJ442" s="67" t="s">
        <v>521</v>
      </c>
      <c r="DK442" s="67" t="s">
        <v>521</v>
      </c>
      <c r="DL442" s="67" t="s">
        <v>521</v>
      </c>
      <c r="DM442" s="67" t="s">
        <v>521</v>
      </c>
      <c r="DN442" s="68" t="s">
        <v>521</v>
      </c>
      <c r="DO442" s="70" t="s">
        <v>521</v>
      </c>
      <c r="DP442" s="71" t="s">
        <v>521</v>
      </c>
      <c r="DQ442" s="67" t="s">
        <v>521</v>
      </c>
      <c r="DR442" s="67" t="s">
        <v>521</v>
      </c>
      <c r="DS442" s="67" t="s">
        <v>521</v>
      </c>
      <c r="DT442" s="67" t="s">
        <v>521</v>
      </c>
      <c r="DU442" s="67" t="s">
        <v>521</v>
      </c>
      <c r="DV442" s="67" t="s">
        <v>521</v>
      </c>
      <c r="DW442" s="67" t="s">
        <v>521</v>
      </c>
      <c r="DX442" s="72" t="s">
        <v>521</v>
      </c>
      <c r="DY442" s="146" t="s">
        <v>522</v>
      </c>
      <c r="DZ442" s="147">
        <v>3</v>
      </c>
      <c r="EA442" s="147">
        <v>4</v>
      </c>
      <c r="EB442" s="147">
        <v>4</v>
      </c>
      <c r="EC442" s="158">
        <v>5</v>
      </c>
      <c r="ED442" s="168" t="s">
        <v>522</v>
      </c>
      <c r="EE442" s="74">
        <f t="shared" si="1095"/>
        <v>3</v>
      </c>
      <c r="EF442" s="74">
        <f t="shared" si="1143"/>
        <v>12</v>
      </c>
      <c r="EG442" s="74">
        <f t="shared" si="1144"/>
        <v>48</v>
      </c>
      <c r="EH442" s="77">
        <f t="shared" si="1145"/>
        <v>240</v>
      </c>
      <c r="EI442" s="73">
        <v>10</v>
      </c>
      <c r="EJ442" s="74">
        <v>50</v>
      </c>
      <c r="EK442" s="74">
        <v>270</v>
      </c>
      <c r="EL442" s="74">
        <v>450</v>
      </c>
      <c r="EM442" s="75">
        <v>1350</v>
      </c>
      <c r="EN442" s="78">
        <v>1</v>
      </c>
      <c r="EO442" s="79">
        <f t="shared" si="1146"/>
        <v>1.6666666666666667</v>
      </c>
      <c r="EP442" s="79">
        <f t="shared" si="1147"/>
        <v>2.25</v>
      </c>
      <c r="EQ442" s="79">
        <f t="shared" si="1148"/>
        <v>0.9375</v>
      </c>
      <c r="ER442" s="80">
        <f t="shared" si="1149"/>
        <v>0.5625</v>
      </c>
      <c r="ES442" s="128" t="s">
        <v>543</v>
      </c>
      <c r="ET442" s="82"/>
      <c r="EU442" s="83">
        <v>4</v>
      </c>
      <c r="EV442" s="146">
        <v>76</v>
      </c>
      <c r="EW442" s="147">
        <v>113</v>
      </c>
      <c r="EX442" s="147">
        <v>16</v>
      </c>
      <c r="EY442" s="147">
        <v>20</v>
      </c>
      <c r="EZ442" s="147">
        <v>84</v>
      </c>
      <c r="FA442" s="147">
        <v>33</v>
      </c>
      <c r="FB442" s="147">
        <v>80</v>
      </c>
      <c r="FC442" s="147">
        <v>84</v>
      </c>
      <c r="FD442" s="74">
        <f t="shared" si="1096"/>
        <v>100</v>
      </c>
      <c r="FE442" s="84">
        <f t="shared" si="1097"/>
        <v>100</v>
      </c>
      <c r="FF442" s="73">
        <f>RANK(EV442,$EV$9:$EV$483,0)</f>
        <v>166</v>
      </c>
      <c r="FG442" s="74">
        <f>RANK(EW442,$EW$9:$EW$483,0)</f>
        <v>3</v>
      </c>
      <c r="FH442" s="74">
        <f>RANK(EX442,$EX$9:$EX$483,0)</f>
        <v>323</v>
      </c>
      <c r="FI442" s="74">
        <f>RANK(EY442,$EY$9:$EY$483,0)</f>
        <v>295</v>
      </c>
      <c r="FJ442" s="74">
        <f>RANK(EZ442,$EZ$9:$EZ$483,0)</f>
        <v>21</v>
      </c>
      <c r="FK442" s="74">
        <f>RANK(FA442,$FA$9:$FA$483,0)</f>
        <v>88</v>
      </c>
      <c r="FL442" s="74">
        <f>RANK(FB442,$FB$9:$FB$483,0)</f>
        <v>53</v>
      </c>
      <c r="FM442" s="74">
        <f>RANK(FC442,$FC$9:$FC$483,0)</f>
        <v>37</v>
      </c>
      <c r="FN442" s="74">
        <f>RANK(FD442,$FD$9:$FD$483,0)</f>
        <v>80</v>
      </c>
      <c r="FO442" s="84">
        <f>RANK(FE442,$FE$9:$FE$483,0)</f>
        <v>137</v>
      </c>
      <c r="FP442" s="73">
        <f>COUNTIFS($EV$9:$EV$483,"&gt;"&amp;EV442,$ES$9:$ES$483,ES442)+1</f>
        <v>26</v>
      </c>
      <c r="FQ442" s="74">
        <f>COUNTIFS($EW$9:$EW$483,"&gt;"&amp;EW442,$ES$9:$ES$483,ES442)+1</f>
        <v>3</v>
      </c>
      <c r="FR442" s="74">
        <f>COUNTIFS($EX$9:$EX$483,"&gt;"&amp;EX442,$ES$9:$ES$483,ES442)+1</f>
        <v>40</v>
      </c>
      <c r="FS442" s="74">
        <f>COUNTIFS($EY$9:$EY$483,"&gt;"&amp;EY442,$ES$9:$ES$483,ES442)+1</f>
        <v>53</v>
      </c>
      <c r="FT442" s="74">
        <f>COUNTIFS($EZ$9:$EZ$483,"&gt;"&amp;EZ442,$ES$9:$ES$483,ES442)+1</f>
        <v>21</v>
      </c>
      <c r="FU442" s="74">
        <f>COUNTIFS($FA$9:$FA$483,"&gt;"&amp;FA442,$ES$9:$ES$483,ES442)+1</f>
        <v>21</v>
      </c>
      <c r="FV442" s="74">
        <f>COUNTIFS($FB$9:$FB$483,"&gt;"&amp;FB442,$ES$9:$ES$483,ES442)+1</f>
        <v>9</v>
      </c>
      <c r="FW442" s="74">
        <f>COUNTIFS($FC$9:$FC$483,"&gt;"&amp;FC442,$ES$9:$ES$483,ES442)+1</f>
        <v>4</v>
      </c>
      <c r="FX442" s="74">
        <f>COUNTIFS($FD$9:$FD$483,"&gt;"&amp;FD442,$ES$9:$ES$483,ES442)+1</f>
        <v>26</v>
      </c>
      <c r="FY442" s="84">
        <f>COUNTIFS($FE$9:$FE$483,"&gt;"&amp;FE442,$ES$9:$ES$483,ES442)+1</f>
        <v>6</v>
      </c>
      <c r="FZ442" s="85">
        <f t="shared" si="1098"/>
        <v>0.8</v>
      </c>
      <c r="GA442" s="86">
        <f t="shared" si="1099"/>
        <v>1.19</v>
      </c>
      <c r="GB442" s="86">
        <f t="shared" si="1100"/>
        <v>0.17</v>
      </c>
      <c r="GC442" s="86">
        <f t="shared" si="1101"/>
        <v>0.21</v>
      </c>
      <c r="GD442" s="86">
        <f t="shared" si="1102"/>
        <v>0.88</v>
      </c>
      <c r="GE442" s="86">
        <f t="shared" si="1103"/>
        <v>0.35</v>
      </c>
      <c r="GF442" s="86">
        <f t="shared" si="1104"/>
        <v>0.84</v>
      </c>
      <c r="GG442" s="86">
        <f t="shared" si="1105"/>
        <v>0.88</v>
      </c>
      <c r="GH442" s="86">
        <f t="shared" si="1106"/>
        <v>1.05</v>
      </c>
      <c r="GI442" s="87">
        <f t="shared" si="1107"/>
        <v>1.05</v>
      </c>
      <c r="GJ442" s="85">
        <f t="shared" ref="GJ442:GS442" si="1152">ROUND(((FZ442-AVERAGE(FZ$9:FZ$483))/STDEVP(FZ$9:FZ$483)*10+50),2)</f>
        <v>43.58</v>
      </c>
      <c r="GK442" s="86">
        <f t="shared" si="1152"/>
        <v>64.78</v>
      </c>
      <c r="GL442" s="86">
        <f t="shared" si="1152"/>
        <v>34.71</v>
      </c>
      <c r="GM442" s="86">
        <f t="shared" si="1152"/>
        <v>34.17</v>
      </c>
      <c r="GN442" s="86">
        <f t="shared" si="1152"/>
        <v>66.69</v>
      </c>
      <c r="GO442" s="86">
        <f t="shared" si="1152"/>
        <v>50.19</v>
      </c>
      <c r="GP442" s="86">
        <f t="shared" si="1152"/>
        <v>56.62</v>
      </c>
      <c r="GQ442" s="86">
        <f t="shared" si="1152"/>
        <v>57.85</v>
      </c>
      <c r="GR442" s="86">
        <f t="shared" si="1152"/>
        <v>53.06</v>
      </c>
      <c r="GS442" s="87">
        <f t="shared" si="1152"/>
        <v>46.77</v>
      </c>
      <c r="GT442" s="73">
        <f>RANK(GJ442,$GJ$9:$GJ$483,0)</f>
        <v>313</v>
      </c>
      <c r="GU442" s="74">
        <f>RANK(GK442,$GK$9:$GK$483,0)</f>
        <v>42</v>
      </c>
      <c r="GV442" s="74">
        <f>RANK(GL442,$GL$9:$GL$483,0)</f>
        <v>392</v>
      </c>
      <c r="GW442" s="74">
        <f>RANK(GM442,$GM$9:$GM$483,0)</f>
        <v>424</v>
      </c>
      <c r="GX442" s="74">
        <f>RANK(GN442,$GN$9:$GN$483,0)</f>
        <v>39</v>
      </c>
      <c r="GY442" s="74">
        <f>RANK(GO442,$GO$9:$GO$483,0)</f>
        <v>114</v>
      </c>
      <c r="GZ442" s="74">
        <f>RANK(GP442,$GP$9:$GP$483,0)</f>
        <v>104</v>
      </c>
      <c r="HA442" s="74">
        <f>RANK(GQ442,$GQ$9:$GQ$483,0)</f>
        <v>93</v>
      </c>
      <c r="HB442" s="74">
        <f>RANK(GR442,$GR$9:$GR$483,0)</f>
        <v>132</v>
      </c>
      <c r="HC442" s="84">
        <f>RANK(GS442,$GS$9:$GS$483,0)</f>
        <v>237</v>
      </c>
      <c r="HD442" s="85">
        <f>ROUND(AVERAGEIF($ES$9:$ES$483,$ES442,$FZ$9:$FZ$483),2)</f>
        <v>0.86</v>
      </c>
      <c r="HE442" s="86">
        <f>ROUND(AVERAGEIF($ES$9:$ES$483,$ES442,$GA$9:$GA$483),2)</f>
        <v>1.0900000000000001</v>
      </c>
      <c r="HF442" s="86">
        <f>ROUND(AVERAGEIF($ES$9:$ES$483,$ES442,$GB$9:$GB$483),2)</f>
        <v>0.28999999999999998</v>
      </c>
      <c r="HG442" s="86">
        <f>ROUND(AVERAGEIF($ES$9:$ES$483,$ES442,$GC$9:$GC$483),2)</f>
        <v>0.42</v>
      </c>
      <c r="HH442" s="86">
        <f>ROUND(AVERAGEIF($ES$9:$ES$483,$ES442,$GD$9:$GD$483),2)</f>
        <v>0.86</v>
      </c>
      <c r="HI442" s="86">
        <f>ROUND(AVERAGEIF($ES$9:$ES$483,$ES442,$GE$9:$GE$483),2)</f>
        <v>0.3</v>
      </c>
      <c r="HJ442" s="86">
        <f>ROUND(AVERAGEIF($ES$9:$ES$483,$ES442,$GF$9:$GF$483),2)</f>
        <v>0.67</v>
      </c>
      <c r="HK442" s="86">
        <f>ROUND(AVERAGEIF($ES$9:$ES$483,$ES442,$GG$9:$GG$483),2)</f>
        <v>0.73</v>
      </c>
      <c r="HL442" s="86">
        <f>ROUND(AVERAGEIF($ES$9:$ES$483,$ES442,$GH$9:$GH$483),2)</f>
        <v>1.1399999999999999</v>
      </c>
      <c r="HM442" s="87">
        <f>ROUND(AVERAGEIF($ES$9:$ES$483,$ES442,$GI$9:$GI$483),2)</f>
        <v>1.01</v>
      </c>
      <c r="HN442" s="88">
        <f t="shared" si="1108"/>
        <v>-5.9999999999999942E-2</v>
      </c>
      <c r="HO442" s="89">
        <f t="shared" si="1109"/>
        <v>9.9999999999999867E-2</v>
      </c>
      <c r="HP442" s="89">
        <f t="shared" si="1110"/>
        <v>-0.11999999999999997</v>
      </c>
      <c r="HQ442" s="89">
        <f t="shared" si="1111"/>
        <v>-0.21</v>
      </c>
      <c r="HR442" s="89">
        <f t="shared" si="1112"/>
        <v>2.0000000000000018E-2</v>
      </c>
      <c r="HS442" s="89">
        <f t="shared" si="1113"/>
        <v>4.9999999999999989E-2</v>
      </c>
      <c r="HT442" s="89">
        <f t="shared" si="1114"/>
        <v>0.16999999999999993</v>
      </c>
      <c r="HU442" s="89">
        <f t="shared" si="1115"/>
        <v>0.15000000000000002</v>
      </c>
      <c r="HV442" s="89">
        <f t="shared" si="1116"/>
        <v>-8.9999999999999858E-2</v>
      </c>
      <c r="HW442" s="90">
        <f t="shared" si="1117"/>
        <v>4.0000000000000036E-2</v>
      </c>
      <c r="HX442" s="73">
        <f>COUNTIFS($FZ$9:$FZ$483,"&gt;"&amp;FZ442,$ES$9:$ES$483,$ES442)+1</f>
        <v>54</v>
      </c>
      <c r="HY442" s="74">
        <f>COUNTIFS($GA$9:$GA$483,"&gt;"&amp;GA442,$ES$9:$ES$483,$ES442)+1</f>
        <v>28</v>
      </c>
      <c r="HZ442" s="74">
        <f>COUNTIFS($GB$9:$GB$483,"&gt;"&amp;GB442,$ES$9:$ES$483,$ES442)+1</f>
        <v>57</v>
      </c>
      <c r="IA442" s="74">
        <f>COUNTIFS($GC$9:$GC$483,"&gt;"&amp;GC442,$ES$9:$ES$483,$ES442)+1</f>
        <v>85</v>
      </c>
      <c r="IB442" s="74">
        <f>COUNTIFS($GD$9:$GD$483,"&gt;"&amp;GD442,$ES$9:$ES$483,$ES442)+1</f>
        <v>30</v>
      </c>
      <c r="IC442" s="74">
        <f>COUNTIFS($GE$9:$GE$483,"&gt;"&amp;GE442,$ES$9:$ES$483,$ES442)+1</f>
        <v>18</v>
      </c>
      <c r="ID442" s="74">
        <f>COUNTIFS($GF$9:$GF$483,"&gt;"&amp;GF442,$ES$9:$ES$483,$ES442)+1</f>
        <v>18</v>
      </c>
      <c r="IE442" s="74">
        <f>COUNTIFS($GG$9:$GG$483,"&gt;"&amp;GG442,$ES$9:$ES$483,$ES442)+1</f>
        <v>16</v>
      </c>
      <c r="IF442" s="74">
        <f>COUNTIFS($GH$9:$GH$483,"&gt;"&amp;GH442,$ES$9:$ES$483,$ES442)+1</f>
        <v>50</v>
      </c>
      <c r="IG442" s="84">
        <f>COUNTIFS($GI$9:$GI$483,"&gt;"&amp;GI442,$ES$9:$ES$483,$ES442)+1</f>
        <v>32</v>
      </c>
      <c r="IH442" s="148"/>
      <c r="II442" s="149"/>
      <c r="IJ442" s="149"/>
      <c r="IK442" s="149"/>
      <c r="IL442" s="149">
        <v>0.03</v>
      </c>
      <c r="IM442" s="150"/>
      <c r="IN442" s="151"/>
      <c r="IO442" s="152"/>
      <c r="IP442" s="153"/>
      <c r="IQ442" s="149"/>
      <c r="IR442" s="149"/>
      <c r="IS442" s="149"/>
      <c r="IT442" s="149"/>
      <c r="IU442" s="149"/>
      <c r="IV442" s="149"/>
      <c r="IW442" s="154"/>
      <c r="IX442" s="151"/>
      <c r="IY442" s="149"/>
      <c r="IZ442" s="149"/>
      <c r="JA442" s="149"/>
      <c r="JB442" s="149"/>
      <c r="JC442" s="149"/>
      <c r="JD442" s="149"/>
      <c r="JE442" s="155"/>
      <c r="JF442" s="153"/>
      <c r="JG442" s="149"/>
      <c r="JH442" s="149">
        <v>7.0000000000000007E-2</v>
      </c>
      <c r="JI442" s="149">
        <v>0.1</v>
      </c>
      <c r="JJ442" s="149"/>
      <c r="JK442" s="149"/>
      <c r="JL442" s="149"/>
      <c r="JM442" s="154"/>
      <c r="JN442" s="151"/>
      <c r="JO442" s="149"/>
      <c r="JP442" s="149"/>
      <c r="JQ442" s="149"/>
      <c r="JR442" s="149"/>
      <c r="JS442" s="149"/>
      <c r="JT442" s="149"/>
      <c r="JU442" s="149"/>
      <c r="JV442" s="149"/>
      <c r="JW442" s="149"/>
      <c r="JX442" s="149"/>
      <c r="JY442" s="149"/>
      <c r="JZ442" s="155"/>
      <c r="KA442" s="151"/>
      <c r="KB442" s="149"/>
      <c r="KC442" s="149"/>
      <c r="KD442" s="149"/>
      <c r="KE442" s="155"/>
      <c r="KF442" s="153"/>
      <c r="KG442" s="149"/>
      <c r="KH442" s="149"/>
      <c r="KI442" s="149"/>
      <c r="KJ442" s="149"/>
      <c r="KK442" s="156"/>
      <c r="KL442" s="149"/>
      <c r="KM442" s="149"/>
      <c r="KN442" s="149"/>
      <c r="KO442" s="149"/>
      <c r="KP442" s="149"/>
      <c r="KQ442" s="149"/>
      <c r="KR442" s="149"/>
      <c r="KS442" s="154"/>
      <c r="KT442" s="154"/>
      <c r="KU442" s="154"/>
      <c r="KV442" s="154"/>
      <c r="KW442" s="151"/>
      <c r="KX442" s="149"/>
      <c r="KY442" s="149"/>
      <c r="KZ442" s="149"/>
      <c r="LA442" s="149"/>
      <c r="LB442" s="149"/>
      <c r="LC442" s="154"/>
      <c r="LD442" s="151"/>
      <c r="LE442" s="152"/>
      <c r="LF442" s="157"/>
      <c r="LG442" s="158"/>
      <c r="LH442" s="151"/>
      <c r="LI442" s="149"/>
      <c r="LJ442" s="147"/>
      <c r="LK442" s="147"/>
      <c r="LL442" s="147"/>
      <c r="LM442" s="159"/>
      <c r="LN442" s="153"/>
      <c r="LO442" s="149"/>
      <c r="LP442" s="149"/>
      <c r="LQ442" s="149"/>
      <c r="LR442" s="154"/>
      <c r="LS442" s="151"/>
      <c r="LT442" s="149"/>
      <c r="LU442" s="149"/>
      <c r="LV442" s="149"/>
      <c r="LW442" s="149"/>
      <c r="LX442" s="149"/>
      <c r="LY442" s="149"/>
      <c r="LZ442" s="149"/>
      <c r="MA442" s="155"/>
      <c r="MB442" s="153"/>
      <c r="MC442" s="149"/>
      <c r="MD442" s="149"/>
      <c r="ME442" s="149"/>
      <c r="MF442" s="149"/>
      <c r="MG442" s="149"/>
      <c r="MH442" s="149"/>
      <c r="MI442" s="149"/>
      <c r="MJ442" s="149"/>
      <c r="MK442" s="149"/>
      <c r="ML442" s="149"/>
      <c r="MM442" s="149"/>
      <c r="MN442" s="156"/>
      <c r="MO442" s="156"/>
      <c r="MP442" s="154"/>
      <c r="MQ442" s="151"/>
      <c r="MR442" s="149"/>
      <c r="MS442" s="149"/>
      <c r="MT442" s="149"/>
      <c r="MU442" s="149"/>
      <c r="MV442" s="156"/>
      <c r="MW442" s="149">
        <v>7.0000000000000007E-2</v>
      </c>
      <c r="MX442" s="149"/>
      <c r="MY442" s="149"/>
      <c r="MZ442" s="149"/>
      <c r="NA442" s="149"/>
      <c r="NB442" s="149"/>
      <c r="NC442" s="149"/>
      <c r="ND442" s="154"/>
      <c r="NE442" s="154"/>
      <c r="NF442" s="154"/>
      <c r="NG442" s="154"/>
      <c r="NH442" s="151"/>
      <c r="NI442" s="149"/>
      <c r="NJ442" s="149"/>
      <c r="NK442" s="149"/>
      <c r="NL442" s="149"/>
      <c r="NM442" s="149"/>
      <c r="NN442" s="94"/>
      <c r="NO442" s="151"/>
      <c r="NP442" s="160"/>
      <c r="NQ442" s="196" t="s">
        <v>1593</v>
      </c>
      <c r="NR442" s="196" t="s">
        <v>1600</v>
      </c>
      <c r="NS442" s="199"/>
      <c r="NT442" s="199"/>
      <c r="NU442" s="199" t="s">
        <v>1601</v>
      </c>
      <c r="NV442" s="135">
        <v>44575</v>
      </c>
      <c r="NW442" s="199" t="s">
        <v>1602</v>
      </c>
      <c r="NX442" s="136" t="s">
        <v>1603</v>
      </c>
      <c r="NY442" s="138" t="s">
        <v>1604</v>
      </c>
      <c r="NZ442" s="136" t="s">
        <v>1603</v>
      </c>
      <c r="OA442" s="137"/>
      <c r="OB442" s="137"/>
      <c r="OC442" s="137"/>
      <c r="OD442" s="110">
        <f t="shared" si="1150"/>
        <v>240</v>
      </c>
      <c r="OE442" s="109">
        <v>4</v>
      </c>
      <c r="OF442" s="110">
        <f t="shared" si="1151"/>
        <v>23</v>
      </c>
      <c r="OG442" s="109">
        <v>7</v>
      </c>
      <c r="OH442" s="111">
        <f>ROUND(AVERAGEIF($ES$9:$ES$497,$ES442,EV$9:EV$497),0)</f>
        <v>57</v>
      </c>
      <c r="OI442" s="112">
        <f>ROUND(AVERAGEIF($ES$9:$ES$497,$ES442,EW$9:EW$497),0)</f>
        <v>69</v>
      </c>
      <c r="OJ442" s="112">
        <f>ROUND(AVERAGEIF($ES$9:$ES$497,$ES442,EX$9:EX$497),0)</f>
        <v>17</v>
      </c>
      <c r="OK442" s="112">
        <f>ROUND(AVERAGEIF($ES$9:$ES$497,$ES442,EY$9:EY$497),0)</f>
        <v>30</v>
      </c>
      <c r="OL442" s="112">
        <f>ROUND(AVERAGEIF($ES$9:$ES$497,$ES442,EZ$9:EZ$497),0)</f>
        <v>58</v>
      </c>
      <c r="OM442" s="112">
        <f>ROUND(AVERAGEIF($ES$9:$ES$497,$ES442,FA$9:FA$497),0)</f>
        <v>21</v>
      </c>
      <c r="ON442" s="112">
        <f>ROUND(AVERAGEIF($ES$9:$ES$497,$ES442,FB$9:FB$497),0)</f>
        <v>45</v>
      </c>
      <c r="OO442" s="112">
        <f>ROUND(AVERAGEIF($ES$9:$ES$497,$ES442,FC$9:FC$497),0)</f>
        <v>49</v>
      </c>
      <c r="OP442" s="112">
        <f>ROUND(AVERAGEIF($ES$9:$ES$497,$ES442,FD$9:FD$497),0)</f>
        <v>75</v>
      </c>
      <c r="OQ442" s="113">
        <f>ROUND(AVERAGEIF($ES$9:$ES$497,$ES442,FE$9:FE$497),0)</f>
        <v>66</v>
      </c>
      <c r="OR442" s="114">
        <f>ROUND(EV442/MAX(EV$9:EV$497)*100,0)</f>
        <v>43</v>
      </c>
      <c r="OS442" s="115">
        <f>ROUND(EW442/MAX(EW$9:EW$497)*100,0)</f>
        <v>89</v>
      </c>
      <c r="OT442" s="115">
        <f>ROUND(EX442/MAX(EX$9:EX$497)*100,0)</f>
        <v>13</v>
      </c>
      <c r="OU442" s="115">
        <f>ROUND(EY442/MAX(EY$9:EY$497)*100,0)</f>
        <v>13</v>
      </c>
      <c r="OV442" s="115">
        <f>ROUND(EZ442/MAX(EZ$9:EZ$497)*100,0)</f>
        <v>67</v>
      </c>
      <c r="OW442" s="115">
        <f>ROUND(FA442/MAX(FA$9:FA$497)*100,0)</f>
        <v>29</v>
      </c>
      <c r="OX442" s="115">
        <f>ROUND(FB442/MAX(FB$9:FB$497)*100,0)</f>
        <v>60</v>
      </c>
      <c r="OY442" s="116">
        <f>ROUND(FC442/MAX(FC$9:FC$497)*100,0)</f>
        <v>58</v>
      </c>
      <c r="OZ442" s="115">
        <f>ROUND(FD442/MAX(FD$9:FD$497)*100,0)</f>
        <v>68</v>
      </c>
      <c r="PA442" s="117">
        <f>ROUND(FE442/MAX(FE$9:FE$497)*100,0)</f>
        <v>41</v>
      </c>
      <c r="PB442" s="118">
        <f t="shared" si="1118"/>
        <v>494</v>
      </c>
      <c r="PC442" s="115">
        <f t="shared" si="1119"/>
        <v>656</v>
      </c>
      <c r="PD442" s="115">
        <f t="shared" si="1120"/>
        <v>695</v>
      </c>
      <c r="PE442" s="115">
        <f t="shared" si="1121"/>
        <v>610</v>
      </c>
      <c r="PF442" s="115">
        <f t="shared" si="1122"/>
        <v>464</v>
      </c>
      <c r="PG442" s="119">
        <f t="shared" si="1123"/>
        <v>437</v>
      </c>
      <c r="PH442" s="118">
        <f>ROUND(PB442/MAX(PB$9:PB$497)*100,0)</f>
        <v>59</v>
      </c>
      <c r="PI442" s="115">
        <f>ROUND(PC442/MAX(PC$9:PC$497)*100,0)</f>
        <v>79</v>
      </c>
      <c r="PJ442" s="115">
        <f>ROUND(PD442/MAX(PD$9:PD$497)*100,0)</f>
        <v>74</v>
      </c>
      <c r="PK442" s="115">
        <f>ROUND(PE442/MAX(PE$9:PE$497)*100,0)</f>
        <v>61</v>
      </c>
      <c r="PL442" s="115">
        <f>ROUND(PF442/MAX(PF$9:PF$497)*100,0)</f>
        <v>65</v>
      </c>
      <c r="PM442" s="119">
        <f>ROUND(PG442/MAX(PG$9:PG$497)*100,0)</f>
        <v>64</v>
      </c>
      <c r="PN442" s="118">
        <f>RANK(PH442,PH$9:PH$497,0)</f>
        <v>110</v>
      </c>
      <c r="PO442" s="115">
        <f>RANK(PI442,PI$9:PI$497,0)</f>
        <v>15</v>
      </c>
      <c r="PP442" s="115">
        <f>RANK(PJ442,PJ$9:PJ$497,0)</f>
        <v>38</v>
      </c>
      <c r="PQ442" s="115">
        <f>RANK(PK442,PK$9:PK$497,0)</f>
        <v>90</v>
      </c>
      <c r="PR442" s="115">
        <f>RANK(PL442,PL$9:PL$497,0)</f>
        <v>110</v>
      </c>
      <c r="PS442" s="119">
        <f>RANK(PM442,PM$9:PM$497,0)</f>
        <v>80</v>
      </c>
      <c r="PT442" s="120">
        <f>ROUND(FZ442/MAX(FZ$9:FZ$497)*100,0)</f>
        <v>44</v>
      </c>
      <c r="PU442" s="115">
        <f>ROUND(GA442/MAX(GA$9:GA$497)*100,0)</f>
        <v>67</v>
      </c>
      <c r="PV442" s="115">
        <f>ROUND(GB442/MAX(GB$9:GB$497)*100,0)</f>
        <v>12</v>
      </c>
      <c r="PW442" s="115">
        <f>ROUND(GC442/MAX(GC$9:GC$497)*100,0)</f>
        <v>17</v>
      </c>
      <c r="PX442" s="115">
        <f>ROUND(GD442/MAX(GD$9:GD$497)*100,0)</f>
        <v>49</v>
      </c>
      <c r="PY442" s="115">
        <f>ROUND(GE442/MAX(GE$9:GE$497)*100,0)</f>
        <v>21</v>
      </c>
      <c r="PZ442" s="115">
        <f>ROUND(GF442/MAX(GF$9:GF$497)*100,0)</f>
        <v>39</v>
      </c>
      <c r="QA442" s="116">
        <f>ROUND(GG442/MAX(GG$9:GG$497)*100,0)</f>
        <v>48</v>
      </c>
      <c r="QB442" s="115">
        <f>ROUND(GH442/MAX(GH$9:GH$497)*100,0)</f>
        <v>47</v>
      </c>
      <c r="QC442" s="121">
        <f>ROUND(GI442/MAX(GI$9:GI$497)*100,0)</f>
        <v>34</v>
      </c>
      <c r="QD442" s="120">
        <f>ROUND(AVERAGEIF($ES$9:$ES$497,$ES442,PT$9:PT$497),0)</f>
        <v>47</v>
      </c>
      <c r="QE442" s="120">
        <f>ROUND(AVERAGEIF($ES$9:$ES$497,$ES442,PU$9:PU$497),0)</f>
        <v>61</v>
      </c>
      <c r="QF442" s="120">
        <f>ROUND(AVERAGEIF($ES$9:$ES$497,$ES442,PV$9:PV$497),0)</f>
        <v>21</v>
      </c>
      <c r="QG442" s="120">
        <f>ROUND(AVERAGEIF($ES$9:$ES$497,$ES442,PW$9:PW$497),0)</f>
        <v>34</v>
      </c>
      <c r="QH442" s="120">
        <f>ROUND(AVERAGEIF($ES$9:$ES$497,$ES442,PX$9:PX$497),0)</f>
        <v>48</v>
      </c>
      <c r="QI442" s="120">
        <f>ROUND(AVERAGEIF($ES$9:$ES$497,$ES442,PY$9:PY$497),0)</f>
        <v>18</v>
      </c>
      <c r="QJ442" s="120">
        <f>ROUND(AVERAGEIF($ES$9:$ES$497,$ES442,PZ$9:PZ$497),0)</f>
        <v>31</v>
      </c>
      <c r="QK442" s="120">
        <f>ROUND(AVERAGEIF($ES$9:$ES$497,$ES442,QA$9:QA$497),0)</f>
        <v>40</v>
      </c>
      <c r="QL442" s="120">
        <f>ROUND(AVERAGEIF($ES$9:$ES$497,$ES442,QB$9:QB$497),0)</f>
        <v>51</v>
      </c>
      <c r="QM442" s="120">
        <f>ROUND(AVERAGEIF($ES$9:$ES$497,$ES442,QC$9:QC$497),0)</f>
        <v>32</v>
      </c>
      <c r="QN442" s="114">
        <f t="shared" si="1124"/>
        <v>413</v>
      </c>
      <c r="QO442" s="115">
        <f t="shared" si="1125"/>
        <v>561</v>
      </c>
      <c r="QP442" s="115">
        <f t="shared" si="1126"/>
        <v>609</v>
      </c>
      <c r="QQ442" s="115">
        <f t="shared" si="1127"/>
        <v>557</v>
      </c>
      <c r="QR442" s="115">
        <f t="shared" si="1128"/>
        <v>459</v>
      </c>
      <c r="QS442" s="119">
        <f t="shared" si="1129"/>
        <v>379</v>
      </c>
      <c r="QT442" s="114">
        <f>ROUND((QN442-MIN(QN$9:QN$497))/(MAX(QN$9:QN$497)-MIN(QN$9:QN$497))*100,0)</f>
        <v>29</v>
      </c>
      <c r="QU442" s="115">
        <f>ROUND((QO442-MIN(QO$9:QO$497))/(MAX(QO$9:QO$497)-MIN(QO$9:QO$497))*100,0)</f>
        <v>51</v>
      </c>
      <c r="QV442" s="115">
        <f>ROUND((QP442-MIN(QP$9:QP$497))/(MAX(QP$9:QP$497)-MIN(QP$9:QP$497))*100,0)</f>
        <v>37</v>
      </c>
      <c r="QW442" s="115">
        <f>ROUND((QQ442-MIN(QQ$9:QQ$497))/(MAX(QQ$9:QQ$497)-MIN(QQ$9:QQ$497))*100,0)</f>
        <v>34</v>
      </c>
      <c r="QX442" s="115">
        <f>ROUND((QR442-MIN(QR$9:QR$497))/(MAX(QR$9:QR$497)-MIN(QR$9:QR$497))*100,0)</f>
        <v>37</v>
      </c>
      <c r="QY442" s="115">
        <f>ROUND((QS442-MIN(QS$9:QS$497))/(MAX(QS$9:QS$497)-MIN(QS$9:QS$497))*100,0)</f>
        <v>41</v>
      </c>
      <c r="QZ442" s="114">
        <f>RANK(QN442,QN$9:QN$497,0)</f>
        <v>339</v>
      </c>
      <c r="RA442" s="115">
        <f>RANK(QO442,QO$9:QO$497,0)</f>
        <v>38</v>
      </c>
      <c r="RB442" s="115">
        <f>RANK(QP442,QP$9:QP$497,0)</f>
        <v>129</v>
      </c>
      <c r="RC442" s="115">
        <f>RANK(QQ442,QQ$9:QQ$497,0)</f>
        <v>230</v>
      </c>
      <c r="RD442" s="115">
        <f>RANK(QR442,QR$9:QR$497,0)</f>
        <v>306</v>
      </c>
      <c r="RE442" s="115">
        <f>RANK(QS442,QS$9:QS$497,0)</f>
        <v>185</v>
      </c>
      <c r="RF442" s="122"/>
      <c r="RG442" s="115">
        <f>($RH$3*(IH442+IJ442)*100*100/MAX(EX$9:EX$497)*$RO$3) +($RH$3*(II442+IJ442)*100*100/MAX(EX$9:EX$497)*$RO$4) + ($RH$3*IK442*100*100/MAX(EX$9:EX$497)*0.098)</f>
        <v>0</v>
      </c>
      <c r="RH442" s="115">
        <f>($RH$4*IL442*100*100/MAX(EZ$9:EZ$497))*$RQ$3</f>
        <v>2.7600000000000002</v>
      </c>
      <c r="RI442" s="115">
        <f>($RH$3*IM442*100*100/MAX(EY$9:EY$497))*$RQ$4</f>
        <v>0</v>
      </c>
      <c r="RJ442" s="115">
        <f>($RH$3*IN442*100*100/MAX(EX$9:EX$497))</f>
        <v>0</v>
      </c>
      <c r="RK442" s="115">
        <f>($RH$4*IO442*100*100/MAX(EZ$9:EZ$497))*$RQ$3</f>
        <v>0</v>
      </c>
      <c r="RL442" s="115">
        <f>(($RL$4*IP442*100*((100/MAX(EX$9:EX$497)+100/MAX(EZ$9:EZ$497))/2))+($RL$4*IQ442*100*((100/MAX(EX$9:EX$497)+100/MAX(EZ$9:EZ$497))/2))+($RL$4*IR442*100*((100/MAX(EX$9:EX$497)+100/MAX(EZ$9:EZ$497))/2))+($RL$4*IS442*100*((100/MAX(EX$9:EX$497)+100/MAX(EZ$9:EZ$497))/2))+($RL$4*IT442*100*((100/MAX(EX$9:EX$497)+100/MAX(EZ$9:EZ$497))/2))+($RL$4*IU442*100*((100/MAX(EX$9:EX$497)+100/MAX(EZ$9:EZ$497))/2))+($RL$4*IV442*100*((100/MAX(EX$9:EX$497)+100/MAX(EZ$9:EZ$497))/2))+($RL$4*IW442*100*((100/MAX(EX$9:EX$497)+100/MAX(EZ$9:EZ$497))/2)))*$RS$3</f>
        <v>0</v>
      </c>
      <c r="RM442" s="115">
        <f>(($RH$3*IX442*100*100/MAX(EX$9:EX$497))+($RH$3*IY442*100*100/MAX(EX$9:EX$497))+($RH$3*IZ442*100*100/MAX(EX$9:EX$497))+($RH$3*JA442*100*100/MAX(EX$9:EX$497))+($RH$3*JB442*100*100/MAX(EX$9:EX$497))+($RH$3*JC442*100*100/MAX(EX$9:EX$497))+($RH$3*JD442*100*100/MAX(EX$9:EX$497))+($RH$3*JE442*100*100/MAX(EX$9:EX$497)))*$RS$4</f>
        <v>0</v>
      </c>
      <c r="RN442" s="115">
        <f>(($RH$4*JF442*100*100/MAX(EZ$9:EZ$497)) + ($RH$4*JG442*100*100/MAX(EZ$9:EZ$497)) + ($RH$4*JH442*100*100/MAX(EZ$9:EZ$497)) + ($RH$4*JI442*100*100/MAX(EZ$9:EZ$497)) + ($RH$4*JJ442*100*100/MAX(EZ$9:EZ$497)) + ($RH$4*JK442*100*100/MAX(EZ$9:EZ$497)) + ($RH$4*JL442*100*100/MAX(EZ$9:EZ$497)) + ($RH$4*JM442*100*100/MAX(EZ$9:EZ$497)))*$RU$3</f>
        <v>3.1280000000000006</v>
      </c>
      <c r="RO442" s="115">
        <f>(($RL$4*JN442*100*((100/MAX(EX$9:EX$497)+100/MAX(EZ$9:EZ$497))/2))+($RL$4*JO442*100*((100/MAX(EX$9:EX$497)+100/MAX(EZ$9:EZ$497))/2))+($RL$4*JP442*100*((100/MAX(EX$9:EX$497)+100/MAX(EZ$9:EZ$497))/2))+($RL$4*JQ442*100*((100/MAX(EX$9:EX$497)+100/MAX(EZ$9:EZ$497))/2))+($RL$4*JR442*100*((100/MAX(EX$9:EX$497)+100/MAX(EZ$9:EZ$497))/2))+($RL$4*JS442*100*((100/MAX(EX$9:EX$497)+100/MAX(EZ$9:EZ$497))/2))+($RL$4*JT442*100*((100/MAX(EX$9:EX$497)+100/MAX(EZ$9:EZ$497))/2))+($RL$4*JU442*100*((100/MAX(EX$9:EX$497)+100/MAX(EZ$9:EZ$497))/2))+($RL$4*JV442*100*((100/MAX(EX$9:EX$497)+100/MAX(EZ$9:EZ$497))/2))+($RL$4*JW442*100*((100/MAX(EX$9:EX$497)+100/MAX(EZ$9:EZ$497))/2))+($RL$4*JX442*100*((100/MAX(EX$9:EX$497)+100/MAX(EZ$9:EZ$497))/2))+($RL$4*JY442*100*((100/MAX(EX$9:EX$497)+100/MAX(EZ$9:EZ$497))/2))+($RL$4*JZ442*100*((100/MAX(EX$9:EX$497)+100/MAX(EZ$9:EZ$497))/2)))*$RW$3/2</f>
        <v>0</v>
      </c>
      <c r="RP442" s="119">
        <f>($RJ$3*KA442*100*100/MAX(FA$9:FA$497)) + ($RJ$3*KB442*100*100/MAX(FA$9:FA$497)/2) + ($RJ$3*KC442*100*100/MAX(FA$9:FA$497)/2) + ($RJ$3*KD442*100*100/MAX(FA$9:FA$497)/4) + ($RJ$3*KE442*100*100/MAX(FA$9:FA$497)/4)</f>
        <v>0</v>
      </c>
      <c r="RQ442" s="118">
        <f>($RL$4*KF442*100*((100/MAX(EX$9:EX$497)+100/MAX(EZ$9:EZ$497)))) * ($RO$3/2) + (($RL$4*KG442*100*((100/MAX(EX$9:EX$497)+100/MAX(EZ$9:EZ$497))))+($RL$4*KH442*100*((100/MAX(EX$9:EX$497)+100/MAX(EZ$9:EZ$497))))+($RL$4*KI442*100*((100/MAX(EX$9:EX$497)+100/MAX(EZ$9:EZ$497))))+($RL$4*KJ442*100*((100/MAX(EX$9:EX$497)+100/MAX(EZ$9:EZ$497))))+($RL$4*KK442*100*((100/MAX(EX$9:EX$497)+100/MAX(EZ$9:EZ$497))))+($RL$4*KL442*100*((100/MAX(EX$9:EX$497)+100/MAX(EZ$9:EZ$497))))+($RL$4*KM442*100*((100/MAX(EX$9:EX$497)+100/MAX(EZ$9:EZ$497))))+($RL$4*KN442*100*((100/MAX(EX$9:EX$497)+100/MAX(EZ$9:EZ$497))))+($RL$4*KO442*100*((100/MAX(EX$9:EX$497)+100/MAX(EZ$9:EZ$497))))+($RL$4*KP442*100*((100/MAX(EX$9:EX$497)+100/MAX(EZ$9:EZ$497))))+($RL$4*KQ442*100*((100/MAX(EX$9:EX$497)+100/MAX(EZ$9:EZ$497))))+($RL$4*KR442*100*((100/MAX(EX$9:EX$497)+100/MAX(EZ$9:EZ$497))))+($RL$4*KS442*100*((100/MAX(EX$9:EX$497)+100/MAX(EZ$9:EZ$497))))+($RL$4*KV442*100*((100/MAX(EX$9:EX$497)+100/MAX(EZ$9:EZ$497))))) * (($RO$3+$RO$4)/6)</f>
        <v>0</v>
      </c>
      <c r="RR442" s="115">
        <f>(($RL$4*KW442*100*((100/MAX(EX$9:EX$497)+100/MAX(EZ$9:EZ$497))))) * ($RO$3/2) + (($RL$4*KX442*100*((100/MAX(EX$9:EX$497)+100/MAX(EZ$9:EZ$497))))+($RL$4*KY442*100*((100/MAX(EX$9:EX$497)+100/MAX(EZ$9:EZ$497))))+($RL$4*KZ442*100*((100/MAX(EX$9:EX$497)+100/MAX(EZ$9:EZ$497))))+($RL$4*LA442*100*((100/MAX(EX$9:EX$497)+100/MAX(EZ$9:EZ$497))))+($RL$4*LB442*100*((100/MAX(EX$9:EX$497)+100/MAX(EZ$9:EZ$497))))+($RL$4*LC442*100*((100/MAX(EX$9:EX$497)+100/MAX(EZ$9:EZ$497))))) * (($RO$3+$RO$4)/6)</f>
        <v>0</v>
      </c>
      <c r="RS442" s="119">
        <f>(($RL$4*LD442*100*((100/MAX(EX$9:EX$497)+100/MAX(EZ$9:EZ$497))))+($RL$4*LE442*100*((100/MAX(EX$9:EX$497)+100/MAX(EZ$9:EZ$497))))) * (($RO$3+$RO$4)/6)</f>
        <v>0</v>
      </c>
      <c r="RT442" s="118">
        <f>($RJ$4*LH442*100*(100/MAX(EV$9:EV$497)))+($RJ$4*LI442*100*(100/MAX(EV$9:EV$497)))</f>
        <v>0</v>
      </c>
      <c r="RU442" s="119">
        <f>($RJ$4*LJ442*(100/MAX(EV$9:EV$497)))/2 + ($RL$3*LK442*(100/MAX(EW$9:EW$497))) + ($RJ$4*LL442*(100/MAX(EV$9:EV$497)))/4 + ($RL$3*LM442*(100/MAX(EW$9:EW$497)))</f>
        <v>0</v>
      </c>
      <c r="RV442" s="118">
        <f>($RJ$4*LN442*100*100/MAX(EV$9:EV$497)/2)+($RJ$4*LO442*100*100/MAX(EV$9:EV$497)/2)+($RJ$4*LP442*100*100/MAX(EV$9:EV$497))+($RJ$4*LQ442*100*100/MAX(EV$9:EV$497))+($RJ$4*LR442*100*100/MAX(EV$9:EV$497))</f>
        <v>0</v>
      </c>
      <c r="RW442" s="115">
        <f>($RJ$4*LS442*100*100/MAX(EV$9:EV$497)) + (($RJ$4*LT442*100*100/MAX(EV$9:EV$497))+($RJ$4*LU442*100*100/MAX(EV$9:EV$497))+($RJ$4*LV442*100*100/MAX(EV$9:EV$497))+($RJ$4*LW442*100*100/MAX(EV$9:EV$497))+($RJ$4*LX442*100*100/MAX(EV$9:EV$497))+($RJ$4*LY442*100*100/MAX(EV$9:EV$497))+($RJ$4*LZ442*100*100/MAX(EV$9:EV$497))+($RJ$4*MA442*100*100/MAX(EV$9:EV$497)))/2</f>
        <v>0</v>
      </c>
      <c r="RX442" s="119">
        <f>($RJ$4*MB442*100*100/MAX(EV$9:EV$497))+($RJ$4*MC442*100*100/MAX(EV$9:EV$497))+($RJ$4*MD442*100*100/MAX(EV$9:EV$497))+($RJ$4*ME442*100*100/MAX(EV$9:EV$497))+($RJ$4*MF442*100*100/MAX(EV$9:EV$497))+($RJ$4*MG442*100*100/MAX(EV$9:EV$497))+($RJ$4*MH442*100*100/MAX(EV$9:EV$497))+($RJ$4*MI442*100*100/MAX(EV$9:EV$497))+($RJ$4*MJ442*100*100/MAX(EV$9:EV$497))+($RJ$4*MK442*100*100/MAX(EV$9:EV$497))+($RJ$4*ML442*100*100/MAX(EV$9:EV$497))+($RJ$4*MM442*100*100/MAX(EV$9:EV$497))+($RJ$4*MN442*100*100/MAX(EV$9:EV$497))</f>
        <v>0</v>
      </c>
      <c r="RY442" s="118">
        <f>($RJ$4*MQ442*100*100/MAX(EV$9:EV$497))/2 + (($RJ$4*MR442*100*100/MAX(EV$9:EV$497))+($RJ$4*MS442*100*100/MAX(EV$9:EV$497))+($RJ$4*MT442*100*100/MAX(EV$9:EV$497))+($RJ$4*MU442*100*100/MAX(EV$9:EV$497))+($RJ$4*MV442*100*100/MAX(EV$9:EV$497))+($RJ$4*MW442*100*100/MAX(EV$9:EV$497))+($RJ$4*MX442*100*100/MAX(EV$9:EV$497))+($RJ$4*MY442*100*100/MAX(EV$9:EV$497))+($RJ$4*MZ442*100*100/MAX(EV$9:EV$497))+($RJ$4*NA442*100*100/MAX(EV$9:EV$497))+($RJ$4*NB442*100*100/MAX(EV$9:EV$497))+($RJ$4*NC442*100*100/MAX(EV$9:EV$497))+($RJ$4*ND442*100*100/MAX(EV$9:EV$497))+($RJ$4*NG442*100*100/MAX(EV$9:EV$497)))/4</f>
        <v>2.9494382022471917</v>
      </c>
      <c r="RZ442" s="115">
        <f>($RJ$4*NH442*100*100/MAX(EV$9:EV$497))/2 + (($RJ$4*NI442*100*100/MAX(EV$9:EV$497))+($RJ$4*NJ442*100*100/MAX(EV$9:EV$497))+($RJ$4*NK442*100*100/MAX(EV$9:EV$497))+($RJ$4*NL442*100*100/MAX(EV$9:EV$497))+($RJ$4*NM442*100*100/MAX(EV$9:EV$497))+($RJ$4*NN442*100*100/MAX(EV$9:EV$497)))/4</f>
        <v>0</v>
      </c>
      <c r="SA442" s="117">
        <f>(($RJ$4*NO442*100*100/MAX(EV$9:EV$497))+($RJ$4*NP442*100*100/MAX(EV$9:EV$497)))/4</f>
        <v>0</v>
      </c>
      <c r="SB442" s="118">
        <f t="shared" si="1130"/>
        <v>8.837438202247192</v>
      </c>
      <c r="SC442" s="115">
        <f t="shared" si="1131"/>
        <v>0.58988764044943831</v>
      </c>
      <c r="SD442" s="115">
        <f t="shared" si="1132"/>
        <v>26.388559550561801</v>
      </c>
      <c r="SE442" s="115">
        <f t="shared" si="1133"/>
        <v>0.58988764044943831</v>
      </c>
      <c r="SF442" s="115">
        <f t="shared" si="1134"/>
        <v>0.73735955056179792</v>
      </c>
      <c r="SG442" s="115">
        <f t="shared" si="1135"/>
        <v>2.9494382022471917</v>
      </c>
      <c r="SH442" s="115">
        <f>ROUND(SB442/MAX(SB$9:SB$497)*100,0)</f>
        <v>11</v>
      </c>
      <c r="SI442" s="115">
        <f>ROUND(SC442/MAX(SC$9:SC$497)*100,0)</f>
        <v>1</v>
      </c>
      <c r="SJ442" s="115">
        <f>ROUND(SD442/MAX(SD$9:SD$497)*100,0)</f>
        <v>42</v>
      </c>
      <c r="SK442" s="115">
        <f>ROUND(SE442/MAX(SE$9:SE$497)*100,0)</f>
        <v>0</v>
      </c>
      <c r="SL442" s="115">
        <f>ROUND(SF442/MAX(SF$9:SF$497)*100,0)</f>
        <v>2</v>
      </c>
      <c r="SM442" s="121">
        <f>ROUND(SG442/MAX(SG$9:SG$497)*100,0)</f>
        <v>3</v>
      </c>
      <c r="SN442" s="115">
        <f>ROUND(AVERAGEIF($ES$9:$ES$497,$ES442,SH$9:SH$497),0)</f>
        <v>12</v>
      </c>
      <c r="SO442" s="115">
        <f>ROUND(AVERAGEIF($ES$9:$ES$497,$ES442,SI$9:SI$497),0)</f>
        <v>5</v>
      </c>
      <c r="SP442" s="115">
        <f>ROUND(AVERAGEIF($ES$9:$ES$497,$ES442,SJ$9:SJ$497),0)</f>
        <v>26</v>
      </c>
      <c r="SQ442" s="115">
        <f>ROUND(AVERAGEIF($ES$9:$ES$497,$ES442,SK$9:SK$497),0)</f>
        <v>6</v>
      </c>
      <c r="SR442" s="115">
        <f>ROUND(AVERAGEIF($ES$9:$ES$497,$ES442,SL$9:SL$497),0)</f>
        <v>8</v>
      </c>
      <c r="SS442" s="121">
        <f>ROUND(AVERAGEIF($ES$9:$ES$497,$ES442,SM$9:SM$497),0)</f>
        <v>4</v>
      </c>
      <c r="ST442" s="114">
        <f>RANK(SB442,SB$9:SB$497,0)</f>
        <v>245</v>
      </c>
      <c r="SU442" s="115">
        <f>RANK(SC442,SC$9:SC$497,0)</f>
        <v>254</v>
      </c>
      <c r="SV442" s="115">
        <f>RANK(SD442,SD$9:SD$497,0)</f>
        <v>22</v>
      </c>
      <c r="SW442" s="115">
        <f>RANK(SE442,SE$9:SE$497,0)</f>
        <v>254</v>
      </c>
      <c r="SX442" s="115">
        <f>RANK(SF442,SF$9:SF$497,0)</f>
        <v>233</v>
      </c>
      <c r="SY442" s="115">
        <f>RANK(SG442,SG$9:SG$497,0)</f>
        <v>215</v>
      </c>
      <c r="SZ442" s="115">
        <f>COUNTIFS(SB$9:SB$497,"&gt;"&amp;SB442,$ES$9:$ES$497,$ES442)+1</f>
        <v>40</v>
      </c>
      <c r="TA442" s="115">
        <f>COUNTIFS(SC$9:SC$497,"&gt;"&amp;SC442,$ES$9:$ES$497,$ES442)+1</f>
        <v>46</v>
      </c>
      <c r="TB442" s="115">
        <f>COUNTIFS(SD$9:SD$497,"&gt;"&amp;SD442,$ES$9:$ES$497,$ES442)+1</f>
        <v>20</v>
      </c>
      <c r="TC442" s="115">
        <f>COUNTIFS(SE$9:SE$497,"&gt;"&amp;SE442,$ES$9:$ES$497,$ES442)+1</f>
        <v>46</v>
      </c>
      <c r="TD442" s="115">
        <f>COUNTIFS(SF$9:SF$497,"&gt;"&amp;SF442,$ES$9:$ES$497,$ES442)+1</f>
        <v>46</v>
      </c>
      <c r="TE442" s="117">
        <f>COUNTIFS(SG$9:SG$497,"&gt;"&amp;SG442,$ES$9:$ES$497,$ES442)+1</f>
        <v>38</v>
      </c>
      <c r="TF442" s="118">
        <f t="shared" si="1136"/>
        <v>90</v>
      </c>
      <c r="TG442" s="115">
        <f t="shared" si="1137"/>
        <v>60</v>
      </c>
      <c r="TH442" s="115">
        <f t="shared" si="1138"/>
        <v>121</v>
      </c>
      <c r="TI442" s="115">
        <f t="shared" si="1139"/>
        <v>74</v>
      </c>
      <c r="TJ442" s="115">
        <f t="shared" si="1140"/>
        <v>63</v>
      </c>
      <c r="TK442" s="115">
        <f t="shared" si="1141"/>
        <v>68</v>
      </c>
      <c r="TL442" s="117">
        <f t="shared" si="1142"/>
        <v>67</v>
      </c>
      <c r="TM442" s="118">
        <f>ROUND(TF442/MAX(TF$9:TF$497)*100,0)</f>
        <v>50</v>
      </c>
      <c r="TN442" s="115">
        <f>ROUND(TG442/MAX(TG$9:TG$497)*100,0)</f>
        <v>33</v>
      </c>
      <c r="TO442" s="115">
        <f>ROUND(TH442/MAX(TH$9:TH$497)*100,0)</f>
        <v>66</v>
      </c>
      <c r="TP442" s="115">
        <f>ROUND(TI442/MAX(TI$9:TI$497)*100,0)</f>
        <v>41</v>
      </c>
      <c r="TQ442" s="115">
        <f>ROUND(TJ442/MAX(TJ$9:TJ$497)*100,0)</f>
        <v>32</v>
      </c>
      <c r="TR442" s="115">
        <f>ROUND(TK442/MAX(TK$9:TK$497)*100,0)</f>
        <v>35</v>
      </c>
      <c r="TS442" s="119">
        <f>ROUND(TL442/MAX(TL$9:TL$497)*100,0)</f>
        <v>34</v>
      </c>
      <c r="TT442" s="120">
        <f>RANK(TM442,TM$9:TM$497,0)</f>
        <v>159</v>
      </c>
      <c r="TU442" s="115">
        <f>RANK(TN442,TN$9:TN$497,0)</f>
        <v>187</v>
      </c>
      <c r="TV442" s="115">
        <f>RANK(TO442,TO$9:TO$497,0)</f>
        <v>18</v>
      </c>
      <c r="TW442" s="115">
        <f>RANK(TP442,TP$9:TP$497,0)</f>
        <v>129</v>
      </c>
      <c r="TX442" s="115">
        <f>RANK(TQ442,TQ$9:TQ$497,0)</f>
        <v>121</v>
      </c>
      <c r="TY442" s="115">
        <f>RANK(TR442,TR$9:TR$497,0)</f>
        <v>136</v>
      </c>
      <c r="TZ442" s="121">
        <f>RANK(TS442,TS$9:TS$497,0)</f>
        <v>115</v>
      </c>
      <c r="UA442" s="132"/>
      <c r="UB442" s="7" t="s">
        <v>1</v>
      </c>
    </row>
    <row r="443" spans="1:548" x14ac:dyDescent="0.15">
      <c r="A443" s="183">
        <v>435</v>
      </c>
      <c r="B443" s="200" t="s">
        <v>1600</v>
      </c>
      <c r="C443" s="143"/>
      <c r="D443" s="143"/>
      <c r="E443" s="161" t="s">
        <v>518</v>
      </c>
      <c r="F443" s="65">
        <v>119</v>
      </c>
      <c r="G443" s="65" t="s">
        <v>908</v>
      </c>
      <c r="H443" s="144" t="s">
        <v>1005</v>
      </c>
      <c r="I443" s="66" t="s">
        <v>521</v>
      </c>
      <c r="J443" s="67" t="s">
        <v>521</v>
      </c>
      <c r="K443" s="67" t="s">
        <v>521</v>
      </c>
      <c r="L443" s="67" t="s">
        <v>521</v>
      </c>
      <c r="M443" s="67" t="s">
        <v>521</v>
      </c>
      <c r="N443" s="67" t="s">
        <v>521</v>
      </c>
      <c r="O443" s="67" t="s">
        <v>521</v>
      </c>
      <c r="P443" s="67" t="s">
        <v>521</v>
      </c>
      <c r="Q443" s="67" t="s">
        <v>521</v>
      </c>
      <c r="R443" s="68" t="s">
        <v>521</v>
      </c>
      <c r="S443" s="69" t="s">
        <v>521</v>
      </c>
      <c r="T443" s="67" t="s">
        <v>521</v>
      </c>
      <c r="U443" s="67" t="s">
        <v>521</v>
      </c>
      <c r="V443" s="67" t="s">
        <v>521</v>
      </c>
      <c r="W443" s="67" t="s">
        <v>521</v>
      </c>
      <c r="X443" s="67" t="s">
        <v>521</v>
      </c>
      <c r="Y443" s="67" t="s">
        <v>521</v>
      </c>
      <c r="Z443" s="67" t="s">
        <v>521</v>
      </c>
      <c r="AA443" s="67" t="s">
        <v>521</v>
      </c>
      <c r="AB443" s="68" t="s">
        <v>521</v>
      </c>
      <c r="AC443" s="69" t="s">
        <v>521</v>
      </c>
      <c r="AD443" s="67" t="s">
        <v>521</v>
      </c>
      <c r="AE443" s="67" t="s">
        <v>521</v>
      </c>
      <c r="AF443" s="67" t="s">
        <v>521</v>
      </c>
      <c r="AG443" s="67" t="s">
        <v>521</v>
      </c>
      <c r="AH443" s="67" t="s">
        <v>521</v>
      </c>
      <c r="AI443" s="67" t="s">
        <v>521</v>
      </c>
      <c r="AJ443" s="67" t="s">
        <v>521</v>
      </c>
      <c r="AK443" s="67" t="s">
        <v>521</v>
      </c>
      <c r="AL443" s="68" t="s">
        <v>521</v>
      </c>
      <c r="AM443" s="69" t="s">
        <v>521</v>
      </c>
      <c r="AN443" s="67" t="s">
        <v>521</v>
      </c>
      <c r="AO443" s="67" t="s">
        <v>521</v>
      </c>
      <c r="AP443" s="67" t="s">
        <v>521</v>
      </c>
      <c r="AQ443" s="67" t="s">
        <v>521</v>
      </c>
      <c r="AR443" s="67" t="s">
        <v>521</v>
      </c>
      <c r="AS443" s="67" t="s">
        <v>521</v>
      </c>
      <c r="AT443" s="67" t="s">
        <v>521</v>
      </c>
      <c r="AU443" s="67" t="s">
        <v>521</v>
      </c>
      <c r="AV443" s="68" t="s">
        <v>521</v>
      </c>
      <c r="AW443" s="69" t="s">
        <v>521</v>
      </c>
      <c r="AX443" s="67" t="s">
        <v>521</v>
      </c>
      <c r="AY443" s="67" t="s">
        <v>521</v>
      </c>
      <c r="AZ443" s="67" t="s">
        <v>521</v>
      </c>
      <c r="BA443" s="67" t="s">
        <v>521</v>
      </c>
      <c r="BB443" s="67" t="s">
        <v>521</v>
      </c>
      <c r="BC443" s="67" t="s">
        <v>521</v>
      </c>
      <c r="BD443" s="67" t="s">
        <v>521</v>
      </c>
      <c r="BE443" s="67" t="s">
        <v>521</v>
      </c>
      <c r="BF443" s="68" t="s">
        <v>521</v>
      </c>
      <c r="BG443" s="69" t="s">
        <v>521</v>
      </c>
      <c r="BH443" s="67" t="s">
        <v>521</v>
      </c>
      <c r="BI443" s="67" t="s">
        <v>521</v>
      </c>
      <c r="BJ443" s="67" t="s">
        <v>521</v>
      </c>
      <c r="BK443" s="67" t="s">
        <v>521</v>
      </c>
      <c r="BL443" s="67" t="s">
        <v>521</v>
      </c>
      <c r="BM443" s="67" t="s">
        <v>521</v>
      </c>
      <c r="BN443" s="67" t="s">
        <v>521</v>
      </c>
      <c r="BO443" s="67" t="s">
        <v>521</v>
      </c>
      <c r="BP443" s="68" t="s">
        <v>521</v>
      </c>
      <c r="BQ443" s="70" t="s">
        <v>521</v>
      </c>
      <c r="BR443" s="67" t="s">
        <v>521</v>
      </c>
      <c r="BS443" s="67" t="s">
        <v>521</v>
      </c>
      <c r="BT443" s="67" t="s">
        <v>521</v>
      </c>
      <c r="BU443" s="67" t="s">
        <v>521</v>
      </c>
      <c r="BV443" s="67" t="s">
        <v>521</v>
      </c>
      <c r="BW443" s="67" t="s">
        <v>521</v>
      </c>
      <c r="BX443" s="67" t="s">
        <v>521</v>
      </c>
      <c r="BY443" s="67" t="s">
        <v>521</v>
      </c>
      <c r="BZ443" s="68" t="s">
        <v>521</v>
      </c>
      <c r="CA443" s="69" t="s">
        <v>521</v>
      </c>
      <c r="CB443" s="67" t="s">
        <v>521</v>
      </c>
      <c r="CC443" s="67" t="s">
        <v>521</v>
      </c>
      <c r="CD443" s="67" t="s">
        <v>521</v>
      </c>
      <c r="CE443" s="67" t="s">
        <v>521</v>
      </c>
      <c r="CF443" s="67" t="s">
        <v>521</v>
      </c>
      <c r="CG443" s="67" t="s">
        <v>521</v>
      </c>
      <c r="CH443" s="67" t="s">
        <v>521</v>
      </c>
      <c r="CI443" s="67" t="s">
        <v>521</v>
      </c>
      <c r="CJ443" s="68" t="s">
        <v>521</v>
      </c>
      <c r="CK443" s="69" t="s">
        <v>521</v>
      </c>
      <c r="CL443" s="67" t="s">
        <v>521</v>
      </c>
      <c r="CM443" s="67" t="s">
        <v>521</v>
      </c>
      <c r="CN443" s="67" t="s">
        <v>521</v>
      </c>
      <c r="CO443" s="67" t="s">
        <v>521</v>
      </c>
      <c r="CP443" s="67" t="s">
        <v>521</v>
      </c>
      <c r="CQ443" s="67" t="s">
        <v>521</v>
      </c>
      <c r="CR443" s="67" t="s">
        <v>521</v>
      </c>
      <c r="CS443" s="67" t="s">
        <v>521</v>
      </c>
      <c r="CT443" s="68" t="s">
        <v>521</v>
      </c>
      <c r="CU443" s="69" t="s">
        <v>521</v>
      </c>
      <c r="CV443" s="67" t="s">
        <v>521</v>
      </c>
      <c r="CW443" s="67" t="s">
        <v>521</v>
      </c>
      <c r="CX443" s="67" t="s">
        <v>521</v>
      </c>
      <c r="CY443" s="67" t="s">
        <v>521</v>
      </c>
      <c r="CZ443" s="67" t="s">
        <v>521</v>
      </c>
      <c r="DA443" s="67" t="s">
        <v>521</v>
      </c>
      <c r="DB443" s="67" t="s">
        <v>521</v>
      </c>
      <c r="DC443" s="67" t="s">
        <v>521</v>
      </c>
      <c r="DD443" s="68" t="s">
        <v>521</v>
      </c>
      <c r="DE443" s="69" t="s">
        <v>521</v>
      </c>
      <c r="DF443" s="71" t="s">
        <v>521</v>
      </c>
      <c r="DG443" s="67" t="s">
        <v>521</v>
      </c>
      <c r="DH443" s="67" t="s">
        <v>521</v>
      </c>
      <c r="DI443" s="67" t="s">
        <v>521</v>
      </c>
      <c r="DJ443" s="67" t="s">
        <v>521</v>
      </c>
      <c r="DK443" s="67" t="s">
        <v>521</v>
      </c>
      <c r="DL443" s="67" t="s">
        <v>521</v>
      </c>
      <c r="DM443" s="67" t="s">
        <v>521</v>
      </c>
      <c r="DN443" s="68" t="s">
        <v>521</v>
      </c>
      <c r="DO443" s="70" t="s">
        <v>521</v>
      </c>
      <c r="DP443" s="71" t="s">
        <v>521</v>
      </c>
      <c r="DQ443" s="67" t="s">
        <v>521</v>
      </c>
      <c r="DR443" s="67" t="s">
        <v>521</v>
      </c>
      <c r="DS443" s="67" t="s">
        <v>521</v>
      </c>
      <c r="DT443" s="67" t="s">
        <v>521</v>
      </c>
      <c r="DU443" s="67" t="s">
        <v>521</v>
      </c>
      <c r="DV443" s="67" t="s">
        <v>521</v>
      </c>
      <c r="DW443" s="67" t="s">
        <v>521</v>
      </c>
      <c r="DX443" s="72" t="s">
        <v>521</v>
      </c>
      <c r="DY443" s="146" t="s">
        <v>522</v>
      </c>
      <c r="DZ443" s="74">
        <v>3</v>
      </c>
      <c r="EA443" s="74">
        <v>4</v>
      </c>
      <c r="EB443" s="74">
        <v>4</v>
      </c>
      <c r="EC443" s="75">
        <v>5</v>
      </c>
      <c r="ED443" s="168" t="s">
        <v>522</v>
      </c>
      <c r="EE443" s="74">
        <f t="shared" si="1095"/>
        <v>3</v>
      </c>
      <c r="EF443" s="74">
        <f t="shared" si="1143"/>
        <v>12</v>
      </c>
      <c r="EG443" s="74">
        <f t="shared" si="1144"/>
        <v>48</v>
      </c>
      <c r="EH443" s="77">
        <f t="shared" si="1145"/>
        <v>240</v>
      </c>
      <c r="EI443" s="73">
        <v>10</v>
      </c>
      <c r="EJ443" s="74">
        <v>50</v>
      </c>
      <c r="EK443" s="74">
        <v>270</v>
      </c>
      <c r="EL443" s="74">
        <v>900</v>
      </c>
      <c r="EM443" s="75">
        <v>2700</v>
      </c>
      <c r="EN443" s="78">
        <v>1</v>
      </c>
      <c r="EO443" s="79">
        <f t="shared" si="1146"/>
        <v>1.6666666666666667</v>
      </c>
      <c r="EP443" s="79">
        <f t="shared" si="1147"/>
        <v>2.25</v>
      </c>
      <c r="EQ443" s="79">
        <f t="shared" si="1148"/>
        <v>1.875</v>
      </c>
      <c r="ER443" s="80">
        <f t="shared" si="1149"/>
        <v>1.125</v>
      </c>
      <c r="ES443" s="128" t="s">
        <v>534</v>
      </c>
      <c r="ET443" s="82"/>
      <c r="EU443" s="83">
        <v>4</v>
      </c>
      <c r="EV443" s="146">
        <v>107</v>
      </c>
      <c r="EW443" s="147">
        <v>46</v>
      </c>
      <c r="EX443" s="147">
        <v>100</v>
      </c>
      <c r="EY443" s="147">
        <v>60</v>
      </c>
      <c r="EZ443" s="147">
        <v>16</v>
      </c>
      <c r="FA443" s="147">
        <v>16</v>
      </c>
      <c r="FB443" s="147">
        <v>84</v>
      </c>
      <c r="FC443" s="147">
        <v>74</v>
      </c>
      <c r="FD443" s="74">
        <f t="shared" si="1096"/>
        <v>116</v>
      </c>
      <c r="FE443" s="84">
        <f t="shared" si="1097"/>
        <v>174</v>
      </c>
      <c r="FF443" s="73">
        <f>RANK(EV443,$EV$9:$EV$497,0)</f>
        <v>60</v>
      </c>
      <c r="FG443" s="74">
        <f>RANK(EW443,$EW$9:$EW$497,0)</f>
        <v>196</v>
      </c>
      <c r="FH443" s="74">
        <f>RANK(EX443,$EX$9:$EX$497,0)</f>
        <v>16</v>
      </c>
      <c r="FI443" s="74">
        <f>RANK(EY443,$EY$9:$EY$497,0)</f>
        <v>77</v>
      </c>
      <c r="FJ443" s="74">
        <f>RANK(EZ443,$EZ$9:$EZ$497,0)</f>
        <v>242</v>
      </c>
      <c r="FK443" s="74">
        <f>RANK(FA443,$FA$9:$FA$497,0)</f>
        <v>229</v>
      </c>
      <c r="FL443" s="74">
        <f>RANK(FB443,$FB$9:$FB$497,0)</f>
        <v>49</v>
      </c>
      <c r="FM443" s="74">
        <f>RANK(FC443,$FC$9:$FC$497,0)</f>
        <v>74</v>
      </c>
      <c r="FN443" s="74">
        <f>RANK(FD443,$FD$9:$FD$497,0)</f>
        <v>36</v>
      </c>
      <c r="FO443" s="84">
        <f>RANK(FE443,$FE$9:$FE$497,0)</f>
        <v>34</v>
      </c>
      <c r="FP443" s="73">
        <f>COUNTIFS($EV$9:$EV$497,"&gt;"&amp;EV443,$ES$9:$ES$497,ES443)+1</f>
        <v>15</v>
      </c>
      <c r="FQ443" s="74">
        <f>COUNTIFS($EW$9:$EW$497,"&gt;"&amp;EW443,$ES$9:$ES$497,ES443)+1</f>
        <v>15</v>
      </c>
      <c r="FR443" s="74">
        <f>COUNTIFS($EX$9:$EX$497,"&gt;"&amp;EX443,$ES$9:$ES$497,ES443)+1</f>
        <v>10</v>
      </c>
      <c r="FS443" s="74">
        <f>COUNTIFS($EY$9:$EY$497,"&gt;"&amp;EY443,$ES$9:$ES$497,ES443)+1</f>
        <v>8</v>
      </c>
      <c r="FT443" s="74">
        <f>COUNTIFS($EZ$9:$EZ$497,"&gt;"&amp;EZ443,$ES$9:$ES$497,ES443)+1</f>
        <v>8</v>
      </c>
      <c r="FU443" s="74">
        <f>COUNTIFS($FA$9:$FA$497,"&gt;"&amp;FA443,$ES$9:$ES$497,ES443)+1</f>
        <v>7</v>
      </c>
      <c r="FV443" s="74">
        <f>COUNTIFS($FB$9:$FB$497,"&gt;"&amp;FB443,$ES$9:$ES$497,ES443)+1</f>
        <v>9</v>
      </c>
      <c r="FW443" s="74">
        <f>COUNTIFS($FC$9:$FC$497,"&gt;"&amp;FC443,$ES$9:$ES$497,ES443)+1</f>
        <v>19</v>
      </c>
      <c r="FX443" s="74">
        <f>COUNTIFS($FD$9:$FD$497,"&gt;"&amp;FD443,$ES$9:$ES$497,ES443)+1</f>
        <v>9</v>
      </c>
      <c r="FY443" s="84">
        <f>COUNTIFS($FE$9:$FE$497,"&gt;"&amp;FE443,$ES$9:$ES$497,ES443)+1</f>
        <v>14</v>
      </c>
      <c r="FZ443" s="85">
        <f t="shared" si="1098"/>
        <v>0.9</v>
      </c>
      <c r="GA443" s="86">
        <f t="shared" si="1099"/>
        <v>0.39</v>
      </c>
      <c r="GB443" s="86">
        <f t="shared" si="1100"/>
        <v>0.84</v>
      </c>
      <c r="GC443" s="86">
        <f t="shared" si="1101"/>
        <v>0.5</v>
      </c>
      <c r="GD443" s="86">
        <f t="shared" si="1102"/>
        <v>0.13</v>
      </c>
      <c r="GE443" s="86">
        <f t="shared" si="1103"/>
        <v>0.13</v>
      </c>
      <c r="GF443" s="86">
        <f t="shared" si="1104"/>
        <v>0.71</v>
      </c>
      <c r="GG443" s="86">
        <f t="shared" si="1105"/>
        <v>0.62</v>
      </c>
      <c r="GH443" s="86">
        <f t="shared" si="1106"/>
        <v>0.97</v>
      </c>
      <c r="GI443" s="87">
        <f t="shared" si="1107"/>
        <v>1.46</v>
      </c>
      <c r="GJ443" s="85">
        <f>ROUND(((FZ443-AVERAGE(FZ$9:FZ$497))/STDEVP(FZ$9:FZ$497)*10+50),2)</f>
        <v>47.41</v>
      </c>
      <c r="GK443" s="86">
        <f>ROUND(((GA443-AVERAGE(GA$9:GA$497))/STDEVP(GA$9:GA$497)*10+50),2)</f>
        <v>41.02</v>
      </c>
      <c r="GL443" s="86">
        <f>ROUND(((GB443-AVERAGE(GB$9:GB$497))/STDEVP(GB$9:GB$497)*10+50),2)</f>
        <v>59.66</v>
      </c>
      <c r="GM443" s="86">
        <f>ROUND(((GC443-AVERAGE(GC$9:GC$497))/STDEVP(GC$9:GC$497)*10+50),2)</f>
        <v>48.69</v>
      </c>
      <c r="GN443" s="86">
        <f>ROUND(((GD443-AVERAGE(GD$9:GD$497))/STDEVP(GD$9:GD$497)*10+50),2)</f>
        <v>41.02</v>
      </c>
      <c r="GO443" s="86">
        <f>ROUND(((GE443-AVERAGE(GE$9:GE$497))/STDEVP(GE$9:GE$497)*10+50),2)</f>
        <v>42.07</v>
      </c>
      <c r="GP443" s="86">
        <f>ROUND(((GF443-AVERAGE(GF$9:GF$497))/STDEVP(GF$9:GF$497)*10+50),2)</f>
        <v>52.36</v>
      </c>
      <c r="GQ443" s="86">
        <f>ROUND(((GG443-AVERAGE(GG$9:GG$497))/STDEVP(GG$9:GG$497)*10+50),2)</f>
        <v>49.66</v>
      </c>
      <c r="GR443" s="86">
        <f>ROUND(((GH443-AVERAGE(GH$9:GH$497))/STDEVP(GH$9:GH$497)*10+50),2)</f>
        <v>49.83</v>
      </c>
      <c r="GS443" s="87">
        <f>ROUND(((GI443-AVERAGE(GI$9:GI$497))/STDEVP(GI$9:GI$497)*10+50),2)</f>
        <v>55.17</v>
      </c>
      <c r="GT443" s="73">
        <f>RANK(GJ443,$GJ$9:$GJ$497,0)</f>
        <v>264</v>
      </c>
      <c r="GU443" s="74">
        <f>RANK(GK443,$GK$9:$GK$497,0)</f>
        <v>348</v>
      </c>
      <c r="GV443" s="74">
        <f>RANK(GL443,$GL$9:$GL$497,0)</f>
        <v>81</v>
      </c>
      <c r="GW443" s="74">
        <f>RANK(GM443,$GM$9:$GM$497,0)</f>
        <v>211</v>
      </c>
      <c r="GX443" s="74">
        <f>RANK(GN443,$GN$9:$GN$497,0)</f>
        <v>402</v>
      </c>
      <c r="GY443" s="74">
        <f>RANK(GO443,$GO$9:$GO$497,0)</f>
        <v>390</v>
      </c>
      <c r="GZ443" s="74">
        <f>RANK(GP443,$GP$9:$GP$497,0)</f>
        <v>172</v>
      </c>
      <c r="HA443" s="74">
        <f>RANK(GQ443,$GQ$9:$GQ$497,0)</f>
        <v>221</v>
      </c>
      <c r="HB443" s="74">
        <f>RANK(GR443,$GR$9:$GR$497,0)</f>
        <v>187</v>
      </c>
      <c r="HC443" s="84">
        <f>RANK(GS443,$GS$9:$GS$497,0)</f>
        <v>112</v>
      </c>
      <c r="HD443" s="85">
        <f>ROUND(AVERAGEIF($ES$9:$ES$497,$ES443,$FZ$9:$FZ$497),2)</f>
        <v>0.95</v>
      </c>
      <c r="HE443" s="86">
        <f>ROUND(AVERAGEIF($ES$9:$ES$497,$ES443,$GA$9:$GA$497),2)</f>
        <v>0.38</v>
      </c>
      <c r="HF443" s="86">
        <f>ROUND(AVERAGEIF($ES$9:$ES$497,$ES443,$GB$9:$GB$497),2)</f>
        <v>0.82</v>
      </c>
      <c r="HG443" s="86">
        <f>ROUND(AVERAGEIF($ES$9:$ES$497,$ES443,$GC$9:$GC$497),2)</f>
        <v>0.44</v>
      </c>
      <c r="HH443" s="86">
        <f>ROUND(AVERAGEIF($ES$9:$ES$497,$ES443,$GD$9:$GD$497),2)</f>
        <v>0.15</v>
      </c>
      <c r="HI443" s="86">
        <f>ROUND(AVERAGEIF($ES$9:$ES$497,$ES443,$GE$9:$GE$497),2)</f>
        <v>0.14000000000000001</v>
      </c>
      <c r="HJ443" s="86">
        <f>ROUND(AVERAGEIF($ES$9:$ES$497,$ES443,$GF$9:$GF$497),2)</f>
        <v>0.74</v>
      </c>
      <c r="HK443" s="86">
        <f>ROUND(AVERAGEIF($ES$9:$ES$497,$ES443,$GG$9:$GG$497),2)</f>
        <v>0.85</v>
      </c>
      <c r="HL443" s="86">
        <f>ROUND(AVERAGEIF($ES$9:$ES$497,$ES443,$GH$9:$GH$497),2)</f>
        <v>0.97</v>
      </c>
      <c r="HM443" s="87">
        <f>ROUND(AVERAGEIF($ES$9:$ES$497,$ES443,$GI$9:$GI$497),2)</f>
        <v>1.67</v>
      </c>
      <c r="HN443" s="88">
        <f t="shared" si="1108"/>
        <v>-4.9999999999999933E-2</v>
      </c>
      <c r="HO443" s="89">
        <f t="shared" si="1109"/>
        <v>1.0000000000000009E-2</v>
      </c>
      <c r="HP443" s="89">
        <f t="shared" si="1110"/>
        <v>2.0000000000000018E-2</v>
      </c>
      <c r="HQ443" s="89">
        <f t="shared" si="1111"/>
        <v>0.06</v>
      </c>
      <c r="HR443" s="89">
        <f t="shared" si="1112"/>
        <v>-1.999999999999999E-2</v>
      </c>
      <c r="HS443" s="89">
        <f t="shared" si="1113"/>
        <v>-1.0000000000000009E-2</v>
      </c>
      <c r="HT443" s="89">
        <f t="shared" si="1114"/>
        <v>-3.0000000000000027E-2</v>
      </c>
      <c r="HU443" s="89">
        <f t="shared" si="1115"/>
        <v>-0.22999999999999998</v>
      </c>
      <c r="HV443" s="89">
        <f t="shared" si="1116"/>
        <v>0</v>
      </c>
      <c r="HW443" s="90">
        <f t="shared" si="1117"/>
        <v>-0.20999999999999996</v>
      </c>
      <c r="HX443" s="73">
        <f>COUNTIFS($FZ$9:$FZ$497,"&gt;"&amp;FZ443,$ES$9:$ES$497,$ES443)+1</f>
        <v>53</v>
      </c>
      <c r="HY443" s="74">
        <f>COUNTIFS($GA$9:$GA$497,"&gt;"&amp;GA443,$ES$9:$ES$497,$ES443)+1</f>
        <v>32</v>
      </c>
      <c r="HZ443" s="74">
        <f>COUNTIFS($GB$9:$GB$497,"&gt;"&amp;GB443,$ES$9:$ES$497,$ES443)+1</f>
        <v>35</v>
      </c>
      <c r="IA443" s="74">
        <f>COUNTIFS($GC$9:$GC$497,"&gt;"&amp;GC443,$ES$9:$ES$497,$ES443)+1</f>
        <v>24</v>
      </c>
      <c r="IB443" s="74">
        <f>COUNTIFS($GD$9:$GD$497,"&gt;"&amp;GD443,$ES$9:$ES$497,$ES443)+1</f>
        <v>51</v>
      </c>
      <c r="IC443" s="74">
        <f>COUNTIFS($GE$9:$GE$497,"&gt;"&amp;GE443,$ES$9:$ES$497,$ES443)+1</f>
        <v>51</v>
      </c>
      <c r="ID443" s="74">
        <f>COUNTIFS($GF$9:$GF$497,"&gt;"&amp;GF443,$ES$9:$ES$497,$ES443)+1</f>
        <v>52</v>
      </c>
      <c r="IE443" s="74">
        <f>COUNTIFS($GG$9:$GG$497,"&gt;"&amp;GG443,$ES$9:$ES$497,$ES443)+1</f>
        <v>60</v>
      </c>
      <c r="IF443" s="74">
        <f>COUNTIFS($GH$9:$GH$497,"&gt;"&amp;GH443,$ES$9:$ES$497,$ES443)+1</f>
        <v>40</v>
      </c>
      <c r="IG443" s="84">
        <f>COUNTIFS($GI$9:$GI$497,"&gt;"&amp;GI443,$ES$9:$ES$497,$ES443)+1</f>
        <v>57</v>
      </c>
      <c r="IH443" s="148"/>
      <c r="II443" s="149"/>
      <c r="IJ443" s="149">
        <v>0.03</v>
      </c>
      <c r="IK443" s="149"/>
      <c r="IL443" s="149"/>
      <c r="IM443" s="150"/>
      <c r="IN443" s="151"/>
      <c r="IO443" s="152"/>
      <c r="IP443" s="153"/>
      <c r="IQ443" s="149"/>
      <c r="IR443" s="149"/>
      <c r="IS443" s="149"/>
      <c r="IT443" s="149"/>
      <c r="IU443" s="149"/>
      <c r="IV443" s="149"/>
      <c r="IW443" s="154"/>
      <c r="IX443" s="151"/>
      <c r="IY443" s="149"/>
      <c r="IZ443" s="149"/>
      <c r="JA443" s="149">
        <v>7.0000000000000007E-2</v>
      </c>
      <c r="JB443" s="149"/>
      <c r="JC443" s="149">
        <v>7.0000000000000007E-2</v>
      </c>
      <c r="JD443" s="149"/>
      <c r="JE443" s="155"/>
      <c r="JF443" s="153"/>
      <c r="JG443" s="149"/>
      <c r="JH443" s="149"/>
      <c r="JI443" s="149"/>
      <c r="JJ443" s="149"/>
      <c r="JK443" s="149"/>
      <c r="JL443" s="149"/>
      <c r="JM443" s="154"/>
      <c r="JN443" s="151"/>
      <c r="JO443" s="149"/>
      <c r="JP443" s="149"/>
      <c r="JQ443" s="149"/>
      <c r="JR443" s="149"/>
      <c r="JS443" s="149"/>
      <c r="JT443" s="149"/>
      <c r="JU443" s="149"/>
      <c r="JV443" s="149"/>
      <c r="JW443" s="149"/>
      <c r="JX443" s="149"/>
      <c r="JY443" s="149"/>
      <c r="JZ443" s="155"/>
      <c r="KA443" s="151"/>
      <c r="KB443" s="149"/>
      <c r="KC443" s="149"/>
      <c r="KD443" s="149"/>
      <c r="KE443" s="155"/>
      <c r="KF443" s="153"/>
      <c r="KG443" s="149"/>
      <c r="KH443" s="149"/>
      <c r="KI443" s="149"/>
      <c r="KJ443" s="149"/>
      <c r="KK443" s="156"/>
      <c r="KL443" s="149"/>
      <c r="KM443" s="149"/>
      <c r="KN443" s="149"/>
      <c r="KO443" s="149"/>
      <c r="KP443" s="149"/>
      <c r="KQ443" s="149"/>
      <c r="KR443" s="149"/>
      <c r="KS443" s="154"/>
      <c r="KT443" s="154"/>
      <c r="KU443" s="154"/>
      <c r="KV443" s="154"/>
      <c r="KW443" s="151"/>
      <c r="KX443" s="149"/>
      <c r="KY443" s="149"/>
      <c r="KZ443" s="149"/>
      <c r="LA443" s="149"/>
      <c r="LB443" s="149"/>
      <c r="LC443" s="154"/>
      <c r="LD443" s="151"/>
      <c r="LE443" s="152"/>
      <c r="LF443" s="157"/>
      <c r="LG443" s="158"/>
      <c r="LH443" s="151"/>
      <c r="LI443" s="149"/>
      <c r="LJ443" s="147"/>
      <c r="LK443" s="147"/>
      <c r="LL443" s="147"/>
      <c r="LM443" s="159"/>
      <c r="LN443" s="153"/>
      <c r="LO443" s="149"/>
      <c r="LP443" s="149"/>
      <c r="LQ443" s="149"/>
      <c r="LR443" s="154"/>
      <c r="LS443" s="151"/>
      <c r="LT443" s="149"/>
      <c r="LU443" s="149"/>
      <c r="LV443" s="149"/>
      <c r="LW443" s="149"/>
      <c r="LX443" s="149"/>
      <c r="LY443" s="149"/>
      <c r="LZ443" s="149"/>
      <c r="MA443" s="155"/>
      <c r="MB443" s="153"/>
      <c r="MC443" s="149"/>
      <c r="MD443" s="149"/>
      <c r="ME443" s="149"/>
      <c r="MF443" s="149"/>
      <c r="MG443" s="149"/>
      <c r="MH443" s="149"/>
      <c r="MI443" s="149"/>
      <c r="MJ443" s="149"/>
      <c r="MK443" s="149"/>
      <c r="ML443" s="149"/>
      <c r="MM443" s="149"/>
      <c r="MN443" s="156"/>
      <c r="MO443" s="156"/>
      <c r="MP443" s="154"/>
      <c r="MQ443" s="151"/>
      <c r="MR443" s="149"/>
      <c r="MS443" s="149"/>
      <c r="MT443" s="149"/>
      <c r="MU443" s="149"/>
      <c r="MV443" s="156"/>
      <c r="MW443" s="149"/>
      <c r="MX443" s="149"/>
      <c r="MY443" s="149"/>
      <c r="MZ443" s="149"/>
      <c r="NA443" s="149">
        <v>7.0000000000000007E-2</v>
      </c>
      <c r="NB443" s="149"/>
      <c r="NC443" s="149"/>
      <c r="ND443" s="154"/>
      <c r="NE443" s="154"/>
      <c r="NF443" s="154"/>
      <c r="NG443" s="154"/>
      <c r="NH443" s="151"/>
      <c r="NI443" s="149"/>
      <c r="NJ443" s="149"/>
      <c r="NK443" s="149"/>
      <c r="NL443" s="149"/>
      <c r="NM443" s="149"/>
      <c r="NN443" s="94"/>
      <c r="NO443" s="151"/>
      <c r="NP443" s="160"/>
      <c r="NQ443" s="196" t="s">
        <v>1597</v>
      </c>
      <c r="NR443" s="196" t="s">
        <v>1605</v>
      </c>
      <c r="NS443" s="198"/>
      <c r="NT443" s="199"/>
      <c r="NU443" s="199" t="s">
        <v>1601</v>
      </c>
      <c r="NV443" s="135">
        <v>44575</v>
      </c>
      <c r="NW443" s="199" t="s">
        <v>1606</v>
      </c>
      <c r="NX443" s="136" t="s">
        <v>1607</v>
      </c>
      <c r="NY443" s="138" t="s">
        <v>1608</v>
      </c>
      <c r="NZ443" s="136" t="s">
        <v>1607</v>
      </c>
      <c r="OA443" s="137"/>
      <c r="OB443" s="137"/>
      <c r="OC443" s="137"/>
      <c r="OD443" s="110">
        <f t="shared" si="1150"/>
        <v>240</v>
      </c>
      <c r="OE443" s="109">
        <v>5</v>
      </c>
      <c r="OF443" s="110">
        <f t="shared" si="1151"/>
        <v>23</v>
      </c>
      <c r="OG443" s="109">
        <v>7</v>
      </c>
      <c r="OH443" s="111">
        <f>ROUND(AVERAGEIF($ES$9:$ES$497,$ES443,EV$9:EV$497),0)</f>
        <v>70</v>
      </c>
      <c r="OI443" s="112">
        <f>ROUND(AVERAGEIF($ES$9:$ES$497,$ES443,EW$9:EW$497),0)</f>
        <v>29</v>
      </c>
      <c r="OJ443" s="112">
        <f>ROUND(AVERAGEIF($ES$9:$ES$497,$ES443,EX$9:EX$497),0)</f>
        <v>62</v>
      </c>
      <c r="OK443" s="112">
        <f>ROUND(AVERAGEIF($ES$9:$ES$497,$ES443,EY$9:EY$497),0)</f>
        <v>34</v>
      </c>
      <c r="OL443" s="112">
        <f>ROUND(AVERAGEIF($ES$9:$ES$497,$ES443,EZ$9:EZ$497),0)</f>
        <v>10</v>
      </c>
      <c r="OM443" s="112">
        <f>ROUND(AVERAGEIF($ES$9:$ES$497,$ES443,FA$9:FA$497),0)</f>
        <v>10</v>
      </c>
      <c r="ON443" s="112">
        <f>ROUND(AVERAGEIF($ES$9:$ES$497,$ES443,FB$9:FB$497),0)</f>
        <v>53</v>
      </c>
      <c r="OO443" s="112">
        <f>ROUND(AVERAGEIF($ES$9:$ES$497,$ES443,FC$9:FC$497),0)</f>
        <v>56</v>
      </c>
      <c r="OP443" s="112">
        <f>ROUND(AVERAGEIF($ES$9:$ES$497,$ES443,FD$9:FD$497),0)</f>
        <v>72</v>
      </c>
      <c r="OQ443" s="113">
        <f>ROUND(AVERAGEIF($ES$9:$ES$497,$ES443,FE$9:FE$497),0)</f>
        <v>118</v>
      </c>
      <c r="OR443" s="114">
        <f>ROUND(EV443/MAX(EV$9:EV$497)*100,0)</f>
        <v>60</v>
      </c>
      <c r="OS443" s="115">
        <f>ROUND(EW443/MAX(EW$9:EW$497)*100,0)</f>
        <v>36</v>
      </c>
      <c r="OT443" s="115">
        <f>ROUND(EX443/MAX(EX$9:EX$497)*100,0)</f>
        <v>83</v>
      </c>
      <c r="OU443" s="115">
        <f>ROUND(EY443/MAX(EY$9:EY$497)*100,0)</f>
        <v>40</v>
      </c>
      <c r="OV443" s="115">
        <f>ROUND(EZ443/MAX(EZ$9:EZ$497)*100,0)</f>
        <v>13</v>
      </c>
      <c r="OW443" s="115">
        <f>ROUND(FA443/MAX(FA$9:FA$497)*100,0)</f>
        <v>14</v>
      </c>
      <c r="OX443" s="115">
        <f>ROUND(FB443/MAX(FB$9:FB$497)*100,0)</f>
        <v>63</v>
      </c>
      <c r="OY443" s="116">
        <f>ROUND(FC443/MAX(FC$9:FC$497)*100,0)</f>
        <v>51</v>
      </c>
      <c r="OZ443" s="115">
        <f>ROUND(FD443/MAX(FD$9:FD$497)*100,0)</f>
        <v>78</v>
      </c>
      <c r="PA443" s="117">
        <f>ROUND(FE443/MAX(FE$9:FE$497)*100,0)</f>
        <v>71</v>
      </c>
      <c r="PB443" s="118">
        <f t="shared" si="1118"/>
        <v>658</v>
      </c>
      <c r="PC443" s="115">
        <f t="shared" si="1119"/>
        <v>448</v>
      </c>
      <c r="PD443" s="115">
        <f t="shared" si="1120"/>
        <v>697</v>
      </c>
      <c r="PE443" s="115">
        <f t="shared" si="1121"/>
        <v>760</v>
      </c>
      <c r="PF443" s="115">
        <f t="shared" si="1122"/>
        <v>463</v>
      </c>
      <c r="PG443" s="119">
        <f t="shared" si="1123"/>
        <v>377</v>
      </c>
      <c r="PH443" s="118">
        <f>ROUND(PB443/MAX(PB$9:PB$497)*100,0)</f>
        <v>78</v>
      </c>
      <c r="PI443" s="115">
        <f>ROUND(PC443/MAX(PC$9:PC$497)*100,0)</f>
        <v>54</v>
      </c>
      <c r="PJ443" s="115">
        <f>ROUND(PD443/MAX(PD$9:PD$497)*100,0)</f>
        <v>74</v>
      </c>
      <c r="PK443" s="115">
        <f>ROUND(PE443/MAX(PE$9:PE$497)*100,0)</f>
        <v>76</v>
      </c>
      <c r="PL443" s="115">
        <f>ROUND(PF443/MAX(PF$9:PF$497)*100,0)</f>
        <v>65</v>
      </c>
      <c r="PM443" s="119">
        <f>ROUND(PG443/MAX(PG$9:PG$497)*100,0)</f>
        <v>55</v>
      </c>
      <c r="PN443" s="118">
        <f>RANK(PH443,PH$9:PH$497,0)</f>
        <v>25</v>
      </c>
      <c r="PO443" s="115">
        <f>RANK(PI443,PI$9:PI$497,0)</f>
        <v>112</v>
      </c>
      <c r="PP443" s="115">
        <f>RANK(PJ443,PJ$9:PJ$497,0)</f>
        <v>38</v>
      </c>
      <c r="PQ443" s="115">
        <f>RANK(PK443,PK$9:PK$497,0)</f>
        <v>28</v>
      </c>
      <c r="PR443" s="115">
        <f>RANK(PL443,PL$9:PL$497,0)</f>
        <v>110</v>
      </c>
      <c r="PS443" s="119">
        <f>RANK(PM443,PM$9:PM$497,0)</f>
        <v>132</v>
      </c>
      <c r="PT443" s="120">
        <f>ROUND(FZ443/MAX(FZ$9:FZ$497)*100,0)</f>
        <v>49</v>
      </c>
      <c r="PU443" s="115">
        <f>ROUND(GA443/MAX(GA$9:GA$497)*100,0)</f>
        <v>22</v>
      </c>
      <c r="PV443" s="115">
        <f>ROUND(GB443/MAX(GB$9:GB$497)*100,0)</f>
        <v>61</v>
      </c>
      <c r="PW443" s="115">
        <f>ROUND(GC443/MAX(GC$9:GC$497)*100,0)</f>
        <v>40</v>
      </c>
      <c r="PX443" s="115">
        <f>ROUND(GD443/MAX(GD$9:GD$497)*100,0)</f>
        <v>7</v>
      </c>
      <c r="PY443" s="115">
        <f>ROUND(GE443/MAX(GE$9:GE$497)*100,0)</f>
        <v>8</v>
      </c>
      <c r="PZ443" s="115">
        <f>ROUND(GF443/MAX(GF$9:GF$497)*100,0)</f>
        <v>33</v>
      </c>
      <c r="QA443" s="116">
        <f>ROUND(GG443/MAX(GG$9:GG$497)*100,0)</f>
        <v>34</v>
      </c>
      <c r="QB443" s="115">
        <f>ROUND(GH443/MAX(GH$9:GH$497)*100,0)</f>
        <v>43</v>
      </c>
      <c r="QC443" s="121">
        <f>ROUND(GI443/MAX(GI$9:GI$497)*100,0)</f>
        <v>47</v>
      </c>
      <c r="QD443" s="120">
        <f>ROUND(AVERAGEIF($ES$9:$ES$497,$ES443,PT$9:PT$497),0)</f>
        <v>52</v>
      </c>
      <c r="QE443" s="120">
        <f>ROUND(AVERAGEIF($ES$9:$ES$497,$ES443,PU$9:PU$497),0)</f>
        <v>21</v>
      </c>
      <c r="QF443" s="120">
        <f>ROUND(AVERAGEIF($ES$9:$ES$497,$ES443,PV$9:PV$497),0)</f>
        <v>60</v>
      </c>
      <c r="QG443" s="120">
        <f>ROUND(AVERAGEIF($ES$9:$ES$497,$ES443,PW$9:PW$497),0)</f>
        <v>35</v>
      </c>
      <c r="QH443" s="120">
        <f>ROUND(AVERAGEIF($ES$9:$ES$497,$ES443,PX$9:PX$497),0)</f>
        <v>8</v>
      </c>
      <c r="QI443" s="120">
        <f>ROUND(AVERAGEIF($ES$9:$ES$497,$ES443,PY$9:PY$497),0)</f>
        <v>9</v>
      </c>
      <c r="QJ443" s="120">
        <f>ROUND(AVERAGEIF($ES$9:$ES$497,$ES443,PZ$9:PZ$497),0)</f>
        <v>35</v>
      </c>
      <c r="QK443" s="120">
        <f>ROUND(AVERAGEIF($ES$9:$ES$497,$ES443,QA$9:QA$497),0)</f>
        <v>46</v>
      </c>
      <c r="QL443" s="120">
        <f>ROUND(AVERAGEIF($ES$9:$ES$497,$ES443,QB$9:QB$497),0)</f>
        <v>43</v>
      </c>
      <c r="QM443" s="120">
        <f>ROUND(AVERAGEIF($ES$9:$ES$497,$ES443,QC$9:QC$497),0)</f>
        <v>53</v>
      </c>
      <c r="QN443" s="114">
        <f t="shared" si="1124"/>
        <v>526</v>
      </c>
      <c r="QO443" s="115">
        <f t="shared" si="1125"/>
        <v>310</v>
      </c>
      <c r="QP443" s="115">
        <f t="shared" si="1126"/>
        <v>554</v>
      </c>
      <c r="QQ443" s="115">
        <f t="shared" si="1127"/>
        <v>628</v>
      </c>
      <c r="QR443" s="115">
        <f t="shared" si="1128"/>
        <v>449</v>
      </c>
      <c r="QS443" s="119">
        <f t="shared" si="1129"/>
        <v>287</v>
      </c>
      <c r="QT443" s="114">
        <f>ROUND((QN443-MIN(QN$9:QN$497))/(MAX(QN$9:QN$497)-MIN(QN$9:QN$497))*100,0)</f>
        <v>46</v>
      </c>
      <c r="QU443" s="115">
        <f>ROUND((QO443-MIN(QO$9:QO$497))/(MAX(QO$9:QO$497)-MIN(QO$9:QO$497))*100,0)</f>
        <v>14</v>
      </c>
      <c r="QV443" s="115">
        <f>ROUND((QP443-MIN(QP$9:QP$497))/(MAX(QP$9:QP$497)-MIN(QP$9:QP$497))*100,0)</f>
        <v>29</v>
      </c>
      <c r="QW443" s="115">
        <f>ROUND((QQ443-MIN(QQ$9:QQ$497))/(MAX(QQ$9:QQ$497)-MIN(QQ$9:QQ$497))*100,0)</f>
        <v>43</v>
      </c>
      <c r="QX443" s="115">
        <f>ROUND((QR443-MIN(QR$9:QR$497))/(MAX(QR$9:QR$497)-MIN(QR$9:QR$497))*100,0)</f>
        <v>35</v>
      </c>
      <c r="QY443" s="115">
        <f>ROUND((QS443-MIN(QS$9:QS$497))/(MAX(QS$9:QS$497)-MIN(QS$9:QS$497))*100,0)</f>
        <v>23</v>
      </c>
      <c r="QZ443" s="114">
        <f>RANK(QN443,QN$9:QN$497,0)</f>
        <v>131</v>
      </c>
      <c r="RA443" s="115">
        <f>RANK(QO443,QO$9:QO$497,0)</f>
        <v>360</v>
      </c>
      <c r="RB443" s="115">
        <f>RANK(QP443,QP$9:QP$497,0)</f>
        <v>225</v>
      </c>
      <c r="RC443" s="115">
        <f>RANK(QQ443,QQ$9:QQ$497,0)</f>
        <v>144</v>
      </c>
      <c r="RD443" s="115">
        <f>RANK(QR443,QR$9:QR$497,0)</f>
        <v>324</v>
      </c>
      <c r="RE443" s="115">
        <f>RANK(QS443,QS$9:QS$497,0)</f>
        <v>362</v>
      </c>
      <c r="RF443" s="122"/>
      <c r="RG443" s="115">
        <f>($RH$3*(IH443+IJ443)*100*100/MAX(EX$9:EX$497)*$RO$3) +($RH$3*(II443+IJ443)*100*100/MAX(EX$9:EX$497)*$RO$4) + ($RH$3*IK443*100*100/MAX(EX$9:EX$497)*0.098)</f>
        <v>12.524999999999999</v>
      </c>
      <c r="RH443" s="115">
        <f>($RH$4*IL443*100*100/MAX(EZ$9:EZ$497))*$RQ$3</f>
        <v>0</v>
      </c>
      <c r="RI443" s="115">
        <f>($RH$3*IM443*100*100/MAX(EY$9:EY$497))*$RQ$4</f>
        <v>0</v>
      </c>
      <c r="RJ443" s="115">
        <f>($RH$3*IN443*100*100/MAX(EX$9:EX$497))</f>
        <v>0</v>
      </c>
      <c r="RK443" s="115">
        <f>($RH$4*IO443*100*100/MAX(EZ$9:EZ$497))*$RQ$3</f>
        <v>0</v>
      </c>
      <c r="RL443" s="115">
        <f>(($RL$4*IP443*100*((100/MAX(EX$9:EX$497)+100/MAX(EZ$9:EZ$497))/2))+($RL$4*IQ443*100*((100/MAX(EX$9:EX$497)+100/MAX(EZ$9:EZ$497))/2))+($RL$4*IR443*100*((100/MAX(EX$9:EX$497)+100/MAX(EZ$9:EZ$497))/2))+($RL$4*IS443*100*((100/MAX(EX$9:EX$497)+100/MAX(EZ$9:EZ$497))/2))+($RL$4*IT443*100*((100/MAX(EX$9:EX$497)+100/MAX(EZ$9:EZ$497))/2))+($RL$4*IU443*100*((100/MAX(EX$9:EX$497)+100/MAX(EZ$9:EZ$497))/2))+($RL$4*IV443*100*((100/MAX(EX$9:EX$497)+100/MAX(EZ$9:EZ$497))/2))+($RL$4*IW443*100*((100/MAX(EX$9:EX$497)+100/MAX(EZ$9:EZ$497))/2)))*$RS$3</f>
        <v>0</v>
      </c>
      <c r="RM443" s="115">
        <f>(($RH$3*IX443*100*100/MAX(EX$9:EX$497))+($RH$3*IY443*100*100/MAX(EX$9:EX$497))+($RH$3*IZ443*100*100/MAX(EX$9:EX$497))+($RH$3*JA443*100*100/MAX(EX$9:EX$497))+($RH$3*JB443*100*100/MAX(EX$9:EX$497))+($RH$3*JC443*100*100/MAX(EX$9:EX$497))+($RH$3*JD443*100*100/MAX(EX$9:EX$497))+($RH$3*JE443*100*100/MAX(EX$9:EX$497)))*$RS$4</f>
        <v>11.690000000000001</v>
      </c>
      <c r="RN443" s="115">
        <f>(($RH$4*JF443*100*100/MAX(EZ$9:EZ$497)) + ($RH$4*JG443*100*100/MAX(EZ$9:EZ$497)) + ($RH$4*JH443*100*100/MAX(EZ$9:EZ$497)) + ($RH$4*JI443*100*100/MAX(EZ$9:EZ$497)) + ($RH$4*JJ443*100*100/MAX(EZ$9:EZ$497)) + ($RH$4*JK443*100*100/MAX(EZ$9:EZ$497)) + ($RH$4*JL443*100*100/MAX(EZ$9:EZ$497)) + ($RH$4*JM443*100*100/MAX(EZ$9:EZ$497)))*$RU$3</f>
        <v>0</v>
      </c>
      <c r="RO443" s="115">
        <f>(($RL$4*JN443*100*((100/MAX(EX$9:EX$497)+100/MAX(EZ$9:EZ$497))/2))+($RL$4*JO443*100*((100/MAX(EX$9:EX$497)+100/MAX(EZ$9:EZ$497))/2))+($RL$4*JP443*100*((100/MAX(EX$9:EX$497)+100/MAX(EZ$9:EZ$497))/2))+($RL$4*JQ443*100*((100/MAX(EX$9:EX$497)+100/MAX(EZ$9:EZ$497))/2))+($RL$4*JR443*100*((100/MAX(EX$9:EX$497)+100/MAX(EZ$9:EZ$497))/2))+($RL$4*JS443*100*((100/MAX(EX$9:EX$497)+100/MAX(EZ$9:EZ$497))/2))+($RL$4*JT443*100*((100/MAX(EX$9:EX$497)+100/MAX(EZ$9:EZ$497))/2))+($RL$4*JU443*100*((100/MAX(EX$9:EX$497)+100/MAX(EZ$9:EZ$497))/2))+($RL$4*JV443*100*((100/MAX(EX$9:EX$497)+100/MAX(EZ$9:EZ$497))/2))+($RL$4*JW443*100*((100/MAX(EX$9:EX$497)+100/MAX(EZ$9:EZ$497))/2))+($RL$4*JX443*100*((100/MAX(EX$9:EX$497)+100/MAX(EZ$9:EZ$497))/2))+($RL$4*JY443*100*((100/MAX(EX$9:EX$497)+100/MAX(EZ$9:EZ$497))/2))+($RL$4*JZ443*100*((100/MAX(EX$9:EX$497)+100/MAX(EZ$9:EZ$497))/2)))*$RW$3/2</f>
        <v>0</v>
      </c>
      <c r="RP443" s="119">
        <f>($RJ$3*KA443*100*100/MAX(FA$9:FA$497)) + ($RJ$3*KB443*100*100/MAX(FA$9:FA$497)/2) + ($RJ$3*KC443*100*100/MAX(FA$9:FA$497)/2) + ($RJ$3*KD443*100*100/MAX(FA$9:FA$497)/4) + ($RJ$3*KE443*100*100/MAX(FA$9:FA$497)/4)</f>
        <v>0</v>
      </c>
      <c r="RQ443" s="118">
        <f>($RL$4*KF443*100*((100/MAX(EX$9:EX$497)+100/MAX(EZ$9:EZ$497)))) * ($RO$3/2) + (($RL$4*KG443*100*((100/MAX(EX$9:EX$497)+100/MAX(EZ$9:EZ$497))))+($RL$4*KH443*100*((100/MAX(EX$9:EX$497)+100/MAX(EZ$9:EZ$497))))+($RL$4*KI443*100*((100/MAX(EX$9:EX$497)+100/MAX(EZ$9:EZ$497))))+($RL$4*KJ443*100*((100/MAX(EX$9:EX$497)+100/MAX(EZ$9:EZ$497))))+($RL$4*KK443*100*((100/MAX(EX$9:EX$497)+100/MAX(EZ$9:EZ$497))))+($RL$4*KL443*100*((100/MAX(EX$9:EX$497)+100/MAX(EZ$9:EZ$497))))+($RL$4*KM443*100*((100/MAX(EX$9:EX$497)+100/MAX(EZ$9:EZ$497))))+($RL$4*KN443*100*((100/MAX(EX$9:EX$497)+100/MAX(EZ$9:EZ$497))))+($RL$4*KO443*100*((100/MAX(EX$9:EX$497)+100/MAX(EZ$9:EZ$497))))+($RL$4*KP443*100*((100/MAX(EX$9:EX$497)+100/MAX(EZ$9:EZ$497))))+($RL$4*KQ443*100*((100/MAX(EX$9:EX$497)+100/MAX(EZ$9:EZ$497))))+($RL$4*KR443*100*((100/MAX(EX$9:EX$497)+100/MAX(EZ$9:EZ$497))))+($RL$4*KS443*100*((100/MAX(EX$9:EX$497)+100/MAX(EZ$9:EZ$497))))+($RL$4*KV443*100*((100/MAX(EX$9:EX$497)+100/MAX(EZ$9:EZ$497))))) * (($RO$3+$RO$4)/6)</f>
        <v>0</v>
      </c>
      <c r="RR443" s="115">
        <f>(($RL$4*KW443*100*((100/MAX(EX$9:EX$497)+100/MAX(EZ$9:EZ$497))))) * ($RO$3/2) + (($RL$4*KX443*100*((100/MAX(EX$9:EX$497)+100/MAX(EZ$9:EZ$497))))+($RL$4*KY443*100*((100/MAX(EX$9:EX$497)+100/MAX(EZ$9:EZ$497))))+($RL$4*KZ443*100*((100/MAX(EX$9:EX$497)+100/MAX(EZ$9:EZ$497))))+($RL$4*LA443*100*((100/MAX(EX$9:EX$497)+100/MAX(EZ$9:EZ$497))))+($RL$4*LB443*100*((100/MAX(EX$9:EX$497)+100/MAX(EZ$9:EZ$497))))+($RL$4*LC443*100*((100/MAX(EX$9:EX$497)+100/MAX(EZ$9:EZ$497))))) * (($RO$3+$RO$4)/6)</f>
        <v>0</v>
      </c>
      <c r="RS443" s="119">
        <f>(($RL$4*LD443*100*((100/MAX(EX$9:EX$497)+100/MAX(EZ$9:EZ$497))))+($RL$4*LE443*100*((100/MAX(EX$9:EX$497)+100/MAX(EZ$9:EZ$497))))) * (($RO$3+$RO$4)/6)</f>
        <v>0</v>
      </c>
      <c r="RT443" s="118">
        <f>($RJ$4*LH443*100*(100/MAX(EV$9:EV$497)))+($RJ$4*LI443*100*(100/MAX(EV$9:EV$497)))</f>
        <v>0</v>
      </c>
      <c r="RU443" s="119">
        <f>($RJ$4*LJ443*(100/MAX(EV$9:EV$497)))/2 + ($RL$3*LK443*(100/MAX(EW$9:EW$497))) + ($RJ$4*LL443*(100/MAX(EV$9:EV$497)))/4 + ($RL$3*LM443*(100/MAX(EW$9:EW$497)))</f>
        <v>0</v>
      </c>
      <c r="RV443" s="118">
        <f>($RJ$4*LN443*100*100/MAX(EV$9:EV$497)/2)+($RJ$4*LO443*100*100/MAX(EV$9:EV$497)/2)+($RJ$4*LP443*100*100/MAX(EV$9:EV$497))+($RJ$4*LQ443*100*100/MAX(EV$9:EV$497))+($RJ$4*LR443*100*100/MAX(EV$9:EV$497))</f>
        <v>0</v>
      </c>
      <c r="RW443" s="115">
        <f>($RJ$4*LS443*100*100/MAX(EV$9:EV$497)) + (($RJ$4*LT443*100*100/MAX(EV$9:EV$497))+($RJ$4*LU443*100*100/MAX(EV$9:EV$497))+($RJ$4*LV443*100*100/MAX(EV$9:EV$497))+($RJ$4*LW443*100*100/MAX(EV$9:EV$497))+($RJ$4*LX443*100*100/MAX(EV$9:EV$497))+($RJ$4*LY443*100*100/MAX(EV$9:EV$497))+($RJ$4*LZ443*100*100/MAX(EV$9:EV$497))+($RJ$4*MA443*100*100/MAX(EV$9:EV$497)))/2</f>
        <v>0</v>
      </c>
      <c r="RX443" s="119">
        <f>($RJ$4*MB443*100*100/MAX(EV$9:EV$497))+($RJ$4*MC443*100*100/MAX(EV$9:EV$497))+($RJ$4*MD443*100*100/MAX(EV$9:EV$497))+($RJ$4*ME443*100*100/MAX(EV$9:EV$497))+($RJ$4*MF443*100*100/MAX(EV$9:EV$497))+($RJ$4*MG443*100*100/MAX(EV$9:EV$497))+($RJ$4*MH443*100*100/MAX(EV$9:EV$497))+($RJ$4*MI443*100*100/MAX(EV$9:EV$497))+($RJ$4*MJ443*100*100/MAX(EV$9:EV$497))+($RJ$4*MK443*100*100/MAX(EV$9:EV$497))+($RJ$4*ML443*100*100/MAX(EV$9:EV$497))+($RJ$4*MM443*100*100/MAX(EV$9:EV$497))+($RJ$4*MN443*100*100/MAX(EV$9:EV$497))</f>
        <v>0</v>
      </c>
      <c r="RY443" s="118">
        <f>($RJ$4*MQ443*100*100/MAX(EV$9:EV$497))/2 + (($RJ$4*MR443*100*100/MAX(EV$9:EV$497))+($RJ$4*MS443*100*100/MAX(EV$9:EV$497))+($RJ$4*MT443*100*100/MAX(EV$9:EV$497))+($RJ$4*MU443*100*100/MAX(EV$9:EV$497))+($RJ$4*MV443*100*100/MAX(EV$9:EV$497))+($RJ$4*MW443*100*100/MAX(EV$9:EV$497))+($RJ$4*MX443*100*100/MAX(EV$9:EV$497))+($RJ$4*MY443*100*100/MAX(EV$9:EV$497))+($RJ$4*MZ443*100*100/MAX(EV$9:EV$497))+($RJ$4*NA443*100*100/MAX(EV$9:EV$497))+($RJ$4*NB443*100*100/MAX(EV$9:EV$497))+($RJ$4*NC443*100*100/MAX(EV$9:EV$497))+($RJ$4*ND443*100*100/MAX(EV$9:EV$497))+($RJ$4*NG443*100*100/MAX(EV$9:EV$497)))/4</f>
        <v>2.9494382022471917</v>
      </c>
      <c r="RZ443" s="115">
        <f>($RJ$4*NH443*100*100/MAX(EV$9:EV$497))/2 + (($RJ$4*NI443*100*100/MAX(EV$9:EV$497))+($RJ$4*NJ443*100*100/MAX(EV$9:EV$497))+($RJ$4*NK443*100*100/MAX(EV$9:EV$497))+($RJ$4*NL443*100*100/MAX(EV$9:EV$497))+($RJ$4*NM443*100*100/MAX(EV$9:EV$497))+($RJ$4*NN443*100*100/MAX(EV$9:EV$497)))/4</f>
        <v>0</v>
      </c>
      <c r="SA443" s="117">
        <f>(($RJ$4*NO443*100*100/MAX(EV$9:EV$497))+($RJ$4*NP443*100*100/MAX(EV$9:EV$497)))/4</f>
        <v>0</v>
      </c>
      <c r="SB443" s="118">
        <f t="shared" si="1130"/>
        <v>27.16443820224719</v>
      </c>
      <c r="SC443" s="115">
        <f t="shared" si="1131"/>
        <v>24.804887640449437</v>
      </c>
      <c r="SD443" s="115">
        <f t="shared" si="1132"/>
        <v>0.73735955056179792</v>
      </c>
      <c r="SE443" s="115">
        <f t="shared" si="1133"/>
        <v>71.448220973782767</v>
      </c>
      <c r="SF443" s="115">
        <f t="shared" si="1134"/>
        <v>0.73735955056179792</v>
      </c>
      <c r="SG443" s="115">
        <f t="shared" si="1135"/>
        <v>2.9494382022471917</v>
      </c>
      <c r="SH443" s="115">
        <f>ROUND(SB443/MAX(SB$9:SB$497)*100,0)</f>
        <v>34</v>
      </c>
      <c r="SI443" s="115">
        <f>ROUND(SC443/MAX(SC$9:SC$497)*100,0)</f>
        <v>38</v>
      </c>
      <c r="SJ443" s="115">
        <f>ROUND(SD443/MAX(SD$9:SD$497)*100,0)</f>
        <v>1</v>
      </c>
      <c r="SK443" s="115">
        <f>ROUND(SE443/MAX(SE$9:SE$497)*100,0)</f>
        <v>55</v>
      </c>
      <c r="SL443" s="115">
        <f>ROUND(SF443/MAX(SF$9:SF$497)*100,0)</f>
        <v>2</v>
      </c>
      <c r="SM443" s="121">
        <f>ROUND(SG443/MAX(SG$9:SG$497)*100,0)</f>
        <v>3</v>
      </c>
      <c r="SN443" s="115">
        <f>ROUND(AVERAGEIF($ES$9:$ES$497,$ES443,SH$9:SH$497),0)</f>
        <v>26</v>
      </c>
      <c r="SO443" s="115">
        <f>ROUND(AVERAGEIF($ES$9:$ES$497,$ES443,SI$9:SI$497),0)</f>
        <v>26</v>
      </c>
      <c r="SP443" s="115">
        <f>ROUND(AVERAGEIF($ES$9:$ES$497,$ES443,SJ$9:SJ$497),0)</f>
        <v>3</v>
      </c>
      <c r="SQ443" s="115">
        <f>ROUND(AVERAGEIF($ES$9:$ES$497,$ES443,SK$9:SK$497),0)</f>
        <v>21</v>
      </c>
      <c r="SR443" s="115">
        <f>ROUND(AVERAGEIF($ES$9:$ES$497,$ES443,SL$9:SL$497),0)</f>
        <v>5</v>
      </c>
      <c r="SS443" s="121">
        <f>ROUND(AVERAGEIF($ES$9:$ES$497,$ES443,SM$9:SM$497),0)</f>
        <v>5</v>
      </c>
      <c r="ST443" s="114">
        <f>RANK(SB443,SB$9:SB$497,0)</f>
        <v>128</v>
      </c>
      <c r="SU443" s="115">
        <f>RANK(SC443,SC$9:SC$497,0)</f>
        <v>74</v>
      </c>
      <c r="SV443" s="115">
        <f>RANK(SD443,SD$9:SD$497,0)</f>
        <v>247</v>
      </c>
      <c r="SW443" s="115">
        <f>RANK(SE443,SE$9:SE$497,0)</f>
        <v>39</v>
      </c>
      <c r="SX443" s="115">
        <f>RANK(SF443,SF$9:SF$497,0)</f>
        <v>233</v>
      </c>
      <c r="SY443" s="115">
        <f>RANK(SG443,SG$9:SG$497,0)</f>
        <v>215</v>
      </c>
      <c r="SZ443" s="115">
        <f>COUNTIFS(SB$9:SB$497,"&gt;"&amp;SB443,$ES$9:$ES$497,$ES443)+1</f>
        <v>28</v>
      </c>
      <c r="TA443" s="115">
        <f>COUNTIFS(SC$9:SC$497,"&gt;"&amp;SC443,$ES$9:$ES$497,$ES443)+1</f>
        <v>25</v>
      </c>
      <c r="TB443" s="115">
        <f>COUNTIFS(SD$9:SD$497,"&gt;"&amp;SD443,$ES$9:$ES$497,$ES443)+1</f>
        <v>49</v>
      </c>
      <c r="TC443" s="115">
        <f>COUNTIFS(SE$9:SE$497,"&gt;"&amp;SE443,$ES$9:$ES$497,$ES443)+1</f>
        <v>13</v>
      </c>
      <c r="TD443" s="115">
        <f>COUNTIFS(SF$9:SF$497,"&gt;"&amp;SF443,$ES$9:$ES$497,$ES443)+1</f>
        <v>49</v>
      </c>
      <c r="TE443" s="117">
        <f>COUNTIFS(SG$9:SG$497,"&gt;"&amp;SG443,$ES$9:$ES$497,$ES443)+1</f>
        <v>38</v>
      </c>
      <c r="TF443" s="118">
        <f t="shared" si="1136"/>
        <v>112</v>
      </c>
      <c r="TG443" s="115">
        <f t="shared" si="1137"/>
        <v>116</v>
      </c>
      <c r="TH443" s="115">
        <f t="shared" si="1138"/>
        <v>55</v>
      </c>
      <c r="TI443" s="115">
        <f t="shared" si="1139"/>
        <v>129</v>
      </c>
      <c r="TJ443" s="115">
        <f t="shared" si="1140"/>
        <v>78</v>
      </c>
      <c r="TK443" s="115">
        <f t="shared" si="1141"/>
        <v>68</v>
      </c>
      <c r="TL443" s="117">
        <f t="shared" si="1142"/>
        <v>58</v>
      </c>
      <c r="TM443" s="118">
        <f>ROUND(TF443/MAX(TF$9:TF$497)*100,0)</f>
        <v>62</v>
      </c>
      <c r="TN443" s="115">
        <f>ROUND(TG443/MAX(TG$9:TG$497)*100,0)</f>
        <v>64</v>
      </c>
      <c r="TO443" s="115">
        <f>ROUND(TH443/MAX(TH$9:TH$497)*100,0)</f>
        <v>30</v>
      </c>
      <c r="TP443" s="115">
        <f>ROUND(TI443/MAX(TI$9:TI$497)*100,0)</f>
        <v>71</v>
      </c>
      <c r="TQ443" s="115">
        <f>ROUND(TJ443/MAX(TJ$9:TJ$497)*100,0)</f>
        <v>40</v>
      </c>
      <c r="TR443" s="115">
        <f>ROUND(TK443/MAX(TK$9:TK$497)*100,0)</f>
        <v>35</v>
      </c>
      <c r="TS443" s="119">
        <f>ROUND(TL443/MAX(TL$9:TL$497)*100,0)</f>
        <v>30</v>
      </c>
      <c r="TT443" s="120">
        <f>RANK(TM443,TM$9:TM$497,0)</f>
        <v>87</v>
      </c>
      <c r="TU443" s="115">
        <f>RANK(TN443,TN$9:TN$497,0)</f>
        <v>45</v>
      </c>
      <c r="TV443" s="115">
        <f>RANK(TO443,TO$9:TO$497,0)</f>
        <v>143</v>
      </c>
      <c r="TW443" s="115">
        <f>RANK(TP443,TP$9:TP$497,0)</f>
        <v>31</v>
      </c>
      <c r="TX443" s="115">
        <f>RANK(TQ443,TQ$9:TQ$497,0)</f>
        <v>47</v>
      </c>
      <c r="TY443" s="115">
        <f>RANK(TR443,TR$9:TR$497,0)</f>
        <v>136</v>
      </c>
      <c r="TZ443" s="121">
        <f>RANK(TS443,TS$9:TS$497,0)</f>
        <v>152</v>
      </c>
      <c r="UA443" s="132"/>
      <c r="UB443" s="7" t="s">
        <v>1</v>
      </c>
    </row>
    <row r="444" spans="1:548" x14ac:dyDescent="0.15">
      <c r="A444" s="183">
        <v>436</v>
      </c>
      <c r="B444" s="200" t="s">
        <v>1605</v>
      </c>
      <c r="C444" s="143"/>
      <c r="D444" s="143"/>
      <c r="E444" s="161" t="s">
        <v>518</v>
      </c>
      <c r="F444" s="65">
        <v>69</v>
      </c>
      <c r="G444" s="65" t="s">
        <v>908</v>
      </c>
      <c r="H444" s="144" t="s">
        <v>1005</v>
      </c>
      <c r="I444" s="66" t="s">
        <v>521</v>
      </c>
      <c r="J444" s="67" t="s">
        <v>521</v>
      </c>
      <c r="K444" s="67" t="s">
        <v>521</v>
      </c>
      <c r="L444" s="67" t="s">
        <v>521</v>
      </c>
      <c r="M444" s="67" t="s">
        <v>521</v>
      </c>
      <c r="N444" s="67" t="s">
        <v>521</v>
      </c>
      <c r="O444" s="67" t="s">
        <v>521</v>
      </c>
      <c r="P444" s="67" t="s">
        <v>521</v>
      </c>
      <c r="Q444" s="67" t="s">
        <v>521</v>
      </c>
      <c r="R444" s="68" t="s">
        <v>521</v>
      </c>
      <c r="S444" s="69" t="s">
        <v>521</v>
      </c>
      <c r="T444" s="67" t="s">
        <v>521</v>
      </c>
      <c r="U444" s="67" t="s">
        <v>521</v>
      </c>
      <c r="V444" s="67" t="s">
        <v>521</v>
      </c>
      <c r="W444" s="67" t="s">
        <v>521</v>
      </c>
      <c r="X444" s="67" t="s">
        <v>521</v>
      </c>
      <c r="Y444" s="67" t="s">
        <v>521</v>
      </c>
      <c r="Z444" s="67" t="s">
        <v>521</v>
      </c>
      <c r="AA444" s="67" t="s">
        <v>521</v>
      </c>
      <c r="AB444" s="68" t="s">
        <v>521</v>
      </c>
      <c r="AC444" s="69" t="s">
        <v>521</v>
      </c>
      <c r="AD444" s="67" t="s">
        <v>521</v>
      </c>
      <c r="AE444" s="67" t="s">
        <v>521</v>
      </c>
      <c r="AF444" s="67" t="s">
        <v>521</v>
      </c>
      <c r="AG444" s="67" t="s">
        <v>521</v>
      </c>
      <c r="AH444" s="67" t="s">
        <v>521</v>
      </c>
      <c r="AI444" s="67" t="s">
        <v>521</v>
      </c>
      <c r="AJ444" s="67" t="s">
        <v>521</v>
      </c>
      <c r="AK444" s="67" t="s">
        <v>521</v>
      </c>
      <c r="AL444" s="68" t="s">
        <v>521</v>
      </c>
      <c r="AM444" s="69" t="s">
        <v>521</v>
      </c>
      <c r="AN444" s="67" t="s">
        <v>521</v>
      </c>
      <c r="AO444" s="67" t="s">
        <v>521</v>
      </c>
      <c r="AP444" s="67" t="s">
        <v>521</v>
      </c>
      <c r="AQ444" s="67" t="s">
        <v>521</v>
      </c>
      <c r="AR444" s="67" t="s">
        <v>521</v>
      </c>
      <c r="AS444" s="67" t="s">
        <v>521</v>
      </c>
      <c r="AT444" s="67" t="s">
        <v>521</v>
      </c>
      <c r="AU444" s="67" t="s">
        <v>521</v>
      </c>
      <c r="AV444" s="68" t="s">
        <v>521</v>
      </c>
      <c r="AW444" s="69" t="s">
        <v>521</v>
      </c>
      <c r="AX444" s="67" t="s">
        <v>521</v>
      </c>
      <c r="AY444" s="67" t="s">
        <v>521</v>
      </c>
      <c r="AZ444" s="67" t="s">
        <v>521</v>
      </c>
      <c r="BA444" s="67" t="s">
        <v>521</v>
      </c>
      <c r="BB444" s="67" t="s">
        <v>521</v>
      </c>
      <c r="BC444" s="67" t="s">
        <v>521</v>
      </c>
      <c r="BD444" s="67" t="s">
        <v>521</v>
      </c>
      <c r="BE444" s="67" t="s">
        <v>521</v>
      </c>
      <c r="BF444" s="68" t="s">
        <v>521</v>
      </c>
      <c r="BG444" s="69" t="s">
        <v>521</v>
      </c>
      <c r="BH444" s="67" t="s">
        <v>521</v>
      </c>
      <c r="BI444" s="67" t="s">
        <v>521</v>
      </c>
      <c r="BJ444" s="67" t="s">
        <v>521</v>
      </c>
      <c r="BK444" s="67" t="s">
        <v>521</v>
      </c>
      <c r="BL444" s="67" t="s">
        <v>521</v>
      </c>
      <c r="BM444" s="67" t="s">
        <v>521</v>
      </c>
      <c r="BN444" s="67" t="s">
        <v>521</v>
      </c>
      <c r="BO444" s="67" t="s">
        <v>521</v>
      </c>
      <c r="BP444" s="68" t="s">
        <v>521</v>
      </c>
      <c r="BQ444" s="70" t="s">
        <v>521</v>
      </c>
      <c r="BR444" s="67" t="s">
        <v>521</v>
      </c>
      <c r="BS444" s="67" t="s">
        <v>521</v>
      </c>
      <c r="BT444" s="67" t="s">
        <v>521</v>
      </c>
      <c r="BU444" s="67" t="s">
        <v>521</v>
      </c>
      <c r="BV444" s="67" t="s">
        <v>521</v>
      </c>
      <c r="BW444" s="67" t="s">
        <v>521</v>
      </c>
      <c r="BX444" s="67" t="s">
        <v>521</v>
      </c>
      <c r="BY444" s="67" t="s">
        <v>521</v>
      </c>
      <c r="BZ444" s="68" t="s">
        <v>521</v>
      </c>
      <c r="CA444" s="69" t="s">
        <v>521</v>
      </c>
      <c r="CB444" s="67" t="s">
        <v>521</v>
      </c>
      <c r="CC444" s="67" t="s">
        <v>521</v>
      </c>
      <c r="CD444" s="67" t="s">
        <v>521</v>
      </c>
      <c r="CE444" s="67" t="s">
        <v>521</v>
      </c>
      <c r="CF444" s="67" t="s">
        <v>521</v>
      </c>
      <c r="CG444" s="67" t="s">
        <v>521</v>
      </c>
      <c r="CH444" s="67" t="s">
        <v>521</v>
      </c>
      <c r="CI444" s="67" t="s">
        <v>521</v>
      </c>
      <c r="CJ444" s="68" t="s">
        <v>521</v>
      </c>
      <c r="CK444" s="69" t="s">
        <v>521</v>
      </c>
      <c r="CL444" s="67" t="s">
        <v>521</v>
      </c>
      <c r="CM444" s="67" t="s">
        <v>521</v>
      </c>
      <c r="CN444" s="67" t="s">
        <v>521</v>
      </c>
      <c r="CO444" s="67" t="s">
        <v>521</v>
      </c>
      <c r="CP444" s="67" t="s">
        <v>521</v>
      </c>
      <c r="CQ444" s="67" t="s">
        <v>521</v>
      </c>
      <c r="CR444" s="67" t="s">
        <v>521</v>
      </c>
      <c r="CS444" s="67" t="s">
        <v>521</v>
      </c>
      <c r="CT444" s="68" t="s">
        <v>521</v>
      </c>
      <c r="CU444" s="69" t="s">
        <v>521</v>
      </c>
      <c r="CV444" s="67" t="s">
        <v>521</v>
      </c>
      <c r="CW444" s="67" t="s">
        <v>521</v>
      </c>
      <c r="CX444" s="67" t="s">
        <v>521</v>
      </c>
      <c r="CY444" s="67" t="s">
        <v>521</v>
      </c>
      <c r="CZ444" s="67" t="s">
        <v>521</v>
      </c>
      <c r="DA444" s="67" t="s">
        <v>521</v>
      </c>
      <c r="DB444" s="67" t="s">
        <v>521</v>
      </c>
      <c r="DC444" s="67" t="s">
        <v>521</v>
      </c>
      <c r="DD444" s="68" t="s">
        <v>521</v>
      </c>
      <c r="DE444" s="69" t="s">
        <v>521</v>
      </c>
      <c r="DF444" s="71" t="s">
        <v>521</v>
      </c>
      <c r="DG444" s="67" t="s">
        <v>521</v>
      </c>
      <c r="DH444" s="67" t="s">
        <v>521</v>
      </c>
      <c r="DI444" s="67" t="s">
        <v>521</v>
      </c>
      <c r="DJ444" s="67" t="s">
        <v>521</v>
      </c>
      <c r="DK444" s="67" t="s">
        <v>521</v>
      </c>
      <c r="DL444" s="67" t="s">
        <v>521</v>
      </c>
      <c r="DM444" s="67" t="s">
        <v>521</v>
      </c>
      <c r="DN444" s="68" t="s">
        <v>521</v>
      </c>
      <c r="DO444" s="70" t="s">
        <v>521</v>
      </c>
      <c r="DP444" s="71" t="s">
        <v>521</v>
      </c>
      <c r="DQ444" s="67" t="s">
        <v>521</v>
      </c>
      <c r="DR444" s="67" t="s">
        <v>521</v>
      </c>
      <c r="DS444" s="67" t="s">
        <v>521</v>
      </c>
      <c r="DT444" s="67" t="s">
        <v>521</v>
      </c>
      <c r="DU444" s="67" t="s">
        <v>521</v>
      </c>
      <c r="DV444" s="67" t="s">
        <v>521</v>
      </c>
      <c r="DW444" s="67" t="s">
        <v>521</v>
      </c>
      <c r="DX444" s="72" t="s">
        <v>521</v>
      </c>
      <c r="DY444" s="146" t="s">
        <v>522</v>
      </c>
      <c r="DZ444" s="74">
        <v>3</v>
      </c>
      <c r="EA444" s="74">
        <v>4</v>
      </c>
      <c r="EB444" s="74">
        <v>4</v>
      </c>
      <c r="EC444" s="75">
        <v>5</v>
      </c>
      <c r="ED444" s="168" t="s">
        <v>522</v>
      </c>
      <c r="EE444" s="74">
        <f t="shared" si="1095"/>
        <v>3</v>
      </c>
      <c r="EF444" s="74">
        <f t="shared" si="1143"/>
        <v>12</v>
      </c>
      <c r="EG444" s="74">
        <f t="shared" si="1144"/>
        <v>48</v>
      </c>
      <c r="EH444" s="77">
        <f t="shared" si="1145"/>
        <v>240</v>
      </c>
      <c r="EI444" s="73">
        <v>10</v>
      </c>
      <c r="EJ444" s="74">
        <v>50</v>
      </c>
      <c r="EK444" s="74">
        <v>270</v>
      </c>
      <c r="EL444" s="74">
        <v>450</v>
      </c>
      <c r="EM444" s="75">
        <v>1350</v>
      </c>
      <c r="EN444" s="78">
        <v>1</v>
      </c>
      <c r="EO444" s="79">
        <f t="shared" si="1146"/>
        <v>1.6666666666666667</v>
      </c>
      <c r="EP444" s="79">
        <f t="shared" si="1147"/>
        <v>2.25</v>
      </c>
      <c r="EQ444" s="79">
        <f t="shared" si="1148"/>
        <v>0.9375</v>
      </c>
      <c r="ER444" s="80">
        <f t="shared" si="1149"/>
        <v>0.5625</v>
      </c>
      <c r="ES444" s="128" t="s">
        <v>564</v>
      </c>
      <c r="ET444" s="82"/>
      <c r="EU444" s="83">
        <v>4</v>
      </c>
      <c r="EV444" s="146">
        <v>60</v>
      </c>
      <c r="EW444" s="147">
        <v>30</v>
      </c>
      <c r="EX444" s="147">
        <v>70</v>
      </c>
      <c r="EY444" s="147">
        <v>35</v>
      </c>
      <c r="EZ444" s="147">
        <v>26</v>
      </c>
      <c r="FA444" s="147">
        <v>29</v>
      </c>
      <c r="FB444" s="147">
        <v>70</v>
      </c>
      <c r="FC444" s="147">
        <v>88</v>
      </c>
      <c r="FD444" s="74">
        <f t="shared" si="1096"/>
        <v>96</v>
      </c>
      <c r="FE444" s="84">
        <f t="shared" si="1097"/>
        <v>158</v>
      </c>
      <c r="FF444" s="73">
        <f>RANK(EV444,$EV$9:$EV$497,0)</f>
        <v>234</v>
      </c>
      <c r="FG444" s="74">
        <f>RANK(EW444,$EW$9:$EW$497,0)</f>
        <v>293</v>
      </c>
      <c r="FH444" s="74">
        <f>RANK(EX444,$EX$9:$EX$497,0)</f>
        <v>83</v>
      </c>
      <c r="FI444" s="74">
        <f>RANK(EY444,$EY$9:$EY$497,0)</f>
        <v>203</v>
      </c>
      <c r="FJ444" s="74">
        <f>RANK(EZ444,$EZ$9:$EZ$497,0)</f>
        <v>150</v>
      </c>
      <c r="FK444" s="74">
        <f>RANK(FA444,$FA$9:$FA$497,0)</f>
        <v>116</v>
      </c>
      <c r="FL444" s="74">
        <f>RANK(FB444,$FB$9:$FB$497,0)</f>
        <v>83</v>
      </c>
      <c r="FM444" s="74">
        <f>RANK(FC444,$FC$9:$FC$497,0)</f>
        <v>31</v>
      </c>
      <c r="FN444" s="74">
        <f>RANK(FD444,$FD$9:$FD$497,0)</f>
        <v>107</v>
      </c>
      <c r="FO444" s="84">
        <f>RANK(FE444,$FE$9:$FE$497,0)</f>
        <v>47</v>
      </c>
      <c r="FP444" s="73">
        <f>COUNTIFS($EV$9:$EV$497,"&gt;"&amp;EV444,$ES$9:$ES$497,ES444)+1</f>
        <v>52</v>
      </c>
      <c r="FQ444" s="74">
        <f>COUNTIFS($EW$9:$EW$497,"&gt;"&amp;EW444,$ES$9:$ES$497,ES444)+1</f>
        <v>71</v>
      </c>
      <c r="FR444" s="74">
        <f>COUNTIFS($EX$9:$EX$497,"&gt;"&amp;EX444,$ES$9:$ES$497,ES444)+1</f>
        <v>27</v>
      </c>
      <c r="FS444" s="74">
        <f>COUNTIFS($EY$9:$EY$497,"&gt;"&amp;EY444,$ES$9:$ES$497,ES444)+1</f>
        <v>47</v>
      </c>
      <c r="FT444" s="74">
        <f>COUNTIFS($EZ$9:$EZ$497,"&gt;"&amp;EZ444,$ES$9:$ES$497,ES444)+1</f>
        <v>26</v>
      </c>
      <c r="FU444" s="74">
        <f>COUNTIFS($FA$9:$FA$497,"&gt;"&amp;FA444,$ES$9:$ES$497,ES444)+1</f>
        <v>16</v>
      </c>
      <c r="FV444" s="74">
        <f>COUNTIFS($FB$9:$FB$497,"&gt;"&amp;FB444,$ES$9:$ES$497,ES444)+1</f>
        <v>49</v>
      </c>
      <c r="FW444" s="74">
        <f>COUNTIFS($FC$9:$FC$497,"&gt;"&amp;FC444,$ES$9:$ES$497,ES444)+1</f>
        <v>24</v>
      </c>
      <c r="FX444" s="74">
        <f>COUNTIFS($FD$9:$FD$497,"&gt;"&amp;FD444,$ES$9:$ES$497,ES444)+1</f>
        <v>29</v>
      </c>
      <c r="FY444" s="84">
        <f>COUNTIFS($FE$9:$FE$497,"&gt;"&amp;FE444,$ES$9:$ES$497,ES444)+1</f>
        <v>24</v>
      </c>
      <c r="FZ444" s="85">
        <f t="shared" si="1098"/>
        <v>0.87</v>
      </c>
      <c r="GA444" s="86">
        <f t="shared" si="1099"/>
        <v>0.43</v>
      </c>
      <c r="GB444" s="86">
        <f t="shared" si="1100"/>
        <v>1.01</v>
      </c>
      <c r="GC444" s="86">
        <f t="shared" si="1101"/>
        <v>0.51</v>
      </c>
      <c r="GD444" s="86">
        <f t="shared" si="1102"/>
        <v>0.38</v>
      </c>
      <c r="GE444" s="86">
        <f t="shared" si="1103"/>
        <v>0.42</v>
      </c>
      <c r="GF444" s="86">
        <f t="shared" si="1104"/>
        <v>1.01</v>
      </c>
      <c r="GG444" s="86">
        <f t="shared" si="1105"/>
        <v>1.28</v>
      </c>
      <c r="GH444" s="86">
        <f t="shared" si="1106"/>
        <v>1.39</v>
      </c>
      <c r="GI444" s="87">
        <f t="shared" si="1107"/>
        <v>2.29</v>
      </c>
      <c r="GJ444" s="85">
        <f>ROUND(((FZ444-AVERAGE(FZ$9:FZ$497))/STDEVP(FZ$9:FZ$497)*10+50),2)</f>
        <v>46.24</v>
      </c>
      <c r="GK444" s="86">
        <f>ROUND(((GA444-AVERAGE(GA$9:GA$497))/STDEVP(GA$9:GA$497)*10+50),2)</f>
        <v>42.22</v>
      </c>
      <c r="GL444" s="86">
        <f>ROUND(((GB444-AVERAGE(GB$9:GB$497))/STDEVP(GB$9:GB$497)*10+50),2)</f>
        <v>66.05</v>
      </c>
      <c r="GM444" s="86">
        <f>ROUND(((GC444-AVERAGE(GC$9:GC$497))/STDEVP(GC$9:GC$497)*10+50),2)</f>
        <v>49.19</v>
      </c>
      <c r="GN444" s="86">
        <f>ROUND(((GD444-AVERAGE(GD$9:GD$497))/STDEVP(GD$9:GD$497)*10+50),2)</f>
        <v>49.58</v>
      </c>
      <c r="GO444" s="86">
        <f>ROUND(((GE444-AVERAGE(GE$9:GE$497))/STDEVP(GE$9:GE$497)*10+50),2)</f>
        <v>52.6</v>
      </c>
      <c r="GP444" s="86">
        <f>ROUND(((GF444-AVERAGE(GF$9:GF$497))/STDEVP(GF$9:GF$497)*10+50),2)</f>
        <v>61.81</v>
      </c>
      <c r="GQ444" s="86">
        <f>ROUND(((GG444-AVERAGE(GG$9:GG$497))/STDEVP(GG$9:GG$497)*10+50),2)</f>
        <v>70.3</v>
      </c>
      <c r="GR444" s="86">
        <f>ROUND(((GH444-AVERAGE(GH$9:GH$497))/STDEVP(GH$9:GH$497)*10+50),2)</f>
        <v>65.150000000000006</v>
      </c>
      <c r="GS444" s="87">
        <f>ROUND(((GI444-AVERAGE(GI$9:GI$497))/STDEVP(GI$9:GI$497)*10+50),2)</f>
        <v>72.59</v>
      </c>
      <c r="GT444" s="73">
        <f>RANK(GJ444,$GJ$9:$GJ$497,0)</f>
        <v>287</v>
      </c>
      <c r="GU444" s="74">
        <f>RANK(GK444,$GK$9:$GK$497,0)</f>
        <v>322</v>
      </c>
      <c r="GV444" s="74">
        <f>RANK(GL444,$GL$9:$GL$497,0)</f>
        <v>24</v>
      </c>
      <c r="GW444" s="74">
        <f>RANK(GM444,$GM$9:$GM$497,0)</f>
        <v>202</v>
      </c>
      <c r="GX444" s="74">
        <f>RANK(GN444,$GN$9:$GN$497,0)</f>
        <v>135</v>
      </c>
      <c r="GY444" s="74">
        <f>RANK(GO444,$GO$9:$GO$497,0)</f>
        <v>97</v>
      </c>
      <c r="GZ444" s="74">
        <f>RANK(GP444,$GP$9:$GP$497,0)</f>
        <v>45</v>
      </c>
      <c r="HA444" s="74">
        <f>RANK(GQ444,$GQ$9:$GQ$497,0)</f>
        <v>14</v>
      </c>
      <c r="HB444" s="74">
        <f>RANK(GR444,$GR$9:$GR$497,0)</f>
        <v>30</v>
      </c>
      <c r="HC444" s="84">
        <f>RANK(GS444,$GS$9:$GS$497,0)</f>
        <v>12</v>
      </c>
      <c r="HD444" s="85">
        <f>ROUND(AVERAGEIF($ES$9:$ES$497,$ES444,$FZ$9:$FZ$497),2)</f>
        <v>0.92</v>
      </c>
      <c r="HE444" s="86">
        <f>ROUND(AVERAGEIF($ES$9:$ES$497,$ES444,$GA$9:$GA$497),2)</f>
        <v>0.65</v>
      </c>
      <c r="HF444" s="86">
        <f>ROUND(AVERAGEIF($ES$9:$ES$497,$ES444,$GB$9:$GB$497),2)</f>
        <v>0.69</v>
      </c>
      <c r="HG444" s="86">
        <f>ROUND(AVERAGEIF($ES$9:$ES$497,$ES444,$GC$9:$GC$497),2)</f>
        <v>0.54</v>
      </c>
      <c r="HH444" s="86">
        <f>ROUND(AVERAGEIF($ES$9:$ES$497,$ES444,$GD$9:$GD$497),2)</f>
        <v>0.32</v>
      </c>
      <c r="HI444" s="86">
        <f>ROUND(AVERAGEIF($ES$9:$ES$497,$ES444,$GE$9:$GE$497),2)</f>
        <v>0.33</v>
      </c>
      <c r="HJ444" s="86">
        <f>ROUND(AVERAGEIF($ES$9:$ES$497,$ES444,$GF$9:$GF$497),2)</f>
        <v>0.98</v>
      </c>
      <c r="HK444" s="86">
        <f>ROUND(AVERAGEIF($ES$9:$ES$497,$ES444,$GG$9:$GG$497),2)</f>
        <v>0.86</v>
      </c>
      <c r="HL444" s="86">
        <f>ROUND(AVERAGEIF($ES$9:$ES$497,$ES444,$GH$9:$GH$497),2)</f>
        <v>1.01</v>
      </c>
      <c r="HM444" s="87">
        <f>ROUND(AVERAGEIF($ES$9:$ES$497,$ES444,$GI$9:$GI$497),2)</f>
        <v>1.55</v>
      </c>
      <c r="HN444" s="88">
        <f t="shared" si="1108"/>
        <v>-5.0000000000000044E-2</v>
      </c>
      <c r="HO444" s="89">
        <f t="shared" si="1109"/>
        <v>-0.22000000000000003</v>
      </c>
      <c r="HP444" s="89">
        <f t="shared" si="1110"/>
        <v>0.32000000000000006</v>
      </c>
      <c r="HQ444" s="89">
        <f t="shared" si="1111"/>
        <v>-3.0000000000000027E-2</v>
      </c>
      <c r="HR444" s="89">
        <f t="shared" si="1112"/>
        <v>0.06</v>
      </c>
      <c r="HS444" s="89">
        <f t="shared" si="1113"/>
        <v>8.9999999999999969E-2</v>
      </c>
      <c r="HT444" s="89">
        <f t="shared" si="1114"/>
        <v>3.0000000000000027E-2</v>
      </c>
      <c r="HU444" s="89">
        <f t="shared" si="1115"/>
        <v>0.42000000000000004</v>
      </c>
      <c r="HV444" s="89">
        <f t="shared" si="1116"/>
        <v>0.37999999999999989</v>
      </c>
      <c r="HW444" s="90">
        <f t="shared" si="1117"/>
        <v>0.74</v>
      </c>
      <c r="HX444" s="73">
        <f>COUNTIFS($FZ$9:$FZ$497,"&gt;"&amp;FZ444,$ES$9:$ES$497,$ES444)+1</f>
        <v>62</v>
      </c>
      <c r="HY444" s="74">
        <f>COUNTIFS($GA$9:$GA$497,"&gt;"&amp;GA444,$ES$9:$ES$497,$ES444)+1</f>
        <v>87</v>
      </c>
      <c r="HZ444" s="74">
        <f>COUNTIFS($GB$9:$GB$497,"&gt;"&amp;GB444,$ES$9:$ES$497,$ES444)+1</f>
        <v>6</v>
      </c>
      <c r="IA444" s="74">
        <f>COUNTIFS($GC$9:$GC$497,"&gt;"&amp;GC444,$ES$9:$ES$497,$ES444)+1</f>
        <v>53</v>
      </c>
      <c r="IB444" s="74">
        <f>COUNTIFS($GD$9:$GD$497,"&gt;"&amp;GD444,$ES$9:$ES$497,$ES444)+1</f>
        <v>10</v>
      </c>
      <c r="IC444" s="74">
        <f>COUNTIFS($GE$9:$GE$497,"&gt;"&amp;GE444,$ES$9:$ES$497,$ES444)+1</f>
        <v>13</v>
      </c>
      <c r="ID444" s="74">
        <f>COUNTIFS($GF$9:$GF$497,"&gt;"&amp;GF444,$ES$9:$ES$497,$ES444)+1</f>
        <v>34</v>
      </c>
      <c r="IE444" s="74">
        <f>COUNTIFS($GG$9:$GG$497,"&gt;"&amp;GG444,$ES$9:$ES$497,$ES444)+1</f>
        <v>3</v>
      </c>
      <c r="IF444" s="74">
        <f>COUNTIFS($GH$9:$GH$497,"&gt;"&amp;GH444,$ES$9:$ES$497,$ES444)+1</f>
        <v>8</v>
      </c>
      <c r="IG444" s="84">
        <f>COUNTIFS($GI$9:$GI$497,"&gt;"&amp;GI444,$ES$9:$ES$497,$ES444)+1</f>
        <v>2</v>
      </c>
      <c r="IH444" s="148"/>
      <c r="II444" s="149">
        <v>0.05</v>
      </c>
      <c r="IJ444" s="149"/>
      <c r="IK444" s="149"/>
      <c r="IL444" s="149"/>
      <c r="IM444" s="150"/>
      <c r="IN444" s="151"/>
      <c r="IO444" s="152"/>
      <c r="IP444" s="153"/>
      <c r="IQ444" s="149"/>
      <c r="IR444" s="149"/>
      <c r="IS444" s="149"/>
      <c r="IT444" s="149"/>
      <c r="IU444" s="149"/>
      <c r="IV444" s="149"/>
      <c r="IW444" s="154"/>
      <c r="IX444" s="151"/>
      <c r="IY444" s="149">
        <v>0.05</v>
      </c>
      <c r="IZ444" s="149"/>
      <c r="JA444" s="149"/>
      <c r="JB444" s="149">
        <v>0.05</v>
      </c>
      <c r="JC444" s="149"/>
      <c r="JD444" s="149"/>
      <c r="JE444" s="155"/>
      <c r="JF444" s="153"/>
      <c r="JG444" s="149"/>
      <c r="JH444" s="149"/>
      <c r="JI444" s="149"/>
      <c r="JJ444" s="149"/>
      <c r="JK444" s="149"/>
      <c r="JL444" s="149"/>
      <c r="JM444" s="154"/>
      <c r="JN444" s="151"/>
      <c r="JO444" s="149"/>
      <c r="JP444" s="149"/>
      <c r="JQ444" s="149"/>
      <c r="JR444" s="149"/>
      <c r="JS444" s="149"/>
      <c r="JT444" s="149"/>
      <c r="JU444" s="149"/>
      <c r="JV444" s="149"/>
      <c r="JW444" s="149"/>
      <c r="JX444" s="149"/>
      <c r="JY444" s="149"/>
      <c r="JZ444" s="155"/>
      <c r="KA444" s="151"/>
      <c r="KB444" s="149"/>
      <c r="KC444" s="149"/>
      <c r="KD444" s="149"/>
      <c r="KE444" s="155"/>
      <c r="KF444" s="153"/>
      <c r="KG444" s="149"/>
      <c r="KH444" s="149"/>
      <c r="KI444" s="149"/>
      <c r="KJ444" s="149"/>
      <c r="KK444" s="156"/>
      <c r="KL444" s="149"/>
      <c r="KM444" s="149"/>
      <c r="KN444" s="149"/>
      <c r="KO444" s="149"/>
      <c r="KP444" s="149"/>
      <c r="KQ444" s="149"/>
      <c r="KR444" s="149"/>
      <c r="KS444" s="154"/>
      <c r="KT444" s="154"/>
      <c r="KU444" s="154"/>
      <c r="KV444" s="154"/>
      <c r="KW444" s="151"/>
      <c r="KX444" s="149"/>
      <c r="KY444" s="149"/>
      <c r="KZ444" s="149"/>
      <c r="LA444" s="149"/>
      <c r="LB444" s="149"/>
      <c r="LC444" s="154"/>
      <c r="LD444" s="151"/>
      <c r="LE444" s="152"/>
      <c r="LF444" s="157"/>
      <c r="LG444" s="158"/>
      <c r="LH444" s="151"/>
      <c r="LI444" s="149"/>
      <c r="LJ444" s="147"/>
      <c r="LK444" s="147"/>
      <c r="LL444" s="147"/>
      <c r="LM444" s="159"/>
      <c r="LN444" s="153"/>
      <c r="LO444" s="149"/>
      <c r="LP444" s="149"/>
      <c r="LQ444" s="149"/>
      <c r="LR444" s="154"/>
      <c r="LS444" s="151"/>
      <c r="LT444" s="149"/>
      <c r="LU444" s="149"/>
      <c r="LV444" s="149"/>
      <c r="LW444" s="149">
        <v>0.05</v>
      </c>
      <c r="LX444" s="149"/>
      <c r="LY444" s="149"/>
      <c r="LZ444" s="149"/>
      <c r="MA444" s="155"/>
      <c r="MB444" s="153"/>
      <c r="MC444" s="149"/>
      <c r="MD444" s="149"/>
      <c r="ME444" s="149"/>
      <c r="MF444" s="149"/>
      <c r="MG444" s="149"/>
      <c r="MH444" s="149"/>
      <c r="MI444" s="149"/>
      <c r="MJ444" s="149"/>
      <c r="MK444" s="149"/>
      <c r="ML444" s="149"/>
      <c r="MM444" s="149"/>
      <c r="MN444" s="156"/>
      <c r="MO444" s="156"/>
      <c r="MP444" s="154"/>
      <c r="MQ444" s="151"/>
      <c r="MR444" s="149"/>
      <c r="MS444" s="149"/>
      <c r="MT444" s="149"/>
      <c r="MU444" s="149"/>
      <c r="MV444" s="156"/>
      <c r="MW444" s="149"/>
      <c r="MX444" s="149"/>
      <c r="MY444" s="149"/>
      <c r="MZ444" s="149"/>
      <c r="NA444" s="149"/>
      <c r="NB444" s="149"/>
      <c r="NC444" s="149"/>
      <c r="ND444" s="154"/>
      <c r="NE444" s="154"/>
      <c r="NF444" s="154"/>
      <c r="NG444" s="154"/>
      <c r="NH444" s="151"/>
      <c r="NI444" s="149"/>
      <c r="NJ444" s="149"/>
      <c r="NK444" s="149"/>
      <c r="NL444" s="149"/>
      <c r="NM444" s="149"/>
      <c r="NN444" s="94"/>
      <c r="NO444" s="151"/>
      <c r="NP444" s="160"/>
      <c r="NQ444" s="196" t="s">
        <v>1600</v>
      </c>
      <c r="NR444" s="196" t="s">
        <v>1609</v>
      </c>
      <c r="NS444" s="198"/>
      <c r="NT444" s="198"/>
      <c r="NU444" s="199" t="s">
        <v>1610</v>
      </c>
      <c r="NV444" s="186">
        <v>44582</v>
      </c>
      <c r="NW444" s="198" t="s">
        <v>1611</v>
      </c>
      <c r="NX444" s="136" t="s">
        <v>1612</v>
      </c>
      <c r="NY444" s="138" t="s">
        <v>1608</v>
      </c>
      <c r="NZ444" s="136" t="s">
        <v>1612</v>
      </c>
      <c r="OA444" s="137"/>
      <c r="OB444" s="137"/>
      <c r="OC444" s="137"/>
      <c r="OD444" s="110">
        <f t="shared" si="1150"/>
        <v>240</v>
      </c>
      <c r="OE444" s="109">
        <v>5</v>
      </c>
      <c r="OF444" s="110">
        <f t="shared" si="1151"/>
        <v>23</v>
      </c>
      <c r="OG444" s="109">
        <v>7</v>
      </c>
      <c r="OH444" s="111">
        <f>ROUND(AVERAGEIF($ES$9:$ES$497,$ES444,EV$9:EV$497),0)</f>
        <v>67</v>
      </c>
      <c r="OI444" s="112">
        <f>ROUND(AVERAGEIF($ES$9:$ES$497,$ES444,EW$9:EW$497),0)</f>
        <v>45</v>
      </c>
      <c r="OJ444" s="112">
        <f>ROUND(AVERAGEIF($ES$9:$ES$497,$ES444,EX$9:EX$497),0)</f>
        <v>51</v>
      </c>
      <c r="OK444" s="112">
        <f>ROUND(AVERAGEIF($ES$9:$ES$497,$ES444,EY$9:EY$497),0)</f>
        <v>39</v>
      </c>
      <c r="OL444" s="112">
        <f>ROUND(AVERAGEIF($ES$9:$ES$497,$ES444,EZ$9:EZ$497),0)</f>
        <v>21</v>
      </c>
      <c r="OM444" s="112">
        <f>ROUND(AVERAGEIF($ES$9:$ES$497,$ES444,FA$9:FA$497),0)</f>
        <v>21</v>
      </c>
      <c r="ON444" s="112">
        <f>ROUND(AVERAGEIF($ES$9:$ES$497,$ES444,FB$9:FB$497),0)</f>
        <v>68</v>
      </c>
      <c r="OO444" s="112">
        <f>ROUND(AVERAGEIF($ES$9:$ES$497,$ES444,FC$9:FC$497),0)</f>
        <v>64</v>
      </c>
      <c r="OP444" s="112">
        <f>ROUND(AVERAGEIF($ES$9:$ES$497,$ES444,FD$9:FD$497),0)</f>
        <v>72</v>
      </c>
      <c r="OQ444" s="113">
        <f>ROUND(AVERAGEIF($ES$9:$ES$497,$ES444,FE$9:FE$497),0)</f>
        <v>115</v>
      </c>
      <c r="OR444" s="114">
        <f>ROUND(EV444/MAX(EV$9:EV$497)*100,0)</f>
        <v>34</v>
      </c>
      <c r="OS444" s="115">
        <f>ROUND(EW444/MAX(EW$9:EW$497)*100,0)</f>
        <v>24</v>
      </c>
      <c r="OT444" s="115">
        <f>ROUND(EX444/MAX(EX$9:EX$497)*100,0)</f>
        <v>58</v>
      </c>
      <c r="OU444" s="115">
        <f>ROUND(EY444/MAX(EY$9:EY$497)*100,0)</f>
        <v>23</v>
      </c>
      <c r="OV444" s="115">
        <f>ROUND(EZ444/MAX(EZ$9:EZ$497)*100,0)</f>
        <v>21</v>
      </c>
      <c r="OW444" s="115">
        <f>ROUND(FA444/MAX(FA$9:FA$497)*100,0)</f>
        <v>26</v>
      </c>
      <c r="OX444" s="115">
        <f>ROUND(FB444/MAX(FB$9:FB$497)*100,0)</f>
        <v>52</v>
      </c>
      <c r="OY444" s="116">
        <f>ROUND(FC444/MAX(FC$9:FC$497)*100,0)</f>
        <v>61</v>
      </c>
      <c r="OZ444" s="115">
        <f>ROUND(FD444/MAX(FD$9:FD$497)*100,0)</f>
        <v>65</v>
      </c>
      <c r="PA444" s="117">
        <f>ROUND(FE444/MAX(FE$9:FE$497)*100,0)</f>
        <v>64</v>
      </c>
      <c r="PB444" s="118">
        <f t="shared" si="1118"/>
        <v>478</v>
      </c>
      <c r="PC444" s="115">
        <f t="shared" si="1119"/>
        <v>367</v>
      </c>
      <c r="PD444" s="115">
        <f t="shared" si="1120"/>
        <v>541</v>
      </c>
      <c r="PE444" s="115">
        <f t="shared" si="1121"/>
        <v>600</v>
      </c>
      <c r="PF444" s="115">
        <f t="shared" si="1122"/>
        <v>323</v>
      </c>
      <c r="PG444" s="119">
        <f t="shared" si="1123"/>
        <v>292</v>
      </c>
      <c r="PH444" s="118">
        <f>ROUND(PB444/MAX(PB$9:PB$497)*100,0)</f>
        <v>57</v>
      </c>
      <c r="PI444" s="115">
        <f>ROUND(PC444/MAX(PC$9:PC$497)*100,0)</f>
        <v>44</v>
      </c>
      <c r="PJ444" s="115">
        <f>ROUND(PD444/MAX(PD$9:PD$497)*100,0)</f>
        <v>57</v>
      </c>
      <c r="PK444" s="115">
        <f>ROUND(PE444/MAX(PE$9:PE$497)*100,0)</f>
        <v>60</v>
      </c>
      <c r="PL444" s="115">
        <f>ROUND(PF444/MAX(PF$9:PF$497)*100,0)</f>
        <v>45</v>
      </c>
      <c r="PM444" s="119">
        <f>ROUND(PG444/MAX(PG$9:PG$497)*100,0)</f>
        <v>43</v>
      </c>
      <c r="PN444" s="118">
        <f>RANK(PH444,PH$9:PH$497,0)</f>
        <v>126</v>
      </c>
      <c r="PO444" s="115">
        <f>RANK(PI444,PI$9:PI$497,0)</f>
        <v>183</v>
      </c>
      <c r="PP444" s="115">
        <f>RANK(PJ444,PJ$9:PJ$497,0)</f>
        <v>154</v>
      </c>
      <c r="PQ444" s="115">
        <f>RANK(PK444,PK$9:PK$497,0)</f>
        <v>96</v>
      </c>
      <c r="PR444" s="115">
        <f>RANK(PL444,PL$9:PL$497,0)</f>
        <v>224</v>
      </c>
      <c r="PS444" s="119">
        <f>RANK(PM444,PM$9:PM$497,0)</f>
        <v>213</v>
      </c>
      <c r="PT444" s="120">
        <f>ROUND(FZ444/MAX(FZ$9:FZ$497)*100,0)</f>
        <v>48</v>
      </c>
      <c r="PU444" s="115">
        <f>ROUND(GA444/MAX(GA$9:GA$497)*100,0)</f>
        <v>24</v>
      </c>
      <c r="PV444" s="115">
        <f>ROUND(GB444/MAX(GB$9:GB$497)*100,0)</f>
        <v>74</v>
      </c>
      <c r="PW444" s="115">
        <f>ROUND(GC444/MAX(GC$9:GC$497)*100,0)</f>
        <v>40</v>
      </c>
      <c r="PX444" s="115">
        <f>ROUND(GD444/MAX(GD$9:GD$497)*100,0)</f>
        <v>21</v>
      </c>
      <c r="PY444" s="115">
        <f>ROUND(GE444/MAX(GE$9:GE$497)*100,0)</f>
        <v>25</v>
      </c>
      <c r="PZ444" s="115">
        <f>ROUND(GF444/MAX(GF$9:GF$497)*100,0)</f>
        <v>47</v>
      </c>
      <c r="QA444" s="116">
        <f>ROUND(GG444/MAX(GG$9:GG$497)*100,0)</f>
        <v>70</v>
      </c>
      <c r="QB444" s="115">
        <f>ROUND(GH444/MAX(GH$9:GH$497)*100,0)</f>
        <v>62</v>
      </c>
      <c r="QC444" s="121">
        <f>ROUND(GI444/MAX(GI$9:GI$497)*100,0)</f>
        <v>73</v>
      </c>
      <c r="QD444" s="120">
        <f>ROUND(AVERAGEIF($ES$9:$ES$497,$ES444,PT$9:PT$497),0)</f>
        <v>50</v>
      </c>
      <c r="QE444" s="120">
        <f>ROUND(AVERAGEIF($ES$9:$ES$497,$ES444,PU$9:PU$497),0)</f>
        <v>37</v>
      </c>
      <c r="QF444" s="120">
        <f>ROUND(AVERAGEIF($ES$9:$ES$497,$ES444,PV$9:PV$497),0)</f>
        <v>50</v>
      </c>
      <c r="QG444" s="120">
        <f>ROUND(AVERAGEIF($ES$9:$ES$497,$ES444,PW$9:PW$497),0)</f>
        <v>43</v>
      </c>
      <c r="QH444" s="120">
        <f>ROUND(AVERAGEIF($ES$9:$ES$497,$ES444,PX$9:PX$497),0)</f>
        <v>18</v>
      </c>
      <c r="QI444" s="120">
        <f>ROUND(AVERAGEIF($ES$9:$ES$497,$ES444,PY$9:PY$497),0)</f>
        <v>20</v>
      </c>
      <c r="QJ444" s="120">
        <f>ROUND(AVERAGEIF($ES$9:$ES$497,$ES444,PZ$9:PZ$497),0)</f>
        <v>46</v>
      </c>
      <c r="QK444" s="120">
        <f>ROUND(AVERAGEIF($ES$9:$ES$497,$ES444,QA$9:QA$497),0)</f>
        <v>47</v>
      </c>
      <c r="QL444" s="120">
        <f>ROUND(AVERAGEIF($ES$9:$ES$497,$ES444,QB$9:QB$497),0)</f>
        <v>45</v>
      </c>
      <c r="QM444" s="120">
        <f>ROUND(AVERAGEIF($ES$9:$ES$497,$ES444,QC$9:QC$497),0)</f>
        <v>49</v>
      </c>
      <c r="QN444" s="114">
        <f t="shared" si="1124"/>
        <v>644</v>
      </c>
      <c r="QO444" s="115">
        <f t="shared" si="1125"/>
        <v>432</v>
      </c>
      <c r="QP444" s="115">
        <f t="shared" si="1126"/>
        <v>728</v>
      </c>
      <c r="QQ444" s="115">
        <f t="shared" si="1127"/>
        <v>854</v>
      </c>
      <c r="QR444" s="115">
        <f t="shared" si="1128"/>
        <v>497</v>
      </c>
      <c r="QS444" s="119">
        <f t="shared" si="1129"/>
        <v>371</v>
      </c>
      <c r="QT444" s="114">
        <f>ROUND((QN444-MIN(QN$9:QN$497))/(MAX(QN$9:QN$497)-MIN(QN$9:QN$497))*100,0)</f>
        <v>65</v>
      </c>
      <c r="QU444" s="115">
        <f>ROUND((QO444-MIN(QO$9:QO$497))/(MAX(QO$9:QO$497)-MIN(QO$9:QO$497))*100,0)</f>
        <v>32</v>
      </c>
      <c r="QV444" s="115">
        <f>ROUND((QP444-MIN(QP$9:QP$497))/(MAX(QP$9:QP$497)-MIN(QP$9:QP$497))*100,0)</f>
        <v>55</v>
      </c>
      <c r="QW444" s="115">
        <f>ROUND((QQ444-MIN(QQ$9:QQ$497))/(MAX(QQ$9:QQ$497)-MIN(QQ$9:QQ$497))*100,0)</f>
        <v>71</v>
      </c>
      <c r="QX444" s="115">
        <f>ROUND((QR444-MIN(QR$9:QR$497))/(MAX(QR$9:QR$497)-MIN(QR$9:QR$497))*100,0)</f>
        <v>44</v>
      </c>
      <c r="QY444" s="115">
        <f>ROUND((QS444-MIN(QS$9:QS$497))/(MAX(QS$9:QS$497)-MIN(QS$9:QS$497))*100,0)</f>
        <v>40</v>
      </c>
      <c r="QZ444" s="114">
        <f>RANK(QN444,QN$9:QN$497,0)</f>
        <v>32</v>
      </c>
      <c r="RA444" s="115">
        <f>RANK(QO444,QO$9:QO$497,0)</f>
        <v>137</v>
      </c>
      <c r="RB444" s="115">
        <f>RANK(QP444,QP$9:QP$497,0)</f>
        <v>41</v>
      </c>
      <c r="RC444" s="115">
        <f>RANK(QQ444,QQ$9:QQ$497,0)</f>
        <v>19</v>
      </c>
      <c r="RD444" s="115">
        <f>RANK(QR444,QR$9:QR$497,0)</f>
        <v>251</v>
      </c>
      <c r="RE444" s="115">
        <f>RANK(QS444,QS$9:QS$497,0)</f>
        <v>204</v>
      </c>
      <c r="RF444" s="122"/>
      <c r="RG444" s="115">
        <f>($RH$3*(IH444+IJ444)*100*100/MAX(EX$9:EX$497)*$RO$3) +($RH$3*(II444+IJ444)*100*100/MAX(EX$9:EX$497)*$RO$4) + ($RH$3*IK444*100*100/MAX(EX$9:EX$497)*0.098)</f>
        <v>7.4791666666666661</v>
      </c>
      <c r="RH444" s="115">
        <f>($RH$4*IL444*100*100/MAX(EZ$9:EZ$497))*$RQ$3</f>
        <v>0</v>
      </c>
      <c r="RI444" s="115">
        <f>($RH$3*IM444*100*100/MAX(EY$9:EY$497))*$RQ$4</f>
        <v>0</v>
      </c>
      <c r="RJ444" s="115">
        <f>($RH$3*IN444*100*100/MAX(EX$9:EX$497))</f>
        <v>0</v>
      </c>
      <c r="RK444" s="115">
        <f>($RH$4*IO444*100*100/MAX(EZ$9:EZ$497))*$RQ$3</f>
        <v>0</v>
      </c>
      <c r="RL444" s="115">
        <f>(($RL$4*IP444*100*((100/MAX(EX$9:EX$497)+100/MAX(EZ$9:EZ$497))/2))+($RL$4*IQ444*100*((100/MAX(EX$9:EX$497)+100/MAX(EZ$9:EZ$497))/2))+($RL$4*IR444*100*((100/MAX(EX$9:EX$497)+100/MAX(EZ$9:EZ$497))/2))+($RL$4*IS444*100*((100/MAX(EX$9:EX$497)+100/MAX(EZ$9:EZ$497))/2))+($RL$4*IT444*100*((100/MAX(EX$9:EX$497)+100/MAX(EZ$9:EZ$497))/2))+($RL$4*IU444*100*((100/MAX(EX$9:EX$497)+100/MAX(EZ$9:EZ$497))/2))+($RL$4*IV444*100*((100/MAX(EX$9:EX$497)+100/MAX(EZ$9:EZ$497))/2))+($RL$4*IW444*100*((100/MAX(EX$9:EX$497)+100/MAX(EZ$9:EZ$497))/2)))*$RS$3</f>
        <v>0</v>
      </c>
      <c r="RM444" s="115">
        <f>(($RH$3*IX444*100*100/MAX(EX$9:EX$497))+($RH$3*IY444*100*100/MAX(EX$9:EX$497))+($RH$3*IZ444*100*100/MAX(EX$9:EX$497))+($RH$3*JA444*100*100/MAX(EX$9:EX$497))+($RH$3*JB444*100*100/MAX(EX$9:EX$497))+($RH$3*JC444*100*100/MAX(EX$9:EX$497))+($RH$3*JD444*100*100/MAX(EX$9:EX$497))+($RH$3*JE444*100*100/MAX(EX$9:EX$497)))*$RS$4</f>
        <v>8.35</v>
      </c>
      <c r="RN444" s="115">
        <f>(($RH$4*JF444*100*100/MAX(EZ$9:EZ$497)) + ($RH$4*JG444*100*100/MAX(EZ$9:EZ$497)) + ($RH$4*JH444*100*100/MAX(EZ$9:EZ$497)) + ($RH$4*JI444*100*100/MAX(EZ$9:EZ$497)) + ($RH$4*JJ444*100*100/MAX(EZ$9:EZ$497)) + ($RH$4*JK444*100*100/MAX(EZ$9:EZ$497)) + ($RH$4*JL444*100*100/MAX(EZ$9:EZ$497)) + ($RH$4*JM444*100*100/MAX(EZ$9:EZ$497)))*$RU$3</f>
        <v>0</v>
      </c>
      <c r="RO444" s="115">
        <f>(($RL$4*JN444*100*((100/MAX(EX$9:EX$497)+100/MAX(EZ$9:EZ$497))/2))+($RL$4*JO444*100*((100/MAX(EX$9:EX$497)+100/MAX(EZ$9:EZ$497))/2))+($RL$4*JP444*100*((100/MAX(EX$9:EX$497)+100/MAX(EZ$9:EZ$497))/2))+($RL$4*JQ444*100*((100/MAX(EX$9:EX$497)+100/MAX(EZ$9:EZ$497))/2))+($RL$4*JR444*100*((100/MAX(EX$9:EX$497)+100/MAX(EZ$9:EZ$497))/2))+($RL$4*JS444*100*((100/MAX(EX$9:EX$497)+100/MAX(EZ$9:EZ$497))/2))+($RL$4*JT444*100*((100/MAX(EX$9:EX$497)+100/MAX(EZ$9:EZ$497))/2))+($RL$4*JU444*100*((100/MAX(EX$9:EX$497)+100/MAX(EZ$9:EZ$497))/2))+($RL$4*JV444*100*((100/MAX(EX$9:EX$497)+100/MAX(EZ$9:EZ$497))/2))+($RL$4*JW444*100*((100/MAX(EX$9:EX$497)+100/MAX(EZ$9:EZ$497))/2))+($RL$4*JX444*100*((100/MAX(EX$9:EX$497)+100/MAX(EZ$9:EZ$497))/2))+($RL$4*JY444*100*((100/MAX(EX$9:EX$497)+100/MAX(EZ$9:EZ$497))/2))+($RL$4*JZ444*100*((100/MAX(EX$9:EX$497)+100/MAX(EZ$9:EZ$497))/2)))*$RW$3/2</f>
        <v>0</v>
      </c>
      <c r="RP444" s="119">
        <f>($RJ$3*KA444*100*100/MAX(FA$9:FA$497)) + ($RJ$3*KB444*100*100/MAX(FA$9:FA$497)/2) + ($RJ$3*KC444*100*100/MAX(FA$9:FA$497)/2) + ($RJ$3*KD444*100*100/MAX(FA$9:FA$497)/4) + ($RJ$3*KE444*100*100/MAX(FA$9:FA$497)/4)</f>
        <v>0</v>
      </c>
      <c r="RQ444" s="118">
        <f>($RL$4*KF444*100*((100/MAX(EX$9:EX$497)+100/MAX(EZ$9:EZ$497)))) * ($RO$3/2) + (($RL$4*KG444*100*((100/MAX(EX$9:EX$497)+100/MAX(EZ$9:EZ$497))))+($RL$4*KH444*100*((100/MAX(EX$9:EX$497)+100/MAX(EZ$9:EZ$497))))+($RL$4*KI444*100*((100/MAX(EX$9:EX$497)+100/MAX(EZ$9:EZ$497))))+($RL$4*KJ444*100*((100/MAX(EX$9:EX$497)+100/MAX(EZ$9:EZ$497))))+($RL$4*KK444*100*((100/MAX(EX$9:EX$497)+100/MAX(EZ$9:EZ$497))))+($RL$4*KL444*100*((100/MAX(EX$9:EX$497)+100/MAX(EZ$9:EZ$497))))+($RL$4*KM444*100*((100/MAX(EX$9:EX$497)+100/MAX(EZ$9:EZ$497))))+($RL$4*KN444*100*((100/MAX(EX$9:EX$497)+100/MAX(EZ$9:EZ$497))))+($RL$4*KO444*100*((100/MAX(EX$9:EX$497)+100/MAX(EZ$9:EZ$497))))+($RL$4*KP444*100*((100/MAX(EX$9:EX$497)+100/MAX(EZ$9:EZ$497))))+($RL$4*KQ444*100*((100/MAX(EX$9:EX$497)+100/MAX(EZ$9:EZ$497))))+($RL$4*KR444*100*((100/MAX(EX$9:EX$497)+100/MAX(EZ$9:EZ$497))))+($RL$4*KS444*100*((100/MAX(EX$9:EX$497)+100/MAX(EZ$9:EZ$497))))+($RL$4*KV444*100*((100/MAX(EX$9:EX$497)+100/MAX(EZ$9:EZ$497))))) * (($RO$3+$RO$4)/6)</f>
        <v>0</v>
      </c>
      <c r="RR444" s="115">
        <f>(($RL$4*KW444*100*((100/MAX(EX$9:EX$497)+100/MAX(EZ$9:EZ$497))))) * ($RO$3/2) + (($RL$4*KX444*100*((100/MAX(EX$9:EX$497)+100/MAX(EZ$9:EZ$497))))+($RL$4*KY444*100*((100/MAX(EX$9:EX$497)+100/MAX(EZ$9:EZ$497))))+($RL$4*KZ444*100*((100/MAX(EX$9:EX$497)+100/MAX(EZ$9:EZ$497))))+($RL$4*LA444*100*((100/MAX(EX$9:EX$497)+100/MAX(EZ$9:EZ$497))))+($RL$4*LB444*100*((100/MAX(EX$9:EX$497)+100/MAX(EZ$9:EZ$497))))+($RL$4*LC444*100*((100/MAX(EX$9:EX$497)+100/MAX(EZ$9:EZ$497))))) * (($RO$3+$RO$4)/6)</f>
        <v>0</v>
      </c>
      <c r="RS444" s="119">
        <f>(($RL$4*LD444*100*((100/MAX(EX$9:EX$497)+100/MAX(EZ$9:EZ$497))))+($RL$4*LE444*100*((100/MAX(EX$9:EX$497)+100/MAX(EZ$9:EZ$497))))) * (($RO$3+$RO$4)/6)</f>
        <v>0</v>
      </c>
      <c r="RT444" s="118">
        <f>($RJ$4*LH444*100*(100/MAX(EV$9:EV$497)))+($RJ$4*LI444*100*(100/MAX(EV$9:EV$497)))</f>
        <v>0</v>
      </c>
      <c r="RU444" s="119">
        <f>($RJ$4*LJ444*(100/MAX(EV$9:EV$497)))/2 + ($RL$3*LK444*(100/MAX(EW$9:EW$497))) + ($RJ$4*LL444*(100/MAX(EV$9:EV$497)))/4 + ($RL$3*LM444*(100/MAX(EW$9:EW$497)))</f>
        <v>0</v>
      </c>
      <c r="RV444" s="118">
        <f>($RJ$4*LN444*100*100/MAX(EV$9:EV$497)/2)+($RJ$4*LO444*100*100/MAX(EV$9:EV$497)/2)+($RJ$4*LP444*100*100/MAX(EV$9:EV$497))+($RJ$4*LQ444*100*100/MAX(EV$9:EV$497))+($RJ$4*LR444*100*100/MAX(EV$9:EV$497))</f>
        <v>0</v>
      </c>
      <c r="RW444" s="115">
        <f>($RJ$4*LS444*100*100/MAX(EV$9:EV$497)) + (($RJ$4*LT444*100*100/MAX(EV$9:EV$497))+($RJ$4*LU444*100*100/MAX(EV$9:EV$497))+($RJ$4*LV444*100*100/MAX(EV$9:EV$497))+($RJ$4*LW444*100*100/MAX(EV$9:EV$497))+($RJ$4*LX444*100*100/MAX(EV$9:EV$497))+($RJ$4*LY444*100*100/MAX(EV$9:EV$497))+($RJ$4*LZ444*100*100/MAX(EV$9:EV$497))+($RJ$4*MA444*100*100/MAX(EV$9:EV$497)))/2</f>
        <v>4.213483146067416</v>
      </c>
      <c r="RX444" s="119">
        <f>($RJ$4*MB444*100*100/MAX(EV$9:EV$497))+($RJ$4*MC444*100*100/MAX(EV$9:EV$497))+($RJ$4*MD444*100*100/MAX(EV$9:EV$497))+($RJ$4*ME444*100*100/MAX(EV$9:EV$497))+($RJ$4*MF444*100*100/MAX(EV$9:EV$497))+($RJ$4*MG444*100*100/MAX(EV$9:EV$497))+($RJ$4*MH444*100*100/MAX(EV$9:EV$497))+($RJ$4*MI444*100*100/MAX(EV$9:EV$497))+($RJ$4*MJ444*100*100/MAX(EV$9:EV$497))+($RJ$4*MK444*100*100/MAX(EV$9:EV$497))+($RJ$4*ML444*100*100/MAX(EV$9:EV$497))+($RJ$4*MM444*100*100/MAX(EV$9:EV$497))+($RJ$4*MN444*100*100/MAX(EV$9:EV$497))</f>
        <v>0</v>
      </c>
      <c r="RY444" s="118">
        <f>($RJ$4*MQ444*100*100/MAX(EV$9:EV$497))/2 + (($RJ$4*MR444*100*100/MAX(EV$9:EV$497))+($RJ$4*MS444*100*100/MAX(EV$9:EV$497))+($RJ$4*MT444*100*100/MAX(EV$9:EV$497))+($RJ$4*MU444*100*100/MAX(EV$9:EV$497))+($RJ$4*MV444*100*100/MAX(EV$9:EV$497))+($RJ$4*MW444*100*100/MAX(EV$9:EV$497))+($RJ$4*MX444*100*100/MAX(EV$9:EV$497))+($RJ$4*MY444*100*100/MAX(EV$9:EV$497))+($RJ$4*MZ444*100*100/MAX(EV$9:EV$497))+($RJ$4*NA444*100*100/MAX(EV$9:EV$497))+($RJ$4*NB444*100*100/MAX(EV$9:EV$497))+($RJ$4*NC444*100*100/MAX(EV$9:EV$497))+($RJ$4*ND444*100*100/MAX(EV$9:EV$497))+($RJ$4*NG444*100*100/MAX(EV$9:EV$497)))/4</f>
        <v>0</v>
      </c>
      <c r="RZ444" s="115">
        <f>($RJ$4*NH444*100*100/MAX(EV$9:EV$497))/2 + (($RJ$4*NI444*100*100/MAX(EV$9:EV$497))+($RJ$4*NJ444*100*100/MAX(EV$9:EV$497))+($RJ$4*NK444*100*100/MAX(EV$9:EV$497))+($RJ$4*NL444*100*100/MAX(EV$9:EV$497))+($RJ$4*NM444*100*100/MAX(EV$9:EV$497))+($RJ$4*NN444*100*100/MAX(EV$9:EV$497)))/4</f>
        <v>0</v>
      </c>
      <c r="SA444" s="117">
        <f>(($RJ$4*NO444*100*100/MAX(EV$9:EV$497))+($RJ$4*NP444*100*100/MAX(EV$9:EV$497)))/4</f>
        <v>0</v>
      </c>
      <c r="SB444" s="118">
        <f t="shared" si="1130"/>
        <v>20.042649812734084</v>
      </c>
      <c r="SC444" s="115">
        <f t="shared" si="1131"/>
        <v>16.671863295880151</v>
      </c>
      <c r="SD444" s="115">
        <f t="shared" si="1132"/>
        <v>1.053370786516854</v>
      </c>
      <c r="SE444" s="115">
        <f t="shared" si="1133"/>
        <v>49.988529962546806</v>
      </c>
      <c r="SF444" s="115">
        <f t="shared" si="1134"/>
        <v>1.053370786516854</v>
      </c>
      <c r="SG444" s="115">
        <f t="shared" si="1135"/>
        <v>4.213483146067416</v>
      </c>
      <c r="SH444" s="115">
        <f>ROUND(SB444/MAX(SB$9:SB$497)*100,0)</f>
        <v>25</v>
      </c>
      <c r="SI444" s="115">
        <f>ROUND(SC444/MAX(SC$9:SC$497)*100,0)</f>
        <v>25</v>
      </c>
      <c r="SJ444" s="115">
        <f>ROUND(SD444/MAX(SD$9:SD$497)*100,0)</f>
        <v>2</v>
      </c>
      <c r="SK444" s="115">
        <f>ROUND(SE444/MAX(SE$9:SE$497)*100,0)</f>
        <v>39</v>
      </c>
      <c r="SL444" s="115">
        <f>ROUND(SF444/MAX(SF$9:SF$497)*100,0)</f>
        <v>3</v>
      </c>
      <c r="SM444" s="121">
        <f>ROUND(SG444/MAX(SG$9:SG$497)*100,0)</f>
        <v>4</v>
      </c>
      <c r="SN444" s="115">
        <f>ROUND(AVERAGEIF($ES$9:$ES$497,$ES444,SH$9:SH$497),0)</f>
        <v>24</v>
      </c>
      <c r="SO444" s="115">
        <f>ROUND(AVERAGEIF($ES$9:$ES$497,$ES444,SI$9:SI$497),0)</f>
        <v>22</v>
      </c>
      <c r="SP444" s="115">
        <f>ROUND(AVERAGEIF($ES$9:$ES$497,$ES444,SJ$9:SJ$497),0)</f>
        <v>5</v>
      </c>
      <c r="SQ444" s="115">
        <f>ROUND(AVERAGEIF($ES$9:$ES$497,$ES444,SK$9:SK$497),0)</f>
        <v>19</v>
      </c>
      <c r="SR444" s="115">
        <f>ROUND(AVERAGEIF($ES$9:$ES$497,$ES444,SL$9:SL$497),0)</f>
        <v>8</v>
      </c>
      <c r="SS444" s="121">
        <f>ROUND(AVERAGEIF($ES$9:$ES$497,$ES444,SM$9:SM$497),0)</f>
        <v>6</v>
      </c>
      <c r="ST444" s="114">
        <f>RANK(SB444,SB$9:SB$497,0)</f>
        <v>169</v>
      </c>
      <c r="SU444" s="115">
        <f>RANK(SC444,SC$9:SC$497,0)</f>
        <v>117</v>
      </c>
      <c r="SV444" s="115">
        <f>RANK(SD444,SD$9:SD$497,0)</f>
        <v>216</v>
      </c>
      <c r="SW444" s="115">
        <f>RANK(SE444,SE$9:SE$497,0)</f>
        <v>72</v>
      </c>
      <c r="SX444" s="115">
        <f>RANK(SF444,SF$9:SF$497,0)</f>
        <v>199</v>
      </c>
      <c r="SY444" s="115">
        <f>RANK(SG444,SG$9:SG$497,0)</f>
        <v>173</v>
      </c>
      <c r="SZ444" s="115">
        <f>COUNTIFS(SB$9:SB$497,"&gt;"&amp;SB444,$ES$9:$ES$497,$ES444)+1</f>
        <v>40</v>
      </c>
      <c r="TA444" s="115">
        <f>COUNTIFS(SC$9:SC$497,"&gt;"&amp;SC444,$ES$9:$ES$497,$ES444)+1</f>
        <v>35</v>
      </c>
      <c r="TB444" s="115">
        <f>COUNTIFS(SD$9:SD$497,"&gt;"&amp;SD444,$ES$9:$ES$497,$ES444)+1</f>
        <v>49</v>
      </c>
      <c r="TC444" s="115">
        <f>COUNTIFS(SE$9:SE$497,"&gt;"&amp;SE444,$ES$9:$ES$497,$ES444)+1</f>
        <v>18</v>
      </c>
      <c r="TD444" s="115">
        <f>COUNTIFS(SF$9:SF$497,"&gt;"&amp;SF444,$ES$9:$ES$497,$ES444)+1</f>
        <v>49</v>
      </c>
      <c r="TE444" s="117">
        <f>COUNTIFS(SG$9:SG$497,"&gt;"&amp;SG444,$ES$9:$ES$497,$ES444)+1</f>
        <v>41</v>
      </c>
      <c r="TF444" s="118">
        <f t="shared" si="1136"/>
        <v>85</v>
      </c>
      <c r="TG444" s="115">
        <f t="shared" si="1137"/>
        <v>82</v>
      </c>
      <c r="TH444" s="115">
        <f t="shared" si="1138"/>
        <v>46</v>
      </c>
      <c r="TI444" s="115">
        <f t="shared" si="1139"/>
        <v>96</v>
      </c>
      <c r="TJ444" s="115">
        <f t="shared" si="1140"/>
        <v>63</v>
      </c>
      <c r="TK444" s="115">
        <f t="shared" si="1141"/>
        <v>49</v>
      </c>
      <c r="TL444" s="117">
        <f t="shared" si="1142"/>
        <v>47</v>
      </c>
      <c r="TM444" s="118">
        <f>ROUND(TF444/MAX(TF$9:TF$497)*100,0)</f>
        <v>47</v>
      </c>
      <c r="TN444" s="115">
        <f>ROUND(TG444/MAX(TG$9:TG$497)*100,0)</f>
        <v>45</v>
      </c>
      <c r="TO444" s="115">
        <f>ROUND(TH444/MAX(TH$9:TH$497)*100,0)</f>
        <v>25</v>
      </c>
      <c r="TP444" s="115">
        <f>ROUND(TI444/MAX(TI$9:TI$497)*100,0)</f>
        <v>53</v>
      </c>
      <c r="TQ444" s="115">
        <f>ROUND(TJ444/MAX(TJ$9:TJ$497)*100,0)</f>
        <v>32</v>
      </c>
      <c r="TR444" s="115">
        <f>ROUND(TK444/MAX(TK$9:TK$497)*100,0)</f>
        <v>25</v>
      </c>
      <c r="TS444" s="119">
        <f>ROUND(TL444/MAX(TL$9:TL$497)*100,0)</f>
        <v>24</v>
      </c>
      <c r="TT444" s="120">
        <f>RANK(TM444,TM$9:TM$497,0)</f>
        <v>177</v>
      </c>
      <c r="TU444" s="115">
        <f>RANK(TN444,TN$9:TN$497,0)</f>
        <v>107</v>
      </c>
      <c r="TV444" s="115">
        <f>RANK(TO444,TO$9:TO$497,0)</f>
        <v>204</v>
      </c>
      <c r="TW444" s="115">
        <f>RANK(TP444,TP$9:TP$497,0)</f>
        <v>70</v>
      </c>
      <c r="TX444" s="115">
        <f>RANK(TQ444,TQ$9:TQ$497,0)</f>
        <v>121</v>
      </c>
      <c r="TY444" s="115">
        <f>RANK(TR444,TR$9:TR$497,0)</f>
        <v>237</v>
      </c>
      <c r="TZ444" s="121">
        <f>RANK(TS444,TS$9:TS$497,0)</f>
        <v>215</v>
      </c>
      <c r="UA444" s="132"/>
      <c r="UB444" s="7" t="s">
        <v>1</v>
      </c>
    </row>
    <row r="445" spans="1:548" x14ac:dyDescent="0.15">
      <c r="A445" s="62">
        <v>437</v>
      </c>
      <c r="B445" s="200" t="s">
        <v>1609</v>
      </c>
      <c r="C445" s="143"/>
      <c r="D445" s="143"/>
      <c r="E445" s="161" t="s">
        <v>518</v>
      </c>
      <c r="F445" s="65">
        <v>114</v>
      </c>
      <c r="G445" s="65" t="s">
        <v>908</v>
      </c>
      <c r="H445" s="144" t="s">
        <v>1005</v>
      </c>
      <c r="I445" s="66" t="s">
        <v>521</v>
      </c>
      <c r="J445" s="67" t="s">
        <v>521</v>
      </c>
      <c r="K445" s="67" t="s">
        <v>521</v>
      </c>
      <c r="L445" s="67" t="s">
        <v>521</v>
      </c>
      <c r="M445" s="67" t="s">
        <v>521</v>
      </c>
      <c r="N445" s="67" t="s">
        <v>521</v>
      </c>
      <c r="O445" s="67" t="s">
        <v>521</v>
      </c>
      <c r="P445" s="67" t="s">
        <v>521</v>
      </c>
      <c r="Q445" s="67" t="s">
        <v>521</v>
      </c>
      <c r="R445" s="68" t="s">
        <v>521</v>
      </c>
      <c r="S445" s="69" t="s">
        <v>521</v>
      </c>
      <c r="T445" s="67" t="s">
        <v>521</v>
      </c>
      <c r="U445" s="67" t="s">
        <v>521</v>
      </c>
      <c r="V445" s="67" t="s">
        <v>521</v>
      </c>
      <c r="W445" s="67" t="s">
        <v>521</v>
      </c>
      <c r="X445" s="67" t="s">
        <v>521</v>
      </c>
      <c r="Y445" s="67" t="s">
        <v>521</v>
      </c>
      <c r="Z445" s="67" t="s">
        <v>521</v>
      </c>
      <c r="AA445" s="67" t="s">
        <v>521</v>
      </c>
      <c r="AB445" s="68" t="s">
        <v>521</v>
      </c>
      <c r="AC445" s="69" t="s">
        <v>521</v>
      </c>
      <c r="AD445" s="67" t="s">
        <v>521</v>
      </c>
      <c r="AE445" s="67" t="s">
        <v>521</v>
      </c>
      <c r="AF445" s="67" t="s">
        <v>521</v>
      </c>
      <c r="AG445" s="67" t="s">
        <v>521</v>
      </c>
      <c r="AH445" s="67" t="s">
        <v>521</v>
      </c>
      <c r="AI445" s="67" t="s">
        <v>521</v>
      </c>
      <c r="AJ445" s="67" t="s">
        <v>521</v>
      </c>
      <c r="AK445" s="67" t="s">
        <v>521</v>
      </c>
      <c r="AL445" s="68" t="s">
        <v>521</v>
      </c>
      <c r="AM445" s="69" t="s">
        <v>521</v>
      </c>
      <c r="AN445" s="67" t="s">
        <v>521</v>
      </c>
      <c r="AO445" s="67" t="s">
        <v>521</v>
      </c>
      <c r="AP445" s="67" t="s">
        <v>521</v>
      </c>
      <c r="AQ445" s="67" t="s">
        <v>521</v>
      </c>
      <c r="AR445" s="67" t="s">
        <v>521</v>
      </c>
      <c r="AS445" s="67" t="s">
        <v>521</v>
      </c>
      <c r="AT445" s="67" t="s">
        <v>521</v>
      </c>
      <c r="AU445" s="67" t="s">
        <v>521</v>
      </c>
      <c r="AV445" s="68" t="s">
        <v>521</v>
      </c>
      <c r="AW445" s="69" t="s">
        <v>521</v>
      </c>
      <c r="AX445" s="67" t="s">
        <v>521</v>
      </c>
      <c r="AY445" s="67" t="s">
        <v>521</v>
      </c>
      <c r="AZ445" s="67" t="s">
        <v>521</v>
      </c>
      <c r="BA445" s="67" t="s">
        <v>521</v>
      </c>
      <c r="BB445" s="67" t="s">
        <v>521</v>
      </c>
      <c r="BC445" s="67" t="s">
        <v>521</v>
      </c>
      <c r="BD445" s="67" t="s">
        <v>521</v>
      </c>
      <c r="BE445" s="67" t="s">
        <v>521</v>
      </c>
      <c r="BF445" s="68" t="s">
        <v>521</v>
      </c>
      <c r="BG445" s="69" t="s">
        <v>521</v>
      </c>
      <c r="BH445" s="67" t="s">
        <v>521</v>
      </c>
      <c r="BI445" s="67" t="s">
        <v>521</v>
      </c>
      <c r="BJ445" s="67" t="s">
        <v>521</v>
      </c>
      <c r="BK445" s="67" t="s">
        <v>521</v>
      </c>
      <c r="BL445" s="67" t="s">
        <v>521</v>
      </c>
      <c r="BM445" s="67" t="s">
        <v>521</v>
      </c>
      <c r="BN445" s="67" t="s">
        <v>521</v>
      </c>
      <c r="BO445" s="67" t="s">
        <v>521</v>
      </c>
      <c r="BP445" s="68" t="s">
        <v>521</v>
      </c>
      <c r="BQ445" s="70" t="s">
        <v>521</v>
      </c>
      <c r="BR445" s="67" t="s">
        <v>521</v>
      </c>
      <c r="BS445" s="67" t="s">
        <v>521</v>
      </c>
      <c r="BT445" s="67" t="s">
        <v>521</v>
      </c>
      <c r="BU445" s="67" t="s">
        <v>521</v>
      </c>
      <c r="BV445" s="67" t="s">
        <v>521</v>
      </c>
      <c r="BW445" s="67" t="s">
        <v>521</v>
      </c>
      <c r="BX445" s="67" t="s">
        <v>521</v>
      </c>
      <c r="BY445" s="67" t="s">
        <v>521</v>
      </c>
      <c r="BZ445" s="68" t="s">
        <v>521</v>
      </c>
      <c r="CA445" s="69" t="s">
        <v>521</v>
      </c>
      <c r="CB445" s="67" t="s">
        <v>521</v>
      </c>
      <c r="CC445" s="67" t="s">
        <v>521</v>
      </c>
      <c r="CD445" s="67" t="s">
        <v>521</v>
      </c>
      <c r="CE445" s="67" t="s">
        <v>521</v>
      </c>
      <c r="CF445" s="67" t="s">
        <v>521</v>
      </c>
      <c r="CG445" s="67" t="s">
        <v>521</v>
      </c>
      <c r="CH445" s="67" t="s">
        <v>521</v>
      </c>
      <c r="CI445" s="67" t="s">
        <v>521</v>
      </c>
      <c r="CJ445" s="68" t="s">
        <v>521</v>
      </c>
      <c r="CK445" s="69" t="s">
        <v>521</v>
      </c>
      <c r="CL445" s="67" t="s">
        <v>521</v>
      </c>
      <c r="CM445" s="67" t="s">
        <v>521</v>
      </c>
      <c r="CN445" s="67" t="s">
        <v>521</v>
      </c>
      <c r="CO445" s="67" t="s">
        <v>521</v>
      </c>
      <c r="CP445" s="67" t="s">
        <v>521</v>
      </c>
      <c r="CQ445" s="67" t="s">
        <v>521</v>
      </c>
      <c r="CR445" s="67" t="s">
        <v>521</v>
      </c>
      <c r="CS445" s="67" t="s">
        <v>521</v>
      </c>
      <c r="CT445" s="68" t="s">
        <v>521</v>
      </c>
      <c r="CU445" s="69" t="s">
        <v>521</v>
      </c>
      <c r="CV445" s="67" t="s">
        <v>521</v>
      </c>
      <c r="CW445" s="67" t="s">
        <v>521</v>
      </c>
      <c r="CX445" s="67" t="s">
        <v>521</v>
      </c>
      <c r="CY445" s="67" t="s">
        <v>521</v>
      </c>
      <c r="CZ445" s="67" t="s">
        <v>521</v>
      </c>
      <c r="DA445" s="67" t="s">
        <v>521</v>
      </c>
      <c r="DB445" s="67" t="s">
        <v>521</v>
      </c>
      <c r="DC445" s="67" t="s">
        <v>521</v>
      </c>
      <c r="DD445" s="68" t="s">
        <v>521</v>
      </c>
      <c r="DE445" s="69" t="s">
        <v>521</v>
      </c>
      <c r="DF445" s="71" t="s">
        <v>521</v>
      </c>
      <c r="DG445" s="67" t="s">
        <v>521</v>
      </c>
      <c r="DH445" s="67" t="s">
        <v>521</v>
      </c>
      <c r="DI445" s="67" t="s">
        <v>521</v>
      </c>
      <c r="DJ445" s="67" t="s">
        <v>521</v>
      </c>
      <c r="DK445" s="67" t="s">
        <v>521</v>
      </c>
      <c r="DL445" s="67" t="s">
        <v>521</v>
      </c>
      <c r="DM445" s="67" t="s">
        <v>521</v>
      </c>
      <c r="DN445" s="68" t="s">
        <v>521</v>
      </c>
      <c r="DO445" s="70" t="s">
        <v>521</v>
      </c>
      <c r="DP445" s="71" t="s">
        <v>521</v>
      </c>
      <c r="DQ445" s="67" t="s">
        <v>521</v>
      </c>
      <c r="DR445" s="67" t="s">
        <v>521</v>
      </c>
      <c r="DS445" s="67" t="s">
        <v>521</v>
      </c>
      <c r="DT445" s="67" t="s">
        <v>521</v>
      </c>
      <c r="DU445" s="67" t="s">
        <v>521</v>
      </c>
      <c r="DV445" s="67" t="s">
        <v>521</v>
      </c>
      <c r="DW445" s="67" t="s">
        <v>521</v>
      </c>
      <c r="DX445" s="72" t="s">
        <v>521</v>
      </c>
      <c r="DY445" s="146" t="s">
        <v>522</v>
      </c>
      <c r="DZ445" s="74">
        <v>3</v>
      </c>
      <c r="EA445" s="74">
        <v>4</v>
      </c>
      <c r="EB445" s="74">
        <v>4</v>
      </c>
      <c r="EC445" s="75">
        <v>5</v>
      </c>
      <c r="ED445" s="168" t="s">
        <v>522</v>
      </c>
      <c r="EE445" s="74">
        <f t="shared" si="1095"/>
        <v>3</v>
      </c>
      <c r="EF445" s="74">
        <f t="shared" si="1143"/>
        <v>12</v>
      </c>
      <c r="EG445" s="74">
        <f t="shared" si="1144"/>
        <v>48</v>
      </c>
      <c r="EH445" s="77">
        <f t="shared" si="1145"/>
        <v>240</v>
      </c>
      <c r="EI445" s="73">
        <v>10</v>
      </c>
      <c r="EJ445" s="74">
        <v>50</v>
      </c>
      <c r="EK445" s="74">
        <v>270</v>
      </c>
      <c r="EL445" s="74">
        <v>450</v>
      </c>
      <c r="EM445" s="75">
        <v>1350</v>
      </c>
      <c r="EN445" s="78">
        <v>1</v>
      </c>
      <c r="EO445" s="79">
        <f t="shared" si="1146"/>
        <v>1.6666666666666667</v>
      </c>
      <c r="EP445" s="79">
        <f t="shared" si="1147"/>
        <v>2.25</v>
      </c>
      <c r="EQ445" s="79">
        <f t="shared" si="1148"/>
        <v>0.9375</v>
      </c>
      <c r="ER445" s="80">
        <f t="shared" si="1149"/>
        <v>0.5625</v>
      </c>
      <c r="ES445" s="128" t="s">
        <v>523</v>
      </c>
      <c r="ET445" s="82"/>
      <c r="EU445" s="83">
        <v>4</v>
      </c>
      <c r="EV445" s="146">
        <v>95</v>
      </c>
      <c r="EW445" s="147">
        <v>51</v>
      </c>
      <c r="EX445" s="147">
        <v>76</v>
      </c>
      <c r="EY445" s="147">
        <v>50</v>
      </c>
      <c r="EZ445" s="147">
        <v>34</v>
      </c>
      <c r="FA445" s="147">
        <v>68</v>
      </c>
      <c r="FB445" s="147">
        <v>30</v>
      </c>
      <c r="FC445" s="147">
        <v>48</v>
      </c>
      <c r="FD445" s="74">
        <f t="shared" si="1096"/>
        <v>110</v>
      </c>
      <c r="FE445" s="84">
        <f t="shared" si="1097"/>
        <v>124</v>
      </c>
      <c r="FF445" s="73">
        <f>RANK(EV445,$EV$9:$EV$497,0)</f>
        <v>100</v>
      </c>
      <c r="FG445" s="74">
        <f>RANK(EW445,$EW$9:$EW$497,0)</f>
        <v>172</v>
      </c>
      <c r="FH445" s="74">
        <f>RANK(EX445,$EX$9:$EX$497,0)</f>
        <v>67</v>
      </c>
      <c r="FI445" s="74">
        <f>RANK(EY445,$EY$9:$EY$497,0)</f>
        <v>129</v>
      </c>
      <c r="FJ445" s="74">
        <f>RANK(EZ445,$EZ$9:$EZ$497,0)</f>
        <v>111</v>
      </c>
      <c r="FK445" s="74">
        <f>RANK(FA445,$FA$9:$FA$497,0)</f>
        <v>21</v>
      </c>
      <c r="FL445" s="74">
        <f>RANK(FB445,$FB$9:$FB$497,0)</f>
        <v>262</v>
      </c>
      <c r="FM445" s="74">
        <f>RANK(FC445,$FC$9:$FC$497,0)</f>
        <v>179</v>
      </c>
      <c r="FN445" s="74">
        <f>RANK(FD445,$FD$9:$FD$497,0)</f>
        <v>53</v>
      </c>
      <c r="FO445" s="84">
        <f>RANK(FE445,$FE$9:$FE$497,0)</f>
        <v>101</v>
      </c>
      <c r="FP445" s="73">
        <f>COUNTIFS($EV$9:$EV$497,"&gt;"&amp;EV445,$ES$9:$ES$497,ES445)+1</f>
        <v>38</v>
      </c>
      <c r="FQ445" s="74">
        <f>COUNTIFS($EW$9:$EW$497,"&gt;"&amp;EW445,$ES$9:$ES$497,ES445)+1</f>
        <v>19</v>
      </c>
      <c r="FR445" s="74">
        <f>COUNTIFS($EX$9:$EX$497,"&gt;"&amp;EX445,$ES$9:$ES$497,ES445)+1</f>
        <v>11</v>
      </c>
      <c r="FS445" s="74">
        <f>COUNTIFS($EY$9:$EY$497,"&gt;"&amp;EY445,$ES$9:$ES$497,ES445)+1</f>
        <v>48</v>
      </c>
      <c r="FT445" s="74">
        <f>COUNTIFS($EZ$9:$EZ$497,"&gt;"&amp;EZ445,$ES$9:$ES$497,ES445)+1</f>
        <v>17</v>
      </c>
      <c r="FU445" s="74">
        <f>COUNTIFS($FA$9:$FA$497,"&gt;"&amp;FA445,$ES$9:$ES$497,ES445)+1</f>
        <v>1</v>
      </c>
      <c r="FV445" s="74">
        <f>COUNTIFS($FB$9:$FB$497,"&gt;"&amp;FB445,$ES$9:$ES$497,ES445)+1</f>
        <v>22</v>
      </c>
      <c r="FW445" s="74">
        <f>COUNTIFS($FC$9:$FC$497,"&gt;"&amp;FC445,$ES$9:$ES$497,ES445)+1</f>
        <v>11</v>
      </c>
      <c r="FX445" s="74">
        <f>COUNTIFS($FD$9:$FD$497,"&gt;"&amp;FD445,$ES$9:$ES$497,ES445)+1</f>
        <v>12</v>
      </c>
      <c r="FY445" s="84">
        <f>COUNTIFS($FE$9:$FE$497,"&gt;"&amp;FE445,$ES$9:$ES$497,ES445)+1</f>
        <v>12</v>
      </c>
      <c r="FZ445" s="85">
        <f t="shared" si="1098"/>
        <v>0.83</v>
      </c>
      <c r="GA445" s="86">
        <f t="shared" si="1099"/>
        <v>0.45</v>
      </c>
      <c r="GB445" s="86">
        <f t="shared" si="1100"/>
        <v>0.67</v>
      </c>
      <c r="GC445" s="86">
        <f t="shared" si="1101"/>
        <v>0.44</v>
      </c>
      <c r="GD445" s="86">
        <f t="shared" si="1102"/>
        <v>0.3</v>
      </c>
      <c r="GE445" s="86">
        <f t="shared" si="1103"/>
        <v>0.6</v>
      </c>
      <c r="GF445" s="86">
        <f t="shared" si="1104"/>
        <v>0.26</v>
      </c>
      <c r="GG445" s="86">
        <f t="shared" si="1105"/>
        <v>0.42</v>
      </c>
      <c r="GH445" s="86">
        <f t="shared" si="1106"/>
        <v>0.96</v>
      </c>
      <c r="GI445" s="87">
        <f t="shared" si="1107"/>
        <v>1.0900000000000001</v>
      </c>
      <c r="GJ445" s="85">
        <f>ROUND(((FZ445-AVERAGE(FZ$9:FZ$497))/STDEVP(FZ$9:FZ$497)*10+50),2)</f>
        <v>44.68</v>
      </c>
      <c r="GK445" s="86">
        <f>ROUND(((GA445-AVERAGE(GA$9:GA$497))/STDEVP(GA$9:GA$497)*10+50),2)</f>
        <v>42.82</v>
      </c>
      <c r="GL445" s="86">
        <f>ROUND(((GB445-AVERAGE(GB$9:GB$497))/STDEVP(GB$9:GB$497)*10+50),2)</f>
        <v>53.27</v>
      </c>
      <c r="GM445" s="86">
        <f>ROUND(((GC445-AVERAGE(GC$9:GC$497))/STDEVP(GC$9:GC$497)*10+50),2)</f>
        <v>45.68</v>
      </c>
      <c r="GN445" s="86">
        <f>ROUND(((GD445-AVERAGE(GD$9:GD$497))/STDEVP(GD$9:GD$497)*10+50),2)</f>
        <v>46.84</v>
      </c>
      <c r="GO445" s="86">
        <f>ROUND(((GE445-AVERAGE(GE$9:GE$497))/STDEVP(GE$9:GE$497)*10+50),2)</f>
        <v>59.13</v>
      </c>
      <c r="GP445" s="86">
        <f>ROUND(((GF445-AVERAGE(GF$9:GF$497))/STDEVP(GF$9:GF$497)*10+50),2)</f>
        <v>38.200000000000003</v>
      </c>
      <c r="GQ445" s="86">
        <f>ROUND(((GG445-AVERAGE(GG$9:GG$497))/STDEVP(GG$9:GG$497)*10+50),2)</f>
        <v>43.4</v>
      </c>
      <c r="GR445" s="86">
        <f>ROUND(((GH445-AVERAGE(GH$9:GH$497))/STDEVP(GH$9:GH$497)*10+50),2)</f>
        <v>49.46</v>
      </c>
      <c r="GS445" s="87">
        <f>ROUND(((GI445-AVERAGE(GI$9:GI$497))/STDEVP(GI$9:GI$497)*10+50),2)</f>
        <v>47.4</v>
      </c>
      <c r="GT445" s="73">
        <f>RANK(GJ445,$GJ$9:$GJ$497,0)</f>
        <v>308</v>
      </c>
      <c r="GU445" s="74">
        <f>RANK(GK445,$GK$9:$GK$497,0)</f>
        <v>310</v>
      </c>
      <c r="GV445" s="74">
        <f>RANK(GL445,$GL$9:$GL$497,0)</f>
        <v>144</v>
      </c>
      <c r="GW445" s="74">
        <f>RANK(GM445,$GM$9:$GM$497,0)</f>
        <v>289</v>
      </c>
      <c r="GX445" s="74">
        <f>RANK(GN445,$GN$9:$GN$497,0)</f>
        <v>198</v>
      </c>
      <c r="GY445" s="74">
        <f>RANK(GO445,$GO$9:$GO$497,0)</f>
        <v>77</v>
      </c>
      <c r="GZ445" s="74">
        <f>RANK(GP445,$GP$9:$GP$497,0)</f>
        <v>382</v>
      </c>
      <c r="HA445" s="74">
        <f>RANK(GQ445,$GQ$9:$GQ$497,0)</f>
        <v>319</v>
      </c>
      <c r="HB445" s="74">
        <f>RANK(GR445,$GR$9:$GR$497,0)</f>
        <v>199</v>
      </c>
      <c r="HC445" s="84">
        <f>RANK(GS445,$GS$9:$GS$497,0)</f>
        <v>236</v>
      </c>
      <c r="HD445" s="85">
        <f>ROUND(AVERAGEIF($ES$9:$ES$497,$ES445,$FZ$9:$FZ$497),2)</f>
        <v>1.1399999999999999</v>
      </c>
      <c r="HE445" s="86">
        <f>ROUND(AVERAGEIF($ES$9:$ES$497,$ES445,$GA$9:$GA$497),2)</f>
        <v>0.46</v>
      </c>
      <c r="HF445" s="86">
        <f>ROUND(AVERAGEIF($ES$9:$ES$497,$ES445,$GB$9:$GB$497),2)</f>
        <v>0.65</v>
      </c>
      <c r="HG445" s="86">
        <f>ROUND(AVERAGEIF($ES$9:$ES$497,$ES445,$GC$9:$GC$497),2)</f>
        <v>0.74</v>
      </c>
      <c r="HH445" s="86">
        <f>ROUND(AVERAGEIF($ES$9:$ES$497,$ES445,$GD$9:$GD$497),2)</f>
        <v>0.27</v>
      </c>
      <c r="HI445" s="86">
        <f>ROUND(AVERAGEIF($ES$9:$ES$497,$ES445,$GE$9:$GE$497),2)</f>
        <v>0.23</v>
      </c>
      <c r="HJ445" s="86">
        <f>ROUND(AVERAGEIF($ES$9:$ES$497,$ES445,$GF$9:$GF$497),2)</f>
        <v>0.3</v>
      </c>
      <c r="HK445" s="86">
        <f>ROUND(AVERAGEIF($ES$9:$ES$497,$ES445,$GG$9:$GG$497),2)</f>
        <v>0.28000000000000003</v>
      </c>
      <c r="HL445" s="86">
        <f>ROUND(AVERAGEIF($ES$9:$ES$497,$ES445,$GH$9:$GH$497),2)</f>
        <v>0.92</v>
      </c>
      <c r="HM445" s="87">
        <f>ROUND(AVERAGEIF($ES$9:$ES$497,$ES445,$GI$9:$GI$497),2)</f>
        <v>0.93</v>
      </c>
      <c r="HN445" s="88">
        <f t="shared" si="1108"/>
        <v>-0.30999999999999994</v>
      </c>
      <c r="HO445" s="89">
        <f t="shared" si="1109"/>
        <v>-1.0000000000000009E-2</v>
      </c>
      <c r="HP445" s="89">
        <f t="shared" si="1110"/>
        <v>2.0000000000000018E-2</v>
      </c>
      <c r="HQ445" s="89">
        <f t="shared" si="1111"/>
        <v>-0.3</v>
      </c>
      <c r="HR445" s="89">
        <f t="shared" si="1112"/>
        <v>2.9999999999999971E-2</v>
      </c>
      <c r="HS445" s="89">
        <f t="shared" si="1113"/>
        <v>0.37</v>
      </c>
      <c r="HT445" s="89">
        <f t="shared" si="1114"/>
        <v>-3.999999999999998E-2</v>
      </c>
      <c r="HU445" s="89">
        <f t="shared" si="1115"/>
        <v>0.13999999999999996</v>
      </c>
      <c r="HV445" s="89">
        <f t="shared" si="1116"/>
        <v>3.9999999999999925E-2</v>
      </c>
      <c r="HW445" s="90">
        <f t="shared" si="1117"/>
        <v>0.16000000000000003</v>
      </c>
      <c r="HX445" s="73">
        <f>COUNTIFS($FZ$9:$FZ$497,"&gt;"&amp;FZ445,$ES$9:$ES$497,$ES445)+1</f>
        <v>89</v>
      </c>
      <c r="HY445" s="74">
        <f>COUNTIFS($GA$9:$GA$497,"&gt;"&amp;GA445,$ES$9:$ES$497,$ES445)+1</f>
        <v>49</v>
      </c>
      <c r="HZ445" s="74">
        <f>COUNTIFS($GB$9:$GB$497,"&gt;"&amp;GB445,$ES$9:$ES$497,$ES445)+1</f>
        <v>36</v>
      </c>
      <c r="IA445" s="74">
        <f>COUNTIFS($GC$9:$GC$497,"&gt;"&amp;GC445,$ES$9:$ES$497,$ES445)+1</f>
        <v>96</v>
      </c>
      <c r="IB445" s="74">
        <f>COUNTIFS($GD$9:$GD$497,"&gt;"&amp;GD445,$ES$9:$ES$497,$ES445)+1</f>
        <v>23</v>
      </c>
      <c r="IC445" s="74">
        <f>COUNTIFS($GE$9:$GE$497,"&gt;"&amp;GE445,$ES$9:$ES$497,$ES445)+1</f>
        <v>2</v>
      </c>
      <c r="ID445" s="74">
        <f>COUNTIFS($GF$9:$GF$497,"&gt;"&amp;GF445,$ES$9:$ES$497,$ES445)+1</f>
        <v>47</v>
      </c>
      <c r="IE445" s="74">
        <f>COUNTIFS($GG$9:$GG$497,"&gt;"&amp;GG445,$ES$9:$ES$497,$ES445)+1</f>
        <v>21</v>
      </c>
      <c r="IF445" s="74">
        <f>COUNTIFS($GH$9:$GH$497,"&gt;"&amp;GH445,$ES$9:$ES$497,$ES445)+1</f>
        <v>38</v>
      </c>
      <c r="IG445" s="84">
        <f>COUNTIFS($GI$9:$GI$497,"&gt;"&amp;GI445,$ES$9:$ES$497,$ES445)+1</f>
        <v>28</v>
      </c>
      <c r="IH445" s="148">
        <v>0.03</v>
      </c>
      <c r="II445" s="149"/>
      <c r="IJ445" s="149"/>
      <c r="IK445" s="149"/>
      <c r="IL445" s="149"/>
      <c r="IM445" s="150"/>
      <c r="IN445" s="151"/>
      <c r="IO445" s="152"/>
      <c r="IP445" s="153"/>
      <c r="IQ445" s="149"/>
      <c r="IR445" s="149"/>
      <c r="IS445" s="149"/>
      <c r="IT445" s="149"/>
      <c r="IU445" s="149"/>
      <c r="IV445" s="149"/>
      <c r="IW445" s="154"/>
      <c r="IX445" s="151"/>
      <c r="IY445" s="149"/>
      <c r="IZ445" s="149"/>
      <c r="JA445" s="149"/>
      <c r="JB445" s="149">
        <v>0.05</v>
      </c>
      <c r="JC445" s="149"/>
      <c r="JD445" s="149"/>
      <c r="JE445" s="155"/>
      <c r="JF445" s="153"/>
      <c r="JG445" s="149"/>
      <c r="JH445" s="149"/>
      <c r="JI445" s="149"/>
      <c r="JJ445" s="149"/>
      <c r="JK445" s="149"/>
      <c r="JL445" s="149"/>
      <c r="JM445" s="154"/>
      <c r="JN445" s="151"/>
      <c r="JO445" s="149"/>
      <c r="JP445" s="149"/>
      <c r="JQ445" s="149"/>
      <c r="JR445" s="149"/>
      <c r="JS445" s="149"/>
      <c r="JT445" s="149"/>
      <c r="JU445" s="149"/>
      <c r="JV445" s="149"/>
      <c r="JW445" s="149"/>
      <c r="JX445" s="149"/>
      <c r="JY445" s="149"/>
      <c r="JZ445" s="155"/>
      <c r="KA445" s="151">
        <v>0.05</v>
      </c>
      <c r="KB445" s="149"/>
      <c r="KC445" s="149"/>
      <c r="KD445" s="149"/>
      <c r="KE445" s="155"/>
      <c r="KF445" s="153"/>
      <c r="KG445" s="149"/>
      <c r="KH445" s="149"/>
      <c r="KI445" s="149"/>
      <c r="KJ445" s="149"/>
      <c r="KK445" s="156"/>
      <c r="KL445" s="149"/>
      <c r="KM445" s="149"/>
      <c r="KN445" s="149"/>
      <c r="KO445" s="149"/>
      <c r="KP445" s="149"/>
      <c r="KQ445" s="149"/>
      <c r="KR445" s="149"/>
      <c r="KS445" s="154"/>
      <c r="KT445" s="154"/>
      <c r="KU445" s="154"/>
      <c r="KV445" s="154"/>
      <c r="KW445" s="151"/>
      <c r="KX445" s="149"/>
      <c r="KY445" s="149"/>
      <c r="KZ445" s="149"/>
      <c r="LA445" s="149"/>
      <c r="LB445" s="149"/>
      <c r="LC445" s="154"/>
      <c r="LD445" s="151"/>
      <c r="LE445" s="152"/>
      <c r="LF445" s="157"/>
      <c r="LG445" s="158"/>
      <c r="LH445" s="151"/>
      <c r="LI445" s="149"/>
      <c r="LJ445" s="147"/>
      <c r="LK445" s="147"/>
      <c r="LL445" s="147"/>
      <c r="LM445" s="159"/>
      <c r="LN445" s="153"/>
      <c r="LO445" s="149"/>
      <c r="LP445" s="149"/>
      <c r="LQ445" s="149"/>
      <c r="LR445" s="154"/>
      <c r="LS445" s="151"/>
      <c r="LT445" s="149"/>
      <c r="LU445" s="149"/>
      <c r="LV445" s="149"/>
      <c r="LW445" s="149"/>
      <c r="LX445" s="149">
        <v>0.05</v>
      </c>
      <c r="LY445" s="149"/>
      <c r="LZ445" s="149"/>
      <c r="MA445" s="155"/>
      <c r="MB445" s="153"/>
      <c r="MC445" s="149"/>
      <c r="MD445" s="149"/>
      <c r="ME445" s="149"/>
      <c r="MF445" s="149"/>
      <c r="MG445" s="149"/>
      <c r="MH445" s="149"/>
      <c r="MI445" s="149"/>
      <c r="MJ445" s="149"/>
      <c r="MK445" s="149"/>
      <c r="ML445" s="149"/>
      <c r="MM445" s="149"/>
      <c r="MN445" s="156"/>
      <c r="MO445" s="156"/>
      <c r="MP445" s="154"/>
      <c r="MQ445" s="151"/>
      <c r="MR445" s="149"/>
      <c r="MS445" s="149"/>
      <c r="MT445" s="149"/>
      <c r="MU445" s="149"/>
      <c r="MV445" s="156"/>
      <c r="MW445" s="149">
        <v>0.05</v>
      </c>
      <c r="MX445" s="149"/>
      <c r="MY445" s="149"/>
      <c r="MZ445" s="149"/>
      <c r="NA445" s="149"/>
      <c r="NB445" s="149"/>
      <c r="NC445" s="149"/>
      <c r="ND445" s="154"/>
      <c r="NE445" s="154"/>
      <c r="NF445" s="154"/>
      <c r="NG445" s="154"/>
      <c r="NH445" s="151"/>
      <c r="NI445" s="149"/>
      <c r="NJ445" s="149"/>
      <c r="NK445" s="149"/>
      <c r="NL445" s="149"/>
      <c r="NM445" s="149"/>
      <c r="NN445" s="94"/>
      <c r="NO445" s="151"/>
      <c r="NP445" s="160"/>
      <c r="NQ445" s="196" t="s">
        <v>1605</v>
      </c>
      <c r="NR445" s="196" t="s">
        <v>1613</v>
      </c>
      <c r="NS445" s="198"/>
      <c r="NT445" s="198"/>
      <c r="NU445" s="199" t="s">
        <v>1614</v>
      </c>
      <c r="NV445" s="186">
        <v>44588</v>
      </c>
      <c r="NW445" s="198" t="s">
        <v>1615</v>
      </c>
      <c r="NX445" s="136" t="s">
        <v>1616</v>
      </c>
      <c r="NY445" s="138" t="s">
        <v>1608</v>
      </c>
      <c r="NZ445" s="136" t="s">
        <v>1616</v>
      </c>
      <c r="OA445" s="137"/>
      <c r="OB445" s="137"/>
      <c r="OC445" s="137"/>
      <c r="OD445" s="110">
        <f t="shared" si="1150"/>
        <v>240</v>
      </c>
      <c r="OE445" s="109">
        <v>5</v>
      </c>
      <c r="OF445" s="110">
        <f t="shared" si="1151"/>
        <v>23</v>
      </c>
      <c r="OG445" s="109">
        <v>7</v>
      </c>
      <c r="OH445" s="111">
        <f>ROUND(AVERAGEIF($ES$9:$ES$497,$ES445,EV$9:EV$497),0)</f>
        <v>79</v>
      </c>
      <c r="OI445" s="112">
        <f>ROUND(AVERAGEIF($ES$9:$ES$497,$ES445,EW$9:EW$497),0)</f>
        <v>32</v>
      </c>
      <c r="OJ445" s="112">
        <f>ROUND(AVERAGEIF($ES$9:$ES$497,$ES445,EX$9:EX$497),0)</f>
        <v>45</v>
      </c>
      <c r="OK445" s="112">
        <f>ROUND(AVERAGEIF($ES$9:$ES$497,$ES445,EY$9:EY$497),0)</f>
        <v>53</v>
      </c>
      <c r="OL445" s="112">
        <f>ROUND(AVERAGEIF($ES$9:$ES$497,$ES445,EZ$9:EZ$497),0)</f>
        <v>20</v>
      </c>
      <c r="OM445" s="112">
        <f>ROUND(AVERAGEIF($ES$9:$ES$497,$ES445,FA$9:FA$497),0)</f>
        <v>18</v>
      </c>
      <c r="ON445" s="112">
        <f>ROUND(AVERAGEIF($ES$9:$ES$497,$ES445,FB$9:FB$497),0)</f>
        <v>23</v>
      </c>
      <c r="OO445" s="112">
        <f>ROUND(AVERAGEIF($ES$9:$ES$497,$ES445,FC$9:FC$497),0)</f>
        <v>23</v>
      </c>
      <c r="OP445" s="112">
        <f>ROUND(AVERAGEIF($ES$9:$ES$497,$ES445,FD$9:FD$497),0)</f>
        <v>64</v>
      </c>
      <c r="OQ445" s="113">
        <f>ROUND(AVERAGEIF($ES$9:$ES$497,$ES445,FE$9:FE$497),0)</f>
        <v>68</v>
      </c>
      <c r="OR445" s="114">
        <f>ROUND(EV445/MAX(EV$9:EV$497)*100,0)</f>
        <v>53</v>
      </c>
      <c r="OS445" s="115">
        <f>ROUND(EW445/MAX(EW$9:EW$497)*100,0)</f>
        <v>40</v>
      </c>
      <c r="OT445" s="115">
        <f>ROUND(EX445/MAX(EX$9:EX$497)*100,0)</f>
        <v>63</v>
      </c>
      <c r="OU445" s="115">
        <f>ROUND(EY445/MAX(EY$9:EY$497)*100,0)</f>
        <v>34</v>
      </c>
      <c r="OV445" s="115">
        <f>ROUND(EZ445/MAX(EZ$9:EZ$497)*100,0)</f>
        <v>27</v>
      </c>
      <c r="OW445" s="115">
        <f>ROUND(FA445/MAX(FA$9:FA$497)*100,0)</f>
        <v>60</v>
      </c>
      <c r="OX445" s="115">
        <f>ROUND(FB445/MAX(FB$9:FB$497)*100,0)</f>
        <v>22</v>
      </c>
      <c r="OY445" s="116">
        <f>ROUND(FC445/MAX(FC$9:FC$497)*100,0)</f>
        <v>33</v>
      </c>
      <c r="OZ445" s="115">
        <f>ROUND(FD445/MAX(FD$9:FD$497)*100,0)</f>
        <v>74</v>
      </c>
      <c r="PA445" s="117">
        <f>ROUND(FE445/MAX(FE$9:FE$497)*100,0)</f>
        <v>51</v>
      </c>
      <c r="PB445" s="118">
        <f t="shared" si="1118"/>
        <v>486</v>
      </c>
      <c r="PC445" s="115">
        <f t="shared" si="1119"/>
        <v>378</v>
      </c>
      <c r="PD445" s="115">
        <f t="shared" si="1120"/>
        <v>567</v>
      </c>
      <c r="PE445" s="115">
        <f t="shared" si="1121"/>
        <v>552</v>
      </c>
      <c r="PF445" s="115">
        <f t="shared" si="1122"/>
        <v>483</v>
      </c>
      <c r="PG445" s="119">
        <f t="shared" si="1123"/>
        <v>456</v>
      </c>
      <c r="PH445" s="118">
        <f>ROUND(PB445/MAX(PB$9:PB$497)*100,0)</f>
        <v>58</v>
      </c>
      <c r="PI445" s="115">
        <f>ROUND(PC445/MAX(PC$9:PC$497)*100,0)</f>
        <v>45</v>
      </c>
      <c r="PJ445" s="115">
        <f>ROUND(PD445/MAX(PD$9:PD$497)*100,0)</f>
        <v>60</v>
      </c>
      <c r="PK445" s="115">
        <f>ROUND(PE445/MAX(PE$9:PE$497)*100,0)</f>
        <v>55</v>
      </c>
      <c r="PL445" s="115">
        <f>ROUND(PF445/MAX(PF$9:PF$497)*100,0)</f>
        <v>68</v>
      </c>
      <c r="PM445" s="119">
        <f>ROUND(PG445/MAX(PG$9:PG$497)*100,0)</f>
        <v>67</v>
      </c>
      <c r="PN445" s="118">
        <f>RANK(PH445,PH$9:PH$497,0)</f>
        <v>122</v>
      </c>
      <c r="PO445" s="115">
        <f>RANK(PI445,PI$9:PI$497,0)</f>
        <v>171</v>
      </c>
      <c r="PP445" s="115">
        <f>RANK(PJ445,PJ$9:PJ$497,0)</f>
        <v>130</v>
      </c>
      <c r="PQ445" s="115">
        <f>RANK(PK445,PK$9:PK$497,0)</f>
        <v>134</v>
      </c>
      <c r="PR445" s="115">
        <f>RANK(PL445,PL$9:PL$497,0)</f>
        <v>90</v>
      </c>
      <c r="PS445" s="119">
        <f>RANK(PM445,PM$9:PM$497,0)</f>
        <v>59</v>
      </c>
      <c r="PT445" s="120">
        <f>ROUND(FZ445/MAX(FZ$9:FZ$497)*100,0)</f>
        <v>45</v>
      </c>
      <c r="PU445" s="115">
        <f>ROUND(GA445/MAX(GA$9:GA$497)*100,0)</f>
        <v>25</v>
      </c>
      <c r="PV445" s="115">
        <f>ROUND(GB445/MAX(GB$9:GB$497)*100,0)</f>
        <v>49</v>
      </c>
      <c r="PW445" s="115">
        <f>ROUND(GC445/MAX(GC$9:GC$497)*100,0)</f>
        <v>35</v>
      </c>
      <c r="PX445" s="115">
        <f>ROUND(GD445/MAX(GD$9:GD$497)*100,0)</f>
        <v>17</v>
      </c>
      <c r="PY445" s="115">
        <f>ROUND(GE445/MAX(GE$9:GE$497)*100,0)</f>
        <v>36</v>
      </c>
      <c r="PZ445" s="115">
        <f>ROUND(GF445/MAX(GF$9:GF$497)*100,0)</f>
        <v>12</v>
      </c>
      <c r="QA445" s="116">
        <f>ROUND(GG445/MAX(GG$9:GG$497)*100,0)</f>
        <v>23</v>
      </c>
      <c r="QB445" s="115">
        <f>ROUND(GH445/MAX(GH$9:GH$497)*100,0)</f>
        <v>43</v>
      </c>
      <c r="QC445" s="121">
        <f>ROUND(GI445/MAX(GI$9:GI$497)*100,0)</f>
        <v>35</v>
      </c>
      <c r="QD445" s="120">
        <f>ROUND(AVERAGEIF($ES$9:$ES$497,$ES445,PT$9:PT$497),0)</f>
        <v>62</v>
      </c>
      <c r="QE445" s="120">
        <f>ROUND(AVERAGEIF($ES$9:$ES$497,$ES445,PU$9:PU$497),0)</f>
        <v>26</v>
      </c>
      <c r="QF445" s="120">
        <f>ROUND(AVERAGEIF($ES$9:$ES$497,$ES445,PV$9:PV$497),0)</f>
        <v>48</v>
      </c>
      <c r="QG445" s="120">
        <f>ROUND(AVERAGEIF($ES$9:$ES$497,$ES445,PW$9:PW$497),0)</f>
        <v>58</v>
      </c>
      <c r="QH445" s="120">
        <f>ROUND(AVERAGEIF($ES$9:$ES$497,$ES445,PX$9:PX$497),0)</f>
        <v>15</v>
      </c>
      <c r="QI445" s="120">
        <f>ROUND(AVERAGEIF($ES$9:$ES$497,$ES445,PY$9:PY$497),0)</f>
        <v>14</v>
      </c>
      <c r="QJ445" s="120">
        <f>ROUND(AVERAGEIF($ES$9:$ES$497,$ES445,PZ$9:PZ$497),0)</f>
        <v>14</v>
      </c>
      <c r="QK445" s="120">
        <f>ROUND(AVERAGEIF($ES$9:$ES$497,$ES445,QA$9:QA$497),0)</f>
        <v>15</v>
      </c>
      <c r="QL445" s="120">
        <f>ROUND(AVERAGEIF($ES$9:$ES$497,$ES445,QB$9:QB$497),0)</f>
        <v>41</v>
      </c>
      <c r="QM445" s="120">
        <f>ROUND(AVERAGEIF($ES$9:$ES$497,$ES445,QC$9:QC$497),0)</f>
        <v>30</v>
      </c>
      <c r="QN445" s="114">
        <f t="shared" si="1124"/>
        <v>418</v>
      </c>
      <c r="QO445" s="115">
        <f t="shared" si="1125"/>
        <v>290</v>
      </c>
      <c r="QP445" s="115">
        <f t="shared" si="1126"/>
        <v>486</v>
      </c>
      <c r="QQ445" s="115">
        <f t="shared" si="1127"/>
        <v>487</v>
      </c>
      <c r="QR445" s="115">
        <f t="shared" si="1128"/>
        <v>454</v>
      </c>
      <c r="QS445" s="119">
        <f t="shared" si="1129"/>
        <v>366</v>
      </c>
      <c r="QT445" s="114">
        <f>ROUND((QN445-MIN(QN$9:QN$497))/(MAX(QN$9:QN$497)-MIN(QN$9:QN$497))*100,0)</f>
        <v>30</v>
      </c>
      <c r="QU445" s="115">
        <f>ROUND((QO445-MIN(QO$9:QO$497))/(MAX(QO$9:QO$497)-MIN(QO$9:QO$497))*100,0)</f>
        <v>11</v>
      </c>
      <c r="QV445" s="115">
        <f>ROUND((QP445-MIN(QP$9:QP$497))/(MAX(QP$9:QP$497)-MIN(QP$9:QP$497))*100,0)</f>
        <v>19</v>
      </c>
      <c r="QW445" s="115">
        <f>ROUND((QQ445-MIN(QQ$9:QQ$497))/(MAX(QQ$9:QQ$497)-MIN(QQ$9:QQ$497))*100,0)</f>
        <v>25</v>
      </c>
      <c r="QX445" s="115">
        <f>ROUND((QR445-MIN(QR$9:QR$497))/(MAX(QR$9:QR$497)-MIN(QR$9:QR$497))*100,0)</f>
        <v>36</v>
      </c>
      <c r="QY445" s="115">
        <f>ROUND((QS445-MIN(QS$9:QS$497))/(MAX(QS$9:QS$497)-MIN(QS$9:QS$497))*100,0)</f>
        <v>39</v>
      </c>
      <c r="QZ445" s="114">
        <f>RANK(QN445,QN$9:QN$497,0)</f>
        <v>318</v>
      </c>
      <c r="RA445" s="115">
        <f>RANK(QO445,QO$9:QO$497,0)</f>
        <v>391</v>
      </c>
      <c r="RB445" s="115">
        <f>RANK(QP445,QP$9:QP$497,0)</f>
        <v>342</v>
      </c>
      <c r="RC445" s="115">
        <f>RANK(QQ445,QQ$9:QQ$497,0)</f>
        <v>326</v>
      </c>
      <c r="RD445" s="115">
        <f>RANK(QR445,QR$9:QR$497,0)</f>
        <v>315</v>
      </c>
      <c r="RE445" s="115">
        <f>RANK(QS445,QS$9:QS$497,0)</f>
        <v>216</v>
      </c>
      <c r="RF445" s="122"/>
      <c r="RG445" s="115">
        <f>($RH$3*(IH445+IJ445)*100*100/MAX(EX$9:EX$497)*$RO$3) +($RH$3*(II445+IJ445)*100*100/MAX(EX$9:EX$497)*$RO$4) + ($RH$3*IK445*100*100/MAX(EX$9:EX$497)*0.098)</f>
        <v>8.0374999999999996</v>
      </c>
      <c r="RH445" s="115">
        <f>($RH$4*IL445*100*100/MAX(EZ$9:EZ$497))*$RQ$3</f>
        <v>0</v>
      </c>
      <c r="RI445" s="115">
        <f>($RH$3*IM445*100*100/MAX(EY$9:EY$497))*$RQ$4</f>
        <v>0</v>
      </c>
      <c r="RJ445" s="115">
        <f>($RH$3*IN445*100*100/MAX(EX$9:EX$497))</f>
        <v>0</v>
      </c>
      <c r="RK445" s="115">
        <f>($RH$4*IO445*100*100/MAX(EZ$9:EZ$497))*$RQ$3</f>
        <v>0</v>
      </c>
      <c r="RL445" s="115">
        <f>(($RL$4*IP445*100*((100/MAX(EX$9:EX$497)+100/MAX(EZ$9:EZ$497))/2))+($RL$4*IQ445*100*((100/MAX(EX$9:EX$497)+100/MAX(EZ$9:EZ$497))/2))+($RL$4*IR445*100*((100/MAX(EX$9:EX$497)+100/MAX(EZ$9:EZ$497))/2))+($RL$4*IS445*100*((100/MAX(EX$9:EX$497)+100/MAX(EZ$9:EZ$497))/2))+($RL$4*IT445*100*((100/MAX(EX$9:EX$497)+100/MAX(EZ$9:EZ$497))/2))+($RL$4*IU445*100*((100/MAX(EX$9:EX$497)+100/MAX(EZ$9:EZ$497))/2))+($RL$4*IV445*100*((100/MAX(EX$9:EX$497)+100/MAX(EZ$9:EZ$497))/2))+($RL$4*IW445*100*((100/MAX(EX$9:EX$497)+100/MAX(EZ$9:EZ$497))/2)))*$RS$3</f>
        <v>0</v>
      </c>
      <c r="RM445" s="115">
        <f>(($RH$3*IX445*100*100/MAX(EX$9:EX$497))+($RH$3*IY445*100*100/MAX(EX$9:EX$497))+($RH$3*IZ445*100*100/MAX(EX$9:EX$497))+($RH$3*JA445*100*100/MAX(EX$9:EX$497))+($RH$3*JB445*100*100/MAX(EX$9:EX$497))+($RH$3*JC445*100*100/MAX(EX$9:EX$497))+($RH$3*JD445*100*100/MAX(EX$9:EX$497))+($RH$3*JE445*100*100/MAX(EX$9:EX$497)))*$RS$4</f>
        <v>4.1749999999999998</v>
      </c>
      <c r="RN445" s="115">
        <f>(($RH$4*JF445*100*100/MAX(EZ$9:EZ$497)) + ($RH$4*JG445*100*100/MAX(EZ$9:EZ$497)) + ($RH$4*JH445*100*100/MAX(EZ$9:EZ$497)) + ($RH$4*JI445*100*100/MAX(EZ$9:EZ$497)) + ($RH$4*JJ445*100*100/MAX(EZ$9:EZ$497)) + ($RH$4*JK445*100*100/MAX(EZ$9:EZ$497)) + ($RH$4*JL445*100*100/MAX(EZ$9:EZ$497)) + ($RH$4*JM445*100*100/MAX(EZ$9:EZ$497)))*$RU$3</f>
        <v>0</v>
      </c>
      <c r="RO445" s="115">
        <f>(($RL$4*JN445*100*((100/MAX(EX$9:EX$497)+100/MAX(EZ$9:EZ$497))/2))+($RL$4*JO445*100*((100/MAX(EX$9:EX$497)+100/MAX(EZ$9:EZ$497))/2))+($RL$4*JP445*100*((100/MAX(EX$9:EX$497)+100/MAX(EZ$9:EZ$497))/2))+($RL$4*JQ445*100*((100/MAX(EX$9:EX$497)+100/MAX(EZ$9:EZ$497))/2))+($RL$4*JR445*100*((100/MAX(EX$9:EX$497)+100/MAX(EZ$9:EZ$497))/2))+($RL$4*JS445*100*((100/MAX(EX$9:EX$497)+100/MAX(EZ$9:EZ$497))/2))+($RL$4*JT445*100*((100/MAX(EX$9:EX$497)+100/MAX(EZ$9:EZ$497))/2))+($RL$4*JU445*100*((100/MAX(EX$9:EX$497)+100/MAX(EZ$9:EZ$497))/2))+($RL$4*JV445*100*((100/MAX(EX$9:EX$497)+100/MAX(EZ$9:EZ$497))/2))+($RL$4*JW445*100*((100/MAX(EX$9:EX$497)+100/MAX(EZ$9:EZ$497))/2))+($RL$4*JX445*100*((100/MAX(EX$9:EX$497)+100/MAX(EZ$9:EZ$497))/2))+($RL$4*JY445*100*((100/MAX(EX$9:EX$497)+100/MAX(EZ$9:EZ$497))/2))+($RL$4*JZ445*100*((100/MAX(EX$9:EX$497)+100/MAX(EZ$9:EZ$497))/2)))*$RW$3/2</f>
        <v>0</v>
      </c>
      <c r="RP445" s="119">
        <f>($RJ$3*KA445*100*100/MAX(FA$9:FA$497)) + ($RJ$3*KB445*100*100/MAX(FA$9:FA$497)/2) + ($RJ$3*KC445*100*100/MAX(FA$9:FA$497)/2) + ($RJ$3*KD445*100*100/MAX(FA$9:FA$497)/4) + ($RJ$3*KE445*100*100/MAX(FA$9:FA$497)/4)</f>
        <v>22.123893805309734</v>
      </c>
      <c r="RQ445" s="118">
        <f>($RL$4*KF445*100*((100/MAX(EX$9:EX$497)+100/MAX(EZ$9:EZ$497)))) * ($RO$3/2) + (($RL$4*KG445*100*((100/MAX(EX$9:EX$497)+100/MAX(EZ$9:EZ$497))))+($RL$4*KH445*100*((100/MAX(EX$9:EX$497)+100/MAX(EZ$9:EZ$497))))+($RL$4*KI445*100*((100/MAX(EX$9:EX$497)+100/MAX(EZ$9:EZ$497))))+($RL$4*KJ445*100*((100/MAX(EX$9:EX$497)+100/MAX(EZ$9:EZ$497))))+($RL$4*KK445*100*((100/MAX(EX$9:EX$497)+100/MAX(EZ$9:EZ$497))))+($RL$4*KL445*100*((100/MAX(EX$9:EX$497)+100/MAX(EZ$9:EZ$497))))+($RL$4*KM445*100*((100/MAX(EX$9:EX$497)+100/MAX(EZ$9:EZ$497))))+($RL$4*KN445*100*((100/MAX(EX$9:EX$497)+100/MAX(EZ$9:EZ$497))))+($RL$4*KO445*100*((100/MAX(EX$9:EX$497)+100/MAX(EZ$9:EZ$497))))+($RL$4*KP445*100*((100/MAX(EX$9:EX$497)+100/MAX(EZ$9:EZ$497))))+($RL$4*KQ445*100*((100/MAX(EX$9:EX$497)+100/MAX(EZ$9:EZ$497))))+($RL$4*KR445*100*((100/MAX(EX$9:EX$497)+100/MAX(EZ$9:EZ$497))))+($RL$4*KS445*100*((100/MAX(EX$9:EX$497)+100/MAX(EZ$9:EZ$497))))+($RL$4*KV445*100*((100/MAX(EX$9:EX$497)+100/MAX(EZ$9:EZ$497))))) * (($RO$3+$RO$4)/6)</f>
        <v>0</v>
      </c>
      <c r="RR445" s="115">
        <f>(($RL$4*KW445*100*((100/MAX(EX$9:EX$497)+100/MAX(EZ$9:EZ$497))))) * ($RO$3/2) + (($RL$4*KX445*100*((100/MAX(EX$9:EX$497)+100/MAX(EZ$9:EZ$497))))+($RL$4*KY445*100*((100/MAX(EX$9:EX$497)+100/MAX(EZ$9:EZ$497))))+($RL$4*KZ445*100*((100/MAX(EX$9:EX$497)+100/MAX(EZ$9:EZ$497))))+($RL$4*LA445*100*((100/MAX(EX$9:EX$497)+100/MAX(EZ$9:EZ$497))))+($RL$4*LB445*100*((100/MAX(EX$9:EX$497)+100/MAX(EZ$9:EZ$497))))+($RL$4*LC445*100*((100/MAX(EX$9:EX$497)+100/MAX(EZ$9:EZ$497))))) * (($RO$3+$RO$4)/6)</f>
        <v>0</v>
      </c>
      <c r="RS445" s="119">
        <f>(($RL$4*LD445*100*((100/MAX(EX$9:EX$497)+100/MAX(EZ$9:EZ$497))))+($RL$4*LE445*100*((100/MAX(EX$9:EX$497)+100/MAX(EZ$9:EZ$497))))) * (($RO$3+$RO$4)/6)</f>
        <v>0</v>
      </c>
      <c r="RT445" s="118">
        <f>($RJ$4*LH445*100*(100/MAX(EV$9:EV$497)))+($RJ$4*LI445*100*(100/MAX(EV$9:EV$497)))</f>
        <v>0</v>
      </c>
      <c r="RU445" s="119">
        <f>($RJ$4*LJ445*(100/MAX(EV$9:EV$497)))/2 + ($RL$3*LK445*(100/MAX(EW$9:EW$497))) + ($RJ$4*LL445*(100/MAX(EV$9:EV$497)))/4 + ($RL$3*LM445*(100/MAX(EW$9:EW$497)))</f>
        <v>0</v>
      </c>
      <c r="RV445" s="118">
        <f>($RJ$4*LN445*100*100/MAX(EV$9:EV$497)/2)+($RJ$4*LO445*100*100/MAX(EV$9:EV$497)/2)+($RJ$4*LP445*100*100/MAX(EV$9:EV$497))+($RJ$4*LQ445*100*100/MAX(EV$9:EV$497))+($RJ$4*LR445*100*100/MAX(EV$9:EV$497))</f>
        <v>0</v>
      </c>
      <c r="RW445" s="115">
        <f>($RJ$4*LS445*100*100/MAX(EV$9:EV$497)) + (($RJ$4*LT445*100*100/MAX(EV$9:EV$497))+($RJ$4*LU445*100*100/MAX(EV$9:EV$497))+($RJ$4*LV445*100*100/MAX(EV$9:EV$497))+($RJ$4*LW445*100*100/MAX(EV$9:EV$497))+($RJ$4*LX445*100*100/MAX(EV$9:EV$497))+($RJ$4*LY445*100*100/MAX(EV$9:EV$497))+($RJ$4*LZ445*100*100/MAX(EV$9:EV$497))+($RJ$4*MA445*100*100/MAX(EV$9:EV$497)))/2</f>
        <v>4.213483146067416</v>
      </c>
      <c r="RX445" s="119">
        <f>($RJ$4*MB445*100*100/MAX(EV$9:EV$497))+($RJ$4*MC445*100*100/MAX(EV$9:EV$497))+($RJ$4*MD445*100*100/MAX(EV$9:EV$497))+($RJ$4*ME445*100*100/MAX(EV$9:EV$497))+($RJ$4*MF445*100*100/MAX(EV$9:EV$497))+($RJ$4*MG445*100*100/MAX(EV$9:EV$497))+($RJ$4*MH445*100*100/MAX(EV$9:EV$497))+($RJ$4*MI445*100*100/MAX(EV$9:EV$497))+($RJ$4*MJ445*100*100/MAX(EV$9:EV$497))+($RJ$4*MK445*100*100/MAX(EV$9:EV$497))+($RJ$4*ML445*100*100/MAX(EV$9:EV$497))+($RJ$4*MM445*100*100/MAX(EV$9:EV$497))+($RJ$4*MN445*100*100/MAX(EV$9:EV$497))</f>
        <v>0</v>
      </c>
      <c r="RY445" s="118">
        <f>($RJ$4*MQ445*100*100/MAX(EV$9:EV$497))/2 + (($RJ$4*MR445*100*100/MAX(EV$9:EV$497))+($RJ$4*MS445*100*100/MAX(EV$9:EV$497))+($RJ$4*MT445*100*100/MAX(EV$9:EV$497))+($RJ$4*MU445*100*100/MAX(EV$9:EV$497))+($RJ$4*MV445*100*100/MAX(EV$9:EV$497))+($RJ$4*MW445*100*100/MAX(EV$9:EV$497))+($RJ$4*MX445*100*100/MAX(EV$9:EV$497))+($RJ$4*MY445*100*100/MAX(EV$9:EV$497))+($RJ$4*MZ445*100*100/MAX(EV$9:EV$497))+($RJ$4*NA445*100*100/MAX(EV$9:EV$497))+($RJ$4*NB445*100*100/MAX(EV$9:EV$497))+($RJ$4*NC445*100*100/MAX(EV$9:EV$497))+($RJ$4*ND445*100*100/MAX(EV$9:EV$497))+($RJ$4*NG445*100*100/MAX(EV$9:EV$497)))/4</f>
        <v>2.106741573033708</v>
      </c>
      <c r="RZ445" s="115">
        <f>($RJ$4*NH445*100*100/MAX(EV$9:EV$497))/2 + (($RJ$4*NI445*100*100/MAX(EV$9:EV$497))+($RJ$4*NJ445*100*100/MAX(EV$9:EV$497))+($RJ$4*NK445*100*100/MAX(EV$9:EV$497))+($RJ$4*NL445*100*100/MAX(EV$9:EV$497))+($RJ$4*NM445*100*100/MAX(EV$9:EV$497))+($RJ$4*NN445*100*100/MAX(EV$9:EV$497)))/4</f>
        <v>0</v>
      </c>
      <c r="SA445" s="117">
        <f>(($RJ$4*NO445*100*100/MAX(EV$9:EV$497))+($RJ$4*NP445*100*100/MAX(EV$9:EV$497)))/4</f>
        <v>0</v>
      </c>
      <c r="SB445" s="118">
        <f t="shared" si="1130"/>
        <v>40.65661852441086</v>
      </c>
      <c r="SC445" s="115">
        <f t="shared" si="1131"/>
        <v>13.476544943820222</v>
      </c>
      <c r="SD445" s="115">
        <f t="shared" si="1132"/>
        <v>1.580056179775281</v>
      </c>
      <c r="SE445" s="115">
        <f t="shared" si="1133"/>
        <v>30.134878277153554</v>
      </c>
      <c r="SF445" s="115">
        <f t="shared" si="1134"/>
        <v>1.580056179775281</v>
      </c>
      <c r="SG445" s="115">
        <f t="shared" si="1135"/>
        <v>50.568012329720595</v>
      </c>
      <c r="SH445" s="115">
        <f>ROUND(SB445/MAX(SB$9:SB$497)*100,0)</f>
        <v>51</v>
      </c>
      <c r="SI445" s="115">
        <f>ROUND(SC445/MAX(SC$9:SC$497)*100,0)</f>
        <v>20</v>
      </c>
      <c r="SJ445" s="115">
        <f>ROUND(SD445/MAX(SD$9:SD$497)*100,0)</f>
        <v>3</v>
      </c>
      <c r="SK445" s="115">
        <f>ROUND(SE445/MAX(SE$9:SE$497)*100,0)</f>
        <v>23</v>
      </c>
      <c r="SL445" s="115">
        <f>ROUND(SF445/MAX(SF$9:SF$497)*100,0)</f>
        <v>4</v>
      </c>
      <c r="SM445" s="121">
        <f>ROUND(SG445/MAX(SG$9:SG$497)*100,0)</f>
        <v>48</v>
      </c>
      <c r="SN445" s="115">
        <f>ROUND(AVERAGEIF($ES$9:$ES$497,$ES445,SH$9:SH$497),0)</f>
        <v>26</v>
      </c>
      <c r="SO445" s="115">
        <f>ROUND(AVERAGEIF($ES$9:$ES$497,$ES445,SI$9:SI$497),0)</f>
        <v>23</v>
      </c>
      <c r="SP445" s="115">
        <f>ROUND(AVERAGEIF($ES$9:$ES$497,$ES445,SJ$9:SJ$497),0)</f>
        <v>4</v>
      </c>
      <c r="SQ445" s="115">
        <f>ROUND(AVERAGEIF($ES$9:$ES$497,$ES445,SK$9:SK$497),0)</f>
        <v>20</v>
      </c>
      <c r="SR445" s="115">
        <f>ROUND(AVERAGEIF($ES$9:$ES$497,$ES445,SL$9:SL$497),0)</f>
        <v>7</v>
      </c>
      <c r="SS445" s="121">
        <f>ROUND(AVERAGEIF($ES$9:$ES$497,$ES445,SM$9:SM$497),0)</f>
        <v>6</v>
      </c>
      <c r="ST445" s="114">
        <f>RANK(SB445,SB$9:SB$497,0)</f>
        <v>77</v>
      </c>
      <c r="SU445" s="115">
        <f>RANK(SC445,SC$9:SC$497,0)</f>
        <v>146</v>
      </c>
      <c r="SV445" s="115">
        <f>RANK(SD445,SD$9:SD$497,0)</f>
        <v>201</v>
      </c>
      <c r="SW445" s="115">
        <f>RANK(SE445,SE$9:SE$497,0)</f>
        <v>114</v>
      </c>
      <c r="SX445" s="115">
        <f>RANK(SF445,SF$9:SF$497,0)</f>
        <v>178</v>
      </c>
      <c r="SY445" s="115">
        <f>RANK(SG445,SG$9:SG$497,0)</f>
        <v>35</v>
      </c>
      <c r="SZ445" s="115">
        <f>COUNTIFS(SB$9:SB$497,"&gt;"&amp;SB445,$ES$9:$ES$497,$ES445)+1</f>
        <v>18</v>
      </c>
      <c r="TA445" s="115">
        <f>COUNTIFS(SC$9:SC$497,"&gt;"&amp;SC445,$ES$9:$ES$497,$ES445)+1</f>
        <v>42</v>
      </c>
      <c r="TB445" s="115">
        <f>COUNTIFS(SD$9:SD$497,"&gt;"&amp;SD445,$ES$9:$ES$497,$ES445)+1</f>
        <v>41</v>
      </c>
      <c r="TC445" s="115">
        <f>COUNTIFS(SE$9:SE$497,"&gt;"&amp;SE445,$ES$9:$ES$497,$ES445)+1</f>
        <v>39</v>
      </c>
      <c r="TD445" s="115">
        <f>COUNTIFS(SF$9:SF$497,"&gt;"&amp;SF445,$ES$9:$ES$497,$ES445)+1</f>
        <v>41</v>
      </c>
      <c r="TE445" s="117">
        <f>COUNTIFS(SG$9:SG$497,"&gt;"&amp;SG445,$ES$9:$ES$497,$ES445)+1</f>
        <v>2</v>
      </c>
      <c r="TF445" s="118">
        <f t="shared" si="1136"/>
        <v>119</v>
      </c>
      <c r="TG445" s="115">
        <f t="shared" si="1137"/>
        <v>78</v>
      </c>
      <c r="TH445" s="115">
        <f t="shared" si="1138"/>
        <v>48</v>
      </c>
      <c r="TI445" s="115">
        <f t="shared" si="1139"/>
        <v>83</v>
      </c>
      <c r="TJ445" s="115">
        <f t="shared" si="1140"/>
        <v>59</v>
      </c>
      <c r="TK445" s="115">
        <f t="shared" si="1141"/>
        <v>116</v>
      </c>
      <c r="TL445" s="117">
        <f t="shared" si="1142"/>
        <v>115</v>
      </c>
      <c r="TM445" s="118">
        <f>ROUND(TF445/MAX(TF$9:TF$497)*100,0)</f>
        <v>66</v>
      </c>
      <c r="TN445" s="115">
        <f>ROUND(TG445/MAX(TG$9:TG$497)*100,0)</f>
        <v>43</v>
      </c>
      <c r="TO445" s="115">
        <f>ROUND(TH445/MAX(TH$9:TH$497)*100,0)</f>
        <v>26</v>
      </c>
      <c r="TP445" s="115">
        <f>ROUND(TI445/MAX(TI$9:TI$497)*100,0)</f>
        <v>46</v>
      </c>
      <c r="TQ445" s="115">
        <f>ROUND(TJ445/MAX(TJ$9:TJ$497)*100,0)</f>
        <v>30</v>
      </c>
      <c r="TR445" s="115">
        <f>ROUND(TK445/MAX(TK$9:TK$497)*100,0)</f>
        <v>59</v>
      </c>
      <c r="TS445" s="119">
        <f>ROUND(TL445/MAX(TL$9:TL$497)*100,0)</f>
        <v>59</v>
      </c>
      <c r="TT445" s="120">
        <f>RANK(TM445,TM$9:TM$497,0)</f>
        <v>75</v>
      </c>
      <c r="TU445" s="115">
        <f>RANK(TN445,TN$9:TN$497,0)</f>
        <v>112</v>
      </c>
      <c r="TV445" s="115">
        <f>RANK(TO445,TO$9:TO$497,0)</f>
        <v>190</v>
      </c>
      <c r="TW445" s="115">
        <f>RANK(TP445,TP$9:TP$497,0)</f>
        <v>100</v>
      </c>
      <c r="TX445" s="115">
        <f>RANK(TQ445,TQ$9:TQ$497,0)</f>
        <v>149</v>
      </c>
      <c r="TY445" s="115">
        <f>RANK(TR445,TR$9:TR$497,0)</f>
        <v>28</v>
      </c>
      <c r="TZ445" s="121">
        <f>RANK(TS445,TS$9:TS$497,0)</f>
        <v>26</v>
      </c>
      <c r="UA445" s="132"/>
      <c r="UB445" s="7" t="s">
        <v>1</v>
      </c>
    </row>
    <row r="446" spans="1:548" x14ac:dyDescent="0.15">
      <c r="A446" s="62">
        <v>438</v>
      </c>
      <c r="B446" s="200" t="s">
        <v>1613</v>
      </c>
      <c r="C446" s="143"/>
      <c r="D446" s="143"/>
      <c r="E446" s="161" t="s">
        <v>518</v>
      </c>
      <c r="F446" s="65">
        <v>122</v>
      </c>
      <c r="G446" s="65" t="s">
        <v>908</v>
      </c>
      <c r="H446" s="144" t="s">
        <v>922</v>
      </c>
      <c r="I446" s="66" t="s">
        <v>521</v>
      </c>
      <c r="J446" s="67" t="s">
        <v>521</v>
      </c>
      <c r="K446" s="67" t="s">
        <v>521</v>
      </c>
      <c r="L446" s="67" t="s">
        <v>521</v>
      </c>
      <c r="M446" s="67" t="s">
        <v>521</v>
      </c>
      <c r="N446" s="67" t="s">
        <v>521</v>
      </c>
      <c r="O446" s="67" t="s">
        <v>521</v>
      </c>
      <c r="P446" s="67" t="s">
        <v>521</v>
      </c>
      <c r="Q446" s="67" t="s">
        <v>521</v>
      </c>
      <c r="R446" s="68" t="s">
        <v>521</v>
      </c>
      <c r="S446" s="69" t="s">
        <v>521</v>
      </c>
      <c r="T446" s="67" t="s">
        <v>521</v>
      </c>
      <c r="U446" s="67" t="s">
        <v>521</v>
      </c>
      <c r="V446" s="67" t="s">
        <v>521</v>
      </c>
      <c r="W446" s="67" t="s">
        <v>521</v>
      </c>
      <c r="X446" s="67" t="s">
        <v>521</v>
      </c>
      <c r="Y446" s="67" t="s">
        <v>521</v>
      </c>
      <c r="Z446" s="67" t="s">
        <v>521</v>
      </c>
      <c r="AA446" s="67" t="s">
        <v>521</v>
      </c>
      <c r="AB446" s="68" t="s">
        <v>521</v>
      </c>
      <c r="AC446" s="69" t="s">
        <v>521</v>
      </c>
      <c r="AD446" s="67" t="s">
        <v>521</v>
      </c>
      <c r="AE446" s="67" t="s">
        <v>521</v>
      </c>
      <c r="AF446" s="67" t="s">
        <v>521</v>
      </c>
      <c r="AG446" s="67" t="s">
        <v>521</v>
      </c>
      <c r="AH446" s="67" t="s">
        <v>521</v>
      </c>
      <c r="AI446" s="67" t="s">
        <v>521</v>
      </c>
      <c r="AJ446" s="67" t="s">
        <v>521</v>
      </c>
      <c r="AK446" s="67" t="s">
        <v>521</v>
      </c>
      <c r="AL446" s="68" t="s">
        <v>521</v>
      </c>
      <c r="AM446" s="69" t="s">
        <v>521</v>
      </c>
      <c r="AN446" s="67" t="s">
        <v>521</v>
      </c>
      <c r="AO446" s="67" t="s">
        <v>521</v>
      </c>
      <c r="AP446" s="67" t="s">
        <v>521</v>
      </c>
      <c r="AQ446" s="67" t="s">
        <v>521</v>
      </c>
      <c r="AR446" s="67" t="s">
        <v>521</v>
      </c>
      <c r="AS446" s="67" t="s">
        <v>521</v>
      </c>
      <c r="AT446" s="67" t="s">
        <v>521</v>
      </c>
      <c r="AU446" s="67" t="s">
        <v>521</v>
      </c>
      <c r="AV446" s="68" t="s">
        <v>521</v>
      </c>
      <c r="AW446" s="69" t="s">
        <v>521</v>
      </c>
      <c r="AX446" s="67" t="s">
        <v>521</v>
      </c>
      <c r="AY446" s="67" t="s">
        <v>521</v>
      </c>
      <c r="AZ446" s="67" t="s">
        <v>521</v>
      </c>
      <c r="BA446" s="67" t="s">
        <v>521</v>
      </c>
      <c r="BB446" s="67" t="s">
        <v>521</v>
      </c>
      <c r="BC446" s="67" t="s">
        <v>521</v>
      </c>
      <c r="BD446" s="67" t="s">
        <v>521</v>
      </c>
      <c r="BE446" s="67" t="s">
        <v>521</v>
      </c>
      <c r="BF446" s="68" t="s">
        <v>521</v>
      </c>
      <c r="BG446" s="69" t="s">
        <v>521</v>
      </c>
      <c r="BH446" s="67" t="s">
        <v>521</v>
      </c>
      <c r="BI446" s="67" t="s">
        <v>521</v>
      </c>
      <c r="BJ446" s="67" t="s">
        <v>521</v>
      </c>
      <c r="BK446" s="67" t="s">
        <v>521</v>
      </c>
      <c r="BL446" s="67" t="s">
        <v>521</v>
      </c>
      <c r="BM446" s="67" t="s">
        <v>521</v>
      </c>
      <c r="BN446" s="67" t="s">
        <v>521</v>
      </c>
      <c r="BO446" s="67" t="s">
        <v>521</v>
      </c>
      <c r="BP446" s="68" t="s">
        <v>521</v>
      </c>
      <c r="BQ446" s="70" t="s">
        <v>521</v>
      </c>
      <c r="BR446" s="67" t="s">
        <v>521</v>
      </c>
      <c r="BS446" s="67" t="s">
        <v>521</v>
      </c>
      <c r="BT446" s="67" t="s">
        <v>521</v>
      </c>
      <c r="BU446" s="67" t="s">
        <v>521</v>
      </c>
      <c r="BV446" s="67" t="s">
        <v>521</v>
      </c>
      <c r="BW446" s="67" t="s">
        <v>521</v>
      </c>
      <c r="BX446" s="67" t="s">
        <v>521</v>
      </c>
      <c r="BY446" s="67" t="s">
        <v>521</v>
      </c>
      <c r="BZ446" s="68" t="s">
        <v>521</v>
      </c>
      <c r="CA446" s="69" t="s">
        <v>521</v>
      </c>
      <c r="CB446" s="67" t="s">
        <v>521</v>
      </c>
      <c r="CC446" s="67" t="s">
        <v>521</v>
      </c>
      <c r="CD446" s="67" t="s">
        <v>521</v>
      </c>
      <c r="CE446" s="67" t="s">
        <v>521</v>
      </c>
      <c r="CF446" s="67" t="s">
        <v>521</v>
      </c>
      <c r="CG446" s="67" t="s">
        <v>521</v>
      </c>
      <c r="CH446" s="67" t="s">
        <v>521</v>
      </c>
      <c r="CI446" s="67" t="s">
        <v>521</v>
      </c>
      <c r="CJ446" s="68" t="s">
        <v>521</v>
      </c>
      <c r="CK446" s="69" t="s">
        <v>521</v>
      </c>
      <c r="CL446" s="67" t="s">
        <v>521</v>
      </c>
      <c r="CM446" s="67" t="s">
        <v>521</v>
      </c>
      <c r="CN446" s="67" t="s">
        <v>521</v>
      </c>
      <c r="CO446" s="67" t="s">
        <v>521</v>
      </c>
      <c r="CP446" s="67" t="s">
        <v>521</v>
      </c>
      <c r="CQ446" s="67" t="s">
        <v>521</v>
      </c>
      <c r="CR446" s="67" t="s">
        <v>521</v>
      </c>
      <c r="CS446" s="67" t="s">
        <v>521</v>
      </c>
      <c r="CT446" s="68" t="s">
        <v>521</v>
      </c>
      <c r="CU446" s="69" t="s">
        <v>521</v>
      </c>
      <c r="CV446" s="67" t="s">
        <v>521</v>
      </c>
      <c r="CW446" s="67" t="s">
        <v>521</v>
      </c>
      <c r="CX446" s="67" t="s">
        <v>521</v>
      </c>
      <c r="CY446" s="67" t="s">
        <v>521</v>
      </c>
      <c r="CZ446" s="67" t="s">
        <v>521</v>
      </c>
      <c r="DA446" s="67" t="s">
        <v>521</v>
      </c>
      <c r="DB446" s="67" t="s">
        <v>521</v>
      </c>
      <c r="DC446" s="67" t="s">
        <v>521</v>
      </c>
      <c r="DD446" s="68" t="s">
        <v>521</v>
      </c>
      <c r="DE446" s="69" t="s">
        <v>521</v>
      </c>
      <c r="DF446" s="71" t="s">
        <v>521</v>
      </c>
      <c r="DG446" s="67" t="s">
        <v>521</v>
      </c>
      <c r="DH446" s="67" t="s">
        <v>521</v>
      </c>
      <c r="DI446" s="67" t="s">
        <v>521</v>
      </c>
      <c r="DJ446" s="67" t="s">
        <v>521</v>
      </c>
      <c r="DK446" s="67" t="s">
        <v>521</v>
      </c>
      <c r="DL446" s="67" t="s">
        <v>521</v>
      </c>
      <c r="DM446" s="67" t="s">
        <v>521</v>
      </c>
      <c r="DN446" s="68" t="s">
        <v>521</v>
      </c>
      <c r="DO446" s="70" t="s">
        <v>521</v>
      </c>
      <c r="DP446" s="71" t="s">
        <v>521</v>
      </c>
      <c r="DQ446" s="67" t="s">
        <v>521</v>
      </c>
      <c r="DR446" s="67" t="s">
        <v>521</v>
      </c>
      <c r="DS446" s="67" t="s">
        <v>521</v>
      </c>
      <c r="DT446" s="67" t="s">
        <v>521</v>
      </c>
      <c r="DU446" s="67" t="s">
        <v>521</v>
      </c>
      <c r="DV446" s="67" t="s">
        <v>521</v>
      </c>
      <c r="DW446" s="67" t="s">
        <v>521</v>
      </c>
      <c r="DX446" s="72" t="s">
        <v>521</v>
      </c>
      <c r="DY446" s="146" t="s">
        <v>522</v>
      </c>
      <c r="DZ446" s="74">
        <v>3</v>
      </c>
      <c r="EA446" s="74">
        <v>4</v>
      </c>
      <c r="EB446" s="74">
        <v>4</v>
      </c>
      <c r="EC446" s="75">
        <v>5</v>
      </c>
      <c r="ED446" s="168" t="s">
        <v>522</v>
      </c>
      <c r="EE446" s="74">
        <f t="shared" si="1095"/>
        <v>3</v>
      </c>
      <c r="EF446" s="74">
        <f t="shared" si="1143"/>
        <v>12</v>
      </c>
      <c r="EG446" s="74">
        <f t="shared" si="1144"/>
        <v>48</v>
      </c>
      <c r="EH446" s="77">
        <f t="shared" si="1145"/>
        <v>240</v>
      </c>
      <c r="EI446" s="73">
        <v>30</v>
      </c>
      <c r="EJ446" s="74">
        <v>150</v>
      </c>
      <c r="EK446" s="74">
        <v>900</v>
      </c>
      <c r="EL446" s="74">
        <v>3000</v>
      </c>
      <c r="EM446" s="75">
        <v>15000</v>
      </c>
      <c r="EN446" s="78">
        <v>1</v>
      </c>
      <c r="EO446" s="79">
        <f t="shared" si="1146"/>
        <v>1.6666666666666667</v>
      </c>
      <c r="EP446" s="79">
        <f t="shared" si="1147"/>
        <v>2.5</v>
      </c>
      <c r="EQ446" s="79">
        <f t="shared" si="1148"/>
        <v>2.0833333333333335</v>
      </c>
      <c r="ER446" s="80">
        <f t="shared" si="1149"/>
        <v>2.0833333333333335</v>
      </c>
      <c r="ES446" s="128" t="s">
        <v>564</v>
      </c>
      <c r="ET446" s="82" t="s">
        <v>2206</v>
      </c>
      <c r="EU446" s="83">
        <v>4</v>
      </c>
      <c r="EV446" s="146">
        <v>135</v>
      </c>
      <c r="EW446" s="147">
        <v>82</v>
      </c>
      <c r="EX446" s="147">
        <v>94</v>
      </c>
      <c r="EY446" s="147">
        <v>90</v>
      </c>
      <c r="EZ446" s="147">
        <v>42</v>
      </c>
      <c r="FA446" s="147">
        <v>39</v>
      </c>
      <c r="FB446" s="147">
        <v>120</v>
      </c>
      <c r="FC446" s="147">
        <v>120</v>
      </c>
      <c r="FD446" s="74">
        <f t="shared" si="1096"/>
        <v>136</v>
      </c>
      <c r="FE446" s="84">
        <f t="shared" si="1097"/>
        <v>214</v>
      </c>
      <c r="FF446" s="73">
        <f>RANK(EV446,$EV$9:$EV$497,0)</f>
        <v>15</v>
      </c>
      <c r="FG446" s="74">
        <f>RANK(EW446,$EW$9:$EW$497,0)</f>
        <v>47</v>
      </c>
      <c r="FH446" s="74">
        <f>RANK(EX446,$EX$9:$EX$497,0)</f>
        <v>26</v>
      </c>
      <c r="FI446" s="74">
        <f>RANK(EY446,$EY$9:$EY$497,0)</f>
        <v>15</v>
      </c>
      <c r="FJ446" s="74">
        <f>RANK(EZ446,$EZ$9:$EZ$497,0)</f>
        <v>79</v>
      </c>
      <c r="FK446" s="74">
        <f>RANK(FA446,$FA$9:$FA$497,0)</f>
        <v>61</v>
      </c>
      <c r="FL446" s="74">
        <f>RANK(FB446,$FB$9:$FB$497,0)</f>
        <v>6</v>
      </c>
      <c r="FM446" s="74">
        <f>RANK(FC446,$FC$9:$FC$497,0)</f>
        <v>6</v>
      </c>
      <c r="FN446" s="74">
        <f>RANK(FD446,$FD$9:$FD$497,0)</f>
        <v>2</v>
      </c>
      <c r="FO446" s="84">
        <f>RANK(FE446,$FE$9:$FE$497,0)</f>
        <v>7</v>
      </c>
      <c r="FP446" s="73">
        <f>COUNTIFS($EV$9:$EV$497,"&gt;"&amp;EV446,$ES$9:$ES$497,ES446)+1</f>
        <v>3</v>
      </c>
      <c r="FQ446" s="74">
        <f>COUNTIFS($EW$9:$EW$497,"&gt;"&amp;EW446,$ES$9:$ES$497,ES446)+1</f>
        <v>3</v>
      </c>
      <c r="FR446" s="74">
        <f>COUNTIFS($EX$9:$EX$497,"&gt;"&amp;EX446,$ES$9:$ES$497,ES446)+1</f>
        <v>8</v>
      </c>
      <c r="FS446" s="74">
        <f>COUNTIFS($EY$9:$EY$497,"&gt;"&amp;EY446,$ES$9:$ES$497,ES446)+1</f>
        <v>1</v>
      </c>
      <c r="FT446" s="74">
        <f>COUNTIFS($EZ$9:$EZ$497,"&gt;"&amp;EZ446,$ES$9:$ES$497,ES446)+1</f>
        <v>1</v>
      </c>
      <c r="FU446" s="74">
        <f>COUNTIFS($FA$9:$FA$497,"&gt;"&amp;FA446,$ES$9:$ES$497,ES446)+1</f>
        <v>3</v>
      </c>
      <c r="FV446" s="74">
        <f>COUNTIFS($FB$9:$FB$497,"&gt;"&amp;FB446,$ES$9:$ES$497,ES446)+1</f>
        <v>5</v>
      </c>
      <c r="FW446" s="74">
        <f>COUNTIFS($FC$9:$FC$497,"&gt;"&amp;FC446,$ES$9:$ES$497,ES446)+1</f>
        <v>6</v>
      </c>
      <c r="FX446" s="74">
        <f>COUNTIFS($FD$9:$FD$497,"&gt;"&amp;FD446,$ES$9:$ES$497,ES446)+1</f>
        <v>1</v>
      </c>
      <c r="FY446" s="84">
        <f>COUNTIFS($FE$9:$FE$497,"&gt;"&amp;FE446,$ES$9:$ES$497,ES446)+1</f>
        <v>7</v>
      </c>
      <c r="FZ446" s="85">
        <f t="shared" si="1098"/>
        <v>1.1100000000000001</v>
      </c>
      <c r="GA446" s="86">
        <f t="shared" si="1099"/>
        <v>0.67</v>
      </c>
      <c r="GB446" s="86">
        <f t="shared" si="1100"/>
        <v>0.77</v>
      </c>
      <c r="GC446" s="86">
        <f t="shared" si="1101"/>
        <v>0.74</v>
      </c>
      <c r="GD446" s="86">
        <f t="shared" si="1102"/>
        <v>0.34</v>
      </c>
      <c r="GE446" s="86">
        <f t="shared" si="1103"/>
        <v>0.32</v>
      </c>
      <c r="GF446" s="86">
        <f t="shared" si="1104"/>
        <v>0.98</v>
      </c>
      <c r="GG446" s="86">
        <f t="shared" si="1105"/>
        <v>0.98</v>
      </c>
      <c r="GH446" s="86">
        <f t="shared" si="1106"/>
        <v>1.1100000000000001</v>
      </c>
      <c r="GI446" s="87">
        <f t="shared" si="1107"/>
        <v>1.75</v>
      </c>
      <c r="GJ446" s="85">
        <f>ROUND(((FZ446-AVERAGE(FZ$9:FZ$497))/STDEVP(FZ$9:FZ$497)*10+50),2)</f>
        <v>55.58</v>
      </c>
      <c r="GK446" s="86">
        <f>ROUND(((GA446-AVERAGE(GA$9:GA$497))/STDEVP(GA$9:GA$497)*10+50),2)</f>
        <v>49.39</v>
      </c>
      <c r="GL446" s="86">
        <f>ROUND(((GB446-AVERAGE(GB$9:GB$497))/STDEVP(GB$9:GB$497)*10+50),2)</f>
        <v>57.03</v>
      </c>
      <c r="GM446" s="86">
        <f>ROUND(((GC446-AVERAGE(GC$9:GC$497))/STDEVP(GC$9:GC$497)*10+50),2)</f>
        <v>60.72</v>
      </c>
      <c r="GN446" s="86">
        <f>ROUND(((GD446-AVERAGE(GD$9:GD$497))/STDEVP(GD$9:GD$497)*10+50),2)</f>
        <v>48.21</v>
      </c>
      <c r="GO446" s="86">
        <f>ROUND(((GE446-AVERAGE(GE$9:GE$497))/STDEVP(GE$9:GE$497)*10+50),2)</f>
        <v>48.97</v>
      </c>
      <c r="GP446" s="86">
        <f>ROUND(((GF446-AVERAGE(GF$9:GF$497))/STDEVP(GF$9:GF$497)*10+50),2)</f>
        <v>60.87</v>
      </c>
      <c r="GQ446" s="86">
        <f>ROUND(((GG446-AVERAGE(GG$9:GG$497))/STDEVP(GG$9:GG$497)*10+50),2)</f>
        <v>60.92</v>
      </c>
      <c r="GR446" s="86">
        <f>ROUND(((GH446-AVERAGE(GH$9:GH$497))/STDEVP(GH$9:GH$497)*10+50),2)</f>
        <v>54.93</v>
      </c>
      <c r="GS446" s="87">
        <f>ROUND(((GI446-AVERAGE(GI$9:GI$497))/STDEVP(GI$9:GI$497)*10+50),2)</f>
        <v>61.26</v>
      </c>
      <c r="GT446" s="73">
        <f>RANK(GJ446,$GJ$9:$GJ$497,0)</f>
        <v>123</v>
      </c>
      <c r="GU446" s="74">
        <f>RANK(GK446,$GK$9:$GK$497,0)</f>
        <v>186</v>
      </c>
      <c r="GV446" s="74">
        <f>RANK(GL446,$GL$9:$GL$497,0)</f>
        <v>104</v>
      </c>
      <c r="GW446" s="74">
        <f>RANK(GM446,$GM$9:$GM$497,0)</f>
        <v>50</v>
      </c>
      <c r="GX446" s="74">
        <f>RANK(GN446,$GN$9:$GN$497,0)</f>
        <v>159</v>
      </c>
      <c r="GY446" s="74">
        <f>RANK(GO446,$GO$9:$GO$497,0)</f>
        <v>159</v>
      </c>
      <c r="GZ446" s="74">
        <f>RANK(GP446,$GP$9:$GP$497,0)</f>
        <v>66</v>
      </c>
      <c r="HA446" s="74">
        <f>RANK(GQ446,$GQ$9:$GQ$497,0)</f>
        <v>59</v>
      </c>
      <c r="HB446" s="74">
        <f>RANK(GR446,$GR$9:$GR$497,0)</f>
        <v>104</v>
      </c>
      <c r="HC446" s="84">
        <f>RANK(GS446,$GS$9:$GS$497,0)</f>
        <v>58</v>
      </c>
      <c r="HD446" s="85">
        <f>ROUND(AVERAGEIF($ES$9:$ES$497,$ES446,$FZ$9:$FZ$497),2)</f>
        <v>0.92</v>
      </c>
      <c r="HE446" s="86">
        <f>ROUND(AVERAGEIF($ES$9:$ES$497,$ES446,$GA$9:$GA$497),2)</f>
        <v>0.65</v>
      </c>
      <c r="HF446" s="86">
        <f>ROUND(AVERAGEIF($ES$9:$ES$497,$ES446,$GB$9:$GB$497),2)</f>
        <v>0.69</v>
      </c>
      <c r="HG446" s="86">
        <f>ROUND(AVERAGEIF($ES$9:$ES$497,$ES446,$GC$9:$GC$497),2)</f>
        <v>0.54</v>
      </c>
      <c r="HH446" s="86">
        <f>ROUND(AVERAGEIF($ES$9:$ES$497,$ES446,$GD$9:$GD$497),2)</f>
        <v>0.32</v>
      </c>
      <c r="HI446" s="86">
        <f>ROUND(AVERAGEIF($ES$9:$ES$497,$ES446,$GE$9:$GE$497),2)</f>
        <v>0.33</v>
      </c>
      <c r="HJ446" s="86">
        <f>ROUND(AVERAGEIF($ES$9:$ES$497,$ES446,$GF$9:$GF$497),2)</f>
        <v>0.98</v>
      </c>
      <c r="HK446" s="86">
        <f>ROUND(AVERAGEIF($ES$9:$ES$497,$ES446,$GG$9:$GG$497),2)</f>
        <v>0.86</v>
      </c>
      <c r="HL446" s="86">
        <f>ROUND(AVERAGEIF($ES$9:$ES$497,$ES446,$GH$9:$GH$497),2)</f>
        <v>1.01</v>
      </c>
      <c r="HM446" s="87">
        <f>ROUND(AVERAGEIF($ES$9:$ES$497,$ES446,$GI$9:$GI$497),2)</f>
        <v>1.55</v>
      </c>
      <c r="HN446" s="88">
        <f t="shared" si="1108"/>
        <v>0.19000000000000006</v>
      </c>
      <c r="HO446" s="89">
        <f t="shared" si="1109"/>
        <v>2.0000000000000018E-2</v>
      </c>
      <c r="HP446" s="89">
        <f t="shared" si="1110"/>
        <v>8.0000000000000071E-2</v>
      </c>
      <c r="HQ446" s="89">
        <f t="shared" si="1111"/>
        <v>0.19999999999999996</v>
      </c>
      <c r="HR446" s="89">
        <f t="shared" si="1112"/>
        <v>2.0000000000000018E-2</v>
      </c>
      <c r="HS446" s="89">
        <f t="shared" si="1113"/>
        <v>-1.0000000000000009E-2</v>
      </c>
      <c r="HT446" s="89">
        <f t="shared" si="1114"/>
        <v>0</v>
      </c>
      <c r="HU446" s="89">
        <f t="shared" si="1115"/>
        <v>0.12</v>
      </c>
      <c r="HV446" s="89">
        <f t="shared" si="1116"/>
        <v>0.10000000000000009</v>
      </c>
      <c r="HW446" s="90">
        <f t="shared" si="1117"/>
        <v>0.19999999999999996</v>
      </c>
      <c r="HX446" s="73">
        <f>COUNTIFS($FZ$9:$FZ$497,"&gt;"&amp;FZ446,$ES$9:$ES$497,$ES446)+1</f>
        <v>19</v>
      </c>
      <c r="HY446" s="74">
        <f>COUNTIFS($GA$9:$GA$497,"&gt;"&amp;GA446,$ES$9:$ES$497,$ES446)+1</f>
        <v>36</v>
      </c>
      <c r="HZ446" s="74">
        <f>COUNTIFS($GB$9:$GB$497,"&gt;"&amp;GB446,$ES$9:$ES$497,$ES446)+1</f>
        <v>33</v>
      </c>
      <c r="IA446" s="74">
        <f>COUNTIFS($GC$9:$GC$497,"&gt;"&amp;GC446,$ES$9:$ES$497,$ES446)+1</f>
        <v>11</v>
      </c>
      <c r="IB446" s="74">
        <f>COUNTIFS($GD$9:$GD$497,"&gt;"&amp;GD446,$ES$9:$ES$497,$ES446)+1</f>
        <v>20</v>
      </c>
      <c r="IC446" s="74">
        <f>COUNTIFS($GE$9:$GE$497,"&gt;"&amp;GE446,$ES$9:$ES$497,$ES446)+1</f>
        <v>39</v>
      </c>
      <c r="ID446" s="74">
        <f>COUNTIFS($GF$9:$GF$497,"&gt;"&amp;GF446,$ES$9:$ES$497,$ES446)+1</f>
        <v>46</v>
      </c>
      <c r="IE446" s="74">
        <f>COUNTIFS($GG$9:$GG$497,"&gt;"&amp;GG446,$ES$9:$ES$497,$ES446)+1</f>
        <v>30</v>
      </c>
      <c r="IF446" s="74">
        <f>COUNTIFS($GH$9:$GH$497,"&gt;"&amp;GH446,$ES$9:$ES$497,$ES446)+1</f>
        <v>25</v>
      </c>
      <c r="IG446" s="84">
        <f>COUNTIFS($GI$9:$GI$497,"&gt;"&amp;GI446,$ES$9:$ES$497,$ES446)+1</f>
        <v>31</v>
      </c>
      <c r="IH446" s="148">
        <v>0.12</v>
      </c>
      <c r="II446" s="149">
        <v>0.05</v>
      </c>
      <c r="IJ446" s="149"/>
      <c r="IK446" s="149"/>
      <c r="IL446" s="149"/>
      <c r="IM446" s="150"/>
      <c r="IN446" s="151"/>
      <c r="IO446" s="152"/>
      <c r="IP446" s="153"/>
      <c r="IQ446" s="149"/>
      <c r="IR446" s="149"/>
      <c r="IS446" s="149"/>
      <c r="IT446" s="149"/>
      <c r="IU446" s="149"/>
      <c r="IV446" s="149"/>
      <c r="IW446" s="154"/>
      <c r="IX446" s="151"/>
      <c r="IY446" s="149"/>
      <c r="IZ446" s="149"/>
      <c r="JA446" s="149"/>
      <c r="JB446" s="149"/>
      <c r="JC446" s="149"/>
      <c r="JD446" s="149"/>
      <c r="JE446" s="155"/>
      <c r="JF446" s="153"/>
      <c r="JG446" s="149"/>
      <c r="JH446" s="149"/>
      <c r="JI446" s="149"/>
      <c r="JJ446" s="149"/>
      <c r="JK446" s="149"/>
      <c r="JL446" s="149"/>
      <c r="JM446" s="154"/>
      <c r="JN446" s="151"/>
      <c r="JO446" s="149"/>
      <c r="JP446" s="149"/>
      <c r="JQ446" s="149"/>
      <c r="JR446" s="149"/>
      <c r="JS446" s="149"/>
      <c r="JT446" s="149"/>
      <c r="JU446" s="149"/>
      <c r="JV446" s="149"/>
      <c r="JW446" s="149"/>
      <c r="JX446" s="149"/>
      <c r="JY446" s="149"/>
      <c r="JZ446" s="155"/>
      <c r="KA446" s="151"/>
      <c r="KB446" s="149"/>
      <c r="KC446" s="149"/>
      <c r="KD446" s="149"/>
      <c r="KE446" s="155"/>
      <c r="KF446" s="153"/>
      <c r="KG446" s="149"/>
      <c r="KH446" s="149"/>
      <c r="KI446" s="149"/>
      <c r="KJ446" s="149"/>
      <c r="KK446" s="156"/>
      <c r="KL446" s="149"/>
      <c r="KM446" s="149"/>
      <c r="KN446" s="149"/>
      <c r="KO446" s="149"/>
      <c r="KP446" s="149"/>
      <c r="KQ446" s="149"/>
      <c r="KR446" s="149"/>
      <c r="KS446" s="154"/>
      <c r="KT446" s="154"/>
      <c r="KU446" s="154"/>
      <c r="KV446" s="154"/>
      <c r="KW446" s="151"/>
      <c r="KX446" s="149"/>
      <c r="KY446" s="149"/>
      <c r="KZ446" s="149"/>
      <c r="LA446" s="149"/>
      <c r="LB446" s="149"/>
      <c r="LC446" s="154"/>
      <c r="LD446" s="151"/>
      <c r="LE446" s="152"/>
      <c r="LF446" s="157"/>
      <c r="LG446" s="158"/>
      <c r="LH446" s="151"/>
      <c r="LI446" s="149"/>
      <c r="LJ446" s="147"/>
      <c r="LK446" s="147"/>
      <c r="LL446" s="147"/>
      <c r="LM446" s="159"/>
      <c r="LN446" s="153"/>
      <c r="LO446" s="149"/>
      <c r="LP446" s="149"/>
      <c r="LQ446" s="149"/>
      <c r="LR446" s="154"/>
      <c r="LS446" s="151"/>
      <c r="LT446" s="149"/>
      <c r="LU446" s="149"/>
      <c r="LV446" s="149">
        <v>0.1</v>
      </c>
      <c r="LW446" s="149"/>
      <c r="LX446" s="149"/>
      <c r="LY446" s="149"/>
      <c r="LZ446" s="149"/>
      <c r="MA446" s="155"/>
      <c r="MB446" s="153"/>
      <c r="MC446" s="149"/>
      <c r="MD446" s="149"/>
      <c r="ME446" s="149"/>
      <c r="MF446" s="149"/>
      <c r="MG446" s="149"/>
      <c r="MH446" s="149"/>
      <c r="MI446" s="149"/>
      <c r="MJ446" s="149"/>
      <c r="MK446" s="149"/>
      <c r="ML446" s="149"/>
      <c r="MM446" s="149"/>
      <c r="MN446" s="156"/>
      <c r="MO446" s="156"/>
      <c r="MP446" s="154"/>
      <c r="MQ446" s="151"/>
      <c r="MR446" s="149"/>
      <c r="MS446" s="149"/>
      <c r="MT446" s="149"/>
      <c r="MU446" s="149"/>
      <c r="MV446" s="156"/>
      <c r="MW446" s="149"/>
      <c r="MX446" s="149"/>
      <c r="MY446" s="149"/>
      <c r="MZ446" s="149"/>
      <c r="NA446" s="149"/>
      <c r="NB446" s="149"/>
      <c r="NC446" s="149"/>
      <c r="ND446" s="154"/>
      <c r="NE446" s="154"/>
      <c r="NF446" s="154"/>
      <c r="NG446" s="154"/>
      <c r="NH446" s="151"/>
      <c r="NI446" s="149"/>
      <c r="NJ446" s="149"/>
      <c r="NK446" s="149"/>
      <c r="NL446" s="149"/>
      <c r="NM446" s="149"/>
      <c r="NN446" s="94"/>
      <c r="NO446" s="151"/>
      <c r="NP446" s="160"/>
      <c r="NQ446" s="196" t="s">
        <v>1609</v>
      </c>
      <c r="NR446" s="196" t="s">
        <v>1617</v>
      </c>
      <c r="NS446" s="198"/>
      <c r="NT446" s="198"/>
      <c r="NU446" s="198" t="s">
        <v>1618</v>
      </c>
      <c r="NV446" s="186">
        <v>44592</v>
      </c>
      <c r="NW446" s="198" t="s">
        <v>1619</v>
      </c>
      <c r="NX446" s="165" t="s">
        <v>1620</v>
      </c>
      <c r="NY446" s="138" t="s">
        <v>926</v>
      </c>
      <c r="NZ446" s="165" t="s">
        <v>1620</v>
      </c>
      <c r="OA446" s="166"/>
      <c r="OB446" s="166"/>
      <c r="OC446" s="166"/>
      <c r="OD446" s="110">
        <f t="shared" si="1150"/>
        <v>240</v>
      </c>
      <c r="OE446" s="109">
        <v>2</v>
      </c>
      <c r="OF446" s="110">
        <f t="shared" si="1151"/>
        <v>75</v>
      </c>
      <c r="OG446" s="109">
        <v>6</v>
      </c>
      <c r="OH446" s="111">
        <f>ROUND(AVERAGEIF($ES$9:$ES$497,$ES446,EV$9:EV$497),0)</f>
        <v>67</v>
      </c>
      <c r="OI446" s="112">
        <f>ROUND(AVERAGEIF($ES$9:$ES$497,$ES446,EW$9:EW$497),0)</f>
        <v>45</v>
      </c>
      <c r="OJ446" s="112">
        <f>ROUND(AVERAGEIF($ES$9:$ES$497,$ES446,EX$9:EX$497),0)</f>
        <v>51</v>
      </c>
      <c r="OK446" s="112">
        <f>ROUND(AVERAGEIF($ES$9:$ES$497,$ES446,EY$9:EY$497),0)</f>
        <v>39</v>
      </c>
      <c r="OL446" s="112">
        <f>ROUND(AVERAGEIF($ES$9:$ES$497,$ES446,EZ$9:EZ$497),0)</f>
        <v>21</v>
      </c>
      <c r="OM446" s="112">
        <f>ROUND(AVERAGEIF($ES$9:$ES$497,$ES446,FA$9:FA$497),0)</f>
        <v>21</v>
      </c>
      <c r="ON446" s="112">
        <f>ROUND(AVERAGEIF($ES$9:$ES$497,$ES446,FB$9:FB$497),0)</f>
        <v>68</v>
      </c>
      <c r="OO446" s="112">
        <f>ROUND(AVERAGEIF($ES$9:$ES$497,$ES446,FC$9:FC$497),0)</f>
        <v>64</v>
      </c>
      <c r="OP446" s="112">
        <f>ROUND(AVERAGEIF($ES$9:$ES$497,$ES446,FD$9:FD$497),0)</f>
        <v>72</v>
      </c>
      <c r="OQ446" s="113">
        <f>ROUND(AVERAGEIF($ES$9:$ES$497,$ES446,FE$9:FE$497),0)</f>
        <v>115</v>
      </c>
      <c r="OR446" s="114">
        <f>ROUND(EV446/MAX(EV$9:EV$497)*100,0)</f>
        <v>76</v>
      </c>
      <c r="OS446" s="115">
        <f>ROUND(EW446/MAX(EW$9:EW$497)*100,0)</f>
        <v>65</v>
      </c>
      <c r="OT446" s="115">
        <f>ROUND(EX446/MAX(EX$9:EX$497)*100,0)</f>
        <v>78</v>
      </c>
      <c r="OU446" s="115">
        <f>ROUND(EY446/MAX(EY$9:EY$497)*100,0)</f>
        <v>60</v>
      </c>
      <c r="OV446" s="115">
        <f>ROUND(EZ446/MAX(EZ$9:EZ$497)*100,0)</f>
        <v>34</v>
      </c>
      <c r="OW446" s="115">
        <f>ROUND(FA446/MAX(FA$9:FA$497)*100,0)</f>
        <v>35</v>
      </c>
      <c r="OX446" s="115">
        <f>ROUND(FB446/MAX(FB$9:FB$497)*100,0)</f>
        <v>90</v>
      </c>
      <c r="OY446" s="116">
        <f>ROUND(FC446/MAX(FC$9:FC$497)*100,0)</f>
        <v>83</v>
      </c>
      <c r="OZ446" s="115">
        <f>ROUND(FD446/MAX(FD$9:FD$497)*100,0)</f>
        <v>92</v>
      </c>
      <c r="PA446" s="117">
        <f>ROUND(FE446/MAX(FE$9:FE$497)*100,0)</f>
        <v>87</v>
      </c>
      <c r="PB446" s="118">
        <f t="shared" si="1118"/>
        <v>839</v>
      </c>
      <c r="PC446" s="115">
        <f t="shared" si="1119"/>
        <v>707</v>
      </c>
      <c r="PD446" s="115">
        <f t="shared" si="1120"/>
        <v>941</v>
      </c>
      <c r="PE446" s="115">
        <f t="shared" si="1121"/>
        <v>1005</v>
      </c>
      <c r="PF446" s="115">
        <f t="shared" si="1122"/>
        <v>698</v>
      </c>
      <c r="PG446" s="119">
        <f t="shared" si="1123"/>
        <v>597</v>
      </c>
      <c r="PH446" s="118">
        <f>ROUND(PB446/MAX(PB$9:PB$497)*100,0)</f>
        <v>100</v>
      </c>
      <c r="PI446" s="115">
        <f>ROUND(PC446/MAX(PC$9:PC$497)*100,0)</f>
        <v>85</v>
      </c>
      <c r="PJ446" s="115">
        <f>ROUND(PD446/MAX(PD$9:PD$497)*100,0)</f>
        <v>100</v>
      </c>
      <c r="PK446" s="115">
        <f>ROUND(PE446/MAX(PE$9:PE$497)*100,0)</f>
        <v>100</v>
      </c>
      <c r="PL446" s="115">
        <f>ROUND(PF446/MAX(PF$9:PF$497)*100,0)</f>
        <v>98</v>
      </c>
      <c r="PM446" s="119">
        <f>ROUND(PG446/MAX(PG$9:PG$497)*100,0)</f>
        <v>87</v>
      </c>
      <c r="PN446" s="118">
        <f>RANK(PH446,PH$9:PH$497,0)</f>
        <v>1</v>
      </c>
      <c r="PO446" s="115">
        <f>RANK(PI446,PI$9:PI$497,0)</f>
        <v>7</v>
      </c>
      <c r="PP446" s="115">
        <f>RANK(PJ446,PJ$9:PJ$497,0)</f>
        <v>1</v>
      </c>
      <c r="PQ446" s="115">
        <f>RANK(PK446,PK$9:PK$497,0)</f>
        <v>1</v>
      </c>
      <c r="PR446" s="115">
        <f>RANK(PL446,PL$9:PL$497,0)</f>
        <v>4</v>
      </c>
      <c r="PS446" s="119">
        <f>RANK(PM446,PM$9:PM$497,0)</f>
        <v>6</v>
      </c>
      <c r="PT446" s="120">
        <f>ROUND(FZ446/MAX(FZ$9:FZ$497)*100,0)</f>
        <v>61</v>
      </c>
      <c r="PU446" s="115">
        <f>ROUND(GA446/MAX(GA$9:GA$497)*100,0)</f>
        <v>38</v>
      </c>
      <c r="PV446" s="115">
        <f>ROUND(GB446/MAX(GB$9:GB$497)*100,0)</f>
        <v>56</v>
      </c>
      <c r="PW446" s="115">
        <f>ROUND(GC446/MAX(GC$9:GC$497)*100,0)</f>
        <v>59</v>
      </c>
      <c r="PX446" s="115">
        <f>ROUND(GD446/MAX(GD$9:GD$497)*100,0)</f>
        <v>19</v>
      </c>
      <c r="PY446" s="115">
        <f>ROUND(GE446/MAX(GE$9:GE$497)*100,0)</f>
        <v>19</v>
      </c>
      <c r="PZ446" s="115">
        <f>ROUND(GF446/MAX(GF$9:GF$497)*100,0)</f>
        <v>46</v>
      </c>
      <c r="QA446" s="116">
        <f>ROUND(GG446/MAX(GG$9:GG$497)*100,0)</f>
        <v>54</v>
      </c>
      <c r="QB446" s="115">
        <f>ROUND(GH446/MAX(GH$9:GH$497)*100,0)</f>
        <v>49</v>
      </c>
      <c r="QC446" s="121">
        <f>ROUND(GI446/MAX(GI$9:GI$497)*100,0)</f>
        <v>56</v>
      </c>
      <c r="QD446" s="120">
        <f>ROUND(AVERAGEIF($ES$9:$ES$497,$ES446,PT$9:PT$497),0)</f>
        <v>50</v>
      </c>
      <c r="QE446" s="120">
        <f>ROUND(AVERAGEIF($ES$9:$ES$497,$ES446,PU$9:PU$497),0)</f>
        <v>37</v>
      </c>
      <c r="QF446" s="120">
        <f>ROUND(AVERAGEIF($ES$9:$ES$497,$ES446,PV$9:PV$497),0)</f>
        <v>50</v>
      </c>
      <c r="QG446" s="120">
        <f>ROUND(AVERAGEIF($ES$9:$ES$497,$ES446,PW$9:PW$497),0)</f>
        <v>43</v>
      </c>
      <c r="QH446" s="120">
        <f>ROUND(AVERAGEIF($ES$9:$ES$497,$ES446,PX$9:PX$497),0)</f>
        <v>18</v>
      </c>
      <c r="QI446" s="120">
        <f>ROUND(AVERAGEIF($ES$9:$ES$497,$ES446,PY$9:PY$497),0)</f>
        <v>20</v>
      </c>
      <c r="QJ446" s="120">
        <f>ROUND(AVERAGEIF($ES$9:$ES$497,$ES446,PZ$9:PZ$497),0)</f>
        <v>46</v>
      </c>
      <c r="QK446" s="120">
        <f>ROUND(AVERAGEIF($ES$9:$ES$497,$ES446,QA$9:QA$497),0)</f>
        <v>47</v>
      </c>
      <c r="QL446" s="120">
        <f>ROUND(AVERAGEIF($ES$9:$ES$497,$ES446,QB$9:QB$497),0)</f>
        <v>45</v>
      </c>
      <c r="QM446" s="120">
        <f>ROUND(AVERAGEIF($ES$9:$ES$497,$ES446,QC$9:QC$497),0)</f>
        <v>49</v>
      </c>
      <c r="QN446" s="114">
        <f t="shared" si="1124"/>
        <v>627</v>
      </c>
      <c r="QO446" s="115">
        <f t="shared" si="1125"/>
        <v>479</v>
      </c>
      <c r="QP446" s="115">
        <f t="shared" si="1126"/>
        <v>703</v>
      </c>
      <c r="QQ446" s="115">
        <f t="shared" si="1127"/>
        <v>789</v>
      </c>
      <c r="QR446" s="115">
        <f t="shared" si="1128"/>
        <v>640</v>
      </c>
      <c r="QS446" s="119">
        <f t="shared" si="1129"/>
        <v>438</v>
      </c>
      <c r="QT446" s="114">
        <f>ROUND((QN446-MIN(QN$9:QN$497))/(MAX(QN$9:QN$497)-MIN(QN$9:QN$497))*100,0)</f>
        <v>62</v>
      </c>
      <c r="QU446" s="115">
        <f>ROUND((QO446-MIN(QO$9:QO$497))/(MAX(QO$9:QO$497)-MIN(QO$9:QO$497))*100,0)</f>
        <v>39</v>
      </c>
      <c r="QV446" s="115">
        <f>ROUND((QP446-MIN(QP$9:QP$497))/(MAX(QP$9:QP$497)-MIN(QP$9:QP$497))*100,0)</f>
        <v>51</v>
      </c>
      <c r="QW446" s="115">
        <f>ROUND((QQ446-MIN(QQ$9:QQ$497))/(MAX(QQ$9:QQ$497)-MIN(QQ$9:QQ$497))*100,0)</f>
        <v>63</v>
      </c>
      <c r="QX446" s="115">
        <f>ROUND((QR446-MIN(QR$9:QR$497))/(MAX(QR$9:QR$497)-MIN(QR$9:QR$497))*100,0)</f>
        <v>69</v>
      </c>
      <c r="QY446" s="115">
        <f>ROUND((QS446-MIN(QS$9:QS$497))/(MAX(QS$9:QS$497)-MIN(QS$9:QS$497))*100,0)</f>
        <v>53</v>
      </c>
      <c r="QZ446" s="114">
        <f>RANK(QN446,QN$9:QN$497,0)</f>
        <v>41</v>
      </c>
      <c r="RA446" s="115">
        <f>RANK(QO446,QO$9:QO$497,0)</f>
        <v>93</v>
      </c>
      <c r="RB446" s="115">
        <f>RANK(QP446,QP$9:QP$497,0)</f>
        <v>52</v>
      </c>
      <c r="RC446" s="115">
        <f>RANK(QQ446,QQ$9:QQ$497,0)</f>
        <v>39</v>
      </c>
      <c r="RD446" s="115">
        <f>RANK(QR446,QR$9:QR$497,0)</f>
        <v>70</v>
      </c>
      <c r="RE446" s="115">
        <f>RANK(QS446,QS$9:QS$497,0)</f>
        <v>99</v>
      </c>
      <c r="RF446" s="122"/>
      <c r="RG446" s="115">
        <f>($RH$3*(IH446+IJ446)*100*100/MAX(EX$9:EX$497)*$RO$3) +($RH$3*(II446+IJ446)*100*100/MAX(EX$9:EX$497)*$RO$4) + ($RH$3*IK446*100*100/MAX(EX$9:EX$497)*0.098)</f>
        <v>39.629166666666663</v>
      </c>
      <c r="RH446" s="115">
        <f>($RH$4*IL446*100*100/MAX(EZ$9:EZ$497))*$RQ$3</f>
        <v>0</v>
      </c>
      <c r="RI446" s="115">
        <f>($RH$3*IM446*100*100/MAX(EY$9:EY$497))*$RQ$4</f>
        <v>0</v>
      </c>
      <c r="RJ446" s="115">
        <f>($RH$3*IN446*100*100/MAX(EX$9:EX$497))</f>
        <v>0</v>
      </c>
      <c r="RK446" s="115">
        <f>($RH$4*IO446*100*100/MAX(EZ$9:EZ$497))*$RQ$3</f>
        <v>0</v>
      </c>
      <c r="RL446" s="115">
        <f>(($RL$4*IP446*100*((100/MAX(EX$9:EX$497)+100/MAX(EZ$9:EZ$497))/2))+($RL$4*IQ446*100*((100/MAX(EX$9:EX$497)+100/MAX(EZ$9:EZ$497))/2))+($RL$4*IR446*100*((100/MAX(EX$9:EX$497)+100/MAX(EZ$9:EZ$497))/2))+($RL$4*IS446*100*((100/MAX(EX$9:EX$497)+100/MAX(EZ$9:EZ$497))/2))+($RL$4*IT446*100*((100/MAX(EX$9:EX$497)+100/MAX(EZ$9:EZ$497))/2))+($RL$4*IU446*100*((100/MAX(EX$9:EX$497)+100/MAX(EZ$9:EZ$497))/2))+($RL$4*IV446*100*((100/MAX(EX$9:EX$497)+100/MAX(EZ$9:EZ$497))/2))+($RL$4*IW446*100*((100/MAX(EX$9:EX$497)+100/MAX(EZ$9:EZ$497))/2)))*$RS$3</f>
        <v>0</v>
      </c>
      <c r="RM446" s="115">
        <f>(($RH$3*IX446*100*100/MAX(EX$9:EX$497))+($RH$3*IY446*100*100/MAX(EX$9:EX$497))+($RH$3*IZ446*100*100/MAX(EX$9:EX$497))+($RH$3*JA446*100*100/MAX(EX$9:EX$497))+($RH$3*JB446*100*100/MAX(EX$9:EX$497))+($RH$3*JC446*100*100/MAX(EX$9:EX$497))+($RH$3*JD446*100*100/MAX(EX$9:EX$497))+($RH$3*JE446*100*100/MAX(EX$9:EX$497)))*$RS$4</f>
        <v>0</v>
      </c>
      <c r="RN446" s="115">
        <f>(($RH$4*JF446*100*100/MAX(EZ$9:EZ$497)) + ($RH$4*JG446*100*100/MAX(EZ$9:EZ$497)) + ($RH$4*JH446*100*100/MAX(EZ$9:EZ$497)) + ($RH$4*JI446*100*100/MAX(EZ$9:EZ$497)) + ($RH$4*JJ446*100*100/MAX(EZ$9:EZ$497)) + ($RH$4*JK446*100*100/MAX(EZ$9:EZ$497)) + ($RH$4*JL446*100*100/MAX(EZ$9:EZ$497)) + ($RH$4*JM446*100*100/MAX(EZ$9:EZ$497)))*$RU$3</f>
        <v>0</v>
      </c>
      <c r="RO446" s="115">
        <f>(($RL$4*JN446*100*((100/MAX(EX$9:EX$497)+100/MAX(EZ$9:EZ$497))/2))+($RL$4*JO446*100*((100/MAX(EX$9:EX$497)+100/MAX(EZ$9:EZ$497))/2))+($RL$4*JP446*100*((100/MAX(EX$9:EX$497)+100/MAX(EZ$9:EZ$497))/2))+($RL$4*JQ446*100*((100/MAX(EX$9:EX$497)+100/MAX(EZ$9:EZ$497))/2))+($RL$4*JR446*100*((100/MAX(EX$9:EX$497)+100/MAX(EZ$9:EZ$497))/2))+($RL$4*JS446*100*((100/MAX(EX$9:EX$497)+100/MAX(EZ$9:EZ$497))/2))+($RL$4*JT446*100*((100/MAX(EX$9:EX$497)+100/MAX(EZ$9:EZ$497))/2))+($RL$4*JU446*100*((100/MAX(EX$9:EX$497)+100/MAX(EZ$9:EZ$497))/2))+($RL$4*JV446*100*((100/MAX(EX$9:EX$497)+100/MAX(EZ$9:EZ$497))/2))+($RL$4*JW446*100*((100/MAX(EX$9:EX$497)+100/MAX(EZ$9:EZ$497))/2))+($RL$4*JX446*100*((100/MAX(EX$9:EX$497)+100/MAX(EZ$9:EZ$497))/2))+($RL$4*JY446*100*((100/MAX(EX$9:EX$497)+100/MAX(EZ$9:EZ$497))/2))+($RL$4*JZ446*100*((100/MAX(EX$9:EX$497)+100/MAX(EZ$9:EZ$497))/2)))*$RW$3/2</f>
        <v>0</v>
      </c>
      <c r="RP446" s="119">
        <f>($RJ$3*KA446*100*100/MAX(FA$9:FA$497)) + ($RJ$3*KB446*100*100/MAX(FA$9:FA$497)/2) + ($RJ$3*KC446*100*100/MAX(FA$9:FA$497)/2) + ($RJ$3*KD446*100*100/MAX(FA$9:FA$497)/4) + ($RJ$3*KE446*100*100/MAX(FA$9:FA$497)/4)</f>
        <v>0</v>
      </c>
      <c r="RQ446" s="118">
        <f>($RL$4*KF446*100*((100/MAX(EX$9:EX$497)+100/MAX(EZ$9:EZ$497)))) * ($RO$3/2) + (($RL$4*KG446*100*((100/MAX(EX$9:EX$497)+100/MAX(EZ$9:EZ$497))))+($RL$4*KH446*100*((100/MAX(EX$9:EX$497)+100/MAX(EZ$9:EZ$497))))+($RL$4*KI446*100*((100/MAX(EX$9:EX$497)+100/MAX(EZ$9:EZ$497))))+($RL$4*KJ446*100*((100/MAX(EX$9:EX$497)+100/MAX(EZ$9:EZ$497))))+($RL$4*KK446*100*((100/MAX(EX$9:EX$497)+100/MAX(EZ$9:EZ$497))))+($RL$4*KL446*100*((100/MAX(EX$9:EX$497)+100/MAX(EZ$9:EZ$497))))+($RL$4*KM446*100*((100/MAX(EX$9:EX$497)+100/MAX(EZ$9:EZ$497))))+($RL$4*KN446*100*((100/MAX(EX$9:EX$497)+100/MAX(EZ$9:EZ$497))))+($RL$4*KO446*100*((100/MAX(EX$9:EX$497)+100/MAX(EZ$9:EZ$497))))+($RL$4*KP446*100*((100/MAX(EX$9:EX$497)+100/MAX(EZ$9:EZ$497))))+($RL$4*KQ446*100*((100/MAX(EX$9:EX$497)+100/MAX(EZ$9:EZ$497))))+($RL$4*KR446*100*((100/MAX(EX$9:EX$497)+100/MAX(EZ$9:EZ$497))))+($RL$4*KS446*100*((100/MAX(EX$9:EX$497)+100/MAX(EZ$9:EZ$497))))+($RL$4*KV446*100*((100/MAX(EX$9:EX$497)+100/MAX(EZ$9:EZ$497))))) * (($RO$3+$RO$4)/6)</f>
        <v>0</v>
      </c>
      <c r="RR446" s="115">
        <f>(($RL$4*KW446*100*((100/MAX(EX$9:EX$497)+100/MAX(EZ$9:EZ$497))))) * ($RO$3/2) + (($RL$4*KX446*100*((100/MAX(EX$9:EX$497)+100/MAX(EZ$9:EZ$497))))+($RL$4*KY446*100*((100/MAX(EX$9:EX$497)+100/MAX(EZ$9:EZ$497))))+($RL$4*KZ446*100*((100/MAX(EX$9:EX$497)+100/MAX(EZ$9:EZ$497))))+($RL$4*LA446*100*((100/MAX(EX$9:EX$497)+100/MAX(EZ$9:EZ$497))))+($RL$4*LB446*100*((100/MAX(EX$9:EX$497)+100/MAX(EZ$9:EZ$497))))+($RL$4*LC446*100*((100/MAX(EX$9:EX$497)+100/MAX(EZ$9:EZ$497))))) * (($RO$3+$RO$4)/6)</f>
        <v>0</v>
      </c>
      <c r="RS446" s="119">
        <f>(($RL$4*LD446*100*((100/MAX(EX$9:EX$497)+100/MAX(EZ$9:EZ$497))))+($RL$4*LE446*100*((100/MAX(EX$9:EX$497)+100/MAX(EZ$9:EZ$497))))) * (($RO$3+$RO$4)/6)</f>
        <v>0</v>
      </c>
      <c r="RT446" s="118">
        <f>($RJ$4*LH446*100*(100/MAX(EV$9:EV$497)))+($RJ$4*LI446*100*(100/MAX(EV$9:EV$497)))</f>
        <v>0</v>
      </c>
      <c r="RU446" s="119">
        <f>($RJ$4*LJ446*(100/MAX(EV$9:EV$497)))/2 + ($RL$3*LK446*(100/MAX(EW$9:EW$497))) + ($RJ$4*LL446*(100/MAX(EV$9:EV$497)))/4 + ($RL$3*LM446*(100/MAX(EW$9:EW$497)))</f>
        <v>0</v>
      </c>
      <c r="RV446" s="118">
        <f>($RJ$4*LN446*100*100/MAX(EV$9:EV$497)/2)+($RJ$4*LO446*100*100/MAX(EV$9:EV$497)/2)+($RJ$4*LP446*100*100/MAX(EV$9:EV$497))+($RJ$4*LQ446*100*100/MAX(EV$9:EV$497))+($RJ$4*LR446*100*100/MAX(EV$9:EV$497))</f>
        <v>0</v>
      </c>
      <c r="RW446" s="115">
        <f>($RJ$4*LS446*100*100/MAX(EV$9:EV$497)) + (($RJ$4*LT446*100*100/MAX(EV$9:EV$497))+($RJ$4*LU446*100*100/MAX(EV$9:EV$497))+($RJ$4*LV446*100*100/MAX(EV$9:EV$497))+($RJ$4*LW446*100*100/MAX(EV$9:EV$497))+($RJ$4*LX446*100*100/MAX(EV$9:EV$497))+($RJ$4*LY446*100*100/MAX(EV$9:EV$497))+($RJ$4*LZ446*100*100/MAX(EV$9:EV$497))+($RJ$4*MA446*100*100/MAX(EV$9:EV$497)))/2</f>
        <v>8.4269662921348321</v>
      </c>
      <c r="RX446" s="119">
        <f>($RJ$4*MB446*100*100/MAX(EV$9:EV$497))+($RJ$4*MC446*100*100/MAX(EV$9:EV$497))+($RJ$4*MD446*100*100/MAX(EV$9:EV$497))+($RJ$4*ME446*100*100/MAX(EV$9:EV$497))+($RJ$4*MF446*100*100/MAX(EV$9:EV$497))+($RJ$4*MG446*100*100/MAX(EV$9:EV$497))+($RJ$4*MH446*100*100/MAX(EV$9:EV$497))+($RJ$4*MI446*100*100/MAX(EV$9:EV$497))+($RJ$4*MJ446*100*100/MAX(EV$9:EV$497))+($RJ$4*MK446*100*100/MAX(EV$9:EV$497))+($RJ$4*ML446*100*100/MAX(EV$9:EV$497))+($RJ$4*MM446*100*100/MAX(EV$9:EV$497))+($RJ$4*MN446*100*100/MAX(EV$9:EV$497))</f>
        <v>0</v>
      </c>
      <c r="RY446" s="118">
        <f>($RJ$4*MQ446*100*100/MAX(EV$9:EV$497))/2 + (($RJ$4*MR446*100*100/MAX(EV$9:EV$497))+($RJ$4*MS446*100*100/MAX(EV$9:EV$497))+($RJ$4*MT446*100*100/MAX(EV$9:EV$497))+($RJ$4*MU446*100*100/MAX(EV$9:EV$497))+($RJ$4*MV446*100*100/MAX(EV$9:EV$497))+($RJ$4*MW446*100*100/MAX(EV$9:EV$497))+($RJ$4*MX446*100*100/MAX(EV$9:EV$497))+($RJ$4*MY446*100*100/MAX(EV$9:EV$497))+($RJ$4*MZ446*100*100/MAX(EV$9:EV$497))+($RJ$4*NA446*100*100/MAX(EV$9:EV$497))+($RJ$4*NB446*100*100/MAX(EV$9:EV$497))+($RJ$4*NC446*100*100/MAX(EV$9:EV$497))+($RJ$4*ND446*100*100/MAX(EV$9:EV$497))+($RJ$4*NG446*100*100/MAX(EV$9:EV$497)))/4</f>
        <v>0</v>
      </c>
      <c r="RZ446" s="115">
        <f>($RJ$4*NH446*100*100/MAX(EV$9:EV$497))/2 + (($RJ$4*NI446*100*100/MAX(EV$9:EV$497))+($RJ$4*NJ446*100*100/MAX(EV$9:EV$497))+($RJ$4*NK446*100*100/MAX(EV$9:EV$497))+($RJ$4*NL446*100*100/MAX(EV$9:EV$497))+($RJ$4*NM446*100*100/MAX(EV$9:EV$497))+($RJ$4*NN446*100*100/MAX(EV$9:EV$497)))/4</f>
        <v>0</v>
      </c>
      <c r="SA446" s="117">
        <f>(($RJ$4*NO446*100*100/MAX(EV$9:EV$497))+($RJ$4*NP446*100*100/MAX(EV$9:EV$497)))/4</f>
        <v>0</v>
      </c>
      <c r="SB446" s="118">
        <f t="shared" si="1130"/>
        <v>48.056132958801498</v>
      </c>
      <c r="SC446" s="115">
        <f t="shared" si="1131"/>
        <v>41.314559925093633</v>
      </c>
      <c r="SD446" s="115">
        <f t="shared" si="1132"/>
        <v>2.106741573033708</v>
      </c>
      <c r="SE446" s="115">
        <f t="shared" si="1133"/>
        <v>41.314559925093633</v>
      </c>
      <c r="SF446" s="115">
        <f t="shared" si="1134"/>
        <v>2.106741573033708</v>
      </c>
      <c r="SG446" s="115">
        <f t="shared" si="1135"/>
        <v>8.4269662921348321</v>
      </c>
      <c r="SH446" s="115">
        <f>ROUND(SB446/MAX(SB$9:SB$497)*100,0)</f>
        <v>60</v>
      </c>
      <c r="SI446" s="115">
        <f>ROUND(SC446/MAX(SC$9:SC$497)*100,0)</f>
        <v>63</v>
      </c>
      <c r="SJ446" s="115">
        <f>ROUND(SD446/MAX(SD$9:SD$497)*100,0)</f>
        <v>3</v>
      </c>
      <c r="SK446" s="115">
        <f>ROUND(SE446/MAX(SE$9:SE$497)*100,0)</f>
        <v>32</v>
      </c>
      <c r="SL446" s="115">
        <f>ROUND(SF446/MAX(SF$9:SF$497)*100,0)</f>
        <v>5</v>
      </c>
      <c r="SM446" s="121">
        <f>ROUND(SG446/MAX(SG$9:SG$497)*100,0)</f>
        <v>8</v>
      </c>
      <c r="SN446" s="115">
        <f>ROUND(AVERAGEIF($ES$9:$ES$497,$ES446,SH$9:SH$497),0)</f>
        <v>24</v>
      </c>
      <c r="SO446" s="115">
        <f>ROUND(AVERAGEIF($ES$9:$ES$497,$ES446,SI$9:SI$497),0)</f>
        <v>22</v>
      </c>
      <c r="SP446" s="115">
        <f>ROUND(AVERAGEIF($ES$9:$ES$497,$ES446,SJ$9:SJ$497),0)</f>
        <v>5</v>
      </c>
      <c r="SQ446" s="115">
        <f>ROUND(AVERAGEIF($ES$9:$ES$497,$ES446,SK$9:SK$497),0)</f>
        <v>19</v>
      </c>
      <c r="SR446" s="115">
        <f>ROUND(AVERAGEIF($ES$9:$ES$497,$ES446,SL$9:SL$497),0)</f>
        <v>8</v>
      </c>
      <c r="SS446" s="121">
        <f>ROUND(AVERAGEIF($ES$9:$ES$497,$ES446,SM$9:SM$497),0)</f>
        <v>6</v>
      </c>
      <c r="ST446" s="114">
        <f>RANK(SB446,SB$9:SB$497,0)</f>
        <v>47</v>
      </c>
      <c r="SU446" s="115">
        <f>RANK(SC446,SC$9:SC$497,0)</f>
        <v>31</v>
      </c>
      <c r="SV446" s="115">
        <f>RANK(SD446,SD$9:SD$497,0)</f>
        <v>189</v>
      </c>
      <c r="SW446" s="115">
        <f>RANK(SE446,SE$9:SE$497,0)</f>
        <v>90</v>
      </c>
      <c r="SX446" s="115">
        <f>RANK(SF446,SF$9:SF$497,0)</f>
        <v>158</v>
      </c>
      <c r="SY446" s="115">
        <f>RANK(SG446,SG$9:SG$497,0)</f>
        <v>119</v>
      </c>
      <c r="SZ446" s="115">
        <f>COUNTIFS(SB$9:SB$497,"&gt;"&amp;SB446,$ES$9:$ES$497,$ES446)+1</f>
        <v>12</v>
      </c>
      <c r="TA446" s="115">
        <f>COUNTIFS(SC$9:SC$497,"&gt;"&amp;SC446,$ES$9:$ES$497,$ES446)+1</f>
        <v>11</v>
      </c>
      <c r="TB446" s="115">
        <f>COUNTIFS(SD$9:SD$497,"&gt;"&amp;SD446,$ES$9:$ES$497,$ES446)+1</f>
        <v>43</v>
      </c>
      <c r="TC446" s="115">
        <f>COUNTIFS(SE$9:SE$497,"&gt;"&amp;SE446,$ES$9:$ES$497,$ES446)+1</f>
        <v>25</v>
      </c>
      <c r="TD446" s="115">
        <f>COUNTIFS(SF$9:SF$497,"&gt;"&amp;SF446,$ES$9:$ES$497,$ES446)+1</f>
        <v>42</v>
      </c>
      <c r="TE446" s="117">
        <f>COUNTIFS(SG$9:SG$497,"&gt;"&amp;SG446,$ES$9:$ES$497,$ES446)+1</f>
        <v>26</v>
      </c>
      <c r="TF446" s="118">
        <f t="shared" si="1136"/>
        <v>160</v>
      </c>
      <c r="TG446" s="115">
        <f t="shared" si="1137"/>
        <v>163</v>
      </c>
      <c r="TH446" s="115">
        <f t="shared" si="1138"/>
        <v>88</v>
      </c>
      <c r="TI446" s="115">
        <f t="shared" si="1139"/>
        <v>132</v>
      </c>
      <c r="TJ446" s="115">
        <f t="shared" si="1140"/>
        <v>105</v>
      </c>
      <c r="TK446" s="115">
        <f t="shared" si="1141"/>
        <v>106</v>
      </c>
      <c r="TL446" s="117">
        <f t="shared" si="1142"/>
        <v>95</v>
      </c>
      <c r="TM446" s="118">
        <f>ROUND(TF446/MAX(TF$9:TF$497)*100,0)</f>
        <v>89</v>
      </c>
      <c r="TN446" s="115">
        <f>ROUND(TG446/MAX(TG$9:TG$497)*100,0)</f>
        <v>90</v>
      </c>
      <c r="TO446" s="115">
        <f>ROUND(TH446/MAX(TH$9:TH$497)*100,0)</f>
        <v>48</v>
      </c>
      <c r="TP446" s="115">
        <f>ROUND(TI446/MAX(TI$9:TI$497)*100,0)</f>
        <v>73</v>
      </c>
      <c r="TQ446" s="115">
        <f>ROUND(TJ446/MAX(TJ$9:TJ$497)*100,0)</f>
        <v>53</v>
      </c>
      <c r="TR446" s="115">
        <f>ROUND(TK446/MAX(TK$9:TK$497)*100,0)</f>
        <v>54</v>
      </c>
      <c r="TS446" s="119">
        <f>ROUND(TL446/MAX(TL$9:TL$497)*100,0)</f>
        <v>48</v>
      </c>
      <c r="TT446" s="120">
        <f>RANK(TM446,TM$9:TM$497,0)</f>
        <v>12</v>
      </c>
      <c r="TU446" s="115">
        <f>RANK(TN446,TN$9:TN$497,0)</f>
        <v>4</v>
      </c>
      <c r="TV446" s="115">
        <f>RANK(TO446,TO$9:TO$497,0)</f>
        <v>47</v>
      </c>
      <c r="TW446" s="115">
        <f>RANK(TP446,TP$9:TP$497,0)</f>
        <v>23</v>
      </c>
      <c r="TX446" s="115">
        <f>RANK(TQ446,TQ$9:TQ$497,0)</f>
        <v>14</v>
      </c>
      <c r="TY446" s="115">
        <f>RANK(TR446,TR$9:TR$497,0)</f>
        <v>36</v>
      </c>
      <c r="TZ446" s="121">
        <f>RANK(TS446,TS$9:TS$497,0)</f>
        <v>40</v>
      </c>
      <c r="UA446" s="132"/>
      <c r="UB446" s="7" t="s">
        <v>1</v>
      </c>
    </row>
    <row r="447" spans="1:548" x14ac:dyDescent="0.15">
      <c r="A447" s="183">
        <v>439</v>
      </c>
      <c r="B447" s="200" t="s">
        <v>1617</v>
      </c>
      <c r="C447" s="143"/>
      <c r="D447" s="143"/>
      <c r="E447" s="161" t="s">
        <v>518</v>
      </c>
      <c r="F447" s="65">
        <v>122</v>
      </c>
      <c r="G447" s="65" t="s">
        <v>908</v>
      </c>
      <c r="H447" s="144" t="s">
        <v>1005</v>
      </c>
      <c r="I447" s="66" t="s">
        <v>521</v>
      </c>
      <c r="J447" s="67" t="s">
        <v>521</v>
      </c>
      <c r="K447" s="67" t="s">
        <v>521</v>
      </c>
      <c r="L447" s="67" t="s">
        <v>521</v>
      </c>
      <c r="M447" s="67" t="s">
        <v>521</v>
      </c>
      <c r="N447" s="67" t="s">
        <v>521</v>
      </c>
      <c r="O447" s="67" t="s">
        <v>521</v>
      </c>
      <c r="P447" s="67" t="s">
        <v>521</v>
      </c>
      <c r="Q447" s="67" t="s">
        <v>521</v>
      </c>
      <c r="R447" s="68" t="s">
        <v>521</v>
      </c>
      <c r="S447" s="69" t="s">
        <v>521</v>
      </c>
      <c r="T447" s="67" t="s">
        <v>521</v>
      </c>
      <c r="U447" s="67" t="s">
        <v>521</v>
      </c>
      <c r="V447" s="67" t="s">
        <v>521</v>
      </c>
      <c r="W447" s="67" t="s">
        <v>521</v>
      </c>
      <c r="X447" s="67" t="s">
        <v>521</v>
      </c>
      <c r="Y447" s="67" t="s">
        <v>521</v>
      </c>
      <c r="Z447" s="67" t="s">
        <v>521</v>
      </c>
      <c r="AA447" s="67" t="s">
        <v>521</v>
      </c>
      <c r="AB447" s="68" t="s">
        <v>521</v>
      </c>
      <c r="AC447" s="69" t="s">
        <v>521</v>
      </c>
      <c r="AD447" s="67" t="s">
        <v>521</v>
      </c>
      <c r="AE447" s="67" t="s">
        <v>521</v>
      </c>
      <c r="AF447" s="67" t="s">
        <v>521</v>
      </c>
      <c r="AG447" s="67" t="s">
        <v>521</v>
      </c>
      <c r="AH447" s="67" t="s">
        <v>521</v>
      </c>
      <c r="AI447" s="67" t="s">
        <v>521</v>
      </c>
      <c r="AJ447" s="67" t="s">
        <v>521</v>
      </c>
      <c r="AK447" s="67" t="s">
        <v>521</v>
      </c>
      <c r="AL447" s="68" t="s">
        <v>521</v>
      </c>
      <c r="AM447" s="69" t="s">
        <v>521</v>
      </c>
      <c r="AN447" s="67" t="s">
        <v>521</v>
      </c>
      <c r="AO447" s="67" t="s">
        <v>521</v>
      </c>
      <c r="AP447" s="67" t="s">
        <v>521</v>
      </c>
      <c r="AQ447" s="67" t="s">
        <v>521</v>
      </c>
      <c r="AR447" s="67" t="s">
        <v>521</v>
      </c>
      <c r="AS447" s="67" t="s">
        <v>521</v>
      </c>
      <c r="AT447" s="67" t="s">
        <v>521</v>
      </c>
      <c r="AU447" s="67" t="s">
        <v>521</v>
      </c>
      <c r="AV447" s="68" t="s">
        <v>521</v>
      </c>
      <c r="AW447" s="69" t="s">
        <v>521</v>
      </c>
      <c r="AX447" s="67" t="s">
        <v>521</v>
      </c>
      <c r="AY447" s="67" t="s">
        <v>521</v>
      </c>
      <c r="AZ447" s="67" t="s">
        <v>521</v>
      </c>
      <c r="BA447" s="67" t="s">
        <v>521</v>
      </c>
      <c r="BB447" s="67" t="s">
        <v>521</v>
      </c>
      <c r="BC447" s="67" t="s">
        <v>521</v>
      </c>
      <c r="BD447" s="67" t="s">
        <v>521</v>
      </c>
      <c r="BE447" s="67" t="s">
        <v>521</v>
      </c>
      <c r="BF447" s="68" t="s">
        <v>521</v>
      </c>
      <c r="BG447" s="69" t="s">
        <v>521</v>
      </c>
      <c r="BH447" s="67" t="s">
        <v>521</v>
      </c>
      <c r="BI447" s="67" t="s">
        <v>521</v>
      </c>
      <c r="BJ447" s="67" t="s">
        <v>521</v>
      </c>
      <c r="BK447" s="67" t="s">
        <v>521</v>
      </c>
      <c r="BL447" s="67" t="s">
        <v>521</v>
      </c>
      <c r="BM447" s="67" t="s">
        <v>521</v>
      </c>
      <c r="BN447" s="67" t="s">
        <v>521</v>
      </c>
      <c r="BO447" s="67" t="s">
        <v>521</v>
      </c>
      <c r="BP447" s="68" t="s">
        <v>521</v>
      </c>
      <c r="BQ447" s="70" t="s">
        <v>521</v>
      </c>
      <c r="BR447" s="67" t="s">
        <v>521</v>
      </c>
      <c r="BS447" s="67" t="s">
        <v>521</v>
      </c>
      <c r="BT447" s="67" t="s">
        <v>521</v>
      </c>
      <c r="BU447" s="67" t="s">
        <v>521</v>
      </c>
      <c r="BV447" s="67" t="s">
        <v>521</v>
      </c>
      <c r="BW447" s="67" t="s">
        <v>521</v>
      </c>
      <c r="BX447" s="67" t="s">
        <v>521</v>
      </c>
      <c r="BY447" s="67" t="s">
        <v>521</v>
      </c>
      <c r="BZ447" s="68" t="s">
        <v>521</v>
      </c>
      <c r="CA447" s="69" t="s">
        <v>521</v>
      </c>
      <c r="CB447" s="67" t="s">
        <v>521</v>
      </c>
      <c r="CC447" s="67" t="s">
        <v>521</v>
      </c>
      <c r="CD447" s="67" t="s">
        <v>521</v>
      </c>
      <c r="CE447" s="67" t="s">
        <v>521</v>
      </c>
      <c r="CF447" s="67" t="s">
        <v>521</v>
      </c>
      <c r="CG447" s="67" t="s">
        <v>521</v>
      </c>
      <c r="CH447" s="67" t="s">
        <v>521</v>
      </c>
      <c r="CI447" s="67" t="s">
        <v>521</v>
      </c>
      <c r="CJ447" s="68" t="s">
        <v>521</v>
      </c>
      <c r="CK447" s="69" t="s">
        <v>521</v>
      </c>
      <c r="CL447" s="67" t="s">
        <v>521</v>
      </c>
      <c r="CM447" s="67" t="s">
        <v>521</v>
      </c>
      <c r="CN447" s="67" t="s">
        <v>521</v>
      </c>
      <c r="CO447" s="67" t="s">
        <v>521</v>
      </c>
      <c r="CP447" s="67" t="s">
        <v>521</v>
      </c>
      <c r="CQ447" s="67" t="s">
        <v>521</v>
      </c>
      <c r="CR447" s="67" t="s">
        <v>521</v>
      </c>
      <c r="CS447" s="67" t="s">
        <v>521</v>
      </c>
      <c r="CT447" s="68" t="s">
        <v>521</v>
      </c>
      <c r="CU447" s="69" t="s">
        <v>521</v>
      </c>
      <c r="CV447" s="67" t="s">
        <v>521</v>
      </c>
      <c r="CW447" s="67" t="s">
        <v>521</v>
      </c>
      <c r="CX447" s="67" t="s">
        <v>521</v>
      </c>
      <c r="CY447" s="67" t="s">
        <v>521</v>
      </c>
      <c r="CZ447" s="67" t="s">
        <v>521</v>
      </c>
      <c r="DA447" s="67" t="s">
        <v>521</v>
      </c>
      <c r="DB447" s="67" t="s">
        <v>521</v>
      </c>
      <c r="DC447" s="67" t="s">
        <v>521</v>
      </c>
      <c r="DD447" s="68" t="s">
        <v>521</v>
      </c>
      <c r="DE447" s="69" t="s">
        <v>521</v>
      </c>
      <c r="DF447" s="71" t="s">
        <v>521</v>
      </c>
      <c r="DG447" s="67" t="s">
        <v>521</v>
      </c>
      <c r="DH447" s="67" t="s">
        <v>521</v>
      </c>
      <c r="DI447" s="67" t="s">
        <v>521</v>
      </c>
      <c r="DJ447" s="67" t="s">
        <v>521</v>
      </c>
      <c r="DK447" s="67" t="s">
        <v>521</v>
      </c>
      <c r="DL447" s="67" t="s">
        <v>521</v>
      </c>
      <c r="DM447" s="67" t="s">
        <v>521</v>
      </c>
      <c r="DN447" s="68" t="s">
        <v>521</v>
      </c>
      <c r="DO447" s="70" t="s">
        <v>521</v>
      </c>
      <c r="DP447" s="71" t="s">
        <v>521</v>
      </c>
      <c r="DQ447" s="67" t="s">
        <v>521</v>
      </c>
      <c r="DR447" s="67" t="s">
        <v>521</v>
      </c>
      <c r="DS447" s="67" t="s">
        <v>521</v>
      </c>
      <c r="DT447" s="67" t="s">
        <v>521</v>
      </c>
      <c r="DU447" s="67" t="s">
        <v>521</v>
      </c>
      <c r="DV447" s="67" t="s">
        <v>521</v>
      </c>
      <c r="DW447" s="67" t="s">
        <v>521</v>
      </c>
      <c r="DX447" s="72" t="s">
        <v>521</v>
      </c>
      <c r="DY447" s="146" t="s">
        <v>522</v>
      </c>
      <c r="DZ447" s="74">
        <v>3</v>
      </c>
      <c r="EA447" s="74">
        <v>4</v>
      </c>
      <c r="EB447" s="74">
        <v>4</v>
      </c>
      <c r="EC447" s="75">
        <v>5</v>
      </c>
      <c r="ED447" s="168" t="s">
        <v>522</v>
      </c>
      <c r="EE447" s="74">
        <f t="shared" si="1095"/>
        <v>3</v>
      </c>
      <c r="EF447" s="74">
        <f t="shared" si="1143"/>
        <v>12</v>
      </c>
      <c r="EG447" s="74">
        <f t="shared" si="1144"/>
        <v>48</v>
      </c>
      <c r="EH447" s="77">
        <f t="shared" si="1145"/>
        <v>240</v>
      </c>
      <c r="EI447" s="73">
        <v>10</v>
      </c>
      <c r="EJ447" s="74">
        <v>50</v>
      </c>
      <c r="EK447" s="74">
        <v>270</v>
      </c>
      <c r="EL447" s="74">
        <v>900</v>
      </c>
      <c r="EM447" s="75">
        <v>2700</v>
      </c>
      <c r="EN447" s="78">
        <v>1</v>
      </c>
      <c r="EO447" s="79">
        <f t="shared" si="1146"/>
        <v>1.6666666666666667</v>
      </c>
      <c r="EP447" s="79">
        <f t="shared" si="1147"/>
        <v>2.25</v>
      </c>
      <c r="EQ447" s="79">
        <f t="shared" si="1148"/>
        <v>1.875</v>
      </c>
      <c r="ER447" s="80">
        <f t="shared" si="1149"/>
        <v>1.125</v>
      </c>
      <c r="ES447" s="128" t="s">
        <v>523</v>
      </c>
      <c r="ET447" s="82"/>
      <c r="EU447" s="83">
        <v>4</v>
      </c>
      <c r="EV447" s="146">
        <v>145</v>
      </c>
      <c r="EW447" s="147">
        <v>59</v>
      </c>
      <c r="EX447" s="147">
        <v>72</v>
      </c>
      <c r="EY447" s="147">
        <v>99</v>
      </c>
      <c r="EZ447" s="147">
        <v>38</v>
      </c>
      <c r="FA447" s="147">
        <v>38</v>
      </c>
      <c r="FB447" s="147">
        <v>34</v>
      </c>
      <c r="FC447" s="147">
        <v>55</v>
      </c>
      <c r="FD447" s="74">
        <f t="shared" si="1096"/>
        <v>110</v>
      </c>
      <c r="FE447" s="84">
        <f t="shared" si="1097"/>
        <v>127</v>
      </c>
      <c r="FF447" s="73">
        <f>RANK(EV447,$EV$9:$EV$497,0)</f>
        <v>9</v>
      </c>
      <c r="FG447" s="74">
        <f>RANK(EW447,$EW$9:$EW$497,0)</f>
        <v>118</v>
      </c>
      <c r="FH447" s="74">
        <f>RANK(EX447,$EX$9:$EX$497,0)</f>
        <v>76</v>
      </c>
      <c r="FI447" s="74">
        <f>RANK(EY447,$EY$9:$EY$497,0)</f>
        <v>11</v>
      </c>
      <c r="FJ447" s="74">
        <f>RANK(EZ447,$EZ$9:$EZ$497,0)</f>
        <v>93</v>
      </c>
      <c r="FK447" s="74">
        <f>RANK(FA447,$FA$9:$FA$497,0)</f>
        <v>65</v>
      </c>
      <c r="FL447" s="74">
        <f>RANK(FB447,$FB$9:$FB$497,0)</f>
        <v>240</v>
      </c>
      <c r="FM447" s="74">
        <f>RANK(FC447,$FC$9:$FC$497,0)</f>
        <v>148</v>
      </c>
      <c r="FN447" s="74">
        <f>RANK(FD447,$FD$9:$FD$497,0)</f>
        <v>53</v>
      </c>
      <c r="FO447" s="84">
        <f>RANK(FE447,$FE$9:$FE$497,0)</f>
        <v>90</v>
      </c>
      <c r="FP447" s="73">
        <f>COUNTIFS($EV$9:$EV$497,"&gt;"&amp;EV447,$ES$9:$ES$497,ES447)+1</f>
        <v>7</v>
      </c>
      <c r="FQ447" s="74">
        <f>COUNTIFS($EW$9:$EW$497,"&gt;"&amp;EW447,$ES$9:$ES$497,ES447)+1</f>
        <v>6</v>
      </c>
      <c r="FR447" s="74">
        <f>COUNTIFS($EX$9:$EX$497,"&gt;"&amp;EX447,$ES$9:$ES$497,ES447)+1</f>
        <v>15</v>
      </c>
      <c r="FS447" s="74">
        <f>COUNTIFS($EY$9:$EY$497,"&gt;"&amp;EY447,$ES$9:$ES$497,ES447)+1</f>
        <v>11</v>
      </c>
      <c r="FT447" s="74">
        <f>COUNTIFS($EZ$9:$EZ$497,"&gt;"&amp;EZ447,$ES$9:$ES$497,ES447)+1</f>
        <v>11</v>
      </c>
      <c r="FU447" s="74">
        <f>COUNTIFS($FA$9:$FA$497,"&gt;"&amp;FA447,$ES$9:$ES$497,ES447)+1</f>
        <v>8</v>
      </c>
      <c r="FV447" s="74">
        <f>COUNTIFS($FB$9:$FB$497,"&gt;"&amp;FB447,$ES$9:$ES$497,ES447)+1</f>
        <v>18</v>
      </c>
      <c r="FW447" s="74">
        <f>COUNTIFS($FC$9:$FC$497,"&gt;"&amp;FC447,$ES$9:$ES$497,ES447)+1</f>
        <v>6</v>
      </c>
      <c r="FX447" s="74">
        <f>COUNTIFS($FD$9:$FD$497,"&gt;"&amp;FD447,$ES$9:$ES$497,ES447)+1</f>
        <v>12</v>
      </c>
      <c r="FY447" s="84">
        <f>COUNTIFS($FE$9:$FE$497,"&gt;"&amp;FE447,$ES$9:$ES$497,ES447)+1</f>
        <v>7</v>
      </c>
      <c r="FZ447" s="85">
        <f t="shared" si="1098"/>
        <v>1.19</v>
      </c>
      <c r="GA447" s="86">
        <f t="shared" si="1099"/>
        <v>0.48</v>
      </c>
      <c r="GB447" s="86">
        <f t="shared" si="1100"/>
        <v>0.59</v>
      </c>
      <c r="GC447" s="86">
        <f t="shared" si="1101"/>
        <v>0.81</v>
      </c>
      <c r="GD447" s="86">
        <f t="shared" si="1102"/>
        <v>0.31</v>
      </c>
      <c r="GE447" s="86">
        <f t="shared" si="1103"/>
        <v>0.31</v>
      </c>
      <c r="GF447" s="86">
        <f t="shared" si="1104"/>
        <v>0.28000000000000003</v>
      </c>
      <c r="GG447" s="86">
        <f t="shared" si="1105"/>
        <v>0.45</v>
      </c>
      <c r="GH447" s="86">
        <f t="shared" si="1106"/>
        <v>0.9</v>
      </c>
      <c r="GI447" s="87">
        <f t="shared" si="1107"/>
        <v>1.04</v>
      </c>
      <c r="GJ447" s="85">
        <f>ROUND(((FZ447-AVERAGE(FZ$9:FZ$497))/STDEVP(FZ$9:FZ$497)*10+50),2)</f>
        <v>58.69</v>
      </c>
      <c r="GK447" s="86">
        <f>ROUND(((GA447-AVERAGE(GA$9:GA$497))/STDEVP(GA$9:GA$497)*10+50),2)</f>
        <v>43.71</v>
      </c>
      <c r="GL447" s="86">
        <f>ROUND(((GB447-AVERAGE(GB$9:GB$497))/STDEVP(GB$9:GB$497)*10+50),2)</f>
        <v>50.27</v>
      </c>
      <c r="GM447" s="86">
        <f>ROUND(((GC447-AVERAGE(GC$9:GC$497))/STDEVP(GC$9:GC$497)*10+50),2)</f>
        <v>64.23</v>
      </c>
      <c r="GN447" s="86">
        <f>ROUND(((GD447-AVERAGE(GD$9:GD$497))/STDEVP(GD$9:GD$497)*10+50),2)</f>
        <v>47.18</v>
      </c>
      <c r="GO447" s="86">
        <f>ROUND(((GE447-AVERAGE(GE$9:GE$497))/STDEVP(GE$9:GE$497)*10+50),2)</f>
        <v>48.61</v>
      </c>
      <c r="GP447" s="86">
        <f>ROUND(((GF447-AVERAGE(GF$9:GF$497))/STDEVP(GF$9:GF$497)*10+50),2)</f>
        <v>38.82</v>
      </c>
      <c r="GQ447" s="86">
        <f>ROUND(((GG447-AVERAGE(GG$9:GG$497))/STDEVP(GG$9:GG$497)*10+50),2)</f>
        <v>44.34</v>
      </c>
      <c r="GR447" s="86">
        <f>ROUND(((GH447-AVERAGE(GH$9:GH$497))/STDEVP(GH$9:GH$497)*10+50),2)</f>
        <v>47.27</v>
      </c>
      <c r="GS447" s="87">
        <f>ROUND(((GI447-AVERAGE(GI$9:GI$497))/STDEVP(GI$9:GI$497)*10+50),2)</f>
        <v>46.35</v>
      </c>
      <c r="GT447" s="73">
        <f>RANK(GJ447,$GJ$9:$GJ$497,0)</f>
        <v>88</v>
      </c>
      <c r="GU447" s="74">
        <f>RANK(GK447,$GK$9:$GK$497,0)</f>
        <v>286</v>
      </c>
      <c r="GV447" s="74">
        <f>RANK(GL447,$GL$9:$GL$497,0)</f>
        <v>194</v>
      </c>
      <c r="GW447" s="74">
        <f>RANK(GM447,$GM$9:$GM$497,0)</f>
        <v>34</v>
      </c>
      <c r="GX447" s="74">
        <f>RANK(GN447,$GN$9:$GN$497,0)</f>
        <v>189</v>
      </c>
      <c r="GY447" s="74">
        <f>RANK(GO447,$GO$9:$GO$497,0)</f>
        <v>173</v>
      </c>
      <c r="GZ447" s="74">
        <f>RANK(GP447,$GP$9:$GP$497,0)</f>
        <v>370</v>
      </c>
      <c r="HA447" s="74">
        <f>RANK(GQ447,$GQ$9:$GQ$497,0)</f>
        <v>297</v>
      </c>
      <c r="HB447" s="74">
        <f>RANK(GR447,$GR$9:$GR$497,0)</f>
        <v>235</v>
      </c>
      <c r="HC447" s="84">
        <f>RANK(GS447,$GS$9:$GS$497,0)</f>
        <v>253</v>
      </c>
      <c r="HD447" s="85">
        <f>ROUND(AVERAGEIF($ES$9:$ES$497,$ES447,$FZ$9:$FZ$497),2)</f>
        <v>1.1399999999999999</v>
      </c>
      <c r="HE447" s="86">
        <f>ROUND(AVERAGEIF($ES$9:$ES$497,$ES447,$GA$9:$GA$497),2)</f>
        <v>0.46</v>
      </c>
      <c r="HF447" s="86">
        <f>ROUND(AVERAGEIF($ES$9:$ES$497,$ES447,$GB$9:$GB$497),2)</f>
        <v>0.65</v>
      </c>
      <c r="HG447" s="86">
        <f>ROUND(AVERAGEIF($ES$9:$ES$497,$ES447,$GC$9:$GC$497),2)</f>
        <v>0.74</v>
      </c>
      <c r="HH447" s="86">
        <f>ROUND(AVERAGEIF($ES$9:$ES$497,$ES447,$GD$9:$GD$497),2)</f>
        <v>0.27</v>
      </c>
      <c r="HI447" s="86">
        <f>ROUND(AVERAGEIF($ES$9:$ES$497,$ES447,$GE$9:$GE$497),2)</f>
        <v>0.23</v>
      </c>
      <c r="HJ447" s="86">
        <f>ROUND(AVERAGEIF($ES$9:$ES$497,$ES447,$GF$9:$GF$497),2)</f>
        <v>0.3</v>
      </c>
      <c r="HK447" s="86">
        <f>ROUND(AVERAGEIF($ES$9:$ES$497,$ES447,$GG$9:$GG$497),2)</f>
        <v>0.28000000000000003</v>
      </c>
      <c r="HL447" s="86">
        <f>ROUND(AVERAGEIF($ES$9:$ES$497,$ES447,$GH$9:$GH$497),2)</f>
        <v>0.92</v>
      </c>
      <c r="HM447" s="87">
        <f>ROUND(AVERAGEIF($ES$9:$ES$497,$ES447,$GI$9:$GI$497),2)</f>
        <v>0.93</v>
      </c>
      <c r="HN447" s="88">
        <f t="shared" si="1108"/>
        <v>5.0000000000000044E-2</v>
      </c>
      <c r="HO447" s="89">
        <f t="shared" si="1109"/>
        <v>1.9999999999999962E-2</v>
      </c>
      <c r="HP447" s="89">
        <f t="shared" si="1110"/>
        <v>-6.0000000000000053E-2</v>
      </c>
      <c r="HQ447" s="89">
        <f t="shared" si="1111"/>
        <v>7.0000000000000062E-2</v>
      </c>
      <c r="HR447" s="89">
        <f t="shared" si="1112"/>
        <v>3.999999999999998E-2</v>
      </c>
      <c r="HS447" s="89">
        <f t="shared" si="1113"/>
        <v>7.9999999999999988E-2</v>
      </c>
      <c r="HT447" s="89">
        <f t="shared" si="1114"/>
        <v>-1.9999999999999962E-2</v>
      </c>
      <c r="HU447" s="89">
        <f t="shared" si="1115"/>
        <v>0.16999999999999998</v>
      </c>
      <c r="HV447" s="89">
        <f t="shared" si="1116"/>
        <v>-2.0000000000000018E-2</v>
      </c>
      <c r="HW447" s="90">
        <f t="shared" si="1117"/>
        <v>0.10999999999999999</v>
      </c>
      <c r="HX447" s="73">
        <f>COUNTIFS($FZ$9:$FZ$497,"&gt;"&amp;FZ447,$ES$9:$ES$497,$ES447)+1</f>
        <v>42</v>
      </c>
      <c r="HY447" s="74">
        <f>COUNTIFS($GA$9:$GA$497,"&gt;"&amp;GA447,$ES$9:$ES$497,$ES447)+1</f>
        <v>41</v>
      </c>
      <c r="HZ447" s="74">
        <f>COUNTIFS($GB$9:$GB$497,"&gt;"&amp;GB447,$ES$9:$ES$497,$ES447)+1</f>
        <v>53</v>
      </c>
      <c r="IA447" s="74">
        <f>COUNTIFS($GC$9:$GC$497,"&gt;"&amp;GC447,$ES$9:$ES$497,$ES447)+1</f>
        <v>28</v>
      </c>
      <c r="IB447" s="74">
        <f>COUNTIFS($GD$9:$GD$497,"&gt;"&amp;GD447,$ES$9:$ES$497,$ES447)+1</f>
        <v>20</v>
      </c>
      <c r="IC447" s="74">
        <f>COUNTIFS($GE$9:$GE$497,"&gt;"&amp;GE447,$ES$9:$ES$497,$ES447)+1</f>
        <v>18</v>
      </c>
      <c r="ID447" s="74">
        <f>COUNTIFS($GF$9:$GF$497,"&gt;"&amp;GF447,$ES$9:$ES$497,$ES447)+1</f>
        <v>38</v>
      </c>
      <c r="IE447" s="74">
        <f>COUNTIFS($GG$9:$GG$497,"&gt;"&amp;GG447,$ES$9:$ES$497,$ES447)+1</f>
        <v>17</v>
      </c>
      <c r="IF447" s="74">
        <f>COUNTIFS($GH$9:$GH$497,"&gt;"&amp;GH447,$ES$9:$ES$497,$ES447)+1</f>
        <v>46</v>
      </c>
      <c r="IG447" s="84">
        <f>COUNTIFS($GI$9:$GI$497,"&gt;"&amp;GI447,$ES$9:$ES$497,$ES447)+1</f>
        <v>34</v>
      </c>
      <c r="IH447" s="148"/>
      <c r="II447" s="149"/>
      <c r="IJ447" s="149">
        <v>0.03</v>
      </c>
      <c r="IK447" s="149"/>
      <c r="IL447" s="149"/>
      <c r="IM447" s="150"/>
      <c r="IN447" s="151"/>
      <c r="IO447" s="152"/>
      <c r="IP447" s="153"/>
      <c r="IQ447" s="149"/>
      <c r="IR447" s="149"/>
      <c r="IS447" s="149"/>
      <c r="IT447" s="149"/>
      <c r="IU447" s="149"/>
      <c r="IV447" s="149"/>
      <c r="IW447" s="154"/>
      <c r="IX447" s="151"/>
      <c r="IY447" s="149"/>
      <c r="IZ447" s="149"/>
      <c r="JA447" s="149"/>
      <c r="JB447" s="149"/>
      <c r="JC447" s="149">
        <v>7.0000000000000007E-2</v>
      </c>
      <c r="JD447" s="149"/>
      <c r="JE447" s="155">
        <v>7.0000000000000007E-2</v>
      </c>
      <c r="JF447" s="153"/>
      <c r="JG447" s="149"/>
      <c r="JH447" s="149"/>
      <c r="JI447" s="149"/>
      <c r="JJ447" s="149"/>
      <c r="JK447" s="149"/>
      <c r="JL447" s="149"/>
      <c r="JM447" s="154"/>
      <c r="JN447" s="151"/>
      <c r="JO447" s="149"/>
      <c r="JP447" s="149"/>
      <c r="JQ447" s="149"/>
      <c r="JR447" s="149"/>
      <c r="JS447" s="149"/>
      <c r="JT447" s="149"/>
      <c r="JU447" s="149"/>
      <c r="JV447" s="149"/>
      <c r="JW447" s="149"/>
      <c r="JX447" s="149"/>
      <c r="JY447" s="149"/>
      <c r="JZ447" s="155"/>
      <c r="KA447" s="151"/>
      <c r="KB447" s="149"/>
      <c r="KC447" s="149"/>
      <c r="KD447" s="149"/>
      <c r="KE447" s="155"/>
      <c r="KF447" s="153"/>
      <c r="KG447" s="149"/>
      <c r="KH447" s="149"/>
      <c r="KI447" s="149"/>
      <c r="KJ447" s="149"/>
      <c r="KK447" s="156"/>
      <c r="KL447" s="149"/>
      <c r="KM447" s="149"/>
      <c r="KN447" s="149"/>
      <c r="KO447" s="149"/>
      <c r="KP447" s="149"/>
      <c r="KQ447" s="149"/>
      <c r="KR447" s="149"/>
      <c r="KS447" s="154"/>
      <c r="KT447" s="154"/>
      <c r="KU447" s="154"/>
      <c r="KV447" s="154"/>
      <c r="KW447" s="151"/>
      <c r="KX447" s="149"/>
      <c r="KY447" s="149"/>
      <c r="KZ447" s="149"/>
      <c r="LA447" s="149"/>
      <c r="LB447" s="149"/>
      <c r="LC447" s="154"/>
      <c r="LD447" s="151"/>
      <c r="LE447" s="152"/>
      <c r="LF447" s="157"/>
      <c r="LG447" s="158"/>
      <c r="LH447" s="151"/>
      <c r="LI447" s="149"/>
      <c r="LJ447" s="147"/>
      <c r="LK447" s="147"/>
      <c r="LL447" s="147"/>
      <c r="LM447" s="159"/>
      <c r="LN447" s="153"/>
      <c r="LO447" s="149"/>
      <c r="LP447" s="149"/>
      <c r="LQ447" s="149"/>
      <c r="LR447" s="154"/>
      <c r="LS447" s="151"/>
      <c r="LT447" s="149"/>
      <c r="LU447" s="149"/>
      <c r="LV447" s="149">
        <v>0.05</v>
      </c>
      <c r="LW447" s="149"/>
      <c r="LX447" s="149"/>
      <c r="LY447" s="149"/>
      <c r="LZ447" s="149"/>
      <c r="MA447" s="155"/>
      <c r="MB447" s="153"/>
      <c r="MC447" s="149"/>
      <c r="MD447" s="149"/>
      <c r="ME447" s="149"/>
      <c r="MF447" s="149"/>
      <c r="MG447" s="149"/>
      <c r="MH447" s="149"/>
      <c r="MI447" s="149"/>
      <c r="MJ447" s="149"/>
      <c r="MK447" s="149"/>
      <c r="ML447" s="149"/>
      <c r="MM447" s="149"/>
      <c r="MN447" s="156"/>
      <c r="MO447" s="156"/>
      <c r="MP447" s="154"/>
      <c r="MQ447" s="151"/>
      <c r="MR447" s="149"/>
      <c r="MS447" s="149"/>
      <c r="MT447" s="149"/>
      <c r="MU447" s="149"/>
      <c r="MV447" s="156"/>
      <c r="MW447" s="149"/>
      <c r="MX447" s="149"/>
      <c r="MY447" s="149"/>
      <c r="MZ447" s="149"/>
      <c r="NA447" s="149"/>
      <c r="NB447" s="149"/>
      <c r="NC447" s="149"/>
      <c r="ND447" s="154"/>
      <c r="NE447" s="154"/>
      <c r="NF447" s="154"/>
      <c r="NG447" s="154"/>
      <c r="NH447" s="151"/>
      <c r="NI447" s="149"/>
      <c r="NJ447" s="149"/>
      <c r="NK447" s="149"/>
      <c r="NL447" s="149"/>
      <c r="NM447" s="149"/>
      <c r="NN447" s="94"/>
      <c r="NO447" s="151"/>
      <c r="NP447" s="160"/>
      <c r="NQ447" s="196" t="s">
        <v>1613</v>
      </c>
      <c r="NR447" s="196" t="s">
        <v>1621</v>
      </c>
      <c r="NS447" s="198"/>
      <c r="NT447" s="198"/>
      <c r="NU447" s="199" t="s">
        <v>1622</v>
      </c>
      <c r="NV447" s="186">
        <v>44602</v>
      </c>
      <c r="NW447" s="198" t="s">
        <v>1099</v>
      </c>
      <c r="NX447" s="136" t="s">
        <v>1623</v>
      </c>
      <c r="NY447" s="138" t="s">
        <v>1138</v>
      </c>
      <c r="NZ447" s="136" t="s">
        <v>1623</v>
      </c>
      <c r="OA447" s="137"/>
      <c r="OB447" s="137"/>
      <c r="OC447" s="137"/>
      <c r="OD447" s="110">
        <f t="shared" si="1150"/>
        <v>240</v>
      </c>
      <c r="OE447" s="109">
        <v>5</v>
      </c>
      <c r="OF447" s="110">
        <f t="shared" si="1151"/>
        <v>23</v>
      </c>
      <c r="OG447" s="109">
        <v>7</v>
      </c>
      <c r="OH447" s="111">
        <f>ROUND(AVERAGEIF($ES$9:$ES$497,$ES447,EV$9:EV$497),0)</f>
        <v>79</v>
      </c>
      <c r="OI447" s="112">
        <f>ROUND(AVERAGEIF($ES$9:$ES$497,$ES447,EW$9:EW$497),0)</f>
        <v>32</v>
      </c>
      <c r="OJ447" s="112">
        <f>ROUND(AVERAGEIF($ES$9:$ES$497,$ES447,EX$9:EX$497),0)</f>
        <v>45</v>
      </c>
      <c r="OK447" s="112">
        <f>ROUND(AVERAGEIF($ES$9:$ES$497,$ES447,EY$9:EY$497),0)</f>
        <v>53</v>
      </c>
      <c r="OL447" s="112">
        <f>ROUND(AVERAGEIF($ES$9:$ES$497,$ES447,EZ$9:EZ$497),0)</f>
        <v>20</v>
      </c>
      <c r="OM447" s="112">
        <f>ROUND(AVERAGEIF($ES$9:$ES$497,$ES447,FA$9:FA$497),0)</f>
        <v>18</v>
      </c>
      <c r="ON447" s="112">
        <f>ROUND(AVERAGEIF($ES$9:$ES$497,$ES447,FB$9:FB$497),0)</f>
        <v>23</v>
      </c>
      <c r="OO447" s="112">
        <f>ROUND(AVERAGEIF($ES$9:$ES$497,$ES447,FC$9:FC$497),0)</f>
        <v>23</v>
      </c>
      <c r="OP447" s="112">
        <f>ROUND(AVERAGEIF($ES$9:$ES$497,$ES447,FD$9:FD$497),0)</f>
        <v>64</v>
      </c>
      <c r="OQ447" s="113">
        <f>ROUND(AVERAGEIF($ES$9:$ES$497,$ES447,FE$9:FE$497),0)</f>
        <v>68</v>
      </c>
      <c r="OR447" s="114">
        <f>ROUND(EV447/MAX(EV$9:EV$497)*100,0)</f>
        <v>81</v>
      </c>
      <c r="OS447" s="115">
        <f>ROUND(EW447/MAX(EW$9:EW$497)*100,0)</f>
        <v>46</v>
      </c>
      <c r="OT447" s="115">
        <f>ROUND(EX447/MAX(EX$9:EX$497)*100,0)</f>
        <v>60</v>
      </c>
      <c r="OU447" s="115">
        <f>ROUND(EY447/MAX(EY$9:EY$497)*100,0)</f>
        <v>66</v>
      </c>
      <c r="OV447" s="115">
        <f>ROUND(EZ447/MAX(EZ$9:EZ$497)*100,0)</f>
        <v>30</v>
      </c>
      <c r="OW447" s="115">
        <f>ROUND(FA447/MAX(FA$9:FA$497)*100,0)</f>
        <v>34</v>
      </c>
      <c r="OX447" s="115">
        <f>ROUND(FB447/MAX(FB$9:FB$497)*100,0)</f>
        <v>25</v>
      </c>
      <c r="OY447" s="116">
        <f>ROUND(FC447/MAX(FC$9:FC$497)*100,0)</f>
        <v>38</v>
      </c>
      <c r="OZ447" s="115">
        <f>ROUND(FD447/MAX(FD$9:FD$497)*100,0)</f>
        <v>74</v>
      </c>
      <c r="PA447" s="117">
        <f>ROUND(FE447/MAX(FE$9:FE$497)*100,0)</f>
        <v>52</v>
      </c>
      <c r="PB447" s="118">
        <f t="shared" si="1118"/>
        <v>588</v>
      </c>
      <c r="PC447" s="115">
        <f t="shared" si="1119"/>
        <v>498</v>
      </c>
      <c r="PD447" s="115">
        <f t="shared" si="1120"/>
        <v>678</v>
      </c>
      <c r="PE447" s="115">
        <f t="shared" si="1121"/>
        <v>664</v>
      </c>
      <c r="PF447" s="115">
        <f t="shared" si="1122"/>
        <v>626</v>
      </c>
      <c r="PG447" s="119">
        <f t="shared" si="1123"/>
        <v>513</v>
      </c>
      <c r="PH447" s="118">
        <f>ROUND(PB447/MAX(PB$9:PB$497)*100,0)</f>
        <v>70</v>
      </c>
      <c r="PI447" s="115">
        <f>ROUND(PC447/MAX(PC$9:PC$497)*100,0)</f>
        <v>60</v>
      </c>
      <c r="PJ447" s="115">
        <f>ROUND(PD447/MAX(PD$9:PD$497)*100,0)</f>
        <v>72</v>
      </c>
      <c r="PK447" s="115">
        <f>ROUND(PE447/MAX(PE$9:PE$497)*100,0)</f>
        <v>66</v>
      </c>
      <c r="PL447" s="115">
        <f>ROUND(PF447/MAX(PF$9:PF$497)*100,0)</f>
        <v>88</v>
      </c>
      <c r="PM447" s="119">
        <f>ROUND(PG447/MAX(PG$9:PG$497)*100,0)</f>
        <v>75</v>
      </c>
      <c r="PN447" s="118">
        <f>RANK(PH447,PH$9:PH$497,0)</f>
        <v>51</v>
      </c>
      <c r="PO447" s="115">
        <f>RANK(PI447,PI$9:PI$497,0)</f>
        <v>66</v>
      </c>
      <c r="PP447" s="115">
        <f>RANK(PJ447,PJ$9:PJ$497,0)</f>
        <v>51</v>
      </c>
      <c r="PQ447" s="115">
        <f>RANK(PK447,PK$9:PK$497,0)</f>
        <v>64</v>
      </c>
      <c r="PR447" s="115">
        <f>RANK(PL447,PL$9:PL$497,0)</f>
        <v>15</v>
      </c>
      <c r="PS447" s="119">
        <f>RANK(PM447,PM$9:PM$497,0)</f>
        <v>27</v>
      </c>
      <c r="PT447" s="120">
        <f>ROUND(FZ447/MAX(FZ$9:FZ$497)*100,0)</f>
        <v>65</v>
      </c>
      <c r="PU447" s="115">
        <f>ROUND(GA447/MAX(GA$9:GA$497)*100,0)</f>
        <v>27</v>
      </c>
      <c r="PV447" s="115">
        <f>ROUND(GB447/MAX(GB$9:GB$497)*100,0)</f>
        <v>43</v>
      </c>
      <c r="PW447" s="115">
        <f>ROUND(GC447/MAX(GC$9:GC$497)*100,0)</f>
        <v>64</v>
      </c>
      <c r="PX447" s="115">
        <f>ROUND(GD447/MAX(GD$9:GD$497)*100,0)</f>
        <v>17</v>
      </c>
      <c r="PY447" s="115">
        <f>ROUND(GE447/MAX(GE$9:GE$497)*100,0)</f>
        <v>19</v>
      </c>
      <c r="PZ447" s="115">
        <f>ROUND(GF447/MAX(GF$9:GF$497)*100,0)</f>
        <v>13</v>
      </c>
      <c r="QA447" s="116">
        <f>ROUND(GG447/MAX(GG$9:GG$497)*100,0)</f>
        <v>25</v>
      </c>
      <c r="QB447" s="115">
        <f>ROUND(GH447/MAX(GH$9:GH$497)*100,0)</f>
        <v>40</v>
      </c>
      <c r="QC447" s="121">
        <f>ROUND(GI447/MAX(GI$9:GI$497)*100,0)</f>
        <v>33</v>
      </c>
      <c r="QD447" s="120">
        <f>ROUND(AVERAGEIF($ES$9:$ES$497,$ES447,PT$9:PT$497),0)</f>
        <v>62</v>
      </c>
      <c r="QE447" s="120">
        <f>ROUND(AVERAGEIF($ES$9:$ES$497,$ES447,PU$9:PU$497),0)</f>
        <v>26</v>
      </c>
      <c r="QF447" s="120">
        <f>ROUND(AVERAGEIF($ES$9:$ES$497,$ES447,PV$9:PV$497),0)</f>
        <v>48</v>
      </c>
      <c r="QG447" s="120">
        <f>ROUND(AVERAGEIF($ES$9:$ES$497,$ES447,PW$9:PW$497),0)</f>
        <v>58</v>
      </c>
      <c r="QH447" s="120">
        <f>ROUND(AVERAGEIF($ES$9:$ES$497,$ES447,PX$9:PX$497),0)</f>
        <v>15</v>
      </c>
      <c r="QI447" s="120">
        <f>ROUND(AVERAGEIF($ES$9:$ES$497,$ES447,PY$9:PY$497),0)</f>
        <v>14</v>
      </c>
      <c r="QJ447" s="120">
        <f>ROUND(AVERAGEIF($ES$9:$ES$497,$ES447,PZ$9:PZ$497),0)</f>
        <v>14</v>
      </c>
      <c r="QK447" s="120">
        <f>ROUND(AVERAGEIF($ES$9:$ES$497,$ES447,QA$9:QA$497),0)</f>
        <v>15</v>
      </c>
      <c r="QL447" s="120">
        <f>ROUND(AVERAGEIF($ES$9:$ES$497,$ES447,QB$9:QB$497),0)</f>
        <v>41</v>
      </c>
      <c r="QM447" s="120">
        <f>ROUND(AVERAGEIF($ES$9:$ES$497,$ES447,QC$9:QC$497),0)</f>
        <v>30</v>
      </c>
      <c r="QN447" s="114">
        <f t="shared" si="1124"/>
        <v>471</v>
      </c>
      <c r="QO447" s="115">
        <f t="shared" si="1125"/>
        <v>367</v>
      </c>
      <c r="QP447" s="115">
        <f t="shared" si="1126"/>
        <v>539</v>
      </c>
      <c r="QQ447" s="115">
        <f t="shared" si="1127"/>
        <v>546</v>
      </c>
      <c r="QR447" s="115">
        <f t="shared" si="1128"/>
        <v>621</v>
      </c>
      <c r="QS447" s="119">
        <f t="shared" si="1129"/>
        <v>401</v>
      </c>
      <c r="QT447" s="114">
        <f>ROUND((QN447-MIN(QN$9:QN$497))/(MAX(QN$9:QN$497)-MIN(QN$9:QN$497))*100,0)</f>
        <v>38</v>
      </c>
      <c r="QU447" s="115">
        <f>ROUND((QO447-MIN(QO$9:QO$497))/(MAX(QO$9:QO$497)-MIN(QO$9:QO$497))*100,0)</f>
        <v>23</v>
      </c>
      <c r="QV447" s="115">
        <f>ROUND((QP447-MIN(QP$9:QP$497))/(MAX(QP$9:QP$497)-MIN(QP$9:QP$497))*100,0)</f>
        <v>27</v>
      </c>
      <c r="QW447" s="115">
        <f>ROUND((QQ447-MIN(QQ$9:QQ$497))/(MAX(QQ$9:QQ$497)-MIN(QQ$9:QQ$497))*100,0)</f>
        <v>33</v>
      </c>
      <c r="QX447" s="115">
        <f>ROUND((QR447-MIN(QR$9:QR$497))/(MAX(QR$9:QR$497)-MIN(QR$9:QR$497))*100,0)</f>
        <v>66</v>
      </c>
      <c r="QY447" s="115">
        <f>ROUND((QS447-MIN(QS$9:QS$497))/(MAX(QS$9:QS$497)-MIN(QS$9:QS$497))*100,0)</f>
        <v>45</v>
      </c>
      <c r="QZ447" s="114">
        <f>RANK(QN447,QN$9:QN$497,0)</f>
        <v>225</v>
      </c>
      <c r="RA447" s="115">
        <f>RANK(QO447,QO$9:QO$497,0)</f>
        <v>235</v>
      </c>
      <c r="RB447" s="115">
        <f>RANK(QP447,QP$9:QP$497,0)</f>
        <v>252</v>
      </c>
      <c r="RC447" s="115">
        <f>RANK(QQ447,QQ$9:QQ$497,0)</f>
        <v>244</v>
      </c>
      <c r="RD447" s="115">
        <f>RANK(QR447,QR$9:QR$497,0)</f>
        <v>86</v>
      </c>
      <c r="RE447" s="115">
        <f>RANK(QS447,QS$9:QS$497,0)</f>
        <v>153</v>
      </c>
      <c r="RF447" s="122"/>
      <c r="RG447" s="115">
        <f>($RH$3*(IH447+IJ447)*100*100/MAX(EX$9:EX$497)*$RO$3) +($RH$3*(II447+IJ447)*100*100/MAX(EX$9:EX$497)*$RO$4) + ($RH$3*IK447*100*100/MAX(EX$9:EX$497)*0.098)</f>
        <v>12.524999999999999</v>
      </c>
      <c r="RH447" s="115">
        <f>($RH$4*IL447*100*100/MAX(EZ$9:EZ$497))*$RQ$3</f>
        <v>0</v>
      </c>
      <c r="RI447" s="115">
        <f>($RH$3*IM447*100*100/MAX(EY$9:EY$497))*$RQ$4</f>
        <v>0</v>
      </c>
      <c r="RJ447" s="115">
        <f>($RH$3*IN447*100*100/MAX(EX$9:EX$497))</f>
        <v>0</v>
      </c>
      <c r="RK447" s="115">
        <f>($RH$4*IO447*100*100/MAX(EZ$9:EZ$497))*$RQ$3</f>
        <v>0</v>
      </c>
      <c r="RL447" s="115">
        <f>(($RL$4*IP447*100*((100/MAX(EX$9:EX$497)+100/MAX(EZ$9:EZ$497))/2))+($RL$4*IQ447*100*((100/MAX(EX$9:EX$497)+100/MAX(EZ$9:EZ$497))/2))+($RL$4*IR447*100*((100/MAX(EX$9:EX$497)+100/MAX(EZ$9:EZ$497))/2))+($RL$4*IS447*100*((100/MAX(EX$9:EX$497)+100/MAX(EZ$9:EZ$497))/2))+($RL$4*IT447*100*((100/MAX(EX$9:EX$497)+100/MAX(EZ$9:EZ$497))/2))+($RL$4*IU447*100*((100/MAX(EX$9:EX$497)+100/MAX(EZ$9:EZ$497))/2))+($RL$4*IV447*100*((100/MAX(EX$9:EX$497)+100/MAX(EZ$9:EZ$497))/2))+($RL$4*IW447*100*((100/MAX(EX$9:EX$497)+100/MAX(EZ$9:EZ$497))/2)))*$RS$3</f>
        <v>0</v>
      </c>
      <c r="RM447" s="115">
        <f>(($RH$3*IX447*100*100/MAX(EX$9:EX$497))+($RH$3*IY447*100*100/MAX(EX$9:EX$497))+($RH$3*IZ447*100*100/MAX(EX$9:EX$497))+($RH$3*JA447*100*100/MAX(EX$9:EX$497))+($RH$3*JB447*100*100/MAX(EX$9:EX$497))+($RH$3*JC447*100*100/MAX(EX$9:EX$497))+($RH$3*JD447*100*100/MAX(EX$9:EX$497))+($RH$3*JE447*100*100/MAX(EX$9:EX$497)))*$RS$4</f>
        <v>11.690000000000001</v>
      </c>
      <c r="RN447" s="115">
        <f>(($RH$4*JF447*100*100/MAX(EZ$9:EZ$497)) + ($RH$4*JG447*100*100/MAX(EZ$9:EZ$497)) + ($RH$4*JH447*100*100/MAX(EZ$9:EZ$497)) + ($RH$4*JI447*100*100/MAX(EZ$9:EZ$497)) + ($RH$4*JJ447*100*100/MAX(EZ$9:EZ$497)) + ($RH$4*JK447*100*100/MAX(EZ$9:EZ$497)) + ($RH$4*JL447*100*100/MAX(EZ$9:EZ$497)) + ($RH$4*JM447*100*100/MAX(EZ$9:EZ$497)))*$RU$3</f>
        <v>0</v>
      </c>
      <c r="RO447" s="115">
        <f>(($RL$4*JN447*100*((100/MAX(EX$9:EX$497)+100/MAX(EZ$9:EZ$497))/2))+($RL$4*JO447*100*((100/MAX(EX$9:EX$497)+100/MAX(EZ$9:EZ$497))/2))+($RL$4*JP447*100*((100/MAX(EX$9:EX$497)+100/MAX(EZ$9:EZ$497))/2))+($RL$4*JQ447*100*((100/MAX(EX$9:EX$497)+100/MAX(EZ$9:EZ$497))/2))+($RL$4*JR447*100*((100/MAX(EX$9:EX$497)+100/MAX(EZ$9:EZ$497))/2))+($RL$4*JS447*100*((100/MAX(EX$9:EX$497)+100/MAX(EZ$9:EZ$497))/2))+($RL$4*JT447*100*((100/MAX(EX$9:EX$497)+100/MAX(EZ$9:EZ$497))/2))+($RL$4*JU447*100*((100/MAX(EX$9:EX$497)+100/MAX(EZ$9:EZ$497))/2))+($RL$4*JV447*100*((100/MAX(EX$9:EX$497)+100/MAX(EZ$9:EZ$497))/2))+($RL$4*JW447*100*((100/MAX(EX$9:EX$497)+100/MAX(EZ$9:EZ$497))/2))+($RL$4*JX447*100*((100/MAX(EX$9:EX$497)+100/MAX(EZ$9:EZ$497))/2))+($RL$4*JY447*100*((100/MAX(EX$9:EX$497)+100/MAX(EZ$9:EZ$497))/2))+($RL$4*JZ447*100*((100/MAX(EX$9:EX$497)+100/MAX(EZ$9:EZ$497))/2)))*$RW$3/2</f>
        <v>0</v>
      </c>
      <c r="RP447" s="119">
        <f>($RJ$3*KA447*100*100/MAX(FA$9:FA$497)) + ($RJ$3*KB447*100*100/MAX(FA$9:FA$497)/2) + ($RJ$3*KC447*100*100/MAX(FA$9:FA$497)/2) + ($RJ$3*KD447*100*100/MAX(FA$9:FA$497)/4) + ($RJ$3*KE447*100*100/MAX(FA$9:FA$497)/4)</f>
        <v>0</v>
      </c>
      <c r="RQ447" s="118">
        <f>($RL$4*KF447*100*((100/MAX(EX$9:EX$497)+100/MAX(EZ$9:EZ$497)))) * ($RO$3/2) + (($RL$4*KG447*100*((100/MAX(EX$9:EX$497)+100/MAX(EZ$9:EZ$497))))+($RL$4*KH447*100*((100/MAX(EX$9:EX$497)+100/MAX(EZ$9:EZ$497))))+($RL$4*KI447*100*((100/MAX(EX$9:EX$497)+100/MAX(EZ$9:EZ$497))))+($RL$4*KJ447*100*((100/MAX(EX$9:EX$497)+100/MAX(EZ$9:EZ$497))))+($RL$4*KK447*100*((100/MAX(EX$9:EX$497)+100/MAX(EZ$9:EZ$497))))+($RL$4*KL447*100*((100/MAX(EX$9:EX$497)+100/MAX(EZ$9:EZ$497))))+($RL$4*KM447*100*((100/MAX(EX$9:EX$497)+100/MAX(EZ$9:EZ$497))))+($RL$4*KN447*100*((100/MAX(EX$9:EX$497)+100/MAX(EZ$9:EZ$497))))+($RL$4*KO447*100*((100/MAX(EX$9:EX$497)+100/MAX(EZ$9:EZ$497))))+($RL$4*KP447*100*((100/MAX(EX$9:EX$497)+100/MAX(EZ$9:EZ$497))))+($RL$4*KQ447*100*((100/MAX(EX$9:EX$497)+100/MAX(EZ$9:EZ$497))))+($RL$4*KR447*100*((100/MAX(EX$9:EX$497)+100/MAX(EZ$9:EZ$497))))+($RL$4*KS447*100*((100/MAX(EX$9:EX$497)+100/MAX(EZ$9:EZ$497))))+($RL$4*KV447*100*((100/MAX(EX$9:EX$497)+100/MAX(EZ$9:EZ$497))))) * (($RO$3+$RO$4)/6)</f>
        <v>0</v>
      </c>
      <c r="RR447" s="115">
        <f>(($RL$4*KW447*100*((100/MAX(EX$9:EX$497)+100/MAX(EZ$9:EZ$497))))) * ($RO$3/2) + (($RL$4*KX447*100*((100/MAX(EX$9:EX$497)+100/MAX(EZ$9:EZ$497))))+($RL$4*KY447*100*((100/MAX(EX$9:EX$497)+100/MAX(EZ$9:EZ$497))))+($RL$4*KZ447*100*((100/MAX(EX$9:EX$497)+100/MAX(EZ$9:EZ$497))))+($RL$4*LA447*100*((100/MAX(EX$9:EX$497)+100/MAX(EZ$9:EZ$497))))+($RL$4*LB447*100*((100/MAX(EX$9:EX$497)+100/MAX(EZ$9:EZ$497))))+($RL$4*LC447*100*((100/MAX(EX$9:EX$497)+100/MAX(EZ$9:EZ$497))))) * (($RO$3+$RO$4)/6)</f>
        <v>0</v>
      </c>
      <c r="RS447" s="119">
        <f>(($RL$4*LD447*100*((100/MAX(EX$9:EX$497)+100/MAX(EZ$9:EZ$497))))+($RL$4*LE447*100*((100/MAX(EX$9:EX$497)+100/MAX(EZ$9:EZ$497))))) * (($RO$3+$RO$4)/6)</f>
        <v>0</v>
      </c>
      <c r="RT447" s="118">
        <f>($RJ$4*LH447*100*(100/MAX(EV$9:EV$497)))+($RJ$4*LI447*100*(100/MAX(EV$9:EV$497)))</f>
        <v>0</v>
      </c>
      <c r="RU447" s="119">
        <f>($RJ$4*LJ447*(100/MAX(EV$9:EV$497)))/2 + ($RL$3*LK447*(100/MAX(EW$9:EW$497))) + ($RJ$4*LL447*(100/MAX(EV$9:EV$497)))/4 + ($RL$3*LM447*(100/MAX(EW$9:EW$497)))</f>
        <v>0</v>
      </c>
      <c r="RV447" s="118">
        <f>($RJ$4*LN447*100*100/MAX(EV$9:EV$497)/2)+($RJ$4*LO447*100*100/MAX(EV$9:EV$497)/2)+($RJ$4*LP447*100*100/MAX(EV$9:EV$497))+($RJ$4*LQ447*100*100/MAX(EV$9:EV$497))+($RJ$4*LR447*100*100/MAX(EV$9:EV$497))</f>
        <v>0</v>
      </c>
      <c r="RW447" s="115">
        <f>($RJ$4*LS447*100*100/MAX(EV$9:EV$497)) + (($RJ$4*LT447*100*100/MAX(EV$9:EV$497))+($RJ$4*LU447*100*100/MAX(EV$9:EV$497))+($RJ$4*LV447*100*100/MAX(EV$9:EV$497))+($RJ$4*LW447*100*100/MAX(EV$9:EV$497))+($RJ$4*LX447*100*100/MAX(EV$9:EV$497))+($RJ$4*LY447*100*100/MAX(EV$9:EV$497))+($RJ$4*LZ447*100*100/MAX(EV$9:EV$497))+($RJ$4*MA447*100*100/MAX(EV$9:EV$497)))/2</f>
        <v>4.213483146067416</v>
      </c>
      <c r="RX447" s="119">
        <f>($RJ$4*MB447*100*100/MAX(EV$9:EV$497))+($RJ$4*MC447*100*100/MAX(EV$9:EV$497))+($RJ$4*MD447*100*100/MAX(EV$9:EV$497))+($RJ$4*ME447*100*100/MAX(EV$9:EV$497))+($RJ$4*MF447*100*100/MAX(EV$9:EV$497))+($RJ$4*MG447*100*100/MAX(EV$9:EV$497))+($RJ$4*MH447*100*100/MAX(EV$9:EV$497))+($RJ$4*MI447*100*100/MAX(EV$9:EV$497))+($RJ$4*MJ447*100*100/MAX(EV$9:EV$497))+($RJ$4*MK447*100*100/MAX(EV$9:EV$497))+($RJ$4*ML447*100*100/MAX(EV$9:EV$497))+($RJ$4*MM447*100*100/MAX(EV$9:EV$497))+($RJ$4*MN447*100*100/MAX(EV$9:EV$497))</f>
        <v>0</v>
      </c>
      <c r="RY447" s="118">
        <f>($RJ$4*MQ447*100*100/MAX(EV$9:EV$497))/2 + (($RJ$4*MR447*100*100/MAX(EV$9:EV$497))+($RJ$4*MS447*100*100/MAX(EV$9:EV$497))+($RJ$4*MT447*100*100/MAX(EV$9:EV$497))+($RJ$4*MU447*100*100/MAX(EV$9:EV$497))+($RJ$4*MV447*100*100/MAX(EV$9:EV$497))+($RJ$4*MW447*100*100/MAX(EV$9:EV$497))+($RJ$4*MX447*100*100/MAX(EV$9:EV$497))+($RJ$4*MY447*100*100/MAX(EV$9:EV$497))+($RJ$4*MZ447*100*100/MAX(EV$9:EV$497))+($RJ$4*NA447*100*100/MAX(EV$9:EV$497))+($RJ$4*NB447*100*100/MAX(EV$9:EV$497))+($RJ$4*NC447*100*100/MAX(EV$9:EV$497))+($RJ$4*ND447*100*100/MAX(EV$9:EV$497))+($RJ$4*NG447*100*100/MAX(EV$9:EV$497)))/4</f>
        <v>0</v>
      </c>
      <c r="RZ447" s="115">
        <f>($RJ$4*NH447*100*100/MAX(EV$9:EV$497))/2 + (($RJ$4*NI447*100*100/MAX(EV$9:EV$497))+($RJ$4*NJ447*100*100/MAX(EV$9:EV$497))+($RJ$4*NK447*100*100/MAX(EV$9:EV$497))+($RJ$4*NL447*100*100/MAX(EV$9:EV$497))+($RJ$4*NM447*100*100/MAX(EV$9:EV$497))+($RJ$4*NN447*100*100/MAX(EV$9:EV$497)))/4</f>
        <v>0</v>
      </c>
      <c r="SA447" s="117">
        <f>(($RJ$4*NO447*100*100/MAX(EV$9:EV$497))+($RJ$4*NP447*100*100/MAX(EV$9:EV$497)))/4</f>
        <v>0</v>
      </c>
      <c r="SB447" s="118">
        <f t="shared" si="1130"/>
        <v>28.428483146067414</v>
      </c>
      <c r="SC447" s="115">
        <f t="shared" si="1131"/>
        <v>25.057696629213481</v>
      </c>
      <c r="SD447" s="115">
        <f t="shared" si="1132"/>
        <v>1.053370786516854</v>
      </c>
      <c r="SE447" s="115">
        <f t="shared" si="1133"/>
        <v>71.701029962546812</v>
      </c>
      <c r="SF447" s="115">
        <f t="shared" si="1134"/>
        <v>1.053370786516854</v>
      </c>
      <c r="SG447" s="115">
        <f t="shared" si="1135"/>
        <v>4.213483146067416</v>
      </c>
      <c r="SH447" s="115">
        <f>ROUND(SB447/MAX(SB$9:SB$497)*100,0)</f>
        <v>36</v>
      </c>
      <c r="SI447" s="115">
        <f>ROUND(SC447/MAX(SC$9:SC$497)*100,0)</f>
        <v>38</v>
      </c>
      <c r="SJ447" s="115">
        <f>ROUND(SD447/MAX(SD$9:SD$497)*100,0)</f>
        <v>2</v>
      </c>
      <c r="SK447" s="115">
        <f>ROUND(SE447/MAX(SE$9:SE$497)*100,0)</f>
        <v>55</v>
      </c>
      <c r="SL447" s="115">
        <f>ROUND(SF447/MAX(SF$9:SF$497)*100,0)</f>
        <v>3</v>
      </c>
      <c r="SM447" s="121">
        <f>ROUND(SG447/MAX(SG$9:SG$497)*100,0)</f>
        <v>4</v>
      </c>
      <c r="SN447" s="115">
        <f>ROUND(AVERAGEIF($ES$9:$ES$497,$ES447,SH$9:SH$497),0)</f>
        <v>26</v>
      </c>
      <c r="SO447" s="115">
        <f>ROUND(AVERAGEIF($ES$9:$ES$497,$ES447,SI$9:SI$497),0)</f>
        <v>23</v>
      </c>
      <c r="SP447" s="115">
        <f>ROUND(AVERAGEIF($ES$9:$ES$497,$ES447,SJ$9:SJ$497),0)</f>
        <v>4</v>
      </c>
      <c r="SQ447" s="115">
        <f>ROUND(AVERAGEIF($ES$9:$ES$497,$ES447,SK$9:SK$497),0)</f>
        <v>20</v>
      </c>
      <c r="SR447" s="115">
        <f>ROUND(AVERAGEIF($ES$9:$ES$497,$ES447,SL$9:SL$497),0)</f>
        <v>7</v>
      </c>
      <c r="SS447" s="121">
        <f>ROUND(AVERAGEIF($ES$9:$ES$497,$ES447,SM$9:SM$497),0)</f>
        <v>6</v>
      </c>
      <c r="ST447" s="114">
        <f>RANK(SB447,SB$9:SB$497,0)</f>
        <v>122</v>
      </c>
      <c r="SU447" s="115">
        <f>RANK(SC447,SC$9:SC$497,0)</f>
        <v>73</v>
      </c>
      <c r="SV447" s="115">
        <f>RANK(SD447,SD$9:SD$497,0)</f>
        <v>216</v>
      </c>
      <c r="SW447" s="115">
        <f>RANK(SE447,SE$9:SE$497,0)</f>
        <v>38</v>
      </c>
      <c r="SX447" s="115">
        <f>RANK(SF447,SF$9:SF$497,0)</f>
        <v>199</v>
      </c>
      <c r="SY447" s="115">
        <f>RANK(SG447,SG$9:SG$497,0)</f>
        <v>173</v>
      </c>
      <c r="SZ447" s="115">
        <f>COUNTIFS(SB$9:SB$497,"&gt;"&amp;SB447,$ES$9:$ES$497,$ES447)+1</f>
        <v>31</v>
      </c>
      <c r="TA447" s="115">
        <f>COUNTIFS(SC$9:SC$497,"&gt;"&amp;SC447,$ES$9:$ES$497,$ES447)+1</f>
        <v>27</v>
      </c>
      <c r="TB447" s="115">
        <f>COUNTIFS(SD$9:SD$497,"&gt;"&amp;SD447,$ES$9:$ES$497,$ES447)+1</f>
        <v>45</v>
      </c>
      <c r="TC447" s="115">
        <f>COUNTIFS(SE$9:SE$497,"&gt;"&amp;SE447,$ES$9:$ES$497,$ES447)+1</f>
        <v>12</v>
      </c>
      <c r="TD447" s="115">
        <f>COUNTIFS(SF$9:SF$497,"&gt;"&amp;SF447,$ES$9:$ES$497,$ES447)+1</f>
        <v>45</v>
      </c>
      <c r="TE447" s="117">
        <f>COUNTIFS(SG$9:SG$497,"&gt;"&amp;SG447,$ES$9:$ES$497,$ES447)+1</f>
        <v>40</v>
      </c>
      <c r="TF447" s="118">
        <f t="shared" si="1136"/>
        <v>124</v>
      </c>
      <c r="TG447" s="115">
        <f t="shared" si="1137"/>
        <v>108</v>
      </c>
      <c r="TH447" s="115">
        <f t="shared" si="1138"/>
        <v>62</v>
      </c>
      <c r="TI447" s="115">
        <f t="shared" si="1139"/>
        <v>127</v>
      </c>
      <c r="TJ447" s="115">
        <f t="shared" si="1140"/>
        <v>69</v>
      </c>
      <c r="TK447" s="115">
        <f t="shared" si="1141"/>
        <v>92</v>
      </c>
      <c r="TL447" s="117">
        <f t="shared" si="1142"/>
        <v>79</v>
      </c>
      <c r="TM447" s="118">
        <f>ROUND(TF447/MAX(TF$9:TF$497)*100,0)</f>
        <v>69</v>
      </c>
      <c r="TN447" s="115">
        <f>ROUND(TG447/MAX(TG$9:TG$497)*100,0)</f>
        <v>59</v>
      </c>
      <c r="TO447" s="115">
        <f>ROUND(TH447/MAX(TH$9:TH$497)*100,0)</f>
        <v>34</v>
      </c>
      <c r="TP447" s="115">
        <f>ROUND(TI447/MAX(TI$9:TI$497)*100,0)</f>
        <v>70</v>
      </c>
      <c r="TQ447" s="115">
        <f>ROUND(TJ447/MAX(TJ$9:TJ$497)*100,0)</f>
        <v>35</v>
      </c>
      <c r="TR447" s="115">
        <f>ROUND(TK447/MAX(TK$9:TK$497)*100,0)</f>
        <v>47</v>
      </c>
      <c r="TS447" s="119">
        <f>ROUND(TL447/MAX(TL$9:TL$497)*100,0)</f>
        <v>40</v>
      </c>
      <c r="TT447" s="120">
        <f>RANK(TM447,TM$9:TM$497,0)</f>
        <v>63</v>
      </c>
      <c r="TU447" s="115">
        <f>RANK(TN447,TN$9:TN$497,0)</f>
        <v>59</v>
      </c>
      <c r="TV447" s="115">
        <f>RANK(TO447,TO$9:TO$497,0)</f>
        <v>107</v>
      </c>
      <c r="TW447" s="115">
        <f>RANK(TP447,TP$9:TP$497,0)</f>
        <v>33</v>
      </c>
      <c r="TX447" s="115">
        <f>RANK(TQ447,TQ$9:TQ$497,0)</f>
        <v>90</v>
      </c>
      <c r="TY447" s="115">
        <f>RANK(TR447,TR$9:TR$497,0)</f>
        <v>54</v>
      </c>
      <c r="TZ447" s="121">
        <f>RANK(TS447,TS$9:TS$497,0)</f>
        <v>63</v>
      </c>
      <c r="UA447" s="132"/>
      <c r="UB447" s="7" t="s">
        <v>1</v>
      </c>
    </row>
    <row r="448" spans="1:548" x14ac:dyDescent="0.15">
      <c r="A448" s="183">
        <v>440</v>
      </c>
      <c r="B448" s="200" t="s">
        <v>1621</v>
      </c>
      <c r="C448" s="143"/>
      <c r="D448" s="143"/>
      <c r="E448" s="161" t="s">
        <v>518</v>
      </c>
      <c r="F448" s="65">
        <v>128</v>
      </c>
      <c r="G448" s="65" t="s">
        <v>908</v>
      </c>
      <c r="H448" s="144" t="s">
        <v>1005</v>
      </c>
      <c r="I448" s="66" t="s">
        <v>521</v>
      </c>
      <c r="J448" s="67" t="s">
        <v>521</v>
      </c>
      <c r="K448" s="67" t="s">
        <v>521</v>
      </c>
      <c r="L448" s="67" t="s">
        <v>521</v>
      </c>
      <c r="M448" s="67" t="s">
        <v>521</v>
      </c>
      <c r="N448" s="67" t="s">
        <v>521</v>
      </c>
      <c r="O448" s="67" t="s">
        <v>521</v>
      </c>
      <c r="P448" s="67" t="s">
        <v>521</v>
      </c>
      <c r="Q448" s="67" t="s">
        <v>521</v>
      </c>
      <c r="R448" s="68" t="s">
        <v>521</v>
      </c>
      <c r="S448" s="69" t="s">
        <v>521</v>
      </c>
      <c r="T448" s="67" t="s">
        <v>521</v>
      </c>
      <c r="U448" s="67" t="s">
        <v>521</v>
      </c>
      <c r="V448" s="67" t="s">
        <v>521</v>
      </c>
      <c r="W448" s="67" t="s">
        <v>521</v>
      </c>
      <c r="X448" s="67" t="s">
        <v>521</v>
      </c>
      <c r="Y448" s="67" t="s">
        <v>521</v>
      </c>
      <c r="Z448" s="67" t="s">
        <v>521</v>
      </c>
      <c r="AA448" s="67" t="s">
        <v>521</v>
      </c>
      <c r="AB448" s="68" t="s">
        <v>521</v>
      </c>
      <c r="AC448" s="69" t="s">
        <v>521</v>
      </c>
      <c r="AD448" s="67" t="s">
        <v>521</v>
      </c>
      <c r="AE448" s="67" t="s">
        <v>521</v>
      </c>
      <c r="AF448" s="67" t="s">
        <v>521</v>
      </c>
      <c r="AG448" s="67" t="s">
        <v>521</v>
      </c>
      <c r="AH448" s="67" t="s">
        <v>521</v>
      </c>
      <c r="AI448" s="67" t="s">
        <v>521</v>
      </c>
      <c r="AJ448" s="67" t="s">
        <v>521</v>
      </c>
      <c r="AK448" s="67" t="s">
        <v>521</v>
      </c>
      <c r="AL448" s="68" t="s">
        <v>521</v>
      </c>
      <c r="AM448" s="69" t="s">
        <v>521</v>
      </c>
      <c r="AN448" s="67" t="s">
        <v>521</v>
      </c>
      <c r="AO448" s="67" t="s">
        <v>521</v>
      </c>
      <c r="AP448" s="67" t="s">
        <v>521</v>
      </c>
      <c r="AQ448" s="67" t="s">
        <v>521</v>
      </c>
      <c r="AR448" s="67" t="s">
        <v>521</v>
      </c>
      <c r="AS448" s="67" t="s">
        <v>521</v>
      </c>
      <c r="AT448" s="67" t="s">
        <v>521</v>
      </c>
      <c r="AU448" s="67" t="s">
        <v>521</v>
      </c>
      <c r="AV448" s="68" t="s">
        <v>521</v>
      </c>
      <c r="AW448" s="69" t="s">
        <v>521</v>
      </c>
      <c r="AX448" s="67" t="s">
        <v>521</v>
      </c>
      <c r="AY448" s="67" t="s">
        <v>521</v>
      </c>
      <c r="AZ448" s="67" t="s">
        <v>521</v>
      </c>
      <c r="BA448" s="67" t="s">
        <v>521</v>
      </c>
      <c r="BB448" s="67" t="s">
        <v>521</v>
      </c>
      <c r="BC448" s="67" t="s">
        <v>521</v>
      </c>
      <c r="BD448" s="67" t="s">
        <v>521</v>
      </c>
      <c r="BE448" s="67" t="s">
        <v>521</v>
      </c>
      <c r="BF448" s="68" t="s">
        <v>521</v>
      </c>
      <c r="BG448" s="69" t="s">
        <v>521</v>
      </c>
      <c r="BH448" s="67" t="s">
        <v>521</v>
      </c>
      <c r="BI448" s="67" t="s">
        <v>521</v>
      </c>
      <c r="BJ448" s="67" t="s">
        <v>521</v>
      </c>
      <c r="BK448" s="67" t="s">
        <v>521</v>
      </c>
      <c r="BL448" s="67" t="s">
        <v>521</v>
      </c>
      <c r="BM448" s="67" t="s">
        <v>521</v>
      </c>
      <c r="BN448" s="67" t="s">
        <v>521</v>
      </c>
      <c r="BO448" s="67" t="s">
        <v>521</v>
      </c>
      <c r="BP448" s="68" t="s">
        <v>521</v>
      </c>
      <c r="BQ448" s="70" t="s">
        <v>521</v>
      </c>
      <c r="BR448" s="67" t="s">
        <v>521</v>
      </c>
      <c r="BS448" s="67" t="s">
        <v>521</v>
      </c>
      <c r="BT448" s="67" t="s">
        <v>521</v>
      </c>
      <c r="BU448" s="67" t="s">
        <v>521</v>
      </c>
      <c r="BV448" s="67" t="s">
        <v>521</v>
      </c>
      <c r="BW448" s="67" t="s">
        <v>521</v>
      </c>
      <c r="BX448" s="67" t="s">
        <v>521</v>
      </c>
      <c r="BY448" s="67" t="s">
        <v>521</v>
      </c>
      <c r="BZ448" s="68" t="s">
        <v>521</v>
      </c>
      <c r="CA448" s="69" t="s">
        <v>521</v>
      </c>
      <c r="CB448" s="67" t="s">
        <v>521</v>
      </c>
      <c r="CC448" s="67" t="s">
        <v>521</v>
      </c>
      <c r="CD448" s="67" t="s">
        <v>521</v>
      </c>
      <c r="CE448" s="67" t="s">
        <v>521</v>
      </c>
      <c r="CF448" s="67" t="s">
        <v>521</v>
      </c>
      <c r="CG448" s="67" t="s">
        <v>521</v>
      </c>
      <c r="CH448" s="67" t="s">
        <v>521</v>
      </c>
      <c r="CI448" s="67" t="s">
        <v>521</v>
      </c>
      <c r="CJ448" s="68" t="s">
        <v>521</v>
      </c>
      <c r="CK448" s="69" t="s">
        <v>521</v>
      </c>
      <c r="CL448" s="67" t="s">
        <v>521</v>
      </c>
      <c r="CM448" s="67" t="s">
        <v>521</v>
      </c>
      <c r="CN448" s="67" t="s">
        <v>521</v>
      </c>
      <c r="CO448" s="67" t="s">
        <v>521</v>
      </c>
      <c r="CP448" s="67" t="s">
        <v>521</v>
      </c>
      <c r="CQ448" s="67" t="s">
        <v>521</v>
      </c>
      <c r="CR448" s="67" t="s">
        <v>521</v>
      </c>
      <c r="CS448" s="67" t="s">
        <v>521</v>
      </c>
      <c r="CT448" s="68" t="s">
        <v>521</v>
      </c>
      <c r="CU448" s="69" t="s">
        <v>521</v>
      </c>
      <c r="CV448" s="67" t="s">
        <v>521</v>
      </c>
      <c r="CW448" s="67" t="s">
        <v>521</v>
      </c>
      <c r="CX448" s="67" t="s">
        <v>521</v>
      </c>
      <c r="CY448" s="67" t="s">
        <v>521</v>
      </c>
      <c r="CZ448" s="67" t="s">
        <v>521</v>
      </c>
      <c r="DA448" s="67" t="s">
        <v>521</v>
      </c>
      <c r="DB448" s="67" t="s">
        <v>521</v>
      </c>
      <c r="DC448" s="67" t="s">
        <v>521</v>
      </c>
      <c r="DD448" s="68" t="s">
        <v>521</v>
      </c>
      <c r="DE448" s="69" t="s">
        <v>521</v>
      </c>
      <c r="DF448" s="71" t="s">
        <v>521</v>
      </c>
      <c r="DG448" s="67" t="s">
        <v>521</v>
      </c>
      <c r="DH448" s="67" t="s">
        <v>521</v>
      </c>
      <c r="DI448" s="67" t="s">
        <v>521</v>
      </c>
      <c r="DJ448" s="67" t="s">
        <v>521</v>
      </c>
      <c r="DK448" s="67" t="s">
        <v>521</v>
      </c>
      <c r="DL448" s="67" t="s">
        <v>521</v>
      </c>
      <c r="DM448" s="67" t="s">
        <v>521</v>
      </c>
      <c r="DN448" s="68" t="s">
        <v>521</v>
      </c>
      <c r="DO448" s="70" t="s">
        <v>521</v>
      </c>
      <c r="DP448" s="71" t="s">
        <v>521</v>
      </c>
      <c r="DQ448" s="67" t="s">
        <v>521</v>
      </c>
      <c r="DR448" s="67" t="s">
        <v>521</v>
      </c>
      <c r="DS448" s="67" t="s">
        <v>521</v>
      </c>
      <c r="DT448" s="67" t="s">
        <v>521</v>
      </c>
      <c r="DU448" s="67" t="s">
        <v>521</v>
      </c>
      <c r="DV448" s="67" t="s">
        <v>521</v>
      </c>
      <c r="DW448" s="67" t="s">
        <v>521</v>
      </c>
      <c r="DX448" s="72" t="s">
        <v>521</v>
      </c>
      <c r="DY448" s="146" t="s">
        <v>522</v>
      </c>
      <c r="DZ448" s="74">
        <v>3</v>
      </c>
      <c r="EA448" s="74">
        <v>4</v>
      </c>
      <c r="EB448" s="74">
        <v>4</v>
      </c>
      <c r="EC448" s="75">
        <v>5</v>
      </c>
      <c r="ED448" s="168" t="s">
        <v>522</v>
      </c>
      <c r="EE448" s="74">
        <f t="shared" si="1095"/>
        <v>3</v>
      </c>
      <c r="EF448" s="74">
        <f t="shared" si="1143"/>
        <v>12</v>
      </c>
      <c r="EG448" s="74">
        <f t="shared" si="1144"/>
        <v>48</v>
      </c>
      <c r="EH448" s="77">
        <f t="shared" si="1145"/>
        <v>240</v>
      </c>
      <c r="EI448" s="73">
        <v>10</v>
      </c>
      <c r="EJ448" s="74">
        <v>50</v>
      </c>
      <c r="EK448" s="74">
        <v>270</v>
      </c>
      <c r="EL448" s="74">
        <v>450</v>
      </c>
      <c r="EM448" s="75">
        <v>1350</v>
      </c>
      <c r="EN448" s="78">
        <v>1</v>
      </c>
      <c r="EO448" s="79">
        <f t="shared" si="1146"/>
        <v>1.6666666666666667</v>
      </c>
      <c r="EP448" s="79">
        <f t="shared" si="1147"/>
        <v>2.25</v>
      </c>
      <c r="EQ448" s="79">
        <f t="shared" si="1148"/>
        <v>0.9375</v>
      </c>
      <c r="ER448" s="80">
        <f t="shared" si="1149"/>
        <v>0.5625</v>
      </c>
      <c r="ES448" s="128" t="s">
        <v>564</v>
      </c>
      <c r="ET448" s="82" t="s">
        <v>1624</v>
      </c>
      <c r="EU448" s="83">
        <v>4</v>
      </c>
      <c r="EV448" s="146">
        <v>115</v>
      </c>
      <c r="EW448" s="147">
        <v>70</v>
      </c>
      <c r="EX448" s="147">
        <v>81</v>
      </c>
      <c r="EY448" s="147">
        <v>78</v>
      </c>
      <c r="EZ448" s="147">
        <v>37</v>
      </c>
      <c r="FA448" s="147">
        <v>33</v>
      </c>
      <c r="FB448" s="147">
        <v>102</v>
      </c>
      <c r="FC448" s="147">
        <v>102</v>
      </c>
      <c r="FD448" s="74">
        <f t="shared" si="1096"/>
        <v>118</v>
      </c>
      <c r="FE448" s="84">
        <f t="shared" si="1097"/>
        <v>183</v>
      </c>
      <c r="FF448" s="73">
        <f>RANK(EV448,$EV$9:$EV$497,0)</f>
        <v>41</v>
      </c>
      <c r="FG448" s="74">
        <f>RANK(EW448,$EW$9:$EW$497,0)</f>
        <v>83</v>
      </c>
      <c r="FH448" s="74">
        <f>RANK(EX448,$EX$9:$EX$497,0)</f>
        <v>50</v>
      </c>
      <c r="FI448" s="74">
        <f>RANK(EY448,$EY$9:$EY$497,0)</f>
        <v>29</v>
      </c>
      <c r="FJ448" s="74">
        <f>RANK(EZ448,$EZ$9:$EZ$497,0)</f>
        <v>95</v>
      </c>
      <c r="FK448" s="74">
        <f>RANK(FA448,$FA$9:$FA$497,0)</f>
        <v>92</v>
      </c>
      <c r="FL448" s="74">
        <f>RANK(FB448,$FB$9:$FB$497,0)</f>
        <v>18</v>
      </c>
      <c r="FM448" s="74">
        <f>RANK(FC448,$FC$9:$FC$497,0)</f>
        <v>18</v>
      </c>
      <c r="FN448" s="74">
        <f>RANK(FD448,$FD$9:$FD$497,0)</f>
        <v>31</v>
      </c>
      <c r="FO448" s="84">
        <f>RANK(FE448,$FE$9:$FE$497,0)</f>
        <v>23</v>
      </c>
      <c r="FP448" s="73">
        <f>COUNTIFS($EV$9:$EV$497,"&gt;"&amp;EV448,$ES$9:$ES$497,ES448)+1</f>
        <v>12</v>
      </c>
      <c r="FQ448" s="74">
        <f>COUNTIFS($EW$9:$EW$497,"&gt;"&amp;EW448,$ES$9:$ES$497,ES448)+1</f>
        <v>12</v>
      </c>
      <c r="FR448" s="74">
        <f>COUNTIFS($EX$9:$EX$497,"&gt;"&amp;EX448,$ES$9:$ES$497,ES448)+1</f>
        <v>16</v>
      </c>
      <c r="FS448" s="74">
        <f>COUNTIFS($EY$9:$EY$497,"&gt;"&amp;EY448,$ES$9:$ES$497,ES448)+1</f>
        <v>5</v>
      </c>
      <c r="FT448" s="74">
        <f>COUNTIFS($EZ$9:$EZ$497,"&gt;"&amp;EZ448,$ES$9:$ES$497,ES448)+1</f>
        <v>3</v>
      </c>
      <c r="FU448" s="74">
        <f>COUNTIFS($FA$9:$FA$497,"&gt;"&amp;FA448,$ES$9:$ES$497,ES448)+1</f>
        <v>7</v>
      </c>
      <c r="FV448" s="74">
        <f>COUNTIFS($FB$9:$FB$497,"&gt;"&amp;FB448,$ES$9:$ES$497,ES448)+1</f>
        <v>15</v>
      </c>
      <c r="FW448" s="74">
        <f>COUNTIFS($FC$9:$FC$497,"&gt;"&amp;FC448,$ES$9:$ES$497,ES448)+1</f>
        <v>15</v>
      </c>
      <c r="FX448" s="74">
        <f>COUNTIFS($FD$9:$FD$497,"&gt;"&amp;FD448,$ES$9:$ES$497,ES448)+1</f>
        <v>11</v>
      </c>
      <c r="FY448" s="84">
        <f>COUNTIFS($FE$9:$FE$497,"&gt;"&amp;FE448,$ES$9:$ES$497,ES448)+1</f>
        <v>16</v>
      </c>
      <c r="FZ448" s="85">
        <f t="shared" si="1098"/>
        <v>0.9</v>
      </c>
      <c r="GA448" s="86">
        <f t="shared" si="1099"/>
        <v>0.55000000000000004</v>
      </c>
      <c r="GB448" s="86">
        <f t="shared" si="1100"/>
        <v>0.63</v>
      </c>
      <c r="GC448" s="86">
        <f t="shared" si="1101"/>
        <v>0.61</v>
      </c>
      <c r="GD448" s="86">
        <f t="shared" si="1102"/>
        <v>0.28999999999999998</v>
      </c>
      <c r="GE448" s="86">
        <f t="shared" si="1103"/>
        <v>0.26</v>
      </c>
      <c r="GF448" s="86">
        <f t="shared" si="1104"/>
        <v>0.8</v>
      </c>
      <c r="GG448" s="86">
        <f t="shared" si="1105"/>
        <v>0.8</v>
      </c>
      <c r="GH448" s="86">
        <f t="shared" si="1106"/>
        <v>0.92</v>
      </c>
      <c r="GI448" s="87">
        <f t="shared" si="1107"/>
        <v>1.43</v>
      </c>
      <c r="GJ448" s="85">
        <f>ROUND(((FZ448-AVERAGE(FZ$9:FZ$497))/STDEVP(FZ$9:FZ$497)*10+50),2)</f>
        <v>47.41</v>
      </c>
      <c r="GK448" s="86">
        <f>ROUND(((GA448-AVERAGE(GA$9:GA$497))/STDEVP(GA$9:GA$497)*10+50),2)</f>
        <v>45.8</v>
      </c>
      <c r="GL448" s="86">
        <f>ROUND(((GB448-AVERAGE(GB$9:GB$497))/STDEVP(GB$9:GB$497)*10+50),2)</f>
        <v>51.77</v>
      </c>
      <c r="GM448" s="86">
        <f>ROUND(((GC448-AVERAGE(GC$9:GC$497))/STDEVP(GC$9:GC$497)*10+50),2)</f>
        <v>54.21</v>
      </c>
      <c r="GN448" s="86">
        <f>ROUND(((GD448-AVERAGE(GD$9:GD$497))/STDEVP(GD$9:GD$497)*10+50),2)</f>
        <v>46.5</v>
      </c>
      <c r="GO448" s="86">
        <f>ROUND(((GE448-AVERAGE(GE$9:GE$497))/STDEVP(GE$9:GE$497)*10+50),2)</f>
        <v>46.79</v>
      </c>
      <c r="GP448" s="86">
        <f>ROUND(((GF448-AVERAGE(GF$9:GF$497))/STDEVP(GF$9:GF$497)*10+50),2)</f>
        <v>55.2</v>
      </c>
      <c r="GQ448" s="86">
        <f>ROUND(((GG448-AVERAGE(GG$9:GG$497))/STDEVP(GG$9:GG$497)*10+50),2)</f>
        <v>55.29</v>
      </c>
      <c r="GR448" s="86">
        <f>ROUND(((GH448-AVERAGE(GH$9:GH$497))/STDEVP(GH$9:GH$497)*10+50),2)</f>
        <v>48</v>
      </c>
      <c r="GS448" s="87">
        <f>ROUND(((GI448-AVERAGE(GI$9:GI$497))/STDEVP(GI$9:GI$497)*10+50),2)</f>
        <v>54.54</v>
      </c>
      <c r="GT448" s="73">
        <f>RANK(GJ448,$GJ$9:$GJ$497,0)</f>
        <v>264</v>
      </c>
      <c r="GU448" s="74">
        <f>RANK(GK448,$GK$9:$GK$497,0)</f>
        <v>255</v>
      </c>
      <c r="GV448" s="74">
        <f>RANK(GL448,$GL$9:$GL$497,0)</f>
        <v>175</v>
      </c>
      <c r="GW448" s="74">
        <f>RANK(GM448,$GM$9:$GM$497,0)</f>
        <v>109</v>
      </c>
      <c r="GX448" s="74">
        <f>RANK(GN448,$GN$9:$GN$497,0)</f>
        <v>213</v>
      </c>
      <c r="GY448" s="74">
        <f>RANK(GO448,$GO$9:$GO$497,0)</f>
        <v>219</v>
      </c>
      <c r="GZ448" s="74">
        <f>RANK(GP448,$GP$9:$GP$497,0)</f>
        <v>127</v>
      </c>
      <c r="HA448" s="74">
        <f>RANK(GQ448,$GQ$9:$GQ$497,0)</f>
        <v>117</v>
      </c>
      <c r="HB448" s="74">
        <f>RANK(GR448,$GR$9:$GR$497,0)</f>
        <v>217</v>
      </c>
      <c r="HC448" s="84">
        <f>RANK(GS448,$GS$9:$GS$497,0)</f>
        <v>116</v>
      </c>
      <c r="HD448" s="85">
        <f>ROUND(AVERAGEIF($ES$9:$ES$497,$ES448,$FZ$9:$FZ$497),2)</f>
        <v>0.92</v>
      </c>
      <c r="HE448" s="86">
        <f>ROUND(AVERAGEIF($ES$9:$ES$497,$ES448,$GA$9:$GA$497),2)</f>
        <v>0.65</v>
      </c>
      <c r="HF448" s="86">
        <f>ROUND(AVERAGEIF($ES$9:$ES$497,$ES448,$GB$9:$GB$497),2)</f>
        <v>0.69</v>
      </c>
      <c r="HG448" s="86">
        <f>ROUND(AVERAGEIF($ES$9:$ES$497,$ES448,$GC$9:$GC$497),2)</f>
        <v>0.54</v>
      </c>
      <c r="HH448" s="86">
        <f>ROUND(AVERAGEIF($ES$9:$ES$497,$ES448,$GD$9:$GD$497),2)</f>
        <v>0.32</v>
      </c>
      <c r="HI448" s="86">
        <f>ROUND(AVERAGEIF($ES$9:$ES$497,$ES448,$GE$9:$GE$497),2)</f>
        <v>0.33</v>
      </c>
      <c r="HJ448" s="86">
        <f>ROUND(AVERAGEIF($ES$9:$ES$497,$ES448,$GF$9:$GF$497),2)</f>
        <v>0.98</v>
      </c>
      <c r="HK448" s="86">
        <f>ROUND(AVERAGEIF($ES$9:$ES$497,$ES448,$GG$9:$GG$497),2)</f>
        <v>0.86</v>
      </c>
      <c r="HL448" s="86">
        <f>ROUND(AVERAGEIF($ES$9:$ES$497,$ES448,$GH$9:$GH$497),2)</f>
        <v>1.01</v>
      </c>
      <c r="HM448" s="87">
        <f>ROUND(AVERAGEIF($ES$9:$ES$497,$ES448,$GI$9:$GI$497),2)</f>
        <v>1.55</v>
      </c>
      <c r="HN448" s="88">
        <f t="shared" si="1108"/>
        <v>-2.0000000000000018E-2</v>
      </c>
      <c r="HO448" s="89">
        <f t="shared" si="1109"/>
        <v>-9.9999999999999978E-2</v>
      </c>
      <c r="HP448" s="89">
        <f t="shared" si="1110"/>
        <v>-5.9999999999999942E-2</v>
      </c>
      <c r="HQ448" s="89">
        <f t="shared" si="1111"/>
        <v>6.9999999999999951E-2</v>
      </c>
      <c r="HR448" s="89">
        <f t="shared" si="1112"/>
        <v>-3.0000000000000027E-2</v>
      </c>
      <c r="HS448" s="89">
        <f t="shared" si="1113"/>
        <v>-7.0000000000000007E-2</v>
      </c>
      <c r="HT448" s="89">
        <f t="shared" si="1114"/>
        <v>-0.17999999999999994</v>
      </c>
      <c r="HU448" s="89">
        <f t="shared" si="1115"/>
        <v>-5.9999999999999942E-2</v>
      </c>
      <c r="HV448" s="89">
        <f t="shared" si="1116"/>
        <v>-8.9999999999999969E-2</v>
      </c>
      <c r="HW448" s="90">
        <f t="shared" si="1117"/>
        <v>-0.12000000000000011</v>
      </c>
      <c r="HX448" s="73">
        <f>COUNTIFS($FZ$9:$FZ$497,"&gt;"&amp;FZ448,$ES$9:$ES$497,$ES448)+1</f>
        <v>55</v>
      </c>
      <c r="HY448" s="74">
        <f>COUNTIFS($GA$9:$GA$497,"&gt;"&amp;GA448,$ES$9:$ES$497,$ES448)+1</f>
        <v>72</v>
      </c>
      <c r="HZ448" s="74">
        <f>COUNTIFS($GB$9:$GB$497,"&gt;"&amp;GB448,$ES$9:$ES$497,$ES448)+1</f>
        <v>50</v>
      </c>
      <c r="IA448" s="74">
        <f>COUNTIFS($GC$9:$GC$497,"&gt;"&amp;GC448,$ES$9:$ES$497,$ES448)+1</f>
        <v>30</v>
      </c>
      <c r="IB448" s="74">
        <f>COUNTIFS($GD$9:$GD$497,"&gt;"&amp;GD448,$ES$9:$ES$497,$ES448)+1</f>
        <v>49</v>
      </c>
      <c r="IC448" s="74">
        <f>COUNTIFS($GE$9:$GE$497,"&gt;"&amp;GE448,$ES$9:$ES$497,$ES448)+1</f>
        <v>65</v>
      </c>
      <c r="ID448" s="74">
        <f>COUNTIFS($GF$9:$GF$497,"&gt;"&amp;GF448,$ES$9:$ES$497,$ES448)+1</f>
        <v>71</v>
      </c>
      <c r="IE448" s="74">
        <f>COUNTIFS($GG$9:$GG$497,"&gt;"&amp;GG448,$ES$9:$ES$497,$ES448)+1</f>
        <v>51</v>
      </c>
      <c r="IF448" s="74">
        <f>COUNTIFS($GH$9:$GH$497,"&gt;"&amp;GH448,$ES$9:$ES$497,$ES448)+1</f>
        <v>50</v>
      </c>
      <c r="IG448" s="84">
        <f>COUNTIFS($GI$9:$GI$497,"&gt;"&amp;GI448,$ES$9:$ES$497,$ES448)+1</f>
        <v>49</v>
      </c>
      <c r="IH448" s="148"/>
      <c r="II448" s="149">
        <v>0.05</v>
      </c>
      <c r="IJ448" s="149"/>
      <c r="IK448" s="149"/>
      <c r="IL448" s="149"/>
      <c r="IM448" s="150"/>
      <c r="IN448" s="151"/>
      <c r="IO448" s="152"/>
      <c r="IP448" s="153"/>
      <c r="IQ448" s="149"/>
      <c r="IR448" s="149"/>
      <c r="IS448" s="149"/>
      <c r="IT448" s="149"/>
      <c r="IU448" s="149"/>
      <c r="IV448" s="149"/>
      <c r="IW448" s="154"/>
      <c r="IX448" s="151"/>
      <c r="IY448" s="149"/>
      <c r="IZ448" s="149"/>
      <c r="JA448" s="149"/>
      <c r="JB448" s="149"/>
      <c r="JC448" s="149"/>
      <c r="JD448" s="149"/>
      <c r="JE448" s="155"/>
      <c r="JF448" s="153"/>
      <c r="JG448" s="149"/>
      <c r="JH448" s="149"/>
      <c r="JI448" s="149"/>
      <c r="JJ448" s="149"/>
      <c r="JK448" s="149"/>
      <c r="JL448" s="149"/>
      <c r="JM448" s="154"/>
      <c r="JN448" s="151"/>
      <c r="JO448" s="149"/>
      <c r="JP448" s="149"/>
      <c r="JQ448" s="149"/>
      <c r="JR448" s="149"/>
      <c r="JS448" s="149"/>
      <c r="JT448" s="149"/>
      <c r="JU448" s="149"/>
      <c r="JV448" s="149"/>
      <c r="JW448" s="149"/>
      <c r="JX448" s="149"/>
      <c r="JY448" s="149"/>
      <c r="JZ448" s="155"/>
      <c r="KA448" s="151"/>
      <c r="KB448" s="149"/>
      <c r="KC448" s="149"/>
      <c r="KD448" s="149"/>
      <c r="KE448" s="155"/>
      <c r="KF448" s="153"/>
      <c r="KG448" s="149"/>
      <c r="KH448" s="149"/>
      <c r="KI448" s="149"/>
      <c r="KJ448" s="149"/>
      <c r="KK448" s="156"/>
      <c r="KL448" s="149"/>
      <c r="KM448" s="149"/>
      <c r="KN448" s="149"/>
      <c r="KO448" s="149"/>
      <c r="KP448" s="149">
        <v>0.1</v>
      </c>
      <c r="KQ448" s="149"/>
      <c r="KR448" s="149"/>
      <c r="KS448" s="154"/>
      <c r="KT448" s="154"/>
      <c r="KU448" s="154"/>
      <c r="KV448" s="154"/>
      <c r="KW448" s="151"/>
      <c r="KX448" s="149"/>
      <c r="KY448" s="149"/>
      <c r="KZ448" s="149"/>
      <c r="LA448" s="149"/>
      <c r="LB448" s="149"/>
      <c r="LC448" s="154"/>
      <c r="LD448" s="151"/>
      <c r="LE448" s="152"/>
      <c r="LF448" s="157"/>
      <c r="LG448" s="158"/>
      <c r="LH448" s="151"/>
      <c r="LI448" s="149"/>
      <c r="LJ448" s="147"/>
      <c r="LK448" s="147"/>
      <c r="LL448" s="147"/>
      <c r="LM448" s="159"/>
      <c r="LN448" s="153"/>
      <c r="LO448" s="149"/>
      <c r="LP448" s="149"/>
      <c r="LQ448" s="149"/>
      <c r="LR448" s="154"/>
      <c r="LS448" s="151"/>
      <c r="LT448" s="149"/>
      <c r="LU448" s="149"/>
      <c r="LV448" s="149"/>
      <c r="LW448" s="149"/>
      <c r="LX448" s="149"/>
      <c r="LY448" s="149">
        <v>0.05</v>
      </c>
      <c r="LZ448" s="149"/>
      <c r="MA448" s="155"/>
      <c r="MB448" s="153"/>
      <c r="MC448" s="149"/>
      <c r="MD448" s="149"/>
      <c r="ME448" s="149"/>
      <c r="MF448" s="149"/>
      <c r="MG448" s="149"/>
      <c r="MH448" s="149"/>
      <c r="MI448" s="149"/>
      <c r="MJ448" s="149"/>
      <c r="MK448" s="149"/>
      <c r="ML448" s="149"/>
      <c r="MM448" s="149"/>
      <c r="MN448" s="156"/>
      <c r="MO448" s="156"/>
      <c r="MP448" s="154"/>
      <c r="MQ448" s="151"/>
      <c r="MR448" s="149"/>
      <c r="MS448" s="149"/>
      <c r="MT448" s="149"/>
      <c r="MU448" s="149"/>
      <c r="MV448" s="156"/>
      <c r="MW448" s="149"/>
      <c r="MX448" s="149"/>
      <c r="MY448" s="149"/>
      <c r="MZ448" s="149">
        <v>0.05</v>
      </c>
      <c r="NA448" s="149"/>
      <c r="NB448" s="149"/>
      <c r="NC448" s="149"/>
      <c r="ND448" s="154"/>
      <c r="NE448" s="154"/>
      <c r="NF448" s="154"/>
      <c r="NG448" s="154"/>
      <c r="NH448" s="151"/>
      <c r="NI448" s="149"/>
      <c r="NJ448" s="149"/>
      <c r="NK448" s="149"/>
      <c r="NL448" s="149"/>
      <c r="NM448" s="149"/>
      <c r="NN448" s="94"/>
      <c r="NO448" s="151"/>
      <c r="NP448" s="160"/>
      <c r="NQ448" s="196" t="s">
        <v>1617</v>
      </c>
      <c r="NR448" s="196" t="s">
        <v>1628</v>
      </c>
      <c r="NS448" s="198"/>
      <c r="NT448" s="198"/>
      <c r="NU448" s="199" t="s">
        <v>1625</v>
      </c>
      <c r="NV448" s="186">
        <v>44609</v>
      </c>
      <c r="NW448" s="198" t="s">
        <v>1626</v>
      </c>
      <c r="NX448" s="136" t="s">
        <v>1627</v>
      </c>
      <c r="NY448" s="138" t="s">
        <v>1138</v>
      </c>
      <c r="NZ448" s="136"/>
      <c r="OA448" s="137"/>
      <c r="OB448" s="137"/>
      <c r="OC448" s="137"/>
      <c r="OD448" s="110">
        <f t="shared" si="1150"/>
        <v>240</v>
      </c>
      <c r="OE448" s="109">
        <v>5</v>
      </c>
      <c r="OF448" s="110">
        <f t="shared" si="1151"/>
        <v>23</v>
      </c>
      <c r="OG448" s="109">
        <v>7</v>
      </c>
      <c r="OH448" s="111">
        <f>ROUND(AVERAGEIF($ES$9:$ES$497,$ES448,EV$9:EV$497),0)</f>
        <v>67</v>
      </c>
      <c r="OI448" s="112">
        <f>ROUND(AVERAGEIF($ES$9:$ES$497,$ES448,EW$9:EW$497),0)</f>
        <v>45</v>
      </c>
      <c r="OJ448" s="112">
        <f>ROUND(AVERAGEIF($ES$9:$ES$497,$ES448,EX$9:EX$497),0)</f>
        <v>51</v>
      </c>
      <c r="OK448" s="112">
        <f>ROUND(AVERAGEIF($ES$9:$ES$497,$ES448,EY$9:EY$497),0)</f>
        <v>39</v>
      </c>
      <c r="OL448" s="112">
        <f>ROUND(AVERAGEIF($ES$9:$ES$497,$ES448,EZ$9:EZ$497),0)</f>
        <v>21</v>
      </c>
      <c r="OM448" s="112">
        <f>ROUND(AVERAGEIF($ES$9:$ES$497,$ES448,FA$9:FA$497),0)</f>
        <v>21</v>
      </c>
      <c r="ON448" s="112">
        <f>ROUND(AVERAGEIF($ES$9:$ES$497,$ES448,FB$9:FB$497),0)</f>
        <v>68</v>
      </c>
      <c r="OO448" s="112">
        <f>ROUND(AVERAGEIF($ES$9:$ES$497,$ES448,FC$9:FC$497),0)</f>
        <v>64</v>
      </c>
      <c r="OP448" s="112">
        <f>ROUND(AVERAGEIF($ES$9:$ES$497,$ES448,FD$9:FD$497),0)</f>
        <v>72</v>
      </c>
      <c r="OQ448" s="113">
        <f>ROUND(AVERAGEIF($ES$9:$ES$497,$ES448,FE$9:FE$497),0)</f>
        <v>115</v>
      </c>
      <c r="OR448" s="114">
        <f>ROUND(EV448/MAX(EV$9:EV$497)*100,0)</f>
        <v>65</v>
      </c>
      <c r="OS448" s="115">
        <f>ROUND(EW448/MAX(EW$9:EW$497)*100,0)</f>
        <v>55</v>
      </c>
      <c r="OT448" s="115">
        <f>ROUND(EX448/MAX(EX$9:EX$497)*100,0)</f>
        <v>68</v>
      </c>
      <c r="OU448" s="115">
        <f>ROUND(EY448/MAX(EY$9:EY$497)*100,0)</f>
        <v>52</v>
      </c>
      <c r="OV448" s="115">
        <f>ROUND(EZ448/MAX(EZ$9:EZ$497)*100,0)</f>
        <v>30</v>
      </c>
      <c r="OW448" s="115">
        <f>ROUND(FA448/MAX(FA$9:FA$497)*100,0)</f>
        <v>29</v>
      </c>
      <c r="OX448" s="115">
        <f>ROUND(FB448/MAX(FB$9:FB$497)*100,0)</f>
        <v>76</v>
      </c>
      <c r="OY448" s="116">
        <f>ROUND(FC448/MAX(FC$9:FC$497)*100,0)</f>
        <v>70</v>
      </c>
      <c r="OZ448" s="115">
        <f>ROUND(FD448/MAX(FD$9:FD$497)*100,0)</f>
        <v>80</v>
      </c>
      <c r="PA448" s="117">
        <f>ROUND(FE448/MAX(FE$9:FE$497)*100,0)</f>
        <v>75</v>
      </c>
      <c r="PB448" s="118">
        <f t="shared" si="1118"/>
        <v>718</v>
      </c>
      <c r="PC448" s="115">
        <f t="shared" si="1119"/>
        <v>604</v>
      </c>
      <c r="PD448" s="115">
        <f t="shared" si="1120"/>
        <v>808</v>
      </c>
      <c r="PE448" s="115">
        <f t="shared" si="1121"/>
        <v>858</v>
      </c>
      <c r="PF448" s="115">
        <f t="shared" si="1122"/>
        <v>595</v>
      </c>
      <c r="PG448" s="119">
        <f t="shared" si="1123"/>
        <v>507</v>
      </c>
      <c r="PH448" s="118">
        <f>ROUND(PB448/MAX(PB$9:PB$497)*100,0)</f>
        <v>86</v>
      </c>
      <c r="PI448" s="115">
        <f>ROUND(PC448/MAX(PC$9:PC$497)*100,0)</f>
        <v>72</v>
      </c>
      <c r="PJ448" s="115">
        <f>ROUND(PD448/MAX(PD$9:PD$497)*100,0)</f>
        <v>86</v>
      </c>
      <c r="PK448" s="115">
        <f>ROUND(PE448/MAX(PE$9:PE$497)*100,0)</f>
        <v>85</v>
      </c>
      <c r="PL448" s="115">
        <f>ROUND(PF448/MAX(PF$9:PF$497)*100,0)</f>
        <v>84</v>
      </c>
      <c r="PM448" s="119">
        <f>ROUND(PG448/MAX(PG$9:PG$497)*100,0)</f>
        <v>74</v>
      </c>
      <c r="PN448" s="118">
        <f>RANK(PH448,PH$9:PH$497,0)</f>
        <v>12</v>
      </c>
      <c r="PO448" s="115">
        <f>RANK(PI448,PI$9:PI$497,0)</f>
        <v>31</v>
      </c>
      <c r="PP448" s="115">
        <f>RANK(PJ448,PJ$9:PJ$497,0)</f>
        <v>9</v>
      </c>
      <c r="PQ448" s="115">
        <f>RANK(PK448,PK$9:PK$497,0)</f>
        <v>13</v>
      </c>
      <c r="PR448" s="115">
        <f>RANK(PL448,PL$9:PL$497,0)</f>
        <v>26</v>
      </c>
      <c r="PS448" s="119">
        <f>RANK(PM448,PM$9:PM$497,0)</f>
        <v>31</v>
      </c>
      <c r="PT448" s="120">
        <f>ROUND(FZ448/MAX(FZ$9:FZ$497)*100,0)</f>
        <v>49</v>
      </c>
      <c r="PU448" s="115">
        <f>ROUND(GA448/MAX(GA$9:GA$497)*100,0)</f>
        <v>31</v>
      </c>
      <c r="PV448" s="115">
        <f>ROUND(GB448/MAX(GB$9:GB$497)*100,0)</f>
        <v>46</v>
      </c>
      <c r="PW448" s="115">
        <f>ROUND(GC448/MAX(GC$9:GC$497)*100,0)</f>
        <v>48</v>
      </c>
      <c r="PX448" s="115">
        <f>ROUND(GD448/MAX(GD$9:GD$497)*100,0)</f>
        <v>16</v>
      </c>
      <c r="PY448" s="115">
        <f>ROUND(GE448/MAX(GE$9:GE$497)*100,0)</f>
        <v>16</v>
      </c>
      <c r="PZ448" s="115">
        <f>ROUND(GF448/MAX(GF$9:GF$497)*100,0)</f>
        <v>38</v>
      </c>
      <c r="QA448" s="116">
        <f>ROUND(GG448/MAX(GG$9:GG$497)*100,0)</f>
        <v>44</v>
      </c>
      <c r="QB448" s="115">
        <f>ROUND(GH448/MAX(GH$9:GH$497)*100,0)</f>
        <v>41</v>
      </c>
      <c r="QC448" s="121">
        <f>ROUND(GI448/MAX(GI$9:GI$497)*100,0)</f>
        <v>46</v>
      </c>
      <c r="QD448" s="120">
        <f>ROUND(AVERAGEIF($ES$9:$ES$497,$ES448,PT$9:PT$497),0)</f>
        <v>50</v>
      </c>
      <c r="QE448" s="120">
        <f>ROUND(AVERAGEIF($ES$9:$ES$497,$ES448,PU$9:PU$497),0)</f>
        <v>37</v>
      </c>
      <c r="QF448" s="120">
        <f>ROUND(AVERAGEIF($ES$9:$ES$497,$ES448,PV$9:PV$497),0)</f>
        <v>50</v>
      </c>
      <c r="QG448" s="120">
        <f>ROUND(AVERAGEIF($ES$9:$ES$497,$ES448,PW$9:PW$497),0)</f>
        <v>43</v>
      </c>
      <c r="QH448" s="120">
        <f>ROUND(AVERAGEIF($ES$9:$ES$497,$ES448,PX$9:PX$497),0)</f>
        <v>18</v>
      </c>
      <c r="QI448" s="120">
        <f>ROUND(AVERAGEIF($ES$9:$ES$497,$ES448,PY$9:PY$497),0)</f>
        <v>20</v>
      </c>
      <c r="QJ448" s="120">
        <f>ROUND(AVERAGEIF($ES$9:$ES$497,$ES448,PZ$9:PZ$497),0)</f>
        <v>46</v>
      </c>
      <c r="QK448" s="120">
        <f>ROUND(AVERAGEIF($ES$9:$ES$497,$ES448,QA$9:QA$497),0)</f>
        <v>47</v>
      </c>
      <c r="QL448" s="120">
        <f>ROUND(AVERAGEIF($ES$9:$ES$497,$ES448,QB$9:QB$497),0)</f>
        <v>45</v>
      </c>
      <c r="QM448" s="120">
        <f>ROUND(AVERAGEIF($ES$9:$ES$497,$ES448,QC$9:QC$497),0)</f>
        <v>49</v>
      </c>
      <c r="QN448" s="114">
        <f t="shared" si="1124"/>
        <v>512</v>
      </c>
      <c r="QO448" s="115">
        <f t="shared" si="1125"/>
        <v>392</v>
      </c>
      <c r="QP448" s="115">
        <f t="shared" si="1126"/>
        <v>576</v>
      </c>
      <c r="QQ448" s="115">
        <f t="shared" si="1127"/>
        <v>644</v>
      </c>
      <c r="QR448" s="115">
        <f t="shared" si="1128"/>
        <v>520</v>
      </c>
      <c r="QS448" s="119">
        <f t="shared" si="1129"/>
        <v>358</v>
      </c>
      <c r="QT448" s="114">
        <f>ROUND((QN448-MIN(QN$9:QN$497))/(MAX(QN$9:QN$497)-MIN(QN$9:QN$497))*100,0)</f>
        <v>44</v>
      </c>
      <c r="QU448" s="115">
        <f>ROUND((QO448-MIN(QO$9:QO$497))/(MAX(QO$9:QO$497)-MIN(QO$9:QO$497))*100,0)</f>
        <v>26</v>
      </c>
      <c r="QV448" s="115">
        <f>ROUND((QP448-MIN(QP$9:QP$497))/(MAX(QP$9:QP$497)-MIN(QP$9:QP$497))*100,0)</f>
        <v>33</v>
      </c>
      <c r="QW448" s="115">
        <f>ROUND((QQ448-MIN(QQ$9:QQ$497))/(MAX(QQ$9:QQ$497)-MIN(QQ$9:QQ$497))*100,0)</f>
        <v>45</v>
      </c>
      <c r="QX448" s="115">
        <f>ROUND((QR448-MIN(QR$9:QR$497))/(MAX(QR$9:QR$497)-MIN(QR$9:QR$497))*100,0)</f>
        <v>48</v>
      </c>
      <c r="QY448" s="115">
        <f>ROUND((QS448-MIN(QS$9:QS$497))/(MAX(QS$9:QS$497)-MIN(QS$9:QS$497))*100,0)</f>
        <v>37</v>
      </c>
      <c r="QZ448" s="114">
        <f>RANK(QN448,QN$9:QN$497,0)</f>
        <v>152</v>
      </c>
      <c r="RA448" s="115">
        <f>RANK(QO448,QO$9:QO$497,0)</f>
        <v>194</v>
      </c>
      <c r="RB448" s="115">
        <f>RANK(QP448,QP$9:QP$497,0)</f>
        <v>177</v>
      </c>
      <c r="RC448" s="115">
        <f>RANK(QQ448,QQ$9:QQ$497,0)</f>
        <v>128</v>
      </c>
      <c r="RD448" s="115">
        <f>RANK(QR448,QR$9:QR$497,0)</f>
        <v>196</v>
      </c>
      <c r="RE448" s="115">
        <f>RANK(QS448,QS$9:QS$497,0)</f>
        <v>235</v>
      </c>
      <c r="RF448" s="122"/>
      <c r="RG448" s="115">
        <f>($RH$3*(IH448+IJ448)*100*100/MAX(EX$9:EX$497)*$RO$3) +($RH$3*(II448+IJ448)*100*100/MAX(EX$9:EX$497)*$RO$4) + ($RH$3*IK448*100*100/MAX(EX$9:EX$497)*0.098)</f>
        <v>7.4791666666666661</v>
      </c>
      <c r="RH448" s="115">
        <f>($RH$4*IL448*100*100/MAX(EZ$9:EZ$497))*$RQ$3</f>
        <v>0</v>
      </c>
      <c r="RI448" s="115">
        <f>($RH$3*IM448*100*100/MAX(EY$9:EY$497))*$RQ$4</f>
        <v>0</v>
      </c>
      <c r="RJ448" s="115">
        <f>($RH$3*IN448*100*100/MAX(EX$9:EX$497))</f>
        <v>0</v>
      </c>
      <c r="RK448" s="115">
        <f>($RH$4*IO448*100*100/MAX(EZ$9:EZ$497))*$RQ$3</f>
        <v>0</v>
      </c>
      <c r="RL448" s="115">
        <f>(($RL$4*IP448*100*((100/MAX(EX$9:EX$497)+100/MAX(EZ$9:EZ$497))/2))+($RL$4*IQ448*100*((100/MAX(EX$9:EX$497)+100/MAX(EZ$9:EZ$497))/2))+($RL$4*IR448*100*((100/MAX(EX$9:EX$497)+100/MAX(EZ$9:EZ$497))/2))+($RL$4*IS448*100*((100/MAX(EX$9:EX$497)+100/MAX(EZ$9:EZ$497))/2))+($RL$4*IT448*100*((100/MAX(EX$9:EX$497)+100/MAX(EZ$9:EZ$497))/2))+($RL$4*IU448*100*((100/MAX(EX$9:EX$497)+100/MAX(EZ$9:EZ$497))/2))+($RL$4*IV448*100*((100/MAX(EX$9:EX$497)+100/MAX(EZ$9:EZ$497))/2))+($RL$4*IW448*100*((100/MAX(EX$9:EX$497)+100/MAX(EZ$9:EZ$497))/2)))*$RS$3</f>
        <v>0</v>
      </c>
      <c r="RM448" s="115">
        <f>(($RH$3*IX448*100*100/MAX(EX$9:EX$497))+($RH$3*IY448*100*100/MAX(EX$9:EX$497))+($RH$3*IZ448*100*100/MAX(EX$9:EX$497))+($RH$3*JA448*100*100/MAX(EX$9:EX$497))+($RH$3*JB448*100*100/MAX(EX$9:EX$497))+($RH$3*JC448*100*100/MAX(EX$9:EX$497))+($RH$3*JD448*100*100/MAX(EX$9:EX$497))+($RH$3*JE448*100*100/MAX(EX$9:EX$497)))*$RS$4</f>
        <v>0</v>
      </c>
      <c r="RN448" s="115">
        <f>(($RH$4*JF448*100*100/MAX(EZ$9:EZ$497)) + ($RH$4*JG448*100*100/MAX(EZ$9:EZ$497)) + ($RH$4*JH448*100*100/MAX(EZ$9:EZ$497)) + ($RH$4*JI448*100*100/MAX(EZ$9:EZ$497)) + ($RH$4*JJ448*100*100/MAX(EZ$9:EZ$497)) + ($RH$4*JK448*100*100/MAX(EZ$9:EZ$497)) + ($RH$4*JL448*100*100/MAX(EZ$9:EZ$497)) + ($RH$4*JM448*100*100/MAX(EZ$9:EZ$497)))*$RU$3</f>
        <v>0</v>
      </c>
      <c r="RO448" s="115">
        <f>(($RL$4*JN448*100*((100/MAX(EX$9:EX$497)+100/MAX(EZ$9:EZ$497))/2))+($RL$4*JO448*100*((100/MAX(EX$9:EX$497)+100/MAX(EZ$9:EZ$497))/2))+($RL$4*JP448*100*((100/MAX(EX$9:EX$497)+100/MAX(EZ$9:EZ$497))/2))+($RL$4*JQ448*100*((100/MAX(EX$9:EX$497)+100/MAX(EZ$9:EZ$497))/2))+($RL$4*JR448*100*((100/MAX(EX$9:EX$497)+100/MAX(EZ$9:EZ$497))/2))+($RL$4*JS448*100*((100/MAX(EX$9:EX$497)+100/MAX(EZ$9:EZ$497))/2))+($RL$4*JT448*100*((100/MAX(EX$9:EX$497)+100/MAX(EZ$9:EZ$497))/2))+($RL$4*JU448*100*((100/MAX(EX$9:EX$497)+100/MAX(EZ$9:EZ$497))/2))+($RL$4*JV448*100*((100/MAX(EX$9:EX$497)+100/MAX(EZ$9:EZ$497))/2))+($RL$4*JW448*100*((100/MAX(EX$9:EX$497)+100/MAX(EZ$9:EZ$497))/2))+($RL$4*JX448*100*((100/MAX(EX$9:EX$497)+100/MAX(EZ$9:EZ$497))/2))+($RL$4*JY448*100*((100/MAX(EX$9:EX$497)+100/MAX(EZ$9:EZ$497))/2))+($RL$4*JZ448*100*((100/MAX(EX$9:EX$497)+100/MAX(EZ$9:EZ$497))/2)))*$RW$3/2</f>
        <v>0</v>
      </c>
      <c r="RP448" s="119">
        <f>($RJ$3*KA448*100*100/MAX(FA$9:FA$497)) + ($RJ$3*KB448*100*100/MAX(FA$9:FA$497)/2) + ($RJ$3*KC448*100*100/MAX(FA$9:FA$497)/2) + ($RJ$3*KD448*100*100/MAX(FA$9:FA$497)/4) + ($RJ$3*KE448*100*100/MAX(FA$9:FA$497)/4)</f>
        <v>0</v>
      </c>
      <c r="RQ448" s="118">
        <f>($RL$4*KF448*100*((100/MAX(EX$9:EX$497)+100/MAX(EZ$9:EZ$497)))) * ($RO$3/2) + (($RL$4*KG448*100*((100/MAX(EX$9:EX$497)+100/MAX(EZ$9:EZ$497))))+($RL$4*KH448*100*((100/MAX(EX$9:EX$497)+100/MAX(EZ$9:EZ$497))))+($RL$4*KI448*100*((100/MAX(EX$9:EX$497)+100/MAX(EZ$9:EZ$497))))+($RL$4*KJ448*100*((100/MAX(EX$9:EX$497)+100/MAX(EZ$9:EZ$497))))+($RL$4*KK448*100*((100/MAX(EX$9:EX$497)+100/MAX(EZ$9:EZ$497))))+($RL$4*KL448*100*((100/MAX(EX$9:EX$497)+100/MAX(EZ$9:EZ$497))))+($RL$4*KM448*100*((100/MAX(EX$9:EX$497)+100/MAX(EZ$9:EZ$497))))+($RL$4*KN448*100*((100/MAX(EX$9:EX$497)+100/MAX(EZ$9:EZ$497))))+($RL$4*KO448*100*((100/MAX(EX$9:EX$497)+100/MAX(EZ$9:EZ$497))))+($RL$4*KP448*100*((100/MAX(EX$9:EX$497)+100/MAX(EZ$9:EZ$497))))+($RL$4*KQ448*100*((100/MAX(EX$9:EX$497)+100/MAX(EZ$9:EZ$497))))+($RL$4*KR448*100*((100/MAX(EX$9:EX$497)+100/MAX(EZ$9:EZ$497))))+($RL$4*KS448*100*((100/MAX(EX$9:EX$497)+100/MAX(EZ$9:EZ$497))))+($RL$4*KV448*100*((100/MAX(EX$9:EX$497)+100/MAX(EZ$9:EZ$497))))) * (($RO$3+$RO$4)/6)</f>
        <v>13.638333333333335</v>
      </c>
      <c r="RR448" s="115">
        <f>(($RL$4*KW448*100*((100/MAX(EX$9:EX$497)+100/MAX(EZ$9:EZ$497))))) * ($RO$3/2) + (($RL$4*KX448*100*((100/MAX(EX$9:EX$497)+100/MAX(EZ$9:EZ$497))))+($RL$4*KY448*100*((100/MAX(EX$9:EX$497)+100/MAX(EZ$9:EZ$497))))+($RL$4*KZ448*100*((100/MAX(EX$9:EX$497)+100/MAX(EZ$9:EZ$497))))+($RL$4*LA448*100*((100/MAX(EX$9:EX$497)+100/MAX(EZ$9:EZ$497))))+($RL$4*LB448*100*((100/MAX(EX$9:EX$497)+100/MAX(EZ$9:EZ$497))))+($RL$4*LC448*100*((100/MAX(EX$9:EX$497)+100/MAX(EZ$9:EZ$497))))) * (($RO$3+$RO$4)/6)</f>
        <v>0</v>
      </c>
      <c r="RS448" s="119">
        <f>(($RL$4*LD448*100*((100/MAX(EX$9:EX$497)+100/MAX(EZ$9:EZ$497))))+($RL$4*LE448*100*((100/MAX(EX$9:EX$497)+100/MAX(EZ$9:EZ$497))))) * (($RO$3+$RO$4)/6)</f>
        <v>0</v>
      </c>
      <c r="RT448" s="118">
        <f>($RJ$4*LH448*100*(100/MAX(EV$9:EV$497)))+($RJ$4*LI448*100*(100/MAX(EV$9:EV$497)))</f>
        <v>0</v>
      </c>
      <c r="RU448" s="119">
        <f>($RJ$4*LJ448*(100/MAX(EV$9:EV$497)))/2 + ($RL$3*LK448*(100/MAX(EW$9:EW$497))) + ($RJ$4*LL448*(100/MAX(EV$9:EV$497)))/4 + ($RL$3*LM448*(100/MAX(EW$9:EW$497)))</f>
        <v>0</v>
      </c>
      <c r="RV448" s="118">
        <f>($RJ$4*LN448*100*100/MAX(EV$9:EV$497)/2)+($RJ$4*LO448*100*100/MAX(EV$9:EV$497)/2)+($RJ$4*LP448*100*100/MAX(EV$9:EV$497))+($RJ$4*LQ448*100*100/MAX(EV$9:EV$497))+($RJ$4*LR448*100*100/MAX(EV$9:EV$497))</f>
        <v>0</v>
      </c>
      <c r="RW448" s="115">
        <f>($RJ$4*LS448*100*100/MAX(EV$9:EV$497)) + (($RJ$4*LT448*100*100/MAX(EV$9:EV$497))+($RJ$4*LU448*100*100/MAX(EV$9:EV$497))+($RJ$4*LV448*100*100/MAX(EV$9:EV$497))+($RJ$4*LW448*100*100/MAX(EV$9:EV$497))+($RJ$4*LX448*100*100/MAX(EV$9:EV$497))+($RJ$4*LY448*100*100/MAX(EV$9:EV$497))+($RJ$4*LZ448*100*100/MAX(EV$9:EV$497))+($RJ$4*MA448*100*100/MAX(EV$9:EV$497)))/2</f>
        <v>4.213483146067416</v>
      </c>
      <c r="RX448" s="119">
        <f>($RJ$4*MB448*100*100/MAX(EV$9:EV$497))+($RJ$4*MC448*100*100/MAX(EV$9:EV$497))+($RJ$4*MD448*100*100/MAX(EV$9:EV$497))+($RJ$4*ME448*100*100/MAX(EV$9:EV$497))+($RJ$4*MF448*100*100/MAX(EV$9:EV$497))+($RJ$4*MG448*100*100/MAX(EV$9:EV$497))+($RJ$4*MH448*100*100/MAX(EV$9:EV$497))+($RJ$4*MI448*100*100/MAX(EV$9:EV$497))+($RJ$4*MJ448*100*100/MAX(EV$9:EV$497))+($RJ$4*MK448*100*100/MAX(EV$9:EV$497))+($RJ$4*ML448*100*100/MAX(EV$9:EV$497))+($RJ$4*MM448*100*100/MAX(EV$9:EV$497))+($RJ$4*MN448*100*100/MAX(EV$9:EV$497))</f>
        <v>0</v>
      </c>
      <c r="RY448" s="118">
        <f>($RJ$4*MQ448*100*100/MAX(EV$9:EV$497))/2 + (($RJ$4*MR448*100*100/MAX(EV$9:EV$497))+($RJ$4*MS448*100*100/MAX(EV$9:EV$497))+($RJ$4*MT448*100*100/MAX(EV$9:EV$497))+($RJ$4*MU448*100*100/MAX(EV$9:EV$497))+($RJ$4*MV448*100*100/MAX(EV$9:EV$497))+($RJ$4*MW448*100*100/MAX(EV$9:EV$497))+($RJ$4*MX448*100*100/MAX(EV$9:EV$497))+($RJ$4*MY448*100*100/MAX(EV$9:EV$497))+($RJ$4*MZ448*100*100/MAX(EV$9:EV$497))+($RJ$4*NA448*100*100/MAX(EV$9:EV$497))+($RJ$4*NB448*100*100/MAX(EV$9:EV$497))+($RJ$4*NC448*100*100/MAX(EV$9:EV$497))+($RJ$4*ND448*100*100/MAX(EV$9:EV$497))+($RJ$4*NG448*100*100/MAX(EV$9:EV$497)))/4</f>
        <v>2.106741573033708</v>
      </c>
      <c r="RZ448" s="115">
        <f>($RJ$4*NH448*100*100/MAX(EV$9:EV$497))/2 + (($RJ$4*NI448*100*100/MAX(EV$9:EV$497))+($RJ$4*NJ448*100*100/MAX(EV$9:EV$497))+($RJ$4*NK448*100*100/MAX(EV$9:EV$497))+($RJ$4*NL448*100*100/MAX(EV$9:EV$497))+($RJ$4*NM448*100*100/MAX(EV$9:EV$497))+($RJ$4*NN448*100*100/MAX(EV$9:EV$497)))/4</f>
        <v>0</v>
      </c>
      <c r="SA448" s="117">
        <f>(($RJ$4*NO448*100*100/MAX(EV$9:EV$497))+($RJ$4*NP448*100*100/MAX(EV$9:EV$497)))/4</f>
        <v>0</v>
      </c>
      <c r="SB448" s="118">
        <f t="shared" si="1130"/>
        <v>27.437724719101126</v>
      </c>
      <c r="SC448" s="115">
        <f t="shared" si="1131"/>
        <v>15.562378277153559</v>
      </c>
      <c r="SD448" s="115">
        <f t="shared" si="1132"/>
        <v>4.3077228464419477</v>
      </c>
      <c r="SE448" s="115">
        <f t="shared" si="1133"/>
        <v>15.562378277153559</v>
      </c>
      <c r="SF448" s="115">
        <f t="shared" si="1134"/>
        <v>4.3077228464419477</v>
      </c>
      <c r="SG448" s="115">
        <f t="shared" si="1135"/>
        <v>6.320224719101124</v>
      </c>
      <c r="SH448" s="115">
        <f>ROUND(SB448/MAX(SB$9:SB$497)*100,0)</f>
        <v>35</v>
      </c>
      <c r="SI448" s="115">
        <f>ROUND(SC448/MAX(SC$9:SC$497)*100,0)</f>
        <v>24</v>
      </c>
      <c r="SJ448" s="115">
        <f>ROUND(SD448/MAX(SD$9:SD$497)*100,0)</f>
        <v>7</v>
      </c>
      <c r="SK448" s="115">
        <f>ROUND(SE448/MAX(SE$9:SE$497)*100,0)</f>
        <v>12</v>
      </c>
      <c r="SL448" s="115">
        <f>ROUND(SF448/MAX(SF$9:SF$497)*100,0)</f>
        <v>11</v>
      </c>
      <c r="SM448" s="121">
        <f>ROUND(SG448/MAX(SG$9:SG$497)*100,0)</f>
        <v>6</v>
      </c>
      <c r="SN448" s="115">
        <f>ROUND(AVERAGEIF($ES$9:$ES$497,$ES448,SH$9:SH$497),0)</f>
        <v>24</v>
      </c>
      <c r="SO448" s="115">
        <f>ROUND(AVERAGEIF($ES$9:$ES$497,$ES448,SI$9:SI$497),0)</f>
        <v>22</v>
      </c>
      <c r="SP448" s="115">
        <f>ROUND(AVERAGEIF($ES$9:$ES$497,$ES448,SJ$9:SJ$497),0)</f>
        <v>5</v>
      </c>
      <c r="SQ448" s="115">
        <f>ROUND(AVERAGEIF($ES$9:$ES$497,$ES448,SK$9:SK$497),0)</f>
        <v>19</v>
      </c>
      <c r="SR448" s="115">
        <f>ROUND(AVERAGEIF($ES$9:$ES$497,$ES448,SL$9:SL$497),0)</f>
        <v>8</v>
      </c>
      <c r="SS448" s="121">
        <f>ROUND(AVERAGEIF($ES$9:$ES$497,$ES448,SM$9:SM$497),0)</f>
        <v>6</v>
      </c>
      <c r="ST448" s="114">
        <f>RANK(SB448,SB$9:SB$497,0)</f>
        <v>125</v>
      </c>
      <c r="SU448" s="115">
        <f>RANK(SC448,SC$9:SC$497,0)</f>
        <v>125</v>
      </c>
      <c r="SV448" s="115">
        <f>RANK(SD448,SD$9:SD$497,0)</f>
        <v>115</v>
      </c>
      <c r="SW448" s="115">
        <f>RANK(SE448,SE$9:SE$497,0)</f>
        <v>145</v>
      </c>
      <c r="SX448" s="115">
        <f>RANK(SF448,SF$9:SF$497,0)</f>
        <v>64</v>
      </c>
      <c r="SY448" s="115">
        <f>RANK(SG448,SG$9:SG$497,0)</f>
        <v>147</v>
      </c>
      <c r="SZ448" s="115">
        <f>COUNTIFS(SB$9:SB$497,"&gt;"&amp;SB448,$ES$9:$ES$497,$ES448)+1</f>
        <v>27</v>
      </c>
      <c r="TA448" s="115">
        <f>COUNTIFS(SC$9:SC$497,"&gt;"&amp;SC448,$ES$9:$ES$497,$ES448)+1</f>
        <v>37</v>
      </c>
      <c r="TB448" s="115">
        <f>COUNTIFS(SD$9:SD$497,"&gt;"&amp;SD448,$ES$9:$ES$497,$ES448)+1</f>
        <v>21</v>
      </c>
      <c r="TC448" s="115">
        <f>COUNTIFS(SE$9:SE$497,"&gt;"&amp;SE448,$ES$9:$ES$497,$ES448)+1</f>
        <v>45</v>
      </c>
      <c r="TD448" s="115">
        <f>COUNTIFS(SF$9:SF$497,"&gt;"&amp;SF448,$ES$9:$ES$497,$ES448)+1</f>
        <v>20</v>
      </c>
      <c r="TE448" s="117">
        <f>COUNTIFS(SG$9:SG$497,"&gt;"&amp;SG448,$ES$9:$ES$497,$ES448)+1</f>
        <v>34</v>
      </c>
      <c r="TF448" s="118">
        <f t="shared" si="1136"/>
        <v>121</v>
      </c>
      <c r="TG448" s="115">
        <f t="shared" si="1137"/>
        <v>110</v>
      </c>
      <c r="TH448" s="115">
        <f t="shared" si="1138"/>
        <v>79</v>
      </c>
      <c r="TI448" s="115">
        <f t="shared" si="1139"/>
        <v>98</v>
      </c>
      <c r="TJ448" s="115">
        <f t="shared" si="1140"/>
        <v>96</v>
      </c>
      <c r="TK448" s="115">
        <f t="shared" si="1141"/>
        <v>90</v>
      </c>
      <c r="TL448" s="117">
        <f t="shared" si="1142"/>
        <v>80</v>
      </c>
      <c r="TM448" s="118">
        <f>ROUND(TF448/MAX(TF$9:TF$497)*100,0)</f>
        <v>67</v>
      </c>
      <c r="TN448" s="115">
        <f>ROUND(TG448/MAX(TG$9:TG$497)*100,0)</f>
        <v>60</v>
      </c>
      <c r="TO448" s="115">
        <f>ROUND(TH448/MAX(TH$9:TH$497)*100,0)</f>
        <v>43</v>
      </c>
      <c r="TP448" s="115">
        <f>ROUND(TI448/MAX(TI$9:TI$497)*100,0)</f>
        <v>54</v>
      </c>
      <c r="TQ448" s="115">
        <f>ROUND(TJ448/MAX(TJ$9:TJ$497)*100,0)</f>
        <v>49</v>
      </c>
      <c r="TR448" s="115">
        <f>ROUND(TK448/MAX(TK$9:TK$497)*100,0)</f>
        <v>46</v>
      </c>
      <c r="TS448" s="119">
        <f>ROUND(TL448/MAX(TL$9:TL$497)*100,0)</f>
        <v>41</v>
      </c>
      <c r="TT448" s="120">
        <f>RANK(TM448,TM$9:TM$497,0)</f>
        <v>68</v>
      </c>
      <c r="TU448" s="115">
        <f>RANK(TN448,TN$9:TN$497,0)</f>
        <v>56</v>
      </c>
      <c r="TV448" s="115">
        <f>RANK(TO448,TO$9:TO$497,0)</f>
        <v>55</v>
      </c>
      <c r="TW448" s="115">
        <f>RANK(TP448,TP$9:TP$497,0)</f>
        <v>66</v>
      </c>
      <c r="TX448" s="115">
        <f>RANK(TQ448,TQ$9:TQ$497,0)</f>
        <v>20</v>
      </c>
      <c r="TY448" s="115">
        <f>RANK(TR448,TR$9:TR$497,0)</f>
        <v>59</v>
      </c>
      <c r="TZ448" s="121">
        <f>RANK(TS448,TS$9:TS$497,0)</f>
        <v>60</v>
      </c>
      <c r="UA448" s="132"/>
      <c r="UB448" s="7" t="s">
        <v>1</v>
      </c>
    </row>
    <row r="449" spans="1:548" x14ac:dyDescent="0.15">
      <c r="A449" s="183">
        <v>441</v>
      </c>
      <c r="B449" s="200" t="s">
        <v>1628</v>
      </c>
      <c r="C449" s="143"/>
      <c r="D449" s="143"/>
      <c r="E449" s="161" t="s">
        <v>518</v>
      </c>
      <c r="F449" s="65">
        <v>107</v>
      </c>
      <c r="G449" s="65" t="s">
        <v>908</v>
      </c>
      <c r="H449" s="144" t="s">
        <v>909</v>
      </c>
      <c r="I449" s="66" t="s">
        <v>521</v>
      </c>
      <c r="J449" s="67" t="s">
        <v>521</v>
      </c>
      <c r="K449" s="67" t="s">
        <v>521</v>
      </c>
      <c r="L449" s="67" t="s">
        <v>521</v>
      </c>
      <c r="M449" s="67" t="s">
        <v>521</v>
      </c>
      <c r="N449" s="67" t="s">
        <v>521</v>
      </c>
      <c r="O449" s="67" t="s">
        <v>521</v>
      </c>
      <c r="P449" s="67" t="s">
        <v>521</v>
      </c>
      <c r="Q449" s="67" t="s">
        <v>521</v>
      </c>
      <c r="R449" s="68" t="s">
        <v>521</v>
      </c>
      <c r="S449" s="69" t="s">
        <v>521</v>
      </c>
      <c r="T449" s="67" t="s">
        <v>521</v>
      </c>
      <c r="U449" s="67" t="s">
        <v>521</v>
      </c>
      <c r="V449" s="67" t="s">
        <v>521</v>
      </c>
      <c r="W449" s="67" t="s">
        <v>521</v>
      </c>
      <c r="X449" s="67" t="s">
        <v>521</v>
      </c>
      <c r="Y449" s="67" t="s">
        <v>521</v>
      </c>
      <c r="Z449" s="67" t="s">
        <v>521</v>
      </c>
      <c r="AA449" s="67" t="s">
        <v>521</v>
      </c>
      <c r="AB449" s="68" t="s">
        <v>521</v>
      </c>
      <c r="AC449" s="69" t="s">
        <v>521</v>
      </c>
      <c r="AD449" s="67" t="s">
        <v>521</v>
      </c>
      <c r="AE449" s="67" t="s">
        <v>521</v>
      </c>
      <c r="AF449" s="67" t="s">
        <v>521</v>
      </c>
      <c r="AG449" s="67" t="s">
        <v>521</v>
      </c>
      <c r="AH449" s="67" t="s">
        <v>521</v>
      </c>
      <c r="AI449" s="67" t="s">
        <v>521</v>
      </c>
      <c r="AJ449" s="67" t="s">
        <v>521</v>
      </c>
      <c r="AK449" s="67" t="s">
        <v>521</v>
      </c>
      <c r="AL449" s="68" t="s">
        <v>521</v>
      </c>
      <c r="AM449" s="69" t="s">
        <v>521</v>
      </c>
      <c r="AN449" s="67" t="s">
        <v>521</v>
      </c>
      <c r="AO449" s="67" t="s">
        <v>521</v>
      </c>
      <c r="AP449" s="67" t="s">
        <v>521</v>
      </c>
      <c r="AQ449" s="67" t="s">
        <v>521</v>
      </c>
      <c r="AR449" s="67" t="s">
        <v>521</v>
      </c>
      <c r="AS449" s="67" t="s">
        <v>521</v>
      </c>
      <c r="AT449" s="67" t="s">
        <v>521</v>
      </c>
      <c r="AU449" s="67" t="s">
        <v>521</v>
      </c>
      <c r="AV449" s="68" t="s">
        <v>521</v>
      </c>
      <c r="AW449" s="69" t="s">
        <v>521</v>
      </c>
      <c r="AX449" s="67" t="s">
        <v>521</v>
      </c>
      <c r="AY449" s="67" t="s">
        <v>521</v>
      </c>
      <c r="AZ449" s="67" t="s">
        <v>521</v>
      </c>
      <c r="BA449" s="67" t="s">
        <v>521</v>
      </c>
      <c r="BB449" s="67" t="s">
        <v>521</v>
      </c>
      <c r="BC449" s="67" t="s">
        <v>521</v>
      </c>
      <c r="BD449" s="67" t="s">
        <v>521</v>
      </c>
      <c r="BE449" s="67" t="s">
        <v>521</v>
      </c>
      <c r="BF449" s="68" t="s">
        <v>521</v>
      </c>
      <c r="BG449" s="69" t="s">
        <v>521</v>
      </c>
      <c r="BH449" s="67" t="s">
        <v>521</v>
      </c>
      <c r="BI449" s="67" t="s">
        <v>521</v>
      </c>
      <c r="BJ449" s="67" t="s">
        <v>521</v>
      </c>
      <c r="BK449" s="67" t="s">
        <v>521</v>
      </c>
      <c r="BL449" s="67" t="s">
        <v>521</v>
      </c>
      <c r="BM449" s="67" t="s">
        <v>521</v>
      </c>
      <c r="BN449" s="67" t="s">
        <v>521</v>
      </c>
      <c r="BO449" s="67" t="s">
        <v>521</v>
      </c>
      <c r="BP449" s="68" t="s">
        <v>521</v>
      </c>
      <c r="BQ449" s="70" t="s">
        <v>521</v>
      </c>
      <c r="BR449" s="67" t="s">
        <v>521</v>
      </c>
      <c r="BS449" s="67" t="s">
        <v>521</v>
      </c>
      <c r="BT449" s="67" t="s">
        <v>521</v>
      </c>
      <c r="BU449" s="67" t="s">
        <v>521</v>
      </c>
      <c r="BV449" s="67" t="s">
        <v>521</v>
      </c>
      <c r="BW449" s="67" t="s">
        <v>521</v>
      </c>
      <c r="BX449" s="67" t="s">
        <v>521</v>
      </c>
      <c r="BY449" s="67" t="s">
        <v>521</v>
      </c>
      <c r="BZ449" s="68" t="s">
        <v>521</v>
      </c>
      <c r="CA449" s="69" t="s">
        <v>521</v>
      </c>
      <c r="CB449" s="67" t="s">
        <v>521</v>
      </c>
      <c r="CC449" s="67" t="s">
        <v>521</v>
      </c>
      <c r="CD449" s="67" t="s">
        <v>521</v>
      </c>
      <c r="CE449" s="67" t="s">
        <v>521</v>
      </c>
      <c r="CF449" s="67" t="s">
        <v>521</v>
      </c>
      <c r="CG449" s="67" t="s">
        <v>521</v>
      </c>
      <c r="CH449" s="67" t="s">
        <v>521</v>
      </c>
      <c r="CI449" s="67" t="s">
        <v>521</v>
      </c>
      <c r="CJ449" s="68" t="s">
        <v>521</v>
      </c>
      <c r="CK449" s="69" t="s">
        <v>521</v>
      </c>
      <c r="CL449" s="67" t="s">
        <v>521</v>
      </c>
      <c r="CM449" s="67" t="s">
        <v>521</v>
      </c>
      <c r="CN449" s="67" t="s">
        <v>521</v>
      </c>
      <c r="CO449" s="67" t="s">
        <v>521</v>
      </c>
      <c r="CP449" s="67" t="s">
        <v>521</v>
      </c>
      <c r="CQ449" s="67" t="s">
        <v>521</v>
      </c>
      <c r="CR449" s="67" t="s">
        <v>521</v>
      </c>
      <c r="CS449" s="67" t="s">
        <v>521</v>
      </c>
      <c r="CT449" s="68" t="s">
        <v>521</v>
      </c>
      <c r="CU449" s="69" t="s">
        <v>521</v>
      </c>
      <c r="CV449" s="67" t="s">
        <v>521</v>
      </c>
      <c r="CW449" s="67" t="s">
        <v>521</v>
      </c>
      <c r="CX449" s="67" t="s">
        <v>521</v>
      </c>
      <c r="CY449" s="67" t="s">
        <v>521</v>
      </c>
      <c r="CZ449" s="67" t="s">
        <v>521</v>
      </c>
      <c r="DA449" s="67" t="s">
        <v>521</v>
      </c>
      <c r="DB449" s="67" t="s">
        <v>521</v>
      </c>
      <c r="DC449" s="67" t="s">
        <v>521</v>
      </c>
      <c r="DD449" s="68" t="s">
        <v>521</v>
      </c>
      <c r="DE449" s="69" t="s">
        <v>521</v>
      </c>
      <c r="DF449" s="71" t="s">
        <v>521</v>
      </c>
      <c r="DG449" s="67" t="s">
        <v>521</v>
      </c>
      <c r="DH449" s="67" t="s">
        <v>521</v>
      </c>
      <c r="DI449" s="67" t="s">
        <v>521</v>
      </c>
      <c r="DJ449" s="67" t="s">
        <v>521</v>
      </c>
      <c r="DK449" s="67" t="s">
        <v>521</v>
      </c>
      <c r="DL449" s="67" t="s">
        <v>521</v>
      </c>
      <c r="DM449" s="67" t="s">
        <v>521</v>
      </c>
      <c r="DN449" s="68" t="s">
        <v>521</v>
      </c>
      <c r="DO449" s="70" t="s">
        <v>521</v>
      </c>
      <c r="DP449" s="71" t="s">
        <v>521</v>
      </c>
      <c r="DQ449" s="67" t="s">
        <v>521</v>
      </c>
      <c r="DR449" s="67" t="s">
        <v>521</v>
      </c>
      <c r="DS449" s="67" t="s">
        <v>521</v>
      </c>
      <c r="DT449" s="67" t="s">
        <v>521</v>
      </c>
      <c r="DU449" s="67" t="s">
        <v>521</v>
      </c>
      <c r="DV449" s="67" t="s">
        <v>521</v>
      </c>
      <c r="DW449" s="67" t="s">
        <v>521</v>
      </c>
      <c r="DX449" s="72" t="s">
        <v>521</v>
      </c>
      <c r="DY449" s="73" t="s">
        <v>522</v>
      </c>
      <c r="DZ449" s="74">
        <v>3</v>
      </c>
      <c r="EA449" s="74">
        <v>4</v>
      </c>
      <c r="EB449" s="190">
        <v>4</v>
      </c>
      <c r="EC449" s="191">
        <v>5</v>
      </c>
      <c r="ED449" s="192" t="s">
        <v>522</v>
      </c>
      <c r="EE449" s="190">
        <f t="shared" si="1095"/>
        <v>3</v>
      </c>
      <c r="EF449" s="190">
        <f t="shared" si="1143"/>
        <v>12</v>
      </c>
      <c r="EG449" s="190">
        <f t="shared" si="1144"/>
        <v>48</v>
      </c>
      <c r="EH449" s="193">
        <f t="shared" si="1145"/>
        <v>240</v>
      </c>
      <c r="EI449" s="194">
        <v>10</v>
      </c>
      <c r="EJ449" s="190">
        <v>50</v>
      </c>
      <c r="EK449" s="190">
        <v>270</v>
      </c>
      <c r="EL449" s="190">
        <v>450</v>
      </c>
      <c r="EM449" s="191">
        <v>1350</v>
      </c>
      <c r="EN449" s="195">
        <v>1</v>
      </c>
      <c r="EO449" s="79">
        <f t="shared" si="1146"/>
        <v>1.6666666666666667</v>
      </c>
      <c r="EP449" s="79">
        <f t="shared" si="1147"/>
        <v>2.25</v>
      </c>
      <c r="EQ449" s="79">
        <f t="shared" si="1148"/>
        <v>0.9375</v>
      </c>
      <c r="ER449" s="80">
        <f t="shared" si="1149"/>
        <v>0.5625</v>
      </c>
      <c r="ES449" s="128" t="s">
        <v>543</v>
      </c>
      <c r="ET449" s="82"/>
      <c r="EU449" s="83">
        <v>4</v>
      </c>
      <c r="EV449" s="73">
        <v>94</v>
      </c>
      <c r="EW449" s="74">
        <v>108</v>
      </c>
      <c r="EX449" s="74">
        <v>18</v>
      </c>
      <c r="EY449" s="74">
        <v>59</v>
      </c>
      <c r="EZ449" s="74">
        <v>93</v>
      </c>
      <c r="FA449" s="74">
        <v>37</v>
      </c>
      <c r="FB449" s="74">
        <v>68</v>
      </c>
      <c r="FC449" s="74">
        <v>79</v>
      </c>
      <c r="FD449" s="74">
        <f t="shared" si="1096"/>
        <v>111</v>
      </c>
      <c r="FE449" s="84">
        <f t="shared" si="1097"/>
        <v>97</v>
      </c>
      <c r="FF449" s="73">
        <f>RANK(EV449,$EV$9:$EV$498,0)</f>
        <v>104</v>
      </c>
      <c r="FG449" s="74">
        <f>RANK(EW449,$EW$9:$EW$498,0)</f>
        <v>10</v>
      </c>
      <c r="FH449" s="74">
        <f>RANK(EX449,$EX$9:$EX$498,0)</f>
        <v>318</v>
      </c>
      <c r="FI449" s="74">
        <f>RANK(EY449,$EY$9:$EY$498,0)</f>
        <v>81</v>
      </c>
      <c r="FJ449" s="74">
        <f>RANK(EZ449,$EZ$9:$EZ$498,0)</f>
        <v>10</v>
      </c>
      <c r="FK449" s="74">
        <f>RANK(FA449,$FA$9:$FA$498,0)</f>
        <v>70</v>
      </c>
      <c r="FL449" s="74">
        <f>RANK(FB449,$FB$9:$FB$498,0)</f>
        <v>90</v>
      </c>
      <c r="FM449" s="74">
        <f>RANK(FC449,$FC$9:$FC$498,0)</f>
        <v>58</v>
      </c>
      <c r="FN449" s="74">
        <f>RANK(FD449,$FD$9:$FD$498,0)</f>
        <v>51</v>
      </c>
      <c r="FO449" s="84">
        <f>RANK(FE449,$FE$9:$FE$498,0)</f>
        <v>156</v>
      </c>
      <c r="FP449" s="73">
        <f>COUNTIFS($EV$9:$EV$498,"&gt;"&amp;EV449,$ES$9:$ES$498,ES449)+1</f>
        <v>9</v>
      </c>
      <c r="FQ449" s="74">
        <f>COUNTIFS($EW$9:$EW$498,"&gt;"&amp;EW449,$ES$9:$ES$498,ES449)+1</f>
        <v>8</v>
      </c>
      <c r="FR449" s="74">
        <f>COUNTIFS($EX$9:$EX$498,"&gt;"&amp;EX449,$ES$9:$ES$498,ES449)+1</f>
        <v>28</v>
      </c>
      <c r="FS449" s="74">
        <f>COUNTIFS($EY$9:$EY$498,"&gt;"&amp;EY449,$ES$9:$ES$498,ES449)+1</f>
        <v>7</v>
      </c>
      <c r="FT449" s="74">
        <f>COUNTIFS($EZ$9:$EZ$498,"&gt;"&amp;EZ449,$ES$9:$ES$498,ES449)+1</f>
        <v>10</v>
      </c>
      <c r="FU449" s="74">
        <f>COUNTIFS($FA$9:$FA$498,"&gt;"&amp;FA449,$ES$9:$ES$498,ES449)+1</f>
        <v>12</v>
      </c>
      <c r="FV449" s="74">
        <f>COUNTIFS($FB$9:$FB$498,"&gt;"&amp;FB449,$ES$9:$ES$498,ES449)+1</f>
        <v>12</v>
      </c>
      <c r="FW449" s="74">
        <f>COUNTIFS($FC$9:$FC$498,"&gt;"&amp;FC449,$ES$9:$ES$498,ES449)+1</f>
        <v>10</v>
      </c>
      <c r="FX449" s="74">
        <f>COUNTIFS($FD$9:$FD$498,"&gt;"&amp;FD449,$ES$9:$ES$498,ES449)+1</f>
        <v>11</v>
      </c>
      <c r="FY449" s="84">
        <f>COUNTIFS($FE$9:$FE$498,"&gt;"&amp;FE449,$ES$9:$ES$498,ES449)+1</f>
        <v>10</v>
      </c>
      <c r="FZ449" s="85">
        <f t="shared" si="1098"/>
        <v>0.88</v>
      </c>
      <c r="GA449" s="86">
        <f t="shared" si="1099"/>
        <v>1.01</v>
      </c>
      <c r="GB449" s="86">
        <f t="shared" si="1100"/>
        <v>0.17</v>
      </c>
      <c r="GC449" s="86">
        <f t="shared" si="1101"/>
        <v>0.55000000000000004</v>
      </c>
      <c r="GD449" s="86">
        <f t="shared" si="1102"/>
        <v>0.87</v>
      </c>
      <c r="GE449" s="86">
        <f t="shared" si="1103"/>
        <v>0.35</v>
      </c>
      <c r="GF449" s="86">
        <f t="shared" si="1104"/>
        <v>0.64</v>
      </c>
      <c r="GG449" s="86">
        <f t="shared" si="1105"/>
        <v>0.74</v>
      </c>
      <c r="GH449" s="86">
        <f t="shared" si="1106"/>
        <v>1.04</v>
      </c>
      <c r="GI449" s="87">
        <f t="shared" si="1107"/>
        <v>0.91</v>
      </c>
      <c r="GJ449" s="85">
        <f>ROUND(((FZ449-AVERAGE(FZ$9:FZ$498))/STDEVP(FZ$9:FZ$498)*10+50),2)</f>
        <v>46.63</v>
      </c>
      <c r="GK449" s="86">
        <f>ROUND(((GA449-AVERAGE(GA$9:GA$498))/STDEVP(GA$9:GA$498)*10+50),2)</f>
        <v>59.55</v>
      </c>
      <c r="GL449" s="86">
        <f>ROUND(((GB449-AVERAGE(GB$9:GB$498))/STDEVP(GB$9:GB$498)*10+50),2)</f>
        <v>34.49</v>
      </c>
      <c r="GM449" s="86">
        <f>ROUND(((GC449-AVERAGE(GC$9:GC$498))/STDEVP(GC$9:GC$498)*10+50),2)</f>
        <v>51.2</v>
      </c>
      <c r="GN449" s="86">
        <f>ROUND(((GD449-AVERAGE(GD$9:GD$498))/STDEVP(GD$9:GD$498)*10+50),2)</f>
        <v>66.36</v>
      </c>
      <c r="GO449" s="86">
        <f>ROUND(((GE449-AVERAGE(GE$9:GE$498))/STDEVP(GE$9:GE$498)*10+50),2)</f>
        <v>50.06</v>
      </c>
      <c r="GP449" s="86">
        <f>ROUND(((GF449-AVERAGE(GF$9:GF$498))/STDEVP(GF$9:GF$498)*10+50),2)</f>
        <v>50.16</v>
      </c>
      <c r="GQ449" s="86">
        <f>ROUND(((GG449-AVERAGE(GG$9:GG$498))/STDEVP(GG$9:GG$498)*10+50),2)</f>
        <v>53.41</v>
      </c>
      <c r="GR449" s="86">
        <f>ROUND(((GH449-AVERAGE(GH$9:GH$498))/STDEVP(GH$9:GH$498)*10+50),2)</f>
        <v>52.38</v>
      </c>
      <c r="GS449" s="87">
        <f>ROUND(((GI449-AVERAGE(GI$9:GI$498))/STDEVP(GI$9:GI$498)*10+50),2)</f>
        <v>43.62</v>
      </c>
      <c r="GT449" s="73">
        <f>RANK(GJ449,$GJ$9:$GJ$498,0)</f>
        <v>278</v>
      </c>
      <c r="GU449" s="74">
        <f>RANK(GK449,$GK$9:$GK$498,0)</f>
        <v>77</v>
      </c>
      <c r="GV449" s="74">
        <f>RANK(GL449,$GL$9:$GL$498,0)</f>
        <v>406</v>
      </c>
      <c r="GW449" s="74">
        <f>RANK(GM449,$GM$9:$GM$498,0)</f>
        <v>158</v>
      </c>
      <c r="GX449" s="74">
        <f>RANK(GN449,$GN$9:$GN$498,0)</f>
        <v>42</v>
      </c>
      <c r="GY449" s="74">
        <f>RANK(GO449,$GO$9:$GO$498,0)</f>
        <v>120</v>
      </c>
      <c r="GZ449" s="74">
        <f>RANK(GP449,$GP$9:$GP$498,0)</f>
        <v>211</v>
      </c>
      <c r="HA449" s="74">
        <f>RANK(GQ449,$GQ$9:$GQ$498,0)</f>
        <v>147</v>
      </c>
      <c r="HB449" s="74">
        <f>RANK(GR449,$GR$9:$GR$498,0)</f>
        <v>143</v>
      </c>
      <c r="HC449" s="84">
        <f>RANK(GS449,$GS$9:$GS$498,0)</f>
        <v>308</v>
      </c>
      <c r="HD449" s="85">
        <f>ROUND(AVERAGEIF($ES$9:$ES$498,$ES449,$FZ$9:$FZ$498),2)</f>
        <v>0.86</v>
      </c>
      <c r="HE449" s="86">
        <f>ROUND(AVERAGEIF($ES$9:$ES$498,$ES449,$GA$9:$GA$498),2)</f>
        <v>1.0900000000000001</v>
      </c>
      <c r="HF449" s="86">
        <f>ROUND(AVERAGEIF($ES$9:$ES$498,$ES449,$GB$9:$GB$498),2)</f>
        <v>0.28999999999999998</v>
      </c>
      <c r="HG449" s="86">
        <f>ROUND(AVERAGEIF($ES$9:$ES$498,$ES449,$GC$9:$GC$498),2)</f>
        <v>0.42</v>
      </c>
      <c r="HH449" s="86">
        <f>ROUND(AVERAGEIF($ES$9:$ES$498,$ES449,$GD$9:$GD$498),2)</f>
        <v>0.86</v>
      </c>
      <c r="HI449" s="86">
        <f>ROUND(AVERAGEIF($ES$9:$ES$498,$ES449,$GE$9:$GE$498),2)</f>
        <v>0.3</v>
      </c>
      <c r="HJ449" s="86">
        <f>ROUND(AVERAGEIF($ES$9:$ES$498,$ES449,$GF$9:$GF$498),2)</f>
        <v>0.67</v>
      </c>
      <c r="HK449" s="86">
        <f>ROUND(AVERAGEIF($ES$9:$ES$498,$ES449,$GG$9:$GG$498),2)</f>
        <v>0.73</v>
      </c>
      <c r="HL449" s="86">
        <f>ROUND(AVERAGEIF($ES$9:$ES$498,$ES449,$GH$9:$GH$498),2)</f>
        <v>1.1399999999999999</v>
      </c>
      <c r="HM449" s="87">
        <f>ROUND(AVERAGEIF($ES$9:$ES$498,$ES449,$GI$9:$GI$498),2)</f>
        <v>1.01</v>
      </c>
      <c r="HN449" s="88">
        <f t="shared" si="1108"/>
        <v>2.0000000000000018E-2</v>
      </c>
      <c r="HO449" s="89">
        <f t="shared" si="1109"/>
        <v>-8.0000000000000071E-2</v>
      </c>
      <c r="HP449" s="89">
        <f t="shared" si="1110"/>
        <v>-0.11999999999999997</v>
      </c>
      <c r="HQ449" s="89">
        <f t="shared" si="1111"/>
        <v>0.13000000000000006</v>
      </c>
      <c r="HR449" s="89">
        <f t="shared" si="1112"/>
        <v>1.0000000000000009E-2</v>
      </c>
      <c r="HS449" s="89">
        <f t="shared" si="1113"/>
        <v>4.9999999999999989E-2</v>
      </c>
      <c r="HT449" s="89">
        <f t="shared" si="1114"/>
        <v>-3.0000000000000027E-2</v>
      </c>
      <c r="HU449" s="89">
        <f t="shared" si="1115"/>
        <v>1.0000000000000009E-2</v>
      </c>
      <c r="HV449" s="89">
        <f t="shared" si="1116"/>
        <v>-9.9999999999999867E-2</v>
      </c>
      <c r="HW449" s="90">
        <f t="shared" si="1117"/>
        <v>-9.9999999999999978E-2</v>
      </c>
      <c r="HX449" s="73">
        <f>COUNTIFS($FZ$9:$FZ$498,"&gt;"&amp;FZ449,$ES$9:$ES$498,$ES449)+1</f>
        <v>40</v>
      </c>
      <c r="HY449" s="74">
        <f>COUNTIFS($GA$9:$GA$498,"&gt;"&amp;GA449,$ES$9:$ES$498,$ES449)+1</f>
        <v>54</v>
      </c>
      <c r="HZ449" s="74">
        <f>COUNTIFS($GB$9:$GB$498,"&gt;"&amp;GB449,$ES$9:$ES$498,$ES449)+1</f>
        <v>57</v>
      </c>
      <c r="IA449" s="74">
        <f>COUNTIFS($GC$9:$GC$498,"&gt;"&amp;GC449,$ES$9:$ES$498,$ES449)+1</f>
        <v>14</v>
      </c>
      <c r="IB449" s="74">
        <f>COUNTIFS($GD$9:$GD$498,"&gt;"&amp;GD449,$ES$9:$ES$498,$ES449)+1</f>
        <v>35</v>
      </c>
      <c r="IC449" s="74">
        <f>COUNTIFS($GE$9:$GE$498,"&gt;"&amp;GE449,$ES$9:$ES$498,$ES449)+1</f>
        <v>18</v>
      </c>
      <c r="ID449" s="74">
        <f>COUNTIFS($GF$9:$GF$498,"&gt;"&amp;GF449,$ES$9:$ES$498,$ES449)+1</f>
        <v>44</v>
      </c>
      <c r="IE449" s="74">
        <f>COUNTIFS($GG$9:$GG$498,"&gt;"&amp;GG449,$ES$9:$ES$498,$ES449)+1</f>
        <v>39</v>
      </c>
      <c r="IF449" s="74">
        <f>COUNTIFS($GH$9:$GH$498,"&gt;"&amp;GH449,$ES$9:$ES$498,$ES449)+1</f>
        <v>53</v>
      </c>
      <c r="IG449" s="84">
        <f>COUNTIFS($GI$9:$GI$498,"&gt;"&amp;GI449,$ES$9:$ES$498,$ES449)+1</f>
        <v>56</v>
      </c>
      <c r="IH449" s="91"/>
      <c r="II449" s="79"/>
      <c r="IJ449" s="79"/>
      <c r="IK449" s="79"/>
      <c r="IL449" s="79"/>
      <c r="IM449" s="92"/>
      <c r="IN449" s="93"/>
      <c r="IO449" s="94"/>
      <c r="IP449" s="95"/>
      <c r="IQ449" s="79"/>
      <c r="IR449" s="79"/>
      <c r="IS449" s="79"/>
      <c r="IT449" s="79"/>
      <c r="IU449" s="79"/>
      <c r="IV449" s="79"/>
      <c r="IW449" s="96"/>
      <c r="IX449" s="93"/>
      <c r="IY449" s="79"/>
      <c r="IZ449" s="79"/>
      <c r="JA449" s="79"/>
      <c r="JB449" s="79"/>
      <c r="JC449" s="79"/>
      <c r="JD449" s="79"/>
      <c r="JE449" s="97"/>
      <c r="JF449" s="95"/>
      <c r="JG449" s="79">
        <v>0.1</v>
      </c>
      <c r="JH449" s="79"/>
      <c r="JI449" s="79"/>
      <c r="JJ449" s="79"/>
      <c r="JK449" s="79"/>
      <c r="JL449" s="79"/>
      <c r="JM449" s="96">
        <v>0.12</v>
      </c>
      <c r="JN449" s="93"/>
      <c r="JO449" s="79"/>
      <c r="JP449" s="79"/>
      <c r="JQ449" s="79"/>
      <c r="JR449" s="79"/>
      <c r="JS449" s="79"/>
      <c r="JT449" s="79">
        <v>0.05</v>
      </c>
      <c r="JU449" s="79"/>
      <c r="JV449" s="79"/>
      <c r="JW449" s="79"/>
      <c r="JX449" s="79"/>
      <c r="JY449" s="79"/>
      <c r="JZ449" s="97"/>
      <c r="KA449" s="93"/>
      <c r="KB449" s="79"/>
      <c r="KC449" s="79"/>
      <c r="KD449" s="79"/>
      <c r="KE449" s="97"/>
      <c r="KF449" s="95"/>
      <c r="KG449" s="79"/>
      <c r="KH449" s="79"/>
      <c r="KI449" s="79"/>
      <c r="KJ449" s="79"/>
      <c r="KK449" s="98"/>
      <c r="KL449" s="79"/>
      <c r="KM449" s="79"/>
      <c r="KN449" s="79"/>
      <c r="KO449" s="79"/>
      <c r="KP449" s="79"/>
      <c r="KQ449" s="79"/>
      <c r="KR449" s="79"/>
      <c r="KS449" s="96"/>
      <c r="KT449" s="96"/>
      <c r="KU449" s="96"/>
      <c r="KV449" s="96"/>
      <c r="KW449" s="93"/>
      <c r="KX449" s="79"/>
      <c r="KY449" s="79"/>
      <c r="KZ449" s="79"/>
      <c r="LA449" s="79"/>
      <c r="LB449" s="79"/>
      <c r="LC449" s="96"/>
      <c r="LD449" s="93"/>
      <c r="LE449" s="94"/>
      <c r="LF449" s="99"/>
      <c r="LG449" s="75"/>
      <c r="LH449" s="93"/>
      <c r="LI449" s="79"/>
      <c r="LJ449" s="74"/>
      <c r="LK449" s="74"/>
      <c r="LL449" s="74"/>
      <c r="LM449" s="100"/>
      <c r="LN449" s="95"/>
      <c r="LO449" s="79"/>
      <c r="LP449" s="79"/>
      <c r="LQ449" s="79"/>
      <c r="LR449" s="96"/>
      <c r="LS449" s="93"/>
      <c r="LT449" s="79"/>
      <c r="LU449" s="79"/>
      <c r="LV449" s="79"/>
      <c r="LW449" s="79"/>
      <c r="LX449" s="79"/>
      <c r="LY449" s="79"/>
      <c r="LZ449" s="79"/>
      <c r="MA449" s="97"/>
      <c r="MB449" s="95"/>
      <c r="MC449" s="79"/>
      <c r="MD449" s="79"/>
      <c r="ME449" s="79"/>
      <c r="MF449" s="79"/>
      <c r="MG449" s="79"/>
      <c r="MH449" s="79"/>
      <c r="MI449" s="79"/>
      <c r="MJ449" s="79"/>
      <c r="MK449" s="79"/>
      <c r="ML449" s="79"/>
      <c r="MM449" s="79"/>
      <c r="MN449" s="98"/>
      <c r="MO449" s="98"/>
      <c r="MP449" s="96"/>
      <c r="MQ449" s="93"/>
      <c r="MR449" s="79"/>
      <c r="MS449" s="79"/>
      <c r="MT449" s="79"/>
      <c r="MU449" s="79"/>
      <c r="MV449" s="98"/>
      <c r="MW449" s="79"/>
      <c r="MX449" s="79"/>
      <c r="MY449" s="79"/>
      <c r="MZ449" s="79"/>
      <c r="NA449" s="79"/>
      <c r="NB449" s="79">
        <v>7.0000000000000007E-2</v>
      </c>
      <c r="NC449" s="79"/>
      <c r="ND449" s="96"/>
      <c r="NE449" s="96"/>
      <c r="NF449" s="96"/>
      <c r="NG449" s="96"/>
      <c r="NH449" s="93"/>
      <c r="NI449" s="79"/>
      <c r="NJ449" s="79"/>
      <c r="NK449" s="79"/>
      <c r="NL449" s="79"/>
      <c r="NM449" s="79"/>
      <c r="NN449" s="94"/>
      <c r="NO449" s="93"/>
      <c r="NP449" s="80"/>
      <c r="NQ449" s="196" t="s">
        <v>1621</v>
      </c>
      <c r="NR449" s="196" t="s">
        <v>1629</v>
      </c>
      <c r="NS449" s="196"/>
      <c r="NT449" s="196"/>
      <c r="NU449" s="196" t="s">
        <v>1630</v>
      </c>
      <c r="NV449" s="187">
        <v>44616</v>
      </c>
      <c r="NW449" s="196" t="s">
        <v>2312</v>
      </c>
      <c r="NX449" s="133" t="s">
        <v>522</v>
      </c>
      <c r="NY449" s="129" t="s">
        <v>912</v>
      </c>
      <c r="NZ449" s="136" t="s">
        <v>2314</v>
      </c>
      <c r="OA449" s="137" t="s">
        <v>2315</v>
      </c>
      <c r="OB449" s="137" t="s">
        <v>2316</v>
      </c>
      <c r="OC449" s="137" t="s">
        <v>2317</v>
      </c>
      <c r="OD449" s="110">
        <f t="shared" si="1150"/>
        <v>240</v>
      </c>
      <c r="OE449" s="109">
        <v>5</v>
      </c>
      <c r="OF449" s="110">
        <f t="shared" si="1151"/>
        <v>23</v>
      </c>
      <c r="OG449" s="109">
        <v>7</v>
      </c>
      <c r="OH449" s="111">
        <f>ROUND(AVERAGEIF($ES$9:$ES$497,$ES449,EV$9:EV$497),0)</f>
        <v>57</v>
      </c>
      <c r="OI449" s="112">
        <f>ROUND(AVERAGEIF($ES$9:$ES$497,$ES449,EW$9:EW$497),0)</f>
        <v>69</v>
      </c>
      <c r="OJ449" s="112">
        <f>ROUND(AVERAGEIF($ES$9:$ES$497,$ES449,EX$9:EX$497),0)</f>
        <v>17</v>
      </c>
      <c r="OK449" s="112">
        <f>ROUND(AVERAGEIF($ES$9:$ES$497,$ES449,EY$9:EY$497),0)</f>
        <v>30</v>
      </c>
      <c r="OL449" s="112">
        <f>ROUND(AVERAGEIF($ES$9:$ES$497,$ES449,EZ$9:EZ$497),0)</f>
        <v>58</v>
      </c>
      <c r="OM449" s="112">
        <f>ROUND(AVERAGEIF($ES$9:$ES$497,$ES449,FA$9:FA$497),0)</f>
        <v>21</v>
      </c>
      <c r="ON449" s="112">
        <f>ROUND(AVERAGEIF($ES$9:$ES$497,$ES449,FB$9:FB$497),0)</f>
        <v>45</v>
      </c>
      <c r="OO449" s="112">
        <f>ROUND(AVERAGEIF($ES$9:$ES$497,$ES449,FC$9:FC$497),0)</f>
        <v>49</v>
      </c>
      <c r="OP449" s="112">
        <f>ROUND(AVERAGEIF($ES$9:$ES$497,$ES449,FD$9:FD$497),0)</f>
        <v>75</v>
      </c>
      <c r="OQ449" s="113">
        <f>ROUND(AVERAGEIF($ES$9:$ES$497,$ES449,FE$9:FE$497),0)</f>
        <v>66</v>
      </c>
      <c r="OR449" s="114">
        <f>ROUND(EV449/MAX(EV$9:EV$497)*100,0)</f>
        <v>53</v>
      </c>
      <c r="OS449" s="115">
        <f>ROUND(EW449/MAX(EW$9:EW$497)*100,0)</f>
        <v>85</v>
      </c>
      <c r="OT449" s="115">
        <f>ROUND(EX449/MAX(EX$9:EX$497)*100,0)</f>
        <v>15</v>
      </c>
      <c r="OU449" s="115">
        <f>ROUND(EY449/MAX(EY$9:EY$497)*100,0)</f>
        <v>40</v>
      </c>
      <c r="OV449" s="115">
        <f>ROUND(EZ449/MAX(EZ$9:EZ$497)*100,0)</f>
        <v>74</v>
      </c>
      <c r="OW449" s="115">
        <f>ROUND(FA449/MAX(FA$9:FA$497)*100,0)</f>
        <v>33</v>
      </c>
      <c r="OX449" s="115">
        <f>ROUND(FB449/MAX(FB$9:FB$497)*100,0)</f>
        <v>51</v>
      </c>
      <c r="OY449" s="116">
        <f>ROUND(FC449/MAX(FC$9:FC$497)*100,0)</f>
        <v>54</v>
      </c>
      <c r="OZ449" s="115">
        <f>ROUND(FD449/MAX(FD$9:FD$497)*100,0)</f>
        <v>75</v>
      </c>
      <c r="PA449" s="117">
        <f>ROUND(FE449/MAX(FE$9:FE$497)*100,0)</f>
        <v>40</v>
      </c>
      <c r="PB449" s="118">
        <f t="shared" si="1118"/>
        <v>517</v>
      </c>
      <c r="PC449" s="115">
        <f t="shared" si="1119"/>
        <v>694</v>
      </c>
      <c r="PD449" s="115">
        <f t="shared" si="1120"/>
        <v>739</v>
      </c>
      <c r="PE449" s="115">
        <f t="shared" si="1121"/>
        <v>625</v>
      </c>
      <c r="PF449" s="115">
        <f t="shared" si="1122"/>
        <v>566</v>
      </c>
      <c r="PG449" s="119">
        <f t="shared" si="1123"/>
        <v>506</v>
      </c>
      <c r="PH449" s="118">
        <f>ROUND(PB449/MAX(PB$9:PB$497)*100,0)</f>
        <v>62</v>
      </c>
      <c r="PI449" s="115">
        <f>ROUND(PC449/MAX(PC$9:PC$497)*100,0)</f>
        <v>83</v>
      </c>
      <c r="PJ449" s="115">
        <f>ROUND(PD449/MAX(PD$9:PD$497)*100,0)</f>
        <v>79</v>
      </c>
      <c r="PK449" s="115">
        <f>ROUND(PE449/MAX(PE$9:PE$497)*100,0)</f>
        <v>62</v>
      </c>
      <c r="PL449" s="115">
        <f>ROUND(PF449/MAX(PF$9:PF$497)*100,0)</f>
        <v>80</v>
      </c>
      <c r="PM449" s="119">
        <f>ROUND(PG449/MAX(PG$9:PG$497)*100,0)</f>
        <v>74</v>
      </c>
      <c r="PN449" s="118">
        <f>RANK(PH449,PH$9:PH$497,0)</f>
        <v>94</v>
      </c>
      <c r="PO449" s="115">
        <f>RANK(PI449,PI$9:PI$497,0)</f>
        <v>9</v>
      </c>
      <c r="PP449" s="115">
        <f>RANK(PJ449,PJ$9:PJ$497,0)</f>
        <v>23</v>
      </c>
      <c r="PQ449" s="115">
        <f>RANK(PK449,PK$9:PK$497,0)</f>
        <v>84</v>
      </c>
      <c r="PR449" s="115">
        <f>RANK(PL449,PL$9:PL$497,0)</f>
        <v>34</v>
      </c>
      <c r="PS449" s="119">
        <f>RANK(PM449,PM$9:PM$497,0)</f>
        <v>31</v>
      </c>
      <c r="PT449" s="120">
        <f>ROUND(FZ449/MAX(FZ$9:FZ$497)*100,0)</f>
        <v>48</v>
      </c>
      <c r="PU449" s="115">
        <f>ROUND(GA449/MAX(GA$9:GA$497)*100,0)</f>
        <v>57</v>
      </c>
      <c r="PV449" s="115">
        <f>ROUND(GB449/MAX(GB$9:GB$497)*100,0)</f>
        <v>12</v>
      </c>
      <c r="PW449" s="115">
        <f>ROUND(GC449/MAX(GC$9:GC$497)*100,0)</f>
        <v>44</v>
      </c>
      <c r="PX449" s="115">
        <f>ROUND(GD449/MAX(GD$9:GD$497)*100,0)</f>
        <v>49</v>
      </c>
      <c r="PY449" s="115">
        <f>ROUND(GE449/MAX(GE$9:GE$497)*100,0)</f>
        <v>21</v>
      </c>
      <c r="PZ449" s="115">
        <f>ROUND(GF449/MAX(GF$9:GF$497)*100,0)</f>
        <v>30</v>
      </c>
      <c r="QA449" s="116">
        <f>ROUND(GG449/MAX(GG$9:GG$497)*100,0)</f>
        <v>40</v>
      </c>
      <c r="QB449" s="115">
        <f>ROUND(GH449/MAX(GH$9:GH$497)*100,0)</f>
        <v>46</v>
      </c>
      <c r="QC449" s="121">
        <f>ROUND(GI449/MAX(GI$9:GI$497)*100,0)</f>
        <v>29</v>
      </c>
      <c r="QD449" s="120">
        <f>ROUND(AVERAGEIF($ES$9:$ES$497,$ES449,PT$9:PT$497),0)</f>
        <v>47</v>
      </c>
      <c r="QE449" s="120">
        <f>ROUND(AVERAGEIF($ES$9:$ES$497,$ES449,PU$9:PU$497),0)</f>
        <v>61</v>
      </c>
      <c r="QF449" s="120">
        <f>ROUND(AVERAGEIF($ES$9:$ES$497,$ES449,PV$9:PV$497),0)</f>
        <v>21</v>
      </c>
      <c r="QG449" s="120">
        <f>ROUND(AVERAGEIF($ES$9:$ES$497,$ES449,PW$9:PW$497),0)</f>
        <v>34</v>
      </c>
      <c r="QH449" s="120">
        <f>ROUND(AVERAGEIF($ES$9:$ES$497,$ES449,PX$9:PX$497),0)</f>
        <v>48</v>
      </c>
      <c r="QI449" s="120">
        <f>ROUND(AVERAGEIF($ES$9:$ES$497,$ES449,PY$9:PY$497),0)</f>
        <v>18</v>
      </c>
      <c r="QJ449" s="120">
        <f>ROUND(AVERAGEIF($ES$9:$ES$497,$ES449,PZ$9:PZ$497),0)</f>
        <v>31</v>
      </c>
      <c r="QK449" s="120">
        <f>ROUND(AVERAGEIF($ES$9:$ES$497,$ES449,QA$9:QA$497),0)</f>
        <v>40</v>
      </c>
      <c r="QL449" s="120">
        <f>ROUND(AVERAGEIF($ES$9:$ES$497,$ES449,QB$9:QB$497),0)</f>
        <v>51</v>
      </c>
      <c r="QM449" s="120">
        <f>ROUND(AVERAGEIF($ES$9:$ES$497,$ES449,QC$9:QC$497),0)</f>
        <v>32</v>
      </c>
      <c r="QN449" s="114">
        <f t="shared" si="1124"/>
        <v>402</v>
      </c>
      <c r="QO449" s="115">
        <f t="shared" si="1125"/>
        <v>550</v>
      </c>
      <c r="QP449" s="115">
        <f t="shared" si="1126"/>
        <v>598</v>
      </c>
      <c r="QQ449" s="115">
        <f t="shared" si="1127"/>
        <v>522</v>
      </c>
      <c r="QR449" s="115">
        <f t="shared" si="1128"/>
        <v>554</v>
      </c>
      <c r="QS449" s="119">
        <f t="shared" si="1129"/>
        <v>412</v>
      </c>
      <c r="QT449" s="114">
        <f>ROUND((QN449-MIN(QN$9:QN$497))/(MAX(QN$9:QN$497)-MIN(QN$9:QN$497))*100,0)</f>
        <v>27</v>
      </c>
      <c r="QU449" s="115">
        <f>ROUND((QO449-MIN(QO$9:QO$497))/(MAX(QO$9:QO$497)-MIN(QO$9:QO$497))*100,0)</f>
        <v>49</v>
      </c>
      <c r="QV449" s="115">
        <f>ROUND((QP449-MIN(QP$9:QP$497))/(MAX(QP$9:QP$497)-MIN(QP$9:QP$497))*100,0)</f>
        <v>36</v>
      </c>
      <c r="QW449" s="115">
        <f>ROUND((QQ449-MIN(QQ$9:QQ$497))/(MAX(QQ$9:QQ$497)-MIN(QQ$9:QQ$497))*100,0)</f>
        <v>30</v>
      </c>
      <c r="QX449" s="115">
        <f>ROUND((QR449-MIN(QR$9:QR$497))/(MAX(QR$9:QR$497)-MIN(QR$9:QR$497))*100,0)</f>
        <v>54</v>
      </c>
      <c r="QY449" s="115">
        <f>ROUND((QS449-MIN(QS$9:QS$497))/(MAX(QS$9:QS$497)-MIN(QS$9:QS$497))*100,0)</f>
        <v>48</v>
      </c>
      <c r="QZ449" s="114">
        <f>RANK(QN449,QN$9:QN$497,0)</f>
        <v>356</v>
      </c>
      <c r="RA449" s="115">
        <f>RANK(QO449,QO$9:QO$497,0)</f>
        <v>44</v>
      </c>
      <c r="RB449" s="115">
        <f>RANK(QP449,QP$9:QP$497,0)</f>
        <v>143</v>
      </c>
      <c r="RC449" s="115">
        <f>RANK(QQ449,QQ$9:QQ$497,0)</f>
        <v>284</v>
      </c>
      <c r="RD449" s="115">
        <f>RANK(QR449,QR$9:QR$497,0)</f>
        <v>145</v>
      </c>
      <c r="RE449" s="115">
        <f>RANK(QS449,QS$9:QS$497,0)</f>
        <v>136</v>
      </c>
      <c r="RF449" s="122"/>
      <c r="RG449" s="115">
        <f>($RH$3*(IH449+IJ449)*100*100/MAX(EX$9:EX$497)*$RO$3) +($RH$3*(II449+IJ449)*100*100/MAX(EX$9:EX$497)*$RO$4) + ($RH$3*IK449*100*100/MAX(EX$9:EX$497)*0.098)</f>
        <v>0</v>
      </c>
      <c r="RH449" s="115">
        <f>($RH$4*IL449*100*100/MAX(EZ$9:EZ$497))*$RQ$3</f>
        <v>0</v>
      </c>
      <c r="RI449" s="115">
        <f>($RH$3*IM449*100*100/MAX(EY$9:EY$497))*$RQ$4</f>
        <v>0</v>
      </c>
      <c r="RJ449" s="115">
        <f>($RH$3*IN449*100*100/MAX(EX$9:EX$497))</f>
        <v>0</v>
      </c>
      <c r="RK449" s="115">
        <f>($RH$4*IO449*100*100/MAX(EZ$9:EZ$497))*$RQ$3</f>
        <v>0</v>
      </c>
      <c r="RL449" s="115">
        <f>(($RL$4*IP449*100*((100/MAX(EX$9:EX$497)+100/MAX(EZ$9:EZ$497))/2))+($RL$4*IQ449*100*((100/MAX(EX$9:EX$497)+100/MAX(EZ$9:EZ$497))/2))+($RL$4*IR449*100*((100/MAX(EX$9:EX$497)+100/MAX(EZ$9:EZ$497))/2))+($RL$4*IS449*100*((100/MAX(EX$9:EX$497)+100/MAX(EZ$9:EZ$497))/2))+($RL$4*IT449*100*((100/MAX(EX$9:EX$497)+100/MAX(EZ$9:EZ$497))/2))+($RL$4*IU449*100*((100/MAX(EX$9:EX$497)+100/MAX(EZ$9:EZ$497))/2))+($RL$4*IV449*100*((100/MAX(EX$9:EX$497)+100/MAX(EZ$9:EZ$497))/2))+($RL$4*IW449*100*((100/MAX(EX$9:EX$497)+100/MAX(EZ$9:EZ$497))/2)))*$RS$3</f>
        <v>0</v>
      </c>
      <c r="RM449" s="115">
        <f>(($RH$3*IX449*100*100/MAX(EX$9:EX$497))+($RH$3*IY449*100*100/MAX(EX$9:EX$497))+($RH$3*IZ449*100*100/MAX(EX$9:EX$497))+($RH$3*JA449*100*100/MAX(EX$9:EX$497))+($RH$3*JB449*100*100/MAX(EX$9:EX$497))+($RH$3*JC449*100*100/MAX(EX$9:EX$497))+($RH$3*JD449*100*100/MAX(EX$9:EX$497))+($RH$3*JE449*100*100/MAX(EX$9:EX$497)))*$RS$4</f>
        <v>0</v>
      </c>
      <c r="RN449" s="115">
        <f>(($RH$4*JF449*100*100/MAX(EZ$9:EZ$497)) + ($RH$4*JG449*100*100/MAX(EZ$9:EZ$497)) + ($RH$4*JH449*100*100/MAX(EZ$9:EZ$497)) + ($RH$4*JI449*100*100/MAX(EZ$9:EZ$497)) + ($RH$4*JJ449*100*100/MAX(EZ$9:EZ$497)) + ($RH$4*JK449*100*100/MAX(EZ$9:EZ$497)) + ($RH$4*JL449*100*100/MAX(EZ$9:EZ$497)) + ($RH$4*JM449*100*100/MAX(EZ$9:EZ$497)))*$RU$3</f>
        <v>4.0480000000000009</v>
      </c>
      <c r="RO449" s="115">
        <f>(($RL$4*JN449*100*((100/MAX(EX$9:EX$497)+100/MAX(EZ$9:EZ$497))/2))+($RL$4*JO449*100*((100/MAX(EX$9:EX$497)+100/MAX(EZ$9:EZ$497))/2))+($RL$4*JP449*100*((100/MAX(EX$9:EX$497)+100/MAX(EZ$9:EZ$497))/2))+($RL$4*JQ449*100*((100/MAX(EX$9:EX$497)+100/MAX(EZ$9:EZ$497))/2))+($RL$4*JR449*100*((100/MAX(EX$9:EX$497)+100/MAX(EZ$9:EZ$497))/2))+($RL$4*JS449*100*((100/MAX(EX$9:EX$497)+100/MAX(EZ$9:EZ$497))/2))+($RL$4*JT449*100*((100/MAX(EX$9:EX$497)+100/MAX(EZ$9:EZ$497))/2))+($RL$4*JU449*100*((100/MAX(EX$9:EX$497)+100/MAX(EZ$9:EZ$497))/2))+($RL$4*JV449*100*((100/MAX(EX$9:EX$497)+100/MAX(EZ$9:EZ$497))/2))+($RL$4*JW449*100*((100/MAX(EX$9:EX$497)+100/MAX(EZ$9:EZ$497))/2))+($RL$4*JX449*100*((100/MAX(EX$9:EX$497)+100/MAX(EZ$9:EZ$497))/2))+($RL$4*JY449*100*((100/MAX(EX$9:EX$497)+100/MAX(EZ$9:EZ$497))/2))+($RL$4*JZ449*100*((100/MAX(EX$9:EX$497)+100/MAX(EZ$9:EZ$497))/2)))*$RW$3/2</f>
        <v>2.6133333333333337</v>
      </c>
      <c r="RP449" s="119">
        <f>($RJ$3*KA449*100*100/MAX(FA$9:FA$497)) + ($RJ$3*KB449*100*100/MAX(FA$9:FA$497)/2) + ($RJ$3*KC449*100*100/MAX(FA$9:FA$497)/2) + ($RJ$3*KD449*100*100/MAX(FA$9:FA$497)/4) + ($RJ$3*KE449*100*100/MAX(FA$9:FA$497)/4)</f>
        <v>0</v>
      </c>
      <c r="RQ449" s="118">
        <f>($RL$4*KF449*100*((100/MAX(EX$9:EX$497)+100/MAX(EZ$9:EZ$497)))) * ($RO$3/2) + (($RL$4*KG449*100*((100/MAX(EX$9:EX$497)+100/MAX(EZ$9:EZ$497))))+($RL$4*KH449*100*((100/MAX(EX$9:EX$497)+100/MAX(EZ$9:EZ$497))))+($RL$4*KI449*100*((100/MAX(EX$9:EX$497)+100/MAX(EZ$9:EZ$497))))+($RL$4*KJ449*100*((100/MAX(EX$9:EX$497)+100/MAX(EZ$9:EZ$497))))+($RL$4*KK449*100*((100/MAX(EX$9:EX$497)+100/MAX(EZ$9:EZ$497))))+($RL$4*KL449*100*((100/MAX(EX$9:EX$497)+100/MAX(EZ$9:EZ$497))))+($RL$4*KM449*100*((100/MAX(EX$9:EX$497)+100/MAX(EZ$9:EZ$497))))+($RL$4*KN449*100*((100/MAX(EX$9:EX$497)+100/MAX(EZ$9:EZ$497))))+($RL$4*KO449*100*((100/MAX(EX$9:EX$497)+100/MAX(EZ$9:EZ$497))))+($RL$4*KP449*100*((100/MAX(EX$9:EX$497)+100/MAX(EZ$9:EZ$497))))+($RL$4*KQ449*100*((100/MAX(EX$9:EX$497)+100/MAX(EZ$9:EZ$497))))+($RL$4*KR449*100*((100/MAX(EX$9:EX$497)+100/MAX(EZ$9:EZ$497))))+($RL$4*KS449*100*((100/MAX(EX$9:EX$497)+100/MAX(EZ$9:EZ$497))))+($RL$4*KV449*100*((100/MAX(EX$9:EX$497)+100/MAX(EZ$9:EZ$497))))) * (($RO$3+$RO$4)/6)</f>
        <v>0</v>
      </c>
      <c r="RR449" s="115">
        <f>(($RL$4*KW449*100*((100/MAX(EX$9:EX$497)+100/MAX(EZ$9:EZ$497))))) * ($RO$3/2) + (($RL$4*KX449*100*((100/MAX(EX$9:EX$497)+100/MAX(EZ$9:EZ$497))))+($RL$4*KY449*100*((100/MAX(EX$9:EX$497)+100/MAX(EZ$9:EZ$497))))+($RL$4*KZ449*100*((100/MAX(EX$9:EX$497)+100/MAX(EZ$9:EZ$497))))+($RL$4*LA449*100*((100/MAX(EX$9:EX$497)+100/MAX(EZ$9:EZ$497))))+($RL$4*LB449*100*((100/MAX(EX$9:EX$497)+100/MAX(EZ$9:EZ$497))))+($RL$4*LC449*100*((100/MAX(EX$9:EX$497)+100/MAX(EZ$9:EZ$497))))) * (($RO$3+$RO$4)/6)</f>
        <v>0</v>
      </c>
      <c r="RS449" s="119">
        <f>(($RL$4*LD449*100*((100/MAX(EX$9:EX$497)+100/MAX(EZ$9:EZ$497))))+($RL$4*LE449*100*((100/MAX(EX$9:EX$497)+100/MAX(EZ$9:EZ$497))))) * (($RO$3+$RO$4)/6)</f>
        <v>0</v>
      </c>
      <c r="RT449" s="118">
        <f>($RJ$4*LH449*100*(100/MAX(EV$9:EV$497)))+($RJ$4*LI449*100*(100/MAX(EV$9:EV$497)))</f>
        <v>0</v>
      </c>
      <c r="RU449" s="119">
        <f>($RJ$4*LJ449*(100/MAX(EV$9:EV$497)))/2 + ($RL$3*LK449*(100/MAX(EW$9:EW$497))) + ($RJ$4*LL449*(100/MAX(EV$9:EV$497)))/4 + ($RL$3*LM449*(100/MAX(EW$9:EW$497)))</f>
        <v>0</v>
      </c>
      <c r="RV449" s="118">
        <f>($RJ$4*LN449*100*100/MAX(EV$9:EV$497)/2)+($RJ$4*LO449*100*100/MAX(EV$9:EV$497)/2)+($RJ$4*LP449*100*100/MAX(EV$9:EV$497))+($RJ$4*LQ449*100*100/MAX(EV$9:EV$497))+($RJ$4*LR449*100*100/MAX(EV$9:EV$497))</f>
        <v>0</v>
      </c>
      <c r="RW449" s="115">
        <f>($RJ$4*LS449*100*100/MAX(EV$9:EV$497)) + (($RJ$4*LT449*100*100/MAX(EV$9:EV$497))+($RJ$4*LU449*100*100/MAX(EV$9:EV$497))+($RJ$4*LV449*100*100/MAX(EV$9:EV$497))+($RJ$4*LW449*100*100/MAX(EV$9:EV$497))+($RJ$4*LX449*100*100/MAX(EV$9:EV$497))+($RJ$4*LY449*100*100/MAX(EV$9:EV$497))+($RJ$4*LZ449*100*100/MAX(EV$9:EV$497))+($RJ$4*MA449*100*100/MAX(EV$9:EV$497)))/2</f>
        <v>0</v>
      </c>
      <c r="RX449" s="119">
        <f>($RJ$4*MB449*100*100/MAX(EV$9:EV$497))+($RJ$4*MC449*100*100/MAX(EV$9:EV$497))+($RJ$4*MD449*100*100/MAX(EV$9:EV$497))+($RJ$4*ME449*100*100/MAX(EV$9:EV$497))+($RJ$4*MF449*100*100/MAX(EV$9:EV$497))+($RJ$4*MG449*100*100/MAX(EV$9:EV$497))+($RJ$4*MH449*100*100/MAX(EV$9:EV$497))+($RJ$4*MI449*100*100/MAX(EV$9:EV$497))+($RJ$4*MJ449*100*100/MAX(EV$9:EV$497))+($RJ$4*MK449*100*100/MAX(EV$9:EV$497))+($RJ$4*ML449*100*100/MAX(EV$9:EV$497))+($RJ$4*MM449*100*100/MAX(EV$9:EV$497))+($RJ$4*MN449*100*100/MAX(EV$9:EV$497))</f>
        <v>0</v>
      </c>
      <c r="RY449" s="118">
        <f>($RJ$4*MQ449*100*100/MAX(EV$9:EV$497))/2 + (($RJ$4*MR449*100*100/MAX(EV$9:EV$497))+($RJ$4*MS449*100*100/MAX(EV$9:EV$497))+($RJ$4*MT449*100*100/MAX(EV$9:EV$497))+($RJ$4*MU449*100*100/MAX(EV$9:EV$497))+($RJ$4*MV449*100*100/MAX(EV$9:EV$497))+($RJ$4*MW449*100*100/MAX(EV$9:EV$497))+($RJ$4*MX449*100*100/MAX(EV$9:EV$497))+($RJ$4*MY449*100*100/MAX(EV$9:EV$497))+($RJ$4*MZ449*100*100/MAX(EV$9:EV$497))+($RJ$4*NA449*100*100/MAX(EV$9:EV$497))+($RJ$4*NB449*100*100/MAX(EV$9:EV$497))+($RJ$4*NC449*100*100/MAX(EV$9:EV$497))+($RJ$4*ND449*100*100/MAX(EV$9:EV$497))+($RJ$4*NG449*100*100/MAX(EV$9:EV$497)))/4</f>
        <v>2.9494382022471917</v>
      </c>
      <c r="RZ449" s="115">
        <f>($RJ$4*NH449*100*100/MAX(EV$9:EV$497))/2 + (($RJ$4*NI449*100*100/MAX(EV$9:EV$497))+($RJ$4*NJ449*100*100/MAX(EV$9:EV$497))+($RJ$4*NK449*100*100/MAX(EV$9:EV$497))+($RJ$4*NL449*100*100/MAX(EV$9:EV$497))+($RJ$4*NM449*100*100/MAX(EV$9:EV$497))+($RJ$4*NN449*100*100/MAX(EV$9:EV$497)))/4</f>
        <v>0</v>
      </c>
      <c r="SA449" s="117">
        <f>(($RJ$4*NO449*100*100/MAX(EV$9:EV$497))+($RJ$4*NP449*100*100/MAX(EV$9:EV$497)))/4</f>
        <v>0</v>
      </c>
      <c r="SB449" s="118">
        <f t="shared" si="1130"/>
        <v>9.6107715355805272</v>
      </c>
      <c r="SC449" s="115">
        <f t="shared" si="1131"/>
        <v>3.2032209737827722</v>
      </c>
      <c r="SD449" s="115">
        <f t="shared" si="1132"/>
        <v>20.985892883895136</v>
      </c>
      <c r="SE449" s="115">
        <f t="shared" si="1133"/>
        <v>3.2032209737827722</v>
      </c>
      <c r="SF449" s="115">
        <f t="shared" si="1134"/>
        <v>3.3506928838951318</v>
      </c>
      <c r="SG449" s="115">
        <f t="shared" si="1135"/>
        <v>2.9494382022471917</v>
      </c>
      <c r="SH449" s="115">
        <f>ROUND(SB449/MAX(SB$9:SB$497)*100,0)</f>
        <v>12</v>
      </c>
      <c r="SI449" s="115">
        <f>ROUND(SC449/MAX(SC$9:SC$497)*100,0)</f>
        <v>5</v>
      </c>
      <c r="SJ449" s="115">
        <f>ROUND(SD449/MAX(SD$9:SD$497)*100,0)</f>
        <v>33</v>
      </c>
      <c r="SK449" s="115">
        <f>ROUND(SE449/MAX(SE$9:SE$497)*100,0)</f>
        <v>2</v>
      </c>
      <c r="SL449" s="115">
        <f>ROUND(SF449/MAX(SF$9:SF$497)*100,0)</f>
        <v>8</v>
      </c>
      <c r="SM449" s="121">
        <f>ROUND(SG449/MAX(SG$9:SG$497)*100,0)</f>
        <v>3</v>
      </c>
      <c r="SN449" s="115">
        <f>ROUND(AVERAGEIF($ES$9:$ES$497,$ES449,SH$9:SH$497),0)</f>
        <v>12</v>
      </c>
      <c r="SO449" s="115">
        <f>ROUND(AVERAGEIF($ES$9:$ES$497,$ES449,SI$9:SI$497),0)</f>
        <v>5</v>
      </c>
      <c r="SP449" s="115">
        <f>ROUND(AVERAGEIF($ES$9:$ES$497,$ES449,SJ$9:SJ$497),0)</f>
        <v>26</v>
      </c>
      <c r="SQ449" s="115">
        <f>ROUND(AVERAGEIF($ES$9:$ES$497,$ES449,SK$9:SK$497),0)</f>
        <v>6</v>
      </c>
      <c r="SR449" s="115">
        <f>ROUND(AVERAGEIF($ES$9:$ES$497,$ES449,SL$9:SL$497),0)</f>
        <v>8</v>
      </c>
      <c r="SS449" s="121">
        <f>ROUND(AVERAGEIF($ES$9:$ES$497,$ES449,SM$9:SM$497),0)</f>
        <v>4</v>
      </c>
      <c r="ST449" s="114">
        <f>RANK(SB449,SB$9:SB$497,0)</f>
        <v>239</v>
      </c>
      <c r="SU449" s="115">
        <f>RANK(SC449,SC$9:SC$497,0)</f>
        <v>193</v>
      </c>
      <c r="SV449" s="115">
        <f>RANK(SD449,SD$9:SD$497,0)</f>
        <v>41</v>
      </c>
      <c r="SW449" s="115">
        <f>RANK(SE449,SE$9:SE$497,0)</f>
        <v>193</v>
      </c>
      <c r="SX449" s="115">
        <f>RANK(SF449,SF$9:SF$497,0)</f>
        <v>91</v>
      </c>
      <c r="SY449" s="115">
        <f>RANK(SG449,SG$9:SG$497,0)</f>
        <v>215</v>
      </c>
      <c r="SZ449" s="115">
        <f>COUNTIFS(SB$9:SB$497,"&gt;"&amp;SB449,$ES$9:$ES$497,$ES449)+1</f>
        <v>36</v>
      </c>
      <c r="TA449" s="115">
        <f>COUNTIFS(SC$9:SC$497,"&gt;"&amp;SC449,$ES$9:$ES$497,$ES449)+1</f>
        <v>15</v>
      </c>
      <c r="TB449" s="115">
        <f>COUNTIFS(SD$9:SD$497,"&gt;"&amp;SD449,$ES$9:$ES$497,$ES449)+1</f>
        <v>35</v>
      </c>
      <c r="TC449" s="115">
        <f>COUNTIFS(SE$9:SE$497,"&gt;"&amp;SE449,$ES$9:$ES$497,$ES449)+1</f>
        <v>15</v>
      </c>
      <c r="TD449" s="115">
        <f>COUNTIFS(SF$9:SF$497,"&gt;"&amp;SF449,$ES$9:$ES$497,$ES449)+1</f>
        <v>15</v>
      </c>
      <c r="TE449" s="117">
        <f>COUNTIFS(SG$9:SG$497,"&gt;"&amp;SG449,$ES$9:$ES$497,$ES449)+1</f>
        <v>38</v>
      </c>
      <c r="TF449" s="118">
        <f t="shared" si="1136"/>
        <v>95</v>
      </c>
      <c r="TG449" s="115">
        <f t="shared" si="1137"/>
        <v>67</v>
      </c>
      <c r="TH449" s="115">
        <f t="shared" si="1138"/>
        <v>116</v>
      </c>
      <c r="TI449" s="115">
        <f t="shared" si="1139"/>
        <v>81</v>
      </c>
      <c r="TJ449" s="115">
        <f t="shared" si="1140"/>
        <v>70</v>
      </c>
      <c r="TK449" s="115">
        <f t="shared" si="1141"/>
        <v>83</v>
      </c>
      <c r="TL449" s="117">
        <f t="shared" si="1142"/>
        <v>77</v>
      </c>
      <c r="TM449" s="118">
        <f>ROUND(TF449/MAX(TF$9:TF$497)*100,0)</f>
        <v>53</v>
      </c>
      <c r="TN449" s="115">
        <f>ROUND(TG449/MAX(TG$9:TG$497)*100,0)</f>
        <v>37</v>
      </c>
      <c r="TO449" s="115">
        <f>ROUND(TH449/MAX(TH$9:TH$497)*100,0)</f>
        <v>64</v>
      </c>
      <c r="TP449" s="115">
        <f>ROUND(TI449/MAX(TI$9:TI$497)*100,0)</f>
        <v>45</v>
      </c>
      <c r="TQ449" s="115">
        <f>ROUND(TJ449/MAX(TJ$9:TJ$497)*100,0)</f>
        <v>36</v>
      </c>
      <c r="TR449" s="115">
        <f>ROUND(TK449/MAX(TK$9:TK$497)*100,0)</f>
        <v>42</v>
      </c>
      <c r="TS449" s="119">
        <f>ROUND(TL449/MAX(TL$9:TL$497)*100,0)</f>
        <v>39</v>
      </c>
      <c r="TT449" s="120">
        <f>RANK(TM449,TM$9:TM$497,0)</f>
        <v>137</v>
      </c>
      <c r="TU449" s="115">
        <f>RANK(TN449,TN$9:TN$497,0)</f>
        <v>148</v>
      </c>
      <c r="TV449" s="115">
        <f>RANK(TO449,TO$9:TO$497,0)</f>
        <v>20</v>
      </c>
      <c r="TW449" s="115">
        <f>RANK(TP449,TP$9:TP$497,0)</f>
        <v>107</v>
      </c>
      <c r="TX449" s="115">
        <f>RANK(TQ449,TQ$9:TQ$497,0)</f>
        <v>78</v>
      </c>
      <c r="TY449" s="115">
        <f>RANK(TR449,TR$9:TR$497,0)</f>
        <v>73</v>
      </c>
      <c r="TZ449" s="121">
        <f>RANK(TS449,TS$9:TS$497,0)</f>
        <v>70</v>
      </c>
      <c r="UA449" s="132"/>
      <c r="UB449" s="7" t="s">
        <v>1</v>
      </c>
    </row>
    <row r="450" spans="1:548" x14ac:dyDescent="0.15">
      <c r="A450" s="183">
        <v>442</v>
      </c>
      <c r="B450" s="200" t="s">
        <v>1629</v>
      </c>
      <c r="C450" s="143"/>
      <c r="D450" s="143"/>
      <c r="E450" s="161" t="s">
        <v>518</v>
      </c>
      <c r="F450" s="65">
        <v>123</v>
      </c>
      <c r="G450" s="65" t="s">
        <v>908</v>
      </c>
      <c r="H450" s="144" t="s">
        <v>922</v>
      </c>
      <c r="I450" s="66" t="s">
        <v>521</v>
      </c>
      <c r="J450" s="67" t="s">
        <v>521</v>
      </c>
      <c r="K450" s="67" t="s">
        <v>521</v>
      </c>
      <c r="L450" s="67" t="s">
        <v>521</v>
      </c>
      <c r="M450" s="67" t="s">
        <v>521</v>
      </c>
      <c r="N450" s="67" t="s">
        <v>521</v>
      </c>
      <c r="O450" s="67" t="s">
        <v>521</v>
      </c>
      <c r="P450" s="67" t="s">
        <v>521</v>
      </c>
      <c r="Q450" s="67" t="s">
        <v>521</v>
      </c>
      <c r="R450" s="68" t="s">
        <v>521</v>
      </c>
      <c r="S450" s="69" t="s">
        <v>521</v>
      </c>
      <c r="T450" s="67" t="s">
        <v>521</v>
      </c>
      <c r="U450" s="67" t="s">
        <v>521</v>
      </c>
      <c r="V450" s="67" t="s">
        <v>521</v>
      </c>
      <c r="W450" s="67" t="s">
        <v>521</v>
      </c>
      <c r="X450" s="67" t="s">
        <v>521</v>
      </c>
      <c r="Y450" s="67" t="s">
        <v>521</v>
      </c>
      <c r="Z450" s="67" t="s">
        <v>521</v>
      </c>
      <c r="AA450" s="67" t="s">
        <v>521</v>
      </c>
      <c r="AB450" s="68" t="s">
        <v>521</v>
      </c>
      <c r="AC450" s="69" t="s">
        <v>521</v>
      </c>
      <c r="AD450" s="67" t="s">
        <v>521</v>
      </c>
      <c r="AE450" s="67" t="s">
        <v>521</v>
      </c>
      <c r="AF450" s="67" t="s">
        <v>521</v>
      </c>
      <c r="AG450" s="67" t="s">
        <v>521</v>
      </c>
      <c r="AH450" s="67" t="s">
        <v>521</v>
      </c>
      <c r="AI450" s="67" t="s">
        <v>521</v>
      </c>
      <c r="AJ450" s="67" t="s">
        <v>521</v>
      </c>
      <c r="AK450" s="67" t="s">
        <v>521</v>
      </c>
      <c r="AL450" s="68" t="s">
        <v>521</v>
      </c>
      <c r="AM450" s="69" t="s">
        <v>521</v>
      </c>
      <c r="AN450" s="67" t="s">
        <v>521</v>
      </c>
      <c r="AO450" s="67" t="s">
        <v>521</v>
      </c>
      <c r="AP450" s="67" t="s">
        <v>521</v>
      </c>
      <c r="AQ450" s="67" t="s">
        <v>521</v>
      </c>
      <c r="AR450" s="67" t="s">
        <v>521</v>
      </c>
      <c r="AS450" s="67" t="s">
        <v>521</v>
      </c>
      <c r="AT450" s="67" t="s">
        <v>521</v>
      </c>
      <c r="AU450" s="67" t="s">
        <v>521</v>
      </c>
      <c r="AV450" s="68" t="s">
        <v>521</v>
      </c>
      <c r="AW450" s="69" t="s">
        <v>521</v>
      </c>
      <c r="AX450" s="67" t="s">
        <v>521</v>
      </c>
      <c r="AY450" s="67" t="s">
        <v>521</v>
      </c>
      <c r="AZ450" s="67" t="s">
        <v>521</v>
      </c>
      <c r="BA450" s="67" t="s">
        <v>521</v>
      </c>
      <c r="BB450" s="67" t="s">
        <v>521</v>
      </c>
      <c r="BC450" s="67" t="s">
        <v>521</v>
      </c>
      <c r="BD450" s="67" t="s">
        <v>521</v>
      </c>
      <c r="BE450" s="67" t="s">
        <v>521</v>
      </c>
      <c r="BF450" s="68" t="s">
        <v>521</v>
      </c>
      <c r="BG450" s="69" t="s">
        <v>521</v>
      </c>
      <c r="BH450" s="67" t="s">
        <v>521</v>
      </c>
      <c r="BI450" s="67" t="s">
        <v>521</v>
      </c>
      <c r="BJ450" s="67" t="s">
        <v>521</v>
      </c>
      <c r="BK450" s="67" t="s">
        <v>521</v>
      </c>
      <c r="BL450" s="67" t="s">
        <v>521</v>
      </c>
      <c r="BM450" s="67" t="s">
        <v>521</v>
      </c>
      <c r="BN450" s="67" t="s">
        <v>521</v>
      </c>
      <c r="BO450" s="67" t="s">
        <v>521</v>
      </c>
      <c r="BP450" s="68" t="s">
        <v>521</v>
      </c>
      <c r="BQ450" s="70" t="s">
        <v>521</v>
      </c>
      <c r="BR450" s="67" t="s">
        <v>521</v>
      </c>
      <c r="BS450" s="67" t="s">
        <v>521</v>
      </c>
      <c r="BT450" s="67" t="s">
        <v>521</v>
      </c>
      <c r="BU450" s="67" t="s">
        <v>521</v>
      </c>
      <c r="BV450" s="67" t="s">
        <v>521</v>
      </c>
      <c r="BW450" s="67" t="s">
        <v>521</v>
      </c>
      <c r="BX450" s="67" t="s">
        <v>521</v>
      </c>
      <c r="BY450" s="67" t="s">
        <v>521</v>
      </c>
      <c r="BZ450" s="68" t="s">
        <v>521</v>
      </c>
      <c r="CA450" s="69" t="s">
        <v>521</v>
      </c>
      <c r="CB450" s="67" t="s">
        <v>521</v>
      </c>
      <c r="CC450" s="67" t="s">
        <v>521</v>
      </c>
      <c r="CD450" s="67" t="s">
        <v>521</v>
      </c>
      <c r="CE450" s="67" t="s">
        <v>521</v>
      </c>
      <c r="CF450" s="67" t="s">
        <v>521</v>
      </c>
      <c r="CG450" s="67" t="s">
        <v>521</v>
      </c>
      <c r="CH450" s="67" t="s">
        <v>521</v>
      </c>
      <c r="CI450" s="67" t="s">
        <v>521</v>
      </c>
      <c r="CJ450" s="68" t="s">
        <v>521</v>
      </c>
      <c r="CK450" s="69" t="s">
        <v>521</v>
      </c>
      <c r="CL450" s="67" t="s">
        <v>521</v>
      </c>
      <c r="CM450" s="67" t="s">
        <v>521</v>
      </c>
      <c r="CN450" s="67" t="s">
        <v>521</v>
      </c>
      <c r="CO450" s="67" t="s">
        <v>521</v>
      </c>
      <c r="CP450" s="67" t="s">
        <v>521</v>
      </c>
      <c r="CQ450" s="67" t="s">
        <v>521</v>
      </c>
      <c r="CR450" s="67" t="s">
        <v>521</v>
      </c>
      <c r="CS450" s="67" t="s">
        <v>521</v>
      </c>
      <c r="CT450" s="68" t="s">
        <v>521</v>
      </c>
      <c r="CU450" s="69" t="s">
        <v>521</v>
      </c>
      <c r="CV450" s="67" t="s">
        <v>521</v>
      </c>
      <c r="CW450" s="67" t="s">
        <v>521</v>
      </c>
      <c r="CX450" s="67" t="s">
        <v>521</v>
      </c>
      <c r="CY450" s="67" t="s">
        <v>521</v>
      </c>
      <c r="CZ450" s="67" t="s">
        <v>521</v>
      </c>
      <c r="DA450" s="67" t="s">
        <v>521</v>
      </c>
      <c r="DB450" s="67" t="s">
        <v>521</v>
      </c>
      <c r="DC450" s="67" t="s">
        <v>521</v>
      </c>
      <c r="DD450" s="68" t="s">
        <v>521</v>
      </c>
      <c r="DE450" s="69" t="s">
        <v>521</v>
      </c>
      <c r="DF450" s="71" t="s">
        <v>521</v>
      </c>
      <c r="DG450" s="67" t="s">
        <v>521</v>
      </c>
      <c r="DH450" s="67" t="s">
        <v>521</v>
      </c>
      <c r="DI450" s="67" t="s">
        <v>521</v>
      </c>
      <c r="DJ450" s="67" t="s">
        <v>521</v>
      </c>
      <c r="DK450" s="67" t="s">
        <v>521</v>
      </c>
      <c r="DL450" s="67" t="s">
        <v>521</v>
      </c>
      <c r="DM450" s="67" t="s">
        <v>521</v>
      </c>
      <c r="DN450" s="68" t="s">
        <v>521</v>
      </c>
      <c r="DO450" s="70" t="s">
        <v>521</v>
      </c>
      <c r="DP450" s="71" t="s">
        <v>521</v>
      </c>
      <c r="DQ450" s="67" t="s">
        <v>521</v>
      </c>
      <c r="DR450" s="67" t="s">
        <v>521</v>
      </c>
      <c r="DS450" s="67" t="s">
        <v>521</v>
      </c>
      <c r="DT450" s="67" t="s">
        <v>521</v>
      </c>
      <c r="DU450" s="67" t="s">
        <v>521</v>
      </c>
      <c r="DV450" s="67" t="s">
        <v>521</v>
      </c>
      <c r="DW450" s="67" t="s">
        <v>521</v>
      </c>
      <c r="DX450" s="72" t="s">
        <v>521</v>
      </c>
      <c r="DY450" s="146" t="s">
        <v>522</v>
      </c>
      <c r="DZ450" s="74">
        <v>3</v>
      </c>
      <c r="EA450" s="74">
        <v>4</v>
      </c>
      <c r="EB450" s="190">
        <v>5</v>
      </c>
      <c r="EC450" s="191">
        <v>5</v>
      </c>
      <c r="ED450" s="197" t="s">
        <v>522</v>
      </c>
      <c r="EE450" s="190">
        <f t="shared" si="1095"/>
        <v>3</v>
      </c>
      <c r="EF450" s="190">
        <f t="shared" si="1143"/>
        <v>12</v>
      </c>
      <c r="EG450" s="190">
        <f t="shared" si="1144"/>
        <v>60</v>
      </c>
      <c r="EH450" s="193">
        <f t="shared" si="1145"/>
        <v>300</v>
      </c>
      <c r="EI450" s="194">
        <v>30</v>
      </c>
      <c r="EJ450" s="190">
        <v>150</v>
      </c>
      <c r="EK450" s="190">
        <v>900</v>
      </c>
      <c r="EL450" s="190">
        <v>3000</v>
      </c>
      <c r="EM450" s="191">
        <v>15000</v>
      </c>
      <c r="EN450" s="195">
        <v>1</v>
      </c>
      <c r="EO450" s="79">
        <f t="shared" si="1146"/>
        <v>1.6666666666666667</v>
      </c>
      <c r="EP450" s="79">
        <f t="shared" si="1147"/>
        <v>2.5</v>
      </c>
      <c r="EQ450" s="79">
        <f t="shared" si="1148"/>
        <v>1.6666666666666667</v>
      </c>
      <c r="ER450" s="80">
        <f t="shared" si="1149"/>
        <v>1.6666666666666667</v>
      </c>
      <c r="ES450" s="128" t="s">
        <v>534</v>
      </c>
      <c r="ET450" s="82"/>
      <c r="EU450" s="83">
        <v>4</v>
      </c>
      <c r="EV450" s="146">
        <v>143</v>
      </c>
      <c r="EW450" s="147">
        <v>61</v>
      </c>
      <c r="EX450" s="147">
        <v>90</v>
      </c>
      <c r="EY450" s="147">
        <v>54</v>
      </c>
      <c r="EZ450" s="147">
        <v>17</v>
      </c>
      <c r="FA450" s="147">
        <v>17</v>
      </c>
      <c r="FB450" s="147">
        <v>61</v>
      </c>
      <c r="FC450" s="147">
        <v>53</v>
      </c>
      <c r="FD450" s="74">
        <f t="shared" si="1096"/>
        <v>107</v>
      </c>
      <c r="FE450" s="84">
        <f t="shared" si="1097"/>
        <v>143</v>
      </c>
      <c r="FF450" s="73">
        <f>RANK(EV450,$EV$9:$EV$498,0)</f>
        <v>10</v>
      </c>
      <c r="FG450" s="74">
        <f>RANK(EW450,$EW$9:$EW$498,0)</f>
        <v>110</v>
      </c>
      <c r="FH450" s="74">
        <f>RANK(EX450,$EX$9:$EX$498,0)</f>
        <v>30</v>
      </c>
      <c r="FI450" s="74">
        <f>RANK(EY450,$EY$9:$EY$498,0)</f>
        <v>109</v>
      </c>
      <c r="FJ450" s="74">
        <f>RANK(EZ450,$EZ$9:$EZ$498,0)</f>
        <v>228</v>
      </c>
      <c r="FK450" s="74">
        <f>RANK(FA450,$FA$9:$FA$498,0)</f>
        <v>217</v>
      </c>
      <c r="FL450" s="74">
        <f>RANK(FB450,$FB$9:$FB$498,0)</f>
        <v>123</v>
      </c>
      <c r="FM450" s="74">
        <f>RANK(FC450,$FC$9:$FC$498,0)</f>
        <v>156</v>
      </c>
      <c r="FN450" s="74">
        <f>RANK(FD450,$FD$9:$FD$498,0)</f>
        <v>68</v>
      </c>
      <c r="FO450" s="84">
        <f>RANK(FE450,$FE$9:$FE$498,0)</f>
        <v>67</v>
      </c>
      <c r="FP450" s="73">
        <f>COUNTIFS($EV$9:$EV$498,"&gt;"&amp;EV450,$ES$9:$ES$498,ES450)+1</f>
        <v>2</v>
      </c>
      <c r="FQ450" s="74">
        <f>COUNTIFS($EW$9:$EW$498,"&gt;"&amp;EW450,$ES$9:$ES$498,ES450)+1</f>
        <v>2</v>
      </c>
      <c r="FR450" s="74">
        <f>COUNTIFS($EX$9:$EX$498,"&gt;"&amp;EX450,$ES$9:$ES$498,ES450)+1</f>
        <v>18</v>
      </c>
      <c r="FS450" s="74">
        <f>COUNTIFS($EY$9:$EY$498,"&gt;"&amp;EY450,$ES$9:$ES$498,ES450)+1</f>
        <v>15</v>
      </c>
      <c r="FT450" s="74">
        <f>COUNTIFS($EZ$9:$EZ$498,"&gt;"&amp;EZ450,$ES$9:$ES$498,ES450)+1</f>
        <v>5</v>
      </c>
      <c r="FU450" s="74">
        <f>COUNTIFS($FA$9:$FA$498,"&gt;"&amp;FA450,$ES$9:$ES$498,ES450)+1</f>
        <v>5</v>
      </c>
      <c r="FV450" s="74">
        <f>COUNTIFS($FB$9:$FB$498,"&gt;"&amp;FB450,$ES$9:$ES$498,ES450)+1</f>
        <v>36</v>
      </c>
      <c r="FW450" s="74">
        <f>COUNTIFS($FC$9:$FC$498,"&gt;"&amp;FC450,$ES$9:$ES$498,ES450)+1</f>
        <v>50</v>
      </c>
      <c r="FX450" s="74">
        <f>COUNTIFS($FD$9:$FD$498,"&gt;"&amp;FD450,$ES$9:$ES$498,ES450)+1</f>
        <v>17</v>
      </c>
      <c r="FY450" s="84">
        <f>COUNTIFS($FE$9:$FE$498,"&gt;"&amp;FE450,$ES$9:$ES$498,ES450)+1</f>
        <v>30</v>
      </c>
      <c r="FZ450" s="85">
        <f t="shared" si="1098"/>
        <v>1.1599999999999999</v>
      </c>
      <c r="GA450" s="86">
        <f t="shared" si="1099"/>
        <v>0.5</v>
      </c>
      <c r="GB450" s="86">
        <f t="shared" si="1100"/>
        <v>0.73</v>
      </c>
      <c r="GC450" s="86">
        <f t="shared" si="1101"/>
        <v>0.44</v>
      </c>
      <c r="GD450" s="86">
        <f t="shared" si="1102"/>
        <v>0.14000000000000001</v>
      </c>
      <c r="GE450" s="86">
        <f t="shared" si="1103"/>
        <v>0.14000000000000001</v>
      </c>
      <c r="GF450" s="86">
        <f t="shared" si="1104"/>
        <v>0.5</v>
      </c>
      <c r="GG450" s="86">
        <f t="shared" si="1105"/>
        <v>0.43</v>
      </c>
      <c r="GH450" s="86">
        <f t="shared" si="1106"/>
        <v>0.87</v>
      </c>
      <c r="GI450" s="87">
        <f t="shared" si="1107"/>
        <v>1.1599999999999999</v>
      </c>
      <c r="GJ450" s="85">
        <f>ROUND(((FZ450-AVERAGE(FZ$9:FZ$498))/STDEVP(FZ$9:FZ$498)*10+50),2)</f>
        <v>57.53</v>
      </c>
      <c r="GK450" s="86">
        <f>ROUND(((GA450-AVERAGE(GA$9:GA$498))/STDEVP(GA$9:GA$498)*10+50),2)</f>
        <v>44.31</v>
      </c>
      <c r="GL450" s="86">
        <f>ROUND(((GB450-AVERAGE(GB$9:GB$498))/STDEVP(GB$9:GB$498)*10+50),2)</f>
        <v>55.53</v>
      </c>
      <c r="GM450" s="86">
        <f>ROUND(((GC450-AVERAGE(GC$9:GC$498))/STDEVP(GC$9:GC$498)*10+50),2)</f>
        <v>45.68</v>
      </c>
      <c r="GN450" s="86">
        <f>ROUND(((GD450-AVERAGE(GD$9:GD$498))/STDEVP(GD$9:GD$498)*10+50),2)</f>
        <v>41.36</v>
      </c>
      <c r="GO450" s="86">
        <f>ROUND(((GE450-AVERAGE(GE$9:GE$498))/STDEVP(GE$9:GE$498)*10+50),2)</f>
        <v>42.44</v>
      </c>
      <c r="GP450" s="86">
        <f>ROUND(((GF450-AVERAGE(GF$9:GF$498))/STDEVP(GF$9:GF$498)*10+50),2)</f>
        <v>45.75</v>
      </c>
      <c r="GQ450" s="86">
        <f>ROUND(((GG450-AVERAGE(GG$9:GG$498))/STDEVP(GG$9:GG$498)*10+50),2)</f>
        <v>43.71</v>
      </c>
      <c r="GR450" s="86">
        <f>ROUND(((GH450-AVERAGE(GH$9:GH$498))/STDEVP(GH$9:GH$498)*10+50),2)</f>
        <v>46.18</v>
      </c>
      <c r="GS450" s="87">
        <f>ROUND(((GI450-AVERAGE(GI$9:GI$498))/STDEVP(GI$9:GI$498)*10+50),2)</f>
        <v>48.87</v>
      </c>
      <c r="GT450" s="73">
        <f>RANK(GJ450,$GJ$9:$GJ$498,0)</f>
        <v>106</v>
      </c>
      <c r="GU450" s="74">
        <f>RANK(GK450,$GK$9:$GK$498,0)</f>
        <v>272</v>
      </c>
      <c r="GV450" s="74">
        <f>RANK(GL450,$GL$9:$GL$498,0)</f>
        <v>119</v>
      </c>
      <c r="GW450" s="74">
        <f>RANK(GM450,$GM$9:$GM$498,0)</f>
        <v>289</v>
      </c>
      <c r="GX450" s="74">
        <f>RANK(GN450,$GN$9:$GN$498,0)</f>
        <v>381</v>
      </c>
      <c r="GY450" s="74">
        <f>RANK(GO450,$GO$9:$GO$498,0)</f>
        <v>362</v>
      </c>
      <c r="GZ450" s="74">
        <f>RANK(GP450,$GP$9:$GP$498,0)</f>
        <v>268</v>
      </c>
      <c r="HA450" s="74">
        <f>RANK(GQ450,$GQ$9:$GQ$498,0)</f>
        <v>311</v>
      </c>
      <c r="HB450" s="74">
        <f>RANK(GR450,$GR$9:$GR$498,0)</f>
        <v>250</v>
      </c>
      <c r="HC450" s="84">
        <f>RANK(GS450,$GS$9:$GS$498,0)</f>
        <v>209</v>
      </c>
      <c r="HD450" s="85">
        <f>ROUND(AVERAGEIF($ES$9:$ES$498,$ES450,$FZ$9:$FZ$498),2)</f>
        <v>0.95</v>
      </c>
      <c r="HE450" s="86">
        <f>ROUND(AVERAGEIF($ES$9:$ES$498,$ES450,$GA$9:$GA$498),2)</f>
        <v>0.38</v>
      </c>
      <c r="HF450" s="86">
        <f>ROUND(AVERAGEIF($ES$9:$ES$498,$ES450,$GB$9:$GB$498),2)</f>
        <v>0.82</v>
      </c>
      <c r="HG450" s="86">
        <f>ROUND(AVERAGEIF($ES$9:$ES$498,$ES450,$GC$9:$GC$498),2)</f>
        <v>0.44</v>
      </c>
      <c r="HH450" s="86">
        <f>ROUND(AVERAGEIF($ES$9:$ES$498,$ES450,$GD$9:$GD$498),2)</f>
        <v>0.15</v>
      </c>
      <c r="HI450" s="86">
        <f>ROUND(AVERAGEIF($ES$9:$ES$498,$ES450,$GE$9:$GE$498),2)</f>
        <v>0.14000000000000001</v>
      </c>
      <c r="HJ450" s="86">
        <f>ROUND(AVERAGEIF($ES$9:$ES$498,$ES450,$GF$9:$GF$498),2)</f>
        <v>0.74</v>
      </c>
      <c r="HK450" s="86">
        <f>ROUND(AVERAGEIF($ES$9:$ES$498,$ES450,$GG$9:$GG$498),2)</f>
        <v>0.85</v>
      </c>
      <c r="HL450" s="86">
        <f>ROUND(AVERAGEIF($ES$9:$ES$498,$ES450,$GH$9:$GH$498),2)</f>
        <v>0.97</v>
      </c>
      <c r="HM450" s="87">
        <f>ROUND(AVERAGEIF($ES$9:$ES$498,$ES450,$GI$9:$GI$498),2)</f>
        <v>1.67</v>
      </c>
      <c r="HN450" s="88">
        <f t="shared" si="1108"/>
        <v>0.20999999999999996</v>
      </c>
      <c r="HO450" s="89">
        <f t="shared" si="1109"/>
        <v>0.12</v>
      </c>
      <c r="HP450" s="89">
        <f t="shared" si="1110"/>
        <v>-8.9999999999999969E-2</v>
      </c>
      <c r="HQ450" s="89">
        <f t="shared" si="1111"/>
        <v>0</v>
      </c>
      <c r="HR450" s="89">
        <f t="shared" si="1112"/>
        <v>-9.9999999999999811E-3</v>
      </c>
      <c r="HS450" s="89">
        <f t="shared" si="1113"/>
        <v>0</v>
      </c>
      <c r="HT450" s="89">
        <f t="shared" si="1114"/>
        <v>-0.24</v>
      </c>
      <c r="HU450" s="89">
        <f t="shared" si="1115"/>
        <v>-0.42</v>
      </c>
      <c r="HV450" s="89">
        <f t="shared" si="1116"/>
        <v>-9.9999999999999978E-2</v>
      </c>
      <c r="HW450" s="90">
        <f t="shared" si="1117"/>
        <v>-0.51</v>
      </c>
      <c r="HX450" s="73">
        <f>COUNTIFS($FZ$9:$FZ$498,"&gt;"&amp;FZ450,$ES$9:$ES$498,$ES450)+1</f>
        <v>17</v>
      </c>
      <c r="HY450" s="74">
        <f>COUNTIFS($GA$9:$GA$498,"&gt;"&amp;GA450,$ES$9:$ES$498,$ES450)+1</f>
        <v>10</v>
      </c>
      <c r="HZ450" s="74">
        <f>COUNTIFS($GB$9:$GB$498,"&gt;"&amp;GB450,$ES$9:$ES$498,$ES450)+1</f>
        <v>55</v>
      </c>
      <c r="IA450" s="74">
        <f>COUNTIFS($GC$9:$GC$498,"&gt;"&amp;GC450,$ES$9:$ES$498,$ES450)+1</f>
        <v>43</v>
      </c>
      <c r="IB450" s="74">
        <f>COUNTIFS($GD$9:$GD$498,"&gt;"&amp;GD450,$ES$9:$ES$498,$ES450)+1</f>
        <v>32</v>
      </c>
      <c r="IC450" s="74">
        <f>COUNTIFS($GE$9:$GE$498,"&gt;"&amp;GE450,$ES$9:$ES$498,$ES450)+1</f>
        <v>32</v>
      </c>
      <c r="ID450" s="74">
        <f>COUNTIFS($GF$9:$GF$498,"&gt;"&amp;GF450,$ES$9:$ES$498,$ES450)+1</f>
        <v>79</v>
      </c>
      <c r="IE450" s="74">
        <f>COUNTIFS($GG$9:$GG$498,"&gt;"&amp;GG450,$ES$9:$ES$498,$ES450)+1</f>
        <v>82</v>
      </c>
      <c r="IF450" s="74">
        <f>COUNTIFS($GH$9:$GH$498,"&gt;"&amp;GH450,$ES$9:$ES$498,$ES450)+1</f>
        <v>57</v>
      </c>
      <c r="IG450" s="84">
        <f>COUNTIFS($GI$9:$GI$498,"&gt;"&amp;GI450,$ES$9:$ES$498,$ES450)+1</f>
        <v>76</v>
      </c>
      <c r="IH450" s="148"/>
      <c r="II450" s="149"/>
      <c r="IJ450" s="149">
        <v>0.05</v>
      </c>
      <c r="IK450" s="149"/>
      <c r="IL450" s="149"/>
      <c r="IM450" s="150"/>
      <c r="IN450" s="151"/>
      <c r="IO450" s="152"/>
      <c r="IP450" s="153"/>
      <c r="IQ450" s="149"/>
      <c r="IR450" s="149"/>
      <c r="IS450" s="149"/>
      <c r="IT450" s="149"/>
      <c r="IU450" s="149"/>
      <c r="IV450" s="149"/>
      <c r="IW450" s="154"/>
      <c r="IX450" s="151"/>
      <c r="IY450" s="149"/>
      <c r="IZ450" s="149"/>
      <c r="JA450" s="149"/>
      <c r="JB450" s="149"/>
      <c r="JC450" s="149"/>
      <c r="JD450" s="149">
        <v>7.0000000000000007E-2</v>
      </c>
      <c r="JE450" s="155">
        <v>7.0000000000000007E-2</v>
      </c>
      <c r="JF450" s="153"/>
      <c r="JG450" s="149"/>
      <c r="JH450" s="149"/>
      <c r="JI450" s="149"/>
      <c r="JJ450" s="149"/>
      <c r="JK450" s="149"/>
      <c r="JL450" s="149"/>
      <c r="JM450" s="154"/>
      <c r="JN450" s="151"/>
      <c r="JO450" s="149"/>
      <c r="JP450" s="149"/>
      <c r="JQ450" s="149"/>
      <c r="JR450" s="149"/>
      <c r="JS450" s="149"/>
      <c r="JT450" s="149"/>
      <c r="JU450" s="149"/>
      <c r="JV450" s="149"/>
      <c r="JW450" s="149"/>
      <c r="JX450" s="149"/>
      <c r="JY450" s="149"/>
      <c r="JZ450" s="155"/>
      <c r="KA450" s="151"/>
      <c r="KB450" s="149"/>
      <c r="KC450" s="149"/>
      <c r="KD450" s="149"/>
      <c r="KE450" s="155"/>
      <c r="KF450" s="153"/>
      <c r="KG450" s="149"/>
      <c r="KH450" s="149"/>
      <c r="KI450" s="149"/>
      <c r="KJ450" s="149"/>
      <c r="KK450" s="156"/>
      <c r="KL450" s="149"/>
      <c r="KM450" s="149"/>
      <c r="KN450" s="149"/>
      <c r="KO450" s="149"/>
      <c r="KP450" s="149"/>
      <c r="KQ450" s="149"/>
      <c r="KR450" s="149"/>
      <c r="KS450" s="154"/>
      <c r="KT450" s="154"/>
      <c r="KU450" s="154"/>
      <c r="KV450" s="154"/>
      <c r="KW450" s="151"/>
      <c r="KX450" s="149"/>
      <c r="KY450" s="149"/>
      <c r="KZ450" s="149"/>
      <c r="LA450" s="149"/>
      <c r="LB450" s="149"/>
      <c r="LC450" s="154"/>
      <c r="LD450" s="151"/>
      <c r="LE450" s="152"/>
      <c r="LF450" s="157"/>
      <c r="LG450" s="158"/>
      <c r="LH450" s="151"/>
      <c r="LI450" s="149"/>
      <c r="LJ450" s="147"/>
      <c r="LK450" s="147"/>
      <c r="LL450" s="147"/>
      <c r="LM450" s="159"/>
      <c r="LN450" s="153"/>
      <c r="LO450" s="149"/>
      <c r="LP450" s="149"/>
      <c r="LQ450" s="149"/>
      <c r="LR450" s="154">
        <v>0.03</v>
      </c>
      <c r="LS450" s="151"/>
      <c r="LT450" s="149"/>
      <c r="LU450" s="149">
        <v>7.0000000000000007E-2</v>
      </c>
      <c r="LV450" s="149"/>
      <c r="LW450" s="149"/>
      <c r="LX450" s="149"/>
      <c r="LY450" s="149"/>
      <c r="LZ450" s="149"/>
      <c r="MA450" s="155"/>
      <c r="MB450" s="153"/>
      <c r="MC450" s="149"/>
      <c r="MD450" s="149"/>
      <c r="ME450" s="149"/>
      <c r="MF450" s="149"/>
      <c r="MG450" s="149"/>
      <c r="MH450" s="149"/>
      <c r="MI450" s="149"/>
      <c r="MJ450" s="149"/>
      <c r="MK450" s="149"/>
      <c r="ML450" s="149"/>
      <c r="MM450" s="149"/>
      <c r="MN450" s="156"/>
      <c r="MO450" s="156"/>
      <c r="MP450" s="154"/>
      <c r="MQ450" s="151"/>
      <c r="MR450" s="149"/>
      <c r="MS450" s="149"/>
      <c r="MT450" s="149"/>
      <c r="MU450" s="149"/>
      <c r="MV450" s="156"/>
      <c r="MW450" s="149"/>
      <c r="MX450" s="149"/>
      <c r="MY450" s="149"/>
      <c r="MZ450" s="149"/>
      <c r="NA450" s="149"/>
      <c r="NB450" s="149"/>
      <c r="NC450" s="149"/>
      <c r="ND450" s="154"/>
      <c r="NE450" s="154"/>
      <c r="NF450" s="154"/>
      <c r="NG450" s="154"/>
      <c r="NH450" s="151"/>
      <c r="NI450" s="149"/>
      <c r="NJ450" s="149"/>
      <c r="NK450" s="149"/>
      <c r="NL450" s="149"/>
      <c r="NM450" s="149"/>
      <c r="NN450" s="94"/>
      <c r="NO450" s="151"/>
      <c r="NP450" s="160"/>
      <c r="NQ450" s="196" t="s">
        <v>1628</v>
      </c>
      <c r="NR450" s="196" t="s">
        <v>1631</v>
      </c>
      <c r="NS450" s="198"/>
      <c r="NT450" s="198"/>
      <c r="NU450" s="198" t="s">
        <v>1632</v>
      </c>
      <c r="NV450" s="186">
        <v>44616</v>
      </c>
      <c r="NW450" s="198" t="s">
        <v>1633</v>
      </c>
      <c r="NX450" s="133" t="s">
        <v>522</v>
      </c>
      <c r="NY450" s="138" t="s">
        <v>926</v>
      </c>
      <c r="NZ450" s="198" t="s">
        <v>2167</v>
      </c>
      <c r="OA450" s="137" t="s">
        <v>2164</v>
      </c>
      <c r="OB450" s="137" t="s">
        <v>2168</v>
      </c>
      <c r="OC450" s="137" t="s">
        <v>2165</v>
      </c>
      <c r="OD450" s="110">
        <f t="shared" si="1150"/>
        <v>300</v>
      </c>
      <c r="OE450" s="109">
        <v>5</v>
      </c>
      <c r="OF450" s="110">
        <f t="shared" si="1151"/>
        <v>75</v>
      </c>
      <c r="OG450" s="109">
        <v>7</v>
      </c>
      <c r="OH450" s="111">
        <f>ROUND(AVERAGEIF($ES$9:$ES$497,$ES450,EV$9:EV$497),0)</f>
        <v>70</v>
      </c>
      <c r="OI450" s="112">
        <f>ROUND(AVERAGEIF($ES$9:$ES$497,$ES450,EW$9:EW$497),0)</f>
        <v>29</v>
      </c>
      <c r="OJ450" s="112">
        <f>ROUND(AVERAGEIF($ES$9:$ES$497,$ES450,EX$9:EX$497),0)</f>
        <v>62</v>
      </c>
      <c r="OK450" s="112">
        <f>ROUND(AVERAGEIF($ES$9:$ES$497,$ES450,EY$9:EY$497),0)</f>
        <v>34</v>
      </c>
      <c r="OL450" s="112">
        <f>ROUND(AVERAGEIF($ES$9:$ES$497,$ES450,EZ$9:EZ$497),0)</f>
        <v>10</v>
      </c>
      <c r="OM450" s="112">
        <f>ROUND(AVERAGEIF($ES$9:$ES$497,$ES450,FA$9:FA$497),0)</f>
        <v>10</v>
      </c>
      <c r="ON450" s="112">
        <f>ROUND(AVERAGEIF($ES$9:$ES$497,$ES450,FB$9:FB$497),0)</f>
        <v>53</v>
      </c>
      <c r="OO450" s="112">
        <f>ROUND(AVERAGEIF($ES$9:$ES$497,$ES450,FC$9:FC$497),0)</f>
        <v>56</v>
      </c>
      <c r="OP450" s="112">
        <f>ROUND(AVERAGEIF($ES$9:$ES$497,$ES450,FD$9:FD$497),0)</f>
        <v>72</v>
      </c>
      <c r="OQ450" s="113">
        <f>ROUND(AVERAGEIF($ES$9:$ES$497,$ES450,FE$9:FE$497),0)</f>
        <v>118</v>
      </c>
      <c r="OR450" s="114">
        <f>ROUND(EV450/MAX(EV$9:EV$497)*100,0)</f>
        <v>80</v>
      </c>
      <c r="OS450" s="115">
        <f>ROUND(EW450/MAX(EW$9:EW$497)*100,0)</f>
        <v>48</v>
      </c>
      <c r="OT450" s="115">
        <f>ROUND(EX450/MAX(EX$9:EX$497)*100,0)</f>
        <v>75</v>
      </c>
      <c r="OU450" s="115">
        <f>ROUND(EY450/MAX(EY$9:EY$497)*100,0)</f>
        <v>36</v>
      </c>
      <c r="OV450" s="115">
        <f>ROUND(EZ450/MAX(EZ$9:EZ$497)*100,0)</f>
        <v>14</v>
      </c>
      <c r="OW450" s="115">
        <f>ROUND(FA450/MAX(FA$9:FA$497)*100,0)</f>
        <v>15</v>
      </c>
      <c r="OX450" s="115">
        <f>ROUND(FB450/MAX(FB$9:FB$497)*100,0)</f>
        <v>46</v>
      </c>
      <c r="OY450" s="116">
        <f>ROUND(FC450/MAX(FC$9:FC$497)*100,0)</f>
        <v>37</v>
      </c>
      <c r="OZ450" s="115">
        <f>ROUND(FD450/MAX(FD$9:FD$497)*100,0)</f>
        <v>72</v>
      </c>
      <c r="PA450" s="117">
        <f>ROUND(FE450/MAX(FE$9:FE$497)*100,0)</f>
        <v>58</v>
      </c>
      <c r="PB450" s="118">
        <f t="shared" si="1118"/>
        <v>646</v>
      </c>
      <c r="PC450" s="115">
        <f t="shared" si="1119"/>
        <v>463</v>
      </c>
      <c r="PD450" s="115">
        <f t="shared" si="1120"/>
        <v>688</v>
      </c>
      <c r="PE450" s="115">
        <f t="shared" si="1121"/>
        <v>720</v>
      </c>
      <c r="PF450" s="115">
        <f t="shared" si="1122"/>
        <v>520</v>
      </c>
      <c r="PG450" s="119">
        <f t="shared" si="1123"/>
        <v>419</v>
      </c>
      <c r="PH450" s="118">
        <f>ROUND(PB450/MAX(PB$9:PB$497)*100,0)</f>
        <v>77</v>
      </c>
      <c r="PI450" s="115">
        <f>ROUND(PC450/MAX(PC$9:PC$497)*100,0)</f>
        <v>55</v>
      </c>
      <c r="PJ450" s="115">
        <f>ROUND(PD450/MAX(PD$9:PD$497)*100,0)</f>
        <v>73</v>
      </c>
      <c r="PK450" s="115">
        <f>ROUND(PE450/MAX(PE$9:PE$497)*100,0)</f>
        <v>72</v>
      </c>
      <c r="PL450" s="115">
        <f>ROUND(PF450/MAX(PF$9:PF$497)*100,0)</f>
        <v>73</v>
      </c>
      <c r="PM450" s="119">
        <f>ROUND(PG450/MAX(PG$9:PG$497)*100,0)</f>
        <v>61</v>
      </c>
      <c r="PN450" s="118">
        <f>RANK(PH450,PH$9:PH$497,0)</f>
        <v>27</v>
      </c>
      <c r="PO450" s="115">
        <f>RANK(PI450,PI$9:PI$497,0)</f>
        <v>104</v>
      </c>
      <c r="PP450" s="115">
        <f>RANK(PJ450,PJ$9:PJ$497,0)</f>
        <v>46</v>
      </c>
      <c r="PQ450" s="115">
        <f>RANK(PK450,PK$9:PK$497,0)</f>
        <v>38</v>
      </c>
      <c r="PR450" s="115">
        <f>RANK(PL450,PL$9:PL$497,0)</f>
        <v>56</v>
      </c>
      <c r="PS450" s="119">
        <f>RANK(PM450,PM$9:PM$497,0)</f>
        <v>95</v>
      </c>
      <c r="PT450" s="120">
        <f>ROUND(FZ450/MAX(FZ$9:FZ$497)*100,0)</f>
        <v>63</v>
      </c>
      <c r="PU450" s="115">
        <f>ROUND(GA450/MAX(GA$9:GA$497)*100,0)</f>
        <v>28</v>
      </c>
      <c r="PV450" s="115">
        <f>ROUND(GB450/MAX(GB$9:GB$497)*100,0)</f>
        <v>53</v>
      </c>
      <c r="PW450" s="115">
        <f>ROUND(GC450/MAX(GC$9:GC$497)*100,0)</f>
        <v>35</v>
      </c>
      <c r="PX450" s="115">
        <f>ROUND(GD450/MAX(GD$9:GD$497)*100,0)</f>
        <v>8</v>
      </c>
      <c r="PY450" s="115">
        <f>ROUND(GE450/MAX(GE$9:GE$497)*100,0)</f>
        <v>8</v>
      </c>
      <c r="PZ450" s="115">
        <f>ROUND(GF450/MAX(GF$9:GF$497)*100,0)</f>
        <v>23</v>
      </c>
      <c r="QA450" s="116">
        <f>ROUND(GG450/MAX(GG$9:GG$497)*100,0)</f>
        <v>23</v>
      </c>
      <c r="QB450" s="115">
        <f>ROUND(GH450/MAX(GH$9:GH$497)*100,0)</f>
        <v>39</v>
      </c>
      <c r="QC450" s="121">
        <f>ROUND(GI450/MAX(GI$9:GI$497)*100,0)</f>
        <v>37</v>
      </c>
      <c r="QD450" s="120">
        <f>ROUND(AVERAGEIF($ES$9:$ES$497,$ES450,PT$9:PT$497),0)</f>
        <v>52</v>
      </c>
      <c r="QE450" s="120">
        <f>ROUND(AVERAGEIF($ES$9:$ES$497,$ES450,PU$9:PU$497),0)</f>
        <v>21</v>
      </c>
      <c r="QF450" s="120">
        <f>ROUND(AVERAGEIF($ES$9:$ES$497,$ES450,PV$9:PV$497),0)</f>
        <v>60</v>
      </c>
      <c r="QG450" s="120">
        <f>ROUND(AVERAGEIF($ES$9:$ES$497,$ES450,PW$9:PW$497),0)</f>
        <v>35</v>
      </c>
      <c r="QH450" s="120">
        <f>ROUND(AVERAGEIF($ES$9:$ES$497,$ES450,PX$9:PX$497),0)</f>
        <v>8</v>
      </c>
      <c r="QI450" s="120">
        <f>ROUND(AVERAGEIF($ES$9:$ES$497,$ES450,PY$9:PY$497),0)</f>
        <v>9</v>
      </c>
      <c r="QJ450" s="120">
        <f>ROUND(AVERAGEIF($ES$9:$ES$497,$ES450,PZ$9:PZ$497),0)</f>
        <v>35</v>
      </c>
      <c r="QK450" s="120">
        <f>ROUND(AVERAGEIF($ES$9:$ES$497,$ES450,QA$9:QA$497),0)</f>
        <v>46</v>
      </c>
      <c r="QL450" s="120">
        <f>ROUND(AVERAGEIF($ES$9:$ES$497,$ES450,QB$9:QB$497),0)</f>
        <v>43</v>
      </c>
      <c r="QM450" s="120">
        <f>ROUND(AVERAGEIF($ES$9:$ES$497,$ES450,QC$9:QC$497),0)</f>
        <v>53</v>
      </c>
      <c r="QN450" s="114">
        <f t="shared" si="1124"/>
        <v>498</v>
      </c>
      <c r="QO450" s="115">
        <f t="shared" si="1125"/>
        <v>318</v>
      </c>
      <c r="QP450" s="115">
        <f t="shared" si="1126"/>
        <v>530</v>
      </c>
      <c r="QQ450" s="115">
        <f t="shared" si="1127"/>
        <v>567</v>
      </c>
      <c r="QR450" s="115">
        <f t="shared" si="1128"/>
        <v>487</v>
      </c>
      <c r="QS450" s="119">
        <f t="shared" si="1129"/>
        <v>307</v>
      </c>
      <c r="QT450" s="114">
        <f>ROUND((QN450-MIN(QN$9:QN$497))/(MAX(QN$9:QN$497)-MIN(QN$9:QN$497))*100,0)</f>
        <v>42</v>
      </c>
      <c r="QU450" s="115">
        <f>ROUND((QO450-MIN(QO$9:QO$497))/(MAX(QO$9:QO$497)-MIN(QO$9:QO$497))*100,0)</f>
        <v>16</v>
      </c>
      <c r="QV450" s="115">
        <f>ROUND((QP450-MIN(QP$9:QP$497))/(MAX(QP$9:QP$497)-MIN(QP$9:QP$497))*100,0)</f>
        <v>26</v>
      </c>
      <c r="QW450" s="115">
        <f>ROUND((QQ450-MIN(QQ$9:QQ$497))/(MAX(QQ$9:QQ$497)-MIN(QQ$9:QQ$497))*100,0)</f>
        <v>35</v>
      </c>
      <c r="QX450" s="115">
        <f>ROUND((QR450-MIN(QR$9:QR$497))/(MAX(QR$9:QR$497)-MIN(QR$9:QR$497))*100,0)</f>
        <v>42</v>
      </c>
      <c r="QY450" s="115">
        <f>ROUND((QS450-MIN(QS$9:QS$497))/(MAX(QS$9:QS$497)-MIN(QS$9:QS$497))*100,0)</f>
        <v>27</v>
      </c>
      <c r="QZ450" s="114">
        <f>RANK(QN450,QN$9:QN$497,0)</f>
        <v>173</v>
      </c>
      <c r="RA450" s="115">
        <f>RANK(QO450,QO$9:QO$497,0)</f>
        <v>343</v>
      </c>
      <c r="RB450" s="115">
        <f>RANK(QP450,QP$9:QP$497,0)</f>
        <v>268</v>
      </c>
      <c r="RC450" s="115">
        <f>RANK(QQ450,QQ$9:QQ$497,0)</f>
        <v>221</v>
      </c>
      <c r="RD450" s="115">
        <f>RANK(QR450,QR$9:QR$497,0)</f>
        <v>263</v>
      </c>
      <c r="RE450" s="115">
        <f>RANK(QS450,QS$9:QS$497,0)</f>
        <v>329</v>
      </c>
      <c r="RF450" s="122"/>
      <c r="RG450" s="115">
        <f>($RH$3*(IH450+IJ450)*100*100/MAX(EX$9:EX$497)*$RO$3) +($RH$3*(II450+IJ450)*100*100/MAX(EX$9:EX$497)*$RO$4) + ($RH$3*IK450*100*100/MAX(EX$9:EX$497)*0.098)</f>
        <v>20.875</v>
      </c>
      <c r="RH450" s="115">
        <f>($RH$4*IL450*100*100/MAX(EZ$9:EZ$497))*$RQ$3</f>
        <v>0</v>
      </c>
      <c r="RI450" s="115">
        <f>($RH$3*IM450*100*100/MAX(EY$9:EY$497))*$RQ$4</f>
        <v>0</v>
      </c>
      <c r="RJ450" s="115">
        <f>($RH$3*IN450*100*100/MAX(EX$9:EX$497))</f>
        <v>0</v>
      </c>
      <c r="RK450" s="115">
        <f>($RH$4*IO450*100*100/MAX(EZ$9:EZ$497))*$RQ$3</f>
        <v>0</v>
      </c>
      <c r="RL450" s="115">
        <f>(($RL$4*IP450*100*((100/MAX(EX$9:EX$497)+100/MAX(EZ$9:EZ$497))/2))+($RL$4*IQ450*100*((100/MAX(EX$9:EX$497)+100/MAX(EZ$9:EZ$497))/2))+($RL$4*IR450*100*((100/MAX(EX$9:EX$497)+100/MAX(EZ$9:EZ$497))/2))+($RL$4*IS450*100*((100/MAX(EX$9:EX$497)+100/MAX(EZ$9:EZ$497))/2))+($RL$4*IT450*100*((100/MAX(EX$9:EX$497)+100/MAX(EZ$9:EZ$497))/2))+($RL$4*IU450*100*((100/MAX(EX$9:EX$497)+100/MAX(EZ$9:EZ$497))/2))+($RL$4*IV450*100*((100/MAX(EX$9:EX$497)+100/MAX(EZ$9:EZ$497))/2))+($RL$4*IW450*100*((100/MAX(EX$9:EX$497)+100/MAX(EZ$9:EZ$497))/2)))*$RS$3</f>
        <v>0</v>
      </c>
      <c r="RM450" s="115">
        <f>(($RH$3*IX450*100*100/MAX(EX$9:EX$497))+($RH$3*IY450*100*100/MAX(EX$9:EX$497))+($RH$3*IZ450*100*100/MAX(EX$9:EX$497))+($RH$3*JA450*100*100/MAX(EX$9:EX$497))+($RH$3*JB450*100*100/MAX(EX$9:EX$497))+($RH$3*JC450*100*100/MAX(EX$9:EX$497))+($RH$3*JD450*100*100/MAX(EX$9:EX$497))+($RH$3*JE450*100*100/MAX(EX$9:EX$497)))*$RS$4</f>
        <v>11.690000000000001</v>
      </c>
      <c r="RN450" s="115">
        <f>(($RH$4*JF450*100*100/MAX(EZ$9:EZ$497)) + ($RH$4*JG450*100*100/MAX(EZ$9:EZ$497)) + ($RH$4*JH450*100*100/MAX(EZ$9:EZ$497)) + ($RH$4*JI450*100*100/MAX(EZ$9:EZ$497)) + ($RH$4*JJ450*100*100/MAX(EZ$9:EZ$497)) + ($RH$4*JK450*100*100/MAX(EZ$9:EZ$497)) + ($RH$4*JL450*100*100/MAX(EZ$9:EZ$497)) + ($RH$4*JM450*100*100/MAX(EZ$9:EZ$497)))*$RU$3</f>
        <v>0</v>
      </c>
      <c r="RO450" s="115">
        <f>(($RL$4*JN450*100*((100/MAX(EX$9:EX$497)+100/MAX(EZ$9:EZ$497))/2))+($RL$4*JO450*100*((100/MAX(EX$9:EX$497)+100/MAX(EZ$9:EZ$497))/2))+($RL$4*JP450*100*((100/MAX(EX$9:EX$497)+100/MAX(EZ$9:EZ$497))/2))+($RL$4*JQ450*100*((100/MAX(EX$9:EX$497)+100/MAX(EZ$9:EZ$497))/2))+($RL$4*JR450*100*((100/MAX(EX$9:EX$497)+100/MAX(EZ$9:EZ$497))/2))+($RL$4*JS450*100*((100/MAX(EX$9:EX$497)+100/MAX(EZ$9:EZ$497))/2))+($RL$4*JT450*100*((100/MAX(EX$9:EX$497)+100/MAX(EZ$9:EZ$497))/2))+($RL$4*JU450*100*((100/MAX(EX$9:EX$497)+100/MAX(EZ$9:EZ$497))/2))+($RL$4*JV450*100*((100/MAX(EX$9:EX$497)+100/MAX(EZ$9:EZ$497))/2))+($RL$4*JW450*100*((100/MAX(EX$9:EX$497)+100/MAX(EZ$9:EZ$497))/2))+($RL$4*JX450*100*((100/MAX(EX$9:EX$497)+100/MAX(EZ$9:EZ$497))/2))+($RL$4*JY450*100*((100/MAX(EX$9:EX$497)+100/MAX(EZ$9:EZ$497))/2))+($RL$4*JZ450*100*((100/MAX(EX$9:EX$497)+100/MAX(EZ$9:EZ$497))/2)))*$RW$3/2</f>
        <v>0</v>
      </c>
      <c r="RP450" s="119">
        <f>($RJ$3*KA450*100*100/MAX(FA$9:FA$497)) + ($RJ$3*KB450*100*100/MAX(FA$9:FA$497)/2) + ($RJ$3*KC450*100*100/MAX(FA$9:FA$497)/2) + ($RJ$3*KD450*100*100/MAX(FA$9:FA$497)/4) + ($RJ$3*KE450*100*100/MAX(FA$9:FA$497)/4)</f>
        <v>0</v>
      </c>
      <c r="RQ450" s="118">
        <f>($RL$4*KF450*100*((100/MAX(EX$9:EX$497)+100/MAX(EZ$9:EZ$497)))) * ($RO$3/2) + (($RL$4*KG450*100*((100/MAX(EX$9:EX$497)+100/MAX(EZ$9:EZ$497))))+($RL$4*KH450*100*((100/MAX(EX$9:EX$497)+100/MAX(EZ$9:EZ$497))))+($RL$4*KI450*100*((100/MAX(EX$9:EX$497)+100/MAX(EZ$9:EZ$497))))+($RL$4*KJ450*100*((100/MAX(EX$9:EX$497)+100/MAX(EZ$9:EZ$497))))+($RL$4*KK450*100*((100/MAX(EX$9:EX$497)+100/MAX(EZ$9:EZ$497))))+($RL$4*KL450*100*((100/MAX(EX$9:EX$497)+100/MAX(EZ$9:EZ$497))))+($RL$4*KM450*100*((100/MAX(EX$9:EX$497)+100/MAX(EZ$9:EZ$497))))+($RL$4*KN450*100*((100/MAX(EX$9:EX$497)+100/MAX(EZ$9:EZ$497))))+($RL$4*KO450*100*((100/MAX(EX$9:EX$497)+100/MAX(EZ$9:EZ$497))))+($RL$4*KP450*100*((100/MAX(EX$9:EX$497)+100/MAX(EZ$9:EZ$497))))+($RL$4*KQ450*100*((100/MAX(EX$9:EX$497)+100/MAX(EZ$9:EZ$497))))+($RL$4*KR450*100*((100/MAX(EX$9:EX$497)+100/MAX(EZ$9:EZ$497))))+($RL$4*KS450*100*((100/MAX(EX$9:EX$497)+100/MAX(EZ$9:EZ$497))))+($RL$4*KV450*100*((100/MAX(EX$9:EX$497)+100/MAX(EZ$9:EZ$497))))) * (($RO$3+$RO$4)/6)</f>
        <v>0</v>
      </c>
      <c r="RR450" s="115">
        <f>(($RL$4*KW450*100*((100/MAX(EX$9:EX$497)+100/MAX(EZ$9:EZ$497))))) * ($RO$3/2) + (($RL$4*KX450*100*((100/MAX(EX$9:EX$497)+100/MAX(EZ$9:EZ$497))))+($RL$4*KY450*100*((100/MAX(EX$9:EX$497)+100/MAX(EZ$9:EZ$497))))+($RL$4*KZ450*100*((100/MAX(EX$9:EX$497)+100/MAX(EZ$9:EZ$497))))+($RL$4*LA450*100*((100/MAX(EX$9:EX$497)+100/MAX(EZ$9:EZ$497))))+($RL$4*LB450*100*((100/MAX(EX$9:EX$497)+100/MAX(EZ$9:EZ$497))))+($RL$4*LC450*100*((100/MAX(EX$9:EX$497)+100/MAX(EZ$9:EZ$497))))) * (($RO$3+$RO$4)/6)</f>
        <v>0</v>
      </c>
      <c r="RS450" s="119">
        <f>(($RL$4*LD450*100*((100/MAX(EX$9:EX$497)+100/MAX(EZ$9:EZ$497))))+($RL$4*LE450*100*((100/MAX(EX$9:EX$497)+100/MAX(EZ$9:EZ$497))))) * (($RO$3+$RO$4)/6)</f>
        <v>0</v>
      </c>
      <c r="RT450" s="118">
        <f>($RJ$4*LH450*100*(100/MAX(EV$9:EV$497)))+($RJ$4*LI450*100*(100/MAX(EV$9:EV$497)))</f>
        <v>0</v>
      </c>
      <c r="RU450" s="119">
        <f>($RJ$4*LJ450*(100/MAX(EV$9:EV$497)))/2 + ($RL$3*LK450*(100/MAX(EW$9:EW$497))) + ($RJ$4*LL450*(100/MAX(EV$9:EV$497)))/4 + ($RL$3*LM450*(100/MAX(EW$9:EW$497)))</f>
        <v>0</v>
      </c>
      <c r="RV450" s="118">
        <f>($RJ$4*LN450*100*100/MAX(EV$9:EV$497)/2)+($RJ$4*LO450*100*100/MAX(EV$9:EV$497)/2)+($RJ$4*LP450*100*100/MAX(EV$9:EV$497))+($RJ$4*LQ450*100*100/MAX(EV$9:EV$497))+($RJ$4*LR450*100*100/MAX(EV$9:EV$497))</f>
        <v>5.0561797752808992</v>
      </c>
      <c r="RW450" s="115">
        <f>($RJ$4*LS450*100*100/MAX(EV$9:EV$497)) + (($RJ$4*LT450*100*100/MAX(EV$9:EV$497))+($RJ$4*LU450*100*100/MAX(EV$9:EV$497))+($RJ$4*LV450*100*100/MAX(EV$9:EV$497))+($RJ$4*LW450*100*100/MAX(EV$9:EV$497))+($RJ$4*LX450*100*100/MAX(EV$9:EV$497))+($RJ$4*LY450*100*100/MAX(EV$9:EV$497))+($RJ$4*LZ450*100*100/MAX(EV$9:EV$497))+($RJ$4*MA450*100*100/MAX(EV$9:EV$497)))/2</f>
        <v>5.8988764044943833</v>
      </c>
      <c r="RX450" s="119">
        <f>($RJ$4*MB450*100*100/MAX(EV$9:EV$497))+($RJ$4*MC450*100*100/MAX(EV$9:EV$497))+($RJ$4*MD450*100*100/MAX(EV$9:EV$497))+($RJ$4*ME450*100*100/MAX(EV$9:EV$497))+($RJ$4*MF450*100*100/MAX(EV$9:EV$497))+($RJ$4*MG450*100*100/MAX(EV$9:EV$497))+($RJ$4*MH450*100*100/MAX(EV$9:EV$497))+($RJ$4*MI450*100*100/MAX(EV$9:EV$497))+($RJ$4*MJ450*100*100/MAX(EV$9:EV$497))+($RJ$4*MK450*100*100/MAX(EV$9:EV$497))+($RJ$4*ML450*100*100/MAX(EV$9:EV$497))+($RJ$4*MM450*100*100/MAX(EV$9:EV$497))+($RJ$4*MN450*100*100/MAX(EV$9:EV$497))</f>
        <v>0</v>
      </c>
      <c r="RY450" s="118">
        <f>($RJ$4*MQ450*100*100/MAX(EV$9:EV$497))/2 + (($RJ$4*MR450*100*100/MAX(EV$9:EV$497))+($RJ$4*MS450*100*100/MAX(EV$9:EV$497))+($RJ$4*MT450*100*100/MAX(EV$9:EV$497))+($RJ$4*MU450*100*100/MAX(EV$9:EV$497))+($RJ$4*MV450*100*100/MAX(EV$9:EV$497))+($RJ$4*MW450*100*100/MAX(EV$9:EV$497))+($RJ$4*MX450*100*100/MAX(EV$9:EV$497))+($RJ$4*MY450*100*100/MAX(EV$9:EV$497))+($RJ$4*MZ450*100*100/MAX(EV$9:EV$497))+($RJ$4*NA450*100*100/MAX(EV$9:EV$497))+($RJ$4*NB450*100*100/MAX(EV$9:EV$497))+($RJ$4*NC450*100*100/MAX(EV$9:EV$497))+($RJ$4*ND450*100*100/MAX(EV$9:EV$497))+($RJ$4*NG450*100*100/MAX(EV$9:EV$497)))/4</f>
        <v>0</v>
      </c>
      <c r="RZ450" s="115">
        <f>($RJ$4*NH450*100*100/MAX(EV$9:EV$497))/2 + (($RJ$4*NI450*100*100/MAX(EV$9:EV$497))+($RJ$4*NJ450*100*100/MAX(EV$9:EV$497))+($RJ$4*NK450*100*100/MAX(EV$9:EV$497))+($RJ$4*NL450*100*100/MAX(EV$9:EV$497))+($RJ$4*NM450*100*100/MAX(EV$9:EV$497))+($RJ$4*NN450*100*100/MAX(EV$9:EV$497)))/4</f>
        <v>0</v>
      </c>
      <c r="SA450" s="117">
        <f>(($RJ$4*NO450*100*100/MAX(EV$9:EV$497))+($RJ$4*NP450*100*100/MAX(EV$9:EV$497)))/4</f>
        <v>0</v>
      </c>
      <c r="SB450" s="118">
        <f t="shared" si="1130"/>
        <v>43.520056179775274</v>
      </c>
      <c r="SC450" s="115">
        <f t="shared" si="1131"/>
        <v>34.756011235955057</v>
      </c>
      <c r="SD450" s="115">
        <f t="shared" si="1132"/>
        <v>2.7387640449438209</v>
      </c>
      <c r="SE450" s="115">
        <f t="shared" si="1133"/>
        <v>81.399344569288402</v>
      </c>
      <c r="SF450" s="115">
        <f t="shared" si="1134"/>
        <v>2.7387640449438209</v>
      </c>
      <c r="SG450" s="115">
        <f t="shared" si="1135"/>
        <v>10.955056179775283</v>
      </c>
      <c r="SH450" s="115">
        <f>ROUND(SB450/MAX(SB$9:SB$497)*100,0)</f>
        <v>55</v>
      </c>
      <c r="SI450" s="115">
        <f>ROUND(SC450/MAX(SC$9:SC$497)*100,0)</f>
        <v>53</v>
      </c>
      <c r="SJ450" s="115">
        <f>ROUND(SD450/MAX(SD$9:SD$497)*100,0)</f>
        <v>4</v>
      </c>
      <c r="SK450" s="115">
        <f>ROUND(SE450/MAX(SE$9:SE$497)*100,0)</f>
        <v>63</v>
      </c>
      <c r="SL450" s="115">
        <f>ROUND(SF450/MAX(SF$9:SF$497)*100,0)</f>
        <v>7</v>
      </c>
      <c r="SM450" s="121">
        <f>ROUND(SG450/MAX(SG$9:SG$497)*100,0)</f>
        <v>10</v>
      </c>
      <c r="SN450" s="115">
        <f>ROUND(AVERAGEIF($ES$9:$ES$497,$ES450,SH$9:SH$497),0)</f>
        <v>26</v>
      </c>
      <c r="SO450" s="115">
        <f>ROUND(AVERAGEIF($ES$9:$ES$497,$ES450,SI$9:SI$497),0)</f>
        <v>26</v>
      </c>
      <c r="SP450" s="115">
        <f>ROUND(AVERAGEIF($ES$9:$ES$497,$ES450,SJ$9:SJ$497),0)</f>
        <v>3</v>
      </c>
      <c r="SQ450" s="115">
        <f>ROUND(AVERAGEIF($ES$9:$ES$497,$ES450,SK$9:SK$497),0)</f>
        <v>21</v>
      </c>
      <c r="SR450" s="115">
        <f>ROUND(AVERAGEIF($ES$9:$ES$497,$ES450,SL$9:SL$497),0)</f>
        <v>5</v>
      </c>
      <c r="SS450" s="121">
        <f>ROUND(AVERAGEIF($ES$9:$ES$497,$ES450,SM$9:SM$497),0)</f>
        <v>5</v>
      </c>
      <c r="ST450" s="114">
        <f>RANK(SB450,SB$9:SB$497,0)</f>
        <v>64</v>
      </c>
      <c r="SU450" s="115">
        <f>RANK(SC450,SC$9:SC$497,0)</f>
        <v>47</v>
      </c>
      <c r="SV450" s="115">
        <f>RANK(SD450,SD$9:SD$497,0)</f>
        <v>166</v>
      </c>
      <c r="SW450" s="115">
        <f>RANK(SE450,SE$9:SE$497,0)</f>
        <v>24</v>
      </c>
      <c r="SX450" s="115">
        <f>RANK(SF450,SF$9:SF$497,0)</f>
        <v>124</v>
      </c>
      <c r="SY450" s="115">
        <f>RANK(SG450,SG$9:SG$497,0)</f>
        <v>85</v>
      </c>
      <c r="SZ450" s="115">
        <f>COUNTIFS(SB$9:SB$497,"&gt;"&amp;SB450,$ES$9:$ES$497,$ES450)+1</f>
        <v>15</v>
      </c>
      <c r="TA450" s="115">
        <f>COUNTIFS(SC$9:SC$497,"&gt;"&amp;SC450,$ES$9:$ES$497,$ES450)+1</f>
        <v>16</v>
      </c>
      <c r="TB450" s="115">
        <f>COUNTIFS(SD$9:SD$497,"&gt;"&amp;SD450,$ES$9:$ES$497,$ES450)+1</f>
        <v>25</v>
      </c>
      <c r="TC450" s="115">
        <f>COUNTIFS(SE$9:SE$497,"&gt;"&amp;SE450,$ES$9:$ES$497,$ES450)+1</f>
        <v>7</v>
      </c>
      <c r="TD450" s="115">
        <f>COUNTIFS(SF$9:SF$497,"&gt;"&amp;SF450,$ES$9:$ES$497,$ES450)+1</f>
        <v>25</v>
      </c>
      <c r="TE450" s="117">
        <f>COUNTIFS(SG$9:SG$497,"&gt;"&amp;SG450,$ES$9:$ES$497,$ES450)+1</f>
        <v>10</v>
      </c>
      <c r="TF450" s="118">
        <f t="shared" si="1136"/>
        <v>132</v>
      </c>
      <c r="TG450" s="115">
        <f t="shared" si="1137"/>
        <v>130</v>
      </c>
      <c r="TH450" s="115">
        <f t="shared" si="1138"/>
        <v>59</v>
      </c>
      <c r="TI450" s="115">
        <f t="shared" si="1139"/>
        <v>136</v>
      </c>
      <c r="TJ450" s="115">
        <f t="shared" si="1140"/>
        <v>79</v>
      </c>
      <c r="TK450" s="115">
        <f t="shared" si="1141"/>
        <v>83</v>
      </c>
      <c r="TL450" s="117">
        <f t="shared" si="1142"/>
        <v>71</v>
      </c>
      <c r="TM450" s="118">
        <f>ROUND(TF450/MAX(TF$9:TF$497)*100,0)</f>
        <v>73</v>
      </c>
      <c r="TN450" s="115">
        <f>ROUND(TG450/MAX(TG$9:TG$497)*100,0)</f>
        <v>71</v>
      </c>
      <c r="TO450" s="115">
        <f>ROUND(TH450/MAX(TH$9:TH$497)*100,0)</f>
        <v>32</v>
      </c>
      <c r="TP450" s="115">
        <f>ROUND(TI450/MAX(TI$9:TI$497)*100,0)</f>
        <v>75</v>
      </c>
      <c r="TQ450" s="115">
        <f>ROUND(TJ450/MAX(TJ$9:TJ$497)*100,0)</f>
        <v>40</v>
      </c>
      <c r="TR450" s="115">
        <f>ROUND(TK450/MAX(TK$9:TK$497)*100,0)</f>
        <v>42</v>
      </c>
      <c r="TS450" s="119">
        <f>ROUND(TL450/MAX(TL$9:TL$497)*100,0)</f>
        <v>36</v>
      </c>
      <c r="TT450" s="120">
        <f>RANK(TM450,TM$9:TM$497,0)</f>
        <v>44</v>
      </c>
      <c r="TU450" s="115">
        <f>RANK(TN450,TN$9:TN$497,0)</f>
        <v>34</v>
      </c>
      <c r="TV450" s="115">
        <f>RANK(TO450,TO$9:TO$497,0)</f>
        <v>122</v>
      </c>
      <c r="TW450" s="115">
        <f>RANK(TP450,TP$9:TP$497,0)</f>
        <v>19</v>
      </c>
      <c r="TX450" s="115">
        <f>RANK(TQ450,TQ$9:TQ$497,0)</f>
        <v>47</v>
      </c>
      <c r="TY450" s="115">
        <f>RANK(TR450,TR$9:TR$497,0)</f>
        <v>73</v>
      </c>
      <c r="TZ450" s="121">
        <f>RANK(TS450,TS$9:TS$497,0)</f>
        <v>94</v>
      </c>
      <c r="UA450" s="132"/>
      <c r="UB450" s="7" t="s">
        <v>1</v>
      </c>
    </row>
    <row r="451" spans="1:548" x14ac:dyDescent="0.15">
      <c r="A451" s="183">
        <v>443</v>
      </c>
      <c r="B451" s="200" t="s">
        <v>1631</v>
      </c>
      <c r="C451" s="143"/>
      <c r="D451" s="143"/>
      <c r="E451" s="161" t="s">
        <v>518</v>
      </c>
      <c r="F451" s="65">
        <v>114</v>
      </c>
      <c r="G451" s="65" t="s">
        <v>908</v>
      </c>
      <c r="H451" s="144" t="s">
        <v>909</v>
      </c>
      <c r="I451" s="66" t="s">
        <v>521</v>
      </c>
      <c r="J451" s="67" t="s">
        <v>521</v>
      </c>
      <c r="K451" s="67" t="s">
        <v>521</v>
      </c>
      <c r="L451" s="67" t="s">
        <v>521</v>
      </c>
      <c r="M451" s="67" t="s">
        <v>521</v>
      </c>
      <c r="N451" s="67" t="s">
        <v>521</v>
      </c>
      <c r="O451" s="67" t="s">
        <v>521</v>
      </c>
      <c r="P451" s="67" t="s">
        <v>521</v>
      </c>
      <c r="Q451" s="67" t="s">
        <v>521</v>
      </c>
      <c r="R451" s="68" t="s">
        <v>521</v>
      </c>
      <c r="S451" s="69" t="s">
        <v>521</v>
      </c>
      <c r="T451" s="67" t="s">
        <v>521</v>
      </c>
      <c r="U451" s="67" t="s">
        <v>521</v>
      </c>
      <c r="V451" s="67" t="s">
        <v>521</v>
      </c>
      <c r="W451" s="67" t="s">
        <v>521</v>
      </c>
      <c r="X451" s="67" t="s">
        <v>521</v>
      </c>
      <c r="Y451" s="67" t="s">
        <v>521</v>
      </c>
      <c r="Z451" s="67" t="s">
        <v>521</v>
      </c>
      <c r="AA451" s="67" t="s">
        <v>521</v>
      </c>
      <c r="AB451" s="68" t="s">
        <v>521</v>
      </c>
      <c r="AC451" s="69" t="s">
        <v>521</v>
      </c>
      <c r="AD451" s="67" t="s">
        <v>521</v>
      </c>
      <c r="AE451" s="67" t="s">
        <v>521</v>
      </c>
      <c r="AF451" s="67" t="s">
        <v>521</v>
      </c>
      <c r="AG451" s="67" t="s">
        <v>521</v>
      </c>
      <c r="AH451" s="67" t="s">
        <v>521</v>
      </c>
      <c r="AI451" s="67" t="s">
        <v>521</v>
      </c>
      <c r="AJ451" s="67" t="s">
        <v>521</v>
      </c>
      <c r="AK451" s="67" t="s">
        <v>521</v>
      </c>
      <c r="AL451" s="68" t="s">
        <v>521</v>
      </c>
      <c r="AM451" s="69" t="s">
        <v>521</v>
      </c>
      <c r="AN451" s="67" t="s">
        <v>521</v>
      </c>
      <c r="AO451" s="67" t="s">
        <v>521</v>
      </c>
      <c r="AP451" s="67" t="s">
        <v>521</v>
      </c>
      <c r="AQ451" s="67" t="s">
        <v>521</v>
      </c>
      <c r="AR451" s="67" t="s">
        <v>521</v>
      </c>
      <c r="AS451" s="67" t="s">
        <v>521</v>
      </c>
      <c r="AT451" s="67" t="s">
        <v>521</v>
      </c>
      <c r="AU451" s="67" t="s">
        <v>521</v>
      </c>
      <c r="AV451" s="68" t="s">
        <v>521</v>
      </c>
      <c r="AW451" s="69" t="s">
        <v>521</v>
      </c>
      <c r="AX451" s="67" t="s">
        <v>521</v>
      </c>
      <c r="AY451" s="67" t="s">
        <v>521</v>
      </c>
      <c r="AZ451" s="67" t="s">
        <v>521</v>
      </c>
      <c r="BA451" s="67" t="s">
        <v>521</v>
      </c>
      <c r="BB451" s="67" t="s">
        <v>521</v>
      </c>
      <c r="BC451" s="67" t="s">
        <v>521</v>
      </c>
      <c r="BD451" s="67" t="s">
        <v>521</v>
      </c>
      <c r="BE451" s="67" t="s">
        <v>521</v>
      </c>
      <c r="BF451" s="68" t="s">
        <v>521</v>
      </c>
      <c r="BG451" s="69" t="s">
        <v>521</v>
      </c>
      <c r="BH451" s="67" t="s">
        <v>521</v>
      </c>
      <c r="BI451" s="67" t="s">
        <v>521</v>
      </c>
      <c r="BJ451" s="67" t="s">
        <v>521</v>
      </c>
      <c r="BK451" s="67" t="s">
        <v>521</v>
      </c>
      <c r="BL451" s="67" t="s">
        <v>521</v>
      </c>
      <c r="BM451" s="67" t="s">
        <v>521</v>
      </c>
      <c r="BN451" s="67" t="s">
        <v>521</v>
      </c>
      <c r="BO451" s="67" t="s">
        <v>521</v>
      </c>
      <c r="BP451" s="68" t="s">
        <v>521</v>
      </c>
      <c r="BQ451" s="70" t="s">
        <v>521</v>
      </c>
      <c r="BR451" s="67" t="s">
        <v>521</v>
      </c>
      <c r="BS451" s="67" t="s">
        <v>521</v>
      </c>
      <c r="BT451" s="67" t="s">
        <v>521</v>
      </c>
      <c r="BU451" s="67" t="s">
        <v>521</v>
      </c>
      <c r="BV451" s="67" t="s">
        <v>521</v>
      </c>
      <c r="BW451" s="67" t="s">
        <v>521</v>
      </c>
      <c r="BX451" s="67" t="s">
        <v>521</v>
      </c>
      <c r="BY451" s="67" t="s">
        <v>521</v>
      </c>
      <c r="BZ451" s="68" t="s">
        <v>521</v>
      </c>
      <c r="CA451" s="69" t="s">
        <v>521</v>
      </c>
      <c r="CB451" s="67" t="s">
        <v>521</v>
      </c>
      <c r="CC451" s="67" t="s">
        <v>521</v>
      </c>
      <c r="CD451" s="67" t="s">
        <v>521</v>
      </c>
      <c r="CE451" s="67" t="s">
        <v>521</v>
      </c>
      <c r="CF451" s="67" t="s">
        <v>521</v>
      </c>
      <c r="CG451" s="67" t="s">
        <v>521</v>
      </c>
      <c r="CH451" s="67" t="s">
        <v>521</v>
      </c>
      <c r="CI451" s="67" t="s">
        <v>521</v>
      </c>
      <c r="CJ451" s="68" t="s">
        <v>521</v>
      </c>
      <c r="CK451" s="69" t="s">
        <v>521</v>
      </c>
      <c r="CL451" s="67" t="s">
        <v>521</v>
      </c>
      <c r="CM451" s="67" t="s">
        <v>521</v>
      </c>
      <c r="CN451" s="67" t="s">
        <v>521</v>
      </c>
      <c r="CO451" s="67" t="s">
        <v>521</v>
      </c>
      <c r="CP451" s="67" t="s">
        <v>521</v>
      </c>
      <c r="CQ451" s="67" t="s">
        <v>521</v>
      </c>
      <c r="CR451" s="67" t="s">
        <v>521</v>
      </c>
      <c r="CS451" s="67" t="s">
        <v>521</v>
      </c>
      <c r="CT451" s="68" t="s">
        <v>521</v>
      </c>
      <c r="CU451" s="69" t="s">
        <v>521</v>
      </c>
      <c r="CV451" s="67" t="s">
        <v>521</v>
      </c>
      <c r="CW451" s="67" t="s">
        <v>521</v>
      </c>
      <c r="CX451" s="67" t="s">
        <v>521</v>
      </c>
      <c r="CY451" s="67" t="s">
        <v>521</v>
      </c>
      <c r="CZ451" s="67" t="s">
        <v>521</v>
      </c>
      <c r="DA451" s="67" t="s">
        <v>521</v>
      </c>
      <c r="DB451" s="67" t="s">
        <v>521</v>
      </c>
      <c r="DC451" s="67" t="s">
        <v>521</v>
      </c>
      <c r="DD451" s="68" t="s">
        <v>521</v>
      </c>
      <c r="DE451" s="69" t="s">
        <v>521</v>
      </c>
      <c r="DF451" s="71" t="s">
        <v>521</v>
      </c>
      <c r="DG451" s="67" t="s">
        <v>521</v>
      </c>
      <c r="DH451" s="67" t="s">
        <v>521</v>
      </c>
      <c r="DI451" s="67" t="s">
        <v>521</v>
      </c>
      <c r="DJ451" s="67" t="s">
        <v>521</v>
      </c>
      <c r="DK451" s="67" t="s">
        <v>521</v>
      </c>
      <c r="DL451" s="67" t="s">
        <v>521</v>
      </c>
      <c r="DM451" s="67" t="s">
        <v>521</v>
      </c>
      <c r="DN451" s="68" t="s">
        <v>521</v>
      </c>
      <c r="DO451" s="70" t="s">
        <v>521</v>
      </c>
      <c r="DP451" s="71" t="s">
        <v>521</v>
      </c>
      <c r="DQ451" s="67" t="s">
        <v>521</v>
      </c>
      <c r="DR451" s="67" t="s">
        <v>521</v>
      </c>
      <c r="DS451" s="67" t="s">
        <v>521</v>
      </c>
      <c r="DT451" s="67" t="s">
        <v>521</v>
      </c>
      <c r="DU451" s="67" t="s">
        <v>521</v>
      </c>
      <c r="DV451" s="67" t="s">
        <v>521</v>
      </c>
      <c r="DW451" s="67" t="s">
        <v>521</v>
      </c>
      <c r="DX451" s="72" t="s">
        <v>521</v>
      </c>
      <c r="DY451" s="73" t="s">
        <v>522</v>
      </c>
      <c r="DZ451" s="74">
        <v>3</v>
      </c>
      <c r="EA451" s="74">
        <v>4</v>
      </c>
      <c r="EB451" s="190">
        <v>4</v>
      </c>
      <c r="EC451" s="191">
        <v>5</v>
      </c>
      <c r="ED451" s="192" t="s">
        <v>522</v>
      </c>
      <c r="EE451" s="190">
        <f t="shared" si="1095"/>
        <v>3</v>
      </c>
      <c r="EF451" s="190">
        <f t="shared" si="1143"/>
        <v>12</v>
      </c>
      <c r="EG451" s="190">
        <f t="shared" si="1144"/>
        <v>48</v>
      </c>
      <c r="EH451" s="193">
        <f t="shared" si="1145"/>
        <v>240</v>
      </c>
      <c r="EI451" s="194">
        <v>10</v>
      </c>
      <c r="EJ451" s="190">
        <v>50</v>
      </c>
      <c r="EK451" s="190">
        <v>270</v>
      </c>
      <c r="EL451" s="190">
        <v>900</v>
      </c>
      <c r="EM451" s="191">
        <v>2700</v>
      </c>
      <c r="EN451" s="195">
        <v>1</v>
      </c>
      <c r="EO451" s="79">
        <f t="shared" si="1146"/>
        <v>1.6666666666666667</v>
      </c>
      <c r="EP451" s="79">
        <f t="shared" si="1147"/>
        <v>2.25</v>
      </c>
      <c r="EQ451" s="79">
        <f t="shared" si="1148"/>
        <v>1.875</v>
      </c>
      <c r="ER451" s="80">
        <f t="shared" si="1149"/>
        <v>1.125</v>
      </c>
      <c r="ES451" s="128" t="s">
        <v>564</v>
      </c>
      <c r="ET451" s="82" t="s">
        <v>1634</v>
      </c>
      <c r="EU451" s="83">
        <v>4</v>
      </c>
      <c r="EV451" s="73">
        <v>77</v>
      </c>
      <c r="EW451" s="74">
        <v>70</v>
      </c>
      <c r="EX451" s="74">
        <v>81</v>
      </c>
      <c r="EY451" s="74">
        <v>32</v>
      </c>
      <c r="EZ451" s="74">
        <v>22</v>
      </c>
      <c r="FA451" s="74">
        <v>83</v>
      </c>
      <c r="FB451" s="74">
        <v>78</v>
      </c>
      <c r="FC451" s="74">
        <v>73</v>
      </c>
      <c r="FD451" s="74">
        <f t="shared" si="1096"/>
        <v>103</v>
      </c>
      <c r="FE451" s="84">
        <f t="shared" si="1097"/>
        <v>154</v>
      </c>
      <c r="FF451" s="73">
        <f>RANK(EV451,$EV$9:$EV$498,0)</f>
        <v>172</v>
      </c>
      <c r="FG451" s="74">
        <f>RANK(EW451,$EW$9:$EW$498,0)</f>
        <v>83</v>
      </c>
      <c r="FH451" s="74">
        <f>RANK(EX451,$EX$9:$EX$498,0)</f>
        <v>50</v>
      </c>
      <c r="FI451" s="74">
        <f>RANK(EY451,$EY$9:$EY$498,0)</f>
        <v>222</v>
      </c>
      <c r="FJ451" s="74">
        <f>RANK(EZ451,$EZ$9:$EZ$498,0)</f>
        <v>183</v>
      </c>
      <c r="FK451" s="74">
        <f>RANK(FA451,$FA$9:$FA$498,0)</f>
        <v>13</v>
      </c>
      <c r="FL451" s="74">
        <f>RANK(FB451,$FB$9:$FB$498,0)</f>
        <v>64</v>
      </c>
      <c r="FM451" s="74">
        <f>RANK(FC451,$FC$9:$FC$498,0)</f>
        <v>81</v>
      </c>
      <c r="FN451" s="74">
        <f>RANK(FD451,$FD$9:$FD$498,0)</f>
        <v>78</v>
      </c>
      <c r="FO451" s="84">
        <f>RANK(FE451,$FE$9:$FE$498,0)</f>
        <v>53</v>
      </c>
      <c r="FP451" s="73">
        <f>COUNTIFS($EV$9:$EV$498,"&gt;"&amp;EV451,$ES$9:$ES$498,ES451)+1</f>
        <v>39</v>
      </c>
      <c r="FQ451" s="74">
        <f>COUNTIFS($EW$9:$EW$498,"&gt;"&amp;EW451,$ES$9:$ES$498,ES451)+1</f>
        <v>12</v>
      </c>
      <c r="FR451" s="74">
        <f>COUNTIFS($EX$9:$EX$498,"&gt;"&amp;EX451,$ES$9:$ES$498,ES451)+1</f>
        <v>16</v>
      </c>
      <c r="FS451" s="74">
        <f>COUNTIFS($EY$9:$EY$498,"&gt;"&amp;EY451,$ES$9:$ES$498,ES451)+1</f>
        <v>54</v>
      </c>
      <c r="FT451" s="74">
        <f>COUNTIFS($EZ$9:$EZ$498,"&gt;"&amp;EZ451,$ES$9:$ES$498,ES451)+1</f>
        <v>40</v>
      </c>
      <c r="FU451" s="74">
        <f>COUNTIFS($FA$9:$FA$498,"&gt;"&amp;FA451,$ES$9:$ES$498,ES451)+1</f>
        <v>1</v>
      </c>
      <c r="FV451" s="74">
        <f>COUNTIFS($FB$9:$FB$498,"&gt;"&amp;FB451,$ES$9:$ES$498,ES451)+1</f>
        <v>38</v>
      </c>
      <c r="FW451" s="74">
        <f>COUNTIFS($FC$9:$FC$498,"&gt;"&amp;FC451,$ES$9:$ES$498,ES451)+1</f>
        <v>41</v>
      </c>
      <c r="FX451" s="74">
        <f>COUNTIFS($FD$9:$FD$498,"&gt;"&amp;FD451,$ES$9:$ES$498,ES451)+1</f>
        <v>20</v>
      </c>
      <c r="FY451" s="84">
        <f>COUNTIFS($FE$9:$FE$498,"&gt;"&amp;FE451,$ES$9:$ES$498,ES451)+1</f>
        <v>29</v>
      </c>
      <c r="FZ451" s="85">
        <f t="shared" si="1098"/>
        <v>0.68</v>
      </c>
      <c r="GA451" s="86">
        <f t="shared" si="1099"/>
        <v>0.61</v>
      </c>
      <c r="GB451" s="86">
        <f t="shared" si="1100"/>
        <v>0.71</v>
      </c>
      <c r="GC451" s="86">
        <f t="shared" si="1101"/>
        <v>0.28000000000000003</v>
      </c>
      <c r="GD451" s="86">
        <f t="shared" si="1102"/>
        <v>0.19</v>
      </c>
      <c r="GE451" s="86">
        <f t="shared" si="1103"/>
        <v>0.73</v>
      </c>
      <c r="GF451" s="86">
        <f t="shared" si="1104"/>
        <v>0.68</v>
      </c>
      <c r="GG451" s="86">
        <f t="shared" si="1105"/>
        <v>0.64</v>
      </c>
      <c r="GH451" s="86">
        <f t="shared" si="1106"/>
        <v>0.9</v>
      </c>
      <c r="GI451" s="87">
        <f t="shared" si="1107"/>
        <v>1.35</v>
      </c>
      <c r="GJ451" s="85">
        <f>ROUND(((FZ451-AVERAGE(FZ$9:FZ$498))/STDEVP(FZ$9:FZ$498)*10+50),2)</f>
        <v>38.840000000000003</v>
      </c>
      <c r="GK451" s="86">
        <f>ROUND(((GA451-AVERAGE(GA$9:GA$498))/STDEVP(GA$9:GA$498)*10+50),2)</f>
        <v>47.6</v>
      </c>
      <c r="GL451" s="86">
        <f>ROUND(((GB451-AVERAGE(GB$9:GB$498))/STDEVP(GB$9:GB$498)*10+50),2)</f>
        <v>54.78</v>
      </c>
      <c r="GM451" s="86">
        <f>ROUND(((GC451-AVERAGE(GC$9:GC$498))/STDEVP(GC$9:GC$498)*10+50),2)</f>
        <v>37.67</v>
      </c>
      <c r="GN451" s="86">
        <f>ROUND(((GD451-AVERAGE(GD$9:GD$498))/STDEVP(GD$9:GD$498)*10+50),2)</f>
        <v>43.07</v>
      </c>
      <c r="GO451" s="86">
        <f>ROUND(((GE451-AVERAGE(GE$9:GE$498))/STDEVP(GE$9:GE$498)*10+50),2)</f>
        <v>63.85</v>
      </c>
      <c r="GP451" s="86">
        <f>ROUND(((GF451-AVERAGE(GF$9:GF$498))/STDEVP(GF$9:GF$498)*10+50),2)</f>
        <v>51.42</v>
      </c>
      <c r="GQ451" s="86">
        <f>ROUND(((GG451-AVERAGE(GG$9:GG$498))/STDEVP(GG$9:GG$498)*10+50),2)</f>
        <v>50.28</v>
      </c>
      <c r="GR451" s="86">
        <f>ROUND(((GH451-AVERAGE(GH$9:GH$498))/STDEVP(GH$9:GH$498)*10+50),2)</f>
        <v>47.27</v>
      </c>
      <c r="GS451" s="87">
        <f>ROUND(((GI451-AVERAGE(GI$9:GI$498))/STDEVP(GI$9:GI$498)*10+50),2)</f>
        <v>52.86</v>
      </c>
      <c r="GT451" s="73">
        <f>RANK(GJ451,$GJ$9:$GJ$498,0)</f>
        <v>373</v>
      </c>
      <c r="GU451" s="74">
        <f>RANK(GK451,$GK$9:$GK$498,0)</f>
        <v>223</v>
      </c>
      <c r="GV451" s="74">
        <f>RANK(GL451,$GL$9:$GL$498,0)</f>
        <v>126</v>
      </c>
      <c r="GW451" s="74">
        <f>RANK(GM451,$GM$9:$GM$498,0)</f>
        <v>397</v>
      </c>
      <c r="GX451" s="74">
        <f>RANK(GN451,$GN$9:$GN$498,0)</f>
        <v>336</v>
      </c>
      <c r="GY451" s="74">
        <f>RANK(GO451,$GO$9:$GO$498,0)</f>
        <v>42</v>
      </c>
      <c r="GZ451" s="74">
        <f>RANK(GP451,$GP$9:$GP$498,0)</f>
        <v>187</v>
      </c>
      <c r="HA451" s="74">
        <f>RANK(GQ451,$GQ$9:$GQ$498,0)</f>
        <v>210</v>
      </c>
      <c r="HB451" s="74">
        <f>RANK(GR451,$GR$9:$GR$498,0)</f>
        <v>235</v>
      </c>
      <c r="HC451" s="84">
        <f>RANK(GS451,$GS$9:$GS$498,0)</f>
        <v>131</v>
      </c>
      <c r="HD451" s="85">
        <f>ROUND(AVERAGEIF($ES$9:$ES$498,$ES451,$FZ$9:$FZ$498),2)</f>
        <v>0.92</v>
      </c>
      <c r="HE451" s="86">
        <f>ROUND(AVERAGEIF($ES$9:$ES$498,$ES451,$GA$9:$GA$498),2)</f>
        <v>0.65</v>
      </c>
      <c r="HF451" s="86">
        <f>ROUND(AVERAGEIF($ES$9:$ES$498,$ES451,$GB$9:$GB$498),2)</f>
        <v>0.69</v>
      </c>
      <c r="HG451" s="86">
        <f>ROUND(AVERAGEIF($ES$9:$ES$498,$ES451,$GC$9:$GC$498),2)</f>
        <v>0.54</v>
      </c>
      <c r="HH451" s="86">
        <f>ROUND(AVERAGEIF($ES$9:$ES$498,$ES451,$GD$9:$GD$498),2)</f>
        <v>0.32</v>
      </c>
      <c r="HI451" s="86">
        <f>ROUND(AVERAGEIF($ES$9:$ES$498,$ES451,$GE$9:$GE$498),2)</f>
        <v>0.33</v>
      </c>
      <c r="HJ451" s="86">
        <f>ROUND(AVERAGEIF($ES$9:$ES$498,$ES451,$GF$9:$GF$498),2)</f>
        <v>0.98</v>
      </c>
      <c r="HK451" s="86">
        <f>ROUND(AVERAGEIF($ES$9:$ES$498,$ES451,$GG$9:$GG$498),2)</f>
        <v>0.86</v>
      </c>
      <c r="HL451" s="86">
        <f>ROUND(AVERAGEIF($ES$9:$ES$498,$ES451,$GH$9:$GH$498),2)</f>
        <v>1.01</v>
      </c>
      <c r="HM451" s="87">
        <f>ROUND(AVERAGEIF($ES$9:$ES$498,$ES451,$GI$9:$GI$498),2)</f>
        <v>1.55</v>
      </c>
      <c r="HN451" s="88">
        <f t="shared" si="1108"/>
        <v>-0.24</v>
      </c>
      <c r="HO451" s="89">
        <f t="shared" si="1109"/>
        <v>-4.0000000000000036E-2</v>
      </c>
      <c r="HP451" s="89">
        <f t="shared" si="1110"/>
        <v>2.0000000000000018E-2</v>
      </c>
      <c r="HQ451" s="89">
        <f t="shared" si="1111"/>
        <v>-0.26</v>
      </c>
      <c r="HR451" s="89">
        <f t="shared" si="1112"/>
        <v>-0.13</v>
      </c>
      <c r="HS451" s="89">
        <f t="shared" si="1113"/>
        <v>0.39999999999999997</v>
      </c>
      <c r="HT451" s="89">
        <f t="shared" si="1114"/>
        <v>-0.29999999999999993</v>
      </c>
      <c r="HU451" s="89">
        <f t="shared" si="1115"/>
        <v>-0.21999999999999997</v>
      </c>
      <c r="HV451" s="89">
        <f t="shared" si="1116"/>
        <v>-0.10999999999999999</v>
      </c>
      <c r="HW451" s="90">
        <f t="shared" si="1117"/>
        <v>-0.19999999999999996</v>
      </c>
      <c r="HX451" s="73">
        <f>COUNTIFS($FZ$9:$FZ$498,"&gt;"&amp;FZ451,$ES$9:$ES$498,$ES451)+1</f>
        <v>82</v>
      </c>
      <c r="HY451" s="74">
        <f>COUNTIFS($GA$9:$GA$498,"&gt;"&amp;GA451,$ES$9:$ES$498,$ES451)+1</f>
        <v>61</v>
      </c>
      <c r="HZ451" s="74">
        <f>COUNTIFS($GB$9:$GB$498,"&gt;"&amp;GB451,$ES$9:$ES$498,$ES451)+1</f>
        <v>37</v>
      </c>
      <c r="IA451" s="74">
        <f>COUNTIFS($GC$9:$GC$498,"&gt;"&amp;GC451,$ES$9:$ES$498,$ES451)+1</f>
        <v>93</v>
      </c>
      <c r="IB451" s="74">
        <f>COUNTIFS($GD$9:$GD$498,"&gt;"&amp;GD451,$ES$9:$ES$498,$ES451)+1</f>
        <v>84</v>
      </c>
      <c r="IC451" s="74">
        <f>COUNTIFS($GE$9:$GE$498,"&gt;"&amp;GE451,$ES$9:$ES$498,$ES451)+1</f>
        <v>6</v>
      </c>
      <c r="ID451" s="74">
        <f>COUNTIFS($GF$9:$GF$498,"&gt;"&amp;GF451,$ES$9:$ES$498,$ES451)+1</f>
        <v>87</v>
      </c>
      <c r="IE451" s="74">
        <f>COUNTIFS($GG$9:$GG$498,"&gt;"&amp;GG451,$ES$9:$ES$498,$ES451)+1</f>
        <v>89</v>
      </c>
      <c r="IF451" s="74">
        <f>COUNTIFS($GH$9:$GH$498,"&gt;"&amp;GH451,$ES$9:$ES$498,$ES451)+1</f>
        <v>52</v>
      </c>
      <c r="IG451" s="84">
        <f>COUNTIFS($GI$9:$GI$498,"&gt;"&amp;GI451,$ES$9:$ES$498,$ES451)+1</f>
        <v>56</v>
      </c>
      <c r="IH451" s="91"/>
      <c r="II451" s="79"/>
      <c r="IJ451" s="79"/>
      <c r="IK451" s="79"/>
      <c r="IL451" s="79"/>
      <c r="IM451" s="92"/>
      <c r="IN451" s="93"/>
      <c r="IO451" s="94"/>
      <c r="IP451" s="95"/>
      <c r="IQ451" s="79"/>
      <c r="IR451" s="79"/>
      <c r="IS451" s="79"/>
      <c r="IT451" s="79"/>
      <c r="IU451" s="79"/>
      <c r="IV451" s="79"/>
      <c r="IW451" s="96"/>
      <c r="IX451" s="93"/>
      <c r="IY451" s="79"/>
      <c r="IZ451" s="79"/>
      <c r="JA451" s="79"/>
      <c r="JB451" s="79"/>
      <c r="JC451" s="79"/>
      <c r="JD451" s="79"/>
      <c r="JE451" s="97"/>
      <c r="JF451" s="95"/>
      <c r="JG451" s="79"/>
      <c r="JH451" s="79"/>
      <c r="JI451" s="79"/>
      <c r="JJ451" s="79"/>
      <c r="JK451" s="79"/>
      <c r="JL451" s="79"/>
      <c r="JM451" s="96"/>
      <c r="JN451" s="93"/>
      <c r="JO451" s="79"/>
      <c r="JP451" s="79"/>
      <c r="JQ451" s="79"/>
      <c r="JR451" s="79"/>
      <c r="JS451" s="79"/>
      <c r="JT451" s="79"/>
      <c r="JU451" s="79"/>
      <c r="JV451" s="79"/>
      <c r="JW451" s="79"/>
      <c r="JX451" s="79"/>
      <c r="JY451" s="79"/>
      <c r="JZ451" s="97"/>
      <c r="KA451" s="93">
        <v>7.0000000000000007E-2</v>
      </c>
      <c r="KB451" s="79"/>
      <c r="KC451" s="79"/>
      <c r="KD451" s="79"/>
      <c r="KE451" s="97"/>
      <c r="KF451" s="95"/>
      <c r="KG451" s="79"/>
      <c r="KH451" s="79"/>
      <c r="KI451" s="79"/>
      <c r="KJ451" s="79"/>
      <c r="KK451" s="98"/>
      <c r="KL451" s="79"/>
      <c r="KM451" s="79"/>
      <c r="KN451" s="79"/>
      <c r="KO451" s="79"/>
      <c r="KP451" s="79"/>
      <c r="KQ451" s="79"/>
      <c r="KR451" s="79"/>
      <c r="KS451" s="96"/>
      <c r="KT451" s="96"/>
      <c r="KU451" s="96"/>
      <c r="KV451" s="96"/>
      <c r="KW451" s="93"/>
      <c r="KX451" s="79"/>
      <c r="KY451" s="79"/>
      <c r="KZ451" s="79"/>
      <c r="LA451" s="79"/>
      <c r="LB451" s="79"/>
      <c r="LC451" s="96"/>
      <c r="LD451" s="93"/>
      <c r="LE451" s="94"/>
      <c r="LF451" s="99"/>
      <c r="LG451" s="75"/>
      <c r="LH451" s="93"/>
      <c r="LI451" s="79"/>
      <c r="LJ451" s="74"/>
      <c r="LK451" s="74"/>
      <c r="LL451" s="74"/>
      <c r="LM451" s="100"/>
      <c r="LN451" s="95"/>
      <c r="LO451" s="79"/>
      <c r="LP451" s="79"/>
      <c r="LQ451" s="79"/>
      <c r="LR451" s="96"/>
      <c r="LS451" s="93"/>
      <c r="LT451" s="79"/>
      <c r="LU451" s="79"/>
      <c r="LV451" s="79"/>
      <c r="LW451" s="79"/>
      <c r="LX451" s="79"/>
      <c r="LY451" s="79"/>
      <c r="LZ451" s="79"/>
      <c r="MA451" s="97"/>
      <c r="MB451" s="95"/>
      <c r="MC451" s="79"/>
      <c r="MD451" s="79"/>
      <c r="ME451" s="79"/>
      <c r="MF451" s="79"/>
      <c r="MG451" s="79"/>
      <c r="MH451" s="79"/>
      <c r="MI451" s="79"/>
      <c r="MJ451" s="79"/>
      <c r="MK451" s="79"/>
      <c r="ML451" s="79"/>
      <c r="MM451" s="79"/>
      <c r="MN451" s="98"/>
      <c r="MO451" s="98"/>
      <c r="MP451" s="96"/>
      <c r="MQ451" s="93"/>
      <c r="MR451" s="79"/>
      <c r="MS451" s="79"/>
      <c r="MT451" s="79"/>
      <c r="MU451" s="79"/>
      <c r="MV451" s="98"/>
      <c r="MW451" s="79"/>
      <c r="MX451" s="79"/>
      <c r="MY451" s="79"/>
      <c r="MZ451" s="79">
        <v>0.05</v>
      </c>
      <c r="NA451" s="79"/>
      <c r="NB451" s="79"/>
      <c r="NC451" s="79"/>
      <c r="ND451" s="96">
        <v>0.05</v>
      </c>
      <c r="NE451" s="96"/>
      <c r="NF451" s="96"/>
      <c r="NG451" s="96"/>
      <c r="NH451" s="93"/>
      <c r="NI451" s="79"/>
      <c r="NJ451" s="79"/>
      <c r="NK451" s="79"/>
      <c r="NL451" s="79"/>
      <c r="NM451" s="79"/>
      <c r="NN451" s="94"/>
      <c r="NO451" s="93"/>
      <c r="NP451" s="80"/>
      <c r="NQ451" s="196" t="s">
        <v>1629</v>
      </c>
      <c r="NR451" s="196" t="s">
        <v>1635</v>
      </c>
      <c r="NS451" s="196"/>
      <c r="NT451" s="196"/>
      <c r="NU451" s="196" t="s">
        <v>1636</v>
      </c>
      <c r="NV451" s="187">
        <v>44628</v>
      </c>
      <c r="NW451" s="196" t="s">
        <v>2311</v>
      </c>
      <c r="NX451" s="133" t="s">
        <v>522</v>
      </c>
      <c r="NY451" s="129" t="s">
        <v>912</v>
      </c>
      <c r="NZ451" s="196" t="s">
        <v>2318</v>
      </c>
      <c r="OA451" s="137" t="s">
        <v>2162</v>
      </c>
      <c r="OB451" s="137" t="s">
        <v>2163</v>
      </c>
      <c r="OC451" s="137" t="s">
        <v>2166</v>
      </c>
      <c r="OD451" s="110">
        <f t="shared" si="1150"/>
        <v>240</v>
      </c>
      <c r="OE451" s="109">
        <v>5</v>
      </c>
      <c r="OF451" s="110">
        <f t="shared" si="1151"/>
        <v>23</v>
      </c>
      <c r="OG451" s="109">
        <v>7</v>
      </c>
      <c r="OH451" s="111">
        <f>ROUND(AVERAGEIF($ES$9:$ES$497,$ES451,EV$9:EV$497),0)</f>
        <v>67</v>
      </c>
      <c r="OI451" s="112">
        <f>ROUND(AVERAGEIF($ES$9:$ES$497,$ES451,EW$9:EW$497),0)</f>
        <v>45</v>
      </c>
      <c r="OJ451" s="112">
        <f>ROUND(AVERAGEIF($ES$9:$ES$497,$ES451,EX$9:EX$497),0)</f>
        <v>51</v>
      </c>
      <c r="OK451" s="112">
        <f>ROUND(AVERAGEIF($ES$9:$ES$497,$ES451,EY$9:EY$497),0)</f>
        <v>39</v>
      </c>
      <c r="OL451" s="112">
        <f>ROUND(AVERAGEIF($ES$9:$ES$497,$ES451,EZ$9:EZ$497),0)</f>
        <v>21</v>
      </c>
      <c r="OM451" s="112">
        <f>ROUND(AVERAGEIF($ES$9:$ES$497,$ES451,FA$9:FA$497),0)</f>
        <v>21</v>
      </c>
      <c r="ON451" s="112">
        <f>ROUND(AVERAGEIF($ES$9:$ES$497,$ES451,FB$9:FB$497),0)</f>
        <v>68</v>
      </c>
      <c r="OO451" s="112">
        <f>ROUND(AVERAGEIF($ES$9:$ES$497,$ES451,FC$9:FC$497),0)</f>
        <v>64</v>
      </c>
      <c r="OP451" s="112">
        <f>ROUND(AVERAGEIF($ES$9:$ES$497,$ES451,FD$9:FD$497),0)</f>
        <v>72</v>
      </c>
      <c r="OQ451" s="113">
        <f>ROUND(AVERAGEIF($ES$9:$ES$497,$ES451,FE$9:FE$497),0)</f>
        <v>115</v>
      </c>
      <c r="OR451" s="114">
        <f>ROUND(EV451/MAX(EV$9:EV$497)*100,0)</f>
        <v>43</v>
      </c>
      <c r="OS451" s="115">
        <f>ROUND(EW451/MAX(EW$9:EW$497)*100,0)</f>
        <v>55</v>
      </c>
      <c r="OT451" s="115">
        <f>ROUND(EX451/MAX(EX$9:EX$497)*100,0)</f>
        <v>68</v>
      </c>
      <c r="OU451" s="115">
        <f>ROUND(EY451/MAX(EY$9:EY$497)*100,0)</f>
        <v>21</v>
      </c>
      <c r="OV451" s="115">
        <f>ROUND(EZ451/MAX(EZ$9:EZ$497)*100,0)</f>
        <v>18</v>
      </c>
      <c r="OW451" s="115">
        <f>ROUND(FA451/MAX(FA$9:FA$497)*100,0)</f>
        <v>73</v>
      </c>
      <c r="OX451" s="115">
        <f>ROUND(FB451/MAX(FB$9:FB$497)*100,0)</f>
        <v>58</v>
      </c>
      <c r="OY451" s="116">
        <f>ROUND(FC451/MAX(FC$9:FC$497)*100,0)</f>
        <v>50</v>
      </c>
      <c r="OZ451" s="115">
        <f>ROUND(FD451/MAX(FD$9:FD$497)*100,0)</f>
        <v>70</v>
      </c>
      <c r="PA451" s="117">
        <f>ROUND(FE451/MAX(FE$9:FE$497)*100,0)</f>
        <v>63</v>
      </c>
      <c r="PB451" s="118">
        <f t="shared" si="1118"/>
        <v>587</v>
      </c>
      <c r="PC451" s="115">
        <f t="shared" si="1119"/>
        <v>437</v>
      </c>
      <c r="PD451" s="115">
        <f t="shared" si="1120"/>
        <v>641</v>
      </c>
      <c r="PE451" s="115">
        <f t="shared" si="1121"/>
        <v>687</v>
      </c>
      <c r="PF451" s="115">
        <f t="shared" si="1122"/>
        <v>506</v>
      </c>
      <c r="PG451" s="119">
        <f t="shared" si="1123"/>
        <v>515</v>
      </c>
      <c r="PH451" s="118">
        <f>ROUND(PB451/MAX(PB$9:PB$497)*100,0)</f>
        <v>70</v>
      </c>
      <c r="PI451" s="115">
        <f>ROUND(PC451/MAX(PC$9:PC$497)*100,0)</f>
        <v>52</v>
      </c>
      <c r="PJ451" s="115">
        <f>ROUND(PD451/MAX(PD$9:PD$497)*100,0)</f>
        <v>68</v>
      </c>
      <c r="PK451" s="115">
        <f>ROUND(PE451/MAX(PE$9:PE$497)*100,0)</f>
        <v>68</v>
      </c>
      <c r="PL451" s="115">
        <f>ROUND(PF451/MAX(PF$9:PF$497)*100,0)</f>
        <v>71</v>
      </c>
      <c r="PM451" s="119">
        <f>ROUND(PG451/MAX(PG$9:PG$497)*100,0)</f>
        <v>75</v>
      </c>
      <c r="PN451" s="118">
        <f>RANK(PH451,PH$9:PH$497,0)</f>
        <v>51</v>
      </c>
      <c r="PO451" s="115">
        <f>RANK(PI451,PI$9:PI$497,0)</f>
        <v>123</v>
      </c>
      <c r="PP451" s="115">
        <f>RANK(PJ451,PJ$9:PJ$497,0)</f>
        <v>79</v>
      </c>
      <c r="PQ451" s="115">
        <f>RANK(PK451,PK$9:PK$497,0)</f>
        <v>49</v>
      </c>
      <c r="PR451" s="115">
        <f>RANK(PL451,PL$9:PL$497,0)</f>
        <v>68</v>
      </c>
      <c r="PS451" s="119">
        <f>RANK(PM451,PM$9:PM$497,0)</f>
        <v>27</v>
      </c>
      <c r="PT451" s="120">
        <f>ROUND(FZ451/MAX(FZ$9:FZ$497)*100,0)</f>
        <v>37</v>
      </c>
      <c r="PU451" s="115">
        <f>ROUND(GA451/MAX(GA$9:GA$497)*100,0)</f>
        <v>34</v>
      </c>
      <c r="PV451" s="115">
        <f>ROUND(GB451/MAX(GB$9:GB$497)*100,0)</f>
        <v>52</v>
      </c>
      <c r="PW451" s="115">
        <f>ROUND(GC451/MAX(GC$9:GC$497)*100,0)</f>
        <v>22</v>
      </c>
      <c r="PX451" s="115">
        <f>ROUND(GD451/MAX(GD$9:GD$497)*100,0)</f>
        <v>11</v>
      </c>
      <c r="PY451" s="115">
        <f>ROUND(GE451/MAX(GE$9:GE$497)*100,0)</f>
        <v>44</v>
      </c>
      <c r="PZ451" s="115">
        <f>ROUND(GF451/MAX(GF$9:GF$497)*100,0)</f>
        <v>32</v>
      </c>
      <c r="QA451" s="116">
        <f>ROUND(GG451/MAX(GG$9:GG$497)*100,0)</f>
        <v>35</v>
      </c>
      <c r="QB451" s="115">
        <f>ROUND(GH451/MAX(GH$9:GH$497)*100,0)</f>
        <v>40</v>
      </c>
      <c r="QC451" s="121">
        <f>ROUND(GI451/MAX(GI$9:GI$497)*100,0)</f>
        <v>43</v>
      </c>
      <c r="QD451" s="120">
        <f>ROUND(AVERAGEIF($ES$9:$ES$497,$ES451,PT$9:PT$497),0)</f>
        <v>50</v>
      </c>
      <c r="QE451" s="120">
        <f>ROUND(AVERAGEIF($ES$9:$ES$497,$ES451,PU$9:PU$497),0)</f>
        <v>37</v>
      </c>
      <c r="QF451" s="120">
        <f>ROUND(AVERAGEIF($ES$9:$ES$497,$ES451,PV$9:PV$497),0)</f>
        <v>50</v>
      </c>
      <c r="QG451" s="120">
        <f>ROUND(AVERAGEIF($ES$9:$ES$497,$ES451,PW$9:PW$497),0)</f>
        <v>43</v>
      </c>
      <c r="QH451" s="120">
        <f>ROUND(AVERAGEIF($ES$9:$ES$497,$ES451,PX$9:PX$497),0)</f>
        <v>18</v>
      </c>
      <c r="QI451" s="120">
        <f>ROUND(AVERAGEIF($ES$9:$ES$497,$ES451,PY$9:PY$497),0)</f>
        <v>20</v>
      </c>
      <c r="QJ451" s="120">
        <f>ROUND(AVERAGEIF($ES$9:$ES$497,$ES451,PZ$9:PZ$497),0)</f>
        <v>46</v>
      </c>
      <c r="QK451" s="120">
        <f>ROUND(AVERAGEIF($ES$9:$ES$497,$ES451,QA$9:QA$497),0)</f>
        <v>47</v>
      </c>
      <c r="QL451" s="120">
        <f>ROUND(AVERAGEIF($ES$9:$ES$497,$ES451,QB$9:QB$497),0)</f>
        <v>45</v>
      </c>
      <c r="QM451" s="120">
        <f>ROUND(AVERAGEIF($ES$9:$ES$497,$ES451,QC$9:QC$497),0)</f>
        <v>49</v>
      </c>
      <c r="QN451" s="114">
        <f t="shared" si="1124"/>
        <v>471</v>
      </c>
      <c r="QO451" s="115">
        <f t="shared" si="1125"/>
        <v>307</v>
      </c>
      <c r="QP451" s="115">
        <f t="shared" si="1126"/>
        <v>515</v>
      </c>
      <c r="QQ451" s="115">
        <f t="shared" si="1127"/>
        <v>576</v>
      </c>
      <c r="QR451" s="115">
        <f t="shared" si="1128"/>
        <v>424</v>
      </c>
      <c r="QS451" s="119">
        <f t="shared" si="1129"/>
        <v>394</v>
      </c>
      <c r="QT451" s="114">
        <f>ROUND((QN451-MIN(QN$9:QN$497))/(MAX(QN$9:QN$497)-MIN(QN$9:QN$497))*100,0)</f>
        <v>38</v>
      </c>
      <c r="QU451" s="115">
        <f>ROUND((QO451-MIN(QO$9:QO$497))/(MAX(QO$9:QO$497)-MIN(QO$9:QO$497))*100,0)</f>
        <v>14</v>
      </c>
      <c r="QV451" s="115">
        <f>ROUND((QP451-MIN(QP$9:QP$497))/(MAX(QP$9:QP$497)-MIN(QP$9:QP$497))*100,0)</f>
        <v>24</v>
      </c>
      <c r="QW451" s="115">
        <f>ROUND((QQ451-MIN(QQ$9:QQ$497))/(MAX(QQ$9:QQ$497)-MIN(QQ$9:QQ$497))*100,0)</f>
        <v>36</v>
      </c>
      <c r="QX451" s="115">
        <f>ROUND((QR451-MIN(QR$9:QR$497))/(MAX(QR$9:QR$497)-MIN(QR$9:QR$497))*100,0)</f>
        <v>31</v>
      </c>
      <c r="QY451" s="115">
        <f>ROUND((QS451-MIN(QS$9:QS$497))/(MAX(QS$9:QS$497)-MIN(QS$9:QS$497))*100,0)</f>
        <v>44</v>
      </c>
      <c r="QZ451" s="114">
        <f>RANK(QN451,QN$9:QN$497,0)</f>
        <v>225</v>
      </c>
      <c r="RA451" s="115">
        <f>RANK(QO451,QO$9:QO$497,0)</f>
        <v>366</v>
      </c>
      <c r="RB451" s="115">
        <f>RANK(QP451,QP$9:QP$497,0)</f>
        <v>295</v>
      </c>
      <c r="RC451" s="115">
        <f>RANK(QQ451,QQ$9:QQ$497,0)</f>
        <v>205</v>
      </c>
      <c r="RD451" s="115">
        <f>RANK(QR451,QR$9:QR$497,0)</f>
        <v>350</v>
      </c>
      <c r="RE451" s="115">
        <f>RANK(QS451,QS$9:QS$497,0)</f>
        <v>161</v>
      </c>
      <c r="RF451" s="122"/>
      <c r="RG451" s="115">
        <f>($RH$3*(IH451+IJ451)*100*100/MAX(EX$9:EX$497)*$RO$3) +($RH$3*(II451+IJ451)*100*100/MAX(EX$9:EX$497)*$RO$4) + ($RH$3*IK451*100*100/MAX(EX$9:EX$497)*0.098)</f>
        <v>0</v>
      </c>
      <c r="RH451" s="115">
        <f>($RH$4*IL451*100*100/MAX(EZ$9:EZ$497))*$RQ$3</f>
        <v>0</v>
      </c>
      <c r="RI451" s="115">
        <f>($RH$3*IM451*100*100/MAX(EY$9:EY$497))*$RQ$4</f>
        <v>0</v>
      </c>
      <c r="RJ451" s="115">
        <f>($RH$3*IN451*100*100/MAX(EX$9:EX$497))</f>
        <v>0</v>
      </c>
      <c r="RK451" s="115">
        <f>($RH$4*IO451*100*100/MAX(EZ$9:EZ$497))*$RQ$3</f>
        <v>0</v>
      </c>
      <c r="RL451" s="115">
        <f>(($RL$4*IP451*100*((100/MAX(EX$9:EX$497)+100/MAX(EZ$9:EZ$497))/2))+($RL$4*IQ451*100*((100/MAX(EX$9:EX$497)+100/MAX(EZ$9:EZ$497))/2))+($RL$4*IR451*100*((100/MAX(EX$9:EX$497)+100/MAX(EZ$9:EZ$497))/2))+($RL$4*IS451*100*((100/MAX(EX$9:EX$497)+100/MAX(EZ$9:EZ$497))/2))+($RL$4*IT451*100*((100/MAX(EX$9:EX$497)+100/MAX(EZ$9:EZ$497))/2))+($RL$4*IU451*100*((100/MAX(EX$9:EX$497)+100/MAX(EZ$9:EZ$497))/2))+($RL$4*IV451*100*((100/MAX(EX$9:EX$497)+100/MAX(EZ$9:EZ$497))/2))+($RL$4*IW451*100*((100/MAX(EX$9:EX$497)+100/MAX(EZ$9:EZ$497))/2)))*$RS$3</f>
        <v>0</v>
      </c>
      <c r="RM451" s="115">
        <f>(($RH$3*IX451*100*100/MAX(EX$9:EX$497))+($RH$3*IY451*100*100/MAX(EX$9:EX$497))+($RH$3*IZ451*100*100/MAX(EX$9:EX$497))+($RH$3*JA451*100*100/MAX(EX$9:EX$497))+($RH$3*JB451*100*100/MAX(EX$9:EX$497))+($RH$3*JC451*100*100/MAX(EX$9:EX$497))+($RH$3*JD451*100*100/MAX(EX$9:EX$497))+($RH$3*JE451*100*100/MAX(EX$9:EX$497)))*$RS$4</f>
        <v>0</v>
      </c>
      <c r="RN451" s="115">
        <f>(($RH$4*JF451*100*100/MAX(EZ$9:EZ$497)) + ($RH$4*JG451*100*100/MAX(EZ$9:EZ$497)) + ($RH$4*JH451*100*100/MAX(EZ$9:EZ$497)) + ($RH$4*JI451*100*100/MAX(EZ$9:EZ$497)) + ($RH$4*JJ451*100*100/MAX(EZ$9:EZ$497)) + ($RH$4*JK451*100*100/MAX(EZ$9:EZ$497)) + ($RH$4*JL451*100*100/MAX(EZ$9:EZ$497)) + ($RH$4*JM451*100*100/MAX(EZ$9:EZ$497)))*$RU$3</f>
        <v>0</v>
      </c>
      <c r="RO451" s="115">
        <f>(($RL$4*JN451*100*((100/MAX(EX$9:EX$497)+100/MAX(EZ$9:EZ$497))/2))+($RL$4*JO451*100*((100/MAX(EX$9:EX$497)+100/MAX(EZ$9:EZ$497))/2))+($RL$4*JP451*100*((100/MAX(EX$9:EX$497)+100/MAX(EZ$9:EZ$497))/2))+($RL$4*JQ451*100*((100/MAX(EX$9:EX$497)+100/MAX(EZ$9:EZ$497))/2))+($RL$4*JR451*100*((100/MAX(EX$9:EX$497)+100/MAX(EZ$9:EZ$497))/2))+($RL$4*JS451*100*((100/MAX(EX$9:EX$497)+100/MAX(EZ$9:EZ$497))/2))+($RL$4*JT451*100*((100/MAX(EX$9:EX$497)+100/MAX(EZ$9:EZ$497))/2))+($RL$4*JU451*100*((100/MAX(EX$9:EX$497)+100/MAX(EZ$9:EZ$497))/2))+($RL$4*JV451*100*((100/MAX(EX$9:EX$497)+100/MAX(EZ$9:EZ$497))/2))+($RL$4*JW451*100*((100/MAX(EX$9:EX$497)+100/MAX(EZ$9:EZ$497))/2))+($RL$4*JX451*100*((100/MAX(EX$9:EX$497)+100/MAX(EZ$9:EZ$497))/2))+($RL$4*JY451*100*((100/MAX(EX$9:EX$497)+100/MAX(EZ$9:EZ$497))/2))+($RL$4*JZ451*100*((100/MAX(EX$9:EX$497)+100/MAX(EZ$9:EZ$497))/2)))*$RW$3/2</f>
        <v>0</v>
      </c>
      <c r="RP451" s="119">
        <f>($RJ$3*KA451*100*100/MAX(FA$9:FA$497)) + ($RJ$3*KB451*100*100/MAX(FA$9:FA$497)/2) + ($RJ$3*KC451*100*100/MAX(FA$9:FA$497)/2) + ($RJ$3*KD451*100*100/MAX(FA$9:FA$497)/4) + ($RJ$3*KE451*100*100/MAX(FA$9:FA$497)/4)</f>
        <v>30.973451327433629</v>
      </c>
      <c r="RQ451" s="118">
        <f>($RL$4*KF451*100*((100/MAX(EX$9:EX$497)+100/MAX(EZ$9:EZ$497)))) * ($RO$3/2) + (($RL$4*KG451*100*((100/MAX(EX$9:EX$497)+100/MAX(EZ$9:EZ$497))))+($RL$4*KH451*100*((100/MAX(EX$9:EX$497)+100/MAX(EZ$9:EZ$497))))+($RL$4*KI451*100*((100/MAX(EX$9:EX$497)+100/MAX(EZ$9:EZ$497))))+($RL$4*KJ451*100*((100/MAX(EX$9:EX$497)+100/MAX(EZ$9:EZ$497))))+($RL$4*KK451*100*((100/MAX(EX$9:EX$497)+100/MAX(EZ$9:EZ$497))))+($RL$4*KL451*100*((100/MAX(EX$9:EX$497)+100/MAX(EZ$9:EZ$497))))+($RL$4*KM451*100*((100/MAX(EX$9:EX$497)+100/MAX(EZ$9:EZ$497))))+($RL$4*KN451*100*((100/MAX(EX$9:EX$497)+100/MAX(EZ$9:EZ$497))))+($RL$4*KO451*100*((100/MAX(EX$9:EX$497)+100/MAX(EZ$9:EZ$497))))+($RL$4*KP451*100*((100/MAX(EX$9:EX$497)+100/MAX(EZ$9:EZ$497))))+($RL$4*KQ451*100*((100/MAX(EX$9:EX$497)+100/MAX(EZ$9:EZ$497))))+($RL$4*KR451*100*((100/MAX(EX$9:EX$497)+100/MAX(EZ$9:EZ$497))))+($RL$4*KS451*100*((100/MAX(EX$9:EX$497)+100/MAX(EZ$9:EZ$497))))+($RL$4*KV451*100*((100/MAX(EX$9:EX$497)+100/MAX(EZ$9:EZ$497))))) * (($RO$3+$RO$4)/6)</f>
        <v>0</v>
      </c>
      <c r="RR451" s="115">
        <f>(($RL$4*KW451*100*((100/MAX(EX$9:EX$497)+100/MAX(EZ$9:EZ$497))))) * ($RO$3/2) + (($RL$4*KX451*100*((100/MAX(EX$9:EX$497)+100/MAX(EZ$9:EZ$497))))+($RL$4*KY451*100*((100/MAX(EX$9:EX$497)+100/MAX(EZ$9:EZ$497))))+($RL$4*KZ451*100*((100/MAX(EX$9:EX$497)+100/MAX(EZ$9:EZ$497))))+($RL$4*LA451*100*((100/MAX(EX$9:EX$497)+100/MAX(EZ$9:EZ$497))))+($RL$4*LB451*100*((100/MAX(EX$9:EX$497)+100/MAX(EZ$9:EZ$497))))+($RL$4*LC451*100*((100/MAX(EX$9:EX$497)+100/MAX(EZ$9:EZ$497))))) * (($RO$3+$RO$4)/6)</f>
        <v>0</v>
      </c>
      <c r="RS451" s="119">
        <f>(($RL$4*LD451*100*((100/MAX(EX$9:EX$497)+100/MAX(EZ$9:EZ$497))))+($RL$4*LE451*100*((100/MAX(EX$9:EX$497)+100/MAX(EZ$9:EZ$497))))) * (($RO$3+$RO$4)/6)</f>
        <v>0</v>
      </c>
      <c r="RT451" s="118">
        <f>($RJ$4*LH451*100*(100/MAX(EV$9:EV$497)))+($RJ$4*LI451*100*(100/MAX(EV$9:EV$497)))</f>
        <v>0</v>
      </c>
      <c r="RU451" s="119">
        <f>($RJ$4*LJ451*(100/MAX(EV$9:EV$497)))/2 + ($RL$3*LK451*(100/MAX(EW$9:EW$497))) + ($RJ$4*LL451*(100/MAX(EV$9:EV$497)))/4 + ($RL$3*LM451*(100/MAX(EW$9:EW$497)))</f>
        <v>0</v>
      </c>
      <c r="RV451" s="118">
        <f>($RJ$4*LN451*100*100/MAX(EV$9:EV$497)/2)+($RJ$4*LO451*100*100/MAX(EV$9:EV$497)/2)+($RJ$4*LP451*100*100/MAX(EV$9:EV$497))+($RJ$4*LQ451*100*100/MAX(EV$9:EV$497))+($RJ$4*LR451*100*100/MAX(EV$9:EV$497))</f>
        <v>0</v>
      </c>
      <c r="RW451" s="115">
        <f>($RJ$4*LS451*100*100/MAX(EV$9:EV$497)) + (($RJ$4*LT451*100*100/MAX(EV$9:EV$497))+($RJ$4*LU451*100*100/MAX(EV$9:EV$497))+($RJ$4*LV451*100*100/MAX(EV$9:EV$497))+($RJ$4*LW451*100*100/MAX(EV$9:EV$497))+($RJ$4*LX451*100*100/MAX(EV$9:EV$497))+($RJ$4*LY451*100*100/MAX(EV$9:EV$497))+($RJ$4*LZ451*100*100/MAX(EV$9:EV$497))+($RJ$4*MA451*100*100/MAX(EV$9:EV$497)))/2</f>
        <v>0</v>
      </c>
      <c r="RX451" s="119">
        <f>($RJ$4*MB451*100*100/MAX(EV$9:EV$497))+($RJ$4*MC451*100*100/MAX(EV$9:EV$497))+($RJ$4*MD451*100*100/MAX(EV$9:EV$497))+($RJ$4*ME451*100*100/MAX(EV$9:EV$497))+($RJ$4*MF451*100*100/MAX(EV$9:EV$497))+($RJ$4*MG451*100*100/MAX(EV$9:EV$497))+($RJ$4*MH451*100*100/MAX(EV$9:EV$497))+($RJ$4*MI451*100*100/MAX(EV$9:EV$497))+($RJ$4*MJ451*100*100/MAX(EV$9:EV$497))+($RJ$4*MK451*100*100/MAX(EV$9:EV$497))+($RJ$4*ML451*100*100/MAX(EV$9:EV$497))+($RJ$4*MM451*100*100/MAX(EV$9:EV$497))+($RJ$4*MN451*100*100/MAX(EV$9:EV$497))</f>
        <v>0</v>
      </c>
      <c r="RY451" s="118">
        <f>($RJ$4*MQ451*100*100/MAX(EV$9:EV$497))/2 + (($RJ$4*MR451*100*100/MAX(EV$9:EV$497))+($RJ$4*MS451*100*100/MAX(EV$9:EV$497))+($RJ$4*MT451*100*100/MAX(EV$9:EV$497))+($RJ$4*MU451*100*100/MAX(EV$9:EV$497))+($RJ$4*MV451*100*100/MAX(EV$9:EV$497))+($RJ$4*MW451*100*100/MAX(EV$9:EV$497))+($RJ$4*MX451*100*100/MAX(EV$9:EV$497))+($RJ$4*MY451*100*100/MAX(EV$9:EV$497))+($RJ$4*MZ451*100*100/MAX(EV$9:EV$497))+($RJ$4*NA451*100*100/MAX(EV$9:EV$497))+($RJ$4*NB451*100*100/MAX(EV$9:EV$497))+($RJ$4*NC451*100*100/MAX(EV$9:EV$497))+($RJ$4*ND451*100*100/MAX(EV$9:EV$497))+($RJ$4*NG451*100*100/MAX(EV$9:EV$497)))/4</f>
        <v>4.213483146067416</v>
      </c>
      <c r="RZ451" s="115">
        <f>($RJ$4*NH451*100*100/MAX(EV$9:EV$497))/2 + (($RJ$4*NI451*100*100/MAX(EV$9:EV$497))+($RJ$4*NJ451*100*100/MAX(EV$9:EV$497))+($RJ$4*NK451*100*100/MAX(EV$9:EV$497))+($RJ$4*NL451*100*100/MAX(EV$9:EV$497))+($RJ$4*NM451*100*100/MAX(EV$9:EV$497))+($RJ$4*NN451*100*100/MAX(EV$9:EV$497)))/4</f>
        <v>0</v>
      </c>
      <c r="SA451" s="117">
        <f>(($RJ$4*NO451*100*100/MAX(EV$9:EV$497))+($RJ$4*NP451*100*100/MAX(EV$9:EV$497)))/4</f>
        <v>0</v>
      </c>
      <c r="SB451" s="118">
        <f t="shared" si="1130"/>
        <v>35.186934473501047</v>
      </c>
      <c r="SC451" s="115">
        <f t="shared" si="1131"/>
        <v>0.84269662921348321</v>
      </c>
      <c r="SD451" s="115">
        <f t="shared" si="1132"/>
        <v>1.053370786516854</v>
      </c>
      <c r="SE451" s="115">
        <f t="shared" si="1133"/>
        <v>0.84269662921348321</v>
      </c>
      <c r="SF451" s="115">
        <f t="shared" si="1134"/>
        <v>1.053370786516854</v>
      </c>
      <c r="SG451" s="115">
        <f t="shared" si="1135"/>
        <v>66.160385800934677</v>
      </c>
      <c r="SH451" s="115">
        <f>ROUND(SB451/MAX(SB$9:SB$497)*100,0)</f>
        <v>44</v>
      </c>
      <c r="SI451" s="115">
        <f>ROUND(SC451/MAX(SC$9:SC$497)*100,0)</f>
        <v>1</v>
      </c>
      <c r="SJ451" s="115">
        <f>ROUND(SD451/MAX(SD$9:SD$497)*100,0)</f>
        <v>2</v>
      </c>
      <c r="SK451" s="115">
        <f>ROUND(SE451/MAX(SE$9:SE$497)*100,0)</f>
        <v>1</v>
      </c>
      <c r="SL451" s="115">
        <f>ROUND(SF451/MAX(SF$9:SF$497)*100,0)</f>
        <v>3</v>
      </c>
      <c r="SM451" s="121">
        <f>ROUND(SG451/MAX(SG$9:SG$497)*100,0)</f>
        <v>63</v>
      </c>
      <c r="SN451" s="115">
        <f>ROUND(AVERAGEIF($ES$9:$ES$497,$ES451,SH$9:SH$497),0)</f>
        <v>24</v>
      </c>
      <c r="SO451" s="115">
        <f>ROUND(AVERAGEIF($ES$9:$ES$497,$ES451,SI$9:SI$497),0)</f>
        <v>22</v>
      </c>
      <c r="SP451" s="115">
        <f>ROUND(AVERAGEIF($ES$9:$ES$497,$ES451,SJ$9:SJ$497),0)</f>
        <v>5</v>
      </c>
      <c r="SQ451" s="115">
        <f>ROUND(AVERAGEIF($ES$9:$ES$497,$ES451,SK$9:SK$497),0)</f>
        <v>19</v>
      </c>
      <c r="SR451" s="115">
        <f>ROUND(AVERAGEIF($ES$9:$ES$497,$ES451,SL$9:SL$497),0)</f>
        <v>8</v>
      </c>
      <c r="SS451" s="121">
        <f>ROUND(AVERAGEIF($ES$9:$ES$497,$ES451,SM$9:SM$497),0)</f>
        <v>6</v>
      </c>
      <c r="ST451" s="114">
        <f>RANK(SB451,SB$9:SB$497,0)</f>
        <v>93</v>
      </c>
      <c r="SU451" s="115">
        <f>RANK(SC451,SC$9:SC$497,0)</f>
        <v>237</v>
      </c>
      <c r="SV451" s="115">
        <f>RANK(SD451,SD$9:SD$497,0)</f>
        <v>216</v>
      </c>
      <c r="SW451" s="115">
        <f>RANK(SE451,SE$9:SE$497,0)</f>
        <v>237</v>
      </c>
      <c r="SX451" s="115">
        <f>RANK(SF451,SF$9:SF$497,0)</f>
        <v>199</v>
      </c>
      <c r="SY451" s="115">
        <f>RANK(SG451,SG$9:SG$497,0)</f>
        <v>23</v>
      </c>
      <c r="SZ451" s="115">
        <f>COUNTIFS(SB$9:SB$497,"&gt;"&amp;SB451,$ES$9:$ES$497,$ES451)+1</f>
        <v>21</v>
      </c>
      <c r="TA451" s="115">
        <f>COUNTIFS(SC$9:SC$497,"&gt;"&amp;SC451,$ES$9:$ES$497,$ES451)+1</f>
        <v>58</v>
      </c>
      <c r="TB451" s="115">
        <f>COUNTIFS(SD$9:SD$497,"&gt;"&amp;SD451,$ES$9:$ES$497,$ES451)+1</f>
        <v>49</v>
      </c>
      <c r="TC451" s="115">
        <f>COUNTIFS(SE$9:SE$497,"&gt;"&amp;SE451,$ES$9:$ES$497,$ES451)+1</f>
        <v>58</v>
      </c>
      <c r="TD451" s="115">
        <f>COUNTIFS(SF$9:SF$497,"&gt;"&amp;SF451,$ES$9:$ES$497,$ES451)+1</f>
        <v>49</v>
      </c>
      <c r="TE451" s="117">
        <f>COUNTIFS(SG$9:SG$497,"&gt;"&amp;SG451,$ES$9:$ES$497,$ES451)+1</f>
        <v>1</v>
      </c>
      <c r="TF451" s="118">
        <f t="shared" si="1136"/>
        <v>119</v>
      </c>
      <c r="TG451" s="115">
        <f t="shared" si="1137"/>
        <v>71</v>
      </c>
      <c r="TH451" s="115">
        <f t="shared" si="1138"/>
        <v>54</v>
      </c>
      <c r="TI451" s="115">
        <f t="shared" si="1139"/>
        <v>69</v>
      </c>
      <c r="TJ451" s="115">
        <f t="shared" si="1140"/>
        <v>71</v>
      </c>
      <c r="TK451" s="115">
        <f t="shared" si="1141"/>
        <v>134</v>
      </c>
      <c r="TL451" s="117">
        <f t="shared" si="1142"/>
        <v>138</v>
      </c>
      <c r="TM451" s="118">
        <f>ROUND(TF451/MAX(TF$9:TF$497)*100,0)</f>
        <v>66</v>
      </c>
      <c r="TN451" s="115">
        <f>ROUND(TG451/MAX(TG$9:TG$497)*100,0)</f>
        <v>39</v>
      </c>
      <c r="TO451" s="115">
        <f>ROUND(TH451/MAX(TH$9:TH$497)*100,0)</f>
        <v>30</v>
      </c>
      <c r="TP451" s="115">
        <f>ROUND(TI451/MAX(TI$9:TI$497)*100,0)</f>
        <v>38</v>
      </c>
      <c r="TQ451" s="115">
        <f>ROUND(TJ451/MAX(TJ$9:TJ$497)*100,0)</f>
        <v>36</v>
      </c>
      <c r="TR451" s="115">
        <f>ROUND(TK451/MAX(TK$9:TK$497)*100,0)</f>
        <v>68</v>
      </c>
      <c r="TS451" s="119">
        <f>ROUND(TL451/MAX(TL$9:TL$497)*100,0)</f>
        <v>70</v>
      </c>
      <c r="TT451" s="120">
        <f>RANK(TM451,TM$9:TM$497,0)</f>
        <v>75</v>
      </c>
      <c r="TU451" s="115">
        <f>RANK(TN451,TN$9:TN$497,0)</f>
        <v>140</v>
      </c>
      <c r="TV451" s="115">
        <f>RANK(TO451,TO$9:TO$497,0)</f>
        <v>143</v>
      </c>
      <c r="TW451" s="115">
        <f>RANK(TP451,TP$9:TP$497,0)</f>
        <v>151</v>
      </c>
      <c r="TX451" s="115">
        <f>RANK(TQ451,TQ$9:TQ$497,0)</f>
        <v>78</v>
      </c>
      <c r="TY451" s="115">
        <f>RANK(TR451,TR$9:TR$497,0)</f>
        <v>18</v>
      </c>
      <c r="TZ451" s="121">
        <f>RANK(TS451,TS$9:TS$497,0)</f>
        <v>17</v>
      </c>
      <c r="UA451" s="132"/>
      <c r="UB451" s="7" t="s">
        <v>1</v>
      </c>
    </row>
    <row r="452" spans="1:548" x14ac:dyDescent="0.15">
      <c r="A452" s="183">
        <v>444</v>
      </c>
      <c r="B452" s="200" t="s">
        <v>1635</v>
      </c>
      <c r="C452" s="143"/>
      <c r="D452" s="143"/>
      <c r="E452" s="161" t="s">
        <v>1013</v>
      </c>
      <c r="F452" s="65" t="s">
        <v>908</v>
      </c>
      <c r="G452" s="65" t="s">
        <v>908</v>
      </c>
      <c r="H452" s="65" t="s">
        <v>927</v>
      </c>
      <c r="I452" s="66" t="s">
        <v>521</v>
      </c>
      <c r="J452" s="67" t="s">
        <v>521</v>
      </c>
      <c r="K452" s="67" t="s">
        <v>521</v>
      </c>
      <c r="L452" s="67" t="s">
        <v>521</v>
      </c>
      <c r="M452" s="67" t="s">
        <v>521</v>
      </c>
      <c r="N452" s="67" t="s">
        <v>521</v>
      </c>
      <c r="O452" s="67" t="s">
        <v>521</v>
      </c>
      <c r="P452" s="67" t="s">
        <v>521</v>
      </c>
      <c r="Q452" s="67" t="s">
        <v>521</v>
      </c>
      <c r="R452" s="68" t="s">
        <v>521</v>
      </c>
      <c r="S452" s="69" t="s">
        <v>521</v>
      </c>
      <c r="T452" s="67" t="s">
        <v>521</v>
      </c>
      <c r="U452" s="67" t="s">
        <v>521</v>
      </c>
      <c r="V452" s="67" t="s">
        <v>521</v>
      </c>
      <c r="W452" s="67" t="s">
        <v>521</v>
      </c>
      <c r="X452" s="67" t="s">
        <v>521</v>
      </c>
      <c r="Y452" s="67" t="s">
        <v>521</v>
      </c>
      <c r="Z452" s="67" t="s">
        <v>521</v>
      </c>
      <c r="AA452" s="67" t="s">
        <v>521</v>
      </c>
      <c r="AB452" s="68" t="s">
        <v>521</v>
      </c>
      <c r="AC452" s="69" t="s">
        <v>521</v>
      </c>
      <c r="AD452" s="67" t="s">
        <v>521</v>
      </c>
      <c r="AE452" s="67" t="s">
        <v>521</v>
      </c>
      <c r="AF452" s="67" t="s">
        <v>521</v>
      </c>
      <c r="AG452" s="67" t="s">
        <v>521</v>
      </c>
      <c r="AH452" s="67" t="s">
        <v>521</v>
      </c>
      <c r="AI452" s="67" t="s">
        <v>521</v>
      </c>
      <c r="AJ452" s="67" t="s">
        <v>521</v>
      </c>
      <c r="AK452" s="67" t="s">
        <v>521</v>
      </c>
      <c r="AL452" s="68" t="s">
        <v>521</v>
      </c>
      <c r="AM452" s="69" t="s">
        <v>521</v>
      </c>
      <c r="AN452" s="67" t="s">
        <v>521</v>
      </c>
      <c r="AO452" s="67" t="s">
        <v>521</v>
      </c>
      <c r="AP452" s="67" t="s">
        <v>521</v>
      </c>
      <c r="AQ452" s="67" t="s">
        <v>521</v>
      </c>
      <c r="AR452" s="67" t="s">
        <v>521</v>
      </c>
      <c r="AS452" s="67" t="s">
        <v>521</v>
      </c>
      <c r="AT452" s="67" t="s">
        <v>521</v>
      </c>
      <c r="AU452" s="67" t="s">
        <v>521</v>
      </c>
      <c r="AV452" s="68" t="s">
        <v>521</v>
      </c>
      <c r="AW452" s="69" t="s">
        <v>521</v>
      </c>
      <c r="AX452" s="67" t="s">
        <v>521</v>
      </c>
      <c r="AY452" s="67" t="s">
        <v>521</v>
      </c>
      <c r="AZ452" s="67" t="s">
        <v>521</v>
      </c>
      <c r="BA452" s="67" t="s">
        <v>521</v>
      </c>
      <c r="BB452" s="67" t="s">
        <v>521</v>
      </c>
      <c r="BC452" s="67" t="s">
        <v>521</v>
      </c>
      <c r="BD452" s="67" t="s">
        <v>521</v>
      </c>
      <c r="BE452" s="67" t="s">
        <v>521</v>
      </c>
      <c r="BF452" s="68" t="s">
        <v>521</v>
      </c>
      <c r="BG452" s="69" t="s">
        <v>521</v>
      </c>
      <c r="BH452" s="67" t="s">
        <v>521</v>
      </c>
      <c r="BI452" s="67" t="s">
        <v>521</v>
      </c>
      <c r="BJ452" s="67" t="s">
        <v>521</v>
      </c>
      <c r="BK452" s="67" t="s">
        <v>521</v>
      </c>
      <c r="BL452" s="67" t="s">
        <v>521</v>
      </c>
      <c r="BM452" s="67" t="s">
        <v>521</v>
      </c>
      <c r="BN452" s="67" t="s">
        <v>521</v>
      </c>
      <c r="BO452" s="67" t="s">
        <v>521</v>
      </c>
      <c r="BP452" s="68" t="s">
        <v>521</v>
      </c>
      <c r="BQ452" s="70" t="s">
        <v>521</v>
      </c>
      <c r="BR452" s="67" t="s">
        <v>521</v>
      </c>
      <c r="BS452" s="67" t="s">
        <v>521</v>
      </c>
      <c r="BT452" s="67" t="s">
        <v>521</v>
      </c>
      <c r="BU452" s="67" t="s">
        <v>521</v>
      </c>
      <c r="BV452" s="67" t="s">
        <v>521</v>
      </c>
      <c r="BW452" s="67" t="s">
        <v>521</v>
      </c>
      <c r="BX452" s="67" t="s">
        <v>521</v>
      </c>
      <c r="BY452" s="67" t="s">
        <v>521</v>
      </c>
      <c r="BZ452" s="68" t="s">
        <v>521</v>
      </c>
      <c r="CA452" s="69" t="s">
        <v>521</v>
      </c>
      <c r="CB452" s="67" t="s">
        <v>521</v>
      </c>
      <c r="CC452" s="67" t="s">
        <v>521</v>
      </c>
      <c r="CD452" s="67" t="s">
        <v>521</v>
      </c>
      <c r="CE452" s="67" t="s">
        <v>521</v>
      </c>
      <c r="CF452" s="67" t="s">
        <v>521</v>
      </c>
      <c r="CG452" s="67" t="s">
        <v>521</v>
      </c>
      <c r="CH452" s="67" t="s">
        <v>521</v>
      </c>
      <c r="CI452" s="67" t="s">
        <v>521</v>
      </c>
      <c r="CJ452" s="68" t="s">
        <v>521</v>
      </c>
      <c r="CK452" s="69" t="s">
        <v>521</v>
      </c>
      <c r="CL452" s="67" t="s">
        <v>521</v>
      </c>
      <c r="CM452" s="67" t="s">
        <v>521</v>
      </c>
      <c r="CN452" s="67" t="s">
        <v>521</v>
      </c>
      <c r="CO452" s="67" t="s">
        <v>521</v>
      </c>
      <c r="CP452" s="67" t="s">
        <v>521</v>
      </c>
      <c r="CQ452" s="67" t="s">
        <v>521</v>
      </c>
      <c r="CR452" s="67" t="s">
        <v>521</v>
      </c>
      <c r="CS452" s="67" t="s">
        <v>521</v>
      </c>
      <c r="CT452" s="68" t="s">
        <v>521</v>
      </c>
      <c r="CU452" s="69" t="s">
        <v>521</v>
      </c>
      <c r="CV452" s="67" t="s">
        <v>521</v>
      </c>
      <c r="CW452" s="67" t="s">
        <v>521</v>
      </c>
      <c r="CX452" s="67" t="s">
        <v>521</v>
      </c>
      <c r="CY452" s="67" t="s">
        <v>521</v>
      </c>
      <c r="CZ452" s="67" t="s">
        <v>521</v>
      </c>
      <c r="DA452" s="67" t="s">
        <v>521</v>
      </c>
      <c r="DB452" s="67" t="s">
        <v>521</v>
      </c>
      <c r="DC452" s="67" t="s">
        <v>521</v>
      </c>
      <c r="DD452" s="68" t="s">
        <v>521</v>
      </c>
      <c r="DE452" s="69" t="s">
        <v>521</v>
      </c>
      <c r="DF452" s="71" t="s">
        <v>521</v>
      </c>
      <c r="DG452" s="67" t="s">
        <v>521</v>
      </c>
      <c r="DH452" s="67" t="s">
        <v>521</v>
      </c>
      <c r="DI452" s="67" t="s">
        <v>521</v>
      </c>
      <c r="DJ452" s="67" t="s">
        <v>521</v>
      </c>
      <c r="DK452" s="67" t="s">
        <v>521</v>
      </c>
      <c r="DL452" s="67" t="s">
        <v>521</v>
      </c>
      <c r="DM452" s="67" t="s">
        <v>521</v>
      </c>
      <c r="DN452" s="68" t="s">
        <v>521</v>
      </c>
      <c r="DO452" s="70" t="s">
        <v>521</v>
      </c>
      <c r="DP452" s="71" t="s">
        <v>521</v>
      </c>
      <c r="DQ452" s="67" t="s">
        <v>521</v>
      </c>
      <c r="DR452" s="67" t="s">
        <v>521</v>
      </c>
      <c r="DS452" s="67" t="s">
        <v>521</v>
      </c>
      <c r="DT452" s="67" t="s">
        <v>521</v>
      </c>
      <c r="DU452" s="67" t="s">
        <v>521</v>
      </c>
      <c r="DV452" s="67" t="s">
        <v>521</v>
      </c>
      <c r="DW452" s="67" t="s">
        <v>521</v>
      </c>
      <c r="DX452" s="72" t="s">
        <v>521</v>
      </c>
      <c r="DY452" s="146"/>
      <c r="DZ452" s="74"/>
      <c r="EA452" s="74"/>
      <c r="EB452" s="74"/>
      <c r="EC452" s="75"/>
      <c r="ED452" s="168"/>
      <c r="EE452" s="74"/>
      <c r="EF452" s="74"/>
      <c r="EG452" s="74"/>
      <c r="EH452" s="77"/>
      <c r="EI452" s="73"/>
      <c r="EJ452" s="74"/>
      <c r="EK452" s="74"/>
      <c r="EL452" s="74"/>
      <c r="EM452" s="75"/>
      <c r="EN452" s="78"/>
      <c r="EO452" s="79"/>
      <c r="EP452" s="79"/>
      <c r="EQ452" s="79"/>
      <c r="ER452" s="80"/>
      <c r="ES452" s="128" t="s">
        <v>908</v>
      </c>
      <c r="ET452" s="82"/>
      <c r="EU452" s="83"/>
      <c r="EV452" s="146"/>
      <c r="EW452" s="147"/>
      <c r="EX452" s="147"/>
      <c r="EY452" s="147"/>
      <c r="EZ452" s="147"/>
      <c r="FA452" s="147"/>
      <c r="FB452" s="147"/>
      <c r="FC452" s="147"/>
      <c r="FD452" s="147"/>
      <c r="FE452" s="170"/>
      <c r="FF452" s="73"/>
      <c r="FG452" s="74"/>
      <c r="FH452" s="74"/>
      <c r="FI452" s="74"/>
      <c r="FJ452" s="74"/>
      <c r="FK452" s="74"/>
      <c r="FL452" s="74"/>
      <c r="FM452" s="74"/>
      <c r="FN452" s="74"/>
      <c r="FO452" s="84"/>
      <c r="FP452" s="73"/>
      <c r="FQ452" s="74"/>
      <c r="FR452" s="74"/>
      <c r="FS452" s="74"/>
      <c r="FT452" s="74"/>
      <c r="FU452" s="74"/>
      <c r="FV452" s="74"/>
      <c r="FW452" s="74"/>
      <c r="FX452" s="74"/>
      <c r="FY452" s="84"/>
      <c r="FZ452" s="85"/>
      <c r="GA452" s="86"/>
      <c r="GB452" s="86"/>
      <c r="GC452" s="86"/>
      <c r="GD452" s="86"/>
      <c r="GE452" s="86"/>
      <c r="GF452" s="86"/>
      <c r="GG452" s="86"/>
      <c r="GH452" s="86"/>
      <c r="GI452" s="87"/>
      <c r="GJ452" s="85"/>
      <c r="GK452" s="86"/>
      <c r="GL452" s="86"/>
      <c r="GM452" s="86"/>
      <c r="GN452" s="86"/>
      <c r="GO452" s="86"/>
      <c r="GP452" s="86"/>
      <c r="GQ452" s="86"/>
      <c r="GR452" s="86"/>
      <c r="GS452" s="87"/>
      <c r="GT452" s="85"/>
      <c r="GU452" s="86"/>
      <c r="GV452" s="86"/>
      <c r="GW452" s="86"/>
      <c r="GX452" s="86"/>
      <c r="GY452" s="86"/>
      <c r="GZ452" s="86"/>
      <c r="HA452" s="86"/>
      <c r="HB452" s="86"/>
      <c r="HC452" s="87"/>
      <c r="HD452" s="85"/>
      <c r="HE452" s="86"/>
      <c r="HF452" s="86"/>
      <c r="HG452" s="86"/>
      <c r="HH452" s="86"/>
      <c r="HI452" s="86"/>
      <c r="HJ452" s="86"/>
      <c r="HK452" s="86"/>
      <c r="HL452" s="86"/>
      <c r="HM452" s="87"/>
      <c r="HN452" s="85"/>
      <c r="HO452" s="86"/>
      <c r="HP452" s="86"/>
      <c r="HQ452" s="86"/>
      <c r="HR452" s="86"/>
      <c r="HS452" s="86"/>
      <c r="HT452" s="86"/>
      <c r="HU452" s="86"/>
      <c r="HV452" s="86"/>
      <c r="HW452" s="87"/>
      <c r="HX452" s="73"/>
      <c r="HY452" s="74"/>
      <c r="HZ452" s="74"/>
      <c r="IA452" s="74"/>
      <c r="IB452" s="74"/>
      <c r="IC452" s="74"/>
      <c r="ID452" s="74"/>
      <c r="IE452" s="74"/>
      <c r="IF452" s="74"/>
      <c r="IG452" s="84"/>
      <c r="IH452" s="148"/>
      <c r="II452" s="149"/>
      <c r="IJ452" s="149"/>
      <c r="IK452" s="149"/>
      <c r="IL452" s="149"/>
      <c r="IM452" s="150"/>
      <c r="IN452" s="151"/>
      <c r="IO452" s="152"/>
      <c r="IP452" s="153"/>
      <c r="IQ452" s="149"/>
      <c r="IR452" s="149"/>
      <c r="IS452" s="149"/>
      <c r="IT452" s="149"/>
      <c r="IU452" s="149"/>
      <c r="IV452" s="149"/>
      <c r="IW452" s="154"/>
      <c r="IX452" s="151"/>
      <c r="IY452" s="149"/>
      <c r="IZ452" s="149"/>
      <c r="JA452" s="149"/>
      <c r="JB452" s="149"/>
      <c r="JC452" s="149"/>
      <c r="JD452" s="149"/>
      <c r="JE452" s="155"/>
      <c r="JF452" s="153"/>
      <c r="JG452" s="149"/>
      <c r="JH452" s="149"/>
      <c r="JI452" s="149"/>
      <c r="JJ452" s="149"/>
      <c r="JK452" s="149"/>
      <c r="JL452" s="149"/>
      <c r="JM452" s="154"/>
      <c r="JN452" s="151"/>
      <c r="JO452" s="149"/>
      <c r="JP452" s="149"/>
      <c r="JQ452" s="149"/>
      <c r="JR452" s="149"/>
      <c r="JS452" s="149"/>
      <c r="JT452" s="149"/>
      <c r="JU452" s="149"/>
      <c r="JV452" s="149"/>
      <c r="JW452" s="149"/>
      <c r="JX452" s="149"/>
      <c r="JY452" s="149"/>
      <c r="JZ452" s="155"/>
      <c r="KA452" s="151"/>
      <c r="KB452" s="149"/>
      <c r="KC452" s="149"/>
      <c r="KD452" s="149"/>
      <c r="KE452" s="155"/>
      <c r="KF452" s="153"/>
      <c r="KG452" s="149"/>
      <c r="KH452" s="149"/>
      <c r="KI452" s="149"/>
      <c r="KJ452" s="149"/>
      <c r="KK452" s="156"/>
      <c r="KL452" s="149"/>
      <c r="KM452" s="149"/>
      <c r="KN452" s="149"/>
      <c r="KO452" s="149"/>
      <c r="KP452" s="149"/>
      <c r="KQ452" s="149"/>
      <c r="KR452" s="149"/>
      <c r="KS452" s="154"/>
      <c r="KT452" s="154"/>
      <c r="KU452" s="154"/>
      <c r="KV452" s="154"/>
      <c r="KW452" s="151"/>
      <c r="KX452" s="149"/>
      <c r="KY452" s="149"/>
      <c r="KZ452" s="149"/>
      <c r="LA452" s="149"/>
      <c r="LB452" s="149"/>
      <c r="LC452" s="154"/>
      <c r="LD452" s="151"/>
      <c r="LE452" s="152"/>
      <c r="LF452" s="157"/>
      <c r="LG452" s="158"/>
      <c r="LH452" s="151"/>
      <c r="LI452" s="149"/>
      <c r="LJ452" s="147"/>
      <c r="LK452" s="147"/>
      <c r="LL452" s="147"/>
      <c r="LM452" s="159"/>
      <c r="LN452" s="153"/>
      <c r="LO452" s="149"/>
      <c r="LP452" s="149"/>
      <c r="LQ452" s="149"/>
      <c r="LR452" s="154"/>
      <c r="LS452" s="151"/>
      <c r="LT452" s="149"/>
      <c r="LU452" s="149"/>
      <c r="LV452" s="149"/>
      <c r="LW452" s="149"/>
      <c r="LX452" s="149"/>
      <c r="LY452" s="149"/>
      <c r="LZ452" s="149"/>
      <c r="MA452" s="155"/>
      <c r="MB452" s="153"/>
      <c r="MC452" s="149"/>
      <c r="MD452" s="149"/>
      <c r="ME452" s="149"/>
      <c r="MF452" s="149"/>
      <c r="MG452" s="149"/>
      <c r="MH452" s="149"/>
      <c r="MI452" s="149"/>
      <c r="MJ452" s="149"/>
      <c r="MK452" s="149"/>
      <c r="ML452" s="149"/>
      <c r="MM452" s="149"/>
      <c r="MN452" s="156"/>
      <c r="MO452" s="156"/>
      <c r="MP452" s="154"/>
      <c r="MQ452" s="151"/>
      <c r="MR452" s="149"/>
      <c r="MS452" s="149"/>
      <c r="MT452" s="149"/>
      <c r="MU452" s="149"/>
      <c r="MV452" s="156"/>
      <c r="MW452" s="149"/>
      <c r="MX452" s="149"/>
      <c r="MY452" s="149"/>
      <c r="MZ452" s="149"/>
      <c r="NA452" s="149"/>
      <c r="NB452" s="149"/>
      <c r="NC452" s="149"/>
      <c r="ND452" s="154"/>
      <c r="NE452" s="154"/>
      <c r="NF452" s="154"/>
      <c r="NG452" s="154"/>
      <c r="NH452" s="151"/>
      <c r="NI452" s="149"/>
      <c r="NJ452" s="149"/>
      <c r="NK452" s="149"/>
      <c r="NL452" s="149"/>
      <c r="NM452" s="149"/>
      <c r="NN452" s="94"/>
      <c r="NO452" s="151"/>
      <c r="NP452" s="160"/>
      <c r="NQ452" s="196" t="s">
        <v>1631</v>
      </c>
      <c r="NR452" s="196" t="s">
        <v>1637</v>
      </c>
      <c r="NS452" s="198"/>
      <c r="NT452" s="198"/>
      <c r="NU452" s="145" t="s">
        <v>908</v>
      </c>
      <c r="NV452" s="186" t="s">
        <v>908</v>
      </c>
      <c r="NW452" s="198" t="s">
        <v>908</v>
      </c>
      <c r="NX452" s="165" t="s">
        <v>908</v>
      </c>
      <c r="NY452" s="179" t="s">
        <v>908</v>
      </c>
      <c r="NZ452" s="165" t="s">
        <v>908</v>
      </c>
      <c r="OA452" s="166"/>
      <c r="OB452" s="166"/>
      <c r="OC452" s="166"/>
      <c r="OD452" s="139"/>
      <c r="OE452" s="140"/>
      <c r="OF452" s="141"/>
      <c r="OG452" s="140"/>
      <c r="OH452" s="173"/>
      <c r="OI452" s="174"/>
      <c r="OJ452" s="174"/>
      <c r="OK452" s="174"/>
      <c r="OL452" s="174"/>
      <c r="OM452" s="174"/>
      <c r="ON452" s="174"/>
      <c r="OO452" s="174"/>
      <c r="OP452" s="174"/>
      <c r="OQ452" s="175"/>
      <c r="OR452" s="114"/>
      <c r="OS452" s="115"/>
      <c r="OT452" s="115"/>
      <c r="OU452" s="115"/>
      <c r="OV452" s="115"/>
      <c r="OW452" s="115"/>
      <c r="OX452" s="115"/>
      <c r="OY452" s="116"/>
      <c r="OZ452" s="115"/>
      <c r="PA452" s="117"/>
      <c r="PB452" s="118"/>
      <c r="PC452" s="115"/>
      <c r="PD452" s="115"/>
      <c r="PE452" s="115"/>
      <c r="PF452" s="115"/>
      <c r="PG452" s="119"/>
      <c r="PH452" s="118"/>
      <c r="PI452" s="115"/>
      <c r="PJ452" s="115"/>
      <c r="PK452" s="115"/>
      <c r="PL452" s="115"/>
      <c r="PM452" s="119"/>
      <c r="PN452" s="118"/>
      <c r="PO452" s="115"/>
      <c r="PP452" s="115"/>
      <c r="PQ452" s="115"/>
      <c r="PR452" s="115"/>
      <c r="PS452" s="119"/>
      <c r="PT452" s="120"/>
      <c r="PU452" s="115"/>
      <c r="PV452" s="115"/>
      <c r="PW452" s="115"/>
      <c r="PX452" s="115"/>
      <c r="PY452" s="115"/>
      <c r="PZ452" s="115"/>
      <c r="QA452" s="116"/>
      <c r="QB452" s="115"/>
      <c r="QC452" s="121"/>
      <c r="QD452" s="120"/>
      <c r="QE452" s="115"/>
      <c r="QF452" s="115"/>
      <c r="QG452" s="115"/>
      <c r="QH452" s="115"/>
      <c r="QI452" s="115"/>
      <c r="QJ452" s="115"/>
      <c r="QK452" s="116"/>
      <c r="QL452" s="115"/>
      <c r="QM452" s="121"/>
      <c r="QN452" s="114"/>
      <c r="QO452" s="115"/>
      <c r="QP452" s="115"/>
      <c r="QQ452" s="115"/>
      <c r="QR452" s="115"/>
      <c r="QS452" s="115"/>
      <c r="QT452" s="114"/>
      <c r="QU452" s="115"/>
      <c r="QV452" s="115"/>
      <c r="QW452" s="115"/>
      <c r="QX452" s="115"/>
      <c r="QY452" s="115"/>
      <c r="QZ452" s="114"/>
      <c r="RA452" s="115"/>
      <c r="RB452" s="115"/>
      <c r="RC452" s="115"/>
      <c r="RD452" s="115"/>
      <c r="RE452" s="115"/>
      <c r="RF452" s="122"/>
      <c r="RG452" s="115"/>
      <c r="RH452" s="115"/>
      <c r="RI452" s="115"/>
      <c r="RJ452" s="115"/>
      <c r="RK452" s="115"/>
      <c r="RL452" s="115"/>
      <c r="RM452" s="115"/>
      <c r="RN452" s="115"/>
      <c r="RO452" s="115"/>
      <c r="RP452" s="119"/>
      <c r="RQ452" s="118"/>
      <c r="RR452" s="115"/>
      <c r="RS452" s="119"/>
      <c r="RT452" s="118"/>
      <c r="RU452" s="119"/>
      <c r="RV452" s="118"/>
      <c r="RW452" s="115"/>
      <c r="RX452" s="119"/>
      <c r="RY452" s="118"/>
      <c r="RZ452" s="115"/>
      <c r="SA452" s="117"/>
      <c r="SB452" s="118"/>
      <c r="SC452" s="115"/>
      <c r="SD452" s="115"/>
      <c r="SE452" s="115"/>
      <c r="SF452" s="115"/>
      <c r="SG452" s="115"/>
      <c r="SH452" s="115"/>
      <c r="SI452" s="115"/>
      <c r="SJ452" s="115"/>
      <c r="SK452" s="115"/>
      <c r="SL452" s="115"/>
      <c r="SM452" s="121"/>
      <c r="SN452" s="115"/>
      <c r="SO452" s="115"/>
      <c r="SP452" s="115"/>
      <c r="SQ452" s="115"/>
      <c r="SR452" s="115"/>
      <c r="SS452" s="121"/>
      <c r="ST452" s="118"/>
      <c r="SU452" s="115"/>
      <c r="SV452" s="115"/>
      <c r="SW452" s="115"/>
      <c r="SX452" s="115"/>
      <c r="SY452" s="115"/>
      <c r="SZ452" s="115"/>
      <c r="TA452" s="115"/>
      <c r="TB452" s="115"/>
      <c r="TC452" s="115"/>
      <c r="TD452" s="115"/>
      <c r="TE452" s="117"/>
      <c r="TF452" s="118"/>
      <c r="TG452" s="115"/>
      <c r="TH452" s="115"/>
      <c r="TI452" s="115"/>
      <c r="TJ452" s="115"/>
      <c r="TK452" s="115"/>
      <c r="TL452" s="117"/>
      <c r="TM452" s="118"/>
      <c r="TN452" s="115"/>
      <c r="TO452" s="115"/>
      <c r="TP452" s="115"/>
      <c r="TQ452" s="115"/>
      <c r="TR452" s="115"/>
      <c r="TS452" s="119"/>
      <c r="TT452" s="120"/>
      <c r="TU452" s="115"/>
      <c r="TV452" s="115"/>
      <c r="TW452" s="115"/>
      <c r="TX452" s="115"/>
      <c r="TY452" s="115"/>
      <c r="TZ452" s="121"/>
      <c r="UA452" s="132"/>
      <c r="UB452" s="7" t="s">
        <v>1</v>
      </c>
    </row>
    <row r="453" spans="1:548" x14ac:dyDescent="0.15">
      <c r="A453" s="183">
        <v>445</v>
      </c>
      <c r="B453" s="200" t="s">
        <v>1637</v>
      </c>
      <c r="C453" s="143"/>
      <c r="D453" s="143"/>
      <c r="E453" s="161" t="s">
        <v>518</v>
      </c>
      <c r="F453" s="65">
        <v>120</v>
      </c>
      <c r="G453" s="65" t="s">
        <v>908</v>
      </c>
      <c r="H453" s="144" t="s">
        <v>1005</v>
      </c>
      <c r="I453" s="66" t="s">
        <v>521</v>
      </c>
      <c r="J453" s="67" t="s">
        <v>521</v>
      </c>
      <c r="K453" s="67" t="s">
        <v>521</v>
      </c>
      <c r="L453" s="67" t="s">
        <v>521</v>
      </c>
      <c r="M453" s="67" t="s">
        <v>521</v>
      </c>
      <c r="N453" s="67" t="s">
        <v>521</v>
      </c>
      <c r="O453" s="67" t="s">
        <v>521</v>
      </c>
      <c r="P453" s="67" t="s">
        <v>521</v>
      </c>
      <c r="Q453" s="67" t="s">
        <v>521</v>
      </c>
      <c r="R453" s="68" t="s">
        <v>521</v>
      </c>
      <c r="S453" s="69" t="s">
        <v>521</v>
      </c>
      <c r="T453" s="67" t="s">
        <v>521</v>
      </c>
      <c r="U453" s="67" t="s">
        <v>521</v>
      </c>
      <c r="V453" s="67" t="s">
        <v>521</v>
      </c>
      <c r="W453" s="67" t="s">
        <v>521</v>
      </c>
      <c r="X453" s="67" t="s">
        <v>521</v>
      </c>
      <c r="Y453" s="67" t="s">
        <v>521</v>
      </c>
      <c r="Z453" s="67" t="s">
        <v>521</v>
      </c>
      <c r="AA453" s="67" t="s">
        <v>521</v>
      </c>
      <c r="AB453" s="68" t="s">
        <v>521</v>
      </c>
      <c r="AC453" s="69" t="s">
        <v>521</v>
      </c>
      <c r="AD453" s="67" t="s">
        <v>521</v>
      </c>
      <c r="AE453" s="67" t="s">
        <v>521</v>
      </c>
      <c r="AF453" s="67" t="s">
        <v>521</v>
      </c>
      <c r="AG453" s="67" t="s">
        <v>521</v>
      </c>
      <c r="AH453" s="67" t="s">
        <v>521</v>
      </c>
      <c r="AI453" s="67" t="s">
        <v>521</v>
      </c>
      <c r="AJ453" s="67" t="s">
        <v>521</v>
      </c>
      <c r="AK453" s="67" t="s">
        <v>521</v>
      </c>
      <c r="AL453" s="68" t="s">
        <v>521</v>
      </c>
      <c r="AM453" s="69" t="s">
        <v>521</v>
      </c>
      <c r="AN453" s="67" t="s">
        <v>521</v>
      </c>
      <c r="AO453" s="67" t="s">
        <v>521</v>
      </c>
      <c r="AP453" s="67" t="s">
        <v>521</v>
      </c>
      <c r="AQ453" s="67" t="s">
        <v>521</v>
      </c>
      <c r="AR453" s="67" t="s">
        <v>521</v>
      </c>
      <c r="AS453" s="67" t="s">
        <v>521</v>
      </c>
      <c r="AT453" s="67" t="s">
        <v>521</v>
      </c>
      <c r="AU453" s="67" t="s">
        <v>521</v>
      </c>
      <c r="AV453" s="68" t="s">
        <v>521</v>
      </c>
      <c r="AW453" s="69" t="s">
        <v>521</v>
      </c>
      <c r="AX453" s="67" t="s">
        <v>521</v>
      </c>
      <c r="AY453" s="67" t="s">
        <v>521</v>
      </c>
      <c r="AZ453" s="67" t="s">
        <v>521</v>
      </c>
      <c r="BA453" s="67" t="s">
        <v>521</v>
      </c>
      <c r="BB453" s="67" t="s">
        <v>521</v>
      </c>
      <c r="BC453" s="67" t="s">
        <v>521</v>
      </c>
      <c r="BD453" s="67" t="s">
        <v>521</v>
      </c>
      <c r="BE453" s="67" t="s">
        <v>521</v>
      </c>
      <c r="BF453" s="68" t="s">
        <v>521</v>
      </c>
      <c r="BG453" s="69" t="s">
        <v>521</v>
      </c>
      <c r="BH453" s="67" t="s">
        <v>521</v>
      </c>
      <c r="BI453" s="67" t="s">
        <v>521</v>
      </c>
      <c r="BJ453" s="67" t="s">
        <v>521</v>
      </c>
      <c r="BK453" s="67" t="s">
        <v>521</v>
      </c>
      <c r="BL453" s="67" t="s">
        <v>521</v>
      </c>
      <c r="BM453" s="67" t="s">
        <v>521</v>
      </c>
      <c r="BN453" s="67" t="s">
        <v>521</v>
      </c>
      <c r="BO453" s="67" t="s">
        <v>521</v>
      </c>
      <c r="BP453" s="68" t="s">
        <v>521</v>
      </c>
      <c r="BQ453" s="70" t="s">
        <v>521</v>
      </c>
      <c r="BR453" s="67" t="s">
        <v>521</v>
      </c>
      <c r="BS453" s="67" t="s">
        <v>521</v>
      </c>
      <c r="BT453" s="67" t="s">
        <v>521</v>
      </c>
      <c r="BU453" s="67" t="s">
        <v>521</v>
      </c>
      <c r="BV453" s="67" t="s">
        <v>521</v>
      </c>
      <c r="BW453" s="67" t="s">
        <v>521</v>
      </c>
      <c r="BX453" s="67" t="s">
        <v>521</v>
      </c>
      <c r="BY453" s="67" t="s">
        <v>521</v>
      </c>
      <c r="BZ453" s="68" t="s">
        <v>521</v>
      </c>
      <c r="CA453" s="69" t="s">
        <v>521</v>
      </c>
      <c r="CB453" s="67" t="s">
        <v>521</v>
      </c>
      <c r="CC453" s="67" t="s">
        <v>521</v>
      </c>
      <c r="CD453" s="67" t="s">
        <v>521</v>
      </c>
      <c r="CE453" s="67" t="s">
        <v>521</v>
      </c>
      <c r="CF453" s="67" t="s">
        <v>521</v>
      </c>
      <c r="CG453" s="67" t="s">
        <v>521</v>
      </c>
      <c r="CH453" s="67" t="s">
        <v>521</v>
      </c>
      <c r="CI453" s="67" t="s">
        <v>521</v>
      </c>
      <c r="CJ453" s="68" t="s">
        <v>521</v>
      </c>
      <c r="CK453" s="69" t="s">
        <v>521</v>
      </c>
      <c r="CL453" s="67" t="s">
        <v>521</v>
      </c>
      <c r="CM453" s="67" t="s">
        <v>521</v>
      </c>
      <c r="CN453" s="67" t="s">
        <v>521</v>
      </c>
      <c r="CO453" s="67" t="s">
        <v>521</v>
      </c>
      <c r="CP453" s="67" t="s">
        <v>521</v>
      </c>
      <c r="CQ453" s="67" t="s">
        <v>521</v>
      </c>
      <c r="CR453" s="67" t="s">
        <v>521</v>
      </c>
      <c r="CS453" s="67" t="s">
        <v>521</v>
      </c>
      <c r="CT453" s="68" t="s">
        <v>521</v>
      </c>
      <c r="CU453" s="69" t="s">
        <v>521</v>
      </c>
      <c r="CV453" s="67" t="s">
        <v>521</v>
      </c>
      <c r="CW453" s="67" t="s">
        <v>521</v>
      </c>
      <c r="CX453" s="67" t="s">
        <v>521</v>
      </c>
      <c r="CY453" s="67" t="s">
        <v>521</v>
      </c>
      <c r="CZ453" s="67" t="s">
        <v>521</v>
      </c>
      <c r="DA453" s="67" t="s">
        <v>521</v>
      </c>
      <c r="DB453" s="67" t="s">
        <v>521</v>
      </c>
      <c r="DC453" s="67" t="s">
        <v>521</v>
      </c>
      <c r="DD453" s="68" t="s">
        <v>521</v>
      </c>
      <c r="DE453" s="69" t="s">
        <v>521</v>
      </c>
      <c r="DF453" s="71" t="s">
        <v>521</v>
      </c>
      <c r="DG453" s="67" t="s">
        <v>521</v>
      </c>
      <c r="DH453" s="67" t="s">
        <v>521</v>
      </c>
      <c r="DI453" s="67" t="s">
        <v>521</v>
      </c>
      <c r="DJ453" s="67" t="s">
        <v>521</v>
      </c>
      <c r="DK453" s="67" t="s">
        <v>521</v>
      </c>
      <c r="DL453" s="67" t="s">
        <v>521</v>
      </c>
      <c r="DM453" s="67" t="s">
        <v>521</v>
      </c>
      <c r="DN453" s="68" t="s">
        <v>521</v>
      </c>
      <c r="DO453" s="70" t="s">
        <v>521</v>
      </c>
      <c r="DP453" s="71" t="s">
        <v>521</v>
      </c>
      <c r="DQ453" s="67" t="s">
        <v>521</v>
      </c>
      <c r="DR453" s="67" t="s">
        <v>521</v>
      </c>
      <c r="DS453" s="67" t="s">
        <v>521</v>
      </c>
      <c r="DT453" s="67" t="s">
        <v>521</v>
      </c>
      <c r="DU453" s="67" t="s">
        <v>521</v>
      </c>
      <c r="DV453" s="67" t="s">
        <v>521</v>
      </c>
      <c r="DW453" s="67" t="s">
        <v>521</v>
      </c>
      <c r="DX453" s="72" t="s">
        <v>521</v>
      </c>
      <c r="DY453" s="146" t="s">
        <v>522</v>
      </c>
      <c r="DZ453" s="74">
        <v>3</v>
      </c>
      <c r="EA453" s="74">
        <v>4</v>
      </c>
      <c r="EB453" s="190">
        <v>4</v>
      </c>
      <c r="EC453" s="191">
        <v>5</v>
      </c>
      <c r="ED453" s="197" t="s">
        <v>522</v>
      </c>
      <c r="EE453" s="190">
        <f t="shared" ref="EE453:EE460" si="1153">DZ453</f>
        <v>3</v>
      </c>
      <c r="EF453" s="190">
        <f t="shared" ref="EF453:EF460" si="1154">DZ453*EA453</f>
        <v>12</v>
      </c>
      <c r="EG453" s="190">
        <f t="shared" ref="EG453:EG460" si="1155">DZ453*EA453*EB453</f>
        <v>48</v>
      </c>
      <c r="EH453" s="193">
        <f t="shared" ref="EH453:EH460" si="1156">DZ453*EA453*EB453*EC453</f>
        <v>240</v>
      </c>
      <c r="EI453" s="194">
        <v>10</v>
      </c>
      <c r="EJ453" s="190">
        <v>50</v>
      </c>
      <c r="EK453" s="190">
        <v>270</v>
      </c>
      <c r="EL453" s="190">
        <v>900</v>
      </c>
      <c r="EM453" s="191">
        <v>2700</v>
      </c>
      <c r="EN453" s="195">
        <v>1</v>
      </c>
      <c r="EO453" s="79">
        <f t="shared" ref="EO453:EO460" si="1157">(EJ453/EE453)/EI453</f>
        <v>1.6666666666666667</v>
      </c>
      <c r="EP453" s="79">
        <f t="shared" ref="EP453:EP460" si="1158">(EK453/EF453)/EI453</f>
        <v>2.25</v>
      </c>
      <c r="EQ453" s="79">
        <f t="shared" ref="EQ453:EQ460" si="1159">(EL453/EG453)/EI453</f>
        <v>1.875</v>
      </c>
      <c r="ER453" s="80">
        <f t="shared" ref="ER453:ER460" si="1160">(EM453/EH453)/EI453</f>
        <v>1.125</v>
      </c>
      <c r="ES453" s="128" t="s">
        <v>543</v>
      </c>
      <c r="ET453" s="82" t="s">
        <v>1638</v>
      </c>
      <c r="EU453" s="83">
        <v>4</v>
      </c>
      <c r="EV453" s="146">
        <v>103</v>
      </c>
      <c r="EW453" s="147">
        <v>113</v>
      </c>
      <c r="EX453" s="147">
        <v>19</v>
      </c>
      <c r="EY453" s="147">
        <v>65</v>
      </c>
      <c r="EZ453" s="147">
        <v>101</v>
      </c>
      <c r="FA453" s="147">
        <v>41</v>
      </c>
      <c r="FB453" s="147">
        <v>73</v>
      </c>
      <c r="FC453" s="147">
        <v>85</v>
      </c>
      <c r="FD453" s="74">
        <f t="shared" ref="FD453:FD460" si="1161">EX453+EZ453</f>
        <v>120</v>
      </c>
      <c r="FE453" s="84">
        <f t="shared" ref="FE453:FE460" si="1162">EX453+FC453</f>
        <v>104</v>
      </c>
      <c r="FF453" s="73">
        <f>RANK(EV453,$EV$9:$EV$498,0)</f>
        <v>72</v>
      </c>
      <c r="FG453" s="74">
        <f>RANK(EW453,$EW$9:$EW$498,0)</f>
        <v>4</v>
      </c>
      <c r="FH453" s="74">
        <f>RANK(EX453,$EX$9:$EX$498,0)</f>
        <v>311</v>
      </c>
      <c r="FI453" s="74">
        <f>RANK(EY453,$EY$9:$EY$498,0)</f>
        <v>55</v>
      </c>
      <c r="FJ453" s="74">
        <f>RANK(EZ453,$EZ$9:$EZ$498,0)</f>
        <v>7</v>
      </c>
      <c r="FK453" s="74">
        <f>RANK(FA453,$FA$9:$FA$498,0)</f>
        <v>56</v>
      </c>
      <c r="FL453" s="74">
        <f>RANK(FB453,$FB$9:$FB$498,0)</f>
        <v>77</v>
      </c>
      <c r="FM453" s="74">
        <f>RANK(FC453,$FC$9:$FC$498,0)</f>
        <v>36</v>
      </c>
      <c r="FN453" s="74">
        <f>RANK(FD453,$FD$9:$FD$498,0)</f>
        <v>17</v>
      </c>
      <c r="FO453" s="84">
        <f>RANK(FE453,$FE$9:$FE$498,0)</f>
        <v>138</v>
      </c>
      <c r="FP453" s="73">
        <f>COUNTIFS($EV$9:$EV$498,"&gt;"&amp;EV453,$ES$9:$ES$498,ES453)+1</f>
        <v>6</v>
      </c>
      <c r="FQ453" s="74">
        <f>COUNTIFS($EW$9:$EW$498,"&gt;"&amp;EW453,$ES$9:$ES$498,ES453)+1</f>
        <v>3</v>
      </c>
      <c r="FR453" s="74">
        <f>COUNTIFS($EX$9:$EX$498,"&gt;"&amp;EX453,$ES$9:$ES$498,ES453)+1</f>
        <v>26</v>
      </c>
      <c r="FS453" s="74">
        <f>COUNTIFS($EY$9:$EY$498,"&gt;"&amp;EY453,$ES$9:$ES$498,ES453)+1</f>
        <v>3</v>
      </c>
      <c r="FT453" s="74">
        <f>COUNTIFS($EZ$9:$EZ$498,"&gt;"&amp;EZ453,$ES$9:$ES$498,ES453)+1</f>
        <v>7</v>
      </c>
      <c r="FU453" s="74">
        <f>COUNTIFS($FA$9:$FA$498,"&gt;"&amp;FA453,$ES$9:$ES$498,ES453)+1</f>
        <v>8</v>
      </c>
      <c r="FV453" s="74">
        <f>COUNTIFS($FB$9:$FB$498,"&gt;"&amp;FB453,$ES$9:$ES$498,ES453)+1</f>
        <v>10</v>
      </c>
      <c r="FW453" s="74">
        <f>COUNTIFS($FC$9:$FC$498,"&gt;"&amp;FC453,$ES$9:$ES$498,ES453)+1</f>
        <v>2</v>
      </c>
      <c r="FX453" s="74">
        <f>COUNTIFS($FD$9:$FD$498,"&gt;"&amp;FD453,$ES$9:$ES$498,ES453)+1</f>
        <v>7</v>
      </c>
      <c r="FY453" s="84">
        <f>COUNTIFS($FE$9:$FE$498,"&gt;"&amp;FE453,$ES$9:$ES$498,ES453)+1</f>
        <v>3</v>
      </c>
      <c r="FZ453" s="85">
        <f t="shared" ref="FZ453:GI460" si="1163">ROUND(EV453/$F453,2)</f>
        <v>0.86</v>
      </c>
      <c r="GA453" s="86">
        <f t="shared" si="1163"/>
        <v>0.94</v>
      </c>
      <c r="GB453" s="86">
        <f t="shared" si="1163"/>
        <v>0.16</v>
      </c>
      <c r="GC453" s="86">
        <f t="shared" si="1163"/>
        <v>0.54</v>
      </c>
      <c r="GD453" s="86">
        <f t="shared" si="1163"/>
        <v>0.84</v>
      </c>
      <c r="GE453" s="86">
        <f t="shared" si="1163"/>
        <v>0.34</v>
      </c>
      <c r="GF453" s="86">
        <f t="shared" si="1163"/>
        <v>0.61</v>
      </c>
      <c r="GG453" s="86">
        <f t="shared" si="1163"/>
        <v>0.71</v>
      </c>
      <c r="GH453" s="86">
        <f t="shared" si="1163"/>
        <v>1</v>
      </c>
      <c r="GI453" s="87">
        <f t="shared" si="1163"/>
        <v>0.87</v>
      </c>
      <c r="GJ453" s="85">
        <f>ROUND(((FZ453-AVERAGE(FZ$9:FZ$498))/STDEVP(FZ$9:FZ$498)*10+50),2)</f>
        <v>45.85</v>
      </c>
      <c r="GK453" s="86">
        <f>ROUND(((GA453-AVERAGE(GA$9:GA$498))/STDEVP(GA$9:GA$498)*10+50),2)</f>
        <v>57.46</v>
      </c>
      <c r="GL453" s="86">
        <f>ROUND(((GB453-AVERAGE(GB$9:GB$498))/STDEVP(GB$9:GB$498)*10+50),2)</f>
        <v>34.119999999999997</v>
      </c>
      <c r="GM453" s="86">
        <f>ROUND(((GC453-AVERAGE(GC$9:GC$498))/STDEVP(GC$9:GC$498)*10+50),2)</f>
        <v>50.7</v>
      </c>
      <c r="GN453" s="86">
        <f>ROUND(((GD453-AVERAGE(GD$9:GD$498))/STDEVP(GD$9:GD$498)*10+50),2)</f>
        <v>65.33</v>
      </c>
      <c r="GO453" s="86">
        <f>ROUND(((GE453-AVERAGE(GE$9:GE$498))/STDEVP(GE$9:GE$498)*10+50),2)</f>
        <v>49.7</v>
      </c>
      <c r="GP453" s="86">
        <f>ROUND(((GF453-AVERAGE(GF$9:GF$498))/STDEVP(GF$9:GF$498)*10+50),2)</f>
        <v>49.22</v>
      </c>
      <c r="GQ453" s="86">
        <f>ROUND(((GG453-AVERAGE(GG$9:GG$498))/STDEVP(GG$9:GG$498)*10+50),2)</f>
        <v>52.47</v>
      </c>
      <c r="GR453" s="86">
        <f>ROUND(((GH453-AVERAGE(GH$9:GH$498))/STDEVP(GH$9:GH$498)*10+50),2)</f>
        <v>50.92</v>
      </c>
      <c r="GS453" s="87">
        <f>ROUND(((GI453-AVERAGE(GI$9:GI$498))/STDEVP(GI$9:GI$498)*10+50),2)</f>
        <v>42.78</v>
      </c>
      <c r="GT453" s="73">
        <f>RANK(GJ453,$GJ$9:$GJ$498,0)</f>
        <v>292</v>
      </c>
      <c r="GU453" s="74">
        <f>RANK(GK453,$GK$9:$GK$498,0)</f>
        <v>101</v>
      </c>
      <c r="GV453" s="74">
        <f>RANK(GL453,$GL$9:$GL$498,0)</f>
        <v>412</v>
      </c>
      <c r="GW453" s="74">
        <f>RANK(GM453,$GM$9:$GM$498,0)</f>
        <v>165</v>
      </c>
      <c r="GX453" s="74">
        <f>RANK(GN453,$GN$9:$GN$498,0)</f>
        <v>45</v>
      </c>
      <c r="GY453" s="74">
        <f>RANK(GO453,$GO$9:$GO$498,0)</f>
        <v>128</v>
      </c>
      <c r="GZ453" s="74">
        <f>RANK(GP453,$GP$9:$GP$498,0)</f>
        <v>222</v>
      </c>
      <c r="HA453" s="74">
        <f>RANK(GQ453,$GQ$9:$GQ$498,0)</f>
        <v>168</v>
      </c>
      <c r="HB453" s="74">
        <f>RANK(GR453,$GR$9:$GR$498,0)</f>
        <v>165</v>
      </c>
      <c r="HC453" s="84">
        <f>RANK(GS453,$GS$9:$GS$498,0)</f>
        <v>326</v>
      </c>
      <c r="HD453" s="85">
        <f>ROUND(AVERAGEIF($ES$9:$ES$498,$ES453,$FZ$9:$FZ$498),2)</f>
        <v>0.86</v>
      </c>
      <c r="HE453" s="86">
        <f>ROUND(AVERAGEIF($ES$9:$ES$498,$ES453,$GA$9:$GA$498),2)</f>
        <v>1.0900000000000001</v>
      </c>
      <c r="HF453" s="86">
        <f>ROUND(AVERAGEIF($ES$9:$ES$498,$ES453,$GB$9:$GB$498),2)</f>
        <v>0.28999999999999998</v>
      </c>
      <c r="HG453" s="86">
        <f>ROUND(AVERAGEIF($ES$9:$ES$498,$ES453,$GC$9:$GC$498),2)</f>
        <v>0.42</v>
      </c>
      <c r="HH453" s="86">
        <f>ROUND(AVERAGEIF($ES$9:$ES$498,$ES453,$GD$9:$GD$498),2)</f>
        <v>0.86</v>
      </c>
      <c r="HI453" s="86">
        <f>ROUND(AVERAGEIF($ES$9:$ES$498,$ES453,$GE$9:$GE$498),2)</f>
        <v>0.3</v>
      </c>
      <c r="HJ453" s="86">
        <f>ROUND(AVERAGEIF($ES$9:$ES$498,$ES453,$GF$9:$GF$498),2)</f>
        <v>0.67</v>
      </c>
      <c r="HK453" s="86">
        <f>ROUND(AVERAGEIF($ES$9:$ES$498,$ES453,$GG$9:$GG$498),2)</f>
        <v>0.73</v>
      </c>
      <c r="HL453" s="86">
        <f>ROUND(AVERAGEIF($ES$9:$ES$498,$ES453,$GH$9:$GH$498),2)</f>
        <v>1.1399999999999999</v>
      </c>
      <c r="HM453" s="87">
        <f>ROUND(AVERAGEIF($ES$9:$ES$498,$ES453,$GI$9:$GI$498),2)</f>
        <v>1.01</v>
      </c>
      <c r="HN453" s="88">
        <f t="shared" ref="HN453:HW460" si="1164">FZ453-HD453</f>
        <v>0</v>
      </c>
      <c r="HO453" s="89">
        <f t="shared" si="1164"/>
        <v>-0.15000000000000013</v>
      </c>
      <c r="HP453" s="89">
        <f t="shared" si="1164"/>
        <v>-0.12999999999999998</v>
      </c>
      <c r="HQ453" s="89">
        <f t="shared" si="1164"/>
        <v>0.12000000000000005</v>
      </c>
      <c r="HR453" s="89">
        <f t="shared" si="1164"/>
        <v>-2.0000000000000018E-2</v>
      </c>
      <c r="HS453" s="89">
        <f t="shared" si="1164"/>
        <v>4.0000000000000036E-2</v>
      </c>
      <c r="HT453" s="89">
        <f t="shared" si="1164"/>
        <v>-6.0000000000000053E-2</v>
      </c>
      <c r="HU453" s="89">
        <f t="shared" si="1164"/>
        <v>-2.0000000000000018E-2</v>
      </c>
      <c r="HV453" s="89">
        <f t="shared" si="1164"/>
        <v>-0.1399999999999999</v>
      </c>
      <c r="HW453" s="90">
        <f t="shared" si="1164"/>
        <v>-0.14000000000000001</v>
      </c>
      <c r="HX453" s="73">
        <f>COUNTIFS($FZ$9:$FZ$498,"&gt;"&amp;FZ453,$ES$9:$ES$498,$ES453)+1</f>
        <v>46</v>
      </c>
      <c r="HY453" s="74">
        <f>COUNTIFS($GA$9:$GA$498,"&gt;"&amp;GA453,$ES$9:$ES$498,$ES453)+1</f>
        <v>59</v>
      </c>
      <c r="HZ453" s="74">
        <f>COUNTIFS($GB$9:$GB$498,"&gt;"&amp;GB453,$ES$9:$ES$498,$ES453)+1</f>
        <v>64</v>
      </c>
      <c r="IA453" s="74">
        <f>COUNTIFS($GC$9:$GC$498,"&gt;"&amp;GC453,$ES$9:$ES$498,$ES453)+1</f>
        <v>17</v>
      </c>
      <c r="IB453" s="74">
        <f>COUNTIFS($GD$9:$GD$498,"&gt;"&amp;GD453,$ES$9:$ES$498,$ES453)+1</f>
        <v>38</v>
      </c>
      <c r="IC453" s="74">
        <f>COUNTIFS($GE$9:$GE$498,"&gt;"&amp;GE453,$ES$9:$ES$498,$ES453)+1</f>
        <v>23</v>
      </c>
      <c r="ID453" s="74">
        <f>COUNTIFS($GF$9:$GF$498,"&gt;"&amp;GF453,$ES$9:$ES$498,$ES453)+1</f>
        <v>48</v>
      </c>
      <c r="IE453" s="74">
        <f>COUNTIFS($GG$9:$GG$498,"&gt;"&amp;GG453,$ES$9:$ES$498,$ES453)+1</f>
        <v>49</v>
      </c>
      <c r="IF453" s="74">
        <f>COUNTIFS($GH$9:$GH$498,"&gt;"&amp;GH453,$ES$9:$ES$498,$ES453)+1</f>
        <v>57</v>
      </c>
      <c r="IG453" s="84">
        <f>COUNTIFS($GI$9:$GI$498,"&gt;"&amp;GI453,$ES$9:$ES$498,$ES453)+1</f>
        <v>64</v>
      </c>
      <c r="IH453" s="148"/>
      <c r="II453" s="149"/>
      <c r="IJ453" s="149"/>
      <c r="IK453" s="149"/>
      <c r="IL453" s="149">
        <v>0.03</v>
      </c>
      <c r="IM453" s="150"/>
      <c r="IN453" s="151"/>
      <c r="IO453" s="152"/>
      <c r="IP453" s="153"/>
      <c r="IQ453" s="149"/>
      <c r="IR453" s="149"/>
      <c r="IS453" s="149"/>
      <c r="IT453" s="149"/>
      <c r="IU453" s="149"/>
      <c r="IV453" s="149"/>
      <c r="IW453" s="154"/>
      <c r="IX453" s="151"/>
      <c r="IY453" s="149"/>
      <c r="IZ453" s="149"/>
      <c r="JA453" s="149"/>
      <c r="JB453" s="149"/>
      <c r="JC453" s="149"/>
      <c r="JD453" s="149"/>
      <c r="JE453" s="155"/>
      <c r="JF453" s="153"/>
      <c r="JG453" s="149"/>
      <c r="JH453" s="149">
        <v>0.1</v>
      </c>
      <c r="JI453" s="149"/>
      <c r="JJ453" s="149"/>
      <c r="JK453" s="149"/>
      <c r="JL453" s="149">
        <v>0.05</v>
      </c>
      <c r="JM453" s="154"/>
      <c r="JN453" s="151"/>
      <c r="JO453" s="149"/>
      <c r="JP453" s="149"/>
      <c r="JQ453" s="149"/>
      <c r="JR453" s="149"/>
      <c r="JS453" s="149"/>
      <c r="JT453" s="149"/>
      <c r="JU453" s="149"/>
      <c r="JV453" s="149"/>
      <c r="JW453" s="149"/>
      <c r="JX453" s="149"/>
      <c r="JY453" s="149"/>
      <c r="JZ453" s="155"/>
      <c r="KA453" s="151"/>
      <c r="KB453" s="149"/>
      <c r="KC453" s="149"/>
      <c r="KD453" s="149"/>
      <c r="KE453" s="155"/>
      <c r="KF453" s="153"/>
      <c r="KG453" s="149"/>
      <c r="KH453" s="149"/>
      <c r="KI453" s="149"/>
      <c r="KJ453" s="149"/>
      <c r="KK453" s="156"/>
      <c r="KL453" s="149"/>
      <c r="KM453" s="149"/>
      <c r="KN453" s="149"/>
      <c r="KO453" s="149"/>
      <c r="KP453" s="149"/>
      <c r="KQ453" s="149"/>
      <c r="KR453" s="149"/>
      <c r="KS453" s="154"/>
      <c r="KT453" s="154"/>
      <c r="KU453" s="154"/>
      <c r="KV453" s="154"/>
      <c r="KW453" s="151"/>
      <c r="KX453" s="149"/>
      <c r="KY453" s="149"/>
      <c r="KZ453" s="149"/>
      <c r="LA453" s="149"/>
      <c r="LB453" s="149"/>
      <c r="LC453" s="154"/>
      <c r="LD453" s="151"/>
      <c r="LE453" s="152"/>
      <c r="LF453" s="157"/>
      <c r="LG453" s="158"/>
      <c r="LH453" s="151"/>
      <c r="LI453" s="149"/>
      <c r="LJ453" s="147"/>
      <c r="LK453" s="147"/>
      <c r="LL453" s="147"/>
      <c r="LM453" s="159"/>
      <c r="LN453" s="153"/>
      <c r="LO453" s="149"/>
      <c r="LP453" s="149"/>
      <c r="LQ453" s="149"/>
      <c r="LR453" s="154"/>
      <c r="LS453" s="151"/>
      <c r="LT453" s="149">
        <v>7.0000000000000007E-2</v>
      </c>
      <c r="LU453" s="149"/>
      <c r="LV453" s="149"/>
      <c r="LW453" s="149"/>
      <c r="LX453" s="149"/>
      <c r="LY453" s="149"/>
      <c r="LZ453" s="149"/>
      <c r="MA453" s="155"/>
      <c r="MB453" s="153"/>
      <c r="MC453" s="149"/>
      <c r="MD453" s="149"/>
      <c r="ME453" s="149"/>
      <c r="MF453" s="149"/>
      <c r="MG453" s="149"/>
      <c r="MH453" s="149"/>
      <c r="MI453" s="149"/>
      <c r="MJ453" s="149"/>
      <c r="MK453" s="149"/>
      <c r="ML453" s="149"/>
      <c r="MM453" s="149"/>
      <c r="MN453" s="156"/>
      <c r="MO453" s="156"/>
      <c r="MP453" s="154"/>
      <c r="MQ453" s="151"/>
      <c r="MR453" s="149"/>
      <c r="MS453" s="149"/>
      <c r="MT453" s="149"/>
      <c r="MU453" s="149"/>
      <c r="MV453" s="156"/>
      <c r="MW453" s="149"/>
      <c r="MX453" s="149"/>
      <c r="MY453" s="149"/>
      <c r="MZ453" s="149"/>
      <c r="NA453" s="149"/>
      <c r="NB453" s="149"/>
      <c r="NC453" s="149"/>
      <c r="ND453" s="154"/>
      <c r="NE453" s="154"/>
      <c r="NF453" s="154"/>
      <c r="NG453" s="154"/>
      <c r="NH453" s="151"/>
      <c r="NI453" s="149"/>
      <c r="NJ453" s="149"/>
      <c r="NK453" s="149"/>
      <c r="NL453" s="149"/>
      <c r="NM453" s="149"/>
      <c r="NN453" s="94"/>
      <c r="NO453" s="151"/>
      <c r="NP453" s="160"/>
      <c r="NQ453" s="196" t="s">
        <v>1635</v>
      </c>
      <c r="NR453" s="145" t="s">
        <v>1639</v>
      </c>
      <c r="NS453" s="198"/>
      <c r="NT453" s="198"/>
      <c r="NU453" s="199" t="s">
        <v>1640</v>
      </c>
      <c r="NV453" s="186">
        <v>44630</v>
      </c>
      <c r="NW453" s="198" t="s">
        <v>1641</v>
      </c>
      <c r="NX453" s="133" t="s">
        <v>522</v>
      </c>
      <c r="NY453" s="138" t="s">
        <v>1138</v>
      </c>
      <c r="NZ453" s="198" t="s">
        <v>2156</v>
      </c>
      <c r="OA453" s="137" t="s">
        <v>2154</v>
      </c>
      <c r="OB453" s="137" t="s">
        <v>2155</v>
      </c>
      <c r="OC453" s="137" t="s">
        <v>2157</v>
      </c>
      <c r="OD453" s="110">
        <f t="shared" ref="OD453:OD460" si="1165">EH453</f>
        <v>240</v>
      </c>
      <c r="OE453" s="109">
        <v>5</v>
      </c>
      <c r="OF453" s="110">
        <f t="shared" ref="OF453:OF460" si="1166">IF(ISERROR(ROUND(MAX(EI453/1,EJ453/EE453,EK453/EF453,EL453/EG453,EM453/EH453),0)),"0",ROUND(MAX(EI453/1,EJ453/EE453,EK453/EF453,EL453/EG453,EM453/EH453),0))</f>
        <v>23</v>
      </c>
      <c r="OG453" s="109">
        <v>7</v>
      </c>
      <c r="OH453" s="111">
        <f>ROUND(AVERAGEIF($ES$9:$ES$497,$ES453,EV$9:EV$497),0)</f>
        <v>57</v>
      </c>
      <c r="OI453" s="112">
        <f>ROUND(AVERAGEIF($ES$9:$ES$497,$ES453,EW$9:EW$497),0)</f>
        <v>69</v>
      </c>
      <c r="OJ453" s="112">
        <f>ROUND(AVERAGEIF($ES$9:$ES$497,$ES453,EX$9:EX$497),0)</f>
        <v>17</v>
      </c>
      <c r="OK453" s="112">
        <f>ROUND(AVERAGEIF($ES$9:$ES$497,$ES453,EY$9:EY$497),0)</f>
        <v>30</v>
      </c>
      <c r="OL453" s="112">
        <f>ROUND(AVERAGEIF($ES$9:$ES$497,$ES453,EZ$9:EZ$497),0)</f>
        <v>58</v>
      </c>
      <c r="OM453" s="112">
        <f>ROUND(AVERAGEIF($ES$9:$ES$497,$ES453,FA$9:FA$497),0)</f>
        <v>21</v>
      </c>
      <c r="ON453" s="112">
        <f>ROUND(AVERAGEIF($ES$9:$ES$497,$ES453,FB$9:FB$497),0)</f>
        <v>45</v>
      </c>
      <c r="OO453" s="112">
        <f>ROUND(AVERAGEIF($ES$9:$ES$497,$ES453,FC$9:FC$497),0)</f>
        <v>49</v>
      </c>
      <c r="OP453" s="112">
        <f>ROUND(AVERAGEIF($ES$9:$ES$497,$ES453,FD$9:FD$497),0)</f>
        <v>75</v>
      </c>
      <c r="OQ453" s="113">
        <f>ROUND(AVERAGEIF($ES$9:$ES$497,$ES453,FE$9:FE$497),0)</f>
        <v>66</v>
      </c>
      <c r="OR453" s="114">
        <f>ROUND(EV453/MAX(EV$9:EV$497)*100,0)</f>
        <v>58</v>
      </c>
      <c r="OS453" s="115">
        <f>ROUND(EW453/MAX(EW$9:EW$497)*100,0)</f>
        <v>89</v>
      </c>
      <c r="OT453" s="115">
        <f>ROUND(EX453/MAX(EX$9:EX$497)*100,0)</f>
        <v>16</v>
      </c>
      <c r="OU453" s="115">
        <f>ROUND(EY453/MAX(EY$9:EY$497)*100,0)</f>
        <v>44</v>
      </c>
      <c r="OV453" s="115">
        <f>ROUND(EZ453/MAX(EZ$9:EZ$497)*100,0)</f>
        <v>81</v>
      </c>
      <c r="OW453" s="115">
        <f>ROUND(FA453/MAX(FA$9:FA$497)*100,0)</f>
        <v>36</v>
      </c>
      <c r="OX453" s="115">
        <f>ROUND(FB453/MAX(FB$9:FB$497)*100,0)</f>
        <v>54</v>
      </c>
      <c r="OY453" s="116">
        <f>ROUND(FC453/MAX(FC$9:FC$497)*100,0)</f>
        <v>59</v>
      </c>
      <c r="OZ453" s="115">
        <f>ROUND(FD453/MAX(FD$9:FD$497)*100,0)</f>
        <v>81</v>
      </c>
      <c r="PA453" s="117">
        <f>ROUND(FE453/MAX(FE$9:FE$497)*100,0)</f>
        <v>42</v>
      </c>
      <c r="PB453" s="118">
        <f t="shared" ref="PB453:PB460" si="1167">OT453*3 + (OR453+OS453+OX453)*2 + (OU453+OY453)</f>
        <v>553</v>
      </c>
      <c r="PC453" s="115">
        <f t="shared" ref="PC453:PC460" si="1168">OV453*3 + (OR453+OS453+OX453)*2 + (OU453+OY453)</f>
        <v>748</v>
      </c>
      <c r="PD453" s="115">
        <f t="shared" ref="PD453:PD460" si="1169">(OT453+OV453)*3 + (OR453+OS453+OX453)*2 + (OU453+OY453)</f>
        <v>796</v>
      </c>
      <c r="PE453" s="115">
        <f t="shared" ref="PE453:PE460" si="1170">(OT453+OY453)*3 + (OR453+OS453+OX453)*2 + (OU453)</f>
        <v>671</v>
      </c>
      <c r="PF453" s="115">
        <f t="shared" ref="PF453:PF460" si="1171">(OR453+OU453)*3 + (OS453+OW453)*2 + OX453</f>
        <v>610</v>
      </c>
      <c r="PG453" s="119">
        <f t="shared" ref="PG453:PG460" si="1172">OW453*3 + (OR453+OS453+OU453)*2 + OX453</f>
        <v>544</v>
      </c>
      <c r="PH453" s="118">
        <f>ROUND(PB453/MAX(PB$9:PB$497)*100,0)</f>
        <v>66</v>
      </c>
      <c r="PI453" s="115">
        <f>ROUND(PC453/MAX(PC$9:PC$497)*100,0)</f>
        <v>90</v>
      </c>
      <c r="PJ453" s="115">
        <f>ROUND(PD453/MAX(PD$9:PD$497)*100,0)</f>
        <v>85</v>
      </c>
      <c r="PK453" s="115">
        <f>ROUND(PE453/MAX(PE$9:PE$497)*100,0)</f>
        <v>67</v>
      </c>
      <c r="PL453" s="115">
        <f>ROUND(PF453/MAX(PF$9:PF$497)*100,0)</f>
        <v>86</v>
      </c>
      <c r="PM453" s="119">
        <f>ROUND(PG453/MAX(PG$9:PG$497)*100,0)</f>
        <v>79</v>
      </c>
      <c r="PN453" s="118">
        <f>RANK(PH453,PH$9:PH$497,0)</f>
        <v>71</v>
      </c>
      <c r="PO453" s="115">
        <f>RANK(PI453,PI$9:PI$497,0)</f>
        <v>2</v>
      </c>
      <c r="PP453" s="115">
        <f>RANK(PJ453,PJ$9:PJ$497,0)</f>
        <v>11</v>
      </c>
      <c r="PQ453" s="115">
        <f>RANK(PK453,PK$9:PK$497,0)</f>
        <v>54</v>
      </c>
      <c r="PR453" s="115">
        <f>RANK(PL453,PL$9:PL$497,0)</f>
        <v>20</v>
      </c>
      <c r="PS453" s="119">
        <f>RANK(PM453,PM$9:PM$497,0)</f>
        <v>16</v>
      </c>
      <c r="PT453" s="120">
        <f>ROUND(FZ453/MAX(FZ$9:FZ$497)*100,0)</f>
        <v>47</v>
      </c>
      <c r="PU453" s="115">
        <f>ROUND(GA453/MAX(GA$9:GA$497)*100,0)</f>
        <v>53</v>
      </c>
      <c r="PV453" s="115">
        <f>ROUND(GB453/MAX(GB$9:GB$497)*100,0)</f>
        <v>12</v>
      </c>
      <c r="PW453" s="115">
        <f>ROUND(GC453/MAX(GC$9:GC$497)*100,0)</f>
        <v>43</v>
      </c>
      <c r="PX453" s="115">
        <f>ROUND(GD453/MAX(GD$9:GD$497)*100,0)</f>
        <v>47</v>
      </c>
      <c r="PY453" s="115">
        <f>ROUND(GE453/MAX(GE$9:GE$497)*100,0)</f>
        <v>20</v>
      </c>
      <c r="PZ453" s="115">
        <f>ROUND(GF453/MAX(GF$9:GF$497)*100,0)</f>
        <v>29</v>
      </c>
      <c r="QA453" s="116">
        <f>ROUND(GG453/MAX(GG$9:GG$497)*100,0)</f>
        <v>39</v>
      </c>
      <c r="QB453" s="115">
        <f>ROUND(GH453/MAX(GH$9:GH$497)*100,0)</f>
        <v>44</v>
      </c>
      <c r="QC453" s="121">
        <f>ROUND(GI453/MAX(GI$9:GI$497)*100,0)</f>
        <v>28</v>
      </c>
      <c r="QD453" s="120">
        <f>ROUND(AVERAGEIF($ES$9:$ES$497,$ES453,PT$9:PT$497),0)</f>
        <v>47</v>
      </c>
      <c r="QE453" s="120">
        <f>ROUND(AVERAGEIF($ES$9:$ES$497,$ES453,PU$9:PU$497),0)</f>
        <v>61</v>
      </c>
      <c r="QF453" s="120">
        <f>ROUND(AVERAGEIF($ES$9:$ES$497,$ES453,PV$9:PV$497),0)</f>
        <v>21</v>
      </c>
      <c r="QG453" s="120">
        <f>ROUND(AVERAGEIF($ES$9:$ES$497,$ES453,PW$9:PW$497),0)</f>
        <v>34</v>
      </c>
      <c r="QH453" s="120">
        <f>ROUND(AVERAGEIF($ES$9:$ES$497,$ES453,PX$9:PX$497),0)</f>
        <v>48</v>
      </c>
      <c r="QI453" s="120">
        <f>ROUND(AVERAGEIF($ES$9:$ES$497,$ES453,PY$9:PY$497),0)</f>
        <v>18</v>
      </c>
      <c r="QJ453" s="120">
        <f>ROUND(AVERAGEIF($ES$9:$ES$497,$ES453,PZ$9:PZ$497),0)</f>
        <v>31</v>
      </c>
      <c r="QK453" s="120">
        <f>ROUND(AVERAGEIF($ES$9:$ES$497,$ES453,QA$9:QA$497),0)</f>
        <v>40</v>
      </c>
      <c r="QL453" s="120">
        <f>ROUND(AVERAGEIF($ES$9:$ES$497,$ES453,QB$9:QB$497),0)</f>
        <v>51</v>
      </c>
      <c r="QM453" s="120">
        <f>ROUND(AVERAGEIF($ES$9:$ES$497,$ES453,QC$9:QC$497),0)</f>
        <v>32</v>
      </c>
      <c r="QN453" s="114">
        <f t="shared" ref="QN453:QN460" si="1173">PV453*4 + (PT453+PU453+PZ453)*2 + (PW453+QA453)</f>
        <v>388</v>
      </c>
      <c r="QO453" s="115">
        <f t="shared" ref="QO453:QO460" si="1174">PX453*4 + (PT453+PU453+PZ453)*2 + (PW453+QA453)</f>
        <v>528</v>
      </c>
      <c r="QP453" s="115">
        <f t="shared" ref="QP453:QP460" si="1175">(PV453+PX453)*4 + (PT453+PU453+PZ453)*2 + (PW453+QA453)</f>
        <v>576</v>
      </c>
      <c r="QQ453" s="115">
        <f t="shared" ref="QQ453:QQ460" si="1176">(PV453+QA453)*4 + (PT453+PU453+PZ453)*2 + (PW453)</f>
        <v>505</v>
      </c>
      <c r="QR453" s="115">
        <f t="shared" ref="QR453:QR460" si="1177">(PT453+PW453)*4 + (PU453+PY453)*2 + PZ453</f>
        <v>535</v>
      </c>
      <c r="QS453" s="119">
        <f t="shared" ref="QS453:QS460" si="1178">PY453*4 + (PT453+PU453+PW453)*2 + PZ453</f>
        <v>395</v>
      </c>
      <c r="QT453" s="114">
        <f>ROUND((QN453-MIN(QN$9:QN$497))/(MAX(QN$9:QN$497)-MIN(QN$9:QN$497))*100,0)</f>
        <v>25</v>
      </c>
      <c r="QU453" s="115">
        <f>ROUND((QO453-MIN(QO$9:QO$497))/(MAX(QO$9:QO$497)-MIN(QO$9:QO$497))*100,0)</f>
        <v>46</v>
      </c>
      <c r="QV453" s="115">
        <f>ROUND((QP453-MIN(QP$9:QP$497))/(MAX(QP$9:QP$497)-MIN(QP$9:QP$497))*100,0)</f>
        <v>33</v>
      </c>
      <c r="QW453" s="115">
        <f>ROUND((QQ453-MIN(QQ$9:QQ$497))/(MAX(QQ$9:QQ$497)-MIN(QQ$9:QQ$497))*100,0)</f>
        <v>27</v>
      </c>
      <c r="QX453" s="115">
        <f>ROUND((QR453-MIN(QR$9:QR$497))/(MAX(QR$9:QR$497)-MIN(QR$9:QR$497))*100,0)</f>
        <v>51</v>
      </c>
      <c r="QY453" s="115">
        <f>ROUND((QS453-MIN(QS$9:QS$497))/(MAX(QS$9:QS$497)-MIN(QS$9:QS$497))*100,0)</f>
        <v>44</v>
      </c>
      <c r="QZ453" s="114">
        <f>RANK(QN453,QN$9:QN$497,0)</f>
        <v>371</v>
      </c>
      <c r="RA453" s="115">
        <f>RANK(QO453,QO$9:QO$497,0)</f>
        <v>62</v>
      </c>
      <c r="RB453" s="115">
        <f>RANK(QP453,QP$9:QP$497,0)</f>
        <v>177</v>
      </c>
      <c r="RC453" s="115">
        <f>RANK(QQ453,QQ$9:QQ$497,0)</f>
        <v>301</v>
      </c>
      <c r="RD453" s="115">
        <f>RANK(QR453,QR$9:QR$497,0)</f>
        <v>172</v>
      </c>
      <c r="RE453" s="115">
        <f>RANK(QS453,QS$9:QS$497,0)</f>
        <v>160</v>
      </c>
      <c r="RF453" s="122"/>
      <c r="RG453" s="115">
        <f>($RH$3*(IH453+IJ453)*100*100/MAX(EX$9:EX$497)*$RO$3) +($RH$3*(II453+IJ453)*100*100/MAX(EX$9:EX$497)*$RO$4) + ($RH$3*IK453*100*100/MAX(EX$9:EX$497)*0.098)</f>
        <v>0</v>
      </c>
      <c r="RH453" s="115">
        <f>($RH$4*IL453*100*100/MAX(EZ$9:EZ$497))*$RQ$3</f>
        <v>2.7600000000000002</v>
      </c>
      <c r="RI453" s="115">
        <f>($RH$3*IM453*100*100/MAX(EY$9:EY$497))*$RQ$4</f>
        <v>0</v>
      </c>
      <c r="RJ453" s="115">
        <f>($RH$3*IN453*100*100/MAX(EX$9:EX$497))</f>
        <v>0</v>
      </c>
      <c r="RK453" s="115">
        <f>($RH$4*IO453*100*100/MAX(EZ$9:EZ$497))*$RQ$3</f>
        <v>0</v>
      </c>
      <c r="RL453" s="115">
        <f>(($RL$4*IP453*100*((100/MAX(EX$9:EX$497)+100/MAX(EZ$9:EZ$497))/2))+($RL$4*IQ453*100*((100/MAX(EX$9:EX$497)+100/MAX(EZ$9:EZ$497))/2))+($RL$4*IR453*100*((100/MAX(EX$9:EX$497)+100/MAX(EZ$9:EZ$497))/2))+($RL$4*IS453*100*((100/MAX(EX$9:EX$497)+100/MAX(EZ$9:EZ$497))/2))+($RL$4*IT453*100*((100/MAX(EX$9:EX$497)+100/MAX(EZ$9:EZ$497))/2))+($RL$4*IU453*100*((100/MAX(EX$9:EX$497)+100/MAX(EZ$9:EZ$497))/2))+($RL$4*IV453*100*((100/MAX(EX$9:EX$497)+100/MAX(EZ$9:EZ$497))/2))+($RL$4*IW453*100*((100/MAX(EX$9:EX$497)+100/MAX(EZ$9:EZ$497))/2)))*$RS$3</f>
        <v>0</v>
      </c>
      <c r="RM453" s="115">
        <f>(($RH$3*IX453*100*100/MAX(EX$9:EX$497))+($RH$3*IY453*100*100/MAX(EX$9:EX$497))+($RH$3*IZ453*100*100/MAX(EX$9:EX$497))+($RH$3*JA453*100*100/MAX(EX$9:EX$497))+($RH$3*JB453*100*100/MAX(EX$9:EX$497))+($RH$3*JC453*100*100/MAX(EX$9:EX$497))+($RH$3*JD453*100*100/MAX(EX$9:EX$497))+($RH$3*JE453*100*100/MAX(EX$9:EX$497)))*$RS$4</f>
        <v>0</v>
      </c>
      <c r="RN453" s="115">
        <f>(($RH$4*JF453*100*100/MAX(EZ$9:EZ$497)) + ($RH$4*JG453*100*100/MAX(EZ$9:EZ$497)) + ($RH$4*JH453*100*100/MAX(EZ$9:EZ$497)) + ($RH$4*JI453*100*100/MAX(EZ$9:EZ$497)) + ($RH$4*JJ453*100*100/MAX(EZ$9:EZ$497)) + ($RH$4*JK453*100*100/MAX(EZ$9:EZ$497)) + ($RH$4*JL453*100*100/MAX(EZ$9:EZ$497)) + ($RH$4*JM453*100*100/MAX(EZ$9:EZ$497)))*$RU$3</f>
        <v>2.7600000000000002</v>
      </c>
      <c r="RO453" s="115">
        <f>(($RL$4*JN453*100*((100/MAX(EX$9:EX$497)+100/MAX(EZ$9:EZ$497))/2))+($RL$4*JO453*100*((100/MAX(EX$9:EX$497)+100/MAX(EZ$9:EZ$497))/2))+($RL$4*JP453*100*((100/MAX(EX$9:EX$497)+100/MAX(EZ$9:EZ$497))/2))+($RL$4*JQ453*100*((100/MAX(EX$9:EX$497)+100/MAX(EZ$9:EZ$497))/2))+($RL$4*JR453*100*((100/MAX(EX$9:EX$497)+100/MAX(EZ$9:EZ$497))/2))+($RL$4*JS453*100*((100/MAX(EX$9:EX$497)+100/MAX(EZ$9:EZ$497))/2))+($RL$4*JT453*100*((100/MAX(EX$9:EX$497)+100/MAX(EZ$9:EZ$497))/2))+($RL$4*JU453*100*((100/MAX(EX$9:EX$497)+100/MAX(EZ$9:EZ$497))/2))+($RL$4*JV453*100*((100/MAX(EX$9:EX$497)+100/MAX(EZ$9:EZ$497))/2))+($RL$4*JW453*100*((100/MAX(EX$9:EX$497)+100/MAX(EZ$9:EZ$497))/2))+($RL$4*JX453*100*((100/MAX(EX$9:EX$497)+100/MAX(EZ$9:EZ$497))/2))+($RL$4*JY453*100*((100/MAX(EX$9:EX$497)+100/MAX(EZ$9:EZ$497))/2))+($RL$4*JZ453*100*((100/MAX(EX$9:EX$497)+100/MAX(EZ$9:EZ$497))/2)))*$RW$3/2</f>
        <v>0</v>
      </c>
      <c r="RP453" s="119">
        <f>($RJ$3*KA453*100*100/MAX(FA$9:FA$497)) + ($RJ$3*KB453*100*100/MAX(FA$9:FA$497)/2) + ($RJ$3*KC453*100*100/MAX(FA$9:FA$497)/2) + ($RJ$3*KD453*100*100/MAX(FA$9:FA$497)/4) + ($RJ$3*KE453*100*100/MAX(FA$9:FA$497)/4)</f>
        <v>0</v>
      </c>
      <c r="RQ453" s="118">
        <f>($RL$4*KF453*100*((100/MAX(EX$9:EX$497)+100/MAX(EZ$9:EZ$497)))) * ($RO$3/2) + (($RL$4*KG453*100*((100/MAX(EX$9:EX$497)+100/MAX(EZ$9:EZ$497))))+($RL$4*KH453*100*((100/MAX(EX$9:EX$497)+100/MAX(EZ$9:EZ$497))))+($RL$4*KI453*100*((100/MAX(EX$9:EX$497)+100/MAX(EZ$9:EZ$497))))+($RL$4*KJ453*100*((100/MAX(EX$9:EX$497)+100/MAX(EZ$9:EZ$497))))+($RL$4*KK453*100*((100/MAX(EX$9:EX$497)+100/MAX(EZ$9:EZ$497))))+($RL$4*KL453*100*((100/MAX(EX$9:EX$497)+100/MAX(EZ$9:EZ$497))))+($RL$4*KM453*100*((100/MAX(EX$9:EX$497)+100/MAX(EZ$9:EZ$497))))+($RL$4*KN453*100*((100/MAX(EX$9:EX$497)+100/MAX(EZ$9:EZ$497))))+($RL$4*KO453*100*((100/MAX(EX$9:EX$497)+100/MAX(EZ$9:EZ$497))))+($RL$4*KP453*100*((100/MAX(EX$9:EX$497)+100/MAX(EZ$9:EZ$497))))+($RL$4*KQ453*100*((100/MAX(EX$9:EX$497)+100/MAX(EZ$9:EZ$497))))+($RL$4*KR453*100*((100/MAX(EX$9:EX$497)+100/MAX(EZ$9:EZ$497))))+($RL$4*KS453*100*((100/MAX(EX$9:EX$497)+100/MAX(EZ$9:EZ$497))))+($RL$4*KV453*100*((100/MAX(EX$9:EX$497)+100/MAX(EZ$9:EZ$497))))) * (($RO$3+$RO$4)/6)</f>
        <v>0</v>
      </c>
      <c r="RR453" s="115">
        <f>(($RL$4*KW453*100*((100/MAX(EX$9:EX$497)+100/MAX(EZ$9:EZ$497))))) * ($RO$3/2) + (($RL$4*KX453*100*((100/MAX(EX$9:EX$497)+100/MAX(EZ$9:EZ$497))))+($RL$4*KY453*100*((100/MAX(EX$9:EX$497)+100/MAX(EZ$9:EZ$497))))+($RL$4*KZ453*100*((100/MAX(EX$9:EX$497)+100/MAX(EZ$9:EZ$497))))+($RL$4*LA453*100*((100/MAX(EX$9:EX$497)+100/MAX(EZ$9:EZ$497))))+($RL$4*LB453*100*((100/MAX(EX$9:EX$497)+100/MAX(EZ$9:EZ$497))))+($RL$4*LC453*100*((100/MAX(EX$9:EX$497)+100/MAX(EZ$9:EZ$497))))) * (($RO$3+$RO$4)/6)</f>
        <v>0</v>
      </c>
      <c r="RS453" s="119">
        <f>(($RL$4*LD453*100*((100/MAX(EX$9:EX$497)+100/MAX(EZ$9:EZ$497))))+($RL$4*LE453*100*((100/MAX(EX$9:EX$497)+100/MAX(EZ$9:EZ$497))))) * (($RO$3+$RO$4)/6)</f>
        <v>0</v>
      </c>
      <c r="RT453" s="118">
        <f>($RJ$4*LH453*100*(100/MAX(EV$9:EV$497)))+($RJ$4*LI453*100*(100/MAX(EV$9:EV$497)))</f>
        <v>0</v>
      </c>
      <c r="RU453" s="119">
        <f>($RJ$4*LJ453*(100/MAX(EV$9:EV$497)))/2 + ($RL$3*LK453*(100/MAX(EW$9:EW$497))) + ($RJ$4*LL453*(100/MAX(EV$9:EV$497)))/4 + ($RL$3*LM453*(100/MAX(EW$9:EW$497)))</f>
        <v>0</v>
      </c>
      <c r="RV453" s="118">
        <f>($RJ$4*LN453*100*100/MAX(EV$9:EV$497)/2)+($RJ$4*LO453*100*100/MAX(EV$9:EV$497)/2)+($RJ$4*LP453*100*100/MAX(EV$9:EV$497))+($RJ$4*LQ453*100*100/MAX(EV$9:EV$497))+($RJ$4*LR453*100*100/MAX(EV$9:EV$497))</f>
        <v>0</v>
      </c>
      <c r="RW453" s="115">
        <f>($RJ$4*LS453*100*100/MAX(EV$9:EV$497)) + (($RJ$4*LT453*100*100/MAX(EV$9:EV$497))+($RJ$4*LU453*100*100/MAX(EV$9:EV$497))+($RJ$4*LV453*100*100/MAX(EV$9:EV$497))+($RJ$4*LW453*100*100/MAX(EV$9:EV$497))+($RJ$4*LX453*100*100/MAX(EV$9:EV$497))+($RJ$4*LY453*100*100/MAX(EV$9:EV$497))+($RJ$4*LZ453*100*100/MAX(EV$9:EV$497))+($RJ$4*MA453*100*100/MAX(EV$9:EV$497)))/2</f>
        <v>5.8988764044943833</v>
      </c>
      <c r="RX453" s="119">
        <f>($RJ$4*MB453*100*100/MAX(EV$9:EV$497))+($RJ$4*MC453*100*100/MAX(EV$9:EV$497))+($RJ$4*MD453*100*100/MAX(EV$9:EV$497))+($RJ$4*ME453*100*100/MAX(EV$9:EV$497))+($RJ$4*MF453*100*100/MAX(EV$9:EV$497))+($RJ$4*MG453*100*100/MAX(EV$9:EV$497))+($RJ$4*MH453*100*100/MAX(EV$9:EV$497))+($RJ$4*MI453*100*100/MAX(EV$9:EV$497))+($RJ$4*MJ453*100*100/MAX(EV$9:EV$497))+($RJ$4*MK453*100*100/MAX(EV$9:EV$497))+($RJ$4*ML453*100*100/MAX(EV$9:EV$497))+($RJ$4*MM453*100*100/MAX(EV$9:EV$497))+($RJ$4*MN453*100*100/MAX(EV$9:EV$497))</f>
        <v>0</v>
      </c>
      <c r="RY453" s="118">
        <f>($RJ$4*MQ453*100*100/MAX(EV$9:EV$497))/2 + (($RJ$4*MR453*100*100/MAX(EV$9:EV$497))+($RJ$4*MS453*100*100/MAX(EV$9:EV$497))+($RJ$4*MT453*100*100/MAX(EV$9:EV$497))+($RJ$4*MU453*100*100/MAX(EV$9:EV$497))+($RJ$4*MV453*100*100/MAX(EV$9:EV$497))+($RJ$4*MW453*100*100/MAX(EV$9:EV$497))+($RJ$4*MX453*100*100/MAX(EV$9:EV$497))+($RJ$4*MY453*100*100/MAX(EV$9:EV$497))+($RJ$4*MZ453*100*100/MAX(EV$9:EV$497))+($RJ$4*NA453*100*100/MAX(EV$9:EV$497))+($RJ$4*NB453*100*100/MAX(EV$9:EV$497))+($RJ$4*NC453*100*100/MAX(EV$9:EV$497))+($RJ$4*ND453*100*100/MAX(EV$9:EV$497))+($RJ$4*NG453*100*100/MAX(EV$9:EV$497)))/4</f>
        <v>0</v>
      </c>
      <c r="RZ453" s="115">
        <f>($RJ$4*NH453*100*100/MAX(EV$9:EV$497))/2 + (($RJ$4*NI453*100*100/MAX(EV$9:EV$497))+($RJ$4*NJ453*100*100/MAX(EV$9:EV$497))+($RJ$4*NK453*100*100/MAX(EV$9:EV$497))+($RJ$4*NL453*100*100/MAX(EV$9:EV$497))+($RJ$4*NM453*100*100/MAX(EV$9:EV$497))+($RJ$4*NN453*100*100/MAX(EV$9:EV$497)))/4</f>
        <v>0</v>
      </c>
      <c r="SA453" s="117">
        <f>(($RJ$4*NO453*100*100/MAX(EV$9:EV$497))+($RJ$4*NP453*100*100/MAX(EV$9:EV$497)))/4</f>
        <v>0</v>
      </c>
      <c r="SB453" s="118">
        <f t="shared" ref="SB453:SB460" si="1179">SUM(RG453:SA453)</f>
        <v>11.418876404494384</v>
      </c>
      <c r="SC453" s="115">
        <f t="shared" ref="SC453:SC460" si="1180">RG453 + RJ453 + RL453 + RM453 + RO453 + SUM(RQ453:RS453)/2 +  SUM(RT453:SA453)/5</f>
        <v>1.1797752808988766</v>
      </c>
      <c r="SD453" s="115">
        <f t="shared" ref="SD453:SD460" si="1181">(RH453+RK453+RL453/$RS$3*$RU$3+RN453)*$RY$3+RO453+SUM(RQ453:RS453)/5 + SUM(RT453:SA453)/4</f>
        <v>25.522719101123599</v>
      </c>
      <c r="SE453" s="115">
        <f t="shared" ref="SE453:SE460" si="1182">RG453+RJ453+RL453/$RS$3+RM453/$RS$4+RO453 + SUM(RQ453:RS453)/2 +  SUM(RT453:SA453)/5</f>
        <v>1.1797752808988766</v>
      </c>
      <c r="SF453" s="115">
        <f t="shared" ref="SF453:SF460" si="1183">RI453*$RY$4+RL453+RO453 + SUM(RQ453:RS453)/5 +  SUM(RT453:SA453)/4</f>
        <v>1.4747191011235958</v>
      </c>
      <c r="SG453" s="115">
        <f t="shared" ref="SG453:SG460" si="1184">RP453*2 + SUM(RT453:SA453)</f>
        <v>5.8988764044943833</v>
      </c>
      <c r="SH453" s="115">
        <f>ROUND(SB453/MAX(SB$9:SB$497)*100,0)</f>
        <v>14</v>
      </c>
      <c r="SI453" s="115">
        <f>ROUND(SC453/MAX(SC$9:SC$497)*100,0)</f>
        <v>2</v>
      </c>
      <c r="SJ453" s="115">
        <f>ROUND(SD453/MAX(SD$9:SD$497)*100,0)</f>
        <v>41</v>
      </c>
      <c r="SK453" s="115">
        <f>ROUND(SE453/MAX(SE$9:SE$497)*100,0)</f>
        <v>1</v>
      </c>
      <c r="SL453" s="115">
        <f>ROUND(SF453/MAX(SF$9:SF$497)*100,0)</f>
        <v>4</v>
      </c>
      <c r="SM453" s="121">
        <f>ROUND(SG453/MAX(SG$9:SG$497)*100,0)</f>
        <v>6</v>
      </c>
      <c r="SN453" s="115">
        <f>ROUND(AVERAGEIF($ES$9:$ES$497,$ES453,SH$9:SH$497),0)</f>
        <v>12</v>
      </c>
      <c r="SO453" s="115">
        <f>ROUND(AVERAGEIF($ES$9:$ES$497,$ES453,SI$9:SI$497),0)</f>
        <v>5</v>
      </c>
      <c r="SP453" s="115">
        <f>ROUND(AVERAGEIF($ES$9:$ES$497,$ES453,SJ$9:SJ$497),0)</f>
        <v>26</v>
      </c>
      <c r="SQ453" s="115">
        <f>ROUND(AVERAGEIF($ES$9:$ES$497,$ES453,SK$9:SK$497),0)</f>
        <v>6</v>
      </c>
      <c r="SR453" s="115">
        <f>ROUND(AVERAGEIF($ES$9:$ES$497,$ES453,SL$9:SL$497),0)</f>
        <v>8</v>
      </c>
      <c r="SS453" s="121">
        <f>ROUND(AVERAGEIF($ES$9:$ES$497,$ES453,SM$9:SM$497),0)</f>
        <v>4</v>
      </c>
      <c r="ST453" s="114">
        <f>RANK(SB453,SB$9:SB$497,0)</f>
        <v>234</v>
      </c>
      <c r="SU453" s="115">
        <f>RANK(SC453,SC$9:SC$497,0)</f>
        <v>231</v>
      </c>
      <c r="SV453" s="115">
        <f>RANK(SD453,SD$9:SD$497,0)</f>
        <v>24</v>
      </c>
      <c r="SW453" s="115">
        <f>RANK(SE453,SE$9:SE$497,0)</f>
        <v>231</v>
      </c>
      <c r="SX453" s="115">
        <f>RANK(SF453,SF$9:SF$497,0)</f>
        <v>185</v>
      </c>
      <c r="SY453" s="115">
        <f>RANK(SG453,SG$9:SG$497,0)</f>
        <v>154</v>
      </c>
      <c r="SZ453" s="115">
        <f>COUNTIFS(SB$9:SB$497,"&gt;"&amp;SB453,$ES$9:$ES$497,$ES453)+1</f>
        <v>31</v>
      </c>
      <c r="TA453" s="115">
        <f>COUNTIFS(SC$9:SC$497,"&gt;"&amp;SC453,$ES$9:$ES$497,$ES453)+1</f>
        <v>34</v>
      </c>
      <c r="TB453" s="115">
        <f>COUNTIFS(SD$9:SD$497,"&gt;"&amp;SD453,$ES$9:$ES$497,$ES453)+1</f>
        <v>22</v>
      </c>
      <c r="TC453" s="115">
        <f>COUNTIFS(SE$9:SE$497,"&gt;"&amp;SE453,$ES$9:$ES$497,$ES453)+1</f>
        <v>34</v>
      </c>
      <c r="TD453" s="115">
        <f>COUNTIFS(SF$9:SF$497,"&gt;"&amp;SF453,$ES$9:$ES$497,$ES453)+1</f>
        <v>34</v>
      </c>
      <c r="TE453" s="117">
        <f>COUNTIFS(SG$9:SG$497,"&gt;"&amp;SG453,$ES$9:$ES$497,$ES453)+1</f>
        <v>24</v>
      </c>
      <c r="TF453" s="118">
        <f t="shared" ref="TF453:TF460" si="1185">MAX(PH453:PM453)+SH453</f>
        <v>104</v>
      </c>
      <c r="TG453" s="115">
        <f t="shared" ref="TG453:TK460" si="1186">PH453+SI453</f>
        <v>68</v>
      </c>
      <c r="TH453" s="115">
        <f t="shared" si="1186"/>
        <v>131</v>
      </c>
      <c r="TI453" s="115">
        <f t="shared" si="1186"/>
        <v>86</v>
      </c>
      <c r="TJ453" s="115">
        <f t="shared" si="1186"/>
        <v>71</v>
      </c>
      <c r="TK453" s="115">
        <f t="shared" si="1186"/>
        <v>92</v>
      </c>
      <c r="TL453" s="117">
        <f t="shared" ref="TL453:TL460" si="1187">PM453+SM453</f>
        <v>85</v>
      </c>
      <c r="TM453" s="118">
        <f>ROUND(TF453/MAX(TF$9:TF$497)*100,0)</f>
        <v>58</v>
      </c>
      <c r="TN453" s="115">
        <f>ROUND(TG453/MAX(TG$9:TG$497)*100,0)</f>
        <v>37</v>
      </c>
      <c r="TO453" s="115">
        <f>ROUND(TH453/MAX(TH$9:TH$497)*100,0)</f>
        <v>72</v>
      </c>
      <c r="TP453" s="115">
        <f>ROUND(TI453/MAX(TI$9:TI$497)*100,0)</f>
        <v>48</v>
      </c>
      <c r="TQ453" s="115">
        <f>ROUND(TJ453/MAX(TJ$9:TJ$497)*100,0)</f>
        <v>36</v>
      </c>
      <c r="TR453" s="115">
        <f>ROUND(TK453/MAX(TK$9:TK$497)*100,0)</f>
        <v>47</v>
      </c>
      <c r="TS453" s="119">
        <f>ROUND(TL453/MAX(TL$9:TL$497)*100,0)</f>
        <v>43</v>
      </c>
      <c r="TT453" s="120">
        <f>RANK(TM453,TM$9:TM$497,0)</f>
        <v>113</v>
      </c>
      <c r="TU453" s="115">
        <f>RANK(TN453,TN$9:TN$497,0)</f>
        <v>148</v>
      </c>
      <c r="TV453" s="115">
        <f>RANK(TO453,TO$9:TO$497,0)</f>
        <v>11</v>
      </c>
      <c r="TW453" s="115">
        <f>RANK(TP453,TP$9:TP$497,0)</f>
        <v>93</v>
      </c>
      <c r="TX453" s="115">
        <f>RANK(TQ453,TQ$9:TQ$497,0)</f>
        <v>78</v>
      </c>
      <c r="TY453" s="115">
        <f>RANK(TR453,TR$9:TR$497,0)</f>
        <v>54</v>
      </c>
      <c r="TZ453" s="121">
        <f>RANK(TS453,TS$9:TS$497,0)</f>
        <v>50</v>
      </c>
      <c r="UA453" s="132"/>
      <c r="UB453" s="7" t="s">
        <v>1</v>
      </c>
    </row>
    <row r="454" spans="1:548" x14ac:dyDescent="0.15">
      <c r="A454" s="183">
        <v>446</v>
      </c>
      <c r="B454" s="200" t="s">
        <v>1639</v>
      </c>
      <c r="C454" s="143"/>
      <c r="D454" s="143"/>
      <c r="E454" s="161" t="s">
        <v>518</v>
      </c>
      <c r="F454" s="65">
        <v>120</v>
      </c>
      <c r="G454" s="65" t="s">
        <v>908</v>
      </c>
      <c r="H454" s="144" t="s">
        <v>1005</v>
      </c>
      <c r="I454" s="66" t="s">
        <v>521</v>
      </c>
      <c r="J454" s="67" t="s">
        <v>521</v>
      </c>
      <c r="K454" s="67" t="s">
        <v>521</v>
      </c>
      <c r="L454" s="67" t="s">
        <v>521</v>
      </c>
      <c r="M454" s="67" t="s">
        <v>521</v>
      </c>
      <c r="N454" s="67" t="s">
        <v>521</v>
      </c>
      <c r="O454" s="67" t="s">
        <v>521</v>
      </c>
      <c r="P454" s="67" t="s">
        <v>521</v>
      </c>
      <c r="Q454" s="67" t="s">
        <v>521</v>
      </c>
      <c r="R454" s="68" t="s">
        <v>521</v>
      </c>
      <c r="S454" s="69" t="s">
        <v>521</v>
      </c>
      <c r="T454" s="67" t="s">
        <v>521</v>
      </c>
      <c r="U454" s="67" t="s">
        <v>521</v>
      </c>
      <c r="V454" s="67" t="s">
        <v>521</v>
      </c>
      <c r="W454" s="67" t="s">
        <v>521</v>
      </c>
      <c r="X454" s="67" t="s">
        <v>521</v>
      </c>
      <c r="Y454" s="67" t="s">
        <v>521</v>
      </c>
      <c r="Z454" s="67" t="s">
        <v>521</v>
      </c>
      <c r="AA454" s="67" t="s">
        <v>521</v>
      </c>
      <c r="AB454" s="68" t="s">
        <v>521</v>
      </c>
      <c r="AC454" s="69" t="s">
        <v>521</v>
      </c>
      <c r="AD454" s="67" t="s">
        <v>521</v>
      </c>
      <c r="AE454" s="67" t="s">
        <v>521</v>
      </c>
      <c r="AF454" s="67" t="s">
        <v>521</v>
      </c>
      <c r="AG454" s="67" t="s">
        <v>521</v>
      </c>
      <c r="AH454" s="67" t="s">
        <v>521</v>
      </c>
      <c r="AI454" s="67" t="s">
        <v>521</v>
      </c>
      <c r="AJ454" s="67" t="s">
        <v>521</v>
      </c>
      <c r="AK454" s="67" t="s">
        <v>521</v>
      </c>
      <c r="AL454" s="68" t="s">
        <v>521</v>
      </c>
      <c r="AM454" s="69" t="s">
        <v>521</v>
      </c>
      <c r="AN454" s="67" t="s">
        <v>521</v>
      </c>
      <c r="AO454" s="67" t="s">
        <v>521</v>
      </c>
      <c r="AP454" s="67" t="s">
        <v>521</v>
      </c>
      <c r="AQ454" s="67" t="s">
        <v>521</v>
      </c>
      <c r="AR454" s="67" t="s">
        <v>521</v>
      </c>
      <c r="AS454" s="67" t="s">
        <v>521</v>
      </c>
      <c r="AT454" s="67" t="s">
        <v>521</v>
      </c>
      <c r="AU454" s="67" t="s">
        <v>521</v>
      </c>
      <c r="AV454" s="68" t="s">
        <v>521</v>
      </c>
      <c r="AW454" s="69" t="s">
        <v>521</v>
      </c>
      <c r="AX454" s="67" t="s">
        <v>521</v>
      </c>
      <c r="AY454" s="67" t="s">
        <v>521</v>
      </c>
      <c r="AZ454" s="67" t="s">
        <v>521</v>
      </c>
      <c r="BA454" s="67" t="s">
        <v>521</v>
      </c>
      <c r="BB454" s="67" t="s">
        <v>521</v>
      </c>
      <c r="BC454" s="67" t="s">
        <v>521</v>
      </c>
      <c r="BD454" s="67" t="s">
        <v>521</v>
      </c>
      <c r="BE454" s="67" t="s">
        <v>521</v>
      </c>
      <c r="BF454" s="68" t="s">
        <v>521</v>
      </c>
      <c r="BG454" s="69" t="s">
        <v>521</v>
      </c>
      <c r="BH454" s="67" t="s">
        <v>521</v>
      </c>
      <c r="BI454" s="67" t="s">
        <v>521</v>
      </c>
      <c r="BJ454" s="67" t="s">
        <v>521</v>
      </c>
      <c r="BK454" s="67" t="s">
        <v>521</v>
      </c>
      <c r="BL454" s="67" t="s">
        <v>521</v>
      </c>
      <c r="BM454" s="67" t="s">
        <v>521</v>
      </c>
      <c r="BN454" s="67" t="s">
        <v>521</v>
      </c>
      <c r="BO454" s="67" t="s">
        <v>521</v>
      </c>
      <c r="BP454" s="68" t="s">
        <v>521</v>
      </c>
      <c r="BQ454" s="70" t="s">
        <v>521</v>
      </c>
      <c r="BR454" s="67" t="s">
        <v>521</v>
      </c>
      <c r="BS454" s="67" t="s">
        <v>521</v>
      </c>
      <c r="BT454" s="67" t="s">
        <v>521</v>
      </c>
      <c r="BU454" s="67" t="s">
        <v>521</v>
      </c>
      <c r="BV454" s="67" t="s">
        <v>521</v>
      </c>
      <c r="BW454" s="67" t="s">
        <v>521</v>
      </c>
      <c r="BX454" s="67" t="s">
        <v>521</v>
      </c>
      <c r="BY454" s="67" t="s">
        <v>521</v>
      </c>
      <c r="BZ454" s="68" t="s">
        <v>521</v>
      </c>
      <c r="CA454" s="69" t="s">
        <v>521</v>
      </c>
      <c r="CB454" s="67" t="s">
        <v>521</v>
      </c>
      <c r="CC454" s="67" t="s">
        <v>521</v>
      </c>
      <c r="CD454" s="67" t="s">
        <v>521</v>
      </c>
      <c r="CE454" s="67" t="s">
        <v>521</v>
      </c>
      <c r="CF454" s="67" t="s">
        <v>521</v>
      </c>
      <c r="CG454" s="67" t="s">
        <v>521</v>
      </c>
      <c r="CH454" s="67" t="s">
        <v>521</v>
      </c>
      <c r="CI454" s="67" t="s">
        <v>521</v>
      </c>
      <c r="CJ454" s="68" t="s">
        <v>521</v>
      </c>
      <c r="CK454" s="69" t="s">
        <v>521</v>
      </c>
      <c r="CL454" s="67" t="s">
        <v>521</v>
      </c>
      <c r="CM454" s="67" t="s">
        <v>521</v>
      </c>
      <c r="CN454" s="67" t="s">
        <v>521</v>
      </c>
      <c r="CO454" s="67" t="s">
        <v>521</v>
      </c>
      <c r="CP454" s="67" t="s">
        <v>521</v>
      </c>
      <c r="CQ454" s="67" t="s">
        <v>521</v>
      </c>
      <c r="CR454" s="67" t="s">
        <v>521</v>
      </c>
      <c r="CS454" s="67" t="s">
        <v>521</v>
      </c>
      <c r="CT454" s="68" t="s">
        <v>521</v>
      </c>
      <c r="CU454" s="69" t="s">
        <v>521</v>
      </c>
      <c r="CV454" s="67" t="s">
        <v>521</v>
      </c>
      <c r="CW454" s="67" t="s">
        <v>521</v>
      </c>
      <c r="CX454" s="67" t="s">
        <v>521</v>
      </c>
      <c r="CY454" s="67" t="s">
        <v>521</v>
      </c>
      <c r="CZ454" s="67" t="s">
        <v>521</v>
      </c>
      <c r="DA454" s="67" t="s">
        <v>521</v>
      </c>
      <c r="DB454" s="67" t="s">
        <v>521</v>
      </c>
      <c r="DC454" s="67" t="s">
        <v>521</v>
      </c>
      <c r="DD454" s="68" t="s">
        <v>521</v>
      </c>
      <c r="DE454" s="69" t="s">
        <v>521</v>
      </c>
      <c r="DF454" s="71" t="s">
        <v>521</v>
      </c>
      <c r="DG454" s="67" t="s">
        <v>521</v>
      </c>
      <c r="DH454" s="67" t="s">
        <v>521</v>
      </c>
      <c r="DI454" s="67" t="s">
        <v>521</v>
      </c>
      <c r="DJ454" s="67" t="s">
        <v>521</v>
      </c>
      <c r="DK454" s="67" t="s">
        <v>521</v>
      </c>
      <c r="DL454" s="67" t="s">
        <v>521</v>
      </c>
      <c r="DM454" s="67" t="s">
        <v>521</v>
      </c>
      <c r="DN454" s="68" t="s">
        <v>521</v>
      </c>
      <c r="DO454" s="70" t="s">
        <v>521</v>
      </c>
      <c r="DP454" s="71" t="s">
        <v>521</v>
      </c>
      <c r="DQ454" s="67" t="s">
        <v>521</v>
      </c>
      <c r="DR454" s="67" t="s">
        <v>521</v>
      </c>
      <c r="DS454" s="67" t="s">
        <v>521</v>
      </c>
      <c r="DT454" s="67" t="s">
        <v>521</v>
      </c>
      <c r="DU454" s="67" t="s">
        <v>521</v>
      </c>
      <c r="DV454" s="67" t="s">
        <v>521</v>
      </c>
      <c r="DW454" s="67" t="s">
        <v>521</v>
      </c>
      <c r="DX454" s="72" t="s">
        <v>521</v>
      </c>
      <c r="DY454" s="146" t="s">
        <v>522</v>
      </c>
      <c r="DZ454" s="74">
        <v>3</v>
      </c>
      <c r="EA454" s="74">
        <v>4</v>
      </c>
      <c r="EB454" s="190">
        <v>4</v>
      </c>
      <c r="EC454" s="191">
        <v>5</v>
      </c>
      <c r="ED454" s="197" t="s">
        <v>522</v>
      </c>
      <c r="EE454" s="190">
        <f t="shared" si="1153"/>
        <v>3</v>
      </c>
      <c r="EF454" s="190">
        <f t="shared" si="1154"/>
        <v>12</v>
      </c>
      <c r="EG454" s="190">
        <f t="shared" si="1155"/>
        <v>48</v>
      </c>
      <c r="EH454" s="193">
        <f t="shared" si="1156"/>
        <v>240</v>
      </c>
      <c r="EI454" s="194">
        <v>10</v>
      </c>
      <c r="EJ454" s="190">
        <v>50</v>
      </c>
      <c r="EK454" s="190">
        <v>270</v>
      </c>
      <c r="EL454" s="190">
        <v>450</v>
      </c>
      <c r="EM454" s="191">
        <v>1350</v>
      </c>
      <c r="EN454" s="195">
        <v>1</v>
      </c>
      <c r="EO454" s="79">
        <f t="shared" si="1157"/>
        <v>1.6666666666666667</v>
      </c>
      <c r="EP454" s="79">
        <f t="shared" si="1158"/>
        <v>2.25</v>
      </c>
      <c r="EQ454" s="79">
        <f t="shared" si="1159"/>
        <v>0.9375</v>
      </c>
      <c r="ER454" s="80">
        <f t="shared" si="1160"/>
        <v>0.5625</v>
      </c>
      <c r="ES454" s="128" t="s">
        <v>534</v>
      </c>
      <c r="ET454" s="82"/>
      <c r="EU454" s="83">
        <v>4</v>
      </c>
      <c r="EV454" s="146">
        <v>81</v>
      </c>
      <c r="EW454" s="147">
        <v>38</v>
      </c>
      <c r="EX454" s="147">
        <v>110</v>
      </c>
      <c r="EY454" s="147">
        <v>42</v>
      </c>
      <c r="EZ454" s="147">
        <v>10</v>
      </c>
      <c r="FA454" s="147">
        <v>10</v>
      </c>
      <c r="FB454" s="147">
        <v>85</v>
      </c>
      <c r="FC454" s="147">
        <v>78</v>
      </c>
      <c r="FD454" s="74">
        <f t="shared" si="1161"/>
        <v>120</v>
      </c>
      <c r="FE454" s="84">
        <f t="shared" si="1162"/>
        <v>188</v>
      </c>
      <c r="FF454" s="73">
        <f>RANK(EV454,$EV$9:$EV$498,0)</f>
        <v>156</v>
      </c>
      <c r="FG454" s="74">
        <f>RANK(EW454,$EW$9:$EW$498,0)</f>
        <v>244</v>
      </c>
      <c r="FH454" s="74">
        <f>RANK(EX454,$EX$9:$EX$498,0)</f>
        <v>3</v>
      </c>
      <c r="FI454" s="74">
        <f>RANK(EY454,$EY$9:$EY$498,0)</f>
        <v>165</v>
      </c>
      <c r="FJ454" s="74">
        <f>RANK(EZ454,$EZ$9:$EZ$498,0)</f>
        <v>327</v>
      </c>
      <c r="FK454" s="74">
        <f>RANK(FA454,$FA$9:$FA$498,0)</f>
        <v>307</v>
      </c>
      <c r="FL454" s="74">
        <f>RANK(FB454,$FB$9:$FB$498,0)</f>
        <v>42</v>
      </c>
      <c r="FM454" s="74">
        <f>RANK(FC454,$FC$9:$FC$498,0)</f>
        <v>60</v>
      </c>
      <c r="FN454" s="74">
        <f>RANK(FD454,$FD$9:$FD$498,0)</f>
        <v>17</v>
      </c>
      <c r="FO454" s="84">
        <f>RANK(FE454,$FE$9:$FE$498,0)</f>
        <v>19</v>
      </c>
      <c r="FP454" s="73">
        <f>COUNTIFS($EV$9:$EV$498,"&gt;"&amp;EV454,$ES$9:$ES$498,ES454)+1</f>
        <v>34</v>
      </c>
      <c r="FQ454" s="74">
        <f>COUNTIFS($EW$9:$EW$498,"&gt;"&amp;EW454,$ES$9:$ES$498,ES454)+1</f>
        <v>23</v>
      </c>
      <c r="FR454" s="74">
        <f>COUNTIFS($EX$9:$EX$498,"&gt;"&amp;EX454,$ES$9:$ES$498,ES454)+1</f>
        <v>3</v>
      </c>
      <c r="FS454" s="74">
        <f>COUNTIFS($EY$9:$EY$498,"&gt;"&amp;EY454,$ES$9:$ES$498,ES454)+1</f>
        <v>33</v>
      </c>
      <c r="FT454" s="74">
        <f>COUNTIFS($EZ$9:$EZ$498,"&gt;"&amp;EZ454,$ES$9:$ES$498,ES454)+1</f>
        <v>38</v>
      </c>
      <c r="FU454" s="74">
        <f>COUNTIFS($FA$9:$FA$498,"&gt;"&amp;FA454,$ES$9:$ES$498,ES454)+1</f>
        <v>37</v>
      </c>
      <c r="FV454" s="74">
        <f>COUNTIFS($FB$9:$FB$498,"&gt;"&amp;FB454,$ES$9:$ES$498,ES454)+1</f>
        <v>6</v>
      </c>
      <c r="FW454" s="74">
        <f>COUNTIFS($FC$9:$FC$498,"&gt;"&amp;FC454,$ES$9:$ES$498,ES454)+1</f>
        <v>13</v>
      </c>
      <c r="FX454" s="74">
        <f>COUNTIFS($FD$9:$FD$498,"&gt;"&amp;FD454,$ES$9:$ES$498,ES454)+1</f>
        <v>3</v>
      </c>
      <c r="FY454" s="84">
        <f>COUNTIFS($FE$9:$FE$498,"&gt;"&amp;FE454,$ES$9:$ES$498,ES454)+1</f>
        <v>5</v>
      </c>
      <c r="FZ454" s="85">
        <f t="shared" si="1163"/>
        <v>0.68</v>
      </c>
      <c r="GA454" s="86">
        <f t="shared" si="1163"/>
        <v>0.32</v>
      </c>
      <c r="GB454" s="86">
        <f t="shared" si="1163"/>
        <v>0.92</v>
      </c>
      <c r="GC454" s="86">
        <f t="shared" si="1163"/>
        <v>0.35</v>
      </c>
      <c r="GD454" s="86">
        <f t="shared" si="1163"/>
        <v>0.08</v>
      </c>
      <c r="GE454" s="86">
        <f t="shared" si="1163"/>
        <v>0.08</v>
      </c>
      <c r="GF454" s="86">
        <f t="shared" si="1163"/>
        <v>0.71</v>
      </c>
      <c r="GG454" s="86">
        <f t="shared" si="1163"/>
        <v>0.65</v>
      </c>
      <c r="GH454" s="86">
        <f t="shared" si="1163"/>
        <v>1</v>
      </c>
      <c r="GI454" s="87">
        <f t="shared" si="1163"/>
        <v>1.57</v>
      </c>
      <c r="GJ454" s="85">
        <f>ROUND(((FZ454-AVERAGE(FZ$9:FZ$498))/STDEVP(FZ$9:FZ$498)*10+50),2)</f>
        <v>38.840000000000003</v>
      </c>
      <c r="GK454" s="86">
        <f>ROUND(((GA454-AVERAGE(GA$9:GA$498))/STDEVP(GA$9:GA$498)*10+50),2)</f>
        <v>38.93</v>
      </c>
      <c r="GL454" s="86">
        <f>ROUND(((GB454-AVERAGE(GB$9:GB$498))/STDEVP(GB$9:GB$498)*10+50),2)</f>
        <v>62.67</v>
      </c>
      <c r="GM454" s="86">
        <f>ROUND(((GC454-AVERAGE(GC$9:GC$498))/STDEVP(GC$9:GC$498)*10+50),2)</f>
        <v>41.17</v>
      </c>
      <c r="GN454" s="86">
        <f>ROUND(((GD454-AVERAGE(GD$9:GD$498))/STDEVP(GD$9:GD$498)*10+50),2)</f>
        <v>39.31</v>
      </c>
      <c r="GO454" s="86">
        <f>ROUND(((GE454-AVERAGE(GE$9:GE$498))/STDEVP(GE$9:GE$498)*10+50),2)</f>
        <v>40.26</v>
      </c>
      <c r="GP454" s="86">
        <f>ROUND(((GF454-AVERAGE(GF$9:GF$498))/STDEVP(GF$9:GF$498)*10+50),2)</f>
        <v>52.36</v>
      </c>
      <c r="GQ454" s="86">
        <f>ROUND(((GG454-AVERAGE(GG$9:GG$498))/STDEVP(GG$9:GG$498)*10+50),2)</f>
        <v>50.59</v>
      </c>
      <c r="GR454" s="86">
        <f>ROUND(((GH454-AVERAGE(GH$9:GH$498))/STDEVP(GH$9:GH$498)*10+50),2)</f>
        <v>50.92</v>
      </c>
      <c r="GS454" s="87">
        <f>ROUND(((GI454-AVERAGE(GI$9:GI$498))/STDEVP(GI$9:GI$498)*10+50),2)</f>
        <v>57.48</v>
      </c>
      <c r="GT454" s="73">
        <f>RANK(GJ454,$GJ$9:$GJ$498,0)</f>
        <v>373</v>
      </c>
      <c r="GU454" s="74">
        <f>RANK(GK454,$GK$9:$GK$498,0)</f>
        <v>390</v>
      </c>
      <c r="GV454" s="74">
        <f>RANK(GL454,$GL$9:$GL$498,0)</f>
        <v>52</v>
      </c>
      <c r="GW454" s="74">
        <f>RANK(GM454,$GM$9:$GM$498,0)</f>
        <v>361</v>
      </c>
      <c r="GX454" s="74">
        <f>RANK(GN454,$GN$9:$GN$498,0)</f>
        <v>434</v>
      </c>
      <c r="GY454" s="74">
        <f>RANK(GO454,$GO$9:$GO$498,0)</f>
        <v>434</v>
      </c>
      <c r="GZ454" s="74">
        <f>RANK(GP454,$GP$9:$GP$498,0)</f>
        <v>172</v>
      </c>
      <c r="HA454" s="74">
        <f>RANK(GQ454,$GQ$9:$GQ$498,0)</f>
        <v>203</v>
      </c>
      <c r="HB454" s="74">
        <f>RANK(GR454,$GR$9:$GR$498,0)</f>
        <v>165</v>
      </c>
      <c r="HC454" s="84">
        <f>RANK(GS454,$GS$9:$GS$498,0)</f>
        <v>96</v>
      </c>
      <c r="HD454" s="85">
        <f>ROUND(AVERAGEIF($ES$9:$ES$498,$ES454,$FZ$9:$FZ$498),2)</f>
        <v>0.95</v>
      </c>
      <c r="HE454" s="86">
        <f>ROUND(AVERAGEIF($ES$9:$ES$498,$ES454,$GA$9:$GA$498),2)</f>
        <v>0.38</v>
      </c>
      <c r="HF454" s="86">
        <f>ROUND(AVERAGEIF($ES$9:$ES$498,$ES454,$GB$9:$GB$498),2)</f>
        <v>0.82</v>
      </c>
      <c r="HG454" s="86">
        <f>ROUND(AVERAGEIF($ES$9:$ES$498,$ES454,$GC$9:$GC$498),2)</f>
        <v>0.44</v>
      </c>
      <c r="HH454" s="86">
        <f>ROUND(AVERAGEIF($ES$9:$ES$498,$ES454,$GD$9:$GD$498),2)</f>
        <v>0.15</v>
      </c>
      <c r="HI454" s="86">
        <f>ROUND(AVERAGEIF($ES$9:$ES$498,$ES454,$GE$9:$GE$498),2)</f>
        <v>0.14000000000000001</v>
      </c>
      <c r="HJ454" s="86">
        <f>ROUND(AVERAGEIF($ES$9:$ES$498,$ES454,$GF$9:$GF$498),2)</f>
        <v>0.74</v>
      </c>
      <c r="HK454" s="86">
        <f>ROUND(AVERAGEIF($ES$9:$ES$498,$ES454,$GG$9:$GG$498),2)</f>
        <v>0.85</v>
      </c>
      <c r="HL454" s="86">
        <f>ROUND(AVERAGEIF($ES$9:$ES$498,$ES454,$GH$9:$GH$498),2)</f>
        <v>0.97</v>
      </c>
      <c r="HM454" s="87">
        <f>ROUND(AVERAGEIF($ES$9:$ES$498,$ES454,$GI$9:$GI$498),2)</f>
        <v>1.67</v>
      </c>
      <c r="HN454" s="88">
        <f t="shared" si="1164"/>
        <v>-0.26999999999999991</v>
      </c>
      <c r="HO454" s="89">
        <f t="shared" si="1164"/>
        <v>-0.06</v>
      </c>
      <c r="HP454" s="89">
        <f t="shared" si="1164"/>
        <v>0.10000000000000009</v>
      </c>
      <c r="HQ454" s="89">
        <f t="shared" si="1164"/>
        <v>-9.0000000000000024E-2</v>
      </c>
      <c r="HR454" s="89">
        <f t="shared" si="1164"/>
        <v>-6.9999999999999993E-2</v>
      </c>
      <c r="HS454" s="89">
        <f t="shared" si="1164"/>
        <v>-6.0000000000000012E-2</v>
      </c>
      <c r="HT454" s="89">
        <f t="shared" si="1164"/>
        <v>-3.0000000000000027E-2</v>
      </c>
      <c r="HU454" s="89">
        <f t="shared" si="1164"/>
        <v>-0.19999999999999996</v>
      </c>
      <c r="HV454" s="89">
        <f t="shared" si="1164"/>
        <v>3.0000000000000027E-2</v>
      </c>
      <c r="HW454" s="90">
        <f t="shared" si="1164"/>
        <v>-9.9999999999999867E-2</v>
      </c>
      <c r="HX454" s="73">
        <f>COUNTIFS($FZ$9:$FZ$498,"&gt;"&amp;FZ454,$ES$9:$ES$498,$ES454)+1</f>
        <v>71</v>
      </c>
      <c r="HY454" s="74">
        <f>COUNTIFS($GA$9:$GA$498,"&gt;"&amp;GA454,$ES$9:$ES$498,$ES454)+1</f>
        <v>56</v>
      </c>
      <c r="HZ454" s="74">
        <f>COUNTIFS($GB$9:$GB$498,"&gt;"&amp;GB454,$ES$9:$ES$498,$ES454)+1</f>
        <v>20</v>
      </c>
      <c r="IA454" s="74">
        <f>COUNTIFS($GC$9:$GC$498,"&gt;"&amp;GC454,$ES$9:$ES$498,$ES454)+1</f>
        <v>68</v>
      </c>
      <c r="IB454" s="74">
        <f>COUNTIFS($GD$9:$GD$498,"&gt;"&amp;GD454,$ES$9:$ES$498,$ES454)+1</f>
        <v>81</v>
      </c>
      <c r="IC454" s="74">
        <f>COUNTIFS($GE$9:$GE$498,"&gt;"&amp;GE454,$ES$9:$ES$498,$ES454)+1</f>
        <v>81</v>
      </c>
      <c r="ID454" s="74">
        <f>COUNTIFS($GF$9:$GF$498,"&gt;"&amp;GF454,$ES$9:$ES$498,$ES454)+1</f>
        <v>52</v>
      </c>
      <c r="IE454" s="74">
        <f>COUNTIFS($GG$9:$GG$498,"&gt;"&amp;GG454,$ES$9:$ES$498,$ES454)+1</f>
        <v>55</v>
      </c>
      <c r="IF454" s="74">
        <f>COUNTIFS($GH$9:$GH$498,"&gt;"&amp;GH454,$ES$9:$ES$498,$ES454)+1</f>
        <v>31</v>
      </c>
      <c r="IG454" s="84">
        <f>COUNTIFS($GI$9:$GI$498,"&gt;"&amp;GI454,$ES$9:$ES$498,$ES454)+1</f>
        <v>46</v>
      </c>
      <c r="IH454" s="148">
        <v>0.03</v>
      </c>
      <c r="II454" s="149"/>
      <c r="IJ454" s="149"/>
      <c r="IK454" s="149"/>
      <c r="IL454" s="149"/>
      <c r="IM454" s="150"/>
      <c r="IN454" s="151"/>
      <c r="IO454" s="152"/>
      <c r="IP454" s="153"/>
      <c r="IQ454" s="149"/>
      <c r="IR454" s="149"/>
      <c r="IS454" s="149"/>
      <c r="IT454" s="149"/>
      <c r="IU454" s="149"/>
      <c r="IV454" s="149"/>
      <c r="IW454" s="154"/>
      <c r="IX454" s="151"/>
      <c r="IY454" s="149"/>
      <c r="IZ454" s="149"/>
      <c r="JA454" s="149"/>
      <c r="JB454" s="149"/>
      <c r="JC454" s="149"/>
      <c r="JD454" s="149"/>
      <c r="JE454" s="155"/>
      <c r="JF454" s="153"/>
      <c r="JG454" s="149"/>
      <c r="JH454" s="149"/>
      <c r="JI454" s="149"/>
      <c r="JJ454" s="149"/>
      <c r="JK454" s="149"/>
      <c r="JL454" s="149"/>
      <c r="JM454" s="154"/>
      <c r="JN454" s="151"/>
      <c r="JO454" s="149"/>
      <c r="JP454" s="149"/>
      <c r="JQ454" s="149"/>
      <c r="JR454" s="149"/>
      <c r="JS454" s="149"/>
      <c r="JT454" s="149"/>
      <c r="JU454" s="149">
        <v>0.1</v>
      </c>
      <c r="JV454" s="149"/>
      <c r="JW454" s="149"/>
      <c r="JX454" s="149"/>
      <c r="JY454" s="149"/>
      <c r="JZ454" s="155"/>
      <c r="KA454" s="151"/>
      <c r="KB454" s="149"/>
      <c r="KC454" s="149"/>
      <c r="KD454" s="149"/>
      <c r="KE454" s="155"/>
      <c r="KF454" s="153"/>
      <c r="KG454" s="149"/>
      <c r="KH454" s="149"/>
      <c r="KI454" s="149"/>
      <c r="KJ454" s="149"/>
      <c r="KK454" s="156"/>
      <c r="KL454" s="149"/>
      <c r="KM454" s="149"/>
      <c r="KN454" s="149"/>
      <c r="KO454" s="149"/>
      <c r="KP454" s="149"/>
      <c r="KQ454" s="149"/>
      <c r="KR454" s="149"/>
      <c r="KS454" s="154"/>
      <c r="KT454" s="154"/>
      <c r="KU454" s="154"/>
      <c r="KV454" s="154"/>
      <c r="KW454" s="151"/>
      <c r="KX454" s="149"/>
      <c r="KY454" s="149"/>
      <c r="KZ454" s="149"/>
      <c r="LA454" s="149"/>
      <c r="LB454" s="149"/>
      <c r="LC454" s="154"/>
      <c r="LD454" s="151"/>
      <c r="LE454" s="152"/>
      <c r="LF454" s="157"/>
      <c r="LG454" s="158"/>
      <c r="LH454" s="151"/>
      <c r="LI454" s="149"/>
      <c r="LJ454" s="147"/>
      <c r="LK454" s="147"/>
      <c r="LL454" s="147"/>
      <c r="LM454" s="159"/>
      <c r="LN454" s="153"/>
      <c r="LO454" s="149"/>
      <c r="LP454" s="149"/>
      <c r="LQ454" s="149"/>
      <c r="LR454" s="154"/>
      <c r="LS454" s="151"/>
      <c r="LT454" s="149"/>
      <c r="LU454" s="149"/>
      <c r="LV454" s="149"/>
      <c r="LW454" s="149"/>
      <c r="LX454" s="149"/>
      <c r="LY454" s="149"/>
      <c r="LZ454" s="149"/>
      <c r="MA454" s="155"/>
      <c r="MB454" s="153"/>
      <c r="MC454" s="149"/>
      <c r="MD454" s="149"/>
      <c r="ME454" s="149"/>
      <c r="MF454" s="149"/>
      <c r="MG454" s="149"/>
      <c r="MH454" s="149"/>
      <c r="MI454" s="149"/>
      <c r="MJ454" s="149"/>
      <c r="MK454" s="149"/>
      <c r="ML454" s="149"/>
      <c r="MM454" s="149"/>
      <c r="MN454" s="156"/>
      <c r="MO454" s="156"/>
      <c r="MP454" s="154"/>
      <c r="MQ454" s="151"/>
      <c r="MR454" s="149"/>
      <c r="MS454" s="149"/>
      <c r="MT454" s="149"/>
      <c r="MU454" s="149"/>
      <c r="MV454" s="156"/>
      <c r="MW454" s="149"/>
      <c r="MX454" s="149"/>
      <c r="MY454" s="149"/>
      <c r="MZ454" s="149"/>
      <c r="NA454" s="149">
        <v>0.05</v>
      </c>
      <c r="NB454" s="149"/>
      <c r="NC454" s="149"/>
      <c r="ND454" s="154"/>
      <c r="NE454" s="154"/>
      <c r="NF454" s="154"/>
      <c r="NG454" s="154"/>
      <c r="NH454" s="151"/>
      <c r="NI454" s="149"/>
      <c r="NJ454" s="149"/>
      <c r="NK454" s="149"/>
      <c r="NL454" s="149"/>
      <c r="NM454" s="149"/>
      <c r="NN454" s="94"/>
      <c r="NO454" s="151"/>
      <c r="NP454" s="160"/>
      <c r="NQ454" s="196" t="s">
        <v>1637</v>
      </c>
      <c r="NR454" s="196" t="s">
        <v>1644</v>
      </c>
      <c r="NS454" s="198"/>
      <c r="NT454" s="198"/>
      <c r="NU454" s="199" t="s">
        <v>1642</v>
      </c>
      <c r="NV454" s="186">
        <v>44637</v>
      </c>
      <c r="NW454" s="198" t="s">
        <v>1643</v>
      </c>
      <c r="NX454" s="133" t="s">
        <v>522</v>
      </c>
      <c r="NY454" s="138" t="s">
        <v>1138</v>
      </c>
      <c r="NZ454" s="198" t="s">
        <v>2150</v>
      </c>
      <c r="OA454" s="137" t="s">
        <v>2151</v>
      </c>
      <c r="OB454" s="137" t="s">
        <v>2152</v>
      </c>
      <c r="OC454" s="137" t="s">
        <v>2153</v>
      </c>
      <c r="OD454" s="110">
        <f t="shared" si="1165"/>
        <v>240</v>
      </c>
      <c r="OE454" s="109">
        <v>5</v>
      </c>
      <c r="OF454" s="110">
        <f t="shared" si="1166"/>
        <v>23</v>
      </c>
      <c r="OG454" s="109">
        <v>7</v>
      </c>
      <c r="OH454" s="111">
        <f>ROUND(AVERAGEIF($ES$9:$ES$497,$ES454,EV$9:EV$497),0)</f>
        <v>70</v>
      </c>
      <c r="OI454" s="112">
        <f>ROUND(AVERAGEIF($ES$9:$ES$497,$ES454,EW$9:EW$497),0)</f>
        <v>29</v>
      </c>
      <c r="OJ454" s="112">
        <f>ROUND(AVERAGEIF($ES$9:$ES$497,$ES454,EX$9:EX$497),0)</f>
        <v>62</v>
      </c>
      <c r="OK454" s="112">
        <f>ROUND(AVERAGEIF($ES$9:$ES$497,$ES454,EY$9:EY$497),0)</f>
        <v>34</v>
      </c>
      <c r="OL454" s="112">
        <f>ROUND(AVERAGEIF($ES$9:$ES$497,$ES454,EZ$9:EZ$497),0)</f>
        <v>10</v>
      </c>
      <c r="OM454" s="112">
        <f>ROUND(AVERAGEIF($ES$9:$ES$497,$ES454,FA$9:FA$497),0)</f>
        <v>10</v>
      </c>
      <c r="ON454" s="112">
        <f>ROUND(AVERAGEIF($ES$9:$ES$497,$ES454,FB$9:FB$497),0)</f>
        <v>53</v>
      </c>
      <c r="OO454" s="112">
        <f>ROUND(AVERAGEIF($ES$9:$ES$497,$ES454,FC$9:FC$497),0)</f>
        <v>56</v>
      </c>
      <c r="OP454" s="112">
        <f>ROUND(AVERAGEIF($ES$9:$ES$497,$ES454,FD$9:FD$497),0)</f>
        <v>72</v>
      </c>
      <c r="OQ454" s="113">
        <f>ROUND(AVERAGEIF($ES$9:$ES$497,$ES454,FE$9:FE$497),0)</f>
        <v>118</v>
      </c>
      <c r="OR454" s="114">
        <f>ROUND(EV454/MAX(EV$9:EV$497)*100,0)</f>
        <v>46</v>
      </c>
      <c r="OS454" s="115">
        <f>ROUND(EW454/MAX(EW$9:EW$497)*100,0)</f>
        <v>30</v>
      </c>
      <c r="OT454" s="115">
        <f>ROUND(EX454/MAX(EX$9:EX$497)*100,0)</f>
        <v>92</v>
      </c>
      <c r="OU454" s="115">
        <f>ROUND(EY454/MAX(EY$9:EY$497)*100,0)</f>
        <v>28</v>
      </c>
      <c r="OV454" s="115">
        <f>ROUND(EZ454/MAX(EZ$9:EZ$497)*100,0)</f>
        <v>8</v>
      </c>
      <c r="OW454" s="115">
        <f>ROUND(FA454/MAX(FA$9:FA$497)*100,0)</f>
        <v>9</v>
      </c>
      <c r="OX454" s="115">
        <f>ROUND(FB454/MAX(FB$9:FB$497)*100,0)</f>
        <v>63</v>
      </c>
      <c r="OY454" s="116">
        <f>ROUND(FC454/MAX(FC$9:FC$497)*100,0)</f>
        <v>54</v>
      </c>
      <c r="OZ454" s="115">
        <f>ROUND(FD454/MAX(FD$9:FD$497)*100,0)</f>
        <v>81</v>
      </c>
      <c r="PA454" s="117">
        <f>ROUND(FE454/MAX(FE$9:FE$497)*100,0)</f>
        <v>77</v>
      </c>
      <c r="PB454" s="118">
        <f t="shared" si="1167"/>
        <v>636</v>
      </c>
      <c r="PC454" s="115">
        <f t="shared" si="1168"/>
        <v>384</v>
      </c>
      <c r="PD454" s="115">
        <f t="shared" si="1169"/>
        <v>660</v>
      </c>
      <c r="PE454" s="115">
        <f t="shared" si="1170"/>
        <v>744</v>
      </c>
      <c r="PF454" s="115">
        <f t="shared" si="1171"/>
        <v>363</v>
      </c>
      <c r="PG454" s="119">
        <f t="shared" si="1172"/>
        <v>298</v>
      </c>
      <c r="PH454" s="118">
        <f>ROUND(PB454/MAX(PB$9:PB$497)*100,0)</f>
        <v>76</v>
      </c>
      <c r="PI454" s="115">
        <f>ROUND(PC454/MAX(PC$9:PC$497)*100,0)</f>
        <v>46</v>
      </c>
      <c r="PJ454" s="115">
        <f>ROUND(PD454/MAX(PD$9:PD$497)*100,0)</f>
        <v>70</v>
      </c>
      <c r="PK454" s="115">
        <f>ROUND(PE454/MAX(PE$9:PE$497)*100,0)</f>
        <v>74</v>
      </c>
      <c r="PL454" s="115">
        <f>ROUND(PF454/MAX(PF$9:PF$497)*100,0)</f>
        <v>51</v>
      </c>
      <c r="PM454" s="119">
        <f>ROUND(PG454/MAX(PG$9:PG$497)*100,0)</f>
        <v>44</v>
      </c>
      <c r="PN454" s="118">
        <f>RANK(PH454,PH$9:PH$497,0)</f>
        <v>34</v>
      </c>
      <c r="PO454" s="115">
        <f>RANK(PI454,PI$9:PI$497,0)</f>
        <v>160</v>
      </c>
      <c r="PP454" s="115">
        <f>RANK(PJ454,PJ$9:PJ$497,0)</f>
        <v>67</v>
      </c>
      <c r="PQ454" s="115">
        <f>RANK(PK454,PK$9:PK$497,0)</f>
        <v>30</v>
      </c>
      <c r="PR454" s="115">
        <f>RANK(PL454,PL$9:PL$497,0)</f>
        <v>194</v>
      </c>
      <c r="PS454" s="119">
        <f>RANK(PM454,PM$9:PM$497,0)</f>
        <v>205</v>
      </c>
      <c r="PT454" s="120">
        <f>ROUND(FZ454/MAX(FZ$9:FZ$497)*100,0)</f>
        <v>37</v>
      </c>
      <c r="PU454" s="115">
        <f>ROUND(GA454/MAX(GA$9:GA$497)*100,0)</f>
        <v>18</v>
      </c>
      <c r="PV454" s="115">
        <f>ROUND(GB454/MAX(GB$9:GB$497)*100,0)</f>
        <v>67</v>
      </c>
      <c r="PW454" s="115">
        <f>ROUND(GC454/MAX(GC$9:GC$497)*100,0)</f>
        <v>28</v>
      </c>
      <c r="PX454" s="115">
        <f>ROUND(GD454/MAX(GD$9:GD$497)*100,0)</f>
        <v>4</v>
      </c>
      <c r="PY454" s="115">
        <f>ROUND(GE454/MAX(GE$9:GE$497)*100,0)</f>
        <v>5</v>
      </c>
      <c r="PZ454" s="115">
        <f>ROUND(GF454/MAX(GF$9:GF$497)*100,0)</f>
        <v>33</v>
      </c>
      <c r="QA454" s="116">
        <f>ROUND(GG454/MAX(GG$9:GG$497)*100,0)</f>
        <v>36</v>
      </c>
      <c r="QB454" s="115">
        <f>ROUND(GH454/MAX(GH$9:GH$497)*100,0)</f>
        <v>44</v>
      </c>
      <c r="QC454" s="121">
        <f>ROUND(GI454/MAX(GI$9:GI$497)*100,0)</f>
        <v>50</v>
      </c>
      <c r="QD454" s="120">
        <f>ROUND(AVERAGEIF($ES$9:$ES$497,$ES454,PT$9:PT$497),0)</f>
        <v>52</v>
      </c>
      <c r="QE454" s="120">
        <f>ROUND(AVERAGEIF($ES$9:$ES$497,$ES454,PU$9:PU$497),0)</f>
        <v>21</v>
      </c>
      <c r="QF454" s="120">
        <f>ROUND(AVERAGEIF($ES$9:$ES$497,$ES454,PV$9:PV$497),0)</f>
        <v>60</v>
      </c>
      <c r="QG454" s="120">
        <f>ROUND(AVERAGEIF($ES$9:$ES$497,$ES454,PW$9:PW$497),0)</f>
        <v>35</v>
      </c>
      <c r="QH454" s="120">
        <f>ROUND(AVERAGEIF($ES$9:$ES$497,$ES454,PX$9:PX$497),0)</f>
        <v>8</v>
      </c>
      <c r="QI454" s="120">
        <f>ROUND(AVERAGEIF($ES$9:$ES$497,$ES454,PY$9:PY$497),0)</f>
        <v>9</v>
      </c>
      <c r="QJ454" s="120">
        <f>ROUND(AVERAGEIF($ES$9:$ES$497,$ES454,PZ$9:PZ$497),0)</f>
        <v>35</v>
      </c>
      <c r="QK454" s="120">
        <f>ROUND(AVERAGEIF($ES$9:$ES$497,$ES454,QA$9:QA$497),0)</f>
        <v>46</v>
      </c>
      <c r="QL454" s="120">
        <f>ROUND(AVERAGEIF($ES$9:$ES$497,$ES454,QB$9:QB$497),0)</f>
        <v>43</v>
      </c>
      <c r="QM454" s="120">
        <f>ROUND(AVERAGEIF($ES$9:$ES$497,$ES454,QC$9:QC$497),0)</f>
        <v>53</v>
      </c>
      <c r="QN454" s="114">
        <f t="shared" si="1173"/>
        <v>508</v>
      </c>
      <c r="QO454" s="115">
        <f t="shared" si="1174"/>
        <v>256</v>
      </c>
      <c r="QP454" s="115">
        <f t="shared" si="1175"/>
        <v>524</v>
      </c>
      <c r="QQ454" s="115">
        <f t="shared" si="1176"/>
        <v>616</v>
      </c>
      <c r="QR454" s="115">
        <f t="shared" si="1177"/>
        <v>339</v>
      </c>
      <c r="QS454" s="119">
        <f t="shared" si="1178"/>
        <v>219</v>
      </c>
      <c r="QT454" s="114">
        <f>ROUND((QN454-MIN(QN$9:QN$497))/(MAX(QN$9:QN$497)-MIN(QN$9:QN$497))*100,0)</f>
        <v>44</v>
      </c>
      <c r="QU454" s="115">
        <f>ROUND((QO454-MIN(QO$9:QO$497))/(MAX(QO$9:QO$497)-MIN(QO$9:QO$497))*100,0)</f>
        <v>7</v>
      </c>
      <c r="QV454" s="115">
        <f>ROUND((QP454-MIN(QP$9:QP$497))/(MAX(QP$9:QP$497)-MIN(QP$9:QP$497))*100,0)</f>
        <v>25</v>
      </c>
      <c r="QW454" s="115">
        <f>ROUND((QQ454-MIN(QQ$9:QQ$497))/(MAX(QQ$9:QQ$497)-MIN(QQ$9:QQ$497))*100,0)</f>
        <v>41</v>
      </c>
      <c r="QX454" s="115">
        <f>ROUND((QR454-MIN(QR$9:QR$497))/(MAX(QR$9:QR$497)-MIN(QR$9:QR$497))*100,0)</f>
        <v>16</v>
      </c>
      <c r="QY454" s="115">
        <f>ROUND((QS454-MIN(QS$9:QS$497))/(MAX(QS$9:QS$497)-MIN(QS$9:QS$497))*100,0)</f>
        <v>10</v>
      </c>
      <c r="QZ454" s="114">
        <f>RANK(QN454,QN$9:QN$497,0)</f>
        <v>156</v>
      </c>
      <c r="RA454" s="115">
        <f>RANK(QO454,QO$9:QO$497,0)</f>
        <v>412</v>
      </c>
      <c r="RB454" s="115">
        <f>RANK(QP454,QP$9:QP$497,0)</f>
        <v>274</v>
      </c>
      <c r="RC454" s="115">
        <f>RANK(QQ454,QQ$9:QQ$497,0)</f>
        <v>153</v>
      </c>
      <c r="RD454" s="115">
        <f>RANK(QR454,QR$9:QR$497,0)</f>
        <v>412</v>
      </c>
      <c r="RE454" s="115">
        <f>RANK(QS454,QS$9:QS$497,0)</f>
        <v>418</v>
      </c>
      <c r="RF454" s="122"/>
      <c r="RG454" s="115">
        <f>($RH$3*(IH454+IJ454)*100*100/MAX(EX$9:EX$497)*$RO$3) +($RH$3*(II454+IJ454)*100*100/MAX(EX$9:EX$497)*$RO$4) + ($RH$3*IK454*100*100/MAX(EX$9:EX$497)*0.098)</f>
        <v>8.0374999999999996</v>
      </c>
      <c r="RH454" s="115">
        <f>($RH$4*IL454*100*100/MAX(EZ$9:EZ$497))*$RQ$3</f>
        <v>0</v>
      </c>
      <c r="RI454" s="115">
        <f>($RH$3*IM454*100*100/MAX(EY$9:EY$497))*$RQ$4</f>
        <v>0</v>
      </c>
      <c r="RJ454" s="115">
        <f>($RH$3*IN454*100*100/MAX(EX$9:EX$497))</f>
        <v>0</v>
      </c>
      <c r="RK454" s="115">
        <f>($RH$4*IO454*100*100/MAX(EZ$9:EZ$497))*$RQ$3</f>
        <v>0</v>
      </c>
      <c r="RL454" s="115">
        <f>(($RL$4*IP454*100*((100/MAX(EX$9:EX$497)+100/MAX(EZ$9:EZ$497))/2))+($RL$4*IQ454*100*((100/MAX(EX$9:EX$497)+100/MAX(EZ$9:EZ$497))/2))+($RL$4*IR454*100*((100/MAX(EX$9:EX$497)+100/MAX(EZ$9:EZ$497))/2))+($RL$4*IS454*100*((100/MAX(EX$9:EX$497)+100/MAX(EZ$9:EZ$497))/2))+($RL$4*IT454*100*((100/MAX(EX$9:EX$497)+100/MAX(EZ$9:EZ$497))/2))+($RL$4*IU454*100*((100/MAX(EX$9:EX$497)+100/MAX(EZ$9:EZ$497))/2))+($RL$4*IV454*100*((100/MAX(EX$9:EX$497)+100/MAX(EZ$9:EZ$497))/2))+($RL$4*IW454*100*((100/MAX(EX$9:EX$497)+100/MAX(EZ$9:EZ$497))/2)))*$RS$3</f>
        <v>0</v>
      </c>
      <c r="RM454" s="115">
        <f>(($RH$3*IX454*100*100/MAX(EX$9:EX$497))+($RH$3*IY454*100*100/MAX(EX$9:EX$497))+($RH$3*IZ454*100*100/MAX(EX$9:EX$497))+($RH$3*JA454*100*100/MAX(EX$9:EX$497))+($RH$3*JB454*100*100/MAX(EX$9:EX$497))+($RH$3*JC454*100*100/MAX(EX$9:EX$497))+($RH$3*JD454*100*100/MAX(EX$9:EX$497))+($RH$3*JE454*100*100/MAX(EX$9:EX$497)))*$RS$4</f>
        <v>0</v>
      </c>
      <c r="RN454" s="115">
        <f>(($RH$4*JF454*100*100/MAX(EZ$9:EZ$497)) + ($RH$4*JG454*100*100/MAX(EZ$9:EZ$497)) + ($RH$4*JH454*100*100/MAX(EZ$9:EZ$497)) + ($RH$4*JI454*100*100/MAX(EZ$9:EZ$497)) + ($RH$4*JJ454*100*100/MAX(EZ$9:EZ$497)) + ($RH$4*JK454*100*100/MAX(EZ$9:EZ$497)) + ($RH$4*JL454*100*100/MAX(EZ$9:EZ$497)) + ($RH$4*JM454*100*100/MAX(EZ$9:EZ$497)))*$RU$3</f>
        <v>0</v>
      </c>
      <c r="RO454" s="115">
        <f>(($RL$4*JN454*100*((100/MAX(EX$9:EX$497)+100/MAX(EZ$9:EZ$497))/2))+($RL$4*JO454*100*((100/MAX(EX$9:EX$497)+100/MAX(EZ$9:EZ$497))/2))+($RL$4*JP454*100*((100/MAX(EX$9:EX$497)+100/MAX(EZ$9:EZ$497))/2))+($RL$4*JQ454*100*((100/MAX(EX$9:EX$497)+100/MAX(EZ$9:EZ$497))/2))+($RL$4*JR454*100*((100/MAX(EX$9:EX$497)+100/MAX(EZ$9:EZ$497))/2))+($RL$4*JS454*100*((100/MAX(EX$9:EX$497)+100/MAX(EZ$9:EZ$497))/2))+($RL$4*JT454*100*((100/MAX(EX$9:EX$497)+100/MAX(EZ$9:EZ$497))/2))+($RL$4*JU454*100*((100/MAX(EX$9:EX$497)+100/MAX(EZ$9:EZ$497))/2))+($RL$4*JV454*100*((100/MAX(EX$9:EX$497)+100/MAX(EZ$9:EZ$497))/2))+($RL$4*JW454*100*((100/MAX(EX$9:EX$497)+100/MAX(EZ$9:EZ$497))/2))+($RL$4*JX454*100*((100/MAX(EX$9:EX$497)+100/MAX(EZ$9:EZ$497))/2))+($RL$4*JY454*100*((100/MAX(EX$9:EX$497)+100/MAX(EZ$9:EZ$497))/2))+($RL$4*JZ454*100*((100/MAX(EX$9:EX$497)+100/MAX(EZ$9:EZ$497))/2)))*$RW$3/2</f>
        <v>5.2266666666666675</v>
      </c>
      <c r="RP454" s="119">
        <f>($RJ$3*KA454*100*100/MAX(FA$9:FA$497)) + ($RJ$3*KB454*100*100/MAX(FA$9:FA$497)/2) + ($RJ$3*KC454*100*100/MAX(FA$9:FA$497)/2) + ($RJ$3*KD454*100*100/MAX(FA$9:FA$497)/4) + ($RJ$3*KE454*100*100/MAX(FA$9:FA$497)/4)</f>
        <v>0</v>
      </c>
      <c r="RQ454" s="118">
        <f>($RL$4*KF454*100*((100/MAX(EX$9:EX$497)+100/MAX(EZ$9:EZ$497)))) * ($RO$3/2) + (($RL$4*KG454*100*((100/MAX(EX$9:EX$497)+100/MAX(EZ$9:EZ$497))))+($RL$4*KH454*100*((100/MAX(EX$9:EX$497)+100/MAX(EZ$9:EZ$497))))+($RL$4*KI454*100*((100/MAX(EX$9:EX$497)+100/MAX(EZ$9:EZ$497))))+($RL$4*KJ454*100*((100/MAX(EX$9:EX$497)+100/MAX(EZ$9:EZ$497))))+($RL$4*KK454*100*((100/MAX(EX$9:EX$497)+100/MAX(EZ$9:EZ$497))))+($RL$4*KL454*100*((100/MAX(EX$9:EX$497)+100/MAX(EZ$9:EZ$497))))+($RL$4*KM454*100*((100/MAX(EX$9:EX$497)+100/MAX(EZ$9:EZ$497))))+($RL$4*KN454*100*((100/MAX(EX$9:EX$497)+100/MAX(EZ$9:EZ$497))))+($RL$4*KO454*100*((100/MAX(EX$9:EX$497)+100/MAX(EZ$9:EZ$497))))+($RL$4*KP454*100*((100/MAX(EX$9:EX$497)+100/MAX(EZ$9:EZ$497))))+($RL$4*KQ454*100*((100/MAX(EX$9:EX$497)+100/MAX(EZ$9:EZ$497))))+($RL$4*KR454*100*((100/MAX(EX$9:EX$497)+100/MAX(EZ$9:EZ$497))))+($RL$4*KS454*100*((100/MAX(EX$9:EX$497)+100/MAX(EZ$9:EZ$497))))+($RL$4*KV454*100*((100/MAX(EX$9:EX$497)+100/MAX(EZ$9:EZ$497))))) * (($RO$3+$RO$4)/6)</f>
        <v>0</v>
      </c>
      <c r="RR454" s="115">
        <f>(($RL$4*KW454*100*((100/MAX(EX$9:EX$497)+100/MAX(EZ$9:EZ$497))))) * ($RO$3/2) + (($RL$4*KX454*100*((100/MAX(EX$9:EX$497)+100/MAX(EZ$9:EZ$497))))+($RL$4*KY454*100*((100/MAX(EX$9:EX$497)+100/MAX(EZ$9:EZ$497))))+($RL$4*KZ454*100*((100/MAX(EX$9:EX$497)+100/MAX(EZ$9:EZ$497))))+($RL$4*LA454*100*((100/MAX(EX$9:EX$497)+100/MAX(EZ$9:EZ$497))))+($RL$4*LB454*100*((100/MAX(EX$9:EX$497)+100/MAX(EZ$9:EZ$497))))+($RL$4*LC454*100*((100/MAX(EX$9:EX$497)+100/MAX(EZ$9:EZ$497))))) * (($RO$3+$RO$4)/6)</f>
        <v>0</v>
      </c>
      <c r="RS454" s="119">
        <f>(($RL$4*LD454*100*((100/MAX(EX$9:EX$497)+100/MAX(EZ$9:EZ$497))))+($RL$4*LE454*100*((100/MAX(EX$9:EX$497)+100/MAX(EZ$9:EZ$497))))) * (($RO$3+$RO$4)/6)</f>
        <v>0</v>
      </c>
      <c r="RT454" s="118">
        <f>($RJ$4*LH454*100*(100/MAX(EV$9:EV$497)))+($RJ$4*LI454*100*(100/MAX(EV$9:EV$497)))</f>
        <v>0</v>
      </c>
      <c r="RU454" s="119">
        <f>($RJ$4*LJ454*(100/MAX(EV$9:EV$497)))/2 + ($RL$3*LK454*(100/MAX(EW$9:EW$497))) + ($RJ$4*LL454*(100/MAX(EV$9:EV$497)))/4 + ($RL$3*LM454*(100/MAX(EW$9:EW$497)))</f>
        <v>0</v>
      </c>
      <c r="RV454" s="118">
        <f>($RJ$4*LN454*100*100/MAX(EV$9:EV$497)/2)+($RJ$4*LO454*100*100/MAX(EV$9:EV$497)/2)+($RJ$4*LP454*100*100/MAX(EV$9:EV$497))+($RJ$4*LQ454*100*100/MAX(EV$9:EV$497))+($RJ$4*LR454*100*100/MAX(EV$9:EV$497))</f>
        <v>0</v>
      </c>
      <c r="RW454" s="115">
        <f>($RJ$4*LS454*100*100/MAX(EV$9:EV$497)) + (($RJ$4*LT454*100*100/MAX(EV$9:EV$497))+($RJ$4*LU454*100*100/MAX(EV$9:EV$497))+($RJ$4*LV454*100*100/MAX(EV$9:EV$497))+($RJ$4*LW454*100*100/MAX(EV$9:EV$497))+($RJ$4*LX454*100*100/MAX(EV$9:EV$497))+($RJ$4*LY454*100*100/MAX(EV$9:EV$497))+($RJ$4*LZ454*100*100/MAX(EV$9:EV$497))+($RJ$4*MA454*100*100/MAX(EV$9:EV$497)))/2</f>
        <v>0</v>
      </c>
      <c r="RX454" s="119">
        <f>($RJ$4*MB454*100*100/MAX(EV$9:EV$497))+($RJ$4*MC454*100*100/MAX(EV$9:EV$497))+($RJ$4*MD454*100*100/MAX(EV$9:EV$497))+($RJ$4*ME454*100*100/MAX(EV$9:EV$497))+($RJ$4*MF454*100*100/MAX(EV$9:EV$497))+($RJ$4*MG454*100*100/MAX(EV$9:EV$497))+($RJ$4*MH454*100*100/MAX(EV$9:EV$497))+($RJ$4*MI454*100*100/MAX(EV$9:EV$497))+($RJ$4*MJ454*100*100/MAX(EV$9:EV$497))+($RJ$4*MK454*100*100/MAX(EV$9:EV$497))+($RJ$4*ML454*100*100/MAX(EV$9:EV$497))+($RJ$4*MM454*100*100/MAX(EV$9:EV$497))+($RJ$4*MN454*100*100/MAX(EV$9:EV$497))</f>
        <v>0</v>
      </c>
      <c r="RY454" s="118">
        <f>($RJ$4*MQ454*100*100/MAX(EV$9:EV$497))/2 + (($RJ$4*MR454*100*100/MAX(EV$9:EV$497))+($RJ$4*MS454*100*100/MAX(EV$9:EV$497))+($RJ$4*MT454*100*100/MAX(EV$9:EV$497))+($RJ$4*MU454*100*100/MAX(EV$9:EV$497))+($RJ$4*MV454*100*100/MAX(EV$9:EV$497))+($RJ$4*MW454*100*100/MAX(EV$9:EV$497))+($RJ$4*MX454*100*100/MAX(EV$9:EV$497))+($RJ$4*MY454*100*100/MAX(EV$9:EV$497))+($RJ$4*MZ454*100*100/MAX(EV$9:EV$497))+($RJ$4*NA454*100*100/MAX(EV$9:EV$497))+($RJ$4*NB454*100*100/MAX(EV$9:EV$497))+($RJ$4*NC454*100*100/MAX(EV$9:EV$497))+($RJ$4*ND454*100*100/MAX(EV$9:EV$497))+($RJ$4*NG454*100*100/MAX(EV$9:EV$497)))/4</f>
        <v>2.106741573033708</v>
      </c>
      <c r="RZ454" s="115">
        <f>($RJ$4*NH454*100*100/MAX(EV$9:EV$497))/2 + (($RJ$4*NI454*100*100/MAX(EV$9:EV$497))+($RJ$4*NJ454*100*100/MAX(EV$9:EV$497))+($RJ$4*NK454*100*100/MAX(EV$9:EV$497))+($RJ$4*NL454*100*100/MAX(EV$9:EV$497))+($RJ$4*NM454*100*100/MAX(EV$9:EV$497))+($RJ$4*NN454*100*100/MAX(EV$9:EV$497)))/4</f>
        <v>0</v>
      </c>
      <c r="SA454" s="117">
        <f>(($RJ$4*NO454*100*100/MAX(EV$9:EV$497))+($RJ$4*NP454*100*100/MAX(EV$9:EV$497)))/4</f>
        <v>0</v>
      </c>
      <c r="SB454" s="118">
        <f t="shared" si="1179"/>
        <v>15.370908239700377</v>
      </c>
      <c r="SC454" s="115">
        <f t="shared" si="1180"/>
        <v>13.68551498127341</v>
      </c>
      <c r="SD454" s="115">
        <f t="shared" si="1181"/>
        <v>5.7533520599250947</v>
      </c>
      <c r="SE454" s="115">
        <f t="shared" si="1182"/>
        <v>13.68551498127341</v>
      </c>
      <c r="SF454" s="115">
        <f t="shared" si="1183"/>
        <v>5.7533520599250947</v>
      </c>
      <c r="SG454" s="115">
        <f t="shared" si="1184"/>
        <v>2.106741573033708</v>
      </c>
      <c r="SH454" s="115">
        <f>ROUND(SB454/MAX(SB$9:SB$497)*100,0)</f>
        <v>19</v>
      </c>
      <c r="SI454" s="115">
        <f>ROUND(SC454/MAX(SC$9:SC$497)*100,0)</f>
        <v>21</v>
      </c>
      <c r="SJ454" s="115">
        <f>ROUND(SD454/MAX(SD$9:SD$497)*100,0)</f>
        <v>9</v>
      </c>
      <c r="SK454" s="115">
        <f>ROUND(SE454/MAX(SE$9:SE$497)*100,0)</f>
        <v>11</v>
      </c>
      <c r="SL454" s="115">
        <f>ROUND(SF454/MAX(SF$9:SF$497)*100,0)</f>
        <v>14</v>
      </c>
      <c r="SM454" s="121">
        <f>ROUND(SG454/MAX(SG$9:SG$497)*100,0)</f>
        <v>2</v>
      </c>
      <c r="SN454" s="115">
        <f>ROUND(AVERAGEIF($ES$9:$ES$497,$ES454,SH$9:SH$497),0)</f>
        <v>26</v>
      </c>
      <c r="SO454" s="115">
        <f>ROUND(AVERAGEIF($ES$9:$ES$497,$ES454,SI$9:SI$497),0)</f>
        <v>26</v>
      </c>
      <c r="SP454" s="115">
        <f>ROUND(AVERAGEIF($ES$9:$ES$497,$ES454,SJ$9:SJ$497),0)</f>
        <v>3</v>
      </c>
      <c r="SQ454" s="115">
        <f>ROUND(AVERAGEIF($ES$9:$ES$497,$ES454,SK$9:SK$497),0)</f>
        <v>21</v>
      </c>
      <c r="SR454" s="115">
        <f>ROUND(AVERAGEIF($ES$9:$ES$497,$ES454,SL$9:SL$497),0)</f>
        <v>5</v>
      </c>
      <c r="SS454" s="121">
        <f>ROUND(AVERAGEIF($ES$9:$ES$497,$ES454,SM$9:SM$497),0)</f>
        <v>5</v>
      </c>
      <c r="ST454" s="114">
        <f>RANK(SB454,SB$9:SB$497,0)</f>
        <v>208</v>
      </c>
      <c r="SU454" s="115">
        <f>RANK(SC454,SC$9:SC$497,0)</f>
        <v>144</v>
      </c>
      <c r="SV454" s="115">
        <f>RANK(SD454,SD$9:SD$497,0)</f>
        <v>92</v>
      </c>
      <c r="SW454" s="115">
        <f>RANK(SE454,SE$9:SE$497,0)</f>
        <v>153</v>
      </c>
      <c r="SX454" s="115">
        <f>RANK(SF454,SF$9:SF$497,0)</f>
        <v>43</v>
      </c>
      <c r="SY454" s="115">
        <f>RANK(SG454,SG$9:SG$497,0)</f>
        <v>237</v>
      </c>
      <c r="SZ454" s="115">
        <f>COUNTIFS(SB$9:SB$497,"&gt;"&amp;SB454,$ES$9:$ES$497,$ES454)+1</f>
        <v>48</v>
      </c>
      <c r="TA454" s="115">
        <f>COUNTIFS(SC$9:SC$497,"&gt;"&amp;SC454,$ES$9:$ES$497,$ES454)+1</f>
        <v>47</v>
      </c>
      <c r="TB454" s="115">
        <f>COUNTIFS(SD$9:SD$497,"&gt;"&amp;SD454,$ES$9:$ES$497,$ES454)+1</f>
        <v>6</v>
      </c>
      <c r="TC454" s="115">
        <f>COUNTIFS(SE$9:SE$497,"&gt;"&amp;SE454,$ES$9:$ES$497,$ES454)+1</f>
        <v>48</v>
      </c>
      <c r="TD454" s="115">
        <f>COUNTIFS(SF$9:SF$497,"&gt;"&amp;SF454,$ES$9:$ES$497,$ES454)+1</f>
        <v>6</v>
      </c>
      <c r="TE454" s="117">
        <f>COUNTIFS(SG$9:SG$497,"&gt;"&amp;SG454,$ES$9:$ES$497,$ES454)+1</f>
        <v>43</v>
      </c>
      <c r="TF454" s="118">
        <f t="shared" si="1185"/>
        <v>95</v>
      </c>
      <c r="TG454" s="115">
        <f t="shared" si="1186"/>
        <v>97</v>
      </c>
      <c r="TH454" s="115">
        <f t="shared" si="1186"/>
        <v>55</v>
      </c>
      <c r="TI454" s="115">
        <f t="shared" si="1186"/>
        <v>81</v>
      </c>
      <c r="TJ454" s="115">
        <f t="shared" si="1186"/>
        <v>88</v>
      </c>
      <c r="TK454" s="115">
        <f t="shared" si="1186"/>
        <v>53</v>
      </c>
      <c r="TL454" s="117">
        <f t="shared" si="1187"/>
        <v>46</v>
      </c>
      <c r="TM454" s="118">
        <f>ROUND(TF454/MAX(TF$9:TF$497)*100,0)</f>
        <v>53</v>
      </c>
      <c r="TN454" s="115">
        <f>ROUND(TG454/MAX(TG$9:TG$497)*100,0)</f>
        <v>53</v>
      </c>
      <c r="TO454" s="115">
        <f>ROUND(TH454/MAX(TH$9:TH$497)*100,0)</f>
        <v>30</v>
      </c>
      <c r="TP454" s="115">
        <f>ROUND(TI454/MAX(TI$9:TI$497)*100,0)</f>
        <v>45</v>
      </c>
      <c r="TQ454" s="115">
        <f>ROUND(TJ454/MAX(TJ$9:TJ$497)*100,0)</f>
        <v>45</v>
      </c>
      <c r="TR454" s="115">
        <f>ROUND(TK454/MAX(TK$9:TK$497)*100,0)</f>
        <v>27</v>
      </c>
      <c r="TS454" s="119">
        <f>ROUND(TL454/MAX(TL$9:TL$497)*100,0)</f>
        <v>23</v>
      </c>
      <c r="TT454" s="120">
        <f>RANK(TM454,TM$9:TM$497,0)</f>
        <v>137</v>
      </c>
      <c r="TU454" s="115">
        <f>RANK(TN454,TN$9:TN$497,0)</f>
        <v>81</v>
      </c>
      <c r="TV454" s="115">
        <f>RANK(TO454,TO$9:TO$497,0)</f>
        <v>143</v>
      </c>
      <c r="TW454" s="115">
        <f>RANK(TP454,TP$9:TP$497,0)</f>
        <v>107</v>
      </c>
      <c r="TX454" s="115">
        <f>RANK(TQ454,TQ$9:TQ$497,0)</f>
        <v>30</v>
      </c>
      <c r="TY454" s="115">
        <f>RANK(TR454,TR$9:TR$497,0)</f>
        <v>217</v>
      </c>
      <c r="TZ454" s="121">
        <f>RANK(TS454,TS$9:TS$497,0)</f>
        <v>231</v>
      </c>
      <c r="UA454" s="132"/>
      <c r="UB454" s="7" t="s">
        <v>1</v>
      </c>
    </row>
    <row r="455" spans="1:548" x14ac:dyDescent="0.15">
      <c r="A455" s="183">
        <v>447</v>
      </c>
      <c r="B455" s="200" t="s">
        <v>1644</v>
      </c>
      <c r="C455" s="143"/>
      <c r="D455" s="143"/>
      <c r="E455" s="161" t="s">
        <v>518</v>
      </c>
      <c r="F455" s="65">
        <v>39</v>
      </c>
      <c r="G455" s="65" t="s">
        <v>2144</v>
      </c>
      <c r="H455" s="65" t="s">
        <v>927</v>
      </c>
      <c r="I455" s="66" t="s">
        <v>521</v>
      </c>
      <c r="J455" s="67" t="s">
        <v>521</v>
      </c>
      <c r="K455" s="67" t="s">
        <v>521</v>
      </c>
      <c r="L455" s="67" t="s">
        <v>521</v>
      </c>
      <c r="M455" s="67" t="s">
        <v>521</v>
      </c>
      <c r="N455" s="67" t="s">
        <v>521</v>
      </c>
      <c r="O455" s="67" t="s">
        <v>521</v>
      </c>
      <c r="P455" s="67" t="s">
        <v>521</v>
      </c>
      <c r="Q455" s="67" t="s">
        <v>521</v>
      </c>
      <c r="R455" s="68" t="s">
        <v>521</v>
      </c>
      <c r="S455" s="69" t="s">
        <v>521</v>
      </c>
      <c r="T455" s="67" t="s">
        <v>521</v>
      </c>
      <c r="U455" s="67" t="s">
        <v>521</v>
      </c>
      <c r="V455" s="67" t="s">
        <v>521</v>
      </c>
      <c r="W455" s="67" t="s">
        <v>521</v>
      </c>
      <c r="X455" s="67" t="s">
        <v>521</v>
      </c>
      <c r="Y455" s="67" t="s">
        <v>521</v>
      </c>
      <c r="Z455" s="67" t="s">
        <v>521</v>
      </c>
      <c r="AA455" s="67" t="s">
        <v>521</v>
      </c>
      <c r="AB455" s="68" t="s">
        <v>521</v>
      </c>
      <c r="AC455" s="69" t="s">
        <v>521</v>
      </c>
      <c r="AD455" s="67" t="s">
        <v>521</v>
      </c>
      <c r="AE455" s="67" t="s">
        <v>521</v>
      </c>
      <c r="AF455" s="67" t="s">
        <v>521</v>
      </c>
      <c r="AG455" s="67" t="s">
        <v>521</v>
      </c>
      <c r="AH455" s="67" t="s">
        <v>521</v>
      </c>
      <c r="AI455" s="67" t="s">
        <v>521</v>
      </c>
      <c r="AJ455" s="67" t="s">
        <v>521</v>
      </c>
      <c r="AK455" s="67" t="s">
        <v>521</v>
      </c>
      <c r="AL455" s="68" t="s">
        <v>521</v>
      </c>
      <c r="AM455" s="69" t="s">
        <v>521</v>
      </c>
      <c r="AN455" s="67" t="s">
        <v>521</v>
      </c>
      <c r="AO455" s="67" t="s">
        <v>521</v>
      </c>
      <c r="AP455" s="67" t="s">
        <v>521</v>
      </c>
      <c r="AQ455" s="67" t="s">
        <v>521</v>
      </c>
      <c r="AR455" s="67" t="s">
        <v>521</v>
      </c>
      <c r="AS455" s="67" t="s">
        <v>521</v>
      </c>
      <c r="AT455" s="67" t="s">
        <v>521</v>
      </c>
      <c r="AU455" s="67" t="s">
        <v>521</v>
      </c>
      <c r="AV455" s="68" t="s">
        <v>521</v>
      </c>
      <c r="AW455" s="69" t="s">
        <v>521</v>
      </c>
      <c r="AX455" s="67" t="s">
        <v>521</v>
      </c>
      <c r="AY455" s="67" t="s">
        <v>521</v>
      </c>
      <c r="AZ455" s="67" t="s">
        <v>521</v>
      </c>
      <c r="BA455" s="67" t="s">
        <v>521</v>
      </c>
      <c r="BB455" s="67" t="s">
        <v>521</v>
      </c>
      <c r="BC455" s="67" t="s">
        <v>521</v>
      </c>
      <c r="BD455" s="67" t="s">
        <v>521</v>
      </c>
      <c r="BE455" s="67" t="s">
        <v>521</v>
      </c>
      <c r="BF455" s="68" t="s">
        <v>521</v>
      </c>
      <c r="BG455" s="69" t="s">
        <v>521</v>
      </c>
      <c r="BH455" s="67" t="s">
        <v>521</v>
      </c>
      <c r="BI455" s="67" t="s">
        <v>521</v>
      </c>
      <c r="BJ455" s="67" t="s">
        <v>521</v>
      </c>
      <c r="BK455" s="67" t="s">
        <v>521</v>
      </c>
      <c r="BL455" s="67" t="s">
        <v>521</v>
      </c>
      <c r="BM455" s="67" t="s">
        <v>521</v>
      </c>
      <c r="BN455" s="67" t="s">
        <v>521</v>
      </c>
      <c r="BO455" s="67" t="s">
        <v>521</v>
      </c>
      <c r="BP455" s="68" t="s">
        <v>521</v>
      </c>
      <c r="BQ455" s="70" t="s">
        <v>521</v>
      </c>
      <c r="BR455" s="67" t="s">
        <v>521</v>
      </c>
      <c r="BS455" s="67" t="s">
        <v>521</v>
      </c>
      <c r="BT455" s="67" t="s">
        <v>521</v>
      </c>
      <c r="BU455" s="67" t="s">
        <v>521</v>
      </c>
      <c r="BV455" s="67" t="s">
        <v>521</v>
      </c>
      <c r="BW455" s="67" t="s">
        <v>521</v>
      </c>
      <c r="BX455" s="67" t="s">
        <v>521</v>
      </c>
      <c r="BY455" s="67" t="s">
        <v>521</v>
      </c>
      <c r="BZ455" s="68" t="s">
        <v>521</v>
      </c>
      <c r="CA455" s="69" t="s">
        <v>521</v>
      </c>
      <c r="CB455" s="67" t="s">
        <v>521</v>
      </c>
      <c r="CC455" s="67" t="s">
        <v>521</v>
      </c>
      <c r="CD455" s="67" t="s">
        <v>521</v>
      </c>
      <c r="CE455" s="67" t="s">
        <v>521</v>
      </c>
      <c r="CF455" s="67" t="s">
        <v>521</v>
      </c>
      <c r="CG455" s="67" t="s">
        <v>521</v>
      </c>
      <c r="CH455" s="67" t="s">
        <v>521</v>
      </c>
      <c r="CI455" s="67" t="s">
        <v>521</v>
      </c>
      <c r="CJ455" s="68" t="s">
        <v>521</v>
      </c>
      <c r="CK455" s="69" t="s">
        <v>521</v>
      </c>
      <c r="CL455" s="67" t="s">
        <v>521</v>
      </c>
      <c r="CM455" s="67" t="s">
        <v>521</v>
      </c>
      <c r="CN455" s="67" t="s">
        <v>521</v>
      </c>
      <c r="CO455" s="67" t="s">
        <v>521</v>
      </c>
      <c r="CP455" s="67" t="s">
        <v>521</v>
      </c>
      <c r="CQ455" s="67" t="s">
        <v>521</v>
      </c>
      <c r="CR455" s="67" t="s">
        <v>521</v>
      </c>
      <c r="CS455" s="67" t="s">
        <v>521</v>
      </c>
      <c r="CT455" s="68" t="s">
        <v>521</v>
      </c>
      <c r="CU455" s="69" t="s">
        <v>521</v>
      </c>
      <c r="CV455" s="67" t="s">
        <v>521</v>
      </c>
      <c r="CW455" s="67" t="s">
        <v>521</v>
      </c>
      <c r="CX455" s="67" t="s">
        <v>521</v>
      </c>
      <c r="CY455" s="67" t="s">
        <v>521</v>
      </c>
      <c r="CZ455" s="67" t="s">
        <v>521</v>
      </c>
      <c r="DA455" s="67" t="s">
        <v>521</v>
      </c>
      <c r="DB455" s="67" t="s">
        <v>521</v>
      </c>
      <c r="DC455" s="67" t="s">
        <v>521</v>
      </c>
      <c r="DD455" s="68" t="s">
        <v>521</v>
      </c>
      <c r="DE455" s="69" t="s">
        <v>521</v>
      </c>
      <c r="DF455" s="71" t="s">
        <v>521</v>
      </c>
      <c r="DG455" s="67" t="s">
        <v>521</v>
      </c>
      <c r="DH455" s="67" t="s">
        <v>521</v>
      </c>
      <c r="DI455" s="67" t="s">
        <v>521</v>
      </c>
      <c r="DJ455" s="67" t="s">
        <v>521</v>
      </c>
      <c r="DK455" s="67" t="s">
        <v>521</v>
      </c>
      <c r="DL455" s="67" t="s">
        <v>521</v>
      </c>
      <c r="DM455" s="67" t="s">
        <v>521</v>
      </c>
      <c r="DN455" s="68" t="s">
        <v>521</v>
      </c>
      <c r="DO455" s="70" t="s">
        <v>521</v>
      </c>
      <c r="DP455" s="71" t="s">
        <v>521</v>
      </c>
      <c r="DQ455" s="67" t="s">
        <v>521</v>
      </c>
      <c r="DR455" s="67" t="s">
        <v>521</v>
      </c>
      <c r="DS455" s="67" t="s">
        <v>521</v>
      </c>
      <c r="DT455" s="67" t="s">
        <v>521</v>
      </c>
      <c r="DU455" s="67" t="s">
        <v>521</v>
      </c>
      <c r="DV455" s="67" t="s">
        <v>521</v>
      </c>
      <c r="DW455" s="67" t="s">
        <v>521</v>
      </c>
      <c r="DX455" s="72" t="s">
        <v>521</v>
      </c>
      <c r="DY455" s="146" t="s">
        <v>522</v>
      </c>
      <c r="DZ455" s="147">
        <v>2</v>
      </c>
      <c r="EA455" s="147">
        <v>3</v>
      </c>
      <c r="EB455" s="147">
        <v>3</v>
      </c>
      <c r="EC455" s="158">
        <v>4</v>
      </c>
      <c r="ED455" s="168" t="s">
        <v>522</v>
      </c>
      <c r="EE455" s="74">
        <f t="shared" si="1153"/>
        <v>2</v>
      </c>
      <c r="EF455" s="74">
        <f t="shared" si="1154"/>
        <v>6</v>
      </c>
      <c r="EG455" s="74">
        <f t="shared" si="1155"/>
        <v>18</v>
      </c>
      <c r="EH455" s="77">
        <f t="shared" si="1156"/>
        <v>72</v>
      </c>
      <c r="EI455" s="146">
        <v>150</v>
      </c>
      <c r="EJ455" s="147">
        <v>230</v>
      </c>
      <c r="EK455" s="147">
        <v>450</v>
      </c>
      <c r="EL455" s="147">
        <v>750</v>
      </c>
      <c r="EM455" s="158">
        <v>2250</v>
      </c>
      <c r="EN455" s="78">
        <v>1</v>
      </c>
      <c r="EO455" s="79">
        <f t="shared" si="1157"/>
        <v>0.76666666666666672</v>
      </c>
      <c r="EP455" s="79">
        <f t="shared" si="1158"/>
        <v>0.5</v>
      </c>
      <c r="EQ455" s="79">
        <f t="shared" si="1159"/>
        <v>0.27777777777777773</v>
      </c>
      <c r="ER455" s="80">
        <f t="shared" si="1160"/>
        <v>0.20833333333333334</v>
      </c>
      <c r="ES455" s="128" t="s">
        <v>523</v>
      </c>
      <c r="ET455" s="82"/>
      <c r="EU455" s="83">
        <v>4</v>
      </c>
      <c r="EV455" s="146">
        <v>26</v>
      </c>
      <c r="EW455" s="147">
        <v>10</v>
      </c>
      <c r="EX455" s="147">
        <v>36</v>
      </c>
      <c r="EY455" s="147">
        <v>15</v>
      </c>
      <c r="EZ455" s="147">
        <v>9</v>
      </c>
      <c r="FA455" s="147">
        <v>6</v>
      </c>
      <c r="FB455" s="147">
        <v>15</v>
      </c>
      <c r="FC455" s="147">
        <v>3</v>
      </c>
      <c r="FD455" s="74">
        <f t="shared" si="1161"/>
        <v>45</v>
      </c>
      <c r="FE455" s="84">
        <f t="shared" si="1162"/>
        <v>39</v>
      </c>
      <c r="FF455" s="73">
        <f>RANK(EV455,$EV$9:$EV$497,0)</f>
        <v>381</v>
      </c>
      <c r="FG455" s="74">
        <f>RANK(EW455,$EW$9:$EW$497,0)</f>
        <v>404</v>
      </c>
      <c r="FH455" s="74">
        <f>RANK(EX455,$EX$9:$EX$497,0)</f>
        <v>196</v>
      </c>
      <c r="FI455" s="74">
        <f>RANK(EY455,$EY$9:$EY$497,0)</f>
        <v>353</v>
      </c>
      <c r="FJ455" s="74">
        <f>RANK(EZ455,$EZ$9:$EZ$497,0)</f>
        <v>348</v>
      </c>
      <c r="FK455" s="74">
        <f>RANK(FA455,$FA$9:$FA$497,0)</f>
        <v>374</v>
      </c>
      <c r="FL455" s="74">
        <f>RANK(FB455,$FB$9:$FB$497,0)</f>
        <v>352</v>
      </c>
      <c r="FM455" s="74">
        <f>RANK(FC455,$FC$9:$FC$497,0)</f>
        <v>427</v>
      </c>
      <c r="FN455" s="74">
        <f>RANK(FD455,$FD$9:$FD$497,0)</f>
        <v>303</v>
      </c>
      <c r="FO455" s="84">
        <f>RANK(FE455,$FE$9:$FE$497,0)</f>
        <v>342</v>
      </c>
      <c r="FP455" s="73">
        <f>COUNTIFS($EV$9:$EV$497,"&gt;"&amp;EV455,$ES$9:$ES$497,ES455)+1</f>
        <v>90</v>
      </c>
      <c r="FQ455" s="74">
        <f>COUNTIFS($EW$9:$EW$497,"&gt;"&amp;EW455,$ES$9:$ES$497,ES455)+1</f>
        <v>86</v>
      </c>
      <c r="FR455" s="74">
        <f>COUNTIFS($EX$9:$EX$497,"&gt;"&amp;EX455,$ES$9:$ES$497,ES455)+1</f>
        <v>54</v>
      </c>
      <c r="FS455" s="74">
        <f>COUNTIFS($EY$9:$EY$497,"&gt;"&amp;EY455,$ES$9:$ES$497,ES455)+1</f>
        <v>89</v>
      </c>
      <c r="FT455" s="74">
        <f>COUNTIFS($EZ$9:$EZ$497,"&gt;"&amp;EZ455,$ES$9:$ES$497,ES455)+1</f>
        <v>77</v>
      </c>
      <c r="FU455" s="74">
        <f>COUNTIFS($FA$9:$FA$497,"&gt;"&amp;FA455,$ES$9:$ES$497,ES455)+1</f>
        <v>75</v>
      </c>
      <c r="FV455" s="74">
        <f>COUNTIFS($FB$9:$FB$497,"&gt;"&amp;FB455,$ES$9:$ES$497,ES455)+1</f>
        <v>52</v>
      </c>
      <c r="FW455" s="74">
        <f>COUNTIFS($FC$9:$FC$497,"&gt;"&amp;FC455,$ES$9:$ES$497,ES455)+1</f>
        <v>87</v>
      </c>
      <c r="FX455" s="74">
        <f>COUNTIFS($FD$9:$FD$497,"&gt;"&amp;FD455,$ES$9:$ES$497,ES455)+1</f>
        <v>62</v>
      </c>
      <c r="FY455" s="84">
        <f>COUNTIFS($FE$9:$FE$497,"&gt;"&amp;FE455,$ES$9:$ES$497,ES455)+1</f>
        <v>64</v>
      </c>
      <c r="FZ455" s="85">
        <f t="shared" si="1163"/>
        <v>0.67</v>
      </c>
      <c r="GA455" s="86">
        <f t="shared" si="1163"/>
        <v>0.26</v>
      </c>
      <c r="GB455" s="86">
        <f t="shared" si="1163"/>
        <v>0.92</v>
      </c>
      <c r="GC455" s="86">
        <f t="shared" si="1163"/>
        <v>0.38</v>
      </c>
      <c r="GD455" s="86">
        <f t="shared" si="1163"/>
        <v>0.23</v>
      </c>
      <c r="GE455" s="86">
        <f t="shared" si="1163"/>
        <v>0.15</v>
      </c>
      <c r="GF455" s="86">
        <f t="shared" si="1163"/>
        <v>0.38</v>
      </c>
      <c r="GG455" s="86">
        <f t="shared" si="1163"/>
        <v>0.08</v>
      </c>
      <c r="GH455" s="86">
        <f t="shared" si="1163"/>
        <v>1.1499999999999999</v>
      </c>
      <c r="GI455" s="87">
        <f t="shared" si="1163"/>
        <v>1</v>
      </c>
      <c r="GJ455" s="85">
        <f t="shared" ref="GJ455:GS455" si="1188">ROUND(((FZ455-AVERAGE(FZ$9:FZ$497))/STDEVP(FZ$9:FZ$497)*10+50),2)</f>
        <v>38.450000000000003</v>
      </c>
      <c r="GK455" s="86">
        <f t="shared" si="1188"/>
        <v>37.14</v>
      </c>
      <c r="GL455" s="86">
        <f t="shared" si="1188"/>
        <v>62.67</v>
      </c>
      <c r="GM455" s="86">
        <f t="shared" si="1188"/>
        <v>42.68</v>
      </c>
      <c r="GN455" s="86">
        <f t="shared" si="1188"/>
        <v>44.44</v>
      </c>
      <c r="GO455" s="86">
        <f t="shared" si="1188"/>
        <v>42.8</v>
      </c>
      <c r="GP455" s="86">
        <f t="shared" si="1188"/>
        <v>41.97</v>
      </c>
      <c r="GQ455" s="86">
        <f t="shared" si="1188"/>
        <v>32.76</v>
      </c>
      <c r="GR455" s="86">
        <f t="shared" si="1188"/>
        <v>56.39</v>
      </c>
      <c r="GS455" s="87">
        <f t="shared" si="1188"/>
        <v>45.51</v>
      </c>
      <c r="GT455" s="73">
        <f>RANK(GJ455,$GJ$9:$GJ$497,0)</f>
        <v>381</v>
      </c>
      <c r="GU455" s="74">
        <f>RANK(GK455,$GK$9:$GK$497,0)</f>
        <v>425</v>
      </c>
      <c r="GV455" s="74">
        <f>RANK(GL455,$GL$9:$GL$497,0)</f>
        <v>52</v>
      </c>
      <c r="GW455" s="74">
        <f>RANK(GM455,$GM$9:$GM$497,0)</f>
        <v>341</v>
      </c>
      <c r="GX455" s="74">
        <f>RANK(GN455,$GN$9:$GN$497,0)</f>
        <v>296</v>
      </c>
      <c r="GY455" s="74">
        <f>RANK(GO455,$GO$9:$GO$497,0)</f>
        <v>340</v>
      </c>
      <c r="GZ455" s="74">
        <f>RANK(GP455,$GP$9:$GP$497,0)</f>
        <v>327</v>
      </c>
      <c r="HA455" s="74">
        <f>RANK(GQ455,$GQ$9:$GQ$497,0)</f>
        <v>440</v>
      </c>
      <c r="HB455" s="74">
        <f>RANK(GR455,$GR$9:$GR$497,0)</f>
        <v>92</v>
      </c>
      <c r="HC455" s="84">
        <f>RANK(GS455,$GS$9:$GS$497,0)</f>
        <v>262</v>
      </c>
      <c r="HD455" s="85">
        <f>ROUND(AVERAGEIF($ES$9:$ES$497,$ES455,$FZ$9:$FZ$497),2)</f>
        <v>1.1399999999999999</v>
      </c>
      <c r="HE455" s="86">
        <f>ROUND(AVERAGEIF($ES$9:$ES$497,$ES455,$GA$9:$GA$497),2)</f>
        <v>0.46</v>
      </c>
      <c r="HF455" s="86">
        <f>ROUND(AVERAGEIF($ES$9:$ES$497,$ES455,$GB$9:$GB$497),2)</f>
        <v>0.65</v>
      </c>
      <c r="HG455" s="86">
        <f>ROUND(AVERAGEIF($ES$9:$ES$497,$ES455,$GC$9:$GC$497),2)</f>
        <v>0.74</v>
      </c>
      <c r="HH455" s="86">
        <f>ROUND(AVERAGEIF($ES$9:$ES$497,$ES455,$GD$9:$GD$497),2)</f>
        <v>0.27</v>
      </c>
      <c r="HI455" s="86">
        <f>ROUND(AVERAGEIF($ES$9:$ES$497,$ES455,$GE$9:$GE$497),2)</f>
        <v>0.23</v>
      </c>
      <c r="HJ455" s="86">
        <f>ROUND(AVERAGEIF($ES$9:$ES$497,$ES455,$GF$9:$GF$497),2)</f>
        <v>0.3</v>
      </c>
      <c r="HK455" s="86">
        <f>ROUND(AVERAGEIF($ES$9:$ES$497,$ES455,$GG$9:$GG$497),2)</f>
        <v>0.28000000000000003</v>
      </c>
      <c r="HL455" s="86">
        <f>ROUND(AVERAGEIF($ES$9:$ES$497,$ES455,$GH$9:$GH$497),2)</f>
        <v>0.92</v>
      </c>
      <c r="HM455" s="87">
        <f>ROUND(AVERAGEIF($ES$9:$ES$497,$ES455,$GI$9:$GI$497),2)</f>
        <v>0.93</v>
      </c>
      <c r="HN455" s="88">
        <f t="shared" si="1164"/>
        <v>-0.46999999999999986</v>
      </c>
      <c r="HO455" s="89">
        <f t="shared" si="1164"/>
        <v>-0.2</v>
      </c>
      <c r="HP455" s="89">
        <f t="shared" si="1164"/>
        <v>0.27</v>
      </c>
      <c r="HQ455" s="89">
        <f t="shared" si="1164"/>
        <v>-0.36</v>
      </c>
      <c r="HR455" s="89">
        <f t="shared" si="1164"/>
        <v>-4.0000000000000008E-2</v>
      </c>
      <c r="HS455" s="89">
        <f t="shared" si="1164"/>
        <v>-8.0000000000000016E-2</v>
      </c>
      <c r="HT455" s="89">
        <f t="shared" si="1164"/>
        <v>8.0000000000000016E-2</v>
      </c>
      <c r="HU455" s="89">
        <f t="shared" si="1164"/>
        <v>-0.2</v>
      </c>
      <c r="HV455" s="89">
        <f t="shared" si="1164"/>
        <v>0.22999999999999987</v>
      </c>
      <c r="HW455" s="90">
        <f t="shared" si="1164"/>
        <v>6.9999999999999951E-2</v>
      </c>
      <c r="HX455" s="73">
        <f>COUNTIFS($FZ$9:$FZ$497,"&gt;"&amp;FZ455,$ES$9:$ES$497,$ES455)+1</f>
        <v>97</v>
      </c>
      <c r="HY455" s="74">
        <f>COUNTIFS($GA$9:$GA$497,"&gt;"&amp;GA455,$ES$9:$ES$497,$ES455)+1</f>
        <v>89</v>
      </c>
      <c r="HZ455" s="74">
        <f>COUNTIFS($GB$9:$GB$497,"&gt;"&amp;GB455,$ES$9:$ES$497,$ES455)+1</f>
        <v>15</v>
      </c>
      <c r="IA455" s="74">
        <f>COUNTIFS($GC$9:$GC$497,"&gt;"&amp;GC455,$ES$9:$ES$497,$ES455)+1</f>
        <v>98</v>
      </c>
      <c r="IB455" s="74">
        <f>COUNTIFS($GD$9:$GD$497,"&gt;"&amp;GD455,$ES$9:$ES$497,$ES455)+1</f>
        <v>64</v>
      </c>
      <c r="IC455" s="74">
        <f>COUNTIFS($GE$9:$GE$497,"&gt;"&amp;GE455,$ES$9:$ES$497,$ES455)+1</f>
        <v>81</v>
      </c>
      <c r="ID455" s="74">
        <f>COUNTIFS($GF$9:$GF$497,"&gt;"&amp;GF455,$ES$9:$ES$497,$ES455)+1</f>
        <v>17</v>
      </c>
      <c r="IE455" s="74">
        <f>COUNTIFS($GG$9:$GG$497,"&gt;"&amp;GG455,$ES$9:$ES$497,$ES455)+1</f>
        <v>98</v>
      </c>
      <c r="IF455" s="74">
        <f>COUNTIFS($GH$9:$GH$497,"&gt;"&amp;GH455,$ES$9:$ES$497,$ES455)+1</f>
        <v>19</v>
      </c>
      <c r="IG455" s="84">
        <f>COUNTIFS($GI$9:$GI$497,"&gt;"&amp;GI455,$ES$9:$ES$497,$ES455)+1</f>
        <v>36</v>
      </c>
      <c r="IH455" s="148"/>
      <c r="II455" s="149"/>
      <c r="IJ455" s="149"/>
      <c r="IK455" s="149"/>
      <c r="IL455" s="149"/>
      <c r="IM455" s="150"/>
      <c r="IN455" s="151"/>
      <c r="IO455" s="152"/>
      <c r="IP455" s="153"/>
      <c r="IQ455" s="149"/>
      <c r="IR455" s="149"/>
      <c r="IS455" s="149"/>
      <c r="IT455" s="149"/>
      <c r="IU455" s="149"/>
      <c r="IV455" s="149"/>
      <c r="IW455" s="154"/>
      <c r="IX455" s="151"/>
      <c r="IY455" s="149"/>
      <c r="IZ455" s="149"/>
      <c r="JA455" s="149"/>
      <c r="JB455" s="149"/>
      <c r="JC455" s="149"/>
      <c r="JD455" s="149"/>
      <c r="JE455" s="155"/>
      <c r="JF455" s="153"/>
      <c r="JG455" s="149"/>
      <c r="JH455" s="149"/>
      <c r="JI455" s="149"/>
      <c r="JJ455" s="149"/>
      <c r="JK455" s="149"/>
      <c r="JL455" s="149"/>
      <c r="JM455" s="154"/>
      <c r="JN455" s="151"/>
      <c r="JO455" s="149"/>
      <c r="JP455" s="149"/>
      <c r="JQ455" s="149"/>
      <c r="JR455" s="149"/>
      <c r="JS455" s="149"/>
      <c r="JT455" s="149"/>
      <c r="JU455" s="149"/>
      <c r="JV455" s="149"/>
      <c r="JW455" s="149"/>
      <c r="JX455" s="149"/>
      <c r="JY455" s="149"/>
      <c r="JZ455" s="155"/>
      <c r="KA455" s="151"/>
      <c r="KB455" s="149"/>
      <c r="KC455" s="149"/>
      <c r="KD455" s="149"/>
      <c r="KE455" s="155"/>
      <c r="KF455" s="153"/>
      <c r="KG455" s="149"/>
      <c r="KH455" s="149"/>
      <c r="KI455" s="149"/>
      <c r="KJ455" s="149"/>
      <c r="KK455" s="156"/>
      <c r="KL455" s="149"/>
      <c r="KM455" s="149"/>
      <c r="KN455" s="149"/>
      <c r="KO455" s="149"/>
      <c r="KP455" s="149"/>
      <c r="KQ455" s="149"/>
      <c r="KR455" s="149"/>
      <c r="KS455" s="154"/>
      <c r="KT455" s="154"/>
      <c r="KU455" s="154"/>
      <c r="KV455" s="154"/>
      <c r="KW455" s="151"/>
      <c r="KX455" s="149"/>
      <c r="KY455" s="149"/>
      <c r="KZ455" s="149"/>
      <c r="LA455" s="149"/>
      <c r="LB455" s="149"/>
      <c r="LC455" s="154"/>
      <c r="LD455" s="151"/>
      <c r="LE455" s="152"/>
      <c r="LF455" s="157"/>
      <c r="LG455" s="158"/>
      <c r="LH455" s="151"/>
      <c r="LI455" s="149"/>
      <c r="LJ455" s="147"/>
      <c r="LK455" s="147"/>
      <c r="LL455" s="147"/>
      <c r="LM455" s="159"/>
      <c r="LN455" s="153"/>
      <c r="LO455" s="149"/>
      <c r="LP455" s="149"/>
      <c r="LQ455" s="149"/>
      <c r="LR455" s="154"/>
      <c r="LS455" s="151"/>
      <c r="LT455" s="149"/>
      <c r="LU455" s="149"/>
      <c r="LV455" s="149"/>
      <c r="LW455" s="149"/>
      <c r="LX455" s="149"/>
      <c r="LY455" s="149"/>
      <c r="LZ455" s="149"/>
      <c r="MA455" s="155"/>
      <c r="MB455" s="153"/>
      <c r="MC455" s="149"/>
      <c r="MD455" s="149"/>
      <c r="ME455" s="149"/>
      <c r="MF455" s="149"/>
      <c r="MG455" s="149"/>
      <c r="MH455" s="149"/>
      <c r="MI455" s="149"/>
      <c r="MJ455" s="149"/>
      <c r="MK455" s="149"/>
      <c r="ML455" s="149"/>
      <c r="MM455" s="149"/>
      <c r="MN455" s="156"/>
      <c r="MO455" s="156"/>
      <c r="MP455" s="154"/>
      <c r="MQ455" s="151"/>
      <c r="MR455" s="149"/>
      <c r="MS455" s="149"/>
      <c r="MT455" s="149"/>
      <c r="MU455" s="149"/>
      <c r="MV455" s="156"/>
      <c r="MW455" s="149"/>
      <c r="MX455" s="149"/>
      <c r="MY455" s="149"/>
      <c r="MZ455" s="149"/>
      <c r="NA455" s="149"/>
      <c r="NB455" s="149"/>
      <c r="NC455" s="149"/>
      <c r="ND455" s="154">
        <v>0.03</v>
      </c>
      <c r="NE455" s="154"/>
      <c r="NF455" s="154"/>
      <c r="NG455" s="154"/>
      <c r="NH455" s="151"/>
      <c r="NI455" s="149"/>
      <c r="NJ455" s="149"/>
      <c r="NK455" s="149"/>
      <c r="NL455" s="149"/>
      <c r="NM455" s="149"/>
      <c r="NN455" s="94"/>
      <c r="NO455" s="151"/>
      <c r="NP455" s="160"/>
      <c r="NQ455" s="145" t="s">
        <v>1639</v>
      </c>
      <c r="NR455" s="198" t="s">
        <v>1645</v>
      </c>
      <c r="NS455" s="199"/>
      <c r="NT455" s="199"/>
      <c r="NU455" s="199" t="s">
        <v>2142</v>
      </c>
      <c r="NV455" s="135">
        <v>44645</v>
      </c>
      <c r="NW455" s="198" t="s">
        <v>2143</v>
      </c>
      <c r="NX455" s="133" t="s">
        <v>522</v>
      </c>
      <c r="NY455" s="138" t="s">
        <v>2145</v>
      </c>
      <c r="NZ455" s="198" t="s">
        <v>2146</v>
      </c>
      <c r="OA455" s="137" t="s">
        <v>2147</v>
      </c>
      <c r="OB455" s="137" t="s">
        <v>2148</v>
      </c>
      <c r="OC455" s="166" t="s">
        <v>2149</v>
      </c>
      <c r="OD455" s="110">
        <f t="shared" si="1165"/>
        <v>72</v>
      </c>
      <c r="OE455" s="109">
        <v>7</v>
      </c>
      <c r="OF455" s="110">
        <f t="shared" si="1166"/>
        <v>150</v>
      </c>
      <c r="OG455" s="109">
        <v>5</v>
      </c>
      <c r="OH455" s="111">
        <f>ROUND(AVERAGEIF($ES$9:$ES$497,$ES455,EV$9:EV$497),0)</f>
        <v>79</v>
      </c>
      <c r="OI455" s="112">
        <f>ROUND(AVERAGEIF($ES$9:$ES$497,$ES455,EW$9:EW$497),0)</f>
        <v>32</v>
      </c>
      <c r="OJ455" s="112">
        <f>ROUND(AVERAGEIF($ES$9:$ES$497,$ES455,EX$9:EX$497),0)</f>
        <v>45</v>
      </c>
      <c r="OK455" s="112">
        <f>ROUND(AVERAGEIF($ES$9:$ES$497,$ES455,EY$9:EY$497),0)</f>
        <v>53</v>
      </c>
      <c r="OL455" s="112">
        <f>ROUND(AVERAGEIF($ES$9:$ES$497,$ES455,EZ$9:EZ$497),0)</f>
        <v>20</v>
      </c>
      <c r="OM455" s="112">
        <f>ROUND(AVERAGEIF($ES$9:$ES$497,$ES455,FA$9:FA$497),0)</f>
        <v>18</v>
      </c>
      <c r="ON455" s="112">
        <f>ROUND(AVERAGEIF($ES$9:$ES$497,$ES455,FB$9:FB$497),0)</f>
        <v>23</v>
      </c>
      <c r="OO455" s="112">
        <f>ROUND(AVERAGEIF($ES$9:$ES$497,$ES455,FC$9:FC$497),0)</f>
        <v>23</v>
      </c>
      <c r="OP455" s="112">
        <f>ROUND(AVERAGEIF($ES$9:$ES$497,$ES455,FD$9:FD$497),0)</f>
        <v>64</v>
      </c>
      <c r="OQ455" s="113">
        <f>ROUND(AVERAGEIF($ES$9:$ES$497,$ES455,FE$9:FE$497),0)</f>
        <v>68</v>
      </c>
      <c r="OR455" s="114">
        <f>ROUND(EV455/MAX(EV$9:EV$497)*100,0)</f>
        <v>15</v>
      </c>
      <c r="OS455" s="115">
        <f>ROUND(EW455/MAX(EW$9:EW$497)*100,0)</f>
        <v>8</v>
      </c>
      <c r="OT455" s="115">
        <f>ROUND(EX455/MAX(EX$9:EX$497)*100,0)</f>
        <v>30</v>
      </c>
      <c r="OU455" s="115">
        <f>ROUND(EY455/MAX(EY$9:EY$497)*100,0)</f>
        <v>10</v>
      </c>
      <c r="OV455" s="115">
        <f>ROUND(EZ455/MAX(EZ$9:EZ$497)*100,0)</f>
        <v>7</v>
      </c>
      <c r="OW455" s="115">
        <f>ROUND(FA455/MAX(FA$9:FA$497)*100,0)</f>
        <v>5</v>
      </c>
      <c r="OX455" s="115">
        <f>ROUND(FB455/MAX(FB$9:FB$497)*100,0)</f>
        <v>11</v>
      </c>
      <c r="OY455" s="116">
        <f>ROUND(FC455/MAX(FC$9:FC$497)*100,0)</f>
        <v>2</v>
      </c>
      <c r="OZ455" s="115">
        <f>ROUND(FD455/MAX(FD$9:FD$497)*100,0)</f>
        <v>30</v>
      </c>
      <c r="PA455" s="117">
        <f>ROUND(FE455/MAX(FE$9:FE$497)*100,0)</f>
        <v>16</v>
      </c>
      <c r="PB455" s="118">
        <f t="shared" si="1167"/>
        <v>170</v>
      </c>
      <c r="PC455" s="115">
        <f t="shared" si="1168"/>
        <v>101</v>
      </c>
      <c r="PD455" s="115">
        <f t="shared" si="1169"/>
        <v>191</v>
      </c>
      <c r="PE455" s="115">
        <f t="shared" si="1170"/>
        <v>174</v>
      </c>
      <c r="PF455" s="115">
        <f t="shared" si="1171"/>
        <v>112</v>
      </c>
      <c r="PG455" s="119">
        <f t="shared" si="1172"/>
        <v>92</v>
      </c>
      <c r="PH455" s="118">
        <f>ROUND(PB455/MAX(PB$9:PB$497)*100,0)</f>
        <v>20</v>
      </c>
      <c r="PI455" s="115">
        <f>ROUND(PC455/MAX(PC$9:PC$497)*100,0)</f>
        <v>12</v>
      </c>
      <c r="PJ455" s="115">
        <f>ROUND(PD455/MAX(PD$9:PD$497)*100,0)</f>
        <v>20</v>
      </c>
      <c r="PK455" s="115">
        <f>ROUND(PE455/MAX(PE$9:PE$497)*100,0)</f>
        <v>17</v>
      </c>
      <c r="PL455" s="115">
        <f>ROUND(PF455/MAX(PF$9:PF$497)*100,0)</f>
        <v>16</v>
      </c>
      <c r="PM455" s="119">
        <f>ROUND(PG455/MAX(PG$9:PG$497)*100,0)</f>
        <v>13</v>
      </c>
      <c r="PN455" s="118">
        <f>RANK(PH455,PH$9:PH$497,0)</f>
        <v>366</v>
      </c>
      <c r="PO455" s="115">
        <f>RANK(PI455,PI$9:PI$497,0)</f>
        <v>395</v>
      </c>
      <c r="PP455" s="115">
        <f>RANK(PJ455,PJ$9:PJ$497,0)</f>
        <v>372</v>
      </c>
      <c r="PQ455" s="115">
        <f>RANK(PK455,PK$9:PK$497,0)</f>
        <v>380</v>
      </c>
      <c r="PR455" s="115">
        <f>RANK(PL455,PL$9:PL$497,0)</f>
        <v>392</v>
      </c>
      <c r="PS455" s="119">
        <f>RANK(PM455,PM$9:PM$497,0)</f>
        <v>398</v>
      </c>
      <c r="PT455" s="120">
        <f>ROUND(FZ455/MAX(FZ$9:FZ$497)*100,0)</f>
        <v>37</v>
      </c>
      <c r="PU455" s="115">
        <f>ROUND(GA455/MAX(GA$9:GA$497)*100,0)</f>
        <v>15</v>
      </c>
      <c r="PV455" s="115">
        <f>ROUND(GB455/MAX(GB$9:GB$497)*100,0)</f>
        <v>67</v>
      </c>
      <c r="PW455" s="115">
        <f>ROUND(GC455/MAX(GC$9:GC$497)*100,0)</f>
        <v>30</v>
      </c>
      <c r="PX455" s="115">
        <f>ROUND(GD455/MAX(GD$9:GD$497)*100,0)</f>
        <v>13</v>
      </c>
      <c r="PY455" s="115">
        <f>ROUND(GE455/MAX(GE$9:GE$497)*100,0)</f>
        <v>9</v>
      </c>
      <c r="PZ455" s="115">
        <f>ROUND(GF455/MAX(GF$9:GF$497)*100,0)</f>
        <v>18</v>
      </c>
      <c r="QA455" s="116">
        <f>ROUND(GG455/MAX(GG$9:GG$497)*100,0)</f>
        <v>4</v>
      </c>
      <c r="QB455" s="115">
        <f>ROUND(GH455/MAX(GH$9:GH$497)*100,0)</f>
        <v>51</v>
      </c>
      <c r="QC455" s="121">
        <f>ROUND(GI455/MAX(GI$9:GI$497)*100,0)</f>
        <v>32</v>
      </c>
      <c r="QD455" s="120">
        <f>ROUND(AVERAGEIF($ES$9:$ES$497,$ES455,PT$9:PT$497),0)</f>
        <v>62</v>
      </c>
      <c r="QE455" s="120">
        <f>ROUND(AVERAGEIF($ES$9:$ES$497,$ES455,PU$9:PU$497),0)</f>
        <v>26</v>
      </c>
      <c r="QF455" s="120">
        <f>ROUND(AVERAGEIF($ES$9:$ES$497,$ES455,PV$9:PV$497),0)</f>
        <v>48</v>
      </c>
      <c r="QG455" s="120">
        <f>ROUND(AVERAGEIF($ES$9:$ES$497,$ES455,PW$9:PW$497),0)</f>
        <v>58</v>
      </c>
      <c r="QH455" s="120">
        <f>ROUND(AVERAGEIF($ES$9:$ES$497,$ES455,PX$9:PX$497),0)</f>
        <v>15</v>
      </c>
      <c r="QI455" s="120">
        <f>ROUND(AVERAGEIF($ES$9:$ES$497,$ES455,PY$9:PY$497),0)</f>
        <v>14</v>
      </c>
      <c r="QJ455" s="120">
        <f>ROUND(AVERAGEIF($ES$9:$ES$497,$ES455,PZ$9:PZ$497),0)</f>
        <v>14</v>
      </c>
      <c r="QK455" s="120">
        <f>ROUND(AVERAGEIF($ES$9:$ES$497,$ES455,QA$9:QA$497),0)</f>
        <v>15</v>
      </c>
      <c r="QL455" s="120">
        <f>ROUND(AVERAGEIF($ES$9:$ES$497,$ES455,QB$9:QB$497),0)</f>
        <v>41</v>
      </c>
      <c r="QM455" s="120">
        <f>ROUND(AVERAGEIF($ES$9:$ES$497,$ES455,QC$9:QC$497),0)</f>
        <v>30</v>
      </c>
      <c r="QN455" s="114">
        <f t="shared" si="1173"/>
        <v>442</v>
      </c>
      <c r="QO455" s="115">
        <f t="shared" si="1174"/>
        <v>226</v>
      </c>
      <c r="QP455" s="115">
        <f t="shared" si="1175"/>
        <v>494</v>
      </c>
      <c r="QQ455" s="115">
        <f t="shared" si="1176"/>
        <v>454</v>
      </c>
      <c r="QR455" s="115">
        <f t="shared" si="1177"/>
        <v>334</v>
      </c>
      <c r="QS455" s="119">
        <f t="shared" si="1178"/>
        <v>218</v>
      </c>
      <c r="QT455" s="114">
        <f>ROUND((QN455-MIN(QN$9:QN$497))/(MAX(QN$9:QN$497)-MIN(QN$9:QN$497))*100,0)</f>
        <v>33</v>
      </c>
      <c r="QU455" s="115">
        <f>ROUND((QO455-MIN(QO$9:QO$497))/(MAX(QO$9:QO$497)-MIN(QO$9:QO$497))*100,0)</f>
        <v>2</v>
      </c>
      <c r="QV455" s="115">
        <f>ROUND((QP455-MIN(QP$9:QP$497))/(MAX(QP$9:QP$497)-MIN(QP$9:QP$497))*100,0)</f>
        <v>21</v>
      </c>
      <c r="QW455" s="115">
        <f>ROUND((QQ455-MIN(QQ$9:QQ$497))/(MAX(QQ$9:QQ$497)-MIN(QQ$9:QQ$497))*100,0)</f>
        <v>21</v>
      </c>
      <c r="QX455" s="115">
        <f>ROUND((QR455-MIN(QR$9:QR$497))/(MAX(QR$9:QR$497)-MIN(QR$9:QR$497))*100,0)</f>
        <v>15</v>
      </c>
      <c r="QY455" s="115">
        <f>ROUND((QS455-MIN(QS$9:QS$497))/(MAX(QS$9:QS$497)-MIN(QS$9:QS$497))*100,0)</f>
        <v>10</v>
      </c>
      <c r="QZ455" s="114">
        <f>RANK(QN455,QN$9:QN$497,0)</f>
        <v>274</v>
      </c>
      <c r="RA455" s="115">
        <f>RANK(QO455,QO$9:QO$497,0)</f>
        <v>427</v>
      </c>
      <c r="RB455" s="115">
        <f>RANK(QP455,QP$9:QP$497,0)</f>
        <v>329</v>
      </c>
      <c r="RC455" s="115">
        <f>RANK(QQ455,QQ$9:QQ$497,0)</f>
        <v>364</v>
      </c>
      <c r="RD455" s="115">
        <f>RANK(QR455,QR$9:QR$497,0)</f>
        <v>414</v>
      </c>
      <c r="RE455" s="115">
        <f>RANK(QS455,QS$9:QS$497,0)</f>
        <v>420</v>
      </c>
      <c r="RF455" s="122"/>
      <c r="RG455" s="115">
        <f>($RH$3*(IH455+IJ455)*100*100/MAX(EX$9:EX$497)*$RO$3) +($RH$3*(II455+IJ455)*100*100/MAX(EX$9:EX$497)*$RO$4) + ($RH$3*IK455*100*100/MAX(EX$9:EX$497)*0.098)</f>
        <v>0</v>
      </c>
      <c r="RH455" s="115">
        <f>($RH$4*IL455*100*100/MAX(EZ$9:EZ$497))*$RQ$3</f>
        <v>0</v>
      </c>
      <c r="RI455" s="115">
        <f>($RH$3*IM455*100*100/MAX(EY$9:EY$497))*$RQ$4</f>
        <v>0</v>
      </c>
      <c r="RJ455" s="115">
        <f>($RH$3*IN455*100*100/MAX(EX$9:EX$497))</f>
        <v>0</v>
      </c>
      <c r="RK455" s="115">
        <f>($RH$4*IO455*100*100/MAX(EZ$9:EZ$497))*$RQ$3</f>
        <v>0</v>
      </c>
      <c r="RL455" s="115">
        <f>(($RL$4*IP455*100*((100/MAX(EX$9:EX$497)+100/MAX(EZ$9:EZ$497))/2))+($RL$4*IQ455*100*((100/MAX(EX$9:EX$497)+100/MAX(EZ$9:EZ$497))/2))+($RL$4*IR455*100*((100/MAX(EX$9:EX$497)+100/MAX(EZ$9:EZ$497))/2))+($RL$4*IS455*100*((100/MAX(EX$9:EX$497)+100/MAX(EZ$9:EZ$497))/2))+($RL$4*IT455*100*((100/MAX(EX$9:EX$497)+100/MAX(EZ$9:EZ$497))/2))+($RL$4*IU455*100*((100/MAX(EX$9:EX$497)+100/MAX(EZ$9:EZ$497))/2))+($RL$4*IV455*100*((100/MAX(EX$9:EX$497)+100/MAX(EZ$9:EZ$497))/2))+($RL$4*IW455*100*((100/MAX(EX$9:EX$497)+100/MAX(EZ$9:EZ$497))/2)))*$RS$3</f>
        <v>0</v>
      </c>
      <c r="RM455" s="115">
        <f>(($RH$3*IX455*100*100/MAX(EX$9:EX$497))+($RH$3*IY455*100*100/MAX(EX$9:EX$497))+($RH$3*IZ455*100*100/MAX(EX$9:EX$497))+($RH$3*JA455*100*100/MAX(EX$9:EX$497))+($RH$3*JB455*100*100/MAX(EX$9:EX$497))+($RH$3*JC455*100*100/MAX(EX$9:EX$497))+($RH$3*JD455*100*100/MAX(EX$9:EX$497))+($RH$3*JE455*100*100/MAX(EX$9:EX$497)))*$RS$4</f>
        <v>0</v>
      </c>
      <c r="RN455" s="115">
        <f>(($RH$4*JF455*100*100/MAX(EZ$9:EZ$497)) + ($RH$4*JG455*100*100/MAX(EZ$9:EZ$497)) + ($RH$4*JH455*100*100/MAX(EZ$9:EZ$497)) + ($RH$4*JI455*100*100/MAX(EZ$9:EZ$497)) + ($RH$4*JJ455*100*100/MAX(EZ$9:EZ$497)) + ($RH$4*JK455*100*100/MAX(EZ$9:EZ$497)) + ($RH$4*JL455*100*100/MAX(EZ$9:EZ$497)) + ($RH$4*JM455*100*100/MAX(EZ$9:EZ$497)))*$RU$3</f>
        <v>0</v>
      </c>
      <c r="RO455" s="115">
        <f>(($RL$4*JN455*100*((100/MAX(EX$9:EX$497)+100/MAX(EZ$9:EZ$497))/2))+($RL$4*JO455*100*((100/MAX(EX$9:EX$497)+100/MAX(EZ$9:EZ$497))/2))+($RL$4*JP455*100*((100/MAX(EX$9:EX$497)+100/MAX(EZ$9:EZ$497))/2))+($RL$4*JQ455*100*((100/MAX(EX$9:EX$497)+100/MAX(EZ$9:EZ$497))/2))+($RL$4*JR455*100*((100/MAX(EX$9:EX$497)+100/MAX(EZ$9:EZ$497))/2))+($RL$4*JS455*100*((100/MAX(EX$9:EX$497)+100/MAX(EZ$9:EZ$497))/2))+($RL$4*JT455*100*((100/MAX(EX$9:EX$497)+100/MAX(EZ$9:EZ$497))/2))+($RL$4*JU455*100*((100/MAX(EX$9:EX$497)+100/MAX(EZ$9:EZ$497))/2))+($RL$4*JV455*100*((100/MAX(EX$9:EX$497)+100/MAX(EZ$9:EZ$497))/2))+($RL$4*JW455*100*((100/MAX(EX$9:EX$497)+100/MAX(EZ$9:EZ$497))/2))+($RL$4*JX455*100*((100/MAX(EX$9:EX$497)+100/MAX(EZ$9:EZ$497))/2))+($RL$4*JY455*100*((100/MAX(EX$9:EX$497)+100/MAX(EZ$9:EZ$497))/2))+($RL$4*JZ455*100*((100/MAX(EX$9:EX$497)+100/MAX(EZ$9:EZ$497))/2)))*$RW$3/2</f>
        <v>0</v>
      </c>
      <c r="RP455" s="119">
        <f>($RJ$3*KA455*100*100/MAX(FA$9:FA$497)) + ($RJ$3*KB455*100*100/MAX(FA$9:FA$497)/2) + ($RJ$3*KC455*100*100/MAX(FA$9:FA$497)/2) + ($RJ$3*KD455*100*100/MAX(FA$9:FA$497)/4) + ($RJ$3*KE455*100*100/MAX(FA$9:FA$497)/4)</f>
        <v>0</v>
      </c>
      <c r="RQ455" s="118">
        <f>($RL$4*KF455*100*((100/MAX(EX$9:EX$497)+100/MAX(EZ$9:EZ$497)))) * ($RO$3/2) + (($RL$4*KG455*100*((100/MAX(EX$9:EX$497)+100/MAX(EZ$9:EZ$497))))+($RL$4*KH455*100*((100/MAX(EX$9:EX$497)+100/MAX(EZ$9:EZ$497))))+($RL$4*KI455*100*((100/MAX(EX$9:EX$497)+100/MAX(EZ$9:EZ$497))))+($RL$4*KJ455*100*((100/MAX(EX$9:EX$497)+100/MAX(EZ$9:EZ$497))))+($RL$4*KK455*100*((100/MAX(EX$9:EX$497)+100/MAX(EZ$9:EZ$497))))+($RL$4*KL455*100*((100/MAX(EX$9:EX$497)+100/MAX(EZ$9:EZ$497))))+($RL$4*KM455*100*((100/MAX(EX$9:EX$497)+100/MAX(EZ$9:EZ$497))))+($RL$4*KN455*100*((100/MAX(EX$9:EX$497)+100/MAX(EZ$9:EZ$497))))+($RL$4*KO455*100*((100/MAX(EX$9:EX$497)+100/MAX(EZ$9:EZ$497))))+($RL$4*KP455*100*((100/MAX(EX$9:EX$497)+100/MAX(EZ$9:EZ$497))))+($RL$4*KQ455*100*((100/MAX(EX$9:EX$497)+100/MAX(EZ$9:EZ$497))))+($RL$4*KR455*100*((100/MAX(EX$9:EX$497)+100/MAX(EZ$9:EZ$497))))+($RL$4*KS455*100*((100/MAX(EX$9:EX$497)+100/MAX(EZ$9:EZ$497))))+($RL$4*KV455*100*((100/MAX(EX$9:EX$497)+100/MAX(EZ$9:EZ$497))))) * (($RO$3+$RO$4)/6)</f>
        <v>0</v>
      </c>
      <c r="RR455" s="115">
        <f>(($RL$4*KW455*100*((100/MAX(EX$9:EX$497)+100/MAX(EZ$9:EZ$497))))) * ($RO$3/2) + (($RL$4*KX455*100*((100/MAX(EX$9:EX$497)+100/MAX(EZ$9:EZ$497))))+($RL$4*KY455*100*((100/MAX(EX$9:EX$497)+100/MAX(EZ$9:EZ$497))))+($RL$4*KZ455*100*((100/MAX(EX$9:EX$497)+100/MAX(EZ$9:EZ$497))))+($RL$4*LA455*100*((100/MAX(EX$9:EX$497)+100/MAX(EZ$9:EZ$497))))+($RL$4*LB455*100*((100/MAX(EX$9:EX$497)+100/MAX(EZ$9:EZ$497))))+($RL$4*LC455*100*((100/MAX(EX$9:EX$497)+100/MAX(EZ$9:EZ$497))))) * (($RO$3+$RO$4)/6)</f>
        <v>0</v>
      </c>
      <c r="RS455" s="119">
        <f>(($RL$4*LD455*100*((100/MAX(EX$9:EX$497)+100/MAX(EZ$9:EZ$497))))+($RL$4*LE455*100*((100/MAX(EX$9:EX$497)+100/MAX(EZ$9:EZ$497))))) * (($RO$3+$RO$4)/6)</f>
        <v>0</v>
      </c>
      <c r="RT455" s="118">
        <f>($RJ$4*LH455*100*(100/MAX(EV$9:EV$497)))+($RJ$4*LI455*100*(100/MAX(EV$9:EV$497)))</f>
        <v>0</v>
      </c>
      <c r="RU455" s="119">
        <f>($RJ$4*LJ455*(100/MAX(EV$9:EV$497)))/2 + ($RL$3*LK455*(100/MAX(EW$9:EW$497))) + ($RJ$4*LL455*(100/MAX(EV$9:EV$497)))/4 + ($RL$3*LM455*(100/MAX(EW$9:EW$497)))</f>
        <v>0</v>
      </c>
      <c r="RV455" s="118">
        <f>($RJ$4*LN455*100*100/MAX(EV$9:EV$497)/2)+($RJ$4*LO455*100*100/MAX(EV$9:EV$497)/2)+($RJ$4*LP455*100*100/MAX(EV$9:EV$497))+($RJ$4*LQ455*100*100/MAX(EV$9:EV$497))+($RJ$4*LR455*100*100/MAX(EV$9:EV$497))</f>
        <v>0</v>
      </c>
      <c r="RW455" s="115">
        <f>($RJ$4*LS455*100*100/MAX(EV$9:EV$497)) + (($RJ$4*LT455*100*100/MAX(EV$9:EV$497))+($RJ$4*LU455*100*100/MAX(EV$9:EV$497))+($RJ$4*LV455*100*100/MAX(EV$9:EV$497))+($RJ$4*LW455*100*100/MAX(EV$9:EV$497))+($RJ$4*LX455*100*100/MAX(EV$9:EV$497))+($RJ$4*LY455*100*100/MAX(EV$9:EV$497))+($RJ$4*LZ455*100*100/MAX(EV$9:EV$497))+($RJ$4*MA455*100*100/MAX(EV$9:EV$497)))/2</f>
        <v>0</v>
      </c>
      <c r="RX455" s="119">
        <f>($RJ$4*MB455*100*100/MAX(EV$9:EV$497))+($RJ$4*MC455*100*100/MAX(EV$9:EV$497))+($RJ$4*MD455*100*100/MAX(EV$9:EV$497))+($RJ$4*ME455*100*100/MAX(EV$9:EV$497))+($RJ$4*MF455*100*100/MAX(EV$9:EV$497))+($RJ$4*MG455*100*100/MAX(EV$9:EV$497))+($RJ$4*MH455*100*100/MAX(EV$9:EV$497))+($RJ$4*MI455*100*100/MAX(EV$9:EV$497))+($RJ$4*MJ455*100*100/MAX(EV$9:EV$497))+($RJ$4*MK455*100*100/MAX(EV$9:EV$497))+($RJ$4*ML455*100*100/MAX(EV$9:EV$497))+($RJ$4*MM455*100*100/MAX(EV$9:EV$497))+($RJ$4*MN455*100*100/MAX(EV$9:EV$497))</f>
        <v>0</v>
      </c>
      <c r="RY455" s="118">
        <f>($RJ$4*MQ455*100*100/MAX(EV$9:EV$497))/2 + (($RJ$4*MR455*100*100/MAX(EV$9:EV$497))+($RJ$4*MS455*100*100/MAX(EV$9:EV$497))+($RJ$4*MT455*100*100/MAX(EV$9:EV$497))+($RJ$4*MU455*100*100/MAX(EV$9:EV$497))+($RJ$4*MV455*100*100/MAX(EV$9:EV$497))+($RJ$4*MW455*100*100/MAX(EV$9:EV$497))+($RJ$4*MX455*100*100/MAX(EV$9:EV$497))+($RJ$4*MY455*100*100/MAX(EV$9:EV$497))+($RJ$4*MZ455*100*100/MAX(EV$9:EV$497))+($RJ$4*NA455*100*100/MAX(EV$9:EV$497))+($RJ$4*NB455*100*100/MAX(EV$9:EV$497))+($RJ$4*NC455*100*100/MAX(EV$9:EV$497))+($RJ$4*ND455*100*100/MAX(EV$9:EV$497))+($RJ$4*NG455*100*100/MAX(EV$9:EV$497)))/4</f>
        <v>1.2640449438202248</v>
      </c>
      <c r="RZ455" s="115">
        <f>($RJ$4*NH455*100*100/MAX(EV$9:EV$497))/2 + (($RJ$4*NI455*100*100/MAX(EV$9:EV$497))+($RJ$4*NJ455*100*100/MAX(EV$9:EV$497))+($RJ$4*NK455*100*100/MAX(EV$9:EV$497))+($RJ$4*NL455*100*100/MAX(EV$9:EV$497))+($RJ$4*NM455*100*100/MAX(EV$9:EV$497))+($RJ$4*NN455*100*100/MAX(EV$9:EV$497)))/4</f>
        <v>0</v>
      </c>
      <c r="SA455" s="117">
        <f>(($RJ$4*NO455*100*100/MAX(EV$9:EV$497))+($RJ$4*NP455*100*100/MAX(EV$9:EV$497)))/4</f>
        <v>0</v>
      </c>
      <c r="SB455" s="118">
        <f t="shared" si="1179"/>
        <v>1.2640449438202248</v>
      </c>
      <c r="SC455" s="115">
        <f t="shared" si="1180"/>
        <v>0.25280898876404495</v>
      </c>
      <c r="SD455" s="115">
        <f t="shared" si="1181"/>
        <v>0.3160112359550562</v>
      </c>
      <c r="SE455" s="115">
        <f t="shared" si="1182"/>
        <v>0.25280898876404495</v>
      </c>
      <c r="SF455" s="115">
        <f t="shared" si="1183"/>
        <v>0.3160112359550562</v>
      </c>
      <c r="SG455" s="115">
        <f t="shared" si="1184"/>
        <v>1.2640449438202248</v>
      </c>
      <c r="SH455" s="115">
        <f>ROUND(SB455/MAX(SB$9:SB$497)*100,0)</f>
        <v>2</v>
      </c>
      <c r="SI455" s="115">
        <f>ROUND(SC455/MAX(SC$9:SC$497)*100,0)</f>
        <v>0</v>
      </c>
      <c r="SJ455" s="115">
        <f>ROUND(SD455/MAX(SD$9:SD$497)*100,0)</f>
        <v>1</v>
      </c>
      <c r="SK455" s="115">
        <f>ROUND(SE455/MAX(SE$9:SE$497)*100,0)</f>
        <v>0</v>
      </c>
      <c r="SL455" s="115">
        <f>ROUND(SF455/MAX(SF$9:SF$497)*100,0)</f>
        <v>1</v>
      </c>
      <c r="SM455" s="121">
        <f>ROUND(SG455/MAX(SG$9:SG$497)*100,0)</f>
        <v>1</v>
      </c>
      <c r="SN455" s="115">
        <f>ROUND(AVERAGEIF($ES$9:$ES$497,$ES455,SH$9:SH$497),0)</f>
        <v>26</v>
      </c>
      <c r="SO455" s="115">
        <f>ROUND(AVERAGEIF($ES$9:$ES$497,$ES455,SI$9:SI$497),0)</f>
        <v>23</v>
      </c>
      <c r="SP455" s="115">
        <f>ROUND(AVERAGEIF($ES$9:$ES$497,$ES455,SJ$9:SJ$497),0)</f>
        <v>4</v>
      </c>
      <c r="SQ455" s="115">
        <f>ROUND(AVERAGEIF($ES$9:$ES$497,$ES455,SK$9:SK$497),0)</f>
        <v>20</v>
      </c>
      <c r="SR455" s="115">
        <f>ROUND(AVERAGEIF($ES$9:$ES$497,$ES455,SL$9:SL$497),0)</f>
        <v>7</v>
      </c>
      <c r="SS455" s="121">
        <f>ROUND(AVERAGEIF($ES$9:$ES$497,$ES455,SM$9:SM$497),0)</f>
        <v>6</v>
      </c>
      <c r="ST455" s="114">
        <f>RANK(SB455,SB$9:SB$497,0)</f>
        <v>310</v>
      </c>
      <c r="SU455" s="115">
        <f>RANK(SC455,SC$9:SC$497,0)</f>
        <v>307</v>
      </c>
      <c r="SV455" s="115">
        <f>RANK(SD455,SD$9:SD$497,0)</f>
        <v>307</v>
      </c>
      <c r="SW455" s="115">
        <f>RANK(SE455,SE$9:SE$497,0)</f>
        <v>307</v>
      </c>
      <c r="SX455" s="115">
        <f>RANK(SF455,SF$9:SF$497,0)</f>
        <v>304</v>
      </c>
      <c r="SY455" s="115">
        <f>RANK(SG455,SG$9:SG$497,0)</f>
        <v>295</v>
      </c>
      <c r="SZ455" s="115">
        <f>COUNTIFS(SB$9:SB$497,"&gt;"&amp;SB455,$ES$9:$ES$497,$ES455)+1</f>
        <v>70</v>
      </c>
      <c r="TA455" s="115">
        <f>COUNTIFS(SC$9:SC$497,"&gt;"&amp;SC455,$ES$9:$ES$497,$ES455)+1</f>
        <v>70</v>
      </c>
      <c r="TB455" s="115">
        <f>COUNTIFS(SD$9:SD$497,"&gt;"&amp;SD455,$ES$9:$ES$497,$ES455)+1</f>
        <v>68</v>
      </c>
      <c r="TC455" s="115">
        <f>COUNTIFS(SE$9:SE$497,"&gt;"&amp;SE455,$ES$9:$ES$497,$ES455)+1</f>
        <v>70</v>
      </c>
      <c r="TD455" s="115">
        <f>COUNTIFS(SF$9:SF$497,"&gt;"&amp;SF455,$ES$9:$ES$497,$ES455)+1</f>
        <v>68</v>
      </c>
      <c r="TE455" s="117">
        <f>COUNTIFS(SG$9:SG$497,"&gt;"&amp;SG455,$ES$9:$ES$497,$ES455)+1</f>
        <v>67</v>
      </c>
      <c r="TF455" s="118">
        <f t="shared" si="1185"/>
        <v>22</v>
      </c>
      <c r="TG455" s="115">
        <f t="shared" si="1186"/>
        <v>20</v>
      </c>
      <c r="TH455" s="115">
        <f t="shared" si="1186"/>
        <v>13</v>
      </c>
      <c r="TI455" s="115">
        <f t="shared" si="1186"/>
        <v>20</v>
      </c>
      <c r="TJ455" s="115">
        <f t="shared" si="1186"/>
        <v>18</v>
      </c>
      <c r="TK455" s="115">
        <f t="shared" si="1186"/>
        <v>17</v>
      </c>
      <c r="TL455" s="117">
        <f t="shared" si="1187"/>
        <v>14</v>
      </c>
      <c r="TM455" s="118">
        <f>ROUND(TF455/MAX(TF$9:TF$497)*100,0)</f>
        <v>12</v>
      </c>
      <c r="TN455" s="115">
        <f>ROUND(TG455/MAX(TG$9:TG$497)*100,0)</f>
        <v>11</v>
      </c>
      <c r="TO455" s="115">
        <f>ROUND(TH455/MAX(TH$9:TH$497)*100,0)</f>
        <v>7</v>
      </c>
      <c r="TP455" s="115">
        <f>ROUND(TI455/MAX(TI$9:TI$497)*100,0)</f>
        <v>11</v>
      </c>
      <c r="TQ455" s="115">
        <f>ROUND(TJ455/MAX(TJ$9:TJ$497)*100,0)</f>
        <v>9</v>
      </c>
      <c r="TR455" s="115">
        <f>ROUND(TK455/MAX(TK$9:TK$497)*100,0)</f>
        <v>9</v>
      </c>
      <c r="TS455" s="119">
        <f>ROUND(TL455/MAX(TL$9:TL$497)*100,0)</f>
        <v>7</v>
      </c>
      <c r="TT455" s="120">
        <f>RANK(TM455,TM$9:TM$497,0)</f>
        <v>396</v>
      </c>
      <c r="TU455" s="115">
        <f>RANK(TN455,TN$9:TN$497,0)</f>
        <v>382</v>
      </c>
      <c r="TV455" s="115">
        <f>RANK(TO455,TO$9:TO$497,0)</f>
        <v>401</v>
      </c>
      <c r="TW455" s="115">
        <f>RANK(TP455,TP$9:TP$497,0)</f>
        <v>383</v>
      </c>
      <c r="TX455" s="115">
        <f>RANK(TQ455,TQ$9:TQ$497,0)</f>
        <v>388</v>
      </c>
      <c r="TY455" s="115">
        <f>RANK(TR455,TR$9:TR$497,0)</f>
        <v>396</v>
      </c>
      <c r="TZ455" s="121">
        <f>RANK(TS455,TS$9:TS$497,0)</f>
        <v>404</v>
      </c>
      <c r="UA455" s="132"/>
      <c r="UB455" s="7" t="s">
        <v>1</v>
      </c>
    </row>
    <row r="456" spans="1:548" x14ac:dyDescent="0.15">
      <c r="A456" s="183">
        <v>448</v>
      </c>
      <c r="B456" s="200" t="s">
        <v>1645</v>
      </c>
      <c r="C456" s="143"/>
      <c r="D456" s="143"/>
      <c r="E456" s="161" t="s">
        <v>518</v>
      </c>
      <c r="F456" s="65">
        <v>129</v>
      </c>
      <c r="G456" s="65" t="s">
        <v>908</v>
      </c>
      <c r="H456" s="144" t="s">
        <v>1646</v>
      </c>
      <c r="I456" s="66" t="s">
        <v>521</v>
      </c>
      <c r="J456" s="67" t="s">
        <v>521</v>
      </c>
      <c r="K456" s="67" t="s">
        <v>521</v>
      </c>
      <c r="L456" s="67" t="s">
        <v>521</v>
      </c>
      <c r="M456" s="67" t="s">
        <v>521</v>
      </c>
      <c r="N456" s="67" t="s">
        <v>521</v>
      </c>
      <c r="O456" s="67" t="s">
        <v>521</v>
      </c>
      <c r="P456" s="67" t="s">
        <v>521</v>
      </c>
      <c r="Q456" s="67" t="s">
        <v>521</v>
      </c>
      <c r="R456" s="68" t="s">
        <v>521</v>
      </c>
      <c r="S456" s="69" t="s">
        <v>521</v>
      </c>
      <c r="T456" s="67" t="s">
        <v>521</v>
      </c>
      <c r="U456" s="67" t="s">
        <v>521</v>
      </c>
      <c r="V456" s="67" t="s">
        <v>521</v>
      </c>
      <c r="W456" s="67" t="s">
        <v>521</v>
      </c>
      <c r="X456" s="67" t="s">
        <v>521</v>
      </c>
      <c r="Y456" s="67" t="s">
        <v>521</v>
      </c>
      <c r="Z456" s="67" t="s">
        <v>521</v>
      </c>
      <c r="AA456" s="67" t="s">
        <v>521</v>
      </c>
      <c r="AB456" s="68" t="s">
        <v>521</v>
      </c>
      <c r="AC456" s="69" t="s">
        <v>521</v>
      </c>
      <c r="AD456" s="67" t="s">
        <v>521</v>
      </c>
      <c r="AE456" s="67" t="s">
        <v>521</v>
      </c>
      <c r="AF456" s="67" t="s">
        <v>521</v>
      </c>
      <c r="AG456" s="67" t="s">
        <v>521</v>
      </c>
      <c r="AH456" s="67" t="s">
        <v>521</v>
      </c>
      <c r="AI456" s="67" t="s">
        <v>521</v>
      </c>
      <c r="AJ456" s="67" t="s">
        <v>521</v>
      </c>
      <c r="AK456" s="67" t="s">
        <v>521</v>
      </c>
      <c r="AL456" s="68" t="s">
        <v>521</v>
      </c>
      <c r="AM456" s="69" t="s">
        <v>521</v>
      </c>
      <c r="AN456" s="67" t="s">
        <v>521</v>
      </c>
      <c r="AO456" s="67" t="s">
        <v>521</v>
      </c>
      <c r="AP456" s="67" t="s">
        <v>521</v>
      </c>
      <c r="AQ456" s="67" t="s">
        <v>521</v>
      </c>
      <c r="AR456" s="67" t="s">
        <v>521</v>
      </c>
      <c r="AS456" s="67" t="s">
        <v>521</v>
      </c>
      <c r="AT456" s="67" t="s">
        <v>521</v>
      </c>
      <c r="AU456" s="67" t="s">
        <v>521</v>
      </c>
      <c r="AV456" s="68" t="s">
        <v>521</v>
      </c>
      <c r="AW456" s="69" t="s">
        <v>521</v>
      </c>
      <c r="AX456" s="67" t="s">
        <v>521</v>
      </c>
      <c r="AY456" s="67" t="s">
        <v>521</v>
      </c>
      <c r="AZ456" s="67" t="s">
        <v>521</v>
      </c>
      <c r="BA456" s="67" t="s">
        <v>521</v>
      </c>
      <c r="BB456" s="67" t="s">
        <v>521</v>
      </c>
      <c r="BC456" s="67" t="s">
        <v>521</v>
      </c>
      <c r="BD456" s="67" t="s">
        <v>521</v>
      </c>
      <c r="BE456" s="67" t="s">
        <v>521</v>
      </c>
      <c r="BF456" s="68" t="s">
        <v>521</v>
      </c>
      <c r="BG456" s="69" t="s">
        <v>521</v>
      </c>
      <c r="BH456" s="67" t="s">
        <v>521</v>
      </c>
      <c r="BI456" s="67" t="s">
        <v>521</v>
      </c>
      <c r="BJ456" s="67" t="s">
        <v>521</v>
      </c>
      <c r="BK456" s="67" t="s">
        <v>521</v>
      </c>
      <c r="BL456" s="67" t="s">
        <v>521</v>
      </c>
      <c r="BM456" s="67" t="s">
        <v>521</v>
      </c>
      <c r="BN456" s="67" t="s">
        <v>521</v>
      </c>
      <c r="BO456" s="67" t="s">
        <v>521</v>
      </c>
      <c r="BP456" s="68" t="s">
        <v>521</v>
      </c>
      <c r="BQ456" s="70" t="s">
        <v>521</v>
      </c>
      <c r="BR456" s="67" t="s">
        <v>521</v>
      </c>
      <c r="BS456" s="67" t="s">
        <v>521</v>
      </c>
      <c r="BT456" s="67" t="s">
        <v>521</v>
      </c>
      <c r="BU456" s="67" t="s">
        <v>521</v>
      </c>
      <c r="BV456" s="67" t="s">
        <v>521</v>
      </c>
      <c r="BW456" s="67" t="s">
        <v>521</v>
      </c>
      <c r="BX456" s="67" t="s">
        <v>521</v>
      </c>
      <c r="BY456" s="67" t="s">
        <v>521</v>
      </c>
      <c r="BZ456" s="68" t="s">
        <v>521</v>
      </c>
      <c r="CA456" s="69" t="s">
        <v>521</v>
      </c>
      <c r="CB456" s="67" t="s">
        <v>521</v>
      </c>
      <c r="CC456" s="67" t="s">
        <v>521</v>
      </c>
      <c r="CD456" s="67" t="s">
        <v>521</v>
      </c>
      <c r="CE456" s="67" t="s">
        <v>521</v>
      </c>
      <c r="CF456" s="67" t="s">
        <v>521</v>
      </c>
      <c r="CG456" s="67" t="s">
        <v>521</v>
      </c>
      <c r="CH456" s="67" t="s">
        <v>521</v>
      </c>
      <c r="CI456" s="67" t="s">
        <v>521</v>
      </c>
      <c r="CJ456" s="68" t="s">
        <v>521</v>
      </c>
      <c r="CK456" s="69" t="s">
        <v>521</v>
      </c>
      <c r="CL456" s="67" t="s">
        <v>521</v>
      </c>
      <c r="CM456" s="67" t="s">
        <v>521</v>
      </c>
      <c r="CN456" s="67" t="s">
        <v>521</v>
      </c>
      <c r="CO456" s="67" t="s">
        <v>521</v>
      </c>
      <c r="CP456" s="67" t="s">
        <v>521</v>
      </c>
      <c r="CQ456" s="67" t="s">
        <v>521</v>
      </c>
      <c r="CR456" s="67" t="s">
        <v>521</v>
      </c>
      <c r="CS456" s="67" t="s">
        <v>521</v>
      </c>
      <c r="CT456" s="68" t="s">
        <v>521</v>
      </c>
      <c r="CU456" s="69" t="s">
        <v>521</v>
      </c>
      <c r="CV456" s="67" t="s">
        <v>521</v>
      </c>
      <c r="CW456" s="67" t="s">
        <v>521</v>
      </c>
      <c r="CX456" s="67" t="s">
        <v>521</v>
      </c>
      <c r="CY456" s="67" t="s">
        <v>521</v>
      </c>
      <c r="CZ456" s="67" t="s">
        <v>521</v>
      </c>
      <c r="DA456" s="67" t="s">
        <v>521</v>
      </c>
      <c r="DB456" s="67" t="s">
        <v>521</v>
      </c>
      <c r="DC456" s="67" t="s">
        <v>521</v>
      </c>
      <c r="DD456" s="68" t="s">
        <v>521</v>
      </c>
      <c r="DE456" s="69" t="s">
        <v>521</v>
      </c>
      <c r="DF456" s="71" t="s">
        <v>521</v>
      </c>
      <c r="DG456" s="67" t="s">
        <v>521</v>
      </c>
      <c r="DH456" s="67" t="s">
        <v>521</v>
      </c>
      <c r="DI456" s="67" t="s">
        <v>521</v>
      </c>
      <c r="DJ456" s="67" t="s">
        <v>521</v>
      </c>
      <c r="DK456" s="67" t="s">
        <v>521</v>
      </c>
      <c r="DL456" s="67" t="s">
        <v>521</v>
      </c>
      <c r="DM456" s="67" t="s">
        <v>521</v>
      </c>
      <c r="DN456" s="68" t="s">
        <v>521</v>
      </c>
      <c r="DO456" s="70" t="s">
        <v>521</v>
      </c>
      <c r="DP456" s="71" t="s">
        <v>521</v>
      </c>
      <c r="DQ456" s="67" t="s">
        <v>521</v>
      </c>
      <c r="DR456" s="67" t="s">
        <v>521</v>
      </c>
      <c r="DS456" s="67" t="s">
        <v>521</v>
      </c>
      <c r="DT456" s="67" t="s">
        <v>521</v>
      </c>
      <c r="DU456" s="67" t="s">
        <v>521</v>
      </c>
      <c r="DV456" s="67" t="s">
        <v>521</v>
      </c>
      <c r="DW456" s="67" t="s">
        <v>521</v>
      </c>
      <c r="DX456" s="72" t="s">
        <v>521</v>
      </c>
      <c r="DY456" s="146" t="s">
        <v>522</v>
      </c>
      <c r="DZ456" s="74">
        <v>2</v>
      </c>
      <c r="EA456" s="74">
        <v>3</v>
      </c>
      <c r="EB456" s="190">
        <v>3</v>
      </c>
      <c r="EC456" s="191">
        <v>4</v>
      </c>
      <c r="ED456" s="197" t="s">
        <v>522</v>
      </c>
      <c r="EE456" s="190">
        <f t="shared" si="1153"/>
        <v>2</v>
      </c>
      <c r="EF456" s="190">
        <f t="shared" si="1154"/>
        <v>6</v>
      </c>
      <c r="EG456" s="190">
        <f t="shared" si="1155"/>
        <v>18</v>
      </c>
      <c r="EH456" s="193">
        <f t="shared" si="1156"/>
        <v>72</v>
      </c>
      <c r="EI456" s="194">
        <v>30</v>
      </c>
      <c r="EJ456" s="190">
        <v>150</v>
      </c>
      <c r="EK456" s="190">
        <v>900</v>
      </c>
      <c r="EL456" s="190">
        <v>3000</v>
      </c>
      <c r="EM456" s="191">
        <v>15000</v>
      </c>
      <c r="EN456" s="195">
        <v>1</v>
      </c>
      <c r="EO456" s="79">
        <f t="shared" si="1157"/>
        <v>2.5</v>
      </c>
      <c r="EP456" s="79">
        <f t="shared" si="1158"/>
        <v>5</v>
      </c>
      <c r="EQ456" s="79">
        <f t="shared" si="1159"/>
        <v>5.5555555555555554</v>
      </c>
      <c r="ER456" s="80">
        <f t="shared" si="1160"/>
        <v>6.9444444444444446</v>
      </c>
      <c r="ES456" s="128" t="s">
        <v>564</v>
      </c>
      <c r="ET456" s="82"/>
      <c r="EU456" s="83">
        <v>4</v>
      </c>
      <c r="EV456" s="146">
        <v>137</v>
      </c>
      <c r="EW456" s="147">
        <v>89</v>
      </c>
      <c r="EX456" s="147">
        <v>70</v>
      </c>
      <c r="EY456" s="147">
        <v>71</v>
      </c>
      <c r="EZ456" s="147">
        <v>33</v>
      </c>
      <c r="FA456" s="147">
        <v>30</v>
      </c>
      <c r="FB456" s="147">
        <v>92</v>
      </c>
      <c r="FC456" s="147">
        <v>115</v>
      </c>
      <c r="FD456" s="74">
        <f t="shared" si="1161"/>
        <v>103</v>
      </c>
      <c r="FE456" s="84">
        <f t="shared" si="1162"/>
        <v>185</v>
      </c>
      <c r="FF456" s="73">
        <f>RANK(EV456,$EV$9:$EV$498,0)</f>
        <v>13</v>
      </c>
      <c r="FG456" s="74">
        <f>RANK(EW456,$EW$9:$EW$498,0)</f>
        <v>32</v>
      </c>
      <c r="FH456" s="74">
        <f>RANK(EX456,$EX$9:$EX$498,0)</f>
        <v>83</v>
      </c>
      <c r="FI456" s="74">
        <f>RANK(EY456,$EY$9:$EY$498,0)</f>
        <v>42</v>
      </c>
      <c r="FJ456" s="74">
        <f>RANK(EZ456,$EZ$9:$EZ$498,0)</f>
        <v>113</v>
      </c>
      <c r="FK456" s="74">
        <f>RANK(FA456,$FA$9:$FA$498,0)</f>
        <v>111</v>
      </c>
      <c r="FL456" s="74">
        <f>RANK(FB456,$FB$9:$FB$498,0)</f>
        <v>27</v>
      </c>
      <c r="FM456" s="74">
        <f>RANK(FC456,$FC$9:$FC$498,0)</f>
        <v>10</v>
      </c>
      <c r="FN456" s="74">
        <f>RANK(FD456,$FD$9:$FD$498,0)</f>
        <v>78</v>
      </c>
      <c r="FO456" s="84">
        <f>RANK(FE456,$FE$9:$FE$498,0)</f>
        <v>22</v>
      </c>
      <c r="FP456" s="73">
        <f>COUNTIFS($EV$9:$EV$498,"&gt;"&amp;EV456,$ES$9:$ES$498,ES456)+1</f>
        <v>2</v>
      </c>
      <c r="FQ456" s="74">
        <f>COUNTIFS($EW$9:$EW$498,"&gt;"&amp;EW456,$ES$9:$ES$498,ES456)+1</f>
        <v>2</v>
      </c>
      <c r="FR456" s="74">
        <f>COUNTIFS($EX$9:$EX$498,"&gt;"&amp;EX456,$ES$9:$ES$498,ES456)+1</f>
        <v>27</v>
      </c>
      <c r="FS456" s="74">
        <f>COUNTIFS($EY$9:$EY$498,"&gt;"&amp;EY456,$ES$9:$ES$498,ES456)+1</f>
        <v>12</v>
      </c>
      <c r="FT456" s="74">
        <f>COUNTIFS($EZ$9:$EZ$498,"&gt;"&amp;EZ456,$ES$9:$ES$498,ES456)+1</f>
        <v>8</v>
      </c>
      <c r="FU456" s="74">
        <f>COUNTIFS($FA$9:$FA$498,"&gt;"&amp;FA456,$ES$9:$ES$498,ES456)+1</f>
        <v>14</v>
      </c>
      <c r="FV456" s="74">
        <f>COUNTIFS($FB$9:$FB$498,"&gt;"&amp;FB456,$ES$9:$ES$498,ES456)+1</f>
        <v>21</v>
      </c>
      <c r="FW456" s="74">
        <f>COUNTIFS($FC$9:$FC$498,"&gt;"&amp;FC456,$ES$9:$ES$498,ES456)+1</f>
        <v>9</v>
      </c>
      <c r="FX456" s="74">
        <f>COUNTIFS($FD$9:$FD$498,"&gt;"&amp;FD456,$ES$9:$ES$498,ES456)+1</f>
        <v>20</v>
      </c>
      <c r="FY456" s="84">
        <f>COUNTIFS($FE$9:$FE$498,"&gt;"&amp;FE456,$ES$9:$ES$498,ES456)+1</f>
        <v>15</v>
      </c>
      <c r="FZ456" s="85">
        <f t="shared" si="1163"/>
        <v>1.06</v>
      </c>
      <c r="GA456" s="86">
        <f t="shared" si="1163"/>
        <v>0.69</v>
      </c>
      <c r="GB456" s="86">
        <f t="shared" si="1163"/>
        <v>0.54</v>
      </c>
      <c r="GC456" s="86">
        <f t="shared" si="1163"/>
        <v>0.55000000000000004</v>
      </c>
      <c r="GD456" s="86">
        <f t="shared" si="1163"/>
        <v>0.26</v>
      </c>
      <c r="GE456" s="86">
        <f t="shared" si="1163"/>
        <v>0.23</v>
      </c>
      <c r="GF456" s="86">
        <f t="shared" si="1163"/>
        <v>0.71</v>
      </c>
      <c r="GG456" s="86">
        <f t="shared" si="1163"/>
        <v>0.89</v>
      </c>
      <c r="GH456" s="86">
        <f t="shared" si="1163"/>
        <v>0.8</v>
      </c>
      <c r="GI456" s="87">
        <f t="shared" si="1163"/>
        <v>1.43</v>
      </c>
      <c r="GJ456" s="85">
        <f t="shared" ref="GJ456:GS456" si="1189">ROUND(((FZ456-AVERAGE(FZ$9:FZ$498))/STDEVP(FZ$9:FZ$498)*10+50),2)</f>
        <v>53.63</v>
      </c>
      <c r="GK456" s="86">
        <f t="shared" si="1189"/>
        <v>49.99</v>
      </c>
      <c r="GL456" s="86">
        <f t="shared" si="1189"/>
        <v>48.39</v>
      </c>
      <c r="GM456" s="86">
        <f t="shared" si="1189"/>
        <v>51.2</v>
      </c>
      <c r="GN456" s="86">
        <f t="shared" si="1189"/>
        <v>45.47</v>
      </c>
      <c r="GO456" s="86">
        <f t="shared" si="1189"/>
        <v>45.7</v>
      </c>
      <c r="GP456" s="86">
        <f t="shared" si="1189"/>
        <v>52.36</v>
      </c>
      <c r="GQ456" s="86">
        <f t="shared" si="1189"/>
        <v>58.1</v>
      </c>
      <c r="GR456" s="86">
        <f t="shared" si="1189"/>
        <v>43.63</v>
      </c>
      <c r="GS456" s="87">
        <f t="shared" si="1189"/>
        <v>54.54</v>
      </c>
      <c r="GT456" s="73">
        <f>RANK(GJ456,$GJ$9:$GJ$498,0)</f>
        <v>140</v>
      </c>
      <c r="GU456" s="74">
        <f>RANK(GK456,$GK$9:$GK$498,0)</f>
        <v>182</v>
      </c>
      <c r="GV456" s="74">
        <f>RANK(GL456,$GL$9:$GL$498,0)</f>
        <v>231</v>
      </c>
      <c r="GW456" s="74">
        <f>RANK(GM456,$GM$9:$GM$498,0)</f>
        <v>158</v>
      </c>
      <c r="GX456" s="74">
        <f>RANK(GN456,$GN$9:$GN$498,0)</f>
        <v>257</v>
      </c>
      <c r="GY456" s="74">
        <f>RANK(GO456,$GO$9:$GO$498,0)</f>
        <v>252</v>
      </c>
      <c r="GZ456" s="74">
        <f>RANK(GP456,$GP$9:$GP$498,0)</f>
        <v>172</v>
      </c>
      <c r="HA456" s="74">
        <f>RANK(GQ456,$GQ$9:$GQ$498,0)</f>
        <v>94</v>
      </c>
      <c r="HB456" s="74">
        <f>RANK(GR456,$GR$9:$GR$498,0)</f>
        <v>304</v>
      </c>
      <c r="HC456" s="84">
        <f>RANK(GS456,$GS$9:$GS$498,0)</f>
        <v>116</v>
      </c>
      <c r="HD456" s="85">
        <f>ROUND(AVERAGEIF($ES$9:$ES$498,$ES456,$FZ$9:$FZ$498),2)</f>
        <v>0.92</v>
      </c>
      <c r="HE456" s="86">
        <f>ROUND(AVERAGEIF($ES$9:$ES$498,$ES456,$GA$9:$GA$498),2)</f>
        <v>0.65</v>
      </c>
      <c r="HF456" s="86">
        <f>ROUND(AVERAGEIF($ES$9:$ES$498,$ES456,$GB$9:$GB$498),2)</f>
        <v>0.69</v>
      </c>
      <c r="HG456" s="86">
        <f>ROUND(AVERAGEIF($ES$9:$ES$498,$ES456,$GC$9:$GC$498),2)</f>
        <v>0.54</v>
      </c>
      <c r="HH456" s="86">
        <f>ROUND(AVERAGEIF($ES$9:$ES$498,$ES456,$GD$9:$GD$498),2)</f>
        <v>0.32</v>
      </c>
      <c r="HI456" s="86">
        <f>ROUND(AVERAGEIF($ES$9:$ES$498,$ES456,$GE$9:$GE$498),2)</f>
        <v>0.33</v>
      </c>
      <c r="HJ456" s="86">
        <f>ROUND(AVERAGEIF($ES$9:$ES$498,$ES456,$GF$9:$GF$498),2)</f>
        <v>0.98</v>
      </c>
      <c r="HK456" s="86">
        <f>ROUND(AVERAGEIF($ES$9:$ES$498,$ES456,$GG$9:$GG$498),2)</f>
        <v>0.86</v>
      </c>
      <c r="HL456" s="86">
        <f>ROUND(AVERAGEIF($ES$9:$ES$498,$ES456,$GH$9:$GH$498),2)</f>
        <v>1.01</v>
      </c>
      <c r="HM456" s="87">
        <f>ROUND(AVERAGEIF($ES$9:$ES$498,$ES456,$GI$9:$GI$498),2)</f>
        <v>1.55</v>
      </c>
      <c r="HN456" s="88">
        <f t="shared" si="1164"/>
        <v>0.14000000000000001</v>
      </c>
      <c r="HO456" s="89">
        <f t="shared" si="1164"/>
        <v>3.9999999999999925E-2</v>
      </c>
      <c r="HP456" s="89">
        <f t="shared" si="1164"/>
        <v>-0.14999999999999991</v>
      </c>
      <c r="HQ456" s="89">
        <f t="shared" si="1164"/>
        <v>1.0000000000000009E-2</v>
      </c>
      <c r="HR456" s="89">
        <f t="shared" si="1164"/>
        <v>-0.06</v>
      </c>
      <c r="HS456" s="89">
        <f t="shared" si="1164"/>
        <v>-0.1</v>
      </c>
      <c r="HT456" s="89">
        <f t="shared" si="1164"/>
        <v>-0.27</v>
      </c>
      <c r="HU456" s="89">
        <f t="shared" si="1164"/>
        <v>3.0000000000000027E-2</v>
      </c>
      <c r="HV456" s="89">
        <f t="shared" si="1164"/>
        <v>-0.20999999999999996</v>
      </c>
      <c r="HW456" s="90">
        <f t="shared" si="1164"/>
        <v>-0.12000000000000011</v>
      </c>
      <c r="HX456" s="73">
        <f>COUNTIFS($FZ$9:$FZ$498,"&gt;"&amp;FZ456,$ES$9:$ES$498,$ES456)+1</f>
        <v>25</v>
      </c>
      <c r="HY456" s="74">
        <f>COUNTIFS($GA$9:$GA$498,"&gt;"&amp;GA456,$ES$9:$ES$498,$ES456)+1</f>
        <v>33</v>
      </c>
      <c r="HZ456" s="74">
        <f>COUNTIFS($GB$9:$GB$498,"&gt;"&amp;GB456,$ES$9:$ES$498,$ES456)+1</f>
        <v>68</v>
      </c>
      <c r="IA456" s="74">
        <f>COUNTIFS($GC$9:$GC$498,"&gt;"&amp;GC456,$ES$9:$ES$498,$ES456)+1</f>
        <v>40</v>
      </c>
      <c r="IB456" s="74">
        <f>COUNTIFS($GD$9:$GD$498,"&gt;"&amp;GD456,$ES$9:$ES$498,$ES456)+1</f>
        <v>66</v>
      </c>
      <c r="IC456" s="74">
        <f>COUNTIFS($GE$9:$GE$498,"&gt;"&amp;GE456,$ES$9:$ES$498,$ES456)+1</f>
        <v>71</v>
      </c>
      <c r="ID456" s="74">
        <f>COUNTIFS($GF$9:$GF$498,"&gt;"&amp;GF456,$ES$9:$ES$498,$ES456)+1</f>
        <v>82</v>
      </c>
      <c r="IE456" s="74">
        <f>COUNTIFS($GG$9:$GG$498,"&gt;"&amp;GG456,$ES$9:$ES$498,$ES456)+1</f>
        <v>42</v>
      </c>
      <c r="IF456" s="74">
        <f>COUNTIFS($GH$9:$GH$498,"&gt;"&amp;GH456,$ES$9:$ES$498,$ES456)+1</f>
        <v>71</v>
      </c>
      <c r="IG456" s="84">
        <f>COUNTIFS($GI$9:$GI$498,"&gt;"&amp;GI456,$ES$9:$ES$498,$ES456)+1</f>
        <v>49</v>
      </c>
      <c r="IH456" s="148"/>
      <c r="II456" s="149"/>
      <c r="IJ456" s="149"/>
      <c r="IK456" s="149"/>
      <c r="IL456" s="149"/>
      <c r="IM456" s="150"/>
      <c r="IN456" s="151"/>
      <c r="IO456" s="152"/>
      <c r="IP456" s="153">
        <v>0.1</v>
      </c>
      <c r="IQ456" s="149"/>
      <c r="IR456" s="149"/>
      <c r="IS456" s="149"/>
      <c r="IT456" s="149"/>
      <c r="IU456" s="149">
        <v>0.1</v>
      </c>
      <c r="IV456" s="149"/>
      <c r="IW456" s="154"/>
      <c r="IX456" s="151"/>
      <c r="IY456" s="149"/>
      <c r="IZ456" s="149"/>
      <c r="JA456" s="149"/>
      <c r="JB456" s="149"/>
      <c r="JC456" s="149"/>
      <c r="JD456" s="149"/>
      <c r="JE456" s="155"/>
      <c r="JF456" s="153"/>
      <c r="JG456" s="149"/>
      <c r="JH456" s="149"/>
      <c r="JI456" s="149"/>
      <c r="JJ456" s="149"/>
      <c r="JK456" s="149"/>
      <c r="JL456" s="149"/>
      <c r="JM456" s="154"/>
      <c r="JN456" s="151"/>
      <c r="JO456" s="149"/>
      <c r="JP456" s="149"/>
      <c r="JQ456" s="149"/>
      <c r="JR456" s="149"/>
      <c r="JS456" s="149"/>
      <c r="JT456" s="149"/>
      <c r="JU456" s="149"/>
      <c r="JV456" s="149"/>
      <c r="JW456" s="149"/>
      <c r="JX456" s="149"/>
      <c r="JY456" s="149"/>
      <c r="JZ456" s="155"/>
      <c r="KA456" s="151"/>
      <c r="KB456" s="149"/>
      <c r="KC456" s="149"/>
      <c r="KD456" s="149"/>
      <c r="KE456" s="155"/>
      <c r="KF456" s="153"/>
      <c r="KG456" s="149"/>
      <c r="KH456" s="149"/>
      <c r="KI456" s="149"/>
      <c r="KJ456" s="149"/>
      <c r="KK456" s="156"/>
      <c r="KL456" s="149"/>
      <c r="KM456" s="149"/>
      <c r="KN456" s="149"/>
      <c r="KO456" s="149"/>
      <c r="KP456" s="149"/>
      <c r="KQ456" s="149"/>
      <c r="KR456" s="149"/>
      <c r="KS456" s="154"/>
      <c r="KT456" s="154"/>
      <c r="KU456" s="154"/>
      <c r="KV456" s="154"/>
      <c r="KW456" s="151"/>
      <c r="KX456" s="149"/>
      <c r="KY456" s="149"/>
      <c r="KZ456" s="149"/>
      <c r="LA456" s="149"/>
      <c r="LB456" s="149"/>
      <c r="LC456" s="154"/>
      <c r="LD456" s="151"/>
      <c r="LE456" s="152"/>
      <c r="LF456" s="157"/>
      <c r="LG456" s="158"/>
      <c r="LH456" s="151"/>
      <c r="LI456" s="149"/>
      <c r="LJ456" s="147"/>
      <c r="LK456" s="147"/>
      <c r="LL456" s="147"/>
      <c r="LM456" s="159"/>
      <c r="LN456" s="153"/>
      <c r="LO456" s="149"/>
      <c r="LP456" s="149"/>
      <c r="LQ456" s="149"/>
      <c r="LR456" s="154"/>
      <c r="LS456" s="151"/>
      <c r="LT456" s="149"/>
      <c r="LU456" s="149">
        <v>7.0000000000000007E-2</v>
      </c>
      <c r="LV456" s="149"/>
      <c r="LW456" s="149"/>
      <c r="LX456" s="149"/>
      <c r="LY456" s="149"/>
      <c r="LZ456" s="149"/>
      <c r="MA456" s="155"/>
      <c r="MB456" s="153"/>
      <c r="MC456" s="149"/>
      <c r="MD456" s="149"/>
      <c r="ME456" s="149"/>
      <c r="MF456" s="149"/>
      <c r="MG456" s="149"/>
      <c r="MH456" s="149"/>
      <c r="MI456" s="149"/>
      <c r="MJ456" s="149"/>
      <c r="MK456" s="149"/>
      <c r="ML456" s="149"/>
      <c r="MM456" s="149"/>
      <c r="MN456" s="156"/>
      <c r="MO456" s="156"/>
      <c r="MP456" s="154"/>
      <c r="MQ456" s="151"/>
      <c r="MR456" s="149"/>
      <c r="MS456" s="149"/>
      <c r="MT456" s="149"/>
      <c r="MU456" s="149"/>
      <c r="MV456" s="156"/>
      <c r="MW456" s="149"/>
      <c r="MX456" s="149"/>
      <c r="MY456" s="149"/>
      <c r="MZ456" s="149"/>
      <c r="NA456" s="149">
        <v>7.0000000000000007E-2</v>
      </c>
      <c r="NB456" s="149"/>
      <c r="NC456" s="149"/>
      <c r="ND456" s="154"/>
      <c r="NE456" s="154"/>
      <c r="NF456" s="154"/>
      <c r="NG456" s="154"/>
      <c r="NH456" s="151"/>
      <c r="NI456" s="149"/>
      <c r="NJ456" s="149"/>
      <c r="NK456" s="149"/>
      <c r="NL456" s="149"/>
      <c r="NM456" s="149"/>
      <c r="NN456" s="94"/>
      <c r="NO456" s="151"/>
      <c r="NP456" s="160"/>
      <c r="NQ456" s="196" t="s">
        <v>1644</v>
      </c>
      <c r="NR456" s="198" t="s">
        <v>1653</v>
      </c>
      <c r="NS456" s="198"/>
      <c r="NT456" s="198"/>
      <c r="NU456" s="102" t="s">
        <v>1647</v>
      </c>
      <c r="NV456" s="104">
        <v>44651</v>
      </c>
      <c r="NW456" s="198" t="s">
        <v>1648</v>
      </c>
      <c r="NX456" s="133" t="s">
        <v>522</v>
      </c>
      <c r="NY456" s="138" t="s">
        <v>1649</v>
      </c>
      <c r="NZ456" s="136" t="s">
        <v>1650</v>
      </c>
      <c r="OA456" s="137" t="s">
        <v>1651</v>
      </c>
      <c r="OB456" s="137" t="s">
        <v>1652</v>
      </c>
      <c r="OC456" s="137" t="s">
        <v>2033</v>
      </c>
      <c r="OD456" s="110">
        <f t="shared" si="1165"/>
        <v>72</v>
      </c>
      <c r="OE456" s="109">
        <v>5</v>
      </c>
      <c r="OF456" s="110">
        <f t="shared" si="1166"/>
        <v>208</v>
      </c>
      <c r="OG456" s="109">
        <v>4</v>
      </c>
      <c r="OH456" s="111">
        <f>ROUND(AVERAGEIF($ES$9:$ES$497,$ES456,EV$9:EV$497),0)</f>
        <v>67</v>
      </c>
      <c r="OI456" s="112">
        <f>ROUND(AVERAGEIF($ES$9:$ES$497,$ES456,EW$9:EW$497),0)</f>
        <v>45</v>
      </c>
      <c r="OJ456" s="112">
        <f>ROUND(AVERAGEIF($ES$9:$ES$497,$ES456,EX$9:EX$497),0)</f>
        <v>51</v>
      </c>
      <c r="OK456" s="112">
        <f>ROUND(AVERAGEIF($ES$9:$ES$497,$ES456,EY$9:EY$497),0)</f>
        <v>39</v>
      </c>
      <c r="OL456" s="112">
        <f>ROUND(AVERAGEIF($ES$9:$ES$497,$ES456,EZ$9:EZ$497),0)</f>
        <v>21</v>
      </c>
      <c r="OM456" s="112">
        <f>ROUND(AVERAGEIF($ES$9:$ES$497,$ES456,FA$9:FA$497),0)</f>
        <v>21</v>
      </c>
      <c r="ON456" s="112">
        <f>ROUND(AVERAGEIF($ES$9:$ES$497,$ES456,FB$9:FB$497),0)</f>
        <v>68</v>
      </c>
      <c r="OO456" s="112">
        <f>ROUND(AVERAGEIF($ES$9:$ES$497,$ES456,FC$9:FC$497),0)</f>
        <v>64</v>
      </c>
      <c r="OP456" s="112">
        <f>ROUND(AVERAGEIF($ES$9:$ES$497,$ES456,FD$9:FD$497),0)</f>
        <v>72</v>
      </c>
      <c r="OQ456" s="113">
        <f>ROUND(AVERAGEIF($ES$9:$ES$497,$ES456,FE$9:FE$497),0)</f>
        <v>115</v>
      </c>
      <c r="OR456" s="114">
        <f>ROUND(EV456/MAX(EV$9:EV$497)*100,0)</f>
        <v>77</v>
      </c>
      <c r="OS456" s="115">
        <f>ROUND(EW456/MAX(EW$9:EW$497)*100,0)</f>
        <v>70</v>
      </c>
      <c r="OT456" s="115">
        <f>ROUND(EX456/MAX(EX$9:EX$497)*100,0)</f>
        <v>58</v>
      </c>
      <c r="OU456" s="115">
        <f>ROUND(EY456/MAX(EY$9:EY$497)*100,0)</f>
        <v>48</v>
      </c>
      <c r="OV456" s="115">
        <f>ROUND(EZ456/MAX(EZ$9:EZ$497)*100,0)</f>
        <v>26</v>
      </c>
      <c r="OW456" s="115">
        <f>ROUND(FA456/MAX(FA$9:FA$497)*100,0)</f>
        <v>27</v>
      </c>
      <c r="OX456" s="115">
        <f>ROUND(FB456/MAX(FB$9:FB$497)*100,0)</f>
        <v>69</v>
      </c>
      <c r="OY456" s="116">
        <f>ROUND(FC456/MAX(FC$9:FC$497)*100,0)</f>
        <v>79</v>
      </c>
      <c r="OZ456" s="115">
        <f>ROUND(FD456/MAX(FD$9:FD$497)*100,0)</f>
        <v>70</v>
      </c>
      <c r="PA456" s="117">
        <f>ROUND(FE456/MAX(FE$9:FE$497)*100,0)</f>
        <v>76</v>
      </c>
      <c r="PB456" s="118">
        <f t="shared" si="1167"/>
        <v>733</v>
      </c>
      <c r="PC456" s="115">
        <f t="shared" si="1168"/>
        <v>637</v>
      </c>
      <c r="PD456" s="115">
        <f t="shared" si="1169"/>
        <v>811</v>
      </c>
      <c r="PE456" s="115">
        <f t="shared" si="1170"/>
        <v>891</v>
      </c>
      <c r="PF456" s="115">
        <f t="shared" si="1171"/>
        <v>638</v>
      </c>
      <c r="PG456" s="119">
        <f t="shared" si="1172"/>
        <v>540</v>
      </c>
      <c r="PH456" s="118">
        <f>ROUND(PB456/MAX(PB$9:PB$497)*100,0)</f>
        <v>87</v>
      </c>
      <c r="PI456" s="115">
        <f>ROUND(PC456/MAX(PC$9:PC$497)*100,0)</f>
        <v>76</v>
      </c>
      <c r="PJ456" s="115">
        <f>ROUND(PD456/MAX(PD$9:PD$497)*100,0)</f>
        <v>86</v>
      </c>
      <c r="PK456" s="115">
        <f>ROUND(PE456/MAX(PE$9:PE$497)*100,0)</f>
        <v>89</v>
      </c>
      <c r="PL456" s="115">
        <f>ROUND(PF456/MAX(PF$9:PF$497)*100,0)</f>
        <v>90</v>
      </c>
      <c r="PM456" s="119">
        <f>ROUND(PG456/MAX(PG$9:PG$497)*100,0)</f>
        <v>79</v>
      </c>
      <c r="PN456" s="118">
        <f>RANK(PH456,PH$9:PH$497,0)</f>
        <v>8</v>
      </c>
      <c r="PO456" s="115">
        <f>RANK(PI456,PI$9:PI$497,0)</f>
        <v>20</v>
      </c>
      <c r="PP456" s="115">
        <f>RANK(PJ456,PJ$9:PJ$497,0)</f>
        <v>9</v>
      </c>
      <c r="PQ456" s="115">
        <f>RANK(PK456,PK$9:PK$497,0)</f>
        <v>8</v>
      </c>
      <c r="PR456" s="115">
        <f>RANK(PL456,PL$9:PL$497,0)</f>
        <v>11</v>
      </c>
      <c r="PS456" s="119">
        <f>RANK(PM456,PM$9:PM$497,0)</f>
        <v>16</v>
      </c>
      <c r="PT456" s="120">
        <f>ROUND(FZ456/MAX(FZ$9:FZ$497)*100,0)</f>
        <v>58</v>
      </c>
      <c r="PU456" s="115">
        <f>ROUND(GA456/MAX(GA$9:GA$497)*100,0)</f>
        <v>39</v>
      </c>
      <c r="PV456" s="115">
        <f>ROUND(GB456/MAX(GB$9:GB$497)*100,0)</f>
        <v>39</v>
      </c>
      <c r="PW456" s="115">
        <f>ROUND(GC456/MAX(GC$9:GC$497)*100,0)</f>
        <v>44</v>
      </c>
      <c r="PX456" s="115">
        <f>ROUND(GD456/MAX(GD$9:GD$497)*100,0)</f>
        <v>15</v>
      </c>
      <c r="PY456" s="115">
        <f>ROUND(GE456/MAX(GE$9:GE$497)*100,0)</f>
        <v>14</v>
      </c>
      <c r="PZ456" s="115">
        <f>ROUND(GF456/MAX(GF$9:GF$497)*100,0)</f>
        <v>33</v>
      </c>
      <c r="QA456" s="116">
        <f>ROUND(GG456/MAX(GG$9:GG$497)*100,0)</f>
        <v>49</v>
      </c>
      <c r="QB456" s="115">
        <f>ROUND(GH456/MAX(GH$9:GH$497)*100,0)</f>
        <v>36</v>
      </c>
      <c r="QC456" s="121">
        <f>ROUND(GI456/MAX(GI$9:GI$497)*100,0)</f>
        <v>46</v>
      </c>
      <c r="QD456" s="120">
        <f>ROUND(AVERAGEIF($ES$9:$ES$497,$ES456,PT$9:PT$497),0)</f>
        <v>50</v>
      </c>
      <c r="QE456" s="120">
        <f>ROUND(AVERAGEIF($ES$9:$ES$497,$ES456,PU$9:PU$497),0)</f>
        <v>37</v>
      </c>
      <c r="QF456" s="120">
        <f>ROUND(AVERAGEIF($ES$9:$ES$497,$ES456,PV$9:PV$497),0)</f>
        <v>50</v>
      </c>
      <c r="QG456" s="120">
        <f>ROUND(AVERAGEIF($ES$9:$ES$497,$ES456,PW$9:PW$497),0)</f>
        <v>43</v>
      </c>
      <c r="QH456" s="120">
        <f>ROUND(AVERAGEIF($ES$9:$ES$497,$ES456,PX$9:PX$497),0)</f>
        <v>18</v>
      </c>
      <c r="QI456" s="120">
        <f>ROUND(AVERAGEIF($ES$9:$ES$497,$ES456,PY$9:PY$497),0)</f>
        <v>20</v>
      </c>
      <c r="QJ456" s="120">
        <f>ROUND(AVERAGEIF($ES$9:$ES$497,$ES456,PZ$9:PZ$497),0)</f>
        <v>46</v>
      </c>
      <c r="QK456" s="120">
        <f>ROUND(AVERAGEIF($ES$9:$ES$497,$ES456,QA$9:QA$497),0)</f>
        <v>47</v>
      </c>
      <c r="QL456" s="120">
        <f>ROUND(AVERAGEIF($ES$9:$ES$497,$ES456,QB$9:QB$497),0)</f>
        <v>45</v>
      </c>
      <c r="QM456" s="120">
        <f>ROUND(AVERAGEIF($ES$9:$ES$497,$ES456,QC$9:QC$497),0)</f>
        <v>49</v>
      </c>
      <c r="QN456" s="114">
        <f t="shared" si="1173"/>
        <v>509</v>
      </c>
      <c r="QO456" s="115">
        <f t="shared" si="1174"/>
        <v>413</v>
      </c>
      <c r="QP456" s="115">
        <f t="shared" si="1175"/>
        <v>569</v>
      </c>
      <c r="QQ456" s="115">
        <f t="shared" si="1176"/>
        <v>656</v>
      </c>
      <c r="QR456" s="115">
        <f t="shared" si="1177"/>
        <v>547</v>
      </c>
      <c r="QS456" s="119">
        <f t="shared" si="1178"/>
        <v>371</v>
      </c>
      <c r="QT456" s="114">
        <f>ROUND((QN456-MIN(QN$9:QN$497))/(MAX(QN$9:QN$497)-MIN(QN$9:QN$497))*100,0)</f>
        <v>44</v>
      </c>
      <c r="QU456" s="115">
        <f>ROUND((QO456-MIN(QO$9:QO$497))/(MAX(QO$9:QO$497)-MIN(QO$9:QO$497))*100,0)</f>
        <v>29</v>
      </c>
      <c r="QV456" s="115">
        <f>ROUND((QP456-MIN(QP$9:QP$497))/(MAX(QP$9:QP$497)-MIN(QP$9:QP$497))*100,0)</f>
        <v>32</v>
      </c>
      <c r="QW456" s="115">
        <f>ROUND((QQ456-MIN(QQ$9:QQ$497))/(MAX(QQ$9:QQ$497)-MIN(QQ$9:QQ$497))*100,0)</f>
        <v>46</v>
      </c>
      <c r="QX456" s="115">
        <f>ROUND((QR456-MIN(QR$9:QR$497))/(MAX(QR$9:QR$497)-MIN(QR$9:QR$497))*100,0)</f>
        <v>53</v>
      </c>
      <c r="QY456" s="115">
        <f>ROUND((QS456-MIN(QS$9:QS$497))/(MAX(QS$9:QS$497)-MIN(QS$9:QS$497))*100,0)</f>
        <v>40</v>
      </c>
      <c r="QZ456" s="114">
        <f>RANK(QN456,QN$9:QN$497,0)</f>
        <v>154</v>
      </c>
      <c r="RA456" s="115">
        <f>RANK(QO456,QO$9:QO$497,0)</f>
        <v>165</v>
      </c>
      <c r="RB456" s="115">
        <f>RANK(QP456,QP$9:QP$497,0)</f>
        <v>189</v>
      </c>
      <c r="RC456" s="115">
        <f>RANK(QQ456,QQ$9:QQ$497,0)</f>
        <v>113</v>
      </c>
      <c r="RD456" s="115">
        <f>RANK(QR456,QR$9:QR$497,0)</f>
        <v>153</v>
      </c>
      <c r="RE456" s="115">
        <f>RANK(QS456,QS$9:QS$497,0)</f>
        <v>204</v>
      </c>
      <c r="RF456" s="122"/>
      <c r="RG456" s="115">
        <f>($RH$3*(IH456+IJ456)*100*100/MAX(EX$9:EX$497)*$RO$3) +($RH$3*(II456+IJ456)*100*100/MAX(EX$9:EX$497)*$RO$4) + ($RH$3*IK456*100*100/MAX(EX$9:EX$497)*0.098)</f>
        <v>0</v>
      </c>
      <c r="RH456" s="115">
        <f>($RH$4*IL456*100*100/MAX(EZ$9:EZ$497))*$RQ$3</f>
        <v>0</v>
      </c>
      <c r="RI456" s="115">
        <f>($RH$3*IM456*100*100/MAX(EY$9:EY$497))*$RQ$4</f>
        <v>0</v>
      </c>
      <c r="RJ456" s="115">
        <f>($RH$3*IN456*100*100/MAX(EX$9:EX$497))</f>
        <v>0</v>
      </c>
      <c r="RK456" s="115">
        <f>($RH$4*IO456*100*100/MAX(EZ$9:EZ$497))*$RQ$3</f>
        <v>0</v>
      </c>
      <c r="RL456" s="115">
        <f>(($RL$4*IP456*100*((100/MAX(EX$9:EX$497)+100/MAX(EZ$9:EZ$497))/2))+($RL$4*IQ456*100*((100/MAX(EX$9:EX$497)+100/MAX(EZ$9:EZ$497))/2))+($RL$4*IR456*100*((100/MAX(EX$9:EX$497)+100/MAX(EZ$9:EZ$497))/2))+($RL$4*IS456*100*((100/MAX(EX$9:EX$497)+100/MAX(EZ$9:EZ$497))/2))+($RL$4*IT456*100*((100/MAX(EX$9:EX$497)+100/MAX(EZ$9:EZ$497))/2))+($RL$4*IU456*100*((100/MAX(EX$9:EX$497)+100/MAX(EZ$9:EZ$497))/2))+($RL$4*IV456*100*((100/MAX(EX$9:EX$497)+100/MAX(EZ$9:EZ$497))/2))+($RL$4*IW456*100*((100/MAX(EX$9:EX$497)+100/MAX(EZ$9:EZ$497))/2)))*$RS$3</f>
        <v>20.90666666666667</v>
      </c>
      <c r="RM456" s="115">
        <f>(($RH$3*IX456*100*100/MAX(EX$9:EX$497))+($RH$3*IY456*100*100/MAX(EX$9:EX$497))+($RH$3*IZ456*100*100/MAX(EX$9:EX$497))+($RH$3*JA456*100*100/MAX(EX$9:EX$497))+($RH$3*JB456*100*100/MAX(EX$9:EX$497))+($RH$3*JC456*100*100/MAX(EX$9:EX$497))+($RH$3*JD456*100*100/MAX(EX$9:EX$497))+($RH$3*JE456*100*100/MAX(EX$9:EX$497)))*$RS$4</f>
        <v>0</v>
      </c>
      <c r="RN456" s="115">
        <f>(($RH$4*JF456*100*100/MAX(EZ$9:EZ$497)) + ($RH$4*JG456*100*100/MAX(EZ$9:EZ$497)) + ($RH$4*JH456*100*100/MAX(EZ$9:EZ$497)) + ($RH$4*JI456*100*100/MAX(EZ$9:EZ$497)) + ($RH$4*JJ456*100*100/MAX(EZ$9:EZ$497)) + ($RH$4*JK456*100*100/MAX(EZ$9:EZ$497)) + ($RH$4*JL456*100*100/MAX(EZ$9:EZ$497)) + ($RH$4*JM456*100*100/MAX(EZ$9:EZ$497)))*$RU$3</f>
        <v>0</v>
      </c>
      <c r="RO456" s="115">
        <f>(($RL$4*JN456*100*((100/MAX(EX$9:EX$497)+100/MAX(EZ$9:EZ$497))/2))+($RL$4*JO456*100*((100/MAX(EX$9:EX$497)+100/MAX(EZ$9:EZ$497))/2))+($RL$4*JP456*100*((100/MAX(EX$9:EX$497)+100/MAX(EZ$9:EZ$497))/2))+($RL$4*JQ456*100*((100/MAX(EX$9:EX$497)+100/MAX(EZ$9:EZ$497))/2))+($RL$4*JR456*100*((100/MAX(EX$9:EX$497)+100/MAX(EZ$9:EZ$497))/2))+($RL$4*JS456*100*((100/MAX(EX$9:EX$497)+100/MAX(EZ$9:EZ$497))/2))+($RL$4*JT456*100*((100/MAX(EX$9:EX$497)+100/MAX(EZ$9:EZ$497))/2))+($RL$4*JU456*100*((100/MAX(EX$9:EX$497)+100/MAX(EZ$9:EZ$497))/2))+($RL$4*JV456*100*((100/MAX(EX$9:EX$497)+100/MAX(EZ$9:EZ$497))/2))+($RL$4*JW456*100*((100/MAX(EX$9:EX$497)+100/MAX(EZ$9:EZ$497))/2))+($RL$4*JX456*100*((100/MAX(EX$9:EX$497)+100/MAX(EZ$9:EZ$497))/2))+($RL$4*JY456*100*((100/MAX(EX$9:EX$497)+100/MAX(EZ$9:EZ$497))/2))+($RL$4*JZ456*100*((100/MAX(EX$9:EX$497)+100/MAX(EZ$9:EZ$497))/2)))*$RW$3/2</f>
        <v>0</v>
      </c>
      <c r="RP456" s="119">
        <f>($RJ$3*KA456*100*100/MAX(FA$9:FA$497)) + ($RJ$3*KB456*100*100/MAX(FA$9:FA$497)/2) + ($RJ$3*KC456*100*100/MAX(FA$9:FA$497)/2) + ($RJ$3*KD456*100*100/MAX(FA$9:FA$497)/4) + ($RJ$3*KE456*100*100/MAX(FA$9:FA$497)/4)</f>
        <v>0</v>
      </c>
      <c r="RQ456" s="118">
        <f>($RL$4*KF456*100*((100/MAX(EX$9:EX$497)+100/MAX(EZ$9:EZ$497)))) * ($RO$3/2) + (($RL$4*KG456*100*((100/MAX(EX$9:EX$497)+100/MAX(EZ$9:EZ$497))))+($RL$4*KH456*100*((100/MAX(EX$9:EX$497)+100/MAX(EZ$9:EZ$497))))+($RL$4*KI456*100*((100/MAX(EX$9:EX$497)+100/MAX(EZ$9:EZ$497))))+($RL$4*KJ456*100*((100/MAX(EX$9:EX$497)+100/MAX(EZ$9:EZ$497))))+($RL$4*KK456*100*((100/MAX(EX$9:EX$497)+100/MAX(EZ$9:EZ$497))))+($RL$4*KL456*100*((100/MAX(EX$9:EX$497)+100/MAX(EZ$9:EZ$497))))+($RL$4*KM456*100*((100/MAX(EX$9:EX$497)+100/MAX(EZ$9:EZ$497))))+($RL$4*KN456*100*((100/MAX(EX$9:EX$497)+100/MAX(EZ$9:EZ$497))))+($RL$4*KO456*100*((100/MAX(EX$9:EX$497)+100/MAX(EZ$9:EZ$497))))+($RL$4*KP456*100*((100/MAX(EX$9:EX$497)+100/MAX(EZ$9:EZ$497))))+($RL$4*KQ456*100*((100/MAX(EX$9:EX$497)+100/MAX(EZ$9:EZ$497))))+($RL$4*KR456*100*((100/MAX(EX$9:EX$497)+100/MAX(EZ$9:EZ$497))))+($RL$4*KS456*100*((100/MAX(EX$9:EX$497)+100/MAX(EZ$9:EZ$497))))+($RL$4*KV456*100*((100/MAX(EX$9:EX$497)+100/MAX(EZ$9:EZ$497))))) * (($RO$3+$RO$4)/6)</f>
        <v>0</v>
      </c>
      <c r="RR456" s="115">
        <f>(($RL$4*KW456*100*((100/MAX(EX$9:EX$497)+100/MAX(EZ$9:EZ$497))))) * ($RO$3/2) + (($RL$4*KX456*100*((100/MAX(EX$9:EX$497)+100/MAX(EZ$9:EZ$497))))+($RL$4*KY456*100*((100/MAX(EX$9:EX$497)+100/MAX(EZ$9:EZ$497))))+($RL$4*KZ456*100*((100/MAX(EX$9:EX$497)+100/MAX(EZ$9:EZ$497))))+($RL$4*LA456*100*((100/MAX(EX$9:EX$497)+100/MAX(EZ$9:EZ$497))))+($RL$4*LB456*100*((100/MAX(EX$9:EX$497)+100/MAX(EZ$9:EZ$497))))+($RL$4*LC456*100*((100/MAX(EX$9:EX$497)+100/MAX(EZ$9:EZ$497))))) * (($RO$3+$RO$4)/6)</f>
        <v>0</v>
      </c>
      <c r="RS456" s="119">
        <f>(($RL$4*LD456*100*((100/MAX(EX$9:EX$497)+100/MAX(EZ$9:EZ$497))))+($RL$4*LE456*100*((100/MAX(EX$9:EX$497)+100/MAX(EZ$9:EZ$497))))) * (($RO$3+$RO$4)/6)</f>
        <v>0</v>
      </c>
      <c r="RT456" s="118">
        <f>($RJ$4*LH456*100*(100/MAX(EV$9:EV$497)))+($RJ$4*LI456*100*(100/MAX(EV$9:EV$497)))</f>
        <v>0</v>
      </c>
      <c r="RU456" s="119">
        <f>($RJ$4*LJ456*(100/MAX(EV$9:EV$497)))/2 + ($RL$3*LK456*(100/MAX(EW$9:EW$497))) + ($RJ$4*LL456*(100/MAX(EV$9:EV$497)))/4 + ($RL$3*LM456*(100/MAX(EW$9:EW$497)))</f>
        <v>0</v>
      </c>
      <c r="RV456" s="118">
        <f>($RJ$4*LN456*100*100/MAX(EV$9:EV$497)/2)+($RJ$4*LO456*100*100/MAX(EV$9:EV$497)/2)+($RJ$4*LP456*100*100/MAX(EV$9:EV$497))+($RJ$4*LQ456*100*100/MAX(EV$9:EV$497))+($RJ$4*LR456*100*100/MAX(EV$9:EV$497))</f>
        <v>0</v>
      </c>
      <c r="RW456" s="115">
        <f>($RJ$4*LS456*100*100/MAX(EV$9:EV$497)) + (($RJ$4*LT456*100*100/MAX(EV$9:EV$497))+($RJ$4*LU456*100*100/MAX(EV$9:EV$497))+($RJ$4*LV456*100*100/MAX(EV$9:EV$497))+($RJ$4*LW456*100*100/MAX(EV$9:EV$497))+($RJ$4*LX456*100*100/MAX(EV$9:EV$497))+($RJ$4*LY456*100*100/MAX(EV$9:EV$497))+($RJ$4*LZ456*100*100/MAX(EV$9:EV$497))+($RJ$4*MA456*100*100/MAX(EV$9:EV$497)))/2</f>
        <v>5.8988764044943833</v>
      </c>
      <c r="RX456" s="119">
        <f>($RJ$4*MB456*100*100/MAX(EV$9:EV$497))+($RJ$4*MC456*100*100/MAX(EV$9:EV$497))+($RJ$4*MD456*100*100/MAX(EV$9:EV$497))+($RJ$4*ME456*100*100/MAX(EV$9:EV$497))+($RJ$4*MF456*100*100/MAX(EV$9:EV$497))+($RJ$4*MG456*100*100/MAX(EV$9:EV$497))+($RJ$4*MH456*100*100/MAX(EV$9:EV$497))+($RJ$4*MI456*100*100/MAX(EV$9:EV$497))+($RJ$4*MJ456*100*100/MAX(EV$9:EV$497))+($RJ$4*MK456*100*100/MAX(EV$9:EV$497))+($RJ$4*ML456*100*100/MAX(EV$9:EV$497))+($RJ$4*MM456*100*100/MAX(EV$9:EV$497))+($RJ$4*MN456*100*100/MAX(EV$9:EV$497))</f>
        <v>0</v>
      </c>
      <c r="RY456" s="118">
        <f>($RJ$4*MQ456*100*100/MAX(EV$9:EV$497))/2 + (($RJ$4*MR456*100*100/MAX(EV$9:EV$497))+($RJ$4*MS456*100*100/MAX(EV$9:EV$497))+($RJ$4*MT456*100*100/MAX(EV$9:EV$497))+($RJ$4*MU456*100*100/MAX(EV$9:EV$497))+($RJ$4*MV456*100*100/MAX(EV$9:EV$497))+($RJ$4*MW456*100*100/MAX(EV$9:EV$497))+($RJ$4*MX456*100*100/MAX(EV$9:EV$497))+($RJ$4*MY456*100*100/MAX(EV$9:EV$497))+($RJ$4*MZ456*100*100/MAX(EV$9:EV$497))+($RJ$4*NA456*100*100/MAX(EV$9:EV$497))+($RJ$4*NB456*100*100/MAX(EV$9:EV$497))+($RJ$4*NC456*100*100/MAX(EV$9:EV$497))+($RJ$4*ND456*100*100/MAX(EV$9:EV$497))+($RJ$4*NG456*100*100/MAX(EV$9:EV$497)))/4</f>
        <v>2.9494382022471917</v>
      </c>
      <c r="RZ456" s="115">
        <f>($RJ$4*NH456*100*100/MAX(EV$9:EV$497))/2 + (($RJ$4*NI456*100*100/MAX(EV$9:EV$497))+($RJ$4*NJ456*100*100/MAX(EV$9:EV$497))+($RJ$4*NK456*100*100/MAX(EV$9:EV$497))+($RJ$4*NL456*100*100/MAX(EV$9:EV$497))+($RJ$4*NM456*100*100/MAX(EV$9:EV$497))+($RJ$4*NN456*100*100/MAX(EV$9:EV$497)))/4</f>
        <v>0</v>
      </c>
      <c r="SA456" s="117">
        <f>(($RJ$4*NO456*100*100/MAX(EV$9:EV$497))+($RJ$4*NP456*100*100/MAX(EV$9:EV$497)))/4</f>
        <v>0</v>
      </c>
      <c r="SB456" s="118">
        <f t="shared" si="1179"/>
        <v>29.754981273408244</v>
      </c>
      <c r="SC456" s="115">
        <f t="shared" si="1180"/>
        <v>22.676329588014983</v>
      </c>
      <c r="SD456" s="115">
        <f t="shared" si="1181"/>
        <v>18.578078651685395</v>
      </c>
      <c r="SE456" s="115">
        <f t="shared" si="1182"/>
        <v>83.436329588014985</v>
      </c>
      <c r="SF456" s="115">
        <f t="shared" si="1183"/>
        <v>23.118745318352062</v>
      </c>
      <c r="SG456" s="115">
        <f t="shared" si="1184"/>
        <v>8.8483146067415746</v>
      </c>
      <c r="SH456" s="115">
        <f>ROUND(SB456/MAX(SB$9:SB$497)*100,0)</f>
        <v>37</v>
      </c>
      <c r="SI456" s="115">
        <f>ROUND(SC456/MAX(SC$9:SC$497)*100,0)</f>
        <v>34</v>
      </c>
      <c r="SJ456" s="115">
        <f>ROUND(SD456/MAX(SD$9:SD$497)*100,0)</f>
        <v>30</v>
      </c>
      <c r="SK456" s="115">
        <f>ROUND(SE456/MAX(SE$9:SE$497)*100,0)</f>
        <v>64</v>
      </c>
      <c r="SL456" s="115">
        <f>ROUND(SF456/MAX(SF$9:SF$497)*100,0)</f>
        <v>57</v>
      </c>
      <c r="SM456" s="121">
        <f>ROUND(SG456/MAX(SG$9:SG$497)*100,0)</f>
        <v>8</v>
      </c>
      <c r="SN456" s="115">
        <f>ROUND(AVERAGEIF($ES$9:$ES$497,$ES456,SH$9:SH$497),0)</f>
        <v>24</v>
      </c>
      <c r="SO456" s="115">
        <f>ROUND(AVERAGEIF($ES$9:$ES$497,$ES456,SI$9:SI$497),0)</f>
        <v>22</v>
      </c>
      <c r="SP456" s="115">
        <f>ROUND(AVERAGEIF($ES$9:$ES$497,$ES456,SJ$9:SJ$497),0)</f>
        <v>5</v>
      </c>
      <c r="SQ456" s="115">
        <f>ROUND(AVERAGEIF($ES$9:$ES$497,$ES456,SK$9:SK$497),0)</f>
        <v>19</v>
      </c>
      <c r="SR456" s="115">
        <f>ROUND(AVERAGEIF($ES$9:$ES$497,$ES456,SL$9:SL$497),0)</f>
        <v>8</v>
      </c>
      <c r="SS456" s="121">
        <f>ROUND(AVERAGEIF($ES$9:$ES$497,$ES456,SM$9:SM$497),0)</f>
        <v>6</v>
      </c>
      <c r="ST456" s="114">
        <f>RANK(SB456,SB$9:SB$497,0)</f>
        <v>120</v>
      </c>
      <c r="SU456" s="115">
        <f>RANK(SC456,SC$9:SC$497,0)</f>
        <v>85</v>
      </c>
      <c r="SV456" s="115">
        <f>RANK(SD456,SD$9:SD$497,0)</f>
        <v>49</v>
      </c>
      <c r="SW456" s="115">
        <f>RANK(SE456,SE$9:SE$497,0)</f>
        <v>23</v>
      </c>
      <c r="SX456" s="115">
        <f>RANK(SF456,SF$9:SF$497,0)</f>
        <v>7</v>
      </c>
      <c r="SY456" s="115">
        <f>RANK(SG456,SG$9:SG$497,0)</f>
        <v>94</v>
      </c>
      <c r="SZ456" s="115">
        <f>COUNTIFS(SB$9:SB$497,"&gt;"&amp;SB456,$ES$9:$ES$497,$ES456)+1</f>
        <v>25</v>
      </c>
      <c r="TA456" s="115">
        <f>COUNTIFS(SC$9:SC$497,"&gt;"&amp;SC456,$ES$9:$ES$497,$ES456)+1</f>
        <v>25</v>
      </c>
      <c r="TB456" s="115">
        <f>COUNTIFS(SD$9:SD$497,"&gt;"&amp;SD456,$ES$9:$ES$497,$ES456)+1</f>
        <v>4</v>
      </c>
      <c r="TC456" s="115">
        <f>COUNTIFS(SE$9:SE$497,"&gt;"&amp;SE456,$ES$9:$ES$497,$ES456)+1</f>
        <v>9</v>
      </c>
      <c r="TD456" s="115">
        <f>COUNTIFS(SF$9:SF$497,"&gt;"&amp;SF456,$ES$9:$ES$497,$ES456)+1</f>
        <v>3</v>
      </c>
      <c r="TE456" s="117">
        <f>COUNTIFS(SG$9:SG$497,"&gt;"&amp;SG456,$ES$9:$ES$497,$ES456)+1</f>
        <v>20</v>
      </c>
      <c r="TF456" s="118">
        <f t="shared" si="1185"/>
        <v>127</v>
      </c>
      <c r="TG456" s="115">
        <f t="shared" si="1186"/>
        <v>121</v>
      </c>
      <c r="TH456" s="115">
        <f t="shared" si="1186"/>
        <v>106</v>
      </c>
      <c r="TI456" s="115">
        <f t="shared" si="1186"/>
        <v>150</v>
      </c>
      <c r="TJ456" s="115">
        <f t="shared" si="1186"/>
        <v>146</v>
      </c>
      <c r="TK456" s="115">
        <f t="shared" si="1186"/>
        <v>98</v>
      </c>
      <c r="TL456" s="117">
        <f t="shared" si="1187"/>
        <v>87</v>
      </c>
      <c r="TM456" s="118">
        <f>ROUND(TF456/MAX(TF$9:TF$497)*100,0)</f>
        <v>71</v>
      </c>
      <c r="TN456" s="115">
        <f>ROUND(TG456/MAX(TG$9:TG$497)*100,0)</f>
        <v>66</v>
      </c>
      <c r="TO456" s="115">
        <f>ROUND(TH456/MAX(TH$9:TH$497)*100,0)</f>
        <v>58</v>
      </c>
      <c r="TP456" s="115">
        <f>ROUND(TI456/MAX(TI$9:TI$497)*100,0)</f>
        <v>83</v>
      </c>
      <c r="TQ456" s="115">
        <f>ROUND(TJ456/MAX(TJ$9:TJ$497)*100,0)</f>
        <v>74</v>
      </c>
      <c r="TR456" s="115">
        <f>ROUND(TK456/MAX(TK$9:TK$497)*100,0)</f>
        <v>50</v>
      </c>
      <c r="TS456" s="119">
        <f>ROUND(TL456/MAX(TL$9:TL$497)*100,0)</f>
        <v>44</v>
      </c>
      <c r="TT456" s="120">
        <f>RANK(TM456,TM$9:TM$497,0)</f>
        <v>54</v>
      </c>
      <c r="TU456" s="115">
        <f>RANK(TN456,TN$9:TN$497,0)</f>
        <v>39</v>
      </c>
      <c r="TV456" s="115">
        <f>RANK(TO456,TO$9:TO$497,0)</f>
        <v>28</v>
      </c>
      <c r="TW456" s="115">
        <f>RANK(TP456,TP$9:TP$497,0)</f>
        <v>11</v>
      </c>
      <c r="TX456" s="115">
        <f>RANK(TQ456,TQ$9:TQ$497,0)</f>
        <v>4</v>
      </c>
      <c r="TY456" s="115">
        <f>RANK(TR456,TR$9:TR$497,0)</f>
        <v>45</v>
      </c>
      <c r="TZ456" s="121">
        <f>RANK(TS456,TS$9:TS$497,0)</f>
        <v>46</v>
      </c>
      <c r="UA456" s="132"/>
      <c r="UB456" s="7" t="s">
        <v>1</v>
      </c>
    </row>
    <row r="457" spans="1:548" x14ac:dyDescent="0.15">
      <c r="A457" s="62">
        <v>449</v>
      </c>
      <c r="B457" s="184" t="s">
        <v>1653</v>
      </c>
      <c r="C457" s="143"/>
      <c r="D457" s="143"/>
      <c r="E457" s="64" t="s">
        <v>518</v>
      </c>
      <c r="F457" s="65">
        <v>123</v>
      </c>
      <c r="G457" s="65" t="s">
        <v>519</v>
      </c>
      <c r="H457" s="144"/>
      <c r="I457" s="66" t="s">
        <v>521</v>
      </c>
      <c r="J457" s="67" t="s">
        <v>521</v>
      </c>
      <c r="K457" s="67" t="s">
        <v>521</v>
      </c>
      <c r="L457" s="67" t="s">
        <v>521</v>
      </c>
      <c r="M457" s="67" t="s">
        <v>521</v>
      </c>
      <c r="N457" s="67" t="s">
        <v>521</v>
      </c>
      <c r="O457" s="67" t="s">
        <v>521</v>
      </c>
      <c r="P457" s="67" t="s">
        <v>521</v>
      </c>
      <c r="Q457" s="67" t="s">
        <v>521</v>
      </c>
      <c r="R457" s="68" t="s">
        <v>521</v>
      </c>
      <c r="S457" s="69" t="s">
        <v>521</v>
      </c>
      <c r="T457" s="67" t="s">
        <v>521</v>
      </c>
      <c r="U457" s="67" t="s">
        <v>521</v>
      </c>
      <c r="V457" s="67" t="s">
        <v>521</v>
      </c>
      <c r="W457" s="67" t="s">
        <v>521</v>
      </c>
      <c r="X457" s="67" t="s">
        <v>521</v>
      </c>
      <c r="Y457" s="67" t="s">
        <v>521</v>
      </c>
      <c r="Z457" s="67" t="s">
        <v>521</v>
      </c>
      <c r="AA457" s="67" t="s">
        <v>521</v>
      </c>
      <c r="AB457" s="68" t="s">
        <v>521</v>
      </c>
      <c r="AC457" s="69" t="s">
        <v>521</v>
      </c>
      <c r="AD457" s="67" t="s">
        <v>521</v>
      </c>
      <c r="AE457" s="67" t="s">
        <v>521</v>
      </c>
      <c r="AF457" s="67" t="s">
        <v>521</v>
      </c>
      <c r="AG457" s="67" t="s">
        <v>521</v>
      </c>
      <c r="AH457" s="67" t="s">
        <v>521</v>
      </c>
      <c r="AI457" s="67" t="s">
        <v>521</v>
      </c>
      <c r="AJ457" s="67" t="s">
        <v>521</v>
      </c>
      <c r="AK457" s="67" t="s">
        <v>521</v>
      </c>
      <c r="AL457" s="68" t="s">
        <v>521</v>
      </c>
      <c r="AM457" s="69" t="s">
        <v>521</v>
      </c>
      <c r="AN457" s="67" t="s">
        <v>521</v>
      </c>
      <c r="AO457" s="67" t="s">
        <v>521</v>
      </c>
      <c r="AP457" s="67" t="s">
        <v>521</v>
      </c>
      <c r="AQ457" s="67" t="s">
        <v>521</v>
      </c>
      <c r="AR457" s="67" t="s">
        <v>521</v>
      </c>
      <c r="AS457" s="67" t="s">
        <v>521</v>
      </c>
      <c r="AT457" s="67" t="s">
        <v>521</v>
      </c>
      <c r="AU457" s="67" t="s">
        <v>521</v>
      </c>
      <c r="AV457" s="68" t="s">
        <v>521</v>
      </c>
      <c r="AW457" s="69" t="s">
        <v>521</v>
      </c>
      <c r="AX457" s="67" t="s">
        <v>521</v>
      </c>
      <c r="AY457" s="67" t="s">
        <v>521</v>
      </c>
      <c r="AZ457" s="67" t="s">
        <v>521</v>
      </c>
      <c r="BA457" s="67" t="s">
        <v>521</v>
      </c>
      <c r="BB457" s="67" t="s">
        <v>521</v>
      </c>
      <c r="BC457" s="67" t="s">
        <v>521</v>
      </c>
      <c r="BD457" s="67" t="s">
        <v>521</v>
      </c>
      <c r="BE457" s="67" t="s">
        <v>521</v>
      </c>
      <c r="BF457" s="68" t="s">
        <v>521</v>
      </c>
      <c r="BG457" s="69" t="s">
        <v>521</v>
      </c>
      <c r="BH457" s="67" t="s">
        <v>521</v>
      </c>
      <c r="BI457" s="67" t="s">
        <v>521</v>
      </c>
      <c r="BJ457" s="67" t="s">
        <v>521</v>
      </c>
      <c r="BK457" s="67" t="s">
        <v>521</v>
      </c>
      <c r="BL457" s="67" t="s">
        <v>521</v>
      </c>
      <c r="BM457" s="67" t="s">
        <v>521</v>
      </c>
      <c r="BN457" s="67" t="s">
        <v>521</v>
      </c>
      <c r="BO457" s="67" t="s">
        <v>521</v>
      </c>
      <c r="BP457" s="68" t="s">
        <v>521</v>
      </c>
      <c r="BQ457" s="70" t="s">
        <v>521</v>
      </c>
      <c r="BR457" s="67" t="s">
        <v>521</v>
      </c>
      <c r="BS457" s="67" t="s">
        <v>521</v>
      </c>
      <c r="BT457" s="67" t="s">
        <v>521</v>
      </c>
      <c r="BU457" s="67" t="s">
        <v>521</v>
      </c>
      <c r="BV457" s="67" t="s">
        <v>521</v>
      </c>
      <c r="BW457" s="67" t="s">
        <v>521</v>
      </c>
      <c r="BX457" s="67" t="s">
        <v>521</v>
      </c>
      <c r="BY457" s="67" t="s">
        <v>521</v>
      </c>
      <c r="BZ457" s="68" t="s">
        <v>521</v>
      </c>
      <c r="CA457" s="69" t="s">
        <v>521</v>
      </c>
      <c r="CB457" s="67" t="s">
        <v>521</v>
      </c>
      <c r="CC457" s="67" t="s">
        <v>521</v>
      </c>
      <c r="CD457" s="67" t="s">
        <v>521</v>
      </c>
      <c r="CE457" s="67" t="s">
        <v>521</v>
      </c>
      <c r="CF457" s="67" t="s">
        <v>521</v>
      </c>
      <c r="CG457" s="67" t="s">
        <v>521</v>
      </c>
      <c r="CH457" s="67" t="s">
        <v>521</v>
      </c>
      <c r="CI457" s="67" t="s">
        <v>521</v>
      </c>
      <c r="CJ457" s="68" t="s">
        <v>521</v>
      </c>
      <c r="CK457" s="69" t="s">
        <v>521</v>
      </c>
      <c r="CL457" s="67" t="s">
        <v>521</v>
      </c>
      <c r="CM457" s="67" t="s">
        <v>521</v>
      </c>
      <c r="CN457" s="67" t="s">
        <v>521</v>
      </c>
      <c r="CO457" s="67" t="s">
        <v>521</v>
      </c>
      <c r="CP457" s="67" t="s">
        <v>521</v>
      </c>
      <c r="CQ457" s="67" t="s">
        <v>521</v>
      </c>
      <c r="CR457" s="67" t="s">
        <v>521</v>
      </c>
      <c r="CS457" s="67" t="s">
        <v>521</v>
      </c>
      <c r="CT457" s="68" t="s">
        <v>521</v>
      </c>
      <c r="CU457" s="69" t="s">
        <v>521</v>
      </c>
      <c r="CV457" s="67" t="s">
        <v>521</v>
      </c>
      <c r="CW457" s="67" t="s">
        <v>521</v>
      </c>
      <c r="CX457" s="67" t="s">
        <v>521</v>
      </c>
      <c r="CY457" s="67" t="s">
        <v>521</v>
      </c>
      <c r="CZ457" s="67" t="s">
        <v>521</v>
      </c>
      <c r="DA457" s="67" t="s">
        <v>521</v>
      </c>
      <c r="DB457" s="67" t="s">
        <v>521</v>
      </c>
      <c r="DC457" s="67" t="s">
        <v>521</v>
      </c>
      <c r="DD457" s="68" t="s">
        <v>521</v>
      </c>
      <c r="DE457" s="69" t="s">
        <v>521</v>
      </c>
      <c r="DF457" s="71" t="s">
        <v>521</v>
      </c>
      <c r="DG457" s="67" t="s">
        <v>521</v>
      </c>
      <c r="DH457" s="67" t="s">
        <v>521</v>
      </c>
      <c r="DI457" s="67" t="s">
        <v>521</v>
      </c>
      <c r="DJ457" s="67" t="s">
        <v>521</v>
      </c>
      <c r="DK457" s="67" t="s">
        <v>521</v>
      </c>
      <c r="DL457" s="67" t="s">
        <v>521</v>
      </c>
      <c r="DM457" s="67" t="s">
        <v>521</v>
      </c>
      <c r="DN457" s="68" t="s">
        <v>521</v>
      </c>
      <c r="DO457" s="70" t="s">
        <v>520</v>
      </c>
      <c r="DP457" s="71" t="s">
        <v>520</v>
      </c>
      <c r="DQ457" s="67" t="s">
        <v>520</v>
      </c>
      <c r="DR457" s="67" t="s">
        <v>520</v>
      </c>
      <c r="DS457" s="67" t="s">
        <v>520</v>
      </c>
      <c r="DT457" s="67" t="s">
        <v>520</v>
      </c>
      <c r="DU457" s="67" t="s">
        <v>520</v>
      </c>
      <c r="DV457" s="67" t="s">
        <v>520</v>
      </c>
      <c r="DW457" s="67" t="s">
        <v>520</v>
      </c>
      <c r="DX457" s="72" t="s">
        <v>520</v>
      </c>
      <c r="DY457" s="73" t="s">
        <v>522</v>
      </c>
      <c r="DZ457" s="74">
        <v>2</v>
      </c>
      <c r="EA457" s="74">
        <v>3</v>
      </c>
      <c r="EB457" s="74">
        <v>3</v>
      </c>
      <c r="EC457" s="75">
        <v>4</v>
      </c>
      <c r="ED457" s="76" t="s">
        <v>522</v>
      </c>
      <c r="EE457" s="74">
        <f t="shared" si="1153"/>
        <v>2</v>
      </c>
      <c r="EF457" s="74">
        <f t="shared" si="1154"/>
        <v>6</v>
      </c>
      <c r="EG457" s="74">
        <f t="shared" si="1155"/>
        <v>18</v>
      </c>
      <c r="EH457" s="77">
        <f t="shared" si="1156"/>
        <v>72</v>
      </c>
      <c r="EI457" s="73">
        <v>30</v>
      </c>
      <c r="EJ457" s="74">
        <v>50</v>
      </c>
      <c r="EK457" s="74">
        <v>90</v>
      </c>
      <c r="EL457" s="74">
        <v>150</v>
      </c>
      <c r="EM457" s="75">
        <v>450</v>
      </c>
      <c r="EN457" s="78">
        <v>1</v>
      </c>
      <c r="EO457" s="79">
        <f t="shared" si="1157"/>
        <v>0.83333333333333337</v>
      </c>
      <c r="EP457" s="79">
        <f t="shared" si="1158"/>
        <v>0.5</v>
      </c>
      <c r="EQ457" s="79">
        <f t="shared" si="1159"/>
        <v>0.27777777777777779</v>
      </c>
      <c r="ER457" s="80">
        <f t="shared" si="1160"/>
        <v>0.20833333333333334</v>
      </c>
      <c r="ES457" s="128" t="s">
        <v>523</v>
      </c>
      <c r="ET457" s="82"/>
      <c r="EU457" s="83">
        <v>4</v>
      </c>
      <c r="EV457" s="146">
        <v>115</v>
      </c>
      <c r="EW457" s="147">
        <v>46</v>
      </c>
      <c r="EX457" s="147">
        <v>54</v>
      </c>
      <c r="EY457" s="147">
        <v>83</v>
      </c>
      <c r="EZ457" s="147">
        <v>31</v>
      </c>
      <c r="FA457" s="147">
        <v>31</v>
      </c>
      <c r="FB457" s="147">
        <v>28</v>
      </c>
      <c r="FC457" s="147">
        <v>43</v>
      </c>
      <c r="FD457" s="74">
        <f t="shared" si="1161"/>
        <v>85</v>
      </c>
      <c r="FE457" s="84">
        <f t="shared" si="1162"/>
        <v>97</v>
      </c>
      <c r="FF457" s="73">
        <f>RANK(EV457,$EV$9:$EV$497,0)</f>
        <v>41</v>
      </c>
      <c r="FG457" s="74">
        <f>RANK(EW457,$EW$9:$EW$497,0)</f>
        <v>196</v>
      </c>
      <c r="FH457" s="74">
        <f>RANK(EX457,$EX$9:$EX$497,0)</f>
        <v>134</v>
      </c>
      <c r="FI457" s="74">
        <f>RANK(EY457,$EY$9:$EY$497,0)</f>
        <v>21</v>
      </c>
      <c r="FJ457" s="74">
        <f>RANK(EZ457,$EZ$9:$EZ$497,0)</f>
        <v>121</v>
      </c>
      <c r="FK457" s="74">
        <f>RANK(FA457,$FA$9:$FA$497,0)</f>
        <v>106</v>
      </c>
      <c r="FL457" s="74">
        <f>RANK(FB457,$FB$9:$FB$497,0)</f>
        <v>279</v>
      </c>
      <c r="FM457" s="74">
        <f>RANK(FC457,$FC$9:$FC$497,0)</f>
        <v>201</v>
      </c>
      <c r="FN457" s="74">
        <f>RANK(FD457,$FD$9:$FD$497,0)</f>
        <v>149</v>
      </c>
      <c r="FO457" s="84">
        <f>RANK(FE457,$FE$9:$FE$497,0)</f>
        <v>156</v>
      </c>
      <c r="FP457" s="73">
        <f>COUNTIFS($EV$9:$EV$497,"&gt;"&amp;EV457,$ES$9:$ES$497,ES457)+1</f>
        <v>17</v>
      </c>
      <c r="FQ457" s="74">
        <f>COUNTIFS($EW$9:$EW$497,"&gt;"&amp;EW457,$ES$9:$ES$497,ES457)+1</f>
        <v>27</v>
      </c>
      <c r="FR457" s="74">
        <f>COUNTIFS($EX$9:$EX$497,"&gt;"&amp;EX457,$ES$9:$ES$497,ES457)+1</f>
        <v>33</v>
      </c>
      <c r="FS457" s="74">
        <f>COUNTIFS($EY$9:$EY$497,"&gt;"&amp;EY457,$ES$9:$ES$497,ES457)+1</f>
        <v>20</v>
      </c>
      <c r="FT457" s="74">
        <f>COUNTIFS($EZ$9:$EZ$497,"&gt;"&amp;EZ457,$ES$9:$ES$497,ES457)+1</f>
        <v>18</v>
      </c>
      <c r="FU457" s="74">
        <f>COUNTIFS($FA$9:$FA$497,"&gt;"&amp;FA457,$ES$9:$ES$497,ES457)+1</f>
        <v>17</v>
      </c>
      <c r="FV457" s="74">
        <f>COUNTIFS($FB$9:$FB$497,"&gt;"&amp;FB457,$ES$9:$ES$497,ES457)+1</f>
        <v>28</v>
      </c>
      <c r="FW457" s="74">
        <f>COUNTIFS($FC$9:$FC$497,"&gt;"&amp;FC457,$ES$9:$ES$497,ES457)+1</f>
        <v>22</v>
      </c>
      <c r="FX457" s="74">
        <f>COUNTIFS($FD$9:$FD$497,"&gt;"&amp;FD457,$ES$9:$ES$497,ES457)+1</f>
        <v>30</v>
      </c>
      <c r="FY457" s="84">
        <f>COUNTIFS($FE$9:$FE$497,"&gt;"&amp;FE457,$ES$9:$ES$497,ES457)+1</f>
        <v>26</v>
      </c>
      <c r="FZ457" s="85">
        <f t="shared" si="1163"/>
        <v>0.93</v>
      </c>
      <c r="GA457" s="86">
        <f t="shared" si="1163"/>
        <v>0.37</v>
      </c>
      <c r="GB457" s="86">
        <f t="shared" si="1163"/>
        <v>0.44</v>
      </c>
      <c r="GC457" s="86">
        <f t="shared" si="1163"/>
        <v>0.67</v>
      </c>
      <c r="GD457" s="86">
        <f t="shared" si="1163"/>
        <v>0.25</v>
      </c>
      <c r="GE457" s="86">
        <f t="shared" si="1163"/>
        <v>0.25</v>
      </c>
      <c r="GF457" s="86">
        <f t="shared" si="1163"/>
        <v>0.23</v>
      </c>
      <c r="GG457" s="86">
        <f t="shared" si="1163"/>
        <v>0.35</v>
      </c>
      <c r="GH457" s="86">
        <f t="shared" si="1163"/>
        <v>0.69</v>
      </c>
      <c r="GI457" s="87">
        <f t="shared" si="1163"/>
        <v>0.79</v>
      </c>
      <c r="GJ457" s="85">
        <f>ROUND(((FZ457-AVERAGE(FZ$9:FZ$497))/STDEVP(FZ$9:FZ$497)*10+50),2)</f>
        <v>48.57</v>
      </c>
      <c r="GK457" s="86">
        <f>ROUND(((GA457-AVERAGE(GA$9:GA$497))/STDEVP(GA$9:GA$497)*10+50),2)</f>
        <v>40.43</v>
      </c>
      <c r="GL457" s="86">
        <f>ROUND(((GB457-AVERAGE(GB$9:GB$497))/STDEVP(GB$9:GB$497)*10+50),2)</f>
        <v>44.63</v>
      </c>
      <c r="GM457" s="86">
        <f>ROUND(((GC457-AVERAGE(GC$9:GC$497))/STDEVP(GC$9:GC$497)*10+50),2)</f>
        <v>57.21</v>
      </c>
      <c r="GN457" s="86">
        <f>ROUND(((GD457-AVERAGE(GD$9:GD$497))/STDEVP(GD$9:GD$497)*10+50),2)</f>
        <v>45.13</v>
      </c>
      <c r="GO457" s="86">
        <f>ROUND(((GE457-AVERAGE(GE$9:GE$497))/STDEVP(GE$9:GE$497)*10+50),2)</f>
        <v>46.43</v>
      </c>
      <c r="GP457" s="86">
        <f>ROUND(((GF457-AVERAGE(GF$9:GF$497))/STDEVP(GF$9:GF$497)*10+50),2)</f>
        <v>37.25</v>
      </c>
      <c r="GQ457" s="86">
        <f>ROUND(((GG457-AVERAGE(GG$9:GG$497))/STDEVP(GG$9:GG$497)*10+50),2)</f>
        <v>41.21</v>
      </c>
      <c r="GR457" s="86">
        <f>ROUND(((GH457-AVERAGE(GH$9:GH$497))/STDEVP(GH$9:GH$497)*10+50),2)</f>
        <v>39.61</v>
      </c>
      <c r="GS457" s="87">
        <f>ROUND(((GI457-AVERAGE(GI$9:GI$497))/STDEVP(GI$9:GI$497)*10+50),2)</f>
        <v>41.1</v>
      </c>
      <c r="GT457" s="73">
        <f>RANK(GJ457,$GJ$9:$GJ$497,0)</f>
        <v>232</v>
      </c>
      <c r="GU457" s="74">
        <f>RANK(GK457,$GK$9:$GK$497,0)</f>
        <v>363</v>
      </c>
      <c r="GV457" s="74">
        <f>RANK(GL457,$GL$9:$GL$497,0)</f>
        <v>291</v>
      </c>
      <c r="GW457" s="74">
        <f>RANK(GM457,$GM$9:$GM$497,0)</f>
        <v>72</v>
      </c>
      <c r="GX457" s="74">
        <f>RANK(GN457,$GN$9:$GN$497,0)</f>
        <v>266</v>
      </c>
      <c r="GY457" s="74">
        <f>RANK(GO457,$GO$9:$GO$497,0)</f>
        <v>229</v>
      </c>
      <c r="GZ457" s="74">
        <f>RANK(GP457,$GP$9:$GP$497,0)</f>
        <v>405</v>
      </c>
      <c r="HA457" s="74">
        <f>RANK(GQ457,$GQ$9:$GQ$497,0)</f>
        <v>362</v>
      </c>
      <c r="HB457" s="74">
        <f>RANK(GR457,$GR$9:$GR$497,0)</f>
        <v>390</v>
      </c>
      <c r="HC457" s="84">
        <f>RANK(GS457,$GS$9:$GS$497,0)</f>
        <v>366</v>
      </c>
      <c r="HD457" s="85">
        <f>ROUND(AVERAGEIF($ES$9:$ES$497,$ES457,$FZ$9:$FZ$497),2)</f>
        <v>1.1399999999999999</v>
      </c>
      <c r="HE457" s="86">
        <f>ROUND(AVERAGEIF($ES$9:$ES$497,$ES457,$GA$9:$GA$497),2)</f>
        <v>0.46</v>
      </c>
      <c r="HF457" s="86">
        <f>ROUND(AVERAGEIF($ES$9:$ES$497,$ES457,$GB$9:$GB$497),2)</f>
        <v>0.65</v>
      </c>
      <c r="HG457" s="86">
        <f>ROUND(AVERAGEIF($ES$9:$ES$497,$ES457,$GC$9:$GC$497),2)</f>
        <v>0.74</v>
      </c>
      <c r="HH457" s="86">
        <f>ROUND(AVERAGEIF($ES$9:$ES$497,$ES457,$GD$9:$GD$497),2)</f>
        <v>0.27</v>
      </c>
      <c r="HI457" s="86">
        <f>ROUND(AVERAGEIF($ES$9:$ES$497,$ES457,$GE$9:$GE$497),2)</f>
        <v>0.23</v>
      </c>
      <c r="HJ457" s="86">
        <f>ROUND(AVERAGEIF($ES$9:$ES$497,$ES457,$GF$9:$GF$497),2)</f>
        <v>0.3</v>
      </c>
      <c r="HK457" s="86">
        <f>ROUND(AVERAGEIF($ES$9:$ES$497,$ES457,$GG$9:$GG$497),2)</f>
        <v>0.28000000000000003</v>
      </c>
      <c r="HL457" s="86">
        <f>ROUND(AVERAGEIF($ES$9:$ES$497,$ES457,$GH$9:$GH$497),2)</f>
        <v>0.92</v>
      </c>
      <c r="HM457" s="87">
        <f>ROUND(AVERAGEIF($ES$9:$ES$497,$ES457,$GI$9:$GI$497),2)</f>
        <v>0.93</v>
      </c>
      <c r="HN457" s="88">
        <f t="shared" si="1164"/>
        <v>-0.20999999999999985</v>
      </c>
      <c r="HO457" s="89">
        <f t="shared" si="1164"/>
        <v>-9.0000000000000024E-2</v>
      </c>
      <c r="HP457" s="89">
        <f t="shared" si="1164"/>
        <v>-0.21000000000000002</v>
      </c>
      <c r="HQ457" s="89">
        <f t="shared" si="1164"/>
        <v>-6.9999999999999951E-2</v>
      </c>
      <c r="HR457" s="89">
        <f t="shared" si="1164"/>
        <v>-2.0000000000000018E-2</v>
      </c>
      <c r="HS457" s="89">
        <f t="shared" si="1164"/>
        <v>1.999999999999999E-2</v>
      </c>
      <c r="HT457" s="89">
        <f t="shared" si="1164"/>
        <v>-6.9999999999999979E-2</v>
      </c>
      <c r="HU457" s="89">
        <f t="shared" si="1164"/>
        <v>6.9999999999999951E-2</v>
      </c>
      <c r="HV457" s="89">
        <f t="shared" si="1164"/>
        <v>-0.23000000000000009</v>
      </c>
      <c r="HW457" s="90">
        <f t="shared" si="1164"/>
        <v>-0.14000000000000001</v>
      </c>
      <c r="HX457" s="73">
        <f>COUNTIFS($FZ$9:$FZ$497,"&gt;"&amp;FZ457,$ES$9:$ES$497,$ES457)+1</f>
        <v>78</v>
      </c>
      <c r="HY457" s="74">
        <f>COUNTIFS($GA$9:$GA$497,"&gt;"&amp;GA457,$ES$9:$ES$497,$ES457)+1</f>
        <v>78</v>
      </c>
      <c r="HZ457" s="74">
        <f>COUNTIFS($GB$9:$GB$497,"&gt;"&amp;GB457,$ES$9:$ES$497,$ES457)+1</f>
        <v>84</v>
      </c>
      <c r="IA457" s="74">
        <f>COUNTIFS($GC$9:$GC$497,"&gt;"&amp;GC457,$ES$9:$ES$497,$ES457)+1</f>
        <v>51</v>
      </c>
      <c r="IB457" s="74">
        <f>COUNTIFS($GD$9:$GD$497,"&gt;"&amp;GD457,$ES$9:$ES$497,$ES457)+1</f>
        <v>45</v>
      </c>
      <c r="IC457" s="74">
        <f>COUNTIFS($GE$9:$GE$497,"&gt;"&amp;GE457,$ES$9:$ES$497,$ES457)+1</f>
        <v>29</v>
      </c>
      <c r="ID457" s="74">
        <f>COUNTIFS($GF$9:$GF$497,"&gt;"&amp;GF457,$ES$9:$ES$497,$ES457)+1</f>
        <v>65</v>
      </c>
      <c r="IE457" s="74">
        <f>COUNTIFS($GG$9:$GG$497,"&gt;"&amp;GG457,$ES$9:$ES$497,$ES457)+1</f>
        <v>34</v>
      </c>
      <c r="IF457" s="74">
        <f>COUNTIFS($GH$9:$GH$497,"&gt;"&amp;GH457,$ES$9:$ES$497,$ES457)+1</f>
        <v>85</v>
      </c>
      <c r="IG457" s="84">
        <f>COUNTIFS($GI$9:$GI$497,"&gt;"&amp;GI457,$ES$9:$ES$497,$ES457)+1</f>
        <v>65</v>
      </c>
      <c r="IH457" s="148"/>
      <c r="II457" s="149"/>
      <c r="IJ457" s="149"/>
      <c r="IK457" s="149"/>
      <c r="IL457" s="149"/>
      <c r="IM457" s="150"/>
      <c r="IN457" s="151"/>
      <c r="IO457" s="152"/>
      <c r="IP457" s="153"/>
      <c r="IQ457" s="149"/>
      <c r="IR457" s="149"/>
      <c r="IS457" s="149"/>
      <c r="IT457" s="149"/>
      <c r="IU457" s="149"/>
      <c r="IV457" s="149"/>
      <c r="IW457" s="154"/>
      <c r="IX457" s="151"/>
      <c r="IY457" s="149"/>
      <c r="IZ457" s="149"/>
      <c r="JA457" s="149"/>
      <c r="JB457" s="149"/>
      <c r="JC457" s="149"/>
      <c r="JD457" s="149"/>
      <c r="JE457" s="155"/>
      <c r="JF457" s="153"/>
      <c r="JG457" s="149"/>
      <c r="JH457" s="149"/>
      <c r="JI457" s="149"/>
      <c r="JJ457" s="149"/>
      <c r="JK457" s="149"/>
      <c r="JL457" s="149"/>
      <c r="JM457" s="154"/>
      <c r="JN457" s="151"/>
      <c r="JO457" s="149"/>
      <c r="JP457" s="149"/>
      <c r="JQ457" s="149"/>
      <c r="JR457" s="149"/>
      <c r="JS457" s="149"/>
      <c r="JT457" s="149"/>
      <c r="JU457" s="149"/>
      <c r="JV457" s="149"/>
      <c r="JW457" s="149"/>
      <c r="JX457" s="149"/>
      <c r="JY457" s="149"/>
      <c r="JZ457" s="155"/>
      <c r="KA457" s="151"/>
      <c r="KB457" s="149"/>
      <c r="KC457" s="149"/>
      <c r="KD457" s="149"/>
      <c r="KE457" s="155"/>
      <c r="KF457" s="153"/>
      <c r="KG457" s="149"/>
      <c r="KH457" s="149"/>
      <c r="KI457" s="149"/>
      <c r="KJ457" s="149"/>
      <c r="KK457" s="156"/>
      <c r="KL457" s="149"/>
      <c r="KM457" s="149"/>
      <c r="KN457" s="149"/>
      <c r="KO457" s="149"/>
      <c r="KP457" s="149"/>
      <c r="KQ457" s="149"/>
      <c r="KR457" s="149"/>
      <c r="KS457" s="154"/>
      <c r="KT457" s="154"/>
      <c r="KU457" s="154"/>
      <c r="KV457" s="154"/>
      <c r="KW457" s="151"/>
      <c r="KX457" s="149"/>
      <c r="KY457" s="149"/>
      <c r="KZ457" s="149"/>
      <c r="LA457" s="149"/>
      <c r="LB457" s="149"/>
      <c r="LC457" s="154"/>
      <c r="LD457" s="151"/>
      <c r="LE457" s="152"/>
      <c r="LF457" s="157"/>
      <c r="LG457" s="158"/>
      <c r="LH457" s="151"/>
      <c r="LI457" s="149"/>
      <c r="LJ457" s="147"/>
      <c r="LK457" s="147"/>
      <c r="LL457" s="147"/>
      <c r="LM457" s="159"/>
      <c r="LN457" s="153"/>
      <c r="LO457" s="149"/>
      <c r="LP457" s="149"/>
      <c r="LQ457" s="149"/>
      <c r="LR457" s="154"/>
      <c r="LS457" s="151"/>
      <c r="LT457" s="149"/>
      <c r="LU457" s="149"/>
      <c r="LV457" s="149"/>
      <c r="LW457" s="149"/>
      <c r="LX457" s="149"/>
      <c r="LY457" s="149"/>
      <c r="LZ457" s="149"/>
      <c r="MA457" s="155"/>
      <c r="MB457" s="153"/>
      <c r="MC457" s="149"/>
      <c r="MD457" s="149"/>
      <c r="ME457" s="149"/>
      <c r="MF457" s="149"/>
      <c r="MG457" s="149"/>
      <c r="MH457" s="149"/>
      <c r="MI457" s="149"/>
      <c r="MJ457" s="149"/>
      <c r="MK457" s="149"/>
      <c r="ML457" s="149"/>
      <c r="MM457" s="149"/>
      <c r="MN457" s="156"/>
      <c r="MO457" s="156"/>
      <c r="MP457" s="154"/>
      <c r="MQ457" s="151"/>
      <c r="MR457" s="149"/>
      <c r="MS457" s="149"/>
      <c r="MT457" s="149"/>
      <c r="MU457" s="149"/>
      <c r="MV457" s="156"/>
      <c r="MW457" s="149"/>
      <c r="MX457" s="149"/>
      <c r="MY457" s="149"/>
      <c r="MZ457" s="149"/>
      <c r="NA457" s="149"/>
      <c r="NB457" s="149"/>
      <c r="NC457" s="149"/>
      <c r="ND457" s="154"/>
      <c r="NE457" s="154"/>
      <c r="NF457" s="154"/>
      <c r="NG457" s="154"/>
      <c r="NH457" s="151"/>
      <c r="NI457" s="149"/>
      <c r="NJ457" s="149"/>
      <c r="NK457" s="149"/>
      <c r="NL457" s="149"/>
      <c r="NM457" s="149"/>
      <c r="NN457" s="94"/>
      <c r="NO457" s="151"/>
      <c r="NP457" s="160"/>
      <c r="NQ457" s="198" t="s">
        <v>1645</v>
      </c>
      <c r="NR457" s="124" t="s">
        <v>1654</v>
      </c>
      <c r="NS457" s="199"/>
      <c r="NT457" s="199"/>
      <c r="NU457" s="145" t="s">
        <v>2042</v>
      </c>
      <c r="NV457" s="171">
        <v>44658</v>
      </c>
      <c r="NW457" s="145" t="s">
        <v>2044</v>
      </c>
      <c r="NX457" s="165" t="s">
        <v>2037</v>
      </c>
      <c r="NY457" s="138" t="s">
        <v>2116</v>
      </c>
      <c r="NZ457" s="136" t="s">
        <v>2107</v>
      </c>
      <c r="OA457" s="137" t="s">
        <v>2045</v>
      </c>
      <c r="OB457" s="137" t="s">
        <v>2046</v>
      </c>
      <c r="OC457" s="137" t="s">
        <v>2047</v>
      </c>
      <c r="OD457" s="110">
        <f t="shared" si="1165"/>
        <v>72</v>
      </c>
      <c r="OE457" s="109">
        <v>7</v>
      </c>
      <c r="OF457" s="110">
        <f t="shared" si="1166"/>
        <v>30</v>
      </c>
      <c r="OG457" s="109">
        <v>7</v>
      </c>
      <c r="OH457" s="111">
        <f>ROUND(AVERAGEIF($ES$9:$ES$497,$ES457,EV$9:EV$497),0)</f>
        <v>79</v>
      </c>
      <c r="OI457" s="112">
        <f>ROUND(AVERAGEIF($ES$9:$ES$497,$ES457,EW$9:EW$497),0)</f>
        <v>32</v>
      </c>
      <c r="OJ457" s="112">
        <f>ROUND(AVERAGEIF($ES$9:$ES$497,$ES457,EX$9:EX$497),0)</f>
        <v>45</v>
      </c>
      <c r="OK457" s="112">
        <f>ROUND(AVERAGEIF($ES$9:$ES$497,$ES457,EY$9:EY$497),0)</f>
        <v>53</v>
      </c>
      <c r="OL457" s="112">
        <f>ROUND(AVERAGEIF($ES$9:$ES$497,$ES457,EZ$9:EZ$497),0)</f>
        <v>20</v>
      </c>
      <c r="OM457" s="112">
        <f>ROUND(AVERAGEIF($ES$9:$ES$497,$ES457,FA$9:FA$497),0)</f>
        <v>18</v>
      </c>
      <c r="ON457" s="112">
        <f>ROUND(AVERAGEIF($ES$9:$ES$497,$ES457,FB$9:FB$497),0)</f>
        <v>23</v>
      </c>
      <c r="OO457" s="112">
        <f>ROUND(AVERAGEIF($ES$9:$ES$497,$ES457,FC$9:FC$497),0)</f>
        <v>23</v>
      </c>
      <c r="OP457" s="112">
        <f>ROUND(AVERAGEIF($ES$9:$ES$497,$ES457,FD$9:FD$497),0)</f>
        <v>64</v>
      </c>
      <c r="OQ457" s="113">
        <f>ROUND(AVERAGEIF($ES$9:$ES$497,$ES457,FE$9:FE$497),0)</f>
        <v>68</v>
      </c>
      <c r="OR457" s="114">
        <f>ROUND(EV457/MAX(EV$9:EV$497)*100,0)</f>
        <v>65</v>
      </c>
      <c r="OS457" s="115">
        <f>ROUND(EW457/MAX(EW$9:EW$497)*100,0)</f>
        <v>36</v>
      </c>
      <c r="OT457" s="115">
        <f>ROUND(EX457/MAX(EX$9:EX$497)*100,0)</f>
        <v>45</v>
      </c>
      <c r="OU457" s="115">
        <f>ROUND(EY457/MAX(EY$9:EY$497)*100,0)</f>
        <v>56</v>
      </c>
      <c r="OV457" s="115">
        <f>ROUND(EZ457/MAX(EZ$9:EZ$497)*100,0)</f>
        <v>25</v>
      </c>
      <c r="OW457" s="115">
        <f>ROUND(FA457/MAX(FA$9:FA$497)*100,0)</f>
        <v>27</v>
      </c>
      <c r="OX457" s="115">
        <f>ROUND(FB457/MAX(FB$9:FB$497)*100,0)</f>
        <v>21</v>
      </c>
      <c r="OY457" s="116">
        <f>ROUND(FC457/MAX(FC$9:FC$497)*100,0)</f>
        <v>30</v>
      </c>
      <c r="OZ457" s="115">
        <f>ROUND(FD457/MAX(FD$9:FD$497)*100,0)</f>
        <v>57</v>
      </c>
      <c r="PA457" s="117">
        <f>ROUND(FE457/MAX(FE$9:FE$497)*100,0)</f>
        <v>40</v>
      </c>
      <c r="PB457" s="118">
        <f t="shared" si="1167"/>
        <v>465</v>
      </c>
      <c r="PC457" s="115">
        <f t="shared" si="1168"/>
        <v>405</v>
      </c>
      <c r="PD457" s="115">
        <f t="shared" si="1169"/>
        <v>540</v>
      </c>
      <c r="PE457" s="115">
        <f t="shared" si="1170"/>
        <v>525</v>
      </c>
      <c r="PF457" s="115">
        <f t="shared" si="1171"/>
        <v>510</v>
      </c>
      <c r="PG457" s="119">
        <f t="shared" si="1172"/>
        <v>416</v>
      </c>
      <c r="PH457" s="118">
        <f>ROUND(PB457/MAX(PB$9:PB$497)*100,0)</f>
        <v>55</v>
      </c>
      <c r="PI457" s="115">
        <f>ROUND(PC457/MAX(PC$9:PC$497)*100,0)</f>
        <v>49</v>
      </c>
      <c r="PJ457" s="115">
        <f>ROUND(PD457/MAX(PD$9:PD$497)*100,0)</f>
        <v>57</v>
      </c>
      <c r="PK457" s="115">
        <f>ROUND(PE457/MAX(PE$9:PE$497)*100,0)</f>
        <v>52</v>
      </c>
      <c r="PL457" s="115">
        <f>ROUND(PF457/MAX(PF$9:PF$497)*100,0)</f>
        <v>72</v>
      </c>
      <c r="PM457" s="119">
        <f>ROUND(PG457/MAX(PG$9:PG$497)*100,0)</f>
        <v>61</v>
      </c>
      <c r="PN457" s="118">
        <f>RANK(PH457,PH$9:PH$497,0)</f>
        <v>144</v>
      </c>
      <c r="PO457" s="115">
        <f>RANK(PI457,PI$9:PI$497,0)</f>
        <v>141</v>
      </c>
      <c r="PP457" s="115">
        <f>RANK(PJ457,PJ$9:PJ$497,0)</f>
        <v>154</v>
      </c>
      <c r="PQ457" s="115">
        <f>RANK(PK457,PK$9:PK$497,0)</f>
        <v>156</v>
      </c>
      <c r="PR457" s="115">
        <f>RANK(PL457,PL$9:PL$497,0)</f>
        <v>63</v>
      </c>
      <c r="PS457" s="119">
        <f>RANK(PM457,PM$9:PM$497,0)</f>
        <v>95</v>
      </c>
      <c r="PT457" s="120">
        <f>ROUND(FZ457/MAX(FZ$9:FZ$497)*100,0)</f>
        <v>51</v>
      </c>
      <c r="PU457" s="115">
        <f>ROUND(GA457/MAX(GA$9:GA$497)*100,0)</f>
        <v>21</v>
      </c>
      <c r="PV457" s="115">
        <f>ROUND(GB457/MAX(GB$9:GB$497)*100,0)</f>
        <v>32</v>
      </c>
      <c r="PW457" s="115">
        <f>ROUND(GC457/MAX(GC$9:GC$497)*100,0)</f>
        <v>53</v>
      </c>
      <c r="PX457" s="115">
        <f>ROUND(GD457/MAX(GD$9:GD$497)*100,0)</f>
        <v>14</v>
      </c>
      <c r="PY457" s="115">
        <f>ROUND(GE457/MAX(GE$9:GE$497)*100,0)</f>
        <v>15</v>
      </c>
      <c r="PZ457" s="115">
        <f>ROUND(GF457/MAX(GF$9:GF$497)*100,0)</f>
        <v>11</v>
      </c>
      <c r="QA457" s="116">
        <f>ROUND(GG457/MAX(GG$9:GG$497)*100,0)</f>
        <v>19</v>
      </c>
      <c r="QB457" s="115">
        <f>ROUND(GH457/MAX(GH$9:GH$497)*100,0)</f>
        <v>31</v>
      </c>
      <c r="QC457" s="121">
        <f>ROUND(GI457/MAX(GI$9:GI$497)*100,0)</f>
        <v>25</v>
      </c>
      <c r="QD457" s="120">
        <f>ROUND(AVERAGEIF($ES$9:$ES$497,$ES457,PT$9:PT$497),0)</f>
        <v>62</v>
      </c>
      <c r="QE457" s="120">
        <f>ROUND(AVERAGEIF($ES$9:$ES$497,$ES457,PU$9:PU$497),0)</f>
        <v>26</v>
      </c>
      <c r="QF457" s="120">
        <f>ROUND(AVERAGEIF($ES$9:$ES$497,$ES457,PV$9:PV$497),0)</f>
        <v>48</v>
      </c>
      <c r="QG457" s="120">
        <f>ROUND(AVERAGEIF($ES$9:$ES$497,$ES457,PW$9:PW$497),0)</f>
        <v>58</v>
      </c>
      <c r="QH457" s="120">
        <f>ROUND(AVERAGEIF($ES$9:$ES$497,$ES457,PX$9:PX$497),0)</f>
        <v>15</v>
      </c>
      <c r="QI457" s="120">
        <f>ROUND(AVERAGEIF($ES$9:$ES$497,$ES457,PY$9:PY$497),0)</f>
        <v>14</v>
      </c>
      <c r="QJ457" s="120">
        <f>ROUND(AVERAGEIF($ES$9:$ES$497,$ES457,PZ$9:PZ$497),0)</f>
        <v>14</v>
      </c>
      <c r="QK457" s="120">
        <f>ROUND(AVERAGEIF($ES$9:$ES$497,$ES457,QA$9:QA$497),0)</f>
        <v>15</v>
      </c>
      <c r="QL457" s="120">
        <f>ROUND(AVERAGEIF($ES$9:$ES$497,$ES457,QB$9:QB$497),0)</f>
        <v>41</v>
      </c>
      <c r="QM457" s="120">
        <f>ROUND(AVERAGEIF($ES$9:$ES$497,$ES457,QC$9:QC$497),0)</f>
        <v>30</v>
      </c>
      <c r="QN457" s="114">
        <f t="shared" si="1173"/>
        <v>366</v>
      </c>
      <c r="QO457" s="115">
        <f t="shared" si="1174"/>
        <v>294</v>
      </c>
      <c r="QP457" s="115">
        <f t="shared" si="1175"/>
        <v>422</v>
      </c>
      <c r="QQ457" s="115">
        <f t="shared" si="1176"/>
        <v>423</v>
      </c>
      <c r="QR457" s="115">
        <f t="shared" si="1177"/>
        <v>499</v>
      </c>
      <c r="QS457" s="119">
        <f t="shared" si="1178"/>
        <v>321</v>
      </c>
      <c r="QT457" s="114">
        <f>ROUND((QN457-MIN(QN$9:QN$497))/(MAX(QN$9:QN$497)-MIN(QN$9:QN$497))*100,0)</f>
        <v>22</v>
      </c>
      <c r="QU457" s="115">
        <f>ROUND((QO457-MIN(QO$9:QO$497))/(MAX(QO$9:QO$497)-MIN(QO$9:QO$497))*100,0)</f>
        <v>12</v>
      </c>
      <c r="QV457" s="115">
        <f>ROUND((QP457-MIN(QP$9:QP$497))/(MAX(QP$9:QP$497)-MIN(QP$9:QP$497))*100,0)</f>
        <v>10</v>
      </c>
      <c r="QW457" s="115">
        <f>ROUND((QQ457-MIN(QQ$9:QQ$497))/(MAX(QQ$9:QQ$497)-MIN(QQ$9:QQ$497))*100,0)</f>
        <v>17</v>
      </c>
      <c r="QX457" s="115">
        <f>ROUND((QR457-MIN(QR$9:QR$497))/(MAX(QR$9:QR$497)-MIN(QR$9:QR$497))*100,0)</f>
        <v>44</v>
      </c>
      <c r="QY457" s="115">
        <f>ROUND((QS457-MIN(QS$9:QS$497))/(MAX(QS$9:QS$497)-MIN(QS$9:QS$497))*100,0)</f>
        <v>30</v>
      </c>
      <c r="QZ457" s="114">
        <f>RANK(QN457,QN$9:QN$497,0)</f>
        <v>390</v>
      </c>
      <c r="RA457" s="115">
        <f>RANK(QO457,QO$9:QO$497,0)</f>
        <v>388</v>
      </c>
      <c r="RB457" s="115">
        <f>RANK(QP457,QP$9:QP$497,0)</f>
        <v>416</v>
      </c>
      <c r="RC457" s="115">
        <f>RANK(QQ457,QQ$9:QQ$497,0)</f>
        <v>403</v>
      </c>
      <c r="RD457" s="115">
        <f>RANK(QR457,QR$9:QR$497,0)</f>
        <v>247</v>
      </c>
      <c r="RE457" s="115">
        <f>RANK(QS457,QS$9:QS$497,0)</f>
        <v>295</v>
      </c>
      <c r="RF457" s="122"/>
      <c r="RG457" s="115">
        <f>($RH$3*(IH457+IJ457)*100*100/MAX(EX$9:EX$497)*$RO$3) +($RH$3*(II457+IJ457)*100*100/MAX(EX$9:EX$497)*$RO$4) + ($RH$3*IK457*100*100/MAX(EX$9:EX$497)*0.098)</f>
        <v>0</v>
      </c>
      <c r="RH457" s="115">
        <f>($RH$4*IL457*100*100/MAX(EZ$9:EZ$497))*$RQ$3</f>
        <v>0</v>
      </c>
      <c r="RI457" s="115">
        <f>($RH$3*IM457*100*100/MAX(EY$9:EY$497))*$RQ$4</f>
        <v>0</v>
      </c>
      <c r="RJ457" s="115">
        <f>($RH$3*IN457*100*100/MAX(EX$9:EX$497))</f>
        <v>0</v>
      </c>
      <c r="RK457" s="115">
        <f>($RH$4*IO457*100*100/MAX(EZ$9:EZ$497))*$RQ$3</f>
        <v>0</v>
      </c>
      <c r="RL457" s="115">
        <f>(($RL$4*IP457*100*((100/MAX(EX$9:EX$497)+100/MAX(EZ$9:EZ$497))/2))+($RL$4*IQ457*100*((100/MAX(EX$9:EX$497)+100/MAX(EZ$9:EZ$497))/2))+($RL$4*IR457*100*((100/MAX(EX$9:EX$497)+100/MAX(EZ$9:EZ$497))/2))+($RL$4*IS457*100*((100/MAX(EX$9:EX$497)+100/MAX(EZ$9:EZ$497))/2))+($RL$4*IT457*100*((100/MAX(EX$9:EX$497)+100/MAX(EZ$9:EZ$497))/2))+($RL$4*IU457*100*((100/MAX(EX$9:EX$497)+100/MAX(EZ$9:EZ$497))/2))+($RL$4*IV457*100*((100/MAX(EX$9:EX$497)+100/MAX(EZ$9:EZ$497))/2))+($RL$4*IW457*100*((100/MAX(EX$9:EX$497)+100/MAX(EZ$9:EZ$497))/2)))*$RS$3</f>
        <v>0</v>
      </c>
      <c r="RM457" s="115">
        <f>(($RH$3*IX457*100*100/MAX(EX$9:EX$497))+($RH$3*IY457*100*100/MAX(EX$9:EX$497))+($RH$3*IZ457*100*100/MAX(EX$9:EX$497))+($RH$3*JA457*100*100/MAX(EX$9:EX$497))+($RH$3*JB457*100*100/MAX(EX$9:EX$497))+($RH$3*JC457*100*100/MAX(EX$9:EX$497))+($RH$3*JD457*100*100/MAX(EX$9:EX$497))+($RH$3*JE457*100*100/MAX(EX$9:EX$497)))*$RS$4</f>
        <v>0</v>
      </c>
      <c r="RN457" s="115">
        <f>(($RH$4*JF457*100*100/MAX(EZ$9:EZ$497)) + ($RH$4*JG457*100*100/MAX(EZ$9:EZ$497)) + ($RH$4*JH457*100*100/MAX(EZ$9:EZ$497)) + ($RH$4*JI457*100*100/MAX(EZ$9:EZ$497)) + ($RH$4*JJ457*100*100/MAX(EZ$9:EZ$497)) + ($RH$4*JK457*100*100/MAX(EZ$9:EZ$497)) + ($RH$4*JL457*100*100/MAX(EZ$9:EZ$497)) + ($RH$4*JM457*100*100/MAX(EZ$9:EZ$497)))*$RU$3</f>
        <v>0</v>
      </c>
      <c r="RO457" s="115">
        <f>(($RL$4*JN457*100*((100/MAX(EX$9:EX$497)+100/MAX(EZ$9:EZ$497))/2))+($RL$4*JO457*100*((100/MAX(EX$9:EX$497)+100/MAX(EZ$9:EZ$497))/2))+($RL$4*JP457*100*((100/MAX(EX$9:EX$497)+100/MAX(EZ$9:EZ$497))/2))+($RL$4*JQ457*100*((100/MAX(EX$9:EX$497)+100/MAX(EZ$9:EZ$497))/2))+($RL$4*JR457*100*((100/MAX(EX$9:EX$497)+100/MAX(EZ$9:EZ$497))/2))+($RL$4*JS457*100*((100/MAX(EX$9:EX$497)+100/MAX(EZ$9:EZ$497))/2))+($RL$4*JT457*100*((100/MAX(EX$9:EX$497)+100/MAX(EZ$9:EZ$497))/2))+($RL$4*JU457*100*((100/MAX(EX$9:EX$497)+100/MAX(EZ$9:EZ$497))/2))+($RL$4*JV457*100*((100/MAX(EX$9:EX$497)+100/MAX(EZ$9:EZ$497))/2))+($RL$4*JW457*100*((100/MAX(EX$9:EX$497)+100/MAX(EZ$9:EZ$497))/2))+($RL$4*JX457*100*((100/MAX(EX$9:EX$497)+100/MAX(EZ$9:EZ$497))/2))+($RL$4*JY457*100*((100/MAX(EX$9:EX$497)+100/MAX(EZ$9:EZ$497))/2))+($RL$4*JZ457*100*((100/MAX(EX$9:EX$497)+100/MAX(EZ$9:EZ$497))/2)))*$RW$3/2</f>
        <v>0</v>
      </c>
      <c r="RP457" s="119">
        <f>($RJ$3*KA457*100*100/MAX(FA$9:FA$497)) + ($RJ$3*KB457*100*100/MAX(FA$9:FA$497)/2) + ($RJ$3*KC457*100*100/MAX(FA$9:FA$497)/2) + ($RJ$3*KD457*100*100/MAX(FA$9:FA$497)/4) + ($RJ$3*KE457*100*100/MAX(FA$9:FA$497)/4)</f>
        <v>0</v>
      </c>
      <c r="RQ457" s="118">
        <f>($RL$4*KF457*100*((100/MAX(EX$9:EX$497)+100/MAX(EZ$9:EZ$497)))) * ($RO$3/2) + (($RL$4*KG457*100*((100/MAX(EX$9:EX$497)+100/MAX(EZ$9:EZ$497))))+($RL$4*KH457*100*((100/MAX(EX$9:EX$497)+100/MAX(EZ$9:EZ$497))))+($RL$4*KI457*100*((100/MAX(EX$9:EX$497)+100/MAX(EZ$9:EZ$497))))+($RL$4*KJ457*100*((100/MAX(EX$9:EX$497)+100/MAX(EZ$9:EZ$497))))+($RL$4*KK457*100*((100/MAX(EX$9:EX$497)+100/MAX(EZ$9:EZ$497))))+($RL$4*KL457*100*((100/MAX(EX$9:EX$497)+100/MAX(EZ$9:EZ$497))))+($RL$4*KM457*100*((100/MAX(EX$9:EX$497)+100/MAX(EZ$9:EZ$497))))+($RL$4*KN457*100*((100/MAX(EX$9:EX$497)+100/MAX(EZ$9:EZ$497))))+($RL$4*KO457*100*((100/MAX(EX$9:EX$497)+100/MAX(EZ$9:EZ$497))))+($RL$4*KP457*100*((100/MAX(EX$9:EX$497)+100/MAX(EZ$9:EZ$497))))+($RL$4*KQ457*100*((100/MAX(EX$9:EX$497)+100/MAX(EZ$9:EZ$497))))+($RL$4*KR457*100*((100/MAX(EX$9:EX$497)+100/MAX(EZ$9:EZ$497))))+($RL$4*KS457*100*((100/MAX(EX$9:EX$497)+100/MAX(EZ$9:EZ$497))))+($RL$4*KV457*100*((100/MAX(EX$9:EX$497)+100/MAX(EZ$9:EZ$497))))) * (($RO$3+$RO$4)/6)</f>
        <v>0</v>
      </c>
      <c r="RR457" s="115">
        <f>(($RL$4*KW457*100*((100/MAX(EX$9:EX$497)+100/MAX(EZ$9:EZ$497))))) * ($RO$3/2) + (($RL$4*KX457*100*((100/MAX(EX$9:EX$497)+100/MAX(EZ$9:EZ$497))))+($RL$4*KY457*100*((100/MAX(EX$9:EX$497)+100/MAX(EZ$9:EZ$497))))+($RL$4*KZ457*100*((100/MAX(EX$9:EX$497)+100/MAX(EZ$9:EZ$497))))+($RL$4*LA457*100*((100/MAX(EX$9:EX$497)+100/MAX(EZ$9:EZ$497))))+($RL$4*LB457*100*((100/MAX(EX$9:EX$497)+100/MAX(EZ$9:EZ$497))))+($RL$4*LC457*100*((100/MAX(EX$9:EX$497)+100/MAX(EZ$9:EZ$497))))) * (($RO$3+$RO$4)/6)</f>
        <v>0</v>
      </c>
      <c r="RS457" s="119">
        <f>(($RL$4*LD457*100*((100/MAX(EX$9:EX$497)+100/MAX(EZ$9:EZ$497))))+($RL$4*LE457*100*((100/MAX(EX$9:EX$497)+100/MAX(EZ$9:EZ$497))))) * (($RO$3+$RO$4)/6)</f>
        <v>0</v>
      </c>
      <c r="RT457" s="118">
        <f>($RJ$4*LH457*100*(100/MAX(EV$9:EV$497)))+($RJ$4*LI457*100*(100/MAX(EV$9:EV$497)))</f>
        <v>0</v>
      </c>
      <c r="RU457" s="119">
        <f>($RJ$4*LJ457*(100/MAX(EV$9:EV$497)))/2 + ($RL$3*LK457*(100/MAX(EW$9:EW$497))) + ($RJ$4*LL457*(100/MAX(EV$9:EV$497)))/4 + ($RL$3*LM457*(100/MAX(EW$9:EW$497)))</f>
        <v>0</v>
      </c>
      <c r="RV457" s="118">
        <f>($RJ$4*LN457*100*100/MAX(EV$9:EV$497)/2)+($RJ$4*LO457*100*100/MAX(EV$9:EV$497)/2)+($RJ$4*LP457*100*100/MAX(EV$9:EV$497))+($RJ$4*LQ457*100*100/MAX(EV$9:EV$497))+($RJ$4*LR457*100*100/MAX(EV$9:EV$497))</f>
        <v>0</v>
      </c>
      <c r="RW457" s="115">
        <f>($RJ$4*LS457*100*100/MAX(EV$9:EV$497)) + (($RJ$4*LT457*100*100/MAX(EV$9:EV$497))+($RJ$4*LU457*100*100/MAX(EV$9:EV$497))+($RJ$4*LV457*100*100/MAX(EV$9:EV$497))+($RJ$4*LW457*100*100/MAX(EV$9:EV$497))+($RJ$4*LX457*100*100/MAX(EV$9:EV$497))+($RJ$4*LY457*100*100/MAX(EV$9:EV$497))+($RJ$4*LZ457*100*100/MAX(EV$9:EV$497))+($RJ$4*MA457*100*100/MAX(EV$9:EV$497)))/2</f>
        <v>0</v>
      </c>
      <c r="RX457" s="119">
        <f>($RJ$4*MB457*100*100/MAX(EV$9:EV$497))+($RJ$4*MC457*100*100/MAX(EV$9:EV$497))+($RJ$4*MD457*100*100/MAX(EV$9:EV$497))+($RJ$4*ME457*100*100/MAX(EV$9:EV$497))+($RJ$4*MF457*100*100/MAX(EV$9:EV$497))+($RJ$4*MG457*100*100/MAX(EV$9:EV$497))+($RJ$4*MH457*100*100/MAX(EV$9:EV$497))+($RJ$4*MI457*100*100/MAX(EV$9:EV$497))+($RJ$4*MJ457*100*100/MAX(EV$9:EV$497))+($RJ$4*MK457*100*100/MAX(EV$9:EV$497))+($RJ$4*ML457*100*100/MAX(EV$9:EV$497))+($RJ$4*MM457*100*100/MAX(EV$9:EV$497))+($RJ$4*MN457*100*100/MAX(EV$9:EV$497))</f>
        <v>0</v>
      </c>
      <c r="RY457" s="118">
        <f>($RJ$4*MQ457*100*100/MAX(EV$9:EV$497))/2 + (($RJ$4*MR457*100*100/MAX(EV$9:EV$497))+($RJ$4*MS457*100*100/MAX(EV$9:EV$497))+($RJ$4*MT457*100*100/MAX(EV$9:EV$497))+($RJ$4*MU457*100*100/MAX(EV$9:EV$497))+($RJ$4*MV457*100*100/MAX(EV$9:EV$497))+($RJ$4*MW457*100*100/MAX(EV$9:EV$497))+($RJ$4*MX457*100*100/MAX(EV$9:EV$497))+($RJ$4*MY457*100*100/MAX(EV$9:EV$497))+($RJ$4*MZ457*100*100/MAX(EV$9:EV$497))+($RJ$4*NA457*100*100/MAX(EV$9:EV$497))+($RJ$4*NB457*100*100/MAX(EV$9:EV$497))+($RJ$4*NC457*100*100/MAX(EV$9:EV$497))+($RJ$4*ND457*100*100/MAX(EV$9:EV$497))+($RJ$4*NG457*100*100/MAX(EV$9:EV$497)))/4</f>
        <v>0</v>
      </c>
      <c r="RZ457" s="115">
        <f>($RJ$4*NH457*100*100/MAX(EV$9:EV$497))/2 + (($RJ$4*NI457*100*100/MAX(EV$9:EV$497))+($RJ$4*NJ457*100*100/MAX(EV$9:EV$497))+($RJ$4*NK457*100*100/MAX(EV$9:EV$497))+($RJ$4*NL457*100*100/MAX(EV$9:EV$497))+($RJ$4*NM457*100*100/MAX(EV$9:EV$497))+($RJ$4*NN457*100*100/MAX(EV$9:EV$497)))/4</f>
        <v>0</v>
      </c>
      <c r="SA457" s="117">
        <f>(($RJ$4*NO457*100*100/MAX(EV$9:EV$497))+($RJ$4*NP457*100*100/MAX(EV$9:EV$497)))/4</f>
        <v>0</v>
      </c>
      <c r="SB457" s="118">
        <f t="shared" si="1179"/>
        <v>0</v>
      </c>
      <c r="SC457" s="115">
        <f t="shared" si="1180"/>
        <v>0</v>
      </c>
      <c r="SD457" s="115">
        <f t="shared" si="1181"/>
        <v>0</v>
      </c>
      <c r="SE457" s="115">
        <f t="shared" si="1182"/>
        <v>0</v>
      </c>
      <c r="SF457" s="115">
        <f t="shared" si="1183"/>
        <v>0</v>
      </c>
      <c r="SG457" s="115">
        <f t="shared" si="1184"/>
        <v>0</v>
      </c>
      <c r="SH457" s="115">
        <f>ROUND(SB457/MAX(SB$9:SB$497)*100,0)</f>
        <v>0</v>
      </c>
      <c r="SI457" s="115">
        <f>ROUND(SC457/MAX(SC$9:SC$497)*100,0)</f>
        <v>0</v>
      </c>
      <c r="SJ457" s="115">
        <f>ROUND(SD457/MAX(SD$9:SD$497)*100,0)</f>
        <v>0</v>
      </c>
      <c r="SK457" s="115">
        <f>ROUND(SE457/MAX(SE$9:SE$497)*100,0)</f>
        <v>0</v>
      </c>
      <c r="SL457" s="115">
        <f>ROUND(SF457/MAX(SF$9:SF$497)*100,0)</f>
        <v>0</v>
      </c>
      <c r="SM457" s="121">
        <f>ROUND(SG457/MAX(SG$9:SG$497)*100,0)</f>
        <v>0</v>
      </c>
      <c r="SN457" s="115">
        <f>ROUND(AVERAGEIF($ES$9:$ES$497,$ES457,SH$9:SH$497),0)</f>
        <v>26</v>
      </c>
      <c r="SO457" s="115">
        <f>ROUND(AVERAGEIF($ES$9:$ES$497,$ES457,SI$9:SI$497),0)</f>
        <v>23</v>
      </c>
      <c r="SP457" s="115">
        <f>ROUND(AVERAGEIF($ES$9:$ES$497,$ES457,SJ$9:SJ$497),0)</f>
        <v>4</v>
      </c>
      <c r="SQ457" s="115">
        <f>ROUND(AVERAGEIF($ES$9:$ES$497,$ES457,SK$9:SK$497),0)</f>
        <v>20</v>
      </c>
      <c r="SR457" s="115">
        <f>ROUND(AVERAGEIF($ES$9:$ES$497,$ES457,SL$9:SL$497),0)</f>
        <v>7</v>
      </c>
      <c r="SS457" s="121">
        <f>ROUND(AVERAGEIF($ES$9:$ES$497,$ES457,SM$9:SM$497),0)</f>
        <v>6</v>
      </c>
      <c r="ST457" s="114">
        <f>RANK(SB457,SB$9:SB$497,0)</f>
        <v>323</v>
      </c>
      <c r="SU457" s="115">
        <f>RANK(SC457,SC$9:SC$497,0)</f>
        <v>320</v>
      </c>
      <c r="SV457" s="115">
        <f>RANK(SD457,SD$9:SD$497,0)</f>
        <v>320</v>
      </c>
      <c r="SW457" s="115">
        <f>RANK(SE457,SE$9:SE$497,0)</f>
        <v>320</v>
      </c>
      <c r="SX457" s="115">
        <f>RANK(SF457,SF$9:SF$497,0)</f>
        <v>317</v>
      </c>
      <c r="SY457" s="115">
        <f>RANK(SG457,SG$9:SG$497,0)</f>
        <v>308</v>
      </c>
      <c r="SZ457" s="115">
        <f>COUNTIFS(SB$9:SB$497,"&gt;"&amp;SB457,$ES$9:$ES$497,$ES457)+1</f>
        <v>73</v>
      </c>
      <c r="TA457" s="115">
        <f>COUNTIFS(SC$9:SC$497,"&gt;"&amp;SC457,$ES$9:$ES$497,$ES457)+1</f>
        <v>73</v>
      </c>
      <c r="TB457" s="115">
        <f>COUNTIFS(SD$9:SD$497,"&gt;"&amp;SD457,$ES$9:$ES$497,$ES457)+1</f>
        <v>71</v>
      </c>
      <c r="TC457" s="115">
        <f>COUNTIFS(SE$9:SE$497,"&gt;"&amp;SE457,$ES$9:$ES$497,$ES457)+1</f>
        <v>73</v>
      </c>
      <c r="TD457" s="115">
        <f>COUNTIFS(SF$9:SF$497,"&gt;"&amp;SF457,$ES$9:$ES$497,$ES457)+1</f>
        <v>71</v>
      </c>
      <c r="TE457" s="117">
        <f>COUNTIFS(SG$9:SG$497,"&gt;"&amp;SG457,$ES$9:$ES$497,$ES457)+1</f>
        <v>70</v>
      </c>
      <c r="TF457" s="118">
        <f t="shared" si="1185"/>
        <v>72</v>
      </c>
      <c r="TG457" s="115">
        <f t="shared" si="1186"/>
        <v>55</v>
      </c>
      <c r="TH457" s="115">
        <f t="shared" si="1186"/>
        <v>49</v>
      </c>
      <c r="TI457" s="115">
        <f t="shared" si="1186"/>
        <v>57</v>
      </c>
      <c r="TJ457" s="115">
        <f t="shared" si="1186"/>
        <v>52</v>
      </c>
      <c r="TK457" s="115">
        <f t="shared" si="1186"/>
        <v>72</v>
      </c>
      <c r="TL457" s="117">
        <f t="shared" si="1187"/>
        <v>61</v>
      </c>
      <c r="TM457" s="118">
        <f>ROUND(TF457/MAX(TF$9:TF$497)*100,0)</f>
        <v>40</v>
      </c>
      <c r="TN457" s="115">
        <f>ROUND(TG457/MAX(TG$9:TG$497)*100,0)</f>
        <v>30</v>
      </c>
      <c r="TO457" s="115">
        <f>ROUND(TH457/MAX(TH$9:TH$497)*100,0)</f>
        <v>27</v>
      </c>
      <c r="TP457" s="115">
        <f>ROUND(TI457/MAX(TI$9:TI$497)*100,0)</f>
        <v>31</v>
      </c>
      <c r="TQ457" s="115">
        <f>ROUND(TJ457/MAX(TJ$9:TJ$497)*100,0)</f>
        <v>26</v>
      </c>
      <c r="TR457" s="115">
        <f>ROUND(TK457/MAX(TK$9:TK$497)*100,0)</f>
        <v>37</v>
      </c>
      <c r="TS457" s="119">
        <f>ROUND(TL457/MAX(TL$9:TL$497)*100,0)</f>
        <v>31</v>
      </c>
      <c r="TT457" s="120">
        <f>RANK(TM457,TM$9:TM$497,0)</f>
        <v>226</v>
      </c>
      <c r="TU457" s="115">
        <f>RANK(TN457,TN$9:TN$497,0)</f>
        <v>212</v>
      </c>
      <c r="TV457" s="115">
        <f>RANK(TO457,TO$9:TO$497,0)</f>
        <v>179</v>
      </c>
      <c r="TW457" s="115">
        <f>RANK(TP457,TP$9:TP$497,0)</f>
        <v>212</v>
      </c>
      <c r="TX457" s="115">
        <f>RANK(TQ457,TQ$9:TQ$497,0)</f>
        <v>190</v>
      </c>
      <c r="TY457" s="115">
        <f>RANK(TR457,TR$9:TR$497,0)</f>
        <v>124</v>
      </c>
      <c r="TZ457" s="121">
        <f>RANK(TS457,TS$9:TS$497,0)</f>
        <v>145</v>
      </c>
      <c r="UA457" s="132"/>
      <c r="UB457" s="7" t="s">
        <v>1</v>
      </c>
    </row>
    <row r="458" spans="1:548" x14ac:dyDescent="0.15">
      <c r="A458" s="183">
        <v>450</v>
      </c>
      <c r="B458" s="184" t="s">
        <v>1654</v>
      </c>
      <c r="C458" s="143"/>
      <c r="D458" s="143"/>
      <c r="E458" s="161" t="s">
        <v>518</v>
      </c>
      <c r="F458" s="65">
        <v>128</v>
      </c>
      <c r="G458" s="65" t="s">
        <v>519</v>
      </c>
      <c r="H458" s="144"/>
      <c r="I458" s="66" t="s">
        <v>521</v>
      </c>
      <c r="J458" s="67" t="s">
        <v>521</v>
      </c>
      <c r="K458" s="67" t="s">
        <v>521</v>
      </c>
      <c r="L458" s="67" t="s">
        <v>521</v>
      </c>
      <c r="M458" s="67" t="s">
        <v>521</v>
      </c>
      <c r="N458" s="67" t="s">
        <v>521</v>
      </c>
      <c r="O458" s="67" t="s">
        <v>521</v>
      </c>
      <c r="P458" s="67" t="s">
        <v>521</v>
      </c>
      <c r="Q458" s="67" t="s">
        <v>521</v>
      </c>
      <c r="R458" s="68" t="s">
        <v>521</v>
      </c>
      <c r="S458" s="69" t="s">
        <v>521</v>
      </c>
      <c r="T458" s="67" t="s">
        <v>521</v>
      </c>
      <c r="U458" s="67" t="s">
        <v>521</v>
      </c>
      <c r="V458" s="67" t="s">
        <v>521</v>
      </c>
      <c r="W458" s="67" t="s">
        <v>521</v>
      </c>
      <c r="X458" s="67" t="s">
        <v>521</v>
      </c>
      <c r="Y458" s="67" t="s">
        <v>521</v>
      </c>
      <c r="Z458" s="67" t="s">
        <v>521</v>
      </c>
      <c r="AA458" s="67" t="s">
        <v>521</v>
      </c>
      <c r="AB458" s="68" t="s">
        <v>521</v>
      </c>
      <c r="AC458" s="69" t="s">
        <v>521</v>
      </c>
      <c r="AD458" s="67" t="s">
        <v>521</v>
      </c>
      <c r="AE458" s="67" t="s">
        <v>521</v>
      </c>
      <c r="AF458" s="67" t="s">
        <v>521</v>
      </c>
      <c r="AG458" s="67" t="s">
        <v>521</v>
      </c>
      <c r="AH458" s="67" t="s">
        <v>521</v>
      </c>
      <c r="AI458" s="67" t="s">
        <v>521</v>
      </c>
      <c r="AJ458" s="67" t="s">
        <v>521</v>
      </c>
      <c r="AK458" s="67" t="s">
        <v>521</v>
      </c>
      <c r="AL458" s="68" t="s">
        <v>521</v>
      </c>
      <c r="AM458" s="69" t="s">
        <v>521</v>
      </c>
      <c r="AN458" s="67" t="s">
        <v>521</v>
      </c>
      <c r="AO458" s="67" t="s">
        <v>521</v>
      </c>
      <c r="AP458" s="67" t="s">
        <v>521</v>
      </c>
      <c r="AQ458" s="67" t="s">
        <v>521</v>
      </c>
      <c r="AR458" s="67" t="s">
        <v>521</v>
      </c>
      <c r="AS458" s="67" t="s">
        <v>521</v>
      </c>
      <c r="AT458" s="67" t="s">
        <v>521</v>
      </c>
      <c r="AU458" s="67" t="s">
        <v>521</v>
      </c>
      <c r="AV458" s="68" t="s">
        <v>521</v>
      </c>
      <c r="AW458" s="69" t="s">
        <v>521</v>
      </c>
      <c r="AX458" s="67" t="s">
        <v>521</v>
      </c>
      <c r="AY458" s="67" t="s">
        <v>521</v>
      </c>
      <c r="AZ458" s="67" t="s">
        <v>521</v>
      </c>
      <c r="BA458" s="67" t="s">
        <v>521</v>
      </c>
      <c r="BB458" s="67" t="s">
        <v>521</v>
      </c>
      <c r="BC458" s="67" t="s">
        <v>521</v>
      </c>
      <c r="BD458" s="67" t="s">
        <v>521</v>
      </c>
      <c r="BE458" s="67" t="s">
        <v>521</v>
      </c>
      <c r="BF458" s="68" t="s">
        <v>521</v>
      </c>
      <c r="BG458" s="69" t="s">
        <v>521</v>
      </c>
      <c r="BH458" s="67" t="s">
        <v>521</v>
      </c>
      <c r="BI458" s="67" t="s">
        <v>521</v>
      </c>
      <c r="BJ458" s="67" t="s">
        <v>521</v>
      </c>
      <c r="BK458" s="67" t="s">
        <v>521</v>
      </c>
      <c r="BL458" s="67" t="s">
        <v>521</v>
      </c>
      <c r="BM458" s="67" t="s">
        <v>521</v>
      </c>
      <c r="BN458" s="67" t="s">
        <v>521</v>
      </c>
      <c r="BO458" s="67" t="s">
        <v>521</v>
      </c>
      <c r="BP458" s="68" t="s">
        <v>521</v>
      </c>
      <c r="BQ458" s="70" t="s">
        <v>521</v>
      </c>
      <c r="BR458" s="67" t="s">
        <v>521</v>
      </c>
      <c r="BS458" s="67" t="s">
        <v>521</v>
      </c>
      <c r="BT458" s="67" t="s">
        <v>521</v>
      </c>
      <c r="BU458" s="67" t="s">
        <v>521</v>
      </c>
      <c r="BV458" s="67" t="s">
        <v>521</v>
      </c>
      <c r="BW458" s="67" t="s">
        <v>521</v>
      </c>
      <c r="BX458" s="67" t="s">
        <v>521</v>
      </c>
      <c r="BY458" s="67" t="s">
        <v>521</v>
      </c>
      <c r="BZ458" s="68" t="s">
        <v>521</v>
      </c>
      <c r="CA458" s="69" t="s">
        <v>521</v>
      </c>
      <c r="CB458" s="67" t="s">
        <v>521</v>
      </c>
      <c r="CC458" s="67" t="s">
        <v>521</v>
      </c>
      <c r="CD458" s="67" t="s">
        <v>521</v>
      </c>
      <c r="CE458" s="67" t="s">
        <v>521</v>
      </c>
      <c r="CF458" s="67" t="s">
        <v>521</v>
      </c>
      <c r="CG458" s="67" t="s">
        <v>521</v>
      </c>
      <c r="CH458" s="67" t="s">
        <v>521</v>
      </c>
      <c r="CI458" s="67" t="s">
        <v>521</v>
      </c>
      <c r="CJ458" s="68" t="s">
        <v>521</v>
      </c>
      <c r="CK458" s="69" t="s">
        <v>521</v>
      </c>
      <c r="CL458" s="67" t="s">
        <v>521</v>
      </c>
      <c r="CM458" s="67" t="s">
        <v>521</v>
      </c>
      <c r="CN458" s="67" t="s">
        <v>521</v>
      </c>
      <c r="CO458" s="67" t="s">
        <v>521</v>
      </c>
      <c r="CP458" s="67" t="s">
        <v>521</v>
      </c>
      <c r="CQ458" s="67" t="s">
        <v>521</v>
      </c>
      <c r="CR458" s="67" t="s">
        <v>521</v>
      </c>
      <c r="CS458" s="67" t="s">
        <v>521</v>
      </c>
      <c r="CT458" s="68" t="s">
        <v>521</v>
      </c>
      <c r="CU458" s="69" t="s">
        <v>521</v>
      </c>
      <c r="CV458" s="67" t="s">
        <v>521</v>
      </c>
      <c r="CW458" s="67" t="s">
        <v>521</v>
      </c>
      <c r="CX458" s="67" t="s">
        <v>521</v>
      </c>
      <c r="CY458" s="67" t="s">
        <v>521</v>
      </c>
      <c r="CZ458" s="67" t="s">
        <v>521</v>
      </c>
      <c r="DA458" s="67" t="s">
        <v>521</v>
      </c>
      <c r="DB458" s="67" t="s">
        <v>521</v>
      </c>
      <c r="DC458" s="67" t="s">
        <v>521</v>
      </c>
      <c r="DD458" s="68" t="s">
        <v>521</v>
      </c>
      <c r="DE458" s="69" t="s">
        <v>521</v>
      </c>
      <c r="DF458" s="71" t="s">
        <v>521</v>
      </c>
      <c r="DG458" s="67" t="s">
        <v>521</v>
      </c>
      <c r="DH458" s="67" t="s">
        <v>521</v>
      </c>
      <c r="DI458" s="67" t="s">
        <v>521</v>
      </c>
      <c r="DJ458" s="67" t="s">
        <v>521</v>
      </c>
      <c r="DK458" s="67" t="s">
        <v>521</v>
      </c>
      <c r="DL458" s="67" t="s">
        <v>521</v>
      </c>
      <c r="DM458" s="67" t="s">
        <v>521</v>
      </c>
      <c r="DN458" s="68" t="s">
        <v>521</v>
      </c>
      <c r="DO458" s="70" t="s">
        <v>521</v>
      </c>
      <c r="DP458" s="71" t="s">
        <v>521</v>
      </c>
      <c r="DQ458" s="67" t="s">
        <v>521</v>
      </c>
      <c r="DR458" s="67" t="s">
        <v>521</v>
      </c>
      <c r="DS458" s="67" t="s">
        <v>521</v>
      </c>
      <c r="DT458" s="67" t="s">
        <v>521</v>
      </c>
      <c r="DU458" s="67" t="s">
        <v>520</v>
      </c>
      <c r="DV458" s="67" t="s">
        <v>520</v>
      </c>
      <c r="DW458" s="67" t="s">
        <v>520</v>
      </c>
      <c r="DX458" s="72" t="s">
        <v>520</v>
      </c>
      <c r="DY458" s="73" t="s">
        <v>522</v>
      </c>
      <c r="DZ458" s="74">
        <v>2</v>
      </c>
      <c r="EA458" s="74">
        <v>3</v>
      </c>
      <c r="EB458" s="74">
        <v>3</v>
      </c>
      <c r="EC458" s="75">
        <v>4</v>
      </c>
      <c r="ED458" s="168" t="s">
        <v>522</v>
      </c>
      <c r="EE458" s="74">
        <f t="shared" si="1153"/>
        <v>2</v>
      </c>
      <c r="EF458" s="74">
        <f t="shared" si="1154"/>
        <v>6</v>
      </c>
      <c r="EG458" s="74">
        <f t="shared" si="1155"/>
        <v>18</v>
      </c>
      <c r="EH458" s="77">
        <f t="shared" si="1156"/>
        <v>72</v>
      </c>
      <c r="EI458" s="73">
        <v>30</v>
      </c>
      <c r="EJ458" s="74">
        <v>50</v>
      </c>
      <c r="EK458" s="74">
        <v>90</v>
      </c>
      <c r="EL458" s="74">
        <v>150</v>
      </c>
      <c r="EM458" s="75">
        <v>450</v>
      </c>
      <c r="EN458" s="78">
        <v>1</v>
      </c>
      <c r="EO458" s="79">
        <f t="shared" si="1157"/>
        <v>0.83333333333333337</v>
      </c>
      <c r="EP458" s="79">
        <f t="shared" si="1158"/>
        <v>0.5</v>
      </c>
      <c r="EQ458" s="79">
        <f t="shared" si="1159"/>
        <v>0.27777777777777779</v>
      </c>
      <c r="ER458" s="80">
        <f t="shared" si="1160"/>
        <v>0.20833333333333334</v>
      </c>
      <c r="ES458" s="128" t="s">
        <v>532</v>
      </c>
      <c r="ET458" s="82"/>
      <c r="EU458" s="83">
        <v>4</v>
      </c>
      <c r="EV458" s="146">
        <v>97</v>
      </c>
      <c r="EW458" s="147">
        <v>78</v>
      </c>
      <c r="EX458" s="147">
        <v>32</v>
      </c>
      <c r="EY458" s="147">
        <v>60</v>
      </c>
      <c r="EZ458" s="147">
        <v>49</v>
      </c>
      <c r="FA458" s="147">
        <v>84</v>
      </c>
      <c r="FB458" s="147">
        <v>41</v>
      </c>
      <c r="FC458" s="147">
        <v>33</v>
      </c>
      <c r="FD458" s="74">
        <f t="shared" si="1161"/>
        <v>81</v>
      </c>
      <c r="FE458" s="84">
        <f t="shared" si="1162"/>
        <v>65</v>
      </c>
      <c r="FF458" s="73">
        <f>RANK(EV458,$EV$9:$EV$497,0)</f>
        <v>92</v>
      </c>
      <c r="FG458" s="74">
        <f>RANK(EW458,$EW$9:$EW$497,0)</f>
        <v>58</v>
      </c>
      <c r="FH458" s="74">
        <f>RANK(EX458,$EX$9:$EX$497,0)</f>
        <v>218</v>
      </c>
      <c r="FI458" s="74">
        <f>RANK(EY458,$EY$9:$EY$497,0)</f>
        <v>77</v>
      </c>
      <c r="FJ458" s="74">
        <f>RANK(EZ458,$EZ$9:$EZ$497,0)</f>
        <v>60</v>
      </c>
      <c r="FK458" s="74">
        <f>RANK(FA458,$FA$9:$FA$497,0)</f>
        <v>12</v>
      </c>
      <c r="FL458" s="74">
        <f>RANK(FB458,$FB$9:$FB$497,0)</f>
        <v>203</v>
      </c>
      <c r="FM458" s="74">
        <f>RANK(FC458,$FC$9:$FC$497,0)</f>
        <v>259</v>
      </c>
      <c r="FN458" s="74">
        <f>RANK(FD458,$FD$9:$FD$497,0)</f>
        <v>166</v>
      </c>
      <c r="FO458" s="84">
        <f>RANK(FE458,$FE$9:$FE$497,0)</f>
        <v>258</v>
      </c>
      <c r="FP458" s="73">
        <f>COUNTIFS($EV$9:$EV$497,"&gt;"&amp;EV458,$ES$9:$ES$497,ES458)+1</f>
        <v>10</v>
      </c>
      <c r="FQ458" s="74">
        <f>COUNTIFS($EW$9:$EW$497,"&gt;"&amp;EW458,$ES$9:$ES$497,ES458)+1</f>
        <v>15</v>
      </c>
      <c r="FR458" s="74">
        <f>COUNTIFS($EX$9:$EX$497,"&gt;"&amp;EX458,$ES$9:$ES$497,ES458)+1</f>
        <v>15</v>
      </c>
      <c r="FS458" s="74">
        <f>COUNTIFS($EY$9:$EY$497,"&gt;"&amp;EY458,$ES$9:$ES$497,ES458)+1</f>
        <v>4</v>
      </c>
      <c r="FT458" s="74">
        <f>COUNTIFS($EZ$9:$EZ$497,"&gt;"&amp;EZ458,$ES$9:$ES$497,ES458)+1</f>
        <v>7</v>
      </c>
      <c r="FU458" s="74">
        <f>COUNTIFS($FA$9:$FA$497,"&gt;"&amp;FA458,$ES$9:$ES$497,ES458)+1</f>
        <v>12</v>
      </c>
      <c r="FV458" s="74">
        <f>COUNTIFS($FB$9:$FB$497,"&gt;"&amp;FB458,$ES$9:$ES$497,ES458)+1</f>
        <v>11</v>
      </c>
      <c r="FW458" s="74">
        <f>COUNTIFS($FC$9:$FC$497,"&gt;"&amp;FC458,$ES$9:$ES$497,ES458)+1</f>
        <v>18</v>
      </c>
      <c r="FX458" s="74">
        <f>COUNTIFS($FD$9:$FD$497,"&gt;"&amp;FD458,$ES$9:$ES$497,ES458)+1</f>
        <v>7</v>
      </c>
      <c r="FY458" s="84">
        <f>COUNTIFS($FE$9:$FE$497,"&gt;"&amp;FE458,$ES$9:$ES$497,ES458)+1</f>
        <v>15</v>
      </c>
      <c r="FZ458" s="85">
        <f t="shared" si="1163"/>
        <v>0.76</v>
      </c>
      <c r="GA458" s="86">
        <f t="shared" si="1163"/>
        <v>0.61</v>
      </c>
      <c r="GB458" s="86">
        <f t="shared" si="1163"/>
        <v>0.25</v>
      </c>
      <c r="GC458" s="86">
        <f t="shared" si="1163"/>
        <v>0.47</v>
      </c>
      <c r="GD458" s="86">
        <f t="shared" si="1163"/>
        <v>0.38</v>
      </c>
      <c r="GE458" s="86">
        <f t="shared" si="1163"/>
        <v>0.66</v>
      </c>
      <c r="GF458" s="86">
        <f t="shared" si="1163"/>
        <v>0.32</v>
      </c>
      <c r="GG458" s="86">
        <f t="shared" si="1163"/>
        <v>0.26</v>
      </c>
      <c r="GH458" s="86">
        <f t="shared" si="1163"/>
        <v>0.63</v>
      </c>
      <c r="GI458" s="87">
        <f t="shared" si="1163"/>
        <v>0.51</v>
      </c>
      <c r="GJ458" s="85">
        <f>ROUND(((FZ458-AVERAGE(FZ$9:FZ$497))/STDEVP(FZ$9:FZ$497)*10+50),2)</f>
        <v>41.96</v>
      </c>
      <c r="GK458" s="86">
        <f>ROUND(((GA458-AVERAGE(GA$9:GA$497))/STDEVP(GA$9:GA$497)*10+50),2)</f>
        <v>47.6</v>
      </c>
      <c r="GL458" s="86">
        <f>ROUND(((GB458-AVERAGE(GB$9:GB$497))/STDEVP(GB$9:GB$497)*10+50),2)</f>
        <v>37.5</v>
      </c>
      <c r="GM458" s="86">
        <f>ROUND(((GC458-AVERAGE(GC$9:GC$497))/STDEVP(GC$9:GC$497)*10+50),2)</f>
        <v>47.19</v>
      </c>
      <c r="GN458" s="86">
        <f>ROUND(((GD458-AVERAGE(GD$9:GD$497))/STDEVP(GD$9:GD$497)*10+50),2)</f>
        <v>49.58</v>
      </c>
      <c r="GO458" s="86">
        <f>ROUND(((GE458-AVERAGE(GE$9:GE$497))/STDEVP(GE$9:GE$497)*10+50),2)</f>
        <v>61.31</v>
      </c>
      <c r="GP458" s="86">
        <f>ROUND(((GF458-AVERAGE(GF$9:GF$497))/STDEVP(GF$9:GF$497)*10+50),2)</f>
        <v>40.08</v>
      </c>
      <c r="GQ458" s="86">
        <f>ROUND(((GG458-AVERAGE(GG$9:GG$497))/STDEVP(GG$9:GG$497)*10+50),2)</f>
        <v>38.39</v>
      </c>
      <c r="GR458" s="86">
        <f>ROUND(((GH458-AVERAGE(GH$9:GH$497))/STDEVP(GH$9:GH$497)*10+50),2)</f>
        <v>37.42</v>
      </c>
      <c r="GS458" s="87">
        <f>ROUND(((GI458-AVERAGE(GI$9:GI$497))/STDEVP(GI$9:GI$497)*10+50),2)</f>
        <v>35.22</v>
      </c>
      <c r="GT458" s="73">
        <f>RANK(GJ458,$GJ$9:$GJ$497,0)</f>
        <v>346</v>
      </c>
      <c r="GU458" s="74">
        <f>RANK(GK458,$GK$9:$GK$497,0)</f>
        <v>223</v>
      </c>
      <c r="GV458" s="74">
        <f>RANK(GL458,$GL$9:$GL$497,0)</f>
        <v>399</v>
      </c>
      <c r="GW458" s="74">
        <f>RANK(GM458,$GM$9:$GM$497,0)</f>
        <v>260</v>
      </c>
      <c r="GX458" s="74">
        <f>RANK(GN458,$GN$9:$GN$497,0)</f>
        <v>135</v>
      </c>
      <c r="GY458" s="74">
        <f>RANK(GO458,$GO$9:$GO$497,0)</f>
        <v>63</v>
      </c>
      <c r="GZ458" s="74">
        <f>RANK(GP458,$GP$9:$GP$497,0)</f>
        <v>359</v>
      </c>
      <c r="HA458" s="74">
        <f>RANK(GQ458,$GQ$9:$GQ$497,0)</f>
        <v>376</v>
      </c>
      <c r="HB458" s="74">
        <f>RANK(GR458,$GR$9:$GR$497,0)</f>
        <v>427</v>
      </c>
      <c r="HC458" s="84">
        <f>RANK(GS458,$GS$9:$GS$497,0)</f>
        <v>435</v>
      </c>
      <c r="HD458" s="85">
        <f>ROUND(AVERAGEIF($ES$9:$ES$497,$ES458,$FZ$9:$FZ$497),2)</f>
        <v>0.93</v>
      </c>
      <c r="HE458" s="86">
        <f>ROUND(AVERAGEIF($ES$9:$ES$497,$ES458,$GA$9:$GA$497),2)</f>
        <v>0.96</v>
      </c>
      <c r="HF458" s="86">
        <f>ROUND(AVERAGEIF($ES$9:$ES$497,$ES458,$GB$9:$GB$497),2)</f>
        <v>0.41</v>
      </c>
      <c r="HG458" s="86">
        <f>ROUND(AVERAGEIF($ES$9:$ES$497,$ES458,$GC$9:$GC$497),2)</f>
        <v>0.46</v>
      </c>
      <c r="HH458" s="86">
        <f>ROUND(AVERAGEIF($ES$9:$ES$497,$ES458,$GD$9:$GD$497),2)</f>
        <v>0.38</v>
      </c>
      <c r="HI458" s="86">
        <f>ROUND(AVERAGEIF($ES$9:$ES$497,$ES458,$GE$9:$GE$497),2)</f>
        <v>0.85</v>
      </c>
      <c r="HJ458" s="86">
        <f>ROUND(AVERAGEIF($ES$9:$ES$497,$ES458,$GF$9:$GF$497),2)</f>
        <v>0.44</v>
      </c>
      <c r="HK458" s="86">
        <f>ROUND(AVERAGEIF($ES$9:$ES$497,$ES458,$GG$9:$GG$497),2)</f>
        <v>0.42</v>
      </c>
      <c r="HL458" s="86">
        <f>ROUND(AVERAGEIF($ES$9:$ES$497,$ES458,$GH$9:$GH$497),2)</f>
        <v>0.8</v>
      </c>
      <c r="HM458" s="87">
        <f>ROUND(AVERAGEIF($ES$9:$ES$497,$ES458,$GI$9:$GI$497),2)</f>
        <v>0.84</v>
      </c>
      <c r="HN458" s="88">
        <f t="shared" si="1164"/>
        <v>-0.17000000000000004</v>
      </c>
      <c r="HO458" s="89">
        <f t="shared" si="1164"/>
        <v>-0.35</v>
      </c>
      <c r="HP458" s="89">
        <f t="shared" si="1164"/>
        <v>-0.15999999999999998</v>
      </c>
      <c r="HQ458" s="89">
        <f t="shared" si="1164"/>
        <v>9.9999999999999534E-3</v>
      </c>
      <c r="HR458" s="89">
        <f t="shared" si="1164"/>
        <v>0</v>
      </c>
      <c r="HS458" s="89">
        <f t="shared" si="1164"/>
        <v>-0.18999999999999995</v>
      </c>
      <c r="HT458" s="89">
        <f t="shared" si="1164"/>
        <v>-0.12</v>
      </c>
      <c r="HU458" s="89">
        <f t="shared" si="1164"/>
        <v>-0.15999999999999998</v>
      </c>
      <c r="HV458" s="89">
        <f t="shared" si="1164"/>
        <v>-0.17000000000000004</v>
      </c>
      <c r="HW458" s="90">
        <f t="shared" si="1164"/>
        <v>-0.32999999999999996</v>
      </c>
      <c r="HX458" s="73">
        <f>COUNTIFS($FZ$9:$FZ$497,"&gt;"&amp;FZ458,$ES$9:$ES$497,$ES458)+1</f>
        <v>55</v>
      </c>
      <c r="HY458" s="74">
        <f>COUNTIFS($GA$9:$GA$497,"&gt;"&amp;GA458,$ES$9:$ES$497,$ES458)+1</f>
        <v>68</v>
      </c>
      <c r="HZ458" s="74">
        <f>COUNTIFS($GB$9:$GB$497,"&gt;"&amp;GB458,$ES$9:$ES$497,$ES458)+1</f>
        <v>64</v>
      </c>
      <c r="IA458" s="74">
        <f>COUNTIFS($GC$9:$GC$497,"&gt;"&amp;GC458,$ES$9:$ES$497,$ES458)+1</f>
        <v>32</v>
      </c>
      <c r="IB458" s="74">
        <f>COUNTIFS($GD$9:$GD$497,"&gt;"&amp;GD458,$ES$9:$ES$497,$ES458)+1</f>
        <v>32</v>
      </c>
      <c r="IC458" s="74">
        <f>COUNTIFS($GE$9:$GE$497,"&gt;"&amp;GE458,$ES$9:$ES$497,$ES458)+1</f>
        <v>54</v>
      </c>
      <c r="ID458" s="74">
        <f>COUNTIFS($GF$9:$GF$497,"&gt;"&amp;GF458,$ES$9:$ES$497,$ES458)+1</f>
        <v>57</v>
      </c>
      <c r="IE458" s="74">
        <f>COUNTIFS($GG$9:$GG$497,"&gt;"&amp;GG458,$ES$9:$ES$497,$ES458)+1</f>
        <v>70</v>
      </c>
      <c r="IF458" s="74">
        <f>COUNTIFS($GH$9:$GH$497,"&gt;"&amp;GH458,$ES$9:$ES$497,$ES458)+1</f>
        <v>69</v>
      </c>
      <c r="IG458" s="84">
        <f>COUNTIFS($GI$9:$GI$497,"&gt;"&amp;GI458,$ES$9:$ES$497,$ES458)+1</f>
        <v>66</v>
      </c>
      <c r="IH458" s="148"/>
      <c r="II458" s="149"/>
      <c r="IJ458" s="149"/>
      <c r="IK458" s="149"/>
      <c r="IL458" s="149"/>
      <c r="IM458" s="150"/>
      <c r="IN458" s="151"/>
      <c r="IO458" s="152"/>
      <c r="IP458" s="153"/>
      <c r="IQ458" s="149"/>
      <c r="IR458" s="149"/>
      <c r="IS458" s="149"/>
      <c r="IT458" s="149"/>
      <c r="IU458" s="149"/>
      <c r="IV458" s="149"/>
      <c r="IW458" s="154"/>
      <c r="IX458" s="151"/>
      <c r="IY458" s="149"/>
      <c r="IZ458" s="149"/>
      <c r="JA458" s="149"/>
      <c r="JB458" s="149"/>
      <c r="JC458" s="149"/>
      <c r="JD458" s="149"/>
      <c r="JE458" s="155"/>
      <c r="JF458" s="153"/>
      <c r="JG458" s="149"/>
      <c r="JH458" s="149"/>
      <c r="JI458" s="149"/>
      <c r="JJ458" s="149"/>
      <c r="JK458" s="149"/>
      <c r="JL458" s="149"/>
      <c r="JM458" s="154"/>
      <c r="JN458" s="151"/>
      <c r="JO458" s="149"/>
      <c r="JP458" s="149"/>
      <c r="JQ458" s="149"/>
      <c r="JR458" s="149"/>
      <c r="JS458" s="149"/>
      <c r="JT458" s="149"/>
      <c r="JU458" s="149"/>
      <c r="JV458" s="149"/>
      <c r="JW458" s="149"/>
      <c r="JX458" s="149"/>
      <c r="JY458" s="149"/>
      <c r="JZ458" s="155"/>
      <c r="KA458" s="151"/>
      <c r="KB458" s="149"/>
      <c r="KC458" s="149"/>
      <c r="KD458" s="149"/>
      <c r="KE458" s="155"/>
      <c r="KF458" s="153"/>
      <c r="KG458" s="149"/>
      <c r="KH458" s="149"/>
      <c r="KI458" s="149"/>
      <c r="KJ458" s="149"/>
      <c r="KK458" s="156"/>
      <c r="KL458" s="149"/>
      <c r="KM458" s="149"/>
      <c r="KN458" s="149"/>
      <c r="KO458" s="149"/>
      <c r="KP458" s="149"/>
      <c r="KQ458" s="149"/>
      <c r="KR458" s="149"/>
      <c r="KS458" s="154"/>
      <c r="KT458" s="154"/>
      <c r="KU458" s="154"/>
      <c r="KV458" s="154"/>
      <c r="KW458" s="151"/>
      <c r="KX458" s="149"/>
      <c r="KY458" s="149"/>
      <c r="KZ458" s="149"/>
      <c r="LA458" s="149"/>
      <c r="LB458" s="149"/>
      <c r="LC458" s="154"/>
      <c r="LD458" s="151"/>
      <c r="LE458" s="152"/>
      <c r="LF458" s="157"/>
      <c r="LG458" s="158"/>
      <c r="LH458" s="151"/>
      <c r="LI458" s="149"/>
      <c r="LJ458" s="147"/>
      <c r="LK458" s="147"/>
      <c r="LL458" s="147"/>
      <c r="LM458" s="159"/>
      <c r="LN458" s="153"/>
      <c r="LO458" s="149"/>
      <c r="LP458" s="149"/>
      <c r="LQ458" s="149"/>
      <c r="LR458" s="154"/>
      <c r="LS458" s="151"/>
      <c r="LT458" s="149"/>
      <c r="LU458" s="149"/>
      <c r="LV458" s="149"/>
      <c r="LW458" s="149"/>
      <c r="LX458" s="149"/>
      <c r="LY458" s="149"/>
      <c r="LZ458" s="149"/>
      <c r="MA458" s="155"/>
      <c r="MB458" s="153"/>
      <c r="MC458" s="149"/>
      <c r="MD458" s="149"/>
      <c r="ME458" s="149"/>
      <c r="MF458" s="149"/>
      <c r="MG458" s="149"/>
      <c r="MH458" s="149"/>
      <c r="MI458" s="149"/>
      <c r="MJ458" s="149"/>
      <c r="MK458" s="149"/>
      <c r="ML458" s="149"/>
      <c r="MM458" s="149"/>
      <c r="MN458" s="156"/>
      <c r="MO458" s="156"/>
      <c r="MP458" s="154"/>
      <c r="MQ458" s="151"/>
      <c r="MR458" s="149"/>
      <c r="MS458" s="149"/>
      <c r="MT458" s="149"/>
      <c r="MU458" s="149"/>
      <c r="MV458" s="156"/>
      <c r="MW458" s="149"/>
      <c r="MX458" s="149"/>
      <c r="MY458" s="149"/>
      <c r="MZ458" s="149"/>
      <c r="NA458" s="149"/>
      <c r="NB458" s="149"/>
      <c r="NC458" s="149"/>
      <c r="ND458" s="154"/>
      <c r="NE458" s="154"/>
      <c r="NF458" s="154"/>
      <c r="NG458" s="154"/>
      <c r="NH458" s="151"/>
      <c r="NI458" s="149"/>
      <c r="NJ458" s="149"/>
      <c r="NK458" s="149"/>
      <c r="NL458" s="149"/>
      <c r="NM458" s="149"/>
      <c r="NN458" s="94"/>
      <c r="NO458" s="151"/>
      <c r="NP458" s="160"/>
      <c r="NQ458" s="198" t="s">
        <v>1653</v>
      </c>
      <c r="NR458" s="198" t="s">
        <v>1655</v>
      </c>
      <c r="NS458" s="145"/>
      <c r="NT458" s="145"/>
      <c r="NU458" s="145" t="s">
        <v>2042</v>
      </c>
      <c r="NV458" s="171">
        <v>44658</v>
      </c>
      <c r="NW458" s="145" t="s">
        <v>2044</v>
      </c>
      <c r="NX458" s="165" t="s">
        <v>2037</v>
      </c>
      <c r="NY458" s="138" t="s">
        <v>2116</v>
      </c>
      <c r="NZ458" s="136" t="s">
        <v>2107</v>
      </c>
      <c r="OA458" s="166" t="s">
        <v>2048</v>
      </c>
      <c r="OB458" s="137" t="s">
        <v>2046</v>
      </c>
      <c r="OC458" s="137" t="s">
        <v>2047</v>
      </c>
      <c r="OD458" s="110">
        <f t="shared" si="1165"/>
        <v>72</v>
      </c>
      <c r="OE458" s="109">
        <v>7</v>
      </c>
      <c r="OF458" s="110">
        <f t="shared" si="1166"/>
        <v>30</v>
      </c>
      <c r="OG458" s="109">
        <v>7</v>
      </c>
      <c r="OH458" s="111">
        <f>ROUND(AVERAGEIF($ES$9:$ES$497,$ES458,EV$9:EV$497),0)</f>
        <v>58</v>
      </c>
      <c r="OI458" s="112">
        <f>ROUND(AVERAGEIF($ES$9:$ES$497,$ES458,EW$9:EW$497),0)</f>
        <v>57</v>
      </c>
      <c r="OJ458" s="112">
        <f>ROUND(AVERAGEIF($ES$9:$ES$497,$ES458,EX$9:EX$497),0)</f>
        <v>24</v>
      </c>
      <c r="OK458" s="112">
        <f>ROUND(AVERAGEIF($ES$9:$ES$497,$ES458,EY$9:EY$497),0)</f>
        <v>29</v>
      </c>
      <c r="OL458" s="112">
        <f>ROUND(AVERAGEIF($ES$9:$ES$497,$ES458,EZ$9:EZ$497),0)</f>
        <v>25</v>
      </c>
      <c r="OM458" s="112">
        <f>ROUND(AVERAGEIF($ES$9:$ES$497,$ES458,FA$9:FA$497),0)</f>
        <v>51</v>
      </c>
      <c r="ON458" s="112">
        <f>ROUND(AVERAGEIF($ES$9:$ES$497,$ES458,FB$9:FB$497),0)</f>
        <v>27</v>
      </c>
      <c r="OO458" s="112">
        <f>ROUND(AVERAGEIF($ES$9:$ES$497,$ES458,FC$9:FC$497),0)</f>
        <v>25</v>
      </c>
      <c r="OP458" s="112">
        <f>ROUND(AVERAGEIF($ES$9:$ES$497,$ES458,FD$9:FD$497),0)</f>
        <v>49</v>
      </c>
      <c r="OQ458" s="113">
        <f>ROUND(AVERAGEIF($ES$9:$ES$497,$ES458,FE$9:FE$497),0)</f>
        <v>49</v>
      </c>
      <c r="OR458" s="114">
        <f>ROUND(EV458/MAX(EV$9:EV$497)*100,0)</f>
        <v>54</v>
      </c>
      <c r="OS458" s="115">
        <f>ROUND(EW458/MAX(EW$9:EW$497)*100,0)</f>
        <v>61</v>
      </c>
      <c r="OT458" s="115">
        <f>ROUND(EX458/MAX(EX$9:EX$497)*100,0)</f>
        <v>27</v>
      </c>
      <c r="OU458" s="115">
        <f>ROUND(EY458/MAX(EY$9:EY$497)*100,0)</f>
        <v>40</v>
      </c>
      <c r="OV458" s="115">
        <f>ROUND(EZ458/MAX(EZ$9:EZ$497)*100,0)</f>
        <v>39</v>
      </c>
      <c r="OW458" s="115">
        <f>ROUND(FA458/MAX(FA$9:FA$497)*100,0)</f>
        <v>74</v>
      </c>
      <c r="OX458" s="115">
        <f>ROUND(FB458/MAX(FB$9:FB$497)*100,0)</f>
        <v>31</v>
      </c>
      <c r="OY458" s="116">
        <f>ROUND(FC458/MAX(FC$9:FC$497)*100,0)</f>
        <v>23</v>
      </c>
      <c r="OZ458" s="115">
        <f>ROUND(FD458/MAX(FD$9:FD$497)*100,0)</f>
        <v>55</v>
      </c>
      <c r="PA458" s="117">
        <f>ROUND(FE458/MAX(FE$9:FE$497)*100,0)</f>
        <v>27</v>
      </c>
      <c r="PB458" s="118">
        <f t="shared" si="1167"/>
        <v>436</v>
      </c>
      <c r="PC458" s="115">
        <f t="shared" si="1168"/>
        <v>472</v>
      </c>
      <c r="PD458" s="115">
        <f t="shared" si="1169"/>
        <v>553</v>
      </c>
      <c r="PE458" s="115">
        <f t="shared" si="1170"/>
        <v>482</v>
      </c>
      <c r="PF458" s="115">
        <f t="shared" si="1171"/>
        <v>583</v>
      </c>
      <c r="PG458" s="119">
        <f t="shared" si="1172"/>
        <v>563</v>
      </c>
      <c r="PH458" s="118">
        <f>ROUND(PB458/MAX(PB$9:PB$497)*100,0)</f>
        <v>52</v>
      </c>
      <c r="PI458" s="115">
        <f>ROUND(PC458/MAX(PC$9:PC$497)*100,0)</f>
        <v>57</v>
      </c>
      <c r="PJ458" s="115">
        <f>ROUND(PD458/MAX(PD$9:PD$497)*100,0)</f>
        <v>59</v>
      </c>
      <c r="PK458" s="115">
        <f>ROUND(PE458/MAX(PE$9:PE$497)*100,0)</f>
        <v>48</v>
      </c>
      <c r="PL458" s="115">
        <f>ROUND(PF458/MAX(PF$9:PF$497)*100,0)</f>
        <v>82</v>
      </c>
      <c r="PM458" s="119">
        <f>ROUND(PG458/MAX(PG$9:PG$497)*100,0)</f>
        <v>82</v>
      </c>
      <c r="PN458" s="118">
        <f>RANK(PH458,PH$9:PH$497,0)</f>
        <v>163</v>
      </c>
      <c r="PO458" s="115">
        <f>RANK(PI458,PI$9:PI$497,0)</f>
        <v>87</v>
      </c>
      <c r="PP458" s="115">
        <f>RANK(PJ458,PJ$9:PJ$497,0)</f>
        <v>135</v>
      </c>
      <c r="PQ458" s="115">
        <f>RANK(PK458,PK$9:PK$497,0)</f>
        <v>181</v>
      </c>
      <c r="PR458" s="115">
        <f>RANK(PL458,PL$9:PL$497,0)</f>
        <v>29</v>
      </c>
      <c r="PS458" s="119">
        <f>RANK(PM458,PM$9:PM$497,0)</f>
        <v>11</v>
      </c>
      <c r="PT458" s="120">
        <f>ROUND(FZ458/MAX(FZ$9:FZ$497)*100,0)</f>
        <v>42</v>
      </c>
      <c r="PU458" s="115">
        <f>ROUND(GA458/MAX(GA$9:GA$497)*100,0)</f>
        <v>34</v>
      </c>
      <c r="PV458" s="115">
        <f>ROUND(GB458/MAX(GB$9:GB$497)*100,0)</f>
        <v>18</v>
      </c>
      <c r="PW458" s="115">
        <f>ROUND(GC458/MAX(GC$9:GC$497)*100,0)</f>
        <v>37</v>
      </c>
      <c r="PX458" s="115">
        <f>ROUND(GD458/MAX(GD$9:GD$497)*100,0)</f>
        <v>21</v>
      </c>
      <c r="PY458" s="115">
        <f>ROUND(GE458/MAX(GE$9:GE$497)*100,0)</f>
        <v>40</v>
      </c>
      <c r="PZ458" s="115">
        <f>ROUND(GF458/MAX(GF$9:GF$497)*100,0)</f>
        <v>15</v>
      </c>
      <c r="QA458" s="116">
        <f>ROUND(GG458/MAX(GG$9:GG$497)*100,0)</f>
        <v>14</v>
      </c>
      <c r="QB458" s="115">
        <f>ROUND(GH458/MAX(GH$9:GH$497)*100,0)</f>
        <v>28</v>
      </c>
      <c r="QC458" s="121">
        <f>ROUND(GI458/MAX(GI$9:GI$497)*100,0)</f>
        <v>16</v>
      </c>
      <c r="QD458" s="120">
        <f>ROUND(AVERAGEIF($ES$9:$ES$497,$ES458,PT$9:PT$497),0)</f>
        <v>51</v>
      </c>
      <c r="QE458" s="120">
        <f>ROUND(AVERAGEIF($ES$9:$ES$497,$ES458,PU$9:PU$497),0)</f>
        <v>54</v>
      </c>
      <c r="QF458" s="120">
        <f>ROUND(AVERAGEIF($ES$9:$ES$497,$ES458,PV$9:PV$497),0)</f>
        <v>30</v>
      </c>
      <c r="QG458" s="120">
        <f>ROUND(AVERAGEIF($ES$9:$ES$497,$ES458,PW$9:PW$497),0)</f>
        <v>36</v>
      </c>
      <c r="QH458" s="120">
        <f>ROUND(AVERAGEIF($ES$9:$ES$497,$ES458,PX$9:PX$497),0)</f>
        <v>21</v>
      </c>
      <c r="QI458" s="120">
        <f>ROUND(AVERAGEIF($ES$9:$ES$497,$ES458,PY$9:PY$497),0)</f>
        <v>51</v>
      </c>
      <c r="QJ458" s="120">
        <f>ROUND(AVERAGEIF($ES$9:$ES$497,$ES458,PZ$9:PZ$497),0)</f>
        <v>21</v>
      </c>
      <c r="QK458" s="120">
        <f>ROUND(AVERAGEIF($ES$9:$ES$497,$ES458,QA$9:QA$497),0)</f>
        <v>23</v>
      </c>
      <c r="QL458" s="120">
        <f>ROUND(AVERAGEIF($ES$9:$ES$497,$ES458,QB$9:QB$497),0)</f>
        <v>35</v>
      </c>
      <c r="QM458" s="120">
        <f>ROUND(AVERAGEIF($ES$9:$ES$497,$ES458,QC$9:QC$497),0)</f>
        <v>27</v>
      </c>
      <c r="QN458" s="114">
        <f t="shared" si="1173"/>
        <v>305</v>
      </c>
      <c r="QO458" s="115">
        <f t="shared" si="1174"/>
        <v>317</v>
      </c>
      <c r="QP458" s="115">
        <f t="shared" si="1175"/>
        <v>389</v>
      </c>
      <c r="QQ458" s="115">
        <f t="shared" si="1176"/>
        <v>347</v>
      </c>
      <c r="QR458" s="115">
        <f t="shared" si="1177"/>
        <v>479</v>
      </c>
      <c r="QS458" s="119">
        <f t="shared" si="1178"/>
        <v>401</v>
      </c>
      <c r="QT458" s="114">
        <f>ROUND((QN458-MIN(QN$9:QN$497))/(MAX(QN$9:QN$497)-MIN(QN$9:QN$497))*100,0)</f>
        <v>12</v>
      </c>
      <c r="QU458" s="115">
        <f>ROUND((QO458-MIN(QO$9:QO$497))/(MAX(QO$9:QO$497)-MIN(QO$9:QO$497))*100,0)</f>
        <v>15</v>
      </c>
      <c r="QV458" s="115">
        <f>ROUND((QP458-MIN(QP$9:QP$497))/(MAX(QP$9:QP$497)-MIN(QP$9:QP$497))*100,0)</f>
        <v>5</v>
      </c>
      <c r="QW458" s="115">
        <f>ROUND((QQ458-MIN(QQ$9:QQ$497))/(MAX(QQ$9:QQ$497)-MIN(QQ$9:QQ$497))*100,0)</f>
        <v>8</v>
      </c>
      <c r="QX458" s="115">
        <f>ROUND((QR458-MIN(QR$9:QR$497))/(MAX(QR$9:QR$497)-MIN(QR$9:QR$497))*100,0)</f>
        <v>41</v>
      </c>
      <c r="QY458" s="115">
        <f>ROUND((QS458-MIN(QS$9:QS$497))/(MAX(QS$9:QS$497)-MIN(QS$9:QS$497))*100,0)</f>
        <v>45</v>
      </c>
      <c r="QZ458" s="114">
        <f>RANK(QN458,QN$9:QN$497,0)</f>
        <v>424</v>
      </c>
      <c r="RA458" s="115">
        <f>RANK(QO458,QO$9:QO$497,0)</f>
        <v>346</v>
      </c>
      <c r="RB458" s="115">
        <f>RANK(QP458,QP$9:QP$497,0)</f>
        <v>425</v>
      </c>
      <c r="RC458" s="115">
        <f>RANK(QQ458,QQ$9:QQ$497,0)</f>
        <v>425</v>
      </c>
      <c r="RD458" s="115">
        <f>RANK(QR458,QR$9:QR$497,0)</f>
        <v>280</v>
      </c>
      <c r="RE458" s="115">
        <f>RANK(QS458,QS$9:QS$497,0)</f>
        <v>153</v>
      </c>
      <c r="RF458" s="122"/>
      <c r="RG458" s="115">
        <f>($RH$3*(IH458+IJ458)*100*100/MAX(EX$9:EX$497)*$RO$3) +($RH$3*(II458+IJ458)*100*100/MAX(EX$9:EX$497)*$RO$4) + ($RH$3*IK458*100*100/MAX(EX$9:EX$497)*0.098)</f>
        <v>0</v>
      </c>
      <c r="RH458" s="115">
        <f>($RH$4*IL458*100*100/MAX(EZ$9:EZ$497))*$RQ$3</f>
        <v>0</v>
      </c>
      <c r="RI458" s="115">
        <f>($RH$3*IM458*100*100/MAX(EY$9:EY$497))*$RQ$4</f>
        <v>0</v>
      </c>
      <c r="RJ458" s="115">
        <f>($RH$3*IN458*100*100/MAX(EX$9:EX$497))</f>
        <v>0</v>
      </c>
      <c r="RK458" s="115">
        <f>($RH$4*IO458*100*100/MAX(EZ$9:EZ$497))*$RQ$3</f>
        <v>0</v>
      </c>
      <c r="RL458" s="115">
        <f>(($RL$4*IP458*100*((100/MAX(EX$9:EX$497)+100/MAX(EZ$9:EZ$497))/2))+($RL$4*IQ458*100*((100/MAX(EX$9:EX$497)+100/MAX(EZ$9:EZ$497))/2))+($RL$4*IR458*100*((100/MAX(EX$9:EX$497)+100/MAX(EZ$9:EZ$497))/2))+($RL$4*IS458*100*((100/MAX(EX$9:EX$497)+100/MAX(EZ$9:EZ$497))/2))+($RL$4*IT458*100*((100/MAX(EX$9:EX$497)+100/MAX(EZ$9:EZ$497))/2))+($RL$4*IU458*100*((100/MAX(EX$9:EX$497)+100/MAX(EZ$9:EZ$497))/2))+($RL$4*IV458*100*((100/MAX(EX$9:EX$497)+100/MAX(EZ$9:EZ$497))/2))+($RL$4*IW458*100*((100/MAX(EX$9:EX$497)+100/MAX(EZ$9:EZ$497))/2)))*$RS$3</f>
        <v>0</v>
      </c>
      <c r="RM458" s="115">
        <f>(($RH$3*IX458*100*100/MAX(EX$9:EX$497))+($RH$3*IY458*100*100/MAX(EX$9:EX$497))+($RH$3*IZ458*100*100/MAX(EX$9:EX$497))+($RH$3*JA458*100*100/MAX(EX$9:EX$497))+($RH$3*JB458*100*100/MAX(EX$9:EX$497))+($RH$3*JC458*100*100/MAX(EX$9:EX$497))+($RH$3*JD458*100*100/MAX(EX$9:EX$497))+($RH$3*JE458*100*100/MAX(EX$9:EX$497)))*$RS$4</f>
        <v>0</v>
      </c>
      <c r="RN458" s="115">
        <f>(($RH$4*JF458*100*100/MAX(EZ$9:EZ$497)) + ($RH$4*JG458*100*100/MAX(EZ$9:EZ$497)) + ($RH$4*JH458*100*100/MAX(EZ$9:EZ$497)) + ($RH$4*JI458*100*100/MAX(EZ$9:EZ$497)) + ($RH$4*JJ458*100*100/MAX(EZ$9:EZ$497)) + ($RH$4*JK458*100*100/MAX(EZ$9:EZ$497)) + ($RH$4*JL458*100*100/MAX(EZ$9:EZ$497)) + ($RH$4*JM458*100*100/MAX(EZ$9:EZ$497)))*$RU$3</f>
        <v>0</v>
      </c>
      <c r="RO458" s="115">
        <f>(($RL$4*JN458*100*((100/MAX(EX$9:EX$497)+100/MAX(EZ$9:EZ$497))/2))+($RL$4*JO458*100*((100/MAX(EX$9:EX$497)+100/MAX(EZ$9:EZ$497))/2))+($RL$4*JP458*100*((100/MAX(EX$9:EX$497)+100/MAX(EZ$9:EZ$497))/2))+($RL$4*JQ458*100*((100/MAX(EX$9:EX$497)+100/MAX(EZ$9:EZ$497))/2))+($RL$4*JR458*100*((100/MAX(EX$9:EX$497)+100/MAX(EZ$9:EZ$497))/2))+($RL$4*JS458*100*((100/MAX(EX$9:EX$497)+100/MAX(EZ$9:EZ$497))/2))+($RL$4*JT458*100*((100/MAX(EX$9:EX$497)+100/MAX(EZ$9:EZ$497))/2))+($RL$4*JU458*100*((100/MAX(EX$9:EX$497)+100/MAX(EZ$9:EZ$497))/2))+($RL$4*JV458*100*((100/MAX(EX$9:EX$497)+100/MAX(EZ$9:EZ$497))/2))+($RL$4*JW458*100*((100/MAX(EX$9:EX$497)+100/MAX(EZ$9:EZ$497))/2))+($RL$4*JX458*100*((100/MAX(EX$9:EX$497)+100/MAX(EZ$9:EZ$497))/2))+($RL$4*JY458*100*((100/MAX(EX$9:EX$497)+100/MAX(EZ$9:EZ$497))/2))+($RL$4*JZ458*100*((100/MAX(EX$9:EX$497)+100/MAX(EZ$9:EZ$497))/2)))*$RW$3/2</f>
        <v>0</v>
      </c>
      <c r="RP458" s="119">
        <f>($RJ$3*KA458*100*100/MAX(FA$9:FA$497)) + ($RJ$3*KB458*100*100/MAX(FA$9:FA$497)/2) + ($RJ$3*KC458*100*100/MAX(FA$9:FA$497)/2) + ($RJ$3*KD458*100*100/MAX(FA$9:FA$497)/4) + ($RJ$3*KE458*100*100/MAX(FA$9:FA$497)/4)</f>
        <v>0</v>
      </c>
      <c r="RQ458" s="118">
        <f>($RL$4*KF458*100*((100/MAX(EX$9:EX$497)+100/MAX(EZ$9:EZ$497)))) * ($RO$3/2) + (($RL$4*KG458*100*((100/MAX(EX$9:EX$497)+100/MAX(EZ$9:EZ$497))))+($RL$4*KH458*100*((100/MAX(EX$9:EX$497)+100/MAX(EZ$9:EZ$497))))+($RL$4*KI458*100*((100/MAX(EX$9:EX$497)+100/MAX(EZ$9:EZ$497))))+($RL$4*KJ458*100*((100/MAX(EX$9:EX$497)+100/MAX(EZ$9:EZ$497))))+($RL$4*KK458*100*((100/MAX(EX$9:EX$497)+100/MAX(EZ$9:EZ$497))))+($RL$4*KL458*100*((100/MAX(EX$9:EX$497)+100/MAX(EZ$9:EZ$497))))+($RL$4*KM458*100*((100/MAX(EX$9:EX$497)+100/MAX(EZ$9:EZ$497))))+($RL$4*KN458*100*((100/MAX(EX$9:EX$497)+100/MAX(EZ$9:EZ$497))))+($RL$4*KO458*100*((100/MAX(EX$9:EX$497)+100/MAX(EZ$9:EZ$497))))+($RL$4*KP458*100*((100/MAX(EX$9:EX$497)+100/MAX(EZ$9:EZ$497))))+($RL$4*KQ458*100*((100/MAX(EX$9:EX$497)+100/MAX(EZ$9:EZ$497))))+($RL$4*KR458*100*((100/MAX(EX$9:EX$497)+100/MAX(EZ$9:EZ$497))))+($RL$4*KS458*100*((100/MAX(EX$9:EX$497)+100/MAX(EZ$9:EZ$497))))+($RL$4*KV458*100*((100/MAX(EX$9:EX$497)+100/MAX(EZ$9:EZ$497))))) * (($RO$3+$RO$4)/6)</f>
        <v>0</v>
      </c>
      <c r="RR458" s="115">
        <f>(($RL$4*KW458*100*((100/MAX(EX$9:EX$497)+100/MAX(EZ$9:EZ$497))))) * ($RO$3/2) + (($RL$4*KX458*100*((100/MAX(EX$9:EX$497)+100/MAX(EZ$9:EZ$497))))+($RL$4*KY458*100*((100/MAX(EX$9:EX$497)+100/MAX(EZ$9:EZ$497))))+($RL$4*KZ458*100*((100/MAX(EX$9:EX$497)+100/MAX(EZ$9:EZ$497))))+($RL$4*LA458*100*((100/MAX(EX$9:EX$497)+100/MAX(EZ$9:EZ$497))))+($RL$4*LB458*100*((100/MAX(EX$9:EX$497)+100/MAX(EZ$9:EZ$497))))+($RL$4*LC458*100*((100/MAX(EX$9:EX$497)+100/MAX(EZ$9:EZ$497))))) * (($RO$3+$RO$4)/6)</f>
        <v>0</v>
      </c>
      <c r="RS458" s="119">
        <f>(($RL$4*LD458*100*((100/MAX(EX$9:EX$497)+100/MAX(EZ$9:EZ$497))))+($RL$4*LE458*100*((100/MAX(EX$9:EX$497)+100/MAX(EZ$9:EZ$497))))) * (($RO$3+$RO$4)/6)</f>
        <v>0</v>
      </c>
      <c r="RT458" s="118">
        <f>($RJ$4*LH458*100*(100/MAX(EV$9:EV$497)))+($RJ$4*LI458*100*(100/MAX(EV$9:EV$497)))</f>
        <v>0</v>
      </c>
      <c r="RU458" s="119">
        <f>($RJ$4*LJ458*(100/MAX(EV$9:EV$497)))/2 + ($RL$3*LK458*(100/MAX(EW$9:EW$497))) + ($RJ$4*LL458*(100/MAX(EV$9:EV$497)))/4 + ($RL$3*LM458*(100/MAX(EW$9:EW$497)))</f>
        <v>0</v>
      </c>
      <c r="RV458" s="118">
        <f>($RJ$4*LN458*100*100/MAX(EV$9:EV$497)/2)+($RJ$4*LO458*100*100/MAX(EV$9:EV$497)/2)+($RJ$4*LP458*100*100/MAX(EV$9:EV$497))+($RJ$4*LQ458*100*100/MAX(EV$9:EV$497))+($RJ$4*LR458*100*100/MAX(EV$9:EV$497))</f>
        <v>0</v>
      </c>
      <c r="RW458" s="115">
        <f>($RJ$4*LS458*100*100/MAX(EV$9:EV$497)) + (($RJ$4*LT458*100*100/MAX(EV$9:EV$497))+($RJ$4*LU458*100*100/MAX(EV$9:EV$497))+($RJ$4*LV458*100*100/MAX(EV$9:EV$497))+($RJ$4*LW458*100*100/MAX(EV$9:EV$497))+($RJ$4*LX458*100*100/MAX(EV$9:EV$497))+($RJ$4*LY458*100*100/MAX(EV$9:EV$497))+($RJ$4*LZ458*100*100/MAX(EV$9:EV$497))+($RJ$4*MA458*100*100/MAX(EV$9:EV$497)))/2</f>
        <v>0</v>
      </c>
      <c r="RX458" s="119">
        <f>($RJ$4*MB458*100*100/MAX(EV$9:EV$497))+($RJ$4*MC458*100*100/MAX(EV$9:EV$497))+($RJ$4*MD458*100*100/MAX(EV$9:EV$497))+($RJ$4*ME458*100*100/MAX(EV$9:EV$497))+($RJ$4*MF458*100*100/MAX(EV$9:EV$497))+($RJ$4*MG458*100*100/MAX(EV$9:EV$497))+($RJ$4*MH458*100*100/MAX(EV$9:EV$497))+($RJ$4*MI458*100*100/MAX(EV$9:EV$497))+($RJ$4*MJ458*100*100/MAX(EV$9:EV$497))+($RJ$4*MK458*100*100/MAX(EV$9:EV$497))+($RJ$4*ML458*100*100/MAX(EV$9:EV$497))+($RJ$4*MM458*100*100/MAX(EV$9:EV$497))+($RJ$4*MN458*100*100/MAX(EV$9:EV$497))</f>
        <v>0</v>
      </c>
      <c r="RY458" s="118">
        <f>($RJ$4*MQ458*100*100/MAX(EV$9:EV$497))/2 + (($RJ$4*MR458*100*100/MAX(EV$9:EV$497))+($RJ$4*MS458*100*100/MAX(EV$9:EV$497))+($RJ$4*MT458*100*100/MAX(EV$9:EV$497))+($RJ$4*MU458*100*100/MAX(EV$9:EV$497))+($RJ$4*MV458*100*100/MAX(EV$9:EV$497))+($RJ$4*MW458*100*100/MAX(EV$9:EV$497))+($RJ$4*MX458*100*100/MAX(EV$9:EV$497))+($RJ$4*MY458*100*100/MAX(EV$9:EV$497))+($RJ$4*MZ458*100*100/MAX(EV$9:EV$497))+($RJ$4*NA458*100*100/MAX(EV$9:EV$497))+($RJ$4*NB458*100*100/MAX(EV$9:EV$497))+($RJ$4*NC458*100*100/MAX(EV$9:EV$497))+($RJ$4*ND458*100*100/MAX(EV$9:EV$497))+($RJ$4*NG458*100*100/MAX(EV$9:EV$497)))/4</f>
        <v>0</v>
      </c>
      <c r="RZ458" s="115">
        <f>($RJ$4*NH458*100*100/MAX(EV$9:EV$497))/2 + (($RJ$4*NI458*100*100/MAX(EV$9:EV$497))+($RJ$4*NJ458*100*100/MAX(EV$9:EV$497))+($RJ$4*NK458*100*100/MAX(EV$9:EV$497))+($RJ$4*NL458*100*100/MAX(EV$9:EV$497))+($RJ$4*NM458*100*100/MAX(EV$9:EV$497))+($RJ$4*NN458*100*100/MAX(EV$9:EV$497)))/4</f>
        <v>0</v>
      </c>
      <c r="SA458" s="117">
        <f>(($RJ$4*NO458*100*100/MAX(EV$9:EV$497))+($RJ$4*NP458*100*100/MAX(EV$9:EV$497)))/4</f>
        <v>0</v>
      </c>
      <c r="SB458" s="118">
        <f t="shared" si="1179"/>
        <v>0</v>
      </c>
      <c r="SC458" s="115">
        <f t="shared" si="1180"/>
        <v>0</v>
      </c>
      <c r="SD458" s="115">
        <f t="shared" si="1181"/>
        <v>0</v>
      </c>
      <c r="SE458" s="115">
        <f t="shared" si="1182"/>
        <v>0</v>
      </c>
      <c r="SF458" s="115">
        <f t="shared" si="1183"/>
        <v>0</v>
      </c>
      <c r="SG458" s="115">
        <f t="shared" si="1184"/>
        <v>0</v>
      </c>
      <c r="SH458" s="115">
        <f>ROUND(SB458/MAX(SB$9:SB$497)*100,0)</f>
        <v>0</v>
      </c>
      <c r="SI458" s="115">
        <f>ROUND(SC458/MAX(SC$9:SC$497)*100,0)</f>
        <v>0</v>
      </c>
      <c r="SJ458" s="115">
        <f>ROUND(SD458/MAX(SD$9:SD$497)*100,0)</f>
        <v>0</v>
      </c>
      <c r="SK458" s="115">
        <f>ROUND(SE458/MAX(SE$9:SE$497)*100,0)</f>
        <v>0</v>
      </c>
      <c r="SL458" s="115">
        <f>ROUND(SF458/MAX(SF$9:SF$497)*100,0)</f>
        <v>0</v>
      </c>
      <c r="SM458" s="121">
        <f>ROUND(SG458/MAX(SG$9:SG$497)*100,0)</f>
        <v>0</v>
      </c>
      <c r="SN458" s="115">
        <f>ROUND(AVERAGEIF($ES$9:$ES$497,$ES458,SH$9:SH$497),0)</f>
        <v>29</v>
      </c>
      <c r="SO458" s="115">
        <f>ROUND(AVERAGEIF($ES$9:$ES$497,$ES458,SI$9:SI$497),0)</f>
        <v>3</v>
      </c>
      <c r="SP458" s="115">
        <f>ROUND(AVERAGEIF($ES$9:$ES$497,$ES458,SJ$9:SJ$497),0)</f>
        <v>5</v>
      </c>
      <c r="SQ458" s="115">
        <f>ROUND(AVERAGEIF($ES$9:$ES$497,$ES458,SK$9:SK$497),0)</f>
        <v>2</v>
      </c>
      <c r="SR458" s="115">
        <f>ROUND(AVERAGEIF($ES$9:$ES$497,$ES458,SL$9:SL$497),0)</f>
        <v>4</v>
      </c>
      <c r="SS458" s="121">
        <f>ROUND(AVERAGEIF($ES$9:$ES$497,$ES458,SM$9:SM$497),0)</f>
        <v>36</v>
      </c>
      <c r="ST458" s="114">
        <f>RANK(SB458,SB$9:SB$497,0)</f>
        <v>323</v>
      </c>
      <c r="SU458" s="115">
        <f>RANK(SC458,SC$9:SC$497,0)</f>
        <v>320</v>
      </c>
      <c r="SV458" s="115">
        <f>RANK(SD458,SD$9:SD$497,0)</f>
        <v>320</v>
      </c>
      <c r="SW458" s="115">
        <f>RANK(SE458,SE$9:SE$497,0)</f>
        <v>320</v>
      </c>
      <c r="SX458" s="115">
        <f>RANK(SF458,SF$9:SF$497,0)</f>
        <v>317</v>
      </c>
      <c r="SY458" s="115">
        <f>RANK(SG458,SG$9:SG$497,0)</f>
        <v>308</v>
      </c>
      <c r="SZ458" s="115">
        <f>COUNTIFS(SB$9:SB$497,"&gt;"&amp;SB458,$ES$9:$ES$497,$ES458)+1</f>
        <v>48</v>
      </c>
      <c r="TA458" s="115">
        <f>COUNTIFS(SC$9:SC$497,"&gt;"&amp;SC458,$ES$9:$ES$497,$ES458)+1</f>
        <v>48</v>
      </c>
      <c r="TB458" s="115">
        <f>COUNTIFS(SD$9:SD$497,"&gt;"&amp;SD458,$ES$9:$ES$497,$ES458)+1</f>
        <v>48</v>
      </c>
      <c r="TC458" s="115">
        <f>COUNTIFS(SE$9:SE$497,"&gt;"&amp;SE458,$ES$9:$ES$497,$ES458)+1</f>
        <v>48</v>
      </c>
      <c r="TD458" s="115">
        <f>COUNTIFS(SF$9:SF$497,"&gt;"&amp;SF458,$ES$9:$ES$497,$ES458)+1</f>
        <v>48</v>
      </c>
      <c r="TE458" s="117">
        <f>COUNTIFS(SG$9:SG$497,"&gt;"&amp;SG458,$ES$9:$ES$497,$ES458)+1</f>
        <v>48</v>
      </c>
      <c r="TF458" s="118">
        <f t="shared" si="1185"/>
        <v>82</v>
      </c>
      <c r="TG458" s="115">
        <f t="shared" si="1186"/>
        <v>52</v>
      </c>
      <c r="TH458" s="115">
        <f t="shared" si="1186"/>
        <v>57</v>
      </c>
      <c r="TI458" s="115">
        <f t="shared" si="1186"/>
        <v>59</v>
      </c>
      <c r="TJ458" s="115">
        <f t="shared" si="1186"/>
        <v>48</v>
      </c>
      <c r="TK458" s="115">
        <f t="shared" si="1186"/>
        <v>82</v>
      </c>
      <c r="TL458" s="117">
        <f t="shared" si="1187"/>
        <v>82</v>
      </c>
      <c r="TM458" s="118">
        <f>ROUND(TF458/MAX(TF$9:TF$497)*100,0)</f>
        <v>46</v>
      </c>
      <c r="TN458" s="115">
        <f>ROUND(TG458/MAX(TG$9:TG$497)*100,0)</f>
        <v>29</v>
      </c>
      <c r="TO458" s="115">
        <f>ROUND(TH458/MAX(TH$9:TH$497)*100,0)</f>
        <v>31</v>
      </c>
      <c r="TP458" s="115">
        <f>ROUND(TI458/MAX(TI$9:TI$497)*100,0)</f>
        <v>33</v>
      </c>
      <c r="TQ458" s="115">
        <f>ROUND(TJ458/MAX(TJ$9:TJ$497)*100,0)</f>
        <v>24</v>
      </c>
      <c r="TR458" s="115">
        <f>ROUND(TK458/MAX(TK$9:TK$497)*100,0)</f>
        <v>42</v>
      </c>
      <c r="TS458" s="119">
        <f>ROUND(TL458/MAX(TL$9:TL$497)*100,0)</f>
        <v>42</v>
      </c>
      <c r="TT458" s="120">
        <f>RANK(TM458,TM$9:TM$497,0)</f>
        <v>184</v>
      </c>
      <c r="TU458" s="115">
        <f>RANK(TN458,TN$9:TN$497,0)</f>
        <v>218</v>
      </c>
      <c r="TV458" s="115">
        <f>RANK(TO458,TO$9:TO$497,0)</f>
        <v>132</v>
      </c>
      <c r="TW458" s="115">
        <f>RANK(TP458,TP$9:TP$497,0)</f>
        <v>191</v>
      </c>
      <c r="TX458" s="115">
        <f>RANK(TQ458,TQ$9:TQ$497,0)</f>
        <v>214</v>
      </c>
      <c r="TY458" s="115">
        <f>RANK(TR458,TR$9:TR$497,0)</f>
        <v>73</v>
      </c>
      <c r="TZ458" s="121">
        <f>RANK(TS458,TS$9:TS$497,0)</f>
        <v>55</v>
      </c>
      <c r="UA458" s="167"/>
      <c r="UB458" s="7" t="s">
        <v>1</v>
      </c>
    </row>
    <row r="459" spans="1:548" x14ac:dyDescent="0.15">
      <c r="A459" s="62">
        <v>451</v>
      </c>
      <c r="B459" s="201" t="s">
        <v>1655</v>
      </c>
      <c r="C459" s="63"/>
      <c r="D459" s="63"/>
      <c r="E459" s="64" t="s">
        <v>518</v>
      </c>
      <c r="F459" s="65">
        <v>125</v>
      </c>
      <c r="G459" s="65" t="s">
        <v>519</v>
      </c>
      <c r="H459" s="65"/>
      <c r="I459" s="66" t="s">
        <v>521</v>
      </c>
      <c r="J459" s="67" t="s">
        <v>521</v>
      </c>
      <c r="K459" s="67" t="s">
        <v>521</v>
      </c>
      <c r="L459" s="67" t="s">
        <v>521</v>
      </c>
      <c r="M459" s="67" t="s">
        <v>521</v>
      </c>
      <c r="N459" s="67" t="s">
        <v>521</v>
      </c>
      <c r="O459" s="67" t="s">
        <v>521</v>
      </c>
      <c r="P459" s="67" t="s">
        <v>521</v>
      </c>
      <c r="Q459" s="67" t="s">
        <v>521</v>
      </c>
      <c r="R459" s="68" t="s">
        <v>521</v>
      </c>
      <c r="S459" s="69" t="s">
        <v>521</v>
      </c>
      <c r="T459" s="67" t="s">
        <v>521</v>
      </c>
      <c r="U459" s="67" t="s">
        <v>521</v>
      </c>
      <c r="V459" s="67" t="s">
        <v>521</v>
      </c>
      <c r="W459" s="67" t="s">
        <v>521</v>
      </c>
      <c r="X459" s="67" t="s">
        <v>521</v>
      </c>
      <c r="Y459" s="67" t="s">
        <v>521</v>
      </c>
      <c r="Z459" s="67" t="s">
        <v>521</v>
      </c>
      <c r="AA459" s="67" t="s">
        <v>521</v>
      </c>
      <c r="AB459" s="68" t="s">
        <v>521</v>
      </c>
      <c r="AC459" s="69" t="s">
        <v>521</v>
      </c>
      <c r="AD459" s="67" t="s">
        <v>521</v>
      </c>
      <c r="AE459" s="67" t="s">
        <v>521</v>
      </c>
      <c r="AF459" s="67" t="s">
        <v>521</v>
      </c>
      <c r="AG459" s="67" t="s">
        <v>521</v>
      </c>
      <c r="AH459" s="67" t="s">
        <v>521</v>
      </c>
      <c r="AI459" s="67" t="s">
        <v>521</v>
      </c>
      <c r="AJ459" s="67" t="s">
        <v>521</v>
      </c>
      <c r="AK459" s="67" t="s">
        <v>521</v>
      </c>
      <c r="AL459" s="68" t="s">
        <v>521</v>
      </c>
      <c r="AM459" s="69" t="s">
        <v>521</v>
      </c>
      <c r="AN459" s="67" t="s">
        <v>521</v>
      </c>
      <c r="AO459" s="67" t="s">
        <v>521</v>
      </c>
      <c r="AP459" s="67" t="s">
        <v>521</v>
      </c>
      <c r="AQ459" s="67" t="s">
        <v>521</v>
      </c>
      <c r="AR459" s="67" t="s">
        <v>521</v>
      </c>
      <c r="AS459" s="67" t="s">
        <v>521</v>
      </c>
      <c r="AT459" s="67" t="s">
        <v>521</v>
      </c>
      <c r="AU459" s="67" t="s">
        <v>521</v>
      </c>
      <c r="AV459" s="68" t="s">
        <v>521</v>
      </c>
      <c r="AW459" s="69" t="s">
        <v>521</v>
      </c>
      <c r="AX459" s="67" t="s">
        <v>521</v>
      </c>
      <c r="AY459" s="67" t="s">
        <v>521</v>
      </c>
      <c r="AZ459" s="67" t="s">
        <v>521</v>
      </c>
      <c r="BA459" s="67" t="s">
        <v>521</v>
      </c>
      <c r="BB459" s="67" t="s">
        <v>521</v>
      </c>
      <c r="BC459" s="67" t="s">
        <v>521</v>
      </c>
      <c r="BD459" s="67" t="s">
        <v>521</v>
      </c>
      <c r="BE459" s="67" t="s">
        <v>521</v>
      </c>
      <c r="BF459" s="68" t="s">
        <v>521</v>
      </c>
      <c r="BG459" s="69" t="s">
        <v>521</v>
      </c>
      <c r="BH459" s="67" t="s">
        <v>521</v>
      </c>
      <c r="BI459" s="67" t="s">
        <v>521</v>
      </c>
      <c r="BJ459" s="67" t="s">
        <v>521</v>
      </c>
      <c r="BK459" s="67" t="s">
        <v>521</v>
      </c>
      <c r="BL459" s="67" t="s">
        <v>521</v>
      </c>
      <c r="BM459" s="67" t="s">
        <v>521</v>
      </c>
      <c r="BN459" s="67" t="s">
        <v>521</v>
      </c>
      <c r="BO459" s="67" t="s">
        <v>521</v>
      </c>
      <c r="BP459" s="68" t="s">
        <v>521</v>
      </c>
      <c r="BQ459" s="70" t="s">
        <v>521</v>
      </c>
      <c r="BR459" s="67" t="s">
        <v>521</v>
      </c>
      <c r="BS459" s="67" t="s">
        <v>521</v>
      </c>
      <c r="BT459" s="67" t="s">
        <v>521</v>
      </c>
      <c r="BU459" s="67" t="s">
        <v>521</v>
      </c>
      <c r="BV459" s="67" t="s">
        <v>521</v>
      </c>
      <c r="BW459" s="67" t="s">
        <v>521</v>
      </c>
      <c r="BX459" s="67" t="s">
        <v>521</v>
      </c>
      <c r="BY459" s="67" t="s">
        <v>521</v>
      </c>
      <c r="BZ459" s="68" t="s">
        <v>521</v>
      </c>
      <c r="CA459" s="69" t="s">
        <v>521</v>
      </c>
      <c r="CB459" s="67" t="s">
        <v>521</v>
      </c>
      <c r="CC459" s="67" t="s">
        <v>521</v>
      </c>
      <c r="CD459" s="67" t="s">
        <v>521</v>
      </c>
      <c r="CE459" s="67" t="s">
        <v>521</v>
      </c>
      <c r="CF459" s="67" t="s">
        <v>521</v>
      </c>
      <c r="CG459" s="67" t="s">
        <v>521</v>
      </c>
      <c r="CH459" s="67" t="s">
        <v>521</v>
      </c>
      <c r="CI459" s="67" t="s">
        <v>521</v>
      </c>
      <c r="CJ459" s="68" t="s">
        <v>521</v>
      </c>
      <c r="CK459" s="69" t="s">
        <v>521</v>
      </c>
      <c r="CL459" s="67" t="s">
        <v>521</v>
      </c>
      <c r="CM459" s="67" t="s">
        <v>521</v>
      </c>
      <c r="CN459" s="67" t="s">
        <v>521</v>
      </c>
      <c r="CO459" s="67" t="s">
        <v>521</v>
      </c>
      <c r="CP459" s="67" t="s">
        <v>521</v>
      </c>
      <c r="CQ459" s="67" t="s">
        <v>521</v>
      </c>
      <c r="CR459" s="67" t="s">
        <v>521</v>
      </c>
      <c r="CS459" s="67" t="s">
        <v>521</v>
      </c>
      <c r="CT459" s="68" t="s">
        <v>521</v>
      </c>
      <c r="CU459" s="69" t="s">
        <v>521</v>
      </c>
      <c r="CV459" s="67" t="s">
        <v>521</v>
      </c>
      <c r="CW459" s="67" t="s">
        <v>521</v>
      </c>
      <c r="CX459" s="67" t="s">
        <v>521</v>
      </c>
      <c r="CY459" s="67" t="s">
        <v>521</v>
      </c>
      <c r="CZ459" s="67" t="s">
        <v>521</v>
      </c>
      <c r="DA459" s="67" t="s">
        <v>521</v>
      </c>
      <c r="DB459" s="67" t="s">
        <v>521</v>
      </c>
      <c r="DC459" s="67" t="s">
        <v>521</v>
      </c>
      <c r="DD459" s="68" t="s">
        <v>521</v>
      </c>
      <c r="DE459" s="69" t="s">
        <v>521</v>
      </c>
      <c r="DF459" s="71" t="s">
        <v>521</v>
      </c>
      <c r="DG459" s="67" t="s">
        <v>521</v>
      </c>
      <c r="DH459" s="67" t="s">
        <v>521</v>
      </c>
      <c r="DI459" s="67" t="s">
        <v>521</v>
      </c>
      <c r="DJ459" s="67" t="s">
        <v>521</v>
      </c>
      <c r="DK459" s="67" t="s">
        <v>521</v>
      </c>
      <c r="DL459" s="67" t="s">
        <v>521</v>
      </c>
      <c r="DM459" s="67" t="s">
        <v>521</v>
      </c>
      <c r="DN459" s="68" t="s">
        <v>521</v>
      </c>
      <c r="DO459" s="70" t="s">
        <v>521</v>
      </c>
      <c r="DP459" s="71" t="s">
        <v>521</v>
      </c>
      <c r="DQ459" s="67" t="s">
        <v>520</v>
      </c>
      <c r="DR459" s="67" t="s">
        <v>520</v>
      </c>
      <c r="DS459" s="67" t="s">
        <v>520</v>
      </c>
      <c r="DT459" s="67" t="s">
        <v>520</v>
      </c>
      <c r="DU459" s="67" t="s">
        <v>520</v>
      </c>
      <c r="DV459" s="67" t="s">
        <v>520</v>
      </c>
      <c r="DW459" s="67" t="s">
        <v>520</v>
      </c>
      <c r="DX459" s="72" t="s">
        <v>520</v>
      </c>
      <c r="DY459" s="73" t="s">
        <v>522</v>
      </c>
      <c r="DZ459" s="74">
        <v>2</v>
      </c>
      <c r="EA459" s="74">
        <v>3</v>
      </c>
      <c r="EB459" s="74">
        <v>3</v>
      </c>
      <c r="EC459" s="75">
        <v>4</v>
      </c>
      <c r="ED459" s="76" t="s">
        <v>522</v>
      </c>
      <c r="EE459" s="74">
        <f t="shared" si="1153"/>
        <v>2</v>
      </c>
      <c r="EF459" s="74">
        <f t="shared" si="1154"/>
        <v>6</v>
      </c>
      <c r="EG459" s="74">
        <f t="shared" si="1155"/>
        <v>18</v>
      </c>
      <c r="EH459" s="77">
        <f t="shared" si="1156"/>
        <v>72</v>
      </c>
      <c r="EI459" s="73">
        <v>30</v>
      </c>
      <c r="EJ459" s="74">
        <v>50</v>
      </c>
      <c r="EK459" s="74">
        <v>90</v>
      </c>
      <c r="EL459" s="74">
        <v>150</v>
      </c>
      <c r="EM459" s="75">
        <v>450</v>
      </c>
      <c r="EN459" s="78">
        <v>1</v>
      </c>
      <c r="EO459" s="79">
        <f t="shared" si="1157"/>
        <v>0.83333333333333337</v>
      </c>
      <c r="EP459" s="79">
        <f t="shared" si="1158"/>
        <v>0.5</v>
      </c>
      <c r="EQ459" s="79">
        <f t="shared" si="1159"/>
        <v>0.27777777777777779</v>
      </c>
      <c r="ER459" s="80">
        <f t="shared" si="1160"/>
        <v>0.20833333333333334</v>
      </c>
      <c r="ES459" s="128" t="s">
        <v>564</v>
      </c>
      <c r="ET459" s="82"/>
      <c r="EU459" s="83">
        <v>4</v>
      </c>
      <c r="EV459" s="73">
        <v>98</v>
      </c>
      <c r="EW459" s="74">
        <v>59</v>
      </c>
      <c r="EX459" s="74">
        <v>68</v>
      </c>
      <c r="EY459" s="74">
        <v>65</v>
      </c>
      <c r="EZ459" s="74">
        <v>31</v>
      </c>
      <c r="FA459" s="74">
        <v>28</v>
      </c>
      <c r="FB459" s="74">
        <v>85</v>
      </c>
      <c r="FC459" s="74">
        <v>85</v>
      </c>
      <c r="FD459" s="74">
        <f t="shared" si="1161"/>
        <v>99</v>
      </c>
      <c r="FE459" s="84">
        <f t="shared" si="1162"/>
        <v>153</v>
      </c>
      <c r="FF459" s="73">
        <f>RANK(EV459,$EV$9:$EV$497,0)</f>
        <v>91</v>
      </c>
      <c r="FG459" s="74">
        <f>RANK(EW459,$EW$9:$EW$497,0)</f>
        <v>118</v>
      </c>
      <c r="FH459" s="74">
        <f>RANK(EX459,$EX$9:$EX$497,0)</f>
        <v>94</v>
      </c>
      <c r="FI459" s="74">
        <f>RANK(EY459,$EY$9:$EY$497,0)</f>
        <v>55</v>
      </c>
      <c r="FJ459" s="74">
        <f>RANK(EZ459,$EZ$9:$EZ$497,0)</f>
        <v>121</v>
      </c>
      <c r="FK459" s="74">
        <f>RANK(FA459,$FA$9:$FA$497,0)</f>
        <v>125</v>
      </c>
      <c r="FL459" s="74">
        <f>RANK(FB459,$FB$9:$FB$497,0)</f>
        <v>42</v>
      </c>
      <c r="FM459" s="74">
        <f>RANK(FC459,$FC$9:$FC$497,0)</f>
        <v>36</v>
      </c>
      <c r="FN459" s="74">
        <f>RANK(FD459,$FD$9:$FD$497,0)</f>
        <v>97</v>
      </c>
      <c r="FO459" s="84">
        <f>RANK(FE459,$FE$9:$FE$497,0)</f>
        <v>55</v>
      </c>
      <c r="FP459" s="73">
        <f>COUNTIFS($EV$9:$EV$497,"&gt;"&amp;EV459,$ES$9:$ES$497,ES459)+1</f>
        <v>19</v>
      </c>
      <c r="FQ459" s="74">
        <f>COUNTIFS($EW$9:$EW$497,"&gt;"&amp;EW459,$ES$9:$ES$497,ES459)+1</f>
        <v>23</v>
      </c>
      <c r="FR459" s="74">
        <f>COUNTIFS($EX$9:$EX$497,"&gt;"&amp;EX459,$ES$9:$ES$497,ES459)+1</f>
        <v>30</v>
      </c>
      <c r="FS459" s="74">
        <f>COUNTIFS($EY$9:$EY$497,"&gt;"&amp;EY459,$ES$9:$ES$497,ES459)+1</f>
        <v>16</v>
      </c>
      <c r="FT459" s="74">
        <f>COUNTIFS($EZ$9:$EZ$497,"&gt;"&amp;EZ459,$ES$9:$ES$497,ES459)+1</f>
        <v>12</v>
      </c>
      <c r="FU459" s="74">
        <f>COUNTIFS($FA$9:$FA$497,"&gt;"&amp;FA459,$ES$9:$ES$497,ES459)+1</f>
        <v>19</v>
      </c>
      <c r="FV459" s="74">
        <f>COUNTIFS($FB$9:$FB$497,"&gt;"&amp;FB459,$ES$9:$ES$497,ES459)+1</f>
        <v>29</v>
      </c>
      <c r="FW459" s="74">
        <f>COUNTIFS($FC$9:$FC$497,"&gt;"&amp;FC459,$ES$9:$ES$497,ES459)+1</f>
        <v>26</v>
      </c>
      <c r="FX459" s="74">
        <f>COUNTIFS($FD$9:$FD$497,"&gt;"&amp;FD459,$ES$9:$ES$497,ES459)+1</f>
        <v>26</v>
      </c>
      <c r="FY459" s="84">
        <f>COUNTIFS($FE$9:$FE$497,"&gt;"&amp;FE459,$ES$9:$ES$497,ES459)+1</f>
        <v>30</v>
      </c>
      <c r="FZ459" s="85">
        <f t="shared" si="1163"/>
        <v>0.78</v>
      </c>
      <c r="GA459" s="86">
        <f t="shared" si="1163"/>
        <v>0.47</v>
      </c>
      <c r="GB459" s="86">
        <f t="shared" si="1163"/>
        <v>0.54</v>
      </c>
      <c r="GC459" s="86">
        <f t="shared" si="1163"/>
        <v>0.52</v>
      </c>
      <c r="GD459" s="86">
        <f t="shared" si="1163"/>
        <v>0.25</v>
      </c>
      <c r="GE459" s="86">
        <f t="shared" si="1163"/>
        <v>0.22</v>
      </c>
      <c r="GF459" s="86">
        <f t="shared" si="1163"/>
        <v>0.68</v>
      </c>
      <c r="GG459" s="86">
        <f t="shared" si="1163"/>
        <v>0.68</v>
      </c>
      <c r="GH459" s="86">
        <f t="shared" si="1163"/>
        <v>0.79</v>
      </c>
      <c r="GI459" s="87">
        <f t="shared" si="1163"/>
        <v>1.22</v>
      </c>
      <c r="GJ459" s="85">
        <f>ROUND(((FZ459-AVERAGE(FZ$9:FZ$497))/STDEVP(FZ$9:FZ$497)*10+50),2)</f>
        <v>42.74</v>
      </c>
      <c r="GK459" s="86">
        <f>ROUND(((GA459-AVERAGE(GA$9:GA$497))/STDEVP(GA$9:GA$497)*10+50),2)</f>
        <v>43.41</v>
      </c>
      <c r="GL459" s="86">
        <f>ROUND(((GB459-AVERAGE(GB$9:GB$497))/STDEVP(GB$9:GB$497)*10+50),2)</f>
        <v>48.39</v>
      </c>
      <c r="GM459" s="86">
        <f>ROUND(((GC459-AVERAGE(GC$9:GC$497))/STDEVP(GC$9:GC$497)*10+50),2)</f>
        <v>49.69</v>
      </c>
      <c r="GN459" s="86">
        <f>ROUND(((GD459-AVERAGE(GD$9:GD$497))/STDEVP(GD$9:GD$497)*10+50),2)</f>
        <v>45.13</v>
      </c>
      <c r="GO459" s="86">
        <f>ROUND(((GE459-AVERAGE(GE$9:GE$497))/STDEVP(GE$9:GE$497)*10+50),2)</f>
        <v>45.34</v>
      </c>
      <c r="GP459" s="86">
        <f>ROUND(((GF459-AVERAGE(GF$9:GF$497))/STDEVP(GF$9:GF$497)*10+50),2)</f>
        <v>51.42</v>
      </c>
      <c r="GQ459" s="86">
        <f>ROUND(((GG459-AVERAGE(GG$9:GG$497))/STDEVP(GG$9:GG$497)*10+50),2)</f>
        <v>51.53</v>
      </c>
      <c r="GR459" s="86">
        <f>ROUND(((GH459-AVERAGE(GH$9:GH$497))/STDEVP(GH$9:GH$497)*10+50),2)</f>
        <v>43.26</v>
      </c>
      <c r="GS459" s="87">
        <f>ROUND(((GI459-AVERAGE(GI$9:GI$497))/STDEVP(GI$9:GI$497)*10+50),2)</f>
        <v>50.13</v>
      </c>
      <c r="GT459" s="73">
        <f>RANK(GJ459,$GJ$9:$GJ$497,0)</f>
        <v>337</v>
      </c>
      <c r="GU459" s="74">
        <f>RANK(GK459,$GK$9:$GK$497,0)</f>
        <v>294</v>
      </c>
      <c r="GV459" s="74">
        <f>RANK(GL459,$GL$9:$GL$497,0)</f>
        <v>231</v>
      </c>
      <c r="GW459" s="74">
        <f>RANK(GM459,$GM$9:$GM$497,0)</f>
        <v>192</v>
      </c>
      <c r="GX459" s="74">
        <f>RANK(GN459,$GN$9:$GN$497,0)</f>
        <v>266</v>
      </c>
      <c r="GY459" s="74">
        <f>RANK(GO459,$GO$9:$GO$497,0)</f>
        <v>263</v>
      </c>
      <c r="GZ459" s="74">
        <f>RANK(GP459,$GP$9:$GP$497,0)</f>
        <v>187</v>
      </c>
      <c r="HA459" s="74">
        <f>RANK(GQ459,$GQ$9:$GQ$497,0)</f>
        <v>189</v>
      </c>
      <c r="HB459" s="74">
        <f>RANK(GR459,$GR$9:$GR$497,0)</f>
        <v>316</v>
      </c>
      <c r="HC459" s="84">
        <f>RANK(GS459,$GS$9:$GS$497,0)</f>
        <v>177</v>
      </c>
      <c r="HD459" s="85">
        <f>ROUND(AVERAGEIF($ES$9:$ES$497,$ES459,$FZ$9:$FZ$497),2)</f>
        <v>0.92</v>
      </c>
      <c r="HE459" s="86">
        <f>ROUND(AVERAGEIF($ES$9:$ES$497,$ES459,$GA$9:$GA$497),2)</f>
        <v>0.65</v>
      </c>
      <c r="HF459" s="86">
        <f>ROUND(AVERAGEIF($ES$9:$ES$497,$ES459,$GB$9:$GB$497),2)</f>
        <v>0.69</v>
      </c>
      <c r="HG459" s="86">
        <f>ROUND(AVERAGEIF($ES$9:$ES$497,$ES459,$GC$9:$GC$497),2)</f>
        <v>0.54</v>
      </c>
      <c r="HH459" s="86">
        <f>ROUND(AVERAGEIF($ES$9:$ES$497,$ES459,$GD$9:$GD$497),2)</f>
        <v>0.32</v>
      </c>
      <c r="HI459" s="86">
        <f>ROUND(AVERAGEIF($ES$9:$ES$497,$ES459,$GE$9:$GE$497),2)</f>
        <v>0.33</v>
      </c>
      <c r="HJ459" s="86">
        <f>ROUND(AVERAGEIF($ES$9:$ES$497,$ES459,$GF$9:$GF$497),2)</f>
        <v>0.98</v>
      </c>
      <c r="HK459" s="86">
        <f>ROUND(AVERAGEIF($ES$9:$ES$497,$ES459,$GG$9:$GG$497),2)</f>
        <v>0.86</v>
      </c>
      <c r="HL459" s="86">
        <f>ROUND(AVERAGEIF($ES$9:$ES$497,$ES459,$GH$9:$GH$497),2)</f>
        <v>1.01</v>
      </c>
      <c r="HM459" s="87">
        <f>ROUND(AVERAGEIF($ES$9:$ES$497,$ES459,$GI$9:$GI$497),2)</f>
        <v>1.55</v>
      </c>
      <c r="HN459" s="88">
        <f t="shared" si="1164"/>
        <v>-0.14000000000000001</v>
      </c>
      <c r="HO459" s="89">
        <f t="shared" si="1164"/>
        <v>-0.18000000000000005</v>
      </c>
      <c r="HP459" s="89">
        <f t="shared" si="1164"/>
        <v>-0.14999999999999991</v>
      </c>
      <c r="HQ459" s="89">
        <f t="shared" si="1164"/>
        <v>-2.0000000000000018E-2</v>
      </c>
      <c r="HR459" s="89">
        <f t="shared" si="1164"/>
        <v>-7.0000000000000007E-2</v>
      </c>
      <c r="HS459" s="89">
        <f t="shared" si="1164"/>
        <v>-0.11000000000000001</v>
      </c>
      <c r="HT459" s="89">
        <f t="shared" si="1164"/>
        <v>-0.29999999999999993</v>
      </c>
      <c r="HU459" s="89">
        <f t="shared" si="1164"/>
        <v>-0.17999999999999994</v>
      </c>
      <c r="HV459" s="89">
        <f t="shared" si="1164"/>
        <v>-0.21999999999999997</v>
      </c>
      <c r="HW459" s="90">
        <f t="shared" si="1164"/>
        <v>-0.33000000000000007</v>
      </c>
      <c r="HX459" s="73">
        <f>COUNTIFS($FZ$9:$FZ$497,"&gt;"&amp;FZ459,$ES$9:$ES$497,$ES459)+1</f>
        <v>75</v>
      </c>
      <c r="HY459" s="74">
        <f>COUNTIFS($GA$9:$GA$497,"&gt;"&amp;GA459,$ES$9:$ES$497,$ES459)+1</f>
        <v>81</v>
      </c>
      <c r="HZ459" s="74">
        <f>COUNTIFS($GB$9:$GB$497,"&gt;"&amp;GB459,$ES$9:$ES$497,$ES459)+1</f>
        <v>68</v>
      </c>
      <c r="IA459" s="74">
        <f>COUNTIFS($GC$9:$GC$497,"&gt;"&amp;GC459,$ES$9:$ES$497,$ES459)+1</f>
        <v>51</v>
      </c>
      <c r="IB459" s="74">
        <f>COUNTIFS($GD$9:$GD$497,"&gt;"&amp;GD459,$ES$9:$ES$497,$ES459)+1</f>
        <v>69</v>
      </c>
      <c r="IC459" s="74">
        <f>COUNTIFS($GE$9:$GE$497,"&gt;"&amp;GE459,$ES$9:$ES$497,$ES459)+1</f>
        <v>77</v>
      </c>
      <c r="ID459" s="74">
        <f>COUNTIFS($GF$9:$GF$497,"&gt;"&amp;GF459,$ES$9:$ES$497,$ES459)+1</f>
        <v>87</v>
      </c>
      <c r="IE459" s="74">
        <f>COUNTIFS($GG$9:$GG$497,"&gt;"&amp;GG459,$ES$9:$ES$497,$ES459)+1</f>
        <v>80</v>
      </c>
      <c r="IF459" s="74">
        <f>COUNTIFS($GH$9:$GH$497,"&gt;"&amp;GH459,$ES$9:$ES$497,$ES459)+1</f>
        <v>78</v>
      </c>
      <c r="IG459" s="84">
        <f>COUNTIFS($GI$9:$GI$497,"&gt;"&amp;GI459,$ES$9:$ES$497,$ES459)+1</f>
        <v>77</v>
      </c>
      <c r="IH459" s="91"/>
      <c r="II459" s="79"/>
      <c r="IJ459" s="79"/>
      <c r="IK459" s="79"/>
      <c r="IL459" s="79"/>
      <c r="IM459" s="92"/>
      <c r="IN459" s="93"/>
      <c r="IO459" s="94"/>
      <c r="IP459" s="95"/>
      <c r="IQ459" s="79"/>
      <c r="IR459" s="79"/>
      <c r="IS459" s="79"/>
      <c r="IT459" s="79"/>
      <c r="IU459" s="79"/>
      <c r="IV459" s="79"/>
      <c r="IW459" s="96"/>
      <c r="IX459" s="93"/>
      <c r="IY459" s="79"/>
      <c r="IZ459" s="79"/>
      <c r="JA459" s="79"/>
      <c r="JB459" s="79"/>
      <c r="JC459" s="79"/>
      <c r="JD459" s="79"/>
      <c r="JE459" s="97"/>
      <c r="JF459" s="95"/>
      <c r="JG459" s="79"/>
      <c r="JH459" s="79"/>
      <c r="JI459" s="79"/>
      <c r="JJ459" s="79"/>
      <c r="JK459" s="79"/>
      <c r="JL459" s="79"/>
      <c r="JM459" s="96"/>
      <c r="JN459" s="93"/>
      <c r="JO459" s="79"/>
      <c r="JP459" s="79"/>
      <c r="JQ459" s="79"/>
      <c r="JR459" s="79"/>
      <c r="JS459" s="79"/>
      <c r="JT459" s="79"/>
      <c r="JU459" s="79"/>
      <c r="JV459" s="79"/>
      <c r="JW459" s="79"/>
      <c r="JX459" s="79"/>
      <c r="JY459" s="79"/>
      <c r="JZ459" s="97"/>
      <c r="KA459" s="93"/>
      <c r="KB459" s="79"/>
      <c r="KC459" s="79"/>
      <c r="KD459" s="79"/>
      <c r="KE459" s="97"/>
      <c r="KF459" s="95"/>
      <c r="KG459" s="79"/>
      <c r="KH459" s="79"/>
      <c r="KI459" s="79"/>
      <c r="KJ459" s="79"/>
      <c r="KK459" s="98"/>
      <c r="KL459" s="79"/>
      <c r="KM459" s="79"/>
      <c r="KN459" s="79"/>
      <c r="KO459" s="79"/>
      <c r="KP459" s="79"/>
      <c r="KQ459" s="79"/>
      <c r="KR459" s="79"/>
      <c r="KS459" s="96"/>
      <c r="KT459" s="96"/>
      <c r="KU459" s="96"/>
      <c r="KV459" s="96"/>
      <c r="KW459" s="93"/>
      <c r="KX459" s="79"/>
      <c r="KY459" s="79"/>
      <c r="KZ459" s="79"/>
      <c r="LA459" s="79"/>
      <c r="LB459" s="79"/>
      <c r="LC459" s="96"/>
      <c r="LD459" s="93"/>
      <c r="LE459" s="94"/>
      <c r="LF459" s="99"/>
      <c r="LG459" s="75"/>
      <c r="LH459" s="93"/>
      <c r="LI459" s="79"/>
      <c r="LJ459" s="74"/>
      <c r="LK459" s="74"/>
      <c r="LL459" s="74"/>
      <c r="LM459" s="100"/>
      <c r="LN459" s="95"/>
      <c r="LO459" s="79"/>
      <c r="LP459" s="79"/>
      <c r="LQ459" s="79"/>
      <c r="LR459" s="96"/>
      <c r="LS459" s="93"/>
      <c r="LT459" s="79"/>
      <c r="LU459" s="79"/>
      <c r="LV459" s="79"/>
      <c r="LW459" s="79"/>
      <c r="LX459" s="79"/>
      <c r="LY459" s="79"/>
      <c r="LZ459" s="79"/>
      <c r="MA459" s="97"/>
      <c r="MB459" s="95"/>
      <c r="MC459" s="79"/>
      <c r="MD459" s="79"/>
      <c r="ME459" s="79"/>
      <c r="MF459" s="79"/>
      <c r="MG459" s="79"/>
      <c r="MH459" s="79"/>
      <c r="MI459" s="79"/>
      <c r="MJ459" s="79"/>
      <c r="MK459" s="79"/>
      <c r="ML459" s="79"/>
      <c r="MM459" s="79"/>
      <c r="MN459" s="98"/>
      <c r="MO459" s="98"/>
      <c r="MP459" s="96"/>
      <c r="MQ459" s="93"/>
      <c r="MR459" s="79"/>
      <c r="MS459" s="79"/>
      <c r="MT459" s="79"/>
      <c r="MU459" s="79"/>
      <c r="MV459" s="98"/>
      <c r="MW459" s="79"/>
      <c r="MX459" s="79"/>
      <c r="MY459" s="79"/>
      <c r="MZ459" s="79"/>
      <c r="NA459" s="79"/>
      <c r="NB459" s="79"/>
      <c r="NC459" s="79"/>
      <c r="ND459" s="96"/>
      <c r="NE459" s="96"/>
      <c r="NF459" s="96"/>
      <c r="NG459" s="96"/>
      <c r="NH459" s="93"/>
      <c r="NI459" s="79"/>
      <c r="NJ459" s="79"/>
      <c r="NK459" s="79"/>
      <c r="NL459" s="79"/>
      <c r="NM459" s="79"/>
      <c r="NN459" s="94"/>
      <c r="NO459" s="93"/>
      <c r="NP459" s="80"/>
      <c r="NQ459" s="124" t="s">
        <v>1654</v>
      </c>
      <c r="NR459" s="198" t="s">
        <v>1656</v>
      </c>
      <c r="NS459" s="102"/>
      <c r="NT459" s="102"/>
      <c r="NU459" s="145" t="s">
        <v>2042</v>
      </c>
      <c r="NV459" s="171">
        <v>44658</v>
      </c>
      <c r="NW459" s="145" t="s">
        <v>2044</v>
      </c>
      <c r="NX459" s="165" t="s">
        <v>2037</v>
      </c>
      <c r="NY459" s="138" t="s">
        <v>2116</v>
      </c>
      <c r="NZ459" s="136" t="s">
        <v>2107</v>
      </c>
      <c r="OA459" s="127" t="s">
        <v>2049</v>
      </c>
      <c r="OB459" s="137" t="s">
        <v>2046</v>
      </c>
      <c r="OC459" s="137" t="s">
        <v>2047</v>
      </c>
      <c r="OD459" s="110">
        <f t="shared" si="1165"/>
        <v>72</v>
      </c>
      <c r="OE459" s="109">
        <v>7</v>
      </c>
      <c r="OF459" s="110">
        <f t="shared" si="1166"/>
        <v>30</v>
      </c>
      <c r="OG459" s="109">
        <v>7</v>
      </c>
      <c r="OH459" s="111">
        <f>ROUND(AVERAGEIF($ES$9:$ES$497,$ES459,EV$9:EV$497),0)</f>
        <v>67</v>
      </c>
      <c r="OI459" s="112">
        <f>ROUND(AVERAGEIF($ES$9:$ES$497,$ES459,EW$9:EW$497),0)</f>
        <v>45</v>
      </c>
      <c r="OJ459" s="112">
        <f>ROUND(AVERAGEIF($ES$9:$ES$497,$ES459,EX$9:EX$497),0)</f>
        <v>51</v>
      </c>
      <c r="OK459" s="112">
        <f>ROUND(AVERAGEIF($ES$9:$ES$497,$ES459,EY$9:EY$497),0)</f>
        <v>39</v>
      </c>
      <c r="OL459" s="112">
        <f>ROUND(AVERAGEIF($ES$9:$ES$497,$ES459,EZ$9:EZ$497),0)</f>
        <v>21</v>
      </c>
      <c r="OM459" s="112">
        <f>ROUND(AVERAGEIF($ES$9:$ES$497,$ES459,FA$9:FA$497),0)</f>
        <v>21</v>
      </c>
      <c r="ON459" s="112">
        <f>ROUND(AVERAGEIF($ES$9:$ES$497,$ES459,FB$9:FB$497),0)</f>
        <v>68</v>
      </c>
      <c r="OO459" s="112">
        <f>ROUND(AVERAGEIF($ES$9:$ES$497,$ES459,FC$9:FC$497),0)</f>
        <v>64</v>
      </c>
      <c r="OP459" s="112">
        <f>ROUND(AVERAGEIF($ES$9:$ES$497,$ES459,FD$9:FD$497),0)</f>
        <v>72</v>
      </c>
      <c r="OQ459" s="113">
        <f>ROUND(AVERAGEIF($ES$9:$ES$497,$ES459,FE$9:FE$497),0)</f>
        <v>115</v>
      </c>
      <c r="OR459" s="114">
        <f>ROUND(EV459/MAX(EV$9:EV$497)*100,0)</f>
        <v>55</v>
      </c>
      <c r="OS459" s="115">
        <f>ROUND(EW459/MAX(EW$9:EW$497)*100,0)</f>
        <v>46</v>
      </c>
      <c r="OT459" s="115">
        <f>ROUND(EX459/MAX(EX$9:EX$497)*100,0)</f>
        <v>57</v>
      </c>
      <c r="OU459" s="115">
        <f>ROUND(EY459/MAX(EY$9:EY$497)*100,0)</f>
        <v>44</v>
      </c>
      <c r="OV459" s="115">
        <f>ROUND(EZ459/MAX(EZ$9:EZ$497)*100,0)</f>
        <v>25</v>
      </c>
      <c r="OW459" s="115">
        <f>ROUND(FA459/MAX(FA$9:FA$497)*100,0)</f>
        <v>25</v>
      </c>
      <c r="OX459" s="115">
        <f>ROUND(FB459/MAX(FB$9:FB$497)*100,0)</f>
        <v>63</v>
      </c>
      <c r="OY459" s="116">
        <f>ROUND(FC459/MAX(FC$9:FC$497)*100,0)</f>
        <v>59</v>
      </c>
      <c r="OZ459" s="115">
        <f>ROUND(FD459/MAX(FD$9:FD$497)*100,0)</f>
        <v>67</v>
      </c>
      <c r="PA459" s="117">
        <f>ROUND(FE459/MAX(FE$9:FE$497)*100,0)</f>
        <v>62</v>
      </c>
      <c r="PB459" s="118">
        <f t="shared" si="1167"/>
        <v>602</v>
      </c>
      <c r="PC459" s="115">
        <f t="shared" si="1168"/>
        <v>506</v>
      </c>
      <c r="PD459" s="115">
        <f t="shared" si="1169"/>
        <v>677</v>
      </c>
      <c r="PE459" s="115">
        <f t="shared" si="1170"/>
        <v>720</v>
      </c>
      <c r="PF459" s="115">
        <f t="shared" si="1171"/>
        <v>502</v>
      </c>
      <c r="PG459" s="119">
        <f t="shared" si="1172"/>
        <v>428</v>
      </c>
      <c r="PH459" s="118">
        <f>ROUND(PB459/MAX(PB$9:PB$497)*100,0)</f>
        <v>72</v>
      </c>
      <c r="PI459" s="115">
        <f>ROUND(PC459/MAX(PC$9:PC$497)*100,0)</f>
        <v>61</v>
      </c>
      <c r="PJ459" s="115">
        <f>ROUND(PD459/MAX(PD$9:PD$497)*100,0)</f>
        <v>72</v>
      </c>
      <c r="PK459" s="115">
        <f>ROUND(PE459/MAX(PE$9:PE$497)*100,0)</f>
        <v>72</v>
      </c>
      <c r="PL459" s="115">
        <f>ROUND(PF459/MAX(PF$9:PF$497)*100,0)</f>
        <v>71</v>
      </c>
      <c r="PM459" s="119">
        <f>ROUND(PG459/MAX(PG$9:PG$497)*100,0)</f>
        <v>62</v>
      </c>
      <c r="PN459" s="118">
        <f>RANK(PH459,PH$9:PH$497,0)</f>
        <v>44</v>
      </c>
      <c r="PO459" s="115">
        <f>RANK(PI459,PI$9:PI$497,0)</f>
        <v>61</v>
      </c>
      <c r="PP459" s="115">
        <f>RANK(PJ459,PJ$9:PJ$497,0)</f>
        <v>51</v>
      </c>
      <c r="PQ459" s="115">
        <f>RANK(PK459,PK$9:PK$497,0)</f>
        <v>38</v>
      </c>
      <c r="PR459" s="115">
        <f>RANK(PL459,PL$9:PL$497,0)</f>
        <v>68</v>
      </c>
      <c r="PS459" s="119">
        <f>RANK(PM459,PM$9:PM$497,0)</f>
        <v>88</v>
      </c>
      <c r="PT459" s="120">
        <f>ROUND(FZ459/MAX(FZ$9:FZ$497)*100,0)</f>
        <v>43</v>
      </c>
      <c r="PU459" s="115">
        <f>ROUND(GA459/MAX(GA$9:GA$497)*100,0)</f>
        <v>26</v>
      </c>
      <c r="PV459" s="115">
        <f>ROUND(GB459/MAX(GB$9:GB$497)*100,0)</f>
        <v>39</v>
      </c>
      <c r="PW459" s="115">
        <f>ROUND(GC459/MAX(GC$9:GC$497)*100,0)</f>
        <v>41</v>
      </c>
      <c r="PX459" s="115">
        <f>ROUND(GD459/MAX(GD$9:GD$497)*100,0)</f>
        <v>14</v>
      </c>
      <c r="PY459" s="115">
        <f>ROUND(GE459/MAX(GE$9:GE$497)*100,0)</f>
        <v>13</v>
      </c>
      <c r="PZ459" s="115">
        <f>ROUND(GF459/MAX(GF$9:GF$497)*100,0)</f>
        <v>32</v>
      </c>
      <c r="QA459" s="116">
        <f>ROUND(GG459/MAX(GG$9:GG$497)*100,0)</f>
        <v>37</v>
      </c>
      <c r="QB459" s="115">
        <f>ROUND(GH459/MAX(GH$9:GH$497)*100,0)</f>
        <v>35</v>
      </c>
      <c r="QC459" s="121">
        <f>ROUND(GI459/MAX(GI$9:GI$497)*100,0)</f>
        <v>39</v>
      </c>
      <c r="QD459" s="120">
        <f>ROUND(AVERAGEIF($ES$9:$ES$497,$ES459,PT$9:PT$497),0)</f>
        <v>50</v>
      </c>
      <c r="QE459" s="120">
        <f>ROUND(AVERAGEIF($ES$9:$ES$497,$ES459,PU$9:PU$497),0)</f>
        <v>37</v>
      </c>
      <c r="QF459" s="120">
        <f>ROUND(AVERAGEIF($ES$9:$ES$497,$ES459,PV$9:PV$497),0)</f>
        <v>50</v>
      </c>
      <c r="QG459" s="120">
        <f>ROUND(AVERAGEIF($ES$9:$ES$497,$ES459,PW$9:PW$497),0)</f>
        <v>43</v>
      </c>
      <c r="QH459" s="120">
        <f>ROUND(AVERAGEIF($ES$9:$ES$497,$ES459,PX$9:PX$497),0)</f>
        <v>18</v>
      </c>
      <c r="QI459" s="120">
        <f>ROUND(AVERAGEIF($ES$9:$ES$497,$ES459,PY$9:PY$497),0)</f>
        <v>20</v>
      </c>
      <c r="QJ459" s="120">
        <f>ROUND(AVERAGEIF($ES$9:$ES$497,$ES459,PZ$9:PZ$497),0)</f>
        <v>46</v>
      </c>
      <c r="QK459" s="120">
        <f>ROUND(AVERAGEIF($ES$9:$ES$497,$ES459,QA$9:QA$497),0)</f>
        <v>47</v>
      </c>
      <c r="QL459" s="120">
        <f>ROUND(AVERAGEIF($ES$9:$ES$497,$ES459,QB$9:QB$497),0)</f>
        <v>45</v>
      </c>
      <c r="QM459" s="120">
        <f>ROUND(AVERAGEIF($ES$9:$ES$497,$ES459,QC$9:QC$497),0)</f>
        <v>49</v>
      </c>
      <c r="QN459" s="114">
        <f t="shared" si="1173"/>
        <v>436</v>
      </c>
      <c r="QO459" s="115">
        <f t="shared" si="1174"/>
        <v>336</v>
      </c>
      <c r="QP459" s="115">
        <f t="shared" si="1175"/>
        <v>492</v>
      </c>
      <c r="QQ459" s="115">
        <f t="shared" si="1176"/>
        <v>547</v>
      </c>
      <c r="QR459" s="115">
        <f t="shared" si="1177"/>
        <v>446</v>
      </c>
      <c r="QS459" s="119">
        <f t="shared" si="1178"/>
        <v>304</v>
      </c>
      <c r="QT459" s="114">
        <f>ROUND((QN459-MIN(QN$9:QN$497))/(MAX(QN$9:QN$497)-MIN(QN$9:QN$497))*100,0)</f>
        <v>32</v>
      </c>
      <c r="QU459" s="115">
        <f>ROUND((QO459-MIN(QO$9:QO$497))/(MAX(QO$9:QO$497)-MIN(QO$9:QO$497))*100,0)</f>
        <v>18</v>
      </c>
      <c r="QV459" s="115">
        <f>ROUND((QP459-MIN(QP$9:QP$497))/(MAX(QP$9:QP$497)-MIN(QP$9:QP$497))*100,0)</f>
        <v>20</v>
      </c>
      <c r="QW459" s="115">
        <f>ROUND((QQ459-MIN(QQ$9:QQ$497))/(MAX(QQ$9:QQ$497)-MIN(QQ$9:QQ$497))*100,0)</f>
        <v>33</v>
      </c>
      <c r="QX459" s="115">
        <f>ROUND((QR459-MIN(QR$9:QR$497))/(MAX(QR$9:QR$497)-MIN(QR$9:QR$497))*100,0)</f>
        <v>35</v>
      </c>
      <c r="QY459" s="115">
        <f>ROUND((QS459-MIN(QS$9:QS$497))/(MAX(QS$9:QS$497)-MIN(QS$9:QS$497))*100,0)</f>
        <v>27</v>
      </c>
      <c r="QZ459" s="114">
        <f>RANK(QN459,QN$9:QN$497,0)</f>
        <v>288</v>
      </c>
      <c r="RA459" s="115">
        <f>RANK(QO459,QO$9:QO$497,0)</f>
        <v>302</v>
      </c>
      <c r="RB459" s="115">
        <f>RANK(QP459,QP$9:QP$497,0)</f>
        <v>333</v>
      </c>
      <c r="RC459" s="115">
        <f>RANK(QQ459,QQ$9:QQ$497,0)</f>
        <v>242</v>
      </c>
      <c r="RD459" s="115">
        <f>RANK(QR459,QR$9:QR$497,0)</f>
        <v>326</v>
      </c>
      <c r="RE459" s="115">
        <f>RANK(QS459,QS$9:QS$497,0)</f>
        <v>335</v>
      </c>
      <c r="RF459" s="122"/>
      <c r="RG459" s="115">
        <f>($RH$3*(IH459+IJ459)*100*100/MAX(EX$9:EX$497)*$RO$3) +($RH$3*(II459+IJ459)*100*100/MAX(EX$9:EX$497)*$RO$4) + ($RH$3*IK459*100*100/MAX(EX$9:EX$497)*0.098)</f>
        <v>0</v>
      </c>
      <c r="RH459" s="115">
        <f>($RH$4*IL459*100*100/MAX(EZ$9:EZ$497))*$RQ$3</f>
        <v>0</v>
      </c>
      <c r="RI459" s="115">
        <f>($RH$3*IM459*100*100/MAX(EY$9:EY$497))*$RQ$4</f>
        <v>0</v>
      </c>
      <c r="RJ459" s="115">
        <f>($RH$3*IN459*100*100/MAX(EX$9:EX$497))</f>
        <v>0</v>
      </c>
      <c r="RK459" s="115">
        <f>($RH$4*IO459*100*100/MAX(EZ$9:EZ$497))*$RQ$3</f>
        <v>0</v>
      </c>
      <c r="RL459" s="115">
        <f>(($RL$4*IP459*100*((100/MAX(EX$9:EX$497)+100/MAX(EZ$9:EZ$497))/2))+($RL$4*IQ459*100*((100/MAX(EX$9:EX$497)+100/MAX(EZ$9:EZ$497))/2))+($RL$4*IR459*100*((100/MAX(EX$9:EX$497)+100/MAX(EZ$9:EZ$497))/2))+($RL$4*IS459*100*((100/MAX(EX$9:EX$497)+100/MAX(EZ$9:EZ$497))/2))+($RL$4*IT459*100*((100/MAX(EX$9:EX$497)+100/MAX(EZ$9:EZ$497))/2))+($RL$4*IU459*100*((100/MAX(EX$9:EX$497)+100/MAX(EZ$9:EZ$497))/2))+($RL$4*IV459*100*((100/MAX(EX$9:EX$497)+100/MAX(EZ$9:EZ$497))/2))+($RL$4*IW459*100*((100/MAX(EX$9:EX$497)+100/MAX(EZ$9:EZ$497))/2)))*$RS$3</f>
        <v>0</v>
      </c>
      <c r="RM459" s="115">
        <f>(($RH$3*IX459*100*100/MAX(EX$9:EX$497))+($RH$3*IY459*100*100/MAX(EX$9:EX$497))+($RH$3*IZ459*100*100/MAX(EX$9:EX$497))+($RH$3*JA459*100*100/MAX(EX$9:EX$497))+($RH$3*JB459*100*100/MAX(EX$9:EX$497))+($RH$3*JC459*100*100/MAX(EX$9:EX$497))+($RH$3*JD459*100*100/MAX(EX$9:EX$497))+($RH$3*JE459*100*100/MAX(EX$9:EX$497)))*$RS$4</f>
        <v>0</v>
      </c>
      <c r="RN459" s="115">
        <f>(($RH$4*JF459*100*100/MAX(EZ$9:EZ$497)) + ($RH$4*JG459*100*100/MAX(EZ$9:EZ$497)) + ($RH$4*JH459*100*100/MAX(EZ$9:EZ$497)) + ($RH$4*JI459*100*100/MAX(EZ$9:EZ$497)) + ($RH$4*JJ459*100*100/MAX(EZ$9:EZ$497)) + ($RH$4*JK459*100*100/MAX(EZ$9:EZ$497)) + ($RH$4*JL459*100*100/MAX(EZ$9:EZ$497)) + ($RH$4*JM459*100*100/MAX(EZ$9:EZ$497)))*$RU$3</f>
        <v>0</v>
      </c>
      <c r="RO459" s="115">
        <f>(($RL$4*JN459*100*((100/MAX(EX$9:EX$497)+100/MAX(EZ$9:EZ$497))/2))+($RL$4*JO459*100*((100/MAX(EX$9:EX$497)+100/MAX(EZ$9:EZ$497))/2))+($RL$4*JP459*100*((100/MAX(EX$9:EX$497)+100/MAX(EZ$9:EZ$497))/2))+($RL$4*JQ459*100*((100/MAX(EX$9:EX$497)+100/MAX(EZ$9:EZ$497))/2))+($RL$4*JR459*100*((100/MAX(EX$9:EX$497)+100/MAX(EZ$9:EZ$497))/2))+($RL$4*JS459*100*((100/MAX(EX$9:EX$497)+100/MAX(EZ$9:EZ$497))/2))+($RL$4*JT459*100*((100/MAX(EX$9:EX$497)+100/MAX(EZ$9:EZ$497))/2))+($RL$4*JU459*100*((100/MAX(EX$9:EX$497)+100/MAX(EZ$9:EZ$497))/2))+($RL$4*JV459*100*((100/MAX(EX$9:EX$497)+100/MAX(EZ$9:EZ$497))/2))+($RL$4*JW459*100*((100/MAX(EX$9:EX$497)+100/MAX(EZ$9:EZ$497))/2))+($RL$4*JX459*100*((100/MAX(EX$9:EX$497)+100/MAX(EZ$9:EZ$497))/2))+($RL$4*JY459*100*((100/MAX(EX$9:EX$497)+100/MAX(EZ$9:EZ$497))/2))+($RL$4*JZ459*100*((100/MAX(EX$9:EX$497)+100/MAX(EZ$9:EZ$497))/2)))*$RW$3/2</f>
        <v>0</v>
      </c>
      <c r="RP459" s="119">
        <f>($RJ$3*KA459*100*100/MAX(FA$9:FA$497)) + ($RJ$3*KB459*100*100/MAX(FA$9:FA$497)/2) + ($RJ$3*KC459*100*100/MAX(FA$9:FA$497)/2) + ($RJ$3*KD459*100*100/MAX(FA$9:FA$497)/4) + ($RJ$3*KE459*100*100/MAX(FA$9:FA$497)/4)</f>
        <v>0</v>
      </c>
      <c r="RQ459" s="118">
        <f>($RL$4*KF459*100*((100/MAX(EX$9:EX$497)+100/MAX(EZ$9:EZ$497)))) * ($RO$3/2) + (($RL$4*KG459*100*((100/MAX(EX$9:EX$497)+100/MAX(EZ$9:EZ$497))))+($RL$4*KH459*100*((100/MAX(EX$9:EX$497)+100/MAX(EZ$9:EZ$497))))+($RL$4*KI459*100*((100/MAX(EX$9:EX$497)+100/MAX(EZ$9:EZ$497))))+($RL$4*KJ459*100*((100/MAX(EX$9:EX$497)+100/MAX(EZ$9:EZ$497))))+($RL$4*KK459*100*((100/MAX(EX$9:EX$497)+100/MAX(EZ$9:EZ$497))))+($RL$4*KL459*100*((100/MAX(EX$9:EX$497)+100/MAX(EZ$9:EZ$497))))+($RL$4*KM459*100*((100/MAX(EX$9:EX$497)+100/MAX(EZ$9:EZ$497))))+($RL$4*KN459*100*((100/MAX(EX$9:EX$497)+100/MAX(EZ$9:EZ$497))))+($RL$4*KO459*100*((100/MAX(EX$9:EX$497)+100/MAX(EZ$9:EZ$497))))+($RL$4*KP459*100*((100/MAX(EX$9:EX$497)+100/MAX(EZ$9:EZ$497))))+($RL$4*KQ459*100*((100/MAX(EX$9:EX$497)+100/MAX(EZ$9:EZ$497))))+($RL$4*KR459*100*((100/MAX(EX$9:EX$497)+100/MAX(EZ$9:EZ$497))))+($RL$4*KS459*100*((100/MAX(EX$9:EX$497)+100/MAX(EZ$9:EZ$497))))+($RL$4*KV459*100*((100/MAX(EX$9:EX$497)+100/MAX(EZ$9:EZ$497))))) * (($RO$3+$RO$4)/6)</f>
        <v>0</v>
      </c>
      <c r="RR459" s="115">
        <f>(($RL$4*KW459*100*((100/MAX(EX$9:EX$497)+100/MAX(EZ$9:EZ$497))))) * ($RO$3/2) + (($RL$4*KX459*100*((100/MAX(EX$9:EX$497)+100/MAX(EZ$9:EZ$497))))+($RL$4*KY459*100*((100/MAX(EX$9:EX$497)+100/MAX(EZ$9:EZ$497))))+($RL$4*KZ459*100*((100/MAX(EX$9:EX$497)+100/MAX(EZ$9:EZ$497))))+($RL$4*LA459*100*((100/MAX(EX$9:EX$497)+100/MAX(EZ$9:EZ$497))))+($RL$4*LB459*100*((100/MAX(EX$9:EX$497)+100/MAX(EZ$9:EZ$497))))+($RL$4*LC459*100*((100/MAX(EX$9:EX$497)+100/MAX(EZ$9:EZ$497))))) * (($RO$3+$RO$4)/6)</f>
        <v>0</v>
      </c>
      <c r="RS459" s="119">
        <f>(($RL$4*LD459*100*((100/MAX(EX$9:EX$497)+100/MAX(EZ$9:EZ$497))))+($RL$4*LE459*100*((100/MAX(EX$9:EX$497)+100/MAX(EZ$9:EZ$497))))) * (($RO$3+$RO$4)/6)</f>
        <v>0</v>
      </c>
      <c r="RT459" s="118">
        <f>($RJ$4*LH459*100*(100/MAX(EV$9:EV$497)))+($RJ$4*LI459*100*(100/MAX(EV$9:EV$497)))</f>
        <v>0</v>
      </c>
      <c r="RU459" s="119">
        <f>($RJ$4*LJ459*(100/MAX(EV$9:EV$497)))/2 + ($RL$3*LK459*(100/MAX(EW$9:EW$497))) + ($RJ$4*LL459*(100/MAX(EV$9:EV$497)))/4 + ($RL$3*LM459*(100/MAX(EW$9:EW$497)))</f>
        <v>0</v>
      </c>
      <c r="RV459" s="118">
        <f>($RJ$4*LN459*100*100/MAX(EV$9:EV$497)/2)+($RJ$4*LO459*100*100/MAX(EV$9:EV$497)/2)+($RJ$4*LP459*100*100/MAX(EV$9:EV$497))+($RJ$4*LQ459*100*100/MAX(EV$9:EV$497))+($RJ$4*LR459*100*100/MAX(EV$9:EV$497))</f>
        <v>0</v>
      </c>
      <c r="RW459" s="115">
        <f>($RJ$4*LS459*100*100/MAX(EV$9:EV$497)) + (($RJ$4*LT459*100*100/MAX(EV$9:EV$497))+($RJ$4*LU459*100*100/MAX(EV$9:EV$497))+($RJ$4*LV459*100*100/MAX(EV$9:EV$497))+($RJ$4*LW459*100*100/MAX(EV$9:EV$497))+($RJ$4*LX459*100*100/MAX(EV$9:EV$497))+($RJ$4*LY459*100*100/MAX(EV$9:EV$497))+($RJ$4*LZ459*100*100/MAX(EV$9:EV$497))+($RJ$4*MA459*100*100/MAX(EV$9:EV$497)))/2</f>
        <v>0</v>
      </c>
      <c r="RX459" s="119">
        <f>($RJ$4*MB459*100*100/MAX(EV$9:EV$497))+($RJ$4*MC459*100*100/MAX(EV$9:EV$497))+($RJ$4*MD459*100*100/MAX(EV$9:EV$497))+($RJ$4*ME459*100*100/MAX(EV$9:EV$497))+($RJ$4*MF459*100*100/MAX(EV$9:EV$497))+($RJ$4*MG459*100*100/MAX(EV$9:EV$497))+($RJ$4*MH459*100*100/MAX(EV$9:EV$497))+($RJ$4*MI459*100*100/MAX(EV$9:EV$497))+($RJ$4*MJ459*100*100/MAX(EV$9:EV$497))+($RJ$4*MK459*100*100/MAX(EV$9:EV$497))+($RJ$4*ML459*100*100/MAX(EV$9:EV$497))+($RJ$4*MM459*100*100/MAX(EV$9:EV$497))+($RJ$4*MN459*100*100/MAX(EV$9:EV$497))</f>
        <v>0</v>
      </c>
      <c r="RY459" s="118">
        <f>($RJ$4*MQ459*100*100/MAX(EV$9:EV$497))/2 + (($RJ$4*MR459*100*100/MAX(EV$9:EV$497))+($RJ$4*MS459*100*100/MAX(EV$9:EV$497))+($RJ$4*MT459*100*100/MAX(EV$9:EV$497))+($RJ$4*MU459*100*100/MAX(EV$9:EV$497))+($RJ$4*MV459*100*100/MAX(EV$9:EV$497))+($RJ$4*MW459*100*100/MAX(EV$9:EV$497))+($RJ$4*MX459*100*100/MAX(EV$9:EV$497))+($RJ$4*MY459*100*100/MAX(EV$9:EV$497))+($RJ$4*MZ459*100*100/MAX(EV$9:EV$497))+($RJ$4*NA459*100*100/MAX(EV$9:EV$497))+($RJ$4*NB459*100*100/MAX(EV$9:EV$497))+($RJ$4*NC459*100*100/MAX(EV$9:EV$497))+($RJ$4*ND459*100*100/MAX(EV$9:EV$497))+($RJ$4*NG459*100*100/MAX(EV$9:EV$497)))/4</f>
        <v>0</v>
      </c>
      <c r="RZ459" s="115">
        <f>($RJ$4*NH459*100*100/MAX(EV$9:EV$497))/2 + (($RJ$4*NI459*100*100/MAX(EV$9:EV$497))+($RJ$4*NJ459*100*100/MAX(EV$9:EV$497))+($RJ$4*NK459*100*100/MAX(EV$9:EV$497))+($RJ$4*NL459*100*100/MAX(EV$9:EV$497))+($RJ$4*NM459*100*100/MAX(EV$9:EV$497))+($RJ$4*NN459*100*100/MAX(EV$9:EV$497)))/4</f>
        <v>0</v>
      </c>
      <c r="SA459" s="117">
        <f>(($RJ$4*NO459*100*100/MAX(EV$9:EV$497))+($RJ$4*NP459*100*100/MAX(EV$9:EV$497)))/4</f>
        <v>0</v>
      </c>
      <c r="SB459" s="118">
        <f t="shared" si="1179"/>
        <v>0</v>
      </c>
      <c r="SC459" s="115">
        <f t="shared" si="1180"/>
        <v>0</v>
      </c>
      <c r="SD459" s="115">
        <f t="shared" si="1181"/>
        <v>0</v>
      </c>
      <c r="SE459" s="115">
        <f t="shared" si="1182"/>
        <v>0</v>
      </c>
      <c r="SF459" s="115">
        <f t="shared" si="1183"/>
        <v>0</v>
      </c>
      <c r="SG459" s="115">
        <f t="shared" si="1184"/>
        <v>0</v>
      </c>
      <c r="SH459" s="115">
        <f>ROUND(SB459/MAX(SB$9:SB$497)*100,0)</f>
        <v>0</v>
      </c>
      <c r="SI459" s="115">
        <f>ROUND(SC459/MAX(SC$9:SC$497)*100,0)</f>
        <v>0</v>
      </c>
      <c r="SJ459" s="115">
        <f>ROUND(SD459/MAX(SD$9:SD$497)*100,0)</f>
        <v>0</v>
      </c>
      <c r="SK459" s="115">
        <f>ROUND(SE459/MAX(SE$9:SE$497)*100,0)</f>
        <v>0</v>
      </c>
      <c r="SL459" s="115">
        <f>ROUND(SF459/MAX(SF$9:SF$497)*100,0)</f>
        <v>0</v>
      </c>
      <c r="SM459" s="121">
        <f>ROUND(SG459/MAX(SG$9:SG$497)*100,0)</f>
        <v>0</v>
      </c>
      <c r="SN459" s="115">
        <f>ROUND(AVERAGEIF($ES$9:$ES$497,$ES459,SH$9:SH$497),0)</f>
        <v>24</v>
      </c>
      <c r="SO459" s="115">
        <f>ROUND(AVERAGEIF($ES$9:$ES$497,$ES459,SI$9:SI$497),0)</f>
        <v>22</v>
      </c>
      <c r="SP459" s="115">
        <f>ROUND(AVERAGEIF($ES$9:$ES$497,$ES459,SJ$9:SJ$497),0)</f>
        <v>5</v>
      </c>
      <c r="SQ459" s="115">
        <f>ROUND(AVERAGEIF($ES$9:$ES$497,$ES459,SK$9:SK$497),0)</f>
        <v>19</v>
      </c>
      <c r="SR459" s="115">
        <f>ROUND(AVERAGEIF($ES$9:$ES$497,$ES459,SL$9:SL$497),0)</f>
        <v>8</v>
      </c>
      <c r="SS459" s="121">
        <f>ROUND(AVERAGEIF($ES$9:$ES$497,$ES459,SM$9:SM$497),0)</f>
        <v>6</v>
      </c>
      <c r="ST459" s="114">
        <f>RANK(SB459,SB$9:SB$497,0)</f>
        <v>323</v>
      </c>
      <c r="SU459" s="115">
        <f>RANK(SC459,SC$9:SC$497,0)</f>
        <v>320</v>
      </c>
      <c r="SV459" s="115">
        <f>RANK(SD459,SD$9:SD$497,0)</f>
        <v>320</v>
      </c>
      <c r="SW459" s="115">
        <f>RANK(SE459,SE$9:SE$497,0)</f>
        <v>320</v>
      </c>
      <c r="SX459" s="115">
        <f>RANK(SF459,SF$9:SF$497,0)</f>
        <v>317</v>
      </c>
      <c r="SY459" s="115">
        <f>RANK(SG459,SG$9:SG$497,0)</f>
        <v>308</v>
      </c>
      <c r="SZ459" s="115">
        <f>COUNTIFS(SB$9:SB$497,"&gt;"&amp;SB459,$ES$9:$ES$497,$ES459)+1</f>
        <v>72</v>
      </c>
      <c r="TA459" s="115">
        <f>COUNTIFS(SC$9:SC$497,"&gt;"&amp;SC459,$ES$9:$ES$497,$ES459)+1</f>
        <v>72</v>
      </c>
      <c r="TB459" s="115">
        <f>COUNTIFS(SD$9:SD$497,"&gt;"&amp;SD459,$ES$9:$ES$497,$ES459)+1</f>
        <v>72</v>
      </c>
      <c r="TC459" s="115">
        <f>COUNTIFS(SE$9:SE$497,"&gt;"&amp;SE459,$ES$9:$ES$497,$ES459)+1</f>
        <v>72</v>
      </c>
      <c r="TD459" s="115">
        <f>COUNTIFS(SF$9:SF$497,"&gt;"&amp;SF459,$ES$9:$ES$497,$ES459)+1</f>
        <v>72</v>
      </c>
      <c r="TE459" s="117">
        <f>COUNTIFS(SG$9:SG$497,"&gt;"&amp;SG459,$ES$9:$ES$497,$ES459)+1</f>
        <v>70</v>
      </c>
      <c r="TF459" s="118">
        <f t="shared" si="1185"/>
        <v>72</v>
      </c>
      <c r="TG459" s="115">
        <f t="shared" si="1186"/>
        <v>72</v>
      </c>
      <c r="TH459" s="115">
        <f t="shared" si="1186"/>
        <v>61</v>
      </c>
      <c r="TI459" s="115">
        <f t="shared" si="1186"/>
        <v>72</v>
      </c>
      <c r="TJ459" s="115">
        <f t="shared" si="1186"/>
        <v>72</v>
      </c>
      <c r="TK459" s="115">
        <f t="shared" si="1186"/>
        <v>71</v>
      </c>
      <c r="TL459" s="117">
        <f t="shared" si="1187"/>
        <v>62</v>
      </c>
      <c r="TM459" s="118">
        <f>ROUND(TF459/MAX(TF$9:TF$497)*100,0)</f>
        <v>40</v>
      </c>
      <c r="TN459" s="115">
        <f>ROUND(TG459/MAX(TG$9:TG$497)*100,0)</f>
        <v>40</v>
      </c>
      <c r="TO459" s="115">
        <f>ROUND(TH459/MAX(TH$9:TH$497)*100,0)</f>
        <v>34</v>
      </c>
      <c r="TP459" s="115">
        <f>ROUND(TI459/MAX(TI$9:TI$497)*100,0)</f>
        <v>40</v>
      </c>
      <c r="TQ459" s="115">
        <f>ROUND(TJ459/MAX(TJ$9:TJ$497)*100,0)</f>
        <v>37</v>
      </c>
      <c r="TR459" s="115">
        <f>ROUND(TK459/MAX(TK$9:TK$497)*100,0)</f>
        <v>36</v>
      </c>
      <c r="TS459" s="119">
        <f>ROUND(TL459/MAX(TL$9:TL$497)*100,0)</f>
        <v>32</v>
      </c>
      <c r="TT459" s="120">
        <f>RANK(TM459,TM$9:TM$497,0)</f>
        <v>226</v>
      </c>
      <c r="TU459" s="115">
        <f>RANK(TN459,TN$9:TN$497,0)</f>
        <v>133</v>
      </c>
      <c r="TV459" s="115">
        <f>RANK(TO459,TO$9:TO$497,0)</f>
        <v>107</v>
      </c>
      <c r="TW459" s="115">
        <f>RANK(TP459,TP$9:TP$497,0)</f>
        <v>138</v>
      </c>
      <c r="TX459" s="115">
        <f>RANK(TQ459,TQ$9:TQ$497,0)</f>
        <v>72</v>
      </c>
      <c r="TY459" s="115">
        <f>RANK(TR459,TR$9:TR$497,0)</f>
        <v>128</v>
      </c>
      <c r="TZ459" s="121">
        <f>RANK(TS459,TS$9:TS$497,0)</f>
        <v>134</v>
      </c>
      <c r="UA459" s="123"/>
      <c r="UB459" s="7" t="s">
        <v>1</v>
      </c>
    </row>
    <row r="460" spans="1:548" x14ac:dyDescent="0.15">
      <c r="A460" s="183">
        <v>452</v>
      </c>
      <c r="B460" s="184" t="s">
        <v>1656</v>
      </c>
      <c r="C460" s="143"/>
      <c r="D460" s="143"/>
      <c r="E460" s="64" t="s">
        <v>518</v>
      </c>
      <c r="F460" s="65">
        <v>129</v>
      </c>
      <c r="G460" s="65" t="s">
        <v>519</v>
      </c>
      <c r="H460" s="144" t="s">
        <v>588</v>
      </c>
      <c r="I460" s="66" t="s">
        <v>521</v>
      </c>
      <c r="J460" s="67" t="s">
        <v>521</v>
      </c>
      <c r="K460" s="67" t="s">
        <v>521</v>
      </c>
      <c r="L460" s="67" t="s">
        <v>521</v>
      </c>
      <c r="M460" s="67" t="s">
        <v>521</v>
      </c>
      <c r="N460" s="67" t="s">
        <v>521</v>
      </c>
      <c r="O460" s="67" t="s">
        <v>521</v>
      </c>
      <c r="P460" s="67" t="s">
        <v>521</v>
      </c>
      <c r="Q460" s="67" t="s">
        <v>521</v>
      </c>
      <c r="R460" s="68" t="s">
        <v>521</v>
      </c>
      <c r="S460" s="69" t="s">
        <v>521</v>
      </c>
      <c r="T460" s="67" t="s">
        <v>521</v>
      </c>
      <c r="U460" s="67" t="s">
        <v>521</v>
      </c>
      <c r="V460" s="67" t="s">
        <v>521</v>
      </c>
      <c r="W460" s="67" t="s">
        <v>521</v>
      </c>
      <c r="X460" s="67" t="s">
        <v>521</v>
      </c>
      <c r="Y460" s="67" t="s">
        <v>521</v>
      </c>
      <c r="Z460" s="67" t="s">
        <v>521</v>
      </c>
      <c r="AA460" s="67" t="s">
        <v>521</v>
      </c>
      <c r="AB460" s="68" t="s">
        <v>521</v>
      </c>
      <c r="AC460" s="69" t="s">
        <v>521</v>
      </c>
      <c r="AD460" s="67" t="s">
        <v>521</v>
      </c>
      <c r="AE460" s="67" t="s">
        <v>521</v>
      </c>
      <c r="AF460" s="67" t="s">
        <v>521</v>
      </c>
      <c r="AG460" s="67" t="s">
        <v>521</v>
      </c>
      <c r="AH460" s="67" t="s">
        <v>521</v>
      </c>
      <c r="AI460" s="67" t="s">
        <v>521</v>
      </c>
      <c r="AJ460" s="67" t="s">
        <v>521</v>
      </c>
      <c r="AK460" s="67" t="s">
        <v>521</v>
      </c>
      <c r="AL460" s="68" t="s">
        <v>521</v>
      </c>
      <c r="AM460" s="69" t="s">
        <v>521</v>
      </c>
      <c r="AN460" s="67" t="s">
        <v>521</v>
      </c>
      <c r="AO460" s="67" t="s">
        <v>521</v>
      </c>
      <c r="AP460" s="67" t="s">
        <v>521</v>
      </c>
      <c r="AQ460" s="67" t="s">
        <v>521</v>
      </c>
      <c r="AR460" s="67" t="s">
        <v>521</v>
      </c>
      <c r="AS460" s="67" t="s">
        <v>521</v>
      </c>
      <c r="AT460" s="67" t="s">
        <v>521</v>
      </c>
      <c r="AU460" s="67" t="s">
        <v>521</v>
      </c>
      <c r="AV460" s="68" t="s">
        <v>521</v>
      </c>
      <c r="AW460" s="69" t="s">
        <v>521</v>
      </c>
      <c r="AX460" s="67" t="s">
        <v>521</v>
      </c>
      <c r="AY460" s="67" t="s">
        <v>521</v>
      </c>
      <c r="AZ460" s="67" t="s">
        <v>521</v>
      </c>
      <c r="BA460" s="67" t="s">
        <v>521</v>
      </c>
      <c r="BB460" s="67" t="s">
        <v>521</v>
      </c>
      <c r="BC460" s="67" t="s">
        <v>521</v>
      </c>
      <c r="BD460" s="67" t="s">
        <v>521</v>
      </c>
      <c r="BE460" s="67" t="s">
        <v>521</v>
      </c>
      <c r="BF460" s="68" t="s">
        <v>521</v>
      </c>
      <c r="BG460" s="69" t="s">
        <v>521</v>
      </c>
      <c r="BH460" s="67" t="s">
        <v>521</v>
      </c>
      <c r="BI460" s="67" t="s">
        <v>521</v>
      </c>
      <c r="BJ460" s="67" t="s">
        <v>521</v>
      </c>
      <c r="BK460" s="67" t="s">
        <v>521</v>
      </c>
      <c r="BL460" s="67" t="s">
        <v>521</v>
      </c>
      <c r="BM460" s="67" t="s">
        <v>521</v>
      </c>
      <c r="BN460" s="67" t="s">
        <v>521</v>
      </c>
      <c r="BO460" s="67" t="s">
        <v>521</v>
      </c>
      <c r="BP460" s="68" t="s">
        <v>521</v>
      </c>
      <c r="BQ460" s="70" t="s">
        <v>521</v>
      </c>
      <c r="BR460" s="67" t="s">
        <v>521</v>
      </c>
      <c r="BS460" s="67" t="s">
        <v>521</v>
      </c>
      <c r="BT460" s="67" t="s">
        <v>521</v>
      </c>
      <c r="BU460" s="67" t="s">
        <v>521</v>
      </c>
      <c r="BV460" s="67" t="s">
        <v>521</v>
      </c>
      <c r="BW460" s="67" t="s">
        <v>521</v>
      </c>
      <c r="BX460" s="67" t="s">
        <v>521</v>
      </c>
      <c r="BY460" s="67" t="s">
        <v>521</v>
      </c>
      <c r="BZ460" s="68" t="s">
        <v>521</v>
      </c>
      <c r="CA460" s="69" t="s">
        <v>521</v>
      </c>
      <c r="CB460" s="67" t="s">
        <v>521</v>
      </c>
      <c r="CC460" s="67" t="s">
        <v>521</v>
      </c>
      <c r="CD460" s="67" t="s">
        <v>521</v>
      </c>
      <c r="CE460" s="67" t="s">
        <v>521</v>
      </c>
      <c r="CF460" s="67" t="s">
        <v>521</v>
      </c>
      <c r="CG460" s="67" t="s">
        <v>521</v>
      </c>
      <c r="CH460" s="67" t="s">
        <v>521</v>
      </c>
      <c r="CI460" s="67" t="s">
        <v>521</v>
      </c>
      <c r="CJ460" s="68" t="s">
        <v>521</v>
      </c>
      <c r="CK460" s="69" t="s">
        <v>521</v>
      </c>
      <c r="CL460" s="67" t="s">
        <v>521</v>
      </c>
      <c r="CM460" s="67" t="s">
        <v>521</v>
      </c>
      <c r="CN460" s="67" t="s">
        <v>521</v>
      </c>
      <c r="CO460" s="67" t="s">
        <v>521</v>
      </c>
      <c r="CP460" s="67" t="s">
        <v>521</v>
      </c>
      <c r="CQ460" s="67" t="s">
        <v>521</v>
      </c>
      <c r="CR460" s="67" t="s">
        <v>521</v>
      </c>
      <c r="CS460" s="67" t="s">
        <v>521</v>
      </c>
      <c r="CT460" s="68" t="s">
        <v>521</v>
      </c>
      <c r="CU460" s="69" t="s">
        <v>521</v>
      </c>
      <c r="CV460" s="67" t="s">
        <v>521</v>
      </c>
      <c r="CW460" s="67" t="s">
        <v>521</v>
      </c>
      <c r="CX460" s="67" t="s">
        <v>521</v>
      </c>
      <c r="CY460" s="67" t="s">
        <v>521</v>
      </c>
      <c r="CZ460" s="67" t="s">
        <v>521</v>
      </c>
      <c r="DA460" s="67" t="s">
        <v>521</v>
      </c>
      <c r="DB460" s="67" t="s">
        <v>521</v>
      </c>
      <c r="DC460" s="67" t="s">
        <v>521</v>
      </c>
      <c r="DD460" s="68" t="s">
        <v>521</v>
      </c>
      <c r="DE460" s="69" t="s">
        <v>521</v>
      </c>
      <c r="DF460" s="71" t="s">
        <v>521</v>
      </c>
      <c r="DG460" s="67" t="s">
        <v>521</v>
      </c>
      <c r="DH460" s="67" t="s">
        <v>521</v>
      </c>
      <c r="DI460" s="67" t="s">
        <v>521</v>
      </c>
      <c r="DJ460" s="67" t="s">
        <v>521</v>
      </c>
      <c r="DK460" s="67" t="s">
        <v>521</v>
      </c>
      <c r="DL460" s="67" t="s">
        <v>521</v>
      </c>
      <c r="DM460" s="67" t="s">
        <v>521</v>
      </c>
      <c r="DN460" s="68" t="s">
        <v>521</v>
      </c>
      <c r="DO460" s="70" t="s">
        <v>521</v>
      </c>
      <c r="DP460" s="71" t="s">
        <v>521</v>
      </c>
      <c r="DQ460" s="67" t="s">
        <v>521</v>
      </c>
      <c r="DR460" s="67" t="s">
        <v>521</v>
      </c>
      <c r="DS460" s="67" t="s">
        <v>521</v>
      </c>
      <c r="DT460" s="67" t="s">
        <v>521</v>
      </c>
      <c r="DU460" s="67" t="s">
        <v>521</v>
      </c>
      <c r="DV460" s="67" t="s">
        <v>521</v>
      </c>
      <c r="DW460" s="67" t="s">
        <v>520</v>
      </c>
      <c r="DX460" s="72" t="s">
        <v>520</v>
      </c>
      <c r="DY460" s="73" t="s">
        <v>522</v>
      </c>
      <c r="DZ460" s="74">
        <v>2</v>
      </c>
      <c r="EA460" s="74">
        <v>3</v>
      </c>
      <c r="EB460" s="74">
        <v>3</v>
      </c>
      <c r="EC460" s="75">
        <v>4</v>
      </c>
      <c r="ED460" s="76" t="s">
        <v>522</v>
      </c>
      <c r="EE460" s="74">
        <f t="shared" si="1153"/>
        <v>2</v>
      </c>
      <c r="EF460" s="74">
        <f t="shared" si="1154"/>
        <v>6</v>
      </c>
      <c r="EG460" s="74">
        <f t="shared" si="1155"/>
        <v>18</v>
      </c>
      <c r="EH460" s="77">
        <f t="shared" si="1156"/>
        <v>72</v>
      </c>
      <c r="EI460" s="73">
        <v>30</v>
      </c>
      <c r="EJ460" s="74">
        <v>50</v>
      </c>
      <c r="EK460" s="74">
        <v>90</v>
      </c>
      <c r="EL460" s="74">
        <v>150</v>
      </c>
      <c r="EM460" s="75">
        <v>450</v>
      </c>
      <c r="EN460" s="78">
        <v>1</v>
      </c>
      <c r="EO460" s="79">
        <f t="shared" si="1157"/>
        <v>0.83333333333333337</v>
      </c>
      <c r="EP460" s="79">
        <f t="shared" si="1158"/>
        <v>0.5</v>
      </c>
      <c r="EQ460" s="79">
        <f t="shared" si="1159"/>
        <v>0.27777777777777779</v>
      </c>
      <c r="ER460" s="80">
        <f t="shared" si="1160"/>
        <v>0.20833333333333334</v>
      </c>
      <c r="ES460" s="128" t="s">
        <v>543</v>
      </c>
      <c r="ET460" s="82"/>
      <c r="EU460" s="83">
        <v>4</v>
      </c>
      <c r="EV460" s="146">
        <v>87</v>
      </c>
      <c r="EW460" s="147">
        <v>90</v>
      </c>
      <c r="EX460" s="147">
        <v>17</v>
      </c>
      <c r="EY460" s="147">
        <v>55</v>
      </c>
      <c r="EZ460" s="147">
        <v>85</v>
      </c>
      <c r="FA460" s="147">
        <v>34</v>
      </c>
      <c r="FB460" s="147">
        <v>60</v>
      </c>
      <c r="FC460" s="147">
        <v>70</v>
      </c>
      <c r="FD460" s="74">
        <f t="shared" si="1161"/>
        <v>102</v>
      </c>
      <c r="FE460" s="84">
        <f t="shared" si="1162"/>
        <v>87</v>
      </c>
      <c r="FF460" s="73">
        <f>RANK(EV460,$EV$9:$EV$497,0)</f>
        <v>128</v>
      </c>
      <c r="FG460" s="74">
        <f>RANK(EW460,$EW$9:$EW$497,0)</f>
        <v>29</v>
      </c>
      <c r="FH460" s="74">
        <f>RANK(EX460,$EX$9:$EX$497,0)</f>
        <v>325</v>
      </c>
      <c r="FI460" s="74">
        <f>RANK(EY460,$EY$9:$EY$497,0)</f>
        <v>106</v>
      </c>
      <c r="FJ460" s="74">
        <f>RANK(EZ460,$EZ$9:$EZ$497,0)</f>
        <v>19</v>
      </c>
      <c r="FK460" s="74">
        <f>RANK(FA460,$FA$9:$FA$497,0)</f>
        <v>84</v>
      </c>
      <c r="FL460" s="74">
        <f>RANK(FB460,$FB$9:$FB$497,0)</f>
        <v>127</v>
      </c>
      <c r="FM460" s="74">
        <f>RANK(FC460,$FC$9:$FC$497,0)</f>
        <v>96</v>
      </c>
      <c r="FN460" s="74">
        <f>RANK(FD460,$FD$9:$FD$497,0)</f>
        <v>82</v>
      </c>
      <c r="FO460" s="84">
        <f>RANK(FE460,$FE$9:$FE$497,0)</f>
        <v>183</v>
      </c>
      <c r="FP460" s="73">
        <f>COUNTIFS($EV$9:$EV$497,"&gt;"&amp;EV460,$ES$9:$ES$497,ES460)+1</f>
        <v>13</v>
      </c>
      <c r="FQ460" s="74">
        <f>COUNTIFS($EW$9:$EW$497,"&gt;"&amp;EW460,$ES$9:$ES$497,ES460)+1</f>
        <v>21</v>
      </c>
      <c r="FR460" s="74">
        <f>COUNTIFS($EX$9:$EX$497,"&gt;"&amp;EX460,$ES$9:$ES$497,ES460)+1</f>
        <v>32</v>
      </c>
      <c r="FS460" s="74">
        <f>COUNTIFS($EY$9:$EY$497,"&gt;"&amp;EY460,$ES$9:$ES$497,ES460)+1</f>
        <v>12</v>
      </c>
      <c r="FT460" s="74">
        <f>COUNTIFS($EZ$9:$EZ$497,"&gt;"&amp;EZ460,$ES$9:$ES$497,ES460)+1</f>
        <v>19</v>
      </c>
      <c r="FU460" s="74">
        <f>COUNTIFS($FA$9:$FA$497,"&gt;"&amp;FA460,$ES$9:$ES$497,ES460)+1</f>
        <v>17</v>
      </c>
      <c r="FV460" s="74">
        <f>COUNTIFS($FB$9:$FB$497,"&gt;"&amp;FB460,$ES$9:$ES$497,ES460)+1</f>
        <v>24</v>
      </c>
      <c r="FW460" s="74">
        <f>COUNTIFS($FC$9:$FC$497,"&gt;"&amp;FC460,$ES$9:$ES$497,ES460)+1</f>
        <v>26</v>
      </c>
      <c r="FX460" s="74">
        <f>COUNTIFS($FD$9:$FD$497,"&gt;"&amp;FD460,$ES$9:$ES$497,ES460)+1</f>
        <v>22</v>
      </c>
      <c r="FY460" s="84">
        <f>COUNTIFS($FE$9:$FE$497,"&gt;"&amp;FE460,$ES$9:$ES$497,ES460)+1</f>
        <v>25</v>
      </c>
      <c r="FZ460" s="85">
        <f t="shared" si="1163"/>
        <v>0.67</v>
      </c>
      <c r="GA460" s="86">
        <f t="shared" si="1163"/>
        <v>0.7</v>
      </c>
      <c r="GB460" s="86">
        <f t="shared" si="1163"/>
        <v>0.13</v>
      </c>
      <c r="GC460" s="86">
        <f t="shared" si="1163"/>
        <v>0.43</v>
      </c>
      <c r="GD460" s="86">
        <f t="shared" si="1163"/>
        <v>0.66</v>
      </c>
      <c r="GE460" s="86">
        <f t="shared" si="1163"/>
        <v>0.26</v>
      </c>
      <c r="GF460" s="86">
        <f t="shared" si="1163"/>
        <v>0.47</v>
      </c>
      <c r="GG460" s="86">
        <f t="shared" si="1163"/>
        <v>0.54</v>
      </c>
      <c r="GH460" s="86">
        <f t="shared" si="1163"/>
        <v>0.79</v>
      </c>
      <c r="GI460" s="87">
        <f t="shared" si="1163"/>
        <v>0.67</v>
      </c>
      <c r="GJ460" s="85">
        <f>ROUND(((FZ460-AVERAGE(FZ$9:FZ$497))/STDEVP(FZ$9:FZ$497)*10+50),2)</f>
        <v>38.450000000000003</v>
      </c>
      <c r="GK460" s="86">
        <f>ROUND(((GA460-AVERAGE(GA$9:GA$497))/STDEVP(GA$9:GA$497)*10+50),2)</f>
        <v>50.29</v>
      </c>
      <c r="GL460" s="86">
        <f>ROUND(((GB460-AVERAGE(GB$9:GB$497))/STDEVP(GB$9:GB$497)*10+50),2)</f>
        <v>32.99</v>
      </c>
      <c r="GM460" s="86">
        <f>ROUND(((GC460-AVERAGE(GC$9:GC$497))/STDEVP(GC$9:GC$497)*10+50),2)</f>
        <v>45.18</v>
      </c>
      <c r="GN460" s="86">
        <f>ROUND(((GD460-AVERAGE(GD$9:GD$497))/STDEVP(GD$9:GD$497)*10+50),2)</f>
        <v>59.17</v>
      </c>
      <c r="GO460" s="86">
        <f>ROUND(((GE460-AVERAGE(GE$9:GE$497))/STDEVP(GE$9:GE$497)*10+50),2)</f>
        <v>46.79</v>
      </c>
      <c r="GP460" s="86">
        <f>ROUND(((GF460-AVERAGE(GF$9:GF$497))/STDEVP(GF$9:GF$497)*10+50),2)</f>
        <v>44.81</v>
      </c>
      <c r="GQ460" s="86">
        <f>ROUND(((GG460-AVERAGE(GG$9:GG$497))/STDEVP(GG$9:GG$497)*10+50),2)</f>
        <v>47.15</v>
      </c>
      <c r="GR460" s="86">
        <f>ROUND(((GH460-AVERAGE(GH$9:GH$497))/STDEVP(GH$9:GH$497)*10+50),2)</f>
        <v>43.26</v>
      </c>
      <c r="GS460" s="87">
        <f>ROUND(((GI460-AVERAGE(GI$9:GI$497))/STDEVP(GI$9:GI$497)*10+50),2)</f>
        <v>38.58</v>
      </c>
      <c r="GT460" s="73">
        <f>RANK(GJ460,$GJ$9:$GJ$497,0)</f>
        <v>381</v>
      </c>
      <c r="GU460" s="74">
        <f>RANK(GK460,$GK$9:$GK$497,0)</f>
        <v>179</v>
      </c>
      <c r="GV460" s="74">
        <f>RANK(GL460,$GL$9:$GL$497,0)</f>
        <v>427</v>
      </c>
      <c r="GW460" s="74">
        <f>RANK(GM460,$GM$9:$GM$497,0)</f>
        <v>295</v>
      </c>
      <c r="GX460" s="74">
        <f>RANK(GN460,$GN$9:$GN$497,0)</f>
        <v>78</v>
      </c>
      <c r="GY460" s="74">
        <f>RANK(GO460,$GO$9:$GO$497,0)</f>
        <v>219</v>
      </c>
      <c r="GZ460" s="74">
        <f>RANK(GP460,$GP$9:$GP$497,0)</f>
        <v>286</v>
      </c>
      <c r="HA460" s="74">
        <f>RANK(GQ460,$GQ$9:$GQ$497,0)</f>
        <v>258</v>
      </c>
      <c r="HB460" s="74">
        <f>RANK(GR460,$GR$9:$GR$497,0)</f>
        <v>316</v>
      </c>
      <c r="HC460" s="84">
        <f>RANK(GS460,$GS$9:$GS$497,0)</f>
        <v>404</v>
      </c>
      <c r="HD460" s="85">
        <f>ROUND(AVERAGEIF($ES$9:$ES$497,$ES460,$FZ$9:$FZ$497),2)</f>
        <v>0.86</v>
      </c>
      <c r="HE460" s="86">
        <f>ROUND(AVERAGEIF($ES$9:$ES$497,$ES460,$GA$9:$GA$497),2)</f>
        <v>1.0900000000000001</v>
      </c>
      <c r="HF460" s="86">
        <f>ROUND(AVERAGEIF($ES$9:$ES$497,$ES460,$GB$9:$GB$497),2)</f>
        <v>0.28999999999999998</v>
      </c>
      <c r="HG460" s="86">
        <f>ROUND(AVERAGEIF($ES$9:$ES$497,$ES460,$GC$9:$GC$497),2)</f>
        <v>0.42</v>
      </c>
      <c r="HH460" s="86">
        <f>ROUND(AVERAGEIF($ES$9:$ES$497,$ES460,$GD$9:$GD$497),2)</f>
        <v>0.86</v>
      </c>
      <c r="HI460" s="86">
        <f>ROUND(AVERAGEIF($ES$9:$ES$497,$ES460,$GE$9:$GE$497),2)</f>
        <v>0.3</v>
      </c>
      <c r="HJ460" s="86">
        <f>ROUND(AVERAGEIF($ES$9:$ES$497,$ES460,$GF$9:$GF$497),2)</f>
        <v>0.67</v>
      </c>
      <c r="HK460" s="86">
        <f>ROUND(AVERAGEIF($ES$9:$ES$497,$ES460,$GG$9:$GG$497),2)</f>
        <v>0.73</v>
      </c>
      <c r="HL460" s="86">
        <f>ROUND(AVERAGEIF($ES$9:$ES$497,$ES460,$GH$9:$GH$497),2)</f>
        <v>1.1399999999999999</v>
      </c>
      <c r="HM460" s="87">
        <f>ROUND(AVERAGEIF($ES$9:$ES$497,$ES460,$GI$9:$GI$497),2)</f>
        <v>1.01</v>
      </c>
      <c r="HN460" s="88">
        <f t="shared" si="1164"/>
        <v>-0.18999999999999995</v>
      </c>
      <c r="HO460" s="89">
        <f t="shared" si="1164"/>
        <v>-0.39000000000000012</v>
      </c>
      <c r="HP460" s="89">
        <f t="shared" si="1164"/>
        <v>-0.15999999999999998</v>
      </c>
      <c r="HQ460" s="89">
        <f t="shared" si="1164"/>
        <v>1.0000000000000009E-2</v>
      </c>
      <c r="HR460" s="89">
        <f t="shared" si="1164"/>
        <v>-0.19999999999999996</v>
      </c>
      <c r="HS460" s="89">
        <f t="shared" si="1164"/>
        <v>-3.999999999999998E-2</v>
      </c>
      <c r="HT460" s="89">
        <f t="shared" si="1164"/>
        <v>-0.20000000000000007</v>
      </c>
      <c r="HU460" s="89">
        <f t="shared" si="1164"/>
        <v>-0.18999999999999995</v>
      </c>
      <c r="HV460" s="89">
        <f t="shared" si="1164"/>
        <v>-0.34999999999999987</v>
      </c>
      <c r="HW460" s="90">
        <f t="shared" si="1164"/>
        <v>-0.33999999999999997</v>
      </c>
      <c r="HX460" s="73">
        <f>COUNTIFS($FZ$9:$FZ$497,"&gt;"&amp;FZ460,$ES$9:$ES$497,$ES460)+1</f>
        <v>71</v>
      </c>
      <c r="HY460" s="74">
        <f>COUNTIFS($GA$9:$GA$497,"&gt;"&amp;GA460,$ES$9:$ES$497,$ES460)+1</f>
        <v>81</v>
      </c>
      <c r="HZ460" s="74">
        <f>COUNTIFS($GB$9:$GB$497,"&gt;"&amp;GB460,$ES$9:$ES$497,$ES460)+1</f>
        <v>77</v>
      </c>
      <c r="IA460" s="74">
        <f>COUNTIFS($GC$9:$GC$497,"&gt;"&amp;GC460,$ES$9:$ES$497,$ES460)+1</f>
        <v>44</v>
      </c>
      <c r="IB460" s="74">
        <f>COUNTIFS($GD$9:$GD$497,"&gt;"&amp;GD460,$ES$9:$ES$497,$ES460)+1</f>
        <v>70</v>
      </c>
      <c r="IC460" s="74">
        <f>COUNTIFS($GE$9:$GE$497,"&gt;"&amp;GE460,$ES$9:$ES$497,$ES460)+1</f>
        <v>55</v>
      </c>
      <c r="ID460" s="74">
        <f>COUNTIFS($GF$9:$GF$497,"&gt;"&amp;GF460,$ES$9:$ES$497,$ES460)+1</f>
        <v>74</v>
      </c>
      <c r="IE460" s="74">
        <f>COUNTIFS($GG$9:$GG$497,"&gt;"&amp;GG460,$ES$9:$ES$497,$ES460)+1</f>
        <v>79</v>
      </c>
      <c r="IF460" s="74">
        <f>COUNTIFS($GH$9:$GH$497,"&gt;"&amp;GH460,$ES$9:$ES$497,$ES460)+1</f>
        <v>81</v>
      </c>
      <c r="IG460" s="84">
        <f>COUNTIFS($GI$9:$GI$497,"&gt;"&amp;GI460,$ES$9:$ES$497,$ES460)+1</f>
        <v>87</v>
      </c>
      <c r="IH460" s="148"/>
      <c r="II460" s="149"/>
      <c r="IJ460" s="149"/>
      <c r="IK460" s="149"/>
      <c r="IL460" s="149"/>
      <c r="IM460" s="150"/>
      <c r="IN460" s="151"/>
      <c r="IO460" s="152"/>
      <c r="IP460" s="153"/>
      <c r="IQ460" s="149"/>
      <c r="IR460" s="149"/>
      <c r="IS460" s="149"/>
      <c r="IT460" s="149"/>
      <c r="IU460" s="149"/>
      <c r="IV460" s="149"/>
      <c r="IW460" s="154"/>
      <c r="IX460" s="151"/>
      <c r="IY460" s="149"/>
      <c r="IZ460" s="149"/>
      <c r="JA460" s="149"/>
      <c r="JB460" s="149"/>
      <c r="JC460" s="149"/>
      <c r="JD460" s="149"/>
      <c r="JE460" s="155"/>
      <c r="JF460" s="153"/>
      <c r="JG460" s="149"/>
      <c r="JH460" s="149"/>
      <c r="JI460" s="149"/>
      <c r="JJ460" s="149"/>
      <c r="JK460" s="149"/>
      <c r="JL460" s="149"/>
      <c r="JM460" s="154"/>
      <c r="JN460" s="151"/>
      <c r="JO460" s="149"/>
      <c r="JP460" s="149"/>
      <c r="JQ460" s="149"/>
      <c r="JR460" s="149"/>
      <c r="JS460" s="149"/>
      <c r="JT460" s="149"/>
      <c r="JU460" s="149"/>
      <c r="JV460" s="149"/>
      <c r="JW460" s="149"/>
      <c r="JX460" s="149"/>
      <c r="JY460" s="149"/>
      <c r="JZ460" s="155"/>
      <c r="KA460" s="151"/>
      <c r="KB460" s="149"/>
      <c r="KC460" s="149"/>
      <c r="KD460" s="149"/>
      <c r="KE460" s="155"/>
      <c r="KF460" s="153"/>
      <c r="KG460" s="149"/>
      <c r="KH460" s="149"/>
      <c r="KI460" s="149"/>
      <c r="KJ460" s="149"/>
      <c r="KK460" s="156"/>
      <c r="KL460" s="149"/>
      <c r="KM460" s="149"/>
      <c r="KN460" s="149"/>
      <c r="KO460" s="149"/>
      <c r="KP460" s="149"/>
      <c r="KQ460" s="149"/>
      <c r="KR460" s="149"/>
      <c r="KS460" s="154"/>
      <c r="KT460" s="154"/>
      <c r="KU460" s="154"/>
      <c r="KV460" s="154"/>
      <c r="KW460" s="151"/>
      <c r="KX460" s="149"/>
      <c r="KY460" s="149"/>
      <c r="KZ460" s="149"/>
      <c r="LA460" s="149"/>
      <c r="LB460" s="149"/>
      <c r="LC460" s="154"/>
      <c r="LD460" s="151"/>
      <c r="LE460" s="152"/>
      <c r="LF460" s="157"/>
      <c r="LG460" s="158"/>
      <c r="LH460" s="151"/>
      <c r="LI460" s="149"/>
      <c r="LJ460" s="147"/>
      <c r="LK460" s="147"/>
      <c r="LL460" s="147"/>
      <c r="LM460" s="159"/>
      <c r="LN460" s="153"/>
      <c r="LO460" s="149"/>
      <c r="LP460" s="149"/>
      <c r="LQ460" s="149"/>
      <c r="LR460" s="154"/>
      <c r="LS460" s="151"/>
      <c r="LT460" s="149"/>
      <c r="LU460" s="149"/>
      <c r="LV460" s="149"/>
      <c r="LW460" s="149"/>
      <c r="LX460" s="149"/>
      <c r="LY460" s="149"/>
      <c r="LZ460" s="149"/>
      <c r="MA460" s="155"/>
      <c r="MB460" s="153"/>
      <c r="MC460" s="149"/>
      <c r="MD460" s="149"/>
      <c r="ME460" s="149"/>
      <c r="MF460" s="149"/>
      <c r="MG460" s="149"/>
      <c r="MH460" s="149"/>
      <c r="MI460" s="149"/>
      <c r="MJ460" s="149"/>
      <c r="MK460" s="149"/>
      <c r="ML460" s="149"/>
      <c r="MM460" s="149"/>
      <c r="MN460" s="156"/>
      <c r="MO460" s="156"/>
      <c r="MP460" s="154"/>
      <c r="MQ460" s="151"/>
      <c r="MR460" s="149"/>
      <c r="MS460" s="149"/>
      <c r="MT460" s="149"/>
      <c r="MU460" s="149"/>
      <c r="MV460" s="156"/>
      <c r="MW460" s="149"/>
      <c r="MX460" s="149"/>
      <c r="MY460" s="149"/>
      <c r="MZ460" s="149"/>
      <c r="NA460" s="149"/>
      <c r="NB460" s="149"/>
      <c r="NC460" s="149"/>
      <c r="ND460" s="154"/>
      <c r="NE460" s="154"/>
      <c r="NF460" s="154"/>
      <c r="NG460" s="154"/>
      <c r="NH460" s="151"/>
      <c r="NI460" s="149"/>
      <c r="NJ460" s="149"/>
      <c r="NK460" s="149"/>
      <c r="NL460" s="149"/>
      <c r="NM460" s="149"/>
      <c r="NN460" s="94"/>
      <c r="NO460" s="151"/>
      <c r="NP460" s="160"/>
      <c r="NQ460" s="198" t="s">
        <v>1655</v>
      </c>
      <c r="NR460" s="198" t="s">
        <v>1657</v>
      </c>
      <c r="NS460" s="199"/>
      <c r="NT460" s="199"/>
      <c r="NU460" s="145" t="s">
        <v>2042</v>
      </c>
      <c r="NV460" s="171">
        <v>44658</v>
      </c>
      <c r="NW460" s="145" t="s">
        <v>2044</v>
      </c>
      <c r="NX460" s="165" t="s">
        <v>2037</v>
      </c>
      <c r="NY460" s="138" t="s">
        <v>2116</v>
      </c>
      <c r="NZ460" s="136" t="s">
        <v>2107</v>
      </c>
      <c r="OA460" s="137" t="s">
        <v>2050</v>
      </c>
      <c r="OB460" s="137" t="s">
        <v>2046</v>
      </c>
      <c r="OC460" s="137" t="s">
        <v>2047</v>
      </c>
      <c r="OD460" s="110">
        <f t="shared" si="1165"/>
        <v>72</v>
      </c>
      <c r="OE460" s="109">
        <v>7</v>
      </c>
      <c r="OF460" s="110">
        <f t="shared" si="1166"/>
        <v>30</v>
      </c>
      <c r="OG460" s="109">
        <v>7</v>
      </c>
      <c r="OH460" s="111">
        <f>ROUND(AVERAGEIF($ES$9:$ES$497,$ES460,EV$9:EV$497),0)</f>
        <v>57</v>
      </c>
      <c r="OI460" s="112">
        <f>ROUND(AVERAGEIF($ES$9:$ES$497,$ES460,EW$9:EW$497),0)</f>
        <v>69</v>
      </c>
      <c r="OJ460" s="112">
        <f>ROUND(AVERAGEIF($ES$9:$ES$497,$ES460,EX$9:EX$497),0)</f>
        <v>17</v>
      </c>
      <c r="OK460" s="112">
        <f>ROUND(AVERAGEIF($ES$9:$ES$497,$ES460,EY$9:EY$497),0)</f>
        <v>30</v>
      </c>
      <c r="OL460" s="112">
        <f>ROUND(AVERAGEIF($ES$9:$ES$497,$ES460,EZ$9:EZ$497),0)</f>
        <v>58</v>
      </c>
      <c r="OM460" s="112">
        <f>ROUND(AVERAGEIF($ES$9:$ES$497,$ES460,FA$9:FA$497),0)</f>
        <v>21</v>
      </c>
      <c r="ON460" s="112">
        <f>ROUND(AVERAGEIF($ES$9:$ES$497,$ES460,FB$9:FB$497),0)</f>
        <v>45</v>
      </c>
      <c r="OO460" s="112">
        <f>ROUND(AVERAGEIF($ES$9:$ES$497,$ES460,FC$9:FC$497),0)</f>
        <v>49</v>
      </c>
      <c r="OP460" s="112">
        <f>ROUND(AVERAGEIF($ES$9:$ES$497,$ES460,FD$9:FD$497),0)</f>
        <v>75</v>
      </c>
      <c r="OQ460" s="113">
        <f>ROUND(AVERAGEIF($ES$9:$ES$497,$ES460,FE$9:FE$497),0)</f>
        <v>66</v>
      </c>
      <c r="OR460" s="114">
        <f>ROUND(EV460/MAX(EV$9:EV$497)*100,0)</f>
        <v>49</v>
      </c>
      <c r="OS460" s="115">
        <f>ROUND(EW460/MAX(EW$9:EW$497)*100,0)</f>
        <v>71</v>
      </c>
      <c r="OT460" s="115">
        <f>ROUND(EX460/MAX(EX$9:EX$497)*100,0)</f>
        <v>14</v>
      </c>
      <c r="OU460" s="115">
        <f>ROUND(EY460/MAX(EY$9:EY$497)*100,0)</f>
        <v>37</v>
      </c>
      <c r="OV460" s="115">
        <f>ROUND(EZ460/MAX(EZ$9:EZ$497)*100,0)</f>
        <v>68</v>
      </c>
      <c r="OW460" s="115">
        <f>ROUND(FA460/MAX(FA$9:FA$497)*100,0)</f>
        <v>30</v>
      </c>
      <c r="OX460" s="115">
        <f>ROUND(FB460/MAX(FB$9:FB$497)*100,0)</f>
        <v>45</v>
      </c>
      <c r="OY460" s="116">
        <f>ROUND(FC460/MAX(FC$9:FC$497)*100,0)</f>
        <v>48</v>
      </c>
      <c r="OZ460" s="115">
        <f>ROUND(FD460/MAX(FD$9:FD$497)*100,0)</f>
        <v>69</v>
      </c>
      <c r="PA460" s="117">
        <f>ROUND(FE460/MAX(FE$9:FE$497)*100,0)</f>
        <v>36</v>
      </c>
      <c r="PB460" s="118">
        <f t="shared" si="1167"/>
        <v>457</v>
      </c>
      <c r="PC460" s="115">
        <f t="shared" si="1168"/>
        <v>619</v>
      </c>
      <c r="PD460" s="115">
        <f t="shared" si="1169"/>
        <v>661</v>
      </c>
      <c r="PE460" s="115">
        <f t="shared" si="1170"/>
        <v>553</v>
      </c>
      <c r="PF460" s="115">
        <f t="shared" si="1171"/>
        <v>505</v>
      </c>
      <c r="PG460" s="119">
        <f t="shared" si="1172"/>
        <v>449</v>
      </c>
      <c r="PH460" s="118">
        <f>ROUND(PB460/MAX(PB$9:PB$497)*100,0)</f>
        <v>54</v>
      </c>
      <c r="PI460" s="115">
        <f>ROUND(PC460/MAX(PC$9:PC$497)*100,0)</f>
        <v>74</v>
      </c>
      <c r="PJ460" s="115">
        <f>ROUND(PD460/MAX(PD$9:PD$497)*100,0)</f>
        <v>70</v>
      </c>
      <c r="PK460" s="115">
        <f>ROUND(PE460/MAX(PE$9:PE$497)*100,0)</f>
        <v>55</v>
      </c>
      <c r="PL460" s="115">
        <f>ROUND(PF460/MAX(PF$9:PF$497)*100,0)</f>
        <v>71</v>
      </c>
      <c r="PM460" s="119">
        <f>ROUND(PG460/MAX(PG$9:PG$497)*100,0)</f>
        <v>66</v>
      </c>
      <c r="PN460" s="118">
        <f>RANK(PH460,PH$9:PH$497,0)</f>
        <v>153</v>
      </c>
      <c r="PO460" s="115">
        <f>RANK(PI460,PI$9:PI$497,0)</f>
        <v>26</v>
      </c>
      <c r="PP460" s="115">
        <f>RANK(PJ460,PJ$9:PJ$497,0)</f>
        <v>67</v>
      </c>
      <c r="PQ460" s="115">
        <f>RANK(PK460,PK$9:PK$497,0)</f>
        <v>134</v>
      </c>
      <c r="PR460" s="115">
        <f>RANK(PL460,PL$9:PL$497,0)</f>
        <v>68</v>
      </c>
      <c r="PS460" s="119">
        <f>RANK(PM460,PM$9:PM$497,0)</f>
        <v>62</v>
      </c>
      <c r="PT460" s="120">
        <f>ROUND(FZ460/MAX(FZ$9:FZ$497)*100,0)</f>
        <v>37</v>
      </c>
      <c r="PU460" s="115">
        <f>ROUND(GA460/MAX(GA$9:GA$497)*100,0)</f>
        <v>39</v>
      </c>
      <c r="PV460" s="115">
        <f>ROUND(GB460/MAX(GB$9:GB$497)*100,0)</f>
        <v>9</v>
      </c>
      <c r="PW460" s="115">
        <f>ROUND(GC460/MAX(GC$9:GC$497)*100,0)</f>
        <v>34</v>
      </c>
      <c r="PX460" s="115">
        <f>ROUND(GD460/MAX(GD$9:GD$497)*100,0)</f>
        <v>37</v>
      </c>
      <c r="PY460" s="115">
        <f>ROUND(GE460/MAX(GE$9:GE$497)*100,0)</f>
        <v>16</v>
      </c>
      <c r="PZ460" s="115">
        <f>ROUND(GF460/MAX(GF$9:GF$497)*100,0)</f>
        <v>22</v>
      </c>
      <c r="QA460" s="116">
        <f>ROUND(GG460/MAX(GG$9:GG$497)*100,0)</f>
        <v>30</v>
      </c>
      <c r="QB460" s="115">
        <f>ROUND(GH460/MAX(GH$9:GH$497)*100,0)</f>
        <v>35</v>
      </c>
      <c r="QC460" s="121">
        <f>ROUND(GI460/MAX(GI$9:GI$497)*100,0)</f>
        <v>21</v>
      </c>
      <c r="QD460" s="120">
        <f>ROUND(AVERAGEIF($ES$9:$ES$497,$ES460,PT$9:PT$497),0)</f>
        <v>47</v>
      </c>
      <c r="QE460" s="120">
        <f>ROUND(AVERAGEIF($ES$9:$ES$497,$ES460,PU$9:PU$497),0)</f>
        <v>61</v>
      </c>
      <c r="QF460" s="120">
        <f>ROUND(AVERAGEIF($ES$9:$ES$497,$ES460,PV$9:PV$497),0)</f>
        <v>21</v>
      </c>
      <c r="QG460" s="120">
        <f>ROUND(AVERAGEIF($ES$9:$ES$497,$ES460,PW$9:PW$497),0)</f>
        <v>34</v>
      </c>
      <c r="QH460" s="120">
        <f>ROUND(AVERAGEIF($ES$9:$ES$497,$ES460,PX$9:PX$497),0)</f>
        <v>48</v>
      </c>
      <c r="QI460" s="120">
        <f>ROUND(AVERAGEIF($ES$9:$ES$497,$ES460,PY$9:PY$497),0)</f>
        <v>18</v>
      </c>
      <c r="QJ460" s="120">
        <f>ROUND(AVERAGEIF($ES$9:$ES$497,$ES460,PZ$9:PZ$497),0)</f>
        <v>31</v>
      </c>
      <c r="QK460" s="120">
        <f>ROUND(AVERAGEIF($ES$9:$ES$497,$ES460,QA$9:QA$497),0)</f>
        <v>40</v>
      </c>
      <c r="QL460" s="120">
        <f>ROUND(AVERAGEIF($ES$9:$ES$497,$ES460,QB$9:QB$497),0)</f>
        <v>51</v>
      </c>
      <c r="QM460" s="120">
        <f>ROUND(AVERAGEIF($ES$9:$ES$497,$ES460,QC$9:QC$497),0)</f>
        <v>32</v>
      </c>
      <c r="QN460" s="114">
        <f t="shared" si="1173"/>
        <v>296</v>
      </c>
      <c r="QO460" s="115">
        <f t="shared" si="1174"/>
        <v>408</v>
      </c>
      <c r="QP460" s="115">
        <f t="shared" si="1175"/>
        <v>444</v>
      </c>
      <c r="QQ460" s="115">
        <f t="shared" si="1176"/>
        <v>386</v>
      </c>
      <c r="QR460" s="115">
        <f t="shared" si="1177"/>
        <v>416</v>
      </c>
      <c r="QS460" s="119">
        <f t="shared" si="1178"/>
        <v>306</v>
      </c>
      <c r="QT460" s="114">
        <f>ROUND((QN460-MIN(QN$9:QN$497))/(MAX(QN$9:QN$497)-MIN(QN$9:QN$497))*100,0)</f>
        <v>11</v>
      </c>
      <c r="QU460" s="115">
        <f>ROUND((QO460-MIN(QO$9:QO$497))/(MAX(QO$9:QO$497)-MIN(QO$9:QO$497))*100,0)</f>
        <v>29</v>
      </c>
      <c r="QV460" s="115">
        <f>ROUND((QP460-MIN(QP$9:QP$497))/(MAX(QP$9:QP$497)-MIN(QP$9:QP$497))*100,0)</f>
        <v>13</v>
      </c>
      <c r="QW460" s="115">
        <f>ROUND((QQ460-MIN(QQ$9:QQ$497))/(MAX(QQ$9:QQ$497)-MIN(QQ$9:QQ$497))*100,0)</f>
        <v>12</v>
      </c>
      <c r="QX460" s="115">
        <f>ROUND((QR460-MIN(QR$9:QR$497))/(MAX(QR$9:QR$497)-MIN(QR$9:QR$497))*100,0)</f>
        <v>30</v>
      </c>
      <c r="QY460" s="115">
        <f>ROUND((QS460-MIN(QS$9:QS$497))/(MAX(QS$9:QS$497)-MIN(QS$9:QS$497))*100,0)</f>
        <v>27</v>
      </c>
      <c r="QZ460" s="114">
        <f>RANK(QN460,QN$9:QN$497,0)</f>
        <v>425</v>
      </c>
      <c r="RA460" s="115">
        <f>RANK(QO460,QO$9:QO$497,0)</f>
        <v>170</v>
      </c>
      <c r="RB460" s="115">
        <f>RANK(QP460,QP$9:QP$497,0)</f>
        <v>399</v>
      </c>
      <c r="RC460" s="115">
        <f>RANK(QQ460,QQ$9:QQ$497,0)</f>
        <v>418</v>
      </c>
      <c r="RD460" s="115">
        <f>RANK(QR460,QR$9:QR$497,0)</f>
        <v>366</v>
      </c>
      <c r="RE460" s="115">
        <f>RANK(QS460,QS$9:QS$497,0)</f>
        <v>331</v>
      </c>
      <c r="RF460" s="122"/>
      <c r="RG460" s="115">
        <f>($RH$3*(IH460+IJ460)*100*100/MAX(EX$9:EX$497)*$RO$3) +($RH$3*(II460+IJ460)*100*100/MAX(EX$9:EX$497)*$RO$4) + ($RH$3*IK460*100*100/MAX(EX$9:EX$497)*0.098)</f>
        <v>0</v>
      </c>
      <c r="RH460" s="115">
        <f>($RH$4*IL460*100*100/MAX(EZ$9:EZ$497))*$RQ$3</f>
        <v>0</v>
      </c>
      <c r="RI460" s="115">
        <f>($RH$3*IM460*100*100/MAX(EY$9:EY$497))*$RQ$4</f>
        <v>0</v>
      </c>
      <c r="RJ460" s="115">
        <f>($RH$3*IN460*100*100/MAX(EX$9:EX$497))</f>
        <v>0</v>
      </c>
      <c r="RK460" s="115">
        <f>($RH$4*IO460*100*100/MAX(EZ$9:EZ$497))*$RQ$3</f>
        <v>0</v>
      </c>
      <c r="RL460" s="115">
        <f>(($RL$4*IP460*100*((100/MAX(EX$9:EX$497)+100/MAX(EZ$9:EZ$497))/2))+($RL$4*IQ460*100*((100/MAX(EX$9:EX$497)+100/MAX(EZ$9:EZ$497))/2))+($RL$4*IR460*100*((100/MAX(EX$9:EX$497)+100/MAX(EZ$9:EZ$497))/2))+($RL$4*IS460*100*((100/MAX(EX$9:EX$497)+100/MAX(EZ$9:EZ$497))/2))+($RL$4*IT460*100*((100/MAX(EX$9:EX$497)+100/MAX(EZ$9:EZ$497))/2))+($RL$4*IU460*100*((100/MAX(EX$9:EX$497)+100/MAX(EZ$9:EZ$497))/2))+($RL$4*IV460*100*((100/MAX(EX$9:EX$497)+100/MAX(EZ$9:EZ$497))/2))+($RL$4*IW460*100*((100/MAX(EX$9:EX$497)+100/MAX(EZ$9:EZ$497))/2)))*$RS$3</f>
        <v>0</v>
      </c>
      <c r="RM460" s="115">
        <f>(($RH$3*IX460*100*100/MAX(EX$9:EX$497))+($RH$3*IY460*100*100/MAX(EX$9:EX$497))+($RH$3*IZ460*100*100/MAX(EX$9:EX$497))+($RH$3*JA460*100*100/MAX(EX$9:EX$497))+($RH$3*JB460*100*100/MAX(EX$9:EX$497))+($RH$3*JC460*100*100/MAX(EX$9:EX$497))+($RH$3*JD460*100*100/MAX(EX$9:EX$497))+($RH$3*JE460*100*100/MAX(EX$9:EX$497)))*$RS$4</f>
        <v>0</v>
      </c>
      <c r="RN460" s="115">
        <f>(($RH$4*JF460*100*100/MAX(EZ$9:EZ$497)) + ($RH$4*JG460*100*100/MAX(EZ$9:EZ$497)) + ($RH$4*JH460*100*100/MAX(EZ$9:EZ$497)) + ($RH$4*JI460*100*100/MAX(EZ$9:EZ$497)) + ($RH$4*JJ460*100*100/MAX(EZ$9:EZ$497)) + ($RH$4*JK460*100*100/MAX(EZ$9:EZ$497)) + ($RH$4*JL460*100*100/MAX(EZ$9:EZ$497)) + ($RH$4*JM460*100*100/MAX(EZ$9:EZ$497)))*$RU$3</f>
        <v>0</v>
      </c>
      <c r="RO460" s="115">
        <f>(($RL$4*JN460*100*((100/MAX(EX$9:EX$497)+100/MAX(EZ$9:EZ$497))/2))+($RL$4*JO460*100*((100/MAX(EX$9:EX$497)+100/MAX(EZ$9:EZ$497))/2))+($RL$4*JP460*100*((100/MAX(EX$9:EX$497)+100/MAX(EZ$9:EZ$497))/2))+($RL$4*JQ460*100*((100/MAX(EX$9:EX$497)+100/MAX(EZ$9:EZ$497))/2))+($RL$4*JR460*100*((100/MAX(EX$9:EX$497)+100/MAX(EZ$9:EZ$497))/2))+($RL$4*JS460*100*((100/MAX(EX$9:EX$497)+100/MAX(EZ$9:EZ$497))/2))+($RL$4*JT460*100*((100/MAX(EX$9:EX$497)+100/MAX(EZ$9:EZ$497))/2))+($RL$4*JU460*100*((100/MAX(EX$9:EX$497)+100/MAX(EZ$9:EZ$497))/2))+($RL$4*JV460*100*((100/MAX(EX$9:EX$497)+100/MAX(EZ$9:EZ$497))/2))+($RL$4*JW460*100*((100/MAX(EX$9:EX$497)+100/MAX(EZ$9:EZ$497))/2))+($RL$4*JX460*100*((100/MAX(EX$9:EX$497)+100/MAX(EZ$9:EZ$497))/2))+($RL$4*JY460*100*((100/MAX(EX$9:EX$497)+100/MAX(EZ$9:EZ$497))/2))+($RL$4*JZ460*100*((100/MAX(EX$9:EX$497)+100/MAX(EZ$9:EZ$497))/2)))*$RW$3/2</f>
        <v>0</v>
      </c>
      <c r="RP460" s="119">
        <f>($RJ$3*KA460*100*100/MAX(FA$9:FA$497)) + ($RJ$3*KB460*100*100/MAX(FA$9:FA$497)/2) + ($RJ$3*KC460*100*100/MAX(FA$9:FA$497)/2) + ($RJ$3*KD460*100*100/MAX(FA$9:FA$497)/4) + ($RJ$3*KE460*100*100/MAX(FA$9:FA$497)/4)</f>
        <v>0</v>
      </c>
      <c r="RQ460" s="118">
        <f>($RL$4*KF460*100*((100/MAX(EX$9:EX$497)+100/MAX(EZ$9:EZ$497)))) * ($RO$3/2) + (($RL$4*KG460*100*((100/MAX(EX$9:EX$497)+100/MAX(EZ$9:EZ$497))))+($RL$4*KH460*100*((100/MAX(EX$9:EX$497)+100/MAX(EZ$9:EZ$497))))+($RL$4*KI460*100*((100/MAX(EX$9:EX$497)+100/MAX(EZ$9:EZ$497))))+($RL$4*KJ460*100*((100/MAX(EX$9:EX$497)+100/MAX(EZ$9:EZ$497))))+($RL$4*KK460*100*((100/MAX(EX$9:EX$497)+100/MAX(EZ$9:EZ$497))))+($RL$4*KL460*100*((100/MAX(EX$9:EX$497)+100/MAX(EZ$9:EZ$497))))+($RL$4*KM460*100*((100/MAX(EX$9:EX$497)+100/MAX(EZ$9:EZ$497))))+($RL$4*KN460*100*((100/MAX(EX$9:EX$497)+100/MAX(EZ$9:EZ$497))))+($RL$4*KO460*100*((100/MAX(EX$9:EX$497)+100/MAX(EZ$9:EZ$497))))+($RL$4*KP460*100*((100/MAX(EX$9:EX$497)+100/MAX(EZ$9:EZ$497))))+($RL$4*KQ460*100*((100/MAX(EX$9:EX$497)+100/MAX(EZ$9:EZ$497))))+($RL$4*KR460*100*((100/MAX(EX$9:EX$497)+100/MAX(EZ$9:EZ$497))))+($RL$4*KS460*100*((100/MAX(EX$9:EX$497)+100/MAX(EZ$9:EZ$497))))+($RL$4*KV460*100*((100/MAX(EX$9:EX$497)+100/MAX(EZ$9:EZ$497))))) * (($RO$3+$RO$4)/6)</f>
        <v>0</v>
      </c>
      <c r="RR460" s="115">
        <f>(($RL$4*KW460*100*((100/MAX(EX$9:EX$497)+100/MAX(EZ$9:EZ$497))))) * ($RO$3/2) + (($RL$4*KX460*100*((100/MAX(EX$9:EX$497)+100/MAX(EZ$9:EZ$497))))+($RL$4*KY460*100*((100/MAX(EX$9:EX$497)+100/MAX(EZ$9:EZ$497))))+($RL$4*KZ460*100*((100/MAX(EX$9:EX$497)+100/MAX(EZ$9:EZ$497))))+($RL$4*LA460*100*((100/MAX(EX$9:EX$497)+100/MAX(EZ$9:EZ$497))))+($RL$4*LB460*100*((100/MAX(EX$9:EX$497)+100/MAX(EZ$9:EZ$497))))+($RL$4*LC460*100*((100/MAX(EX$9:EX$497)+100/MAX(EZ$9:EZ$497))))) * (($RO$3+$RO$4)/6)</f>
        <v>0</v>
      </c>
      <c r="RS460" s="119">
        <f>(($RL$4*LD460*100*((100/MAX(EX$9:EX$497)+100/MAX(EZ$9:EZ$497))))+($RL$4*LE460*100*((100/MAX(EX$9:EX$497)+100/MAX(EZ$9:EZ$497))))) * (($RO$3+$RO$4)/6)</f>
        <v>0</v>
      </c>
      <c r="RT460" s="118">
        <f>($RJ$4*LH460*100*(100/MAX(EV$9:EV$497)))+($RJ$4*LI460*100*(100/MAX(EV$9:EV$497)))</f>
        <v>0</v>
      </c>
      <c r="RU460" s="119">
        <f>($RJ$4*LJ460*(100/MAX(EV$9:EV$497)))/2 + ($RL$3*LK460*(100/MAX(EW$9:EW$497))) + ($RJ$4*LL460*(100/MAX(EV$9:EV$497)))/4 + ($RL$3*LM460*(100/MAX(EW$9:EW$497)))</f>
        <v>0</v>
      </c>
      <c r="RV460" s="118">
        <f>($RJ$4*LN460*100*100/MAX(EV$9:EV$497)/2)+($RJ$4*LO460*100*100/MAX(EV$9:EV$497)/2)+($RJ$4*LP460*100*100/MAX(EV$9:EV$497))+($RJ$4*LQ460*100*100/MAX(EV$9:EV$497))+($RJ$4*LR460*100*100/MAX(EV$9:EV$497))</f>
        <v>0</v>
      </c>
      <c r="RW460" s="115">
        <f>($RJ$4*LS460*100*100/MAX(EV$9:EV$497)) + (($RJ$4*LT460*100*100/MAX(EV$9:EV$497))+($RJ$4*LU460*100*100/MAX(EV$9:EV$497))+($RJ$4*LV460*100*100/MAX(EV$9:EV$497))+($RJ$4*LW460*100*100/MAX(EV$9:EV$497))+($RJ$4*LX460*100*100/MAX(EV$9:EV$497))+($RJ$4*LY460*100*100/MAX(EV$9:EV$497))+($RJ$4*LZ460*100*100/MAX(EV$9:EV$497))+($RJ$4*MA460*100*100/MAX(EV$9:EV$497)))/2</f>
        <v>0</v>
      </c>
      <c r="RX460" s="119">
        <f>($RJ$4*MB460*100*100/MAX(EV$9:EV$497))+($RJ$4*MC460*100*100/MAX(EV$9:EV$497))+($RJ$4*MD460*100*100/MAX(EV$9:EV$497))+($RJ$4*ME460*100*100/MAX(EV$9:EV$497))+($RJ$4*MF460*100*100/MAX(EV$9:EV$497))+($RJ$4*MG460*100*100/MAX(EV$9:EV$497))+($RJ$4*MH460*100*100/MAX(EV$9:EV$497))+($RJ$4*MI460*100*100/MAX(EV$9:EV$497))+($RJ$4*MJ460*100*100/MAX(EV$9:EV$497))+($RJ$4*MK460*100*100/MAX(EV$9:EV$497))+($RJ$4*ML460*100*100/MAX(EV$9:EV$497))+($RJ$4*MM460*100*100/MAX(EV$9:EV$497))+($RJ$4*MN460*100*100/MAX(EV$9:EV$497))</f>
        <v>0</v>
      </c>
      <c r="RY460" s="118">
        <f>($RJ$4*MQ460*100*100/MAX(EV$9:EV$497))/2 + (($RJ$4*MR460*100*100/MAX(EV$9:EV$497))+($RJ$4*MS460*100*100/MAX(EV$9:EV$497))+($RJ$4*MT460*100*100/MAX(EV$9:EV$497))+($RJ$4*MU460*100*100/MAX(EV$9:EV$497))+($RJ$4*MV460*100*100/MAX(EV$9:EV$497))+($RJ$4*MW460*100*100/MAX(EV$9:EV$497))+($RJ$4*MX460*100*100/MAX(EV$9:EV$497))+($RJ$4*MY460*100*100/MAX(EV$9:EV$497))+($RJ$4*MZ460*100*100/MAX(EV$9:EV$497))+($RJ$4*NA460*100*100/MAX(EV$9:EV$497))+($RJ$4*NB460*100*100/MAX(EV$9:EV$497))+($RJ$4*NC460*100*100/MAX(EV$9:EV$497))+($RJ$4*ND460*100*100/MAX(EV$9:EV$497))+($RJ$4*NG460*100*100/MAX(EV$9:EV$497)))/4</f>
        <v>0</v>
      </c>
      <c r="RZ460" s="115">
        <f>($RJ$4*NH460*100*100/MAX(EV$9:EV$497))/2 + (($RJ$4*NI460*100*100/MAX(EV$9:EV$497))+($RJ$4*NJ460*100*100/MAX(EV$9:EV$497))+($RJ$4*NK460*100*100/MAX(EV$9:EV$497))+($RJ$4*NL460*100*100/MAX(EV$9:EV$497))+($RJ$4*NM460*100*100/MAX(EV$9:EV$497))+($RJ$4*NN460*100*100/MAX(EV$9:EV$497)))/4</f>
        <v>0</v>
      </c>
      <c r="SA460" s="117">
        <f>(($RJ$4*NO460*100*100/MAX(EV$9:EV$497))+($RJ$4*NP460*100*100/MAX(EV$9:EV$497)))/4</f>
        <v>0</v>
      </c>
      <c r="SB460" s="118">
        <f t="shared" si="1179"/>
        <v>0</v>
      </c>
      <c r="SC460" s="115">
        <f t="shared" si="1180"/>
        <v>0</v>
      </c>
      <c r="SD460" s="115">
        <f t="shared" si="1181"/>
        <v>0</v>
      </c>
      <c r="SE460" s="115">
        <f t="shared" si="1182"/>
        <v>0</v>
      </c>
      <c r="SF460" s="115">
        <f t="shared" si="1183"/>
        <v>0</v>
      </c>
      <c r="SG460" s="115">
        <f t="shared" si="1184"/>
        <v>0</v>
      </c>
      <c r="SH460" s="115">
        <f>ROUND(SB460/MAX(SB$9:SB$497)*100,0)</f>
        <v>0</v>
      </c>
      <c r="SI460" s="115">
        <f>ROUND(SC460/MAX(SC$9:SC$497)*100,0)</f>
        <v>0</v>
      </c>
      <c r="SJ460" s="115">
        <f>ROUND(SD460/MAX(SD$9:SD$497)*100,0)</f>
        <v>0</v>
      </c>
      <c r="SK460" s="115">
        <f>ROUND(SE460/MAX(SE$9:SE$497)*100,0)</f>
        <v>0</v>
      </c>
      <c r="SL460" s="115">
        <f>ROUND(SF460/MAX(SF$9:SF$497)*100,0)</f>
        <v>0</v>
      </c>
      <c r="SM460" s="121">
        <f>ROUND(SG460/MAX(SG$9:SG$497)*100,0)</f>
        <v>0</v>
      </c>
      <c r="SN460" s="115">
        <f>ROUND(AVERAGEIF($ES$9:$ES$497,$ES460,SH$9:SH$497),0)</f>
        <v>12</v>
      </c>
      <c r="SO460" s="115">
        <f>ROUND(AVERAGEIF($ES$9:$ES$497,$ES460,SI$9:SI$497),0)</f>
        <v>5</v>
      </c>
      <c r="SP460" s="115">
        <f>ROUND(AVERAGEIF($ES$9:$ES$497,$ES460,SJ$9:SJ$497),0)</f>
        <v>26</v>
      </c>
      <c r="SQ460" s="115">
        <f>ROUND(AVERAGEIF($ES$9:$ES$497,$ES460,SK$9:SK$497),0)</f>
        <v>6</v>
      </c>
      <c r="SR460" s="115">
        <f>ROUND(AVERAGEIF($ES$9:$ES$497,$ES460,SL$9:SL$497),0)</f>
        <v>8</v>
      </c>
      <c r="SS460" s="121">
        <f>ROUND(AVERAGEIF($ES$9:$ES$497,$ES460,SM$9:SM$497),0)</f>
        <v>4</v>
      </c>
      <c r="ST460" s="114">
        <f>RANK(SB460,SB$9:SB$497,0)</f>
        <v>323</v>
      </c>
      <c r="SU460" s="115">
        <f>RANK(SC460,SC$9:SC$497,0)</f>
        <v>320</v>
      </c>
      <c r="SV460" s="115">
        <f>RANK(SD460,SD$9:SD$497,0)</f>
        <v>320</v>
      </c>
      <c r="SW460" s="115">
        <f>RANK(SE460,SE$9:SE$497,0)</f>
        <v>320</v>
      </c>
      <c r="SX460" s="115">
        <f>RANK(SF460,SF$9:SF$497,0)</f>
        <v>317</v>
      </c>
      <c r="SY460" s="115">
        <f>RANK(SG460,SG$9:SG$497,0)</f>
        <v>308</v>
      </c>
      <c r="SZ460" s="115">
        <f>COUNTIFS(SB$9:SB$497,"&gt;"&amp;SB460,$ES$9:$ES$497,$ES460)+1</f>
        <v>67</v>
      </c>
      <c r="TA460" s="115">
        <f>COUNTIFS(SC$9:SC$497,"&gt;"&amp;SC460,$ES$9:$ES$497,$ES460)+1</f>
        <v>64</v>
      </c>
      <c r="TB460" s="115">
        <f>COUNTIFS(SD$9:SD$497,"&gt;"&amp;SD460,$ES$9:$ES$497,$ES460)+1</f>
        <v>67</v>
      </c>
      <c r="TC460" s="115">
        <f>COUNTIFS(SE$9:SE$497,"&gt;"&amp;SE460,$ES$9:$ES$497,$ES460)+1</f>
        <v>64</v>
      </c>
      <c r="TD460" s="115">
        <f>COUNTIFS(SF$9:SF$497,"&gt;"&amp;SF460,$ES$9:$ES$497,$ES460)+1</f>
        <v>64</v>
      </c>
      <c r="TE460" s="117">
        <f>COUNTIFS(SG$9:SG$497,"&gt;"&amp;SG460,$ES$9:$ES$497,$ES460)+1</f>
        <v>60</v>
      </c>
      <c r="TF460" s="118">
        <f t="shared" si="1185"/>
        <v>74</v>
      </c>
      <c r="TG460" s="115">
        <f t="shared" si="1186"/>
        <v>54</v>
      </c>
      <c r="TH460" s="115">
        <f t="shared" si="1186"/>
        <v>74</v>
      </c>
      <c r="TI460" s="115">
        <f t="shared" si="1186"/>
        <v>70</v>
      </c>
      <c r="TJ460" s="115">
        <f t="shared" si="1186"/>
        <v>55</v>
      </c>
      <c r="TK460" s="115">
        <f t="shared" si="1186"/>
        <v>71</v>
      </c>
      <c r="TL460" s="117">
        <f t="shared" si="1187"/>
        <v>66</v>
      </c>
      <c r="TM460" s="118">
        <f>ROUND(TF460/MAX(TF$9:TF$497)*100,0)</f>
        <v>41</v>
      </c>
      <c r="TN460" s="115">
        <f>ROUND(TG460/MAX(TG$9:TG$497)*100,0)</f>
        <v>30</v>
      </c>
      <c r="TO460" s="115">
        <f>ROUND(TH460/MAX(TH$9:TH$497)*100,0)</f>
        <v>41</v>
      </c>
      <c r="TP460" s="115">
        <f>ROUND(TI460/MAX(TI$9:TI$497)*100,0)</f>
        <v>39</v>
      </c>
      <c r="TQ460" s="115">
        <f>ROUND(TJ460/MAX(TJ$9:TJ$497)*100,0)</f>
        <v>28</v>
      </c>
      <c r="TR460" s="115">
        <f>ROUND(TK460/MAX(TK$9:TK$497)*100,0)</f>
        <v>36</v>
      </c>
      <c r="TS460" s="119">
        <f>ROUND(TL460/MAX(TL$9:TL$497)*100,0)</f>
        <v>34</v>
      </c>
      <c r="TT460" s="120">
        <f>RANK(TM460,TM$9:TM$497,0)</f>
        <v>217</v>
      </c>
      <c r="TU460" s="115">
        <f>RANK(TN460,TN$9:TN$497,0)</f>
        <v>212</v>
      </c>
      <c r="TV460" s="115">
        <f>RANK(TO460,TO$9:TO$497,0)</f>
        <v>60</v>
      </c>
      <c r="TW460" s="115">
        <f>RANK(TP460,TP$9:TP$497,0)</f>
        <v>144</v>
      </c>
      <c r="TX460" s="115">
        <f>RANK(TQ460,TQ$9:TQ$497,0)</f>
        <v>170</v>
      </c>
      <c r="TY460" s="115">
        <f>RANK(TR460,TR$9:TR$497,0)</f>
        <v>128</v>
      </c>
      <c r="TZ460" s="121">
        <f>RANK(TS460,TS$9:TS$497,0)</f>
        <v>115</v>
      </c>
      <c r="UA460" s="132"/>
      <c r="UB460" s="7" t="s">
        <v>1</v>
      </c>
    </row>
    <row r="461" spans="1:548" x14ac:dyDescent="0.15">
      <c r="A461" s="62">
        <v>453</v>
      </c>
      <c r="B461" s="200" t="s">
        <v>1657</v>
      </c>
      <c r="C461" s="143"/>
      <c r="D461" s="143"/>
      <c r="E461" s="161" t="s">
        <v>1013</v>
      </c>
      <c r="F461" s="65" t="s">
        <v>908</v>
      </c>
      <c r="G461" s="65" t="s">
        <v>908</v>
      </c>
      <c r="H461" s="144" t="s">
        <v>1014</v>
      </c>
      <c r="I461" s="66" t="s">
        <v>521</v>
      </c>
      <c r="J461" s="67" t="s">
        <v>521</v>
      </c>
      <c r="K461" s="67" t="s">
        <v>521</v>
      </c>
      <c r="L461" s="67" t="s">
        <v>521</v>
      </c>
      <c r="M461" s="67" t="s">
        <v>521</v>
      </c>
      <c r="N461" s="67" t="s">
        <v>521</v>
      </c>
      <c r="O461" s="67" t="s">
        <v>521</v>
      </c>
      <c r="P461" s="67" t="s">
        <v>521</v>
      </c>
      <c r="Q461" s="67" t="s">
        <v>521</v>
      </c>
      <c r="R461" s="68" t="s">
        <v>521</v>
      </c>
      <c r="S461" s="69" t="s">
        <v>521</v>
      </c>
      <c r="T461" s="67" t="s">
        <v>521</v>
      </c>
      <c r="U461" s="67" t="s">
        <v>521</v>
      </c>
      <c r="V461" s="67" t="s">
        <v>521</v>
      </c>
      <c r="W461" s="67" t="s">
        <v>521</v>
      </c>
      <c r="X461" s="67" t="s">
        <v>521</v>
      </c>
      <c r="Y461" s="67" t="s">
        <v>521</v>
      </c>
      <c r="Z461" s="67" t="s">
        <v>521</v>
      </c>
      <c r="AA461" s="67" t="s">
        <v>521</v>
      </c>
      <c r="AB461" s="68" t="s">
        <v>521</v>
      </c>
      <c r="AC461" s="69" t="s">
        <v>521</v>
      </c>
      <c r="AD461" s="67" t="s">
        <v>521</v>
      </c>
      <c r="AE461" s="67" t="s">
        <v>521</v>
      </c>
      <c r="AF461" s="67" t="s">
        <v>521</v>
      </c>
      <c r="AG461" s="67" t="s">
        <v>521</v>
      </c>
      <c r="AH461" s="67" t="s">
        <v>521</v>
      </c>
      <c r="AI461" s="67" t="s">
        <v>521</v>
      </c>
      <c r="AJ461" s="67" t="s">
        <v>521</v>
      </c>
      <c r="AK461" s="67" t="s">
        <v>521</v>
      </c>
      <c r="AL461" s="68" t="s">
        <v>521</v>
      </c>
      <c r="AM461" s="69" t="s">
        <v>521</v>
      </c>
      <c r="AN461" s="67" t="s">
        <v>521</v>
      </c>
      <c r="AO461" s="67" t="s">
        <v>521</v>
      </c>
      <c r="AP461" s="67" t="s">
        <v>521</v>
      </c>
      <c r="AQ461" s="67" t="s">
        <v>521</v>
      </c>
      <c r="AR461" s="67" t="s">
        <v>521</v>
      </c>
      <c r="AS461" s="67" t="s">
        <v>521</v>
      </c>
      <c r="AT461" s="67" t="s">
        <v>521</v>
      </c>
      <c r="AU461" s="67" t="s">
        <v>521</v>
      </c>
      <c r="AV461" s="68" t="s">
        <v>521</v>
      </c>
      <c r="AW461" s="69" t="s">
        <v>521</v>
      </c>
      <c r="AX461" s="67" t="s">
        <v>521</v>
      </c>
      <c r="AY461" s="67" t="s">
        <v>521</v>
      </c>
      <c r="AZ461" s="67" t="s">
        <v>521</v>
      </c>
      <c r="BA461" s="67" t="s">
        <v>521</v>
      </c>
      <c r="BB461" s="67" t="s">
        <v>521</v>
      </c>
      <c r="BC461" s="67" t="s">
        <v>521</v>
      </c>
      <c r="BD461" s="67" t="s">
        <v>521</v>
      </c>
      <c r="BE461" s="67" t="s">
        <v>521</v>
      </c>
      <c r="BF461" s="68" t="s">
        <v>521</v>
      </c>
      <c r="BG461" s="69" t="s">
        <v>521</v>
      </c>
      <c r="BH461" s="67" t="s">
        <v>521</v>
      </c>
      <c r="BI461" s="67" t="s">
        <v>521</v>
      </c>
      <c r="BJ461" s="67" t="s">
        <v>521</v>
      </c>
      <c r="BK461" s="67" t="s">
        <v>521</v>
      </c>
      <c r="BL461" s="67" t="s">
        <v>521</v>
      </c>
      <c r="BM461" s="67" t="s">
        <v>521</v>
      </c>
      <c r="BN461" s="67" t="s">
        <v>521</v>
      </c>
      <c r="BO461" s="67" t="s">
        <v>521</v>
      </c>
      <c r="BP461" s="68" t="s">
        <v>521</v>
      </c>
      <c r="BQ461" s="70" t="s">
        <v>521</v>
      </c>
      <c r="BR461" s="67" t="s">
        <v>521</v>
      </c>
      <c r="BS461" s="67" t="s">
        <v>521</v>
      </c>
      <c r="BT461" s="67" t="s">
        <v>521</v>
      </c>
      <c r="BU461" s="67" t="s">
        <v>521</v>
      </c>
      <c r="BV461" s="67" t="s">
        <v>521</v>
      </c>
      <c r="BW461" s="67" t="s">
        <v>521</v>
      </c>
      <c r="BX461" s="67" t="s">
        <v>521</v>
      </c>
      <c r="BY461" s="67" t="s">
        <v>521</v>
      </c>
      <c r="BZ461" s="68" t="s">
        <v>521</v>
      </c>
      <c r="CA461" s="69" t="s">
        <v>521</v>
      </c>
      <c r="CB461" s="67" t="s">
        <v>521</v>
      </c>
      <c r="CC461" s="67" t="s">
        <v>521</v>
      </c>
      <c r="CD461" s="67" t="s">
        <v>521</v>
      </c>
      <c r="CE461" s="67" t="s">
        <v>521</v>
      </c>
      <c r="CF461" s="67" t="s">
        <v>521</v>
      </c>
      <c r="CG461" s="67" t="s">
        <v>521</v>
      </c>
      <c r="CH461" s="67" t="s">
        <v>521</v>
      </c>
      <c r="CI461" s="67" t="s">
        <v>521</v>
      </c>
      <c r="CJ461" s="68" t="s">
        <v>521</v>
      </c>
      <c r="CK461" s="69" t="s">
        <v>521</v>
      </c>
      <c r="CL461" s="67" t="s">
        <v>521</v>
      </c>
      <c r="CM461" s="67" t="s">
        <v>521</v>
      </c>
      <c r="CN461" s="67" t="s">
        <v>521</v>
      </c>
      <c r="CO461" s="67" t="s">
        <v>521</v>
      </c>
      <c r="CP461" s="67" t="s">
        <v>521</v>
      </c>
      <c r="CQ461" s="67" t="s">
        <v>521</v>
      </c>
      <c r="CR461" s="67" t="s">
        <v>521</v>
      </c>
      <c r="CS461" s="67" t="s">
        <v>521</v>
      </c>
      <c r="CT461" s="68" t="s">
        <v>521</v>
      </c>
      <c r="CU461" s="69" t="s">
        <v>521</v>
      </c>
      <c r="CV461" s="67" t="s">
        <v>521</v>
      </c>
      <c r="CW461" s="67" t="s">
        <v>521</v>
      </c>
      <c r="CX461" s="67" t="s">
        <v>521</v>
      </c>
      <c r="CY461" s="67" t="s">
        <v>521</v>
      </c>
      <c r="CZ461" s="67" t="s">
        <v>521</v>
      </c>
      <c r="DA461" s="67" t="s">
        <v>521</v>
      </c>
      <c r="DB461" s="67" t="s">
        <v>521</v>
      </c>
      <c r="DC461" s="67" t="s">
        <v>521</v>
      </c>
      <c r="DD461" s="68" t="s">
        <v>521</v>
      </c>
      <c r="DE461" s="69" t="s">
        <v>521</v>
      </c>
      <c r="DF461" s="71" t="s">
        <v>521</v>
      </c>
      <c r="DG461" s="67" t="s">
        <v>521</v>
      </c>
      <c r="DH461" s="67" t="s">
        <v>521</v>
      </c>
      <c r="DI461" s="67" t="s">
        <v>521</v>
      </c>
      <c r="DJ461" s="67" t="s">
        <v>521</v>
      </c>
      <c r="DK461" s="67" t="s">
        <v>521</v>
      </c>
      <c r="DL461" s="67" t="s">
        <v>521</v>
      </c>
      <c r="DM461" s="67" t="s">
        <v>521</v>
      </c>
      <c r="DN461" s="68" t="s">
        <v>521</v>
      </c>
      <c r="DO461" s="70" t="s">
        <v>521</v>
      </c>
      <c r="DP461" s="71" t="s">
        <v>521</v>
      </c>
      <c r="DQ461" s="67" t="s">
        <v>521</v>
      </c>
      <c r="DR461" s="67" t="s">
        <v>521</v>
      </c>
      <c r="DS461" s="67" t="s">
        <v>521</v>
      </c>
      <c r="DT461" s="67" t="s">
        <v>521</v>
      </c>
      <c r="DU461" s="67" t="s">
        <v>521</v>
      </c>
      <c r="DV461" s="67" t="s">
        <v>521</v>
      </c>
      <c r="DW461" s="67" t="s">
        <v>521</v>
      </c>
      <c r="DX461" s="72" t="s">
        <v>521</v>
      </c>
      <c r="DY461" s="146"/>
      <c r="DZ461" s="147"/>
      <c r="EA461" s="147"/>
      <c r="EB461" s="147"/>
      <c r="EC461" s="158"/>
      <c r="ED461" s="168"/>
      <c r="EE461" s="147"/>
      <c r="EF461" s="147"/>
      <c r="EG461" s="147"/>
      <c r="EH461" s="176"/>
      <c r="EI461" s="146"/>
      <c r="EJ461" s="147"/>
      <c r="EK461" s="147"/>
      <c r="EL461" s="147"/>
      <c r="EM461" s="158"/>
      <c r="EN461" s="168"/>
      <c r="EO461" s="147"/>
      <c r="EP461" s="147"/>
      <c r="EQ461" s="147"/>
      <c r="ER461" s="170"/>
      <c r="ES461" s="128" t="s">
        <v>908</v>
      </c>
      <c r="ET461" s="82"/>
      <c r="EU461" s="83"/>
      <c r="EV461" s="146"/>
      <c r="EW461" s="147"/>
      <c r="EX461" s="147"/>
      <c r="EY461" s="147"/>
      <c r="EZ461" s="147"/>
      <c r="FA461" s="147"/>
      <c r="FB461" s="147"/>
      <c r="FC461" s="147"/>
      <c r="FD461" s="147"/>
      <c r="FE461" s="170"/>
      <c r="FF461" s="73"/>
      <c r="FG461" s="74"/>
      <c r="FH461" s="74"/>
      <c r="FI461" s="74"/>
      <c r="FJ461" s="74"/>
      <c r="FK461" s="74"/>
      <c r="FL461" s="74"/>
      <c r="FM461" s="74"/>
      <c r="FN461" s="74"/>
      <c r="FO461" s="84"/>
      <c r="FP461" s="73"/>
      <c r="FQ461" s="74"/>
      <c r="FR461" s="74"/>
      <c r="FS461" s="74"/>
      <c r="FT461" s="74"/>
      <c r="FU461" s="74"/>
      <c r="FV461" s="74"/>
      <c r="FW461" s="74"/>
      <c r="FX461" s="74"/>
      <c r="FY461" s="84"/>
      <c r="FZ461" s="73"/>
      <c r="GA461" s="74"/>
      <c r="GB461" s="74"/>
      <c r="GC461" s="74"/>
      <c r="GD461" s="74"/>
      <c r="GE461" s="74"/>
      <c r="GF461" s="74"/>
      <c r="GG461" s="74"/>
      <c r="GH461" s="74"/>
      <c r="GI461" s="84"/>
      <c r="GJ461" s="73"/>
      <c r="GK461" s="74"/>
      <c r="GL461" s="74"/>
      <c r="GM461" s="74"/>
      <c r="GN461" s="74"/>
      <c r="GO461" s="74"/>
      <c r="GP461" s="74"/>
      <c r="GQ461" s="74"/>
      <c r="GR461" s="74"/>
      <c r="GS461" s="84"/>
      <c r="GT461" s="73"/>
      <c r="GU461" s="74"/>
      <c r="GV461" s="74"/>
      <c r="GW461" s="74"/>
      <c r="GX461" s="74"/>
      <c r="GY461" s="74"/>
      <c r="GZ461" s="74"/>
      <c r="HA461" s="74"/>
      <c r="HB461" s="74"/>
      <c r="HC461" s="84"/>
      <c r="HD461" s="73"/>
      <c r="HE461" s="74"/>
      <c r="HF461" s="74"/>
      <c r="HG461" s="74"/>
      <c r="HH461" s="74"/>
      <c r="HI461" s="74"/>
      <c r="HJ461" s="74"/>
      <c r="HK461" s="74"/>
      <c r="HL461" s="74"/>
      <c r="HM461" s="84"/>
      <c r="HN461" s="73"/>
      <c r="HO461" s="74"/>
      <c r="HP461" s="74"/>
      <c r="HQ461" s="74"/>
      <c r="HR461" s="74"/>
      <c r="HS461" s="74"/>
      <c r="HT461" s="74"/>
      <c r="HU461" s="74"/>
      <c r="HV461" s="74"/>
      <c r="HW461" s="84"/>
      <c r="HX461" s="73"/>
      <c r="HY461" s="74"/>
      <c r="HZ461" s="74"/>
      <c r="IA461" s="74"/>
      <c r="IB461" s="74"/>
      <c r="IC461" s="74"/>
      <c r="ID461" s="74"/>
      <c r="IE461" s="74"/>
      <c r="IF461" s="74"/>
      <c r="IG461" s="84"/>
      <c r="IH461" s="148"/>
      <c r="II461" s="149"/>
      <c r="IJ461" s="149"/>
      <c r="IK461" s="149"/>
      <c r="IL461" s="149"/>
      <c r="IM461" s="150"/>
      <c r="IN461" s="151"/>
      <c r="IO461" s="152"/>
      <c r="IP461" s="153"/>
      <c r="IQ461" s="149"/>
      <c r="IR461" s="149"/>
      <c r="IS461" s="149"/>
      <c r="IT461" s="149"/>
      <c r="IU461" s="149"/>
      <c r="IV461" s="149"/>
      <c r="IW461" s="154"/>
      <c r="IX461" s="151"/>
      <c r="IY461" s="149"/>
      <c r="IZ461" s="149"/>
      <c r="JA461" s="149"/>
      <c r="JB461" s="149"/>
      <c r="JC461" s="149"/>
      <c r="JD461" s="149"/>
      <c r="JE461" s="155"/>
      <c r="JF461" s="153"/>
      <c r="JG461" s="149"/>
      <c r="JH461" s="149"/>
      <c r="JI461" s="149"/>
      <c r="JJ461" s="149"/>
      <c r="JK461" s="149"/>
      <c r="JL461" s="149"/>
      <c r="JM461" s="154"/>
      <c r="JN461" s="151"/>
      <c r="JO461" s="149"/>
      <c r="JP461" s="149"/>
      <c r="JQ461" s="149"/>
      <c r="JR461" s="149"/>
      <c r="JS461" s="149"/>
      <c r="JT461" s="149"/>
      <c r="JU461" s="149"/>
      <c r="JV461" s="149"/>
      <c r="JW461" s="149"/>
      <c r="JX461" s="149"/>
      <c r="JY461" s="149"/>
      <c r="JZ461" s="155"/>
      <c r="KA461" s="151"/>
      <c r="KB461" s="149"/>
      <c r="KC461" s="149"/>
      <c r="KD461" s="149"/>
      <c r="KE461" s="155"/>
      <c r="KF461" s="153"/>
      <c r="KG461" s="149"/>
      <c r="KH461" s="149"/>
      <c r="KI461" s="149"/>
      <c r="KJ461" s="149"/>
      <c r="KK461" s="156"/>
      <c r="KL461" s="149"/>
      <c r="KM461" s="149"/>
      <c r="KN461" s="149"/>
      <c r="KO461" s="149"/>
      <c r="KP461" s="149"/>
      <c r="KQ461" s="149"/>
      <c r="KR461" s="149"/>
      <c r="KS461" s="154"/>
      <c r="KT461" s="154"/>
      <c r="KU461" s="154"/>
      <c r="KV461" s="154"/>
      <c r="KW461" s="151"/>
      <c r="KX461" s="149"/>
      <c r="KY461" s="149"/>
      <c r="KZ461" s="149"/>
      <c r="LA461" s="149"/>
      <c r="LB461" s="149"/>
      <c r="LC461" s="154"/>
      <c r="LD461" s="151"/>
      <c r="LE461" s="152"/>
      <c r="LF461" s="157"/>
      <c r="LG461" s="158"/>
      <c r="LH461" s="151"/>
      <c r="LI461" s="149"/>
      <c r="LJ461" s="147"/>
      <c r="LK461" s="147"/>
      <c r="LL461" s="147"/>
      <c r="LM461" s="159"/>
      <c r="LN461" s="153"/>
      <c r="LO461" s="149"/>
      <c r="LP461" s="149"/>
      <c r="LQ461" s="149"/>
      <c r="LR461" s="154"/>
      <c r="LS461" s="151"/>
      <c r="LT461" s="149"/>
      <c r="LU461" s="149"/>
      <c r="LV461" s="149"/>
      <c r="LW461" s="149"/>
      <c r="LX461" s="149"/>
      <c r="LY461" s="149"/>
      <c r="LZ461" s="149"/>
      <c r="MA461" s="155"/>
      <c r="MB461" s="153"/>
      <c r="MC461" s="149"/>
      <c r="MD461" s="149"/>
      <c r="ME461" s="149"/>
      <c r="MF461" s="149"/>
      <c r="MG461" s="149"/>
      <c r="MH461" s="149"/>
      <c r="MI461" s="149"/>
      <c r="MJ461" s="149"/>
      <c r="MK461" s="149"/>
      <c r="ML461" s="149"/>
      <c r="MM461" s="149"/>
      <c r="MN461" s="156"/>
      <c r="MO461" s="156"/>
      <c r="MP461" s="154"/>
      <c r="MQ461" s="151"/>
      <c r="MR461" s="149"/>
      <c r="MS461" s="149"/>
      <c r="MT461" s="149"/>
      <c r="MU461" s="149"/>
      <c r="MV461" s="156"/>
      <c r="MW461" s="149"/>
      <c r="MX461" s="149"/>
      <c r="MY461" s="149"/>
      <c r="MZ461" s="149"/>
      <c r="NA461" s="149"/>
      <c r="NB461" s="149"/>
      <c r="NC461" s="149"/>
      <c r="ND461" s="154"/>
      <c r="NE461" s="154"/>
      <c r="NF461" s="154"/>
      <c r="NG461" s="154"/>
      <c r="NH461" s="151"/>
      <c r="NI461" s="149"/>
      <c r="NJ461" s="149"/>
      <c r="NK461" s="149"/>
      <c r="NL461" s="149"/>
      <c r="NM461" s="149"/>
      <c r="NN461" s="94"/>
      <c r="NO461" s="151"/>
      <c r="NP461" s="160"/>
      <c r="NQ461" s="198" t="s">
        <v>1656</v>
      </c>
      <c r="NR461" s="145" t="s">
        <v>1658</v>
      </c>
      <c r="NS461" s="145"/>
      <c r="NT461" s="145"/>
      <c r="NU461" s="145" t="s">
        <v>908</v>
      </c>
      <c r="NV461" s="186" t="s">
        <v>908</v>
      </c>
      <c r="NW461" s="185" t="s">
        <v>908</v>
      </c>
      <c r="NX461" s="165" t="s">
        <v>908</v>
      </c>
      <c r="NY461" s="179" t="s">
        <v>908</v>
      </c>
      <c r="NZ461" s="165" t="s">
        <v>908</v>
      </c>
      <c r="OA461" s="166"/>
      <c r="OB461" s="166"/>
      <c r="OC461" s="166"/>
      <c r="OD461" s="139"/>
      <c r="OE461" s="140"/>
      <c r="OF461" s="141"/>
      <c r="OG461" s="140"/>
      <c r="OH461" s="114"/>
      <c r="OI461" s="115"/>
      <c r="OJ461" s="115"/>
      <c r="OK461" s="115"/>
      <c r="OL461" s="115"/>
      <c r="OM461" s="115"/>
      <c r="ON461" s="115"/>
      <c r="OO461" s="115"/>
      <c r="OP461" s="115"/>
      <c r="OQ461" s="121"/>
      <c r="OR461" s="114"/>
      <c r="OS461" s="115"/>
      <c r="OT461" s="115"/>
      <c r="OU461" s="115"/>
      <c r="OV461" s="115"/>
      <c r="OW461" s="115"/>
      <c r="OX461" s="115"/>
      <c r="OY461" s="116"/>
      <c r="OZ461" s="115"/>
      <c r="PA461" s="117"/>
      <c r="PB461" s="118"/>
      <c r="PC461" s="115"/>
      <c r="PD461" s="115"/>
      <c r="PE461" s="115"/>
      <c r="PF461" s="115"/>
      <c r="PG461" s="119"/>
      <c r="PH461" s="118"/>
      <c r="PI461" s="115"/>
      <c r="PJ461" s="115"/>
      <c r="PK461" s="115"/>
      <c r="PL461" s="115"/>
      <c r="PM461" s="119"/>
      <c r="PN461" s="118"/>
      <c r="PO461" s="115"/>
      <c r="PP461" s="115"/>
      <c r="PQ461" s="115"/>
      <c r="PR461" s="115"/>
      <c r="PS461" s="119"/>
      <c r="PT461" s="120"/>
      <c r="PU461" s="115"/>
      <c r="PV461" s="115"/>
      <c r="PW461" s="115"/>
      <c r="PX461" s="115"/>
      <c r="PY461" s="115"/>
      <c r="PZ461" s="115"/>
      <c r="QA461" s="116"/>
      <c r="QB461" s="115"/>
      <c r="QC461" s="121"/>
      <c r="QD461" s="120"/>
      <c r="QE461" s="115"/>
      <c r="QF461" s="115"/>
      <c r="QG461" s="115"/>
      <c r="QH461" s="115"/>
      <c r="QI461" s="115"/>
      <c r="QJ461" s="115"/>
      <c r="QK461" s="116"/>
      <c r="QL461" s="115"/>
      <c r="QM461" s="121"/>
      <c r="QN461" s="114"/>
      <c r="QO461" s="115"/>
      <c r="QP461" s="115"/>
      <c r="QQ461" s="115"/>
      <c r="QR461" s="115"/>
      <c r="QS461" s="115"/>
      <c r="QT461" s="114"/>
      <c r="QU461" s="115"/>
      <c r="QV461" s="115"/>
      <c r="QW461" s="115"/>
      <c r="QX461" s="115"/>
      <c r="QY461" s="115"/>
      <c r="QZ461" s="114"/>
      <c r="RA461" s="115"/>
      <c r="RB461" s="115"/>
      <c r="RC461" s="115"/>
      <c r="RD461" s="115"/>
      <c r="RE461" s="115"/>
      <c r="RF461" s="122"/>
      <c r="RG461" s="115"/>
      <c r="RH461" s="115"/>
      <c r="RI461" s="115"/>
      <c r="RJ461" s="115"/>
      <c r="RK461" s="115"/>
      <c r="RL461" s="115"/>
      <c r="RM461" s="115"/>
      <c r="RN461" s="115"/>
      <c r="RO461" s="115"/>
      <c r="RP461" s="119"/>
      <c r="RQ461" s="118"/>
      <c r="RR461" s="115"/>
      <c r="RS461" s="119"/>
      <c r="RT461" s="118"/>
      <c r="RU461" s="119"/>
      <c r="RV461" s="118"/>
      <c r="RW461" s="115"/>
      <c r="RX461" s="119"/>
      <c r="RY461" s="118"/>
      <c r="RZ461" s="115"/>
      <c r="SA461" s="117"/>
      <c r="SB461" s="118"/>
      <c r="SC461" s="115"/>
      <c r="SD461" s="115"/>
      <c r="SE461" s="115"/>
      <c r="SF461" s="115"/>
      <c r="SG461" s="115"/>
      <c r="SH461" s="115"/>
      <c r="SI461" s="115"/>
      <c r="SJ461" s="115"/>
      <c r="SK461" s="115"/>
      <c r="SL461" s="115"/>
      <c r="SM461" s="121"/>
      <c r="SN461" s="115"/>
      <c r="SO461" s="115"/>
      <c r="SP461" s="115"/>
      <c r="SQ461" s="115"/>
      <c r="SR461" s="115"/>
      <c r="SS461" s="121"/>
      <c r="ST461" s="118"/>
      <c r="SU461" s="115"/>
      <c r="SV461" s="115"/>
      <c r="SW461" s="115"/>
      <c r="SX461" s="115"/>
      <c r="SY461" s="115"/>
      <c r="SZ461" s="115"/>
      <c r="TA461" s="115"/>
      <c r="TB461" s="115"/>
      <c r="TC461" s="115"/>
      <c r="TD461" s="115"/>
      <c r="TE461" s="117"/>
      <c r="TF461" s="118"/>
      <c r="TG461" s="115"/>
      <c r="TH461" s="115"/>
      <c r="TI461" s="115"/>
      <c r="TJ461" s="115"/>
      <c r="TK461" s="115"/>
      <c r="TL461" s="117"/>
      <c r="TM461" s="118"/>
      <c r="TN461" s="115"/>
      <c r="TO461" s="115"/>
      <c r="TP461" s="115"/>
      <c r="TQ461" s="115"/>
      <c r="TR461" s="115"/>
      <c r="TS461" s="119"/>
      <c r="TT461" s="120"/>
      <c r="TU461" s="115"/>
      <c r="TV461" s="115"/>
      <c r="TW461" s="115"/>
      <c r="TX461" s="115"/>
      <c r="TY461" s="115"/>
      <c r="TZ461" s="121"/>
      <c r="UA461" s="167"/>
      <c r="UB461" s="7" t="s">
        <v>1</v>
      </c>
    </row>
    <row r="462" spans="1:548" x14ac:dyDescent="0.15">
      <c r="A462" s="183">
        <v>454</v>
      </c>
      <c r="B462" s="200" t="s">
        <v>1658</v>
      </c>
      <c r="C462" s="143"/>
      <c r="D462" s="143"/>
      <c r="E462" s="161" t="s">
        <v>1013</v>
      </c>
      <c r="F462" s="65" t="s">
        <v>908</v>
      </c>
      <c r="G462" s="65" t="s">
        <v>908</v>
      </c>
      <c r="H462" s="144" t="s">
        <v>1014</v>
      </c>
      <c r="I462" s="66" t="s">
        <v>521</v>
      </c>
      <c r="J462" s="67" t="s">
        <v>521</v>
      </c>
      <c r="K462" s="67" t="s">
        <v>521</v>
      </c>
      <c r="L462" s="67" t="s">
        <v>521</v>
      </c>
      <c r="M462" s="67" t="s">
        <v>521</v>
      </c>
      <c r="N462" s="67" t="s">
        <v>521</v>
      </c>
      <c r="O462" s="67" t="s">
        <v>521</v>
      </c>
      <c r="P462" s="67" t="s">
        <v>521</v>
      </c>
      <c r="Q462" s="67" t="s">
        <v>521</v>
      </c>
      <c r="R462" s="68" t="s">
        <v>521</v>
      </c>
      <c r="S462" s="69" t="s">
        <v>521</v>
      </c>
      <c r="T462" s="67" t="s">
        <v>521</v>
      </c>
      <c r="U462" s="67" t="s">
        <v>521</v>
      </c>
      <c r="V462" s="67" t="s">
        <v>521</v>
      </c>
      <c r="W462" s="67" t="s">
        <v>521</v>
      </c>
      <c r="X462" s="67" t="s">
        <v>521</v>
      </c>
      <c r="Y462" s="67" t="s">
        <v>521</v>
      </c>
      <c r="Z462" s="67" t="s">
        <v>521</v>
      </c>
      <c r="AA462" s="67" t="s">
        <v>521</v>
      </c>
      <c r="AB462" s="68" t="s">
        <v>521</v>
      </c>
      <c r="AC462" s="69" t="s">
        <v>521</v>
      </c>
      <c r="AD462" s="67" t="s">
        <v>521</v>
      </c>
      <c r="AE462" s="67" t="s">
        <v>521</v>
      </c>
      <c r="AF462" s="67" t="s">
        <v>521</v>
      </c>
      <c r="AG462" s="67" t="s">
        <v>521</v>
      </c>
      <c r="AH462" s="67" t="s">
        <v>521</v>
      </c>
      <c r="AI462" s="67" t="s">
        <v>521</v>
      </c>
      <c r="AJ462" s="67" t="s">
        <v>521</v>
      </c>
      <c r="AK462" s="67" t="s">
        <v>521</v>
      </c>
      <c r="AL462" s="68" t="s">
        <v>521</v>
      </c>
      <c r="AM462" s="69" t="s">
        <v>521</v>
      </c>
      <c r="AN462" s="67" t="s">
        <v>521</v>
      </c>
      <c r="AO462" s="67" t="s">
        <v>521</v>
      </c>
      <c r="AP462" s="67" t="s">
        <v>521</v>
      </c>
      <c r="AQ462" s="67" t="s">
        <v>521</v>
      </c>
      <c r="AR462" s="67" t="s">
        <v>521</v>
      </c>
      <c r="AS462" s="67" t="s">
        <v>521</v>
      </c>
      <c r="AT462" s="67" t="s">
        <v>521</v>
      </c>
      <c r="AU462" s="67" t="s">
        <v>521</v>
      </c>
      <c r="AV462" s="68" t="s">
        <v>521</v>
      </c>
      <c r="AW462" s="69" t="s">
        <v>521</v>
      </c>
      <c r="AX462" s="67" t="s">
        <v>521</v>
      </c>
      <c r="AY462" s="67" t="s">
        <v>521</v>
      </c>
      <c r="AZ462" s="67" t="s">
        <v>521</v>
      </c>
      <c r="BA462" s="67" t="s">
        <v>521</v>
      </c>
      <c r="BB462" s="67" t="s">
        <v>521</v>
      </c>
      <c r="BC462" s="67" t="s">
        <v>521</v>
      </c>
      <c r="BD462" s="67" t="s">
        <v>521</v>
      </c>
      <c r="BE462" s="67" t="s">
        <v>521</v>
      </c>
      <c r="BF462" s="68" t="s">
        <v>521</v>
      </c>
      <c r="BG462" s="69" t="s">
        <v>521</v>
      </c>
      <c r="BH462" s="67" t="s">
        <v>521</v>
      </c>
      <c r="BI462" s="67" t="s">
        <v>521</v>
      </c>
      <c r="BJ462" s="67" t="s">
        <v>521</v>
      </c>
      <c r="BK462" s="67" t="s">
        <v>521</v>
      </c>
      <c r="BL462" s="67" t="s">
        <v>521</v>
      </c>
      <c r="BM462" s="67" t="s">
        <v>521</v>
      </c>
      <c r="BN462" s="67" t="s">
        <v>521</v>
      </c>
      <c r="BO462" s="67" t="s">
        <v>521</v>
      </c>
      <c r="BP462" s="68" t="s">
        <v>521</v>
      </c>
      <c r="BQ462" s="70" t="s">
        <v>521</v>
      </c>
      <c r="BR462" s="67" t="s">
        <v>521</v>
      </c>
      <c r="BS462" s="67" t="s">
        <v>521</v>
      </c>
      <c r="BT462" s="67" t="s">
        <v>521</v>
      </c>
      <c r="BU462" s="67" t="s">
        <v>521</v>
      </c>
      <c r="BV462" s="67" t="s">
        <v>521</v>
      </c>
      <c r="BW462" s="67" t="s">
        <v>521</v>
      </c>
      <c r="BX462" s="67" t="s">
        <v>521</v>
      </c>
      <c r="BY462" s="67" t="s">
        <v>521</v>
      </c>
      <c r="BZ462" s="68" t="s">
        <v>521</v>
      </c>
      <c r="CA462" s="69" t="s">
        <v>521</v>
      </c>
      <c r="CB462" s="67" t="s">
        <v>521</v>
      </c>
      <c r="CC462" s="67" t="s">
        <v>521</v>
      </c>
      <c r="CD462" s="67" t="s">
        <v>521</v>
      </c>
      <c r="CE462" s="67" t="s">
        <v>521</v>
      </c>
      <c r="CF462" s="67" t="s">
        <v>521</v>
      </c>
      <c r="CG462" s="67" t="s">
        <v>521</v>
      </c>
      <c r="CH462" s="67" t="s">
        <v>521</v>
      </c>
      <c r="CI462" s="67" t="s">
        <v>521</v>
      </c>
      <c r="CJ462" s="68" t="s">
        <v>521</v>
      </c>
      <c r="CK462" s="69" t="s">
        <v>521</v>
      </c>
      <c r="CL462" s="67" t="s">
        <v>521</v>
      </c>
      <c r="CM462" s="67" t="s">
        <v>521</v>
      </c>
      <c r="CN462" s="67" t="s">
        <v>521</v>
      </c>
      <c r="CO462" s="67" t="s">
        <v>521</v>
      </c>
      <c r="CP462" s="67" t="s">
        <v>521</v>
      </c>
      <c r="CQ462" s="67" t="s">
        <v>521</v>
      </c>
      <c r="CR462" s="67" t="s">
        <v>521</v>
      </c>
      <c r="CS462" s="67" t="s">
        <v>521</v>
      </c>
      <c r="CT462" s="68" t="s">
        <v>521</v>
      </c>
      <c r="CU462" s="69" t="s">
        <v>521</v>
      </c>
      <c r="CV462" s="67" t="s">
        <v>521</v>
      </c>
      <c r="CW462" s="67" t="s">
        <v>521</v>
      </c>
      <c r="CX462" s="67" t="s">
        <v>521</v>
      </c>
      <c r="CY462" s="67" t="s">
        <v>521</v>
      </c>
      <c r="CZ462" s="67" t="s">
        <v>521</v>
      </c>
      <c r="DA462" s="67" t="s">
        <v>521</v>
      </c>
      <c r="DB462" s="67" t="s">
        <v>521</v>
      </c>
      <c r="DC462" s="67" t="s">
        <v>521</v>
      </c>
      <c r="DD462" s="68" t="s">
        <v>521</v>
      </c>
      <c r="DE462" s="69" t="s">
        <v>521</v>
      </c>
      <c r="DF462" s="71" t="s">
        <v>521</v>
      </c>
      <c r="DG462" s="67" t="s">
        <v>521</v>
      </c>
      <c r="DH462" s="67" t="s">
        <v>521</v>
      </c>
      <c r="DI462" s="67" t="s">
        <v>521</v>
      </c>
      <c r="DJ462" s="67" t="s">
        <v>521</v>
      </c>
      <c r="DK462" s="67" t="s">
        <v>521</v>
      </c>
      <c r="DL462" s="67" t="s">
        <v>521</v>
      </c>
      <c r="DM462" s="67" t="s">
        <v>521</v>
      </c>
      <c r="DN462" s="68" t="s">
        <v>521</v>
      </c>
      <c r="DO462" s="70" t="s">
        <v>521</v>
      </c>
      <c r="DP462" s="71" t="s">
        <v>521</v>
      </c>
      <c r="DQ462" s="67" t="s">
        <v>521</v>
      </c>
      <c r="DR462" s="67" t="s">
        <v>521</v>
      </c>
      <c r="DS462" s="67" t="s">
        <v>521</v>
      </c>
      <c r="DT462" s="67" t="s">
        <v>521</v>
      </c>
      <c r="DU462" s="67" t="s">
        <v>521</v>
      </c>
      <c r="DV462" s="67" t="s">
        <v>521</v>
      </c>
      <c r="DW462" s="67" t="s">
        <v>521</v>
      </c>
      <c r="DX462" s="72" t="s">
        <v>521</v>
      </c>
      <c r="DY462" s="146"/>
      <c r="DZ462" s="147"/>
      <c r="EA462" s="147"/>
      <c r="EB462" s="147"/>
      <c r="EC462" s="158"/>
      <c r="ED462" s="168"/>
      <c r="EE462" s="147"/>
      <c r="EF462" s="147"/>
      <c r="EG462" s="147"/>
      <c r="EH462" s="176"/>
      <c r="EI462" s="146"/>
      <c r="EJ462" s="147"/>
      <c r="EK462" s="147"/>
      <c r="EL462" s="147"/>
      <c r="EM462" s="158"/>
      <c r="EN462" s="168"/>
      <c r="EO462" s="147"/>
      <c r="EP462" s="147"/>
      <c r="EQ462" s="147"/>
      <c r="ER462" s="170"/>
      <c r="ES462" s="128" t="s">
        <v>908</v>
      </c>
      <c r="ET462" s="82"/>
      <c r="EU462" s="83"/>
      <c r="EV462" s="146"/>
      <c r="EW462" s="147"/>
      <c r="EX462" s="147"/>
      <c r="EY462" s="147"/>
      <c r="EZ462" s="147"/>
      <c r="FA462" s="147"/>
      <c r="FB462" s="147"/>
      <c r="FC462" s="147"/>
      <c r="FD462" s="147"/>
      <c r="FE462" s="170"/>
      <c r="FF462" s="73"/>
      <c r="FG462" s="74"/>
      <c r="FH462" s="74"/>
      <c r="FI462" s="74"/>
      <c r="FJ462" s="74"/>
      <c r="FK462" s="74"/>
      <c r="FL462" s="74"/>
      <c r="FM462" s="74"/>
      <c r="FN462" s="74"/>
      <c r="FO462" s="84"/>
      <c r="FP462" s="73"/>
      <c r="FQ462" s="74"/>
      <c r="FR462" s="74"/>
      <c r="FS462" s="74"/>
      <c r="FT462" s="74"/>
      <c r="FU462" s="74"/>
      <c r="FV462" s="74"/>
      <c r="FW462" s="74"/>
      <c r="FX462" s="74"/>
      <c r="FY462" s="84"/>
      <c r="FZ462" s="73"/>
      <c r="GA462" s="74"/>
      <c r="GB462" s="74"/>
      <c r="GC462" s="74"/>
      <c r="GD462" s="74"/>
      <c r="GE462" s="74"/>
      <c r="GF462" s="74"/>
      <c r="GG462" s="74"/>
      <c r="GH462" s="74"/>
      <c r="GI462" s="84"/>
      <c r="GJ462" s="73"/>
      <c r="GK462" s="74"/>
      <c r="GL462" s="74"/>
      <c r="GM462" s="74"/>
      <c r="GN462" s="74"/>
      <c r="GO462" s="74"/>
      <c r="GP462" s="74"/>
      <c r="GQ462" s="74"/>
      <c r="GR462" s="74"/>
      <c r="GS462" s="84"/>
      <c r="GT462" s="73"/>
      <c r="GU462" s="74"/>
      <c r="GV462" s="74"/>
      <c r="GW462" s="74"/>
      <c r="GX462" s="74"/>
      <c r="GY462" s="74"/>
      <c r="GZ462" s="74"/>
      <c r="HA462" s="74"/>
      <c r="HB462" s="74"/>
      <c r="HC462" s="84"/>
      <c r="HD462" s="73"/>
      <c r="HE462" s="74"/>
      <c r="HF462" s="74"/>
      <c r="HG462" s="74"/>
      <c r="HH462" s="74"/>
      <c r="HI462" s="74"/>
      <c r="HJ462" s="74"/>
      <c r="HK462" s="74"/>
      <c r="HL462" s="74"/>
      <c r="HM462" s="84"/>
      <c r="HN462" s="73"/>
      <c r="HO462" s="74"/>
      <c r="HP462" s="74"/>
      <c r="HQ462" s="74"/>
      <c r="HR462" s="74"/>
      <c r="HS462" s="74"/>
      <c r="HT462" s="74"/>
      <c r="HU462" s="74"/>
      <c r="HV462" s="74"/>
      <c r="HW462" s="84"/>
      <c r="HX462" s="73"/>
      <c r="HY462" s="74"/>
      <c r="HZ462" s="74"/>
      <c r="IA462" s="74"/>
      <c r="IB462" s="74"/>
      <c r="IC462" s="74"/>
      <c r="ID462" s="74"/>
      <c r="IE462" s="74"/>
      <c r="IF462" s="74"/>
      <c r="IG462" s="84"/>
      <c r="IH462" s="148"/>
      <c r="II462" s="149"/>
      <c r="IJ462" s="149"/>
      <c r="IK462" s="149"/>
      <c r="IL462" s="149"/>
      <c r="IM462" s="150"/>
      <c r="IN462" s="151"/>
      <c r="IO462" s="152"/>
      <c r="IP462" s="153"/>
      <c r="IQ462" s="149"/>
      <c r="IR462" s="149"/>
      <c r="IS462" s="149"/>
      <c r="IT462" s="149"/>
      <c r="IU462" s="149"/>
      <c r="IV462" s="149"/>
      <c r="IW462" s="154"/>
      <c r="IX462" s="151"/>
      <c r="IY462" s="149"/>
      <c r="IZ462" s="149"/>
      <c r="JA462" s="149"/>
      <c r="JB462" s="149"/>
      <c r="JC462" s="149"/>
      <c r="JD462" s="149"/>
      <c r="JE462" s="155"/>
      <c r="JF462" s="153"/>
      <c r="JG462" s="149"/>
      <c r="JH462" s="149"/>
      <c r="JI462" s="149"/>
      <c r="JJ462" s="149"/>
      <c r="JK462" s="149"/>
      <c r="JL462" s="149"/>
      <c r="JM462" s="154"/>
      <c r="JN462" s="151"/>
      <c r="JO462" s="149"/>
      <c r="JP462" s="149"/>
      <c r="JQ462" s="149"/>
      <c r="JR462" s="149"/>
      <c r="JS462" s="149"/>
      <c r="JT462" s="149"/>
      <c r="JU462" s="149"/>
      <c r="JV462" s="149"/>
      <c r="JW462" s="149"/>
      <c r="JX462" s="149"/>
      <c r="JY462" s="149"/>
      <c r="JZ462" s="155"/>
      <c r="KA462" s="151"/>
      <c r="KB462" s="149"/>
      <c r="KC462" s="149"/>
      <c r="KD462" s="149"/>
      <c r="KE462" s="155"/>
      <c r="KF462" s="153"/>
      <c r="KG462" s="149"/>
      <c r="KH462" s="149"/>
      <c r="KI462" s="149"/>
      <c r="KJ462" s="149"/>
      <c r="KK462" s="156"/>
      <c r="KL462" s="149"/>
      <c r="KM462" s="149"/>
      <c r="KN462" s="149"/>
      <c r="KO462" s="149"/>
      <c r="KP462" s="149"/>
      <c r="KQ462" s="149"/>
      <c r="KR462" s="149"/>
      <c r="KS462" s="154"/>
      <c r="KT462" s="154"/>
      <c r="KU462" s="154"/>
      <c r="KV462" s="154"/>
      <c r="KW462" s="151"/>
      <c r="KX462" s="149"/>
      <c r="KY462" s="149"/>
      <c r="KZ462" s="149"/>
      <c r="LA462" s="149"/>
      <c r="LB462" s="149"/>
      <c r="LC462" s="154"/>
      <c r="LD462" s="151"/>
      <c r="LE462" s="152"/>
      <c r="LF462" s="157"/>
      <c r="LG462" s="158"/>
      <c r="LH462" s="151"/>
      <c r="LI462" s="149"/>
      <c r="LJ462" s="147"/>
      <c r="LK462" s="147"/>
      <c r="LL462" s="147"/>
      <c r="LM462" s="159"/>
      <c r="LN462" s="153"/>
      <c r="LO462" s="149"/>
      <c r="LP462" s="149"/>
      <c r="LQ462" s="149"/>
      <c r="LR462" s="154"/>
      <c r="LS462" s="151"/>
      <c r="LT462" s="149"/>
      <c r="LU462" s="149"/>
      <c r="LV462" s="149"/>
      <c r="LW462" s="149"/>
      <c r="LX462" s="149"/>
      <c r="LY462" s="149"/>
      <c r="LZ462" s="149"/>
      <c r="MA462" s="155"/>
      <c r="MB462" s="153"/>
      <c r="MC462" s="149"/>
      <c r="MD462" s="149"/>
      <c r="ME462" s="149"/>
      <c r="MF462" s="149"/>
      <c r="MG462" s="149"/>
      <c r="MH462" s="149"/>
      <c r="MI462" s="149"/>
      <c r="MJ462" s="149"/>
      <c r="MK462" s="149"/>
      <c r="ML462" s="149"/>
      <c r="MM462" s="149"/>
      <c r="MN462" s="156"/>
      <c r="MO462" s="156"/>
      <c r="MP462" s="154"/>
      <c r="MQ462" s="151"/>
      <c r="MR462" s="149"/>
      <c r="MS462" s="149"/>
      <c r="MT462" s="149"/>
      <c r="MU462" s="149"/>
      <c r="MV462" s="156"/>
      <c r="MW462" s="149"/>
      <c r="MX462" s="149"/>
      <c r="MY462" s="149"/>
      <c r="MZ462" s="149"/>
      <c r="NA462" s="149"/>
      <c r="NB462" s="149"/>
      <c r="NC462" s="149"/>
      <c r="ND462" s="154"/>
      <c r="NE462" s="154"/>
      <c r="NF462" s="154"/>
      <c r="NG462" s="154"/>
      <c r="NH462" s="151"/>
      <c r="NI462" s="149"/>
      <c r="NJ462" s="149"/>
      <c r="NK462" s="149"/>
      <c r="NL462" s="149"/>
      <c r="NM462" s="149"/>
      <c r="NN462" s="94"/>
      <c r="NO462" s="151"/>
      <c r="NP462" s="160"/>
      <c r="NQ462" s="198" t="s">
        <v>1657</v>
      </c>
      <c r="NR462" s="198" t="s">
        <v>1659</v>
      </c>
      <c r="NS462" s="145"/>
      <c r="NT462" s="145"/>
      <c r="NU462" s="145" t="s">
        <v>908</v>
      </c>
      <c r="NV462" s="186" t="s">
        <v>908</v>
      </c>
      <c r="NW462" s="185" t="s">
        <v>908</v>
      </c>
      <c r="NX462" s="165" t="s">
        <v>908</v>
      </c>
      <c r="NY462" s="179" t="s">
        <v>908</v>
      </c>
      <c r="NZ462" s="165" t="s">
        <v>908</v>
      </c>
      <c r="OA462" s="166"/>
      <c r="OB462" s="166"/>
      <c r="OC462" s="166"/>
      <c r="OD462" s="139"/>
      <c r="OE462" s="140"/>
      <c r="OF462" s="141"/>
      <c r="OG462" s="140"/>
      <c r="OH462" s="114"/>
      <c r="OI462" s="115"/>
      <c r="OJ462" s="115"/>
      <c r="OK462" s="115"/>
      <c r="OL462" s="115"/>
      <c r="OM462" s="115"/>
      <c r="ON462" s="115"/>
      <c r="OO462" s="115"/>
      <c r="OP462" s="115"/>
      <c r="OQ462" s="121"/>
      <c r="OR462" s="114"/>
      <c r="OS462" s="115"/>
      <c r="OT462" s="115"/>
      <c r="OU462" s="115"/>
      <c r="OV462" s="115"/>
      <c r="OW462" s="115"/>
      <c r="OX462" s="115"/>
      <c r="OY462" s="116"/>
      <c r="OZ462" s="115"/>
      <c r="PA462" s="117"/>
      <c r="PB462" s="118"/>
      <c r="PC462" s="115"/>
      <c r="PD462" s="115"/>
      <c r="PE462" s="115"/>
      <c r="PF462" s="115"/>
      <c r="PG462" s="119"/>
      <c r="PH462" s="118"/>
      <c r="PI462" s="115"/>
      <c r="PJ462" s="115"/>
      <c r="PK462" s="115"/>
      <c r="PL462" s="115"/>
      <c r="PM462" s="119"/>
      <c r="PN462" s="118"/>
      <c r="PO462" s="115"/>
      <c r="PP462" s="115"/>
      <c r="PQ462" s="115"/>
      <c r="PR462" s="115"/>
      <c r="PS462" s="119"/>
      <c r="PT462" s="120"/>
      <c r="PU462" s="115"/>
      <c r="PV462" s="115"/>
      <c r="PW462" s="115"/>
      <c r="PX462" s="115"/>
      <c r="PY462" s="115"/>
      <c r="PZ462" s="115"/>
      <c r="QA462" s="116"/>
      <c r="QB462" s="115"/>
      <c r="QC462" s="121"/>
      <c r="QD462" s="120"/>
      <c r="QE462" s="115"/>
      <c r="QF462" s="115"/>
      <c r="QG462" s="115"/>
      <c r="QH462" s="115"/>
      <c r="QI462" s="115"/>
      <c r="QJ462" s="115"/>
      <c r="QK462" s="116"/>
      <c r="QL462" s="115"/>
      <c r="QM462" s="121"/>
      <c r="QN462" s="114"/>
      <c r="QO462" s="115"/>
      <c r="QP462" s="115"/>
      <c r="QQ462" s="115"/>
      <c r="QR462" s="115"/>
      <c r="QS462" s="115"/>
      <c r="QT462" s="114"/>
      <c r="QU462" s="115"/>
      <c r="QV462" s="115"/>
      <c r="QW462" s="115"/>
      <c r="QX462" s="115"/>
      <c r="QY462" s="115"/>
      <c r="QZ462" s="114"/>
      <c r="RA462" s="115"/>
      <c r="RB462" s="115"/>
      <c r="RC462" s="115"/>
      <c r="RD462" s="115"/>
      <c r="RE462" s="115"/>
      <c r="RF462" s="122"/>
      <c r="RG462" s="115"/>
      <c r="RH462" s="115"/>
      <c r="RI462" s="115"/>
      <c r="RJ462" s="115"/>
      <c r="RK462" s="115"/>
      <c r="RL462" s="115"/>
      <c r="RM462" s="115"/>
      <c r="RN462" s="115"/>
      <c r="RO462" s="115"/>
      <c r="RP462" s="119"/>
      <c r="RQ462" s="118"/>
      <c r="RR462" s="115"/>
      <c r="RS462" s="119"/>
      <c r="RT462" s="118"/>
      <c r="RU462" s="119"/>
      <c r="RV462" s="118"/>
      <c r="RW462" s="115"/>
      <c r="RX462" s="119"/>
      <c r="RY462" s="118"/>
      <c r="RZ462" s="115"/>
      <c r="SA462" s="117"/>
      <c r="SB462" s="118"/>
      <c r="SC462" s="115"/>
      <c r="SD462" s="115"/>
      <c r="SE462" s="115"/>
      <c r="SF462" s="115"/>
      <c r="SG462" s="115"/>
      <c r="SH462" s="115"/>
      <c r="SI462" s="115"/>
      <c r="SJ462" s="115"/>
      <c r="SK462" s="115"/>
      <c r="SL462" s="115"/>
      <c r="SM462" s="121"/>
      <c r="SN462" s="115"/>
      <c r="SO462" s="115"/>
      <c r="SP462" s="115"/>
      <c r="SQ462" s="115"/>
      <c r="SR462" s="115"/>
      <c r="SS462" s="121"/>
      <c r="ST462" s="118"/>
      <c r="SU462" s="115"/>
      <c r="SV462" s="115"/>
      <c r="SW462" s="115"/>
      <c r="SX462" s="115"/>
      <c r="SY462" s="115"/>
      <c r="SZ462" s="115"/>
      <c r="TA462" s="115"/>
      <c r="TB462" s="115"/>
      <c r="TC462" s="115"/>
      <c r="TD462" s="115"/>
      <c r="TE462" s="117"/>
      <c r="TF462" s="118"/>
      <c r="TG462" s="115"/>
      <c r="TH462" s="115"/>
      <c r="TI462" s="115"/>
      <c r="TJ462" s="115"/>
      <c r="TK462" s="115"/>
      <c r="TL462" s="117"/>
      <c r="TM462" s="118"/>
      <c r="TN462" s="115"/>
      <c r="TO462" s="115"/>
      <c r="TP462" s="115"/>
      <c r="TQ462" s="115"/>
      <c r="TR462" s="115"/>
      <c r="TS462" s="119"/>
      <c r="TT462" s="120"/>
      <c r="TU462" s="115"/>
      <c r="TV462" s="115"/>
      <c r="TW462" s="115"/>
      <c r="TX462" s="115"/>
      <c r="TY462" s="115"/>
      <c r="TZ462" s="121"/>
      <c r="UA462" s="167"/>
      <c r="UB462" s="7" t="s">
        <v>1</v>
      </c>
    </row>
    <row r="463" spans="1:548" x14ac:dyDescent="0.15">
      <c r="A463" s="62">
        <v>455</v>
      </c>
      <c r="B463" s="184" t="s">
        <v>1659</v>
      </c>
      <c r="C463" s="143"/>
      <c r="D463" s="143"/>
      <c r="E463" s="64" t="s">
        <v>518</v>
      </c>
      <c r="F463" s="65">
        <v>129</v>
      </c>
      <c r="G463" s="65" t="s">
        <v>576</v>
      </c>
      <c r="H463" s="144"/>
      <c r="I463" s="66" t="s">
        <v>521</v>
      </c>
      <c r="J463" s="67" t="s">
        <v>521</v>
      </c>
      <c r="K463" s="67" t="s">
        <v>521</v>
      </c>
      <c r="L463" s="67" t="s">
        <v>521</v>
      </c>
      <c r="M463" s="67" t="s">
        <v>521</v>
      </c>
      <c r="N463" s="67" t="s">
        <v>521</v>
      </c>
      <c r="O463" s="67" t="s">
        <v>521</v>
      </c>
      <c r="P463" s="67" t="s">
        <v>521</v>
      </c>
      <c r="Q463" s="67" t="s">
        <v>521</v>
      </c>
      <c r="R463" s="68" t="s">
        <v>521</v>
      </c>
      <c r="S463" s="69" t="s">
        <v>521</v>
      </c>
      <c r="T463" s="67" t="s">
        <v>521</v>
      </c>
      <c r="U463" s="67" t="s">
        <v>521</v>
      </c>
      <c r="V463" s="67" t="s">
        <v>521</v>
      </c>
      <c r="W463" s="67" t="s">
        <v>521</v>
      </c>
      <c r="X463" s="67" t="s">
        <v>521</v>
      </c>
      <c r="Y463" s="67" t="s">
        <v>521</v>
      </c>
      <c r="Z463" s="67" t="s">
        <v>521</v>
      </c>
      <c r="AA463" s="67" t="s">
        <v>521</v>
      </c>
      <c r="AB463" s="68" t="s">
        <v>521</v>
      </c>
      <c r="AC463" s="69" t="s">
        <v>521</v>
      </c>
      <c r="AD463" s="67" t="s">
        <v>521</v>
      </c>
      <c r="AE463" s="67" t="s">
        <v>521</v>
      </c>
      <c r="AF463" s="67" t="s">
        <v>521</v>
      </c>
      <c r="AG463" s="67" t="s">
        <v>521</v>
      </c>
      <c r="AH463" s="67" t="s">
        <v>521</v>
      </c>
      <c r="AI463" s="67" t="s">
        <v>521</v>
      </c>
      <c r="AJ463" s="67" t="s">
        <v>521</v>
      </c>
      <c r="AK463" s="67" t="s">
        <v>521</v>
      </c>
      <c r="AL463" s="68" t="s">
        <v>521</v>
      </c>
      <c r="AM463" s="69" t="s">
        <v>521</v>
      </c>
      <c r="AN463" s="67" t="s">
        <v>521</v>
      </c>
      <c r="AO463" s="67" t="s">
        <v>521</v>
      </c>
      <c r="AP463" s="67" t="s">
        <v>521</v>
      </c>
      <c r="AQ463" s="67" t="s">
        <v>521</v>
      </c>
      <c r="AR463" s="67" t="s">
        <v>521</v>
      </c>
      <c r="AS463" s="67" t="s">
        <v>521</v>
      </c>
      <c r="AT463" s="67" t="s">
        <v>521</v>
      </c>
      <c r="AU463" s="67" t="s">
        <v>521</v>
      </c>
      <c r="AV463" s="68" t="s">
        <v>521</v>
      </c>
      <c r="AW463" s="69" t="s">
        <v>521</v>
      </c>
      <c r="AX463" s="67" t="s">
        <v>521</v>
      </c>
      <c r="AY463" s="67" t="s">
        <v>521</v>
      </c>
      <c r="AZ463" s="67" t="s">
        <v>521</v>
      </c>
      <c r="BA463" s="67" t="s">
        <v>521</v>
      </c>
      <c r="BB463" s="67" t="s">
        <v>521</v>
      </c>
      <c r="BC463" s="67" t="s">
        <v>521</v>
      </c>
      <c r="BD463" s="67" t="s">
        <v>521</v>
      </c>
      <c r="BE463" s="67" t="s">
        <v>521</v>
      </c>
      <c r="BF463" s="68" t="s">
        <v>521</v>
      </c>
      <c r="BG463" s="69" t="s">
        <v>521</v>
      </c>
      <c r="BH463" s="67" t="s">
        <v>521</v>
      </c>
      <c r="BI463" s="67" t="s">
        <v>521</v>
      </c>
      <c r="BJ463" s="67" t="s">
        <v>521</v>
      </c>
      <c r="BK463" s="67" t="s">
        <v>521</v>
      </c>
      <c r="BL463" s="67" t="s">
        <v>521</v>
      </c>
      <c r="BM463" s="67" t="s">
        <v>521</v>
      </c>
      <c r="BN463" s="67" t="s">
        <v>521</v>
      </c>
      <c r="BO463" s="67" t="s">
        <v>521</v>
      </c>
      <c r="BP463" s="68" t="s">
        <v>521</v>
      </c>
      <c r="BQ463" s="70" t="s">
        <v>521</v>
      </c>
      <c r="BR463" s="67" t="s">
        <v>521</v>
      </c>
      <c r="BS463" s="67" t="s">
        <v>521</v>
      </c>
      <c r="BT463" s="67" t="s">
        <v>521</v>
      </c>
      <c r="BU463" s="67" t="s">
        <v>521</v>
      </c>
      <c r="BV463" s="67" t="s">
        <v>521</v>
      </c>
      <c r="BW463" s="67" t="s">
        <v>521</v>
      </c>
      <c r="BX463" s="67" t="s">
        <v>521</v>
      </c>
      <c r="BY463" s="67" t="s">
        <v>521</v>
      </c>
      <c r="BZ463" s="68" t="s">
        <v>521</v>
      </c>
      <c r="CA463" s="69" t="s">
        <v>521</v>
      </c>
      <c r="CB463" s="67" t="s">
        <v>521</v>
      </c>
      <c r="CC463" s="67" t="s">
        <v>521</v>
      </c>
      <c r="CD463" s="67" t="s">
        <v>521</v>
      </c>
      <c r="CE463" s="67" t="s">
        <v>521</v>
      </c>
      <c r="CF463" s="67" t="s">
        <v>521</v>
      </c>
      <c r="CG463" s="67" t="s">
        <v>521</v>
      </c>
      <c r="CH463" s="67" t="s">
        <v>521</v>
      </c>
      <c r="CI463" s="67" t="s">
        <v>521</v>
      </c>
      <c r="CJ463" s="68" t="s">
        <v>521</v>
      </c>
      <c r="CK463" s="69" t="s">
        <v>521</v>
      </c>
      <c r="CL463" s="67" t="s">
        <v>521</v>
      </c>
      <c r="CM463" s="67" t="s">
        <v>521</v>
      </c>
      <c r="CN463" s="67" t="s">
        <v>521</v>
      </c>
      <c r="CO463" s="67" t="s">
        <v>521</v>
      </c>
      <c r="CP463" s="67" t="s">
        <v>521</v>
      </c>
      <c r="CQ463" s="67" t="s">
        <v>521</v>
      </c>
      <c r="CR463" s="67" t="s">
        <v>521</v>
      </c>
      <c r="CS463" s="67" t="s">
        <v>521</v>
      </c>
      <c r="CT463" s="68" t="s">
        <v>521</v>
      </c>
      <c r="CU463" s="69" t="s">
        <v>521</v>
      </c>
      <c r="CV463" s="67" t="s">
        <v>521</v>
      </c>
      <c r="CW463" s="67" t="s">
        <v>521</v>
      </c>
      <c r="CX463" s="67" t="s">
        <v>521</v>
      </c>
      <c r="CY463" s="67" t="s">
        <v>521</v>
      </c>
      <c r="CZ463" s="67" t="s">
        <v>521</v>
      </c>
      <c r="DA463" s="67" t="s">
        <v>521</v>
      </c>
      <c r="DB463" s="67" t="s">
        <v>521</v>
      </c>
      <c r="DC463" s="67" t="s">
        <v>521</v>
      </c>
      <c r="DD463" s="68" t="s">
        <v>521</v>
      </c>
      <c r="DE463" s="69" t="s">
        <v>521</v>
      </c>
      <c r="DF463" s="71" t="s">
        <v>521</v>
      </c>
      <c r="DG463" s="67" t="s">
        <v>521</v>
      </c>
      <c r="DH463" s="67" t="s">
        <v>521</v>
      </c>
      <c r="DI463" s="67" t="s">
        <v>521</v>
      </c>
      <c r="DJ463" s="67" t="s">
        <v>521</v>
      </c>
      <c r="DK463" s="67" t="s">
        <v>521</v>
      </c>
      <c r="DL463" s="67" t="s">
        <v>521</v>
      </c>
      <c r="DM463" s="67" t="s">
        <v>521</v>
      </c>
      <c r="DN463" s="68" t="s">
        <v>521</v>
      </c>
      <c r="DO463" s="70" t="s">
        <v>521</v>
      </c>
      <c r="DP463" s="71" t="s">
        <v>521</v>
      </c>
      <c r="DQ463" s="67" t="s">
        <v>521</v>
      </c>
      <c r="DR463" s="67" t="s">
        <v>521</v>
      </c>
      <c r="DS463" s="67" t="s">
        <v>521</v>
      </c>
      <c r="DT463" s="67" t="s">
        <v>521</v>
      </c>
      <c r="DU463" s="67" t="s">
        <v>521</v>
      </c>
      <c r="DV463" s="67" t="s">
        <v>521</v>
      </c>
      <c r="DW463" s="67" t="s">
        <v>520</v>
      </c>
      <c r="DX463" s="72" t="s">
        <v>520</v>
      </c>
      <c r="DY463" s="73" t="s">
        <v>522</v>
      </c>
      <c r="DZ463" s="74">
        <v>2</v>
      </c>
      <c r="EA463" s="74">
        <v>3</v>
      </c>
      <c r="EB463" s="74">
        <v>3</v>
      </c>
      <c r="EC463" s="75">
        <v>4</v>
      </c>
      <c r="ED463" s="76" t="s">
        <v>522</v>
      </c>
      <c r="EE463" s="74">
        <f>DZ463</f>
        <v>2</v>
      </c>
      <c r="EF463" s="74">
        <f>DZ463*EA463</f>
        <v>6</v>
      </c>
      <c r="EG463" s="74">
        <f>DZ463*EA463*EB463</f>
        <v>18</v>
      </c>
      <c r="EH463" s="77">
        <f>DZ463*EA463*EB463*EC463</f>
        <v>72</v>
      </c>
      <c r="EI463" s="73">
        <v>1000</v>
      </c>
      <c r="EJ463" s="74">
        <v>1500</v>
      </c>
      <c r="EK463" s="74">
        <v>3000</v>
      </c>
      <c r="EL463" s="190">
        <v>5000</v>
      </c>
      <c r="EM463" s="191">
        <v>15000</v>
      </c>
      <c r="EN463" s="78">
        <v>1</v>
      </c>
      <c r="EO463" s="79">
        <f>(EJ463/EE463)/EI463</f>
        <v>0.75</v>
      </c>
      <c r="EP463" s="79">
        <f>(EK463/EF463)/EI463</f>
        <v>0.5</v>
      </c>
      <c r="EQ463" s="79">
        <f>(EL463/EG463)/EI463</f>
        <v>0.27777777777777779</v>
      </c>
      <c r="ER463" s="80">
        <f>(EM463/EH463)/EI463</f>
        <v>0.20833333333333334</v>
      </c>
      <c r="ES463" s="128" t="s">
        <v>534</v>
      </c>
      <c r="ET463" s="82"/>
      <c r="EU463" s="83">
        <v>4</v>
      </c>
      <c r="EV463" s="146">
        <v>143</v>
      </c>
      <c r="EW463" s="147">
        <v>69</v>
      </c>
      <c r="EX463" s="147">
        <v>101</v>
      </c>
      <c r="EY463" s="147">
        <v>80</v>
      </c>
      <c r="EZ463" s="147">
        <v>18</v>
      </c>
      <c r="FA463" s="147">
        <v>18</v>
      </c>
      <c r="FB463" s="147">
        <v>69</v>
      </c>
      <c r="FC463" s="147">
        <v>60</v>
      </c>
      <c r="FD463" s="74">
        <f>EX463+EZ463</f>
        <v>119</v>
      </c>
      <c r="FE463" s="84">
        <f>EX463+FC463</f>
        <v>161</v>
      </c>
      <c r="FF463" s="73">
        <f>RANK(EV463,$EV$9:$EV$497,0)</f>
        <v>10</v>
      </c>
      <c r="FG463" s="74">
        <f>RANK(EW463,$EW$9:$EW$497,0)</f>
        <v>86</v>
      </c>
      <c r="FH463" s="74">
        <f>RANK(EX463,$EX$9:$EX$497,0)</f>
        <v>12</v>
      </c>
      <c r="FI463" s="74">
        <f>RANK(EY463,$EY$9:$EY$497,0)</f>
        <v>24</v>
      </c>
      <c r="FJ463" s="74">
        <f>RANK(EZ463,$EZ$9:$EZ$497,0)</f>
        <v>219</v>
      </c>
      <c r="FK463" s="74">
        <f>RANK(FA463,$FA$9:$FA$497,0)</f>
        <v>207</v>
      </c>
      <c r="FL463" s="74">
        <f>RANK(FB463,$FB$9:$FB$497,0)</f>
        <v>87</v>
      </c>
      <c r="FM463" s="74">
        <f>RANK(FC463,$FC$9:$FC$497,0)</f>
        <v>126</v>
      </c>
      <c r="FN463" s="74">
        <f>RANK(FD463,$FD$9:$FD$497,0)</f>
        <v>25</v>
      </c>
      <c r="FO463" s="84">
        <f>RANK(FE463,$FE$9:$FE$497,0)</f>
        <v>45</v>
      </c>
      <c r="FP463" s="73">
        <f>COUNTIFS($EV$9:$EV$497,"&gt;"&amp;EV463,$ES$9:$ES$497,ES463)+1</f>
        <v>2</v>
      </c>
      <c r="FQ463" s="74">
        <f>COUNTIFS($EW$9:$EW$497,"&gt;"&amp;EW463,$ES$9:$ES$497,ES463)+1</f>
        <v>1</v>
      </c>
      <c r="FR463" s="74">
        <f>COUNTIFS($EX$9:$EX$497,"&gt;"&amp;EX463,$ES$9:$ES$497,ES463)+1</f>
        <v>8</v>
      </c>
      <c r="FS463" s="74">
        <f>COUNTIFS($EY$9:$EY$497,"&gt;"&amp;EY463,$ES$9:$ES$497,ES463)+1</f>
        <v>1</v>
      </c>
      <c r="FT463" s="74">
        <f>COUNTIFS($EZ$9:$EZ$497,"&gt;"&amp;EZ463,$ES$9:$ES$497,ES463)+1</f>
        <v>3</v>
      </c>
      <c r="FU463" s="74">
        <f>COUNTIFS($FA$9:$FA$497,"&gt;"&amp;FA463,$ES$9:$ES$497,ES463)+1</f>
        <v>3</v>
      </c>
      <c r="FV463" s="74">
        <f>COUNTIFS($FB$9:$FB$497,"&gt;"&amp;FB463,$ES$9:$ES$497,ES463)+1</f>
        <v>23</v>
      </c>
      <c r="FW463" s="74">
        <f>COUNTIFS($FC$9:$FC$497,"&gt;"&amp;FC463,$ES$9:$ES$497,ES463)+1</f>
        <v>37</v>
      </c>
      <c r="FX463" s="74">
        <f>COUNTIFS($FD$9:$FD$497,"&gt;"&amp;FD463,$ES$9:$ES$497,ES463)+1</f>
        <v>5</v>
      </c>
      <c r="FY463" s="84">
        <f>COUNTIFS($FE$9:$FE$497,"&gt;"&amp;FE463,$ES$9:$ES$497,ES463)+1</f>
        <v>21</v>
      </c>
      <c r="FZ463" s="85">
        <f t="shared" ref="FZ463:GI463" si="1190">ROUND(EV463/$F463,2)</f>
        <v>1.1100000000000001</v>
      </c>
      <c r="GA463" s="86">
        <f t="shared" si="1190"/>
        <v>0.53</v>
      </c>
      <c r="GB463" s="86">
        <f t="shared" si="1190"/>
        <v>0.78</v>
      </c>
      <c r="GC463" s="86">
        <f t="shared" si="1190"/>
        <v>0.62</v>
      </c>
      <c r="GD463" s="86">
        <f t="shared" si="1190"/>
        <v>0.14000000000000001</v>
      </c>
      <c r="GE463" s="86">
        <f t="shared" si="1190"/>
        <v>0.14000000000000001</v>
      </c>
      <c r="GF463" s="86">
        <f t="shared" si="1190"/>
        <v>0.53</v>
      </c>
      <c r="GG463" s="86">
        <f t="shared" si="1190"/>
        <v>0.47</v>
      </c>
      <c r="GH463" s="86">
        <f t="shared" si="1190"/>
        <v>0.92</v>
      </c>
      <c r="GI463" s="87">
        <f t="shared" si="1190"/>
        <v>1.25</v>
      </c>
      <c r="GJ463" s="85">
        <f t="shared" ref="GJ463:GS463" si="1191">ROUND(((FZ463-AVERAGE(FZ$9:FZ$497))/STDEVP(FZ$9:FZ$497)*10+50),2)</f>
        <v>55.58</v>
      </c>
      <c r="GK463" s="86">
        <f t="shared" si="1191"/>
        <v>45.21</v>
      </c>
      <c r="GL463" s="86">
        <f t="shared" si="1191"/>
        <v>57.41</v>
      </c>
      <c r="GM463" s="86">
        <f t="shared" si="1191"/>
        <v>54.71</v>
      </c>
      <c r="GN463" s="86">
        <f t="shared" si="1191"/>
        <v>41.36</v>
      </c>
      <c r="GO463" s="86">
        <f t="shared" si="1191"/>
        <v>42.44</v>
      </c>
      <c r="GP463" s="86">
        <f t="shared" si="1191"/>
        <v>46.7</v>
      </c>
      <c r="GQ463" s="86">
        <f t="shared" si="1191"/>
        <v>44.96</v>
      </c>
      <c r="GR463" s="86">
        <f t="shared" si="1191"/>
        <v>48</v>
      </c>
      <c r="GS463" s="87">
        <f t="shared" si="1191"/>
        <v>50.76</v>
      </c>
      <c r="GT463" s="73">
        <f>RANK(GJ463,$GJ$9:$GJ$497,0)</f>
        <v>123</v>
      </c>
      <c r="GU463" s="74">
        <f>RANK(GK463,$GK$9:$GK$497,0)</f>
        <v>260</v>
      </c>
      <c r="GV463" s="74">
        <f>RANK(GL463,$GL$9:$GL$497,0)</f>
        <v>100</v>
      </c>
      <c r="GW463" s="74">
        <f>RANK(GM463,$GM$9:$GM$497,0)</f>
        <v>104</v>
      </c>
      <c r="GX463" s="74">
        <f>RANK(GN463,$GN$9:$GN$497,0)</f>
        <v>381</v>
      </c>
      <c r="GY463" s="74">
        <f>RANK(GO463,$GO$9:$GO$497,0)</f>
        <v>362</v>
      </c>
      <c r="GZ463" s="74">
        <f>RANK(GP463,$GP$9:$GP$497,0)</f>
        <v>256</v>
      </c>
      <c r="HA463" s="74">
        <f>RANK(GQ463,$GQ$9:$GQ$497,0)</f>
        <v>286</v>
      </c>
      <c r="HB463" s="74">
        <f>RANK(GR463,$GR$9:$GR$497,0)</f>
        <v>217</v>
      </c>
      <c r="HC463" s="84">
        <f>RANK(GS463,$GS$9:$GS$497,0)</f>
        <v>166</v>
      </c>
      <c r="HD463" s="85">
        <f>ROUND(AVERAGEIF($ES$9:$ES$497,$ES463,$FZ$9:$FZ$497),2)</f>
        <v>0.95</v>
      </c>
      <c r="HE463" s="86">
        <f>ROUND(AVERAGEIF($ES$9:$ES$497,$ES463,$GA$9:$GA$497),2)</f>
        <v>0.38</v>
      </c>
      <c r="HF463" s="86">
        <f>ROUND(AVERAGEIF($ES$9:$ES$497,$ES463,$GB$9:$GB$497),2)</f>
        <v>0.82</v>
      </c>
      <c r="HG463" s="86">
        <f>ROUND(AVERAGEIF($ES$9:$ES$497,$ES463,$GC$9:$GC$497),2)</f>
        <v>0.44</v>
      </c>
      <c r="HH463" s="86">
        <f>ROUND(AVERAGEIF($ES$9:$ES$497,$ES463,$GD$9:$GD$497),2)</f>
        <v>0.15</v>
      </c>
      <c r="HI463" s="86">
        <f>ROUND(AVERAGEIF($ES$9:$ES$497,$ES463,$GE$9:$GE$497),2)</f>
        <v>0.14000000000000001</v>
      </c>
      <c r="HJ463" s="86">
        <f>ROUND(AVERAGEIF($ES$9:$ES$497,$ES463,$GF$9:$GF$497),2)</f>
        <v>0.74</v>
      </c>
      <c r="HK463" s="86">
        <f>ROUND(AVERAGEIF($ES$9:$ES$497,$ES463,$GG$9:$GG$497),2)</f>
        <v>0.85</v>
      </c>
      <c r="HL463" s="86">
        <f>ROUND(AVERAGEIF($ES$9:$ES$497,$ES463,$GH$9:$GH$497),2)</f>
        <v>0.97</v>
      </c>
      <c r="HM463" s="87">
        <f>ROUND(AVERAGEIF($ES$9:$ES$497,$ES463,$GI$9:$GI$497),2)</f>
        <v>1.67</v>
      </c>
      <c r="HN463" s="88">
        <f t="shared" ref="HN463:HW463" si="1192">FZ463-HD463</f>
        <v>0.16000000000000014</v>
      </c>
      <c r="HO463" s="89">
        <f t="shared" si="1192"/>
        <v>0.15000000000000002</v>
      </c>
      <c r="HP463" s="89">
        <f t="shared" si="1192"/>
        <v>-3.9999999999999925E-2</v>
      </c>
      <c r="HQ463" s="89">
        <f t="shared" si="1192"/>
        <v>0.18</v>
      </c>
      <c r="HR463" s="89">
        <f t="shared" si="1192"/>
        <v>-9.9999999999999811E-3</v>
      </c>
      <c r="HS463" s="89">
        <f t="shared" si="1192"/>
        <v>0</v>
      </c>
      <c r="HT463" s="89">
        <f t="shared" si="1192"/>
        <v>-0.20999999999999996</v>
      </c>
      <c r="HU463" s="89">
        <f t="shared" si="1192"/>
        <v>-0.38</v>
      </c>
      <c r="HV463" s="89">
        <f t="shared" si="1192"/>
        <v>-4.9999999999999933E-2</v>
      </c>
      <c r="HW463" s="90">
        <f t="shared" si="1192"/>
        <v>-0.41999999999999993</v>
      </c>
      <c r="HX463" s="73">
        <f>COUNTIFS($FZ$9:$FZ$497,"&gt;"&amp;FZ463,$ES$9:$ES$497,$ES463)+1</f>
        <v>20</v>
      </c>
      <c r="HY463" s="74">
        <f>COUNTIFS($GA$9:$GA$497,"&gt;"&amp;GA463,$ES$9:$ES$497,$ES463)+1</f>
        <v>8</v>
      </c>
      <c r="HZ463" s="74">
        <f>COUNTIFS($GB$9:$GB$497,"&gt;"&amp;GB463,$ES$9:$ES$497,$ES463)+1</f>
        <v>46</v>
      </c>
      <c r="IA463" s="74">
        <f>COUNTIFS($GC$9:$GC$497,"&gt;"&amp;GC463,$ES$9:$ES$497,$ES463)+1</f>
        <v>3</v>
      </c>
      <c r="IB463" s="74">
        <f>COUNTIFS($GD$9:$GD$497,"&gt;"&amp;GD463,$ES$9:$ES$497,$ES463)+1</f>
        <v>32</v>
      </c>
      <c r="IC463" s="74">
        <f>COUNTIFS($GE$9:$GE$497,"&gt;"&amp;GE463,$ES$9:$ES$497,$ES463)+1</f>
        <v>32</v>
      </c>
      <c r="ID463" s="74">
        <f>COUNTIFS($GF$9:$GF$497,"&gt;"&amp;GF463,$ES$9:$ES$497,$ES463)+1</f>
        <v>77</v>
      </c>
      <c r="IE463" s="74">
        <f>COUNTIFS($GG$9:$GG$497,"&gt;"&amp;GG463,$ES$9:$ES$497,$ES463)+1</f>
        <v>78</v>
      </c>
      <c r="IF463" s="74">
        <f>COUNTIFS($GH$9:$GH$497,"&gt;"&amp;GH463,$ES$9:$ES$497,$ES463)+1</f>
        <v>44</v>
      </c>
      <c r="IG463" s="84">
        <f>COUNTIFS($GI$9:$GI$497,"&gt;"&amp;GI463,$ES$9:$ES$497,$ES463)+1</f>
        <v>71</v>
      </c>
      <c r="IH463" s="148"/>
      <c r="II463" s="149"/>
      <c r="IJ463" s="149">
        <v>0.1</v>
      </c>
      <c r="IK463" s="149"/>
      <c r="IL463" s="149"/>
      <c r="IM463" s="150"/>
      <c r="IN463" s="151">
        <v>0.05</v>
      </c>
      <c r="IO463" s="152"/>
      <c r="IP463" s="153"/>
      <c r="IQ463" s="149"/>
      <c r="IR463" s="149"/>
      <c r="IS463" s="149"/>
      <c r="IT463" s="149"/>
      <c r="IU463" s="149"/>
      <c r="IV463" s="149"/>
      <c r="IW463" s="154"/>
      <c r="IX463" s="151"/>
      <c r="IY463" s="149"/>
      <c r="IZ463" s="149"/>
      <c r="JA463" s="149"/>
      <c r="JB463" s="149"/>
      <c r="JC463" s="149"/>
      <c r="JD463" s="149"/>
      <c r="JE463" s="155"/>
      <c r="JF463" s="153"/>
      <c r="JG463" s="149"/>
      <c r="JH463" s="149"/>
      <c r="JI463" s="149"/>
      <c r="JJ463" s="149"/>
      <c r="JK463" s="149"/>
      <c r="JL463" s="149"/>
      <c r="JM463" s="154"/>
      <c r="JN463" s="151"/>
      <c r="JO463" s="149"/>
      <c r="JP463" s="149"/>
      <c r="JQ463" s="149"/>
      <c r="JR463" s="149"/>
      <c r="JS463" s="149"/>
      <c r="JT463" s="149"/>
      <c r="JU463" s="149"/>
      <c r="JV463" s="149"/>
      <c r="JW463" s="149"/>
      <c r="JX463" s="149"/>
      <c r="JY463" s="149"/>
      <c r="JZ463" s="155"/>
      <c r="KA463" s="151"/>
      <c r="KB463" s="149"/>
      <c r="KC463" s="149"/>
      <c r="KD463" s="149"/>
      <c r="KE463" s="155"/>
      <c r="KF463" s="153"/>
      <c r="KG463" s="149"/>
      <c r="KH463" s="149"/>
      <c r="KI463" s="149"/>
      <c r="KJ463" s="149"/>
      <c r="KK463" s="156"/>
      <c r="KL463" s="149"/>
      <c r="KM463" s="149"/>
      <c r="KN463" s="149"/>
      <c r="KO463" s="149"/>
      <c r="KP463" s="149"/>
      <c r="KQ463" s="149"/>
      <c r="KR463" s="149"/>
      <c r="KS463" s="154"/>
      <c r="KT463" s="154"/>
      <c r="KU463" s="154"/>
      <c r="KV463" s="154"/>
      <c r="KW463" s="151"/>
      <c r="KX463" s="149"/>
      <c r="KY463" s="149"/>
      <c r="KZ463" s="149"/>
      <c r="LA463" s="149"/>
      <c r="LB463" s="149"/>
      <c r="LC463" s="154"/>
      <c r="LD463" s="151"/>
      <c r="LE463" s="152"/>
      <c r="LF463" s="157"/>
      <c r="LG463" s="158"/>
      <c r="LH463" s="151"/>
      <c r="LI463" s="149"/>
      <c r="LJ463" s="147"/>
      <c r="LK463" s="147"/>
      <c r="LL463" s="147"/>
      <c r="LM463" s="159"/>
      <c r="LN463" s="153"/>
      <c r="LO463" s="149"/>
      <c r="LP463" s="149"/>
      <c r="LQ463" s="149"/>
      <c r="LR463" s="154"/>
      <c r="LS463" s="151"/>
      <c r="LT463" s="149"/>
      <c r="LU463" s="149"/>
      <c r="LV463" s="149"/>
      <c r="LW463" s="149"/>
      <c r="LX463" s="149"/>
      <c r="LY463" s="149"/>
      <c r="LZ463" s="149"/>
      <c r="MA463" s="155"/>
      <c r="MB463" s="153"/>
      <c r="MC463" s="149"/>
      <c r="MD463" s="149"/>
      <c r="ME463" s="149"/>
      <c r="MF463" s="149"/>
      <c r="MG463" s="149"/>
      <c r="MH463" s="149"/>
      <c r="MI463" s="149"/>
      <c r="MJ463" s="149"/>
      <c r="MK463" s="149"/>
      <c r="ML463" s="149"/>
      <c r="MM463" s="149"/>
      <c r="MN463" s="156"/>
      <c r="MO463" s="156"/>
      <c r="MP463" s="154"/>
      <c r="MQ463" s="151"/>
      <c r="MR463" s="149"/>
      <c r="MS463" s="149"/>
      <c r="MT463" s="149"/>
      <c r="MU463" s="149"/>
      <c r="MV463" s="156"/>
      <c r="MW463" s="149"/>
      <c r="MX463" s="149"/>
      <c r="MY463" s="149"/>
      <c r="MZ463" s="149">
        <v>0.1</v>
      </c>
      <c r="NA463" s="149"/>
      <c r="NB463" s="149"/>
      <c r="NC463" s="149"/>
      <c r="ND463" s="154"/>
      <c r="NE463" s="154"/>
      <c r="NF463" s="154"/>
      <c r="NG463" s="154"/>
      <c r="NH463" s="151"/>
      <c r="NI463" s="149"/>
      <c r="NJ463" s="149">
        <v>0.1</v>
      </c>
      <c r="NK463" s="149"/>
      <c r="NL463" s="149"/>
      <c r="NM463" s="149"/>
      <c r="NN463" s="94"/>
      <c r="NO463" s="151"/>
      <c r="NP463" s="160"/>
      <c r="NQ463" s="145" t="s">
        <v>1658</v>
      </c>
      <c r="NR463" s="196" t="s">
        <v>1660</v>
      </c>
      <c r="NS463" s="199"/>
      <c r="NT463" s="199"/>
      <c r="NU463" s="145" t="s">
        <v>2042</v>
      </c>
      <c r="NV463" s="171">
        <v>44658</v>
      </c>
      <c r="NW463" s="145" t="s">
        <v>2044</v>
      </c>
      <c r="NX463" s="165" t="s">
        <v>2037</v>
      </c>
      <c r="NY463" s="138" t="s">
        <v>1400</v>
      </c>
      <c r="NZ463" s="165" t="s">
        <v>2134</v>
      </c>
      <c r="OA463" s="166" t="s">
        <v>2135</v>
      </c>
      <c r="OB463" s="166" t="s">
        <v>2136</v>
      </c>
      <c r="OC463" s="166" t="s">
        <v>2137</v>
      </c>
      <c r="OD463" s="110">
        <f>EH463</f>
        <v>72</v>
      </c>
      <c r="OE463" s="109">
        <v>3</v>
      </c>
      <c r="OF463" s="110">
        <f>IF(ISERROR(ROUND(MAX(EI463/1,EJ463/EE463,EK463/EF463,EL463/EG463,EM463/EH463),0)),"0",ROUND(MAX(EI463/1,EJ463/EE463,EK463/EF463,EL463/EG463,EM463/EH463),0))</f>
        <v>1000</v>
      </c>
      <c r="OG463" s="109">
        <v>1</v>
      </c>
      <c r="OH463" s="111">
        <f t="shared" ref="OH463:OQ463" si="1193">ROUND(AVERAGEIF($ES$9:$ES$497,$ES463,EV$9:EV$497),0)</f>
        <v>70</v>
      </c>
      <c r="OI463" s="112">
        <f t="shared" si="1193"/>
        <v>29</v>
      </c>
      <c r="OJ463" s="112">
        <f t="shared" si="1193"/>
        <v>62</v>
      </c>
      <c r="OK463" s="112">
        <f t="shared" si="1193"/>
        <v>34</v>
      </c>
      <c r="OL463" s="112">
        <f t="shared" si="1193"/>
        <v>10</v>
      </c>
      <c r="OM463" s="112">
        <f t="shared" si="1193"/>
        <v>10</v>
      </c>
      <c r="ON463" s="112">
        <f t="shared" si="1193"/>
        <v>53</v>
      </c>
      <c r="OO463" s="112">
        <f t="shared" si="1193"/>
        <v>56</v>
      </c>
      <c r="OP463" s="112">
        <f t="shared" si="1193"/>
        <v>72</v>
      </c>
      <c r="OQ463" s="113">
        <f t="shared" si="1193"/>
        <v>118</v>
      </c>
      <c r="OR463" s="114">
        <f t="shared" ref="OR463:PA463" si="1194">ROUND(EV463/MAX(EV$9:EV$497)*100,0)</f>
        <v>80</v>
      </c>
      <c r="OS463" s="115">
        <f t="shared" si="1194"/>
        <v>54</v>
      </c>
      <c r="OT463" s="115">
        <f t="shared" si="1194"/>
        <v>84</v>
      </c>
      <c r="OU463" s="115">
        <f t="shared" si="1194"/>
        <v>54</v>
      </c>
      <c r="OV463" s="115">
        <f t="shared" si="1194"/>
        <v>14</v>
      </c>
      <c r="OW463" s="115">
        <f t="shared" si="1194"/>
        <v>16</v>
      </c>
      <c r="OX463" s="115">
        <f t="shared" si="1194"/>
        <v>51</v>
      </c>
      <c r="OY463" s="116">
        <f t="shared" si="1194"/>
        <v>41</v>
      </c>
      <c r="OZ463" s="115">
        <f t="shared" si="1194"/>
        <v>80</v>
      </c>
      <c r="PA463" s="117">
        <f t="shared" si="1194"/>
        <v>66</v>
      </c>
      <c r="PB463" s="118">
        <f>OT463*3 + (OR463+OS463+OX463)*2 + (OU463+OY463)</f>
        <v>717</v>
      </c>
      <c r="PC463" s="115">
        <f>OV463*3 + (OR463+OS463+OX463)*2 + (OU463+OY463)</f>
        <v>507</v>
      </c>
      <c r="PD463" s="115">
        <f>(OT463+OV463)*3 + (OR463+OS463+OX463)*2 + (OU463+OY463)</f>
        <v>759</v>
      </c>
      <c r="PE463" s="115">
        <f>(OT463+OY463)*3 + (OR463+OS463+OX463)*2 + (OU463)</f>
        <v>799</v>
      </c>
      <c r="PF463" s="115">
        <f>(OR463+OU463)*3 + (OS463+OW463)*2 + OX463</f>
        <v>593</v>
      </c>
      <c r="PG463" s="119">
        <f>OW463*3 + (OR463+OS463+OU463)*2 + OX463</f>
        <v>475</v>
      </c>
      <c r="PH463" s="118">
        <f t="shared" ref="PH463:PM463" si="1195">ROUND(PB463/MAX(PB$9:PB$497)*100,0)</f>
        <v>85</v>
      </c>
      <c r="PI463" s="115">
        <f t="shared" si="1195"/>
        <v>61</v>
      </c>
      <c r="PJ463" s="115">
        <f t="shared" si="1195"/>
        <v>81</v>
      </c>
      <c r="PK463" s="115">
        <f t="shared" si="1195"/>
        <v>80</v>
      </c>
      <c r="PL463" s="115">
        <f t="shared" si="1195"/>
        <v>84</v>
      </c>
      <c r="PM463" s="119">
        <f t="shared" si="1195"/>
        <v>69</v>
      </c>
      <c r="PN463" s="118">
        <f t="shared" ref="PN463:PS463" si="1196">RANK(PH463,PH$9:PH$497,0)</f>
        <v>13</v>
      </c>
      <c r="PO463" s="115">
        <f t="shared" si="1196"/>
        <v>61</v>
      </c>
      <c r="PP463" s="115">
        <f t="shared" si="1196"/>
        <v>18</v>
      </c>
      <c r="PQ463" s="115">
        <f t="shared" si="1196"/>
        <v>16</v>
      </c>
      <c r="PR463" s="115">
        <f t="shared" si="1196"/>
        <v>26</v>
      </c>
      <c r="PS463" s="119">
        <f t="shared" si="1196"/>
        <v>48</v>
      </c>
      <c r="PT463" s="120">
        <f t="shared" ref="PT463:QC463" si="1197">ROUND(FZ463/MAX(FZ$9:FZ$497)*100,0)</f>
        <v>61</v>
      </c>
      <c r="PU463" s="115">
        <f t="shared" si="1197"/>
        <v>30</v>
      </c>
      <c r="PV463" s="115">
        <f t="shared" si="1197"/>
        <v>57</v>
      </c>
      <c r="PW463" s="115">
        <f t="shared" si="1197"/>
        <v>49</v>
      </c>
      <c r="PX463" s="115">
        <f t="shared" si="1197"/>
        <v>8</v>
      </c>
      <c r="PY463" s="115">
        <f t="shared" si="1197"/>
        <v>8</v>
      </c>
      <c r="PZ463" s="115">
        <f t="shared" si="1197"/>
        <v>25</v>
      </c>
      <c r="QA463" s="116">
        <f t="shared" si="1197"/>
        <v>26</v>
      </c>
      <c r="QB463" s="115">
        <f t="shared" si="1197"/>
        <v>41</v>
      </c>
      <c r="QC463" s="121">
        <f t="shared" si="1197"/>
        <v>40</v>
      </c>
      <c r="QD463" s="120">
        <f t="shared" ref="QD463:QM463" si="1198">ROUND(AVERAGEIF($ES$9:$ES$497,$ES463,PT$9:PT$497),0)</f>
        <v>52</v>
      </c>
      <c r="QE463" s="120">
        <f t="shared" si="1198"/>
        <v>21</v>
      </c>
      <c r="QF463" s="120">
        <f t="shared" si="1198"/>
        <v>60</v>
      </c>
      <c r="QG463" s="120">
        <f t="shared" si="1198"/>
        <v>35</v>
      </c>
      <c r="QH463" s="120">
        <f t="shared" si="1198"/>
        <v>8</v>
      </c>
      <c r="QI463" s="120">
        <f t="shared" si="1198"/>
        <v>9</v>
      </c>
      <c r="QJ463" s="120">
        <f t="shared" si="1198"/>
        <v>35</v>
      </c>
      <c r="QK463" s="120">
        <f t="shared" si="1198"/>
        <v>46</v>
      </c>
      <c r="QL463" s="120">
        <f t="shared" si="1198"/>
        <v>43</v>
      </c>
      <c r="QM463" s="120">
        <f t="shared" si="1198"/>
        <v>53</v>
      </c>
      <c r="QN463" s="114">
        <f>PV463*4 + (PT463+PU463+PZ463)*2 + (PW463+QA463)</f>
        <v>535</v>
      </c>
      <c r="QO463" s="115">
        <f>PX463*4 + (PT463+PU463+PZ463)*2 + (PW463+QA463)</f>
        <v>339</v>
      </c>
      <c r="QP463" s="115">
        <f>(PV463+PX463)*4 + (PT463+PU463+PZ463)*2 + (PW463+QA463)</f>
        <v>567</v>
      </c>
      <c r="QQ463" s="115">
        <f>(PV463+QA463)*4 + (PT463+PU463+PZ463)*2 + (PW463)</f>
        <v>613</v>
      </c>
      <c r="QR463" s="115">
        <f>(PT463+PW463)*4 + (PU463+PY463)*2 + PZ463</f>
        <v>541</v>
      </c>
      <c r="QS463" s="119">
        <f>PY463*4 + (PT463+PU463+PW463)*2 + PZ463</f>
        <v>337</v>
      </c>
      <c r="QT463" s="114">
        <f t="shared" ref="QT463:QY463" si="1199">ROUND((QN463-MIN(QN$9:QN$497))/(MAX(QN$9:QN$497)-MIN(QN$9:QN$497))*100,0)</f>
        <v>48</v>
      </c>
      <c r="QU463" s="115">
        <f t="shared" si="1199"/>
        <v>19</v>
      </c>
      <c r="QV463" s="115">
        <f t="shared" si="1199"/>
        <v>31</v>
      </c>
      <c r="QW463" s="115">
        <f t="shared" si="1199"/>
        <v>41</v>
      </c>
      <c r="QX463" s="115">
        <f t="shared" si="1199"/>
        <v>52</v>
      </c>
      <c r="QY463" s="115">
        <f t="shared" si="1199"/>
        <v>33</v>
      </c>
      <c r="QZ463" s="114">
        <f t="shared" ref="QZ463:RE463" si="1200">RANK(QN463,QN$9:QN$497,0)</f>
        <v>123</v>
      </c>
      <c r="RA463" s="115">
        <f t="shared" si="1200"/>
        <v>292</v>
      </c>
      <c r="RB463" s="115">
        <f t="shared" si="1200"/>
        <v>191</v>
      </c>
      <c r="RC463" s="115">
        <f t="shared" si="1200"/>
        <v>156</v>
      </c>
      <c r="RD463" s="115">
        <f t="shared" si="1200"/>
        <v>164</v>
      </c>
      <c r="RE463" s="115">
        <f t="shared" si="1200"/>
        <v>267</v>
      </c>
      <c r="RF463" s="122"/>
      <c r="RG463" s="115">
        <f>($RH$3*(IH463+IJ463)*100*100/MAX(EX$9:EX$497)*$RO$3) +($RH$3*(II463+IJ463)*100*100/MAX(EX$9:EX$497)*$RO$4) + ($RH$3*IK463*100*100/MAX(EX$9:EX$497)*0.098)</f>
        <v>41.75</v>
      </c>
      <c r="RH463" s="115">
        <f>($RH$4*IL463*100*100/MAX(EZ$9:EZ$497))*$RQ$3</f>
        <v>0</v>
      </c>
      <c r="RI463" s="115">
        <f>($RH$3*IM463*100*100/MAX(EY$9:EY$497))*$RQ$4</f>
        <v>0</v>
      </c>
      <c r="RJ463" s="115">
        <f>($RH$3*IN463*100*100/MAX(EX$9:EX$497))</f>
        <v>20.833333333333332</v>
      </c>
      <c r="RK463" s="115">
        <f>($RH$4*IO463*100*100/MAX(EZ$9:EZ$497))*$RQ$3</f>
        <v>0</v>
      </c>
      <c r="RL463" s="115">
        <f>(($RL$4*IP463*100*((100/MAX(EX$9:EX$497)+100/MAX(EZ$9:EZ$497))/2))+($RL$4*IQ463*100*((100/MAX(EX$9:EX$497)+100/MAX(EZ$9:EZ$497))/2))+($RL$4*IR463*100*((100/MAX(EX$9:EX$497)+100/MAX(EZ$9:EZ$497))/2))+($RL$4*IS463*100*((100/MAX(EX$9:EX$497)+100/MAX(EZ$9:EZ$497))/2))+($RL$4*IT463*100*((100/MAX(EX$9:EX$497)+100/MAX(EZ$9:EZ$497))/2))+($RL$4*IU463*100*((100/MAX(EX$9:EX$497)+100/MAX(EZ$9:EZ$497))/2))+($RL$4*IV463*100*((100/MAX(EX$9:EX$497)+100/MAX(EZ$9:EZ$497))/2))+($RL$4*IW463*100*((100/MAX(EX$9:EX$497)+100/MAX(EZ$9:EZ$497))/2)))*$RS$3</f>
        <v>0</v>
      </c>
      <c r="RM463" s="115">
        <f>(($RH$3*IX463*100*100/MAX(EX$9:EX$497))+($RH$3*IY463*100*100/MAX(EX$9:EX$497))+($RH$3*IZ463*100*100/MAX(EX$9:EX$497))+($RH$3*JA463*100*100/MAX(EX$9:EX$497))+($RH$3*JB463*100*100/MAX(EX$9:EX$497))+($RH$3*JC463*100*100/MAX(EX$9:EX$497))+($RH$3*JD463*100*100/MAX(EX$9:EX$497))+($RH$3*JE463*100*100/MAX(EX$9:EX$497)))*$RS$4</f>
        <v>0</v>
      </c>
      <c r="RN463" s="115">
        <f>(($RH$4*JF463*100*100/MAX(EZ$9:EZ$497)) + ($RH$4*JG463*100*100/MAX(EZ$9:EZ$497)) + ($RH$4*JH463*100*100/MAX(EZ$9:EZ$497)) + ($RH$4*JI463*100*100/MAX(EZ$9:EZ$497)) + ($RH$4*JJ463*100*100/MAX(EZ$9:EZ$497)) + ($RH$4*JK463*100*100/MAX(EZ$9:EZ$497)) + ($RH$4*JL463*100*100/MAX(EZ$9:EZ$497)) + ($RH$4*JM463*100*100/MAX(EZ$9:EZ$497)))*$RU$3</f>
        <v>0</v>
      </c>
      <c r="RO463" s="115">
        <f>(($RL$4*JN463*100*((100/MAX(EX$9:EX$497)+100/MAX(EZ$9:EZ$497))/2))+($RL$4*JO463*100*((100/MAX(EX$9:EX$497)+100/MAX(EZ$9:EZ$497))/2))+($RL$4*JP463*100*((100/MAX(EX$9:EX$497)+100/MAX(EZ$9:EZ$497))/2))+($RL$4*JQ463*100*((100/MAX(EX$9:EX$497)+100/MAX(EZ$9:EZ$497))/2))+($RL$4*JR463*100*((100/MAX(EX$9:EX$497)+100/MAX(EZ$9:EZ$497))/2))+($RL$4*JS463*100*((100/MAX(EX$9:EX$497)+100/MAX(EZ$9:EZ$497))/2))+($RL$4*JT463*100*((100/MAX(EX$9:EX$497)+100/MAX(EZ$9:EZ$497))/2))+($RL$4*JU463*100*((100/MAX(EX$9:EX$497)+100/MAX(EZ$9:EZ$497))/2))+($RL$4*JV463*100*((100/MAX(EX$9:EX$497)+100/MAX(EZ$9:EZ$497))/2))+($RL$4*JW463*100*((100/MAX(EX$9:EX$497)+100/MAX(EZ$9:EZ$497))/2))+($RL$4*JX463*100*((100/MAX(EX$9:EX$497)+100/MAX(EZ$9:EZ$497))/2))+($RL$4*JY463*100*((100/MAX(EX$9:EX$497)+100/MAX(EZ$9:EZ$497))/2))+($RL$4*JZ463*100*((100/MAX(EX$9:EX$497)+100/MAX(EZ$9:EZ$497))/2)))*$RW$3/2</f>
        <v>0</v>
      </c>
      <c r="RP463" s="119">
        <f>($RJ$3*KA463*100*100/MAX(FA$9:FA$497)) + ($RJ$3*KB463*100*100/MAX(FA$9:FA$497)/2) + ($RJ$3*KC463*100*100/MAX(FA$9:FA$497)/2) + ($RJ$3*KD463*100*100/MAX(FA$9:FA$497)/4) + ($RJ$3*KE463*100*100/MAX(FA$9:FA$497)/4)</f>
        <v>0</v>
      </c>
      <c r="RQ463" s="118">
        <f>($RL$4*KF463*100*((100/MAX(EX$9:EX$497)+100/MAX(EZ$9:EZ$497)))) * ($RO$3/2) + (($RL$4*KG463*100*((100/MAX(EX$9:EX$497)+100/MAX(EZ$9:EZ$497))))+($RL$4*KH463*100*((100/MAX(EX$9:EX$497)+100/MAX(EZ$9:EZ$497))))+($RL$4*KI463*100*((100/MAX(EX$9:EX$497)+100/MAX(EZ$9:EZ$497))))+($RL$4*KJ463*100*((100/MAX(EX$9:EX$497)+100/MAX(EZ$9:EZ$497))))+($RL$4*KK463*100*((100/MAX(EX$9:EX$497)+100/MAX(EZ$9:EZ$497))))+($RL$4*KL463*100*((100/MAX(EX$9:EX$497)+100/MAX(EZ$9:EZ$497))))+($RL$4*KM463*100*((100/MAX(EX$9:EX$497)+100/MAX(EZ$9:EZ$497))))+($RL$4*KN463*100*((100/MAX(EX$9:EX$497)+100/MAX(EZ$9:EZ$497))))+($RL$4*KO463*100*((100/MAX(EX$9:EX$497)+100/MAX(EZ$9:EZ$497))))+($RL$4*KP463*100*((100/MAX(EX$9:EX$497)+100/MAX(EZ$9:EZ$497))))+($RL$4*KQ463*100*((100/MAX(EX$9:EX$497)+100/MAX(EZ$9:EZ$497))))+($RL$4*KR463*100*((100/MAX(EX$9:EX$497)+100/MAX(EZ$9:EZ$497))))+($RL$4*KS463*100*((100/MAX(EX$9:EX$497)+100/MAX(EZ$9:EZ$497))))+($RL$4*KV463*100*((100/MAX(EX$9:EX$497)+100/MAX(EZ$9:EZ$497))))) * (($RO$3+$RO$4)/6)</f>
        <v>0</v>
      </c>
      <c r="RR463" s="115">
        <f>(($RL$4*KW463*100*((100/MAX(EX$9:EX$497)+100/MAX(EZ$9:EZ$497))))) * ($RO$3/2) + (($RL$4*KX463*100*((100/MAX(EX$9:EX$497)+100/MAX(EZ$9:EZ$497))))+($RL$4*KY463*100*((100/MAX(EX$9:EX$497)+100/MAX(EZ$9:EZ$497))))+($RL$4*KZ463*100*((100/MAX(EX$9:EX$497)+100/MAX(EZ$9:EZ$497))))+($RL$4*LA463*100*((100/MAX(EX$9:EX$497)+100/MAX(EZ$9:EZ$497))))+($RL$4*LB463*100*((100/MAX(EX$9:EX$497)+100/MAX(EZ$9:EZ$497))))+($RL$4*LC463*100*((100/MAX(EX$9:EX$497)+100/MAX(EZ$9:EZ$497))))) * (($RO$3+$RO$4)/6)</f>
        <v>0</v>
      </c>
      <c r="RS463" s="119">
        <f>(($RL$4*LD463*100*((100/MAX(EX$9:EX$497)+100/MAX(EZ$9:EZ$497))))+($RL$4*LE463*100*((100/MAX(EX$9:EX$497)+100/MAX(EZ$9:EZ$497))))) * (($RO$3+$RO$4)/6)</f>
        <v>0</v>
      </c>
      <c r="RT463" s="118">
        <f>($RJ$4*LH463*100*(100/MAX(EV$9:EV$497)))+($RJ$4*LI463*100*(100/MAX(EV$9:EV$497)))</f>
        <v>0</v>
      </c>
      <c r="RU463" s="119">
        <f>($RJ$4*LJ463*(100/MAX(EV$9:EV$497)))/2 + ($RL$3*LK463*(100/MAX(EW$9:EW$497))) + ($RJ$4*LL463*(100/MAX(EV$9:EV$497)))/4 + ($RL$3*LM463*(100/MAX(EW$9:EW$497)))</f>
        <v>0</v>
      </c>
      <c r="RV463" s="118">
        <f>($RJ$4*LN463*100*100/MAX(EV$9:EV$497)/2)+($RJ$4*LO463*100*100/MAX(EV$9:EV$497)/2)+($RJ$4*LP463*100*100/MAX(EV$9:EV$497))+($RJ$4*LQ463*100*100/MAX(EV$9:EV$497))+($RJ$4*LR463*100*100/MAX(EV$9:EV$497))</f>
        <v>0</v>
      </c>
      <c r="RW463" s="115">
        <f>($RJ$4*LS463*100*100/MAX(EV$9:EV$497)) + (($RJ$4*LT463*100*100/MAX(EV$9:EV$497))+($RJ$4*LU463*100*100/MAX(EV$9:EV$497))+($RJ$4*LV463*100*100/MAX(EV$9:EV$497))+($RJ$4*LW463*100*100/MAX(EV$9:EV$497))+($RJ$4*LX463*100*100/MAX(EV$9:EV$497))+($RJ$4*LY463*100*100/MAX(EV$9:EV$497))+($RJ$4*LZ463*100*100/MAX(EV$9:EV$497))+($RJ$4*MA463*100*100/MAX(EV$9:EV$497)))/2</f>
        <v>0</v>
      </c>
      <c r="RX463" s="119">
        <f>($RJ$4*MB463*100*100/MAX(EV$9:EV$497))+($RJ$4*MC463*100*100/MAX(EV$9:EV$497))+($RJ$4*MD463*100*100/MAX(EV$9:EV$497))+($RJ$4*ME463*100*100/MAX(EV$9:EV$497))+($RJ$4*MF463*100*100/MAX(EV$9:EV$497))+($RJ$4*MG463*100*100/MAX(EV$9:EV$497))+($RJ$4*MH463*100*100/MAX(EV$9:EV$497))+($RJ$4*MI463*100*100/MAX(EV$9:EV$497))+($RJ$4*MJ463*100*100/MAX(EV$9:EV$497))+($RJ$4*MK463*100*100/MAX(EV$9:EV$497))+($RJ$4*ML463*100*100/MAX(EV$9:EV$497))+($RJ$4*MM463*100*100/MAX(EV$9:EV$497))+($RJ$4*MN463*100*100/MAX(EV$9:EV$497))</f>
        <v>0</v>
      </c>
      <c r="RY463" s="118">
        <f>($RJ$4*MQ463*100*100/MAX(EV$9:EV$497))/2 + (($RJ$4*MR463*100*100/MAX(EV$9:EV$497))+($RJ$4*MS463*100*100/MAX(EV$9:EV$497))+($RJ$4*MT463*100*100/MAX(EV$9:EV$497))+($RJ$4*MU463*100*100/MAX(EV$9:EV$497))+($RJ$4*MV463*100*100/MAX(EV$9:EV$497))+($RJ$4*MW463*100*100/MAX(EV$9:EV$497))+($RJ$4*MX463*100*100/MAX(EV$9:EV$497))+($RJ$4*MY463*100*100/MAX(EV$9:EV$497))+($RJ$4*MZ463*100*100/MAX(EV$9:EV$497))+($RJ$4*NA463*100*100/MAX(EV$9:EV$497))+($RJ$4*NB463*100*100/MAX(EV$9:EV$497))+($RJ$4*NC463*100*100/MAX(EV$9:EV$497))+($RJ$4*ND463*100*100/MAX(EV$9:EV$497))+($RJ$4*NG463*100*100/MAX(EV$9:EV$497)))/4</f>
        <v>4.213483146067416</v>
      </c>
      <c r="RZ463" s="115">
        <f>($RJ$4*NH463*100*100/MAX(EV$9:EV$497))/2 + (($RJ$4*NI463*100*100/MAX(EV$9:EV$497))+($RJ$4*NJ463*100*100/MAX(EV$9:EV$497))+($RJ$4*NK463*100*100/MAX(EV$9:EV$497))+($RJ$4*NL463*100*100/MAX(EV$9:EV$497))+($RJ$4*NM463*100*100/MAX(EV$9:EV$497))+($RJ$4*NN463*100*100/MAX(EV$9:EV$497)))/4</f>
        <v>4.213483146067416</v>
      </c>
      <c r="SA463" s="117">
        <f>(($RJ$4*NO463*100*100/MAX(EV$9:EV$497))+($RJ$4*NP463*100*100/MAX(EV$9:EV$497)))/4</f>
        <v>0</v>
      </c>
      <c r="SB463" s="118">
        <f>SUM(RG463:SA463)</f>
        <v>71.010299625468164</v>
      </c>
      <c r="SC463" s="115">
        <f>RG463 + RJ463 + RL463 + RM463 + RO463 + SUM(RQ463:RS463)/2 +  SUM(RT463:SA463)/5</f>
        <v>64.268726591760299</v>
      </c>
      <c r="SD463" s="115">
        <f>(RH463+RK463+RL463/$RS$3*$RU$3+RN463)*$RY$3+RO463+SUM(RQ463:RS463)/5 + SUM(RT463:SA463)/4</f>
        <v>2.106741573033708</v>
      </c>
      <c r="SE463" s="115">
        <f>RG463+RJ463+RL463/$RS$3+RM463/$RS$4+RO463 + SUM(RQ463:RS463)/2 +  SUM(RT463:SA463)/5</f>
        <v>64.268726591760299</v>
      </c>
      <c r="SF463" s="115">
        <f>RI463*$RY$4+RL463+RO463 + SUM(RQ463:RS463)/5 +  SUM(RT463:SA463)/4</f>
        <v>2.106741573033708</v>
      </c>
      <c r="SG463" s="115">
        <f>RP463*2 + SUM(RT463:SA463)</f>
        <v>8.4269662921348321</v>
      </c>
      <c r="SH463" s="115">
        <f t="shared" ref="SH463:SM463" si="1201">ROUND(SB463/MAX(SB$9:SB$497)*100,0)</f>
        <v>89</v>
      </c>
      <c r="SI463" s="115">
        <f t="shared" si="1201"/>
        <v>97</v>
      </c>
      <c r="SJ463" s="115">
        <f t="shared" si="1201"/>
        <v>3</v>
      </c>
      <c r="SK463" s="115">
        <f t="shared" si="1201"/>
        <v>50</v>
      </c>
      <c r="SL463" s="115">
        <f t="shared" si="1201"/>
        <v>5</v>
      </c>
      <c r="SM463" s="121">
        <f t="shared" si="1201"/>
        <v>8</v>
      </c>
      <c r="SN463" s="115">
        <f t="shared" ref="SN463:SS463" si="1202">ROUND(AVERAGEIF($ES$9:$ES$497,$ES463,SH$9:SH$497),0)</f>
        <v>26</v>
      </c>
      <c r="SO463" s="115">
        <f t="shared" si="1202"/>
        <v>26</v>
      </c>
      <c r="SP463" s="115">
        <f t="shared" si="1202"/>
        <v>3</v>
      </c>
      <c r="SQ463" s="115">
        <f t="shared" si="1202"/>
        <v>21</v>
      </c>
      <c r="SR463" s="115">
        <f t="shared" si="1202"/>
        <v>5</v>
      </c>
      <c r="SS463" s="121">
        <f t="shared" si="1202"/>
        <v>5</v>
      </c>
      <c r="ST463" s="114">
        <f t="shared" ref="ST463:SY463" si="1203">RANK(SB463,SB$9:SB$497,0)</f>
        <v>3</v>
      </c>
      <c r="SU463" s="115">
        <f t="shared" si="1203"/>
        <v>3</v>
      </c>
      <c r="SV463" s="115">
        <f t="shared" si="1203"/>
        <v>189</v>
      </c>
      <c r="SW463" s="115">
        <f t="shared" si="1203"/>
        <v>47</v>
      </c>
      <c r="SX463" s="115">
        <f t="shared" si="1203"/>
        <v>158</v>
      </c>
      <c r="SY463" s="115">
        <f t="shared" si="1203"/>
        <v>119</v>
      </c>
      <c r="SZ463" s="115">
        <f t="shared" ref="SZ463:TE463" si="1204">COUNTIFS(SB$9:SB$497,"&gt;"&amp;SB463,$ES$9:$ES$497,$ES463)+1</f>
        <v>1</v>
      </c>
      <c r="TA463" s="115">
        <f t="shared" si="1204"/>
        <v>1</v>
      </c>
      <c r="TB463" s="115">
        <f t="shared" si="1204"/>
        <v>32</v>
      </c>
      <c r="TC463" s="115">
        <f t="shared" si="1204"/>
        <v>15</v>
      </c>
      <c r="TD463" s="115">
        <f t="shared" si="1204"/>
        <v>32</v>
      </c>
      <c r="TE463" s="117">
        <f t="shared" si="1204"/>
        <v>19</v>
      </c>
      <c r="TF463" s="118">
        <f>MAX(PH463:PM463)+SH463</f>
        <v>174</v>
      </c>
      <c r="TG463" s="115">
        <f>PH463+SI463</f>
        <v>182</v>
      </c>
      <c r="TH463" s="115">
        <f>PI463+SJ463</f>
        <v>64</v>
      </c>
      <c r="TI463" s="115">
        <f>PJ463+SK463</f>
        <v>131</v>
      </c>
      <c r="TJ463" s="115">
        <f>PK463+SL463</f>
        <v>85</v>
      </c>
      <c r="TK463" s="115">
        <f>PL463+SM463</f>
        <v>92</v>
      </c>
      <c r="TL463" s="117">
        <f>PM463+SM463</f>
        <v>77</v>
      </c>
      <c r="TM463" s="118">
        <f t="shared" ref="TM463:TS463" si="1205">ROUND(TF463/MAX(TF$9:TF$497)*100,0)</f>
        <v>97</v>
      </c>
      <c r="TN463" s="115">
        <f t="shared" si="1205"/>
        <v>100</v>
      </c>
      <c r="TO463" s="115">
        <f t="shared" si="1205"/>
        <v>35</v>
      </c>
      <c r="TP463" s="115">
        <f t="shared" si="1205"/>
        <v>72</v>
      </c>
      <c r="TQ463" s="115">
        <f t="shared" si="1205"/>
        <v>43</v>
      </c>
      <c r="TR463" s="115">
        <f t="shared" si="1205"/>
        <v>47</v>
      </c>
      <c r="TS463" s="119">
        <f t="shared" si="1205"/>
        <v>39</v>
      </c>
      <c r="TT463" s="120">
        <f t="shared" ref="TT463:TZ463" si="1206">RANK(TM463,TM$9:TM$497,0)</f>
        <v>4</v>
      </c>
      <c r="TU463" s="115">
        <f t="shared" si="1206"/>
        <v>1</v>
      </c>
      <c r="TV463" s="115">
        <f t="shared" si="1206"/>
        <v>95</v>
      </c>
      <c r="TW463" s="115">
        <f t="shared" si="1206"/>
        <v>25</v>
      </c>
      <c r="TX463" s="115">
        <f t="shared" si="1206"/>
        <v>34</v>
      </c>
      <c r="TY463" s="115">
        <f t="shared" si="1206"/>
        <v>54</v>
      </c>
      <c r="TZ463" s="121">
        <f t="shared" si="1206"/>
        <v>70</v>
      </c>
      <c r="UA463" s="132"/>
      <c r="UB463" s="7" t="s">
        <v>1</v>
      </c>
    </row>
    <row r="464" spans="1:548" x14ac:dyDescent="0.15">
      <c r="A464" s="183">
        <v>456</v>
      </c>
      <c r="B464" s="200" t="s">
        <v>1660</v>
      </c>
      <c r="C464" s="143"/>
      <c r="D464" s="143"/>
      <c r="E464" s="161" t="s">
        <v>1013</v>
      </c>
      <c r="F464" s="65" t="s">
        <v>908</v>
      </c>
      <c r="G464" s="65" t="s">
        <v>908</v>
      </c>
      <c r="H464" s="144" t="s">
        <v>1014</v>
      </c>
      <c r="I464" s="66" t="s">
        <v>521</v>
      </c>
      <c r="J464" s="67" t="s">
        <v>521</v>
      </c>
      <c r="K464" s="67" t="s">
        <v>521</v>
      </c>
      <c r="L464" s="67" t="s">
        <v>521</v>
      </c>
      <c r="M464" s="67" t="s">
        <v>521</v>
      </c>
      <c r="N464" s="67" t="s">
        <v>521</v>
      </c>
      <c r="O464" s="67" t="s">
        <v>521</v>
      </c>
      <c r="P464" s="67" t="s">
        <v>521</v>
      </c>
      <c r="Q464" s="67" t="s">
        <v>521</v>
      </c>
      <c r="R464" s="68" t="s">
        <v>521</v>
      </c>
      <c r="S464" s="69" t="s">
        <v>521</v>
      </c>
      <c r="T464" s="67" t="s">
        <v>521</v>
      </c>
      <c r="U464" s="67" t="s">
        <v>521</v>
      </c>
      <c r="V464" s="67" t="s">
        <v>521</v>
      </c>
      <c r="W464" s="67" t="s">
        <v>521</v>
      </c>
      <c r="X464" s="67" t="s">
        <v>521</v>
      </c>
      <c r="Y464" s="67" t="s">
        <v>521</v>
      </c>
      <c r="Z464" s="67" t="s">
        <v>521</v>
      </c>
      <c r="AA464" s="67" t="s">
        <v>521</v>
      </c>
      <c r="AB464" s="68" t="s">
        <v>521</v>
      </c>
      <c r="AC464" s="69" t="s">
        <v>521</v>
      </c>
      <c r="AD464" s="67" t="s">
        <v>521</v>
      </c>
      <c r="AE464" s="67" t="s">
        <v>521</v>
      </c>
      <c r="AF464" s="67" t="s">
        <v>521</v>
      </c>
      <c r="AG464" s="67" t="s">
        <v>521</v>
      </c>
      <c r="AH464" s="67" t="s">
        <v>521</v>
      </c>
      <c r="AI464" s="67" t="s">
        <v>521</v>
      </c>
      <c r="AJ464" s="67" t="s">
        <v>521</v>
      </c>
      <c r="AK464" s="67" t="s">
        <v>521</v>
      </c>
      <c r="AL464" s="68" t="s">
        <v>521</v>
      </c>
      <c r="AM464" s="69" t="s">
        <v>521</v>
      </c>
      <c r="AN464" s="67" t="s">
        <v>521</v>
      </c>
      <c r="AO464" s="67" t="s">
        <v>521</v>
      </c>
      <c r="AP464" s="67" t="s">
        <v>521</v>
      </c>
      <c r="AQ464" s="67" t="s">
        <v>521</v>
      </c>
      <c r="AR464" s="67" t="s">
        <v>521</v>
      </c>
      <c r="AS464" s="67" t="s">
        <v>521</v>
      </c>
      <c r="AT464" s="67" t="s">
        <v>521</v>
      </c>
      <c r="AU464" s="67" t="s">
        <v>521</v>
      </c>
      <c r="AV464" s="68" t="s">
        <v>521</v>
      </c>
      <c r="AW464" s="69" t="s">
        <v>521</v>
      </c>
      <c r="AX464" s="67" t="s">
        <v>521</v>
      </c>
      <c r="AY464" s="67" t="s">
        <v>521</v>
      </c>
      <c r="AZ464" s="67" t="s">
        <v>521</v>
      </c>
      <c r="BA464" s="67" t="s">
        <v>521</v>
      </c>
      <c r="BB464" s="67" t="s">
        <v>521</v>
      </c>
      <c r="BC464" s="67" t="s">
        <v>521</v>
      </c>
      <c r="BD464" s="67" t="s">
        <v>521</v>
      </c>
      <c r="BE464" s="67" t="s">
        <v>521</v>
      </c>
      <c r="BF464" s="68" t="s">
        <v>521</v>
      </c>
      <c r="BG464" s="69" t="s">
        <v>521</v>
      </c>
      <c r="BH464" s="67" t="s">
        <v>521</v>
      </c>
      <c r="BI464" s="67" t="s">
        <v>521</v>
      </c>
      <c r="BJ464" s="67" t="s">
        <v>521</v>
      </c>
      <c r="BK464" s="67" t="s">
        <v>521</v>
      </c>
      <c r="BL464" s="67" t="s">
        <v>521</v>
      </c>
      <c r="BM464" s="67" t="s">
        <v>521</v>
      </c>
      <c r="BN464" s="67" t="s">
        <v>521</v>
      </c>
      <c r="BO464" s="67" t="s">
        <v>521</v>
      </c>
      <c r="BP464" s="68" t="s">
        <v>521</v>
      </c>
      <c r="BQ464" s="70" t="s">
        <v>521</v>
      </c>
      <c r="BR464" s="67" t="s">
        <v>521</v>
      </c>
      <c r="BS464" s="67" t="s">
        <v>521</v>
      </c>
      <c r="BT464" s="67" t="s">
        <v>521</v>
      </c>
      <c r="BU464" s="67" t="s">
        <v>521</v>
      </c>
      <c r="BV464" s="67" t="s">
        <v>521</v>
      </c>
      <c r="BW464" s="67" t="s">
        <v>521</v>
      </c>
      <c r="BX464" s="67" t="s">
        <v>521</v>
      </c>
      <c r="BY464" s="67" t="s">
        <v>521</v>
      </c>
      <c r="BZ464" s="68" t="s">
        <v>521</v>
      </c>
      <c r="CA464" s="69" t="s">
        <v>521</v>
      </c>
      <c r="CB464" s="67" t="s">
        <v>521</v>
      </c>
      <c r="CC464" s="67" t="s">
        <v>521</v>
      </c>
      <c r="CD464" s="67" t="s">
        <v>521</v>
      </c>
      <c r="CE464" s="67" t="s">
        <v>521</v>
      </c>
      <c r="CF464" s="67" t="s">
        <v>521</v>
      </c>
      <c r="CG464" s="67" t="s">
        <v>521</v>
      </c>
      <c r="CH464" s="67" t="s">
        <v>521</v>
      </c>
      <c r="CI464" s="67" t="s">
        <v>521</v>
      </c>
      <c r="CJ464" s="68" t="s">
        <v>521</v>
      </c>
      <c r="CK464" s="69" t="s">
        <v>521</v>
      </c>
      <c r="CL464" s="67" t="s">
        <v>521</v>
      </c>
      <c r="CM464" s="67" t="s">
        <v>521</v>
      </c>
      <c r="CN464" s="67" t="s">
        <v>521</v>
      </c>
      <c r="CO464" s="67" t="s">
        <v>521</v>
      </c>
      <c r="CP464" s="67" t="s">
        <v>521</v>
      </c>
      <c r="CQ464" s="67" t="s">
        <v>521</v>
      </c>
      <c r="CR464" s="67" t="s">
        <v>521</v>
      </c>
      <c r="CS464" s="67" t="s">
        <v>521</v>
      </c>
      <c r="CT464" s="68" t="s">
        <v>521</v>
      </c>
      <c r="CU464" s="69" t="s">
        <v>521</v>
      </c>
      <c r="CV464" s="67" t="s">
        <v>521</v>
      </c>
      <c r="CW464" s="67" t="s">
        <v>521</v>
      </c>
      <c r="CX464" s="67" t="s">
        <v>521</v>
      </c>
      <c r="CY464" s="67" t="s">
        <v>521</v>
      </c>
      <c r="CZ464" s="67" t="s">
        <v>521</v>
      </c>
      <c r="DA464" s="67" t="s">
        <v>521</v>
      </c>
      <c r="DB464" s="67" t="s">
        <v>521</v>
      </c>
      <c r="DC464" s="67" t="s">
        <v>521</v>
      </c>
      <c r="DD464" s="68" t="s">
        <v>521</v>
      </c>
      <c r="DE464" s="69" t="s">
        <v>521</v>
      </c>
      <c r="DF464" s="71" t="s">
        <v>521</v>
      </c>
      <c r="DG464" s="67" t="s">
        <v>521</v>
      </c>
      <c r="DH464" s="67" t="s">
        <v>521</v>
      </c>
      <c r="DI464" s="67" t="s">
        <v>521</v>
      </c>
      <c r="DJ464" s="67" t="s">
        <v>521</v>
      </c>
      <c r="DK464" s="67" t="s">
        <v>521</v>
      </c>
      <c r="DL464" s="67" t="s">
        <v>521</v>
      </c>
      <c r="DM464" s="67" t="s">
        <v>521</v>
      </c>
      <c r="DN464" s="68" t="s">
        <v>521</v>
      </c>
      <c r="DO464" s="70" t="s">
        <v>521</v>
      </c>
      <c r="DP464" s="71" t="s">
        <v>521</v>
      </c>
      <c r="DQ464" s="67" t="s">
        <v>521</v>
      </c>
      <c r="DR464" s="67" t="s">
        <v>521</v>
      </c>
      <c r="DS464" s="67" t="s">
        <v>521</v>
      </c>
      <c r="DT464" s="67" t="s">
        <v>521</v>
      </c>
      <c r="DU464" s="67" t="s">
        <v>521</v>
      </c>
      <c r="DV464" s="67" t="s">
        <v>521</v>
      </c>
      <c r="DW464" s="67" t="s">
        <v>521</v>
      </c>
      <c r="DX464" s="72" t="s">
        <v>521</v>
      </c>
      <c r="DY464" s="146"/>
      <c r="DZ464" s="147"/>
      <c r="EA464" s="147"/>
      <c r="EB464" s="147"/>
      <c r="EC464" s="158"/>
      <c r="ED464" s="168"/>
      <c r="EE464" s="147"/>
      <c r="EF464" s="147"/>
      <c r="EG464" s="147"/>
      <c r="EH464" s="176"/>
      <c r="EI464" s="146"/>
      <c r="EJ464" s="147"/>
      <c r="EK464" s="147"/>
      <c r="EL464" s="147"/>
      <c r="EM464" s="158"/>
      <c r="EN464" s="168"/>
      <c r="EO464" s="147"/>
      <c r="EP464" s="147"/>
      <c r="EQ464" s="147"/>
      <c r="ER464" s="170"/>
      <c r="ES464" s="128" t="s">
        <v>908</v>
      </c>
      <c r="ET464" s="82"/>
      <c r="EU464" s="83"/>
      <c r="EV464" s="146"/>
      <c r="EW464" s="147"/>
      <c r="EX464" s="147"/>
      <c r="EY464" s="147"/>
      <c r="EZ464" s="147"/>
      <c r="FA464" s="147"/>
      <c r="FB464" s="147"/>
      <c r="FC464" s="147"/>
      <c r="FD464" s="147"/>
      <c r="FE464" s="170"/>
      <c r="FF464" s="73"/>
      <c r="FG464" s="74"/>
      <c r="FH464" s="74"/>
      <c r="FI464" s="74"/>
      <c r="FJ464" s="74"/>
      <c r="FK464" s="74"/>
      <c r="FL464" s="74"/>
      <c r="FM464" s="74"/>
      <c r="FN464" s="74"/>
      <c r="FO464" s="84"/>
      <c r="FP464" s="73"/>
      <c r="FQ464" s="74"/>
      <c r="FR464" s="74"/>
      <c r="FS464" s="74"/>
      <c r="FT464" s="74"/>
      <c r="FU464" s="74"/>
      <c r="FV464" s="74"/>
      <c r="FW464" s="74"/>
      <c r="FX464" s="74"/>
      <c r="FY464" s="84"/>
      <c r="FZ464" s="73"/>
      <c r="GA464" s="74"/>
      <c r="GB464" s="74"/>
      <c r="GC464" s="74"/>
      <c r="GD464" s="74"/>
      <c r="GE464" s="74"/>
      <c r="GF464" s="74"/>
      <c r="GG464" s="74"/>
      <c r="GH464" s="74"/>
      <c r="GI464" s="84"/>
      <c r="GJ464" s="73"/>
      <c r="GK464" s="74"/>
      <c r="GL464" s="74"/>
      <c r="GM464" s="74"/>
      <c r="GN464" s="74"/>
      <c r="GO464" s="74"/>
      <c r="GP464" s="74"/>
      <c r="GQ464" s="74"/>
      <c r="GR464" s="74"/>
      <c r="GS464" s="84"/>
      <c r="GT464" s="73"/>
      <c r="GU464" s="74"/>
      <c r="GV464" s="74"/>
      <c r="GW464" s="74"/>
      <c r="GX464" s="74"/>
      <c r="GY464" s="74"/>
      <c r="GZ464" s="74"/>
      <c r="HA464" s="74"/>
      <c r="HB464" s="74"/>
      <c r="HC464" s="84"/>
      <c r="HD464" s="73"/>
      <c r="HE464" s="74"/>
      <c r="HF464" s="74"/>
      <c r="HG464" s="74"/>
      <c r="HH464" s="74"/>
      <c r="HI464" s="74"/>
      <c r="HJ464" s="74"/>
      <c r="HK464" s="74"/>
      <c r="HL464" s="74"/>
      <c r="HM464" s="84"/>
      <c r="HN464" s="73"/>
      <c r="HO464" s="74"/>
      <c r="HP464" s="74"/>
      <c r="HQ464" s="74"/>
      <c r="HR464" s="74"/>
      <c r="HS464" s="74"/>
      <c r="HT464" s="74"/>
      <c r="HU464" s="74"/>
      <c r="HV464" s="74"/>
      <c r="HW464" s="84"/>
      <c r="HX464" s="73"/>
      <c r="HY464" s="74"/>
      <c r="HZ464" s="74"/>
      <c r="IA464" s="74"/>
      <c r="IB464" s="74"/>
      <c r="IC464" s="74"/>
      <c r="ID464" s="74"/>
      <c r="IE464" s="74"/>
      <c r="IF464" s="74"/>
      <c r="IG464" s="84"/>
      <c r="IH464" s="148"/>
      <c r="II464" s="149"/>
      <c r="IJ464" s="149"/>
      <c r="IK464" s="149"/>
      <c r="IL464" s="149"/>
      <c r="IM464" s="150"/>
      <c r="IN464" s="151"/>
      <c r="IO464" s="152"/>
      <c r="IP464" s="153"/>
      <c r="IQ464" s="149"/>
      <c r="IR464" s="149"/>
      <c r="IS464" s="149"/>
      <c r="IT464" s="149"/>
      <c r="IU464" s="149"/>
      <c r="IV464" s="149"/>
      <c r="IW464" s="154"/>
      <c r="IX464" s="151"/>
      <c r="IY464" s="149"/>
      <c r="IZ464" s="149"/>
      <c r="JA464" s="149"/>
      <c r="JB464" s="149"/>
      <c r="JC464" s="149"/>
      <c r="JD464" s="149"/>
      <c r="JE464" s="155"/>
      <c r="JF464" s="153"/>
      <c r="JG464" s="149"/>
      <c r="JH464" s="149"/>
      <c r="JI464" s="149"/>
      <c r="JJ464" s="149"/>
      <c r="JK464" s="149"/>
      <c r="JL464" s="149"/>
      <c r="JM464" s="154"/>
      <c r="JN464" s="151"/>
      <c r="JO464" s="149"/>
      <c r="JP464" s="149"/>
      <c r="JQ464" s="149"/>
      <c r="JR464" s="149"/>
      <c r="JS464" s="149"/>
      <c r="JT464" s="149"/>
      <c r="JU464" s="149"/>
      <c r="JV464" s="149"/>
      <c r="JW464" s="149"/>
      <c r="JX464" s="149"/>
      <c r="JY464" s="149"/>
      <c r="JZ464" s="155"/>
      <c r="KA464" s="151"/>
      <c r="KB464" s="149"/>
      <c r="KC464" s="149"/>
      <c r="KD464" s="149"/>
      <c r="KE464" s="155"/>
      <c r="KF464" s="153"/>
      <c r="KG464" s="149"/>
      <c r="KH464" s="149"/>
      <c r="KI464" s="149"/>
      <c r="KJ464" s="149"/>
      <c r="KK464" s="156"/>
      <c r="KL464" s="149"/>
      <c r="KM464" s="149"/>
      <c r="KN464" s="149"/>
      <c r="KO464" s="149"/>
      <c r="KP464" s="149"/>
      <c r="KQ464" s="149"/>
      <c r="KR464" s="149"/>
      <c r="KS464" s="154"/>
      <c r="KT464" s="154"/>
      <c r="KU464" s="154"/>
      <c r="KV464" s="154"/>
      <c r="KW464" s="151"/>
      <c r="KX464" s="149"/>
      <c r="KY464" s="149"/>
      <c r="KZ464" s="149"/>
      <c r="LA464" s="149"/>
      <c r="LB464" s="149"/>
      <c r="LC464" s="154"/>
      <c r="LD464" s="151"/>
      <c r="LE464" s="152"/>
      <c r="LF464" s="157"/>
      <c r="LG464" s="158"/>
      <c r="LH464" s="151"/>
      <c r="LI464" s="149"/>
      <c r="LJ464" s="147"/>
      <c r="LK464" s="147"/>
      <c r="LL464" s="147"/>
      <c r="LM464" s="159"/>
      <c r="LN464" s="153"/>
      <c r="LO464" s="149"/>
      <c r="LP464" s="149"/>
      <c r="LQ464" s="149"/>
      <c r="LR464" s="154"/>
      <c r="LS464" s="151"/>
      <c r="LT464" s="149"/>
      <c r="LU464" s="149"/>
      <c r="LV464" s="149"/>
      <c r="LW464" s="149"/>
      <c r="LX464" s="149"/>
      <c r="LY464" s="149"/>
      <c r="LZ464" s="149"/>
      <c r="MA464" s="155"/>
      <c r="MB464" s="153"/>
      <c r="MC464" s="149"/>
      <c r="MD464" s="149"/>
      <c r="ME464" s="149"/>
      <c r="MF464" s="149"/>
      <c r="MG464" s="149"/>
      <c r="MH464" s="149"/>
      <c r="MI464" s="149"/>
      <c r="MJ464" s="149"/>
      <c r="MK464" s="149"/>
      <c r="ML464" s="149"/>
      <c r="MM464" s="149"/>
      <c r="MN464" s="156"/>
      <c r="MO464" s="156"/>
      <c r="MP464" s="154"/>
      <c r="MQ464" s="151"/>
      <c r="MR464" s="149"/>
      <c r="MS464" s="149"/>
      <c r="MT464" s="149"/>
      <c r="MU464" s="149"/>
      <c r="MV464" s="156"/>
      <c r="MW464" s="149"/>
      <c r="MX464" s="149"/>
      <c r="MY464" s="149"/>
      <c r="MZ464" s="149"/>
      <c r="NA464" s="149"/>
      <c r="NB464" s="149"/>
      <c r="NC464" s="149"/>
      <c r="ND464" s="154"/>
      <c r="NE464" s="154"/>
      <c r="NF464" s="154"/>
      <c r="NG464" s="154"/>
      <c r="NH464" s="151"/>
      <c r="NI464" s="149"/>
      <c r="NJ464" s="149"/>
      <c r="NK464" s="149"/>
      <c r="NL464" s="149"/>
      <c r="NM464" s="149"/>
      <c r="NN464" s="94"/>
      <c r="NO464" s="151"/>
      <c r="NP464" s="160"/>
      <c r="NQ464" s="198" t="s">
        <v>1659</v>
      </c>
      <c r="NR464" s="196" t="s">
        <v>1661</v>
      </c>
      <c r="NS464" s="145"/>
      <c r="NT464" s="145"/>
      <c r="NU464" s="145" t="s">
        <v>908</v>
      </c>
      <c r="NV464" s="186" t="s">
        <v>908</v>
      </c>
      <c r="NW464" s="198" t="s">
        <v>908</v>
      </c>
      <c r="NX464" s="165" t="s">
        <v>908</v>
      </c>
      <c r="NY464" s="172" t="s">
        <v>908</v>
      </c>
      <c r="NZ464" s="165" t="s">
        <v>908</v>
      </c>
      <c r="OA464" s="166"/>
      <c r="OB464" s="166"/>
      <c r="OC464" s="166"/>
      <c r="OD464" s="141"/>
      <c r="OE464" s="140"/>
      <c r="OF464" s="141"/>
      <c r="OG464" s="140"/>
      <c r="OH464" s="114"/>
      <c r="OI464" s="115"/>
      <c r="OJ464" s="115"/>
      <c r="OK464" s="115"/>
      <c r="OL464" s="115"/>
      <c r="OM464" s="115"/>
      <c r="ON464" s="115"/>
      <c r="OO464" s="115"/>
      <c r="OP464" s="115"/>
      <c r="OQ464" s="121"/>
      <c r="OR464" s="114"/>
      <c r="OS464" s="115"/>
      <c r="OT464" s="115"/>
      <c r="OU464" s="115"/>
      <c r="OV464" s="115"/>
      <c r="OW464" s="115"/>
      <c r="OX464" s="115"/>
      <c r="OY464" s="116"/>
      <c r="OZ464" s="115"/>
      <c r="PA464" s="117"/>
      <c r="PB464" s="118"/>
      <c r="PC464" s="115"/>
      <c r="PD464" s="115"/>
      <c r="PE464" s="115"/>
      <c r="PF464" s="115"/>
      <c r="PG464" s="119"/>
      <c r="PH464" s="118"/>
      <c r="PI464" s="115"/>
      <c r="PJ464" s="115"/>
      <c r="PK464" s="115"/>
      <c r="PL464" s="115"/>
      <c r="PM464" s="119"/>
      <c r="PN464" s="118"/>
      <c r="PO464" s="115"/>
      <c r="PP464" s="115"/>
      <c r="PQ464" s="115"/>
      <c r="PR464" s="115"/>
      <c r="PS464" s="119"/>
      <c r="PT464" s="120"/>
      <c r="PU464" s="115"/>
      <c r="PV464" s="115"/>
      <c r="PW464" s="115"/>
      <c r="PX464" s="115"/>
      <c r="PY464" s="115"/>
      <c r="PZ464" s="115"/>
      <c r="QA464" s="116"/>
      <c r="QB464" s="115"/>
      <c r="QC464" s="121"/>
      <c r="QD464" s="120"/>
      <c r="QE464" s="115"/>
      <c r="QF464" s="115"/>
      <c r="QG464" s="115"/>
      <c r="QH464" s="115"/>
      <c r="QI464" s="115"/>
      <c r="QJ464" s="115"/>
      <c r="QK464" s="116"/>
      <c r="QL464" s="115"/>
      <c r="QM464" s="121"/>
      <c r="QN464" s="114"/>
      <c r="QO464" s="115"/>
      <c r="QP464" s="115"/>
      <c r="QQ464" s="115"/>
      <c r="QR464" s="115"/>
      <c r="QS464" s="115"/>
      <c r="QT464" s="114"/>
      <c r="QU464" s="115"/>
      <c r="QV464" s="115"/>
      <c r="QW464" s="115"/>
      <c r="QX464" s="115"/>
      <c r="QY464" s="115"/>
      <c r="QZ464" s="114"/>
      <c r="RA464" s="115"/>
      <c r="RB464" s="115"/>
      <c r="RC464" s="115"/>
      <c r="RD464" s="115"/>
      <c r="RE464" s="115"/>
      <c r="RF464" s="122"/>
      <c r="RG464" s="115"/>
      <c r="RH464" s="115"/>
      <c r="RI464" s="115"/>
      <c r="RJ464" s="115"/>
      <c r="RK464" s="115"/>
      <c r="RL464" s="115"/>
      <c r="RM464" s="115"/>
      <c r="RN464" s="115"/>
      <c r="RO464" s="115"/>
      <c r="RP464" s="119"/>
      <c r="RQ464" s="118"/>
      <c r="RR464" s="115"/>
      <c r="RS464" s="119"/>
      <c r="RT464" s="118"/>
      <c r="RU464" s="119"/>
      <c r="RV464" s="118"/>
      <c r="RW464" s="115"/>
      <c r="RX464" s="119"/>
      <c r="RY464" s="118"/>
      <c r="RZ464" s="115"/>
      <c r="SA464" s="117"/>
      <c r="SB464" s="118"/>
      <c r="SC464" s="115"/>
      <c r="SD464" s="115"/>
      <c r="SE464" s="115"/>
      <c r="SF464" s="115"/>
      <c r="SG464" s="115"/>
      <c r="SH464" s="115"/>
      <c r="SI464" s="115"/>
      <c r="SJ464" s="115"/>
      <c r="SK464" s="115"/>
      <c r="SL464" s="115"/>
      <c r="SM464" s="121"/>
      <c r="SN464" s="115"/>
      <c r="SO464" s="115"/>
      <c r="SP464" s="115"/>
      <c r="SQ464" s="115"/>
      <c r="SR464" s="115"/>
      <c r="SS464" s="121"/>
      <c r="ST464" s="118"/>
      <c r="SU464" s="115"/>
      <c r="SV464" s="115"/>
      <c r="SW464" s="115"/>
      <c r="SX464" s="115"/>
      <c r="SY464" s="115"/>
      <c r="SZ464" s="115"/>
      <c r="TA464" s="115"/>
      <c r="TB464" s="115"/>
      <c r="TC464" s="115"/>
      <c r="TD464" s="115"/>
      <c r="TE464" s="117"/>
      <c r="TF464" s="118"/>
      <c r="TG464" s="115"/>
      <c r="TH464" s="115"/>
      <c r="TI464" s="115"/>
      <c r="TJ464" s="115"/>
      <c r="TK464" s="115"/>
      <c r="TL464" s="117"/>
      <c r="TM464" s="118"/>
      <c r="TN464" s="115"/>
      <c r="TO464" s="115"/>
      <c r="TP464" s="115"/>
      <c r="TQ464" s="115"/>
      <c r="TR464" s="115"/>
      <c r="TS464" s="119"/>
      <c r="TT464" s="120"/>
      <c r="TU464" s="115"/>
      <c r="TV464" s="115"/>
      <c r="TW464" s="115"/>
      <c r="TX464" s="115"/>
      <c r="TY464" s="115"/>
      <c r="TZ464" s="121"/>
      <c r="UA464" s="167"/>
      <c r="UB464" s="7" t="s">
        <v>1</v>
      </c>
    </row>
    <row r="465" spans="1:548" x14ac:dyDescent="0.15">
      <c r="A465" s="183">
        <v>457</v>
      </c>
      <c r="B465" s="200" t="s">
        <v>1661</v>
      </c>
      <c r="C465" s="143"/>
      <c r="D465" s="143"/>
      <c r="E465" s="161" t="s">
        <v>518</v>
      </c>
      <c r="F465" s="65">
        <v>123</v>
      </c>
      <c r="G465" s="65" t="s">
        <v>908</v>
      </c>
      <c r="H465" s="144" t="s">
        <v>1005</v>
      </c>
      <c r="I465" s="66" t="s">
        <v>521</v>
      </c>
      <c r="J465" s="67" t="s">
        <v>521</v>
      </c>
      <c r="K465" s="67" t="s">
        <v>521</v>
      </c>
      <c r="L465" s="67" t="s">
        <v>521</v>
      </c>
      <c r="M465" s="67" t="s">
        <v>521</v>
      </c>
      <c r="N465" s="67" t="s">
        <v>521</v>
      </c>
      <c r="O465" s="67" t="s">
        <v>521</v>
      </c>
      <c r="P465" s="67" t="s">
        <v>521</v>
      </c>
      <c r="Q465" s="67" t="s">
        <v>521</v>
      </c>
      <c r="R465" s="68" t="s">
        <v>521</v>
      </c>
      <c r="S465" s="69" t="s">
        <v>521</v>
      </c>
      <c r="T465" s="67" t="s">
        <v>521</v>
      </c>
      <c r="U465" s="67" t="s">
        <v>521</v>
      </c>
      <c r="V465" s="67" t="s">
        <v>521</v>
      </c>
      <c r="W465" s="67" t="s">
        <v>521</v>
      </c>
      <c r="X465" s="67" t="s">
        <v>521</v>
      </c>
      <c r="Y465" s="67" t="s">
        <v>521</v>
      </c>
      <c r="Z465" s="67" t="s">
        <v>521</v>
      </c>
      <c r="AA465" s="67" t="s">
        <v>521</v>
      </c>
      <c r="AB465" s="68" t="s">
        <v>521</v>
      </c>
      <c r="AC465" s="69" t="s">
        <v>521</v>
      </c>
      <c r="AD465" s="67" t="s">
        <v>521</v>
      </c>
      <c r="AE465" s="67" t="s">
        <v>521</v>
      </c>
      <c r="AF465" s="67" t="s">
        <v>521</v>
      </c>
      <c r="AG465" s="67" t="s">
        <v>521</v>
      </c>
      <c r="AH465" s="67" t="s">
        <v>521</v>
      </c>
      <c r="AI465" s="67" t="s">
        <v>521</v>
      </c>
      <c r="AJ465" s="67" t="s">
        <v>521</v>
      </c>
      <c r="AK465" s="67" t="s">
        <v>521</v>
      </c>
      <c r="AL465" s="68" t="s">
        <v>521</v>
      </c>
      <c r="AM465" s="69" t="s">
        <v>521</v>
      </c>
      <c r="AN465" s="67" t="s">
        <v>521</v>
      </c>
      <c r="AO465" s="67" t="s">
        <v>521</v>
      </c>
      <c r="AP465" s="67" t="s">
        <v>521</v>
      </c>
      <c r="AQ465" s="67" t="s">
        <v>521</v>
      </c>
      <c r="AR465" s="67" t="s">
        <v>521</v>
      </c>
      <c r="AS465" s="67" t="s">
        <v>521</v>
      </c>
      <c r="AT465" s="67" t="s">
        <v>521</v>
      </c>
      <c r="AU465" s="67" t="s">
        <v>521</v>
      </c>
      <c r="AV465" s="68" t="s">
        <v>521</v>
      </c>
      <c r="AW465" s="69" t="s">
        <v>521</v>
      </c>
      <c r="AX465" s="67" t="s">
        <v>521</v>
      </c>
      <c r="AY465" s="67" t="s">
        <v>521</v>
      </c>
      <c r="AZ465" s="67" t="s">
        <v>521</v>
      </c>
      <c r="BA465" s="67" t="s">
        <v>521</v>
      </c>
      <c r="BB465" s="67" t="s">
        <v>521</v>
      </c>
      <c r="BC465" s="67" t="s">
        <v>521</v>
      </c>
      <c r="BD465" s="67" t="s">
        <v>521</v>
      </c>
      <c r="BE465" s="67" t="s">
        <v>521</v>
      </c>
      <c r="BF465" s="68" t="s">
        <v>521</v>
      </c>
      <c r="BG465" s="69" t="s">
        <v>521</v>
      </c>
      <c r="BH465" s="67" t="s">
        <v>521</v>
      </c>
      <c r="BI465" s="67" t="s">
        <v>521</v>
      </c>
      <c r="BJ465" s="67" t="s">
        <v>521</v>
      </c>
      <c r="BK465" s="67" t="s">
        <v>521</v>
      </c>
      <c r="BL465" s="67" t="s">
        <v>521</v>
      </c>
      <c r="BM465" s="67" t="s">
        <v>521</v>
      </c>
      <c r="BN465" s="67" t="s">
        <v>521</v>
      </c>
      <c r="BO465" s="67" t="s">
        <v>521</v>
      </c>
      <c r="BP465" s="68" t="s">
        <v>521</v>
      </c>
      <c r="BQ465" s="70" t="s">
        <v>521</v>
      </c>
      <c r="BR465" s="67" t="s">
        <v>521</v>
      </c>
      <c r="BS465" s="67" t="s">
        <v>521</v>
      </c>
      <c r="BT465" s="67" t="s">
        <v>521</v>
      </c>
      <c r="BU465" s="67" t="s">
        <v>521</v>
      </c>
      <c r="BV465" s="67" t="s">
        <v>521</v>
      </c>
      <c r="BW465" s="67" t="s">
        <v>521</v>
      </c>
      <c r="BX465" s="67" t="s">
        <v>521</v>
      </c>
      <c r="BY465" s="67" t="s">
        <v>521</v>
      </c>
      <c r="BZ465" s="68" t="s">
        <v>521</v>
      </c>
      <c r="CA465" s="69" t="s">
        <v>521</v>
      </c>
      <c r="CB465" s="67" t="s">
        <v>521</v>
      </c>
      <c r="CC465" s="67" t="s">
        <v>521</v>
      </c>
      <c r="CD465" s="67" t="s">
        <v>521</v>
      </c>
      <c r="CE465" s="67" t="s">
        <v>521</v>
      </c>
      <c r="CF465" s="67" t="s">
        <v>521</v>
      </c>
      <c r="CG465" s="67" t="s">
        <v>521</v>
      </c>
      <c r="CH465" s="67" t="s">
        <v>521</v>
      </c>
      <c r="CI465" s="67" t="s">
        <v>521</v>
      </c>
      <c r="CJ465" s="68" t="s">
        <v>521</v>
      </c>
      <c r="CK465" s="69" t="s">
        <v>521</v>
      </c>
      <c r="CL465" s="67" t="s">
        <v>521</v>
      </c>
      <c r="CM465" s="67" t="s">
        <v>521</v>
      </c>
      <c r="CN465" s="67" t="s">
        <v>521</v>
      </c>
      <c r="CO465" s="67" t="s">
        <v>521</v>
      </c>
      <c r="CP465" s="67" t="s">
        <v>521</v>
      </c>
      <c r="CQ465" s="67" t="s">
        <v>521</v>
      </c>
      <c r="CR465" s="67" t="s">
        <v>521</v>
      </c>
      <c r="CS465" s="67" t="s">
        <v>521</v>
      </c>
      <c r="CT465" s="68" t="s">
        <v>521</v>
      </c>
      <c r="CU465" s="69" t="s">
        <v>521</v>
      </c>
      <c r="CV465" s="67" t="s">
        <v>521</v>
      </c>
      <c r="CW465" s="67" t="s">
        <v>521</v>
      </c>
      <c r="CX465" s="67" t="s">
        <v>521</v>
      </c>
      <c r="CY465" s="67" t="s">
        <v>521</v>
      </c>
      <c r="CZ465" s="67" t="s">
        <v>521</v>
      </c>
      <c r="DA465" s="67" t="s">
        <v>521</v>
      </c>
      <c r="DB465" s="67" t="s">
        <v>521</v>
      </c>
      <c r="DC465" s="67" t="s">
        <v>521</v>
      </c>
      <c r="DD465" s="68" t="s">
        <v>521</v>
      </c>
      <c r="DE465" s="69" t="s">
        <v>521</v>
      </c>
      <c r="DF465" s="71" t="s">
        <v>521</v>
      </c>
      <c r="DG465" s="67" t="s">
        <v>521</v>
      </c>
      <c r="DH465" s="67" t="s">
        <v>521</v>
      </c>
      <c r="DI465" s="67" t="s">
        <v>521</v>
      </c>
      <c r="DJ465" s="67" t="s">
        <v>521</v>
      </c>
      <c r="DK465" s="67" t="s">
        <v>521</v>
      </c>
      <c r="DL465" s="67" t="s">
        <v>521</v>
      </c>
      <c r="DM465" s="67" t="s">
        <v>521</v>
      </c>
      <c r="DN465" s="68" t="s">
        <v>521</v>
      </c>
      <c r="DO465" s="70" t="s">
        <v>521</v>
      </c>
      <c r="DP465" s="71" t="s">
        <v>521</v>
      </c>
      <c r="DQ465" s="67" t="s">
        <v>521</v>
      </c>
      <c r="DR465" s="67" t="s">
        <v>521</v>
      </c>
      <c r="DS465" s="67" t="s">
        <v>521</v>
      </c>
      <c r="DT465" s="67" t="s">
        <v>521</v>
      </c>
      <c r="DU465" s="67" t="s">
        <v>521</v>
      </c>
      <c r="DV465" s="67" t="s">
        <v>521</v>
      </c>
      <c r="DW465" s="67" t="s">
        <v>521</v>
      </c>
      <c r="DX465" s="72" t="s">
        <v>521</v>
      </c>
      <c r="DY465" s="146" t="s">
        <v>522</v>
      </c>
      <c r="DZ465" s="74">
        <v>3</v>
      </c>
      <c r="EA465" s="74">
        <v>4</v>
      </c>
      <c r="EB465" s="190">
        <v>4</v>
      </c>
      <c r="EC465" s="191">
        <v>5</v>
      </c>
      <c r="ED465" s="197" t="s">
        <v>522</v>
      </c>
      <c r="EE465" s="190">
        <f>DZ465</f>
        <v>3</v>
      </c>
      <c r="EF465" s="190">
        <f>DZ465*EA465</f>
        <v>12</v>
      </c>
      <c r="EG465" s="190">
        <f>DZ465*EA465*EB465</f>
        <v>48</v>
      </c>
      <c r="EH465" s="193">
        <f>DZ465*EA465*EB465*EC465</f>
        <v>240</v>
      </c>
      <c r="EI465" s="194">
        <v>10</v>
      </c>
      <c r="EJ465" s="190">
        <v>50</v>
      </c>
      <c r="EK465" s="190">
        <v>270</v>
      </c>
      <c r="EL465" s="190">
        <v>450</v>
      </c>
      <c r="EM465" s="191">
        <v>1350</v>
      </c>
      <c r="EN465" s="195">
        <v>1</v>
      </c>
      <c r="EO465" s="79">
        <f>(EJ465/EE465)/EI465</f>
        <v>1.6666666666666667</v>
      </c>
      <c r="EP465" s="79">
        <f>(EK465/EF465)/EI465</f>
        <v>2.25</v>
      </c>
      <c r="EQ465" s="79">
        <f>(EL465/EG465)/EI465</f>
        <v>0.9375</v>
      </c>
      <c r="ER465" s="80">
        <f>(EM465/EH465)/EI465</f>
        <v>0.5625</v>
      </c>
      <c r="ES465" s="128" t="s">
        <v>564</v>
      </c>
      <c r="ET465" s="82"/>
      <c r="EU465" s="83">
        <v>4</v>
      </c>
      <c r="EV465" s="146">
        <v>92</v>
      </c>
      <c r="EW465" s="147">
        <v>40</v>
      </c>
      <c r="EX465" s="147">
        <v>101</v>
      </c>
      <c r="EY465" s="147">
        <v>45</v>
      </c>
      <c r="EZ465" s="147">
        <v>18</v>
      </c>
      <c r="FA465" s="147">
        <v>16</v>
      </c>
      <c r="FB465" s="147">
        <v>119</v>
      </c>
      <c r="FC465" s="147">
        <v>118</v>
      </c>
      <c r="FD465" s="74">
        <f>EX465+EZ465</f>
        <v>119</v>
      </c>
      <c r="FE465" s="84">
        <f>EX465+FC465</f>
        <v>219</v>
      </c>
      <c r="FF465" s="73">
        <f>RANK(EV465,$EV$9:$EV$498,0)</f>
        <v>108</v>
      </c>
      <c r="FG465" s="74">
        <f>RANK(EW465,$EW$9:$EW$498,0)</f>
        <v>233</v>
      </c>
      <c r="FH465" s="74">
        <f>RANK(EX465,$EX$9:$EX$498,0)</f>
        <v>12</v>
      </c>
      <c r="FI465" s="74">
        <f>RANK(EY465,$EY$9:$EY$498,0)</f>
        <v>152</v>
      </c>
      <c r="FJ465" s="74">
        <f>RANK(EZ465,$EZ$9:$EZ$498,0)</f>
        <v>219</v>
      </c>
      <c r="FK465" s="74">
        <f>RANK(FA465,$FA$9:$FA$498,0)</f>
        <v>229</v>
      </c>
      <c r="FL465" s="74">
        <f>RANK(FB465,$FB$9:$FB$498,0)</f>
        <v>8</v>
      </c>
      <c r="FM465" s="74">
        <f>RANK(FC465,$FC$9:$FC$498,0)</f>
        <v>8</v>
      </c>
      <c r="FN465" s="74">
        <f>RANK(FD465,$FD$9:$FD$498,0)</f>
        <v>25</v>
      </c>
      <c r="FO465" s="84">
        <f>RANK(FE465,$FE$9:$FE$498,0)</f>
        <v>5</v>
      </c>
      <c r="FP465" s="73">
        <f>COUNTIFS($EV$9:$EV$498,"&gt;"&amp;EV465,$ES$9:$ES$498,ES465)+1</f>
        <v>23</v>
      </c>
      <c r="FQ465" s="74">
        <f>COUNTIFS($EW$9:$EW$498,"&gt;"&amp;EW465,$ES$9:$ES$498,ES465)+1</f>
        <v>55</v>
      </c>
      <c r="FR465" s="74">
        <f>COUNTIFS($EX$9:$EX$498,"&gt;"&amp;EX465,$ES$9:$ES$498,ES465)+1</f>
        <v>4</v>
      </c>
      <c r="FS465" s="74">
        <f>COUNTIFS($EY$9:$EY$498,"&gt;"&amp;EY465,$ES$9:$ES$498,ES465)+1</f>
        <v>37</v>
      </c>
      <c r="FT465" s="74">
        <f>COUNTIFS($EZ$9:$EZ$498,"&gt;"&amp;EZ465,$ES$9:$ES$498,ES465)+1</f>
        <v>58</v>
      </c>
      <c r="FU465" s="74">
        <f>COUNTIFS($FA$9:$FA$498,"&gt;"&amp;FA465,$ES$9:$ES$498,ES465)+1</f>
        <v>68</v>
      </c>
      <c r="FV465" s="74">
        <f>COUNTIFS($FB$9:$FB$498,"&gt;"&amp;FB465,$ES$9:$ES$498,ES465)+1</f>
        <v>7</v>
      </c>
      <c r="FW465" s="74">
        <f>COUNTIFS($FC$9:$FC$498,"&gt;"&amp;FC465,$ES$9:$ES$498,ES465)+1</f>
        <v>7</v>
      </c>
      <c r="FX465" s="74">
        <f>COUNTIFS($FD$9:$FD$498,"&gt;"&amp;FD465,$ES$9:$ES$498,ES465)+1</f>
        <v>8</v>
      </c>
      <c r="FY465" s="84">
        <f>COUNTIFS($FE$9:$FE$498,"&gt;"&amp;FE465,$ES$9:$ES$498,ES465)+1</f>
        <v>5</v>
      </c>
      <c r="FZ465" s="85">
        <f t="shared" ref="FZ465:GI466" si="1207">ROUND(EV465/$F465,2)</f>
        <v>0.75</v>
      </c>
      <c r="GA465" s="86">
        <f t="shared" si="1207"/>
        <v>0.33</v>
      </c>
      <c r="GB465" s="86">
        <f t="shared" si="1207"/>
        <v>0.82</v>
      </c>
      <c r="GC465" s="86">
        <f t="shared" si="1207"/>
        <v>0.37</v>
      </c>
      <c r="GD465" s="86">
        <f t="shared" si="1207"/>
        <v>0.15</v>
      </c>
      <c r="GE465" s="86">
        <f t="shared" si="1207"/>
        <v>0.13</v>
      </c>
      <c r="GF465" s="86">
        <f t="shared" si="1207"/>
        <v>0.97</v>
      </c>
      <c r="GG465" s="86">
        <f t="shared" si="1207"/>
        <v>0.96</v>
      </c>
      <c r="GH465" s="86">
        <f t="shared" si="1207"/>
        <v>0.97</v>
      </c>
      <c r="GI465" s="87">
        <f t="shared" si="1207"/>
        <v>1.78</v>
      </c>
      <c r="GJ465" s="85">
        <f>ROUND(((FZ465-AVERAGE(FZ$9:FZ$498))/STDEVP(FZ$9:FZ$498)*10+50),2)</f>
        <v>41.57</v>
      </c>
      <c r="GK465" s="86">
        <f>ROUND(((GA465-AVERAGE(GA$9:GA$498))/STDEVP(GA$9:GA$498)*10+50),2)</f>
        <v>39.229999999999997</v>
      </c>
      <c r="GL465" s="86">
        <f>ROUND(((GB465-AVERAGE(GB$9:GB$498))/STDEVP(GB$9:GB$498)*10+50),2)</f>
        <v>58.91</v>
      </c>
      <c r="GM465" s="86">
        <f>ROUND(((GC465-AVERAGE(GC$9:GC$498))/STDEVP(GC$9:GC$498)*10+50),2)</f>
        <v>42.18</v>
      </c>
      <c r="GN465" s="86">
        <f>ROUND(((GD465-AVERAGE(GD$9:GD$498))/STDEVP(GD$9:GD$498)*10+50),2)</f>
        <v>41.7</v>
      </c>
      <c r="GO465" s="86">
        <f>ROUND(((GE465-AVERAGE(GE$9:GE$498))/STDEVP(GE$9:GE$498)*10+50),2)</f>
        <v>42.07</v>
      </c>
      <c r="GP465" s="86">
        <f>ROUND(((GF465-AVERAGE(GF$9:GF$498))/STDEVP(GF$9:GF$498)*10+50),2)</f>
        <v>60.55</v>
      </c>
      <c r="GQ465" s="86">
        <f>ROUND(((GG465-AVERAGE(GG$9:GG$498))/STDEVP(GG$9:GG$498)*10+50),2)</f>
        <v>60.29</v>
      </c>
      <c r="GR465" s="86">
        <f>ROUND(((GH465-AVERAGE(GH$9:GH$498))/STDEVP(GH$9:GH$498)*10+50),2)</f>
        <v>49.83</v>
      </c>
      <c r="GS465" s="87">
        <f>ROUND(((GI465-AVERAGE(GI$9:GI$498))/STDEVP(GI$9:GI$498)*10+50),2)</f>
        <v>61.89</v>
      </c>
      <c r="GT465" s="73">
        <f>RANK(GJ465,$GJ$9:$GJ$498,0)</f>
        <v>349</v>
      </c>
      <c r="GU465" s="74">
        <f>RANK(GK465,$GK$9:$GK$498,0)</f>
        <v>384</v>
      </c>
      <c r="GV465" s="74">
        <f>RANK(GL465,$GL$9:$GL$498,0)</f>
        <v>87</v>
      </c>
      <c r="GW465" s="74">
        <f>RANK(GM465,$GM$9:$GM$498,0)</f>
        <v>352</v>
      </c>
      <c r="GX465" s="74">
        <f>RANK(GN465,$GN$9:$GN$498,0)</f>
        <v>367</v>
      </c>
      <c r="GY465" s="74">
        <f>RANK(GO465,$GO$9:$GO$498,0)</f>
        <v>390</v>
      </c>
      <c r="GZ465" s="74">
        <f>RANK(GP465,$GP$9:$GP$498,0)</f>
        <v>69</v>
      </c>
      <c r="HA465" s="74">
        <f>RANK(GQ465,$GQ$9:$GQ$498,0)</f>
        <v>65</v>
      </c>
      <c r="HB465" s="74">
        <f>RANK(GR465,$GR$9:$GR$498,0)</f>
        <v>187</v>
      </c>
      <c r="HC465" s="84">
        <f>RANK(GS465,$GS$9:$GS$498,0)</f>
        <v>55</v>
      </c>
      <c r="HD465" s="85">
        <f>ROUND(AVERAGEIF($ES$9:$ES$498,$ES465,$FZ$9:$FZ$498),2)</f>
        <v>0.92</v>
      </c>
      <c r="HE465" s="86">
        <f>ROUND(AVERAGEIF($ES$9:$ES$498,$ES465,$GA$9:$GA$498),2)</f>
        <v>0.65</v>
      </c>
      <c r="HF465" s="86">
        <f>ROUND(AVERAGEIF($ES$9:$ES$498,$ES465,$GB$9:$GB$498),2)</f>
        <v>0.69</v>
      </c>
      <c r="HG465" s="86">
        <f>ROUND(AVERAGEIF($ES$9:$ES$498,$ES465,$GC$9:$GC$498),2)</f>
        <v>0.54</v>
      </c>
      <c r="HH465" s="86">
        <f>ROUND(AVERAGEIF($ES$9:$ES$498,$ES465,$GD$9:$GD$498),2)</f>
        <v>0.32</v>
      </c>
      <c r="HI465" s="86">
        <f>ROUND(AVERAGEIF($ES$9:$ES$498,$ES465,$GE$9:$GE$498),2)</f>
        <v>0.33</v>
      </c>
      <c r="HJ465" s="86">
        <f>ROUND(AVERAGEIF($ES$9:$ES$498,$ES465,$GF$9:$GF$498),2)</f>
        <v>0.98</v>
      </c>
      <c r="HK465" s="86">
        <f>ROUND(AVERAGEIF($ES$9:$ES$498,$ES465,$GG$9:$GG$498),2)</f>
        <v>0.86</v>
      </c>
      <c r="HL465" s="86">
        <f>ROUND(AVERAGEIF($ES$9:$ES$498,$ES465,$GH$9:$GH$498),2)</f>
        <v>1.01</v>
      </c>
      <c r="HM465" s="87">
        <f>ROUND(AVERAGEIF($ES$9:$ES$498,$ES465,$GI$9:$GI$498),2)</f>
        <v>1.55</v>
      </c>
      <c r="HN465" s="88">
        <f t="shared" ref="HN465:HW466" si="1208">FZ465-HD465</f>
        <v>-0.17000000000000004</v>
      </c>
      <c r="HO465" s="89">
        <f t="shared" si="1208"/>
        <v>-0.32</v>
      </c>
      <c r="HP465" s="89">
        <f t="shared" si="1208"/>
        <v>0.13</v>
      </c>
      <c r="HQ465" s="89">
        <f t="shared" si="1208"/>
        <v>-0.17000000000000004</v>
      </c>
      <c r="HR465" s="89">
        <f t="shared" si="1208"/>
        <v>-0.17</v>
      </c>
      <c r="HS465" s="89">
        <f t="shared" si="1208"/>
        <v>-0.2</v>
      </c>
      <c r="HT465" s="89">
        <f t="shared" si="1208"/>
        <v>-1.0000000000000009E-2</v>
      </c>
      <c r="HU465" s="89">
        <f t="shared" si="1208"/>
        <v>9.9999999999999978E-2</v>
      </c>
      <c r="HV465" s="89">
        <f t="shared" si="1208"/>
        <v>-4.0000000000000036E-2</v>
      </c>
      <c r="HW465" s="90">
        <f t="shared" si="1208"/>
        <v>0.22999999999999998</v>
      </c>
      <c r="HX465" s="73">
        <f>COUNTIFS($FZ$9:$FZ$498,"&gt;"&amp;FZ465,$ES$9:$ES$498,$ES465)+1</f>
        <v>77</v>
      </c>
      <c r="HY465" s="74">
        <f>COUNTIFS($GA$9:$GA$498,"&gt;"&amp;GA465,$ES$9:$ES$498,$ES465)+1</f>
        <v>96</v>
      </c>
      <c r="HZ465" s="74">
        <f>COUNTIFS($GB$9:$GB$498,"&gt;"&amp;GB465,$ES$9:$ES$498,$ES465)+1</f>
        <v>27</v>
      </c>
      <c r="IA465" s="74">
        <f>COUNTIFS($GC$9:$GC$498,"&gt;"&amp;GC465,$ES$9:$ES$498,$ES465)+1</f>
        <v>78</v>
      </c>
      <c r="IB465" s="74">
        <f>COUNTIFS($GD$9:$GD$498,"&gt;"&amp;GD465,$ES$9:$ES$498,$ES465)+1</f>
        <v>92</v>
      </c>
      <c r="IC465" s="74">
        <f>COUNTIFS($GE$9:$GE$498,"&gt;"&amp;GE465,$ES$9:$ES$498,$ES465)+1</f>
        <v>95</v>
      </c>
      <c r="ID465" s="74">
        <f>COUNTIFS($GF$9:$GF$498,"&gt;"&amp;GF465,$ES$9:$ES$498,$ES465)+1</f>
        <v>47</v>
      </c>
      <c r="IE465" s="74">
        <f>COUNTIFS($GG$9:$GG$498,"&gt;"&amp;GG465,$ES$9:$ES$498,$ES465)+1</f>
        <v>32</v>
      </c>
      <c r="IF465" s="74">
        <f>COUNTIFS($GH$9:$GH$498,"&gt;"&amp;GH465,$ES$9:$ES$498,$ES465)+1</f>
        <v>43</v>
      </c>
      <c r="IG465" s="84">
        <f>COUNTIFS($GI$9:$GI$498,"&gt;"&amp;GI465,$ES$9:$ES$498,$ES465)+1</f>
        <v>29</v>
      </c>
      <c r="IH465" s="148">
        <v>0.03</v>
      </c>
      <c r="II465" s="149"/>
      <c r="IJ465" s="149"/>
      <c r="IK465" s="149"/>
      <c r="IL465" s="149"/>
      <c r="IM465" s="150"/>
      <c r="IN465" s="151"/>
      <c r="IO465" s="152"/>
      <c r="IP465" s="153"/>
      <c r="IQ465" s="149"/>
      <c r="IR465" s="149"/>
      <c r="IS465" s="149"/>
      <c r="IT465" s="149"/>
      <c r="IU465" s="149"/>
      <c r="IV465" s="149"/>
      <c r="IW465" s="154"/>
      <c r="IX465" s="151"/>
      <c r="IY465" s="149"/>
      <c r="IZ465" s="149"/>
      <c r="JA465" s="149"/>
      <c r="JB465" s="149"/>
      <c r="JC465" s="149"/>
      <c r="JD465" s="149"/>
      <c r="JE465" s="155"/>
      <c r="JF465" s="153"/>
      <c r="JG465" s="149"/>
      <c r="JH465" s="149"/>
      <c r="JI465" s="149"/>
      <c r="JJ465" s="149"/>
      <c r="JK465" s="149"/>
      <c r="JL465" s="149"/>
      <c r="JM465" s="154"/>
      <c r="JN465" s="151"/>
      <c r="JO465" s="149"/>
      <c r="JP465" s="149"/>
      <c r="JQ465" s="149"/>
      <c r="JR465" s="149"/>
      <c r="JS465" s="149"/>
      <c r="JT465" s="149">
        <v>0.1</v>
      </c>
      <c r="JU465" s="149"/>
      <c r="JV465" s="149"/>
      <c r="JW465" s="149"/>
      <c r="JX465" s="149"/>
      <c r="JY465" s="149"/>
      <c r="JZ465" s="155"/>
      <c r="KA465" s="151"/>
      <c r="KB465" s="149"/>
      <c r="KC465" s="149"/>
      <c r="KD465" s="149"/>
      <c r="KE465" s="155"/>
      <c r="KF465" s="153"/>
      <c r="KG465" s="149"/>
      <c r="KH465" s="149"/>
      <c r="KI465" s="149"/>
      <c r="KJ465" s="149"/>
      <c r="KK465" s="156"/>
      <c r="KL465" s="149"/>
      <c r="KM465" s="149"/>
      <c r="KN465" s="149"/>
      <c r="KO465" s="149"/>
      <c r="KP465" s="149"/>
      <c r="KQ465" s="149"/>
      <c r="KR465" s="149"/>
      <c r="KS465" s="154"/>
      <c r="KT465" s="154"/>
      <c r="KU465" s="154"/>
      <c r="KV465" s="154"/>
      <c r="KW465" s="151"/>
      <c r="KX465" s="149"/>
      <c r="KY465" s="149"/>
      <c r="KZ465" s="149"/>
      <c r="LA465" s="149"/>
      <c r="LB465" s="149"/>
      <c r="LC465" s="154"/>
      <c r="LD465" s="151"/>
      <c r="LE465" s="152"/>
      <c r="LF465" s="157"/>
      <c r="LG465" s="158"/>
      <c r="LH465" s="151"/>
      <c r="LI465" s="149"/>
      <c r="LJ465" s="147"/>
      <c r="LK465" s="147"/>
      <c r="LL465" s="147"/>
      <c r="LM465" s="159"/>
      <c r="LN465" s="153"/>
      <c r="LO465" s="149"/>
      <c r="LP465" s="149"/>
      <c r="LQ465" s="149"/>
      <c r="LR465" s="154"/>
      <c r="LS465" s="151"/>
      <c r="LT465" s="149"/>
      <c r="LU465" s="149"/>
      <c r="LV465" s="149"/>
      <c r="LW465" s="149"/>
      <c r="LX465" s="149"/>
      <c r="LY465" s="149"/>
      <c r="LZ465" s="149"/>
      <c r="MA465" s="155"/>
      <c r="MB465" s="153"/>
      <c r="MC465" s="149"/>
      <c r="MD465" s="149"/>
      <c r="ME465" s="149"/>
      <c r="MF465" s="149"/>
      <c r="MG465" s="149"/>
      <c r="MH465" s="149"/>
      <c r="MI465" s="149"/>
      <c r="MJ465" s="149"/>
      <c r="MK465" s="149"/>
      <c r="ML465" s="149"/>
      <c r="MM465" s="149"/>
      <c r="MN465" s="156"/>
      <c r="MO465" s="156"/>
      <c r="MP465" s="154"/>
      <c r="MQ465" s="151"/>
      <c r="MR465" s="149"/>
      <c r="MS465" s="149"/>
      <c r="MT465" s="149"/>
      <c r="MU465" s="149"/>
      <c r="MV465" s="156">
        <v>0.05</v>
      </c>
      <c r="MW465" s="149"/>
      <c r="MX465" s="149"/>
      <c r="MY465" s="149"/>
      <c r="MZ465" s="149">
        <v>0.05</v>
      </c>
      <c r="NA465" s="149"/>
      <c r="NB465" s="149"/>
      <c r="NC465" s="149"/>
      <c r="ND465" s="154"/>
      <c r="NE465" s="154"/>
      <c r="NF465" s="154"/>
      <c r="NG465" s="154"/>
      <c r="NH465" s="151"/>
      <c r="NI465" s="149"/>
      <c r="NJ465" s="149"/>
      <c r="NK465" s="149"/>
      <c r="NL465" s="149"/>
      <c r="NM465" s="149"/>
      <c r="NN465" s="94"/>
      <c r="NO465" s="151"/>
      <c r="NP465" s="160"/>
      <c r="NQ465" s="196" t="s">
        <v>1660</v>
      </c>
      <c r="NR465" s="196" t="s">
        <v>2169</v>
      </c>
      <c r="NS465" s="198"/>
      <c r="NT465" s="198"/>
      <c r="NU465" s="199"/>
      <c r="NV465" s="186"/>
      <c r="NW465" s="198"/>
      <c r="NX465" s="165"/>
      <c r="NY465" s="138" t="s">
        <v>1138</v>
      </c>
      <c r="NZ465" s="136"/>
      <c r="OA465" s="137"/>
      <c r="OB465" s="137"/>
      <c r="OC465" s="137"/>
      <c r="OD465" s="110">
        <f>EH465</f>
        <v>240</v>
      </c>
      <c r="OE465" s="109">
        <v>5</v>
      </c>
      <c r="OF465" s="110">
        <f>IF(ISERROR(ROUND(MAX(EI465/1,EJ465/EE465,EK465/EF465,EL465/EG465,EM465/EH465),0)),"0",ROUND(MAX(EI465/1,EJ465/EE465,EK465/EF465,EL465/EG465,EM465/EH465),0))</f>
        <v>23</v>
      </c>
      <c r="OG465" s="109">
        <v>7</v>
      </c>
      <c r="OH465" s="111">
        <f>ROUND(AVERAGEIF($ES$9:$ES$497,$ES465,EV$9:EV$497),0)</f>
        <v>67</v>
      </c>
      <c r="OI465" s="112">
        <f>ROUND(AVERAGEIF($ES$9:$ES$497,$ES465,EW$9:EW$497),0)</f>
        <v>45</v>
      </c>
      <c r="OJ465" s="112">
        <f>ROUND(AVERAGEIF($ES$9:$ES$497,$ES465,EX$9:EX$497),0)</f>
        <v>51</v>
      </c>
      <c r="OK465" s="112">
        <f>ROUND(AVERAGEIF($ES$9:$ES$497,$ES465,EY$9:EY$497),0)</f>
        <v>39</v>
      </c>
      <c r="OL465" s="112">
        <f>ROUND(AVERAGEIF($ES$9:$ES$497,$ES465,EZ$9:EZ$497),0)</f>
        <v>21</v>
      </c>
      <c r="OM465" s="112">
        <f>ROUND(AVERAGEIF($ES$9:$ES$497,$ES465,FA$9:FA$497),0)</f>
        <v>21</v>
      </c>
      <c r="ON465" s="112">
        <f>ROUND(AVERAGEIF($ES$9:$ES$497,$ES465,FB$9:FB$497),0)</f>
        <v>68</v>
      </c>
      <c r="OO465" s="112">
        <f>ROUND(AVERAGEIF($ES$9:$ES$497,$ES465,FC$9:FC$497),0)</f>
        <v>64</v>
      </c>
      <c r="OP465" s="112">
        <f>ROUND(AVERAGEIF($ES$9:$ES$497,$ES465,FD$9:FD$497),0)</f>
        <v>72</v>
      </c>
      <c r="OQ465" s="113">
        <f>ROUND(AVERAGEIF($ES$9:$ES$497,$ES465,FE$9:FE$497),0)</f>
        <v>115</v>
      </c>
      <c r="OR465" s="114">
        <f>ROUND(EV465/MAX(EV$9:EV$497)*100,0)</f>
        <v>52</v>
      </c>
      <c r="OS465" s="115">
        <f>ROUND(EW465/MAX(EW$9:EW$497)*100,0)</f>
        <v>31</v>
      </c>
      <c r="OT465" s="115">
        <f>ROUND(EX465/MAX(EX$9:EX$497)*100,0)</f>
        <v>84</v>
      </c>
      <c r="OU465" s="115">
        <f>ROUND(EY465/MAX(EY$9:EY$497)*100,0)</f>
        <v>30</v>
      </c>
      <c r="OV465" s="115">
        <f>ROUND(EZ465/MAX(EZ$9:EZ$497)*100,0)</f>
        <v>14</v>
      </c>
      <c r="OW465" s="115">
        <f>ROUND(FA465/MAX(FA$9:FA$497)*100,0)</f>
        <v>14</v>
      </c>
      <c r="OX465" s="115">
        <f>ROUND(FB465/MAX(FB$9:FB$497)*100,0)</f>
        <v>89</v>
      </c>
      <c r="OY465" s="116">
        <f>ROUND(FC465/MAX(FC$9:FC$497)*100,0)</f>
        <v>81</v>
      </c>
      <c r="OZ465" s="115">
        <f>ROUND(FD465/MAX(FD$9:FD$497)*100,0)</f>
        <v>80</v>
      </c>
      <c r="PA465" s="117">
        <f>ROUND(FE465/MAX(FE$9:FE$497)*100,0)</f>
        <v>89</v>
      </c>
      <c r="PB465" s="118">
        <f>OT465*3 + (OR465+OS465+OX465)*2 + (OU465+OY465)</f>
        <v>707</v>
      </c>
      <c r="PC465" s="115">
        <f>OV465*3 + (OR465+OS465+OX465)*2 + (OU465+OY465)</f>
        <v>497</v>
      </c>
      <c r="PD465" s="115">
        <f>(OT465+OV465)*3 + (OR465+OS465+OX465)*2 + (OU465+OY465)</f>
        <v>749</v>
      </c>
      <c r="PE465" s="115">
        <f>(OT465+OY465)*3 + (OR465+OS465+OX465)*2 + (OU465)</f>
        <v>869</v>
      </c>
      <c r="PF465" s="115">
        <f>(OR465+OU465)*3 + (OS465+OW465)*2 + OX465</f>
        <v>425</v>
      </c>
      <c r="PG465" s="119">
        <f>OW465*3 + (OR465+OS465+OU465)*2 + OX465</f>
        <v>357</v>
      </c>
      <c r="PH465" s="118">
        <f>ROUND(PB465/MAX(PB$9:PB$497)*100,0)</f>
        <v>84</v>
      </c>
      <c r="PI465" s="115">
        <f>ROUND(PC465/MAX(PC$9:PC$497)*100,0)</f>
        <v>60</v>
      </c>
      <c r="PJ465" s="115">
        <f>ROUND(PD465/MAX(PD$9:PD$497)*100,0)</f>
        <v>80</v>
      </c>
      <c r="PK465" s="115">
        <f>ROUND(PE465/MAX(PE$9:PE$497)*100,0)</f>
        <v>86</v>
      </c>
      <c r="PL465" s="115">
        <f>ROUND(PF465/MAX(PF$9:PF$497)*100,0)</f>
        <v>60</v>
      </c>
      <c r="PM465" s="119">
        <f>ROUND(PG465/MAX(PG$9:PG$497)*100,0)</f>
        <v>52</v>
      </c>
      <c r="PN465" s="118">
        <f>RANK(PH465,PH$9:PH$497,0)</f>
        <v>14</v>
      </c>
      <c r="PO465" s="115">
        <f>RANK(PI465,PI$9:PI$497,0)</f>
        <v>66</v>
      </c>
      <c r="PP465" s="115">
        <f>RANK(PJ465,PJ$9:PJ$497,0)</f>
        <v>20</v>
      </c>
      <c r="PQ465" s="115">
        <f>RANK(PK465,PK$9:PK$497,0)</f>
        <v>11</v>
      </c>
      <c r="PR465" s="115">
        <f>RANK(PL465,PL$9:PL$497,0)</f>
        <v>142</v>
      </c>
      <c r="PS465" s="119">
        <f>RANK(PM465,PM$9:PM$497,0)</f>
        <v>153</v>
      </c>
      <c r="PT465" s="120">
        <f>ROUND(FZ465/MAX(FZ$9:FZ$497)*100,0)</f>
        <v>41</v>
      </c>
      <c r="PU465" s="115">
        <f>ROUND(GA465/MAX(GA$9:GA$497)*100,0)</f>
        <v>19</v>
      </c>
      <c r="PV465" s="115">
        <f>ROUND(GB465/MAX(GB$9:GB$497)*100,0)</f>
        <v>60</v>
      </c>
      <c r="PW465" s="115">
        <f>ROUND(GC465/MAX(GC$9:GC$497)*100,0)</f>
        <v>29</v>
      </c>
      <c r="PX465" s="115">
        <f>ROUND(GD465/MAX(GD$9:GD$497)*100,0)</f>
        <v>8</v>
      </c>
      <c r="PY465" s="115">
        <f>ROUND(GE465/MAX(GE$9:GE$497)*100,0)</f>
        <v>8</v>
      </c>
      <c r="PZ465" s="115">
        <f>ROUND(GF465/MAX(GF$9:GF$497)*100,0)</f>
        <v>46</v>
      </c>
      <c r="QA465" s="116">
        <f>ROUND(GG465/MAX(GG$9:GG$497)*100,0)</f>
        <v>52</v>
      </c>
      <c r="QB465" s="115">
        <f>ROUND(GH465/MAX(GH$9:GH$497)*100,0)</f>
        <v>43</v>
      </c>
      <c r="QC465" s="121">
        <f>ROUND(GI465/MAX(GI$9:GI$497)*100,0)</f>
        <v>57</v>
      </c>
      <c r="QD465" s="120">
        <f>ROUND(AVERAGEIF($ES$9:$ES$497,$ES465,PT$9:PT$497),0)</f>
        <v>50</v>
      </c>
      <c r="QE465" s="120">
        <f>ROUND(AVERAGEIF($ES$9:$ES$497,$ES465,PU$9:PU$497),0)</f>
        <v>37</v>
      </c>
      <c r="QF465" s="120">
        <f>ROUND(AVERAGEIF($ES$9:$ES$497,$ES465,PV$9:PV$497),0)</f>
        <v>50</v>
      </c>
      <c r="QG465" s="120">
        <f>ROUND(AVERAGEIF($ES$9:$ES$497,$ES465,PW$9:PW$497),0)</f>
        <v>43</v>
      </c>
      <c r="QH465" s="120">
        <f>ROUND(AVERAGEIF($ES$9:$ES$497,$ES465,PX$9:PX$497),0)</f>
        <v>18</v>
      </c>
      <c r="QI465" s="120">
        <f>ROUND(AVERAGEIF($ES$9:$ES$497,$ES465,PY$9:PY$497),0)</f>
        <v>20</v>
      </c>
      <c r="QJ465" s="120">
        <f>ROUND(AVERAGEIF($ES$9:$ES$497,$ES465,PZ$9:PZ$497),0)</f>
        <v>46</v>
      </c>
      <c r="QK465" s="120">
        <f>ROUND(AVERAGEIF($ES$9:$ES$497,$ES465,QA$9:QA$497),0)</f>
        <v>47</v>
      </c>
      <c r="QL465" s="120">
        <f>ROUND(AVERAGEIF($ES$9:$ES$497,$ES465,QB$9:QB$497),0)</f>
        <v>45</v>
      </c>
      <c r="QM465" s="120">
        <f>ROUND(AVERAGEIF($ES$9:$ES$497,$ES465,QC$9:QC$497),0)</f>
        <v>49</v>
      </c>
      <c r="QN465" s="114">
        <f>PV465*4 + (PT465+PU465+PZ465)*2 + (PW465+QA465)</f>
        <v>533</v>
      </c>
      <c r="QO465" s="115">
        <f>PX465*4 + (PT465+PU465+PZ465)*2 + (PW465+QA465)</f>
        <v>325</v>
      </c>
      <c r="QP465" s="115">
        <f>(PV465+PX465)*4 + (PT465+PU465+PZ465)*2 + (PW465+QA465)</f>
        <v>565</v>
      </c>
      <c r="QQ465" s="115">
        <f>(PV465+QA465)*4 + (PT465+PU465+PZ465)*2 + (PW465)</f>
        <v>689</v>
      </c>
      <c r="QR465" s="115">
        <f>(PT465+PW465)*4 + (PU465+PY465)*2 + PZ465</f>
        <v>380</v>
      </c>
      <c r="QS465" s="119">
        <f>PY465*4 + (PT465+PU465+PW465)*2 + PZ465</f>
        <v>256</v>
      </c>
      <c r="QT465" s="114">
        <f>ROUND((QN465-MIN(QN$9:QN$497))/(MAX(QN$9:QN$497)-MIN(QN$9:QN$497))*100,0)</f>
        <v>47</v>
      </c>
      <c r="QU465" s="115">
        <f>ROUND((QO465-MIN(QO$9:QO$497))/(MAX(QO$9:QO$497)-MIN(QO$9:QO$497))*100,0)</f>
        <v>17</v>
      </c>
      <c r="QV465" s="115">
        <f>ROUND((QP465-MIN(QP$9:QP$497))/(MAX(QP$9:QP$497)-MIN(QP$9:QP$497))*100,0)</f>
        <v>31</v>
      </c>
      <c r="QW465" s="115">
        <f>ROUND((QQ465-MIN(QQ$9:QQ$497))/(MAX(QQ$9:QQ$497)-MIN(QQ$9:QQ$497))*100,0)</f>
        <v>51</v>
      </c>
      <c r="QX465" s="115">
        <f>ROUND((QR465-MIN(QR$9:QR$497))/(MAX(QR$9:QR$497)-MIN(QR$9:QR$497))*100,0)</f>
        <v>23</v>
      </c>
      <c r="QY465" s="115">
        <f>ROUND((QS465-MIN(QS$9:QS$497))/(MAX(QS$9:QS$497)-MIN(QS$9:QS$497))*100,0)</f>
        <v>17</v>
      </c>
      <c r="QZ465" s="114">
        <f>RANK(QN465,QN$9:QN$497,0)</f>
        <v>125</v>
      </c>
      <c r="RA465" s="115">
        <f>RANK(QO465,QO$9:QO$497,0)</f>
        <v>326</v>
      </c>
      <c r="RB465" s="115">
        <f>RANK(QP465,QP$9:QP$497,0)</f>
        <v>199</v>
      </c>
      <c r="RC465" s="115">
        <f>RANK(QQ465,QQ$9:QQ$497,0)</f>
        <v>87</v>
      </c>
      <c r="RD465" s="115">
        <f>RANK(QR465,QR$9:QR$497,0)</f>
        <v>390</v>
      </c>
      <c r="RE465" s="115">
        <f>RANK(QS465,QS$9:QS$497,0)</f>
        <v>391</v>
      </c>
      <c r="RF465" s="122"/>
      <c r="RG465" s="115">
        <f>($RH$3*(IH465+IJ465)*100*100/MAX(EX$9:EX$497)*$RO$3) +($RH$3*(II465+IJ465)*100*100/MAX(EX$9:EX$497)*$RO$4) + ($RH$3*IK465*100*100/MAX(EX$9:EX$497)*0.098)</f>
        <v>8.0374999999999996</v>
      </c>
      <c r="RH465" s="115">
        <f>($RH$4*IL465*100*100/MAX(EZ$9:EZ$497))*$RQ$3</f>
        <v>0</v>
      </c>
      <c r="RI465" s="115">
        <f>($RH$3*IM465*100*100/MAX(EY$9:EY$497))*$RQ$4</f>
        <v>0</v>
      </c>
      <c r="RJ465" s="115">
        <f>($RH$3*IN465*100*100/MAX(EX$9:EX$497))</f>
        <v>0</v>
      </c>
      <c r="RK465" s="115">
        <f>($RH$4*IO465*100*100/MAX(EZ$9:EZ$497))*$RQ$3</f>
        <v>0</v>
      </c>
      <c r="RL465" s="115">
        <f>(($RL$4*IP465*100*((100/MAX(EX$9:EX$497)+100/MAX(EZ$9:EZ$497))/2))+($RL$4*IQ465*100*((100/MAX(EX$9:EX$497)+100/MAX(EZ$9:EZ$497))/2))+($RL$4*IR465*100*((100/MAX(EX$9:EX$497)+100/MAX(EZ$9:EZ$497))/2))+($RL$4*IS465*100*((100/MAX(EX$9:EX$497)+100/MAX(EZ$9:EZ$497))/2))+($RL$4*IT465*100*((100/MAX(EX$9:EX$497)+100/MAX(EZ$9:EZ$497))/2))+($RL$4*IU465*100*((100/MAX(EX$9:EX$497)+100/MAX(EZ$9:EZ$497))/2))+($RL$4*IV465*100*((100/MAX(EX$9:EX$497)+100/MAX(EZ$9:EZ$497))/2))+($RL$4*IW465*100*((100/MAX(EX$9:EX$497)+100/MAX(EZ$9:EZ$497))/2)))*$RS$3</f>
        <v>0</v>
      </c>
      <c r="RM465" s="115">
        <f>(($RH$3*IX465*100*100/MAX(EX$9:EX$497))+($RH$3*IY465*100*100/MAX(EX$9:EX$497))+($RH$3*IZ465*100*100/MAX(EX$9:EX$497))+($RH$3*JA465*100*100/MAX(EX$9:EX$497))+($RH$3*JB465*100*100/MAX(EX$9:EX$497))+($RH$3*JC465*100*100/MAX(EX$9:EX$497))+($RH$3*JD465*100*100/MAX(EX$9:EX$497))+($RH$3*JE465*100*100/MAX(EX$9:EX$497)))*$RS$4</f>
        <v>0</v>
      </c>
      <c r="RN465" s="115">
        <f>(($RH$4*JF465*100*100/MAX(EZ$9:EZ$497)) + ($RH$4*JG465*100*100/MAX(EZ$9:EZ$497)) + ($RH$4*JH465*100*100/MAX(EZ$9:EZ$497)) + ($RH$4*JI465*100*100/MAX(EZ$9:EZ$497)) + ($RH$4*JJ465*100*100/MAX(EZ$9:EZ$497)) + ($RH$4*JK465*100*100/MAX(EZ$9:EZ$497)) + ($RH$4*JL465*100*100/MAX(EZ$9:EZ$497)) + ($RH$4*JM465*100*100/MAX(EZ$9:EZ$497)))*$RU$3</f>
        <v>0</v>
      </c>
      <c r="RO465" s="115">
        <f>(($RL$4*JN465*100*((100/MAX(EX$9:EX$497)+100/MAX(EZ$9:EZ$497))/2))+($RL$4*JO465*100*((100/MAX(EX$9:EX$497)+100/MAX(EZ$9:EZ$497))/2))+($RL$4*JP465*100*((100/MAX(EX$9:EX$497)+100/MAX(EZ$9:EZ$497))/2))+($RL$4*JQ465*100*((100/MAX(EX$9:EX$497)+100/MAX(EZ$9:EZ$497))/2))+($RL$4*JR465*100*((100/MAX(EX$9:EX$497)+100/MAX(EZ$9:EZ$497))/2))+($RL$4*JS465*100*((100/MAX(EX$9:EX$497)+100/MAX(EZ$9:EZ$497))/2))+($RL$4*JT465*100*((100/MAX(EX$9:EX$497)+100/MAX(EZ$9:EZ$497))/2))+($RL$4*JU465*100*((100/MAX(EX$9:EX$497)+100/MAX(EZ$9:EZ$497))/2))+($RL$4*JV465*100*((100/MAX(EX$9:EX$497)+100/MAX(EZ$9:EZ$497))/2))+($RL$4*JW465*100*((100/MAX(EX$9:EX$497)+100/MAX(EZ$9:EZ$497))/2))+($RL$4*JX465*100*((100/MAX(EX$9:EX$497)+100/MAX(EZ$9:EZ$497))/2))+($RL$4*JY465*100*((100/MAX(EX$9:EX$497)+100/MAX(EZ$9:EZ$497))/2))+($RL$4*JZ465*100*((100/MAX(EX$9:EX$497)+100/MAX(EZ$9:EZ$497))/2)))*$RW$3/2</f>
        <v>5.2266666666666675</v>
      </c>
      <c r="RP465" s="119">
        <f>($RJ$3*KA465*100*100/MAX(FA$9:FA$497)) + ($RJ$3*KB465*100*100/MAX(FA$9:FA$497)/2) + ($RJ$3*KC465*100*100/MAX(FA$9:FA$497)/2) + ($RJ$3*KD465*100*100/MAX(FA$9:FA$497)/4) + ($RJ$3*KE465*100*100/MAX(FA$9:FA$497)/4)</f>
        <v>0</v>
      </c>
      <c r="RQ465" s="118">
        <f>($RL$4*KF465*100*((100/MAX(EX$9:EX$497)+100/MAX(EZ$9:EZ$497)))) * ($RO$3/2) + (($RL$4*KG465*100*((100/MAX(EX$9:EX$497)+100/MAX(EZ$9:EZ$497))))+($RL$4*KH465*100*((100/MAX(EX$9:EX$497)+100/MAX(EZ$9:EZ$497))))+($RL$4*KI465*100*((100/MAX(EX$9:EX$497)+100/MAX(EZ$9:EZ$497))))+($RL$4*KJ465*100*((100/MAX(EX$9:EX$497)+100/MAX(EZ$9:EZ$497))))+($RL$4*KK465*100*((100/MAX(EX$9:EX$497)+100/MAX(EZ$9:EZ$497))))+($RL$4*KL465*100*((100/MAX(EX$9:EX$497)+100/MAX(EZ$9:EZ$497))))+($RL$4*KM465*100*((100/MAX(EX$9:EX$497)+100/MAX(EZ$9:EZ$497))))+($RL$4*KN465*100*((100/MAX(EX$9:EX$497)+100/MAX(EZ$9:EZ$497))))+($RL$4*KO465*100*((100/MAX(EX$9:EX$497)+100/MAX(EZ$9:EZ$497))))+($RL$4*KP465*100*((100/MAX(EX$9:EX$497)+100/MAX(EZ$9:EZ$497))))+($RL$4*KQ465*100*((100/MAX(EX$9:EX$497)+100/MAX(EZ$9:EZ$497))))+($RL$4*KR465*100*((100/MAX(EX$9:EX$497)+100/MAX(EZ$9:EZ$497))))+($RL$4*KS465*100*((100/MAX(EX$9:EX$497)+100/MAX(EZ$9:EZ$497))))+($RL$4*KV465*100*((100/MAX(EX$9:EX$497)+100/MAX(EZ$9:EZ$497))))) * (($RO$3+$RO$4)/6)</f>
        <v>0</v>
      </c>
      <c r="RR465" s="115">
        <f>(($RL$4*KW465*100*((100/MAX(EX$9:EX$497)+100/MAX(EZ$9:EZ$497))))) * ($RO$3/2) + (($RL$4*KX465*100*((100/MAX(EX$9:EX$497)+100/MAX(EZ$9:EZ$497))))+($RL$4*KY465*100*((100/MAX(EX$9:EX$497)+100/MAX(EZ$9:EZ$497))))+($RL$4*KZ465*100*((100/MAX(EX$9:EX$497)+100/MAX(EZ$9:EZ$497))))+($RL$4*LA465*100*((100/MAX(EX$9:EX$497)+100/MAX(EZ$9:EZ$497))))+($RL$4*LB465*100*((100/MAX(EX$9:EX$497)+100/MAX(EZ$9:EZ$497))))+($RL$4*LC465*100*((100/MAX(EX$9:EX$497)+100/MAX(EZ$9:EZ$497))))) * (($RO$3+$RO$4)/6)</f>
        <v>0</v>
      </c>
      <c r="RS465" s="119">
        <f>(($RL$4*LD465*100*((100/MAX(EX$9:EX$497)+100/MAX(EZ$9:EZ$497))))+($RL$4*LE465*100*((100/MAX(EX$9:EX$497)+100/MAX(EZ$9:EZ$497))))) * (($RO$3+$RO$4)/6)</f>
        <v>0</v>
      </c>
      <c r="RT465" s="118">
        <f>($RJ$4*LH465*100*(100/MAX(EV$9:EV$497)))+($RJ$4*LI465*100*(100/MAX(EV$9:EV$497)))</f>
        <v>0</v>
      </c>
      <c r="RU465" s="119">
        <f>($RJ$4*LJ465*(100/MAX(EV$9:EV$497)))/2 + ($RL$3*LK465*(100/MAX(EW$9:EW$497))) + ($RJ$4*LL465*(100/MAX(EV$9:EV$497)))/4 + ($RL$3*LM465*(100/MAX(EW$9:EW$497)))</f>
        <v>0</v>
      </c>
      <c r="RV465" s="118">
        <f>($RJ$4*LN465*100*100/MAX(EV$9:EV$497)/2)+($RJ$4*LO465*100*100/MAX(EV$9:EV$497)/2)+($RJ$4*LP465*100*100/MAX(EV$9:EV$497))+($RJ$4*LQ465*100*100/MAX(EV$9:EV$497))+($RJ$4*LR465*100*100/MAX(EV$9:EV$497))</f>
        <v>0</v>
      </c>
      <c r="RW465" s="115">
        <f>($RJ$4*LS465*100*100/MAX(EV$9:EV$497)) + (($RJ$4*LT465*100*100/MAX(EV$9:EV$497))+($RJ$4*LU465*100*100/MAX(EV$9:EV$497))+($RJ$4*LV465*100*100/MAX(EV$9:EV$497))+($RJ$4*LW465*100*100/MAX(EV$9:EV$497))+($RJ$4*LX465*100*100/MAX(EV$9:EV$497))+($RJ$4*LY465*100*100/MAX(EV$9:EV$497))+($RJ$4*LZ465*100*100/MAX(EV$9:EV$497))+($RJ$4*MA465*100*100/MAX(EV$9:EV$497)))/2</f>
        <v>0</v>
      </c>
      <c r="RX465" s="119">
        <f>($RJ$4*MB465*100*100/MAX(EV$9:EV$497))+($RJ$4*MC465*100*100/MAX(EV$9:EV$497))+($RJ$4*MD465*100*100/MAX(EV$9:EV$497))+($RJ$4*ME465*100*100/MAX(EV$9:EV$497))+($RJ$4*MF465*100*100/MAX(EV$9:EV$497))+($RJ$4*MG465*100*100/MAX(EV$9:EV$497))+($RJ$4*MH465*100*100/MAX(EV$9:EV$497))+($RJ$4*MI465*100*100/MAX(EV$9:EV$497))+($RJ$4*MJ465*100*100/MAX(EV$9:EV$497))+($RJ$4*MK465*100*100/MAX(EV$9:EV$497))+($RJ$4*ML465*100*100/MAX(EV$9:EV$497))+($RJ$4*MM465*100*100/MAX(EV$9:EV$497))+($RJ$4*MN465*100*100/MAX(EV$9:EV$497))</f>
        <v>0</v>
      </c>
      <c r="RY465" s="118">
        <f>($RJ$4*MQ465*100*100/MAX(EV$9:EV$497))/2 + (($RJ$4*MR465*100*100/MAX(EV$9:EV$497))+($RJ$4*MS465*100*100/MAX(EV$9:EV$497))+($RJ$4*MT465*100*100/MAX(EV$9:EV$497))+($RJ$4*MU465*100*100/MAX(EV$9:EV$497))+($RJ$4*MV465*100*100/MAX(EV$9:EV$497))+($RJ$4*MW465*100*100/MAX(EV$9:EV$497))+($RJ$4*MX465*100*100/MAX(EV$9:EV$497))+($RJ$4*MY465*100*100/MAX(EV$9:EV$497))+($RJ$4*MZ465*100*100/MAX(EV$9:EV$497))+($RJ$4*NA465*100*100/MAX(EV$9:EV$497))+($RJ$4*NB465*100*100/MAX(EV$9:EV$497))+($RJ$4*NC465*100*100/MAX(EV$9:EV$497))+($RJ$4*ND465*100*100/MAX(EV$9:EV$497))+($RJ$4*NG465*100*100/MAX(EV$9:EV$497)))/4</f>
        <v>4.213483146067416</v>
      </c>
      <c r="RZ465" s="115">
        <f>($RJ$4*NH465*100*100/MAX(EV$9:EV$497))/2 + (($RJ$4*NI465*100*100/MAX(EV$9:EV$497))+($RJ$4*NJ465*100*100/MAX(EV$9:EV$497))+($RJ$4*NK465*100*100/MAX(EV$9:EV$497))+($RJ$4*NL465*100*100/MAX(EV$9:EV$497))+($RJ$4*NM465*100*100/MAX(EV$9:EV$497))+($RJ$4*NN465*100*100/MAX(EV$9:EV$497)))/4</f>
        <v>0</v>
      </c>
      <c r="SA465" s="117">
        <f>(($RJ$4*NO465*100*100/MAX(EV$9:EV$497))+($RJ$4*NP465*100*100/MAX(EV$9:EV$497)))/4</f>
        <v>0</v>
      </c>
      <c r="SB465" s="118">
        <f>SUM(RG465:SA465)</f>
        <v>17.477649812734086</v>
      </c>
      <c r="SC465" s="115">
        <f>RG465 + RJ465 + RL465 + RM465 + RO465 + SUM(RQ465:RS465)/2 +  SUM(RT465:SA465)/5</f>
        <v>14.106863295880151</v>
      </c>
      <c r="SD465" s="115">
        <f>(RH465+RK465+RL465/$RS$3*$RU$3+RN465)*$RY$3+RO465+SUM(RQ465:RS465)/5 + SUM(RT465:SA465)/4</f>
        <v>6.280037453183521</v>
      </c>
      <c r="SE465" s="115">
        <f>RG465+RJ465+RL465/$RS$3+RM465/$RS$4+RO465 + SUM(RQ465:RS465)/2 +  SUM(RT465:SA465)/5</f>
        <v>14.106863295880151</v>
      </c>
      <c r="SF465" s="115">
        <f>RI465*$RY$4+RL465+RO465 + SUM(RQ465:RS465)/5 +  SUM(RT465:SA465)/4</f>
        <v>6.280037453183521</v>
      </c>
      <c r="SG465" s="115">
        <f>RP465*2 + SUM(RT465:SA465)</f>
        <v>4.213483146067416</v>
      </c>
      <c r="SH465" s="115">
        <f>ROUND(SB465/MAX(SB$9:SB$497)*100,0)</f>
        <v>22</v>
      </c>
      <c r="SI465" s="115">
        <f>ROUND(SC465/MAX(SC$9:SC$497)*100,0)</f>
        <v>21</v>
      </c>
      <c r="SJ465" s="115">
        <f>ROUND(SD465/MAX(SD$9:SD$497)*100,0)</f>
        <v>10</v>
      </c>
      <c r="SK465" s="115">
        <f>ROUND(SE465/MAX(SE$9:SE$497)*100,0)</f>
        <v>11</v>
      </c>
      <c r="SL465" s="115">
        <f>ROUND(SF465/MAX(SF$9:SF$497)*100,0)</f>
        <v>15</v>
      </c>
      <c r="SM465" s="121">
        <f>ROUND(SG465/MAX(SG$9:SG$497)*100,0)</f>
        <v>4</v>
      </c>
      <c r="SN465" s="115">
        <f>ROUND(AVERAGEIF($ES$9:$ES$497,$ES465,SH$9:SH$497),0)</f>
        <v>24</v>
      </c>
      <c r="SO465" s="115">
        <f>ROUND(AVERAGEIF($ES$9:$ES$497,$ES465,SI$9:SI$497),0)</f>
        <v>22</v>
      </c>
      <c r="SP465" s="115">
        <f>ROUND(AVERAGEIF($ES$9:$ES$497,$ES465,SJ$9:SJ$497),0)</f>
        <v>5</v>
      </c>
      <c r="SQ465" s="115">
        <f>ROUND(AVERAGEIF($ES$9:$ES$497,$ES465,SK$9:SK$497),0)</f>
        <v>19</v>
      </c>
      <c r="SR465" s="115">
        <f>ROUND(AVERAGEIF($ES$9:$ES$497,$ES465,SL$9:SL$497),0)</f>
        <v>8</v>
      </c>
      <c r="SS465" s="121">
        <f>ROUND(AVERAGEIF($ES$9:$ES$497,$ES465,SM$9:SM$497),0)</f>
        <v>6</v>
      </c>
      <c r="ST465" s="114">
        <f>RANK(SB465,SB$9:SB$497,0)</f>
        <v>184</v>
      </c>
      <c r="SU465" s="115">
        <f>RANK(SC465,SC$9:SC$497,0)</f>
        <v>138</v>
      </c>
      <c r="SV465" s="115">
        <f>RANK(SD465,SD$9:SD$497,0)</f>
        <v>89</v>
      </c>
      <c r="SW465" s="115">
        <f>RANK(SE465,SE$9:SE$497,0)</f>
        <v>150</v>
      </c>
      <c r="SX465" s="115">
        <f>RANK(SF465,SF$9:SF$497,0)</f>
        <v>40</v>
      </c>
      <c r="SY465" s="115">
        <f>RANK(SG465,SG$9:SG$497,0)</f>
        <v>173</v>
      </c>
      <c r="SZ465" s="115">
        <f>COUNTIFS(SB$9:SB$497,"&gt;"&amp;SB465,$ES$9:$ES$497,$ES465)+1</f>
        <v>46</v>
      </c>
      <c r="TA465" s="115">
        <f>COUNTIFS(SC$9:SC$497,"&gt;"&amp;SC465,$ES$9:$ES$497,$ES465)+1</f>
        <v>43</v>
      </c>
      <c r="TB465" s="115">
        <f>COUNTIFS(SD$9:SD$497,"&gt;"&amp;SD465,$ES$9:$ES$497,$ES465)+1</f>
        <v>12</v>
      </c>
      <c r="TC465" s="115">
        <f>COUNTIFS(SE$9:SE$497,"&gt;"&amp;SE465,$ES$9:$ES$497,$ES465)+1</f>
        <v>48</v>
      </c>
      <c r="TD465" s="115">
        <f>COUNTIFS(SF$9:SF$497,"&gt;"&amp;SF465,$ES$9:$ES$497,$ES465)+1</f>
        <v>11</v>
      </c>
      <c r="TE465" s="117">
        <f>COUNTIFS(SG$9:SG$497,"&gt;"&amp;SG465,$ES$9:$ES$497,$ES465)+1</f>
        <v>41</v>
      </c>
      <c r="TF465" s="118">
        <f>MAX(PH465:PM465)+SH465</f>
        <v>108</v>
      </c>
      <c r="TG465" s="115">
        <f t="shared" ref="TG465:TK466" si="1209">PH465+SI465</f>
        <v>105</v>
      </c>
      <c r="TH465" s="115">
        <f t="shared" si="1209"/>
        <v>70</v>
      </c>
      <c r="TI465" s="115">
        <f t="shared" si="1209"/>
        <v>91</v>
      </c>
      <c r="TJ465" s="115">
        <f t="shared" si="1209"/>
        <v>101</v>
      </c>
      <c r="TK465" s="115">
        <f t="shared" si="1209"/>
        <v>64</v>
      </c>
      <c r="TL465" s="117">
        <f>PM465+SM465</f>
        <v>56</v>
      </c>
      <c r="TM465" s="118">
        <f>ROUND(TF465/MAX(TF$9:TF$497)*100,0)</f>
        <v>60</v>
      </c>
      <c r="TN465" s="115">
        <f>ROUND(TG465/MAX(TG$9:TG$497)*100,0)</f>
        <v>58</v>
      </c>
      <c r="TO465" s="115">
        <f>ROUND(TH465/MAX(TH$9:TH$497)*100,0)</f>
        <v>38</v>
      </c>
      <c r="TP465" s="115">
        <f>ROUND(TI465/MAX(TI$9:TI$497)*100,0)</f>
        <v>50</v>
      </c>
      <c r="TQ465" s="115">
        <f>ROUND(TJ465/MAX(TJ$9:TJ$497)*100,0)</f>
        <v>51</v>
      </c>
      <c r="TR465" s="115">
        <f>ROUND(TK465/MAX(TK$9:TK$497)*100,0)</f>
        <v>33</v>
      </c>
      <c r="TS465" s="119">
        <f>ROUND(TL465/MAX(TL$9:TL$497)*100,0)</f>
        <v>29</v>
      </c>
      <c r="TT465" s="120">
        <f>RANK(TM465,TM$9:TM$497,0)</f>
        <v>101</v>
      </c>
      <c r="TU465" s="115">
        <f>RANK(TN465,TN$9:TN$497,0)</f>
        <v>62</v>
      </c>
      <c r="TV465" s="115">
        <f>RANK(TO465,TO$9:TO$497,0)</f>
        <v>73</v>
      </c>
      <c r="TW465" s="115">
        <f>RANK(TP465,TP$9:TP$497,0)</f>
        <v>83</v>
      </c>
      <c r="TX465" s="115">
        <f>RANK(TQ465,TQ$9:TQ$497,0)</f>
        <v>16</v>
      </c>
      <c r="TY465" s="115">
        <f>RANK(TR465,TR$9:TR$497,0)</f>
        <v>156</v>
      </c>
      <c r="TZ465" s="121">
        <f>RANK(TS465,TS$9:TS$497,0)</f>
        <v>162</v>
      </c>
      <c r="UA465" s="132"/>
      <c r="UB465" s="7" t="s">
        <v>1</v>
      </c>
    </row>
    <row r="466" spans="1:548" x14ac:dyDescent="0.15">
      <c r="A466" s="183">
        <v>458</v>
      </c>
      <c r="B466" s="200" t="s">
        <v>2169</v>
      </c>
      <c r="C466" s="143"/>
      <c r="D466" s="143"/>
      <c r="E466" s="161" t="s">
        <v>518</v>
      </c>
      <c r="F466" s="65">
        <v>125</v>
      </c>
      <c r="G466" s="65" t="s">
        <v>908</v>
      </c>
      <c r="H466" s="144" t="s">
        <v>922</v>
      </c>
      <c r="I466" s="66" t="s">
        <v>521</v>
      </c>
      <c r="J466" s="67" t="s">
        <v>521</v>
      </c>
      <c r="K466" s="67" t="s">
        <v>521</v>
      </c>
      <c r="L466" s="67" t="s">
        <v>521</v>
      </c>
      <c r="M466" s="67" t="s">
        <v>521</v>
      </c>
      <c r="N466" s="67" t="s">
        <v>521</v>
      </c>
      <c r="O466" s="67" t="s">
        <v>521</v>
      </c>
      <c r="P466" s="67" t="s">
        <v>521</v>
      </c>
      <c r="Q466" s="67" t="s">
        <v>521</v>
      </c>
      <c r="R466" s="68" t="s">
        <v>521</v>
      </c>
      <c r="S466" s="69" t="s">
        <v>521</v>
      </c>
      <c r="T466" s="67" t="s">
        <v>521</v>
      </c>
      <c r="U466" s="67" t="s">
        <v>521</v>
      </c>
      <c r="V466" s="67" t="s">
        <v>521</v>
      </c>
      <c r="W466" s="67" t="s">
        <v>521</v>
      </c>
      <c r="X466" s="67" t="s">
        <v>521</v>
      </c>
      <c r="Y466" s="67" t="s">
        <v>521</v>
      </c>
      <c r="Z466" s="67" t="s">
        <v>521</v>
      </c>
      <c r="AA466" s="67" t="s">
        <v>521</v>
      </c>
      <c r="AB466" s="68" t="s">
        <v>521</v>
      </c>
      <c r="AC466" s="69" t="s">
        <v>521</v>
      </c>
      <c r="AD466" s="67" t="s">
        <v>521</v>
      </c>
      <c r="AE466" s="67" t="s">
        <v>521</v>
      </c>
      <c r="AF466" s="67" t="s">
        <v>521</v>
      </c>
      <c r="AG466" s="67" t="s">
        <v>521</v>
      </c>
      <c r="AH466" s="67" t="s">
        <v>521</v>
      </c>
      <c r="AI466" s="67" t="s">
        <v>521</v>
      </c>
      <c r="AJ466" s="67" t="s">
        <v>521</v>
      </c>
      <c r="AK466" s="67" t="s">
        <v>521</v>
      </c>
      <c r="AL466" s="68" t="s">
        <v>521</v>
      </c>
      <c r="AM466" s="69" t="s">
        <v>521</v>
      </c>
      <c r="AN466" s="67" t="s">
        <v>521</v>
      </c>
      <c r="AO466" s="67" t="s">
        <v>521</v>
      </c>
      <c r="AP466" s="67" t="s">
        <v>521</v>
      </c>
      <c r="AQ466" s="67" t="s">
        <v>521</v>
      </c>
      <c r="AR466" s="67" t="s">
        <v>521</v>
      </c>
      <c r="AS466" s="67" t="s">
        <v>521</v>
      </c>
      <c r="AT466" s="67" t="s">
        <v>521</v>
      </c>
      <c r="AU466" s="67" t="s">
        <v>521</v>
      </c>
      <c r="AV466" s="68" t="s">
        <v>521</v>
      </c>
      <c r="AW466" s="69" t="s">
        <v>521</v>
      </c>
      <c r="AX466" s="67" t="s">
        <v>521</v>
      </c>
      <c r="AY466" s="67" t="s">
        <v>521</v>
      </c>
      <c r="AZ466" s="67" t="s">
        <v>521</v>
      </c>
      <c r="BA466" s="67" t="s">
        <v>521</v>
      </c>
      <c r="BB466" s="67" t="s">
        <v>521</v>
      </c>
      <c r="BC466" s="67" t="s">
        <v>521</v>
      </c>
      <c r="BD466" s="67" t="s">
        <v>521</v>
      </c>
      <c r="BE466" s="67" t="s">
        <v>521</v>
      </c>
      <c r="BF466" s="68" t="s">
        <v>521</v>
      </c>
      <c r="BG466" s="69" t="s">
        <v>521</v>
      </c>
      <c r="BH466" s="67" t="s">
        <v>521</v>
      </c>
      <c r="BI466" s="67" t="s">
        <v>521</v>
      </c>
      <c r="BJ466" s="67" t="s">
        <v>521</v>
      </c>
      <c r="BK466" s="67" t="s">
        <v>521</v>
      </c>
      <c r="BL466" s="67" t="s">
        <v>521</v>
      </c>
      <c r="BM466" s="67" t="s">
        <v>521</v>
      </c>
      <c r="BN466" s="67" t="s">
        <v>521</v>
      </c>
      <c r="BO466" s="67" t="s">
        <v>521</v>
      </c>
      <c r="BP466" s="68" t="s">
        <v>521</v>
      </c>
      <c r="BQ466" s="70" t="s">
        <v>521</v>
      </c>
      <c r="BR466" s="67" t="s">
        <v>521</v>
      </c>
      <c r="BS466" s="67" t="s">
        <v>521</v>
      </c>
      <c r="BT466" s="67" t="s">
        <v>521</v>
      </c>
      <c r="BU466" s="67" t="s">
        <v>521</v>
      </c>
      <c r="BV466" s="67" t="s">
        <v>521</v>
      </c>
      <c r="BW466" s="67" t="s">
        <v>521</v>
      </c>
      <c r="BX466" s="67" t="s">
        <v>521</v>
      </c>
      <c r="BY466" s="67" t="s">
        <v>521</v>
      </c>
      <c r="BZ466" s="68" t="s">
        <v>521</v>
      </c>
      <c r="CA466" s="69" t="s">
        <v>521</v>
      </c>
      <c r="CB466" s="67" t="s">
        <v>521</v>
      </c>
      <c r="CC466" s="67" t="s">
        <v>521</v>
      </c>
      <c r="CD466" s="67" t="s">
        <v>521</v>
      </c>
      <c r="CE466" s="67" t="s">
        <v>521</v>
      </c>
      <c r="CF466" s="67" t="s">
        <v>521</v>
      </c>
      <c r="CG466" s="67" t="s">
        <v>521</v>
      </c>
      <c r="CH466" s="67" t="s">
        <v>521</v>
      </c>
      <c r="CI466" s="67" t="s">
        <v>521</v>
      </c>
      <c r="CJ466" s="68" t="s">
        <v>521</v>
      </c>
      <c r="CK466" s="69" t="s">
        <v>521</v>
      </c>
      <c r="CL466" s="67" t="s">
        <v>521</v>
      </c>
      <c r="CM466" s="67" t="s">
        <v>521</v>
      </c>
      <c r="CN466" s="67" t="s">
        <v>521</v>
      </c>
      <c r="CO466" s="67" t="s">
        <v>521</v>
      </c>
      <c r="CP466" s="67" t="s">
        <v>521</v>
      </c>
      <c r="CQ466" s="67" t="s">
        <v>521</v>
      </c>
      <c r="CR466" s="67" t="s">
        <v>521</v>
      </c>
      <c r="CS466" s="67" t="s">
        <v>521</v>
      </c>
      <c r="CT466" s="68" t="s">
        <v>521</v>
      </c>
      <c r="CU466" s="69" t="s">
        <v>521</v>
      </c>
      <c r="CV466" s="67" t="s">
        <v>521</v>
      </c>
      <c r="CW466" s="67" t="s">
        <v>521</v>
      </c>
      <c r="CX466" s="67" t="s">
        <v>521</v>
      </c>
      <c r="CY466" s="67" t="s">
        <v>521</v>
      </c>
      <c r="CZ466" s="67" t="s">
        <v>521</v>
      </c>
      <c r="DA466" s="67" t="s">
        <v>521</v>
      </c>
      <c r="DB466" s="67" t="s">
        <v>521</v>
      </c>
      <c r="DC466" s="67" t="s">
        <v>521</v>
      </c>
      <c r="DD466" s="68" t="s">
        <v>521</v>
      </c>
      <c r="DE466" s="69" t="s">
        <v>521</v>
      </c>
      <c r="DF466" s="71" t="s">
        <v>521</v>
      </c>
      <c r="DG466" s="67" t="s">
        <v>521</v>
      </c>
      <c r="DH466" s="67" t="s">
        <v>521</v>
      </c>
      <c r="DI466" s="67" t="s">
        <v>521</v>
      </c>
      <c r="DJ466" s="67" t="s">
        <v>521</v>
      </c>
      <c r="DK466" s="67" t="s">
        <v>521</v>
      </c>
      <c r="DL466" s="67" t="s">
        <v>521</v>
      </c>
      <c r="DM466" s="67" t="s">
        <v>521</v>
      </c>
      <c r="DN466" s="68" t="s">
        <v>521</v>
      </c>
      <c r="DO466" s="70" t="s">
        <v>521</v>
      </c>
      <c r="DP466" s="71" t="s">
        <v>521</v>
      </c>
      <c r="DQ466" s="67" t="s">
        <v>521</v>
      </c>
      <c r="DR466" s="67" t="s">
        <v>521</v>
      </c>
      <c r="DS466" s="67" t="s">
        <v>521</v>
      </c>
      <c r="DT466" s="67" t="s">
        <v>521</v>
      </c>
      <c r="DU466" s="67" t="s">
        <v>521</v>
      </c>
      <c r="DV466" s="67" t="s">
        <v>521</v>
      </c>
      <c r="DW466" s="67" t="s">
        <v>521</v>
      </c>
      <c r="DX466" s="72" t="s">
        <v>521</v>
      </c>
      <c r="DY466" s="146" t="s">
        <v>522</v>
      </c>
      <c r="DZ466" s="74">
        <v>3</v>
      </c>
      <c r="EA466" s="74">
        <v>4</v>
      </c>
      <c r="EB466" s="190">
        <v>4</v>
      </c>
      <c r="EC466" s="191">
        <v>5</v>
      </c>
      <c r="ED466" s="197" t="s">
        <v>522</v>
      </c>
      <c r="EE466" s="190">
        <f>DZ466</f>
        <v>3</v>
      </c>
      <c r="EF466" s="190">
        <f>DZ466*EA466</f>
        <v>12</v>
      </c>
      <c r="EG466" s="190">
        <f>DZ466*EA466*EB466</f>
        <v>48</v>
      </c>
      <c r="EH466" s="193">
        <f>DZ466*EA466*EB466*EC466</f>
        <v>240</v>
      </c>
      <c r="EI466" s="194">
        <v>30</v>
      </c>
      <c r="EJ466" s="190">
        <v>150</v>
      </c>
      <c r="EK466" s="190">
        <v>900</v>
      </c>
      <c r="EL466" s="190">
        <v>3000</v>
      </c>
      <c r="EM466" s="191">
        <v>15000</v>
      </c>
      <c r="EN466" s="195">
        <v>1</v>
      </c>
      <c r="EO466" s="79">
        <f>(EJ466/EE466)/EI466</f>
        <v>1.6666666666666667</v>
      </c>
      <c r="EP466" s="79">
        <f>(EK466/EF466)/EI466</f>
        <v>2.5</v>
      </c>
      <c r="EQ466" s="79">
        <f>(EL466/EG466)/EI466</f>
        <v>2.0833333333333335</v>
      </c>
      <c r="ER466" s="80">
        <f>(EM466/EH466)/EI466</f>
        <v>2.0833333333333335</v>
      </c>
      <c r="ES466" s="128" t="s">
        <v>2170</v>
      </c>
      <c r="ET466" s="82" t="s">
        <v>2171</v>
      </c>
      <c r="EU466" s="83">
        <v>4</v>
      </c>
      <c r="EV466" s="146">
        <v>178</v>
      </c>
      <c r="EW466" s="147">
        <v>30</v>
      </c>
      <c r="EX466" s="147">
        <v>48</v>
      </c>
      <c r="EY466" s="147">
        <v>149</v>
      </c>
      <c r="EZ466" s="147">
        <v>27</v>
      </c>
      <c r="FA466" s="147">
        <v>27</v>
      </c>
      <c r="FB466" s="147">
        <v>18</v>
      </c>
      <c r="FC466" s="147">
        <v>28</v>
      </c>
      <c r="FD466" s="74">
        <f>EX466+EZ466</f>
        <v>75</v>
      </c>
      <c r="FE466" s="84">
        <f>EX466+FC466</f>
        <v>76</v>
      </c>
      <c r="FF466" s="73">
        <f>RANK(EV466,$EV$9:$EV$498,0)</f>
        <v>1</v>
      </c>
      <c r="FG466" s="74">
        <f>RANK(EW466,$EW$9:$EW$498,0)</f>
        <v>293</v>
      </c>
      <c r="FH466" s="74">
        <f>RANK(EX466,$EX$9:$EX$498,0)</f>
        <v>149</v>
      </c>
      <c r="FI466" s="74">
        <f>RANK(EY466,$EY$9:$EY$498,0)</f>
        <v>1</v>
      </c>
      <c r="FJ466" s="74">
        <f>RANK(EZ466,$EZ$9:$EZ$498,0)</f>
        <v>146</v>
      </c>
      <c r="FK466" s="74">
        <f>RANK(FA466,$FA$9:$FA$498,0)</f>
        <v>136</v>
      </c>
      <c r="FL466" s="74">
        <f>RANK(FB466,$FB$9:$FB$498,0)</f>
        <v>335</v>
      </c>
      <c r="FM466" s="74">
        <f>RANK(FC466,$FC$9:$FC$498,0)</f>
        <v>283</v>
      </c>
      <c r="FN466" s="74">
        <f>RANK(FD466,$FD$9:$FD$498,0)</f>
        <v>193</v>
      </c>
      <c r="FO466" s="84">
        <f>RANK(FE466,$FE$9:$FE$498,0)</f>
        <v>220</v>
      </c>
      <c r="FP466" s="73">
        <f>COUNTIFS($EV$9:$EV$498,"&gt;"&amp;EV466,$ES$9:$ES$498,ES466)+1</f>
        <v>1</v>
      </c>
      <c r="FQ466" s="74">
        <f>COUNTIFS($EW$9:$EW$498,"&gt;"&amp;EW466,$ES$9:$ES$498,ES466)+1</f>
        <v>47</v>
      </c>
      <c r="FR466" s="74">
        <f>COUNTIFS($EX$9:$EX$498,"&gt;"&amp;EX466,$ES$9:$ES$498,ES466)+1</f>
        <v>39</v>
      </c>
      <c r="FS466" s="74">
        <f>COUNTIFS($EY$9:$EY$498,"&gt;"&amp;EY466,$ES$9:$ES$498,ES466)+1</f>
        <v>1</v>
      </c>
      <c r="FT466" s="74">
        <f>COUNTIFS($EZ$9:$EZ$498,"&gt;"&amp;EZ466,$ES$9:$ES$498,ES466)+1</f>
        <v>27</v>
      </c>
      <c r="FU466" s="74">
        <f>COUNTIFS($FA$9:$FA$498,"&gt;"&amp;FA466,$ES$9:$ES$498,ES466)+1</f>
        <v>26</v>
      </c>
      <c r="FV466" s="74">
        <f>COUNTIFS($FB$9:$FB$498,"&gt;"&amp;FB466,$ES$9:$ES$498,ES466)+1</f>
        <v>45</v>
      </c>
      <c r="FW466" s="74">
        <f>COUNTIFS($FC$9:$FC$498,"&gt;"&amp;FC466,$ES$9:$ES$498,ES466)+1</f>
        <v>35</v>
      </c>
      <c r="FX466" s="74">
        <f>COUNTIFS($FD$9:$FD$498,"&gt;"&amp;FD466,$ES$9:$ES$498,ES466)+1</f>
        <v>40</v>
      </c>
      <c r="FY466" s="84">
        <f>COUNTIFS($FE$9:$FE$498,"&gt;"&amp;FE466,$ES$9:$ES$498,ES466)+1</f>
        <v>43</v>
      </c>
      <c r="FZ466" s="85">
        <f t="shared" si="1207"/>
        <v>1.42</v>
      </c>
      <c r="GA466" s="86">
        <f t="shared" si="1207"/>
        <v>0.24</v>
      </c>
      <c r="GB466" s="86">
        <f t="shared" si="1207"/>
        <v>0.38</v>
      </c>
      <c r="GC466" s="86">
        <f t="shared" si="1207"/>
        <v>1.19</v>
      </c>
      <c r="GD466" s="86">
        <f t="shared" si="1207"/>
        <v>0.22</v>
      </c>
      <c r="GE466" s="86">
        <f t="shared" si="1207"/>
        <v>0.22</v>
      </c>
      <c r="GF466" s="86">
        <f t="shared" si="1207"/>
        <v>0.14000000000000001</v>
      </c>
      <c r="GG466" s="86">
        <f t="shared" si="1207"/>
        <v>0.22</v>
      </c>
      <c r="GH466" s="86">
        <f t="shared" si="1207"/>
        <v>0.6</v>
      </c>
      <c r="GI466" s="87">
        <f t="shared" si="1207"/>
        <v>0.61</v>
      </c>
      <c r="GJ466" s="85">
        <f>ROUND(((FZ466-AVERAGE(FZ$9:FZ$498))/STDEVP(FZ$9:FZ$498)*10+50),2)</f>
        <v>67.650000000000006</v>
      </c>
      <c r="GK466" s="86">
        <f>ROUND(((GA466-AVERAGE(GA$9:GA$498))/STDEVP(GA$9:GA$498)*10+50),2)</f>
        <v>36.54</v>
      </c>
      <c r="GL466" s="86">
        <f>ROUND(((GB466-AVERAGE(GB$9:GB$498))/STDEVP(GB$9:GB$498)*10+50),2)</f>
        <v>42.38</v>
      </c>
      <c r="GM466" s="86">
        <f>ROUND(((GC466-AVERAGE(GC$9:GC$498))/STDEVP(GC$9:GC$498)*10+50),2)</f>
        <v>83.28</v>
      </c>
      <c r="GN466" s="86">
        <f>ROUND(((GD466-AVERAGE(GD$9:GD$498))/STDEVP(GD$9:GD$498)*10+50),2)</f>
        <v>44.1</v>
      </c>
      <c r="GO466" s="86">
        <f>ROUND(((GE466-AVERAGE(GE$9:GE$498))/STDEVP(GE$9:GE$498)*10+50),2)</f>
        <v>45.34</v>
      </c>
      <c r="GP466" s="86">
        <f>ROUND(((GF466-AVERAGE(GF$9:GF$498))/STDEVP(GF$9:GF$498)*10+50),2)</f>
        <v>34.42</v>
      </c>
      <c r="GQ466" s="86">
        <f>ROUND(((GG466-AVERAGE(GG$9:GG$498))/STDEVP(GG$9:GG$498)*10+50),2)</f>
        <v>37.14</v>
      </c>
      <c r="GR466" s="86">
        <f>ROUND(((GH466-AVERAGE(GH$9:GH$498))/STDEVP(GH$9:GH$498)*10+50),2)</f>
        <v>36.33</v>
      </c>
      <c r="GS466" s="87">
        <f>ROUND(((GI466-AVERAGE(GI$9:GI$498))/STDEVP(GI$9:GI$498)*10+50),2)</f>
        <v>37.32</v>
      </c>
      <c r="GT466" s="73">
        <f>RANK(GJ466,$GJ$9:$GJ$498,0)</f>
        <v>18</v>
      </c>
      <c r="GU466" s="74">
        <f>RANK(GK466,$GK$9:$GK$498,0)</f>
        <v>428</v>
      </c>
      <c r="GV466" s="74">
        <f>RANK(GL466,$GL$9:$GL$498,0)</f>
        <v>341</v>
      </c>
      <c r="GW466" s="74">
        <f>RANK(GM466,$GM$9:$GM$498,0)</f>
        <v>3</v>
      </c>
      <c r="GX466" s="74">
        <f>RANK(GN466,$GN$9:$GN$498,0)</f>
        <v>306</v>
      </c>
      <c r="GY466" s="74">
        <f>RANK(GO466,$GO$9:$GO$498,0)</f>
        <v>263</v>
      </c>
      <c r="GZ466" s="74">
        <f>RANK(GP466,$GP$9:$GP$498,0)</f>
        <v>428</v>
      </c>
      <c r="HA466" s="74">
        <f>RANK(GQ466,$GQ$9:$GQ$498,0)</f>
        <v>389</v>
      </c>
      <c r="HB466" s="74">
        <f>RANK(GR466,$GR$9:$GR$498,0)</f>
        <v>432</v>
      </c>
      <c r="HC466" s="84">
        <f>RANK(GS466,$GS$9:$GS$498,0)</f>
        <v>415</v>
      </c>
      <c r="HD466" s="85">
        <f>ROUND(AVERAGEIF($ES$9:$ES$498,$ES466,$FZ$9:$FZ$498),2)</f>
        <v>1.1399999999999999</v>
      </c>
      <c r="HE466" s="86">
        <f>ROUND(AVERAGEIF($ES$9:$ES$498,$ES466,$GA$9:$GA$498),2)</f>
        <v>0.46</v>
      </c>
      <c r="HF466" s="86">
        <f>ROUND(AVERAGEIF($ES$9:$ES$498,$ES466,$GB$9:$GB$498),2)</f>
        <v>0.65</v>
      </c>
      <c r="HG466" s="86">
        <f>ROUND(AVERAGEIF($ES$9:$ES$498,$ES466,$GC$9:$GC$498),2)</f>
        <v>0.74</v>
      </c>
      <c r="HH466" s="86">
        <f>ROUND(AVERAGEIF($ES$9:$ES$498,$ES466,$GD$9:$GD$498),2)</f>
        <v>0.27</v>
      </c>
      <c r="HI466" s="86">
        <f>ROUND(AVERAGEIF($ES$9:$ES$498,$ES466,$GE$9:$GE$498),2)</f>
        <v>0.23</v>
      </c>
      <c r="HJ466" s="86">
        <f>ROUND(AVERAGEIF($ES$9:$ES$498,$ES466,$GF$9:$GF$498),2)</f>
        <v>0.3</v>
      </c>
      <c r="HK466" s="86">
        <f>ROUND(AVERAGEIF($ES$9:$ES$498,$ES466,$GG$9:$GG$498),2)</f>
        <v>0.28000000000000003</v>
      </c>
      <c r="HL466" s="86">
        <f>ROUND(AVERAGEIF($ES$9:$ES$498,$ES466,$GH$9:$GH$498),2)</f>
        <v>0.92</v>
      </c>
      <c r="HM466" s="87">
        <f>ROUND(AVERAGEIF($ES$9:$ES$498,$ES466,$GI$9:$GI$498),2)</f>
        <v>0.93</v>
      </c>
      <c r="HN466" s="88">
        <f t="shared" si="1208"/>
        <v>0.28000000000000003</v>
      </c>
      <c r="HO466" s="89">
        <f t="shared" si="1208"/>
        <v>-0.22000000000000003</v>
      </c>
      <c r="HP466" s="89">
        <f t="shared" si="1208"/>
        <v>-0.27</v>
      </c>
      <c r="HQ466" s="89">
        <f t="shared" si="1208"/>
        <v>0.44999999999999996</v>
      </c>
      <c r="HR466" s="89">
        <f t="shared" si="1208"/>
        <v>-5.0000000000000017E-2</v>
      </c>
      <c r="HS466" s="89">
        <f t="shared" si="1208"/>
        <v>-1.0000000000000009E-2</v>
      </c>
      <c r="HT466" s="89">
        <f t="shared" si="1208"/>
        <v>-0.15999999999999998</v>
      </c>
      <c r="HU466" s="89">
        <f t="shared" si="1208"/>
        <v>-6.0000000000000026E-2</v>
      </c>
      <c r="HV466" s="89">
        <f t="shared" si="1208"/>
        <v>-0.32000000000000006</v>
      </c>
      <c r="HW466" s="90">
        <f t="shared" si="1208"/>
        <v>-0.32000000000000006</v>
      </c>
      <c r="HX466" s="73">
        <f>COUNTIFS($FZ$9:$FZ$498,"&gt;"&amp;FZ466,$ES$9:$ES$498,$ES466)+1</f>
        <v>10</v>
      </c>
      <c r="HY466" s="74">
        <f>COUNTIFS($GA$9:$GA$498,"&gt;"&amp;GA466,$ES$9:$ES$498,$ES466)+1</f>
        <v>91</v>
      </c>
      <c r="HZ466" s="74">
        <f>COUNTIFS($GB$9:$GB$498,"&gt;"&amp;GB466,$ES$9:$ES$498,$ES466)+1</f>
        <v>91</v>
      </c>
      <c r="IA466" s="74">
        <f>COUNTIFS($GC$9:$GC$498,"&gt;"&amp;GC466,$ES$9:$ES$498,$ES466)+1</f>
        <v>3</v>
      </c>
      <c r="IB466" s="74">
        <f>COUNTIFS($GD$9:$GD$498,"&gt;"&amp;GD466,$ES$9:$ES$498,$ES466)+1</f>
        <v>71</v>
      </c>
      <c r="IC466" s="74">
        <f>COUNTIFS($GE$9:$GE$498,"&gt;"&amp;GE466,$ES$9:$ES$498,$ES466)+1</f>
        <v>37</v>
      </c>
      <c r="ID466" s="74">
        <f>COUNTIFS($GF$9:$GF$498,"&gt;"&amp;GF466,$ES$9:$ES$498,$ES466)+1</f>
        <v>87</v>
      </c>
      <c r="IE466" s="74">
        <f>COUNTIFS($GG$9:$GG$498,"&gt;"&amp;GG466,$ES$9:$ES$498,$ES466)+1</f>
        <v>47</v>
      </c>
      <c r="IF466" s="74">
        <f>COUNTIFS($GH$9:$GH$498,"&gt;"&amp;GH466,$ES$9:$ES$498,$ES466)+1</f>
        <v>92</v>
      </c>
      <c r="IG466" s="84">
        <f>COUNTIFS($GI$9:$GI$498,"&gt;"&amp;GI466,$ES$9:$ES$498,$ES466)+1</f>
        <v>89</v>
      </c>
      <c r="IH466" s="148"/>
      <c r="II466" s="149"/>
      <c r="IJ466" s="149"/>
      <c r="IK466" s="149"/>
      <c r="IL466" s="149"/>
      <c r="IM466" s="150"/>
      <c r="IN466" s="151"/>
      <c r="IO466" s="152"/>
      <c r="IP466" s="153"/>
      <c r="IQ466" s="149"/>
      <c r="IR466" s="149"/>
      <c r="IS466" s="149"/>
      <c r="IT466" s="149"/>
      <c r="IU466" s="149"/>
      <c r="IV466" s="149"/>
      <c r="IW466" s="154"/>
      <c r="IX466" s="151"/>
      <c r="IY466" s="149"/>
      <c r="IZ466" s="149"/>
      <c r="JA466" s="149"/>
      <c r="JB466" s="149"/>
      <c r="JC466" s="149"/>
      <c r="JD466" s="149"/>
      <c r="JE466" s="155"/>
      <c r="JF466" s="153"/>
      <c r="JG466" s="149"/>
      <c r="JH466" s="149"/>
      <c r="JI466" s="149"/>
      <c r="JJ466" s="149"/>
      <c r="JK466" s="149"/>
      <c r="JL466" s="149"/>
      <c r="JM466" s="154"/>
      <c r="JN466" s="151"/>
      <c r="JO466" s="149"/>
      <c r="JP466" s="149"/>
      <c r="JQ466" s="149"/>
      <c r="JR466" s="149"/>
      <c r="JS466" s="149"/>
      <c r="JT466" s="149"/>
      <c r="JU466" s="149"/>
      <c r="JV466" s="149"/>
      <c r="JW466" s="149"/>
      <c r="JX466" s="149"/>
      <c r="JY466" s="149"/>
      <c r="JZ466" s="155"/>
      <c r="KA466" s="151"/>
      <c r="KB466" s="149"/>
      <c r="KC466" s="149"/>
      <c r="KD466" s="149"/>
      <c r="KE466" s="155"/>
      <c r="KF466" s="153"/>
      <c r="KG466" s="149"/>
      <c r="KH466" s="149"/>
      <c r="KI466" s="149"/>
      <c r="KJ466" s="149"/>
      <c r="KK466" s="156"/>
      <c r="KL466" s="149"/>
      <c r="KM466" s="149"/>
      <c r="KN466" s="149"/>
      <c r="KO466" s="149"/>
      <c r="KP466" s="149"/>
      <c r="KQ466" s="149"/>
      <c r="KR466" s="149"/>
      <c r="KS466" s="154"/>
      <c r="KT466" s="154"/>
      <c r="KU466" s="154"/>
      <c r="KV466" s="154"/>
      <c r="KW466" s="151"/>
      <c r="KX466" s="149"/>
      <c r="KY466" s="149"/>
      <c r="KZ466" s="149"/>
      <c r="LA466" s="149"/>
      <c r="LB466" s="149"/>
      <c r="LC466" s="154"/>
      <c r="LD466" s="151"/>
      <c r="LE466" s="152"/>
      <c r="LF466" s="157"/>
      <c r="LG466" s="158"/>
      <c r="LH466" s="151"/>
      <c r="LI466" s="149"/>
      <c r="LJ466" s="147"/>
      <c r="LK466" s="147"/>
      <c r="LL466" s="147"/>
      <c r="LM466" s="159"/>
      <c r="LN466" s="153"/>
      <c r="LO466" s="149"/>
      <c r="LP466" s="149"/>
      <c r="LQ466" s="149"/>
      <c r="LR466" s="154"/>
      <c r="LS466" s="151"/>
      <c r="LT466" s="149"/>
      <c r="LU466" s="149"/>
      <c r="LV466" s="149"/>
      <c r="LW466" s="149"/>
      <c r="LX466" s="149"/>
      <c r="LY466" s="149">
        <v>7.0000000000000007E-2</v>
      </c>
      <c r="LZ466" s="149"/>
      <c r="MA466" s="155"/>
      <c r="MB466" s="153"/>
      <c r="MC466" s="149"/>
      <c r="MD466" s="149"/>
      <c r="ME466" s="149"/>
      <c r="MF466" s="149"/>
      <c r="MG466" s="149"/>
      <c r="MH466" s="149"/>
      <c r="MI466" s="149"/>
      <c r="MJ466" s="149"/>
      <c r="MK466" s="149"/>
      <c r="ML466" s="149"/>
      <c r="MM466" s="149"/>
      <c r="MN466" s="156"/>
      <c r="MO466" s="156"/>
      <c r="MP466" s="154"/>
      <c r="MQ466" s="151"/>
      <c r="MR466" s="149"/>
      <c r="MS466" s="149"/>
      <c r="MT466" s="149"/>
      <c r="MU466" s="149"/>
      <c r="MV466" s="156">
        <v>0.1</v>
      </c>
      <c r="MW466" s="149"/>
      <c r="MX466" s="149"/>
      <c r="MY466" s="149">
        <v>0.1</v>
      </c>
      <c r="MZ466" s="149"/>
      <c r="NA466" s="149"/>
      <c r="NB466" s="149"/>
      <c r="NC466" s="149"/>
      <c r="ND466" s="154">
        <v>0.1</v>
      </c>
      <c r="NE466" s="154"/>
      <c r="NF466" s="154"/>
      <c r="NG466" s="154"/>
      <c r="NH466" s="151"/>
      <c r="NI466" s="149"/>
      <c r="NJ466" s="149"/>
      <c r="NK466" s="149"/>
      <c r="NL466" s="149"/>
      <c r="NM466" s="149"/>
      <c r="NN466" s="94"/>
      <c r="NO466" s="151"/>
      <c r="NP466" s="160"/>
      <c r="NQ466" s="196" t="s">
        <v>1661</v>
      </c>
      <c r="NR466" s="196" t="s">
        <v>2198</v>
      </c>
      <c r="NS466" s="198"/>
      <c r="NT466" s="198"/>
      <c r="NU466" s="198" t="s">
        <v>2296</v>
      </c>
      <c r="NV466" s="186">
        <v>44669</v>
      </c>
      <c r="NW466" s="198" t="s">
        <v>2297</v>
      </c>
      <c r="NX466" s="133" t="s">
        <v>522</v>
      </c>
      <c r="NY466" s="138" t="s">
        <v>926</v>
      </c>
      <c r="NZ466" s="198"/>
      <c r="OA466" s="137"/>
      <c r="OB466" s="137"/>
      <c r="OC466" s="137"/>
      <c r="OD466" s="110">
        <f>EH466</f>
        <v>240</v>
      </c>
      <c r="OE466" s="109">
        <v>5</v>
      </c>
      <c r="OF466" s="110">
        <f>IF(ISERROR(ROUND(MAX(EI466/1,EJ466/EE466,EK466/EF466,EL466/EG466,EM466/EH466),0)),"0",ROUND(MAX(EI466/1,EJ466/EE466,EK466/EF466,EL466/EG466,EM466/EH466),0))</f>
        <v>75</v>
      </c>
      <c r="OG466" s="109">
        <v>7</v>
      </c>
      <c r="OH466" s="111">
        <f>ROUND(AVERAGEIF($ES$9:$ES$497,$ES466,EV$9:EV$497),0)</f>
        <v>79</v>
      </c>
      <c r="OI466" s="112">
        <f>ROUND(AVERAGEIF($ES$9:$ES$497,$ES466,EW$9:EW$497),0)</f>
        <v>32</v>
      </c>
      <c r="OJ466" s="112">
        <f>ROUND(AVERAGEIF($ES$9:$ES$497,$ES466,EX$9:EX$497),0)</f>
        <v>45</v>
      </c>
      <c r="OK466" s="112">
        <f>ROUND(AVERAGEIF($ES$9:$ES$497,$ES466,EY$9:EY$497),0)</f>
        <v>53</v>
      </c>
      <c r="OL466" s="112">
        <f>ROUND(AVERAGEIF($ES$9:$ES$497,$ES466,EZ$9:EZ$497),0)</f>
        <v>20</v>
      </c>
      <c r="OM466" s="112">
        <f>ROUND(AVERAGEIF($ES$9:$ES$497,$ES466,FA$9:FA$497),0)</f>
        <v>18</v>
      </c>
      <c r="ON466" s="112">
        <f>ROUND(AVERAGEIF($ES$9:$ES$497,$ES466,FB$9:FB$497),0)</f>
        <v>23</v>
      </c>
      <c r="OO466" s="112">
        <f>ROUND(AVERAGEIF($ES$9:$ES$497,$ES466,FC$9:FC$497),0)</f>
        <v>23</v>
      </c>
      <c r="OP466" s="112">
        <f>ROUND(AVERAGEIF($ES$9:$ES$497,$ES466,FD$9:FD$497),0)</f>
        <v>64</v>
      </c>
      <c r="OQ466" s="113">
        <f>ROUND(AVERAGEIF($ES$9:$ES$497,$ES466,FE$9:FE$497),0)</f>
        <v>68</v>
      </c>
      <c r="OR466" s="114">
        <f>ROUND(EV466/MAX(EV$9:EV$497)*100,0)</f>
        <v>100</v>
      </c>
      <c r="OS466" s="115">
        <f>ROUND(EW466/MAX(EW$9:EW$497)*100,0)</f>
        <v>24</v>
      </c>
      <c r="OT466" s="115">
        <f>ROUND(EX466/MAX(EX$9:EX$497)*100,0)</f>
        <v>40</v>
      </c>
      <c r="OU466" s="115">
        <f>ROUND(EY466/MAX(EY$9:EY$497)*100,0)</f>
        <v>100</v>
      </c>
      <c r="OV466" s="115">
        <f>ROUND(EZ466/MAX(EZ$9:EZ$497)*100,0)</f>
        <v>22</v>
      </c>
      <c r="OW466" s="115">
        <f>ROUND(FA466/MAX(FA$9:FA$497)*100,0)</f>
        <v>24</v>
      </c>
      <c r="OX466" s="115">
        <f>ROUND(FB466/MAX(FB$9:FB$497)*100,0)</f>
        <v>13</v>
      </c>
      <c r="OY466" s="116">
        <f>ROUND(FC466/MAX(FC$9:FC$497)*100,0)</f>
        <v>19</v>
      </c>
      <c r="OZ466" s="115">
        <f>ROUND(FD466/MAX(FD$9:FD$497)*100,0)</f>
        <v>51</v>
      </c>
      <c r="PA466" s="117">
        <f>ROUND(FE466/MAX(FE$9:FE$497)*100,0)</f>
        <v>31</v>
      </c>
      <c r="PB466" s="118">
        <f>OT466*3 + (OR466+OS466+OX466)*2 + (OU466+OY466)</f>
        <v>513</v>
      </c>
      <c r="PC466" s="115">
        <f>OV466*3 + (OR466+OS466+OX466)*2 + (OU466+OY466)</f>
        <v>459</v>
      </c>
      <c r="PD466" s="115">
        <f>(OT466+OV466)*3 + (OR466+OS466+OX466)*2 + (OU466+OY466)</f>
        <v>579</v>
      </c>
      <c r="PE466" s="115">
        <f>(OT466+OY466)*3 + (OR466+OS466+OX466)*2 + (OU466)</f>
        <v>551</v>
      </c>
      <c r="PF466" s="115">
        <f>(OR466+OU466)*3 + (OS466+OW466)*2 + OX466</f>
        <v>709</v>
      </c>
      <c r="PG466" s="119">
        <f>OW466*3 + (OR466+OS466+OU466)*2 + OX466</f>
        <v>533</v>
      </c>
      <c r="PH466" s="118">
        <f>ROUND(PB466/MAX(PB$9:PB$497)*100,0)</f>
        <v>61</v>
      </c>
      <c r="PI466" s="115">
        <f>ROUND(PC466/MAX(PC$9:PC$497)*100,0)</f>
        <v>55</v>
      </c>
      <c r="PJ466" s="115">
        <f>ROUND(PD466/MAX(PD$9:PD$497)*100,0)</f>
        <v>62</v>
      </c>
      <c r="PK466" s="115">
        <f>ROUND(PE466/MAX(PE$9:PE$497)*100,0)</f>
        <v>55</v>
      </c>
      <c r="PL466" s="115">
        <f>ROUND(PF466/MAX(PF$9:PF$497)*100,0)</f>
        <v>100</v>
      </c>
      <c r="PM466" s="119">
        <f>ROUND(PG466/MAX(PG$9:PG$497)*100,0)</f>
        <v>78</v>
      </c>
      <c r="PN466" s="118">
        <f>RANK(PH466,PH$9:PH$497,0)</f>
        <v>100</v>
      </c>
      <c r="PO466" s="115">
        <f>RANK(PI466,PI$9:PI$497,0)</f>
        <v>104</v>
      </c>
      <c r="PP466" s="115">
        <f>RANK(PJ466,PJ$9:PJ$497,0)</f>
        <v>116</v>
      </c>
      <c r="PQ466" s="115">
        <f>RANK(PK466,PK$9:PK$497,0)</f>
        <v>134</v>
      </c>
      <c r="PR466" s="115">
        <f>RANK(PL466,PL$9:PL$497,0)</f>
        <v>1</v>
      </c>
      <c r="PS466" s="119">
        <f>RANK(PM466,PM$9:PM$497,0)</f>
        <v>21</v>
      </c>
      <c r="PT466" s="120">
        <f>ROUND(FZ466/MAX(FZ$9:FZ$497)*100,0)</f>
        <v>78</v>
      </c>
      <c r="PU466" s="115">
        <f>ROUND(GA466/MAX(GA$9:GA$497)*100,0)</f>
        <v>13</v>
      </c>
      <c r="PV466" s="115">
        <f>ROUND(GB466/MAX(GB$9:GB$497)*100,0)</f>
        <v>28</v>
      </c>
      <c r="PW466" s="115">
        <f>ROUND(GC466/MAX(GC$9:GC$497)*100,0)</f>
        <v>94</v>
      </c>
      <c r="PX466" s="115">
        <f>ROUND(GD466/MAX(GD$9:GD$497)*100,0)</f>
        <v>12</v>
      </c>
      <c r="PY466" s="115">
        <f>ROUND(GE466/MAX(GE$9:GE$497)*100,0)</f>
        <v>13</v>
      </c>
      <c r="PZ466" s="115">
        <f>ROUND(GF466/MAX(GF$9:GF$497)*100,0)</f>
        <v>7</v>
      </c>
      <c r="QA466" s="116">
        <f>ROUND(GG466/MAX(GG$9:GG$497)*100,0)</f>
        <v>12</v>
      </c>
      <c r="QB466" s="115">
        <f>ROUND(GH466/MAX(GH$9:GH$497)*100,0)</f>
        <v>27</v>
      </c>
      <c r="QC466" s="121">
        <f>ROUND(GI466/MAX(GI$9:GI$497)*100,0)</f>
        <v>19</v>
      </c>
      <c r="QD466" s="120">
        <f>ROUND(AVERAGEIF($ES$9:$ES$497,$ES466,PT$9:PT$497),0)</f>
        <v>62</v>
      </c>
      <c r="QE466" s="120">
        <f>ROUND(AVERAGEIF($ES$9:$ES$497,$ES466,PU$9:PU$497),0)</f>
        <v>26</v>
      </c>
      <c r="QF466" s="120">
        <f>ROUND(AVERAGEIF($ES$9:$ES$497,$ES466,PV$9:PV$497),0)</f>
        <v>48</v>
      </c>
      <c r="QG466" s="120">
        <f>ROUND(AVERAGEIF($ES$9:$ES$497,$ES466,PW$9:PW$497),0)</f>
        <v>58</v>
      </c>
      <c r="QH466" s="120">
        <f>ROUND(AVERAGEIF($ES$9:$ES$497,$ES466,PX$9:PX$497),0)</f>
        <v>15</v>
      </c>
      <c r="QI466" s="120">
        <f>ROUND(AVERAGEIF($ES$9:$ES$497,$ES466,PY$9:PY$497),0)</f>
        <v>14</v>
      </c>
      <c r="QJ466" s="120">
        <f>ROUND(AVERAGEIF($ES$9:$ES$497,$ES466,PZ$9:PZ$497),0)</f>
        <v>14</v>
      </c>
      <c r="QK466" s="120">
        <f>ROUND(AVERAGEIF($ES$9:$ES$497,$ES466,QA$9:QA$497),0)</f>
        <v>15</v>
      </c>
      <c r="QL466" s="120">
        <f>ROUND(AVERAGEIF($ES$9:$ES$497,$ES466,QB$9:QB$497),0)</f>
        <v>41</v>
      </c>
      <c r="QM466" s="120">
        <f>ROUND(AVERAGEIF($ES$9:$ES$497,$ES466,QC$9:QC$497),0)</f>
        <v>30</v>
      </c>
      <c r="QN466" s="114">
        <f>PV466*4 + (PT466+PU466+PZ466)*2 + (PW466+QA466)</f>
        <v>414</v>
      </c>
      <c r="QO466" s="115">
        <f>PX466*4 + (PT466+PU466+PZ466)*2 + (PW466+QA466)</f>
        <v>350</v>
      </c>
      <c r="QP466" s="115">
        <f>(PV466+PX466)*4 + (PT466+PU466+PZ466)*2 + (PW466+QA466)</f>
        <v>462</v>
      </c>
      <c r="QQ466" s="115">
        <f>(PV466+QA466)*4 + (PT466+PU466+PZ466)*2 + (PW466)</f>
        <v>450</v>
      </c>
      <c r="QR466" s="115">
        <f>(PT466+PW466)*4 + (PU466+PY466)*2 + PZ466</f>
        <v>747</v>
      </c>
      <c r="QS466" s="119">
        <f>PY466*4 + (PT466+PU466+PW466)*2 + PZ466</f>
        <v>429</v>
      </c>
      <c r="QT466" s="114">
        <f>ROUND((QN466-MIN(QN$9:QN$497))/(MAX(QN$9:QN$497)-MIN(QN$9:QN$497))*100,0)</f>
        <v>29</v>
      </c>
      <c r="QU466" s="115">
        <f>ROUND((QO466-MIN(QO$9:QO$497))/(MAX(QO$9:QO$497)-MIN(QO$9:QO$497))*100,0)</f>
        <v>20</v>
      </c>
      <c r="QV466" s="115">
        <f>ROUND((QP466-MIN(QP$9:QP$497))/(MAX(QP$9:QP$497)-MIN(QP$9:QP$497))*100,0)</f>
        <v>16</v>
      </c>
      <c r="QW466" s="115">
        <f>ROUND((QQ466-MIN(QQ$9:QQ$497))/(MAX(QQ$9:QQ$497)-MIN(QQ$9:QQ$497))*100,0)</f>
        <v>21</v>
      </c>
      <c r="QX466" s="115">
        <f>ROUND((QR466-MIN(QR$9:QR$497))/(MAX(QR$9:QR$497)-MIN(QR$9:QR$497))*100,0)</f>
        <v>88</v>
      </c>
      <c r="QY466" s="115">
        <f>ROUND((QS466-MIN(QS$9:QS$497))/(MAX(QS$9:QS$497)-MIN(QS$9:QS$497))*100,0)</f>
        <v>51</v>
      </c>
      <c r="QZ466" s="114">
        <f>RANK(QN466,QN$9:QN$497,0)</f>
        <v>334</v>
      </c>
      <c r="RA466" s="115">
        <f>RANK(QO466,QO$9:QO$497,0)</f>
        <v>264</v>
      </c>
      <c r="RB466" s="115">
        <f>RANK(QP466,QP$9:QP$497,0)</f>
        <v>376</v>
      </c>
      <c r="RC466" s="115">
        <f>RANK(QQ466,QQ$9:QQ$497,0)</f>
        <v>369</v>
      </c>
      <c r="RD466" s="115">
        <f>RANK(QR466,QR$9:QR$497,0)</f>
        <v>18</v>
      </c>
      <c r="RE466" s="115">
        <f>RANK(QS466,QS$9:QS$497,0)</f>
        <v>108</v>
      </c>
      <c r="RF466" s="122"/>
      <c r="RG466" s="115">
        <f>($RH$3*(IH466+IJ466)*100*100/MAX(EX$9:EX$497)*$RO$3) +($RH$3*(II466+IJ466)*100*100/MAX(EX$9:EX$497)*$RO$4) + ($RH$3*IK466*100*100/MAX(EX$9:EX$497)*0.098)</f>
        <v>0</v>
      </c>
      <c r="RH466" s="115">
        <f>($RH$4*IL466*100*100/MAX(EZ$9:EZ$497))*$RQ$3</f>
        <v>0</v>
      </c>
      <c r="RI466" s="115">
        <f>($RH$3*IM466*100*100/MAX(EY$9:EY$497))*$RQ$4</f>
        <v>0</v>
      </c>
      <c r="RJ466" s="115">
        <f>($RH$3*IN466*100*100/MAX(EX$9:EX$497))</f>
        <v>0</v>
      </c>
      <c r="RK466" s="115">
        <f>($RH$4*IO466*100*100/MAX(EZ$9:EZ$497))*$RQ$3</f>
        <v>0</v>
      </c>
      <c r="RL466" s="115">
        <f>(($RL$4*IP466*100*((100/MAX(EX$9:EX$497)+100/MAX(EZ$9:EZ$497))/2))+($RL$4*IQ466*100*((100/MAX(EX$9:EX$497)+100/MAX(EZ$9:EZ$497))/2))+($RL$4*IR466*100*((100/MAX(EX$9:EX$497)+100/MAX(EZ$9:EZ$497))/2))+($RL$4*IS466*100*((100/MAX(EX$9:EX$497)+100/MAX(EZ$9:EZ$497))/2))+($RL$4*IT466*100*((100/MAX(EX$9:EX$497)+100/MAX(EZ$9:EZ$497))/2))+($RL$4*IU466*100*((100/MAX(EX$9:EX$497)+100/MAX(EZ$9:EZ$497))/2))+($RL$4*IV466*100*((100/MAX(EX$9:EX$497)+100/MAX(EZ$9:EZ$497))/2))+($RL$4*IW466*100*((100/MAX(EX$9:EX$497)+100/MAX(EZ$9:EZ$497))/2)))*$RS$3</f>
        <v>0</v>
      </c>
      <c r="RM466" s="115">
        <f>(($RH$3*IX466*100*100/MAX(EX$9:EX$497))+($RH$3*IY466*100*100/MAX(EX$9:EX$497))+($RH$3*IZ466*100*100/MAX(EX$9:EX$497))+($RH$3*JA466*100*100/MAX(EX$9:EX$497))+($RH$3*JB466*100*100/MAX(EX$9:EX$497))+($RH$3*JC466*100*100/MAX(EX$9:EX$497))+($RH$3*JD466*100*100/MAX(EX$9:EX$497))+($RH$3*JE466*100*100/MAX(EX$9:EX$497)))*$RS$4</f>
        <v>0</v>
      </c>
      <c r="RN466" s="115">
        <f>(($RH$4*JF466*100*100/MAX(EZ$9:EZ$497)) + ($RH$4*JG466*100*100/MAX(EZ$9:EZ$497)) + ($RH$4*JH466*100*100/MAX(EZ$9:EZ$497)) + ($RH$4*JI466*100*100/MAX(EZ$9:EZ$497)) + ($RH$4*JJ466*100*100/MAX(EZ$9:EZ$497)) + ($RH$4*JK466*100*100/MAX(EZ$9:EZ$497)) + ($RH$4*JL466*100*100/MAX(EZ$9:EZ$497)) + ($RH$4*JM466*100*100/MAX(EZ$9:EZ$497)))*$RU$3</f>
        <v>0</v>
      </c>
      <c r="RO466" s="115">
        <f>(($RL$4*JN466*100*((100/MAX(EX$9:EX$497)+100/MAX(EZ$9:EZ$497))/2))+($RL$4*JO466*100*((100/MAX(EX$9:EX$497)+100/MAX(EZ$9:EZ$497))/2))+($RL$4*JP466*100*((100/MAX(EX$9:EX$497)+100/MAX(EZ$9:EZ$497))/2))+($RL$4*JQ466*100*((100/MAX(EX$9:EX$497)+100/MAX(EZ$9:EZ$497))/2))+($RL$4*JR466*100*((100/MAX(EX$9:EX$497)+100/MAX(EZ$9:EZ$497))/2))+($RL$4*JS466*100*((100/MAX(EX$9:EX$497)+100/MAX(EZ$9:EZ$497))/2))+($RL$4*JT466*100*((100/MAX(EX$9:EX$497)+100/MAX(EZ$9:EZ$497))/2))+($RL$4*JU466*100*((100/MAX(EX$9:EX$497)+100/MAX(EZ$9:EZ$497))/2))+($RL$4*JV466*100*((100/MAX(EX$9:EX$497)+100/MAX(EZ$9:EZ$497))/2))+($RL$4*JW466*100*((100/MAX(EX$9:EX$497)+100/MAX(EZ$9:EZ$497))/2))+($RL$4*JX466*100*((100/MAX(EX$9:EX$497)+100/MAX(EZ$9:EZ$497))/2))+($RL$4*JY466*100*((100/MAX(EX$9:EX$497)+100/MAX(EZ$9:EZ$497))/2))+($RL$4*JZ466*100*((100/MAX(EX$9:EX$497)+100/MAX(EZ$9:EZ$497))/2)))*$RW$3/2</f>
        <v>0</v>
      </c>
      <c r="RP466" s="119">
        <f>($RJ$3*KA466*100*100/MAX(FA$9:FA$497)) + ($RJ$3*KB466*100*100/MAX(FA$9:FA$497)/2) + ($RJ$3*KC466*100*100/MAX(FA$9:FA$497)/2) + ($RJ$3*KD466*100*100/MAX(FA$9:FA$497)/4) + ($RJ$3*KE466*100*100/MAX(FA$9:FA$497)/4)</f>
        <v>0</v>
      </c>
      <c r="RQ466" s="118">
        <f>($RL$4*KF466*100*((100/MAX(EX$9:EX$497)+100/MAX(EZ$9:EZ$497)))) * ($RO$3/2) + (($RL$4*KG466*100*((100/MAX(EX$9:EX$497)+100/MAX(EZ$9:EZ$497))))+($RL$4*KH466*100*((100/MAX(EX$9:EX$497)+100/MAX(EZ$9:EZ$497))))+($RL$4*KI466*100*((100/MAX(EX$9:EX$497)+100/MAX(EZ$9:EZ$497))))+($RL$4*KJ466*100*((100/MAX(EX$9:EX$497)+100/MAX(EZ$9:EZ$497))))+($RL$4*KK466*100*((100/MAX(EX$9:EX$497)+100/MAX(EZ$9:EZ$497))))+($RL$4*KL466*100*((100/MAX(EX$9:EX$497)+100/MAX(EZ$9:EZ$497))))+($RL$4*KM466*100*((100/MAX(EX$9:EX$497)+100/MAX(EZ$9:EZ$497))))+($RL$4*KN466*100*((100/MAX(EX$9:EX$497)+100/MAX(EZ$9:EZ$497))))+($RL$4*KO466*100*((100/MAX(EX$9:EX$497)+100/MAX(EZ$9:EZ$497))))+($RL$4*KP466*100*((100/MAX(EX$9:EX$497)+100/MAX(EZ$9:EZ$497))))+($RL$4*KQ466*100*((100/MAX(EX$9:EX$497)+100/MAX(EZ$9:EZ$497))))+($RL$4*KR466*100*((100/MAX(EX$9:EX$497)+100/MAX(EZ$9:EZ$497))))+($RL$4*KS466*100*((100/MAX(EX$9:EX$497)+100/MAX(EZ$9:EZ$497))))+($RL$4*KV466*100*((100/MAX(EX$9:EX$497)+100/MAX(EZ$9:EZ$497))))) * (($RO$3+$RO$4)/6)</f>
        <v>0</v>
      </c>
      <c r="RR466" s="115">
        <f>(($RL$4*KW466*100*((100/MAX(EX$9:EX$497)+100/MAX(EZ$9:EZ$497))))) * ($RO$3/2) + (($RL$4*KX466*100*((100/MAX(EX$9:EX$497)+100/MAX(EZ$9:EZ$497))))+($RL$4*KY466*100*((100/MAX(EX$9:EX$497)+100/MAX(EZ$9:EZ$497))))+($RL$4*KZ466*100*((100/MAX(EX$9:EX$497)+100/MAX(EZ$9:EZ$497))))+($RL$4*LA466*100*((100/MAX(EX$9:EX$497)+100/MAX(EZ$9:EZ$497))))+($RL$4*LB466*100*((100/MAX(EX$9:EX$497)+100/MAX(EZ$9:EZ$497))))+($RL$4*LC466*100*((100/MAX(EX$9:EX$497)+100/MAX(EZ$9:EZ$497))))) * (($RO$3+$RO$4)/6)</f>
        <v>0</v>
      </c>
      <c r="RS466" s="119">
        <f>(($RL$4*LD466*100*((100/MAX(EX$9:EX$497)+100/MAX(EZ$9:EZ$497))))+($RL$4*LE466*100*((100/MAX(EX$9:EX$497)+100/MAX(EZ$9:EZ$497))))) * (($RO$3+$RO$4)/6)</f>
        <v>0</v>
      </c>
      <c r="RT466" s="118">
        <f>($RJ$4*LH466*100*(100/MAX(EV$9:EV$497)))+($RJ$4*LI466*100*(100/MAX(EV$9:EV$497)))</f>
        <v>0</v>
      </c>
      <c r="RU466" s="119">
        <f>($RJ$4*LJ466*(100/MAX(EV$9:EV$497)))/2 + ($RL$3*LK466*(100/MAX(EW$9:EW$497))) + ($RJ$4*LL466*(100/MAX(EV$9:EV$497)))/4 + ($RL$3*LM466*(100/MAX(EW$9:EW$497)))</f>
        <v>0</v>
      </c>
      <c r="RV466" s="118">
        <f>($RJ$4*LN466*100*100/MAX(EV$9:EV$497)/2)+($RJ$4*LO466*100*100/MAX(EV$9:EV$497)/2)+($RJ$4*LP466*100*100/MAX(EV$9:EV$497))+($RJ$4*LQ466*100*100/MAX(EV$9:EV$497))+($RJ$4*LR466*100*100/MAX(EV$9:EV$497))</f>
        <v>0</v>
      </c>
      <c r="RW466" s="115">
        <f>($RJ$4*LS466*100*100/MAX(EV$9:EV$497)) + (($RJ$4*LT466*100*100/MAX(EV$9:EV$497))+($RJ$4*LU466*100*100/MAX(EV$9:EV$497))+($RJ$4*LV466*100*100/MAX(EV$9:EV$497))+($RJ$4*LW466*100*100/MAX(EV$9:EV$497))+($RJ$4*LX466*100*100/MAX(EV$9:EV$497))+($RJ$4*LY466*100*100/MAX(EV$9:EV$497))+($RJ$4*LZ466*100*100/MAX(EV$9:EV$497))+($RJ$4*MA466*100*100/MAX(EV$9:EV$497)))/2</f>
        <v>5.8988764044943833</v>
      </c>
      <c r="RX466" s="119">
        <f>($RJ$4*MB466*100*100/MAX(EV$9:EV$497))+($RJ$4*MC466*100*100/MAX(EV$9:EV$497))+($RJ$4*MD466*100*100/MAX(EV$9:EV$497))+($RJ$4*ME466*100*100/MAX(EV$9:EV$497))+($RJ$4*MF466*100*100/MAX(EV$9:EV$497))+($RJ$4*MG466*100*100/MAX(EV$9:EV$497))+($RJ$4*MH466*100*100/MAX(EV$9:EV$497))+($RJ$4*MI466*100*100/MAX(EV$9:EV$497))+($RJ$4*MJ466*100*100/MAX(EV$9:EV$497))+($RJ$4*MK466*100*100/MAX(EV$9:EV$497))+($RJ$4*ML466*100*100/MAX(EV$9:EV$497))+($RJ$4*MM466*100*100/MAX(EV$9:EV$497))+($RJ$4*MN466*100*100/MAX(EV$9:EV$497))</f>
        <v>0</v>
      </c>
      <c r="RY466" s="118">
        <f>($RJ$4*MQ466*100*100/MAX(EV$9:EV$497))/2 + (($RJ$4*MR466*100*100/MAX(EV$9:EV$497))+($RJ$4*MS466*100*100/MAX(EV$9:EV$497))+($RJ$4*MT466*100*100/MAX(EV$9:EV$497))+($RJ$4*MU466*100*100/MAX(EV$9:EV$497))+($RJ$4*MV466*100*100/MAX(EV$9:EV$497))+($RJ$4*MW466*100*100/MAX(EV$9:EV$497))+($RJ$4*MX466*100*100/MAX(EV$9:EV$497))+($RJ$4*MY466*100*100/MAX(EV$9:EV$497))+($RJ$4*MZ466*100*100/MAX(EV$9:EV$497))+($RJ$4*NA466*100*100/MAX(EV$9:EV$497))+($RJ$4*NB466*100*100/MAX(EV$9:EV$497))+($RJ$4*NC466*100*100/MAX(EV$9:EV$497))+($RJ$4*ND466*100*100/MAX(EV$9:EV$497))+($RJ$4*NG466*100*100/MAX(EV$9:EV$497)))/4</f>
        <v>12.640449438202248</v>
      </c>
      <c r="RZ466" s="115">
        <f>($RJ$4*NH466*100*100/MAX(EV$9:EV$497))/2 + (($RJ$4*NI466*100*100/MAX(EV$9:EV$497))+($RJ$4*NJ466*100*100/MAX(EV$9:EV$497))+($RJ$4*NK466*100*100/MAX(EV$9:EV$497))+($RJ$4*NL466*100*100/MAX(EV$9:EV$497))+($RJ$4*NM466*100*100/MAX(EV$9:EV$497))+($RJ$4*NN466*100*100/MAX(EV$9:EV$497)))/4</f>
        <v>0</v>
      </c>
      <c r="SA466" s="117">
        <f>(($RJ$4*NO466*100*100/MAX(EV$9:EV$497))+($RJ$4*NP466*100*100/MAX(EV$9:EV$497)))/4</f>
        <v>0</v>
      </c>
      <c r="SB466" s="118">
        <f>SUM(RG466:SA466)</f>
        <v>18.539325842696631</v>
      </c>
      <c r="SC466" s="115">
        <f>RG466 + RJ466 + RL466 + RM466 + RO466 + SUM(RQ466:RS466)/2 +  SUM(RT466:SA466)/5</f>
        <v>3.707865168539326</v>
      </c>
      <c r="SD466" s="115">
        <f>(RH466+RK466+RL466/$RS$3*$RU$3+RN466)*$RY$3+RO466+SUM(RQ466:RS466)/5 + SUM(RT466:SA466)/4</f>
        <v>4.6348314606741576</v>
      </c>
      <c r="SE466" s="115">
        <f>RG466+RJ466+RL466/$RS$3+RM466/$RS$4+RO466 + SUM(RQ466:RS466)/2 +  SUM(RT466:SA466)/5</f>
        <v>3.707865168539326</v>
      </c>
      <c r="SF466" s="115">
        <f>RI466*$RY$4+RL466+RO466 + SUM(RQ466:RS466)/5 +  SUM(RT466:SA466)/4</f>
        <v>4.6348314606741576</v>
      </c>
      <c r="SG466" s="115">
        <f>RP466*2 + SUM(RT466:SA466)</f>
        <v>18.539325842696631</v>
      </c>
      <c r="SH466" s="115">
        <f>ROUND(SB466/MAX(SB$9:SB$497)*100,0)</f>
        <v>23</v>
      </c>
      <c r="SI466" s="115">
        <f>ROUND(SC466/MAX(SC$9:SC$497)*100,0)</f>
        <v>6</v>
      </c>
      <c r="SJ466" s="115">
        <f>ROUND(SD466/MAX(SD$9:SD$497)*100,0)</f>
        <v>7</v>
      </c>
      <c r="SK466" s="115">
        <f>ROUND(SE466/MAX(SE$9:SE$497)*100,0)</f>
        <v>3</v>
      </c>
      <c r="SL466" s="115">
        <f>ROUND(SF466/MAX(SF$9:SF$497)*100,0)</f>
        <v>11</v>
      </c>
      <c r="SM466" s="121">
        <f>ROUND(SG466/MAX(SG$9:SG$497)*100,0)</f>
        <v>18</v>
      </c>
      <c r="SN466" s="115">
        <f>ROUND(AVERAGEIF($ES$9:$ES$497,$ES466,SH$9:SH$497),0)</f>
        <v>26</v>
      </c>
      <c r="SO466" s="115">
        <f>ROUND(AVERAGEIF($ES$9:$ES$497,$ES466,SI$9:SI$497),0)</f>
        <v>23</v>
      </c>
      <c r="SP466" s="115">
        <f>ROUND(AVERAGEIF($ES$9:$ES$497,$ES466,SJ$9:SJ$497),0)</f>
        <v>4</v>
      </c>
      <c r="SQ466" s="115">
        <f>ROUND(AVERAGEIF($ES$9:$ES$497,$ES466,SK$9:SK$497),0)</f>
        <v>20</v>
      </c>
      <c r="SR466" s="115">
        <f>ROUND(AVERAGEIF($ES$9:$ES$497,$ES466,SL$9:SL$497),0)</f>
        <v>7</v>
      </c>
      <c r="SS466" s="121">
        <f>ROUND(AVERAGEIF($ES$9:$ES$497,$ES466,SM$9:SM$497),0)</f>
        <v>6</v>
      </c>
      <c r="ST466" s="114">
        <f>RANK(SB466,SB$9:SB$497,0)</f>
        <v>180</v>
      </c>
      <c r="SU466" s="115">
        <f>RANK(SC466,SC$9:SC$497,0)</f>
        <v>182</v>
      </c>
      <c r="SV466" s="115">
        <f>RANK(SD466,SD$9:SD$497,0)</f>
        <v>108</v>
      </c>
      <c r="SW466" s="115">
        <f>RANK(SE466,SE$9:SE$497,0)</f>
        <v>182</v>
      </c>
      <c r="SX466" s="115">
        <f>RANK(SF466,SF$9:SF$497,0)</f>
        <v>61</v>
      </c>
      <c r="SY466" s="115">
        <f>RANK(SG466,SG$9:SG$497,0)</f>
        <v>48</v>
      </c>
      <c r="SZ466" s="115">
        <f>COUNTIFS(SB$9:SB$497,"&gt;"&amp;SB466,$ES$9:$ES$497,$ES466)+1</f>
        <v>44</v>
      </c>
      <c r="TA466" s="115">
        <f>COUNTIFS(SC$9:SC$497,"&gt;"&amp;SC466,$ES$9:$ES$497,$ES466)+1</f>
        <v>52</v>
      </c>
      <c r="TB466" s="115">
        <f>COUNTIFS(SD$9:SD$497,"&gt;"&amp;SD466,$ES$9:$ES$497,$ES466)+1</f>
        <v>14</v>
      </c>
      <c r="TC466" s="115">
        <f>COUNTIFS(SE$9:SE$497,"&gt;"&amp;SE466,$ES$9:$ES$497,$ES466)+1</f>
        <v>52</v>
      </c>
      <c r="TD466" s="115">
        <f>COUNTIFS(SF$9:SF$497,"&gt;"&amp;SF466,$ES$9:$ES$497,$ES466)+1</f>
        <v>14</v>
      </c>
      <c r="TE466" s="117">
        <f>COUNTIFS(SG$9:SG$497,"&gt;"&amp;SG466,$ES$9:$ES$497,$ES466)+1</f>
        <v>5</v>
      </c>
      <c r="TF466" s="118">
        <f>MAX(PH466:PM466)+SH466</f>
        <v>123</v>
      </c>
      <c r="TG466" s="115">
        <f t="shared" si="1209"/>
        <v>67</v>
      </c>
      <c r="TH466" s="115">
        <f t="shared" si="1209"/>
        <v>62</v>
      </c>
      <c r="TI466" s="115">
        <f t="shared" si="1209"/>
        <v>65</v>
      </c>
      <c r="TJ466" s="115">
        <f t="shared" si="1209"/>
        <v>66</v>
      </c>
      <c r="TK466" s="115">
        <f t="shared" si="1209"/>
        <v>118</v>
      </c>
      <c r="TL466" s="117">
        <f>PM466+SM466</f>
        <v>96</v>
      </c>
      <c r="TM466" s="118">
        <f>ROUND(TF466/MAX(TF$9:TF$497)*100,0)</f>
        <v>68</v>
      </c>
      <c r="TN466" s="115">
        <f>ROUND(TG466/MAX(TG$9:TG$497)*100,0)</f>
        <v>37</v>
      </c>
      <c r="TO466" s="115">
        <f>ROUND(TH466/MAX(TH$9:TH$497)*100,0)</f>
        <v>34</v>
      </c>
      <c r="TP466" s="115">
        <f>ROUND(TI466/MAX(TI$9:TI$497)*100,0)</f>
        <v>36</v>
      </c>
      <c r="TQ466" s="115">
        <f>ROUND(TJ466/MAX(TJ$9:TJ$497)*100,0)</f>
        <v>34</v>
      </c>
      <c r="TR466" s="115">
        <f>ROUND(TK466/MAX(TK$9:TK$497)*100,0)</f>
        <v>60</v>
      </c>
      <c r="TS466" s="119">
        <f>ROUND(TL466/MAX(TL$9:TL$497)*100,0)</f>
        <v>49</v>
      </c>
      <c r="TT466" s="120">
        <f>RANK(TM466,TM$9:TM$497,0)</f>
        <v>66</v>
      </c>
      <c r="TU466" s="115">
        <f>RANK(TN466,TN$9:TN$497,0)</f>
        <v>148</v>
      </c>
      <c r="TV466" s="115">
        <f>RANK(TO466,TO$9:TO$497,0)</f>
        <v>107</v>
      </c>
      <c r="TW466" s="115">
        <f>RANK(TP466,TP$9:TP$497,0)</f>
        <v>162</v>
      </c>
      <c r="TX466" s="115">
        <f>RANK(TQ466,TQ$9:TQ$497,0)</f>
        <v>105</v>
      </c>
      <c r="TY466" s="115">
        <f>RANK(TR466,TR$9:TR$497,0)</f>
        <v>23</v>
      </c>
      <c r="TZ466" s="121">
        <f>RANK(TS466,TS$9:TS$497,0)</f>
        <v>38</v>
      </c>
      <c r="UA466" s="132"/>
      <c r="UB466" s="7" t="s">
        <v>1</v>
      </c>
    </row>
    <row r="467" spans="1:548" x14ac:dyDescent="0.15">
      <c r="A467" s="183">
        <v>459</v>
      </c>
      <c r="B467" s="200" t="s">
        <v>2198</v>
      </c>
      <c r="C467" s="143"/>
      <c r="D467" s="143"/>
      <c r="E467" s="161" t="s">
        <v>1013</v>
      </c>
      <c r="F467" s="65" t="s">
        <v>908</v>
      </c>
      <c r="G467" s="65" t="s">
        <v>908</v>
      </c>
      <c r="H467" s="144" t="s">
        <v>2199</v>
      </c>
      <c r="I467" s="66" t="s">
        <v>521</v>
      </c>
      <c r="J467" s="67" t="s">
        <v>521</v>
      </c>
      <c r="K467" s="67" t="s">
        <v>521</v>
      </c>
      <c r="L467" s="67" t="s">
        <v>521</v>
      </c>
      <c r="M467" s="67" t="s">
        <v>521</v>
      </c>
      <c r="N467" s="67" t="s">
        <v>521</v>
      </c>
      <c r="O467" s="67" t="s">
        <v>521</v>
      </c>
      <c r="P467" s="67" t="s">
        <v>521</v>
      </c>
      <c r="Q467" s="67" t="s">
        <v>521</v>
      </c>
      <c r="R467" s="68" t="s">
        <v>521</v>
      </c>
      <c r="S467" s="69" t="s">
        <v>521</v>
      </c>
      <c r="T467" s="67" t="s">
        <v>521</v>
      </c>
      <c r="U467" s="67" t="s">
        <v>521</v>
      </c>
      <c r="V467" s="67" t="s">
        <v>521</v>
      </c>
      <c r="W467" s="67" t="s">
        <v>521</v>
      </c>
      <c r="X467" s="67" t="s">
        <v>521</v>
      </c>
      <c r="Y467" s="67" t="s">
        <v>521</v>
      </c>
      <c r="Z467" s="67" t="s">
        <v>521</v>
      </c>
      <c r="AA467" s="67" t="s">
        <v>521</v>
      </c>
      <c r="AB467" s="68" t="s">
        <v>521</v>
      </c>
      <c r="AC467" s="69" t="s">
        <v>521</v>
      </c>
      <c r="AD467" s="67" t="s">
        <v>521</v>
      </c>
      <c r="AE467" s="67" t="s">
        <v>521</v>
      </c>
      <c r="AF467" s="67" t="s">
        <v>521</v>
      </c>
      <c r="AG467" s="67" t="s">
        <v>521</v>
      </c>
      <c r="AH467" s="67" t="s">
        <v>521</v>
      </c>
      <c r="AI467" s="67" t="s">
        <v>521</v>
      </c>
      <c r="AJ467" s="67" t="s">
        <v>521</v>
      </c>
      <c r="AK467" s="67" t="s">
        <v>521</v>
      </c>
      <c r="AL467" s="68" t="s">
        <v>521</v>
      </c>
      <c r="AM467" s="69" t="s">
        <v>521</v>
      </c>
      <c r="AN467" s="67" t="s">
        <v>521</v>
      </c>
      <c r="AO467" s="67" t="s">
        <v>521</v>
      </c>
      <c r="AP467" s="67" t="s">
        <v>521</v>
      </c>
      <c r="AQ467" s="67" t="s">
        <v>521</v>
      </c>
      <c r="AR467" s="67" t="s">
        <v>521</v>
      </c>
      <c r="AS467" s="67" t="s">
        <v>521</v>
      </c>
      <c r="AT467" s="67" t="s">
        <v>521</v>
      </c>
      <c r="AU467" s="67" t="s">
        <v>521</v>
      </c>
      <c r="AV467" s="68" t="s">
        <v>521</v>
      </c>
      <c r="AW467" s="69" t="s">
        <v>521</v>
      </c>
      <c r="AX467" s="67" t="s">
        <v>521</v>
      </c>
      <c r="AY467" s="67" t="s">
        <v>521</v>
      </c>
      <c r="AZ467" s="67" t="s">
        <v>521</v>
      </c>
      <c r="BA467" s="67" t="s">
        <v>521</v>
      </c>
      <c r="BB467" s="67" t="s">
        <v>521</v>
      </c>
      <c r="BC467" s="67" t="s">
        <v>521</v>
      </c>
      <c r="BD467" s="67" t="s">
        <v>521</v>
      </c>
      <c r="BE467" s="67" t="s">
        <v>521</v>
      </c>
      <c r="BF467" s="68" t="s">
        <v>521</v>
      </c>
      <c r="BG467" s="69" t="s">
        <v>521</v>
      </c>
      <c r="BH467" s="67" t="s">
        <v>521</v>
      </c>
      <c r="BI467" s="67" t="s">
        <v>521</v>
      </c>
      <c r="BJ467" s="67" t="s">
        <v>521</v>
      </c>
      <c r="BK467" s="67" t="s">
        <v>521</v>
      </c>
      <c r="BL467" s="67" t="s">
        <v>521</v>
      </c>
      <c r="BM467" s="67" t="s">
        <v>521</v>
      </c>
      <c r="BN467" s="67" t="s">
        <v>521</v>
      </c>
      <c r="BO467" s="67" t="s">
        <v>521</v>
      </c>
      <c r="BP467" s="68" t="s">
        <v>521</v>
      </c>
      <c r="BQ467" s="70" t="s">
        <v>521</v>
      </c>
      <c r="BR467" s="67" t="s">
        <v>521</v>
      </c>
      <c r="BS467" s="67" t="s">
        <v>521</v>
      </c>
      <c r="BT467" s="67" t="s">
        <v>521</v>
      </c>
      <c r="BU467" s="67" t="s">
        <v>521</v>
      </c>
      <c r="BV467" s="67" t="s">
        <v>521</v>
      </c>
      <c r="BW467" s="67" t="s">
        <v>521</v>
      </c>
      <c r="BX467" s="67" t="s">
        <v>521</v>
      </c>
      <c r="BY467" s="67" t="s">
        <v>521</v>
      </c>
      <c r="BZ467" s="68" t="s">
        <v>521</v>
      </c>
      <c r="CA467" s="69" t="s">
        <v>521</v>
      </c>
      <c r="CB467" s="67" t="s">
        <v>521</v>
      </c>
      <c r="CC467" s="67" t="s">
        <v>521</v>
      </c>
      <c r="CD467" s="67" t="s">
        <v>521</v>
      </c>
      <c r="CE467" s="67" t="s">
        <v>521</v>
      </c>
      <c r="CF467" s="67" t="s">
        <v>521</v>
      </c>
      <c r="CG467" s="67" t="s">
        <v>521</v>
      </c>
      <c r="CH467" s="67" t="s">
        <v>521</v>
      </c>
      <c r="CI467" s="67" t="s">
        <v>521</v>
      </c>
      <c r="CJ467" s="68" t="s">
        <v>521</v>
      </c>
      <c r="CK467" s="69" t="s">
        <v>521</v>
      </c>
      <c r="CL467" s="67" t="s">
        <v>521</v>
      </c>
      <c r="CM467" s="67" t="s">
        <v>521</v>
      </c>
      <c r="CN467" s="67" t="s">
        <v>521</v>
      </c>
      <c r="CO467" s="67" t="s">
        <v>521</v>
      </c>
      <c r="CP467" s="67" t="s">
        <v>521</v>
      </c>
      <c r="CQ467" s="67" t="s">
        <v>521</v>
      </c>
      <c r="CR467" s="67" t="s">
        <v>521</v>
      </c>
      <c r="CS467" s="67" t="s">
        <v>521</v>
      </c>
      <c r="CT467" s="68" t="s">
        <v>521</v>
      </c>
      <c r="CU467" s="69" t="s">
        <v>521</v>
      </c>
      <c r="CV467" s="67" t="s">
        <v>521</v>
      </c>
      <c r="CW467" s="67" t="s">
        <v>521</v>
      </c>
      <c r="CX467" s="67" t="s">
        <v>521</v>
      </c>
      <c r="CY467" s="67" t="s">
        <v>521</v>
      </c>
      <c r="CZ467" s="67" t="s">
        <v>521</v>
      </c>
      <c r="DA467" s="67" t="s">
        <v>521</v>
      </c>
      <c r="DB467" s="67" t="s">
        <v>521</v>
      </c>
      <c r="DC467" s="67" t="s">
        <v>521</v>
      </c>
      <c r="DD467" s="68" t="s">
        <v>521</v>
      </c>
      <c r="DE467" s="69" t="s">
        <v>521</v>
      </c>
      <c r="DF467" s="71" t="s">
        <v>521</v>
      </c>
      <c r="DG467" s="67" t="s">
        <v>521</v>
      </c>
      <c r="DH467" s="67" t="s">
        <v>521</v>
      </c>
      <c r="DI467" s="67" t="s">
        <v>521</v>
      </c>
      <c r="DJ467" s="67" t="s">
        <v>521</v>
      </c>
      <c r="DK467" s="67" t="s">
        <v>521</v>
      </c>
      <c r="DL467" s="67" t="s">
        <v>521</v>
      </c>
      <c r="DM467" s="67" t="s">
        <v>521</v>
      </c>
      <c r="DN467" s="68" t="s">
        <v>521</v>
      </c>
      <c r="DO467" s="70" t="s">
        <v>521</v>
      </c>
      <c r="DP467" s="71" t="s">
        <v>521</v>
      </c>
      <c r="DQ467" s="67" t="s">
        <v>521</v>
      </c>
      <c r="DR467" s="67" t="s">
        <v>521</v>
      </c>
      <c r="DS467" s="67" t="s">
        <v>521</v>
      </c>
      <c r="DT467" s="67" t="s">
        <v>521</v>
      </c>
      <c r="DU467" s="67" t="s">
        <v>521</v>
      </c>
      <c r="DV467" s="67" t="s">
        <v>521</v>
      </c>
      <c r="DW467" s="67" t="s">
        <v>521</v>
      </c>
      <c r="DX467" s="72" t="s">
        <v>521</v>
      </c>
      <c r="DY467" s="146"/>
      <c r="DZ467" s="74"/>
      <c r="EA467" s="74"/>
      <c r="EB467" s="74"/>
      <c r="EC467" s="75"/>
      <c r="ED467" s="168"/>
      <c r="EE467" s="74"/>
      <c r="EF467" s="74"/>
      <c r="EG467" s="74"/>
      <c r="EH467" s="77"/>
      <c r="EI467" s="73"/>
      <c r="EJ467" s="74"/>
      <c r="EK467" s="74"/>
      <c r="EL467" s="74"/>
      <c r="EM467" s="75"/>
      <c r="EN467" s="78"/>
      <c r="EO467" s="79"/>
      <c r="EP467" s="79"/>
      <c r="EQ467" s="79"/>
      <c r="ER467" s="80"/>
      <c r="ES467" s="128" t="s">
        <v>908</v>
      </c>
      <c r="ET467" s="82"/>
      <c r="EU467" s="83"/>
      <c r="EV467" s="146"/>
      <c r="EW467" s="147"/>
      <c r="EX467" s="147"/>
      <c r="EY467" s="147"/>
      <c r="EZ467" s="147"/>
      <c r="FA467" s="147"/>
      <c r="FB467" s="147"/>
      <c r="FC467" s="147"/>
      <c r="FD467" s="74"/>
      <c r="FE467" s="84"/>
      <c r="FF467" s="73"/>
      <c r="FG467" s="74"/>
      <c r="FH467" s="74"/>
      <c r="FI467" s="74"/>
      <c r="FJ467" s="74"/>
      <c r="FK467" s="74"/>
      <c r="FL467" s="74"/>
      <c r="FM467" s="74"/>
      <c r="FN467" s="74"/>
      <c r="FO467" s="84"/>
      <c r="FP467" s="73"/>
      <c r="FQ467" s="74"/>
      <c r="FR467" s="74"/>
      <c r="FS467" s="74"/>
      <c r="FT467" s="74"/>
      <c r="FU467" s="74"/>
      <c r="FV467" s="74"/>
      <c r="FW467" s="74"/>
      <c r="FX467" s="74"/>
      <c r="FY467" s="84"/>
      <c r="FZ467" s="85"/>
      <c r="GA467" s="86"/>
      <c r="GB467" s="86"/>
      <c r="GC467" s="86"/>
      <c r="GD467" s="86"/>
      <c r="GE467" s="86"/>
      <c r="GF467" s="86"/>
      <c r="GG467" s="86"/>
      <c r="GH467" s="86"/>
      <c r="GI467" s="87"/>
      <c r="GJ467" s="85"/>
      <c r="GK467" s="86"/>
      <c r="GL467" s="86"/>
      <c r="GM467" s="86"/>
      <c r="GN467" s="86"/>
      <c r="GO467" s="86"/>
      <c r="GP467" s="86"/>
      <c r="GQ467" s="86"/>
      <c r="GR467" s="86"/>
      <c r="GS467" s="87"/>
      <c r="GT467" s="73"/>
      <c r="GU467" s="74"/>
      <c r="GV467" s="74"/>
      <c r="GW467" s="74"/>
      <c r="GX467" s="74"/>
      <c r="GY467" s="74"/>
      <c r="GZ467" s="74"/>
      <c r="HA467" s="74"/>
      <c r="HB467" s="74"/>
      <c r="HC467" s="84"/>
      <c r="HD467" s="85"/>
      <c r="HE467" s="86"/>
      <c r="HF467" s="86"/>
      <c r="HG467" s="86"/>
      <c r="HH467" s="86"/>
      <c r="HI467" s="86"/>
      <c r="HJ467" s="86"/>
      <c r="HK467" s="86"/>
      <c r="HL467" s="86"/>
      <c r="HM467" s="87"/>
      <c r="HN467" s="88"/>
      <c r="HO467" s="89"/>
      <c r="HP467" s="89"/>
      <c r="HQ467" s="89"/>
      <c r="HR467" s="89"/>
      <c r="HS467" s="89"/>
      <c r="HT467" s="89"/>
      <c r="HU467" s="89"/>
      <c r="HV467" s="89"/>
      <c r="HW467" s="90"/>
      <c r="HX467" s="73"/>
      <c r="HY467" s="74"/>
      <c r="HZ467" s="74"/>
      <c r="IA467" s="74"/>
      <c r="IB467" s="74"/>
      <c r="IC467" s="74"/>
      <c r="ID467" s="74"/>
      <c r="IE467" s="74"/>
      <c r="IF467" s="74"/>
      <c r="IG467" s="84"/>
      <c r="IH467" s="148"/>
      <c r="II467" s="149"/>
      <c r="IJ467" s="149"/>
      <c r="IK467" s="149"/>
      <c r="IL467" s="149"/>
      <c r="IM467" s="150"/>
      <c r="IN467" s="151"/>
      <c r="IO467" s="152"/>
      <c r="IP467" s="153"/>
      <c r="IQ467" s="149"/>
      <c r="IR467" s="149"/>
      <c r="IS467" s="149"/>
      <c r="IT467" s="149"/>
      <c r="IU467" s="149"/>
      <c r="IV467" s="149"/>
      <c r="IW467" s="154"/>
      <c r="IX467" s="151"/>
      <c r="IY467" s="149"/>
      <c r="IZ467" s="149"/>
      <c r="JA467" s="149"/>
      <c r="JB467" s="149"/>
      <c r="JC467" s="149"/>
      <c r="JD467" s="149"/>
      <c r="JE467" s="155"/>
      <c r="JF467" s="153"/>
      <c r="JG467" s="149"/>
      <c r="JH467" s="149"/>
      <c r="JI467" s="149"/>
      <c r="JJ467" s="149"/>
      <c r="JK467" s="149"/>
      <c r="JL467" s="149"/>
      <c r="JM467" s="154"/>
      <c r="JN467" s="151"/>
      <c r="JO467" s="149"/>
      <c r="JP467" s="149"/>
      <c r="JQ467" s="149"/>
      <c r="JR467" s="149"/>
      <c r="JS467" s="149"/>
      <c r="JT467" s="149"/>
      <c r="JU467" s="149"/>
      <c r="JV467" s="149"/>
      <c r="JW467" s="149"/>
      <c r="JX467" s="149"/>
      <c r="JY467" s="149"/>
      <c r="JZ467" s="155"/>
      <c r="KA467" s="151"/>
      <c r="KB467" s="149"/>
      <c r="KC467" s="149"/>
      <c r="KD467" s="149"/>
      <c r="KE467" s="155"/>
      <c r="KF467" s="153"/>
      <c r="KG467" s="149"/>
      <c r="KH467" s="149"/>
      <c r="KI467" s="149"/>
      <c r="KJ467" s="149"/>
      <c r="KK467" s="156"/>
      <c r="KL467" s="149"/>
      <c r="KM467" s="149"/>
      <c r="KN467" s="149"/>
      <c r="KO467" s="149"/>
      <c r="KP467" s="149"/>
      <c r="KQ467" s="149"/>
      <c r="KR467" s="149"/>
      <c r="KS467" s="154"/>
      <c r="KT467" s="154"/>
      <c r="KU467" s="154"/>
      <c r="KV467" s="154"/>
      <c r="KW467" s="151"/>
      <c r="KX467" s="149"/>
      <c r="KY467" s="149"/>
      <c r="KZ467" s="149"/>
      <c r="LA467" s="149"/>
      <c r="LB467" s="149"/>
      <c r="LC467" s="154"/>
      <c r="LD467" s="151"/>
      <c r="LE467" s="152"/>
      <c r="LF467" s="157"/>
      <c r="LG467" s="158"/>
      <c r="LH467" s="151"/>
      <c r="LI467" s="149"/>
      <c r="LJ467" s="147"/>
      <c r="LK467" s="147"/>
      <c r="LL467" s="147"/>
      <c r="LM467" s="159"/>
      <c r="LN467" s="153"/>
      <c r="LO467" s="149"/>
      <c r="LP467" s="149"/>
      <c r="LQ467" s="149"/>
      <c r="LR467" s="154"/>
      <c r="LS467" s="151"/>
      <c r="LT467" s="149"/>
      <c r="LU467" s="149"/>
      <c r="LV467" s="149"/>
      <c r="LW467" s="149"/>
      <c r="LX467" s="149"/>
      <c r="LY467" s="149"/>
      <c r="LZ467" s="149"/>
      <c r="MA467" s="155"/>
      <c r="MB467" s="153"/>
      <c r="MC467" s="149"/>
      <c r="MD467" s="149"/>
      <c r="ME467" s="149"/>
      <c r="MF467" s="149"/>
      <c r="MG467" s="149"/>
      <c r="MH467" s="149"/>
      <c r="MI467" s="149"/>
      <c r="MJ467" s="149"/>
      <c r="MK467" s="149"/>
      <c r="ML467" s="149"/>
      <c r="MM467" s="149"/>
      <c r="MN467" s="156"/>
      <c r="MO467" s="156"/>
      <c r="MP467" s="154"/>
      <c r="MQ467" s="151"/>
      <c r="MR467" s="149"/>
      <c r="MS467" s="149"/>
      <c r="MT467" s="149"/>
      <c r="MU467" s="149"/>
      <c r="MV467" s="156"/>
      <c r="MW467" s="149"/>
      <c r="MX467" s="149"/>
      <c r="MY467" s="149"/>
      <c r="MZ467" s="149"/>
      <c r="NA467" s="149"/>
      <c r="NB467" s="149"/>
      <c r="NC467" s="149"/>
      <c r="ND467" s="154"/>
      <c r="NE467" s="154"/>
      <c r="NF467" s="154"/>
      <c r="NG467" s="154"/>
      <c r="NH467" s="151"/>
      <c r="NI467" s="149"/>
      <c r="NJ467" s="149"/>
      <c r="NK467" s="149"/>
      <c r="NL467" s="149"/>
      <c r="NM467" s="149"/>
      <c r="NN467" s="94"/>
      <c r="NO467" s="151"/>
      <c r="NP467" s="160"/>
      <c r="NQ467" s="196" t="s">
        <v>2169</v>
      </c>
      <c r="NR467" s="196" t="s">
        <v>2200</v>
      </c>
      <c r="NS467" s="198"/>
      <c r="NT467" s="198"/>
      <c r="NU467" s="198"/>
      <c r="NV467" s="186" t="s">
        <v>908</v>
      </c>
      <c r="NW467" s="198" t="s">
        <v>908</v>
      </c>
      <c r="NX467" s="165" t="s">
        <v>908</v>
      </c>
      <c r="NY467" s="179" t="s">
        <v>908</v>
      </c>
      <c r="NZ467" s="165" t="s">
        <v>908</v>
      </c>
      <c r="OA467" s="166"/>
      <c r="OB467" s="166"/>
      <c r="OC467" s="166"/>
      <c r="OD467" s="141"/>
      <c r="OE467" s="140"/>
      <c r="OF467" s="141"/>
      <c r="OG467" s="140"/>
      <c r="OH467" s="173"/>
      <c r="OI467" s="174"/>
      <c r="OJ467" s="174"/>
      <c r="OK467" s="174"/>
      <c r="OL467" s="174"/>
      <c r="OM467" s="174"/>
      <c r="ON467" s="174"/>
      <c r="OO467" s="174"/>
      <c r="OP467" s="174"/>
      <c r="OQ467" s="175"/>
      <c r="OR467" s="114"/>
      <c r="OS467" s="115"/>
      <c r="OT467" s="115"/>
      <c r="OU467" s="115"/>
      <c r="OV467" s="115"/>
      <c r="OW467" s="115"/>
      <c r="OX467" s="115"/>
      <c r="OY467" s="116"/>
      <c r="OZ467" s="115"/>
      <c r="PA467" s="117"/>
      <c r="PB467" s="118"/>
      <c r="PC467" s="115"/>
      <c r="PD467" s="115"/>
      <c r="PE467" s="115"/>
      <c r="PF467" s="115"/>
      <c r="PG467" s="119"/>
      <c r="PH467" s="118"/>
      <c r="PI467" s="115"/>
      <c r="PJ467" s="115"/>
      <c r="PK467" s="115"/>
      <c r="PL467" s="115"/>
      <c r="PM467" s="119"/>
      <c r="PN467" s="118"/>
      <c r="PO467" s="115"/>
      <c r="PP467" s="115"/>
      <c r="PQ467" s="115"/>
      <c r="PR467" s="115"/>
      <c r="PS467" s="119"/>
      <c r="PT467" s="120"/>
      <c r="PU467" s="115"/>
      <c r="PV467" s="115"/>
      <c r="PW467" s="115"/>
      <c r="PX467" s="115"/>
      <c r="PY467" s="115"/>
      <c r="PZ467" s="115"/>
      <c r="QA467" s="116"/>
      <c r="QB467" s="115"/>
      <c r="QC467" s="121"/>
      <c r="QD467" s="120"/>
      <c r="QE467" s="115"/>
      <c r="QF467" s="115"/>
      <c r="QG467" s="115"/>
      <c r="QH467" s="115"/>
      <c r="QI467" s="115"/>
      <c r="QJ467" s="115"/>
      <c r="QK467" s="116"/>
      <c r="QL467" s="115"/>
      <c r="QM467" s="121"/>
      <c r="QN467" s="114"/>
      <c r="QO467" s="115"/>
      <c r="QP467" s="115"/>
      <c r="QQ467" s="115"/>
      <c r="QR467" s="115"/>
      <c r="QS467" s="115"/>
      <c r="QT467" s="114"/>
      <c r="QU467" s="115"/>
      <c r="QV467" s="115"/>
      <c r="QW467" s="115"/>
      <c r="QX467" s="115"/>
      <c r="QY467" s="115"/>
      <c r="QZ467" s="114"/>
      <c r="RA467" s="115"/>
      <c r="RB467" s="115"/>
      <c r="RC467" s="115"/>
      <c r="RD467" s="115"/>
      <c r="RE467" s="115"/>
      <c r="RF467" s="122"/>
      <c r="RG467" s="115"/>
      <c r="RH467" s="115"/>
      <c r="RI467" s="115"/>
      <c r="RJ467" s="115"/>
      <c r="RK467" s="115"/>
      <c r="RL467" s="115"/>
      <c r="RM467" s="115"/>
      <c r="RN467" s="115"/>
      <c r="RO467" s="115"/>
      <c r="RP467" s="119"/>
      <c r="RQ467" s="118"/>
      <c r="RR467" s="115"/>
      <c r="RS467" s="119"/>
      <c r="RT467" s="118"/>
      <c r="RU467" s="119"/>
      <c r="RV467" s="118"/>
      <c r="RW467" s="115"/>
      <c r="RX467" s="119"/>
      <c r="RY467" s="118"/>
      <c r="RZ467" s="115"/>
      <c r="SA467" s="117"/>
      <c r="SB467" s="118"/>
      <c r="SC467" s="115"/>
      <c r="SD467" s="115"/>
      <c r="SE467" s="115"/>
      <c r="SF467" s="115"/>
      <c r="SG467" s="115"/>
      <c r="SH467" s="115"/>
      <c r="SI467" s="115"/>
      <c r="SJ467" s="115"/>
      <c r="SK467" s="115"/>
      <c r="SL467" s="115"/>
      <c r="SM467" s="121"/>
      <c r="SN467" s="115"/>
      <c r="SO467" s="115"/>
      <c r="SP467" s="115"/>
      <c r="SQ467" s="115"/>
      <c r="SR467" s="115"/>
      <c r="SS467" s="121"/>
      <c r="ST467" s="118"/>
      <c r="SU467" s="115"/>
      <c r="SV467" s="115"/>
      <c r="SW467" s="115"/>
      <c r="SX467" s="115"/>
      <c r="SY467" s="115"/>
      <c r="SZ467" s="115"/>
      <c r="TA467" s="115"/>
      <c r="TB467" s="115"/>
      <c r="TC467" s="115"/>
      <c r="TD467" s="115"/>
      <c r="TE467" s="117"/>
      <c r="TF467" s="118"/>
      <c r="TG467" s="115"/>
      <c r="TH467" s="115"/>
      <c r="TI467" s="115"/>
      <c r="TJ467" s="115"/>
      <c r="TK467" s="115"/>
      <c r="TL467" s="117"/>
      <c r="TM467" s="118"/>
      <c r="TN467" s="115"/>
      <c r="TO467" s="115"/>
      <c r="TP467" s="115"/>
      <c r="TQ467" s="115"/>
      <c r="TR467" s="115"/>
      <c r="TS467" s="119"/>
      <c r="TT467" s="120"/>
      <c r="TU467" s="115"/>
      <c r="TV467" s="115"/>
      <c r="TW467" s="115"/>
      <c r="TX467" s="115"/>
      <c r="TY467" s="115"/>
      <c r="TZ467" s="121"/>
      <c r="UA467" s="132"/>
      <c r="UB467" s="7" t="s">
        <v>1</v>
      </c>
    </row>
    <row r="468" spans="1:548" x14ac:dyDescent="0.15">
      <c r="A468" s="183">
        <v>460</v>
      </c>
      <c r="B468" s="200" t="s">
        <v>2200</v>
      </c>
      <c r="C468" s="143"/>
      <c r="D468" s="143"/>
      <c r="E468" s="161" t="s">
        <v>1013</v>
      </c>
      <c r="F468" s="65" t="s">
        <v>908</v>
      </c>
      <c r="G468" s="65" t="s">
        <v>908</v>
      </c>
      <c r="H468" s="144" t="s">
        <v>2199</v>
      </c>
      <c r="I468" s="66" t="s">
        <v>521</v>
      </c>
      <c r="J468" s="67" t="s">
        <v>521</v>
      </c>
      <c r="K468" s="67" t="s">
        <v>521</v>
      </c>
      <c r="L468" s="67" t="s">
        <v>521</v>
      </c>
      <c r="M468" s="67" t="s">
        <v>521</v>
      </c>
      <c r="N468" s="67" t="s">
        <v>521</v>
      </c>
      <c r="O468" s="67" t="s">
        <v>521</v>
      </c>
      <c r="P468" s="67" t="s">
        <v>521</v>
      </c>
      <c r="Q468" s="67" t="s">
        <v>521</v>
      </c>
      <c r="R468" s="68" t="s">
        <v>521</v>
      </c>
      <c r="S468" s="69" t="s">
        <v>521</v>
      </c>
      <c r="T468" s="67" t="s">
        <v>521</v>
      </c>
      <c r="U468" s="67" t="s">
        <v>521</v>
      </c>
      <c r="V468" s="67" t="s">
        <v>521</v>
      </c>
      <c r="W468" s="67" t="s">
        <v>521</v>
      </c>
      <c r="X468" s="67" t="s">
        <v>521</v>
      </c>
      <c r="Y468" s="67" t="s">
        <v>521</v>
      </c>
      <c r="Z468" s="67" t="s">
        <v>521</v>
      </c>
      <c r="AA468" s="67" t="s">
        <v>521</v>
      </c>
      <c r="AB468" s="68" t="s">
        <v>521</v>
      </c>
      <c r="AC468" s="69" t="s">
        <v>521</v>
      </c>
      <c r="AD468" s="67" t="s">
        <v>521</v>
      </c>
      <c r="AE468" s="67" t="s">
        <v>521</v>
      </c>
      <c r="AF468" s="67" t="s">
        <v>521</v>
      </c>
      <c r="AG468" s="67" t="s">
        <v>521</v>
      </c>
      <c r="AH468" s="67" t="s">
        <v>521</v>
      </c>
      <c r="AI468" s="67" t="s">
        <v>521</v>
      </c>
      <c r="AJ468" s="67" t="s">
        <v>521</v>
      </c>
      <c r="AK468" s="67" t="s">
        <v>521</v>
      </c>
      <c r="AL468" s="68" t="s">
        <v>521</v>
      </c>
      <c r="AM468" s="69" t="s">
        <v>521</v>
      </c>
      <c r="AN468" s="67" t="s">
        <v>521</v>
      </c>
      <c r="AO468" s="67" t="s">
        <v>521</v>
      </c>
      <c r="AP468" s="67" t="s">
        <v>521</v>
      </c>
      <c r="AQ468" s="67" t="s">
        <v>521</v>
      </c>
      <c r="AR468" s="67" t="s">
        <v>521</v>
      </c>
      <c r="AS468" s="67" t="s">
        <v>521</v>
      </c>
      <c r="AT468" s="67" t="s">
        <v>521</v>
      </c>
      <c r="AU468" s="67" t="s">
        <v>521</v>
      </c>
      <c r="AV468" s="68" t="s">
        <v>521</v>
      </c>
      <c r="AW468" s="69" t="s">
        <v>521</v>
      </c>
      <c r="AX468" s="67" t="s">
        <v>521</v>
      </c>
      <c r="AY468" s="67" t="s">
        <v>521</v>
      </c>
      <c r="AZ468" s="67" t="s">
        <v>521</v>
      </c>
      <c r="BA468" s="67" t="s">
        <v>521</v>
      </c>
      <c r="BB468" s="67" t="s">
        <v>521</v>
      </c>
      <c r="BC468" s="67" t="s">
        <v>521</v>
      </c>
      <c r="BD468" s="67" t="s">
        <v>521</v>
      </c>
      <c r="BE468" s="67" t="s">
        <v>521</v>
      </c>
      <c r="BF468" s="68" t="s">
        <v>521</v>
      </c>
      <c r="BG468" s="69" t="s">
        <v>521</v>
      </c>
      <c r="BH468" s="67" t="s">
        <v>521</v>
      </c>
      <c r="BI468" s="67" t="s">
        <v>521</v>
      </c>
      <c r="BJ468" s="67" t="s">
        <v>521</v>
      </c>
      <c r="BK468" s="67" t="s">
        <v>521</v>
      </c>
      <c r="BL468" s="67" t="s">
        <v>521</v>
      </c>
      <c r="BM468" s="67" t="s">
        <v>521</v>
      </c>
      <c r="BN468" s="67" t="s">
        <v>521</v>
      </c>
      <c r="BO468" s="67" t="s">
        <v>521</v>
      </c>
      <c r="BP468" s="68" t="s">
        <v>521</v>
      </c>
      <c r="BQ468" s="70" t="s">
        <v>521</v>
      </c>
      <c r="BR468" s="67" t="s">
        <v>521</v>
      </c>
      <c r="BS468" s="67" t="s">
        <v>521</v>
      </c>
      <c r="BT468" s="67" t="s">
        <v>521</v>
      </c>
      <c r="BU468" s="67" t="s">
        <v>521</v>
      </c>
      <c r="BV468" s="67" t="s">
        <v>521</v>
      </c>
      <c r="BW468" s="67" t="s">
        <v>521</v>
      </c>
      <c r="BX468" s="67" t="s">
        <v>521</v>
      </c>
      <c r="BY468" s="67" t="s">
        <v>521</v>
      </c>
      <c r="BZ468" s="68" t="s">
        <v>521</v>
      </c>
      <c r="CA468" s="69" t="s">
        <v>521</v>
      </c>
      <c r="CB468" s="67" t="s">
        <v>521</v>
      </c>
      <c r="CC468" s="67" t="s">
        <v>521</v>
      </c>
      <c r="CD468" s="67" t="s">
        <v>521</v>
      </c>
      <c r="CE468" s="67" t="s">
        <v>521</v>
      </c>
      <c r="CF468" s="67" t="s">
        <v>521</v>
      </c>
      <c r="CG468" s="67" t="s">
        <v>521</v>
      </c>
      <c r="CH468" s="67" t="s">
        <v>521</v>
      </c>
      <c r="CI468" s="67" t="s">
        <v>521</v>
      </c>
      <c r="CJ468" s="68" t="s">
        <v>521</v>
      </c>
      <c r="CK468" s="69" t="s">
        <v>521</v>
      </c>
      <c r="CL468" s="67" t="s">
        <v>521</v>
      </c>
      <c r="CM468" s="67" t="s">
        <v>521</v>
      </c>
      <c r="CN468" s="67" t="s">
        <v>521</v>
      </c>
      <c r="CO468" s="67" t="s">
        <v>521</v>
      </c>
      <c r="CP468" s="67" t="s">
        <v>521</v>
      </c>
      <c r="CQ468" s="67" t="s">
        <v>521</v>
      </c>
      <c r="CR468" s="67" t="s">
        <v>521</v>
      </c>
      <c r="CS468" s="67" t="s">
        <v>521</v>
      </c>
      <c r="CT468" s="68" t="s">
        <v>521</v>
      </c>
      <c r="CU468" s="69" t="s">
        <v>521</v>
      </c>
      <c r="CV468" s="67" t="s">
        <v>521</v>
      </c>
      <c r="CW468" s="67" t="s">
        <v>521</v>
      </c>
      <c r="CX468" s="67" t="s">
        <v>521</v>
      </c>
      <c r="CY468" s="67" t="s">
        <v>521</v>
      </c>
      <c r="CZ468" s="67" t="s">
        <v>521</v>
      </c>
      <c r="DA468" s="67" t="s">
        <v>521</v>
      </c>
      <c r="DB468" s="67" t="s">
        <v>521</v>
      </c>
      <c r="DC468" s="67" t="s">
        <v>521</v>
      </c>
      <c r="DD468" s="68" t="s">
        <v>521</v>
      </c>
      <c r="DE468" s="69" t="s">
        <v>521</v>
      </c>
      <c r="DF468" s="71" t="s">
        <v>521</v>
      </c>
      <c r="DG468" s="67" t="s">
        <v>521</v>
      </c>
      <c r="DH468" s="67" t="s">
        <v>521</v>
      </c>
      <c r="DI468" s="67" t="s">
        <v>521</v>
      </c>
      <c r="DJ468" s="67" t="s">
        <v>521</v>
      </c>
      <c r="DK468" s="67" t="s">
        <v>521</v>
      </c>
      <c r="DL468" s="67" t="s">
        <v>521</v>
      </c>
      <c r="DM468" s="67" t="s">
        <v>521</v>
      </c>
      <c r="DN468" s="68" t="s">
        <v>521</v>
      </c>
      <c r="DO468" s="70" t="s">
        <v>521</v>
      </c>
      <c r="DP468" s="71" t="s">
        <v>521</v>
      </c>
      <c r="DQ468" s="67" t="s">
        <v>521</v>
      </c>
      <c r="DR468" s="67" t="s">
        <v>521</v>
      </c>
      <c r="DS468" s="67" t="s">
        <v>521</v>
      </c>
      <c r="DT468" s="67" t="s">
        <v>521</v>
      </c>
      <c r="DU468" s="67" t="s">
        <v>521</v>
      </c>
      <c r="DV468" s="67" t="s">
        <v>521</v>
      </c>
      <c r="DW468" s="67" t="s">
        <v>521</v>
      </c>
      <c r="DX468" s="72" t="s">
        <v>521</v>
      </c>
      <c r="DY468" s="146"/>
      <c r="DZ468" s="74"/>
      <c r="EA468" s="74"/>
      <c r="EB468" s="74"/>
      <c r="EC468" s="75"/>
      <c r="ED468" s="168"/>
      <c r="EE468" s="74"/>
      <c r="EF468" s="74"/>
      <c r="EG468" s="74"/>
      <c r="EH468" s="77"/>
      <c r="EI468" s="73"/>
      <c r="EJ468" s="74"/>
      <c r="EK468" s="74"/>
      <c r="EL468" s="74"/>
      <c r="EM468" s="75"/>
      <c r="EN468" s="78"/>
      <c r="EO468" s="79"/>
      <c r="EP468" s="79"/>
      <c r="EQ468" s="79"/>
      <c r="ER468" s="80"/>
      <c r="ES468" s="128" t="s">
        <v>908</v>
      </c>
      <c r="ET468" s="82"/>
      <c r="EU468" s="83"/>
      <c r="EV468" s="146"/>
      <c r="EW468" s="147"/>
      <c r="EX468" s="147"/>
      <c r="EY468" s="147"/>
      <c r="EZ468" s="147"/>
      <c r="FA468" s="147"/>
      <c r="FB468" s="147"/>
      <c r="FC468" s="147"/>
      <c r="FD468" s="74"/>
      <c r="FE468" s="84"/>
      <c r="FF468" s="73"/>
      <c r="FG468" s="74"/>
      <c r="FH468" s="74"/>
      <c r="FI468" s="74"/>
      <c r="FJ468" s="74"/>
      <c r="FK468" s="74"/>
      <c r="FL468" s="74"/>
      <c r="FM468" s="74"/>
      <c r="FN468" s="74"/>
      <c r="FO468" s="84"/>
      <c r="FP468" s="73"/>
      <c r="FQ468" s="74"/>
      <c r="FR468" s="74"/>
      <c r="FS468" s="74"/>
      <c r="FT468" s="74"/>
      <c r="FU468" s="74"/>
      <c r="FV468" s="74"/>
      <c r="FW468" s="74"/>
      <c r="FX468" s="74"/>
      <c r="FY468" s="84"/>
      <c r="FZ468" s="85"/>
      <c r="GA468" s="86"/>
      <c r="GB468" s="86"/>
      <c r="GC468" s="86"/>
      <c r="GD468" s="86"/>
      <c r="GE468" s="86"/>
      <c r="GF468" s="86"/>
      <c r="GG468" s="86"/>
      <c r="GH468" s="86"/>
      <c r="GI468" s="87"/>
      <c r="GJ468" s="85"/>
      <c r="GK468" s="86"/>
      <c r="GL468" s="86"/>
      <c r="GM468" s="86"/>
      <c r="GN468" s="86"/>
      <c r="GO468" s="86"/>
      <c r="GP468" s="86"/>
      <c r="GQ468" s="86"/>
      <c r="GR468" s="86"/>
      <c r="GS468" s="87"/>
      <c r="GT468" s="73"/>
      <c r="GU468" s="74"/>
      <c r="GV468" s="74"/>
      <c r="GW468" s="74"/>
      <c r="GX468" s="74"/>
      <c r="GY468" s="74"/>
      <c r="GZ468" s="74"/>
      <c r="HA468" s="74"/>
      <c r="HB468" s="74"/>
      <c r="HC468" s="84"/>
      <c r="HD468" s="85"/>
      <c r="HE468" s="86"/>
      <c r="HF468" s="86"/>
      <c r="HG468" s="86"/>
      <c r="HH468" s="86"/>
      <c r="HI468" s="86"/>
      <c r="HJ468" s="86"/>
      <c r="HK468" s="86"/>
      <c r="HL468" s="86"/>
      <c r="HM468" s="87"/>
      <c r="HN468" s="88"/>
      <c r="HO468" s="89"/>
      <c r="HP468" s="89"/>
      <c r="HQ468" s="89"/>
      <c r="HR468" s="89"/>
      <c r="HS468" s="89"/>
      <c r="HT468" s="89"/>
      <c r="HU468" s="89"/>
      <c r="HV468" s="89"/>
      <c r="HW468" s="90"/>
      <c r="HX468" s="73"/>
      <c r="HY468" s="74"/>
      <c r="HZ468" s="74"/>
      <c r="IA468" s="74"/>
      <c r="IB468" s="74"/>
      <c r="IC468" s="74"/>
      <c r="ID468" s="74"/>
      <c r="IE468" s="74"/>
      <c r="IF468" s="74"/>
      <c r="IG468" s="84"/>
      <c r="IH468" s="148"/>
      <c r="II468" s="149"/>
      <c r="IJ468" s="149"/>
      <c r="IK468" s="149"/>
      <c r="IL468" s="149"/>
      <c r="IM468" s="150"/>
      <c r="IN468" s="151"/>
      <c r="IO468" s="152"/>
      <c r="IP468" s="153"/>
      <c r="IQ468" s="149"/>
      <c r="IR468" s="149"/>
      <c r="IS468" s="149"/>
      <c r="IT468" s="149"/>
      <c r="IU468" s="149"/>
      <c r="IV468" s="149"/>
      <c r="IW468" s="154"/>
      <c r="IX468" s="151"/>
      <c r="IY468" s="149"/>
      <c r="IZ468" s="149"/>
      <c r="JA468" s="149"/>
      <c r="JB468" s="149"/>
      <c r="JC468" s="149"/>
      <c r="JD468" s="149"/>
      <c r="JE468" s="155"/>
      <c r="JF468" s="153"/>
      <c r="JG468" s="149"/>
      <c r="JH468" s="149"/>
      <c r="JI468" s="149"/>
      <c r="JJ468" s="149"/>
      <c r="JK468" s="149"/>
      <c r="JL468" s="149"/>
      <c r="JM468" s="154"/>
      <c r="JN468" s="151"/>
      <c r="JO468" s="149"/>
      <c r="JP468" s="149"/>
      <c r="JQ468" s="149"/>
      <c r="JR468" s="149"/>
      <c r="JS468" s="149"/>
      <c r="JT468" s="149"/>
      <c r="JU468" s="149"/>
      <c r="JV468" s="149"/>
      <c r="JW468" s="149"/>
      <c r="JX468" s="149"/>
      <c r="JY468" s="149"/>
      <c r="JZ468" s="155"/>
      <c r="KA468" s="151"/>
      <c r="KB468" s="149"/>
      <c r="KC468" s="149"/>
      <c r="KD468" s="149"/>
      <c r="KE468" s="155"/>
      <c r="KF468" s="153"/>
      <c r="KG468" s="149"/>
      <c r="KH468" s="149"/>
      <c r="KI468" s="149"/>
      <c r="KJ468" s="149"/>
      <c r="KK468" s="156"/>
      <c r="KL468" s="149"/>
      <c r="KM468" s="149"/>
      <c r="KN468" s="149"/>
      <c r="KO468" s="149"/>
      <c r="KP468" s="149"/>
      <c r="KQ468" s="149"/>
      <c r="KR468" s="149"/>
      <c r="KS468" s="154"/>
      <c r="KT468" s="154"/>
      <c r="KU468" s="154"/>
      <c r="KV468" s="154"/>
      <c r="KW468" s="151"/>
      <c r="KX468" s="149"/>
      <c r="KY468" s="149"/>
      <c r="KZ468" s="149"/>
      <c r="LA468" s="149"/>
      <c r="LB468" s="149"/>
      <c r="LC468" s="154"/>
      <c r="LD468" s="151"/>
      <c r="LE468" s="152"/>
      <c r="LF468" s="157"/>
      <c r="LG468" s="158"/>
      <c r="LH468" s="151"/>
      <c r="LI468" s="149"/>
      <c r="LJ468" s="147"/>
      <c r="LK468" s="147"/>
      <c r="LL468" s="147"/>
      <c r="LM468" s="159"/>
      <c r="LN468" s="153"/>
      <c r="LO468" s="149"/>
      <c r="LP468" s="149"/>
      <c r="LQ468" s="149"/>
      <c r="LR468" s="154"/>
      <c r="LS468" s="151"/>
      <c r="LT468" s="149"/>
      <c r="LU468" s="149"/>
      <c r="LV468" s="149"/>
      <c r="LW468" s="149"/>
      <c r="LX468" s="149"/>
      <c r="LY468" s="149"/>
      <c r="LZ468" s="149"/>
      <c r="MA468" s="155"/>
      <c r="MB468" s="153"/>
      <c r="MC468" s="149"/>
      <c r="MD468" s="149"/>
      <c r="ME468" s="149"/>
      <c r="MF468" s="149"/>
      <c r="MG468" s="149"/>
      <c r="MH468" s="149"/>
      <c r="MI468" s="149"/>
      <c r="MJ468" s="149"/>
      <c r="MK468" s="149"/>
      <c r="ML468" s="149"/>
      <c r="MM468" s="149"/>
      <c r="MN468" s="156"/>
      <c r="MO468" s="156"/>
      <c r="MP468" s="154"/>
      <c r="MQ468" s="151"/>
      <c r="MR468" s="149"/>
      <c r="MS468" s="149"/>
      <c r="MT468" s="149"/>
      <c r="MU468" s="149"/>
      <c r="MV468" s="156"/>
      <c r="MW468" s="149"/>
      <c r="MX468" s="149"/>
      <c r="MY468" s="149"/>
      <c r="MZ468" s="149"/>
      <c r="NA468" s="149"/>
      <c r="NB468" s="149"/>
      <c r="NC468" s="149"/>
      <c r="ND468" s="154"/>
      <c r="NE468" s="154"/>
      <c r="NF468" s="154"/>
      <c r="NG468" s="154"/>
      <c r="NH468" s="151"/>
      <c r="NI468" s="149"/>
      <c r="NJ468" s="149"/>
      <c r="NK468" s="149"/>
      <c r="NL468" s="149"/>
      <c r="NM468" s="149"/>
      <c r="NN468" s="94"/>
      <c r="NO468" s="151"/>
      <c r="NP468" s="160"/>
      <c r="NQ468" s="196" t="s">
        <v>2198</v>
      </c>
      <c r="NR468" s="196" t="s">
        <v>2201</v>
      </c>
      <c r="NS468" s="198"/>
      <c r="NT468" s="198"/>
      <c r="NU468" s="198"/>
      <c r="NV468" s="186" t="s">
        <v>908</v>
      </c>
      <c r="NW468" s="198" t="s">
        <v>908</v>
      </c>
      <c r="NX468" s="165" t="s">
        <v>908</v>
      </c>
      <c r="NY468" s="179" t="s">
        <v>908</v>
      </c>
      <c r="NZ468" s="165" t="s">
        <v>908</v>
      </c>
      <c r="OA468" s="166"/>
      <c r="OB468" s="166"/>
      <c r="OC468" s="166"/>
      <c r="OD468" s="141"/>
      <c r="OE468" s="140"/>
      <c r="OF468" s="141"/>
      <c r="OG468" s="140"/>
      <c r="OH468" s="173"/>
      <c r="OI468" s="174"/>
      <c r="OJ468" s="174"/>
      <c r="OK468" s="174"/>
      <c r="OL468" s="174"/>
      <c r="OM468" s="174"/>
      <c r="ON468" s="174"/>
      <c r="OO468" s="174"/>
      <c r="OP468" s="174"/>
      <c r="OQ468" s="175"/>
      <c r="OR468" s="114"/>
      <c r="OS468" s="115"/>
      <c r="OT468" s="115"/>
      <c r="OU468" s="115"/>
      <c r="OV468" s="115"/>
      <c r="OW468" s="115"/>
      <c r="OX468" s="115"/>
      <c r="OY468" s="116"/>
      <c r="OZ468" s="115"/>
      <c r="PA468" s="117"/>
      <c r="PB468" s="118"/>
      <c r="PC468" s="115"/>
      <c r="PD468" s="115"/>
      <c r="PE468" s="115"/>
      <c r="PF468" s="115"/>
      <c r="PG468" s="119"/>
      <c r="PH468" s="118"/>
      <c r="PI468" s="115"/>
      <c r="PJ468" s="115"/>
      <c r="PK468" s="115"/>
      <c r="PL468" s="115"/>
      <c r="PM468" s="119"/>
      <c r="PN468" s="118"/>
      <c r="PO468" s="115"/>
      <c r="PP468" s="115"/>
      <c r="PQ468" s="115"/>
      <c r="PR468" s="115"/>
      <c r="PS468" s="119"/>
      <c r="PT468" s="120"/>
      <c r="PU468" s="115"/>
      <c r="PV468" s="115"/>
      <c r="PW468" s="115"/>
      <c r="PX468" s="115"/>
      <c r="PY468" s="115"/>
      <c r="PZ468" s="115"/>
      <c r="QA468" s="116"/>
      <c r="QB468" s="115"/>
      <c r="QC468" s="121"/>
      <c r="QD468" s="120"/>
      <c r="QE468" s="115"/>
      <c r="QF468" s="115"/>
      <c r="QG468" s="115"/>
      <c r="QH468" s="115"/>
      <c r="QI468" s="115"/>
      <c r="QJ468" s="115"/>
      <c r="QK468" s="116"/>
      <c r="QL468" s="115"/>
      <c r="QM468" s="121"/>
      <c r="QN468" s="114"/>
      <c r="QO468" s="115"/>
      <c r="QP468" s="115"/>
      <c r="QQ468" s="115"/>
      <c r="QR468" s="115"/>
      <c r="QS468" s="115"/>
      <c r="QT468" s="114"/>
      <c r="QU468" s="115"/>
      <c r="QV468" s="115"/>
      <c r="QW468" s="115"/>
      <c r="QX468" s="115"/>
      <c r="QY468" s="115"/>
      <c r="QZ468" s="114"/>
      <c r="RA468" s="115"/>
      <c r="RB468" s="115"/>
      <c r="RC468" s="115"/>
      <c r="RD468" s="115"/>
      <c r="RE468" s="115"/>
      <c r="RF468" s="122"/>
      <c r="RG468" s="115"/>
      <c r="RH468" s="115"/>
      <c r="RI468" s="115"/>
      <c r="RJ468" s="115"/>
      <c r="RK468" s="115"/>
      <c r="RL468" s="115"/>
      <c r="RM468" s="115"/>
      <c r="RN468" s="115"/>
      <c r="RO468" s="115"/>
      <c r="RP468" s="119"/>
      <c r="RQ468" s="118"/>
      <c r="RR468" s="115"/>
      <c r="RS468" s="119"/>
      <c r="RT468" s="118"/>
      <c r="RU468" s="119"/>
      <c r="RV468" s="118"/>
      <c r="RW468" s="115"/>
      <c r="RX468" s="119"/>
      <c r="RY468" s="118"/>
      <c r="RZ468" s="115"/>
      <c r="SA468" s="117"/>
      <c r="SB468" s="118"/>
      <c r="SC468" s="115"/>
      <c r="SD468" s="115"/>
      <c r="SE468" s="115"/>
      <c r="SF468" s="115"/>
      <c r="SG468" s="115"/>
      <c r="SH468" s="115"/>
      <c r="SI468" s="115"/>
      <c r="SJ468" s="115"/>
      <c r="SK468" s="115"/>
      <c r="SL468" s="115"/>
      <c r="SM468" s="121"/>
      <c r="SN468" s="115"/>
      <c r="SO468" s="115"/>
      <c r="SP468" s="115"/>
      <c r="SQ468" s="115"/>
      <c r="SR468" s="115"/>
      <c r="SS468" s="121"/>
      <c r="ST468" s="118"/>
      <c r="SU468" s="115"/>
      <c r="SV468" s="115"/>
      <c r="SW468" s="115"/>
      <c r="SX468" s="115"/>
      <c r="SY468" s="115"/>
      <c r="SZ468" s="115"/>
      <c r="TA468" s="115"/>
      <c r="TB468" s="115"/>
      <c r="TC468" s="115"/>
      <c r="TD468" s="115"/>
      <c r="TE468" s="117"/>
      <c r="TF468" s="118"/>
      <c r="TG468" s="115"/>
      <c r="TH468" s="115"/>
      <c r="TI468" s="115"/>
      <c r="TJ468" s="115"/>
      <c r="TK468" s="115"/>
      <c r="TL468" s="117"/>
      <c r="TM468" s="118"/>
      <c r="TN468" s="115"/>
      <c r="TO468" s="115"/>
      <c r="TP468" s="115"/>
      <c r="TQ468" s="115"/>
      <c r="TR468" s="115"/>
      <c r="TS468" s="119"/>
      <c r="TT468" s="120"/>
      <c r="TU468" s="115"/>
      <c r="TV468" s="115"/>
      <c r="TW468" s="115"/>
      <c r="TX468" s="115"/>
      <c r="TY468" s="115"/>
      <c r="TZ468" s="121"/>
      <c r="UA468" s="132"/>
      <c r="UB468" s="7" t="s">
        <v>1</v>
      </c>
    </row>
    <row r="469" spans="1:548" x14ac:dyDescent="0.15">
      <c r="A469" s="183">
        <v>461</v>
      </c>
      <c r="B469" s="200" t="s">
        <v>2201</v>
      </c>
      <c r="C469" s="143"/>
      <c r="D469" s="143"/>
      <c r="E469" s="161" t="s">
        <v>1013</v>
      </c>
      <c r="F469" s="65" t="s">
        <v>908</v>
      </c>
      <c r="G469" s="65" t="s">
        <v>908</v>
      </c>
      <c r="H469" s="144" t="s">
        <v>2199</v>
      </c>
      <c r="I469" s="66" t="s">
        <v>521</v>
      </c>
      <c r="J469" s="67" t="s">
        <v>521</v>
      </c>
      <c r="K469" s="67" t="s">
        <v>521</v>
      </c>
      <c r="L469" s="67" t="s">
        <v>521</v>
      </c>
      <c r="M469" s="67" t="s">
        <v>521</v>
      </c>
      <c r="N469" s="67" t="s">
        <v>521</v>
      </c>
      <c r="O469" s="67" t="s">
        <v>521</v>
      </c>
      <c r="P469" s="67" t="s">
        <v>521</v>
      </c>
      <c r="Q469" s="67" t="s">
        <v>521</v>
      </c>
      <c r="R469" s="68" t="s">
        <v>521</v>
      </c>
      <c r="S469" s="69" t="s">
        <v>521</v>
      </c>
      <c r="T469" s="67" t="s">
        <v>521</v>
      </c>
      <c r="U469" s="67" t="s">
        <v>521</v>
      </c>
      <c r="V469" s="67" t="s">
        <v>521</v>
      </c>
      <c r="W469" s="67" t="s">
        <v>521</v>
      </c>
      <c r="X469" s="67" t="s">
        <v>521</v>
      </c>
      <c r="Y469" s="67" t="s">
        <v>521</v>
      </c>
      <c r="Z469" s="67" t="s">
        <v>521</v>
      </c>
      <c r="AA469" s="67" t="s">
        <v>521</v>
      </c>
      <c r="AB469" s="68" t="s">
        <v>521</v>
      </c>
      <c r="AC469" s="69" t="s">
        <v>521</v>
      </c>
      <c r="AD469" s="67" t="s">
        <v>521</v>
      </c>
      <c r="AE469" s="67" t="s">
        <v>521</v>
      </c>
      <c r="AF469" s="67" t="s">
        <v>521</v>
      </c>
      <c r="AG469" s="67" t="s">
        <v>521</v>
      </c>
      <c r="AH469" s="67" t="s">
        <v>521</v>
      </c>
      <c r="AI469" s="67" t="s">
        <v>521</v>
      </c>
      <c r="AJ469" s="67" t="s">
        <v>521</v>
      </c>
      <c r="AK469" s="67" t="s">
        <v>521</v>
      </c>
      <c r="AL469" s="68" t="s">
        <v>521</v>
      </c>
      <c r="AM469" s="69" t="s">
        <v>521</v>
      </c>
      <c r="AN469" s="67" t="s">
        <v>521</v>
      </c>
      <c r="AO469" s="67" t="s">
        <v>521</v>
      </c>
      <c r="AP469" s="67" t="s">
        <v>521</v>
      </c>
      <c r="AQ469" s="67" t="s">
        <v>521</v>
      </c>
      <c r="AR469" s="67" t="s">
        <v>521</v>
      </c>
      <c r="AS469" s="67" t="s">
        <v>521</v>
      </c>
      <c r="AT469" s="67" t="s">
        <v>521</v>
      </c>
      <c r="AU469" s="67" t="s">
        <v>521</v>
      </c>
      <c r="AV469" s="68" t="s">
        <v>521</v>
      </c>
      <c r="AW469" s="69" t="s">
        <v>521</v>
      </c>
      <c r="AX469" s="67" t="s">
        <v>521</v>
      </c>
      <c r="AY469" s="67" t="s">
        <v>521</v>
      </c>
      <c r="AZ469" s="67" t="s">
        <v>521</v>
      </c>
      <c r="BA469" s="67" t="s">
        <v>521</v>
      </c>
      <c r="BB469" s="67" t="s">
        <v>521</v>
      </c>
      <c r="BC469" s="67" t="s">
        <v>521</v>
      </c>
      <c r="BD469" s="67" t="s">
        <v>521</v>
      </c>
      <c r="BE469" s="67" t="s">
        <v>521</v>
      </c>
      <c r="BF469" s="68" t="s">
        <v>521</v>
      </c>
      <c r="BG469" s="69" t="s">
        <v>521</v>
      </c>
      <c r="BH469" s="67" t="s">
        <v>521</v>
      </c>
      <c r="BI469" s="67" t="s">
        <v>521</v>
      </c>
      <c r="BJ469" s="67" t="s">
        <v>521</v>
      </c>
      <c r="BK469" s="67" t="s">
        <v>521</v>
      </c>
      <c r="BL469" s="67" t="s">
        <v>521</v>
      </c>
      <c r="BM469" s="67" t="s">
        <v>521</v>
      </c>
      <c r="BN469" s="67" t="s">
        <v>521</v>
      </c>
      <c r="BO469" s="67" t="s">
        <v>521</v>
      </c>
      <c r="BP469" s="68" t="s">
        <v>521</v>
      </c>
      <c r="BQ469" s="70" t="s">
        <v>521</v>
      </c>
      <c r="BR469" s="67" t="s">
        <v>521</v>
      </c>
      <c r="BS469" s="67" t="s">
        <v>521</v>
      </c>
      <c r="BT469" s="67" t="s">
        <v>521</v>
      </c>
      <c r="BU469" s="67" t="s">
        <v>521</v>
      </c>
      <c r="BV469" s="67" t="s">
        <v>521</v>
      </c>
      <c r="BW469" s="67" t="s">
        <v>521</v>
      </c>
      <c r="BX469" s="67" t="s">
        <v>521</v>
      </c>
      <c r="BY469" s="67" t="s">
        <v>521</v>
      </c>
      <c r="BZ469" s="68" t="s">
        <v>521</v>
      </c>
      <c r="CA469" s="69" t="s">
        <v>521</v>
      </c>
      <c r="CB469" s="67" t="s">
        <v>521</v>
      </c>
      <c r="CC469" s="67" t="s">
        <v>521</v>
      </c>
      <c r="CD469" s="67" t="s">
        <v>521</v>
      </c>
      <c r="CE469" s="67" t="s">
        <v>521</v>
      </c>
      <c r="CF469" s="67" t="s">
        <v>521</v>
      </c>
      <c r="CG469" s="67" t="s">
        <v>521</v>
      </c>
      <c r="CH469" s="67" t="s">
        <v>521</v>
      </c>
      <c r="CI469" s="67" t="s">
        <v>521</v>
      </c>
      <c r="CJ469" s="68" t="s">
        <v>521</v>
      </c>
      <c r="CK469" s="69" t="s">
        <v>521</v>
      </c>
      <c r="CL469" s="67" t="s">
        <v>521</v>
      </c>
      <c r="CM469" s="67" t="s">
        <v>521</v>
      </c>
      <c r="CN469" s="67" t="s">
        <v>521</v>
      </c>
      <c r="CO469" s="67" t="s">
        <v>521</v>
      </c>
      <c r="CP469" s="67" t="s">
        <v>521</v>
      </c>
      <c r="CQ469" s="67" t="s">
        <v>521</v>
      </c>
      <c r="CR469" s="67" t="s">
        <v>521</v>
      </c>
      <c r="CS469" s="67" t="s">
        <v>521</v>
      </c>
      <c r="CT469" s="68" t="s">
        <v>521</v>
      </c>
      <c r="CU469" s="69" t="s">
        <v>521</v>
      </c>
      <c r="CV469" s="67" t="s">
        <v>521</v>
      </c>
      <c r="CW469" s="67" t="s">
        <v>521</v>
      </c>
      <c r="CX469" s="67" t="s">
        <v>521</v>
      </c>
      <c r="CY469" s="67" t="s">
        <v>521</v>
      </c>
      <c r="CZ469" s="67" t="s">
        <v>521</v>
      </c>
      <c r="DA469" s="67" t="s">
        <v>521</v>
      </c>
      <c r="DB469" s="67" t="s">
        <v>521</v>
      </c>
      <c r="DC469" s="67" t="s">
        <v>521</v>
      </c>
      <c r="DD469" s="68" t="s">
        <v>521</v>
      </c>
      <c r="DE469" s="69" t="s">
        <v>521</v>
      </c>
      <c r="DF469" s="71" t="s">
        <v>521</v>
      </c>
      <c r="DG469" s="67" t="s">
        <v>521</v>
      </c>
      <c r="DH469" s="67" t="s">
        <v>521</v>
      </c>
      <c r="DI469" s="67" t="s">
        <v>521</v>
      </c>
      <c r="DJ469" s="67" t="s">
        <v>521</v>
      </c>
      <c r="DK469" s="67" t="s">
        <v>521</v>
      </c>
      <c r="DL469" s="67" t="s">
        <v>521</v>
      </c>
      <c r="DM469" s="67" t="s">
        <v>521</v>
      </c>
      <c r="DN469" s="68" t="s">
        <v>521</v>
      </c>
      <c r="DO469" s="70" t="s">
        <v>521</v>
      </c>
      <c r="DP469" s="71" t="s">
        <v>521</v>
      </c>
      <c r="DQ469" s="67" t="s">
        <v>521</v>
      </c>
      <c r="DR469" s="67" t="s">
        <v>521</v>
      </c>
      <c r="DS469" s="67" t="s">
        <v>521</v>
      </c>
      <c r="DT469" s="67" t="s">
        <v>521</v>
      </c>
      <c r="DU469" s="67" t="s">
        <v>521</v>
      </c>
      <c r="DV469" s="67" t="s">
        <v>521</v>
      </c>
      <c r="DW469" s="67" t="s">
        <v>521</v>
      </c>
      <c r="DX469" s="72" t="s">
        <v>521</v>
      </c>
      <c r="DY469" s="146"/>
      <c r="DZ469" s="74"/>
      <c r="EA469" s="74"/>
      <c r="EB469" s="74"/>
      <c r="EC469" s="75"/>
      <c r="ED469" s="168"/>
      <c r="EE469" s="74"/>
      <c r="EF469" s="74"/>
      <c r="EG469" s="74"/>
      <c r="EH469" s="77"/>
      <c r="EI469" s="73"/>
      <c r="EJ469" s="74"/>
      <c r="EK469" s="74"/>
      <c r="EL469" s="74"/>
      <c r="EM469" s="75"/>
      <c r="EN469" s="78"/>
      <c r="EO469" s="79"/>
      <c r="EP469" s="79"/>
      <c r="EQ469" s="79"/>
      <c r="ER469" s="80"/>
      <c r="ES469" s="128" t="s">
        <v>908</v>
      </c>
      <c r="ET469" s="82"/>
      <c r="EU469" s="83"/>
      <c r="EV469" s="146"/>
      <c r="EW469" s="147"/>
      <c r="EX469" s="147"/>
      <c r="EY469" s="147"/>
      <c r="EZ469" s="147"/>
      <c r="FA469" s="147"/>
      <c r="FB469" s="147"/>
      <c r="FC469" s="147"/>
      <c r="FD469" s="74"/>
      <c r="FE469" s="84"/>
      <c r="FF469" s="73"/>
      <c r="FG469" s="74"/>
      <c r="FH469" s="74"/>
      <c r="FI469" s="74"/>
      <c r="FJ469" s="74"/>
      <c r="FK469" s="74"/>
      <c r="FL469" s="74"/>
      <c r="FM469" s="74"/>
      <c r="FN469" s="74"/>
      <c r="FO469" s="84"/>
      <c r="FP469" s="73"/>
      <c r="FQ469" s="74"/>
      <c r="FR469" s="74"/>
      <c r="FS469" s="74"/>
      <c r="FT469" s="74"/>
      <c r="FU469" s="74"/>
      <c r="FV469" s="74"/>
      <c r="FW469" s="74"/>
      <c r="FX469" s="74"/>
      <c r="FY469" s="84"/>
      <c r="FZ469" s="85"/>
      <c r="GA469" s="86"/>
      <c r="GB469" s="86"/>
      <c r="GC469" s="86"/>
      <c r="GD469" s="86"/>
      <c r="GE469" s="86"/>
      <c r="GF469" s="86"/>
      <c r="GG469" s="86"/>
      <c r="GH469" s="86"/>
      <c r="GI469" s="87"/>
      <c r="GJ469" s="85"/>
      <c r="GK469" s="86"/>
      <c r="GL469" s="86"/>
      <c r="GM469" s="86"/>
      <c r="GN469" s="86"/>
      <c r="GO469" s="86"/>
      <c r="GP469" s="86"/>
      <c r="GQ469" s="86"/>
      <c r="GR469" s="86"/>
      <c r="GS469" s="87"/>
      <c r="GT469" s="73"/>
      <c r="GU469" s="74"/>
      <c r="GV469" s="74"/>
      <c r="GW469" s="74"/>
      <c r="GX469" s="74"/>
      <c r="GY469" s="74"/>
      <c r="GZ469" s="74"/>
      <c r="HA469" s="74"/>
      <c r="HB469" s="74"/>
      <c r="HC469" s="84"/>
      <c r="HD469" s="85"/>
      <c r="HE469" s="86"/>
      <c r="HF469" s="86"/>
      <c r="HG469" s="86"/>
      <c r="HH469" s="86"/>
      <c r="HI469" s="86"/>
      <c r="HJ469" s="86"/>
      <c r="HK469" s="86"/>
      <c r="HL469" s="86"/>
      <c r="HM469" s="87"/>
      <c r="HN469" s="88"/>
      <c r="HO469" s="89"/>
      <c r="HP469" s="89"/>
      <c r="HQ469" s="89"/>
      <c r="HR469" s="89"/>
      <c r="HS469" s="89"/>
      <c r="HT469" s="89"/>
      <c r="HU469" s="89"/>
      <c r="HV469" s="89"/>
      <c r="HW469" s="90"/>
      <c r="HX469" s="73"/>
      <c r="HY469" s="74"/>
      <c r="HZ469" s="74"/>
      <c r="IA469" s="74"/>
      <c r="IB469" s="74"/>
      <c r="IC469" s="74"/>
      <c r="ID469" s="74"/>
      <c r="IE469" s="74"/>
      <c r="IF469" s="74"/>
      <c r="IG469" s="84"/>
      <c r="IH469" s="148"/>
      <c r="II469" s="149"/>
      <c r="IJ469" s="149"/>
      <c r="IK469" s="149"/>
      <c r="IL469" s="149"/>
      <c r="IM469" s="150"/>
      <c r="IN469" s="151"/>
      <c r="IO469" s="152"/>
      <c r="IP469" s="153"/>
      <c r="IQ469" s="149"/>
      <c r="IR469" s="149"/>
      <c r="IS469" s="149"/>
      <c r="IT469" s="149"/>
      <c r="IU469" s="149"/>
      <c r="IV469" s="149"/>
      <c r="IW469" s="154"/>
      <c r="IX469" s="151"/>
      <c r="IY469" s="149"/>
      <c r="IZ469" s="149"/>
      <c r="JA469" s="149"/>
      <c r="JB469" s="149"/>
      <c r="JC469" s="149"/>
      <c r="JD469" s="149"/>
      <c r="JE469" s="155"/>
      <c r="JF469" s="153"/>
      <c r="JG469" s="149"/>
      <c r="JH469" s="149"/>
      <c r="JI469" s="149"/>
      <c r="JJ469" s="149"/>
      <c r="JK469" s="149"/>
      <c r="JL469" s="149"/>
      <c r="JM469" s="154"/>
      <c r="JN469" s="151"/>
      <c r="JO469" s="149"/>
      <c r="JP469" s="149"/>
      <c r="JQ469" s="149"/>
      <c r="JR469" s="149"/>
      <c r="JS469" s="149"/>
      <c r="JT469" s="149"/>
      <c r="JU469" s="149"/>
      <c r="JV469" s="149"/>
      <c r="JW469" s="149"/>
      <c r="JX469" s="149"/>
      <c r="JY469" s="149"/>
      <c r="JZ469" s="155"/>
      <c r="KA469" s="151"/>
      <c r="KB469" s="149"/>
      <c r="KC469" s="149"/>
      <c r="KD469" s="149"/>
      <c r="KE469" s="155"/>
      <c r="KF469" s="153"/>
      <c r="KG469" s="149"/>
      <c r="KH469" s="149"/>
      <c r="KI469" s="149"/>
      <c r="KJ469" s="149"/>
      <c r="KK469" s="156"/>
      <c r="KL469" s="149"/>
      <c r="KM469" s="149"/>
      <c r="KN469" s="149"/>
      <c r="KO469" s="149"/>
      <c r="KP469" s="149"/>
      <c r="KQ469" s="149"/>
      <c r="KR469" s="149"/>
      <c r="KS469" s="154"/>
      <c r="KT469" s="154"/>
      <c r="KU469" s="154"/>
      <c r="KV469" s="154"/>
      <c r="KW469" s="151"/>
      <c r="KX469" s="149"/>
      <c r="KY469" s="149"/>
      <c r="KZ469" s="149"/>
      <c r="LA469" s="149"/>
      <c r="LB469" s="149"/>
      <c r="LC469" s="154"/>
      <c r="LD469" s="151"/>
      <c r="LE469" s="152"/>
      <c r="LF469" s="157"/>
      <c r="LG469" s="158"/>
      <c r="LH469" s="151"/>
      <c r="LI469" s="149"/>
      <c r="LJ469" s="147"/>
      <c r="LK469" s="147"/>
      <c r="LL469" s="147"/>
      <c r="LM469" s="159"/>
      <c r="LN469" s="153"/>
      <c r="LO469" s="149"/>
      <c r="LP469" s="149"/>
      <c r="LQ469" s="149"/>
      <c r="LR469" s="154"/>
      <c r="LS469" s="151"/>
      <c r="LT469" s="149"/>
      <c r="LU469" s="149"/>
      <c r="LV469" s="149"/>
      <c r="LW469" s="149"/>
      <c r="LX469" s="149"/>
      <c r="LY469" s="149"/>
      <c r="LZ469" s="149"/>
      <c r="MA469" s="155"/>
      <c r="MB469" s="153"/>
      <c r="MC469" s="149"/>
      <c r="MD469" s="149"/>
      <c r="ME469" s="149"/>
      <c r="MF469" s="149"/>
      <c r="MG469" s="149"/>
      <c r="MH469" s="149"/>
      <c r="MI469" s="149"/>
      <c r="MJ469" s="149"/>
      <c r="MK469" s="149"/>
      <c r="ML469" s="149"/>
      <c r="MM469" s="149"/>
      <c r="MN469" s="156"/>
      <c r="MO469" s="156"/>
      <c r="MP469" s="154"/>
      <c r="MQ469" s="151"/>
      <c r="MR469" s="149"/>
      <c r="MS469" s="149"/>
      <c r="MT469" s="149"/>
      <c r="MU469" s="149"/>
      <c r="MV469" s="156"/>
      <c r="MW469" s="149"/>
      <c r="MX469" s="149"/>
      <c r="MY469" s="149"/>
      <c r="MZ469" s="149"/>
      <c r="NA469" s="149"/>
      <c r="NB469" s="149"/>
      <c r="NC469" s="149"/>
      <c r="ND469" s="154"/>
      <c r="NE469" s="154"/>
      <c r="NF469" s="154"/>
      <c r="NG469" s="154"/>
      <c r="NH469" s="151"/>
      <c r="NI469" s="149"/>
      <c r="NJ469" s="149"/>
      <c r="NK469" s="149"/>
      <c r="NL469" s="149"/>
      <c r="NM469" s="149"/>
      <c r="NN469" s="94"/>
      <c r="NO469" s="151"/>
      <c r="NP469" s="160"/>
      <c r="NQ469" s="196" t="s">
        <v>2200</v>
      </c>
      <c r="NR469" s="196" t="s">
        <v>2202</v>
      </c>
      <c r="NS469" s="198"/>
      <c r="NT469" s="198"/>
      <c r="NU469" s="198"/>
      <c r="NV469" s="186" t="s">
        <v>908</v>
      </c>
      <c r="NW469" s="198" t="s">
        <v>908</v>
      </c>
      <c r="NX469" s="165" t="s">
        <v>908</v>
      </c>
      <c r="NY469" s="179" t="s">
        <v>908</v>
      </c>
      <c r="NZ469" s="165" t="s">
        <v>908</v>
      </c>
      <c r="OA469" s="166"/>
      <c r="OB469" s="166"/>
      <c r="OC469" s="166"/>
      <c r="OD469" s="141"/>
      <c r="OE469" s="140"/>
      <c r="OF469" s="141"/>
      <c r="OG469" s="140"/>
      <c r="OH469" s="173"/>
      <c r="OI469" s="174"/>
      <c r="OJ469" s="174"/>
      <c r="OK469" s="174"/>
      <c r="OL469" s="174"/>
      <c r="OM469" s="174"/>
      <c r="ON469" s="174"/>
      <c r="OO469" s="174"/>
      <c r="OP469" s="174"/>
      <c r="OQ469" s="175"/>
      <c r="OR469" s="114"/>
      <c r="OS469" s="115"/>
      <c r="OT469" s="115"/>
      <c r="OU469" s="115"/>
      <c r="OV469" s="115"/>
      <c r="OW469" s="115"/>
      <c r="OX469" s="115"/>
      <c r="OY469" s="116"/>
      <c r="OZ469" s="115"/>
      <c r="PA469" s="117"/>
      <c r="PB469" s="118"/>
      <c r="PC469" s="115"/>
      <c r="PD469" s="115"/>
      <c r="PE469" s="115"/>
      <c r="PF469" s="115"/>
      <c r="PG469" s="119"/>
      <c r="PH469" s="118"/>
      <c r="PI469" s="115"/>
      <c r="PJ469" s="115"/>
      <c r="PK469" s="115"/>
      <c r="PL469" s="115"/>
      <c r="PM469" s="119"/>
      <c r="PN469" s="118"/>
      <c r="PO469" s="115"/>
      <c r="PP469" s="115"/>
      <c r="PQ469" s="115"/>
      <c r="PR469" s="115"/>
      <c r="PS469" s="119"/>
      <c r="PT469" s="120"/>
      <c r="PU469" s="115"/>
      <c r="PV469" s="115"/>
      <c r="PW469" s="115"/>
      <c r="PX469" s="115"/>
      <c r="PY469" s="115"/>
      <c r="PZ469" s="115"/>
      <c r="QA469" s="116"/>
      <c r="QB469" s="115"/>
      <c r="QC469" s="121"/>
      <c r="QD469" s="120"/>
      <c r="QE469" s="115"/>
      <c r="QF469" s="115"/>
      <c r="QG469" s="115"/>
      <c r="QH469" s="115"/>
      <c r="QI469" s="115"/>
      <c r="QJ469" s="115"/>
      <c r="QK469" s="116"/>
      <c r="QL469" s="115"/>
      <c r="QM469" s="121"/>
      <c r="QN469" s="114"/>
      <c r="QO469" s="115"/>
      <c r="QP469" s="115"/>
      <c r="QQ469" s="115"/>
      <c r="QR469" s="115"/>
      <c r="QS469" s="115"/>
      <c r="QT469" s="114"/>
      <c r="QU469" s="115"/>
      <c r="QV469" s="115"/>
      <c r="QW469" s="115"/>
      <c r="QX469" s="115"/>
      <c r="QY469" s="115"/>
      <c r="QZ469" s="114"/>
      <c r="RA469" s="115"/>
      <c r="RB469" s="115"/>
      <c r="RC469" s="115"/>
      <c r="RD469" s="115"/>
      <c r="RE469" s="115"/>
      <c r="RF469" s="122"/>
      <c r="RG469" s="115"/>
      <c r="RH469" s="115"/>
      <c r="RI469" s="115"/>
      <c r="RJ469" s="115"/>
      <c r="RK469" s="115"/>
      <c r="RL469" s="115"/>
      <c r="RM469" s="115"/>
      <c r="RN469" s="115"/>
      <c r="RO469" s="115"/>
      <c r="RP469" s="119"/>
      <c r="RQ469" s="118"/>
      <c r="RR469" s="115"/>
      <c r="RS469" s="119"/>
      <c r="RT469" s="118"/>
      <c r="RU469" s="119"/>
      <c r="RV469" s="118"/>
      <c r="RW469" s="115"/>
      <c r="RX469" s="119"/>
      <c r="RY469" s="118"/>
      <c r="RZ469" s="115"/>
      <c r="SA469" s="117"/>
      <c r="SB469" s="118"/>
      <c r="SC469" s="115"/>
      <c r="SD469" s="115"/>
      <c r="SE469" s="115"/>
      <c r="SF469" s="115"/>
      <c r="SG469" s="115"/>
      <c r="SH469" s="115"/>
      <c r="SI469" s="115"/>
      <c r="SJ469" s="115"/>
      <c r="SK469" s="115"/>
      <c r="SL469" s="115"/>
      <c r="SM469" s="121"/>
      <c r="SN469" s="115"/>
      <c r="SO469" s="115"/>
      <c r="SP469" s="115"/>
      <c r="SQ469" s="115"/>
      <c r="SR469" s="115"/>
      <c r="SS469" s="121"/>
      <c r="ST469" s="118"/>
      <c r="SU469" s="115"/>
      <c r="SV469" s="115"/>
      <c r="SW469" s="115"/>
      <c r="SX469" s="115"/>
      <c r="SY469" s="115"/>
      <c r="SZ469" s="115"/>
      <c r="TA469" s="115"/>
      <c r="TB469" s="115"/>
      <c r="TC469" s="115"/>
      <c r="TD469" s="115"/>
      <c r="TE469" s="117"/>
      <c r="TF469" s="118"/>
      <c r="TG469" s="115"/>
      <c r="TH469" s="115"/>
      <c r="TI469" s="115"/>
      <c r="TJ469" s="115"/>
      <c r="TK469" s="115"/>
      <c r="TL469" s="117"/>
      <c r="TM469" s="118"/>
      <c r="TN469" s="115"/>
      <c r="TO469" s="115"/>
      <c r="TP469" s="115"/>
      <c r="TQ469" s="115"/>
      <c r="TR469" s="115"/>
      <c r="TS469" s="119"/>
      <c r="TT469" s="120"/>
      <c r="TU469" s="115"/>
      <c r="TV469" s="115"/>
      <c r="TW469" s="115"/>
      <c r="TX469" s="115"/>
      <c r="TY469" s="115"/>
      <c r="TZ469" s="121"/>
      <c r="UA469" s="132"/>
      <c r="UB469" s="7" t="s">
        <v>1</v>
      </c>
    </row>
    <row r="470" spans="1:548" x14ac:dyDescent="0.15">
      <c r="A470" s="183">
        <v>462</v>
      </c>
      <c r="B470" s="200" t="s">
        <v>2202</v>
      </c>
      <c r="C470" s="143"/>
      <c r="D470" s="143"/>
      <c r="E470" s="161" t="s">
        <v>1013</v>
      </c>
      <c r="F470" s="65" t="s">
        <v>908</v>
      </c>
      <c r="G470" s="65" t="s">
        <v>908</v>
      </c>
      <c r="H470" s="144" t="s">
        <v>2199</v>
      </c>
      <c r="I470" s="66" t="s">
        <v>521</v>
      </c>
      <c r="J470" s="67" t="s">
        <v>521</v>
      </c>
      <c r="K470" s="67" t="s">
        <v>521</v>
      </c>
      <c r="L470" s="67" t="s">
        <v>521</v>
      </c>
      <c r="M470" s="67" t="s">
        <v>521</v>
      </c>
      <c r="N470" s="67" t="s">
        <v>521</v>
      </c>
      <c r="O470" s="67" t="s">
        <v>521</v>
      </c>
      <c r="P470" s="67" t="s">
        <v>521</v>
      </c>
      <c r="Q470" s="67" t="s">
        <v>521</v>
      </c>
      <c r="R470" s="68" t="s">
        <v>521</v>
      </c>
      <c r="S470" s="69" t="s">
        <v>521</v>
      </c>
      <c r="T470" s="67" t="s">
        <v>521</v>
      </c>
      <c r="U470" s="67" t="s">
        <v>521</v>
      </c>
      <c r="V470" s="67" t="s">
        <v>521</v>
      </c>
      <c r="W470" s="67" t="s">
        <v>521</v>
      </c>
      <c r="X470" s="67" t="s">
        <v>521</v>
      </c>
      <c r="Y470" s="67" t="s">
        <v>521</v>
      </c>
      <c r="Z470" s="67" t="s">
        <v>521</v>
      </c>
      <c r="AA470" s="67" t="s">
        <v>521</v>
      </c>
      <c r="AB470" s="68" t="s">
        <v>521</v>
      </c>
      <c r="AC470" s="69" t="s">
        <v>521</v>
      </c>
      <c r="AD470" s="67" t="s">
        <v>521</v>
      </c>
      <c r="AE470" s="67" t="s">
        <v>521</v>
      </c>
      <c r="AF470" s="67" t="s">
        <v>521</v>
      </c>
      <c r="AG470" s="67" t="s">
        <v>521</v>
      </c>
      <c r="AH470" s="67" t="s">
        <v>521</v>
      </c>
      <c r="AI470" s="67" t="s">
        <v>521</v>
      </c>
      <c r="AJ470" s="67" t="s">
        <v>521</v>
      </c>
      <c r="AK470" s="67" t="s">
        <v>521</v>
      </c>
      <c r="AL470" s="68" t="s">
        <v>521</v>
      </c>
      <c r="AM470" s="69" t="s">
        <v>521</v>
      </c>
      <c r="AN470" s="67" t="s">
        <v>521</v>
      </c>
      <c r="AO470" s="67" t="s">
        <v>521</v>
      </c>
      <c r="AP470" s="67" t="s">
        <v>521</v>
      </c>
      <c r="AQ470" s="67" t="s">
        <v>521</v>
      </c>
      <c r="AR470" s="67" t="s">
        <v>521</v>
      </c>
      <c r="AS470" s="67" t="s">
        <v>521</v>
      </c>
      <c r="AT470" s="67" t="s">
        <v>521</v>
      </c>
      <c r="AU470" s="67" t="s">
        <v>521</v>
      </c>
      <c r="AV470" s="68" t="s">
        <v>521</v>
      </c>
      <c r="AW470" s="69" t="s">
        <v>521</v>
      </c>
      <c r="AX470" s="67" t="s">
        <v>521</v>
      </c>
      <c r="AY470" s="67" t="s">
        <v>521</v>
      </c>
      <c r="AZ470" s="67" t="s">
        <v>521</v>
      </c>
      <c r="BA470" s="67" t="s">
        <v>521</v>
      </c>
      <c r="BB470" s="67" t="s">
        <v>521</v>
      </c>
      <c r="BC470" s="67" t="s">
        <v>521</v>
      </c>
      <c r="BD470" s="67" t="s">
        <v>521</v>
      </c>
      <c r="BE470" s="67" t="s">
        <v>521</v>
      </c>
      <c r="BF470" s="68" t="s">
        <v>521</v>
      </c>
      <c r="BG470" s="69" t="s">
        <v>521</v>
      </c>
      <c r="BH470" s="67" t="s">
        <v>521</v>
      </c>
      <c r="BI470" s="67" t="s">
        <v>521</v>
      </c>
      <c r="BJ470" s="67" t="s">
        <v>521</v>
      </c>
      <c r="BK470" s="67" t="s">
        <v>521</v>
      </c>
      <c r="BL470" s="67" t="s">
        <v>521</v>
      </c>
      <c r="BM470" s="67" t="s">
        <v>521</v>
      </c>
      <c r="BN470" s="67" t="s">
        <v>521</v>
      </c>
      <c r="BO470" s="67" t="s">
        <v>521</v>
      </c>
      <c r="BP470" s="68" t="s">
        <v>521</v>
      </c>
      <c r="BQ470" s="70" t="s">
        <v>521</v>
      </c>
      <c r="BR470" s="67" t="s">
        <v>521</v>
      </c>
      <c r="BS470" s="67" t="s">
        <v>521</v>
      </c>
      <c r="BT470" s="67" t="s">
        <v>521</v>
      </c>
      <c r="BU470" s="67" t="s">
        <v>521</v>
      </c>
      <c r="BV470" s="67" t="s">
        <v>521</v>
      </c>
      <c r="BW470" s="67" t="s">
        <v>521</v>
      </c>
      <c r="BX470" s="67" t="s">
        <v>521</v>
      </c>
      <c r="BY470" s="67" t="s">
        <v>521</v>
      </c>
      <c r="BZ470" s="68" t="s">
        <v>521</v>
      </c>
      <c r="CA470" s="69" t="s">
        <v>521</v>
      </c>
      <c r="CB470" s="67" t="s">
        <v>521</v>
      </c>
      <c r="CC470" s="67" t="s">
        <v>521</v>
      </c>
      <c r="CD470" s="67" t="s">
        <v>521</v>
      </c>
      <c r="CE470" s="67" t="s">
        <v>521</v>
      </c>
      <c r="CF470" s="67" t="s">
        <v>521</v>
      </c>
      <c r="CG470" s="67" t="s">
        <v>521</v>
      </c>
      <c r="CH470" s="67" t="s">
        <v>521</v>
      </c>
      <c r="CI470" s="67" t="s">
        <v>521</v>
      </c>
      <c r="CJ470" s="68" t="s">
        <v>521</v>
      </c>
      <c r="CK470" s="69" t="s">
        <v>521</v>
      </c>
      <c r="CL470" s="67" t="s">
        <v>521</v>
      </c>
      <c r="CM470" s="67" t="s">
        <v>521</v>
      </c>
      <c r="CN470" s="67" t="s">
        <v>521</v>
      </c>
      <c r="CO470" s="67" t="s">
        <v>521</v>
      </c>
      <c r="CP470" s="67" t="s">
        <v>521</v>
      </c>
      <c r="CQ470" s="67" t="s">
        <v>521</v>
      </c>
      <c r="CR470" s="67" t="s">
        <v>521</v>
      </c>
      <c r="CS470" s="67" t="s">
        <v>521</v>
      </c>
      <c r="CT470" s="68" t="s">
        <v>521</v>
      </c>
      <c r="CU470" s="69" t="s">
        <v>521</v>
      </c>
      <c r="CV470" s="67" t="s">
        <v>521</v>
      </c>
      <c r="CW470" s="67" t="s">
        <v>521</v>
      </c>
      <c r="CX470" s="67" t="s">
        <v>521</v>
      </c>
      <c r="CY470" s="67" t="s">
        <v>521</v>
      </c>
      <c r="CZ470" s="67" t="s">
        <v>521</v>
      </c>
      <c r="DA470" s="67" t="s">
        <v>521</v>
      </c>
      <c r="DB470" s="67" t="s">
        <v>521</v>
      </c>
      <c r="DC470" s="67" t="s">
        <v>521</v>
      </c>
      <c r="DD470" s="68" t="s">
        <v>521</v>
      </c>
      <c r="DE470" s="69" t="s">
        <v>521</v>
      </c>
      <c r="DF470" s="71" t="s">
        <v>521</v>
      </c>
      <c r="DG470" s="67" t="s">
        <v>521</v>
      </c>
      <c r="DH470" s="67" t="s">
        <v>521</v>
      </c>
      <c r="DI470" s="67" t="s">
        <v>521</v>
      </c>
      <c r="DJ470" s="67" t="s">
        <v>521</v>
      </c>
      <c r="DK470" s="67" t="s">
        <v>521</v>
      </c>
      <c r="DL470" s="67" t="s">
        <v>521</v>
      </c>
      <c r="DM470" s="67" t="s">
        <v>521</v>
      </c>
      <c r="DN470" s="68" t="s">
        <v>521</v>
      </c>
      <c r="DO470" s="70" t="s">
        <v>521</v>
      </c>
      <c r="DP470" s="71" t="s">
        <v>521</v>
      </c>
      <c r="DQ470" s="67" t="s">
        <v>521</v>
      </c>
      <c r="DR470" s="67" t="s">
        <v>521</v>
      </c>
      <c r="DS470" s="67" t="s">
        <v>521</v>
      </c>
      <c r="DT470" s="67" t="s">
        <v>521</v>
      </c>
      <c r="DU470" s="67" t="s">
        <v>521</v>
      </c>
      <c r="DV470" s="67" t="s">
        <v>521</v>
      </c>
      <c r="DW470" s="67" t="s">
        <v>521</v>
      </c>
      <c r="DX470" s="72" t="s">
        <v>521</v>
      </c>
      <c r="DY470" s="146"/>
      <c r="DZ470" s="74"/>
      <c r="EA470" s="74"/>
      <c r="EB470" s="74"/>
      <c r="EC470" s="75"/>
      <c r="ED470" s="168"/>
      <c r="EE470" s="74"/>
      <c r="EF470" s="74"/>
      <c r="EG470" s="74"/>
      <c r="EH470" s="77"/>
      <c r="EI470" s="73"/>
      <c r="EJ470" s="74"/>
      <c r="EK470" s="74"/>
      <c r="EL470" s="74"/>
      <c r="EM470" s="75"/>
      <c r="EN470" s="78"/>
      <c r="EO470" s="79"/>
      <c r="EP470" s="79"/>
      <c r="EQ470" s="79"/>
      <c r="ER470" s="80"/>
      <c r="ES470" s="128" t="s">
        <v>908</v>
      </c>
      <c r="ET470" s="82"/>
      <c r="EU470" s="83"/>
      <c r="EV470" s="146"/>
      <c r="EW470" s="147"/>
      <c r="EX470" s="147"/>
      <c r="EY470" s="147"/>
      <c r="EZ470" s="147"/>
      <c r="FA470" s="147"/>
      <c r="FB470" s="147"/>
      <c r="FC470" s="147"/>
      <c r="FD470" s="74"/>
      <c r="FE470" s="84"/>
      <c r="FF470" s="73"/>
      <c r="FG470" s="74"/>
      <c r="FH470" s="74"/>
      <c r="FI470" s="74"/>
      <c r="FJ470" s="74"/>
      <c r="FK470" s="74"/>
      <c r="FL470" s="74"/>
      <c r="FM470" s="74"/>
      <c r="FN470" s="74"/>
      <c r="FO470" s="84"/>
      <c r="FP470" s="73"/>
      <c r="FQ470" s="74"/>
      <c r="FR470" s="74"/>
      <c r="FS470" s="74"/>
      <c r="FT470" s="74"/>
      <c r="FU470" s="74"/>
      <c r="FV470" s="74"/>
      <c r="FW470" s="74"/>
      <c r="FX470" s="74"/>
      <c r="FY470" s="84"/>
      <c r="FZ470" s="85"/>
      <c r="GA470" s="86"/>
      <c r="GB470" s="86"/>
      <c r="GC470" s="86"/>
      <c r="GD470" s="86"/>
      <c r="GE470" s="86"/>
      <c r="GF470" s="86"/>
      <c r="GG470" s="86"/>
      <c r="GH470" s="86"/>
      <c r="GI470" s="87"/>
      <c r="GJ470" s="85"/>
      <c r="GK470" s="86"/>
      <c r="GL470" s="86"/>
      <c r="GM470" s="86"/>
      <c r="GN470" s="86"/>
      <c r="GO470" s="86"/>
      <c r="GP470" s="86"/>
      <c r="GQ470" s="86"/>
      <c r="GR470" s="86"/>
      <c r="GS470" s="87"/>
      <c r="GT470" s="73"/>
      <c r="GU470" s="74"/>
      <c r="GV470" s="74"/>
      <c r="GW470" s="74"/>
      <c r="GX470" s="74"/>
      <c r="GY470" s="74"/>
      <c r="GZ470" s="74"/>
      <c r="HA470" s="74"/>
      <c r="HB470" s="74"/>
      <c r="HC470" s="84"/>
      <c r="HD470" s="85"/>
      <c r="HE470" s="86"/>
      <c r="HF470" s="86"/>
      <c r="HG470" s="86"/>
      <c r="HH470" s="86"/>
      <c r="HI470" s="86"/>
      <c r="HJ470" s="86"/>
      <c r="HK470" s="86"/>
      <c r="HL470" s="86"/>
      <c r="HM470" s="87"/>
      <c r="HN470" s="88"/>
      <c r="HO470" s="89"/>
      <c r="HP470" s="89"/>
      <c r="HQ470" s="89"/>
      <c r="HR470" s="89"/>
      <c r="HS470" s="89"/>
      <c r="HT470" s="89"/>
      <c r="HU470" s="89"/>
      <c r="HV470" s="89"/>
      <c r="HW470" s="90"/>
      <c r="HX470" s="73"/>
      <c r="HY470" s="74"/>
      <c r="HZ470" s="74"/>
      <c r="IA470" s="74"/>
      <c r="IB470" s="74"/>
      <c r="IC470" s="74"/>
      <c r="ID470" s="74"/>
      <c r="IE470" s="74"/>
      <c r="IF470" s="74"/>
      <c r="IG470" s="84"/>
      <c r="IH470" s="148"/>
      <c r="II470" s="149"/>
      <c r="IJ470" s="149"/>
      <c r="IK470" s="149"/>
      <c r="IL470" s="149"/>
      <c r="IM470" s="150"/>
      <c r="IN470" s="151"/>
      <c r="IO470" s="152"/>
      <c r="IP470" s="153"/>
      <c r="IQ470" s="149"/>
      <c r="IR470" s="149"/>
      <c r="IS470" s="149"/>
      <c r="IT470" s="149"/>
      <c r="IU470" s="149"/>
      <c r="IV470" s="149"/>
      <c r="IW470" s="154"/>
      <c r="IX470" s="151"/>
      <c r="IY470" s="149"/>
      <c r="IZ470" s="149"/>
      <c r="JA470" s="149"/>
      <c r="JB470" s="149"/>
      <c r="JC470" s="149"/>
      <c r="JD470" s="149"/>
      <c r="JE470" s="155"/>
      <c r="JF470" s="153"/>
      <c r="JG470" s="149"/>
      <c r="JH470" s="149"/>
      <c r="JI470" s="149"/>
      <c r="JJ470" s="149"/>
      <c r="JK470" s="149"/>
      <c r="JL470" s="149"/>
      <c r="JM470" s="154"/>
      <c r="JN470" s="151"/>
      <c r="JO470" s="149"/>
      <c r="JP470" s="149"/>
      <c r="JQ470" s="149"/>
      <c r="JR470" s="149"/>
      <c r="JS470" s="149"/>
      <c r="JT470" s="149"/>
      <c r="JU470" s="149"/>
      <c r="JV470" s="149"/>
      <c r="JW470" s="149"/>
      <c r="JX470" s="149"/>
      <c r="JY470" s="149"/>
      <c r="JZ470" s="155"/>
      <c r="KA470" s="151"/>
      <c r="KB470" s="149"/>
      <c r="KC470" s="149"/>
      <c r="KD470" s="149"/>
      <c r="KE470" s="155"/>
      <c r="KF470" s="153"/>
      <c r="KG470" s="149"/>
      <c r="KH470" s="149"/>
      <c r="KI470" s="149"/>
      <c r="KJ470" s="149"/>
      <c r="KK470" s="156"/>
      <c r="KL470" s="149"/>
      <c r="KM470" s="149"/>
      <c r="KN470" s="149"/>
      <c r="KO470" s="149"/>
      <c r="KP470" s="149"/>
      <c r="KQ470" s="149"/>
      <c r="KR470" s="149"/>
      <c r="KS470" s="154"/>
      <c r="KT470" s="154"/>
      <c r="KU470" s="154"/>
      <c r="KV470" s="154"/>
      <c r="KW470" s="151"/>
      <c r="KX470" s="149"/>
      <c r="KY470" s="149"/>
      <c r="KZ470" s="149"/>
      <c r="LA470" s="149"/>
      <c r="LB470" s="149"/>
      <c r="LC470" s="154"/>
      <c r="LD470" s="151"/>
      <c r="LE470" s="152"/>
      <c r="LF470" s="157"/>
      <c r="LG470" s="158"/>
      <c r="LH470" s="151"/>
      <c r="LI470" s="149"/>
      <c r="LJ470" s="147"/>
      <c r="LK470" s="147"/>
      <c r="LL470" s="147"/>
      <c r="LM470" s="159"/>
      <c r="LN470" s="153"/>
      <c r="LO470" s="149"/>
      <c r="LP470" s="149"/>
      <c r="LQ470" s="149"/>
      <c r="LR470" s="154"/>
      <c r="LS470" s="151"/>
      <c r="LT470" s="149"/>
      <c r="LU470" s="149"/>
      <c r="LV470" s="149"/>
      <c r="LW470" s="149"/>
      <c r="LX470" s="149"/>
      <c r="LY470" s="149"/>
      <c r="LZ470" s="149"/>
      <c r="MA470" s="155"/>
      <c r="MB470" s="153"/>
      <c r="MC470" s="149"/>
      <c r="MD470" s="149"/>
      <c r="ME470" s="149"/>
      <c r="MF470" s="149"/>
      <c r="MG470" s="149"/>
      <c r="MH470" s="149"/>
      <c r="MI470" s="149"/>
      <c r="MJ470" s="149"/>
      <c r="MK470" s="149"/>
      <c r="ML470" s="149"/>
      <c r="MM470" s="149"/>
      <c r="MN470" s="156"/>
      <c r="MO470" s="156"/>
      <c r="MP470" s="154"/>
      <c r="MQ470" s="151"/>
      <c r="MR470" s="149"/>
      <c r="MS470" s="149"/>
      <c r="MT470" s="149"/>
      <c r="MU470" s="149"/>
      <c r="MV470" s="156"/>
      <c r="MW470" s="149"/>
      <c r="MX470" s="149"/>
      <c r="MY470" s="149"/>
      <c r="MZ470" s="149"/>
      <c r="NA470" s="149"/>
      <c r="NB470" s="149"/>
      <c r="NC470" s="149"/>
      <c r="ND470" s="154"/>
      <c r="NE470" s="154"/>
      <c r="NF470" s="154"/>
      <c r="NG470" s="154"/>
      <c r="NH470" s="151"/>
      <c r="NI470" s="149"/>
      <c r="NJ470" s="149"/>
      <c r="NK470" s="149"/>
      <c r="NL470" s="149"/>
      <c r="NM470" s="149"/>
      <c r="NN470" s="94"/>
      <c r="NO470" s="151"/>
      <c r="NP470" s="160"/>
      <c r="NQ470" s="196" t="s">
        <v>2201</v>
      </c>
      <c r="NR470" s="196" t="s">
        <v>2203</v>
      </c>
      <c r="NS470" s="198"/>
      <c r="NT470" s="198"/>
      <c r="NU470" s="198"/>
      <c r="NV470" s="186" t="s">
        <v>908</v>
      </c>
      <c r="NW470" s="198" t="s">
        <v>908</v>
      </c>
      <c r="NX470" s="165" t="s">
        <v>908</v>
      </c>
      <c r="NY470" s="179" t="s">
        <v>908</v>
      </c>
      <c r="NZ470" s="165" t="s">
        <v>908</v>
      </c>
      <c r="OA470" s="166"/>
      <c r="OB470" s="166"/>
      <c r="OC470" s="166"/>
      <c r="OD470" s="141"/>
      <c r="OE470" s="140"/>
      <c r="OF470" s="141"/>
      <c r="OG470" s="140"/>
      <c r="OH470" s="173"/>
      <c r="OI470" s="174"/>
      <c r="OJ470" s="174"/>
      <c r="OK470" s="174"/>
      <c r="OL470" s="174"/>
      <c r="OM470" s="174"/>
      <c r="ON470" s="174"/>
      <c r="OO470" s="174"/>
      <c r="OP470" s="174"/>
      <c r="OQ470" s="175"/>
      <c r="OR470" s="114"/>
      <c r="OS470" s="115"/>
      <c r="OT470" s="115"/>
      <c r="OU470" s="115"/>
      <c r="OV470" s="115"/>
      <c r="OW470" s="115"/>
      <c r="OX470" s="115"/>
      <c r="OY470" s="116"/>
      <c r="OZ470" s="115"/>
      <c r="PA470" s="117"/>
      <c r="PB470" s="118"/>
      <c r="PC470" s="115"/>
      <c r="PD470" s="115"/>
      <c r="PE470" s="115"/>
      <c r="PF470" s="115"/>
      <c r="PG470" s="119"/>
      <c r="PH470" s="118"/>
      <c r="PI470" s="115"/>
      <c r="PJ470" s="115"/>
      <c r="PK470" s="115"/>
      <c r="PL470" s="115"/>
      <c r="PM470" s="119"/>
      <c r="PN470" s="118"/>
      <c r="PO470" s="115"/>
      <c r="PP470" s="115"/>
      <c r="PQ470" s="115"/>
      <c r="PR470" s="115"/>
      <c r="PS470" s="119"/>
      <c r="PT470" s="120"/>
      <c r="PU470" s="115"/>
      <c r="PV470" s="115"/>
      <c r="PW470" s="115"/>
      <c r="PX470" s="115"/>
      <c r="PY470" s="115"/>
      <c r="PZ470" s="115"/>
      <c r="QA470" s="116"/>
      <c r="QB470" s="115"/>
      <c r="QC470" s="121"/>
      <c r="QD470" s="120"/>
      <c r="QE470" s="115"/>
      <c r="QF470" s="115"/>
      <c r="QG470" s="115"/>
      <c r="QH470" s="115"/>
      <c r="QI470" s="115"/>
      <c r="QJ470" s="115"/>
      <c r="QK470" s="116"/>
      <c r="QL470" s="115"/>
      <c r="QM470" s="121"/>
      <c r="QN470" s="114"/>
      <c r="QO470" s="115"/>
      <c r="QP470" s="115"/>
      <c r="QQ470" s="115"/>
      <c r="QR470" s="115"/>
      <c r="QS470" s="115"/>
      <c r="QT470" s="114"/>
      <c r="QU470" s="115"/>
      <c r="QV470" s="115"/>
      <c r="QW470" s="115"/>
      <c r="QX470" s="115"/>
      <c r="QY470" s="115"/>
      <c r="QZ470" s="114"/>
      <c r="RA470" s="115"/>
      <c r="RB470" s="115"/>
      <c r="RC470" s="115"/>
      <c r="RD470" s="115"/>
      <c r="RE470" s="115"/>
      <c r="RF470" s="122"/>
      <c r="RG470" s="115"/>
      <c r="RH470" s="115"/>
      <c r="RI470" s="115"/>
      <c r="RJ470" s="115"/>
      <c r="RK470" s="115"/>
      <c r="RL470" s="115"/>
      <c r="RM470" s="115"/>
      <c r="RN470" s="115"/>
      <c r="RO470" s="115"/>
      <c r="RP470" s="119"/>
      <c r="RQ470" s="118"/>
      <c r="RR470" s="115"/>
      <c r="RS470" s="119"/>
      <c r="RT470" s="118"/>
      <c r="RU470" s="119"/>
      <c r="RV470" s="118"/>
      <c r="RW470" s="115"/>
      <c r="RX470" s="119"/>
      <c r="RY470" s="118"/>
      <c r="RZ470" s="115"/>
      <c r="SA470" s="117"/>
      <c r="SB470" s="118"/>
      <c r="SC470" s="115"/>
      <c r="SD470" s="115"/>
      <c r="SE470" s="115"/>
      <c r="SF470" s="115"/>
      <c r="SG470" s="115"/>
      <c r="SH470" s="115"/>
      <c r="SI470" s="115"/>
      <c r="SJ470" s="115"/>
      <c r="SK470" s="115"/>
      <c r="SL470" s="115"/>
      <c r="SM470" s="121"/>
      <c r="SN470" s="115"/>
      <c r="SO470" s="115"/>
      <c r="SP470" s="115"/>
      <c r="SQ470" s="115"/>
      <c r="SR470" s="115"/>
      <c r="SS470" s="121"/>
      <c r="ST470" s="118"/>
      <c r="SU470" s="115"/>
      <c r="SV470" s="115"/>
      <c r="SW470" s="115"/>
      <c r="SX470" s="115"/>
      <c r="SY470" s="115"/>
      <c r="SZ470" s="115"/>
      <c r="TA470" s="115"/>
      <c r="TB470" s="115"/>
      <c r="TC470" s="115"/>
      <c r="TD470" s="115"/>
      <c r="TE470" s="117"/>
      <c r="TF470" s="118"/>
      <c r="TG470" s="115"/>
      <c r="TH470" s="115"/>
      <c r="TI470" s="115"/>
      <c r="TJ470" s="115"/>
      <c r="TK470" s="115"/>
      <c r="TL470" s="117"/>
      <c r="TM470" s="118"/>
      <c r="TN470" s="115"/>
      <c r="TO470" s="115"/>
      <c r="TP470" s="115"/>
      <c r="TQ470" s="115"/>
      <c r="TR470" s="115"/>
      <c r="TS470" s="119"/>
      <c r="TT470" s="120"/>
      <c r="TU470" s="115"/>
      <c r="TV470" s="115"/>
      <c r="TW470" s="115"/>
      <c r="TX470" s="115"/>
      <c r="TY470" s="115"/>
      <c r="TZ470" s="121"/>
      <c r="UA470" s="132"/>
      <c r="UB470" s="7" t="s">
        <v>1</v>
      </c>
    </row>
    <row r="471" spans="1:548" x14ac:dyDescent="0.15">
      <c r="A471" s="183">
        <v>463</v>
      </c>
      <c r="B471" s="200" t="s">
        <v>2204</v>
      </c>
      <c r="C471" s="143"/>
      <c r="D471" s="143"/>
      <c r="E471" s="161" t="s">
        <v>518</v>
      </c>
      <c r="F471" s="65">
        <v>122</v>
      </c>
      <c r="G471" s="65" t="s">
        <v>908</v>
      </c>
      <c r="H471" s="144" t="s">
        <v>909</v>
      </c>
      <c r="I471" s="66" t="s">
        <v>521</v>
      </c>
      <c r="J471" s="67" t="s">
        <v>521</v>
      </c>
      <c r="K471" s="67" t="s">
        <v>521</v>
      </c>
      <c r="L471" s="67" t="s">
        <v>521</v>
      </c>
      <c r="M471" s="67" t="s">
        <v>521</v>
      </c>
      <c r="N471" s="67" t="s">
        <v>521</v>
      </c>
      <c r="O471" s="67" t="s">
        <v>521</v>
      </c>
      <c r="P471" s="67" t="s">
        <v>521</v>
      </c>
      <c r="Q471" s="67" t="s">
        <v>521</v>
      </c>
      <c r="R471" s="68" t="s">
        <v>521</v>
      </c>
      <c r="S471" s="69" t="s">
        <v>521</v>
      </c>
      <c r="T471" s="67" t="s">
        <v>521</v>
      </c>
      <c r="U471" s="67" t="s">
        <v>521</v>
      </c>
      <c r="V471" s="67" t="s">
        <v>521</v>
      </c>
      <c r="W471" s="67" t="s">
        <v>521</v>
      </c>
      <c r="X471" s="67" t="s">
        <v>521</v>
      </c>
      <c r="Y471" s="67" t="s">
        <v>521</v>
      </c>
      <c r="Z471" s="67" t="s">
        <v>521</v>
      </c>
      <c r="AA471" s="67" t="s">
        <v>521</v>
      </c>
      <c r="AB471" s="68" t="s">
        <v>521</v>
      </c>
      <c r="AC471" s="69" t="s">
        <v>521</v>
      </c>
      <c r="AD471" s="67" t="s">
        <v>521</v>
      </c>
      <c r="AE471" s="67" t="s">
        <v>521</v>
      </c>
      <c r="AF471" s="67" t="s">
        <v>521</v>
      </c>
      <c r="AG471" s="67" t="s">
        <v>521</v>
      </c>
      <c r="AH471" s="67" t="s">
        <v>521</v>
      </c>
      <c r="AI471" s="67" t="s">
        <v>521</v>
      </c>
      <c r="AJ471" s="67" t="s">
        <v>521</v>
      </c>
      <c r="AK471" s="67" t="s">
        <v>521</v>
      </c>
      <c r="AL471" s="68" t="s">
        <v>521</v>
      </c>
      <c r="AM471" s="69" t="s">
        <v>521</v>
      </c>
      <c r="AN471" s="67" t="s">
        <v>521</v>
      </c>
      <c r="AO471" s="67" t="s">
        <v>521</v>
      </c>
      <c r="AP471" s="67" t="s">
        <v>521</v>
      </c>
      <c r="AQ471" s="67" t="s">
        <v>521</v>
      </c>
      <c r="AR471" s="67" t="s">
        <v>521</v>
      </c>
      <c r="AS471" s="67" t="s">
        <v>521</v>
      </c>
      <c r="AT471" s="67" t="s">
        <v>521</v>
      </c>
      <c r="AU471" s="67" t="s">
        <v>521</v>
      </c>
      <c r="AV471" s="68" t="s">
        <v>521</v>
      </c>
      <c r="AW471" s="69" t="s">
        <v>521</v>
      </c>
      <c r="AX471" s="67" t="s">
        <v>521</v>
      </c>
      <c r="AY471" s="67" t="s">
        <v>521</v>
      </c>
      <c r="AZ471" s="67" t="s">
        <v>521</v>
      </c>
      <c r="BA471" s="67" t="s">
        <v>521</v>
      </c>
      <c r="BB471" s="67" t="s">
        <v>521</v>
      </c>
      <c r="BC471" s="67" t="s">
        <v>521</v>
      </c>
      <c r="BD471" s="67" t="s">
        <v>521</v>
      </c>
      <c r="BE471" s="67" t="s">
        <v>521</v>
      </c>
      <c r="BF471" s="68" t="s">
        <v>521</v>
      </c>
      <c r="BG471" s="69" t="s">
        <v>521</v>
      </c>
      <c r="BH471" s="67" t="s">
        <v>521</v>
      </c>
      <c r="BI471" s="67" t="s">
        <v>521</v>
      </c>
      <c r="BJ471" s="67" t="s">
        <v>521</v>
      </c>
      <c r="BK471" s="67" t="s">
        <v>521</v>
      </c>
      <c r="BL471" s="67" t="s">
        <v>521</v>
      </c>
      <c r="BM471" s="67" t="s">
        <v>521</v>
      </c>
      <c r="BN471" s="67" t="s">
        <v>521</v>
      </c>
      <c r="BO471" s="67" t="s">
        <v>521</v>
      </c>
      <c r="BP471" s="68" t="s">
        <v>521</v>
      </c>
      <c r="BQ471" s="70" t="s">
        <v>521</v>
      </c>
      <c r="BR471" s="67" t="s">
        <v>521</v>
      </c>
      <c r="BS471" s="67" t="s">
        <v>521</v>
      </c>
      <c r="BT471" s="67" t="s">
        <v>521</v>
      </c>
      <c r="BU471" s="67" t="s">
        <v>521</v>
      </c>
      <c r="BV471" s="67" t="s">
        <v>521</v>
      </c>
      <c r="BW471" s="67" t="s">
        <v>521</v>
      </c>
      <c r="BX471" s="67" t="s">
        <v>521</v>
      </c>
      <c r="BY471" s="67" t="s">
        <v>521</v>
      </c>
      <c r="BZ471" s="68" t="s">
        <v>521</v>
      </c>
      <c r="CA471" s="69" t="s">
        <v>521</v>
      </c>
      <c r="CB471" s="67" t="s">
        <v>521</v>
      </c>
      <c r="CC471" s="67" t="s">
        <v>521</v>
      </c>
      <c r="CD471" s="67" t="s">
        <v>521</v>
      </c>
      <c r="CE471" s="67" t="s">
        <v>521</v>
      </c>
      <c r="CF471" s="67" t="s">
        <v>521</v>
      </c>
      <c r="CG471" s="67" t="s">
        <v>521</v>
      </c>
      <c r="CH471" s="67" t="s">
        <v>521</v>
      </c>
      <c r="CI471" s="67" t="s">
        <v>521</v>
      </c>
      <c r="CJ471" s="68" t="s">
        <v>521</v>
      </c>
      <c r="CK471" s="69" t="s">
        <v>521</v>
      </c>
      <c r="CL471" s="67" t="s">
        <v>521</v>
      </c>
      <c r="CM471" s="67" t="s">
        <v>521</v>
      </c>
      <c r="CN471" s="67" t="s">
        <v>521</v>
      </c>
      <c r="CO471" s="67" t="s">
        <v>521</v>
      </c>
      <c r="CP471" s="67" t="s">
        <v>521</v>
      </c>
      <c r="CQ471" s="67" t="s">
        <v>521</v>
      </c>
      <c r="CR471" s="67" t="s">
        <v>521</v>
      </c>
      <c r="CS471" s="67" t="s">
        <v>521</v>
      </c>
      <c r="CT471" s="68" t="s">
        <v>521</v>
      </c>
      <c r="CU471" s="69" t="s">
        <v>521</v>
      </c>
      <c r="CV471" s="67" t="s">
        <v>521</v>
      </c>
      <c r="CW471" s="67" t="s">
        <v>521</v>
      </c>
      <c r="CX471" s="67" t="s">
        <v>521</v>
      </c>
      <c r="CY471" s="67" t="s">
        <v>521</v>
      </c>
      <c r="CZ471" s="67" t="s">
        <v>521</v>
      </c>
      <c r="DA471" s="67" t="s">
        <v>521</v>
      </c>
      <c r="DB471" s="67" t="s">
        <v>521</v>
      </c>
      <c r="DC471" s="67" t="s">
        <v>521</v>
      </c>
      <c r="DD471" s="68" t="s">
        <v>521</v>
      </c>
      <c r="DE471" s="69" t="s">
        <v>521</v>
      </c>
      <c r="DF471" s="71" t="s">
        <v>521</v>
      </c>
      <c r="DG471" s="67" t="s">
        <v>521</v>
      </c>
      <c r="DH471" s="67" t="s">
        <v>521</v>
      </c>
      <c r="DI471" s="67" t="s">
        <v>521</v>
      </c>
      <c r="DJ471" s="67" t="s">
        <v>521</v>
      </c>
      <c r="DK471" s="67" t="s">
        <v>521</v>
      </c>
      <c r="DL471" s="67" t="s">
        <v>521</v>
      </c>
      <c r="DM471" s="67" t="s">
        <v>521</v>
      </c>
      <c r="DN471" s="68" t="s">
        <v>521</v>
      </c>
      <c r="DO471" s="70" t="s">
        <v>521</v>
      </c>
      <c r="DP471" s="71" t="s">
        <v>521</v>
      </c>
      <c r="DQ471" s="67" t="s">
        <v>521</v>
      </c>
      <c r="DR471" s="67" t="s">
        <v>521</v>
      </c>
      <c r="DS471" s="67" t="s">
        <v>521</v>
      </c>
      <c r="DT471" s="67" t="s">
        <v>521</v>
      </c>
      <c r="DU471" s="67" t="s">
        <v>521</v>
      </c>
      <c r="DV471" s="67" t="s">
        <v>521</v>
      </c>
      <c r="DW471" s="67" t="s">
        <v>521</v>
      </c>
      <c r="DX471" s="72" t="s">
        <v>521</v>
      </c>
      <c r="DY471" s="73" t="s">
        <v>522</v>
      </c>
      <c r="DZ471" s="74">
        <v>2</v>
      </c>
      <c r="EA471" s="74">
        <v>3</v>
      </c>
      <c r="EB471" s="74">
        <v>3</v>
      </c>
      <c r="EC471" s="75">
        <v>4</v>
      </c>
      <c r="ED471" s="192" t="s">
        <v>522</v>
      </c>
      <c r="EE471" s="190">
        <f>DZ471</f>
        <v>2</v>
      </c>
      <c r="EF471" s="190">
        <f>DZ471*EA471</f>
        <v>6</v>
      </c>
      <c r="EG471" s="190">
        <f>DZ471*EA471*EB471</f>
        <v>18</v>
      </c>
      <c r="EH471" s="193">
        <f>DZ471*EA471*EB471*EC471</f>
        <v>72</v>
      </c>
      <c r="EI471" s="146">
        <v>300</v>
      </c>
      <c r="EJ471" s="147">
        <v>450</v>
      </c>
      <c r="EK471" s="147">
        <v>900</v>
      </c>
      <c r="EL471" s="147">
        <v>1500</v>
      </c>
      <c r="EM471" s="158">
        <v>4500</v>
      </c>
      <c r="EN471" s="195">
        <v>1</v>
      </c>
      <c r="EO471" s="79">
        <f>(EJ471/EE471)/EI471</f>
        <v>0.75</v>
      </c>
      <c r="EP471" s="79">
        <f>(EK471/EF471)/EI471</f>
        <v>0.5</v>
      </c>
      <c r="EQ471" s="79">
        <f>(EL471/EG471)/EI471</f>
        <v>0.27777777777777773</v>
      </c>
      <c r="ER471" s="80">
        <f>(EM471/EH471)/EI471</f>
        <v>0.20833333333333334</v>
      </c>
      <c r="ES471" s="128" t="s">
        <v>2205</v>
      </c>
      <c r="ET471" s="82" t="s">
        <v>2207</v>
      </c>
      <c r="EU471" s="83">
        <v>4</v>
      </c>
      <c r="EV471" s="73">
        <v>106</v>
      </c>
      <c r="EW471" s="74">
        <v>46</v>
      </c>
      <c r="EX471" s="74">
        <v>105</v>
      </c>
      <c r="EY471" s="74">
        <v>60</v>
      </c>
      <c r="EZ471" s="74">
        <v>16</v>
      </c>
      <c r="FA471" s="74">
        <v>16</v>
      </c>
      <c r="FB471" s="74">
        <v>87</v>
      </c>
      <c r="FC471" s="74">
        <v>77</v>
      </c>
      <c r="FD471" s="74">
        <f>EX471+EZ471</f>
        <v>121</v>
      </c>
      <c r="FE471" s="84">
        <f>EX471+FC471</f>
        <v>182</v>
      </c>
      <c r="FF471" s="73">
        <f>RANK(EV471,$EV$9:$EV$498,0)</f>
        <v>64</v>
      </c>
      <c r="FG471" s="74">
        <f>RANK(EW471,$EW$9:$EW$498,0)</f>
        <v>196</v>
      </c>
      <c r="FH471" s="74">
        <f>RANK(EX471,$EX$9:$EX$498,0)</f>
        <v>6</v>
      </c>
      <c r="FI471" s="74">
        <f>RANK(EY471,$EY$9:$EY$498,0)</f>
        <v>77</v>
      </c>
      <c r="FJ471" s="74">
        <f>RANK(EZ471,$EZ$9:$EZ$498,0)</f>
        <v>242</v>
      </c>
      <c r="FK471" s="74">
        <f>RANK(FA471,$FA$9:$FA$498,0)</f>
        <v>229</v>
      </c>
      <c r="FL471" s="74">
        <f>RANK(FB471,$FB$9:$FB$498,0)</f>
        <v>39</v>
      </c>
      <c r="FM471" s="74">
        <f>RANK(FC471,$FC$9:$FC$498,0)</f>
        <v>65</v>
      </c>
      <c r="FN471" s="74">
        <f>RANK(FD471,$FD$9:$FD$498,0)</f>
        <v>15</v>
      </c>
      <c r="FO471" s="84">
        <f>RANK(FE471,$FE$9:$FE$498,0)</f>
        <v>24</v>
      </c>
      <c r="FP471" s="73">
        <f>COUNTIFS($EV$9:$EV$498,"&gt;"&amp;EV471,$ES$9:$ES$498,ES471)+1</f>
        <v>16</v>
      </c>
      <c r="FQ471" s="74">
        <f>COUNTIFS($EW$9:$EW$498,"&gt;"&amp;EW471,$ES$9:$ES$498,ES471)+1</f>
        <v>15</v>
      </c>
      <c r="FR471" s="74">
        <f>COUNTIFS($EX$9:$EX$498,"&gt;"&amp;EX471,$ES$9:$ES$498,ES471)+1</f>
        <v>6</v>
      </c>
      <c r="FS471" s="74">
        <f>COUNTIFS($EY$9:$EY$498,"&gt;"&amp;EY471,$ES$9:$ES$498,ES471)+1</f>
        <v>8</v>
      </c>
      <c r="FT471" s="74">
        <f>COUNTIFS($EZ$9:$EZ$498,"&gt;"&amp;EZ471,$ES$9:$ES$498,ES471)+1</f>
        <v>8</v>
      </c>
      <c r="FU471" s="74">
        <f>COUNTIFS($FA$9:$FA$498,"&gt;"&amp;FA471,$ES$9:$ES$498,ES471)+1</f>
        <v>7</v>
      </c>
      <c r="FV471" s="74">
        <f>COUNTIFS($FB$9:$FB$498,"&gt;"&amp;FB471,$ES$9:$ES$498,ES471)+1</f>
        <v>5</v>
      </c>
      <c r="FW471" s="74">
        <f>COUNTIFS($FC$9:$FC$498,"&gt;"&amp;FC471,$ES$9:$ES$498,ES471)+1</f>
        <v>15</v>
      </c>
      <c r="FX471" s="74">
        <f>COUNTIFS($FD$9:$FD$498,"&gt;"&amp;FD471,$ES$9:$ES$498,ES471)+1</f>
        <v>2</v>
      </c>
      <c r="FY471" s="84">
        <f>COUNTIFS($FE$9:$FE$498,"&gt;"&amp;FE471,$ES$9:$ES$498,ES471)+1</f>
        <v>7</v>
      </c>
      <c r="FZ471" s="85">
        <f t="shared" ref="FZ471:GI472" si="1210">ROUND(EV471/$F471,2)</f>
        <v>0.87</v>
      </c>
      <c r="GA471" s="86">
        <f t="shared" si="1210"/>
        <v>0.38</v>
      </c>
      <c r="GB471" s="86">
        <f t="shared" si="1210"/>
        <v>0.86</v>
      </c>
      <c r="GC471" s="86">
        <f t="shared" si="1210"/>
        <v>0.49</v>
      </c>
      <c r="GD471" s="86">
        <f t="shared" si="1210"/>
        <v>0.13</v>
      </c>
      <c r="GE471" s="86">
        <f t="shared" si="1210"/>
        <v>0.13</v>
      </c>
      <c r="GF471" s="86">
        <f t="shared" si="1210"/>
        <v>0.71</v>
      </c>
      <c r="GG471" s="86">
        <f t="shared" si="1210"/>
        <v>0.63</v>
      </c>
      <c r="GH471" s="86">
        <f t="shared" si="1210"/>
        <v>0.99</v>
      </c>
      <c r="GI471" s="87">
        <f t="shared" si="1210"/>
        <v>1.49</v>
      </c>
      <c r="GJ471" s="85">
        <f t="shared" ref="GJ471:GS471" si="1211">ROUND(((FZ471-AVERAGE(FZ$9:FZ$498))/STDEVP(FZ$9:FZ$498)*10+50),2)</f>
        <v>46.24</v>
      </c>
      <c r="GK471" s="86">
        <f t="shared" si="1211"/>
        <v>40.72</v>
      </c>
      <c r="GL471" s="86">
        <f t="shared" si="1211"/>
        <v>60.41</v>
      </c>
      <c r="GM471" s="86">
        <f t="shared" si="1211"/>
        <v>48.19</v>
      </c>
      <c r="GN471" s="86">
        <f t="shared" si="1211"/>
        <v>41.02</v>
      </c>
      <c r="GO471" s="86">
        <f t="shared" si="1211"/>
        <v>42.07</v>
      </c>
      <c r="GP471" s="86">
        <f t="shared" si="1211"/>
        <v>52.36</v>
      </c>
      <c r="GQ471" s="86">
        <f t="shared" si="1211"/>
        <v>49.97</v>
      </c>
      <c r="GR471" s="86">
        <f t="shared" si="1211"/>
        <v>50.56</v>
      </c>
      <c r="GS471" s="87">
        <f t="shared" si="1211"/>
        <v>55.8</v>
      </c>
      <c r="GT471" s="73">
        <f>RANK(GJ471,$GJ$9:$GJ$498,0)</f>
        <v>287</v>
      </c>
      <c r="GU471" s="74">
        <f>RANK(GK471,$GK$9:$GK$498,0)</f>
        <v>354</v>
      </c>
      <c r="GV471" s="74">
        <f>RANK(GL471,$GL$9:$GL$498,0)</f>
        <v>73</v>
      </c>
      <c r="GW471" s="74">
        <f>RANK(GM471,$GM$9:$GM$498,0)</f>
        <v>228</v>
      </c>
      <c r="GX471" s="74">
        <f>RANK(GN471,$GN$9:$GN$498,0)</f>
        <v>402</v>
      </c>
      <c r="GY471" s="74">
        <f>RANK(GO471,$GO$9:$GO$498,0)</f>
        <v>390</v>
      </c>
      <c r="GZ471" s="74">
        <f>RANK(GP471,$GP$9:$GP$498,0)</f>
        <v>172</v>
      </c>
      <c r="HA471" s="74">
        <f>RANK(GQ471,$GQ$9:$GQ$498,0)</f>
        <v>213</v>
      </c>
      <c r="HB471" s="74">
        <f>RANK(GR471,$GR$9:$GR$498,0)</f>
        <v>177</v>
      </c>
      <c r="HC471" s="84">
        <f>RANK(GS471,$GS$9:$GS$498,0)</f>
        <v>107</v>
      </c>
      <c r="HD471" s="85">
        <f>ROUND(AVERAGEIF($ES$9:$ES$498,$ES471,$FZ$9:$FZ$498),2)</f>
        <v>0.95</v>
      </c>
      <c r="HE471" s="86">
        <f>ROUND(AVERAGEIF($ES$9:$ES$498,$ES471,$GA$9:$GA$498),2)</f>
        <v>0.38</v>
      </c>
      <c r="HF471" s="86">
        <f>ROUND(AVERAGEIF($ES$9:$ES$498,$ES471,$GB$9:$GB$498),2)</f>
        <v>0.82</v>
      </c>
      <c r="HG471" s="86">
        <f>ROUND(AVERAGEIF($ES$9:$ES$498,$ES471,$GC$9:$GC$498),2)</f>
        <v>0.44</v>
      </c>
      <c r="HH471" s="86">
        <f>ROUND(AVERAGEIF($ES$9:$ES$498,$ES471,$GD$9:$GD$498),2)</f>
        <v>0.15</v>
      </c>
      <c r="HI471" s="86">
        <f>ROUND(AVERAGEIF($ES$9:$ES$498,$ES471,$GE$9:$GE$498),2)</f>
        <v>0.14000000000000001</v>
      </c>
      <c r="HJ471" s="86">
        <f>ROUND(AVERAGEIF($ES$9:$ES$498,$ES471,$GF$9:$GF$498),2)</f>
        <v>0.74</v>
      </c>
      <c r="HK471" s="86">
        <f>ROUND(AVERAGEIF($ES$9:$ES$498,$ES471,$GG$9:$GG$498),2)</f>
        <v>0.85</v>
      </c>
      <c r="HL471" s="86">
        <f>ROUND(AVERAGEIF($ES$9:$ES$498,$ES471,$GH$9:$GH$498),2)</f>
        <v>0.97</v>
      </c>
      <c r="HM471" s="87">
        <f>ROUND(AVERAGEIF($ES$9:$ES$498,$ES471,$GI$9:$GI$498),2)</f>
        <v>1.67</v>
      </c>
      <c r="HN471" s="88">
        <f t="shared" ref="HN471:HW472" si="1212">FZ471-HD471</f>
        <v>-7.999999999999996E-2</v>
      </c>
      <c r="HO471" s="89">
        <f t="shared" si="1212"/>
        <v>0</v>
      </c>
      <c r="HP471" s="89">
        <f t="shared" si="1212"/>
        <v>4.0000000000000036E-2</v>
      </c>
      <c r="HQ471" s="89">
        <f t="shared" si="1212"/>
        <v>4.9999999999999989E-2</v>
      </c>
      <c r="HR471" s="89">
        <f t="shared" si="1212"/>
        <v>-1.999999999999999E-2</v>
      </c>
      <c r="HS471" s="89">
        <f t="shared" si="1212"/>
        <v>-1.0000000000000009E-2</v>
      </c>
      <c r="HT471" s="89">
        <f t="shared" si="1212"/>
        <v>-3.0000000000000027E-2</v>
      </c>
      <c r="HU471" s="89">
        <f t="shared" si="1212"/>
        <v>-0.21999999999999997</v>
      </c>
      <c r="HV471" s="89">
        <f t="shared" si="1212"/>
        <v>2.0000000000000018E-2</v>
      </c>
      <c r="HW471" s="90">
        <f t="shared" si="1212"/>
        <v>-0.17999999999999994</v>
      </c>
      <c r="HX471" s="73">
        <f>COUNTIFS($FZ$9:$FZ$498,"&gt;"&amp;FZ471,$ES$9:$ES$498,$ES471)+1</f>
        <v>55</v>
      </c>
      <c r="HY471" s="74">
        <f>COUNTIFS($GA$9:$GA$498,"&gt;"&amp;GA471,$ES$9:$ES$498,$ES471)+1</f>
        <v>37</v>
      </c>
      <c r="HZ471" s="74">
        <f>COUNTIFS($GB$9:$GB$498,"&gt;"&amp;GB471,$ES$9:$ES$498,$ES471)+1</f>
        <v>30</v>
      </c>
      <c r="IA471" s="74">
        <f>COUNTIFS($GC$9:$GC$498,"&gt;"&amp;GC471,$ES$9:$ES$498,$ES471)+1</f>
        <v>27</v>
      </c>
      <c r="IB471" s="74">
        <f>COUNTIFS($GD$9:$GD$498,"&gt;"&amp;GD471,$ES$9:$ES$498,$ES471)+1</f>
        <v>51</v>
      </c>
      <c r="IC471" s="74">
        <f>COUNTIFS($GE$9:$GE$498,"&gt;"&amp;GE471,$ES$9:$ES$498,$ES471)+1</f>
        <v>51</v>
      </c>
      <c r="ID471" s="74">
        <f>COUNTIFS($GF$9:$GF$498,"&gt;"&amp;GF471,$ES$9:$ES$498,$ES471)+1</f>
        <v>52</v>
      </c>
      <c r="IE471" s="74">
        <f>COUNTIFS($GG$9:$GG$498,"&gt;"&amp;GG471,$ES$9:$ES$498,$ES471)+1</f>
        <v>57</v>
      </c>
      <c r="IF471" s="74">
        <f>COUNTIFS($GH$9:$GH$498,"&gt;"&amp;GH471,$ES$9:$ES$498,$ES471)+1</f>
        <v>34</v>
      </c>
      <c r="IG471" s="84">
        <f>COUNTIFS($GI$9:$GI$498,"&gt;"&amp;GI471,$ES$9:$ES$498,$ES471)+1</f>
        <v>52</v>
      </c>
      <c r="IH471" s="91"/>
      <c r="II471" s="79"/>
      <c r="IJ471" s="79">
        <v>0.03</v>
      </c>
      <c r="IK471" s="79"/>
      <c r="IL471" s="79"/>
      <c r="IM471" s="92"/>
      <c r="IN471" s="93"/>
      <c r="IO471" s="94"/>
      <c r="IP471" s="95"/>
      <c r="IQ471" s="79"/>
      <c r="IR471" s="79"/>
      <c r="IS471" s="79"/>
      <c r="IT471" s="79"/>
      <c r="IU471" s="79"/>
      <c r="IV471" s="79"/>
      <c r="IW471" s="96"/>
      <c r="IX471" s="93"/>
      <c r="IY471" s="79"/>
      <c r="IZ471" s="79"/>
      <c r="JA471" s="79"/>
      <c r="JB471" s="79"/>
      <c r="JC471" s="79"/>
      <c r="JD471" s="79"/>
      <c r="JE471" s="97"/>
      <c r="JF471" s="95"/>
      <c r="JG471" s="79"/>
      <c r="JH471" s="79"/>
      <c r="JI471" s="79"/>
      <c r="JJ471" s="79"/>
      <c r="JK471" s="79"/>
      <c r="JL471" s="79"/>
      <c r="JM471" s="96"/>
      <c r="JN471" s="93"/>
      <c r="JO471" s="79"/>
      <c r="JP471" s="79"/>
      <c r="JQ471" s="79"/>
      <c r="JR471" s="79"/>
      <c r="JS471" s="79"/>
      <c r="JT471" s="79"/>
      <c r="JU471" s="79"/>
      <c r="JV471" s="79"/>
      <c r="JW471" s="79"/>
      <c r="JX471" s="79"/>
      <c r="JY471" s="79"/>
      <c r="JZ471" s="97"/>
      <c r="KA471" s="93"/>
      <c r="KB471" s="79"/>
      <c r="KC471" s="79"/>
      <c r="KD471" s="79"/>
      <c r="KE471" s="97"/>
      <c r="KF471" s="95"/>
      <c r="KG471" s="79"/>
      <c r="KH471" s="79"/>
      <c r="KI471" s="79"/>
      <c r="KJ471" s="79"/>
      <c r="KK471" s="98"/>
      <c r="KL471" s="79"/>
      <c r="KM471" s="79"/>
      <c r="KN471" s="79"/>
      <c r="KO471" s="79"/>
      <c r="KP471" s="79"/>
      <c r="KQ471" s="79"/>
      <c r="KR471" s="79"/>
      <c r="KS471" s="96"/>
      <c r="KT471" s="96"/>
      <c r="KU471" s="96"/>
      <c r="KV471" s="96"/>
      <c r="KW471" s="93"/>
      <c r="KX471" s="79"/>
      <c r="KY471" s="79"/>
      <c r="KZ471" s="79"/>
      <c r="LA471" s="79"/>
      <c r="LB471" s="79"/>
      <c r="LC471" s="96"/>
      <c r="LD471" s="93"/>
      <c r="LE471" s="94"/>
      <c r="LF471" s="99"/>
      <c r="LG471" s="75"/>
      <c r="LH471" s="93"/>
      <c r="LI471" s="79"/>
      <c r="LJ471" s="74"/>
      <c r="LK471" s="74"/>
      <c r="LL471" s="74"/>
      <c r="LM471" s="100"/>
      <c r="LN471" s="95"/>
      <c r="LO471" s="79"/>
      <c r="LP471" s="79"/>
      <c r="LQ471" s="79"/>
      <c r="LR471" s="96"/>
      <c r="LS471" s="93"/>
      <c r="LT471" s="79"/>
      <c r="LU471" s="79"/>
      <c r="LV471" s="79"/>
      <c r="LW471" s="79"/>
      <c r="LX471" s="79"/>
      <c r="LY471" s="79"/>
      <c r="LZ471" s="79"/>
      <c r="MA471" s="97"/>
      <c r="MB471" s="95"/>
      <c r="MC471" s="79"/>
      <c r="MD471" s="79"/>
      <c r="ME471" s="79"/>
      <c r="MF471" s="79"/>
      <c r="MG471" s="79"/>
      <c r="MH471" s="79"/>
      <c r="MI471" s="79"/>
      <c r="MJ471" s="79"/>
      <c r="MK471" s="79"/>
      <c r="ML471" s="79"/>
      <c r="MM471" s="79"/>
      <c r="MN471" s="98"/>
      <c r="MO471" s="98"/>
      <c r="MP471" s="96"/>
      <c r="MQ471" s="93"/>
      <c r="MR471" s="79"/>
      <c r="MS471" s="79"/>
      <c r="MT471" s="79"/>
      <c r="MU471" s="79"/>
      <c r="MV471" s="98"/>
      <c r="MW471" s="79"/>
      <c r="MX471" s="79">
        <v>7.0000000000000007E-2</v>
      </c>
      <c r="MY471" s="79"/>
      <c r="MZ471" s="79"/>
      <c r="NA471" s="79"/>
      <c r="NB471" s="79"/>
      <c r="NC471" s="79"/>
      <c r="ND471" s="96"/>
      <c r="NE471" s="96"/>
      <c r="NF471" s="96"/>
      <c r="NG471" s="96"/>
      <c r="NH471" s="93"/>
      <c r="NI471" s="79"/>
      <c r="NJ471" s="79"/>
      <c r="NK471" s="79"/>
      <c r="NL471" s="79"/>
      <c r="NM471" s="79"/>
      <c r="NN471" s="94"/>
      <c r="NO471" s="93"/>
      <c r="NP471" s="80"/>
      <c r="NQ471" s="196" t="s">
        <v>2202</v>
      </c>
      <c r="NR471" s="196" t="s">
        <v>2208</v>
      </c>
      <c r="NS471" s="196"/>
      <c r="NT471" s="196"/>
      <c r="NU471" s="196" t="s">
        <v>2310</v>
      </c>
      <c r="NV471" s="187">
        <v>44678</v>
      </c>
      <c r="NW471" s="196" t="s">
        <v>2309</v>
      </c>
      <c r="NX471" s="133" t="s">
        <v>522</v>
      </c>
      <c r="NY471" s="129" t="s">
        <v>912</v>
      </c>
      <c r="NZ471" s="196" t="s">
        <v>2319</v>
      </c>
      <c r="OA471" s="137" t="s">
        <v>2320</v>
      </c>
      <c r="OB471" s="137" t="s">
        <v>2321</v>
      </c>
      <c r="OC471" s="166" t="s">
        <v>2322</v>
      </c>
      <c r="OD471" s="110">
        <f>EH471</f>
        <v>72</v>
      </c>
      <c r="OE471" s="109">
        <v>5</v>
      </c>
      <c r="OF471" s="110">
        <f>IF(ISERROR(ROUND(MAX(EI471/1,EJ471/EE471,EK471/EF471,EL471/EG471,EM471/EH471),0)),"0",ROUND(MAX(EI471/1,EJ471/EE471,EK471/EF471,EL471/EG471,EM471/EH471),0))</f>
        <v>300</v>
      </c>
      <c r="OG471" s="109">
        <v>7</v>
      </c>
      <c r="OH471" s="111">
        <f>ROUND(AVERAGEIF($ES$9:$ES$497,$ES471,EV$9:EV$497),0)</f>
        <v>70</v>
      </c>
      <c r="OI471" s="112">
        <f>ROUND(AVERAGEIF($ES$9:$ES$497,$ES471,EW$9:EW$497),0)</f>
        <v>29</v>
      </c>
      <c r="OJ471" s="112">
        <f>ROUND(AVERAGEIF($ES$9:$ES$497,$ES471,EX$9:EX$497),0)</f>
        <v>62</v>
      </c>
      <c r="OK471" s="112">
        <f>ROUND(AVERAGEIF($ES$9:$ES$497,$ES471,EY$9:EY$497),0)</f>
        <v>34</v>
      </c>
      <c r="OL471" s="112">
        <f>ROUND(AVERAGEIF($ES$9:$ES$497,$ES471,EZ$9:EZ$497),0)</f>
        <v>10</v>
      </c>
      <c r="OM471" s="112">
        <f>ROUND(AVERAGEIF($ES$9:$ES$497,$ES471,FA$9:FA$497),0)</f>
        <v>10</v>
      </c>
      <c r="ON471" s="112">
        <f>ROUND(AVERAGEIF($ES$9:$ES$497,$ES471,FB$9:FB$497),0)</f>
        <v>53</v>
      </c>
      <c r="OO471" s="112">
        <f>ROUND(AVERAGEIF($ES$9:$ES$497,$ES471,FC$9:FC$497),0)</f>
        <v>56</v>
      </c>
      <c r="OP471" s="112">
        <f>ROUND(AVERAGEIF($ES$9:$ES$497,$ES471,FD$9:FD$497),0)</f>
        <v>72</v>
      </c>
      <c r="OQ471" s="113">
        <f>ROUND(AVERAGEIF($ES$9:$ES$497,$ES471,FE$9:FE$497),0)</f>
        <v>118</v>
      </c>
      <c r="OR471" s="114">
        <f>ROUND(EV471/MAX(EV$9:EV$497)*100,0)</f>
        <v>60</v>
      </c>
      <c r="OS471" s="115">
        <f>ROUND(EW471/MAX(EW$9:EW$497)*100,0)</f>
        <v>36</v>
      </c>
      <c r="OT471" s="115">
        <f>ROUND(EX471/MAX(EX$9:EX$497)*100,0)</f>
        <v>88</v>
      </c>
      <c r="OU471" s="115">
        <f>ROUND(EY471/MAX(EY$9:EY$497)*100,0)</f>
        <v>40</v>
      </c>
      <c r="OV471" s="115">
        <f>ROUND(EZ471/MAX(EZ$9:EZ$497)*100,0)</f>
        <v>13</v>
      </c>
      <c r="OW471" s="115">
        <f>ROUND(FA471/MAX(FA$9:FA$497)*100,0)</f>
        <v>14</v>
      </c>
      <c r="OX471" s="115">
        <f>ROUND(FB471/MAX(FB$9:FB$497)*100,0)</f>
        <v>65</v>
      </c>
      <c r="OY471" s="116">
        <f>ROUND(FC471/MAX(FC$9:FC$497)*100,0)</f>
        <v>53</v>
      </c>
      <c r="OZ471" s="115">
        <f>ROUND(FD471/MAX(FD$9:FD$497)*100,0)</f>
        <v>82</v>
      </c>
      <c r="PA471" s="117">
        <f>ROUND(FE471/MAX(FE$9:FE$497)*100,0)</f>
        <v>74</v>
      </c>
      <c r="PB471" s="118">
        <f>OT471*3 + (OR471+OS471+OX471)*2 + (OU471+OY471)</f>
        <v>679</v>
      </c>
      <c r="PC471" s="115">
        <f>OV471*3 + (OR471+OS471+OX471)*2 + (OU471+OY471)</f>
        <v>454</v>
      </c>
      <c r="PD471" s="115">
        <f>(OT471+OV471)*3 + (OR471+OS471+OX471)*2 + (OU471+OY471)</f>
        <v>718</v>
      </c>
      <c r="PE471" s="115">
        <f>(OT471+OY471)*3 + (OR471+OS471+OX471)*2 + (OU471)</f>
        <v>785</v>
      </c>
      <c r="PF471" s="115">
        <f>(OR471+OU471)*3 + (OS471+OW471)*2 + OX471</f>
        <v>465</v>
      </c>
      <c r="PG471" s="119">
        <f>OW471*3 + (OR471+OS471+OU471)*2 + OX471</f>
        <v>379</v>
      </c>
      <c r="PH471" s="118">
        <f>ROUND(PB471/MAX(PB$9:PB$497)*100,0)</f>
        <v>81</v>
      </c>
      <c r="PI471" s="115">
        <f>ROUND(PC471/MAX(PC$9:PC$497)*100,0)</f>
        <v>54</v>
      </c>
      <c r="PJ471" s="115">
        <f>ROUND(PD471/MAX(PD$9:PD$497)*100,0)</f>
        <v>76</v>
      </c>
      <c r="PK471" s="115">
        <f>ROUND(PE471/MAX(PE$9:PE$497)*100,0)</f>
        <v>78</v>
      </c>
      <c r="PL471" s="115">
        <f>ROUND(PF471/MAX(PF$9:PF$497)*100,0)</f>
        <v>65</v>
      </c>
      <c r="PM471" s="119">
        <f>ROUND(PG471/MAX(PG$9:PG$497)*100,0)</f>
        <v>55</v>
      </c>
      <c r="PN471" s="118">
        <f>RANK(PH471,PH$9:PH$497,0)</f>
        <v>19</v>
      </c>
      <c r="PO471" s="115">
        <f>RANK(PI471,PI$9:PI$497,0)</f>
        <v>112</v>
      </c>
      <c r="PP471" s="115">
        <f>RANK(PJ471,PJ$9:PJ$497,0)</f>
        <v>37</v>
      </c>
      <c r="PQ471" s="115">
        <f>RANK(PK471,PK$9:PK$497,0)</f>
        <v>21</v>
      </c>
      <c r="PR471" s="115">
        <f>RANK(PL471,PL$9:PL$497,0)</f>
        <v>110</v>
      </c>
      <c r="PS471" s="119">
        <f>RANK(PM471,PM$9:PM$497,0)</f>
        <v>132</v>
      </c>
      <c r="PT471" s="120">
        <f>ROUND(FZ471/MAX(FZ$9:FZ$497)*100,0)</f>
        <v>48</v>
      </c>
      <c r="PU471" s="115">
        <f>ROUND(GA471/MAX(GA$9:GA$497)*100,0)</f>
        <v>21</v>
      </c>
      <c r="PV471" s="115">
        <f>ROUND(GB471/MAX(GB$9:GB$497)*100,0)</f>
        <v>63</v>
      </c>
      <c r="PW471" s="115">
        <f>ROUND(GC471/MAX(GC$9:GC$497)*100,0)</f>
        <v>39</v>
      </c>
      <c r="PX471" s="115">
        <f>ROUND(GD471/MAX(GD$9:GD$497)*100,0)</f>
        <v>7</v>
      </c>
      <c r="PY471" s="115">
        <f>ROUND(GE471/MAX(GE$9:GE$497)*100,0)</f>
        <v>8</v>
      </c>
      <c r="PZ471" s="115">
        <f>ROUND(GF471/MAX(GF$9:GF$497)*100,0)</f>
        <v>33</v>
      </c>
      <c r="QA471" s="116">
        <f>ROUND(GG471/MAX(GG$9:GG$497)*100,0)</f>
        <v>34</v>
      </c>
      <c r="QB471" s="115">
        <f>ROUND(GH471/MAX(GH$9:GH$497)*100,0)</f>
        <v>44</v>
      </c>
      <c r="QC471" s="121">
        <f>ROUND(GI471/MAX(GI$9:GI$497)*100,0)</f>
        <v>48</v>
      </c>
      <c r="QD471" s="120">
        <f>ROUND(AVERAGEIF($ES$9:$ES$497,$ES471,PT$9:PT$497),0)</f>
        <v>52</v>
      </c>
      <c r="QE471" s="120">
        <f>ROUND(AVERAGEIF($ES$9:$ES$497,$ES471,PU$9:PU$497),0)</f>
        <v>21</v>
      </c>
      <c r="QF471" s="120">
        <f>ROUND(AVERAGEIF($ES$9:$ES$497,$ES471,PV$9:PV$497),0)</f>
        <v>60</v>
      </c>
      <c r="QG471" s="120">
        <f>ROUND(AVERAGEIF($ES$9:$ES$497,$ES471,PW$9:PW$497),0)</f>
        <v>35</v>
      </c>
      <c r="QH471" s="120">
        <f>ROUND(AVERAGEIF($ES$9:$ES$497,$ES471,PX$9:PX$497),0)</f>
        <v>8</v>
      </c>
      <c r="QI471" s="120">
        <f>ROUND(AVERAGEIF($ES$9:$ES$497,$ES471,PY$9:PY$497),0)</f>
        <v>9</v>
      </c>
      <c r="QJ471" s="120">
        <f>ROUND(AVERAGEIF($ES$9:$ES$497,$ES471,PZ$9:PZ$497),0)</f>
        <v>35</v>
      </c>
      <c r="QK471" s="120">
        <f>ROUND(AVERAGEIF($ES$9:$ES$497,$ES471,QA$9:QA$497),0)</f>
        <v>46</v>
      </c>
      <c r="QL471" s="120">
        <f>ROUND(AVERAGEIF($ES$9:$ES$497,$ES471,QB$9:QB$497),0)</f>
        <v>43</v>
      </c>
      <c r="QM471" s="120">
        <f>ROUND(AVERAGEIF($ES$9:$ES$497,$ES471,QC$9:QC$497),0)</f>
        <v>53</v>
      </c>
      <c r="QN471" s="114">
        <f>PV471*4 + (PT471+PU471+PZ471)*2 + (PW471+QA471)</f>
        <v>529</v>
      </c>
      <c r="QO471" s="115">
        <f>PX471*4 + (PT471+PU471+PZ471)*2 + (PW471+QA471)</f>
        <v>305</v>
      </c>
      <c r="QP471" s="115">
        <f>(PV471+PX471)*4 + (PT471+PU471+PZ471)*2 + (PW471+QA471)</f>
        <v>557</v>
      </c>
      <c r="QQ471" s="115">
        <f>(PV471+QA471)*4 + (PT471+PU471+PZ471)*2 + (PW471)</f>
        <v>631</v>
      </c>
      <c r="QR471" s="115">
        <f>(PT471+PW471)*4 + (PU471+PY471)*2 + PZ471</f>
        <v>439</v>
      </c>
      <c r="QS471" s="119">
        <f>PY471*4 + (PT471+PU471+PW471)*2 + PZ471</f>
        <v>281</v>
      </c>
      <c r="QT471" s="114">
        <f>ROUND((QN471-MIN(QN$9:QN$497))/(MAX(QN$9:QN$497)-MIN(QN$9:QN$497))*100,0)</f>
        <v>47</v>
      </c>
      <c r="QU471" s="115">
        <f>ROUND((QO471-MIN(QO$9:QO$497))/(MAX(QO$9:QO$497)-MIN(QO$9:QO$497))*100,0)</f>
        <v>14</v>
      </c>
      <c r="QV471" s="115">
        <f>ROUND((QP471-MIN(QP$9:QP$497))/(MAX(QP$9:QP$497)-MIN(QP$9:QP$497))*100,0)</f>
        <v>30</v>
      </c>
      <c r="QW471" s="115">
        <f>ROUND((QQ471-MIN(QQ$9:QQ$497))/(MAX(QQ$9:QQ$497)-MIN(QQ$9:QQ$497))*100,0)</f>
        <v>43</v>
      </c>
      <c r="QX471" s="115">
        <f>ROUND((QR471-MIN(QR$9:QR$497))/(MAX(QR$9:QR$497)-MIN(QR$9:QR$497))*100,0)</f>
        <v>34</v>
      </c>
      <c r="QY471" s="115">
        <f>ROUND((QS471-MIN(QS$9:QS$497))/(MAX(QS$9:QS$497)-MIN(QS$9:QS$497))*100,0)</f>
        <v>22</v>
      </c>
      <c r="QZ471" s="114">
        <f>RANK(QN471,QN$9:QN$497,0)</f>
        <v>129</v>
      </c>
      <c r="RA471" s="115">
        <f>RANK(QO471,QO$9:QO$497,0)</f>
        <v>367</v>
      </c>
      <c r="RB471" s="115">
        <f>RANK(QP471,QP$9:QP$497,0)</f>
        <v>217</v>
      </c>
      <c r="RC471" s="115">
        <f>RANK(QQ471,QQ$9:QQ$497,0)</f>
        <v>142</v>
      </c>
      <c r="RD471" s="115">
        <f>RANK(QR471,QR$9:QR$497,0)</f>
        <v>331</v>
      </c>
      <c r="RE471" s="115">
        <f>RANK(QS471,QS$9:QS$497,0)</f>
        <v>363</v>
      </c>
      <c r="RF471" s="122"/>
      <c r="RG471" s="115">
        <f>($RH$3*(IH471+IJ471)*100*100/MAX(EX$9:EX$497)*$RO$3) +($RH$3*(II471+IJ471)*100*100/MAX(EX$9:EX$497)*$RO$4) + ($RH$3*IK471*100*100/MAX(EX$9:EX$497)*0.098)</f>
        <v>12.524999999999999</v>
      </c>
      <c r="RH471" s="115">
        <f>($RH$4*IL471*100*100/MAX(EZ$9:EZ$497))*$RQ$3</f>
        <v>0</v>
      </c>
      <c r="RI471" s="115">
        <f>($RH$3*IM471*100*100/MAX(EY$9:EY$497))*$RQ$4</f>
        <v>0</v>
      </c>
      <c r="RJ471" s="115">
        <f>($RH$3*IN471*100*100/MAX(EX$9:EX$497))</f>
        <v>0</v>
      </c>
      <c r="RK471" s="115">
        <f>($RH$4*IO471*100*100/MAX(EZ$9:EZ$497))*$RQ$3</f>
        <v>0</v>
      </c>
      <c r="RL471" s="115">
        <f>(($RL$4*IP471*100*((100/MAX(EX$9:EX$497)+100/MAX(EZ$9:EZ$497))/2))+($RL$4*IQ471*100*((100/MAX(EX$9:EX$497)+100/MAX(EZ$9:EZ$497))/2))+($RL$4*IR471*100*((100/MAX(EX$9:EX$497)+100/MAX(EZ$9:EZ$497))/2))+($RL$4*IS471*100*((100/MAX(EX$9:EX$497)+100/MAX(EZ$9:EZ$497))/2))+($RL$4*IT471*100*((100/MAX(EX$9:EX$497)+100/MAX(EZ$9:EZ$497))/2))+($RL$4*IU471*100*((100/MAX(EX$9:EX$497)+100/MAX(EZ$9:EZ$497))/2))+($RL$4*IV471*100*((100/MAX(EX$9:EX$497)+100/MAX(EZ$9:EZ$497))/2))+($RL$4*IW471*100*((100/MAX(EX$9:EX$497)+100/MAX(EZ$9:EZ$497))/2)))*$RS$3</f>
        <v>0</v>
      </c>
      <c r="RM471" s="115">
        <f>(($RH$3*IX471*100*100/MAX(EX$9:EX$497))+($RH$3*IY471*100*100/MAX(EX$9:EX$497))+($RH$3*IZ471*100*100/MAX(EX$9:EX$497))+($RH$3*JA471*100*100/MAX(EX$9:EX$497))+($RH$3*JB471*100*100/MAX(EX$9:EX$497))+($RH$3*JC471*100*100/MAX(EX$9:EX$497))+($RH$3*JD471*100*100/MAX(EX$9:EX$497))+($RH$3*JE471*100*100/MAX(EX$9:EX$497)))*$RS$4</f>
        <v>0</v>
      </c>
      <c r="RN471" s="115">
        <f>(($RH$4*JF471*100*100/MAX(EZ$9:EZ$497)) + ($RH$4*JG471*100*100/MAX(EZ$9:EZ$497)) + ($RH$4*JH471*100*100/MAX(EZ$9:EZ$497)) + ($RH$4*JI471*100*100/MAX(EZ$9:EZ$497)) + ($RH$4*JJ471*100*100/MAX(EZ$9:EZ$497)) + ($RH$4*JK471*100*100/MAX(EZ$9:EZ$497)) + ($RH$4*JL471*100*100/MAX(EZ$9:EZ$497)) + ($RH$4*JM471*100*100/MAX(EZ$9:EZ$497)))*$RU$3</f>
        <v>0</v>
      </c>
      <c r="RO471" s="115">
        <f>(($RL$4*JN471*100*((100/MAX(EX$9:EX$497)+100/MAX(EZ$9:EZ$497))/2))+($RL$4*JO471*100*((100/MAX(EX$9:EX$497)+100/MAX(EZ$9:EZ$497))/2))+($RL$4*JP471*100*((100/MAX(EX$9:EX$497)+100/MAX(EZ$9:EZ$497))/2))+($RL$4*JQ471*100*((100/MAX(EX$9:EX$497)+100/MAX(EZ$9:EZ$497))/2))+($RL$4*JR471*100*((100/MAX(EX$9:EX$497)+100/MAX(EZ$9:EZ$497))/2))+($RL$4*JS471*100*((100/MAX(EX$9:EX$497)+100/MAX(EZ$9:EZ$497))/2))+($RL$4*JT471*100*((100/MAX(EX$9:EX$497)+100/MAX(EZ$9:EZ$497))/2))+($RL$4*JU471*100*((100/MAX(EX$9:EX$497)+100/MAX(EZ$9:EZ$497))/2))+($RL$4*JV471*100*((100/MAX(EX$9:EX$497)+100/MAX(EZ$9:EZ$497))/2))+($RL$4*JW471*100*((100/MAX(EX$9:EX$497)+100/MAX(EZ$9:EZ$497))/2))+($RL$4*JX471*100*((100/MAX(EX$9:EX$497)+100/MAX(EZ$9:EZ$497))/2))+($RL$4*JY471*100*((100/MAX(EX$9:EX$497)+100/MAX(EZ$9:EZ$497))/2))+($RL$4*JZ471*100*((100/MAX(EX$9:EX$497)+100/MAX(EZ$9:EZ$497))/2)))*$RW$3/2</f>
        <v>0</v>
      </c>
      <c r="RP471" s="119">
        <f>($RJ$3*KA471*100*100/MAX(FA$9:FA$497)) + ($RJ$3*KB471*100*100/MAX(FA$9:FA$497)/2) + ($RJ$3*KC471*100*100/MAX(FA$9:FA$497)/2) + ($RJ$3*KD471*100*100/MAX(FA$9:FA$497)/4) + ($RJ$3*KE471*100*100/MAX(FA$9:FA$497)/4)</f>
        <v>0</v>
      </c>
      <c r="RQ471" s="118">
        <f>($RL$4*KF471*100*((100/MAX(EX$9:EX$497)+100/MAX(EZ$9:EZ$497)))) * ($RO$3/2) + (($RL$4*KG471*100*((100/MAX(EX$9:EX$497)+100/MAX(EZ$9:EZ$497))))+($RL$4*KH471*100*((100/MAX(EX$9:EX$497)+100/MAX(EZ$9:EZ$497))))+($RL$4*KI471*100*((100/MAX(EX$9:EX$497)+100/MAX(EZ$9:EZ$497))))+($RL$4*KJ471*100*((100/MAX(EX$9:EX$497)+100/MAX(EZ$9:EZ$497))))+($RL$4*KK471*100*((100/MAX(EX$9:EX$497)+100/MAX(EZ$9:EZ$497))))+($RL$4*KL471*100*((100/MAX(EX$9:EX$497)+100/MAX(EZ$9:EZ$497))))+($RL$4*KM471*100*((100/MAX(EX$9:EX$497)+100/MAX(EZ$9:EZ$497))))+($RL$4*KN471*100*((100/MAX(EX$9:EX$497)+100/MAX(EZ$9:EZ$497))))+($RL$4*KO471*100*((100/MAX(EX$9:EX$497)+100/MAX(EZ$9:EZ$497))))+($RL$4*KP471*100*((100/MAX(EX$9:EX$497)+100/MAX(EZ$9:EZ$497))))+($RL$4*KQ471*100*((100/MAX(EX$9:EX$497)+100/MAX(EZ$9:EZ$497))))+($RL$4*KR471*100*((100/MAX(EX$9:EX$497)+100/MAX(EZ$9:EZ$497))))+($RL$4*KS471*100*((100/MAX(EX$9:EX$497)+100/MAX(EZ$9:EZ$497))))+($RL$4*KV471*100*((100/MAX(EX$9:EX$497)+100/MAX(EZ$9:EZ$497))))) * (($RO$3+$RO$4)/6)</f>
        <v>0</v>
      </c>
      <c r="RR471" s="115">
        <f>(($RL$4*KW471*100*((100/MAX(EX$9:EX$497)+100/MAX(EZ$9:EZ$497))))) * ($RO$3/2) + (($RL$4*KX471*100*((100/MAX(EX$9:EX$497)+100/MAX(EZ$9:EZ$497))))+($RL$4*KY471*100*((100/MAX(EX$9:EX$497)+100/MAX(EZ$9:EZ$497))))+($RL$4*KZ471*100*((100/MAX(EX$9:EX$497)+100/MAX(EZ$9:EZ$497))))+($RL$4*LA471*100*((100/MAX(EX$9:EX$497)+100/MAX(EZ$9:EZ$497))))+($RL$4*LB471*100*((100/MAX(EX$9:EX$497)+100/MAX(EZ$9:EZ$497))))+($RL$4*LC471*100*((100/MAX(EX$9:EX$497)+100/MAX(EZ$9:EZ$497))))) * (($RO$3+$RO$4)/6)</f>
        <v>0</v>
      </c>
      <c r="RS471" s="119">
        <f>(($RL$4*LD471*100*((100/MAX(EX$9:EX$497)+100/MAX(EZ$9:EZ$497))))+($RL$4*LE471*100*((100/MAX(EX$9:EX$497)+100/MAX(EZ$9:EZ$497))))) * (($RO$3+$RO$4)/6)</f>
        <v>0</v>
      </c>
      <c r="RT471" s="118">
        <f>($RJ$4*LH471*100*(100/MAX(EV$9:EV$497)))+($RJ$4*LI471*100*(100/MAX(EV$9:EV$497)))</f>
        <v>0</v>
      </c>
      <c r="RU471" s="119">
        <f>($RJ$4*LJ471*(100/MAX(EV$9:EV$497)))/2 + ($RL$3*LK471*(100/MAX(EW$9:EW$497))) + ($RJ$4*LL471*(100/MAX(EV$9:EV$497)))/4 + ($RL$3*LM471*(100/MAX(EW$9:EW$497)))</f>
        <v>0</v>
      </c>
      <c r="RV471" s="118">
        <f>($RJ$4*LN471*100*100/MAX(EV$9:EV$497)/2)+($RJ$4*LO471*100*100/MAX(EV$9:EV$497)/2)+($RJ$4*LP471*100*100/MAX(EV$9:EV$497))+($RJ$4*LQ471*100*100/MAX(EV$9:EV$497))+($RJ$4*LR471*100*100/MAX(EV$9:EV$497))</f>
        <v>0</v>
      </c>
      <c r="RW471" s="115">
        <f>($RJ$4*LS471*100*100/MAX(EV$9:EV$497)) + (($RJ$4*LT471*100*100/MAX(EV$9:EV$497))+($RJ$4*LU471*100*100/MAX(EV$9:EV$497))+($RJ$4*LV471*100*100/MAX(EV$9:EV$497))+($RJ$4*LW471*100*100/MAX(EV$9:EV$497))+($RJ$4*LX471*100*100/MAX(EV$9:EV$497))+($RJ$4*LY471*100*100/MAX(EV$9:EV$497))+($RJ$4*LZ471*100*100/MAX(EV$9:EV$497))+($RJ$4*MA471*100*100/MAX(EV$9:EV$497)))/2</f>
        <v>0</v>
      </c>
      <c r="RX471" s="119">
        <f>($RJ$4*MB471*100*100/MAX(EV$9:EV$497))+($RJ$4*MC471*100*100/MAX(EV$9:EV$497))+($RJ$4*MD471*100*100/MAX(EV$9:EV$497))+($RJ$4*ME471*100*100/MAX(EV$9:EV$497))+($RJ$4*MF471*100*100/MAX(EV$9:EV$497))+($RJ$4*MG471*100*100/MAX(EV$9:EV$497))+($RJ$4*MH471*100*100/MAX(EV$9:EV$497))+($RJ$4*MI471*100*100/MAX(EV$9:EV$497))+($RJ$4*MJ471*100*100/MAX(EV$9:EV$497))+($RJ$4*MK471*100*100/MAX(EV$9:EV$497))+($RJ$4*ML471*100*100/MAX(EV$9:EV$497))+($RJ$4*MM471*100*100/MAX(EV$9:EV$497))+($RJ$4*MN471*100*100/MAX(EV$9:EV$497))</f>
        <v>0</v>
      </c>
      <c r="RY471" s="118">
        <f>($RJ$4*MQ471*100*100/MAX(EV$9:EV$497))/2 + (($RJ$4*MR471*100*100/MAX(EV$9:EV$497))+($RJ$4*MS471*100*100/MAX(EV$9:EV$497))+($RJ$4*MT471*100*100/MAX(EV$9:EV$497))+($RJ$4*MU471*100*100/MAX(EV$9:EV$497))+($RJ$4*MV471*100*100/MAX(EV$9:EV$497))+($RJ$4*MW471*100*100/MAX(EV$9:EV$497))+($RJ$4*MX471*100*100/MAX(EV$9:EV$497))+($RJ$4*MY471*100*100/MAX(EV$9:EV$497))+($RJ$4*MZ471*100*100/MAX(EV$9:EV$497))+($RJ$4*NA471*100*100/MAX(EV$9:EV$497))+($RJ$4*NB471*100*100/MAX(EV$9:EV$497))+($RJ$4*NC471*100*100/MAX(EV$9:EV$497))+($RJ$4*ND471*100*100/MAX(EV$9:EV$497))+($RJ$4*NG471*100*100/MAX(EV$9:EV$497)))/4</f>
        <v>2.9494382022471917</v>
      </c>
      <c r="RZ471" s="115">
        <f>($RJ$4*NH471*100*100/MAX(EV$9:EV$497))/2 + (($RJ$4*NI471*100*100/MAX(EV$9:EV$497))+($RJ$4*NJ471*100*100/MAX(EV$9:EV$497))+($RJ$4*NK471*100*100/MAX(EV$9:EV$497))+($RJ$4*NL471*100*100/MAX(EV$9:EV$497))+($RJ$4*NM471*100*100/MAX(EV$9:EV$497))+($RJ$4*NN471*100*100/MAX(EV$9:EV$497)))/4</f>
        <v>0</v>
      </c>
      <c r="SA471" s="117">
        <f>(($RJ$4*NO471*100*100/MAX(EV$9:EV$497))+($RJ$4*NP471*100*100/MAX(EV$9:EV$497)))/4</f>
        <v>0</v>
      </c>
      <c r="SB471" s="118">
        <f>SUM(RG471:SA471)</f>
        <v>15.474438202247191</v>
      </c>
      <c r="SC471" s="115">
        <f>RG471 + RJ471 + RL471 + RM471 + RO471 + SUM(RQ471:RS471)/2 +  SUM(RT471:SA471)/5</f>
        <v>13.114887640449437</v>
      </c>
      <c r="SD471" s="115">
        <f>(RH471+RK471+RL471/$RS$3*$RU$3+RN471)*$RY$3+RO471+SUM(RQ471:RS471)/5 + SUM(RT471:SA471)/4</f>
        <v>0.73735955056179792</v>
      </c>
      <c r="SE471" s="115">
        <f>RG471+RJ471+RL471/$RS$3+RM471/$RS$4+RO471 + SUM(RQ471:RS471)/2 +  SUM(RT471:SA471)/5</f>
        <v>13.114887640449437</v>
      </c>
      <c r="SF471" s="115">
        <f>RI471*$RY$4+RL471+RO471 + SUM(RQ471:RS471)/5 +  SUM(RT471:SA471)/4</f>
        <v>0.73735955056179792</v>
      </c>
      <c r="SG471" s="115">
        <f>RP471*2 + SUM(RT471:SA471)</f>
        <v>2.9494382022471917</v>
      </c>
      <c r="SH471" s="115">
        <f>ROUND(SB471/MAX(SB$9:SB$497)*100,0)</f>
        <v>19</v>
      </c>
      <c r="SI471" s="115">
        <f>ROUND(SC471/MAX(SC$9:SC$497)*100,0)</f>
        <v>20</v>
      </c>
      <c r="SJ471" s="115">
        <f>ROUND(SD471/MAX(SD$9:SD$497)*100,0)</f>
        <v>1</v>
      </c>
      <c r="SK471" s="115">
        <f>ROUND(SE471/MAX(SE$9:SE$497)*100,0)</f>
        <v>10</v>
      </c>
      <c r="SL471" s="115">
        <f>ROUND(SF471/MAX(SF$9:SF$497)*100,0)</f>
        <v>2</v>
      </c>
      <c r="SM471" s="121">
        <f>ROUND(SG471/MAX(SG$9:SG$497)*100,0)</f>
        <v>3</v>
      </c>
      <c r="SN471" s="115">
        <f>ROUND(AVERAGEIF($ES$9:$ES$497,$ES471,SH$9:SH$497),0)</f>
        <v>26</v>
      </c>
      <c r="SO471" s="115">
        <f>ROUND(AVERAGEIF($ES$9:$ES$497,$ES471,SI$9:SI$497),0)</f>
        <v>26</v>
      </c>
      <c r="SP471" s="115">
        <f>ROUND(AVERAGEIF($ES$9:$ES$497,$ES471,SJ$9:SJ$497),0)</f>
        <v>3</v>
      </c>
      <c r="SQ471" s="115">
        <f>ROUND(AVERAGEIF($ES$9:$ES$497,$ES471,SK$9:SK$497),0)</f>
        <v>21</v>
      </c>
      <c r="SR471" s="115">
        <f>ROUND(AVERAGEIF($ES$9:$ES$497,$ES471,SL$9:SL$497),0)</f>
        <v>5</v>
      </c>
      <c r="SS471" s="121">
        <f>ROUND(AVERAGEIF($ES$9:$ES$497,$ES471,SM$9:SM$497),0)</f>
        <v>5</v>
      </c>
      <c r="ST471" s="114">
        <f>RANK(SB471,SB$9:SB$497,0)</f>
        <v>207</v>
      </c>
      <c r="SU471" s="115">
        <f>RANK(SC471,SC$9:SC$497,0)</f>
        <v>149</v>
      </c>
      <c r="SV471" s="115">
        <f>RANK(SD471,SD$9:SD$497,0)</f>
        <v>247</v>
      </c>
      <c r="SW471" s="115">
        <f>RANK(SE471,SE$9:SE$497,0)</f>
        <v>157</v>
      </c>
      <c r="SX471" s="115">
        <f>RANK(SF471,SF$9:SF$497,0)</f>
        <v>233</v>
      </c>
      <c r="SY471" s="115">
        <f>RANK(SG471,SG$9:SG$497,0)</f>
        <v>215</v>
      </c>
      <c r="SZ471" s="115">
        <f>COUNTIFS(SB$9:SB$497,"&gt;"&amp;SB471,$ES$9:$ES$497,$ES471)+1</f>
        <v>47</v>
      </c>
      <c r="TA471" s="115">
        <f>COUNTIFS(SC$9:SC$497,"&gt;"&amp;SC471,$ES$9:$ES$497,$ES471)+1</f>
        <v>50</v>
      </c>
      <c r="TB471" s="115">
        <f>COUNTIFS(SD$9:SD$497,"&gt;"&amp;SD471,$ES$9:$ES$497,$ES471)+1</f>
        <v>49</v>
      </c>
      <c r="TC471" s="115">
        <f>COUNTIFS(SE$9:SE$497,"&gt;"&amp;SE471,$ES$9:$ES$497,$ES471)+1</f>
        <v>51</v>
      </c>
      <c r="TD471" s="115">
        <f>COUNTIFS(SF$9:SF$497,"&gt;"&amp;SF471,$ES$9:$ES$497,$ES471)+1</f>
        <v>49</v>
      </c>
      <c r="TE471" s="117">
        <f>COUNTIFS(SG$9:SG$497,"&gt;"&amp;SG471,$ES$9:$ES$497,$ES471)+1</f>
        <v>38</v>
      </c>
      <c r="TF471" s="118">
        <f>MAX(PH471:PM471)+SH471</f>
        <v>100</v>
      </c>
      <c r="TG471" s="115">
        <f t="shared" ref="TG471:TK472" si="1213">PH471+SI471</f>
        <v>101</v>
      </c>
      <c r="TH471" s="115">
        <f t="shared" si="1213"/>
        <v>55</v>
      </c>
      <c r="TI471" s="115">
        <f t="shared" si="1213"/>
        <v>86</v>
      </c>
      <c r="TJ471" s="115">
        <f t="shared" si="1213"/>
        <v>80</v>
      </c>
      <c r="TK471" s="115">
        <f t="shared" si="1213"/>
        <v>68</v>
      </c>
      <c r="TL471" s="117">
        <f>PM471+SM471</f>
        <v>58</v>
      </c>
      <c r="TM471" s="118">
        <f>ROUND(TF471/MAX(TF$9:TF$497)*100,0)</f>
        <v>56</v>
      </c>
      <c r="TN471" s="115">
        <f>ROUND(TG471/MAX(TG$9:TG$497)*100,0)</f>
        <v>55</v>
      </c>
      <c r="TO471" s="115">
        <f>ROUND(TH471/MAX(TH$9:TH$497)*100,0)</f>
        <v>30</v>
      </c>
      <c r="TP471" s="115">
        <f>ROUND(TI471/MAX(TI$9:TI$497)*100,0)</f>
        <v>48</v>
      </c>
      <c r="TQ471" s="115">
        <f>ROUND(TJ471/MAX(TJ$9:TJ$497)*100,0)</f>
        <v>41</v>
      </c>
      <c r="TR471" s="115">
        <f>ROUND(TK471/MAX(TK$9:TK$497)*100,0)</f>
        <v>35</v>
      </c>
      <c r="TS471" s="119">
        <f>ROUND(TL471/MAX(TL$9:TL$497)*100,0)</f>
        <v>30</v>
      </c>
      <c r="TT471" s="120">
        <f>RANK(TM471,TM$9:TM$497,0)</f>
        <v>121</v>
      </c>
      <c r="TU471" s="115">
        <f>RANK(TN471,TN$9:TN$497,0)</f>
        <v>71</v>
      </c>
      <c r="TV471" s="115">
        <f>RANK(TO471,TO$9:TO$497,0)</f>
        <v>143</v>
      </c>
      <c r="TW471" s="115">
        <f>RANK(TP471,TP$9:TP$497,0)</f>
        <v>93</v>
      </c>
      <c r="TX471" s="115">
        <f>RANK(TQ471,TQ$9:TQ$497,0)</f>
        <v>41</v>
      </c>
      <c r="TY471" s="115">
        <f>RANK(TR471,TR$9:TR$497,0)</f>
        <v>136</v>
      </c>
      <c r="TZ471" s="121">
        <f>RANK(TS471,TS$9:TS$497,0)</f>
        <v>152</v>
      </c>
      <c r="UA471" s="132"/>
      <c r="UB471" s="7" t="s">
        <v>1</v>
      </c>
    </row>
    <row r="472" spans="1:548" x14ac:dyDescent="0.15">
      <c r="A472" s="183">
        <v>464</v>
      </c>
      <c r="B472" s="203" t="s">
        <v>2209</v>
      </c>
      <c r="C472" s="63"/>
      <c r="D472" s="63"/>
      <c r="E472" s="64" t="s">
        <v>518</v>
      </c>
      <c r="F472" s="65">
        <v>122</v>
      </c>
      <c r="G472" s="65" t="s">
        <v>558</v>
      </c>
      <c r="H472" s="65" t="s">
        <v>699</v>
      </c>
      <c r="I472" s="66" t="s">
        <v>521</v>
      </c>
      <c r="J472" s="67" t="s">
        <v>521</v>
      </c>
      <c r="K472" s="67" t="s">
        <v>521</v>
      </c>
      <c r="L472" s="67" t="s">
        <v>521</v>
      </c>
      <c r="M472" s="67" t="s">
        <v>521</v>
      </c>
      <c r="N472" s="67" t="s">
        <v>521</v>
      </c>
      <c r="O472" s="67" t="s">
        <v>521</v>
      </c>
      <c r="P472" s="67" t="s">
        <v>521</v>
      </c>
      <c r="Q472" s="67" t="s">
        <v>521</v>
      </c>
      <c r="R472" s="68" t="s">
        <v>521</v>
      </c>
      <c r="S472" s="69" t="s">
        <v>521</v>
      </c>
      <c r="T472" s="67" t="s">
        <v>521</v>
      </c>
      <c r="U472" s="67" t="s">
        <v>521</v>
      </c>
      <c r="V472" s="67" t="s">
        <v>521</v>
      </c>
      <c r="W472" s="67" t="s">
        <v>521</v>
      </c>
      <c r="X472" s="67" t="s">
        <v>521</v>
      </c>
      <c r="Y472" s="67" t="s">
        <v>521</v>
      </c>
      <c r="Z472" s="67" t="s">
        <v>521</v>
      </c>
      <c r="AA472" s="67" t="s">
        <v>521</v>
      </c>
      <c r="AB472" s="68" t="s">
        <v>521</v>
      </c>
      <c r="AC472" s="69" t="s">
        <v>521</v>
      </c>
      <c r="AD472" s="67" t="s">
        <v>521</v>
      </c>
      <c r="AE472" s="67" t="s">
        <v>521</v>
      </c>
      <c r="AF472" s="67" t="s">
        <v>521</v>
      </c>
      <c r="AG472" s="67" t="s">
        <v>521</v>
      </c>
      <c r="AH472" s="67" t="s">
        <v>521</v>
      </c>
      <c r="AI472" s="67" t="s">
        <v>521</v>
      </c>
      <c r="AJ472" s="67" t="s">
        <v>521</v>
      </c>
      <c r="AK472" s="67" t="s">
        <v>521</v>
      </c>
      <c r="AL472" s="68" t="s">
        <v>521</v>
      </c>
      <c r="AM472" s="69" t="s">
        <v>521</v>
      </c>
      <c r="AN472" s="67" t="s">
        <v>521</v>
      </c>
      <c r="AO472" s="67" t="s">
        <v>521</v>
      </c>
      <c r="AP472" s="67" t="s">
        <v>521</v>
      </c>
      <c r="AQ472" s="67" t="s">
        <v>521</v>
      </c>
      <c r="AR472" s="67" t="s">
        <v>521</v>
      </c>
      <c r="AS472" s="67" t="s">
        <v>521</v>
      </c>
      <c r="AT472" s="67" t="s">
        <v>521</v>
      </c>
      <c r="AU472" s="67" t="s">
        <v>521</v>
      </c>
      <c r="AV472" s="68" t="s">
        <v>521</v>
      </c>
      <c r="AW472" s="69" t="s">
        <v>521</v>
      </c>
      <c r="AX472" s="67" t="s">
        <v>521</v>
      </c>
      <c r="AY472" s="67" t="s">
        <v>521</v>
      </c>
      <c r="AZ472" s="67" t="s">
        <v>521</v>
      </c>
      <c r="BA472" s="67" t="s">
        <v>521</v>
      </c>
      <c r="BB472" s="67" t="s">
        <v>521</v>
      </c>
      <c r="BC472" s="67" t="s">
        <v>521</v>
      </c>
      <c r="BD472" s="67" t="s">
        <v>521</v>
      </c>
      <c r="BE472" s="67" t="s">
        <v>521</v>
      </c>
      <c r="BF472" s="68" t="s">
        <v>521</v>
      </c>
      <c r="BG472" s="69" t="s">
        <v>521</v>
      </c>
      <c r="BH472" s="67" t="s">
        <v>521</v>
      </c>
      <c r="BI472" s="67" t="s">
        <v>521</v>
      </c>
      <c r="BJ472" s="67" t="s">
        <v>521</v>
      </c>
      <c r="BK472" s="67" t="s">
        <v>521</v>
      </c>
      <c r="BL472" s="67" t="s">
        <v>521</v>
      </c>
      <c r="BM472" s="67" t="s">
        <v>521</v>
      </c>
      <c r="BN472" s="67" t="s">
        <v>521</v>
      </c>
      <c r="BO472" s="67" t="s">
        <v>521</v>
      </c>
      <c r="BP472" s="68" t="s">
        <v>521</v>
      </c>
      <c r="BQ472" s="70" t="s">
        <v>521</v>
      </c>
      <c r="BR472" s="67" t="s">
        <v>521</v>
      </c>
      <c r="BS472" s="67" t="s">
        <v>521</v>
      </c>
      <c r="BT472" s="67" t="s">
        <v>521</v>
      </c>
      <c r="BU472" s="67" t="s">
        <v>521</v>
      </c>
      <c r="BV472" s="67" t="s">
        <v>521</v>
      </c>
      <c r="BW472" s="67" t="s">
        <v>521</v>
      </c>
      <c r="BX472" s="67" t="s">
        <v>521</v>
      </c>
      <c r="BY472" s="67" t="s">
        <v>521</v>
      </c>
      <c r="BZ472" s="68" t="s">
        <v>521</v>
      </c>
      <c r="CA472" s="69" t="s">
        <v>521</v>
      </c>
      <c r="CB472" s="67" t="s">
        <v>521</v>
      </c>
      <c r="CC472" s="67" t="s">
        <v>521</v>
      </c>
      <c r="CD472" s="67" t="s">
        <v>521</v>
      </c>
      <c r="CE472" s="67" t="s">
        <v>521</v>
      </c>
      <c r="CF472" s="67" t="s">
        <v>521</v>
      </c>
      <c r="CG472" s="67" t="s">
        <v>521</v>
      </c>
      <c r="CH472" s="67" t="s">
        <v>521</v>
      </c>
      <c r="CI472" s="67" t="s">
        <v>521</v>
      </c>
      <c r="CJ472" s="68" t="s">
        <v>521</v>
      </c>
      <c r="CK472" s="69" t="s">
        <v>521</v>
      </c>
      <c r="CL472" s="67" t="s">
        <v>521</v>
      </c>
      <c r="CM472" s="67" t="s">
        <v>521</v>
      </c>
      <c r="CN472" s="67" t="s">
        <v>521</v>
      </c>
      <c r="CO472" s="67" t="s">
        <v>521</v>
      </c>
      <c r="CP472" s="67" t="s">
        <v>521</v>
      </c>
      <c r="CQ472" s="67" t="s">
        <v>521</v>
      </c>
      <c r="CR472" s="67" t="s">
        <v>521</v>
      </c>
      <c r="CS472" s="67" t="s">
        <v>521</v>
      </c>
      <c r="CT472" s="68" t="s">
        <v>521</v>
      </c>
      <c r="CU472" s="69" t="s">
        <v>521</v>
      </c>
      <c r="CV472" s="67" t="s">
        <v>521</v>
      </c>
      <c r="CW472" s="67" t="s">
        <v>2210</v>
      </c>
      <c r="CX472" s="67" t="s">
        <v>18</v>
      </c>
      <c r="CY472" s="67" t="s">
        <v>18</v>
      </c>
      <c r="CZ472" s="67" t="s">
        <v>18</v>
      </c>
      <c r="DA472" s="67" t="s">
        <v>18</v>
      </c>
      <c r="DB472" s="67" t="s">
        <v>18</v>
      </c>
      <c r="DC472" s="67" t="s">
        <v>18</v>
      </c>
      <c r="DD472" s="68" t="s">
        <v>18</v>
      </c>
      <c r="DE472" s="69" t="s">
        <v>18</v>
      </c>
      <c r="DF472" s="71" t="s">
        <v>18</v>
      </c>
      <c r="DG472" s="67" t="s">
        <v>18</v>
      </c>
      <c r="DH472" s="67" t="s">
        <v>18</v>
      </c>
      <c r="DI472" s="67" t="s">
        <v>18</v>
      </c>
      <c r="DJ472" s="67" t="s">
        <v>18</v>
      </c>
      <c r="DK472" s="67" t="s">
        <v>18</v>
      </c>
      <c r="DL472" s="67" t="s">
        <v>18</v>
      </c>
      <c r="DM472" s="67" t="s">
        <v>18</v>
      </c>
      <c r="DN472" s="68" t="s">
        <v>18</v>
      </c>
      <c r="DO472" s="70" t="s">
        <v>18</v>
      </c>
      <c r="DP472" s="71" t="s">
        <v>18</v>
      </c>
      <c r="DQ472" s="67" t="s">
        <v>18</v>
      </c>
      <c r="DR472" s="67" t="s">
        <v>18</v>
      </c>
      <c r="DS472" s="67" t="s">
        <v>18</v>
      </c>
      <c r="DT472" s="67" t="s">
        <v>18</v>
      </c>
      <c r="DU472" s="67" t="s">
        <v>18</v>
      </c>
      <c r="DV472" s="67" t="s">
        <v>18</v>
      </c>
      <c r="DW472" s="67" t="s">
        <v>18</v>
      </c>
      <c r="DX472" s="72" t="s">
        <v>18</v>
      </c>
      <c r="DY472" s="73" t="s">
        <v>522</v>
      </c>
      <c r="DZ472" s="74">
        <v>2</v>
      </c>
      <c r="EA472" s="74">
        <v>3</v>
      </c>
      <c r="EB472" s="74">
        <v>3</v>
      </c>
      <c r="EC472" s="75">
        <v>4</v>
      </c>
      <c r="ED472" s="76" t="s">
        <v>522</v>
      </c>
      <c r="EE472" s="74">
        <f>DZ472</f>
        <v>2</v>
      </c>
      <c r="EF472" s="74">
        <f>DZ472*EA472</f>
        <v>6</v>
      </c>
      <c r="EG472" s="74">
        <f>DZ472*EA472*EB472</f>
        <v>18</v>
      </c>
      <c r="EH472" s="77">
        <f>DZ472*EA472*EB472*EC472</f>
        <v>72</v>
      </c>
      <c r="EI472" s="146">
        <v>300</v>
      </c>
      <c r="EJ472" s="147">
        <v>450</v>
      </c>
      <c r="EK472" s="147">
        <v>900</v>
      </c>
      <c r="EL472" s="147">
        <v>1500</v>
      </c>
      <c r="EM472" s="158">
        <v>4500</v>
      </c>
      <c r="EN472" s="78">
        <v>1</v>
      </c>
      <c r="EO472" s="79">
        <f>(EJ472/EE472)/EI472</f>
        <v>0.75</v>
      </c>
      <c r="EP472" s="79">
        <f>(EK472/EF472)/EI472</f>
        <v>0.5</v>
      </c>
      <c r="EQ472" s="79">
        <f>(EL472/EG472)/EI472</f>
        <v>0.27777777777777773</v>
      </c>
      <c r="ER472" s="80">
        <f>(EM472/EH472)/EI472</f>
        <v>0.20833333333333334</v>
      </c>
      <c r="ES472" s="128" t="s">
        <v>2211</v>
      </c>
      <c r="ET472" s="82" t="s">
        <v>2212</v>
      </c>
      <c r="EU472" s="83">
        <v>4</v>
      </c>
      <c r="EV472" s="73">
        <v>95</v>
      </c>
      <c r="EW472" s="74">
        <v>104</v>
      </c>
      <c r="EX472" s="74">
        <v>18</v>
      </c>
      <c r="EY472" s="74">
        <v>61</v>
      </c>
      <c r="EZ472" s="74">
        <v>93</v>
      </c>
      <c r="FA472" s="74">
        <v>38</v>
      </c>
      <c r="FB472" s="74">
        <v>67</v>
      </c>
      <c r="FC472" s="74">
        <v>79</v>
      </c>
      <c r="FD472" s="74">
        <f>EX472+EZ472</f>
        <v>111</v>
      </c>
      <c r="FE472" s="84">
        <f>EX472+FC472</f>
        <v>97</v>
      </c>
      <c r="FF472" s="73">
        <f>RANK(EV472,$EV$9:$EV$497,0)</f>
        <v>100</v>
      </c>
      <c r="FG472" s="74">
        <f>RANK(EW472,$EW$9:$EW$497,0)</f>
        <v>12</v>
      </c>
      <c r="FH472" s="74">
        <f>RANK(EX472,$EX$9:$EX$497,0)</f>
        <v>318</v>
      </c>
      <c r="FI472" s="74">
        <f>RANK(EY472,$EY$9:$EY$497,0)</f>
        <v>73</v>
      </c>
      <c r="FJ472" s="74">
        <f>RANK(EZ472,$EZ$9:$EZ$497,0)</f>
        <v>10</v>
      </c>
      <c r="FK472" s="74">
        <f>RANK(FA472,$FA$9:$FA$497,0)</f>
        <v>65</v>
      </c>
      <c r="FL472" s="74">
        <f>RANK(FB472,$FB$9:$FB$497,0)</f>
        <v>94</v>
      </c>
      <c r="FM472" s="74">
        <f>RANK(FC472,$FC$9:$FC$497,0)</f>
        <v>58</v>
      </c>
      <c r="FN472" s="74">
        <f>RANK(FD472,$FD$9:$FD$497,0)</f>
        <v>51</v>
      </c>
      <c r="FO472" s="84">
        <f>RANK(FE472,$FE$9:$FE$497,0)</f>
        <v>156</v>
      </c>
      <c r="FP472" s="73">
        <f>COUNTIFS($EV$9:$EV$497,"&gt;"&amp;EV472,$ES$9:$ES$497,ES472)+1</f>
        <v>8</v>
      </c>
      <c r="FQ472" s="74">
        <f>COUNTIFS($EW$9:$EW$497,"&gt;"&amp;EW472,$ES$9:$ES$497,ES472)+1</f>
        <v>10</v>
      </c>
      <c r="FR472" s="74">
        <f>COUNTIFS($EX$9:$EX$497,"&gt;"&amp;EX472,$ES$9:$ES$497,ES472)+1</f>
        <v>28</v>
      </c>
      <c r="FS472" s="74">
        <f>COUNTIFS($EY$9:$EY$497,"&gt;"&amp;EY472,$ES$9:$ES$497,ES472)+1</f>
        <v>5</v>
      </c>
      <c r="FT472" s="74">
        <f>COUNTIFS($EZ$9:$EZ$497,"&gt;"&amp;EZ472,$ES$9:$ES$497,ES472)+1</f>
        <v>10</v>
      </c>
      <c r="FU472" s="74">
        <f>COUNTIFS($FA$9:$FA$497,"&gt;"&amp;FA472,$ES$9:$ES$497,ES472)+1</f>
        <v>10</v>
      </c>
      <c r="FV472" s="74">
        <f>COUNTIFS($FB$9:$FB$497,"&gt;"&amp;FB472,$ES$9:$ES$497,ES472)+1</f>
        <v>14</v>
      </c>
      <c r="FW472" s="74">
        <f>COUNTIFS($FC$9:$FC$497,"&gt;"&amp;FC472,$ES$9:$ES$497,ES472)+1</f>
        <v>10</v>
      </c>
      <c r="FX472" s="74">
        <f>COUNTIFS($FD$9:$FD$497,"&gt;"&amp;FD472,$ES$9:$ES$497,ES472)+1</f>
        <v>11</v>
      </c>
      <c r="FY472" s="84">
        <f>COUNTIFS($FE$9:$FE$497,"&gt;"&amp;FE472,$ES$9:$ES$497,ES472)+1</f>
        <v>10</v>
      </c>
      <c r="FZ472" s="85">
        <f t="shared" si="1210"/>
        <v>0.78</v>
      </c>
      <c r="GA472" s="86">
        <f t="shared" si="1210"/>
        <v>0.85</v>
      </c>
      <c r="GB472" s="86">
        <f t="shared" si="1210"/>
        <v>0.15</v>
      </c>
      <c r="GC472" s="86">
        <f t="shared" si="1210"/>
        <v>0.5</v>
      </c>
      <c r="GD472" s="86">
        <f t="shared" si="1210"/>
        <v>0.76</v>
      </c>
      <c r="GE472" s="86">
        <f t="shared" si="1210"/>
        <v>0.31</v>
      </c>
      <c r="GF472" s="86">
        <f t="shared" si="1210"/>
        <v>0.55000000000000004</v>
      </c>
      <c r="GG472" s="86">
        <f t="shared" si="1210"/>
        <v>0.65</v>
      </c>
      <c r="GH472" s="86">
        <f t="shared" si="1210"/>
        <v>0.91</v>
      </c>
      <c r="GI472" s="87">
        <f t="shared" si="1210"/>
        <v>0.8</v>
      </c>
      <c r="GJ472" s="85">
        <f>ROUND(((FZ472-AVERAGE(FZ$9:FZ$497))/STDEVP(FZ$9:FZ$497)*10+50),2)</f>
        <v>42.74</v>
      </c>
      <c r="GK472" s="86">
        <f>ROUND(((GA472-AVERAGE(GA$9:GA$497))/STDEVP(GA$9:GA$497)*10+50),2)</f>
        <v>54.77</v>
      </c>
      <c r="GL472" s="86">
        <f>ROUND(((GB472-AVERAGE(GB$9:GB$497))/STDEVP(GB$9:GB$497)*10+50),2)</f>
        <v>33.74</v>
      </c>
      <c r="GM472" s="86">
        <f>ROUND(((GC472-AVERAGE(GC$9:GC$497))/STDEVP(GC$9:GC$497)*10+50),2)</f>
        <v>48.69</v>
      </c>
      <c r="GN472" s="86">
        <f>ROUND(((GD472-AVERAGE(GD$9:GD$497))/STDEVP(GD$9:GD$497)*10+50),2)</f>
        <v>62.59</v>
      </c>
      <c r="GO472" s="86">
        <f>ROUND(((GE472-AVERAGE(GE$9:GE$497))/STDEVP(GE$9:GE$497)*10+50),2)</f>
        <v>48.61</v>
      </c>
      <c r="GP472" s="86">
        <f>ROUND(((GF472-AVERAGE(GF$9:GF$497))/STDEVP(GF$9:GF$497)*10+50),2)</f>
        <v>47.33</v>
      </c>
      <c r="GQ472" s="86">
        <f>ROUND(((GG472-AVERAGE(GG$9:GG$497))/STDEVP(GG$9:GG$497)*10+50),2)</f>
        <v>50.59</v>
      </c>
      <c r="GR472" s="86">
        <f>ROUND(((GH472-AVERAGE(GH$9:GH$497))/STDEVP(GH$9:GH$497)*10+50),2)</f>
        <v>47.64</v>
      </c>
      <c r="GS472" s="87">
        <f>ROUND(((GI472-AVERAGE(GI$9:GI$497))/STDEVP(GI$9:GI$497)*10+50),2)</f>
        <v>41.31</v>
      </c>
      <c r="GT472" s="73">
        <f>RANK(GJ472,$GJ$9:$GJ$497,0)</f>
        <v>337</v>
      </c>
      <c r="GU472" s="74">
        <f>RANK(GK472,$GK$9:$GK$497,0)</f>
        <v>134</v>
      </c>
      <c r="GV472" s="74">
        <f>RANK(GL472,$GL$9:$GL$497,0)</f>
        <v>415</v>
      </c>
      <c r="GW472" s="74">
        <f>RANK(GM472,$GM$9:$GM$497,0)</f>
        <v>211</v>
      </c>
      <c r="GX472" s="74">
        <f>RANK(GN472,$GN$9:$GN$497,0)</f>
        <v>55</v>
      </c>
      <c r="GY472" s="74">
        <f>RANK(GO472,$GO$9:$GO$497,0)</f>
        <v>173</v>
      </c>
      <c r="GZ472" s="74">
        <f>RANK(GP472,$GP$9:$GP$497,0)</f>
        <v>247</v>
      </c>
      <c r="HA472" s="74">
        <f>RANK(GQ472,$GQ$9:$GQ$497,0)</f>
        <v>203</v>
      </c>
      <c r="HB472" s="74">
        <f>RANK(GR472,$GR$9:$GR$497,0)</f>
        <v>229</v>
      </c>
      <c r="HC472" s="84">
        <f>RANK(GS472,$GS$9:$GS$497,0)</f>
        <v>357</v>
      </c>
      <c r="HD472" s="85">
        <f>ROUND(AVERAGEIF($ES$9:$ES$497,$ES472,$FZ$9:$FZ$497),2)</f>
        <v>0.86</v>
      </c>
      <c r="HE472" s="86">
        <f>ROUND(AVERAGEIF($ES$9:$ES$497,$ES472,$GA$9:$GA$497),2)</f>
        <v>1.0900000000000001</v>
      </c>
      <c r="HF472" s="86">
        <f>ROUND(AVERAGEIF($ES$9:$ES$497,$ES472,$GB$9:$GB$497),2)</f>
        <v>0.28999999999999998</v>
      </c>
      <c r="HG472" s="86">
        <f>ROUND(AVERAGEIF($ES$9:$ES$497,$ES472,$GC$9:$GC$497),2)</f>
        <v>0.42</v>
      </c>
      <c r="HH472" s="86">
        <f>ROUND(AVERAGEIF($ES$9:$ES$497,$ES472,$GD$9:$GD$497),2)</f>
        <v>0.86</v>
      </c>
      <c r="HI472" s="86">
        <f>ROUND(AVERAGEIF($ES$9:$ES$497,$ES472,$GE$9:$GE$497),2)</f>
        <v>0.3</v>
      </c>
      <c r="HJ472" s="86">
        <f>ROUND(AVERAGEIF($ES$9:$ES$497,$ES472,$GF$9:$GF$497),2)</f>
        <v>0.67</v>
      </c>
      <c r="HK472" s="86">
        <f>ROUND(AVERAGEIF($ES$9:$ES$497,$ES472,$GG$9:$GG$497),2)</f>
        <v>0.73</v>
      </c>
      <c r="HL472" s="86">
        <f>ROUND(AVERAGEIF($ES$9:$ES$497,$ES472,$GH$9:$GH$497),2)</f>
        <v>1.1399999999999999</v>
      </c>
      <c r="HM472" s="87">
        <f>ROUND(AVERAGEIF($ES$9:$ES$497,$ES472,$GI$9:$GI$497),2)</f>
        <v>1.01</v>
      </c>
      <c r="HN472" s="88">
        <f t="shared" si="1212"/>
        <v>-7.999999999999996E-2</v>
      </c>
      <c r="HO472" s="89">
        <f t="shared" si="1212"/>
        <v>-0.2400000000000001</v>
      </c>
      <c r="HP472" s="89">
        <f t="shared" si="1212"/>
        <v>-0.13999999999999999</v>
      </c>
      <c r="HQ472" s="89">
        <f t="shared" si="1212"/>
        <v>8.0000000000000016E-2</v>
      </c>
      <c r="HR472" s="89">
        <f t="shared" si="1212"/>
        <v>-9.9999999999999978E-2</v>
      </c>
      <c r="HS472" s="89">
        <f t="shared" si="1212"/>
        <v>1.0000000000000009E-2</v>
      </c>
      <c r="HT472" s="89">
        <f t="shared" si="1212"/>
        <v>-0.12</v>
      </c>
      <c r="HU472" s="89">
        <f t="shared" si="1212"/>
        <v>-7.999999999999996E-2</v>
      </c>
      <c r="HV472" s="89">
        <f t="shared" si="1212"/>
        <v>-0.22999999999999987</v>
      </c>
      <c r="HW472" s="90">
        <f t="shared" si="1212"/>
        <v>-0.20999999999999996</v>
      </c>
      <c r="HX472" s="73">
        <f>COUNTIFS($FZ$9:$FZ$497,"&gt;"&amp;FZ472,$ES$9:$ES$497,$ES472)+1</f>
        <v>56</v>
      </c>
      <c r="HY472" s="74">
        <f>COUNTIFS($GA$9:$GA$497,"&gt;"&amp;GA472,$ES$9:$ES$497,$ES472)+1</f>
        <v>68</v>
      </c>
      <c r="HZ472" s="74">
        <f>COUNTIFS($GB$9:$GB$497,"&gt;"&amp;GB472,$ES$9:$ES$497,$ES472)+1</f>
        <v>67</v>
      </c>
      <c r="IA472" s="74">
        <f>COUNTIFS($GC$9:$GC$497,"&gt;"&amp;GC472,$ES$9:$ES$497,$ES472)+1</f>
        <v>24</v>
      </c>
      <c r="IB472" s="74">
        <f>COUNTIFS($GD$9:$GD$497,"&gt;"&amp;GD472,$ES$9:$ES$497,$ES472)+1</f>
        <v>48</v>
      </c>
      <c r="IC472" s="74">
        <f>COUNTIFS($GE$9:$GE$497,"&gt;"&amp;GE472,$ES$9:$ES$497,$ES472)+1</f>
        <v>40</v>
      </c>
      <c r="ID472" s="74">
        <f>COUNTIFS($GF$9:$GF$497,"&gt;"&amp;GF472,$ES$9:$ES$497,$ES472)+1</f>
        <v>57</v>
      </c>
      <c r="IE472" s="74">
        <f>COUNTIFS($GG$9:$GG$497,"&gt;"&amp;GG472,$ES$9:$ES$497,$ES472)+1</f>
        <v>57</v>
      </c>
      <c r="IF472" s="74">
        <f>COUNTIFS($GH$9:$GH$497,"&gt;"&amp;GH472,$ES$9:$ES$497,$ES472)+1</f>
        <v>72</v>
      </c>
      <c r="IG472" s="84">
        <f>COUNTIFS($GI$9:$GI$497,"&gt;"&amp;GI472,$ES$9:$ES$497,$ES472)+1</f>
        <v>77</v>
      </c>
      <c r="IH472" s="91"/>
      <c r="II472" s="79"/>
      <c r="IJ472" s="79"/>
      <c r="IK472" s="79"/>
      <c r="IL472" s="79">
        <v>0.03</v>
      </c>
      <c r="IM472" s="92"/>
      <c r="IN472" s="93"/>
      <c r="IO472" s="94"/>
      <c r="IP472" s="95"/>
      <c r="IQ472" s="79"/>
      <c r="IR472" s="79"/>
      <c r="IS472" s="79"/>
      <c r="IT472" s="79"/>
      <c r="IU472" s="79"/>
      <c r="IV472" s="79"/>
      <c r="IW472" s="96"/>
      <c r="IX472" s="93"/>
      <c r="IY472" s="79"/>
      <c r="IZ472" s="79"/>
      <c r="JA472" s="79"/>
      <c r="JB472" s="79"/>
      <c r="JC472" s="79"/>
      <c r="JD472" s="79"/>
      <c r="JE472" s="97"/>
      <c r="JF472" s="95"/>
      <c r="JG472" s="79"/>
      <c r="JH472" s="79"/>
      <c r="JI472" s="79"/>
      <c r="JJ472" s="79"/>
      <c r="JK472" s="79"/>
      <c r="JL472" s="79"/>
      <c r="JM472" s="96"/>
      <c r="JN472" s="93"/>
      <c r="JO472" s="79"/>
      <c r="JP472" s="79"/>
      <c r="JQ472" s="79"/>
      <c r="JR472" s="79"/>
      <c r="JS472" s="79"/>
      <c r="JT472" s="79"/>
      <c r="JU472" s="79"/>
      <c r="JV472" s="79"/>
      <c r="JW472" s="79"/>
      <c r="JX472" s="79"/>
      <c r="JY472" s="79"/>
      <c r="JZ472" s="97"/>
      <c r="KA472" s="93"/>
      <c r="KB472" s="79"/>
      <c r="KC472" s="79"/>
      <c r="KD472" s="79"/>
      <c r="KE472" s="97"/>
      <c r="KF472" s="95"/>
      <c r="KG472" s="79"/>
      <c r="KH472" s="79"/>
      <c r="KI472" s="79"/>
      <c r="KJ472" s="79"/>
      <c r="KK472" s="98"/>
      <c r="KL472" s="79"/>
      <c r="KM472" s="79"/>
      <c r="KN472" s="79"/>
      <c r="KO472" s="79"/>
      <c r="KP472" s="79"/>
      <c r="KQ472" s="79"/>
      <c r="KR472" s="79"/>
      <c r="KS472" s="96"/>
      <c r="KT472" s="96"/>
      <c r="KU472" s="96"/>
      <c r="KV472" s="96"/>
      <c r="KW472" s="93"/>
      <c r="KX472" s="79"/>
      <c r="KY472" s="79"/>
      <c r="KZ472" s="79"/>
      <c r="LA472" s="79"/>
      <c r="LB472" s="79"/>
      <c r="LC472" s="96"/>
      <c r="LD472" s="93"/>
      <c r="LE472" s="94"/>
      <c r="LF472" s="99"/>
      <c r="LG472" s="75"/>
      <c r="LH472" s="93"/>
      <c r="LI472" s="79"/>
      <c r="LJ472" s="74"/>
      <c r="LK472" s="74"/>
      <c r="LL472" s="74"/>
      <c r="LM472" s="100"/>
      <c r="LN472" s="95"/>
      <c r="LO472" s="79"/>
      <c r="LP472" s="79"/>
      <c r="LQ472" s="79"/>
      <c r="LR472" s="96"/>
      <c r="LS472" s="93"/>
      <c r="LT472" s="79"/>
      <c r="LU472" s="79"/>
      <c r="LV472" s="79"/>
      <c r="LW472" s="79"/>
      <c r="LX472" s="79"/>
      <c r="LY472" s="79"/>
      <c r="LZ472" s="79"/>
      <c r="MA472" s="97"/>
      <c r="MB472" s="95"/>
      <c r="MC472" s="79"/>
      <c r="MD472" s="79"/>
      <c r="ME472" s="79"/>
      <c r="MF472" s="79"/>
      <c r="MG472" s="79"/>
      <c r="MH472" s="79"/>
      <c r="MI472" s="79"/>
      <c r="MJ472" s="79"/>
      <c r="MK472" s="79"/>
      <c r="ML472" s="79"/>
      <c r="MM472" s="79"/>
      <c r="MN472" s="98"/>
      <c r="MO472" s="98"/>
      <c r="MP472" s="96"/>
      <c r="MQ472" s="93"/>
      <c r="MR472" s="79"/>
      <c r="MS472" s="79"/>
      <c r="MT472" s="79"/>
      <c r="MU472" s="79"/>
      <c r="MV472" s="98"/>
      <c r="MW472" s="79"/>
      <c r="MX472" s="79"/>
      <c r="MY472" s="79"/>
      <c r="MZ472" s="79"/>
      <c r="NA472" s="79"/>
      <c r="NB472" s="79"/>
      <c r="NC472" s="79">
        <v>0.05</v>
      </c>
      <c r="ND472" s="96"/>
      <c r="NE472" s="96"/>
      <c r="NF472" s="96"/>
      <c r="NG472" s="96"/>
      <c r="NH472" s="93"/>
      <c r="NI472" s="79"/>
      <c r="NJ472" s="79"/>
      <c r="NK472" s="79"/>
      <c r="NL472" s="79"/>
      <c r="NM472" s="79"/>
      <c r="NN472" s="94"/>
      <c r="NO472" s="93"/>
      <c r="NP472" s="80"/>
      <c r="NQ472" s="145" t="s">
        <v>2203</v>
      </c>
      <c r="NR472" s="180" t="s">
        <v>2215</v>
      </c>
      <c r="NS472" s="180"/>
      <c r="NT472" s="180"/>
      <c r="NU472" s="180" t="s">
        <v>2251</v>
      </c>
      <c r="NV472" s="181">
        <v>44678</v>
      </c>
      <c r="NW472" s="180" t="s">
        <v>2252</v>
      </c>
      <c r="NX472" s="133"/>
      <c r="NY472" s="129" t="s">
        <v>2253</v>
      </c>
      <c r="NZ472" s="133" t="s">
        <v>2257</v>
      </c>
      <c r="OA472" s="134" t="s">
        <v>2258</v>
      </c>
      <c r="OB472" s="134" t="s">
        <v>2259</v>
      </c>
      <c r="OC472" s="134" t="s">
        <v>2260</v>
      </c>
      <c r="OD472" s="110">
        <f>EH472</f>
        <v>72</v>
      </c>
      <c r="OE472" s="109">
        <v>4</v>
      </c>
      <c r="OF472" s="110">
        <f>IF(ISERROR(ROUND(MAX(EI472/1,EJ472/EE472,EK472/EF472,EL472/EG472,EM472/EH472),0)),"0",ROUND(MAX(EI472/1,EJ472/EE472,EK472/EF472,EL472/EG472,EM472/EH472),0))</f>
        <v>300</v>
      </c>
      <c r="OG472" s="109">
        <v>3</v>
      </c>
      <c r="OH472" s="111">
        <f>ROUND(AVERAGEIF($ES$9:$ES$497,$ES472,EV$9:EV$497),0)</f>
        <v>57</v>
      </c>
      <c r="OI472" s="112">
        <f>ROUND(AVERAGEIF($ES$9:$ES$497,$ES472,EW$9:EW$497),0)</f>
        <v>69</v>
      </c>
      <c r="OJ472" s="112">
        <f>ROUND(AVERAGEIF($ES$9:$ES$497,$ES472,EX$9:EX$497),0)</f>
        <v>17</v>
      </c>
      <c r="OK472" s="112">
        <f>ROUND(AVERAGEIF($ES$9:$ES$497,$ES472,EY$9:EY$497),0)</f>
        <v>30</v>
      </c>
      <c r="OL472" s="112">
        <f>ROUND(AVERAGEIF($ES$9:$ES$497,$ES472,EZ$9:EZ$497),0)</f>
        <v>58</v>
      </c>
      <c r="OM472" s="112">
        <f>ROUND(AVERAGEIF($ES$9:$ES$497,$ES472,FA$9:FA$497),0)</f>
        <v>21</v>
      </c>
      <c r="ON472" s="112">
        <f>ROUND(AVERAGEIF($ES$9:$ES$497,$ES472,FB$9:FB$497),0)</f>
        <v>45</v>
      </c>
      <c r="OO472" s="112">
        <f>ROUND(AVERAGEIF($ES$9:$ES$497,$ES472,FC$9:FC$497),0)</f>
        <v>49</v>
      </c>
      <c r="OP472" s="112">
        <f>ROUND(AVERAGEIF($ES$9:$ES$497,$ES472,FD$9:FD$497),0)</f>
        <v>75</v>
      </c>
      <c r="OQ472" s="113">
        <f>ROUND(AVERAGEIF($ES$9:$ES$497,$ES472,FE$9:FE$497),0)</f>
        <v>66</v>
      </c>
      <c r="OR472" s="114">
        <f>ROUND(EV472/MAX(EV$9:EV$497)*100,0)</f>
        <v>53</v>
      </c>
      <c r="OS472" s="115">
        <f>ROUND(EW472/MAX(EW$9:EW$497)*100,0)</f>
        <v>82</v>
      </c>
      <c r="OT472" s="115">
        <f>ROUND(EX472/MAX(EX$9:EX$497)*100,0)</f>
        <v>15</v>
      </c>
      <c r="OU472" s="115">
        <f>ROUND(EY472/MAX(EY$9:EY$497)*100,0)</f>
        <v>41</v>
      </c>
      <c r="OV472" s="115">
        <f>ROUND(EZ472/MAX(EZ$9:EZ$497)*100,0)</f>
        <v>74</v>
      </c>
      <c r="OW472" s="115">
        <f>ROUND(FA472/MAX(FA$9:FA$497)*100,0)</f>
        <v>34</v>
      </c>
      <c r="OX472" s="115">
        <f>ROUND(FB472/MAX(FB$9:FB$497)*100,0)</f>
        <v>50</v>
      </c>
      <c r="OY472" s="116">
        <f>ROUND(FC472/MAX(FC$9:FC$497)*100,0)</f>
        <v>54</v>
      </c>
      <c r="OZ472" s="115">
        <f>ROUND(FD472/MAX(FD$9:FD$497)*100,0)</f>
        <v>75</v>
      </c>
      <c r="PA472" s="117">
        <f>ROUND(FE472/MAX(FE$9:FE$497)*100,0)</f>
        <v>40</v>
      </c>
      <c r="PB472" s="118">
        <f>OT472*3 + (OR472+OS472+OX472)*2 + (OU472+OY472)</f>
        <v>510</v>
      </c>
      <c r="PC472" s="115">
        <f>OV472*3 + (OR472+OS472+OX472)*2 + (OU472+OY472)</f>
        <v>687</v>
      </c>
      <c r="PD472" s="115">
        <f>(OT472+OV472)*3 + (OR472+OS472+OX472)*2 + (OU472+OY472)</f>
        <v>732</v>
      </c>
      <c r="PE472" s="115">
        <f>(OT472+OY472)*3 + (OR472+OS472+OX472)*2 + (OU472)</f>
        <v>618</v>
      </c>
      <c r="PF472" s="115">
        <f>(OR472+OU472)*3 + (OS472+OW472)*2 + OX472</f>
        <v>564</v>
      </c>
      <c r="PG472" s="119">
        <f>OW472*3 + (OR472+OS472+OU472)*2 + OX472</f>
        <v>504</v>
      </c>
      <c r="PH472" s="118">
        <f>ROUND(PB472/MAX(PB$9:PB$497)*100,0)</f>
        <v>61</v>
      </c>
      <c r="PI472" s="115">
        <f>ROUND(PC472/MAX(PC$9:PC$497)*100,0)</f>
        <v>82</v>
      </c>
      <c r="PJ472" s="115">
        <f>ROUND(PD472/MAX(PD$9:PD$497)*100,0)</f>
        <v>78</v>
      </c>
      <c r="PK472" s="115">
        <f>ROUND(PE472/MAX(PE$9:PE$497)*100,0)</f>
        <v>61</v>
      </c>
      <c r="PL472" s="115">
        <f>ROUND(PF472/MAX(PF$9:PF$497)*100,0)</f>
        <v>79</v>
      </c>
      <c r="PM472" s="119">
        <f>ROUND(PG472/MAX(PG$9:PG$497)*100,0)</f>
        <v>74</v>
      </c>
      <c r="PN472" s="118">
        <f>RANK(PH472,PH$9:PH$497,0)</f>
        <v>100</v>
      </c>
      <c r="PO472" s="115">
        <f>RANK(PI472,PI$9:PI$497,0)</f>
        <v>11</v>
      </c>
      <c r="PP472" s="115">
        <f>RANK(PJ472,PJ$9:PJ$497,0)</f>
        <v>26</v>
      </c>
      <c r="PQ472" s="115">
        <f>RANK(PK472,PK$9:PK$497,0)</f>
        <v>90</v>
      </c>
      <c r="PR472" s="115">
        <f>RANK(PL472,PL$9:PL$497,0)</f>
        <v>40</v>
      </c>
      <c r="PS472" s="119">
        <f>RANK(PM472,PM$9:PM$497,0)</f>
        <v>31</v>
      </c>
      <c r="PT472" s="120">
        <f>ROUND(FZ472/MAX(FZ$9:FZ$497)*100,0)</f>
        <v>43</v>
      </c>
      <c r="PU472" s="115">
        <f>ROUND(GA472/MAX(GA$9:GA$497)*100,0)</f>
        <v>48</v>
      </c>
      <c r="PV472" s="115">
        <f>ROUND(GB472/MAX(GB$9:GB$497)*100,0)</f>
        <v>11</v>
      </c>
      <c r="PW472" s="115">
        <f>ROUND(GC472/MAX(GC$9:GC$497)*100,0)</f>
        <v>40</v>
      </c>
      <c r="PX472" s="115">
        <f>ROUND(GD472/MAX(GD$9:GD$497)*100,0)</f>
        <v>42</v>
      </c>
      <c r="PY472" s="115">
        <f>ROUND(GE472/MAX(GE$9:GE$497)*100,0)</f>
        <v>19</v>
      </c>
      <c r="PZ472" s="115">
        <f>ROUND(GF472/MAX(GF$9:GF$497)*100,0)</f>
        <v>26</v>
      </c>
      <c r="QA472" s="116">
        <f>ROUND(GG472/MAX(GG$9:GG$497)*100,0)</f>
        <v>36</v>
      </c>
      <c r="QB472" s="115">
        <f>ROUND(GH472/MAX(GH$9:GH$497)*100,0)</f>
        <v>40</v>
      </c>
      <c r="QC472" s="121">
        <f>ROUND(GI472/MAX(GI$9:GI$497)*100,0)</f>
        <v>26</v>
      </c>
      <c r="QD472" s="120">
        <f>ROUND(AVERAGEIF($ES$9:$ES$497,$ES472,PT$9:PT$497),0)</f>
        <v>47</v>
      </c>
      <c r="QE472" s="120">
        <f>ROUND(AVERAGEIF($ES$9:$ES$497,$ES472,PU$9:PU$497),0)</f>
        <v>61</v>
      </c>
      <c r="QF472" s="120">
        <f>ROUND(AVERAGEIF($ES$9:$ES$497,$ES472,PV$9:PV$497),0)</f>
        <v>21</v>
      </c>
      <c r="QG472" s="120">
        <f>ROUND(AVERAGEIF($ES$9:$ES$497,$ES472,PW$9:PW$497),0)</f>
        <v>34</v>
      </c>
      <c r="QH472" s="120">
        <f>ROUND(AVERAGEIF($ES$9:$ES$497,$ES472,PX$9:PX$497),0)</f>
        <v>48</v>
      </c>
      <c r="QI472" s="120">
        <f>ROUND(AVERAGEIF($ES$9:$ES$497,$ES472,PY$9:PY$497),0)</f>
        <v>18</v>
      </c>
      <c r="QJ472" s="120">
        <f>ROUND(AVERAGEIF($ES$9:$ES$497,$ES472,PZ$9:PZ$497),0)</f>
        <v>31</v>
      </c>
      <c r="QK472" s="120">
        <f>ROUND(AVERAGEIF($ES$9:$ES$497,$ES472,QA$9:QA$497),0)</f>
        <v>40</v>
      </c>
      <c r="QL472" s="120">
        <f>ROUND(AVERAGEIF($ES$9:$ES$497,$ES472,QB$9:QB$497),0)</f>
        <v>51</v>
      </c>
      <c r="QM472" s="120">
        <f>ROUND(AVERAGEIF($ES$9:$ES$497,$ES472,QC$9:QC$497),0)</f>
        <v>32</v>
      </c>
      <c r="QN472" s="114">
        <f>PV472*4 + (PT472+PU472+PZ472)*2 + (PW472+QA472)</f>
        <v>354</v>
      </c>
      <c r="QO472" s="115">
        <f>PX472*4 + (PT472+PU472+PZ472)*2 + (PW472+QA472)</f>
        <v>478</v>
      </c>
      <c r="QP472" s="115">
        <f>(PV472+PX472)*4 + (PT472+PU472+PZ472)*2 + (PW472+QA472)</f>
        <v>522</v>
      </c>
      <c r="QQ472" s="115">
        <f>(PV472+QA472)*4 + (PT472+PU472+PZ472)*2 + (PW472)</f>
        <v>462</v>
      </c>
      <c r="QR472" s="115">
        <f>(PT472+PW472)*4 + (PU472+PY472)*2 + PZ472</f>
        <v>492</v>
      </c>
      <c r="QS472" s="119">
        <f>PY472*4 + (PT472+PU472+PW472)*2 + PZ472</f>
        <v>364</v>
      </c>
      <c r="QT472" s="114">
        <f>ROUND((QN472-MIN(QN$9:QN$497))/(MAX(QN$9:QN$497)-MIN(QN$9:QN$497))*100,0)</f>
        <v>20</v>
      </c>
      <c r="QU472" s="115">
        <f>ROUND((QO472-MIN(QO$9:QO$497))/(MAX(QO$9:QO$497)-MIN(QO$9:QO$497))*100,0)</f>
        <v>39</v>
      </c>
      <c r="QV472" s="115">
        <f>ROUND((QP472-MIN(QP$9:QP$497))/(MAX(QP$9:QP$497)-MIN(QP$9:QP$497))*100,0)</f>
        <v>25</v>
      </c>
      <c r="QW472" s="115">
        <f>ROUND((QQ472-MIN(QQ$9:QQ$497))/(MAX(QQ$9:QQ$497)-MIN(QQ$9:QQ$497))*100,0)</f>
        <v>22</v>
      </c>
      <c r="QX472" s="115">
        <f>ROUND((QR472-MIN(QR$9:QR$497))/(MAX(QR$9:QR$497)-MIN(QR$9:QR$497))*100,0)</f>
        <v>43</v>
      </c>
      <c r="QY472" s="115">
        <f>ROUND((QS472-MIN(QS$9:QS$497))/(MAX(QS$9:QS$497)-MIN(QS$9:QS$497))*100,0)</f>
        <v>38</v>
      </c>
      <c r="QZ472" s="114">
        <f>RANK(QN472,QN$9:QN$497,0)</f>
        <v>398</v>
      </c>
      <c r="RA472" s="115">
        <f>RANK(QO472,QO$9:QO$497,0)</f>
        <v>94</v>
      </c>
      <c r="RB472" s="115">
        <f>RANK(QP472,QP$9:QP$497,0)</f>
        <v>281</v>
      </c>
      <c r="RC472" s="115">
        <f>RANK(QQ472,QQ$9:QQ$497,0)</f>
        <v>356</v>
      </c>
      <c r="RD472" s="115">
        <f>RANK(QR472,QR$9:QR$497,0)</f>
        <v>256</v>
      </c>
      <c r="RE472" s="115">
        <f>RANK(QS472,QS$9:QS$497,0)</f>
        <v>221</v>
      </c>
      <c r="RF472" s="122"/>
      <c r="RG472" s="115">
        <f>($RH$3*(IH472+IJ472)*100*100/MAX(EX$9:EX$497)*$RO$3) +($RH$3*(II472+IJ472)*100*100/MAX(EX$9:EX$497)*$RO$4) + ($RH$3*IK472*100*100/MAX(EX$9:EX$497)*0.098)</f>
        <v>0</v>
      </c>
      <c r="RH472" s="115">
        <f>($RH$4*IL472*100*100/MAX(EZ$9:EZ$497))*$RQ$3</f>
        <v>2.7600000000000002</v>
      </c>
      <c r="RI472" s="115">
        <f>($RH$3*IM472*100*100/MAX(EY$9:EY$497))*$RQ$4</f>
        <v>0</v>
      </c>
      <c r="RJ472" s="115">
        <f>($RH$3*IN472*100*100/MAX(EX$9:EX$497))</f>
        <v>0</v>
      </c>
      <c r="RK472" s="115">
        <f>($RH$4*IO472*100*100/MAX(EZ$9:EZ$497))*$RQ$3</f>
        <v>0</v>
      </c>
      <c r="RL472" s="115">
        <f>(($RL$4*IP472*100*((100/MAX(EX$9:EX$497)+100/MAX(EZ$9:EZ$497))/2))+($RL$4*IQ472*100*((100/MAX(EX$9:EX$497)+100/MAX(EZ$9:EZ$497))/2))+($RL$4*IR472*100*((100/MAX(EX$9:EX$497)+100/MAX(EZ$9:EZ$497))/2))+($RL$4*IS472*100*((100/MAX(EX$9:EX$497)+100/MAX(EZ$9:EZ$497))/2))+($RL$4*IT472*100*((100/MAX(EX$9:EX$497)+100/MAX(EZ$9:EZ$497))/2))+($RL$4*IU472*100*((100/MAX(EX$9:EX$497)+100/MAX(EZ$9:EZ$497))/2))+($RL$4*IV472*100*((100/MAX(EX$9:EX$497)+100/MAX(EZ$9:EZ$497))/2))+($RL$4*IW472*100*((100/MAX(EX$9:EX$497)+100/MAX(EZ$9:EZ$497))/2)))*$RS$3</f>
        <v>0</v>
      </c>
      <c r="RM472" s="115">
        <f>(($RH$3*IX472*100*100/MAX(EX$9:EX$497))+($RH$3*IY472*100*100/MAX(EX$9:EX$497))+($RH$3*IZ472*100*100/MAX(EX$9:EX$497))+($RH$3*JA472*100*100/MAX(EX$9:EX$497))+($RH$3*JB472*100*100/MAX(EX$9:EX$497))+($RH$3*JC472*100*100/MAX(EX$9:EX$497))+($RH$3*JD472*100*100/MAX(EX$9:EX$497))+($RH$3*JE472*100*100/MAX(EX$9:EX$497)))*$RS$4</f>
        <v>0</v>
      </c>
      <c r="RN472" s="115">
        <f>(($RH$4*JF472*100*100/MAX(EZ$9:EZ$497)) + ($RH$4*JG472*100*100/MAX(EZ$9:EZ$497)) + ($RH$4*JH472*100*100/MAX(EZ$9:EZ$497)) + ($RH$4*JI472*100*100/MAX(EZ$9:EZ$497)) + ($RH$4*JJ472*100*100/MAX(EZ$9:EZ$497)) + ($RH$4*JK472*100*100/MAX(EZ$9:EZ$497)) + ($RH$4*JL472*100*100/MAX(EZ$9:EZ$497)) + ($RH$4*JM472*100*100/MAX(EZ$9:EZ$497)))*$RU$3</f>
        <v>0</v>
      </c>
      <c r="RO472" s="115">
        <f>(($RL$4*JN472*100*((100/MAX(EX$9:EX$497)+100/MAX(EZ$9:EZ$497))/2))+($RL$4*JO472*100*((100/MAX(EX$9:EX$497)+100/MAX(EZ$9:EZ$497))/2))+($RL$4*JP472*100*((100/MAX(EX$9:EX$497)+100/MAX(EZ$9:EZ$497))/2))+($RL$4*JQ472*100*((100/MAX(EX$9:EX$497)+100/MAX(EZ$9:EZ$497))/2))+($RL$4*JR472*100*((100/MAX(EX$9:EX$497)+100/MAX(EZ$9:EZ$497))/2))+($RL$4*JS472*100*((100/MAX(EX$9:EX$497)+100/MAX(EZ$9:EZ$497))/2))+($RL$4*JT472*100*((100/MAX(EX$9:EX$497)+100/MAX(EZ$9:EZ$497))/2))+($RL$4*JU472*100*((100/MAX(EX$9:EX$497)+100/MAX(EZ$9:EZ$497))/2))+($RL$4*JV472*100*((100/MAX(EX$9:EX$497)+100/MAX(EZ$9:EZ$497))/2))+($RL$4*JW472*100*((100/MAX(EX$9:EX$497)+100/MAX(EZ$9:EZ$497))/2))+($RL$4*JX472*100*((100/MAX(EX$9:EX$497)+100/MAX(EZ$9:EZ$497))/2))+($RL$4*JY472*100*((100/MAX(EX$9:EX$497)+100/MAX(EZ$9:EZ$497))/2))+($RL$4*JZ472*100*((100/MAX(EX$9:EX$497)+100/MAX(EZ$9:EZ$497))/2)))*$RW$3/2</f>
        <v>0</v>
      </c>
      <c r="RP472" s="119">
        <f>($RJ$3*KA472*100*100/MAX(FA$9:FA$497)) + ($RJ$3*KB472*100*100/MAX(FA$9:FA$497)/2) + ($RJ$3*KC472*100*100/MAX(FA$9:FA$497)/2) + ($RJ$3*KD472*100*100/MAX(FA$9:FA$497)/4) + ($RJ$3*KE472*100*100/MAX(FA$9:FA$497)/4)</f>
        <v>0</v>
      </c>
      <c r="RQ472" s="118">
        <f>($RL$4*KF472*100*((100/MAX(EX$9:EX$497)+100/MAX(EZ$9:EZ$497)))) * ($RO$3/2) + (($RL$4*KG472*100*((100/MAX(EX$9:EX$497)+100/MAX(EZ$9:EZ$497))))+($RL$4*KH472*100*((100/MAX(EX$9:EX$497)+100/MAX(EZ$9:EZ$497))))+($RL$4*KI472*100*((100/MAX(EX$9:EX$497)+100/MAX(EZ$9:EZ$497))))+($RL$4*KJ472*100*((100/MAX(EX$9:EX$497)+100/MAX(EZ$9:EZ$497))))+($RL$4*KK472*100*((100/MAX(EX$9:EX$497)+100/MAX(EZ$9:EZ$497))))+($RL$4*KL472*100*((100/MAX(EX$9:EX$497)+100/MAX(EZ$9:EZ$497))))+($RL$4*KM472*100*((100/MAX(EX$9:EX$497)+100/MAX(EZ$9:EZ$497))))+($RL$4*KN472*100*((100/MAX(EX$9:EX$497)+100/MAX(EZ$9:EZ$497))))+($RL$4*KO472*100*((100/MAX(EX$9:EX$497)+100/MAX(EZ$9:EZ$497))))+($RL$4*KP472*100*((100/MAX(EX$9:EX$497)+100/MAX(EZ$9:EZ$497))))+($RL$4*KQ472*100*((100/MAX(EX$9:EX$497)+100/MAX(EZ$9:EZ$497))))+($RL$4*KR472*100*((100/MAX(EX$9:EX$497)+100/MAX(EZ$9:EZ$497))))+($RL$4*KS472*100*((100/MAX(EX$9:EX$497)+100/MAX(EZ$9:EZ$497))))+($RL$4*KV472*100*((100/MAX(EX$9:EX$497)+100/MAX(EZ$9:EZ$497))))) * (($RO$3+$RO$4)/6)</f>
        <v>0</v>
      </c>
      <c r="RR472" s="115">
        <f>(($RL$4*KW472*100*((100/MAX(EX$9:EX$497)+100/MAX(EZ$9:EZ$497))))) * ($RO$3/2) + (($RL$4*KX472*100*((100/MAX(EX$9:EX$497)+100/MAX(EZ$9:EZ$497))))+($RL$4*KY472*100*((100/MAX(EX$9:EX$497)+100/MAX(EZ$9:EZ$497))))+($RL$4*KZ472*100*((100/MAX(EX$9:EX$497)+100/MAX(EZ$9:EZ$497))))+($RL$4*LA472*100*((100/MAX(EX$9:EX$497)+100/MAX(EZ$9:EZ$497))))+($RL$4*LB472*100*((100/MAX(EX$9:EX$497)+100/MAX(EZ$9:EZ$497))))+($RL$4*LC472*100*((100/MAX(EX$9:EX$497)+100/MAX(EZ$9:EZ$497))))) * (($RO$3+$RO$4)/6)</f>
        <v>0</v>
      </c>
      <c r="RS472" s="119">
        <f>(($RL$4*LD472*100*((100/MAX(EX$9:EX$497)+100/MAX(EZ$9:EZ$497))))+($RL$4*LE472*100*((100/MAX(EX$9:EX$497)+100/MAX(EZ$9:EZ$497))))) * (($RO$3+$RO$4)/6)</f>
        <v>0</v>
      </c>
      <c r="RT472" s="118">
        <f>($RJ$4*LH472*100*(100/MAX(EV$9:EV$497)))+($RJ$4*LI472*100*(100/MAX(EV$9:EV$497)))</f>
        <v>0</v>
      </c>
      <c r="RU472" s="119">
        <f>($RJ$4*LJ472*(100/MAX(EV$9:EV$497)))/2 + ($RL$3*LK472*(100/MAX(EW$9:EW$497))) + ($RJ$4*LL472*(100/MAX(EV$9:EV$497)))/4 + ($RL$3*LM472*(100/MAX(EW$9:EW$497)))</f>
        <v>0</v>
      </c>
      <c r="RV472" s="118">
        <f>($RJ$4*LN472*100*100/MAX(EV$9:EV$497)/2)+($RJ$4*LO472*100*100/MAX(EV$9:EV$497)/2)+($RJ$4*LP472*100*100/MAX(EV$9:EV$497))+($RJ$4*LQ472*100*100/MAX(EV$9:EV$497))+($RJ$4*LR472*100*100/MAX(EV$9:EV$497))</f>
        <v>0</v>
      </c>
      <c r="RW472" s="115">
        <f>($RJ$4*LS472*100*100/MAX(EV$9:EV$497)) + (($RJ$4*LT472*100*100/MAX(EV$9:EV$497))+($RJ$4*LU472*100*100/MAX(EV$9:EV$497))+($RJ$4*LV472*100*100/MAX(EV$9:EV$497))+($RJ$4*LW472*100*100/MAX(EV$9:EV$497))+($RJ$4*LX472*100*100/MAX(EV$9:EV$497))+($RJ$4*LY472*100*100/MAX(EV$9:EV$497))+($RJ$4*LZ472*100*100/MAX(EV$9:EV$497))+($RJ$4*MA472*100*100/MAX(EV$9:EV$497)))/2</f>
        <v>0</v>
      </c>
      <c r="RX472" s="119">
        <f>($RJ$4*MB472*100*100/MAX(EV$9:EV$497))+($RJ$4*MC472*100*100/MAX(EV$9:EV$497))+($RJ$4*MD472*100*100/MAX(EV$9:EV$497))+($RJ$4*ME472*100*100/MAX(EV$9:EV$497))+($RJ$4*MF472*100*100/MAX(EV$9:EV$497))+($RJ$4*MG472*100*100/MAX(EV$9:EV$497))+($RJ$4*MH472*100*100/MAX(EV$9:EV$497))+($RJ$4*MI472*100*100/MAX(EV$9:EV$497))+($RJ$4*MJ472*100*100/MAX(EV$9:EV$497))+($RJ$4*MK472*100*100/MAX(EV$9:EV$497))+($RJ$4*ML472*100*100/MAX(EV$9:EV$497))+($RJ$4*MM472*100*100/MAX(EV$9:EV$497))+($RJ$4*MN472*100*100/MAX(EV$9:EV$497))</f>
        <v>0</v>
      </c>
      <c r="RY472" s="118">
        <f>($RJ$4*MQ472*100*100/MAX(EV$9:EV$497))/2 + (($RJ$4*MR472*100*100/MAX(EV$9:EV$497))+($RJ$4*MS472*100*100/MAX(EV$9:EV$497))+($RJ$4*MT472*100*100/MAX(EV$9:EV$497))+($RJ$4*MU472*100*100/MAX(EV$9:EV$497))+($RJ$4*MV472*100*100/MAX(EV$9:EV$497))+($RJ$4*MW472*100*100/MAX(EV$9:EV$497))+($RJ$4*MX472*100*100/MAX(EV$9:EV$497))+($RJ$4*MY472*100*100/MAX(EV$9:EV$497))+($RJ$4*MZ472*100*100/MAX(EV$9:EV$497))+($RJ$4*NA472*100*100/MAX(EV$9:EV$497))+($RJ$4*NB472*100*100/MAX(EV$9:EV$497))+($RJ$4*NC472*100*100/MAX(EV$9:EV$497))+($RJ$4*ND472*100*100/MAX(EV$9:EV$497))+($RJ$4*NG472*100*100/MAX(EV$9:EV$497)))/4</f>
        <v>2.106741573033708</v>
      </c>
      <c r="RZ472" s="115">
        <f>($RJ$4*NH472*100*100/MAX(EV$9:EV$497))/2 + (($RJ$4*NI472*100*100/MAX(EV$9:EV$497))+($RJ$4*NJ472*100*100/MAX(EV$9:EV$497))+($RJ$4*NK472*100*100/MAX(EV$9:EV$497))+($RJ$4*NL472*100*100/MAX(EV$9:EV$497))+($RJ$4*NM472*100*100/MAX(EV$9:EV$497))+($RJ$4*NN472*100*100/MAX(EV$9:EV$497)))/4</f>
        <v>0</v>
      </c>
      <c r="SA472" s="117">
        <f>(($RJ$4*NO472*100*100/MAX(EV$9:EV$497))+($RJ$4*NP472*100*100/MAX(EV$9:EV$497)))/4</f>
        <v>0</v>
      </c>
      <c r="SB472" s="118">
        <f>SUM(RG472:SA472)</f>
        <v>4.8667415730337087</v>
      </c>
      <c r="SC472" s="115">
        <f>RG472 + RJ472 + RL472 + RM472 + RO472 + SUM(RQ472:RS472)/2 +  SUM(RT472:SA472)/5</f>
        <v>0.4213483146067416</v>
      </c>
      <c r="SD472" s="115">
        <f>(RH472+RK472+RL472/$RS$3*$RU$3+RN472)*$RY$3+RO472+SUM(RQ472:RS472)/5 + SUM(RT472:SA472)/4</f>
        <v>12.550685393258428</v>
      </c>
      <c r="SE472" s="115">
        <f>RG472+RJ472+RL472/$RS$3+RM472/$RS$4+RO472 + SUM(RQ472:RS472)/2 +  SUM(RT472:SA472)/5</f>
        <v>0.4213483146067416</v>
      </c>
      <c r="SF472" s="115">
        <f>RI472*$RY$4+RL472+RO472 + SUM(RQ472:RS472)/5 +  SUM(RT472:SA472)/4</f>
        <v>0.526685393258427</v>
      </c>
      <c r="SG472" s="115">
        <f>RP472*2 + SUM(RT472:SA472)</f>
        <v>2.106741573033708</v>
      </c>
      <c r="SH472" s="115">
        <f>ROUND(SB472/MAX(SB$9:SB$497)*100,0)</f>
        <v>6</v>
      </c>
      <c r="SI472" s="115">
        <f>ROUND(SC472/MAX(SC$9:SC$497)*100,0)</f>
        <v>1</v>
      </c>
      <c r="SJ472" s="115">
        <f>ROUND(SD472/MAX(SD$9:SD$497)*100,0)</f>
        <v>20</v>
      </c>
      <c r="SK472" s="115">
        <f>ROUND(SE472/MAX(SE$9:SE$497)*100,0)</f>
        <v>0</v>
      </c>
      <c r="SL472" s="115">
        <f>ROUND(SF472/MAX(SF$9:SF$497)*100,0)</f>
        <v>1</v>
      </c>
      <c r="SM472" s="121">
        <f>ROUND(SG472/MAX(SG$9:SG$497)*100,0)</f>
        <v>2</v>
      </c>
      <c r="SN472" s="115">
        <f>ROUND(AVERAGEIF($ES$9:$ES$497,$ES472,SH$9:SH$497),0)</f>
        <v>12</v>
      </c>
      <c r="SO472" s="115">
        <f>ROUND(AVERAGEIF($ES$9:$ES$497,$ES472,SI$9:SI$497),0)</f>
        <v>5</v>
      </c>
      <c r="SP472" s="115">
        <f>ROUND(AVERAGEIF($ES$9:$ES$497,$ES472,SJ$9:SJ$497),0)</f>
        <v>26</v>
      </c>
      <c r="SQ472" s="115">
        <f>ROUND(AVERAGEIF($ES$9:$ES$497,$ES472,SK$9:SK$497),0)</f>
        <v>6</v>
      </c>
      <c r="SR472" s="115">
        <f>ROUND(AVERAGEIF($ES$9:$ES$497,$ES472,SL$9:SL$497),0)</f>
        <v>8</v>
      </c>
      <c r="SS472" s="121">
        <f>ROUND(AVERAGEIF($ES$9:$ES$497,$ES472,SM$9:SM$497),0)</f>
        <v>4</v>
      </c>
      <c r="ST472" s="114">
        <f>RANK(SB472,SB$9:SB$497,0)</f>
        <v>260</v>
      </c>
      <c r="SU472" s="115">
        <f>RANK(SC472,SC$9:SC$497,0)</f>
        <v>269</v>
      </c>
      <c r="SV472" s="115">
        <f>RANK(SD472,SD$9:SD$497,0)</f>
        <v>62</v>
      </c>
      <c r="SW472" s="115">
        <f>RANK(SE472,SE$9:SE$497,0)</f>
        <v>269</v>
      </c>
      <c r="SX472" s="115">
        <f>RANK(SF472,SF$9:SF$497,0)</f>
        <v>253</v>
      </c>
      <c r="SY472" s="115">
        <f>RANK(SG472,SG$9:SG$497,0)</f>
        <v>237</v>
      </c>
      <c r="SZ472" s="115">
        <f>COUNTIFS(SB$9:SB$497,"&gt;"&amp;SB472,$ES$9:$ES$497,$ES472)+1</f>
        <v>51</v>
      </c>
      <c r="TA472" s="115">
        <f>COUNTIFS(SC$9:SC$497,"&gt;"&amp;SC472,$ES$9:$ES$497,$ES472)+1</f>
        <v>53</v>
      </c>
      <c r="TB472" s="115">
        <f>COUNTIFS(SD$9:SD$497,"&gt;"&amp;SD472,$ES$9:$ES$497,$ES472)+1</f>
        <v>48</v>
      </c>
      <c r="TC472" s="115">
        <f>COUNTIFS(SE$9:SE$497,"&gt;"&amp;SE472,$ES$9:$ES$497,$ES472)+1</f>
        <v>53</v>
      </c>
      <c r="TD472" s="115">
        <f>COUNTIFS(SF$9:SF$497,"&gt;"&amp;SF472,$ES$9:$ES$497,$ES472)+1</f>
        <v>53</v>
      </c>
      <c r="TE472" s="117">
        <f>COUNTIFS(SG$9:SG$497,"&gt;"&amp;SG472,$ES$9:$ES$497,$ES472)+1</f>
        <v>46</v>
      </c>
      <c r="TF472" s="118">
        <f>MAX(PH472:PM472)+SH472</f>
        <v>88</v>
      </c>
      <c r="TG472" s="115">
        <f t="shared" si="1213"/>
        <v>62</v>
      </c>
      <c r="TH472" s="115">
        <f t="shared" si="1213"/>
        <v>102</v>
      </c>
      <c r="TI472" s="115">
        <f t="shared" si="1213"/>
        <v>78</v>
      </c>
      <c r="TJ472" s="115">
        <f t="shared" si="1213"/>
        <v>62</v>
      </c>
      <c r="TK472" s="115">
        <f t="shared" si="1213"/>
        <v>81</v>
      </c>
      <c r="TL472" s="117">
        <f>PM472+SM472</f>
        <v>76</v>
      </c>
      <c r="TM472" s="118">
        <f>ROUND(TF472/MAX(TF$9:TF$497)*100,0)</f>
        <v>49</v>
      </c>
      <c r="TN472" s="115">
        <f>ROUND(TG472/MAX(TG$9:TG$497)*100,0)</f>
        <v>34</v>
      </c>
      <c r="TO472" s="115">
        <f>ROUND(TH472/MAX(TH$9:TH$497)*100,0)</f>
        <v>56</v>
      </c>
      <c r="TP472" s="115">
        <f>ROUND(TI472/MAX(TI$9:TI$497)*100,0)</f>
        <v>43</v>
      </c>
      <c r="TQ472" s="115">
        <f>ROUND(TJ472/MAX(TJ$9:TJ$497)*100,0)</f>
        <v>31</v>
      </c>
      <c r="TR472" s="115">
        <f>ROUND(TK472/MAX(TK$9:TK$497)*100,0)</f>
        <v>41</v>
      </c>
      <c r="TS472" s="119">
        <f>ROUND(TL472/MAX(TL$9:TL$497)*100,0)</f>
        <v>39</v>
      </c>
      <c r="TT472" s="120">
        <f>RANK(TM472,TM$9:TM$497,0)</f>
        <v>161</v>
      </c>
      <c r="TU472" s="115">
        <f>RANK(TN472,TN$9:TN$497,0)</f>
        <v>180</v>
      </c>
      <c r="TV472" s="115">
        <f>RANK(TO472,TO$9:TO$497,0)</f>
        <v>32</v>
      </c>
      <c r="TW472" s="115">
        <f>RANK(TP472,TP$9:TP$497,0)</f>
        <v>118</v>
      </c>
      <c r="TX472" s="115">
        <f>RANK(TQ472,TQ$9:TQ$497,0)</f>
        <v>136</v>
      </c>
      <c r="TY472" s="115">
        <f>RANK(TR472,TR$9:TR$497,0)</f>
        <v>83</v>
      </c>
      <c r="TZ472" s="121">
        <f>RANK(TS472,TS$9:TS$497,0)</f>
        <v>70</v>
      </c>
      <c r="UA472" s="132"/>
      <c r="UB472" s="7" t="s">
        <v>1</v>
      </c>
    </row>
    <row r="473" spans="1:548" x14ac:dyDescent="0.15">
      <c r="A473" s="183">
        <v>465</v>
      </c>
      <c r="B473" s="203" t="s">
        <v>2224</v>
      </c>
      <c r="C473" s="63"/>
      <c r="D473" s="63"/>
      <c r="E473" s="64" t="s">
        <v>518</v>
      </c>
      <c r="F473" s="65">
        <v>122</v>
      </c>
      <c r="G473" s="65" t="s">
        <v>558</v>
      </c>
      <c r="H473" s="65" t="s">
        <v>699</v>
      </c>
      <c r="I473" s="66" t="s">
        <v>521</v>
      </c>
      <c r="J473" s="67" t="s">
        <v>521</v>
      </c>
      <c r="K473" s="67" t="s">
        <v>521</v>
      </c>
      <c r="L473" s="67" t="s">
        <v>521</v>
      </c>
      <c r="M473" s="67" t="s">
        <v>521</v>
      </c>
      <c r="N473" s="67" t="s">
        <v>521</v>
      </c>
      <c r="O473" s="67" t="s">
        <v>521</v>
      </c>
      <c r="P473" s="67" t="s">
        <v>521</v>
      </c>
      <c r="Q473" s="67" t="s">
        <v>521</v>
      </c>
      <c r="R473" s="68" t="s">
        <v>521</v>
      </c>
      <c r="S473" s="69" t="s">
        <v>521</v>
      </c>
      <c r="T473" s="67" t="s">
        <v>521</v>
      </c>
      <c r="U473" s="67" t="s">
        <v>521</v>
      </c>
      <c r="V473" s="67" t="s">
        <v>521</v>
      </c>
      <c r="W473" s="67" t="s">
        <v>521</v>
      </c>
      <c r="X473" s="67" t="s">
        <v>521</v>
      </c>
      <c r="Y473" s="67" t="s">
        <v>521</v>
      </c>
      <c r="Z473" s="67" t="s">
        <v>521</v>
      </c>
      <c r="AA473" s="67" t="s">
        <v>521</v>
      </c>
      <c r="AB473" s="68" t="s">
        <v>521</v>
      </c>
      <c r="AC473" s="69" t="s">
        <v>521</v>
      </c>
      <c r="AD473" s="67" t="s">
        <v>521</v>
      </c>
      <c r="AE473" s="67" t="s">
        <v>521</v>
      </c>
      <c r="AF473" s="67" t="s">
        <v>521</v>
      </c>
      <c r="AG473" s="67" t="s">
        <v>521</v>
      </c>
      <c r="AH473" s="67" t="s">
        <v>521</v>
      </c>
      <c r="AI473" s="67" t="s">
        <v>521</v>
      </c>
      <c r="AJ473" s="67" t="s">
        <v>521</v>
      </c>
      <c r="AK473" s="67" t="s">
        <v>521</v>
      </c>
      <c r="AL473" s="68" t="s">
        <v>521</v>
      </c>
      <c r="AM473" s="69" t="s">
        <v>521</v>
      </c>
      <c r="AN473" s="67" t="s">
        <v>521</v>
      </c>
      <c r="AO473" s="67" t="s">
        <v>521</v>
      </c>
      <c r="AP473" s="67" t="s">
        <v>521</v>
      </c>
      <c r="AQ473" s="67" t="s">
        <v>521</v>
      </c>
      <c r="AR473" s="67" t="s">
        <v>521</v>
      </c>
      <c r="AS473" s="67" t="s">
        <v>521</v>
      </c>
      <c r="AT473" s="67" t="s">
        <v>521</v>
      </c>
      <c r="AU473" s="67" t="s">
        <v>521</v>
      </c>
      <c r="AV473" s="68" t="s">
        <v>521</v>
      </c>
      <c r="AW473" s="69" t="s">
        <v>521</v>
      </c>
      <c r="AX473" s="67" t="s">
        <v>521</v>
      </c>
      <c r="AY473" s="67" t="s">
        <v>521</v>
      </c>
      <c r="AZ473" s="67" t="s">
        <v>521</v>
      </c>
      <c r="BA473" s="67" t="s">
        <v>521</v>
      </c>
      <c r="BB473" s="67" t="s">
        <v>521</v>
      </c>
      <c r="BC473" s="67" t="s">
        <v>521</v>
      </c>
      <c r="BD473" s="67" t="s">
        <v>521</v>
      </c>
      <c r="BE473" s="67" t="s">
        <v>521</v>
      </c>
      <c r="BF473" s="68" t="s">
        <v>521</v>
      </c>
      <c r="BG473" s="69" t="s">
        <v>521</v>
      </c>
      <c r="BH473" s="67" t="s">
        <v>521</v>
      </c>
      <c r="BI473" s="67" t="s">
        <v>521</v>
      </c>
      <c r="BJ473" s="67" t="s">
        <v>521</v>
      </c>
      <c r="BK473" s="67" t="s">
        <v>521</v>
      </c>
      <c r="BL473" s="67" t="s">
        <v>521</v>
      </c>
      <c r="BM473" s="67" t="s">
        <v>521</v>
      </c>
      <c r="BN473" s="67" t="s">
        <v>521</v>
      </c>
      <c r="BO473" s="67" t="s">
        <v>521</v>
      </c>
      <c r="BP473" s="68" t="s">
        <v>521</v>
      </c>
      <c r="BQ473" s="70" t="s">
        <v>521</v>
      </c>
      <c r="BR473" s="67" t="s">
        <v>521</v>
      </c>
      <c r="BS473" s="67" t="s">
        <v>521</v>
      </c>
      <c r="BT473" s="67" t="s">
        <v>521</v>
      </c>
      <c r="BU473" s="67" t="s">
        <v>521</v>
      </c>
      <c r="BV473" s="67" t="s">
        <v>521</v>
      </c>
      <c r="BW473" s="67" t="s">
        <v>521</v>
      </c>
      <c r="BX473" s="67" t="s">
        <v>521</v>
      </c>
      <c r="BY473" s="67" t="s">
        <v>521</v>
      </c>
      <c r="BZ473" s="68" t="s">
        <v>521</v>
      </c>
      <c r="CA473" s="69" t="s">
        <v>521</v>
      </c>
      <c r="CB473" s="67" t="s">
        <v>521</v>
      </c>
      <c r="CC473" s="67" t="s">
        <v>521</v>
      </c>
      <c r="CD473" s="67" t="s">
        <v>521</v>
      </c>
      <c r="CE473" s="67" t="s">
        <v>521</v>
      </c>
      <c r="CF473" s="67" t="s">
        <v>521</v>
      </c>
      <c r="CG473" s="67" t="s">
        <v>521</v>
      </c>
      <c r="CH473" s="67" t="s">
        <v>521</v>
      </c>
      <c r="CI473" s="67" t="s">
        <v>521</v>
      </c>
      <c r="CJ473" s="68" t="s">
        <v>521</v>
      </c>
      <c r="CK473" s="69" t="s">
        <v>521</v>
      </c>
      <c r="CL473" s="67" t="s">
        <v>521</v>
      </c>
      <c r="CM473" s="67" t="s">
        <v>521</v>
      </c>
      <c r="CN473" s="67" t="s">
        <v>521</v>
      </c>
      <c r="CO473" s="67" t="s">
        <v>521</v>
      </c>
      <c r="CP473" s="67" t="s">
        <v>521</v>
      </c>
      <c r="CQ473" s="67" t="s">
        <v>521</v>
      </c>
      <c r="CR473" s="67" t="s">
        <v>521</v>
      </c>
      <c r="CS473" s="67" t="s">
        <v>521</v>
      </c>
      <c r="CT473" s="68" t="s">
        <v>521</v>
      </c>
      <c r="CU473" s="69" t="s">
        <v>521</v>
      </c>
      <c r="CV473" s="67" t="s">
        <v>521</v>
      </c>
      <c r="CW473" s="67" t="s">
        <v>2210</v>
      </c>
      <c r="CX473" s="67" t="s">
        <v>18</v>
      </c>
      <c r="CY473" s="67" t="s">
        <v>18</v>
      </c>
      <c r="CZ473" s="67" t="s">
        <v>18</v>
      </c>
      <c r="DA473" s="67" t="s">
        <v>18</v>
      </c>
      <c r="DB473" s="67" t="s">
        <v>18</v>
      </c>
      <c r="DC473" s="67" t="s">
        <v>18</v>
      </c>
      <c r="DD473" s="68" t="s">
        <v>18</v>
      </c>
      <c r="DE473" s="69" t="s">
        <v>18</v>
      </c>
      <c r="DF473" s="71" t="s">
        <v>18</v>
      </c>
      <c r="DG473" s="67" t="s">
        <v>18</v>
      </c>
      <c r="DH473" s="67" t="s">
        <v>18</v>
      </c>
      <c r="DI473" s="67" t="s">
        <v>18</v>
      </c>
      <c r="DJ473" s="67" t="s">
        <v>18</v>
      </c>
      <c r="DK473" s="67" t="s">
        <v>18</v>
      </c>
      <c r="DL473" s="67" t="s">
        <v>18</v>
      </c>
      <c r="DM473" s="67" t="s">
        <v>18</v>
      </c>
      <c r="DN473" s="68" t="s">
        <v>18</v>
      </c>
      <c r="DO473" s="70" t="s">
        <v>18</v>
      </c>
      <c r="DP473" s="71" t="s">
        <v>18</v>
      </c>
      <c r="DQ473" s="67" t="s">
        <v>18</v>
      </c>
      <c r="DR473" s="67" t="s">
        <v>18</v>
      </c>
      <c r="DS473" s="67" t="s">
        <v>18</v>
      </c>
      <c r="DT473" s="67" t="s">
        <v>18</v>
      </c>
      <c r="DU473" s="67" t="s">
        <v>18</v>
      </c>
      <c r="DV473" s="67" t="s">
        <v>18</v>
      </c>
      <c r="DW473" s="67" t="s">
        <v>18</v>
      </c>
      <c r="DX473" s="72" t="s">
        <v>18</v>
      </c>
      <c r="DY473" s="73" t="s">
        <v>522</v>
      </c>
      <c r="DZ473" s="74">
        <v>2</v>
      </c>
      <c r="EA473" s="74">
        <v>3</v>
      </c>
      <c r="EB473" s="74">
        <v>3</v>
      </c>
      <c r="EC473" s="75">
        <v>4</v>
      </c>
      <c r="ED473" s="76" t="s">
        <v>522</v>
      </c>
      <c r="EE473" s="74">
        <f t="shared" ref="EE473:EE475" si="1214">DZ473</f>
        <v>2</v>
      </c>
      <c r="EF473" s="74">
        <f t="shared" ref="EF473:EF475" si="1215">DZ473*EA473</f>
        <v>6</v>
      </c>
      <c r="EG473" s="74">
        <f t="shared" ref="EG473:EG475" si="1216">DZ473*EA473*EB473</f>
        <v>18</v>
      </c>
      <c r="EH473" s="77">
        <f t="shared" ref="EH473:EH475" si="1217">DZ473*EA473*EB473*EC473</f>
        <v>72</v>
      </c>
      <c r="EI473" s="146">
        <v>300</v>
      </c>
      <c r="EJ473" s="147">
        <v>450</v>
      </c>
      <c r="EK473" s="147">
        <v>900</v>
      </c>
      <c r="EL473" s="147">
        <v>1500</v>
      </c>
      <c r="EM473" s="158">
        <v>4500</v>
      </c>
      <c r="EN473" s="78">
        <v>1</v>
      </c>
      <c r="EO473" s="79">
        <f t="shared" ref="EO473:EO475" si="1218">(EJ473/EE473)/EI473</f>
        <v>0.75</v>
      </c>
      <c r="EP473" s="79">
        <f t="shared" ref="EP473:EP475" si="1219">(EK473/EF473)/EI473</f>
        <v>0.5</v>
      </c>
      <c r="EQ473" s="79">
        <f t="shared" ref="EQ473:EQ475" si="1220">(EL473/EG473)/EI473</f>
        <v>0.27777777777777773</v>
      </c>
      <c r="ER473" s="80">
        <f t="shared" ref="ER473:ER475" si="1221">(EM473/EH473)/EI473</f>
        <v>0.20833333333333334</v>
      </c>
      <c r="ES473" s="128" t="s">
        <v>2219</v>
      </c>
      <c r="ET473" s="82" t="s">
        <v>2218</v>
      </c>
      <c r="EU473" s="83">
        <v>4</v>
      </c>
      <c r="EV473" s="73">
        <v>159</v>
      </c>
      <c r="EW473" s="74">
        <v>27</v>
      </c>
      <c r="EX473" s="74">
        <v>43</v>
      </c>
      <c r="EY473" s="74">
        <v>133</v>
      </c>
      <c r="EZ473" s="74">
        <v>24</v>
      </c>
      <c r="FA473" s="74">
        <v>24</v>
      </c>
      <c r="FB473" s="74">
        <v>16</v>
      </c>
      <c r="FC473" s="74">
        <v>25</v>
      </c>
      <c r="FD473" s="74">
        <f t="shared" ref="FD473:FD475" si="1222">EX473+EZ473</f>
        <v>67</v>
      </c>
      <c r="FE473" s="84">
        <f t="shared" ref="FE473:FE475" si="1223">EX473+FC473</f>
        <v>68</v>
      </c>
      <c r="FF473" s="73">
        <f>RANK(EV473,$EV$9:$EV$497,0)</f>
        <v>3</v>
      </c>
      <c r="FG473" s="74">
        <f>RANK(EW473,$EW$9:$EW$497,0)</f>
        <v>313</v>
      </c>
      <c r="FH473" s="74">
        <f>RANK(EX473,$EX$9:$EX$497,0)</f>
        <v>169</v>
      </c>
      <c r="FI473" s="74">
        <f>RANK(EY473,$EY$9:$EY$497,0)</f>
        <v>2</v>
      </c>
      <c r="FJ473" s="74">
        <f>RANK(EZ473,$EZ$9:$EZ$497,0)</f>
        <v>168</v>
      </c>
      <c r="FK473" s="74">
        <f>RANK(FA473,$FA$9:$FA$497,0)</f>
        <v>157</v>
      </c>
      <c r="FL473" s="74">
        <f>RANK(FB473,$FB$9:$FB$497,0)</f>
        <v>344</v>
      </c>
      <c r="FM473" s="74">
        <f>RANK(FC473,$FC$9:$FC$497,0)</f>
        <v>304</v>
      </c>
      <c r="FN473" s="74">
        <f>RANK(FD473,$FD$9:$FD$497,0)</f>
        <v>219</v>
      </c>
      <c r="FO473" s="84">
        <f>RANK(FE473,$FE$9:$FE$497,0)</f>
        <v>250</v>
      </c>
      <c r="FP473" s="73">
        <f>COUNTIFS($EV$9:$EV$497,"&gt;"&amp;EV473,$ES$9:$ES$497,ES473)+1</f>
        <v>3</v>
      </c>
      <c r="FQ473" s="74">
        <f>COUNTIFS($EW$9:$EW$497,"&gt;"&amp;EW473,$ES$9:$ES$497,ES473)+1</f>
        <v>49</v>
      </c>
      <c r="FR473" s="74">
        <f>COUNTIFS($EX$9:$EX$497,"&gt;"&amp;EX473,$ES$9:$ES$497,ES473)+1</f>
        <v>46</v>
      </c>
      <c r="FS473" s="74">
        <f>COUNTIFS($EY$9:$EY$497,"&gt;"&amp;EY473,$ES$9:$ES$497,ES473)+1</f>
        <v>2</v>
      </c>
      <c r="FT473" s="74">
        <f>COUNTIFS($EZ$9:$EZ$497,"&gt;"&amp;EZ473,$ES$9:$ES$497,ES473)+1</f>
        <v>31</v>
      </c>
      <c r="FU473" s="74">
        <f>COUNTIFS($FA$9:$FA$497,"&gt;"&amp;FA473,$ES$9:$ES$497,ES473)+1</f>
        <v>31</v>
      </c>
      <c r="FV473" s="74">
        <f>COUNTIFS($FB$9:$FB$497,"&gt;"&amp;FB473,$ES$9:$ES$497,ES473)+1</f>
        <v>47</v>
      </c>
      <c r="FW473" s="74">
        <f>COUNTIFS($FC$9:$FC$497,"&gt;"&amp;FC473,$ES$9:$ES$497,ES473)+1</f>
        <v>37</v>
      </c>
      <c r="FX473" s="74">
        <f>COUNTIFS($FD$9:$FD$497,"&gt;"&amp;FD473,$ES$9:$ES$497,ES473)+1</f>
        <v>44</v>
      </c>
      <c r="FY473" s="84">
        <f>COUNTIFS($FE$9:$FE$497,"&gt;"&amp;FE473,$ES$9:$ES$497,ES473)+1</f>
        <v>46</v>
      </c>
      <c r="FZ473" s="85">
        <f t="shared" ref="FZ473:FZ476" si="1224">ROUND(EV473/$F473,2)</f>
        <v>1.3</v>
      </c>
      <c r="GA473" s="86">
        <f t="shared" ref="GA473:GA476" si="1225">ROUND(EW473/$F473,2)</f>
        <v>0.22</v>
      </c>
      <c r="GB473" s="86">
        <f t="shared" ref="GB473:GB476" si="1226">ROUND(EX473/$F473,2)</f>
        <v>0.35</v>
      </c>
      <c r="GC473" s="86">
        <f t="shared" ref="GC473:GC476" si="1227">ROUND(EY473/$F473,2)</f>
        <v>1.0900000000000001</v>
      </c>
      <c r="GD473" s="86">
        <f t="shared" ref="GD473:GD476" si="1228">ROUND(EZ473/$F473,2)</f>
        <v>0.2</v>
      </c>
      <c r="GE473" s="86">
        <f t="shared" ref="GE473:GE476" si="1229">ROUND(FA473/$F473,2)</f>
        <v>0.2</v>
      </c>
      <c r="GF473" s="86">
        <f t="shared" ref="GF473:GF476" si="1230">ROUND(FB473/$F473,2)</f>
        <v>0.13</v>
      </c>
      <c r="GG473" s="86">
        <f t="shared" ref="GG473:GG476" si="1231">ROUND(FC473/$F473,2)</f>
        <v>0.2</v>
      </c>
      <c r="GH473" s="86">
        <f t="shared" ref="GH473:GH476" si="1232">ROUND(FD473/$F473,2)</f>
        <v>0.55000000000000004</v>
      </c>
      <c r="GI473" s="87">
        <f t="shared" ref="GI473:GI476" si="1233">ROUND(FE473/$F473,2)</f>
        <v>0.56000000000000005</v>
      </c>
      <c r="GJ473" s="85">
        <f>ROUND(((FZ473-AVERAGE(FZ$9:FZ$497))/STDEVP(FZ$9:FZ$497)*10+50),2)</f>
        <v>62.98</v>
      </c>
      <c r="GK473" s="86">
        <f>ROUND(((GA473-AVERAGE(GA$9:GA$497))/STDEVP(GA$9:GA$497)*10+50),2)</f>
        <v>35.94</v>
      </c>
      <c r="GL473" s="86">
        <f>ROUND(((GB473-AVERAGE(GB$9:GB$497))/STDEVP(GB$9:GB$497)*10+50),2)</f>
        <v>41.25</v>
      </c>
      <c r="GM473" s="86">
        <f>ROUND(((GC473-AVERAGE(GC$9:GC$497))/STDEVP(GC$9:GC$497)*10+50),2)</f>
        <v>78.260000000000005</v>
      </c>
      <c r="GN473" s="86">
        <f>ROUND(((GD473-AVERAGE(GD$9:GD$497))/STDEVP(GD$9:GD$497)*10+50),2)</f>
        <v>43.42</v>
      </c>
      <c r="GO473" s="86">
        <f>ROUND(((GE473-AVERAGE(GE$9:GE$497))/STDEVP(GE$9:GE$497)*10+50),2)</f>
        <v>44.61</v>
      </c>
      <c r="GP473" s="86">
        <f>ROUND(((GF473-AVERAGE(GF$9:GF$497))/STDEVP(GF$9:GF$497)*10+50),2)</f>
        <v>34.1</v>
      </c>
      <c r="GQ473" s="86">
        <f>ROUND(((GG473-AVERAGE(GG$9:GG$497))/STDEVP(GG$9:GG$497)*10+50),2)</f>
        <v>36.520000000000003</v>
      </c>
      <c r="GR473" s="86">
        <f>ROUND(((GH473-AVERAGE(GH$9:GH$497))/STDEVP(GH$9:GH$497)*10+50),2)</f>
        <v>34.51</v>
      </c>
      <c r="GS473" s="87">
        <f>ROUND(((GI473-AVERAGE(GI$9:GI$497))/STDEVP(GI$9:GI$497)*10+50),2)</f>
        <v>36.270000000000003</v>
      </c>
      <c r="GT473" s="73">
        <f>RANK(GJ473,$GJ$9:$GJ$497,0)</f>
        <v>45</v>
      </c>
      <c r="GU473" s="74">
        <f>RANK(GK473,$GK$9:$GK$497,0)</f>
        <v>434</v>
      </c>
      <c r="GV473" s="74">
        <f>RANK(GL473,$GL$9:$GL$497,0)</f>
        <v>358</v>
      </c>
      <c r="GW473" s="74">
        <f>RANK(GM473,$GM$9:$GM$497,0)</f>
        <v>10</v>
      </c>
      <c r="GX473" s="74">
        <f>RANK(GN473,$GN$9:$GN$497,0)</f>
        <v>326</v>
      </c>
      <c r="GY473" s="74">
        <f>RANK(GO473,$GO$9:$GO$497,0)</f>
        <v>281</v>
      </c>
      <c r="GZ473" s="74">
        <f>RANK(GP473,$GP$9:$GP$497,0)</f>
        <v>432</v>
      </c>
      <c r="HA473" s="74">
        <f>RANK(GQ473,$GQ$9:$GQ$497,0)</f>
        <v>395</v>
      </c>
      <c r="HB473" s="74">
        <f>RANK(GR473,$GR$9:$GR$497,0)</f>
        <v>437</v>
      </c>
      <c r="HC473" s="84">
        <f>RANK(GS473,$GS$9:$GS$497,0)</f>
        <v>428</v>
      </c>
      <c r="HD473" s="85">
        <f>ROUND(AVERAGEIF($ES$9:$ES$497,$ES473,$FZ$9:$FZ$497),2)</f>
        <v>1.1399999999999999</v>
      </c>
      <c r="HE473" s="86">
        <f>ROUND(AVERAGEIF($ES$9:$ES$497,$ES473,$GA$9:$GA$497),2)</f>
        <v>0.46</v>
      </c>
      <c r="HF473" s="86">
        <f>ROUND(AVERAGEIF($ES$9:$ES$497,$ES473,$GB$9:$GB$497),2)</f>
        <v>0.65</v>
      </c>
      <c r="HG473" s="86">
        <f>ROUND(AVERAGEIF($ES$9:$ES$497,$ES473,$GC$9:$GC$497),2)</f>
        <v>0.74</v>
      </c>
      <c r="HH473" s="86">
        <f>ROUND(AVERAGEIF($ES$9:$ES$497,$ES473,$GD$9:$GD$497),2)</f>
        <v>0.27</v>
      </c>
      <c r="HI473" s="86">
        <f>ROUND(AVERAGEIF($ES$9:$ES$497,$ES473,$GE$9:$GE$497),2)</f>
        <v>0.23</v>
      </c>
      <c r="HJ473" s="86">
        <f>ROUND(AVERAGEIF($ES$9:$ES$497,$ES473,$GF$9:$GF$497),2)</f>
        <v>0.3</v>
      </c>
      <c r="HK473" s="86">
        <f>ROUND(AVERAGEIF($ES$9:$ES$497,$ES473,$GG$9:$GG$497),2)</f>
        <v>0.28000000000000003</v>
      </c>
      <c r="HL473" s="86">
        <f>ROUND(AVERAGEIF($ES$9:$ES$497,$ES473,$GH$9:$GH$497),2)</f>
        <v>0.92</v>
      </c>
      <c r="HM473" s="87">
        <f>ROUND(AVERAGEIF($ES$9:$ES$497,$ES473,$GI$9:$GI$497),2)</f>
        <v>0.93</v>
      </c>
      <c r="HN473" s="88">
        <f t="shared" ref="HN473:HN476" si="1234">FZ473-HD473</f>
        <v>0.16000000000000014</v>
      </c>
      <c r="HO473" s="89">
        <f t="shared" ref="HO473:HO476" si="1235">GA473-HE473</f>
        <v>-0.24000000000000002</v>
      </c>
      <c r="HP473" s="89">
        <f t="shared" ref="HP473:HP476" si="1236">GB473-HF473</f>
        <v>-0.30000000000000004</v>
      </c>
      <c r="HQ473" s="89">
        <f t="shared" ref="HQ473:HQ476" si="1237">GC473-HG473</f>
        <v>0.35000000000000009</v>
      </c>
      <c r="HR473" s="89">
        <f t="shared" ref="HR473:HR476" si="1238">GD473-HH473</f>
        <v>-7.0000000000000007E-2</v>
      </c>
      <c r="HS473" s="89">
        <f t="shared" ref="HS473:HS476" si="1239">GE473-HI473</f>
        <v>-0.03</v>
      </c>
      <c r="HT473" s="89">
        <f t="shared" ref="HT473:HT476" si="1240">GF473-HJ473</f>
        <v>-0.16999999999999998</v>
      </c>
      <c r="HU473" s="89">
        <f t="shared" ref="HU473:HU476" si="1241">GG473-HK473</f>
        <v>-8.0000000000000016E-2</v>
      </c>
      <c r="HV473" s="89">
        <f t="shared" ref="HV473:HV476" si="1242">GH473-HL473</f>
        <v>-0.37</v>
      </c>
      <c r="HW473" s="90">
        <f t="shared" ref="HW473:HW476" si="1243">GI473-HM473</f>
        <v>-0.37</v>
      </c>
      <c r="HX473" s="73">
        <f>COUNTIFS($FZ$9:$FZ$497,"&gt;"&amp;FZ473,$ES$9:$ES$497,$ES473)+1</f>
        <v>24</v>
      </c>
      <c r="HY473" s="74">
        <f>COUNTIFS($GA$9:$GA$497,"&gt;"&amp;GA473,$ES$9:$ES$497,$ES473)+1</f>
        <v>96</v>
      </c>
      <c r="HZ473" s="74">
        <f>COUNTIFS($GB$9:$GB$497,"&gt;"&amp;GB473,$ES$9:$ES$497,$ES473)+1</f>
        <v>96</v>
      </c>
      <c r="IA473" s="74">
        <f>COUNTIFS($GC$9:$GC$497,"&gt;"&amp;GC473,$ES$9:$ES$497,$ES473)+1</f>
        <v>10</v>
      </c>
      <c r="IB473" s="74">
        <f>COUNTIFS($GD$9:$GD$497,"&gt;"&amp;GD473,$ES$9:$ES$497,$ES473)+1</f>
        <v>84</v>
      </c>
      <c r="IC473" s="74">
        <f>COUNTIFS($GE$9:$GE$497,"&gt;"&amp;GE473,$ES$9:$ES$497,$ES473)+1</f>
        <v>46</v>
      </c>
      <c r="ID473" s="74">
        <f>COUNTIFS($GF$9:$GF$497,"&gt;"&amp;GF473,$ES$9:$ES$497,$ES473)+1</f>
        <v>91</v>
      </c>
      <c r="IE473" s="74">
        <f>COUNTIFS($GG$9:$GG$497,"&gt;"&amp;GG473,$ES$9:$ES$497,$ES473)+1</f>
        <v>53</v>
      </c>
      <c r="IF473" s="74">
        <f>COUNTIFS($GH$9:$GH$497,"&gt;"&amp;GH473,$ES$9:$ES$497,$ES473)+1</f>
        <v>96</v>
      </c>
      <c r="IG473" s="84">
        <f>COUNTIFS($GI$9:$GI$497,"&gt;"&amp;GI473,$ES$9:$ES$497,$ES473)+1</f>
        <v>96</v>
      </c>
      <c r="IH473" s="91"/>
      <c r="II473" s="79"/>
      <c r="IJ473" s="79"/>
      <c r="IK473" s="79"/>
      <c r="IL473" s="79"/>
      <c r="IM473" s="92"/>
      <c r="IN473" s="93"/>
      <c r="IO473" s="94"/>
      <c r="IP473" s="95"/>
      <c r="IQ473" s="79"/>
      <c r="IR473" s="79"/>
      <c r="IS473" s="79"/>
      <c r="IT473" s="79"/>
      <c r="IU473" s="79"/>
      <c r="IV473" s="79"/>
      <c r="IW473" s="96"/>
      <c r="IX473" s="93"/>
      <c r="IY473" s="79"/>
      <c r="IZ473" s="79"/>
      <c r="JA473" s="79"/>
      <c r="JB473" s="79"/>
      <c r="JC473" s="79"/>
      <c r="JD473" s="79"/>
      <c r="JE473" s="97"/>
      <c r="JF473" s="95"/>
      <c r="JG473" s="79"/>
      <c r="JH473" s="79"/>
      <c r="JI473" s="79"/>
      <c r="JJ473" s="79"/>
      <c r="JK473" s="79"/>
      <c r="JL473" s="79"/>
      <c r="JM473" s="96"/>
      <c r="JN473" s="93"/>
      <c r="JO473" s="79"/>
      <c r="JP473" s="79"/>
      <c r="JQ473" s="79"/>
      <c r="JR473" s="79"/>
      <c r="JS473" s="79"/>
      <c r="JT473" s="79"/>
      <c r="JU473" s="79"/>
      <c r="JV473" s="79"/>
      <c r="JW473" s="79"/>
      <c r="JX473" s="79"/>
      <c r="JY473" s="79"/>
      <c r="JZ473" s="97"/>
      <c r="KA473" s="93"/>
      <c r="KB473" s="79"/>
      <c r="KC473" s="79"/>
      <c r="KD473" s="79"/>
      <c r="KE473" s="97"/>
      <c r="KF473" s="95"/>
      <c r="KG473" s="79"/>
      <c r="KH473" s="79"/>
      <c r="KI473" s="79"/>
      <c r="KJ473" s="79"/>
      <c r="KK473" s="98"/>
      <c r="KL473" s="79"/>
      <c r="KM473" s="79"/>
      <c r="KN473" s="79"/>
      <c r="KO473" s="79"/>
      <c r="KP473" s="79"/>
      <c r="KQ473" s="79"/>
      <c r="KR473" s="79"/>
      <c r="KS473" s="96"/>
      <c r="KT473" s="96"/>
      <c r="KU473" s="96"/>
      <c r="KV473" s="96"/>
      <c r="KW473" s="93"/>
      <c r="KX473" s="79"/>
      <c r="KY473" s="79"/>
      <c r="KZ473" s="79"/>
      <c r="LA473" s="79"/>
      <c r="LB473" s="79"/>
      <c r="LC473" s="96"/>
      <c r="LD473" s="93"/>
      <c r="LE473" s="94"/>
      <c r="LF473" s="99"/>
      <c r="LG473" s="75"/>
      <c r="LH473" s="93">
        <v>0.03</v>
      </c>
      <c r="LI473" s="79"/>
      <c r="LJ473" s="74"/>
      <c r="LK473" s="74"/>
      <c r="LL473" s="74"/>
      <c r="LM473" s="100"/>
      <c r="LN473" s="95"/>
      <c r="LO473" s="79"/>
      <c r="LP473" s="79"/>
      <c r="LQ473" s="79"/>
      <c r="LR473" s="96"/>
      <c r="LS473" s="93"/>
      <c r="LT473" s="79"/>
      <c r="LU473" s="79">
        <v>7.0000000000000007E-2</v>
      </c>
      <c r="LV473" s="79"/>
      <c r="LW473" s="79"/>
      <c r="LX473" s="79"/>
      <c r="LY473" s="79"/>
      <c r="LZ473" s="79"/>
      <c r="MA473" s="97">
        <v>7.0000000000000007E-2</v>
      </c>
      <c r="MB473" s="95"/>
      <c r="MC473" s="79"/>
      <c r="MD473" s="79"/>
      <c r="ME473" s="79"/>
      <c r="MF473" s="79"/>
      <c r="MG473" s="79"/>
      <c r="MH473" s="79"/>
      <c r="MI473" s="79"/>
      <c r="MJ473" s="79"/>
      <c r="MK473" s="79"/>
      <c r="ML473" s="79"/>
      <c r="MM473" s="79"/>
      <c r="MN473" s="98"/>
      <c r="MO473" s="98"/>
      <c r="MP473" s="96"/>
      <c r="MQ473" s="93"/>
      <c r="MR473" s="79"/>
      <c r="MS473" s="79"/>
      <c r="MT473" s="79"/>
      <c r="MU473" s="79"/>
      <c r="MV473" s="98"/>
      <c r="MW473" s="79"/>
      <c r="MX473" s="79"/>
      <c r="MY473" s="79"/>
      <c r="MZ473" s="79"/>
      <c r="NA473" s="79"/>
      <c r="NB473" s="79"/>
      <c r="NC473" s="79"/>
      <c r="ND473" s="96"/>
      <c r="NE473" s="96"/>
      <c r="NF473" s="96"/>
      <c r="NG473" s="96"/>
      <c r="NH473" s="93"/>
      <c r="NI473" s="79"/>
      <c r="NJ473" s="79"/>
      <c r="NK473" s="79"/>
      <c r="NL473" s="79"/>
      <c r="NM473" s="79"/>
      <c r="NN473" s="94"/>
      <c r="NO473" s="93"/>
      <c r="NP473" s="80"/>
      <c r="NQ473" s="145" t="s">
        <v>2208</v>
      </c>
      <c r="NR473" s="180" t="s">
        <v>2216</v>
      </c>
      <c r="NS473" s="180"/>
      <c r="NT473" s="180"/>
      <c r="NU473" s="180" t="s">
        <v>2251</v>
      </c>
      <c r="NV473" s="181">
        <v>44678</v>
      </c>
      <c r="NW473" s="180" t="s">
        <v>2252</v>
      </c>
      <c r="NX473" s="133"/>
      <c r="NY473" s="129" t="s">
        <v>2254</v>
      </c>
      <c r="NZ473" s="133" t="s">
        <v>2263</v>
      </c>
      <c r="OA473" s="134" t="s">
        <v>2261</v>
      </c>
      <c r="OB473" s="134" t="s">
        <v>2262</v>
      </c>
      <c r="OC473" s="134" t="s">
        <v>2264</v>
      </c>
      <c r="OD473" s="110">
        <f t="shared" ref="OD473:OD475" si="1244">EH473</f>
        <v>72</v>
      </c>
      <c r="OE473" s="109">
        <v>4</v>
      </c>
      <c r="OF473" s="110">
        <f t="shared" ref="OF473:OF475" si="1245">IF(ISERROR(ROUND(MAX(EI473/1,EJ473/EE473,EK473/EF473,EL473/EG473,EM473/EH473),0)),"0",ROUND(MAX(EI473/1,EJ473/EE473,EK473/EF473,EL473/EG473,EM473/EH473),0))</f>
        <v>300</v>
      </c>
      <c r="OG473" s="109">
        <v>3</v>
      </c>
      <c r="OH473" s="111">
        <f>ROUND(AVERAGEIF($ES$9:$ES$497,$ES473,EV$9:EV$497),0)</f>
        <v>79</v>
      </c>
      <c r="OI473" s="112">
        <f>ROUND(AVERAGEIF($ES$9:$ES$497,$ES473,EW$9:EW$497),0)</f>
        <v>32</v>
      </c>
      <c r="OJ473" s="112">
        <f>ROUND(AVERAGEIF($ES$9:$ES$497,$ES473,EX$9:EX$497),0)</f>
        <v>45</v>
      </c>
      <c r="OK473" s="112">
        <f>ROUND(AVERAGEIF($ES$9:$ES$497,$ES473,EY$9:EY$497),0)</f>
        <v>53</v>
      </c>
      <c r="OL473" s="112">
        <f>ROUND(AVERAGEIF($ES$9:$ES$497,$ES473,EZ$9:EZ$497),0)</f>
        <v>20</v>
      </c>
      <c r="OM473" s="112">
        <f>ROUND(AVERAGEIF($ES$9:$ES$497,$ES473,FA$9:FA$497),0)</f>
        <v>18</v>
      </c>
      <c r="ON473" s="112">
        <f>ROUND(AVERAGEIF($ES$9:$ES$497,$ES473,FB$9:FB$497),0)</f>
        <v>23</v>
      </c>
      <c r="OO473" s="112">
        <f>ROUND(AVERAGEIF($ES$9:$ES$497,$ES473,FC$9:FC$497),0)</f>
        <v>23</v>
      </c>
      <c r="OP473" s="112">
        <f>ROUND(AVERAGEIF($ES$9:$ES$497,$ES473,FD$9:FD$497),0)</f>
        <v>64</v>
      </c>
      <c r="OQ473" s="113">
        <f>ROUND(AVERAGEIF($ES$9:$ES$497,$ES473,FE$9:FE$497),0)</f>
        <v>68</v>
      </c>
      <c r="OR473" s="114">
        <f>ROUND(EV473/MAX(EV$9:EV$497)*100,0)</f>
        <v>89</v>
      </c>
      <c r="OS473" s="115">
        <f>ROUND(EW473/MAX(EW$9:EW$497)*100,0)</f>
        <v>21</v>
      </c>
      <c r="OT473" s="115">
        <f>ROUND(EX473/MAX(EX$9:EX$497)*100,0)</f>
        <v>36</v>
      </c>
      <c r="OU473" s="115">
        <f>ROUND(EY473/MAX(EY$9:EY$497)*100,0)</f>
        <v>89</v>
      </c>
      <c r="OV473" s="115">
        <f>ROUND(EZ473/MAX(EZ$9:EZ$497)*100,0)</f>
        <v>19</v>
      </c>
      <c r="OW473" s="115">
        <f>ROUND(FA473/MAX(FA$9:FA$497)*100,0)</f>
        <v>21</v>
      </c>
      <c r="OX473" s="115">
        <f>ROUND(FB473/MAX(FB$9:FB$497)*100,0)</f>
        <v>12</v>
      </c>
      <c r="OY473" s="116">
        <f>ROUND(FC473/MAX(FC$9:FC$497)*100,0)</f>
        <v>17</v>
      </c>
      <c r="OZ473" s="115">
        <f>ROUND(FD473/MAX(FD$9:FD$497)*100,0)</f>
        <v>45</v>
      </c>
      <c r="PA473" s="117">
        <f>ROUND(FE473/MAX(FE$9:FE$497)*100,0)</f>
        <v>28</v>
      </c>
      <c r="PB473" s="118">
        <f t="shared" ref="PB473:PB475" si="1246">OT473*3 + (OR473+OS473+OX473)*2 + (OU473+OY473)</f>
        <v>458</v>
      </c>
      <c r="PC473" s="115">
        <f t="shared" ref="PC473:PC475" si="1247">OV473*3 + (OR473+OS473+OX473)*2 + (OU473+OY473)</f>
        <v>407</v>
      </c>
      <c r="PD473" s="115">
        <f t="shared" ref="PD473:PD475" si="1248">(OT473+OV473)*3 + (OR473+OS473+OX473)*2 + (OU473+OY473)</f>
        <v>515</v>
      </c>
      <c r="PE473" s="115">
        <f t="shared" ref="PE473:PE475" si="1249">(OT473+OY473)*3 + (OR473+OS473+OX473)*2 + (OU473)</f>
        <v>492</v>
      </c>
      <c r="PF473" s="115">
        <f t="shared" ref="PF473:PF475" si="1250">(OR473+OU473)*3 + (OS473+OW473)*2 + OX473</f>
        <v>630</v>
      </c>
      <c r="PG473" s="119">
        <f t="shared" ref="PG473:PG475" si="1251">OW473*3 + (OR473+OS473+OU473)*2 + OX473</f>
        <v>473</v>
      </c>
      <c r="PH473" s="118">
        <f>ROUND(PB473/MAX(PB$9:PB$497)*100,0)</f>
        <v>55</v>
      </c>
      <c r="PI473" s="115">
        <f>ROUND(PC473/MAX(PC$9:PC$497)*100,0)</f>
        <v>49</v>
      </c>
      <c r="PJ473" s="115">
        <f>ROUND(PD473/MAX(PD$9:PD$497)*100,0)</f>
        <v>55</v>
      </c>
      <c r="PK473" s="115">
        <f>ROUND(PE473/MAX(PE$9:PE$497)*100,0)</f>
        <v>49</v>
      </c>
      <c r="PL473" s="115">
        <f>ROUND(PF473/MAX(PF$9:PF$497)*100,0)</f>
        <v>89</v>
      </c>
      <c r="PM473" s="119">
        <f>ROUND(PG473/MAX(PG$9:PG$497)*100,0)</f>
        <v>69</v>
      </c>
      <c r="PN473" s="118">
        <f>RANK(PH473,PH$9:PH$497,0)</f>
        <v>144</v>
      </c>
      <c r="PO473" s="115">
        <f>RANK(PI473,PI$9:PI$497,0)</f>
        <v>141</v>
      </c>
      <c r="PP473" s="115">
        <f>RANK(PJ473,PJ$9:PJ$497,0)</f>
        <v>174</v>
      </c>
      <c r="PQ473" s="115">
        <f>RANK(PK473,PK$9:PK$497,0)</f>
        <v>174</v>
      </c>
      <c r="PR473" s="115">
        <f>RANK(PL473,PL$9:PL$497,0)</f>
        <v>13</v>
      </c>
      <c r="PS473" s="119">
        <f>RANK(PM473,PM$9:PM$497,0)</f>
        <v>48</v>
      </c>
      <c r="PT473" s="120">
        <f>ROUND(FZ473/MAX(FZ$9:FZ$497)*100,0)</f>
        <v>71</v>
      </c>
      <c r="PU473" s="115">
        <f>ROUND(GA473/MAX(GA$9:GA$497)*100,0)</f>
        <v>12</v>
      </c>
      <c r="PV473" s="115">
        <f>ROUND(GB473/MAX(GB$9:GB$497)*100,0)</f>
        <v>26</v>
      </c>
      <c r="PW473" s="115">
        <f>ROUND(GC473/MAX(GC$9:GC$497)*100,0)</f>
        <v>87</v>
      </c>
      <c r="PX473" s="115">
        <f>ROUND(GD473/MAX(GD$9:GD$497)*100,0)</f>
        <v>11</v>
      </c>
      <c r="PY473" s="115">
        <f>ROUND(GE473/MAX(GE$9:GE$497)*100,0)</f>
        <v>12</v>
      </c>
      <c r="PZ473" s="115">
        <f>ROUND(GF473/MAX(GF$9:GF$497)*100,0)</f>
        <v>6</v>
      </c>
      <c r="QA473" s="116">
        <f>ROUND(GG473/MAX(GG$9:GG$497)*100,0)</f>
        <v>11</v>
      </c>
      <c r="QB473" s="115">
        <f>ROUND(GH473/MAX(GH$9:GH$497)*100,0)</f>
        <v>24</v>
      </c>
      <c r="QC473" s="121">
        <f>ROUND(GI473/MAX(GI$9:GI$497)*100,0)</f>
        <v>18</v>
      </c>
      <c r="QD473" s="120">
        <f>ROUND(AVERAGEIF($ES$9:$ES$497,$ES473,PT$9:PT$497),0)</f>
        <v>62</v>
      </c>
      <c r="QE473" s="120">
        <f>ROUND(AVERAGEIF($ES$9:$ES$497,$ES473,PU$9:PU$497),0)</f>
        <v>26</v>
      </c>
      <c r="QF473" s="120">
        <f>ROUND(AVERAGEIF($ES$9:$ES$497,$ES473,PV$9:PV$497),0)</f>
        <v>48</v>
      </c>
      <c r="QG473" s="120">
        <f>ROUND(AVERAGEIF($ES$9:$ES$497,$ES473,PW$9:PW$497),0)</f>
        <v>58</v>
      </c>
      <c r="QH473" s="120">
        <f>ROUND(AVERAGEIF($ES$9:$ES$497,$ES473,PX$9:PX$497),0)</f>
        <v>15</v>
      </c>
      <c r="QI473" s="120">
        <f>ROUND(AVERAGEIF($ES$9:$ES$497,$ES473,PY$9:PY$497),0)</f>
        <v>14</v>
      </c>
      <c r="QJ473" s="120">
        <f>ROUND(AVERAGEIF($ES$9:$ES$497,$ES473,PZ$9:PZ$497),0)</f>
        <v>14</v>
      </c>
      <c r="QK473" s="120">
        <f>ROUND(AVERAGEIF($ES$9:$ES$497,$ES473,QA$9:QA$497),0)</f>
        <v>15</v>
      </c>
      <c r="QL473" s="120">
        <f>ROUND(AVERAGEIF($ES$9:$ES$497,$ES473,QB$9:QB$497),0)</f>
        <v>41</v>
      </c>
      <c r="QM473" s="120">
        <f>ROUND(AVERAGEIF($ES$9:$ES$497,$ES473,QC$9:QC$497),0)</f>
        <v>30</v>
      </c>
      <c r="QN473" s="114">
        <f t="shared" ref="QN473:QN475" si="1252">PV473*4 + (PT473+PU473+PZ473)*2 + (PW473+QA473)</f>
        <v>380</v>
      </c>
      <c r="QO473" s="115">
        <f t="shared" ref="QO473:QO475" si="1253">PX473*4 + (PT473+PU473+PZ473)*2 + (PW473+QA473)</f>
        <v>320</v>
      </c>
      <c r="QP473" s="115">
        <f t="shared" ref="QP473:QP475" si="1254">(PV473+PX473)*4 + (PT473+PU473+PZ473)*2 + (PW473+QA473)</f>
        <v>424</v>
      </c>
      <c r="QQ473" s="115">
        <f t="shared" ref="QQ473:QQ475" si="1255">(PV473+QA473)*4 + (PT473+PU473+PZ473)*2 + (PW473)</f>
        <v>413</v>
      </c>
      <c r="QR473" s="115">
        <f t="shared" ref="QR473:QR475" si="1256">(PT473+PW473)*4 + (PU473+PY473)*2 + PZ473</f>
        <v>686</v>
      </c>
      <c r="QS473" s="119">
        <f t="shared" ref="QS473:QS475" si="1257">PY473*4 + (PT473+PU473+PW473)*2 + PZ473</f>
        <v>394</v>
      </c>
      <c r="QT473" s="114">
        <f>ROUND((QN473-MIN(QN$9:QN$497))/(MAX(QN$9:QN$497)-MIN(QN$9:QN$497))*100,0)</f>
        <v>24</v>
      </c>
      <c r="QU473" s="115">
        <f>ROUND((QO473-MIN(QO$9:QO$497))/(MAX(QO$9:QO$497)-MIN(QO$9:QO$497))*100,0)</f>
        <v>16</v>
      </c>
      <c r="QV473" s="115">
        <f>ROUND((QP473-MIN(QP$9:QP$497))/(MAX(QP$9:QP$497)-MIN(QP$9:QP$497))*100,0)</f>
        <v>10</v>
      </c>
      <c r="QW473" s="115">
        <f>ROUND((QQ473-MIN(QQ$9:QQ$497))/(MAX(QQ$9:QQ$497)-MIN(QQ$9:QQ$497))*100,0)</f>
        <v>16</v>
      </c>
      <c r="QX473" s="115">
        <f>ROUND((QR473-MIN(QR$9:QR$497))/(MAX(QR$9:QR$497)-MIN(QR$9:QR$497))*100,0)</f>
        <v>77</v>
      </c>
      <c r="QY473" s="115">
        <f>ROUND((QS473-MIN(QS$9:QS$497))/(MAX(QS$9:QS$497)-MIN(QS$9:QS$497))*100,0)</f>
        <v>44</v>
      </c>
      <c r="QZ473" s="114">
        <f>RANK(QN473,QN$9:QN$497,0)</f>
        <v>377</v>
      </c>
      <c r="RA473" s="115">
        <f>RANK(QO473,QO$9:QO$497,0)</f>
        <v>338</v>
      </c>
      <c r="RB473" s="115">
        <f>RANK(QP473,QP$9:QP$497,0)</f>
        <v>413</v>
      </c>
      <c r="RC473" s="115">
        <f>RANK(QQ473,QQ$9:QQ$497,0)</f>
        <v>406</v>
      </c>
      <c r="RD473" s="115">
        <f>RANK(QR473,QR$9:QR$497,0)</f>
        <v>39</v>
      </c>
      <c r="RE473" s="115">
        <f>RANK(QS473,QS$9:QS$497,0)</f>
        <v>161</v>
      </c>
      <c r="RF473" s="122"/>
      <c r="RG473" s="115">
        <f>($RH$3*(IH473+IJ473)*100*100/MAX(EX$9:EX$497)*$RO$3) +($RH$3*(II473+IJ473)*100*100/MAX(EX$9:EX$497)*$RO$4) + ($RH$3*IK473*100*100/MAX(EX$9:EX$497)*0.098)</f>
        <v>0</v>
      </c>
      <c r="RH473" s="115">
        <f>($RH$4*IL473*100*100/MAX(EZ$9:EZ$497))*$RQ$3</f>
        <v>0</v>
      </c>
      <c r="RI473" s="115">
        <f>($RH$3*IM473*100*100/MAX(EY$9:EY$497))*$RQ$4</f>
        <v>0</v>
      </c>
      <c r="RJ473" s="115">
        <f>($RH$3*IN473*100*100/MAX(EX$9:EX$497))</f>
        <v>0</v>
      </c>
      <c r="RK473" s="115">
        <f>($RH$4*IO473*100*100/MAX(EZ$9:EZ$497))*$RQ$3</f>
        <v>0</v>
      </c>
      <c r="RL473" s="115">
        <f>(($RL$4*IP473*100*((100/MAX(EX$9:EX$497)+100/MAX(EZ$9:EZ$497))/2))+($RL$4*IQ473*100*((100/MAX(EX$9:EX$497)+100/MAX(EZ$9:EZ$497))/2))+($RL$4*IR473*100*((100/MAX(EX$9:EX$497)+100/MAX(EZ$9:EZ$497))/2))+($RL$4*IS473*100*((100/MAX(EX$9:EX$497)+100/MAX(EZ$9:EZ$497))/2))+($RL$4*IT473*100*((100/MAX(EX$9:EX$497)+100/MAX(EZ$9:EZ$497))/2))+($RL$4*IU473*100*((100/MAX(EX$9:EX$497)+100/MAX(EZ$9:EZ$497))/2))+($RL$4*IV473*100*((100/MAX(EX$9:EX$497)+100/MAX(EZ$9:EZ$497))/2))+($RL$4*IW473*100*((100/MAX(EX$9:EX$497)+100/MAX(EZ$9:EZ$497))/2)))*$RS$3</f>
        <v>0</v>
      </c>
      <c r="RM473" s="115">
        <f>(($RH$3*IX473*100*100/MAX(EX$9:EX$497))+($RH$3*IY473*100*100/MAX(EX$9:EX$497))+($RH$3*IZ473*100*100/MAX(EX$9:EX$497))+($RH$3*JA473*100*100/MAX(EX$9:EX$497))+($RH$3*JB473*100*100/MAX(EX$9:EX$497))+($RH$3*JC473*100*100/MAX(EX$9:EX$497))+($RH$3*JD473*100*100/MAX(EX$9:EX$497))+($RH$3*JE473*100*100/MAX(EX$9:EX$497)))*$RS$4</f>
        <v>0</v>
      </c>
      <c r="RN473" s="115">
        <f>(($RH$4*JF473*100*100/MAX(EZ$9:EZ$497)) + ($RH$4*JG473*100*100/MAX(EZ$9:EZ$497)) + ($RH$4*JH473*100*100/MAX(EZ$9:EZ$497)) + ($RH$4*JI473*100*100/MAX(EZ$9:EZ$497)) + ($RH$4*JJ473*100*100/MAX(EZ$9:EZ$497)) + ($RH$4*JK473*100*100/MAX(EZ$9:EZ$497)) + ($RH$4*JL473*100*100/MAX(EZ$9:EZ$497)) + ($RH$4*JM473*100*100/MAX(EZ$9:EZ$497)))*$RU$3</f>
        <v>0</v>
      </c>
      <c r="RO473" s="115">
        <f>(($RL$4*JN473*100*((100/MAX(EX$9:EX$497)+100/MAX(EZ$9:EZ$497))/2))+($RL$4*JO473*100*((100/MAX(EX$9:EX$497)+100/MAX(EZ$9:EZ$497))/2))+($RL$4*JP473*100*((100/MAX(EX$9:EX$497)+100/MAX(EZ$9:EZ$497))/2))+($RL$4*JQ473*100*((100/MAX(EX$9:EX$497)+100/MAX(EZ$9:EZ$497))/2))+($RL$4*JR473*100*((100/MAX(EX$9:EX$497)+100/MAX(EZ$9:EZ$497))/2))+($RL$4*JS473*100*((100/MAX(EX$9:EX$497)+100/MAX(EZ$9:EZ$497))/2))+($RL$4*JT473*100*((100/MAX(EX$9:EX$497)+100/MAX(EZ$9:EZ$497))/2))+($RL$4*JU473*100*((100/MAX(EX$9:EX$497)+100/MAX(EZ$9:EZ$497))/2))+($RL$4*JV473*100*((100/MAX(EX$9:EX$497)+100/MAX(EZ$9:EZ$497))/2))+($RL$4*JW473*100*((100/MAX(EX$9:EX$497)+100/MAX(EZ$9:EZ$497))/2))+($RL$4*JX473*100*((100/MAX(EX$9:EX$497)+100/MAX(EZ$9:EZ$497))/2))+($RL$4*JY473*100*((100/MAX(EX$9:EX$497)+100/MAX(EZ$9:EZ$497))/2))+($RL$4*JZ473*100*((100/MAX(EX$9:EX$497)+100/MAX(EZ$9:EZ$497))/2)))*$RW$3/2</f>
        <v>0</v>
      </c>
      <c r="RP473" s="119">
        <f>($RJ$3*KA473*100*100/MAX(FA$9:FA$497)) + ($RJ$3*KB473*100*100/MAX(FA$9:FA$497)/2) + ($RJ$3*KC473*100*100/MAX(FA$9:FA$497)/2) + ($RJ$3*KD473*100*100/MAX(FA$9:FA$497)/4) + ($RJ$3*KE473*100*100/MAX(FA$9:FA$497)/4)</f>
        <v>0</v>
      </c>
      <c r="RQ473" s="118">
        <f>($RL$4*KF473*100*((100/MAX(EX$9:EX$497)+100/MAX(EZ$9:EZ$497)))) * ($RO$3/2) + (($RL$4*KG473*100*((100/MAX(EX$9:EX$497)+100/MAX(EZ$9:EZ$497))))+($RL$4*KH473*100*((100/MAX(EX$9:EX$497)+100/MAX(EZ$9:EZ$497))))+($RL$4*KI473*100*((100/MAX(EX$9:EX$497)+100/MAX(EZ$9:EZ$497))))+($RL$4*KJ473*100*((100/MAX(EX$9:EX$497)+100/MAX(EZ$9:EZ$497))))+($RL$4*KK473*100*((100/MAX(EX$9:EX$497)+100/MAX(EZ$9:EZ$497))))+($RL$4*KL473*100*((100/MAX(EX$9:EX$497)+100/MAX(EZ$9:EZ$497))))+($RL$4*KM473*100*((100/MAX(EX$9:EX$497)+100/MAX(EZ$9:EZ$497))))+($RL$4*KN473*100*((100/MAX(EX$9:EX$497)+100/MAX(EZ$9:EZ$497))))+($RL$4*KO473*100*((100/MAX(EX$9:EX$497)+100/MAX(EZ$9:EZ$497))))+($RL$4*KP473*100*((100/MAX(EX$9:EX$497)+100/MAX(EZ$9:EZ$497))))+($RL$4*KQ473*100*((100/MAX(EX$9:EX$497)+100/MAX(EZ$9:EZ$497))))+($RL$4*KR473*100*((100/MAX(EX$9:EX$497)+100/MAX(EZ$9:EZ$497))))+($RL$4*KS473*100*((100/MAX(EX$9:EX$497)+100/MAX(EZ$9:EZ$497))))+($RL$4*KV473*100*((100/MAX(EX$9:EX$497)+100/MAX(EZ$9:EZ$497))))) * (($RO$3+$RO$4)/6)</f>
        <v>0</v>
      </c>
      <c r="RR473" s="115">
        <f>(($RL$4*KW473*100*((100/MAX(EX$9:EX$497)+100/MAX(EZ$9:EZ$497))))) * ($RO$3/2) + (($RL$4*KX473*100*((100/MAX(EX$9:EX$497)+100/MAX(EZ$9:EZ$497))))+($RL$4*KY473*100*((100/MAX(EX$9:EX$497)+100/MAX(EZ$9:EZ$497))))+($RL$4*KZ473*100*((100/MAX(EX$9:EX$497)+100/MAX(EZ$9:EZ$497))))+($RL$4*LA473*100*((100/MAX(EX$9:EX$497)+100/MAX(EZ$9:EZ$497))))+($RL$4*LB473*100*((100/MAX(EX$9:EX$497)+100/MAX(EZ$9:EZ$497))))+($RL$4*LC473*100*((100/MAX(EX$9:EX$497)+100/MAX(EZ$9:EZ$497))))) * (($RO$3+$RO$4)/6)</f>
        <v>0</v>
      </c>
      <c r="RS473" s="119">
        <f>(($RL$4*LD473*100*((100/MAX(EX$9:EX$497)+100/MAX(EZ$9:EZ$497))))+($RL$4*LE473*100*((100/MAX(EX$9:EX$497)+100/MAX(EZ$9:EZ$497))))) * (($RO$3+$RO$4)/6)</f>
        <v>0</v>
      </c>
      <c r="RT473" s="118">
        <f>($RJ$4*LH473*100*(100/MAX(EV$9:EV$497)))+($RJ$4*LI473*100*(100/MAX(EV$9:EV$497)))</f>
        <v>5.0561797752808992</v>
      </c>
      <c r="RU473" s="119">
        <f>($RJ$4*LJ473*(100/MAX(EV$9:EV$497)))/2 + ($RL$3*LK473*(100/MAX(EW$9:EW$497))) + ($RJ$4*LL473*(100/MAX(EV$9:EV$497)))/4 + ($RL$3*LM473*(100/MAX(EW$9:EW$497)))</f>
        <v>0</v>
      </c>
      <c r="RV473" s="118">
        <f>($RJ$4*LN473*100*100/MAX(EV$9:EV$497)/2)+($RJ$4*LO473*100*100/MAX(EV$9:EV$497)/2)+($RJ$4*LP473*100*100/MAX(EV$9:EV$497))+($RJ$4*LQ473*100*100/MAX(EV$9:EV$497))+($RJ$4*LR473*100*100/MAX(EV$9:EV$497))</f>
        <v>0</v>
      </c>
      <c r="RW473" s="115">
        <f>($RJ$4*LS473*100*100/MAX(EV$9:EV$497)) + (($RJ$4*LT473*100*100/MAX(EV$9:EV$497))+($RJ$4*LU473*100*100/MAX(EV$9:EV$497))+($RJ$4*LV473*100*100/MAX(EV$9:EV$497))+($RJ$4*LW473*100*100/MAX(EV$9:EV$497))+($RJ$4*LX473*100*100/MAX(EV$9:EV$497))+($RJ$4*LY473*100*100/MAX(EV$9:EV$497))+($RJ$4*LZ473*100*100/MAX(EV$9:EV$497))+($RJ$4*MA473*100*100/MAX(EV$9:EV$497)))/2</f>
        <v>11.797752808988767</v>
      </c>
      <c r="RX473" s="119">
        <f>($RJ$4*MB473*100*100/MAX(EV$9:EV$497))+($RJ$4*MC473*100*100/MAX(EV$9:EV$497))+($RJ$4*MD473*100*100/MAX(EV$9:EV$497))+($RJ$4*ME473*100*100/MAX(EV$9:EV$497))+($RJ$4*MF473*100*100/MAX(EV$9:EV$497))+($RJ$4*MG473*100*100/MAX(EV$9:EV$497))+($RJ$4*MH473*100*100/MAX(EV$9:EV$497))+($RJ$4*MI473*100*100/MAX(EV$9:EV$497))+($RJ$4*MJ473*100*100/MAX(EV$9:EV$497))+($RJ$4*MK473*100*100/MAX(EV$9:EV$497))+($RJ$4*ML473*100*100/MAX(EV$9:EV$497))+($RJ$4*MM473*100*100/MAX(EV$9:EV$497))+($RJ$4*MN473*100*100/MAX(EV$9:EV$497))</f>
        <v>0</v>
      </c>
      <c r="RY473" s="118">
        <f>($RJ$4*MQ473*100*100/MAX(EV$9:EV$497))/2 + (($RJ$4*MR473*100*100/MAX(EV$9:EV$497))+($RJ$4*MS473*100*100/MAX(EV$9:EV$497))+($RJ$4*MT473*100*100/MAX(EV$9:EV$497))+($RJ$4*MU473*100*100/MAX(EV$9:EV$497))+($RJ$4*MV473*100*100/MAX(EV$9:EV$497))+($RJ$4*MW473*100*100/MAX(EV$9:EV$497))+($RJ$4*MX473*100*100/MAX(EV$9:EV$497))+($RJ$4*MY473*100*100/MAX(EV$9:EV$497))+($RJ$4*MZ473*100*100/MAX(EV$9:EV$497))+($RJ$4*NA473*100*100/MAX(EV$9:EV$497))+($RJ$4*NB473*100*100/MAX(EV$9:EV$497))+($RJ$4*NC473*100*100/MAX(EV$9:EV$497))+($RJ$4*ND473*100*100/MAX(EV$9:EV$497))+($RJ$4*NG473*100*100/MAX(EV$9:EV$497)))/4</f>
        <v>0</v>
      </c>
      <c r="RZ473" s="115">
        <f>($RJ$4*NH473*100*100/MAX(EV$9:EV$497))/2 + (($RJ$4*NI473*100*100/MAX(EV$9:EV$497))+($RJ$4*NJ473*100*100/MAX(EV$9:EV$497))+($RJ$4*NK473*100*100/MAX(EV$9:EV$497))+($RJ$4*NL473*100*100/MAX(EV$9:EV$497))+($RJ$4*NM473*100*100/MAX(EV$9:EV$497))+($RJ$4*NN473*100*100/MAX(EV$9:EV$497)))/4</f>
        <v>0</v>
      </c>
      <c r="SA473" s="117">
        <f>(($RJ$4*NO473*100*100/MAX(EV$9:EV$497))+($RJ$4*NP473*100*100/MAX(EV$9:EV$497)))/4</f>
        <v>0</v>
      </c>
      <c r="SB473" s="118">
        <f t="shared" ref="SB473:SB475" si="1258">SUM(RG473:SA473)</f>
        <v>16.853932584269664</v>
      </c>
      <c r="SC473" s="115">
        <f t="shared" ref="SC473:SC475" si="1259">RG473 + RJ473 + RL473 + RM473 + RO473 + SUM(RQ473:RS473)/2 +  SUM(RT473:SA473)/5</f>
        <v>3.3707865168539328</v>
      </c>
      <c r="SD473" s="115">
        <f t="shared" ref="SD473:SD475" si="1260">(RH473+RK473+RL473/$RS$3*$RU$3+RN473)*$RY$3+RO473+SUM(RQ473:RS473)/5 + SUM(RT473:SA473)/4</f>
        <v>4.213483146067416</v>
      </c>
      <c r="SE473" s="115">
        <f t="shared" ref="SE473:SE475" si="1261">RG473+RJ473+RL473/$RS$3+RM473/$RS$4+RO473 + SUM(RQ473:RS473)/2 +  SUM(RT473:SA473)/5</f>
        <v>3.3707865168539328</v>
      </c>
      <c r="SF473" s="115">
        <f t="shared" ref="SF473:SF475" si="1262">RI473*$RY$4+RL473+RO473 + SUM(RQ473:RS473)/5 +  SUM(RT473:SA473)/4</f>
        <v>4.213483146067416</v>
      </c>
      <c r="SG473" s="115">
        <f t="shared" ref="SG473:SG475" si="1263">RP473*2 + SUM(RT473:SA473)</f>
        <v>16.853932584269664</v>
      </c>
      <c r="SH473" s="115">
        <f>ROUND(SB473/MAX(SB$9:SB$497)*100,0)</f>
        <v>21</v>
      </c>
      <c r="SI473" s="115">
        <f>ROUND(SC473/MAX(SC$9:SC$497)*100,0)</f>
        <v>5</v>
      </c>
      <c r="SJ473" s="115">
        <f>ROUND(SD473/MAX(SD$9:SD$497)*100,0)</f>
        <v>7</v>
      </c>
      <c r="SK473" s="115">
        <f>ROUND(SE473/MAX(SE$9:SE$497)*100,0)</f>
        <v>3</v>
      </c>
      <c r="SL473" s="115">
        <f>ROUND(SF473/MAX(SF$9:SF$497)*100,0)</f>
        <v>10</v>
      </c>
      <c r="SM473" s="121">
        <f>ROUND(SG473/MAX(SG$9:SG$497)*100,0)</f>
        <v>16</v>
      </c>
      <c r="SN473" s="115">
        <f>ROUND(AVERAGEIF($ES$9:$ES$497,$ES473,SH$9:SH$497),0)</f>
        <v>26</v>
      </c>
      <c r="SO473" s="115">
        <f>ROUND(AVERAGEIF($ES$9:$ES$497,$ES473,SI$9:SI$497),0)</f>
        <v>23</v>
      </c>
      <c r="SP473" s="115">
        <f>ROUND(AVERAGEIF($ES$9:$ES$497,$ES473,SJ$9:SJ$497),0)</f>
        <v>4</v>
      </c>
      <c r="SQ473" s="115">
        <f>ROUND(AVERAGEIF($ES$9:$ES$497,$ES473,SK$9:SK$497),0)</f>
        <v>20</v>
      </c>
      <c r="SR473" s="115">
        <f>ROUND(AVERAGEIF($ES$9:$ES$497,$ES473,SL$9:SL$497),0)</f>
        <v>7</v>
      </c>
      <c r="SS473" s="121">
        <f>ROUND(AVERAGEIF($ES$9:$ES$497,$ES473,SM$9:SM$497),0)</f>
        <v>6</v>
      </c>
      <c r="ST473" s="114">
        <f>RANK(SB473,SB$9:SB$497,0)</f>
        <v>190</v>
      </c>
      <c r="SU473" s="115">
        <f>RANK(SC473,SC$9:SC$497,0)</f>
        <v>185</v>
      </c>
      <c r="SV473" s="115">
        <f>RANK(SD473,SD$9:SD$497,0)</f>
        <v>116</v>
      </c>
      <c r="SW473" s="115">
        <f>RANK(SE473,SE$9:SE$497,0)</f>
        <v>185</v>
      </c>
      <c r="SX473" s="115">
        <f>RANK(SF473,SF$9:SF$497,0)</f>
        <v>65</v>
      </c>
      <c r="SY473" s="115">
        <f>RANK(SG473,SG$9:SG$497,0)</f>
        <v>50</v>
      </c>
      <c r="SZ473" s="115">
        <f>COUNTIFS(SB$9:SB$497,"&gt;"&amp;SB473,$ES$9:$ES$497,$ES473)+1</f>
        <v>47</v>
      </c>
      <c r="TA473" s="115">
        <f>COUNTIFS(SC$9:SC$497,"&gt;"&amp;SC473,$ES$9:$ES$497,$ES473)+1</f>
        <v>54</v>
      </c>
      <c r="TB473" s="115">
        <f>COUNTIFS(SD$9:SD$497,"&gt;"&amp;SD473,$ES$9:$ES$497,$ES473)+1</f>
        <v>16</v>
      </c>
      <c r="TC473" s="115">
        <f>COUNTIFS(SE$9:SE$497,"&gt;"&amp;SE473,$ES$9:$ES$497,$ES473)+1</f>
        <v>54</v>
      </c>
      <c r="TD473" s="115">
        <f>COUNTIFS(SF$9:SF$497,"&gt;"&amp;SF473,$ES$9:$ES$497,$ES473)+1</f>
        <v>16</v>
      </c>
      <c r="TE473" s="117">
        <f>COUNTIFS(SG$9:SG$497,"&gt;"&amp;SG473,$ES$9:$ES$497,$ES473)+1</f>
        <v>7</v>
      </c>
      <c r="TF473" s="118">
        <f t="shared" ref="TF473:TF475" si="1264">MAX(PH473:PM473)+SH473</f>
        <v>110</v>
      </c>
      <c r="TG473" s="115">
        <f t="shared" ref="TG473:TG476" si="1265">PH473+SI473</f>
        <v>60</v>
      </c>
      <c r="TH473" s="115">
        <f t="shared" ref="TH473:TH476" si="1266">PI473+SJ473</f>
        <v>56</v>
      </c>
      <c r="TI473" s="115">
        <f t="shared" ref="TI473:TI476" si="1267">PJ473+SK473</f>
        <v>58</v>
      </c>
      <c r="TJ473" s="115">
        <f t="shared" ref="TJ473:TJ476" si="1268">PK473+SL473</f>
        <v>59</v>
      </c>
      <c r="TK473" s="115">
        <f t="shared" ref="TK473:TK476" si="1269">PL473+SM473</f>
        <v>105</v>
      </c>
      <c r="TL473" s="117">
        <f t="shared" ref="TL473:TL475" si="1270">PM473+SM473</f>
        <v>85</v>
      </c>
      <c r="TM473" s="118">
        <f>ROUND(TF473/MAX(TF$9:TF$497)*100,0)</f>
        <v>61</v>
      </c>
      <c r="TN473" s="115">
        <f>ROUND(TG473/MAX(TG$9:TG$497)*100,0)</f>
        <v>33</v>
      </c>
      <c r="TO473" s="115">
        <f>ROUND(TH473/MAX(TH$9:TH$497)*100,0)</f>
        <v>31</v>
      </c>
      <c r="TP473" s="115">
        <f>ROUND(TI473/MAX(TI$9:TI$497)*100,0)</f>
        <v>32</v>
      </c>
      <c r="TQ473" s="115">
        <f>ROUND(TJ473/MAX(TJ$9:TJ$497)*100,0)</f>
        <v>30</v>
      </c>
      <c r="TR473" s="115">
        <f>ROUND(TK473/MAX(TK$9:TK$497)*100,0)</f>
        <v>54</v>
      </c>
      <c r="TS473" s="119">
        <f>ROUND(TL473/MAX(TL$9:TL$497)*100,0)</f>
        <v>43</v>
      </c>
      <c r="TT473" s="120">
        <f>RANK(TM473,TM$9:TM$497,0)</f>
        <v>93</v>
      </c>
      <c r="TU473" s="115">
        <f>RANK(TN473,TN$9:TN$497,0)</f>
        <v>187</v>
      </c>
      <c r="TV473" s="115">
        <f>RANK(TO473,TO$9:TO$497,0)</f>
        <v>132</v>
      </c>
      <c r="TW473" s="115">
        <f>RANK(TP473,TP$9:TP$497,0)</f>
        <v>207</v>
      </c>
      <c r="TX473" s="115">
        <f>RANK(TQ473,TQ$9:TQ$497,0)</f>
        <v>149</v>
      </c>
      <c r="TY473" s="115">
        <f>RANK(TR473,TR$9:TR$497,0)</f>
        <v>36</v>
      </c>
      <c r="TZ473" s="121">
        <f>RANK(TS473,TS$9:TS$497,0)</f>
        <v>50</v>
      </c>
      <c r="UA473" s="132"/>
      <c r="UB473" s="7" t="s">
        <v>1</v>
      </c>
    </row>
    <row r="474" spans="1:548" x14ac:dyDescent="0.15">
      <c r="A474" s="183">
        <v>466</v>
      </c>
      <c r="B474" s="203" t="s">
        <v>2217</v>
      </c>
      <c r="C474" s="63"/>
      <c r="D474" s="63"/>
      <c r="E474" s="64" t="s">
        <v>518</v>
      </c>
      <c r="F474" s="65">
        <v>122</v>
      </c>
      <c r="G474" s="65" t="s">
        <v>558</v>
      </c>
      <c r="H474" s="65" t="s">
        <v>699</v>
      </c>
      <c r="I474" s="66" t="s">
        <v>521</v>
      </c>
      <c r="J474" s="67" t="s">
        <v>521</v>
      </c>
      <c r="K474" s="67" t="s">
        <v>521</v>
      </c>
      <c r="L474" s="67" t="s">
        <v>521</v>
      </c>
      <c r="M474" s="67" t="s">
        <v>521</v>
      </c>
      <c r="N474" s="67" t="s">
        <v>521</v>
      </c>
      <c r="O474" s="67" t="s">
        <v>521</v>
      </c>
      <c r="P474" s="67" t="s">
        <v>521</v>
      </c>
      <c r="Q474" s="67" t="s">
        <v>521</v>
      </c>
      <c r="R474" s="68" t="s">
        <v>521</v>
      </c>
      <c r="S474" s="69" t="s">
        <v>521</v>
      </c>
      <c r="T474" s="67" t="s">
        <v>521</v>
      </c>
      <c r="U474" s="67" t="s">
        <v>521</v>
      </c>
      <c r="V474" s="67" t="s">
        <v>521</v>
      </c>
      <c r="W474" s="67" t="s">
        <v>521</v>
      </c>
      <c r="X474" s="67" t="s">
        <v>521</v>
      </c>
      <c r="Y474" s="67" t="s">
        <v>521</v>
      </c>
      <c r="Z474" s="67" t="s">
        <v>521</v>
      </c>
      <c r="AA474" s="67" t="s">
        <v>521</v>
      </c>
      <c r="AB474" s="68" t="s">
        <v>521</v>
      </c>
      <c r="AC474" s="69" t="s">
        <v>521</v>
      </c>
      <c r="AD474" s="67" t="s">
        <v>521</v>
      </c>
      <c r="AE474" s="67" t="s">
        <v>521</v>
      </c>
      <c r="AF474" s="67" t="s">
        <v>521</v>
      </c>
      <c r="AG474" s="67" t="s">
        <v>521</v>
      </c>
      <c r="AH474" s="67" t="s">
        <v>521</v>
      </c>
      <c r="AI474" s="67" t="s">
        <v>521</v>
      </c>
      <c r="AJ474" s="67" t="s">
        <v>521</v>
      </c>
      <c r="AK474" s="67" t="s">
        <v>521</v>
      </c>
      <c r="AL474" s="68" t="s">
        <v>521</v>
      </c>
      <c r="AM474" s="69" t="s">
        <v>521</v>
      </c>
      <c r="AN474" s="67" t="s">
        <v>521</v>
      </c>
      <c r="AO474" s="67" t="s">
        <v>521</v>
      </c>
      <c r="AP474" s="67" t="s">
        <v>521</v>
      </c>
      <c r="AQ474" s="67" t="s">
        <v>521</v>
      </c>
      <c r="AR474" s="67" t="s">
        <v>521</v>
      </c>
      <c r="AS474" s="67" t="s">
        <v>521</v>
      </c>
      <c r="AT474" s="67" t="s">
        <v>521</v>
      </c>
      <c r="AU474" s="67" t="s">
        <v>521</v>
      </c>
      <c r="AV474" s="68" t="s">
        <v>521</v>
      </c>
      <c r="AW474" s="69" t="s">
        <v>521</v>
      </c>
      <c r="AX474" s="67" t="s">
        <v>521</v>
      </c>
      <c r="AY474" s="67" t="s">
        <v>521</v>
      </c>
      <c r="AZ474" s="67" t="s">
        <v>521</v>
      </c>
      <c r="BA474" s="67" t="s">
        <v>521</v>
      </c>
      <c r="BB474" s="67" t="s">
        <v>521</v>
      </c>
      <c r="BC474" s="67" t="s">
        <v>521</v>
      </c>
      <c r="BD474" s="67" t="s">
        <v>521</v>
      </c>
      <c r="BE474" s="67" t="s">
        <v>521</v>
      </c>
      <c r="BF474" s="68" t="s">
        <v>521</v>
      </c>
      <c r="BG474" s="69" t="s">
        <v>521</v>
      </c>
      <c r="BH474" s="67" t="s">
        <v>521</v>
      </c>
      <c r="BI474" s="67" t="s">
        <v>521</v>
      </c>
      <c r="BJ474" s="67" t="s">
        <v>521</v>
      </c>
      <c r="BK474" s="67" t="s">
        <v>521</v>
      </c>
      <c r="BL474" s="67" t="s">
        <v>521</v>
      </c>
      <c r="BM474" s="67" t="s">
        <v>521</v>
      </c>
      <c r="BN474" s="67" t="s">
        <v>521</v>
      </c>
      <c r="BO474" s="67" t="s">
        <v>521</v>
      </c>
      <c r="BP474" s="68" t="s">
        <v>521</v>
      </c>
      <c r="BQ474" s="70" t="s">
        <v>521</v>
      </c>
      <c r="BR474" s="67" t="s">
        <v>521</v>
      </c>
      <c r="BS474" s="67" t="s">
        <v>521</v>
      </c>
      <c r="BT474" s="67" t="s">
        <v>521</v>
      </c>
      <c r="BU474" s="67" t="s">
        <v>521</v>
      </c>
      <c r="BV474" s="67" t="s">
        <v>521</v>
      </c>
      <c r="BW474" s="67" t="s">
        <v>521</v>
      </c>
      <c r="BX474" s="67" t="s">
        <v>521</v>
      </c>
      <c r="BY474" s="67" t="s">
        <v>521</v>
      </c>
      <c r="BZ474" s="68" t="s">
        <v>521</v>
      </c>
      <c r="CA474" s="69" t="s">
        <v>521</v>
      </c>
      <c r="CB474" s="67" t="s">
        <v>521</v>
      </c>
      <c r="CC474" s="67" t="s">
        <v>521</v>
      </c>
      <c r="CD474" s="67" t="s">
        <v>521</v>
      </c>
      <c r="CE474" s="67" t="s">
        <v>521</v>
      </c>
      <c r="CF474" s="67" t="s">
        <v>521</v>
      </c>
      <c r="CG474" s="67" t="s">
        <v>521</v>
      </c>
      <c r="CH474" s="67" t="s">
        <v>521</v>
      </c>
      <c r="CI474" s="67" t="s">
        <v>521</v>
      </c>
      <c r="CJ474" s="68" t="s">
        <v>521</v>
      </c>
      <c r="CK474" s="69" t="s">
        <v>521</v>
      </c>
      <c r="CL474" s="67" t="s">
        <v>521</v>
      </c>
      <c r="CM474" s="67" t="s">
        <v>521</v>
      </c>
      <c r="CN474" s="67" t="s">
        <v>521</v>
      </c>
      <c r="CO474" s="67" t="s">
        <v>521</v>
      </c>
      <c r="CP474" s="67" t="s">
        <v>521</v>
      </c>
      <c r="CQ474" s="67" t="s">
        <v>521</v>
      </c>
      <c r="CR474" s="67" t="s">
        <v>521</v>
      </c>
      <c r="CS474" s="67" t="s">
        <v>521</v>
      </c>
      <c r="CT474" s="68" t="s">
        <v>521</v>
      </c>
      <c r="CU474" s="69" t="s">
        <v>521</v>
      </c>
      <c r="CV474" s="67" t="s">
        <v>521</v>
      </c>
      <c r="CW474" s="67" t="s">
        <v>2210</v>
      </c>
      <c r="CX474" s="67" t="s">
        <v>18</v>
      </c>
      <c r="CY474" s="67" t="s">
        <v>18</v>
      </c>
      <c r="CZ474" s="67" t="s">
        <v>18</v>
      </c>
      <c r="DA474" s="67" t="s">
        <v>18</v>
      </c>
      <c r="DB474" s="67" t="s">
        <v>18</v>
      </c>
      <c r="DC474" s="67" t="s">
        <v>18</v>
      </c>
      <c r="DD474" s="68" t="s">
        <v>18</v>
      </c>
      <c r="DE474" s="69" t="s">
        <v>18</v>
      </c>
      <c r="DF474" s="71" t="s">
        <v>18</v>
      </c>
      <c r="DG474" s="67" t="s">
        <v>18</v>
      </c>
      <c r="DH474" s="67" t="s">
        <v>18</v>
      </c>
      <c r="DI474" s="67" t="s">
        <v>18</v>
      </c>
      <c r="DJ474" s="67" t="s">
        <v>18</v>
      </c>
      <c r="DK474" s="67" t="s">
        <v>18</v>
      </c>
      <c r="DL474" s="67" t="s">
        <v>18</v>
      </c>
      <c r="DM474" s="67" t="s">
        <v>18</v>
      </c>
      <c r="DN474" s="68" t="s">
        <v>18</v>
      </c>
      <c r="DO474" s="70" t="s">
        <v>18</v>
      </c>
      <c r="DP474" s="71" t="s">
        <v>18</v>
      </c>
      <c r="DQ474" s="67" t="s">
        <v>18</v>
      </c>
      <c r="DR474" s="67" t="s">
        <v>18</v>
      </c>
      <c r="DS474" s="67" t="s">
        <v>18</v>
      </c>
      <c r="DT474" s="67" t="s">
        <v>18</v>
      </c>
      <c r="DU474" s="67" t="s">
        <v>18</v>
      </c>
      <c r="DV474" s="67" t="s">
        <v>18</v>
      </c>
      <c r="DW474" s="67" t="s">
        <v>18</v>
      </c>
      <c r="DX474" s="72" t="s">
        <v>18</v>
      </c>
      <c r="DY474" s="73" t="s">
        <v>522</v>
      </c>
      <c r="DZ474" s="74">
        <v>2</v>
      </c>
      <c r="EA474" s="74">
        <v>3</v>
      </c>
      <c r="EB474" s="74">
        <v>3</v>
      </c>
      <c r="EC474" s="75">
        <v>4</v>
      </c>
      <c r="ED474" s="76" t="s">
        <v>522</v>
      </c>
      <c r="EE474" s="74">
        <f t="shared" si="1214"/>
        <v>2</v>
      </c>
      <c r="EF474" s="74">
        <f t="shared" si="1215"/>
        <v>6</v>
      </c>
      <c r="EG474" s="74">
        <f t="shared" si="1216"/>
        <v>18</v>
      </c>
      <c r="EH474" s="77">
        <f t="shared" si="1217"/>
        <v>72</v>
      </c>
      <c r="EI474" s="146">
        <v>300</v>
      </c>
      <c r="EJ474" s="147">
        <v>450</v>
      </c>
      <c r="EK474" s="147">
        <v>900</v>
      </c>
      <c r="EL474" s="147">
        <v>1500</v>
      </c>
      <c r="EM474" s="158">
        <v>4500</v>
      </c>
      <c r="EN474" s="78">
        <v>1</v>
      </c>
      <c r="EO474" s="79">
        <f t="shared" si="1218"/>
        <v>0.75</v>
      </c>
      <c r="EP474" s="79">
        <f t="shared" si="1219"/>
        <v>0.5</v>
      </c>
      <c r="EQ474" s="79">
        <f t="shared" si="1220"/>
        <v>0.27777777777777773</v>
      </c>
      <c r="ER474" s="80">
        <f t="shared" si="1221"/>
        <v>0.20833333333333334</v>
      </c>
      <c r="ES474" s="128" t="s">
        <v>2220</v>
      </c>
      <c r="ET474" s="82" t="s">
        <v>2221</v>
      </c>
      <c r="EU474" s="83">
        <v>4</v>
      </c>
      <c r="EV474" s="73">
        <v>134</v>
      </c>
      <c r="EW474" s="74">
        <v>80</v>
      </c>
      <c r="EX474" s="74">
        <v>51</v>
      </c>
      <c r="EY474" s="74">
        <v>75</v>
      </c>
      <c r="EZ474" s="74">
        <v>24</v>
      </c>
      <c r="FA474" s="74">
        <v>22</v>
      </c>
      <c r="FB474" s="74">
        <v>69</v>
      </c>
      <c r="FC474" s="74">
        <v>69</v>
      </c>
      <c r="FD474" s="74">
        <f t="shared" si="1222"/>
        <v>75</v>
      </c>
      <c r="FE474" s="84">
        <f t="shared" si="1223"/>
        <v>120</v>
      </c>
      <c r="FF474" s="73">
        <f>RANK(EV474,$EV$9:$EV$497,0)</f>
        <v>16</v>
      </c>
      <c r="FG474" s="74">
        <f>RANK(EW474,$EW$9:$EW$497,0)</f>
        <v>52</v>
      </c>
      <c r="FH474" s="74">
        <f>RANK(EX474,$EX$9:$EX$497,0)</f>
        <v>142</v>
      </c>
      <c r="FI474" s="74">
        <f>RANK(EY474,$EY$9:$EY$497,0)</f>
        <v>36</v>
      </c>
      <c r="FJ474" s="74">
        <f>RANK(EZ474,$EZ$9:$EZ$497,0)</f>
        <v>168</v>
      </c>
      <c r="FK474" s="74">
        <f>RANK(FA474,$FA$9:$FA$497,0)</f>
        <v>174</v>
      </c>
      <c r="FL474" s="74">
        <f>RANK(FB474,$FB$9:$FB$497,0)</f>
        <v>87</v>
      </c>
      <c r="FM474" s="74">
        <f>RANK(FC474,$FC$9:$FC$497,0)</f>
        <v>99</v>
      </c>
      <c r="FN474" s="74">
        <f>RANK(FD474,$FD$9:$FD$497,0)</f>
        <v>193</v>
      </c>
      <c r="FO474" s="84">
        <f>RANK(FE474,$FE$9:$FE$497,0)</f>
        <v>107</v>
      </c>
      <c r="FP474" s="73">
        <f>COUNTIFS($EV$9:$EV$497,"&gt;"&amp;EV474,$ES$9:$ES$497,ES474)+1</f>
        <v>4</v>
      </c>
      <c r="FQ474" s="74">
        <f>COUNTIFS($EW$9:$EW$497,"&gt;"&amp;EW474,$ES$9:$ES$497,ES474)+1</f>
        <v>4</v>
      </c>
      <c r="FR474" s="74">
        <f>COUNTIFS($EX$9:$EX$497,"&gt;"&amp;EX474,$ES$9:$ES$497,ES474)+1</f>
        <v>50</v>
      </c>
      <c r="FS474" s="74">
        <f>COUNTIFS($EY$9:$EY$497,"&gt;"&amp;EY474,$ES$9:$ES$497,ES474)+1</f>
        <v>9</v>
      </c>
      <c r="FT474" s="74">
        <f>COUNTIFS($EZ$9:$EZ$497,"&gt;"&amp;EZ474,$ES$9:$ES$497,ES474)+1</f>
        <v>33</v>
      </c>
      <c r="FU474" s="74">
        <f>COUNTIFS($FA$9:$FA$497,"&gt;"&amp;FA474,$ES$9:$ES$497,ES474)+1</f>
        <v>40</v>
      </c>
      <c r="FV474" s="74">
        <f>COUNTIFS($FB$9:$FB$497,"&gt;"&amp;FB474,$ES$9:$ES$497,ES474)+1</f>
        <v>50</v>
      </c>
      <c r="FW474" s="74">
        <f>COUNTIFS($FC$9:$FC$497,"&gt;"&amp;FC474,$ES$9:$ES$497,ES474)+1</f>
        <v>46</v>
      </c>
      <c r="FX474" s="74">
        <f>COUNTIFS($FD$9:$FD$497,"&gt;"&amp;FD474,$ES$9:$ES$497,ES474)+1</f>
        <v>48</v>
      </c>
      <c r="FY474" s="84">
        <f>COUNTIFS($FE$9:$FE$497,"&gt;"&amp;FE474,$ES$9:$ES$497,ES474)+1</f>
        <v>48</v>
      </c>
      <c r="FZ474" s="85">
        <f t="shared" si="1224"/>
        <v>1.1000000000000001</v>
      </c>
      <c r="GA474" s="86">
        <f t="shared" si="1225"/>
        <v>0.66</v>
      </c>
      <c r="GB474" s="86">
        <f t="shared" si="1226"/>
        <v>0.42</v>
      </c>
      <c r="GC474" s="86">
        <f t="shared" si="1227"/>
        <v>0.61</v>
      </c>
      <c r="GD474" s="86">
        <f t="shared" si="1228"/>
        <v>0.2</v>
      </c>
      <c r="GE474" s="86">
        <f t="shared" si="1229"/>
        <v>0.18</v>
      </c>
      <c r="GF474" s="86">
        <f t="shared" si="1230"/>
        <v>0.56999999999999995</v>
      </c>
      <c r="GG474" s="86">
        <f t="shared" si="1231"/>
        <v>0.56999999999999995</v>
      </c>
      <c r="GH474" s="86">
        <f t="shared" si="1232"/>
        <v>0.61</v>
      </c>
      <c r="GI474" s="87">
        <f t="shared" si="1233"/>
        <v>0.98</v>
      </c>
      <c r="GJ474" s="85">
        <f>ROUND(((FZ474-AVERAGE(FZ$9:FZ$497))/STDEVP(FZ$9:FZ$497)*10+50),2)</f>
        <v>55.19</v>
      </c>
      <c r="GK474" s="86">
        <f>ROUND(((GA474-AVERAGE(GA$9:GA$497))/STDEVP(GA$9:GA$497)*10+50),2)</f>
        <v>49.09</v>
      </c>
      <c r="GL474" s="86">
        <f>ROUND(((GB474-AVERAGE(GB$9:GB$497))/STDEVP(GB$9:GB$497)*10+50),2)</f>
        <v>43.88</v>
      </c>
      <c r="GM474" s="86">
        <f>ROUND(((GC474-AVERAGE(GC$9:GC$497))/STDEVP(GC$9:GC$497)*10+50),2)</f>
        <v>54.21</v>
      </c>
      <c r="GN474" s="86">
        <f>ROUND(((GD474-AVERAGE(GD$9:GD$497))/STDEVP(GD$9:GD$497)*10+50),2)</f>
        <v>43.42</v>
      </c>
      <c r="GO474" s="86">
        <f>ROUND(((GE474-AVERAGE(GE$9:GE$497))/STDEVP(GE$9:GE$497)*10+50),2)</f>
        <v>43.89</v>
      </c>
      <c r="GP474" s="86">
        <f>ROUND(((GF474-AVERAGE(GF$9:GF$497))/STDEVP(GF$9:GF$497)*10+50),2)</f>
        <v>47.96</v>
      </c>
      <c r="GQ474" s="86">
        <f>ROUND(((GG474-AVERAGE(GG$9:GG$497))/STDEVP(GG$9:GG$497)*10+50),2)</f>
        <v>48.09</v>
      </c>
      <c r="GR474" s="86">
        <f>ROUND(((GH474-AVERAGE(GH$9:GH$497))/STDEVP(GH$9:GH$497)*10+50),2)</f>
        <v>36.700000000000003</v>
      </c>
      <c r="GS474" s="87">
        <f>ROUND(((GI474-AVERAGE(GI$9:GI$497))/STDEVP(GI$9:GI$497)*10+50),2)</f>
        <v>45.09</v>
      </c>
      <c r="GT474" s="73">
        <f>RANK(GJ474,$GJ$9:$GJ$497,0)</f>
        <v>132</v>
      </c>
      <c r="GU474" s="74">
        <f>RANK(GK474,$GK$9:$GK$497,0)</f>
        <v>190</v>
      </c>
      <c r="GV474" s="74">
        <f>RANK(GL474,$GL$9:$GL$497,0)</f>
        <v>313</v>
      </c>
      <c r="GW474" s="74">
        <f>RANK(GM474,$GM$9:$GM$497,0)</f>
        <v>109</v>
      </c>
      <c r="GX474" s="74">
        <f>RANK(GN474,$GN$9:$GN$497,0)</f>
        <v>326</v>
      </c>
      <c r="GY474" s="74">
        <f>RANK(GO474,$GO$9:$GO$497,0)</f>
        <v>296</v>
      </c>
      <c r="GZ474" s="74">
        <f>RANK(GP474,$GP$9:$GP$497,0)</f>
        <v>239</v>
      </c>
      <c r="HA474" s="74">
        <f>RANK(GQ474,$GQ$9:$GQ$497,0)</f>
        <v>244</v>
      </c>
      <c r="HB474" s="74">
        <f>RANK(GR474,$GR$9:$GR$497,0)</f>
        <v>430</v>
      </c>
      <c r="HC474" s="84">
        <f>RANK(GS474,$GS$9:$GS$497,0)</f>
        <v>274</v>
      </c>
      <c r="HD474" s="85">
        <f>ROUND(AVERAGEIF($ES$9:$ES$497,$ES474,$FZ$9:$FZ$497),2)</f>
        <v>0.92</v>
      </c>
      <c r="HE474" s="86">
        <f>ROUND(AVERAGEIF($ES$9:$ES$497,$ES474,$GA$9:$GA$497),2)</f>
        <v>0.65</v>
      </c>
      <c r="HF474" s="86">
        <f>ROUND(AVERAGEIF($ES$9:$ES$497,$ES474,$GB$9:$GB$497),2)</f>
        <v>0.69</v>
      </c>
      <c r="HG474" s="86">
        <f>ROUND(AVERAGEIF($ES$9:$ES$497,$ES474,$GC$9:$GC$497),2)</f>
        <v>0.54</v>
      </c>
      <c r="HH474" s="86">
        <f>ROUND(AVERAGEIF($ES$9:$ES$497,$ES474,$GD$9:$GD$497),2)</f>
        <v>0.32</v>
      </c>
      <c r="HI474" s="86">
        <f>ROUND(AVERAGEIF($ES$9:$ES$497,$ES474,$GE$9:$GE$497),2)</f>
        <v>0.33</v>
      </c>
      <c r="HJ474" s="86">
        <f>ROUND(AVERAGEIF($ES$9:$ES$497,$ES474,$GF$9:$GF$497),2)</f>
        <v>0.98</v>
      </c>
      <c r="HK474" s="86">
        <f>ROUND(AVERAGEIF($ES$9:$ES$497,$ES474,$GG$9:$GG$497),2)</f>
        <v>0.86</v>
      </c>
      <c r="HL474" s="86">
        <f>ROUND(AVERAGEIF($ES$9:$ES$497,$ES474,$GH$9:$GH$497),2)</f>
        <v>1.01</v>
      </c>
      <c r="HM474" s="87">
        <f>ROUND(AVERAGEIF($ES$9:$ES$497,$ES474,$GI$9:$GI$497),2)</f>
        <v>1.55</v>
      </c>
      <c r="HN474" s="88">
        <f t="shared" si="1234"/>
        <v>0.18000000000000005</v>
      </c>
      <c r="HO474" s="89">
        <f t="shared" si="1235"/>
        <v>1.0000000000000009E-2</v>
      </c>
      <c r="HP474" s="89">
        <f t="shared" si="1236"/>
        <v>-0.26999999999999996</v>
      </c>
      <c r="HQ474" s="89">
        <f t="shared" si="1237"/>
        <v>6.9999999999999951E-2</v>
      </c>
      <c r="HR474" s="89">
        <f t="shared" si="1238"/>
        <v>-0.12</v>
      </c>
      <c r="HS474" s="89">
        <f t="shared" si="1239"/>
        <v>-0.15000000000000002</v>
      </c>
      <c r="HT474" s="89">
        <f t="shared" si="1240"/>
        <v>-0.41000000000000003</v>
      </c>
      <c r="HU474" s="89">
        <f t="shared" si="1241"/>
        <v>-0.29000000000000004</v>
      </c>
      <c r="HV474" s="89">
        <f t="shared" si="1242"/>
        <v>-0.4</v>
      </c>
      <c r="HW474" s="90">
        <f t="shared" si="1243"/>
        <v>-0.57000000000000006</v>
      </c>
      <c r="HX474" s="73">
        <f>COUNTIFS($FZ$9:$FZ$497,"&gt;"&amp;FZ474,$ES$9:$ES$497,$ES474)+1</f>
        <v>20</v>
      </c>
      <c r="HY474" s="74">
        <f>COUNTIFS($GA$9:$GA$497,"&gt;"&amp;GA474,$ES$9:$ES$497,$ES474)+1</f>
        <v>39</v>
      </c>
      <c r="HZ474" s="74">
        <f>COUNTIFS($GB$9:$GB$497,"&gt;"&amp;GB474,$ES$9:$ES$497,$ES474)+1</f>
        <v>92</v>
      </c>
      <c r="IA474" s="74">
        <f>COUNTIFS($GC$9:$GC$497,"&gt;"&amp;GC474,$ES$9:$ES$497,$ES474)+1</f>
        <v>30</v>
      </c>
      <c r="IB474" s="74">
        <f>COUNTIFS($GD$9:$GD$497,"&gt;"&amp;GD474,$ES$9:$ES$497,$ES474)+1</f>
        <v>80</v>
      </c>
      <c r="IC474" s="74">
        <f>COUNTIFS($GE$9:$GE$497,"&gt;"&amp;GE474,$ES$9:$ES$497,$ES474)+1</f>
        <v>83</v>
      </c>
      <c r="ID474" s="74">
        <f>COUNTIFS($GF$9:$GF$497,"&gt;"&amp;GF474,$ES$9:$ES$497,$ES474)+1</f>
        <v>93</v>
      </c>
      <c r="IE474" s="74">
        <f>COUNTIFS($GG$9:$GG$497,"&gt;"&amp;GG474,$ES$9:$ES$497,$ES474)+1</f>
        <v>95</v>
      </c>
      <c r="IF474" s="74">
        <f>COUNTIFS($GH$9:$GH$497,"&gt;"&amp;GH474,$ES$9:$ES$497,$ES474)+1</f>
        <v>94</v>
      </c>
      <c r="IG474" s="84">
        <f>COUNTIFS($GI$9:$GI$497,"&gt;"&amp;GI474,$ES$9:$ES$497,$ES474)+1</f>
        <v>95</v>
      </c>
      <c r="IH474" s="91"/>
      <c r="II474" s="79">
        <v>0.05</v>
      </c>
      <c r="IJ474" s="79"/>
      <c r="IK474" s="79"/>
      <c r="IL474" s="79"/>
      <c r="IM474" s="92"/>
      <c r="IN474" s="93"/>
      <c r="IO474" s="94"/>
      <c r="IP474" s="95"/>
      <c r="IQ474" s="79"/>
      <c r="IR474" s="79"/>
      <c r="IS474" s="79"/>
      <c r="IT474" s="79"/>
      <c r="IU474" s="79"/>
      <c r="IV474" s="79"/>
      <c r="IW474" s="96"/>
      <c r="IX474" s="93"/>
      <c r="IY474" s="79"/>
      <c r="IZ474" s="79"/>
      <c r="JA474" s="79"/>
      <c r="JB474" s="79"/>
      <c r="JC474" s="79"/>
      <c r="JD474" s="79"/>
      <c r="JE474" s="97"/>
      <c r="JF474" s="95"/>
      <c r="JG474" s="79"/>
      <c r="JH474" s="79"/>
      <c r="JI474" s="79"/>
      <c r="JJ474" s="79"/>
      <c r="JK474" s="79"/>
      <c r="JL474" s="79"/>
      <c r="JM474" s="96"/>
      <c r="JN474" s="93"/>
      <c r="JO474" s="79"/>
      <c r="JP474" s="79"/>
      <c r="JQ474" s="79"/>
      <c r="JR474" s="79"/>
      <c r="JS474" s="79"/>
      <c r="JT474" s="79"/>
      <c r="JU474" s="79"/>
      <c r="JV474" s="79"/>
      <c r="JW474" s="79"/>
      <c r="JX474" s="79"/>
      <c r="JY474" s="79"/>
      <c r="JZ474" s="97"/>
      <c r="KA474" s="93"/>
      <c r="KB474" s="79"/>
      <c r="KC474" s="79"/>
      <c r="KD474" s="79"/>
      <c r="KE474" s="97"/>
      <c r="KF474" s="95"/>
      <c r="KG474" s="79"/>
      <c r="KH474" s="79"/>
      <c r="KI474" s="79"/>
      <c r="KJ474" s="79"/>
      <c r="KK474" s="98"/>
      <c r="KL474" s="79"/>
      <c r="KM474" s="79"/>
      <c r="KN474" s="79">
        <v>7.0000000000000007E-2</v>
      </c>
      <c r="KO474" s="79"/>
      <c r="KP474" s="79"/>
      <c r="KQ474" s="79">
        <v>7.0000000000000007E-2</v>
      </c>
      <c r="KR474" s="79"/>
      <c r="KS474" s="96"/>
      <c r="KT474" s="96"/>
      <c r="KU474" s="96"/>
      <c r="KV474" s="96"/>
      <c r="KW474" s="93"/>
      <c r="KX474" s="79"/>
      <c r="KY474" s="79"/>
      <c r="KZ474" s="79"/>
      <c r="LA474" s="79"/>
      <c r="LB474" s="79"/>
      <c r="LC474" s="96"/>
      <c r="LD474" s="93"/>
      <c r="LE474" s="94"/>
      <c r="LF474" s="99"/>
      <c r="LG474" s="75"/>
      <c r="LH474" s="93"/>
      <c r="LI474" s="79"/>
      <c r="LJ474" s="74"/>
      <c r="LK474" s="74"/>
      <c r="LL474" s="74"/>
      <c r="LM474" s="100"/>
      <c r="LN474" s="95"/>
      <c r="LO474" s="79"/>
      <c r="LP474" s="79"/>
      <c r="LQ474" s="79"/>
      <c r="LR474" s="96"/>
      <c r="LS474" s="93"/>
      <c r="LT474" s="79"/>
      <c r="LU474" s="79"/>
      <c r="LV474" s="79"/>
      <c r="LW474" s="79"/>
      <c r="LX474" s="79"/>
      <c r="LY474" s="79"/>
      <c r="LZ474" s="79"/>
      <c r="MA474" s="97"/>
      <c r="MB474" s="95"/>
      <c r="MC474" s="79"/>
      <c r="MD474" s="79"/>
      <c r="ME474" s="79"/>
      <c r="MF474" s="79"/>
      <c r="MG474" s="79"/>
      <c r="MH474" s="79"/>
      <c r="MI474" s="79"/>
      <c r="MJ474" s="79"/>
      <c r="MK474" s="79"/>
      <c r="ML474" s="79"/>
      <c r="MM474" s="79"/>
      <c r="MN474" s="98"/>
      <c r="MO474" s="98"/>
      <c r="MP474" s="96"/>
      <c r="MQ474" s="93"/>
      <c r="MR474" s="79"/>
      <c r="MS474" s="79"/>
      <c r="MT474" s="79"/>
      <c r="MU474" s="79"/>
      <c r="MV474" s="98"/>
      <c r="MW474" s="79"/>
      <c r="MX474" s="79"/>
      <c r="MY474" s="79"/>
      <c r="MZ474" s="79"/>
      <c r="NA474" s="79"/>
      <c r="NB474" s="79"/>
      <c r="NC474" s="79"/>
      <c r="ND474" s="96"/>
      <c r="NE474" s="96"/>
      <c r="NF474" s="96"/>
      <c r="NG474" s="96"/>
      <c r="NH474" s="93"/>
      <c r="NI474" s="79"/>
      <c r="NJ474" s="79"/>
      <c r="NK474" s="79"/>
      <c r="NL474" s="79"/>
      <c r="NM474" s="79"/>
      <c r="NN474" s="94"/>
      <c r="NO474" s="93"/>
      <c r="NP474" s="80"/>
      <c r="NQ474" s="145" t="s">
        <v>2215</v>
      </c>
      <c r="NR474" s="180" t="s">
        <v>2213</v>
      </c>
      <c r="NS474" s="180"/>
      <c r="NT474" s="180"/>
      <c r="NU474" s="180" t="s">
        <v>2251</v>
      </c>
      <c r="NV474" s="181">
        <v>44678</v>
      </c>
      <c r="NW474" s="180" t="s">
        <v>2252</v>
      </c>
      <c r="NX474" s="133"/>
      <c r="NY474" s="129" t="s">
        <v>2255</v>
      </c>
      <c r="NZ474" s="133" t="s">
        <v>2265</v>
      </c>
      <c r="OA474" s="134" t="s">
        <v>2266</v>
      </c>
      <c r="OB474" s="134" t="s">
        <v>2267</v>
      </c>
      <c r="OC474" s="134" t="s">
        <v>2268</v>
      </c>
      <c r="OD474" s="110">
        <f t="shared" si="1244"/>
        <v>72</v>
      </c>
      <c r="OE474" s="109">
        <v>4</v>
      </c>
      <c r="OF474" s="110">
        <f t="shared" si="1245"/>
        <v>300</v>
      </c>
      <c r="OG474" s="109">
        <v>3</v>
      </c>
      <c r="OH474" s="111">
        <f>ROUND(AVERAGEIF($ES$9:$ES$497,$ES474,EV$9:EV$497),0)</f>
        <v>67</v>
      </c>
      <c r="OI474" s="112">
        <f>ROUND(AVERAGEIF($ES$9:$ES$497,$ES474,EW$9:EW$497),0)</f>
        <v>45</v>
      </c>
      <c r="OJ474" s="112">
        <f>ROUND(AVERAGEIF($ES$9:$ES$497,$ES474,EX$9:EX$497),0)</f>
        <v>51</v>
      </c>
      <c r="OK474" s="112">
        <f>ROUND(AVERAGEIF($ES$9:$ES$497,$ES474,EY$9:EY$497),0)</f>
        <v>39</v>
      </c>
      <c r="OL474" s="112">
        <f>ROUND(AVERAGEIF($ES$9:$ES$497,$ES474,EZ$9:EZ$497),0)</f>
        <v>21</v>
      </c>
      <c r="OM474" s="112">
        <f>ROUND(AVERAGEIF($ES$9:$ES$497,$ES474,FA$9:FA$497),0)</f>
        <v>21</v>
      </c>
      <c r="ON474" s="112">
        <f>ROUND(AVERAGEIF($ES$9:$ES$497,$ES474,FB$9:FB$497),0)</f>
        <v>68</v>
      </c>
      <c r="OO474" s="112">
        <f>ROUND(AVERAGEIF($ES$9:$ES$497,$ES474,FC$9:FC$497),0)</f>
        <v>64</v>
      </c>
      <c r="OP474" s="112">
        <f>ROUND(AVERAGEIF($ES$9:$ES$497,$ES474,FD$9:FD$497),0)</f>
        <v>72</v>
      </c>
      <c r="OQ474" s="113">
        <f>ROUND(AVERAGEIF($ES$9:$ES$497,$ES474,FE$9:FE$497),0)</f>
        <v>115</v>
      </c>
      <c r="OR474" s="114">
        <f>ROUND(EV474/MAX(EV$9:EV$497)*100,0)</f>
        <v>75</v>
      </c>
      <c r="OS474" s="115">
        <f>ROUND(EW474/MAX(EW$9:EW$497)*100,0)</f>
        <v>63</v>
      </c>
      <c r="OT474" s="115">
        <f>ROUND(EX474/MAX(EX$9:EX$497)*100,0)</f>
        <v>43</v>
      </c>
      <c r="OU474" s="115">
        <f>ROUND(EY474/MAX(EY$9:EY$497)*100,0)</f>
        <v>50</v>
      </c>
      <c r="OV474" s="115">
        <f>ROUND(EZ474/MAX(EZ$9:EZ$497)*100,0)</f>
        <v>19</v>
      </c>
      <c r="OW474" s="115">
        <f>ROUND(FA474/MAX(FA$9:FA$497)*100,0)</f>
        <v>19</v>
      </c>
      <c r="OX474" s="115">
        <f>ROUND(FB474/MAX(FB$9:FB$497)*100,0)</f>
        <v>51</v>
      </c>
      <c r="OY474" s="116">
        <f>ROUND(FC474/MAX(FC$9:FC$497)*100,0)</f>
        <v>48</v>
      </c>
      <c r="OZ474" s="115">
        <f>ROUND(FD474/MAX(FD$9:FD$497)*100,0)</f>
        <v>51</v>
      </c>
      <c r="PA474" s="117">
        <f>ROUND(FE474/MAX(FE$9:FE$497)*100,0)</f>
        <v>49</v>
      </c>
      <c r="PB474" s="118">
        <f t="shared" si="1246"/>
        <v>605</v>
      </c>
      <c r="PC474" s="115">
        <f t="shared" si="1247"/>
        <v>533</v>
      </c>
      <c r="PD474" s="115">
        <f t="shared" si="1248"/>
        <v>662</v>
      </c>
      <c r="PE474" s="115">
        <f t="shared" si="1249"/>
        <v>701</v>
      </c>
      <c r="PF474" s="115">
        <f t="shared" si="1250"/>
        <v>590</v>
      </c>
      <c r="PG474" s="119">
        <f t="shared" si="1251"/>
        <v>484</v>
      </c>
      <c r="PH474" s="118">
        <f>ROUND(PB474/MAX(PB$9:PB$497)*100,0)</f>
        <v>72</v>
      </c>
      <c r="PI474" s="115">
        <f>ROUND(PC474/MAX(PC$9:PC$497)*100,0)</f>
        <v>64</v>
      </c>
      <c r="PJ474" s="115">
        <f>ROUND(PD474/MAX(PD$9:PD$497)*100,0)</f>
        <v>70</v>
      </c>
      <c r="PK474" s="115">
        <f>ROUND(PE474/MAX(PE$9:PE$497)*100,0)</f>
        <v>70</v>
      </c>
      <c r="PL474" s="115">
        <f>ROUND(PF474/MAX(PF$9:PF$497)*100,0)</f>
        <v>83</v>
      </c>
      <c r="PM474" s="119">
        <f>ROUND(PG474/MAX(PG$9:PG$497)*100,0)</f>
        <v>71</v>
      </c>
      <c r="PN474" s="118">
        <f>RANK(PH474,PH$9:PH$497,0)</f>
        <v>44</v>
      </c>
      <c r="PO474" s="115">
        <f>RANK(PI474,PI$9:PI$497,0)</f>
        <v>46</v>
      </c>
      <c r="PP474" s="115">
        <f>RANK(PJ474,PJ$9:PJ$497,0)</f>
        <v>67</v>
      </c>
      <c r="PQ474" s="115">
        <f>RANK(PK474,PK$9:PK$497,0)</f>
        <v>46</v>
      </c>
      <c r="PR474" s="115">
        <f>RANK(PL474,PL$9:PL$497,0)</f>
        <v>28</v>
      </c>
      <c r="PS474" s="119">
        <f>RANK(PM474,PM$9:PM$497,0)</f>
        <v>41</v>
      </c>
      <c r="PT474" s="120">
        <f>ROUND(FZ474/MAX(FZ$9:FZ$497)*100,0)</f>
        <v>60</v>
      </c>
      <c r="PU474" s="115">
        <f>ROUND(GA474/MAX(GA$9:GA$497)*100,0)</f>
        <v>37</v>
      </c>
      <c r="PV474" s="115">
        <f>ROUND(GB474/MAX(GB$9:GB$497)*100,0)</f>
        <v>31</v>
      </c>
      <c r="PW474" s="115">
        <f>ROUND(GC474/MAX(GC$9:GC$497)*100,0)</f>
        <v>48</v>
      </c>
      <c r="PX474" s="115">
        <f>ROUND(GD474/MAX(GD$9:GD$497)*100,0)</f>
        <v>11</v>
      </c>
      <c r="PY474" s="115">
        <f>ROUND(GE474/MAX(GE$9:GE$497)*100,0)</f>
        <v>11</v>
      </c>
      <c r="PZ474" s="115">
        <f>ROUND(GF474/MAX(GF$9:GF$497)*100,0)</f>
        <v>27</v>
      </c>
      <c r="QA474" s="116">
        <f>ROUND(GG474/MAX(GG$9:GG$497)*100,0)</f>
        <v>31</v>
      </c>
      <c r="QB474" s="115">
        <f>ROUND(GH474/MAX(GH$9:GH$497)*100,0)</f>
        <v>27</v>
      </c>
      <c r="QC474" s="121">
        <f>ROUND(GI474/MAX(GI$9:GI$497)*100,0)</f>
        <v>31</v>
      </c>
      <c r="QD474" s="120">
        <f>ROUND(AVERAGEIF($ES$9:$ES$497,$ES474,PT$9:PT$497),0)</f>
        <v>50</v>
      </c>
      <c r="QE474" s="120">
        <f>ROUND(AVERAGEIF($ES$9:$ES$497,$ES474,PU$9:PU$497),0)</f>
        <v>37</v>
      </c>
      <c r="QF474" s="120">
        <f>ROUND(AVERAGEIF($ES$9:$ES$497,$ES474,PV$9:PV$497),0)</f>
        <v>50</v>
      </c>
      <c r="QG474" s="120">
        <f>ROUND(AVERAGEIF($ES$9:$ES$497,$ES474,PW$9:PW$497),0)</f>
        <v>43</v>
      </c>
      <c r="QH474" s="120">
        <f>ROUND(AVERAGEIF($ES$9:$ES$497,$ES474,PX$9:PX$497),0)</f>
        <v>18</v>
      </c>
      <c r="QI474" s="120">
        <f>ROUND(AVERAGEIF($ES$9:$ES$497,$ES474,PY$9:PY$497),0)</f>
        <v>20</v>
      </c>
      <c r="QJ474" s="120">
        <f>ROUND(AVERAGEIF($ES$9:$ES$497,$ES474,PZ$9:PZ$497),0)</f>
        <v>46</v>
      </c>
      <c r="QK474" s="120">
        <f>ROUND(AVERAGEIF($ES$9:$ES$497,$ES474,QA$9:QA$497),0)</f>
        <v>47</v>
      </c>
      <c r="QL474" s="120">
        <f>ROUND(AVERAGEIF($ES$9:$ES$497,$ES474,QB$9:QB$497),0)</f>
        <v>45</v>
      </c>
      <c r="QM474" s="120">
        <f>ROUND(AVERAGEIF($ES$9:$ES$497,$ES474,QC$9:QC$497),0)</f>
        <v>49</v>
      </c>
      <c r="QN474" s="114">
        <f t="shared" si="1252"/>
        <v>451</v>
      </c>
      <c r="QO474" s="115">
        <f t="shared" si="1253"/>
        <v>371</v>
      </c>
      <c r="QP474" s="115">
        <f t="shared" si="1254"/>
        <v>495</v>
      </c>
      <c r="QQ474" s="115">
        <f t="shared" si="1255"/>
        <v>544</v>
      </c>
      <c r="QR474" s="115">
        <f t="shared" si="1256"/>
        <v>555</v>
      </c>
      <c r="QS474" s="119">
        <f t="shared" si="1257"/>
        <v>361</v>
      </c>
      <c r="QT474" s="114">
        <f>ROUND((QN474-MIN(QN$9:QN$497))/(MAX(QN$9:QN$497)-MIN(QN$9:QN$497))*100,0)</f>
        <v>35</v>
      </c>
      <c r="QU474" s="115">
        <f>ROUND((QO474-MIN(QO$9:QO$497))/(MAX(QO$9:QO$497)-MIN(QO$9:QO$497))*100,0)</f>
        <v>23</v>
      </c>
      <c r="QV474" s="115">
        <f>ROUND((QP474-MIN(QP$9:QP$497))/(MAX(QP$9:QP$497)-MIN(QP$9:QP$497))*100,0)</f>
        <v>21</v>
      </c>
      <c r="QW474" s="115">
        <f>ROUND((QQ474-MIN(QQ$9:QQ$497))/(MAX(QQ$9:QQ$497)-MIN(QQ$9:QQ$497))*100,0)</f>
        <v>32</v>
      </c>
      <c r="QX474" s="115">
        <f>ROUND((QR474-MIN(QR$9:QR$497))/(MAX(QR$9:QR$497)-MIN(QR$9:QR$497))*100,0)</f>
        <v>54</v>
      </c>
      <c r="QY474" s="115">
        <f>ROUND((QS474-MIN(QS$9:QS$497))/(MAX(QS$9:QS$497)-MIN(QS$9:QS$497))*100,0)</f>
        <v>38</v>
      </c>
      <c r="QZ474" s="114">
        <f>RANK(QN474,QN$9:QN$497,0)</f>
        <v>262</v>
      </c>
      <c r="RA474" s="115">
        <f>RANK(QO474,QO$9:QO$497,0)</f>
        <v>225</v>
      </c>
      <c r="RB474" s="115">
        <f>RANK(QP474,QP$9:QP$497,0)</f>
        <v>328</v>
      </c>
      <c r="RC474" s="115">
        <f>RANK(QQ474,QQ$9:QQ$497,0)</f>
        <v>251</v>
      </c>
      <c r="RD474" s="115">
        <f>RANK(QR474,QR$9:QR$497,0)</f>
        <v>144</v>
      </c>
      <c r="RE474" s="115">
        <f>RANK(QS474,QS$9:QS$497,0)</f>
        <v>229</v>
      </c>
      <c r="RF474" s="122"/>
      <c r="RG474" s="115">
        <f>($RH$3*(IH474+IJ474)*100*100/MAX(EX$9:EX$497)*$RO$3) +($RH$3*(II474+IJ474)*100*100/MAX(EX$9:EX$497)*$RO$4) + ($RH$3*IK474*100*100/MAX(EX$9:EX$497)*0.098)</f>
        <v>7.4791666666666661</v>
      </c>
      <c r="RH474" s="115">
        <f>($RH$4*IL474*100*100/MAX(EZ$9:EZ$497))*$RQ$3</f>
        <v>0</v>
      </c>
      <c r="RI474" s="115">
        <f>($RH$3*IM474*100*100/MAX(EY$9:EY$497))*$RQ$4</f>
        <v>0</v>
      </c>
      <c r="RJ474" s="115">
        <f>($RH$3*IN474*100*100/MAX(EX$9:EX$497))</f>
        <v>0</v>
      </c>
      <c r="RK474" s="115">
        <f>($RH$4*IO474*100*100/MAX(EZ$9:EZ$497))*$RQ$3</f>
        <v>0</v>
      </c>
      <c r="RL474" s="115">
        <f>(($RL$4*IP474*100*((100/MAX(EX$9:EX$497)+100/MAX(EZ$9:EZ$497))/2))+($RL$4*IQ474*100*((100/MAX(EX$9:EX$497)+100/MAX(EZ$9:EZ$497))/2))+($RL$4*IR474*100*((100/MAX(EX$9:EX$497)+100/MAX(EZ$9:EZ$497))/2))+($RL$4*IS474*100*((100/MAX(EX$9:EX$497)+100/MAX(EZ$9:EZ$497))/2))+($RL$4*IT474*100*((100/MAX(EX$9:EX$497)+100/MAX(EZ$9:EZ$497))/2))+($RL$4*IU474*100*((100/MAX(EX$9:EX$497)+100/MAX(EZ$9:EZ$497))/2))+($RL$4*IV474*100*((100/MAX(EX$9:EX$497)+100/MAX(EZ$9:EZ$497))/2))+($RL$4*IW474*100*((100/MAX(EX$9:EX$497)+100/MAX(EZ$9:EZ$497))/2)))*$RS$3</f>
        <v>0</v>
      </c>
      <c r="RM474" s="115">
        <f>(($RH$3*IX474*100*100/MAX(EX$9:EX$497))+($RH$3*IY474*100*100/MAX(EX$9:EX$497))+($RH$3*IZ474*100*100/MAX(EX$9:EX$497))+($RH$3*JA474*100*100/MAX(EX$9:EX$497))+($RH$3*JB474*100*100/MAX(EX$9:EX$497))+($RH$3*JC474*100*100/MAX(EX$9:EX$497))+($RH$3*JD474*100*100/MAX(EX$9:EX$497))+($RH$3*JE474*100*100/MAX(EX$9:EX$497)))*$RS$4</f>
        <v>0</v>
      </c>
      <c r="RN474" s="115">
        <f>(($RH$4*JF474*100*100/MAX(EZ$9:EZ$497)) + ($RH$4*JG474*100*100/MAX(EZ$9:EZ$497)) + ($RH$4*JH474*100*100/MAX(EZ$9:EZ$497)) + ($RH$4*JI474*100*100/MAX(EZ$9:EZ$497)) + ($RH$4*JJ474*100*100/MAX(EZ$9:EZ$497)) + ($RH$4*JK474*100*100/MAX(EZ$9:EZ$497)) + ($RH$4*JL474*100*100/MAX(EZ$9:EZ$497)) + ($RH$4*JM474*100*100/MAX(EZ$9:EZ$497)))*$RU$3</f>
        <v>0</v>
      </c>
      <c r="RO474" s="115">
        <f>(($RL$4*JN474*100*((100/MAX(EX$9:EX$497)+100/MAX(EZ$9:EZ$497))/2))+($RL$4*JO474*100*((100/MAX(EX$9:EX$497)+100/MAX(EZ$9:EZ$497))/2))+($RL$4*JP474*100*((100/MAX(EX$9:EX$497)+100/MAX(EZ$9:EZ$497))/2))+($RL$4*JQ474*100*((100/MAX(EX$9:EX$497)+100/MAX(EZ$9:EZ$497))/2))+($RL$4*JR474*100*((100/MAX(EX$9:EX$497)+100/MAX(EZ$9:EZ$497))/2))+($RL$4*JS474*100*((100/MAX(EX$9:EX$497)+100/MAX(EZ$9:EZ$497))/2))+($RL$4*JT474*100*((100/MAX(EX$9:EX$497)+100/MAX(EZ$9:EZ$497))/2))+($RL$4*JU474*100*((100/MAX(EX$9:EX$497)+100/MAX(EZ$9:EZ$497))/2))+($RL$4*JV474*100*((100/MAX(EX$9:EX$497)+100/MAX(EZ$9:EZ$497))/2))+($RL$4*JW474*100*((100/MAX(EX$9:EX$497)+100/MAX(EZ$9:EZ$497))/2))+($RL$4*JX474*100*((100/MAX(EX$9:EX$497)+100/MAX(EZ$9:EZ$497))/2))+($RL$4*JY474*100*((100/MAX(EX$9:EX$497)+100/MAX(EZ$9:EZ$497))/2))+($RL$4*JZ474*100*((100/MAX(EX$9:EX$497)+100/MAX(EZ$9:EZ$497))/2)))*$RW$3/2</f>
        <v>0</v>
      </c>
      <c r="RP474" s="119">
        <f>($RJ$3*KA474*100*100/MAX(FA$9:FA$497)) + ($RJ$3*KB474*100*100/MAX(FA$9:FA$497)/2) + ($RJ$3*KC474*100*100/MAX(FA$9:FA$497)/2) + ($RJ$3*KD474*100*100/MAX(FA$9:FA$497)/4) + ($RJ$3*KE474*100*100/MAX(FA$9:FA$497)/4)</f>
        <v>0</v>
      </c>
      <c r="RQ474" s="118">
        <f>($RL$4*KF474*100*((100/MAX(EX$9:EX$497)+100/MAX(EZ$9:EZ$497)))) * ($RO$3/2) + (($RL$4*KG474*100*((100/MAX(EX$9:EX$497)+100/MAX(EZ$9:EZ$497))))+($RL$4*KH474*100*((100/MAX(EX$9:EX$497)+100/MAX(EZ$9:EZ$497))))+($RL$4*KI474*100*((100/MAX(EX$9:EX$497)+100/MAX(EZ$9:EZ$497))))+($RL$4*KJ474*100*((100/MAX(EX$9:EX$497)+100/MAX(EZ$9:EZ$497))))+($RL$4*KK474*100*((100/MAX(EX$9:EX$497)+100/MAX(EZ$9:EZ$497))))+($RL$4*KL474*100*((100/MAX(EX$9:EX$497)+100/MAX(EZ$9:EZ$497))))+($RL$4*KM474*100*((100/MAX(EX$9:EX$497)+100/MAX(EZ$9:EZ$497))))+($RL$4*KN474*100*((100/MAX(EX$9:EX$497)+100/MAX(EZ$9:EZ$497))))+($RL$4*KO474*100*((100/MAX(EX$9:EX$497)+100/MAX(EZ$9:EZ$497))))+($RL$4*KP474*100*((100/MAX(EX$9:EX$497)+100/MAX(EZ$9:EZ$497))))+($RL$4*KQ474*100*((100/MAX(EX$9:EX$497)+100/MAX(EZ$9:EZ$497))))+($RL$4*KR474*100*((100/MAX(EX$9:EX$497)+100/MAX(EZ$9:EZ$497))))+($RL$4*KS474*100*((100/MAX(EX$9:EX$497)+100/MAX(EZ$9:EZ$497))))+($RL$4*KV474*100*((100/MAX(EX$9:EX$497)+100/MAX(EZ$9:EZ$497))))) * (($RO$3+$RO$4)/6)</f>
        <v>19.093666666666667</v>
      </c>
      <c r="RR474" s="115">
        <f>(($RL$4*KW474*100*((100/MAX(EX$9:EX$497)+100/MAX(EZ$9:EZ$497))))) * ($RO$3/2) + (($RL$4*KX474*100*((100/MAX(EX$9:EX$497)+100/MAX(EZ$9:EZ$497))))+($RL$4*KY474*100*((100/MAX(EX$9:EX$497)+100/MAX(EZ$9:EZ$497))))+($RL$4*KZ474*100*((100/MAX(EX$9:EX$497)+100/MAX(EZ$9:EZ$497))))+($RL$4*LA474*100*((100/MAX(EX$9:EX$497)+100/MAX(EZ$9:EZ$497))))+($RL$4*LB474*100*((100/MAX(EX$9:EX$497)+100/MAX(EZ$9:EZ$497))))+($RL$4*LC474*100*((100/MAX(EX$9:EX$497)+100/MAX(EZ$9:EZ$497))))) * (($RO$3+$RO$4)/6)</f>
        <v>0</v>
      </c>
      <c r="RS474" s="119">
        <f>(($RL$4*LD474*100*((100/MAX(EX$9:EX$497)+100/MAX(EZ$9:EZ$497))))+($RL$4*LE474*100*((100/MAX(EX$9:EX$497)+100/MAX(EZ$9:EZ$497))))) * (($RO$3+$RO$4)/6)</f>
        <v>0</v>
      </c>
      <c r="RT474" s="118">
        <f>($RJ$4*LH474*100*(100/MAX(EV$9:EV$497)))+($RJ$4*LI474*100*(100/MAX(EV$9:EV$497)))</f>
        <v>0</v>
      </c>
      <c r="RU474" s="119">
        <f>($RJ$4*LJ474*(100/MAX(EV$9:EV$497)))/2 + ($RL$3*LK474*(100/MAX(EW$9:EW$497))) + ($RJ$4*LL474*(100/MAX(EV$9:EV$497)))/4 + ($RL$3*LM474*(100/MAX(EW$9:EW$497)))</f>
        <v>0</v>
      </c>
      <c r="RV474" s="118">
        <f>($RJ$4*LN474*100*100/MAX(EV$9:EV$497)/2)+($RJ$4*LO474*100*100/MAX(EV$9:EV$497)/2)+($RJ$4*LP474*100*100/MAX(EV$9:EV$497))+($RJ$4*LQ474*100*100/MAX(EV$9:EV$497))+($RJ$4*LR474*100*100/MAX(EV$9:EV$497))</f>
        <v>0</v>
      </c>
      <c r="RW474" s="115">
        <f>($RJ$4*LS474*100*100/MAX(EV$9:EV$497)) + (($RJ$4*LT474*100*100/MAX(EV$9:EV$497))+($RJ$4*LU474*100*100/MAX(EV$9:EV$497))+($RJ$4*LV474*100*100/MAX(EV$9:EV$497))+($RJ$4*LW474*100*100/MAX(EV$9:EV$497))+($RJ$4*LX474*100*100/MAX(EV$9:EV$497))+($RJ$4*LY474*100*100/MAX(EV$9:EV$497))+($RJ$4*LZ474*100*100/MAX(EV$9:EV$497))+($RJ$4*MA474*100*100/MAX(EV$9:EV$497)))/2</f>
        <v>0</v>
      </c>
      <c r="RX474" s="119">
        <f>($RJ$4*MB474*100*100/MAX(EV$9:EV$497))+($RJ$4*MC474*100*100/MAX(EV$9:EV$497))+($RJ$4*MD474*100*100/MAX(EV$9:EV$497))+($RJ$4*ME474*100*100/MAX(EV$9:EV$497))+($RJ$4*MF474*100*100/MAX(EV$9:EV$497))+($RJ$4*MG474*100*100/MAX(EV$9:EV$497))+($RJ$4*MH474*100*100/MAX(EV$9:EV$497))+($RJ$4*MI474*100*100/MAX(EV$9:EV$497))+($RJ$4*MJ474*100*100/MAX(EV$9:EV$497))+($RJ$4*MK474*100*100/MAX(EV$9:EV$497))+($RJ$4*ML474*100*100/MAX(EV$9:EV$497))+($RJ$4*MM474*100*100/MAX(EV$9:EV$497))+($RJ$4*MN474*100*100/MAX(EV$9:EV$497))</f>
        <v>0</v>
      </c>
      <c r="RY474" s="118">
        <f>($RJ$4*MQ474*100*100/MAX(EV$9:EV$497))/2 + (($RJ$4*MR474*100*100/MAX(EV$9:EV$497))+($RJ$4*MS474*100*100/MAX(EV$9:EV$497))+($RJ$4*MT474*100*100/MAX(EV$9:EV$497))+($RJ$4*MU474*100*100/MAX(EV$9:EV$497))+($RJ$4*MV474*100*100/MAX(EV$9:EV$497))+($RJ$4*MW474*100*100/MAX(EV$9:EV$497))+($RJ$4*MX474*100*100/MAX(EV$9:EV$497))+($RJ$4*MY474*100*100/MAX(EV$9:EV$497))+($RJ$4*MZ474*100*100/MAX(EV$9:EV$497))+($RJ$4*NA474*100*100/MAX(EV$9:EV$497))+($RJ$4*NB474*100*100/MAX(EV$9:EV$497))+($RJ$4*NC474*100*100/MAX(EV$9:EV$497))+($RJ$4*ND474*100*100/MAX(EV$9:EV$497))+($RJ$4*NG474*100*100/MAX(EV$9:EV$497)))/4</f>
        <v>0</v>
      </c>
      <c r="RZ474" s="115">
        <f>($RJ$4*NH474*100*100/MAX(EV$9:EV$497))/2 + (($RJ$4*NI474*100*100/MAX(EV$9:EV$497))+($RJ$4*NJ474*100*100/MAX(EV$9:EV$497))+($RJ$4*NK474*100*100/MAX(EV$9:EV$497))+($RJ$4*NL474*100*100/MAX(EV$9:EV$497))+($RJ$4*NM474*100*100/MAX(EV$9:EV$497))+($RJ$4*NN474*100*100/MAX(EV$9:EV$497)))/4</f>
        <v>0</v>
      </c>
      <c r="SA474" s="117">
        <f>(($RJ$4*NO474*100*100/MAX(EV$9:EV$497))+($RJ$4*NP474*100*100/MAX(EV$9:EV$497)))/4</f>
        <v>0</v>
      </c>
      <c r="SB474" s="118">
        <f t="shared" si="1258"/>
        <v>26.572833333333335</v>
      </c>
      <c r="SC474" s="115">
        <f t="shared" si="1259"/>
        <v>17.026</v>
      </c>
      <c r="SD474" s="115">
        <f t="shared" si="1260"/>
        <v>3.8187333333333333</v>
      </c>
      <c r="SE474" s="115">
        <f t="shared" si="1261"/>
        <v>17.026</v>
      </c>
      <c r="SF474" s="115">
        <f t="shared" si="1262"/>
        <v>3.8187333333333333</v>
      </c>
      <c r="SG474" s="115">
        <f t="shared" si="1263"/>
        <v>0</v>
      </c>
      <c r="SH474" s="115">
        <f>ROUND(SB474/MAX(SB$9:SB$497)*100,0)</f>
        <v>33</v>
      </c>
      <c r="SI474" s="115">
        <f>ROUND(SC474/MAX(SC$9:SC$497)*100,0)</f>
        <v>26</v>
      </c>
      <c r="SJ474" s="115">
        <f>ROUND(SD474/MAX(SD$9:SD$497)*100,0)</f>
        <v>6</v>
      </c>
      <c r="SK474" s="115">
        <f>ROUND(SE474/MAX(SE$9:SE$497)*100,0)</f>
        <v>13</v>
      </c>
      <c r="SL474" s="115">
        <f>ROUND(SF474/MAX(SF$9:SF$497)*100,0)</f>
        <v>9</v>
      </c>
      <c r="SM474" s="121">
        <f>ROUND(SG474/MAX(SG$9:SG$497)*100,0)</f>
        <v>0</v>
      </c>
      <c r="SN474" s="115">
        <f>ROUND(AVERAGEIF($ES$9:$ES$497,$ES474,SH$9:SH$497),0)</f>
        <v>24</v>
      </c>
      <c r="SO474" s="115">
        <f>ROUND(AVERAGEIF($ES$9:$ES$497,$ES474,SI$9:SI$497),0)</f>
        <v>22</v>
      </c>
      <c r="SP474" s="115">
        <f>ROUND(AVERAGEIF($ES$9:$ES$497,$ES474,SJ$9:SJ$497),0)</f>
        <v>5</v>
      </c>
      <c r="SQ474" s="115">
        <f>ROUND(AVERAGEIF($ES$9:$ES$497,$ES474,SK$9:SK$497),0)</f>
        <v>19</v>
      </c>
      <c r="SR474" s="115">
        <f>ROUND(AVERAGEIF($ES$9:$ES$497,$ES474,SL$9:SL$497),0)</f>
        <v>8</v>
      </c>
      <c r="SS474" s="121">
        <f>ROUND(AVERAGEIF($ES$9:$ES$497,$ES474,SM$9:SM$497),0)</f>
        <v>6</v>
      </c>
      <c r="ST474" s="114">
        <f>RANK(SB474,SB$9:SB$497,0)</f>
        <v>133</v>
      </c>
      <c r="SU474" s="115">
        <f>RANK(SC474,SC$9:SC$497,0)</f>
        <v>115</v>
      </c>
      <c r="SV474" s="115">
        <f>RANK(SD474,SD$9:SD$497,0)</f>
        <v>131</v>
      </c>
      <c r="SW474" s="115">
        <f>RANK(SE474,SE$9:SE$497,0)</f>
        <v>143</v>
      </c>
      <c r="SX474" s="115">
        <f>RANK(SF474,SF$9:SF$497,0)</f>
        <v>81</v>
      </c>
      <c r="SY474" s="115">
        <f>RANK(SG474,SG$9:SG$497,0)</f>
        <v>308</v>
      </c>
      <c r="SZ474" s="115">
        <f>COUNTIFS(SB$9:SB$497,"&gt;"&amp;SB474,$ES$9:$ES$497,$ES474)+1</f>
        <v>30</v>
      </c>
      <c r="TA474" s="115">
        <f>COUNTIFS(SC$9:SC$497,"&gt;"&amp;SC474,$ES$9:$ES$497,$ES474)+1</f>
        <v>34</v>
      </c>
      <c r="TB474" s="115">
        <f>COUNTIFS(SD$9:SD$497,"&gt;"&amp;SD474,$ES$9:$ES$497,$ES474)+1</f>
        <v>28</v>
      </c>
      <c r="TC474" s="115">
        <f>COUNTIFS(SE$9:SE$497,"&gt;"&amp;SE474,$ES$9:$ES$497,$ES474)+1</f>
        <v>44</v>
      </c>
      <c r="TD474" s="115">
        <f>COUNTIFS(SF$9:SF$497,"&gt;"&amp;SF474,$ES$9:$ES$497,$ES474)+1</f>
        <v>27</v>
      </c>
      <c r="TE474" s="117">
        <f>COUNTIFS(SG$9:SG$497,"&gt;"&amp;SG474,$ES$9:$ES$497,$ES474)+1</f>
        <v>70</v>
      </c>
      <c r="TF474" s="118">
        <f t="shared" si="1264"/>
        <v>116</v>
      </c>
      <c r="TG474" s="115">
        <f t="shared" si="1265"/>
        <v>98</v>
      </c>
      <c r="TH474" s="115">
        <f t="shared" si="1266"/>
        <v>70</v>
      </c>
      <c r="TI474" s="115">
        <f t="shared" si="1267"/>
        <v>83</v>
      </c>
      <c r="TJ474" s="115">
        <f t="shared" si="1268"/>
        <v>79</v>
      </c>
      <c r="TK474" s="115">
        <f t="shared" si="1269"/>
        <v>83</v>
      </c>
      <c r="TL474" s="117">
        <f t="shared" si="1270"/>
        <v>71</v>
      </c>
      <c r="TM474" s="118">
        <f>ROUND(TF474/MAX(TF$9:TF$497)*100,0)</f>
        <v>64</v>
      </c>
      <c r="TN474" s="115">
        <f>ROUND(TG474/MAX(TG$9:TG$497)*100,0)</f>
        <v>54</v>
      </c>
      <c r="TO474" s="115">
        <f>ROUND(TH474/MAX(TH$9:TH$497)*100,0)</f>
        <v>38</v>
      </c>
      <c r="TP474" s="115">
        <f>ROUND(TI474/MAX(TI$9:TI$497)*100,0)</f>
        <v>46</v>
      </c>
      <c r="TQ474" s="115">
        <f>ROUND(TJ474/MAX(TJ$9:TJ$497)*100,0)</f>
        <v>40</v>
      </c>
      <c r="TR474" s="115">
        <f>ROUND(TK474/MAX(TK$9:TK$497)*100,0)</f>
        <v>42</v>
      </c>
      <c r="TS474" s="119">
        <f>ROUND(TL474/MAX(TL$9:TL$497)*100,0)</f>
        <v>36</v>
      </c>
      <c r="TT474" s="120">
        <f>RANK(TM474,TM$9:TM$497,0)</f>
        <v>80</v>
      </c>
      <c r="TU474" s="115">
        <f>RANK(TN474,TN$9:TN$497,0)</f>
        <v>77</v>
      </c>
      <c r="TV474" s="115">
        <f>RANK(TO474,TO$9:TO$497,0)</f>
        <v>73</v>
      </c>
      <c r="TW474" s="115">
        <f>RANK(TP474,TP$9:TP$497,0)</f>
        <v>100</v>
      </c>
      <c r="TX474" s="115">
        <f>RANK(TQ474,TQ$9:TQ$497,0)</f>
        <v>47</v>
      </c>
      <c r="TY474" s="115">
        <f>RANK(TR474,TR$9:TR$497,0)</f>
        <v>73</v>
      </c>
      <c r="TZ474" s="121">
        <f>RANK(TS474,TS$9:TS$497,0)</f>
        <v>94</v>
      </c>
      <c r="UA474" s="132"/>
      <c r="UB474" s="7" t="s">
        <v>1</v>
      </c>
    </row>
    <row r="475" spans="1:548" x14ac:dyDescent="0.15">
      <c r="A475" s="183">
        <v>467</v>
      </c>
      <c r="B475" s="203" t="s">
        <v>2214</v>
      </c>
      <c r="C475" s="63"/>
      <c r="D475" s="63"/>
      <c r="E475" s="64" t="s">
        <v>518</v>
      </c>
      <c r="F475" s="65">
        <v>122</v>
      </c>
      <c r="G475" s="65" t="s">
        <v>558</v>
      </c>
      <c r="H475" s="65" t="s">
        <v>699</v>
      </c>
      <c r="I475" s="66" t="s">
        <v>521</v>
      </c>
      <c r="J475" s="67" t="s">
        <v>521</v>
      </c>
      <c r="K475" s="67" t="s">
        <v>521</v>
      </c>
      <c r="L475" s="67" t="s">
        <v>521</v>
      </c>
      <c r="M475" s="67" t="s">
        <v>521</v>
      </c>
      <c r="N475" s="67" t="s">
        <v>521</v>
      </c>
      <c r="O475" s="67" t="s">
        <v>521</v>
      </c>
      <c r="P475" s="67" t="s">
        <v>521</v>
      </c>
      <c r="Q475" s="67" t="s">
        <v>521</v>
      </c>
      <c r="R475" s="68" t="s">
        <v>521</v>
      </c>
      <c r="S475" s="69" t="s">
        <v>521</v>
      </c>
      <c r="T475" s="67" t="s">
        <v>521</v>
      </c>
      <c r="U475" s="67" t="s">
        <v>521</v>
      </c>
      <c r="V475" s="67" t="s">
        <v>521</v>
      </c>
      <c r="W475" s="67" t="s">
        <v>521</v>
      </c>
      <c r="X475" s="67" t="s">
        <v>521</v>
      </c>
      <c r="Y475" s="67" t="s">
        <v>521</v>
      </c>
      <c r="Z475" s="67" t="s">
        <v>521</v>
      </c>
      <c r="AA475" s="67" t="s">
        <v>521</v>
      </c>
      <c r="AB475" s="68" t="s">
        <v>521</v>
      </c>
      <c r="AC475" s="69" t="s">
        <v>521</v>
      </c>
      <c r="AD475" s="67" t="s">
        <v>521</v>
      </c>
      <c r="AE475" s="67" t="s">
        <v>521</v>
      </c>
      <c r="AF475" s="67" t="s">
        <v>521</v>
      </c>
      <c r="AG475" s="67" t="s">
        <v>521</v>
      </c>
      <c r="AH475" s="67" t="s">
        <v>521</v>
      </c>
      <c r="AI475" s="67" t="s">
        <v>521</v>
      </c>
      <c r="AJ475" s="67" t="s">
        <v>521</v>
      </c>
      <c r="AK475" s="67" t="s">
        <v>521</v>
      </c>
      <c r="AL475" s="68" t="s">
        <v>521</v>
      </c>
      <c r="AM475" s="69" t="s">
        <v>521</v>
      </c>
      <c r="AN475" s="67" t="s">
        <v>521</v>
      </c>
      <c r="AO475" s="67" t="s">
        <v>521</v>
      </c>
      <c r="AP475" s="67" t="s">
        <v>521</v>
      </c>
      <c r="AQ475" s="67" t="s">
        <v>521</v>
      </c>
      <c r="AR475" s="67" t="s">
        <v>521</v>
      </c>
      <c r="AS475" s="67" t="s">
        <v>521</v>
      </c>
      <c r="AT475" s="67" t="s">
        <v>521</v>
      </c>
      <c r="AU475" s="67" t="s">
        <v>521</v>
      </c>
      <c r="AV475" s="68" t="s">
        <v>521</v>
      </c>
      <c r="AW475" s="69" t="s">
        <v>521</v>
      </c>
      <c r="AX475" s="67" t="s">
        <v>521</v>
      </c>
      <c r="AY475" s="67" t="s">
        <v>521</v>
      </c>
      <c r="AZ475" s="67" t="s">
        <v>521</v>
      </c>
      <c r="BA475" s="67" t="s">
        <v>521</v>
      </c>
      <c r="BB475" s="67" t="s">
        <v>521</v>
      </c>
      <c r="BC475" s="67" t="s">
        <v>521</v>
      </c>
      <c r="BD475" s="67" t="s">
        <v>521</v>
      </c>
      <c r="BE475" s="67" t="s">
        <v>521</v>
      </c>
      <c r="BF475" s="68" t="s">
        <v>521</v>
      </c>
      <c r="BG475" s="69" t="s">
        <v>521</v>
      </c>
      <c r="BH475" s="67" t="s">
        <v>521</v>
      </c>
      <c r="BI475" s="67" t="s">
        <v>521</v>
      </c>
      <c r="BJ475" s="67" t="s">
        <v>521</v>
      </c>
      <c r="BK475" s="67" t="s">
        <v>521</v>
      </c>
      <c r="BL475" s="67" t="s">
        <v>521</v>
      </c>
      <c r="BM475" s="67" t="s">
        <v>521</v>
      </c>
      <c r="BN475" s="67" t="s">
        <v>521</v>
      </c>
      <c r="BO475" s="67" t="s">
        <v>521</v>
      </c>
      <c r="BP475" s="68" t="s">
        <v>521</v>
      </c>
      <c r="BQ475" s="70" t="s">
        <v>521</v>
      </c>
      <c r="BR475" s="67" t="s">
        <v>521</v>
      </c>
      <c r="BS475" s="67" t="s">
        <v>521</v>
      </c>
      <c r="BT475" s="67" t="s">
        <v>521</v>
      </c>
      <c r="BU475" s="67" t="s">
        <v>521</v>
      </c>
      <c r="BV475" s="67" t="s">
        <v>521</v>
      </c>
      <c r="BW475" s="67" t="s">
        <v>521</v>
      </c>
      <c r="BX475" s="67" t="s">
        <v>521</v>
      </c>
      <c r="BY475" s="67" t="s">
        <v>521</v>
      </c>
      <c r="BZ475" s="68" t="s">
        <v>521</v>
      </c>
      <c r="CA475" s="69" t="s">
        <v>521</v>
      </c>
      <c r="CB475" s="67" t="s">
        <v>521</v>
      </c>
      <c r="CC475" s="67" t="s">
        <v>521</v>
      </c>
      <c r="CD475" s="67" t="s">
        <v>521</v>
      </c>
      <c r="CE475" s="67" t="s">
        <v>521</v>
      </c>
      <c r="CF475" s="67" t="s">
        <v>521</v>
      </c>
      <c r="CG475" s="67" t="s">
        <v>521</v>
      </c>
      <c r="CH475" s="67" t="s">
        <v>521</v>
      </c>
      <c r="CI475" s="67" t="s">
        <v>521</v>
      </c>
      <c r="CJ475" s="68" t="s">
        <v>521</v>
      </c>
      <c r="CK475" s="69" t="s">
        <v>521</v>
      </c>
      <c r="CL475" s="67" t="s">
        <v>521</v>
      </c>
      <c r="CM475" s="67" t="s">
        <v>521</v>
      </c>
      <c r="CN475" s="67" t="s">
        <v>521</v>
      </c>
      <c r="CO475" s="67" t="s">
        <v>521</v>
      </c>
      <c r="CP475" s="67" t="s">
        <v>521</v>
      </c>
      <c r="CQ475" s="67" t="s">
        <v>521</v>
      </c>
      <c r="CR475" s="67" t="s">
        <v>521</v>
      </c>
      <c r="CS475" s="67" t="s">
        <v>521</v>
      </c>
      <c r="CT475" s="68" t="s">
        <v>521</v>
      </c>
      <c r="CU475" s="69" t="s">
        <v>521</v>
      </c>
      <c r="CV475" s="67" t="s">
        <v>521</v>
      </c>
      <c r="CW475" s="67" t="s">
        <v>2210</v>
      </c>
      <c r="CX475" s="67" t="s">
        <v>18</v>
      </c>
      <c r="CY475" s="67" t="s">
        <v>18</v>
      </c>
      <c r="CZ475" s="67" t="s">
        <v>18</v>
      </c>
      <c r="DA475" s="67" t="s">
        <v>18</v>
      </c>
      <c r="DB475" s="67" t="s">
        <v>18</v>
      </c>
      <c r="DC475" s="67" t="s">
        <v>18</v>
      </c>
      <c r="DD475" s="68" t="s">
        <v>18</v>
      </c>
      <c r="DE475" s="69" t="s">
        <v>18</v>
      </c>
      <c r="DF475" s="71" t="s">
        <v>18</v>
      </c>
      <c r="DG475" s="67" t="s">
        <v>18</v>
      </c>
      <c r="DH475" s="67" t="s">
        <v>18</v>
      </c>
      <c r="DI475" s="67" t="s">
        <v>18</v>
      </c>
      <c r="DJ475" s="67" t="s">
        <v>18</v>
      </c>
      <c r="DK475" s="67" t="s">
        <v>18</v>
      </c>
      <c r="DL475" s="67" t="s">
        <v>18</v>
      </c>
      <c r="DM475" s="67" t="s">
        <v>18</v>
      </c>
      <c r="DN475" s="68" t="s">
        <v>18</v>
      </c>
      <c r="DO475" s="70" t="s">
        <v>18</v>
      </c>
      <c r="DP475" s="71" t="s">
        <v>18</v>
      </c>
      <c r="DQ475" s="67" t="s">
        <v>18</v>
      </c>
      <c r="DR475" s="67" t="s">
        <v>18</v>
      </c>
      <c r="DS475" s="67" t="s">
        <v>18</v>
      </c>
      <c r="DT475" s="67" t="s">
        <v>18</v>
      </c>
      <c r="DU475" s="67" t="s">
        <v>18</v>
      </c>
      <c r="DV475" s="67" t="s">
        <v>18</v>
      </c>
      <c r="DW475" s="67" t="s">
        <v>18</v>
      </c>
      <c r="DX475" s="72" t="s">
        <v>18</v>
      </c>
      <c r="DY475" s="73" t="s">
        <v>522</v>
      </c>
      <c r="DZ475" s="74">
        <v>2</v>
      </c>
      <c r="EA475" s="74">
        <v>3</v>
      </c>
      <c r="EB475" s="74">
        <v>3</v>
      </c>
      <c r="EC475" s="75">
        <v>4</v>
      </c>
      <c r="ED475" s="76" t="s">
        <v>522</v>
      </c>
      <c r="EE475" s="74">
        <f t="shared" si="1214"/>
        <v>2</v>
      </c>
      <c r="EF475" s="74">
        <f t="shared" si="1215"/>
        <v>6</v>
      </c>
      <c r="EG475" s="74">
        <f t="shared" si="1216"/>
        <v>18</v>
      </c>
      <c r="EH475" s="77">
        <f t="shared" si="1217"/>
        <v>72</v>
      </c>
      <c r="EI475" s="146">
        <v>300</v>
      </c>
      <c r="EJ475" s="147">
        <v>450</v>
      </c>
      <c r="EK475" s="147">
        <v>900</v>
      </c>
      <c r="EL475" s="147">
        <v>1500</v>
      </c>
      <c r="EM475" s="158">
        <v>4500</v>
      </c>
      <c r="EN475" s="78">
        <v>1</v>
      </c>
      <c r="EO475" s="79">
        <f t="shared" si="1218"/>
        <v>0.75</v>
      </c>
      <c r="EP475" s="79">
        <f t="shared" si="1219"/>
        <v>0.5</v>
      </c>
      <c r="EQ475" s="79">
        <f t="shared" si="1220"/>
        <v>0.27777777777777773</v>
      </c>
      <c r="ER475" s="80">
        <f t="shared" si="1221"/>
        <v>0.20833333333333334</v>
      </c>
      <c r="ES475" s="128" t="s">
        <v>2205</v>
      </c>
      <c r="ET475" s="82" t="s">
        <v>2222</v>
      </c>
      <c r="EU475" s="83">
        <v>4</v>
      </c>
      <c r="EV475" s="73">
        <v>99</v>
      </c>
      <c r="EW475" s="74">
        <v>38</v>
      </c>
      <c r="EX475" s="74">
        <v>93</v>
      </c>
      <c r="EY475" s="74">
        <v>57</v>
      </c>
      <c r="EZ475" s="74">
        <v>15</v>
      </c>
      <c r="FA475" s="74">
        <v>15</v>
      </c>
      <c r="FB475" s="74">
        <v>90</v>
      </c>
      <c r="FC475" s="74">
        <v>69</v>
      </c>
      <c r="FD475" s="74">
        <f t="shared" si="1222"/>
        <v>108</v>
      </c>
      <c r="FE475" s="84">
        <f t="shared" si="1223"/>
        <v>162</v>
      </c>
      <c r="FF475" s="73">
        <f>RANK(EV475,$EV$9:$EV$497,0)</f>
        <v>87</v>
      </c>
      <c r="FG475" s="74">
        <f>RANK(EW475,$EW$9:$EW$497,0)</f>
        <v>244</v>
      </c>
      <c r="FH475" s="74">
        <f>RANK(EX475,$EX$9:$EX$497,0)</f>
        <v>28</v>
      </c>
      <c r="FI475" s="74">
        <f>RANK(EY475,$EY$9:$EY$497,0)</f>
        <v>93</v>
      </c>
      <c r="FJ475" s="74">
        <f>RANK(EZ475,$EZ$9:$EZ$497,0)</f>
        <v>260</v>
      </c>
      <c r="FK475" s="74">
        <f>RANK(FA475,$FA$9:$FA$497,0)</f>
        <v>245</v>
      </c>
      <c r="FL475" s="74">
        <f>RANK(FB475,$FB$9:$FB$497,0)</f>
        <v>33</v>
      </c>
      <c r="FM475" s="74">
        <f>RANK(FC475,$FC$9:$FC$497,0)</f>
        <v>99</v>
      </c>
      <c r="FN475" s="74">
        <f>RANK(FD475,$FD$9:$FD$497,0)</f>
        <v>64</v>
      </c>
      <c r="FO475" s="84">
        <f>RANK(FE475,$FE$9:$FE$497,0)</f>
        <v>43</v>
      </c>
      <c r="FP475" s="73">
        <f>COUNTIFS($EV$9:$EV$497,"&gt;"&amp;EV475,$ES$9:$ES$497,ES475)+1</f>
        <v>23</v>
      </c>
      <c r="FQ475" s="74">
        <f>COUNTIFS($EW$9:$EW$497,"&gt;"&amp;EW475,$ES$9:$ES$497,ES475)+1</f>
        <v>23</v>
      </c>
      <c r="FR475" s="74">
        <f>COUNTIFS($EX$9:$EX$497,"&gt;"&amp;EX475,$ES$9:$ES$497,ES475)+1</f>
        <v>16</v>
      </c>
      <c r="FS475" s="74">
        <f>COUNTIFS($EY$9:$EY$497,"&gt;"&amp;EY475,$ES$9:$ES$497,ES475)+1</f>
        <v>13</v>
      </c>
      <c r="FT475" s="74">
        <f>COUNTIFS($EZ$9:$EZ$497,"&gt;"&amp;EZ475,$ES$9:$ES$497,ES475)+1</f>
        <v>17</v>
      </c>
      <c r="FU475" s="74">
        <f>COUNTIFS($FA$9:$FA$497,"&gt;"&amp;FA475,$ES$9:$ES$497,ES475)+1</f>
        <v>16</v>
      </c>
      <c r="FV475" s="74">
        <f>COUNTIFS($FB$9:$FB$497,"&gt;"&amp;FB475,$ES$9:$ES$497,ES475)+1</f>
        <v>2</v>
      </c>
      <c r="FW475" s="74">
        <f>COUNTIFS($FC$9:$FC$497,"&gt;"&amp;FC475,$ES$9:$ES$497,ES475)+1</f>
        <v>25</v>
      </c>
      <c r="FX475" s="74">
        <f>COUNTIFS($FD$9:$FD$497,"&gt;"&amp;FD475,$ES$9:$ES$497,ES475)+1</f>
        <v>15</v>
      </c>
      <c r="FY475" s="84">
        <f>COUNTIFS($FE$9:$FE$497,"&gt;"&amp;FE475,$ES$9:$ES$497,ES475)+1</f>
        <v>19</v>
      </c>
      <c r="FZ475" s="85">
        <f t="shared" si="1224"/>
        <v>0.81</v>
      </c>
      <c r="GA475" s="86">
        <f t="shared" si="1225"/>
        <v>0.31</v>
      </c>
      <c r="GB475" s="86">
        <f t="shared" si="1226"/>
        <v>0.76</v>
      </c>
      <c r="GC475" s="86">
        <f t="shared" si="1227"/>
        <v>0.47</v>
      </c>
      <c r="GD475" s="86">
        <f t="shared" si="1228"/>
        <v>0.12</v>
      </c>
      <c r="GE475" s="86">
        <f t="shared" si="1229"/>
        <v>0.12</v>
      </c>
      <c r="GF475" s="86">
        <f t="shared" si="1230"/>
        <v>0.74</v>
      </c>
      <c r="GG475" s="86">
        <f t="shared" si="1231"/>
        <v>0.56999999999999995</v>
      </c>
      <c r="GH475" s="86">
        <f t="shared" si="1232"/>
        <v>0.89</v>
      </c>
      <c r="GI475" s="87">
        <f t="shared" si="1233"/>
        <v>1.33</v>
      </c>
      <c r="GJ475" s="85">
        <f>ROUND(((FZ475-AVERAGE(FZ$9:FZ$497))/STDEVP(FZ$9:FZ$497)*10+50),2)</f>
        <v>43.9</v>
      </c>
      <c r="GK475" s="86">
        <f>ROUND(((GA475-AVERAGE(GA$9:GA$497))/STDEVP(GA$9:GA$497)*10+50),2)</f>
        <v>38.630000000000003</v>
      </c>
      <c r="GL475" s="86">
        <f>ROUND(((GB475-AVERAGE(GB$9:GB$497))/STDEVP(GB$9:GB$497)*10+50),2)</f>
        <v>56.66</v>
      </c>
      <c r="GM475" s="86">
        <f>ROUND(((GC475-AVERAGE(GC$9:GC$497))/STDEVP(GC$9:GC$497)*10+50),2)</f>
        <v>47.19</v>
      </c>
      <c r="GN475" s="86">
        <f>ROUND(((GD475-AVERAGE(GD$9:GD$497))/STDEVP(GD$9:GD$497)*10+50),2)</f>
        <v>40.68</v>
      </c>
      <c r="GO475" s="86">
        <f>ROUND(((GE475-AVERAGE(GE$9:GE$497))/STDEVP(GE$9:GE$497)*10+50),2)</f>
        <v>41.71</v>
      </c>
      <c r="GP475" s="86">
        <f>ROUND(((GF475-AVERAGE(GF$9:GF$497))/STDEVP(GF$9:GF$497)*10+50),2)</f>
        <v>53.31</v>
      </c>
      <c r="GQ475" s="86">
        <f>ROUND(((GG475-AVERAGE(GG$9:GG$497))/STDEVP(GG$9:GG$497)*10+50),2)</f>
        <v>48.09</v>
      </c>
      <c r="GR475" s="86">
        <f>ROUND(((GH475-AVERAGE(GH$9:GH$497))/STDEVP(GH$9:GH$497)*10+50),2)</f>
        <v>46.91</v>
      </c>
      <c r="GS475" s="87">
        <f>ROUND(((GI475-AVERAGE(GI$9:GI$497))/STDEVP(GI$9:GI$497)*10+50),2)</f>
        <v>52.44</v>
      </c>
      <c r="GT475" s="73">
        <f>RANK(GJ475,$GJ$9:$GJ$497,0)</f>
        <v>322</v>
      </c>
      <c r="GU475" s="74">
        <f>RANK(GK475,$GK$9:$GK$497,0)</f>
        <v>396</v>
      </c>
      <c r="GV475" s="74">
        <f>RANK(GL475,$GL$9:$GL$497,0)</f>
        <v>108</v>
      </c>
      <c r="GW475" s="74">
        <f>RANK(GM475,$GM$9:$GM$497,0)</f>
        <v>260</v>
      </c>
      <c r="GX475" s="74">
        <f>RANK(GN475,$GN$9:$GN$497,0)</f>
        <v>412</v>
      </c>
      <c r="GY475" s="74">
        <f>RANK(GO475,$GO$9:$GO$497,0)</f>
        <v>407</v>
      </c>
      <c r="GZ475" s="74">
        <f>RANK(GP475,$GP$9:$GP$497,0)</f>
        <v>157</v>
      </c>
      <c r="HA475" s="74">
        <f>RANK(GQ475,$GQ$9:$GQ$497,0)</f>
        <v>244</v>
      </c>
      <c r="HB475" s="74">
        <f>RANK(GR475,$GR$9:$GR$497,0)</f>
        <v>239</v>
      </c>
      <c r="HC475" s="84">
        <f>RANK(GS475,$GS$9:$GS$497,0)</f>
        <v>136</v>
      </c>
      <c r="HD475" s="85">
        <f>ROUND(AVERAGEIF($ES$9:$ES$497,$ES475,$FZ$9:$FZ$497),2)</f>
        <v>0.95</v>
      </c>
      <c r="HE475" s="86">
        <f>ROUND(AVERAGEIF($ES$9:$ES$497,$ES475,$GA$9:$GA$497),2)</f>
        <v>0.38</v>
      </c>
      <c r="HF475" s="86">
        <f>ROUND(AVERAGEIF($ES$9:$ES$497,$ES475,$GB$9:$GB$497),2)</f>
        <v>0.82</v>
      </c>
      <c r="HG475" s="86">
        <f>ROUND(AVERAGEIF($ES$9:$ES$497,$ES475,$GC$9:$GC$497),2)</f>
        <v>0.44</v>
      </c>
      <c r="HH475" s="86">
        <f>ROUND(AVERAGEIF($ES$9:$ES$497,$ES475,$GD$9:$GD$497),2)</f>
        <v>0.15</v>
      </c>
      <c r="HI475" s="86">
        <f>ROUND(AVERAGEIF($ES$9:$ES$497,$ES475,$GE$9:$GE$497),2)</f>
        <v>0.14000000000000001</v>
      </c>
      <c r="HJ475" s="86">
        <f>ROUND(AVERAGEIF($ES$9:$ES$497,$ES475,$GF$9:$GF$497),2)</f>
        <v>0.74</v>
      </c>
      <c r="HK475" s="86">
        <f>ROUND(AVERAGEIF($ES$9:$ES$497,$ES475,$GG$9:$GG$497),2)</f>
        <v>0.85</v>
      </c>
      <c r="HL475" s="86">
        <f>ROUND(AVERAGEIF($ES$9:$ES$497,$ES475,$GH$9:$GH$497),2)</f>
        <v>0.97</v>
      </c>
      <c r="HM475" s="87">
        <f>ROUND(AVERAGEIF($ES$9:$ES$497,$ES475,$GI$9:$GI$497),2)</f>
        <v>1.67</v>
      </c>
      <c r="HN475" s="88">
        <f t="shared" si="1234"/>
        <v>-0.1399999999999999</v>
      </c>
      <c r="HO475" s="89">
        <f t="shared" si="1235"/>
        <v>-7.0000000000000007E-2</v>
      </c>
      <c r="HP475" s="89">
        <f t="shared" si="1236"/>
        <v>-5.9999999999999942E-2</v>
      </c>
      <c r="HQ475" s="89">
        <f t="shared" si="1237"/>
        <v>2.9999999999999971E-2</v>
      </c>
      <c r="HR475" s="89">
        <f t="shared" si="1238"/>
        <v>-0.03</v>
      </c>
      <c r="HS475" s="89">
        <f t="shared" si="1239"/>
        <v>-2.0000000000000018E-2</v>
      </c>
      <c r="HT475" s="89">
        <f t="shared" si="1240"/>
        <v>0</v>
      </c>
      <c r="HU475" s="89">
        <f t="shared" si="1241"/>
        <v>-0.28000000000000003</v>
      </c>
      <c r="HV475" s="89">
        <f t="shared" si="1242"/>
        <v>-7.999999999999996E-2</v>
      </c>
      <c r="HW475" s="90">
        <f t="shared" si="1243"/>
        <v>-0.33999999999999986</v>
      </c>
      <c r="HX475" s="73">
        <f>COUNTIFS($FZ$9:$FZ$497,"&gt;"&amp;FZ475,$ES$9:$ES$497,$ES475)+1</f>
        <v>64</v>
      </c>
      <c r="HY475" s="74">
        <f>COUNTIFS($GA$9:$GA$497,"&gt;"&amp;GA475,$ES$9:$ES$497,$ES475)+1</f>
        <v>62</v>
      </c>
      <c r="HZ475" s="74">
        <f>COUNTIFS($GB$9:$GB$497,"&gt;"&amp;GB475,$ES$9:$ES$497,$ES475)+1</f>
        <v>51</v>
      </c>
      <c r="IA475" s="74">
        <f>COUNTIFS($GC$9:$GC$497,"&gt;"&amp;GC475,$ES$9:$ES$497,$ES475)+1</f>
        <v>38</v>
      </c>
      <c r="IB475" s="74">
        <f>COUNTIFS($GD$9:$GD$497,"&gt;"&amp;GD475,$ES$9:$ES$497,$ES475)+1</f>
        <v>61</v>
      </c>
      <c r="IC475" s="74">
        <f>COUNTIFS($GE$9:$GE$497,"&gt;"&amp;GE475,$ES$9:$ES$497,$ES475)+1</f>
        <v>61</v>
      </c>
      <c r="ID475" s="74">
        <f>COUNTIFS($GF$9:$GF$497,"&gt;"&amp;GF475,$ES$9:$ES$497,$ES475)+1</f>
        <v>45</v>
      </c>
      <c r="IE475" s="74">
        <f>COUNTIFS($GG$9:$GG$497,"&gt;"&amp;GG475,$ES$9:$ES$497,$ES475)+1</f>
        <v>66</v>
      </c>
      <c r="IF475" s="74">
        <f>COUNTIFS($GH$9:$GH$497,"&gt;"&amp;GH475,$ES$9:$ES$497,$ES475)+1</f>
        <v>55</v>
      </c>
      <c r="IG475" s="84">
        <f>COUNTIFS($GI$9:$GI$497,"&gt;"&amp;GI475,$ES$9:$ES$497,$ES475)+1</f>
        <v>66</v>
      </c>
      <c r="IH475" s="91">
        <v>7.0000000000000007E-2</v>
      </c>
      <c r="II475" s="79"/>
      <c r="IJ475" s="79"/>
      <c r="IK475" s="79"/>
      <c r="IL475" s="79"/>
      <c r="IM475" s="92"/>
      <c r="IN475" s="93"/>
      <c r="IO475" s="94"/>
      <c r="IP475" s="95"/>
      <c r="IQ475" s="79"/>
      <c r="IR475" s="79"/>
      <c r="IS475" s="79"/>
      <c r="IT475" s="79"/>
      <c r="IU475" s="79"/>
      <c r="IV475" s="79"/>
      <c r="IW475" s="96"/>
      <c r="IX475" s="93"/>
      <c r="IY475" s="79"/>
      <c r="IZ475" s="79"/>
      <c r="JA475" s="79"/>
      <c r="JB475" s="79"/>
      <c r="JC475" s="79"/>
      <c r="JD475" s="79"/>
      <c r="JE475" s="97"/>
      <c r="JF475" s="95"/>
      <c r="JG475" s="79"/>
      <c r="JH475" s="79"/>
      <c r="JI475" s="79"/>
      <c r="JJ475" s="79"/>
      <c r="JK475" s="79"/>
      <c r="JL475" s="79"/>
      <c r="JM475" s="96"/>
      <c r="JN475" s="93"/>
      <c r="JO475" s="79"/>
      <c r="JP475" s="79"/>
      <c r="JQ475" s="79"/>
      <c r="JR475" s="79"/>
      <c r="JS475" s="79"/>
      <c r="JT475" s="79"/>
      <c r="JU475" s="79"/>
      <c r="JV475" s="79"/>
      <c r="JW475" s="79"/>
      <c r="JX475" s="79"/>
      <c r="JY475" s="79"/>
      <c r="JZ475" s="97"/>
      <c r="KA475" s="93"/>
      <c r="KB475" s="79"/>
      <c r="KC475" s="79"/>
      <c r="KD475" s="79"/>
      <c r="KE475" s="97"/>
      <c r="KF475" s="95"/>
      <c r="KG475" s="79"/>
      <c r="KH475" s="79"/>
      <c r="KI475" s="79"/>
      <c r="KJ475" s="79"/>
      <c r="KK475" s="98"/>
      <c r="KL475" s="79"/>
      <c r="KM475" s="79"/>
      <c r="KN475" s="79"/>
      <c r="KO475" s="79"/>
      <c r="KP475" s="79"/>
      <c r="KQ475" s="79"/>
      <c r="KR475" s="79"/>
      <c r="KS475" s="96"/>
      <c r="KT475" s="96"/>
      <c r="KU475" s="96"/>
      <c r="KV475" s="96"/>
      <c r="KW475" s="93"/>
      <c r="KX475" s="79"/>
      <c r="KY475" s="79"/>
      <c r="KZ475" s="79"/>
      <c r="LA475" s="79"/>
      <c r="LB475" s="79"/>
      <c r="LC475" s="96"/>
      <c r="LD475" s="93"/>
      <c r="LE475" s="94"/>
      <c r="LF475" s="99"/>
      <c r="LG475" s="75"/>
      <c r="LH475" s="93"/>
      <c r="LI475" s="79"/>
      <c r="LJ475" s="74"/>
      <c r="LK475" s="74"/>
      <c r="LL475" s="74"/>
      <c r="LM475" s="100"/>
      <c r="LN475" s="95"/>
      <c r="LO475" s="79"/>
      <c r="LP475" s="79"/>
      <c r="LQ475" s="79"/>
      <c r="LR475" s="96"/>
      <c r="LS475" s="93"/>
      <c r="LT475" s="79"/>
      <c r="LU475" s="79"/>
      <c r="LV475" s="79"/>
      <c r="LW475" s="79"/>
      <c r="LX475" s="79"/>
      <c r="LY475" s="79"/>
      <c r="LZ475" s="79">
        <v>0.05</v>
      </c>
      <c r="MA475" s="97"/>
      <c r="MB475" s="95"/>
      <c r="MC475" s="79"/>
      <c r="MD475" s="79"/>
      <c r="ME475" s="79"/>
      <c r="MF475" s="79"/>
      <c r="MG475" s="79"/>
      <c r="MH475" s="79"/>
      <c r="MI475" s="79"/>
      <c r="MJ475" s="79"/>
      <c r="MK475" s="79"/>
      <c r="ML475" s="79"/>
      <c r="MM475" s="79"/>
      <c r="MN475" s="98"/>
      <c r="MO475" s="98"/>
      <c r="MP475" s="96"/>
      <c r="MQ475" s="93"/>
      <c r="MR475" s="79"/>
      <c r="MS475" s="79"/>
      <c r="MT475" s="79"/>
      <c r="MU475" s="79"/>
      <c r="MV475" s="98"/>
      <c r="MW475" s="79"/>
      <c r="MX475" s="79"/>
      <c r="MY475" s="79"/>
      <c r="MZ475" s="79"/>
      <c r="NA475" s="79"/>
      <c r="NB475" s="79"/>
      <c r="NC475" s="79"/>
      <c r="ND475" s="96"/>
      <c r="NE475" s="96"/>
      <c r="NF475" s="96"/>
      <c r="NG475" s="96"/>
      <c r="NH475" s="93"/>
      <c r="NI475" s="79"/>
      <c r="NJ475" s="79"/>
      <c r="NK475" s="79"/>
      <c r="NL475" s="79"/>
      <c r="NM475" s="79"/>
      <c r="NN475" s="94"/>
      <c r="NO475" s="93"/>
      <c r="NP475" s="80"/>
      <c r="NQ475" s="145" t="s">
        <v>2216</v>
      </c>
      <c r="NR475" s="180"/>
      <c r="NS475" s="180"/>
      <c r="NT475" s="180"/>
      <c r="NU475" s="180" t="s">
        <v>2251</v>
      </c>
      <c r="NV475" s="181">
        <v>44678</v>
      </c>
      <c r="NW475" s="180" t="s">
        <v>2252</v>
      </c>
      <c r="NX475" s="133"/>
      <c r="NY475" s="129" t="s">
        <v>2256</v>
      </c>
      <c r="NZ475" s="133" t="s">
        <v>2271</v>
      </c>
      <c r="OA475" s="134" t="s">
        <v>2269</v>
      </c>
      <c r="OB475" s="134" t="s">
        <v>2270</v>
      </c>
      <c r="OC475" s="134" t="s">
        <v>2272</v>
      </c>
      <c r="OD475" s="110">
        <f t="shared" si="1244"/>
        <v>72</v>
      </c>
      <c r="OE475" s="109">
        <v>4</v>
      </c>
      <c r="OF475" s="110">
        <f t="shared" si="1245"/>
        <v>300</v>
      </c>
      <c r="OG475" s="109">
        <v>3</v>
      </c>
      <c r="OH475" s="111">
        <f>ROUND(AVERAGEIF($ES$9:$ES$497,$ES475,EV$9:EV$497),0)</f>
        <v>70</v>
      </c>
      <c r="OI475" s="112">
        <f>ROUND(AVERAGEIF($ES$9:$ES$497,$ES475,EW$9:EW$497),0)</f>
        <v>29</v>
      </c>
      <c r="OJ475" s="112">
        <f>ROUND(AVERAGEIF($ES$9:$ES$497,$ES475,EX$9:EX$497),0)</f>
        <v>62</v>
      </c>
      <c r="OK475" s="112">
        <f>ROUND(AVERAGEIF($ES$9:$ES$497,$ES475,EY$9:EY$497),0)</f>
        <v>34</v>
      </c>
      <c r="OL475" s="112">
        <f>ROUND(AVERAGEIF($ES$9:$ES$497,$ES475,EZ$9:EZ$497),0)</f>
        <v>10</v>
      </c>
      <c r="OM475" s="112">
        <f>ROUND(AVERAGEIF($ES$9:$ES$497,$ES475,FA$9:FA$497),0)</f>
        <v>10</v>
      </c>
      <c r="ON475" s="112">
        <f>ROUND(AVERAGEIF($ES$9:$ES$497,$ES475,FB$9:FB$497),0)</f>
        <v>53</v>
      </c>
      <c r="OO475" s="112">
        <f>ROUND(AVERAGEIF($ES$9:$ES$497,$ES475,FC$9:FC$497),0)</f>
        <v>56</v>
      </c>
      <c r="OP475" s="112">
        <f>ROUND(AVERAGEIF($ES$9:$ES$497,$ES475,FD$9:FD$497),0)</f>
        <v>72</v>
      </c>
      <c r="OQ475" s="113">
        <f>ROUND(AVERAGEIF($ES$9:$ES$497,$ES475,FE$9:FE$497),0)</f>
        <v>118</v>
      </c>
      <c r="OR475" s="114">
        <f>ROUND(EV475/MAX(EV$9:EV$497)*100,0)</f>
        <v>56</v>
      </c>
      <c r="OS475" s="115">
        <f>ROUND(EW475/MAX(EW$9:EW$497)*100,0)</f>
        <v>30</v>
      </c>
      <c r="OT475" s="115">
        <f>ROUND(EX475/MAX(EX$9:EX$497)*100,0)</f>
        <v>78</v>
      </c>
      <c r="OU475" s="115">
        <f>ROUND(EY475/MAX(EY$9:EY$497)*100,0)</f>
        <v>38</v>
      </c>
      <c r="OV475" s="115">
        <f>ROUND(EZ475/MAX(EZ$9:EZ$497)*100,0)</f>
        <v>12</v>
      </c>
      <c r="OW475" s="115">
        <f>ROUND(FA475/MAX(FA$9:FA$497)*100,0)</f>
        <v>13</v>
      </c>
      <c r="OX475" s="115">
        <f>ROUND(FB475/MAX(FB$9:FB$497)*100,0)</f>
        <v>67</v>
      </c>
      <c r="OY475" s="116">
        <f>ROUND(FC475/MAX(FC$9:FC$497)*100,0)</f>
        <v>48</v>
      </c>
      <c r="OZ475" s="115">
        <f>ROUND(FD475/MAX(FD$9:FD$497)*100,0)</f>
        <v>73</v>
      </c>
      <c r="PA475" s="117">
        <f>ROUND(FE475/MAX(FE$9:FE$497)*100,0)</f>
        <v>66</v>
      </c>
      <c r="PB475" s="118">
        <f t="shared" si="1246"/>
        <v>626</v>
      </c>
      <c r="PC475" s="115">
        <f t="shared" si="1247"/>
        <v>428</v>
      </c>
      <c r="PD475" s="115">
        <f t="shared" si="1248"/>
        <v>662</v>
      </c>
      <c r="PE475" s="115">
        <f t="shared" si="1249"/>
        <v>722</v>
      </c>
      <c r="PF475" s="115">
        <f t="shared" si="1250"/>
        <v>435</v>
      </c>
      <c r="PG475" s="119">
        <f t="shared" si="1251"/>
        <v>354</v>
      </c>
      <c r="PH475" s="118">
        <f>ROUND(PB475/MAX(PB$9:PB$497)*100,0)</f>
        <v>75</v>
      </c>
      <c r="PI475" s="115">
        <f>ROUND(PC475/MAX(PC$9:PC$497)*100,0)</f>
        <v>51</v>
      </c>
      <c r="PJ475" s="115">
        <f>ROUND(PD475/MAX(PD$9:PD$497)*100,0)</f>
        <v>70</v>
      </c>
      <c r="PK475" s="115">
        <f>ROUND(PE475/MAX(PE$9:PE$497)*100,0)</f>
        <v>72</v>
      </c>
      <c r="PL475" s="115">
        <f>ROUND(PF475/MAX(PF$9:PF$497)*100,0)</f>
        <v>61</v>
      </c>
      <c r="PM475" s="119">
        <f>ROUND(PG475/MAX(PG$9:PG$497)*100,0)</f>
        <v>52</v>
      </c>
      <c r="PN475" s="118">
        <f>RANK(PH475,PH$9:PH$497,0)</f>
        <v>36</v>
      </c>
      <c r="PO475" s="115">
        <f>RANK(PI475,PI$9:PI$497,0)</f>
        <v>128</v>
      </c>
      <c r="PP475" s="115">
        <f>RANK(PJ475,PJ$9:PJ$497,0)</f>
        <v>67</v>
      </c>
      <c r="PQ475" s="115">
        <f>RANK(PK475,PK$9:PK$497,0)</f>
        <v>38</v>
      </c>
      <c r="PR475" s="115">
        <f>RANK(PL475,PL$9:PL$497,0)</f>
        <v>138</v>
      </c>
      <c r="PS475" s="119">
        <f>RANK(PM475,PM$9:PM$497,0)</f>
        <v>153</v>
      </c>
      <c r="PT475" s="120">
        <f>ROUND(FZ475/MAX(FZ$9:FZ$497)*100,0)</f>
        <v>44</v>
      </c>
      <c r="PU475" s="115">
        <f>ROUND(GA475/MAX(GA$9:GA$497)*100,0)</f>
        <v>17</v>
      </c>
      <c r="PV475" s="115">
        <f>ROUND(GB475/MAX(GB$9:GB$497)*100,0)</f>
        <v>55</v>
      </c>
      <c r="PW475" s="115">
        <f>ROUND(GC475/MAX(GC$9:GC$497)*100,0)</f>
        <v>37</v>
      </c>
      <c r="PX475" s="115">
        <f>ROUND(GD475/MAX(GD$9:GD$497)*100,0)</f>
        <v>7</v>
      </c>
      <c r="PY475" s="115">
        <f>ROUND(GE475/MAX(GE$9:GE$497)*100,0)</f>
        <v>7</v>
      </c>
      <c r="PZ475" s="115">
        <f>ROUND(GF475/MAX(GF$9:GF$497)*100,0)</f>
        <v>35</v>
      </c>
      <c r="QA475" s="116">
        <f>ROUND(GG475/MAX(GG$9:GG$497)*100,0)</f>
        <v>31</v>
      </c>
      <c r="QB475" s="115">
        <f>ROUND(GH475/MAX(GH$9:GH$497)*100,0)</f>
        <v>40</v>
      </c>
      <c r="QC475" s="121">
        <f>ROUND(GI475/MAX(GI$9:GI$497)*100,0)</f>
        <v>42</v>
      </c>
      <c r="QD475" s="120">
        <f>ROUND(AVERAGEIF($ES$9:$ES$497,$ES475,PT$9:PT$497),0)</f>
        <v>52</v>
      </c>
      <c r="QE475" s="120">
        <f>ROUND(AVERAGEIF($ES$9:$ES$497,$ES475,PU$9:PU$497),0)</f>
        <v>21</v>
      </c>
      <c r="QF475" s="120">
        <f>ROUND(AVERAGEIF($ES$9:$ES$497,$ES475,PV$9:PV$497),0)</f>
        <v>60</v>
      </c>
      <c r="QG475" s="120">
        <f>ROUND(AVERAGEIF($ES$9:$ES$497,$ES475,PW$9:PW$497),0)</f>
        <v>35</v>
      </c>
      <c r="QH475" s="120">
        <f>ROUND(AVERAGEIF($ES$9:$ES$497,$ES475,PX$9:PX$497),0)</f>
        <v>8</v>
      </c>
      <c r="QI475" s="120">
        <f>ROUND(AVERAGEIF($ES$9:$ES$497,$ES475,PY$9:PY$497),0)</f>
        <v>9</v>
      </c>
      <c r="QJ475" s="120">
        <f>ROUND(AVERAGEIF($ES$9:$ES$497,$ES475,PZ$9:PZ$497),0)</f>
        <v>35</v>
      </c>
      <c r="QK475" s="120">
        <f>ROUND(AVERAGEIF($ES$9:$ES$497,$ES475,QA$9:QA$497),0)</f>
        <v>46</v>
      </c>
      <c r="QL475" s="120">
        <f>ROUND(AVERAGEIF($ES$9:$ES$497,$ES475,QB$9:QB$497),0)</f>
        <v>43</v>
      </c>
      <c r="QM475" s="120">
        <f>ROUND(AVERAGEIF($ES$9:$ES$497,$ES475,QC$9:QC$497),0)</f>
        <v>53</v>
      </c>
      <c r="QN475" s="114">
        <f t="shared" si="1252"/>
        <v>480</v>
      </c>
      <c r="QO475" s="115">
        <f t="shared" si="1253"/>
        <v>288</v>
      </c>
      <c r="QP475" s="115">
        <f t="shared" si="1254"/>
        <v>508</v>
      </c>
      <c r="QQ475" s="115">
        <f t="shared" si="1255"/>
        <v>573</v>
      </c>
      <c r="QR475" s="115">
        <f t="shared" si="1256"/>
        <v>407</v>
      </c>
      <c r="QS475" s="119">
        <f t="shared" si="1257"/>
        <v>259</v>
      </c>
      <c r="QT475" s="114">
        <f>ROUND((QN475-MIN(QN$9:QN$497))/(MAX(QN$9:QN$497)-MIN(QN$9:QN$497))*100,0)</f>
        <v>39</v>
      </c>
      <c r="QU475" s="115">
        <f>ROUND((QO475-MIN(QO$9:QO$497))/(MAX(QO$9:QO$497)-MIN(QO$9:QO$497))*100,0)</f>
        <v>11</v>
      </c>
      <c r="QV475" s="115">
        <f>ROUND((QP475-MIN(QP$9:QP$497))/(MAX(QP$9:QP$497)-MIN(QP$9:QP$497))*100,0)</f>
        <v>23</v>
      </c>
      <c r="QW475" s="115">
        <f>ROUND((QQ475-MIN(QQ$9:QQ$497))/(MAX(QQ$9:QQ$497)-MIN(QQ$9:QQ$497))*100,0)</f>
        <v>36</v>
      </c>
      <c r="QX475" s="115">
        <f>ROUND((QR475-MIN(QR$9:QR$497))/(MAX(QR$9:QR$497)-MIN(QR$9:QR$497))*100,0)</f>
        <v>28</v>
      </c>
      <c r="QY475" s="115">
        <f>ROUND((QS475-MIN(QS$9:QS$497))/(MAX(QS$9:QS$497)-MIN(QS$9:QS$497))*100,0)</f>
        <v>18</v>
      </c>
      <c r="QZ475" s="114">
        <f>RANK(QN475,QN$9:QN$497,0)</f>
        <v>213</v>
      </c>
      <c r="RA475" s="115">
        <f>RANK(QO475,QO$9:QO$497,0)</f>
        <v>394</v>
      </c>
      <c r="RB475" s="115">
        <f>RANK(QP475,QP$9:QP$497,0)</f>
        <v>306</v>
      </c>
      <c r="RC475" s="115">
        <f>RANK(QQ475,QQ$9:QQ$497,0)</f>
        <v>210</v>
      </c>
      <c r="RD475" s="115">
        <f>RANK(QR475,QR$9:QR$497,0)</f>
        <v>371</v>
      </c>
      <c r="RE475" s="115">
        <f>RANK(QS475,QS$9:QS$497,0)</f>
        <v>390</v>
      </c>
      <c r="RF475" s="122"/>
      <c r="RG475" s="115">
        <f>($RH$3*(IH475+IJ475)*100*100/MAX(EX$9:EX$497)*$RO$3) +($RH$3*(II475+IJ475)*100*100/MAX(EX$9:EX$497)*$RO$4) + ($RH$3*IK475*100*100/MAX(EX$9:EX$497)*0.098)</f>
        <v>18.754166666666666</v>
      </c>
      <c r="RH475" s="115">
        <f>($RH$4*IL475*100*100/MAX(EZ$9:EZ$497))*$RQ$3</f>
        <v>0</v>
      </c>
      <c r="RI475" s="115">
        <f>($RH$3*IM475*100*100/MAX(EY$9:EY$497))*$RQ$4</f>
        <v>0</v>
      </c>
      <c r="RJ475" s="115">
        <f>($RH$3*IN475*100*100/MAX(EX$9:EX$497))</f>
        <v>0</v>
      </c>
      <c r="RK475" s="115">
        <f>($RH$4*IO475*100*100/MAX(EZ$9:EZ$497))*$RQ$3</f>
        <v>0</v>
      </c>
      <c r="RL475" s="115">
        <f>(($RL$4*IP475*100*((100/MAX(EX$9:EX$497)+100/MAX(EZ$9:EZ$497))/2))+($RL$4*IQ475*100*((100/MAX(EX$9:EX$497)+100/MAX(EZ$9:EZ$497))/2))+($RL$4*IR475*100*((100/MAX(EX$9:EX$497)+100/MAX(EZ$9:EZ$497))/2))+($RL$4*IS475*100*((100/MAX(EX$9:EX$497)+100/MAX(EZ$9:EZ$497))/2))+($RL$4*IT475*100*((100/MAX(EX$9:EX$497)+100/MAX(EZ$9:EZ$497))/2))+($RL$4*IU475*100*((100/MAX(EX$9:EX$497)+100/MAX(EZ$9:EZ$497))/2))+($RL$4*IV475*100*((100/MAX(EX$9:EX$497)+100/MAX(EZ$9:EZ$497))/2))+($RL$4*IW475*100*((100/MAX(EX$9:EX$497)+100/MAX(EZ$9:EZ$497))/2)))*$RS$3</f>
        <v>0</v>
      </c>
      <c r="RM475" s="115">
        <f>(($RH$3*IX475*100*100/MAX(EX$9:EX$497))+($RH$3*IY475*100*100/MAX(EX$9:EX$497))+($RH$3*IZ475*100*100/MAX(EX$9:EX$497))+($RH$3*JA475*100*100/MAX(EX$9:EX$497))+($RH$3*JB475*100*100/MAX(EX$9:EX$497))+($RH$3*JC475*100*100/MAX(EX$9:EX$497))+($RH$3*JD475*100*100/MAX(EX$9:EX$497))+($RH$3*JE475*100*100/MAX(EX$9:EX$497)))*$RS$4</f>
        <v>0</v>
      </c>
      <c r="RN475" s="115">
        <f>(($RH$4*JF475*100*100/MAX(EZ$9:EZ$497)) + ($RH$4*JG475*100*100/MAX(EZ$9:EZ$497)) + ($RH$4*JH475*100*100/MAX(EZ$9:EZ$497)) + ($RH$4*JI475*100*100/MAX(EZ$9:EZ$497)) + ($RH$4*JJ475*100*100/MAX(EZ$9:EZ$497)) + ($RH$4*JK475*100*100/MAX(EZ$9:EZ$497)) + ($RH$4*JL475*100*100/MAX(EZ$9:EZ$497)) + ($RH$4*JM475*100*100/MAX(EZ$9:EZ$497)))*$RU$3</f>
        <v>0</v>
      </c>
      <c r="RO475" s="115">
        <f>(($RL$4*JN475*100*((100/MAX(EX$9:EX$497)+100/MAX(EZ$9:EZ$497))/2))+($RL$4*JO475*100*((100/MAX(EX$9:EX$497)+100/MAX(EZ$9:EZ$497))/2))+($RL$4*JP475*100*((100/MAX(EX$9:EX$497)+100/MAX(EZ$9:EZ$497))/2))+($RL$4*JQ475*100*((100/MAX(EX$9:EX$497)+100/MAX(EZ$9:EZ$497))/2))+($RL$4*JR475*100*((100/MAX(EX$9:EX$497)+100/MAX(EZ$9:EZ$497))/2))+($RL$4*JS475*100*((100/MAX(EX$9:EX$497)+100/MAX(EZ$9:EZ$497))/2))+($RL$4*JT475*100*((100/MAX(EX$9:EX$497)+100/MAX(EZ$9:EZ$497))/2))+($RL$4*JU475*100*((100/MAX(EX$9:EX$497)+100/MAX(EZ$9:EZ$497))/2))+($RL$4*JV475*100*((100/MAX(EX$9:EX$497)+100/MAX(EZ$9:EZ$497))/2))+($RL$4*JW475*100*((100/MAX(EX$9:EX$497)+100/MAX(EZ$9:EZ$497))/2))+($RL$4*JX475*100*((100/MAX(EX$9:EX$497)+100/MAX(EZ$9:EZ$497))/2))+($RL$4*JY475*100*((100/MAX(EX$9:EX$497)+100/MAX(EZ$9:EZ$497))/2))+($RL$4*JZ475*100*((100/MAX(EX$9:EX$497)+100/MAX(EZ$9:EZ$497))/2)))*$RW$3/2</f>
        <v>0</v>
      </c>
      <c r="RP475" s="119">
        <f>($RJ$3*KA475*100*100/MAX(FA$9:FA$497)) + ($RJ$3*KB475*100*100/MAX(FA$9:FA$497)/2) + ($RJ$3*KC475*100*100/MAX(FA$9:FA$497)/2) + ($RJ$3*KD475*100*100/MAX(FA$9:FA$497)/4) + ($RJ$3*KE475*100*100/MAX(FA$9:FA$497)/4)</f>
        <v>0</v>
      </c>
      <c r="RQ475" s="118">
        <f>($RL$4*KF475*100*((100/MAX(EX$9:EX$497)+100/MAX(EZ$9:EZ$497)))) * ($RO$3/2) + (($RL$4*KG475*100*((100/MAX(EX$9:EX$497)+100/MAX(EZ$9:EZ$497))))+($RL$4*KH475*100*((100/MAX(EX$9:EX$497)+100/MAX(EZ$9:EZ$497))))+($RL$4*KI475*100*((100/MAX(EX$9:EX$497)+100/MAX(EZ$9:EZ$497))))+($RL$4*KJ475*100*((100/MAX(EX$9:EX$497)+100/MAX(EZ$9:EZ$497))))+($RL$4*KK475*100*((100/MAX(EX$9:EX$497)+100/MAX(EZ$9:EZ$497))))+($RL$4*KL475*100*((100/MAX(EX$9:EX$497)+100/MAX(EZ$9:EZ$497))))+($RL$4*KM475*100*((100/MAX(EX$9:EX$497)+100/MAX(EZ$9:EZ$497))))+($RL$4*KN475*100*((100/MAX(EX$9:EX$497)+100/MAX(EZ$9:EZ$497))))+($RL$4*KO475*100*((100/MAX(EX$9:EX$497)+100/MAX(EZ$9:EZ$497))))+($RL$4*KP475*100*((100/MAX(EX$9:EX$497)+100/MAX(EZ$9:EZ$497))))+($RL$4*KQ475*100*((100/MAX(EX$9:EX$497)+100/MAX(EZ$9:EZ$497))))+($RL$4*KR475*100*((100/MAX(EX$9:EX$497)+100/MAX(EZ$9:EZ$497))))+($RL$4*KS475*100*((100/MAX(EX$9:EX$497)+100/MAX(EZ$9:EZ$497))))+($RL$4*KV475*100*((100/MAX(EX$9:EX$497)+100/MAX(EZ$9:EZ$497))))) * (($RO$3+$RO$4)/6)</f>
        <v>0</v>
      </c>
      <c r="RR475" s="115">
        <f>(($RL$4*KW475*100*((100/MAX(EX$9:EX$497)+100/MAX(EZ$9:EZ$497))))) * ($RO$3/2) + (($RL$4*KX475*100*((100/MAX(EX$9:EX$497)+100/MAX(EZ$9:EZ$497))))+($RL$4*KY475*100*((100/MAX(EX$9:EX$497)+100/MAX(EZ$9:EZ$497))))+($RL$4*KZ475*100*((100/MAX(EX$9:EX$497)+100/MAX(EZ$9:EZ$497))))+($RL$4*LA475*100*((100/MAX(EX$9:EX$497)+100/MAX(EZ$9:EZ$497))))+($RL$4*LB475*100*((100/MAX(EX$9:EX$497)+100/MAX(EZ$9:EZ$497))))+($RL$4*LC475*100*((100/MAX(EX$9:EX$497)+100/MAX(EZ$9:EZ$497))))) * (($RO$3+$RO$4)/6)</f>
        <v>0</v>
      </c>
      <c r="RS475" s="119">
        <f>(($RL$4*LD475*100*((100/MAX(EX$9:EX$497)+100/MAX(EZ$9:EZ$497))))+($RL$4*LE475*100*((100/MAX(EX$9:EX$497)+100/MAX(EZ$9:EZ$497))))) * (($RO$3+$RO$4)/6)</f>
        <v>0</v>
      </c>
      <c r="RT475" s="118">
        <f>($RJ$4*LH475*100*(100/MAX(EV$9:EV$497)))+($RJ$4*LI475*100*(100/MAX(EV$9:EV$497)))</f>
        <v>0</v>
      </c>
      <c r="RU475" s="119">
        <f>($RJ$4*LJ475*(100/MAX(EV$9:EV$497)))/2 + ($RL$3*LK475*(100/MAX(EW$9:EW$497))) + ($RJ$4*LL475*(100/MAX(EV$9:EV$497)))/4 + ($RL$3*LM475*(100/MAX(EW$9:EW$497)))</f>
        <v>0</v>
      </c>
      <c r="RV475" s="118">
        <f>($RJ$4*LN475*100*100/MAX(EV$9:EV$497)/2)+($RJ$4*LO475*100*100/MAX(EV$9:EV$497)/2)+($RJ$4*LP475*100*100/MAX(EV$9:EV$497))+($RJ$4*LQ475*100*100/MAX(EV$9:EV$497))+($RJ$4*LR475*100*100/MAX(EV$9:EV$497))</f>
        <v>0</v>
      </c>
      <c r="RW475" s="115">
        <f>($RJ$4*LS475*100*100/MAX(EV$9:EV$497)) + (($RJ$4*LT475*100*100/MAX(EV$9:EV$497))+($RJ$4*LU475*100*100/MAX(EV$9:EV$497))+($RJ$4*LV475*100*100/MAX(EV$9:EV$497))+($RJ$4*LW475*100*100/MAX(EV$9:EV$497))+($RJ$4*LX475*100*100/MAX(EV$9:EV$497))+($RJ$4*LY475*100*100/MAX(EV$9:EV$497))+($RJ$4*LZ475*100*100/MAX(EV$9:EV$497))+($RJ$4*MA475*100*100/MAX(EV$9:EV$497)))/2</f>
        <v>4.213483146067416</v>
      </c>
      <c r="RX475" s="119">
        <f>($RJ$4*MB475*100*100/MAX(EV$9:EV$497))+($RJ$4*MC475*100*100/MAX(EV$9:EV$497))+($RJ$4*MD475*100*100/MAX(EV$9:EV$497))+($RJ$4*ME475*100*100/MAX(EV$9:EV$497))+($RJ$4*MF475*100*100/MAX(EV$9:EV$497))+($RJ$4*MG475*100*100/MAX(EV$9:EV$497))+($RJ$4*MH475*100*100/MAX(EV$9:EV$497))+($RJ$4*MI475*100*100/MAX(EV$9:EV$497))+($RJ$4*MJ475*100*100/MAX(EV$9:EV$497))+($RJ$4*MK475*100*100/MAX(EV$9:EV$497))+($RJ$4*ML475*100*100/MAX(EV$9:EV$497))+($RJ$4*MM475*100*100/MAX(EV$9:EV$497))+($RJ$4*MN475*100*100/MAX(EV$9:EV$497))</f>
        <v>0</v>
      </c>
      <c r="RY475" s="118">
        <f>($RJ$4*MQ475*100*100/MAX(EV$9:EV$497))/2 + (($RJ$4*MR475*100*100/MAX(EV$9:EV$497))+($RJ$4*MS475*100*100/MAX(EV$9:EV$497))+($RJ$4*MT475*100*100/MAX(EV$9:EV$497))+($RJ$4*MU475*100*100/MAX(EV$9:EV$497))+($RJ$4*MV475*100*100/MAX(EV$9:EV$497))+($RJ$4*MW475*100*100/MAX(EV$9:EV$497))+($RJ$4*MX475*100*100/MAX(EV$9:EV$497))+($RJ$4*MY475*100*100/MAX(EV$9:EV$497))+($RJ$4*MZ475*100*100/MAX(EV$9:EV$497))+($RJ$4*NA475*100*100/MAX(EV$9:EV$497))+($RJ$4*NB475*100*100/MAX(EV$9:EV$497))+($RJ$4*NC475*100*100/MAX(EV$9:EV$497))+($RJ$4*ND475*100*100/MAX(EV$9:EV$497))+($RJ$4*NG475*100*100/MAX(EV$9:EV$497)))/4</f>
        <v>0</v>
      </c>
      <c r="RZ475" s="115">
        <f>($RJ$4*NH475*100*100/MAX(EV$9:EV$497))/2 + (($RJ$4*NI475*100*100/MAX(EV$9:EV$497))+($RJ$4*NJ475*100*100/MAX(EV$9:EV$497))+($RJ$4*NK475*100*100/MAX(EV$9:EV$497))+($RJ$4*NL475*100*100/MAX(EV$9:EV$497))+($RJ$4*NM475*100*100/MAX(EV$9:EV$497))+($RJ$4*NN475*100*100/MAX(EV$9:EV$497)))/4</f>
        <v>0</v>
      </c>
      <c r="SA475" s="117">
        <f>(($RJ$4*NO475*100*100/MAX(EV$9:EV$497))+($RJ$4*NP475*100*100/MAX(EV$9:EV$497)))/4</f>
        <v>0</v>
      </c>
      <c r="SB475" s="118">
        <f t="shared" si="1258"/>
        <v>22.967649812734081</v>
      </c>
      <c r="SC475" s="115">
        <f t="shared" si="1259"/>
        <v>19.596863295880148</v>
      </c>
      <c r="SD475" s="115">
        <f t="shared" si="1260"/>
        <v>1.053370786516854</v>
      </c>
      <c r="SE475" s="115">
        <f t="shared" si="1261"/>
        <v>19.596863295880148</v>
      </c>
      <c r="SF475" s="115">
        <f t="shared" si="1262"/>
        <v>1.053370786516854</v>
      </c>
      <c r="SG475" s="115">
        <f t="shared" si="1263"/>
        <v>4.213483146067416</v>
      </c>
      <c r="SH475" s="115">
        <f>ROUND(SB475/MAX(SB$9:SB$497)*100,0)</f>
        <v>29</v>
      </c>
      <c r="SI475" s="115">
        <f>ROUND(SC475/MAX(SC$9:SC$497)*100,0)</f>
        <v>30</v>
      </c>
      <c r="SJ475" s="115">
        <f>ROUND(SD475/MAX(SD$9:SD$497)*100,0)</f>
        <v>2</v>
      </c>
      <c r="SK475" s="115">
        <f>ROUND(SE475/MAX(SE$9:SE$497)*100,0)</f>
        <v>15</v>
      </c>
      <c r="SL475" s="115">
        <f>ROUND(SF475/MAX(SF$9:SF$497)*100,0)</f>
        <v>3</v>
      </c>
      <c r="SM475" s="121">
        <f>ROUND(SG475/MAX(SG$9:SG$497)*100,0)</f>
        <v>4</v>
      </c>
      <c r="SN475" s="115">
        <f>ROUND(AVERAGEIF($ES$9:$ES$497,$ES475,SH$9:SH$497),0)</f>
        <v>26</v>
      </c>
      <c r="SO475" s="115">
        <f>ROUND(AVERAGEIF($ES$9:$ES$497,$ES475,SI$9:SI$497),0)</f>
        <v>26</v>
      </c>
      <c r="SP475" s="115">
        <f>ROUND(AVERAGEIF($ES$9:$ES$497,$ES475,SJ$9:SJ$497),0)</f>
        <v>3</v>
      </c>
      <c r="SQ475" s="115">
        <f>ROUND(AVERAGEIF($ES$9:$ES$497,$ES475,SK$9:SK$497),0)</f>
        <v>21</v>
      </c>
      <c r="SR475" s="115">
        <f>ROUND(AVERAGEIF($ES$9:$ES$497,$ES475,SL$9:SL$497),0)</f>
        <v>5</v>
      </c>
      <c r="SS475" s="121">
        <f>ROUND(AVERAGEIF($ES$9:$ES$497,$ES475,SM$9:SM$497),0)</f>
        <v>5</v>
      </c>
      <c r="ST475" s="114">
        <f>RANK(SB475,SB$9:SB$497,0)</f>
        <v>151</v>
      </c>
      <c r="SU475" s="115">
        <f>RANK(SC475,SC$9:SC$497,0)</f>
        <v>98</v>
      </c>
      <c r="SV475" s="115">
        <f>RANK(SD475,SD$9:SD$497,0)</f>
        <v>216</v>
      </c>
      <c r="SW475" s="115">
        <f>RANK(SE475,SE$9:SE$497,0)</f>
        <v>130</v>
      </c>
      <c r="SX475" s="115">
        <f>RANK(SF475,SF$9:SF$497,0)</f>
        <v>199</v>
      </c>
      <c r="SY475" s="115">
        <f>RANK(SG475,SG$9:SG$497,0)</f>
        <v>173</v>
      </c>
      <c r="SZ475" s="115">
        <f>COUNTIFS(SB$9:SB$497,"&gt;"&amp;SB475,$ES$9:$ES$497,$ES475)+1</f>
        <v>36</v>
      </c>
      <c r="TA475" s="115">
        <f>COUNTIFS(SC$9:SC$497,"&gt;"&amp;SC475,$ES$9:$ES$497,$ES475)+1</f>
        <v>34</v>
      </c>
      <c r="TB475" s="115">
        <f>COUNTIFS(SD$9:SD$497,"&gt;"&amp;SD475,$ES$9:$ES$497,$ES475)+1</f>
        <v>43</v>
      </c>
      <c r="TC475" s="115">
        <f>COUNTIFS(SE$9:SE$497,"&gt;"&amp;SE475,$ES$9:$ES$497,$ES475)+1</f>
        <v>39</v>
      </c>
      <c r="TD475" s="115">
        <f>COUNTIFS(SF$9:SF$497,"&gt;"&amp;SF475,$ES$9:$ES$497,$ES475)+1</f>
        <v>43</v>
      </c>
      <c r="TE475" s="117">
        <f>COUNTIFS(SG$9:SG$497,"&gt;"&amp;SG475,$ES$9:$ES$497,$ES475)+1</f>
        <v>30</v>
      </c>
      <c r="TF475" s="118">
        <f t="shared" si="1264"/>
        <v>104</v>
      </c>
      <c r="TG475" s="115">
        <f t="shared" si="1265"/>
        <v>105</v>
      </c>
      <c r="TH475" s="115">
        <f t="shared" si="1266"/>
        <v>53</v>
      </c>
      <c r="TI475" s="115">
        <f t="shared" si="1267"/>
        <v>85</v>
      </c>
      <c r="TJ475" s="115">
        <f t="shared" si="1268"/>
        <v>75</v>
      </c>
      <c r="TK475" s="115">
        <f t="shared" si="1269"/>
        <v>65</v>
      </c>
      <c r="TL475" s="117">
        <f t="shared" si="1270"/>
        <v>56</v>
      </c>
      <c r="TM475" s="118">
        <f>ROUND(TF475/MAX(TF$9:TF$497)*100,0)</f>
        <v>58</v>
      </c>
      <c r="TN475" s="115">
        <f>ROUND(TG475/MAX(TG$9:TG$497)*100,0)</f>
        <v>58</v>
      </c>
      <c r="TO475" s="115">
        <f>ROUND(TH475/MAX(TH$9:TH$497)*100,0)</f>
        <v>29</v>
      </c>
      <c r="TP475" s="115">
        <f>ROUND(TI475/MAX(TI$9:TI$497)*100,0)</f>
        <v>47</v>
      </c>
      <c r="TQ475" s="115">
        <f>ROUND(TJ475/MAX(TJ$9:TJ$497)*100,0)</f>
        <v>38</v>
      </c>
      <c r="TR475" s="115">
        <f>ROUND(TK475/MAX(TK$9:TK$497)*100,0)</f>
        <v>33</v>
      </c>
      <c r="TS475" s="119">
        <f>ROUND(TL475/MAX(TL$9:TL$497)*100,0)</f>
        <v>29</v>
      </c>
      <c r="TT475" s="120">
        <f>RANK(TM475,TM$9:TM$497,0)</f>
        <v>113</v>
      </c>
      <c r="TU475" s="115">
        <f>RANK(TN475,TN$9:TN$497,0)</f>
        <v>62</v>
      </c>
      <c r="TV475" s="115">
        <f>RANK(TO475,TO$9:TO$497,0)</f>
        <v>160</v>
      </c>
      <c r="TW475" s="115">
        <f>RANK(TP475,TP$9:TP$497,0)</f>
        <v>96</v>
      </c>
      <c r="TX475" s="115">
        <f>RANK(TQ475,TQ$9:TQ$497,0)</f>
        <v>65</v>
      </c>
      <c r="TY475" s="115">
        <f>RANK(TR475,TR$9:TR$497,0)</f>
        <v>156</v>
      </c>
      <c r="TZ475" s="121">
        <f>RANK(TS475,TS$9:TS$497,0)</f>
        <v>162</v>
      </c>
      <c r="UA475" s="132"/>
      <c r="UB475" s="7" t="s">
        <v>1</v>
      </c>
    </row>
    <row r="476" spans="1:548" x14ac:dyDescent="0.15">
      <c r="A476" s="183">
        <v>468</v>
      </c>
      <c r="B476" s="200" t="s">
        <v>2294</v>
      </c>
      <c r="C476" s="143"/>
      <c r="D476" s="143"/>
      <c r="E476" s="161" t="s">
        <v>518</v>
      </c>
      <c r="F476" s="65">
        <v>41</v>
      </c>
      <c r="G476" s="65" t="s">
        <v>908</v>
      </c>
      <c r="H476" s="144" t="s">
        <v>1005</v>
      </c>
      <c r="I476" s="66" t="s">
        <v>521</v>
      </c>
      <c r="J476" s="67" t="s">
        <v>521</v>
      </c>
      <c r="K476" s="67" t="s">
        <v>521</v>
      </c>
      <c r="L476" s="67" t="s">
        <v>521</v>
      </c>
      <c r="M476" s="67" t="s">
        <v>521</v>
      </c>
      <c r="N476" s="67" t="s">
        <v>521</v>
      </c>
      <c r="O476" s="67" t="s">
        <v>521</v>
      </c>
      <c r="P476" s="67" t="s">
        <v>521</v>
      </c>
      <c r="Q476" s="67" t="s">
        <v>521</v>
      </c>
      <c r="R476" s="68" t="s">
        <v>521</v>
      </c>
      <c r="S476" s="69" t="s">
        <v>521</v>
      </c>
      <c r="T476" s="67" t="s">
        <v>521</v>
      </c>
      <c r="U476" s="67" t="s">
        <v>521</v>
      </c>
      <c r="V476" s="67" t="s">
        <v>521</v>
      </c>
      <c r="W476" s="67" t="s">
        <v>521</v>
      </c>
      <c r="X476" s="67" t="s">
        <v>521</v>
      </c>
      <c r="Y476" s="67" t="s">
        <v>521</v>
      </c>
      <c r="Z476" s="67" t="s">
        <v>521</v>
      </c>
      <c r="AA476" s="67" t="s">
        <v>521</v>
      </c>
      <c r="AB476" s="68" t="s">
        <v>521</v>
      </c>
      <c r="AC476" s="69" t="s">
        <v>521</v>
      </c>
      <c r="AD476" s="67" t="s">
        <v>521</v>
      </c>
      <c r="AE476" s="67" t="s">
        <v>521</v>
      </c>
      <c r="AF476" s="67" t="s">
        <v>521</v>
      </c>
      <c r="AG476" s="67" t="s">
        <v>521</v>
      </c>
      <c r="AH476" s="67" t="s">
        <v>521</v>
      </c>
      <c r="AI476" s="67" t="s">
        <v>521</v>
      </c>
      <c r="AJ476" s="67" t="s">
        <v>521</v>
      </c>
      <c r="AK476" s="67" t="s">
        <v>521</v>
      </c>
      <c r="AL476" s="68" t="s">
        <v>521</v>
      </c>
      <c r="AM476" s="69" t="s">
        <v>521</v>
      </c>
      <c r="AN476" s="67" t="s">
        <v>521</v>
      </c>
      <c r="AO476" s="67" t="s">
        <v>521</v>
      </c>
      <c r="AP476" s="67" t="s">
        <v>521</v>
      </c>
      <c r="AQ476" s="67" t="s">
        <v>521</v>
      </c>
      <c r="AR476" s="67" t="s">
        <v>521</v>
      </c>
      <c r="AS476" s="67" t="s">
        <v>521</v>
      </c>
      <c r="AT476" s="67" t="s">
        <v>521</v>
      </c>
      <c r="AU476" s="67" t="s">
        <v>521</v>
      </c>
      <c r="AV476" s="68" t="s">
        <v>521</v>
      </c>
      <c r="AW476" s="69" t="s">
        <v>521</v>
      </c>
      <c r="AX476" s="67" t="s">
        <v>521</v>
      </c>
      <c r="AY476" s="67" t="s">
        <v>521</v>
      </c>
      <c r="AZ476" s="67" t="s">
        <v>521</v>
      </c>
      <c r="BA476" s="67" t="s">
        <v>521</v>
      </c>
      <c r="BB476" s="67" t="s">
        <v>521</v>
      </c>
      <c r="BC476" s="67" t="s">
        <v>521</v>
      </c>
      <c r="BD476" s="67" t="s">
        <v>521</v>
      </c>
      <c r="BE476" s="67" t="s">
        <v>521</v>
      </c>
      <c r="BF476" s="68" t="s">
        <v>521</v>
      </c>
      <c r="BG476" s="69" t="s">
        <v>521</v>
      </c>
      <c r="BH476" s="67" t="s">
        <v>521</v>
      </c>
      <c r="BI476" s="67" t="s">
        <v>521</v>
      </c>
      <c r="BJ476" s="67" t="s">
        <v>521</v>
      </c>
      <c r="BK476" s="67" t="s">
        <v>521</v>
      </c>
      <c r="BL476" s="67" t="s">
        <v>521</v>
      </c>
      <c r="BM476" s="67" t="s">
        <v>521</v>
      </c>
      <c r="BN476" s="67" t="s">
        <v>521</v>
      </c>
      <c r="BO476" s="67" t="s">
        <v>521</v>
      </c>
      <c r="BP476" s="68" t="s">
        <v>521</v>
      </c>
      <c r="BQ476" s="70" t="s">
        <v>521</v>
      </c>
      <c r="BR476" s="67" t="s">
        <v>521</v>
      </c>
      <c r="BS476" s="67" t="s">
        <v>521</v>
      </c>
      <c r="BT476" s="67" t="s">
        <v>521</v>
      </c>
      <c r="BU476" s="67" t="s">
        <v>521</v>
      </c>
      <c r="BV476" s="67" t="s">
        <v>521</v>
      </c>
      <c r="BW476" s="67" t="s">
        <v>521</v>
      </c>
      <c r="BX476" s="67" t="s">
        <v>521</v>
      </c>
      <c r="BY476" s="67" t="s">
        <v>521</v>
      </c>
      <c r="BZ476" s="68" t="s">
        <v>521</v>
      </c>
      <c r="CA476" s="69" t="s">
        <v>521</v>
      </c>
      <c r="CB476" s="67" t="s">
        <v>521</v>
      </c>
      <c r="CC476" s="67" t="s">
        <v>521</v>
      </c>
      <c r="CD476" s="67" t="s">
        <v>521</v>
      </c>
      <c r="CE476" s="67" t="s">
        <v>521</v>
      </c>
      <c r="CF476" s="67" t="s">
        <v>521</v>
      </c>
      <c r="CG476" s="67" t="s">
        <v>521</v>
      </c>
      <c r="CH476" s="67" t="s">
        <v>521</v>
      </c>
      <c r="CI476" s="67" t="s">
        <v>521</v>
      </c>
      <c r="CJ476" s="68" t="s">
        <v>521</v>
      </c>
      <c r="CK476" s="69" t="s">
        <v>521</v>
      </c>
      <c r="CL476" s="67" t="s">
        <v>521</v>
      </c>
      <c r="CM476" s="67" t="s">
        <v>521</v>
      </c>
      <c r="CN476" s="67" t="s">
        <v>521</v>
      </c>
      <c r="CO476" s="67" t="s">
        <v>521</v>
      </c>
      <c r="CP476" s="67" t="s">
        <v>521</v>
      </c>
      <c r="CQ476" s="67" t="s">
        <v>521</v>
      </c>
      <c r="CR476" s="67" t="s">
        <v>521</v>
      </c>
      <c r="CS476" s="67" t="s">
        <v>521</v>
      </c>
      <c r="CT476" s="68" t="s">
        <v>521</v>
      </c>
      <c r="CU476" s="69" t="s">
        <v>521</v>
      </c>
      <c r="CV476" s="67" t="s">
        <v>521</v>
      </c>
      <c r="CW476" s="67" t="s">
        <v>521</v>
      </c>
      <c r="CX476" s="67" t="s">
        <v>521</v>
      </c>
      <c r="CY476" s="67" t="s">
        <v>521</v>
      </c>
      <c r="CZ476" s="67" t="s">
        <v>521</v>
      </c>
      <c r="DA476" s="67" t="s">
        <v>521</v>
      </c>
      <c r="DB476" s="67" t="s">
        <v>521</v>
      </c>
      <c r="DC476" s="67" t="s">
        <v>521</v>
      </c>
      <c r="DD476" s="68" t="s">
        <v>521</v>
      </c>
      <c r="DE476" s="69" t="s">
        <v>521</v>
      </c>
      <c r="DF476" s="71" t="s">
        <v>521</v>
      </c>
      <c r="DG476" s="67" t="s">
        <v>521</v>
      </c>
      <c r="DH476" s="67" t="s">
        <v>521</v>
      </c>
      <c r="DI476" s="67" t="s">
        <v>521</v>
      </c>
      <c r="DJ476" s="67" t="s">
        <v>521</v>
      </c>
      <c r="DK476" s="67" t="s">
        <v>521</v>
      </c>
      <c r="DL476" s="67" t="s">
        <v>521</v>
      </c>
      <c r="DM476" s="67" t="s">
        <v>521</v>
      </c>
      <c r="DN476" s="68" t="s">
        <v>521</v>
      </c>
      <c r="DO476" s="70" t="s">
        <v>521</v>
      </c>
      <c r="DP476" s="71" t="s">
        <v>521</v>
      </c>
      <c r="DQ476" s="67" t="s">
        <v>521</v>
      </c>
      <c r="DR476" s="67" t="s">
        <v>521</v>
      </c>
      <c r="DS476" s="67" t="s">
        <v>521</v>
      </c>
      <c r="DT476" s="67" t="s">
        <v>521</v>
      </c>
      <c r="DU476" s="67" t="s">
        <v>521</v>
      </c>
      <c r="DV476" s="67" t="s">
        <v>521</v>
      </c>
      <c r="DW476" s="67" t="s">
        <v>521</v>
      </c>
      <c r="DX476" s="72" t="s">
        <v>521</v>
      </c>
      <c r="DY476" s="146" t="s">
        <v>522</v>
      </c>
      <c r="DZ476" s="74">
        <v>3</v>
      </c>
      <c r="EA476" s="74">
        <v>4</v>
      </c>
      <c r="EB476" s="190"/>
      <c r="EC476" s="191"/>
      <c r="ED476" s="197" t="s">
        <v>522</v>
      </c>
      <c r="EE476" s="190">
        <f>DZ476</f>
        <v>3</v>
      </c>
      <c r="EF476" s="190">
        <f>DZ476*EA476</f>
        <v>12</v>
      </c>
      <c r="EG476" s="190">
        <f>DZ476*EA476*EB476</f>
        <v>0</v>
      </c>
      <c r="EH476" s="193">
        <f>DZ476*EA476*EB476*EC476</f>
        <v>0</v>
      </c>
      <c r="EI476" s="194">
        <v>10</v>
      </c>
      <c r="EJ476" s="190">
        <v>50</v>
      </c>
      <c r="EK476" s="190">
        <v>270</v>
      </c>
      <c r="EL476" s="190">
        <v>450</v>
      </c>
      <c r="EM476" s="191">
        <v>1350</v>
      </c>
      <c r="EN476" s="195">
        <v>1</v>
      </c>
      <c r="EO476" s="79">
        <f>(EJ476/EE476)/EI476</f>
        <v>1.6666666666666667</v>
      </c>
      <c r="EP476" s="79">
        <f>(EK476/EF476)/EI476</f>
        <v>2.25</v>
      </c>
      <c r="EQ476" s="79" t="e">
        <f>(EL476/EG476)/EI476</f>
        <v>#DIV/0!</v>
      </c>
      <c r="ER476" s="80" t="e">
        <f>(EM476/EH476)/EI476</f>
        <v>#DIV/0!</v>
      </c>
      <c r="ES476" s="128" t="s">
        <v>2295</v>
      </c>
      <c r="ET476" s="82"/>
      <c r="EU476" s="83">
        <v>4</v>
      </c>
      <c r="EV476" s="146">
        <v>24</v>
      </c>
      <c r="EW476" s="147">
        <v>58</v>
      </c>
      <c r="EX476" s="147">
        <v>17</v>
      </c>
      <c r="EY476" s="147">
        <v>10</v>
      </c>
      <c r="EZ476" s="147">
        <v>59</v>
      </c>
      <c r="FA476" s="147">
        <v>18</v>
      </c>
      <c r="FB476" s="147">
        <v>65</v>
      </c>
      <c r="FC476" s="147">
        <v>30</v>
      </c>
      <c r="FD476" s="74">
        <f>EX476+EZ476</f>
        <v>76</v>
      </c>
      <c r="FE476" s="84">
        <f>EX476+FC476</f>
        <v>47</v>
      </c>
      <c r="FF476" s="73">
        <f>RANK(EV476,$EV$9:$EV$498,0)</f>
        <v>388</v>
      </c>
      <c r="FG476" s="74">
        <f>RANK(EW476,$EW$9:$EW$498,0)</f>
        <v>124</v>
      </c>
      <c r="FH476" s="74">
        <f>RANK(EX476,$EX$9:$EX$498,0)</f>
        <v>325</v>
      </c>
      <c r="FI476" s="74">
        <f>RANK(EY476,$EY$9:$EY$498,0)</f>
        <v>390</v>
      </c>
      <c r="FJ476" s="74">
        <f>RANK(EZ476,$EZ$9:$EZ$498,0)</f>
        <v>45</v>
      </c>
      <c r="FK476" s="74">
        <f>RANK(FA476,$FA$9:$FA$498,0)</f>
        <v>207</v>
      </c>
      <c r="FL476" s="74">
        <f>RANK(FB476,$FB$9:$FB$498,0)</f>
        <v>104</v>
      </c>
      <c r="FM476" s="74">
        <f>RANK(FC476,$FC$9:$FC$498,0)</f>
        <v>272</v>
      </c>
      <c r="FN476" s="74">
        <f>RANK(FD476,$FD$9:$FD$498,0)</f>
        <v>187</v>
      </c>
      <c r="FO476" s="84">
        <f>RANK(FE476,$FE$9:$FE$498,0)</f>
        <v>316</v>
      </c>
      <c r="FP476" s="73">
        <f>COUNTIFS($EV$9:$EV$498,"&gt;"&amp;EV476,$ES$9:$ES$498,ES476)+1</f>
        <v>75</v>
      </c>
      <c r="FQ476" s="74">
        <f>COUNTIFS($EW$9:$EW$498,"&gt;"&amp;EW476,$ES$9:$ES$498,ES476)+1</f>
        <v>58</v>
      </c>
      <c r="FR476" s="74">
        <f>COUNTIFS($EX$9:$EX$498,"&gt;"&amp;EX476,$ES$9:$ES$498,ES476)+1</f>
        <v>32</v>
      </c>
      <c r="FS476" s="74">
        <f>COUNTIFS($EY$9:$EY$498,"&gt;"&amp;EY476,$ES$9:$ES$498,ES476)+1</f>
        <v>75</v>
      </c>
      <c r="FT476" s="74">
        <f>COUNTIFS($EZ$9:$EZ$498,"&gt;"&amp;EZ476,$ES$9:$ES$498,ES476)+1</f>
        <v>42</v>
      </c>
      <c r="FU476" s="74">
        <f>COUNTIFS($FA$9:$FA$498,"&gt;"&amp;FA476,$ES$9:$ES$498,ES476)+1</f>
        <v>47</v>
      </c>
      <c r="FV476" s="74">
        <f>COUNTIFS($FB$9:$FB$498,"&gt;"&amp;FB476,$ES$9:$ES$498,ES476)+1</f>
        <v>18</v>
      </c>
      <c r="FW476" s="74">
        <f>COUNTIFS($FC$9:$FC$498,"&gt;"&amp;FC476,$ES$9:$ES$498,ES476)+1</f>
        <v>63</v>
      </c>
      <c r="FX476" s="74">
        <f>COUNTIFS($FD$9:$FD$498,"&gt;"&amp;FD476,$ES$9:$ES$498,ES476)+1</f>
        <v>47</v>
      </c>
      <c r="FY476" s="84">
        <f>COUNTIFS($FE$9:$FE$498,"&gt;"&amp;FE476,$ES$9:$ES$498,ES476)+1</f>
        <v>64</v>
      </c>
      <c r="FZ476" s="85">
        <f t="shared" si="1224"/>
        <v>0.59</v>
      </c>
      <c r="GA476" s="86">
        <f t="shared" si="1225"/>
        <v>1.41</v>
      </c>
      <c r="GB476" s="86">
        <f t="shared" si="1226"/>
        <v>0.41</v>
      </c>
      <c r="GC476" s="86">
        <f t="shared" si="1227"/>
        <v>0.24</v>
      </c>
      <c r="GD476" s="86">
        <f t="shared" si="1228"/>
        <v>1.44</v>
      </c>
      <c r="GE476" s="86">
        <f t="shared" si="1229"/>
        <v>0.44</v>
      </c>
      <c r="GF476" s="86">
        <f t="shared" si="1230"/>
        <v>1.59</v>
      </c>
      <c r="GG476" s="86">
        <f t="shared" si="1231"/>
        <v>0.73</v>
      </c>
      <c r="GH476" s="86">
        <f t="shared" si="1232"/>
        <v>1.85</v>
      </c>
      <c r="GI476" s="87">
        <f t="shared" si="1233"/>
        <v>1.1499999999999999</v>
      </c>
      <c r="GJ476" s="85">
        <f>ROUND(((FZ476-AVERAGE(FZ$9:FZ$498))/STDEVP(FZ$9:FZ$498)*10+50),2)</f>
        <v>35.340000000000003</v>
      </c>
      <c r="GK476" s="86">
        <f>ROUND(((GA476-AVERAGE(GA$9:GA$498))/STDEVP(GA$9:GA$498)*10+50),2)</f>
        <v>71.5</v>
      </c>
      <c r="GL476" s="86">
        <f>ROUND(((GB476-AVERAGE(GB$9:GB$498))/STDEVP(GB$9:GB$498)*10+50),2)</f>
        <v>43.51</v>
      </c>
      <c r="GM476" s="86">
        <f>ROUND(((GC476-AVERAGE(GC$9:GC$498))/STDEVP(GC$9:GC$498)*10+50),2)</f>
        <v>35.659999999999997</v>
      </c>
      <c r="GN476" s="86">
        <f>ROUND(((GD476-AVERAGE(GD$9:GD$498))/STDEVP(GD$9:GD$498)*10+50),2)</f>
        <v>85.88</v>
      </c>
      <c r="GO476" s="86">
        <f>ROUND(((GE476-AVERAGE(GE$9:GE$498))/STDEVP(GE$9:GE$498)*10+50),2)</f>
        <v>53.33</v>
      </c>
      <c r="GP476" s="86">
        <f>ROUND(((GF476-AVERAGE(GF$9:GF$498))/STDEVP(GF$9:GF$498)*10+50),2)</f>
        <v>80.069999999999993</v>
      </c>
      <c r="GQ476" s="86">
        <f>ROUND(((GG476-AVERAGE(GG$9:GG$498))/STDEVP(GG$9:GG$498)*10+50),2)</f>
        <v>53.1</v>
      </c>
      <c r="GR476" s="86">
        <f>ROUND(((GH476-AVERAGE(GH$9:GH$498))/STDEVP(GH$9:GH$498)*10+50),2)</f>
        <v>81.93</v>
      </c>
      <c r="GS476" s="87">
        <f>ROUND(((GI476-AVERAGE(GI$9:GI$498))/STDEVP(GI$9:GI$498)*10+50),2)</f>
        <v>48.66</v>
      </c>
      <c r="GT476" s="73">
        <f>RANK(GJ476,$GJ$9:$GJ$498,0)</f>
        <v>408</v>
      </c>
      <c r="GU476" s="74">
        <f>RANK(GK476,$GK$9:$GK$498,0)</f>
        <v>14</v>
      </c>
      <c r="GV476" s="74">
        <f>RANK(GL476,$GL$9:$GL$498,0)</f>
        <v>315</v>
      </c>
      <c r="GW476" s="74">
        <f>RANK(GM476,$GM$9:$GM$498,0)</f>
        <v>427</v>
      </c>
      <c r="GX476" s="74">
        <f>RANK(GN476,$GN$9:$GN$498,0)</f>
        <v>2</v>
      </c>
      <c r="GY476" s="74">
        <f>RANK(GO476,$GO$9:$GO$498,0)</f>
        <v>92</v>
      </c>
      <c r="GZ476" s="74">
        <f>RANK(GP476,$GP$9:$GP$498,0)</f>
        <v>4</v>
      </c>
      <c r="HA476" s="74">
        <f>RANK(GQ476,$GQ$9:$GQ$498,0)</f>
        <v>150</v>
      </c>
      <c r="HB476" s="74">
        <f>RANK(GR476,$GR$9:$GR$498,0)</f>
        <v>8</v>
      </c>
      <c r="HC476" s="84">
        <f>RANK(GS476,$GS$9:$GS$498,0)</f>
        <v>215</v>
      </c>
      <c r="HD476" s="85">
        <f>ROUND(AVERAGEIF($ES$9:$ES$498,$ES476,$FZ$9:$FZ$498),2)</f>
        <v>0.86</v>
      </c>
      <c r="HE476" s="86">
        <f>ROUND(AVERAGEIF($ES$9:$ES$498,$ES476,$GA$9:$GA$498),2)</f>
        <v>1.0900000000000001</v>
      </c>
      <c r="HF476" s="86">
        <f>ROUND(AVERAGEIF($ES$9:$ES$498,$ES476,$GB$9:$GB$498),2)</f>
        <v>0.28999999999999998</v>
      </c>
      <c r="HG476" s="86">
        <f>ROUND(AVERAGEIF($ES$9:$ES$498,$ES476,$GC$9:$GC$498),2)</f>
        <v>0.42</v>
      </c>
      <c r="HH476" s="86">
        <f>ROUND(AVERAGEIF($ES$9:$ES$498,$ES476,$GD$9:$GD$498),2)</f>
        <v>0.86</v>
      </c>
      <c r="HI476" s="86">
        <f>ROUND(AVERAGEIF($ES$9:$ES$498,$ES476,$GE$9:$GE$498),2)</f>
        <v>0.3</v>
      </c>
      <c r="HJ476" s="86">
        <f>ROUND(AVERAGEIF($ES$9:$ES$498,$ES476,$GF$9:$GF$498),2)</f>
        <v>0.67</v>
      </c>
      <c r="HK476" s="86">
        <f>ROUND(AVERAGEIF($ES$9:$ES$498,$ES476,$GG$9:$GG$498),2)</f>
        <v>0.73</v>
      </c>
      <c r="HL476" s="86">
        <f>ROUND(AVERAGEIF($ES$9:$ES$498,$ES476,$GH$9:$GH$498),2)</f>
        <v>1.1399999999999999</v>
      </c>
      <c r="HM476" s="87">
        <f>ROUND(AVERAGEIF($ES$9:$ES$498,$ES476,$GI$9:$GI$498),2)</f>
        <v>1.01</v>
      </c>
      <c r="HN476" s="88">
        <f t="shared" si="1234"/>
        <v>-0.27</v>
      </c>
      <c r="HO476" s="89">
        <f t="shared" si="1235"/>
        <v>0.31999999999999984</v>
      </c>
      <c r="HP476" s="89">
        <f t="shared" si="1236"/>
        <v>0.12</v>
      </c>
      <c r="HQ476" s="89">
        <f t="shared" si="1237"/>
        <v>-0.18</v>
      </c>
      <c r="HR476" s="89">
        <f t="shared" si="1238"/>
        <v>0.57999999999999996</v>
      </c>
      <c r="HS476" s="89">
        <f t="shared" si="1239"/>
        <v>0.14000000000000001</v>
      </c>
      <c r="HT476" s="89">
        <f t="shared" si="1240"/>
        <v>0.92</v>
      </c>
      <c r="HU476" s="89">
        <f t="shared" si="1241"/>
        <v>0</v>
      </c>
      <c r="HV476" s="89">
        <f t="shared" si="1242"/>
        <v>0.71000000000000019</v>
      </c>
      <c r="HW476" s="90">
        <f t="shared" si="1243"/>
        <v>0.1399999999999999</v>
      </c>
      <c r="HX476" s="73">
        <f>COUNTIFS($FZ$9:$FZ$498,"&gt;"&amp;FZ476,$ES$9:$ES$498,$ES476)+1</f>
        <v>77</v>
      </c>
      <c r="HY476" s="74">
        <f>COUNTIFS($GA$9:$GA$498,"&gt;"&amp;GA476,$ES$9:$ES$498,$ES476)+1</f>
        <v>12</v>
      </c>
      <c r="HZ476" s="74">
        <f>COUNTIFS($GB$9:$GB$498,"&gt;"&amp;GB476,$ES$9:$ES$498,$ES476)+1</f>
        <v>17</v>
      </c>
      <c r="IA476" s="74">
        <f>COUNTIFS($GC$9:$GC$498,"&gt;"&amp;GC476,$ES$9:$ES$498,$ES476)+1</f>
        <v>79</v>
      </c>
      <c r="IB476" s="74">
        <f>COUNTIFS($GD$9:$GD$498,"&gt;"&amp;GD476,$ES$9:$ES$498,$ES476)+1</f>
        <v>2</v>
      </c>
      <c r="IC476" s="74">
        <f>COUNTIFS($GE$9:$GE$498,"&gt;"&amp;GE476,$ES$9:$ES$498,$ES476)+1</f>
        <v>10</v>
      </c>
      <c r="ID476" s="74">
        <f>COUNTIFS($GF$9:$GF$498,"&gt;"&amp;GF476,$ES$9:$ES$498,$ES476)+1</f>
        <v>1</v>
      </c>
      <c r="IE476" s="74">
        <f>COUNTIFS($GG$9:$GG$498,"&gt;"&amp;GG476,$ES$9:$ES$498,$ES476)+1</f>
        <v>41</v>
      </c>
      <c r="IF476" s="74">
        <f>COUNTIFS($GH$9:$GH$498,"&gt;"&amp;GH476,$ES$9:$ES$498,$ES476)+1</f>
        <v>2</v>
      </c>
      <c r="IG476" s="84">
        <f>COUNTIFS($GI$9:$GI$498,"&gt;"&amp;GI476,$ES$9:$ES$498,$ES476)+1</f>
        <v>25</v>
      </c>
      <c r="IH476" s="148"/>
      <c r="II476" s="149"/>
      <c r="IJ476" s="149"/>
      <c r="IK476" s="149"/>
      <c r="IL476" s="149">
        <v>0.03</v>
      </c>
      <c r="IM476" s="150"/>
      <c r="IN476" s="151"/>
      <c r="IO476" s="152"/>
      <c r="IP476" s="153"/>
      <c r="IQ476" s="149">
        <v>7.0000000000000007E-2</v>
      </c>
      <c r="IR476" s="149"/>
      <c r="IS476" s="149">
        <v>0.1</v>
      </c>
      <c r="IT476" s="149"/>
      <c r="IU476" s="149"/>
      <c r="IV476" s="149"/>
      <c r="IW476" s="154"/>
      <c r="IX476" s="151"/>
      <c r="IY476" s="149"/>
      <c r="IZ476" s="149"/>
      <c r="JA476" s="149"/>
      <c r="JB476" s="149"/>
      <c r="JC476" s="149"/>
      <c r="JD476" s="149"/>
      <c r="JE476" s="155"/>
      <c r="JF476" s="153"/>
      <c r="JG476" s="149"/>
      <c r="JH476" s="149"/>
      <c r="JI476" s="149"/>
      <c r="JJ476" s="149"/>
      <c r="JK476" s="149"/>
      <c r="JL476" s="149"/>
      <c r="JM476" s="154"/>
      <c r="JN476" s="151"/>
      <c r="JO476" s="149"/>
      <c r="JP476" s="149"/>
      <c r="JQ476" s="149"/>
      <c r="JR476" s="149"/>
      <c r="JS476" s="149"/>
      <c r="JT476" s="149"/>
      <c r="JU476" s="149"/>
      <c r="JV476" s="149"/>
      <c r="JW476" s="149"/>
      <c r="JX476" s="149"/>
      <c r="JY476" s="149"/>
      <c r="JZ476" s="155"/>
      <c r="KA476" s="151"/>
      <c r="KB476" s="149"/>
      <c r="KC476" s="149"/>
      <c r="KD476" s="149"/>
      <c r="KE476" s="155"/>
      <c r="KF476" s="153"/>
      <c r="KG476" s="149"/>
      <c r="KH476" s="149"/>
      <c r="KI476" s="149"/>
      <c r="KJ476" s="149"/>
      <c r="KK476" s="156"/>
      <c r="KL476" s="149"/>
      <c r="KM476" s="149"/>
      <c r="KN476" s="149"/>
      <c r="KO476" s="149"/>
      <c r="KP476" s="149"/>
      <c r="KQ476" s="149"/>
      <c r="KR476" s="149"/>
      <c r="KS476" s="154"/>
      <c r="KT476" s="154"/>
      <c r="KU476" s="154"/>
      <c r="KV476" s="154"/>
      <c r="KW476" s="151"/>
      <c r="KX476" s="149"/>
      <c r="KY476" s="149"/>
      <c r="KZ476" s="149"/>
      <c r="LA476" s="149"/>
      <c r="LB476" s="149"/>
      <c r="LC476" s="154"/>
      <c r="LD476" s="151"/>
      <c r="LE476" s="152"/>
      <c r="LF476" s="157"/>
      <c r="LG476" s="158"/>
      <c r="LH476" s="151"/>
      <c r="LI476" s="149"/>
      <c r="LJ476" s="147"/>
      <c r="LK476" s="147"/>
      <c r="LL476" s="147"/>
      <c r="LM476" s="159"/>
      <c r="LN476" s="153"/>
      <c r="LO476" s="149"/>
      <c r="LP476" s="149"/>
      <c r="LQ476" s="149"/>
      <c r="LR476" s="154"/>
      <c r="LS476" s="151"/>
      <c r="LT476" s="149"/>
      <c r="LU476" s="149"/>
      <c r="LV476" s="149"/>
      <c r="LW476" s="149"/>
      <c r="LX476" s="149"/>
      <c r="LY476" s="149"/>
      <c r="LZ476" s="149"/>
      <c r="MA476" s="155"/>
      <c r="MB476" s="153"/>
      <c r="MC476" s="149"/>
      <c r="MD476" s="149"/>
      <c r="ME476" s="149"/>
      <c r="MF476" s="149"/>
      <c r="MG476" s="149"/>
      <c r="MH476" s="149"/>
      <c r="MI476" s="149"/>
      <c r="MJ476" s="149"/>
      <c r="MK476" s="149"/>
      <c r="ML476" s="149"/>
      <c r="MM476" s="149"/>
      <c r="MN476" s="156"/>
      <c r="MO476" s="156"/>
      <c r="MP476" s="154"/>
      <c r="MQ476" s="151"/>
      <c r="MR476" s="149"/>
      <c r="MS476" s="149"/>
      <c r="MT476" s="149"/>
      <c r="MU476" s="149"/>
      <c r="MV476" s="156"/>
      <c r="MW476" s="149"/>
      <c r="MX476" s="149"/>
      <c r="MY476" s="149"/>
      <c r="MZ476" s="149"/>
      <c r="NA476" s="149"/>
      <c r="NB476" s="149"/>
      <c r="NC476" s="149"/>
      <c r="ND476" s="154"/>
      <c r="NE476" s="154"/>
      <c r="NF476" s="154"/>
      <c r="NG476" s="154"/>
      <c r="NH476" s="151"/>
      <c r="NI476" s="149"/>
      <c r="NJ476" s="149"/>
      <c r="NK476" s="149"/>
      <c r="NL476" s="149"/>
      <c r="NM476" s="149"/>
      <c r="NN476" s="94"/>
      <c r="NO476" s="151"/>
      <c r="NP476" s="160"/>
      <c r="NQ476" s="196"/>
      <c r="NR476" s="196"/>
      <c r="NS476" s="198"/>
      <c r="NT476" s="198"/>
      <c r="NU476" s="199"/>
      <c r="NV476" s="186"/>
      <c r="NW476" s="198"/>
      <c r="NX476" s="165"/>
      <c r="NY476" s="138" t="s">
        <v>1138</v>
      </c>
      <c r="NZ476" s="136"/>
      <c r="OA476" s="137"/>
      <c r="OB476" s="137"/>
      <c r="OC476" s="137"/>
      <c r="OD476" s="110">
        <f>EH476</f>
        <v>0</v>
      </c>
      <c r="OE476" s="109">
        <v>5</v>
      </c>
      <c r="OF476" s="110" t="str">
        <f>IF(ISERROR(ROUND(MAX(EI476/1,EJ476/EE476,EK476/EF476,EL476/EG476,EM476/EH476),0)),"0",ROUND(MAX(EI476/1,EJ476/EE476,EK476/EF476,EL476/EG476,EM476/EH476),0))</f>
        <v>0</v>
      </c>
      <c r="OG476" s="109">
        <v>7</v>
      </c>
      <c r="OH476" s="111">
        <f>ROUND(AVERAGEIF($ES$9:$ES$497,$ES476,EV$9:EV$497),0)</f>
        <v>57</v>
      </c>
      <c r="OI476" s="112">
        <f>ROUND(AVERAGEIF($ES$9:$ES$497,$ES476,EW$9:EW$497),0)</f>
        <v>69</v>
      </c>
      <c r="OJ476" s="112">
        <f>ROUND(AVERAGEIF($ES$9:$ES$497,$ES476,EX$9:EX$497),0)</f>
        <v>17</v>
      </c>
      <c r="OK476" s="112">
        <f>ROUND(AVERAGEIF($ES$9:$ES$497,$ES476,EY$9:EY$497),0)</f>
        <v>30</v>
      </c>
      <c r="OL476" s="112">
        <f>ROUND(AVERAGEIF($ES$9:$ES$497,$ES476,EZ$9:EZ$497),0)</f>
        <v>58</v>
      </c>
      <c r="OM476" s="112">
        <f>ROUND(AVERAGEIF($ES$9:$ES$497,$ES476,FA$9:FA$497),0)</f>
        <v>21</v>
      </c>
      <c r="ON476" s="112">
        <f>ROUND(AVERAGEIF($ES$9:$ES$497,$ES476,FB$9:FB$497),0)</f>
        <v>45</v>
      </c>
      <c r="OO476" s="112">
        <f>ROUND(AVERAGEIF($ES$9:$ES$497,$ES476,FC$9:FC$497),0)</f>
        <v>49</v>
      </c>
      <c r="OP476" s="112">
        <f>ROUND(AVERAGEIF($ES$9:$ES$497,$ES476,FD$9:FD$497),0)</f>
        <v>75</v>
      </c>
      <c r="OQ476" s="113">
        <f>ROUND(AVERAGEIF($ES$9:$ES$497,$ES476,FE$9:FE$497),0)</f>
        <v>66</v>
      </c>
      <c r="OR476" s="114">
        <f>ROUND(EV476/MAX(EV$9:EV$497)*100,0)</f>
        <v>13</v>
      </c>
      <c r="OS476" s="115">
        <f>ROUND(EW476/MAX(EW$9:EW$497)*100,0)</f>
        <v>46</v>
      </c>
      <c r="OT476" s="115">
        <f>ROUND(EX476/MAX(EX$9:EX$497)*100,0)</f>
        <v>14</v>
      </c>
      <c r="OU476" s="115">
        <f>ROUND(EY476/MAX(EY$9:EY$497)*100,0)</f>
        <v>7</v>
      </c>
      <c r="OV476" s="115">
        <f>ROUND(EZ476/MAX(EZ$9:EZ$497)*100,0)</f>
        <v>47</v>
      </c>
      <c r="OW476" s="115">
        <f>ROUND(FA476/MAX(FA$9:FA$497)*100,0)</f>
        <v>16</v>
      </c>
      <c r="OX476" s="115">
        <f>ROUND(FB476/MAX(FB$9:FB$497)*100,0)</f>
        <v>49</v>
      </c>
      <c r="OY476" s="116">
        <f>ROUND(FC476/MAX(FC$9:FC$497)*100,0)</f>
        <v>21</v>
      </c>
      <c r="OZ476" s="115">
        <f>ROUND(FD476/MAX(FD$9:FD$497)*100,0)</f>
        <v>51</v>
      </c>
      <c r="PA476" s="117">
        <f>ROUND(FE476/MAX(FE$9:FE$497)*100,0)</f>
        <v>19</v>
      </c>
      <c r="PB476" s="118">
        <f>OT476*3 + (OR476+OS476+OX476)*2 + (OU476+OY476)</f>
        <v>286</v>
      </c>
      <c r="PC476" s="115">
        <f>OV476*3 + (OR476+OS476+OX476)*2 + (OU476+OY476)</f>
        <v>385</v>
      </c>
      <c r="PD476" s="115">
        <f>(OT476+OV476)*3 + (OR476+OS476+OX476)*2 + (OU476+OY476)</f>
        <v>427</v>
      </c>
      <c r="PE476" s="115">
        <f>(OT476+OY476)*3 + (OR476+OS476+OX476)*2 + (OU476)</f>
        <v>328</v>
      </c>
      <c r="PF476" s="115">
        <f>(OR476+OU476)*3 + (OS476+OW476)*2 + OX476</f>
        <v>233</v>
      </c>
      <c r="PG476" s="119">
        <f>OW476*3 + (OR476+OS476+OU476)*2 + OX476</f>
        <v>229</v>
      </c>
      <c r="PH476" s="118">
        <f>ROUND(PB476/MAX(PB$9:PB$497)*100,0)</f>
        <v>34</v>
      </c>
      <c r="PI476" s="115">
        <f>ROUND(PC476/MAX(PC$9:PC$497)*100,0)</f>
        <v>46</v>
      </c>
      <c r="PJ476" s="115">
        <f>ROUND(PD476/MAX(PD$9:PD$497)*100,0)</f>
        <v>45</v>
      </c>
      <c r="PK476" s="115">
        <f>ROUND(PE476/MAX(PE$9:PE$497)*100,0)</f>
        <v>33</v>
      </c>
      <c r="PL476" s="115">
        <f>ROUND(PF476/MAX(PF$9:PF$497)*100,0)</f>
        <v>33</v>
      </c>
      <c r="PM476" s="119">
        <f>ROUND(PG476/MAX(PG$9:PG$497)*100,0)</f>
        <v>33</v>
      </c>
      <c r="PN476" s="118">
        <f>RANK(PH476,PH$9:PH$497,0)</f>
        <v>288</v>
      </c>
      <c r="PO476" s="115">
        <f>RANK(PI476,PI$9:PI$497,0)</f>
        <v>160</v>
      </c>
      <c r="PP476" s="115">
        <f>RANK(PJ476,PJ$9:PJ$497,0)</f>
        <v>233</v>
      </c>
      <c r="PQ476" s="115">
        <f>RANK(PK476,PK$9:PK$497,0)</f>
        <v>286</v>
      </c>
      <c r="PR476" s="115">
        <f>RANK(PL476,PL$9:PL$497,0)</f>
        <v>301</v>
      </c>
      <c r="PS476" s="119">
        <f>RANK(PM476,PM$9:PM$497,0)</f>
        <v>282</v>
      </c>
      <c r="PT476" s="120">
        <f>ROUND(FZ476/MAX(FZ$9:FZ$497)*100,0)</f>
        <v>32</v>
      </c>
      <c r="PU476" s="115">
        <f>ROUND(GA476/MAX(GA$9:GA$497)*100,0)</f>
        <v>79</v>
      </c>
      <c r="PV476" s="115">
        <f>ROUND(GB476/MAX(GB$9:GB$497)*100,0)</f>
        <v>30</v>
      </c>
      <c r="PW476" s="115">
        <f>ROUND(GC476/MAX(GC$9:GC$497)*100,0)</f>
        <v>19</v>
      </c>
      <c r="PX476" s="115">
        <f>ROUND(GD476/MAX(GD$9:GD$497)*100,0)</f>
        <v>80</v>
      </c>
      <c r="PY476" s="115">
        <f>ROUND(GE476/MAX(GE$9:GE$497)*100,0)</f>
        <v>26</v>
      </c>
      <c r="PZ476" s="115">
        <f>ROUND(GF476/MAX(GF$9:GF$497)*100,0)</f>
        <v>75</v>
      </c>
      <c r="QA476" s="116">
        <f>ROUND(GG476/MAX(GG$9:GG$497)*100,0)</f>
        <v>40</v>
      </c>
      <c r="QB476" s="115">
        <f>ROUND(GH476/MAX(GH$9:GH$497)*100,0)</f>
        <v>82</v>
      </c>
      <c r="QC476" s="121">
        <f>ROUND(GI476/MAX(GI$9:GI$497)*100,0)</f>
        <v>37</v>
      </c>
      <c r="QD476" s="120">
        <f>ROUND(AVERAGEIF($ES$9:$ES$497,$ES476,PT$9:PT$497),0)</f>
        <v>47</v>
      </c>
      <c r="QE476" s="120">
        <f>ROUND(AVERAGEIF($ES$9:$ES$497,$ES476,PU$9:PU$497),0)</f>
        <v>61</v>
      </c>
      <c r="QF476" s="120">
        <f>ROUND(AVERAGEIF($ES$9:$ES$497,$ES476,PV$9:PV$497),0)</f>
        <v>21</v>
      </c>
      <c r="QG476" s="120">
        <f>ROUND(AVERAGEIF($ES$9:$ES$497,$ES476,PW$9:PW$497),0)</f>
        <v>34</v>
      </c>
      <c r="QH476" s="120">
        <f>ROUND(AVERAGEIF($ES$9:$ES$497,$ES476,PX$9:PX$497),0)</f>
        <v>48</v>
      </c>
      <c r="QI476" s="120">
        <f>ROUND(AVERAGEIF($ES$9:$ES$497,$ES476,PY$9:PY$497),0)</f>
        <v>18</v>
      </c>
      <c r="QJ476" s="120">
        <f>ROUND(AVERAGEIF($ES$9:$ES$497,$ES476,PZ$9:PZ$497),0)</f>
        <v>31</v>
      </c>
      <c r="QK476" s="120">
        <f>ROUND(AVERAGEIF($ES$9:$ES$497,$ES476,QA$9:QA$497),0)</f>
        <v>40</v>
      </c>
      <c r="QL476" s="120">
        <f>ROUND(AVERAGEIF($ES$9:$ES$497,$ES476,QB$9:QB$497),0)</f>
        <v>51</v>
      </c>
      <c r="QM476" s="120">
        <f>ROUND(AVERAGEIF($ES$9:$ES$497,$ES476,QC$9:QC$497),0)</f>
        <v>32</v>
      </c>
      <c r="QN476" s="114">
        <f>PV476*4 + (PT476+PU476+PZ476)*2 + (PW476+QA476)</f>
        <v>551</v>
      </c>
      <c r="QO476" s="115">
        <f>PX476*4 + (PT476+PU476+PZ476)*2 + (PW476+QA476)</f>
        <v>751</v>
      </c>
      <c r="QP476" s="115">
        <f>(PV476+PX476)*4 + (PT476+PU476+PZ476)*2 + (PW476+QA476)</f>
        <v>871</v>
      </c>
      <c r="QQ476" s="115">
        <f>(PV476+QA476)*4 + (PT476+PU476+PZ476)*2 + (PW476)</f>
        <v>671</v>
      </c>
      <c r="QR476" s="115">
        <f>(PT476+PW476)*4 + (PU476+PY476)*2 + PZ476</f>
        <v>489</v>
      </c>
      <c r="QS476" s="119">
        <f>PY476*4 + (PT476+PU476+PW476)*2 + PZ476</f>
        <v>439</v>
      </c>
      <c r="QT476" s="114">
        <f>ROUND((QN476-MIN(QN$9:QN$497))/(MAX(QN$9:QN$497)-MIN(QN$9:QN$497))*100,0)</f>
        <v>50</v>
      </c>
      <c r="QU476" s="115">
        <f>ROUND((QO476-MIN(QO$9:QO$497))/(MAX(QO$9:QO$497)-MIN(QO$9:QO$497))*100,0)</f>
        <v>78</v>
      </c>
      <c r="QV476" s="115">
        <f>ROUND((QP476-MIN(QP$9:QP$497))/(MAX(QP$9:QP$497)-MIN(QP$9:QP$497))*100,0)</f>
        <v>76</v>
      </c>
      <c r="QW476" s="115">
        <f>ROUND((QQ476-MIN(QQ$9:QQ$497))/(MAX(QQ$9:QQ$497)-MIN(QQ$9:QQ$497))*100,0)</f>
        <v>48</v>
      </c>
      <c r="QX476" s="115">
        <f>ROUND((QR476-MIN(QR$9:QR$497))/(MAX(QR$9:QR$497)-MIN(QR$9:QR$497))*100,0)</f>
        <v>43</v>
      </c>
      <c r="QY476" s="115">
        <f>ROUND((QS476-MIN(QS$9:QS$497))/(MAX(QS$9:QS$497)-MIN(QS$9:QS$497))*100,0)</f>
        <v>53</v>
      </c>
      <c r="QZ476" s="114">
        <f>RANK(QN476,QN$9:QN$497,0)</f>
        <v>109</v>
      </c>
      <c r="RA476" s="115">
        <f>RANK(QO476,QO$9:QO$497,0)</f>
        <v>2</v>
      </c>
      <c r="RB476" s="115">
        <f>RANK(QP476,QP$9:QP$497,0)</f>
        <v>9</v>
      </c>
      <c r="RC476" s="115">
        <f>RANK(QQ476,QQ$9:QQ$497,0)</f>
        <v>101</v>
      </c>
      <c r="RD476" s="115">
        <f>RANK(QR476,QR$9:QR$497,0)</f>
        <v>260</v>
      </c>
      <c r="RE476" s="115">
        <f>RANK(QS476,QS$9:QS$497,0)</f>
        <v>98</v>
      </c>
      <c r="RF476" s="122"/>
      <c r="RG476" s="115">
        <f>($RH$3*(IH476+IJ476)*100*100/MAX(EX$9:EX$497)*$RO$3) +($RH$3*(II476+IJ476)*100*100/MAX(EX$9:EX$497)*$RO$4) + ($RH$3*IK476*100*100/MAX(EX$9:EX$497)*0.098)</f>
        <v>0</v>
      </c>
      <c r="RH476" s="115">
        <f>($RH$4*IL476*100*100/MAX(EZ$9:EZ$497))*$RQ$3</f>
        <v>2.7600000000000002</v>
      </c>
      <c r="RI476" s="115">
        <f>($RH$3*IM476*100*100/MAX(EY$9:EY$497))*$RQ$4</f>
        <v>0</v>
      </c>
      <c r="RJ476" s="115">
        <f>($RH$3*IN476*100*100/MAX(EX$9:EX$497))</f>
        <v>0</v>
      </c>
      <c r="RK476" s="115">
        <f>($RH$4*IO476*100*100/MAX(EZ$9:EZ$497))*$RQ$3</f>
        <v>0</v>
      </c>
      <c r="RL476" s="115">
        <f>(($RL$4*IP476*100*((100/MAX(EX$9:EX$497)+100/MAX(EZ$9:EZ$497))/2))+($RL$4*IQ476*100*((100/MAX(EX$9:EX$497)+100/MAX(EZ$9:EZ$497))/2))+($RL$4*IR476*100*((100/MAX(EX$9:EX$497)+100/MAX(EZ$9:EZ$497))/2))+($RL$4*IS476*100*((100/MAX(EX$9:EX$497)+100/MAX(EZ$9:EZ$497))/2))+($RL$4*IT476*100*((100/MAX(EX$9:EX$497)+100/MAX(EZ$9:EZ$497))/2))+($RL$4*IU476*100*((100/MAX(EX$9:EX$497)+100/MAX(EZ$9:EZ$497))/2))+($RL$4*IV476*100*((100/MAX(EX$9:EX$497)+100/MAX(EZ$9:EZ$497))/2))+($RL$4*IW476*100*((100/MAX(EX$9:EX$497)+100/MAX(EZ$9:EZ$497))/2)))*$RS$3</f>
        <v>17.770666666666667</v>
      </c>
      <c r="RM476" s="115">
        <f>(($RH$3*IX476*100*100/MAX(EX$9:EX$497))+($RH$3*IY476*100*100/MAX(EX$9:EX$497))+($RH$3*IZ476*100*100/MAX(EX$9:EX$497))+($RH$3*JA476*100*100/MAX(EX$9:EX$497))+($RH$3*JB476*100*100/MAX(EX$9:EX$497))+($RH$3*JC476*100*100/MAX(EX$9:EX$497))+($RH$3*JD476*100*100/MAX(EX$9:EX$497))+($RH$3*JE476*100*100/MAX(EX$9:EX$497)))*$RS$4</f>
        <v>0</v>
      </c>
      <c r="RN476" s="115">
        <f>(($RH$4*JF476*100*100/MAX(EZ$9:EZ$497)) + ($RH$4*JG476*100*100/MAX(EZ$9:EZ$497)) + ($RH$4*JH476*100*100/MAX(EZ$9:EZ$497)) + ($RH$4*JI476*100*100/MAX(EZ$9:EZ$497)) + ($RH$4*JJ476*100*100/MAX(EZ$9:EZ$497)) + ($RH$4*JK476*100*100/MAX(EZ$9:EZ$497)) + ($RH$4*JL476*100*100/MAX(EZ$9:EZ$497)) + ($RH$4*JM476*100*100/MAX(EZ$9:EZ$497)))*$RU$3</f>
        <v>0</v>
      </c>
      <c r="RO476" s="115">
        <f>(($RL$4*JN476*100*((100/MAX(EX$9:EX$497)+100/MAX(EZ$9:EZ$497))/2))+($RL$4*JO476*100*((100/MAX(EX$9:EX$497)+100/MAX(EZ$9:EZ$497))/2))+($RL$4*JP476*100*((100/MAX(EX$9:EX$497)+100/MAX(EZ$9:EZ$497))/2))+($RL$4*JQ476*100*((100/MAX(EX$9:EX$497)+100/MAX(EZ$9:EZ$497))/2))+($RL$4*JR476*100*((100/MAX(EX$9:EX$497)+100/MAX(EZ$9:EZ$497))/2))+($RL$4*JS476*100*((100/MAX(EX$9:EX$497)+100/MAX(EZ$9:EZ$497))/2))+($RL$4*JT476*100*((100/MAX(EX$9:EX$497)+100/MAX(EZ$9:EZ$497))/2))+($RL$4*JU476*100*((100/MAX(EX$9:EX$497)+100/MAX(EZ$9:EZ$497))/2))+($RL$4*JV476*100*((100/MAX(EX$9:EX$497)+100/MAX(EZ$9:EZ$497))/2))+($RL$4*JW476*100*((100/MAX(EX$9:EX$497)+100/MAX(EZ$9:EZ$497))/2))+($RL$4*JX476*100*((100/MAX(EX$9:EX$497)+100/MAX(EZ$9:EZ$497))/2))+($RL$4*JY476*100*((100/MAX(EX$9:EX$497)+100/MAX(EZ$9:EZ$497))/2))+($RL$4*JZ476*100*((100/MAX(EX$9:EX$497)+100/MAX(EZ$9:EZ$497))/2)))*$RW$3/2</f>
        <v>0</v>
      </c>
      <c r="RP476" s="119">
        <f>($RJ$3*KA476*100*100/MAX(FA$9:FA$497)) + ($RJ$3*KB476*100*100/MAX(FA$9:FA$497)/2) + ($RJ$3*KC476*100*100/MAX(FA$9:FA$497)/2) + ($RJ$3*KD476*100*100/MAX(FA$9:FA$497)/4) + ($RJ$3*KE476*100*100/MAX(FA$9:FA$497)/4)</f>
        <v>0</v>
      </c>
      <c r="RQ476" s="118">
        <f>($RL$4*KF476*100*((100/MAX(EX$9:EX$497)+100/MAX(EZ$9:EZ$497)))) * ($RO$3/2) + (($RL$4*KG476*100*((100/MAX(EX$9:EX$497)+100/MAX(EZ$9:EZ$497))))+($RL$4*KH476*100*((100/MAX(EX$9:EX$497)+100/MAX(EZ$9:EZ$497))))+($RL$4*KI476*100*((100/MAX(EX$9:EX$497)+100/MAX(EZ$9:EZ$497))))+($RL$4*KJ476*100*((100/MAX(EX$9:EX$497)+100/MAX(EZ$9:EZ$497))))+($RL$4*KK476*100*((100/MAX(EX$9:EX$497)+100/MAX(EZ$9:EZ$497))))+($RL$4*KL476*100*((100/MAX(EX$9:EX$497)+100/MAX(EZ$9:EZ$497))))+($RL$4*KM476*100*((100/MAX(EX$9:EX$497)+100/MAX(EZ$9:EZ$497))))+($RL$4*KN476*100*((100/MAX(EX$9:EX$497)+100/MAX(EZ$9:EZ$497))))+($RL$4*KO476*100*((100/MAX(EX$9:EX$497)+100/MAX(EZ$9:EZ$497))))+($RL$4*KP476*100*((100/MAX(EX$9:EX$497)+100/MAX(EZ$9:EZ$497))))+($RL$4*KQ476*100*((100/MAX(EX$9:EX$497)+100/MAX(EZ$9:EZ$497))))+($RL$4*KR476*100*((100/MAX(EX$9:EX$497)+100/MAX(EZ$9:EZ$497))))+($RL$4*KS476*100*((100/MAX(EX$9:EX$497)+100/MAX(EZ$9:EZ$497))))+($RL$4*KV476*100*((100/MAX(EX$9:EX$497)+100/MAX(EZ$9:EZ$497))))) * (($RO$3+$RO$4)/6)</f>
        <v>0</v>
      </c>
      <c r="RR476" s="115">
        <f>(($RL$4*KW476*100*((100/MAX(EX$9:EX$497)+100/MAX(EZ$9:EZ$497))))) * ($RO$3/2) + (($RL$4*KX476*100*((100/MAX(EX$9:EX$497)+100/MAX(EZ$9:EZ$497))))+($RL$4*KY476*100*((100/MAX(EX$9:EX$497)+100/MAX(EZ$9:EZ$497))))+($RL$4*KZ476*100*((100/MAX(EX$9:EX$497)+100/MAX(EZ$9:EZ$497))))+($RL$4*LA476*100*((100/MAX(EX$9:EX$497)+100/MAX(EZ$9:EZ$497))))+($RL$4*LB476*100*((100/MAX(EX$9:EX$497)+100/MAX(EZ$9:EZ$497))))+($RL$4*LC476*100*((100/MAX(EX$9:EX$497)+100/MAX(EZ$9:EZ$497))))) * (($RO$3+$RO$4)/6)</f>
        <v>0</v>
      </c>
      <c r="RS476" s="119">
        <f>(($RL$4*LD476*100*((100/MAX(EX$9:EX$497)+100/MAX(EZ$9:EZ$497))))+($RL$4*LE476*100*((100/MAX(EX$9:EX$497)+100/MAX(EZ$9:EZ$497))))) * (($RO$3+$RO$4)/6)</f>
        <v>0</v>
      </c>
      <c r="RT476" s="118">
        <f>($RJ$4*LH476*100*(100/MAX(EV$9:EV$497)))+($RJ$4*LI476*100*(100/MAX(EV$9:EV$497)))</f>
        <v>0</v>
      </c>
      <c r="RU476" s="119">
        <f>($RJ$4*LJ476*(100/MAX(EV$9:EV$497)))/2 + ($RL$3*LK476*(100/MAX(EW$9:EW$497))) + ($RJ$4*LL476*(100/MAX(EV$9:EV$497)))/4 + ($RL$3*LM476*(100/MAX(EW$9:EW$497)))</f>
        <v>0</v>
      </c>
      <c r="RV476" s="118">
        <f>($RJ$4*LN476*100*100/MAX(EV$9:EV$497)/2)+($RJ$4*LO476*100*100/MAX(EV$9:EV$497)/2)+($RJ$4*LP476*100*100/MAX(EV$9:EV$497))+($RJ$4*LQ476*100*100/MAX(EV$9:EV$497))+($RJ$4*LR476*100*100/MAX(EV$9:EV$497))</f>
        <v>0</v>
      </c>
      <c r="RW476" s="115">
        <f>($RJ$4*LS476*100*100/MAX(EV$9:EV$497)) + (($RJ$4*LT476*100*100/MAX(EV$9:EV$497))+($RJ$4*LU476*100*100/MAX(EV$9:EV$497))+($RJ$4*LV476*100*100/MAX(EV$9:EV$497))+($RJ$4*LW476*100*100/MAX(EV$9:EV$497))+($RJ$4*LX476*100*100/MAX(EV$9:EV$497))+($RJ$4*LY476*100*100/MAX(EV$9:EV$497))+($RJ$4*LZ476*100*100/MAX(EV$9:EV$497))+($RJ$4*MA476*100*100/MAX(EV$9:EV$497)))/2</f>
        <v>0</v>
      </c>
      <c r="RX476" s="119">
        <f>($RJ$4*MB476*100*100/MAX(EV$9:EV$497))+($RJ$4*MC476*100*100/MAX(EV$9:EV$497))+($RJ$4*MD476*100*100/MAX(EV$9:EV$497))+($RJ$4*ME476*100*100/MAX(EV$9:EV$497))+($RJ$4*MF476*100*100/MAX(EV$9:EV$497))+($RJ$4*MG476*100*100/MAX(EV$9:EV$497))+($RJ$4*MH476*100*100/MAX(EV$9:EV$497))+($RJ$4*MI476*100*100/MAX(EV$9:EV$497))+($RJ$4*MJ476*100*100/MAX(EV$9:EV$497))+($RJ$4*MK476*100*100/MAX(EV$9:EV$497))+($RJ$4*ML476*100*100/MAX(EV$9:EV$497))+($RJ$4*MM476*100*100/MAX(EV$9:EV$497))+($RJ$4*MN476*100*100/MAX(EV$9:EV$497))</f>
        <v>0</v>
      </c>
      <c r="RY476" s="118">
        <f>($RJ$4*MQ476*100*100/MAX(EV$9:EV$497))/2 + (($RJ$4*MR476*100*100/MAX(EV$9:EV$497))+($RJ$4*MS476*100*100/MAX(EV$9:EV$497))+($RJ$4*MT476*100*100/MAX(EV$9:EV$497))+($RJ$4*MU476*100*100/MAX(EV$9:EV$497))+($RJ$4*MV476*100*100/MAX(EV$9:EV$497))+($RJ$4*MW476*100*100/MAX(EV$9:EV$497))+($RJ$4*MX476*100*100/MAX(EV$9:EV$497))+($RJ$4*MY476*100*100/MAX(EV$9:EV$497))+($RJ$4*MZ476*100*100/MAX(EV$9:EV$497))+($RJ$4*NA476*100*100/MAX(EV$9:EV$497))+($RJ$4*NB476*100*100/MAX(EV$9:EV$497))+($RJ$4*NC476*100*100/MAX(EV$9:EV$497))+($RJ$4*ND476*100*100/MAX(EV$9:EV$497))+($RJ$4*NG476*100*100/MAX(EV$9:EV$497)))/4</f>
        <v>0</v>
      </c>
      <c r="RZ476" s="115">
        <f>($RJ$4*NH476*100*100/MAX(EV$9:EV$497))/2 + (($RJ$4*NI476*100*100/MAX(EV$9:EV$497))+($RJ$4*NJ476*100*100/MAX(EV$9:EV$497))+($RJ$4*NK476*100*100/MAX(EV$9:EV$497))+($RJ$4*NL476*100*100/MAX(EV$9:EV$497))+($RJ$4*NM476*100*100/MAX(EV$9:EV$497))+($RJ$4*NN476*100*100/MAX(EV$9:EV$497)))/4</f>
        <v>0</v>
      </c>
      <c r="SA476" s="117">
        <f>(($RJ$4*NO476*100*100/MAX(EV$9:EV$497))+($RJ$4*NP476*100*100/MAX(EV$9:EV$497)))/4</f>
        <v>0</v>
      </c>
      <c r="SB476" s="118">
        <f>SUM(RG476:SA476)</f>
        <v>20.530666666666669</v>
      </c>
      <c r="SC476" s="115">
        <f>RG476 + RJ476 + RL476 + RM476 + RO476 + SUM(RQ476:RS476)/2 +  SUM(RT476:SA476)/5</f>
        <v>17.770666666666667</v>
      </c>
      <c r="SD476" s="115">
        <f>(RH476+RK476+RL476/$RS$3*$RU$3+RN476)*$RY$3+RO476+SUM(RQ476:RS476)/5 + SUM(RT476:SA476)/4</f>
        <v>25.935100000000006</v>
      </c>
      <c r="SE476" s="115">
        <f>RG476+RJ476+RL476/$RS$3+RM476/$RS$4+RO476 + SUM(RQ476:RS476)/2 +  SUM(RT476:SA476)/5</f>
        <v>69.416666666666671</v>
      </c>
      <c r="SF476" s="115">
        <f>RI476*$RY$4+RL476+RO476 + SUM(RQ476:RS476)/5 +  SUM(RT476:SA476)/4</f>
        <v>17.770666666666667</v>
      </c>
      <c r="SG476" s="115">
        <f>RP476*2 + SUM(RT476:SA476)</f>
        <v>0</v>
      </c>
      <c r="SH476" s="115">
        <f>ROUND(SB476/MAX(SB$9:SB$497)*100,0)</f>
        <v>26</v>
      </c>
      <c r="SI476" s="115">
        <f>ROUND(SC476/MAX(SC$9:SC$497)*100,0)</f>
        <v>27</v>
      </c>
      <c r="SJ476" s="115">
        <f>ROUND(SD476/MAX(SD$9:SD$497)*100,0)</f>
        <v>41</v>
      </c>
      <c r="SK476" s="115">
        <f>ROUND(SE476/MAX(SE$9:SE$497)*100,0)</f>
        <v>54</v>
      </c>
      <c r="SL476" s="115">
        <f>ROUND(SF476/MAX(SF$9:SF$497)*100,0)</f>
        <v>43</v>
      </c>
      <c r="SM476" s="121">
        <f>ROUND(SG476/MAX(SG$9:SG$497)*100,0)</f>
        <v>0</v>
      </c>
      <c r="SN476" s="115">
        <f>ROUND(AVERAGEIF($ES$9:$ES$497,$ES476,SH$9:SH$497),0)</f>
        <v>12</v>
      </c>
      <c r="SO476" s="115">
        <f>ROUND(AVERAGEIF($ES$9:$ES$497,$ES476,SI$9:SI$497),0)</f>
        <v>5</v>
      </c>
      <c r="SP476" s="115">
        <f>ROUND(AVERAGEIF($ES$9:$ES$497,$ES476,SJ$9:SJ$497),0)</f>
        <v>26</v>
      </c>
      <c r="SQ476" s="115">
        <f>ROUND(AVERAGEIF($ES$9:$ES$497,$ES476,SK$9:SK$497),0)</f>
        <v>6</v>
      </c>
      <c r="SR476" s="115">
        <f>ROUND(AVERAGEIF($ES$9:$ES$497,$ES476,SL$9:SL$497),0)</f>
        <v>8</v>
      </c>
      <c r="SS476" s="121">
        <f>ROUND(AVERAGEIF($ES$9:$ES$497,$ES476,SM$9:SM$497),0)</f>
        <v>4</v>
      </c>
      <c r="ST476" s="114">
        <f>RANK(SB476,SB$9:SB$497,0)</f>
        <v>167</v>
      </c>
      <c r="SU476" s="115">
        <f>RANK(SC476,SC$9:SC$497,0)</f>
        <v>109</v>
      </c>
      <c r="SV476" s="115">
        <f>RANK(SD476,SD$9:SD$497,0)</f>
        <v>23</v>
      </c>
      <c r="SW476" s="115">
        <f>RANK(SE476,SE$9:SE$497,0)</f>
        <v>43</v>
      </c>
      <c r="SX476" s="115">
        <f>RANK(SF476,SF$9:SF$497,0)</f>
        <v>10</v>
      </c>
      <c r="SY476" s="115">
        <f>RANK(SG476,SG$9:SG$497,0)</f>
        <v>308</v>
      </c>
      <c r="SZ476" s="115">
        <f>COUNTIFS(SB$9:SB$497,"&gt;"&amp;SB476,$ES$9:$ES$497,$ES476)+1</f>
        <v>12</v>
      </c>
      <c r="TA476" s="115">
        <f>COUNTIFS(SC$9:SC$497,"&gt;"&amp;SC476,$ES$9:$ES$497,$ES476)+1</f>
        <v>5</v>
      </c>
      <c r="TB476" s="115">
        <f>COUNTIFS(SD$9:SD$497,"&gt;"&amp;SD476,$ES$9:$ES$497,$ES476)+1</f>
        <v>21</v>
      </c>
      <c r="TC476" s="115">
        <f>COUNTIFS(SE$9:SE$497,"&gt;"&amp;SE476,$ES$9:$ES$497,$ES476)+1</f>
        <v>4</v>
      </c>
      <c r="TD476" s="115">
        <f>COUNTIFS(SF$9:SF$497,"&gt;"&amp;SF476,$ES$9:$ES$497,$ES476)+1</f>
        <v>5</v>
      </c>
      <c r="TE476" s="117">
        <f>COUNTIFS(SG$9:SG$497,"&gt;"&amp;SG476,$ES$9:$ES$497,$ES476)+1</f>
        <v>60</v>
      </c>
      <c r="TF476" s="118">
        <f>MAX(PH476:PM476)+SH476</f>
        <v>72</v>
      </c>
      <c r="TG476" s="115">
        <f t="shared" si="1265"/>
        <v>61</v>
      </c>
      <c r="TH476" s="115">
        <f t="shared" si="1266"/>
        <v>87</v>
      </c>
      <c r="TI476" s="115">
        <f t="shared" si="1267"/>
        <v>99</v>
      </c>
      <c r="TJ476" s="115">
        <f t="shared" si="1268"/>
        <v>76</v>
      </c>
      <c r="TK476" s="115">
        <f t="shared" si="1269"/>
        <v>33</v>
      </c>
      <c r="TL476" s="117">
        <f>PM476+SM476</f>
        <v>33</v>
      </c>
      <c r="TM476" s="118">
        <f>ROUND(TF476/MAX(TF$9:TF$497)*100,0)</f>
        <v>40</v>
      </c>
      <c r="TN476" s="115">
        <f>ROUND(TG476/MAX(TG$9:TG$497)*100,0)</f>
        <v>34</v>
      </c>
      <c r="TO476" s="115">
        <f>ROUND(TH476/MAX(TH$9:TH$497)*100,0)</f>
        <v>48</v>
      </c>
      <c r="TP476" s="115">
        <f>ROUND(TI476/MAX(TI$9:TI$497)*100,0)</f>
        <v>55</v>
      </c>
      <c r="TQ476" s="115">
        <f>ROUND(TJ476/MAX(TJ$9:TJ$497)*100,0)</f>
        <v>39</v>
      </c>
      <c r="TR476" s="115">
        <f>ROUND(TK476/MAX(TK$9:TK$497)*100,0)</f>
        <v>17</v>
      </c>
      <c r="TS476" s="119">
        <f>ROUND(TL476/MAX(TL$9:TL$497)*100,0)</f>
        <v>17</v>
      </c>
      <c r="TT476" s="120">
        <f>RANK(TM476,TM$9:TM$497,0)</f>
        <v>226</v>
      </c>
      <c r="TU476" s="115">
        <f>RANK(TN476,TN$9:TN$497,0)</f>
        <v>180</v>
      </c>
      <c r="TV476" s="115">
        <f>RANK(TO476,TO$9:TO$497,0)</f>
        <v>47</v>
      </c>
      <c r="TW476" s="115">
        <f>RANK(TP476,TP$9:TP$497,0)</f>
        <v>62</v>
      </c>
      <c r="TX476" s="115">
        <f>RANK(TQ476,TQ$9:TQ$497,0)</f>
        <v>56</v>
      </c>
      <c r="TY476" s="115">
        <f>RANK(TR476,TR$9:TR$497,0)</f>
        <v>316</v>
      </c>
      <c r="TZ476" s="121">
        <f>RANK(TS476,TS$9:TS$497,0)</f>
        <v>299</v>
      </c>
      <c r="UA476" s="132"/>
      <c r="UB476" s="7" t="s">
        <v>1</v>
      </c>
    </row>
    <row r="477" spans="1:548" x14ac:dyDescent="0.15">
      <c r="A477" s="183">
        <v>9001</v>
      </c>
      <c r="B477" s="200" t="s">
        <v>1662</v>
      </c>
      <c r="C477" s="143"/>
      <c r="D477" s="143"/>
      <c r="E477" s="161" t="s">
        <v>518</v>
      </c>
      <c r="F477" s="65">
        <v>87</v>
      </c>
      <c r="G477" s="65" t="s">
        <v>908</v>
      </c>
      <c r="H477" s="144" t="s">
        <v>1564</v>
      </c>
      <c r="I477" s="66" t="s">
        <v>521</v>
      </c>
      <c r="J477" s="67" t="s">
        <v>521</v>
      </c>
      <c r="K477" s="67" t="s">
        <v>521</v>
      </c>
      <c r="L477" s="67" t="s">
        <v>521</v>
      </c>
      <c r="M477" s="67" t="s">
        <v>521</v>
      </c>
      <c r="N477" s="67" t="s">
        <v>521</v>
      </c>
      <c r="O477" s="67" t="s">
        <v>521</v>
      </c>
      <c r="P477" s="67" t="s">
        <v>521</v>
      </c>
      <c r="Q477" s="67" t="s">
        <v>521</v>
      </c>
      <c r="R477" s="68" t="s">
        <v>521</v>
      </c>
      <c r="S477" s="69" t="s">
        <v>521</v>
      </c>
      <c r="T477" s="67" t="s">
        <v>521</v>
      </c>
      <c r="U477" s="67" t="s">
        <v>521</v>
      </c>
      <c r="V477" s="67" t="s">
        <v>521</v>
      </c>
      <c r="W477" s="67" t="s">
        <v>521</v>
      </c>
      <c r="X477" s="67" t="s">
        <v>521</v>
      </c>
      <c r="Y477" s="67" t="s">
        <v>521</v>
      </c>
      <c r="Z477" s="67" t="s">
        <v>521</v>
      </c>
      <c r="AA477" s="67" t="s">
        <v>521</v>
      </c>
      <c r="AB477" s="68" t="s">
        <v>521</v>
      </c>
      <c r="AC477" s="69" t="s">
        <v>521</v>
      </c>
      <c r="AD477" s="67" t="s">
        <v>521</v>
      </c>
      <c r="AE477" s="67" t="s">
        <v>521</v>
      </c>
      <c r="AF477" s="67" t="s">
        <v>521</v>
      </c>
      <c r="AG477" s="67" t="s">
        <v>521</v>
      </c>
      <c r="AH477" s="67" t="s">
        <v>521</v>
      </c>
      <c r="AI477" s="67" t="s">
        <v>521</v>
      </c>
      <c r="AJ477" s="67" t="s">
        <v>521</v>
      </c>
      <c r="AK477" s="67" t="s">
        <v>521</v>
      </c>
      <c r="AL477" s="68" t="s">
        <v>521</v>
      </c>
      <c r="AM477" s="69" t="s">
        <v>521</v>
      </c>
      <c r="AN477" s="67" t="s">
        <v>521</v>
      </c>
      <c r="AO477" s="67" t="s">
        <v>521</v>
      </c>
      <c r="AP477" s="67" t="s">
        <v>521</v>
      </c>
      <c r="AQ477" s="67" t="s">
        <v>521</v>
      </c>
      <c r="AR477" s="67" t="s">
        <v>521</v>
      </c>
      <c r="AS477" s="67" t="s">
        <v>521</v>
      </c>
      <c r="AT477" s="67" t="s">
        <v>521</v>
      </c>
      <c r="AU477" s="67" t="s">
        <v>521</v>
      </c>
      <c r="AV477" s="68" t="s">
        <v>521</v>
      </c>
      <c r="AW477" s="69" t="s">
        <v>521</v>
      </c>
      <c r="AX477" s="67" t="s">
        <v>521</v>
      </c>
      <c r="AY477" s="67" t="s">
        <v>521</v>
      </c>
      <c r="AZ477" s="67" t="s">
        <v>521</v>
      </c>
      <c r="BA477" s="67" t="s">
        <v>521</v>
      </c>
      <c r="BB477" s="67" t="s">
        <v>521</v>
      </c>
      <c r="BC477" s="67" t="s">
        <v>521</v>
      </c>
      <c r="BD477" s="67" t="s">
        <v>521</v>
      </c>
      <c r="BE477" s="67" t="s">
        <v>521</v>
      </c>
      <c r="BF477" s="68" t="s">
        <v>521</v>
      </c>
      <c r="BG477" s="69" t="s">
        <v>521</v>
      </c>
      <c r="BH477" s="67" t="s">
        <v>521</v>
      </c>
      <c r="BI477" s="67" t="s">
        <v>521</v>
      </c>
      <c r="BJ477" s="67" t="s">
        <v>521</v>
      </c>
      <c r="BK477" s="67" t="s">
        <v>521</v>
      </c>
      <c r="BL477" s="67" t="s">
        <v>521</v>
      </c>
      <c r="BM477" s="67" t="s">
        <v>521</v>
      </c>
      <c r="BN477" s="67" t="s">
        <v>521</v>
      </c>
      <c r="BO477" s="67" t="s">
        <v>521</v>
      </c>
      <c r="BP477" s="68" t="s">
        <v>521</v>
      </c>
      <c r="BQ477" s="70" t="s">
        <v>521</v>
      </c>
      <c r="BR477" s="67" t="s">
        <v>521</v>
      </c>
      <c r="BS477" s="67" t="s">
        <v>521</v>
      </c>
      <c r="BT477" s="67" t="s">
        <v>521</v>
      </c>
      <c r="BU477" s="67" t="s">
        <v>521</v>
      </c>
      <c r="BV477" s="67" t="s">
        <v>521</v>
      </c>
      <c r="BW477" s="67" t="s">
        <v>521</v>
      </c>
      <c r="BX477" s="67" t="s">
        <v>521</v>
      </c>
      <c r="BY477" s="67" t="s">
        <v>521</v>
      </c>
      <c r="BZ477" s="68" t="s">
        <v>521</v>
      </c>
      <c r="CA477" s="69" t="s">
        <v>521</v>
      </c>
      <c r="CB477" s="67" t="s">
        <v>521</v>
      </c>
      <c r="CC477" s="67" t="s">
        <v>521</v>
      </c>
      <c r="CD477" s="67" t="s">
        <v>521</v>
      </c>
      <c r="CE477" s="67" t="s">
        <v>521</v>
      </c>
      <c r="CF477" s="67" t="s">
        <v>521</v>
      </c>
      <c r="CG477" s="67" t="s">
        <v>521</v>
      </c>
      <c r="CH477" s="67" t="s">
        <v>521</v>
      </c>
      <c r="CI477" s="67" t="s">
        <v>521</v>
      </c>
      <c r="CJ477" s="68" t="s">
        <v>521</v>
      </c>
      <c r="CK477" s="69" t="s">
        <v>521</v>
      </c>
      <c r="CL477" s="67" t="s">
        <v>521</v>
      </c>
      <c r="CM477" s="67" t="s">
        <v>521</v>
      </c>
      <c r="CN477" s="67" t="s">
        <v>521</v>
      </c>
      <c r="CO477" s="67" t="s">
        <v>521</v>
      </c>
      <c r="CP477" s="67" t="s">
        <v>521</v>
      </c>
      <c r="CQ477" s="67" t="s">
        <v>521</v>
      </c>
      <c r="CR477" s="67" t="s">
        <v>521</v>
      </c>
      <c r="CS477" s="67" t="s">
        <v>521</v>
      </c>
      <c r="CT477" s="68" t="s">
        <v>521</v>
      </c>
      <c r="CU477" s="69" t="s">
        <v>521</v>
      </c>
      <c r="CV477" s="67" t="s">
        <v>521</v>
      </c>
      <c r="CW477" s="67" t="s">
        <v>521</v>
      </c>
      <c r="CX477" s="67" t="s">
        <v>521</v>
      </c>
      <c r="CY477" s="67" t="s">
        <v>521</v>
      </c>
      <c r="CZ477" s="67" t="s">
        <v>521</v>
      </c>
      <c r="DA477" s="67" t="s">
        <v>521</v>
      </c>
      <c r="DB477" s="67" t="s">
        <v>521</v>
      </c>
      <c r="DC477" s="67" t="s">
        <v>521</v>
      </c>
      <c r="DD477" s="68" t="s">
        <v>521</v>
      </c>
      <c r="DE477" s="69" t="s">
        <v>521</v>
      </c>
      <c r="DF477" s="71" t="s">
        <v>521</v>
      </c>
      <c r="DG477" s="67" t="s">
        <v>521</v>
      </c>
      <c r="DH477" s="67" t="s">
        <v>521</v>
      </c>
      <c r="DI477" s="67" t="s">
        <v>521</v>
      </c>
      <c r="DJ477" s="67" t="s">
        <v>521</v>
      </c>
      <c r="DK477" s="67" t="s">
        <v>521</v>
      </c>
      <c r="DL477" s="67" t="s">
        <v>521</v>
      </c>
      <c r="DM477" s="67" t="s">
        <v>521</v>
      </c>
      <c r="DN477" s="68" t="s">
        <v>521</v>
      </c>
      <c r="DO477" s="70" t="s">
        <v>521</v>
      </c>
      <c r="DP477" s="71" t="s">
        <v>521</v>
      </c>
      <c r="DQ477" s="67" t="s">
        <v>521</v>
      </c>
      <c r="DR477" s="67" t="s">
        <v>521</v>
      </c>
      <c r="DS477" s="67" t="s">
        <v>521</v>
      </c>
      <c r="DT477" s="67" t="s">
        <v>521</v>
      </c>
      <c r="DU477" s="67" t="s">
        <v>521</v>
      </c>
      <c r="DV477" s="67" t="s">
        <v>521</v>
      </c>
      <c r="DW477" s="67" t="s">
        <v>521</v>
      </c>
      <c r="DX477" s="72" t="s">
        <v>521</v>
      </c>
      <c r="DY477" s="146" t="s">
        <v>522</v>
      </c>
      <c r="DZ477" s="74" t="s">
        <v>522</v>
      </c>
      <c r="EA477" s="74">
        <v>2</v>
      </c>
      <c r="EB477" s="74">
        <v>2</v>
      </c>
      <c r="EC477" s="75">
        <v>2</v>
      </c>
      <c r="ED477" s="168" t="s">
        <v>522</v>
      </c>
      <c r="EE477" s="74" t="str">
        <f t="shared" ref="EE477:EE484" si="1271">DZ477</f>
        <v>-</v>
      </c>
      <c r="EF477" s="74" t="s">
        <v>522</v>
      </c>
      <c r="EG477" s="74" t="s">
        <v>522</v>
      </c>
      <c r="EH477" s="77" t="s">
        <v>522</v>
      </c>
      <c r="EI477" s="73" t="s">
        <v>522</v>
      </c>
      <c r="EJ477" s="74" t="s">
        <v>522</v>
      </c>
      <c r="EK477" s="74">
        <v>0</v>
      </c>
      <c r="EL477" s="74">
        <v>0</v>
      </c>
      <c r="EM477" s="75">
        <v>0</v>
      </c>
      <c r="EN477" s="78" t="s">
        <v>522</v>
      </c>
      <c r="EO477" s="79" t="s">
        <v>522</v>
      </c>
      <c r="EP477" s="79" t="s">
        <v>522</v>
      </c>
      <c r="EQ477" s="79" t="s">
        <v>522</v>
      </c>
      <c r="ER477" s="80" t="s">
        <v>522</v>
      </c>
      <c r="ES477" s="128" t="s">
        <v>564</v>
      </c>
      <c r="ET477" s="82" t="s">
        <v>632</v>
      </c>
      <c r="EU477" s="83">
        <v>4</v>
      </c>
      <c r="EV477" s="146">
        <v>74</v>
      </c>
      <c r="EW477" s="147">
        <v>53</v>
      </c>
      <c r="EX477" s="147">
        <v>44</v>
      </c>
      <c r="EY477" s="147">
        <v>42</v>
      </c>
      <c r="EZ477" s="147">
        <v>25</v>
      </c>
      <c r="FA477" s="147">
        <v>27</v>
      </c>
      <c r="FB477" s="147">
        <v>75</v>
      </c>
      <c r="FC477" s="147">
        <v>58</v>
      </c>
      <c r="FD477" s="74">
        <f t="shared" ref="FD477:FD496" si="1272">EX477+EZ477</f>
        <v>69</v>
      </c>
      <c r="FE477" s="84">
        <f t="shared" ref="FE477:FE496" si="1273">EX477+FC477</f>
        <v>102</v>
      </c>
      <c r="FF477" s="73">
        <f>RANK(EV477,$EV$9:$EV$497,0)</f>
        <v>185</v>
      </c>
      <c r="FG477" s="74">
        <f>RANK(EW477,$EW$9:$EW$497,0)</f>
        <v>158</v>
      </c>
      <c r="FH477" s="74">
        <f>RANK(EX477,$EX$9:$EX$497,0)</f>
        <v>166</v>
      </c>
      <c r="FI477" s="74">
        <f>RANK(EY477,$EY$9:$EY$497,0)</f>
        <v>165</v>
      </c>
      <c r="FJ477" s="74">
        <f>RANK(EZ477,$EZ$9:$EZ$497,0)</f>
        <v>159</v>
      </c>
      <c r="FK477" s="74">
        <f>RANK(FA477,$FA$9:$FA$497,0)</f>
        <v>136</v>
      </c>
      <c r="FL477" s="74">
        <f>RANK(FB477,$FB$9:$FB$497,0)</f>
        <v>72</v>
      </c>
      <c r="FM477" s="74">
        <f>RANK(FC477,$FC$9:$FC$497,0)</f>
        <v>133</v>
      </c>
      <c r="FN477" s="74">
        <f>RANK(FD477,$FD$9:$FD$497,0)</f>
        <v>215</v>
      </c>
      <c r="FO477" s="84">
        <f>RANK(FE477,$FE$9:$FE$497,0)</f>
        <v>142</v>
      </c>
      <c r="FP477" s="73">
        <f>COUNTIFS($EV$9:$EV$497,"&gt;"&amp;EV477,$ES$9:$ES$497,ES477)+1</f>
        <v>44</v>
      </c>
      <c r="FQ477" s="74">
        <f>COUNTIFS($EW$9:$EW$497,"&gt;"&amp;EW477,$ES$9:$ES$497,ES477)+1</f>
        <v>32</v>
      </c>
      <c r="FR477" s="74">
        <f>COUNTIFS($EX$9:$EX$497,"&gt;"&amp;EX477,$ES$9:$ES$497,ES477)+1</f>
        <v>58</v>
      </c>
      <c r="FS477" s="74">
        <f>COUNTIFS($EY$9:$EY$497,"&gt;"&amp;EY477,$ES$9:$ES$497,ES477)+1</f>
        <v>40</v>
      </c>
      <c r="FT477" s="74">
        <f>COUNTIFS($EZ$9:$EZ$497,"&gt;"&amp;EZ477,$ES$9:$ES$497,ES477)+1</f>
        <v>29</v>
      </c>
      <c r="FU477" s="74">
        <f>COUNTIFS($FA$9:$FA$497,"&gt;"&amp;FA477,$ES$9:$ES$497,ES477)+1</f>
        <v>23</v>
      </c>
      <c r="FV477" s="74">
        <f>COUNTIFS($FB$9:$FB$497,"&gt;"&amp;FB477,$ES$9:$ES$497,ES477)+1</f>
        <v>43</v>
      </c>
      <c r="FW477" s="74">
        <f>COUNTIFS($FC$9:$FC$497,"&gt;"&amp;FC477,$ES$9:$ES$497,ES477)+1</f>
        <v>54</v>
      </c>
      <c r="FX477" s="74">
        <f>COUNTIFS($FD$9:$FD$497,"&gt;"&amp;FD477,$ES$9:$ES$497,ES477)+1</f>
        <v>54</v>
      </c>
      <c r="FY477" s="84">
        <f>COUNTIFS($FE$9:$FE$497,"&gt;"&amp;FE477,$ES$9:$ES$497,ES477)+1</f>
        <v>57</v>
      </c>
      <c r="FZ477" s="85">
        <f t="shared" ref="FZ477:FZ496" si="1274">ROUND(EV477/$F477,2)</f>
        <v>0.85</v>
      </c>
      <c r="GA477" s="86">
        <f t="shared" ref="GA477:GA496" si="1275">ROUND(EW477/$F477,2)</f>
        <v>0.61</v>
      </c>
      <c r="GB477" s="86">
        <f t="shared" ref="GB477:GB496" si="1276">ROUND(EX477/$F477,2)</f>
        <v>0.51</v>
      </c>
      <c r="GC477" s="86">
        <f t="shared" ref="GC477:GC496" si="1277">ROUND(EY477/$F477,2)</f>
        <v>0.48</v>
      </c>
      <c r="GD477" s="86">
        <f t="shared" ref="GD477:GD496" si="1278">ROUND(EZ477/$F477,2)</f>
        <v>0.28999999999999998</v>
      </c>
      <c r="GE477" s="86">
        <f t="shared" ref="GE477:GE496" si="1279">ROUND(FA477/$F477,2)</f>
        <v>0.31</v>
      </c>
      <c r="GF477" s="86">
        <f t="shared" ref="GF477:GF496" si="1280">ROUND(FB477/$F477,2)</f>
        <v>0.86</v>
      </c>
      <c r="GG477" s="86">
        <f t="shared" ref="GG477:GG496" si="1281">ROUND(FC477/$F477,2)</f>
        <v>0.67</v>
      </c>
      <c r="GH477" s="86">
        <f t="shared" ref="GH477:GH496" si="1282">ROUND(FD477/$F477,2)</f>
        <v>0.79</v>
      </c>
      <c r="GI477" s="87">
        <f t="shared" ref="GI477:GI496" si="1283">ROUND(FE477/$F477,2)</f>
        <v>1.17</v>
      </c>
      <c r="GJ477" s="85">
        <f>ROUND(((FZ477-AVERAGE(FZ$9:FZ$497))/STDEVP(FZ$9:FZ$497)*10+50),2)</f>
        <v>45.46</v>
      </c>
      <c r="GK477" s="86">
        <f>ROUND(((GA477-AVERAGE(GA$9:GA$497))/STDEVP(GA$9:GA$497)*10+50),2)</f>
        <v>47.6</v>
      </c>
      <c r="GL477" s="86">
        <f>ROUND(((GB477-AVERAGE(GB$9:GB$497))/STDEVP(GB$9:GB$497)*10+50),2)</f>
        <v>47.26</v>
      </c>
      <c r="GM477" s="86">
        <f>ROUND(((GC477-AVERAGE(GC$9:GC$497))/STDEVP(GC$9:GC$497)*10+50),2)</f>
        <v>47.69</v>
      </c>
      <c r="GN477" s="86">
        <f>ROUND(((GD477-AVERAGE(GD$9:GD$497))/STDEVP(GD$9:GD$497)*10+50),2)</f>
        <v>46.5</v>
      </c>
      <c r="GO477" s="86">
        <f>ROUND(((GE477-AVERAGE(GE$9:GE$497))/STDEVP(GE$9:GE$497)*10+50),2)</f>
        <v>48.61</v>
      </c>
      <c r="GP477" s="86">
        <f>ROUND(((GF477-AVERAGE(GF$9:GF$497))/STDEVP(GF$9:GF$497)*10+50),2)</f>
        <v>57.09</v>
      </c>
      <c r="GQ477" s="86">
        <f>ROUND(((GG477-AVERAGE(GG$9:GG$497))/STDEVP(GG$9:GG$497)*10+50),2)</f>
        <v>51.22</v>
      </c>
      <c r="GR477" s="86">
        <f>ROUND(((GH477-AVERAGE(GH$9:GH$497))/STDEVP(GH$9:GH$497)*10+50),2)</f>
        <v>43.26</v>
      </c>
      <c r="GS477" s="87">
        <f>ROUND(((GI477-AVERAGE(GI$9:GI$497))/STDEVP(GI$9:GI$497)*10+50),2)</f>
        <v>49.08</v>
      </c>
      <c r="GT477" s="73">
        <f>RANK(GJ477,$GJ$9:$GJ$497,0)</f>
        <v>297</v>
      </c>
      <c r="GU477" s="74">
        <f>RANK(GK477,$GK$9:$GK$497,0)</f>
        <v>223</v>
      </c>
      <c r="GV477" s="74">
        <f>RANK(GL477,$GL$9:$GL$497,0)</f>
        <v>250</v>
      </c>
      <c r="GW477" s="74">
        <f>RANK(GM477,$GM$9:$GM$497,0)</f>
        <v>238</v>
      </c>
      <c r="GX477" s="74">
        <f>RANK(GN477,$GN$9:$GN$497,0)</f>
        <v>213</v>
      </c>
      <c r="GY477" s="74">
        <f>RANK(GO477,$GO$9:$GO$497,0)</f>
        <v>173</v>
      </c>
      <c r="GZ477" s="74">
        <f>RANK(GP477,$GP$9:$GP$497,0)</f>
        <v>105</v>
      </c>
      <c r="HA477" s="74">
        <f>RANK(GQ477,$GQ$9:$GQ$497,0)</f>
        <v>193</v>
      </c>
      <c r="HB477" s="74">
        <f>RANK(GR477,$GR$9:$GR$497,0)</f>
        <v>316</v>
      </c>
      <c r="HC477" s="84">
        <f>RANK(GS477,$GS$9:$GS$497,0)</f>
        <v>204</v>
      </c>
      <c r="HD477" s="85">
        <f>ROUND(AVERAGEIF($ES$9:$ES$497,$ES477,$FZ$9:$FZ$497),2)</f>
        <v>0.92</v>
      </c>
      <c r="HE477" s="86">
        <f>ROUND(AVERAGEIF($ES$9:$ES$497,$ES477,$GA$9:$GA$497),2)</f>
        <v>0.65</v>
      </c>
      <c r="HF477" s="86">
        <f>ROUND(AVERAGEIF($ES$9:$ES$497,$ES477,$GB$9:$GB$497),2)</f>
        <v>0.69</v>
      </c>
      <c r="HG477" s="86">
        <f>ROUND(AVERAGEIF($ES$9:$ES$497,$ES477,$GC$9:$GC$497),2)</f>
        <v>0.54</v>
      </c>
      <c r="HH477" s="86">
        <f>ROUND(AVERAGEIF($ES$9:$ES$497,$ES477,$GD$9:$GD$497),2)</f>
        <v>0.32</v>
      </c>
      <c r="HI477" s="86">
        <f>ROUND(AVERAGEIF($ES$9:$ES$497,$ES477,$GE$9:$GE$497),2)</f>
        <v>0.33</v>
      </c>
      <c r="HJ477" s="86">
        <f>ROUND(AVERAGEIF($ES$9:$ES$497,$ES477,$GF$9:$GF$497),2)</f>
        <v>0.98</v>
      </c>
      <c r="HK477" s="86">
        <f>ROUND(AVERAGEIF($ES$9:$ES$497,$ES477,$GG$9:$GG$497),2)</f>
        <v>0.86</v>
      </c>
      <c r="HL477" s="86">
        <f>ROUND(AVERAGEIF($ES$9:$ES$497,$ES477,$GH$9:$GH$497),2)</f>
        <v>1.01</v>
      </c>
      <c r="HM477" s="87">
        <f>ROUND(AVERAGEIF($ES$9:$ES$497,$ES477,$GI$9:$GI$497),2)</f>
        <v>1.55</v>
      </c>
      <c r="HN477" s="88">
        <f t="shared" ref="HN477:HN496" si="1284">FZ477-HD477</f>
        <v>-7.0000000000000062E-2</v>
      </c>
      <c r="HO477" s="89">
        <f t="shared" ref="HO477:HO496" si="1285">GA477-HE477</f>
        <v>-4.0000000000000036E-2</v>
      </c>
      <c r="HP477" s="89">
        <f t="shared" ref="HP477:HP496" si="1286">GB477-HF477</f>
        <v>-0.17999999999999994</v>
      </c>
      <c r="HQ477" s="89">
        <f t="shared" ref="HQ477:HQ496" si="1287">GC477-HG477</f>
        <v>-6.0000000000000053E-2</v>
      </c>
      <c r="HR477" s="89">
        <f t="shared" ref="HR477:HR496" si="1288">GD477-HH477</f>
        <v>-3.0000000000000027E-2</v>
      </c>
      <c r="HS477" s="89">
        <f t="shared" ref="HS477:HS496" si="1289">GE477-HI477</f>
        <v>-2.0000000000000018E-2</v>
      </c>
      <c r="HT477" s="89">
        <f t="shared" ref="HT477:HT496" si="1290">GF477-HJ477</f>
        <v>-0.12</v>
      </c>
      <c r="HU477" s="89">
        <f t="shared" ref="HU477:HU496" si="1291">GG477-HK477</f>
        <v>-0.18999999999999995</v>
      </c>
      <c r="HV477" s="89">
        <f t="shared" ref="HV477:HV496" si="1292">GH477-HL477</f>
        <v>-0.21999999999999997</v>
      </c>
      <c r="HW477" s="90">
        <f t="shared" ref="HW477:HW496" si="1293">GI477-HM477</f>
        <v>-0.38000000000000012</v>
      </c>
      <c r="HX477" s="73">
        <f>COUNTIFS($FZ$9:$FZ$497,"&gt;"&amp;FZ477,$ES$9:$ES$497,$ES477)+1</f>
        <v>63</v>
      </c>
      <c r="HY477" s="74">
        <f>COUNTIFS($GA$9:$GA$497,"&gt;"&amp;GA477,$ES$9:$ES$497,$ES477)+1</f>
        <v>61</v>
      </c>
      <c r="HZ477" s="74">
        <f>COUNTIFS($GB$9:$GB$497,"&gt;"&amp;GB477,$ES$9:$ES$497,$ES477)+1</f>
        <v>79</v>
      </c>
      <c r="IA477" s="74">
        <f>COUNTIFS($GC$9:$GC$497,"&gt;"&amp;GC477,$ES$9:$ES$497,$ES477)+1</f>
        <v>64</v>
      </c>
      <c r="IB477" s="74">
        <f>COUNTIFS($GD$9:$GD$497,"&gt;"&amp;GD477,$ES$9:$ES$497,$ES477)+1</f>
        <v>49</v>
      </c>
      <c r="IC477" s="74">
        <f>COUNTIFS($GE$9:$GE$497,"&gt;"&amp;GE477,$ES$9:$ES$497,$ES477)+1</f>
        <v>47</v>
      </c>
      <c r="ID477" s="74">
        <f>COUNTIFS($GF$9:$GF$497,"&gt;"&amp;GF477,$ES$9:$ES$497,$ES477)+1</f>
        <v>66</v>
      </c>
      <c r="IE477" s="74">
        <f>COUNTIFS($GG$9:$GG$497,"&gt;"&amp;GG477,$ES$9:$ES$497,$ES477)+1</f>
        <v>84</v>
      </c>
      <c r="IF477" s="74">
        <f>COUNTIFS($GH$9:$GH$497,"&gt;"&amp;GH477,$ES$9:$ES$497,$ES477)+1</f>
        <v>78</v>
      </c>
      <c r="IG477" s="84">
        <f>COUNTIFS($GI$9:$GI$497,"&gt;"&amp;GI477,$ES$9:$ES$497,$ES477)+1</f>
        <v>84</v>
      </c>
      <c r="IH477" s="148"/>
      <c r="II477" s="149"/>
      <c r="IJ477" s="149">
        <v>7.0000000000000007E-2</v>
      </c>
      <c r="IK477" s="149"/>
      <c r="IL477" s="149"/>
      <c r="IM477" s="150"/>
      <c r="IN477" s="151"/>
      <c r="IO477" s="152"/>
      <c r="IP477" s="153"/>
      <c r="IQ477" s="149"/>
      <c r="IR477" s="149"/>
      <c r="IS477" s="149"/>
      <c r="IT477" s="149"/>
      <c r="IU477" s="149"/>
      <c r="IV477" s="149"/>
      <c r="IW477" s="154"/>
      <c r="IX477" s="151"/>
      <c r="IY477" s="149"/>
      <c r="IZ477" s="149"/>
      <c r="JA477" s="149"/>
      <c r="JB477" s="149"/>
      <c r="JC477" s="149"/>
      <c r="JD477" s="149"/>
      <c r="JE477" s="155"/>
      <c r="JF477" s="153"/>
      <c r="JG477" s="149"/>
      <c r="JH477" s="149"/>
      <c r="JI477" s="149"/>
      <c r="JJ477" s="149"/>
      <c r="JK477" s="149"/>
      <c r="JL477" s="149"/>
      <c r="JM477" s="154"/>
      <c r="JN477" s="151"/>
      <c r="JO477" s="149"/>
      <c r="JP477" s="149"/>
      <c r="JQ477" s="149"/>
      <c r="JR477" s="149"/>
      <c r="JS477" s="149"/>
      <c r="JT477" s="149"/>
      <c r="JU477" s="149"/>
      <c r="JV477" s="149"/>
      <c r="JW477" s="149"/>
      <c r="JX477" s="149"/>
      <c r="JY477" s="149"/>
      <c r="JZ477" s="155"/>
      <c r="KA477" s="151"/>
      <c r="KB477" s="149"/>
      <c r="KC477" s="149"/>
      <c r="KD477" s="149"/>
      <c r="KE477" s="155"/>
      <c r="KF477" s="153"/>
      <c r="KG477" s="149"/>
      <c r="KH477" s="149"/>
      <c r="KI477" s="149"/>
      <c r="KJ477" s="149"/>
      <c r="KK477" s="156"/>
      <c r="KL477" s="149"/>
      <c r="KM477" s="149"/>
      <c r="KN477" s="149"/>
      <c r="KO477" s="149"/>
      <c r="KP477" s="149"/>
      <c r="KQ477" s="149"/>
      <c r="KR477" s="149">
        <v>0.2</v>
      </c>
      <c r="KS477" s="154"/>
      <c r="KT477" s="154"/>
      <c r="KU477" s="154"/>
      <c r="KV477" s="154"/>
      <c r="KW477" s="151"/>
      <c r="KX477" s="149"/>
      <c r="KY477" s="149"/>
      <c r="KZ477" s="149"/>
      <c r="LA477" s="149"/>
      <c r="LB477" s="149"/>
      <c r="LC477" s="154"/>
      <c r="LD477" s="151"/>
      <c r="LE477" s="152"/>
      <c r="LF477" s="157"/>
      <c r="LG477" s="158"/>
      <c r="LH477" s="151"/>
      <c r="LI477" s="149"/>
      <c r="LJ477" s="147"/>
      <c r="LK477" s="147"/>
      <c r="LL477" s="147"/>
      <c r="LM477" s="159"/>
      <c r="LN477" s="153"/>
      <c r="LO477" s="149"/>
      <c r="LP477" s="149"/>
      <c r="LQ477" s="149"/>
      <c r="LR477" s="154"/>
      <c r="LS477" s="151"/>
      <c r="LT477" s="149"/>
      <c r="LU477" s="149"/>
      <c r="LV477" s="149"/>
      <c r="LW477" s="149"/>
      <c r="LX477" s="149"/>
      <c r="LY477" s="149"/>
      <c r="LZ477" s="149"/>
      <c r="MA477" s="155"/>
      <c r="MB477" s="153"/>
      <c r="MC477" s="149"/>
      <c r="MD477" s="149"/>
      <c r="ME477" s="149"/>
      <c r="MF477" s="149"/>
      <c r="MG477" s="149"/>
      <c r="MH477" s="149"/>
      <c r="MI477" s="149"/>
      <c r="MJ477" s="149"/>
      <c r="MK477" s="149"/>
      <c r="ML477" s="149"/>
      <c r="MM477" s="149"/>
      <c r="MN477" s="156"/>
      <c r="MO477" s="156"/>
      <c r="MP477" s="154"/>
      <c r="MQ477" s="151"/>
      <c r="MR477" s="149"/>
      <c r="MS477" s="149"/>
      <c r="MT477" s="149"/>
      <c r="MU477" s="149"/>
      <c r="MV477" s="156"/>
      <c r="MW477" s="149"/>
      <c r="MX477" s="149"/>
      <c r="MY477" s="149"/>
      <c r="MZ477" s="149"/>
      <c r="NA477" s="149"/>
      <c r="NB477" s="149"/>
      <c r="NC477" s="149"/>
      <c r="ND477" s="154">
        <v>0.2</v>
      </c>
      <c r="NE477" s="154"/>
      <c r="NF477" s="154"/>
      <c r="NG477" s="154"/>
      <c r="NH477" s="151"/>
      <c r="NI477" s="149"/>
      <c r="NJ477" s="149"/>
      <c r="NK477" s="149"/>
      <c r="NL477" s="149"/>
      <c r="NM477" s="149"/>
      <c r="NN477" s="94"/>
      <c r="NO477" s="151"/>
      <c r="NP477" s="160"/>
      <c r="NQ477" s="196"/>
      <c r="NR477" s="199"/>
      <c r="NS477" s="199"/>
      <c r="NT477" s="199"/>
      <c r="NU477" s="199"/>
      <c r="NV477" s="135">
        <v>44126</v>
      </c>
      <c r="NW477" s="198" t="s">
        <v>1663</v>
      </c>
      <c r="NX477" s="136" t="s">
        <v>1664</v>
      </c>
      <c r="NY477" s="138" t="s">
        <v>1569</v>
      </c>
      <c r="NZ477" s="136" t="s">
        <v>1664</v>
      </c>
      <c r="OA477" s="137"/>
      <c r="OB477" s="137"/>
      <c r="OC477" s="137"/>
      <c r="OD477" s="110">
        <v>0</v>
      </c>
      <c r="OE477" s="109">
        <v>0</v>
      </c>
      <c r="OF477" s="110">
        <f t="shared" ref="OF477:OF483" si="1294">IF(ISERROR(ROUND(MAX(EI477/1,EJ477/EE477,EK477/EF477,EL477/EG477,EM477/EH477),0)),0,ROUND(MAX(EI477/1,EJ477/EE477,EK477/EF477,EL477/EG477,EM477/EH477),0))</f>
        <v>0</v>
      </c>
      <c r="OG477" s="109">
        <v>0</v>
      </c>
      <c r="OH477" s="111">
        <f>ROUND(AVERAGEIF($ES$9:$ES$497,$ES477,EV$9:EV$497),0)</f>
        <v>67</v>
      </c>
      <c r="OI477" s="112">
        <f>ROUND(AVERAGEIF($ES$9:$ES$497,$ES477,EW$9:EW$497),0)</f>
        <v>45</v>
      </c>
      <c r="OJ477" s="112">
        <f>ROUND(AVERAGEIF($ES$9:$ES$497,$ES477,EX$9:EX$497),0)</f>
        <v>51</v>
      </c>
      <c r="OK477" s="112">
        <f>ROUND(AVERAGEIF($ES$9:$ES$497,$ES477,EY$9:EY$497),0)</f>
        <v>39</v>
      </c>
      <c r="OL477" s="112">
        <f>ROUND(AVERAGEIF($ES$9:$ES$497,$ES477,EZ$9:EZ$497),0)</f>
        <v>21</v>
      </c>
      <c r="OM477" s="112">
        <f>ROUND(AVERAGEIF($ES$9:$ES$497,$ES477,FA$9:FA$497),0)</f>
        <v>21</v>
      </c>
      <c r="ON477" s="112">
        <f>ROUND(AVERAGEIF($ES$9:$ES$497,$ES477,FB$9:FB$497),0)</f>
        <v>68</v>
      </c>
      <c r="OO477" s="112">
        <f>ROUND(AVERAGEIF($ES$9:$ES$497,$ES477,FC$9:FC$497),0)</f>
        <v>64</v>
      </c>
      <c r="OP477" s="112">
        <f>ROUND(AVERAGEIF($ES$9:$ES$497,$ES477,FD$9:FD$497),0)</f>
        <v>72</v>
      </c>
      <c r="OQ477" s="113">
        <f>ROUND(AVERAGEIF($ES$9:$ES$497,$ES477,FE$9:FE$497),0)</f>
        <v>115</v>
      </c>
      <c r="OR477" s="114">
        <f>ROUND(EV477/MAX(EV$9:EV$497)*100,0)</f>
        <v>42</v>
      </c>
      <c r="OS477" s="115">
        <f>ROUND(EW477/MAX(EW$9:EW$497)*100,0)</f>
        <v>42</v>
      </c>
      <c r="OT477" s="115">
        <f>ROUND(EX477/MAX(EX$9:EX$497)*100,0)</f>
        <v>37</v>
      </c>
      <c r="OU477" s="115">
        <f>ROUND(EY477/MAX(EY$9:EY$497)*100,0)</f>
        <v>28</v>
      </c>
      <c r="OV477" s="115">
        <f>ROUND(EZ477/MAX(EZ$9:EZ$497)*100,0)</f>
        <v>20</v>
      </c>
      <c r="OW477" s="115">
        <f>ROUND(FA477/MAX(FA$9:FA$497)*100,0)</f>
        <v>24</v>
      </c>
      <c r="OX477" s="115">
        <f>ROUND(FB477/MAX(FB$9:FB$497)*100,0)</f>
        <v>56</v>
      </c>
      <c r="OY477" s="116">
        <f>ROUND(FC477/MAX(FC$9:FC$497)*100,0)</f>
        <v>40</v>
      </c>
      <c r="OZ477" s="115">
        <f>ROUND(FD477/MAX(FD$9:FD$497)*100,0)</f>
        <v>47</v>
      </c>
      <c r="PA477" s="117">
        <f>ROUND(FE477/MAX(FE$9:FE$497)*100,0)</f>
        <v>42</v>
      </c>
      <c r="PB477" s="118">
        <f t="shared" ref="PB477:PB496" si="1295">OT477*3 + (OR477+OS477+OX477)*2 + (OU477+OY477)</f>
        <v>459</v>
      </c>
      <c r="PC477" s="115">
        <f t="shared" ref="PC477:PC496" si="1296">OV477*3 + (OR477+OS477+OX477)*2 + (OU477+OY477)</f>
        <v>408</v>
      </c>
      <c r="PD477" s="115">
        <f t="shared" ref="PD477:PD496" si="1297">(OT477+OV477)*3 + (OR477+OS477+OX477)*2 + (OU477+OY477)</f>
        <v>519</v>
      </c>
      <c r="PE477" s="115">
        <f t="shared" ref="PE477:PE496" si="1298">(OT477+OY477)*3 + (OR477+OS477+OX477)*2 + (OU477)</f>
        <v>539</v>
      </c>
      <c r="PF477" s="115">
        <f t="shared" ref="PF477:PF496" si="1299">(OR477+OU477)*3 + (OS477+OW477)*2 + OX477</f>
        <v>398</v>
      </c>
      <c r="PG477" s="119">
        <f t="shared" ref="PG477:PG496" si="1300">OW477*3 + (OR477+OS477+OU477)*2 + OX477</f>
        <v>352</v>
      </c>
      <c r="PH477" s="118">
        <f>ROUND(PB477/MAX(PB$9:PB$497)*100,0)</f>
        <v>55</v>
      </c>
      <c r="PI477" s="115">
        <f>ROUND(PC477/MAX(PC$9:PC$497)*100,0)</f>
        <v>49</v>
      </c>
      <c r="PJ477" s="115">
        <f>ROUND(PD477/MAX(PD$9:PD$497)*100,0)</f>
        <v>55</v>
      </c>
      <c r="PK477" s="115">
        <f>ROUND(PE477/MAX(PE$9:PE$497)*100,0)</f>
        <v>54</v>
      </c>
      <c r="PL477" s="115">
        <f>ROUND(PF477/MAX(PF$9:PF$497)*100,0)</f>
        <v>56</v>
      </c>
      <c r="PM477" s="119">
        <f>ROUND(PG477/MAX(PG$9:PG$497)*100,0)</f>
        <v>51</v>
      </c>
      <c r="PN477" s="118">
        <f>RANK(PH477,PH$9:PH$497,0)</f>
        <v>144</v>
      </c>
      <c r="PO477" s="115">
        <f>RANK(PI477,PI$9:PI$497,0)</f>
        <v>141</v>
      </c>
      <c r="PP477" s="115">
        <f>RANK(PJ477,PJ$9:PJ$497,0)</f>
        <v>174</v>
      </c>
      <c r="PQ477" s="115">
        <f>RANK(PK477,PK$9:PK$497,0)</f>
        <v>143</v>
      </c>
      <c r="PR477" s="115">
        <f>RANK(PL477,PL$9:PL$497,0)</f>
        <v>164</v>
      </c>
      <c r="PS477" s="119">
        <f>RANK(PM477,PM$9:PM$497,0)</f>
        <v>159</v>
      </c>
      <c r="PT477" s="120">
        <f>ROUND(FZ477/MAX(FZ$9:FZ$497)*100,0)</f>
        <v>46</v>
      </c>
      <c r="PU477" s="115">
        <f>ROUND(GA477/MAX(GA$9:GA$497)*100,0)</f>
        <v>34</v>
      </c>
      <c r="PV477" s="115">
        <f>ROUND(GB477/MAX(GB$9:GB$497)*100,0)</f>
        <v>37</v>
      </c>
      <c r="PW477" s="115">
        <f>ROUND(GC477/MAX(GC$9:GC$497)*100,0)</f>
        <v>38</v>
      </c>
      <c r="PX477" s="115">
        <f>ROUND(GD477/MAX(GD$9:GD$497)*100,0)</f>
        <v>16</v>
      </c>
      <c r="PY477" s="115">
        <f>ROUND(GE477/MAX(GE$9:GE$497)*100,0)</f>
        <v>19</v>
      </c>
      <c r="PZ477" s="115">
        <f>ROUND(GF477/MAX(GF$9:GF$497)*100,0)</f>
        <v>40</v>
      </c>
      <c r="QA477" s="116">
        <f>ROUND(GG477/MAX(GG$9:GG$497)*100,0)</f>
        <v>37</v>
      </c>
      <c r="QB477" s="115">
        <f>ROUND(GH477/MAX(GH$9:GH$497)*100,0)</f>
        <v>35</v>
      </c>
      <c r="QC477" s="121">
        <f>ROUND(GI477/MAX(GI$9:GI$497)*100,0)</f>
        <v>37</v>
      </c>
      <c r="QD477" s="120">
        <f>ROUND(AVERAGEIF($ES$9:$ES$497,$ES477,PT$9:PT$497),0)</f>
        <v>50</v>
      </c>
      <c r="QE477" s="120">
        <f>ROUND(AVERAGEIF($ES$9:$ES$497,$ES477,PU$9:PU$497),0)</f>
        <v>37</v>
      </c>
      <c r="QF477" s="120">
        <f>ROUND(AVERAGEIF($ES$9:$ES$497,$ES477,PV$9:PV$497),0)</f>
        <v>50</v>
      </c>
      <c r="QG477" s="120">
        <f>ROUND(AVERAGEIF($ES$9:$ES$497,$ES477,PW$9:PW$497),0)</f>
        <v>43</v>
      </c>
      <c r="QH477" s="120">
        <f>ROUND(AVERAGEIF($ES$9:$ES$497,$ES477,PX$9:PX$497),0)</f>
        <v>18</v>
      </c>
      <c r="QI477" s="120">
        <f>ROUND(AVERAGEIF($ES$9:$ES$497,$ES477,PY$9:PY$497),0)</f>
        <v>20</v>
      </c>
      <c r="QJ477" s="120">
        <f>ROUND(AVERAGEIF($ES$9:$ES$497,$ES477,PZ$9:PZ$497),0)</f>
        <v>46</v>
      </c>
      <c r="QK477" s="120">
        <f>ROUND(AVERAGEIF($ES$9:$ES$497,$ES477,QA$9:QA$497),0)</f>
        <v>47</v>
      </c>
      <c r="QL477" s="120">
        <f>ROUND(AVERAGEIF($ES$9:$ES$497,$ES477,QB$9:QB$497),0)</f>
        <v>45</v>
      </c>
      <c r="QM477" s="120">
        <f>ROUND(AVERAGEIF($ES$9:$ES$497,$ES477,QC$9:QC$497),0)</f>
        <v>49</v>
      </c>
      <c r="QN477" s="114">
        <f t="shared" ref="QN477:QN496" si="1301">PV477*4 + (PT477+PU477+PZ477)*2 + (PW477+QA477)</f>
        <v>463</v>
      </c>
      <c r="QO477" s="115">
        <f t="shared" ref="QO477:QO496" si="1302">PX477*4 + (PT477+PU477+PZ477)*2 + (PW477+QA477)</f>
        <v>379</v>
      </c>
      <c r="QP477" s="115">
        <f t="shared" ref="QP477:QP496" si="1303">(PV477+PX477)*4 + (PT477+PU477+PZ477)*2 + (PW477+QA477)</f>
        <v>527</v>
      </c>
      <c r="QQ477" s="115">
        <f t="shared" ref="QQ477:QQ496" si="1304">(PV477+QA477)*4 + (PT477+PU477+PZ477)*2 + (PW477)</f>
        <v>574</v>
      </c>
      <c r="QR477" s="115">
        <f t="shared" ref="QR477:QR496" si="1305">(PT477+PW477)*4 + (PU477+PY477)*2 + PZ477</f>
        <v>482</v>
      </c>
      <c r="QS477" s="119">
        <f t="shared" ref="QS477:QS496" si="1306">PY477*4 + (PT477+PU477+PW477)*2 + PZ477</f>
        <v>352</v>
      </c>
      <c r="QT477" s="114">
        <f>ROUND((QN477-MIN(QN$9:QN$497))/(MAX(QN$9:QN$497)-MIN(QN$9:QN$497))*100,0)</f>
        <v>37</v>
      </c>
      <c r="QU477" s="115">
        <f>ROUND((QO477-MIN(QO$9:QO$497))/(MAX(QO$9:QO$497)-MIN(QO$9:QO$497))*100,0)</f>
        <v>24</v>
      </c>
      <c r="QV477" s="115">
        <f>ROUND((QP477-MIN(QP$9:QP$497))/(MAX(QP$9:QP$497)-MIN(QP$9:QP$497))*100,0)</f>
        <v>25</v>
      </c>
      <c r="QW477" s="115">
        <f>ROUND((QQ477-MIN(QQ$9:QQ$497))/(MAX(QQ$9:QQ$497)-MIN(QQ$9:QQ$497))*100,0)</f>
        <v>36</v>
      </c>
      <c r="QX477" s="115">
        <f>ROUND((QR477-MIN(QR$9:QR$497))/(MAX(QR$9:QR$497)-MIN(QR$9:QR$497))*100,0)</f>
        <v>41</v>
      </c>
      <c r="QY477" s="115">
        <f>ROUND((QS477-MIN(QS$9:QS$497))/(MAX(QS$9:QS$497)-MIN(QS$9:QS$497))*100,0)</f>
        <v>36</v>
      </c>
      <c r="QZ477" s="114">
        <f>RANK(QN477,QN$9:QN$497,0)</f>
        <v>240</v>
      </c>
      <c r="RA477" s="115">
        <f>RANK(QO477,QO$9:QO$497,0)</f>
        <v>213</v>
      </c>
      <c r="RB477" s="115">
        <f>RANK(QP477,QP$9:QP$497,0)</f>
        <v>271</v>
      </c>
      <c r="RC477" s="115">
        <f>RANK(QQ477,QQ$9:QQ$497,0)</f>
        <v>208</v>
      </c>
      <c r="RD477" s="115">
        <f>RANK(QR477,QR$9:QR$497,0)</f>
        <v>273</v>
      </c>
      <c r="RE477" s="115">
        <f>RANK(QS477,QS$9:QS$497,0)</f>
        <v>243</v>
      </c>
      <c r="RF477" s="122"/>
      <c r="RG477" s="115">
        <f>($RH$3*(IH477+IJ477)*100*100/MAX(EX$9:EX$497)*$RO$3) +($RH$3*(II477+IJ477)*100*100/MAX(EX$9:EX$497)*$RO$4) + ($RH$3*IK477*100*100/MAX(EX$9:EX$497)*0.098)</f>
        <v>29.225000000000001</v>
      </c>
      <c r="RH477" s="115">
        <f>($RH$4*IL477*100*100/MAX(EZ$9:EZ$497))*$RQ$3</f>
        <v>0</v>
      </c>
      <c r="RI477" s="115">
        <f>($RH$3*IM477*100*100/MAX(EY$9:EY$497))*$RQ$4</f>
        <v>0</v>
      </c>
      <c r="RJ477" s="115">
        <f>($RH$3*IN477*100*100/MAX(EX$9:EX$497))</f>
        <v>0</v>
      </c>
      <c r="RK477" s="115">
        <f>($RH$4*IO477*100*100/MAX(EZ$9:EZ$497))*$RQ$3</f>
        <v>0</v>
      </c>
      <c r="RL477" s="115">
        <f>(($RL$4*IP477*100*((100/MAX(EX$9:EX$497)+100/MAX(EZ$9:EZ$497))/2))+($RL$4*IQ477*100*((100/MAX(EX$9:EX$497)+100/MAX(EZ$9:EZ$497))/2))+($RL$4*IR477*100*((100/MAX(EX$9:EX$497)+100/MAX(EZ$9:EZ$497))/2))+($RL$4*IS477*100*((100/MAX(EX$9:EX$497)+100/MAX(EZ$9:EZ$497))/2))+($RL$4*IT477*100*((100/MAX(EX$9:EX$497)+100/MAX(EZ$9:EZ$497))/2))+($RL$4*IU477*100*((100/MAX(EX$9:EX$497)+100/MAX(EZ$9:EZ$497))/2))+($RL$4*IV477*100*((100/MAX(EX$9:EX$497)+100/MAX(EZ$9:EZ$497))/2))+($RL$4*IW477*100*((100/MAX(EX$9:EX$497)+100/MAX(EZ$9:EZ$497))/2)))*$RS$3</f>
        <v>0</v>
      </c>
      <c r="RM477" s="115">
        <f>(($RH$3*IX477*100*100/MAX(EX$9:EX$497))+($RH$3*IY477*100*100/MAX(EX$9:EX$497))+($RH$3*IZ477*100*100/MAX(EX$9:EX$497))+($RH$3*JA477*100*100/MAX(EX$9:EX$497))+($RH$3*JB477*100*100/MAX(EX$9:EX$497))+($RH$3*JC477*100*100/MAX(EX$9:EX$497))+($RH$3*JD477*100*100/MAX(EX$9:EX$497))+($RH$3*JE477*100*100/MAX(EX$9:EX$497)))*$RS$4</f>
        <v>0</v>
      </c>
      <c r="RN477" s="115">
        <f>(($RH$4*JF477*100*100/MAX(EZ$9:EZ$497)) + ($RH$4*JG477*100*100/MAX(EZ$9:EZ$497)) + ($RH$4*JH477*100*100/MAX(EZ$9:EZ$497)) + ($RH$4*JI477*100*100/MAX(EZ$9:EZ$497)) + ($RH$4*JJ477*100*100/MAX(EZ$9:EZ$497)) + ($RH$4*JK477*100*100/MAX(EZ$9:EZ$497)) + ($RH$4*JL477*100*100/MAX(EZ$9:EZ$497)) + ($RH$4*JM477*100*100/MAX(EZ$9:EZ$497)))*$RU$3</f>
        <v>0</v>
      </c>
      <c r="RO477" s="115">
        <f>(($RL$4*JN477*100*((100/MAX(EX$9:EX$497)+100/MAX(EZ$9:EZ$497))/2))+($RL$4*JO477*100*((100/MAX(EX$9:EX$497)+100/MAX(EZ$9:EZ$497))/2))+($RL$4*JP477*100*((100/MAX(EX$9:EX$497)+100/MAX(EZ$9:EZ$497))/2))+($RL$4*JQ477*100*((100/MAX(EX$9:EX$497)+100/MAX(EZ$9:EZ$497))/2))+($RL$4*JR477*100*((100/MAX(EX$9:EX$497)+100/MAX(EZ$9:EZ$497))/2))+($RL$4*JS477*100*((100/MAX(EX$9:EX$497)+100/MAX(EZ$9:EZ$497))/2))+($RL$4*JT477*100*((100/MAX(EX$9:EX$497)+100/MAX(EZ$9:EZ$497))/2))+($RL$4*JU477*100*((100/MAX(EX$9:EX$497)+100/MAX(EZ$9:EZ$497))/2))+($RL$4*JV477*100*((100/MAX(EX$9:EX$497)+100/MAX(EZ$9:EZ$497))/2))+($RL$4*JW477*100*((100/MAX(EX$9:EX$497)+100/MAX(EZ$9:EZ$497))/2))+($RL$4*JX477*100*((100/MAX(EX$9:EX$497)+100/MAX(EZ$9:EZ$497))/2))+($RL$4*JY477*100*((100/MAX(EX$9:EX$497)+100/MAX(EZ$9:EZ$497))/2))+($RL$4*JZ477*100*((100/MAX(EX$9:EX$497)+100/MAX(EZ$9:EZ$497))/2)))*$RW$3/2</f>
        <v>0</v>
      </c>
      <c r="RP477" s="119">
        <f>($RJ$3*KA477*100*100/MAX(FA$9:FA$497)) + ($RJ$3*KB477*100*100/MAX(FA$9:FA$497)/2) + ($RJ$3*KC477*100*100/MAX(FA$9:FA$497)/2) + ($RJ$3*KD477*100*100/MAX(FA$9:FA$497)/4) + ($RJ$3*KE477*100*100/MAX(FA$9:FA$497)/4)</f>
        <v>0</v>
      </c>
      <c r="RQ477" s="118">
        <f>($RL$4*KF477*100*((100/MAX(EX$9:EX$497)+100/MAX(EZ$9:EZ$497)))) * ($RO$3/2) + (($RL$4*KG477*100*((100/MAX(EX$9:EX$497)+100/MAX(EZ$9:EZ$497))))+($RL$4*KH477*100*((100/MAX(EX$9:EX$497)+100/MAX(EZ$9:EZ$497))))+($RL$4*KI477*100*((100/MAX(EX$9:EX$497)+100/MAX(EZ$9:EZ$497))))+($RL$4*KJ477*100*((100/MAX(EX$9:EX$497)+100/MAX(EZ$9:EZ$497))))+($RL$4*KK477*100*((100/MAX(EX$9:EX$497)+100/MAX(EZ$9:EZ$497))))+($RL$4*KL477*100*((100/MAX(EX$9:EX$497)+100/MAX(EZ$9:EZ$497))))+($RL$4*KM477*100*((100/MAX(EX$9:EX$497)+100/MAX(EZ$9:EZ$497))))+($RL$4*KN477*100*((100/MAX(EX$9:EX$497)+100/MAX(EZ$9:EZ$497))))+($RL$4*KO477*100*((100/MAX(EX$9:EX$497)+100/MAX(EZ$9:EZ$497))))+($RL$4*KP477*100*((100/MAX(EX$9:EX$497)+100/MAX(EZ$9:EZ$497))))+($RL$4*KQ477*100*((100/MAX(EX$9:EX$497)+100/MAX(EZ$9:EZ$497))))+($RL$4*KR477*100*((100/MAX(EX$9:EX$497)+100/MAX(EZ$9:EZ$497))))+($RL$4*KS477*100*((100/MAX(EX$9:EX$497)+100/MAX(EZ$9:EZ$497))))+($RL$4*KV477*100*((100/MAX(EX$9:EX$497)+100/MAX(EZ$9:EZ$497))))) * (($RO$3+$RO$4)/6)</f>
        <v>27.276666666666671</v>
      </c>
      <c r="RR477" s="115">
        <f>(($RL$4*KW477*100*((100/MAX(EX$9:EX$497)+100/MAX(EZ$9:EZ$497))))) * ($RO$3/2) + (($RL$4*KX477*100*((100/MAX(EX$9:EX$497)+100/MAX(EZ$9:EZ$497))))+($RL$4*KY477*100*((100/MAX(EX$9:EX$497)+100/MAX(EZ$9:EZ$497))))+($RL$4*KZ477*100*((100/MAX(EX$9:EX$497)+100/MAX(EZ$9:EZ$497))))+($RL$4*LA477*100*((100/MAX(EX$9:EX$497)+100/MAX(EZ$9:EZ$497))))+($RL$4*LB477*100*((100/MAX(EX$9:EX$497)+100/MAX(EZ$9:EZ$497))))+($RL$4*LC477*100*((100/MAX(EX$9:EX$497)+100/MAX(EZ$9:EZ$497))))) * (($RO$3+$RO$4)/6)</f>
        <v>0</v>
      </c>
      <c r="RS477" s="119">
        <f>(($RL$4*LD477*100*((100/MAX(EX$9:EX$497)+100/MAX(EZ$9:EZ$497))))+($RL$4*LE477*100*((100/MAX(EX$9:EX$497)+100/MAX(EZ$9:EZ$497))))) * (($RO$3+$RO$4)/6)</f>
        <v>0</v>
      </c>
      <c r="RT477" s="118">
        <f>($RJ$4*LH477*100*(100/MAX(EV$9:EV$497)))+($RJ$4*LI477*100*(100/MAX(EV$9:EV$497)))</f>
        <v>0</v>
      </c>
      <c r="RU477" s="119">
        <f>($RJ$4*LJ477*(100/MAX(EV$9:EV$497)))/2 + ($RL$3*LK477*(100/MAX(EW$9:EW$497))) + ($RJ$4*LL477*(100/MAX(EV$9:EV$497)))/4 + ($RL$3*LM477*(100/MAX(EW$9:EW$497)))</f>
        <v>0</v>
      </c>
      <c r="RV477" s="118">
        <f>($RJ$4*LN477*100*100/MAX(EV$9:EV$497)/2)+($RJ$4*LO477*100*100/MAX(EV$9:EV$497)/2)+($RJ$4*LP477*100*100/MAX(EV$9:EV$497))+($RJ$4*LQ477*100*100/MAX(EV$9:EV$497))+($RJ$4*LR477*100*100/MAX(EV$9:EV$497))</f>
        <v>0</v>
      </c>
      <c r="RW477" s="115">
        <f>($RJ$4*LS477*100*100/MAX(EV$9:EV$497)) + (($RJ$4*LT477*100*100/MAX(EV$9:EV$497))+($RJ$4*LU477*100*100/MAX(EV$9:EV$497))+($RJ$4*LV477*100*100/MAX(EV$9:EV$497))+($RJ$4*LW477*100*100/MAX(EV$9:EV$497))+($RJ$4*LX477*100*100/MAX(EV$9:EV$497))+($RJ$4*LY477*100*100/MAX(EV$9:EV$497))+($RJ$4*LZ477*100*100/MAX(EV$9:EV$497))+($RJ$4*MA477*100*100/MAX(EV$9:EV$497)))/2</f>
        <v>0</v>
      </c>
      <c r="RX477" s="119">
        <f>($RJ$4*MB477*100*100/MAX(EV$9:EV$497))+($RJ$4*MC477*100*100/MAX(EV$9:EV$497))+($RJ$4*MD477*100*100/MAX(EV$9:EV$497))+($RJ$4*ME477*100*100/MAX(EV$9:EV$497))+($RJ$4*MF477*100*100/MAX(EV$9:EV$497))+($RJ$4*MG477*100*100/MAX(EV$9:EV$497))+($RJ$4*MH477*100*100/MAX(EV$9:EV$497))+($RJ$4*MI477*100*100/MAX(EV$9:EV$497))+($RJ$4*MJ477*100*100/MAX(EV$9:EV$497))+($RJ$4*MK477*100*100/MAX(EV$9:EV$497))+($RJ$4*ML477*100*100/MAX(EV$9:EV$497))+($RJ$4*MM477*100*100/MAX(EV$9:EV$497))+($RJ$4*MN477*100*100/MAX(EV$9:EV$497))</f>
        <v>0</v>
      </c>
      <c r="RY477" s="118">
        <f>($RJ$4*MQ477*100*100/MAX(EV$9:EV$497))/2 + (($RJ$4*MR477*100*100/MAX(EV$9:EV$497))+($RJ$4*MS477*100*100/MAX(EV$9:EV$497))+($RJ$4*MT477*100*100/MAX(EV$9:EV$497))+($RJ$4*MU477*100*100/MAX(EV$9:EV$497))+($RJ$4*MV477*100*100/MAX(EV$9:EV$497))+($RJ$4*MW477*100*100/MAX(EV$9:EV$497))+($RJ$4*MX477*100*100/MAX(EV$9:EV$497))+($RJ$4*MY477*100*100/MAX(EV$9:EV$497))+($RJ$4*MZ477*100*100/MAX(EV$9:EV$497))+($RJ$4*NA477*100*100/MAX(EV$9:EV$497))+($RJ$4*NB477*100*100/MAX(EV$9:EV$497))+($RJ$4*NC477*100*100/MAX(EV$9:EV$497))+($RJ$4*ND477*100*100/MAX(EV$9:EV$497))+($RJ$4*NG477*100*100/MAX(EV$9:EV$497)))/4</f>
        <v>8.4269662921348321</v>
      </c>
      <c r="RZ477" s="115">
        <f>($RJ$4*NH477*100*100/MAX(EV$9:EV$497))/2 + (($RJ$4*NI477*100*100/MAX(EV$9:EV$497))+($RJ$4*NJ477*100*100/MAX(EV$9:EV$497))+($RJ$4*NK477*100*100/MAX(EV$9:EV$497))+($RJ$4*NL477*100*100/MAX(EV$9:EV$497))+($RJ$4*NM477*100*100/MAX(EV$9:EV$497))+($RJ$4*NN477*100*100/MAX(EV$9:EV$497)))/4</f>
        <v>0</v>
      </c>
      <c r="SA477" s="117">
        <f>(($RJ$4*NO477*100*100/MAX(EV$9:EV$497))+($RJ$4*NP477*100*100/MAX(EV$9:EV$497)))/4</f>
        <v>0</v>
      </c>
      <c r="SB477" s="118">
        <f t="shared" ref="SB477:SB496" si="1307">SUM(RG477:SA477)</f>
        <v>64.928632958801501</v>
      </c>
      <c r="SC477" s="115">
        <f t="shared" ref="SC477:SC496" si="1308">RG477 + RJ477 + RL477 + RM477 + RO477 + SUM(RQ477:RS477)/2 +  SUM(RT477:SA477)/5</f>
        <v>44.5487265917603</v>
      </c>
      <c r="SD477" s="115">
        <f t="shared" ref="SD477:SD496" si="1309">(RH477+RK477+RL477/$RS$3*$RU$3+RN477)*$RY$3+RO477+SUM(RQ477:RS477)/5 + SUM(RT477:SA477)/4</f>
        <v>7.5620749063670418</v>
      </c>
      <c r="SE477" s="115">
        <f t="shared" ref="SE477:SE496" si="1310">RG477+RJ477+RL477/$RS$3+RM477/$RS$4+RO477 + SUM(RQ477:RS477)/2 +  SUM(RT477:SA477)/5</f>
        <v>44.5487265917603</v>
      </c>
      <c r="SF477" s="115">
        <f t="shared" ref="SF477:SF496" si="1311">RI477*$RY$4+RL477+RO477 + SUM(RQ477:RS477)/5 +  SUM(RT477:SA477)/4</f>
        <v>7.5620749063670418</v>
      </c>
      <c r="SG477" s="115">
        <f t="shared" ref="SG477:SG496" si="1312">RP477*2 + SUM(RT477:SA477)</f>
        <v>8.4269662921348321</v>
      </c>
      <c r="SH477" s="115">
        <f>ROUND(SB477/MAX(SB$9:SB$497)*100,0)</f>
        <v>82</v>
      </c>
      <c r="SI477" s="115">
        <f>ROUND(SC477/MAX(SC$9:SC$497)*100,0)</f>
        <v>68</v>
      </c>
      <c r="SJ477" s="115">
        <f>ROUND(SD477/MAX(SD$9:SD$497)*100,0)</f>
        <v>12</v>
      </c>
      <c r="SK477" s="115">
        <f>ROUND(SE477/MAX(SE$9:SE$497)*100,0)</f>
        <v>34</v>
      </c>
      <c r="SL477" s="115">
        <f>ROUND(SF477/MAX(SF$9:SF$497)*100,0)</f>
        <v>18</v>
      </c>
      <c r="SM477" s="121">
        <f>ROUND(SG477/MAX(SG$9:SG$497)*100,0)</f>
        <v>8</v>
      </c>
      <c r="SN477" s="115">
        <f>ROUND(AVERAGEIF($ES$9:$ES$497,$ES477,SH$9:SH$497),0)</f>
        <v>24</v>
      </c>
      <c r="SO477" s="115">
        <f>ROUND(AVERAGEIF($ES$9:$ES$497,$ES477,SI$9:SI$497),0)</f>
        <v>22</v>
      </c>
      <c r="SP477" s="115">
        <f>ROUND(AVERAGEIF($ES$9:$ES$497,$ES477,SJ$9:SJ$497),0)</f>
        <v>5</v>
      </c>
      <c r="SQ477" s="115">
        <f>ROUND(AVERAGEIF($ES$9:$ES$497,$ES477,SK$9:SK$497),0)</f>
        <v>19</v>
      </c>
      <c r="SR477" s="115">
        <f>ROUND(AVERAGEIF($ES$9:$ES$497,$ES477,SL$9:SL$497),0)</f>
        <v>8</v>
      </c>
      <c r="SS477" s="121">
        <f>ROUND(AVERAGEIF($ES$9:$ES$497,$ES477,SM$9:SM$497),0)</f>
        <v>6</v>
      </c>
      <c r="ST477" s="114">
        <f>RANK(SB477,SB$9:SB$497,0)</f>
        <v>8</v>
      </c>
      <c r="SU477" s="115">
        <f>RANK(SC477,SC$9:SC$497,0)</f>
        <v>27</v>
      </c>
      <c r="SV477" s="115">
        <f>RANK(SD477,SD$9:SD$497,0)</f>
        <v>83</v>
      </c>
      <c r="SW477" s="115">
        <f>RANK(SE477,SE$9:SE$497,0)</f>
        <v>81</v>
      </c>
      <c r="SX477" s="115">
        <f>RANK(SF477,SF$9:SF$497,0)</f>
        <v>33</v>
      </c>
      <c r="SY477" s="115">
        <f>RANK(SG477,SG$9:SG$497,0)</f>
        <v>119</v>
      </c>
      <c r="SZ477" s="115">
        <f>COUNTIFS(SB$9:SB$497,"&gt;"&amp;SB477,$ES$9:$ES$497,$ES477)+1</f>
        <v>1</v>
      </c>
      <c r="TA477" s="115">
        <f>COUNTIFS(SC$9:SC$497,"&gt;"&amp;SC477,$ES$9:$ES$497,$ES477)+1</f>
        <v>9</v>
      </c>
      <c r="TB477" s="115">
        <f>COUNTIFS(SD$9:SD$497,"&gt;"&amp;SD477,$ES$9:$ES$497,$ES477)+1</f>
        <v>10</v>
      </c>
      <c r="TC477" s="115">
        <f>COUNTIFS(SE$9:SE$497,"&gt;"&amp;SE477,$ES$9:$ES$497,$ES477)+1</f>
        <v>23</v>
      </c>
      <c r="TD477" s="115">
        <f>COUNTIFS(SF$9:SF$497,"&gt;"&amp;SF477,$ES$9:$ES$497,$ES477)+1</f>
        <v>9</v>
      </c>
      <c r="TE477" s="117">
        <f>COUNTIFS(SG$9:SG$497,"&gt;"&amp;SG477,$ES$9:$ES$497,$ES477)+1</f>
        <v>26</v>
      </c>
      <c r="TF477" s="118">
        <f t="shared" ref="TF477:TF496" si="1313">MAX(PH477:PM477)+SH477</f>
        <v>138</v>
      </c>
      <c r="TG477" s="115">
        <f t="shared" ref="TG477:TG496" si="1314">PH477+SI477</f>
        <v>123</v>
      </c>
      <c r="TH477" s="115">
        <f t="shared" ref="TH477:TH496" si="1315">PI477+SJ477</f>
        <v>61</v>
      </c>
      <c r="TI477" s="115">
        <f t="shared" ref="TI477:TI496" si="1316">PJ477+SK477</f>
        <v>89</v>
      </c>
      <c r="TJ477" s="115">
        <f t="shared" ref="TJ477:TJ496" si="1317">PK477+SL477</f>
        <v>72</v>
      </c>
      <c r="TK477" s="115">
        <f t="shared" ref="TK477:TK496" si="1318">PL477+SM477</f>
        <v>64</v>
      </c>
      <c r="TL477" s="117">
        <f t="shared" ref="TL477:TL496" si="1319">PM477+SM477</f>
        <v>59</v>
      </c>
      <c r="TM477" s="118">
        <f>ROUND(TF477/MAX(TF$9:TF$497)*100,0)</f>
        <v>77</v>
      </c>
      <c r="TN477" s="115">
        <f>ROUND(TG477/MAX(TG$9:TG$497)*100,0)</f>
        <v>68</v>
      </c>
      <c r="TO477" s="115">
        <f>ROUND(TH477/MAX(TH$9:TH$497)*100,0)</f>
        <v>34</v>
      </c>
      <c r="TP477" s="115">
        <f>ROUND(TI477/MAX(TI$9:TI$497)*100,0)</f>
        <v>49</v>
      </c>
      <c r="TQ477" s="115">
        <f>ROUND(TJ477/MAX(TJ$9:TJ$497)*100,0)</f>
        <v>37</v>
      </c>
      <c r="TR477" s="115">
        <f>ROUND(TK477/MAX(TK$9:TK$497)*100,0)</f>
        <v>33</v>
      </c>
      <c r="TS477" s="119">
        <f>ROUND(TL477/MAX(TL$9:TL$497)*100,0)</f>
        <v>30</v>
      </c>
      <c r="TT477" s="120">
        <f>RANK(TM477,TM$9:TM$497,0)</f>
        <v>32</v>
      </c>
      <c r="TU477" s="115">
        <f>RANK(TN477,TN$9:TN$497,0)</f>
        <v>38</v>
      </c>
      <c r="TV477" s="115">
        <f>RANK(TO477,TO$9:TO$497,0)</f>
        <v>107</v>
      </c>
      <c r="TW477" s="115">
        <f>RANK(TP477,TP$9:TP$497,0)</f>
        <v>88</v>
      </c>
      <c r="TX477" s="115">
        <f>RANK(TQ477,TQ$9:TQ$497,0)</f>
        <v>72</v>
      </c>
      <c r="TY477" s="115">
        <f>RANK(TR477,TR$9:TR$497,0)</f>
        <v>156</v>
      </c>
      <c r="TZ477" s="121">
        <f>RANK(TS477,TS$9:TS$497,0)</f>
        <v>152</v>
      </c>
      <c r="UA477" s="132"/>
      <c r="UB477" s="7" t="s">
        <v>1</v>
      </c>
    </row>
    <row r="478" spans="1:548" x14ac:dyDescent="0.15">
      <c r="A478" s="183">
        <v>9002</v>
      </c>
      <c r="B478" s="200" t="s">
        <v>1665</v>
      </c>
      <c r="C478" s="143"/>
      <c r="D478" s="143"/>
      <c r="E478" s="161" t="s">
        <v>518</v>
      </c>
      <c r="F478" s="65">
        <v>87</v>
      </c>
      <c r="G478" s="65" t="s">
        <v>908</v>
      </c>
      <c r="H478" s="144" t="s">
        <v>1564</v>
      </c>
      <c r="I478" s="66" t="s">
        <v>521</v>
      </c>
      <c r="J478" s="67" t="s">
        <v>521</v>
      </c>
      <c r="K478" s="67" t="s">
        <v>521</v>
      </c>
      <c r="L478" s="67" t="s">
        <v>521</v>
      </c>
      <c r="M478" s="67" t="s">
        <v>521</v>
      </c>
      <c r="N478" s="67" t="s">
        <v>521</v>
      </c>
      <c r="O478" s="67" t="s">
        <v>521</v>
      </c>
      <c r="P478" s="67" t="s">
        <v>521</v>
      </c>
      <c r="Q478" s="67" t="s">
        <v>521</v>
      </c>
      <c r="R478" s="68" t="s">
        <v>521</v>
      </c>
      <c r="S478" s="69" t="s">
        <v>521</v>
      </c>
      <c r="T478" s="67" t="s">
        <v>521</v>
      </c>
      <c r="U478" s="67" t="s">
        <v>521</v>
      </c>
      <c r="V478" s="67" t="s">
        <v>521</v>
      </c>
      <c r="W478" s="67" t="s">
        <v>521</v>
      </c>
      <c r="X478" s="67" t="s">
        <v>521</v>
      </c>
      <c r="Y478" s="67" t="s">
        <v>521</v>
      </c>
      <c r="Z478" s="67" t="s">
        <v>521</v>
      </c>
      <c r="AA478" s="67" t="s">
        <v>521</v>
      </c>
      <c r="AB478" s="68" t="s">
        <v>521</v>
      </c>
      <c r="AC478" s="69" t="s">
        <v>521</v>
      </c>
      <c r="AD478" s="67" t="s">
        <v>521</v>
      </c>
      <c r="AE478" s="67" t="s">
        <v>521</v>
      </c>
      <c r="AF478" s="67" t="s">
        <v>521</v>
      </c>
      <c r="AG478" s="67" t="s">
        <v>521</v>
      </c>
      <c r="AH478" s="67" t="s">
        <v>521</v>
      </c>
      <c r="AI478" s="67" t="s">
        <v>521</v>
      </c>
      <c r="AJ478" s="67" t="s">
        <v>521</v>
      </c>
      <c r="AK478" s="67" t="s">
        <v>521</v>
      </c>
      <c r="AL478" s="68" t="s">
        <v>521</v>
      </c>
      <c r="AM478" s="69" t="s">
        <v>521</v>
      </c>
      <c r="AN478" s="67" t="s">
        <v>521</v>
      </c>
      <c r="AO478" s="67" t="s">
        <v>521</v>
      </c>
      <c r="AP478" s="67" t="s">
        <v>521</v>
      </c>
      <c r="AQ478" s="67" t="s">
        <v>521</v>
      </c>
      <c r="AR478" s="67" t="s">
        <v>521</v>
      </c>
      <c r="AS478" s="67" t="s">
        <v>521</v>
      </c>
      <c r="AT478" s="67" t="s">
        <v>521</v>
      </c>
      <c r="AU478" s="67" t="s">
        <v>521</v>
      </c>
      <c r="AV478" s="68" t="s">
        <v>521</v>
      </c>
      <c r="AW478" s="69" t="s">
        <v>521</v>
      </c>
      <c r="AX478" s="67" t="s">
        <v>521</v>
      </c>
      <c r="AY478" s="67" t="s">
        <v>521</v>
      </c>
      <c r="AZ478" s="67" t="s">
        <v>521</v>
      </c>
      <c r="BA478" s="67" t="s">
        <v>521</v>
      </c>
      <c r="BB478" s="67" t="s">
        <v>521</v>
      </c>
      <c r="BC478" s="67" t="s">
        <v>521</v>
      </c>
      <c r="BD478" s="67" t="s">
        <v>521</v>
      </c>
      <c r="BE478" s="67" t="s">
        <v>521</v>
      </c>
      <c r="BF478" s="68" t="s">
        <v>521</v>
      </c>
      <c r="BG478" s="69" t="s">
        <v>521</v>
      </c>
      <c r="BH478" s="67" t="s">
        <v>521</v>
      </c>
      <c r="BI478" s="67" t="s">
        <v>521</v>
      </c>
      <c r="BJ478" s="67" t="s">
        <v>521</v>
      </c>
      <c r="BK478" s="67" t="s">
        <v>521</v>
      </c>
      <c r="BL478" s="67" t="s">
        <v>521</v>
      </c>
      <c r="BM478" s="67" t="s">
        <v>521</v>
      </c>
      <c r="BN478" s="67" t="s">
        <v>521</v>
      </c>
      <c r="BO478" s="67" t="s">
        <v>521</v>
      </c>
      <c r="BP478" s="68" t="s">
        <v>521</v>
      </c>
      <c r="BQ478" s="70" t="s">
        <v>521</v>
      </c>
      <c r="BR478" s="67" t="s">
        <v>521</v>
      </c>
      <c r="BS478" s="67" t="s">
        <v>521</v>
      </c>
      <c r="BT478" s="67" t="s">
        <v>521</v>
      </c>
      <c r="BU478" s="67" t="s">
        <v>521</v>
      </c>
      <c r="BV478" s="67" t="s">
        <v>521</v>
      </c>
      <c r="BW478" s="67" t="s">
        <v>521</v>
      </c>
      <c r="BX478" s="67" t="s">
        <v>521</v>
      </c>
      <c r="BY478" s="67" t="s">
        <v>521</v>
      </c>
      <c r="BZ478" s="68" t="s">
        <v>521</v>
      </c>
      <c r="CA478" s="69" t="s">
        <v>521</v>
      </c>
      <c r="CB478" s="67" t="s">
        <v>521</v>
      </c>
      <c r="CC478" s="67" t="s">
        <v>521</v>
      </c>
      <c r="CD478" s="67" t="s">
        <v>521</v>
      </c>
      <c r="CE478" s="67" t="s">
        <v>521</v>
      </c>
      <c r="CF478" s="67" t="s">
        <v>521</v>
      </c>
      <c r="CG478" s="67" t="s">
        <v>521</v>
      </c>
      <c r="CH478" s="67" t="s">
        <v>521</v>
      </c>
      <c r="CI478" s="67" t="s">
        <v>521</v>
      </c>
      <c r="CJ478" s="68" t="s">
        <v>521</v>
      </c>
      <c r="CK478" s="69" t="s">
        <v>521</v>
      </c>
      <c r="CL478" s="67" t="s">
        <v>521</v>
      </c>
      <c r="CM478" s="67" t="s">
        <v>521</v>
      </c>
      <c r="CN478" s="67" t="s">
        <v>521</v>
      </c>
      <c r="CO478" s="67" t="s">
        <v>521</v>
      </c>
      <c r="CP478" s="67" t="s">
        <v>521</v>
      </c>
      <c r="CQ478" s="67" t="s">
        <v>521</v>
      </c>
      <c r="CR478" s="67" t="s">
        <v>521</v>
      </c>
      <c r="CS478" s="67" t="s">
        <v>521</v>
      </c>
      <c r="CT478" s="68" t="s">
        <v>521</v>
      </c>
      <c r="CU478" s="69" t="s">
        <v>521</v>
      </c>
      <c r="CV478" s="67" t="s">
        <v>521</v>
      </c>
      <c r="CW478" s="67" t="s">
        <v>521</v>
      </c>
      <c r="CX478" s="67" t="s">
        <v>521</v>
      </c>
      <c r="CY478" s="67" t="s">
        <v>521</v>
      </c>
      <c r="CZ478" s="67" t="s">
        <v>521</v>
      </c>
      <c r="DA478" s="67" t="s">
        <v>521</v>
      </c>
      <c r="DB478" s="67" t="s">
        <v>521</v>
      </c>
      <c r="DC478" s="67" t="s">
        <v>521</v>
      </c>
      <c r="DD478" s="68" t="s">
        <v>521</v>
      </c>
      <c r="DE478" s="69" t="s">
        <v>521</v>
      </c>
      <c r="DF478" s="71" t="s">
        <v>521</v>
      </c>
      <c r="DG478" s="67" t="s">
        <v>521</v>
      </c>
      <c r="DH478" s="67" t="s">
        <v>521</v>
      </c>
      <c r="DI478" s="67" t="s">
        <v>521</v>
      </c>
      <c r="DJ478" s="67" t="s">
        <v>521</v>
      </c>
      <c r="DK478" s="67" t="s">
        <v>521</v>
      </c>
      <c r="DL478" s="67" t="s">
        <v>521</v>
      </c>
      <c r="DM478" s="67" t="s">
        <v>521</v>
      </c>
      <c r="DN478" s="68" t="s">
        <v>521</v>
      </c>
      <c r="DO478" s="70" t="s">
        <v>521</v>
      </c>
      <c r="DP478" s="71" t="s">
        <v>521</v>
      </c>
      <c r="DQ478" s="67" t="s">
        <v>521</v>
      </c>
      <c r="DR478" s="67" t="s">
        <v>521</v>
      </c>
      <c r="DS478" s="67" t="s">
        <v>521</v>
      </c>
      <c r="DT478" s="67" t="s">
        <v>521</v>
      </c>
      <c r="DU478" s="67" t="s">
        <v>521</v>
      </c>
      <c r="DV478" s="67" t="s">
        <v>521</v>
      </c>
      <c r="DW478" s="67" t="s">
        <v>521</v>
      </c>
      <c r="DX478" s="72" t="s">
        <v>521</v>
      </c>
      <c r="DY478" s="146" t="s">
        <v>522</v>
      </c>
      <c r="DZ478" s="74" t="s">
        <v>522</v>
      </c>
      <c r="EA478" s="74">
        <v>2</v>
      </c>
      <c r="EB478" s="74">
        <v>3</v>
      </c>
      <c r="EC478" s="75">
        <v>3</v>
      </c>
      <c r="ED478" s="168" t="s">
        <v>522</v>
      </c>
      <c r="EE478" s="74" t="str">
        <f t="shared" si="1271"/>
        <v>-</v>
      </c>
      <c r="EF478" s="74" t="s">
        <v>522</v>
      </c>
      <c r="EG478" s="74" t="s">
        <v>522</v>
      </c>
      <c r="EH478" s="77" t="s">
        <v>522</v>
      </c>
      <c r="EI478" s="73" t="s">
        <v>522</v>
      </c>
      <c r="EJ478" s="74" t="s">
        <v>522</v>
      </c>
      <c r="EK478" s="74">
        <v>0</v>
      </c>
      <c r="EL478" s="74">
        <v>0</v>
      </c>
      <c r="EM478" s="75">
        <v>0</v>
      </c>
      <c r="EN478" s="78" t="s">
        <v>522</v>
      </c>
      <c r="EO478" s="79" t="s">
        <v>522</v>
      </c>
      <c r="EP478" s="79" t="s">
        <v>522</v>
      </c>
      <c r="EQ478" s="79" t="s">
        <v>522</v>
      </c>
      <c r="ER478" s="80" t="s">
        <v>522</v>
      </c>
      <c r="ES478" s="128" t="s">
        <v>523</v>
      </c>
      <c r="ET478" s="82" t="s">
        <v>1666</v>
      </c>
      <c r="EU478" s="83">
        <v>4</v>
      </c>
      <c r="EV478" s="146">
        <v>83</v>
      </c>
      <c r="EW478" s="147">
        <v>44</v>
      </c>
      <c r="EX478" s="147">
        <v>82</v>
      </c>
      <c r="EY478" s="147">
        <v>47</v>
      </c>
      <c r="EZ478" s="147">
        <v>15</v>
      </c>
      <c r="FA478" s="147">
        <v>29</v>
      </c>
      <c r="FB478" s="147">
        <v>57</v>
      </c>
      <c r="FC478" s="147">
        <v>23</v>
      </c>
      <c r="FD478" s="74">
        <f t="shared" si="1272"/>
        <v>97</v>
      </c>
      <c r="FE478" s="84">
        <f t="shared" si="1273"/>
        <v>105</v>
      </c>
      <c r="FF478" s="73">
        <f>RANK(EV478,$EV$9:$EV$497,0)</f>
        <v>148</v>
      </c>
      <c r="FG478" s="74">
        <f>RANK(EW478,$EW$9:$EW$497,0)</f>
        <v>210</v>
      </c>
      <c r="FH478" s="74">
        <f>RANK(EX478,$EX$9:$EX$497,0)</f>
        <v>47</v>
      </c>
      <c r="FI478" s="74">
        <f>RANK(EY478,$EY$9:$EY$497,0)</f>
        <v>141</v>
      </c>
      <c r="FJ478" s="74">
        <f>RANK(EZ478,$EZ$9:$EZ$497,0)</f>
        <v>260</v>
      </c>
      <c r="FK478" s="74">
        <f>RANK(FA478,$FA$9:$FA$497,0)</f>
        <v>116</v>
      </c>
      <c r="FL478" s="74">
        <f>RANK(FB478,$FB$9:$FB$497,0)</f>
        <v>139</v>
      </c>
      <c r="FM478" s="74">
        <f>RANK(FC478,$FC$9:$FC$497,0)</f>
        <v>317</v>
      </c>
      <c r="FN478" s="74">
        <f>RANK(FD478,$FD$9:$FD$497,0)</f>
        <v>101</v>
      </c>
      <c r="FO478" s="84">
        <f>RANK(FE478,$FE$9:$FE$497,0)</f>
        <v>136</v>
      </c>
      <c r="FP478" s="73">
        <f>COUNTIFS($EV$9:$EV$497,"&gt;"&amp;EV478,$ES$9:$ES$497,ES478)+1</f>
        <v>46</v>
      </c>
      <c r="FQ478" s="74">
        <f>COUNTIFS($EW$9:$EW$497,"&gt;"&amp;EW478,$ES$9:$ES$497,ES478)+1</f>
        <v>29</v>
      </c>
      <c r="FR478" s="74">
        <f>COUNTIFS($EX$9:$EX$497,"&gt;"&amp;EX478,$ES$9:$ES$497,ES478)+1</f>
        <v>8</v>
      </c>
      <c r="FS478" s="74">
        <f>COUNTIFS($EY$9:$EY$497,"&gt;"&amp;EY478,$ES$9:$ES$497,ES478)+1</f>
        <v>52</v>
      </c>
      <c r="FT478" s="74">
        <f>COUNTIFS($EZ$9:$EZ$497,"&gt;"&amp;EZ478,$ES$9:$ES$497,ES478)+1</f>
        <v>52</v>
      </c>
      <c r="FU478" s="74">
        <f>COUNTIFS($FA$9:$FA$497,"&gt;"&amp;FA478,$ES$9:$ES$497,ES478)+1</f>
        <v>20</v>
      </c>
      <c r="FV478" s="74">
        <f>COUNTIFS($FB$9:$FB$497,"&gt;"&amp;FB478,$ES$9:$ES$497,ES478)+1</f>
        <v>7</v>
      </c>
      <c r="FW478" s="74">
        <f>COUNTIFS($FC$9:$FC$497,"&gt;"&amp;FC478,$ES$9:$ES$497,ES478)+1</f>
        <v>41</v>
      </c>
      <c r="FX478" s="74">
        <f>COUNTIFS($FD$9:$FD$497,"&gt;"&amp;FD478,$ES$9:$ES$497,ES478)+1</f>
        <v>22</v>
      </c>
      <c r="FY478" s="84">
        <f>COUNTIFS($FE$9:$FE$497,"&gt;"&amp;FE478,$ES$9:$ES$497,ES478)+1</f>
        <v>23</v>
      </c>
      <c r="FZ478" s="85">
        <f t="shared" si="1274"/>
        <v>0.95</v>
      </c>
      <c r="GA478" s="86">
        <f t="shared" si="1275"/>
        <v>0.51</v>
      </c>
      <c r="GB478" s="86">
        <f t="shared" si="1276"/>
        <v>0.94</v>
      </c>
      <c r="GC478" s="86">
        <f t="shared" si="1277"/>
        <v>0.54</v>
      </c>
      <c r="GD478" s="86">
        <f t="shared" si="1278"/>
        <v>0.17</v>
      </c>
      <c r="GE478" s="86">
        <f t="shared" si="1279"/>
        <v>0.33</v>
      </c>
      <c r="GF478" s="86">
        <f t="shared" si="1280"/>
        <v>0.66</v>
      </c>
      <c r="GG478" s="86">
        <f t="shared" si="1281"/>
        <v>0.26</v>
      </c>
      <c r="GH478" s="86">
        <f t="shared" si="1282"/>
        <v>1.1100000000000001</v>
      </c>
      <c r="GI478" s="87">
        <f t="shared" si="1283"/>
        <v>1.21</v>
      </c>
      <c r="GJ478" s="85">
        <f>ROUND(((FZ478-AVERAGE(FZ$9:FZ$497))/STDEVP(FZ$9:FZ$497)*10+50),2)</f>
        <v>49.35</v>
      </c>
      <c r="GK478" s="86">
        <f>ROUND(((GA478-AVERAGE(GA$9:GA$497))/STDEVP(GA$9:GA$497)*10+50),2)</f>
        <v>44.61</v>
      </c>
      <c r="GL478" s="86">
        <f>ROUND(((GB478-AVERAGE(GB$9:GB$497))/STDEVP(GB$9:GB$497)*10+50),2)</f>
        <v>63.42</v>
      </c>
      <c r="GM478" s="86">
        <f>ROUND(((GC478-AVERAGE(GC$9:GC$497))/STDEVP(GC$9:GC$497)*10+50),2)</f>
        <v>50.7</v>
      </c>
      <c r="GN478" s="86">
        <f>ROUND(((GD478-AVERAGE(GD$9:GD$497))/STDEVP(GD$9:GD$497)*10+50),2)</f>
        <v>42.39</v>
      </c>
      <c r="GO478" s="86">
        <f>ROUND(((GE478-AVERAGE(GE$9:GE$497))/STDEVP(GE$9:GE$497)*10+50),2)</f>
        <v>49.33</v>
      </c>
      <c r="GP478" s="86">
        <f>ROUND(((GF478-AVERAGE(GF$9:GF$497))/STDEVP(GF$9:GF$497)*10+50),2)</f>
        <v>50.79</v>
      </c>
      <c r="GQ478" s="86">
        <f>ROUND(((GG478-AVERAGE(GG$9:GG$497))/STDEVP(GG$9:GG$497)*10+50),2)</f>
        <v>38.39</v>
      </c>
      <c r="GR478" s="86">
        <f>ROUND(((GH478-AVERAGE(GH$9:GH$497))/STDEVP(GH$9:GH$497)*10+50),2)</f>
        <v>54.93</v>
      </c>
      <c r="GS478" s="87">
        <f>ROUND(((GI478-AVERAGE(GI$9:GI$497))/STDEVP(GI$9:GI$497)*10+50),2)</f>
        <v>49.92</v>
      </c>
      <c r="GT478" s="73">
        <f>RANK(GJ478,$GJ$9:$GJ$497,0)</f>
        <v>208</v>
      </c>
      <c r="GU478" s="74">
        <f>RANK(GK478,$GK$9:$GK$497,0)</f>
        <v>269</v>
      </c>
      <c r="GV478" s="74">
        <f>RANK(GL478,$GL$9:$GL$497,0)</f>
        <v>45</v>
      </c>
      <c r="GW478" s="74">
        <f>RANK(GM478,$GM$9:$GM$497,0)</f>
        <v>165</v>
      </c>
      <c r="GX478" s="74">
        <f>RANK(GN478,$GN$9:$GN$497,0)</f>
        <v>348</v>
      </c>
      <c r="GY478" s="74">
        <f>RANK(GO478,$GO$9:$GO$497,0)</f>
        <v>138</v>
      </c>
      <c r="GZ478" s="74">
        <f>RANK(GP478,$GP$9:$GP$497,0)</f>
        <v>198</v>
      </c>
      <c r="HA478" s="74">
        <f>RANK(GQ478,$GQ$9:$GQ$497,0)</f>
        <v>376</v>
      </c>
      <c r="HB478" s="74">
        <f>RANK(GR478,$GR$9:$GR$497,0)</f>
        <v>104</v>
      </c>
      <c r="HC478" s="84">
        <f>RANK(GS478,$GS$9:$GS$497,0)</f>
        <v>182</v>
      </c>
      <c r="HD478" s="85">
        <f>ROUND(AVERAGEIF($ES$9:$ES$497,$ES478,$FZ$9:$FZ$497),2)</f>
        <v>1.1399999999999999</v>
      </c>
      <c r="HE478" s="86">
        <f>ROUND(AVERAGEIF($ES$9:$ES$497,$ES478,$GA$9:$GA$497),2)</f>
        <v>0.46</v>
      </c>
      <c r="HF478" s="86">
        <f>ROUND(AVERAGEIF($ES$9:$ES$497,$ES478,$GB$9:$GB$497),2)</f>
        <v>0.65</v>
      </c>
      <c r="HG478" s="86">
        <f>ROUND(AVERAGEIF($ES$9:$ES$497,$ES478,$GC$9:$GC$497),2)</f>
        <v>0.74</v>
      </c>
      <c r="HH478" s="86">
        <f>ROUND(AVERAGEIF($ES$9:$ES$497,$ES478,$GD$9:$GD$497),2)</f>
        <v>0.27</v>
      </c>
      <c r="HI478" s="86">
        <f>ROUND(AVERAGEIF($ES$9:$ES$497,$ES478,$GE$9:$GE$497),2)</f>
        <v>0.23</v>
      </c>
      <c r="HJ478" s="86">
        <f>ROUND(AVERAGEIF($ES$9:$ES$497,$ES478,$GF$9:$GF$497),2)</f>
        <v>0.3</v>
      </c>
      <c r="HK478" s="86">
        <f>ROUND(AVERAGEIF($ES$9:$ES$497,$ES478,$GG$9:$GG$497),2)</f>
        <v>0.28000000000000003</v>
      </c>
      <c r="HL478" s="86">
        <f>ROUND(AVERAGEIF($ES$9:$ES$497,$ES478,$GH$9:$GH$497),2)</f>
        <v>0.92</v>
      </c>
      <c r="HM478" s="87">
        <f>ROUND(AVERAGEIF($ES$9:$ES$497,$ES478,$GI$9:$GI$497),2)</f>
        <v>0.93</v>
      </c>
      <c r="HN478" s="88">
        <f t="shared" si="1284"/>
        <v>-0.18999999999999995</v>
      </c>
      <c r="HO478" s="89">
        <f t="shared" si="1285"/>
        <v>4.9999999999999989E-2</v>
      </c>
      <c r="HP478" s="89">
        <f t="shared" si="1286"/>
        <v>0.28999999999999992</v>
      </c>
      <c r="HQ478" s="89">
        <f t="shared" si="1287"/>
        <v>-0.19999999999999996</v>
      </c>
      <c r="HR478" s="89">
        <f t="shared" si="1288"/>
        <v>-0.1</v>
      </c>
      <c r="HS478" s="89">
        <f t="shared" si="1289"/>
        <v>0.1</v>
      </c>
      <c r="HT478" s="89">
        <f t="shared" si="1290"/>
        <v>0.36000000000000004</v>
      </c>
      <c r="HU478" s="89">
        <f t="shared" si="1291"/>
        <v>-2.0000000000000018E-2</v>
      </c>
      <c r="HV478" s="89">
        <f t="shared" si="1292"/>
        <v>0.19000000000000006</v>
      </c>
      <c r="HW478" s="90">
        <f t="shared" si="1293"/>
        <v>0.27999999999999992</v>
      </c>
      <c r="HX478" s="73">
        <f>COUNTIFS($FZ$9:$FZ$497,"&gt;"&amp;FZ478,$ES$9:$ES$497,$ES478)+1</f>
        <v>71</v>
      </c>
      <c r="HY478" s="74">
        <f>COUNTIFS($GA$9:$GA$497,"&gt;"&amp;GA478,$ES$9:$ES$497,$ES478)+1</f>
        <v>28</v>
      </c>
      <c r="HZ478" s="74">
        <f>COUNTIFS($GB$9:$GB$497,"&gt;"&amp;GB478,$ES$9:$ES$497,$ES478)+1</f>
        <v>12</v>
      </c>
      <c r="IA478" s="74">
        <f>COUNTIFS($GC$9:$GC$497,"&gt;"&amp;GC478,$ES$9:$ES$497,$ES478)+1</f>
        <v>84</v>
      </c>
      <c r="IB478" s="74">
        <f>COUNTIFS($GD$9:$GD$497,"&gt;"&amp;GD478,$ES$9:$ES$497,$ES478)+1</f>
        <v>91</v>
      </c>
      <c r="IC478" s="74">
        <f>COUNTIFS($GE$9:$GE$497,"&gt;"&amp;GE478,$ES$9:$ES$497,$ES478)+1</f>
        <v>10</v>
      </c>
      <c r="ID478" s="74">
        <f>COUNTIFS($GF$9:$GF$497,"&gt;"&amp;GF478,$ES$9:$ES$497,$ES478)+1</f>
        <v>4</v>
      </c>
      <c r="IE478" s="74">
        <f>COUNTIFS($GG$9:$GG$497,"&gt;"&amp;GG478,$ES$9:$ES$497,$ES478)+1</f>
        <v>35</v>
      </c>
      <c r="IF478" s="74">
        <f>COUNTIFS($GH$9:$GH$497,"&gt;"&amp;GH478,$ES$9:$ES$497,$ES478)+1</f>
        <v>23</v>
      </c>
      <c r="IG478" s="84">
        <f>COUNTIFS($GI$9:$GI$497,"&gt;"&amp;GI478,$ES$9:$ES$497,$ES478)+1</f>
        <v>12</v>
      </c>
      <c r="IH478" s="148"/>
      <c r="II478" s="149"/>
      <c r="IJ478" s="149">
        <v>0.03</v>
      </c>
      <c r="IK478" s="149">
        <v>0.05</v>
      </c>
      <c r="IL478" s="149"/>
      <c r="IM478" s="150"/>
      <c r="IN478" s="151"/>
      <c r="IO478" s="152"/>
      <c r="IP478" s="153"/>
      <c r="IQ478" s="149"/>
      <c r="IR478" s="149"/>
      <c r="IS478" s="149"/>
      <c r="IT478" s="149"/>
      <c r="IU478" s="149"/>
      <c r="IV478" s="149"/>
      <c r="IW478" s="154"/>
      <c r="IX478" s="151"/>
      <c r="IY478" s="149"/>
      <c r="IZ478" s="149"/>
      <c r="JA478" s="149"/>
      <c r="JB478" s="149"/>
      <c r="JC478" s="149"/>
      <c r="JD478" s="149">
        <v>7.0000000000000007E-2</v>
      </c>
      <c r="JE478" s="155"/>
      <c r="JF478" s="153"/>
      <c r="JG478" s="149"/>
      <c r="JH478" s="149"/>
      <c r="JI478" s="149"/>
      <c r="JJ478" s="149"/>
      <c r="JK478" s="149"/>
      <c r="JL478" s="149"/>
      <c r="JM478" s="154"/>
      <c r="JN478" s="151"/>
      <c r="JO478" s="149"/>
      <c r="JP478" s="149"/>
      <c r="JQ478" s="149"/>
      <c r="JR478" s="149"/>
      <c r="JS478" s="149"/>
      <c r="JT478" s="149"/>
      <c r="JU478" s="149"/>
      <c r="JV478" s="149"/>
      <c r="JW478" s="149"/>
      <c r="JX478" s="149"/>
      <c r="JY478" s="149"/>
      <c r="JZ478" s="155"/>
      <c r="KA478" s="151"/>
      <c r="KB478" s="149"/>
      <c r="KC478" s="149"/>
      <c r="KD478" s="149"/>
      <c r="KE478" s="155"/>
      <c r="KF478" s="153"/>
      <c r="KG478" s="149"/>
      <c r="KH478" s="149"/>
      <c r="KI478" s="149"/>
      <c r="KJ478" s="149"/>
      <c r="KK478" s="156"/>
      <c r="KL478" s="149"/>
      <c r="KM478" s="149"/>
      <c r="KN478" s="149"/>
      <c r="KO478" s="149"/>
      <c r="KP478" s="149"/>
      <c r="KQ478" s="149"/>
      <c r="KR478" s="149"/>
      <c r="KS478" s="154"/>
      <c r="KT478" s="154"/>
      <c r="KU478" s="154"/>
      <c r="KV478" s="154"/>
      <c r="KW478" s="151"/>
      <c r="KX478" s="149"/>
      <c r="KY478" s="149"/>
      <c r="KZ478" s="149"/>
      <c r="LA478" s="149"/>
      <c r="LB478" s="149"/>
      <c r="LC478" s="154"/>
      <c r="LD478" s="151"/>
      <c r="LE478" s="152"/>
      <c r="LF478" s="157"/>
      <c r="LG478" s="158"/>
      <c r="LH478" s="151"/>
      <c r="LI478" s="149"/>
      <c r="LJ478" s="147"/>
      <c r="LK478" s="147"/>
      <c r="LL478" s="147"/>
      <c r="LM478" s="159"/>
      <c r="LN478" s="153"/>
      <c r="LO478" s="149"/>
      <c r="LP478" s="149"/>
      <c r="LQ478" s="149"/>
      <c r="LR478" s="154"/>
      <c r="LS478" s="151"/>
      <c r="LT478" s="149"/>
      <c r="LU478" s="149"/>
      <c r="LV478" s="149"/>
      <c r="LW478" s="149"/>
      <c r="LX478" s="149"/>
      <c r="LY478" s="149"/>
      <c r="LZ478" s="149"/>
      <c r="MA478" s="155"/>
      <c r="MB478" s="153"/>
      <c r="MC478" s="149"/>
      <c r="MD478" s="149"/>
      <c r="ME478" s="149"/>
      <c r="MF478" s="149"/>
      <c r="MG478" s="149"/>
      <c r="MH478" s="149"/>
      <c r="MI478" s="149"/>
      <c r="MJ478" s="149"/>
      <c r="MK478" s="149"/>
      <c r="ML478" s="149"/>
      <c r="MM478" s="149"/>
      <c r="MN478" s="156"/>
      <c r="MO478" s="156"/>
      <c r="MP478" s="154"/>
      <c r="MQ478" s="151"/>
      <c r="MR478" s="149"/>
      <c r="MS478" s="149"/>
      <c r="MT478" s="149"/>
      <c r="MU478" s="149"/>
      <c r="MV478" s="156"/>
      <c r="MW478" s="149"/>
      <c r="MX478" s="149"/>
      <c r="MY478" s="149"/>
      <c r="MZ478" s="149"/>
      <c r="NA478" s="149"/>
      <c r="NB478" s="149"/>
      <c r="NC478" s="149">
        <v>7.0000000000000007E-2</v>
      </c>
      <c r="ND478" s="154"/>
      <c r="NE478" s="154"/>
      <c r="NF478" s="154"/>
      <c r="NG478" s="154"/>
      <c r="NH478" s="151"/>
      <c r="NI478" s="149"/>
      <c r="NJ478" s="149"/>
      <c r="NK478" s="149"/>
      <c r="NL478" s="149"/>
      <c r="NM478" s="149"/>
      <c r="NN478" s="94"/>
      <c r="NO478" s="151"/>
      <c r="NP478" s="160"/>
      <c r="NQ478" s="198"/>
      <c r="NR478" s="199"/>
      <c r="NS478" s="199"/>
      <c r="NT478" s="199"/>
      <c r="NU478" s="199" t="s">
        <v>1667</v>
      </c>
      <c r="NV478" s="135">
        <v>44161</v>
      </c>
      <c r="NW478" s="198" t="s">
        <v>1668</v>
      </c>
      <c r="NX478" s="136" t="s">
        <v>1669</v>
      </c>
      <c r="NY478" s="138" t="s">
        <v>1569</v>
      </c>
      <c r="NZ478" s="136" t="s">
        <v>1669</v>
      </c>
      <c r="OA478" s="137"/>
      <c r="OB478" s="137"/>
      <c r="OC478" s="137"/>
      <c r="OD478" s="110">
        <v>0</v>
      </c>
      <c r="OE478" s="109">
        <v>0</v>
      </c>
      <c r="OF478" s="110">
        <f t="shared" si="1294"/>
        <v>0</v>
      </c>
      <c r="OG478" s="109">
        <v>0</v>
      </c>
      <c r="OH478" s="111">
        <f>ROUND(AVERAGEIF($ES$9:$ES$497,$ES478,EV$9:EV$497),0)</f>
        <v>79</v>
      </c>
      <c r="OI478" s="112">
        <f>ROUND(AVERAGEIF($ES$9:$ES$497,$ES478,EW$9:EW$497),0)</f>
        <v>32</v>
      </c>
      <c r="OJ478" s="112">
        <f>ROUND(AVERAGEIF($ES$9:$ES$497,$ES478,EX$9:EX$497),0)</f>
        <v>45</v>
      </c>
      <c r="OK478" s="112">
        <f>ROUND(AVERAGEIF($ES$9:$ES$497,$ES478,EY$9:EY$497),0)</f>
        <v>53</v>
      </c>
      <c r="OL478" s="112">
        <f>ROUND(AVERAGEIF($ES$9:$ES$497,$ES478,EZ$9:EZ$497),0)</f>
        <v>20</v>
      </c>
      <c r="OM478" s="112">
        <f>ROUND(AVERAGEIF($ES$9:$ES$497,$ES478,FA$9:FA$497),0)</f>
        <v>18</v>
      </c>
      <c r="ON478" s="112">
        <f>ROUND(AVERAGEIF($ES$9:$ES$497,$ES478,FB$9:FB$497),0)</f>
        <v>23</v>
      </c>
      <c r="OO478" s="112">
        <f>ROUND(AVERAGEIF($ES$9:$ES$497,$ES478,FC$9:FC$497),0)</f>
        <v>23</v>
      </c>
      <c r="OP478" s="112">
        <f>ROUND(AVERAGEIF($ES$9:$ES$497,$ES478,FD$9:FD$497),0)</f>
        <v>64</v>
      </c>
      <c r="OQ478" s="113">
        <f>ROUND(AVERAGEIF($ES$9:$ES$497,$ES478,FE$9:FE$497),0)</f>
        <v>68</v>
      </c>
      <c r="OR478" s="114">
        <f>ROUND(EV478/MAX(EV$9:EV$497)*100,0)</f>
        <v>47</v>
      </c>
      <c r="OS478" s="115">
        <f>ROUND(EW478/MAX(EW$9:EW$497)*100,0)</f>
        <v>35</v>
      </c>
      <c r="OT478" s="115">
        <f>ROUND(EX478/MAX(EX$9:EX$497)*100,0)</f>
        <v>68</v>
      </c>
      <c r="OU478" s="115">
        <f>ROUND(EY478/MAX(EY$9:EY$497)*100,0)</f>
        <v>32</v>
      </c>
      <c r="OV478" s="115">
        <f>ROUND(EZ478/MAX(EZ$9:EZ$497)*100,0)</f>
        <v>12</v>
      </c>
      <c r="OW478" s="115">
        <f>ROUND(FA478/MAX(FA$9:FA$497)*100,0)</f>
        <v>26</v>
      </c>
      <c r="OX478" s="115">
        <f>ROUND(FB478/MAX(FB$9:FB$497)*100,0)</f>
        <v>43</v>
      </c>
      <c r="OY478" s="116">
        <f>ROUND(FC478/MAX(FC$9:FC$497)*100,0)</f>
        <v>16</v>
      </c>
      <c r="OZ478" s="115">
        <f>ROUND(FD478/MAX(FD$9:FD$497)*100,0)</f>
        <v>66</v>
      </c>
      <c r="PA478" s="117">
        <f>ROUND(FE478/MAX(FE$9:FE$497)*100,0)</f>
        <v>43</v>
      </c>
      <c r="PB478" s="118">
        <f t="shared" si="1295"/>
        <v>502</v>
      </c>
      <c r="PC478" s="115">
        <f t="shared" si="1296"/>
        <v>334</v>
      </c>
      <c r="PD478" s="115">
        <f t="shared" si="1297"/>
        <v>538</v>
      </c>
      <c r="PE478" s="115">
        <f t="shared" si="1298"/>
        <v>534</v>
      </c>
      <c r="PF478" s="115">
        <f t="shared" si="1299"/>
        <v>402</v>
      </c>
      <c r="PG478" s="119">
        <f t="shared" si="1300"/>
        <v>349</v>
      </c>
      <c r="PH478" s="118">
        <f>ROUND(PB478/MAX(PB$9:PB$497)*100,0)</f>
        <v>60</v>
      </c>
      <c r="PI478" s="115">
        <f>ROUND(PC478/MAX(PC$9:PC$497)*100,0)</f>
        <v>40</v>
      </c>
      <c r="PJ478" s="115">
        <f>ROUND(PD478/MAX(PD$9:PD$497)*100,0)</f>
        <v>57</v>
      </c>
      <c r="PK478" s="115">
        <f>ROUND(PE478/MAX(PE$9:PE$497)*100,0)</f>
        <v>53</v>
      </c>
      <c r="PL478" s="115">
        <f>ROUND(PF478/MAX(PF$9:PF$497)*100,0)</f>
        <v>57</v>
      </c>
      <c r="PM478" s="119">
        <f>ROUND(PG478/MAX(PG$9:PG$497)*100,0)</f>
        <v>51</v>
      </c>
      <c r="PN478" s="118">
        <f>RANK(PH478,PH$9:PH$497,0)</f>
        <v>105</v>
      </c>
      <c r="PO478" s="115">
        <f>RANK(PI478,PI$9:PI$497,0)</f>
        <v>218</v>
      </c>
      <c r="PP478" s="115">
        <f>RANK(PJ478,PJ$9:PJ$497,0)</f>
        <v>154</v>
      </c>
      <c r="PQ478" s="115">
        <f>RANK(PK478,PK$9:PK$497,0)</f>
        <v>151</v>
      </c>
      <c r="PR478" s="115">
        <f>RANK(PL478,PL$9:PL$497,0)</f>
        <v>159</v>
      </c>
      <c r="PS478" s="119">
        <f>RANK(PM478,PM$9:PM$497,0)</f>
        <v>159</v>
      </c>
      <c r="PT478" s="120">
        <f>ROUND(FZ478/MAX(FZ$9:FZ$497)*100,0)</f>
        <v>52</v>
      </c>
      <c r="PU478" s="115">
        <f>ROUND(GA478/MAX(GA$9:GA$497)*100,0)</f>
        <v>29</v>
      </c>
      <c r="PV478" s="115">
        <f>ROUND(GB478/MAX(GB$9:GB$497)*100,0)</f>
        <v>69</v>
      </c>
      <c r="PW478" s="115">
        <f>ROUND(GC478/MAX(GC$9:GC$497)*100,0)</f>
        <v>43</v>
      </c>
      <c r="PX478" s="115">
        <f>ROUND(GD478/MAX(GD$9:GD$497)*100,0)</f>
        <v>9</v>
      </c>
      <c r="PY478" s="115">
        <f>ROUND(GE478/MAX(GE$9:GE$497)*100,0)</f>
        <v>20</v>
      </c>
      <c r="PZ478" s="115">
        <f>ROUND(GF478/MAX(GF$9:GF$497)*100,0)</f>
        <v>31</v>
      </c>
      <c r="QA478" s="116">
        <f>ROUND(GG478/MAX(GG$9:GG$497)*100,0)</f>
        <v>14</v>
      </c>
      <c r="QB478" s="115">
        <f>ROUND(GH478/MAX(GH$9:GH$497)*100,0)</f>
        <v>49</v>
      </c>
      <c r="QC478" s="121">
        <f>ROUND(GI478/MAX(GI$9:GI$497)*100,0)</f>
        <v>39</v>
      </c>
      <c r="QD478" s="120">
        <f>ROUND(AVERAGEIF($ES$9:$ES$497,$ES478,PT$9:PT$497),0)</f>
        <v>62</v>
      </c>
      <c r="QE478" s="120">
        <f>ROUND(AVERAGEIF($ES$9:$ES$497,$ES478,PU$9:PU$497),0)</f>
        <v>26</v>
      </c>
      <c r="QF478" s="120">
        <f>ROUND(AVERAGEIF($ES$9:$ES$497,$ES478,PV$9:PV$497),0)</f>
        <v>48</v>
      </c>
      <c r="QG478" s="120">
        <f>ROUND(AVERAGEIF($ES$9:$ES$497,$ES478,PW$9:PW$497),0)</f>
        <v>58</v>
      </c>
      <c r="QH478" s="120">
        <f>ROUND(AVERAGEIF($ES$9:$ES$497,$ES478,PX$9:PX$497),0)</f>
        <v>15</v>
      </c>
      <c r="QI478" s="120">
        <f>ROUND(AVERAGEIF($ES$9:$ES$497,$ES478,PY$9:PY$497),0)</f>
        <v>14</v>
      </c>
      <c r="QJ478" s="120">
        <f>ROUND(AVERAGEIF($ES$9:$ES$497,$ES478,PZ$9:PZ$497),0)</f>
        <v>14</v>
      </c>
      <c r="QK478" s="120">
        <f>ROUND(AVERAGEIF($ES$9:$ES$497,$ES478,QA$9:QA$497),0)</f>
        <v>15</v>
      </c>
      <c r="QL478" s="120">
        <f>ROUND(AVERAGEIF($ES$9:$ES$497,$ES478,QB$9:QB$497),0)</f>
        <v>41</v>
      </c>
      <c r="QM478" s="120">
        <f>ROUND(AVERAGEIF($ES$9:$ES$497,$ES478,QC$9:QC$497),0)</f>
        <v>30</v>
      </c>
      <c r="QN478" s="114">
        <f t="shared" si="1301"/>
        <v>557</v>
      </c>
      <c r="QO478" s="115">
        <f t="shared" si="1302"/>
        <v>317</v>
      </c>
      <c r="QP478" s="115">
        <f t="shared" si="1303"/>
        <v>593</v>
      </c>
      <c r="QQ478" s="115">
        <f t="shared" si="1304"/>
        <v>599</v>
      </c>
      <c r="QR478" s="115">
        <f t="shared" si="1305"/>
        <v>509</v>
      </c>
      <c r="QS478" s="119">
        <f t="shared" si="1306"/>
        <v>359</v>
      </c>
      <c r="QT478" s="114">
        <f>ROUND((QN478-MIN(QN$9:QN$497))/(MAX(QN$9:QN$497)-MIN(QN$9:QN$497))*100,0)</f>
        <v>51</v>
      </c>
      <c r="QU478" s="115">
        <f>ROUND((QO478-MIN(QO$9:QO$497))/(MAX(QO$9:QO$497)-MIN(QO$9:QO$497))*100,0)</f>
        <v>15</v>
      </c>
      <c r="QV478" s="115">
        <f>ROUND((QP478-MIN(QP$9:QP$497))/(MAX(QP$9:QP$497)-MIN(QP$9:QP$497))*100,0)</f>
        <v>35</v>
      </c>
      <c r="QW478" s="115">
        <f>ROUND((QQ478-MIN(QQ$9:QQ$497))/(MAX(QQ$9:QQ$497)-MIN(QQ$9:QQ$497))*100,0)</f>
        <v>39</v>
      </c>
      <c r="QX478" s="115">
        <f>ROUND((QR478-MIN(QR$9:QR$497))/(MAX(QR$9:QR$497)-MIN(QR$9:QR$497))*100,0)</f>
        <v>46</v>
      </c>
      <c r="QY478" s="115">
        <f>ROUND((QS478-MIN(QS$9:QS$497))/(MAX(QS$9:QS$497)-MIN(QS$9:QS$497))*100,0)</f>
        <v>37</v>
      </c>
      <c r="QZ478" s="114">
        <f>RANK(QN478,QN$9:QN$497,0)</f>
        <v>95</v>
      </c>
      <c r="RA478" s="115">
        <f>RANK(QO478,QO$9:QO$497,0)</f>
        <v>346</v>
      </c>
      <c r="RB478" s="115">
        <f>RANK(QP478,QP$9:QP$497,0)</f>
        <v>152</v>
      </c>
      <c r="RC478" s="115">
        <f>RANK(QQ478,QQ$9:QQ$497,0)</f>
        <v>173</v>
      </c>
      <c r="RD478" s="115">
        <f>RANK(QR478,QR$9:QR$497,0)</f>
        <v>216</v>
      </c>
      <c r="RE478" s="115">
        <f>RANK(QS478,QS$9:QS$497,0)</f>
        <v>234</v>
      </c>
      <c r="RF478" s="122"/>
      <c r="RG478" s="115">
        <f>($RH$3*(IH478+IJ478)*100*100/MAX(EX$9:EX$497)*$RO$3) +($RH$3*(II478+IJ478)*100*100/MAX(EX$9:EX$497)*$RO$4) + ($RH$3*IK478*100*100/MAX(EX$9:EX$497)*0.098)</f>
        <v>14.566666666666665</v>
      </c>
      <c r="RH478" s="115">
        <f>($RH$4*IL478*100*100/MAX(EZ$9:EZ$497))*$RQ$3</f>
        <v>0</v>
      </c>
      <c r="RI478" s="115">
        <f>($RH$3*IM478*100*100/MAX(EY$9:EY$497))*$RQ$4</f>
        <v>0</v>
      </c>
      <c r="RJ478" s="115">
        <f>($RH$3*IN478*100*100/MAX(EX$9:EX$497))</f>
        <v>0</v>
      </c>
      <c r="RK478" s="115">
        <f>($RH$4*IO478*100*100/MAX(EZ$9:EZ$497))*$RQ$3</f>
        <v>0</v>
      </c>
      <c r="RL478" s="115">
        <f>(($RL$4*IP478*100*((100/MAX(EX$9:EX$497)+100/MAX(EZ$9:EZ$497))/2))+($RL$4*IQ478*100*((100/MAX(EX$9:EX$497)+100/MAX(EZ$9:EZ$497))/2))+($RL$4*IR478*100*((100/MAX(EX$9:EX$497)+100/MAX(EZ$9:EZ$497))/2))+($RL$4*IS478*100*((100/MAX(EX$9:EX$497)+100/MAX(EZ$9:EZ$497))/2))+($RL$4*IT478*100*((100/MAX(EX$9:EX$497)+100/MAX(EZ$9:EZ$497))/2))+($RL$4*IU478*100*((100/MAX(EX$9:EX$497)+100/MAX(EZ$9:EZ$497))/2))+($RL$4*IV478*100*((100/MAX(EX$9:EX$497)+100/MAX(EZ$9:EZ$497))/2))+($RL$4*IW478*100*((100/MAX(EX$9:EX$497)+100/MAX(EZ$9:EZ$497))/2)))*$RS$3</f>
        <v>0</v>
      </c>
      <c r="RM478" s="115">
        <f>(($RH$3*IX478*100*100/MAX(EX$9:EX$497))+($RH$3*IY478*100*100/MAX(EX$9:EX$497))+($RH$3*IZ478*100*100/MAX(EX$9:EX$497))+($RH$3*JA478*100*100/MAX(EX$9:EX$497))+($RH$3*JB478*100*100/MAX(EX$9:EX$497))+($RH$3*JC478*100*100/MAX(EX$9:EX$497))+($RH$3*JD478*100*100/MAX(EX$9:EX$497))+($RH$3*JE478*100*100/MAX(EX$9:EX$497)))*$RS$4</f>
        <v>5.8450000000000006</v>
      </c>
      <c r="RN478" s="115">
        <f>(($RH$4*JF478*100*100/MAX(EZ$9:EZ$497)) + ($RH$4*JG478*100*100/MAX(EZ$9:EZ$497)) + ($RH$4*JH478*100*100/MAX(EZ$9:EZ$497)) + ($RH$4*JI478*100*100/MAX(EZ$9:EZ$497)) + ($RH$4*JJ478*100*100/MAX(EZ$9:EZ$497)) + ($RH$4*JK478*100*100/MAX(EZ$9:EZ$497)) + ($RH$4*JL478*100*100/MAX(EZ$9:EZ$497)) + ($RH$4*JM478*100*100/MAX(EZ$9:EZ$497)))*$RU$3</f>
        <v>0</v>
      </c>
      <c r="RO478" s="115">
        <f>(($RL$4*JN478*100*((100/MAX(EX$9:EX$497)+100/MAX(EZ$9:EZ$497))/2))+($RL$4*JO478*100*((100/MAX(EX$9:EX$497)+100/MAX(EZ$9:EZ$497))/2))+($RL$4*JP478*100*((100/MAX(EX$9:EX$497)+100/MAX(EZ$9:EZ$497))/2))+($RL$4*JQ478*100*((100/MAX(EX$9:EX$497)+100/MAX(EZ$9:EZ$497))/2))+($RL$4*JR478*100*((100/MAX(EX$9:EX$497)+100/MAX(EZ$9:EZ$497))/2))+($RL$4*JS478*100*((100/MAX(EX$9:EX$497)+100/MAX(EZ$9:EZ$497))/2))+($RL$4*JT478*100*((100/MAX(EX$9:EX$497)+100/MAX(EZ$9:EZ$497))/2))+($RL$4*JU478*100*((100/MAX(EX$9:EX$497)+100/MAX(EZ$9:EZ$497))/2))+($RL$4*JV478*100*((100/MAX(EX$9:EX$497)+100/MAX(EZ$9:EZ$497))/2))+($RL$4*JW478*100*((100/MAX(EX$9:EX$497)+100/MAX(EZ$9:EZ$497))/2))+($RL$4*JX478*100*((100/MAX(EX$9:EX$497)+100/MAX(EZ$9:EZ$497))/2))+($RL$4*JY478*100*((100/MAX(EX$9:EX$497)+100/MAX(EZ$9:EZ$497))/2))+($RL$4*JZ478*100*((100/MAX(EX$9:EX$497)+100/MAX(EZ$9:EZ$497))/2)))*$RW$3/2</f>
        <v>0</v>
      </c>
      <c r="RP478" s="119">
        <f>($RJ$3*KA478*100*100/MAX(FA$9:FA$497)) + ($RJ$3*KB478*100*100/MAX(FA$9:FA$497)/2) + ($RJ$3*KC478*100*100/MAX(FA$9:FA$497)/2) + ($RJ$3*KD478*100*100/MAX(FA$9:FA$497)/4) + ($RJ$3*KE478*100*100/MAX(FA$9:FA$497)/4)</f>
        <v>0</v>
      </c>
      <c r="RQ478" s="118">
        <f>($RL$4*KF478*100*((100/MAX(EX$9:EX$497)+100/MAX(EZ$9:EZ$497)))) * ($RO$3/2) + (($RL$4*KG478*100*((100/MAX(EX$9:EX$497)+100/MAX(EZ$9:EZ$497))))+($RL$4*KH478*100*((100/MAX(EX$9:EX$497)+100/MAX(EZ$9:EZ$497))))+($RL$4*KI478*100*((100/MAX(EX$9:EX$497)+100/MAX(EZ$9:EZ$497))))+($RL$4*KJ478*100*((100/MAX(EX$9:EX$497)+100/MAX(EZ$9:EZ$497))))+($RL$4*KK478*100*((100/MAX(EX$9:EX$497)+100/MAX(EZ$9:EZ$497))))+($RL$4*KL478*100*((100/MAX(EX$9:EX$497)+100/MAX(EZ$9:EZ$497))))+($RL$4*KM478*100*((100/MAX(EX$9:EX$497)+100/MAX(EZ$9:EZ$497))))+($RL$4*KN478*100*((100/MAX(EX$9:EX$497)+100/MAX(EZ$9:EZ$497))))+($RL$4*KO478*100*((100/MAX(EX$9:EX$497)+100/MAX(EZ$9:EZ$497))))+($RL$4*KP478*100*((100/MAX(EX$9:EX$497)+100/MAX(EZ$9:EZ$497))))+($RL$4*KQ478*100*((100/MAX(EX$9:EX$497)+100/MAX(EZ$9:EZ$497))))+($RL$4*KR478*100*((100/MAX(EX$9:EX$497)+100/MAX(EZ$9:EZ$497))))+($RL$4*KS478*100*((100/MAX(EX$9:EX$497)+100/MAX(EZ$9:EZ$497))))+($RL$4*KV478*100*((100/MAX(EX$9:EX$497)+100/MAX(EZ$9:EZ$497))))) * (($RO$3+$RO$4)/6)</f>
        <v>0</v>
      </c>
      <c r="RR478" s="115">
        <f>(($RL$4*KW478*100*((100/MAX(EX$9:EX$497)+100/MAX(EZ$9:EZ$497))))) * ($RO$3/2) + (($RL$4*KX478*100*((100/MAX(EX$9:EX$497)+100/MAX(EZ$9:EZ$497))))+($RL$4*KY478*100*((100/MAX(EX$9:EX$497)+100/MAX(EZ$9:EZ$497))))+($RL$4*KZ478*100*((100/MAX(EX$9:EX$497)+100/MAX(EZ$9:EZ$497))))+($RL$4*LA478*100*((100/MAX(EX$9:EX$497)+100/MAX(EZ$9:EZ$497))))+($RL$4*LB478*100*((100/MAX(EX$9:EX$497)+100/MAX(EZ$9:EZ$497))))+($RL$4*LC478*100*((100/MAX(EX$9:EX$497)+100/MAX(EZ$9:EZ$497))))) * (($RO$3+$RO$4)/6)</f>
        <v>0</v>
      </c>
      <c r="RS478" s="119">
        <f>(($RL$4*LD478*100*((100/MAX(EX$9:EX$497)+100/MAX(EZ$9:EZ$497))))+($RL$4*LE478*100*((100/MAX(EX$9:EX$497)+100/MAX(EZ$9:EZ$497))))) * (($RO$3+$RO$4)/6)</f>
        <v>0</v>
      </c>
      <c r="RT478" s="118">
        <f>($RJ$4*LH478*100*(100/MAX(EV$9:EV$497)))+($RJ$4*LI478*100*(100/MAX(EV$9:EV$497)))</f>
        <v>0</v>
      </c>
      <c r="RU478" s="119">
        <f>($RJ$4*LJ478*(100/MAX(EV$9:EV$497)))/2 + ($RL$3*LK478*(100/MAX(EW$9:EW$497))) + ($RJ$4*LL478*(100/MAX(EV$9:EV$497)))/4 + ($RL$3*LM478*(100/MAX(EW$9:EW$497)))</f>
        <v>0</v>
      </c>
      <c r="RV478" s="118">
        <f>($RJ$4*LN478*100*100/MAX(EV$9:EV$497)/2)+($RJ$4*LO478*100*100/MAX(EV$9:EV$497)/2)+($RJ$4*LP478*100*100/MAX(EV$9:EV$497))+($RJ$4*LQ478*100*100/MAX(EV$9:EV$497))+($RJ$4*LR478*100*100/MAX(EV$9:EV$497))</f>
        <v>0</v>
      </c>
      <c r="RW478" s="115">
        <f>($RJ$4*LS478*100*100/MAX(EV$9:EV$497)) + (($RJ$4*LT478*100*100/MAX(EV$9:EV$497))+($RJ$4*LU478*100*100/MAX(EV$9:EV$497))+($RJ$4*LV478*100*100/MAX(EV$9:EV$497))+($RJ$4*LW478*100*100/MAX(EV$9:EV$497))+($RJ$4*LX478*100*100/MAX(EV$9:EV$497))+($RJ$4*LY478*100*100/MAX(EV$9:EV$497))+($RJ$4*LZ478*100*100/MAX(EV$9:EV$497))+($RJ$4*MA478*100*100/MAX(EV$9:EV$497)))/2</f>
        <v>0</v>
      </c>
      <c r="RX478" s="119">
        <f>($RJ$4*MB478*100*100/MAX(EV$9:EV$497))+($RJ$4*MC478*100*100/MAX(EV$9:EV$497))+($RJ$4*MD478*100*100/MAX(EV$9:EV$497))+($RJ$4*ME478*100*100/MAX(EV$9:EV$497))+($RJ$4*MF478*100*100/MAX(EV$9:EV$497))+($RJ$4*MG478*100*100/MAX(EV$9:EV$497))+($RJ$4*MH478*100*100/MAX(EV$9:EV$497))+($RJ$4*MI478*100*100/MAX(EV$9:EV$497))+($RJ$4*MJ478*100*100/MAX(EV$9:EV$497))+($RJ$4*MK478*100*100/MAX(EV$9:EV$497))+($RJ$4*ML478*100*100/MAX(EV$9:EV$497))+($RJ$4*MM478*100*100/MAX(EV$9:EV$497))+($RJ$4*MN478*100*100/MAX(EV$9:EV$497))</f>
        <v>0</v>
      </c>
      <c r="RY478" s="118">
        <f>($RJ$4*MQ478*100*100/MAX(EV$9:EV$497))/2 + (($RJ$4*MR478*100*100/MAX(EV$9:EV$497))+($RJ$4*MS478*100*100/MAX(EV$9:EV$497))+($RJ$4*MT478*100*100/MAX(EV$9:EV$497))+($RJ$4*MU478*100*100/MAX(EV$9:EV$497))+($RJ$4*MV478*100*100/MAX(EV$9:EV$497))+($RJ$4*MW478*100*100/MAX(EV$9:EV$497))+($RJ$4*MX478*100*100/MAX(EV$9:EV$497))+($RJ$4*MY478*100*100/MAX(EV$9:EV$497))+($RJ$4*MZ478*100*100/MAX(EV$9:EV$497))+($RJ$4*NA478*100*100/MAX(EV$9:EV$497))+($RJ$4*NB478*100*100/MAX(EV$9:EV$497))+($RJ$4*NC478*100*100/MAX(EV$9:EV$497))+($RJ$4*ND478*100*100/MAX(EV$9:EV$497))+($RJ$4*NG478*100*100/MAX(EV$9:EV$497)))/4</f>
        <v>2.9494382022471917</v>
      </c>
      <c r="RZ478" s="115">
        <f>($RJ$4*NH478*100*100/MAX(EV$9:EV$497))/2 + (($RJ$4*NI478*100*100/MAX(EV$9:EV$497))+($RJ$4*NJ478*100*100/MAX(EV$9:EV$497))+($RJ$4*NK478*100*100/MAX(EV$9:EV$497))+($RJ$4*NL478*100*100/MAX(EV$9:EV$497))+($RJ$4*NM478*100*100/MAX(EV$9:EV$497))+($RJ$4*NN478*100*100/MAX(EV$9:EV$497)))/4</f>
        <v>0</v>
      </c>
      <c r="SA478" s="117">
        <f>(($RJ$4*NO478*100*100/MAX(EV$9:EV$497))+($RJ$4*NP478*100*100/MAX(EV$9:EV$497)))/4</f>
        <v>0</v>
      </c>
      <c r="SB478" s="118">
        <f t="shared" si="1307"/>
        <v>23.361104868913856</v>
      </c>
      <c r="SC478" s="115">
        <f t="shared" si="1308"/>
        <v>21.001554307116102</v>
      </c>
      <c r="SD478" s="115">
        <f t="shared" si="1309"/>
        <v>0.73735955056179792</v>
      </c>
      <c r="SE478" s="115">
        <f t="shared" si="1310"/>
        <v>44.323220973782774</v>
      </c>
      <c r="SF478" s="115">
        <f t="shared" si="1311"/>
        <v>0.73735955056179792</v>
      </c>
      <c r="SG478" s="115">
        <f t="shared" si="1312"/>
        <v>2.9494382022471917</v>
      </c>
      <c r="SH478" s="115">
        <f>ROUND(SB478/MAX(SB$9:SB$497)*100,0)</f>
        <v>29</v>
      </c>
      <c r="SI478" s="115">
        <f>ROUND(SC478/MAX(SC$9:SC$497)*100,0)</f>
        <v>32</v>
      </c>
      <c r="SJ478" s="115">
        <f>ROUND(SD478/MAX(SD$9:SD$497)*100,0)</f>
        <v>1</v>
      </c>
      <c r="SK478" s="115">
        <f>ROUND(SE478/MAX(SE$9:SE$497)*100,0)</f>
        <v>34</v>
      </c>
      <c r="SL478" s="115">
        <f>ROUND(SF478/MAX(SF$9:SF$497)*100,0)</f>
        <v>2</v>
      </c>
      <c r="SM478" s="121">
        <f>ROUND(SG478/MAX(SG$9:SG$497)*100,0)</f>
        <v>3</v>
      </c>
      <c r="SN478" s="115">
        <f>ROUND(AVERAGEIF($ES$9:$ES$497,$ES478,SH$9:SH$497),0)</f>
        <v>26</v>
      </c>
      <c r="SO478" s="115">
        <f>ROUND(AVERAGEIF($ES$9:$ES$497,$ES478,SI$9:SI$497),0)</f>
        <v>23</v>
      </c>
      <c r="SP478" s="115">
        <f>ROUND(AVERAGEIF($ES$9:$ES$497,$ES478,SJ$9:SJ$497),0)</f>
        <v>4</v>
      </c>
      <c r="SQ478" s="115">
        <f>ROUND(AVERAGEIF($ES$9:$ES$497,$ES478,SK$9:SK$497),0)</f>
        <v>20</v>
      </c>
      <c r="SR478" s="115">
        <f>ROUND(AVERAGEIF($ES$9:$ES$497,$ES478,SL$9:SL$497),0)</f>
        <v>7</v>
      </c>
      <c r="SS478" s="121">
        <f>ROUND(AVERAGEIF($ES$9:$ES$497,$ES478,SM$9:SM$497),0)</f>
        <v>6</v>
      </c>
      <c r="ST478" s="114">
        <f>RANK(SB478,SB$9:SB$497,0)</f>
        <v>148</v>
      </c>
      <c r="SU478" s="115">
        <f>RANK(SC478,SC$9:SC$497,0)</f>
        <v>91</v>
      </c>
      <c r="SV478" s="115">
        <f>RANK(SD478,SD$9:SD$497,0)</f>
        <v>247</v>
      </c>
      <c r="SW478" s="115">
        <f>RANK(SE478,SE$9:SE$497,0)</f>
        <v>83</v>
      </c>
      <c r="SX478" s="115">
        <f>RANK(SF478,SF$9:SF$497,0)</f>
        <v>233</v>
      </c>
      <c r="SY478" s="115">
        <f>RANK(SG478,SG$9:SG$497,0)</f>
        <v>215</v>
      </c>
      <c r="SZ478" s="115">
        <f>COUNTIFS(SB$9:SB$497,"&gt;"&amp;SB478,$ES$9:$ES$497,$ES478)+1</f>
        <v>37</v>
      </c>
      <c r="TA478" s="115">
        <f>COUNTIFS(SC$9:SC$497,"&gt;"&amp;SC478,$ES$9:$ES$497,$ES478)+1</f>
        <v>31</v>
      </c>
      <c r="TB478" s="115">
        <f>COUNTIFS(SD$9:SD$497,"&gt;"&amp;SD478,$ES$9:$ES$497,$ES478)+1</f>
        <v>52</v>
      </c>
      <c r="TC478" s="115">
        <f>COUNTIFS(SE$9:SE$497,"&gt;"&amp;SE478,$ES$9:$ES$497,$ES478)+1</f>
        <v>29</v>
      </c>
      <c r="TD478" s="115">
        <f>COUNTIFS(SF$9:SF$497,"&gt;"&amp;SF478,$ES$9:$ES$497,$ES478)+1</f>
        <v>52</v>
      </c>
      <c r="TE478" s="117">
        <f>COUNTIFS(SG$9:SG$497,"&gt;"&amp;SG478,$ES$9:$ES$497,$ES478)+1</f>
        <v>50</v>
      </c>
      <c r="TF478" s="118">
        <f t="shared" si="1313"/>
        <v>89</v>
      </c>
      <c r="TG478" s="115">
        <f t="shared" si="1314"/>
        <v>92</v>
      </c>
      <c r="TH478" s="115">
        <f t="shared" si="1315"/>
        <v>41</v>
      </c>
      <c r="TI478" s="115">
        <f t="shared" si="1316"/>
        <v>91</v>
      </c>
      <c r="TJ478" s="115">
        <f t="shared" si="1317"/>
        <v>55</v>
      </c>
      <c r="TK478" s="115">
        <f t="shared" si="1318"/>
        <v>60</v>
      </c>
      <c r="TL478" s="117">
        <f t="shared" si="1319"/>
        <v>54</v>
      </c>
      <c r="TM478" s="118">
        <f>ROUND(TF478/MAX(TF$9:TF$497)*100,0)</f>
        <v>49</v>
      </c>
      <c r="TN478" s="115">
        <f>ROUND(TG478/MAX(TG$9:TG$497)*100,0)</f>
        <v>51</v>
      </c>
      <c r="TO478" s="115">
        <f>ROUND(TH478/MAX(TH$9:TH$497)*100,0)</f>
        <v>23</v>
      </c>
      <c r="TP478" s="115">
        <f>ROUND(TI478/MAX(TI$9:TI$497)*100,0)</f>
        <v>50</v>
      </c>
      <c r="TQ478" s="115">
        <f>ROUND(TJ478/MAX(TJ$9:TJ$497)*100,0)</f>
        <v>28</v>
      </c>
      <c r="TR478" s="115">
        <f>ROUND(TK478/MAX(TK$9:TK$497)*100,0)</f>
        <v>31</v>
      </c>
      <c r="TS478" s="119">
        <f>ROUND(TL478/MAX(TL$9:TL$497)*100,0)</f>
        <v>28</v>
      </c>
      <c r="TT478" s="120">
        <f>RANK(TM478,TM$9:TM$497,0)</f>
        <v>161</v>
      </c>
      <c r="TU478" s="115">
        <f>RANK(TN478,TN$9:TN$497,0)</f>
        <v>92</v>
      </c>
      <c r="TV478" s="115">
        <f>RANK(TO478,TO$9:TO$497,0)</f>
        <v>230</v>
      </c>
      <c r="TW478" s="115">
        <f>RANK(TP478,TP$9:TP$497,0)</f>
        <v>83</v>
      </c>
      <c r="TX478" s="115">
        <f>RANK(TQ478,TQ$9:TQ$497,0)</f>
        <v>170</v>
      </c>
      <c r="TY478" s="115">
        <f>RANK(TR478,TR$9:TR$497,0)</f>
        <v>181</v>
      </c>
      <c r="TZ478" s="121">
        <f>RANK(TS478,TS$9:TS$497,0)</f>
        <v>172</v>
      </c>
      <c r="UA478" s="132"/>
      <c r="UB478" s="7" t="s">
        <v>1</v>
      </c>
    </row>
    <row r="479" spans="1:548" x14ac:dyDescent="0.15">
      <c r="A479" s="183">
        <v>9003</v>
      </c>
      <c r="B479" s="200" t="s">
        <v>1670</v>
      </c>
      <c r="C479" s="143"/>
      <c r="D479" s="143"/>
      <c r="E479" s="161" t="s">
        <v>518</v>
      </c>
      <c r="F479" s="65">
        <v>15</v>
      </c>
      <c r="G479" s="65" t="s">
        <v>908</v>
      </c>
      <c r="H479" s="144" t="s">
        <v>922</v>
      </c>
      <c r="I479" s="66" t="s">
        <v>521</v>
      </c>
      <c r="J479" s="67" t="s">
        <v>521</v>
      </c>
      <c r="K479" s="67" t="s">
        <v>521</v>
      </c>
      <c r="L479" s="67" t="s">
        <v>521</v>
      </c>
      <c r="M479" s="67" t="s">
        <v>521</v>
      </c>
      <c r="N479" s="67" t="s">
        <v>521</v>
      </c>
      <c r="O479" s="67" t="s">
        <v>521</v>
      </c>
      <c r="P479" s="67" t="s">
        <v>521</v>
      </c>
      <c r="Q479" s="67" t="s">
        <v>521</v>
      </c>
      <c r="R479" s="68" t="s">
        <v>521</v>
      </c>
      <c r="S479" s="69" t="s">
        <v>521</v>
      </c>
      <c r="T479" s="67" t="s">
        <v>521</v>
      </c>
      <c r="U479" s="67" t="s">
        <v>521</v>
      </c>
      <c r="V479" s="67" t="s">
        <v>521</v>
      </c>
      <c r="W479" s="67" t="s">
        <v>521</v>
      </c>
      <c r="X479" s="67" t="s">
        <v>521</v>
      </c>
      <c r="Y479" s="67" t="s">
        <v>521</v>
      </c>
      <c r="Z479" s="67" t="s">
        <v>521</v>
      </c>
      <c r="AA479" s="67" t="s">
        <v>521</v>
      </c>
      <c r="AB479" s="68" t="s">
        <v>521</v>
      </c>
      <c r="AC479" s="69" t="s">
        <v>521</v>
      </c>
      <c r="AD479" s="67" t="s">
        <v>521</v>
      </c>
      <c r="AE479" s="67" t="s">
        <v>521</v>
      </c>
      <c r="AF479" s="67" t="s">
        <v>521</v>
      </c>
      <c r="AG479" s="67" t="s">
        <v>521</v>
      </c>
      <c r="AH479" s="67" t="s">
        <v>521</v>
      </c>
      <c r="AI479" s="67" t="s">
        <v>521</v>
      </c>
      <c r="AJ479" s="67" t="s">
        <v>521</v>
      </c>
      <c r="AK479" s="67" t="s">
        <v>521</v>
      </c>
      <c r="AL479" s="68" t="s">
        <v>521</v>
      </c>
      <c r="AM479" s="69" t="s">
        <v>521</v>
      </c>
      <c r="AN479" s="67" t="s">
        <v>521</v>
      </c>
      <c r="AO479" s="67" t="s">
        <v>521</v>
      </c>
      <c r="AP479" s="67" t="s">
        <v>521</v>
      </c>
      <c r="AQ479" s="67" t="s">
        <v>521</v>
      </c>
      <c r="AR479" s="67" t="s">
        <v>521</v>
      </c>
      <c r="AS479" s="67" t="s">
        <v>521</v>
      </c>
      <c r="AT479" s="67" t="s">
        <v>521</v>
      </c>
      <c r="AU479" s="67" t="s">
        <v>521</v>
      </c>
      <c r="AV479" s="68" t="s">
        <v>521</v>
      </c>
      <c r="AW479" s="69" t="s">
        <v>521</v>
      </c>
      <c r="AX479" s="67" t="s">
        <v>521</v>
      </c>
      <c r="AY479" s="67" t="s">
        <v>521</v>
      </c>
      <c r="AZ479" s="67" t="s">
        <v>521</v>
      </c>
      <c r="BA479" s="67" t="s">
        <v>521</v>
      </c>
      <c r="BB479" s="67" t="s">
        <v>521</v>
      </c>
      <c r="BC479" s="67" t="s">
        <v>521</v>
      </c>
      <c r="BD479" s="67" t="s">
        <v>521</v>
      </c>
      <c r="BE479" s="67" t="s">
        <v>521</v>
      </c>
      <c r="BF479" s="68" t="s">
        <v>521</v>
      </c>
      <c r="BG479" s="69" t="s">
        <v>521</v>
      </c>
      <c r="BH479" s="67" t="s">
        <v>521</v>
      </c>
      <c r="BI479" s="67" t="s">
        <v>521</v>
      </c>
      <c r="BJ479" s="67" t="s">
        <v>521</v>
      </c>
      <c r="BK479" s="67" t="s">
        <v>521</v>
      </c>
      <c r="BL479" s="67" t="s">
        <v>521</v>
      </c>
      <c r="BM479" s="67" t="s">
        <v>521</v>
      </c>
      <c r="BN479" s="67" t="s">
        <v>521</v>
      </c>
      <c r="BO479" s="67" t="s">
        <v>521</v>
      </c>
      <c r="BP479" s="68" t="s">
        <v>521</v>
      </c>
      <c r="BQ479" s="70" t="s">
        <v>521</v>
      </c>
      <c r="BR479" s="67" t="s">
        <v>521</v>
      </c>
      <c r="BS479" s="67" t="s">
        <v>521</v>
      </c>
      <c r="BT479" s="67" t="s">
        <v>521</v>
      </c>
      <c r="BU479" s="67" t="s">
        <v>521</v>
      </c>
      <c r="BV479" s="67" t="s">
        <v>521</v>
      </c>
      <c r="BW479" s="67" t="s">
        <v>521</v>
      </c>
      <c r="BX479" s="67" t="s">
        <v>521</v>
      </c>
      <c r="BY479" s="67" t="s">
        <v>521</v>
      </c>
      <c r="BZ479" s="68" t="s">
        <v>521</v>
      </c>
      <c r="CA479" s="69" t="s">
        <v>521</v>
      </c>
      <c r="CB479" s="67" t="s">
        <v>521</v>
      </c>
      <c r="CC479" s="67" t="s">
        <v>521</v>
      </c>
      <c r="CD479" s="67" t="s">
        <v>521</v>
      </c>
      <c r="CE479" s="67" t="s">
        <v>521</v>
      </c>
      <c r="CF479" s="67" t="s">
        <v>521</v>
      </c>
      <c r="CG479" s="67" t="s">
        <v>521</v>
      </c>
      <c r="CH479" s="67" t="s">
        <v>521</v>
      </c>
      <c r="CI479" s="67" t="s">
        <v>521</v>
      </c>
      <c r="CJ479" s="68" t="s">
        <v>521</v>
      </c>
      <c r="CK479" s="69" t="s">
        <v>521</v>
      </c>
      <c r="CL479" s="67" t="s">
        <v>521</v>
      </c>
      <c r="CM479" s="67" t="s">
        <v>521</v>
      </c>
      <c r="CN479" s="67" t="s">
        <v>521</v>
      </c>
      <c r="CO479" s="67" t="s">
        <v>521</v>
      </c>
      <c r="CP479" s="67" t="s">
        <v>521</v>
      </c>
      <c r="CQ479" s="67" t="s">
        <v>521</v>
      </c>
      <c r="CR479" s="67" t="s">
        <v>521</v>
      </c>
      <c r="CS479" s="67" t="s">
        <v>521</v>
      </c>
      <c r="CT479" s="68" t="s">
        <v>521</v>
      </c>
      <c r="CU479" s="69" t="s">
        <v>521</v>
      </c>
      <c r="CV479" s="67" t="s">
        <v>521</v>
      </c>
      <c r="CW479" s="67" t="s">
        <v>521</v>
      </c>
      <c r="CX479" s="67" t="s">
        <v>521</v>
      </c>
      <c r="CY479" s="67" t="s">
        <v>521</v>
      </c>
      <c r="CZ479" s="67" t="s">
        <v>521</v>
      </c>
      <c r="DA479" s="67" t="s">
        <v>521</v>
      </c>
      <c r="DB479" s="67" t="s">
        <v>521</v>
      </c>
      <c r="DC479" s="67" t="s">
        <v>521</v>
      </c>
      <c r="DD479" s="68" t="s">
        <v>521</v>
      </c>
      <c r="DE479" s="69" t="s">
        <v>521</v>
      </c>
      <c r="DF479" s="71" t="s">
        <v>521</v>
      </c>
      <c r="DG479" s="67" t="s">
        <v>521</v>
      </c>
      <c r="DH479" s="67" t="s">
        <v>521</v>
      </c>
      <c r="DI479" s="67" t="s">
        <v>521</v>
      </c>
      <c r="DJ479" s="67" t="s">
        <v>521</v>
      </c>
      <c r="DK479" s="67" t="s">
        <v>521</v>
      </c>
      <c r="DL479" s="67" t="s">
        <v>521</v>
      </c>
      <c r="DM479" s="67" t="s">
        <v>521</v>
      </c>
      <c r="DN479" s="68" t="s">
        <v>521</v>
      </c>
      <c r="DO479" s="70" t="s">
        <v>521</v>
      </c>
      <c r="DP479" s="71" t="s">
        <v>521</v>
      </c>
      <c r="DQ479" s="67" t="s">
        <v>521</v>
      </c>
      <c r="DR479" s="67" t="s">
        <v>521</v>
      </c>
      <c r="DS479" s="67" t="s">
        <v>521</v>
      </c>
      <c r="DT479" s="67" t="s">
        <v>521</v>
      </c>
      <c r="DU479" s="67" t="s">
        <v>521</v>
      </c>
      <c r="DV479" s="67" t="s">
        <v>521</v>
      </c>
      <c r="DW479" s="67" t="s">
        <v>521</v>
      </c>
      <c r="DX479" s="72" t="s">
        <v>521</v>
      </c>
      <c r="DY479" s="146" t="s">
        <v>522</v>
      </c>
      <c r="DZ479" s="74" t="s">
        <v>522</v>
      </c>
      <c r="EA479" s="74" t="s">
        <v>522</v>
      </c>
      <c r="EB479" s="74" t="s">
        <v>522</v>
      </c>
      <c r="EC479" s="75" t="s">
        <v>522</v>
      </c>
      <c r="ED479" s="168" t="s">
        <v>522</v>
      </c>
      <c r="EE479" s="74" t="str">
        <f t="shared" si="1271"/>
        <v>-</v>
      </c>
      <c r="EF479" s="74" t="s">
        <v>522</v>
      </c>
      <c r="EG479" s="74" t="s">
        <v>522</v>
      </c>
      <c r="EH479" s="77" t="s">
        <v>522</v>
      </c>
      <c r="EI479" s="73" t="s">
        <v>522</v>
      </c>
      <c r="EJ479" s="74" t="s">
        <v>522</v>
      </c>
      <c r="EK479" s="74" t="s">
        <v>522</v>
      </c>
      <c r="EL479" s="74" t="s">
        <v>522</v>
      </c>
      <c r="EM479" s="75">
        <v>1000</v>
      </c>
      <c r="EN479" s="78" t="s">
        <v>522</v>
      </c>
      <c r="EO479" s="79" t="s">
        <v>522</v>
      </c>
      <c r="EP479" s="79" t="s">
        <v>522</v>
      </c>
      <c r="EQ479" s="79" t="s">
        <v>522</v>
      </c>
      <c r="ER479" s="80">
        <v>1</v>
      </c>
      <c r="ES479" s="128" t="s">
        <v>564</v>
      </c>
      <c r="ET479" s="82"/>
      <c r="EU479" s="83">
        <v>4</v>
      </c>
      <c r="EV479" s="146">
        <v>15</v>
      </c>
      <c r="EW479" s="147">
        <v>15</v>
      </c>
      <c r="EX479" s="147">
        <v>15</v>
      </c>
      <c r="EY479" s="147">
        <v>15</v>
      </c>
      <c r="EZ479" s="147">
        <v>15</v>
      </c>
      <c r="FA479" s="147">
        <v>15</v>
      </c>
      <c r="FB479" s="147">
        <v>15</v>
      </c>
      <c r="FC479" s="147">
        <v>15</v>
      </c>
      <c r="FD479" s="74">
        <f t="shared" si="1272"/>
        <v>30</v>
      </c>
      <c r="FE479" s="84">
        <f t="shared" si="1273"/>
        <v>30</v>
      </c>
      <c r="FF479" s="73">
        <f>RANK(EV479,$EV$9:$EV$497,0)</f>
        <v>414</v>
      </c>
      <c r="FG479" s="74">
        <f>RANK(EW479,$EW$9:$EW$497,0)</f>
        <v>379</v>
      </c>
      <c r="FH479" s="74">
        <f>RANK(EX479,$EX$9:$EX$497,0)</f>
        <v>349</v>
      </c>
      <c r="FI479" s="74">
        <f>RANK(EY479,$EY$9:$EY$497,0)</f>
        <v>353</v>
      </c>
      <c r="FJ479" s="74">
        <f>RANK(EZ479,$EZ$9:$EZ$497,0)</f>
        <v>260</v>
      </c>
      <c r="FK479" s="74">
        <f>RANK(FA479,$FA$9:$FA$497,0)</f>
        <v>245</v>
      </c>
      <c r="FL479" s="74">
        <f>RANK(FB479,$FB$9:$FB$497,0)</f>
        <v>352</v>
      </c>
      <c r="FM479" s="74">
        <f>RANK(FC479,$FC$9:$FC$497,0)</f>
        <v>354</v>
      </c>
      <c r="FN479" s="74">
        <f>RANK(FD479,$FD$9:$FD$497,0)</f>
        <v>365</v>
      </c>
      <c r="FO479" s="84">
        <f>RANK(FE479,$FE$9:$FE$497,0)</f>
        <v>376</v>
      </c>
      <c r="FP479" s="73">
        <f>COUNTIFS($EV$9:$EV$497,"&gt;"&amp;EV479,$ES$9:$ES$497,ES479)+1</f>
        <v>92</v>
      </c>
      <c r="FQ479" s="74">
        <f>COUNTIFS($EW$9:$EW$497,"&gt;"&amp;EW479,$ES$9:$ES$497,ES479)+1</f>
        <v>90</v>
      </c>
      <c r="FR479" s="74">
        <f>COUNTIFS($EX$9:$EX$497,"&gt;"&amp;EX479,$ES$9:$ES$497,ES479)+1</f>
        <v>86</v>
      </c>
      <c r="FS479" s="74">
        <f>COUNTIFS($EY$9:$EY$497,"&gt;"&amp;EY479,$ES$9:$ES$497,ES479)+1</f>
        <v>84</v>
      </c>
      <c r="FT479" s="74">
        <f>COUNTIFS($EZ$9:$EZ$497,"&gt;"&amp;EZ479,$ES$9:$ES$497,ES479)+1</f>
        <v>71</v>
      </c>
      <c r="FU479" s="74">
        <f>COUNTIFS($FA$9:$FA$497,"&gt;"&amp;FA479,$ES$9:$ES$497,ES479)+1</f>
        <v>69</v>
      </c>
      <c r="FV479" s="74">
        <f>COUNTIFS($FB$9:$FB$497,"&gt;"&amp;FB479,$ES$9:$ES$497,ES479)+1</f>
        <v>92</v>
      </c>
      <c r="FW479" s="74">
        <f>COUNTIFS($FC$9:$FC$497,"&gt;"&amp;FC479,$ES$9:$ES$497,ES479)+1</f>
        <v>89</v>
      </c>
      <c r="FX479" s="74">
        <f>COUNTIFS($FD$9:$FD$497,"&gt;"&amp;FD479,$ES$9:$ES$497,ES479)+1</f>
        <v>83</v>
      </c>
      <c r="FY479" s="84">
        <f>COUNTIFS($FE$9:$FE$497,"&gt;"&amp;FE479,$ES$9:$ES$497,ES479)+1</f>
        <v>89</v>
      </c>
      <c r="FZ479" s="85">
        <f t="shared" si="1274"/>
        <v>1</v>
      </c>
      <c r="GA479" s="86">
        <f t="shared" si="1275"/>
        <v>1</v>
      </c>
      <c r="GB479" s="86">
        <f t="shared" si="1276"/>
        <v>1</v>
      </c>
      <c r="GC479" s="86">
        <f t="shared" si="1277"/>
        <v>1</v>
      </c>
      <c r="GD479" s="86">
        <f t="shared" si="1278"/>
        <v>1</v>
      </c>
      <c r="GE479" s="86">
        <f t="shared" si="1279"/>
        <v>1</v>
      </c>
      <c r="GF479" s="86">
        <f t="shared" si="1280"/>
        <v>1</v>
      </c>
      <c r="GG479" s="86">
        <f t="shared" si="1281"/>
        <v>1</v>
      </c>
      <c r="GH479" s="86">
        <f t="shared" si="1282"/>
        <v>2</v>
      </c>
      <c r="GI479" s="87">
        <f t="shared" si="1283"/>
        <v>2</v>
      </c>
      <c r="GJ479" s="85">
        <f>ROUND(((FZ479-AVERAGE(FZ$9:FZ$497))/STDEVP(FZ$9:FZ$497)*10+50),2)</f>
        <v>51.3</v>
      </c>
      <c r="GK479" s="86">
        <f>ROUND(((GA479-AVERAGE(GA$9:GA$497))/STDEVP(GA$9:GA$497)*10+50),2)</f>
        <v>59.25</v>
      </c>
      <c r="GL479" s="86">
        <f>ROUND(((GB479-AVERAGE(GB$9:GB$497))/STDEVP(GB$9:GB$497)*10+50),2)</f>
        <v>65.67</v>
      </c>
      <c r="GM479" s="86">
        <f>ROUND(((GC479-AVERAGE(GC$9:GC$497))/STDEVP(GC$9:GC$497)*10+50),2)</f>
        <v>73.75</v>
      </c>
      <c r="GN479" s="86">
        <f>ROUND(((GD479-AVERAGE(GD$9:GD$497))/STDEVP(GD$9:GD$497)*10+50),2)</f>
        <v>70.81</v>
      </c>
      <c r="GO479" s="86">
        <f>ROUND(((GE479-AVERAGE(GE$9:GE$497))/STDEVP(GE$9:GE$497)*10+50),2)</f>
        <v>73.650000000000006</v>
      </c>
      <c r="GP479" s="86">
        <f>ROUND(((GF479-AVERAGE(GF$9:GF$497))/STDEVP(GF$9:GF$497)*10+50),2)</f>
        <v>61.5</v>
      </c>
      <c r="GQ479" s="86">
        <f>ROUND(((GG479-AVERAGE(GG$9:GG$497))/STDEVP(GG$9:GG$497)*10+50),2)</f>
        <v>61.54</v>
      </c>
      <c r="GR479" s="86">
        <f>ROUND(((GH479-AVERAGE(GH$9:GH$497))/STDEVP(GH$9:GH$497)*10+50),2)</f>
        <v>87.4</v>
      </c>
      <c r="GS479" s="87">
        <f>ROUND(((GI479-AVERAGE(GI$9:GI$497))/STDEVP(GI$9:GI$497)*10+50),2)</f>
        <v>66.5</v>
      </c>
      <c r="GT479" s="73">
        <f>RANK(GJ479,$GJ$9:$GJ$497,0)</f>
        <v>173</v>
      </c>
      <c r="GU479" s="74">
        <f>RANK(GK479,$GK$9:$GK$497,0)</f>
        <v>78</v>
      </c>
      <c r="GV479" s="74">
        <f>RANK(GL479,$GL$9:$GL$497,0)</f>
        <v>25</v>
      </c>
      <c r="GW479" s="74">
        <f>RANK(GM479,$GM$9:$GM$497,0)</f>
        <v>18</v>
      </c>
      <c r="GX479" s="74">
        <f>RANK(GN479,$GN$9:$GN$497,0)</f>
        <v>18</v>
      </c>
      <c r="GY479" s="74">
        <f>RANK(GO479,$GO$9:$GO$497,0)</f>
        <v>15</v>
      </c>
      <c r="GZ479" s="74">
        <f>RANK(GP479,$GP$9:$GP$497,0)</f>
        <v>50</v>
      </c>
      <c r="HA479" s="74">
        <f>RANK(GQ479,$GQ$9:$GQ$497,0)</f>
        <v>46</v>
      </c>
      <c r="HB479" s="74">
        <f>RANK(GR479,$GR$9:$GR$497,0)</f>
        <v>2</v>
      </c>
      <c r="HC479" s="84">
        <f>RANK(GS479,$GS$9:$GS$497,0)</f>
        <v>28</v>
      </c>
      <c r="HD479" s="85">
        <f>ROUND(AVERAGEIF($ES$9:$ES$497,$ES479,$FZ$9:$FZ$497),2)</f>
        <v>0.92</v>
      </c>
      <c r="HE479" s="86">
        <f>ROUND(AVERAGEIF($ES$9:$ES$497,$ES479,$GA$9:$GA$497),2)</f>
        <v>0.65</v>
      </c>
      <c r="HF479" s="86">
        <f>ROUND(AVERAGEIF($ES$9:$ES$497,$ES479,$GB$9:$GB$497),2)</f>
        <v>0.69</v>
      </c>
      <c r="HG479" s="86">
        <f>ROUND(AVERAGEIF($ES$9:$ES$497,$ES479,$GC$9:$GC$497),2)</f>
        <v>0.54</v>
      </c>
      <c r="HH479" s="86">
        <f>ROUND(AVERAGEIF($ES$9:$ES$497,$ES479,$GD$9:$GD$497),2)</f>
        <v>0.32</v>
      </c>
      <c r="HI479" s="86">
        <f>ROUND(AVERAGEIF($ES$9:$ES$497,$ES479,$GE$9:$GE$497),2)</f>
        <v>0.33</v>
      </c>
      <c r="HJ479" s="86">
        <f>ROUND(AVERAGEIF($ES$9:$ES$497,$ES479,$GF$9:$GF$497),2)</f>
        <v>0.98</v>
      </c>
      <c r="HK479" s="86">
        <f>ROUND(AVERAGEIF($ES$9:$ES$497,$ES479,$GG$9:$GG$497),2)</f>
        <v>0.86</v>
      </c>
      <c r="HL479" s="86">
        <f>ROUND(AVERAGEIF($ES$9:$ES$497,$ES479,$GH$9:$GH$497),2)</f>
        <v>1.01</v>
      </c>
      <c r="HM479" s="87">
        <f>ROUND(AVERAGEIF($ES$9:$ES$497,$ES479,$GI$9:$GI$497),2)</f>
        <v>1.55</v>
      </c>
      <c r="HN479" s="88">
        <f t="shared" si="1284"/>
        <v>7.999999999999996E-2</v>
      </c>
      <c r="HO479" s="89">
        <f t="shared" si="1285"/>
        <v>0.35</v>
      </c>
      <c r="HP479" s="89">
        <f t="shared" si="1286"/>
        <v>0.31000000000000005</v>
      </c>
      <c r="HQ479" s="89">
        <f t="shared" si="1287"/>
        <v>0.45999999999999996</v>
      </c>
      <c r="HR479" s="89">
        <f t="shared" si="1288"/>
        <v>0.67999999999999994</v>
      </c>
      <c r="HS479" s="89">
        <f t="shared" si="1289"/>
        <v>0.66999999999999993</v>
      </c>
      <c r="HT479" s="89">
        <f t="shared" si="1290"/>
        <v>2.0000000000000018E-2</v>
      </c>
      <c r="HU479" s="89">
        <f t="shared" si="1291"/>
        <v>0.14000000000000001</v>
      </c>
      <c r="HV479" s="89">
        <f t="shared" si="1292"/>
        <v>0.99</v>
      </c>
      <c r="HW479" s="90">
        <f t="shared" si="1293"/>
        <v>0.44999999999999996</v>
      </c>
      <c r="HX479" s="73">
        <f>COUNTIFS($FZ$9:$FZ$497,"&gt;"&amp;FZ479,$ES$9:$ES$497,$ES479)+1</f>
        <v>34</v>
      </c>
      <c r="HY479" s="74">
        <f>COUNTIFS($GA$9:$GA$497,"&gt;"&amp;GA479,$ES$9:$ES$497,$ES479)+1</f>
        <v>2</v>
      </c>
      <c r="HZ479" s="74">
        <f>COUNTIFS($GB$9:$GB$497,"&gt;"&amp;GB479,$ES$9:$ES$497,$ES479)+1</f>
        <v>7</v>
      </c>
      <c r="IA479" s="74">
        <f>COUNTIFS($GC$9:$GC$497,"&gt;"&amp;GC479,$ES$9:$ES$497,$ES479)+1</f>
        <v>1</v>
      </c>
      <c r="IB479" s="74">
        <f>COUNTIFS($GD$9:$GD$497,"&gt;"&amp;GD479,$ES$9:$ES$497,$ES479)+1</f>
        <v>1</v>
      </c>
      <c r="IC479" s="74">
        <f>COUNTIFS($GE$9:$GE$497,"&gt;"&amp;GE479,$ES$9:$ES$497,$ES479)+1</f>
        <v>1</v>
      </c>
      <c r="ID479" s="74">
        <f>COUNTIFS($GF$9:$GF$497,"&gt;"&amp;GF479,$ES$9:$ES$497,$ES479)+1</f>
        <v>36</v>
      </c>
      <c r="IE479" s="74">
        <f>COUNTIFS($GG$9:$GG$497,"&gt;"&amp;GG479,$ES$9:$ES$497,$ES479)+1</f>
        <v>21</v>
      </c>
      <c r="IF479" s="74">
        <f>COUNTIFS($GH$9:$GH$497,"&gt;"&amp;GH479,$ES$9:$ES$497,$ES479)+1</f>
        <v>1</v>
      </c>
      <c r="IG479" s="84">
        <f>COUNTIFS($GI$9:$GI$497,"&gt;"&amp;GI479,$ES$9:$ES$497,$ES479)+1</f>
        <v>14</v>
      </c>
      <c r="IH479" s="148"/>
      <c r="II479" s="149"/>
      <c r="IJ479" s="149"/>
      <c r="IK479" s="149"/>
      <c r="IL479" s="149"/>
      <c r="IM479" s="150"/>
      <c r="IN479" s="151"/>
      <c r="IO479" s="152"/>
      <c r="IP479" s="153"/>
      <c r="IQ479" s="149"/>
      <c r="IR479" s="149"/>
      <c r="IS479" s="149"/>
      <c r="IT479" s="149"/>
      <c r="IU479" s="149"/>
      <c r="IV479" s="149"/>
      <c r="IW479" s="154"/>
      <c r="IX479" s="151"/>
      <c r="IY479" s="149"/>
      <c r="IZ479" s="149"/>
      <c r="JA479" s="149"/>
      <c r="JB479" s="149"/>
      <c r="JC479" s="149"/>
      <c r="JD479" s="149"/>
      <c r="JE479" s="155"/>
      <c r="JF479" s="153"/>
      <c r="JG479" s="149"/>
      <c r="JH479" s="149"/>
      <c r="JI479" s="149"/>
      <c r="JJ479" s="149"/>
      <c r="JK479" s="149"/>
      <c r="JL479" s="149"/>
      <c r="JM479" s="154"/>
      <c r="JN479" s="151"/>
      <c r="JO479" s="149"/>
      <c r="JP479" s="149"/>
      <c r="JQ479" s="149"/>
      <c r="JR479" s="149"/>
      <c r="JS479" s="149"/>
      <c r="JT479" s="149"/>
      <c r="JU479" s="149"/>
      <c r="JV479" s="149"/>
      <c r="JW479" s="149"/>
      <c r="JX479" s="149"/>
      <c r="JY479" s="149"/>
      <c r="JZ479" s="155"/>
      <c r="KA479" s="151"/>
      <c r="KB479" s="149"/>
      <c r="KC479" s="149"/>
      <c r="KD479" s="149"/>
      <c r="KE479" s="155"/>
      <c r="KF479" s="153"/>
      <c r="KG479" s="149"/>
      <c r="KH479" s="149"/>
      <c r="KI479" s="149"/>
      <c r="KJ479" s="149"/>
      <c r="KK479" s="156"/>
      <c r="KL479" s="149"/>
      <c r="KM479" s="149"/>
      <c r="KN479" s="149"/>
      <c r="KO479" s="149"/>
      <c r="KP479" s="149"/>
      <c r="KQ479" s="149"/>
      <c r="KR479" s="149"/>
      <c r="KS479" s="154"/>
      <c r="KT479" s="154"/>
      <c r="KU479" s="154"/>
      <c r="KV479" s="154"/>
      <c r="KW479" s="151"/>
      <c r="KX479" s="149"/>
      <c r="KY479" s="149"/>
      <c r="KZ479" s="149"/>
      <c r="LA479" s="149"/>
      <c r="LB479" s="149"/>
      <c r="LC479" s="154"/>
      <c r="LD479" s="151"/>
      <c r="LE479" s="152"/>
      <c r="LF479" s="157"/>
      <c r="LG479" s="158"/>
      <c r="LH479" s="151"/>
      <c r="LI479" s="149"/>
      <c r="LJ479" s="147"/>
      <c r="LK479" s="147"/>
      <c r="LL479" s="147"/>
      <c r="LM479" s="159"/>
      <c r="LN479" s="153"/>
      <c r="LO479" s="149"/>
      <c r="LP479" s="149"/>
      <c r="LQ479" s="149"/>
      <c r="LR479" s="154"/>
      <c r="LS479" s="151"/>
      <c r="LT479" s="149"/>
      <c r="LU479" s="149"/>
      <c r="LV479" s="149"/>
      <c r="LW479" s="149"/>
      <c r="LX479" s="149"/>
      <c r="LY479" s="149"/>
      <c r="LZ479" s="149"/>
      <c r="MA479" s="155"/>
      <c r="MB479" s="153"/>
      <c r="MC479" s="149"/>
      <c r="MD479" s="149"/>
      <c r="ME479" s="149"/>
      <c r="MF479" s="149"/>
      <c r="MG479" s="149">
        <v>0.1</v>
      </c>
      <c r="MH479" s="149"/>
      <c r="MI479" s="149"/>
      <c r="MJ479" s="149"/>
      <c r="MK479" s="149"/>
      <c r="ML479" s="149"/>
      <c r="MM479" s="149"/>
      <c r="MN479" s="156"/>
      <c r="MO479" s="156"/>
      <c r="MP479" s="154"/>
      <c r="MQ479" s="151"/>
      <c r="MR479" s="149"/>
      <c r="MS479" s="149"/>
      <c r="MT479" s="149"/>
      <c r="MU479" s="149"/>
      <c r="MV479" s="156"/>
      <c r="MW479" s="149"/>
      <c r="MX479" s="149"/>
      <c r="MY479" s="149"/>
      <c r="MZ479" s="149"/>
      <c r="NA479" s="149"/>
      <c r="NB479" s="149"/>
      <c r="NC479" s="149"/>
      <c r="ND479" s="154"/>
      <c r="NE479" s="154"/>
      <c r="NF479" s="154"/>
      <c r="NG479" s="154"/>
      <c r="NH479" s="151"/>
      <c r="NI479" s="149"/>
      <c r="NJ479" s="149"/>
      <c r="NK479" s="149"/>
      <c r="NL479" s="149"/>
      <c r="NM479" s="149"/>
      <c r="NN479" s="94"/>
      <c r="NO479" s="151"/>
      <c r="NP479" s="160"/>
      <c r="NQ479" s="145"/>
      <c r="NR479" s="199"/>
      <c r="NS479" s="145"/>
      <c r="NT479" s="145"/>
      <c r="NU479" s="145" t="s">
        <v>1671</v>
      </c>
      <c r="NV479" s="171">
        <v>44267</v>
      </c>
      <c r="NW479" s="198" t="s">
        <v>1672</v>
      </c>
      <c r="NX479" s="165" t="s">
        <v>1673</v>
      </c>
      <c r="NY479" s="138" t="s">
        <v>1674</v>
      </c>
      <c r="NZ479" s="165" t="s">
        <v>1673</v>
      </c>
      <c r="OA479" s="166"/>
      <c r="OB479" s="166"/>
      <c r="OC479" s="166"/>
      <c r="OD479" s="110">
        <v>0</v>
      </c>
      <c r="OE479" s="109">
        <v>0</v>
      </c>
      <c r="OF479" s="110">
        <f t="shared" si="1294"/>
        <v>0</v>
      </c>
      <c r="OG479" s="109">
        <v>0</v>
      </c>
      <c r="OH479" s="111">
        <f>ROUND(AVERAGEIF($ES$9:$ES$497,$ES479,EV$9:EV$497),0)</f>
        <v>67</v>
      </c>
      <c r="OI479" s="112">
        <f>ROUND(AVERAGEIF($ES$9:$ES$497,$ES479,EW$9:EW$497),0)</f>
        <v>45</v>
      </c>
      <c r="OJ479" s="112">
        <f>ROUND(AVERAGEIF($ES$9:$ES$497,$ES479,EX$9:EX$497),0)</f>
        <v>51</v>
      </c>
      <c r="OK479" s="112">
        <f>ROUND(AVERAGEIF($ES$9:$ES$497,$ES479,EY$9:EY$497),0)</f>
        <v>39</v>
      </c>
      <c r="OL479" s="112">
        <f>ROUND(AVERAGEIF($ES$9:$ES$497,$ES479,EZ$9:EZ$497),0)</f>
        <v>21</v>
      </c>
      <c r="OM479" s="112">
        <f>ROUND(AVERAGEIF($ES$9:$ES$497,$ES479,FA$9:FA$497),0)</f>
        <v>21</v>
      </c>
      <c r="ON479" s="112">
        <f>ROUND(AVERAGEIF($ES$9:$ES$497,$ES479,FB$9:FB$497),0)</f>
        <v>68</v>
      </c>
      <c r="OO479" s="112">
        <f>ROUND(AVERAGEIF($ES$9:$ES$497,$ES479,FC$9:FC$497),0)</f>
        <v>64</v>
      </c>
      <c r="OP479" s="112">
        <f>ROUND(AVERAGEIF($ES$9:$ES$497,$ES479,FD$9:FD$497),0)</f>
        <v>72</v>
      </c>
      <c r="OQ479" s="113">
        <f>ROUND(AVERAGEIF($ES$9:$ES$497,$ES479,FE$9:FE$497),0)</f>
        <v>115</v>
      </c>
      <c r="OR479" s="114">
        <f>ROUND(EV479/MAX(EV$9:EV$497)*100,0)</f>
        <v>8</v>
      </c>
      <c r="OS479" s="115">
        <f>ROUND(EW479/MAX(EW$9:EW$497)*100,0)</f>
        <v>12</v>
      </c>
      <c r="OT479" s="115">
        <f>ROUND(EX479/MAX(EX$9:EX$497)*100,0)</f>
        <v>13</v>
      </c>
      <c r="OU479" s="115">
        <f>ROUND(EY479/MAX(EY$9:EY$497)*100,0)</f>
        <v>10</v>
      </c>
      <c r="OV479" s="115">
        <f>ROUND(EZ479/MAX(EZ$9:EZ$497)*100,0)</f>
        <v>12</v>
      </c>
      <c r="OW479" s="115">
        <f>ROUND(FA479/MAX(FA$9:FA$497)*100,0)</f>
        <v>13</v>
      </c>
      <c r="OX479" s="115">
        <f>ROUND(FB479/MAX(FB$9:FB$497)*100,0)</f>
        <v>11</v>
      </c>
      <c r="OY479" s="116">
        <f>ROUND(FC479/MAX(FC$9:FC$497)*100,0)</f>
        <v>10</v>
      </c>
      <c r="OZ479" s="115">
        <f>ROUND(FD479/MAX(FD$9:FD$497)*100,0)</f>
        <v>20</v>
      </c>
      <c r="PA479" s="117">
        <f>ROUND(FE479/MAX(FE$9:FE$497)*100,0)</f>
        <v>12</v>
      </c>
      <c r="PB479" s="118">
        <f t="shared" si="1295"/>
        <v>121</v>
      </c>
      <c r="PC479" s="115">
        <f t="shared" si="1296"/>
        <v>118</v>
      </c>
      <c r="PD479" s="115">
        <f t="shared" si="1297"/>
        <v>157</v>
      </c>
      <c r="PE479" s="115">
        <f t="shared" si="1298"/>
        <v>141</v>
      </c>
      <c r="PF479" s="115">
        <f t="shared" si="1299"/>
        <v>115</v>
      </c>
      <c r="PG479" s="119">
        <f t="shared" si="1300"/>
        <v>110</v>
      </c>
      <c r="PH479" s="118">
        <f>ROUND(PB479/MAX(PB$9:PB$497)*100,0)</f>
        <v>14</v>
      </c>
      <c r="PI479" s="115">
        <f>ROUND(PC479/MAX(PC$9:PC$497)*100,0)</f>
        <v>14</v>
      </c>
      <c r="PJ479" s="115">
        <f>ROUND(PD479/MAX(PD$9:PD$497)*100,0)</f>
        <v>17</v>
      </c>
      <c r="PK479" s="115">
        <f>ROUND(PE479/MAX(PE$9:PE$497)*100,0)</f>
        <v>14</v>
      </c>
      <c r="PL479" s="115">
        <f>ROUND(PF479/MAX(PF$9:PF$497)*100,0)</f>
        <v>16</v>
      </c>
      <c r="PM479" s="119">
        <f>ROUND(PG479/MAX(PG$9:PG$497)*100,0)</f>
        <v>16</v>
      </c>
      <c r="PN479" s="118">
        <f>RANK(PH479,PH$9:PH$497,0)</f>
        <v>396</v>
      </c>
      <c r="PO479" s="115">
        <f>RANK(PI479,PI$9:PI$497,0)</f>
        <v>385</v>
      </c>
      <c r="PP479" s="115">
        <f>RANK(PJ479,PJ$9:PJ$497,0)</f>
        <v>388</v>
      </c>
      <c r="PQ479" s="115">
        <f>RANK(PK479,PK$9:PK$497,0)</f>
        <v>395</v>
      </c>
      <c r="PR479" s="115">
        <f>RANK(PL479,PL$9:PL$497,0)</f>
        <v>392</v>
      </c>
      <c r="PS479" s="119">
        <f>RANK(PM479,PM$9:PM$497,0)</f>
        <v>385</v>
      </c>
      <c r="PT479" s="120">
        <f>ROUND(FZ479/MAX(FZ$9:FZ$497)*100,0)</f>
        <v>55</v>
      </c>
      <c r="PU479" s="115">
        <f>ROUND(GA479/MAX(GA$9:GA$497)*100,0)</f>
        <v>56</v>
      </c>
      <c r="PV479" s="115">
        <f>ROUND(GB479/MAX(GB$9:GB$497)*100,0)</f>
        <v>73</v>
      </c>
      <c r="PW479" s="115">
        <f>ROUND(GC479/MAX(GC$9:GC$497)*100,0)</f>
        <v>79</v>
      </c>
      <c r="PX479" s="115">
        <f>ROUND(GD479/MAX(GD$9:GD$497)*100,0)</f>
        <v>56</v>
      </c>
      <c r="PY479" s="115">
        <f>ROUND(GE479/MAX(GE$9:GE$497)*100,0)</f>
        <v>60</v>
      </c>
      <c r="PZ479" s="115">
        <f>ROUND(GF479/MAX(GF$9:GF$497)*100,0)</f>
        <v>47</v>
      </c>
      <c r="QA479" s="116">
        <f>ROUND(GG479/MAX(GG$9:GG$497)*100,0)</f>
        <v>55</v>
      </c>
      <c r="QB479" s="115">
        <f>ROUND(GH479/MAX(GH$9:GH$497)*100,0)</f>
        <v>89</v>
      </c>
      <c r="QC479" s="121">
        <f>ROUND(GI479/MAX(GI$9:GI$497)*100,0)</f>
        <v>64</v>
      </c>
      <c r="QD479" s="120">
        <f>ROUND(AVERAGEIF($ES$9:$ES$497,$ES479,PT$9:PT$497),0)</f>
        <v>50</v>
      </c>
      <c r="QE479" s="120">
        <f>ROUND(AVERAGEIF($ES$9:$ES$497,$ES479,PU$9:PU$497),0)</f>
        <v>37</v>
      </c>
      <c r="QF479" s="120">
        <f>ROUND(AVERAGEIF($ES$9:$ES$497,$ES479,PV$9:PV$497),0)</f>
        <v>50</v>
      </c>
      <c r="QG479" s="120">
        <f>ROUND(AVERAGEIF($ES$9:$ES$497,$ES479,PW$9:PW$497),0)</f>
        <v>43</v>
      </c>
      <c r="QH479" s="120">
        <f>ROUND(AVERAGEIF($ES$9:$ES$497,$ES479,PX$9:PX$497),0)</f>
        <v>18</v>
      </c>
      <c r="QI479" s="120">
        <f>ROUND(AVERAGEIF($ES$9:$ES$497,$ES479,PY$9:PY$497),0)</f>
        <v>20</v>
      </c>
      <c r="QJ479" s="120">
        <f>ROUND(AVERAGEIF($ES$9:$ES$497,$ES479,PZ$9:PZ$497),0)</f>
        <v>46</v>
      </c>
      <c r="QK479" s="120">
        <f>ROUND(AVERAGEIF($ES$9:$ES$497,$ES479,QA$9:QA$497),0)</f>
        <v>47</v>
      </c>
      <c r="QL479" s="120">
        <f>ROUND(AVERAGEIF($ES$9:$ES$497,$ES479,QB$9:QB$497),0)</f>
        <v>45</v>
      </c>
      <c r="QM479" s="120">
        <f>ROUND(AVERAGEIF($ES$9:$ES$497,$ES479,QC$9:QC$497),0)</f>
        <v>49</v>
      </c>
      <c r="QN479" s="114">
        <f t="shared" si="1301"/>
        <v>742</v>
      </c>
      <c r="QO479" s="115">
        <f t="shared" si="1302"/>
        <v>674</v>
      </c>
      <c r="QP479" s="115">
        <f t="shared" si="1303"/>
        <v>966</v>
      </c>
      <c r="QQ479" s="115">
        <f t="shared" si="1304"/>
        <v>907</v>
      </c>
      <c r="QR479" s="115">
        <f t="shared" si="1305"/>
        <v>815</v>
      </c>
      <c r="QS479" s="119">
        <f t="shared" si="1306"/>
        <v>667</v>
      </c>
      <c r="QT479" s="114">
        <f>ROUND((QN479-MIN(QN$9:QN$497))/(MAX(QN$9:QN$497)-MIN(QN$9:QN$497))*100,0)</f>
        <v>80</v>
      </c>
      <c r="QU479" s="115">
        <f>ROUND((QO479-MIN(QO$9:QO$497))/(MAX(QO$9:QO$497)-MIN(QO$9:QO$497))*100,0)</f>
        <v>67</v>
      </c>
      <c r="QV479" s="115">
        <f>ROUND((QP479-MIN(QP$9:QP$497))/(MAX(QP$9:QP$497)-MIN(QP$9:QP$497))*100,0)</f>
        <v>90</v>
      </c>
      <c r="QW479" s="115">
        <f>ROUND((QQ479-MIN(QQ$9:QQ$497))/(MAX(QQ$9:QQ$497)-MIN(QQ$9:QQ$497))*100,0)</f>
        <v>78</v>
      </c>
      <c r="QX479" s="115">
        <f>ROUND((QR479-MIN(QR$9:QR$497))/(MAX(QR$9:QR$497)-MIN(QR$9:QR$497))*100,0)</f>
        <v>100</v>
      </c>
      <c r="QY479" s="115">
        <f>ROUND((QS479-MIN(QS$9:QS$497))/(MAX(QS$9:QS$497)-MIN(QS$9:QS$497))*100,0)</f>
        <v>97</v>
      </c>
      <c r="QZ479" s="114">
        <f>RANK(QN479,QN$9:QN$497,0)</f>
        <v>2</v>
      </c>
      <c r="RA479" s="115">
        <f>RANK(QO479,QO$9:QO$497,0)</f>
        <v>7</v>
      </c>
      <c r="RB479" s="115">
        <f>RANK(QP479,QP$9:QP$497,0)</f>
        <v>3</v>
      </c>
      <c r="RC479" s="115">
        <f>RANK(QQ479,QQ$9:QQ$497,0)</f>
        <v>9</v>
      </c>
      <c r="RD479" s="115">
        <f>RANK(QR479,QR$9:QR$497,0)</f>
        <v>1</v>
      </c>
      <c r="RE479" s="115">
        <f>RANK(QS479,QS$9:QS$497,0)</f>
        <v>3</v>
      </c>
      <c r="RF479" s="122"/>
      <c r="RG479" s="115">
        <f>($RH$3*(IH479+IJ479)*100*100/MAX(EX$9:EX$497)*$RO$3) +($RH$3*(II479+IJ479)*100*100/MAX(EX$9:EX$497)*$RO$4) + ($RH$3*IK479*100*100/MAX(EX$9:EX$497)*0.098)</f>
        <v>0</v>
      </c>
      <c r="RH479" s="115">
        <f>($RH$4*IL479*100*100/MAX(EZ$9:EZ$497))*$RQ$3</f>
        <v>0</v>
      </c>
      <c r="RI479" s="115">
        <f>($RH$3*IM479*100*100/MAX(EY$9:EY$497))*$RQ$4</f>
        <v>0</v>
      </c>
      <c r="RJ479" s="115">
        <f>($RH$3*IN479*100*100/MAX(EX$9:EX$497))</f>
        <v>0</v>
      </c>
      <c r="RK479" s="115">
        <f>($RH$4*IO479*100*100/MAX(EZ$9:EZ$497))*$RQ$3</f>
        <v>0</v>
      </c>
      <c r="RL479" s="115">
        <f>(($RL$4*IP479*100*((100/MAX(EX$9:EX$497)+100/MAX(EZ$9:EZ$497))/2))+($RL$4*IQ479*100*((100/MAX(EX$9:EX$497)+100/MAX(EZ$9:EZ$497))/2))+($RL$4*IR479*100*((100/MAX(EX$9:EX$497)+100/MAX(EZ$9:EZ$497))/2))+($RL$4*IS479*100*((100/MAX(EX$9:EX$497)+100/MAX(EZ$9:EZ$497))/2))+($RL$4*IT479*100*((100/MAX(EX$9:EX$497)+100/MAX(EZ$9:EZ$497))/2))+($RL$4*IU479*100*((100/MAX(EX$9:EX$497)+100/MAX(EZ$9:EZ$497))/2))+($RL$4*IV479*100*((100/MAX(EX$9:EX$497)+100/MAX(EZ$9:EZ$497))/2))+($RL$4*IW479*100*((100/MAX(EX$9:EX$497)+100/MAX(EZ$9:EZ$497))/2)))*$RS$3</f>
        <v>0</v>
      </c>
      <c r="RM479" s="115">
        <f>(($RH$3*IX479*100*100/MAX(EX$9:EX$497))+($RH$3*IY479*100*100/MAX(EX$9:EX$497))+($RH$3*IZ479*100*100/MAX(EX$9:EX$497))+($RH$3*JA479*100*100/MAX(EX$9:EX$497))+($RH$3*JB479*100*100/MAX(EX$9:EX$497))+($RH$3*JC479*100*100/MAX(EX$9:EX$497))+($RH$3*JD479*100*100/MAX(EX$9:EX$497))+($RH$3*JE479*100*100/MAX(EX$9:EX$497)))*$RS$4</f>
        <v>0</v>
      </c>
      <c r="RN479" s="115">
        <f>(($RH$4*JF479*100*100/MAX(EZ$9:EZ$497)) + ($RH$4*JG479*100*100/MAX(EZ$9:EZ$497)) + ($RH$4*JH479*100*100/MAX(EZ$9:EZ$497)) + ($RH$4*JI479*100*100/MAX(EZ$9:EZ$497)) + ($RH$4*JJ479*100*100/MAX(EZ$9:EZ$497)) + ($RH$4*JK479*100*100/MAX(EZ$9:EZ$497)) + ($RH$4*JL479*100*100/MAX(EZ$9:EZ$497)) + ($RH$4*JM479*100*100/MAX(EZ$9:EZ$497)))*$RU$3</f>
        <v>0</v>
      </c>
      <c r="RO479" s="115">
        <f>(($RL$4*JN479*100*((100/MAX(EX$9:EX$497)+100/MAX(EZ$9:EZ$497))/2))+($RL$4*JO479*100*((100/MAX(EX$9:EX$497)+100/MAX(EZ$9:EZ$497))/2))+($RL$4*JP479*100*((100/MAX(EX$9:EX$497)+100/MAX(EZ$9:EZ$497))/2))+($RL$4*JQ479*100*((100/MAX(EX$9:EX$497)+100/MAX(EZ$9:EZ$497))/2))+($RL$4*JR479*100*((100/MAX(EX$9:EX$497)+100/MAX(EZ$9:EZ$497))/2))+($RL$4*JS479*100*((100/MAX(EX$9:EX$497)+100/MAX(EZ$9:EZ$497))/2))+($RL$4*JT479*100*((100/MAX(EX$9:EX$497)+100/MAX(EZ$9:EZ$497))/2))+($RL$4*JU479*100*((100/MAX(EX$9:EX$497)+100/MAX(EZ$9:EZ$497))/2))+($RL$4*JV479*100*((100/MAX(EX$9:EX$497)+100/MAX(EZ$9:EZ$497))/2))+($RL$4*JW479*100*((100/MAX(EX$9:EX$497)+100/MAX(EZ$9:EZ$497))/2))+($RL$4*JX479*100*((100/MAX(EX$9:EX$497)+100/MAX(EZ$9:EZ$497))/2))+($RL$4*JY479*100*((100/MAX(EX$9:EX$497)+100/MAX(EZ$9:EZ$497))/2))+($RL$4*JZ479*100*((100/MAX(EX$9:EX$497)+100/MAX(EZ$9:EZ$497))/2)))*$RW$3/2</f>
        <v>0</v>
      </c>
      <c r="RP479" s="119">
        <f>($RJ$3*KA479*100*100/MAX(FA$9:FA$497)) + ($RJ$3*KB479*100*100/MAX(FA$9:FA$497)/2) + ($RJ$3*KC479*100*100/MAX(FA$9:FA$497)/2) + ($RJ$3*KD479*100*100/MAX(FA$9:FA$497)/4) + ($RJ$3*KE479*100*100/MAX(FA$9:FA$497)/4)</f>
        <v>0</v>
      </c>
      <c r="RQ479" s="118">
        <f>($RL$4*KF479*100*((100/MAX(EX$9:EX$497)+100/MAX(EZ$9:EZ$497)))) * ($RO$3/2) + (($RL$4*KG479*100*((100/MAX(EX$9:EX$497)+100/MAX(EZ$9:EZ$497))))+($RL$4*KH479*100*((100/MAX(EX$9:EX$497)+100/MAX(EZ$9:EZ$497))))+($RL$4*KI479*100*((100/MAX(EX$9:EX$497)+100/MAX(EZ$9:EZ$497))))+($RL$4*KJ479*100*((100/MAX(EX$9:EX$497)+100/MAX(EZ$9:EZ$497))))+($RL$4*KK479*100*((100/MAX(EX$9:EX$497)+100/MAX(EZ$9:EZ$497))))+($RL$4*KL479*100*((100/MAX(EX$9:EX$497)+100/MAX(EZ$9:EZ$497))))+($RL$4*KM479*100*((100/MAX(EX$9:EX$497)+100/MAX(EZ$9:EZ$497))))+($RL$4*KN479*100*((100/MAX(EX$9:EX$497)+100/MAX(EZ$9:EZ$497))))+($RL$4*KO479*100*((100/MAX(EX$9:EX$497)+100/MAX(EZ$9:EZ$497))))+($RL$4*KP479*100*((100/MAX(EX$9:EX$497)+100/MAX(EZ$9:EZ$497))))+($RL$4*KQ479*100*((100/MAX(EX$9:EX$497)+100/MAX(EZ$9:EZ$497))))+($RL$4*KR479*100*((100/MAX(EX$9:EX$497)+100/MAX(EZ$9:EZ$497))))+($RL$4*KS479*100*((100/MAX(EX$9:EX$497)+100/MAX(EZ$9:EZ$497))))+($RL$4*KV479*100*((100/MAX(EX$9:EX$497)+100/MAX(EZ$9:EZ$497))))) * (($RO$3+$RO$4)/6)</f>
        <v>0</v>
      </c>
      <c r="RR479" s="115">
        <f>(($RL$4*KW479*100*((100/MAX(EX$9:EX$497)+100/MAX(EZ$9:EZ$497))))) * ($RO$3/2) + (($RL$4*KX479*100*((100/MAX(EX$9:EX$497)+100/MAX(EZ$9:EZ$497))))+($RL$4*KY479*100*((100/MAX(EX$9:EX$497)+100/MAX(EZ$9:EZ$497))))+($RL$4*KZ479*100*((100/MAX(EX$9:EX$497)+100/MAX(EZ$9:EZ$497))))+($RL$4*LA479*100*((100/MAX(EX$9:EX$497)+100/MAX(EZ$9:EZ$497))))+($RL$4*LB479*100*((100/MAX(EX$9:EX$497)+100/MAX(EZ$9:EZ$497))))+($RL$4*LC479*100*((100/MAX(EX$9:EX$497)+100/MAX(EZ$9:EZ$497))))) * (($RO$3+$RO$4)/6)</f>
        <v>0</v>
      </c>
      <c r="RS479" s="119">
        <f>(($RL$4*LD479*100*((100/MAX(EX$9:EX$497)+100/MAX(EZ$9:EZ$497))))+($RL$4*LE479*100*((100/MAX(EX$9:EX$497)+100/MAX(EZ$9:EZ$497))))) * (($RO$3+$RO$4)/6)</f>
        <v>0</v>
      </c>
      <c r="RT479" s="118">
        <f>($RJ$4*LH479*100*(100/MAX(EV$9:EV$497)))+($RJ$4*LI479*100*(100/MAX(EV$9:EV$497)))</f>
        <v>0</v>
      </c>
      <c r="RU479" s="119">
        <f>($RJ$4*LJ479*(100/MAX(EV$9:EV$497)))/2 + ($RL$3*LK479*(100/MAX(EW$9:EW$497))) + ($RJ$4*LL479*(100/MAX(EV$9:EV$497)))/4 + ($RL$3*LM479*(100/MAX(EW$9:EW$497)))</f>
        <v>0</v>
      </c>
      <c r="RV479" s="118">
        <f>($RJ$4*LN479*100*100/MAX(EV$9:EV$497)/2)+($RJ$4*LO479*100*100/MAX(EV$9:EV$497)/2)+($RJ$4*LP479*100*100/MAX(EV$9:EV$497))+($RJ$4*LQ479*100*100/MAX(EV$9:EV$497))+($RJ$4*LR479*100*100/MAX(EV$9:EV$497))</f>
        <v>0</v>
      </c>
      <c r="RW479" s="115">
        <f>($RJ$4*LS479*100*100/MAX(EV$9:EV$497)) + (($RJ$4*LT479*100*100/MAX(EV$9:EV$497))+($RJ$4*LU479*100*100/MAX(EV$9:EV$497))+($RJ$4*LV479*100*100/MAX(EV$9:EV$497))+($RJ$4*LW479*100*100/MAX(EV$9:EV$497))+($RJ$4*LX479*100*100/MAX(EV$9:EV$497))+($RJ$4*LY479*100*100/MAX(EV$9:EV$497))+($RJ$4*LZ479*100*100/MAX(EV$9:EV$497))+($RJ$4*MA479*100*100/MAX(EV$9:EV$497)))/2</f>
        <v>0</v>
      </c>
      <c r="RX479" s="119">
        <f>($RJ$4*MB479*100*100/MAX(EV$9:EV$497))+($RJ$4*MC479*100*100/MAX(EV$9:EV$497))+($RJ$4*MD479*100*100/MAX(EV$9:EV$497))+($RJ$4*ME479*100*100/MAX(EV$9:EV$497))+($RJ$4*MF479*100*100/MAX(EV$9:EV$497))+($RJ$4*MG479*100*100/MAX(EV$9:EV$497))+($RJ$4*MH479*100*100/MAX(EV$9:EV$497))+($RJ$4*MI479*100*100/MAX(EV$9:EV$497))+($RJ$4*MJ479*100*100/MAX(EV$9:EV$497))+($RJ$4*MK479*100*100/MAX(EV$9:EV$497))+($RJ$4*ML479*100*100/MAX(EV$9:EV$497))+($RJ$4*MM479*100*100/MAX(EV$9:EV$497))+($RJ$4*MN479*100*100/MAX(EV$9:EV$497))</f>
        <v>16.853932584269664</v>
      </c>
      <c r="RY479" s="118">
        <f>($RJ$4*MQ479*100*100/MAX(EV$9:EV$497))/2 + (($RJ$4*MR479*100*100/MAX(EV$9:EV$497))+($RJ$4*MS479*100*100/MAX(EV$9:EV$497))+($RJ$4*MT479*100*100/MAX(EV$9:EV$497))+($RJ$4*MU479*100*100/MAX(EV$9:EV$497))+($RJ$4*MV479*100*100/MAX(EV$9:EV$497))+($RJ$4*MW479*100*100/MAX(EV$9:EV$497))+($RJ$4*MX479*100*100/MAX(EV$9:EV$497))+($RJ$4*MY479*100*100/MAX(EV$9:EV$497))+($RJ$4*MZ479*100*100/MAX(EV$9:EV$497))+($RJ$4*NA479*100*100/MAX(EV$9:EV$497))+($RJ$4*NB479*100*100/MAX(EV$9:EV$497))+($RJ$4*NC479*100*100/MAX(EV$9:EV$497))+($RJ$4*ND479*100*100/MAX(EV$9:EV$497))+($RJ$4*NG479*100*100/MAX(EV$9:EV$497)))/4</f>
        <v>0</v>
      </c>
      <c r="RZ479" s="115">
        <f>($RJ$4*NH479*100*100/MAX(EV$9:EV$497))/2 + (($RJ$4*NI479*100*100/MAX(EV$9:EV$497))+($RJ$4*NJ479*100*100/MAX(EV$9:EV$497))+($RJ$4*NK479*100*100/MAX(EV$9:EV$497))+($RJ$4*NL479*100*100/MAX(EV$9:EV$497))+($RJ$4*NM479*100*100/MAX(EV$9:EV$497))+($RJ$4*NN479*100*100/MAX(EV$9:EV$497)))/4</f>
        <v>0</v>
      </c>
      <c r="SA479" s="117">
        <f>(($RJ$4*NO479*100*100/MAX(EV$9:EV$497))+($RJ$4*NP479*100*100/MAX(EV$9:EV$497)))/4</f>
        <v>0</v>
      </c>
      <c r="SB479" s="118">
        <f t="shared" si="1307"/>
        <v>16.853932584269664</v>
      </c>
      <c r="SC479" s="115">
        <f t="shared" si="1308"/>
        <v>3.3707865168539328</v>
      </c>
      <c r="SD479" s="115">
        <f t="shared" si="1309"/>
        <v>4.213483146067416</v>
      </c>
      <c r="SE479" s="115">
        <f t="shared" si="1310"/>
        <v>3.3707865168539328</v>
      </c>
      <c r="SF479" s="115">
        <f t="shared" si="1311"/>
        <v>4.213483146067416</v>
      </c>
      <c r="SG479" s="115">
        <f t="shared" si="1312"/>
        <v>16.853932584269664</v>
      </c>
      <c r="SH479" s="115">
        <f>ROUND(SB479/MAX(SB$9:SB$497)*100,0)</f>
        <v>21</v>
      </c>
      <c r="SI479" s="115">
        <f>ROUND(SC479/MAX(SC$9:SC$497)*100,0)</f>
        <v>5</v>
      </c>
      <c r="SJ479" s="115">
        <f>ROUND(SD479/MAX(SD$9:SD$497)*100,0)</f>
        <v>7</v>
      </c>
      <c r="SK479" s="115">
        <f>ROUND(SE479/MAX(SE$9:SE$497)*100,0)</f>
        <v>3</v>
      </c>
      <c r="SL479" s="115">
        <f>ROUND(SF479/MAX(SF$9:SF$497)*100,0)</f>
        <v>10</v>
      </c>
      <c r="SM479" s="121">
        <f>ROUND(SG479/MAX(SG$9:SG$497)*100,0)</f>
        <v>16</v>
      </c>
      <c r="SN479" s="115">
        <f>ROUND(AVERAGEIF($ES$9:$ES$497,$ES479,SH$9:SH$497),0)</f>
        <v>24</v>
      </c>
      <c r="SO479" s="115">
        <f>ROUND(AVERAGEIF($ES$9:$ES$497,$ES479,SI$9:SI$497),0)</f>
        <v>22</v>
      </c>
      <c r="SP479" s="115">
        <f>ROUND(AVERAGEIF($ES$9:$ES$497,$ES479,SJ$9:SJ$497),0)</f>
        <v>5</v>
      </c>
      <c r="SQ479" s="115">
        <f>ROUND(AVERAGEIF($ES$9:$ES$497,$ES479,SK$9:SK$497),0)</f>
        <v>19</v>
      </c>
      <c r="SR479" s="115">
        <f>ROUND(AVERAGEIF($ES$9:$ES$497,$ES479,SL$9:SL$497),0)</f>
        <v>8</v>
      </c>
      <c r="SS479" s="121">
        <f>ROUND(AVERAGEIF($ES$9:$ES$497,$ES479,SM$9:SM$497),0)</f>
        <v>6</v>
      </c>
      <c r="ST479" s="114">
        <f>RANK(SB479,SB$9:SB$497,0)</f>
        <v>190</v>
      </c>
      <c r="SU479" s="115">
        <f>RANK(SC479,SC$9:SC$497,0)</f>
        <v>185</v>
      </c>
      <c r="SV479" s="115">
        <f>RANK(SD479,SD$9:SD$497,0)</f>
        <v>116</v>
      </c>
      <c r="SW479" s="115">
        <f>RANK(SE479,SE$9:SE$497,0)</f>
        <v>185</v>
      </c>
      <c r="SX479" s="115">
        <f>RANK(SF479,SF$9:SF$497,0)</f>
        <v>65</v>
      </c>
      <c r="SY479" s="115">
        <f>RANK(SG479,SG$9:SG$497,0)</f>
        <v>50</v>
      </c>
      <c r="SZ479" s="115">
        <f>COUNTIFS(SB$9:SB$497,"&gt;"&amp;SB479,$ES$9:$ES$497,$ES479)+1</f>
        <v>48</v>
      </c>
      <c r="TA479" s="115">
        <f>COUNTIFS(SC$9:SC$497,"&gt;"&amp;SC479,$ES$9:$ES$497,$ES479)+1</f>
        <v>53</v>
      </c>
      <c r="TB479" s="115">
        <f>COUNTIFS(SD$9:SD$497,"&gt;"&amp;SD479,$ES$9:$ES$497,$ES479)+1</f>
        <v>22</v>
      </c>
      <c r="TC479" s="115">
        <f>COUNTIFS(SE$9:SE$497,"&gt;"&amp;SE479,$ES$9:$ES$497,$ES479)+1</f>
        <v>53</v>
      </c>
      <c r="TD479" s="115">
        <f>COUNTIFS(SF$9:SF$497,"&gt;"&amp;SF479,$ES$9:$ES$497,$ES479)+1</f>
        <v>21</v>
      </c>
      <c r="TE479" s="117">
        <f>COUNTIFS(SG$9:SG$497,"&gt;"&amp;SG479,$ES$9:$ES$497,$ES479)+1</f>
        <v>4</v>
      </c>
      <c r="TF479" s="118">
        <f t="shared" si="1313"/>
        <v>38</v>
      </c>
      <c r="TG479" s="115">
        <f t="shared" si="1314"/>
        <v>19</v>
      </c>
      <c r="TH479" s="115">
        <f t="shared" si="1315"/>
        <v>21</v>
      </c>
      <c r="TI479" s="115">
        <f t="shared" si="1316"/>
        <v>20</v>
      </c>
      <c r="TJ479" s="115">
        <f t="shared" si="1317"/>
        <v>24</v>
      </c>
      <c r="TK479" s="115">
        <f t="shared" si="1318"/>
        <v>32</v>
      </c>
      <c r="TL479" s="117">
        <f t="shared" si="1319"/>
        <v>32</v>
      </c>
      <c r="TM479" s="118">
        <f>ROUND(TF479/MAX(TF$9:TF$497)*100,0)</f>
        <v>21</v>
      </c>
      <c r="TN479" s="115">
        <f>ROUND(TG479/MAX(TG$9:TG$497)*100,0)</f>
        <v>10</v>
      </c>
      <c r="TO479" s="115">
        <f>ROUND(TH479/MAX(TH$9:TH$497)*100,0)</f>
        <v>12</v>
      </c>
      <c r="TP479" s="115">
        <f>ROUND(TI479/MAX(TI$9:TI$497)*100,0)</f>
        <v>11</v>
      </c>
      <c r="TQ479" s="115">
        <f>ROUND(TJ479/MAX(TJ$9:TJ$497)*100,0)</f>
        <v>12</v>
      </c>
      <c r="TR479" s="115">
        <f>ROUND(TK479/MAX(TK$9:TK$497)*100,0)</f>
        <v>16</v>
      </c>
      <c r="TS479" s="119">
        <f>ROUND(TL479/MAX(TL$9:TL$497)*100,0)</f>
        <v>16</v>
      </c>
      <c r="TT479" s="120">
        <f>RANK(TM479,TM$9:TM$497,0)</f>
        <v>339</v>
      </c>
      <c r="TU479" s="115">
        <f>RANK(TN479,TN$9:TN$497,0)</f>
        <v>390</v>
      </c>
      <c r="TV479" s="115">
        <f>RANK(TO479,TO$9:TO$497,0)</f>
        <v>352</v>
      </c>
      <c r="TW479" s="115">
        <f>RANK(TP479,TP$9:TP$497,0)</f>
        <v>383</v>
      </c>
      <c r="TX479" s="115">
        <f>RANK(TQ479,TQ$9:TQ$497,0)</f>
        <v>352</v>
      </c>
      <c r="TY479" s="115">
        <f>RANK(TR479,TR$9:TR$497,0)</f>
        <v>329</v>
      </c>
      <c r="TZ479" s="121">
        <f>RANK(TS479,TS$9:TS$497,0)</f>
        <v>313</v>
      </c>
      <c r="UA479" s="132"/>
      <c r="UB479" s="7" t="s">
        <v>1</v>
      </c>
    </row>
    <row r="480" spans="1:548" x14ac:dyDescent="0.15">
      <c r="A480" s="183">
        <v>9004</v>
      </c>
      <c r="B480" s="200" t="s">
        <v>1675</v>
      </c>
      <c r="C480" s="143"/>
      <c r="D480" s="143"/>
      <c r="E480" s="161" t="s">
        <v>518</v>
      </c>
      <c r="F480" s="65">
        <v>84</v>
      </c>
      <c r="G480" s="65" t="s">
        <v>908</v>
      </c>
      <c r="H480" s="144" t="s">
        <v>1564</v>
      </c>
      <c r="I480" s="66" t="s">
        <v>521</v>
      </c>
      <c r="J480" s="67" t="s">
        <v>521</v>
      </c>
      <c r="K480" s="67" t="s">
        <v>521</v>
      </c>
      <c r="L480" s="67" t="s">
        <v>521</v>
      </c>
      <c r="M480" s="67" t="s">
        <v>521</v>
      </c>
      <c r="N480" s="67" t="s">
        <v>521</v>
      </c>
      <c r="O480" s="67" t="s">
        <v>521</v>
      </c>
      <c r="P480" s="67" t="s">
        <v>521</v>
      </c>
      <c r="Q480" s="67" t="s">
        <v>521</v>
      </c>
      <c r="R480" s="68" t="s">
        <v>521</v>
      </c>
      <c r="S480" s="69" t="s">
        <v>521</v>
      </c>
      <c r="T480" s="67" t="s">
        <v>521</v>
      </c>
      <c r="U480" s="67" t="s">
        <v>521</v>
      </c>
      <c r="V480" s="67" t="s">
        <v>521</v>
      </c>
      <c r="W480" s="67" t="s">
        <v>521</v>
      </c>
      <c r="X480" s="67" t="s">
        <v>521</v>
      </c>
      <c r="Y480" s="67" t="s">
        <v>521</v>
      </c>
      <c r="Z480" s="67" t="s">
        <v>521</v>
      </c>
      <c r="AA480" s="67" t="s">
        <v>521</v>
      </c>
      <c r="AB480" s="68" t="s">
        <v>521</v>
      </c>
      <c r="AC480" s="69" t="s">
        <v>521</v>
      </c>
      <c r="AD480" s="67" t="s">
        <v>521</v>
      </c>
      <c r="AE480" s="67" t="s">
        <v>521</v>
      </c>
      <c r="AF480" s="67" t="s">
        <v>521</v>
      </c>
      <c r="AG480" s="67" t="s">
        <v>521</v>
      </c>
      <c r="AH480" s="67" t="s">
        <v>521</v>
      </c>
      <c r="AI480" s="67" t="s">
        <v>521</v>
      </c>
      <c r="AJ480" s="67" t="s">
        <v>521</v>
      </c>
      <c r="AK480" s="67" t="s">
        <v>521</v>
      </c>
      <c r="AL480" s="68" t="s">
        <v>521</v>
      </c>
      <c r="AM480" s="69" t="s">
        <v>521</v>
      </c>
      <c r="AN480" s="67" t="s">
        <v>521</v>
      </c>
      <c r="AO480" s="67" t="s">
        <v>521</v>
      </c>
      <c r="AP480" s="67" t="s">
        <v>521</v>
      </c>
      <c r="AQ480" s="67" t="s">
        <v>521</v>
      </c>
      <c r="AR480" s="67" t="s">
        <v>521</v>
      </c>
      <c r="AS480" s="67" t="s">
        <v>521</v>
      </c>
      <c r="AT480" s="67" t="s">
        <v>521</v>
      </c>
      <c r="AU480" s="67" t="s">
        <v>521</v>
      </c>
      <c r="AV480" s="68" t="s">
        <v>521</v>
      </c>
      <c r="AW480" s="69" t="s">
        <v>521</v>
      </c>
      <c r="AX480" s="67" t="s">
        <v>521</v>
      </c>
      <c r="AY480" s="67" t="s">
        <v>521</v>
      </c>
      <c r="AZ480" s="67" t="s">
        <v>521</v>
      </c>
      <c r="BA480" s="67" t="s">
        <v>521</v>
      </c>
      <c r="BB480" s="67" t="s">
        <v>521</v>
      </c>
      <c r="BC480" s="67" t="s">
        <v>521</v>
      </c>
      <c r="BD480" s="67" t="s">
        <v>521</v>
      </c>
      <c r="BE480" s="67" t="s">
        <v>521</v>
      </c>
      <c r="BF480" s="68" t="s">
        <v>521</v>
      </c>
      <c r="BG480" s="69" t="s">
        <v>521</v>
      </c>
      <c r="BH480" s="67" t="s">
        <v>521</v>
      </c>
      <c r="BI480" s="67" t="s">
        <v>521</v>
      </c>
      <c r="BJ480" s="67" t="s">
        <v>521</v>
      </c>
      <c r="BK480" s="67" t="s">
        <v>521</v>
      </c>
      <c r="BL480" s="67" t="s">
        <v>521</v>
      </c>
      <c r="BM480" s="67" t="s">
        <v>521</v>
      </c>
      <c r="BN480" s="67" t="s">
        <v>521</v>
      </c>
      <c r="BO480" s="67" t="s">
        <v>521</v>
      </c>
      <c r="BP480" s="68" t="s">
        <v>521</v>
      </c>
      <c r="BQ480" s="70" t="s">
        <v>521</v>
      </c>
      <c r="BR480" s="67" t="s">
        <v>521</v>
      </c>
      <c r="BS480" s="67" t="s">
        <v>521</v>
      </c>
      <c r="BT480" s="67" t="s">
        <v>521</v>
      </c>
      <c r="BU480" s="67" t="s">
        <v>521</v>
      </c>
      <c r="BV480" s="67" t="s">
        <v>521</v>
      </c>
      <c r="BW480" s="67" t="s">
        <v>521</v>
      </c>
      <c r="BX480" s="67" t="s">
        <v>521</v>
      </c>
      <c r="BY480" s="67" t="s">
        <v>521</v>
      </c>
      <c r="BZ480" s="68" t="s">
        <v>521</v>
      </c>
      <c r="CA480" s="69" t="s">
        <v>521</v>
      </c>
      <c r="CB480" s="67" t="s">
        <v>521</v>
      </c>
      <c r="CC480" s="67" t="s">
        <v>521</v>
      </c>
      <c r="CD480" s="67" t="s">
        <v>521</v>
      </c>
      <c r="CE480" s="67" t="s">
        <v>521</v>
      </c>
      <c r="CF480" s="67" t="s">
        <v>521</v>
      </c>
      <c r="CG480" s="67" t="s">
        <v>521</v>
      </c>
      <c r="CH480" s="67" t="s">
        <v>521</v>
      </c>
      <c r="CI480" s="67" t="s">
        <v>521</v>
      </c>
      <c r="CJ480" s="68" t="s">
        <v>521</v>
      </c>
      <c r="CK480" s="69" t="s">
        <v>521</v>
      </c>
      <c r="CL480" s="67" t="s">
        <v>521</v>
      </c>
      <c r="CM480" s="67" t="s">
        <v>521</v>
      </c>
      <c r="CN480" s="67" t="s">
        <v>521</v>
      </c>
      <c r="CO480" s="67" t="s">
        <v>521</v>
      </c>
      <c r="CP480" s="67" t="s">
        <v>521</v>
      </c>
      <c r="CQ480" s="67" t="s">
        <v>521</v>
      </c>
      <c r="CR480" s="67" t="s">
        <v>521</v>
      </c>
      <c r="CS480" s="67" t="s">
        <v>521</v>
      </c>
      <c r="CT480" s="68" t="s">
        <v>521</v>
      </c>
      <c r="CU480" s="69" t="s">
        <v>521</v>
      </c>
      <c r="CV480" s="67" t="s">
        <v>521</v>
      </c>
      <c r="CW480" s="67" t="s">
        <v>521</v>
      </c>
      <c r="CX480" s="67" t="s">
        <v>521</v>
      </c>
      <c r="CY480" s="67" t="s">
        <v>521</v>
      </c>
      <c r="CZ480" s="67" t="s">
        <v>521</v>
      </c>
      <c r="DA480" s="67" t="s">
        <v>521</v>
      </c>
      <c r="DB480" s="67" t="s">
        <v>521</v>
      </c>
      <c r="DC480" s="67" t="s">
        <v>521</v>
      </c>
      <c r="DD480" s="68" t="s">
        <v>521</v>
      </c>
      <c r="DE480" s="69" t="s">
        <v>521</v>
      </c>
      <c r="DF480" s="71" t="s">
        <v>521</v>
      </c>
      <c r="DG480" s="67" t="s">
        <v>521</v>
      </c>
      <c r="DH480" s="67" t="s">
        <v>521</v>
      </c>
      <c r="DI480" s="67" t="s">
        <v>521</v>
      </c>
      <c r="DJ480" s="67" t="s">
        <v>521</v>
      </c>
      <c r="DK480" s="67" t="s">
        <v>521</v>
      </c>
      <c r="DL480" s="67" t="s">
        <v>521</v>
      </c>
      <c r="DM480" s="67" t="s">
        <v>521</v>
      </c>
      <c r="DN480" s="68" t="s">
        <v>521</v>
      </c>
      <c r="DO480" s="70" t="s">
        <v>521</v>
      </c>
      <c r="DP480" s="71" t="s">
        <v>521</v>
      </c>
      <c r="DQ480" s="67" t="s">
        <v>521</v>
      </c>
      <c r="DR480" s="67" t="s">
        <v>521</v>
      </c>
      <c r="DS480" s="67" t="s">
        <v>521</v>
      </c>
      <c r="DT480" s="67" t="s">
        <v>521</v>
      </c>
      <c r="DU480" s="67" t="s">
        <v>521</v>
      </c>
      <c r="DV480" s="67" t="s">
        <v>521</v>
      </c>
      <c r="DW480" s="67" t="s">
        <v>521</v>
      </c>
      <c r="DX480" s="72" t="s">
        <v>521</v>
      </c>
      <c r="DY480" s="146" t="s">
        <v>522</v>
      </c>
      <c r="DZ480" s="74" t="s">
        <v>522</v>
      </c>
      <c r="EA480" s="74">
        <v>2</v>
      </c>
      <c r="EB480" s="74">
        <v>3</v>
      </c>
      <c r="EC480" s="75">
        <v>3</v>
      </c>
      <c r="ED480" s="168" t="s">
        <v>522</v>
      </c>
      <c r="EE480" s="74" t="str">
        <f t="shared" si="1271"/>
        <v>-</v>
      </c>
      <c r="EF480" s="74" t="s">
        <v>522</v>
      </c>
      <c r="EG480" s="74" t="s">
        <v>522</v>
      </c>
      <c r="EH480" s="77" t="s">
        <v>522</v>
      </c>
      <c r="EI480" s="73" t="s">
        <v>522</v>
      </c>
      <c r="EJ480" s="74" t="s">
        <v>522</v>
      </c>
      <c r="EK480" s="74">
        <v>0</v>
      </c>
      <c r="EL480" s="74">
        <v>0</v>
      </c>
      <c r="EM480" s="75">
        <v>0</v>
      </c>
      <c r="EN480" s="78" t="s">
        <v>522</v>
      </c>
      <c r="EO480" s="79" t="s">
        <v>522</v>
      </c>
      <c r="EP480" s="79" t="s">
        <v>522</v>
      </c>
      <c r="EQ480" s="79" t="s">
        <v>522</v>
      </c>
      <c r="ER480" s="80" t="s">
        <v>522</v>
      </c>
      <c r="ES480" s="128" t="s">
        <v>564</v>
      </c>
      <c r="ET480" s="82" t="s">
        <v>1676</v>
      </c>
      <c r="EU480" s="83">
        <v>4</v>
      </c>
      <c r="EV480" s="146">
        <v>95</v>
      </c>
      <c r="EW480" s="147">
        <v>54</v>
      </c>
      <c r="EX480" s="147">
        <v>72</v>
      </c>
      <c r="EY480" s="147">
        <v>63</v>
      </c>
      <c r="EZ480" s="147">
        <v>28</v>
      </c>
      <c r="FA480" s="147">
        <v>26</v>
      </c>
      <c r="FB480" s="147">
        <v>92</v>
      </c>
      <c r="FC480" s="147">
        <v>86</v>
      </c>
      <c r="FD480" s="74">
        <f t="shared" si="1272"/>
        <v>100</v>
      </c>
      <c r="FE480" s="84">
        <f t="shared" si="1273"/>
        <v>158</v>
      </c>
      <c r="FF480" s="73">
        <f>RANK(EV480,$EV$9:$EV$497,0)</f>
        <v>100</v>
      </c>
      <c r="FG480" s="74">
        <f>RANK(EW480,$EW$9:$EW$497,0)</f>
        <v>150</v>
      </c>
      <c r="FH480" s="74">
        <f>RANK(EX480,$EX$9:$EX$497,0)</f>
        <v>76</v>
      </c>
      <c r="FI480" s="74">
        <f>RANK(EY480,$EY$9:$EY$497,0)</f>
        <v>63</v>
      </c>
      <c r="FJ480" s="74">
        <f>RANK(EZ480,$EZ$9:$EZ$497,0)</f>
        <v>137</v>
      </c>
      <c r="FK480" s="74">
        <f>RANK(FA480,$FA$9:$FA$497,0)</f>
        <v>138</v>
      </c>
      <c r="FL480" s="74">
        <f>RANK(FB480,$FB$9:$FB$497,0)</f>
        <v>27</v>
      </c>
      <c r="FM480" s="74">
        <f>RANK(FC480,$FC$9:$FC$497,0)</f>
        <v>33</v>
      </c>
      <c r="FN480" s="74">
        <f>RANK(FD480,$FD$9:$FD$497,0)</f>
        <v>88</v>
      </c>
      <c r="FO480" s="84">
        <f>RANK(FE480,$FE$9:$FE$497,0)</f>
        <v>47</v>
      </c>
      <c r="FP480" s="73">
        <f>COUNTIFS($EV$9:$EV$497,"&gt;"&amp;EV480,$ES$9:$ES$497,ES480)+1</f>
        <v>22</v>
      </c>
      <c r="FQ480" s="74">
        <f>COUNTIFS($EW$9:$EW$497,"&gt;"&amp;EW480,$ES$9:$ES$497,ES480)+1</f>
        <v>29</v>
      </c>
      <c r="FR480" s="74">
        <f>COUNTIFS($EX$9:$EX$497,"&gt;"&amp;EX480,$ES$9:$ES$497,ES480)+1</f>
        <v>26</v>
      </c>
      <c r="FS480" s="74">
        <f>COUNTIFS($EY$9:$EY$497,"&gt;"&amp;EY480,$ES$9:$ES$497,ES480)+1</f>
        <v>20</v>
      </c>
      <c r="FT480" s="74">
        <f>COUNTIFS($EZ$9:$EZ$497,"&gt;"&amp;EZ480,$ES$9:$ES$497,ES480)+1</f>
        <v>20</v>
      </c>
      <c r="FU480" s="74">
        <f>COUNTIFS($FA$9:$FA$497,"&gt;"&amp;FA480,$ES$9:$ES$497,ES480)+1</f>
        <v>24</v>
      </c>
      <c r="FV480" s="74">
        <f>COUNTIFS($FB$9:$FB$497,"&gt;"&amp;FB480,$ES$9:$ES$497,ES480)+1</f>
        <v>21</v>
      </c>
      <c r="FW480" s="74">
        <f>COUNTIFS($FC$9:$FC$497,"&gt;"&amp;FC480,$ES$9:$ES$497,ES480)+1</f>
        <v>25</v>
      </c>
      <c r="FX480" s="74">
        <f>COUNTIFS($FD$9:$FD$497,"&gt;"&amp;FD480,$ES$9:$ES$497,ES480)+1</f>
        <v>23</v>
      </c>
      <c r="FY480" s="84">
        <f>COUNTIFS($FE$9:$FE$497,"&gt;"&amp;FE480,$ES$9:$ES$497,ES480)+1</f>
        <v>24</v>
      </c>
      <c r="FZ480" s="85">
        <f t="shared" si="1274"/>
        <v>1.1299999999999999</v>
      </c>
      <c r="GA480" s="86">
        <f t="shared" si="1275"/>
        <v>0.64</v>
      </c>
      <c r="GB480" s="86">
        <f t="shared" si="1276"/>
        <v>0.86</v>
      </c>
      <c r="GC480" s="86">
        <f t="shared" si="1277"/>
        <v>0.75</v>
      </c>
      <c r="GD480" s="86">
        <f t="shared" si="1278"/>
        <v>0.33</v>
      </c>
      <c r="GE480" s="86">
        <f t="shared" si="1279"/>
        <v>0.31</v>
      </c>
      <c r="GF480" s="86">
        <f t="shared" si="1280"/>
        <v>1.1000000000000001</v>
      </c>
      <c r="GG480" s="86">
        <f t="shared" si="1281"/>
        <v>1.02</v>
      </c>
      <c r="GH480" s="86">
        <f t="shared" si="1282"/>
        <v>1.19</v>
      </c>
      <c r="GI480" s="87">
        <f t="shared" si="1283"/>
        <v>1.88</v>
      </c>
      <c r="GJ480" s="85">
        <f>ROUND(((FZ480-AVERAGE(FZ$9:FZ$497))/STDEVP(FZ$9:FZ$497)*10+50),2)</f>
        <v>56.36</v>
      </c>
      <c r="GK480" s="86">
        <f>ROUND(((GA480-AVERAGE(GA$9:GA$497))/STDEVP(GA$9:GA$497)*10+50),2)</f>
        <v>48.49</v>
      </c>
      <c r="GL480" s="86">
        <f>ROUND(((GB480-AVERAGE(GB$9:GB$497))/STDEVP(GB$9:GB$497)*10+50),2)</f>
        <v>60.41</v>
      </c>
      <c r="GM480" s="86">
        <f>ROUND(((GC480-AVERAGE(GC$9:GC$497))/STDEVP(GC$9:GC$497)*10+50),2)</f>
        <v>61.22</v>
      </c>
      <c r="GN480" s="86">
        <f>ROUND(((GD480-AVERAGE(GD$9:GD$497))/STDEVP(GD$9:GD$497)*10+50),2)</f>
        <v>47.87</v>
      </c>
      <c r="GO480" s="86">
        <f>ROUND(((GE480-AVERAGE(GE$9:GE$497))/STDEVP(GE$9:GE$497)*10+50),2)</f>
        <v>48.61</v>
      </c>
      <c r="GP480" s="86">
        <f>ROUND(((GF480-AVERAGE(GF$9:GF$497))/STDEVP(GF$9:GF$497)*10+50),2)</f>
        <v>64.64</v>
      </c>
      <c r="GQ480" s="86">
        <f>ROUND(((GG480-AVERAGE(GG$9:GG$497))/STDEVP(GG$9:GG$497)*10+50),2)</f>
        <v>62.17</v>
      </c>
      <c r="GR480" s="86">
        <f>ROUND(((GH480-AVERAGE(GH$9:GH$497))/STDEVP(GH$9:GH$497)*10+50),2)</f>
        <v>57.85</v>
      </c>
      <c r="GS480" s="87">
        <f>ROUND(((GI480-AVERAGE(GI$9:GI$497))/STDEVP(GI$9:GI$497)*10+50),2)</f>
        <v>63.99</v>
      </c>
      <c r="GT480" s="73">
        <f>RANK(GJ480,$GJ$9:$GJ$497,0)</f>
        <v>118</v>
      </c>
      <c r="GU480" s="74">
        <f>RANK(GK480,$GK$9:$GK$497,0)</f>
        <v>201</v>
      </c>
      <c r="GV480" s="74">
        <f>RANK(GL480,$GL$9:$GL$497,0)</f>
        <v>73</v>
      </c>
      <c r="GW480" s="74">
        <f>RANK(GM480,$GM$9:$GM$497,0)</f>
        <v>47</v>
      </c>
      <c r="GX480" s="74">
        <f>RANK(GN480,$GN$9:$GN$497,0)</f>
        <v>167</v>
      </c>
      <c r="GY480" s="74">
        <f>RANK(GO480,$GO$9:$GO$497,0)</f>
        <v>173</v>
      </c>
      <c r="GZ480" s="74">
        <f>RANK(GP480,$GP$9:$GP$497,0)</f>
        <v>29</v>
      </c>
      <c r="HA480" s="74">
        <f>RANK(GQ480,$GQ$9:$GQ$497,0)</f>
        <v>43</v>
      </c>
      <c r="HB480" s="74">
        <f>RANK(GR480,$GR$9:$GR$497,0)</f>
        <v>78</v>
      </c>
      <c r="HC480" s="84">
        <f>RANK(GS480,$GS$9:$GS$497,0)</f>
        <v>44</v>
      </c>
      <c r="HD480" s="85">
        <f>ROUND(AVERAGEIF($ES$9:$ES$497,$ES480,$FZ$9:$FZ$497),2)</f>
        <v>0.92</v>
      </c>
      <c r="HE480" s="86">
        <f>ROUND(AVERAGEIF($ES$9:$ES$497,$ES480,$GA$9:$GA$497),2)</f>
        <v>0.65</v>
      </c>
      <c r="HF480" s="86">
        <f>ROUND(AVERAGEIF($ES$9:$ES$497,$ES480,$GB$9:$GB$497),2)</f>
        <v>0.69</v>
      </c>
      <c r="HG480" s="86">
        <f>ROUND(AVERAGEIF($ES$9:$ES$497,$ES480,$GC$9:$GC$497),2)</f>
        <v>0.54</v>
      </c>
      <c r="HH480" s="86">
        <f>ROUND(AVERAGEIF($ES$9:$ES$497,$ES480,$GD$9:$GD$497),2)</f>
        <v>0.32</v>
      </c>
      <c r="HI480" s="86">
        <f>ROUND(AVERAGEIF($ES$9:$ES$497,$ES480,$GE$9:$GE$497),2)</f>
        <v>0.33</v>
      </c>
      <c r="HJ480" s="86">
        <f>ROUND(AVERAGEIF($ES$9:$ES$497,$ES480,$GF$9:$GF$497),2)</f>
        <v>0.98</v>
      </c>
      <c r="HK480" s="86">
        <f>ROUND(AVERAGEIF($ES$9:$ES$497,$ES480,$GG$9:$GG$497),2)</f>
        <v>0.86</v>
      </c>
      <c r="HL480" s="86">
        <f>ROUND(AVERAGEIF($ES$9:$ES$497,$ES480,$GH$9:$GH$497),2)</f>
        <v>1.01</v>
      </c>
      <c r="HM480" s="87">
        <f>ROUND(AVERAGEIF($ES$9:$ES$497,$ES480,$GI$9:$GI$497),2)</f>
        <v>1.55</v>
      </c>
      <c r="HN480" s="88">
        <f t="shared" si="1284"/>
        <v>0.20999999999999985</v>
      </c>
      <c r="HO480" s="89">
        <f t="shared" si="1285"/>
        <v>-1.0000000000000009E-2</v>
      </c>
      <c r="HP480" s="89">
        <f t="shared" si="1286"/>
        <v>0.17000000000000004</v>
      </c>
      <c r="HQ480" s="89">
        <f t="shared" si="1287"/>
        <v>0.20999999999999996</v>
      </c>
      <c r="HR480" s="89">
        <f t="shared" si="1288"/>
        <v>1.0000000000000009E-2</v>
      </c>
      <c r="HS480" s="89">
        <f t="shared" si="1289"/>
        <v>-2.0000000000000018E-2</v>
      </c>
      <c r="HT480" s="89">
        <f t="shared" si="1290"/>
        <v>0.12000000000000011</v>
      </c>
      <c r="HU480" s="89">
        <f t="shared" si="1291"/>
        <v>0.16000000000000003</v>
      </c>
      <c r="HV480" s="89">
        <f t="shared" si="1292"/>
        <v>0.17999999999999994</v>
      </c>
      <c r="HW480" s="90">
        <f t="shared" si="1293"/>
        <v>0.32999999999999985</v>
      </c>
      <c r="HX480" s="73">
        <f>COUNTIFS($FZ$9:$FZ$497,"&gt;"&amp;FZ480,$ES$9:$ES$497,$ES480)+1</f>
        <v>18</v>
      </c>
      <c r="HY480" s="74">
        <f>COUNTIFS($GA$9:$GA$497,"&gt;"&amp;GA480,$ES$9:$ES$497,$ES480)+1</f>
        <v>45</v>
      </c>
      <c r="HZ480" s="74">
        <f>COUNTIFS($GB$9:$GB$497,"&gt;"&amp;GB480,$ES$9:$ES$497,$ES480)+1</f>
        <v>25</v>
      </c>
      <c r="IA480" s="74">
        <f>COUNTIFS($GC$9:$GC$497,"&gt;"&amp;GC480,$ES$9:$ES$497,$ES480)+1</f>
        <v>10</v>
      </c>
      <c r="IB480" s="74">
        <f>COUNTIFS($GD$9:$GD$497,"&gt;"&amp;GD480,$ES$9:$ES$497,$ES480)+1</f>
        <v>24</v>
      </c>
      <c r="IC480" s="74">
        <f>COUNTIFS($GE$9:$GE$497,"&gt;"&amp;GE480,$ES$9:$ES$497,$ES480)+1</f>
        <v>47</v>
      </c>
      <c r="ID480" s="74">
        <f>COUNTIFS($GF$9:$GF$497,"&gt;"&amp;GF480,$ES$9:$ES$497,$ES480)+1</f>
        <v>25</v>
      </c>
      <c r="IE480" s="74">
        <f>COUNTIFS($GG$9:$GG$497,"&gt;"&amp;GG480,$ES$9:$ES$497,$ES480)+1</f>
        <v>18</v>
      </c>
      <c r="IF480" s="74">
        <f>COUNTIFS($GH$9:$GH$497,"&gt;"&amp;GH480,$ES$9:$ES$497,$ES480)+1</f>
        <v>17</v>
      </c>
      <c r="IG480" s="84">
        <f>COUNTIFS($GI$9:$GI$497,"&gt;"&amp;GI480,$ES$9:$ES$497,$ES480)+1</f>
        <v>23</v>
      </c>
      <c r="IH480" s="148">
        <v>7.0000000000000007E-2</v>
      </c>
      <c r="II480" s="149">
        <v>7.0000000000000007E-2</v>
      </c>
      <c r="IJ480" s="149"/>
      <c r="IK480" s="149"/>
      <c r="IL480" s="149">
        <v>7.0000000000000007E-2</v>
      </c>
      <c r="IM480" s="150"/>
      <c r="IN480" s="151"/>
      <c r="IO480" s="152"/>
      <c r="IP480" s="153"/>
      <c r="IQ480" s="149"/>
      <c r="IR480" s="149"/>
      <c r="IS480" s="149"/>
      <c r="IT480" s="149"/>
      <c r="IU480" s="149"/>
      <c r="IV480" s="149"/>
      <c r="IW480" s="154"/>
      <c r="IX480" s="151"/>
      <c r="IY480" s="149"/>
      <c r="IZ480" s="149"/>
      <c r="JA480" s="149"/>
      <c r="JB480" s="149"/>
      <c r="JC480" s="149"/>
      <c r="JD480" s="149"/>
      <c r="JE480" s="155"/>
      <c r="JF480" s="153"/>
      <c r="JG480" s="149"/>
      <c r="JH480" s="149"/>
      <c r="JI480" s="149"/>
      <c r="JJ480" s="149"/>
      <c r="JK480" s="149"/>
      <c r="JL480" s="149"/>
      <c r="JM480" s="154"/>
      <c r="JN480" s="151"/>
      <c r="JO480" s="149"/>
      <c r="JP480" s="149"/>
      <c r="JQ480" s="149"/>
      <c r="JR480" s="149"/>
      <c r="JS480" s="149"/>
      <c r="JT480" s="149"/>
      <c r="JU480" s="149"/>
      <c r="JV480" s="149"/>
      <c r="JW480" s="149"/>
      <c r="JX480" s="149"/>
      <c r="JY480" s="149"/>
      <c r="JZ480" s="155"/>
      <c r="KA480" s="151"/>
      <c r="KB480" s="149"/>
      <c r="KC480" s="149"/>
      <c r="KD480" s="149"/>
      <c r="KE480" s="155"/>
      <c r="KF480" s="153"/>
      <c r="KG480" s="149"/>
      <c r="KH480" s="149"/>
      <c r="KI480" s="149"/>
      <c r="KJ480" s="149"/>
      <c r="KK480" s="156"/>
      <c r="KL480" s="149"/>
      <c r="KM480" s="149"/>
      <c r="KN480" s="149"/>
      <c r="KO480" s="149"/>
      <c r="KP480" s="149"/>
      <c r="KQ480" s="149"/>
      <c r="KR480" s="149"/>
      <c r="KS480" s="154"/>
      <c r="KT480" s="154"/>
      <c r="KU480" s="154"/>
      <c r="KV480" s="154"/>
      <c r="KW480" s="151"/>
      <c r="KX480" s="149"/>
      <c r="KY480" s="149"/>
      <c r="KZ480" s="149"/>
      <c r="LA480" s="149"/>
      <c r="LB480" s="149"/>
      <c r="LC480" s="154"/>
      <c r="LD480" s="151"/>
      <c r="LE480" s="152"/>
      <c r="LF480" s="157"/>
      <c r="LG480" s="158"/>
      <c r="LH480" s="151"/>
      <c r="LI480" s="149"/>
      <c r="LJ480" s="147"/>
      <c r="LK480" s="147"/>
      <c r="LL480" s="147"/>
      <c r="LM480" s="159"/>
      <c r="LN480" s="153"/>
      <c r="LO480" s="149"/>
      <c r="LP480" s="149">
        <v>0.05</v>
      </c>
      <c r="LQ480" s="149"/>
      <c r="LR480" s="154"/>
      <c r="LS480" s="151"/>
      <c r="LT480" s="149"/>
      <c r="LU480" s="149"/>
      <c r="LV480" s="149"/>
      <c r="LW480" s="149"/>
      <c r="LX480" s="149"/>
      <c r="LY480" s="149"/>
      <c r="LZ480" s="149"/>
      <c r="MA480" s="155"/>
      <c r="MB480" s="153"/>
      <c r="MC480" s="149"/>
      <c r="MD480" s="149"/>
      <c r="ME480" s="149"/>
      <c r="MF480" s="149"/>
      <c r="MG480" s="149"/>
      <c r="MH480" s="149"/>
      <c r="MI480" s="149"/>
      <c r="MJ480" s="149"/>
      <c r="MK480" s="149"/>
      <c r="ML480" s="149"/>
      <c r="MM480" s="149"/>
      <c r="MN480" s="156"/>
      <c r="MO480" s="156"/>
      <c r="MP480" s="154"/>
      <c r="MQ480" s="151"/>
      <c r="MR480" s="149"/>
      <c r="MS480" s="149"/>
      <c r="MT480" s="149"/>
      <c r="MU480" s="149"/>
      <c r="MV480" s="156"/>
      <c r="MW480" s="149"/>
      <c r="MX480" s="149"/>
      <c r="MY480" s="149"/>
      <c r="MZ480" s="149"/>
      <c r="NA480" s="149"/>
      <c r="NB480" s="149"/>
      <c r="NC480" s="149"/>
      <c r="ND480" s="156"/>
      <c r="NE480" s="156"/>
      <c r="NF480" s="156"/>
      <c r="NG480" s="155"/>
      <c r="NH480" s="151"/>
      <c r="NI480" s="149"/>
      <c r="NJ480" s="149"/>
      <c r="NK480" s="149"/>
      <c r="NL480" s="149"/>
      <c r="NM480" s="149"/>
      <c r="NN480" s="94"/>
      <c r="NO480" s="151"/>
      <c r="NP480" s="160"/>
      <c r="NQ480" s="145"/>
      <c r="NR480" s="199"/>
      <c r="NS480" s="145"/>
      <c r="NT480" s="145"/>
      <c r="NU480" s="145" t="s">
        <v>1677</v>
      </c>
      <c r="NV480" s="171">
        <v>44267</v>
      </c>
      <c r="NW480" s="145" t="s">
        <v>1678</v>
      </c>
      <c r="NX480" s="165" t="s">
        <v>1679</v>
      </c>
      <c r="NY480" s="138" t="s">
        <v>1569</v>
      </c>
      <c r="NZ480" s="165" t="s">
        <v>1679</v>
      </c>
      <c r="OA480" s="166"/>
      <c r="OB480" s="166"/>
      <c r="OC480" s="166"/>
      <c r="OD480" s="110">
        <v>0</v>
      </c>
      <c r="OE480" s="109">
        <v>0</v>
      </c>
      <c r="OF480" s="110">
        <f t="shared" si="1294"/>
        <v>0</v>
      </c>
      <c r="OG480" s="109">
        <v>0</v>
      </c>
      <c r="OH480" s="111">
        <f>ROUND(AVERAGEIF($ES$9:$ES$497,$ES480,EV$9:EV$497),0)</f>
        <v>67</v>
      </c>
      <c r="OI480" s="112">
        <f>ROUND(AVERAGEIF($ES$9:$ES$497,$ES480,EW$9:EW$497),0)</f>
        <v>45</v>
      </c>
      <c r="OJ480" s="112">
        <f>ROUND(AVERAGEIF($ES$9:$ES$497,$ES480,EX$9:EX$497),0)</f>
        <v>51</v>
      </c>
      <c r="OK480" s="112">
        <f>ROUND(AVERAGEIF($ES$9:$ES$497,$ES480,EY$9:EY$497),0)</f>
        <v>39</v>
      </c>
      <c r="OL480" s="112">
        <f>ROUND(AVERAGEIF($ES$9:$ES$497,$ES480,EZ$9:EZ$497),0)</f>
        <v>21</v>
      </c>
      <c r="OM480" s="112">
        <f>ROUND(AVERAGEIF($ES$9:$ES$497,$ES480,FA$9:FA$497),0)</f>
        <v>21</v>
      </c>
      <c r="ON480" s="112">
        <f>ROUND(AVERAGEIF($ES$9:$ES$497,$ES480,FB$9:FB$497),0)</f>
        <v>68</v>
      </c>
      <c r="OO480" s="112">
        <f>ROUND(AVERAGEIF($ES$9:$ES$497,$ES480,FC$9:FC$497),0)</f>
        <v>64</v>
      </c>
      <c r="OP480" s="112">
        <f>ROUND(AVERAGEIF($ES$9:$ES$497,$ES480,FD$9:FD$497),0)</f>
        <v>72</v>
      </c>
      <c r="OQ480" s="113">
        <f>ROUND(AVERAGEIF($ES$9:$ES$497,$ES480,FE$9:FE$497),0)</f>
        <v>115</v>
      </c>
      <c r="OR480" s="114">
        <f>ROUND(EV480/MAX(EV$9:EV$497)*100,0)</f>
        <v>53</v>
      </c>
      <c r="OS480" s="115">
        <f>ROUND(EW480/MAX(EW$9:EW$497)*100,0)</f>
        <v>43</v>
      </c>
      <c r="OT480" s="115">
        <f>ROUND(EX480/MAX(EX$9:EX$497)*100,0)</f>
        <v>60</v>
      </c>
      <c r="OU480" s="115">
        <f>ROUND(EY480/MAX(EY$9:EY$497)*100,0)</f>
        <v>42</v>
      </c>
      <c r="OV480" s="115">
        <f>ROUND(EZ480/MAX(EZ$9:EZ$497)*100,0)</f>
        <v>22</v>
      </c>
      <c r="OW480" s="115">
        <f>ROUND(FA480/MAX(FA$9:FA$497)*100,0)</f>
        <v>23</v>
      </c>
      <c r="OX480" s="115">
        <f>ROUND(FB480/MAX(FB$9:FB$497)*100,0)</f>
        <v>69</v>
      </c>
      <c r="OY480" s="116">
        <f>ROUND(FC480/MAX(FC$9:FC$497)*100,0)</f>
        <v>59</v>
      </c>
      <c r="OZ480" s="115">
        <f>ROUND(FD480/MAX(FD$9:FD$497)*100,0)</f>
        <v>68</v>
      </c>
      <c r="PA480" s="117">
        <f>ROUND(FE480/MAX(FE$9:FE$497)*100,0)</f>
        <v>64</v>
      </c>
      <c r="PB480" s="118">
        <f t="shared" si="1295"/>
        <v>611</v>
      </c>
      <c r="PC480" s="115">
        <f t="shared" si="1296"/>
        <v>497</v>
      </c>
      <c r="PD480" s="115">
        <f t="shared" si="1297"/>
        <v>677</v>
      </c>
      <c r="PE480" s="115">
        <f t="shared" si="1298"/>
        <v>729</v>
      </c>
      <c r="PF480" s="115">
        <f t="shared" si="1299"/>
        <v>486</v>
      </c>
      <c r="PG480" s="119">
        <f t="shared" si="1300"/>
        <v>414</v>
      </c>
      <c r="PH480" s="118">
        <f>ROUND(PB480/MAX(PB$9:PB$497)*100,0)</f>
        <v>73</v>
      </c>
      <c r="PI480" s="115">
        <f>ROUND(PC480/MAX(PC$9:PC$497)*100,0)</f>
        <v>60</v>
      </c>
      <c r="PJ480" s="115">
        <f>ROUND(PD480/MAX(PD$9:PD$497)*100,0)</f>
        <v>72</v>
      </c>
      <c r="PK480" s="115">
        <f>ROUND(PE480/MAX(PE$9:PE$497)*100,0)</f>
        <v>73</v>
      </c>
      <c r="PL480" s="115">
        <f>ROUND(PF480/MAX(PF$9:PF$497)*100,0)</f>
        <v>68</v>
      </c>
      <c r="PM480" s="119">
        <f>ROUND(PG480/MAX(PG$9:PG$497)*100,0)</f>
        <v>60</v>
      </c>
      <c r="PN480" s="118">
        <f>RANK(PH480,PH$9:PH$497,0)</f>
        <v>42</v>
      </c>
      <c r="PO480" s="115">
        <f>RANK(PI480,PI$9:PI$497,0)</f>
        <v>66</v>
      </c>
      <c r="PP480" s="115">
        <f>RANK(PJ480,PJ$9:PJ$497,0)</f>
        <v>51</v>
      </c>
      <c r="PQ480" s="115">
        <f>RANK(PK480,PK$9:PK$497,0)</f>
        <v>36</v>
      </c>
      <c r="PR480" s="115">
        <f>RANK(PL480,PL$9:PL$497,0)</f>
        <v>90</v>
      </c>
      <c r="PS480" s="119">
        <f>RANK(PM480,PM$9:PM$497,0)</f>
        <v>99</v>
      </c>
      <c r="PT480" s="120">
        <f>ROUND(FZ480/MAX(FZ$9:FZ$497)*100,0)</f>
        <v>62</v>
      </c>
      <c r="PU480" s="115">
        <f>ROUND(GA480/MAX(GA$9:GA$497)*100,0)</f>
        <v>36</v>
      </c>
      <c r="PV480" s="115">
        <f>ROUND(GB480/MAX(GB$9:GB$497)*100,0)</f>
        <v>63</v>
      </c>
      <c r="PW480" s="115">
        <f>ROUND(GC480/MAX(GC$9:GC$497)*100,0)</f>
        <v>60</v>
      </c>
      <c r="PX480" s="115">
        <f>ROUND(GD480/MAX(GD$9:GD$497)*100,0)</f>
        <v>18</v>
      </c>
      <c r="PY480" s="115">
        <f>ROUND(GE480/MAX(GE$9:GE$497)*100,0)</f>
        <v>19</v>
      </c>
      <c r="PZ480" s="115">
        <f>ROUND(GF480/MAX(GF$9:GF$497)*100,0)</f>
        <v>52</v>
      </c>
      <c r="QA480" s="116">
        <f>ROUND(GG480/MAX(GG$9:GG$497)*100,0)</f>
        <v>56</v>
      </c>
      <c r="QB480" s="115">
        <f>ROUND(GH480/MAX(GH$9:GH$497)*100,0)</f>
        <v>53</v>
      </c>
      <c r="QC480" s="121">
        <f>ROUND(GI480/MAX(GI$9:GI$497)*100,0)</f>
        <v>60</v>
      </c>
      <c r="QD480" s="120">
        <f>ROUND(AVERAGEIF($ES$9:$ES$497,$ES480,PT$9:PT$497),0)</f>
        <v>50</v>
      </c>
      <c r="QE480" s="120">
        <f>ROUND(AVERAGEIF($ES$9:$ES$497,$ES480,PU$9:PU$497),0)</f>
        <v>37</v>
      </c>
      <c r="QF480" s="120">
        <f>ROUND(AVERAGEIF($ES$9:$ES$497,$ES480,PV$9:PV$497),0)</f>
        <v>50</v>
      </c>
      <c r="QG480" s="120">
        <f>ROUND(AVERAGEIF($ES$9:$ES$497,$ES480,PW$9:PW$497),0)</f>
        <v>43</v>
      </c>
      <c r="QH480" s="120">
        <f>ROUND(AVERAGEIF($ES$9:$ES$497,$ES480,PX$9:PX$497),0)</f>
        <v>18</v>
      </c>
      <c r="QI480" s="120">
        <f>ROUND(AVERAGEIF($ES$9:$ES$497,$ES480,PY$9:PY$497),0)</f>
        <v>20</v>
      </c>
      <c r="QJ480" s="120">
        <f>ROUND(AVERAGEIF($ES$9:$ES$497,$ES480,PZ$9:PZ$497),0)</f>
        <v>46</v>
      </c>
      <c r="QK480" s="120">
        <f>ROUND(AVERAGEIF($ES$9:$ES$497,$ES480,QA$9:QA$497),0)</f>
        <v>47</v>
      </c>
      <c r="QL480" s="120">
        <f>ROUND(AVERAGEIF($ES$9:$ES$497,$ES480,QB$9:QB$497),0)</f>
        <v>45</v>
      </c>
      <c r="QM480" s="120">
        <f>ROUND(AVERAGEIF($ES$9:$ES$497,$ES480,QC$9:QC$497),0)</f>
        <v>49</v>
      </c>
      <c r="QN480" s="114">
        <f t="shared" si="1301"/>
        <v>668</v>
      </c>
      <c r="QO480" s="115">
        <f t="shared" si="1302"/>
        <v>488</v>
      </c>
      <c r="QP480" s="115">
        <f t="shared" si="1303"/>
        <v>740</v>
      </c>
      <c r="QQ480" s="115">
        <f t="shared" si="1304"/>
        <v>836</v>
      </c>
      <c r="QR480" s="115">
        <f t="shared" si="1305"/>
        <v>650</v>
      </c>
      <c r="QS480" s="119">
        <f t="shared" si="1306"/>
        <v>444</v>
      </c>
      <c r="QT480" s="114">
        <f>ROUND((QN480-MIN(QN$9:QN$497))/(MAX(QN$9:QN$497)-MIN(QN$9:QN$497))*100,0)</f>
        <v>68</v>
      </c>
      <c r="QU480" s="115">
        <f>ROUND((QO480-MIN(QO$9:QO$497))/(MAX(QO$9:QO$497)-MIN(QO$9:QO$497))*100,0)</f>
        <v>40</v>
      </c>
      <c r="QV480" s="115">
        <f>ROUND((QP480-MIN(QP$9:QP$497))/(MAX(QP$9:QP$497)-MIN(QP$9:QP$497))*100,0)</f>
        <v>57</v>
      </c>
      <c r="QW480" s="115">
        <f>ROUND((QQ480-MIN(QQ$9:QQ$497))/(MAX(QQ$9:QQ$497)-MIN(QQ$9:QQ$497))*100,0)</f>
        <v>69</v>
      </c>
      <c r="QX480" s="115">
        <f>ROUND((QR480-MIN(QR$9:QR$497))/(MAX(QR$9:QR$497)-MIN(QR$9:QR$497))*100,0)</f>
        <v>71</v>
      </c>
      <c r="QY480" s="115">
        <f>ROUND((QS480-MIN(QS$9:QS$497))/(MAX(QS$9:QS$497)-MIN(QS$9:QS$497))*100,0)</f>
        <v>54</v>
      </c>
      <c r="QZ480" s="114">
        <f>RANK(QN480,QN$9:QN$497,0)</f>
        <v>20</v>
      </c>
      <c r="RA480" s="115">
        <f>RANK(QO480,QO$9:QO$497,0)</f>
        <v>86</v>
      </c>
      <c r="RB480" s="115">
        <f>RANK(QP480,QP$9:QP$497,0)</f>
        <v>30</v>
      </c>
      <c r="RC480" s="115">
        <f>RANK(QQ480,QQ$9:QQ$497,0)</f>
        <v>24</v>
      </c>
      <c r="RD480" s="115">
        <f>RANK(QR480,QR$9:QR$497,0)</f>
        <v>62</v>
      </c>
      <c r="RE480" s="115">
        <f>RANK(QS480,QS$9:QS$497,0)</f>
        <v>93</v>
      </c>
      <c r="RF480" s="122"/>
      <c r="RG480" s="115">
        <f>($RH$3*(IH480+IJ480)*100*100/MAX(EX$9:EX$497)*$RO$3) +($RH$3*(II480+IJ480)*100*100/MAX(EX$9:EX$497)*$RO$4) + ($RH$3*IK480*100*100/MAX(EX$9:EX$497)*0.098)</f>
        <v>29.225000000000001</v>
      </c>
      <c r="RH480" s="115">
        <f>($RH$4*IL480*100*100/MAX(EZ$9:EZ$497))*$RQ$3</f>
        <v>6.44</v>
      </c>
      <c r="RI480" s="115">
        <f>($RH$3*IM480*100*100/MAX(EY$9:EY$497))*$RQ$4</f>
        <v>0</v>
      </c>
      <c r="RJ480" s="115">
        <f>($RH$3*IN480*100*100/MAX(EX$9:EX$497))</f>
        <v>0</v>
      </c>
      <c r="RK480" s="115">
        <f>($RH$4*IO480*100*100/MAX(EZ$9:EZ$497))*$RQ$3</f>
        <v>0</v>
      </c>
      <c r="RL480" s="115">
        <f>(($RL$4*IP480*100*((100/MAX(EX$9:EX$497)+100/MAX(EZ$9:EZ$497))/2))+($RL$4*IQ480*100*((100/MAX(EX$9:EX$497)+100/MAX(EZ$9:EZ$497))/2))+($RL$4*IR480*100*((100/MAX(EX$9:EX$497)+100/MAX(EZ$9:EZ$497))/2))+($RL$4*IS480*100*((100/MAX(EX$9:EX$497)+100/MAX(EZ$9:EZ$497))/2))+($RL$4*IT480*100*((100/MAX(EX$9:EX$497)+100/MAX(EZ$9:EZ$497))/2))+($RL$4*IU480*100*((100/MAX(EX$9:EX$497)+100/MAX(EZ$9:EZ$497))/2))+($RL$4*IV480*100*((100/MAX(EX$9:EX$497)+100/MAX(EZ$9:EZ$497))/2))+($RL$4*IW480*100*((100/MAX(EX$9:EX$497)+100/MAX(EZ$9:EZ$497))/2)))*$RS$3</f>
        <v>0</v>
      </c>
      <c r="RM480" s="115">
        <f>(($RH$3*IX480*100*100/MAX(EX$9:EX$497))+($RH$3*IY480*100*100/MAX(EX$9:EX$497))+($RH$3*IZ480*100*100/MAX(EX$9:EX$497))+($RH$3*JA480*100*100/MAX(EX$9:EX$497))+($RH$3*JB480*100*100/MAX(EX$9:EX$497))+($RH$3*JC480*100*100/MAX(EX$9:EX$497))+($RH$3*JD480*100*100/MAX(EX$9:EX$497))+($RH$3*JE480*100*100/MAX(EX$9:EX$497)))*$RS$4</f>
        <v>0</v>
      </c>
      <c r="RN480" s="115">
        <f>(($RH$4*JF480*100*100/MAX(EZ$9:EZ$497)) + ($RH$4*JG480*100*100/MAX(EZ$9:EZ$497)) + ($RH$4*JH480*100*100/MAX(EZ$9:EZ$497)) + ($RH$4*JI480*100*100/MAX(EZ$9:EZ$497)) + ($RH$4*JJ480*100*100/MAX(EZ$9:EZ$497)) + ($RH$4*JK480*100*100/MAX(EZ$9:EZ$497)) + ($RH$4*JL480*100*100/MAX(EZ$9:EZ$497)) + ($RH$4*JM480*100*100/MAX(EZ$9:EZ$497)))*$RU$3</f>
        <v>0</v>
      </c>
      <c r="RO480" s="115">
        <f>(($RL$4*JN480*100*((100/MAX(EX$9:EX$497)+100/MAX(EZ$9:EZ$497))/2))+($RL$4*JO480*100*((100/MAX(EX$9:EX$497)+100/MAX(EZ$9:EZ$497))/2))+($RL$4*JP480*100*((100/MAX(EX$9:EX$497)+100/MAX(EZ$9:EZ$497))/2))+($RL$4*JQ480*100*((100/MAX(EX$9:EX$497)+100/MAX(EZ$9:EZ$497))/2))+($RL$4*JR480*100*((100/MAX(EX$9:EX$497)+100/MAX(EZ$9:EZ$497))/2))+($RL$4*JS480*100*((100/MAX(EX$9:EX$497)+100/MAX(EZ$9:EZ$497))/2))+($RL$4*JT480*100*((100/MAX(EX$9:EX$497)+100/MAX(EZ$9:EZ$497))/2))+($RL$4*JU480*100*((100/MAX(EX$9:EX$497)+100/MAX(EZ$9:EZ$497))/2))+($RL$4*JV480*100*((100/MAX(EX$9:EX$497)+100/MAX(EZ$9:EZ$497))/2))+($RL$4*JW480*100*((100/MAX(EX$9:EX$497)+100/MAX(EZ$9:EZ$497))/2))+($RL$4*JX480*100*((100/MAX(EX$9:EX$497)+100/MAX(EZ$9:EZ$497))/2))+($RL$4*JY480*100*((100/MAX(EX$9:EX$497)+100/MAX(EZ$9:EZ$497))/2))+($RL$4*JZ480*100*((100/MAX(EX$9:EX$497)+100/MAX(EZ$9:EZ$497))/2)))*$RW$3/2</f>
        <v>0</v>
      </c>
      <c r="RP480" s="119">
        <f>($RJ$3*KA480*100*100/MAX(FA$9:FA$497)) + ($RJ$3*KB480*100*100/MAX(FA$9:FA$497)/2) + ($RJ$3*KC480*100*100/MAX(FA$9:FA$497)/2) + ($RJ$3*KD480*100*100/MAX(FA$9:FA$497)/4) + ($RJ$3*KE480*100*100/MAX(FA$9:FA$497)/4)</f>
        <v>0</v>
      </c>
      <c r="RQ480" s="118">
        <f>($RL$4*KF480*100*((100/MAX(EX$9:EX$497)+100/MAX(EZ$9:EZ$497)))) * ($RO$3/2) + (($RL$4*KG480*100*((100/MAX(EX$9:EX$497)+100/MAX(EZ$9:EZ$497))))+($RL$4*KH480*100*((100/MAX(EX$9:EX$497)+100/MAX(EZ$9:EZ$497))))+($RL$4*KI480*100*((100/MAX(EX$9:EX$497)+100/MAX(EZ$9:EZ$497))))+($RL$4*KJ480*100*((100/MAX(EX$9:EX$497)+100/MAX(EZ$9:EZ$497))))+($RL$4*KK480*100*((100/MAX(EX$9:EX$497)+100/MAX(EZ$9:EZ$497))))+($RL$4*KL480*100*((100/MAX(EX$9:EX$497)+100/MAX(EZ$9:EZ$497))))+($RL$4*KM480*100*((100/MAX(EX$9:EX$497)+100/MAX(EZ$9:EZ$497))))+($RL$4*KN480*100*((100/MAX(EX$9:EX$497)+100/MAX(EZ$9:EZ$497))))+($RL$4*KO480*100*((100/MAX(EX$9:EX$497)+100/MAX(EZ$9:EZ$497))))+($RL$4*KP480*100*((100/MAX(EX$9:EX$497)+100/MAX(EZ$9:EZ$497))))+($RL$4*KQ480*100*((100/MAX(EX$9:EX$497)+100/MAX(EZ$9:EZ$497))))+($RL$4*KR480*100*((100/MAX(EX$9:EX$497)+100/MAX(EZ$9:EZ$497))))+($RL$4*KS480*100*((100/MAX(EX$9:EX$497)+100/MAX(EZ$9:EZ$497))))+($RL$4*KV480*100*((100/MAX(EX$9:EX$497)+100/MAX(EZ$9:EZ$497))))) * (($RO$3+$RO$4)/6)</f>
        <v>0</v>
      </c>
      <c r="RR480" s="115">
        <f>(($RL$4*KW480*100*((100/MAX(EX$9:EX$497)+100/MAX(EZ$9:EZ$497))))) * ($RO$3/2) + (($RL$4*KX480*100*((100/MAX(EX$9:EX$497)+100/MAX(EZ$9:EZ$497))))+($RL$4*KY480*100*((100/MAX(EX$9:EX$497)+100/MAX(EZ$9:EZ$497))))+($RL$4*KZ480*100*((100/MAX(EX$9:EX$497)+100/MAX(EZ$9:EZ$497))))+($RL$4*LA480*100*((100/MAX(EX$9:EX$497)+100/MAX(EZ$9:EZ$497))))+($RL$4*LB480*100*((100/MAX(EX$9:EX$497)+100/MAX(EZ$9:EZ$497))))+($RL$4*LC480*100*((100/MAX(EX$9:EX$497)+100/MAX(EZ$9:EZ$497))))) * (($RO$3+$RO$4)/6)</f>
        <v>0</v>
      </c>
      <c r="RS480" s="119">
        <f>(($RL$4*LD480*100*((100/MAX(EX$9:EX$497)+100/MAX(EZ$9:EZ$497))))+($RL$4*LE480*100*((100/MAX(EX$9:EX$497)+100/MAX(EZ$9:EZ$497))))) * (($RO$3+$RO$4)/6)</f>
        <v>0</v>
      </c>
      <c r="RT480" s="118">
        <f>($RJ$4*LH480*100*(100/MAX(EV$9:EV$497)))+($RJ$4*LI480*100*(100/MAX(EV$9:EV$497)))</f>
        <v>0</v>
      </c>
      <c r="RU480" s="119">
        <f>($RJ$4*LJ480*(100/MAX(EV$9:EV$497)))/2 + ($RL$3*LK480*(100/MAX(EW$9:EW$497))) + ($RJ$4*LL480*(100/MAX(EV$9:EV$497)))/4 + ($RL$3*LM480*(100/MAX(EW$9:EW$497)))</f>
        <v>0</v>
      </c>
      <c r="RV480" s="118">
        <f>($RJ$4*LN480*100*100/MAX(EV$9:EV$497)/2)+($RJ$4*LO480*100*100/MAX(EV$9:EV$497)/2)+($RJ$4*LP480*100*100/MAX(EV$9:EV$497))+($RJ$4*LQ480*100*100/MAX(EV$9:EV$497))+($RJ$4*LR480*100*100/MAX(EV$9:EV$497))</f>
        <v>8.4269662921348321</v>
      </c>
      <c r="RW480" s="115">
        <f>($RJ$4*LS480*100*100/MAX(EV$9:EV$497)) + (($RJ$4*LT480*100*100/MAX(EV$9:EV$497))+($RJ$4*LU480*100*100/MAX(EV$9:EV$497))+($RJ$4*LV480*100*100/MAX(EV$9:EV$497))+($RJ$4*LW480*100*100/MAX(EV$9:EV$497))+($RJ$4*LX480*100*100/MAX(EV$9:EV$497))+($RJ$4*LY480*100*100/MAX(EV$9:EV$497))+($RJ$4*LZ480*100*100/MAX(EV$9:EV$497))+($RJ$4*MA480*100*100/MAX(EV$9:EV$497)))/2</f>
        <v>0</v>
      </c>
      <c r="RX480" s="119">
        <f>($RJ$4*MB480*100*100/MAX(EV$9:EV$497))+($RJ$4*MC480*100*100/MAX(EV$9:EV$497))+($RJ$4*MD480*100*100/MAX(EV$9:EV$497))+($RJ$4*ME480*100*100/MAX(EV$9:EV$497))+($RJ$4*MF480*100*100/MAX(EV$9:EV$497))+($RJ$4*MG480*100*100/MAX(EV$9:EV$497))+($RJ$4*MH480*100*100/MAX(EV$9:EV$497))+($RJ$4*MI480*100*100/MAX(EV$9:EV$497))+($RJ$4*MJ480*100*100/MAX(EV$9:EV$497))+($RJ$4*MK480*100*100/MAX(EV$9:EV$497))+($RJ$4*ML480*100*100/MAX(EV$9:EV$497))+($RJ$4*MM480*100*100/MAX(EV$9:EV$497))+($RJ$4*MN480*100*100/MAX(EV$9:EV$497))</f>
        <v>0</v>
      </c>
      <c r="RY480" s="118">
        <f>($RJ$4*MQ480*100*100/MAX(EV$9:EV$497))/2 + (($RJ$4*MR480*100*100/MAX(EV$9:EV$497))+($RJ$4*MS480*100*100/MAX(EV$9:EV$497))+($RJ$4*MT480*100*100/MAX(EV$9:EV$497))+($RJ$4*MU480*100*100/MAX(EV$9:EV$497))+($RJ$4*MV480*100*100/MAX(EV$9:EV$497))+($RJ$4*MW480*100*100/MAX(EV$9:EV$497))+($RJ$4*MX480*100*100/MAX(EV$9:EV$497))+($RJ$4*MY480*100*100/MAX(EV$9:EV$497))+($RJ$4*MZ480*100*100/MAX(EV$9:EV$497))+($RJ$4*NA480*100*100/MAX(EV$9:EV$497))+($RJ$4*NB480*100*100/MAX(EV$9:EV$497))+($RJ$4*NC480*100*100/MAX(EV$9:EV$497))+($RJ$4*ND480*100*100/MAX(EV$9:EV$497))+($RJ$4*NG480*100*100/MAX(EV$9:EV$497)))/4</f>
        <v>0</v>
      </c>
      <c r="RZ480" s="115">
        <f>($RJ$4*NH480*100*100/MAX(EV$9:EV$497))/2 + (($RJ$4*NI480*100*100/MAX(EV$9:EV$497))+($RJ$4*NJ480*100*100/MAX(EV$9:EV$497))+($RJ$4*NK480*100*100/MAX(EV$9:EV$497))+($RJ$4*NL480*100*100/MAX(EV$9:EV$497))+($RJ$4*NM480*100*100/MAX(EV$9:EV$497))+($RJ$4*NN480*100*100/MAX(EV$9:EV$497)))/4</f>
        <v>0</v>
      </c>
      <c r="SA480" s="117">
        <f>(($RJ$4*NO480*100*100/MAX(EV$9:EV$497))+($RJ$4*NP480*100*100/MAX(EV$9:EV$497)))/4</f>
        <v>0</v>
      </c>
      <c r="SB480" s="118">
        <f t="shared" si="1307"/>
        <v>44.091966292134828</v>
      </c>
      <c r="SC480" s="115">
        <f t="shared" si="1308"/>
        <v>30.910393258426968</v>
      </c>
      <c r="SD480" s="115">
        <f t="shared" si="1309"/>
        <v>30.162741573033713</v>
      </c>
      <c r="SE480" s="115">
        <f t="shared" si="1310"/>
        <v>30.910393258426968</v>
      </c>
      <c r="SF480" s="115">
        <f t="shared" si="1311"/>
        <v>2.106741573033708</v>
      </c>
      <c r="SG480" s="115">
        <f t="shared" si="1312"/>
        <v>8.4269662921348321</v>
      </c>
      <c r="SH480" s="115">
        <f>ROUND(SB480/MAX(SB$9:SB$497)*100,0)</f>
        <v>56</v>
      </c>
      <c r="SI480" s="115">
        <f>ROUND(SC480/MAX(SC$9:SC$497)*100,0)</f>
        <v>47</v>
      </c>
      <c r="SJ480" s="115">
        <f>ROUND(SD480/MAX(SD$9:SD$497)*100,0)</f>
        <v>48</v>
      </c>
      <c r="SK480" s="115">
        <f>ROUND(SE480/MAX(SE$9:SE$497)*100,0)</f>
        <v>24</v>
      </c>
      <c r="SL480" s="115">
        <f>ROUND(SF480/MAX(SF$9:SF$497)*100,0)</f>
        <v>5</v>
      </c>
      <c r="SM480" s="121">
        <f>ROUND(SG480/MAX(SG$9:SG$497)*100,0)</f>
        <v>8</v>
      </c>
      <c r="SN480" s="115">
        <f>ROUND(AVERAGEIF($ES$9:$ES$497,$ES480,SH$9:SH$497),0)</f>
        <v>24</v>
      </c>
      <c r="SO480" s="115">
        <f>ROUND(AVERAGEIF($ES$9:$ES$497,$ES480,SI$9:SI$497),0)</f>
        <v>22</v>
      </c>
      <c r="SP480" s="115">
        <f>ROUND(AVERAGEIF($ES$9:$ES$497,$ES480,SJ$9:SJ$497),0)</f>
        <v>5</v>
      </c>
      <c r="SQ480" s="115">
        <f>ROUND(AVERAGEIF($ES$9:$ES$497,$ES480,SK$9:SK$497),0)</f>
        <v>19</v>
      </c>
      <c r="SR480" s="115">
        <f>ROUND(AVERAGEIF($ES$9:$ES$497,$ES480,SL$9:SL$497),0)</f>
        <v>8</v>
      </c>
      <c r="SS480" s="121">
        <f>ROUND(AVERAGEIF($ES$9:$ES$497,$ES480,SM$9:SM$497),0)</f>
        <v>6</v>
      </c>
      <c r="ST480" s="114">
        <f>RANK(SB480,SB$9:SB$497,0)</f>
        <v>59</v>
      </c>
      <c r="SU480" s="115">
        <f>RANK(SC480,SC$9:SC$497,0)</f>
        <v>56</v>
      </c>
      <c r="SV480" s="115">
        <f>RANK(SD480,SD$9:SD$497,0)</f>
        <v>17</v>
      </c>
      <c r="SW480" s="115">
        <f>RANK(SE480,SE$9:SE$497,0)</f>
        <v>111</v>
      </c>
      <c r="SX480" s="115">
        <f>RANK(SF480,SF$9:SF$497,0)</f>
        <v>158</v>
      </c>
      <c r="SY480" s="115">
        <f>RANK(SG480,SG$9:SG$497,0)</f>
        <v>119</v>
      </c>
      <c r="SZ480" s="115">
        <f>COUNTIFS(SB$9:SB$497,"&gt;"&amp;SB480,$ES$9:$ES$497,$ES480)+1</f>
        <v>15</v>
      </c>
      <c r="TA480" s="115">
        <f>COUNTIFS(SC$9:SC$497,"&gt;"&amp;SC480,$ES$9:$ES$497,$ES480)+1</f>
        <v>18</v>
      </c>
      <c r="TB480" s="115">
        <f>COUNTIFS(SD$9:SD$497,"&gt;"&amp;SD480,$ES$9:$ES$497,$ES480)+1</f>
        <v>1</v>
      </c>
      <c r="TC480" s="115">
        <f>COUNTIFS(SE$9:SE$497,"&gt;"&amp;SE480,$ES$9:$ES$497,$ES480)+1</f>
        <v>33</v>
      </c>
      <c r="TD480" s="115">
        <f>COUNTIFS(SF$9:SF$497,"&gt;"&amp;SF480,$ES$9:$ES$497,$ES480)+1</f>
        <v>42</v>
      </c>
      <c r="TE480" s="117">
        <f>COUNTIFS(SG$9:SG$497,"&gt;"&amp;SG480,$ES$9:$ES$497,$ES480)+1</f>
        <v>26</v>
      </c>
      <c r="TF480" s="118">
        <f t="shared" si="1313"/>
        <v>129</v>
      </c>
      <c r="TG480" s="115">
        <f t="shared" si="1314"/>
        <v>120</v>
      </c>
      <c r="TH480" s="115">
        <f t="shared" si="1315"/>
        <v>108</v>
      </c>
      <c r="TI480" s="115">
        <f t="shared" si="1316"/>
        <v>96</v>
      </c>
      <c r="TJ480" s="115">
        <f t="shared" si="1317"/>
        <v>78</v>
      </c>
      <c r="TK480" s="115">
        <f t="shared" si="1318"/>
        <v>76</v>
      </c>
      <c r="TL480" s="117">
        <f t="shared" si="1319"/>
        <v>68</v>
      </c>
      <c r="TM480" s="118">
        <f>ROUND(TF480/MAX(TF$9:TF$497)*100,0)</f>
        <v>72</v>
      </c>
      <c r="TN480" s="115">
        <f>ROUND(TG480/MAX(TG$9:TG$497)*100,0)</f>
        <v>66</v>
      </c>
      <c r="TO480" s="115">
        <f>ROUND(TH480/MAX(TH$9:TH$497)*100,0)</f>
        <v>59</v>
      </c>
      <c r="TP480" s="115">
        <f>ROUND(TI480/MAX(TI$9:TI$497)*100,0)</f>
        <v>53</v>
      </c>
      <c r="TQ480" s="115">
        <f>ROUND(TJ480/MAX(TJ$9:TJ$497)*100,0)</f>
        <v>40</v>
      </c>
      <c r="TR480" s="115">
        <f>ROUND(TK480/MAX(TK$9:TK$497)*100,0)</f>
        <v>39</v>
      </c>
      <c r="TS480" s="119">
        <f>ROUND(TL480/MAX(TL$9:TL$497)*100,0)</f>
        <v>35</v>
      </c>
      <c r="TT480" s="120">
        <f>RANK(TM480,TM$9:TM$497,0)</f>
        <v>47</v>
      </c>
      <c r="TU480" s="115">
        <f>RANK(TN480,TN$9:TN$497,0)</f>
        <v>39</v>
      </c>
      <c r="TV480" s="115">
        <f>RANK(TO480,TO$9:TO$497,0)</f>
        <v>24</v>
      </c>
      <c r="TW480" s="115">
        <f>RANK(TP480,TP$9:TP$497,0)</f>
        <v>70</v>
      </c>
      <c r="TX480" s="115">
        <f>RANK(TQ480,TQ$9:TQ$497,0)</f>
        <v>47</v>
      </c>
      <c r="TY480" s="115">
        <f>RANK(TR480,TR$9:TR$497,0)</f>
        <v>99</v>
      </c>
      <c r="TZ480" s="121">
        <f>RANK(TS480,TS$9:TS$497,0)</f>
        <v>104</v>
      </c>
      <c r="UA480" s="132"/>
      <c r="UB480" s="7" t="s">
        <v>1</v>
      </c>
    </row>
    <row r="481" spans="1:548" x14ac:dyDescent="0.15">
      <c r="A481" s="62">
        <v>9005</v>
      </c>
      <c r="B481" s="200" t="s">
        <v>1680</v>
      </c>
      <c r="C481" s="143"/>
      <c r="D481" s="143"/>
      <c r="E481" s="161" t="s">
        <v>518</v>
      </c>
      <c r="F481" s="65">
        <v>84</v>
      </c>
      <c r="G481" s="65" t="s">
        <v>908</v>
      </c>
      <c r="H481" s="144" t="s">
        <v>1564</v>
      </c>
      <c r="I481" s="66" t="s">
        <v>521</v>
      </c>
      <c r="J481" s="67" t="s">
        <v>521</v>
      </c>
      <c r="K481" s="67" t="s">
        <v>521</v>
      </c>
      <c r="L481" s="67" t="s">
        <v>521</v>
      </c>
      <c r="M481" s="67" t="s">
        <v>521</v>
      </c>
      <c r="N481" s="67" t="s">
        <v>521</v>
      </c>
      <c r="O481" s="67" t="s">
        <v>521</v>
      </c>
      <c r="P481" s="67" t="s">
        <v>521</v>
      </c>
      <c r="Q481" s="67" t="s">
        <v>521</v>
      </c>
      <c r="R481" s="68" t="s">
        <v>521</v>
      </c>
      <c r="S481" s="69" t="s">
        <v>521</v>
      </c>
      <c r="T481" s="67" t="s">
        <v>521</v>
      </c>
      <c r="U481" s="67" t="s">
        <v>521</v>
      </c>
      <c r="V481" s="67" t="s">
        <v>521</v>
      </c>
      <c r="W481" s="67" t="s">
        <v>521</v>
      </c>
      <c r="X481" s="67" t="s">
        <v>521</v>
      </c>
      <c r="Y481" s="67" t="s">
        <v>521</v>
      </c>
      <c r="Z481" s="67" t="s">
        <v>521</v>
      </c>
      <c r="AA481" s="67" t="s">
        <v>521</v>
      </c>
      <c r="AB481" s="68" t="s">
        <v>521</v>
      </c>
      <c r="AC481" s="69" t="s">
        <v>521</v>
      </c>
      <c r="AD481" s="67" t="s">
        <v>521</v>
      </c>
      <c r="AE481" s="67" t="s">
        <v>521</v>
      </c>
      <c r="AF481" s="67" t="s">
        <v>521</v>
      </c>
      <c r="AG481" s="67" t="s">
        <v>521</v>
      </c>
      <c r="AH481" s="67" t="s">
        <v>521</v>
      </c>
      <c r="AI481" s="67" t="s">
        <v>521</v>
      </c>
      <c r="AJ481" s="67" t="s">
        <v>521</v>
      </c>
      <c r="AK481" s="67" t="s">
        <v>521</v>
      </c>
      <c r="AL481" s="68" t="s">
        <v>521</v>
      </c>
      <c r="AM481" s="69" t="s">
        <v>521</v>
      </c>
      <c r="AN481" s="67" t="s">
        <v>521</v>
      </c>
      <c r="AO481" s="67" t="s">
        <v>521</v>
      </c>
      <c r="AP481" s="67" t="s">
        <v>521</v>
      </c>
      <c r="AQ481" s="67" t="s">
        <v>521</v>
      </c>
      <c r="AR481" s="67" t="s">
        <v>521</v>
      </c>
      <c r="AS481" s="67" t="s">
        <v>521</v>
      </c>
      <c r="AT481" s="67" t="s">
        <v>521</v>
      </c>
      <c r="AU481" s="67" t="s">
        <v>521</v>
      </c>
      <c r="AV481" s="68" t="s">
        <v>521</v>
      </c>
      <c r="AW481" s="69" t="s">
        <v>521</v>
      </c>
      <c r="AX481" s="67" t="s">
        <v>521</v>
      </c>
      <c r="AY481" s="67" t="s">
        <v>521</v>
      </c>
      <c r="AZ481" s="67" t="s">
        <v>521</v>
      </c>
      <c r="BA481" s="67" t="s">
        <v>521</v>
      </c>
      <c r="BB481" s="67" t="s">
        <v>521</v>
      </c>
      <c r="BC481" s="67" t="s">
        <v>521</v>
      </c>
      <c r="BD481" s="67" t="s">
        <v>521</v>
      </c>
      <c r="BE481" s="67" t="s">
        <v>521</v>
      </c>
      <c r="BF481" s="68" t="s">
        <v>521</v>
      </c>
      <c r="BG481" s="69" t="s">
        <v>521</v>
      </c>
      <c r="BH481" s="67" t="s">
        <v>521</v>
      </c>
      <c r="BI481" s="67" t="s">
        <v>521</v>
      </c>
      <c r="BJ481" s="67" t="s">
        <v>521</v>
      </c>
      <c r="BK481" s="67" t="s">
        <v>521</v>
      </c>
      <c r="BL481" s="67" t="s">
        <v>521</v>
      </c>
      <c r="BM481" s="67" t="s">
        <v>521</v>
      </c>
      <c r="BN481" s="67" t="s">
        <v>521</v>
      </c>
      <c r="BO481" s="67" t="s">
        <v>521</v>
      </c>
      <c r="BP481" s="68" t="s">
        <v>521</v>
      </c>
      <c r="BQ481" s="70" t="s">
        <v>521</v>
      </c>
      <c r="BR481" s="67" t="s">
        <v>521</v>
      </c>
      <c r="BS481" s="67" t="s">
        <v>521</v>
      </c>
      <c r="BT481" s="67" t="s">
        <v>521</v>
      </c>
      <c r="BU481" s="67" t="s">
        <v>521</v>
      </c>
      <c r="BV481" s="67" t="s">
        <v>521</v>
      </c>
      <c r="BW481" s="67" t="s">
        <v>521</v>
      </c>
      <c r="BX481" s="67" t="s">
        <v>521</v>
      </c>
      <c r="BY481" s="67" t="s">
        <v>521</v>
      </c>
      <c r="BZ481" s="68" t="s">
        <v>521</v>
      </c>
      <c r="CA481" s="69" t="s">
        <v>521</v>
      </c>
      <c r="CB481" s="67" t="s">
        <v>521</v>
      </c>
      <c r="CC481" s="67" t="s">
        <v>521</v>
      </c>
      <c r="CD481" s="67" t="s">
        <v>521</v>
      </c>
      <c r="CE481" s="67" t="s">
        <v>521</v>
      </c>
      <c r="CF481" s="67" t="s">
        <v>521</v>
      </c>
      <c r="CG481" s="67" t="s">
        <v>521</v>
      </c>
      <c r="CH481" s="67" t="s">
        <v>521</v>
      </c>
      <c r="CI481" s="67" t="s">
        <v>521</v>
      </c>
      <c r="CJ481" s="68" t="s">
        <v>521</v>
      </c>
      <c r="CK481" s="69" t="s">
        <v>521</v>
      </c>
      <c r="CL481" s="67" t="s">
        <v>521</v>
      </c>
      <c r="CM481" s="67" t="s">
        <v>521</v>
      </c>
      <c r="CN481" s="67" t="s">
        <v>521</v>
      </c>
      <c r="CO481" s="67" t="s">
        <v>521</v>
      </c>
      <c r="CP481" s="67" t="s">
        <v>521</v>
      </c>
      <c r="CQ481" s="67" t="s">
        <v>521</v>
      </c>
      <c r="CR481" s="67" t="s">
        <v>521</v>
      </c>
      <c r="CS481" s="67" t="s">
        <v>521</v>
      </c>
      <c r="CT481" s="68" t="s">
        <v>521</v>
      </c>
      <c r="CU481" s="69" t="s">
        <v>521</v>
      </c>
      <c r="CV481" s="67" t="s">
        <v>521</v>
      </c>
      <c r="CW481" s="67" t="s">
        <v>521</v>
      </c>
      <c r="CX481" s="67" t="s">
        <v>521</v>
      </c>
      <c r="CY481" s="67" t="s">
        <v>521</v>
      </c>
      <c r="CZ481" s="67" t="s">
        <v>521</v>
      </c>
      <c r="DA481" s="67" t="s">
        <v>521</v>
      </c>
      <c r="DB481" s="67" t="s">
        <v>521</v>
      </c>
      <c r="DC481" s="67" t="s">
        <v>521</v>
      </c>
      <c r="DD481" s="68" t="s">
        <v>521</v>
      </c>
      <c r="DE481" s="69" t="s">
        <v>521</v>
      </c>
      <c r="DF481" s="71" t="s">
        <v>521</v>
      </c>
      <c r="DG481" s="67" t="s">
        <v>521</v>
      </c>
      <c r="DH481" s="67" t="s">
        <v>521</v>
      </c>
      <c r="DI481" s="67" t="s">
        <v>521</v>
      </c>
      <c r="DJ481" s="67" t="s">
        <v>521</v>
      </c>
      <c r="DK481" s="67" t="s">
        <v>521</v>
      </c>
      <c r="DL481" s="67" t="s">
        <v>521</v>
      </c>
      <c r="DM481" s="67" t="s">
        <v>521</v>
      </c>
      <c r="DN481" s="68" t="s">
        <v>521</v>
      </c>
      <c r="DO481" s="70" t="s">
        <v>521</v>
      </c>
      <c r="DP481" s="71" t="s">
        <v>521</v>
      </c>
      <c r="DQ481" s="67" t="s">
        <v>521</v>
      </c>
      <c r="DR481" s="67" t="s">
        <v>521</v>
      </c>
      <c r="DS481" s="67" t="s">
        <v>521</v>
      </c>
      <c r="DT481" s="67" t="s">
        <v>521</v>
      </c>
      <c r="DU481" s="67" t="s">
        <v>521</v>
      </c>
      <c r="DV481" s="67" t="s">
        <v>521</v>
      </c>
      <c r="DW481" s="67" t="s">
        <v>521</v>
      </c>
      <c r="DX481" s="72" t="s">
        <v>521</v>
      </c>
      <c r="DY481" s="146" t="s">
        <v>522</v>
      </c>
      <c r="DZ481" s="74" t="s">
        <v>522</v>
      </c>
      <c r="EA481" s="74">
        <v>2</v>
      </c>
      <c r="EB481" s="74">
        <v>3</v>
      </c>
      <c r="EC481" s="75">
        <v>3</v>
      </c>
      <c r="ED481" s="168" t="s">
        <v>522</v>
      </c>
      <c r="EE481" s="74" t="str">
        <f t="shared" si="1271"/>
        <v>-</v>
      </c>
      <c r="EF481" s="74" t="s">
        <v>522</v>
      </c>
      <c r="EG481" s="74" t="s">
        <v>522</v>
      </c>
      <c r="EH481" s="77" t="s">
        <v>522</v>
      </c>
      <c r="EI481" s="73" t="s">
        <v>522</v>
      </c>
      <c r="EJ481" s="74" t="s">
        <v>522</v>
      </c>
      <c r="EK481" s="74">
        <v>0</v>
      </c>
      <c r="EL481" s="74">
        <v>0</v>
      </c>
      <c r="EM481" s="75">
        <v>0</v>
      </c>
      <c r="EN481" s="78" t="s">
        <v>522</v>
      </c>
      <c r="EO481" s="79" t="s">
        <v>522</v>
      </c>
      <c r="EP481" s="79" t="s">
        <v>522</v>
      </c>
      <c r="EQ481" s="79" t="s">
        <v>522</v>
      </c>
      <c r="ER481" s="80" t="s">
        <v>522</v>
      </c>
      <c r="ES481" s="128" t="s">
        <v>523</v>
      </c>
      <c r="ET481" s="82" t="s">
        <v>1681</v>
      </c>
      <c r="EU481" s="83">
        <v>4</v>
      </c>
      <c r="EV481" s="146">
        <v>107</v>
      </c>
      <c r="EW481" s="147">
        <v>42</v>
      </c>
      <c r="EX481" s="147">
        <v>50</v>
      </c>
      <c r="EY481" s="147">
        <v>76</v>
      </c>
      <c r="EZ481" s="147">
        <v>28</v>
      </c>
      <c r="FA481" s="147">
        <v>28</v>
      </c>
      <c r="FB481" s="147">
        <v>28</v>
      </c>
      <c r="FC481" s="147">
        <v>44</v>
      </c>
      <c r="FD481" s="74">
        <f t="shared" si="1272"/>
        <v>78</v>
      </c>
      <c r="FE481" s="84">
        <f t="shared" si="1273"/>
        <v>94</v>
      </c>
      <c r="FF481" s="73">
        <f>RANK(EV481,$EV$9:$EV$497,0)</f>
        <v>60</v>
      </c>
      <c r="FG481" s="74">
        <f>RANK(EW481,$EW$9:$EW$497,0)</f>
        <v>220</v>
      </c>
      <c r="FH481" s="74">
        <f>RANK(EX481,$EX$9:$EX$497,0)</f>
        <v>144</v>
      </c>
      <c r="FI481" s="74">
        <f>RANK(EY481,$EY$9:$EY$497,0)</f>
        <v>32</v>
      </c>
      <c r="FJ481" s="74">
        <f>RANK(EZ481,$EZ$9:$EZ$497,0)</f>
        <v>137</v>
      </c>
      <c r="FK481" s="74">
        <f>RANK(FA481,$FA$9:$FA$497,0)</f>
        <v>125</v>
      </c>
      <c r="FL481" s="74">
        <f>RANK(FB481,$FB$9:$FB$497,0)</f>
        <v>279</v>
      </c>
      <c r="FM481" s="74">
        <f>RANK(FC481,$FC$9:$FC$497,0)</f>
        <v>194</v>
      </c>
      <c r="FN481" s="74">
        <f>RANK(FD481,$FD$9:$FD$497,0)</f>
        <v>173</v>
      </c>
      <c r="FO481" s="84">
        <f>RANK(FE481,$FE$9:$FE$497,0)</f>
        <v>160</v>
      </c>
      <c r="FP481" s="73">
        <f>COUNTIFS($EV$9:$EV$497,"&gt;"&amp;EV481,$ES$9:$ES$497,ES481)+1</f>
        <v>23</v>
      </c>
      <c r="FQ481" s="74">
        <f>COUNTIFS($EW$9:$EW$497,"&gt;"&amp;EW481,$ES$9:$ES$497,ES481)+1</f>
        <v>32</v>
      </c>
      <c r="FR481" s="74">
        <f>COUNTIFS($EX$9:$EX$497,"&gt;"&amp;EX481,$ES$9:$ES$497,ES481)+1</f>
        <v>35</v>
      </c>
      <c r="FS481" s="74">
        <f>COUNTIFS($EY$9:$EY$497,"&gt;"&amp;EY481,$ES$9:$ES$497,ES481)+1</f>
        <v>24</v>
      </c>
      <c r="FT481" s="74">
        <f>COUNTIFS($EZ$9:$EZ$497,"&gt;"&amp;EZ481,$ES$9:$ES$497,ES481)+1</f>
        <v>23</v>
      </c>
      <c r="FU481" s="74">
        <f>COUNTIFS($FA$9:$FA$497,"&gt;"&amp;FA481,$ES$9:$ES$497,ES481)+1</f>
        <v>22</v>
      </c>
      <c r="FV481" s="74">
        <f>COUNTIFS($FB$9:$FB$497,"&gt;"&amp;FB481,$ES$9:$ES$497,ES481)+1</f>
        <v>28</v>
      </c>
      <c r="FW481" s="74">
        <f>COUNTIFS($FC$9:$FC$497,"&gt;"&amp;FC481,$ES$9:$ES$497,ES481)+1</f>
        <v>20</v>
      </c>
      <c r="FX481" s="74">
        <f>COUNTIFS($FD$9:$FD$497,"&gt;"&amp;FD481,$ES$9:$ES$497,ES481)+1</f>
        <v>35</v>
      </c>
      <c r="FY481" s="84">
        <f>COUNTIFS($FE$9:$FE$497,"&gt;"&amp;FE481,$ES$9:$ES$497,ES481)+1</f>
        <v>27</v>
      </c>
      <c r="FZ481" s="85">
        <f t="shared" si="1274"/>
        <v>1.27</v>
      </c>
      <c r="GA481" s="86">
        <f t="shared" si="1275"/>
        <v>0.5</v>
      </c>
      <c r="GB481" s="86">
        <f t="shared" si="1276"/>
        <v>0.6</v>
      </c>
      <c r="GC481" s="86">
        <f t="shared" si="1277"/>
        <v>0.9</v>
      </c>
      <c r="GD481" s="86">
        <f t="shared" si="1278"/>
        <v>0.33</v>
      </c>
      <c r="GE481" s="86">
        <f t="shared" si="1279"/>
        <v>0.33</v>
      </c>
      <c r="GF481" s="86">
        <f t="shared" si="1280"/>
        <v>0.33</v>
      </c>
      <c r="GG481" s="86">
        <f t="shared" si="1281"/>
        <v>0.52</v>
      </c>
      <c r="GH481" s="86">
        <f t="shared" si="1282"/>
        <v>0.93</v>
      </c>
      <c r="GI481" s="87">
        <f t="shared" si="1283"/>
        <v>1.1200000000000001</v>
      </c>
      <c r="GJ481" s="85">
        <f>ROUND(((FZ481-AVERAGE(FZ$9:FZ$497))/STDEVP(FZ$9:FZ$497)*10+50),2)</f>
        <v>61.81</v>
      </c>
      <c r="GK481" s="86">
        <f>ROUND(((GA481-AVERAGE(GA$9:GA$497))/STDEVP(GA$9:GA$497)*10+50),2)</f>
        <v>44.31</v>
      </c>
      <c r="GL481" s="86">
        <f>ROUND(((GB481-AVERAGE(GB$9:GB$497))/STDEVP(GB$9:GB$497)*10+50),2)</f>
        <v>50.64</v>
      </c>
      <c r="GM481" s="86">
        <f>ROUND(((GC481-AVERAGE(GC$9:GC$497))/STDEVP(GC$9:GC$497)*10+50),2)</f>
        <v>68.739999999999995</v>
      </c>
      <c r="GN481" s="86">
        <f>ROUND(((GD481-AVERAGE(GD$9:GD$497))/STDEVP(GD$9:GD$497)*10+50),2)</f>
        <v>47.87</v>
      </c>
      <c r="GO481" s="86">
        <f>ROUND(((GE481-AVERAGE(GE$9:GE$497))/STDEVP(GE$9:GE$497)*10+50),2)</f>
        <v>49.33</v>
      </c>
      <c r="GP481" s="86">
        <f>ROUND(((GF481-AVERAGE(GF$9:GF$497))/STDEVP(GF$9:GF$497)*10+50),2)</f>
        <v>40.4</v>
      </c>
      <c r="GQ481" s="86">
        <f>ROUND(((GG481-AVERAGE(GG$9:GG$497))/STDEVP(GG$9:GG$497)*10+50),2)</f>
        <v>46.53</v>
      </c>
      <c r="GR481" s="86">
        <f>ROUND(((GH481-AVERAGE(GH$9:GH$497))/STDEVP(GH$9:GH$497)*10+50),2)</f>
        <v>48.37</v>
      </c>
      <c r="GS481" s="87">
        <f>ROUND(((GI481-AVERAGE(GI$9:GI$497))/STDEVP(GI$9:GI$497)*10+50),2)</f>
        <v>48.03</v>
      </c>
      <c r="GT481" s="73">
        <f>RANK(GJ481,$GJ$9:$GJ$497,0)</f>
        <v>53</v>
      </c>
      <c r="GU481" s="74">
        <f>RANK(GK481,$GK$9:$GK$497,0)</f>
        <v>272</v>
      </c>
      <c r="GV481" s="74">
        <f>RANK(GL481,$GL$9:$GL$497,0)</f>
        <v>183</v>
      </c>
      <c r="GW481" s="74">
        <f>RANK(GM481,$GM$9:$GM$497,0)</f>
        <v>28</v>
      </c>
      <c r="GX481" s="74">
        <f>RANK(GN481,$GN$9:$GN$497,0)</f>
        <v>167</v>
      </c>
      <c r="GY481" s="74">
        <f>RANK(GO481,$GO$9:$GO$497,0)</f>
        <v>138</v>
      </c>
      <c r="GZ481" s="74">
        <f>RANK(GP481,$GP$9:$GP$497,0)</f>
        <v>348</v>
      </c>
      <c r="HA481" s="74">
        <f>RANK(GQ481,$GQ$9:$GQ$497,0)</f>
        <v>266</v>
      </c>
      <c r="HB481" s="74">
        <f>RANK(GR481,$GR$9:$GR$497,0)</f>
        <v>211</v>
      </c>
      <c r="HC481" s="84">
        <f>RANK(GS481,$GS$9:$GS$497,0)</f>
        <v>227</v>
      </c>
      <c r="HD481" s="85">
        <f>ROUND(AVERAGEIF($ES$9:$ES$497,$ES481,$FZ$9:$FZ$497),2)</f>
        <v>1.1399999999999999</v>
      </c>
      <c r="HE481" s="86">
        <f>ROUND(AVERAGEIF($ES$9:$ES$497,$ES481,$GA$9:$GA$497),2)</f>
        <v>0.46</v>
      </c>
      <c r="HF481" s="86">
        <f>ROUND(AVERAGEIF($ES$9:$ES$497,$ES481,$GB$9:$GB$497),2)</f>
        <v>0.65</v>
      </c>
      <c r="HG481" s="86">
        <f>ROUND(AVERAGEIF($ES$9:$ES$497,$ES481,$GC$9:$GC$497),2)</f>
        <v>0.74</v>
      </c>
      <c r="HH481" s="86">
        <f>ROUND(AVERAGEIF($ES$9:$ES$497,$ES481,$GD$9:$GD$497),2)</f>
        <v>0.27</v>
      </c>
      <c r="HI481" s="86">
        <f>ROUND(AVERAGEIF($ES$9:$ES$497,$ES481,$GE$9:$GE$497),2)</f>
        <v>0.23</v>
      </c>
      <c r="HJ481" s="86">
        <f>ROUND(AVERAGEIF($ES$9:$ES$497,$ES481,$GF$9:$GF$497),2)</f>
        <v>0.3</v>
      </c>
      <c r="HK481" s="86">
        <f>ROUND(AVERAGEIF($ES$9:$ES$497,$ES481,$GG$9:$GG$497),2)</f>
        <v>0.28000000000000003</v>
      </c>
      <c r="HL481" s="86">
        <f>ROUND(AVERAGEIF($ES$9:$ES$497,$ES481,$GH$9:$GH$497),2)</f>
        <v>0.92</v>
      </c>
      <c r="HM481" s="87">
        <f>ROUND(AVERAGEIF($ES$9:$ES$497,$ES481,$GI$9:$GI$497),2)</f>
        <v>0.93</v>
      </c>
      <c r="HN481" s="88">
        <f t="shared" si="1284"/>
        <v>0.13000000000000012</v>
      </c>
      <c r="HO481" s="89">
        <f t="shared" si="1285"/>
        <v>3.999999999999998E-2</v>
      </c>
      <c r="HP481" s="89">
        <f t="shared" si="1286"/>
        <v>-5.0000000000000044E-2</v>
      </c>
      <c r="HQ481" s="89">
        <f t="shared" si="1287"/>
        <v>0.16000000000000003</v>
      </c>
      <c r="HR481" s="89">
        <f t="shared" si="1288"/>
        <v>0.06</v>
      </c>
      <c r="HS481" s="89">
        <f t="shared" si="1289"/>
        <v>0.1</v>
      </c>
      <c r="HT481" s="89">
        <f t="shared" si="1290"/>
        <v>3.0000000000000027E-2</v>
      </c>
      <c r="HU481" s="89">
        <f t="shared" si="1291"/>
        <v>0.24</v>
      </c>
      <c r="HV481" s="89">
        <f t="shared" si="1292"/>
        <v>1.0000000000000009E-2</v>
      </c>
      <c r="HW481" s="90">
        <f t="shared" si="1293"/>
        <v>0.19000000000000006</v>
      </c>
      <c r="HX481" s="73">
        <f>COUNTIFS($FZ$9:$FZ$497,"&gt;"&amp;FZ481,$ES$9:$ES$497,$ES481)+1</f>
        <v>27</v>
      </c>
      <c r="HY481" s="74">
        <f>COUNTIFS($GA$9:$GA$497,"&gt;"&amp;GA481,$ES$9:$ES$497,$ES481)+1</f>
        <v>30</v>
      </c>
      <c r="HZ481" s="74">
        <f>COUNTIFS($GB$9:$GB$497,"&gt;"&amp;GB481,$ES$9:$ES$497,$ES481)+1</f>
        <v>46</v>
      </c>
      <c r="IA481" s="74">
        <f>COUNTIFS($GC$9:$GC$497,"&gt;"&amp;GC481,$ES$9:$ES$497,$ES481)+1</f>
        <v>22</v>
      </c>
      <c r="IB481" s="74">
        <f>COUNTIFS($GD$9:$GD$497,"&gt;"&amp;GD481,$ES$9:$ES$497,$ES481)+1</f>
        <v>14</v>
      </c>
      <c r="IC481" s="74">
        <f>COUNTIFS($GE$9:$GE$497,"&gt;"&amp;GE481,$ES$9:$ES$497,$ES481)+1</f>
        <v>10</v>
      </c>
      <c r="ID481" s="74">
        <f>COUNTIFS($GF$9:$GF$497,"&gt;"&amp;GF481,$ES$9:$ES$497,$ES481)+1</f>
        <v>23</v>
      </c>
      <c r="IE481" s="74">
        <f>COUNTIFS($GG$9:$GG$497,"&gt;"&amp;GG481,$ES$9:$ES$497,$ES481)+1</f>
        <v>8</v>
      </c>
      <c r="IF481" s="74">
        <f>COUNTIFS($GH$9:$GH$497,"&gt;"&amp;GH481,$ES$9:$ES$497,$ES481)+1</f>
        <v>41</v>
      </c>
      <c r="IG481" s="84">
        <f>COUNTIFS($GI$9:$GI$497,"&gt;"&amp;GI481,$ES$9:$ES$497,$ES481)+1</f>
        <v>23</v>
      </c>
      <c r="IH481" s="148"/>
      <c r="II481" s="149"/>
      <c r="IJ481" s="149"/>
      <c r="IK481" s="149"/>
      <c r="IL481" s="149"/>
      <c r="IM481" s="150"/>
      <c r="IN481" s="151"/>
      <c r="IO481" s="152"/>
      <c r="IP481" s="153"/>
      <c r="IQ481" s="149"/>
      <c r="IR481" s="149"/>
      <c r="IS481" s="149"/>
      <c r="IT481" s="149"/>
      <c r="IU481" s="149"/>
      <c r="IV481" s="149"/>
      <c r="IW481" s="154"/>
      <c r="IX481" s="151"/>
      <c r="IY481" s="149"/>
      <c r="IZ481" s="149"/>
      <c r="JA481" s="149"/>
      <c r="JB481" s="149"/>
      <c r="JC481" s="149"/>
      <c r="JD481" s="149"/>
      <c r="JE481" s="155"/>
      <c r="JF481" s="153"/>
      <c r="JG481" s="149"/>
      <c r="JH481" s="149"/>
      <c r="JI481" s="149"/>
      <c r="JJ481" s="149"/>
      <c r="JK481" s="149"/>
      <c r="JL481" s="149"/>
      <c r="JM481" s="154"/>
      <c r="JN481" s="151"/>
      <c r="JO481" s="149"/>
      <c r="JP481" s="149"/>
      <c r="JQ481" s="149"/>
      <c r="JR481" s="149"/>
      <c r="JS481" s="149"/>
      <c r="JT481" s="149"/>
      <c r="JU481" s="149"/>
      <c r="JV481" s="149"/>
      <c r="JW481" s="149"/>
      <c r="JX481" s="149"/>
      <c r="JY481" s="149"/>
      <c r="JZ481" s="155"/>
      <c r="KA481" s="151"/>
      <c r="KB481" s="149"/>
      <c r="KC481" s="149"/>
      <c r="KD481" s="149"/>
      <c r="KE481" s="155"/>
      <c r="KF481" s="153"/>
      <c r="KG481" s="149"/>
      <c r="KH481" s="149"/>
      <c r="KI481" s="149"/>
      <c r="KJ481" s="149"/>
      <c r="KK481" s="156"/>
      <c r="KL481" s="149"/>
      <c r="KM481" s="149"/>
      <c r="KN481" s="149"/>
      <c r="KO481" s="149"/>
      <c r="KP481" s="149"/>
      <c r="KQ481" s="149"/>
      <c r="KR481" s="149"/>
      <c r="KS481" s="154"/>
      <c r="KT481" s="154"/>
      <c r="KU481" s="154"/>
      <c r="KV481" s="154"/>
      <c r="KW481" s="151"/>
      <c r="KX481" s="149"/>
      <c r="KY481" s="149"/>
      <c r="KZ481" s="149"/>
      <c r="LA481" s="149"/>
      <c r="LB481" s="149"/>
      <c r="LC481" s="154"/>
      <c r="LD481" s="151"/>
      <c r="LE481" s="152"/>
      <c r="LF481" s="157"/>
      <c r="LG481" s="158"/>
      <c r="LH481" s="151"/>
      <c r="LI481" s="149"/>
      <c r="LJ481" s="147"/>
      <c r="LK481" s="147"/>
      <c r="LL481" s="147"/>
      <c r="LM481" s="159"/>
      <c r="LN481" s="153"/>
      <c r="LO481" s="149"/>
      <c r="LP481" s="149"/>
      <c r="LQ481" s="149"/>
      <c r="LR481" s="154"/>
      <c r="LS481" s="151"/>
      <c r="LT481" s="149"/>
      <c r="LU481" s="149"/>
      <c r="LV481" s="149"/>
      <c r="LW481" s="149"/>
      <c r="LX481" s="149"/>
      <c r="LY481" s="149"/>
      <c r="LZ481" s="149"/>
      <c r="MA481" s="155"/>
      <c r="MB481" s="153"/>
      <c r="MC481" s="149"/>
      <c r="MD481" s="149"/>
      <c r="ME481" s="149"/>
      <c r="MF481" s="149"/>
      <c r="MG481" s="149"/>
      <c r="MH481" s="149"/>
      <c r="MI481" s="149"/>
      <c r="MJ481" s="149"/>
      <c r="MK481" s="149"/>
      <c r="ML481" s="149"/>
      <c r="MM481" s="149"/>
      <c r="MN481" s="156"/>
      <c r="MO481" s="156"/>
      <c r="MP481" s="154"/>
      <c r="MQ481" s="151">
        <v>0.1</v>
      </c>
      <c r="MR481" s="149"/>
      <c r="MS481" s="149"/>
      <c r="MT481" s="149"/>
      <c r="MU481" s="149"/>
      <c r="MV481" s="156"/>
      <c r="MW481" s="149"/>
      <c r="MX481" s="149"/>
      <c r="MY481" s="149"/>
      <c r="MZ481" s="149"/>
      <c r="NA481" s="149"/>
      <c r="NB481" s="149"/>
      <c r="NC481" s="149"/>
      <c r="ND481" s="156"/>
      <c r="NE481" s="156"/>
      <c r="NF481" s="156"/>
      <c r="NG481" s="155"/>
      <c r="NH481" s="151">
        <v>0.1</v>
      </c>
      <c r="NI481" s="149"/>
      <c r="NJ481" s="149"/>
      <c r="NK481" s="149"/>
      <c r="NL481" s="149"/>
      <c r="NM481" s="149"/>
      <c r="NN481" s="94"/>
      <c r="NO481" s="151"/>
      <c r="NP481" s="160"/>
      <c r="NQ481" s="145"/>
      <c r="NR481" s="199"/>
      <c r="NS481" s="145"/>
      <c r="NT481" s="145"/>
      <c r="NU481" s="145" t="s">
        <v>1682</v>
      </c>
      <c r="NV481" s="171">
        <v>44291</v>
      </c>
      <c r="NW481" s="145" t="s">
        <v>1678</v>
      </c>
      <c r="NX481" s="165" t="s">
        <v>1683</v>
      </c>
      <c r="NY481" s="138" t="s">
        <v>1569</v>
      </c>
      <c r="NZ481" s="165" t="s">
        <v>1683</v>
      </c>
      <c r="OA481" s="166"/>
      <c r="OB481" s="166"/>
      <c r="OC481" s="166"/>
      <c r="OD481" s="110">
        <v>0</v>
      </c>
      <c r="OE481" s="109">
        <v>0</v>
      </c>
      <c r="OF481" s="110">
        <f t="shared" si="1294"/>
        <v>0</v>
      </c>
      <c r="OG481" s="109">
        <v>0</v>
      </c>
      <c r="OH481" s="111">
        <f>ROUND(AVERAGEIF($ES$9:$ES$497,$ES481,EV$9:EV$497),0)</f>
        <v>79</v>
      </c>
      <c r="OI481" s="112">
        <f>ROUND(AVERAGEIF($ES$9:$ES$497,$ES481,EW$9:EW$497),0)</f>
        <v>32</v>
      </c>
      <c r="OJ481" s="112">
        <f>ROUND(AVERAGEIF($ES$9:$ES$497,$ES481,EX$9:EX$497),0)</f>
        <v>45</v>
      </c>
      <c r="OK481" s="112">
        <f>ROUND(AVERAGEIF($ES$9:$ES$497,$ES481,EY$9:EY$497),0)</f>
        <v>53</v>
      </c>
      <c r="OL481" s="112">
        <f>ROUND(AVERAGEIF($ES$9:$ES$497,$ES481,EZ$9:EZ$497),0)</f>
        <v>20</v>
      </c>
      <c r="OM481" s="112">
        <f>ROUND(AVERAGEIF($ES$9:$ES$497,$ES481,FA$9:FA$497),0)</f>
        <v>18</v>
      </c>
      <c r="ON481" s="112">
        <f>ROUND(AVERAGEIF($ES$9:$ES$497,$ES481,FB$9:FB$497),0)</f>
        <v>23</v>
      </c>
      <c r="OO481" s="112">
        <f>ROUND(AVERAGEIF($ES$9:$ES$497,$ES481,FC$9:FC$497),0)</f>
        <v>23</v>
      </c>
      <c r="OP481" s="112">
        <f>ROUND(AVERAGEIF($ES$9:$ES$497,$ES481,FD$9:FD$497),0)</f>
        <v>64</v>
      </c>
      <c r="OQ481" s="113">
        <f>ROUND(AVERAGEIF($ES$9:$ES$497,$ES481,FE$9:FE$497),0)</f>
        <v>68</v>
      </c>
      <c r="OR481" s="114">
        <f>ROUND(EV481/MAX(EV$9:EV$497)*100,0)</f>
        <v>60</v>
      </c>
      <c r="OS481" s="115">
        <f>ROUND(EW481/MAX(EW$9:EW$497)*100,0)</f>
        <v>33</v>
      </c>
      <c r="OT481" s="115">
        <f>ROUND(EX481/MAX(EX$9:EX$497)*100,0)</f>
        <v>42</v>
      </c>
      <c r="OU481" s="115">
        <f>ROUND(EY481/MAX(EY$9:EY$497)*100,0)</f>
        <v>51</v>
      </c>
      <c r="OV481" s="115">
        <f>ROUND(EZ481/MAX(EZ$9:EZ$497)*100,0)</f>
        <v>22</v>
      </c>
      <c r="OW481" s="115">
        <f>ROUND(FA481/MAX(FA$9:FA$497)*100,0)</f>
        <v>25</v>
      </c>
      <c r="OX481" s="115">
        <f>ROUND(FB481/MAX(FB$9:FB$497)*100,0)</f>
        <v>21</v>
      </c>
      <c r="OY481" s="116">
        <f>ROUND(FC481/MAX(FC$9:FC$497)*100,0)</f>
        <v>30</v>
      </c>
      <c r="OZ481" s="115">
        <f>ROUND(FD481/MAX(FD$9:FD$497)*100,0)</f>
        <v>53</v>
      </c>
      <c r="PA481" s="117">
        <f>ROUND(FE481/MAX(FE$9:FE$497)*100,0)</f>
        <v>38</v>
      </c>
      <c r="PB481" s="118">
        <f t="shared" si="1295"/>
        <v>435</v>
      </c>
      <c r="PC481" s="115">
        <f t="shared" si="1296"/>
        <v>375</v>
      </c>
      <c r="PD481" s="115">
        <f t="shared" si="1297"/>
        <v>501</v>
      </c>
      <c r="PE481" s="115">
        <f t="shared" si="1298"/>
        <v>495</v>
      </c>
      <c r="PF481" s="115">
        <f t="shared" si="1299"/>
        <v>470</v>
      </c>
      <c r="PG481" s="119">
        <f t="shared" si="1300"/>
        <v>384</v>
      </c>
      <c r="PH481" s="118">
        <f>ROUND(PB481/MAX(PB$9:PB$497)*100,0)</f>
        <v>52</v>
      </c>
      <c r="PI481" s="115">
        <f>ROUND(PC481/MAX(PC$9:PC$497)*100,0)</f>
        <v>45</v>
      </c>
      <c r="PJ481" s="115">
        <f>ROUND(PD481/MAX(PD$9:PD$497)*100,0)</f>
        <v>53</v>
      </c>
      <c r="PK481" s="115">
        <f>ROUND(PE481/MAX(PE$9:PE$497)*100,0)</f>
        <v>49</v>
      </c>
      <c r="PL481" s="115">
        <f>ROUND(PF481/MAX(PF$9:PF$497)*100,0)</f>
        <v>66</v>
      </c>
      <c r="PM481" s="119">
        <f>ROUND(PG481/MAX(PG$9:PG$497)*100,0)</f>
        <v>56</v>
      </c>
      <c r="PN481" s="118">
        <f>RANK(PH481,PH$9:PH$497,0)</f>
        <v>163</v>
      </c>
      <c r="PO481" s="115">
        <f>RANK(PI481,PI$9:PI$497,0)</f>
        <v>171</v>
      </c>
      <c r="PP481" s="115">
        <f>RANK(PJ481,PJ$9:PJ$497,0)</f>
        <v>183</v>
      </c>
      <c r="PQ481" s="115">
        <f>RANK(PK481,PK$9:PK$497,0)</f>
        <v>174</v>
      </c>
      <c r="PR481" s="115">
        <f>RANK(PL481,PL$9:PL$497,0)</f>
        <v>99</v>
      </c>
      <c r="PS481" s="119">
        <f>RANK(PM481,PM$9:PM$497,0)</f>
        <v>122</v>
      </c>
      <c r="PT481" s="120">
        <f>ROUND(FZ481/MAX(FZ$9:FZ$497)*100,0)</f>
        <v>69</v>
      </c>
      <c r="PU481" s="115">
        <f>ROUND(GA481/MAX(GA$9:GA$497)*100,0)</f>
        <v>28</v>
      </c>
      <c r="PV481" s="115">
        <f>ROUND(GB481/MAX(GB$9:GB$497)*100,0)</f>
        <v>44</v>
      </c>
      <c r="PW481" s="115">
        <f>ROUND(GC481/MAX(GC$9:GC$497)*100,0)</f>
        <v>71</v>
      </c>
      <c r="PX481" s="115">
        <f>ROUND(GD481/MAX(GD$9:GD$497)*100,0)</f>
        <v>18</v>
      </c>
      <c r="PY481" s="115">
        <f>ROUND(GE481/MAX(GE$9:GE$497)*100,0)</f>
        <v>20</v>
      </c>
      <c r="PZ481" s="115">
        <f>ROUND(GF481/MAX(GF$9:GF$497)*100,0)</f>
        <v>15</v>
      </c>
      <c r="QA481" s="116">
        <f>ROUND(GG481/MAX(GG$9:GG$497)*100,0)</f>
        <v>28</v>
      </c>
      <c r="QB481" s="115">
        <f>ROUND(GH481/MAX(GH$9:GH$497)*100,0)</f>
        <v>41</v>
      </c>
      <c r="QC481" s="121">
        <f>ROUND(GI481/MAX(GI$9:GI$497)*100,0)</f>
        <v>36</v>
      </c>
      <c r="QD481" s="120">
        <f>ROUND(AVERAGEIF($ES$9:$ES$497,$ES481,PT$9:PT$497),0)</f>
        <v>62</v>
      </c>
      <c r="QE481" s="120">
        <f>ROUND(AVERAGEIF($ES$9:$ES$497,$ES481,PU$9:PU$497),0)</f>
        <v>26</v>
      </c>
      <c r="QF481" s="120">
        <f>ROUND(AVERAGEIF($ES$9:$ES$497,$ES481,PV$9:PV$497),0)</f>
        <v>48</v>
      </c>
      <c r="QG481" s="120">
        <f>ROUND(AVERAGEIF($ES$9:$ES$497,$ES481,PW$9:PW$497),0)</f>
        <v>58</v>
      </c>
      <c r="QH481" s="120">
        <f>ROUND(AVERAGEIF($ES$9:$ES$497,$ES481,PX$9:PX$497),0)</f>
        <v>15</v>
      </c>
      <c r="QI481" s="120">
        <f>ROUND(AVERAGEIF($ES$9:$ES$497,$ES481,PY$9:PY$497),0)</f>
        <v>14</v>
      </c>
      <c r="QJ481" s="120">
        <f>ROUND(AVERAGEIF($ES$9:$ES$497,$ES481,PZ$9:PZ$497),0)</f>
        <v>14</v>
      </c>
      <c r="QK481" s="120">
        <f>ROUND(AVERAGEIF($ES$9:$ES$497,$ES481,QA$9:QA$497),0)</f>
        <v>15</v>
      </c>
      <c r="QL481" s="120">
        <f>ROUND(AVERAGEIF($ES$9:$ES$497,$ES481,QB$9:QB$497),0)</f>
        <v>41</v>
      </c>
      <c r="QM481" s="120">
        <f>ROUND(AVERAGEIF($ES$9:$ES$497,$ES481,QC$9:QC$497),0)</f>
        <v>30</v>
      </c>
      <c r="QN481" s="114">
        <f t="shared" si="1301"/>
        <v>499</v>
      </c>
      <c r="QO481" s="115">
        <f t="shared" si="1302"/>
        <v>395</v>
      </c>
      <c r="QP481" s="115">
        <f t="shared" si="1303"/>
        <v>571</v>
      </c>
      <c r="QQ481" s="115">
        <f t="shared" si="1304"/>
        <v>583</v>
      </c>
      <c r="QR481" s="115">
        <f t="shared" si="1305"/>
        <v>671</v>
      </c>
      <c r="QS481" s="119">
        <f t="shared" si="1306"/>
        <v>431</v>
      </c>
      <c r="QT481" s="114">
        <f>ROUND((QN481-MIN(QN$9:QN$497))/(MAX(QN$9:QN$497)-MIN(QN$9:QN$497))*100,0)</f>
        <v>42</v>
      </c>
      <c r="QU481" s="115">
        <f>ROUND((QO481-MIN(QO$9:QO$497))/(MAX(QO$9:QO$497)-MIN(QO$9:QO$497))*100,0)</f>
        <v>27</v>
      </c>
      <c r="QV481" s="115">
        <f>ROUND((QP481-MIN(QP$9:QP$497))/(MAX(QP$9:QP$497)-MIN(QP$9:QP$497))*100,0)</f>
        <v>32</v>
      </c>
      <c r="QW481" s="115">
        <f>ROUND((QQ481-MIN(QQ$9:QQ$497))/(MAX(QQ$9:QQ$497)-MIN(QQ$9:QQ$497))*100,0)</f>
        <v>37</v>
      </c>
      <c r="QX481" s="115">
        <f>ROUND((QR481-MIN(QR$9:QR$497))/(MAX(QR$9:QR$497)-MIN(QR$9:QR$497))*100,0)</f>
        <v>75</v>
      </c>
      <c r="QY481" s="115">
        <f>ROUND((QS481-MIN(QS$9:QS$497))/(MAX(QS$9:QS$497)-MIN(QS$9:QS$497))*100,0)</f>
        <v>51</v>
      </c>
      <c r="QZ481" s="114">
        <f>RANK(QN481,QN$9:QN$497,0)</f>
        <v>167</v>
      </c>
      <c r="RA481" s="115">
        <f>RANK(QO481,QO$9:QO$497,0)</f>
        <v>189</v>
      </c>
      <c r="RB481" s="115">
        <f>RANK(QP481,QP$9:QP$497,0)</f>
        <v>187</v>
      </c>
      <c r="RC481" s="115">
        <f>RANK(QQ481,QQ$9:QQ$497,0)</f>
        <v>199</v>
      </c>
      <c r="RD481" s="115">
        <f>RANK(QR481,QR$9:QR$497,0)</f>
        <v>52</v>
      </c>
      <c r="RE481" s="115">
        <f>RANK(QS481,QS$9:QS$497,0)</f>
        <v>105</v>
      </c>
      <c r="RF481" s="122"/>
      <c r="RG481" s="115">
        <f>($RH$3*(IH481+IJ481)*100*100/MAX(EX$9:EX$497)*$RO$3) +($RH$3*(II481+IJ481)*100*100/MAX(EX$9:EX$497)*$RO$4) + ($RH$3*IK481*100*100/MAX(EX$9:EX$497)*0.098)</f>
        <v>0</v>
      </c>
      <c r="RH481" s="115">
        <f>($RH$4*IL481*100*100/MAX(EZ$9:EZ$497))*$RQ$3</f>
        <v>0</v>
      </c>
      <c r="RI481" s="115">
        <f>($RH$3*IM481*100*100/MAX(EY$9:EY$497))*$RQ$4</f>
        <v>0</v>
      </c>
      <c r="RJ481" s="115">
        <f>($RH$3*IN481*100*100/MAX(EX$9:EX$497))</f>
        <v>0</v>
      </c>
      <c r="RK481" s="115">
        <f>($RH$4*IO481*100*100/MAX(EZ$9:EZ$497))*$RQ$3</f>
        <v>0</v>
      </c>
      <c r="RL481" s="115">
        <f>(($RL$4*IP481*100*((100/MAX(EX$9:EX$497)+100/MAX(EZ$9:EZ$497))/2))+($RL$4*IQ481*100*((100/MAX(EX$9:EX$497)+100/MAX(EZ$9:EZ$497))/2))+($RL$4*IR481*100*((100/MAX(EX$9:EX$497)+100/MAX(EZ$9:EZ$497))/2))+($RL$4*IS481*100*((100/MAX(EX$9:EX$497)+100/MAX(EZ$9:EZ$497))/2))+($RL$4*IT481*100*((100/MAX(EX$9:EX$497)+100/MAX(EZ$9:EZ$497))/2))+($RL$4*IU481*100*((100/MAX(EX$9:EX$497)+100/MAX(EZ$9:EZ$497))/2))+($RL$4*IV481*100*((100/MAX(EX$9:EX$497)+100/MAX(EZ$9:EZ$497))/2))+($RL$4*IW481*100*((100/MAX(EX$9:EX$497)+100/MAX(EZ$9:EZ$497))/2)))*$RS$3</f>
        <v>0</v>
      </c>
      <c r="RM481" s="115">
        <f>(($RH$3*IX481*100*100/MAX(EX$9:EX$497))+($RH$3*IY481*100*100/MAX(EX$9:EX$497))+($RH$3*IZ481*100*100/MAX(EX$9:EX$497))+($RH$3*JA481*100*100/MAX(EX$9:EX$497))+($RH$3*JB481*100*100/MAX(EX$9:EX$497))+($RH$3*JC481*100*100/MAX(EX$9:EX$497))+($RH$3*JD481*100*100/MAX(EX$9:EX$497))+($RH$3*JE481*100*100/MAX(EX$9:EX$497)))*$RS$4</f>
        <v>0</v>
      </c>
      <c r="RN481" s="115">
        <f>(($RH$4*JF481*100*100/MAX(EZ$9:EZ$497)) + ($RH$4*JG481*100*100/MAX(EZ$9:EZ$497)) + ($RH$4*JH481*100*100/MAX(EZ$9:EZ$497)) + ($RH$4*JI481*100*100/MAX(EZ$9:EZ$497)) + ($RH$4*JJ481*100*100/MAX(EZ$9:EZ$497)) + ($RH$4*JK481*100*100/MAX(EZ$9:EZ$497)) + ($RH$4*JL481*100*100/MAX(EZ$9:EZ$497)) + ($RH$4*JM481*100*100/MAX(EZ$9:EZ$497)))*$RU$3</f>
        <v>0</v>
      </c>
      <c r="RO481" s="115">
        <f>(($RL$4*JN481*100*((100/MAX(EX$9:EX$497)+100/MAX(EZ$9:EZ$497))/2))+($RL$4*JO481*100*((100/MAX(EX$9:EX$497)+100/MAX(EZ$9:EZ$497))/2))+($RL$4*JP481*100*((100/MAX(EX$9:EX$497)+100/MAX(EZ$9:EZ$497))/2))+($RL$4*JQ481*100*((100/MAX(EX$9:EX$497)+100/MAX(EZ$9:EZ$497))/2))+($RL$4*JR481*100*((100/MAX(EX$9:EX$497)+100/MAX(EZ$9:EZ$497))/2))+($RL$4*JS481*100*((100/MAX(EX$9:EX$497)+100/MAX(EZ$9:EZ$497))/2))+($RL$4*JT481*100*((100/MAX(EX$9:EX$497)+100/MAX(EZ$9:EZ$497))/2))+($RL$4*JU481*100*((100/MAX(EX$9:EX$497)+100/MAX(EZ$9:EZ$497))/2))+($RL$4*JV481*100*((100/MAX(EX$9:EX$497)+100/MAX(EZ$9:EZ$497))/2))+($RL$4*JW481*100*((100/MAX(EX$9:EX$497)+100/MAX(EZ$9:EZ$497))/2))+($RL$4*JX481*100*((100/MAX(EX$9:EX$497)+100/MAX(EZ$9:EZ$497))/2))+($RL$4*JY481*100*((100/MAX(EX$9:EX$497)+100/MAX(EZ$9:EZ$497))/2))+($RL$4*JZ481*100*((100/MAX(EX$9:EX$497)+100/MAX(EZ$9:EZ$497))/2)))*$RW$3/2</f>
        <v>0</v>
      </c>
      <c r="RP481" s="119">
        <f>($RJ$3*KA481*100*100/MAX(FA$9:FA$497)) + ($RJ$3*KB481*100*100/MAX(FA$9:FA$497)/2) + ($RJ$3*KC481*100*100/MAX(FA$9:FA$497)/2) + ($RJ$3*KD481*100*100/MAX(FA$9:FA$497)/4) + ($RJ$3*KE481*100*100/MAX(FA$9:FA$497)/4)</f>
        <v>0</v>
      </c>
      <c r="RQ481" s="118">
        <f>($RL$4*KF481*100*((100/MAX(EX$9:EX$497)+100/MAX(EZ$9:EZ$497)))) * ($RO$3/2) + (($RL$4*KG481*100*((100/MAX(EX$9:EX$497)+100/MAX(EZ$9:EZ$497))))+($RL$4*KH481*100*((100/MAX(EX$9:EX$497)+100/MAX(EZ$9:EZ$497))))+($RL$4*KI481*100*((100/MAX(EX$9:EX$497)+100/MAX(EZ$9:EZ$497))))+($RL$4*KJ481*100*((100/MAX(EX$9:EX$497)+100/MAX(EZ$9:EZ$497))))+($RL$4*KK481*100*((100/MAX(EX$9:EX$497)+100/MAX(EZ$9:EZ$497))))+($RL$4*KL481*100*((100/MAX(EX$9:EX$497)+100/MAX(EZ$9:EZ$497))))+($RL$4*KM481*100*((100/MAX(EX$9:EX$497)+100/MAX(EZ$9:EZ$497))))+($RL$4*KN481*100*((100/MAX(EX$9:EX$497)+100/MAX(EZ$9:EZ$497))))+($RL$4*KO481*100*((100/MAX(EX$9:EX$497)+100/MAX(EZ$9:EZ$497))))+($RL$4*KP481*100*((100/MAX(EX$9:EX$497)+100/MAX(EZ$9:EZ$497))))+($RL$4*KQ481*100*((100/MAX(EX$9:EX$497)+100/MAX(EZ$9:EZ$497))))+($RL$4*KR481*100*((100/MAX(EX$9:EX$497)+100/MAX(EZ$9:EZ$497))))+($RL$4*KS481*100*((100/MAX(EX$9:EX$497)+100/MAX(EZ$9:EZ$497))))+($RL$4*KV481*100*((100/MAX(EX$9:EX$497)+100/MAX(EZ$9:EZ$497))))) * (($RO$3+$RO$4)/6)</f>
        <v>0</v>
      </c>
      <c r="RR481" s="115">
        <f>(($RL$4*KW481*100*((100/MAX(EX$9:EX$497)+100/MAX(EZ$9:EZ$497))))) * ($RO$3/2) + (($RL$4*KX481*100*((100/MAX(EX$9:EX$497)+100/MAX(EZ$9:EZ$497))))+($RL$4*KY481*100*((100/MAX(EX$9:EX$497)+100/MAX(EZ$9:EZ$497))))+($RL$4*KZ481*100*((100/MAX(EX$9:EX$497)+100/MAX(EZ$9:EZ$497))))+($RL$4*LA481*100*((100/MAX(EX$9:EX$497)+100/MAX(EZ$9:EZ$497))))+($RL$4*LB481*100*((100/MAX(EX$9:EX$497)+100/MAX(EZ$9:EZ$497))))+($RL$4*LC481*100*((100/MAX(EX$9:EX$497)+100/MAX(EZ$9:EZ$497))))) * (($RO$3+$RO$4)/6)</f>
        <v>0</v>
      </c>
      <c r="RS481" s="119">
        <f>(($RL$4*LD481*100*((100/MAX(EX$9:EX$497)+100/MAX(EZ$9:EZ$497))))+($RL$4*LE481*100*((100/MAX(EX$9:EX$497)+100/MAX(EZ$9:EZ$497))))) * (($RO$3+$RO$4)/6)</f>
        <v>0</v>
      </c>
      <c r="RT481" s="118">
        <f>($RJ$4*LH481*100*(100/MAX(EV$9:EV$497)))+($RJ$4*LI481*100*(100/MAX(EV$9:EV$497)))</f>
        <v>0</v>
      </c>
      <c r="RU481" s="119">
        <f>($RJ$4*LJ481*(100/MAX(EV$9:EV$497)))/2 + ($RL$3*LK481*(100/MAX(EW$9:EW$497))) + ($RJ$4*LL481*(100/MAX(EV$9:EV$497)))/4 + ($RL$3*LM481*(100/MAX(EW$9:EW$497)))</f>
        <v>0</v>
      </c>
      <c r="RV481" s="118">
        <f>($RJ$4*LN481*100*100/MAX(EV$9:EV$497)/2)+($RJ$4*LO481*100*100/MAX(EV$9:EV$497)/2)+($RJ$4*LP481*100*100/MAX(EV$9:EV$497))+($RJ$4*LQ481*100*100/MAX(EV$9:EV$497))+($RJ$4*LR481*100*100/MAX(EV$9:EV$497))</f>
        <v>0</v>
      </c>
      <c r="RW481" s="115">
        <f>($RJ$4*LS481*100*100/MAX(EV$9:EV$497)) + (($RJ$4*LT481*100*100/MAX(EV$9:EV$497))+($RJ$4*LU481*100*100/MAX(EV$9:EV$497))+($RJ$4*LV481*100*100/MAX(EV$9:EV$497))+($RJ$4*LW481*100*100/MAX(EV$9:EV$497))+($RJ$4*LX481*100*100/MAX(EV$9:EV$497))+($RJ$4*LY481*100*100/MAX(EV$9:EV$497))+($RJ$4*LZ481*100*100/MAX(EV$9:EV$497))+($RJ$4*MA481*100*100/MAX(EV$9:EV$497)))/2</f>
        <v>0</v>
      </c>
      <c r="RX481" s="119">
        <f>($RJ$4*MB481*100*100/MAX(EV$9:EV$497))+($RJ$4*MC481*100*100/MAX(EV$9:EV$497))+($RJ$4*MD481*100*100/MAX(EV$9:EV$497))+($RJ$4*ME481*100*100/MAX(EV$9:EV$497))+($RJ$4*MF481*100*100/MAX(EV$9:EV$497))+($RJ$4*MG481*100*100/MAX(EV$9:EV$497))+($RJ$4*MH481*100*100/MAX(EV$9:EV$497))+($RJ$4*MI481*100*100/MAX(EV$9:EV$497))+($RJ$4*MJ481*100*100/MAX(EV$9:EV$497))+($RJ$4*MK481*100*100/MAX(EV$9:EV$497))+($RJ$4*ML481*100*100/MAX(EV$9:EV$497))+($RJ$4*MM481*100*100/MAX(EV$9:EV$497))+($RJ$4*MN481*100*100/MAX(EV$9:EV$497))</f>
        <v>0</v>
      </c>
      <c r="RY481" s="118">
        <f>($RJ$4*MQ481*100*100/MAX(EV$9:EV$497))/2 + (($RJ$4*MR481*100*100/MAX(EV$9:EV$497))+($RJ$4*MS481*100*100/MAX(EV$9:EV$497))+($RJ$4*MT481*100*100/MAX(EV$9:EV$497))+($RJ$4*MU481*100*100/MAX(EV$9:EV$497))+($RJ$4*MV481*100*100/MAX(EV$9:EV$497))+($RJ$4*MW481*100*100/MAX(EV$9:EV$497))+($RJ$4*MX481*100*100/MAX(EV$9:EV$497))+($RJ$4*MY481*100*100/MAX(EV$9:EV$497))+($RJ$4*MZ481*100*100/MAX(EV$9:EV$497))+($RJ$4*NA481*100*100/MAX(EV$9:EV$497))+($RJ$4*NB481*100*100/MAX(EV$9:EV$497))+($RJ$4*NC481*100*100/MAX(EV$9:EV$497))+($RJ$4*ND481*100*100/MAX(EV$9:EV$497))+($RJ$4*NG481*100*100/MAX(EV$9:EV$497)))/4</f>
        <v>8.4269662921348321</v>
      </c>
      <c r="RZ481" s="115">
        <f>($RJ$4*NH481*100*100/MAX(EV$9:EV$497))/2 + (($RJ$4*NI481*100*100/MAX(EV$9:EV$497))+($RJ$4*NJ481*100*100/MAX(EV$9:EV$497))+($RJ$4*NK481*100*100/MAX(EV$9:EV$497))+($RJ$4*NL481*100*100/MAX(EV$9:EV$497))+($RJ$4*NM481*100*100/MAX(EV$9:EV$497))+($RJ$4*NN481*100*100/MAX(EV$9:EV$497)))/4</f>
        <v>8.4269662921348321</v>
      </c>
      <c r="SA481" s="117">
        <f>(($RJ$4*NO481*100*100/MAX(EV$9:EV$497))+($RJ$4*NP481*100*100/MAX(EV$9:EV$497)))/4</f>
        <v>0</v>
      </c>
      <c r="SB481" s="118">
        <f t="shared" si="1307"/>
        <v>16.853932584269664</v>
      </c>
      <c r="SC481" s="115">
        <f t="shared" si="1308"/>
        <v>3.3707865168539328</v>
      </c>
      <c r="SD481" s="115">
        <f t="shared" si="1309"/>
        <v>4.213483146067416</v>
      </c>
      <c r="SE481" s="115">
        <f t="shared" si="1310"/>
        <v>3.3707865168539328</v>
      </c>
      <c r="SF481" s="115">
        <f t="shared" si="1311"/>
        <v>4.213483146067416</v>
      </c>
      <c r="SG481" s="115">
        <f t="shared" si="1312"/>
        <v>16.853932584269664</v>
      </c>
      <c r="SH481" s="115">
        <f>ROUND(SB481/MAX(SB$9:SB$497)*100,0)</f>
        <v>21</v>
      </c>
      <c r="SI481" s="115">
        <f>ROUND(SC481/MAX(SC$9:SC$497)*100,0)</f>
        <v>5</v>
      </c>
      <c r="SJ481" s="115">
        <f>ROUND(SD481/MAX(SD$9:SD$497)*100,0)</f>
        <v>7</v>
      </c>
      <c r="SK481" s="115">
        <f>ROUND(SE481/MAX(SE$9:SE$497)*100,0)</f>
        <v>3</v>
      </c>
      <c r="SL481" s="115">
        <f>ROUND(SF481/MAX(SF$9:SF$497)*100,0)</f>
        <v>10</v>
      </c>
      <c r="SM481" s="121">
        <f>ROUND(SG481/MAX(SG$9:SG$497)*100,0)</f>
        <v>16</v>
      </c>
      <c r="SN481" s="115">
        <f>ROUND(AVERAGEIF($ES$9:$ES$497,$ES481,SH$9:SH$497),0)</f>
        <v>26</v>
      </c>
      <c r="SO481" s="115">
        <f>ROUND(AVERAGEIF($ES$9:$ES$497,$ES481,SI$9:SI$497),0)</f>
        <v>23</v>
      </c>
      <c r="SP481" s="115">
        <f>ROUND(AVERAGEIF($ES$9:$ES$497,$ES481,SJ$9:SJ$497),0)</f>
        <v>4</v>
      </c>
      <c r="SQ481" s="115">
        <f>ROUND(AVERAGEIF($ES$9:$ES$497,$ES481,SK$9:SK$497),0)</f>
        <v>20</v>
      </c>
      <c r="SR481" s="115">
        <f>ROUND(AVERAGEIF($ES$9:$ES$497,$ES481,SL$9:SL$497),0)</f>
        <v>7</v>
      </c>
      <c r="SS481" s="121">
        <f>ROUND(AVERAGEIF($ES$9:$ES$497,$ES481,SM$9:SM$497),0)</f>
        <v>6</v>
      </c>
      <c r="ST481" s="114">
        <f>RANK(SB481,SB$9:SB$497,0)</f>
        <v>190</v>
      </c>
      <c r="SU481" s="115">
        <f>RANK(SC481,SC$9:SC$497,0)</f>
        <v>185</v>
      </c>
      <c r="SV481" s="115">
        <f>RANK(SD481,SD$9:SD$497,0)</f>
        <v>116</v>
      </c>
      <c r="SW481" s="115">
        <f>RANK(SE481,SE$9:SE$497,0)</f>
        <v>185</v>
      </c>
      <c r="SX481" s="115">
        <f>RANK(SF481,SF$9:SF$497,0)</f>
        <v>65</v>
      </c>
      <c r="SY481" s="115">
        <f>RANK(SG481,SG$9:SG$497,0)</f>
        <v>50</v>
      </c>
      <c r="SZ481" s="115">
        <f>COUNTIFS(SB$9:SB$497,"&gt;"&amp;SB481,$ES$9:$ES$497,$ES481)+1</f>
        <v>47</v>
      </c>
      <c r="TA481" s="115">
        <f>COUNTIFS(SC$9:SC$497,"&gt;"&amp;SC481,$ES$9:$ES$497,$ES481)+1</f>
        <v>54</v>
      </c>
      <c r="TB481" s="115">
        <f>COUNTIFS(SD$9:SD$497,"&gt;"&amp;SD481,$ES$9:$ES$497,$ES481)+1</f>
        <v>16</v>
      </c>
      <c r="TC481" s="115">
        <f>COUNTIFS(SE$9:SE$497,"&gt;"&amp;SE481,$ES$9:$ES$497,$ES481)+1</f>
        <v>54</v>
      </c>
      <c r="TD481" s="115">
        <f>COUNTIFS(SF$9:SF$497,"&gt;"&amp;SF481,$ES$9:$ES$497,$ES481)+1</f>
        <v>16</v>
      </c>
      <c r="TE481" s="117">
        <f>COUNTIFS(SG$9:SG$497,"&gt;"&amp;SG481,$ES$9:$ES$497,$ES481)+1</f>
        <v>7</v>
      </c>
      <c r="TF481" s="118">
        <f t="shared" si="1313"/>
        <v>87</v>
      </c>
      <c r="TG481" s="115">
        <f t="shared" si="1314"/>
        <v>57</v>
      </c>
      <c r="TH481" s="115">
        <f t="shared" si="1315"/>
        <v>52</v>
      </c>
      <c r="TI481" s="115">
        <f t="shared" si="1316"/>
        <v>56</v>
      </c>
      <c r="TJ481" s="115">
        <f t="shared" si="1317"/>
        <v>59</v>
      </c>
      <c r="TK481" s="115">
        <f t="shared" si="1318"/>
        <v>82</v>
      </c>
      <c r="TL481" s="117">
        <f t="shared" si="1319"/>
        <v>72</v>
      </c>
      <c r="TM481" s="118">
        <f>ROUND(TF481/MAX(TF$9:TF$497)*100,0)</f>
        <v>48</v>
      </c>
      <c r="TN481" s="115">
        <f>ROUND(TG481/MAX(TG$9:TG$497)*100,0)</f>
        <v>31</v>
      </c>
      <c r="TO481" s="115">
        <f>ROUND(TH481/MAX(TH$9:TH$497)*100,0)</f>
        <v>29</v>
      </c>
      <c r="TP481" s="115">
        <f>ROUND(TI481/MAX(TI$9:TI$497)*100,0)</f>
        <v>31</v>
      </c>
      <c r="TQ481" s="115">
        <f>ROUND(TJ481/MAX(TJ$9:TJ$497)*100,0)</f>
        <v>30</v>
      </c>
      <c r="TR481" s="115">
        <f>ROUND(TK481/MAX(TK$9:TK$497)*100,0)</f>
        <v>42</v>
      </c>
      <c r="TS481" s="119">
        <f>ROUND(TL481/MAX(TL$9:TL$497)*100,0)</f>
        <v>37</v>
      </c>
      <c r="TT481" s="120">
        <f>RANK(TM481,TM$9:TM$497,0)</f>
        <v>171</v>
      </c>
      <c r="TU481" s="115">
        <f>RANK(TN481,TN$9:TN$497,0)</f>
        <v>203</v>
      </c>
      <c r="TV481" s="115">
        <f>RANK(TO481,TO$9:TO$497,0)</f>
        <v>160</v>
      </c>
      <c r="TW481" s="115">
        <f>RANK(TP481,TP$9:TP$497,0)</f>
        <v>212</v>
      </c>
      <c r="TX481" s="115">
        <f>RANK(TQ481,TQ$9:TQ$497,0)</f>
        <v>149</v>
      </c>
      <c r="TY481" s="115">
        <f>RANK(TR481,TR$9:TR$497,0)</f>
        <v>73</v>
      </c>
      <c r="TZ481" s="121">
        <f>RANK(TS481,TS$9:TS$497,0)</f>
        <v>87</v>
      </c>
      <c r="UA481" s="132"/>
      <c r="UB481" s="7" t="s">
        <v>1</v>
      </c>
    </row>
    <row r="482" spans="1:548" x14ac:dyDescent="0.15">
      <c r="A482" s="62">
        <v>9006</v>
      </c>
      <c r="B482" s="200" t="s">
        <v>1684</v>
      </c>
      <c r="C482" s="143"/>
      <c r="D482" s="143"/>
      <c r="E482" s="161" t="s">
        <v>518</v>
      </c>
      <c r="F482" s="65">
        <v>17</v>
      </c>
      <c r="G482" s="65" t="s">
        <v>908</v>
      </c>
      <c r="H482" s="144" t="s">
        <v>1564</v>
      </c>
      <c r="I482" s="66" t="s">
        <v>521</v>
      </c>
      <c r="J482" s="67" t="s">
        <v>521</v>
      </c>
      <c r="K482" s="67" t="s">
        <v>521</v>
      </c>
      <c r="L482" s="67" t="s">
        <v>521</v>
      </c>
      <c r="M482" s="67" t="s">
        <v>521</v>
      </c>
      <c r="N482" s="67" t="s">
        <v>521</v>
      </c>
      <c r="O482" s="67" t="s">
        <v>521</v>
      </c>
      <c r="P482" s="67" t="s">
        <v>521</v>
      </c>
      <c r="Q482" s="67" t="s">
        <v>521</v>
      </c>
      <c r="R482" s="68" t="s">
        <v>521</v>
      </c>
      <c r="S482" s="69" t="s">
        <v>521</v>
      </c>
      <c r="T482" s="67" t="s">
        <v>521</v>
      </c>
      <c r="U482" s="67" t="s">
        <v>521</v>
      </c>
      <c r="V482" s="67" t="s">
        <v>521</v>
      </c>
      <c r="W482" s="67" t="s">
        <v>521</v>
      </c>
      <c r="X482" s="67" t="s">
        <v>521</v>
      </c>
      <c r="Y482" s="67" t="s">
        <v>521</v>
      </c>
      <c r="Z482" s="67" t="s">
        <v>521</v>
      </c>
      <c r="AA482" s="67" t="s">
        <v>521</v>
      </c>
      <c r="AB482" s="68" t="s">
        <v>521</v>
      </c>
      <c r="AC482" s="69" t="s">
        <v>521</v>
      </c>
      <c r="AD482" s="67" t="s">
        <v>521</v>
      </c>
      <c r="AE482" s="67" t="s">
        <v>521</v>
      </c>
      <c r="AF482" s="67" t="s">
        <v>521</v>
      </c>
      <c r="AG482" s="67" t="s">
        <v>521</v>
      </c>
      <c r="AH482" s="67" t="s">
        <v>521</v>
      </c>
      <c r="AI482" s="67" t="s">
        <v>521</v>
      </c>
      <c r="AJ482" s="67" t="s">
        <v>521</v>
      </c>
      <c r="AK482" s="67" t="s">
        <v>521</v>
      </c>
      <c r="AL482" s="68" t="s">
        <v>521</v>
      </c>
      <c r="AM482" s="69" t="s">
        <v>521</v>
      </c>
      <c r="AN482" s="67" t="s">
        <v>521</v>
      </c>
      <c r="AO482" s="67" t="s">
        <v>521</v>
      </c>
      <c r="AP482" s="67" t="s">
        <v>521</v>
      </c>
      <c r="AQ482" s="67" t="s">
        <v>521</v>
      </c>
      <c r="AR482" s="67" t="s">
        <v>521</v>
      </c>
      <c r="AS482" s="67" t="s">
        <v>521</v>
      </c>
      <c r="AT482" s="67" t="s">
        <v>521</v>
      </c>
      <c r="AU482" s="67" t="s">
        <v>521</v>
      </c>
      <c r="AV482" s="68" t="s">
        <v>521</v>
      </c>
      <c r="AW482" s="69" t="s">
        <v>521</v>
      </c>
      <c r="AX482" s="67" t="s">
        <v>521</v>
      </c>
      <c r="AY482" s="67" t="s">
        <v>521</v>
      </c>
      <c r="AZ482" s="67" t="s">
        <v>521</v>
      </c>
      <c r="BA482" s="67" t="s">
        <v>521</v>
      </c>
      <c r="BB482" s="67" t="s">
        <v>521</v>
      </c>
      <c r="BC482" s="67" t="s">
        <v>521</v>
      </c>
      <c r="BD482" s="67" t="s">
        <v>521</v>
      </c>
      <c r="BE482" s="67" t="s">
        <v>521</v>
      </c>
      <c r="BF482" s="68" t="s">
        <v>521</v>
      </c>
      <c r="BG482" s="69" t="s">
        <v>521</v>
      </c>
      <c r="BH482" s="67" t="s">
        <v>521</v>
      </c>
      <c r="BI482" s="67" t="s">
        <v>521</v>
      </c>
      <c r="BJ482" s="67" t="s">
        <v>521</v>
      </c>
      <c r="BK482" s="67" t="s">
        <v>521</v>
      </c>
      <c r="BL482" s="67" t="s">
        <v>521</v>
      </c>
      <c r="BM482" s="67" t="s">
        <v>521</v>
      </c>
      <c r="BN482" s="67" t="s">
        <v>521</v>
      </c>
      <c r="BO482" s="67" t="s">
        <v>521</v>
      </c>
      <c r="BP482" s="68" t="s">
        <v>521</v>
      </c>
      <c r="BQ482" s="70" t="s">
        <v>521</v>
      </c>
      <c r="BR482" s="67" t="s">
        <v>521</v>
      </c>
      <c r="BS482" s="67" t="s">
        <v>521</v>
      </c>
      <c r="BT482" s="67" t="s">
        <v>521</v>
      </c>
      <c r="BU482" s="67" t="s">
        <v>521</v>
      </c>
      <c r="BV482" s="67" t="s">
        <v>521</v>
      </c>
      <c r="BW482" s="67" t="s">
        <v>521</v>
      </c>
      <c r="BX482" s="67" t="s">
        <v>521</v>
      </c>
      <c r="BY482" s="67" t="s">
        <v>521</v>
      </c>
      <c r="BZ482" s="68" t="s">
        <v>521</v>
      </c>
      <c r="CA482" s="69" t="s">
        <v>521</v>
      </c>
      <c r="CB482" s="67" t="s">
        <v>521</v>
      </c>
      <c r="CC482" s="67" t="s">
        <v>521</v>
      </c>
      <c r="CD482" s="67" t="s">
        <v>521</v>
      </c>
      <c r="CE482" s="67" t="s">
        <v>521</v>
      </c>
      <c r="CF482" s="67" t="s">
        <v>521</v>
      </c>
      <c r="CG482" s="67" t="s">
        <v>521</v>
      </c>
      <c r="CH482" s="67" t="s">
        <v>521</v>
      </c>
      <c r="CI482" s="67" t="s">
        <v>521</v>
      </c>
      <c r="CJ482" s="68" t="s">
        <v>521</v>
      </c>
      <c r="CK482" s="69" t="s">
        <v>521</v>
      </c>
      <c r="CL482" s="67" t="s">
        <v>521</v>
      </c>
      <c r="CM482" s="67" t="s">
        <v>521</v>
      </c>
      <c r="CN482" s="67" t="s">
        <v>521</v>
      </c>
      <c r="CO482" s="67" t="s">
        <v>521</v>
      </c>
      <c r="CP482" s="67" t="s">
        <v>521</v>
      </c>
      <c r="CQ482" s="67" t="s">
        <v>521</v>
      </c>
      <c r="CR482" s="67" t="s">
        <v>521</v>
      </c>
      <c r="CS482" s="67" t="s">
        <v>521</v>
      </c>
      <c r="CT482" s="68" t="s">
        <v>521</v>
      </c>
      <c r="CU482" s="69" t="s">
        <v>521</v>
      </c>
      <c r="CV482" s="67" t="s">
        <v>521</v>
      </c>
      <c r="CW482" s="67" t="s">
        <v>521</v>
      </c>
      <c r="CX482" s="67" t="s">
        <v>521</v>
      </c>
      <c r="CY482" s="67" t="s">
        <v>521</v>
      </c>
      <c r="CZ482" s="67" t="s">
        <v>521</v>
      </c>
      <c r="DA482" s="67" t="s">
        <v>521</v>
      </c>
      <c r="DB482" s="67" t="s">
        <v>521</v>
      </c>
      <c r="DC482" s="67" t="s">
        <v>521</v>
      </c>
      <c r="DD482" s="68" t="s">
        <v>521</v>
      </c>
      <c r="DE482" s="69" t="s">
        <v>521</v>
      </c>
      <c r="DF482" s="71" t="s">
        <v>521</v>
      </c>
      <c r="DG482" s="67" t="s">
        <v>521</v>
      </c>
      <c r="DH482" s="67" t="s">
        <v>521</v>
      </c>
      <c r="DI482" s="67" t="s">
        <v>521</v>
      </c>
      <c r="DJ482" s="67" t="s">
        <v>521</v>
      </c>
      <c r="DK482" s="67" t="s">
        <v>521</v>
      </c>
      <c r="DL482" s="67" t="s">
        <v>521</v>
      </c>
      <c r="DM482" s="67" t="s">
        <v>521</v>
      </c>
      <c r="DN482" s="68" t="s">
        <v>521</v>
      </c>
      <c r="DO482" s="70" t="s">
        <v>521</v>
      </c>
      <c r="DP482" s="71" t="s">
        <v>521</v>
      </c>
      <c r="DQ482" s="67" t="s">
        <v>521</v>
      </c>
      <c r="DR482" s="67" t="s">
        <v>521</v>
      </c>
      <c r="DS482" s="67" t="s">
        <v>521</v>
      </c>
      <c r="DT482" s="67" t="s">
        <v>521</v>
      </c>
      <c r="DU482" s="67" t="s">
        <v>521</v>
      </c>
      <c r="DV482" s="67" t="s">
        <v>521</v>
      </c>
      <c r="DW482" s="67" t="s">
        <v>521</v>
      </c>
      <c r="DX482" s="72" t="s">
        <v>521</v>
      </c>
      <c r="DY482" s="146" t="s">
        <v>522</v>
      </c>
      <c r="DZ482" s="74" t="s">
        <v>522</v>
      </c>
      <c r="EA482" s="74" t="s">
        <v>522</v>
      </c>
      <c r="EB482" s="74" t="s">
        <v>522</v>
      </c>
      <c r="EC482" s="75" t="s">
        <v>522</v>
      </c>
      <c r="ED482" s="168" t="s">
        <v>522</v>
      </c>
      <c r="EE482" s="74" t="str">
        <f t="shared" si="1271"/>
        <v>-</v>
      </c>
      <c r="EF482" s="74" t="s">
        <v>522</v>
      </c>
      <c r="EG482" s="74" t="s">
        <v>522</v>
      </c>
      <c r="EH482" s="77" t="s">
        <v>522</v>
      </c>
      <c r="EI482" s="73" t="s">
        <v>522</v>
      </c>
      <c r="EJ482" s="74" t="s">
        <v>522</v>
      </c>
      <c r="EK482" s="74" t="s">
        <v>522</v>
      </c>
      <c r="EL482" s="74" t="s">
        <v>522</v>
      </c>
      <c r="EM482" s="75">
        <v>170</v>
      </c>
      <c r="EN482" s="78" t="s">
        <v>522</v>
      </c>
      <c r="EO482" s="79" t="s">
        <v>522</v>
      </c>
      <c r="EP482" s="79" t="s">
        <v>522</v>
      </c>
      <c r="EQ482" s="79" t="s">
        <v>522</v>
      </c>
      <c r="ER482" s="80" t="s">
        <v>522</v>
      </c>
      <c r="ES482" s="128" t="s">
        <v>532</v>
      </c>
      <c r="ET482" s="82" t="s">
        <v>1685</v>
      </c>
      <c r="EU482" s="83">
        <v>4</v>
      </c>
      <c r="EV482" s="146">
        <v>10</v>
      </c>
      <c r="EW482" s="147">
        <v>21</v>
      </c>
      <c r="EX482" s="147">
        <v>8</v>
      </c>
      <c r="EY482" s="147">
        <v>5</v>
      </c>
      <c r="EZ482" s="147">
        <v>7</v>
      </c>
      <c r="FA482" s="147">
        <v>22</v>
      </c>
      <c r="FB482" s="147">
        <v>4</v>
      </c>
      <c r="FC482" s="147">
        <v>9</v>
      </c>
      <c r="FD482" s="74">
        <f t="shared" si="1272"/>
        <v>15</v>
      </c>
      <c r="FE482" s="84">
        <f t="shared" si="1273"/>
        <v>17</v>
      </c>
      <c r="FF482" s="73">
        <f>RANK(EV482,$EV$9:$EV$497,0)</f>
        <v>425</v>
      </c>
      <c r="FG482" s="74">
        <f>RANK(EW482,$EW$9:$EW$497,0)</f>
        <v>341</v>
      </c>
      <c r="FH482" s="74">
        <f>RANK(EX482,$EX$9:$EX$497,0)</f>
        <v>405</v>
      </c>
      <c r="FI482" s="74">
        <f>RANK(EY482,$EY$9:$EY$497,0)</f>
        <v>423</v>
      </c>
      <c r="FJ482" s="74">
        <f>RANK(EZ482,$EZ$9:$EZ$497,0)</f>
        <v>379</v>
      </c>
      <c r="FK482" s="74">
        <f>RANK(FA482,$FA$9:$FA$497,0)</f>
        <v>174</v>
      </c>
      <c r="FL482" s="74">
        <f>RANK(FB482,$FB$9:$FB$497,0)</f>
        <v>428</v>
      </c>
      <c r="FM482" s="74">
        <f>RANK(FC482,$FC$9:$FC$497,0)</f>
        <v>380</v>
      </c>
      <c r="FN482" s="74">
        <f>RANK(FD482,$FD$9:$FD$497,0)</f>
        <v>414</v>
      </c>
      <c r="FO482" s="84">
        <f>RANK(FE482,$FE$9:$FE$497,0)</f>
        <v>411</v>
      </c>
      <c r="FP482" s="73">
        <f>COUNTIFS($EV$9:$EV$497,"&gt;"&amp;EV482,$ES$9:$ES$497,ES482)+1</f>
        <v>67</v>
      </c>
      <c r="FQ482" s="74">
        <f>COUNTIFS($EW$9:$EW$497,"&gt;"&amp;EW482,$ES$9:$ES$497,ES482)+1</f>
        <v>63</v>
      </c>
      <c r="FR482" s="74">
        <f>COUNTIFS($EX$9:$EX$497,"&gt;"&amp;EX482,$ES$9:$ES$497,ES482)+1</f>
        <v>64</v>
      </c>
      <c r="FS482" s="74">
        <f>COUNTIFS($EY$9:$EY$497,"&gt;"&amp;EY482,$ES$9:$ES$497,ES482)+1</f>
        <v>67</v>
      </c>
      <c r="FT482" s="74">
        <f>COUNTIFS($EZ$9:$EZ$497,"&gt;"&amp;EZ482,$ES$9:$ES$497,ES482)+1</f>
        <v>60</v>
      </c>
      <c r="FU482" s="74">
        <f>COUNTIFS($FA$9:$FA$497,"&gt;"&amp;FA482,$ES$9:$ES$497,ES482)+1</f>
        <v>60</v>
      </c>
      <c r="FV482" s="74">
        <f>COUNTIFS($FB$9:$FB$497,"&gt;"&amp;FB482,$ES$9:$ES$497,ES482)+1</f>
        <v>67</v>
      </c>
      <c r="FW482" s="74">
        <f>COUNTIFS($FC$9:$FC$497,"&gt;"&amp;FC482,$ES$9:$ES$497,ES482)+1</f>
        <v>63</v>
      </c>
      <c r="FX482" s="74">
        <f>COUNTIFS($FD$9:$FD$497,"&gt;"&amp;FD482,$ES$9:$ES$497,ES482)+1</f>
        <v>64</v>
      </c>
      <c r="FY482" s="84">
        <f>COUNTIFS($FE$9:$FE$497,"&gt;"&amp;FE482,$ES$9:$ES$497,ES482)+1</f>
        <v>64</v>
      </c>
      <c r="FZ482" s="85">
        <f t="shared" si="1274"/>
        <v>0.59</v>
      </c>
      <c r="GA482" s="86">
        <f t="shared" si="1275"/>
        <v>1.24</v>
      </c>
      <c r="GB482" s="86">
        <f t="shared" si="1276"/>
        <v>0.47</v>
      </c>
      <c r="GC482" s="86">
        <f t="shared" si="1277"/>
        <v>0.28999999999999998</v>
      </c>
      <c r="GD482" s="86">
        <f t="shared" si="1278"/>
        <v>0.41</v>
      </c>
      <c r="GE482" s="86">
        <f t="shared" si="1279"/>
        <v>1.29</v>
      </c>
      <c r="GF482" s="86">
        <f t="shared" si="1280"/>
        <v>0.24</v>
      </c>
      <c r="GG482" s="86">
        <f t="shared" si="1281"/>
        <v>0.53</v>
      </c>
      <c r="GH482" s="86">
        <f t="shared" si="1282"/>
        <v>0.88</v>
      </c>
      <c r="GI482" s="87">
        <f t="shared" si="1283"/>
        <v>1</v>
      </c>
      <c r="GJ482" s="85">
        <f>ROUND(((FZ482-AVERAGE(FZ$9:FZ$497))/STDEVP(FZ$9:FZ$497)*10+50),2)</f>
        <v>35.340000000000003</v>
      </c>
      <c r="GK482" s="86">
        <f>ROUND(((GA482-AVERAGE(GA$9:GA$497))/STDEVP(GA$9:GA$497)*10+50),2)</f>
        <v>66.42</v>
      </c>
      <c r="GL482" s="86">
        <f>ROUND(((GB482-AVERAGE(GB$9:GB$497))/STDEVP(GB$9:GB$497)*10+50),2)</f>
        <v>45.76</v>
      </c>
      <c r="GM482" s="86">
        <f>ROUND(((GC482-AVERAGE(GC$9:GC$497))/STDEVP(GC$9:GC$497)*10+50),2)</f>
        <v>38.17</v>
      </c>
      <c r="GN482" s="86">
        <f>ROUND(((GD482-AVERAGE(GD$9:GD$497))/STDEVP(GD$9:GD$497)*10+50),2)</f>
        <v>50.61</v>
      </c>
      <c r="GO482" s="86">
        <f>ROUND(((GE482-AVERAGE(GE$9:GE$497))/STDEVP(GE$9:GE$497)*10+50),2)</f>
        <v>84.18</v>
      </c>
      <c r="GP482" s="86">
        <f>ROUND(((GF482-AVERAGE(GF$9:GF$497))/STDEVP(GF$9:GF$497)*10+50),2)</f>
        <v>37.57</v>
      </c>
      <c r="GQ482" s="86">
        <f>ROUND(((GG482-AVERAGE(GG$9:GG$497))/STDEVP(GG$9:GG$497)*10+50),2)</f>
        <v>46.84</v>
      </c>
      <c r="GR482" s="86">
        <f>ROUND(((GH482-AVERAGE(GH$9:GH$497))/STDEVP(GH$9:GH$497)*10+50),2)</f>
        <v>46.54</v>
      </c>
      <c r="GS482" s="87">
        <f>ROUND(((GI482-AVERAGE(GI$9:GI$497))/STDEVP(GI$9:GI$497)*10+50),2)</f>
        <v>45.51</v>
      </c>
      <c r="GT482" s="73">
        <f>RANK(GJ482,$GJ$9:$GJ$497,0)</f>
        <v>408</v>
      </c>
      <c r="GU482" s="74">
        <f>RANK(GK482,$GK$9:$GK$497,0)</f>
        <v>36</v>
      </c>
      <c r="GV482" s="74">
        <f>RANK(GL482,$GL$9:$GL$497,0)</f>
        <v>274</v>
      </c>
      <c r="GW482" s="74">
        <f>RANK(GM482,$GM$9:$GM$497,0)</f>
        <v>387</v>
      </c>
      <c r="GX482" s="74">
        <f>RANK(GN482,$GN$9:$GN$497,0)</f>
        <v>122</v>
      </c>
      <c r="GY482" s="74">
        <f>RANK(GO482,$GO$9:$GO$497,0)</f>
        <v>8</v>
      </c>
      <c r="GZ482" s="74">
        <f>RANK(GP482,$GP$9:$GP$497,0)</f>
        <v>397</v>
      </c>
      <c r="HA482" s="74">
        <f>RANK(GQ482,$GQ$9:$GQ$497,0)</f>
        <v>262</v>
      </c>
      <c r="HB482" s="74">
        <f>RANK(GR482,$GR$9:$GR$497,0)</f>
        <v>247</v>
      </c>
      <c r="HC482" s="84">
        <f>RANK(GS482,$GS$9:$GS$497,0)</f>
        <v>262</v>
      </c>
      <c r="HD482" s="85">
        <f>ROUND(AVERAGEIF($ES$9:$ES$497,$ES482,$FZ$9:$FZ$497),2)</f>
        <v>0.93</v>
      </c>
      <c r="HE482" s="86">
        <f>ROUND(AVERAGEIF($ES$9:$ES$497,$ES482,$GA$9:$GA$497),2)</f>
        <v>0.96</v>
      </c>
      <c r="HF482" s="86">
        <f>ROUND(AVERAGEIF($ES$9:$ES$497,$ES482,$GB$9:$GB$497),2)</f>
        <v>0.41</v>
      </c>
      <c r="HG482" s="86">
        <f>ROUND(AVERAGEIF($ES$9:$ES$497,$ES482,$GC$9:$GC$497),2)</f>
        <v>0.46</v>
      </c>
      <c r="HH482" s="86">
        <f>ROUND(AVERAGEIF($ES$9:$ES$497,$ES482,$GD$9:$GD$497),2)</f>
        <v>0.38</v>
      </c>
      <c r="HI482" s="86">
        <f>ROUND(AVERAGEIF($ES$9:$ES$497,$ES482,$GE$9:$GE$497),2)</f>
        <v>0.85</v>
      </c>
      <c r="HJ482" s="86">
        <f>ROUND(AVERAGEIF($ES$9:$ES$497,$ES482,$GF$9:$GF$497),2)</f>
        <v>0.44</v>
      </c>
      <c r="HK482" s="86">
        <f>ROUND(AVERAGEIF($ES$9:$ES$497,$ES482,$GG$9:$GG$497),2)</f>
        <v>0.42</v>
      </c>
      <c r="HL482" s="86">
        <f>ROUND(AVERAGEIF($ES$9:$ES$497,$ES482,$GH$9:$GH$497),2)</f>
        <v>0.8</v>
      </c>
      <c r="HM482" s="87">
        <f>ROUND(AVERAGEIF($ES$9:$ES$497,$ES482,$GI$9:$GI$497),2)</f>
        <v>0.84</v>
      </c>
      <c r="HN482" s="88">
        <f t="shared" si="1284"/>
        <v>-0.34000000000000008</v>
      </c>
      <c r="HO482" s="89">
        <f t="shared" si="1285"/>
        <v>0.28000000000000003</v>
      </c>
      <c r="HP482" s="89">
        <f t="shared" si="1286"/>
        <v>0.06</v>
      </c>
      <c r="HQ482" s="89">
        <f t="shared" si="1287"/>
        <v>-0.17000000000000004</v>
      </c>
      <c r="HR482" s="89">
        <f t="shared" si="1288"/>
        <v>2.9999999999999971E-2</v>
      </c>
      <c r="HS482" s="89">
        <f t="shared" si="1289"/>
        <v>0.44000000000000006</v>
      </c>
      <c r="HT482" s="89">
        <f t="shared" si="1290"/>
        <v>-0.2</v>
      </c>
      <c r="HU482" s="89">
        <f t="shared" si="1291"/>
        <v>0.11000000000000004</v>
      </c>
      <c r="HV482" s="89">
        <f t="shared" si="1292"/>
        <v>7.999999999999996E-2</v>
      </c>
      <c r="HW482" s="90">
        <f t="shared" si="1293"/>
        <v>0.16000000000000003</v>
      </c>
      <c r="HX482" s="73">
        <f>COUNTIFS($FZ$9:$FZ$497,"&gt;"&amp;FZ482,$ES$9:$ES$497,$ES482)+1</f>
        <v>66</v>
      </c>
      <c r="HY482" s="74">
        <f>COUNTIFS($GA$9:$GA$497,"&gt;"&amp;GA482,$ES$9:$ES$497,$ES482)+1</f>
        <v>12</v>
      </c>
      <c r="HZ482" s="74">
        <f>COUNTIFS($GB$9:$GB$497,"&gt;"&amp;GB482,$ES$9:$ES$497,$ES482)+1</f>
        <v>19</v>
      </c>
      <c r="IA482" s="74">
        <f>COUNTIFS($GC$9:$GC$497,"&gt;"&amp;GC482,$ES$9:$ES$497,$ES482)+1</f>
        <v>61</v>
      </c>
      <c r="IB482" s="74">
        <f>COUNTIFS($GD$9:$GD$497,"&gt;"&amp;GD482,$ES$9:$ES$497,$ES482)+1</f>
        <v>21</v>
      </c>
      <c r="IC482" s="74">
        <f>COUNTIFS($GE$9:$GE$497,"&gt;"&amp;GE482,$ES$9:$ES$497,$ES482)+1</f>
        <v>8</v>
      </c>
      <c r="ID482" s="74">
        <f>COUNTIFS($GF$9:$GF$497,"&gt;"&amp;GF482,$ES$9:$ES$497,$ES482)+1</f>
        <v>66</v>
      </c>
      <c r="IE482" s="74">
        <f>COUNTIFS($GG$9:$GG$497,"&gt;"&amp;GG482,$ES$9:$ES$497,$ES482)+1</f>
        <v>10</v>
      </c>
      <c r="IF482" s="74">
        <f>COUNTIFS($GH$9:$GH$497,"&gt;"&amp;GH482,$ES$9:$ES$497,$ES482)+1</f>
        <v>16</v>
      </c>
      <c r="IG482" s="84">
        <f>COUNTIFS($GI$9:$GI$497,"&gt;"&amp;GI482,$ES$9:$ES$497,$ES482)+1</f>
        <v>14</v>
      </c>
      <c r="IH482" s="148"/>
      <c r="II482" s="149"/>
      <c r="IJ482" s="149"/>
      <c r="IK482" s="149"/>
      <c r="IL482" s="149"/>
      <c r="IM482" s="150"/>
      <c r="IN482" s="151"/>
      <c r="IO482" s="152"/>
      <c r="IP482" s="153"/>
      <c r="IQ482" s="149"/>
      <c r="IR482" s="149"/>
      <c r="IS482" s="149"/>
      <c r="IT482" s="149"/>
      <c r="IU482" s="149"/>
      <c r="IV482" s="149"/>
      <c r="IW482" s="154"/>
      <c r="IX482" s="151"/>
      <c r="IY482" s="149"/>
      <c r="IZ482" s="149"/>
      <c r="JA482" s="149"/>
      <c r="JB482" s="149"/>
      <c r="JC482" s="149"/>
      <c r="JD482" s="149"/>
      <c r="JE482" s="155"/>
      <c r="JF482" s="153"/>
      <c r="JG482" s="149"/>
      <c r="JH482" s="149"/>
      <c r="JI482" s="149"/>
      <c r="JJ482" s="149"/>
      <c r="JK482" s="149"/>
      <c r="JL482" s="149"/>
      <c r="JM482" s="154"/>
      <c r="JN482" s="151"/>
      <c r="JO482" s="149"/>
      <c r="JP482" s="149"/>
      <c r="JQ482" s="149"/>
      <c r="JR482" s="149"/>
      <c r="JS482" s="149"/>
      <c r="JT482" s="149"/>
      <c r="JU482" s="149"/>
      <c r="JV482" s="149"/>
      <c r="JW482" s="149"/>
      <c r="JX482" s="149"/>
      <c r="JY482" s="149"/>
      <c r="JZ482" s="155"/>
      <c r="KA482" s="151"/>
      <c r="KB482" s="149"/>
      <c r="KC482" s="149"/>
      <c r="KD482" s="149"/>
      <c r="KE482" s="155"/>
      <c r="KF482" s="153"/>
      <c r="KG482" s="149"/>
      <c r="KH482" s="149"/>
      <c r="KI482" s="149"/>
      <c r="KJ482" s="149"/>
      <c r="KK482" s="156"/>
      <c r="KL482" s="149"/>
      <c r="KM482" s="149"/>
      <c r="KN482" s="149"/>
      <c r="KO482" s="149"/>
      <c r="KP482" s="149"/>
      <c r="KQ482" s="149"/>
      <c r="KR482" s="149"/>
      <c r="KS482" s="154"/>
      <c r="KT482" s="154"/>
      <c r="KU482" s="154"/>
      <c r="KV482" s="154"/>
      <c r="KW482" s="151"/>
      <c r="KX482" s="149"/>
      <c r="KY482" s="149"/>
      <c r="KZ482" s="149"/>
      <c r="LA482" s="149"/>
      <c r="LB482" s="149"/>
      <c r="LC482" s="154"/>
      <c r="LD482" s="151"/>
      <c r="LE482" s="152"/>
      <c r="LF482" s="157"/>
      <c r="LG482" s="158"/>
      <c r="LH482" s="151"/>
      <c r="LI482" s="149"/>
      <c r="LJ482" s="147"/>
      <c r="LK482" s="147"/>
      <c r="LL482" s="147"/>
      <c r="LM482" s="159"/>
      <c r="LN482" s="153"/>
      <c r="LO482" s="149"/>
      <c r="LP482" s="149"/>
      <c r="LQ482" s="149"/>
      <c r="LR482" s="154"/>
      <c r="LS482" s="151"/>
      <c r="LT482" s="149"/>
      <c r="LU482" s="149"/>
      <c r="LV482" s="149"/>
      <c r="LW482" s="149"/>
      <c r="LX482" s="149"/>
      <c r="LY482" s="149"/>
      <c r="LZ482" s="149"/>
      <c r="MA482" s="155"/>
      <c r="MB482" s="153"/>
      <c r="MC482" s="149"/>
      <c r="MD482" s="149"/>
      <c r="ME482" s="149"/>
      <c r="MF482" s="149"/>
      <c r="MG482" s="149"/>
      <c r="MH482" s="149"/>
      <c r="MI482" s="149"/>
      <c r="MJ482" s="149"/>
      <c r="MK482" s="149"/>
      <c r="ML482" s="149"/>
      <c r="MM482" s="149"/>
      <c r="MN482" s="156"/>
      <c r="MO482" s="156"/>
      <c r="MP482" s="154"/>
      <c r="MQ482" s="151"/>
      <c r="MR482" s="149"/>
      <c r="MS482" s="149"/>
      <c r="MT482" s="149"/>
      <c r="MU482" s="149"/>
      <c r="MV482" s="156"/>
      <c r="MW482" s="149"/>
      <c r="MX482" s="149"/>
      <c r="MY482" s="149">
        <v>0.05</v>
      </c>
      <c r="MZ482" s="149"/>
      <c r="NA482" s="149"/>
      <c r="NB482" s="149"/>
      <c r="NC482" s="149"/>
      <c r="ND482" s="156"/>
      <c r="NE482" s="156"/>
      <c r="NF482" s="156"/>
      <c r="NG482" s="155"/>
      <c r="NH482" s="93"/>
      <c r="NI482" s="79"/>
      <c r="NJ482" s="79"/>
      <c r="NK482" s="79"/>
      <c r="NL482" s="79"/>
      <c r="NM482" s="79"/>
      <c r="NN482" s="94"/>
      <c r="NO482" s="151"/>
      <c r="NP482" s="160"/>
      <c r="NQ482" s="145"/>
      <c r="NR482" s="199"/>
      <c r="NS482" s="145"/>
      <c r="NT482" s="145"/>
      <c r="NU482" s="145" t="s">
        <v>1686</v>
      </c>
      <c r="NV482" s="171">
        <v>44295</v>
      </c>
      <c r="NW482" s="145" t="s">
        <v>1687</v>
      </c>
      <c r="NX482" s="165" t="s">
        <v>1688</v>
      </c>
      <c r="NY482" s="138" t="s">
        <v>1569</v>
      </c>
      <c r="NZ482" s="165" t="s">
        <v>1688</v>
      </c>
      <c r="OA482" s="166"/>
      <c r="OB482" s="166"/>
      <c r="OC482" s="166"/>
      <c r="OD482" s="110">
        <v>0</v>
      </c>
      <c r="OE482" s="109">
        <v>0</v>
      </c>
      <c r="OF482" s="110">
        <f t="shared" si="1294"/>
        <v>0</v>
      </c>
      <c r="OG482" s="109">
        <v>0</v>
      </c>
      <c r="OH482" s="111">
        <f>ROUND(AVERAGEIF($ES$9:$ES$497,$ES482,EV$9:EV$497),0)</f>
        <v>58</v>
      </c>
      <c r="OI482" s="112">
        <f>ROUND(AVERAGEIF($ES$9:$ES$497,$ES482,EW$9:EW$497),0)</f>
        <v>57</v>
      </c>
      <c r="OJ482" s="112">
        <f>ROUND(AVERAGEIF($ES$9:$ES$497,$ES482,EX$9:EX$497),0)</f>
        <v>24</v>
      </c>
      <c r="OK482" s="112">
        <f>ROUND(AVERAGEIF($ES$9:$ES$497,$ES482,EY$9:EY$497),0)</f>
        <v>29</v>
      </c>
      <c r="OL482" s="112">
        <f>ROUND(AVERAGEIF($ES$9:$ES$497,$ES482,EZ$9:EZ$497),0)</f>
        <v>25</v>
      </c>
      <c r="OM482" s="112">
        <f>ROUND(AVERAGEIF($ES$9:$ES$497,$ES482,FA$9:FA$497),0)</f>
        <v>51</v>
      </c>
      <c r="ON482" s="112">
        <f>ROUND(AVERAGEIF($ES$9:$ES$497,$ES482,FB$9:FB$497),0)</f>
        <v>27</v>
      </c>
      <c r="OO482" s="112">
        <f>ROUND(AVERAGEIF($ES$9:$ES$497,$ES482,FC$9:FC$497),0)</f>
        <v>25</v>
      </c>
      <c r="OP482" s="112">
        <f>ROUND(AVERAGEIF($ES$9:$ES$497,$ES482,FD$9:FD$497),0)</f>
        <v>49</v>
      </c>
      <c r="OQ482" s="113">
        <f>ROUND(AVERAGEIF($ES$9:$ES$497,$ES482,FE$9:FE$497),0)</f>
        <v>49</v>
      </c>
      <c r="OR482" s="114">
        <f>ROUND(EV482/MAX(EV$9:EV$497)*100,0)</f>
        <v>6</v>
      </c>
      <c r="OS482" s="115">
        <f>ROUND(EW482/MAX(EW$9:EW$497)*100,0)</f>
        <v>17</v>
      </c>
      <c r="OT482" s="115">
        <f>ROUND(EX482/MAX(EX$9:EX$497)*100,0)</f>
        <v>7</v>
      </c>
      <c r="OU482" s="115">
        <f>ROUND(EY482/MAX(EY$9:EY$497)*100,0)</f>
        <v>3</v>
      </c>
      <c r="OV482" s="115">
        <f>ROUND(EZ482/MAX(EZ$9:EZ$497)*100,0)</f>
        <v>6</v>
      </c>
      <c r="OW482" s="115">
        <f>ROUND(FA482/MAX(FA$9:FA$497)*100,0)</f>
        <v>19</v>
      </c>
      <c r="OX482" s="115">
        <f>ROUND(FB482/MAX(FB$9:FB$497)*100,0)</f>
        <v>3</v>
      </c>
      <c r="OY482" s="116">
        <f>ROUND(FC482/MAX(FC$9:FC$497)*100,0)</f>
        <v>6</v>
      </c>
      <c r="OZ482" s="115">
        <f>ROUND(FD482/MAX(FD$9:FD$497)*100,0)</f>
        <v>10</v>
      </c>
      <c r="PA482" s="117">
        <f>ROUND(FE482/MAX(FE$9:FE$497)*100,0)</f>
        <v>7</v>
      </c>
      <c r="PB482" s="118">
        <f t="shared" si="1295"/>
        <v>82</v>
      </c>
      <c r="PC482" s="115">
        <f t="shared" si="1296"/>
        <v>79</v>
      </c>
      <c r="PD482" s="115">
        <f t="shared" si="1297"/>
        <v>100</v>
      </c>
      <c r="PE482" s="115">
        <f t="shared" si="1298"/>
        <v>94</v>
      </c>
      <c r="PF482" s="115">
        <f t="shared" si="1299"/>
        <v>102</v>
      </c>
      <c r="PG482" s="119">
        <f t="shared" si="1300"/>
        <v>112</v>
      </c>
      <c r="PH482" s="118">
        <f>ROUND(PB482/MAX(PB$9:PB$497)*100,0)</f>
        <v>10</v>
      </c>
      <c r="PI482" s="115">
        <f>ROUND(PC482/MAX(PC$9:PC$497)*100,0)</f>
        <v>9</v>
      </c>
      <c r="PJ482" s="115">
        <f>ROUND(PD482/MAX(PD$9:PD$497)*100,0)</f>
        <v>11</v>
      </c>
      <c r="PK482" s="115">
        <f>ROUND(PE482/MAX(PE$9:PE$497)*100,0)</f>
        <v>9</v>
      </c>
      <c r="PL482" s="115">
        <f>ROUND(PF482/MAX(PF$9:PF$497)*100,0)</f>
        <v>14</v>
      </c>
      <c r="PM482" s="119">
        <f>ROUND(PG482/MAX(PG$9:PG$497)*100,0)</f>
        <v>16</v>
      </c>
      <c r="PN482" s="118">
        <f>RANK(PH482,PH$9:PH$497,0)</f>
        <v>412</v>
      </c>
      <c r="PO482" s="115">
        <f>RANK(PI482,PI$9:PI$497,0)</f>
        <v>414</v>
      </c>
      <c r="PP482" s="115">
        <f>RANK(PJ482,PJ$9:PJ$497,0)</f>
        <v>412</v>
      </c>
      <c r="PQ482" s="115">
        <f>RANK(PK482,PK$9:PK$497,0)</f>
        <v>415</v>
      </c>
      <c r="PR482" s="115">
        <f>RANK(PL482,PL$9:PL$497,0)</f>
        <v>405</v>
      </c>
      <c r="PS482" s="119">
        <f>RANK(PM482,PM$9:PM$497,0)</f>
        <v>385</v>
      </c>
      <c r="PT482" s="120">
        <f>ROUND(FZ482/MAX(FZ$9:FZ$497)*100,0)</f>
        <v>32</v>
      </c>
      <c r="PU482" s="115">
        <f>ROUND(GA482/MAX(GA$9:GA$497)*100,0)</f>
        <v>70</v>
      </c>
      <c r="PV482" s="115">
        <f>ROUND(GB482/MAX(GB$9:GB$497)*100,0)</f>
        <v>34</v>
      </c>
      <c r="PW482" s="115">
        <f>ROUND(GC482/MAX(GC$9:GC$497)*100,0)</f>
        <v>23</v>
      </c>
      <c r="PX482" s="115">
        <f>ROUND(GD482/MAX(GD$9:GD$497)*100,0)</f>
        <v>23</v>
      </c>
      <c r="PY482" s="115">
        <f>ROUND(GE482/MAX(GE$9:GE$497)*100,0)</f>
        <v>77</v>
      </c>
      <c r="PZ482" s="115">
        <f>ROUND(GF482/MAX(GF$9:GF$497)*100,0)</f>
        <v>11</v>
      </c>
      <c r="QA482" s="116">
        <f>ROUND(GG482/MAX(GG$9:GG$497)*100,0)</f>
        <v>29</v>
      </c>
      <c r="QB482" s="115">
        <f>ROUND(GH482/MAX(GH$9:GH$497)*100,0)</f>
        <v>39</v>
      </c>
      <c r="QC482" s="121">
        <f>ROUND(GI482/MAX(GI$9:GI$497)*100,0)</f>
        <v>32</v>
      </c>
      <c r="QD482" s="120">
        <f>ROUND(AVERAGEIF($ES$9:$ES$497,$ES482,PT$9:PT$497),0)</f>
        <v>51</v>
      </c>
      <c r="QE482" s="120">
        <f>ROUND(AVERAGEIF($ES$9:$ES$497,$ES482,PU$9:PU$497),0)</f>
        <v>54</v>
      </c>
      <c r="QF482" s="120">
        <f>ROUND(AVERAGEIF($ES$9:$ES$497,$ES482,PV$9:PV$497),0)</f>
        <v>30</v>
      </c>
      <c r="QG482" s="120">
        <f>ROUND(AVERAGEIF($ES$9:$ES$497,$ES482,PW$9:PW$497),0)</f>
        <v>36</v>
      </c>
      <c r="QH482" s="120">
        <f>ROUND(AVERAGEIF($ES$9:$ES$497,$ES482,PX$9:PX$497),0)</f>
        <v>21</v>
      </c>
      <c r="QI482" s="120">
        <f>ROUND(AVERAGEIF($ES$9:$ES$497,$ES482,PY$9:PY$497),0)</f>
        <v>51</v>
      </c>
      <c r="QJ482" s="120">
        <f>ROUND(AVERAGEIF($ES$9:$ES$497,$ES482,PZ$9:PZ$497),0)</f>
        <v>21</v>
      </c>
      <c r="QK482" s="120">
        <f>ROUND(AVERAGEIF($ES$9:$ES$497,$ES482,QA$9:QA$497),0)</f>
        <v>23</v>
      </c>
      <c r="QL482" s="120">
        <f>ROUND(AVERAGEIF($ES$9:$ES$497,$ES482,QB$9:QB$497),0)</f>
        <v>35</v>
      </c>
      <c r="QM482" s="120">
        <f>ROUND(AVERAGEIF($ES$9:$ES$497,$ES482,QC$9:QC$497),0)</f>
        <v>27</v>
      </c>
      <c r="QN482" s="114">
        <f t="shared" si="1301"/>
        <v>414</v>
      </c>
      <c r="QO482" s="115">
        <f t="shared" si="1302"/>
        <v>370</v>
      </c>
      <c r="QP482" s="115">
        <f t="shared" si="1303"/>
        <v>506</v>
      </c>
      <c r="QQ482" s="115">
        <f t="shared" si="1304"/>
        <v>501</v>
      </c>
      <c r="QR482" s="115">
        <f t="shared" si="1305"/>
        <v>525</v>
      </c>
      <c r="QS482" s="119">
        <f t="shared" si="1306"/>
        <v>569</v>
      </c>
      <c r="QT482" s="114">
        <f>ROUND((QN482-MIN(QN$9:QN$497))/(MAX(QN$9:QN$497)-MIN(QN$9:QN$497))*100,0)</f>
        <v>29</v>
      </c>
      <c r="QU482" s="115">
        <f>ROUND((QO482-MIN(QO$9:QO$497))/(MAX(QO$9:QO$497)-MIN(QO$9:QO$497))*100,0)</f>
        <v>23</v>
      </c>
      <c r="QV482" s="115">
        <f>ROUND((QP482-MIN(QP$9:QP$497))/(MAX(QP$9:QP$497)-MIN(QP$9:QP$497))*100,0)</f>
        <v>22</v>
      </c>
      <c r="QW482" s="115">
        <f>ROUND((QQ482-MIN(QQ$9:QQ$497))/(MAX(QQ$9:QQ$497)-MIN(QQ$9:QQ$497))*100,0)</f>
        <v>27</v>
      </c>
      <c r="QX482" s="115">
        <f>ROUND((QR482-MIN(QR$9:QR$497))/(MAX(QR$9:QR$497)-MIN(QR$9:QR$497))*100,0)</f>
        <v>49</v>
      </c>
      <c r="QY482" s="115">
        <f>ROUND((QS482-MIN(QS$9:QS$497))/(MAX(QS$9:QS$497)-MIN(QS$9:QS$497))*100,0)</f>
        <v>78</v>
      </c>
      <c r="QZ482" s="114">
        <f>RANK(QN482,QN$9:QN$497,0)</f>
        <v>334</v>
      </c>
      <c r="RA482" s="115">
        <f>RANK(QO482,QO$9:QO$497,0)</f>
        <v>229</v>
      </c>
      <c r="RB482" s="115">
        <f>RANK(QP482,QP$9:QP$497,0)</f>
        <v>310</v>
      </c>
      <c r="RC482" s="115">
        <f>RANK(QQ482,QQ$9:QQ$497,0)</f>
        <v>308</v>
      </c>
      <c r="RD482" s="115">
        <f>RANK(QR482,QR$9:QR$497,0)</f>
        <v>191</v>
      </c>
      <c r="RE482" s="115">
        <f>RANK(QS482,QS$9:QS$497,0)</f>
        <v>19</v>
      </c>
      <c r="RF482" s="122"/>
      <c r="RG482" s="115">
        <f>($RH$3*(IH482+IJ482)*100*100/MAX(EX$9:EX$497)*$RO$3) +($RH$3*(II482+IJ482)*100*100/MAX(EX$9:EX$497)*$RO$4) + ($RH$3*IK482*100*100/MAX(EX$9:EX$497)*0.098)</f>
        <v>0</v>
      </c>
      <c r="RH482" s="115">
        <f>($RH$4*IL482*100*100/MAX(EZ$9:EZ$497))*$RQ$3</f>
        <v>0</v>
      </c>
      <c r="RI482" s="115">
        <f>($RH$3*IM482*100*100/MAX(EY$9:EY$497))*$RQ$4</f>
        <v>0</v>
      </c>
      <c r="RJ482" s="115">
        <f>($RH$3*IN482*100*100/MAX(EX$9:EX$497))</f>
        <v>0</v>
      </c>
      <c r="RK482" s="115">
        <f>($RH$4*IO482*100*100/MAX(EZ$9:EZ$497))*$RQ$3</f>
        <v>0</v>
      </c>
      <c r="RL482" s="115">
        <f>(($RL$4*IP482*100*((100/MAX(EX$9:EX$497)+100/MAX(EZ$9:EZ$497))/2))+($RL$4*IQ482*100*((100/MAX(EX$9:EX$497)+100/MAX(EZ$9:EZ$497))/2))+($RL$4*IR482*100*((100/MAX(EX$9:EX$497)+100/MAX(EZ$9:EZ$497))/2))+($RL$4*IS482*100*((100/MAX(EX$9:EX$497)+100/MAX(EZ$9:EZ$497))/2))+($RL$4*IT482*100*((100/MAX(EX$9:EX$497)+100/MAX(EZ$9:EZ$497))/2))+($RL$4*IU482*100*((100/MAX(EX$9:EX$497)+100/MAX(EZ$9:EZ$497))/2))+($RL$4*IV482*100*((100/MAX(EX$9:EX$497)+100/MAX(EZ$9:EZ$497))/2))+($RL$4*IW482*100*((100/MAX(EX$9:EX$497)+100/MAX(EZ$9:EZ$497))/2)))*$RS$3</f>
        <v>0</v>
      </c>
      <c r="RM482" s="115">
        <f>(($RH$3*IX482*100*100/MAX(EX$9:EX$497))+($RH$3*IY482*100*100/MAX(EX$9:EX$497))+($RH$3*IZ482*100*100/MAX(EX$9:EX$497))+($RH$3*JA482*100*100/MAX(EX$9:EX$497))+($RH$3*JB482*100*100/MAX(EX$9:EX$497))+($RH$3*JC482*100*100/MAX(EX$9:EX$497))+($RH$3*JD482*100*100/MAX(EX$9:EX$497))+($RH$3*JE482*100*100/MAX(EX$9:EX$497)))*$RS$4</f>
        <v>0</v>
      </c>
      <c r="RN482" s="115">
        <f>(($RH$4*JF482*100*100/MAX(EZ$9:EZ$497)) + ($RH$4*JG482*100*100/MAX(EZ$9:EZ$497)) + ($RH$4*JH482*100*100/MAX(EZ$9:EZ$497)) + ($RH$4*JI482*100*100/MAX(EZ$9:EZ$497)) + ($RH$4*JJ482*100*100/MAX(EZ$9:EZ$497)) + ($RH$4*JK482*100*100/MAX(EZ$9:EZ$497)) + ($RH$4*JL482*100*100/MAX(EZ$9:EZ$497)) + ($RH$4*JM482*100*100/MAX(EZ$9:EZ$497)))*$RU$3</f>
        <v>0</v>
      </c>
      <c r="RO482" s="115">
        <f>(($RL$4*JN482*100*((100/MAX(EX$9:EX$497)+100/MAX(EZ$9:EZ$497))/2))+($RL$4*JO482*100*((100/MAX(EX$9:EX$497)+100/MAX(EZ$9:EZ$497))/2))+($RL$4*JP482*100*((100/MAX(EX$9:EX$497)+100/MAX(EZ$9:EZ$497))/2))+($RL$4*JQ482*100*((100/MAX(EX$9:EX$497)+100/MAX(EZ$9:EZ$497))/2))+($RL$4*JR482*100*((100/MAX(EX$9:EX$497)+100/MAX(EZ$9:EZ$497))/2))+($RL$4*JS482*100*((100/MAX(EX$9:EX$497)+100/MAX(EZ$9:EZ$497))/2))+($RL$4*JT482*100*((100/MAX(EX$9:EX$497)+100/MAX(EZ$9:EZ$497))/2))+($RL$4*JU482*100*((100/MAX(EX$9:EX$497)+100/MAX(EZ$9:EZ$497))/2))+($RL$4*JV482*100*((100/MAX(EX$9:EX$497)+100/MAX(EZ$9:EZ$497))/2))+($RL$4*JW482*100*((100/MAX(EX$9:EX$497)+100/MAX(EZ$9:EZ$497))/2))+($RL$4*JX482*100*((100/MAX(EX$9:EX$497)+100/MAX(EZ$9:EZ$497))/2))+($RL$4*JY482*100*((100/MAX(EX$9:EX$497)+100/MAX(EZ$9:EZ$497))/2))+($RL$4*JZ482*100*((100/MAX(EX$9:EX$497)+100/MAX(EZ$9:EZ$497))/2)))*$RW$3/2</f>
        <v>0</v>
      </c>
      <c r="RP482" s="119">
        <f>($RJ$3*KA482*100*100/MAX(FA$9:FA$497)) + ($RJ$3*KB482*100*100/MAX(FA$9:FA$497)/2) + ($RJ$3*KC482*100*100/MAX(FA$9:FA$497)/2) + ($RJ$3*KD482*100*100/MAX(FA$9:FA$497)/4) + ($RJ$3*KE482*100*100/MAX(FA$9:FA$497)/4)</f>
        <v>0</v>
      </c>
      <c r="RQ482" s="118">
        <f>($RL$4*KF482*100*((100/MAX(EX$9:EX$497)+100/MAX(EZ$9:EZ$497)))) * ($RO$3/2) + (($RL$4*KG482*100*((100/MAX(EX$9:EX$497)+100/MAX(EZ$9:EZ$497))))+($RL$4*KH482*100*((100/MAX(EX$9:EX$497)+100/MAX(EZ$9:EZ$497))))+($RL$4*KI482*100*((100/MAX(EX$9:EX$497)+100/MAX(EZ$9:EZ$497))))+($RL$4*KJ482*100*((100/MAX(EX$9:EX$497)+100/MAX(EZ$9:EZ$497))))+($RL$4*KK482*100*((100/MAX(EX$9:EX$497)+100/MAX(EZ$9:EZ$497))))+($RL$4*KL482*100*((100/MAX(EX$9:EX$497)+100/MAX(EZ$9:EZ$497))))+($RL$4*KM482*100*((100/MAX(EX$9:EX$497)+100/MAX(EZ$9:EZ$497))))+($RL$4*KN482*100*((100/MAX(EX$9:EX$497)+100/MAX(EZ$9:EZ$497))))+($RL$4*KO482*100*((100/MAX(EX$9:EX$497)+100/MAX(EZ$9:EZ$497))))+($RL$4*KP482*100*((100/MAX(EX$9:EX$497)+100/MAX(EZ$9:EZ$497))))+($RL$4*KQ482*100*((100/MAX(EX$9:EX$497)+100/MAX(EZ$9:EZ$497))))+($RL$4*KR482*100*((100/MAX(EX$9:EX$497)+100/MAX(EZ$9:EZ$497))))+($RL$4*KS482*100*((100/MAX(EX$9:EX$497)+100/MAX(EZ$9:EZ$497))))+($RL$4*KV482*100*((100/MAX(EX$9:EX$497)+100/MAX(EZ$9:EZ$497))))) * (($RO$3+$RO$4)/6)</f>
        <v>0</v>
      </c>
      <c r="RR482" s="115">
        <f>(($RL$4*KW482*100*((100/MAX(EX$9:EX$497)+100/MAX(EZ$9:EZ$497))))) * ($RO$3/2) + (($RL$4*KX482*100*((100/MAX(EX$9:EX$497)+100/MAX(EZ$9:EZ$497))))+($RL$4*KY482*100*((100/MAX(EX$9:EX$497)+100/MAX(EZ$9:EZ$497))))+($RL$4*KZ482*100*((100/MAX(EX$9:EX$497)+100/MAX(EZ$9:EZ$497))))+($RL$4*LA482*100*((100/MAX(EX$9:EX$497)+100/MAX(EZ$9:EZ$497))))+($RL$4*LB482*100*((100/MAX(EX$9:EX$497)+100/MAX(EZ$9:EZ$497))))+($RL$4*LC482*100*((100/MAX(EX$9:EX$497)+100/MAX(EZ$9:EZ$497))))) * (($RO$3+$RO$4)/6)</f>
        <v>0</v>
      </c>
      <c r="RS482" s="119">
        <f>(($RL$4*LD482*100*((100/MAX(EX$9:EX$497)+100/MAX(EZ$9:EZ$497))))+($RL$4*LE482*100*((100/MAX(EX$9:EX$497)+100/MAX(EZ$9:EZ$497))))) * (($RO$3+$RO$4)/6)</f>
        <v>0</v>
      </c>
      <c r="RT482" s="118">
        <f>($RJ$4*LH482*100*(100/MAX(EV$9:EV$497)))+($RJ$4*LI482*100*(100/MAX(EV$9:EV$497)))</f>
        <v>0</v>
      </c>
      <c r="RU482" s="119">
        <f>($RJ$4*LJ482*(100/MAX(EV$9:EV$497)))/2 + ($RL$3*LK482*(100/MAX(EW$9:EW$497))) + ($RJ$4*LL482*(100/MAX(EV$9:EV$497)))/4 + ($RL$3*LM482*(100/MAX(EW$9:EW$497)))</f>
        <v>0</v>
      </c>
      <c r="RV482" s="118">
        <f>($RJ$4*LN482*100*100/MAX(EV$9:EV$497)/2)+($RJ$4*LO482*100*100/MAX(EV$9:EV$497)/2)+($RJ$4*LP482*100*100/MAX(EV$9:EV$497))+($RJ$4*LQ482*100*100/MAX(EV$9:EV$497))+($RJ$4*LR482*100*100/MAX(EV$9:EV$497))</f>
        <v>0</v>
      </c>
      <c r="RW482" s="115">
        <f>($RJ$4*LS482*100*100/MAX(EV$9:EV$497)) + (($RJ$4*LT482*100*100/MAX(EV$9:EV$497))+($RJ$4*LU482*100*100/MAX(EV$9:EV$497))+($RJ$4*LV482*100*100/MAX(EV$9:EV$497))+($RJ$4*LW482*100*100/MAX(EV$9:EV$497))+($RJ$4*LX482*100*100/MAX(EV$9:EV$497))+($RJ$4*LY482*100*100/MAX(EV$9:EV$497))+($RJ$4*LZ482*100*100/MAX(EV$9:EV$497))+($RJ$4*MA482*100*100/MAX(EV$9:EV$497)))/2</f>
        <v>0</v>
      </c>
      <c r="RX482" s="119">
        <f>($RJ$4*MB482*100*100/MAX(EV$9:EV$497))+($RJ$4*MC482*100*100/MAX(EV$9:EV$497))+($RJ$4*MD482*100*100/MAX(EV$9:EV$497))+($RJ$4*ME482*100*100/MAX(EV$9:EV$497))+($RJ$4*MF482*100*100/MAX(EV$9:EV$497))+($RJ$4*MG482*100*100/MAX(EV$9:EV$497))+($RJ$4*MH482*100*100/MAX(EV$9:EV$497))+($RJ$4*MI482*100*100/MAX(EV$9:EV$497))+($RJ$4*MJ482*100*100/MAX(EV$9:EV$497))+($RJ$4*MK482*100*100/MAX(EV$9:EV$497))+($RJ$4*ML482*100*100/MAX(EV$9:EV$497))+($RJ$4*MM482*100*100/MAX(EV$9:EV$497))+($RJ$4*MN482*100*100/MAX(EV$9:EV$497))</f>
        <v>0</v>
      </c>
      <c r="RY482" s="118">
        <f>($RJ$4*MQ482*100*100/MAX(EV$9:EV$497))/2 + (($RJ$4*MR482*100*100/MAX(EV$9:EV$497))+($RJ$4*MS482*100*100/MAX(EV$9:EV$497))+($RJ$4*MT482*100*100/MAX(EV$9:EV$497))+($RJ$4*MU482*100*100/MAX(EV$9:EV$497))+($RJ$4*MV482*100*100/MAX(EV$9:EV$497))+($RJ$4*MW482*100*100/MAX(EV$9:EV$497))+($RJ$4*MX482*100*100/MAX(EV$9:EV$497))+($RJ$4*MY482*100*100/MAX(EV$9:EV$497))+($RJ$4*MZ482*100*100/MAX(EV$9:EV$497))+($RJ$4*NA482*100*100/MAX(EV$9:EV$497))+($RJ$4*NB482*100*100/MAX(EV$9:EV$497))+($RJ$4*NC482*100*100/MAX(EV$9:EV$497))+($RJ$4*ND482*100*100/MAX(EV$9:EV$497))+($RJ$4*NG482*100*100/MAX(EV$9:EV$497)))/4</f>
        <v>2.106741573033708</v>
      </c>
      <c r="RZ482" s="115">
        <f>($RJ$4*NH482*100*100/MAX(EV$9:EV$497))/2 + (($RJ$4*NI482*100*100/MAX(EV$9:EV$497))+($RJ$4*NJ482*100*100/MAX(EV$9:EV$497))+($RJ$4*NK482*100*100/MAX(EV$9:EV$497))+($RJ$4*NL482*100*100/MAX(EV$9:EV$497))+($RJ$4*NM482*100*100/MAX(EV$9:EV$497))+($RJ$4*NN482*100*100/MAX(EV$9:EV$497)))/4</f>
        <v>0</v>
      </c>
      <c r="SA482" s="117">
        <f>(($RJ$4*NO482*100*100/MAX(EV$9:EV$497))+($RJ$4*NP482*100*100/MAX(EV$9:EV$497)))/4</f>
        <v>0</v>
      </c>
      <c r="SB482" s="118">
        <f t="shared" si="1307"/>
        <v>2.106741573033708</v>
      </c>
      <c r="SC482" s="115">
        <f t="shared" si="1308"/>
        <v>0.4213483146067416</v>
      </c>
      <c r="SD482" s="115">
        <f t="shared" si="1309"/>
        <v>0.526685393258427</v>
      </c>
      <c r="SE482" s="115">
        <f t="shared" si="1310"/>
        <v>0.4213483146067416</v>
      </c>
      <c r="SF482" s="115">
        <f t="shared" si="1311"/>
        <v>0.526685393258427</v>
      </c>
      <c r="SG482" s="115">
        <f t="shared" si="1312"/>
        <v>2.106741573033708</v>
      </c>
      <c r="SH482" s="115">
        <f>ROUND(SB482/MAX(SB$9:SB$497)*100,0)</f>
        <v>3</v>
      </c>
      <c r="SI482" s="115">
        <f>ROUND(SC482/MAX(SC$9:SC$497)*100,0)</f>
        <v>1</v>
      </c>
      <c r="SJ482" s="115">
        <f>ROUND(SD482/MAX(SD$9:SD$497)*100,0)</f>
        <v>1</v>
      </c>
      <c r="SK482" s="115">
        <f>ROUND(SE482/MAX(SE$9:SE$497)*100,0)</f>
        <v>0</v>
      </c>
      <c r="SL482" s="115">
        <f>ROUND(SF482/MAX(SF$9:SF$497)*100,0)</f>
        <v>1</v>
      </c>
      <c r="SM482" s="121">
        <f>ROUND(SG482/MAX(SG$9:SG$497)*100,0)</f>
        <v>2</v>
      </c>
      <c r="SN482" s="115">
        <f>ROUND(AVERAGEIF($ES$9:$ES$497,$ES482,SH$9:SH$497),0)</f>
        <v>29</v>
      </c>
      <c r="SO482" s="115">
        <f>ROUND(AVERAGEIF($ES$9:$ES$497,$ES482,SI$9:SI$497),0)</f>
        <v>3</v>
      </c>
      <c r="SP482" s="115">
        <f>ROUND(AVERAGEIF($ES$9:$ES$497,$ES482,SJ$9:SJ$497),0)</f>
        <v>5</v>
      </c>
      <c r="SQ482" s="115">
        <f>ROUND(AVERAGEIF($ES$9:$ES$497,$ES482,SK$9:SK$497),0)</f>
        <v>2</v>
      </c>
      <c r="SR482" s="115">
        <f>ROUND(AVERAGEIF($ES$9:$ES$497,$ES482,SL$9:SL$497),0)</f>
        <v>4</v>
      </c>
      <c r="SS482" s="121">
        <f>ROUND(AVERAGEIF($ES$9:$ES$497,$ES482,SM$9:SM$497),0)</f>
        <v>36</v>
      </c>
      <c r="ST482" s="114">
        <f>RANK(SB482,SB$9:SB$497,0)</f>
        <v>286</v>
      </c>
      <c r="SU482" s="115">
        <f>RANK(SC482,SC$9:SC$497,0)</f>
        <v>269</v>
      </c>
      <c r="SV482" s="115">
        <f>RANK(SD482,SD$9:SD$497,0)</f>
        <v>265</v>
      </c>
      <c r="SW482" s="115">
        <f>RANK(SE482,SE$9:SE$497,0)</f>
        <v>269</v>
      </c>
      <c r="SX482" s="115">
        <f>RANK(SF482,SF$9:SF$497,0)</f>
        <v>253</v>
      </c>
      <c r="SY482" s="115">
        <f>RANK(SG482,SG$9:SG$497,0)</f>
        <v>237</v>
      </c>
      <c r="SZ482" s="115">
        <f>COUNTIFS(SB$9:SB$497,"&gt;"&amp;SB482,$ES$9:$ES$497,$ES482)+1</f>
        <v>38</v>
      </c>
      <c r="TA482" s="115">
        <f>COUNTIFS(SC$9:SC$497,"&gt;"&amp;SC482,$ES$9:$ES$497,$ES482)+1</f>
        <v>30</v>
      </c>
      <c r="TB482" s="115">
        <f>COUNTIFS(SD$9:SD$497,"&gt;"&amp;SD482,$ES$9:$ES$497,$ES482)+1</f>
        <v>33</v>
      </c>
      <c r="TC482" s="115">
        <f>COUNTIFS(SE$9:SE$497,"&gt;"&amp;SE482,$ES$9:$ES$497,$ES482)+1</f>
        <v>30</v>
      </c>
      <c r="TD482" s="115">
        <f>COUNTIFS(SF$9:SF$497,"&gt;"&amp;SF482,$ES$9:$ES$497,$ES482)+1</f>
        <v>30</v>
      </c>
      <c r="TE482" s="117">
        <f>COUNTIFS(SG$9:SG$497,"&gt;"&amp;SG482,$ES$9:$ES$497,$ES482)+1</f>
        <v>38</v>
      </c>
      <c r="TF482" s="118">
        <f t="shared" si="1313"/>
        <v>19</v>
      </c>
      <c r="TG482" s="115">
        <f t="shared" si="1314"/>
        <v>11</v>
      </c>
      <c r="TH482" s="115">
        <f t="shared" si="1315"/>
        <v>10</v>
      </c>
      <c r="TI482" s="115">
        <f t="shared" si="1316"/>
        <v>11</v>
      </c>
      <c r="TJ482" s="115">
        <f t="shared" si="1317"/>
        <v>10</v>
      </c>
      <c r="TK482" s="115">
        <f t="shared" si="1318"/>
        <v>16</v>
      </c>
      <c r="TL482" s="117">
        <f t="shared" si="1319"/>
        <v>18</v>
      </c>
      <c r="TM482" s="118">
        <f>ROUND(TF482/MAX(TF$9:TF$497)*100,0)</f>
        <v>11</v>
      </c>
      <c r="TN482" s="115">
        <f>ROUND(TG482/MAX(TG$9:TG$497)*100,0)</f>
        <v>6</v>
      </c>
      <c r="TO482" s="115">
        <f>ROUND(TH482/MAX(TH$9:TH$497)*100,0)</f>
        <v>5</v>
      </c>
      <c r="TP482" s="115">
        <f>ROUND(TI482/MAX(TI$9:TI$497)*100,0)</f>
        <v>6</v>
      </c>
      <c r="TQ482" s="115">
        <f>ROUND(TJ482/MAX(TJ$9:TJ$497)*100,0)</f>
        <v>5</v>
      </c>
      <c r="TR482" s="115">
        <f>ROUND(TK482/MAX(TK$9:TK$497)*100,0)</f>
        <v>8</v>
      </c>
      <c r="TS482" s="119">
        <f>ROUND(TL482/MAX(TL$9:TL$497)*100,0)</f>
        <v>9</v>
      </c>
      <c r="TT482" s="120">
        <f>RANK(TM482,TM$9:TM$497,0)</f>
        <v>402</v>
      </c>
      <c r="TU482" s="115">
        <f>RANK(TN482,TN$9:TN$497,0)</f>
        <v>414</v>
      </c>
      <c r="TV482" s="115">
        <f>RANK(TO482,TO$9:TO$497,0)</f>
        <v>414</v>
      </c>
      <c r="TW482" s="115">
        <f>RANK(TP482,TP$9:TP$497,0)</f>
        <v>416</v>
      </c>
      <c r="TX482" s="115">
        <f>RANK(TQ482,TQ$9:TQ$497,0)</f>
        <v>417</v>
      </c>
      <c r="TY482" s="115">
        <f>RANK(TR482,TR$9:TR$497,0)</f>
        <v>404</v>
      </c>
      <c r="TZ482" s="121">
        <f>RANK(TS482,TS$9:TS$497,0)</f>
        <v>388</v>
      </c>
      <c r="UA482" s="132"/>
      <c r="UB482" s="7" t="s">
        <v>1</v>
      </c>
    </row>
    <row r="483" spans="1:548" x14ac:dyDescent="0.15">
      <c r="A483" s="183">
        <v>9007</v>
      </c>
      <c r="B483" s="200" t="s">
        <v>1689</v>
      </c>
      <c r="C483" s="143"/>
      <c r="D483" s="143"/>
      <c r="E483" s="161" t="s">
        <v>518</v>
      </c>
      <c r="F483" s="65">
        <v>99</v>
      </c>
      <c r="G483" s="65" t="s">
        <v>908</v>
      </c>
      <c r="H483" s="144" t="s">
        <v>1564</v>
      </c>
      <c r="I483" s="66" t="s">
        <v>521</v>
      </c>
      <c r="J483" s="67" t="s">
        <v>521</v>
      </c>
      <c r="K483" s="67" t="s">
        <v>521</v>
      </c>
      <c r="L483" s="67" t="s">
        <v>521</v>
      </c>
      <c r="M483" s="67" t="s">
        <v>521</v>
      </c>
      <c r="N483" s="67" t="s">
        <v>521</v>
      </c>
      <c r="O483" s="67" t="s">
        <v>521</v>
      </c>
      <c r="P483" s="67" t="s">
        <v>521</v>
      </c>
      <c r="Q483" s="67" t="s">
        <v>521</v>
      </c>
      <c r="R483" s="68" t="s">
        <v>521</v>
      </c>
      <c r="S483" s="69" t="s">
        <v>521</v>
      </c>
      <c r="T483" s="67" t="s">
        <v>521</v>
      </c>
      <c r="U483" s="67" t="s">
        <v>521</v>
      </c>
      <c r="V483" s="67" t="s">
        <v>521</v>
      </c>
      <c r="W483" s="67" t="s">
        <v>521</v>
      </c>
      <c r="X483" s="67" t="s">
        <v>521</v>
      </c>
      <c r="Y483" s="67" t="s">
        <v>521</v>
      </c>
      <c r="Z483" s="67" t="s">
        <v>521</v>
      </c>
      <c r="AA483" s="67" t="s">
        <v>521</v>
      </c>
      <c r="AB483" s="68" t="s">
        <v>521</v>
      </c>
      <c r="AC483" s="69" t="s">
        <v>521</v>
      </c>
      <c r="AD483" s="67" t="s">
        <v>521</v>
      </c>
      <c r="AE483" s="67" t="s">
        <v>521</v>
      </c>
      <c r="AF483" s="67" t="s">
        <v>521</v>
      </c>
      <c r="AG483" s="67" t="s">
        <v>521</v>
      </c>
      <c r="AH483" s="67" t="s">
        <v>521</v>
      </c>
      <c r="AI483" s="67" t="s">
        <v>521</v>
      </c>
      <c r="AJ483" s="67" t="s">
        <v>521</v>
      </c>
      <c r="AK483" s="67" t="s">
        <v>521</v>
      </c>
      <c r="AL483" s="68" t="s">
        <v>521</v>
      </c>
      <c r="AM483" s="69" t="s">
        <v>521</v>
      </c>
      <c r="AN483" s="67" t="s">
        <v>521</v>
      </c>
      <c r="AO483" s="67" t="s">
        <v>521</v>
      </c>
      <c r="AP483" s="67" t="s">
        <v>521</v>
      </c>
      <c r="AQ483" s="67" t="s">
        <v>521</v>
      </c>
      <c r="AR483" s="67" t="s">
        <v>521</v>
      </c>
      <c r="AS483" s="67" t="s">
        <v>521</v>
      </c>
      <c r="AT483" s="67" t="s">
        <v>521</v>
      </c>
      <c r="AU483" s="67" t="s">
        <v>521</v>
      </c>
      <c r="AV483" s="68" t="s">
        <v>521</v>
      </c>
      <c r="AW483" s="69" t="s">
        <v>521</v>
      </c>
      <c r="AX483" s="67" t="s">
        <v>521</v>
      </c>
      <c r="AY483" s="67" t="s">
        <v>521</v>
      </c>
      <c r="AZ483" s="67" t="s">
        <v>521</v>
      </c>
      <c r="BA483" s="67" t="s">
        <v>521</v>
      </c>
      <c r="BB483" s="67" t="s">
        <v>521</v>
      </c>
      <c r="BC483" s="67" t="s">
        <v>521</v>
      </c>
      <c r="BD483" s="67" t="s">
        <v>521</v>
      </c>
      <c r="BE483" s="67" t="s">
        <v>521</v>
      </c>
      <c r="BF483" s="68" t="s">
        <v>521</v>
      </c>
      <c r="BG483" s="69" t="s">
        <v>521</v>
      </c>
      <c r="BH483" s="67" t="s">
        <v>521</v>
      </c>
      <c r="BI483" s="67" t="s">
        <v>521</v>
      </c>
      <c r="BJ483" s="67" t="s">
        <v>521</v>
      </c>
      <c r="BK483" s="67" t="s">
        <v>521</v>
      </c>
      <c r="BL483" s="67" t="s">
        <v>521</v>
      </c>
      <c r="BM483" s="67" t="s">
        <v>521</v>
      </c>
      <c r="BN483" s="67" t="s">
        <v>521</v>
      </c>
      <c r="BO483" s="67" t="s">
        <v>521</v>
      </c>
      <c r="BP483" s="68" t="s">
        <v>521</v>
      </c>
      <c r="BQ483" s="70" t="s">
        <v>521</v>
      </c>
      <c r="BR483" s="67" t="s">
        <v>521</v>
      </c>
      <c r="BS483" s="67" t="s">
        <v>521</v>
      </c>
      <c r="BT483" s="67" t="s">
        <v>521</v>
      </c>
      <c r="BU483" s="67" t="s">
        <v>521</v>
      </c>
      <c r="BV483" s="67" t="s">
        <v>521</v>
      </c>
      <c r="BW483" s="67" t="s">
        <v>521</v>
      </c>
      <c r="BX483" s="67" t="s">
        <v>521</v>
      </c>
      <c r="BY483" s="67" t="s">
        <v>521</v>
      </c>
      <c r="BZ483" s="68" t="s">
        <v>521</v>
      </c>
      <c r="CA483" s="69" t="s">
        <v>521</v>
      </c>
      <c r="CB483" s="67" t="s">
        <v>521</v>
      </c>
      <c r="CC483" s="67" t="s">
        <v>521</v>
      </c>
      <c r="CD483" s="67" t="s">
        <v>521</v>
      </c>
      <c r="CE483" s="67" t="s">
        <v>521</v>
      </c>
      <c r="CF483" s="67" t="s">
        <v>521</v>
      </c>
      <c r="CG483" s="67" t="s">
        <v>521</v>
      </c>
      <c r="CH483" s="67" t="s">
        <v>521</v>
      </c>
      <c r="CI483" s="67" t="s">
        <v>521</v>
      </c>
      <c r="CJ483" s="68" t="s">
        <v>521</v>
      </c>
      <c r="CK483" s="69" t="s">
        <v>521</v>
      </c>
      <c r="CL483" s="67" t="s">
        <v>521</v>
      </c>
      <c r="CM483" s="67" t="s">
        <v>521</v>
      </c>
      <c r="CN483" s="67" t="s">
        <v>521</v>
      </c>
      <c r="CO483" s="67" t="s">
        <v>521</v>
      </c>
      <c r="CP483" s="67" t="s">
        <v>521</v>
      </c>
      <c r="CQ483" s="67" t="s">
        <v>521</v>
      </c>
      <c r="CR483" s="67" t="s">
        <v>521</v>
      </c>
      <c r="CS483" s="67" t="s">
        <v>521</v>
      </c>
      <c r="CT483" s="68" t="s">
        <v>521</v>
      </c>
      <c r="CU483" s="69" t="s">
        <v>521</v>
      </c>
      <c r="CV483" s="67" t="s">
        <v>521</v>
      </c>
      <c r="CW483" s="67" t="s">
        <v>521</v>
      </c>
      <c r="CX483" s="67" t="s">
        <v>521</v>
      </c>
      <c r="CY483" s="67" t="s">
        <v>521</v>
      </c>
      <c r="CZ483" s="67" t="s">
        <v>521</v>
      </c>
      <c r="DA483" s="67" t="s">
        <v>521</v>
      </c>
      <c r="DB483" s="67" t="s">
        <v>521</v>
      </c>
      <c r="DC483" s="67" t="s">
        <v>521</v>
      </c>
      <c r="DD483" s="68" t="s">
        <v>521</v>
      </c>
      <c r="DE483" s="69" t="s">
        <v>521</v>
      </c>
      <c r="DF483" s="71" t="s">
        <v>521</v>
      </c>
      <c r="DG483" s="67" t="s">
        <v>521</v>
      </c>
      <c r="DH483" s="67" t="s">
        <v>521</v>
      </c>
      <c r="DI483" s="67" t="s">
        <v>521</v>
      </c>
      <c r="DJ483" s="67" t="s">
        <v>521</v>
      </c>
      <c r="DK483" s="67" t="s">
        <v>521</v>
      </c>
      <c r="DL483" s="67" t="s">
        <v>521</v>
      </c>
      <c r="DM483" s="67" t="s">
        <v>521</v>
      </c>
      <c r="DN483" s="68" t="s">
        <v>521</v>
      </c>
      <c r="DO483" s="70" t="s">
        <v>521</v>
      </c>
      <c r="DP483" s="71" t="s">
        <v>521</v>
      </c>
      <c r="DQ483" s="67" t="s">
        <v>521</v>
      </c>
      <c r="DR483" s="67" t="s">
        <v>521</v>
      </c>
      <c r="DS483" s="67" t="s">
        <v>521</v>
      </c>
      <c r="DT483" s="67" t="s">
        <v>521</v>
      </c>
      <c r="DU483" s="67" t="s">
        <v>521</v>
      </c>
      <c r="DV483" s="67" t="s">
        <v>521</v>
      </c>
      <c r="DW483" s="67" t="s">
        <v>521</v>
      </c>
      <c r="DX483" s="72" t="s">
        <v>521</v>
      </c>
      <c r="DY483" s="146" t="s">
        <v>522</v>
      </c>
      <c r="DZ483" s="74">
        <v>2</v>
      </c>
      <c r="EA483" s="74">
        <v>2</v>
      </c>
      <c r="EB483" s="74">
        <v>2</v>
      </c>
      <c r="EC483" s="75">
        <v>2</v>
      </c>
      <c r="ED483" s="168" t="s">
        <v>522</v>
      </c>
      <c r="EE483" s="74">
        <f t="shared" si="1271"/>
        <v>2</v>
      </c>
      <c r="EF483" s="74">
        <f>DZ483*EA483</f>
        <v>4</v>
      </c>
      <c r="EG483" s="74">
        <f>DZ483*EA483*EB483</f>
        <v>8</v>
      </c>
      <c r="EH483" s="77">
        <f>DZ483*EA483*EB483*EC483</f>
        <v>16</v>
      </c>
      <c r="EI483" s="73">
        <v>0</v>
      </c>
      <c r="EJ483" s="74">
        <v>0</v>
      </c>
      <c r="EK483" s="74">
        <v>0</v>
      </c>
      <c r="EL483" s="74">
        <v>0</v>
      </c>
      <c r="EM483" s="75">
        <v>0</v>
      </c>
      <c r="EN483" s="78" t="s">
        <v>522</v>
      </c>
      <c r="EO483" s="79" t="s">
        <v>522</v>
      </c>
      <c r="EP483" s="79" t="s">
        <v>522</v>
      </c>
      <c r="EQ483" s="79" t="s">
        <v>522</v>
      </c>
      <c r="ER483" s="80" t="s">
        <v>522</v>
      </c>
      <c r="ES483" s="128" t="s">
        <v>523</v>
      </c>
      <c r="ET483" s="82" t="s">
        <v>1690</v>
      </c>
      <c r="EU483" s="83">
        <v>4</v>
      </c>
      <c r="EV483" s="146">
        <v>95</v>
      </c>
      <c r="EW483" s="147">
        <v>55</v>
      </c>
      <c r="EX483" s="147">
        <v>67</v>
      </c>
      <c r="EY483" s="147">
        <v>56</v>
      </c>
      <c r="EZ483" s="147">
        <v>65</v>
      </c>
      <c r="FA483" s="147">
        <v>17</v>
      </c>
      <c r="FB483" s="147">
        <v>50</v>
      </c>
      <c r="FC483" s="147">
        <v>39</v>
      </c>
      <c r="FD483" s="74">
        <f t="shared" si="1272"/>
        <v>132</v>
      </c>
      <c r="FE483" s="84">
        <f t="shared" si="1273"/>
        <v>106</v>
      </c>
      <c r="FF483" s="73">
        <f>RANK(EV483,$EV$9:$EV$497,0)</f>
        <v>100</v>
      </c>
      <c r="FG483" s="74">
        <f>RANK(EW483,$EW$9:$EW$497,0)</f>
        <v>144</v>
      </c>
      <c r="FH483" s="74">
        <f>RANK(EX483,$EX$9:$EX$497,0)</f>
        <v>96</v>
      </c>
      <c r="FI483" s="74">
        <f>RANK(EY483,$EY$9:$EY$497,0)</f>
        <v>100</v>
      </c>
      <c r="FJ483" s="74">
        <f>RANK(EZ483,$EZ$9:$EZ$497,0)</f>
        <v>38</v>
      </c>
      <c r="FK483" s="74">
        <f>RANK(FA483,$FA$9:$FA$497,0)</f>
        <v>217</v>
      </c>
      <c r="FL483" s="74">
        <f>RANK(FB483,$FB$9:$FB$497,0)</f>
        <v>173</v>
      </c>
      <c r="FM483" s="74">
        <f>RANK(FC483,$FC$9:$FC$497,0)</f>
        <v>223</v>
      </c>
      <c r="FN483" s="74">
        <f>RANK(FD483,$FD$9:$FD$497,0)</f>
        <v>5</v>
      </c>
      <c r="FO483" s="84">
        <f>RANK(FE483,$FE$9:$FE$497,0)</f>
        <v>133</v>
      </c>
      <c r="FP483" s="73">
        <f>COUNTIFS($EV$9:$EV$497,"&gt;"&amp;EV483,$ES$9:$ES$497,ES483)+1</f>
        <v>38</v>
      </c>
      <c r="FQ483" s="74">
        <f>COUNTIFS($EW$9:$EW$497,"&gt;"&amp;EW483,$ES$9:$ES$497,ES483)+1</f>
        <v>12</v>
      </c>
      <c r="FR483" s="74">
        <f>COUNTIFS($EX$9:$EX$497,"&gt;"&amp;EX483,$ES$9:$ES$497,ES483)+1</f>
        <v>25</v>
      </c>
      <c r="FS483" s="74">
        <f>COUNTIFS($EY$9:$EY$497,"&gt;"&amp;EY483,$ES$9:$ES$497,ES483)+1</f>
        <v>42</v>
      </c>
      <c r="FT483" s="74">
        <f>COUNTIFS($EZ$9:$EZ$497,"&gt;"&amp;EZ483,$ES$9:$ES$497,ES483)+1</f>
        <v>1</v>
      </c>
      <c r="FU483" s="74">
        <f>COUNTIFS($FA$9:$FA$497,"&gt;"&amp;FA483,$ES$9:$ES$497,ES483)+1</f>
        <v>41</v>
      </c>
      <c r="FV483" s="74">
        <f>COUNTIFS($FB$9:$FB$497,"&gt;"&amp;FB483,$ES$9:$ES$497,ES483)+1</f>
        <v>10</v>
      </c>
      <c r="FW483" s="74">
        <f>COUNTIFS($FC$9:$FC$497,"&gt;"&amp;FC483,$ES$9:$ES$497,ES483)+1</f>
        <v>27</v>
      </c>
      <c r="FX483" s="74">
        <f>COUNTIFS($FD$9:$FD$497,"&gt;"&amp;FD483,$ES$9:$ES$497,ES483)+1</f>
        <v>1</v>
      </c>
      <c r="FY483" s="84">
        <f>COUNTIFS($FE$9:$FE$497,"&gt;"&amp;FE483,$ES$9:$ES$497,ES483)+1</f>
        <v>22</v>
      </c>
      <c r="FZ483" s="85">
        <f t="shared" si="1274"/>
        <v>0.96</v>
      </c>
      <c r="GA483" s="86">
        <f t="shared" si="1275"/>
        <v>0.56000000000000005</v>
      </c>
      <c r="GB483" s="86">
        <f t="shared" si="1276"/>
        <v>0.68</v>
      </c>
      <c r="GC483" s="86">
        <f t="shared" si="1277"/>
        <v>0.56999999999999995</v>
      </c>
      <c r="GD483" s="86">
        <f t="shared" si="1278"/>
        <v>0.66</v>
      </c>
      <c r="GE483" s="86">
        <f t="shared" si="1279"/>
        <v>0.17</v>
      </c>
      <c r="GF483" s="86">
        <f t="shared" si="1280"/>
        <v>0.51</v>
      </c>
      <c r="GG483" s="86">
        <f t="shared" si="1281"/>
        <v>0.39</v>
      </c>
      <c r="GH483" s="86">
        <f t="shared" si="1282"/>
        <v>1.33</v>
      </c>
      <c r="GI483" s="87">
        <f t="shared" si="1283"/>
        <v>1.07</v>
      </c>
      <c r="GJ483" s="85">
        <f>ROUND(((FZ483-AVERAGE(FZ$9:FZ$497))/STDEVP(FZ$9:FZ$497)*10+50),2)</f>
        <v>49.74</v>
      </c>
      <c r="GK483" s="86">
        <f>ROUND(((GA483-AVERAGE(GA$9:GA$497))/STDEVP(GA$9:GA$497)*10+50),2)</f>
        <v>46.1</v>
      </c>
      <c r="GL483" s="86">
        <f>ROUND(((GB483-AVERAGE(GB$9:GB$497))/STDEVP(GB$9:GB$497)*10+50),2)</f>
        <v>53.65</v>
      </c>
      <c r="GM483" s="86">
        <f>ROUND(((GC483-AVERAGE(GC$9:GC$497))/STDEVP(GC$9:GC$497)*10+50),2)</f>
        <v>52.2</v>
      </c>
      <c r="GN483" s="86">
        <f>ROUND(((GD483-AVERAGE(GD$9:GD$497))/STDEVP(GD$9:GD$497)*10+50),2)</f>
        <v>59.17</v>
      </c>
      <c r="GO483" s="86">
        <f>ROUND(((GE483-AVERAGE(GE$9:GE$497))/STDEVP(GE$9:GE$497)*10+50),2)</f>
        <v>43.52</v>
      </c>
      <c r="GP483" s="86">
        <f>ROUND(((GF483-AVERAGE(GF$9:GF$497))/STDEVP(GF$9:GF$497)*10+50),2)</f>
        <v>46.07</v>
      </c>
      <c r="GQ483" s="86">
        <f>ROUND(((GG483-AVERAGE(GG$9:GG$497))/STDEVP(GG$9:GG$497)*10+50),2)</f>
        <v>42.46</v>
      </c>
      <c r="GR483" s="86">
        <f>ROUND(((GH483-AVERAGE(GH$9:GH$497))/STDEVP(GH$9:GH$497)*10+50),2)</f>
        <v>62.96</v>
      </c>
      <c r="GS483" s="87">
        <f>ROUND(((GI483-AVERAGE(GI$9:GI$497))/STDEVP(GI$9:GI$497)*10+50),2)</f>
        <v>46.98</v>
      </c>
      <c r="GT483" s="73">
        <f>RANK(GJ483,$GJ$9:$GJ$497,0)</f>
        <v>198</v>
      </c>
      <c r="GU483" s="74">
        <f>RANK(GK483,$GK$9:$GK$497,0)</f>
        <v>252</v>
      </c>
      <c r="GV483" s="74">
        <f>RANK(GL483,$GL$9:$GL$497,0)</f>
        <v>142</v>
      </c>
      <c r="GW483" s="74">
        <f>RANK(GM483,$GM$9:$GM$497,0)</f>
        <v>139</v>
      </c>
      <c r="GX483" s="74">
        <f>RANK(GN483,$GN$9:$GN$497,0)</f>
        <v>78</v>
      </c>
      <c r="GY483" s="74">
        <f>RANK(GO483,$GO$9:$GO$497,0)</f>
        <v>308</v>
      </c>
      <c r="GZ483" s="74">
        <f>RANK(GP483,$GP$9:$GP$497,0)</f>
        <v>263</v>
      </c>
      <c r="HA483" s="74">
        <f>RANK(GQ483,$GQ$9:$GQ$497,0)</f>
        <v>339</v>
      </c>
      <c r="HB483" s="74">
        <f>RANK(GR483,$GR$9:$GR$497,0)</f>
        <v>38</v>
      </c>
      <c r="HC483" s="84">
        <f>RANK(GS483,$GS$9:$GS$497,0)</f>
        <v>243</v>
      </c>
      <c r="HD483" s="85">
        <f>ROUND(AVERAGEIF($ES$9:$ES$497,$ES483,$FZ$9:$FZ$497),2)</f>
        <v>1.1399999999999999</v>
      </c>
      <c r="HE483" s="86">
        <f>ROUND(AVERAGEIF($ES$9:$ES$497,$ES483,$GA$9:$GA$497),2)</f>
        <v>0.46</v>
      </c>
      <c r="HF483" s="86">
        <f>ROUND(AVERAGEIF($ES$9:$ES$497,$ES483,$GB$9:$GB$497),2)</f>
        <v>0.65</v>
      </c>
      <c r="HG483" s="86">
        <f>ROUND(AVERAGEIF($ES$9:$ES$497,$ES483,$GC$9:$GC$497),2)</f>
        <v>0.74</v>
      </c>
      <c r="HH483" s="86">
        <f>ROUND(AVERAGEIF($ES$9:$ES$497,$ES483,$GD$9:$GD$497),2)</f>
        <v>0.27</v>
      </c>
      <c r="HI483" s="86">
        <f>ROUND(AVERAGEIF($ES$9:$ES$497,$ES483,$GE$9:$GE$497),2)</f>
        <v>0.23</v>
      </c>
      <c r="HJ483" s="86">
        <f>ROUND(AVERAGEIF($ES$9:$ES$497,$ES483,$GF$9:$GF$497),2)</f>
        <v>0.3</v>
      </c>
      <c r="HK483" s="86">
        <f>ROUND(AVERAGEIF($ES$9:$ES$497,$ES483,$GG$9:$GG$497),2)</f>
        <v>0.28000000000000003</v>
      </c>
      <c r="HL483" s="86">
        <f>ROUND(AVERAGEIF($ES$9:$ES$497,$ES483,$GH$9:$GH$497),2)</f>
        <v>0.92</v>
      </c>
      <c r="HM483" s="87">
        <f>ROUND(AVERAGEIF($ES$9:$ES$497,$ES483,$GI$9:$GI$497),2)</f>
        <v>0.93</v>
      </c>
      <c r="HN483" s="88">
        <f t="shared" si="1284"/>
        <v>-0.17999999999999994</v>
      </c>
      <c r="HO483" s="89">
        <f t="shared" si="1285"/>
        <v>0.10000000000000003</v>
      </c>
      <c r="HP483" s="89">
        <f t="shared" si="1286"/>
        <v>3.0000000000000027E-2</v>
      </c>
      <c r="HQ483" s="89">
        <f t="shared" si="1287"/>
        <v>-0.17000000000000004</v>
      </c>
      <c r="HR483" s="89">
        <f t="shared" si="1288"/>
        <v>0.39</v>
      </c>
      <c r="HS483" s="89">
        <f t="shared" si="1289"/>
        <v>-0.06</v>
      </c>
      <c r="HT483" s="89">
        <f t="shared" si="1290"/>
        <v>0.21000000000000002</v>
      </c>
      <c r="HU483" s="89">
        <f t="shared" si="1291"/>
        <v>0.10999999999999999</v>
      </c>
      <c r="HV483" s="89">
        <f t="shared" si="1292"/>
        <v>0.41000000000000003</v>
      </c>
      <c r="HW483" s="90">
        <f t="shared" si="1293"/>
        <v>0.14000000000000001</v>
      </c>
      <c r="HX483" s="73">
        <f>COUNTIFS($FZ$9:$FZ$497,"&gt;"&amp;FZ483,$ES$9:$ES$497,$ES483)+1</f>
        <v>69</v>
      </c>
      <c r="HY483" s="74">
        <f>COUNTIFS($GA$9:$GA$497,"&gt;"&amp;GA483,$ES$9:$ES$497,$ES483)+1</f>
        <v>18</v>
      </c>
      <c r="HZ483" s="74">
        <f>COUNTIFS($GB$9:$GB$497,"&gt;"&amp;GB483,$ES$9:$ES$497,$ES483)+1</f>
        <v>35</v>
      </c>
      <c r="IA483" s="74">
        <f>COUNTIFS($GC$9:$GC$497,"&gt;"&amp;GC483,$ES$9:$ES$497,$ES483)+1</f>
        <v>74</v>
      </c>
      <c r="IB483" s="74">
        <f>COUNTIFS($GD$9:$GD$497,"&gt;"&amp;GD483,$ES$9:$ES$497,$ES483)+1</f>
        <v>1</v>
      </c>
      <c r="IC483" s="74">
        <f>COUNTIFS($GE$9:$GE$497,"&gt;"&amp;GE483,$ES$9:$ES$497,$ES483)+1</f>
        <v>60</v>
      </c>
      <c r="ID483" s="74">
        <f>COUNTIFS($GF$9:$GF$497,"&gt;"&amp;GF483,$ES$9:$ES$497,$ES483)+1</f>
        <v>12</v>
      </c>
      <c r="IE483" s="74">
        <f>COUNTIFS($GG$9:$GG$497,"&gt;"&amp;GG483,$ES$9:$ES$497,$ES483)+1</f>
        <v>27</v>
      </c>
      <c r="IF483" s="74">
        <f>COUNTIFS($GH$9:$GH$497,"&gt;"&amp;GH483,$ES$9:$ES$497,$ES483)+1</f>
        <v>6</v>
      </c>
      <c r="IG483" s="84">
        <f>COUNTIFS($GI$9:$GI$497,"&gt;"&amp;GI483,$ES$9:$ES$497,$ES483)+1</f>
        <v>32</v>
      </c>
      <c r="IH483" s="148"/>
      <c r="II483" s="149"/>
      <c r="IJ483" s="149"/>
      <c r="IK483" s="149"/>
      <c r="IL483" s="149"/>
      <c r="IM483" s="150"/>
      <c r="IN483" s="151"/>
      <c r="IO483" s="152"/>
      <c r="IP483" s="153"/>
      <c r="IQ483" s="149"/>
      <c r="IR483" s="149"/>
      <c r="IS483" s="149"/>
      <c r="IT483" s="149"/>
      <c r="IU483" s="149"/>
      <c r="IV483" s="149">
        <v>0.16</v>
      </c>
      <c r="IW483" s="154"/>
      <c r="IX483" s="151"/>
      <c r="IY483" s="149"/>
      <c r="IZ483" s="149"/>
      <c r="JA483" s="149"/>
      <c r="JB483" s="149"/>
      <c r="JC483" s="149"/>
      <c r="JD483" s="149"/>
      <c r="JE483" s="155"/>
      <c r="JF483" s="153"/>
      <c r="JG483" s="149"/>
      <c r="JH483" s="149"/>
      <c r="JI483" s="149"/>
      <c r="JJ483" s="149"/>
      <c r="JK483" s="149"/>
      <c r="JL483" s="149"/>
      <c r="JM483" s="154"/>
      <c r="JN483" s="151"/>
      <c r="JO483" s="149"/>
      <c r="JP483" s="149"/>
      <c r="JQ483" s="149"/>
      <c r="JR483" s="149"/>
      <c r="JS483" s="149"/>
      <c r="JT483" s="149"/>
      <c r="JU483" s="149"/>
      <c r="JV483" s="149"/>
      <c r="JW483" s="149"/>
      <c r="JX483" s="149"/>
      <c r="JY483" s="149"/>
      <c r="JZ483" s="155"/>
      <c r="KA483" s="151"/>
      <c r="KB483" s="149"/>
      <c r="KC483" s="149"/>
      <c r="KD483" s="149"/>
      <c r="KE483" s="155"/>
      <c r="KF483" s="153"/>
      <c r="KG483" s="149"/>
      <c r="KH483" s="149"/>
      <c r="KI483" s="149"/>
      <c r="KJ483" s="149"/>
      <c r="KK483" s="156"/>
      <c r="KL483" s="149"/>
      <c r="KM483" s="149"/>
      <c r="KN483" s="149"/>
      <c r="KO483" s="149"/>
      <c r="KP483" s="149"/>
      <c r="KQ483" s="149"/>
      <c r="KR483" s="149"/>
      <c r="KS483" s="154"/>
      <c r="KT483" s="154"/>
      <c r="KU483" s="154"/>
      <c r="KV483" s="154"/>
      <c r="KW483" s="151"/>
      <c r="KX483" s="149"/>
      <c r="KY483" s="149"/>
      <c r="KZ483" s="149"/>
      <c r="LA483" s="149"/>
      <c r="LB483" s="149"/>
      <c r="LC483" s="154"/>
      <c r="LD483" s="151"/>
      <c r="LE483" s="152"/>
      <c r="LF483" s="157"/>
      <c r="LG483" s="158"/>
      <c r="LH483" s="151"/>
      <c r="LI483" s="149"/>
      <c r="LJ483" s="147"/>
      <c r="LK483" s="147"/>
      <c r="LL483" s="147"/>
      <c r="LM483" s="159"/>
      <c r="LN483" s="153"/>
      <c r="LO483" s="149"/>
      <c r="LP483" s="149"/>
      <c r="LQ483" s="149"/>
      <c r="LR483" s="154"/>
      <c r="LS483" s="151"/>
      <c r="LT483" s="149"/>
      <c r="LU483" s="149"/>
      <c r="LV483" s="149"/>
      <c r="LW483" s="149"/>
      <c r="LX483" s="149"/>
      <c r="LY483" s="149"/>
      <c r="LZ483" s="149"/>
      <c r="MA483" s="155"/>
      <c r="MB483" s="153"/>
      <c r="MC483" s="149"/>
      <c r="MD483" s="149"/>
      <c r="ME483" s="149"/>
      <c r="MF483" s="149"/>
      <c r="MG483" s="149"/>
      <c r="MH483" s="149"/>
      <c r="MI483" s="149"/>
      <c r="MJ483" s="149"/>
      <c r="MK483" s="149"/>
      <c r="ML483" s="149"/>
      <c r="MM483" s="149"/>
      <c r="MN483" s="156"/>
      <c r="MO483" s="156"/>
      <c r="MP483" s="154"/>
      <c r="MQ483" s="151"/>
      <c r="MR483" s="149"/>
      <c r="MS483" s="149"/>
      <c r="MT483" s="149"/>
      <c r="MU483" s="149"/>
      <c r="MV483" s="156"/>
      <c r="MW483" s="149"/>
      <c r="MX483" s="149"/>
      <c r="MY483" s="149"/>
      <c r="MZ483" s="149"/>
      <c r="NA483" s="149"/>
      <c r="NB483" s="149"/>
      <c r="NC483" s="149"/>
      <c r="ND483" s="156"/>
      <c r="NE483" s="156"/>
      <c r="NF483" s="156"/>
      <c r="NG483" s="155"/>
      <c r="NH483" s="151"/>
      <c r="NI483" s="149"/>
      <c r="NJ483" s="149"/>
      <c r="NK483" s="149"/>
      <c r="NL483" s="149"/>
      <c r="NM483" s="149"/>
      <c r="NN483" s="94"/>
      <c r="NO483" s="151"/>
      <c r="NP483" s="160"/>
      <c r="NQ483" s="124"/>
      <c r="NR483" s="102"/>
      <c r="NS483" s="145"/>
      <c r="NT483" s="145"/>
      <c r="NU483" s="145" t="s">
        <v>1432</v>
      </c>
      <c r="NV483" s="186">
        <v>44343</v>
      </c>
      <c r="NW483" s="198" t="s">
        <v>1691</v>
      </c>
      <c r="NX483" s="165" t="s">
        <v>1692</v>
      </c>
      <c r="NY483" s="138" t="s">
        <v>1569</v>
      </c>
      <c r="NZ483" s="165" t="s">
        <v>1692</v>
      </c>
      <c r="OA483" s="166"/>
      <c r="OB483" s="166"/>
      <c r="OC483" s="166"/>
      <c r="OD483" s="110">
        <v>0</v>
      </c>
      <c r="OE483" s="109">
        <v>0</v>
      </c>
      <c r="OF483" s="110">
        <f t="shared" si="1294"/>
        <v>0</v>
      </c>
      <c r="OG483" s="109">
        <v>0</v>
      </c>
      <c r="OH483" s="111">
        <f>ROUND(AVERAGEIF($ES$9:$ES$497,$ES483,EV$9:EV$497),0)</f>
        <v>79</v>
      </c>
      <c r="OI483" s="112">
        <f>ROUND(AVERAGEIF($ES$9:$ES$497,$ES483,EW$9:EW$497),0)</f>
        <v>32</v>
      </c>
      <c r="OJ483" s="112">
        <f>ROUND(AVERAGEIF($ES$9:$ES$497,$ES483,EX$9:EX$497),0)</f>
        <v>45</v>
      </c>
      <c r="OK483" s="112">
        <f>ROUND(AVERAGEIF($ES$9:$ES$497,$ES483,EY$9:EY$497),0)</f>
        <v>53</v>
      </c>
      <c r="OL483" s="112">
        <f>ROUND(AVERAGEIF($ES$9:$ES$497,$ES483,EZ$9:EZ$497),0)</f>
        <v>20</v>
      </c>
      <c r="OM483" s="112">
        <f>ROUND(AVERAGEIF($ES$9:$ES$497,$ES483,FA$9:FA$497),0)</f>
        <v>18</v>
      </c>
      <c r="ON483" s="112">
        <f>ROUND(AVERAGEIF($ES$9:$ES$497,$ES483,FB$9:FB$497),0)</f>
        <v>23</v>
      </c>
      <c r="OO483" s="112">
        <f>ROUND(AVERAGEIF($ES$9:$ES$497,$ES483,FC$9:FC$497),0)</f>
        <v>23</v>
      </c>
      <c r="OP483" s="112">
        <f>ROUND(AVERAGEIF($ES$9:$ES$497,$ES483,FD$9:FD$497),0)</f>
        <v>64</v>
      </c>
      <c r="OQ483" s="113">
        <f>ROUND(AVERAGEIF($ES$9:$ES$497,$ES483,FE$9:FE$497),0)</f>
        <v>68</v>
      </c>
      <c r="OR483" s="114">
        <f>ROUND(EV483/MAX(EV$9:EV$497)*100,0)</f>
        <v>53</v>
      </c>
      <c r="OS483" s="115">
        <f>ROUND(EW483/MAX(EW$9:EW$497)*100,0)</f>
        <v>43</v>
      </c>
      <c r="OT483" s="115">
        <f>ROUND(EX483/MAX(EX$9:EX$497)*100,0)</f>
        <v>56</v>
      </c>
      <c r="OU483" s="115">
        <f>ROUND(EY483/MAX(EY$9:EY$497)*100,0)</f>
        <v>38</v>
      </c>
      <c r="OV483" s="115">
        <f>ROUND(EZ483/MAX(EZ$9:EZ$497)*100,0)</f>
        <v>52</v>
      </c>
      <c r="OW483" s="115">
        <f>ROUND(FA483/MAX(FA$9:FA$497)*100,0)</f>
        <v>15</v>
      </c>
      <c r="OX483" s="115">
        <f>ROUND(FB483/MAX(FB$9:FB$497)*100,0)</f>
        <v>37</v>
      </c>
      <c r="OY483" s="116">
        <f>ROUND(FC483/MAX(FC$9:FC$497)*100,0)</f>
        <v>27</v>
      </c>
      <c r="OZ483" s="115">
        <f>ROUND(FD483/MAX(FD$9:FD$497)*100,0)</f>
        <v>89</v>
      </c>
      <c r="PA483" s="117">
        <f>ROUND(FE483/MAX(FE$9:FE$497)*100,0)</f>
        <v>43</v>
      </c>
      <c r="PB483" s="118">
        <f t="shared" si="1295"/>
        <v>499</v>
      </c>
      <c r="PC483" s="115">
        <f t="shared" si="1296"/>
        <v>487</v>
      </c>
      <c r="PD483" s="115">
        <f t="shared" si="1297"/>
        <v>655</v>
      </c>
      <c r="PE483" s="115">
        <f t="shared" si="1298"/>
        <v>553</v>
      </c>
      <c r="PF483" s="115">
        <f t="shared" si="1299"/>
        <v>426</v>
      </c>
      <c r="PG483" s="119">
        <f t="shared" si="1300"/>
        <v>350</v>
      </c>
      <c r="PH483" s="118">
        <f>ROUND(PB483/MAX(PB$9:PB$497)*100,0)</f>
        <v>59</v>
      </c>
      <c r="PI483" s="115">
        <f>ROUND(PC483/MAX(PC$9:PC$497)*100,0)</f>
        <v>58</v>
      </c>
      <c r="PJ483" s="115">
        <f>ROUND(PD483/MAX(PD$9:PD$497)*100,0)</f>
        <v>70</v>
      </c>
      <c r="PK483" s="115">
        <f>ROUND(PE483/MAX(PE$9:PE$497)*100,0)</f>
        <v>55</v>
      </c>
      <c r="PL483" s="115">
        <f>ROUND(PF483/MAX(PF$9:PF$497)*100,0)</f>
        <v>60</v>
      </c>
      <c r="PM483" s="119">
        <f>ROUND(PG483/MAX(PG$9:PG$497)*100,0)</f>
        <v>51</v>
      </c>
      <c r="PN483" s="118">
        <f>RANK(PH483,PH$9:PH$497,0)</f>
        <v>110</v>
      </c>
      <c r="PO483" s="115">
        <f>RANK(PI483,PI$9:PI$497,0)</f>
        <v>82</v>
      </c>
      <c r="PP483" s="115">
        <f>RANK(PJ483,PJ$9:PJ$497,0)</f>
        <v>67</v>
      </c>
      <c r="PQ483" s="115">
        <f>RANK(PK483,PK$9:PK$497,0)</f>
        <v>134</v>
      </c>
      <c r="PR483" s="115">
        <f>RANK(PL483,PL$9:PL$497,0)</f>
        <v>142</v>
      </c>
      <c r="PS483" s="119">
        <f>RANK(PM483,PM$9:PM$497,0)</f>
        <v>159</v>
      </c>
      <c r="PT483" s="120">
        <f>ROUND(FZ483/MAX(FZ$9:FZ$497)*100,0)</f>
        <v>52</v>
      </c>
      <c r="PU483" s="115">
        <f>ROUND(GA483/MAX(GA$9:GA$497)*100,0)</f>
        <v>31</v>
      </c>
      <c r="PV483" s="115">
        <f>ROUND(GB483/MAX(GB$9:GB$497)*100,0)</f>
        <v>50</v>
      </c>
      <c r="PW483" s="115">
        <f>ROUND(GC483/MAX(GC$9:GC$497)*100,0)</f>
        <v>45</v>
      </c>
      <c r="PX483" s="115">
        <f>ROUND(GD483/MAX(GD$9:GD$497)*100,0)</f>
        <v>37</v>
      </c>
      <c r="PY483" s="115">
        <f>ROUND(GE483/MAX(GE$9:GE$497)*100,0)</f>
        <v>10</v>
      </c>
      <c r="PZ483" s="115">
        <f>ROUND(GF483/MAX(GF$9:GF$497)*100,0)</f>
        <v>24</v>
      </c>
      <c r="QA483" s="116">
        <f>ROUND(GG483/MAX(GG$9:GG$497)*100,0)</f>
        <v>21</v>
      </c>
      <c r="QB483" s="115">
        <f>ROUND(GH483/MAX(GH$9:GH$497)*100,0)</f>
        <v>59</v>
      </c>
      <c r="QC483" s="121">
        <f>ROUND(GI483/MAX(GI$9:GI$497)*100,0)</f>
        <v>34</v>
      </c>
      <c r="QD483" s="120">
        <f>ROUND(AVERAGEIF($ES$9:$ES$497,$ES483,PT$9:PT$497),0)</f>
        <v>62</v>
      </c>
      <c r="QE483" s="120">
        <f>ROUND(AVERAGEIF($ES$9:$ES$497,$ES483,PU$9:PU$497),0)</f>
        <v>26</v>
      </c>
      <c r="QF483" s="120">
        <f>ROUND(AVERAGEIF($ES$9:$ES$497,$ES483,PV$9:PV$497),0)</f>
        <v>48</v>
      </c>
      <c r="QG483" s="120">
        <f>ROUND(AVERAGEIF($ES$9:$ES$497,$ES483,PW$9:PW$497),0)</f>
        <v>58</v>
      </c>
      <c r="QH483" s="120">
        <f>ROUND(AVERAGEIF($ES$9:$ES$497,$ES483,PX$9:PX$497),0)</f>
        <v>15</v>
      </c>
      <c r="QI483" s="120">
        <f>ROUND(AVERAGEIF($ES$9:$ES$497,$ES483,PY$9:PY$497),0)</f>
        <v>14</v>
      </c>
      <c r="QJ483" s="120">
        <f>ROUND(AVERAGEIF($ES$9:$ES$497,$ES483,PZ$9:PZ$497),0)</f>
        <v>14</v>
      </c>
      <c r="QK483" s="120">
        <f>ROUND(AVERAGEIF($ES$9:$ES$497,$ES483,QA$9:QA$497),0)</f>
        <v>15</v>
      </c>
      <c r="QL483" s="120">
        <f>ROUND(AVERAGEIF($ES$9:$ES$497,$ES483,QB$9:QB$497),0)</f>
        <v>41</v>
      </c>
      <c r="QM483" s="120">
        <f>ROUND(AVERAGEIF($ES$9:$ES$497,$ES483,QC$9:QC$497),0)</f>
        <v>30</v>
      </c>
      <c r="QN483" s="114">
        <f t="shared" si="1301"/>
        <v>480</v>
      </c>
      <c r="QO483" s="115">
        <f t="shared" si="1302"/>
        <v>428</v>
      </c>
      <c r="QP483" s="115">
        <f t="shared" si="1303"/>
        <v>628</v>
      </c>
      <c r="QQ483" s="115">
        <f t="shared" si="1304"/>
        <v>543</v>
      </c>
      <c r="QR483" s="115">
        <f t="shared" si="1305"/>
        <v>494</v>
      </c>
      <c r="QS483" s="119">
        <f t="shared" si="1306"/>
        <v>320</v>
      </c>
      <c r="QT483" s="114">
        <f>ROUND((QN483-MIN(QN$9:QN$497))/(MAX(QN$9:QN$497)-MIN(QN$9:QN$497))*100,0)</f>
        <v>39</v>
      </c>
      <c r="QU483" s="115">
        <f>ROUND((QO483-MIN(QO$9:QO$497))/(MAX(QO$9:QO$497)-MIN(QO$9:QO$497))*100,0)</f>
        <v>31</v>
      </c>
      <c r="QV483" s="115">
        <f>ROUND((QP483-MIN(QP$9:QP$497))/(MAX(QP$9:QP$497)-MIN(QP$9:QP$497))*100,0)</f>
        <v>40</v>
      </c>
      <c r="QW483" s="115">
        <f>ROUND((QQ483-MIN(QQ$9:QQ$497))/(MAX(QQ$9:QQ$497)-MIN(QQ$9:QQ$497))*100,0)</f>
        <v>32</v>
      </c>
      <c r="QX483" s="115">
        <f>ROUND((QR483-MIN(QR$9:QR$497))/(MAX(QR$9:QR$497)-MIN(QR$9:QR$497))*100,0)</f>
        <v>43</v>
      </c>
      <c r="QY483" s="115">
        <f>ROUND((QS483-MIN(QS$9:QS$497))/(MAX(QS$9:QS$497)-MIN(QS$9:QS$497))*100,0)</f>
        <v>30</v>
      </c>
      <c r="QZ483" s="114">
        <f>RANK(QN483,QN$9:QN$497,0)</f>
        <v>213</v>
      </c>
      <c r="RA483" s="115">
        <f>RANK(QO483,QO$9:QO$497,0)</f>
        <v>144</v>
      </c>
      <c r="RB483" s="115">
        <f>RANK(QP483,QP$9:QP$497,0)</f>
        <v>102</v>
      </c>
      <c r="RC483" s="115">
        <f>RANK(QQ483,QQ$9:QQ$497,0)</f>
        <v>253</v>
      </c>
      <c r="RD483" s="115">
        <f>RANK(QR483,QR$9:QR$497,0)</f>
        <v>255</v>
      </c>
      <c r="RE483" s="115">
        <f>RANK(QS483,QS$9:QS$497,0)</f>
        <v>298</v>
      </c>
      <c r="RF483" s="122"/>
      <c r="RG483" s="115">
        <f>($RH$3*(IH483+IJ483)*100*100/MAX(EX$9:EX$497)*$RO$3) +($RH$3*(II483+IJ483)*100*100/MAX(EX$9:EX$497)*$RO$4) + ($RH$3*IK483*100*100/MAX(EX$9:EX$497)*0.098)</f>
        <v>0</v>
      </c>
      <c r="RH483" s="115">
        <f>($RH$4*IL483*100*100/MAX(EZ$9:EZ$497))*$RQ$3</f>
        <v>0</v>
      </c>
      <c r="RI483" s="115">
        <f>($RH$3*IM483*100*100/MAX(EY$9:EY$497))*$RQ$4</f>
        <v>0</v>
      </c>
      <c r="RJ483" s="115">
        <f>($RH$3*IN483*100*100/MAX(EX$9:EX$497))</f>
        <v>0</v>
      </c>
      <c r="RK483" s="115">
        <f>($RH$4*IO483*100*100/MAX(EZ$9:EZ$497))*$RQ$3</f>
        <v>0</v>
      </c>
      <c r="RL483" s="115">
        <f>(($RL$4*IP483*100*((100/MAX(EX$9:EX$497)+100/MAX(EZ$9:EZ$497))/2))+($RL$4*IQ483*100*((100/MAX(EX$9:EX$497)+100/MAX(EZ$9:EZ$497))/2))+($RL$4*IR483*100*((100/MAX(EX$9:EX$497)+100/MAX(EZ$9:EZ$497))/2))+($RL$4*IS483*100*((100/MAX(EX$9:EX$497)+100/MAX(EZ$9:EZ$497))/2))+($RL$4*IT483*100*((100/MAX(EX$9:EX$497)+100/MAX(EZ$9:EZ$497))/2))+($RL$4*IU483*100*((100/MAX(EX$9:EX$497)+100/MAX(EZ$9:EZ$497))/2))+($RL$4*IV483*100*((100/MAX(EX$9:EX$497)+100/MAX(EZ$9:EZ$497))/2))+($RL$4*IW483*100*((100/MAX(EX$9:EX$497)+100/MAX(EZ$9:EZ$497))/2)))*$RS$3</f>
        <v>16.725333333333332</v>
      </c>
      <c r="RM483" s="115">
        <f>(($RH$3*IX483*100*100/MAX(EX$9:EX$497))+($RH$3*IY483*100*100/MAX(EX$9:EX$497))+($RH$3*IZ483*100*100/MAX(EX$9:EX$497))+($RH$3*JA483*100*100/MAX(EX$9:EX$497))+($RH$3*JB483*100*100/MAX(EX$9:EX$497))+($RH$3*JC483*100*100/MAX(EX$9:EX$497))+($RH$3*JD483*100*100/MAX(EX$9:EX$497))+($RH$3*JE483*100*100/MAX(EX$9:EX$497)))*$RS$4</f>
        <v>0</v>
      </c>
      <c r="RN483" s="115">
        <f>(($RH$4*JF483*100*100/MAX(EZ$9:EZ$497)) + ($RH$4*JG483*100*100/MAX(EZ$9:EZ$497)) + ($RH$4*JH483*100*100/MAX(EZ$9:EZ$497)) + ($RH$4*JI483*100*100/MAX(EZ$9:EZ$497)) + ($RH$4*JJ483*100*100/MAX(EZ$9:EZ$497)) + ($RH$4*JK483*100*100/MAX(EZ$9:EZ$497)) + ($RH$4*JL483*100*100/MAX(EZ$9:EZ$497)) + ($RH$4*JM483*100*100/MAX(EZ$9:EZ$497)))*$RU$3</f>
        <v>0</v>
      </c>
      <c r="RO483" s="115">
        <f>(($RL$4*JN483*100*((100/MAX(EX$9:EX$497)+100/MAX(EZ$9:EZ$497))/2))+($RL$4*JO483*100*((100/MAX(EX$9:EX$497)+100/MAX(EZ$9:EZ$497))/2))+($RL$4*JP483*100*((100/MAX(EX$9:EX$497)+100/MAX(EZ$9:EZ$497))/2))+($RL$4*JQ483*100*((100/MAX(EX$9:EX$497)+100/MAX(EZ$9:EZ$497))/2))+($RL$4*JR483*100*((100/MAX(EX$9:EX$497)+100/MAX(EZ$9:EZ$497))/2))+($RL$4*JS483*100*((100/MAX(EX$9:EX$497)+100/MAX(EZ$9:EZ$497))/2))+($RL$4*JT483*100*((100/MAX(EX$9:EX$497)+100/MAX(EZ$9:EZ$497))/2))+($RL$4*JU483*100*((100/MAX(EX$9:EX$497)+100/MAX(EZ$9:EZ$497))/2))+($RL$4*JV483*100*((100/MAX(EX$9:EX$497)+100/MAX(EZ$9:EZ$497))/2))+($RL$4*JW483*100*((100/MAX(EX$9:EX$497)+100/MAX(EZ$9:EZ$497))/2))+($RL$4*JX483*100*((100/MAX(EX$9:EX$497)+100/MAX(EZ$9:EZ$497))/2))+($RL$4*JY483*100*((100/MAX(EX$9:EX$497)+100/MAX(EZ$9:EZ$497))/2))+($RL$4*JZ483*100*((100/MAX(EX$9:EX$497)+100/MAX(EZ$9:EZ$497))/2)))*$RW$3/2</f>
        <v>0</v>
      </c>
      <c r="RP483" s="119">
        <f>($RJ$3*KA483*100*100/MAX(FA$9:FA$497)) + ($RJ$3*KB483*100*100/MAX(FA$9:FA$497)/2) + ($RJ$3*KC483*100*100/MAX(FA$9:FA$497)/2) + ($RJ$3*KD483*100*100/MAX(FA$9:FA$497)/4) + ($RJ$3*KE483*100*100/MAX(FA$9:FA$497)/4)</f>
        <v>0</v>
      </c>
      <c r="RQ483" s="118">
        <f>($RL$4*KF483*100*((100/MAX(EX$9:EX$497)+100/MAX(EZ$9:EZ$497)))) * ($RO$3/2) + (($RL$4*KG483*100*((100/MAX(EX$9:EX$497)+100/MAX(EZ$9:EZ$497))))+($RL$4*KH483*100*((100/MAX(EX$9:EX$497)+100/MAX(EZ$9:EZ$497))))+($RL$4*KI483*100*((100/MAX(EX$9:EX$497)+100/MAX(EZ$9:EZ$497))))+($RL$4*KJ483*100*((100/MAX(EX$9:EX$497)+100/MAX(EZ$9:EZ$497))))+($RL$4*KK483*100*((100/MAX(EX$9:EX$497)+100/MAX(EZ$9:EZ$497))))+($RL$4*KL483*100*((100/MAX(EX$9:EX$497)+100/MAX(EZ$9:EZ$497))))+($RL$4*KM483*100*((100/MAX(EX$9:EX$497)+100/MAX(EZ$9:EZ$497))))+($RL$4*KN483*100*((100/MAX(EX$9:EX$497)+100/MAX(EZ$9:EZ$497))))+($RL$4*KO483*100*((100/MAX(EX$9:EX$497)+100/MAX(EZ$9:EZ$497))))+($RL$4*KP483*100*((100/MAX(EX$9:EX$497)+100/MAX(EZ$9:EZ$497))))+($RL$4*KQ483*100*((100/MAX(EX$9:EX$497)+100/MAX(EZ$9:EZ$497))))+($RL$4*KR483*100*((100/MAX(EX$9:EX$497)+100/MAX(EZ$9:EZ$497))))+($RL$4*KS483*100*((100/MAX(EX$9:EX$497)+100/MAX(EZ$9:EZ$497))))+($RL$4*KV483*100*((100/MAX(EX$9:EX$497)+100/MAX(EZ$9:EZ$497))))) * (($RO$3+$RO$4)/6)</f>
        <v>0</v>
      </c>
      <c r="RR483" s="115">
        <f>(($RL$4*KW483*100*((100/MAX(EX$9:EX$497)+100/MAX(EZ$9:EZ$497))))) * ($RO$3/2) + (($RL$4*KX483*100*((100/MAX(EX$9:EX$497)+100/MAX(EZ$9:EZ$497))))+($RL$4*KY483*100*((100/MAX(EX$9:EX$497)+100/MAX(EZ$9:EZ$497))))+($RL$4*KZ483*100*((100/MAX(EX$9:EX$497)+100/MAX(EZ$9:EZ$497))))+($RL$4*LA483*100*((100/MAX(EX$9:EX$497)+100/MAX(EZ$9:EZ$497))))+($RL$4*LB483*100*((100/MAX(EX$9:EX$497)+100/MAX(EZ$9:EZ$497))))+($RL$4*LC483*100*((100/MAX(EX$9:EX$497)+100/MAX(EZ$9:EZ$497))))) * (($RO$3+$RO$4)/6)</f>
        <v>0</v>
      </c>
      <c r="RS483" s="119">
        <f>(($RL$4*LD483*100*((100/MAX(EX$9:EX$497)+100/MAX(EZ$9:EZ$497))))+($RL$4*LE483*100*((100/MAX(EX$9:EX$497)+100/MAX(EZ$9:EZ$497))))) * (($RO$3+$RO$4)/6)</f>
        <v>0</v>
      </c>
      <c r="RT483" s="118">
        <f>($RJ$4*LH483*100*(100/MAX(EV$9:EV$497)))+($RJ$4*LI483*100*(100/MAX(EV$9:EV$497)))</f>
        <v>0</v>
      </c>
      <c r="RU483" s="119">
        <f>($RJ$4*LJ483*(100/MAX(EV$9:EV$497)))/2 + ($RL$3*LK483*(100/MAX(EW$9:EW$497))) + ($RJ$4*LL483*(100/MAX(EV$9:EV$497)))/4 + ($RL$3*LM483*(100/MAX(EW$9:EW$497)))</f>
        <v>0</v>
      </c>
      <c r="RV483" s="118">
        <f>($RJ$4*LN483*100*100/MAX(EV$9:EV$497)/2)+($RJ$4*LO483*100*100/MAX(EV$9:EV$497)/2)+($RJ$4*LP483*100*100/MAX(EV$9:EV$497))+($RJ$4*LQ483*100*100/MAX(EV$9:EV$497))+($RJ$4*LR483*100*100/MAX(EV$9:EV$497))</f>
        <v>0</v>
      </c>
      <c r="RW483" s="115">
        <f>($RJ$4*LS483*100*100/MAX(EV$9:EV$497)) + (($RJ$4*LT483*100*100/MAX(EV$9:EV$497))+($RJ$4*LU483*100*100/MAX(EV$9:EV$497))+($RJ$4*LV483*100*100/MAX(EV$9:EV$497))+($RJ$4*LW483*100*100/MAX(EV$9:EV$497))+($RJ$4*LX483*100*100/MAX(EV$9:EV$497))+($RJ$4*LY483*100*100/MAX(EV$9:EV$497))+($RJ$4*LZ483*100*100/MAX(EV$9:EV$497))+($RJ$4*MA483*100*100/MAX(EV$9:EV$497)))/2</f>
        <v>0</v>
      </c>
      <c r="RX483" s="119">
        <f>($RJ$4*MB483*100*100/MAX(EV$9:EV$497))+($RJ$4*MC483*100*100/MAX(EV$9:EV$497))+($RJ$4*MD483*100*100/MAX(EV$9:EV$497))+($RJ$4*ME483*100*100/MAX(EV$9:EV$497))+($RJ$4*MF483*100*100/MAX(EV$9:EV$497))+($RJ$4*MG483*100*100/MAX(EV$9:EV$497))+($RJ$4*MH483*100*100/MAX(EV$9:EV$497))+($RJ$4*MI483*100*100/MAX(EV$9:EV$497))+($RJ$4*MJ483*100*100/MAX(EV$9:EV$497))+($RJ$4*MK483*100*100/MAX(EV$9:EV$497))+($RJ$4*ML483*100*100/MAX(EV$9:EV$497))+($RJ$4*MM483*100*100/MAX(EV$9:EV$497))+($RJ$4*MN483*100*100/MAX(EV$9:EV$497))</f>
        <v>0</v>
      </c>
      <c r="RY483" s="118">
        <f>($RJ$4*MQ483*100*100/MAX(EV$9:EV$497))/2 + (($RJ$4*MR483*100*100/MAX(EV$9:EV$497))+($RJ$4*MS483*100*100/MAX(EV$9:EV$497))+($RJ$4*MT483*100*100/MAX(EV$9:EV$497))+($RJ$4*MU483*100*100/MAX(EV$9:EV$497))+($RJ$4*MV483*100*100/MAX(EV$9:EV$497))+($RJ$4*MW483*100*100/MAX(EV$9:EV$497))+($RJ$4*MX483*100*100/MAX(EV$9:EV$497))+($RJ$4*MY483*100*100/MAX(EV$9:EV$497))+($RJ$4*MZ483*100*100/MAX(EV$9:EV$497))+($RJ$4*NA483*100*100/MAX(EV$9:EV$497))+($RJ$4*NB483*100*100/MAX(EV$9:EV$497))+($RJ$4*NC483*100*100/MAX(EV$9:EV$497))+($RJ$4*ND483*100*100/MAX(EV$9:EV$497))+($RJ$4*NG483*100*100/MAX(EV$9:EV$497)))/4</f>
        <v>0</v>
      </c>
      <c r="RZ483" s="115">
        <f>($RJ$4*NH483*100*100/MAX(EV$9:EV$497))/2 + (($RJ$4*NI483*100*100/MAX(EV$9:EV$497))+($RJ$4*NJ483*100*100/MAX(EV$9:EV$497))+($RJ$4*NK483*100*100/MAX(EV$9:EV$497))+($RJ$4*NL483*100*100/MAX(EV$9:EV$497))+($RJ$4*NM483*100*100/MAX(EV$9:EV$497))+($RJ$4*NN483*100*100/MAX(EV$9:EV$497)))/4</f>
        <v>0</v>
      </c>
      <c r="SA483" s="117">
        <f>(($RJ$4*NO483*100*100/MAX(EV$9:EV$497))+($RJ$4*NP483*100*100/MAX(EV$9:EV$497)))/4</f>
        <v>0</v>
      </c>
      <c r="SB483" s="118">
        <f t="shared" si="1307"/>
        <v>16.725333333333332</v>
      </c>
      <c r="SC483" s="115">
        <f t="shared" si="1308"/>
        <v>16.725333333333332</v>
      </c>
      <c r="SD483" s="115">
        <f t="shared" si="1309"/>
        <v>13.092800000000002</v>
      </c>
      <c r="SE483" s="115">
        <f t="shared" si="1310"/>
        <v>65.333333333333329</v>
      </c>
      <c r="SF483" s="115">
        <f t="shared" si="1311"/>
        <v>16.725333333333332</v>
      </c>
      <c r="SG483" s="115">
        <f t="shared" si="1312"/>
        <v>0</v>
      </c>
      <c r="SH483" s="115">
        <f>ROUND(SB483/MAX(SB$9:SB$497)*100,0)</f>
        <v>21</v>
      </c>
      <c r="SI483" s="115">
        <f>ROUND(SC483/MAX(SC$9:SC$497)*100,0)</f>
        <v>25</v>
      </c>
      <c r="SJ483" s="115">
        <f>ROUND(SD483/MAX(SD$9:SD$497)*100,0)</f>
        <v>21</v>
      </c>
      <c r="SK483" s="115">
        <f>ROUND(SE483/MAX(SE$9:SE$497)*100,0)</f>
        <v>50</v>
      </c>
      <c r="SL483" s="115">
        <f>ROUND(SF483/MAX(SF$9:SF$497)*100,0)</f>
        <v>41</v>
      </c>
      <c r="SM483" s="121">
        <f>ROUND(SG483/MAX(SG$9:SG$497)*100,0)</f>
        <v>0</v>
      </c>
      <c r="SN483" s="115">
        <f>ROUND(AVERAGEIF($ES$9:$ES$497,$ES483,SH$9:SH$497),0)</f>
        <v>26</v>
      </c>
      <c r="SO483" s="115">
        <f>ROUND(AVERAGEIF($ES$9:$ES$497,$ES483,SI$9:SI$497),0)</f>
        <v>23</v>
      </c>
      <c r="SP483" s="115">
        <f>ROUND(AVERAGEIF($ES$9:$ES$497,$ES483,SJ$9:SJ$497),0)</f>
        <v>4</v>
      </c>
      <c r="SQ483" s="115">
        <f>ROUND(AVERAGEIF($ES$9:$ES$497,$ES483,SK$9:SK$497),0)</f>
        <v>20</v>
      </c>
      <c r="SR483" s="115">
        <f>ROUND(AVERAGEIF($ES$9:$ES$497,$ES483,SL$9:SL$497),0)</f>
        <v>7</v>
      </c>
      <c r="SS483" s="121">
        <f>ROUND(AVERAGEIF($ES$9:$ES$497,$ES483,SM$9:SM$497),0)</f>
        <v>6</v>
      </c>
      <c r="ST483" s="114">
        <f>RANK(SB483,SB$9:SB$497,0)</f>
        <v>197</v>
      </c>
      <c r="SU483" s="115">
        <f>RANK(SC483,SC$9:SC$497,0)</f>
        <v>116</v>
      </c>
      <c r="SV483" s="115">
        <f>RANK(SD483,SD$9:SD$497,0)</f>
        <v>60</v>
      </c>
      <c r="SW483" s="115">
        <f>RANK(SE483,SE$9:SE$497,0)</f>
        <v>45</v>
      </c>
      <c r="SX483" s="115">
        <f>RANK(SF483,SF$9:SF$497,0)</f>
        <v>13</v>
      </c>
      <c r="SY483" s="115">
        <f>RANK(SG483,SG$9:SG$497,0)</f>
        <v>308</v>
      </c>
      <c r="SZ483" s="115">
        <f>COUNTIFS(SB$9:SB$497,"&gt;"&amp;SB483,$ES$9:$ES$497,$ES483)+1</f>
        <v>50</v>
      </c>
      <c r="TA483" s="115">
        <f>COUNTIFS(SC$9:SC$497,"&gt;"&amp;SC483,$ES$9:$ES$497,$ES483)+1</f>
        <v>37</v>
      </c>
      <c r="TB483" s="115">
        <f>COUNTIFS(SD$9:SD$497,"&gt;"&amp;SD483,$ES$9:$ES$497,$ES483)+1</f>
        <v>4</v>
      </c>
      <c r="TC483" s="115">
        <f>COUNTIFS(SE$9:SE$497,"&gt;"&amp;SE483,$ES$9:$ES$497,$ES483)+1</f>
        <v>16</v>
      </c>
      <c r="TD483" s="115">
        <f>COUNTIFS(SF$9:SF$497,"&gt;"&amp;SF483,$ES$9:$ES$497,$ES483)+1</f>
        <v>4</v>
      </c>
      <c r="TE483" s="117">
        <f>COUNTIFS(SG$9:SG$497,"&gt;"&amp;SG483,$ES$9:$ES$497,$ES483)+1</f>
        <v>70</v>
      </c>
      <c r="TF483" s="118">
        <f t="shared" si="1313"/>
        <v>91</v>
      </c>
      <c r="TG483" s="115">
        <f t="shared" si="1314"/>
        <v>84</v>
      </c>
      <c r="TH483" s="115">
        <f t="shared" si="1315"/>
        <v>79</v>
      </c>
      <c r="TI483" s="115">
        <f t="shared" si="1316"/>
        <v>120</v>
      </c>
      <c r="TJ483" s="115">
        <f t="shared" si="1317"/>
        <v>96</v>
      </c>
      <c r="TK483" s="115">
        <f t="shared" si="1318"/>
        <v>60</v>
      </c>
      <c r="TL483" s="117">
        <f t="shared" si="1319"/>
        <v>51</v>
      </c>
      <c r="TM483" s="118">
        <f>ROUND(TF483/MAX(TF$9:TF$497)*100,0)</f>
        <v>51</v>
      </c>
      <c r="TN483" s="115">
        <f>ROUND(TG483/MAX(TG$9:TG$497)*100,0)</f>
        <v>46</v>
      </c>
      <c r="TO483" s="115">
        <f>ROUND(TH483/MAX(TH$9:TH$497)*100,0)</f>
        <v>43</v>
      </c>
      <c r="TP483" s="115">
        <f>ROUND(TI483/MAX(TI$9:TI$497)*100,0)</f>
        <v>66</v>
      </c>
      <c r="TQ483" s="115">
        <f>ROUND(TJ483/MAX(TJ$9:TJ$497)*100,0)</f>
        <v>49</v>
      </c>
      <c r="TR483" s="115">
        <f>ROUND(TK483/MAX(TK$9:TK$497)*100,0)</f>
        <v>31</v>
      </c>
      <c r="TS483" s="119">
        <f>ROUND(TL483/MAX(TL$9:TL$497)*100,0)</f>
        <v>26</v>
      </c>
      <c r="TT483" s="120">
        <f>RANK(TM483,TM$9:TM$497,0)</f>
        <v>151</v>
      </c>
      <c r="TU483" s="115">
        <f>RANK(TN483,TN$9:TN$497,0)</f>
        <v>102</v>
      </c>
      <c r="TV483" s="115">
        <f>RANK(TO483,TO$9:TO$497,0)</f>
        <v>55</v>
      </c>
      <c r="TW483" s="115">
        <f>RANK(TP483,TP$9:TP$497,0)</f>
        <v>38</v>
      </c>
      <c r="TX483" s="115">
        <f>RANK(TQ483,TQ$9:TQ$497,0)</f>
        <v>20</v>
      </c>
      <c r="TY483" s="115">
        <f>RANK(TR483,TR$9:TR$497,0)</f>
        <v>181</v>
      </c>
      <c r="TZ483" s="121">
        <f>RANK(TS483,TS$9:TS$497,0)</f>
        <v>201</v>
      </c>
      <c r="UA483" s="132"/>
      <c r="UB483" s="7" t="s">
        <v>1</v>
      </c>
    </row>
    <row r="484" spans="1:548" x14ac:dyDescent="0.15">
      <c r="A484" s="183">
        <v>9008</v>
      </c>
      <c r="B484" s="200" t="s">
        <v>1693</v>
      </c>
      <c r="C484" s="143"/>
      <c r="D484" s="143"/>
      <c r="E484" s="161" t="s">
        <v>518</v>
      </c>
      <c r="F484" s="65">
        <v>110</v>
      </c>
      <c r="G484" s="65" t="s">
        <v>908</v>
      </c>
      <c r="H484" s="144" t="s">
        <v>1005</v>
      </c>
      <c r="I484" s="66" t="s">
        <v>521</v>
      </c>
      <c r="J484" s="67" t="s">
        <v>521</v>
      </c>
      <c r="K484" s="67" t="s">
        <v>521</v>
      </c>
      <c r="L484" s="67" t="s">
        <v>521</v>
      </c>
      <c r="M484" s="67" t="s">
        <v>521</v>
      </c>
      <c r="N484" s="67" t="s">
        <v>521</v>
      </c>
      <c r="O484" s="67" t="s">
        <v>521</v>
      </c>
      <c r="P484" s="67" t="s">
        <v>521</v>
      </c>
      <c r="Q484" s="67" t="s">
        <v>521</v>
      </c>
      <c r="R484" s="68" t="s">
        <v>521</v>
      </c>
      <c r="S484" s="69" t="s">
        <v>521</v>
      </c>
      <c r="T484" s="67" t="s">
        <v>521</v>
      </c>
      <c r="U484" s="67" t="s">
        <v>521</v>
      </c>
      <c r="V484" s="67" t="s">
        <v>521</v>
      </c>
      <c r="W484" s="67" t="s">
        <v>521</v>
      </c>
      <c r="X484" s="67" t="s">
        <v>521</v>
      </c>
      <c r="Y484" s="67" t="s">
        <v>521</v>
      </c>
      <c r="Z484" s="67" t="s">
        <v>521</v>
      </c>
      <c r="AA484" s="67" t="s">
        <v>521</v>
      </c>
      <c r="AB484" s="68" t="s">
        <v>521</v>
      </c>
      <c r="AC484" s="69" t="s">
        <v>521</v>
      </c>
      <c r="AD484" s="67" t="s">
        <v>521</v>
      </c>
      <c r="AE484" s="67" t="s">
        <v>521</v>
      </c>
      <c r="AF484" s="67" t="s">
        <v>521</v>
      </c>
      <c r="AG484" s="67" t="s">
        <v>521</v>
      </c>
      <c r="AH484" s="67" t="s">
        <v>521</v>
      </c>
      <c r="AI484" s="67" t="s">
        <v>521</v>
      </c>
      <c r="AJ484" s="67" t="s">
        <v>521</v>
      </c>
      <c r="AK484" s="67" t="s">
        <v>521</v>
      </c>
      <c r="AL484" s="68" t="s">
        <v>521</v>
      </c>
      <c r="AM484" s="69" t="s">
        <v>521</v>
      </c>
      <c r="AN484" s="67" t="s">
        <v>521</v>
      </c>
      <c r="AO484" s="67" t="s">
        <v>521</v>
      </c>
      <c r="AP484" s="67" t="s">
        <v>521</v>
      </c>
      <c r="AQ484" s="67" t="s">
        <v>521</v>
      </c>
      <c r="AR484" s="67" t="s">
        <v>521</v>
      </c>
      <c r="AS484" s="67" t="s">
        <v>521</v>
      </c>
      <c r="AT484" s="67" t="s">
        <v>521</v>
      </c>
      <c r="AU484" s="67" t="s">
        <v>521</v>
      </c>
      <c r="AV484" s="68" t="s">
        <v>521</v>
      </c>
      <c r="AW484" s="69" t="s">
        <v>521</v>
      </c>
      <c r="AX484" s="67" t="s">
        <v>521</v>
      </c>
      <c r="AY484" s="67" t="s">
        <v>521</v>
      </c>
      <c r="AZ484" s="67" t="s">
        <v>521</v>
      </c>
      <c r="BA484" s="67" t="s">
        <v>521</v>
      </c>
      <c r="BB484" s="67" t="s">
        <v>521</v>
      </c>
      <c r="BC484" s="67" t="s">
        <v>521</v>
      </c>
      <c r="BD484" s="67" t="s">
        <v>521</v>
      </c>
      <c r="BE484" s="67" t="s">
        <v>521</v>
      </c>
      <c r="BF484" s="68" t="s">
        <v>521</v>
      </c>
      <c r="BG484" s="69" t="s">
        <v>521</v>
      </c>
      <c r="BH484" s="67" t="s">
        <v>521</v>
      </c>
      <c r="BI484" s="67" t="s">
        <v>521</v>
      </c>
      <c r="BJ484" s="67" t="s">
        <v>521</v>
      </c>
      <c r="BK484" s="67" t="s">
        <v>521</v>
      </c>
      <c r="BL484" s="67" t="s">
        <v>521</v>
      </c>
      <c r="BM484" s="67" t="s">
        <v>521</v>
      </c>
      <c r="BN484" s="67" t="s">
        <v>521</v>
      </c>
      <c r="BO484" s="67" t="s">
        <v>521</v>
      </c>
      <c r="BP484" s="68" t="s">
        <v>521</v>
      </c>
      <c r="BQ484" s="70" t="s">
        <v>521</v>
      </c>
      <c r="BR484" s="67" t="s">
        <v>521</v>
      </c>
      <c r="BS484" s="67" t="s">
        <v>521</v>
      </c>
      <c r="BT484" s="67" t="s">
        <v>521</v>
      </c>
      <c r="BU484" s="67" t="s">
        <v>521</v>
      </c>
      <c r="BV484" s="67" t="s">
        <v>521</v>
      </c>
      <c r="BW484" s="67" t="s">
        <v>521</v>
      </c>
      <c r="BX484" s="67" t="s">
        <v>521</v>
      </c>
      <c r="BY484" s="67" t="s">
        <v>521</v>
      </c>
      <c r="BZ484" s="68" t="s">
        <v>521</v>
      </c>
      <c r="CA484" s="69" t="s">
        <v>521</v>
      </c>
      <c r="CB484" s="67" t="s">
        <v>521</v>
      </c>
      <c r="CC484" s="67" t="s">
        <v>521</v>
      </c>
      <c r="CD484" s="67" t="s">
        <v>521</v>
      </c>
      <c r="CE484" s="67" t="s">
        <v>521</v>
      </c>
      <c r="CF484" s="67" t="s">
        <v>521</v>
      </c>
      <c r="CG484" s="67" t="s">
        <v>521</v>
      </c>
      <c r="CH484" s="67" t="s">
        <v>521</v>
      </c>
      <c r="CI484" s="67" t="s">
        <v>521</v>
      </c>
      <c r="CJ484" s="68" t="s">
        <v>521</v>
      </c>
      <c r="CK484" s="69" t="s">
        <v>521</v>
      </c>
      <c r="CL484" s="67" t="s">
        <v>521</v>
      </c>
      <c r="CM484" s="67" t="s">
        <v>521</v>
      </c>
      <c r="CN484" s="67" t="s">
        <v>521</v>
      </c>
      <c r="CO484" s="67" t="s">
        <v>521</v>
      </c>
      <c r="CP484" s="67" t="s">
        <v>521</v>
      </c>
      <c r="CQ484" s="67" t="s">
        <v>521</v>
      </c>
      <c r="CR484" s="67" t="s">
        <v>521</v>
      </c>
      <c r="CS484" s="67" t="s">
        <v>521</v>
      </c>
      <c r="CT484" s="68" t="s">
        <v>521</v>
      </c>
      <c r="CU484" s="69" t="s">
        <v>521</v>
      </c>
      <c r="CV484" s="67" t="s">
        <v>521</v>
      </c>
      <c r="CW484" s="67" t="s">
        <v>521</v>
      </c>
      <c r="CX484" s="67" t="s">
        <v>521</v>
      </c>
      <c r="CY484" s="67" t="s">
        <v>521</v>
      </c>
      <c r="CZ484" s="67" t="s">
        <v>521</v>
      </c>
      <c r="DA484" s="67" t="s">
        <v>521</v>
      </c>
      <c r="DB484" s="67" t="s">
        <v>521</v>
      </c>
      <c r="DC484" s="67" t="s">
        <v>521</v>
      </c>
      <c r="DD484" s="68" t="s">
        <v>521</v>
      </c>
      <c r="DE484" s="69" t="s">
        <v>521</v>
      </c>
      <c r="DF484" s="71" t="s">
        <v>521</v>
      </c>
      <c r="DG484" s="67" t="s">
        <v>521</v>
      </c>
      <c r="DH484" s="67" t="s">
        <v>521</v>
      </c>
      <c r="DI484" s="67" t="s">
        <v>521</v>
      </c>
      <c r="DJ484" s="67" t="s">
        <v>521</v>
      </c>
      <c r="DK484" s="67" t="s">
        <v>521</v>
      </c>
      <c r="DL484" s="67" t="s">
        <v>521</v>
      </c>
      <c r="DM484" s="67" t="s">
        <v>521</v>
      </c>
      <c r="DN484" s="68" t="s">
        <v>521</v>
      </c>
      <c r="DO484" s="70" t="s">
        <v>521</v>
      </c>
      <c r="DP484" s="71" t="s">
        <v>521</v>
      </c>
      <c r="DQ484" s="67" t="s">
        <v>521</v>
      </c>
      <c r="DR484" s="67" t="s">
        <v>521</v>
      </c>
      <c r="DS484" s="67" t="s">
        <v>521</v>
      </c>
      <c r="DT484" s="67" t="s">
        <v>521</v>
      </c>
      <c r="DU484" s="67" t="s">
        <v>521</v>
      </c>
      <c r="DV484" s="67" t="s">
        <v>521</v>
      </c>
      <c r="DW484" s="67" t="s">
        <v>521</v>
      </c>
      <c r="DX484" s="72" t="s">
        <v>521</v>
      </c>
      <c r="DY484" s="146" t="s">
        <v>522</v>
      </c>
      <c r="DZ484" s="74">
        <v>3</v>
      </c>
      <c r="EA484" s="74">
        <v>4</v>
      </c>
      <c r="EB484" s="74">
        <v>4</v>
      </c>
      <c r="EC484" s="75">
        <v>5</v>
      </c>
      <c r="ED484" s="168" t="s">
        <v>522</v>
      </c>
      <c r="EE484" s="74">
        <f t="shared" si="1271"/>
        <v>3</v>
      </c>
      <c r="EF484" s="74">
        <f>DZ484*EA484</f>
        <v>12</v>
      </c>
      <c r="EG484" s="74">
        <f>DZ484*EA484*EB484</f>
        <v>48</v>
      </c>
      <c r="EH484" s="77">
        <f>DZ484*EA484*EB484*EC484</f>
        <v>240</v>
      </c>
      <c r="EI484" s="146">
        <v>10</v>
      </c>
      <c r="EJ484" s="147">
        <v>50</v>
      </c>
      <c r="EK484" s="147">
        <v>270</v>
      </c>
      <c r="EL484" s="147">
        <v>900</v>
      </c>
      <c r="EM484" s="158">
        <v>2700</v>
      </c>
      <c r="EN484" s="78">
        <v>1</v>
      </c>
      <c r="EO484" s="79">
        <f>(EJ484/EE484)/EI484</f>
        <v>1.6666666666666667</v>
      </c>
      <c r="EP484" s="79">
        <f>(EK484/EF484)/EI484</f>
        <v>2.25</v>
      </c>
      <c r="EQ484" s="79">
        <f>(EL484/EG484)/EI484</f>
        <v>1.875</v>
      </c>
      <c r="ER484" s="80">
        <f>(EM484/EH484)/EI484</f>
        <v>1.125</v>
      </c>
      <c r="ES484" s="128" t="s">
        <v>564</v>
      </c>
      <c r="ET484" s="82" t="s">
        <v>1694</v>
      </c>
      <c r="EU484" s="83">
        <v>4</v>
      </c>
      <c r="EV484" s="146">
        <v>75</v>
      </c>
      <c r="EW484" s="147">
        <v>68</v>
      </c>
      <c r="EX484" s="147">
        <v>78</v>
      </c>
      <c r="EY484" s="147">
        <v>38</v>
      </c>
      <c r="EZ484" s="147">
        <v>22</v>
      </c>
      <c r="FA484" s="147">
        <v>74</v>
      </c>
      <c r="FB484" s="147">
        <v>76</v>
      </c>
      <c r="FC484" s="147">
        <v>72</v>
      </c>
      <c r="FD484" s="74">
        <f t="shared" si="1272"/>
        <v>100</v>
      </c>
      <c r="FE484" s="84">
        <f t="shared" si="1273"/>
        <v>150</v>
      </c>
      <c r="FF484" s="73">
        <f>RANK(EV484,$EV$9:$EV$497,0)</f>
        <v>177</v>
      </c>
      <c r="FG484" s="74">
        <f>RANK(EW484,$EW$9:$EW$497,0)</f>
        <v>91</v>
      </c>
      <c r="FH484" s="74">
        <f>RANK(EX484,$EX$9:$EX$497,0)</f>
        <v>59</v>
      </c>
      <c r="FI484" s="74">
        <f>RANK(EY484,$EY$9:$EY$497,0)</f>
        <v>186</v>
      </c>
      <c r="FJ484" s="74">
        <f>RANK(EZ484,$EZ$9:$EZ$497,0)</f>
        <v>183</v>
      </c>
      <c r="FK484" s="74">
        <f>RANK(FA484,$FA$9:$FA$497,0)</f>
        <v>19</v>
      </c>
      <c r="FL484" s="74">
        <f>RANK(FB484,$FB$9:$FB$497,0)</f>
        <v>68</v>
      </c>
      <c r="FM484" s="74">
        <f>RANK(FC484,$FC$9:$FC$497,0)</f>
        <v>85</v>
      </c>
      <c r="FN484" s="74">
        <f>RANK(FD484,$FD$9:$FD$497,0)</f>
        <v>88</v>
      </c>
      <c r="FO484" s="84">
        <f>RANK(FE484,$FE$9:$FE$497,0)</f>
        <v>58</v>
      </c>
      <c r="FP484" s="73">
        <f>COUNTIFS($EV$9:$EV$497,"&gt;"&amp;EV484,$ES$9:$ES$497,ES484)+1</f>
        <v>41</v>
      </c>
      <c r="FQ484" s="74">
        <f>COUNTIFS($EW$9:$EW$497,"&gt;"&amp;EW484,$ES$9:$ES$497,ES484)+1</f>
        <v>16</v>
      </c>
      <c r="FR484" s="74">
        <f>COUNTIFS($EX$9:$EX$497,"&gt;"&amp;EX484,$ES$9:$ES$497,ES484)+1</f>
        <v>21</v>
      </c>
      <c r="FS484" s="74">
        <f>COUNTIFS($EY$9:$EY$497,"&gt;"&amp;EY484,$ES$9:$ES$497,ES484)+1</f>
        <v>43</v>
      </c>
      <c r="FT484" s="74">
        <f>COUNTIFS($EZ$9:$EZ$497,"&gt;"&amp;EZ484,$ES$9:$ES$497,ES484)+1</f>
        <v>40</v>
      </c>
      <c r="FU484" s="74">
        <f>COUNTIFS($FA$9:$FA$497,"&gt;"&amp;FA484,$ES$9:$ES$497,ES484)+1</f>
        <v>2</v>
      </c>
      <c r="FV484" s="74">
        <f>COUNTIFS($FB$9:$FB$497,"&gt;"&amp;FB484,$ES$9:$ES$497,ES484)+1</f>
        <v>40</v>
      </c>
      <c r="FW484" s="74">
        <f>COUNTIFS($FC$9:$FC$497,"&gt;"&amp;FC484,$ES$9:$ES$497,ES484)+1</f>
        <v>42</v>
      </c>
      <c r="FX484" s="74">
        <f>COUNTIFS($FD$9:$FD$497,"&gt;"&amp;FD484,$ES$9:$ES$497,ES484)+1</f>
        <v>23</v>
      </c>
      <c r="FY484" s="84">
        <f>COUNTIFS($FE$9:$FE$497,"&gt;"&amp;FE484,$ES$9:$ES$497,ES484)+1</f>
        <v>32</v>
      </c>
      <c r="FZ484" s="85">
        <f t="shared" si="1274"/>
        <v>0.68</v>
      </c>
      <c r="GA484" s="86">
        <f t="shared" si="1275"/>
        <v>0.62</v>
      </c>
      <c r="GB484" s="86">
        <f t="shared" si="1276"/>
        <v>0.71</v>
      </c>
      <c r="GC484" s="86">
        <f t="shared" si="1277"/>
        <v>0.35</v>
      </c>
      <c r="GD484" s="86">
        <f t="shared" si="1278"/>
        <v>0.2</v>
      </c>
      <c r="GE484" s="86">
        <f t="shared" si="1279"/>
        <v>0.67</v>
      </c>
      <c r="GF484" s="86">
        <f t="shared" si="1280"/>
        <v>0.69</v>
      </c>
      <c r="GG484" s="86">
        <f t="shared" si="1281"/>
        <v>0.65</v>
      </c>
      <c r="GH484" s="86">
        <f t="shared" si="1282"/>
        <v>0.91</v>
      </c>
      <c r="GI484" s="87">
        <f t="shared" si="1283"/>
        <v>1.36</v>
      </c>
      <c r="GJ484" s="85">
        <f>ROUND(((FZ484-AVERAGE(FZ$9:FZ$497))/STDEVP(FZ$9:FZ$497)*10+50),2)</f>
        <v>38.840000000000003</v>
      </c>
      <c r="GK484" s="86">
        <f>ROUND(((GA484-AVERAGE(GA$9:GA$497))/STDEVP(GA$9:GA$497)*10+50),2)</f>
        <v>47.9</v>
      </c>
      <c r="GL484" s="86">
        <f>ROUND(((GB484-AVERAGE(GB$9:GB$497))/STDEVP(GB$9:GB$497)*10+50),2)</f>
        <v>54.78</v>
      </c>
      <c r="GM484" s="86">
        <f>ROUND(((GC484-AVERAGE(GC$9:GC$497))/STDEVP(GC$9:GC$497)*10+50),2)</f>
        <v>41.17</v>
      </c>
      <c r="GN484" s="86">
        <f>ROUND(((GD484-AVERAGE(GD$9:GD$497))/STDEVP(GD$9:GD$497)*10+50),2)</f>
        <v>43.42</v>
      </c>
      <c r="GO484" s="86">
        <f>ROUND(((GE484-AVERAGE(GE$9:GE$497))/STDEVP(GE$9:GE$497)*10+50),2)</f>
        <v>61.67</v>
      </c>
      <c r="GP484" s="86">
        <f>ROUND(((GF484-AVERAGE(GF$9:GF$497))/STDEVP(GF$9:GF$497)*10+50),2)</f>
        <v>51.73</v>
      </c>
      <c r="GQ484" s="86">
        <f>ROUND(((GG484-AVERAGE(GG$9:GG$497))/STDEVP(GG$9:GG$497)*10+50),2)</f>
        <v>50.59</v>
      </c>
      <c r="GR484" s="86">
        <f>ROUND(((GH484-AVERAGE(GH$9:GH$497))/STDEVP(GH$9:GH$497)*10+50),2)</f>
        <v>47.64</v>
      </c>
      <c r="GS484" s="87">
        <f>ROUND(((GI484-AVERAGE(GI$9:GI$497))/STDEVP(GI$9:GI$497)*10+50),2)</f>
        <v>53.07</v>
      </c>
      <c r="GT484" s="73">
        <f>RANK(GJ484,$GJ$9:$GJ$497,0)</f>
        <v>373</v>
      </c>
      <c r="GU484" s="74">
        <f>RANK(GK484,$GK$9:$GK$497,0)</f>
        <v>218</v>
      </c>
      <c r="GV484" s="74">
        <f>RANK(GL484,$GL$9:$GL$497,0)</f>
        <v>126</v>
      </c>
      <c r="GW484" s="74">
        <f>RANK(GM484,$GM$9:$GM$497,0)</f>
        <v>361</v>
      </c>
      <c r="GX484" s="74">
        <f>RANK(GN484,$GN$9:$GN$497,0)</f>
        <v>326</v>
      </c>
      <c r="GY484" s="74">
        <f>RANK(GO484,$GO$9:$GO$497,0)</f>
        <v>55</v>
      </c>
      <c r="GZ484" s="74">
        <f>RANK(GP484,$GP$9:$GP$497,0)</f>
        <v>182</v>
      </c>
      <c r="HA484" s="74">
        <f>RANK(GQ484,$GQ$9:$GQ$497,0)</f>
        <v>203</v>
      </c>
      <c r="HB484" s="74">
        <f>RANK(GR484,$GR$9:$GR$497,0)</f>
        <v>229</v>
      </c>
      <c r="HC484" s="84">
        <f>RANK(GS484,$GS$9:$GS$497,0)</f>
        <v>130</v>
      </c>
      <c r="HD484" s="85">
        <f>ROUND(AVERAGEIF($ES$9:$ES$497,$ES484,$FZ$9:$FZ$497),2)</f>
        <v>0.92</v>
      </c>
      <c r="HE484" s="86">
        <f>ROUND(AVERAGEIF($ES$9:$ES$497,$ES484,$GA$9:$GA$497),2)</f>
        <v>0.65</v>
      </c>
      <c r="HF484" s="86">
        <f>ROUND(AVERAGEIF($ES$9:$ES$497,$ES484,$GB$9:$GB$497),2)</f>
        <v>0.69</v>
      </c>
      <c r="HG484" s="86">
        <f>ROUND(AVERAGEIF($ES$9:$ES$497,$ES484,$GC$9:$GC$497),2)</f>
        <v>0.54</v>
      </c>
      <c r="HH484" s="86">
        <f>ROUND(AVERAGEIF($ES$9:$ES$497,$ES484,$GD$9:$GD$497),2)</f>
        <v>0.32</v>
      </c>
      <c r="HI484" s="86">
        <f>ROUND(AVERAGEIF($ES$9:$ES$497,$ES484,$GE$9:$GE$497),2)</f>
        <v>0.33</v>
      </c>
      <c r="HJ484" s="86">
        <f>ROUND(AVERAGEIF($ES$9:$ES$497,$ES484,$GF$9:$GF$497),2)</f>
        <v>0.98</v>
      </c>
      <c r="HK484" s="86">
        <f>ROUND(AVERAGEIF($ES$9:$ES$497,$ES484,$GG$9:$GG$497),2)</f>
        <v>0.86</v>
      </c>
      <c r="HL484" s="86">
        <f>ROUND(AVERAGEIF($ES$9:$ES$497,$ES484,$GH$9:$GH$497),2)</f>
        <v>1.01</v>
      </c>
      <c r="HM484" s="87">
        <f>ROUND(AVERAGEIF($ES$9:$ES$497,$ES484,$GI$9:$GI$497),2)</f>
        <v>1.55</v>
      </c>
      <c r="HN484" s="88">
        <f t="shared" si="1284"/>
        <v>-0.24</v>
      </c>
      <c r="HO484" s="89">
        <f t="shared" si="1285"/>
        <v>-3.0000000000000027E-2</v>
      </c>
      <c r="HP484" s="89">
        <f t="shared" si="1286"/>
        <v>2.0000000000000018E-2</v>
      </c>
      <c r="HQ484" s="89">
        <f t="shared" si="1287"/>
        <v>-0.19000000000000006</v>
      </c>
      <c r="HR484" s="89">
        <f t="shared" si="1288"/>
        <v>-0.12</v>
      </c>
      <c r="HS484" s="89">
        <f t="shared" si="1289"/>
        <v>0.34</v>
      </c>
      <c r="HT484" s="89">
        <f t="shared" si="1290"/>
        <v>-0.29000000000000004</v>
      </c>
      <c r="HU484" s="89">
        <f t="shared" si="1291"/>
        <v>-0.20999999999999996</v>
      </c>
      <c r="HV484" s="89">
        <f t="shared" si="1292"/>
        <v>-9.9999999999999978E-2</v>
      </c>
      <c r="HW484" s="90">
        <f t="shared" si="1293"/>
        <v>-0.18999999999999995</v>
      </c>
      <c r="HX484" s="73">
        <f>COUNTIFS($FZ$9:$FZ$497,"&gt;"&amp;FZ484,$ES$9:$ES$497,$ES484)+1</f>
        <v>82</v>
      </c>
      <c r="HY484" s="74">
        <f>COUNTIFS($GA$9:$GA$497,"&gt;"&amp;GA484,$ES$9:$ES$497,$ES484)+1</f>
        <v>57</v>
      </c>
      <c r="HZ484" s="74">
        <f>COUNTIFS($GB$9:$GB$497,"&gt;"&amp;GB484,$ES$9:$ES$497,$ES484)+1</f>
        <v>37</v>
      </c>
      <c r="IA484" s="74">
        <f>COUNTIFS($GC$9:$GC$497,"&gt;"&amp;GC484,$ES$9:$ES$497,$ES484)+1</f>
        <v>80</v>
      </c>
      <c r="IB484" s="74">
        <f>COUNTIFS($GD$9:$GD$497,"&gt;"&amp;GD484,$ES$9:$ES$497,$ES484)+1</f>
        <v>80</v>
      </c>
      <c r="IC484" s="74">
        <f>COUNTIFS($GE$9:$GE$497,"&gt;"&amp;GE484,$ES$9:$ES$497,$ES484)+1</f>
        <v>7</v>
      </c>
      <c r="ID484" s="74">
        <f>COUNTIFS($GF$9:$GF$497,"&gt;"&amp;GF484,$ES$9:$ES$497,$ES484)+1</f>
        <v>85</v>
      </c>
      <c r="IE484" s="74">
        <f>COUNTIFS($GG$9:$GG$497,"&gt;"&amp;GG484,$ES$9:$ES$497,$ES484)+1</f>
        <v>87</v>
      </c>
      <c r="IF484" s="74">
        <f>COUNTIFS($GH$9:$GH$497,"&gt;"&amp;GH484,$ES$9:$ES$497,$ES484)+1</f>
        <v>51</v>
      </c>
      <c r="IG484" s="84">
        <f>COUNTIFS($GI$9:$GI$497,"&gt;"&amp;GI484,$ES$9:$ES$497,$ES484)+1</f>
        <v>55</v>
      </c>
      <c r="IH484" s="148"/>
      <c r="II484" s="149"/>
      <c r="IJ484" s="149"/>
      <c r="IK484" s="149"/>
      <c r="IL484" s="149"/>
      <c r="IM484" s="150"/>
      <c r="IN484" s="151"/>
      <c r="IO484" s="152"/>
      <c r="IP484" s="153"/>
      <c r="IQ484" s="149"/>
      <c r="IR484" s="149"/>
      <c r="IS484" s="149"/>
      <c r="IT484" s="149"/>
      <c r="IU484" s="149"/>
      <c r="IV484" s="149"/>
      <c r="IW484" s="154"/>
      <c r="IX484" s="151"/>
      <c r="IY484" s="149"/>
      <c r="IZ484" s="149"/>
      <c r="JA484" s="149"/>
      <c r="JB484" s="149"/>
      <c r="JC484" s="149"/>
      <c r="JD484" s="149"/>
      <c r="JE484" s="155"/>
      <c r="JF484" s="153"/>
      <c r="JG484" s="149"/>
      <c r="JH484" s="149"/>
      <c r="JI484" s="149"/>
      <c r="JJ484" s="149"/>
      <c r="JK484" s="149"/>
      <c r="JL484" s="149"/>
      <c r="JM484" s="154"/>
      <c r="JN484" s="151"/>
      <c r="JO484" s="149"/>
      <c r="JP484" s="149"/>
      <c r="JQ484" s="149"/>
      <c r="JR484" s="149"/>
      <c r="JS484" s="149"/>
      <c r="JT484" s="149"/>
      <c r="JU484" s="149"/>
      <c r="JV484" s="149"/>
      <c r="JW484" s="149"/>
      <c r="JX484" s="149"/>
      <c r="JY484" s="149"/>
      <c r="JZ484" s="155"/>
      <c r="KA484" s="151"/>
      <c r="KB484" s="149">
        <v>7.0000000000000007E-2</v>
      </c>
      <c r="KC484" s="149"/>
      <c r="KD484" s="149"/>
      <c r="KE484" s="155"/>
      <c r="KF484" s="153"/>
      <c r="KG484" s="149"/>
      <c r="KH484" s="149"/>
      <c r="KI484" s="149"/>
      <c r="KJ484" s="149"/>
      <c r="KK484" s="156"/>
      <c r="KL484" s="149"/>
      <c r="KM484" s="149"/>
      <c r="KN484" s="149"/>
      <c r="KO484" s="149"/>
      <c r="KP484" s="149"/>
      <c r="KQ484" s="149"/>
      <c r="KR484" s="149"/>
      <c r="KS484" s="154"/>
      <c r="KT484" s="154"/>
      <c r="KU484" s="154"/>
      <c r="KV484" s="154"/>
      <c r="KW484" s="151"/>
      <c r="KX484" s="149"/>
      <c r="KY484" s="149"/>
      <c r="KZ484" s="149"/>
      <c r="LA484" s="149"/>
      <c r="LB484" s="149"/>
      <c r="LC484" s="154"/>
      <c r="LD484" s="151"/>
      <c r="LE484" s="152"/>
      <c r="LF484" s="157"/>
      <c r="LG484" s="158"/>
      <c r="LH484" s="151"/>
      <c r="LI484" s="149"/>
      <c r="LJ484" s="147"/>
      <c r="LK484" s="147"/>
      <c r="LL484" s="147"/>
      <c r="LM484" s="159"/>
      <c r="LN484" s="153"/>
      <c r="LO484" s="149"/>
      <c r="LP484" s="149"/>
      <c r="LQ484" s="149"/>
      <c r="LR484" s="154"/>
      <c r="LS484" s="151"/>
      <c r="LT484" s="149"/>
      <c r="LU484" s="149"/>
      <c r="LV484" s="149"/>
      <c r="LW484" s="149"/>
      <c r="LX484" s="149"/>
      <c r="LY484" s="149"/>
      <c r="LZ484" s="149"/>
      <c r="MA484" s="155"/>
      <c r="MB484" s="153"/>
      <c r="MC484" s="149"/>
      <c r="MD484" s="149"/>
      <c r="ME484" s="149"/>
      <c r="MF484" s="149"/>
      <c r="MG484" s="149"/>
      <c r="MH484" s="149"/>
      <c r="MI484" s="149"/>
      <c r="MJ484" s="149"/>
      <c r="MK484" s="149"/>
      <c r="ML484" s="149"/>
      <c r="MM484" s="149"/>
      <c r="MN484" s="156"/>
      <c r="MO484" s="156"/>
      <c r="MP484" s="154"/>
      <c r="MQ484" s="151"/>
      <c r="MR484" s="149"/>
      <c r="MS484" s="149">
        <v>0.05</v>
      </c>
      <c r="MT484" s="149"/>
      <c r="MU484" s="149"/>
      <c r="MV484" s="156"/>
      <c r="MW484" s="149"/>
      <c r="MX484" s="149"/>
      <c r="MY484" s="149"/>
      <c r="MZ484" s="149"/>
      <c r="NA484" s="149">
        <v>0.05</v>
      </c>
      <c r="NB484" s="149"/>
      <c r="NC484" s="149"/>
      <c r="ND484" s="156"/>
      <c r="NE484" s="156"/>
      <c r="NF484" s="156"/>
      <c r="NG484" s="155"/>
      <c r="NH484" s="151"/>
      <c r="NI484" s="149"/>
      <c r="NJ484" s="149"/>
      <c r="NK484" s="149"/>
      <c r="NL484" s="149"/>
      <c r="NM484" s="149"/>
      <c r="NN484" s="94"/>
      <c r="NO484" s="151"/>
      <c r="NP484" s="160"/>
      <c r="NQ484" s="124"/>
      <c r="NR484" s="102"/>
      <c r="NS484" s="145"/>
      <c r="NT484" s="145"/>
      <c r="NU484" s="145" t="s">
        <v>1465</v>
      </c>
      <c r="NV484" s="186">
        <v>44398</v>
      </c>
      <c r="NW484" s="199" t="s">
        <v>1466</v>
      </c>
      <c r="NX484" s="165" t="s">
        <v>1695</v>
      </c>
      <c r="NY484" s="138" t="s">
        <v>1138</v>
      </c>
      <c r="NZ484" s="165" t="s">
        <v>1695</v>
      </c>
      <c r="OA484" s="166"/>
      <c r="OB484" s="166"/>
      <c r="OC484" s="166"/>
      <c r="OD484" s="110">
        <f>EH484</f>
        <v>240</v>
      </c>
      <c r="OE484" s="109">
        <v>5</v>
      </c>
      <c r="OF484" s="110">
        <f>IF(ISERROR(ROUND(MAX(EI484/1,EJ484/EE484,EK484/EF484,EL484/EG484,EM484/EH484),0)),"0",ROUND(MAX(EI484/1,EJ484/EE484,EK484/EF484,EL484/EG484,EM484/EH484),0))</f>
        <v>23</v>
      </c>
      <c r="OG484" s="109">
        <v>7</v>
      </c>
      <c r="OH484" s="111">
        <f>ROUND(AVERAGEIF($ES$9:$ES$497,$ES484,EV$9:EV$497),0)</f>
        <v>67</v>
      </c>
      <c r="OI484" s="112">
        <f>ROUND(AVERAGEIF($ES$9:$ES$497,$ES484,EW$9:EW$497),0)</f>
        <v>45</v>
      </c>
      <c r="OJ484" s="112">
        <f>ROUND(AVERAGEIF($ES$9:$ES$497,$ES484,EX$9:EX$497),0)</f>
        <v>51</v>
      </c>
      <c r="OK484" s="112">
        <f>ROUND(AVERAGEIF($ES$9:$ES$497,$ES484,EY$9:EY$497),0)</f>
        <v>39</v>
      </c>
      <c r="OL484" s="112">
        <f>ROUND(AVERAGEIF($ES$9:$ES$497,$ES484,EZ$9:EZ$497),0)</f>
        <v>21</v>
      </c>
      <c r="OM484" s="112">
        <f>ROUND(AVERAGEIF($ES$9:$ES$497,$ES484,FA$9:FA$497),0)</f>
        <v>21</v>
      </c>
      <c r="ON484" s="112">
        <f>ROUND(AVERAGEIF($ES$9:$ES$497,$ES484,FB$9:FB$497),0)</f>
        <v>68</v>
      </c>
      <c r="OO484" s="112">
        <f>ROUND(AVERAGEIF($ES$9:$ES$497,$ES484,FC$9:FC$497),0)</f>
        <v>64</v>
      </c>
      <c r="OP484" s="112">
        <f>ROUND(AVERAGEIF($ES$9:$ES$497,$ES484,FD$9:FD$497),0)</f>
        <v>72</v>
      </c>
      <c r="OQ484" s="113">
        <f>ROUND(AVERAGEIF($ES$9:$ES$497,$ES484,FE$9:FE$497),0)</f>
        <v>115</v>
      </c>
      <c r="OR484" s="114">
        <f>ROUND(EV484/MAX(EV$9:EV$497)*100,0)</f>
        <v>42</v>
      </c>
      <c r="OS484" s="115">
        <f>ROUND(EW484/MAX(EW$9:EW$497)*100,0)</f>
        <v>54</v>
      </c>
      <c r="OT484" s="115">
        <f>ROUND(EX484/MAX(EX$9:EX$497)*100,0)</f>
        <v>65</v>
      </c>
      <c r="OU484" s="115">
        <f>ROUND(EY484/MAX(EY$9:EY$497)*100,0)</f>
        <v>26</v>
      </c>
      <c r="OV484" s="115">
        <f>ROUND(EZ484/MAX(EZ$9:EZ$497)*100,0)</f>
        <v>18</v>
      </c>
      <c r="OW484" s="115">
        <f>ROUND(FA484/MAX(FA$9:FA$497)*100,0)</f>
        <v>65</v>
      </c>
      <c r="OX484" s="115">
        <f>ROUND(FB484/MAX(FB$9:FB$497)*100,0)</f>
        <v>57</v>
      </c>
      <c r="OY484" s="116">
        <f>ROUND(FC484/MAX(FC$9:FC$497)*100,0)</f>
        <v>50</v>
      </c>
      <c r="OZ484" s="115">
        <f>ROUND(FD484/MAX(FD$9:FD$497)*100,0)</f>
        <v>68</v>
      </c>
      <c r="PA484" s="117">
        <f>ROUND(FE484/MAX(FE$9:FE$497)*100,0)</f>
        <v>61</v>
      </c>
      <c r="PB484" s="118">
        <f t="shared" si="1295"/>
        <v>577</v>
      </c>
      <c r="PC484" s="115">
        <f t="shared" si="1296"/>
        <v>436</v>
      </c>
      <c r="PD484" s="115">
        <f t="shared" si="1297"/>
        <v>631</v>
      </c>
      <c r="PE484" s="115">
        <f t="shared" si="1298"/>
        <v>677</v>
      </c>
      <c r="PF484" s="115">
        <f t="shared" si="1299"/>
        <v>499</v>
      </c>
      <c r="PG484" s="119">
        <f t="shared" si="1300"/>
        <v>496</v>
      </c>
      <c r="PH484" s="118">
        <f>ROUND(PB484/MAX(PB$9:PB$497)*100,0)</f>
        <v>69</v>
      </c>
      <c r="PI484" s="115">
        <f>ROUND(PC484/MAX(PC$9:PC$497)*100,0)</f>
        <v>52</v>
      </c>
      <c r="PJ484" s="115">
        <f>ROUND(PD484/MAX(PD$9:PD$497)*100,0)</f>
        <v>67</v>
      </c>
      <c r="PK484" s="115">
        <f>ROUND(PE484/MAX(PE$9:PE$497)*100,0)</f>
        <v>67</v>
      </c>
      <c r="PL484" s="115">
        <f>ROUND(PF484/MAX(PF$9:PF$497)*100,0)</f>
        <v>70</v>
      </c>
      <c r="PM484" s="119">
        <f>ROUND(PG484/MAX(PG$9:PG$497)*100,0)</f>
        <v>72</v>
      </c>
      <c r="PN484" s="118">
        <f>RANK(PH484,PH$9:PH$497,0)</f>
        <v>56</v>
      </c>
      <c r="PO484" s="115">
        <f>RANK(PI484,PI$9:PI$497,0)</f>
        <v>123</v>
      </c>
      <c r="PP484" s="115">
        <f>RANK(PJ484,PJ$9:PJ$497,0)</f>
        <v>86</v>
      </c>
      <c r="PQ484" s="115">
        <f>RANK(PK484,PK$9:PK$497,0)</f>
        <v>54</v>
      </c>
      <c r="PR484" s="115">
        <f>RANK(PL484,PL$9:PL$497,0)</f>
        <v>76</v>
      </c>
      <c r="PS484" s="119">
        <f>RANK(PM484,PM$9:PM$497,0)</f>
        <v>39</v>
      </c>
      <c r="PT484" s="120">
        <f>ROUND(FZ484/MAX(FZ$9:FZ$497)*100,0)</f>
        <v>37</v>
      </c>
      <c r="PU484" s="115">
        <f>ROUND(GA484/MAX(GA$9:GA$497)*100,0)</f>
        <v>35</v>
      </c>
      <c r="PV484" s="115">
        <f>ROUND(GB484/MAX(GB$9:GB$497)*100,0)</f>
        <v>52</v>
      </c>
      <c r="PW484" s="115">
        <f>ROUND(GC484/MAX(GC$9:GC$497)*100,0)</f>
        <v>28</v>
      </c>
      <c r="PX484" s="115">
        <f>ROUND(GD484/MAX(GD$9:GD$497)*100,0)</f>
        <v>11</v>
      </c>
      <c r="PY484" s="115">
        <f>ROUND(GE484/MAX(GE$9:GE$497)*100,0)</f>
        <v>40</v>
      </c>
      <c r="PZ484" s="115">
        <f>ROUND(GF484/MAX(GF$9:GF$497)*100,0)</f>
        <v>32</v>
      </c>
      <c r="QA484" s="116">
        <f>ROUND(GG484/MAX(GG$9:GG$497)*100,0)</f>
        <v>36</v>
      </c>
      <c r="QB484" s="115">
        <f>ROUND(GH484/MAX(GH$9:GH$497)*100,0)</f>
        <v>40</v>
      </c>
      <c r="QC484" s="121">
        <f>ROUND(GI484/MAX(GI$9:GI$497)*100,0)</f>
        <v>43</v>
      </c>
      <c r="QD484" s="120">
        <f>ROUND(AVERAGEIF($ES$9:$ES$497,$ES484,PT$9:PT$497),0)</f>
        <v>50</v>
      </c>
      <c r="QE484" s="120">
        <f>ROUND(AVERAGEIF($ES$9:$ES$497,$ES484,PU$9:PU$497),0)</f>
        <v>37</v>
      </c>
      <c r="QF484" s="120">
        <f>ROUND(AVERAGEIF($ES$9:$ES$497,$ES484,PV$9:PV$497),0)</f>
        <v>50</v>
      </c>
      <c r="QG484" s="120">
        <f>ROUND(AVERAGEIF($ES$9:$ES$497,$ES484,PW$9:PW$497),0)</f>
        <v>43</v>
      </c>
      <c r="QH484" s="120">
        <f>ROUND(AVERAGEIF($ES$9:$ES$497,$ES484,PX$9:PX$497),0)</f>
        <v>18</v>
      </c>
      <c r="QI484" s="120">
        <f>ROUND(AVERAGEIF($ES$9:$ES$497,$ES484,PY$9:PY$497),0)</f>
        <v>20</v>
      </c>
      <c r="QJ484" s="120">
        <f>ROUND(AVERAGEIF($ES$9:$ES$497,$ES484,PZ$9:PZ$497),0)</f>
        <v>46</v>
      </c>
      <c r="QK484" s="120">
        <f>ROUND(AVERAGEIF($ES$9:$ES$497,$ES484,QA$9:QA$497),0)</f>
        <v>47</v>
      </c>
      <c r="QL484" s="120">
        <f>ROUND(AVERAGEIF($ES$9:$ES$497,$ES484,QB$9:QB$497),0)</f>
        <v>45</v>
      </c>
      <c r="QM484" s="120">
        <f>ROUND(AVERAGEIF($ES$9:$ES$497,$ES484,QC$9:QC$497),0)</f>
        <v>49</v>
      </c>
      <c r="QN484" s="114">
        <f t="shared" si="1301"/>
        <v>480</v>
      </c>
      <c r="QO484" s="115">
        <f t="shared" si="1302"/>
        <v>316</v>
      </c>
      <c r="QP484" s="115">
        <f t="shared" si="1303"/>
        <v>524</v>
      </c>
      <c r="QQ484" s="115">
        <f t="shared" si="1304"/>
        <v>588</v>
      </c>
      <c r="QR484" s="115">
        <f t="shared" si="1305"/>
        <v>442</v>
      </c>
      <c r="QS484" s="119">
        <f t="shared" si="1306"/>
        <v>392</v>
      </c>
      <c r="QT484" s="114">
        <f>ROUND((QN484-MIN(QN$9:QN$497))/(MAX(QN$9:QN$497)-MIN(QN$9:QN$497))*100,0)</f>
        <v>39</v>
      </c>
      <c r="QU484" s="115">
        <f>ROUND((QO484-MIN(QO$9:QO$497))/(MAX(QO$9:QO$497)-MIN(QO$9:QO$497))*100,0)</f>
        <v>15</v>
      </c>
      <c r="QV484" s="115">
        <f>ROUND((QP484-MIN(QP$9:QP$497))/(MAX(QP$9:QP$497)-MIN(QP$9:QP$497))*100,0)</f>
        <v>25</v>
      </c>
      <c r="QW484" s="115">
        <f>ROUND((QQ484-MIN(QQ$9:QQ$497))/(MAX(QQ$9:QQ$497)-MIN(QQ$9:QQ$497))*100,0)</f>
        <v>38</v>
      </c>
      <c r="QX484" s="115">
        <f>ROUND((QR484-MIN(QR$9:QR$497))/(MAX(QR$9:QR$497)-MIN(QR$9:QR$497))*100,0)</f>
        <v>34</v>
      </c>
      <c r="QY484" s="115">
        <f>ROUND((QS484-MIN(QS$9:QS$497))/(MAX(QS$9:QS$497)-MIN(QS$9:QS$497))*100,0)</f>
        <v>44</v>
      </c>
      <c r="QZ484" s="114">
        <f>RANK(QN484,QN$9:QN$497,0)</f>
        <v>213</v>
      </c>
      <c r="RA484" s="115">
        <f>RANK(QO484,QO$9:QO$497,0)</f>
        <v>352</v>
      </c>
      <c r="RB484" s="115">
        <f>RANK(QP484,QP$9:QP$497,0)</f>
        <v>274</v>
      </c>
      <c r="RC484" s="115">
        <f>RANK(QQ484,QQ$9:QQ$497,0)</f>
        <v>196</v>
      </c>
      <c r="RD484" s="115">
        <f>RANK(QR484,QR$9:QR$497,0)</f>
        <v>328</v>
      </c>
      <c r="RE484" s="115">
        <f>RANK(QS484,QS$9:QS$497,0)</f>
        <v>168</v>
      </c>
      <c r="RF484" s="122"/>
      <c r="RG484" s="115">
        <f>($RH$3*(IH484+IJ484)*100*100/MAX(EX$9:EX$497)*$RO$3) +($RH$3*(II484+IJ484)*100*100/MAX(EX$9:EX$497)*$RO$4) + ($RH$3*IK484*100*100/MAX(EX$9:EX$497)*0.098)</f>
        <v>0</v>
      </c>
      <c r="RH484" s="115">
        <f>($RH$4*IL484*100*100/MAX(EZ$9:EZ$497))*$RQ$3</f>
        <v>0</v>
      </c>
      <c r="RI484" s="115">
        <f>($RH$3*IM484*100*100/MAX(EY$9:EY$497))*$RQ$4</f>
        <v>0</v>
      </c>
      <c r="RJ484" s="115">
        <f>($RH$3*IN484*100*100/MAX(EX$9:EX$497))</f>
        <v>0</v>
      </c>
      <c r="RK484" s="115">
        <f>($RH$4*IO484*100*100/MAX(EZ$9:EZ$497))*$RQ$3</f>
        <v>0</v>
      </c>
      <c r="RL484" s="115">
        <f>(($RL$4*IP484*100*((100/MAX(EX$9:EX$497)+100/MAX(EZ$9:EZ$497))/2))+($RL$4*IQ484*100*((100/MAX(EX$9:EX$497)+100/MAX(EZ$9:EZ$497))/2))+($RL$4*IR484*100*((100/MAX(EX$9:EX$497)+100/MAX(EZ$9:EZ$497))/2))+($RL$4*IS484*100*((100/MAX(EX$9:EX$497)+100/MAX(EZ$9:EZ$497))/2))+($RL$4*IT484*100*((100/MAX(EX$9:EX$497)+100/MAX(EZ$9:EZ$497))/2))+($RL$4*IU484*100*((100/MAX(EX$9:EX$497)+100/MAX(EZ$9:EZ$497))/2))+($RL$4*IV484*100*((100/MAX(EX$9:EX$497)+100/MAX(EZ$9:EZ$497))/2))+($RL$4*IW484*100*((100/MAX(EX$9:EX$497)+100/MAX(EZ$9:EZ$497))/2)))*$RS$3</f>
        <v>0</v>
      </c>
      <c r="RM484" s="115">
        <f>(($RH$3*IX484*100*100/MAX(EX$9:EX$497))+($RH$3*IY484*100*100/MAX(EX$9:EX$497))+($RH$3*IZ484*100*100/MAX(EX$9:EX$497))+($RH$3*JA484*100*100/MAX(EX$9:EX$497))+($RH$3*JB484*100*100/MAX(EX$9:EX$497))+($RH$3*JC484*100*100/MAX(EX$9:EX$497))+($RH$3*JD484*100*100/MAX(EX$9:EX$497))+($RH$3*JE484*100*100/MAX(EX$9:EX$497)))*$RS$4</f>
        <v>0</v>
      </c>
      <c r="RN484" s="115">
        <f>(($RH$4*JF484*100*100/MAX(EZ$9:EZ$497)) + ($RH$4*JG484*100*100/MAX(EZ$9:EZ$497)) + ($RH$4*JH484*100*100/MAX(EZ$9:EZ$497)) + ($RH$4*JI484*100*100/MAX(EZ$9:EZ$497)) + ($RH$4*JJ484*100*100/MAX(EZ$9:EZ$497)) + ($RH$4*JK484*100*100/MAX(EZ$9:EZ$497)) + ($RH$4*JL484*100*100/MAX(EZ$9:EZ$497)) + ($RH$4*JM484*100*100/MAX(EZ$9:EZ$497)))*$RU$3</f>
        <v>0</v>
      </c>
      <c r="RO484" s="115">
        <f>(($RL$4*JN484*100*((100/MAX(EX$9:EX$497)+100/MAX(EZ$9:EZ$497))/2))+($RL$4*JO484*100*((100/MAX(EX$9:EX$497)+100/MAX(EZ$9:EZ$497))/2))+($RL$4*JP484*100*((100/MAX(EX$9:EX$497)+100/MAX(EZ$9:EZ$497))/2))+($RL$4*JQ484*100*((100/MAX(EX$9:EX$497)+100/MAX(EZ$9:EZ$497))/2))+($RL$4*JR484*100*((100/MAX(EX$9:EX$497)+100/MAX(EZ$9:EZ$497))/2))+($RL$4*JS484*100*((100/MAX(EX$9:EX$497)+100/MAX(EZ$9:EZ$497))/2))+($RL$4*JT484*100*((100/MAX(EX$9:EX$497)+100/MAX(EZ$9:EZ$497))/2))+($RL$4*JU484*100*((100/MAX(EX$9:EX$497)+100/MAX(EZ$9:EZ$497))/2))+($RL$4*JV484*100*((100/MAX(EX$9:EX$497)+100/MAX(EZ$9:EZ$497))/2))+($RL$4*JW484*100*((100/MAX(EX$9:EX$497)+100/MAX(EZ$9:EZ$497))/2))+($RL$4*JX484*100*((100/MAX(EX$9:EX$497)+100/MAX(EZ$9:EZ$497))/2))+($RL$4*JY484*100*((100/MAX(EX$9:EX$497)+100/MAX(EZ$9:EZ$497))/2))+($RL$4*JZ484*100*((100/MAX(EX$9:EX$497)+100/MAX(EZ$9:EZ$497))/2)))*$RW$3/2</f>
        <v>0</v>
      </c>
      <c r="RP484" s="119">
        <f>($RJ$3*KA484*100*100/MAX(FA$9:FA$497)) + ($RJ$3*KB484*100*100/MAX(FA$9:FA$497)/2) + ($RJ$3*KC484*100*100/MAX(FA$9:FA$497)/2) + ($RJ$3*KD484*100*100/MAX(FA$9:FA$497)/4) + ($RJ$3*KE484*100*100/MAX(FA$9:FA$497)/4)</f>
        <v>15.486725663716815</v>
      </c>
      <c r="RQ484" s="118">
        <f>($RL$4*KF484*100*((100/MAX(EX$9:EX$497)+100/MAX(EZ$9:EZ$497)))) * ($RO$3/2) + (($RL$4*KG484*100*((100/MAX(EX$9:EX$497)+100/MAX(EZ$9:EZ$497))))+($RL$4*KH484*100*((100/MAX(EX$9:EX$497)+100/MAX(EZ$9:EZ$497))))+($RL$4*KI484*100*((100/MAX(EX$9:EX$497)+100/MAX(EZ$9:EZ$497))))+($RL$4*KJ484*100*((100/MAX(EX$9:EX$497)+100/MAX(EZ$9:EZ$497))))+($RL$4*KK484*100*((100/MAX(EX$9:EX$497)+100/MAX(EZ$9:EZ$497))))+($RL$4*KL484*100*((100/MAX(EX$9:EX$497)+100/MAX(EZ$9:EZ$497))))+($RL$4*KM484*100*((100/MAX(EX$9:EX$497)+100/MAX(EZ$9:EZ$497))))+($RL$4*KN484*100*((100/MAX(EX$9:EX$497)+100/MAX(EZ$9:EZ$497))))+($RL$4*KO484*100*((100/MAX(EX$9:EX$497)+100/MAX(EZ$9:EZ$497))))+($RL$4*KP484*100*((100/MAX(EX$9:EX$497)+100/MAX(EZ$9:EZ$497))))+($RL$4*KQ484*100*((100/MAX(EX$9:EX$497)+100/MAX(EZ$9:EZ$497))))+($RL$4*KR484*100*((100/MAX(EX$9:EX$497)+100/MAX(EZ$9:EZ$497))))+($RL$4*KS484*100*((100/MAX(EX$9:EX$497)+100/MAX(EZ$9:EZ$497))))+($RL$4*KV484*100*((100/MAX(EX$9:EX$497)+100/MAX(EZ$9:EZ$497))))) * (($RO$3+$RO$4)/6)</f>
        <v>0</v>
      </c>
      <c r="RR484" s="115">
        <f>(($RL$4*KW484*100*((100/MAX(EX$9:EX$497)+100/MAX(EZ$9:EZ$497))))) * ($RO$3/2) + (($RL$4*KX484*100*((100/MAX(EX$9:EX$497)+100/MAX(EZ$9:EZ$497))))+($RL$4*KY484*100*((100/MAX(EX$9:EX$497)+100/MAX(EZ$9:EZ$497))))+($RL$4*KZ484*100*((100/MAX(EX$9:EX$497)+100/MAX(EZ$9:EZ$497))))+($RL$4*LA484*100*((100/MAX(EX$9:EX$497)+100/MAX(EZ$9:EZ$497))))+($RL$4*LB484*100*((100/MAX(EX$9:EX$497)+100/MAX(EZ$9:EZ$497))))+($RL$4*LC484*100*((100/MAX(EX$9:EX$497)+100/MAX(EZ$9:EZ$497))))) * (($RO$3+$RO$4)/6)</f>
        <v>0</v>
      </c>
      <c r="RS484" s="119">
        <f>(($RL$4*LD484*100*((100/MAX(EX$9:EX$497)+100/MAX(EZ$9:EZ$497))))+($RL$4*LE484*100*((100/MAX(EX$9:EX$497)+100/MAX(EZ$9:EZ$497))))) * (($RO$3+$RO$4)/6)</f>
        <v>0</v>
      </c>
      <c r="RT484" s="118">
        <f>($RJ$4*LH484*100*(100/MAX(EV$9:EV$497)))+($RJ$4*LI484*100*(100/MAX(EV$9:EV$497)))</f>
        <v>0</v>
      </c>
      <c r="RU484" s="119">
        <f>($RJ$4*LJ484*(100/MAX(EV$9:EV$497)))/2 + ($RL$3*LK484*(100/MAX(EW$9:EW$497))) + ($RJ$4*LL484*(100/MAX(EV$9:EV$497)))/4 + ($RL$3*LM484*(100/MAX(EW$9:EW$497)))</f>
        <v>0</v>
      </c>
      <c r="RV484" s="118">
        <f>($RJ$4*LN484*100*100/MAX(EV$9:EV$497)/2)+($RJ$4*LO484*100*100/MAX(EV$9:EV$497)/2)+($RJ$4*LP484*100*100/MAX(EV$9:EV$497))+($RJ$4*LQ484*100*100/MAX(EV$9:EV$497))+($RJ$4*LR484*100*100/MAX(EV$9:EV$497))</f>
        <v>0</v>
      </c>
      <c r="RW484" s="115">
        <f>($RJ$4*LS484*100*100/MAX(EV$9:EV$497)) + (($RJ$4*LT484*100*100/MAX(EV$9:EV$497))+($RJ$4*LU484*100*100/MAX(EV$9:EV$497))+($RJ$4*LV484*100*100/MAX(EV$9:EV$497))+($RJ$4*LW484*100*100/MAX(EV$9:EV$497))+($RJ$4*LX484*100*100/MAX(EV$9:EV$497))+($RJ$4*LY484*100*100/MAX(EV$9:EV$497))+($RJ$4*LZ484*100*100/MAX(EV$9:EV$497))+($RJ$4*MA484*100*100/MAX(EV$9:EV$497)))/2</f>
        <v>0</v>
      </c>
      <c r="RX484" s="119">
        <f>($RJ$4*MB484*100*100/MAX(EV$9:EV$497))+($RJ$4*MC484*100*100/MAX(EV$9:EV$497))+($RJ$4*MD484*100*100/MAX(EV$9:EV$497))+($RJ$4*ME484*100*100/MAX(EV$9:EV$497))+($RJ$4*MF484*100*100/MAX(EV$9:EV$497))+($RJ$4*MG484*100*100/MAX(EV$9:EV$497))+($RJ$4*MH484*100*100/MAX(EV$9:EV$497))+($RJ$4*MI484*100*100/MAX(EV$9:EV$497))+($RJ$4*MJ484*100*100/MAX(EV$9:EV$497))+($RJ$4*MK484*100*100/MAX(EV$9:EV$497))+($RJ$4*ML484*100*100/MAX(EV$9:EV$497))+($RJ$4*MM484*100*100/MAX(EV$9:EV$497))+($RJ$4*MN484*100*100/MAX(EV$9:EV$497))</f>
        <v>0</v>
      </c>
      <c r="RY484" s="118">
        <f>($RJ$4*MQ484*100*100/MAX(EV$9:EV$497))/2 + (($RJ$4*MR484*100*100/MAX(EV$9:EV$497))+($RJ$4*MS484*100*100/MAX(EV$9:EV$497))+($RJ$4*MT484*100*100/MAX(EV$9:EV$497))+($RJ$4*MU484*100*100/MAX(EV$9:EV$497))+($RJ$4*MV484*100*100/MAX(EV$9:EV$497))+($RJ$4*MW484*100*100/MAX(EV$9:EV$497))+($RJ$4*MX484*100*100/MAX(EV$9:EV$497))+($RJ$4*MY484*100*100/MAX(EV$9:EV$497))+($RJ$4*MZ484*100*100/MAX(EV$9:EV$497))+($RJ$4*NA484*100*100/MAX(EV$9:EV$497))+($RJ$4*NB484*100*100/MAX(EV$9:EV$497))+($RJ$4*NC484*100*100/MAX(EV$9:EV$497))+($RJ$4*ND484*100*100/MAX(EV$9:EV$497))+($RJ$4*NG484*100*100/MAX(EV$9:EV$497)))/4</f>
        <v>4.213483146067416</v>
      </c>
      <c r="RZ484" s="115">
        <f>($RJ$4*NH484*100*100/MAX(EV$9:EV$497))/2 + (($RJ$4*NI484*100*100/MAX(EV$9:EV$497))+($RJ$4*NJ484*100*100/MAX(EV$9:EV$497))+($RJ$4*NK484*100*100/MAX(EV$9:EV$497))+($RJ$4*NL484*100*100/MAX(EV$9:EV$497))+($RJ$4*NM484*100*100/MAX(EV$9:EV$497))+($RJ$4*NN484*100*100/MAX(EV$9:EV$497)))/4</f>
        <v>0</v>
      </c>
      <c r="SA484" s="117">
        <f>(($RJ$4*NO484*100*100/MAX(EV$9:EV$497))+($RJ$4*NP484*100*100/MAX(EV$9:EV$497)))/4</f>
        <v>0</v>
      </c>
      <c r="SB484" s="118">
        <f t="shared" si="1307"/>
        <v>19.700208809784229</v>
      </c>
      <c r="SC484" s="115">
        <f t="shared" si="1308"/>
        <v>0.84269662921348321</v>
      </c>
      <c r="SD484" s="115">
        <f t="shared" si="1309"/>
        <v>1.053370786516854</v>
      </c>
      <c r="SE484" s="115">
        <f t="shared" si="1310"/>
        <v>0.84269662921348321</v>
      </c>
      <c r="SF484" s="115">
        <f t="shared" si="1311"/>
        <v>1.053370786516854</v>
      </c>
      <c r="SG484" s="115">
        <f t="shared" si="1312"/>
        <v>35.186934473501047</v>
      </c>
      <c r="SH484" s="115">
        <f>ROUND(SB484/MAX(SB$9:SB$497)*100,0)</f>
        <v>25</v>
      </c>
      <c r="SI484" s="115">
        <f>ROUND(SC484/MAX(SC$9:SC$497)*100,0)</f>
        <v>1</v>
      </c>
      <c r="SJ484" s="115">
        <f>ROUND(SD484/MAX(SD$9:SD$497)*100,0)</f>
        <v>2</v>
      </c>
      <c r="SK484" s="115">
        <f>ROUND(SE484/MAX(SE$9:SE$497)*100,0)</f>
        <v>1</v>
      </c>
      <c r="SL484" s="115">
        <f>ROUND(SF484/MAX(SF$9:SF$497)*100,0)</f>
        <v>3</v>
      </c>
      <c r="SM484" s="121">
        <f>ROUND(SG484/MAX(SG$9:SG$497)*100,0)</f>
        <v>33</v>
      </c>
      <c r="SN484" s="115">
        <f>ROUND(AVERAGEIF($ES$9:$ES$497,$ES484,SH$9:SH$497),0)</f>
        <v>24</v>
      </c>
      <c r="SO484" s="115">
        <f>ROUND(AVERAGEIF($ES$9:$ES$497,$ES484,SI$9:SI$497),0)</f>
        <v>22</v>
      </c>
      <c r="SP484" s="115">
        <f>ROUND(AVERAGEIF($ES$9:$ES$497,$ES484,SJ$9:SJ$497),0)</f>
        <v>5</v>
      </c>
      <c r="SQ484" s="115">
        <f>ROUND(AVERAGEIF($ES$9:$ES$497,$ES484,SK$9:SK$497),0)</f>
        <v>19</v>
      </c>
      <c r="SR484" s="115">
        <f>ROUND(AVERAGEIF($ES$9:$ES$497,$ES484,SL$9:SL$497),0)</f>
        <v>8</v>
      </c>
      <c r="SS484" s="121">
        <f>ROUND(AVERAGEIF($ES$9:$ES$497,$ES484,SM$9:SM$497),0)</f>
        <v>6</v>
      </c>
      <c r="ST484" s="114">
        <f>RANK(SB484,SB$9:SB$497,0)</f>
        <v>171</v>
      </c>
      <c r="SU484" s="115">
        <f>RANK(SC484,SC$9:SC$497,0)</f>
        <v>237</v>
      </c>
      <c r="SV484" s="115">
        <f>RANK(SD484,SD$9:SD$497,0)</f>
        <v>216</v>
      </c>
      <c r="SW484" s="115">
        <f>RANK(SE484,SE$9:SE$497,0)</f>
        <v>237</v>
      </c>
      <c r="SX484" s="115">
        <f>RANK(SF484,SF$9:SF$497,0)</f>
        <v>199</v>
      </c>
      <c r="SY484" s="115">
        <f>RANK(SG484,SG$9:SG$497,0)</f>
        <v>41</v>
      </c>
      <c r="SZ484" s="115">
        <f>COUNTIFS(SB$9:SB$497,"&gt;"&amp;SB484,$ES$9:$ES$497,$ES484)+1</f>
        <v>41</v>
      </c>
      <c r="TA484" s="115">
        <f>COUNTIFS(SC$9:SC$497,"&gt;"&amp;SC484,$ES$9:$ES$497,$ES484)+1</f>
        <v>58</v>
      </c>
      <c r="TB484" s="115">
        <f>COUNTIFS(SD$9:SD$497,"&gt;"&amp;SD484,$ES$9:$ES$497,$ES484)+1</f>
        <v>49</v>
      </c>
      <c r="TC484" s="115">
        <f>COUNTIFS(SE$9:SE$497,"&gt;"&amp;SE484,$ES$9:$ES$497,$ES484)+1</f>
        <v>58</v>
      </c>
      <c r="TD484" s="115">
        <f>COUNTIFS(SF$9:SF$497,"&gt;"&amp;SF484,$ES$9:$ES$497,$ES484)+1</f>
        <v>49</v>
      </c>
      <c r="TE484" s="117">
        <f>COUNTIFS(SG$9:SG$497,"&gt;"&amp;SG484,$ES$9:$ES$497,$ES484)+1</f>
        <v>2</v>
      </c>
      <c r="TF484" s="118">
        <f t="shared" si="1313"/>
        <v>97</v>
      </c>
      <c r="TG484" s="115">
        <f t="shared" si="1314"/>
        <v>70</v>
      </c>
      <c r="TH484" s="115">
        <f t="shared" si="1315"/>
        <v>54</v>
      </c>
      <c r="TI484" s="115">
        <f t="shared" si="1316"/>
        <v>68</v>
      </c>
      <c r="TJ484" s="115">
        <f t="shared" si="1317"/>
        <v>70</v>
      </c>
      <c r="TK484" s="115">
        <f t="shared" si="1318"/>
        <v>103</v>
      </c>
      <c r="TL484" s="117">
        <f t="shared" si="1319"/>
        <v>105</v>
      </c>
      <c r="TM484" s="118">
        <f>ROUND(TF484/MAX(TF$9:TF$497)*100,0)</f>
        <v>54</v>
      </c>
      <c r="TN484" s="115">
        <f>ROUND(TG484/MAX(TG$9:TG$497)*100,0)</f>
        <v>38</v>
      </c>
      <c r="TO484" s="115">
        <f>ROUND(TH484/MAX(TH$9:TH$497)*100,0)</f>
        <v>30</v>
      </c>
      <c r="TP484" s="115">
        <f>ROUND(TI484/MAX(TI$9:TI$497)*100,0)</f>
        <v>38</v>
      </c>
      <c r="TQ484" s="115">
        <f>ROUND(TJ484/MAX(TJ$9:TJ$497)*100,0)</f>
        <v>36</v>
      </c>
      <c r="TR484" s="115">
        <f>ROUND(TK484/MAX(TK$9:TK$497)*100,0)</f>
        <v>53</v>
      </c>
      <c r="TS484" s="119">
        <f>ROUND(TL484/MAX(TL$9:TL$497)*100,0)</f>
        <v>54</v>
      </c>
      <c r="TT484" s="120">
        <f>RANK(TM484,TM$9:TM$497,0)</f>
        <v>128</v>
      </c>
      <c r="TU484" s="115">
        <f>RANK(TN484,TN$9:TN$497,0)</f>
        <v>144</v>
      </c>
      <c r="TV484" s="115">
        <f>RANK(TO484,TO$9:TO$497,0)</f>
        <v>143</v>
      </c>
      <c r="TW484" s="115">
        <f>RANK(TP484,TP$9:TP$497,0)</f>
        <v>151</v>
      </c>
      <c r="TX484" s="115">
        <f>RANK(TQ484,TQ$9:TQ$497,0)</f>
        <v>78</v>
      </c>
      <c r="TY484" s="115">
        <f>RANK(TR484,TR$9:TR$497,0)</f>
        <v>40</v>
      </c>
      <c r="TZ484" s="121">
        <f>RANK(TS484,TS$9:TS$497,0)</f>
        <v>31</v>
      </c>
      <c r="UA484" s="132"/>
      <c r="UB484" s="7" t="s">
        <v>1</v>
      </c>
    </row>
    <row r="485" spans="1:548" x14ac:dyDescent="0.15">
      <c r="A485" s="62">
        <v>9009</v>
      </c>
      <c r="B485" s="200" t="s">
        <v>1696</v>
      </c>
      <c r="C485" s="143"/>
      <c r="D485" s="143"/>
      <c r="E485" s="161" t="s">
        <v>518</v>
      </c>
      <c r="F485" s="65">
        <v>96</v>
      </c>
      <c r="G485" s="65" t="s">
        <v>908</v>
      </c>
      <c r="H485" s="144" t="s">
        <v>927</v>
      </c>
      <c r="I485" s="66" t="s">
        <v>521</v>
      </c>
      <c r="J485" s="67" t="s">
        <v>521</v>
      </c>
      <c r="K485" s="67" t="s">
        <v>521</v>
      </c>
      <c r="L485" s="67" t="s">
        <v>521</v>
      </c>
      <c r="M485" s="67" t="s">
        <v>521</v>
      </c>
      <c r="N485" s="67" t="s">
        <v>521</v>
      </c>
      <c r="O485" s="67" t="s">
        <v>521</v>
      </c>
      <c r="P485" s="67" t="s">
        <v>521</v>
      </c>
      <c r="Q485" s="67" t="s">
        <v>521</v>
      </c>
      <c r="R485" s="68" t="s">
        <v>521</v>
      </c>
      <c r="S485" s="69" t="s">
        <v>521</v>
      </c>
      <c r="T485" s="67" t="s">
        <v>521</v>
      </c>
      <c r="U485" s="67" t="s">
        <v>521</v>
      </c>
      <c r="V485" s="67" t="s">
        <v>521</v>
      </c>
      <c r="W485" s="67" t="s">
        <v>521</v>
      </c>
      <c r="X485" s="67" t="s">
        <v>521</v>
      </c>
      <c r="Y485" s="67" t="s">
        <v>521</v>
      </c>
      <c r="Z485" s="67" t="s">
        <v>521</v>
      </c>
      <c r="AA485" s="67" t="s">
        <v>521</v>
      </c>
      <c r="AB485" s="68" t="s">
        <v>521</v>
      </c>
      <c r="AC485" s="69" t="s">
        <v>521</v>
      </c>
      <c r="AD485" s="67" t="s">
        <v>521</v>
      </c>
      <c r="AE485" s="67" t="s">
        <v>521</v>
      </c>
      <c r="AF485" s="67" t="s">
        <v>521</v>
      </c>
      <c r="AG485" s="67" t="s">
        <v>521</v>
      </c>
      <c r="AH485" s="67" t="s">
        <v>521</v>
      </c>
      <c r="AI485" s="67" t="s">
        <v>521</v>
      </c>
      <c r="AJ485" s="67" t="s">
        <v>521</v>
      </c>
      <c r="AK485" s="67" t="s">
        <v>521</v>
      </c>
      <c r="AL485" s="68" t="s">
        <v>521</v>
      </c>
      <c r="AM485" s="69" t="s">
        <v>521</v>
      </c>
      <c r="AN485" s="67" t="s">
        <v>521</v>
      </c>
      <c r="AO485" s="67" t="s">
        <v>521</v>
      </c>
      <c r="AP485" s="67" t="s">
        <v>521</v>
      </c>
      <c r="AQ485" s="67" t="s">
        <v>521</v>
      </c>
      <c r="AR485" s="67" t="s">
        <v>521</v>
      </c>
      <c r="AS485" s="67" t="s">
        <v>521</v>
      </c>
      <c r="AT485" s="67" t="s">
        <v>521</v>
      </c>
      <c r="AU485" s="67" t="s">
        <v>521</v>
      </c>
      <c r="AV485" s="68" t="s">
        <v>521</v>
      </c>
      <c r="AW485" s="69" t="s">
        <v>521</v>
      </c>
      <c r="AX485" s="67" t="s">
        <v>521</v>
      </c>
      <c r="AY485" s="67" t="s">
        <v>521</v>
      </c>
      <c r="AZ485" s="67" t="s">
        <v>521</v>
      </c>
      <c r="BA485" s="67" t="s">
        <v>521</v>
      </c>
      <c r="BB485" s="67" t="s">
        <v>521</v>
      </c>
      <c r="BC485" s="67" t="s">
        <v>521</v>
      </c>
      <c r="BD485" s="67" t="s">
        <v>521</v>
      </c>
      <c r="BE485" s="67" t="s">
        <v>521</v>
      </c>
      <c r="BF485" s="68" t="s">
        <v>521</v>
      </c>
      <c r="BG485" s="69" t="s">
        <v>521</v>
      </c>
      <c r="BH485" s="67" t="s">
        <v>521</v>
      </c>
      <c r="BI485" s="67" t="s">
        <v>521</v>
      </c>
      <c r="BJ485" s="67" t="s">
        <v>521</v>
      </c>
      <c r="BK485" s="67" t="s">
        <v>521</v>
      </c>
      <c r="BL485" s="67" t="s">
        <v>521</v>
      </c>
      <c r="BM485" s="67" t="s">
        <v>521</v>
      </c>
      <c r="BN485" s="67" t="s">
        <v>521</v>
      </c>
      <c r="BO485" s="67" t="s">
        <v>521</v>
      </c>
      <c r="BP485" s="68" t="s">
        <v>521</v>
      </c>
      <c r="BQ485" s="70" t="s">
        <v>521</v>
      </c>
      <c r="BR485" s="67" t="s">
        <v>521</v>
      </c>
      <c r="BS485" s="67" t="s">
        <v>521</v>
      </c>
      <c r="BT485" s="67" t="s">
        <v>521</v>
      </c>
      <c r="BU485" s="67" t="s">
        <v>521</v>
      </c>
      <c r="BV485" s="67" t="s">
        <v>521</v>
      </c>
      <c r="BW485" s="67" t="s">
        <v>521</v>
      </c>
      <c r="BX485" s="67" t="s">
        <v>521</v>
      </c>
      <c r="BY485" s="67" t="s">
        <v>521</v>
      </c>
      <c r="BZ485" s="68" t="s">
        <v>521</v>
      </c>
      <c r="CA485" s="69" t="s">
        <v>521</v>
      </c>
      <c r="CB485" s="67" t="s">
        <v>521</v>
      </c>
      <c r="CC485" s="67" t="s">
        <v>521</v>
      </c>
      <c r="CD485" s="67" t="s">
        <v>521</v>
      </c>
      <c r="CE485" s="67" t="s">
        <v>521</v>
      </c>
      <c r="CF485" s="67" t="s">
        <v>521</v>
      </c>
      <c r="CG485" s="67" t="s">
        <v>521</v>
      </c>
      <c r="CH485" s="67" t="s">
        <v>521</v>
      </c>
      <c r="CI485" s="67" t="s">
        <v>521</v>
      </c>
      <c r="CJ485" s="68" t="s">
        <v>521</v>
      </c>
      <c r="CK485" s="69" t="s">
        <v>521</v>
      </c>
      <c r="CL485" s="67" t="s">
        <v>521</v>
      </c>
      <c r="CM485" s="67" t="s">
        <v>521</v>
      </c>
      <c r="CN485" s="67" t="s">
        <v>521</v>
      </c>
      <c r="CO485" s="67" t="s">
        <v>521</v>
      </c>
      <c r="CP485" s="67" t="s">
        <v>521</v>
      </c>
      <c r="CQ485" s="67" t="s">
        <v>521</v>
      </c>
      <c r="CR485" s="67" t="s">
        <v>521</v>
      </c>
      <c r="CS485" s="67" t="s">
        <v>521</v>
      </c>
      <c r="CT485" s="68" t="s">
        <v>521</v>
      </c>
      <c r="CU485" s="69" t="s">
        <v>521</v>
      </c>
      <c r="CV485" s="67" t="s">
        <v>521</v>
      </c>
      <c r="CW485" s="67" t="s">
        <v>521</v>
      </c>
      <c r="CX485" s="67" t="s">
        <v>521</v>
      </c>
      <c r="CY485" s="67" t="s">
        <v>521</v>
      </c>
      <c r="CZ485" s="67" t="s">
        <v>521</v>
      </c>
      <c r="DA485" s="67" t="s">
        <v>521</v>
      </c>
      <c r="DB485" s="67" t="s">
        <v>521</v>
      </c>
      <c r="DC485" s="67" t="s">
        <v>521</v>
      </c>
      <c r="DD485" s="68" t="s">
        <v>521</v>
      </c>
      <c r="DE485" s="69" t="s">
        <v>521</v>
      </c>
      <c r="DF485" s="71" t="s">
        <v>521</v>
      </c>
      <c r="DG485" s="67" t="s">
        <v>521</v>
      </c>
      <c r="DH485" s="67" t="s">
        <v>521</v>
      </c>
      <c r="DI485" s="67" t="s">
        <v>521</v>
      </c>
      <c r="DJ485" s="67" t="s">
        <v>521</v>
      </c>
      <c r="DK485" s="67" t="s">
        <v>521</v>
      </c>
      <c r="DL485" s="67" t="s">
        <v>521</v>
      </c>
      <c r="DM485" s="67" t="s">
        <v>521</v>
      </c>
      <c r="DN485" s="68" t="s">
        <v>521</v>
      </c>
      <c r="DO485" s="70" t="s">
        <v>521</v>
      </c>
      <c r="DP485" s="71" t="s">
        <v>521</v>
      </c>
      <c r="DQ485" s="67" t="s">
        <v>521</v>
      </c>
      <c r="DR485" s="67" t="s">
        <v>521</v>
      </c>
      <c r="DS485" s="67" t="s">
        <v>521</v>
      </c>
      <c r="DT485" s="67" t="s">
        <v>521</v>
      </c>
      <c r="DU485" s="67" t="s">
        <v>521</v>
      </c>
      <c r="DV485" s="67" t="s">
        <v>521</v>
      </c>
      <c r="DW485" s="67" t="s">
        <v>521</v>
      </c>
      <c r="DX485" s="72" t="s">
        <v>521</v>
      </c>
      <c r="DY485" s="146" t="s">
        <v>522</v>
      </c>
      <c r="DZ485" s="74" t="s">
        <v>522</v>
      </c>
      <c r="EA485" s="74" t="s">
        <v>522</v>
      </c>
      <c r="EB485" s="74" t="s">
        <v>522</v>
      </c>
      <c r="EC485" s="75" t="s">
        <v>522</v>
      </c>
      <c r="ED485" s="168" t="s">
        <v>522</v>
      </c>
      <c r="EE485" s="74" t="s">
        <v>522</v>
      </c>
      <c r="EF485" s="74" t="s">
        <v>522</v>
      </c>
      <c r="EG485" s="74" t="s">
        <v>522</v>
      </c>
      <c r="EH485" s="77" t="s">
        <v>522</v>
      </c>
      <c r="EI485" s="73" t="s">
        <v>522</v>
      </c>
      <c r="EJ485" s="74" t="s">
        <v>522</v>
      </c>
      <c r="EK485" s="74" t="s">
        <v>522</v>
      </c>
      <c r="EL485" s="74" t="s">
        <v>522</v>
      </c>
      <c r="EM485" s="75" t="s">
        <v>522</v>
      </c>
      <c r="EN485" s="78" t="s">
        <v>522</v>
      </c>
      <c r="EO485" s="79" t="s">
        <v>522</v>
      </c>
      <c r="EP485" s="79" t="s">
        <v>522</v>
      </c>
      <c r="EQ485" s="79" t="s">
        <v>522</v>
      </c>
      <c r="ER485" s="80" t="s">
        <v>522</v>
      </c>
      <c r="ES485" s="128" t="s">
        <v>523</v>
      </c>
      <c r="ET485" s="82"/>
      <c r="EU485" s="83">
        <v>4</v>
      </c>
      <c r="EV485" s="146">
        <v>124</v>
      </c>
      <c r="EW485" s="147">
        <v>54</v>
      </c>
      <c r="EX485" s="147">
        <v>69</v>
      </c>
      <c r="EY485" s="147">
        <v>97</v>
      </c>
      <c r="EZ485" s="147">
        <v>36</v>
      </c>
      <c r="FA485" s="147">
        <v>36</v>
      </c>
      <c r="FB485" s="147">
        <v>34</v>
      </c>
      <c r="FC485" s="147">
        <v>54</v>
      </c>
      <c r="FD485" s="74">
        <f t="shared" si="1272"/>
        <v>105</v>
      </c>
      <c r="FE485" s="84">
        <f t="shared" si="1273"/>
        <v>123</v>
      </c>
      <c r="FF485" s="73">
        <f>RANK(EV485,$EV$9:$EV$497,0)</f>
        <v>28</v>
      </c>
      <c r="FG485" s="74">
        <f>RANK(EW485,$EW$9:$EW$497,0)</f>
        <v>150</v>
      </c>
      <c r="FH485" s="74">
        <f>RANK(EX485,$EX$9:$EX$497,0)</f>
        <v>89</v>
      </c>
      <c r="FI485" s="74">
        <f>RANK(EY485,$EY$9:$EY$497,0)</f>
        <v>12</v>
      </c>
      <c r="FJ485" s="74">
        <f>RANK(EZ485,$EZ$9:$EZ$497,0)</f>
        <v>104</v>
      </c>
      <c r="FK485" s="74">
        <f>RANK(FA485,$FA$9:$FA$497,0)</f>
        <v>75</v>
      </c>
      <c r="FL485" s="74">
        <f>RANK(FB485,$FB$9:$FB$497,0)</f>
        <v>240</v>
      </c>
      <c r="FM485" s="74">
        <f>RANK(FC485,$FC$9:$FC$497,0)</f>
        <v>154</v>
      </c>
      <c r="FN485" s="74">
        <f>RANK(FD485,$FD$9:$FD$497,0)</f>
        <v>74</v>
      </c>
      <c r="FO485" s="84">
        <f>RANK(FE485,$FE$9:$FE$497,0)</f>
        <v>102</v>
      </c>
      <c r="FP485" s="73">
        <f>COUNTIFS($EV$9:$EV$497,"&gt;"&amp;EV485,$ES$9:$ES$497,ES485)+1</f>
        <v>14</v>
      </c>
      <c r="FQ485" s="74">
        <f>COUNTIFS($EW$9:$EW$497,"&gt;"&amp;EW485,$ES$9:$ES$497,ES485)+1</f>
        <v>16</v>
      </c>
      <c r="FR485" s="74">
        <f>COUNTIFS($EX$9:$EX$497,"&gt;"&amp;EX485,$ES$9:$ES$497,ES485)+1</f>
        <v>19</v>
      </c>
      <c r="FS485" s="74">
        <f>COUNTIFS($EY$9:$EY$497,"&gt;"&amp;EY485,$ES$9:$ES$497,ES485)+1</f>
        <v>12</v>
      </c>
      <c r="FT485" s="74">
        <f>COUNTIFS($EZ$9:$EZ$497,"&gt;"&amp;EZ485,$ES$9:$ES$497,ES485)+1</f>
        <v>15</v>
      </c>
      <c r="FU485" s="74">
        <f>COUNTIFS($FA$9:$FA$497,"&gt;"&amp;FA485,$ES$9:$ES$497,ES485)+1</f>
        <v>11</v>
      </c>
      <c r="FV485" s="74">
        <f>COUNTIFS($FB$9:$FB$497,"&gt;"&amp;FB485,$ES$9:$ES$497,ES485)+1</f>
        <v>18</v>
      </c>
      <c r="FW485" s="74">
        <f>COUNTIFS($FC$9:$FC$497,"&gt;"&amp;FC485,$ES$9:$ES$497,ES485)+1</f>
        <v>9</v>
      </c>
      <c r="FX485" s="74">
        <f>COUNTIFS($FD$9:$FD$497,"&gt;"&amp;FD485,$ES$9:$ES$497,ES485)+1</f>
        <v>18</v>
      </c>
      <c r="FY485" s="84">
        <f>COUNTIFS($FE$9:$FE$497,"&gt;"&amp;FE485,$ES$9:$ES$497,ES485)+1</f>
        <v>13</v>
      </c>
      <c r="FZ485" s="85">
        <f t="shared" si="1274"/>
        <v>1.29</v>
      </c>
      <c r="GA485" s="86">
        <f t="shared" si="1275"/>
        <v>0.56000000000000005</v>
      </c>
      <c r="GB485" s="86">
        <f t="shared" si="1276"/>
        <v>0.72</v>
      </c>
      <c r="GC485" s="86">
        <f t="shared" si="1277"/>
        <v>1.01</v>
      </c>
      <c r="GD485" s="86">
        <f t="shared" si="1278"/>
        <v>0.38</v>
      </c>
      <c r="GE485" s="86">
        <f t="shared" si="1279"/>
        <v>0.38</v>
      </c>
      <c r="GF485" s="86">
        <f t="shared" si="1280"/>
        <v>0.35</v>
      </c>
      <c r="GG485" s="86">
        <f t="shared" si="1281"/>
        <v>0.56000000000000005</v>
      </c>
      <c r="GH485" s="86">
        <f t="shared" si="1282"/>
        <v>1.0900000000000001</v>
      </c>
      <c r="GI485" s="87">
        <f t="shared" si="1283"/>
        <v>1.28</v>
      </c>
      <c r="GJ485" s="85">
        <f>ROUND(((FZ485-AVERAGE(FZ$9:FZ$497))/STDEVP(FZ$9:FZ$497)*10+50),2)</f>
        <v>62.59</v>
      </c>
      <c r="GK485" s="86">
        <f>ROUND(((GA485-AVERAGE(GA$9:GA$497))/STDEVP(GA$9:GA$497)*10+50),2)</f>
        <v>46.1</v>
      </c>
      <c r="GL485" s="86">
        <f>ROUND(((GB485-AVERAGE(GB$9:GB$497))/STDEVP(GB$9:GB$497)*10+50),2)</f>
        <v>55.15</v>
      </c>
      <c r="GM485" s="86">
        <f>ROUND(((GC485-AVERAGE(GC$9:GC$497))/STDEVP(GC$9:GC$497)*10+50),2)</f>
        <v>74.25</v>
      </c>
      <c r="GN485" s="86">
        <f>ROUND(((GD485-AVERAGE(GD$9:GD$497))/STDEVP(GD$9:GD$497)*10+50),2)</f>
        <v>49.58</v>
      </c>
      <c r="GO485" s="86">
        <f>ROUND(((GE485-AVERAGE(GE$9:GE$497))/STDEVP(GE$9:GE$497)*10+50),2)</f>
        <v>51.15</v>
      </c>
      <c r="GP485" s="86">
        <f>ROUND(((GF485-AVERAGE(GF$9:GF$497))/STDEVP(GF$9:GF$497)*10+50),2)</f>
        <v>41.03</v>
      </c>
      <c r="GQ485" s="86">
        <f>ROUND(((GG485-AVERAGE(GG$9:GG$497))/STDEVP(GG$9:GG$497)*10+50),2)</f>
        <v>47.78</v>
      </c>
      <c r="GR485" s="86">
        <f>ROUND(((GH485-AVERAGE(GH$9:GH$497))/STDEVP(GH$9:GH$497)*10+50),2)</f>
        <v>54.2</v>
      </c>
      <c r="GS485" s="87">
        <f>ROUND(((GI485-AVERAGE(GI$9:GI$497))/STDEVP(GI$9:GI$497)*10+50),2)</f>
        <v>51.39</v>
      </c>
      <c r="GT485" s="73">
        <f>RANK(GJ485,$GJ$9:$GJ$497,0)</f>
        <v>46</v>
      </c>
      <c r="GU485" s="74">
        <f>RANK(GK485,$GK$9:$GK$497,0)</f>
        <v>252</v>
      </c>
      <c r="GV485" s="74">
        <f>RANK(GL485,$GL$9:$GL$497,0)</f>
        <v>123</v>
      </c>
      <c r="GW485" s="74">
        <f>RANK(GM485,$GM$9:$GM$497,0)</f>
        <v>16</v>
      </c>
      <c r="GX485" s="74">
        <f>RANK(GN485,$GN$9:$GN$497,0)</f>
        <v>135</v>
      </c>
      <c r="GY485" s="74">
        <f>RANK(GO485,$GO$9:$GO$497,0)</f>
        <v>109</v>
      </c>
      <c r="GZ485" s="74">
        <f>RANK(GP485,$GP$9:$GP$497,0)</f>
        <v>339</v>
      </c>
      <c r="HA485" s="74">
        <f>RANK(GQ485,$GQ$9:$GQ$497,0)</f>
        <v>248</v>
      </c>
      <c r="HB485" s="74">
        <f>RANK(GR485,$GR$9:$GR$497,0)</f>
        <v>114</v>
      </c>
      <c r="HC485" s="84">
        <f>RANK(GS485,$GS$9:$GS$497,0)</f>
        <v>150</v>
      </c>
      <c r="HD485" s="85">
        <f>ROUND(AVERAGEIF($ES$9:$ES$497,$ES485,$FZ$9:$FZ$497),2)</f>
        <v>1.1399999999999999</v>
      </c>
      <c r="HE485" s="86">
        <f>ROUND(AVERAGEIF($ES$9:$ES$497,$ES485,$GA$9:$GA$497),2)</f>
        <v>0.46</v>
      </c>
      <c r="HF485" s="86">
        <f>ROUND(AVERAGEIF($ES$9:$ES$497,$ES485,$GB$9:$GB$497),2)</f>
        <v>0.65</v>
      </c>
      <c r="HG485" s="86">
        <f>ROUND(AVERAGEIF($ES$9:$ES$497,$ES485,$GC$9:$GC$497),2)</f>
        <v>0.74</v>
      </c>
      <c r="HH485" s="86">
        <f>ROUND(AVERAGEIF($ES$9:$ES$497,$ES485,$GD$9:$GD$497),2)</f>
        <v>0.27</v>
      </c>
      <c r="HI485" s="86">
        <f>ROUND(AVERAGEIF($ES$9:$ES$497,$ES485,$GE$9:$GE$497),2)</f>
        <v>0.23</v>
      </c>
      <c r="HJ485" s="86">
        <f>ROUND(AVERAGEIF($ES$9:$ES$497,$ES485,$GF$9:$GF$497),2)</f>
        <v>0.3</v>
      </c>
      <c r="HK485" s="86">
        <f>ROUND(AVERAGEIF($ES$9:$ES$497,$ES485,$GG$9:$GG$497),2)</f>
        <v>0.28000000000000003</v>
      </c>
      <c r="HL485" s="86">
        <f>ROUND(AVERAGEIF($ES$9:$ES$497,$ES485,$GH$9:$GH$497),2)</f>
        <v>0.92</v>
      </c>
      <c r="HM485" s="87">
        <f>ROUND(AVERAGEIF($ES$9:$ES$497,$ES485,$GI$9:$GI$497),2)</f>
        <v>0.93</v>
      </c>
      <c r="HN485" s="88">
        <f t="shared" si="1284"/>
        <v>0.15000000000000013</v>
      </c>
      <c r="HO485" s="89">
        <f t="shared" si="1285"/>
        <v>0.10000000000000003</v>
      </c>
      <c r="HP485" s="89">
        <f t="shared" si="1286"/>
        <v>6.9999999999999951E-2</v>
      </c>
      <c r="HQ485" s="89">
        <f t="shared" si="1287"/>
        <v>0.27</v>
      </c>
      <c r="HR485" s="89">
        <f t="shared" si="1288"/>
        <v>0.10999999999999999</v>
      </c>
      <c r="HS485" s="89">
        <f t="shared" si="1289"/>
        <v>0.15</v>
      </c>
      <c r="HT485" s="89">
        <f t="shared" si="1290"/>
        <v>4.9999999999999989E-2</v>
      </c>
      <c r="HU485" s="89">
        <f t="shared" si="1291"/>
        <v>0.28000000000000003</v>
      </c>
      <c r="HV485" s="89">
        <f t="shared" si="1292"/>
        <v>0.17000000000000004</v>
      </c>
      <c r="HW485" s="90">
        <f t="shared" si="1293"/>
        <v>0.35</v>
      </c>
      <c r="HX485" s="73">
        <f>COUNTIFS($FZ$9:$FZ$497,"&gt;"&amp;FZ485,$ES$9:$ES$497,$ES485)+1</f>
        <v>25</v>
      </c>
      <c r="HY485" s="74">
        <f>COUNTIFS($GA$9:$GA$497,"&gt;"&amp;GA485,$ES$9:$ES$497,$ES485)+1</f>
        <v>18</v>
      </c>
      <c r="HZ485" s="74">
        <f>COUNTIFS($GB$9:$GB$497,"&gt;"&amp;GB485,$ES$9:$ES$497,$ES485)+1</f>
        <v>30</v>
      </c>
      <c r="IA485" s="74">
        <f>COUNTIFS($GC$9:$GC$497,"&gt;"&amp;GC485,$ES$9:$ES$497,$ES485)+1</f>
        <v>16</v>
      </c>
      <c r="IB485" s="74">
        <f>COUNTIFS($GD$9:$GD$497,"&gt;"&amp;GD485,$ES$9:$ES$497,$ES485)+1</f>
        <v>8</v>
      </c>
      <c r="IC485" s="74">
        <f>COUNTIFS($GE$9:$GE$497,"&gt;"&amp;GE485,$ES$9:$ES$497,$ES485)+1</f>
        <v>4</v>
      </c>
      <c r="ID485" s="74">
        <f>COUNTIFS($GF$9:$GF$497,"&gt;"&amp;GF485,$ES$9:$ES$497,$ES485)+1</f>
        <v>20</v>
      </c>
      <c r="IE485" s="74">
        <f>COUNTIFS($GG$9:$GG$497,"&gt;"&amp;GG485,$ES$9:$ES$497,$ES485)+1</f>
        <v>5</v>
      </c>
      <c r="IF485" s="74">
        <f>COUNTIFS($GH$9:$GH$497,"&gt;"&amp;GH485,$ES$9:$ES$497,$ES485)+1</f>
        <v>26</v>
      </c>
      <c r="IG485" s="84">
        <f>COUNTIFS($GI$9:$GI$497,"&gt;"&amp;GI485,$ES$9:$ES$497,$ES485)+1</f>
        <v>7</v>
      </c>
      <c r="IH485" s="148"/>
      <c r="II485" s="149"/>
      <c r="IJ485" s="149">
        <v>0.12</v>
      </c>
      <c r="IK485" s="149"/>
      <c r="IL485" s="149"/>
      <c r="IM485" s="150"/>
      <c r="IN485" s="151"/>
      <c r="IO485" s="152"/>
      <c r="IP485" s="153"/>
      <c r="IQ485" s="149"/>
      <c r="IR485" s="149"/>
      <c r="IS485" s="149"/>
      <c r="IT485" s="149"/>
      <c r="IU485" s="149"/>
      <c r="IV485" s="149"/>
      <c r="IW485" s="154"/>
      <c r="IX485" s="151"/>
      <c r="IY485" s="149">
        <v>0.05</v>
      </c>
      <c r="IZ485" s="149"/>
      <c r="JA485" s="149"/>
      <c r="JB485" s="149"/>
      <c r="JC485" s="149"/>
      <c r="JD485" s="149"/>
      <c r="JE485" s="155"/>
      <c r="JF485" s="153"/>
      <c r="JG485" s="149"/>
      <c r="JH485" s="149"/>
      <c r="JI485" s="149"/>
      <c r="JJ485" s="149"/>
      <c r="JK485" s="149"/>
      <c r="JL485" s="149"/>
      <c r="JM485" s="154"/>
      <c r="JN485" s="151"/>
      <c r="JO485" s="149"/>
      <c r="JP485" s="149"/>
      <c r="JQ485" s="149"/>
      <c r="JR485" s="149"/>
      <c r="JS485" s="149"/>
      <c r="JT485" s="149"/>
      <c r="JU485" s="149"/>
      <c r="JV485" s="149"/>
      <c r="JW485" s="149"/>
      <c r="JX485" s="149">
        <v>0.05</v>
      </c>
      <c r="JY485" s="149"/>
      <c r="JZ485" s="155"/>
      <c r="KA485" s="151"/>
      <c r="KB485" s="149"/>
      <c r="KC485" s="149"/>
      <c r="KD485" s="149"/>
      <c r="KE485" s="155"/>
      <c r="KF485" s="153"/>
      <c r="KG485" s="149"/>
      <c r="KH485" s="149"/>
      <c r="KI485" s="149"/>
      <c r="KJ485" s="149"/>
      <c r="KK485" s="156"/>
      <c r="KL485" s="149"/>
      <c r="KM485" s="149"/>
      <c r="KN485" s="149"/>
      <c r="KO485" s="149"/>
      <c r="KP485" s="149"/>
      <c r="KQ485" s="149"/>
      <c r="KR485" s="149"/>
      <c r="KS485" s="154"/>
      <c r="KT485" s="154"/>
      <c r="KU485" s="154"/>
      <c r="KV485" s="154"/>
      <c r="KW485" s="151"/>
      <c r="KX485" s="149"/>
      <c r="KY485" s="149"/>
      <c r="KZ485" s="149"/>
      <c r="LA485" s="149"/>
      <c r="LB485" s="149"/>
      <c r="LC485" s="154"/>
      <c r="LD485" s="151"/>
      <c r="LE485" s="152"/>
      <c r="LF485" s="157"/>
      <c r="LG485" s="158"/>
      <c r="LH485" s="151"/>
      <c r="LI485" s="149"/>
      <c r="LJ485" s="147"/>
      <c r="LK485" s="147"/>
      <c r="LL485" s="147"/>
      <c r="LM485" s="159"/>
      <c r="LN485" s="153"/>
      <c r="LO485" s="149"/>
      <c r="LP485" s="149"/>
      <c r="LQ485" s="149"/>
      <c r="LR485" s="154"/>
      <c r="LS485" s="151"/>
      <c r="LT485" s="149">
        <v>0.1</v>
      </c>
      <c r="LU485" s="149"/>
      <c r="LV485" s="149"/>
      <c r="LW485" s="149"/>
      <c r="LX485" s="149"/>
      <c r="LY485" s="149"/>
      <c r="LZ485" s="149"/>
      <c r="MA485" s="155"/>
      <c r="MB485" s="153"/>
      <c r="MC485" s="149"/>
      <c r="MD485" s="149"/>
      <c r="ME485" s="149"/>
      <c r="MF485" s="149"/>
      <c r="MG485" s="149"/>
      <c r="MH485" s="149"/>
      <c r="MI485" s="149"/>
      <c r="MJ485" s="149"/>
      <c r="MK485" s="149"/>
      <c r="ML485" s="149"/>
      <c r="MM485" s="149"/>
      <c r="MN485" s="156"/>
      <c r="MO485" s="156"/>
      <c r="MP485" s="154"/>
      <c r="MQ485" s="151"/>
      <c r="MR485" s="149"/>
      <c r="MS485" s="149"/>
      <c r="MT485" s="149"/>
      <c r="MU485" s="149"/>
      <c r="MV485" s="156"/>
      <c r="MW485" s="149"/>
      <c r="MX485" s="149"/>
      <c r="MY485" s="149"/>
      <c r="MZ485" s="149"/>
      <c r="NA485" s="149">
        <v>0.1</v>
      </c>
      <c r="NB485" s="149"/>
      <c r="NC485" s="149"/>
      <c r="ND485" s="156"/>
      <c r="NE485" s="156"/>
      <c r="NF485" s="156"/>
      <c r="NG485" s="155"/>
      <c r="NH485" s="151"/>
      <c r="NI485" s="149"/>
      <c r="NJ485" s="149"/>
      <c r="NK485" s="149"/>
      <c r="NL485" s="149"/>
      <c r="NM485" s="149"/>
      <c r="NN485" s="94"/>
      <c r="NO485" s="151"/>
      <c r="NP485" s="160"/>
      <c r="NQ485" s="124"/>
      <c r="NR485" s="102"/>
      <c r="NS485" s="145"/>
      <c r="NT485" s="145"/>
      <c r="NU485" s="145" t="s">
        <v>1697</v>
      </c>
      <c r="NV485" s="186">
        <v>44435</v>
      </c>
      <c r="NW485" s="145" t="s">
        <v>1698</v>
      </c>
      <c r="NX485" s="145" t="s">
        <v>1699</v>
      </c>
      <c r="NY485" s="138" t="s">
        <v>1700</v>
      </c>
      <c r="NZ485" s="145" t="s">
        <v>1699</v>
      </c>
      <c r="OA485" s="188"/>
      <c r="OB485" s="188"/>
      <c r="OC485" s="188"/>
      <c r="OD485" s="110">
        <v>0</v>
      </c>
      <c r="OE485" s="109">
        <v>0</v>
      </c>
      <c r="OF485" s="110">
        <f t="shared" ref="OF485:OF495" si="1320">IF(ISERROR(ROUND(MAX(EI485/1,EJ485/EE485,EK485/EF485,EL485/EG485,EM485/EH485),0)),0,ROUND(MAX(EI485/1,EJ485/EE485,EK485/EF485,EL485/EG485,EM485/EH485),0))</f>
        <v>0</v>
      </c>
      <c r="OG485" s="109">
        <v>0</v>
      </c>
      <c r="OH485" s="111">
        <f>ROUND(AVERAGEIF($ES$9:$ES$497,$ES485,EV$9:EV$497),0)</f>
        <v>79</v>
      </c>
      <c r="OI485" s="112">
        <f>ROUND(AVERAGEIF($ES$9:$ES$497,$ES485,EW$9:EW$497),0)</f>
        <v>32</v>
      </c>
      <c r="OJ485" s="112">
        <f>ROUND(AVERAGEIF($ES$9:$ES$497,$ES485,EX$9:EX$497),0)</f>
        <v>45</v>
      </c>
      <c r="OK485" s="112">
        <f>ROUND(AVERAGEIF($ES$9:$ES$497,$ES485,EY$9:EY$497),0)</f>
        <v>53</v>
      </c>
      <c r="OL485" s="112">
        <f>ROUND(AVERAGEIF($ES$9:$ES$497,$ES485,EZ$9:EZ$497),0)</f>
        <v>20</v>
      </c>
      <c r="OM485" s="112">
        <f>ROUND(AVERAGEIF($ES$9:$ES$497,$ES485,FA$9:FA$497),0)</f>
        <v>18</v>
      </c>
      <c r="ON485" s="112">
        <f>ROUND(AVERAGEIF($ES$9:$ES$497,$ES485,FB$9:FB$497),0)</f>
        <v>23</v>
      </c>
      <c r="OO485" s="112">
        <f>ROUND(AVERAGEIF($ES$9:$ES$497,$ES485,FC$9:FC$497),0)</f>
        <v>23</v>
      </c>
      <c r="OP485" s="112">
        <f>ROUND(AVERAGEIF($ES$9:$ES$497,$ES485,FD$9:FD$497),0)</f>
        <v>64</v>
      </c>
      <c r="OQ485" s="113">
        <f>ROUND(AVERAGEIF($ES$9:$ES$497,$ES485,FE$9:FE$497),0)</f>
        <v>68</v>
      </c>
      <c r="OR485" s="114">
        <f>ROUND(EV485/MAX(EV$9:EV$497)*100,0)</f>
        <v>70</v>
      </c>
      <c r="OS485" s="115">
        <f>ROUND(EW485/MAX(EW$9:EW$497)*100,0)</f>
        <v>43</v>
      </c>
      <c r="OT485" s="115">
        <f>ROUND(EX485/MAX(EX$9:EX$497)*100,0)</f>
        <v>58</v>
      </c>
      <c r="OU485" s="115">
        <f>ROUND(EY485/MAX(EY$9:EY$497)*100,0)</f>
        <v>65</v>
      </c>
      <c r="OV485" s="115">
        <f>ROUND(EZ485/MAX(EZ$9:EZ$497)*100,0)</f>
        <v>29</v>
      </c>
      <c r="OW485" s="115">
        <f>ROUND(FA485/MAX(FA$9:FA$497)*100,0)</f>
        <v>32</v>
      </c>
      <c r="OX485" s="115">
        <f>ROUND(FB485/MAX(FB$9:FB$497)*100,0)</f>
        <v>25</v>
      </c>
      <c r="OY485" s="116">
        <f>ROUND(FC485/MAX(FC$9:FC$497)*100,0)</f>
        <v>37</v>
      </c>
      <c r="OZ485" s="115">
        <f>ROUND(FD485/MAX(FD$9:FD$497)*100,0)</f>
        <v>71</v>
      </c>
      <c r="PA485" s="117">
        <f>ROUND(FE485/MAX(FE$9:FE$497)*100,0)</f>
        <v>50</v>
      </c>
      <c r="PB485" s="118">
        <f t="shared" si="1295"/>
        <v>552</v>
      </c>
      <c r="PC485" s="115">
        <f t="shared" si="1296"/>
        <v>465</v>
      </c>
      <c r="PD485" s="115">
        <f t="shared" si="1297"/>
        <v>639</v>
      </c>
      <c r="PE485" s="115">
        <f t="shared" si="1298"/>
        <v>626</v>
      </c>
      <c r="PF485" s="115">
        <f t="shared" si="1299"/>
        <v>580</v>
      </c>
      <c r="PG485" s="119">
        <f t="shared" si="1300"/>
        <v>477</v>
      </c>
      <c r="PH485" s="118">
        <f>ROUND(PB485/MAX(PB$9:PB$497)*100,0)</f>
        <v>66</v>
      </c>
      <c r="PI485" s="115">
        <f>ROUND(PC485/MAX(PC$9:PC$497)*100,0)</f>
        <v>56</v>
      </c>
      <c r="PJ485" s="115">
        <f>ROUND(PD485/MAX(PD$9:PD$497)*100,0)</f>
        <v>68</v>
      </c>
      <c r="PK485" s="115">
        <f>ROUND(PE485/MAX(PE$9:PE$497)*100,0)</f>
        <v>62</v>
      </c>
      <c r="PL485" s="115">
        <f>ROUND(PF485/MAX(PF$9:PF$497)*100,0)</f>
        <v>82</v>
      </c>
      <c r="PM485" s="119">
        <f>ROUND(PG485/MAX(PG$9:PG$497)*100,0)</f>
        <v>70</v>
      </c>
      <c r="PN485" s="118">
        <f>RANK(PH485,PH$9:PH$497,0)</f>
        <v>71</v>
      </c>
      <c r="PO485" s="115">
        <f>RANK(PI485,PI$9:PI$497,0)</f>
        <v>93</v>
      </c>
      <c r="PP485" s="115">
        <f>RANK(PJ485,PJ$9:PJ$497,0)</f>
        <v>79</v>
      </c>
      <c r="PQ485" s="115">
        <f>RANK(PK485,PK$9:PK$497,0)</f>
        <v>84</v>
      </c>
      <c r="PR485" s="115">
        <f>RANK(PL485,PL$9:PL$497,0)</f>
        <v>29</v>
      </c>
      <c r="PS485" s="119">
        <f>RANK(PM485,PM$9:PM$497,0)</f>
        <v>45</v>
      </c>
      <c r="PT485" s="120">
        <f>ROUND(FZ485/MAX(FZ$9:FZ$497)*100,0)</f>
        <v>70</v>
      </c>
      <c r="PU485" s="115">
        <f>ROUND(GA485/MAX(GA$9:GA$497)*100,0)</f>
        <v>31</v>
      </c>
      <c r="PV485" s="115">
        <f>ROUND(GB485/MAX(GB$9:GB$497)*100,0)</f>
        <v>53</v>
      </c>
      <c r="PW485" s="115">
        <f>ROUND(GC485/MAX(GC$9:GC$497)*100,0)</f>
        <v>80</v>
      </c>
      <c r="PX485" s="115">
        <f>ROUND(GD485/MAX(GD$9:GD$497)*100,0)</f>
        <v>21</v>
      </c>
      <c r="PY485" s="115">
        <f>ROUND(GE485/MAX(GE$9:GE$497)*100,0)</f>
        <v>23</v>
      </c>
      <c r="PZ485" s="115">
        <f>ROUND(GF485/MAX(GF$9:GF$497)*100,0)</f>
        <v>16</v>
      </c>
      <c r="QA485" s="116">
        <f>ROUND(GG485/MAX(GG$9:GG$497)*100,0)</f>
        <v>31</v>
      </c>
      <c r="QB485" s="115">
        <f>ROUND(GH485/MAX(GH$9:GH$497)*100,0)</f>
        <v>48</v>
      </c>
      <c r="QC485" s="121">
        <f>ROUND(GI485/MAX(GI$9:GI$497)*100,0)</f>
        <v>41</v>
      </c>
      <c r="QD485" s="120">
        <f>ROUND(AVERAGEIF($ES$9:$ES$497,$ES485,PT$9:PT$497),0)</f>
        <v>62</v>
      </c>
      <c r="QE485" s="120">
        <f>ROUND(AVERAGEIF($ES$9:$ES$497,$ES485,PU$9:PU$497),0)</f>
        <v>26</v>
      </c>
      <c r="QF485" s="120">
        <f>ROUND(AVERAGEIF($ES$9:$ES$497,$ES485,PV$9:PV$497),0)</f>
        <v>48</v>
      </c>
      <c r="QG485" s="120">
        <f>ROUND(AVERAGEIF($ES$9:$ES$497,$ES485,PW$9:PW$497),0)</f>
        <v>58</v>
      </c>
      <c r="QH485" s="120">
        <f>ROUND(AVERAGEIF($ES$9:$ES$497,$ES485,PX$9:PX$497),0)</f>
        <v>15</v>
      </c>
      <c r="QI485" s="120">
        <f>ROUND(AVERAGEIF($ES$9:$ES$497,$ES485,PY$9:PY$497),0)</f>
        <v>14</v>
      </c>
      <c r="QJ485" s="120">
        <f>ROUND(AVERAGEIF($ES$9:$ES$497,$ES485,PZ$9:PZ$497),0)</f>
        <v>14</v>
      </c>
      <c r="QK485" s="120">
        <f>ROUND(AVERAGEIF($ES$9:$ES$497,$ES485,QA$9:QA$497),0)</f>
        <v>15</v>
      </c>
      <c r="QL485" s="120">
        <f>ROUND(AVERAGEIF($ES$9:$ES$497,$ES485,QB$9:QB$497),0)</f>
        <v>41</v>
      </c>
      <c r="QM485" s="120">
        <f>ROUND(AVERAGEIF($ES$9:$ES$497,$ES485,QC$9:QC$497),0)</f>
        <v>30</v>
      </c>
      <c r="QN485" s="114">
        <f t="shared" si="1301"/>
        <v>557</v>
      </c>
      <c r="QO485" s="115">
        <f t="shared" si="1302"/>
        <v>429</v>
      </c>
      <c r="QP485" s="115">
        <f t="shared" si="1303"/>
        <v>641</v>
      </c>
      <c r="QQ485" s="115">
        <f t="shared" si="1304"/>
        <v>650</v>
      </c>
      <c r="QR485" s="115">
        <f t="shared" si="1305"/>
        <v>724</v>
      </c>
      <c r="QS485" s="119">
        <f t="shared" si="1306"/>
        <v>470</v>
      </c>
      <c r="QT485" s="114">
        <f>ROUND((QN485-MIN(QN$9:QN$497))/(MAX(QN$9:QN$497)-MIN(QN$9:QN$497))*100,0)</f>
        <v>51</v>
      </c>
      <c r="QU485" s="115">
        <f>ROUND((QO485-MIN(QO$9:QO$497))/(MAX(QO$9:QO$497)-MIN(QO$9:QO$497))*100,0)</f>
        <v>32</v>
      </c>
      <c r="QV485" s="115">
        <f>ROUND((QP485-MIN(QP$9:QP$497))/(MAX(QP$9:QP$497)-MIN(QP$9:QP$497))*100,0)</f>
        <v>42</v>
      </c>
      <c r="QW485" s="115">
        <f>ROUND((QQ485-MIN(QQ$9:QQ$497))/(MAX(QQ$9:QQ$497)-MIN(QQ$9:QQ$497))*100,0)</f>
        <v>46</v>
      </c>
      <c r="QX485" s="115">
        <f>ROUND((QR485-MIN(QR$9:QR$497))/(MAX(QR$9:QR$497)-MIN(QR$9:QR$497))*100,0)</f>
        <v>84</v>
      </c>
      <c r="QY485" s="115">
        <f>ROUND((QS485-MIN(QS$9:QS$497))/(MAX(QS$9:QS$497)-MIN(QS$9:QS$497))*100,0)</f>
        <v>59</v>
      </c>
      <c r="QZ485" s="114">
        <f>RANK(QN485,QN$9:QN$497,0)</f>
        <v>95</v>
      </c>
      <c r="RA485" s="115">
        <f>RANK(QO485,QO$9:QO$497,0)</f>
        <v>143</v>
      </c>
      <c r="RB485" s="115">
        <f>RANK(QP485,QP$9:QP$497,0)</f>
        <v>91</v>
      </c>
      <c r="RC485" s="115">
        <f>RANK(QQ485,QQ$9:QQ$497,0)</f>
        <v>119</v>
      </c>
      <c r="RD485" s="115">
        <f>RANK(QR485,QR$9:QR$497,0)</f>
        <v>25</v>
      </c>
      <c r="RE485" s="115">
        <f>RANK(QS485,QS$9:QS$497,0)</f>
        <v>65</v>
      </c>
      <c r="RF485" s="122"/>
      <c r="RG485" s="115">
        <f>($RH$3*(IH485+IJ485)*100*100/MAX(EX$9:EX$497)*$RO$3) +($RH$3*(II485+IJ485)*100*100/MAX(EX$9:EX$497)*$RO$4) + ($RH$3*IK485*100*100/MAX(EX$9:EX$497)*0.098)</f>
        <v>50.099999999999994</v>
      </c>
      <c r="RH485" s="115">
        <f>($RH$4*IL485*100*100/MAX(EZ$9:EZ$497))*$RQ$3</f>
        <v>0</v>
      </c>
      <c r="RI485" s="115">
        <f>($RH$3*IM485*100*100/MAX(EY$9:EY$497))*$RQ$4</f>
        <v>0</v>
      </c>
      <c r="RJ485" s="115">
        <f>($RH$3*IN485*100*100/MAX(EX$9:EX$497))</f>
        <v>0</v>
      </c>
      <c r="RK485" s="115">
        <f>($RH$4*IO485*100*100/MAX(EZ$9:EZ$497))*$RQ$3</f>
        <v>0</v>
      </c>
      <c r="RL485" s="115">
        <f>(($RL$4*IP485*100*((100/MAX(EX$9:EX$497)+100/MAX(EZ$9:EZ$497))/2))+($RL$4*IQ485*100*((100/MAX(EX$9:EX$497)+100/MAX(EZ$9:EZ$497))/2))+($RL$4*IR485*100*((100/MAX(EX$9:EX$497)+100/MAX(EZ$9:EZ$497))/2))+($RL$4*IS485*100*((100/MAX(EX$9:EX$497)+100/MAX(EZ$9:EZ$497))/2))+($RL$4*IT485*100*((100/MAX(EX$9:EX$497)+100/MAX(EZ$9:EZ$497))/2))+($RL$4*IU485*100*((100/MAX(EX$9:EX$497)+100/MAX(EZ$9:EZ$497))/2))+($RL$4*IV485*100*((100/MAX(EX$9:EX$497)+100/MAX(EZ$9:EZ$497))/2))+($RL$4*IW485*100*((100/MAX(EX$9:EX$497)+100/MAX(EZ$9:EZ$497))/2)))*$RS$3</f>
        <v>0</v>
      </c>
      <c r="RM485" s="115">
        <f>(($RH$3*IX485*100*100/MAX(EX$9:EX$497))+($RH$3*IY485*100*100/MAX(EX$9:EX$497))+($RH$3*IZ485*100*100/MAX(EX$9:EX$497))+($RH$3*JA485*100*100/MAX(EX$9:EX$497))+($RH$3*JB485*100*100/MAX(EX$9:EX$497))+($RH$3*JC485*100*100/MAX(EX$9:EX$497))+($RH$3*JD485*100*100/MAX(EX$9:EX$497))+($RH$3*JE485*100*100/MAX(EX$9:EX$497)))*$RS$4</f>
        <v>4.1749999999999998</v>
      </c>
      <c r="RN485" s="115">
        <f>(($RH$4*JF485*100*100/MAX(EZ$9:EZ$497)) + ($RH$4*JG485*100*100/MAX(EZ$9:EZ$497)) + ($RH$4*JH485*100*100/MAX(EZ$9:EZ$497)) + ($RH$4*JI485*100*100/MAX(EZ$9:EZ$497)) + ($RH$4*JJ485*100*100/MAX(EZ$9:EZ$497)) + ($RH$4*JK485*100*100/MAX(EZ$9:EZ$497)) + ($RH$4*JL485*100*100/MAX(EZ$9:EZ$497)) + ($RH$4*JM485*100*100/MAX(EZ$9:EZ$497)))*$RU$3</f>
        <v>0</v>
      </c>
      <c r="RO485" s="115">
        <f>(($RL$4*JN485*100*((100/MAX(EX$9:EX$497)+100/MAX(EZ$9:EZ$497))/2))+($RL$4*JO485*100*((100/MAX(EX$9:EX$497)+100/MAX(EZ$9:EZ$497))/2))+($RL$4*JP485*100*((100/MAX(EX$9:EX$497)+100/MAX(EZ$9:EZ$497))/2))+($RL$4*JQ485*100*((100/MAX(EX$9:EX$497)+100/MAX(EZ$9:EZ$497))/2))+($RL$4*JR485*100*((100/MAX(EX$9:EX$497)+100/MAX(EZ$9:EZ$497))/2))+($RL$4*JS485*100*((100/MAX(EX$9:EX$497)+100/MAX(EZ$9:EZ$497))/2))+($RL$4*JT485*100*((100/MAX(EX$9:EX$497)+100/MAX(EZ$9:EZ$497))/2))+($RL$4*JU485*100*((100/MAX(EX$9:EX$497)+100/MAX(EZ$9:EZ$497))/2))+($RL$4*JV485*100*((100/MAX(EX$9:EX$497)+100/MAX(EZ$9:EZ$497))/2))+($RL$4*JW485*100*((100/MAX(EX$9:EX$497)+100/MAX(EZ$9:EZ$497))/2))+($RL$4*JX485*100*((100/MAX(EX$9:EX$497)+100/MAX(EZ$9:EZ$497))/2))+($RL$4*JY485*100*((100/MAX(EX$9:EX$497)+100/MAX(EZ$9:EZ$497))/2))+($RL$4*JZ485*100*((100/MAX(EX$9:EX$497)+100/MAX(EZ$9:EZ$497))/2)))*$RW$3/2</f>
        <v>2.6133333333333337</v>
      </c>
      <c r="RP485" s="119">
        <f>($RJ$3*KA485*100*100/MAX(FA$9:FA$497)) + ($RJ$3*KB485*100*100/MAX(FA$9:FA$497)/2) + ($RJ$3*KC485*100*100/MAX(FA$9:FA$497)/2) + ($RJ$3*KD485*100*100/MAX(FA$9:FA$497)/4) + ($RJ$3*KE485*100*100/MAX(FA$9:FA$497)/4)</f>
        <v>0</v>
      </c>
      <c r="RQ485" s="118">
        <f>($RL$4*KF485*100*((100/MAX(EX$9:EX$497)+100/MAX(EZ$9:EZ$497)))) * ($RO$3/2) + (($RL$4*KG485*100*((100/MAX(EX$9:EX$497)+100/MAX(EZ$9:EZ$497))))+($RL$4*KH485*100*((100/MAX(EX$9:EX$497)+100/MAX(EZ$9:EZ$497))))+($RL$4*KI485*100*((100/MAX(EX$9:EX$497)+100/MAX(EZ$9:EZ$497))))+($RL$4*KJ485*100*((100/MAX(EX$9:EX$497)+100/MAX(EZ$9:EZ$497))))+($RL$4*KK485*100*((100/MAX(EX$9:EX$497)+100/MAX(EZ$9:EZ$497))))+($RL$4*KL485*100*((100/MAX(EX$9:EX$497)+100/MAX(EZ$9:EZ$497))))+($RL$4*KM485*100*((100/MAX(EX$9:EX$497)+100/MAX(EZ$9:EZ$497))))+($RL$4*KN485*100*((100/MAX(EX$9:EX$497)+100/MAX(EZ$9:EZ$497))))+($RL$4*KO485*100*((100/MAX(EX$9:EX$497)+100/MAX(EZ$9:EZ$497))))+($RL$4*KP485*100*((100/MAX(EX$9:EX$497)+100/MAX(EZ$9:EZ$497))))+($RL$4*KQ485*100*((100/MAX(EX$9:EX$497)+100/MAX(EZ$9:EZ$497))))+($RL$4*KR485*100*((100/MAX(EX$9:EX$497)+100/MAX(EZ$9:EZ$497))))+($RL$4*KS485*100*((100/MAX(EX$9:EX$497)+100/MAX(EZ$9:EZ$497))))+($RL$4*KV485*100*((100/MAX(EX$9:EX$497)+100/MAX(EZ$9:EZ$497))))) * (($RO$3+$RO$4)/6)</f>
        <v>0</v>
      </c>
      <c r="RR485" s="115">
        <f>(($RL$4*KW485*100*((100/MAX(EX$9:EX$497)+100/MAX(EZ$9:EZ$497))))) * ($RO$3/2) + (($RL$4*KX485*100*((100/MAX(EX$9:EX$497)+100/MAX(EZ$9:EZ$497))))+($RL$4*KY485*100*((100/MAX(EX$9:EX$497)+100/MAX(EZ$9:EZ$497))))+($RL$4*KZ485*100*((100/MAX(EX$9:EX$497)+100/MAX(EZ$9:EZ$497))))+($RL$4*LA485*100*((100/MAX(EX$9:EX$497)+100/MAX(EZ$9:EZ$497))))+($RL$4*LB485*100*((100/MAX(EX$9:EX$497)+100/MAX(EZ$9:EZ$497))))+($RL$4*LC485*100*((100/MAX(EX$9:EX$497)+100/MAX(EZ$9:EZ$497))))) * (($RO$3+$RO$4)/6)</f>
        <v>0</v>
      </c>
      <c r="RS485" s="119">
        <f>(($RL$4*LD485*100*((100/MAX(EX$9:EX$497)+100/MAX(EZ$9:EZ$497))))+($RL$4*LE485*100*((100/MAX(EX$9:EX$497)+100/MAX(EZ$9:EZ$497))))) * (($RO$3+$RO$4)/6)</f>
        <v>0</v>
      </c>
      <c r="RT485" s="118">
        <f>($RJ$4*LH485*100*(100/MAX(EV$9:EV$497)))+($RJ$4*LI485*100*(100/MAX(EV$9:EV$497)))</f>
        <v>0</v>
      </c>
      <c r="RU485" s="119">
        <f>($RJ$4*LJ485*(100/MAX(EV$9:EV$497)))/2 + ($RL$3*LK485*(100/MAX(EW$9:EW$497))) + ($RJ$4*LL485*(100/MAX(EV$9:EV$497)))/4 + ($RL$3*LM485*(100/MAX(EW$9:EW$497)))</f>
        <v>0</v>
      </c>
      <c r="RV485" s="118">
        <f>($RJ$4*LN485*100*100/MAX(EV$9:EV$497)/2)+($RJ$4*LO485*100*100/MAX(EV$9:EV$497)/2)+($RJ$4*LP485*100*100/MAX(EV$9:EV$497))+($RJ$4*LQ485*100*100/MAX(EV$9:EV$497))+($RJ$4*LR485*100*100/MAX(EV$9:EV$497))</f>
        <v>0</v>
      </c>
      <c r="RW485" s="115">
        <f>($RJ$4*LS485*100*100/MAX(EV$9:EV$497)) + (($RJ$4*LT485*100*100/MAX(EV$9:EV$497))+($RJ$4*LU485*100*100/MAX(EV$9:EV$497))+($RJ$4*LV485*100*100/MAX(EV$9:EV$497))+($RJ$4*LW485*100*100/MAX(EV$9:EV$497))+($RJ$4*LX485*100*100/MAX(EV$9:EV$497))+($RJ$4*LY485*100*100/MAX(EV$9:EV$497))+($RJ$4*LZ485*100*100/MAX(EV$9:EV$497))+($RJ$4*MA485*100*100/MAX(EV$9:EV$497)))/2</f>
        <v>8.4269662921348321</v>
      </c>
      <c r="RX485" s="119">
        <f>($RJ$4*MB485*100*100/MAX(EV$9:EV$497))+($RJ$4*MC485*100*100/MAX(EV$9:EV$497))+($RJ$4*MD485*100*100/MAX(EV$9:EV$497))+($RJ$4*ME485*100*100/MAX(EV$9:EV$497))+($RJ$4*MF485*100*100/MAX(EV$9:EV$497))+($RJ$4*MG485*100*100/MAX(EV$9:EV$497))+($RJ$4*MH485*100*100/MAX(EV$9:EV$497))+($RJ$4*MI485*100*100/MAX(EV$9:EV$497))+($RJ$4*MJ485*100*100/MAX(EV$9:EV$497))+($RJ$4*MK485*100*100/MAX(EV$9:EV$497))+($RJ$4*ML485*100*100/MAX(EV$9:EV$497))+($RJ$4*MM485*100*100/MAX(EV$9:EV$497))+($RJ$4*MN485*100*100/MAX(EV$9:EV$497))</f>
        <v>0</v>
      </c>
      <c r="RY485" s="118">
        <f>($RJ$4*MQ485*100*100/MAX(EV$9:EV$497))/2 + (($RJ$4*MR485*100*100/MAX(EV$9:EV$497))+($RJ$4*MS485*100*100/MAX(EV$9:EV$497))+($RJ$4*MT485*100*100/MAX(EV$9:EV$497))+($RJ$4*MU485*100*100/MAX(EV$9:EV$497))+($RJ$4*MV485*100*100/MAX(EV$9:EV$497))+($RJ$4*MW485*100*100/MAX(EV$9:EV$497))+($RJ$4*MX485*100*100/MAX(EV$9:EV$497))+($RJ$4*MY485*100*100/MAX(EV$9:EV$497))+($RJ$4*MZ485*100*100/MAX(EV$9:EV$497))+($RJ$4*NA485*100*100/MAX(EV$9:EV$497))+($RJ$4*NB485*100*100/MAX(EV$9:EV$497))+($RJ$4*NC485*100*100/MAX(EV$9:EV$497))+($RJ$4*ND485*100*100/MAX(EV$9:EV$497))+($RJ$4*NG485*100*100/MAX(EV$9:EV$497)))/4</f>
        <v>4.213483146067416</v>
      </c>
      <c r="RZ485" s="115">
        <f>($RJ$4*NH485*100*100/MAX(EV$9:EV$497))/2 + (($RJ$4*NI485*100*100/MAX(EV$9:EV$497))+($RJ$4*NJ485*100*100/MAX(EV$9:EV$497))+($RJ$4*NK485*100*100/MAX(EV$9:EV$497))+($RJ$4*NL485*100*100/MAX(EV$9:EV$497))+($RJ$4*NM485*100*100/MAX(EV$9:EV$497))+($RJ$4*NN485*100*100/MAX(EV$9:EV$497)))/4</f>
        <v>0</v>
      </c>
      <c r="SA485" s="117">
        <f>(($RJ$4*NO485*100*100/MAX(EV$9:EV$497))+($RJ$4*NP485*100*100/MAX(EV$9:EV$497)))/4</f>
        <v>0</v>
      </c>
      <c r="SB485" s="118">
        <f t="shared" si="1307"/>
        <v>69.528782771535575</v>
      </c>
      <c r="SC485" s="115">
        <f t="shared" si="1308"/>
        <v>59.416423220973776</v>
      </c>
      <c r="SD485" s="115">
        <f t="shared" si="1309"/>
        <v>5.7734456928838958</v>
      </c>
      <c r="SE485" s="115">
        <f t="shared" si="1310"/>
        <v>76.0747565543071</v>
      </c>
      <c r="SF485" s="115">
        <f t="shared" si="1311"/>
        <v>5.7734456928838958</v>
      </c>
      <c r="SG485" s="115">
        <f t="shared" si="1312"/>
        <v>12.640449438202248</v>
      </c>
      <c r="SH485" s="115">
        <f>ROUND(SB485/MAX(SB$9:SB$497)*100,0)</f>
        <v>88</v>
      </c>
      <c r="SI485" s="115">
        <f>ROUND(SC485/MAX(SC$9:SC$497)*100,0)</f>
        <v>90</v>
      </c>
      <c r="SJ485" s="115">
        <f>ROUND(SD485/MAX(SD$9:SD$497)*100,0)</f>
        <v>9</v>
      </c>
      <c r="SK485" s="115">
        <f>ROUND(SE485/MAX(SE$9:SE$497)*100,0)</f>
        <v>59</v>
      </c>
      <c r="SL485" s="115">
        <f>ROUND(SF485/MAX(SF$9:SF$497)*100,0)</f>
        <v>14</v>
      </c>
      <c r="SM485" s="121">
        <f>ROUND(SG485/MAX(SG$9:SG$497)*100,0)</f>
        <v>12</v>
      </c>
      <c r="SN485" s="115">
        <f>ROUND(AVERAGEIF($ES$9:$ES$497,$ES485,SH$9:SH$497),0)</f>
        <v>26</v>
      </c>
      <c r="SO485" s="115">
        <f>ROUND(AVERAGEIF($ES$9:$ES$497,$ES485,SI$9:SI$497),0)</f>
        <v>23</v>
      </c>
      <c r="SP485" s="115">
        <f>ROUND(AVERAGEIF($ES$9:$ES$497,$ES485,SJ$9:SJ$497),0)</f>
        <v>4</v>
      </c>
      <c r="SQ485" s="115">
        <f>ROUND(AVERAGEIF($ES$9:$ES$497,$ES485,SK$9:SK$497),0)</f>
        <v>20</v>
      </c>
      <c r="SR485" s="115">
        <f>ROUND(AVERAGEIF($ES$9:$ES$497,$ES485,SL$9:SL$497),0)</f>
        <v>7</v>
      </c>
      <c r="SS485" s="121">
        <f>ROUND(AVERAGEIF($ES$9:$ES$497,$ES485,SM$9:SM$497),0)</f>
        <v>6</v>
      </c>
      <c r="ST485" s="114">
        <f>RANK(SB485,SB$9:SB$497,0)</f>
        <v>4</v>
      </c>
      <c r="SU485" s="115">
        <f>RANK(SC485,SC$9:SC$497,0)</f>
        <v>4</v>
      </c>
      <c r="SV485" s="115">
        <f>RANK(SD485,SD$9:SD$497,0)</f>
        <v>91</v>
      </c>
      <c r="SW485" s="115">
        <f>RANK(SE485,SE$9:SE$497,0)</f>
        <v>29</v>
      </c>
      <c r="SX485" s="115">
        <f>RANK(SF485,SF$9:SF$497,0)</f>
        <v>42</v>
      </c>
      <c r="SY485" s="115">
        <f>RANK(SG485,SG$9:SG$497,0)</f>
        <v>61</v>
      </c>
      <c r="SZ485" s="115">
        <f>COUNTIFS(SB$9:SB$497,"&gt;"&amp;SB485,$ES$9:$ES$497,$ES485)+1</f>
        <v>3</v>
      </c>
      <c r="TA485" s="115">
        <f>COUNTIFS(SC$9:SC$497,"&gt;"&amp;SC485,$ES$9:$ES$497,$ES485)+1</f>
        <v>3</v>
      </c>
      <c r="TB485" s="115">
        <f>COUNTIFS(SD$9:SD$497,"&gt;"&amp;SD485,$ES$9:$ES$497,$ES485)+1</f>
        <v>12</v>
      </c>
      <c r="TC485" s="115">
        <f>COUNTIFS(SE$9:SE$497,"&gt;"&amp;SE485,$ES$9:$ES$497,$ES485)+1</f>
        <v>9</v>
      </c>
      <c r="TD485" s="115">
        <f>COUNTIFS(SF$9:SF$497,"&gt;"&amp;SF485,$ES$9:$ES$497,$ES485)+1</f>
        <v>12</v>
      </c>
      <c r="TE485" s="117">
        <f>COUNTIFS(SG$9:SG$497,"&gt;"&amp;SG485,$ES$9:$ES$497,$ES485)+1</f>
        <v>11</v>
      </c>
      <c r="TF485" s="118">
        <f t="shared" si="1313"/>
        <v>170</v>
      </c>
      <c r="TG485" s="115">
        <f t="shared" si="1314"/>
        <v>156</v>
      </c>
      <c r="TH485" s="115">
        <f t="shared" si="1315"/>
        <v>65</v>
      </c>
      <c r="TI485" s="115">
        <f t="shared" si="1316"/>
        <v>127</v>
      </c>
      <c r="TJ485" s="115">
        <f t="shared" si="1317"/>
        <v>76</v>
      </c>
      <c r="TK485" s="115">
        <f t="shared" si="1318"/>
        <v>94</v>
      </c>
      <c r="TL485" s="117">
        <f t="shared" si="1319"/>
        <v>82</v>
      </c>
      <c r="TM485" s="118">
        <f>ROUND(TF485/MAX(TF$9:TF$497)*100,0)</f>
        <v>94</v>
      </c>
      <c r="TN485" s="115">
        <f>ROUND(TG485/MAX(TG$9:TG$497)*100,0)</f>
        <v>86</v>
      </c>
      <c r="TO485" s="115">
        <f>ROUND(TH485/MAX(TH$9:TH$497)*100,0)</f>
        <v>36</v>
      </c>
      <c r="TP485" s="115">
        <f>ROUND(TI485/MAX(TI$9:TI$497)*100,0)</f>
        <v>70</v>
      </c>
      <c r="TQ485" s="115">
        <f>ROUND(TJ485/MAX(TJ$9:TJ$497)*100,0)</f>
        <v>39</v>
      </c>
      <c r="TR485" s="115">
        <f>ROUND(TK485/MAX(TK$9:TK$497)*100,0)</f>
        <v>48</v>
      </c>
      <c r="TS485" s="119">
        <f>ROUND(TL485/MAX(TL$9:TL$497)*100,0)</f>
        <v>42</v>
      </c>
      <c r="TT485" s="120">
        <f>RANK(TM485,TM$9:TM$497,0)</f>
        <v>8</v>
      </c>
      <c r="TU485" s="115">
        <f>RANK(TN485,TN$9:TN$497,0)</f>
        <v>8</v>
      </c>
      <c r="TV485" s="115">
        <f>RANK(TO485,TO$9:TO$497,0)</f>
        <v>88</v>
      </c>
      <c r="TW485" s="115">
        <f>RANK(TP485,TP$9:TP$497,0)</f>
        <v>33</v>
      </c>
      <c r="TX485" s="115">
        <f>RANK(TQ485,TQ$9:TQ$497,0)</f>
        <v>56</v>
      </c>
      <c r="TY485" s="115">
        <f>RANK(TR485,TR$9:TR$497,0)</f>
        <v>50</v>
      </c>
      <c r="TZ485" s="121">
        <f>RANK(TS485,TS$9:TS$497,0)</f>
        <v>55</v>
      </c>
      <c r="UA485" s="132"/>
      <c r="UB485" s="7" t="s">
        <v>1</v>
      </c>
    </row>
    <row r="486" spans="1:548" x14ac:dyDescent="0.15">
      <c r="A486" s="62">
        <v>9010</v>
      </c>
      <c r="B486" s="200" t="s">
        <v>1701</v>
      </c>
      <c r="C486" s="143"/>
      <c r="D486" s="143"/>
      <c r="E486" s="161" t="s">
        <v>518</v>
      </c>
      <c r="F486" s="65">
        <v>99</v>
      </c>
      <c r="G486" s="65" t="s">
        <v>908</v>
      </c>
      <c r="H486" s="144" t="s">
        <v>1564</v>
      </c>
      <c r="I486" s="66" t="s">
        <v>521</v>
      </c>
      <c r="J486" s="67" t="s">
        <v>521</v>
      </c>
      <c r="K486" s="67" t="s">
        <v>521</v>
      </c>
      <c r="L486" s="67" t="s">
        <v>521</v>
      </c>
      <c r="M486" s="67" t="s">
        <v>521</v>
      </c>
      <c r="N486" s="67" t="s">
        <v>521</v>
      </c>
      <c r="O486" s="67" t="s">
        <v>521</v>
      </c>
      <c r="P486" s="67" t="s">
        <v>521</v>
      </c>
      <c r="Q486" s="67" t="s">
        <v>521</v>
      </c>
      <c r="R486" s="68" t="s">
        <v>521</v>
      </c>
      <c r="S486" s="69" t="s">
        <v>521</v>
      </c>
      <c r="T486" s="67" t="s">
        <v>521</v>
      </c>
      <c r="U486" s="67" t="s">
        <v>521</v>
      </c>
      <c r="V486" s="67" t="s">
        <v>521</v>
      </c>
      <c r="W486" s="67" t="s">
        <v>521</v>
      </c>
      <c r="X486" s="67" t="s">
        <v>521</v>
      </c>
      <c r="Y486" s="67" t="s">
        <v>521</v>
      </c>
      <c r="Z486" s="67" t="s">
        <v>521</v>
      </c>
      <c r="AA486" s="67" t="s">
        <v>521</v>
      </c>
      <c r="AB486" s="68" t="s">
        <v>521</v>
      </c>
      <c r="AC486" s="69" t="s">
        <v>521</v>
      </c>
      <c r="AD486" s="67" t="s">
        <v>521</v>
      </c>
      <c r="AE486" s="67" t="s">
        <v>521</v>
      </c>
      <c r="AF486" s="67" t="s">
        <v>521</v>
      </c>
      <c r="AG486" s="67" t="s">
        <v>521</v>
      </c>
      <c r="AH486" s="67" t="s">
        <v>521</v>
      </c>
      <c r="AI486" s="67" t="s">
        <v>521</v>
      </c>
      <c r="AJ486" s="67" t="s">
        <v>521</v>
      </c>
      <c r="AK486" s="67" t="s">
        <v>521</v>
      </c>
      <c r="AL486" s="68" t="s">
        <v>521</v>
      </c>
      <c r="AM486" s="69" t="s">
        <v>521</v>
      </c>
      <c r="AN486" s="67" t="s">
        <v>521</v>
      </c>
      <c r="AO486" s="67" t="s">
        <v>521</v>
      </c>
      <c r="AP486" s="67" t="s">
        <v>521</v>
      </c>
      <c r="AQ486" s="67" t="s">
        <v>521</v>
      </c>
      <c r="AR486" s="67" t="s">
        <v>521</v>
      </c>
      <c r="AS486" s="67" t="s">
        <v>521</v>
      </c>
      <c r="AT486" s="67" t="s">
        <v>521</v>
      </c>
      <c r="AU486" s="67" t="s">
        <v>521</v>
      </c>
      <c r="AV486" s="68" t="s">
        <v>521</v>
      </c>
      <c r="AW486" s="69" t="s">
        <v>521</v>
      </c>
      <c r="AX486" s="67" t="s">
        <v>521</v>
      </c>
      <c r="AY486" s="67" t="s">
        <v>521</v>
      </c>
      <c r="AZ486" s="67" t="s">
        <v>521</v>
      </c>
      <c r="BA486" s="67" t="s">
        <v>521</v>
      </c>
      <c r="BB486" s="67" t="s">
        <v>521</v>
      </c>
      <c r="BC486" s="67" t="s">
        <v>521</v>
      </c>
      <c r="BD486" s="67" t="s">
        <v>521</v>
      </c>
      <c r="BE486" s="67" t="s">
        <v>521</v>
      </c>
      <c r="BF486" s="68" t="s">
        <v>521</v>
      </c>
      <c r="BG486" s="69" t="s">
        <v>521</v>
      </c>
      <c r="BH486" s="67" t="s">
        <v>521</v>
      </c>
      <c r="BI486" s="67" t="s">
        <v>521</v>
      </c>
      <c r="BJ486" s="67" t="s">
        <v>521</v>
      </c>
      <c r="BK486" s="67" t="s">
        <v>521</v>
      </c>
      <c r="BL486" s="67" t="s">
        <v>521</v>
      </c>
      <c r="BM486" s="67" t="s">
        <v>521</v>
      </c>
      <c r="BN486" s="67" t="s">
        <v>521</v>
      </c>
      <c r="BO486" s="67" t="s">
        <v>521</v>
      </c>
      <c r="BP486" s="68" t="s">
        <v>521</v>
      </c>
      <c r="BQ486" s="70" t="s">
        <v>521</v>
      </c>
      <c r="BR486" s="67" t="s">
        <v>521</v>
      </c>
      <c r="BS486" s="67" t="s">
        <v>521</v>
      </c>
      <c r="BT486" s="67" t="s">
        <v>521</v>
      </c>
      <c r="BU486" s="67" t="s">
        <v>521</v>
      </c>
      <c r="BV486" s="67" t="s">
        <v>521</v>
      </c>
      <c r="BW486" s="67" t="s">
        <v>521</v>
      </c>
      <c r="BX486" s="67" t="s">
        <v>521</v>
      </c>
      <c r="BY486" s="67" t="s">
        <v>521</v>
      </c>
      <c r="BZ486" s="68" t="s">
        <v>521</v>
      </c>
      <c r="CA486" s="69" t="s">
        <v>521</v>
      </c>
      <c r="CB486" s="67" t="s">
        <v>521</v>
      </c>
      <c r="CC486" s="67" t="s">
        <v>521</v>
      </c>
      <c r="CD486" s="67" t="s">
        <v>521</v>
      </c>
      <c r="CE486" s="67" t="s">
        <v>521</v>
      </c>
      <c r="CF486" s="67" t="s">
        <v>521</v>
      </c>
      <c r="CG486" s="67" t="s">
        <v>521</v>
      </c>
      <c r="CH486" s="67" t="s">
        <v>521</v>
      </c>
      <c r="CI486" s="67" t="s">
        <v>521</v>
      </c>
      <c r="CJ486" s="68" t="s">
        <v>521</v>
      </c>
      <c r="CK486" s="69" t="s">
        <v>521</v>
      </c>
      <c r="CL486" s="67" t="s">
        <v>521</v>
      </c>
      <c r="CM486" s="67" t="s">
        <v>521</v>
      </c>
      <c r="CN486" s="67" t="s">
        <v>521</v>
      </c>
      <c r="CO486" s="67" t="s">
        <v>521</v>
      </c>
      <c r="CP486" s="67" t="s">
        <v>521</v>
      </c>
      <c r="CQ486" s="67" t="s">
        <v>521</v>
      </c>
      <c r="CR486" s="67" t="s">
        <v>521</v>
      </c>
      <c r="CS486" s="67" t="s">
        <v>521</v>
      </c>
      <c r="CT486" s="68" t="s">
        <v>521</v>
      </c>
      <c r="CU486" s="69" t="s">
        <v>521</v>
      </c>
      <c r="CV486" s="67" t="s">
        <v>521</v>
      </c>
      <c r="CW486" s="67" t="s">
        <v>521</v>
      </c>
      <c r="CX486" s="67" t="s">
        <v>521</v>
      </c>
      <c r="CY486" s="67" t="s">
        <v>521</v>
      </c>
      <c r="CZ486" s="67" t="s">
        <v>521</v>
      </c>
      <c r="DA486" s="67" t="s">
        <v>521</v>
      </c>
      <c r="DB486" s="67" t="s">
        <v>521</v>
      </c>
      <c r="DC486" s="67" t="s">
        <v>521</v>
      </c>
      <c r="DD486" s="68" t="s">
        <v>521</v>
      </c>
      <c r="DE486" s="69" t="s">
        <v>521</v>
      </c>
      <c r="DF486" s="71" t="s">
        <v>521</v>
      </c>
      <c r="DG486" s="67" t="s">
        <v>521</v>
      </c>
      <c r="DH486" s="67" t="s">
        <v>521</v>
      </c>
      <c r="DI486" s="67" t="s">
        <v>521</v>
      </c>
      <c r="DJ486" s="67" t="s">
        <v>521</v>
      </c>
      <c r="DK486" s="67" t="s">
        <v>521</v>
      </c>
      <c r="DL486" s="67" t="s">
        <v>521</v>
      </c>
      <c r="DM486" s="67" t="s">
        <v>521</v>
      </c>
      <c r="DN486" s="68" t="s">
        <v>521</v>
      </c>
      <c r="DO486" s="70" t="s">
        <v>521</v>
      </c>
      <c r="DP486" s="71" t="s">
        <v>521</v>
      </c>
      <c r="DQ486" s="67" t="s">
        <v>521</v>
      </c>
      <c r="DR486" s="67" t="s">
        <v>521</v>
      </c>
      <c r="DS486" s="67" t="s">
        <v>521</v>
      </c>
      <c r="DT486" s="67" t="s">
        <v>521</v>
      </c>
      <c r="DU486" s="67" t="s">
        <v>521</v>
      </c>
      <c r="DV486" s="67" t="s">
        <v>521</v>
      </c>
      <c r="DW486" s="67" t="s">
        <v>521</v>
      </c>
      <c r="DX486" s="72" t="s">
        <v>521</v>
      </c>
      <c r="DY486" s="146" t="s">
        <v>522</v>
      </c>
      <c r="DZ486" s="74">
        <v>2</v>
      </c>
      <c r="EA486" s="74">
        <v>3</v>
      </c>
      <c r="EB486" s="74">
        <v>3</v>
      </c>
      <c r="EC486" s="75">
        <v>2</v>
      </c>
      <c r="ED486" s="168" t="s">
        <v>522</v>
      </c>
      <c r="EE486" s="74">
        <f>DZ486</f>
        <v>2</v>
      </c>
      <c r="EF486" s="74">
        <f>DZ486*EA486</f>
        <v>6</v>
      </c>
      <c r="EG486" s="74">
        <f>DZ486*EA486*EB486</f>
        <v>18</v>
      </c>
      <c r="EH486" s="77">
        <f>DZ486*EA486*EB486*EC486</f>
        <v>36</v>
      </c>
      <c r="EI486" s="73">
        <v>0</v>
      </c>
      <c r="EJ486" s="74">
        <v>0</v>
      </c>
      <c r="EK486" s="74">
        <v>0</v>
      </c>
      <c r="EL486" s="74">
        <v>0</v>
      </c>
      <c r="EM486" s="75">
        <v>0</v>
      </c>
      <c r="EN486" s="78" t="s">
        <v>522</v>
      </c>
      <c r="EO486" s="79" t="s">
        <v>522</v>
      </c>
      <c r="EP486" s="79" t="s">
        <v>522</v>
      </c>
      <c r="EQ486" s="79" t="s">
        <v>522</v>
      </c>
      <c r="ER486" s="80" t="s">
        <v>522</v>
      </c>
      <c r="ES486" s="128" t="s">
        <v>534</v>
      </c>
      <c r="ET486" s="82" t="s">
        <v>1702</v>
      </c>
      <c r="EU486" s="83">
        <v>4</v>
      </c>
      <c r="EV486" s="146">
        <v>122</v>
      </c>
      <c r="EW486" s="147">
        <v>52</v>
      </c>
      <c r="EX486" s="147">
        <v>70</v>
      </c>
      <c r="EY486" s="147">
        <v>53</v>
      </c>
      <c r="EZ486" s="147">
        <v>14</v>
      </c>
      <c r="FA486" s="147">
        <v>14</v>
      </c>
      <c r="FB486" s="147">
        <v>54</v>
      </c>
      <c r="FC486" s="147">
        <v>47</v>
      </c>
      <c r="FD486" s="74">
        <f t="shared" si="1272"/>
        <v>84</v>
      </c>
      <c r="FE486" s="84">
        <f t="shared" si="1273"/>
        <v>117</v>
      </c>
      <c r="FF486" s="73">
        <f>RANK(EV486,$EV$9:$EV$497,0)</f>
        <v>30</v>
      </c>
      <c r="FG486" s="74">
        <f>RANK(EW486,$EW$9:$EW$497,0)</f>
        <v>163</v>
      </c>
      <c r="FH486" s="74">
        <f>RANK(EX486,$EX$9:$EX$497,0)</f>
        <v>83</v>
      </c>
      <c r="FI486" s="74">
        <f>RANK(EY486,$EY$9:$EY$497,0)</f>
        <v>116</v>
      </c>
      <c r="FJ486" s="74">
        <f>RANK(EZ486,$EZ$9:$EZ$497,0)</f>
        <v>271</v>
      </c>
      <c r="FK486" s="74">
        <f>RANK(FA486,$FA$9:$FA$497,0)</f>
        <v>253</v>
      </c>
      <c r="FL486" s="74">
        <f>RANK(FB486,$FB$9:$FB$497,0)</f>
        <v>153</v>
      </c>
      <c r="FM486" s="74">
        <f>RANK(FC486,$FC$9:$FC$497,0)</f>
        <v>181</v>
      </c>
      <c r="FN486" s="74">
        <f>RANK(FD486,$FD$9:$FD$497,0)</f>
        <v>155</v>
      </c>
      <c r="FO486" s="84">
        <f>RANK(FE486,$FE$9:$FE$497,0)</f>
        <v>115</v>
      </c>
      <c r="FP486" s="73">
        <f>COUNTIFS($EV$9:$EV$497,"&gt;"&amp;EV486,$ES$9:$ES$497,ES486)+1</f>
        <v>7</v>
      </c>
      <c r="FQ486" s="74">
        <f>COUNTIFS($EW$9:$EW$497,"&gt;"&amp;EW486,$ES$9:$ES$497,ES486)+1</f>
        <v>8</v>
      </c>
      <c r="FR486" s="74">
        <f>COUNTIFS($EX$9:$EX$497,"&gt;"&amp;EX486,$ES$9:$ES$497,ES486)+1</f>
        <v>39</v>
      </c>
      <c r="FS486" s="74">
        <f>COUNTIFS($EY$9:$EY$497,"&gt;"&amp;EY486,$ES$9:$ES$497,ES486)+1</f>
        <v>17</v>
      </c>
      <c r="FT486" s="74">
        <f>COUNTIFS($EZ$9:$EZ$497,"&gt;"&amp;EZ486,$ES$9:$ES$497,ES486)+1</f>
        <v>18</v>
      </c>
      <c r="FU486" s="74">
        <f>COUNTIFS($FA$9:$FA$497,"&gt;"&amp;FA486,$ES$9:$ES$497,ES486)+1</f>
        <v>17</v>
      </c>
      <c r="FV486" s="74">
        <f>COUNTIFS($FB$9:$FB$497,"&gt;"&amp;FB486,$ES$9:$ES$497,ES486)+1</f>
        <v>47</v>
      </c>
      <c r="FW486" s="74">
        <f>COUNTIFS($FC$9:$FC$497,"&gt;"&amp;FC486,$ES$9:$ES$497,ES486)+1</f>
        <v>59</v>
      </c>
      <c r="FX486" s="74">
        <f>COUNTIFS($FD$9:$FD$497,"&gt;"&amp;FD486,$ES$9:$ES$497,ES486)+1</f>
        <v>39</v>
      </c>
      <c r="FY486" s="84">
        <f>COUNTIFS($FE$9:$FE$497,"&gt;"&amp;FE486,$ES$9:$ES$497,ES486)+1</f>
        <v>48</v>
      </c>
      <c r="FZ486" s="85">
        <f t="shared" si="1274"/>
        <v>1.23</v>
      </c>
      <c r="GA486" s="86">
        <f t="shared" si="1275"/>
        <v>0.53</v>
      </c>
      <c r="GB486" s="86">
        <f t="shared" si="1276"/>
        <v>0.71</v>
      </c>
      <c r="GC486" s="86">
        <f t="shared" si="1277"/>
        <v>0.54</v>
      </c>
      <c r="GD486" s="86">
        <f t="shared" si="1278"/>
        <v>0.14000000000000001</v>
      </c>
      <c r="GE486" s="86">
        <f t="shared" si="1279"/>
        <v>0.14000000000000001</v>
      </c>
      <c r="GF486" s="86">
        <f t="shared" si="1280"/>
        <v>0.55000000000000004</v>
      </c>
      <c r="GG486" s="86">
        <f t="shared" si="1281"/>
        <v>0.47</v>
      </c>
      <c r="GH486" s="86">
        <f t="shared" si="1282"/>
        <v>0.85</v>
      </c>
      <c r="GI486" s="87">
        <f t="shared" si="1283"/>
        <v>1.18</v>
      </c>
      <c r="GJ486" s="85">
        <f>ROUND(((FZ486-AVERAGE(FZ$9:FZ$497))/STDEVP(FZ$9:FZ$497)*10+50),2)</f>
        <v>60.25</v>
      </c>
      <c r="GK486" s="86">
        <f>ROUND(((GA486-AVERAGE(GA$9:GA$497))/STDEVP(GA$9:GA$497)*10+50),2)</f>
        <v>45.21</v>
      </c>
      <c r="GL486" s="86">
        <f>ROUND(((GB486-AVERAGE(GB$9:GB$497))/STDEVP(GB$9:GB$497)*10+50),2)</f>
        <v>54.78</v>
      </c>
      <c r="GM486" s="86">
        <f>ROUND(((GC486-AVERAGE(GC$9:GC$497))/STDEVP(GC$9:GC$497)*10+50),2)</f>
        <v>50.7</v>
      </c>
      <c r="GN486" s="86">
        <f>ROUND(((GD486-AVERAGE(GD$9:GD$497))/STDEVP(GD$9:GD$497)*10+50),2)</f>
        <v>41.36</v>
      </c>
      <c r="GO486" s="86">
        <f>ROUND(((GE486-AVERAGE(GE$9:GE$497))/STDEVP(GE$9:GE$497)*10+50),2)</f>
        <v>42.44</v>
      </c>
      <c r="GP486" s="86">
        <f>ROUND(((GF486-AVERAGE(GF$9:GF$497))/STDEVP(GF$9:GF$497)*10+50),2)</f>
        <v>47.33</v>
      </c>
      <c r="GQ486" s="86">
        <f>ROUND(((GG486-AVERAGE(GG$9:GG$497))/STDEVP(GG$9:GG$497)*10+50),2)</f>
        <v>44.96</v>
      </c>
      <c r="GR486" s="86">
        <f>ROUND(((GH486-AVERAGE(GH$9:GH$497))/STDEVP(GH$9:GH$497)*10+50),2)</f>
        <v>45.45</v>
      </c>
      <c r="GS486" s="87">
        <f>ROUND(((GI486-AVERAGE(GI$9:GI$497))/STDEVP(GI$9:GI$497)*10+50),2)</f>
        <v>49.29</v>
      </c>
      <c r="GT486" s="73">
        <f>RANK(GJ486,$GJ$9:$GJ$497,0)</f>
        <v>75</v>
      </c>
      <c r="GU486" s="74">
        <f>RANK(GK486,$GK$9:$GK$497,0)</f>
        <v>260</v>
      </c>
      <c r="GV486" s="74">
        <f>RANK(GL486,$GL$9:$GL$497,0)</f>
        <v>126</v>
      </c>
      <c r="GW486" s="74">
        <f>RANK(GM486,$GM$9:$GM$497,0)</f>
        <v>165</v>
      </c>
      <c r="GX486" s="74">
        <f>RANK(GN486,$GN$9:$GN$497,0)</f>
        <v>381</v>
      </c>
      <c r="GY486" s="74">
        <f>RANK(GO486,$GO$9:$GO$497,0)</f>
        <v>362</v>
      </c>
      <c r="GZ486" s="74">
        <f>RANK(GP486,$GP$9:$GP$497,0)</f>
        <v>247</v>
      </c>
      <c r="HA486" s="74">
        <f>RANK(GQ486,$GQ$9:$GQ$497,0)</f>
        <v>286</v>
      </c>
      <c r="HB486" s="74">
        <f>RANK(GR486,$GR$9:$GR$497,0)</f>
        <v>264</v>
      </c>
      <c r="HC486" s="84">
        <f>RANK(GS486,$GS$9:$GS$497,0)</f>
        <v>200</v>
      </c>
      <c r="HD486" s="85">
        <f>ROUND(AVERAGEIF($ES$9:$ES$497,$ES486,$FZ$9:$FZ$497),2)</f>
        <v>0.95</v>
      </c>
      <c r="HE486" s="86">
        <f>ROUND(AVERAGEIF($ES$9:$ES$497,$ES486,$GA$9:$GA$497),2)</f>
        <v>0.38</v>
      </c>
      <c r="HF486" s="86">
        <f>ROUND(AVERAGEIF($ES$9:$ES$497,$ES486,$GB$9:$GB$497),2)</f>
        <v>0.82</v>
      </c>
      <c r="HG486" s="86">
        <f>ROUND(AVERAGEIF($ES$9:$ES$497,$ES486,$GC$9:$GC$497),2)</f>
        <v>0.44</v>
      </c>
      <c r="HH486" s="86">
        <f>ROUND(AVERAGEIF($ES$9:$ES$497,$ES486,$GD$9:$GD$497),2)</f>
        <v>0.15</v>
      </c>
      <c r="HI486" s="86">
        <f>ROUND(AVERAGEIF($ES$9:$ES$497,$ES486,$GE$9:$GE$497),2)</f>
        <v>0.14000000000000001</v>
      </c>
      <c r="HJ486" s="86">
        <f>ROUND(AVERAGEIF($ES$9:$ES$497,$ES486,$GF$9:$GF$497),2)</f>
        <v>0.74</v>
      </c>
      <c r="HK486" s="86">
        <f>ROUND(AVERAGEIF($ES$9:$ES$497,$ES486,$GG$9:$GG$497),2)</f>
        <v>0.85</v>
      </c>
      <c r="HL486" s="86">
        <f>ROUND(AVERAGEIF($ES$9:$ES$497,$ES486,$GH$9:$GH$497),2)</f>
        <v>0.97</v>
      </c>
      <c r="HM486" s="87">
        <f>ROUND(AVERAGEIF($ES$9:$ES$497,$ES486,$GI$9:$GI$497),2)</f>
        <v>1.67</v>
      </c>
      <c r="HN486" s="88">
        <f t="shared" si="1284"/>
        <v>0.28000000000000003</v>
      </c>
      <c r="HO486" s="89">
        <f t="shared" si="1285"/>
        <v>0.15000000000000002</v>
      </c>
      <c r="HP486" s="89">
        <f t="shared" si="1286"/>
        <v>-0.10999999999999999</v>
      </c>
      <c r="HQ486" s="89">
        <f t="shared" si="1287"/>
        <v>0.10000000000000003</v>
      </c>
      <c r="HR486" s="89">
        <f t="shared" si="1288"/>
        <v>-9.9999999999999811E-3</v>
      </c>
      <c r="HS486" s="89">
        <f t="shared" si="1289"/>
        <v>0</v>
      </c>
      <c r="HT486" s="89">
        <f t="shared" si="1290"/>
        <v>-0.18999999999999995</v>
      </c>
      <c r="HU486" s="89">
        <f t="shared" si="1291"/>
        <v>-0.38</v>
      </c>
      <c r="HV486" s="89">
        <f t="shared" si="1292"/>
        <v>-0.12</v>
      </c>
      <c r="HW486" s="90">
        <f t="shared" si="1293"/>
        <v>-0.49</v>
      </c>
      <c r="HX486" s="73">
        <f>COUNTIFS($FZ$9:$FZ$497,"&gt;"&amp;FZ486,$ES$9:$ES$497,$ES486)+1</f>
        <v>14</v>
      </c>
      <c r="HY486" s="74">
        <f>COUNTIFS($GA$9:$GA$497,"&gt;"&amp;GA486,$ES$9:$ES$497,$ES486)+1</f>
        <v>8</v>
      </c>
      <c r="HZ486" s="74">
        <f>COUNTIFS($GB$9:$GB$497,"&gt;"&amp;GB486,$ES$9:$ES$497,$ES486)+1</f>
        <v>57</v>
      </c>
      <c r="IA486" s="74">
        <f>COUNTIFS($GC$9:$GC$497,"&gt;"&amp;GC486,$ES$9:$ES$497,$ES486)+1</f>
        <v>13</v>
      </c>
      <c r="IB486" s="74">
        <f>COUNTIFS($GD$9:$GD$497,"&gt;"&amp;GD486,$ES$9:$ES$497,$ES486)+1</f>
        <v>32</v>
      </c>
      <c r="IC486" s="74">
        <f>COUNTIFS($GE$9:$GE$497,"&gt;"&amp;GE486,$ES$9:$ES$497,$ES486)+1</f>
        <v>32</v>
      </c>
      <c r="ID486" s="74">
        <f>COUNTIFS($GF$9:$GF$497,"&gt;"&amp;GF486,$ES$9:$ES$497,$ES486)+1</f>
        <v>75</v>
      </c>
      <c r="IE486" s="74">
        <f>COUNTIFS($GG$9:$GG$497,"&gt;"&amp;GG486,$ES$9:$ES$497,$ES486)+1</f>
        <v>78</v>
      </c>
      <c r="IF486" s="74">
        <f>COUNTIFS($GH$9:$GH$497,"&gt;"&amp;GH486,$ES$9:$ES$497,$ES486)+1</f>
        <v>60</v>
      </c>
      <c r="IG486" s="84">
        <f>COUNTIFS($GI$9:$GI$497,"&gt;"&amp;GI486,$ES$9:$ES$497,$ES486)+1</f>
        <v>73</v>
      </c>
      <c r="IH486" s="148"/>
      <c r="II486" s="149"/>
      <c r="IJ486" s="149">
        <v>0.03</v>
      </c>
      <c r="IK486" s="149"/>
      <c r="IL486" s="149"/>
      <c r="IM486" s="150"/>
      <c r="IN486" s="151"/>
      <c r="IO486" s="152"/>
      <c r="IP486" s="153"/>
      <c r="IQ486" s="149"/>
      <c r="IR486" s="149"/>
      <c r="IS486" s="149"/>
      <c r="IT486" s="149"/>
      <c r="IU486" s="149"/>
      <c r="IV486" s="149"/>
      <c r="IW486" s="154"/>
      <c r="IX486" s="151">
        <v>7.0000000000000007E-2</v>
      </c>
      <c r="IY486" s="149"/>
      <c r="IZ486" s="149"/>
      <c r="JA486" s="149"/>
      <c r="JB486" s="149"/>
      <c r="JC486" s="149"/>
      <c r="JD486" s="149"/>
      <c r="JE486" s="155"/>
      <c r="JF486" s="153"/>
      <c r="JG486" s="149"/>
      <c r="JH486" s="149"/>
      <c r="JI486" s="149"/>
      <c r="JJ486" s="149"/>
      <c r="JK486" s="149"/>
      <c r="JL486" s="149"/>
      <c r="JM486" s="154"/>
      <c r="JN486" s="151"/>
      <c r="JO486" s="149"/>
      <c r="JP486" s="149"/>
      <c r="JQ486" s="149"/>
      <c r="JR486" s="149"/>
      <c r="JS486" s="149"/>
      <c r="JT486" s="149"/>
      <c r="JU486" s="149"/>
      <c r="JV486" s="149"/>
      <c r="JW486" s="149"/>
      <c r="JX486" s="149"/>
      <c r="JY486" s="149"/>
      <c r="JZ486" s="155"/>
      <c r="KA486" s="151"/>
      <c r="KB486" s="149"/>
      <c r="KC486" s="149"/>
      <c r="KD486" s="149"/>
      <c r="KE486" s="155"/>
      <c r="KF486" s="153"/>
      <c r="KG486" s="149"/>
      <c r="KH486" s="149"/>
      <c r="KI486" s="149"/>
      <c r="KJ486" s="149"/>
      <c r="KK486" s="156"/>
      <c r="KL486" s="149"/>
      <c r="KM486" s="149"/>
      <c r="KN486" s="149"/>
      <c r="KO486" s="149"/>
      <c r="KP486" s="149"/>
      <c r="KQ486" s="149"/>
      <c r="KR486" s="149"/>
      <c r="KS486" s="154"/>
      <c r="KT486" s="154"/>
      <c r="KU486" s="154"/>
      <c r="KV486" s="154"/>
      <c r="KW486" s="151"/>
      <c r="KX486" s="149"/>
      <c r="KY486" s="149"/>
      <c r="KZ486" s="149"/>
      <c r="LA486" s="149"/>
      <c r="LB486" s="149"/>
      <c r="LC486" s="154"/>
      <c r="LD486" s="151"/>
      <c r="LE486" s="152"/>
      <c r="LF486" s="157"/>
      <c r="LG486" s="158"/>
      <c r="LH486" s="151"/>
      <c r="LI486" s="149"/>
      <c r="LJ486" s="147"/>
      <c r="LK486" s="147"/>
      <c r="LL486" s="147"/>
      <c r="LM486" s="159"/>
      <c r="LN486" s="153"/>
      <c r="LO486" s="149"/>
      <c r="LP486" s="149">
        <v>0.05</v>
      </c>
      <c r="LQ486" s="149"/>
      <c r="LR486" s="154"/>
      <c r="LS486" s="151"/>
      <c r="LT486" s="149"/>
      <c r="LU486" s="149"/>
      <c r="LV486" s="149"/>
      <c r="LW486" s="149"/>
      <c r="LX486" s="149"/>
      <c r="LY486" s="149"/>
      <c r="LZ486" s="149"/>
      <c r="MA486" s="155"/>
      <c r="MB486" s="153"/>
      <c r="MC486" s="149"/>
      <c r="MD486" s="149"/>
      <c r="ME486" s="149"/>
      <c r="MF486" s="149"/>
      <c r="MG486" s="149"/>
      <c r="MH486" s="149"/>
      <c r="MI486" s="149"/>
      <c r="MJ486" s="149"/>
      <c r="MK486" s="149"/>
      <c r="ML486" s="149"/>
      <c r="MM486" s="149"/>
      <c r="MN486" s="156"/>
      <c r="MO486" s="156"/>
      <c r="MP486" s="154"/>
      <c r="MQ486" s="151"/>
      <c r="MR486" s="149"/>
      <c r="MS486" s="149"/>
      <c r="MT486" s="149"/>
      <c r="MU486" s="149"/>
      <c r="MV486" s="156"/>
      <c r="MW486" s="149"/>
      <c r="MX486" s="149"/>
      <c r="MY486" s="149"/>
      <c r="MZ486" s="149"/>
      <c r="NA486" s="149"/>
      <c r="NB486" s="149"/>
      <c r="NC486" s="149"/>
      <c r="ND486" s="156"/>
      <c r="NE486" s="156"/>
      <c r="NF486" s="156"/>
      <c r="NG486" s="155"/>
      <c r="NH486" s="151"/>
      <c r="NI486" s="149"/>
      <c r="NJ486" s="149"/>
      <c r="NK486" s="149"/>
      <c r="NL486" s="149"/>
      <c r="NM486" s="149"/>
      <c r="NN486" s="94"/>
      <c r="NO486" s="151"/>
      <c r="NP486" s="160">
        <v>0.1</v>
      </c>
      <c r="NQ486" s="124"/>
      <c r="NR486" s="102"/>
      <c r="NS486" s="145"/>
      <c r="NT486" s="145"/>
      <c r="NU486" s="145" t="s">
        <v>1501</v>
      </c>
      <c r="NV486" s="186">
        <v>44451</v>
      </c>
      <c r="NW486" s="199" t="s">
        <v>1703</v>
      </c>
      <c r="NX486" s="199" t="s">
        <v>1704</v>
      </c>
      <c r="NY486" s="138" t="s">
        <v>1569</v>
      </c>
      <c r="NZ486" s="199" t="s">
        <v>1704</v>
      </c>
      <c r="OA486" s="202"/>
      <c r="OB486" s="202"/>
      <c r="OC486" s="202"/>
      <c r="OD486" s="110">
        <v>0</v>
      </c>
      <c r="OE486" s="109">
        <v>0</v>
      </c>
      <c r="OF486" s="110">
        <f t="shared" si="1320"/>
        <v>0</v>
      </c>
      <c r="OG486" s="109">
        <v>0</v>
      </c>
      <c r="OH486" s="111">
        <f>ROUND(AVERAGEIF($ES$9:$ES$497,$ES486,EV$9:EV$497),0)</f>
        <v>70</v>
      </c>
      <c r="OI486" s="112">
        <f>ROUND(AVERAGEIF($ES$9:$ES$497,$ES486,EW$9:EW$497),0)</f>
        <v>29</v>
      </c>
      <c r="OJ486" s="112">
        <f>ROUND(AVERAGEIF($ES$9:$ES$497,$ES486,EX$9:EX$497),0)</f>
        <v>62</v>
      </c>
      <c r="OK486" s="112">
        <f>ROUND(AVERAGEIF($ES$9:$ES$497,$ES486,EY$9:EY$497),0)</f>
        <v>34</v>
      </c>
      <c r="OL486" s="112">
        <f>ROUND(AVERAGEIF($ES$9:$ES$497,$ES486,EZ$9:EZ$497),0)</f>
        <v>10</v>
      </c>
      <c r="OM486" s="112">
        <f>ROUND(AVERAGEIF($ES$9:$ES$497,$ES486,FA$9:FA$497),0)</f>
        <v>10</v>
      </c>
      <c r="ON486" s="112">
        <f>ROUND(AVERAGEIF($ES$9:$ES$497,$ES486,FB$9:FB$497),0)</f>
        <v>53</v>
      </c>
      <c r="OO486" s="112">
        <f>ROUND(AVERAGEIF($ES$9:$ES$497,$ES486,FC$9:FC$497),0)</f>
        <v>56</v>
      </c>
      <c r="OP486" s="112">
        <f>ROUND(AVERAGEIF($ES$9:$ES$497,$ES486,FD$9:FD$497),0)</f>
        <v>72</v>
      </c>
      <c r="OQ486" s="113">
        <f>ROUND(AVERAGEIF($ES$9:$ES$497,$ES486,FE$9:FE$497),0)</f>
        <v>118</v>
      </c>
      <c r="OR486" s="114">
        <f>ROUND(EV486/MAX(EV$9:EV$497)*100,0)</f>
        <v>69</v>
      </c>
      <c r="OS486" s="115">
        <f>ROUND(EW486/MAX(EW$9:EW$497)*100,0)</f>
        <v>41</v>
      </c>
      <c r="OT486" s="115">
        <f>ROUND(EX486/MAX(EX$9:EX$497)*100,0)</f>
        <v>58</v>
      </c>
      <c r="OU486" s="115">
        <f>ROUND(EY486/MAX(EY$9:EY$497)*100,0)</f>
        <v>36</v>
      </c>
      <c r="OV486" s="115">
        <f>ROUND(EZ486/MAX(EZ$9:EZ$497)*100,0)</f>
        <v>11</v>
      </c>
      <c r="OW486" s="115">
        <f>ROUND(FA486/MAX(FA$9:FA$497)*100,0)</f>
        <v>12</v>
      </c>
      <c r="OX486" s="115">
        <f>ROUND(FB486/MAX(FB$9:FB$497)*100,0)</f>
        <v>40</v>
      </c>
      <c r="OY486" s="116">
        <f>ROUND(FC486/MAX(FC$9:FC$497)*100,0)</f>
        <v>32</v>
      </c>
      <c r="OZ486" s="115">
        <f>ROUND(FD486/MAX(FD$9:FD$497)*100,0)</f>
        <v>57</v>
      </c>
      <c r="PA486" s="117">
        <f>ROUND(FE486/MAX(FE$9:FE$497)*100,0)</f>
        <v>48</v>
      </c>
      <c r="PB486" s="118">
        <f t="shared" si="1295"/>
        <v>542</v>
      </c>
      <c r="PC486" s="115">
        <f t="shared" si="1296"/>
        <v>401</v>
      </c>
      <c r="PD486" s="115">
        <f t="shared" si="1297"/>
        <v>575</v>
      </c>
      <c r="PE486" s="115">
        <f t="shared" si="1298"/>
        <v>606</v>
      </c>
      <c r="PF486" s="115">
        <f t="shared" si="1299"/>
        <v>461</v>
      </c>
      <c r="PG486" s="119">
        <f t="shared" si="1300"/>
        <v>368</v>
      </c>
      <c r="PH486" s="118">
        <f>ROUND(PB486/MAX(PB$9:PB$497)*100,0)</f>
        <v>65</v>
      </c>
      <c r="PI486" s="115">
        <f>ROUND(PC486/MAX(PC$9:PC$497)*100,0)</f>
        <v>48</v>
      </c>
      <c r="PJ486" s="115">
        <f>ROUND(PD486/MAX(PD$9:PD$497)*100,0)</f>
        <v>61</v>
      </c>
      <c r="PK486" s="115">
        <f>ROUND(PE486/MAX(PE$9:PE$497)*100,0)</f>
        <v>60</v>
      </c>
      <c r="PL486" s="115">
        <f>ROUND(PF486/MAX(PF$9:PF$497)*100,0)</f>
        <v>65</v>
      </c>
      <c r="PM486" s="119">
        <f>ROUND(PG486/MAX(PG$9:PG$497)*100,0)</f>
        <v>54</v>
      </c>
      <c r="PN486" s="118">
        <f>RANK(PH486,PH$9:PH$497,0)</f>
        <v>77</v>
      </c>
      <c r="PO486" s="115">
        <f>RANK(PI486,PI$9:PI$497,0)</f>
        <v>147</v>
      </c>
      <c r="PP486" s="115">
        <f>RANK(PJ486,PJ$9:PJ$497,0)</f>
        <v>123</v>
      </c>
      <c r="PQ486" s="115">
        <f>RANK(PK486,PK$9:PK$497,0)</f>
        <v>96</v>
      </c>
      <c r="PR486" s="115">
        <f>RANK(PL486,PL$9:PL$497,0)</f>
        <v>110</v>
      </c>
      <c r="PS486" s="119">
        <f>RANK(PM486,PM$9:PM$497,0)</f>
        <v>144</v>
      </c>
      <c r="PT486" s="120">
        <f>ROUND(FZ486/MAX(FZ$9:FZ$497)*100,0)</f>
        <v>67</v>
      </c>
      <c r="PU486" s="115">
        <f>ROUND(GA486/MAX(GA$9:GA$497)*100,0)</f>
        <v>30</v>
      </c>
      <c r="PV486" s="115">
        <f>ROUND(GB486/MAX(GB$9:GB$497)*100,0)</f>
        <v>52</v>
      </c>
      <c r="PW486" s="115">
        <f>ROUND(GC486/MAX(GC$9:GC$497)*100,0)</f>
        <v>43</v>
      </c>
      <c r="PX486" s="115">
        <f>ROUND(GD486/MAX(GD$9:GD$497)*100,0)</f>
        <v>8</v>
      </c>
      <c r="PY486" s="115">
        <f>ROUND(GE486/MAX(GE$9:GE$497)*100,0)</f>
        <v>8</v>
      </c>
      <c r="PZ486" s="115">
        <f>ROUND(GF486/MAX(GF$9:GF$497)*100,0)</f>
        <v>26</v>
      </c>
      <c r="QA486" s="116">
        <f>ROUND(GG486/MAX(GG$9:GG$497)*100,0)</f>
        <v>26</v>
      </c>
      <c r="QB486" s="115">
        <f>ROUND(GH486/MAX(GH$9:GH$497)*100,0)</f>
        <v>38</v>
      </c>
      <c r="QC486" s="121">
        <f>ROUND(GI486/MAX(GI$9:GI$497)*100,0)</f>
        <v>38</v>
      </c>
      <c r="QD486" s="120">
        <f>ROUND(AVERAGEIF($ES$9:$ES$497,$ES486,PT$9:PT$497),0)</f>
        <v>52</v>
      </c>
      <c r="QE486" s="120">
        <f>ROUND(AVERAGEIF($ES$9:$ES$497,$ES486,PU$9:PU$497),0)</f>
        <v>21</v>
      </c>
      <c r="QF486" s="120">
        <f>ROUND(AVERAGEIF($ES$9:$ES$497,$ES486,PV$9:PV$497),0)</f>
        <v>60</v>
      </c>
      <c r="QG486" s="120">
        <f>ROUND(AVERAGEIF($ES$9:$ES$497,$ES486,PW$9:PW$497),0)</f>
        <v>35</v>
      </c>
      <c r="QH486" s="120">
        <f>ROUND(AVERAGEIF($ES$9:$ES$497,$ES486,PX$9:PX$497),0)</f>
        <v>8</v>
      </c>
      <c r="QI486" s="120">
        <f>ROUND(AVERAGEIF($ES$9:$ES$497,$ES486,PY$9:PY$497),0)</f>
        <v>9</v>
      </c>
      <c r="QJ486" s="120">
        <f>ROUND(AVERAGEIF($ES$9:$ES$497,$ES486,PZ$9:PZ$497),0)</f>
        <v>35</v>
      </c>
      <c r="QK486" s="120">
        <f>ROUND(AVERAGEIF($ES$9:$ES$497,$ES486,QA$9:QA$497),0)</f>
        <v>46</v>
      </c>
      <c r="QL486" s="120">
        <f>ROUND(AVERAGEIF($ES$9:$ES$497,$ES486,QB$9:QB$497),0)</f>
        <v>43</v>
      </c>
      <c r="QM486" s="120">
        <f>ROUND(AVERAGEIF($ES$9:$ES$497,$ES486,QC$9:QC$497),0)</f>
        <v>53</v>
      </c>
      <c r="QN486" s="114">
        <f t="shared" si="1301"/>
        <v>523</v>
      </c>
      <c r="QO486" s="115">
        <f t="shared" si="1302"/>
        <v>347</v>
      </c>
      <c r="QP486" s="115">
        <f t="shared" si="1303"/>
        <v>555</v>
      </c>
      <c r="QQ486" s="115">
        <f t="shared" si="1304"/>
        <v>601</v>
      </c>
      <c r="QR486" s="115">
        <f t="shared" si="1305"/>
        <v>542</v>
      </c>
      <c r="QS486" s="119">
        <f t="shared" si="1306"/>
        <v>338</v>
      </c>
      <c r="QT486" s="114">
        <f>ROUND((QN486-MIN(QN$9:QN$497))/(MAX(QN$9:QN$497)-MIN(QN$9:QN$497))*100,0)</f>
        <v>46</v>
      </c>
      <c r="QU486" s="115">
        <f>ROUND((QO486-MIN(QO$9:QO$497))/(MAX(QO$9:QO$497)-MIN(QO$9:QO$497))*100,0)</f>
        <v>20</v>
      </c>
      <c r="QV486" s="115">
        <f>ROUND((QP486-MIN(QP$9:QP$497))/(MAX(QP$9:QP$497)-MIN(QP$9:QP$497))*100,0)</f>
        <v>30</v>
      </c>
      <c r="QW486" s="115">
        <f>ROUND((QQ486-MIN(QQ$9:QQ$497))/(MAX(QQ$9:QQ$497)-MIN(QQ$9:QQ$497))*100,0)</f>
        <v>39</v>
      </c>
      <c r="QX486" s="115">
        <f>ROUND((QR486-MIN(QR$9:QR$497))/(MAX(QR$9:QR$497)-MIN(QR$9:QR$497))*100,0)</f>
        <v>52</v>
      </c>
      <c r="QY486" s="115">
        <f>ROUND((QS486-MIN(QS$9:QS$497))/(MAX(QS$9:QS$497)-MIN(QS$9:QS$497))*100,0)</f>
        <v>33</v>
      </c>
      <c r="QZ486" s="114">
        <f>RANK(QN486,QN$9:QN$497,0)</f>
        <v>137</v>
      </c>
      <c r="RA486" s="115">
        <f>RANK(QO486,QO$9:QO$497,0)</f>
        <v>269</v>
      </c>
      <c r="RB486" s="115">
        <f>RANK(QP486,QP$9:QP$497,0)</f>
        <v>223</v>
      </c>
      <c r="RC486" s="115">
        <f>RANK(QQ486,QQ$9:QQ$497,0)</f>
        <v>170</v>
      </c>
      <c r="RD486" s="115">
        <f>RANK(QR486,QR$9:QR$497,0)</f>
        <v>161</v>
      </c>
      <c r="RE486" s="115">
        <f>RANK(QS486,QS$9:QS$497,0)</f>
        <v>266</v>
      </c>
      <c r="RF486" s="122"/>
      <c r="RG486" s="115">
        <f>($RH$3*(IH486+IJ486)*100*100/MAX(EX$9:EX$497)*$RO$3) +($RH$3*(II486+IJ486)*100*100/MAX(EX$9:EX$497)*$RO$4) + ($RH$3*IK486*100*100/MAX(EX$9:EX$497)*0.098)</f>
        <v>12.524999999999999</v>
      </c>
      <c r="RH486" s="115">
        <f>($RH$4*IL486*100*100/MAX(EZ$9:EZ$497))*$RQ$3</f>
        <v>0</v>
      </c>
      <c r="RI486" s="115">
        <f>($RH$3*IM486*100*100/MAX(EY$9:EY$497))*$RQ$4</f>
        <v>0</v>
      </c>
      <c r="RJ486" s="115">
        <f>($RH$3*IN486*100*100/MAX(EX$9:EX$497))</f>
        <v>0</v>
      </c>
      <c r="RK486" s="115">
        <f>($RH$4*IO486*100*100/MAX(EZ$9:EZ$497))*$RQ$3</f>
        <v>0</v>
      </c>
      <c r="RL486" s="115">
        <f>(($RL$4*IP486*100*((100/MAX(EX$9:EX$497)+100/MAX(EZ$9:EZ$497))/2))+($RL$4*IQ486*100*((100/MAX(EX$9:EX$497)+100/MAX(EZ$9:EZ$497))/2))+($RL$4*IR486*100*((100/MAX(EX$9:EX$497)+100/MAX(EZ$9:EZ$497))/2))+($RL$4*IS486*100*((100/MAX(EX$9:EX$497)+100/MAX(EZ$9:EZ$497))/2))+($RL$4*IT486*100*((100/MAX(EX$9:EX$497)+100/MAX(EZ$9:EZ$497))/2))+($RL$4*IU486*100*((100/MAX(EX$9:EX$497)+100/MAX(EZ$9:EZ$497))/2))+($RL$4*IV486*100*((100/MAX(EX$9:EX$497)+100/MAX(EZ$9:EZ$497))/2))+($RL$4*IW486*100*((100/MAX(EX$9:EX$497)+100/MAX(EZ$9:EZ$497))/2)))*$RS$3</f>
        <v>0</v>
      </c>
      <c r="RM486" s="115">
        <f>(($RH$3*IX486*100*100/MAX(EX$9:EX$497))+($RH$3*IY486*100*100/MAX(EX$9:EX$497))+($RH$3*IZ486*100*100/MAX(EX$9:EX$497))+($RH$3*JA486*100*100/MAX(EX$9:EX$497))+($RH$3*JB486*100*100/MAX(EX$9:EX$497))+($RH$3*JC486*100*100/MAX(EX$9:EX$497))+($RH$3*JD486*100*100/MAX(EX$9:EX$497))+($RH$3*JE486*100*100/MAX(EX$9:EX$497)))*$RS$4</f>
        <v>5.8450000000000006</v>
      </c>
      <c r="RN486" s="115">
        <f>(($RH$4*JF486*100*100/MAX(EZ$9:EZ$497)) + ($RH$4*JG486*100*100/MAX(EZ$9:EZ$497)) + ($RH$4*JH486*100*100/MAX(EZ$9:EZ$497)) + ($RH$4*JI486*100*100/MAX(EZ$9:EZ$497)) + ($RH$4*JJ486*100*100/MAX(EZ$9:EZ$497)) + ($RH$4*JK486*100*100/MAX(EZ$9:EZ$497)) + ($RH$4*JL486*100*100/MAX(EZ$9:EZ$497)) + ($RH$4*JM486*100*100/MAX(EZ$9:EZ$497)))*$RU$3</f>
        <v>0</v>
      </c>
      <c r="RO486" s="115">
        <f>(($RL$4*JN486*100*((100/MAX(EX$9:EX$497)+100/MAX(EZ$9:EZ$497))/2))+($RL$4*JO486*100*((100/MAX(EX$9:EX$497)+100/MAX(EZ$9:EZ$497))/2))+($RL$4*JP486*100*((100/MAX(EX$9:EX$497)+100/MAX(EZ$9:EZ$497))/2))+($RL$4*JQ486*100*((100/MAX(EX$9:EX$497)+100/MAX(EZ$9:EZ$497))/2))+($RL$4*JR486*100*((100/MAX(EX$9:EX$497)+100/MAX(EZ$9:EZ$497))/2))+($RL$4*JS486*100*((100/MAX(EX$9:EX$497)+100/MAX(EZ$9:EZ$497))/2))+($RL$4*JT486*100*((100/MAX(EX$9:EX$497)+100/MAX(EZ$9:EZ$497))/2))+($RL$4*JU486*100*((100/MAX(EX$9:EX$497)+100/MAX(EZ$9:EZ$497))/2))+($RL$4*JV486*100*((100/MAX(EX$9:EX$497)+100/MAX(EZ$9:EZ$497))/2))+($RL$4*JW486*100*((100/MAX(EX$9:EX$497)+100/MAX(EZ$9:EZ$497))/2))+($RL$4*JX486*100*((100/MAX(EX$9:EX$497)+100/MAX(EZ$9:EZ$497))/2))+($RL$4*JY486*100*((100/MAX(EX$9:EX$497)+100/MAX(EZ$9:EZ$497))/2))+($RL$4*JZ486*100*((100/MAX(EX$9:EX$497)+100/MAX(EZ$9:EZ$497))/2)))*$RW$3/2</f>
        <v>0</v>
      </c>
      <c r="RP486" s="119">
        <f>($RJ$3*KA486*100*100/MAX(FA$9:FA$497)) + ($RJ$3*KB486*100*100/MAX(FA$9:FA$497)/2) + ($RJ$3*KC486*100*100/MAX(FA$9:FA$497)/2) + ($RJ$3*KD486*100*100/MAX(FA$9:FA$497)/4) + ($RJ$3*KE486*100*100/MAX(FA$9:FA$497)/4)</f>
        <v>0</v>
      </c>
      <c r="RQ486" s="118">
        <f>($RL$4*KF486*100*((100/MAX(EX$9:EX$497)+100/MAX(EZ$9:EZ$497)))) * ($RO$3/2) + (($RL$4*KG486*100*((100/MAX(EX$9:EX$497)+100/MAX(EZ$9:EZ$497))))+($RL$4*KH486*100*((100/MAX(EX$9:EX$497)+100/MAX(EZ$9:EZ$497))))+($RL$4*KI486*100*((100/MAX(EX$9:EX$497)+100/MAX(EZ$9:EZ$497))))+($RL$4*KJ486*100*((100/MAX(EX$9:EX$497)+100/MAX(EZ$9:EZ$497))))+($RL$4*KK486*100*((100/MAX(EX$9:EX$497)+100/MAX(EZ$9:EZ$497))))+($RL$4*KL486*100*((100/MAX(EX$9:EX$497)+100/MAX(EZ$9:EZ$497))))+($RL$4*KM486*100*((100/MAX(EX$9:EX$497)+100/MAX(EZ$9:EZ$497))))+($RL$4*KN486*100*((100/MAX(EX$9:EX$497)+100/MAX(EZ$9:EZ$497))))+($RL$4*KO486*100*((100/MAX(EX$9:EX$497)+100/MAX(EZ$9:EZ$497))))+($RL$4*KP486*100*((100/MAX(EX$9:EX$497)+100/MAX(EZ$9:EZ$497))))+($RL$4*KQ486*100*((100/MAX(EX$9:EX$497)+100/MAX(EZ$9:EZ$497))))+($RL$4*KR486*100*((100/MAX(EX$9:EX$497)+100/MAX(EZ$9:EZ$497))))+($RL$4*KS486*100*((100/MAX(EX$9:EX$497)+100/MAX(EZ$9:EZ$497))))+($RL$4*KV486*100*((100/MAX(EX$9:EX$497)+100/MAX(EZ$9:EZ$497))))) * (($RO$3+$RO$4)/6)</f>
        <v>0</v>
      </c>
      <c r="RR486" s="115">
        <f>(($RL$4*KW486*100*((100/MAX(EX$9:EX$497)+100/MAX(EZ$9:EZ$497))))) * ($RO$3/2) + (($RL$4*KX486*100*((100/MAX(EX$9:EX$497)+100/MAX(EZ$9:EZ$497))))+($RL$4*KY486*100*((100/MAX(EX$9:EX$497)+100/MAX(EZ$9:EZ$497))))+($RL$4*KZ486*100*((100/MAX(EX$9:EX$497)+100/MAX(EZ$9:EZ$497))))+($RL$4*LA486*100*((100/MAX(EX$9:EX$497)+100/MAX(EZ$9:EZ$497))))+($RL$4*LB486*100*((100/MAX(EX$9:EX$497)+100/MAX(EZ$9:EZ$497))))+($RL$4*LC486*100*((100/MAX(EX$9:EX$497)+100/MAX(EZ$9:EZ$497))))) * (($RO$3+$RO$4)/6)</f>
        <v>0</v>
      </c>
      <c r="RS486" s="119">
        <f>(($RL$4*LD486*100*((100/MAX(EX$9:EX$497)+100/MAX(EZ$9:EZ$497))))+($RL$4*LE486*100*((100/MAX(EX$9:EX$497)+100/MAX(EZ$9:EZ$497))))) * (($RO$3+$RO$4)/6)</f>
        <v>0</v>
      </c>
      <c r="RT486" s="118">
        <f>($RJ$4*LH486*100*(100/MAX(EV$9:EV$497)))+($RJ$4*LI486*100*(100/MAX(EV$9:EV$497)))</f>
        <v>0</v>
      </c>
      <c r="RU486" s="119">
        <f>($RJ$4*LJ486*(100/MAX(EV$9:EV$497)))/2 + ($RL$3*LK486*(100/MAX(EW$9:EW$497))) + ($RJ$4*LL486*(100/MAX(EV$9:EV$497)))/4 + ($RL$3*LM486*(100/MAX(EW$9:EW$497)))</f>
        <v>0</v>
      </c>
      <c r="RV486" s="118">
        <f>($RJ$4*LN486*100*100/MAX(EV$9:EV$497)/2)+($RJ$4*LO486*100*100/MAX(EV$9:EV$497)/2)+($RJ$4*LP486*100*100/MAX(EV$9:EV$497))+($RJ$4*LQ486*100*100/MAX(EV$9:EV$497))+($RJ$4*LR486*100*100/MAX(EV$9:EV$497))</f>
        <v>8.4269662921348321</v>
      </c>
      <c r="RW486" s="115">
        <f>($RJ$4*LS486*100*100/MAX(EV$9:EV$497)) + (($RJ$4*LT486*100*100/MAX(EV$9:EV$497))+($RJ$4*LU486*100*100/MAX(EV$9:EV$497))+($RJ$4*LV486*100*100/MAX(EV$9:EV$497))+($RJ$4*LW486*100*100/MAX(EV$9:EV$497))+($RJ$4*LX486*100*100/MAX(EV$9:EV$497))+($RJ$4*LY486*100*100/MAX(EV$9:EV$497))+($RJ$4*LZ486*100*100/MAX(EV$9:EV$497))+($RJ$4*MA486*100*100/MAX(EV$9:EV$497)))/2</f>
        <v>0</v>
      </c>
      <c r="RX486" s="119">
        <f>($RJ$4*MB486*100*100/MAX(EV$9:EV$497))+($RJ$4*MC486*100*100/MAX(EV$9:EV$497))+($RJ$4*MD486*100*100/MAX(EV$9:EV$497))+($RJ$4*ME486*100*100/MAX(EV$9:EV$497))+($RJ$4*MF486*100*100/MAX(EV$9:EV$497))+($RJ$4*MG486*100*100/MAX(EV$9:EV$497))+($RJ$4*MH486*100*100/MAX(EV$9:EV$497))+($RJ$4*MI486*100*100/MAX(EV$9:EV$497))+($RJ$4*MJ486*100*100/MAX(EV$9:EV$497))+($RJ$4*MK486*100*100/MAX(EV$9:EV$497))+($RJ$4*ML486*100*100/MAX(EV$9:EV$497))+($RJ$4*MM486*100*100/MAX(EV$9:EV$497))+($RJ$4*MN486*100*100/MAX(EV$9:EV$497))</f>
        <v>0</v>
      </c>
      <c r="RY486" s="118">
        <f>($RJ$4*MQ486*100*100/MAX(EV$9:EV$497))/2 + (($RJ$4*MR486*100*100/MAX(EV$9:EV$497))+($RJ$4*MS486*100*100/MAX(EV$9:EV$497))+($RJ$4*MT486*100*100/MAX(EV$9:EV$497))+($RJ$4*MU486*100*100/MAX(EV$9:EV$497))+($RJ$4*MV486*100*100/MAX(EV$9:EV$497))+($RJ$4*MW486*100*100/MAX(EV$9:EV$497))+($RJ$4*MX486*100*100/MAX(EV$9:EV$497))+($RJ$4*MY486*100*100/MAX(EV$9:EV$497))+($RJ$4*MZ486*100*100/MAX(EV$9:EV$497))+($RJ$4*NA486*100*100/MAX(EV$9:EV$497))+($RJ$4*NB486*100*100/MAX(EV$9:EV$497))+($RJ$4*NC486*100*100/MAX(EV$9:EV$497))+($RJ$4*ND486*100*100/MAX(EV$9:EV$497))+($RJ$4*NG486*100*100/MAX(EV$9:EV$497)))/4</f>
        <v>0</v>
      </c>
      <c r="RZ486" s="115">
        <f>($RJ$4*NH486*100*100/MAX(EV$9:EV$497))/2 + (($RJ$4*NI486*100*100/MAX(EV$9:EV$497))+($RJ$4*NJ486*100*100/MAX(EV$9:EV$497))+($RJ$4*NK486*100*100/MAX(EV$9:EV$497))+($RJ$4*NL486*100*100/MAX(EV$9:EV$497))+($RJ$4*NM486*100*100/MAX(EV$9:EV$497))+($RJ$4*NN486*100*100/MAX(EV$9:EV$497)))/4</f>
        <v>0</v>
      </c>
      <c r="SA486" s="117">
        <f>(($RJ$4*NO486*100*100/MAX(EV$9:EV$497))+($RJ$4*NP486*100*100/MAX(EV$9:EV$497)))/4</f>
        <v>4.213483146067416</v>
      </c>
      <c r="SB486" s="118">
        <f t="shared" si="1307"/>
        <v>31.010449438202244</v>
      </c>
      <c r="SC486" s="115">
        <f t="shared" si="1308"/>
        <v>20.898089887640445</v>
      </c>
      <c r="SD486" s="115">
        <f t="shared" si="1309"/>
        <v>3.160112359550562</v>
      </c>
      <c r="SE486" s="115">
        <f t="shared" si="1310"/>
        <v>44.219756554307111</v>
      </c>
      <c r="SF486" s="115">
        <f t="shared" si="1311"/>
        <v>3.160112359550562</v>
      </c>
      <c r="SG486" s="115">
        <f t="shared" si="1312"/>
        <v>12.640449438202248</v>
      </c>
      <c r="SH486" s="115">
        <f>ROUND(SB486/MAX(SB$9:SB$497)*100,0)</f>
        <v>39</v>
      </c>
      <c r="SI486" s="115">
        <f>ROUND(SC486/MAX(SC$9:SC$497)*100,0)</f>
        <v>32</v>
      </c>
      <c r="SJ486" s="115">
        <f>ROUND(SD486/MAX(SD$9:SD$497)*100,0)</f>
        <v>5</v>
      </c>
      <c r="SK486" s="115">
        <f>ROUND(SE486/MAX(SE$9:SE$497)*100,0)</f>
        <v>34</v>
      </c>
      <c r="SL486" s="115">
        <f>ROUND(SF486/MAX(SF$9:SF$497)*100,0)</f>
        <v>8</v>
      </c>
      <c r="SM486" s="121">
        <f>ROUND(SG486/MAX(SG$9:SG$497)*100,0)</f>
        <v>12</v>
      </c>
      <c r="SN486" s="115">
        <f>ROUND(AVERAGEIF($ES$9:$ES$497,$ES486,SH$9:SH$497),0)</f>
        <v>26</v>
      </c>
      <c r="SO486" s="115">
        <f>ROUND(AVERAGEIF($ES$9:$ES$497,$ES486,SI$9:SI$497),0)</f>
        <v>26</v>
      </c>
      <c r="SP486" s="115">
        <f>ROUND(AVERAGEIF($ES$9:$ES$497,$ES486,SJ$9:SJ$497),0)</f>
        <v>3</v>
      </c>
      <c r="SQ486" s="115">
        <f>ROUND(AVERAGEIF($ES$9:$ES$497,$ES486,SK$9:SK$497),0)</f>
        <v>21</v>
      </c>
      <c r="SR486" s="115">
        <f>ROUND(AVERAGEIF($ES$9:$ES$497,$ES486,SL$9:SL$497),0)</f>
        <v>5</v>
      </c>
      <c r="SS486" s="121">
        <f>ROUND(AVERAGEIF($ES$9:$ES$497,$ES486,SM$9:SM$497),0)</f>
        <v>5</v>
      </c>
      <c r="ST486" s="114">
        <f>RANK(SB486,SB$9:SB$497,0)</f>
        <v>115</v>
      </c>
      <c r="SU486" s="115">
        <f>RANK(SC486,SC$9:SC$497,0)</f>
        <v>92</v>
      </c>
      <c r="SV486" s="115">
        <f>RANK(SD486,SD$9:SD$497,0)</f>
        <v>139</v>
      </c>
      <c r="SW486" s="115">
        <f>RANK(SE486,SE$9:SE$497,0)</f>
        <v>85</v>
      </c>
      <c r="SX486" s="115">
        <f>RANK(SF486,SF$9:SF$497,0)</f>
        <v>92</v>
      </c>
      <c r="SY486" s="115">
        <f>RANK(SG486,SG$9:SG$497,0)</f>
        <v>61</v>
      </c>
      <c r="SZ486" s="115">
        <f>COUNTIFS(SB$9:SB$497,"&gt;"&amp;SB486,$ES$9:$ES$497,$ES486)+1</f>
        <v>24</v>
      </c>
      <c r="TA486" s="115">
        <f>COUNTIFS(SC$9:SC$497,"&gt;"&amp;SC486,$ES$9:$ES$497,$ES486)+1</f>
        <v>31</v>
      </c>
      <c r="TB486" s="115">
        <f>COUNTIFS(SD$9:SD$497,"&gt;"&amp;SD486,$ES$9:$ES$497,$ES486)+1</f>
        <v>18</v>
      </c>
      <c r="TC486" s="115">
        <f>COUNTIFS(SE$9:SE$497,"&gt;"&amp;SE486,$ES$9:$ES$497,$ES486)+1</f>
        <v>26</v>
      </c>
      <c r="TD486" s="115">
        <f>COUNTIFS(SF$9:SF$497,"&gt;"&amp;SF486,$ES$9:$ES$497,$ES486)+1</f>
        <v>18</v>
      </c>
      <c r="TE486" s="117">
        <f>COUNTIFS(SG$9:SG$497,"&gt;"&amp;SG486,$ES$9:$ES$497,$ES486)+1</f>
        <v>6</v>
      </c>
      <c r="TF486" s="118">
        <f t="shared" si="1313"/>
        <v>104</v>
      </c>
      <c r="TG486" s="115">
        <f t="shared" si="1314"/>
        <v>97</v>
      </c>
      <c r="TH486" s="115">
        <f t="shared" si="1315"/>
        <v>53</v>
      </c>
      <c r="TI486" s="115">
        <f t="shared" si="1316"/>
        <v>95</v>
      </c>
      <c r="TJ486" s="115">
        <f t="shared" si="1317"/>
        <v>68</v>
      </c>
      <c r="TK486" s="115">
        <f t="shared" si="1318"/>
        <v>77</v>
      </c>
      <c r="TL486" s="117">
        <f t="shared" si="1319"/>
        <v>66</v>
      </c>
      <c r="TM486" s="118">
        <f>ROUND(TF486/MAX(TF$9:TF$497)*100,0)</f>
        <v>58</v>
      </c>
      <c r="TN486" s="115">
        <f>ROUND(TG486/MAX(TG$9:TG$497)*100,0)</f>
        <v>53</v>
      </c>
      <c r="TO486" s="115">
        <f>ROUND(TH486/MAX(TH$9:TH$497)*100,0)</f>
        <v>29</v>
      </c>
      <c r="TP486" s="115">
        <f>ROUND(TI486/MAX(TI$9:TI$497)*100,0)</f>
        <v>52</v>
      </c>
      <c r="TQ486" s="115">
        <f>ROUND(TJ486/MAX(TJ$9:TJ$497)*100,0)</f>
        <v>35</v>
      </c>
      <c r="TR486" s="115">
        <f>ROUND(TK486/MAX(TK$9:TK$497)*100,0)</f>
        <v>39</v>
      </c>
      <c r="TS486" s="119">
        <f>ROUND(TL486/MAX(TL$9:TL$497)*100,0)</f>
        <v>34</v>
      </c>
      <c r="TT486" s="120">
        <f>RANK(TM486,TM$9:TM$497,0)</f>
        <v>113</v>
      </c>
      <c r="TU486" s="115">
        <f>RANK(TN486,TN$9:TN$497,0)</f>
        <v>81</v>
      </c>
      <c r="TV486" s="115">
        <f>RANK(TO486,TO$9:TO$497,0)</f>
        <v>160</v>
      </c>
      <c r="TW486" s="115">
        <f>RANK(TP486,TP$9:TP$497,0)</f>
        <v>75</v>
      </c>
      <c r="TX486" s="115">
        <f>RANK(TQ486,TQ$9:TQ$497,0)</f>
        <v>90</v>
      </c>
      <c r="TY486" s="115">
        <f>RANK(TR486,TR$9:TR$497,0)</f>
        <v>99</v>
      </c>
      <c r="TZ486" s="121">
        <f>RANK(TS486,TS$9:TS$497,0)</f>
        <v>115</v>
      </c>
      <c r="UA486" s="132"/>
      <c r="UB486" s="7" t="s">
        <v>1</v>
      </c>
    </row>
    <row r="487" spans="1:548" x14ac:dyDescent="0.15">
      <c r="A487" s="183">
        <v>9011</v>
      </c>
      <c r="B487" s="200" t="s">
        <v>1705</v>
      </c>
      <c r="C487" s="143"/>
      <c r="D487" s="143"/>
      <c r="E487" s="161" t="s">
        <v>518</v>
      </c>
      <c r="F487" s="65">
        <v>20</v>
      </c>
      <c r="G487" s="65" t="s">
        <v>908</v>
      </c>
      <c r="H487" s="144" t="s">
        <v>922</v>
      </c>
      <c r="I487" s="66" t="s">
        <v>521</v>
      </c>
      <c r="J487" s="67" t="s">
        <v>521</v>
      </c>
      <c r="K487" s="67" t="s">
        <v>521</v>
      </c>
      <c r="L487" s="67" t="s">
        <v>521</v>
      </c>
      <c r="M487" s="67" t="s">
        <v>521</v>
      </c>
      <c r="N487" s="67" t="s">
        <v>521</v>
      </c>
      <c r="O487" s="67" t="s">
        <v>521</v>
      </c>
      <c r="P487" s="67" t="s">
        <v>521</v>
      </c>
      <c r="Q487" s="67" t="s">
        <v>521</v>
      </c>
      <c r="R487" s="68" t="s">
        <v>521</v>
      </c>
      <c r="S487" s="69" t="s">
        <v>521</v>
      </c>
      <c r="T487" s="67" t="s">
        <v>521</v>
      </c>
      <c r="U487" s="67" t="s">
        <v>521</v>
      </c>
      <c r="V487" s="67" t="s">
        <v>521</v>
      </c>
      <c r="W487" s="67" t="s">
        <v>521</v>
      </c>
      <c r="X487" s="67" t="s">
        <v>521</v>
      </c>
      <c r="Y487" s="67" t="s">
        <v>521</v>
      </c>
      <c r="Z487" s="67" t="s">
        <v>521</v>
      </c>
      <c r="AA487" s="67" t="s">
        <v>521</v>
      </c>
      <c r="AB487" s="68" t="s">
        <v>521</v>
      </c>
      <c r="AC487" s="69" t="s">
        <v>521</v>
      </c>
      <c r="AD487" s="67" t="s">
        <v>521</v>
      </c>
      <c r="AE487" s="67" t="s">
        <v>521</v>
      </c>
      <c r="AF487" s="67" t="s">
        <v>521</v>
      </c>
      <c r="AG487" s="67" t="s">
        <v>521</v>
      </c>
      <c r="AH487" s="67" t="s">
        <v>521</v>
      </c>
      <c r="AI487" s="67" t="s">
        <v>521</v>
      </c>
      <c r="AJ487" s="67" t="s">
        <v>521</v>
      </c>
      <c r="AK487" s="67" t="s">
        <v>521</v>
      </c>
      <c r="AL487" s="68" t="s">
        <v>521</v>
      </c>
      <c r="AM487" s="69" t="s">
        <v>521</v>
      </c>
      <c r="AN487" s="67" t="s">
        <v>521</v>
      </c>
      <c r="AO487" s="67" t="s">
        <v>521</v>
      </c>
      <c r="AP487" s="67" t="s">
        <v>521</v>
      </c>
      <c r="AQ487" s="67" t="s">
        <v>521</v>
      </c>
      <c r="AR487" s="67" t="s">
        <v>521</v>
      </c>
      <c r="AS487" s="67" t="s">
        <v>521</v>
      </c>
      <c r="AT487" s="67" t="s">
        <v>521</v>
      </c>
      <c r="AU487" s="67" t="s">
        <v>521</v>
      </c>
      <c r="AV487" s="68" t="s">
        <v>521</v>
      </c>
      <c r="AW487" s="69" t="s">
        <v>521</v>
      </c>
      <c r="AX487" s="67" t="s">
        <v>521</v>
      </c>
      <c r="AY487" s="67" t="s">
        <v>521</v>
      </c>
      <c r="AZ487" s="67" t="s">
        <v>521</v>
      </c>
      <c r="BA487" s="67" t="s">
        <v>521</v>
      </c>
      <c r="BB487" s="67" t="s">
        <v>521</v>
      </c>
      <c r="BC487" s="67" t="s">
        <v>521</v>
      </c>
      <c r="BD487" s="67" t="s">
        <v>521</v>
      </c>
      <c r="BE487" s="67" t="s">
        <v>521</v>
      </c>
      <c r="BF487" s="68" t="s">
        <v>521</v>
      </c>
      <c r="BG487" s="69" t="s">
        <v>521</v>
      </c>
      <c r="BH487" s="67" t="s">
        <v>521</v>
      </c>
      <c r="BI487" s="67" t="s">
        <v>521</v>
      </c>
      <c r="BJ487" s="67" t="s">
        <v>521</v>
      </c>
      <c r="BK487" s="67" t="s">
        <v>521</v>
      </c>
      <c r="BL487" s="67" t="s">
        <v>521</v>
      </c>
      <c r="BM487" s="67" t="s">
        <v>521</v>
      </c>
      <c r="BN487" s="67" t="s">
        <v>521</v>
      </c>
      <c r="BO487" s="67" t="s">
        <v>521</v>
      </c>
      <c r="BP487" s="68" t="s">
        <v>521</v>
      </c>
      <c r="BQ487" s="70" t="s">
        <v>521</v>
      </c>
      <c r="BR487" s="67" t="s">
        <v>521</v>
      </c>
      <c r="BS487" s="67" t="s">
        <v>521</v>
      </c>
      <c r="BT487" s="67" t="s">
        <v>521</v>
      </c>
      <c r="BU487" s="67" t="s">
        <v>521</v>
      </c>
      <c r="BV487" s="67" t="s">
        <v>521</v>
      </c>
      <c r="BW487" s="67" t="s">
        <v>521</v>
      </c>
      <c r="BX487" s="67" t="s">
        <v>521</v>
      </c>
      <c r="BY487" s="67" t="s">
        <v>521</v>
      </c>
      <c r="BZ487" s="68" t="s">
        <v>521</v>
      </c>
      <c r="CA487" s="69" t="s">
        <v>521</v>
      </c>
      <c r="CB487" s="67" t="s">
        <v>521</v>
      </c>
      <c r="CC487" s="67" t="s">
        <v>521</v>
      </c>
      <c r="CD487" s="67" t="s">
        <v>521</v>
      </c>
      <c r="CE487" s="67" t="s">
        <v>521</v>
      </c>
      <c r="CF487" s="67" t="s">
        <v>521</v>
      </c>
      <c r="CG487" s="67" t="s">
        <v>521</v>
      </c>
      <c r="CH487" s="67" t="s">
        <v>521</v>
      </c>
      <c r="CI487" s="67" t="s">
        <v>521</v>
      </c>
      <c r="CJ487" s="68" t="s">
        <v>521</v>
      </c>
      <c r="CK487" s="69" t="s">
        <v>521</v>
      </c>
      <c r="CL487" s="67" t="s">
        <v>521</v>
      </c>
      <c r="CM487" s="67" t="s">
        <v>521</v>
      </c>
      <c r="CN487" s="67" t="s">
        <v>521</v>
      </c>
      <c r="CO487" s="67" t="s">
        <v>521</v>
      </c>
      <c r="CP487" s="67" t="s">
        <v>521</v>
      </c>
      <c r="CQ487" s="67" t="s">
        <v>521</v>
      </c>
      <c r="CR487" s="67" t="s">
        <v>521</v>
      </c>
      <c r="CS487" s="67" t="s">
        <v>521</v>
      </c>
      <c r="CT487" s="68" t="s">
        <v>521</v>
      </c>
      <c r="CU487" s="69" t="s">
        <v>521</v>
      </c>
      <c r="CV487" s="67" t="s">
        <v>521</v>
      </c>
      <c r="CW487" s="67" t="s">
        <v>521</v>
      </c>
      <c r="CX487" s="67" t="s">
        <v>521</v>
      </c>
      <c r="CY487" s="67" t="s">
        <v>521</v>
      </c>
      <c r="CZ487" s="67" t="s">
        <v>521</v>
      </c>
      <c r="DA487" s="67" t="s">
        <v>521</v>
      </c>
      <c r="DB487" s="67" t="s">
        <v>521</v>
      </c>
      <c r="DC487" s="67" t="s">
        <v>521</v>
      </c>
      <c r="DD487" s="68" t="s">
        <v>521</v>
      </c>
      <c r="DE487" s="69" t="s">
        <v>521</v>
      </c>
      <c r="DF487" s="71" t="s">
        <v>521</v>
      </c>
      <c r="DG487" s="67" t="s">
        <v>521</v>
      </c>
      <c r="DH487" s="67" t="s">
        <v>521</v>
      </c>
      <c r="DI487" s="67" t="s">
        <v>521</v>
      </c>
      <c r="DJ487" s="67" t="s">
        <v>521</v>
      </c>
      <c r="DK487" s="67" t="s">
        <v>521</v>
      </c>
      <c r="DL487" s="67" t="s">
        <v>521</v>
      </c>
      <c r="DM487" s="67" t="s">
        <v>521</v>
      </c>
      <c r="DN487" s="68" t="s">
        <v>521</v>
      </c>
      <c r="DO487" s="70" t="s">
        <v>521</v>
      </c>
      <c r="DP487" s="71" t="s">
        <v>521</v>
      </c>
      <c r="DQ487" s="67" t="s">
        <v>521</v>
      </c>
      <c r="DR487" s="67" t="s">
        <v>521</v>
      </c>
      <c r="DS487" s="67" t="s">
        <v>521</v>
      </c>
      <c r="DT487" s="67" t="s">
        <v>521</v>
      </c>
      <c r="DU487" s="67" t="s">
        <v>521</v>
      </c>
      <c r="DV487" s="67" t="s">
        <v>521</v>
      </c>
      <c r="DW487" s="67" t="s">
        <v>521</v>
      </c>
      <c r="DX487" s="72" t="s">
        <v>521</v>
      </c>
      <c r="DY487" s="146" t="s">
        <v>522</v>
      </c>
      <c r="DZ487" s="74" t="s">
        <v>522</v>
      </c>
      <c r="EA487" s="74" t="s">
        <v>522</v>
      </c>
      <c r="EB487" s="74" t="s">
        <v>522</v>
      </c>
      <c r="EC487" s="75" t="s">
        <v>522</v>
      </c>
      <c r="ED487" s="168" t="s">
        <v>522</v>
      </c>
      <c r="EE487" s="74" t="str">
        <f>DZ487</f>
        <v>-</v>
      </c>
      <c r="EF487" s="74" t="s">
        <v>522</v>
      </c>
      <c r="EG487" s="74" t="s">
        <v>522</v>
      </c>
      <c r="EH487" s="77" t="s">
        <v>522</v>
      </c>
      <c r="EI487" s="73" t="s">
        <v>522</v>
      </c>
      <c r="EJ487" s="74" t="s">
        <v>522</v>
      </c>
      <c r="EK487" s="74" t="s">
        <v>522</v>
      </c>
      <c r="EL487" s="74" t="s">
        <v>522</v>
      </c>
      <c r="EM487" s="75">
        <v>1000</v>
      </c>
      <c r="EN487" s="78" t="s">
        <v>522</v>
      </c>
      <c r="EO487" s="79" t="s">
        <v>522</v>
      </c>
      <c r="EP487" s="79" t="s">
        <v>522</v>
      </c>
      <c r="EQ487" s="79" t="s">
        <v>522</v>
      </c>
      <c r="ER487" s="80">
        <v>1</v>
      </c>
      <c r="ES487" s="128" t="s">
        <v>564</v>
      </c>
      <c r="ET487" s="82"/>
      <c r="EU487" s="83">
        <v>4</v>
      </c>
      <c r="EV487" s="146">
        <v>20</v>
      </c>
      <c r="EW487" s="147">
        <v>20</v>
      </c>
      <c r="EX487" s="147">
        <v>20</v>
      </c>
      <c r="EY487" s="147">
        <v>20</v>
      </c>
      <c r="EZ487" s="147">
        <v>20</v>
      </c>
      <c r="FA487" s="147">
        <v>20</v>
      </c>
      <c r="FB487" s="147">
        <v>20</v>
      </c>
      <c r="FC487" s="147">
        <v>20</v>
      </c>
      <c r="FD487" s="74">
        <f t="shared" si="1272"/>
        <v>40</v>
      </c>
      <c r="FE487" s="84">
        <f t="shared" si="1273"/>
        <v>40</v>
      </c>
      <c r="FF487" s="73">
        <f>RANK(EV487,$EV$9:$EV$497,0)</f>
        <v>399</v>
      </c>
      <c r="FG487" s="74">
        <f>RANK(EW487,$EW$9:$EW$497,0)</f>
        <v>350</v>
      </c>
      <c r="FH487" s="74">
        <f>RANK(EX487,$EX$9:$EX$497,0)</f>
        <v>303</v>
      </c>
      <c r="FI487" s="74">
        <f>RANK(EY487,$EY$9:$EY$497,0)</f>
        <v>307</v>
      </c>
      <c r="FJ487" s="74">
        <f>RANK(EZ487,$EZ$9:$EZ$497,0)</f>
        <v>200</v>
      </c>
      <c r="FK487" s="74">
        <f>RANK(FA487,$FA$9:$FA$497,0)</f>
        <v>192</v>
      </c>
      <c r="FL487" s="74">
        <f>RANK(FB487,$FB$9:$FB$497,0)</f>
        <v>325</v>
      </c>
      <c r="FM487" s="74">
        <f>RANK(FC487,$FC$9:$FC$497,0)</f>
        <v>330</v>
      </c>
      <c r="FN487" s="74">
        <f>RANK(FD487,$FD$9:$FD$497,0)</f>
        <v>325</v>
      </c>
      <c r="FO487" s="84">
        <f>RANK(FE487,$FE$9:$FE$497,0)</f>
        <v>339</v>
      </c>
      <c r="FP487" s="73">
        <f>COUNTIFS($EV$9:$EV$497,"&gt;"&amp;EV487,$ES$9:$ES$497,ES487)+1</f>
        <v>87</v>
      </c>
      <c r="FQ487" s="74">
        <f>COUNTIFS($EW$9:$EW$497,"&gt;"&amp;EW487,$ES$9:$ES$497,ES487)+1</f>
        <v>86</v>
      </c>
      <c r="FR487" s="74">
        <f>COUNTIFS($EX$9:$EX$497,"&gt;"&amp;EX487,$ES$9:$ES$497,ES487)+1</f>
        <v>80</v>
      </c>
      <c r="FS487" s="74">
        <f>COUNTIFS($EY$9:$EY$497,"&gt;"&amp;EY487,$ES$9:$ES$497,ES487)+1</f>
        <v>71</v>
      </c>
      <c r="FT487" s="74">
        <f>COUNTIFS($EZ$9:$EZ$497,"&gt;"&amp;EZ487,$ES$9:$ES$497,ES487)+1</f>
        <v>50</v>
      </c>
      <c r="FU487" s="74">
        <f>COUNTIFS($FA$9:$FA$497,"&gt;"&amp;FA487,$ES$9:$ES$497,ES487)+1</f>
        <v>50</v>
      </c>
      <c r="FV487" s="74">
        <f>COUNTIFS($FB$9:$FB$497,"&gt;"&amp;FB487,$ES$9:$ES$497,ES487)+1</f>
        <v>89</v>
      </c>
      <c r="FW487" s="74">
        <f>COUNTIFS($FC$9:$FC$497,"&gt;"&amp;FC487,$ES$9:$ES$497,ES487)+1</f>
        <v>86</v>
      </c>
      <c r="FX487" s="74">
        <f>COUNTIFS($FD$9:$FD$497,"&gt;"&amp;FD487,$ES$9:$ES$497,ES487)+1</f>
        <v>77</v>
      </c>
      <c r="FY487" s="84">
        <f>COUNTIFS($FE$9:$FE$497,"&gt;"&amp;FE487,$ES$9:$ES$497,ES487)+1</f>
        <v>85</v>
      </c>
      <c r="FZ487" s="85">
        <f t="shared" si="1274"/>
        <v>1</v>
      </c>
      <c r="GA487" s="86">
        <f t="shared" si="1275"/>
        <v>1</v>
      </c>
      <c r="GB487" s="86">
        <f t="shared" si="1276"/>
        <v>1</v>
      </c>
      <c r="GC487" s="86">
        <f t="shared" si="1277"/>
        <v>1</v>
      </c>
      <c r="GD487" s="86">
        <f t="shared" si="1278"/>
        <v>1</v>
      </c>
      <c r="GE487" s="86">
        <f t="shared" si="1279"/>
        <v>1</v>
      </c>
      <c r="GF487" s="86">
        <f t="shared" si="1280"/>
        <v>1</v>
      </c>
      <c r="GG487" s="86">
        <f t="shared" si="1281"/>
        <v>1</v>
      </c>
      <c r="GH487" s="86">
        <f t="shared" si="1282"/>
        <v>2</v>
      </c>
      <c r="GI487" s="87">
        <f t="shared" si="1283"/>
        <v>2</v>
      </c>
      <c r="GJ487" s="85">
        <f>ROUND(((FZ487-AVERAGE(FZ$9:FZ$497))/STDEVP(FZ$9:FZ$497)*10+50),2)</f>
        <v>51.3</v>
      </c>
      <c r="GK487" s="86">
        <f>ROUND(((GA487-AVERAGE(GA$9:GA$497))/STDEVP(GA$9:GA$497)*10+50),2)</f>
        <v>59.25</v>
      </c>
      <c r="GL487" s="86">
        <f>ROUND(((GB487-AVERAGE(GB$9:GB$497))/STDEVP(GB$9:GB$497)*10+50),2)</f>
        <v>65.67</v>
      </c>
      <c r="GM487" s="86">
        <f>ROUND(((GC487-AVERAGE(GC$9:GC$497))/STDEVP(GC$9:GC$497)*10+50),2)</f>
        <v>73.75</v>
      </c>
      <c r="GN487" s="86">
        <f>ROUND(((GD487-AVERAGE(GD$9:GD$497))/STDEVP(GD$9:GD$497)*10+50),2)</f>
        <v>70.81</v>
      </c>
      <c r="GO487" s="86">
        <f>ROUND(((GE487-AVERAGE(GE$9:GE$497))/STDEVP(GE$9:GE$497)*10+50),2)</f>
        <v>73.650000000000006</v>
      </c>
      <c r="GP487" s="86">
        <f>ROUND(((GF487-AVERAGE(GF$9:GF$497))/STDEVP(GF$9:GF$497)*10+50),2)</f>
        <v>61.5</v>
      </c>
      <c r="GQ487" s="86">
        <f>ROUND(((GG487-AVERAGE(GG$9:GG$497))/STDEVP(GG$9:GG$497)*10+50),2)</f>
        <v>61.54</v>
      </c>
      <c r="GR487" s="86">
        <f>ROUND(((GH487-AVERAGE(GH$9:GH$497))/STDEVP(GH$9:GH$497)*10+50),2)</f>
        <v>87.4</v>
      </c>
      <c r="GS487" s="87">
        <f>ROUND(((GI487-AVERAGE(GI$9:GI$497))/STDEVP(GI$9:GI$497)*10+50),2)</f>
        <v>66.5</v>
      </c>
      <c r="GT487" s="73">
        <f>RANK(GJ487,$GJ$9:$GJ$497,0)</f>
        <v>173</v>
      </c>
      <c r="GU487" s="74">
        <f>RANK(GK487,$GK$9:$GK$497,0)</f>
        <v>78</v>
      </c>
      <c r="GV487" s="74">
        <f>RANK(GL487,$GL$9:$GL$497,0)</f>
        <v>25</v>
      </c>
      <c r="GW487" s="74">
        <f>RANK(GM487,$GM$9:$GM$497,0)</f>
        <v>18</v>
      </c>
      <c r="GX487" s="74">
        <f>RANK(GN487,$GN$9:$GN$497,0)</f>
        <v>18</v>
      </c>
      <c r="GY487" s="74">
        <f>RANK(GO487,$GO$9:$GO$497,0)</f>
        <v>15</v>
      </c>
      <c r="GZ487" s="74">
        <f>RANK(GP487,$GP$9:$GP$497,0)</f>
        <v>50</v>
      </c>
      <c r="HA487" s="74">
        <f>RANK(GQ487,$GQ$9:$GQ$497,0)</f>
        <v>46</v>
      </c>
      <c r="HB487" s="74">
        <f>RANK(GR487,$GR$9:$GR$497,0)</f>
        <v>2</v>
      </c>
      <c r="HC487" s="84">
        <f>RANK(GS487,$GS$9:$GS$497,0)</f>
        <v>28</v>
      </c>
      <c r="HD487" s="85">
        <f>ROUND(AVERAGEIF($ES$9:$ES$497,$ES487,$FZ$9:$FZ$497),2)</f>
        <v>0.92</v>
      </c>
      <c r="HE487" s="86">
        <f>ROUND(AVERAGEIF($ES$9:$ES$497,$ES487,$GA$9:$GA$497),2)</f>
        <v>0.65</v>
      </c>
      <c r="HF487" s="86">
        <f>ROUND(AVERAGEIF($ES$9:$ES$497,$ES487,$GB$9:$GB$497),2)</f>
        <v>0.69</v>
      </c>
      <c r="HG487" s="86">
        <f>ROUND(AVERAGEIF($ES$9:$ES$497,$ES487,$GC$9:$GC$497),2)</f>
        <v>0.54</v>
      </c>
      <c r="HH487" s="86">
        <f>ROUND(AVERAGEIF($ES$9:$ES$497,$ES487,$GD$9:$GD$497),2)</f>
        <v>0.32</v>
      </c>
      <c r="HI487" s="86">
        <f>ROUND(AVERAGEIF($ES$9:$ES$497,$ES487,$GE$9:$GE$497),2)</f>
        <v>0.33</v>
      </c>
      <c r="HJ487" s="86">
        <f>ROUND(AVERAGEIF($ES$9:$ES$497,$ES487,$GF$9:$GF$497),2)</f>
        <v>0.98</v>
      </c>
      <c r="HK487" s="86">
        <f>ROUND(AVERAGEIF($ES$9:$ES$497,$ES487,$GG$9:$GG$497),2)</f>
        <v>0.86</v>
      </c>
      <c r="HL487" s="86">
        <f>ROUND(AVERAGEIF($ES$9:$ES$497,$ES487,$GH$9:$GH$497),2)</f>
        <v>1.01</v>
      </c>
      <c r="HM487" s="87">
        <f>ROUND(AVERAGEIF($ES$9:$ES$497,$ES487,$GI$9:$GI$497),2)</f>
        <v>1.55</v>
      </c>
      <c r="HN487" s="88">
        <f t="shared" si="1284"/>
        <v>7.999999999999996E-2</v>
      </c>
      <c r="HO487" s="89">
        <f t="shared" si="1285"/>
        <v>0.35</v>
      </c>
      <c r="HP487" s="89">
        <f t="shared" si="1286"/>
        <v>0.31000000000000005</v>
      </c>
      <c r="HQ487" s="89">
        <f t="shared" si="1287"/>
        <v>0.45999999999999996</v>
      </c>
      <c r="HR487" s="89">
        <f t="shared" si="1288"/>
        <v>0.67999999999999994</v>
      </c>
      <c r="HS487" s="89">
        <f t="shared" si="1289"/>
        <v>0.66999999999999993</v>
      </c>
      <c r="HT487" s="89">
        <f t="shared" si="1290"/>
        <v>2.0000000000000018E-2</v>
      </c>
      <c r="HU487" s="89">
        <f t="shared" si="1291"/>
        <v>0.14000000000000001</v>
      </c>
      <c r="HV487" s="89">
        <f t="shared" si="1292"/>
        <v>0.99</v>
      </c>
      <c r="HW487" s="90">
        <f t="shared" si="1293"/>
        <v>0.44999999999999996</v>
      </c>
      <c r="HX487" s="73">
        <f>COUNTIFS($FZ$9:$FZ$497,"&gt;"&amp;FZ487,$ES$9:$ES$497,$ES487)+1</f>
        <v>34</v>
      </c>
      <c r="HY487" s="74">
        <f>COUNTIFS($GA$9:$GA$497,"&gt;"&amp;GA487,$ES$9:$ES$497,$ES487)+1</f>
        <v>2</v>
      </c>
      <c r="HZ487" s="74">
        <f>COUNTIFS($GB$9:$GB$497,"&gt;"&amp;GB487,$ES$9:$ES$497,$ES487)+1</f>
        <v>7</v>
      </c>
      <c r="IA487" s="74">
        <f>COUNTIFS($GC$9:$GC$497,"&gt;"&amp;GC487,$ES$9:$ES$497,$ES487)+1</f>
        <v>1</v>
      </c>
      <c r="IB487" s="74">
        <f>COUNTIFS($GD$9:$GD$497,"&gt;"&amp;GD487,$ES$9:$ES$497,$ES487)+1</f>
        <v>1</v>
      </c>
      <c r="IC487" s="74">
        <f>COUNTIFS($GE$9:$GE$497,"&gt;"&amp;GE487,$ES$9:$ES$497,$ES487)+1</f>
        <v>1</v>
      </c>
      <c r="ID487" s="74">
        <f>COUNTIFS($GF$9:$GF$497,"&gt;"&amp;GF487,$ES$9:$ES$497,$ES487)+1</f>
        <v>36</v>
      </c>
      <c r="IE487" s="74">
        <f>COUNTIFS($GG$9:$GG$497,"&gt;"&amp;GG487,$ES$9:$ES$497,$ES487)+1</f>
        <v>21</v>
      </c>
      <c r="IF487" s="74">
        <f>COUNTIFS($GH$9:$GH$497,"&gt;"&amp;GH487,$ES$9:$ES$497,$ES487)+1</f>
        <v>1</v>
      </c>
      <c r="IG487" s="84">
        <f>COUNTIFS($GI$9:$GI$497,"&gt;"&amp;GI487,$ES$9:$ES$497,$ES487)+1</f>
        <v>14</v>
      </c>
      <c r="IH487" s="148"/>
      <c r="II487" s="149"/>
      <c r="IJ487" s="149"/>
      <c r="IK487" s="149"/>
      <c r="IL487" s="149"/>
      <c r="IM487" s="150"/>
      <c r="IN487" s="151"/>
      <c r="IO487" s="152"/>
      <c r="IP487" s="153"/>
      <c r="IQ487" s="149"/>
      <c r="IR487" s="149"/>
      <c r="IS487" s="149"/>
      <c r="IT487" s="149"/>
      <c r="IU487" s="149"/>
      <c r="IV487" s="149"/>
      <c r="IW487" s="154"/>
      <c r="IX487" s="151"/>
      <c r="IY487" s="149"/>
      <c r="IZ487" s="149"/>
      <c r="JA487" s="149"/>
      <c r="JB487" s="149"/>
      <c r="JC487" s="149"/>
      <c r="JD487" s="149"/>
      <c r="JE487" s="155"/>
      <c r="JF487" s="153"/>
      <c r="JG487" s="149"/>
      <c r="JH487" s="149"/>
      <c r="JI487" s="149"/>
      <c r="JJ487" s="149"/>
      <c r="JK487" s="149"/>
      <c r="JL487" s="149"/>
      <c r="JM487" s="154"/>
      <c r="JN487" s="151"/>
      <c r="JO487" s="149"/>
      <c r="JP487" s="149"/>
      <c r="JQ487" s="149"/>
      <c r="JR487" s="149"/>
      <c r="JS487" s="149">
        <v>0.1</v>
      </c>
      <c r="JT487" s="149"/>
      <c r="JU487" s="149"/>
      <c r="JV487" s="149"/>
      <c r="JW487" s="149"/>
      <c r="JX487" s="149"/>
      <c r="JY487" s="149"/>
      <c r="JZ487" s="155"/>
      <c r="KA487" s="151"/>
      <c r="KB487" s="149"/>
      <c r="KC487" s="149"/>
      <c r="KD487" s="149"/>
      <c r="KE487" s="155"/>
      <c r="KF487" s="153"/>
      <c r="KG487" s="149"/>
      <c r="KH487" s="149"/>
      <c r="KI487" s="149"/>
      <c r="KJ487" s="149"/>
      <c r="KK487" s="156"/>
      <c r="KL487" s="149"/>
      <c r="KM487" s="149"/>
      <c r="KN487" s="149"/>
      <c r="KO487" s="149"/>
      <c r="KP487" s="149"/>
      <c r="KQ487" s="149"/>
      <c r="KR487" s="149"/>
      <c r="KS487" s="154"/>
      <c r="KT487" s="154"/>
      <c r="KU487" s="154"/>
      <c r="KV487" s="154"/>
      <c r="KW487" s="151"/>
      <c r="KX487" s="149"/>
      <c r="KY487" s="149"/>
      <c r="KZ487" s="149"/>
      <c r="LA487" s="149"/>
      <c r="LB487" s="149"/>
      <c r="LC487" s="154"/>
      <c r="LD487" s="151"/>
      <c r="LE487" s="152"/>
      <c r="LF487" s="157"/>
      <c r="LG487" s="158"/>
      <c r="LH487" s="151"/>
      <c r="LI487" s="149"/>
      <c r="LJ487" s="147"/>
      <c r="LK487" s="147"/>
      <c r="LL487" s="147"/>
      <c r="LM487" s="159"/>
      <c r="LN487" s="153"/>
      <c r="LO487" s="149"/>
      <c r="LP487" s="149"/>
      <c r="LQ487" s="149"/>
      <c r="LR487" s="154"/>
      <c r="LS487" s="151"/>
      <c r="LT487" s="149"/>
      <c r="LU487" s="149"/>
      <c r="LV487" s="149"/>
      <c r="LW487" s="149"/>
      <c r="LX487" s="149"/>
      <c r="LY487" s="149"/>
      <c r="LZ487" s="149"/>
      <c r="MA487" s="155"/>
      <c r="MB487" s="153"/>
      <c r="MC487" s="149"/>
      <c r="MD487" s="149"/>
      <c r="ME487" s="149"/>
      <c r="MF487" s="149"/>
      <c r="MG487" s="149"/>
      <c r="MH487" s="149"/>
      <c r="MI487" s="149"/>
      <c r="MJ487" s="149"/>
      <c r="MK487" s="149"/>
      <c r="ML487" s="149"/>
      <c r="MM487" s="149"/>
      <c r="MN487" s="156"/>
      <c r="MO487" s="156"/>
      <c r="MP487" s="154"/>
      <c r="MQ487" s="151"/>
      <c r="MR487" s="149"/>
      <c r="MS487" s="149"/>
      <c r="MT487" s="149"/>
      <c r="MU487" s="149"/>
      <c r="MV487" s="156"/>
      <c r="MW487" s="149"/>
      <c r="MX487" s="149"/>
      <c r="MY487" s="149"/>
      <c r="MZ487" s="149"/>
      <c r="NA487" s="149"/>
      <c r="NB487" s="149"/>
      <c r="NC487" s="149"/>
      <c r="ND487" s="154"/>
      <c r="NE487" s="154"/>
      <c r="NF487" s="154"/>
      <c r="NG487" s="154"/>
      <c r="NH487" s="151"/>
      <c r="NI487" s="149"/>
      <c r="NJ487" s="149"/>
      <c r="NK487" s="149"/>
      <c r="NL487" s="149"/>
      <c r="NM487" s="149"/>
      <c r="NN487" s="94"/>
      <c r="NO487" s="151"/>
      <c r="NP487" s="160"/>
      <c r="NQ487" s="145"/>
      <c r="NR487" s="199"/>
      <c r="NS487" s="145"/>
      <c r="NT487" s="145"/>
      <c r="NU487" s="145"/>
      <c r="NV487" s="186">
        <v>44459</v>
      </c>
      <c r="NW487" s="198" t="s">
        <v>1706</v>
      </c>
      <c r="NX487" s="165" t="s">
        <v>1707</v>
      </c>
      <c r="NY487" s="138" t="s">
        <v>1708</v>
      </c>
      <c r="NZ487" s="165" t="s">
        <v>1707</v>
      </c>
      <c r="OA487" s="166"/>
      <c r="OB487" s="166"/>
      <c r="OC487" s="166"/>
      <c r="OD487" s="110">
        <v>0</v>
      </c>
      <c r="OE487" s="109">
        <v>0</v>
      </c>
      <c r="OF487" s="110">
        <f t="shared" si="1320"/>
        <v>0</v>
      </c>
      <c r="OG487" s="109">
        <v>0</v>
      </c>
      <c r="OH487" s="111">
        <f>ROUND(AVERAGEIF($ES$9:$ES$497,$ES487,EV$9:EV$497),0)</f>
        <v>67</v>
      </c>
      <c r="OI487" s="112">
        <f>ROUND(AVERAGEIF($ES$9:$ES$497,$ES487,EW$9:EW$497),0)</f>
        <v>45</v>
      </c>
      <c r="OJ487" s="112">
        <f>ROUND(AVERAGEIF($ES$9:$ES$497,$ES487,EX$9:EX$497),0)</f>
        <v>51</v>
      </c>
      <c r="OK487" s="112">
        <f>ROUND(AVERAGEIF($ES$9:$ES$497,$ES487,EY$9:EY$497),0)</f>
        <v>39</v>
      </c>
      <c r="OL487" s="112">
        <f>ROUND(AVERAGEIF($ES$9:$ES$497,$ES487,EZ$9:EZ$497),0)</f>
        <v>21</v>
      </c>
      <c r="OM487" s="112">
        <f>ROUND(AVERAGEIF($ES$9:$ES$497,$ES487,FA$9:FA$497),0)</f>
        <v>21</v>
      </c>
      <c r="ON487" s="112">
        <f>ROUND(AVERAGEIF($ES$9:$ES$497,$ES487,FB$9:FB$497),0)</f>
        <v>68</v>
      </c>
      <c r="OO487" s="112">
        <f>ROUND(AVERAGEIF($ES$9:$ES$497,$ES487,FC$9:FC$497),0)</f>
        <v>64</v>
      </c>
      <c r="OP487" s="112">
        <f>ROUND(AVERAGEIF($ES$9:$ES$497,$ES487,FD$9:FD$497),0)</f>
        <v>72</v>
      </c>
      <c r="OQ487" s="113">
        <f>ROUND(AVERAGEIF($ES$9:$ES$497,$ES487,FE$9:FE$497),0)</f>
        <v>115</v>
      </c>
      <c r="OR487" s="114">
        <f>ROUND(EV487/MAX(EV$9:EV$497)*100,0)</f>
        <v>11</v>
      </c>
      <c r="OS487" s="115">
        <f>ROUND(EW487/MAX(EW$9:EW$497)*100,0)</f>
        <v>16</v>
      </c>
      <c r="OT487" s="115">
        <f>ROUND(EX487/MAX(EX$9:EX$497)*100,0)</f>
        <v>17</v>
      </c>
      <c r="OU487" s="115">
        <f>ROUND(EY487/MAX(EY$9:EY$497)*100,0)</f>
        <v>13</v>
      </c>
      <c r="OV487" s="115">
        <f>ROUND(EZ487/MAX(EZ$9:EZ$497)*100,0)</f>
        <v>16</v>
      </c>
      <c r="OW487" s="115">
        <f>ROUND(FA487/MAX(FA$9:FA$497)*100,0)</f>
        <v>18</v>
      </c>
      <c r="OX487" s="115">
        <f>ROUND(FB487/MAX(FB$9:FB$497)*100,0)</f>
        <v>15</v>
      </c>
      <c r="OY487" s="116">
        <f>ROUND(FC487/MAX(FC$9:FC$497)*100,0)</f>
        <v>14</v>
      </c>
      <c r="OZ487" s="115">
        <f>ROUND(FD487/MAX(FD$9:FD$497)*100,0)</f>
        <v>27</v>
      </c>
      <c r="PA487" s="117">
        <f>ROUND(FE487/MAX(FE$9:FE$497)*100,0)</f>
        <v>16</v>
      </c>
      <c r="PB487" s="118">
        <f t="shared" si="1295"/>
        <v>162</v>
      </c>
      <c r="PC487" s="115">
        <f t="shared" si="1296"/>
        <v>159</v>
      </c>
      <c r="PD487" s="115">
        <f t="shared" si="1297"/>
        <v>210</v>
      </c>
      <c r="PE487" s="115">
        <f t="shared" si="1298"/>
        <v>190</v>
      </c>
      <c r="PF487" s="115">
        <f t="shared" si="1299"/>
        <v>155</v>
      </c>
      <c r="PG487" s="119">
        <f t="shared" si="1300"/>
        <v>149</v>
      </c>
      <c r="PH487" s="118">
        <f>ROUND(PB487/MAX(PB$9:PB$497)*100,0)</f>
        <v>19</v>
      </c>
      <c r="PI487" s="115">
        <f>ROUND(PC487/MAX(PC$9:PC$497)*100,0)</f>
        <v>19</v>
      </c>
      <c r="PJ487" s="115">
        <f>ROUND(PD487/MAX(PD$9:PD$497)*100,0)</f>
        <v>22</v>
      </c>
      <c r="PK487" s="115">
        <f>ROUND(PE487/MAX(PE$9:PE$497)*100,0)</f>
        <v>19</v>
      </c>
      <c r="PL487" s="115">
        <f>ROUND(PF487/MAX(PF$9:PF$497)*100,0)</f>
        <v>22</v>
      </c>
      <c r="PM487" s="119">
        <f>ROUND(PG487/MAX(PG$9:PG$497)*100,0)</f>
        <v>22</v>
      </c>
      <c r="PN487" s="118">
        <f>RANK(PH487,PH$9:PH$497,0)</f>
        <v>374</v>
      </c>
      <c r="PO487" s="115">
        <f>RANK(PI487,PI$9:PI$497,0)</f>
        <v>358</v>
      </c>
      <c r="PP487" s="115">
        <f>RANK(PJ487,PJ$9:PJ$497,0)</f>
        <v>361</v>
      </c>
      <c r="PQ487" s="115">
        <f>RANK(PK487,PK$9:PK$497,0)</f>
        <v>365</v>
      </c>
      <c r="PR487" s="115">
        <f>RANK(PL487,PL$9:PL$497,0)</f>
        <v>366</v>
      </c>
      <c r="PS487" s="119">
        <f>RANK(PM487,PM$9:PM$497,0)</f>
        <v>351</v>
      </c>
      <c r="PT487" s="120">
        <f>ROUND(FZ487/MAX(FZ$9:FZ$497)*100,0)</f>
        <v>55</v>
      </c>
      <c r="PU487" s="115">
        <f>ROUND(GA487/MAX(GA$9:GA$497)*100,0)</f>
        <v>56</v>
      </c>
      <c r="PV487" s="115">
        <f>ROUND(GB487/MAX(GB$9:GB$497)*100,0)</f>
        <v>73</v>
      </c>
      <c r="PW487" s="115">
        <f>ROUND(GC487/MAX(GC$9:GC$497)*100,0)</f>
        <v>79</v>
      </c>
      <c r="PX487" s="115">
        <f>ROUND(GD487/MAX(GD$9:GD$497)*100,0)</f>
        <v>56</v>
      </c>
      <c r="PY487" s="115">
        <f>ROUND(GE487/MAX(GE$9:GE$497)*100,0)</f>
        <v>60</v>
      </c>
      <c r="PZ487" s="115">
        <f>ROUND(GF487/MAX(GF$9:GF$497)*100,0)</f>
        <v>47</v>
      </c>
      <c r="QA487" s="116">
        <f>ROUND(GG487/MAX(GG$9:GG$497)*100,0)</f>
        <v>55</v>
      </c>
      <c r="QB487" s="115">
        <f>ROUND(GH487/MAX(GH$9:GH$497)*100,0)</f>
        <v>89</v>
      </c>
      <c r="QC487" s="121">
        <f>ROUND(GI487/MAX(GI$9:GI$497)*100,0)</f>
        <v>64</v>
      </c>
      <c r="QD487" s="120">
        <f>ROUND(AVERAGEIF($ES$9:$ES$497,$ES487,PT$9:PT$497),0)</f>
        <v>50</v>
      </c>
      <c r="QE487" s="120">
        <f>ROUND(AVERAGEIF($ES$9:$ES$497,$ES487,PU$9:PU$497),0)</f>
        <v>37</v>
      </c>
      <c r="QF487" s="120">
        <f>ROUND(AVERAGEIF($ES$9:$ES$497,$ES487,PV$9:PV$497),0)</f>
        <v>50</v>
      </c>
      <c r="QG487" s="120">
        <f>ROUND(AVERAGEIF($ES$9:$ES$497,$ES487,PW$9:PW$497),0)</f>
        <v>43</v>
      </c>
      <c r="QH487" s="120">
        <f>ROUND(AVERAGEIF($ES$9:$ES$497,$ES487,PX$9:PX$497),0)</f>
        <v>18</v>
      </c>
      <c r="QI487" s="120">
        <f>ROUND(AVERAGEIF($ES$9:$ES$497,$ES487,PY$9:PY$497),0)</f>
        <v>20</v>
      </c>
      <c r="QJ487" s="120">
        <f>ROUND(AVERAGEIF($ES$9:$ES$497,$ES487,PZ$9:PZ$497),0)</f>
        <v>46</v>
      </c>
      <c r="QK487" s="120">
        <f>ROUND(AVERAGEIF($ES$9:$ES$497,$ES487,QA$9:QA$497),0)</f>
        <v>47</v>
      </c>
      <c r="QL487" s="120">
        <f>ROUND(AVERAGEIF($ES$9:$ES$497,$ES487,QB$9:QB$497),0)</f>
        <v>45</v>
      </c>
      <c r="QM487" s="120">
        <f>ROUND(AVERAGEIF($ES$9:$ES$497,$ES487,QC$9:QC$497),0)</f>
        <v>49</v>
      </c>
      <c r="QN487" s="114">
        <f t="shared" si="1301"/>
        <v>742</v>
      </c>
      <c r="QO487" s="115">
        <f t="shared" si="1302"/>
        <v>674</v>
      </c>
      <c r="QP487" s="115">
        <f t="shared" si="1303"/>
        <v>966</v>
      </c>
      <c r="QQ487" s="115">
        <f t="shared" si="1304"/>
        <v>907</v>
      </c>
      <c r="QR487" s="115">
        <f t="shared" si="1305"/>
        <v>815</v>
      </c>
      <c r="QS487" s="119">
        <f t="shared" si="1306"/>
        <v>667</v>
      </c>
      <c r="QT487" s="114">
        <f>ROUND((QN487-MIN(QN$9:QN$497))/(MAX(QN$9:QN$497)-MIN(QN$9:QN$497))*100,0)</f>
        <v>80</v>
      </c>
      <c r="QU487" s="115">
        <f>ROUND((QO487-MIN(QO$9:QO$497))/(MAX(QO$9:QO$497)-MIN(QO$9:QO$497))*100,0)</f>
        <v>67</v>
      </c>
      <c r="QV487" s="115">
        <f>ROUND((QP487-MIN(QP$9:QP$497))/(MAX(QP$9:QP$497)-MIN(QP$9:QP$497))*100,0)</f>
        <v>90</v>
      </c>
      <c r="QW487" s="115">
        <f>ROUND((QQ487-MIN(QQ$9:QQ$497))/(MAX(QQ$9:QQ$497)-MIN(QQ$9:QQ$497))*100,0)</f>
        <v>78</v>
      </c>
      <c r="QX487" s="115">
        <f>ROUND((QR487-MIN(QR$9:QR$497))/(MAX(QR$9:QR$497)-MIN(QR$9:QR$497))*100,0)</f>
        <v>100</v>
      </c>
      <c r="QY487" s="115">
        <f>ROUND((QS487-MIN(QS$9:QS$497))/(MAX(QS$9:QS$497)-MIN(QS$9:QS$497))*100,0)</f>
        <v>97</v>
      </c>
      <c r="QZ487" s="114">
        <f>RANK(QN487,QN$9:QN$497,0)</f>
        <v>2</v>
      </c>
      <c r="RA487" s="115">
        <f>RANK(QO487,QO$9:QO$497,0)</f>
        <v>7</v>
      </c>
      <c r="RB487" s="115">
        <f>RANK(QP487,QP$9:QP$497,0)</f>
        <v>3</v>
      </c>
      <c r="RC487" s="115">
        <f>RANK(QQ487,QQ$9:QQ$497,0)</f>
        <v>9</v>
      </c>
      <c r="RD487" s="115">
        <f>RANK(QR487,QR$9:QR$497,0)</f>
        <v>1</v>
      </c>
      <c r="RE487" s="115">
        <f>RANK(QS487,QS$9:QS$497,0)</f>
        <v>3</v>
      </c>
      <c r="RF487" s="122"/>
      <c r="RG487" s="115">
        <f>($RH$3*(IH487+IJ487)*100*100/MAX(EX$9:EX$497)*$RO$3) +($RH$3*(II487+IJ487)*100*100/MAX(EX$9:EX$497)*$RO$4) + ($RH$3*IK487*100*100/MAX(EX$9:EX$497)*0.098)</f>
        <v>0</v>
      </c>
      <c r="RH487" s="115">
        <f>($RH$4*IL487*100*100/MAX(EZ$9:EZ$497))*$RQ$3</f>
        <v>0</v>
      </c>
      <c r="RI487" s="115">
        <f>($RH$3*IM487*100*100/MAX(EY$9:EY$497))*$RQ$4</f>
        <v>0</v>
      </c>
      <c r="RJ487" s="115">
        <f>($RH$3*IN487*100*100/MAX(EX$9:EX$497))</f>
        <v>0</v>
      </c>
      <c r="RK487" s="115">
        <f>($RH$4*IO487*100*100/MAX(EZ$9:EZ$497))*$RQ$3</f>
        <v>0</v>
      </c>
      <c r="RL487" s="115">
        <f>(($RL$4*IP487*100*((100/MAX(EX$9:EX$497)+100/MAX(EZ$9:EZ$497))/2))+($RL$4*IQ487*100*((100/MAX(EX$9:EX$497)+100/MAX(EZ$9:EZ$497))/2))+($RL$4*IR487*100*((100/MAX(EX$9:EX$497)+100/MAX(EZ$9:EZ$497))/2))+($RL$4*IS487*100*((100/MAX(EX$9:EX$497)+100/MAX(EZ$9:EZ$497))/2))+($RL$4*IT487*100*((100/MAX(EX$9:EX$497)+100/MAX(EZ$9:EZ$497))/2))+($RL$4*IU487*100*((100/MAX(EX$9:EX$497)+100/MAX(EZ$9:EZ$497))/2))+($RL$4*IV487*100*((100/MAX(EX$9:EX$497)+100/MAX(EZ$9:EZ$497))/2))+($RL$4*IW487*100*((100/MAX(EX$9:EX$497)+100/MAX(EZ$9:EZ$497))/2)))*$RS$3</f>
        <v>0</v>
      </c>
      <c r="RM487" s="115">
        <f>(($RH$3*IX487*100*100/MAX(EX$9:EX$497))+($RH$3*IY487*100*100/MAX(EX$9:EX$497))+($RH$3*IZ487*100*100/MAX(EX$9:EX$497))+($RH$3*JA487*100*100/MAX(EX$9:EX$497))+($RH$3*JB487*100*100/MAX(EX$9:EX$497))+($RH$3*JC487*100*100/MAX(EX$9:EX$497))+($RH$3*JD487*100*100/MAX(EX$9:EX$497))+($RH$3*JE487*100*100/MAX(EX$9:EX$497)))*$RS$4</f>
        <v>0</v>
      </c>
      <c r="RN487" s="115">
        <f>(($RH$4*JF487*100*100/MAX(EZ$9:EZ$497)) + ($RH$4*JG487*100*100/MAX(EZ$9:EZ$497)) + ($RH$4*JH487*100*100/MAX(EZ$9:EZ$497)) + ($RH$4*JI487*100*100/MAX(EZ$9:EZ$497)) + ($RH$4*JJ487*100*100/MAX(EZ$9:EZ$497)) + ($RH$4*JK487*100*100/MAX(EZ$9:EZ$497)) + ($RH$4*JL487*100*100/MAX(EZ$9:EZ$497)) + ($RH$4*JM487*100*100/MAX(EZ$9:EZ$497)))*$RU$3</f>
        <v>0</v>
      </c>
      <c r="RO487" s="115">
        <f>(($RL$4*JN487*100*((100/MAX(EX$9:EX$497)+100/MAX(EZ$9:EZ$497))/2))+($RL$4*JO487*100*((100/MAX(EX$9:EX$497)+100/MAX(EZ$9:EZ$497))/2))+($RL$4*JP487*100*((100/MAX(EX$9:EX$497)+100/MAX(EZ$9:EZ$497))/2))+($RL$4*JQ487*100*((100/MAX(EX$9:EX$497)+100/MAX(EZ$9:EZ$497))/2))+($RL$4*JR487*100*((100/MAX(EX$9:EX$497)+100/MAX(EZ$9:EZ$497))/2))+($RL$4*JS487*100*((100/MAX(EX$9:EX$497)+100/MAX(EZ$9:EZ$497))/2))+($RL$4*JT487*100*((100/MAX(EX$9:EX$497)+100/MAX(EZ$9:EZ$497))/2))+($RL$4*JU487*100*((100/MAX(EX$9:EX$497)+100/MAX(EZ$9:EZ$497))/2))+($RL$4*JV487*100*((100/MAX(EX$9:EX$497)+100/MAX(EZ$9:EZ$497))/2))+($RL$4*JW487*100*((100/MAX(EX$9:EX$497)+100/MAX(EZ$9:EZ$497))/2))+($RL$4*JX487*100*((100/MAX(EX$9:EX$497)+100/MAX(EZ$9:EZ$497))/2))+($RL$4*JY487*100*((100/MAX(EX$9:EX$497)+100/MAX(EZ$9:EZ$497))/2))+($RL$4*JZ487*100*((100/MAX(EX$9:EX$497)+100/MAX(EZ$9:EZ$497))/2)))*$RW$3/2</f>
        <v>5.2266666666666675</v>
      </c>
      <c r="RP487" s="119">
        <f>($RJ$3*KA487*100*100/MAX(FA$9:FA$497)) + ($RJ$3*KB487*100*100/MAX(FA$9:FA$497)/2) + ($RJ$3*KC487*100*100/MAX(FA$9:FA$497)/2) + ($RJ$3*KD487*100*100/MAX(FA$9:FA$497)/4) + ($RJ$3*KE487*100*100/MAX(FA$9:FA$497)/4)</f>
        <v>0</v>
      </c>
      <c r="RQ487" s="118">
        <f>($RL$4*KF487*100*((100/MAX(EX$9:EX$497)+100/MAX(EZ$9:EZ$497)))) * ($RO$3/2) + (($RL$4*KG487*100*((100/MAX(EX$9:EX$497)+100/MAX(EZ$9:EZ$497))))+($RL$4*KH487*100*((100/MAX(EX$9:EX$497)+100/MAX(EZ$9:EZ$497))))+($RL$4*KI487*100*((100/MAX(EX$9:EX$497)+100/MAX(EZ$9:EZ$497))))+($RL$4*KJ487*100*((100/MAX(EX$9:EX$497)+100/MAX(EZ$9:EZ$497))))+($RL$4*KK487*100*((100/MAX(EX$9:EX$497)+100/MAX(EZ$9:EZ$497))))+($RL$4*KL487*100*((100/MAX(EX$9:EX$497)+100/MAX(EZ$9:EZ$497))))+($RL$4*KM487*100*((100/MAX(EX$9:EX$497)+100/MAX(EZ$9:EZ$497))))+($RL$4*KN487*100*((100/MAX(EX$9:EX$497)+100/MAX(EZ$9:EZ$497))))+($RL$4*KO487*100*((100/MAX(EX$9:EX$497)+100/MAX(EZ$9:EZ$497))))+($RL$4*KP487*100*((100/MAX(EX$9:EX$497)+100/MAX(EZ$9:EZ$497))))+($RL$4*KQ487*100*((100/MAX(EX$9:EX$497)+100/MAX(EZ$9:EZ$497))))+($RL$4*KR487*100*((100/MAX(EX$9:EX$497)+100/MAX(EZ$9:EZ$497))))+($RL$4*KS487*100*((100/MAX(EX$9:EX$497)+100/MAX(EZ$9:EZ$497))))+($RL$4*KV487*100*((100/MAX(EX$9:EX$497)+100/MAX(EZ$9:EZ$497))))) * (($RO$3+$RO$4)/6)</f>
        <v>0</v>
      </c>
      <c r="RR487" s="115">
        <f>(($RL$4*KW487*100*((100/MAX(EX$9:EX$497)+100/MAX(EZ$9:EZ$497))))) * ($RO$3/2) + (($RL$4*KX487*100*((100/MAX(EX$9:EX$497)+100/MAX(EZ$9:EZ$497))))+($RL$4*KY487*100*((100/MAX(EX$9:EX$497)+100/MAX(EZ$9:EZ$497))))+($RL$4*KZ487*100*((100/MAX(EX$9:EX$497)+100/MAX(EZ$9:EZ$497))))+($RL$4*LA487*100*((100/MAX(EX$9:EX$497)+100/MAX(EZ$9:EZ$497))))+($RL$4*LB487*100*((100/MAX(EX$9:EX$497)+100/MAX(EZ$9:EZ$497))))+($RL$4*LC487*100*((100/MAX(EX$9:EX$497)+100/MAX(EZ$9:EZ$497))))) * (($RO$3+$RO$4)/6)</f>
        <v>0</v>
      </c>
      <c r="RS487" s="119">
        <f>(($RL$4*LD487*100*((100/MAX(EX$9:EX$497)+100/MAX(EZ$9:EZ$497))))+($RL$4*LE487*100*((100/MAX(EX$9:EX$497)+100/MAX(EZ$9:EZ$497))))) * (($RO$3+$RO$4)/6)</f>
        <v>0</v>
      </c>
      <c r="RT487" s="118">
        <f>($RJ$4*LH487*100*(100/MAX(EV$9:EV$497)))+($RJ$4*LI487*100*(100/MAX(EV$9:EV$497)))</f>
        <v>0</v>
      </c>
      <c r="RU487" s="119">
        <f>($RJ$4*LJ487*(100/MAX(EV$9:EV$497)))/2 + ($RL$3*LK487*(100/MAX(EW$9:EW$497))) + ($RJ$4*LL487*(100/MAX(EV$9:EV$497)))/4 + ($RL$3*LM487*(100/MAX(EW$9:EW$497)))</f>
        <v>0</v>
      </c>
      <c r="RV487" s="118">
        <f>($RJ$4*LN487*100*100/MAX(EV$9:EV$497)/2)+($RJ$4*LO487*100*100/MAX(EV$9:EV$497)/2)+($RJ$4*LP487*100*100/MAX(EV$9:EV$497))+($RJ$4*LQ487*100*100/MAX(EV$9:EV$497))+($RJ$4*LR487*100*100/MAX(EV$9:EV$497))</f>
        <v>0</v>
      </c>
      <c r="RW487" s="115">
        <f>($RJ$4*LS487*100*100/MAX(EV$9:EV$497)) + (($RJ$4*LT487*100*100/MAX(EV$9:EV$497))+($RJ$4*LU487*100*100/MAX(EV$9:EV$497))+($RJ$4*LV487*100*100/MAX(EV$9:EV$497))+($RJ$4*LW487*100*100/MAX(EV$9:EV$497))+($RJ$4*LX487*100*100/MAX(EV$9:EV$497))+($RJ$4*LY487*100*100/MAX(EV$9:EV$497))+($RJ$4*LZ487*100*100/MAX(EV$9:EV$497))+($RJ$4*MA487*100*100/MAX(EV$9:EV$497)))/2</f>
        <v>0</v>
      </c>
      <c r="RX487" s="119">
        <f>($RJ$4*MB487*100*100/MAX(EV$9:EV$497))+($RJ$4*MC487*100*100/MAX(EV$9:EV$497))+($RJ$4*MD487*100*100/MAX(EV$9:EV$497))+($RJ$4*ME487*100*100/MAX(EV$9:EV$497))+($RJ$4*MF487*100*100/MAX(EV$9:EV$497))+($RJ$4*MG487*100*100/MAX(EV$9:EV$497))+($RJ$4*MH487*100*100/MAX(EV$9:EV$497))+($RJ$4*MI487*100*100/MAX(EV$9:EV$497))+($RJ$4*MJ487*100*100/MAX(EV$9:EV$497))+($RJ$4*MK487*100*100/MAX(EV$9:EV$497))+($RJ$4*ML487*100*100/MAX(EV$9:EV$497))+($RJ$4*MM487*100*100/MAX(EV$9:EV$497))+($RJ$4*MN487*100*100/MAX(EV$9:EV$497))</f>
        <v>0</v>
      </c>
      <c r="RY487" s="118">
        <f>($RJ$4*MQ487*100*100/MAX(EV$9:EV$497))/2 + (($RJ$4*MR487*100*100/MAX(EV$9:EV$497))+($RJ$4*MS487*100*100/MAX(EV$9:EV$497))+($RJ$4*MT487*100*100/MAX(EV$9:EV$497))+($RJ$4*MU487*100*100/MAX(EV$9:EV$497))+($RJ$4*MV487*100*100/MAX(EV$9:EV$497))+($RJ$4*MW487*100*100/MAX(EV$9:EV$497))+($RJ$4*MX487*100*100/MAX(EV$9:EV$497))+($RJ$4*MY487*100*100/MAX(EV$9:EV$497))+($RJ$4*MZ487*100*100/MAX(EV$9:EV$497))+($RJ$4*NA487*100*100/MAX(EV$9:EV$497))+($RJ$4*NB487*100*100/MAX(EV$9:EV$497))+($RJ$4*NC487*100*100/MAX(EV$9:EV$497))+($RJ$4*ND487*100*100/MAX(EV$9:EV$497))+($RJ$4*NG487*100*100/MAX(EV$9:EV$497)))/4</f>
        <v>0</v>
      </c>
      <c r="RZ487" s="115">
        <f>($RJ$4*NH487*100*100/MAX(EV$9:EV$497))/2 + (($RJ$4*NI487*100*100/MAX(EV$9:EV$497))+($RJ$4*NJ487*100*100/MAX(EV$9:EV$497))+($RJ$4*NK487*100*100/MAX(EV$9:EV$497))+($RJ$4*NL487*100*100/MAX(EV$9:EV$497))+($RJ$4*NM487*100*100/MAX(EV$9:EV$497))+($RJ$4*NN487*100*100/MAX(EV$9:EV$497)))/4</f>
        <v>0</v>
      </c>
      <c r="SA487" s="117">
        <f>(($RJ$4*NO487*100*100/MAX(EV$9:EV$497))+($RJ$4*NP487*100*100/MAX(EV$9:EV$497)))/4</f>
        <v>0</v>
      </c>
      <c r="SB487" s="118">
        <f t="shared" si="1307"/>
        <v>5.2266666666666675</v>
      </c>
      <c r="SC487" s="115">
        <f t="shared" si="1308"/>
        <v>5.2266666666666675</v>
      </c>
      <c r="SD487" s="115">
        <f t="shared" si="1309"/>
        <v>5.2266666666666675</v>
      </c>
      <c r="SE487" s="115">
        <f t="shared" si="1310"/>
        <v>5.2266666666666675</v>
      </c>
      <c r="SF487" s="115">
        <f t="shared" si="1311"/>
        <v>5.2266666666666675</v>
      </c>
      <c r="SG487" s="115">
        <f t="shared" si="1312"/>
        <v>0</v>
      </c>
      <c r="SH487" s="115">
        <f>ROUND(SB487/MAX(SB$9:SB$497)*100,0)</f>
        <v>7</v>
      </c>
      <c r="SI487" s="115">
        <f>ROUND(SC487/MAX(SC$9:SC$497)*100,0)</f>
        <v>8</v>
      </c>
      <c r="SJ487" s="115">
        <f>ROUND(SD487/MAX(SD$9:SD$497)*100,0)</f>
        <v>8</v>
      </c>
      <c r="SK487" s="115">
        <f>ROUND(SE487/MAX(SE$9:SE$497)*100,0)</f>
        <v>4</v>
      </c>
      <c r="SL487" s="115">
        <f>ROUND(SF487/MAX(SF$9:SF$497)*100,0)</f>
        <v>13</v>
      </c>
      <c r="SM487" s="121">
        <f>ROUND(SG487/MAX(SG$9:SG$497)*100,0)</f>
        <v>0</v>
      </c>
      <c r="SN487" s="115">
        <f>ROUND(AVERAGEIF($ES$9:$ES$497,$ES487,SH$9:SH$497),0)</f>
        <v>24</v>
      </c>
      <c r="SO487" s="115">
        <f>ROUND(AVERAGEIF($ES$9:$ES$497,$ES487,SI$9:SI$497),0)</f>
        <v>22</v>
      </c>
      <c r="SP487" s="115">
        <f>ROUND(AVERAGEIF($ES$9:$ES$497,$ES487,SJ$9:SJ$497),0)</f>
        <v>5</v>
      </c>
      <c r="SQ487" s="115">
        <f>ROUND(AVERAGEIF($ES$9:$ES$497,$ES487,SK$9:SK$497),0)</f>
        <v>19</v>
      </c>
      <c r="SR487" s="115">
        <f>ROUND(AVERAGEIF($ES$9:$ES$497,$ES487,SL$9:SL$497),0)</f>
        <v>8</v>
      </c>
      <c r="SS487" s="121">
        <f>ROUND(AVERAGEIF($ES$9:$ES$497,$ES487,SM$9:SM$497),0)</f>
        <v>6</v>
      </c>
      <c r="ST487" s="114">
        <f>RANK(SB487,SB$9:SB$497,0)</f>
        <v>257</v>
      </c>
      <c r="SU487" s="115">
        <f>RANK(SC487,SC$9:SC$497,0)</f>
        <v>177</v>
      </c>
      <c r="SV487" s="115">
        <f>RANK(SD487,SD$9:SD$497,0)</f>
        <v>97</v>
      </c>
      <c r="SW487" s="115">
        <f>RANK(SE487,SE$9:SE$497,0)</f>
        <v>177</v>
      </c>
      <c r="SX487" s="115">
        <f>RANK(SF487,SF$9:SF$497,0)</f>
        <v>52</v>
      </c>
      <c r="SY487" s="115">
        <f>RANK(SG487,SG$9:SG$497,0)</f>
        <v>308</v>
      </c>
      <c r="SZ487" s="115">
        <f>COUNTIFS(SB$9:SB$497,"&gt;"&amp;SB487,$ES$9:$ES$497,$ES487)+1</f>
        <v>58</v>
      </c>
      <c r="TA487" s="115">
        <f>COUNTIFS(SC$9:SC$497,"&gt;"&amp;SC487,$ES$9:$ES$497,$ES487)+1</f>
        <v>52</v>
      </c>
      <c r="TB487" s="115">
        <f>COUNTIFS(SD$9:SD$497,"&gt;"&amp;SD487,$ES$9:$ES$497,$ES487)+1</f>
        <v>14</v>
      </c>
      <c r="TC487" s="115">
        <f>COUNTIFS(SE$9:SE$497,"&gt;"&amp;SE487,$ES$9:$ES$497,$ES487)+1</f>
        <v>52</v>
      </c>
      <c r="TD487" s="115">
        <f>COUNTIFS(SF$9:SF$497,"&gt;"&amp;SF487,$ES$9:$ES$497,$ES487)+1</f>
        <v>16</v>
      </c>
      <c r="TE487" s="117">
        <f>COUNTIFS(SG$9:SG$497,"&gt;"&amp;SG487,$ES$9:$ES$497,$ES487)+1</f>
        <v>70</v>
      </c>
      <c r="TF487" s="118">
        <f t="shared" si="1313"/>
        <v>29</v>
      </c>
      <c r="TG487" s="115">
        <f t="shared" si="1314"/>
        <v>27</v>
      </c>
      <c r="TH487" s="115">
        <f t="shared" si="1315"/>
        <v>27</v>
      </c>
      <c r="TI487" s="115">
        <f t="shared" si="1316"/>
        <v>26</v>
      </c>
      <c r="TJ487" s="115">
        <f t="shared" si="1317"/>
        <v>32</v>
      </c>
      <c r="TK487" s="115">
        <f t="shared" si="1318"/>
        <v>22</v>
      </c>
      <c r="TL487" s="117">
        <f t="shared" si="1319"/>
        <v>22</v>
      </c>
      <c r="TM487" s="118">
        <f>ROUND(TF487/MAX(TF$9:TF$497)*100,0)</f>
        <v>16</v>
      </c>
      <c r="TN487" s="115">
        <f>ROUND(TG487/MAX(TG$9:TG$497)*100,0)</f>
        <v>15</v>
      </c>
      <c r="TO487" s="115">
        <f>ROUND(TH487/MAX(TH$9:TH$497)*100,0)</f>
        <v>15</v>
      </c>
      <c r="TP487" s="115">
        <f>ROUND(TI487/MAX(TI$9:TI$497)*100,0)</f>
        <v>14</v>
      </c>
      <c r="TQ487" s="115">
        <f>ROUND(TJ487/MAX(TJ$9:TJ$497)*100,0)</f>
        <v>16</v>
      </c>
      <c r="TR487" s="115">
        <f>ROUND(TK487/MAX(TK$9:TK$497)*100,0)</f>
        <v>11</v>
      </c>
      <c r="TS487" s="119">
        <f>ROUND(TL487/MAX(TL$9:TL$497)*100,0)</f>
        <v>11</v>
      </c>
      <c r="TT487" s="120">
        <f>RANK(TM487,TM$9:TM$497,0)</f>
        <v>370</v>
      </c>
      <c r="TU487" s="115">
        <f>RANK(TN487,TN$9:TN$497,0)</f>
        <v>340</v>
      </c>
      <c r="TV487" s="115">
        <f>RANK(TO487,TO$9:TO$497,0)</f>
        <v>313</v>
      </c>
      <c r="TW487" s="115">
        <f>RANK(TP487,TP$9:TP$497,0)</f>
        <v>354</v>
      </c>
      <c r="TX487" s="115">
        <f>RANK(TQ487,TQ$9:TQ$497,0)</f>
        <v>309</v>
      </c>
      <c r="TY487" s="115">
        <f>RANK(TR487,TR$9:TR$497,0)</f>
        <v>380</v>
      </c>
      <c r="TZ487" s="121">
        <f>RANK(TS487,TS$9:TS$497,0)</f>
        <v>366</v>
      </c>
      <c r="UA487" s="132"/>
      <c r="UB487" s="7" t="s">
        <v>1</v>
      </c>
    </row>
    <row r="488" spans="1:548" x14ac:dyDescent="0.15">
      <c r="A488" s="62">
        <v>9012</v>
      </c>
      <c r="B488" s="200" t="s">
        <v>1709</v>
      </c>
      <c r="C488" s="143"/>
      <c r="D488" s="143"/>
      <c r="E488" s="161" t="s">
        <v>518</v>
      </c>
      <c r="F488" s="65">
        <v>99</v>
      </c>
      <c r="G488" s="65" t="s">
        <v>908</v>
      </c>
      <c r="H488" s="144" t="s">
        <v>1564</v>
      </c>
      <c r="I488" s="66" t="s">
        <v>521</v>
      </c>
      <c r="J488" s="67" t="s">
        <v>521</v>
      </c>
      <c r="K488" s="67" t="s">
        <v>521</v>
      </c>
      <c r="L488" s="67" t="s">
        <v>521</v>
      </c>
      <c r="M488" s="67" t="s">
        <v>521</v>
      </c>
      <c r="N488" s="67" t="s">
        <v>521</v>
      </c>
      <c r="O488" s="67" t="s">
        <v>521</v>
      </c>
      <c r="P488" s="67" t="s">
        <v>521</v>
      </c>
      <c r="Q488" s="67" t="s">
        <v>521</v>
      </c>
      <c r="R488" s="68" t="s">
        <v>521</v>
      </c>
      <c r="S488" s="69" t="s">
        <v>521</v>
      </c>
      <c r="T488" s="67" t="s">
        <v>521</v>
      </c>
      <c r="U488" s="67" t="s">
        <v>521</v>
      </c>
      <c r="V488" s="67" t="s">
        <v>521</v>
      </c>
      <c r="W488" s="67" t="s">
        <v>521</v>
      </c>
      <c r="X488" s="67" t="s">
        <v>521</v>
      </c>
      <c r="Y488" s="67" t="s">
        <v>521</v>
      </c>
      <c r="Z488" s="67" t="s">
        <v>521</v>
      </c>
      <c r="AA488" s="67" t="s">
        <v>521</v>
      </c>
      <c r="AB488" s="68" t="s">
        <v>521</v>
      </c>
      <c r="AC488" s="69" t="s">
        <v>521</v>
      </c>
      <c r="AD488" s="67" t="s">
        <v>521</v>
      </c>
      <c r="AE488" s="67" t="s">
        <v>521</v>
      </c>
      <c r="AF488" s="67" t="s">
        <v>521</v>
      </c>
      <c r="AG488" s="67" t="s">
        <v>521</v>
      </c>
      <c r="AH488" s="67" t="s">
        <v>521</v>
      </c>
      <c r="AI488" s="67" t="s">
        <v>521</v>
      </c>
      <c r="AJ488" s="67" t="s">
        <v>521</v>
      </c>
      <c r="AK488" s="67" t="s">
        <v>521</v>
      </c>
      <c r="AL488" s="68" t="s">
        <v>521</v>
      </c>
      <c r="AM488" s="69" t="s">
        <v>521</v>
      </c>
      <c r="AN488" s="67" t="s">
        <v>521</v>
      </c>
      <c r="AO488" s="67" t="s">
        <v>521</v>
      </c>
      <c r="AP488" s="67" t="s">
        <v>521</v>
      </c>
      <c r="AQ488" s="67" t="s">
        <v>521</v>
      </c>
      <c r="AR488" s="67" t="s">
        <v>521</v>
      </c>
      <c r="AS488" s="67" t="s">
        <v>521</v>
      </c>
      <c r="AT488" s="67" t="s">
        <v>521</v>
      </c>
      <c r="AU488" s="67" t="s">
        <v>521</v>
      </c>
      <c r="AV488" s="68" t="s">
        <v>521</v>
      </c>
      <c r="AW488" s="69" t="s">
        <v>521</v>
      </c>
      <c r="AX488" s="67" t="s">
        <v>521</v>
      </c>
      <c r="AY488" s="67" t="s">
        <v>521</v>
      </c>
      <c r="AZ488" s="67" t="s">
        <v>521</v>
      </c>
      <c r="BA488" s="67" t="s">
        <v>521</v>
      </c>
      <c r="BB488" s="67" t="s">
        <v>521</v>
      </c>
      <c r="BC488" s="67" t="s">
        <v>521</v>
      </c>
      <c r="BD488" s="67" t="s">
        <v>521</v>
      </c>
      <c r="BE488" s="67" t="s">
        <v>521</v>
      </c>
      <c r="BF488" s="68" t="s">
        <v>521</v>
      </c>
      <c r="BG488" s="69" t="s">
        <v>521</v>
      </c>
      <c r="BH488" s="67" t="s">
        <v>521</v>
      </c>
      <c r="BI488" s="67" t="s">
        <v>521</v>
      </c>
      <c r="BJ488" s="67" t="s">
        <v>521</v>
      </c>
      <c r="BK488" s="67" t="s">
        <v>521</v>
      </c>
      <c r="BL488" s="67" t="s">
        <v>521</v>
      </c>
      <c r="BM488" s="67" t="s">
        <v>521</v>
      </c>
      <c r="BN488" s="67" t="s">
        <v>521</v>
      </c>
      <c r="BO488" s="67" t="s">
        <v>521</v>
      </c>
      <c r="BP488" s="68" t="s">
        <v>521</v>
      </c>
      <c r="BQ488" s="70" t="s">
        <v>521</v>
      </c>
      <c r="BR488" s="67" t="s">
        <v>521</v>
      </c>
      <c r="BS488" s="67" t="s">
        <v>521</v>
      </c>
      <c r="BT488" s="67" t="s">
        <v>521</v>
      </c>
      <c r="BU488" s="67" t="s">
        <v>521</v>
      </c>
      <c r="BV488" s="67" t="s">
        <v>521</v>
      </c>
      <c r="BW488" s="67" t="s">
        <v>521</v>
      </c>
      <c r="BX488" s="67" t="s">
        <v>521</v>
      </c>
      <c r="BY488" s="67" t="s">
        <v>521</v>
      </c>
      <c r="BZ488" s="68" t="s">
        <v>521</v>
      </c>
      <c r="CA488" s="69" t="s">
        <v>521</v>
      </c>
      <c r="CB488" s="67" t="s">
        <v>521</v>
      </c>
      <c r="CC488" s="67" t="s">
        <v>521</v>
      </c>
      <c r="CD488" s="67" t="s">
        <v>521</v>
      </c>
      <c r="CE488" s="67" t="s">
        <v>521</v>
      </c>
      <c r="CF488" s="67" t="s">
        <v>521</v>
      </c>
      <c r="CG488" s="67" t="s">
        <v>521</v>
      </c>
      <c r="CH488" s="67" t="s">
        <v>521</v>
      </c>
      <c r="CI488" s="67" t="s">
        <v>521</v>
      </c>
      <c r="CJ488" s="68" t="s">
        <v>521</v>
      </c>
      <c r="CK488" s="69" t="s">
        <v>521</v>
      </c>
      <c r="CL488" s="67" t="s">
        <v>521</v>
      </c>
      <c r="CM488" s="67" t="s">
        <v>521</v>
      </c>
      <c r="CN488" s="67" t="s">
        <v>521</v>
      </c>
      <c r="CO488" s="67" t="s">
        <v>521</v>
      </c>
      <c r="CP488" s="67" t="s">
        <v>521</v>
      </c>
      <c r="CQ488" s="67" t="s">
        <v>521</v>
      </c>
      <c r="CR488" s="67" t="s">
        <v>521</v>
      </c>
      <c r="CS488" s="67" t="s">
        <v>521</v>
      </c>
      <c r="CT488" s="68" t="s">
        <v>521</v>
      </c>
      <c r="CU488" s="69" t="s">
        <v>521</v>
      </c>
      <c r="CV488" s="67" t="s">
        <v>521</v>
      </c>
      <c r="CW488" s="67" t="s">
        <v>521</v>
      </c>
      <c r="CX488" s="67" t="s">
        <v>521</v>
      </c>
      <c r="CY488" s="67" t="s">
        <v>521</v>
      </c>
      <c r="CZ488" s="67" t="s">
        <v>521</v>
      </c>
      <c r="DA488" s="67" t="s">
        <v>521</v>
      </c>
      <c r="DB488" s="67" t="s">
        <v>521</v>
      </c>
      <c r="DC488" s="67" t="s">
        <v>521</v>
      </c>
      <c r="DD488" s="68" t="s">
        <v>521</v>
      </c>
      <c r="DE488" s="69" t="s">
        <v>521</v>
      </c>
      <c r="DF488" s="71" t="s">
        <v>521</v>
      </c>
      <c r="DG488" s="67" t="s">
        <v>521</v>
      </c>
      <c r="DH488" s="67" t="s">
        <v>521</v>
      </c>
      <c r="DI488" s="67" t="s">
        <v>521</v>
      </c>
      <c r="DJ488" s="67" t="s">
        <v>521</v>
      </c>
      <c r="DK488" s="67" t="s">
        <v>521</v>
      </c>
      <c r="DL488" s="67" t="s">
        <v>521</v>
      </c>
      <c r="DM488" s="67" t="s">
        <v>521</v>
      </c>
      <c r="DN488" s="68" t="s">
        <v>521</v>
      </c>
      <c r="DO488" s="70" t="s">
        <v>521</v>
      </c>
      <c r="DP488" s="71" t="s">
        <v>521</v>
      </c>
      <c r="DQ488" s="67" t="s">
        <v>521</v>
      </c>
      <c r="DR488" s="67" t="s">
        <v>521</v>
      </c>
      <c r="DS488" s="67" t="s">
        <v>521</v>
      </c>
      <c r="DT488" s="67" t="s">
        <v>521</v>
      </c>
      <c r="DU488" s="67" t="s">
        <v>521</v>
      </c>
      <c r="DV488" s="67" t="s">
        <v>521</v>
      </c>
      <c r="DW488" s="67" t="s">
        <v>521</v>
      </c>
      <c r="DX488" s="72" t="s">
        <v>521</v>
      </c>
      <c r="DY488" s="146" t="s">
        <v>522</v>
      </c>
      <c r="DZ488" s="74" t="s">
        <v>522</v>
      </c>
      <c r="EA488" s="74" t="s">
        <v>522</v>
      </c>
      <c r="EB488" s="74" t="s">
        <v>522</v>
      </c>
      <c r="EC488" s="75" t="s">
        <v>522</v>
      </c>
      <c r="ED488" s="168" t="s">
        <v>522</v>
      </c>
      <c r="EE488" s="74" t="str">
        <f>DZ488</f>
        <v>-</v>
      </c>
      <c r="EF488" s="74" t="s">
        <v>522</v>
      </c>
      <c r="EG488" s="74" t="s">
        <v>522</v>
      </c>
      <c r="EH488" s="77" t="s">
        <v>522</v>
      </c>
      <c r="EI488" s="73">
        <v>0</v>
      </c>
      <c r="EJ488" s="74">
        <v>0</v>
      </c>
      <c r="EK488" s="74">
        <v>0</v>
      </c>
      <c r="EL488" s="74">
        <v>0</v>
      </c>
      <c r="EM488" s="75">
        <v>0</v>
      </c>
      <c r="EN488" s="78" t="s">
        <v>522</v>
      </c>
      <c r="EO488" s="79" t="s">
        <v>522</v>
      </c>
      <c r="EP488" s="79" t="s">
        <v>522</v>
      </c>
      <c r="EQ488" s="79" t="s">
        <v>522</v>
      </c>
      <c r="ER488" s="80" t="s">
        <v>522</v>
      </c>
      <c r="ES488" s="128" t="s">
        <v>523</v>
      </c>
      <c r="ET488" s="82"/>
      <c r="EU488" s="83">
        <v>4</v>
      </c>
      <c r="EV488" s="146">
        <v>101</v>
      </c>
      <c r="EW488" s="147">
        <v>58</v>
      </c>
      <c r="EX488" s="147">
        <v>90</v>
      </c>
      <c r="EY488" s="147">
        <v>80</v>
      </c>
      <c r="EZ488" s="147">
        <v>30</v>
      </c>
      <c r="FA488" s="147">
        <v>29</v>
      </c>
      <c r="FB488" s="147">
        <v>85</v>
      </c>
      <c r="FC488" s="147">
        <v>80</v>
      </c>
      <c r="FD488" s="74">
        <f t="shared" si="1272"/>
        <v>120</v>
      </c>
      <c r="FE488" s="84">
        <f t="shared" si="1273"/>
        <v>170</v>
      </c>
      <c r="FF488" s="73">
        <f>RANK(EV488,$EV$9:$EV$497,0)</f>
        <v>79</v>
      </c>
      <c r="FG488" s="74">
        <f>RANK(EW488,$EW$9:$EW$497,0)</f>
        <v>124</v>
      </c>
      <c r="FH488" s="74">
        <f>RANK(EX488,$EX$9:$EX$497,0)</f>
        <v>30</v>
      </c>
      <c r="FI488" s="74">
        <f>RANK(EY488,$EY$9:$EY$497,0)</f>
        <v>24</v>
      </c>
      <c r="FJ488" s="74">
        <f>RANK(EZ488,$EZ$9:$EZ$497,0)</f>
        <v>127</v>
      </c>
      <c r="FK488" s="74">
        <f>RANK(FA488,$FA$9:$FA$497,0)</f>
        <v>116</v>
      </c>
      <c r="FL488" s="74">
        <f>RANK(FB488,$FB$9:$FB$497,0)</f>
        <v>42</v>
      </c>
      <c r="FM488" s="74">
        <f>RANK(FC488,$FC$9:$FC$497,0)</f>
        <v>51</v>
      </c>
      <c r="FN488" s="74">
        <f>RANK(FD488,$FD$9:$FD$497,0)</f>
        <v>17</v>
      </c>
      <c r="FO488" s="84">
        <f>RANK(FE488,$FE$9:$FE$497,0)</f>
        <v>38</v>
      </c>
      <c r="FP488" s="73">
        <f>COUNTIFS($EV$9:$EV$497,"&gt;"&amp;EV488,$ES$9:$ES$497,ES488)+1</f>
        <v>30</v>
      </c>
      <c r="FQ488" s="74">
        <f>COUNTIFS($EW$9:$EW$497,"&gt;"&amp;EW488,$ES$9:$ES$497,ES488)+1</f>
        <v>8</v>
      </c>
      <c r="FR488" s="74">
        <f>COUNTIFS($EX$9:$EX$497,"&gt;"&amp;EX488,$ES$9:$ES$497,ES488)+1</f>
        <v>4</v>
      </c>
      <c r="FS488" s="74">
        <f>COUNTIFS($EY$9:$EY$497,"&gt;"&amp;EY488,$ES$9:$ES$497,ES488)+1</f>
        <v>22</v>
      </c>
      <c r="FT488" s="74">
        <f>COUNTIFS($EZ$9:$EZ$497,"&gt;"&amp;EZ488,$ES$9:$ES$497,ES488)+1</f>
        <v>22</v>
      </c>
      <c r="FU488" s="74">
        <f>COUNTIFS($FA$9:$FA$497,"&gt;"&amp;FA488,$ES$9:$ES$497,ES488)+1</f>
        <v>20</v>
      </c>
      <c r="FV488" s="74">
        <f>COUNTIFS($FB$9:$FB$497,"&gt;"&amp;FB488,$ES$9:$ES$497,ES488)+1</f>
        <v>2</v>
      </c>
      <c r="FW488" s="74">
        <f>COUNTIFS($FC$9:$FC$497,"&gt;"&amp;FC488,$ES$9:$ES$497,ES488)+1</f>
        <v>2</v>
      </c>
      <c r="FX488" s="74">
        <f>COUNTIFS($FD$9:$FD$497,"&gt;"&amp;FD488,$ES$9:$ES$497,ES488)+1</f>
        <v>5</v>
      </c>
      <c r="FY488" s="84">
        <f>COUNTIFS($FE$9:$FE$497,"&gt;"&amp;FE488,$ES$9:$ES$497,ES488)+1</f>
        <v>2</v>
      </c>
      <c r="FZ488" s="85">
        <f t="shared" si="1274"/>
        <v>1.02</v>
      </c>
      <c r="GA488" s="86">
        <f t="shared" si="1275"/>
        <v>0.59</v>
      </c>
      <c r="GB488" s="86">
        <f t="shared" si="1276"/>
        <v>0.91</v>
      </c>
      <c r="GC488" s="86">
        <f t="shared" si="1277"/>
        <v>0.81</v>
      </c>
      <c r="GD488" s="86">
        <f t="shared" si="1278"/>
        <v>0.3</v>
      </c>
      <c r="GE488" s="86">
        <f t="shared" si="1279"/>
        <v>0.28999999999999998</v>
      </c>
      <c r="GF488" s="86">
        <f t="shared" si="1280"/>
        <v>0.86</v>
      </c>
      <c r="GG488" s="86">
        <f t="shared" si="1281"/>
        <v>0.81</v>
      </c>
      <c r="GH488" s="86">
        <f t="shared" si="1282"/>
        <v>1.21</v>
      </c>
      <c r="GI488" s="87">
        <f t="shared" si="1283"/>
        <v>1.72</v>
      </c>
      <c r="GJ488" s="85">
        <f>ROUND(((FZ488-AVERAGE(FZ$9:FZ$497))/STDEVP(FZ$9:FZ$497)*10+50),2)</f>
        <v>52.08</v>
      </c>
      <c r="GK488" s="86">
        <f>ROUND(((GA488-AVERAGE(GA$9:GA$497))/STDEVP(GA$9:GA$497)*10+50),2)</f>
        <v>47</v>
      </c>
      <c r="GL488" s="86">
        <f>ROUND(((GB488-AVERAGE(GB$9:GB$497))/STDEVP(GB$9:GB$497)*10+50),2)</f>
        <v>62.29</v>
      </c>
      <c r="GM488" s="86">
        <f>ROUND(((GC488-AVERAGE(GC$9:GC$497))/STDEVP(GC$9:GC$497)*10+50),2)</f>
        <v>64.23</v>
      </c>
      <c r="GN488" s="86">
        <f>ROUND(((GD488-AVERAGE(GD$9:GD$497))/STDEVP(GD$9:GD$497)*10+50),2)</f>
        <v>46.84</v>
      </c>
      <c r="GO488" s="86">
        <f>ROUND(((GE488-AVERAGE(GE$9:GE$497))/STDEVP(GE$9:GE$497)*10+50),2)</f>
        <v>47.88</v>
      </c>
      <c r="GP488" s="86">
        <f>ROUND(((GF488-AVERAGE(GF$9:GF$497))/STDEVP(GF$9:GF$497)*10+50),2)</f>
        <v>57.09</v>
      </c>
      <c r="GQ488" s="86">
        <f>ROUND(((GG488-AVERAGE(GG$9:GG$497))/STDEVP(GG$9:GG$497)*10+50),2)</f>
        <v>55.6</v>
      </c>
      <c r="GR488" s="86">
        <f>ROUND(((GH488-AVERAGE(GH$9:GH$497))/STDEVP(GH$9:GH$497)*10+50),2)</f>
        <v>58.58</v>
      </c>
      <c r="GS488" s="87">
        <f>ROUND(((GI488-AVERAGE(GI$9:GI$497))/STDEVP(GI$9:GI$497)*10+50),2)</f>
        <v>60.63</v>
      </c>
      <c r="GT488" s="73">
        <f>RANK(GJ488,$GJ$9:$GJ$497,0)</f>
        <v>163</v>
      </c>
      <c r="GU488" s="74">
        <f>RANK(GK488,$GK$9:$GK$497,0)</f>
        <v>237</v>
      </c>
      <c r="GV488" s="74">
        <f>RANK(GL488,$GL$9:$GL$497,0)</f>
        <v>57</v>
      </c>
      <c r="GW488" s="74">
        <f>RANK(GM488,$GM$9:$GM$497,0)</f>
        <v>34</v>
      </c>
      <c r="GX488" s="74">
        <f>RANK(GN488,$GN$9:$GN$497,0)</f>
        <v>198</v>
      </c>
      <c r="GY488" s="74">
        <f>RANK(GO488,$GO$9:$GO$497,0)</f>
        <v>190</v>
      </c>
      <c r="GZ488" s="74">
        <f>RANK(GP488,$GP$9:$GP$497,0)</f>
        <v>105</v>
      </c>
      <c r="HA488" s="74">
        <f>RANK(GQ488,$GQ$9:$GQ$497,0)</f>
        <v>112</v>
      </c>
      <c r="HB488" s="74">
        <f>RANK(GR488,$GR$9:$GR$497,0)</f>
        <v>66</v>
      </c>
      <c r="HC488" s="84">
        <f>RANK(GS488,$GS$9:$GS$497,0)</f>
        <v>62</v>
      </c>
      <c r="HD488" s="85">
        <f>ROUND(AVERAGEIF($ES$9:$ES$497,$ES488,$FZ$9:$FZ$497),2)</f>
        <v>1.1399999999999999</v>
      </c>
      <c r="HE488" s="86">
        <f>ROUND(AVERAGEIF($ES$9:$ES$497,$ES488,$GA$9:$GA$497),2)</f>
        <v>0.46</v>
      </c>
      <c r="HF488" s="86">
        <f>ROUND(AVERAGEIF($ES$9:$ES$497,$ES488,$GB$9:$GB$497),2)</f>
        <v>0.65</v>
      </c>
      <c r="HG488" s="86">
        <f>ROUND(AVERAGEIF($ES$9:$ES$497,$ES488,$GC$9:$GC$497),2)</f>
        <v>0.74</v>
      </c>
      <c r="HH488" s="86">
        <f>ROUND(AVERAGEIF($ES$9:$ES$497,$ES488,$GD$9:$GD$497),2)</f>
        <v>0.27</v>
      </c>
      <c r="HI488" s="86">
        <f>ROUND(AVERAGEIF($ES$9:$ES$497,$ES488,$GE$9:$GE$497),2)</f>
        <v>0.23</v>
      </c>
      <c r="HJ488" s="86">
        <f>ROUND(AVERAGEIF($ES$9:$ES$497,$ES488,$GF$9:$GF$497),2)</f>
        <v>0.3</v>
      </c>
      <c r="HK488" s="86">
        <f>ROUND(AVERAGEIF($ES$9:$ES$497,$ES488,$GG$9:$GG$497),2)</f>
        <v>0.28000000000000003</v>
      </c>
      <c r="HL488" s="86">
        <f>ROUND(AVERAGEIF($ES$9:$ES$497,$ES488,$GH$9:$GH$497),2)</f>
        <v>0.92</v>
      </c>
      <c r="HM488" s="87">
        <f>ROUND(AVERAGEIF($ES$9:$ES$497,$ES488,$GI$9:$GI$497),2)</f>
        <v>0.93</v>
      </c>
      <c r="HN488" s="88">
        <f t="shared" si="1284"/>
        <v>-0.11999999999999988</v>
      </c>
      <c r="HO488" s="89">
        <f t="shared" si="1285"/>
        <v>0.12999999999999995</v>
      </c>
      <c r="HP488" s="89">
        <f t="shared" si="1286"/>
        <v>0.26</v>
      </c>
      <c r="HQ488" s="89">
        <f t="shared" si="1287"/>
        <v>7.0000000000000062E-2</v>
      </c>
      <c r="HR488" s="89">
        <f t="shared" si="1288"/>
        <v>2.9999999999999971E-2</v>
      </c>
      <c r="HS488" s="89">
        <f t="shared" si="1289"/>
        <v>5.999999999999997E-2</v>
      </c>
      <c r="HT488" s="89">
        <f t="shared" si="1290"/>
        <v>0.56000000000000005</v>
      </c>
      <c r="HU488" s="89">
        <f t="shared" si="1291"/>
        <v>0.53</v>
      </c>
      <c r="HV488" s="89">
        <f t="shared" si="1292"/>
        <v>0.28999999999999992</v>
      </c>
      <c r="HW488" s="90">
        <f t="shared" si="1293"/>
        <v>0.78999999999999992</v>
      </c>
      <c r="HX488" s="73">
        <f>COUNTIFS($FZ$9:$FZ$497,"&gt;"&amp;FZ488,$ES$9:$ES$497,$ES488)+1</f>
        <v>64</v>
      </c>
      <c r="HY488" s="74">
        <f>COUNTIFS($GA$9:$GA$497,"&gt;"&amp;GA488,$ES$9:$ES$497,$ES488)+1</f>
        <v>12</v>
      </c>
      <c r="HZ488" s="74">
        <f>COUNTIFS($GB$9:$GB$497,"&gt;"&amp;GB488,$ES$9:$ES$497,$ES488)+1</f>
        <v>16</v>
      </c>
      <c r="IA488" s="74">
        <f>COUNTIFS($GC$9:$GC$497,"&gt;"&amp;GC488,$ES$9:$ES$497,$ES488)+1</f>
        <v>28</v>
      </c>
      <c r="IB488" s="74">
        <f>COUNTIFS($GD$9:$GD$497,"&gt;"&amp;GD488,$ES$9:$ES$497,$ES488)+1</f>
        <v>23</v>
      </c>
      <c r="IC488" s="74">
        <f>COUNTIFS($GE$9:$GE$497,"&gt;"&amp;GE488,$ES$9:$ES$497,$ES488)+1</f>
        <v>22</v>
      </c>
      <c r="ID488" s="74">
        <f>COUNTIFS($GF$9:$GF$497,"&gt;"&amp;GF488,$ES$9:$ES$497,$ES488)+1</f>
        <v>3</v>
      </c>
      <c r="IE488" s="74">
        <f>COUNTIFS($GG$9:$GG$497,"&gt;"&amp;GG488,$ES$9:$ES$497,$ES488)+1</f>
        <v>2</v>
      </c>
      <c r="IF488" s="74">
        <f>COUNTIFS($GH$9:$GH$497,"&gt;"&amp;GH488,$ES$9:$ES$497,$ES488)+1</f>
        <v>13</v>
      </c>
      <c r="IG488" s="84">
        <f>COUNTIFS($GI$9:$GI$497,"&gt;"&amp;GI488,$ES$9:$ES$497,$ES488)+1</f>
        <v>1</v>
      </c>
      <c r="IH488" s="148"/>
      <c r="II488" s="149"/>
      <c r="IJ488" s="149">
        <v>0.05</v>
      </c>
      <c r="IK488" s="149"/>
      <c r="IL488" s="149"/>
      <c r="IM488" s="150"/>
      <c r="IN488" s="151"/>
      <c r="IO488" s="152"/>
      <c r="IP488" s="153"/>
      <c r="IQ488" s="149"/>
      <c r="IR488" s="149"/>
      <c r="IS488" s="149"/>
      <c r="IT488" s="149"/>
      <c r="IU488" s="149"/>
      <c r="IV488" s="149"/>
      <c r="IW488" s="154"/>
      <c r="IX488" s="151">
        <v>7.0000000000000007E-2</v>
      </c>
      <c r="IY488" s="149"/>
      <c r="IZ488" s="149"/>
      <c r="JA488" s="149">
        <v>7.0000000000000007E-2</v>
      </c>
      <c r="JB488" s="149"/>
      <c r="JC488" s="149"/>
      <c r="JD488" s="149">
        <v>7.0000000000000007E-2</v>
      </c>
      <c r="JE488" s="155"/>
      <c r="JF488" s="153"/>
      <c r="JG488" s="149"/>
      <c r="JH488" s="149"/>
      <c r="JI488" s="149"/>
      <c r="JJ488" s="149"/>
      <c r="JK488" s="149"/>
      <c r="JL488" s="149"/>
      <c r="JM488" s="154"/>
      <c r="JN488" s="151"/>
      <c r="JO488" s="149"/>
      <c r="JP488" s="149"/>
      <c r="JQ488" s="149"/>
      <c r="JR488" s="149"/>
      <c r="JS488" s="149"/>
      <c r="JT488" s="149"/>
      <c r="JU488" s="149"/>
      <c r="JV488" s="149"/>
      <c r="JW488" s="149"/>
      <c r="JX488" s="149"/>
      <c r="JY488" s="149"/>
      <c r="JZ488" s="155"/>
      <c r="KA488" s="151"/>
      <c r="KB488" s="149"/>
      <c r="KC488" s="149"/>
      <c r="KD488" s="149"/>
      <c r="KE488" s="155"/>
      <c r="KF488" s="153"/>
      <c r="KG488" s="149"/>
      <c r="KH488" s="149"/>
      <c r="KI488" s="149"/>
      <c r="KJ488" s="149"/>
      <c r="KK488" s="156"/>
      <c r="KL488" s="149"/>
      <c r="KM488" s="149"/>
      <c r="KN488" s="149"/>
      <c r="KO488" s="149"/>
      <c r="KP488" s="149"/>
      <c r="KQ488" s="149"/>
      <c r="KR488" s="149"/>
      <c r="KS488" s="154"/>
      <c r="KT488" s="154"/>
      <c r="KU488" s="154"/>
      <c r="KV488" s="154"/>
      <c r="KW488" s="151"/>
      <c r="KX488" s="149"/>
      <c r="KY488" s="149"/>
      <c r="KZ488" s="149"/>
      <c r="LA488" s="149"/>
      <c r="LB488" s="149"/>
      <c r="LC488" s="154"/>
      <c r="LD488" s="151"/>
      <c r="LE488" s="152"/>
      <c r="LF488" s="157"/>
      <c r="LG488" s="158"/>
      <c r="LH488" s="151"/>
      <c r="LI488" s="149"/>
      <c r="LJ488" s="147"/>
      <c r="LK488" s="147"/>
      <c r="LL488" s="147"/>
      <c r="LM488" s="159"/>
      <c r="LN488" s="153"/>
      <c r="LO488" s="149"/>
      <c r="LP488" s="149"/>
      <c r="LQ488" s="149"/>
      <c r="LR488" s="154"/>
      <c r="LS488" s="151"/>
      <c r="LT488" s="149"/>
      <c r="LU488" s="149"/>
      <c r="LV488" s="149"/>
      <c r="LW488" s="149"/>
      <c r="LX488" s="149"/>
      <c r="LY488" s="149"/>
      <c r="LZ488" s="149"/>
      <c r="MA488" s="155"/>
      <c r="MB488" s="153"/>
      <c r="MC488" s="149"/>
      <c r="MD488" s="149"/>
      <c r="ME488" s="149"/>
      <c r="MF488" s="149"/>
      <c r="MG488" s="149"/>
      <c r="MH488" s="149"/>
      <c r="MI488" s="149"/>
      <c r="MJ488" s="149"/>
      <c r="MK488" s="149"/>
      <c r="ML488" s="149"/>
      <c r="MM488" s="149"/>
      <c r="MN488" s="156"/>
      <c r="MO488" s="156"/>
      <c r="MP488" s="154"/>
      <c r="MQ488" s="151"/>
      <c r="MR488" s="149"/>
      <c r="MS488" s="149"/>
      <c r="MT488" s="149"/>
      <c r="MU488" s="149"/>
      <c r="MV488" s="156"/>
      <c r="MW488" s="149"/>
      <c r="MX488" s="149"/>
      <c r="MY488" s="149"/>
      <c r="MZ488" s="149"/>
      <c r="NA488" s="149"/>
      <c r="NB488" s="149"/>
      <c r="NC488" s="149"/>
      <c r="ND488" s="156"/>
      <c r="NE488" s="156"/>
      <c r="NF488" s="156"/>
      <c r="NG488" s="155"/>
      <c r="NH488" s="93">
        <v>0.05</v>
      </c>
      <c r="NI488" s="79"/>
      <c r="NJ488" s="79"/>
      <c r="NK488" s="79"/>
      <c r="NL488" s="79"/>
      <c r="NM488" s="79"/>
      <c r="NN488" s="94"/>
      <c r="NO488" s="151"/>
      <c r="NP488" s="160"/>
      <c r="NQ488" s="145"/>
      <c r="NR488" s="199"/>
      <c r="NS488" s="145"/>
      <c r="NT488" s="145"/>
      <c r="NU488" s="145" t="s">
        <v>1517</v>
      </c>
      <c r="NV488" s="186">
        <v>44466</v>
      </c>
      <c r="NW488" s="199" t="s">
        <v>1710</v>
      </c>
      <c r="NX488" s="199" t="s">
        <v>1711</v>
      </c>
      <c r="NY488" s="138" t="s">
        <v>1569</v>
      </c>
      <c r="NZ488" s="199" t="s">
        <v>1711</v>
      </c>
      <c r="OA488" s="202"/>
      <c r="OB488" s="202"/>
      <c r="OC488" s="202"/>
      <c r="OD488" s="110">
        <v>0</v>
      </c>
      <c r="OE488" s="109">
        <v>0</v>
      </c>
      <c r="OF488" s="110">
        <f t="shared" si="1320"/>
        <v>0</v>
      </c>
      <c r="OG488" s="109">
        <v>0</v>
      </c>
      <c r="OH488" s="111">
        <f>ROUND(AVERAGEIF($ES$9:$ES$497,$ES488,EV$9:EV$497),0)</f>
        <v>79</v>
      </c>
      <c r="OI488" s="112">
        <f>ROUND(AVERAGEIF($ES$9:$ES$497,$ES488,EW$9:EW$497),0)</f>
        <v>32</v>
      </c>
      <c r="OJ488" s="112">
        <f>ROUND(AVERAGEIF($ES$9:$ES$497,$ES488,EX$9:EX$497),0)</f>
        <v>45</v>
      </c>
      <c r="OK488" s="112">
        <f>ROUND(AVERAGEIF($ES$9:$ES$497,$ES488,EY$9:EY$497),0)</f>
        <v>53</v>
      </c>
      <c r="OL488" s="112">
        <f>ROUND(AVERAGEIF($ES$9:$ES$497,$ES488,EZ$9:EZ$497),0)</f>
        <v>20</v>
      </c>
      <c r="OM488" s="112">
        <f>ROUND(AVERAGEIF($ES$9:$ES$497,$ES488,FA$9:FA$497),0)</f>
        <v>18</v>
      </c>
      <c r="ON488" s="112">
        <f>ROUND(AVERAGEIF($ES$9:$ES$497,$ES488,FB$9:FB$497),0)</f>
        <v>23</v>
      </c>
      <c r="OO488" s="112">
        <f>ROUND(AVERAGEIF($ES$9:$ES$497,$ES488,FC$9:FC$497),0)</f>
        <v>23</v>
      </c>
      <c r="OP488" s="112">
        <f>ROUND(AVERAGEIF($ES$9:$ES$497,$ES488,FD$9:FD$497),0)</f>
        <v>64</v>
      </c>
      <c r="OQ488" s="113">
        <f>ROUND(AVERAGEIF($ES$9:$ES$497,$ES488,FE$9:FE$497),0)</f>
        <v>68</v>
      </c>
      <c r="OR488" s="114">
        <f>ROUND(EV488/MAX(EV$9:EV$497)*100,0)</f>
        <v>57</v>
      </c>
      <c r="OS488" s="115">
        <f>ROUND(EW488/MAX(EW$9:EW$497)*100,0)</f>
        <v>46</v>
      </c>
      <c r="OT488" s="115">
        <f>ROUND(EX488/MAX(EX$9:EX$497)*100,0)</f>
        <v>75</v>
      </c>
      <c r="OU488" s="115">
        <f>ROUND(EY488/MAX(EY$9:EY$497)*100,0)</f>
        <v>54</v>
      </c>
      <c r="OV488" s="115">
        <f>ROUND(EZ488/MAX(EZ$9:EZ$497)*100,0)</f>
        <v>24</v>
      </c>
      <c r="OW488" s="115">
        <f>ROUND(FA488/MAX(FA$9:FA$497)*100,0)</f>
        <v>26</v>
      </c>
      <c r="OX488" s="115">
        <f>ROUND(FB488/MAX(FB$9:FB$497)*100,0)</f>
        <v>63</v>
      </c>
      <c r="OY488" s="116">
        <f>ROUND(FC488/MAX(FC$9:FC$497)*100,0)</f>
        <v>55</v>
      </c>
      <c r="OZ488" s="115">
        <f>ROUND(FD488/MAX(FD$9:FD$497)*100,0)</f>
        <v>81</v>
      </c>
      <c r="PA488" s="117">
        <f>ROUND(FE488/MAX(FE$9:FE$497)*100,0)</f>
        <v>69</v>
      </c>
      <c r="PB488" s="118">
        <f t="shared" si="1295"/>
        <v>666</v>
      </c>
      <c r="PC488" s="115">
        <f t="shared" si="1296"/>
        <v>513</v>
      </c>
      <c r="PD488" s="115">
        <f t="shared" si="1297"/>
        <v>738</v>
      </c>
      <c r="PE488" s="115">
        <f t="shared" si="1298"/>
        <v>776</v>
      </c>
      <c r="PF488" s="115">
        <f t="shared" si="1299"/>
        <v>540</v>
      </c>
      <c r="PG488" s="119">
        <f t="shared" si="1300"/>
        <v>455</v>
      </c>
      <c r="PH488" s="118">
        <f>ROUND(PB488/MAX(PB$9:PB$497)*100,0)</f>
        <v>79</v>
      </c>
      <c r="PI488" s="115">
        <f>ROUND(PC488/MAX(PC$9:PC$497)*100,0)</f>
        <v>61</v>
      </c>
      <c r="PJ488" s="115">
        <f>ROUND(PD488/MAX(PD$9:PD$497)*100,0)</f>
        <v>78</v>
      </c>
      <c r="PK488" s="115">
        <f>ROUND(PE488/MAX(PE$9:PE$497)*100,0)</f>
        <v>77</v>
      </c>
      <c r="PL488" s="115">
        <f>ROUND(PF488/MAX(PF$9:PF$497)*100,0)</f>
        <v>76</v>
      </c>
      <c r="PM488" s="119">
        <f>ROUND(PG488/MAX(PG$9:PG$497)*100,0)</f>
        <v>66</v>
      </c>
      <c r="PN488" s="118">
        <f>RANK(PH488,PH$9:PH$497,0)</f>
        <v>21</v>
      </c>
      <c r="PO488" s="115">
        <f>RANK(PI488,PI$9:PI$497,0)</f>
        <v>61</v>
      </c>
      <c r="PP488" s="115">
        <f>RANK(PJ488,PJ$9:PJ$497,0)</f>
        <v>26</v>
      </c>
      <c r="PQ488" s="115">
        <f>RANK(PK488,PK$9:PK$497,0)</f>
        <v>23</v>
      </c>
      <c r="PR488" s="115">
        <f>RANK(PL488,PL$9:PL$497,0)</f>
        <v>46</v>
      </c>
      <c r="PS488" s="119">
        <f>RANK(PM488,PM$9:PM$497,0)</f>
        <v>62</v>
      </c>
      <c r="PT488" s="120">
        <f>ROUND(FZ488/MAX(FZ$9:FZ$497)*100,0)</f>
        <v>56</v>
      </c>
      <c r="PU488" s="115">
        <f>ROUND(GA488/MAX(GA$9:GA$497)*100,0)</f>
        <v>33</v>
      </c>
      <c r="PV488" s="115">
        <f>ROUND(GB488/MAX(GB$9:GB$497)*100,0)</f>
        <v>66</v>
      </c>
      <c r="PW488" s="115">
        <f>ROUND(GC488/MAX(GC$9:GC$497)*100,0)</f>
        <v>64</v>
      </c>
      <c r="PX488" s="115">
        <f>ROUND(GD488/MAX(GD$9:GD$497)*100,0)</f>
        <v>17</v>
      </c>
      <c r="PY488" s="115">
        <f>ROUND(GE488/MAX(GE$9:GE$497)*100,0)</f>
        <v>17</v>
      </c>
      <c r="PZ488" s="115">
        <f>ROUND(GF488/MAX(GF$9:GF$497)*100,0)</f>
        <v>40</v>
      </c>
      <c r="QA488" s="116">
        <f>ROUND(GG488/MAX(GG$9:GG$497)*100,0)</f>
        <v>44</v>
      </c>
      <c r="QB488" s="115">
        <f>ROUND(GH488/MAX(GH$9:GH$497)*100,0)</f>
        <v>54</v>
      </c>
      <c r="QC488" s="121">
        <f>ROUND(GI488/MAX(GI$9:GI$497)*100,0)</f>
        <v>55</v>
      </c>
      <c r="QD488" s="120">
        <f>ROUND(AVERAGEIF($ES$9:$ES$497,$ES488,PT$9:PT$497),0)</f>
        <v>62</v>
      </c>
      <c r="QE488" s="120">
        <f>ROUND(AVERAGEIF($ES$9:$ES$497,$ES488,PU$9:PU$497),0)</f>
        <v>26</v>
      </c>
      <c r="QF488" s="120">
        <f>ROUND(AVERAGEIF($ES$9:$ES$497,$ES488,PV$9:PV$497),0)</f>
        <v>48</v>
      </c>
      <c r="QG488" s="120">
        <f>ROUND(AVERAGEIF($ES$9:$ES$497,$ES488,PW$9:PW$497),0)</f>
        <v>58</v>
      </c>
      <c r="QH488" s="120">
        <f>ROUND(AVERAGEIF($ES$9:$ES$497,$ES488,PX$9:PX$497),0)</f>
        <v>15</v>
      </c>
      <c r="QI488" s="120">
        <f>ROUND(AVERAGEIF($ES$9:$ES$497,$ES488,PY$9:PY$497),0)</f>
        <v>14</v>
      </c>
      <c r="QJ488" s="120">
        <f>ROUND(AVERAGEIF($ES$9:$ES$497,$ES488,PZ$9:PZ$497),0)</f>
        <v>14</v>
      </c>
      <c r="QK488" s="120">
        <f>ROUND(AVERAGEIF($ES$9:$ES$497,$ES488,QA$9:QA$497),0)</f>
        <v>15</v>
      </c>
      <c r="QL488" s="120">
        <f>ROUND(AVERAGEIF($ES$9:$ES$497,$ES488,QB$9:QB$497),0)</f>
        <v>41</v>
      </c>
      <c r="QM488" s="120">
        <f>ROUND(AVERAGEIF($ES$9:$ES$497,$ES488,QC$9:QC$497),0)</f>
        <v>30</v>
      </c>
      <c r="QN488" s="114">
        <f t="shared" si="1301"/>
        <v>630</v>
      </c>
      <c r="QO488" s="115">
        <f t="shared" si="1302"/>
        <v>434</v>
      </c>
      <c r="QP488" s="115">
        <f t="shared" si="1303"/>
        <v>698</v>
      </c>
      <c r="QQ488" s="115">
        <f t="shared" si="1304"/>
        <v>762</v>
      </c>
      <c r="QR488" s="115">
        <f t="shared" si="1305"/>
        <v>620</v>
      </c>
      <c r="QS488" s="119">
        <f t="shared" si="1306"/>
        <v>414</v>
      </c>
      <c r="QT488" s="114">
        <f>ROUND((QN488-MIN(QN$9:QN$497))/(MAX(QN$9:QN$497)-MIN(QN$9:QN$497))*100,0)</f>
        <v>62</v>
      </c>
      <c r="QU488" s="115">
        <f>ROUND((QO488-MIN(QO$9:QO$497))/(MAX(QO$9:QO$497)-MIN(QO$9:QO$497))*100,0)</f>
        <v>32</v>
      </c>
      <c r="QV488" s="115">
        <f>ROUND((QP488-MIN(QP$9:QP$497))/(MAX(QP$9:QP$497)-MIN(QP$9:QP$497))*100,0)</f>
        <v>51</v>
      </c>
      <c r="QW488" s="115">
        <f>ROUND((QQ488-MIN(QQ$9:QQ$497))/(MAX(QQ$9:QQ$497)-MIN(QQ$9:QQ$497))*100,0)</f>
        <v>60</v>
      </c>
      <c r="QX488" s="115">
        <f>ROUND((QR488-MIN(QR$9:QR$497))/(MAX(QR$9:QR$497)-MIN(QR$9:QR$497))*100,0)</f>
        <v>66</v>
      </c>
      <c r="QY488" s="115">
        <f>ROUND((QS488-MIN(QS$9:QS$497))/(MAX(QS$9:QS$497)-MIN(QS$9:QS$497))*100,0)</f>
        <v>48</v>
      </c>
      <c r="QZ488" s="114">
        <f>RANK(QN488,QN$9:QN$497,0)</f>
        <v>38</v>
      </c>
      <c r="RA488" s="115">
        <f>RANK(QO488,QO$9:QO$497,0)</f>
        <v>133</v>
      </c>
      <c r="RB488" s="115">
        <f>RANK(QP488,QP$9:QP$497,0)</f>
        <v>53</v>
      </c>
      <c r="RC488" s="115">
        <f>RANK(QQ488,QQ$9:QQ$497,0)</f>
        <v>51</v>
      </c>
      <c r="RD488" s="115">
        <f>RANK(QR488,QR$9:QR$497,0)</f>
        <v>87</v>
      </c>
      <c r="RE488" s="115">
        <f>RANK(QS488,QS$9:QS$497,0)</f>
        <v>129</v>
      </c>
      <c r="RF488" s="122"/>
      <c r="RG488" s="115">
        <f>($RH$3*(IH488+IJ488)*100*100/MAX(EX$9:EX$497)*$RO$3) +($RH$3*(II488+IJ488)*100*100/MAX(EX$9:EX$497)*$RO$4) + ($RH$3*IK488*100*100/MAX(EX$9:EX$497)*0.098)</f>
        <v>20.875</v>
      </c>
      <c r="RH488" s="115">
        <f>($RH$4*IL488*100*100/MAX(EZ$9:EZ$497))*$RQ$3</f>
        <v>0</v>
      </c>
      <c r="RI488" s="115">
        <f>($RH$3*IM488*100*100/MAX(EY$9:EY$497))*$RQ$4</f>
        <v>0</v>
      </c>
      <c r="RJ488" s="115">
        <f>($RH$3*IN488*100*100/MAX(EX$9:EX$497))</f>
        <v>0</v>
      </c>
      <c r="RK488" s="115">
        <f>($RH$4*IO488*100*100/MAX(EZ$9:EZ$497))*$RQ$3</f>
        <v>0</v>
      </c>
      <c r="RL488" s="115">
        <f>(($RL$4*IP488*100*((100/MAX(EX$9:EX$497)+100/MAX(EZ$9:EZ$497))/2))+($RL$4*IQ488*100*((100/MAX(EX$9:EX$497)+100/MAX(EZ$9:EZ$497))/2))+($RL$4*IR488*100*((100/MAX(EX$9:EX$497)+100/MAX(EZ$9:EZ$497))/2))+($RL$4*IS488*100*((100/MAX(EX$9:EX$497)+100/MAX(EZ$9:EZ$497))/2))+($RL$4*IT488*100*((100/MAX(EX$9:EX$497)+100/MAX(EZ$9:EZ$497))/2))+($RL$4*IU488*100*((100/MAX(EX$9:EX$497)+100/MAX(EZ$9:EZ$497))/2))+($RL$4*IV488*100*((100/MAX(EX$9:EX$497)+100/MAX(EZ$9:EZ$497))/2))+($RL$4*IW488*100*((100/MAX(EX$9:EX$497)+100/MAX(EZ$9:EZ$497))/2)))*$RS$3</f>
        <v>0</v>
      </c>
      <c r="RM488" s="115">
        <f>(($RH$3*IX488*100*100/MAX(EX$9:EX$497))+($RH$3*IY488*100*100/MAX(EX$9:EX$497))+($RH$3*IZ488*100*100/MAX(EX$9:EX$497))+($RH$3*JA488*100*100/MAX(EX$9:EX$497))+($RH$3*JB488*100*100/MAX(EX$9:EX$497))+($RH$3*JC488*100*100/MAX(EX$9:EX$497))+($RH$3*JD488*100*100/MAX(EX$9:EX$497))+($RH$3*JE488*100*100/MAX(EX$9:EX$497)))*$RS$4</f>
        <v>17.535000000000004</v>
      </c>
      <c r="RN488" s="115">
        <f>(($RH$4*JF488*100*100/MAX(EZ$9:EZ$497)) + ($RH$4*JG488*100*100/MAX(EZ$9:EZ$497)) + ($RH$4*JH488*100*100/MAX(EZ$9:EZ$497)) + ($RH$4*JI488*100*100/MAX(EZ$9:EZ$497)) + ($RH$4*JJ488*100*100/MAX(EZ$9:EZ$497)) + ($RH$4*JK488*100*100/MAX(EZ$9:EZ$497)) + ($RH$4*JL488*100*100/MAX(EZ$9:EZ$497)) + ($RH$4*JM488*100*100/MAX(EZ$9:EZ$497)))*$RU$3</f>
        <v>0</v>
      </c>
      <c r="RO488" s="115">
        <f>(($RL$4*JN488*100*((100/MAX(EX$9:EX$497)+100/MAX(EZ$9:EZ$497))/2))+($RL$4*JO488*100*((100/MAX(EX$9:EX$497)+100/MAX(EZ$9:EZ$497))/2))+($RL$4*JP488*100*((100/MAX(EX$9:EX$497)+100/MAX(EZ$9:EZ$497))/2))+($RL$4*JQ488*100*((100/MAX(EX$9:EX$497)+100/MAX(EZ$9:EZ$497))/2))+($RL$4*JR488*100*((100/MAX(EX$9:EX$497)+100/MAX(EZ$9:EZ$497))/2))+($RL$4*JS488*100*((100/MAX(EX$9:EX$497)+100/MAX(EZ$9:EZ$497))/2))+($RL$4*JT488*100*((100/MAX(EX$9:EX$497)+100/MAX(EZ$9:EZ$497))/2))+($RL$4*JU488*100*((100/MAX(EX$9:EX$497)+100/MAX(EZ$9:EZ$497))/2))+($RL$4*JV488*100*((100/MAX(EX$9:EX$497)+100/MAX(EZ$9:EZ$497))/2))+($RL$4*JW488*100*((100/MAX(EX$9:EX$497)+100/MAX(EZ$9:EZ$497))/2))+($RL$4*JX488*100*((100/MAX(EX$9:EX$497)+100/MAX(EZ$9:EZ$497))/2))+($RL$4*JY488*100*((100/MAX(EX$9:EX$497)+100/MAX(EZ$9:EZ$497))/2))+($RL$4*JZ488*100*((100/MAX(EX$9:EX$497)+100/MAX(EZ$9:EZ$497))/2)))*$RW$3/2</f>
        <v>0</v>
      </c>
      <c r="RP488" s="119">
        <f>($RJ$3*KA488*100*100/MAX(FA$9:FA$497)) + ($RJ$3*KB488*100*100/MAX(FA$9:FA$497)/2) + ($RJ$3*KC488*100*100/MAX(FA$9:FA$497)/2) + ($RJ$3*KD488*100*100/MAX(FA$9:FA$497)/4) + ($RJ$3*KE488*100*100/MAX(FA$9:FA$497)/4)</f>
        <v>0</v>
      </c>
      <c r="RQ488" s="118">
        <f>($RL$4*KF488*100*((100/MAX(EX$9:EX$497)+100/MAX(EZ$9:EZ$497)))) * ($RO$3/2) + (($RL$4*KG488*100*((100/MAX(EX$9:EX$497)+100/MAX(EZ$9:EZ$497))))+($RL$4*KH488*100*((100/MAX(EX$9:EX$497)+100/MAX(EZ$9:EZ$497))))+($RL$4*KI488*100*((100/MAX(EX$9:EX$497)+100/MAX(EZ$9:EZ$497))))+($RL$4*KJ488*100*((100/MAX(EX$9:EX$497)+100/MAX(EZ$9:EZ$497))))+($RL$4*KK488*100*((100/MAX(EX$9:EX$497)+100/MAX(EZ$9:EZ$497))))+($RL$4*KL488*100*((100/MAX(EX$9:EX$497)+100/MAX(EZ$9:EZ$497))))+($RL$4*KM488*100*((100/MAX(EX$9:EX$497)+100/MAX(EZ$9:EZ$497))))+($RL$4*KN488*100*((100/MAX(EX$9:EX$497)+100/MAX(EZ$9:EZ$497))))+($RL$4*KO488*100*((100/MAX(EX$9:EX$497)+100/MAX(EZ$9:EZ$497))))+($RL$4*KP488*100*((100/MAX(EX$9:EX$497)+100/MAX(EZ$9:EZ$497))))+($RL$4*KQ488*100*((100/MAX(EX$9:EX$497)+100/MAX(EZ$9:EZ$497))))+($RL$4*KR488*100*((100/MAX(EX$9:EX$497)+100/MAX(EZ$9:EZ$497))))+($RL$4*KS488*100*((100/MAX(EX$9:EX$497)+100/MAX(EZ$9:EZ$497))))+($RL$4*KV488*100*((100/MAX(EX$9:EX$497)+100/MAX(EZ$9:EZ$497))))) * (($RO$3+$RO$4)/6)</f>
        <v>0</v>
      </c>
      <c r="RR488" s="115">
        <f>(($RL$4*KW488*100*((100/MAX(EX$9:EX$497)+100/MAX(EZ$9:EZ$497))))) * ($RO$3/2) + (($RL$4*KX488*100*((100/MAX(EX$9:EX$497)+100/MAX(EZ$9:EZ$497))))+($RL$4*KY488*100*((100/MAX(EX$9:EX$497)+100/MAX(EZ$9:EZ$497))))+($RL$4*KZ488*100*((100/MAX(EX$9:EX$497)+100/MAX(EZ$9:EZ$497))))+($RL$4*LA488*100*((100/MAX(EX$9:EX$497)+100/MAX(EZ$9:EZ$497))))+($RL$4*LB488*100*((100/MAX(EX$9:EX$497)+100/MAX(EZ$9:EZ$497))))+($RL$4*LC488*100*((100/MAX(EX$9:EX$497)+100/MAX(EZ$9:EZ$497))))) * (($RO$3+$RO$4)/6)</f>
        <v>0</v>
      </c>
      <c r="RS488" s="119">
        <f>(($RL$4*LD488*100*((100/MAX(EX$9:EX$497)+100/MAX(EZ$9:EZ$497))))+($RL$4*LE488*100*((100/MAX(EX$9:EX$497)+100/MAX(EZ$9:EZ$497))))) * (($RO$3+$RO$4)/6)</f>
        <v>0</v>
      </c>
      <c r="RT488" s="118">
        <f>($RJ$4*LH488*100*(100/MAX(EV$9:EV$497)))+($RJ$4*LI488*100*(100/MAX(EV$9:EV$497)))</f>
        <v>0</v>
      </c>
      <c r="RU488" s="119">
        <f>($RJ$4*LJ488*(100/MAX(EV$9:EV$497)))/2 + ($RL$3*LK488*(100/MAX(EW$9:EW$497))) + ($RJ$4*LL488*(100/MAX(EV$9:EV$497)))/4 + ($RL$3*LM488*(100/MAX(EW$9:EW$497)))</f>
        <v>0</v>
      </c>
      <c r="RV488" s="118">
        <f>($RJ$4*LN488*100*100/MAX(EV$9:EV$497)/2)+($RJ$4*LO488*100*100/MAX(EV$9:EV$497)/2)+($RJ$4*LP488*100*100/MAX(EV$9:EV$497))+($RJ$4*LQ488*100*100/MAX(EV$9:EV$497))+($RJ$4*LR488*100*100/MAX(EV$9:EV$497))</f>
        <v>0</v>
      </c>
      <c r="RW488" s="115">
        <f>($RJ$4*LS488*100*100/MAX(EV$9:EV$497)) + (($RJ$4*LT488*100*100/MAX(EV$9:EV$497))+($RJ$4*LU488*100*100/MAX(EV$9:EV$497))+($RJ$4*LV488*100*100/MAX(EV$9:EV$497))+($RJ$4*LW488*100*100/MAX(EV$9:EV$497))+($RJ$4*LX488*100*100/MAX(EV$9:EV$497))+($RJ$4*LY488*100*100/MAX(EV$9:EV$497))+($RJ$4*LZ488*100*100/MAX(EV$9:EV$497))+($RJ$4*MA488*100*100/MAX(EV$9:EV$497)))/2</f>
        <v>0</v>
      </c>
      <c r="RX488" s="119">
        <f>($RJ$4*MB488*100*100/MAX(EV$9:EV$497))+($RJ$4*MC488*100*100/MAX(EV$9:EV$497))+($RJ$4*MD488*100*100/MAX(EV$9:EV$497))+($RJ$4*ME488*100*100/MAX(EV$9:EV$497))+($RJ$4*MF488*100*100/MAX(EV$9:EV$497))+($RJ$4*MG488*100*100/MAX(EV$9:EV$497))+($RJ$4*MH488*100*100/MAX(EV$9:EV$497))+($RJ$4*MI488*100*100/MAX(EV$9:EV$497))+($RJ$4*MJ488*100*100/MAX(EV$9:EV$497))+($RJ$4*MK488*100*100/MAX(EV$9:EV$497))+($RJ$4*ML488*100*100/MAX(EV$9:EV$497))+($RJ$4*MM488*100*100/MAX(EV$9:EV$497))+($RJ$4*MN488*100*100/MAX(EV$9:EV$497))</f>
        <v>0</v>
      </c>
      <c r="RY488" s="118">
        <f>($RJ$4*MQ488*100*100/MAX(EV$9:EV$497))/2 + (($RJ$4*MR488*100*100/MAX(EV$9:EV$497))+($RJ$4*MS488*100*100/MAX(EV$9:EV$497))+($RJ$4*MT488*100*100/MAX(EV$9:EV$497))+($RJ$4*MU488*100*100/MAX(EV$9:EV$497))+($RJ$4*MV488*100*100/MAX(EV$9:EV$497))+($RJ$4*MW488*100*100/MAX(EV$9:EV$497))+($RJ$4*MX488*100*100/MAX(EV$9:EV$497))+($RJ$4*MY488*100*100/MAX(EV$9:EV$497))+($RJ$4*MZ488*100*100/MAX(EV$9:EV$497))+($RJ$4*NA488*100*100/MAX(EV$9:EV$497))+($RJ$4*NB488*100*100/MAX(EV$9:EV$497))+($RJ$4*NC488*100*100/MAX(EV$9:EV$497))+($RJ$4*ND488*100*100/MAX(EV$9:EV$497))+($RJ$4*NG488*100*100/MAX(EV$9:EV$497)))/4</f>
        <v>0</v>
      </c>
      <c r="RZ488" s="115">
        <f>($RJ$4*NH488*100*100/MAX(EV$9:EV$497))/2 + (($RJ$4*NI488*100*100/MAX(EV$9:EV$497))+($RJ$4*NJ488*100*100/MAX(EV$9:EV$497))+($RJ$4*NK488*100*100/MAX(EV$9:EV$497))+($RJ$4*NL488*100*100/MAX(EV$9:EV$497))+($RJ$4*NM488*100*100/MAX(EV$9:EV$497))+($RJ$4*NN488*100*100/MAX(EV$9:EV$497)))/4</f>
        <v>4.213483146067416</v>
      </c>
      <c r="SA488" s="117">
        <f>(($RJ$4*NO488*100*100/MAX(EV$9:EV$497))+($RJ$4*NP488*100*100/MAX(EV$9:EV$497)))/4</f>
        <v>0</v>
      </c>
      <c r="SB488" s="118">
        <f t="shared" si="1307"/>
        <v>42.623483146067422</v>
      </c>
      <c r="SC488" s="115">
        <f t="shared" si="1308"/>
        <v>39.252696629213489</v>
      </c>
      <c r="SD488" s="115">
        <f t="shared" si="1309"/>
        <v>1.053370786516854</v>
      </c>
      <c r="SE488" s="115">
        <f t="shared" si="1310"/>
        <v>109.21769662921349</v>
      </c>
      <c r="SF488" s="115">
        <f t="shared" si="1311"/>
        <v>1.053370786516854</v>
      </c>
      <c r="SG488" s="115">
        <f t="shared" si="1312"/>
        <v>4.213483146067416</v>
      </c>
      <c r="SH488" s="115">
        <f>ROUND(SB488/MAX(SB$9:SB$497)*100,0)</f>
        <v>54</v>
      </c>
      <c r="SI488" s="115">
        <f>ROUND(SC488/MAX(SC$9:SC$497)*100,0)</f>
        <v>60</v>
      </c>
      <c r="SJ488" s="115">
        <f>ROUND(SD488/MAX(SD$9:SD$497)*100,0)</f>
        <v>2</v>
      </c>
      <c r="SK488" s="115">
        <f>ROUND(SE488/MAX(SE$9:SE$497)*100,0)</f>
        <v>84</v>
      </c>
      <c r="SL488" s="115">
        <f>ROUND(SF488/MAX(SF$9:SF$497)*100,0)</f>
        <v>3</v>
      </c>
      <c r="SM488" s="121">
        <f>ROUND(SG488/MAX(SG$9:SG$497)*100,0)</f>
        <v>4</v>
      </c>
      <c r="SN488" s="115">
        <f>ROUND(AVERAGEIF($ES$9:$ES$497,$ES488,SH$9:SH$497),0)</f>
        <v>26</v>
      </c>
      <c r="SO488" s="115">
        <f>ROUND(AVERAGEIF($ES$9:$ES$497,$ES488,SI$9:SI$497),0)</f>
        <v>23</v>
      </c>
      <c r="SP488" s="115">
        <f>ROUND(AVERAGEIF($ES$9:$ES$497,$ES488,SJ$9:SJ$497),0)</f>
        <v>4</v>
      </c>
      <c r="SQ488" s="115">
        <f>ROUND(AVERAGEIF($ES$9:$ES$497,$ES488,SK$9:SK$497),0)</f>
        <v>20</v>
      </c>
      <c r="SR488" s="115">
        <f>ROUND(AVERAGEIF($ES$9:$ES$497,$ES488,SL$9:SL$497),0)</f>
        <v>7</v>
      </c>
      <c r="SS488" s="121">
        <f>ROUND(AVERAGEIF($ES$9:$ES$497,$ES488,SM$9:SM$497),0)</f>
        <v>6</v>
      </c>
      <c r="ST488" s="114">
        <f>RANK(SB488,SB$9:SB$497,0)</f>
        <v>68</v>
      </c>
      <c r="SU488" s="115">
        <f>RANK(SC488,SC$9:SC$497,0)</f>
        <v>33</v>
      </c>
      <c r="SV488" s="115">
        <f>RANK(SD488,SD$9:SD$497,0)</f>
        <v>216</v>
      </c>
      <c r="SW488" s="115">
        <f>RANK(SE488,SE$9:SE$497,0)</f>
        <v>5</v>
      </c>
      <c r="SX488" s="115">
        <f>RANK(SF488,SF$9:SF$497,0)</f>
        <v>199</v>
      </c>
      <c r="SY488" s="115">
        <f>RANK(SG488,SG$9:SG$497,0)</f>
        <v>173</v>
      </c>
      <c r="SZ488" s="115">
        <f>COUNTIFS(SB$9:SB$497,"&gt;"&amp;SB488,$ES$9:$ES$497,$ES488)+1</f>
        <v>16</v>
      </c>
      <c r="TA488" s="115">
        <f>COUNTIFS(SC$9:SC$497,"&gt;"&amp;SC488,$ES$9:$ES$497,$ES488)+1</f>
        <v>12</v>
      </c>
      <c r="TB488" s="115">
        <f>COUNTIFS(SD$9:SD$497,"&gt;"&amp;SD488,$ES$9:$ES$497,$ES488)+1</f>
        <v>45</v>
      </c>
      <c r="TC488" s="115">
        <f>COUNTIFS(SE$9:SE$497,"&gt;"&amp;SE488,$ES$9:$ES$497,$ES488)+1</f>
        <v>1</v>
      </c>
      <c r="TD488" s="115">
        <f>COUNTIFS(SF$9:SF$497,"&gt;"&amp;SF488,$ES$9:$ES$497,$ES488)+1</f>
        <v>45</v>
      </c>
      <c r="TE488" s="117">
        <f>COUNTIFS(SG$9:SG$497,"&gt;"&amp;SG488,$ES$9:$ES$497,$ES488)+1</f>
        <v>40</v>
      </c>
      <c r="TF488" s="118">
        <f t="shared" si="1313"/>
        <v>133</v>
      </c>
      <c r="TG488" s="115">
        <f t="shared" si="1314"/>
        <v>139</v>
      </c>
      <c r="TH488" s="115">
        <f t="shared" si="1315"/>
        <v>63</v>
      </c>
      <c r="TI488" s="115">
        <f t="shared" si="1316"/>
        <v>162</v>
      </c>
      <c r="TJ488" s="115">
        <f t="shared" si="1317"/>
        <v>80</v>
      </c>
      <c r="TK488" s="115">
        <f t="shared" si="1318"/>
        <v>80</v>
      </c>
      <c r="TL488" s="117">
        <f t="shared" si="1319"/>
        <v>70</v>
      </c>
      <c r="TM488" s="118">
        <f>ROUND(TF488/MAX(TF$9:TF$497)*100,0)</f>
        <v>74</v>
      </c>
      <c r="TN488" s="115">
        <f>ROUND(TG488/MAX(TG$9:TG$497)*100,0)</f>
        <v>76</v>
      </c>
      <c r="TO488" s="115">
        <f>ROUND(TH488/MAX(TH$9:TH$497)*100,0)</f>
        <v>35</v>
      </c>
      <c r="TP488" s="115">
        <f>ROUND(TI488/MAX(TI$9:TI$497)*100,0)</f>
        <v>90</v>
      </c>
      <c r="TQ488" s="115">
        <f>ROUND(TJ488/MAX(TJ$9:TJ$497)*100,0)</f>
        <v>41</v>
      </c>
      <c r="TR488" s="115">
        <f>ROUND(TK488/MAX(TK$9:TK$497)*100,0)</f>
        <v>41</v>
      </c>
      <c r="TS488" s="119">
        <f>ROUND(TL488/MAX(TL$9:TL$497)*100,0)</f>
        <v>36</v>
      </c>
      <c r="TT488" s="120">
        <f>RANK(TM488,TM$9:TM$497,0)</f>
        <v>41</v>
      </c>
      <c r="TU488" s="115">
        <f>RANK(TN488,TN$9:TN$497,0)</f>
        <v>24</v>
      </c>
      <c r="TV488" s="115">
        <f>RANK(TO488,TO$9:TO$497,0)</f>
        <v>95</v>
      </c>
      <c r="TW488" s="115">
        <f>RANK(TP488,TP$9:TP$497,0)</f>
        <v>3</v>
      </c>
      <c r="TX488" s="115">
        <f>RANK(TQ488,TQ$9:TQ$497,0)</f>
        <v>41</v>
      </c>
      <c r="TY488" s="115">
        <f>RANK(TR488,TR$9:TR$497,0)</f>
        <v>83</v>
      </c>
      <c r="TZ488" s="121">
        <f>RANK(TS488,TS$9:TS$497,0)</f>
        <v>94</v>
      </c>
      <c r="UA488" s="132"/>
      <c r="UB488" s="7" t="s">
        <v>1</v>
      </c>
    </row>
    <row r="489" spans="1:548" x14ac:dyDescent="0.15">
      <c r="A489" s="62">
        <v>9013</v>
      </c>
      <c r="B489" s="200" t="s">
        <v>1712</v>
      </c>
      <c r="C489" s="143"/>
      <c r="D489" s="143"/>
      <c r="E489" s="161" t="s">
        <v>518</v>
      </c>
      <c r="F489" s="65">
        <v>99</v>
      </c>
      <c r="G489" s="65" t="s">
        <v>908</v>
      </c>
      <c r="H489" s="144" t="s">
        <v>1564</v>
      </c>
      <c r="I489" s="66" t="s">
        <v>521</v>
      </c>
      <c r="J489" s="67" t="s">
        <v>521</v>
      </c>
      <c r="K489" s="67" t="s">
        <v>521</v>
      </c>
      <c r="L489" s="67" t="s">
        <v>521</v>
      </c>
      <c r="M489" s="67" t="s">
        <v>521</v>
      </c>
      <c r="N489" s="67" t="s">
        <v>521</v>
      </c>
      <c r="O489" s="67" t="s">
        <v>521</v>
      </c>
      <c r="P489" s="67" t="s">
        <v>521</v>
      </c>
      <c r="Q489" s="67" t="s">
        <v>521</v>
      </c>
      <c r="R489" s="68" t="s">
        <v>521</v>
      </c>
      <c r="S489" s="69" t="s">
        <v>521</v>
      </c>
      <c r="T489" s="67" t="s">
        <v>521</v>
      </c>
      <c r="U489" s="67" t="s">
        <v>521</v>
      </c>
      <c r="V489" s="67" t="s">
        <v>521</v>
      </c>
      <c r="W489" s="67" t="s">
        <v>521</v>
      </c>
      <c r="X489" s="67" t="s">
        <v>521</v>
      </c>
      <c r="Y489" s="67" t="s">
        <v>521</v>
      </c>
      <c r="Z489" s="67" t="s">
        <v>521</v>
      </c>
      <c r="AA489" s="67" t="s">
        <v>521</v>
      </c>
      <c r="AB489" s="68" t="s">
        <v>521</v>
      </c>
      <c r="AC489" s="69" t="s">
        <v>521</v>
      </c>
      <c r="AD489" s="67" t="s">
        <v>521</v>
      </c>
      <c r="AE489" s="67" t="s">
        <v>521</v>
      </c>
      <c r="AF489" s="67" t="s">
        <v>521</v>
      </c>
      <c r="AG489" s="67" t="s">
        <v>521</v>
      </c>
      <c r="AH489" s="67" t="s">
        <v>521</v>
      </c>
      <c r="AI489" s="67" t="s">
        <v>521</v>
      </c>
      <c r="AJ489" s="67" t="s">
        <v>521</v>
      </c>
      <c r="AK489" s="67" t="s">
        <v>521</v>
      </c>
      <c r="AL489" s="68" t="s">
        <v>521</v>
      </c>
      <c r="AM489" s="69" t="s">
        <v>521</v>
      </c>
      <c r="AN489" s="67" t="s">
        <v>521</v>
      </c>
      <c r="AO489" s="67" t="s">
        <v>521</v>
      </c>
      <c r="AP489" s="67" t="s">
        <v>521</v>
      </c>
      <c r="AQ489" s="67" t="s">
        <v>521</v>
      </c>
      <c r="AR489" s="67" t="s">
        <v>521</v>
      </c>
      <c r="AS489" s="67" t="s">
        <v>521</v>
      </c>
      <c r="AT489" s="67" t="s">
        <v>521</v>
      </c>
      <c r="AU489" s="67" t="s">
        <v>521</v>
      </c>
      <c r="AV489" s="68" t="s">
        <v>521</v>
      </c>
      <c r="AW489" s="69" t="s">
        <v>521</v>
      </c>
      <c r="AX489" s="67" t="s">
        <v>521</v>
      </c>
      <c r="AY489" s="67" t="s">
        <v>521</v>
      </c>
      <c r="AZ489" s="67" t="s">
        <v>521</v>
      </c>
      <c r="BA489" s="67" t="s">
        <v>521</v>
      </c>
      <c r="BB489" s="67" t="s">
        <v>521</v>
      </c>
      <c r="BC489" s="67" t="s">
        <v>521</v>
      </c>
      <c r="BD489" s="67" t="s">
        <v>521</v>
      </c>
      <c r="BE489" s="67" t="s">
        <v>521</v>
      </c>
      <c r="BF489" s="68" t="s">
        <v>521</v>
      </c>
      <c r="BG489" s="69" t="s">
        <v>521</v>
      </c>
      <c r="BH489" s="67" t="s">
        <v>521</v>
      </c>
      <c r="BI489" s="67" t="s">
        <v>521</v>
      </c>
      <c r="BJ489" s="67" t="s">
        <v>521</v>
      </c>
      <c r="BK489" s="67" t="s">
        <v>521</v>
      </c>
      <c r="BL489" s="67" t="s">
        <v>521</v>
      </c>
      <c r="BM489" s="67" t="s">
        <v>521</v>
      </c>
      <c r="BN489" s="67" t="s">
        <v>521</v>
      </c>
      <c r="BO489" s="67" t="s">
        <v>521</v>
      </c>
      <c r="BP489" s="68" t="s">
        <v>521</v>
      </c>
      <c r="BQ489" s="70" t="s">
        <v>521</v>
      </c>
      <c r="BR489" s="67" t="s">
        <v>521</v>
      </c>
      <c r="BS489" s="67" t="s">
        <v>521</v>
      </c>
      <c r="BT489" s="67" t="s">
        <v>521</v>
      </c>
      <c r="BU489" s="67" t="s">
        <v>521</v>
      </c>
      <c r="BV489" s="67" t="s">
        <v>521</v>
      </c>
      <c r="BW489" s="67" t="s">
        <v>521</v>
      </c>
      <c r="BX489" s="67" t="s">
        <v>521</v>
      </c>
      <c r="BY489" s="67" t="s">
        <v>521</v>
      </c>
      <c r="BZ489" s="68" t="s">
        <v>521</v>
      </c>
      <c r="CA489" s="69" t="s">
        <v>521</v>
      </c>
      <c r="CB489" s="67" t="s">
        <v>521</v>
      </c>
      <c r="CC489" s="67" t="s">
        <v>521</v>
      </c>
      <c r="CD489" s="67" t="s">
        <v>521</v>
      </c>
      <c r="CE489" s="67" t="s">
        <v>521</v>
      </c>
      <c r="CF489" s="67" t="s">
        <v>521</v>
      </c>
      <c r="CG489" s="67" t="s">
        <v>521</v>
      </c>
      <c r="CH489" s="67" t="s">
        <v>521</v>
      </c>
      <c r="CI489" s="67" t="s">
        <v>521</v>
      </c>
      <c r="CJ489" s="68" t="s">
        <v>521</v>
      </c>
      <c r="CK489" s="69" t="s">
        <v>521</v>
      </c>
      <c r="CL489" s="67" t="s">
        <v>521</v>
      </c>
      <c r="CM489" s="67" t="s">
        <v>521</v>
      </c>
      <c r="CN489" s="67" t="s">
        <v>521</v>
      </c>
      <c r="CO489" s="67" t="s">
        <v>521</v>
      </c>
      <c r="CP489" s="67" t="s">
        <v>521</v>
      </c>
      <c r="CQ489" s="67" t="s">
        <v>521</v>
      </c>
      <c r="CR489" s="67" t="s">
        <v>521</v>
      </c>
      <c r="CS489" s="67" t="s">
        <v>521</v>
      </c>
      <c r="CT489" s="68" t="s">
        <v>521</v>
      </c>
      <c r="CU489" s="69" t="s">
        <v>521</v>
      </c>
      <c r="CV489" s="67" t="s">
        <v>521</v>
      </c>
      <c r="CW489" s="67" t="s">
        <v>521</v>
      </c>
      <c r="CX489" s="67" t="s">
        <v>521</v>
      </c>
      <c r="CY489" s="67" t="s">
        <v>521</v>
      </c>
      <c r="CZ489" s="67" t="s">
        <v>521</v>
      </c>
      <c r="DA489" s="67" t="s">
        <v>521</v>
      </c>
      <c r="DB489" s="67" t="s">
        <v>521</v>
      </c>
      <c r="DC489" s="67" t="s">
        <v>521</v>
      </c>
      <c r="DD489" s="68" t="s">
        <v>521</v>
      </c>
      <c r="DE489" s="69" t="s">
        <v>521</v>
      </c>
      <c r="DF489" s="71" t="s">
        <v>521</v>
      </c>
      <c r="DG489" s="67" t="s">
        <v>521</v>
      </c>
      <c r="DH489" s="67" t="s">
        <v>521</v>
      </c>
      <c r="DI489" s="67" t="s">
        <v>521</v>
      </c>
      <c r="DJ489" s="67" t="s">
        <v>521</v>
      </c>
      <c r="DK489" s="67" t="s">
        <v>521</v>
      </c>
      <c r="DL489" s="67" t="s">
        <v>521</v>
      </c>
      <c r="DM489" s="67" t="s">
        <v>521</v>
      </c>
      <c r="DN489" s="68" t="s">
        <v>521</v>
      </c>
      <c r="DO489" s="70" t="s">
        <v>521</v>
      </c>
      <c r="DP489" s="71" t="s">
        <v>521</v>
      </c>
      <c r="DQ489" s="67" t="s">
        <v>521</v>
      </c>
      <c r="DR489" s="67" t="s">
        <v>521</v>
      </c>
      <c r="DS489" s="67" t="s">
        <v>521</v>
      </c>
      <c r="DT489" s="67" t="s">
        <v>521</v>
      </c>
      <c r="DU489" s="67" t="s">
        <v>521</v>
      </c>
      <c r="DV489" s="67" t="s">
        <v>521</v>
      </c>
      <c r="DW489" s="67" t="s">
        <v>521</v>
      </c>
      <c r="DX489" s="72" t="s">
        <v>521</v>
      </c>
      <c r="DY489" s="146" t="s">
        <v>522</v>
      </c>
      <c r="DZ489" s="74" t="s">
        <v>522</v>
      </c>
      <c r="EA489" s="74" t="s">
        <v>522</v>
      </c>
      <c r="EB489" s="74" t="s">
        <v>522</v>
      </c>
      <c r="EC489" s="75" t="s">
        <v>522</v>
      </c>
      <c r="ED489" s="168" t="s">
        <v>522</v>
      </c>
      <c r="EE489" s="74" t="str">
        <f>DZ489</f>
        <v>-</v>
      </c>
      <c r="EF489" s="74" t="s">
        <v>522</v>
      </c>
      <c r="EG489" s="74" t="s">
        <v>522</v>
      </c>
      <c r="EH489" s="77" t="s">
        <v>522</v>
      </c>
      <c r="EI489" s="73">
        <v>0</v>
      </c>
      <c r="EJ489" s="74">
        <v>0</v>
      </c>
      <c r="EK489" s="74">
        <v>0</v>
      </c>
      <c r="EL489" s="74">
        <v>0</v>
      </c>
      <c r="EM489" s="75">
        <v>0</v>
      </c>
      <c r="EN489" s="78" t="s">
        <v>522</v>
      </c>
      <c r="EO489" s="79" t="s">
        <v>522</v>
      </c>
      <c r="EP489" s="79" t="s">
        <v>522</v>
      </c>
      <c r="EQ489" s="79" t="s">
        <v>522</v>
      </c>
      <c r="ER489" s="80" t="s">
        <v>522</v>
      </c>
      <c r="ES489" s="128" t="s">
        <v>564</v>
      </c>
      <c r="ET489" s="82"/>
      <c r="EU489" s="83">
        <v>4</v>
      </c>
      <c r="EV489" s="146">
        <v>101</v>
      </c>
      <c r="EW489" s="147">
        <v>58</v>
      </c>
      <c r="EX489" s="147">
        <v>90</v>
      </c>
      <c r="EY489" s="147">
        <v>80</v>
      </c>
      <c r="EZ489" s="147">
        <v>30</v>
      </c>
      <c r="FA489" s="147">
        <v>29</v>
      </c>
      <c r="FB489" s="147">
        <v>85</v>
      </c>
      <c r="FC489" s="147">
        <v>80</v>
      </c>
      <c r="FD489" s="74">
        <f t="shared" si="1272"/>
        <v>120</v>
      </c>
      <c r="FE489" s="84">
        <f t="shared" si="1273"/>
        <v>170</v>
      </c>
      <c r="FF489" s="73">
        <f>RANK(EV489,$EV$9:$EV$497,0)</f>
        <v>79</v>
      </c>
      <c r="FG489" s="74">
        <f>RANK(EW489,$EW$9:$EW$497,0)</f>
        <v>124</v>
      </c>
      <c r="FH489" s="74">
        <f>RANK(EX489,$EX$9:$EX$497,0)</f>
        <v>30</v>
      </c>
      <c r="FI489" s="74">
        <f>RANK(EY489,$EY$9:$EY$497,0)</f>
        <v>24</v>
      </c>
      <c r="FJ489" s="74">
        <f>RANK(EZ489,$EZ$9:$EZ$497,0)</f>
        <v>127</v>
      </c>
      <c r="FK489" s="74">
        <f>RANK(FA489,$FA$9:$FA$497,0)</f>
        <v>116</v>
      </c>
      <c r="FL489" s="74">
        <f>RANK(FB489,$FB$9:$FB$497,0)</f>
        <v>42</v>
      </c>
      <c r="FM489" s="74">
        <f>RANK(FC489,$FC$9:$FC$497,0)</f>
        <v>51</v>
      </c>
      <c r="FN489" s="74">
        <f>RANK(FD489,$FD$9:$FD$497,0)</f>
        <v>17</v>
      </c>
      <c r="FO489" s="84">
        <f>RANK(FE489,$FE$9:$FE$497,0)</f>
        <v>38</v>
      </c>
      <c r="FP489" s="73">
        <f>COUNTIFS($EV$9:$EV$497,"&gt;"&amp;EV489,$ES$9:$ES$497,ES489)+1</f>
        <v>17</v>
      </c>
      <c r="FQ489" s="74">
        <f>COUNTIFS($EW$9:$EW$497,"&gt;"&amp;EW489,$ES$9:$ES$497,ES489)+1</f>
        <v>24</v>
      </c>
      <c r="FR489" s="74">
        <f>COUNTIFS($EX$9:$EX$497,"&gt;"&amp;EX489,$ES$9:$ES$497,ES489)+1</f>
        <v>10</v>
      </c>
      <c r="FS489" s="74">
        <f>COUNTIFS($EY$9:$EY$497,"&gt;"&amp;EY489,$ES$9:$ES$497,ES489)+1</f>
        <v>3</v>
      </c>
      <c r="FT489" s="74">
        <f>COUNTIFS($EZ$9:$EZ$497,"&gt;"&amp;EZ489,$ES$9:$ES$497,ES489)+1</f>
        <v>14</v>
      </c>
      <c r="FU489" s="74">
        <f>COUNTIFS($FA$9:$FA$497,"&gt;"&amp;FA489,$ES$9:$ES$497,ES489)+1</f>
        <v>16</v>
      </c>
      <c r="FV489" s="74">
        <f>COUNTIFS($FB$9:$FB$497,"&gt;"&amp;FB489,$ES$9:$ES$497,ES489)+1</f>
        <v>29</v>
      </c>
      <c r="FW489" s="74">
        <f>COUNTIFS($FC$9:$FC$497,"&gt;"&amp;FC489,$ES$9:$ES$497,ES489)+1</f>
        <v>32</v>
      </c>
      <c r="FX489" s="74">
        <f>COUNTIFS($FD$9:$FD$497,"&gt;"&amp;FD489,$ES$9:$ES$497,ES489)+1</f>
        <v>5</v>
      </c>
      <c r="FY489" s="84">
        <f>COUNTIFS($FE$9:$FE$497,"&gt;"&amp;FE489,$ES$9:$ES$497,ES489)+1</f>
        <v>22</v>
      </c>
      <c r="FZ489" s="85">
        <f t="shared" si="1274"/>
        <v>1.02</v>
      </c>
      <c r="GA489" s="86">
        <f t="shared" si="1275"/>
        <v>0.59</v>
      </c>
      <c r="GB489" s="86">
        <f t="shared" si="1276"/>
        <v>0.91</v>
      </c>
      <c r="GC489" s="86">
        <f t="shared" si="1277"/>
        <v>0.81</v>
      </c>
      <c r="GD489" s="86">
        <f t="shared" si="1278"/>
        <v>0.3</v>
      </c>
      <c r="GE489" s="86">
        <f t="shared" si="1279"/>
        <v>0.28999999999999998</v>
      </c>
      <c r="GF489" s="86">
        <f t="shared" si="1280"/>
        <v>0.86</v>
      </c>
      <c r="GG489" s="86">
        <f t="shared" si="1281"/>
        <v>0.81</v>
      </c>
      <c r="GH489" s="86">
        <f t="shared" si="1282"/>
        <v>1.21</v>
      </c>
      <c r="GI489" s="87">
        <f t="shared" si="1283"/>
        <v>1.72</v>
      </c>
      <c r="GJ489" s="85">
        <f>ROUND(((FZ489-AVERAGE(FZ$9:FZ$497))/STDEVP(FZ$9:FZ$497)*10+50),2)</f>
        <v>52.08</v>
      </c>
      <c r="GK489" s="86">
        <f>ROUND(((GA489-AVERAGE(GA$9:GA$497))/STDEVP(GA$9:GA$497)*10+50),2)</f>
        <v>47</v>
      </c>
      <c r="GL489" s="86">
        <f>ROUND(((GB489-AVERAGE(GB$9:GB$497))/STDEVP(GB$9:GB$497)*10+50),2)</f>
        <v>62.29</v>
      </c>
      <c r="GM489" s="86">
        <f>ROUND(((GC489-AVERAGE(GC$9:GC$497))/STDEVP(GC$9:GC$497)*10+50),2)</f>
        <v>64.23</v>
      </c>
      <c r="GN489" s="86">
        <f>ROUND(((GD489-AVERAGE(GD$9:GD$497))/STDEVP(GD$9:GD$497)*10+50),2)</f>
        <v>46.84</v>
      </c>
      <c r="GO489" s="86">
        <f>ROUND(((GE489-AVERAGE(GE$9:GE$497))/STDEVP(GE$9:GE$497)*10+50),2)</f>
        <v>47.88</v>
      </c>
      <c r="GP489" s="86">
        <f>ROUND(((GF489-AVERAGE(GF$9:GF$497))/STDEVP(GF$9:GF$497)*10+50),2)</f>
        <v>57.09</v>
      </c>
      <c r="GQ489" s="86">
        <f>ROUND(((GG489-AVERAGE(GG$9:GG$497))/STDEVP(GG$9:GG$497)*10+50),2)</f>
        <v>55.6</v>
      </c>
      <c r="GR489" s="86">
        <f>ROUND(((GH489-AVERAGE(GH$9:GH$497))/STDEVP(GH$9:GH$497)*10+50),2)</f>
        <v>58.58</v>
      </c>
      <c r="GS489" s="87">
        <f>ROUND(((GI489-AVERAGE(GI$9:GI$497))/STDEVP(GI$9:GI$497)*10+50),2)</f>
        <v>60.63</v>
      </c>
      <c r="GT489" s="73">
        <f>RANK(GJ489,$GJ$9:$GJ$497,0)</f>
        <v>163</v>
      </c>
      <c r="GU489" s="74">
        <f>RANK(GK489,$GK$9:$GK$497,0)</f>
        <v>237</v>
      </c>
      <c r="GV489" s="74">
        <f>RANK(GL489,$GL$9:$GL$497,0)</f>
        <v>57</v>
      </c>
      <c r="GW489" s="74">
        <f>RANK(GM489,$GM$9:$GM$497,0)</f>
        <v>34</v>
      </c>
      <c r="GX489" s="74">
        <f>RANK(GN489,$GN$9:$GN$497,0)</f>
        <v>198</v>
      </c>
      <c r="GY489" s="74">
        <f>RANK(GO489,$GO$9:$GO$497,0)</f>
        <v>190</v>
      </c>
      <c r="GZ489" s="74">
        <f>RANK(GP489,$GP$9:$GP$497,0)</f>
        <v>105</v>
      </c>
      <c r="HA489" s="74">
        <f>RANK(GQ489,$GQ$9:$GQ$497,0)</f>
        <v>112</v>
      </c>
      <c r="HB489" s="74">
        <f>RANK(GR489,$GR$9:$GR$497,0)</f>
        <v>66</v>
      </c>
      <c r="HC489" s="84">
        <f>RANK(GS489,$GS$9:$GS$497,0)</f>
        <v>62</v>
      </c>
      <c r="HD489" s="85">
        <f>ROUND(AVERAGEIF($ES$9:$ES$497,$ES489,$FZ$9:$FZ$497),2)</f>
        <v>0.92</v>
      </c>
      <c r="HE489" s="86">
        <f>ROUND(AVERAGEIF($ES$9:$ES$497,$ES489,$GA$9:$GA$497),2)</f>
        <v>0.65</v>
      </c>
      <c r="HF489" s="86">
        <f>ROUND(AVERAGEIF($ES$9:$ES$497,$ES489,$GB$9:$GB$497),2)</f>
        <v>0.69</v>
      </c>
      <c r="HG489" s="86">
        <f>ROUND(AVERAGEIF($ES$9:$ES$497,$ES489,$GC$9:$GC$497),2)</f>
        <v>0.54</v>
      </c>
      <c r="HH489" s="86">
        <f>ROUND(AVERAGEIF($ES$9:$ES$497,$ES489,$GD$9:$GD$497),2)</f>
        <v>0.32</v>
      </c>
      <c r="HI489" s="86">
        <f>ROUND(AVERAGEIF($ES$9:$ES$497,$ES489,$GE$9:$GE$497),2)</f>
        <v>0.33</v>
      </c>
      <c r="HJ489" s="86">
        <f>ROUND(AVERAGEIF($ES$9:$ES$497,$ES489,$GF$9:$GF$497),2)</f>
        <v>0.98</v>
      </c>
      <c r="HK489" s="86">
        <f>ROUND(AVERAGEIF($ES$9:$ES$497,$ES489,$GG$9:$GG$497),2)</f>
        <v>0.86</v>
      </c>
      <c r="HL489" s="86">
        <f>ROUND(AVERAGEIF($ES$9:$ES$497,$ES489,$GH$9:$GH$497),2)</f>
        <v>1.01</v>
      </c>
      <c r="HM489" s="87">
        <f>ROUND(AVERAGEIF($ES$9:$ES$497,$ES489,$GI$9:$GI$497),2)</f>
        <v>1.55</v>
      </c>
      <c r="HN489" s="88">
        <f t="shared" si="1284"/>
        <v>9.9999999999999978E-2</v>
      </c>
      <c r="HO489" s="89">
        <f t="shared" si="1285"/>
        <v>-6.0000000000000053E-2</v>
      </c>
      <c r="HP489" s="89">
        <f t="shared" si="1286"/>
        <v>0.22000000000000008</v>
      </c>
      <c r="HQ489" s="89">
        <f t="shared" si="1287"/>
        <v>0.27</v>
      </c>
      <c r="HR489" s="89">
        <f t="shared" si="1288"/>
        <v>-2.0000000000000018E-2</v>
      </c>
      <c r="HS489" s="89">
        <f t="shared" si="1289"/>
        <v>-4.0000000000000036E-2</v>
      </c>
      <c r="HT489" s="89">
        <f t="shared" si="1290"/>
        <v>-0.12</v>
      </c>
      <c r="HU489" s="89">
        <f t="shared" si="1291"/>
        <v>-4.9999999999999933E-2</v>
      </c>
      <c r="HV489" s="89">
        <f t="shared" si="1292"/>
        <v>0.19999999999999996</v>
      </c>
      <c r="HW489" s="90">
        <f t="shared" si="1293"/>
        <v>0.16999999999999993</v>
      </c>
      <c r="HX489" s="73">
        <f>COUNTIFS($FZ$9:$FZ$497,"&gt;"&amp;FZ489,$ES$9:$ES$497,$ES489)+1</f>
        <v>31</v>
      </c>
      <c r="HY489" s="74">
        <f>COUNTIFS($GA$9:$GA$497,"&gt;"&amp;GA489,$ES$9:$ES$497,$ES489)+1</f>
        <v>67</v>
      </c>
      <c r="HZ489" s="74">
        <f>COUNTIFS($GB$9:$GB$497,"&gt;"&amp;GB489,$ES$9:$ES$497,$ES489)+1</f>
        <v>21</v>
      </c>
      <c r="IA489" s="74">
        <f>COUNTIFS($GC$9:$GC$497,"&gt;"&amp;GC489,$ES$9:$ES$497,$ES489)+1</f>
        <v>6</v>
      </c>
      <c r="IB489" s="74">
        <f>COUNTIFS($GD$9:$GD$497,"&gt;"&amp;GD489,$ES$9:$ES$497,$ES489)+1</f>
        <v>41</v>
      </c>
      <c r="IC489" s="74">
        <f>COUNTIFS($GE$9:$GE$497,"&gt;"&amp;GE489,$ES$9:$ES$497,$ES489)+1</f>
        <v>58</v>
      </c>
      <c r="ID489" s="74">
        <f>COUNTIFS($GF$9:$GF$497,"&gt;"&amp;GF489,$ES$9:$ES$497,$ES489)+1</f>
        <v>66</v>
      </c>
      <c r="IE489" s="74">
        <f>COUNTIFS($GG$9:$GG$497,"&gt;"&amp;GG489,$ES$9:$ES$497,$ES489)+1</f>
        <v>49</v>
      </c>
      <c r="IF489" s="74">
        <f>COUNTIFS($GH$9:$GH$497,"&gt;"&amp;GH489,$ES$9:$ES$497,$ES489)+1</f>
        <v>14</v>
      </c>
      <c r="IG489" s="84">
        <f>COUNTIFS($GI$9:$GI$497,"&gt;"&amp;GI489,$ES$9:$ES$497,$ES489)+1</f>
        <v>34</v>
      </c>
      <c r="IH489" s="148"/>
      <c r="II489" s="149"/>
      <c r="IJ489" s="149">
        <v>0.05</v>
      </c>
      <c r="IK489" s="149"/>
      <c r="IL489" s="149"/>
      <c r="IM489" s="150"/>
      <c r="IN489" s="151"/>
      <c r="IO489" s="152"/>
      <c r="IP489" s="153"/>
      <c r="IQ489" s="149"/>
      <c r="IR489" s="149"/>
      <c r="IS489" s="149"/>
      <c r="IT489" s="149"/>
      <c r="IU489" s="149"/>
      <c r="IV489" s="149"/>
      <c r="IW489" s="154"/>
      <c r="IX489" s="151">
        <v>7.0000000000000007E-2</v>
      </c>
      <c r="IY489" s="149"/>
      <c r="IZ489" s="149"/>
      <c r="JA489" s="149">
        <v>7.0000000000000007E-2</v>
      </c>
      <c r="JB489" s="149"/>
      <c r="JC489" s="149"/>
      <c r="JD489" s="149">
        <v>7.0000000000000007E-2</v>
      </c>
      <c r="JE489" s="155"/>
      <c r="JF489" s="153"/>
      <c r="JG489" s="149"/>
      <c r="JH489" s="149"/>
      <c r="JI489" s="149"/>
      <c r="JJ489" s="149"/>
      <c r="JK489" s="149"/>
      <c r="JL489" s="149"/>
      <c r="JM489" s="154"/>
      <c r="JN489" s="151"/>
      <c r="JO489" s="149"/>
      <c r="JP489" s="149"/>
      <c r="JQ489" s="149"/>
      <c r="JR489" s="149"/>
      <c r="JS489" s="149"/>
      <c r="JT489" s="149"/>
      <c r="JU489" s="149"/>
      <c r="JV489" s="149"/>
      <c r="JW489" s="149"/>
      <c r="JX489" s="149"/>
      <c r="JY489" s="149"/>
      <c r="JZ489" s="155"/>
      <c r="KA489" s="151"/>
      <c r="KB489" s="149"/>
      <c r="KC489" s="149"/>
      <c r="KD489" s="149"/>
      <c r="KE489" s="155"/>
      <c r="KF489" s="153"/>
      <c r="KG489" s="149"/>
      <c r="KH489" s="149"/>
      <c r="KI489" s="149"/>
      <c r="KJ489" s="149"/>
      <c r="KK489" s="156"/>
      <c r="KL489" s="149"/>
      <c r="KM489" s="149"/>
      <c r="KN489" s="149"/>
      <c r="KO489" s="149"/>
      <c r="KP489" s="149"/>
      <c r="KQ489" s="149"/>
      <c r="KR489" s="149"/>
      <c r="KS489" s="154"/>
      <c r="KT489" s="154"/>
      <c r="KU489" s="154"/>
      <c r="KV489" s="154"/>
      <c r="KW489" s="151"/>
      <c r="KX489" s="149"/>
      <c r="KY489" s="149"/>
      <c r="KZ489" s="149"/>
      <c r="LA489" s="149"/>
      <c r="LB489" s="149"/>
      <c r="LC489" s="154"/>
      <c r="LD489" s="151"/>
      <c r="LE489" s="152"/>
      <c r="LF489" s="157"/>
      <c r="LG489" s="158"/>
      <c r="LH489" s="151"/>
      <c r="LI489" s="149"/>
      <c r="LJ489" s="147"/>
      <c r="LK489" s="147"/>
      <c r="LL489" s="147"/>
      <c r="LM489" s="159"/>
      <c r="LN489" s="153"/>
      <c r="LO489" s="149"/>
      <c r="LP489" s="149"/>
      <c r="LQ489" s="149"/>
      <c r="LR489" s="154"/>
      <c r="LS489" s="151"/>
      <c r="LT489" s="149"/>
      <c r="LU489" s="149"/>
      <c r="LV489" s="149"/>
      <c r="LW489" s="149"/>
      <c r="LX489" s="149"/>
      <c r="LY489" s="149"/>
      <c r="LZ489" s="149"/>
      <c r="MA489" s="155"/>
      <c r="MB489" s="153"/>
      <c r="MC489" s="149"/>
      <c r="MD489" s="149"/>
      <c r="ME489" s="149"/>
      <c r="MF489" s="149"/>
      <c r="MG489" s="149"/>
      <c r="MH489" s="149"/>
      <c r="MI489" s="149"/>
      <c r="MJ489" s="149"/>
      <c r="MK489" s="149"/>
      <c r="ML489" s="149"/>
      <c r="MM489" s="149"/>
      <c r="MN489" s="156"/>
      <c r="MO489" s="156"/>
      <c r="MP489" s="154"/>
      <c r="MQ489" s="151"/>
      <c r="MR489" s="149"/>
      <c r="MS489" s="149"/>
      <c r="MT489" s="149"/>
      <c r="MU489" s="149"/>
      <c r="MV489" s="156"/>
      <c r="MW489" s="149"/>
      <c r="MX489" s="149"/>
      <c r="MY489" s="149"/>
      <c r="MZ489" s="149"/>
      <c r="NA489" s="149"/>
      <c r="NB489" s="149"/>
      <c r="NC489" s="149"/>
      <c r="ND489" s="156"/>
      <c r="NE489" s="156"/>
      <c r="NF489" s="156"/>
      <c r="NG489" s="155"/>
      <c r="NH489" s="93">
        <v>0.05</v>
      </c>
      <c r="NI489" s="79"/>
      <c r="NJ489" s="79"/>
      <c r="NK489" s="79"/>
      <c r="NL489" s="79"/>
      <c r="NM489" s="79"/>
      <c r="NN489" s="94"/>
      <c r="NO489" s="151"/>
      <c r="NP489" s="160"/>
      <c r="NQ489" s="145"/>
      <c r="NR489" s="199"/>
      <c r="NS489" s="145"/>
      <c r="NT489" s="145"/>
      <c r="NU489" s="145" t="s">
        <v>1517</v>
      </c>
      <c r="NV489" s="186">
        <v>44466</v>
      </c>
      <c r="NW489" s="199" t="s">
        <v>1710</v>
      </c>
      <c r="NX489" s="199" t="s">
        <v>1713</v>
      </c>
      <c r="NY489" s="138" t="s">
        <v>1569</v>
      </c>
      <c r="NZ489" s="199" t="s">
        <v>1713</v>
      </c>
      <c r="OA489" s="202"/>
      <c r="OB489" s="202"/>
      <c r="OC489" s="202"/>
      <c r="OD489" s="110">
        <v>0</v>
      </c>
      <c r="OE489" s="109">
        <v>0</v>
      </c>
      <c r="OF489" s="110">
        <f t="shared" si="1320"/>
        <v>0</v>
      </c>
      <c r="OG489" s="109">
        <v>0</v>
      </c>
      <c r="OH489" s="111">
        <f>ROUND(AVERAGEIF($ES$9:$ES$497,$ES489,EV$9:EV$497),0)</f>
        <v>67</v>
      </c>
      <c r="OI489" s="112">
        <f>ROUND(AVERAGEIF($ES$9:$ES$497,$ES489,EW$9:EW$497),0)</f>
        <v>45</v>
      </c>
      <c r="OJ489" s="112">
        <f>ROUND(AVERAGEIF($ES$9:$ES$497,$ES489,EX$9:EX$497),0)</f>
        <v>51</v>
      </c>
      <c r="OK489" s="112">
        <f>ROUND(AVERAGEIF($ES$9:$ES$497,$ES489,EY$9:EY$497),0)</f>
        <v>39</v>
      </c>
      <c r="OL489" s="112">
        <f>ROUND(AVERAGEIF($ES$9:$ES$497,$ES489,EZ$9:EZ$497),0)</f>
        <v>21</v>
      </c>
      <c r="OM489" s="112">
        <f>ROUND(AVERAGEIF($ES$9:$ES$497,$ES489,FA$9:FA$497),0)</f>
        <v>21</v>
      </c>
      <c r="ON489" s="112">
        <f>ROUND(AVERAGEIF($ES$9:$ES$497,$ES489,FB$9:FB$497),0)</f>
        <v>68</v>
      </c>
      <c r="OO489" s="112">
        <f>ROUND(AVERAGEIF($ES$9:$ES$497,$ES489,FC$9:FC$497),0)</f>
        <v>64</v>
      </c>
      <c r="OP489" s="112">
        <f>ROUND(AVERAGEIF($ES$9:$ES$497,$ES489,FD$9:FD$497),0)</f>
        <v>72</v>
      </c>
      <c r="OQ489" s="113">
        <f>ROUND(AVERAGEIF($ES$9:$ES$497,$ES489,FE$9:FE$497),0)</f>
        <v>115</v>
      </c>
      <c r="OR489" s="114">
        <f>ROUND(EV489/MAX(EV$9:EV$497)*100,0)</f>
        <v>57</v>
      </c>
      <c r="OS489" s="115">
        <f>ROUND(EW489/MAX(EW$9:EW$497)*100,0)</f>
        <v>46</v>
      </c>
      <c r="OT489" s="115">
        <f>ROUND(EX489/MAX(EX$9:EX$497)*100,0)</f>
        <v>75</v>
      </c>
      <c r="OU489" s="115">
        <f>ROUND(EY489/MAX(EY$9:EY$497)*100,0)</f>
        <v>54</v>
      </c>
      <c r="OV489" s="115">
        <f>ROUND(EZ489/MAX(EZ$9:EZ$497)*100,0)</f>
        <v>24</v>
      </c>
      <c r="OW489" s="115">
        <f>ROUND(FA489/MAX(FA$9:FA$497)*100,0)</f>
        <v>26</v>
      </c>
      <c r="OX489" s="115">
        <f>ROUND(FB489/MAX(FB$9:FB$497)*100,0)</f>
        <v>63</v>
      </c>
      <c r="OY489" s="116">
        <f>ROUND(FC489/MAX(FC$9:FC$497)*100,0)</f>
        <v>55</v>
      </c>
      <c r="OZ489" s="115">
        <f>ROUND(FD489/MAX(FD$9:FD$497)*100,0)</f>
        <v>81</v>
      </c>
      <c r="PA489" s="117">
        <f>ROUND(FE489/MAX(FE$9:FE$497)*100,0)</f>
        <v>69</v>
      </c>
      <c r="PB489" s="118">
        <f t="shared" si="1295"/>
        <v>666</v>
      </c>
      <c r="PC489" s="115">
        <f t="shared" si="1296"/>
        <v>513</v>
      </c>
      <c r="PD489" s="115">
        <f t="shared" si="1297"/>
        <v>738</v>
      </c>
      <c r="PE489" s="115">
        <f t="shared" si="1298"/>
        <v>776</v>
      </c>
      <c r="PF489" s="115">
        <f t="shared" si="1299"/>
        <v>540</v>
      </c>
      <c r="PG489" s="119">
        <f t="shared" si="1300"/>
        <v>455</v>
      </c>
      <c r="PH489" s="118">
        <f>ROUND(PB489/MAX(PB$9:PB$497)*100,0)</f>
        <v>79</v>
      </c>
      <c r="PI489" s="115">
        <f>ROUND(PC489/MAX(PC$9:PC$497)*100,0)</f>
        <v>61</v>
      </c>
      <c r="PJ489" s="115">
        <f>ROUND(PD489/MAX(PD$9:PD$497)*100,0)</f>
        <v>78</v>
      </c>
      <c r="PK489" s="115">
        <f>ROUND(PE489/MAX(PE$9:PE$497)*100,0)</f>
        <v>77</v>
      </c>
      <c r="PL489" s="115">
        <f>ROUND(PF489/MAX(PF$9:PF$497)*100,0)</f>
        <v>76</v>
      </c>
      <c r="PM489" s="119">
        <f>ROUND(PG489/MAX(PG$9:PG$497)*100,0)</f>
        <v>66</v>
      </c>
      <c r="PN489" s="118">
        <f>RANK(PH489,PH$9:PH$497,0)</f>
        <v>21</v>
      </c>
      <c r="PO489" s="115">
        <f>RANK(PI489,PI$9:PI$497,0)</f>
        <v>61</v>
      </c>
      <c r="PP489" s="115">
        <f>RANK(PJ489,PJ$9:PJ$497,0)</f>
        <v>26</v>
      </c>
      <c r="PQ489" s="115">
        <f>RANK(PK489,PK$9:PK$497,0)</f>
        <v>23</v>
      </c>
      <c r="PR489" s="115">
        <f>RANK(PL489,PL$9:PL$497,0)</f>
        <v>46</v>
      </c>
      <c r="PS489" s="119">
        <f>RANK(PM489,PM$9:PM$497,0)</f>
        <v>62</v>
      </c>
      <c r="PT489" s="120">
        <f>ROUND(FZ489/MAX(FZ$9:FZ$497)*100,0)</f>
        <v>56</v>
      </c>
      <c r="PU489" s="115">
        <f>ROUND(GA489/MAX(GA$9:GA$497)*100,0)</f>
        <v>33</v>
      </c>
      <c r="PV489" s="115">
        <f>ROUND(GB489/MAX(GB$9:GB$497)*100,0)</f>
        <v>66</v>
      </c>
      <c r="PW489" s="115">
        <f>ROUND(GC489/MAX(GC$9:GC$497)*100,0)</f>
        <v>64</v>
      </c>
      <c r="PX489" s="115">
        <f>ROUND(GD489/MAX(GD$9:GD$497)*100,0)</f>
        <v>17</v>
      </c>
      <c r="PY489" s="115">
        <f>ROUND(GE489/MAX(GE$9:GE$497)*100,0)</f>
        <v>17</v>
      </c>
      <c r="PZ489" s="115">
        <f>ROUND(GF489/MAX(GF$9:GF$497)*100,0)</f>
        <v>40</v>
      </c>
      <c r="QA489" s="116">
        <f>ROUND(GG489/MAX(GG$9:GG$497)*100,0)</f>
        <v>44</v>
      </c>
      <c r="QB489" s="115">
        <f>ROUND(GH489/MAX(GH$9:GH$497)*100,0)</f>
        <v>54</v>
      </c>
      <c r="QC489" s="121">
        <f>ROUND(GI489/MAX(GI$9:GI$497)*100,0)</f>
        <v>55</v>
      </c>
      <c r="QD489" s="120">
        <f>ROUND(AVERAGEIF($ES$9:$ES$497,$ES489,PT$9:PT$497),0)</f>
        <v>50</v>
      </c>
      <c r="QE489" s="120">
        <f>ROUND(AVERAGEIF($ES$9:$ES$497,$ES489,PU$9:PU$497),0)</f>
        <v>37</v>
      </c>
      <c r="QF489" s="120">
        <f>ROUND(AVERAGEIF($ES$9:$ES$497,$ES489,PV$9:PV$497),0)</f>
        <v>50</v>
      </c>
      <c r="QG489" s="120">
        <f>ROUND(AVERAGEIF($ES$9:$ES$497,$ES489,PW$9:PW$497),0)</f>
        <v>43</v>
      </c>
      <c r="QH489" s="120">
        <f>ROUND(AVERAGEIF($ES$9:$ES$497,$ES489,PX$9:PX$497),0)</f>
        <v>18</v>
      </c>
      <c r="QI489" s="120">
        <f>ROUND(AVERAGEIF($ES$9:$ES$497,$ES489,PY$9:PY$497),0)</f>
        <v>20</v>
      </c>
      <c r="QJ489" s="120">
        <f>ROUND(AVERAGEIF($ES$9:$ES$497,$ES489,PZ$9:PZ$497),0)</f>
        <v>46</v>
      </c>
      <c r="QK489" s="120">
        <f>ROUND(AVERAGEIF($ES$9:$ES$497,$ES489,QA$9:QA$497),0)</f>
        <v>47</v>
      </c>
      <c r="QL489" s="120">
        <f>ROUND(AVERAGEIF($ES$9:$ES$497,$ES489,QB$9:QB$497),0)</f>
        <v>45</v>
      </c>
      <c r="QM489" s="120">
        <f>ROUND(AVERAGEIF($ES$9:$ES$497,$ES489,QC$9:QC$497),0)</f>
        <v>49</v>
      </c>
      <c r="QN489" s="114">
        <f t="shared" si="1301"/>
        <v>630</v>
      </c>
      <c r="QO489" s="115">
        <f t="shared" si="1302"/>
        <v>434</v>
      </c>
      <c r="QP489" s="115">
        <f t="shared" si="1303"/>
        <v>698</v>
      </c>
      <c r="QQ489" s="115">
        <f t="shared" si="1304"/>
        <v>762</v>
      </c>
      <c r="QR489" s="115">
        <f t="shared" si="1305"/>
        <v>620</v>
      </c>
      <c r="QS489" s="119">
        <f t="shared" si="1306"/>
        <v>414</v>
      </c>
      <c r="QT489" s="114">
        <f>ROUND((QN489-MIN(QN$9:QN$497))/(MAX(QN$9:QN$497)-MIN(QN$9:QN$497))*100,0)</f>
        <v>62</v>
      </c>
      <c r="QU489" s="115">
        <f>ROUND((QO489-MIN(QO$9:QO$497))/(MAX(QO$9:QO$497)-MIN(QO$9:QO$497))*100,0)</f>
        <v>32</v>
      </c>
      <c r="QV489" s="115">
        <f>ROUND((QP489-MIN(QP$9:QP$497))/(MAX(QP$9:QP$497)-MIN(QP$9:QP$497))*100,0)</f>
        <v>51</v>
      </c>
      <c r="QW489" s="115">
        <f>ROUND((QQ489-MIN(QQ$9:QQ$497))/(MAX(QQ$9:QQ$497)-MIN(QQ$9:QQ$497))*100,0)</f>
        <v>60</v>
      </c>
      <c r="QX489" s="115">
        <f>ROUND((QR489-MIN(QR$9:QR$497))/(MAX(QR$9:QR$497)-MIN(QR$9:QR$497))*100,0)</f>
        <v>66</v>
      </c>
      <c r="QY489" s="115">
        <f>ROUND((QS489-MIN(QS$9:QS$497))/(MAX(QS$9:QS$497)-MIN(QS$9:QS$497))*100,0)</f>
        <v>48</v>
      </c>
      <c r="QZ489" s="114">
        <f>RANK(QN489,QN$9:QN$497,0)</f>
        <v>38</v>
      </c>
      <c r="RA489" s="115">
        <f>RANK(QO489,QO$9:QO$497,0)</f>
        <v>133</v>
      </c>
      <c r="RB489" s="115">
        <f>RANK(QP489,QP$9:QP$497,0)</f>
        <v>53</v>
      </c>
      <c r="RC489" s="115">
        <f>RANK(QQ489,QQ$9:QQ$497,0)</f>
        <v>51</v>
      </c>
      <c r="RD489" s="115">
        <f>RANK(QR489,QR$9:QR$497,0)</f>
        <v>87</v>
      </c>
      <c r="RE489" s="115">
        <f>RANK(QS489,QS$9:QS$497,0)</f>
        <v>129</v>
      </c>
      <c r="RF489" s="122"/>
      <c r="RG489" s="115">
        <f>($RH$3*(IH489+IJ489)*100*100/MAX(EX$9:EX$497)*$RO$3) +($RH$3*(II489+IJ489)*100*100/MAX(EX$9:EX$497)*$RO$4) + ($RH$3*IK489*100*100/MAX(EX$9:EX$497)*0.098)</f>
        <v>20.875</v>
      </c>
      <c r="RH489" s="115">
        <f>($RH$4*IL489*100*100/MAX(EZ$9:EZ$497))*$RQ$3</f>
        <v>0</v>
      </c>
      <c r="RI489" s="115">
        <f>($RH$3*IM489*100*100/MAX(EY$9:EY$497))*$RQ$4</f>
        <v>0</v>
      </c>
      <c r="RJ489" s="115">
        <f>($RH$3*IN489*100*100/MAX(EX$9:EX$497))</f>
        <v>0</v>
      </c>
      <c r="RK489" s="115">
        <f>($RH$4*IO489*100*100/MAX(EZ$9:EZ$497))*$RQ$3</f>
        <v>0</v>
      </c>
      <c r="RL489" s="115">
        <f>(($RL$4*IP489*100*((100/MAX(EX$9:EX$497)+100/MAX(EZ$9:EZ$497))/2))+($RL$4*IQ489*100*((100/MAX(EX$9:EX$497)+100/MAX(EZ$9:EZ$497))/2))+($RL$4*IR489*100*((100/MAX(EX$9:EX$497)+100/MAX(EZ$9:EZ$497))/2))+($RL$4*IS489*100*((100/MAX(EX$9:EX$497)+100/MAX(EZ$9:EZ$497))/2))+($RL$4*IT489*100*((100/MAX(EX$9:EX$497)+100/MAX(EZ$9:EZ$497))/2))+($RL$4*IU489*100*((100/MAX(EX$9:EX$497)+100/MAX(EZ$9:EZ$497))/2))+($RL$4*IV489*100*((100/MAX(EX$9:EX$497)+100/MAX(EZ$9:EZ$497))/2))+($RL$4*IW489*100*((100/MAX(EX$9:EX$497)+100/MAX(EZ$9:EZ$497))/2)))*$RS$3</f>
        <v>0</v>
      </c>
      <c r="RM489" s="115">
        <f>(($RH$3*IX489*100*100/MAX(EX$9:EX$497))+($RH$3*IY489*100*100/MAX(EX$9:EX$497))+($RH$3*IZ489*100*100/MAX(EX$9:EX$497))+($RH$3*JA489*100*100/MAX(EX$9:EX$497))+($RH$3*JB489*100*100/MAX(EX$9:EX$497))+($RH$3*JC489*100*100/MAX(EX$9:EX$497))+($RH$3*JD489*100*100/MAX(EX$9:EX$497))+($RH$3*JE489*100*100/MAX(EX$9:EX$497)))*$RS$4</f>
        <v>17.535000000000004</v>
      </c>
      <c r="RN489" s="115">
        <f>(($RH$4*JF489*100*100/MAX(EZ$9:EZ$497)) + ($RH$4*JG489*100*100/MAX(EZ$9:EZ$497)) + ($RH$4*JH489*100*100/MAX(EZ$9:EZ$497)) + ($RH$4*JI489*100*100/MAX(EZ$9:EZ$497)) + ($RH$4*JJ489*100*100/MAX(EZ$9:EZ$497)) + ($RH$4*JK489*100*100/MAX(EZ$9:EZ$497)) + ($RH$4*JL489*100*100/MAX(EZ$9:EZ$497)) + ($RH$4*JM489*100*100/MAX(EZ$9:EZ$497)))*$RU$3</f>
        <v>0</v>
      </c>
      <c r="RO489" s="115">
        <f>(($RL$4*JN489*100*((100/MAX(EX$9:EX$497)+100/MAX(EZ$9:EZ$497))/2))+($RL$4*JO489*100*((100/MAX(EX$9:EX$497)+100/MAX(EZ$9:EZ$497))/2))+($RL$4*JP489*100*((100/MAX(EX$9:EX$497)+100/MAX(EZ$9:EZ$497))/2))+($RL$4*JQ489*100*((100/MAX(EX$9:EX$497)+100/MAX(EZ$9:EZ$497))/2))+($RL$4*JR489*100*((100/MAX(EX$9:EX$497)+100/MAX(EZ$9:EZ$497))/2))+($RL$4*JS489*100*((100/MAX(EX$9:EX$497)+100/MAX(EZ$9:EZ$497))/2))+($RL$4*JT489*100*((100/MAX(EX$9:EX$497)+100/MAX(EZ$9:EZ$497))/2))+($RL$4*JU489*100*((100/MAX(EX$9:EX$497)+100/MAX(EZ$9:EZ$497))/2))+($RL$4*JV489*100*((100/MAX(EX$9:EX$497)+100/MAX(EZ$9:EZ$497))/2))+($RL$4*JW489*100*((100/MAX(EX$9:EX$497)+100/MAX(EZ$9:EZ$497))/2))+($RL$4*JX489*100*((100/MAX(EX$9:EX$497)+100/MAX(EZ$9:EZ$497))/2))+($RL$4*JY489*100*((100/MAX(EX$9:EX$497)+100/MAX(EZ$9:EZ$497))/2))+($RL$4*JZ489*100*((100/MAX(EX$9:EX$497)+100/MAX(EZ$9:EZ$497))/2)))*$RW$3/2</f>
        <v>0</v>
      </c>
      <c r="RP489" s="119">
        <f>($RJ$3*KA489*100*100/MAX(FA$9:FA$497)) + ($RJ$3*KB489*100*100/MAX(FA$9:FA$497)/2) + ($RJ$3*KC489*100*100/MAX(FA$9:FA$497)/2) + ($RJ$3*KD489*100*100/MAX(FA$9:FA$497)/4) + ($RJ$3*KE489*100*100/MAX(FA$9:FA$497)/4)</f>
        <v>0</v>
      </c>
      <c r="RQ489" s="118">
        <f>($RL$4*KF489*100*((100/MAX(EX$9:EX$497)+100/MAX(EZ$9:EZ$497)))) * ($RO$3/2) + (($RL$4*KG489*100*((100/MAX(EX$9:EX$497)+100/MAX(EZ$9:EZ$497))))+($RL$4*KH489*100*((100/MAX(EX$9:EX$497)+100/MAX(EZ$9:EZ$497))))+($RL$4*KI489*100*((100/MAX(EX$9:EX$497)+100/MAX(EZ$9:EZ$497))))+($RL$4*KJ489*100*((100/MAX(EX$9:EX$497)+100/MAX(EZ$9:EZ$497))))+($RL$4*KK489*100*((100/MAX(EX$9:EX$497)+100/MAX(EZ$9:EZ$497))))+($RL$4*KL489*100*((100/MAX(EX$9:EX$497)+100/MAX(EZ$9:EZ$497))))+($RL$4*KM489*100*((100/MAX(EX$9:EX$497)+100/MAX(EZ$9:EZ$497))))+($RL$4*KN489*100*((100/MAX(EX$9:EX$497)+100/MAX(EZ$9:EZ$497))))+($RL$4*KO489*100*((100/MAX(EX$9:EX$497)+100/MAX(EZ$9:EZ$497))))+($RL$4*KP489*100*((100/MAX(EX$9:EX$497)+100/MAX(EZ$9:EZ$497))))+($RL$4*KQ489*100*((100/MAX(EX$9:EX$497)+100/MAX(EZ$9:EZ$497))))+($RL$4*KR489*100*((100/MAX(EX$9:EX$497)+100/MAX(EZ$9:EZ$497))))+($RL$4*KS489*100*((100/MAX(EX$9:EX$497)+100/MAX(EZ$9:EZ$497))))+($RL$4*KV489*100*((100/MAX(EX$9:EX$497)+100/MAX(EZ$9:EZ$497))))) * (($RO$3+$RO$4)/6)</f>
        <v>0</v>
      </c>
      <c r="RR489" s="115">
        <f>(($RL$4*KW489*100*((100/MAX(EX$9:EX$497)+100/MAX(EZ$9:EZ$497))))) * ($RO$3/2) + (($RL$4*KX489*100*((100/MAX(EX$9:EX$497)+100/MAX(EZ$9:EZ$497))))+($RL$4*KY489*100*((100/MAX(EX$9:EX$497)+100/MAX(EZ$9:EZ$497))))+($RL$4*KZ489*100*((100/MAX(EX$9:EX$497)+100/MAX(EZ$9:EZ$497))))+($RL$4*LA489*100*((100/MAX(EX$9:EX$497)+100/MAX(EZ$9:EZ$497))))+($RL$4*LB489*100*((100/MAX(EX$9:EX$497)+100/MAX(EZ$9:EZ$497))))+($RL$4*LC489*100*((100/MAX(EX$9:EX$497)+100/MAX(EZ$9:EZ$497))))) * (($RO$3+$RO$4)/6)</f>
        <v>0</v>
      </c>
      <c r="RS489" s="119">
        <f>(($RL$4*LD489*100*((100/MAX(EX$9:EX$497)+100/MAX(EZ$9:EZ$497))))+($RL$4*LE489*100*((100/MAX(EX$9:EX$497)+100/MAX(EZ$9:EZ$497))))) * (($RO$3+$RO$4)/6)</f>
        <v>0</v>
      </c>
      <c r="RT489" s="118">
        <f>($RJ$4*LH489*100*(100/MAX(EV$9:EV$497)))+($RJ$4*LI489*100*(100/MAX(EV$9:EV$497)))</f>
        <v>0</v>
      </c>
      <c r="RU489" s="119">
        <f>($RJ$4*LJ489*(100/MAX(EV$9:EV$497)))/2 + ($RL$3*LK489*(100/MAX(EW$9:EW$497))) + ($RJ$4*LL489*(100/MAX(EV$9:EV$497)))/4 + ($RL$3*LM489*(100/MAX(EW$9:EW$497)))</f>
        <v>0</v>
      </c>
      <c r="RV489" s="118">
        <f>($RJ$4*LN489*100*100/MAX(EV$9:EV$497)/2)+($RJ$4*LO489*100*100/MAX(EV$9:EV$497)/2)+($RJ$4*LP489*100*100/MAX(EV$9:EV$497))+($RJ$4*LQ489*100*100/MAX(EV$9:EV$497))+($RJ$4*LR489*100*100/MAX(EV$9:EV$497))</f>
        <v>0</v>
      </c>
      <c r="RW489" s="115">
        <f>($RJ$4*LS489*100*100/MAX(EV$9:EV$497)) + (($RJ$4*LT489*100*100/MAX(EV$9:EV$497))+($RJ$4*LU489*100*100/MAX(EV$9:EV$497))+($RJ$4*LV489*100*100/MAX(EV$9:EV$497))+($RJ$4*LW489*100*100/MAX(EV$9:EV$497))+($RJ$4*LX489*100*100/MAX(EV$9:EV$497))+($RJ$4*LY489*100*100/MAX(EV$9:EV$497))+($RJ$4*LZ489*100*100/MAX(EV$9:EV$497))+($RJ$4*MA489*100*100/MAX(EV$9:EV$497)))/2</f>
        <v>0</v>
      </c>
      <c r="RX489" s="119">
        <f>($RJ$4*MB489*100*100/MAX(EV$9:EV$497))+($RJ$4*MC489*100*100/MAX(EV$9:EV$497))+($RJ$4*MD489*100*100/MAX(EV$9:EV$497))+($RJ$4*ME489*100*100/MAX(EV$9:EV$497))+($RJ$4*MF489*100*100/MAX(EV$9:EV$497))+($RJ$4*MG489*100*100/MAX(EV$9:EV$497))+($RJ$4*MH489*100*100/MAX(EV$9:EV$497))+($RJ$4*MI489*100*100/MAX(EV$9:EV$497))+($RJ$4*MJ489*100*100/MAX(EV$9:EV$497))+($RJ$4*MK489*100*100/MAX(EV$9:EV$497))+($RJ$4*ML489*100*100/MAX(EV$9:EV$497))+($RJ$4*MM489*100*100/MAX(EV$9:EV$497))+($RJ$4*MN489*100*100/MAX(EV$9:EV$497))</f>
        <v>0</v>
      </c>
      <c r="RY489" s="118">
        <f>($RJ$4*MQ489*100*100/MAX(EV$9:EV$497))/2 + (($RJ$4*MR489*100*100/MAX(EV$9:EV$497))+($RJ$4*MS489*100*100/MAX(EV$9:EV$497))+($RJ$4*MT489*100*100/MAX(EV$9:EV$497))+($RJ$4*MU489*100*100/MAX(EV$9:EV$497))+($RJ$4*MV489*100*100/MAX(EV$9:EV$497))+($RJ$4*MW489*100*100/MAX(EV$9:EV$497))+($RJ$4*MX489*100*100/MAX(EV$9:EV$497))+($RJ$4*MY489*100*100/MAX(EV$9:EV$497))+($RJ$4*MZ489*100*100/MAX(EV$9:EV$497))+($RJ$4*NA489*100*100/MAX(EV$9:EV$497))+($RJ$4*NB489*100*100/MAX(EV$9:EV$497))+($RJ$4*NC489*100*100/MAX(EV$9:EV$497))+($RJ$4*ND489*100*100/MAX(EV$9:EV$497))+($RJ$4*NG489*100*100/MAX(EV$9:EV$497)))/4</f>
        <v>0</v>
      </c>
      <c r="RZ489" s="115">
        <f>($RJ$4*NH489*100*100/MAX(EV$9:EV$497))/2 + (($RJ$4*NI489*100*100/MAX(EV$9:EV$497))+($RJ$4*NJ489*100*100/MAX(EV$9:EV$497))+($RJ$4*NK489*100*100/MAX(EV$9:EV$497))+($RJ$4*NL489*100*100/MAX(EV$9:EV$497))+($RJ$4*NM489*100*100/MAX(EV$9:EV$497))+($RJ$4*NN489*100*100/MAX(EV$9:EV$497)))/4</f>
        <v>4.213483146067416</v>
      </c>
      <c r="SA489" s="117">
        <f>(($RJ$4*NO489*100*100/MAX(EV$9:EV$497))+($RJ$4*NP489*100*100/MAX(EV$9:EV$497)))/4</f>
        <v>0</v>
      </c>
      <c r="SB489" s="118">
        <f t="shared" si="1307"/>
        <v>42.623483146067422</v>
      </c>
      <c r="SC489" s="115">
        <f t="shared" si="1308"/>
        <v>39.252696629213489</v>
      </c>
      <c r="SD489" s="115">
        <f t="shared" si="1309"/>
        <v>1.053370786516854</v>
      </c>
      <c r="SE489" s="115">
        <f t="shared" si="1310"/>
        <v>109.21769662921349</v>
      </c>
      <c r="SF489" s="115">
        <f t="shared" si="1311"/>
        <v>1.053370786516854</v>
      </c>
      <c r="SG489" s="115">
        <f t="shared" si="1312"/>
        <v>4.213483146067416</v>
      </c>
      <c r="SH489" s="115">
        <f>ROUND(SB489/MAX(SB$9:SB$497)*100,0)</f>
        <v>54</v>
      </c>
      <c r="SI489" s="115">
        <f>ROUND(SC489/MAX(SC$9:SC$497)*100,0)</f>
        <v>60</v>
      </c>
      <c r="SJ489" s="115">
        <f>ROUND(SD489/MAX(SD$9:SD$497)*100,0)</f>
        <v>2</v>
      </c>
      <c r="SK489" s="115">
        <f>ROUND(SE489/MAX(SE$9:SE$497)*100,0)</f>
        <v>84</v>
      </c>
      <c r="SL489" s="115">
        <f>ROUND(SF489/MAX(SF$9:SF$497)*100,0)</f>
        <v>3</v>
      </c>
      <c r="SM489" s="121">
        <f>ROUND(SG489/MAX(SG$9:SG$497)*100,0)</f>
        <v>4</v>
      </c>
      <c r="SN489" s="115">
        <f>ROUND(AVERAGEIF($ES$9:$ES$497,$ES489,SH$9:SH$497),0)</f>
        <v>24</v>
      </c>
      <c r="SO489" s="115">
        <f>ROUND(AVERAGEIF($ES$9:$ES$497,$ES489,SI$9:SI$497),0)</f>
        <v>22</v>
      </c>
      <c r="SP489" s="115">
        <f>ROUND(AVERAGEIF($ES$9:$ES$497,$ES489,SJ$9:SJ$497),0)</f>
        <v>5</v>
      </c>
      <c r="SQ489" s="115">
        <f>ROUND(AVERAGEIF($ES$9:$ES$497,$ES489,SK$9:SK$497),0)</f>
        <v>19</v>
      </c>
      <c r="SR489" s="115">
        <f>ROUND(AVERAGEIF($ES$9:$ES$497,$ES489,SL$9:SL$497),0)</f>
        <v>8</v>
      </c>
      <c r="SS489" s="121">
        <f>ROUND(AVERAGEIF($ES$9:$ES$497,$ES489,SM$9:SM$497),0)</f>
        <v>6</v>
      </c>
      <c r="ST489" s="114">
        <f>RANK(SB489,SB$9:SB$497,0)</f>
        <v>68</v>
      </c>
      <c r="SU489" s="115">
        <f>RANK(SC489,SC$9:SC$497,0)</f>
        <v>33</v>
      </c>
      <c r="SV489" s="115">
        <f>RANK(SD489,SD$9:SD$497,0)</f>
        <v>216</v>
      </c>
      <c r="SW489" s="115">
        <f>RANK(SE489,SE$9:SE$497,0)</f>
        <v>5</v>
      </c>
      <c r="SX489" s="115">
        <f>RANK(SF489,SF$9:SF$497,0)</f>
        <v>199</v>
      </c>
      <c r="SY489" s="115">
        <f>RANK(SG489,SG$9:SG$497,0)</f>
        <v>173</v>
      </c>
      <c r="SZ489" s="115">
        <f>COUNTIFS(SB$9:SB$497,"&gt;"&amp;SB489,$ES$9:$ES$497,$ES489)+1</f>
        <v>17</v>
      </c>
      <c r="TA489" s="115">
        <f>COUNTIFS(SC$9:SC$497,"&gt;"&amp;SC489,$ES$9:$ES$497,$ES489)+1</f>
        <v>12</v>
      </c>
      <c r="TB489" s="115">
        <f>COUNTIFS(SD$9:SD$497,"&gt;"&amp;SD489,$ES$9:$ES$497,$ES489)+1</f>
        <v>49</v>
      </c>
      <c r="TC489" s="115">
        <f>COUNTIFS(SE$9:SE$497,"&gt;"&amp;SE489,$ES$9:$ES$497,$ES489)+1</f>
        <v>2</v>
      </c>
      <c r="TD489" s="115">
        <f>COUNTIFS(SF$9:SF$497,"&gt;"&amp;SF489,$ES$9:$ES$497,$ES489)+1</f>
        <v>49</v>
      </c>
      <c r="TE489" s="117">
        <f>COUNTIFS(SG$9:SG$497,"&gt;"&amp;SG489,$ES$9:$ES$497,$ES489)+1</f>
        <v>41</v>
      </c>
      <c r="TF489" s="118">
        <f t="shared" si="1313"/>
        <v>133</v>
      </c>
      <c r="TG489" s="115">
        <f t="shared" si="1314"/>
        <v>139</v>
      </c>
      <c r="TH489" s="115">
        <f t="shared" si="1315"/>
        <v>63</v>
      </c>
      <c r="TI489" s="115">
        <f t="shared" si="1316"/>
        <v>162</v>
      </c>
      <c r="TJ489" s="115">
        <f t="shared" si="1317"/>
        <v>80</v>
      </c>
      <c r="TK489" s="115">
        <f t="shared" si="1318"/>
        <v>80</v>
      </c>
      <c r="TL489" s="117">
        <f t="shared" si="1319"/>
        <v>70</v>
      </c>
      <c r="TM489" s="118">
        <f>ROUND(TF489/MAX(TF$9:TF$497)*100,0)</f>
        <v>74</v>
      </c>
      <c r="TN489" s="115">
        <f>ROUND(TG489/MAX(TG$9:TG$497)*100,0)</f>
        <v>76</v>
      </c>
      <c r="TO489" s="115">
        <f>ROUND(TH489/MAX(TH$9:TH$497)*100,0)</f>
        <v>35</v>
      </c>
      <c r="TP489" s="115">
        <f>ROUND(TI489/MAX(TI$9:TI$497)*100,0)</f>
        <v>90</v>
      </c>
      <c r="TQ489" s="115">
        <f>ROUND(TJ489/MAX(TJ$9:TJ$497)*100,0)</f>
        <v>41</v>
      </c>
      <c r="TR489" s="115">
        <f>ROUND(TK489/MAX(TK$9:TK$497)*100,0)</f>
        <v>41</v>
      </c>
      <c r="TS489" s="119">
        <f>ROUND(TL489/MAX(TL$9:TL$497)*100,0)</f>
        <v>36</v>
      </c>
      <c r="TT489" s="120">
        <f>RANK(TM489,TM$9:TM$497,0)</f>
        <v>41</v>
      </c>
      <c r="TU489" s="115">
        <f>RANK(TN489,TN$9:TN$497,0)</f>
        <v>24</v>
      </c>
      <c r="TV489" s="115">
        <f>RANK(TO489,TO$9:TO$497,0)</f>
        <v>95</v>
      </c>
      <c r="TW489" s="115">
        <f>RANK(TP489,TP$9:TP$497,0)</f>
        <v>3</v>
      </c>
      <c r="TX489" s="115">
        <f>RANK(TQ489,TQ$9:TQ$497,0)</f>
        <v>41</v>
      </c>
      <c r="TY489" s="115">
        <f>RANK(TR489,TR$9:TR$497,0)</f>
        <v>83</v>
      </c>
      <c r="TZ489" s="121">
        <f>RANK(TS489,TS$9:TS$497,0)</f>
        <v>94</v>
      </c>
      <c r="UA489" s="132"/>
      <c r="UB489" s="7" t="s">
        <v>1</v>
      </c>
    </row>
    <row r="490" spans="1:548" x14ac:dyDescent="0.15">
      <c r="A490" s="62">
        <v>9014</v>
      </c>
      <c r="B490" s="200" t="s">
        <v>1714</v>
      </c>
      <c r="C490" s="143"/>
      <c r="D490" s="143"/>
      <c r="E490" s="161" t="s">
        <v>518</v>
      </c>
      <c r="F490" s="65">
        <v>99</v>
      </c>
      <c r="G490" s="65" t="s">
        <v>908</v>
      </c>
      <c r="H490" s="144" t="s">
        <v>1564</v>
      </c>
      <c r="I490" s="66" t="s">
        <v>521</v>
      </c>
      <c r="J490" s="67" t="s">
        <v>521</v>
      </c>
      <c r="K490" s="67" t="s">
        <v>521</v>
      </c>
      <c r="L490" s="67" t="s">
        <v>521</v>
      </c>
      <c r="M490" s="67" t="s">
        <v>521</v>
      </c>
      <c r="N490" s="67" t="s">
        <v>521</v>
      </c>
      <c r="O490" s="67" t="s">
        <v>521</v>
      </c>
      <c r="P490" s="67" t="s">
        <v>521</v>
      </c>
      <c r="Q490" s="67" t="s">
        <v>521</v>
      </c>
      <c r="R490" s="68" t="s">
        <v>521</v>
      </c>
      <c r="S490" s="69" t="s">
        <v>521</v>
      </c>
      <c r="T490" s="67" t="s">
        <v>521</v>
      </c>
      <c r="U490" s="67" t="s">
        <v>521</v>
      </c>
      <c r="V490" s="67" t="s">
        <v>521</v>
      </c>
      <c r="W490" s="67" t="s">
        <v>521</v>
      </c>
      <c r="X490" s="67" t="s">
        <v>521</v>
      </c>
      <c r="Y490" s="67" t="s">
        <v>521</v>
      </c>
      <c r="Z490" s="67" t="s">
        <v>521</v>
      </c>
      <c r="AA490" s="67" t="s">
        <v>521</v>
      </c>
      <c r="AB490" s="68" t="s">
        <v>521</v>
      </c>
      <c r="AC490" s="69" t="s">
        <v>521</v>
      </c>
      <c r="AD490" s="67" t="s">
        <v>521</v>
      </c>
      <c r="AE490" s="67" t="s">
        <v>521</v>
      </c>
      <c r="AF490" s="67" t="s">
        <v>521</v>
      </c>
      <c r="AG490" s="67" t="s">
        <v>521</v>
      </c>
      <c r="AH490" s="67" t="s">
        <v>521</v>
      </c>
      <c r="AI490" s="67" t="s">
        <v>521</v>
      </c>
      <c r="AJ490" s="67" t="s">
        <v>521</v>
      </c>
      <c r="AK490" s="67" t="s">
        <v>521</v>
      </c>
      <c r="AL490" s="68" t="s">
        <v>521</v>
      </c>
      <c r="AM490" s="69" t="s">
        <v>521</v>
      </c>
      <c r="AN490" s="67" t="s">
        <v>521</v>
      </c>
      <c r="AO490" s="67" t="s">
        <v>521</v>
      </c>
      <c r="AP490" s="67" t="s">
        <v>521</v>
      </c>
      <c r="AQ490" s="67" t="s">
        <v>521</v>
      </c>
      <c r="AR490" s="67" t="s">
        <v>521</v>
      </c>
      <c r="AS490" s="67" t="s">
        <v>521</v>
      </c>
      <c r="AT490" s="67" t="s">
        <v>521</v>
      </c>
      <c r="AU490" s="67" t="s">
        <v>521</v>
      </c>
      <c r="AV490" s="68" t="s">
        <v>521</v>
      </c>
      <c r="AW490" s="69" t="s">
        <v>521</v>
      </c>
      <c r="AX490" s="67" t="s">
        <v>521</v>
      </c>
      <c r="AY490" s="67" t="s">
        <v>521</v>
      </c>
      <c r="AZ490" s="67" t="s">
        <v>521</v>
      </c>
      <c r="BA490" s="67" t="s">
        <v>521</v>
      </c>
      <c r="BB490" s="67" t="s">
        <v>521</v>
      </c>
      <c r="BC490" s="67" t="s">
        <v>521</v>
      </c>
      <c r="BD490" s="67" t="s">
        <v>521</v>
      </c>
      <c r="BE490" s="67" t="s">
        <v>521</v>
      </c>
      <c r="BF490" s="68" t="s">
        <v>521</v>
      </c>
      <c r="BG490" s="69" t="s">
        <v>521</v>
      </c>
      <c r="BH490" s="67" t="s">
        <v>521</v>
      </c>
      <c r="BI490" s="67" t="s">
        <v>521</v>
      </c>
      <c r="BJ490" s="67" t="s">
        <v>521</v>
      </c>
      <c r="BK490" s="67" t="s">
        <v>521</v>
      </c>
      <c r="BL490" s="67" t="s">
        <v>521</v>
      </c>
      <c r="BM490" s="67" t="s">
        <v>521</v>
      </c>
      <c r="BN490" s="67" t="s">
        <v>521</v>
      </c>
      <c r="BO490" s="67" t="s">
        <v>521</v>
      </c>
      <c r="BP490" s="68" t="s">
        <v>521</v>
      </c>
      <c r="BQ490" s="70" t="s">
        <v>521</v>
      </c>
      <c r="BR490" s="67" t="s">
        <v>521</v>
      </c>
      <c r="BS490" s="67" t="s">
        <v>521</v>
      </c>
      <c r="BT490" s="67" t="s">
        <v>521</v>
      </c>
      <c r="BU490" s="67" t="s">
        <v>521</v>
      </c>
      <c r="BV490" s="67" t="s">
        <v>521</v>
      </c>
      <c r="BW490" s="67" t="s">
        <v>521</v>
      </c>
      <c r="BX490" s="67" t="s">
        <v>521</v>
      </c>
      <c r="BY490" s="67" t="s">
        <v>521</v>
      </c>
      <c r="BZ490" s="68" t="s">
        <v>521</v>
      </c>
      <c r="CA490" s="69" t="s">
        <v>521</v>
      </c>
      <c r="CB490" s="67" t="s">
        <v>521</v>
      </c>
      <c r="CC490" s="67" t="s">
        <v>521</v>
      </c>
      <c r="CD490" s="67" t="s">
        <v>521</v>
      </c>
      <c r="CE490" s="67" t="s">
        <v>521</v>
      </c>
      <c r="CF490" s="67" t="s">
        <v>521</v>
      </c>
      <c r="CG490" s="67" t="s">
        <v>521</v>
      </c>
      <c r="CH490" s="67" t="s">
        <v>521</v>
      </c>
      <c r="CI490" s="67" t="s">
        <v>521</v>
      </c>
      <c r="CJ490" s="68" t="s">
        <v>521</v>
      </c>
      <c r="CK490" s="69" t="s">
        <v>521</v>
      </c>
      <c r="CL490" s="67" t="s">
        <v>521</v>
      </c>
      <c r="CM490" s="67" t="s">
        <v>521</v>
      </c>
      <c r="CN490" s="67" t="s">
        <v>521</v>
      </c>
      <c r="CO490" s="67" t="s">
        <v>521</v>
      </c>
      <c r="CP490" s="67" t="s">
        <v>521</v>
      </c>
      <c r="CQ490" s="67" t="s">
        <v>521</v>
      </c>
      <c r="CR490" s="67" t="s">
        <v>521</v>
      </c>
      <c r="CS490" s="67" t="s">
        <v>521</v>
      </c>
      <c r="CT490" s="68" t="s">
        <v>521</v>
      </c>
      <c r="CU490" s="69" t="s">
        <v>521</v>
      </c>
      <c r="CV490" s="67" t="s">
        <v>521</v>
      </c>
      <c r="CW490" s="67" t="s">
        <v>521</v>
      </c>
      <c r="CX490" s="67" t="s">
        <v>521</v>
      </c>
      <c r="CY490" s="67" t="s">
        <v>521</v>
      </c>
      <c r="CZ490" s="67" t="s">
        <v>521</v>
      </c>
      <c r="DA490" s="67" t="s">
        <v>521</v>
      </c>
      <c r="DB490" s="67" t="s">
        <v>521</v>
      </c>
      <c r="DC490" s="67" t="s">
        <v>521</v>
      </c>
      <c r="DD490" s="68" t="s">
        <v>521</v>
      </c>
      <c r="DE490" s="69" t="s">
        <v>521</v>
      </c>
      <c r="DF490" s="71" t="s">
        <v>521</v>
      </c>
      <c r="DG490" s="67" t="s">
        <v>521</v>
      </c>
      <c r="DH490" s="67" t="s">
        <v>521</v>
      </c>
      <c r="DI490" s="67" t="s">
        <v>521</v>
      </c>
      <c r="DJ490" s="67" t="s">
        <v>521</v>
      </c>
      <c r="DK490" s="67" t="s">
        <v>521</v>
      </c>
      <c r="DL490" s="67" t="s">
        <v>521</v>
      </c>
      <c r="DM490" s="67" t="s">
        <v>521</v>
      </c>
      <c r="DN490" s="68" t="s">
        <v>521</v>
      </c>
      <c r="DO490" s="70" t="s">
        <v>521</v>
      </c>
      <c r="DP490" s="71" t="s">
        <v>521</v>
      </c>
      <c r="DQ490" s="67" t="s">
        <v>521</v>
      </c>
      <c r="DR490" s="67" t="s">
        <v>521</v>
      </c>
      <c r="DS490" s="67" t="s">
        <v>521</v>
      </c>
      <c r="DT490" s="67" t="s">
        <v>521</v>
      </c>
      <c r="DU490" s="67" t="s">
        <v>521</v>
      </c>
      <c r="DV490" s="67" t="s">
        <v>521</v>
      </c>
      <c r="DW490" s="67" t="s">
        <v>521</v>
      </c>
      <c r="DX490" s="72" t="s">
        <v>521</v>
      </c>
      <c r="DY490" s="146" t="s">
        <v>522</v>
      </c>
      <c r="DZ490" s="74" t="s">
        <v>522</v>
      </c>
      <c r="EA490" s="74" t="s">
        <v>522</v>
      </c>
      <c r="EB490" s="74" t="s">
        <v>522</v>
      </c>
      <c r="EC490" s="75" t="s">
        <v>522</v>
      </c>
      <c r="ED490" s="168" t="s">
        <v>522</v>
      </c>
      <c r="EE490" s="74" t="str">
        <f>DZ490</f>
        <v>-</v>
      </c>
      <c r="EF490" s="74" t="s">
        <v>522</v>
      </c>
      <c r="EG490" s="74" t="s">
        <v>522</v>
      </c>
      <c r="EH490" s="77" t="s">
        <v>522</v>
      </c>
      <c r="EI490" s="73">
        <v>0</v>
      </c>
      <c r="EJ490" s="74">
        <v>0</v>
      </c>
      <c r="EK490" s="74">
        <v>0</v>
      </c>
      <c r="EL490" s="74">
        <v>0</v>
      </c>
      <c r="EM490" s="75">
        <v>0</v>
      </c>
      <c r="EN490" s="78" t="s">
        <v>522</v>
      </c>
      <c r="EO490" s="79" t="s">
        <v>522</v>
      </c>
      <c r="EP490" s="79" t="s">
        <v>522</v>
      </c>
      <c r="EQ490" s="79" t="s">
        <v>522</v>
      </c>
      <c r="ER490" s="80" t="s">
        <v>522</v>
      </c>
      <c r="ES490" s="128" t="s">
        <v>534</v>
      </c>
      <c r="ET490" s="82"/>
      <c r="EU490" s="83">
        <v>4</v>
      </c>
      <c r="EV490" s="146">
        <v>101</v>
      </c>
      <c r="EW490" s="147">
        <v>58</v>
      </c>
      <c r="EX490" s="147">
        <v>90</v>
      </c>
      <c r="EY490" s="147">
        <v>80</v>
      </c>
      <c r="EZ490" s="147">
        <v>30</v>
      </c>
      <c r="FA490" s="147">
        <v>29</v>
      </c>
      <c r="FB490" s="147">
        <v>85</v>
      </c>
      <c r="FC490" s="147">
        <v>80</v>
      </c>
      <c r="FD490" s="74">
        <f t="shared" si="1272"/>
        <v>120</v>
      </c>
      <c r="FE490" s="84">
        <f t="shared" si="1273"/>
        <v>170</v>
      </c>
      <c r="FF490" s="73">
        <f>RANK(EV490,$EV$9:$EV$497,0)</f>
        <v>79</v>
      </c>
      <c r="FG490" s="74">
        <f>RANK(EW490,$EW$9:$EW$497,0)</f>
        <v>124</v>
      </c>
      <c r="FH490" s="74">
        <f>RANK(EX490,$EX$9:$EX$497,0)</f>
        <v>30</v>
      </c>
      <c r="FI490" s="74">
        <f>RANK(EY490,$EY$9:$EY$497,0)</f>
        <v>24</v>
      </c>
      <c r="FJ490" s="74">
        <f>RANK(EZ490,$EZ$9:$EZ$497,0)</f>
        <v>127</v>
      </c>
      <c r="FK490" s="74">
        <f>RANK(FA490,$FA$9:$FA$497,0)</f>
        <v>116</v>
      </c>
      <c r="FL490" s="74">
        <f>RANK(FB490,$FB$9:$FB$497,0)</f>
        <v>42</v>
      </c>
      <c r="FM490" s="74">
        <f>RANK(FC490,$FC$9:$FC$497,0)</f>
        <v>51</v>
      </c>
      <c r="FN490" s="74">
        <f>RANK(FD490,$FD$9:$FD$497,0)</f>
        <v>17</v>
      </c>
      <c r="FO490" s="84">
        <f>RANK(FE490,$FE$9:$FE$497,0)</f>
        <v>38</v>
      </c>
      <c r="FP490" s="73">
        <f>COUNTIFS($EV$9:$EV$497,"&gt;"&amp;EV490,$ES$9:$ES$497,ES490)+1</f>
        <v>21</v>
      </c>
      <c r="FQ490" s="74">
        <f>COUNTIFS($EW$9:$EW$497,"&gt;"&amp;EW490,$ES$9:$ES$497,ES490)+1</f>
        <v>4</v>
      </c>
      <c r="FR490" s="74">
        <f>COUNTIFS($EX$9:$EX$497,"&gt;"&amp;EX490,$ES$9:$ES$497,ES490)+1</f>
        <v>18</v>
      </c>
      <c r="FS490" s="74">
        <f>COUNTIFS($EY$9:$EY$497,"&gt;"&amp;EY490,$ES$9:$ES$497,ES490)+1</f>
        <v>1</v>
      </c>
      <c r="FT490" s="74">
        <f>COUNTIFS($EZ$9:$EZ$497,"&gt;"&amp;EZ490,$ES$9:$ES$497,ES490)+1</f>
        <v>1</v>
      </c>
      <c r="FU490" s="74">
        <f>COUNTIFS($FA$9:$FA$497,"&gt;"&amp;FA490,$ES$9:$ES$497,ES490)+1</f>
        <v>1</v>
      </c>
      <c r="FV490" s="74">
        <f>COUNTIFS($FB$9:$FB$497,"&gt;"&amp;FB490,$ES$9:$ES$497,ES490)+1</f>
        <v>6</v>
      </c>
      <c r="FW490" s="74">
        <f>COUNTIFS($FC$9:$FC$497,"&gt;"&amp;FC490,$ES$9:$ES$497,ES490)+1</f>
        <v>11</v>
      </c>
      <c r="FX490" s="74">
        <f>COUNTIFS($FD$9:$FD$497,"&gt;"&amp;FD490,$ES$9:$ES$497,ES490)+1</f>
        <v>3</v>
      </c>
      <c r="FY490" s="84">
        <f>COUNTIFS($FE$9:$FE$497,"&gt;"&amp;FE490,$ES$9:$ES$497,ES490)+1</f>
        <v>16</v>
      </c>
      <c r="FZ490" s="85">
        <f t="shared" si="1274"/>
        <v>1.02</v>
      </c>
      <c r="GA490" s="86">
        <f t="shared" si="1275"/>
        <v>0.59</v>
      </c>
      <c r="GB490" s="86">
        <f t="shared" si="1276"/>
        <v>0.91</v>
      </c>
      <c r="GC490" s="86">
        <f t="shared" si="1277"/>
        <v>0.81</v>
      </c>
      <c r="GD490" s="86">
        <f t="shared" si="1278"/>
        <v>0.3</v>
      </c>
      <c r="GE490" s="86">
        <f t="shared" si="1279"/>
        <v>0.28999999999999998</v>
      </c>
      <c r="GF490" s="86">
        <f t="shared" si="1280"/>
        <v>0.86</v>
      </c>
      <c r="GG490" s="86">
        <f t="shared" si="1281"/>
        <v>0.81</v>
      </c>
      <c r="GH490" s="86">
        <f t="shared" si="1282"/>
        <v>1.21</v>
      </c>
      <c r="GI490" s="87">
        <f t="shared" si="1283"/>
        <v>1.72</v>
      </c>
      <c r="GJ490" s="85">
        <f>ROUND(((FZ490-AVERAGE(FZ$9:FZ$497))/STDEVP(FZ$9:FZ$497)*10+50),2)</f>
        <v>52.08</v>
      </c>
      <c r="GK490" s="86">
        <f>ROUND(((GA490-AVERAGE(GA$9:GA$497))/STDEVP(GA$9:GA$497)*10+50),2)</f>
        <v>47</v>
      </c>
      <c r="GL490" s="86">
        <f>ROUND(((GB490-AVERAGE(GB$9:GB$497))/STDEVP(GB$9:GB$497)*10+50),2)</f>
        <v>62.29</v>
      </c>
      <c r="GM490" s="86">
        <f>ROUND(((GC490-AVERAGE(GC$9:GC$497))/STDEVP(GC$9:GC$497)*10+50),2)</f>
        <v>64.23</v>
      </c>
      <c r="GN490" s="86">
        <f>ROUND(((GD490-AVERAGE(GD$9:GD$497))/STDEVP(GD$9:GD$497)*10+50),2)</f>
        <v>46.84</v>
      </c>
      <c r="GO490" s="86">
        <f>ROUND(((GE490-AVERAGE(GE$9:GE$497))/STDEVP(GE$9:GE$497)*10+50),2)</f>
        <v>47.88</v>
      </c>
      <c r="GP490" s="86">
        <f>ROUND(((GF490-AVERAGE(GF$9:GF$497))/STDEVP(GF$9:GF$497)*10+50),2)</f>
        <v>57.09</v>
      </c>
      <c r="GQ490" s="86">
        <f>ROUND(((GG490-AVERAGE(GG$9:GG$497))/STDEVP(GG$9:GG$497)*10+50),2)</f>
        <v>55.6</v>
      </c>
      <c r="GR490" s="86">
        <f>ROUND(((GH490-AVERAGE(GH$9:GH$497))/STDEVP(GH$9:GH$497)*10+50),2)</f>
        <v>58.58</v>
      </c>
      <c r="GS490" s="87">
        <f>ROUND(((GI490-AVERAGE(GI$9:GI$497))/STDEVP(GI$9:GI$497)*10+50),2)</f>
        <v>60.63</v>
      </c>
      <c r="GT490" s="73">
        <f>RANK(GJ490,$GJ$9:$GJ$497,0)</f>
        <v>163</v>
      </c>
      <c r="GU490" s="74">
        <f>RANK(GK490,$GK$9:$GK$497,0)</f>
        <v>237</v>
      </c>
      <c r="GV490" s="74">
        <f>RANK(GL490,$GL$9:$GL$497,0)</f>
        <v>57</v>
      </c>
      <c r="GW490" s="74">
        <f>RANK(GM490,$GM$9:$GM$497,0)</f>
        <v>34</v>
      </c>
      <c r="GX490" s="74">
        <f>RANK(GN490,$GN$9:$GN$497,0)</f>
        <v>198</v>
      </c>
      <c r="GY490" s="74">
        <f>RANK(GO490,$GO$9:$GO$497,0)</f>
        <v>190</v>
      </c>
      <c r="GZ490" s="74">
        <f>RANK(GP490,$GP$9:$GP$497,0)</f>
        <v>105</v>
      </c>
      <c r="HA490" s="74">
        <f>RANK(GQ490,$GQ$9:$GQ$497,0)</f>
        <v>112</v>
      </c>
      <c r="HB490" s="74">
        <f>RANK(GR490,$GR$9:$GR$497,0)</f>
        <v>66</v>
      </c>
      <c r="HC490" s="84">
        <f>RANK(GS490,$GS$9:$GS$497,0)</f>
        <v>62</v>
      </c>
      <c r="HD490" s="85">
        <f>ROUND(AVERAGEIF($ES$9:$ES$497,$ES490,$FZ$9:$FZ$497),2)</f>
        <v>0.95</v>
      </c>
      <c r="HE490" s="86">
        <f>ROUND(AVERAGEIF($ES$9:$ES$497,$ES490,$GA$9:$GA$497),2)</f>
        <v>0.38</v>
      </c>
      <c r="HF490" s="86">
        <f>ROUND(AVERAGEIF($ES$9:$ES$497,$ES490,$GB$9:$GB$497),2)</f>
        <v>0.82</v>
      </c>
      <c r="HG490" s="86">
        <f>ROUND(AVERAGEIF($ES$9:$ES$497,$ES490,$GC$9:$GC$497),2)</f>
        <v>0.44</v>
      </c>
      <c r="HH490" s="86">
        <f>ROUND(AVERAGEIF($ES$9:$ES$497,$ES490,$GD$9:$GD$497),2)</f>
        <v>0.15</v>
      </c>
      <c r="HI490" s="86">
        <f>ROUND(AVERAGEIF($ES$9:$ES$497,$ES490,$GE$9:$GE$497),2)</f>
        <v>0.14000000000000001</v>
      </c>
      <c r="HJ490" s="86">
        <f>ROUND(AVERAGEIF($ES$9:$ES$497,$ES490,$GF$9:$GF$497),2)</f>
        <v>0.74</v>
      </c>
      <c r="HK490" s="86">
        <f>ROUND(AVERAGEIF($ES$9:$ES$497,$ES490,$GG$9:$GG$497),2)</f>
        <v>0.85</v>
      </c>
      <c r="HL490" s="86">
        <f>ROUND(AVERAGEIF($ES$9:$ES$497,$ES490,$GH$9:$GH$497),2)</f>
        <v>0.97</v>
      </c>
      <c r="HM490" s="87">
        <f>ROUND(AVERAGEIF($ES$9:$ES$497,$ES490,$GI$9:$GI$497),2)</f>
        <v>1.67</v>
      </c>
      <c r="HN490" s="88">
        <f t="shared" si="1284"/>
        <v>7.0000000000000062E-2</v>
      </c>
      <c r="HO490" s="89">
        <f t="shared" si="1285"/>
        <v>0.20999999999999996</v>
      </c>
      <c r="HP490" s="89">
        <f t="shared" si="1286"/>
        <v>9.000000000000008E-2</v>
      </c>
      <c r="HQ490" s="89">
        <f t="shared" si="1287"/>
        <v>0.37000000000000005</v>
      </c>
      <c r="HR490" s="89">
        <f t="shared" si="1288"/>
        <v>0.15</v>
      </c>
      <c r="HS490" s="89">
        <f t="shared" si="1289"/>
        <v>0.14999999999999997</v>
      </c>
      <c r="HT490" s="89">
        <f t="shared" si="1290"/>
        <v>0.12</v>
      </c>
      <c r="HU490" s="89">
        <f t="shared" si="1291"/>
        <v>-3.9999999999999925E-2</v>
      </c>
      <c r="HV490" s="89">
        <f t="shared" si="1292"/>
        <v>0.24</v>
      </c>
      <c r="HW490" s="90">
        <f t="shared" si="1293"/>
        <v>5.0000000000000044E-2</v>
      </c>
      <c r="HX490" s="73">
        <f>COUNTIFS($FZ$9:$FZ$497,"&gt;"&amp;FZ490,$ES$9:$ES$497,$ES490)+1</f>
        <v>30</v>
      </c>
      <c r="HY490" s="74">
        <f>COUNTIFS($GA$9:$GA$497,"&gt;"&amp;GA490,$ES$9:$ES$497,$ES490)+1</f>
        <v>4</v>
      </c>
      <c r="HZ490" s="74">
        <f>COUNTIFS($GB$9:$GB$497,"&gt;"&amp;GB490,$ES$9:$ES$497,$ES490)+1</f>
        <v>21</v>
      </c>
      <c r="IA490" s="74">
        <f>COUNTIFS($GC$9:$GC$497,"&gt;"&amp;GC490,$ES$9:$ES$497,$ES490)+1</f>
        <v>1</v>
      </c>
      <c r="IB490" s="74">
        <f>COUNTIFS($GD$9:$GD$497,"&gt;"&amp;GD490,$ES$9:$ES$497,$ES490)+1</f>
        <v>2</v>
      </c>
      <c r="IC490" s="74">
        <f>COUNTIFS($GE$9:$GE$497,"&gt;"&amp;GE490,$ES$9:$ES$497,$ES490)+1</f>
        <v>1</v>
      </c>
      <c r="ID490" s="74">
        <f>COUNTIFS($GF$9:$GF$497,"&gt;"&amp;GF490,$ES$9:$ES$497,$ES490)+1</f>
        <v>21</v>
      </c>
      <c r="IE490" s="74">
        <f>COUNTIFS($GG$9:$GG$497,"&gt;"&amp;GG490,$ES$9:$ES$497,$ES490)+1</f>
        <v>43</v>
      </c>
      <c r="IF490" s="74">
        <f>COUNTIFS($GH$9:$GH$497,"&gt;"&amp;GH490,$ES$9:$ES$497,$ES490)+1</f>
        <v>12</v>
      </c>
      <c r="IG490" s="84">
        <f>COUNTIFS($GI$9:$GI$497,"&gt;"&amp;GI490,$ES$9:$ES$497,$ES490)+1</f>
        <v>29</v>
      </c>
      <c r="IH490" s="148"/>
      <c r="II490" s="149"/>
      <c r="IJ490" s="149">
        <v>0.05</v>
      </c>
      <c r="IK490" s="149"/>
      <c r="IL490" s="149"/>
      <c r="IM490" s="150"/>
      <c r="IN490" s="151"/>
      <c r="IO490" s="152"/>
      <c r="IP490" s="153"/>
      <c r="IQ490" s="149"/>
      <c r="IR490" s="149"/>
      <c r="IS490" s="149"/>
      <c r="IT490" s="149"/>
      <c r="IU490" s="149"/>
      <c r="IV490" s="149"/>
      <c r="IW490" s="154"/>
      <c r="IX490" s="151">
        <v>7.0000000000000007E-2</v>
      </c>
      <c r="IY490" s="149"/>
      <c r="IZ490" s="149"/>
      <c r="JA490" s="149">
        <v>7.0000000000000007E-2</v>
      </c>
      <c r="JB490" s="149"/>
      <c r="JC490" s="149"/>
      <c r="JD490" s="149">
        <v>7.0000000000000007E-2</v>
      </c>
      <c r="JE490" s="155"/>
      <c r="JF490" s="153"/>
      <c r="JG490" s="149"/>
      <c r="JH490" s="149"/>
      <c r="JI490" s="149"/>
      <c r="JJ490" s="149"/>
      <c r="JK490" s="149"/>
      <c r="JL490" s="149"/>
      <c r="JM490" s="154"/>
      <c r="JN490" s="151"/>
      <c r="JO490" s="149"/>
      <c r="JP490" s="149"/>
      <c r="JQ490" s="149"/>
      <c r="JR490" s="149"/>
      <c r="JS490" s="149"/>
      <c r="JT490" s="149"/>
      <c r="JU490" s="149"/>
      <c r="JV490" s="149"/>
      <c r="JW490" s="149"/>
      <c r="JX490" s="149"/>
      <c r="JY490" s="149"/>
      <c r="JZ490" s="155"/>
      <c r="KA490" s="151"/>
      <c r="KB490" s="149"/>
      <c r="KC490" s="149"/>
      <c r="KD490" s="149"/>
      <c r="KE490" s="155"/>
      <c r="KF490" s="153"/>
      <c r="KG490" s="149"/>
      <c r="KH490" s="149"/>
      <c r="KI490" s="149"/>
      <c r="KJ490" s="149"/>
      <c r="KK490" s="156"/>
      <c r="KL490" s="149"/>
      <c r="KM490" s="149"/>
      <c r="KN490" s="149"/>
      <c r="KO490" s="149"/>
      <c r="KP490" s="149"/>
      <c r="KQ490" s="149"/>
      <c r="KR490" s="149"/>
      <c r="KS490" s="154"/>
      <c r="KT490" s="154"/>
      <c r="KU490" s="154"/>
      <c r="KV490" s="154"/>
      <c r="KW490" s="151"/>
      <c r="KX490" s="149"/>
      <c r="KY490" s="149"/>
      <c r="KZ490" s="149"/>
      <c r="LA490" s="149"/>
      <c r="LB490" s="149"/>
      <c r="LC490" s="154"/>
      <c r="LD490" s="151"/>
      <c r="LE490" s="152"/>
      <c r="LF490" s="157"/>
      <c r="LG490" s="158"/>
      <c r="LH490" s="151"/>
      <c r="LI490" s="149"/>
      <c r="LJ490" s="147"/>
      <c r="LK490" s="147"/>
      <c r="LL490" s="147"/>
      <c r="LM490" s="159"/>
      <c r="LN490" s="153"/>
      <c r="LO490" s="149"/>
      <c r="LP490" s="149"/>
      <c r="LQ490" s="149"/>
      <c r="LR490" s="154"/>
      <c r="LS490" s="151"/>
      <c r="LT490" s="149"/>
      <c r="LU490" s="149"/>
      <c r="LV490" s="149"/>
      <c r="LW490" s="149"/>
      <c r="LX490" s="149"/>
      <c r="LY490" s="149"/>
      <c r="LZ490" s="149"/>
      <c r="MA490" s="155"/>
      <c r="MB490" s="153"/>
      <c r="MC490" s="149"/>
      <c r="MD490" s="149"/>
      <c r="ME490" s="149"/>
      <c r="MF490" s="149"/>
      <c r="MG490" s="149"/>
      <c r="MH490" s="149"/>
      <c r="MI490" s="149"/>
      <c r="MJ490" s="149"/>
      <c r="MK490" s="149"/>
      <c r="ML490" s="149"/>
      <c r="MM490" s="149"/>
      <c r="MN490" s="156"/>
      <c r="MO490" s="156"/>
      <c r="MP490" s="154"/>
      <c r="MQ490" s="151"/>
      <c r="MR490" s="149"/>
      <c r="MS490" s="149"/>
      <c r="MT490" s="149"/>
      <c r="MU490" s="149"/>
      <c r="MV490" s="156"/>
      <c r="MW490" s="149"/>
      <c r="MX490" s="149"/>
      <c r="MY490" s="149"/>
      <c r="MZ490" s="149"/>
      <c r="NA490" s="149"/>
      <c r="NB490" s="149"/>
      <c r="NC490" s="149"/>
      <c r="ND490" s="156"/>
      <c r="NE490" s="156"/>
      <c r="NF490" s="156"/>
      <c r="NG490" s="155"/>
      <c r="NH490" s="93">
        <v>0.05</v>
      </c>
      <c r="NI490" s="79"/>
      <c r="NJ490" s="79"/>
      <c r="NK490" s="79"/>
      <c r="NL490" s="79"/>
      <c r="NM490" s="79"/>
      <c r="NN490" s="94"/>
      <c r="NO490" s="151"/>
      <c r="NP490" s="160"/>
      <c r="NQ490" s="145"/>
      <c r="NR490" s="199"/>
      <c r="NS490" s="145"/>
      <c r="NT490" s="145"/>
      <c r="NU490" s="145" t="s">
        <v>1517</v>
      </c>
      <c r="NV490" s="186">
        <v>44466</v>
      </c>
      <c r="NW490" s="199" t="s">
        <v>1710</v>
      </c>
      <c r="NX490" s="199" t="s">
        <v>1715</v>
      </c>
      <c r="NY490" s="138" t="s">
        <v>1569</v>
      </c>
      <c r="NZ490" s="199" t="s">
        <v>1715</v>
      </c>
      <c r="OA490" s="202"/>
      <c r="OB490" s="202"/>
      <c r="OC490" s="202"/>
      <c r="OD490" s="110">
        <v>0</v>
      </c>
      <c r="OE490" s="109">
        <v>0</v>
      </c>
      <c r="OF490" s="110">
        <f t="shared" si="1320"/>
        <v>0</v>
      </c>
      <c r="OG490" s="109">
        <v>0</v>
      </c>
      <c r="OH490" s="111">
        <f>ROUND(AVERAGEIF($ES$9:$ES$497,$ES490,EV$9:EV$497),0)</f>
        <v>70</v>
      </c>
      <c r="OI490" s="112">
        <f>ROUND(AVERAGEIF($ES$9:$ES$497,$ES490,EW$9:EW$497),0)</f>
        <v>29</v>
      </c>
      <c r="OJ490" s="112">
        <f>ROUND(AVERAGEIF($ES$9:$ES$497,$ES490,EX$9:EX$497),0)</f>
        <v>62</v>
      </c>
      <c r="OK490" s="112">
        <f>ROUND(AVERAGEIF($ES$9:$ES$497,$ES490,EY$9:EY$497),0)</f>
        <v>34</v>
      </c>
      <c r="OL490" s="112">
        <f>ROUND(AVERAGEIF($ES$9:$ES$497,$ES490,EZ$9:EZ$497),0)</f>
        <v>10</v>
      </c>
      <c r="OM490" s="112">
        <f>ROUND(AVERAGEIF($ES$9:$ES$497,$ES490,FA$9:FA$497),0)</f>
        <v>10</v>
      </c>
      <c r="ON490" s="112">
        <f>ROUND(AVERAGEIF($ES$9:$ES$497,$ES490,FB$9:FB$497),0)</f>
        <v>53</v>
      </c>
      <c r="OO490" s="112">
        <f>ROUND(AVERAGEIF($ES$9:$ES$497,$ES490,FC$9:FC$497),0)</f>
        <v>56</v>
      </c>
      <c r="OP490" s="112">
        <f>ROUND(AVERAGEIF($ES$9:$ES$497,$ES490,FD$9:FD$497),0)</f>
        <v>72</v>
      </c>
      <c r="OQ490" s="113">
        <f>ROUND(AVERAGEIF($ES$9:$ES$497,$ES490,FE$9:FE$497),0)</f>
        <v>118</v>
      </c>
      <c r="OR490" s="114">
        <f>ROUND(EV490/MAX(EV$9:EV$497)*100,0)</f>
        <v>57</v>
      </c>
      <c r="OS490" s="115">
        <f>ROUND(EW490/MAX(EW$9:EW$497)*100,0)</f>
        <v>46</v>
      </c>
      <c r="OT490" s="115">
        <f>ROUND(EX490/MAX(EX$9:EX$497)*100,0)</f>
        <v>75</v>
      </c>
      <c r="OU490" s="115">
        <f>ROUND(EY490/MAX(EY$9:EY$497)*100,0)</f>
        <v>54</v>
      </c>
      <c r="OV490" s="115">
        <f>ROUND(EZ490/MAX(EZ$9:EZ$497)*100,0)</f>
        <v>24</v>
      </c>
      <c r="OW490" s="115">
        <f>ROUND(FA490/MAX(FA$9:FA$497)*100,0)</f>
        <v>26</v>
      </c>
      <c r="OX490" s="115">
        <f>ROUND(FB490/MAX(FB$9:FB$497)*100,0)</f>
        <v>63</v>
      </c>
      <c r="OY490" s="116">
        <f>ROUND(FC490/MAX(FC$9:FC$497)*100,0)</f>
        <v>55</v>
      </c>
      <c r="OZ490" s="115">
        <f>ROUND(FD490/MAX(FD$9:FD$497)*100,0)</f>
        <v>81</v>
      </c>
      <c r="PA490" s="117">
        <f>ROUND(FE490/MAX(FE$9:FE$497)*100,0)</f>
        <v>69</v>
      </c>
      <c r="PB490" s="118">
        <f t="shared" si="1295"/>
        <v>666</v>
      </c>
      <c r="PC490" s="115">
        <f t="shared" si="1296"/>
        <v>513</v>
      </c>
      <c r="PD490" s="115">
        <f t="shared" si="1297"/>
        <v>738</v>
      </c>
      <c r="PE490" s="115">
        <f t="shared" si="1298"/>
        <v>776</v>
      </c>
      <c r="PF490" s="115">
        <f t="shared" si="1299"/>
        <v>540</v>
      </c>
      <c r="PG490" s="119">
        <f t="shared" si="1300"/>
        <v>455</v>
      </c>
      <c r="PH490" s="118">
        <f>ROUND(PB490/MAX(PB$9:PB$497)*100,0)</f>
        <v>79</v>
      </c>
      <c r="PI490" s="115">
        <f>ROUND(PC490/MAX(PC$9:PC$497)*100,0)</f>
        <v>61</v>
      </c>
      <c r="PJ490" s="115">
        <f>ROUND(PD490/MAX(PD$9:PD$497)*100,0)</f>
        <v>78</v>
      </c>
      <c r="PK490" s="115">
        <f>ROUND(PE490/MAX(PE$9:PE$497)*100,0)</f>
        <v>77</v>
      </c>
      <c r="PL490" s="115">
        <f>ROUND(PF490/MAX(PF$9:PF$497)*100,0)</f>
        <v>76</v>
      </c>
      <c r="PM490" s="119">
        <f>ROUND(PG490/MAX(PG$9:PG$497)*100,0)</f>
        <v>66</v>
      </c>
      <c r="PN490" s="118">
        <f>RANK(PH490,PH$9:PH$497,0)</f>
        <v>21</v>
      </c>
      <c r="PO490" s="115">
        <f>RANK(PI490,PI$9:PI$497,0)</f>
        <v>61</v>
      </c>
      <c r="PP490" s="115">
        <f>RANK(PJ490,PJ$9:PJ$497,0)</f>
        <v>26</v>
      </c>
      <c r="PQ490" s="115">
        <f>RANK(PK490,PK$9:PK$497,0)</f>
        <v>23</v>
      </c>
      <c r="PR490" s="115">
        <f>RANK(PL490,PL$9:PL$497,0)</f>
        <v>46</v>
      </c>
      <c r="PS490" s="119">
        <f>RANK(PM490,PM$9:PM$497,0)</f>
        <v>62</v>
      </c>
      <c r="PT490" s="120">
        <f>ROUND(FZ490/MAX(FZ$9:FZ$497)*100,0)</f>
        <v>56</v>
      </c>
      <c r="PU490" s="115">
        <f>ROUND(GA490/MAX(GA$9:GA$497)*100,0)</f>
        <v>33</v>
      </c>
      <c r="PV490" s="115">
        <f>ROUND(GB490/MAX(GB$9:GB$497)*100,0)</f>
        <v>66</v>
      </c>
      <c r="PW490" s="115">
        <f>ROUND(GC490/MAX(GC$9:GC$497)*100,0)</f>
        <v>64</v>
      </c>
      <c r="PX490" s="115">
        <f>ROUND(GD490/MAX(GD$9:GD$497)*100,0)</f>
        <v>17</v>
      </c>
      <c r="PY490" s="115">
        <f>ROUND(GE490/MAX(GE$9:GE$497)*100,0)</f>
        <v>17</v>
      </c>
      <c r="PZ490" s="115">
        <f>ROUND(GF490/MAX(GF$9:GF$497)*100,0)</f>
        <v>40</v>
      </c>
      <c r="QA490" s="116">
        <f>ROUND(GG490/MAX(GG$9:GG$497)*100,0)</f>
        <v>44</v>
      </c>
      <c r="QB490" s="115">
        <f>ROUND(GH490/MAX(GH$9:GH$497)*100,0)</f>
        <v>54</v>
      </c>
      <c r="QC490" s="121">
        <f>ROUND(GI490/MAX(GI$9:GI$497)*100,0)</f>
        <v>55</v>
      </c>
      <c r="QD490" s="120">
        <f>ROUND(AVERAGEIF($ES$9:$ES$497,$ES490,PT$9:PT$497),0)</f>
        <v>52</v>
      </c>
      <c r="QE490" s="120">
        <f>ROUND(AVERAGEIF($ES$9:$ES$497,$ES490,PU$9:PU$497),0)</f>
        <v>21</v>
      </c>
      <c r="QF490" s="120">
        <f>ROUND(AVERAGEIF($ES$9:$ES$497,$ES490,PV$9:PV$497),0)</f>
        <v>60</v>
      </c>
      <c r="QG490" s="120">
        <f>ROUND(AVERAGEIF($ES$9:$ES$497,$ES490,PW$9:PW$497),0)</f>
        <v>35</v>
      </c>
      <c r="QH490" s="120">
        <f>ROUND(AVERAGEIF($ES$9:$ES$497,$ES490,PX$9:PX$497),0)</f>
        <v>8</v>
      </c>
      <c r="QI490" s="120">
        <f>ROUND(AVERAGEIF($ES$9:$ES$497,$ES490,PY$9:PY$497),0)</f>
        <v>9</v>
      </c>
      <c r="QJ490" s="120">
        <f>ROUND(AVERAGEIF($ES$9:$ES$497,$ES490,PZ$9:PZ$497),0)</f>
        <v>35</v>
      </c>
      <c r="QK490" s="120">
        <f>ROUND(AVERAGEIF($ES$9:$ES$497,$ES490,QA$9:QA$497),0)</f>
        <v>46</v>
      </c>
      <c r="QL490" s="120">
        <f>ROUND(AVERAGEIF($ES$9:$ES$497,$ES490,QB$9:QB$497),0)</f>
        <v>43</v>
      </c>
      <c r="QM490" s="120">
        <f>ROUND(AVERAGEIF($ES$9:$ES$497,$ES490,QC$9:QC$497),0)</f>
        <v>53</v>
      </c>
      <c r="QN490" s="114">
        <f t="shared" si="1301"/>
        <v>630</v>
      </c>
      <c r="QO490" s="115">
        <f t="shared" si="1302"/>
        <v>434</v>
      </c>
      <c r="QP490" s="115">
        <f t="shared" si="1303"/>
        <v>698</v>
      </c>
      <c r="QQ490" s="115">
        <f t="shared" si="1304"/>
        <v>762</v>
      </c>
      <c r="QR490" s="115">
        <f t="shared" si="1305"/>
        <v>620</v>
      </c>
      <c r="QS490" s="119">
        <f t="shared" si="1306"/>
        <v>414</v>
      </c>
      <c r="QT490" s="114">
        <f>ROUND((QN490-MIN(QN$9:QN$497))/(MAX(QN$9:QN$497)-MIN(QN$9:QN$497))*100,0)</f>
        <v>62</v>
      </c>
      <c r="QU490" s="115">
        <f>ROUND((QO490-MIN(QO$9:QO$497))/(MAX(QO$9:QO$497)-MIN(QO$9:QO$497))*100,0)</f>
        <v>32</v>
      </c>
      <c r="QV490" s="115">
        <f>ROUND((QP490-MIN(QP$9:QP$497))/(MAX(QP$9:QP$497)-MIN(QP$9:QP$497))*100,0)</f>
        <v>51</v>
      </c>
      <c r="QW490" s="115">
        <f>ROUND((QQ490-MIN(QQ$9:QQ$497))/(MAX(QQ$9:QQ$497)-MIN(QQ$9:QQ$497))*100,0)</f>
        <v>60</v>
      </c>
      <c r="QX490" s="115">
        <f>ROUND((QR490-MIN(QR$9:QR$497))/(MAX(QR$9:QR$497)-MIN(QR$9:QR$497))*100,0)</f>
        <v>66</v>
      </c>
      <c r="QY490" s="115">
        <f>ROUND((QS490-MIN(QS$9:QS$497))/(MAX(QS$9:QS$497)-MIN(QS$9:QS$497))*100,0)</f>
        <v>48</v>
      </c>
      <c r="QZ490" s="114">
        <f>RANK(QN490,QN$9:QN$497,0)</f>
        <v>38</v>
      </c>
      <c r="RA490" s="115">
        <f>RANK(QO490,QO$9:QO$497,0)</f>
        <v>133</v>
      </c>
      <c r="RB490" s="115">
        <f>RANK(QP490,QP$9:QP$497,0)</f>
        <v>53</v>
      </c>
      <c r="RC490" s="115">
        <f>RANK(QQ490,QQ$9:QQ$497,0)</f>
        <v>51</v>
      </c>
      <c r="RD490" s="115">
        <f>RANK(QR490,QR$9:QR$497,0)</f>
        <v>87</v>
      </c>
      <c r="RE490" s="115">
        <f>RANK(QS490,QS$9:QS$497,0)</f>
        <v>129</v>
      </c>
      <c r="RF490" s="122"/>
      <c r="RG490" s="115">
        <f>($RH$3*(IH490+IJ490)*100*100/MAX(EX$9:EX$497)*$RO$3) +($RH$3*(II490+IJ490)*100*100/MAX(EX$9:EX$497)*$RO$4) + ($RH$3*IK490*100*100/MAX(EX$9:EX$497)*0.098)</f>
        <v>20.875</v>
      </c>
      <c r="RH490" s="115">
        <f>($RH$4*IL490*100*100/MAX(EZ$9:EZ$497))*$RQ$3</f>
        <v>0</v>
      </c>
      <c r="RI490" s="115">
        <f>($RH$3*IM490*100*100/MAX(EY$9:EY$497))*$RQ$4</f>
        <v>0</v>
      </c>
      <c r="RJ490" s="115">
        <f>($RH$3*IN490*100*100/MAX(EX$9:EX$497))</f>
        <v>0</v>
      </c>
      <c r="RK490" s="115">
        <f>($RH$4*IO490*100*100/MAX(EZ$9:EZ$497))*$RQ$3</f>
        <v>0</v>
      </c>
      <c r="RL490" s="115">
        <f>(($RL$4*IP490*100*((100/MAX(EX$9:EX$497)+100/MAX(EZ$9:EZ$497))/2))+($RL$4*IQ490*100*((100/MAX(EX$9:EX$497)+100/MAX(EZ$9:EZ$497))/2))+($RL$4*IR490*100*((100/MAX(EX$9:EX$497)+100/MAX(EZ$9:EZ$497))/2))+($RL$4*IS490*100*((100/MAX(EX$9:EX$497)+100/MAX(EZ$9:EZ$497))/2))+($RL$4*IT490*100*((100/MAX(EX$9:EX$497)+100/MAX(EZ$9:EZ$497))/2))+($RL$4*IU490*100*((100/MAX(EX$9:EX$497)+100/MAX(EZ$9:EZ$497))/2))+($RL$4*IV490*100*((100/MAX(EX$9:EX$497)+100/MAX(EZ$9:EZ$497))/2))+($RL$4*IW490*100*((100/MAX(EX$9:EX$497)+100/MAX(EZ$9:EZ$497))/2)))*$RS$3</f>
        <v>0</v>
      </c>
      <c r="RM490" s="115">
        <f>(($RH$3*IX490*100*100/MAX(EX$9:EX$497))+($RH$3*IY490*100*100/MAX(EX$9:EX$497))+($RH$3*IZ490*100*100/MAX(EX$9:EX$497))+($RH$3*JA490*100*100/MAX(EX$9:EX$497))+($RH$3*JB490*100*100/MAX(EX$9:EX$497))+($RH$3*JC490*100*100/MAX(EX$9:EX$497))+($RH$3*JD490*100*100/MAX(EX$9:EX$497))+($RH$3*JE490*100*100/MAX(EX$9:EX$497)))*$RS$4</f>
        <v>17.535000000000004</v>
      </c>
      <c r="RN490" s="115">
        <f>(($RH$4*JF490*100*100/MAX(EZ$9:EZ$497)) + ($RH$4*JG490*100*100/MAX(EZ$9:EZ$497)) + ($RH$4*JH490*100*100/MAX(EZ$9:EZ$497)) + ($RH$4*JI490*100*100/MAX(EZ$9:EZ$497)) + ($RH$4*JJ490*100*100/MAX(EZ$9:EZ$497)) + ($RH$4*JK490*100*100/MAX(EZ$9:EZ$497)) + ($RH$4*JL490*100*100/MAX(EZ$9:EZ$497)) + ($RH$4*JM490*100*100/MAX(EZ$9:EZ$497)))*$RU$3</f>
        <v>0</v>
      </c>
      <c r="RO490" s="115">
        <f>(($RL$4*JN490*100*((100/MAX(EX$9:EX$497)+100/MAX(EZ$9:EZ$497))/2))+($RL$4*JO490*100*((100/MAX(EX$9:EX$497)+100/MAX(EZ$9:EZ$497))/2))+($RL$4*JP490*100*((100/MAX(EX$9:EX$497)+100/MAX(EZ$9:EZ$497))/2))+($RL$4*JQ490*100*((100/MAX(EX$9:EX$497)+100/MAX(EZ$9:EZ$497))/2))+($RL$4*JR490*100*((100/MAX(EX$9:EX$497)+100/MAX(EZ$9:EZ$497))/2))+($RL$4*JS490*100*((100/MAX(EX$9:EX$497)+100/MAX(EZ$9:EZ$497))/2))+($RL$4*JT490*100*((100/MAX(EX$9:EX$497)+100/MAX(EZ$9:EZ$497))/2))+($RL$4*JU490*100*((100/MAX(EX$9:EX$497)+100/MAX(EZ$9:EZ$497))/2))+($RL$4*JV490*100*((100/MAX(EX$9:EX$497)+100/MAX(EZ$9:EZ$497))/2))+($RL$4*JW490*100*((100/MAX(EX$9:EX$497)+100/MAX(EZ$9:EZ$497))/2))+($RL$4*JX490*100*((100/MAX(EX$9:EX$497)+100/MAX(EZ$9:EZ$497))/2))+($RL$4*JY490*100*((100/MAX(EX$9:EX$497)+100/MAX(EZ$9:EZ$497))/2))+($RL$4*JZ490*100*((100/MAX(EX$9:EX$497)+100/MAX(EZ$9:EZ$497))/2)))*$RW$3/2</f>
        <v>0</v>
      </c>
      <c r="RP490" s="119">
        <f>($RJ$3*KA490*100*100/MAX(FA$9:FA$497)) + ($RJ$3*KB490*100*100/MAX(FA$9:FA$497)/2) + ($RJ$3*KC490*100*100/MAX(FA$9:FA$497)/2) + ($RJ$3*KD490*100*100/MAX(FA$9:FA$497)/4) + ($RJ$3*KE490*100*100/MAX(FA$9:FA$497)/4)</f>
        <v>0</v>
      </c>
      <c r="RQ490" s="118">
        <f>($RL$4*KF490*100*((100/MAX(EX$9:EX$497)+100/MAX(EZ$9:EZ$497)))) * ($RO$3/2) + (($RL$4*KG490*100*((100/MAX(EX$9:EX$497)+100/MAX(EZ$9:EZ$497))))+($RL$4*KH490*100*((100/MAX(EX$9:EX$497)+100/MAX(EZ$9:EZ$497))))+($RL$4*KI490*100*((100/MAX(EX$9:EX$497)+100/MAX(EZ$9:EZ$497))))+($RL$4*KJ490*100*((100/MAX(EX$9:EX$497)+100/MAX(EZ$9:EZ$497))))+($RL$4*KK490*100*((100/MAX(EX$9:EX$497)+100/MAX(EZ$9:EZ$497))))+($RL$4*KL490*100*((100/MAX(EX$9:EX$497)+100/MAX(EZ$9:EZ$497))))+($RL$4*KM490*100*((100/MAX(EX$9:EX$497)+100/MAX(EZ$9:EZ$497))))+($RL$4*KN490*100*((100/MAX(EX$9:EX$497)+100/MAX(EZ$9:EZ$497))))+($RL$4*KO490*100*((100/MAX(EX$9:EX$497)+100/MAX(EZ$9:EZ$497))))+($RL$4*KP490*100*((100/MAX(EX$9:EX$497)+100/MAX(EZ$9:EZ$497))))+($RL$4*KQ490*100*((100/MAX(EX$9:EX$497)+100/MAX(EZ$9:EZ$497))))+($RL$4*KR490*100*((100/MAX(EX$9:EX$497)+100/MAX(EZ$9:EZ$497))))+($RL$4*KS490*100*((100/MAX(EX$9:EX$497)+100/MAX(EZ$9:EZ$497))))+($RL$4*KV490*100*((100/MAX(EX$9:EX$497)+100/MAX(EZ$9:EZ$497))))) * (($RO$3+$RO$4)/6)</f>
        <v>0</v>
      </c>
      <c r="RR490" s="115">
        <f>(($RL$4*KW490*100*((100/MAX(EX$9:EX$497)+100/MAX(EZ$9:EZ$497))))) * ($RO$3/2) + (($RL$4*KX490*100*((100/MAX(EX$9:EX$497)+100/MAX(EZ$9:EZ$497))))+($RL$4*KY490*100*((100/MAX(EX$9:EX$497)+100/MAX(EZ$9:EZ$497))))+($RL$4*KZ490*100*((100/MAX(EX$9:EX$497)+100/MAX(EZ$9:EZ$497))))+($RL$4*LA490*100*((100/MAX(EX$9:EX$497)+100/MAX(EZ$9:EZ$497))))+($RL$4*LB490*100*((100/MAX(EX$9:EX$497)+100/MAX(EZ$9:EZ$497))))+($RL$4*LC490*100*((100/MAX(EX$9:EX$497)+100/MAX(EZ$9:EZ$497))))) * (($RO$3+$RO$4)/6)</f>
        <v>0</v>
      </c>
      <c r="RS490" s="119">
        <f>(($RL$4*LD490*100*((100/MAX(EX$9:EX$497)+100/MAX(EZ$9:EZ$497))))+($RL$4*LE490*100*((100/MAX(EX$9:EX$497)+100/MAX(EZ$9:EZ$497))))) * (($RO$3+$RO$4)/6)</f>
        <v>0</v>
      </c>
      <c r="RT490" s="118">
        <f>($RJ$4*LH490*100*(100/MAX(EV$9:EV$497)))+($RJ$4*LI490*100*(100/MAX(EV$9:EV$497)))</f>
        <v>0</v>
      </c>
      <c r="RU490" s="119">
        <f>($RJ$4*LJ490*(100/MAX(EV$9:EV$497)))/2 + ($RL$3*LK490*(100/MAX(EW$9:EW$497))) + ($RJ$4*LL490*(100/MAX(EV$9:EV$497)))/4 + ($RL$3*LM490*(100/MAX(EW$9:EW$497)))</f>
        <v>0</v>
      </c>
      <c r="RV490" s="118">
        <f>($RJ$4*LN490*100*100/MAX(EV$9:EV$497)/2)+($RJ$4*LO490*100*100/MAX(EV$9:EV$497)/2)+($RJ$4*LP490*100*100/MAX(EV$9:EV$497))+($RJ$4*LQ490*100*100/MAX(EV$9:EV$497))+($RJ$4*LR490*100*100/MAX(EV$9:EV$497))</f>
        <v>0</v>
      </c>
      <c r="RW490" s="115">
        <f>($RJ$4*LS490*100*100/MAX(EV$9:EV$497)) + (($RJ$4*LT490*100*100/MAX(EV$9:EV$497))+($RJ$4*LU490*100*100/MAX(EV$9:EV$497))+($RJ$4*LV490*100*100/MAX(EV$9:EV$497))+($RJ$4*LW490*100*100/MAX(EV$9:EV$497))+($RJ$4*LX490*100*100/MAX(EV$9:EV$497))+($RJ$4*LY490*100*100/MAX(EV$9:EV$497))+($RJ$4*LZ490*100*100/MAX(EV$9:EV$497))+($RJ$4*MA490*100*100/MAX(EV$9:EV$497)))/2</f>
        <v>0</v>
      </c>
      <c r="RX490" s="119">
        <f>($RJ$4*MB490*100*100/MAX(EV$9:EV$497))+($RJ$4*MC490*100*100/MAX(EV$9:EV$497))+($RJ$4*MD490*100*100/MAX(EV$9:EV$497))+($RJ$4*ME490*100*100/MAX(EV$9:EV$497))+($RJ$4*MF490*100*100/MAX(EV$9:EV$497))+($RJ$4*MG490*100*100/MAX(EV$9:EV$497))+($RJ$4*MH490*100*100/MAX(EV$9:EV$497))+($RJ$4*MI490*100*100/MAX(EV$9:EV$497))+($RJ$4*MJ490*100*100/MAX(EV$9:EV$497))+($RJ$4*MK490*100*100/MAX(EV$9:EV$497))+($RJ$4*ML490*100*100/MAX(EV$9:EV$497))+($RJ$4*MM490*100*100/MAX(EV$9:EV$497))+($RJ$4*MN490*100*100/MAX(EV$9:EV$497))</f>
        <v>0</v>
      </c>
      <c r="RY490" s="118">
        <f>($RJ$4*MQ490*100*100/MAX(EV$9:EV$497))/2 + (($RJ$4*MR490*100*100/MAX(EV$9:EV$497))+($RJ$4*MS490*100*100/MAX(EV$9:EV$497))+($RJ$4*MT490*100*100/MAX(EV$9:EV$497))+($RJ$4*MU490*100*100/MAX(EV$9:EV$497))+($RJ$4*MV490*100*100/MAX(EV$9:EV$497))+($RJ$4*MW490*100*100/MAX(EV$9:EV$497))+($RJ$4*MX490*100*100/MAX(EV$9:EV$497))+($RJ$4*MY490*100*100/MAX(EV$9:EV$497))+($RJ$4*MZ490*100*100/MAX(EV$9:EV$497))+($RJ$4*NA490*100*100/MAX(EV$9:EV$497))+($RJ$4*NB490*100*100/MAX(EV$9:EV$497))+($RJ$4*NC490*100*100/MAX(EV$9:EV$497))+($RJ$4*ND490*100*100/MAX(EV$9:EV$497))+($RJ$4*NG490*100*100/MAX(EV$9:EV$497)))/4</f>
        <v>0</v>
      </c>
      <c r="RZ490" s="115">
        <f>($RJ$4*NH490*100*100/MAX(EV$9:EV$497))/2 + (($RJ$4*NI490*100*100/MAX(EV$9:EV$497))+($RJ$4*NJ490*100*100/MAX(EV$9:EV$497))+($RJ$4*NK490*100*100/MAX(EV$9:EV$497))+($RJ$4*NL490*100*100/MAX(EV$9:EV$497))+($RJ$4*NM490*100*100/MAX(EV$9:EV$497))+($RJ$4*NN490*100*100/MAX(EV$9:EV$497)))/4</f>
        <v>4.213483146067416</v>
      </c>
      <c r="SA490" s="117">
        <f>(($RJ$4*NO490*100*100/MAX(EV$9:EV$497))+($RJ$4*NP490*100*100/MAX(EV$9:EV$497)))/4</f>
        <v>0</v>
      </c>
      <c r="SB490" s="118">
        <f t="shared" si="1307"/>
        <v>42.623483146067422</v>
      </c>
      <c r="SC490" s="115">
        <f t="shared" si="1308"/>
        <v>39.252696629213489</v>
      </c>
      <c r="SD490" s="115">
        <f t="shared" si="1309"/>
        <v>1.053370786516854</v>
      </c>
      <c r="SE490" s="115">
        <f t="shared" si="1310"/>
        <v>109.21769662921349</v>
      </c>
      <c r="SF490" s="115">
        <f t="shared" si="1311"/>
        <v>1.053370786516854</v>
      </c>
      <c r="SG490" s="115">
        <f t="shared" si="1312"/>
        <v>4.213483146067416</v>
      </c>
      <c r="SH490" s="115">
        <f>ROUND(SB490/MAX(SB$9:SB$497)*100,0)</f>
        <v>54</v>
      </c>
      <c r="SI490" s="115">
        <f>ROUND(SC490/MAX(SC$9:SC$497)*100,0)</f>
        <v>60</v>
      </c>
      <c r="SJ490" s="115">
        <f>ROUND(SD490/MAX(SD$9:SD$497)*100,0)</f>
        <v>2</v>
      </c>
      <c r="SK490" s="115">
        <f>ROUND(SE490/MAX(SE$9:SE$497)*100,0)</f>
        <v>84</v>
      </c>
      <c r="SL490" s="115">
        <f>ROUND(SF490/MAX(SF$9:SF$497)*100,0)</f>
        <v>3</v>
      </c>
      <c r="SM490" s="121">
        <f>ROUND(SG490/MAX(SG$9:SG$497)*100,0)</f>
        <v>4</v>
      </c>
      <c r="SN490" s="115">
        <f>ROUND(AVERAGEIF($ES$9:$ES$497,$ES490,SH$9:SH$497),0)</f>
        <v>26</v>
      </c>
      <c r="SO490" s="115">
        <f>ROUND(AVERAGEIF($ES$9:$ES$497,$ES490,SI$9:SI$497),0)</f>
        <v>26</v>
      </c>
      <c r="SP490" s="115">
        <f>ROUND(AVERAGEIF($ES$9:$ES$497,$ES490,SJ$9:SJ$497),0)</f>
        <v>3</v>
      </c>
      <c r="SQ490" s="115">
        <f>ROUND(AVERAGEIF($ES$9:$ES$497,$ES490,SK$9:SK$497),0)</f>
        <v>21</v>
      </c>
      <c r="SR490" s="115">
        <f>ROUND(AVERAGEIF($ES$9:$ES$497,$ES490,SL$9:SL$497),0)</f>
        <v>5</v>
      </c>
      <c r="SS490" s="121">
        <f>ROUND(AVERAGEIF($ES$9:$ES$497,$ES490,SM$9:SM$497),0)</f>
        <v>5</v>
      </c>
      <c r="ST490" s="114">
        <f>RANK(SB490,SB$9:SB$497,0)</f>
        <v>68</v>
      </c>
      <c r="SU490" s="115">
        <f>RANK(SC490,SC$9:SC$497,0)</f>
        <v>33</v>
      </c>
      <c r="SV490" s="115">
        <f>RANK(SD490,SD$9:SD$497,0)</f>
        <v>216</v>
      </c>
      <c r="SW490" s="115">
        <f>RANK(SE490,SE$9:SE$497,0)</f>
        <v>5</v>
      </c>
      <c r="SX490" s="115">
        <f>RANK(SF490,SF$9:SF$497,0)</f>
        <v>199</v>
      </c>
      <c r="SY490" s="115">
        <f>RANK(SG490,SG$9:SG$497,0)</f>
        <v>173</v>
      </c>
      <c r="SZ490" s="115">
        <f>COUNTIFS(SB$9:SB$497,"&gt;"&amp;SB490,$ES$9:$ES$497,$ES490)+1</f>
        <v>17</v>
      </c>
      <c r="TA490" s="115">
        <f>COUNTIFS(SC$9:SC$497,"&gt;"&amp;SC490,$ES$9:$ES$497,$ES490)+1</f>
        <v>11</v>
      </c>
      <c r="TB490" s="115">
        <f>COUNTIFS(SD$9:SD$497,"&gt;"&amp;SD490,$ES$9:$ES$497,$ES490)+1</f>
        <v>43</v>
      </c>
      <c r="TC490" s="115">
        <f>COUNTIFS(SE$9:SE$497,"&gt;"&amp;SE490,$ES$9:$ES$497,$ES490)+1</f>
        <v>1</v>
      </c>
      <c r="TD490" s="115">
        <f>COUNTIFS(SF$9:SF$497,"&gt;"&amp;SF490,$ES$9:$ES$497,$ES490)+1</f>
        <v>43</v>
      </c>
      <c r="TE490" s="117">
        <f>COUNTIFS(SG$9:SG$497,"&gt;"&amp;SG490,$ES$9:$ES$497,$ES490)+1</f>
        <v>30</v>
      </c>
      <c r="TF490" s="118">
        <f t="shared" si="1313"/>
        <v>133</v>
      </c>
      <c r="TG490" s="115">
        <f t="shared" si="1314"/>
        <v>139</v>
      </c>
      <c r="TH490" s="115">
        <f t="shared" si="1315"/>
        <v>63</v>
      </c>
      <c r="TI490" s="115">
        <f t="shared" si="1316"/>
        <v>162</v>
      </c>
      <c r="TJ490" s="115">
        <f t="shared" si="1317"/>
        <v>80</v>
      </c>
      <c r="TK490" s="115">
        <f t="shared" si="1318"/>
        <v>80</v>
      </c>
      <c r="TL490" s="117">
        <f t="shared" si="1319"/>
        <v>70</v>
      </c>
      <c r="TM490" s="118">
        <f>ROUND(TF490/MAX(TF$9:TF$497)*100,0)</f>
        <v>74</v>
      </c>
      <c r="TN490" s="115">
        <f>ROUND(TG490/MAX(TG$9:TG$497)*100,0)</f>
        <v>76</v>
      </c>
      <c r="TO490" s="115">
        <f>ROUND(TH490/MAX(TH$9:TH$497)*100,0)</f>
        <v>35</v>
      </c>
      <c r="TP490" s="115">
        <f>ROUND(TI490/MAX(TI$9:TI$497)*100,0)</f>
        <v>90</v>
      </c>
      <c r="TQ490" s="115">
        <f>ROUND(TJ490/MAX(TJ$9:TJ$497)*100,0)</f>
        <v>41</v>
      </c>
      <c r="TR490" s="115">
        <f>ROUND(TK490/MAX(TK$9:TK$497)*100,0)</f>
        <v>41</v>
      </c>
      <c r="TS490" s="119">
        <f>ROUND(TL490/MAX(TL$9:TL$497)*100,0)</f>
        <v>36</v>
      </c>
      <c r="TT490" s="120">
        <f>RANK(TM490,TM$9:TM$497,0)</f>
        <v>41</v>
      </c>
      <c r="TU490" s="115">
        <f>RANK(TN490,TN$9:TN$497,0)</f>
        <v>24</v>
      </c>
      <c r="TV490" s="115">
        <f>RANK(TO490,TO$9:TO$497,0)</f>
        <v>95</v>
      </c>
      <c r="TW490" s="115">
        <f>RANK(TP490,TP$9:TP$497,0)</f>
        <v>3</v>
      </c>
      <c r="TX490" s="115">
        <f>RANK(TQ490,TQ$9:TQ$497,0)</f>
        <v>41</v>
      </c>
      <c r="TY490" s="115">
        <f>RANK(TR490,TR$9:TR$497,0)</f>
        <v>83</v>
      </c>
      <c r="TZ490" s="121">
        <f>RANK(TS490,TS$9:TS$497,0)</f>
        <v>94</v>
      </c>
      <c r="UA490" s="132"/>
      <c r="UB490" s="7" t="s">
        <v>1</v>
      </c>
    </row>
    <row r="491" spans="1:548" x14ac:dyDescent="0.15">
      <c r="A491" s="62">
        <v>9015</v>
      </c>
      <c r="B491" s="200" t="s">
        <v>1716</v>
      </c>
      <c r="C491" s="143"/>
      <c r="D491" s="143"/>
      <c r="E491" s="64" t="s">
        <v>518</v>
      </c>
      <c r="F491" s="65">
        <v>102</v>
      </c>
      <c r="G491" s="65" t="s">
        <v>908</v>
      </c>
      <c r="H491" s="144" t="s">
        <v>927</v>
      </c>
      <c r="I491" s="66" t="s">
        <v>521</v>
      </c>
      <c r="J491" s="67" t="s">
        <v>521</v>
      </c>
      <c r="K491" s="67" t="s">
        <v>521</v>
      </c>
      <c r="L491" s="67" t="s">
        <v>521</v>
      </c>
      <c r="M491" s="67" t="s">
        <v>521</v>
      </c>
      <c r="N491" s="67" t="s">
        <v>521</v>
      </c>
      <c r="O491" s="67" t="s">
        <v>521</v>
      </c>
      <c r="P491" s="67" t="s">
        <v>521</v>
      </c>
      <c r="Q491" s="67" t="s">
        <v>521</v>
      </c>
      <c r="R491" s="68" t="s">
        <v>521</v>
      </c>
      <c r="S491" s="69" t="s">
        <v>521</v>
      </c>
      <c r="T491" s="67" t="s">
        <v>521</v>
      </c>
      <c r="U491" s="67" t="s">
        <v>521</v>
      </c>
      <c r="V491" s="67" t="s">
        <v>521</v>
      </c>
      <c r="W491" s="67" t="s">
        <v>521</v>
      </c>
      <c r="X491" s="67" t="s">
        <v>521</v>
      </c>
      <c r="Y491" s="67" t="s">
        <v>521</v>
      </c>
      <c r="Z491" s="67" t="s">
        <v>521</v>
      </c>
      <c r="AA491" s="67" t="s">
        <v>521</v>
      </c>
      <c r="AB491" s="68" t="s">
        <v>521</v>
      </c>
      <c r="AC491" s="69" t="s">
        <v>521</v>
      </c>
      <c r="AD491" s="67" t="s">
        <v>521</v>
      </c>
      <c r="AE491" s="67" t="s">
        <v>521</v>
      </c>
      <c r="AF491" s="67" t="s">
        <v>521</v>
      </c>
      <c r="AG491" s="67" t="s">
        <v>521</v>
      </c>
      <c r="AH491" s="67" t="s">
        <v>521</v>
      </c>
      <c r="AI491" s="67" t="s">
        <v>521</v>
      </c>
      <c r="AJ491" s="67" t="s">
        <v>521</v>
      </c>
      <c r="AK491" s="67" t="s">
        <v>521</v>
      </c>
      <c r="AL491" s="68" t="s">
        <v>521</v>
      </c>
      <c r="AM491" s="69" t="s">
        <v>521</v>
      </c>
      <c r="AN491" s="67" t="s">
        <v>521</v>
      </c>
      <c r="AO491" s="67" t="s">
        <v>521</v>
      </c>
      <c r="AP491" s="67" t="s">
        <v>521</v>
      </c>
      <c r="AQ491" s="67" t="s">
        <v>521</v>
      </c>
      <c r="AR491" s="67" t="s">
        <v>521</v>
      </c>
      <c r="AS491" s="67" t="s">
        <v>521</v>
      </c>
      <c r="AT491" s="67" t="s">
        <v>521</v>
      </c>
      <c r="AU491" s="67" t="s">
        <v>521</v>
      </c>
      <c r="AV491" s="68" t="s">
        <v>521</v>
      </c>
      <c r="AW491" s="69" t="s">
        <v>521</v>
      </c>
      <c r="AX491" s="67" t="s">
        <v>521</v>
      </c>
      <c r="AY491" s="67" t="s">
        <v>521</v>
      </c>
      <c r="AZ491" s="67" t="s">
        <v>521</v>
      </c>
      <c r="BA491" s="67" t="s">
        <v>521</v>
      </c>
      <c r="BB491" s="67" t="s">
        <v>521</v>
      </c>
      <c r="BC491" s="67" t="s">
        <v>521</v>
      </c>
      <c r="BD491" s="67" t="s">
        <v>521</v>
      </c>
      <c r="BE491" s="67" t="s">
        <v>521</v>
      </c>
      <c r="BF491" s="68" t="s">
        <v>521</v>
      </c>
      <c r="BG491" s="69" t="s">
        <v>521</v>
      </c>
      <c r="BH491" s="67" t="s">
        <v>521</v>
      </c>
      <c r="BI491" s="67" t="s">
        <v>521</v>
      </c>
      <c r="BJ491" s="67" t="s">
        <v>521</v>
      </c>
      <c r="BK491" s="67" t="s">
        <v>521</v>
      </c>
      <c r="BL491" s="67" t="s">
        <v>521</v>
      </c>
      <c r="BM491" s="67" t="s">
        <v>521</v>
      </c>
      <c r="BN491" s="67" t="s">
        <v>521</v>
      </c>
      <c r="BO491" s="67" t="s">
        <v>521</v>
      </c>
      <c r="BP491" s="68" t="s">
        <v>521</v>
      </c>
      <c r="BQ491" s="70" t="s">
        <v>521</v>
      </c>
      <c r="BR491" s="67" t="s">
        <v>521</v>
      </c>
      <c r="BS491" s="67" t="s">
        <v>521</v>
      </c>
      <c r="BT491" s="67" t="s">
        <v>521</v>
      </c>
      <c r="BU491" s="67" t="s">
        <v>521</v>
      </c>
      <c r="BV491" s="67" t="s">
        <v>521</v>
      </c>
      <c r="BW491" s="67" t="s">
        <v>521</v>
      </c>
      <c r="BX491" s="67" t="s">
        <v>521</v>
      </c>
      <c r="BY491" s="67" t="s">
        <v>521</v>
      </c>
      <c r="BZ491" s="68" t="s">
        <v>521</v>
      </c>
      <c r="CA491" s="69" t="s">
        <v>521</v>
      </c>
      <c r="CB491" s="67" t="s">
        <v>521</v>
      </c>
      <c r="CC491" s="67" t="s">
        <v>521</v>
      </c>
      <c r="CD491" s="67" t="s">
        <v>521</v>
      </c>
      <c r="CE491" s="67" t="s">
        <v>521</v>
      </c>
      <c r="CF491" s="67" t="s">
        <v>521</v>
      </c>
      <c r="CG491" s="67" t="s">
        <v>521</v>
      </c>
      <c r="CH491" s="67" t="s">
        <v>521</v>
      </c>
      <c r="CI491" s="67" t="s">
        <v>521</v>
      </c>
      <c r="CJ491" s="68" t="s">
        <v>521</v>
      </c>
      <c r="CK491" s="69" t="s">
        <v>521</v>
      </c>
      <c r="CL491" s="67" t="s">
        <v>521</v>
      </c>
      <c r="CM491" s="67" t="s">
        <v>521</v>
      </c>
      <c r="CN491" s="67" t="s">
        <v>521</v>
      </c>
      <c r="CO491" s="67" t="s">
        <v>521</v>
      </c>
      <c r="CP491" s="67" t="s">
        <v>521</v>
      </c>
      <c r="CQ491" s="67" t="s">
        <v>521</v>
      </c>
      <c r="CR491" s="67" t="s">
        <v>521</v>
      </c>
      <c r="CS491" s="67" t="s">
        <v>521</v>
      </c>
      <c r="CT491" s="68" t="s">
        <v>521</v>
      </c>
      <c r="CU491" s="69" t="s">
        <v>521</v>
      </c>
      <c r="CV491" s="67" t="s">
        <v>521</v>
      </c>
      <c r="CW491" s="67" t="s">
        <v>521</v>
      </c>
      <c r="CX491" s="67" t="s">
        <v>521</v>
      </c>
      <c r="CY491" s="67" t="s">
        <v>521</v>
      </c>
      <c r="CZ491" s="67" t="s">
        <v>521</v>
      </c>
      <c r="DA491" s="67" t="s">
        <v>521</v>
      </c>
      <c r="DB491" s="67" t="s">
        <v>521</v>
      </c>
      <c r="DC491" s="67" t="s">
        <v>521</v>
      </c>
      <c r="DD491" s="68" t="s">
        <v>521</v>
      </c>
      <c r="DE491" s="69" t="s">
        <v>521</v>
      </c>
      <c r="DF491" s="71" t="s">
        <v>521</v>
      </c>
      <c r="DG491" s="67" t="s">
        <v>521</v>
      </c>
      <c r="DH491" s="67" t="s">
        <v>521</v>
      </c>
      <c r="DI491" s="67" t="s">
        <v>521</v>
      </c>
      <c r="DJ491" s="67" t="s">
        <v>521</v>
      </c>
      <c r="DK491" s="67" t="s">
        <v>521</v>
      </c>
      <c r="DL491" s="67" t="s">
        <v>521</v>
      </c>
      <c r="DM491" s="67" t="s">
        <v>521</v>
      </c>
      <c r="DN491" s="68" t="s">
        <v>521</v>
      </c>
      <c r="DO491" s="70" t="s">
        <v>521</v>
      </c>
      <c r="DP491" s="71" t="s">
        <v>521</v>
      </c>
      <c r="DQ491" s="67" t="s">
        <v>521</v>
      </c>
      <c r="DR491" s="67" t="s">
        <v>521</v>
      </c>
      <c r="DS491" s="67" t="s">
        <v>521</v>
      </c>
      <c r="DT491" s="67" t="s">
        <v>521</v>
      </c>
      <c r="DU491" s="67" t="s">
        <v>521</v>
      </c>
      <c r="DV491" s="67" t="s">
        <v>521</v>
      </c>
      <c r="DW491" s="67" t="s">
        <v>521</v>
      </c>
      <c r="DX491" s="72" t="s">
        <v>521</v>
      </c>
      <c r="DY491" s="146" t="s">
        <v>522</v>
      </c>
      <c r="DZ491" s="74" t="s">
        <v>522</v>
      </c>
      <c r="EA491" s="74" t="s">
        <v>522</v>
      </c>
      <c r="EB491" s="74" t="s">
        <v>522</v>
      </c>
      <c r="EC491" s="75" t="s">
        <v>522</v>
      </c>
      <c r="ED491" s="168" t="s">
        <v>522</v>
      </c>
      <c r="EE491" s="74" t="s">
        <v>522</v>
      </c>
      <c r="EF491" s="74" t="s">
        <v>522</v>
      </c>
      <c r="EG491" s="74" t="s">
        <v>522</v>
      </c>
      <c r="EH491" s="77" t="s">
        <v>522</v>
      </c>
      <c r="EI491" s="73" t="s">
        <v>522</v>
      </c>
      <c r="EJ491" s="74" t="s">
        <v>522</v>
      </c>
      <c r="EK491" s="74" t="s">
        <v>522</v>
      </c>
      <c r="EL491" s="74" t="s">
        <v>522</v>
      </c>
      <c r="EM491" s="75" t="s">
        <v>522</v>
      </c>
      <c r="EN491" s="78" t="s">
        <v>522</v>
      </c>
      <c r="EO491" s="79" t="s">
        <v>522</v>
      </c>
      <c r="EP491" s="79" t="s">
        <v>522</v>
      </c>
      <c r="EQ491" s="79" t="s">
        <v>522</v>
      </c>
      <c r="ER491" s="80" t="s">
        <v>522</v>
      </c>
      <c r="ES491" s="128" t="s">
        <v>564</v>
      </c>
      <c r="ET491" s="82"/>
      <c r="EU491" s="83">
        <v>4</v>
      </c>
      <c r="EV491" s="146">
        <v>54</v>
      </c>
      <c r="EW491" s="147">
        <v>64</v>
      </c>
      <c r="EX491" s="147">
        <v>102</v>
      </c>
      <c r="EY491" s="147">
        <v>36</v>
      </c>
      <c r="EZ491" s="147">
        <v>30</v>
      </c>
      <c r="FA491" s="147">
        <v>33</v>
      </c>
      <c r="FB491" s="147">
        <v>122</v>
      </c>
      <c r="FC491" s="147">
        <v>90</v>
      </c>
      <c r="FD491" s="74">
        <f t="shared" si="1272"/>
        <v>132</v>
      </c>
      <c r="FE491" s="84">
        <f t="shared" si="1273"/>
        <v>192</v>
      </c>
      <c r="FF491" s="73">
        <f>RANK(EV491,$EV$9:$EV$497,0)</f>
        <v>268</v>
      </c>
      <c r="FG491" s="74">
        <f>RANK(EW491,$EW$9:$EW$497,0)</f>
        <v>100</v>
      </c>
      <c r="FH491" s="74">
        <f>RANK(EX491,$EX$9:$EX$497,0)</f>
        <v>11</v>
      </c>
      <c r="FI491" s="74">
        <f>RANK(EY491,$EY$9:$EY$497,0)</f>
        <v>197</v>
      </c>
      <c r="FJ491" s="74">
        <f>RANK(EZ491,$EZ$9:$EZ$497,0)</f>
        <v>127</v>
      </c>
      <c r="FK491" s="74">
        <f>RANK(FA491,$FA$9:$FA$497,0)</f>
        <v>92</v>
      </c>
      <c r="FL491" s="74">
        <f>RANK(FB491,$FB$9:$FB$497,0)</f>
        <v>3</v>
      </c>
      <c r="FM491" s="74">
        <f>RANK(FC491,$FC$9:$FC$497,0)</f>
        <v>29</v>
      </c>
      <c r="FN491" s="74">
        <f>RANK(FD491,$FD$9:$FD$497,0)</f>
        <v>5</v>
      </c>
      <c r="FO491" s="84">
        <f>RANK(FE491,$FE$9:$FE$497,0)</f>
        <v>16</v>
      </c>
      <c r="FP491" s="73">
        <f>COUNTIFS($EV$9:$EV$497,"&gt;"&amp;EV491,$ES$9:$ES$497,ES491)+1</f>
        <v>61</v>
      </c>
      <c r="FQ491" s="74">
        <f>COUNTIFS($EW$9:$EW$497,"&gt;"&amp;EW491,$ES$9:$ES$497,ES491)+1</f>
        <v>18</v>
      </c>
      <c r="FR491" s="74">
        <f>COUNTIFS($EX$9:$EX$497,"&gt;"&amp;EX491,$ES$9:$ES$497,ES491)+1</f>
        <v>3</v>
      </c>
      <c r="FS491" s="74">
        <f>COUNTIFS($EY$9:$EY$497,"&gt;"&amp;EY491,$ES$9:$ES$497,ES491)+1</f>
        <v>44</v>
      </c>
      <c r="FT491" s="74">
        <f>COUNTIFS($EZ$9:$EZ$497,"&gt;"&amp;EZ491,$ES$9:$ES$497,ES491)+1</f>
        <v>14</v>
      </c>
      <c r="FU491" s="74">
        <f>COUNTIFS($FA$9:$FA$497,"&gt;"&amp;FA491,$ES$9:$ES$497,ES491)+1</f>
        <v>7</v>
      </c>
      <c r="FV491" s="74">
        <f>COUNTIFS($FB$9:$FB$497,"&gt;"&amp;FB491,$ES$9:$ES$497,ES491)+1</f>
        <v>3</v>
      </c>
      <c r="FW491" s="74">
        <f>COUNTIFS($FC$9:$FC$497,"&gt;"&amp;FC491,$ES$9:$ES$497,ES491)+1</f>
        <v>22</v>
      </c>
      <c r="FX491" s="74">
        <f>COUNTIFS($FD$9:$FD$497,"&gt;"&amp;FD491,$ES$9:$ES$497,ES491)+1</f>
        <v>2</v>
      </c>
      <c r="FY491" s="84">
        <f>COUNTIFS($FE$9:$FE$497,"&gt;"&amp;FE491,$ES$9:$ES$497,ES491)+1</f>
        <v>12</v>
      </c>
      <c r="FZ491" s="85">
        <f t="shared" si="1274"/>
        <v>0.53</v>
      </c>
      <c r="GA491" s="86">
        <f t="shared" si="1275"/>
        <v>0.63</v>
      </c>
      <c r="GB491" s="86">
        <f t="shared" si="1276"/>
        <v>1</v>
      </c>
      <c r="GC491" s="86">
        <f t="shared" si="1277"/>
        <v>0.35</v>
      </c>
      <c r="GD491" s="86">
        <f t="shared" si="1278"/>
        <v>0.28999999999999998</v>
      </c>
      <c r="GE491" s="86">
        <f t="shared" si="1279"/>
        <v>0.32</v>
      </c>
      <c r="GF491" s="86">
        <f t="shared" si="1280"/>
        <v>1.2</v>
      </c>
      <c r="GG491" s="86">
        <f t="shared" si="1281"/>
        <v>0.88</v>
      </c>
      <c r="GH491" s="86">
        <f t="shared" si="1282"/>
        <v>1.29</v>
      </c>
      <c r="GI491" s="87">
        <f t="shared" si="1283"/>
        <v>1.88</v>
      </c>
      <c r="GJ491" s="85">
        <f>ROUND(((FZ491-AVERAGE(FZ$9:FZ$497))/STDEVP(FZ$9:FZ$497)*10+50),2)</f>
        <v>33.01</v>
      </c>
      <c r="GK491" s="86">
        <f>ROUND(((GA491-AVERAGE(GA$9:GA$497))/STDEVP(GA$9:GA$497)*10+50),2)</f>
        <v>48.19</v>
      </c>
      <c r="GL491" s="86">
        <f>ROUND(((GB491-AVERAGE(GB$9:GB$497))/STDEVP(GB$9:GB$497)*10+50),2)</f>
        <v>65.67</v>
      </c>
      <c r="GM491" s="86">
        <f>ROUND(((GC491-AVERAGE(GC$9:GC$497))/STDEVP(GC$9:GC$497)*10+50),2)</f>
        <v>41.17</v>
      </c>
      <c r="GN491" s="86">
        <f>ROUND(((GD491-AVERAGE(GD$9:GD$497))/STDEVP(GD$9:GD$497)*10+50),2)</f>
        <v>46.5</v>
      </c>
      <c r="GO491" s="86">
        <f>ROUND(((GE491-AVERAGE(GE$9:GE$497))/STDEVP(GE$9:GE$497)*10+50),2)</f>
        <v>48.97</v>
      </c>
      <c r="GP491" s="86">
        <f>ROUND(((GF491-AVERAGE(GF$9:GF$497))/STDEVP(GF$9:GF$497)*10+50),2)</f>
        <v>67.790000000000006</v>
      </c>
      <c r="GQ491" s="86">
        <f>ROUND(((GG491-AVERAGE(GG$9:GG$497))/STDEVP(GG$9:GG$497)*10+50),2)</f>
        <v>57.79</v>
      </c>
      <c r="GR491" s="86">
        <f>ROUND(((GH491-AVERAGE(GH$9:GH$497))/STDEVP(GH$9:GH$497)*10+50),2)</f>
        <v>61.5</v>
      </c>
      <c r="GS491" s="87">
        <f>ROUND(((GI491-AVERAGE(GI$9:GI$497))/STDEVP(GI$9:GI$497)*10+50),2)</f>
        <v>63.99</v>
      </c>
      <c r="GT491" s="73">
        <f>RANK(GJ491,$GJ$9:$GJ$497,0)</f>
        <v>421</v>
      </c>
      <c r="GU491" s="74">
        <f>RANK(GK491,$GK$9:$GK$497,0)</f>
        <v>210</v>
      </c>
      <c r="GV491" s="74">
        <f>RANK(GL491,$GL$9:$GL$497,0)</f>
        <v>25</v>
      </c>
      <c r="GW491" s="74">
        <f>RANK(GM491,$GM$9:$GM$497,0)</f>
        <v>361</v>
      </c>
      <c r="GX491" s="74">
        <f>RANK(GN491,$GN$9:$GN$497,0)</f>
        <v>213</v>
      </c>
      <c r="GY491" s="74">
        <f>RANK(GO491,$GO$9:$GO$497,0)</f>
        <v>159</v>
      </c>
      <c r="GZ491" s="74">
        <f>RANK(GP491,$GP$9:$GP$497,0)</f>
        <v>19</v>
      </c>
      <c r="HA491" s="74">
        <f>RANK(GQ491,$GQ$9:$GQ$497,0)</f>
        <v>97</v>
      </c>
      <c r="HB491" s="74">
        <f>RANK(GR491,$GR$9:$GR$497,0)</f>
        <v>49</v>
      </c>
      <c r="HC491" s="84">
        <f>RANK(GS491,$GS$9:$GS$497,0)</f>
        <v>44</v>
      </c>
      <c r="HD491" s="85">
        <f>ROUND(AVERAGEIF($ES$9:$ES$497,$ES491,$FZ$9:$FZ$497),2)</f>
        <v>0.92</v>
      </c>
      <c r="HE491" s="86">
        <f>ROUND(AVERAGEIF($ES$9:$ES$497,$ES491,$GA$9:$GA$497),2)</f>
        <v>0.65</v>
      </c>
      <c r="HF491" s="86">
        <f>ROUND(AVERAGEIF($ES$9:$ES$497,$ES491,$GB$9:$GB$497),2)</f>
        <v>0.69</v>
      </c>
      <c r="HG491" s="86">
        <f>ROUND(AVERAGEIF($ES$9:$ES$497,$ES491,$GC$9:$GC$497),2)</f>
        <v>0.54</v>
      </c>
      <c r="HH491" s="86">
        <f>ROUND(AVERAGEIF($ES$9:$ES$497,$ES491,$GD$9:$GD$497),2)</f>
        <v>0.32</v>
      </c>
      <c r="HI491" s="86">
        <f>ROUND(AVERAGEIF($ES$9:$ES$497,$ES491,$GE$9:$GE$497),2)</f>
        <v>0.33</v>
      </c>
      <c r="HJ491" s="86">
        <f>ROUND(AVERAGEIF($ES$9:$ES$497,$ES491,$GF$9:$GF$497),2)</f>
        <v>0.98</v>
      </c>
      <c r="HK491" s="86">
        <f>ROUND(AVERAGEIF($ES$9:$ES$497,$ES491,$GG$9:$GG$497),2)</f>
        <v>0.86</v>
      </c>
      <c r="HL491" s="86">
        <f>ROUND(AVERAGEIF($ES$9:$ES$497,$ES491,$GH$9:$GH$497),2)</f>
        <v>1.01</v>
      </c>
      <c r="HM491" s="87">
        <f>ROUND(AVERAGEIF($ES$9:$ES$497,$ES491,$GI$9:$GI$497),2)</f>
        <v>1.55</v>
      </c>
      <c r="HN491" s="88">
        <f t="shared" si="1284"/>
        <v>-0.39</v>
      </c>
      <c r="HO491" s="89">
        <f t="shared" si="1285"/>
        <v>-2.0000000000000018E-2</v>
      </c>
      <c r="HP491" s="89">
        <f t="shared" si="1286"/>
        <v>0.31000000000000005</v>
      </c>
      <c r="HQ491" s="89">
        <f t="shared" si="1287"/>
        <v>-0.19000000000000006</v>
      </c>
      <c r="HR491" s="89">
        <f t="shared" si="1288"/>
        <v>-3.0000000000000027E-2</v>
      </c>
      <c r="HS491" s="89">
        <f t="shared" si="1289"/>
        <v>-1.0000000000000009E-2</v>
      </c>
      <c r="HT491" s="89">
        <f t="shared" si="1290"/>
        <v>0.21999999999999997</v>
      </c>
      <c r="HU491" s="89">
        <f t="shared" si="1291"/>
        <v>2.0000000000000018E-2</v>
      </c>
      <c r="HV491" s="89">
        <f t="shared" si="1292"/>
        <v>0.28000000000000003</v>
      </c>
      <c r="HW491" s="90">
        <f t="shared" si="1293"/>
        <v>0.32999999999999985</v>
      </c>
      <c r="HX491" s="73">
        <f>COUNTIFS($FZ$9:$FZ$497,"&gt;"&amp;FZ491,$ES$9:$ES$497,$ES491)+1</f>
        <v>91</v>
      </c>
      <c r="HY491" s="74">
        <f>COUNTIFS($GA$9:$GA$497,"&gt;"&amp;GA491,$ES$9:$ES$497,$ES491)+1</f>
        <v>51</v>
      </c>
      <c r="HZ491" s="74">
        <f>COUNTIFS($GB$9:$GB$497,"&gt;"&amp;GB491,$ES$9:$ES$497,$ES491)+1</f>
        <v>7</v>
      </c>
      <c r="IA491" s="74">
        <f>COUNTIFS($GC$9:$GC$497,"&gt;"&amp;GC491,$ES$9:$ES$497,$ES491)+1</f>
        <v>80</v>
      </c>
      <c r="IB491" s="74">
        <f>COUNTIFS($GD$9:$GD$497,"&gt;"&amp;GD491,$ES$9:$ES$497,$ES491)+1</f>
        <v>49</v>
      </c>
      <c r="IC491" s="74">
        <f>COUNTIFS($GE$9:$GE$497,"&gt;"&amp;GE491,$ES$9:$ES$497,$ES491)+1</f>
        <v>39</v>
      </c>
      <c r="ID491" s="74">
        <f>COUNTIFS($GF$9:$GF$497,"&gt;"&amp;GF491,$ES$9:$ES$497,$ES491)+1</f>
        <v>17</v>
      </c>
      <c r="IE491" s="74">
        <f>COUNTIFS($GG$9:$GG$497,"&gt;"&amp;GG491,$ES$9:$ES$497,$ES491)+1</f>
        <v>44</v>
      </c>
      <c r="IF491" s="74">
        <f>COUNTIFS($GH$9:$GH$497,"&gt;"&amp;GH491,$ES$9:$ES$497,$ES491)+1</f>
        <v>11</v>
      </c>
      <c r="IG491" s="84">
        <f>COUNTIFS($GI$9:$GI$497,"&gt;"&amp;GI491,$ES$9:$ES$497,$ES491)+1</f>
        <v>23</v>
      </c>
      <c r="IH491" s="148"/>
      <c r="II491" s="149"/>
      <c r="IJ491" s="149">
        <v>7.0000000000000007E-2</v>
      </c>
      <c r="IK491" s="149"/>
      <c r="IL491" s="149"/>
      <c r="IM491" s="150"/>
      <c r="IN491" s="151">
        <v>0.04</v>
      </c>
      <c r="IO491" s="152"/>
      <c r="IP491" s="153"/>
      <c r="IQ491" s="149"/>
      <c r="IR491" s="149"/>
      <c r="IS491" s="149"/>
      <c r="IT491" s="149"/>
      <c r="IU491" s="149"/>
      <c r="IV491" s="149"/>
      <c r="IW491" s="154"/>
      <c r="IX491" s="151"/>
      <c r="IY491" s="149"/>
      <c r="IZ491" s="149"/>
      <c r="JA491" s="149"/>
      <c r="JB491" s="149"/>
      <c r="JC491" s="149"/>
      <c r="JD491" s="149"/>
      <c r="JE491" s="155"/>
      <c r="JF491" s="153"/>
      <c r="JG491" s="149"/>
      <c r="JH491" s="149"/>
      <c r="JI491" s="149"/>
      <c r="JJ491" s="149"/>
      <c r="JK491" s="149"/>
      <c r="JL491" s="149"/>
      <c r="JM491" s="154"/>
      <c r="JN491" s="151"/>
      <c r="JO491" s="149"/>
      <c r="JP491" s="149"/>
      <c r="JQ491" s="149"/>
      <c r="JR491" s="149"/>
      <c r="JS491" s="149">
        <v>7.0000000000000007E-2</v>
      </c>
      <c r="JT491" s="149"/>
      <c r="JU491" s="149">
        <v>0.05</v>
      </c>
      <c r="JV491" s="149"/>
      <c r="JW491" s="149"/>
      <c r="JX491" s="149"/>
      <c r="JY491" s="149"/>
      <c r="JZ491" s="155"/>
      <c r="KA491" s="151"/>
      <c r="KB491" s="149"/>
      <c r="KC491" s="149"/>
      <c r="KD491" s="149"/>
      <c r="KE491" s="155"/>
      <c r="KF491" s="153"/>
      <c r="KG491" s="149"/>
      <c r="KH491" s="149"/>
      <c r="KI491" s="149"/>
      <c r="KJ491" s="149"/>
      <c r="KK491" s="156"/>
      <c r="KL491" s="149"/>
      <c r="KM491" s="149"/>
      <c r="KN491" s="149"/>
      <c r="KO491" s="149"/>
      <c r="KP491" s="149"/>
      <c r="KQ491" s="149"/>
      <c r="KR491" s="149"/>
      <c r="KS491" s="154"/>
      <c r="KT491" s="154"/>
      <c r="KU491" s="154"/>
      <c r="KV491" s="154"/>
      <c r="KW491" s="151"/>
      <c r="KX491" s="149"/>
      <c r="KY491" s="149"/>
      <c r="KZ491" s="149"/>
      <c r="LA491" s="149"/>
      <c r="LB491" s="149"/>
      <c r="LC491" s="154"/>
      <c r="LD491" s="151"/>
      <c r="LE491" s="152"/>
      <c r="LF491" s="157"/>
      <c r="LG491" s="158"/>
      <c r="LH491" s="151"/>
      <c r="LI491" s="149"/>
      <c r="LJ491" s="147"/>
      <c r="LK491" s="147"/>
      <c r="LL491" s="147"/>
      <c r="LM491" s="159"/>
      <c r="LN491" s="153"/>
      <c r="LO491" s="149"/>
      <c r="LP491" s="149"/>
      <c r="LQ491" s="149"/>
      <c r="LR491" s="154"/>
      <c r="LS491" s="151"/>
      <c r="LT491" s="149"/>
      <c r="LU491" s="149"/>
      <c r="LV491" s="149"/>
      <c r="LW491" s="149"/>
      <c r="LX491" s="149">
        <v>7.0000000000000007E-2</v>
      </c>
      <c r="LY491" s="149"/>
      <c r="LZ491" s="149"/>
      <c r="MA491" s="155"/>
      <c r="MB491" s="153"/>
      <c r="MC491" s="149"/>
      <c r="MD491" s="149"/>
      <c r="ME491" s="149"/>
      <c r="MF491" s="149"/>
      <c r="MG491" s="149"/>
      <c r="MH491" s="149"/>
      <c r="MI491" s="149"/>
      <c r="MJ491" s="149"/>
      <c r="MK491" s="149"/>
      <c r="ML491" s="149"/>
      <c r="MM491" s="149"/>
      <c r="MN491" s="156"/>
      <c r="MO491" s="156"/>
      <c r="MP491" s="154"/>
      <c r="MQ491" s="151"/>
      <c r="MR491" s="149"/>
      <c r="MS491" s="149"/>
      <c r="MT491" s="149"/>
      <c r="MU491" s="149"/>
      <c r="MV491" s="98"/>
      <c r="MW491" s="79"/>
      <c r="MX491" s="79"/>
      <c r="MY491" s="79"/>
      <c r="MZ491" s="79"/>
      <c r="NA491" s="79"/>
      <c r="NB491" s="79"/>
      <c r="NC491" s="79"/>
      <c r="ND491" s="98"/>
      <c r="NE491" s="98"/>
      <c r="NF491" s="98"/>
      <c r="NG491" s="97"/>
      <c r="NH491" s="151"/>
      <c r="NI491" s="149"/>
      <c r="NJ491" s="149"/>
      <c r="NK491" s="149"/>
      <c r="NL491" s="149"/>
      <c r="NM491" s="149"/>
      <c r="NN491" s="94"/>
      <c r="NO491" s="151"/>
      <c r="NP491" s="160">
        <v>7.0000000000000007E-2</v>
      </c>
      <c r="NQ491" s="124"/>
      <c r="NR491" s="102"/>
      <c r="NS491" s="145"/>
      <c r="NT491" s="145"/>
      <c r="NU491" s="145" t="s">
        <v>1697</v>
      </c>
      <c r="NV491" s="186">
        <v>44491</v>
      </c>
      <c r="NW491" s="145" t="s">
        <v>1717</v>
      </c>
      <c r="NX491" s="145" t="s">
        <v>1718</v>
      </c>
      <c r="NY491" s="138" t="s">
        <v>1719</v>
      </c>
      <c r="NZ491" s="145" t="s">
        <v>1718</v>
      </c>
      <c r="OA491" s="188"/>
      <c r="OB491" s="188"/>
      <c r="OC491" s="188"/>
      <c r="OD491" s="110">
        <v>0</v>
      </c>
      <c r="OE491" s="109">
        <v>0</v>
      </c>
      <c r="OF491" s="110">
        <f t="shared" si="1320"/>
        <v>0</v>
      </c>
      <c r="OG491" s="109">
        <v>0</v>
      </c>
      <c r="OH491" s="111">
        <f>ROUND(AVERAGEIF($ES$9:$ES$497,$ES491,EV$9:EV$497),0)</f>
        <v>67</v>
      </c>
      <c r="OI491" s="112">
        <f>ROUND(AVERAGEIF($ES$9:$ES$497,$ES491,EW$9:EW$497),0)</f>
        <v>45</v>
      </c>
      <c r="OJ491" s="112">
        <f>ROUND(AVERAGEIF($ES$9:$ES$497,$ES491,EX$9:EX$497),0)</f>
        <v>51</v>
      </c>
      <c r="OK491" s="112">
        <f>ROUND(AVERAGEIF($ES$9:$ES$497,$ES491,EY$9:EY$497),0)</f>
        <v>39</v>
      </c>
      <c r="OL491" s="112">
        <f>ROUND(AVERAGEIF($ES$9:$ES$497,$ES491,EZ$9:EZ$497),0)</f>
        <v>21</v>
      </c>
      <c r="OM491" s="112">
        <f>ROUND(AVERAGEIF($ES$9:$ES$497,$ES491,FA$9:FA$497),0)</f>
        <v>21</v>
      </c>
      <c r="ON491" s="112">
        <f>ROUND(AVERAGEIF($ES$9:$ES$497,$ES491,FB$9:FB$497),0)</f>
        <v>68</v>
      </c>
      <c r="OO491" s="112">
        <f>ROUND(AVERAGEIF($ES$9:$ES$497,$ES491,FC$9:FC$497),0)</f>
        <v>64</v>
      </c>
      <c r="OP491" s="112">
        <f>ROUND(AVERAGEIF($ES$9:$ES$497,$ES491,FD$9:FD$497),0)</f>
        <v>72</v>
      </c>
      <c r="OQ491" s="113">
        <f>ROUND(AVERAGEIF($ES$9:$ES$497,$ES491,FE$9:FE$497),0)</f>
        <v>115</v>
      </c>
      <c r="OR491" s="114">
        <f>ROUND(EV491/MAX(EV$9:EV$497)*100,0)</f>
        <v>30</v>
      </c>
      <c r="OS491" s="115">
        <f>ROUND(EW491/MAX(EW$9:EW$497)*100,0)</f>
        <v>50</v>
      </c>
      <c r="OT491" s="115">
        <f>ROUND(EX491/MAX(EX$9:EX$497)*100,0)</f>
        <v>85</v>
      </c>
      <c r="OU491" s="115">
        <f>ROUND(EY491/MAX(EY$9:EY$497)*100,0)</f>
        <v>24</v>
      </c>
      <c r="OV491" s="115">
        <f>ROUND(EZ491/MAX(EZ$9:EZ$497)*100,0)</f>
        <v>24</v>
      </c>
      <c r="OW491" s="115">
        <f>ROUND(FA491/MAX(FA$9:FA$497)*100,0)</f>
        <v>29</v>
      </c>
      <c r="OX491" s="115">
        <f>ROUND(FB491/MAX(FB$9:FB$497)*100,0)</f>
        <v>91</v>
      </c>
      <c r="OY491" s="116">
        <f>ROUND(FC491/MAX(FC$9:FC$497)*100,0)</f>
        <v>62</v>
      </c>
      <c r="OZ491" s="115">
        <f>ROUND(FD491/MAX(FD$9:FD$497)*100,0)</f>
        <v>89</v>
      </c>
      <c r="PA491" s="117">
        <f>ROUND(FE491/MAX(FE$9:FE$497)*100,0)</f>
        <v>78</v>
      </c>
      <c r="PB491" s="118">
        <f t="shared" si="1295"/>
        <v>683</v>
      </c>
      <c r="PC491" s="115">
        <f t="shared" si="1296"/>
        <v>500</v>
      </c>
      <c r="PD491" s="115">
        <f t="shared" si="1297"/>
        <v>755</v>
      </c>
      <c r="PE491" s="115">
        <f t="shared" si="1298"/>
        <v>807</v>
      </c>
      <c r="PF491" s="115">
        <f t="shared" si="1299"/>
        <v>411</v>
      </c>
      <c r="PG491" s="119">
        <f t="shared" si="1300"/>
        <v>386</v>
      </c>
      <c r="PH491" s="118">
        <f>ROUND(PB491/MAX(PB$9:PB$497)*100,0)</f>
        <v>81</v>
      </c>
      <c r="PI491" s="115">
        <f>ROUND(PC491/MAX(PC$9:PC$497)*100,0)</f>
        <v>60</v>
      </c>
      <c r="PJ491" s="115">
        <f>ROUND(PD491/MAX(PD$9:PD$497)*100,0)</f>
        <v>80</v>
      </c>
      <c r="PK491" s="115">
        <f>ROUND(PE491/MAX(PE$9:PE$497)*100,0)</f>
        <v>80</v>
      </c>
      <c r="PL491" s="115">
        <f>ROUND(PF491/MAX(PF$9:PF$497)*100,0)</f>
        <v>58</v>
      </c>
      <c r="PM491" s="119">
        <f>ROUND(PG491/MAX(PG$9:PG$497)*100,0)</f>
        <v>56</v>
      </c>
      <c r="PN491" s="118">
        <f>RANK(PH491,PH$9:PH$497,0)</f>
        <v>19</v>
      </c>
      <c r="PO491" s="115">
        <f>RANK(PI491,PI$9:PI$497,0)</f>
        <v>66</v>
      </c>
      <c r="PP491" s="115">
        <f>RANK(PJ491,PJ$9:PJ$497,0)</f>
        <v>20</v>
      </c>
      <c r="PQ491" s="115">
        <f>RANK(PK491,PK$9:PK$497,0)</f>
        <v>16</v>
      </c>
      <c r="PR491" s="115">
        <f>RANK(PL491,PL$9:PL$497,0)</f>
        <v>154</v>
      </c>
      <c r="PS491" s="119">
        <f>RANK(PM491,PM$9:PM$497,0)</f>
        <v>122</v>
      </c>
      <c r="PT491" s="120">
        <f>ROUND(FZ491/MAX(FZ$9:FZ$497)*100,0)</f>
        <v>29</v>
      </c>
      <c r="PU491" s="115">
        <f>ROUND(GA491/MAX(GA$9:GA$497)*100,0)</f>
        <v>35</v>
      </c>
      <c r="PV491" s="115">
        <f>ROUND(GB491/MAX(GB$9:GB$497)*100,0)</f>
        <v>73</v>
      </c>
      <c r="PW491" s="115">
        <f>ROUND(GC491/MAX(GC$9:GC$497)*100,0)</f>
        <v>28</v>
      </c>
      <c r="PX491" s="115">
        <f>ROUND(GD491/MAX(GD$9:GD$497)*100,0)</f>
        <v>16</v>
      </c>
      <c r="PY491" s="115">
        <f>ROUND(GE491/MAX(GE$9:GE$497)*100,0)</f>
        <v>19</v>
      </c>
      <c r="PZ491" s="115">
        <f>ROUND(GF491/MAX(GF$9:GF$497)*100,0)</f>
        <v>56</v>
      </c>
      <c r="QA491" s="116">
        <f>ROUND(GG491/MAX(GG$9:GG$497)*100,0)</f>
        <v>48</v>
      </c>
      <c r="QB491" s="115">
        <f>ROUND(GH491/MAX(GH$9:GH$497)*100,0)</f>
        <v>57</v>
      </c>
      <c r="QC491" s="121">
        <f>ROUND(GI491/MAX(GI$9:GI$497)*100,0)</f>
        <v>60</v>
      </c>
      <c r="QD491" s="120">
        <f>ROUND(AVERAGEIF($ES$9:$ES$497,$ES491,PT$9:PT$497),0)</f>
        <v>50</v>
      </c>
      <c r="QE491" s="120">
        <f>ROUND(AVERAGEIF($ES$9:$ES$497,$ES491,PU$9:PU$497),0)</f>
        <v>37</v>
      </c>
      <c r="QF491" s="120">
        <f>ROUND(AVERAGEIF($ES$9:$ES$497,$ES491,PV$9:PV$497),0)</f>
        <v>50</v>
      </c>
      <c r="QG491" s="120">
        <f>ROUND(AVERAGEIF($ES$9:$ES$497,$ES491,PW$9:PW$497),0)</f>
        <v>43</v>
      </c>
      <c r="QH491" s="120">
        <f>ROUND(AVERAGEIF($ES$9:$ES$497,$ES491,PX$9:PX$497),0)</f>
        <v>18</v>
      </c>
      <c r="QI491" s="120">
        <f>ROUND(AVERAGEIF($ES$9:$ES$497,$ES491,PY$9:PY$497),0)</f>
        <v>20</v>
      </c>
      <c r="QJ491" s="120">
        <f>ROUND(AVERAGEIF($ES$9:$ES$497,$ES491,PZ$9:PZ$497),0)</f>
        <v>46</v>
      </c>
      <c r="QK491" s="120">
        <f>ROUND(AVERAGEIF($ES$9:$ES$497,$ES491,QA$9:QA$497),0)</f>
        <v>47</v>
      </c>
      <c r="QL491" s="120">
        <f>ROUND(AVERAGEIF($ES$9:$ES$497,$ES491,QB$9:QB$497),0)</f>
        <v>45</v>
      </c>
      <c r="QM491" s="120">
        <f>ROUND(AVERAGEIF($ES$9:$ES$497,$ES491,QC$9:QC$497),0)</f>
        <v>49</v>
      </c>
      <c r="QN491" s="114">
        <f t="shared" si="1301"/>
        <v>608</v>
      </c>
      <c r="QO491" s="115">
        <f t="shared" si="1302"/>
        <v>380</v>
      </c>
      <c r="QP491" s="115">
        <f t="shared" si="1303"/>
        <v>672</v>
      </c>
      <c r="QQ491" s="115">
        <f t="shared" si="1304"/>
        <v>752</v>
      </c>
      <c r="QR491" s="115">
        <f t="shared" si="1305"/>
        <v>392</v>
      </c>
      <c r="QS491" s="119">
        <f t="shared" si="1306"/>
        <v>316</v>
      </c>
      <c r="QT491" s="114">
        <f>ROUND((QN491-MIN(QN$9:QN$497))/(MAX(QN$9:QN$497)-MIN(QN$9:QN$497))*100,0)</f>
        <v>59</v>
      </c>
      <c r="QU491" s="115">
        <f>ROUND((QO491-MIN(QO$9:QO$497))/(MAX(QO$9:QO$497)-MIN(QO$9:QO$497))*100,0)</f>
        <v>25</v>
      </c>
      <c r="QV491" s="115">
        <f>ROUND((QP491-MIN(QP$9:QP$497))/(MAX(QP$9:QP$497)-MIN(QP$9:QP$497))*100,0)</f>
        <v>47</v>
      </c>
      <c r="QW491" s="115">
        <f>ROUND((QQ491-MIN(QQ$9:QQ$497))/(MAX(QQ$9:QQ$497)-MIN(QQ$9:QQ$497))*100,0)</f>
        <v>58</v>
      </c>
      <c r="QX491" s="115">
        <f>ROUND((QR491-MIN(QR$9:QR$497))/(MAX(QR$9:QR$497)-MIN(QR$9:QR$497))*100,0)</f>
        <v>25</v>
      </c>
      <c r="QY491" s="115">
        <f>ROUND((QS491-MIN(QS$9:QS$497))/(MAX(QS$9:QS$497)-MIN(QS$9:QS$497))*100,0)</f>
        <v>29</v>
      </c>
      <c r="QZ491" s="114">
        <f>RANK(QN491,QN$9:QN$497,0)</f>
        <v>50</v>
      </c>
      <c r="RA491" s="115">
        <f>RANK(QO491,QO$9:QO$497,0)</f>
        <v>211</v>
      </c>
      <c r="RB491" s="115">
        <f>RANK(QP491,QP$9:QP$497,0)</f>
        <v>73</v>
      </c>
      <c r="RC491" s="115">
        <f>RANK(QQ491,QQ$9:QQ$497,0)</f>
        <v>59</v>
      </c>
      <c r="RD491" s="115">
        <f>RANK(QR491,QR$9:QR$497,0)</f>
        <v>384</v>
      </c>
      <c r="RE491" s="115">
        <f>RANK(QS491,QS$9:QS$497,0)</f>
        <v>309</v>
      </c>
      <c r="RF491" s="122"/>
      <c r="RG491" s="115">
        <f>($RH$3*(IH491+IJ491)*100*100/MAX(EX$9:EX$497)*$RO$3) +($RH$3*(II491+IJ491)*100*100/MAX(EX$9:EX$497)*$RO$4) + ($RH$3*IK491*100*100/MAX(EX$9:EX$497)*0.098)</f>
        <v>29.225000000000001</v>
      </c>
      <c r="RH491" s="115">
        <f>($RH$4*IL491*100*100/MAX(EZ$9:EZ$497))*$RQ$3</f>
        <v>0</v>
      </c>
      <c r="RI491" s="115">
        <f>($RH$3*IM491*100*100/MAX(EY$9:EY$497))*$RQ$4</f>
        <v>0</v>
      </c>
      <c r="RJ491" s="115">
        <f>($RH$3*IN491*100*100/MAX(EX$9:EX$497))</f>
        <v>16.666666666666668</v>
      </c>
      <c r="RK491" s="115">
        <f>($RH$4*IO491*100*100/MAX(EZ$9:EZ$497))*$RQ$3</f>
        <v>0</v>
      </c>
      <c r="RL491" s="115">
        <f>(($RL$4*IP491*100*((100/MAX(EX$9:EX$497)+100/MAX(EZ$9:EZ$497))/2))+($RL$4*IQ491*100*((100/MAX(EX$9:EX$497)+100/MAX(EZ$9:EZ$497))/2))+($RL$4*IR491*100*((100/MAX(EX$9:EX$497)+100/MAX(EZ$9:EZ$497))/2))+($RL$4*IS491*100*((100/MAX(EX$9:EX$497)+100/MAX(EZ$9:EZ$497))/2))+($RL$4*IT491*100*((100/MAX(EX$9:EX$497)+100/MAX(EZ$9:EZ$497))/2))+($RL$4*IU491*100*((100/MAX(EX$9:EX$497)+100/MAX(EZ$9:EZ$497))/2))+($RL$4*IV491*100*((100/MAX(EX$9:EX$497)+100/MAX(EZ$9:EZ$497))/2))+($RL$4*IW491*100*((100/MAX(EX$9:EX$497)+100/MAX(EZ$9:EZ$497))/2)))*$RS$3</f>
        <v>0</v>
      </c>
      <c r="RM491" s="115">
        <f>(($RH$3*IX491*100*100/MAX(EX$9:EX$497))+($RH$3*IY491*100*100/MAX(EX$9:EX$497))+($RH$3*IZ491*100*100/MAX(EX$9:EX$497))+($RH$3*JA491*100*100/MAX(EX$9:EX$497))+($RH$3*JB491*100*100/MAX(EX$9:EX$497))+($RH$3*JC491*100*100/MAX(EX$9:EX$497))+($RH$3*JD491*100*100/MAX(EX$9:EX$497))+($RH$3*JE491*100*100/MAX(EX$9:EX$497)))*$RS$4</f>
        <v>0</v>
      </c>
      <c r="RN491" s="115">
        <f>(($RH$4*JF491*100*100/MAX(EZ$9:EZ$497)) + ($RH$4*JG491*100*100/MAX(EZ$9:EZ$497)) + ($RH$4*JH491*100*100/MAX(EZ$9:EZ$497)) + ($RH$4*JI491*100*100/MAX(EZ$9:EZ$497)) + ($RH$4*JJ491*100*100/MAX(EZ$9:EZ$497)) + ($RH$4*JK491*100*100/MAX(EZ$9:EZ$497)) + ($RH$4*JL491*100*100/MAX(EZ$9:EZ$497)) + ($RH$4*JM491*100*100/MAX(EZ$9:EZ$497)))*$RU$3</f>
        <v>0</v>
      </c>
      <c r="RO491" s="115">
        <f>(($RL$4*JN491*100*((100/MAX(EX$9:EX$497)+100/MAX(EZ$9:EZ$497))/2))+($RL$4*JO491*100*((100/MAX(EX$9:EX$497)+100/MAX(EZ$9:EZ$497))/2))+($RL$4*JP491*100*((100/MAX(EX$9:EX$497)+100/MAX(EZ$9:EZ$497))/2))+($RL$4*JQ491*100*((100/MAX(EX$9:EX$497)+100/MAX(EZ$9:EZ$497))/2))+($RL$4*JR491*100*((100/MAX(EX$9:EX$497)+100/MAX(EZ$9:EZ$497))/2))+($RL$4*JS491*100*((100/MAX(EX$9:EX$497)+100/MAX(EZ$9:EZ$497))/2))+($RL$4*JT491*100*((100/MAX(EX$9:EX$497)+100/MAX(EZ$9:EZ$497))/2))+($RL$4*JU491*100*((100/MAX(EX$9:EX$497)+100/MAX(EZ$9:EZ$497))/2))+($RL$4*JV491*100*((100/MAX(EX$9:EX$497)+100/MAX(EZ$9:EZ$497))/2))+($RL$4*JW491*100*((100/MAX(EX$9:EX$497)+100/MAX(EZ$9:EZ$497))/2))+($RL$4*JX491*100*((100/MAX(EX$9:EX$497)+100/MAX(EZ$9:EZ$497))/2))+($RL$4*JY491*100*((100/MAX(EX$9:EX$497)+100/MAX(EZ$9:EZ$497))/2))+($RL$4*JZ491*100*((100/MAX(EX$9:EX$497)+100/MAX(EZ$9:EZ$497))/2)))*$RW$3/2</f>
        <v>6.2720000000000002</v>
      </c>
      <c r="RP491" s="119">
        <f>($RJ$3*KA491*100*100/MAX(FA$9:FA$497)) + ($RJ$3*KB491*100*100/MAX(FA$9:FA$497)/2) + ($RJ$3*KC491*100*100/MAX(FA$9:FA$497)/2) + ($RJ$3*KD491*100*100/MAX(FA$9:FA$497)/4) + ($RJ$3*KE491*100*100/MAX(FA$9:FA$497)/4)</f>
        <v>0</v>
      </c>
      <c r="RQ491" s="118">
        <f>($RL$4*KF491*100*((100/MAX(EX$9:EX$497)+100/MAX(EZ$9:EZ$497)))) * ($RO$3/2) + (($RL$4*KG491*100*((100/MAX(EX$9:EX$497)+100/MAX(EZ$9:EZ$497))))+($RL$4*KH491*100*((100/MAX(EX$9:EX$497)+100/MAX(EZ$9:EZ$497))))+($RL$4*KI491*100*((100/MAX(EX$9:EX$497)+100/MAX(EZ$9:EZ$497))))+($RL$4*KJ491*100*((100/MAX(EX$9:EX$497)+100/MAX(EZ$9:EZ$497))))+($RL$4*KK491*100*((100/MAX(EX$9:EX$497)+100/MAX(EZ$9:EZ$497))))+($RL$4*KL491*100*((100/MAX(EX$9:EX$497)+100/MAX(EZ$9:EZ$497))))+($RL$4*KM491*100*((100/MAX(EX$9:EX$497)+100/MAX(EZ$9:EZ$497))))+($RL$4*KN491*100*((100/MAX(EX$9:EX$497)+100/MAX(EZ$9:EZ$497))))+($RL$4*KO491*100*((100/MAX(EX$9:EX$497)+100/MAX(EZ$9:EZ$497))))+($RL$4*KP491*100*((100/MAX(EX$9:EX$497)+100/MAX(EZ$9:EZ$497))))+($RL$4*KQ491*100*((100/MAX(EX$9:EX$497)+100/MAX(EZ$9:EZ$497))))+($RL$4*KR491*100*((100/MAX(EX$9:EX$497)+100/MAX(EZ$9:EZ$497))))+($RL$4*KS491*100*((100/MAX(EX$9:EX$497)+100/MAX(EZ$9:EZ$497))))+($RL$4*KV491*100*((100/MAX(EX$9:EX$497)+100/MAX(EZ$9:EZ$497))))) * (($RO$3+$RO$4)/6)</f>
        <v>0</v>
      </c>
      <c r="RR491" s="115">
        <f>(($RL$4*KW491*100*((100/MAX(EX$9:EX$497)+100/MAX(EZ$9:EZ$497))))) * ($RO$3/2) + (($RL$4*KX491*100*((100/MAX(EX$9:EX$497)+100/MAX(EZ$9:EZ$497))))+($RL$4*KY491*100*((100/MAX(EX$9:EX$497)+100/MAX(EZ$9:EZ$497))))+($RL$4*KZ491*100*((100/MAX(EX$9:EX$497)+100/MAX(EZ$9:EZ$497))))+($RL$4*LA491*100*((100/MAX(EX$9:EX$497)+100/MAX(EZ$9:EZ$497))))+($RL$4*LB491*100*((100/MAX(EX$9:EX$497)+100/MAX(EZ$9:EZ$497))))+($RL$4*LC491*100*((100/MAX(EX$9:EX$497)+100/MAX(EZ$9:EZ$497))))) * (($RO$3+$RO$4)/6)</f>
        <v>0</v>
      </c>
      <c r="RS491" s="119">
        <f>(($RL$4*LD491*100*((100/MAX(EX$9:EX$497)+100/MAX(EZ$9:EZ$497))))+($RL$4*LE491*100*((100/MAX(EX$9:EX$497)+100/MAX(EZ$9:EZ$497))))) * (($RO$3+$RO$4)/6)</f>
        <v>0</v>
      </c>
      <c r="RT491" s="118">
        <f>($RJ$4*LH491*100*(100/MAX(EV$9:EV$497)))+($RJ$4*LI491*100*(100/MAX(EV$9:EV$497)))</f>
        <v>0</v>
      </c>
      <c r="RU491" s="119">
        <f>($RJ$4*LJ491*(100/MAX(EV$9:EV$497)))/2 + ($RL$3*LK491*(100/MAX(EW$9:EW$497))) + ($RJ$4*LL491*(100/MAX(EV$9:EV$497)))/4 + ($RL$3*LM491*(100/MAX(EW$9:EW$497)))</f>
        <v>0</v>
      </c>
      <c r="RV491" s="118">
        <f>($RJ$4*LN491*100*100/MAX(EV$9:EV$497)/2)+($RJ$4*LO491*100*100/MAX(EV$9:EV$497)/2)+($RJ$4*LP491*100*100/MAX(EV$9:EV$497))+($RJ$4*LQ491*100*100/MAX(EV$9:EV$497))+($RJ$4*LR491*100*100/MAX(EV$9:EV$497))</f>
        <v>0</v>
      </c>
      <c r="RW491" s="115">
        <f>($RJ$4*LS491*100*100/MAX(EV$9:EV$497)) + (($RJ$4*LT491*100*100/MAX(EV$9:EV$497))+($RJ$4*LU491*100*100/MAX(EV$9:EV$497))+($RJ$4*LV491*100*100/MAX(EV$9:EV$497))+($RJ$4*LW491*100*100/MAX(EV$9:EV$497))+($RJ$4*LX491*100*100/MAX(EV$9:EV$497))+($RJ$4*LY491*100*100/MAX(EV$9:EV$497))+($RJ$4*LZ491*100*100/MAX(EV$9:EV$497))+($RJ$4*MA491*100*100/MAX(EV$9:EV$497)))/2</f>
        <v>5.8988764044943833</v>
      </c>
      <c r="RX491" s="119">
        <f>($RJ$4*MB491*100*100/MAX(EV$9:EV$497))+($RJ$4*MC491*100*100/MAX(EV$9:EV$497))+($RJ$4*MD491*100*100/MAX(EV$9:EV$497))+($RJ$4*ME491*100*100/MAX(EV$9:EV$497))+($RJ$4*MF491*100*100/MAX(EV$9:EV$497))+($RJ$4*MG491*100*100/MAX(EV$9:EV$497))+($RJ$4*MH491*100*100/MAX(EV$9:EV$497))+($RJ$4*MI491*100*100/MAX(EV$9:EV$497))+($RJ$4*MJ491*100*100/MAX(EV$9:EV$497))+($RJ$4*MK491*100*100/MAX(EV$9:EV$497))+($RJ$4*ML491*100*100/MAX(EV$9:EV$497))+($RJ$4*MM491*100*100/MAX(EV$9:EV$497))+($RJ$4*MN491*100*100/MAX(EV$9:EV$497))</f>
        <v>0</v>
      </c>
      <c r="RY491" s="118">
        <f>($RJ$4*MQ491*100*100/MAX(EV$9:EV$497))/2 + (($RJ$4*MR491*100*100/MAX(EV$9:EV$497))+($RJ$4*MS491*100*100/MAX(EV$9:EV$497))+($RJ$4*MT491*100*100/MAX(EV$9:EV$497))+($RJ$4*MU491*100*100/MAX(EV$9:EV$497))+($RJ$4*MV491*100*100/MAX(EV$9:EV$497))+($RJ$4*MW491*100*100/MAX(EV$9:EV$497))+($RJ$4*MX491*100*100/MAX(EV$9:EV$497))+($RJ$4*MY491*100*100/MAX(EV$9:EV$497))+($RJ$4*MZ491*100*100/MAX(EV$9:EV$497))+($RJ$4*NA491*100*100/MAX(EV$9:EV$497))+($RJ$4*NB491*100*100/MAX(EV$9:EV$497))+($RJ$4*NC491*100*100/MAX(EV$9:EV$497))+($RJ$4*ND491*100*100/MAX(EV$9:EV$497))+($RJ$4*NG491*100*100/MAX(EV$9:EV$497)))/4</f>
        <v>0</v>
      </c>
      <c r="RZ491" s="115">
        <f>($RJ$4*NH491*100*100/MAX(EV$9:EV$497))/2 + (($RJ$4*NI491*100*100/MAX(EV$9:EV$497))+($RJ$4*NJ491*100*100/MAX(EV$9:EV$497))+($RJ$4*NK491*100*100/MAX(EV$9:EV$497))+($RJ$4*NL491*100*100/MAX(EV$9:EV$497))+($RJ$4*NM491*100*100/MAX(EV$9:EV$497))+($RJ$4*NN491*100*100/MAX(EV$9:EV$497)))/4</f>
        <v>0</v>
      </c>
      <c r="SA491" s="117">
        <f>(($RJ$4*NO491*100*100/MAX(EV$9:EV$497))+($RJ$4*NP491*100*100/MAX(EV$9:EV$497)))/4</f>
        <v>2.9494382022471917</v>
      </c>
      <c r="SB491" s="118">
        <f t="shared" si="1307"/>
        <v>61.011981273408239</v>
      </c>
      <c r="SC491" s="115">
        <f t="shared" si="1308"/>
        <v>53.933329588014978</v>
      </c>
      <c r="SD491" s="115">
        <f t="shared" si="1309"/>
        <v>8.4840786516853939</v>
      </c>
      <c r="SE491" s="115">
        <f t="shared" si="1310"/>
        <v>53.933329588014978</v>
      </c>
      <c r="SF491" s="115">
        <f t="shared" si="1311"/>
        <v>8.4840786516853939</v>
      </c>
      <c r="SG491" s="115">
        <f t="shared" si="1312"/>
        <v>8.8483146067415746</v>
      </c>
      <c r="SH491" s="115">
        <f>ROUND(SB491/MAX(SB$9:SB$497)*100,0)</f>
        <v>77</v>
      </c>
      <c r="SI491" s="115">
        <f>ROUND(SC491/MAX(SC$9:SC$497)*100,0)</f>
        <v>82</v>
      </c>
      <c r="SJ491" s="115">
        <f>ROUND(SD491/MAX(SD$9:SD$497)*100,0)</f>
        <v>14</v>
      </c>
      <c r="SK491" s="115">
        <f>ROUND(SE491/MAX(SE$9:SE$497)*100,0)</f>
        <v>42</v>
      </c>
      <c r="SL491" s="115">
        <f>ROUND(SF491/MAX(SF$9:SF$497)*100,0)</f>
        <v>21</v>
      </c>
      <c r="SM491" s="121">
        <f>ROUND(SG491/MAX(SG$9:SG$497)*100,0)</f>
        <v>8</v>
      </c>
      <c r="SN491" s="115">
        <f>ROUND(AVERAGEIF($ES$9:$ES$497,$ES491,SH$9:SH$497),0)</f>
        <v>24</v>
      </c>
      <c r="SO491" s="115">
        <f>ROUND(AVERAGEIF($ES$9:$ES$497,$ES491,SI$9:SI$497),0)</f>
        <v>22</v>
      </c>
      <c r="SP491" s="115">
        <f>ROUND(AVERAGEIF($ES$9:$ES$497,$ES491,SJ$9:SJ$497),0)</f>
        <v>5</v>
      </c>
      <c r="SQ491" s="115">
        <f>ROUND(AVERAGEIF($ES$9:$ES$497,$ES491,SK$9:SK$497),0)</f>
        <v>19</v>
      </c>
      <c r="SR491" s="115">
        <f>ROUND(AVERAGEIF($ES$9:$ES$497,$ES491,SL$9:SL$497),0)</f>
        <v>8</v>
      </c>
      <c r="SS491" s="121">
        <f>ROUND(AVERAGEIF($ES$9:$ES$497,$ES491,SM$9:SM$497),0)</f>
        <v>6</v>
      </c>
      <c r="ST491" s="114">
        <f>RANK(SB491,SB$9:SB$497,0)</f>
        <v>21</v>
      </c>
      <c r="SU491" s="115">
        <f>RANK(SC491,SC$9:SC$497,0)</f>
        <v>8</v>
      </c>
      <c r="SV491" s="115">
        <f>RANK(SD491,SD$9:SD$497,0)</f>
        <v>77</v>
      </c>
      <c r="SW491" s="115">
        <f>RANK(SE491,SE$9:SE$497,0)</f>
        <v>66</v>
      </c>
      <c r="SX491" s="115">
        <f>RANK(SF491,SF$9:SF$497,0)</f>
        <v>26</v>
      </c>
      <c r="SY491" s="115">
        <f>RANK(SG491,SG$9:SG$497,0)</f>
        <v>94</v>
      </c>
      <c r="SZ491" s="115">
        <f>COUNTIFS(SB$9:SB$497,"&gt;"&amp;SB491,$ES$9:$ES$497,$ES491)+1</f>
        <v>7</v>
      </c>
      <c r="TA491" s="115">
        <f>COUNTIFS(SC$9:SC$497,"&gt;"&amp;SC491,$ES$9:$ES$497,$ES491)+1</f>
        <v>2</v>
      </c>
      <c r="TB491" s="115">
        <f>COUNTIFS(SD$9:SD$497,"&gt;"&amp;SD491,$ES$9:$ES$497,$ES491)+1</f>
        <v>8</v>
      </c>
      <c r="TC491" s="115">
        <f>COUNTIFS(SE$9:SE$497,"&gt;"&amp;SE491,$ES$9:$ES$497,$ES491)+1</f>
        <v>16</v>
      </c>
      <c r="TD491" s="115">
        <f>COUNTIFS(SF$9:SF$497,"&gt;"&amp;SF491,$ES$9:$ES$497,$ES491)+1</f>
        <v>7</v>
      </c>
      <c r="TE491" s="117">
        <f>COUNTIFS(SG$9:SG$497,"&gt;"&amp;SG491,$ES$9:$ES$497,$ES491)+1</f>
        <v>20</v>
      </c>
      <c r="TF491" s="118">
        <f t="shared" si="1313"/>
        <v>158</v>
      </c>
      <c r="TG491" s="115">
        <f t="shared" si="1314"/>
        <v>163</v>
      </c>
      <c r="TH491" s="115">
        <f t="shared" si="1315"/>
        <v>74</v>
      </c>
      <c r="TI491" s="115">
        <f t="shared" si="1316"/>
        <v>122</v>
      </c>
      <c r="TJ491" s="115">
        <f t="shared" si="1317"/>
        <v>101</v>
      </c>
      <c r="TK491" s="115">
        <f t="shared" si="1318"/>
        <v>66</v>
      </c>
      <c r="TL491" s="117">
        <f t="shared" si="1319"/>
        <v>64</v>
      </c>
      <c r="TM491" s="118">
        <f>ROUND(TF491/MAX(TF$9:TF$497)*100,0)</f>
        <v>88</v>
      </c>
      <c r="TN491" s="115">
        <f>ROUND(TG491/MAX(TG$9:TG$497)*100,0)</f>
        <v>90</v>
      </c>
      <c r="TO491" s="115">
        <f>ROUND(TH491/MAX(TH$9:TH$497)*100,0)</f>
        <v>41</v>
      </c>
      <c r="TP491" s="115">
        <f>ROUND(TI491/MAX(TI$9:TI$497)*100,0)</f>
        <v>67</v>
      </c>
      <c r="TQ491" s="115">
        <f>ROUND(TJ491/MAX(TJ$9:TJ$497)*100,0)</f>
        <v>51</v>
      </c>
      <c r="TR491" s="115">
        <f>ROUND(TK491/MAX(TK$9:TK$497)*100,0)</f>
        <v>34</v>
      </c>
      <c r="TS491" s="119">
        <f>ROUND(TL491/MAX(TL$9:TL$497)*100,0)</f>
        <v>33</v>
      </c>
      <c r="TT491" s="120">
        <f>RANK(TM491,TM$9:TM$497,0)</f>
        <v>14</v>
      </c>
      <c r="TU491" s="115">
        <f>RANK(TN491,TN$9:TN$497,0)</f>
        <v>4</v>
      </c>
      <c r="TV491" s="115">
        <f>RANK(TO491,TO$9:TO$497,0)</f>
        <v>60</v>
      </c>
      <c r="TW491" s="115">
        <f>RANK(TP491,TP$9:TP$497,0)</f>
        <v>36</v>
      </c>
      <c r="TX491" s="115">
        <f>RANK(TQ491,TQ$9:TQ$497,0)</f>
        <v>16</v>
      </c>
      <c r="TY491" s="115">
        <f>RANK(TR491,TR$9:TR$497,0)</f>
        <v>149</v>
      </c>
      <c r="TZ491" s="121">
        <f>RANK(TS491,TS$9:TS$497,0)</f>
        <v>126</v>
      </c>
      <c r="UA491" s="132"/>
      <c r="UB491" s="7" t="s">
        <v>1</v>
      </c>
    </row>
    <row r="492" spans="1:548" x14ac:dyDescent="0.15">
      <c r="A492" s="62">
        <v>9016</v>
      </c>
      <c r="B492" s="203" t="s">
        <v>1720</v>
      </c>
      <c r="C492" s="63"/>
      <c r="D492" s="63"/>
      <c r="E492" s="64" t="s">
        <v>518</v>
      </c>
      <c r="F492" s="65">
        <v>95</v>
      </c>
      <c r="G492" s="65" t="s">
        <v>908</v>
      </c>
      <c r="H492" s="144" t="s">
        <v>927</v>
      </c>
      <c r="I492" s="66" t="s">
        <v>521</v>
      </c>
      <c r="J492" s="67" t="s">
        <v>521</v>
      </c>
      <c r="K492" s="67" t="s">
        <v>521</v>
      </c>
      <c r="L492" s="67" t="s">
        <v>521</v>
      </c>
      <c r="M492" s="67" t="s">
        <v>521</v>
      </c>
      <c r="N492" s="67" t="s">
        <v>521</v>
      </c>
      <c r="O492" s="67" t="s">
        <v>521</v>
      </c>
      <c r="P492" s="67" t="s">
        <v>521</v>
      </c>
      <c r="Q492" s="67" t="s">
        <v>521</v>
      </c>
      <c r="R492" s="68" t="s">
        <v>521</v>
      </c>
      <c r="S492" s="69" t="s">
        <v>521</v>
      </c>
      <c r="T492" s="67" t="s">
        <v>521</v>
      </c>
      <c r="U492" s="67" t="s">
        <v>521</v>
      </c>
      <c r="V492" s="67" t="s">
        <v>521</v>
      </c>
      <c r="W492" s="67" t="s">
        <v>521</v>
      </c>
      <c r="X492" s="67" t="s">
        <v>521</v>
      </c>
      <c r="Y492" s="67" t="s">
        <v>521</v>
      </c>
      <c r="Z492" s="67" t="s">
        <v>521</v>
      </c>
      <c r="AA492" s="67" t="s">
        <v>521</v>
      </c>
      <c r="AB492" s="68" t="s">
        <v>521</v>
      </c>
      <c r="AC492" s="69" t="s">
        <v>521</v>
      </c>
      <c r="AD492" s="67" t="s">
        <v>521</v>
      </c>
      <c r="AE492" s="67" t="s">
        <v>521</v>
      </c>
      <c r="AF492" s="67" t="s">
        <v>521</v>
      </c>
      <c r="AG492" s="67" t="s">
        <v>521</v>
      </c>
      <c r="AH492" s="67" t="s">
        <v>521</v>
      </c>
      <c r="AI492" s="67" t="s">
        <v>521</v>
      </c>
      <c r="AJ492" s="67" t="s">
        <v>521</v>
      </c>
      <c r="AK492" s="67" t="s">
        <v>521</v>
      </c>
      <c r="AL492" s="68" t="s">
        <v>521</v>
      </c>
      <c r="AM492" s="69" t="s">
        <v>521</v>
      </c>
      <c r="AN492" s="67" t="s">
        <v>521</v>
      </c>
      <c r="AO492" s="67" t="s">
        <v>521</v>
      </c>
      <c r="AP492" s="67" t="s">
        <v>521</v>
      </c>
      <c r="AQ492" s="67" t="s">
        <v>521</v>
      </c>
      <c r="AR492" s="67" t="s">
        <v>521</v>
      </c>
      <c r="AS492" s="67" t="s">
        <v>521</v>
      </c>
      <c r="AT492" s="67" t="s">
        <v>521</v>
      </c>
      <c r="AU492" s="67" t="s">
        <v>521</v>
      </c>
      <c r="AV492" s="68" t="s">
        <v>521</v>
      </c>
      <c r="AW492" s="69" t="s">
        <v>521</v>
      </c>
      <c r="AX492" s="67" t="s">
        <v>521</v>
      </c>
      <c r="AY492" s="67" t="s">
        <v>521</v>
      </c>
      <c r="AZ492" s="67" t="s">
        <v>521</v>
      </c>
      <c r="BA492" s="67" t="s">
        <v>521</v>
      </c>
      <c r="BB492" s="67" t="s">
        <v>521</v>
      </c>
      <c r="BC492" s="67" t="s">
        <v>521</v>
      </c>
      <c r="BD492" s="67" t="s">
        <v>521</v>
      </c>
      <c r="BE492" s="67" t="s">
        <v>521</v>
      </c>
      <c r="BF492" s="68" t="s">
        <v>521</v>
      </c>
      <c r="BG492" s="69" t="s">
        <v>521</v>
      </c>
      <c r="BH492" s="67" t="s">
        <v>521</v>
      </c>
      <c r="BI492" s="67" t="s">
        <v>521</v>
      </c>
      <c r="BJ492" s="67" t="s">
        <v>521</v>
      </c>
      <c r="BK492" s="67" t="s">
        <v>521</v>
      </c>
      <c r="BL492" s="67" t="s">
        <v>521</v>
      </c>
      <c r="BM492" s="67" t="s">
        <v>521</v>
      </c>
      <c r="BN492" s="67" t="s">
        <v>521</v>
      </c>
      <c r="BO492" s="67" t="s">
        <v>521</v>
      </c>
      <c r="BP492" s="68" t="s">
        <v>521</v>
      </c>
      <c r="BQ492" s="70" t="s">
        <v>521</v>
      </c>
      <c r="BR492" s="67" t="s">
        <v>521</v>
      </c>
      <c r="BS492" s="67" t="s">
        <v>521</v>
      </c>
      <c r="BT492" s="67" t="s">
        <v>521</v>
      </c>
      <c r="BU492" s="67" t="s">
        <v>521</v>
      </c>
      <c r="BV492" s="67" t="s">
        <v>521</v>
      </c>
      <c r="BW492" s="67" t="s">
        <v>521</v>
      </c>
      <c r="BX492" s="67" t="s">
        <v>521</v>
      </c>
      <c r="BY492" s="67" t="s">
        <v>521</v>
      </c>
      <c r="BZ492" s="68" t="s">
        <v>521</v>
      </c>
      <c r="CA492" s="69" t="s">
        <v>521</v>
      </c>
      <c r="CB492" s="67" t="s">
        <v>521</v>
      </c>
      <c r="CC492" s="67" t="s">
        <v>521</v>
      </c>
      <c r="CD492" s="67" t="s">
        <v>521</v>
      </c>
      <c r="CE492" s="67" t="s">
        <v>521</v>
      </c>
      <c r="CF492" s="67" t="s">
        <v>521</v>
      </c>
      <c r="CG492" s="67" t="s">
        <v>521</v>
      </c>
      <c r="CH492" s="67" t="s">
        <v>521</v>
      </c>
      <c r="CI492" s="67" t="s">
        <v>521</v>
      </c>
      <c r="CJ492" s="68" t="s">
        <v>521</v>
      </c>
      <c r="CK492" s="69" t="s">
        <v>521</v>
      </c>
      <c r="CL492" s="67" t="s">
        <v>521</v>
      </c>
      <c r="CM492" s="67" t="s">
        <v>521</v>
      </c>
      <c r="CN492" s="67" t="s">
        <v>521</v>
      </c>
      <c r="CO492" s="67" t="s">
        <v>521</v>
      </c>
      <c r="CP492" s="67" t="s">
        <v>521</v>
      </c>
      <c r="CQ492" s="67" t="s">
        <v>521</v>
      </c>
      <c r="CR492" s="67" t="s">
        <v>521</v>
      </c>
      <c r="CS492" s="67" t="s">
        <v>521</v>
      </c>
      <c r="CT492" s="68" t="s">
        <v>521</v>
      </c>
      <c r="CU492" s="69" t="s">
        <v>521</v>
      </c>
      <c r="CV492" s="67" t="s">
        <v>521</v>
      </c>
      <c r="CW492" s="67" t="s">
        <v>521</v>
      </c>
      <c r="CX492" s="67" t="s">
        <v>521</v>
      </c>
      <c r="CY492" s="67" t="s">
        <v>521</v>
      </c>
      <c r="CZ492" s="67" t="s">
        <v>521</v>
      </c>
      <c r="DA492" s="67" t="s">
        <v>521</v>
      </c>
      <c r="DB492" s="67" t="s">
        <v>521</v>
      </c>
      <c r="DC492" s="67" t="s">
        <v>521</v>
      </c>
      <c r="DD492" s="68" t="s">
        <v>521</v>
      </c>
      <c r="DE492" s="69" t="s">
        <v>521</v>
      </c>
      <c r="DF492" s="71" t="s">
        <v>521</v>
      </c>
      <c r="DG492" s="67" t="s">
        <v>521</v>
      </c>
      <c r="DH492" s="67" t="s">
        <v>521</v>
      </c>
      <c r="DI492" s="67" t="s">
        <v>521</v>
      </c>
      <c r="DJ492" s="67" t="s">
        <v>521</v>
      </c>
      <c r="DK492" s="67" t="s">
        <v>521</v>
      </c>
      <c r="DL492" s="67" t="s">
        <v>521</v>
      </c>
      <c r="DM492" s="67" t="s">
        <v>521</v>
      </c>
      <c r="DN492" s="68" t="s">
        <v>521</v>
      </c>
      <c r="DO492" s="70" t="s">
        <v>521</v>
      </c>
      <c r="DP492" s="71" t="s">
        <v>521</v>
      </c>
      <c r="DQ492" s="67" t="s">
        <v>521</v>
      </c>
      <c r="DR492" s="67" t="s">
        <v>521</v>
      </c>
      <c r="DS492" s="67" t="s">
        <v>521</v>
      </c>
      <c r="DT492" s="67" t="s">
        <v>521</v>
      </c>
      <c r="DU492" s="67" t="s">
        <v>521</v>
      </c>
      <c r="DV492" s="67" t="s">
        <v>521</v>
      </c>
      <c r="DW492" s="67" t="s">
        <v>521</v>
      </c>
      <c r="DX492" s="72" t="s">
        <v>521</v>
      </c>
      <c r="DY492" s="146" t="s">
        <v>522</v>
      </c>
      <c r="DZ492" s="74" t="s">
        <v>522</v>
      </c>
      <c r="EA492" s="74" t="s">
        <v>522</v>
      </c>
      <c r="EB492" s="74" t="s">
        <v>522</v>
      </c>
      <c r="EC492" s="75" t="s">
        <v>522</v>
      </c>
      <c r="ED492" s="168" t="s">
        <v>522</v>
      </c>
      <c r="EE492" s="74" t="s">
        <v>522</v>
      </c>
      <c r="EF492" s="74" t="s">
        <v>522</v>
      </c>
      <c r="EG492" s="74" t="s">
        <v>522</v>
      </c>
      <c r="EH492" s="77" t="s">
        <v>522</v>
      </c>
      <c r="EI492" s="73" t="s">
        <v>522</v>
      </c>
      <c r="EJ492" s="74" t="s">
        <v>522</v>
      </c>
      <c r="EK492" s="74" t="s">
        <v>522</v>
      </c>
      <c r="EL492" s="74" t="s">
        <v>522</v>
      </c>
      <c r="EM492" s="75" t="s">
        <v>522</v>
      </c>
      <c r="EN492" s="78" t="s">
        <v>522</v>
      </c>
      <c r="EO492" s="79" t="s">
        <v>522</v>
      </c>
      <c r="EP492" s="79" t="s">
        <v>522</v>
      </c>
      <c r="EQ492" s="79" t="s">
        <v>522</v>
      </c>
      <c r="ER492" s="80" t="s">
        <v>522</v>
      </c>
      <c r="ES492" s="128" t="s">
        <v>532</v>
      </c>
      <c r="ET492" s="82" t="s">
        <v>1721</v>
      </c>
      <c r="EU492" s="83">
        <v>4</v>
      </c>
      <c r="EV492" s="73">
        <v>90</v>
      </c>
      <c r="EW492" s="74">
        <v>88</v>
      </c>
      <c r="EX492" s="74">
        <v>37</v>
      </c>
      <c r="EY492" s="74">
        <v>57</v>
      </c>
      <c r="EZ492" s="74">
        <v>55</v>
      </c>
      <c r="FA492" s="74">
        <v>94</v>
      </c>
      <c r="FB492" s="74">
        <v>101</v>
      </c>
      <c r="FC492" s="74">
        <v>38</v>
      </c>
      <c r="FD492" s="74">
        <f t="shared" si="1272"/>
        <v>92</v>
      </c>
      <c r="FE492" s="84">
        <f t="shared" si="1273"/>
        <v>75</v>
      </c>
      <c r="FF492" s="73">
        <f>RANK(EV492,$EV$9:$EV$497,0)</f>
        <v>116</v>
      </c>
      <c r="FG492" s="74">
        <f>RANK(EW492,$EW$9:$EW$497,0)</f>
        <v>33</v>
      </c>
      <c r="FH492" s="74">
        <f>RANK(EX492,$EX$9:$EX$497,0)</f>
        <v>189</v>
      </c>
      <c r="FI492" s="74">
        <f>RANK(EY492,$EY$9:$EY$497,0)</f>
        <v>93</v>
      </c>
      <c r="FJ492" s="74">
        <f>RANK(EZ492,$EZ$9:$EZ$497,0)</f>
        <v>53</v>
      </c>
      <c r="FK492" s="74">
        <f>RANK(FA492,$FA$9:$FA$497,0)</f>
        <v>4</v>
      </c>
      <c r="FL492" s="74">
        <f>RANK(FB492,$FB$9:$FB$497,0)</f>
        <v>20</v>
      </c>
      <c r="FM492" s="74">
        <f>RANK(FC492,$FC$9:$FC$497,0)</f>
        <v>230</v>
      </c>
      <c r="FN492" s="74">
        <f>RANK(FD492,$FD$9:$FD$497,0)</f>
        <v>118</v>
      </c>
      <c r="FO492" s="84">
        <f>RANK(FE492,$FE$9:$FE$497,0)</f>
        <v>226</v>
      </c>
      <c r="FP492" s="73">
        <f>COUNTIFS($EV$9:$EV$497,"&gt;"&amp;EV492,$ES$9:$ES$497,ES492)+1</f>
        <v>13</v>
      </c>
      <c r="FQ492" s="74">
        <f>COUNTIFS($EW$9:$EW$497,"&gt;"&amp;EW492,$ES$9:$ES$497,ES492)+1</f>
        <v>6</v>
      </c>
      <c r="FR492" s="74">
        <f>COUNTIFS($EX$9:$EX$497,"&gt;"&amp;EX492,$ES$9:$ES$497,ES492)+1</f>
        <v>7</v>
      </c>
      <c r="FS492" s="74">
        <f>COUNTIFS($EY$9:$EY$497,"&gt;"&amp;EY492,$ES$9:$ES$497,ES492)+1</f>
        <v>7</v>
      </c>
      <c r="FT492" s="74">
        <f>COUNTIFS($EZ$9:$EZ$497,"&gt;"&amp;EZ492,$ES$9:$ES$497,ES492)+1</f>
        <v>5</v>
      </c>
      <c r="FU492" s="74">
        <f>COUNTIFS($FA$9:$FA$497,"&gt;"&amp;FA492,$ES$9:$ES$497,ES492)+1</f>
        <v>4</v>
      </c>
      <c r="FV492" s="74">
        <f>COUNTIFS($FB$9:$FB$497,"&gt;"&amp;FB492,$ES$9:$ES$497,ES492)+1</f>
        <v>1</v>
      </c>
      <c r="FW492" s="74">
        <f>COUNTIFS($FC$9:$FC$497,"&gt;"&amp;FC492,$ES$9:$ES$497,ES492)+1</f>
        <v>6</v>
      </c>
      <c r="FX492" s="74">
        <f>COUNTIFS($FD$9:$FD$497,"&gt;"&amp;FD492,$ES$9:$ES$497,ES492)+1</f>
        <v>3</v>
      </c>
      <c r="FY492" s="84">
        <f>COUNTIFS($FE$9:$FE$497,"&gt;"&amp;FE492,$ES$9:$ES$497,ES492)+1</f>
        <v>7</v>
      </c>
      <c r="FZ492" s="85">
        <f t="shared" si="1274"/>
        <v>0.95</v>
      </c>
      <c r="GA492" s="86">
        <f t="shared" si="1275"/>
        <v>0.93</v>
      </c>
      <c r="GB492" s="86">
        <f t="shared" si="1276"/>
        <v>0.39</v>
      </c>
      <c r="GC492" s="86">
        <f t="shared" si="1277"/>
        <v>0.6</v>
      </c>
      <c r="GD492" s="86">
        <f t="shared" si="1278"/>
        <v>0.57999999999999996</v>
      </c>
      <c r="GE492" s="86">
        <f t="shared" si="1279"/>
        <v>0.99</v>
      </c>
      <c r="GF492" s="86">
        <f t="shared" si="1280"/>
        <v>1.06</v>
      </c>
      <c r="GG492" s="86">
        <f t="shared" si="1281"/>
        <v>0.4</v>
      </c>
      <c r="GH492" s="86">
        <f t="shared" si="1282"/>
        <v>0.97</v>
      </c>
      <c r="GI492" s="87">
        <f t="shared" si="1283"/>
        <v>0.79</v>
      </c>
      <c r="GJ492" s="85">
        <f>ROUND(((FZ492-AVERAGE(FZ$9:FZ$497))/STDEVP(FZ$9:FZ$497)*10+50),2)</f>
        <v>49.35</v>
      </c>
      <c r="GK492" s="86">
        <f>ROUND(((GA492-AVERAGE(GA$9:GA$497))/STDEVP(GA$9:GA$497)*10+50),2)</f>
        <v>57.16</v>
      </c>
      <c r="GL492" s="86">
        <f>ROUND(((GB492-AVERAGE(GB$9:GB$497))/STDEVP(GB$9:GB$497)*10+50),2)</f>
        <v>42.76</v>
      </c>
      <c r="GM492" s="86">
        <f>ROUND(((GC492-AVERAGE(GC$9:GC$497))/STDEVP(GC$9:GC$497)*10+50),2)</f>
        <v>53.7</v>
      </c>
      <c r="GN492" s="86">
        <f>ROUND(((GD492-AVERAGE(GD$9:GD$497))/STDEVP(GD$9:GD$497)*10+50),2)</f>
        <v>56.43</v>
      </c>
      <c r="GO492" s="86">
        <f>ROUND(((GE492-AVERAGE(GE$9:GE$497))/STDEVP(GE$9:GE$497)*10+50),2)</f>
        <v>73.290000000000006</v>
      </c>
      <c r="GP492" s="86">
        <f>ROUND(((GF492-AVERAGE(GF$9:GF$497))/STDEVP(GF$9:GF$497)*10+50),2)</f>
        <v>63.38</v>
      </c>
      <c r="GQ492" s="86">
        <f>ROUND(((GG492-AVERAGE(GG$9:GG$497))/STDEVP(GG$9:GG$497)*10+50),2)</f>
        <v>42.77</v>
      </c>
      <c r="GR492" s="86">
        <f>ROUND(((GH492-AVERAGE(GH$9:GH$497))/STDEVP(GH$9:GH$497)*10+50),2)</f>
        <v>49.83</v>
      </c>
      <c r="GS492" s="87">
        <f>ROUND(((GI492-AVERAGE(GI$9:GI$497))/STDEVP(GI$9:GI$497)*10+50),2)</f>
        <v>41.1</v>
      </c>
      <c r="GT492" s="73">
        <f>RANK(GJ492,$GJ$9:$GJ$497,0)</f>
        <v>208</v>
      </c>
      <c r="GU492" s="74">
        <f>RANK(GK492,$GK$9:$GK$497,0)</f>
        <v>104</v>
      </c>
      <c r="GV492" s="74">
        <f>RANK(GL492,$GL$9:$GL$497,0)</f>
        <v>336</v>
      </c>
      <c r="GW492" s="74">
        <f>RANK(GM492,$GM$9:$GM$497,0)</f>
        <v>113</v>
      </c>
      <c r="GX492" s="74">
        <f>RANK(GN492,$GN$9:$GN$497,0)</f>
        <v>98</v>
      </c>
      <c r="GY492" s="74">
        <f>RANK(GO492,$GO$9:$GO$497,0)</f>
        <v>22</v>
      </c>
      <c r="GZ492" s="74">
        <f>RANK(GP492,$GP$9:$GP$497,0)</f>
        <v>35</v>
      </c>
      <c r="HA492" s="74">
        <f>RANK(GQ492,$GQ$9:$GQ$497,0)</f>
        <v>332</v>
      </c>
      <c r="HB492" s="74">
        <f>RANK(GR492,$GR$9:$GR$497,0)</f>
        <v>187</v>
      </c>
      <c r="HC492" s="84">
        <f>RANK(GS492,$GS$9:$GS$497,0)</f>
        <v>366</v>
      </c>
      <c r="HD492" s="85">
        <f>ROUND(AVERAGEIF($ES$9:$ES$497,$ES492,$FZ$9:$FZ$497),2)</f>
        <v>0.93</v>
      </c>
      <c r="HE492" s="86">
        <f>ROUND(AVERAGEIF($ES$9:$ES$497,$ES492,$GA$9:$GA$497),2)</f>
        <v>0.96</v>
      </c>
      <c r="HF492" s="86">
        <f>ROUND(AVERAGEIF($ES$9:$ES$497,$ES492,$GB$9:$GB$497),2)</f>
        <v>0.41</v>
      </c>
      <c r="HG492" s="86">
        <f>ROUND(AVERAGEIF($ES$9:$ES$497,$ES492,$GC$9:$GC$497),2)</f>
        <v>0.46</v>
      </c>
      <c r="HH492" s="86">
        <f>ROUND(AVERAGEIF($ES$9:$ES$497,$ES492,$GD$9:$GD$497),2)</f>
        <v>0.38</v>
      </c>
      <c r="HI492" s="86">
        <f>ROUND(AVERAGEIF($ES$9:$ES$497,$ES492,$GE$9:$GE$497),2)</f>
        <v>0.85</v>
      </c>
      <c r="HJ492" s="86">
        <f>ROUND(AVERAGEIF($ES$9:$ES$497,$ES492,$GF$9:$GF$497),2)</f>
        <v>0.44</v>
      </c>
      <c r="HK492" s="86">
        <f>ROUND(AVERAGEIF($ES$9:$ES$497,$ES492,$GG$9:$GG$497),2)</f>
        <v>0.42</v>
      </c>
      <c r="HL492" s="86">
        <f>ROUND(AVERAGEIF($ES$9:$ES$497,$ES492,$GH$9:$GH$497),2)</f>
        <v>0.8</v>
      </c>
      <c r="HM492" s="87">
        <f>ROUND(AVERAGEIF($ES$9:$ES$497,$ES492,$GI$9:$GI$497),2)</f>
        <v>0.84</v>
      </c>
      <c r="HN492" s="88">
        <f t="shared" si="1284"/>
        <v>1.9999999999999907E-2</v>
      </c>
      <c r="HO492" s="89">
        <f t="shared" si="1285"/>
        <v>-2.9999999999999916E-2</v>
      </c>
      <c r="HP492" s="89">
        <f t="shared" si="1286"/>
        <v>-1.9999999999999962E-2</v>
      </c>
      <c r="HQ492" s="89">
        <f t="shared" si="1287"/>
        <v>0.13999999999999996</v>
      </c>
      <c r="HR492" s="89">
        <f t="shared" si="1288"/>
        <v>0.19999999999999996</v>
      </c>
      <c r="HS492" s="89">
        <f t="shared" si="1289"/>
        <v>0.14000000000000001</v>
      </c>
      <c r="HT492" s="89">
        <f t="shared" si="1290"/>
        <v>0.62000000000000011</v>
      </c>
      <c r="HU492" s="89">
        <f t="shared" si="1291"/>
        <v>-1.9999999999999962E-2</v>
      </c>
      <c r="HV492" s="89">
        <f t="shared" si="1292"/>
        <v>0.16999999999999993</v>
      </c>
      <c r="HW492" s="90">
        <f t="shared" si="1293"/>
        <v>-4.9999999999999933E-2</v>
      </c>
      <c r="HX492" s="73">
        <f>COUNTIFS($FZ$9:$FZ$497,"&gt;"&amp;FZ492,$ES$9:$ES$497,$ES492)+1</f>
        <v>29</v>
      </c>
      <c r="HY492" s="74">
        <f>COUNTIFS($GA$9:$GA$497,"&gt;"&amp;GA492,$ES$9:$ES$497,$ES492)+1</f>
        <v>34</v>
      </c>
      <c r="HZ492" s="74">
        <f>COUNTIFS($GB$9:$GB$497,"&gt;"&amp;GB492,$ES$9:$ES$497,$ES492)+1</f>
        <v>43</v>
      </c>
      <c r="IA492" s="74">
        <f>COUNTIFS($GC$9:$GC$497,"&gt;"&amp;GC492,$ES$9:$ES$497,$ES492)+1</f>
        <v>11</v>
      </c>
      <c r="IB492" s="74">
        <f>COUNTIFS($GD$9:$GD$497,"&gt;"&amp;GD492,$ES$9:$ES$497,$ES492)+1</f>
        <v>7</v>
      </c>
      <c r="IC492" s="74">
        <f>COUNTIFS($GE$9:$GE$497,"&gt;"&amp;GE492,$ES$9:$ES$497,$ES492)+1</f>
        <v>17</v>
      </c>
      <c r="ID492" s="74">
        <f>COUNTIFS($GF$9:$GF$497,"&gt;"&amp;GF492,$ES$9:$ES$497,$ES492)+1</f>
        <v>1</v>
      </c>
      <c r="IE492" s="74">
        <f>COUNTIFS($GG$9:$GG$497,"&gt;"&amp;GG492,$ES$9:$ES$497,$ES492)+1</f>
        <v>37</v>
      </c>
      <c r="IF492" s="74">
        <f>COUNTIFS($GH$9:$GH$497,"&gt;"&amp;GH492,$ES$9:$ES$497,$ES492)+1</f>
        <v>7</v>
      </c>
      <c r="IG492" s="84">
        <f>COUNTIFS($GI$9:$GI$497,"&gt;"&amp;GI492,$ES$9:$ES$497,$ES492)+1</f>
        <v>41</v>
      </c>
      <c r="IH492" s="91"/>
      <c r="II492" s="79"/>
      <c r="IJ492" s="79"/>
      <c r="IK492" s="79"/>
      <c r="IL492" s="79">
        <v>0.05</v>
      </c>
      <c r="IM492" s="92"/>
      <c r="IN492" s="93"/>
      <c r="IO492" s="94"/>
      <c r="IP492" s="95"/>
      <c r="IQ492" s="79"/>
      <c r="IR492" s="79"/>
      <c r="IS492" s="79"/>
      <c r="IT492" s="79"/>
      <c r="IU492" s="79"/>
      <c r="IV492" s="79"/>
      <c r="IW492" s="96"/>
      <c r="IX492" s="93"/>
      <c r="IY492" s="79"/>
      <c r="IZ492" s="79"/>
      <c r="JA492" s="79"/>
      <c r="JB492" s="79"/>
      <c r="JC492" s="79"/>
      <c r="JD492" s="79"/>
      <c r="JE492" s="97"/>
      <c r="JF492" s="95"/>
      <c r="JG492" s="79"/>
      <c r="JH492" s="79"/>
      <c r="JI492" s="79"/>
      <c r="JJ492" s="79"/>
      <c r="JK492" s="79"/>
      <c r="JL492" s="79"/>
      <c r="JM492" s="96"/>
      <c r="JN492" s="93"/>
      <c r="JO492" s="79"/>
      <c r="JP492" s="79"/>
      <c r="JQ492" s="79"/>
      <c r="JR492" s="79"/>
      <c r="JS492" s="79"/>
      <c r="JT492" s="79"/>
      <c r="JU492" s="79"/>
      <c r="JV492" s="79"/>
      <c r="JW492" s="79"/>
      <c r="JX492" s="79"/>
      <c r="JY492" s="79"/>
      <c r="JZ492" s="97"/>
      <c r="KA492" s="93">
        <v>0.1</v>
      </c>
      <c r="KB492" s="79"/>
      <c r="KC492" s="79"/>
      <c r="KD492" s="79"/>
      <c r="KE492" s="97"/>
      <c r="KF492" s="95"/>
      <c r="KG492" s="79"/>
      <c r="KH492" s="79"/>
      <c r="KI492" s="79"/>
      <c r="KJ492" s="79"/>
      <c r="KK492" s="98"/>
      <c r="KL492" s="79"/>
      <c r="KM492" s="79"/>
      <c r="KN492" s="79"/>
      <c r="KO492" s="79"/>
      <c r="KP492" s="79"/>
      <c r="KQ492" s="79"/>
      <c r="KR492" s="79"/>
      <c r="KS492" s="96"/>
      <c r="KT492" s="96"/>
      <c r="KU492" s="96"/>
      <c r="KV492" s="96"/>
      <c r="KW492" s="93"/>
      <c r="KX492" s="79"/>
      <c r="KY492" s="79"/>
      <c r="KZ492" s="79"/>
      <c r="LA492" s="79"/>
      <c r="LB492" s="79"/>
      <c r="LC492" s="96"/>
      <c r="LD492" s="93"/>
      <c r="LE492" s="94"/>
      <c r="LF492" s="99"/>
      <c r="LG492" s="75"/>
      <c r="LH492" s="93"/>
      <c r="LI492" s="79"/>
      <c r="LJ492" s="74"/>
      <c r="LK492" s="74"/>
      <c r="LL492" s="74"/>
      <c r="LM492" s="100"/>
      <c r="LN492" s="95"/>
      <c r="LO492" s="79"/>
      <c r="LP492" s="79"/>
      <c r="LQ492" s="79"/>
      <c r="LR492" s="96"/>
      <c r="LS492" s="93"/>
      <c r="LT492" s="79"/>
      <c r="LU492" s="79">
        <v>0.1</v>
      </c>
      <c r="LV492" s="79"/>
      <c r="LW492" s="79"/>
      <c r="LX492" s="79">
        <v>0.1</v>
      </c>
      <c r="LY492" s="79"/>
      <c r="LZ492" s="79"/>
      <c r="MA492" s="97"/>
      <c r="MB492" s="95"/>
      <c r="MC492" s="79"/>
      <c r="MD492" s="79"/>
      <c r="ME492" s="79"/>
      <c r="MF492" s="79"/>
      <c r="MG492" s="79"/>
      <c r="MH492" s="79"/>
      <c r="MI492" s="79"/>
      <c r="MJ492" s="79"/>
      <c r="MK492" s="79"/>
      <c r="ML492" s="79"/>
      <c r="MM492" s="79"/>
      <c r="MN492" s="98"/>
      <c r="MO492" s="98"/>
      <c r="MP492" s="96"/>
      <c r="MQ492" s="93"/>
      <c r="MR492" s="79"/>
      <c r="MS492" s="79"/>
      <c r="MT492" s="79"/>
      <c r="MU492" s="79"/>
      <c r="MV492" s="98"/>
      <c r="MW492" s="79"/>
      <c r="MX492" s="79"/>
      <c r="MY492" s="79"/>
      <c r="MZ492" s="79"/>
      <c r="NA492" s="79"/>
      <c r="NB492" s="79"/>
      <c r="NC492" s="79"/>
      <c r="ND492" s="96"/>
      <c r="NE492" s="96"/>
      <c r="NF492" s="96"/>
      <c r="NG492" s="96"/>
      <c r="NH492" s="93"/>
      <c r="NI492" s="79"/>
      <c r="NJ492" s="79"/>
      <c r="NK492" s="79"/>
      <c r="NL492" s="79"/>
      <c r="NM492" s="79"/>
      <c r="NN492" s="94"/>
      <c r="NO492" s="93"/>
      <c r="NP492" s="80"/>
      <c r="NQ492" s="124"/>
      <c r="NR492" s="102"/>
      <c r="NS492" s="102"/>
      <c r="NT492" s="102"/>
      <c r="NU492" s="102" t="s">
        <v>1722</v>
      </c>
      <c r="NV492" s="104">
        <v>44547</v>
      </c>
      <c r="NW492" s="145" t="s">
        <v>1723</v>
      </c>
      <c r="NX492" s="133" t="s">
        <v>1724</v>
      </c>
      <c r="NY492" s="138" t="s">
        <v>1725</v>
      </c>
      <c r="NZ492" s="133" t="s">
        <v>1724</v>
      </c>
      <c r="OA492" s="137"/>
      <c r="OB492" s="137"/>
      <c r="OC492" s="137"/>
      <c r="OD492" s="110">
        <v>0</v>
      </c>
      <c r="OE492" s="109">
        <v>0</v>
      </c>
      <c r="OF492" s="110">
        <f t="shared" si="1320"/>
        <v>0</v>
      </c>
      <c r="OG492" s="109">
        <v>0</v>
      </c>
      <c r="OH492" s="111">
        <f>ROUND(AVERAGEIF($ES$9:$ES$497,$ES492,EV$9:EV$497),0)</f>
        <v>58</v>
      </c>
      <c r="OI492" s="112">
        <f>ROUND(AVERAGEIF($ES$9:$ES$497,$ES492,EW$9:EW$497),0)</f>
        <v>57</v>
      </c>
      <c r="OJ492" s="112">
        <f>ROUND(AVERAGEIF($ES$9:$ES$497,$ES492,EX$9:EX$497),0)</f>
        <v>24</v>
      </c>
      <c r="OK492" s="112">
        <f>ROUND(AVERAGEIF($ES$9:$ES$497,$ES492,EY$9:EY$497),0)</f>
        <v>29</v>
      </c>
      <c r="OL492" s="112">
        <f>ROUND(AVERAGEIF($ES$9:$ES$497,$ES492,EZ$9:EZ$497),0)</f>
        <v>25</v>
      </c>
      <c r="OM492" s="112">
        <f>ROUND(AVERAGEIF($ES$9:$ES$497,$ES492,FA$9:FA$497),0)</f>
        <v>51</v>
      </c>
      <c r="ON492" s="112">
        <f>ROUND(AVERAGEIF($ES$9:$ES$497,$ES492,FB$9:FB$497),0)</f>
        <v>27</v>
      </c>
      <c r="OO492" s="112">
        <f>ROUND(AVERAGEIF($ES$9:$ES$497,$ES492,FC$9:FC$497),0)</f>
        <v>25</v>
      </c>
      <c r="OP492" s="112">
        <f>ROUND(AVERAGEIF($ES$9:$ES$497,$ES492,FD$9:FD$497),0)</f>
        <v>49</v>
      </c>
      <c r="OQ492" s="113">
        <f>ROUND(AVERAGEIF($ES$9:$ES$497,$ES492,FE$9:FE$497),0)</f>
        <v>49</v>
      </c>
      <c r="OR492" s="114">
        <f>ROUND(EV492/MAX(EV$9:EV$497)*100,0)</f>
        <v>51</v>
      </c>
      <c r="OS492" s="115">
        <f>ROUND(EW492/MAX(EW$9:EW$497)*100,0)</f>
        <v>69</v>
      </c>
      <c r="OT492" s="115">
        <f>ROUND(EX492/MAX(EX$9:EX$497)*100,0)</f>
        <v>31</v>
      </c>
      <c r="OU492" s="115">
        <f>ROUND(EY492/MAX(EY$9:EY$497)*100,0)</f>
        <v>38</v>
      </c>
      <c r="OV492" s="115">
        <f>ROUND(EZ492/MAX(EZ$9:EZ$497)*100,0)</f>
        <v>44</v>
      </c>
      <c r="OW492" s="115">
        <f>ROUND(FA492/MAX(FA$9:FA$497)*100,0)</f>
        <v>83</v>
      </c>
      <c r="OX492" s="115">
        <f>ROUND(FB492/MAX(FB$9:FB$497)*100,0)</f>
        <v>75</v>
      </c>
      <c r="OY492" s="116">
        <f>ROUND(FC492/MAX(FC$9:FC$497)*100,0)</f>
        <v>26</v>
      </c>
      <c r="OZ492" s="115">
        <f>ROUND(FD492/MAX(FD$9:FD$497)*100,0)</f>
        <v>62</v>
      </c>
      <c r="PA492" s="117">
        <f>ROUND(FE492/MAX(FE$9:FE$497)*100,0)</f>
        <v>31</v>
      </c>
      <c r="PB492" s="118">
        <f t="shared" si="1295"/>
        <v>547</v>
      </c>
      <c r="PC492" s="115">
        <f t="shared" si="1296"/>
        <v>586</v>
      </c>
      <c r="PD492" s="115">
        <f t="shared" si="1297"/>
        <v>679</v>
      </c>
      <c r="PE492" s="115">
        <f t="shared" si="1298"/>
        <v>599</v>
      </c>
      <c r="PF492" s="115">
        <f t="shared" si="1299"/>
        <v>646</v>
      </c>
      <c r="PG492" s="119">
        <f t="shared" si="1300"/>
        <v>640</v>
      </c>
      <c r="PH492" s="118">
        <f>ROUND(PB492/MAX(PB$9:PB$497)*100,0)</f>
        <v>65</v>
      </c>
      <c r="PI492" s="115">
        <f>ROUND(PC492/MAX(PC$9:PC$497)*100,0)</f>
        <v>70</v>
      </c>
      <c r="PJ492" s="115">
        <f>ROUND(PD492/MAX(PD$9:PD$497)*100,0)</f>
        <v>72</v>
      </c>
      <c r="PK492" s="115">
        <f>ROUND(PE492/MAX(PE$9:PE$497)*100,0)</f>
        <v>60</v>
      </c>
      <c r="PL492" s="115">
        <f>ROUND(PF492/MAX(PF$9:PF$497)*100,0)</f>
        <v>91</v>
      </c>
      <c r="PM492" s="119">
        <f>ROUND(PG492/MAX(PG$9:PG$497)*100,0)</f>
        <v>93</v>
      </c>
      <c r="PN492" s="118">
        <f>RANK(PH492,PH$9:PH$497,0)</f>
        <v>77</v>
      </c>
      <c r="PO492" s="115">
        <f>RANK(PI492,PI$9:PI$497,0)</f>
        <v>34</v>
      </c>
      <c r="PP492" s="115">
        <f>RANK(PJ492,PJ$9:PJ$497,0)</f>
        <v>51</v>
      </c>
      <c r="PQ492" s="115">
        <f>RANK(PK492,PK$9:PK$497,0)</f>
        <v>96</v>
      </c>
      <c r="PR492" s="115">
        <f>RANK(PL492,PL$9:PL$497,0)</f>
        <v>10</v>
      </c>
      <c r="PS492" s="119">
        <f>RANK(PM492,PM$9:PM$497,0)</f>
        <v>3</v>
      </c>
      <c r="PT492" s="120">
        <f>ROUND(FZ492/MAX(FZ$9:FZ$497)*100,0)</f>
        <v>52</v>
      </c>
      <c r="PU492" s="115">
        <f>ROUND(GA492/MAX(GA$9:GA$497)*100,0)</f>
        <v>52</v>
      </c>
      <c r="PV492" s="115">
        <f>ROUND(GB492/MAX(GB$9:GB$497)*100,0)</f>
        <v>28</v>
      </c>
      <c r="PW492" s="115">
        <f>ROUND(GC492/MAX(GC$9:GC$497)*100,0)</f>
        <v>48</v>
      </c>
      <c r="PX492" s="115">
        <f>ROUND(GD492/MAX(GD$9:GD$497)*100,0)</f>
        <v>32</v>
      </c>
      <c r="PY492" s="115">
        <f>ROUND(GE492/MAX(GE$9:GE$497)*100,0)</f>
        <v>59</v>
      </c>
      <c r="PZ492" s="115">
        <f>ROUND(GF492/MAX(GF$9:GF$497)*100,0)</f>
        <v>50</v>
      </c>
      <c r="QA492" s="116">
        <f>ROUND(GG492/MAX(GG$9:GG$497)*100,0)</f>
        <v>22</v>
      </c>
      <c r="QB492" s="115">
        <f>ROUND(GH492/MAX(GH$9:GH$497)*100,0)</f>
        <v>43</v>
      </c>
      <c r="QC492" s="121">
        <f>ROUND(GI492/MAX(GI$9:GI$497)*100,0)</f>
        <v>25</v>
      </c>
      <c r="QD492" s="120">
        <f>ROUND(AVERAGEIF($ES$9:$ES$497,$ES492,PT$9:PT$497),0)</f>
        <v>51</v>
      </c>
      <c r="QE492" s="120">
        <f>ROUND(AVERAGEIF($ES$9:$ES$497,$ES492,PU$9:PU$497),0)</f>
        <v>54</v>
      </c>
      <c r="QF492" s="120">
        <f>ROUND(AVERAGEIF($ES$9:$ES$497,$ES492,PV$9:PV$497),0)</f>
        <v>30</v>
      </c>
      <c r="QG492" s="120">
        <f>ROUND(AVERAGEIF($ES$9:$ES$497,$ES492,PW$9:PW$497),0)</f>
        <v>36</v>
      </c>
      <c r="QH492" s="120">
        <f>ROUND(AVERAGEIF($ES$9:$ES$497,$ES492,PX$9:PX$497),0)</f>
        <v>21</v>
      </c>
      <c r="QI492" s="120">
        <f>ROUND(AVERAGEIF($ES$9:$ES$497,$ES492,PY$9:PY$497),0)</f>
        <v>51</v>
      </c>
      <c r="QJ492" s="120">
        <f>ROUND(AVERAGEIF($ES$9:$ES$497,$ES492,PZ$9:PZ$497),0)</f>
        <v>21</v>
      </c>
      <c r="QK492" s="120">
        <f>ROUND(AVERAGEIF($ES$9:$ES$497,$ES492,QA$9:QA$497),0)</f>
        <v>23</v>
      </c>
      <c r="QL492" s="120">
        <f>ROUND(AVERAGEIF($ES$9:$ES$497,$ES492,QB$9:QB$497),0)</f>
        <v>35</v>
      </c>
      <c r="QM492" s="120">
        <f>ROUND(AVERAGEIF($ES$9:$ES$497,$ES492,QC$9:QC$497),0)</f>
        <v>27</v>
      </c>
      <c r="QN492" s="114">
        <f t="shared" si="1301"/>
        <v>490</v>
      </c>
      <c r="QO492" s="115">
        <f t="shared" si="1302"/>
        <v>506</v>
      </c>
      <c r="QP492" s="115">
        <f t="shared" si="1303"/>
        <v>618</v>
      </c>
      <c r="QQ492" s="115">
        <f t="shared" si="1304"/>
        <v>556</v>
      </c>
      <c r="QR492" s="115">
        <f t="shared" si="1305"/>
        <v>672</v>
      </c>
      <c r="QS492" s="119">
        <f t="shared" si="1306"/>
        <v>590</v>
      </c>
      <c r="QT492" s="114">
        <f>ROUND((QN492-MIN(QN$9:QN$497))/(MAX(QN$9:QN$497)-MIN(QN$9:QN$497))*100,0)</f>
        <v>41</v>
      </c>
      <c r="QU492" s="115">
        <f>ROUND((QO492-MIN(QO$9:QO$497))/(MAX(QO$9:QO$497)-MIN(QO$9:QO$497))*100,0)</f>
        <v>43</v>
      </c>
      <c r="QV492" s="115">
        <f>ROUND((QP492-MIN(QP$9:QP$497))/(MAX(QP$9:QP$497)-MIN(QP$9:QP$497))*100,0)</f>
        <v>39</v>
      </c>
      <c r="QW492" s="115">
        <f>ROUND((QQ492-MIN(QQ$9:QQ$497))/(MAX(QQ$9:QQ$497)-MIN(QQ$9:QQ$497))*100,0)</f>
        <v>34</v>
      </c>
      <c r="QX492" s="115">
        <f>ROUND((QR492-MIN(QR$9:QR$497))/(MAX(QR$9:QR$497)-MIN(QR$9:QR$497))*100,0)</f>
        <v>75</v>
      </c>
      <c r="QY492" s="115">
        <f>ROUND((QS492-MIN(QS$9:QS$497))/(MAX(QS$9:QS$497)-MIN(QS$9:QS$497))*100,0)</f>
        <v>82</v>
      </c>
      <c r="QZ492" s="114">
        <f>RANK(QN492,QN$9:QN$497,0)</f>
        <v>199</v>
      </c>
      <c r="RA492" s="115">
        <f>RANK(QO492,QO$9:QO$497,0)</f>
        <v>73</v>
      </c>
      <c r="RB492" s="115">
        <f>RANK(QP492,QP$9:QP$497,0)</f>
        <v>115</v>
      </c>
      <c r="RC492" s="115">
        <f>RANK(QQ492,QQ$9:QQ$497,0)</f>
        <v>232</v>
      </c>
      <c r="RD492" s="115">
        <f>RANK(QR492,QR$9:QR$497,0)</f>
        <v>50</v>
      </c>
      <c r="RE492" s="115">
        <f>RANK(QS492,QS$9:QS$497,0)</f>
        <v>16</v>
      </c>
      <c r="RF492" s="122"/>
      <c r="RG492" s="115">
        <f>($RH$3*(IH492+IJ492)*100*100/MAX(EX$9:EX$497)*$RO$3) +($RH$3*(II492+IJ492)*100*100/MAX(EX$9:EX$497)*$RO$4) + ($RH$3*IK492*100*100/MAX(EX$9:EX$497)*0.098)</f>
        <v>0</v>
      </c>
      <c r="RH492" s="115">
        <f>($RH$4*IL492*100*100/MAX(EZ$9:EZ$497))*$RQ$3</f>
        <v>4.6000000000000005</v>
      </c>
      <c r="RI492" s="115">
        <f>($RH$3*IM492*100*100/MAX(EY$9:EY$497))*$RQ$4</f>
        <v>0</v>
      </c>
      <c r="RJ492" s="115">
        <f>($RH$3*IN492*100*100/MAX(EX$9:EX$497))</f>
        <v>0</v>
      </c>
      <c r="RK492" s="115">
        <f>($RH$4*IO492*100*100/MAX(EZ$9:EZ$497))*$RQ$3</f>
        <v>0</v>
      </c>
      <c r="RL492" s="115">
        <f>(($RL$4*IP492*100*((100/MAX(EX$9:EX$497)+100/MAX(EZ$9:EZ$497))/2))+($RL$4*IQ492*100*((100/MAX(EX$9:EX$497)+100/MAX(EZ$9:EZ$497))/2))+($RL$4*IR492*100*((100/MAX(EX$9:EX$497)+100/MAX(EZ$9:EZ$497))/2))+($RL$4*IS492*100*((100/MAX(EX$9:EX$497)+100/MAX(EZ$9:EZ$497))/2))+($RL$4*IT492*100*((100/MAX(EX$9:EX$497)+100/MAX(EZ$9:EZ$497))/2))+($RL$4*IU492*100*((100/MAX(EX$9:EX$497)+100/MAX(EZ$9:EZ$497))/2))+($RL$4*IV492*100*((100/MAX(EX$9:EX$497)+100/MAX(EZ$9:EZ$497))/2))+($RL$4*IW492*100*((100/MAX(EX$9:EX$497)+100/MAX(EZ$9:EZ$497))/2)))*$RS$3</f>
        <v>0</v>
      </c>
      <c r="RM492" s="115">
        <f>(($RH$3*IX492*100*100/MAX(EX$9:EX$497))+($RH$3*IY492*100*100/MAX(EX$9:EX$497))+($RH$3*IZ492*100*100/MAX(EX$9:EX$497))+($RH$3*JA492*100*100/MAX(EX$9:EX$497))+($RH$3*JB492*100*100/MAX(EX$9:EX$497))+($RH$3*JC492*100*100/MAX(EX$9:EX$497))+($RH$3*JD492*100*100/MAX(EX$9:EX$497))+($RH$3*JE492*100*100/MAX(EX$9:EX$497)))*$RS$4</f>
        <v>0</v>
      </c>
      <c r="RN492" s="115">
        <f>(($RH$4*JF492*100*100/MAX(EZ$9:EZ$497)) + ($RH$4*JG492*100*100/MAX(EZ$9:EZ$497)) + ($RH$4*JH492*100*100/MAX(EZ$9:EZ$497)) + ($RH$4*JI492*100*100/MAX(EZ$9:EZ$497)) + ($RH$4*JJ492*100*100/MAX(EZ$9:EZ$497)) + ($RH$4*JK492*100*100/MAX(EZ$9:EZ$497)) + ($RH$4*JL492*100*100/MAX(EZ$9:EZ$497)) + ($RH$4*JM492*100*100/MAX(EZ$9:EZ$497)))*$RU$3</f>
        <v>0</v>
      </c>
      <c r="RO492" s="115">
        <f>(($RL$4*JN492*100*((100/MAX(EX$9:EX$497)+100/MAX(EZ$9:EZ$497))/2))+($RL$4*JO492*100*((100/MAX(EX$9:EX$497)+100/MAX(EZ$9:EZ$497))/2))+($RL$4*JP492*100*((100/MAX(EX$9:EX$497)+100/MAX(EZ$9:EZ$497))/2))+($RL$4*JQ492*100*((100/MAX(EX$9:EX$497)+100/MAX(EZ$9:EZ$497))/2))+($RL$4*JR492*100*((100/MAX(EX$9:EX$497)+100/MAX(EZ$9:EZ$497))/2))+($RL$4*JS492*100*((100/MAX(EX$9:EX$497)+100/MAX(EZ$9:EZ$497))/2))+($RL$4*JT492*100*((100/MAX(EX$9:EX$497)+100/MAX(EZ$9:EZ$497))/2))+($RL$4*JU492*100*((100/MAX(EX$9:EX$497)+100/MAX(EZ$9:EZ$497))/2))+($RL$4*JV492*100*((100/MAX(EX$9:EX$497)+100/MAX(EZ$9:EZ$497))/2))+($RL$4*JW492*100*((100/MAX(EX$9:EX$497)+100/MAX(EZ$9:EZ$497))/2))+($RL$4*JX492*100*((100/MAX(EX$9:EX$497)+100/MAX(EZ$9:EZ$497))/2))+($RL$4*JY492*100*((100/MAX(EX$9:EX$497)+100/MAX(EZ$9:EZ$497))/2))+($RL$4*JZ492*100*((100/MAX(EX$9:EX$497)+100/MAX(EZ$9:EZ$497))/2)))*$RW$3/2</f>
        <v>0</v>
      </c>
      <c r="RP492" s="119">
        <f>($RJ$3*KA492*100*100/MAX(FA$9:FA$497)) + ($RJ$3*KB492*100*100/MAX(FA$9:FA$497)/2) + ($RJ$3*KC492*100*100/MAX(FA$9:FA$497)/2) + ($RJ$3*KD492*100*100/MAX(FA$9:FA$497)/4) + ($RJ$3*KE492*100*100/MAX(FA$9:FA$497)/4)</f>
        <v>44.247787610619469</v>
      </c>
      <c r="RQ492" s="118">
        <f>($RL$4*KF492*100*((100/MAX(EX$9:EX$497)+100/MAX(EZ$9:EZ$497)))) * ($RO$3/2) + (($RL$4*KG492*100*((100/MAX(EX$9:EX$497)+100/MAX(EZ$9:EZ$497))))+($RL$4*KH492*100*((100/MAX(EX$9:EX$497)+100/MAX(EZ$9:EZ$497))))+($RL$4*KI492*100*((100/MAX(EX$9:EX$497)+100/MAX(EZ$9:EZ$497))))+($RL$4*KJ492*100*((100/MAX(EX$9:EX$497)+100/MAX(EZ$9:EZ$497))))+($RL$4*KK492*100*((100/MAX(EX$9:EX$497)+100/MAX(EZ$9:EZ$497))))+($RL$4*KL492*100*((100/MAX(EX$9:EX$497)+100/MAX(EZ$9:EZ$497))))+($RL$4*KM492*100*((100/MAX(EX$9:EX$497)+100/MAX(EZ$9:EZ$497))))+($RL$4*KN492*100*((100/MAX(EX$9:EX$497)+100/MAX(EZ$9:EZ$497))))+($RL$4*KO492*100*((100/MAX(EX$9:EX$497)+100/MAX(EZ$9:EZ$497))))+($RL$4*KP492*100*((100/MAX(EX$9:EX$497)+100/MAX(EZ$9:EZ$497))))+($RL$4*KQ492*100*((100/MAX(EX$9:EX$497)+100/MAX(EZ$9:EZ$497))))+($RL$4*KR492*100*((100/MAX(EX$9:EX$497)+100/MAX(EZ$9:EZ$497))))+($RL$4*KS492*100*((100/MAX(EX$9:EX$497)+100/MAX(EZ$9:EZ$497))))+($RL$4*KV492*100*((100/MAX(EX$9:EX$497)+100/MAX(EZ$9:EZ$497))))) * (($RO$3+$RO$4)/6)</f>
        <v>0</v>
      </c>
      <c r="RR492" s="115">
        <f>(($RL$4*KW492*100*((100/MAX(EX$9:EX$497)+100/MAX(EZ$9:EZ$497))))) * ($RO$3/2) + (($RL$4*KX492*100*((100/MAX(EX$9:EX$497)+100/MAX(EZ$9:EZ$497))))+($RL$4*KY492*100*((100/MAX(EX$9:EX$497)+100/MAX(EZ$9:EZ$497))))+($RL$4*KZ492*100*((100/MAX(EX$9:EX$497)+100/MAX(EZ$9:EZ$497))))+($RL$4*LA492*100*((100/MAX(EX$9:EX$497)+100/MAX(EZ$9:EZ$497))))+($RL$4*LB492*100*((100/MAX(EX$9:EX$497)+100/MAX(EZ$9:EZ$497))))+($RL$4*LC492*100*((100/MAX(EX$9:EX$497)+100/MAX(EZ$9:EZ$497))))) * (($RO$3+$RO$4)/6)</f>
        <v>0</v>
      </c>
      <c r="RS492" s="119">
        <f>(($RL$4*LD492*100*((100/MAX(EX$9:EX$497)+100/MAX(EZ$9:EZ$497))))+($RL$4*LE492*100*((100/MAX(EX$9:EX$497)+100/MAX(EZ$9:EZ$497))))) * (($RO$3+$RO$4)/6)</f>
        <v>0</v>
      </c>
      <c r="RT492" s="118">
        <f>($RJ$4*LH492*100*(100/MAX(EV$9:EV$497)))+($RJ$4*LI492*100*(100/MAX(EV$9:EV$497)))</f>
        <v>0</v>
      </c>
      <c r="RU492" s="119">
        <f>($RJ$4*LJ492*(100/MAX(EV$9:EV$497)))/2 + ($RL$3*LK492*(100/MAX(EW$9:EW$497))) + ($RJ$4*LL492*(100/MAX(EV$9:EV$497)))/4 + ($RL$3*LM492*(100/MAX(EW$9:EW$497)))</f>
        <v>0</v>
      </c>
      <c r="RV492" s="118">
        <f>($RJ$4*LN492*100*100/MAX(EV$9:EV$497)/2)+($RJ$4*LO492*100*100/MAX(EV$9:EV$497)/2)+($RJ$4*LP492*100*100/MAX(EV$9:EV$497))+($RJ$4*LQ492*100*100/MAX(EV$9:EV$497))+($RJ$4*LR492*100*100/MAX(EV$9:EV$497))</f>
        <v>0</v>
      </c>
      <c r="RW492" s="115">
        <f>($RJ$4*LS492*100*100/MAX(EV$9:EV$497)) + (($RJ$4*LT492*100*100/MAX(EV$9:EV$497))+($RJ$4*LU492*100*100/MAX(EV$9:EV$497))+($RJ$4*LV492*100*100/MAX(EV$9:EV$497))+($RJ$4*LW492*100*100/MAX(EV$9:EV$497))+($RJ$4*LX492*100*100/MAX(EV$9:EV$497))+($RJ$4*LY492*100*100/MAX(EV$9:EV$497))+($RJ$4*LZ492*100*100/MAX(EV$9:EV$497))+($RJ$4*MA492*100*100/MAX(EV$9:EV$497)))/2</f>
        <v>16.853932584269664</v>
      </c>
      <c r="RX492" s="119">
        <f>($RJ$4*MB492*100*100/MAX(EV$9:EV$497))+($RJ$4*MC492*100*100/MAX(EV$9:EV$497))+($RJ$4*MD492*100*100/MAX(EV$9:EV$497))+($RJ$4*ME492*100*100/MAX(EV$9:EV$497))+($RJ$4*MF492*100*100/MAX(EV$9:EV$497))+($RJ$4*MG492*100*100/MAX(EV$9:EV$497))+($RJ$4*MH492*100*100/MAX(EV$9:EV$497))+($RJ$4*MI492*100*100/MAX(EV$9:EV$497))+($RJ$4*MJ492*100*100/MAX(EV$9:EV$497))+($RJ$4*MK492*100*100/MAX(EV$9:EV$497))+($RJ$4*ML492*100*100/MAX(EV$9:EV$497))+($RJ$4*MM492*100*100/MAX(EV$9:EV$497))+($RJ$4*MN492*100*100/MAX(EV$9:EV$497))</f>
        <v>0</v>
      </c>
      <c r="RY492" s="118">
        <f>($RJ$4*MQ492*100*100/MAX(EV$9:EV$497))/2 + (($RJ$4*MR492*100*100/MAX(EV$9:EV$497))+($RJ$4*MS492*100*100/MAX(EV$9:EV$497))+($RJ$4*MT492*100*100/MAX(EV$9:EV$497))+($RJ$4*MU492*100*100/MAX(EV$9:EV$497))+($RJ$4*MV492*100*100/MAX(EV$9:EV$497))+($RJ$4*MW492*100*100/MAX(EV$9:EV$497))+($RJ$4*MX492*100*100/MAX(EV$9:EV$497))+($RJ$4*MY492*100*100/MAX(EV$9:EV$497))+($RJ$4*MZ492*100*100/MAX(EV$9:EV$497))+($RJ$4*NA492*100*100/MAX(EV$9:EV$497))+($RJ$4*NB492*100*100/MAX(EV$9:EV$497))+($RJ$4*NC492*100*100/MAX(EV$9:EV$497))+($RJ$4*ND492*100*100/MAX(EV$9:EV$497))+($RJ$4*NG492*100*100/MAX(EV$9:EV$497)))/4</f>
        <v>0</v>
      </c>
      <c r="RZ492" s="115">
        <f>($RJ$4*NH492*100*100/MAX(EV$9:EV$497))/2 + (($RJ$4*NI492*100*100/MAX(EV$9:EV$497))+($RJ$4*NJ492*100*100/MAX(EV$9:EV$497))+($RJ$4*NK492*100*100/MAX(EV$9:EV$497))+($RJ$4*NL492*100*100/MAX(EV$9:EV$497))+($RJ$4*NM492*100*100/MAX(EV$9:EV$497))+($RJ$4*NN492*100*100/MAX(EV$9:EV$497)))/4</f>
        <v>0</v>
      </c>
      <c r="SA492" s="117">
        <f>(($RJ$4*NO492*100*100/MAX(EV$9:EV$497))+($RJ$4*NP492*100*100/MAX(EV$9:EV$497)))/4</f>
        <v>0</v>
      </c>
      <c r="SB492" s="118">
        <f t="shared" si="1307"/>
        <v>65.701720194889134</v>
      </c>
      <c r="SC492" s="115">
        <f t="shared" si="1308"/>
        <v>3.3707865168539328</v>
      </c>
      <c r="SD492" s="115">
        <f t="shared" si="1309"/>
        <v>24.253483146067417</v>
      </c>
      <c r="SE492" s="115">
        <f t="shared" si="1310"/>
        <v>3.3707865168539328</v>
      </c>
      <c r="SF492" s="115">
        <f t="shared" si="1311"/>
        <v>4.213483146067416</v>
      </c>
      <c r="SG492" s="115">
        <f t="shared" si="1312"/>
        <v>105.34950780550861</v>
      </c>
      <c r="SH492" s="115">
        <f>ROUND(SB492/MAX(SB$9:SB$497)*100,0)</f>
        <v>83</v>
      </c>
      <c r="SI492" s="115">
        <f>ROUND(SC492/MAX(SC$9:SC$497)*100,0)</f>
        <v>5</v>
      </c>
      <c r="SJ492" s="115">
        <f>ROUND(SD492/MAX(SD$9:SD$497)*100,0)</f>
        <v>39</v>
      </c>
      <c r="SK492" s="115">
        <f>ROUND(SE492/MAX(SE$9:SE$497)*100,0)</f>
        <v>3</v>
      </c>
      <c r="SL492" s="115">
        <f>ROUND(SF492/MAX(SF$9:SF$497)*100,0)</f>
        <v>10</v>
      </c>
      <c r="SM492" s="121">
        <f>ROUND(SG492/MAX(SG$9:SG$497)*100,0)</f>
        <v>100</v>
      </c>
      <c r="SN492" s="115">
        <f>ROUND(AVERAGEIF($ES$9:$ES$497,$ES492,SH$9:SH$497),0)</f>
        <v>29</v>
      </c>
      <c r="SO492" s="115">
        <f>ROUND(AVERAGEIF($ES$9:$ES$497,$ES492,SI$9:SI$497),0)</f>
        <v>3</v>
      </c>
      <c r="SP492" s="115">
        <f>ROUND(AVERAGEIF($ES$9:$ES$497,$ES492,SJ$9:SJ$497),0)</f>
        <v>5</v>
      </c>
      <c r="SQ492" s="115">
        <f>ROUND(AVERAGEIF($ES$9:$ES$497,$ES492,SK$9:SK$497),0)</f>
        <v>2</v>
      </c>
      <c r="SR492" s="115">
        <f>ROUND(AVERAGEIF($ES$9:$ES$497,$ES492,SL$9:SL$497),0)</f>
        <v>4</v>
      </c>
      <c r="SS492" s="121">
        <f>ROUND(AVERAGEIF($ES$9:$ES$497,$ES492,SM$9:SM$497),0)</f>
        <v>36</v>
      </c>
      <c r="ST492" s="114">
        <f>RANK(SB492,SB$9:SB$497,0)</f>
        <v>7</v>
      </c>
      <c r="SU492" s="115">
        <f>RANK(SC492,SC$9:SC$497,0)</f>
        <v>185</v>
      </c>
      <c r="SV492" s="115">
        <f>RANK(SD492,SD$9:SD$497,0)</f>
        <v>33</v>
      </c>
      <c r="SW492" s="115">
        <f>RANK(SE492,SE$9:SE$497,0)</f>
        <v>185</v>
      </c>
      <c r="SX492" s="115">
        <f>RANK(SF492,SF$9:SF$497,0)</f>
        <v>65</v>
      </c>
      <c r="SY492" s="115">
        <f>RANK(SG492,SG$9:SG$497,0)</f>
        <v>1</v>
      </c>
      <c r="SZ492" s="115">
        <f>COUNTIFS(SB$9:SB$497,"&gt;"&amp;SB492,$ES$9:$ES$497,$ES492)+1</f>
        <v>1</v>
      </c>
      <c r="TA492" s="115">
        <f>COUNTIFS(SC$9:SC$497,"&gt;"&amp;SC492,$ES$9:$ES$497,$ES492)+1</f>
        <v>9</v>
      </c>
      <c r="TB492" s="115">
        <f>COUNTIFS(SD$9:SD$497,"&gt;"&amp;SD492,$ES$9:$ES$497,$ES492)+1</f>
        <v>1</v>
      </c>
      <c r="TC492" s="115">
        <f>COUNTIFS(SE$9:SE$497,"&gt;"&amp;SE492,$ES$9:$ES$497,$ES492)+1</f>
        <v>9</v>
      </c>
      <c r="TD492" s="115">
        <f>COUNTIFS(SF$9:SF$497,"&gt;"&amp;SF492,$ES$9:$ES$497,$ES492)+1</f>
        <v>6</v>
      </c>
      <c r="TE492" s="117">
        <f>COUNTIFS(SG$9:SG$497,"&gt;"&amp;SG492,$ES$9:$ES$497,$ES492)+1</f>
        <v>1</v>
      </c>
      <c r="TF492" s="118">
        <f t="shared" si="1313"/>
        <v>176</v>
      </c>
      <c r="TG492" s="115">
        <f t="shared" si="1314"/>
        <v>70</v>
      </c>
      <c r="TH492" s="115">
        <f t="shared" si="1315"/>
        <v>109</v>
      </c>
      <c r="TI492" s="115">
        <f t="shared" si="1316"/>
        <v>75</v>
      </c>
      <c r="TJ492" s="115">
        <f t="shared" si="1317"/>
        <v>70</v>
      </c>
      <c r="TK492" s="115">
        <f t="shared" si="1318"/>
        <v>191</v>
      </c>
      <c r="TL492" s="117">
        <f t="shared" si="1319"/>
        <v>193</v>
      </c>
      <c r="TM492" s="118">
        <f>ROUND(TF492/MAX(TF$9:TF$497)*100,0)</f>
        <v>98</v>
      </c>
      <c r="TN492" s="115">
        <f>ROUND(TG492/MAX(TG$9:TG$497)*100,0)</f>
        <v>38</v>
      </c>
      <c r="TO492" s="115">
        <f>ROUND(TH492/MAX(TH$9:TH$497)*100,0)</f>
        <v>60</v>
      </c>
      <c r="TP492" s="115">
        <f>ROUND(TI492/MAX(TI$9:TI$497)*100,0)</f>
        <v>41</v>
      </c>
      <c r="TQ492" s="115">
        <f>ROUND(TJ492/MAX(TJ$9:TJ$497)*100,0)</f>
        <v>36</v>
      </c>
      <c r="TR492" s="115">
        <f>ROUND(TK492/MAX(TK$9:TK$497)*100,0)</f>
        <v>97</v>
      </c>
      <c r="TS492" s="119">
        <f>ROUND(TL492/MAX(TL$9:TL$497)*100,0)</f>
        <v>98</v>
      </c>
      <c r="TT492" s="120">
        <f>RANK(TM492,TM$9:TM$497,0)</f>
        <v>2</v>
      </c>
      <c r="TU492" s="115">
        <f>RANK(TN492,TN$9:TN$497,0)</f>
        <v>144</v>
      </c>
      <c r="TV492" s="115">
        <f>RANK(TO492,TO$9:TO$497,0)</f>
        <v>23</v>
      </c>
      <c r="TW492" s="115">
        <f>RANK(TP492,TP$9:TP$497,0)</f>
        <v>129</v>
      </c>
      <c r="TX492" s="115">
        <f>RANK(TQ492,TQ$9:TQ$497,0)</f>
        <v>78</v>
      </c>
      <c r="TY492" s="115">
        <f>RANK(TR492,TR$9:TR$497,0)</f>
        <v>2</v>
      </c>
      <c r="TZ492" s="121">
        <f>RANK(TS492,TS$9:TS$497,0)</f>
        <v>2</v>
      </c>
      <c r="UA492" s="132"/>
      <c r="UB492" s="7" t="s">
        <v>1</v>
      </c>
    </row>
    <row r="493" spans="1:548" x14ac:dyDescent="0.15">
      <c r="A493" s="62">
        <v>9017</v>
      </c>
      <c r="B493" s="203" t="s">
        <v>1726</v>
      </c>
      <c r="C493" s="63"/>
      <c r="D493" s="63"/>
      <c r="E493" s="64" t="s">
        <v>518</v>
      </c>
      <c r="F493" s="65">
        <v>111</v>
      </c>
      <c r="G493" s="65" t="s">
        <v>908</v>
      </c>
      <c r="H493" s="144" t="s">
        <v>927</v>
      </c>
      <c r="I493" s="66" t="s">
        <v>521</v>
      </c>
      <c r="J493" s="67" t="s">
        <v>521</v>
      </c>
      <c r="K493" s="67" t="s">
        <v>521</v>
      </c>
      <c r="L493" s="67" t="s">
        <v>521</v>
      </c>
      <c r="M493" s="67" t="s">
        <v>521</v>
      </c>
      <c r="N493" s="67" t="s">
        <v>521</v>
      </c>
      <c r="O493" s="67" t="s">
        <v>521</v>
      </c>
      <c r="P493" s="67" t="s">
        <v>521</v>
      </c>
      <c r="Q493" s="67" t="s">
        <v>521</v>
      </c>
      <c r="R493" s="68" t="s">
        <v>521</v>
      </c>
      <c r="S493" s="69" t="s">
        <v>521</v>
      </c>
      <c r="T493" s="67" t="s">
        <v>521</v>
      </c>
      <c r="U493" s="67" t="s">
        <v>521</v>
      </c>
      <c r="V493" s="67" t="s">
        <v>521</v>
      </c>
      <c r="W493" s="67" t="s">
        <v>521</v>
      </c>
      <c r="X493" s="67" t="s">
        <v>521</v>
      </c>
      <c r="Y493" s="67" t="s">
        <v>521</v>
      </c>
      <c r="Z493" s="67" t="s">
        <v>521</v>
      </c>
      <c r="AA493" s="67" t="s">
        <v>521</v>
      </c>
      <c r="AB493" s="68" t="s">
        <v>521</v>
      </c>
      <c r="AC493" s="69" t="s">
        <v>521</v>
      </c>
      <c r="AD493" s="67" t="s">
        <v>521</v>
      </c>
      <c r="AE493" s="67" t="s">
        <v>521</v>
      </c>
      <c r="AF493" s="67" t="s">
        <v>521</v>
      </c>
      <c r="AG493" s="67" t="s">
        <v>521</v>
      </c>
      <c r="AH493" s="67" t="s">
        <v>521</v>
      </c>
      <c r="AI493" s="67" t="s">
        <v>521</v>
      </c>
      <c r="AJ493" s="67" t="s">
        <v>521</v>
      </c>
      <c r="AK493" s="67" t="s">
        <v>521</v>
      </c>
      <c r="AL493" s="68" t="s">
        <v>521</v>
      </c>
      <c r="AM493" s="69" t="s">
        <v>521</v>
      </c>
      <c r="AN493" s="67" t="s">
        <v>521</v>
      </c>
      <c r="AO493" s="67" t="s">
        <v>521</v>
      </c>
      <c r="AP493" s="67" t="s">
        <v>521</v>
      </c>
      <c r="AQ493" s="67" t="s">
        <v>521</v>
      </c>
      <c r="AR493" s="67" t="s">
        <v>521</v>
      </c>
      <c r="AS493" s="67" t="s">
        <v>521</v>
      </c>
      <c r="AT493" s="67" t="s">
        <v>521</v>
      </c>
      <c r="AU493" s="67" t="s">
        <v>521</v>
      </c>
      <c r="AV493" s="68" t="s">
        <v>521</v>
      </c>
      <c r="AW493" s="69" t="s">
        <v>521</v>
      </c>
      <c r="AX493" s="67" t="s">
        <v>521</v>
      </c>
      <c r="AY493" s="67" t="s">
        <v>521</v>
      </c>
      <c r="AZ493" s="67" t="s">
        <v>521</v>
      </c>
      <c r="BA493" s="67" t="s">
        <v>521</v>
      </c>
      <c r="BB493" s="67" t="s">
        <v>521</v>
      </c>
      <c r="BC493" s="67" t="s">
        <v>521</v>
      </c>
      <c r="BD493" s="67" t="s">
        <v>521</v>
      </c>
      <c r="BE493" s="67" t="s">
        <v>521</v>
      </c>
      <c r="BF493" s="68" t="s">
        <v>521</v>
      </c>
      <c r="BG493" s="69" t="s">
        <v>521</v>
      </c>
      <c r="BH493" s="67" t="s">
        <v>521</v>
      </c>
      <c r="BI493" s="67" t="s">
        <v>521</v>
      </c>
      <c r="BJ493" s="67" t="s">
        <v>521</v>
      </c>
      <c r="BK493" s="67" t="s">
        <v>521</v>
      </c>
      <c r="BL493" s="67" t="s">
        <v>521</v>
      </c>
      <c r="BM493" s="67" t="s">
        <v>521</v>
      </c>
      <c r="BN493" s="67" t="s">
        <v>521</v>
      </c>
      <c r="BO493" s="67" t="s">
        <v>521</v>
      </c>
      <c r="BP493" s="68" t="s">
        <v>521</v>
      </c>
      <c r="BQ493" s="70" t="s">
        <v>521</v>
      </c>
      <c r="BR493" s="67" t="s">
        <v>521</v>
      </c>
      <c r="BS493" s="67" t="s">
        <v>521</v>
      </c>
      <c r="BT493" s="67" t="s">
        <v>521</v>
      </c>
      <c r="BU493" s="67" t="s">
        <v>521</v>
      </c>
      <c r="BV493" s="67" t="s">
        <v>521</v>
      </c>
      <c r="BW493" s="67" t="s">
        <v>521</v>
      </c>
      <c r="BX493" s="67" t="s">
        <v>521</v>
      </c>
      <c r="BY493" s="67" t="s">
        <v>521</v>
      </c>
      <c r="BZ493" s="68" t="s">
        <v>521</v>
      </c>
      <c r="CA493" s="69" t="s">
        <v>521</v>
      </c>
      <c r="CB493" s="67" t="s">
        <v>521</v>
      </c>
      <c r="CC493" s="67" t="s">
        <v>521</v>
      </c>
      <c r="CD493" s="67" t="s">
        <v>521</v>
      </c>
      <c r="CE493" s="67" t="s">
        <v>521</v>
      </c>
      <c r="CF493" s="67" t="s">
        <v>521</v>
      </c>
      <c r="CG493" s="67" t="s">
        <v>521</v>
      </c>
      <c r="CH493" s="67" t="s">
        <v>521</v>
      </c>
      <c r="CI493" s="67" t="s">
        <v>521</v>
      </c>
      <c r="CJ493" s="68" t="s">
        <v>521</v>
      </c>
      <c r="CK493" s="69" t="s">
        <v>521</v>
      </c>
      <c r="CL493" s="67" t="s">
        <v>521</v>
      </c>
      <c r="CM493" s="67" t="s">
        <v>521</v>
      </c>
      <c r="CN493" s="67" t="s">
        <v>521</v>
      </c>
      <c r="CO493" s="67" t="s">
        <v>521</v>
      </c>
      <c r="CP493" s="67" t="s">
        <v>521</v>
      </c>
      <c r="CQ493" s="67" t="s">
        <v>521</v>
      </c>
      <c r="CR493" s="67" t="s">
        <v>521</v>
      </c>
      <c r="CS493" s="67" t="s">
        <v>521</v>
      </c>
      <c r="CT493" s="68" t="s">
        <v>521</v>
      </c>
      <c r="CU493" s="69" t="s">
        <v>521</v>
      </c>
      <c r="CV493" s="67" t="s">
        <v>521</v>
      </c>
      <c r="CW493" s="67" t="s">
        <v>521</v>
      </c>
      <c r="CX493" s="67" t="s">
        <v>521</v>
      </c>
      <c r="CY493" s="67" t="s">
        <v>521</v>
      </c>
      <c r="CZ493" s="67" t="s">
        <v>521</v>
      </c>
      <c r="DA493" s="67" t="s">
        <v>521</v>
      </c>
      <c r="DB493" s="67" t="s">
        <v>521</v>
      </c>
      <c r="DC493" s="67" t="s">
        <v>521</v>
      </c>
      <c r="DD493" s="68" t="s">
        <v>521</v>
      </c>
      <c r="DE493" s="69" t="s">
        <v>521</v>
      </c>
      <c r="DF493" s="71" t="s">
        <v>521</v>
      </c>
      <c r="DG493" s="67" t="s">
        <v>521</v>
      </c>
      <c r="DH493" s="67" t="s">
        <v>521</v>
      </c>
      <c r="DI493" s="67" t="s">
        <v>521</v>
      </c>
      <c r="DJ493" s="67" t="s">
        <v>521</v>
      </c>
      <c r="DK493" s="67" t="s">
        <v>521</v>
      </c>
      <c r="DL493" s="67" t="s">
        <v>521</v>
      </c>
      <c r="DM493" s="67" t="s">
        <v>521</v>
      </c>
      <c r="DN493" s="68" t="s">
        <v>521</v>
      </c>
      <c r="DO493" s="70" t="s">
        <v>521</v>
      </c>
      <c r="DP493" s="71" t="s">
        <v>521</v>
      </c>
      <c r="DQ493" s="67" t="s">
        <v>521</v>
      </c>
      <c r="DR493" s="67" t="s">
        <v>521</v>
      </c>
      <c r="DS493" s="67" t="s">
        <v>521</v>
      </c>
      <c r="DT493" s="67" t="s">
        <v>521</v>
      </c>
      <c r="DU493" s="67" t="s">
        <v>521</v>
      </c>
      <c r="DV493" s="67" t="s">
        <v>521</v>
      </c>
      <c r="DW493" s="67" t="s">
        <v>521</v>
      </c>
      <c r="DX493" s="72" t="s">
        <v>521</v>
      </c>
      <c r="DY493" s="146" t="s">
        <v>522</v>
      </c>
      <c r="DZ493" s="74" t="s">
        <v>522</v>
      </c>
      <c r="EA493" s="74" t="s">
        <v>522</v>
      </c>
      <c r="EB493" s="74" t="s">
        <v>522</v>
      </c>
      <c r="EC493" s="75" t="s">
        <v>522</v>
      </c>
      <c r="ED493" s="168" t="s">
        <v>522</v>
      </c>
      <c r="EE493" s="74" t="s">
        <v>522</v>
      </c>
      <c r="EF493" s="74" t="s">
        <v>522</v>
      </c>
      <c r="EG493" s="74" t="s">
        <v>522</v>
      </c>
      <c r="EH493" s="77" t="s">
        <v>522</v>
      </c>
      <c r="EI493" s="73" t="s">
        <v>522</v>
      </c>
      <c r="EJ493" s="74" t="s">
        <v>522</v>
      </c>
      <c r="EK493" s="74" t="s">
        <v>522</v>
      </c>
      <c r="EL493" s="74" t="s">
        <v>522</v>
      </c>
      <c r="EM493" s="75" t="s">
        <v>522</v>
      </c>
      <c r="EN493" s="78" t="s">
        <v>522</v>
      </c>
      <c r="EO493" s="79" t="s">
        <v>522</v>
      </c>
      <c r="EP493" s="79" t="s">
        <v>522</v>
      </c>
      <c r="EQ493" s="79" t="s">
        <v>522</v>
      </c>
      <c r="ER493" s="80" t="s">
        <v>522</v>
      </c>
      <c r="ES493" s="128" t="s">
        <v>534</v>
      </c>
      <c r="ET493" s="82" t="s">
        <v>1727</v>
      </c>
      <c r="EU493" s="83">
        <v>4</v>
      </c>
      <c r="EV493" s="73">
        <v>148</v>
      </c>
      <c r="EW493" s="74">
        <v>53</v>
      </c>
      <c r="EX493" s="74">
        <v>85</v>
      </c>
      <c r="EY493" s="74">
        <v>65</v>
      </c>
      <c r="EZ493" s="74">
        <v>16</v>
      </c>
      <c r="FA493" s="74">
        <v>16</v>
      </c>
      <c r="FB493" s="74">
        <v>64</v>
      </c>
      <c r="FC493" s="74">
        <v>56</v>
      </c>
      <c r="FD493" s="74">
        <f t="shared" si="1272"/>
        <v>101</v>
      </c>
      <c r="FE493" s="84">
        <f t="shared" si="1273"/>
        <v>141</v>
      </c>
      <c r="FF493" s="73">
        <f>RANK(EV493,$EV$9:$EV$497,0)</f>
        <v>6</v>
      </c>
      <c r="FG493" s="74">
        <f>RANK(EW493,$EW$9:$EW$497,0)</f>
        <v>158</v>
      </c>
      <c r="FH493" s="74">
        <f>RANK(EX493,$EX$9:$EX$497,0)</f>
        <v>41</v>
      </c>
      <c r="FI493" s="74">
        <f>RANK(EY493,$EY$9:$EY$497,0)</f>
        <v>55</v>
      </c>
      <c r="FJ493" s="74">
        <f>RANK(EZ493,$EZ$9:$EZ$497,0)</f>
        <v>242</v>
      </c>
      <c r="FK493" s="74">
        <f>RANK(FA493,$FA$9:$FA$497,0)</f>
        <v>229</v>
      </c>
      <c r="FL493" s="74">
        <f>RANK(FB493,$FB$9:$FB$497,0)</f>
        <v>107</v>
      </c>
      <c r="FM493" s="74">
        <f>RANK(FC493,$FC$9:$FC$497,0)</f>
        <v>143</v>
      </c>
      <c r="FN493" s="74">
        <f>RANK(FD493,$FD$9:$FD$497,0)</f>
        <v>86</v>
      </c>
      <c r="FO493" s="84">
        <f>RANK(FE493,$FE$9:$FE$497,0)</f>
        <v>70</v>
      </c>
      <c r="FP493" s="73">
        <f>COUNTIFS($EV$9:$EV$497,"&gt;"&amp;EV493,$ES$9:$ES$497,ES493)+1</f>
        <v>1</v>
      </c>
      <c r="FQ493" s="74">
        <f>COUNTIFS($EW$9:$EW$497,"&gt;"&amp;EW493,$ES$9:$ES$497,ES493)+1</f>
        <v>7</v>
      </c>
      <c r="FR493" s="74">
        <f>COUNTIFS($EX$9:$EX$497,"&gt;"&amp;EX493,$ES$9:$ES$497,ES493)+1</f>
        <v>21</v>
      </c>
      <c r="FS493" s="74">
        <f>COUNTIFS($EY$9:$EY$497,"&gt;"&amp;EY493,$ES$9:$ES$497,ES493)+1</f>
        <v>4</v>
      </c>
      <c r="FT493" s="74">
        <f>COUNTIFS($EZ$9:$EZ$497,"&gt;"&amp;EZ493,$ES$9:$ES$497,ES493)+1</f>
        <v>8</v>
      </c>
      <c r="FU493" s="74">
        <f>COUNTIFS($FA$9:$FA$497,"&gt;"&amp;FA493,$ES$9:$ES$497,ES493)+1</f>
        <v>7</v>
      </c>
      <c r="FV493" s="74">
        <f>COUNTIFS($FB$9:$FB$497,"&gt;"&amp;FB493,$ES$9:$ES$497,ES493)+1</f>
        <v>29</v>
      </c>
      <c r="FW493" s="74">
        <f>COUNTIFS($FC$9:$FC$497,"&gt;"&amp;FC493,$ES$9:$ES$497,ES493)+1</f>
        <v>45</v>
      </c>
      <c r="FX493" s="74">
        <f>COUNTIFS($FD$9:$FD$497,"&gt;"&amp;FD493,$ES$9:$ES$497,ES493)+1</f>
        <v>21</v>
      </c>
      <c r="FY493" s="84">
        <f>COUNTIFS($FE$9:$FE$497,"&gt;"&amp;FE493,$ES$9:$ES$497,ES493)+1</f>
        <v>32</v>
      </c>
      <c r="FZ493" s="85">
        <f t="shared" si="1274"/>
        <v>1.33</v>
      </c>
      <c r="GA493" s="86">
        <f t="shared" si="1275"/>
        <v>0.48</v>
      </c>
      <c r="GB493" s="86">
        <f t="shared" si="1276"/>
        <v>0.77</v>
      </c>
      <c r="GC493" s="86">
        <f t="shared" si="1277"/>
        <v>0.59</v>
      </c>
      <c r="GD493" s="86">
        <f t="shared" si="1278"/>
        <v>0.14000000000000001</v>
      </c>
      <c r="GE493" s="86">
        <f t="shared" si="1279"/>
        <v>0.14000000000000001</v>
      </c>
      <c r="GF493" s="86">
        <f t="shared" si="1280"/>
        <v>0.57999999999999996</v>
      </c>
      <c r="GG493" s="86">
        <f t="shared" si="1281"/>
        <v>0.5</v>
      </c>
      <c r="GH493" s="86">
        <f t="shared" si="1282"/>
        <v>0.91</v>
      </c>
      <c r="GI493" s="87">
        <f t="shared" si="1283"/>
        <v>1.27</v>
      </c>
      <c r="GJ493" s="85">
        <f>ROUND(((FZ493-AVERAGE(FZ$9:FZ$497))/STDEVP(FZ$9:FZ$497)*10+50),2)</f>
        <v>64.14</v>
      </c>
      <c r="GK493" s="86">
        <f>ROUND(((GA493-AVERAGE(GA$9:GA$497))/STDEVP(GA$9:GA$497)*10+50),2)</f>
        <v>43.71</v>
      </c>
      <c r="GL493" s="86">
        <f>ROUND(((GB493-AVERAGE(GB$9:GB$497))/STDEVP(GB$9:GB$497)*10+50),2)</f>
        <v>57.03</v>
      </c>
      <c r="GM493" s="86">
        <f>ROUND(((GC493-AVERAGE(GC$9:GC$497))/STDEVP(GC$9:GC$497)*10+50),2)</f>
        <v>53.2</v>
      </c>
      <c r="GN493" s="86">
        <f>ROUND(((GD493-AVERAGE(GD$9:GD$497))/STDEVP(GD$9:GD$497)*10+50),2)</f>
        <v>41.36</v>
      </c>
      <c r="GO493" s="86">
        <f>ROUND(((GE493-AVERAGE(GE$9:GE$497))/STDEVP(GE$9:GE$497)*10+50),2)</f>
        <v>42.44</v>
      </c>
      <c r="GP493" s="86">
        <f>ROUND(((GF493-AVERAGE(GF$9:GF$497))/STDEVP(GF$9:GF$497)*10+50),2)</f>
        <v>48.27</v>
      </c>
      <c r="GQ493" s="86">
        <f>ROUND(((GG493-AVERAGE(GG$9:GG$497))/STDEVP(GG$9:GG$497)*10+50),2)</f>
        <v>45.9</v>
      </c>
      <c r="GR493" s="86">
        <f>ROUND(((GH493-AVERAGE(GH$9:GH$497))/STDEVP(GH$9:GH$497)*10+50),2)</f>
        <v>47.64</v>
      </c>
      <c r="GS493" s="87">
        <f>ROUND(((GI493-AVERAGE(GI$9:GI$497))/STDEVP(GI$9:GI$497)*10+50),2)</f>
        <v>51.18</v>
      </c>
      <c r="GT493" s="73">
        <f>RANK(GJ493,$GJ$9:$GJ$497,0)</f>
        <v>37</v>
      </c>
      <c r="GU493" s="74">
        <f>RANK(GK493,$GK$9:$GK$497,0)</f>
        <v>286</v>
      </c>
      <c r="GV493" s="74">
        <f>RANK(GL493,$GL$9:$GL$497,0)</f>
        <v>104</v>
      </c>
      <c r="GW493" s="74">
        <f>RANK(GM493,$GM$9:$GM$497,0)</f>
        <v>121</v>
      </c>
      <c r="GX493" s="74">
        <f>RANK(GN493,$GN$9:$GN$497,0)</f>
        <v>381</v>
      </c>
      <c r="GY493" s="74">
        <f>RANK(GO493,$GO$9:$GO$497,0)</f>
        <v>362</v>
      </c>
      <c r="GZ493" s="74">
        <f>RANK(GP493,$GP$9:$GP$497,0)</f>
        <v>233</v>
      </c>
      <c r="HA493" s="74">
        <f>RANK(GQ493,$GQ$9:$GQ$497,0)</f>
        <v>276</v>
      </c>
      <c r="HB493" s="74">
        <f>RANK(GR493,$GR$9:$GR$497,0)</f>
        <v>229</v>
      </c>
      <c r="HC493" s="84">
        <f>RANK(GS493,$GS$9:$GS$497,0)</f>
        <v>152</v>
      </c>
      <c r="HD493" s="85">
        <f>ROUND(AVERAGEIF($ES$9:$ES$497,$ES493,$FZ$9:$FZ$497),2)</f>
        <v>0.95</v>
      </c>
      <c r="HE493" s="86">
        <f>ROUND(AVERAGEIF($ES$9:$ES$497,$ES493,$GA$9:$GA$497),2)</f>
        <v>0.38</v>
      </c>
      <c r="HF493" s="86">
        <f>ROUND(AVERAGEIF($ES$9:$ES$497,$ES493,$GB$9:$GB$497),2)</f>
        <v>0.82</v>
      </c>
      <c r="HG493" s="86">
        <f>ROUND(AVERAGEIF($ES$9:$ES$497,$ES493,$GC$9:$GC$497),2)</f>
        <v>0.44</v>
      </c>
      <c r="HH493" s="86">
        <f>ROUND(AVERAGEIF($ES$9:$ES$497,$ES493,$GD$9:$GD$497),2)</f>
        <v>0.15</v>
      </c>
      <c r="HI493" s="86">
        <f>ROUND(AVERAGEIF($ES$9:$ES$497,$ES493,$GE$9:$GE$497),2)</f>
        <v>0.14000000000000001</v>
      </c>
      <c r="HJ493" s="86">
        <f>ROUND(AVERAGEIF($ES$9:$ES$497,$ES493,$GF$9:$GF$497),2)</f>
        <v>0.74</v>
      </c>
      <c r="HK493" s="86">
        <f>ROUND(AVERAGEIF($ES$9:$ES$497,$ES493,$GG$9:$GG$497),2)</f>
        <v>0.85</v>
      </c>
      <c r="HL493" s="86">
        <f>ROUND(AVERAGEIF($ES$9:$ES$497,$ES493,$GH$9:$GH$497),2)</f>
        <v>0.97</v>
      </c>
      <c r="HM493" s="87">
        <f>ROUND(AVERAGEIF($ES$9:$ES$497,$ES493,$GI$9:$GI$497),2)</f>
        <v>1.67</v>
      </c>
      <c r="HN493" s="88">
        <f t="shared" si="1284"/>
        <v>0.38000000000000012</v>
      </c>
      <c r="HO493" s="89">
        <f t="shared" si="1285"/>
        <v>9.9999999999999978E-2</v>
      </c>
      <c r="HP493" s="89">
        <f t="shared" si="1286"/>
        <v>-4.9999999999999933E-2</v>
      </c>
      <c r="HQ493" s="89">
        <f t="shared" si="1287"/>
        <v>0.14999999999999997</v>
      </c>
      <c r="HR493" s="89">
        <f t="shared" si="1288"/>
        <v>-9.9999999999999811E-3</v>
      </c>
      <c r="HS493" s="89">
        <f t="shared" si="1289"/>
        <v>0</v>
      </c>
      <c r="HT493" s="89">
        <f t="shared" si="1290"/>
        <v>-0.16000000000000003</v>
      </c>
      <c r="HU493" s="89">
        <f t="shared" si="1291"/>
        <v>-0.35</v>
      </c>
      <c r="HV493" s="89">
        <f t="shared" si="1292"/>
        <v>-5.9999999999999942E-2</v>
      </c>
      <c r="HW493" s="90">
        <f t="shared" si="1293"/>
        <v>-0.39999999999999991</v>
      </c>
      <c r="HX493" s="73">
        <f>COUNTIFS($FZ$9:$FZ$497,"&gt;"&amp;FZ493,$ES$9:$ES$497,$ES493)+1</f>
        <v>10</v>
      </c>
      <c r="HY493" s="74">
        <f>COUNTIFS($GA$9:$GA$497,"&gt;"&amp;GA493,$ES$9:$ES$497,$ES493)+1</f>
        <v>13</v>
      </c>
      <c r="HZ493" s="74">
        <f>COUNTIFS($GB$9:$GB$497,"&gt;"&amp;GB493,$ES$9:$ES$497,$ES493)+1</f>
        <v>48</v>
      </c>
      <c r="IA493" s="74">
        <f>COUNTIFS($GC$9:$GC$497,"&gt;"&amp;GC493,$ES$9:$ES$497,$ES493)+1</f>
        <v>9</v>
      </c>
      <c r="IB493" s="74">
        <f>COUNTIFS($GD$9:$GD$497,"&gt;"&amp;GD493,$ES$9:$ES$497,$ES493)+1</f>
        <v>32</v>
      </c>
      <c r="IC493" s="74">
        <f>COUNTIFS($GE$9:$GE$497,"&gt;"&amp;GE493,$ES$9:$ES$497,$ES493)+1</f>
        <v>32</v>
      </c>
      <c r="ID493" s="74">
        <f>COUNTIFS($GF$9:$GF$497,"&gt;"&amp;GF493,$ES$9:$ES$497,$ES493)+1</f>
        <v>69</v>
      </c>
      <c r="IE493" s="74">
        <f>COUNTIFS($GG$9:$GG$497,"&gt;"&amp;GG493,$ES$9:$ES$497,$ES493)+1</f>
        <v>74</v>
      </c>
      <c r="IF493" s="74">
        <f>COUNTIFS($GH$9:$GH$497,"&gt;"&amp;GH493,$ES$9:$ES$497,$ES493)+1</f>
        <v>50</v>
      </c>
      <c r="IG493" s="84">
        <f>COUNTIFS($GI$9:$GI$497,"&gt;"&amp;GI493,$ES$9:$ES$497,$ES493)+1</f>
        <v>70</v>
      </c>
      <c r="IH493" s="91"/>
      <c r="II493" s="79"/>
      <c r="IJ493" s="79">
        <v>0.1</v>
      </c>
      <c r="IK493" s="79"/>
      <c r="IL493" s="79"/>
      <c r="IM493" s="92"/>
      <c r="IN493" s="93"/>
      <c r="IO493" s="94"/>
      <c r="IP493" s="95"/>
      <c r="IQ493" s="79"/>
      <c r="IR493" s="79">
        <v>0.1</v>
      </c>
      <c r="IS493" s="79"/>
      <c r="IT493" s="79"/>
      <c r="IU493" s="79"/>
      <c r="IV493" s="79"/>
      <c r="IW493" s="96"/>
      <c r="IX493" s="93"/>
      <c r="IY493" s="79"/>
      <c r="IZ493" s="79"/>
      <c r="JA493" s="79"/>
      <c r="JB493" s="79"/>
      <c r="JC493" s="79"/>
      <c r="JD493" s="79"/>
      <c r="JE493" s="97"/>
      <c r="JF493" s="95"/>
      <c r="JG493" s="79"/>
      <c r="JH493" s="79"/>
      <c r="JI493" s="79"/>
      <c r="JJ493" s="79"/>
      <c r="JK493" s="79"/>
      <c r="JL493" s="79"/>
      <c r="JM493" s="96"/>
      <c r="JN493" s="93"/>
      <c r="JO493" s="79"/>
      <c r="JP493" s="79"/>
      <c r="JQ493" s="79">
        <v>0.05</v>
      </c>
      <c r="JR493" s="79"/>
      <c r="JS493" s="79"/>
      <c r="JT493" s="79"/>
      <c r="JU493" s="79"/>
      <c r="JV493" s="79"/>
      <c r="JW493" s="79"/>
      <c r="JX493" s="79"/>
      <c r="JY493" s="79"/>
      <c r="JZ493" s="97"/>
      <c r="KA493" s="93"/>
      <c r="KB493" s="79"/>
      <c r="KC493" s="79"/>
      <c r="KD493" s="79"/>
      <c r="KE493" s="97"/>
      <c r="KF493" s="95"/>
      <c r="KG493" s="79"/>
      <c r="KH493" s="79"/>
      <c r="KI493" s="79"/>
      <c r="KJ493" s="79"/>
      <c r="KK493" s="98"/>
      <c r="KL493" s="79"/>
      <c r="KM493" s="79"/>
      <c r="KN493" s="79"/>
      <c r="KO493" s="79"/>
      <c r="KP493" s="79"/>
      <c r="KQ493" s="79"/>
      <c r="KR493" s="79"/>
      <c r="KS493" s="96"/>
      <c r="KT493" s="96"/>
      <c r="KU493" s="96"/>
      <c r="KV493" s="96"/>
      <c r="KW493" s="93"/>
      <c r="KX493" s="79"/>
      <c r="KY493" s="79"/>
      <c r="KZ493" s="79"/>
      <c r="LA493" s="79"/>
      <c r="LB493" s="79"/>
      <c r="LC493" s="96"/>
      <c r="LD493" s="93"/>
      <c r="LE493" s="94"/>
      <c r="LF493" s="99"/>
      <c r="LG493" s="75"/>
      <c r="LH493" s="93"/>
      <c r="LI493" s="79"/>
      <c r="LJ493" s="74"/>
      <c r="LK493" s="74"/>
      <c r="LL493" s="74"/>
      <c r="LM493" s="100"/>
      <c r="LN493" s="95"/>
      <c r="LO493" s="79"/>
      <c r="LP493" s="79"/>
      <c r="LQ493" s="79"/>
      <c r="LR493" s="96"/>
      <c r="LS493" s="93"/>
      <c r="LT493" s="79"/>
      <c r="LU493" s="79"/>
      <c r="LV493" s="79"/>
      <c r="LW493" s="79"/>
      <c r="LX493" s="79"/>
      <c r="LY493" s="79"/>
      <c r="LZ493" s="79"/>
      <c r="MA493" s="97"/>
      <c r="MB493" s="95"/>
      <c r="MC493" s="79"/>
      <c r="MD493" s="79"/>
      <c r="ME493" s="79"/>
      <c r="MF493" s="79"/>
      <c r="MG493" s="79"/>
      <c r="MH493" s="79"/>
      <c r="MI493" s="79"/>
      <c r="MJ493" s="79"/>
      <c r="MK493" s="79"/>
      <c r="ML493" s="79"/>
      <c r="MM493" s="79"/>
      <c r="MN493" s="98"/>
      <c r="MO493" s="98"/>
      <c r="MP493" s="96"/>
      <c r="MQ493" s="93"/>
      <c r="MR493" s="79"/>
      <c r="MS493" s="79"/>
      <c r="MT493" s="79"/>
      <c r="MU493" s="79"/>
      <c r="MV493" s="98">
        <v>0.1</v>
      </c>
      <c r="MW493" s="79"/>
      <c r="MX493" s="79">
        <v>0.1</v>
      </c>
      <c r="MY493" s="79"/>
      <c r="MZ493" s="79"/>
      <c r="NA493" s="79"/>
      <c r="NB493" s="79"/>
      <c r="NC493" s="79"/>
      <c r="ND493" s="96"/>
      <c r="NE493" s="96"/>
      <c r="NF493" s="96"/>
      <c r="NG493" s="96"/>
      <c r="NH493" s="93"/>
      <c r="NI493" s="79"/>
      <c r="NJ493" s="79"/>
      <c r="NK493" s="79"/>
      <c r="NL493" s="79"/>
      <c r="NM493" s="79"/>
      <c r="NN493" s="94"/>
      <c r="NO493" s="93"/>
      <c r="NP493" s="80"/>
      <c r="NQ493" s="124"/>
      <c r="NR493" s="102"/>
      <c r="NS493" s="102"/>
      <c r="NT493" s="102"/>
      <c r="NU493" s="102"/>
      <c r="NV493" s="104"/>
      <c r="NW493" s="145"/>
      <c r="NX493" s="133"/>
      <c r="NY493" s="138"/>
      <c r="NZ493" s="133"/>
      <c r="OA493" s="137"/>
      <c r="OB493" s="137"/>
      <c r="OC493" s="137"/>
      <c r="OD493" s="110">
        <v>0</v>
      </c>
      <c r="OE493" s="109">
        <v>0</v>
      </c>
      <c r="OF493" s="110">
        <f t="shared" si="1320"/>
        <v>0</v>
      </c>
      <c r="OG493" s="109">
        <v>0</v>
      </c>
      <c r="OH493" s="111">
        <f>ROUND(AVERAGEIF($ES$9:$ES$497,$ES493,EV$9:EV$497),0)</f>
        <v>70</v>
      </c>
      <c r="OI493" s="112">
        <f>ROUND(AVERAGEIF($ES$9:$ES$497,$ES493,EW$9:EW$497),0)</f>
        <v>29</v>
      </c>
      <c r="OJ493" s="112">
        <f>ROUND(AVERAGEIF($ES$9:$ES$497,$ES493,EX$9:EX$497),0)</f>
        <v>62</v>
      </c>
      <c r="OK493" s="112">
        <f>ROUND(AVERAGEIF($ES$9:$ES$497,$ES493,EY$9:EY$497),0)</f>
        <v>34</v>
      </c>
      <c r="OL493" s="112">
        <f>ROUND(AVERAGEIF($ES$9:$ES$497,$ES493,EZ$9:EZ$497),0)</f>
        <v>10</v>
      </c>
      <c r="OM493" s="112">
        <f>ROUND(AVERAGEIF($ES$9:$ES$497,$ES493,FA$9:FA$497),0)</f>
        <v>10</v>
      </c>
      <c r="ON493" s="112">
        <f>ROUND(AVERAGEIF($ES$9:$ES$497,$ES493,FB$9:FB$497),0)</f>
        <v>53</v>
      </c>
      <c r="OO493" s="112">
        <f>ROUND(AVERAGEIF($ES$9:$ES$497,$ES493,FC$9:FC$497),0)</f>
        <v>56</v>
      </c>
      <c r="OP493" s="112">
        <f>ROUND(AVERAGEIF($ES$9:$ES$497,$ES493,FD$9:FD$497),0)</f>
        <v>72</v>
      </c>
      <c r="OQ493" s="113">
        <f>ROUND(AVERAGEIF($ES$9:$ES$497,$ES493,FE$9:FE$497),0)</f>
        <v>118</v>
      </c>
      <c r="OR493" s="114">
        <f>ROUND(EV493/MAX(EV$9:EV$497)*100,0)</f>
        <v>83</v>
      </c>
      <c r="OS493" s="115">
        <f>ROUND(EW493/MAX(EW$9:EW$497)*100,0)</f>
        <v>42</v>
      </c>
      <c r="OT493" s="115">
        <f>ROUND(EX493/MAX(EX$9:EX$497)*100,0)</f>
        <v>71</v>
      </c>
      <c r="OU493" s="115">
        <f>ROUND(EY493/MAX(EY$9:EY$497)*100,0)</f>
        <v>44</v>
      </c>
      <c r="OV493" s="115">
        <f>ROUND(EZ493/MAX(EZ$9:EZ$497)*100,0)</f>
        <v>13</v>
      </c>
      <c r="OW493" s="115">
        <f>ROUND(FA493/MAX(FA$9:FA$497)*100,0)</f>
        <v>14</v>
      </c>
      <c r="OX493" s="115">
        <f>ROUND(FB493/MAX(FB$9:FB$497)*100,0)</f>
        <v>48</v>
      </c>
      <c r="OY493" s="116">
        <f>ROUND(FC493/MAX(FC$9:FC$497)*100,0)</f>
        <v>39</v>
      </c>
      <c r="OZ493" s="115">
        <f>ROUND(FD493/MAX(FD$9:FD$497)*100,0)</f>
        <v>68</v>
      </c>
      <c r="PA493" s="117">
        <f>ROUND(FE493/MAX(FE$9:FE$497)*100,0)</f>
        <v>58</v>
      </c>
      <c r="PB493" s="118">
        <f t="shared" si="1295"/>
        <v>642</v>
      </c>
      <c r="PC493" s="115">
        <f t="shared" si="1296"/>
        <v>468</v>
      </c>
      <c r="PD493" s="115">
        <f t="shared" si="1297"/>
        <v>681</v>
      </c>
      <c r="PE493" s="115">
        <f t="shared" si="1298"/>
        <v>720</v>
      </c>
      <c r="PF493" s="115">
        <f t="shared" si="1299"/>
        <v>541</v>
      </c>
      <c r="PG493" s="119">
        <f t="shared" si="1300"/>
        <v>428</v>
      </c>
      <c r="PH493" s="118">
        <f>ROUND(PB493/MAX(PB$9:PB$497)*100,0)</f>
        <v>77</v>
      </c>
      <c r="PI493" s="115">
        <f>ROUND(PC493/MAX(PC$9:PC$497)*100,0)</f>
        <v>56</v>
      </c>
      <c r="PJ493" s="115">
        <f>ROUND(PD493/MAX(PD$9:PD$497)*100,0)</f>
        <v>72</v>
      </c>
      <c r="PK493" s="115">
        <f>ROUND(PE493/MAX(PE$9:PE$497)*100,0)</f>
        <v>72</v>
      </c>
      <c r="PL493" s="115">
        <f>ROUND(PF493/MAX(PF$9:PF$497)*100,0)</f>
        <v>76</v>
      </c>
      <c r="PM493" s="119">
        <f>ROUND(PG493/MAX(PG$9:PG$497)*100,0)</f>
        <v>62</v>
      </c>
      <c r="PN493" s="118">
        <f>RANK(PH493,PH$9:PH$497,0)</f>
        <v>27</v>
      </c>
      <c r="PO493" s="115">
        <f>RANK(PI493,PI$9:PI$497,0)</f>
        <v>93</v>
      </c>
      <c r="PP493" s="115">
        <f>RANK(PJ493,PJ$9:PJ$497,0)</f>
        <v>51</v>
      </c>
      <c r="PQ493" s="115">
        <f>RANK(PK493,PK$9:PK$497,0)</f>
        <v>38</v>
      </c>
      <c r="PR493" s="115">
        <f>RANK(PL493,PL$9:PL$497,0)</f>
        <v>46</v>
      </c>
      <c r="PS493" s="119">
        <f>RANK(PM493,PM$9:PM$497,0)</f>
        <v>88</v>
      </c>
      <c r="PT493" s="120">
        <f>ROUND(FZ493/MAX(FZ$9:FZ$497)*100,0)</f>
        <v>73</v>
      </c>
      <c r="PU493" s="115">
        <f>ROUND(GA493/MAX(GA$9:GA$497)*100,0)</f>
        <v>27</v>
      </c>
      <c r="PV493" s="115">
        <f>ROUND(GB493/MAX(GB$9:GB$497)*100,0)</f>
        <v>56</v>
      </c>
      <c r="PW493" s="115">
        <f>ROUND(GC493/MAX(GC$9:GC$497)*100,0)</f>
        <v>47</v>
      </c>
      <c r="PX493" s="115">
        <f>ROUND(GD493/MAX(GD$9:GD$497)*100,0)</f>
        <v>8</v>
      </c>
      <c r="PY493" s="115">
        <f>ROUND(GE493/MAX(GE$9:GE$497)*100,0)</f>
        <v>8</v>
      </c>
      <c r="PZ493" s="115">
        <f>ROUND(GF493/MAX(GF$9:GF$497)*100,0)</f>
        <v>27</v>
      </c>
      <c r="QA493" s="116">
        <f>ROUND(GG493/MAX(GG$9:GG$497)*100,0)</f>
        <v>27</v>
      </c>
      <c r="QB493" s="115">
        <f>ROUND(GH493/MAX(GH$9:GH$497)*100,0)</f>
        <v>40</v>
      </c>
      <c r="QC493" s="121">
        <f>ROUND(GI493/MAX(GI$9:GI$497)*100,0)</f>
        <v>41</v>
      </c>
      <c r="QD493" s="120">
        <f>ROUND(AVERAGEIF($ES$9:$ES$497,$ES493,PT$9:PT$497),0)</f>
        <v>52</v>
      </c>
      <c r="QE493" s="120">
        <f>ROUND(AVERAGEIF($ES$9:$ES$497,$ES493,PU$9:PU$497),0)</f>
        <v>21</v>
      </c>
      <c r="QF493" s="120">
        <f>ROUND(AVERAGEIF($ES$9:$ES$497,$ES493,PV$9:PV$497),0)</f>
        <v>60</v>
      </c>
      <c r="QG493" s="120">
        <f>ROUND(AVERAGEIF($ES$9:$ES$497,$ES493,PW$9:PW$497),0)</f>
        <v>35</v>
      </c>
      <c r="QH493" s="120">
        <f>ROUND(AVERAGEIF($ES$9:$ES$497,$ES493,PX$9:PX$497),0)</f>
        <v>8</v>
      </c>
      <c r="QI493" s="120">
        <f>ROUND(AVERAGEIF($ES$9:$ES$497,$ES493,PY$9:PY$497),0)</f>
        <v>9</v>
      </c>
      <c r="QJ493" s="120">
        <f>ROUND(AVERAGEIF($ES$9:$ES$497,$ES493,PZ$9:PZ$497),0)</f>
        <v>35</v>
      </c>
      <c r="QK493" s="120">
        <f>ROUND(AVERAGEIF($ES$9:$ES$497,$ES493,QA$9:QA$497),0)</f>
        <v>46</v>
      </c>
      <c r="QL493" s="120">
        <f>ROUND(AVERAGEIF($ES$9:$ES$497,$ES493,QB$9:QB$497),0)</f>
        <v>43</v>
      </c>
      <c r="QM493" s="120">
        <f>ROUND(AVERAGEIF($ES$9:$ES$497,$ES493,QC$9:QC$497),0)</f>
        <v>53</v>
      </c>
      <c r="QN493" s="114">
        <f t="shared" si="1301"/>
        <v>552</v>
      </c>
      <c r="QO493" s="115">
        <f t="shared" si="1302"/>
        <v>360</v>
      </c>
      <c r="QP493" s="115">
        <f t="shared" si="1303"/>
        <v>584</v>
      </c>
      <c r="QQ493" s="115">
        <f t="shared" si="1304"/>
        <v>633</v>
      </c>
      <c r="QR493" s="115">
        <f t="shared" si="1305"/>
        <v>577</v>
      </c>
      <c r="QS493" s="119">
        <f t="shared" si="1306"/>
        <v>353</v>
      </c>
      <c r="QT493" s="114">
        <f>ROUND((QN493-MIN(QN$9:QN$497))/(MAX(QN$9:QN$497)-MIN(QN$9:QN$497))*100,0)</f>
        <v>50</v>
      </c>
      <c r="QU493" s="115">
        <f>ROUND((QO493-MIN(QO$9:QO$497))/(MAX(QO$9:QO$497)-MIN(QO$9:QO$497))*100,0)</f>
        <v>22</v>
      </c>
      <c r="QV493" s="115">
        <f>ROUND((QP493-MIN(QP$9:QP$497))/(MAX(QP$9:QP$497)-MIN(QP$9:QP$497))*100,0)</f>
        <v>34</v>
      </c>
      <c r="QW493" s="115">
        <f>ROUND((QQ493-MIN(QQ$9:QQ$497))/(MAX(QQ$9:QQ$497)-MIN(QQ$9:QQ$497))*100,0)</f>
        <v>44</v>
      </c>
      <c r="QX493" s="115">
        <f>ROUND((QR493-MIN(QR$9:QR$497))/(MAX(QR$9:QR$497)-MIN(QR$9:QR$497))*100,0)</f>
        <v>58</v>
      </c>
      <c r="QY493" s="115">
        <f>ROUND((QS493-MIN(QS$9:QS$497))/(MAX(QS$9:QS$497)-MIN(QS$9:QS$497))*100,0)</f>
        <v>36</v>
      </c>
      <c r="QZ493" s="114">
        <f>RANK(QN493,QN$9:QN$497,0)</f>
        <v>107</v>
      </c>
      <c r="RA493" s="115">
        <f>RANK(QO493,QO$9:QO$497,0)</f>
        <v>253</v>
      </c>
      <c r="RB493" s="115">
        <f>RANK(QP493,QP$9:QP$497,0)</f>
        <v>167</v>
      </c>
      <c r="RC493" s="115">
        <f>RANK(QQ493,QQ$9:QQ$497,0)</f>
        <v>138</v>
      </c>
      <c r="RD493" s="115">
        <f>RANK(QR493,QR$9:QR$497,0)</f>
        <v>120</v>
      </c>
      <c r="RE493" s="115">
        <f>RANK(QS493,QS$9:QS$497,0)</f>
        <v>239</v>
      </c>
      <c r="RF493" s="122"/>
      <c r="RG493" s="115">
        <f>($RH$3*(IH493+IJ493)*100*100/MAX(EX$9:EX$497)*$RO$3) +($RH$3*(II493+IJ493)*100*100/MAX(EX$9:EX$497)*$RO$4) + ($RH$3*IK493*100*100/MAX(EX$9:EX$497)*0.098)</f>
        <v>41.75</v>
      </c>
      <c r="RH493" s="115">
        <f>($RH$4*IL493*100*100/MAX(EZ$9:EZ$497))*$RQ$3</f>
        <v>0</v>
      </c>
      <c r="RI493" s="115">
        <f>($RH$3*IM493*100*100/MAX(EY$9:EY$497))*$RQ$4</f>
        <v>0</v>
      </c>
      <c r="RJ493" s="115">
        <f>($RH$3*IN493*100*100/MAX(EX$9:EX$497))</f>
        <v>0</v>
      </c>
      <c r="RK493" s="115">
        <f>($RH$4*IO493*100*100/MAX(EZ$9:EZ$497))*$RQ$3</f>
        <v>0</v>
      </c>
      <c r="RL493" s="115">
        <f>(($RL$4*IP493*100*((100/MAX(EX$9:EX$497)+100/MAX(EZ$9:EZ$497))/2))+($RL$4*IQ493*100*((100/MAX(EX$9:EX$497)+100/MAX(EZ$9:EZ$497))/2))+($RL$4*IR493*100*((100/MAX(EX$9:EX$497)+100/MAX(EZ$9:EZ$497))/2))+($RL$4*IS493*100*((100/MAX(EX$9:EX$497)+100/MAX(EZ$9:EZ$497))/2))+($RL$4*IT493*100*((100/MAX(EX$9:EX$497)+100/MAX(EZ$9:EZ$497))/2))+($RL$4*IU493*100*((100/MAX(EX$9:EX$497)+100/MAX(EZ$9:EZ$497))/2))+($RL$4*IV493*100*((100/MAX(EX$9:EX$497)+100/MAX(EZ$9:EZ$497))/2))+($RL$4*IW493*100*((100/MAX(EX$9:EX$497)+100/MAX(EZ$9:EZ$497))/2)))*$RS$3</f>
        <v>10.453333333333335</v>
      </c>
      <c r="RM493" s="115">
        <f>(($RH$3*IX493*100*100/MAX(EX$9:EX$497))+($RH$3*IY493*100*100/MAX(EX$9:EX$497))+($RH$3*IZ493*100*100/MAX(EX$9:EX$497))+($RH$3*JA493*100*100/MAX(EX$9:EX$497))+($RH$3*JB493*100*100/MAX(EX$9:EX$497))+($RH$3*JC493*100*100/MAX(EX$9:EX$497))+($RH$3*JD493*100*100/MAX(EX$9:EX$497))+($RH$3*JE493*100*100/MAX(EX$9:EX$497)))*$RS$4</f>
        <v>0</v>
      </c>
      <c r="RN493" s="115">
        <f>(($RH$4*JF493*100*100/MAX(EZ$9:EZ$497)) + ($RH$4*JG493*100*100/MAX(EZ$9:EZ$497)) + ($RH$4*JH493*100*100/MAX(EZ$9:EZ$497)) + ($RH$4*JI493*100*100/MAX(EZ$9:EZ$497)) + ($RH$4*JJ493*100*100/MAX(EZ$9:EZ$497)) + ($RH$4*JK493*100*100/MAX(EZ$9:EZ$497)) + ($RH$4*JL493*100*100/MAX(EZ$9:EZ$497)) + ($RH$4*JM493*100*100/MAX(EZ$9:EZ$497)))*$RU$3</f>
        <v>0</v>
      </c>
      <c r="RO493" s="115">
        <f>(($RL$4*JN493*100*((100/MAX(EX$9:EX$497)+100/MAX(EZ$9:EZ$497))/2))+($RL$4*JO493*100*((100/MAX(EX$9:EX$497)+100/MAX(EZ$9:EZ$497))/2))+($RL$4*JP493*100*((100/MAX(EX$9:EX$497)+100/MAX(EZ$9:EZ$497))/2))+($RL$4*JQ493*100*((100/MAX(EX$9:EX$497)+100/MAX(EZ$9:EZ$497))/2))+($RL$4*JR493*100*((100/MAX(EX$9:EX$497)+100/MAX(EZ$9:EZ$497))/2))+($RL$4*JS493*100*((100/MAX(EX$9:EX$497)+100/MAX(EZ$9:EZ$497))/2))+($RL$4*JT493*100*((100/MAX(EX$9:EX$497)+100/MAX(EZ$9:EZ$497))/2))+($RL$4*JU493*100*((100/MAX(EX$9:EX$497)+100/MAX(EZ$9:EZ$497))/2))+($RL$4*JV493*100*((100/MAX(EX$9:EX$497)+100/MAX(EZ$9:EZ$497))/2))+($RL$4*JW493*100*((100/MAX(EX$9:EX$497)+100/MAX(EZ$9:EZ$497))/2))+($RL$4*JX493*100*((100/MAX(EX$9:EX$497)+100/MAX(EZ$9:EZ$497))/2))+($RL$4*JY493*100*((100/MAX(EX$9:EX$497)+100/MAX(EZ$9:EZ$497))/2))+($RL$4*JZ493*100*((100/MAX(EX$9:EX$497)+100/MAX(EZ$9:EZ$497))/2)))*$RW$3/2</f>
        <v>2.6133333333333337</v>
      </c>
      <c r="RP493" s="119">
        <f>($RJ$3*KA493*100*100/MAX(FA$9:FA$497)) + ($RJ$3*KB493*100*100/MAX(FA$9:FA$497)/2) + ($RJ$3*KC493*100*100/MAX(FA$9:FA$497)/2) + ($RJ$3*KD493*100*100/MAX(FA$9:FA$497)/4) + ($RJ$3*KE493*100*100/MAX(FA$9:FA$497)/4)</f>
        <v>0</v>
      </c>
      <c r="RQ493" s="118">
        <f>($RL$4*KF493*100*((100/MAX(EX$9:EX$497)+100/MAX(EZ$9:EZ$497)))) * ($RO$3/2) + (($RL$4*KG493*100*((100/MAX(EX$9:EX$497)+100/MAX(EZ$9:EZ$497))))+($RL$4*KH493*100*((100/MAX(EX$9:EX$497)+100/MAX(EZ$9:EZ$497))))+($RL$4*KI493*100*((100/MAX(EX$9:EX$497)+100/MAX(EZ$9:EZ$497))))+($RL$4*KJ493*100*((100/MAX(EX$9:EX$497)+100/MAX(EZ$9:EZ$497))))+($RL$4*KK493*100*((100/MAX(EX$9:EX$497)+100/MAX(EZ$9:EZ$497))))+($RL$4*KL493*100*((100/MAX(EX$9:EX$497)+100/MAX(EZ$9:EZ$497))))+($RL$4*KM493*100*((100/MAX(EX$9:EX$497)+100/MAX(EZ$9:EZ$497))))+($RL$4*KN493*100*((100/MAX(EX$9:EX$497)+100/MAX(EZ$9:EZ$497))))+($RL$4*KO493*100*((100/MAX(EX$9:EX$497)+100/MAX(EZ$9:EZ$497))))+($RL$4*KP493*100*((100/MAX(EX$9:EX$497)+100/MAX(EZ$9:EZ$497))))+($RL$4*KQ493*100*((100/MAX(EX$9:EX$497)+100/MAX(EZ$9:EZ$497))))+($RL$4*KR493*100*((100/MAX(EX$9:EX$497)+100/MAX(EZ$9:EZ$497))))+($RL$4*KS493*100*((100/MAX(EX$9:EX$497)+100/MAX(EZ$9:EZ$497))))+($RL$4*KV493*100*((100/MAX(EX$9:EX$497)+100/MAX(EZ$9:EZ$497))))) * (($RO$3+$RO$4)/6)</f>
        <v>0</v>
      </c>
      <c r="RR493" s="115">
        <f>(($RL$4*KW493*100*((100/MAX(EX$9:EX$497)+100/MAX(EZ$9:EZ$497))))) * ($RO$3/2) + (($RL$4*KX493*100*((100/MAX(EX$9:EX$497)+100/MAX(EZ$9:EZ$497))))+($RL$4*KY493*100*((100/MAX(EX$9:EX$497)+100/MAX(EZ$9:EZ$497))))+($RL$4*KZ493*100*((100/MAX(EX$9:EX$497)+100/MAX(EZ$9:EZ$497))))+($RL$4*LA493*100*((100/MAX(EX$9:EX$497)+100/MAX(EZ$9:EZ$497))))+($RL$4*LB493*100*((100/MAX(EX$9:EX$497)+100/MAX(EZ$9:EZ$497))))+($RL$4*LC493*100*((100/MAX(EX$9:EX$497)+100/MAX(EZ$9:EZ$497))))) * (($RO$3+$RO$4)/6)</f>
        <v>0</v>
      </c>
      <c r="RS493" s="119">
        <f>(($RL$4*LD493*100*((100/MAX(EX$9:EX$497)+100/MAX(EZ$9:EZ$497))))+($RL$4*LE493*100*((100/MAX(EX$9:EX$497)+100/MAX(EZ$9:EZ$497))))) * (($RO$3+$RO$4)/6)</f>
        <v>0</v>
      </c>
      <c r="RT493" s="118">
        <f>($RJ$4*LH493*100*(100/MAX(EV$9:EV$497)))+($RJ$4*LI493*100*(100/MAX(EV$9:EV$497)))</f>
        <v>0</v>
      </c>
      <c r="RU493" s="119">
        <f>($RJ$4*LJ493*(100/MAX(EV$9:EV$497)))/2 + ($RL$3*LK493*(100/MAX(EW$9:EW$497))) + ($RJ$4*LL493*(100/MAX(EV$9:EV$497)))/4 + ($RL$3*LM493*(100/MAX(EW$9:EW$497)))</f>
        <v>0</v>
      </c>
      <c r="RV493" s="118">
        <f>($RJ$4*LN493*100*100/MAX(EV$9:EV$497)/2)+($RJ$4*LO493*100*100/MAX(EV$9:EV$497)/2)+($RJ$4*LP493*100*100/MAX(EV$9:EV$497))+($RJ$4*LQ493*100*100/MAX(EV$9:EV$497))+($RJ$4*LR493*100*100/MAX(EV$9:EV$497))</f>
        <v>0</v>
      </c>
      <c r="RW493" s="115">
        <f>($RJ$4*LS493*100*100/MAX(EV$9:EV$497)) + (($RJ$4*LT493*100*100/MAX(EV$9:EV$497))+($RJ$4*LU493*100*100/MAX(EV$9:EV$497))+($RJ$4*LV493*100*100/MAX(EV$9:EV$497))+($RJ$4*LW493*100*100/MAX(EV$9:EV$497))+($RJ$4*LX493*100*100/MAX(EV$9:EV$497))+($RJ$4*LY493*100*100/MAX(EV$9:EV$497))+($RJ$4*LZ493*100*100/MAX(EV$9:EV$497))+($RJ$4*MA493*100*100/MAX(EV$9:EV$497)))/2</f>
        <v>0</v>
      </c>
      <c r="RX493" s="119">
        <f>($RJ$4*MB493*100*100/MAX(EV$9:EV$497))+($RJ$4*MC493*100*100/MAX(EV$9:EV$497))+($RJ$4*MD493*100*100/MAX(EV$9:EV$497))+($RJ$4*ME493*100*100/MAX(EV$9:EV$497))+($RJ$4*MF493*100*100/MAX(EV$9:EV$497))+($RJ$4*MG493*100*100/MAX(EV$9:EV$497))+($RJ$4*MH493*100*100/MAX(EV$9:EV$497))+($RJ$4*MI493*100*100/MAX(EV$9:EV$497))+($RJ$4*MJ493*100*100/MAX(EV$9:EV$497))+($RJ$4*MK493*100*100/MAX(EV$9:EV$497))+($RJ$4*ML493*100*100/MAX(EV$9:EV$497))+($RJ$4*MM493*100*100/MAX(EV$9:EV$497))+($RJ$4*MN493*100*100/MAX(EV$9:EV$497))</f>
        <v>0</v>
      </c>
      <c r="RY493" s="118">
        <f>($RJ$4*MQ493*100*100/MAX(EV$9:EV$497))/2 + (($RJ$4*MR493*100*100/MAX(EV$9:EV$497))+($RJ$4*MS493*100*100/MAX(EV$9:EV$497))+($RJ$4*MT493*100*100/MAX(EV$9:EV$497))+($RJ$4*MU493*100*100/MAX(EV$9:EV$497))+($RJ$4*MV493*100*100/MAX(EV$9:EV$497))+($RJ$4*MW493*100*100/MAX(EV$9:EV$497))+($RJ$4*MX493*100*100/MAX(EV$9:EV$497))+($RJ$4*MY493*100*100/MAX(EV$9:EV$497))+($RJ$4*MZ493*100*100/MAX(EV$9:EV$497))+($RJ$4*NA493*100*100/MAX(EV$9:EV$497))+($RJ$4*NB493*100*100/MAX(EV$9:EV$497))+($RJ$4*NC493*100*100/MAX(EV$9:EV$497))+($RJ$4*ND493*100*100/MAX(EV$9:EV$497))+($RJ$4*NG493*100*100/MAX(EV$9:EV$497)))/4</f>
        <v>8.4269662921348321</v>
      </c>
      <c r="RZ493" s="115">
        <f>($RJ$4*NH493*100*100/MAX(EV$9:EV$497))/2 + (($RJ$4*NI493*100*100/MAX(EV$9:EV$497))+($RJ$4*NJ493*100*100/MAX(EV$9:EV$497))+($RJ$4*NK493*100*100/MAX(EV$9:EV$497))+($RJ$4*NL493*100*100/MAX(EV$9:EV$497))+($RJ$4*NM493*100*100/MAX(EV$9:EV$497))+($RJ$4*NN493*100*100/MAX(EV$9:EV$497)))/4</f>
        <v>0</v>
      </c>
      <c r="SA493" s="117">
        <f>(($RJ$4*NO493*100*100/MAX(EV$9:EV$497))+($RJ$4*NP493*100*100/MAX(EV$9:EV$497)))/4</f>
        <v>0</v>
      </c>
      <c r="SB493" s="118">
        <f t="shared" si="1307"/>
        <v>63.243632958801498</v>
      </c>
      <c r="SC493" s="115">
        <f t="shared" si="1308"/>
        <v>56.502059925093633</v>
      </c>
      <c r="SD493" s="115">
        <f t="shared" si="1309"/>
        <v>12.903074906367042</v>
      </c>
      <c r="SE493" s="115">
        <f t="shared" si="1310"/>
        <v>86.882059925093643</v>
      </c>
      <c r="SF493" s="115">
        <f t="shared" si="1311"/>
        <v>15.173408239700375</v>
      </c>
      <c r="SG493" s="115">
        <f t="shared" si="1312"/>
        <v>8.4269662921348321</v>
      </c>
      <c r="SH493" s="115">
        <f>ROUND(SB493/MAX(SB$9:SB$497)*100,0)</f>
        <v>80</v>
      </c>
      <c r="SI493" s="115">
        <f>ROUND(SC493/MAX(SC$9:SC$497)*100,0)</f>
        <v>86</v>
      </c>
      <c r="SJ493" s="115">
        <f>ROUND(SD493/MAX(SD$9:SD$497)*100,0)</f>
        <v>21</v>
      </c>
      <c r="SK493" s="115">
        <f>ROUND(SE493/MAX(SE$9:SE$497)*100,0)</f>
        <v>67</v>
      </c>
      <c r="SL493" s="115">
        <f>ROUND(SF493/MAX(SF$9:SF$497)*100,0)</f>
        <v>37</v>
      </c>
      <c r="SM493" s="121">
        <f>ROUND(SG493/MAX(SG$9:SG$497)*100,0)</f>
        <v>8</v>
      </c>
      <c r="SN493" s="115">
        <f>ROUND(AVERAGEIF($ES$9:$ES$497,$ES493,SH$9:SH$497),0)</f>
        <v>26</v>
      </c>
      <c r="SO493" s="115">
        <f>ROUND(AVERAGEIF($ES$9:$ES$497,$ES493,SI$9:SI$497),0)</f>
        <v>26</v>
      </c>
      <c r="SP493" s="115">
        <f>ROUND(AVERAGEIF($ES$9:$ES$497,$ES493,SJ$9:SJ$497),0)</f>
        <v>3</v>
      </c>
      <c r="SQ493" s="115">
        <f>ROUND(AVERAGEIF($ES$9:$ES$497,$ES493,SK$9:SK$497),0)</f>
        <v>21</v>
      </c>
      <c r="SR493" s="115">
        <f>ROUND(AVERAGEIF($ES$9:$ES$497,$ES493,SL$9:SL$497),0)</f>
        <v>5</v>
      </c>
      <c r="SS493" s="121">
        <f>ROUND(AVERAGEIF($ES$9:$ES$497,$ES493,SM$9:SM$497),0)</f>
        <v>5</v>
      </c>
      <c r="ST493" s="114">
        <f>RANK(SB493,SB$9:SB$497,0)</f>
        <v>11</v>
      </c>
      <c r="SU493" s="115">
        <f>RANK(SC493,SC$9:SC$497,0)</f>
        <v>6</v>
      </c>
      <c r="SV493" s="115">
        <f>RANK(SD493,SD$9:SD$497,0)</f>
        <v>61</v>
      </c>
      <c r="SW493" s="115">
        <f>RANK(SE493,SE$9:SE$497,0)</f>
        <v>11</v>
      </c>
      <c r="SX493" s="115">
        <f>RANK(SF493,SF$9:SF$497,0)</f>
        <v>15</v>
      </c>
      <c r="SY493" s="115">
        <f>RANK(SG493,SG$9:SG$497,0)</f>
        <v>119</v>
      </c>
      <c r="SZ493" s="115">
        <f>COUNTIFS(SB$9:SB$497,"&gt;"&amp;SB493,$ES$9:$ES$497,$ES493)+1</f>
        <v>3</v>
      </c>
      <c r="TA493" s="115">
        <f>COUNTIFS(SC$9:SC$497,"&gt;"&amp;SC493,$ES$9:$ES$497,$ES493)+1</f>
        <v>2</v>
      </c>
      <c r="TB493" s="115">
        <f>COUNTIFS(SD$9:SD$497,"&gt;"&amp;SD493,$ES$9:$ES$497,$ES493)+1</f>
        <v>1</v>
      </c>
      <c r="TC493" s="115">
        <f>COUNTIFS(SE$9:SE$497,"&gt;"&amp;SE493,$ES$9:$ES$497,$ES493)+1</f>
        <v>3</v>
      </c>
      <c r="TD493" s="115">
        <f>COUNTIFS(SF$9:SF$497,"&gt;"&amp;SF493,$ES$9:$ES$497,$ES493)+1</f>
        <v>1</v>
      </c>
      <c r="TE493" s="117">
        <f>COUNTIFS(SG$9:SG$497,"&gt;"&amp;SG493,$ES$9:$ES$497,$ES493)+1</f>
        <v>19</v>
      </c>
      <c r="TF493" s="118">
        <f t="shared" si="1313"/>
        <v>157</v>
      </c>
      <c r="TG493" s="115">
        <f t="shared" si="1314"/>
        <v>163</v>
      </c>
      <c r="TH493" s="115">
        <f t="shared" si="1315"/>
        <v>77</v>
      </c>
      <c r="TI493" s="115">
        <f t="shared" si="1316"/>
        <v>139</v>
      </c>
      <c r="TJ493" s="115">
        <f t="shared" si="1317"/>
        <v>109</v>
      </c>
      <c r="TK493" s="115">
        <f t="shared" si="1318"/>
        <v>84</v>
      </c>
      <c r="TL493" s="117">
        <f t="shared" si="1319"/>
        <v>70</v>
      </c>
      <c r="TM493" s="118">
        <f>ROUND(TF493/MAX(TF$9:TF$497)*100,0)</f>
        <v>87</v>
      </c>
      <c r="TN493" s="115">
        <f>ROUND(TG493/MAX(TG$9:TG$497)*100,0)</f>
        <v>90</v>
      </c>
      <c r="TO493" s="115">
        <f>ROUND(TH493/MAX(TH$9:TH$497)*100,0)</f>
        <v>42</v>
      </c>
      <c r="TP493" s="115">
        <f>ROUND(TI493/MAX(TI$9:TI$497)*100,0)</f>
        <v>77</v>
      </c>
      <c r="TQ493" s="115">
        <f>ROUND(TJ493/MAX(TJ$9:TJ$497)*100,0)</f>
        <v>55</v>
      </c>
      <c r="TR493" s="115">
        <f>ROUND(TK493/MAX(TK$9:TK$497)*100,0)</f>
        <v>43</v>
      </c>
      <c r="TS493" s="119">
        <f>ROUND(TL493/MAX(TL$9:TL$497)*100,0)</f>
        <v>36</v>
      </c>
      <c r="TT493" s="120">
        <f>RANK(TM493,TM$9:TM$497,0)</f>
        <v>15</v>
      </c>
      <c r="TU493" s="115">
        <f>RANK(TN493,TN$9:TN$497,0)</f>
        <v>4</v>
      </c>
      <c r="TV493" s="115">
        <f>RANK(TO493,TO$9:TO$497,0)</f>
        <v>59</v>
      </c>
      <c r="TW493" s="115">
        <f>RANK(TP493,TP$9:TP$497,0)</f>
        <v>18</v>
      </c>
      <c r="TX493" s="115">
        <f>RANK(TQ493,TQ$9:TQ$497,0)</f>
        <v>11</v>
      </c>
      <c r="TY493" s="115">
        <f>RANK(TR493,TR$9:TR$497,0)</f>
        <v>68</v>
      </c>
      <c r="TZ493" s="121">
        <f>RANK(TS493,TS$9:TS$497,0)</f>
        <v>94</v>
      </c>
      <c r="UA493" s="132"/>
      <c r="UB493" s="7" t="s">
        <v>1</v>
      </c>
    </row>
    <row r="494" spans="1:548" x14ac:dyDescent="0.15">
      <c r="A494" s="183">
        <v>9018</v>
      </c>
      <c r="B494" s="203" t="s">
        <v>1728</v>
      </c>
      <c r="C494" s="63"/>
      <c r="D494" s="63"/>
      <c r="E494" s="64" t="s">
        <v>518</v>
      </c>
      <c r="F494" s="65">
        <v>129</v>
      </c>
      <c r="G494" s="65" t="s">
        <v>908</v>
      </c>
      <c r="H494" s="144" t="s">
        <v>927</v>
      </c>
      <c r="I494" s="66" t="s">
        <v>521</v>
      </c>
      <c r="J494" s="67" t="s">
        <v>521</v>
      </c>
      <c r="K494" s="67" t="s">
        <v>521</v>
      </c>
      <c r="L494" s="67" t="s">
        <v>521</v>
      </c>
      <c r="M494" s="67" t="s">
        <v>521</v>
      </c>
      <c r="N494" s="67" t="s">
        <v>521</v>
      </c>
      <c r="O494" s="67" t="s">
        <v>521</v>
      </c>
      <c r="P494" s="67" t="s">
        <v>521</v>
      </c>
      <c r="Q494" s="67" t="s">
        <v>521</v>
      </c>
      <c r="R494" s="68" t="s">
        <v>521</v>
      </c>
      <c r="S494" s="69" t="s">
        <v>521</v>
      </c>
      <c r="T494" s="67" t="s">
        <v>521</v>
      </c>
      <c r="U494" s="67" t="s">
        <v>521</v>
      </c>
      <c r="V494" s="67" t="s">
        <v>521</v>
      </c>
      <c r="W494" s="67" t="s">
        <v>521</v>
      </c>
      <c r="X494" s="67" t="s">
        <v>521</v>
      </c>
      <c r="Y494" s="67" t="s">
        <v>521</v>
      </c>
      <c r="Z494" s="67" t="s">
        <v>521</v>
      </c>
      <c r="AA494" s="67" t="s">
        <v>521</v>
      </c>
      <c r="AB494" s="68" t="s">
        <v>521</v>
      </c>
      <c r="AC494" s="69" t="s">
        <v>521</v>
      </c>
      <c r="AD494" s="67" t="s">
        <v>521</v>
      </c>
      <c r="AE494" s="67" t="s">
        <v>521</v>
      </c>
      <c r="AF494" s="67" t="s">
        <v>521</v>
      </c>
      <c r="AG494" s="67" t="s">
        <v>521</v>
      </c>
      <c r="AH494" s="67" t="s">
        <v>521</v>
      </c>
      <c r="AI494" s="67" t="s">
        <v>521</v>
      </c>
      <c r="AJ494" s="67" t="s">
        <v>521</v>
      </c>
      <c r="AK494" s="67" t="s">
        <v>521</v>
      </c>
      <c r="AL494" s="68" t="s">
        <v>521</v>
      </c>
      <c r="AM494" s="69" t="s">
        <v>521</v>
      </c>
      <c r="AN494" s="67" t="s">
        <v>521</v>
      </c>
      <c r="AO494" s="67" t="s">
        <v>521</v>
      </c>
      <c r="AP494" s="67" t="s">
        <v>521</v>
      </c>
      <c r="AQ494" s="67" t="s">
        <v>521</v>
      </c>
      <c r="AR494" s="67" t="s">
        <v>521</v>
      </c>
      <c r="AS494" s="67" t="s">
        <v>521</v>
      </c>
      <c r="AT494" s="67" t="s">
        <v>521</v>
      </c>
      <c r="AU494" s="67" t="s">
        <v>521</v>
      </c>
      <c r="AV494" s="68" t="s">
        <v>521</v>
      </c>
      <c r="AW494" s="69" t="s">
        <v>521</v>
      </c>
      <c r="AX494" s="67" t="s">
        <v>521</v>
      </c>
      <c r="AY494" s="67" t="s">
        <v>521</v>
      </c>
      <c r="AZ494" s="67" t="s">
        <v>521</v>
      </c>
      <c r="BA494" s="67" t="s">
        <v>521</v>
      </c>
      <c r="BB494" s="67" t="s">
        <v>521</v>
      </c>
      <c r="BC494" s="67" t="s">
        <v>521</v>
      </c>
      <c r="BD494" s="67" t="s">
        <v>521</v>
      </c>
      <c r="BE494" s="67" t="s">
        <v>521</v>
      </c>
      <c r="BF494" s="68" t="s">
        <v>521</v>
      </c>
      <c r="BG494" s="69" t="s">
        <v>521</v>
      </c>
      <c r="BH494" s="67" t="s">
        <v>521</v>
      </c>
      <c r="BI494" s="67" t="s">
        <v>521</v>
      </c>
      <c r="BJ494" s="67" t="s">
        <v>521</v>
      </c>
      <c r="BK494" s="67" t="s">
        <v>521</v>
      </c>
      <c r="BL494" s="67" t="s">
        <v>521</v>
      </c>
      <c r="BM494" s="67" t="s">
        <v>521</v>
      </c>
      <c r="BN494" s="67" t="s">
        <v>521</v>
      </c>
      <c r="BO494" s="67" t="s">
        <v>521</v>
      </c>
      <c r="BP494" s="68" t="s">
        <v>521</v>
      </c>
      <c r="BQ494" s="70" t="s">
        <v>521</v>
      </c>
      <c r="BR494" s="67" t="s">
        <v>521</v>
      </c>
      <c r="BS494" s="67" t="s">
        <v>521</v>
      </c>
      <c r="BT494" s="67" t="s">
        <v>521</v>
      </c>
      <c r="BU494" s="67" t="s">
        <v>521</v>
      </c>
      <c r="BV494" s="67" t="s">
        <v>521</v>
      </c>
      <c r="BW494" s="67" t="s">
        <v>521</v>
      </c>
      <c r="BX494" s="67" t="s">
        <v>521</v>
      </c>
      <c r="BY494" s="67" t="s">
        <v>521</v>
      </c>
      <c r="BZ494" s="68" t="s">
        <v>521</v>
      </c>
      <c r="CA494" s="69" t="s">
        <v>521</v>
      </c>
      <c r="CB494" s="67" t="s">
        <v>521</v>
      </c>
      <c r="CC494" s="67" t="s">
        <v>521</v>
      </c>
      <c r="CD494" s="67" t="s">
        <v>521</v>
      </c>
      <c r="CE494" s="67" t="s">
        <v>521</v>
      </c>
      <c r="CF494" s="67" t="s">
        <v>521</v>
      </c>
      <c r="CG494" s="67" t="s">
        <v>521</v>
      </c>
      <c r="CH494" s="67" t="s">
        <v>521</v>
      </c>
      <c r="CI494" s="67" t="s">
        <v>521</v>
      </c>
      <c r="CJ494" s="68" t="s">
        <v>521</v>
      </c>
      <c r="CK494" s="69" t="s">
        <v>521</v>
      </c>
      <c r="CL494" s="67" t="s">
        <v>521</v>
      </c>
      <c r="CM494" s="67" t="s">
        <v>521</v>
      </c>
      <c r="CN494" s="67" t="s">
        <v>521</v>
      </c>
      <c r="CO494" s="67" t="s">
        <v>521</v>
      </c>
      <c r="CP494" s="67" t="s">
        <v>521</v>
      </c>
      <c r="CQ494" s="67" t="s">
        <v>521</v>
      </c>
      <c r="CR494" s="67" t="s">
        <v>521</v>
      </c>
      <c r="CS494" s="67" t="s">
        <v>521</v>
      </c>
      <c r="CT494" s="68" t="s">
        <v>521</v>
      </c>
      <c r="CU494" s="69" t="s">
        <v>521</v>
      </c>
      <c r="CV494" s="67" t="s">
        <v>521</v>
      </c>
      <c r="CW494" s="67" t="s">
        <v>521</v>
      </c>
      <c r="CX494" s="67" t="s">
        <v>521</v>
      </c>
      <c r="CY494" s="67" t="s">
        <v>521</v>
      </c>
      <c r="CZ494" s="67" t="s">
        <v>521</v>
      </c>
      <c r="DA494" s="67" t="s">
        <v>521</v>
      </c>
      <c r="DB494" s="67" t="s">
        <v>521</v>
      </c>
      <c r="DC494" s="67" t="s">
        <v>521</v>
      </c>
      <c r="DD494" s="68" t="s">
        <v>521</v>
      </c>
      <c r="DE494" s="69" t="s">
        <v>521</v>
      </c>
      <c r="DF494" s="71" t="s">
        <v>521</v>
      </c>
      <c r="DG494" s="67" t="s">
        <v>521</v>
      </c>
      <c r="DH494" s="67" t="s">
        <v>521</v>
      </c>
      <c r="DI494" s="67" t="s">
        <v>521</v>
      </c>
      <c r="DJ494" s="67" t="s">
        <v>521</v>
      </c>
      <c r="DK494" s="67" t="s">
        <v>521</v>
      </c>
      <c r="DL494" s="67" t="s">
        <v>521</v>
      </c>
      <c r="DM494" s="67" t="s">
        <v>521</v>
      </c>
      <c r="DN494" s="68" t="s">
        <v>521</v>
      </c>
      <c r="DO494" s="70" t="s">
        <v>521</v>
      </c>
      <c r="DP494" s="71" t="s">
        <v>521</v>
      </c>
      <c r="DQ494" s="67" t="s">
        <v>521</v>
      </c>
      <c r="DR494" s="67" t="s">
        <v>521</v>
      </c>
      <c r="DS494" s="67" t="s">
        <v>521</v>
      </c>
      <c r="DT494" s="67" t="s">
        <v>521</v>
      </c>
      <c r="DU494" s="67" t="s">
        <v>521</v>
      </c>
      <c r="DV494" s="67" t="s">
        <v>521</v>
      </c>
      <c r="DW494" s="67" t="s">
        <v>521</v>
      </c>
      <c r="DX494" s="72" t="s">
        <v>521</v>
      </c>
      <c r="DY494" s="146" t="s">
        <v>522</v>
      </c>
      <c r="DZ494" s="74" t="s">
        <v>522</v>
      </c>
      <c r="EA494" s="74" t="s">
        <v>522</v>
      </c>
      <c r="EB494" s="74" t="s">
        <v>522</v>
      </c>
      <c r="EC494" s="75" t="s">
        <v>522</v>
      </c>
      <c r="ED494" s="168" t="s">
        <v>522</v>
      </c>
      <c r="EE494" s="74" t="s">
        <v>522</v>
      </c>
      <c r="EF494" s="74" t="s">
        <v>522</v>
      </c>
      <c r="EG494" s="74" t="s">
        <v>522</v>
      </c>
      <c r="EH494" s="77" t="s">
        <v>522</v>
      </c>
      <c r="EI494" s="73" t="s">
        <v>522</v>
      </c>
      <c r="EJ494" s="74" t="s">
        <v>522</v>
      </c>
      <c r="EK494" s="74" t="s">
        <v>522</v>
      </c>
      <c r="EL494" s="74" t="s">
        <v>522</v>
      </c>
      <c r="EM494" s="75" t="s">
        <v>522</v>
      </c>
      <c r="EN494" s="78" t="s">
        <v>522</v>
      </c>
      <c r="EO494" s="79" t="s">
        <v>522</v>
      </c>
      <c r="EP494" s="79" t="s">
        <v>522</v>
      </c>
      <c r="EQ494" s="79" t="s">
        <v>522</v>
      </c>
      <c r="ER494" s="80" t="s">
        <v>522</v>
      </c>
      <c r="ES494" s="128" t="s">
        <v>564</v>
      </c>
      <c r="ET494" s="82"/>
      <c r="EU494" s="83">
        <v>4</v>
      </c>
      <c r="EV494" s="73">
        <v>147</v>
      </c>
      <c r="EW494" s="74">
        <v>96</v>
      </c>
      <c r="EX494" s="74">
        <v>75</v>
      </c>
      <c r="EY494" s="74">
        <v>76</v>
      </c>
      <c r="EZ494" s="74">
        <v>35</v>
      </c>
      <c r="FA494" s="74">
        <v>33</v>
      </c>
      <c r="FB494" s="74">
        <v>99</v>
      </c>
      <c r="FC494" s="74">
        <v>130</v>
      </c>
      <c r="FD494" s="74">
        <f t="shared" si="1272"/>
        <v>110</v>
      </c>
      <c r="FE494" s="84">
        <f t="shared" si="1273"/>
        <v>205</v>
      </c>
      <c r="FF494" s="73">
        <f>RANK(EV494,$EV$9:$EV$497,0)</f>
        <v>7</v>
      </c>
      <c r="FG494" s="74">
        <f>RANK(EW494,$EW$9:$EW$497,0)</f>
        <v>23</v>
      </c>
      <c r="FH494" s="74">
        <f>RANK(EX494,$EX$9:$EX$497,0)</f>
        <v>68</v>
      </c>
      <c r="FI494" s="74">
        <f>RANK(EY494,$EY$9:$EY$497,0)</f>
        <v>32</v>
      </c>
      <c r="FJ494" s="74">
        <f>RANK(EZ494,$EZ$9:$EZ$497,0)</f>
        <v>107</v>
      </c>
      <c r="FK494" s="74">
        <f>RANK(FA494,$FA$9:$FA$497,0)</f>
        <v>92</v>
      </c>
      <c r="FL494" s="74">
        <f>RANK(FB494,$FB$9:$FB$497,0)</f>
        <v>22</v>
      </c>
      <c r="FM494" s="74">
        <f>RANK(FC494,$FC$9:$FC$497,0)</f>
        <v>3</v>
      </c>
      <c r="FN494" s="74">
        <f>RANK(FD494,$FD$9:$FD$497,0)</f>
        <v>53</v>
      </c>
      <c r="FO494" s="84">
        <f>RANK(FE494,$FE$9:$FE$497,0)</f>
        <v>11</v>
      </c>
      <c r="FP494" s="73">
        <f>COUNTIFS($EV$9:$EV$497,"&gt;"&amp;EV494,$ES$9:$ES$497,ES494)+1</f>
        <v>1</v>
      </c>
      <c r="FQ494" s="74">
        <f>COUNTIFS($EW$9:$EW$497,"&gt;"&amp;EW494,$ES$9:$ES$497,ES494)+1</f>
        <v>1</v>
      </c>
      <c r="FR494" s="74">
        <f>COUNTIFS($EX$9:$EX$497,"&gt;"&amp;EX494,$ES$9:$ES$497,ES494)+1</f>
        <v>23</v>
      </c>
      <c r="FS494" s="74">
        <f>COUNTIFS($EY$9:$EY$497,"&gt;"&amp;EY494,$ES$9:$ES$497,ES494)+1</f>
        <v>7</v>
      </c>
      <c r="FT494" s="74">
        <f>COUNTIFS($EZ$9:$EZ$497,"&gt;"&amp;EZ494,$ES$9:$ES$497,ES494)+1</f>
        <v>7</v>
      </c>
      <c r="FU494" s="74">
        <f>COUNTIFS($FA$9:$FA$497,"&gt;"&amp;FA494,$ES$9:$ES$497,ES494)+1</f>
        <v>7</v>
      </c>
      <c r="FV494" s="74">
        <f>COUNTIFS($FB$9:$FB$497,"&gt;"&amp;FB494,$ES$9:$ES$497,ES494)+1</f>
        <v>17</v>
      </c>
      <c r="FW494" s="74">
        <f>COUNTIFS($FC$9:$FC$497,"&gt;"&amp;FC494,$ES$9:$ES$497,ES494)+1</f>
        <v>3</v>
      </c>
      <c r="FX494" s="74">
        <f>COUNTIFS($FD$9:$FD$497,"&gt;"&amp;FD494,$ES$9:$ES$497,ES494)+1</f>
        <v>16</v>
      </c>
      <c r="FY494" s="84">
        <f>COUNTIFS($FE$9:$FE$497,"&gt;"&amp;FE494,$ES$9:$ES$497,ES494)+1</f>
        <v>9</v>
      </c>
      <c r="FZ494" s="85">
        <f t="shared" si="1274"/>
        <v>1.1399999999999999</v>
      </c>
      <c r="GA494" s="86">
        <f t="shared" si="1275"/>
        <v>0.74</v>
      </c>
      <c r="GB494" s="86">
        <f t="shared" si="1276"/>
        <v>0.57999999999999996</v>
      </c>
      <c r="GC494" s="86">
        <f t="shared" si="1277"/>
        <v>0.59</v>
      </c>
      <c r="GD494" s="86">
        <f t="shared" si="1278"/>
        <v>0.27</v>
      </c>
      <c r="GE494" s="86">
        <f t="shared" si="1279"/>
        <v>0.26</v>
      </c>
      <c r="GF494" s="86">
        <f t="shared" si="1280"/>
        <v>0.77</v>
      </c>
      <c r="GG494" s="86">
        <f t="shared" si="1281"/>
        <v>1.01</v>
      </c>
      <c r="GH494" s="86">
        <f t="shared" si="1282"/>
        <v>0.85</v>
      </c>
      <c r="GI494" s="87">
        <f t="shared" si="1283"/>
        <v>1.59</v>
      </c>
      <c r="GJ494" s="85">
        <f>ROUND(((FZ494-AVERAGE(FZ$9:FZ$497))/STDEVP(FZ$9:FZ$497)*10+50),2)</f>
        <v>56.75</v>
      </c>
      <c r="GK494" s="86">
        <f>ROUND(((GA494-AVERAGE(GA$9:GA$497))/STDEVP(GA$9:GA$497)*10+50),2)</f>
        <v>51.48</v>
      </c>
      <c r="GL494" s="86">
        <f>ROUND(((GB494-AVERAGE(GB$9:GB$497))/STDEVP(GB$9:GB$497)*10+50),2)</f>
        <v>49.89</v>
      </c>
      <c r="GM494" s="86">
        <f>ROUND(((GC494-AVERAGE(GC$9:GC$497))/STDEVP(GC$9:GC$497)*10+50),2)</f>
        <v>53.2</v>
      </c>
      <c r="GN494" s="86">
        <f>ROUND(((GD494-AVERAGE(GD$9:GD$497))/STDEVP(GD$9:GD$497)*10+50),2)</f>
        <v>45.81</v>
      </c>
      <c r="GO494" s="86">
        <f>ROUND(((GE494-AVERAGE(GE$9:GE$497))/STDEVP(GE$9:GE$497)*10+50),2)</f>
        <v>46.79</v>
      </c>
      <c r="GP494" s="86">
        <f>ROUND(((GF494-AVERAGE(GF$9:GF$497))/STDEVP(GF$9:GF$497)*10+50),2)</f>
        <v>54.25</v>
      </c>
      <c r="GQ494" s="86">
        <f>ROUND(((GG494-AVERAGE(GG$9:GG$497))/STDEVP(GG$9:GG$497)*10+50),2)</f>
        <v>61.86</v>
      </c>
      <c r="GR494" s="86">
        <f>ROUND(((GH494-AVERAGE(GH$9:GH$497))/STDEVP(GH$9:GH$497)*10+50),2)</f>
        <v>45.45</v>
      </c>
      <c r="GS494" s="87">
        <f>ROUND(((GI494-AVERAGE(GI$9:GI$497))/STDEVP(GI$9:GI$497)*10+50),2)</f>
        <v>57.9</v>
      </c>
      <c r="GT494" s="73">
        <f>RANK(GJ494,$GJ$9:$GJ$497,0)</f>
        <v>115</v>
      </c>
      <c r="GU494" s="74">
        <f>RANK(GK494,$GK$9:$GK$497,0)</f>
        <v>166</v>
      </c>
      <c r="GV494" s="74">
        <f>RANK(GL494,$GL$9:$GL$497,0)</f>
        <v>201</v>
      </c>
      <c r="GW494" s="74">
        <f>RANK(GM494,$GM$9:$GM$497,0)</f>
        <v>121</v>
      </c>
      <c r="GX494" s="74">
        <f>RANK(GN494,$GN$9:$GN$497,0)</f>
        <v>248</v>
      </c>
      <c r="GY494" s="74">
        <f>RANK(GO494,$GO$9:$GO$497,0)</f>
        <v>219</v>
      </c>
      <c r="GZ494" s="74">
        <f>RANK(GP494,$GP$9:$GP$497,0)</f>
        <v>144</v>
      </c>
      <c r="HA494" s="74">
        <f>RANK(GQ494,$GQ$9:$GQ$497,0)</f>
        <v>44</v>
      </c>
      <c r="HB494" s="74">
        <f>RANK(GR494,$GR$9:$GR$497,0)</f>
        <v>264</v>
      </c>
      <c r="HC494" s="84">
        <f>RANK(GS494,$GS$9:$GS$497,0)</f>
        <v>90</v>
      </c>
      <c r="HD494" s="85">
        <f>ROUND(AVERAGEIF($ES$9:$ES$497,$ES494,$FZ$9:$FZ$497),2)</f>
        <v>0.92</v>
      </c>
      <c r="HE494" s="86">
        <f>ROUND(AVERAGEIF($ES$9:$ES$497,$ES494,$GA$9:$GA$497),2)</f>
        <v>0.65</v>
      </c>
      <c r="HF494" s="86">
        <f>ROUND(AVERAGEIF($ES$9:$ES$497,$ES494,$GB$9:$GB$497),2)</f>
        <v>0.69</v>
      </c>
      <c r="HG494" s="86">
        <f>ROUND(AVERAGEIF($ES$9:$ES$497,$ES494,$GC$9:$GC$497),2)</f>
        <v>0.54</v>
      </c>
      <c r="HH494" s="86">
        <f>ROUND(AVERAGEIF($ES$9:$ES$497,$ES494,$GD$9:$GD$497),2)</f>
        <v>0.32</v>
      </c>
      <c r="HI494" s="86">
        <f>ROUND(AVERAGEIF($ES$9:$ES$497,$ES494,$GE$9:$GE$497),2)</f>
        <v>0.33</v>
      </c>
      <c r="HJ494" s="86">
        <f>ROUND(AVERAGEIF($ES$9:$ES$497,$ES494,$GF$9:$GF$497),2)</f>
        <v>0.98</v>
      </c>
      <c r="HK494" s="86">
        <f>ROUND(AVERAGEIF($ES$9:$ES$497,$ES494,$GG$9:$GG$497),2)</f>
        <v>0.86</v>
      </c>
      <c r="HL494" s="86">
        <f>ROUND(AVERAGEIF($ES$9:$ES$497,$ES494,$GH$9:$GH$497),2)</f>
        <v>1.01</v>
      </c>
      <c r="HM494" s="87">
        <f>ROUND(AVERAGEIF($ES$9:$ES$497,$ES494,$GI$9:$GI$497),2)</f>
        <v>1.55</v>
      </c>
      <c r="HN494" s="88">
        <f t="shared" si="1284"/>
        <v>0.21999999999999986</v>
      </c>
      <c r="HO494" s="89">
        <f t="shared" si="1285"/>
        <v>8.9999999999999969E-2</v>
      </c>
      <c r="HP494" s="89">
        <f t="shared" si="1286"/>
        <v>-0.10999999999999999</v>
      </c>
      <c r="HQ494" s="89">
        <f t="shared" si="1287"/>
        <v>4.9999999999999933E-2</v>
      </c>
      <c r="HR494" s="89">
        <f t="shared" si="1288"/>
        <v>-4.9999999999999989E-2</v>
      </c>
      <c r="HS494" s="89">
        <f t="shared" si="1289"/>
        <v>-7.0000000000000007E-2</v>
      </c>
      <c r="HT494" s="89">
        <f t="shared" si="1290"/>
        <v>-0.20999999999999996</v>
      </c>
      <c r="HU494" s="89">
        <f t="shared" si="1291"/>
        <v>0.15000000000000002</v>
      </c>
      <c r="HV494" s="89">
        <f t="shared" si="1292"/>
        <v>-0.16000000000000003</v>
      </c>
      <c r="HW494" s="90">
        <f t="shared" si="1293"/>
        <v>4.0000000000000036E-2</v>
      </c>
      <c r="HX494" s="73">
        <f>COUNTIFS($FZ$9:$FZ$497,"&gt;"&amp;FZ494,$ES$9:$ES$497,$ES494)+1</f>
        <v>16</v>
      </c>
      <c r="HY494" s="74">
        <f>COUNTIFS($GA$9:$GA$497,"&gt;"&amp;GA494,$ES$9:$ES$497,$ES494)+1</f>
        <v>26</v>
      </c>
      <c r="HZ494" s="74">
        <f>COUNTIFS($GB$9:$GB$497,"&gt;"&amp;GB494,$ES$9:$ES$497,$ES494)+1</f>
        <v>55</v>
      </c>
      <c r="IA494" s="74">
        <f>COUNTIFS($GC$9:$GC$497,"&gt;"&amp;GC494,$ES$9:$ES$497,$ES494)+1</f>
        <v>32</v>
      </c>
      <c r="IB494" s="74">
        <f>COUNTIFS($GD$9:$GD$497,"&gt;"&amp;GD494,$ES$9:$ES$497,$ES494)+1</f>
        <v>62</v>
      </c>
      <c r="IC494" s="74">
        <f>COUNTIFS($GE$9:$GE$497,"&gt;"&amp;GE494,$ES$9:$ES$497,$ES494)+1</f>
        <v>65</v>
      </c>
      <c r="ID494" s="74">
        <f>COUNTIFS($GF$9:$GF$497,"&gt;"&amp;GF494,$ES$9:$ES$497,$ES494)+1</f>
        <v>74</v>
      </c>
      <c r="IE494" s="74">
        <f>COUNTIFS($GG$9:$GG$497,"&gt;"&amp;GG494,$ES$9:$ES$497,$ES494)+1</f>
        <v>19</v>
      </c>
      <c r="IF494" s="74">
        <f>COUNTIFS($GH$9:$GH$497,"&gt;"&amp;GH494,$ES$9:$ES$497,$ES494)+1</f>
        <v>61</v>
      </c>
      <c r="IG494" s="84">
        <f>COUNTIFS($GI$9:$GI$497,"&gt;"&amp;GI494,$ES$9:$ES$497,$ES494)+1</f>
        <v>43</v>
      </c>
      <c r="IH494" s="91"/>
      <c r="II494" s="79"/>
      <c r="IJ494" s="79"/>
      <c r="IK494" s="79"/>
      <c r="IL494" s="79"/>
      <c r="IM494" s="92">
        <v>0.05</v>
      </c>
      <c r="IN494" s="93"/>
      <c r="IO494" s="94"/>
      <c r="IP494" s="95">
        <v>0.1</v>
      </c>
      <c r="IQ494" s="79"/>
      <c r="IR494" s="79"/>
      <c r="IS494" s="79"/>
      <c r="IT494" s="79"/>
      <c r="IU494" s="79">
        <v>0.1</v>
      </c>
      <c r="IV494" s="79"/>
      <c r="IW494" s="96"/>
      <c r="IX494" s="93"/>
      <c r="IY494" s="79"/>
      <c r="IZ494" s="79"/>
      <c r="JA494" s="79"/>
      <c r="JB494" s="79"/>
      <c r="JC494" s="79"/>
      <c r="JD494" s="79"/>
      <c r="JE494" s="97"/>
      <c r="JF494" s="95"/>
      <c r="JG494" s="79"/>
      <c r="JH494" s="79"/>
      <c r="JI494" s="79"/>
      <c r="JJ494" s="79"/>
      <c r="JK494" s="79"/>
      <c r="JL494" s="79"/>
      <c r="JM494" s="96"/>
      <c r="JN494" s="93"/>
      <c r="JO494" s="79"/>
      <c r="JP494" s="79"/>
      <c r="JQ494" s="79"/>
      <c r="JR494" s="79"/>
      <c r="JS494" s="79"/>
      <c r="JT494" s="79"/>
      <c r="JU494" s="79"/>
      <c r="JV494" s="79"/>
      <c r="JW494" s="79"/>
      <c r="JX494" s="79"/>
      <c r="JY494" s="79"/>
      <c r="JZ494" s="97"/>
      <c r="KA494" s="93"/>
      <c r="KB494" s="79"/>
      <c r="KC494" s="79"/>
      <c r="KD494" s="79"/>
      <c r="KE494" s="97"/>
      <c r="KF494" s="95"/>
      <c r="KG494" s="79"/>
      <c r="KH494" s="79"/>
      <c r="KI494" s="79"/>
      <c r="KJ494" s="79"/>
      <c r="KK494" s="98"/>
      <c r="KL494" s="79"/>
      <c r="KM494" s="79"/>
      <c r="KN494" s="79"/>
      <c r="KO494" s="79"/>
      <c r="KP494" s="79"/>
      <c r="KQ494" s="79"/>
      <c r="KR494" s="79"/>
      <c r="KS494" s="96"/>
      <c r="KT494" s="96"/>
      <c r="KU494" s="96"/>
      <c r="KV494" s="96"/>
      <c r="KW494" s="93"/>
      <c r="KX494" s="79"/>
      <c r="KY494" s="79"/>
      <c r="KZ494" s="79"/>
      <c r="LA494" s="79"/>
      <c r="LB494" s="79"/>
      <c r="LC494" s="96"/>
      <c r="LD494" s="93"/>
      <c r="LE494" s="94"/>
      <c r="LF494" s="99"/>
      <c r="LG494" s="75"/>
      <c r="LH494" s="93"/>
      <c r="LI494" s="79"/>
      <c r="LJ494" s="74"/>
      <c r="LK494" s="74"/>
      <c r="LL494" s="74"/>
      <c r="LM494" s="100"/>
      <c r="LN494" s="95"/>
      <c r="LO494" s="79"/>
      <c r="LP494" s="79"/>
      <c r="LQ494" s="79"/>
      <c r="LR494" s="96"/>
      <c r="LS494" s="93"/>
      <c r="LT494" s="79"/>
      <c r="LU494" s="79">
        <v>0.1</v>
      </c>
      <c r="LV494" s="79"/>
      <c r="LW494" s="79"/>
      <c r="LX494" s="79"/>
      <c r="LY494" s="79"/>
      <c r="LZ494" s="79"/>
      <c r="MA494" s="97"/>
      <c r="MB494" s="95"/>
      <c r="MC494" s="79"/>
      <c r="MD494" s="79"/>
      <c r="ME494" s="79"/>
      <c r="MF494" s="79"/>
      <c r="MG494" s="79"/>
      <c r="MH494" s="79"/>
      <c r="MI494" s="79"/>
      <c r="MJ494" s="79"/>
      <c r="MK494" s="79"/>
      <c r="ML494" s="79"/>
      <c r="MM494" s="79"/>
      <c r="MN494" s="98"/>
      <c r="MO494" s="98"/>
      <c r="MP494" s="96"/>
      <c r="MQ494" s="93"/>
      <c r="MR494" s="79"/>
      <c r="MS494" s="79"/>
      <c r="MT494" s="79"/>
      <c r="MU494" s="79"/>
      <c r="MV494" s="98"/>
      <c r="MW494" s="79"/>
      <c r="MX494" s="79"/>
      <c r="MY494" s="79"/>
      <c r="MZ494" s="79">
        <v>0.1</v>
      </c>
      <c r="NA494" s="79"/>
      <c r="NB494" s="79"/>
      <c r="NC494" s="79"/>
      <c r="ND494" s="96"/>
      <c r="NE494" s="96"/>
      <c r="NF494" s="96"/>
      <c r="NG494" s="96"/>
      <c r="NH494" s="93"/>
      <c r="NI494" s="79"/>
      <c r="NJ494" s="79"/>
      <c r="NK494" s="79"/>
      <c r="NL494" s="79"/>
      <c r="NM494" s="79"/>
      <c r="NN494" s="94"/>
      <c r="NO494" s="93"/>
      <c r="NP494" s="80"/>
      <c r="NQ494" s="124"/>
      <c r="NR494" s="102"/>
      <c r="NS494" s="102"/>
      <c r="NT494" s="102"/>
      <c r="NU494" s="102" t="s">
        <v>1647</v>
      </c>
      <c r="NV494" s="104">
        <v>44651</v>
      </c>
      <c r="NW494" s="145" t="s">
        <v>1729</v>
      </c>
      <c r="NX494" s="133" t="s">
        <v>522</v>
      </c>
      <c r="NY494" s="145" t="s">
        <v>1730</v>
      </c>
      <c r="NZ494" s="133" t="s">
        <v>1731</v>
      </c>
      <c r="OA494" s="137" t="s">
        <v>1732</v>
      </c>
      <c r="OB494" s="137" t="s">
        <v>1652</v>
      </c>
      <c r="OC494" s="137" t="s">
        <v>1733</v>
      </c>
      <c r="OD494" s="110">
        <v>0</v>
      </c>
      <c r="OE494" s="109">
        <v>0</v>
      </c>
      <c r="OF494" s="110">
        <f t="shared" si="1320"/>
        <v>0</v>
      </c>
      <c r="OG494" s="109">
        <v>0</v>
      </c>
      <c r="OH494" s="111">
        <f>ROUND(AVERAGEIF($ES$9:$ES$497,$ES494,EV$9:EV$497),0)</f>
        <v>67</v>
      </c>
      <c r="OI494" s="112">
        <f>ROUND(AVERAGEIF($ES$9:$ES$497,$ES494,EW$9:EW$497),0)</f>
        <v>45</v>
      </c>
      <c r="OJ494" s="112">
        <f>ROUND(AVERAGEIF($ES$9:$ES$497,$ES494,EX$9:EX$497),0)</f>
        <v>51</v>
      </c>
      <c r="OK494" s="112">
        <f>ROUND(AVERAGEIF($ES$9:$ES$497,$ES494,EY$9:EY$497),0)</f>
        <v>39</v>
      </c>
      <c r="OL494" s="112">
        <f>ROUND(AVERAGEIF($ES$9:$ES$497,$ES494,EZ$9:EZ$497),0)</f>
        <v>21</v>
      </c>
      <c r="OM494" s="112">
        <f>ROUND(AVERAGEIF($ES$9:$ES$497,$ES494,FA$9:FA$497),0)</f>
        <v>21</v>
      </c>
      <c r="ON494" s="112">
        <f>ROUND(AVERAGEIF($ES$9:$ES$497,$ES494,FB$9:FB$497),0)</f>
        <v>68</v>
      </c>
      <c r="OO494" s="112">
        <f>ROUND(AVERAGEIF($ES$9:$ES$497,$ES494,FC$9:FC$497),0)</f>
        <v>64</v>
      </c>
      <c r="OP494" s="112">
        <f>ROUND(AVERAGEIF($ES$9:$ES$497,$ES494,FD$9:FD$497),0)</f>
        <v>72</v>
      </c>
      <c r="OQ494" s="113">
        <f>ROUND(AVERAGEIF($ES$9:$ES$497,$ES494,FE$9:FE$497),0)</f>
        <v>115</v>
      </c>
      <c r="OR494" s="114">
        <f>ROUND(EV494/MAX(EV$9:EV$497)*100,0)</f>
        <v>83</v>
      </c>
      <c r="OS494" s="115">
        <f>ROUND(EW494/MAX(EW$9:EW$497)*100,0)</f>
        <v>76</v>
      </c>
      <c r="OT494" s="115">
        <f>ROUND(EX494/MAX(EX$9:EX$497)*100,0)</f>
        <v>63</v>
      </c>
      <c r="OU494" s="115">
        <f>ROUND(EY494/MAX(EY$9:EY$497)*100,0)</f>
        <v>51</v>
      </c>
      <c r="OV494" s="115">
        <f>ROUND(EZ494/MAX(EZ$9:EZ$497)*100,0)</f>
        <v>28</v>
      </c>
      <c r="OW494" s="115">
        <f>ROUND(FA494/MAX(FA$9:FA$497)*100,0)</f>
        <v>29</v>
      </c>
      <c r="OX494" s="115">
        <f>ROUND(FB494/MAX(FB$9:FB$497)*100,0)</f>
        <v>74</v>
      </c>
      <c r="OY494" s="116">
        <f>ROUND(FC494/MAX(FC$9:FC$497)*100,0)</f>
        <v>90</v>
      </c>
      <c r="OZ494" s="115">
        <f>ROUND(FD494/MAX(FD$9:FD$497)*100,0)</f>
        <v>74</v>
      </c>
      <c r="PA494" s="117">
        <f>ROUND(FE494/MAX(FE$9:FE$497)*100,0)</f>
        <v>84</v>
      </c>
      <c r="PB494" s="118">
        <f t="shared" si="1295"/>
        <v>796</v>
      </c>
      <c r="PC494" s="115">
        <f t="shared" si="1296"/>
        <v>691</v>
      </c>
      <c r="PD494" s="115">
        <f t="shared" si="1297"/>
        <v>880</v>
      </c>
      <c r="PE494" s="115">
        <f t="shared" si="1298"/>
        <v>976</v>
      </c>
      <c r="PF494" s="115">
        <f t="shared" si="1299"/>
        <v>686</v>
      </c>
      <c r="PG494" s="119">
        <f t="shared" si="1300"/>
        <v>581</v>
      </c>
      <c r="PH494" s="118">
        <f>ROUND(PB494/MAX(PB$9:PB$497)*100,0)</f>
        <v>95</v>
      </c>
      <c r="PI494" s="115">
        <f>ROUND(PC494/MAX(PC$9:PC$497)*100,0)</f>
        <v>83</v>
      </c>
      <c r="PJ494" s="115">
        <f>ROUND(PD494/MAX(PD$9:PD$497)*100,0)</f>
        <v>94</v>
      </c>
      <c r="PK494" s="115">
        <f>ROUND(PE494/MAX(PE$9:PE$497)*100,0)</f>
        <v>97</v>
      </c>
      <c r="PL494" s="115">
        <f>ROUND(PF494/MAX(PF$9:PF$497)*100,0)</f>
        <v>97</v>
      </c>
      <c r="PM494" s="119">
        <f>ROUND(PG494/MAX(PG$9:PG$497)*100,0)</f>
        <v>85</v>
      </c>
      <c r="PN494" s="118">
        <f>RANK(PH494,PH$9:PH$497,0)</f>
        <v>2</v>
      </c>
      <c r="PO494" s="115">
        <f>RANK(PI494,PI$9:PI$497,0)</f>
        <v>9</v>
      </c>
      <c r="PP494" s="115">
        <f>RANK(PJ494,PJ$9:PJ$497,0)</f>
        <v>2</v>
      </c>
      <c r="PQ494" s="115">
        <f>RANK(PK494,PK$9:PK$497,0)</f>
        <v>2</v>
      </c>
      <c r="PR494" s="115">
        <f>RANK(PL494,PL$9:PL$497,0)</f>
        <v>5</v>
      </c>
      <c r="PS494" s="119">
        <f>RANK(PM494,PM$9:PM$497,0)</f>
        <v>8</v>
      </c>
      <c r="PT494" s="120">
        <f>ROUND(FZ494/MAX(FZ$9:FZ$497)*100,0)</f>
        <v>62</v>
      </c>
      <c r="PU494" s="115">
        <f>ROUND(GA494/MAX(GA$9:GA$497)*100,0)</f>
        <v>42</v>
      </c>
      <c r="PV494" s="115">
        <f>ROUND(GB494/MAX(GB$9:GB$497)*100,0)</f>
        <v>42</v>
      </c>
      <c r="PW494" s="115">
        <f>ROUND(GC494/MAX(GC$9:GC$497)*100,0)</f>
        <v>47</v>
      </c>
      <c r="PX494" s="115">
        <f>ROUND(GD494/MAX(GD$9:GD$497)*100,0)</f>
        <v>15</v>
      </c>
      <c r="PY494" s="115">
        <f>ROUND(GE494/MAX(GE$9:GE$497)*100,0)</f>
        <v>16</v>
      </c>
      <c r="PZ494" s="115">
        <f>ROUND(GF494/MAX(GF$9:GF$497)*100,0)</f>
        <v>36</v>
      </c>
      <c r="QA494" s="116">
        <f>ROUND(GG494/MAX(GG$9:GG$497)*100,0)</f>
        <v>55</v>
      </c>
      <c r="QB494" s="115">
        <f>ROUND(GH494/MAX(GH$9:GH$497)*100,0)</f>
        <v>38</v>
      </c>
      <c r="QC494" s="121">
        <f>ROUND(GI494/MAX(GI$9:GI$497)*100,0)</f>
        <v>51</v>
      </c>
      <c r="QD494" s="120">
        <f>ROUND(AVERAGEIF($ES$9:$ES$497,$ES494,PT$9:PT$497),0)</f>
        <v>50</v>
      </c>
      <c r="QE494" s="120">
        <f>ROUND(AVERAGEIF($ES$9:$ES$497,$ES494,PU$9:PU$497),0)</f>
        <v>37</v>
      </c>
      <c r="QF494" s="120">
        <f>ROUND(AVERAGEIF($ES$9:$ES$497,$ES494,PV$9:PV$497),0)</f>
        <v>50</v>
      </c>
      <c r="QG494" s="120">
        <f>ROUND(AVERAGEIF($ES$9:$ES$497,$ES494,PW$9:PW$497),0)</f>
        <v>43</v>
      </c>
      <c r="QH494" s="120">
        <f>ROUND(AVERAGEIF($ES$9:$ES$497,$ES494,PX$9:PX$497),0)</f>
        <v>18</v>
      </c>
      <c r="QI494" s="120">
        <f>ROUND(AVERAGEIF($ES$9:$ES$497,$ES494,PY$9:PY$497),0)</f>
        <v>20</v>
      </c>
      <c r="QJ494" s="120">
        <f>ROUND(AVERAGEIF($ES$9:$ES$497,$ES494,PZ$9:PZ$497),0)</f>
        <v>46</v>
      </c>
      <c r="QK494" s="120">
        <f>ROUND(AVERAGEIF($ES$9:$ES$497,$ES494,QA$9:QA$497),0)</f>
        <v>47</v>
      </c>
      <c r="QL494" s="120">
        <f>ROUND(AVERAGEIF($ES$9:$ES$497,$ES494,QB$9:QB$497),0)</f>
        <v>45</v>
      </c>
      <c r="QM494" s="120">
        <f>ROUND(AVERAGEIF($ES$9:$ES$497,$ES494,QC$9:QC$497),0)</f>
        <v>49</v>
      </c>
      <c r="QN494" s="114">
        <f t="shared" si="1301"/>
        <v>550</v>
      </c>
      <c r="QO494" s="115">
        <f t="shared" si="1302"/>
        <v>442</v>
      </c>
      <c r="QP494" s="115">
        <f t="shared" si="1303"/>
        <v>610</v>
      </c>
      <c r="QQ494" s="115">
        <f t="shared" si="1304"/>
        <v>715</v>
      </c>
      <c r="QR494" s="115">
        <f t="shared" si="1305"/>
        <v>588</v>
      </c>
      <c r="QS494" s="119">
        <f t="shared" si="1306"/>
        <v>402</v>
      </c>
      <c r="QT494" s="114">
        <f>ROUND((QN494-MIN(QN$9:QN$497))/(MAX(QN$9:QN$497)-MIN(QN$9:QN$497))*100,0)</f>
        <v>50</v>
      </c>
      <c r="QU494" s="115">
        <f>ROUND((QO494-MIN(QO$9:QO$497))/(MAX(QO$9:QO$497)-MIN(QO$9:QO$497))*100,0)</f>
        <v>34</v>
      </c>
      <c r="QV494" s="115">
        <f>ROUND((QP494-MIN(QP$9:QP$497))/(MAX(QP$9:QP$497)-MIN(QP$9:QP$497))*100,0)</f>
        <v>38</v>
      </c>
      <c r="QW494" s="115">
        <f>ROUND((QQ494-MIN(QQ$9:QQ$497))/(MAX(QQ$9:QQ$497)-MIN(QQ$9:QQ$497))*100,0)</f>
        <v>54</v>
      </c>
      <c r="QX494" s="115">
        <f>ROUND((QR494-MIN(QR$9:QR$497))/(MAX(QR$9:QR$497)-MIN(QR$9:QR$497))*100,0)</f>
        <v>60</v>
      </c>
      <c r="QY494" s="115">
        <f>ROUND((QS494-MIN(QS$9:QS$497))/(MAX(QS$9:QS$497)-MIN(QS$9:QS$497))*100,0)</f>
        <v>46</v>
      </c>
      <c r="QZ494" s="114">
        <f>RANK(QN494,QN$9:QN$497,0)</f>
        <v>110</v>
      </c>
      <c r="RA494" s="115">
        <f>RANK(QO494,QO$9:QO$497,0)</f>
        <v>120</v>
      </c>
      <c r="RB494" s="115">
        <f>RANK(QP494,QP$9:QP$497,0)</f>
        <v>126</v>
      </c>
      <c r="RC494" s="115">
        <f>RANK(QQ494,QQ$9:QQ$497,0)</f>
        <v>75</v>
      </c>
      <c r="RD494" s="115">
        <f>RANK(QR494,QR$9:QR$497,0)</f>
        <v>109</v>
      </c>
      <c r="RE494" s="115">
        <f>RANK(QS494,QS$9:QS$497,0)</f>
        <v>151</v>
      </c>
      <c r="RF494" s="122"/>
      <c r="RG494" s="115">
        <f>($RH$3*(IH494+IJ494)*100*100/MAX(EX$9:EX$497)*$RO$3) +($RH$3*(II494+IJ494)*100*100/MAX(EX$9:EX$497)*$RO$4) + ($RH$3*IK494*100*100/MAX(EX$9:EX$497)*0.098)</f>
        <v>0</v>
      </c>
      <c r="RH494" s="115">
        <f>($RH$4*IL494*100*100/MAX(EZ$9:EZ$497))*$RQ$3</f>
        <v>0</v>
      </c>
      <c r="RI494" s="115">
        <f>($RH$3*IM494*100*100/MAX(EY$9:EY$497))*$RQ$4</f>
        <v>0.80536912751677858</v>
      </c>
      <c r="RJ494" s="115">
        <f>($RH$3*IN494*100*100/MAX(EX$9:EX$497))</f>
        <v>0</v>
      </c>
      <c r="RK494" s="115">
        <f>($RH$4*IO494*100*100/MAX(EZ$9:EZ$497))*$RQ$3</f>
        <v>0</v>
      </c>
      <c r="RL494" s="115">
        <f>(($RL$4*IP494*100*((100/MAX(EX$9:EX$497)+100/MAX(EZ$9:EZ$497))/2))+($RL$4*IQ494*100*((100/MAX(EX$9:EX$497)+100/MAX(EZ$9:EZ$497))/2))+($RL$4*IR494*100*((100/MAX(EX$9:EX$497)+100/MAX(EZ$9:EZ$497))/2))+($RL$4*IS494*100*((100/MAX(EX$9:EX$497)+100/MAX(EZ$9:EZ$497))/2))+($RL$4*IT494*100*((100/MAX(EX$9:EX$497)+100/MAX(EZ$9:EZ$497))/2))+($RL$4*IU494*100*((100/MAX(EX$9:EX$497)+100/MAX(EZ$9:EZ$497))/2))+($RL$4*IV494*100*((100/MAX(EX$9:EX$497)+100/MAX(EZ$9:EZ$497))/2))+($RL$4*IW494*100*((100/MAX(EX$9:EX$497)+100/MAX(EZ$9:EZ$497))/2)))*$RS$3</f>
        <v>20.90666666666667</v>
      </c>
      <c r="RM494" s="115">
        <f>(($RH$3*IX494*100*100/MAX(EX$9:EX$497))+($RH$3*IY494*100*100/MAX(EX$9:EX$497))+($RH$3*IZ494*100*100/MAX(EX$9:EX$497))+($RH$3*JA494*100*100/MAX(EX$9:EX$497))+($RH$3*JB494*100*100/MAX(EX$9:EX$497))+($RH$3*JC494*100*100/MAX(EX$9:EX$497))+($RH$3*JD494*100*100/MAX(EX$9:EX$497))+($RH$3*JE494*100*100/MAX(EX$9:EX$497)))*$RS$4</f>
        <v>0</v>
      </c>
      <c r="RN494" s="115">
        <f>(($RH$4*JF494*100*100/MAX(EZ$9:EZ$497)) + ($RH$4*JG494*100*100/MAX(EZ$9:EZ$497)) + ($RH$4*JH494*100*100/MAX(EZ$9:EZ$497)) + ($RH$4*JI494*100*100/MAX(EZ$9:EZ$497)) + ($RH$4*JJ494*100*100/MAX(EZ$9:EZ$497)) + ($RH$4*JK494*100*100/MAX(EZ$9:EZ$497)) + ($RH$4*JL494*100*100/MAX(EZ$9:EZ$497)) + ($RH$4*JM494*100*100/MAX(EZ$9:EZ$497)))*$RU$3</f>
        <v>0</v>
      </c>
      <c r="RO494" s="115">
        <f>(($RL$4*JN494*100*((100/MAX(EX$9:EX$497)+100/MAX(EZ$9:EZ$497))/2))+($RL$4*JO494*100*((100/MAX(EX$9:EX$497)+100/MAX(EZ$9:EZ$497))/2))+($RL$4*JP494*100*((100/MAX(EX$9:EX$497)+100/MAX(EZ$9:EZ$497))/2))+($RL$4*JQ494*100*((100/MAX(EX$9:EX$497)+100/MAX(EZ$9:EZ$497))/2))+($RL$4*JR494*100*((100/MAX(EX$9:EX$497)+100/MAX(EZ$9:EZ$497))/2))+($RL$4*JS494*100*((100/MAX(EX$9:EX$497)+100/MAX(EZ$9:EZ$497))/2))+($RL$4*JT494*100*((100/MAX(EX$9:EX$497)+100/MAX(EZ$9:EZ$497))/2))+($RL$4*JU494*100*((100/MAX(EX$9:EX$497)+100/MAX(EZ$9:EZ$497))/2))+($RL$4*JV494*100*((100/MAX(EX$9:EX$497)+100/MAX(EZ$9:EZ$497))/2))+($RL$4*JW494*100*((100/MAX(EX$9:EX$497)+100/MAX(EZ$9:EZ$497))/2))+($RL$4*JX494*100*((100/MAX(EX$9:EX$497)+100/MAX(EZ$9:EZ$497))/2))+($RL$4*JY494*100*((100/MAX(EX$9:EX$497)+100/MAX(EZ$9:EZ$497))/2))+($RL$4*JZ494*100*((100/MAX(EX$9:EX$497)+100/MAX(EZ$9:EZ$497))/2)))*$RW$3/2</f>
        <v>0</v>
      </c>
      <c r="RP494" s="119">
        <f>($RJ$3*KA494*100*100/MAX(FA$9:FA$497)) + ($RJ$3*KB494*100*100/MAX(FA$9:FA$497)/2) + ($RJ$3*KC494*100*100/MAX(FA$9:FA$497)/2) + ($RJ$3*KD494*100*100/MAX(FA$9:FA$497)/4) + ($RJ$3*KE494*100*100/MAX(FA$9:FA$497)/4)</f>
        <v>0</v>
      </c>
      <c r="RQ494" s="118">
        <f>($RL$4*KF494*100*((100/MAX(EX$9:EX$497)+100/MAX(EZ$9:EZ$497)))) * ($RO$3/2) + (($RL$4*KG494*100*((100/MAX(EX$9:EX$497)+100/MAX(EZ$9:EZ$497))))+($RL$4*KH494*100*((100/MAX(EX$9:EX$497)+100/MAX(EZ$9:EZ$497))))+($RL$4*KI494*100*((100/MAX(EX$9:EX$497)+100/MAX(EZ$9:EZ$497))))+($RL$4*KJ494*100*((100/MAX(EX$9:EX$497)+100/MAX(EZ$9:EZ$497))))+($RL$4*KK494*100*((100/MAX(EX$9:EX$497)+100/MAX(EZ$9:EZ$497))))+($RL$4*KL494*100*((100/MAX(EX$9:EX$497)+100/MAX(EZ$9:EZ$497))))+($RL$4*KM494*100*((100/MAX(EX$9:EX$497)+100/MAX(EZ$9:EZ$497))))+($RL$4*KN494*100*((100/MAX(EX$9:EX$497)+100/MAX(EZ$9:EZ$497))))+($RL$4*KO494*100*((100/MAX(EX$9:EX$497)+100/MAX(EZ$9:EZ$497))))+($RL$4*KP494*100*((100/MAX(EX$9:EX$497)+100/MAX(EZ$9:EZ$497))))+($RL$4*KQ494*100*((100/MAX(EX$9:EX$497)+100/MAX(EZ$9:EZ$497))))+($RL$4*KR494*100*((100/MAX(EX$9:EX$497)+100/MAX(EZ$9:EZ$497))))+($RL$4*KS494*100*((100/MAX(EX$9:EX$497)+100/MAX(EZ$9:EZ$497))))+($RL$4*KV494*100*((100/MAX(EX$9:EX$497)+100/MAX(EZ$9:EZ$497))))) * (($RO$3+$RO$4)/6)</f>
        <v>0</v>
      </c>
      <c r="RR494" s="115">
        <f>(($RL$4*KW494*100*((100/MAX(EX$9:EX$497)+100/MAX(EZ$9:EZ$497))))) * ($RO$3/2) + (($RL$4*KX494*100*((100/MAX(EX$9:EX$497)+100/MAX(EZ$9:EZ$497))))+($RL$4*KY494*100*((100/MAX(EX$9:EX$497)+100/MAX(EZ$9:EZ$497))))+($RL$4*KZ494*100*((100/MAX(EX$9:EX$497)+100/MAX(EZ$9:EZ$497))))+($RL$4*LA494*100*((100/MAX(EX$9:EX$497)+100/MAX(EZ$9:EZ$497))))+($RL$4*LB494*100*((100/MAX(EX$9:EX$497)+100/MAX(EZ$9:EZ$497))))+($RL$4*LC494*100*((100/MAX(EX$9:EX$497)+100/MAX(EZ$9:EZ$497))))) * (($RO$3+$RO$4)/6)</f>
        <v>0</v>
      </c>
      <c r="RS494" s="119">
        <f>(($RL$4*LD494*100*((100/MAX(EX$9:EX$497)+100/MAX(EZ$9:EZ$497))))+($RL$4*LE494*100*((100/MAX(EX$9:EX$497)+100/MAX(EZ$9:EZ$497))))) * (($RO$3+$RO$4)/6)</f>
        <v>0</v>
      </c>
      <c r="RT494" s="118">
        <f>($RJ$4*LH494*100*(100/MAX(EV$9:EV$497)))+($RJ$4*LI494*100*(100/MAX(EV$9:EV$497)))</f>
        <v>0</v>
      </c>
      <c r="RU494" s="119">
        <f>($RJ$4*LJ494*(100/MAX(EV$9:EV$497)))/2 + ($RL$3*LK494*(100/MAX(EW$9:EW$497))) + ($RJ$4*LL494*(100/MAX(EV$9:EV$497)))/4 + ($RL$3*LM494*(100/MAX(EW$9:EW$497)))</f>
        <v>0</v>
      </c>
      <c r="RV494" s="118">
        <f>($RJ$4*LN494*100*100/MAX(EV$9:EV$497)/2)+($RJ$4*LO494*100*100/MAX(EV$9:EV$497)/2)+($RJ$4*LP494*100*100/MAX(EV$9:EV$497))+($RJ$4*LQ494*100*100/MAX(EV$9:EV$497))+($RJ$4*LR494*100*100/MAX(EV$9:EV$497))</f>
        <v>0</v>
      </c>
      <c r="RW494" s="115">
        <f>($RJ$4*LS494*100*100/MAX(EV$9:EV$497)) + (($RJ$4*LT494*100*100/MAX(EV$9:EV$497))+($RJ$4*LU494*100*100/MAX(EV$9:EV$497))+($RJ$4*LV494*100*100/MAX(EV$9:EV$497))+($RJ$4*LW494*100*100/MAX(EV$9:EV$497))+($RJ$4*LX494*100*100/MAX(EV$9:EV$497))+($RJ$4*LY494*100*100/MAX(EV$9:EV$497))+($RJ$4*LZ494*100*100/MAX(EV$9:EV$497))+($RJ$4*MA494*100*100/MAX(EV$9:EV$497)))/2</f>
        <v>8.4269662921348321</v>
      </c>
      <c r="RX494" s="119">
        <f>($RJ$4*MB494*100*100/MAX(EV$9:EV$497))+($RJ$4*MC494*100*100/MAX(EV$9:EV$497))+($RJ$4*MD494*100*100/MAX(EV$9:EV$497))+($RJ$4*ME494*100*100/MAX(EV$9:EV$497))+($RJ$4*MF494*100*100/MAX(EV$9:EV$497))+($RJ$4*MG494*100*100/MAX(EV$9:EV$497))+($RJ$4*MH494*100*100/MAX(EV$9:EV$497))+($RJ$4*MI494*100*100/MAX(EV$9:EV$497))+($RJ$4*MJ494*100*100/MAX(EV$9:EV$497))+($RJ$4*MK494*100*100/MAX(EV$9:EV$497))+($RJ$4*ML494*100*100/MAX(EV$9:EV$497))+($RJ$4*MM494*100*100/MAX(EV$9:EV$497))+($RJ$4*MN494*100*100/MAX(EV$9:EV$497))</f>
        <v>0</v>
      </c>
      <c r="RY494" s="118">
        <f>($RJ$4*MQ494*100*100/MAX(EV$9:EV$497))/2 + (($RJ$4*MR494*100*100/MAX(EV$9:EV$497))+($RJ$4*MS494*100*100/MAX(EV$9:EV$497))+($RJ$4*MT494*100*100/MAX(EV$9:EV$497))+($RJ$4*MU494*100*100/MAX(EV$9:EV$497))+($RJ$4*MV494*100*100/MAX(EV$9:EV$497))+($RJ$4*MW494*100*100/MAX(EV$9:EV$497))+($RJ$4*MX494*100*100/MAX(EV$9:EV$497))+($RJ$4*MY494*100*100/MAX(EV$9:EV$497))+($RJ$4*MZ494*100*100/MAX(EV$9:EV$497))+($RJ$4*NA494*100*100/MAX(EV$9:EV$497))+($RJ$4*NB494*100*100/MAX(EV$9:EV$497))+($RJ$4*NC494*100*100/MAX(EV$9:EV$497))+($RJ$4*ND494*100*100/MAX(EV$9:EV$497))+($RJ$4*NG494*100*100/MAX(EV$9:EV$497)))/4</f>
        <v>4.213483146067416</v>
      </c>
      <c r="RZ494" s="115">
        <f>($RJ$4*NH494*100*100/MAX(EV$9:EV$497))/2 + (($RJ$4*NI494*100*100/MAX(EV$9:EV$497))+($RJ$4*NJ494*100*100/MAX(EV$9:EV$497))+($RJ$4*NK494*100*100/MAX(EV$9:EV$497))+($RJ$4*NL494*100*100/MAX(EV$9:EV$497))+($RJ$4*NM494*100*100/MAX(EV$9:EV$497))+($RJ$4*NN494*100*100/MAX(EV$9:EV$497)))/4</f>
        <v>0</v>
      </c>
      <c r="SA494" s="117">
        <f>(($RJ$4*NO494*100*100/MAX(EV$9:EV$497))+($RJ$4*NP494*100*100/MAX(EV$9:EV$497)))/4</f>
        <v>0</v>
      </c>
      <c r="SB494" s="118">
        <f t="shared" si="1307"/>
        <v>34.352485232385696</v>
      </c>
      <c r="SC494" s="115">
        <f t="shared" si="1308"/>
        <v>23.434756554307121</v>
      </c>
      <c r="SD494" s="115">
        <f t="shared" si="1309"/>
        <v>19.526112359550567</v>
      </c>
      <c r="SE494" s="115">
        <f t="shared" si="1310"/>
        <v>84.194756554307119</v>
      </c>
      <c r="SF494" s="115">
        <f t="shared" si="1311"/>
        <v>40.878859563129986</v>
      </c>
      <c r="SG494" s="115">
        <f t="shared" si="1312"/>
        <v>12.640449438202248</v>
      </c>
      <c r="SH494" s="115">
        <f>ROUND(SB494/MAX(SB$9:SB$497)*100,0)</f>
        <v>43</v>
      </c>
      <c r="SI494" s="115">
        <f>ROUND(SC494/MAX(SC$9:SC$497)*100,0)</f>
        <v>36</v>
      </c>
      <c r="SJ494" s="115">
        <f>ROUND(SD494/MAX(SD$9:SD$497)*100,0)</f>
        <v>31</v>
      </c>
      <c r="SK494" s="115">
        <f>ROUND(SE494/MAX(SE$9:SE$497)*100,0)</f>
        <v>65</v>
      </c>
      <c r="SL494" s="115">
        <f>ROUND(SF494/MAX(SF$9:SF$497)*100,0)</f>
        <v>100</v>
      </c>
      <c r="SM494" s="121">
        <f>ROUND(SG494/MAX(SG$9:SG$497)*100,0)</f>
        <v>12</v>
      </c>
      <c r="SN494" s="115">
        <f>ROUND(AVERAGEIF($ES$9:$ES$497,$ES494,SH$9:SH$497),0)</f>
        <v>24</v>
      </c>
      <c r="SO494" s="115">
        <f>ROUND(AVERAGEIF($ES$9:$ES$497,$ES494,SI$9:SI$497),0)</f>
        <v>22</v>
      </c>
      <c r="SP494" s="115">
        <f>ROUND(AVERAGEIF($ES$9:$ES$497,$ES494,SJ$9:SJ$497),0)</f>
        <v>5</v>
      </c>
      <c r="SQ494" s="115">
        <f>ROUND(AVERAGEIF($ES$9:$ES$497,$ES494,SK$9:SK$497),0)</f>
        <v>19</v>
      </c>
      <c r="SR494" s="115">
        <f>ROUND(AVERAGEIF($ES$9:$ES$497,$ES494,SL$9:SL$497),0)</f>
        <v>8</v>
      </c>
      <c r="SS494" s="121">
        <f>ROUND(AVERAGEIF($ES$9:$ES$497,$ES494,SM$9:SM$497),0)</f>
        <v>6</v>
      </c>
      <c r="ST494" s="114">
        <f>RANK(SB494,SB$9:SB$497,0)</f>
        <v>96</v>
      </c>
      <c r="SU494" s="115">
        <f>RANK(SC494,SC$9:SC$497,0)</f>
        <v>81</v>
      </c>
      <c r="SV494" s="115">
        <f>RANK(SD494,SD$9:SD$497,0)</f>
        <v>47</v>
      </c>
      <c r="SW494" s="115">
        <f>RANK(SE494,SE$9:SE$497,0)</f>
        <v>22</v>
      </c>
      <c r="SX494" s="115">
        <f>RANK(SF494,SF$9:SF$497,0)</f>
        <v>1</v>
      </c>
      <c r="SY494" s="115">
        <f>RANK(SG494,SG$9:SG$497,0)</f>
        <v>61</v>
      </c>
      <c r="SZ494" s="115">
        <f>COUNTIFS(SB$9:SB$497,"&gt;"&amp;SB494,$ES$9:$ES$497,$ES494)+1</f>
        <v>22</v>
      </c>
      <c r="TA494" s="115">
        <f>COUNTIFS(SC$9:SC$497,"&gt;"&amp;SC494,$ES$9:$ES$497,$ES494)+1</f>
        <v>22</v>
      </c>
      <c r="TB494" s="115">
        <f>COUNTIFS(SD$9:SD$497,"&gt;"&amp;SD494,$ES$9:$ES$497,$ES494)+1</f>
        <v>3</v>
      </c>
      <c r="TC494" s="115">
        <f>COUNTIFS(SE$9:SE$497,"&gt;"&amp;SE494,$ES$9:$ES$497,$ES494)+1</f>
        <v>8</v>
      </c>
      <c r="TD494" s="115">
        <f>COUNTIFS(SF$9:SF$497,"&gt;"&amp;SF494,$ES$9:$ES$497,$ES494)+1</f>
        <v>1</v>
      </c>
      <c r="TE494" s="117">
        <f>COUNTIFS(SG$9:SG$497,"&gt;"&amp;SG494,$ES$9:$ES$497,$ES494)+1</f>
        <v>9</v>
      </c>
      <c r="TF494" s="118">
        <f t="shared" si="1313"/>
        <v>140</v>
      </c>
      <c r="TG494" s="115">
        <f t="shared" si="1314"/>
        <v>131</v>
      </c>
      <c r="TH494" s="115">
        <f t="shared" si="1315"/>
        <v>114</v>
      </c>
      <c r="TI494" s="115">
        <f t="shared" si="1316"/>
        <v>159</v>
      </c>
      <c r="TJ494" s="115">
        <f t="shared" si="1317"/>
        <v>197</v>
      </c>
      <c r="TK494" s="115">
        <f t="shared" si="1318"/>
        <v>109</v>
      </c>
      <c r="TL494" s="117">
        <f t="shared" si="1319"/>
        <v>97</v>
      </c>
      <c r="TM494" s="118">
        <f>ROUND(TF494/MAX(TF$9:TF$497)*100,0)</f>
        <v>78</v>
      </c>
      <c r="TN494" s="115">
        <f>ROUND(TG494/MAX(TG$9:TG$497)*100,0)</f>
        <v>72</v>
      </c>
      <c r="TO494" s="115">
        <f>ROUND(TH494/MAX(TH$9:TH$497)*100,0)</f>
        <v>63</v>
      </c>
      <c r="TP494" s="115">
        <f>ROUND(TI494/MAX(TI$9:TI$497)*100,0)</f>
        <v>88</v>
      </c>
      <c r="TQ494" s="115">
        <f>ROUND(TJ494/MAX(TJ$9:TJ$497)*100,0)</f>
        <v>100</v>
      </c>
      <c r="TR494" s="115">
        <f>ROUND(TK494/MAX(TK$9:TK$497)*100,0)</f>
        <v>56</v>
      </c>
      <c r="TS494" s="119">
        <f>ROUND(TL494/MAX(TL$9:TL$497)*100,0)</f>
        <v>49</v>
      </c>
      <c r="TT494" s="120">
        <f>RANK(TM494,TM$9:TM$497,0)</f>
        <v>30</v>
      </c>
      <c r="TU494" s="115">
        <f>RANK(TN494,TN$9:TN$497,0)</f>
        <v>32</v>
      </c>
      <c r="TV494" s="115">
        <f>RANK(TO494,TO$9:TO$497,0)</f>
        <v>22</v>
      </c>
      <c r="TW494" s="115">
        <f>RANK(TP494,TP$9:TP$497,0)</f>
        <v>6</v>
      </c>
      <c r="TX494" s="115">
        <f>RANK(TQ494,TQ$9:TQ$497,0)</f>
        <v>1</v>
      </c>
      <c r="TY494" s="115">
        <f>RANK(TR494,TR$9:TR$497,0)</f>
        <v>30</v>
      </c>
      <c r="TZ494" s="121">
        <f>RANK(TS494,TS$9:TS$497,0)</f>
        <v>38</v>
      </c>
      <c r="UA494" s="132"/>
      <c r="UB494" s="7" t="s">
        <v>1</v>
      </c>
    </row>
    <row r="495" spans="1:548" x14ac:dyDescent="0.15">
      <c r="A495" s="183">
        <v>9019</v>
      </c>
      <c r="B495" s="200" t="s">
        <v>2034</v>
      </c>
      <c r="C495" s="143"/>
      <c r="D495" s="143"/>
      <c r="E495" s="161" t="s">
        <v>518</v>
      </c>
      <c r="F495" s="65">
        <v>25</v>
      </c>
      <c r="G495" s="65" t="s">
        <v>908</v>
      </c>
      <c r="H495" s="144" t="s">
        <v>922</v>
      </c>
      <c r="I495" s="66" t="s">
        <v>521</v>
      </c>
      <c r="J495" s="67" t="s">
        <v>521</v>
      </c>
      <c r="K495" s="67" t="s">
        <v>521</v>
      </c>
      <c r="L495" s="67" t="s">
        <v>521</v>
      </c>
      <c r="M495" s="67" t="s">
        <v>521</v>
      </c>
      <c r="N495" s="67" t="s">
        <v>521</v>
      </c>
      <c r="O495" s="67" t="s">
        <v>521</v>
      </c>
      <c r="P495" s="67" t="s">
        <v>521</v>
      </c>
      <c r="Q495" s="67" t="s">
        <v>521</v>
      </c>
      <c r="R495" s="68" t="s">
        <v>521</v>
      </c>
      <c r="S495" s="69" t="s">
        <v>521</v>
      </c>
      <c r="T495" s="67" t="s">
        <v>521</v>
      </c>
      <c r="U495" s="67" t="s">
        <v>521</v>
      </c>
      <c r="V495" s="67" t="s">
        <v>521</v>
      </c>
      <c r="W495" s="67" t="s">
        <v>521</v>
      </c>
      <c r="X495" s="67" t="s">
        <v>521</v>
      </c>
      <c r="Y495" s="67" t="s">
        <v>521</v>
      </c>
      <c r="Z495" s="67" t="s">
        <v>521</v>
      </c>
      <c r="AA495" s="67" t="s">
        <v>521</v>
      </c>
      <c r="AB495" s="68" t="s">
        <v>521</v>
      </c>
      <c r="AC495" s="69" t="s">
        <v>521</v>
      </c>
      <c r="AD495" s="67" t="s">
        <v>521</v>
      </c>
      <c r="AE495" s="67" t="s">
        <v>521</v>
      </c>
      <c r="AF495" s="67" t="s">
        <v>521</v>
      </c>
      <c r="AG495" s="67" t="s">
        <v>521</v>
      </c>
      <c r="AH495" s="67" t="s">
        <v>521</v>
      </c>
      <c r="AI495" s="67" t="s">
        <v>521</v>
      </c>
      <c r="AJ495" s="67" t="s">
        <v>521</v>
      </c>
      <c r="AK495" s="67" t="s">
        <v>521</v>
      </c>
      <c r="AL495" s="68" t="s">
        <v>521</v>
      </c>
      <c r="AM495" s="69" t="s">
        <v>521</v>
      </c>
      <c r="AN495" s="67" t="s">
        <v>521</v>
      </c>
      <c r="AO495" s="67" t="s">
        <v>521</v>
      </c>
      <c r="AP495" s="67" t="s">
        <v>521</v>
      </c>
      <c r="AQ495" s="67" t="s">
        <v>521</v>
      </c>
      <c r="AR495" s="67" t="s">
        <v>521</v>
      </c>
      <c r="AS495" s="67" t="s">
        <v>521</v>
      </c>
      <c r="AT495" s="67" t="s">
        <v>521</v>
      </c>
      <c r="AU495" s="67" t="s">
        <v>521</v>
      </c>
      <c r="AV495" s="68" t="s">
        <v>521</v>
      </c>
      <c r="AW495" s="69" t="s">
        <v>521</v>
      </c>
      <c r="AX495" s="67" t="s">
        <v>521</v>
      </c>
      <c r="AY495" s="67" t="s">
        <v>521</v>
      </c>
      <c r="AZ495" s="67" t="s">
        <v>521</v>
      </c>
      <c r="BA495" s="67" t="s">
        <v>521</v>
      </c>
      <c r="BB495" s="67" t="s">
        <v>521</v>
      </c>
      <c r="BC495" s="67" t="s">
        <v>521</v>
      </c>
      <c r="BD495" s="67" t="s">
        <v>521</v>
      </c>
      <c r="BE495" s="67" t="s">
        <v>521</v>
      </c>
      <c r="BF495" s="68" t="s">
        <v>521</v>
      </c>
      <c r="BG495" s="69" t="s">
        <v>521</v>
      </c>
      <c r="BH495" s="67" t="s">
        <v>521</v>
      </c>
      <c r="BI495" s="67" t="s">
        <v>521</v>
      </c>
      <c r="BJ495" s="67" t="s">
        <v>521</v>
      </c>
      <c r="BK495" s="67" t="s">
        <v>521</v>
      </c>
      <c r="BL495" s="67" t="s">
        <v>521</v>
      </c>
      <c r="BM495" s="67" t="s">
        <v>521</v>
      </c>
      <c r="BN495" s="67" t="s">
        <v>521</v>
      </c>
      <c r="BO495" s="67" t="s">
        <v>521</v>
      </c>
      <c r="BP495" s="68" t="s">
        <v>521</v>
      </c>
      <c r="BQ495" s="70" t="s">
        <v>521</v>
      </c>
      <c r="BR495" s="67" t="s">
        <v>521</v>
      </c>
      <c r="BS495" s="67" t="s">
        <v>521</v>
      </c>
      <c r="BT495" s="67" t="s">
        <v>521</v>
      </c>
      <c r="BU495" s="67" t="s">
        <v>521</v>
      </c>
      <c r="BV495" s="67" t="s">
        <v>521</v>
      </c>
      <c r="BW495" s="67" t="s">
        <v>521</v>
      </c>
      <c r="BX495" s="67" t="s">
        <v>521</v>
      </c>
      <c r="BY495" s="67" t="s">
        <v>521</v>
      </c>
      <c r="BZ495" s="68" t="s">
        <v>521</v>
      </c>
      <c r="CA495" s="69" t="s">
        <v>521</v>
      </c>
      <c r="CB495" s="67" t="s">
        <v>521</v>
      </c>
      <c r="CC495" s="67" t="s">
        <v>521</v>
      </c>
      <c r="CD495" s="67" t="s">
        <v>521</v>
      </c>
      <c r="CE495" s="67" t="s">
        <v>521</v>
      </c>
      <c r="CF495" s="67" t="s">
        <v>521</v>
      </c>
      <c r="CG495" s="67" t="s">
        <v>521</v>
      </c>
      <c r="CH495" s="67" t="s">
        <v>521</v>
      </c>
      <c r="CI495" s="67" t="s">
        <v>521</v>
      </c>
      <c r="CJ495" s="68" t="s">
        <v>521</v>
      </c>
      <c r="CK495" s="69" t="s">
        <v>521</v>
      </c>
      <c r="CL495" s="67" t="s">
        <v>521</v>
      </c>
      <c r="CM495" s="67" t="s">
        <v>521</v>
      </c>
      <c r="CN495" s="67" t="s">
        <v>521</v>
      </c>
      <c r="CO495" s="67" t="s">
        <v>521</v>
      </c>
      <c r="CP495" s="67" t="s">
        <v>521</v>
      </c>
      <c r="CQ495" s="67" t="s">
        <v>521</v>
      </c>
      <c r="CR495" s="67" t="s">
        <v>521</v>
      </c>
      <c r="CS495" s="67" t="s">
        <v>521</v>
      </c>
      <c r="CT495" s="68" t="s">
        <v>521</v>
      </c>
      <c r="CU495" s="69" t="s">
        <v>521</v>
      </c>
      <c r="CV495" s="67" t="s">
        <v>521</v>
      </c>
      <c r="CW495" s="67" t="s">
        <v>521</v>
      </c>
      <c r="CX495" s="67" t="s">
        <v>521</v>
      </c>
      <c r="CY495" s="67" t="s">
        <v>521</v>
      </c>
      <c r="CZ495" s="67" t="s">
        <v>521</v>
      </c>
      <c r="DA495" s="67" t="s">
        <v>521</v>
      </c>
      <c r="DB495" s="67" t="s">
        <v>521</v>
      </c>
      <c r="DC495" s="67" t="s">
        <v>521</v>
      </c>
      <c r="DD495" s="68" t="s">
        <v>521</v>
      </c>
      <c r="DE495" s="69" t="s">
        <v>521</v>
      </c>
      <c r="DF495" s="71" t="s">
        <v>521</v>
      </c>
      <c r="DG495" s="67" t="s">
        <v>521</v>
      </c>
      <c r="DH495" s="67" t="s">
        <v>521</v>
      </c>
      <c r="DI495" s="67" t="s">
        <v>521</v>
      </c>
      <c r="DJ495" s="67" t="s">
        <v>521</v>
      </c>
      <c r="DK495" s="67" t="s">
        <v>521</v>
      </c>
      <c r="DL495" s="67" t="s">
        <v>521</v>
      </c>
      <c r="DM495" s="67" t="s">
        <v>521</v>
      </c>
      <c r="DN495" s="68" t="s">
        <v>521</v>
      </c>
      <c r="DO495" s="70" t="s">
        <v>521</v>
      </c>
      <c r="DP495" s="71" t="s">
        <v>521</v>
      </c>
      <c r="DQ495" s="67" t="s">
        <v>521</v>
      </c>
      <c r="DR495" s="67" t="s">
        <v>521</v>
      </c>
      <c r="DS495" s="67" t="s">
        <v>521</v>
      </c>
      <c r="DT495" s="67" t="s">
        <v>521</v>
      </c>
      <c r="DU495" s="67" t="s">
        <v>521</v>
      </c>
      <c r="DV495" s="67" t="s">
        <v>521</v>
      </c>
      <c r="DW495" s="67" t="s">
        <v>521</v>
      </c>
      <c r="DX495" s="72" t="s">
        <v>521</v>
      </c>
      <c r="DY495" s="146" t="s">
        <v>522</v>
      </c>
      <c r="DZ495" s="74" t="s">
        <v>522</v>
      </c>
      <c r="EA495" s="74" t="s">
        <v>522</v>
      </c>
      <c r="EB495" s="74" t="s">
        <v>522</v>
      </c>
      <c r="EC495" s="75" t="s">
        <v>522</v>
      </c>
      <c r="ED495" s="168" t="s">
        <v>522</v>
      </c>
      <c r="EE495" s="74" t="str">
        <f>DZ495</f>
        <v>-</v>
      </c>
      <c r="EF495" s="74" t="s">
        <v>522</v>
      </c>
      <c r="EG495" s="74" t="s">
        <v>522</v>
      </c>
      <c r="EH495" s="77" t="s">
        <v>522</v>
      </c>
      <c r="EI495" s="73" t="s">
        <v>522</v>
      </c>
      <c r="EJ495" s="74" t="s">
        <v>522</v>
      </c>
      <c r="EK495" s="74" t="s">
        <v>522</v>
      </c>
      <c r="EL495" s="74" t="s">
        <v>522</v>
      </c>
      <c r="EM495" s="75">
        <v>1000</v>
      </c>
      <c r="EN495" s="78" t="s">
        <v>522</v>
      </c>
      <c r="EO495" s="79" t="s">
        <v>522</v>
      </c>
      <c r="EP495" s="79" t="s">
        <v>522</v>
      </c>
      <c r="EQ495" s="79" t="s">
        <v>522</v>
      </c>
      <c r="ER495" s="80">
        <v>1</v>
      </c>
      <c r="ES495" s="128" t="s">
        <v>564</v>
      </c>
      <c r="ET495" s="82"/>
      <c r="EU495" s="83">
        <v>4</v>
      </c>
      <c r="EV495" s="146">
        <v>25</v>
      </c>
      <c r="EW495" s="147">
        <v>25</v>
      </c>
      <c r="EX495" s="147">
        <v>25</v>
      </c>
      <c r="EY495" s="147">
        <v>25</v>
      </c>
      <c r="EZ495" s="147">
        <v>25</v>
      </c>
      <c r="FA495" s="147">
        <v>25</v>
      </c>
      <c r="FB495" s="147">
        <v>25</v>
      </c>
      <c r="FC495" s="147">
        <v>25</v>
      </c>
      <c r="FD495" s="74">
        <f t="shared" si="1272"/>
        <v>50</v>
      </c>
      <c r="FE495" s="84">
        <f t="shared" si="1273"/>
        <v>50</v>
      </c>
      <c r="FF495" s="73">
        <f>RANK(EV495,$EV$9:$EV$497,0)</f>
        <v>386</v>
      </c>
      <c r="FG495" s="74">
        <f>RANK(EW495,$EW$9:$EW$497,0)</f>
        <v>318</v>
      </c>
      <c r="FH495" s="74">
        <f>RANK(EX495,$EX$9:$EX$497,0)</f>
        <v>270</v>
      </c>
      <c r="FI495" s="74">
        <f>RANK(EY495,$EY$9:$EY$497,0)</f>
        <v>270</v>
      </c>
      <c r="FJ495" s="74">
        <f>RANK(EZ495,$EZ$9:$EZ$497,0)</f>
        <v>159</v>
      </c>
      <c r="FK495" s="74">
        <f>RANK(FA495,$FA$9:$FA$497,0)</f>
        <v>150</v>
      </c>
      <c r="FL495" s="74">
        <f>RANK(FB495,$FB$9:$FB$497,0)</f>
        <v>296</v>
      </c>
      <c r="FM495" s="74">
        <f>RANK(FC495,$FC$9:$FC$497,0)</f>
        <v>304</v>
      </c>
      <c r="FN495" s="74">
        <f>RANK(FD495,$FD$9:$FD$497,0)</f>
        <v>286</v>
      </c>
      <c r="FO495" s="84">
        <f>RANK(FE495,$FE$9:$FE$497,0)</f>
        <v>303</v>
      </c>
      <c r="FP495" s="73">
        <f>COUNTIFS($EV$9:$EV$497,"&gt;"&amp;EV495,$ES$9:$ES$497,ES495)+1</f>
        <v>86</v>
      </c>
      <c r="FQ495" s="74">
        <f>COUNTIFS($EW$9:$EW$497,"&gt;"&amp;EW495,$ES$9:$ES$497,ES495)+1</f>
        <v>80</v>
      </c>
      <c r="FR495" s="74">
        <f>COUNTIFS($EX$9:$EX$497,"&gt;"&amp;EX495,$ES$9:$ES$497,ES495)+1</f>
        <v>75</v>
      </c>
      <c r="FS495" s="74">
        <f>COUNTIFS($EY$9:$EY$497,"&gt;"&amp;EY495,$ES$9:$ES$497,ES495)+1</f>
        <v>66</v>
      </c>
      <c r="FT495" s="74">
        <f>COUNTIFS($EZ$9:$EZ$497,"&gt;"&amp;EZ495,$ES$9:$ES$497,ES495)+1</f>
        <v>29</v>
      </c>
      <c r="FU495" s="74">
        <f>COUNTIFS($FA$9:$FA$497,"&gt;"&amp;FA495,$ES$9:$ES$497,ES495)+1</f>
        <v>29</v>
      </c>
      <c r="FV495" s="74">
        <f>COUNTIFS($FB$9:$FB$497,"&gt;"&amp;FB495,$ES$9:$ES$497,ES495)+1</f>
        <v>87</v>
      </c>
      <c r="FW495" s="74">
        <f>COUNTIFS($FC$9:$FC$497,"&gt;"&amp;FC495,$ES$9:$ES$497,ES495)+1</f>
        <v>81</v>
      </c>
      <c r="FX495" s="74">
        <f>COUNTIFS($FD$9:$FD$497,"&gt;"&amp;FD495,$ES$9:$ES$497,ES495)+1</f>
        <v>66</v>
      </c>
      <c r="FY495" s="84">
        <f>COUNTIFS($FE$9:$FE$497,"&gt;"&amp;FE495,$ES$9:$ES$497,ES495)+1</f>
        <v>77</v>
      </c>
      <c r="FZ495" s="85">
        <f t="shared" si="1274"/>
        <v>1</v>
      </c>
      <c r="GA495" s="86">
        <f t="shared" si="1275"/>
        <v>1</v>
      </c>
      <c r="GB495" s="86">
        <f t="shared" si="1276"/>
        <v>1</v>
      </c>
      <c r="GC495" s="86">
        <f t="shared" si="1277"/>
        <v>1</v>
      </c>
      <c r="GD495" s="86">
        <f t="shared" si="1278"/>
        <v>1</v>
      </c>
      <c r="GE495" s="86">
        <f t="shared" si="1279"/>
        <v>1</v>
      </c>
      <c r="GF495" s="86">
        <f t="shared" si="1280"/>
        <v>1</v>
      </c>
      <c r="GG495" s="86">
        <f t="shared" si="1281"/>
        <v>1</v>
      </c>
      <c r="GH495" s="86">
        <f t="shared" si="1282"/>
        <v>2</v>
      </c>
      <c r="GI495" s="87">
        <f t="shared" si="1283"/>
        <v>2</v>
      </c>
      <c r="GJ495" s="85">
        <f>ROUND(((FZ495-AVERAGE(FZ$9:FZ$497))/STDEVP(FZ$9:FZ$497)*10+50),2)</f>
        <v>51.3</v>
      </c>
      <c r="GK495" s="86">
        <f>ROUND(((GA495-AVERAGE(GA$9:GA$497))/STDEVP(GA$9:GA$497)*10+50),2)</f>
        <v>59.25</v>
      </c>
      <c r="GL495" s="86">
        <f>ROUND(((GB495-AVERAGE(GB$9:GB$497))/STDEVP(GB$9:GB$497)*10+50),2)</f>
        <v>65.67</v>
      </c>
      <c r="GM495" s="86">
        <f>ROUND(((GC495-AVERAGE(GC$9:GC$497))/STDEVP(GC$9:GC$497)*10+50),2)</f>
        <v>73.75</v>
      </c>
      <c r="GN495" s="86">
        <f>ROUND(((GD495-AVERAGE(GD$9:GD$497))/STDEVP(GD$9:GD$497)*10+50),2)</f>
        <v>70.81</v>
      </c>
      <c r="GO495" s="86">
        <f>ROUND(((GE495-AVERAGE(GE$9:GE$497))/STDEVP(GE$9:GE$497)*10+50),2)</f>
        <v>73.650000000000006</v>
      </c>
      <c r="GP495" s="86">
        <f>ROUND(((GF495-AVERAGE(GF$9:GF$497))/STDEVP(GF$9:GF$497)*10+50),2)</f>
        <v>61.5</v>
      </c>
      <c r="GQ495" s="86">
        <f>ROUND(((GG495-AVERAGE(GG$9:GG$497))/STDEVP(GG$9:GG$497)*10+50),2)</f>
        <v>61.54</v>
      </c>
      <c r="GR495" s="86">
        <f>ROUND(((GH495-AVERAGE(GH$9:GH$497))/STDEVP(GH$9:GH$497)*10+50),2)</f>
        <v>87.4</v>
      </c>
      <c r="GS495" s="87">
        <f>ROUND(((GI495-AVERAGE(GI$9:GI$497))/STDEVP(GI$9:GI$497)*10+50),2)</f>
        <v>66.5</v>
      </c>
      <c r="GT495" s="73">
        <f>RANK(GJ495,$GJ$9:$GJ$497,0)</f>
        <v>173</v>
      </c>
      <c r="GU495" s="74">
        <f>RANK(GK495,$GK$9:$GK$497,0)</f>
        <v>78</v>
      </c>
      <c r="GV495" s="74">
        <f>RANK(GL495,$GL$9:$GL$497,0)</f>
        <v>25</v>
      </c>
      <c r="GW495" s="74">
        <f>RANK(GM495,$GM$9:$GM$497,0)</f>
        <v>18</v>
      </c>
      <c r="GX495" s="74">
        <f>RANK(GN495,$GN$9:$GN$497,0)</f>
        <v>18</v>
      </c>
      <c r="GY495" s="74">
        <f>RANK(GO495,$GO$9:$GO$497,0)</f>
        <v>15</v>
      </c>
      <c r="GZ495" s="74">
        <f>RANK(GP495,$GP$9:$GP$497,0)</f>
        <v>50</v>
      </c>
      <c r="HA495" s="74">
        <f>RANK(GQ495,$GQ$9:$GQ$497,0)</f>
        <v>46</v>
      </c>
      <c r="HB495" s="74">
        <f>RANK(GR495,$GR$9:$GR$497,0)</f>
        <v>2</v>
      </c>
      <c r="HC495" s="84">
        <f>RANK(GS495,$GS$9:$GS$497,0)</f>
        <v>28</v>
      </c>
      <c r="HD495" s="85">
        <f>ROUND(AVERAGEIF($ES$9:$ES$497,$ES495,$FZ$9:$FZ$497),2)</f>
        <v>0.92</v>
      </c>
      <c r="HE495" s="86">
        <f>ROUND(AVERAGEIF($ES$9:$ES$497,$ES495,$GA$9:$GA$497),2)</f>
        <v>0.65</v>
      </c>
      <c r="HF495" s="86">
        <f>ROUND(AVERAGEIF($ES$9:$ES$497,$ES495,$GB$9:$GB$497),2)</f>
        <v>0.69</v>
      </c>
      <c r="HG495" s="86">
        <f>ROUND(AVERAGEIF($ES$9:$ES$497,$ES495,$GC$9:$GC$497),2)</f>
        <v>0.54</v>
      </c>
      <c r="HH495" s="86">
        <f>ROUND(AVERAGEIF($ES$9:$ES$497,$ES495,$GD$9:$GD$497),2)</f>
        <v>0.32</v>
      </c>
      <c r="HI495" s="86">
        <f>ROUND(AVERAGEIF($ES$9:$ES$497,$ES495,$GE$9:$GE$497),2)</f>
        <v>0.33</v>
      </c>
      <c r="HJ495" s="86">
        <f>ROUND(AVERAGEIF($ES$9:$ES$497,$ES495,$GF$9:$GF$497),2)</f>
        <v>0.98</v>
      </c>
      <c r="HK495" s="86">
        <f>ROUND(AVERAGEIF($ES$9:$ES$497,$ES495,$GG$9:$GG$497),2)</f>
        <v>0.86</v>
      </c>
      <c r="HL495" s="86">
        <f>ROUND(AVERAGEIF($ES$9:$ES$497,$ES495,$GH$9:$GH$497),2)</f>
        <v>1.01</v>
      </c>
      <c r="HM495" s="87">
        <f>ROUND(AVERAGEIF($ES$9:$ES$497,$ES495,$GI$9:$GI$497),2)</f>
        <v>1.55</v>
      </c>
      <c r="HN495" s="88">
        <f t="shared" si="1284"/>
        <v>7.999999999999996E-2</v>
      </c>
      <c r="HO495" s="89">
        <f t="shared" si="1285"/>
        <v>0.35</v>
      </c>
      <c r="HP495" s="89">
        <f t="shared" si="1286"/>
        <v>0.31000000000000005</v>
      </c>
      <c r="HQ495" s="89">
        <f t="shared" si="1287"/>
        <v>0.45999999999999996</v>
      </c>
      <c r="HR495" s="89">
        <f t="shared" si="1288"/>
        <v>0.67999999999999994</v>
      </c>
      <c r="HS495" s="89">
        <f t="shared" si="1289"/>
        <v>0.66999999999999993</v>
      </c>
      <c r="HT495" s="89">
        <f t="shared" si="1290"/>
        <v>2.0000000000000018E-2</v>
      </c>
      <c r="HU495" s="89">
        <f t="shared" si="1291"/>
        <v>0.14000000000000001</v>
      </c>
      <c r="HV495" s="89">
        <f t="shared" si="1292"/>
        <v>0.99</v>
      </c>
      <c r="HW495" s="90">
        <f t="shared" si="1293"/>
        <v>0.44999999999999996</v>
      </c>
      <c r="HX495" s="73">
        <f>COUNTIFS($FZ$9:$FZ$497,"&gt;"&amp;FZ495,$ES$9:$ES$497,$ES495)+1</f>
        <v>34</v>
      </c>
      <c r="HY495" s="74">
        <f>COUNTIFS($GA$9:$GA$497,"&gt;"&amp;GA495,$ES$9:$ES$497,$ES495)+1</f>
        <v>2</v>
      </c>
      <c r="HZ495" s="74">
        <f>COUNTIFS($GB$9:$GB$497,"&gt;"&amp;GB495,$ES$9:$ES$497,$ES495)+1</f>
        <v>7</v>
      </c>
      <c r="IA495" s="74">
        <f>COUNTIFS($GC$9:$GC$497,"&gt;"&amp;GC495,$ES$9:$ES$497,$ES495)+1</f>
        <v>1</v>
      </c>
      <c r="IB495" s="74">
        <f>COUNTIFS($GD$9:$GD$497,"&gt;"&amp;GD495,$ES$9:$ES$497,$ES495)+1</f>
        <v>1</v>
      </c>
      <c r="IC495" s="74">
        <f>COUNTIFS($GE$9:$GE$497,"&gt;"&amp;GE495,$ES$9:$ES$497,$ES495)+1</f>
        <v>1</v>
      </c>
      <c r="ID495" s="74">
        <f>COUNTIFS($GF$9:$GF$497,"&gt;"&amp;GF495,$ES$9:$ES$497,$ES495)+1</f>
        <v>36</v>
      </c>
      <c r="IE495" s="74">
        <f>COUNTIFS($GG$9:$GG$497,"&gt;"&amp;GG495,$ES$9:$ES$497,$ES495)+1</f>
        <v>21</v>
      </c>
      <c r="IF495" s="74">
        <f>COUNTIFS($GH$9:$GH$497,"&gt;"&amp;GH495,$ES$9:$ES$497,$ES495)+1</f>
        <v>1</v>
      </c>
      <c r="IG495" s="84">
        <f>COUNTIFS($GI$9:$GI$497,"&gt;"&amp;GI495,$ES$9:$ES$497,$ES495)+1</f>
        <v>14</v>
      </c>
      <c r="IH495" s="148"/>
      <c r="II495" s="149"/>
      <c r="IJ495" s="149"/>
      <c r="IK495" s="149"/>
      <c r="IL495" s="149"/>
      <c r="IM495" s="150"/>
      <c r="IN495" s="151"/>
      <c r="IO495" s="152"/>
      <c r="IP495" s="153"/>
      <c r="IQ495" s="149"/>
      <c r="IR495" s="149"/>
      <c r="IS495" s="149"/>
      <c r="IT495" s="149"/>
      <c r="IU495" s="149"/>
      <c r="IV495" s="149"/>
      <c r="IW495" s="154"/>
      <c r="IX495" s="151"/>
      <c r="IY495" s="149"/>
      <c r="IZ495" s="149"/>
      <c r="JA495" s="149"/>
      <c r="JB495" s="149"/>
      <c r="JC495" s="149"/>
      <c r="JD495" s="149"/>
      <c r="JE495" s="155"/>
      <c r="JF495" s="153"/>
      <c r="JG495" s="149"/>
      <c r="JH495" s="149"/>
      <c r="JI495" s="149"/>
      <c r="JJ495" s="149"/>
      <c r="JK495" s="149"/>
      <c r="JL495" s="149"/>
      <c r="JM495" s="154"/>
      <c r="JN495" s="151"/>
      <c r="JO495" s="149"/>
      <c r="JP495" s="149"/>
      <c r="JQ495" s="149"/>
      <c r="JR495" s="149"/>
      <c r="JS495" s="149"/>
      <c r="JT495" s="149"/>
      <c r="JU495" s="149"/>
      <c r="JV495" s="149"/>
      <c r="JW495" s="149"/>
      <c r="JX495" s="149"/>
      <c r="JY495" s="149"/>
      <c r="JZ495" s="155"/>
      <c r="KA495" s="151"/>
      <c r="KB495" s="149"/>
      <c r="KC495" s="149"/>
      <c r="KD495" s="149"/>
      <c r="KE495" s="155"/>
      <c r="KF495" s="153"/>
      <c r="KG495" s="149"/>
      <c r="KH495" s="149"/>
      <c r="KI495" s="149"/>
      <c r="KJ495" s="149"/>
      <c r="KK495" s="156"/>
      <c r="KL495" s="149"/>
      <c r="KM495" s="149"/>
      <c r="KN495" s="149"/>
      <c r="KO495" s="149"/>
      <c r="KP495" s="149"/>
      <c r="KQ495" s="149"/>
      <c r="KR495" s="149"/>
      <c r="KS495" s="154"/>
      <c r="KT495" s="154"/>
      <c r="KU495" s="154"/>
      <c r="KV495" s="154"/>
      <c r="KW495" s="151"/>
      <c r="KX495" s="149"/>
      <c r="KY495" s="149"/>
      <c r="KZ495" s="149"/>
      <c r="LA495" s="149"/>
      <c r="LB495" s="149"/>
      <c r="LC495" s="154"/>
      <c r="LD495" s="151"/>
      <c r="LE495" s="152"/>
      <c r="LF495" s="157"/>
      <c r="LG495" s="158"/>
      <c r="LH495" s="151"/>
      <c r="LI495" s="149"/>
      <c r="LJ495" s="147"/>
      <c r="LK495" s="147"/>
      <c r="LL495" s="147"/>
      <c r="LM495" s="159"/>
      <c r="LN495" s="153"/>
      <c r="LO495" s="149"/>
      <c r="LP495" s="149"/>
      <c r="LQ495" s="149"/>
      <c r="LR495" s="154"/>
      <c r="LS495" s="151"/>
      <c r="LT495" s="149"/>
      <c r="LU495" s="149"/>
      <c r="LV495" s="149"/>
      <c r="LW495" s="149"/>
      <c r="LX495" s="149"/>
      <c r="LY495" s="149"/>
      <c r="LZ495" s="149"/>
      <c r="MA495" s="155"/>
      <c r="MB495" s="153"/>
      <c r="MC495" s="149"/>
      <c r="MD495" s="149"/>
      <c r="ME495" s="149"/>
      <c r="MF495" s="149"/>
      <c r="MG495" s="149">
        <v>0.1</v>
      </c>
      <c r="MH495" s="149"/>
      <c r="MI495" s="149"/>
      <c r="MJ495" s="149"/>
      <c r="MK495" s="149"/>
      <c r="ML495" s="149"/>
      <c r="MM495" s="149"/>
      <c r="MN495" s="156"/>
      <c r="MO495" s="156"/>
      <c r="MP495" s="154"/>
      <c r="MQ495" s="151"/>
      <c r="MR495" s="149"/>
      <c r="MS495" s="149"/>
      <c r="MT495" s="149"/>
      <c r="MU495" s="149"/>
      <c r="MV495" s="156"/>
      <c r="MW495" s="149"/>
      <c r="MX495" s="149"/>
      <c r="MY495" s="149"/>
      <c r="MZ495" s="149"/>
      <c r="NA495" s="149"/>
      <c r="NB495" s="149"/>
      <c r="NC495" s="149"/>
      <c r="ND495" s="154"/>
      <c r="NE495" s="154"/>
      <c r="NF495" s="154"/>
      <c r="NG495" s="154"/>
      <c r="NH495" s="151"/>
      <c r="NI495" s="149"/>
      <c r="NJ495" s="149"/>
      <c r="NK495" s="149"/>
      <c r="NL495" s="149"/>
      <c r="NM495" s="149"/>
      <c r="NN495" s="94"/>
      <c r="NO495" s="151"/>
      <c r="NP495" s="160"/>
      <c r="NQ495" s="145"/>
      <c r="NR495" s="199"/>
      <c r="NS495" s="145"/>
      <c r="NT495" s="145"/>
      <c r="NU495" s="145" t="s">
        <v>2035</v>
      </c>
      <c r="NV495" s="104">
        <v>44648</v>
      </c>
      <c r="NW495" s="145" t="s">
        <v>2036</v>
      </c>
      <c r="NX495" s="165" t="s">
        <v>2037</v>
      </c>
      <c r="NY495" s="138" t="s">
        <v>1674</v>
      </c>
      <c r="NZ495" s="165" t="s">
        <v>2038</v>
      </c>
      <c r="OA495" s="166" t="s">
        <v>2039</v>
      </c>
      <c r="OB495" s="166" t="s">
        <v>2040</v>
      </c>
      <c r="OC495" s="166" t="s">
        <v>2041</v>
      </c>
      <c r="OD495" s="110">
        <v>0</v>
      </c>
      <c r="OE495" s="109">
        <v>0</v>
      </c>
      <c r="OF495" s="110">
        <f t="shared" si="1320"/>
        <v>0</v>
      </c>
      <c r="OG495" s="109">
        <v>0</v>
      </c>
      <c r="OH495" s="111">
        <f>ROUND(AVERAGEIF($ES$9:$ES$497,$ES495,EV$9:EV$497),0)</f>
        <v>67</v>
      </c>
      <c r="OI495" s="112">
        <f>ROUND(AVERAGEIF($ES$9:$ES$497,$ES495,EW$9:EW$497),0)</f>
        <v>45</v>
      </c>
      <c r="OJ495" s="112">
        <f>ROUND(AVERAGEIF($ES$9:$ES$497,$ES495,EX$9:EX$497),0)</f>
        <v>51</v>
      </c>
      <c r="OK495" s="112">
        <f>ROUND(AVERAGEIF($ES$9:$ES$497,$ES495,EY$9:EY$497),0)</f>
        <v>39</v>
      </c>
      <c r="OL495" s="112">
        <f>ROUND(AVERAGEIF($ES$9:$ES$497,$ES495,EZ$9:EZ$497),0)</f>
        <v>21</v>
      </c>
      <c r="OM495" s="112">
        <f>ROUND(AVERAGEIF($ES$9:$ES$497,$ES495,FA$9:FA$497),0)</f>
        <v>21</v>
      </c>
      <c r="ON495" s="112">
        <f>ROUND(AVERAGEIF($ES$9:$ES$497,$ES495,FB$9:FB$497),0)</f>
        <v>68</v>
      </c>
      <c r="OO495" s="112">
        <f>ROUND(AVERAGEIF($ES$9:$ES$497,$ES495,FC$9:FC$497),0)</f>
        <v>64</v>
      </c>
      <c r="OP495" s="112">
        <f>ROUND(AVERAGEIF($ES$9:$ES$497,$ES495,FD$9:FD$497),0)</f>
        <v>72</v>
      </c>
      <c r="OQ495" s="113">
        <f>ROUND(AVERAGEIF($ES$9:$ES$497,$ES495,FE$9:FE$497),0)</f>
        <v>115</v>
      </c>
      <c r="OR495" s="114">
        <f>ROUND(EV495/MAX(EV$9:EV$497)*100,0)</f>
        <v>14</v>
      </c>
      <c r="OS495" s="115">
        <f>ROUND(EW495/MAX(EW$9:EW$497)*100,0)</f>
        <v>20</v>
      </c>
      <c r="OT495" s="115">
        <f>ROUND(EX495/MAX(EX$9:EX$497)*100,0)</f>
        <v>21</v>
      </c>
      <c r="OU495" s="115">
        <f>ROUND(EY495/MAX(EY$9:EY$497)*100,0)</f>
        <v>17</v>
      </c>
      <c r="OV495" s="115">
        <f>ROUND(EZ495/MAX(EZ$9:EZ$497)*100,0)</f>
        <v>20</v>
      </c>
      <c r="OW495" s="115">
        <f>ROUND(FA495/MAX(FA$9:FA$497)*100,0)</f>
        <v>22</v>
      </c>
      <c r="OX495" s="115">
        <f>ROUND(FB495/MAX(FB$9:FB$497)*100,0)</f>
        <v>19</v>
      </c>
      <c r="OY495" s="116">
        <f>ROUND(FC495/MAX(FC$9:FC$497)*100,0)</f>
        <v>17</v>
      </c>
      <c r="OZ495" s="115">
        <f>ROUND(FD495/MAX(FD$9:FD$497)*100,0)</f>
        <v>34</v>
      </c>
      <c r="PA495" s="117">
        <f>ROUND(FE495/MAX(FE$9:FE$497)*100,0)</f>
        <v>20</v>
      </c>
      <c r="PB495" s="118">
        <f t="shared" si="1295"/>
        <v>203</v>
      </c>
      <c r="PC495" s="115">
        <f t="shared" si="1296"/>
        <v>200</v>
      </c>
      <c r="PD495" s="115">
        <f t="shared" si="1297"/>
        <v>263</v>
      </c>
      <c r="PE495" s="115">
        <f t="shared" si="1298"/>
        <v>237</v>
      </c>
      <c r="PF495" s="115">
        <f t="shared" si="1299"/>
        <v>196</v>
      </c>
      <c r="PG495" s="119">
        <f t="shared" si="1300"/>
        <v>187</v>
      </c>
      <c r="PH495" s="118">
        <f>ROUND(PB495/MAX(PB$9:PB$497)*100,0)</f>
        <v>24</v>
      </c>
      <c r="PI495" s="115">
        <f>ROUND(PC495/MAX(PC$9:PC$497)*100,0)</f>
        <v>24</v>
      </c>
      <c r="PJ495" s="115">
        <f>ROUND(PD495/MAX(PD$9:PD$497)*100,0)</f>
        <v>28</v>
      </c>
      <c r="PK495" s="115">
        <f>ROUND(PE495/MAX(PE$9:PE$497)*100,0)</f>
        <v>24</v>
      </c>
      <c r="PL495" s="115">
        <f>ROUND(PF495/MAX(PF$9:PF$497)*100,0)</f>
        <v>28</v>
      </c>
      <c r="PM495" s="119">
        <f>ROUND(PG495/MAX(PG$9:PG$497)*100,0)</f>
        <v>27</v>
      </c>
      <c r="PN495" s="118">
        <f>RANK(PH495,PH$9:PH$497,0)</f>
        <v>345</v>
      </c>
      <c r="PO495" s="115">
        <f>RANK(PI495,PI$9:PI$497,0)</f>
        <v>324</v>
      </c>
      <c r="PP495" s="115">
        <f>RANK(PJ495,PJ$9:PJ$497,0)</f>
        <v>323</v>
      </c>
      <c r="PQ495" s="115">
        <f>RANK(PK495,PK$9:PK$497,0)</f>
        <v>334</v>
      </c>
      <c r="PR495" s="115">
        <f>RANK(PL495,PL$9:PL$497,0)</f>
        <v>328</v>
      </c>
      <c r="PS495" s="119">
        <f>RANK(PM495,PM$9:PM$497,0)</f>
        <v>312</v>
      </c>
      <c r="PT495" s="120">
        <f>ROUND(FZ495/MAX(FZ$9:FZ$497)*100,0)</f>
        <v>55</v>
      </c>
      <c r="PU495" s="115">
        <f>ROUND(GA495/MAX(GA$9:GA$497)*100,0)</f>
        <v>56</v>
      </c>
      <c r="PV495" s="115">
        <f>ROUND(GB495/MAX(GB$9:GB$497)*100,0)</f>
        <v>73</v>
      </c>
      <c r="PW495" s="115">
        <f>ROUND(GC495/MAX(GC$9:GC$497)*100,0)</f>
        <v>79</v>
      </c>
      <c r="PX495" s="115">
        <f>ROUND(GD495/MAX(GD$9:GD$497)*100,0)</f>
        <v>56</v>
      </c>
      <c r="PY495" s="115">
        <f>ROUND(GE495/MAX(GE$9:GE$497)*100,0)</f>
        <v>60</v>
      </c>
      <c r="PZ495" s="115">
        <f>ROUND(GF495/MAX(GF$9:GF$497)*100,0)</f>
        <v>47</v>
      </c>
      <c r="QA495" s="116">
        <f>ROUND(GG495/MAX(GG$9:GG$497)*100,0)</f>
        <v>55</v>
      </c>
      <c r="QB495" s="115">
        <f>ROUND(GH495/MAX(GH$9:GH$497)*100,0)</f>
        <v>89</v>
      </c>
      <c r="QC495" s="121">
        <f>ROUND(GI495/MAX(GI$9:GI$497)*100,0)</f>
        <v>64</v>
      </c>
      <c r="QD495" s="120">
        <f>ROUND(AVERAGEIF($ES$9:$ES$497,$ES495,PT$9:PT$497),0)</f>
        <v>50</v>
      </c>
      <c r="QE495" s="120">
        <f>ROUND(AVERAGEIF($ES$9:$ES$497,$ES495,PU$9:PU$497),0)</f>
        <v>37</v>
      </c>
      <c r="QF495" s="120">
        <f>ROUND(AVERAGEIF($ES$9:$ES$497,$ES495,PV$9:PV$497),0)</f>
        <v>50</v>
      </c>
      <c r="QG495" s="120">
        <f>ROUND(AVERAGEIF($ES$9:$ES$497,$ES495,PW$9:PW$497),0)</f>
        <v>43</v>
      </c>
      <c r="QH495" s="120">
        <f>ROUND(AVERAGEIF($ES$9:$ES$497,$ES495,PX$9:PX$497),0)</f>
        <v>18</v>
      </c>
      <c r="QI495" s="120">
        <f>ROUND(AVERAGEIF($ES$9:$ES$497,$ES495,PY$9:PY$497),0)</f>
        <v>20</v>
      </c>
      <c r="QJ495" s="120">
        <f>ROUND(AVERAGEIF($ES$9:$ES$497,$ES495,PZ$9:PZ$497),0)</f>
        <v>46</v>
      </c>
      <c r="QK495" s="120">
        <f>ROUND(AVERAGEIF($ES$9:$ES$497,$ES495,QA$9:QA$497),0)</f>
        <v>47</v>
      </c>
      <c r="QL495" s="120">
        <f>ROUND(AVERAGEIF($ES$9:$ES$497,$ES495,QB$9:QB$497),0)</f>
        <v>45</v>
      </c>
      <c r="QM495" s="120">
        <f>ROUND(AVERAGEIF($ES$9:$ES$497,$ES495,QC$9:QC$497),0)</f>
        <v>49</v>
      </c>
      <c r="QN495" s="114">
        <f t="shared" si="1301"/>
        <v>742</v>
      </c>
      <c r="QO495" s="115">
        <f t="shared" si="1302"/>
        <v>674</v>
      </c>
      <c r="QP495" s="115">
        <f t="shared" si="1303"/>
        <v>966</v>
      </c>
      <c r="QQ495" s="115">
        <f t="shared" si="1304"/>
        <v>907</v>
      </c>
      <c r="QR495" s="115">
        <f t="shared" si="1305"/>
        <v>815</v>
      </c>
      <c r="QS495" s="119">
        <f t="shared" si="1306"/>
        <v>667</v>
      </c>
      <c r="QT495" s="114">
        <f>ROUND((QN495-MIN(QN$9:QN$497))/(MAX(QN$9:QN$497)-MIN(QN$9:QN$497))*100,0)</f>
        <v>80</v>
      </c>
      <c r="QU495" s="115">
        <f>ROUND((QO495-MIN(QO$9:QO$497))/(MAX(QO$9:QO$497)-MIN(QO$9:QO$497))*100,0)</f>
        <v>67</v>
      </c>
      <c r="QV495" s="115">
        <f>ROUND((QP495-MIN(QP$9:QP$497))/(MAX(QP$9:QP$497)-MIN(QP$9:QP$497))*100,0)</f>
        <v>90</v>
      </c>
      <c r="QW495" s="115">
        <f>ROUND((QQ495-MIN(QQ$9:QQ$497))/(MAX(QQ$9:QQ$497)-MIN(QQ$9:QQ$497))*100,0)</f>
        <v>78</v>
      </c>
      <c r="QX495" s="115">
        <f>ROUND((QR495-MIN(QR$9:QR$497))/(MAX(QR$9:QR$497)-MIN(QR$9:QR$497))*100,0)</f>
        <v>100</v>
      </c>
      <c r="QY495" s="115">
        <f>ROUND((QS495-MIN(QS$9:QS$497))/(MAX(QS$9:QS$497)-MIN(QS$9:QS$497))*100,0)</f>
        <v>97</v>
      </c>
      <c r="QZ495" s="114">
        <f>RANK(QN495,QN$9:QN$497,0)</f>
        <v>2</v>
      </c>
      <c r="RA495" s="115">
        <f>RANK(QO495,QO$9:QO$497,0)</f>
        <v>7</v>
      </c>
      <c r="RB495" s="115">
        <f>RANK(QP495,QP$9:QP$497,0)</f>
        <v>3</v>
      </c>
      <c r="RC495" s="115">
        <f>RANK(QQ495,QQ$9:QQ$497,0)</f>
        <v>9</v>
      </c>
      <c r="RD495" s="115">
        <f>RANK(QR495,QR$9:QR$497,0)</f>
        <v>1</v>
      </c>
      <c r="RE495" s="115">
        <f>RANK(QS495,QS$9:QS$497,0)</f>
        <v>3</v>
      </c>
      <c r="RF495" s="122"/>
      <c r="RG495" s="115">
        <f>($RH$3*(IH495+IJ495)*100*100/MAX(EX$9:EX$497)*$RO$3) +($RH$3*(II495+IJ495)*100*100/MAX(EX$9:EX$497)*$RO$4) + ($RH$3*IK495*100*100/MAX(EX$9:EX$497)*0.098)</f>
        <v>0</v>
      </c>
      <c r="RH495" s="115">
        <f>($RH$4*IL495*100*100/MAX(EZ$9:EZ$497))*$RQ$3</f>
        <v>0</v>
      </c>
      <c r="RI495" s="115">
        <f>($RH$3*IM495*100*100/MAX(EY$9:EY$497))*$RQ$4</f>
        <v>0</v>
      </c>
      <c r="RJ495" s="115">
        <f>($RH$3*IN495*100*100/MAX(EX$9:EX$497))</f>
        <v>0</v>
      </c>
      <c r="RK495" s="115">
        <f>($RH$4*IO495*100*100/MAX(EZ$9:EZ$497))*$RQ$3</f>
        <v>0</v>
      </c>
      <c r="RL495" s="115">
        <f>(($RL$4*IP495*100*((100/MAX(EX$9:EX$497)+100/MAX(EZ$9:EZ$497))/2))+($RL$4*IQ495*100*((100/MAX(EX$9:EX$497)+100/MAX(EZ$9:EZ$497))/2))+($RL$4*IR495*100*((100/MAX(EX$9:EX$497)+100/MAX(EZ$9:EZ$497))/2))+($RL$4*IS495*100*((100/MAX(EX$9:EX$497)+100/MAX(EZ$9:EZ$497))/2))+($RL$4*IT495*100*((100/MAX(EX$9:EX$497)+100/MAX(EZ$9:EZ$497))/2))+($RL$4*IU495*100*((100/MAX(EX$9:EX$497)+100/MAX(EZ$9:EZ$497))/2))+($RL$4*IV495*100*((100/MAX(EX$9:EX$497)+100/MAX(EZ$9:EZ$497))/2))+($RL$4*IW495*100*((100/MAX(EX$9:EX$497)+100/MAX(EZ$9:EZ$497))/2)))*$RS$3</f>
        <v>0</v>
      </c>
      <c r="RM495" s="115">
        <f>(($RH$3*IX495*100*100/MAX(EX$9:EX$497))+($RH$3*IY495*100*100/MAX(EX$9:EX$497))+($RH$3*IZ495*100*100/MAX(EX$9:EX$497))+($RH$3*JA495*100*100/MAX(EX$9:EX$497))+($RH$3*JB495*100*100/MAX(EX$9:EX$497))+($RH$3*JC495*100*100/MAX(EX$9:EX$497))+($RH$3*JD495*100*100/MAX(EX$9:EX$497))+($RH$3*JE495*100*100/MAX(EX$9:EX$497)))*$RS$4</f>
        <v>0</v>
      </c>
      <c r="RN495" s="115">
        <f>(($RH$4*JF495*100*100/MAX(EZ$9:EZ$497)) + ($RH$4*JG495*100*100/MAX(EZ$9:EZ$497)) + ($RH$4*JH495*100*100/MAX(EZ$9:EZ$497)) + ($RH$4*JI495*100*100/MAX(EZ$9:EZ$497)) + ($RH$4*JJ495*100*100/MAX(EZ$9:EZ$497)) + ($RH$4*JK495*100*100/MAX(EZ$9:EZ$497)) + ($RH$4*JL495*100*100/MAX(EZ$9:EZ$497)) + ($RH$4*JM495*100*100/MAX(EZ$9:EZ$497)))*$RU$3</f>
        <v>0</v>
      </c>
      <c r="RO495" s="115">
        <f>(($RL$4*JN495*100*((100/MAX(EX$9:EX$497)+100/MAX(EZ$9:EZ$497))/2))+($RL$4*JO495*100*((100/MAX(EX$9:EX$497)+100/MAX(EZ$9:EZ$497))/2))+($RL$4*JP495*100*((100/MAX(EX$9:EX$497)+100/MAX(EZ$9:EZ$497))/2))+($RL$4*JQ495*100*((100/MAX(EX$9:EX$497)+100/MAX(EZ$9:EZ$497))/2))+($RL$4*JR495*100*((100/MAX(EX$9:EX$497)+100/MAX(EZ$9:EZ$497))/2))+($RL$4*JS495*100*((100/MAX(EX$9:EX$497)+100/MAX(EZ$9:EZ$497))/2))+($RL$4*JT495*100*((100/MAX(EX$9:EX$497)+100/MAX(EZ$9:EZ$497))/2))+($RL$4*JU495*100*((100/MAX(EX$9:EX$497)+100/MAX(EZ$9:EZ$497))/2))+($RL$4*JV495*100*((100/MAX(EX$9:EX$497)+100/MAX(EZ$9:EZ$497))/2))+($RL$4*JW495*100*((100/MAX(EX$9:EX$497)+100/MAX(EZ$9:EZ$497))/2))+($RL$4*JX495*100*((100/MAX(EX$9:EX$497)+100/MAX(EZ$9:EZ$497))/2))+($RL$4*JY495*100*((100/MAX(EX$9:EX$497)+100/MAX(EZ$9:EZ$497))/2))+($RL$4*JZ495*100*((100/MAX(EX$9:EX$497)+100/MAX(EZ$9:EZ$497))/2)))*$RW$3/2</f>
        <v>0</v>
      </c>
      <c r="RP495" s="119">
        <f>($RJ$3*KA495*100*100/MAX(FA$9:FA$497)) + ($RJ$3*KB495*100*100/MAX(FA$9:FA$497)/2) + ($RJ$3*KC495*100*100/MAX(FA$9:FA$497)/2) + ($RJ$3*KD495*100*100/MAX(FA$9:FA$497)/4) + ($RJ$3*KE495*100*100/MAX(FA$9:FA$497)/4)</f>
        <v>0</v>
      </c>
      <c r="RQ495" s="118">
        <f>($RL$4*KF495*100*((100/MAX(EX$9:EX$497)+100/MAX(EZ$9:EZ$497)))) * ($RO$3/2) + (($RL$4*KG495*100*((100/MAX(EX$9:EX$497)+100/MAX(EZ$9:EZ$497))))+($RL$4*KH495*100*((100/MAX(EX$9:EX$497)+100/MAX(EZ$9:EZ$497))))+($RL$4*KI495*100*((100/MAX(EX$9:EX$497)+100/MAX(EZ$9:EZ$497))))+($RL$4*KJ495*100*((100/MAX(EX$9:EX$497)+100/MAX(EZ$9:EZ$497))))+($RL$4*KK495*100*((100/MAX(EX$9:EX$497)+100/MAX(EZ$9:EZ$497))))+($RL$4*KL495*100*((100/MAX(EX$9:EX$497)+100/MAX(EZ$9:EZ$497))))+($RL$4*KM495*100*((100/MAX(EX$9:EX$497)+100/MAX(EZ$9:EZ$497))))+($RL$4*KN495*100*((100/MAX(EX$9:EX$497)+100/MAX(EZ$9:EZ$497))))+($RL$4*KO495*100*((100/MAX(EX$9:EX$497)+100/MAX(EZ$9:EZ$497))))+($RL$4*KP495*100*((100/MAX(EX$9:EX$497)+100/MAX(EZ$9:EZ$497))))+($RL$4*KQ495*100*((100/MAX(EX$9:EX$497)+100/MAX(EZ$9:EZ$497))))+($RL$4*KR495*100*((100/MAX(EX$9:EX$497)+100/MAX(EZ$9:EZ$497))))+($RL$4*KS495*100*((100/MAX(EX$9:EX$497)+100/MAX(EZ$9:EZ$497))))+($RL$4*KV495*100*((100/MAX(EX$9:EX$497)+100/MAX(EZ$9:EZ$497))))) * (($RO$3+$RO$4)/6)</f>
        <v>0</v>
      </c>
      <c r="RR495" s="115">
        <f>(($RL$4*KW495*100*((100/MAX(EX$9:EX$497)+100/MAX(EZ$9:EZ$497))))) * ($RO$3/2) + (($RL$4*KX495*100*((100/MAX(EX$9:EX$497)+100/MAX(EZ$9:EZ$497))))+($RL$4*KY495*100*((100/MAX(EX$9:EX$497)+100/MAX(EZ$9:EZ$497))))+($RL$4*KZ495*100*((100/MAX(EX$9:EX$497)+100/MAX(EZ$9:EZ$497))))+($RL$4*LA495*100*((100/MAX(EX$9:EX$497)+100/MAX(EZ$9:EZ$497))))+($RL$4*LB495*100*((100/MAX(EX$9:EX$497)+100/MAX(EZ$9:EZ$497))))+($RL$4*LC495*100*((100/MAX(EX$9:EX$497)+100/MAX(EZ$9:EZ$497))))) * (($RO$3+$RO$4)/6)</f>
        <v>0</v>
      </c>
      <c r="RS495" s="119">
        <f>(($RL$4*LD495*100*((100/MAX(EX$9:EX$497)+100/MAX(EZ$9:EZ$497))))+($RL$4*LE495*100*((100/MAX(EX$9:EX$497)+100/MAX(EZ$9:EZ$497))))) * (($RO$3+$RO$4)/6)</f>
        <v>0</v>
      </c>
      <c r="RT495" s="118">
        <f>($RJ$4*LH495*100*(100/MAX(EV$9:EV$497)))+($RJ$4*LI495*100*(100/MAX(EV$9:EV$497)))</f>
        <v>0</v>
      </c>
      <c r="RU495" s="119">
        <f>($RJ$4*LJ495*(100/MAX(EV$9:EV$497)))/2 + ($RL$3*LK495*(100/MAX(EW$9:EW$497))) + ($RJ$4*LL495*(100/MAX(EV$9:EV$497)))/4 + ($RL$3*LM495*(100/MAX(EW$9:EW$497)))</f>
        <v>0</v>
      </c>
      <c r="RV495" s="118">
        <f>($RJ$4*LN495*100*100/MAX(EV$9:EV$497)/2)+($RJ$4*LO495*100*100/MAX(EV$9:EV$497)/2)+($RJ$4*LP495*100*100/MAX(EV$9:EV$497))+($RJ$4*LQ495*100*100/MAX(EV$9:EV$497))+($RJ$4*LR495*100*100/MAX(EV$9:EV$497))</f>
        <v>0</v>
      </c>
      <c r="RW495" s="115">
        <f>($RJ$4*LS495*100*100/MAX(EV$9:EV$497)) + (($RJ$4*LT495*100*100/MAX(EV$9:EV$497))+($RJ$4*LU495*100*100/MAX(EV$9:EV$497))+($RJ$4*LV495*100*100/MAX(EV$9:EV$497))+($RJ$4*LW495*100*100/MAX(EV$9:EV$497))+($RJ$4*LX495*100*100/MAX(EV$9:EV$497))+($RJ$4*LY495*100*100/MAX(EV$9:EV$497))+($RJ$4*LZ495*100*100/MAX(EV$9:EV$497))+($RJ$4*MA495*100*100/MAX(EV$9:EV$497)))/2</f>
        <v>0</v>
      </c>
      <c r="RX495" s="119">
        <f>($RJ$4*MB495*100*100/MAX(EV$9:EV$497))+($RJ$4*MC495*100*100/MAX(EV$9:EV$497))+($RJ$4*MD495*100*100/MAX(EV$9:EV$497))+($RJ$4*ME495*100*100/MAX(EV$9:EV$497))+($RJ$4*MF495*100*100/MAX(EV$9:EV$497))+($RJ$4*MG495*100*100/MAX(EV$9:EV$497))+($RJ$4*MH495*100*100/MAX(EV$9:EV$497))+($RJ$4*MI495*100*100/MAX(EV$9:EV$497))+($RJ$4*MJ495*100*100/MAX(EV$9:EV$497))+($RJ$4*MK495*100*100/MAX(EV$9:EV$497))+($RJ$4*ML495*100*100/MAX(EV$9:EV$497))+($RJ$4*MM495*100*100/MAX(EV$9:EV$497))+($RJ$4*MN495*100*100/MAX(EV$9:EV$497))</f>
        <v>16.853932584269664</v>
      </c>
      <c r="RY495" s="118">
        <f>($RJ$4*MQ495*100*100/MAX(EV$9:EV$497))/2 + (($RJ$4*MR495*100*100/MAX(EV$9:EV$497))+($RJ$4*MS495*100*100/MAX(EV$9:EV$497))+($RJ$4*MT495*100*100/MAX(EV$9:EV$497))+($RJ$4*MU495*100*100/MAX(EV$9:EV$497))+($RJ$4*MV495*100*100/MAX(EV$9:EV$497))+($RJ$4*MW495*100*100/MAX(EV$9:EV$497))+($RJ$4*MX495*100*100/MAX(EV$9:EV$497))+($RJ$4*MY495*100*100/MAX(EV$9:EV$497))+($RJ$4*MZ495*100*100/MAX(EV$9:EV$497))+($RJ$4*NA495*100*100/MAX(EV$9:EV$497))+($RJ$4*NB495*100*100/MAX(EV$9:EV$497))+($RJ$4*NC495*100*100/MAX(EV$9:EV$497))+($RJ$4*ND495*100*100/MAX(EV$9:EV$497))+($RJ$4*NG495*100*100/MAX(EV$9:EV$497)))/4</f>
        <v>0</v>
      </c>
      <c r="RZ495" s="115">
        <f>($RJ$4*NH495*100*100/MAX(EV$9:EV$497))/2 + (($RJ$4*NI495*100*100/MAX(EV$9:EV$497))+($RJ$4*NJ495*100*100/MAX(EV$9:EV$497))+($RJ$4*NK495*100*100/MAX(EV$9:EV$497))+($RJ$4*NL495*100*100/MAX(EV$9:EV$497))+($RJ$4*NM495*100*100/MAX(EV$9:EV$497))+($RJ$4*NN495*100*100/MAX(EV$9:EV$497)))/4</f>
        <v>0</v>
      </c>
      <c r="SA495" s="117">
        <f>(($RJ$4*NO495*100*100/MAX(EV$9:EV$497))+($RJ$4*NP495*100*100/MAX(EV$9:EV$497)))/4</f>
        <v>0</v>
      </c>
      <c r="SB495" s="118">
        <f t="shared" si="1307"/>
        <v>16.853932584269664</v>
      </c>
      <c r="SC495" s="115">
        <f t="shared" si="1308"/>
        <v>3.3707865168539328</v>
      </c>
      <c r="SD495" s="115">
        <f t="shared" si="1309"/>
        <v>4.213483146067416</v>
      </c>
      <c r="SE495" s="115">
        <f t="shared" si="1310"/>
        <v>3.3707865168539328</v>
      </c>
      <c r="SF495" s="115">
        <f t="shared" si="1311"/>
        <v>4.213483146067416</v>
      </c>
      <c r="SG495" s="115">
        <f t="shared" si="1312"/>
        <v>16.853932584269664</v>
      </c>
      <c r="SH495" s="115">
        <f>ROUND(SB495/MAX(SB$9:SB$497)*100,0)</f>
        <v>21</v>
      </c>
      <c r="SI495" s="115">
        <f>ROUND(SC495/MAX(SC$9:SC$497)*100,0)</f>
        <v>5</v>
      </c>
      <c r="SJ495" s="115">
        <f>ROUND(SD495/MAX(SD$9:SD$497)*100,0)</f>
        <v>7</v>
      </c>
      <c r="SK495" s="115">
        <f>ROUND(SE495/MAX(SE$9:SE$497)*100,0)</f>
        <v>3</v>
      </c>
      <c r="SL495" s="115">
        <f>ROUND(SF495/MAX(SF$9:SF$497)*100,0)</f>
        <v>10</v>
      </c>
      <c r="SM495" s="121">
        <f>ROUND(SG495/MAX(SG$9:SG$497)*100,0)</f>
        <v>16</v>
      </c>
      <c r="SN495" s="115">
        <f>ROUND(AVERAGEIF($ES$9:$ES$497,$ES495,SH$9:SH$497),0)</f>
        <v>24</v>
      </c>
      <c r="SO495" s="115">
        <f>ROUND(AVERAGEIF($ES$9:$ES$497,$ES495,SI$9:SI$497),0)</f>
        <v>22</v>
      </c>
      <c r="SP495" s="115">
        <f>ROUND(AVERAGEIF($ES$9:$ES$497,$ES495,SJ$9:SJ$497),0)</f>
        <v>5</v>
      </c>
      <c r="SQ495" s="115">
        <f>ROUND(AVERAGEIF($ES$9:$ES$497,$ES495,SK$9:SK$497),0)</f>
        <v>19</v>
      </c>
      <c r="SR495" s="115">
        <f>ROUND(AVERAGEIF($ES$9:$ES$497,$ES495,SL$9:SL$497),0)</f>
        <v>8</v>
      </c>
      <c r="SS495" s="121">
        <f>ROUND(AVERAGEIF($ES$9:$ES$497,$ES495,SM$9:SM$497),0)</f>
        <v>6</v>
      </c>
      <c r="ST495" s="114">
        <f>RANK(SB495,SB$9:SB$497,0)</f>
        <v>190</v>
      </c>
      <c r="SU495" s="115">
        <f>RANK(SC495,SC$9:SC$497,0)</f>
        <v>185</v>
      </c>
      <c r="SV495" s="115">
        <f>RANK(SD495,SD$9:SD$497,0)</f>
        <v>116</v>
      </c>
      <c r="SW495" s="115">
        <f>RANK(SE495,SE$9:SE$497,0)</f>
        <v>185</v>
      </c>
      <c r="SX495" s="115">
        <f>RANK(SF495,SF$9:SF$497,0)</f>
        <v>65</v>
      </c>
      <c r="SY495" s="115">
        <f>RANK(SG495,SG$9:SG$497,0)</f>
        <v>50</v>
      </c>
      <c r="SZ495" s="115">
        <f>COUNTIFS(SB$9:SB$497,"&gt;"&amp;SB495,$ES$9:$ES$497,$ES495)+1</f>
        <v>48</v>
      </c>
      <c r="TA495" s="115">
        <f>COUNTIFS(SC$9:SC$497,"&gt;"&amp;SC495,$ES$9:$ES$497,$ES495)+1</f>
        <v>53</v>
      </c>
      <c r="TB495" s="115">
        <f>COUNTIFS(SD$9:SD$497,"&gt;"&amp;SD495,$ES$9:$ES$497,$ES495)+1</f>
        <v>22</v>
      </c>
      <c r="TC495" s="115">
        <f>COUNTIFS(SE$9:SE$497,"&gt;"&amp;SE495,$ES$9:$ES$497,$ES495)+1</f>
        <v>53</v>
      </c>
      <c r="TD495" s="115">
        <f>COUNTIFS(SF$9:SF$497,"&gt;"&amp;SF495,$ES$9:$ES$497,$ES495)+1</f>
        <v>21</v>
      </c>
      <c r="TE495" s="117">
        <f>COUNTIFS(SG$9:SG$497,"&gt;"&amp;SG495,$ES$9:$ES$497,$ES495)+1</f>
        <v>4</v>
      </c>
      <c r="TF495" s="118">
        <f t="shared" si="1313"/>
        <v>49</v>
      </c>
      <c r="TG495" s="115">
        <f t="shared" si="1314"/>
        <v>29</v>
      </c>
      <c r="TH495" s="115">
        <f t="shared" si="1315"/>
        <v>31</v>
      </c>
      <c r="TI495" s="115">
        <f t="shared" si="1316"/>
        <v>31</v>
      </c>
      <c r="TJ495" s="115">
        <f t="shared" si="1317"/>
        <v>34</v>
      </c>
      <c r="TK495" s="115">
        <f t="shared" si="1318"/>
        <v>44</v>
      </c>
      <c r="TL495" s="117">
        <f t="shared" si="1319"/>
        <v>43</v>
      </c>
      <c r="TM495" s="118">
        <f>ROUND(TF495/MAX(TF$9:TF$497)*100,0)</f>
        <v>27</v>
      </c>
      <c r="TN495" s="115">
        <f>ROUND(TG495/MAX(TG$9:TG$497)*100,0)</f>
        <v>16</v>
      </c>
      <c r="TO495" s="115">
        <f>ROUND(TH495/MAX(TH$9:TH$497)*100,0)</f>
        <v>17</v>
      </c>
      <c r="TP495" s="115">
        <f>ROUND(TI495/MAX(TI$9:TI$497)*100,0)</f>
        <v>17</v>
      </c>
      <c r="TQ495" s="115">
        <f>ROUND(TJ495/MAX(TJ$9:TJ$497)*100,0)</f>
        <v>17</v>
      </c>
      <c r="TR495" s="115">
        <f>ROUND(TK495/MAX(TK$9:TK$497)*100,0)</f>
        <v>22</v>
      </c>
      <c r="TS495" s="119">
        <f>ROUND(TL495/MAX(TL$9:TL$497)*100,0)</f>
        <v>22</v>
      </c>
      <c r="TT495" s="120">
        <f>RANK(TM495,TM$9:TM$497,0)</f>
        <v>298</v>
      </c>
      <c r="TU495" s="115">
        <f>RANK(TN495,TN$9:TN$497,0)</f>
        <v>329</v>
      </c>
      <c r="TV495" s="115">
        <f>RANK(TO495,TO$9:TO$497,0)</f>
        <v>296</v>
      </c>
      <c r="TW495" s="115">
        <f>RANK(TP495,TP$9:TP$497,0)</f>
        <v>328</v>
      </c>
      <c r="TX495" s="115">
        <f>RANK(TQ495,TQ$9:TQ$497,0)</f>
        <v>296</v>
      </c>
      <c r="TY495" s="115">
        <f>RANK(TR495,TR$9:TR$497,0)</f>
        <v>269</v>
      </c>
      <c r="TZ495" s="121">
        <f>RANK(TS495,TS$9:TS$497,0)</f>
        <v>244</v>
      </c>
      <c r="UA495" s="132"/>
      <c r="UB495" s="7" t="s">
        <v>1</v>
      </c>
    </row>
    <row r="496" spans="1:548" x14ac:dyDescent="0.15">
      <c r="A496" s="183">
        <v>9020</v>
      </c>
      <c r="B496" s="200" t="s">
        <v>2223</v>
      </c>
      <c r="C496" s="143"/>
      <c r="D496" s="143"/>
      <c r="E496" s="161" t="s">
        <v>518</v>
      </c>
      <c r="F496" s="65">
        <v>125</v>
      </c>
      <c r="G496" s="65" t="s">
        <v>908</v>
      </c>
      <c r="H496" s="144" t="s">
        <v>1005</v>
      </c>
      <c r="I496" s="66" t="s">
        <v>521</v>
      </c>
      <c r="J496" s="67" t="s">
        <v>521</v>
      </c>
      <c r="K496" s="67" t="s">
        <v>521</v>
      </c>
      <c r="L496" s="67" t="s">
        <v>521</v>
      </c>
      <c r="M496" s="67" t="s">
        <v>521</v>
      </c>
      <c r="N496" s="67" t="s">
        <v>521</v>
      </c>
      <c r="O496" s="67" t="s">
        <v>521</v>
      </c>
      <c r="P496" s="67" t="s">
        <v>521</v>
      </c>
      <c r="Q496" s="67" t="s">
        <v>521</v>
      </c>
      <c r="R496" s="68" t="s">
        <v>521</v>
      </c>
      <c r="S496" s="69" t="s">
        <v>521</v>
      </c>
      <c r="T496" s="67" t="s">
        <v>521</v>
      </c>
      <c r="U496" s="67" t="s">
        <v>521</v>
      </c>
      <c r="V496" s="67" t="s">
        <v>521</v>
      </c>
      <c r="W496" s="67" t="s">
        <v>521</v>
      </c>
      <c r="X496" s="67" t="s">
        <v>521</v>
      </c>
      <c r="Y496" s="67" t="s">
        <v>521</v>
      </c>
      <c r="Z496" s="67" t="s">
        <v>521</v>
      </c>
      <c r="AA496" s="67" t="s">
        <v>521</v>
      </c>
      <c r="AB496" s="68" t="s">
        <v>521</v>
      </c>
      <c r="AC496" s="69" t="s">
        <v>521</v>
      </c>
      <c r="AD496" s="67" t="s">
        <v>521</v>
      </c>
      <c r="AE496" s="67" t="s">
        <v>521</v>
      </c>
      <c r="AF496" s="67" t="s">
        <v>521</v>
      </c>
      <c r="AG496" s="67" t="s">
        <v>521</v>
      </c>
      <c r="AH496" s="67" t="s">
        <v>521</v>
      </c>
      <c r="AI496" s="67" t="s">
        <v>521</v>
      </c>
      <c r="AJ496" s="67" t="s">
        <v>521</v>
      </c>
      <c r="AK496" s="67" t="s">
        <v>521</v>
      </c>
      <c r="AL496" s="68" t="s">
        <v>521</v>
      </c>
      <c r="AM496" s="69" t="s">
        <v>521</v>
      </c>
      <c r="AN496" s="67" t="s">
        <v>521</v>
      </c>
      <c r="AO496" s="67" t="s">
        <v>521</v>
      </c>
      <c r="AP496" s="67" t="s">
        <v>521</v>
      </c>
      <c r="AQ496" s="67" t="s">
        <v>521</v>
      </c>
      <c r="AR496" s="67" t="s">
        <v>521</v>
      </c>
      <c r="AS496" s="67" t="s">
        <v>521</v>
      </c>
      <c r="AT496" s="67" t="s">
        <v>521</v>
      </c>
      <c r="AU496" s="67" t="s">
        <v>521</v>
      </c>
      <c r="AV496" s="68" t="s">
        <v>521</v>
      </c>
      <c r="AW496" s="69" t="s">
        <v>521</v>
      </c>
      <c r="AX496" s="67" t="s">
        <v>521</v>
      </c>
      <c r="AY496" s="67" t="s">
        <v>521</v>
      </c>
      <c r="AZ496" s="67" t="s">
        <v>521</v>
      </c>
      <c r="BA496" s="67" t="s">
        <v>521</v>
      </c>
      <c r="BB496" s="67" t="s">
        <v>521</v>
      </c>
      <c r="BC496" s="67" t="s">
        <v>521</v>
      </c>
      <c r="BD496" s="67" t="s">
        <v>521</v>
      </c>
      <c r="BE496" s="67" t="s">
        <v>521</v>
      </c>
      <c r="BF496" s="68" t="s">
        <v>521</v>
      </c>
      <c r="BG496" s="69" t="s">
        <v>521</v>
      </c>
      <c r="BH496" s="67" t="s">
        <v>521</v>
      </c>
      <c r="BI496" s="67" t="s">
        <v>521</v>
      </c>
      <c r="BJ496" s="67" t="s">
        <v>521</v>
      </c>
      <c r="BK496" s="67" t="s">
        <v>521</v>
      </c>
      <c r="BL496" s="67" t="s">
        <v>521</v>
      </c>
      <c r="BM496" s="67" t="s">
        <v>521</v>
      </c>
      <c r="BN496" s="67" t="s">
        <v>521</v>
      </c>
      <c r="BO496" s="67" t="s">
        <v>521</v>
      </c>
      <c r="BP496" s="68" t="s">
        <v>521</v>
      </c>
      <c r="BQ496" s="70" t="s">
        <v>521</v>
      </c>
      <c r="BR496" s="67" t="s">
        <v>521</v>
      </c>
      <c r="BS496" s="67" t="s">
        <v>521</v>
      </c>
      <c r="BT496" s="67" t="s">
        <v>521</v>
      </c>
      <c r="BU496" s="67" t="s">
        <v>521</v>
      </c>
      <c r="BV496" s="67" t="s">
        <v>521</v>
      </c>
      <c r="BW496" s="67" t="s">
        <v>521</v>
      </c>
      <c r="BX496" s="67" t="s">
        <v>521</v>
      </c>
      <c r="BY496" s="67" t="s">
        <v>521</v>
      </c>
      <c r="BZ496" s="68" t="s">
        <v>521</v>
      </c>
      <c r="CA496" s="69" t="s">
        <v>521</v>
      </c>
      <c r="CB496" s="67" t="s">
        <v>521</v>
      </c>
      <c r="CC496" s="67" t="s">
        <v>521</v>
      </c>
      <c r="CD496" s="67" t="s">
        <v>521</v>
      </c>
      <c r="CE496" s="67" t="s">
        <v>521</v>
      </c>
      <c r="CF496" s="67" t="s">
        <v>521</v>
      </c>
      <c r="CG496" s="67" t="s">
        <v>521</v>
      </c>
      <c r="CH496" s="67" t="s">
        <v>521</v>
      </c>
      <c r="CI496" s="67" t="s">
        <v>521</v>
      </c>
      <c r="CJ496" s="68" t="s">
        <v>521</v>
      </c>
      <c r="CK496" s="69" t="s">
        <v>521</v>
      </c>
      <c r="CL496" s="67" t="s">
        <v>521</v>
      </c>
      <c r="CM496" s="67" t="s">
        <v>521</v>
      </c>
      <c r="CN496" s="67" t="s">
        <v>521</v>
      </c>
      <c r="CO496" s="67" t="s">
        <v>521</v>
      </c>
      <c r="CP496" s="67" t="s">
        <v>521</v>
      </c>
      <c r="CQ496" s="67" t="s">
        <v>521</v>
      </c>
      <c r="CR496" s="67" t="s">
        <v>521</v>
      </c>
      <c r="CS496" s="67" t="s">
        <v>521</v>
      </c>
      <c r="CT496" s="68" t="s">
        <v>521</v>
      </c>
      <c r="CU496" s="69" t="s">
        <v>521</v>
      </c>
      <c r="CV496" s="67" t="s">
        <v>521</v>
      </c>
      <c r="CW496" s="67" t="s">
        <v>521</v>
      </c>
      <c r="CX496" s="67" t="s">
        <v>521</v>
      </c>
      <c r="CY496" s="67" t="s">
        <v>521</v>
      </c>
      <c r="CZ496" s="67" t="s">
        <v>521</v>
      </c>
      <c r="DA496" s="67" t="s">
        <v>521</v>
      </c>
      <c r="DB496" s="67" t="s">
        <v>521</v>
      </c>
      <c r="DC496" s="67" t="s">
        <v>521</v>
      </c>
      <c r="DD496" s="68" t="s">
        <v>521</v>
      </c>
      <c r="DE496" s="69" t="s">
        <v>521</v>
      </c>
      <c r="DF496" s="71" t="s">
        <v>521</v>
      </c>
      <c r="DG496" s="67" t="s">
        <v>521</v>
      </c>
      <c r="DH496" s="67" t="s">
        <v>521</v>
      </c>
      <c r="DI496" s="67" t="s">
        <v>521</v>
      </c>
      <c r="DJ496" s="67" t="s">
        <v>521</v>
      </c>
      <c r="DK496" s="67" t="s">
        <v>521</v>
      </c>
      <c r="DL496" s="67" t="s">
        <v>521</v>
      </c>
      <c r="DM496" s="67" t="s">
        <v>521</v>
      </c>
      <c r="DN496" s="68" t="s">
        <v>521</v>
      </c>
      <c r="DO496" s="70" t="s">
        <v>521</v>
      </c>
      <c r="DP496" s="71" t="s">
        <v>521</v>
      </c>
      <c r="DQ496" s="67" t="s">
        <v>521</v>
      </c>
      <c r="DR496" s="67" t="s">
        <v>521</v>
      </c>
      <c r="DS496" s="67" t="s">
        <v>521</v>
      </c>
      <c r="DT496" s="67" t="s">
        <v>521</v>
      </c>
      <c r="DU496" s="67" t="s">
        <v>521</v>
      </c>
      <c r="DV496" s="67" t="s">
        <v>521</v>
      </c>
      <c r="DW496" s="67" t="s">
        <v>521</v>
      </c>
      <c r="DX496" s="72" t="s">
        <v>521</v>
      </c>
      <c r="DY496" s="146" t="s">
        <v>522</v>
      </c>
      <c r="DZ496" s="404"/>
      <c r="EA496" s="404"/>
      <c r="EB496" s="404"/>
      <c r="EC496" s="405"/>
      <c r="ED496" s="168" t="s">
        <v>522</v>
      </c>
      <c r="EE496" s="74">
        <f>DZ496</f>
        <v>0</v>
      </c>
      <c r="EF496" s="74">
        <f>DZ496*EA496</f>
        <v>0</v>
      </c>
      <c r="EG496" s="74">
        <f>DZ496*EA496*EB496</f>
        <v>0</v>
      </c>
      <c r="EH496" s="77">
        <f>DZ496*EA496*EB496*EC496</f>
        <v>0</v>
      </c>
      <c r="EI496" s="406"/>
      <c r="EJ496" s="407"/>
      <c r="EK496" s="407"/>
      <c r="EL496" s="407"/>
      <c r="EM496" s="408"/>
      <c r="EN496" s="78">
        <v>1</v>
      </c>
      <c r="EO496" s="79" t="e">
        <f>(EJ496/EE496)/EI496</f>
        <v>#DIV/0!</v>
      </c>
      <c r="EP496" s="79" t="e">
        <f>(EK496/EF496)/EI496</f>
        <v>#DIV/0!</v>
      </c>
      <c r="EQ496" s="79" t="e">
        <f>(EL496/EG496)/EI496</f>
        <v>#DIV/0!</v>
      </c>
      <c r="ER496" s="80" t="e">
        <f>(EM496/EH496)/EI496</f>
        <v>#DIV/0!</v>
      </c>
      <c r="ES496" s="128" t="s">
        <v>2219</v>
      </c>
      <c r="ET496" s="82"/>
      <c r="EU496" s="83">
        <v>4</v>
      </c>
      <c r="EV496" s="146">
        <v>104</v>
      </c>
      <c r="EW496" s="147">
        <v>115</v>
      </c>
      <c r="EX496" s="147">
        <v>86</v>
      </c>
      <c r="EY496" s="147">
        <v>63</v>
      </c>
      <c r="EZ496" s="147">
        <v>39</v>
      </c>
      <c r="FA496" s="147">
        <v>35</v>
      </c>
      <c r="FB496" s="147">
        <v>109</v>
      </c>
      <c r="FC496" s="147">
        <v>109</v>
      </c>
      <c r="FD496" s="74">
        <f t="shared" si="1272"/>
        <v>125</v>
      </c>
      <c r="FE496" s="84">
        <f t="shared" si="1273"/>
        <v>195</v>
      </c>
      <c r="FF496" s="73">
        <f>RANK(EV496,$EV$9:$EV$497,0)</f>
        <v>70</v>
      </c>
      <c r="FG496" s="74">
        <f>RANK(EW496,$EW$9:$EW$497,0)</f>
        <v>3</v>
      </c>
      <c r="FH496" s="74">
        <f>RANK(EX496,$EX$9:$EX$497,0)</f>
        <v>37</v>
      </c>
      <c r="FI496" s="74">
        <f>RANK(EY496,$EY$9:$EY$497,0)</f>
        <v>63</v>
      </c>
      <c r="FJ496" s="74">
        <f>RANK(EZ496,$EZ$9:$EZ$497,0)</f>
        <v>88</v>
      </c>
      <c r="FK496" s="74">
        <f>RANK(FA496,$FA$9:$FA$497,0)</f>
        <v>79</v>
      </c>
      <c r="FL496" s="74">
        <f>RANK(FB496,$FB$9:$FB$497,0)</f>
        <v>12</v>
      </c>
      <c r="FM496" s="74">
        <f>RANK(FC496,$FC$9:$FC$497,0)</f>
        <v>13</v>
      </c>
      <c r="FN496" s="74">
        <f>RANK(FD496,$FD$9:$FD$497,0)</f>
        <v>11</v>
      </c>
      <c r="FO496" s="84">
        <f>RANK(FE496,$FE$9:$FE$497,0)</f>
        <v>14</v>
      </c>
      <c r="FP496" s="73">
        <f>COUNTIFS($EV$9:$EV$497,"&gt;"&amp;EV496,$ES$9:$ES$497,ES496)+1</f>
        <v>27</v>
      </c>
      <c r="FQ496" s="74">
        <f>COUNTIFS($EW$9:$EW$497,"&gt;"&amp;EW496,$ES$9:$ES$497,ES496)+1</f>
        <v>1</v>
      </c>
      <c r="FR496" s="74">
        <f>COUNTIFS($EX$9:$EX$497,"&gt;"&amp;EX496,$ES$9:$ES$497,ES496)+1</f>
        <v>6</v>
      </c>
      <c r="FS496" s="74">
        <f>COUNTIFS($EY$9:$EY$497,"&gt;"&amp;EY496,$ES$9:$ES$497,ES496)+1</f>
        <v>36</v>
      </c>
      <c r="FT496" s="74">
        <f>COUNTIFS($EZ$9:$EZ$497,"&gt;"&amp;EZ496,$ES$9:$ES$497,ES496)+1</f>
        <v>9</v>
      </c>
      <c r="FU496" s="74">
        <f>COUNTIFS($FA$9:$FA$497,"&gt;"&amp;FA496,$ES$9:$ES$497,ES496)+1</f>
        <v>13</v>
      </c>
      <c r="FV496" s="74">
        <f>COUNTIFS($FB$9:$FB$497,"&gt;"&amp;FB496,$ES$9:$ES$497,ES496)+1</f>
        <v>1</v>
      </c>
      <c r="FW496" s="74">
        <f>COUNTIFS($FC$9:$FC$497,"&gt;"&amp;FC496,$ES$9:$ES$497,ES496)+1</f>
        <v>1</v>
      </c>
      <c r="FX496" s="74">
        <f>COUNTIFS($FD$9:$FD$497,"&gt;"&amp;FD496,$ES$9:$ES$497,ES496)+1</f>
        <v>4</v>
      </c>
      <c r="FY496" s="84">
        <f>COUNTIFS($FE$9:$FE$497,"&gt;"&amp;FE496,$ES$9:$ES$497,ES496)+1</f>
        <v>1</v>
      </c>
      <c r="FZ496" s="85">
        <f t="shared" si="1274"/>
        <v>0.83</v>
      </c>
      <c r="GA496" s="86">
        <f t="shared" si="1275"/>
        <v>0.92</v>
      </c>
      <c r="GB496" s="86">
        <f t="shared" si="1276"/>
        <v>0.69</v>
      </c>
      <c r="GC496" s="86">
        <f t="shared" si="1277"/>
        <v>0.5</v>
      </c>
      <c r="GD496" s="86">
        <f t="shared" si="1278"/>
        <v>0.31</v>
      </c>
      <c r="GE496" s="86">
        <f t="shared" si="1279"/>
        <v>0.28000000000000003</v>
      </c>
      <c r="GF496" s="86">
        <f t="shared" si="1280"/>
        <v>0.87</v>
      </c>
      <c r="GG496" s="86">
        <f t="shared" si="1281"/>
        <v>0.87</v>
      </c>
      <c r="GH496" s="86">
        <f t="shared" si="1282"/>
        <v>1</v>
      </c>
      <c r="GI496" s="87">
        <f t="shared" si="1283"/>
        <v>1.56</v>
      </c>
      <c r="GJ496" s="85">
        <f>ROUND(((FZ496-AVERAGE(FZ$9:FZ$497))/STDEVP(FZ$9:FZ$497)*10+50),2)</f>
        <v>44.68</v>
      </c>
      <c r="GK496" s="86">
        <f>ROUND(((GA496-AVERAGE(GA$9:GA$497))/STDEVP(GA$9:GA$497)*10+50),2)</f>
        <v>56.86</v>
      </c>
      <c r="GL496" s="86">
        <f>ROUND(((GB496-AVERAGE(GB$9:GB$497))/STDEVP(GB$9:GB$497)*10+50),2)</f>
        <v>54.03</v>
      </c>
      <c r="GM496" s="86">
        <f>ROUND(((GC496-AVERAGE(GC$9:GC$497))/STDEVP(GC$9:GC$497)*10+50),2)</f>
        <v>48.69</v>
      </c>
      <c r="GN496" s="86">
        <f>ROUND(((GD496-AVERAGE(GD$9:GD$497))/STDEVP(GD$9:GD$497)*10+50),2)</f>
        <v>47.18</v>
      </c>
      <c r="GO496" s="86">
        <f>ROUND(((GE496-AVERAGE(GE$9:GE$497))/STDEVP(GE$9:GE$497)*10+50),2)</f>
        <v>47.52</v>
      </c>
      <c r="GP496" s="86">
        <f>ROUND(((GF496-AVERAGE(GF$9:GF$497))/STDEVP(GF$9:GF$497)*10+50),2)</f>
        <v>57.4</v>
      </c>
      <c r="GQ496" s="86">
        <f>ROUND(((GG496-AVERAGE(GG$9:GG$497))/STDEVP(GG$9:GG$497)*10+50),2)</f>
        <v>57.48</v>
      </c>
      <c r="GR496" s="86">
        <f>ROUND(((GH496-AVERAGE(GH$9:GH$497))/STDEVP(GH$9:GH$497)*10+50),2)</f>
        <v>50.92</v>
      </c>
      <c r="GS496" s="87">
        <f>ROUND(((GI496-AVERAGE(GI$9:GI$497))/STDEVP(GI$9:GI$497)*10+50),2)</f>
        <v>57.27</v>
      </c>
      <c r="GT496" s="73">
        <f>RANK(GJ496,$GJ$9:$GJ$497,0)</f>
        <v>308</v>
      </c>
      <c r="GU496" s="74">
        <f>RANK(GK496,$GK$9:$GK$497,0)</f>
        <v>108</v>
      </c>
      <c r="GV496" s="74">
        <f>RANK(GL496,$GL$9:$GL$497,0)</f>
        <v>136</v>
      </c>
      <c r="GW496" s="74">
        <f>RANK(GM496,$GM$9:$GM$497,0)</f>
        <v>211</v>
      </c>
      <c r="GX496" s="74">
        <f>RANK(GN496,$GN$9:$GN$497,0)</f>
        <v>189</v>
      </c>
      <c r="GY496" s="74">
        <f>RANK(GO496,$GO$9:$GO$497,0)</f>
        <v>203</v>
      </c>
      <c r="GZ496" s="74">
        <f>RANK(GP496,$GP$9:$GP$497,0)</f>
        <v>100</v>
      </c>
      <c r="HA496" s="74">
        <f>RANK(GQ496,$GQ$9:$GQ$497,0)</f>
        <v>101</v>
      </c>
      <c r="HB496" s="74">
        <f>RANK(GR496,$GR$9:$GR$497,0)</f>
        <v>165</v>
      </c>
      <c r="HC496" s="84">
        <f>RANK(GS496,$GS$9:$GS$497,0)</f>
        <v>99</v>
      </c>
      <c r="HD496" s="85">
        <f>ROUND(AVERAGEIF($ES$9:$ES$497,$ES496,$FZ$9:$FZ$497),2)</f>
        <v>1.1399999999999999</v>
      </c>
      <c r="HE496" s="86">
        <f>ROUND(AVERAGEIF($ES$9:$ES$497,$ES496,$GA$9:$GA$497),2)</f>
        <v>0.46</v>
      </c>
      <c r="HF496" s="86">
        <f>ROUND(AVERAGEIF($ES$9:$ES$497,$ES496,$GB$9:$GB$497),2)</f>
        <v>0.65</v>
      </c>
      <c r="HG496" s="86">
        <f>ROUND(AVERAGEIF($ES$9:$ES$497,$ES496,$GC$9:$GC$497),2)</f>
        <v>0.74</v>
      </c>
      <c r="HH496" s="86">
        <f>ROUND(AVERAGEIF($ES$9:$ES$497,$ES496,$GD$9:$GD$497),2)</f>
        <v>0.27</v>
      </c>
      <c r="HI496" s="86">
        <f>ROUND(AVERAGEIF($ES$9:$ES$497,$ES496,$GE$9:$GE$497),2)</f>
        <v>0.23</v>
      </c>
      <c r="HJ496" s="86">
        <f>ROUND(AVERAGEIF($ES$9:$ES$497,$ES496,$GF$9:$GF$497),2)</f>
        <v>0.3</v>
      </c>
      <c r="HK496" s="86">
        <f>ROUND(AVERAGEIF($ES$9:$ES$497,$ES496,$GG$9:$GG$497),2)</f>
        <v>0.28000000000000003</v>
      </c>
      <c r="HL496" s="86">
        <f>ROUND(AVERAGEIF($ES$9:$ES$497,$ES496,$GH$9:$GH$497),2)</f>
        <v>0.92</v>
      </c>
      <c r="HM496" s="87">
        <f>ROUND(AVERAGEIF($ES$9:$ES$497,$ES496,$GI$9:$GI$497),2)</f>
        <v>0.93</v>
      </c>
      <c r="HN496" s="88">
        <f t="shared" si="1284"/>
        <v>-0.30999999999999994</v>
      </c>
      <c r="HO496" s="89">
        <f t="shared" si="1285"/>
        <v>0.46</v>
      </c>
      <c r="HP496" s="89">
        <f t="shared" si="1286"/>
        <v>3.9999999999999925E-2</v>
      </c>
      <c r="HQ496" s="89">
        <f t="shared" si="1287"/>
        <v>-0.24</v>
      </c>
      <c r="HR496" s="89">
        <f t="shared" si="1288"/>
        <v>3.999999999999998E-2</v>
      </c>
      <c r="HS496" s="89">
        <f t="shared" si="1289"/>
        <v>5.0000000000000017E-2</v>
      </c>
      <c r="HT496" s="89">
        <f t="shared" si="1290"/>
        <v>0.57000000000000006</v>
      </c>
      <c r="HU496" s="89">
        <f t="shared" si="1291"/>
        <v>0.59</v>
      </c>
      <c r="HV496" s="89">
        <f t="shared" si="1292"/>
        <v>7.999999999999996E-2</v>
      </c>
      <c r="HW496" s="90">
        <f t="shared" si="1293"/>
        <v>0.63</v>
      </c>
      <c r="HX496" s="73">
        <f>COUNTIFS($FZ$9:$FZ$497,"&gt;"&amp;FZ496,$ES$9:$ES$497,$ES496)+1</f>
        <v>89</v>
      </c>
      <c r="HY496" s="74">
        <f>COUNTIFS($GA$9:$GA$497,"&gt;"&amp;GA496,$ES$9:$ES$497,$ES496)+1</f>
        <v>2</v>
      </c>
      <c r="HZ496" s="74">
        <f>COUNTIFS($GB$9:$GB$497,"&gt;"&amp;GB496,$ES$9:$ES$497,$ES496)+1</f>
        <v>33</v>
      </c>
      <c r="IA496" s="74">
        <f>COUNTIFS($GC$9:$GC$497,"&gt;"&amp;GC496,$ES$9:$ES$497,$ES496)+1</f>
        <v>89</v>
      </c>
      <c r="IB496" s="74">
        <f>COUNTIFS($GD$9:$GD$497,"&gt;"&amp;GD496,$ES$9:$ES$497,$ES496)+1</f>
        <v>20</v>
      </c>
      <c r="IC496" s="74">
        <f>COUNTIFS($GE$9:$GE$497,"&gt;"&amp;GE496,$ES$9:$ES$497,$ES496)+1</f>
        <v>24</v>
      </c>
      <c r="ID496" s="74">
        <f>COUNTIFS($GF$9:$GF$497,"&gt;"&amp;GF496,$ES$9:$ES$497,$ES496)+1</f>
        <v>2</v>
      </c>
      <c r="IE496" s="74">
        <f>COUNTIFS($GG$9:$GG$497,"&gt;"&amp;GG496,$ES$9:$ES$497,$ES496)+1</f>
        <v>1</v>
      </c>
      <c r="IF496" s="74">
        <f>COUNTIFS($GH$9:$GH$497,"&gt;"&amp;GH496,$ES$9:$ES$497,$ES496)+1</f>
        <v>34</v>
      </c>
      <c r="IG496" s="84">
        <f>COUNTIFS($GI$9:$GI$497,"&gt;"&amp;GI496,$ES$9:$ES$497,$ES496)+1</f>
        <v>3</v>
      </c>
      <c r="IH496" s="148"/>
      <c r="II496" s="149"/>
      <c r="IJ496" s="149">
        <v>0.03</v>
      </c>
      <c r="IK496" s="149"/>
      <c r="IL496" s="149"/>
      <c r="IM496" s="150"/>
      <c r="IN496" s="151"/>
      <c r="IO496" s="152"/>
      <c r="IP496" s="153"/>
      <c r="IQ496" s="149"/>
      <c r="IR496" s="149"/>
      <c r="IS496" s="149"/>
      <c r="IT496" s="149"/>
      <c r="IU496" s="149"/>
      <c r="IV496" s="149"/>
      <c r="IW496" s="154"/>
      <c r="IX496" s="151"/>
      <c r="IY496" s="149"/>
      <c r="IZ496" s="149"/>
      <c r="JA496" s="149"/>
      <c r="JB496" s="149">
        <v>7.0000000000000007E-2</v>
      </c>
      <c r="JC496" s="149"/>
      <c r="JD496" s="149"/>
      <c r="JE496" s="155">
        <v>7.0000000000000007E-2</v>
      </c>
      <c r="JF496" s="153"/>
      <c r="JG496" s="149"/>
      <c r="JH496" s="149"/>
      <c r="JI496" s="149"/>
      <c r="JJ496" s="149"/>
      <c r="JK496" s="149"/>
      <c r="JL496" s="149"/>
      <c r="JM496" s="154"/>
      <c r="JN496" s="151"/>
      <c r="JO496" s="149"/>
      <c r="JP496" s="149"/>
      <c r="JQ496" s="149"/>
      <c r="JR496" s="149"/>
      <c r="JS496" s="149"/>
      <c r="JT496" s="149"/>
      <c r="JU496" s="149"/>
      <c r="JV496" s="149"/>
      <c r="JW496" s="149"/>
      <c r="JX496" s="149"/>
      <c r="JY496" s="149"/>
      <c r="JZ496" s="155"/>
      <c r="KA496" s="151"/>
      <c r="KB496" s="149"/>
      <c r="KC496" s="149"/>
      <c r="KD496" s="149"/>
      <c r="KE496" s="155"/>
      <c r="KF496" s="153"/>
      <c r="KG496" s="149"/>
      <c r="KH496" s="149"/>
      <c r="KI496" s="149"/>
      <c r="KJ496" s="149"/>
      <c r="KK496" s="156"/>
      <c r="KL496" s="149"/>
      <c r="KM496" s="149"/>
      <c r="KN496" s="149"/>
      <c r="KO496" s="149"/>
      <c r="KP496" s="149"/>
      <c r="KQ496" s="149"/>
      <c r="KR496" s="149"/>
      <c r="KS496" s="154"/>
      <c r="KT496" s="154"/>
      <c r="KU496" s="154"/>
      <c r="KV496" s="154"/>
      <c r="KW496" s="151"/>
      <c r="KX496" s="149"/>
      <c r="KY496" s="149"/>
      <c r="KZ496" s="149"/>
      <c r="LA496" s="149"/>
      <c r="LB496" s="149"/>
      <c r="LC496" s="154"/>
      <c r="LD496" s="151"/>
      <c r="LE496" s="152"/>
      <c r="LF496" s="157"/>
      <c r="LG496" s="158"/>
      <c r="LH496" s="151"/>
      <c r="LI496" s="149"/>
      <c r="LJ496" s="147"/>
      <c r="LK496" s="147"/>
      <c r="LL496" s="147"/>
      <c r="LM496" s="159"/>
      <c r="LN496" s="153"/>
      <c r="LO496" s="149"/>
      <c r="LP496" s="149"/>
      <c r="LQ496" s="149"/>
      <c r="LR496" s="154"/>
      <c r="LS496" s="151"/>
      <c r="LT496" s="149"/>
      <c r="LU496" s="149"/>
      <c r="LV496" s="149"/>
      <c r="LW496" s="149"/>
      <c r="LX496" s="149"/>
      <c r="LY496" s="149"/>
      <c r="LZ496" s="149"/>
      <c r="MA496" s="155"/>
      <c r="MB496" s="153"/>
      <c r="MC496" s="149"/>
      <c r="MD496" s="149"/>
      <c r="ME496" s="149"/>
      <c r="MF496" s="149"/>
      <c r="MG496" s="149"/>
      <c r="MH496" s="149"/>
      <c r="MI496" s="149"/>
      <c r="MJ496" s="149"/>
      <c r="MK496" s="149"/>
      <c r="ML496" s="149"/>
      <c r="MM496" s="149"/>
      <c r="MN496" s="156"/>
      <c r="MO496" s="156"/>
      <c r="MP496" s="154"/>
      <c r="MQ496" s="151"/>
      <c r="MR496" s="149"/>
      <c r="MS496" s="149"/>
      <c r="MT496" s="149"/>
      <c r="MU496" s="149"/>
      <c r="MV496" s="156"/>
      <c r="MW496" s="149"/>
      <c r="MX496" s="149"/>
      <c r="MY496" s="149"/>
      <c r="MZ496" s="149"/>
      <c r="NA496" s="149">
        <v>7.0000000000000007E-2</v>
      </c>
      <c r="NB496" s="149"/>
      <c r="NC496" s="149"/>
      <c r="ND496" s="156"/>
      <c r="NE496" s="156"/>
      <c r="NF496" s="156"/>
      <c r="NG496" s="155"/>
      <c r="NH496" s="151"/>
      <c r="NI496" s="149"/>
      <c r="NJ496" s="149"/>
      <c r="NK496" s="149"/>
      <c r="NL496" s="149"/>
      <c r="NM496" s="149"/>
      <c r="NN496" s="94"/>
      <c r="NO496" s="151"/>
      <c r="NP496" s="160"/>
      <c r="NQ496" s="124"/>
      <c r="NR496" s="102"/>
      <c r="NS496" s="145"/>
      <c r="NT496" s="145"/>
      <c r="NU496" s="145"/>
      <c r="NV496" s="186"/>
      <c r="NW496" s="199"/>
      <c r="NX496" s="165"/>
      <c r="NY496" s="138"/>
      <c r="NZ496" s="165"/>
      <c r="OA496" s="166"/>
      <c r="OB496" s="166"/>
      <c r="OC496" s="166"/>
      <c r="OD496" s="110">
        <f>EH496</f>
        <v>0</v>
      </c>
      <c r="OE496" s="109">
        <v>5</v>
      </c>
      <c r="OF496" s="110" t="str">
        <f>IF(ISERROR(ROUND(MAX(EI496/1,EJ496/EE496,EK496/EF496,EL496/EG496,EM496/EH496),0)),"0",ROUND(MAX(EI496/1,EJ496/EE496,EK496/EF496,EL496/EG496,EM496/EH496),0))</f>
        <v>0</v>
      </c>
      <c r="OG496" s="109">
        <v>7</v>
      </c>
      <c r="OH496" s="111">
        <f>ROUND(AVERAGEIF($ES$9:$ES$497,$ES496,EV$9:EV$497),0)</f>
        <v>79</v>
      </c>
      <c r="OI496" s="112">
        <f>ROUND(AVERAGEIF($ES$9:$ES$497,$ES496,EW$9:EW$497),0)</f>
        <v>32</v>
      </c>
      <c r="OJ496" s="112">
        <f>ROUND(AVERAGEIF($ES$9:$ES$497,$ES496,EX$9:EX$497),0)</f>
        <v>45</v>
      </c>
      <c r="OK496" s="112">
        <f>ROUND(AVERAGEIF($ES$9:$ES$497,$ES496,EY$9:EY$497),0)</f>
        <v>53</v>
      </c>
      <c r="OL496" s="112">
        <f>ROUND(AVERAGEIF($ES$9:$ES$497,$ES496,EZ$9:EZ$497),0)</f>
        <v>20</v>
      </c>
      <c r="OM496" s="112">
        <f>ROUND(AVERAGEIF($ES$9:$ES$497,$ES496,FA$9:FA$497),0)</f>
        <v>18</v>
      </c>
      <c r="ON496" s="112">
        <f>ROUND(AVERAGEIF($ES$9:$ES$497,$ES496,FB$9:FB$497),0)</f>
        <v>23</v>
      </c>
      <c r="OO496" s="112">
        <f>ROUND(AVERAGEIF($ES$9:$ES$497,$ES496,FC$9:FC$497),0)</f>
        <v>23</v>
      </c>
      <c r="OP496" s="112">
        <f>ROUND(AVERAGEIF($ES$9:$ES$497,$ES496,FD$9:FD$497),0)</f>
        <v>64</v>
      </c>
      <c r="OQ496" s="113">
        <f>ROUND(AVERAGEIF($ES$9:$ES$497,$ES496,FE$9:FE$497),0)</f>
        <v>68</v>
      </c>
      <c r="OR496" s="114">
        <f>ROUND(EV496/MAX(EV$9:EV$497)*100,0)</f>
        <v>58</v>
      </c>
      <c r="OS496" s="115">
        <f>ROUND(EW496/MAX(EW$9:EW$497)*100,0)</f>
        <v>91</v>
      </c>
      <c r="OT496" s="115">
        <f>ROUND(EX496/MAX(EX$9:EX$497)*100,0)</f>
        <v>72</v>
      </c>
      <c r="OU496" s="115">
        <f>ROUND(EY496/MAX(EY$9:EY$497)*100,0)</f>
        <v>42</v>
      </c>
      <c r="OV496" s="115">
        <f>ROUND(EZ496/MAX(EZ$9:EZ$497)*100,0)</f>
        <v>31</v>
      </c>
      <c r="OW496" s="115">
        <f>ROUND(FA496/MAX(FA$9:FA$497)*100,0)</f>
        <v>31</v>
      </c>
      <c r="OX496" s="115">
        <f>ROUND(FB496/MAX(FB$9:FB$497)*100,0)</f>
        <v>81</v>
      </c>
      <c r="OY496" s="116">
        <f>ROUND(FC496/MAX(FC$9:FC$497)*100,0)</f>
        <v>75</v>
      </c>
      <c r="OZ496" s="115">
        <f>ROUND(FD496/MAX(FD$9:FD$497)*100,0)</f>
        <v>84</v>
      </c>
      <c r="PA496" s="117">
        <f>ROUND(FE496/MAX(FE$9:FE$497)*100,0)</f>
        <v>80</v>
      </c>
      <c r="PB496" s="118">
        <f t="shared" si="1295"/>
        <v>793</v>
      </c>
      <c r="PC496" s="115">
        <f t="shared" si="1296"/>
        <v>670</v>
      </c>
      <c r="PD496" s="115">
        <f t="shared" si="1297"/>
        <v>886</v>
      </c>
      <c r="PE496" s="115">
        <f t="shared" si="1298"/>
        <v>943</v>
      </c>
      <c r="PF496" s="115">
        <f t="shared" si="1299"/>
        <v>625</v>
      </c>
      <c r="PG496" s="119">
        <f t="shared" si="1300"/>
        <v>556</v>
      </c>
      <c r="PH496" s="118">
        <f>ROUND(PB496/MAX(PB$9:PB$497)*100,0)</f>
        <v>95</v>
      </c>
      <c r="PI496" s="115">
        <f>ROUND(PC496/MAX(PC$9:PC$497)*100,0)</f>
        <v>80</v>
      </c>
      <c r="PJ496" s="115">
        <f>ROUND(PD496/MAX(PD$9:PD$497)*100,0)</f>
        <v>94</v>
      </c>
      <c r="PK496" s="115">
        <f>ROUND(PE496/MAX(PE$9:PE$497)*100,0)</f>
        <v>94</v>
      </c>
      <c r="PL496" s="115">
        <f>ROUND(PF496/MAX(PF$9:PF$497)*100,0)</f>
        <v>88</v>
      </c>
      <c r="PM496" s="119">
        <f>ROUND(PG496/MAX(PG$9:PG$497)*100,0)</f>
        <v>81</v>
      </c>
      <c r="PN496" s="118">
        <f>RANK(PH496,PH$9:PH$497,0)</f>
        <v>2</v>
      </c>
      <c r="PO496" s="115">
        <f>RANK(PI496,PI$9:PI$497,0)</f>
        <v>14</v>
      </c>
      <c r="PP496" s="115">
        <f>RANK(PJ496,PJ$9:PJ$497,0)</f>
        <v>2</v>
      </c>
      <c r="PQ496" s="115">
        <f>RANK(PK496,PK$9:PK$497,0)</f>
        <v>4</v>
      </c>
      <c r="PR496" s="115">
        <f>RANK(PL496,PL$9:PL$497,0)</f>
        <v>15</v>
      </c>
      <c r="PS496" s="119">
        <f>RANK(PM496,PM$9:PM$497,0)</f>
        <v>12</v>
      </c>
      <c r="PT496" s="120">
        <f>ROUND(FZ496/MAX(FZ$9:FZ$497)*100,0)</f>
        <v>45</v>
      </c>
      <c r="PU496" s="115">
        <f>ROUND(GA496/MAX(GA$9:GA$497)*100,0)</f>
        <v>52</v>
      </c>
      <c r="PV496" s="115">
        <f>ROUND(GB496/MAX(GB$9:GB$497)*100,0)</f>
        <v>50</v>
      </c>
      <c r="PW496" s="115">
        <f>ROUND(GC496/MAX(GC$9:GC$497)*100,0)</f>
        <v>40</v>
      </c>
      <c r="PX496" s="115">
        <f>ROUND(GD496/MAX(GD$9:GD$497)*100,0)</f>
        <v>17</v>
      </c>
      <c r="PY496" s="115">
        <f>ROUND(GE496/MAX(GE$9:GE$497)*100,0)</f>
        <v>17</v>
      </c>
      <c r="PZ496" s="115">
        <f>ROUND(GF496/MAX(GF$9:GF$497)*100,0)</f>
        <v>41</v>
      </c>
      <c r="QA496" s="116">
        <f>ROUND(GG496/MAX(GG$9:GG$497)*100,0)</f>
        <v>48</v>
      </c>
      <c r="QB496" s="115">
        <f>ROUND(GH496/MAX(GH$9:GH$497)*100,0)</f>
        <v>44</v>
      </c>
      <c r="QC496" s="121">
        <f>ROUND(GI496/MAX(GI$9:GI$497)*100,0)</f>
        <v>50</v>
      </c>
      <c r="QD496" s="120">
        <f>ROUND(AVERAGEIF($ES$9:$ES$497,$ES496,PT$9:PT$497),0)</f>
        <v>62</v>
      </c>
      <c r="QE496" s="120">
        <f>ROUND(AVERAGEIF($ES$9:$ES$497,$ES496,PU$9:PU$497),0)</f>
        <v>26</v>
      </c>
      <c r="QF496" s="120">
        <f>ROUND(AVERAGEIF($ES$9:$ES$497,$ES496,PV$9:PV$497),0)</f>
        <v>48</v>
      </c>
      <c r="QG496" s="120">
        <f>ROUND(AVERAGEIF($ES$9:$ES$497,$ES496,PW$9:PW$497),0)</f>
        <v>58</v>
      </c>
      <c r="QH496" s="120">
        <f>ROUND(AVERAGEIF($ES$9:$ES$497,$ES496,PX$9:PX$497),0)</f>
        <v>15</v>
      </c>
      <c r="QI496" s="120">
        <f>ROUND(AVERAGEIF($ES$9:$ES$497,$ES496,PY$9:PY$497),0)</f>
        <v>14</v>
      </c>
      <c r="QJ496" s="120">
        <f>ROUND(AVERAGEIF($ES$9:$ES$497,$ES496,PZ$9:PZ$497),0)</f>
        <v>14</v>
      </c>
      <c r="QK496" s="120">
        <f>ROUND(AVERAGEIF($ES$9:$ES$497,$ES496,QA$9:QA$497),0)</f>
        <v>15</v>
      </c>
      <c r="QL496" s="120">
        <f>ROUND(AVERAGEIF($ES$9:$ES$497,$ES496,QB$9:QB$497),0)</f>
        <v>41</v>
      </c>
      <c r="QM496" s="120">
        <f>ROUND(AVERAGEIF($ES$9:$ES$497,$ES496,QC$9:QC$497),0)</f>
        <v>30</v>
      </c>
      <c r="QN496" s="114">
        <f t="shared" si="1301"/>
        <v>564</v>
      </c>
      <c r="QO496" s="115">
        <f t="shared" si="1302"/>
        <v>432</v>
      </c>
      <c r="QP496" s="115">
        <f t="shared" si="1303"/>
        <v>632</v>
      </c>
      <c r="QQ496" s="115">
        <f t="shared" si="1304"/>
        <v>708</v>
      </c>
      <c r="QR496" s="115">
        <f t="shared" si="1305"/>
        <v>519</v>
      </c>
      <c r="QS496" s="119">
        <f t="shared" si="1306"/>
        <v>383</v>
      </c>
      <c r="QT496" s="114">
        <f>ROUND((QN496-MIN(QN$9:QN$497))/(MAX(QN$9:QN$497)-MIN(QN$9:QN$497))*100,0)</f>
        <v>52</v>
      </c>
      <c r="QU496" s="115">
        <f>ROUND((QO496-MIN(QO$9:QO$497))/(MAX(QO$9:QO$497)-MIN(QO$9:QO$497))*100,0)</f>
        <v>32</v>
      </c>
      <c r="QV496" s="115">
        <f>ROUND((QP496-MIN(QP$9:QP$497))/(MAX(QP$9:QP$497)-MIN(QP$9:QP$497))*100,0)</f>
        <v>41</v>
      </c>
      <c r="QW496" s="115">
        <f>ROUND((QQ496-MIN(QQ$9:QQ$497))/(MAX(QQ$9:QQ$497)-MIN(QQ$9:QQ$497))*100,0)</f>
        <v>53</v>
      </c>
      <c r="QX496" s="115">
        <f>ROUND((QR496-MIN(QR$9:QR$497))/(MAX(QR$9:QR$497)-MIN(QR$9:QR$497))*100,0)</f>
        <v>48</v>
      </c>
      <c r="QY496" s="115">
        <f>ROUND((QS496-MIN(QS$9:QS$497))/(MAX(QS$9:QS$497)-MIN(QS$9:QS$497))*100,0)</f>
        <v>42</v>
      </c>
      <c r="QZ496" s="114">
        <f>RANK(QN496,QN$9:QN$497,0)</f>
        <v>87</v>
      </c>
      <c r="RA496" s="115">
        <f>RANK(QO496,QO$9:QO$497,0)</f>
        <v>137</v>
      </c>
      <c r="RB496" s="115">
        <f>RANK(QP496,QP$9:QP$497,0)</f>
        <v>98</v>
      </c>
      <c r="RC496" s="115">
        <f>RANK(QQ496,QQ$9:QQ$497,0)</f>
        <v>79</v>
      </c>
      <c r="RD496" s="115">
        <f>RANK(QR496,QR$9:QR$497,0)</f>
        <v>197</v>
      </c>
      <c r="RE496" s="115">
        <f>RANK(QS496,QS$9:QS$497,0)</f>
        <v>183</v>
      </c>
      <c r="RF496" s="122"/>
      <c r="RG496" s="115">
        <f>($RH$3*(IH496+IJ496)*100*100/MAX(EX$9:EX$497)*$RO$3) +($RH$3*(II496+IJ496)*100*100/MAX(EX$9:EX$497)*$RO$4) + ($RH$3*IK496*100*100/MAX(EX$9:EX$497)*0.098)</f>
        <v>12.524999999999999</v>
      </c>
      <c r="RH496" s="115">
        <f>($RH$4*IL496*100*100/MAX(EZ$9:EZ$497))*$RQ$3</f>
        <v>0</v>
      </c>
      <c r="RI496" s="115">
        <f>($RH$3*IM496*100*100/MAX(EY$9:EY$497))*$RQ$4</f>
        <v>0</v>
      </c>
      <c r="RJ496" s="115">
        <f>($RH$3*IN496*100*100/MAX(EX$9:EX$497))</f>
        <v>0</v>
      </c>
      <c r="RK496" s="115">
        <f>($RH$4*IO496*100*100/MAX(EZ$9:EZ$497))*$RQ$3</f>
        <v>0</v>
      </c>
      <c r="RL496" s="115">
        <f>(($RL$4*IP496*100*((100/MAX(EX$9:EX$497)+100/MAX(EZ$9:EZ$497))/2))+($RL$4*IQ496*100*((100/MAX(EX$9:EX$497)+100/MAX(EZ$9:EZ$497))/2))+($RL$4*IR496*100*((100/MAX(EX$9:EX$497)+100/MAX(EZ$9:EZ$497))/2))+($RL$4*IS496*100*((100/MAX(EX$9:EX$497)+100/MAX(EZ$9:EZ$497))/2))+($RL$4*IT496*100*((100/MAX(EX$9:EX$497)+100/MAX(EZ$9:EZ$497))/2))+($RL$4*IU496*100*((100/MAX(EX$9:EX$497)+100/MAX(EZ$9:EZ$497))/2))+($RL$4*IV496*100*((100/MAX(EX$9:EX$497)+100/MAX(EZ$9:EZ$497))/2))+($RL$4*IW496*100*((100/MAX(EX$9:EX$497)+100/MAX(EZ$9:EZ$497))/2)))*$RS$3</f>
        <v>0</v>
      </c>
      <c r="RM496" s="115">
        <f>(($RH$3*IX496*100*100/MAX(EX$9:EX$497))+($RH$3*IY496*100*100/MAX(EX$9:EX$497))+($RH$3*IZ496*100*100/MAX(EX$9:EX$497))+($RH$3*JA496*100*100/MAX(EX$9:EX$497))+($RH$3*JB496*100*100/MAX(EX$9:EX$497))+($RH$3*JC496*100*100/MAX(EX$9:EX$497))+($RH$3*JD496*100*100/MAX(EX$9:EX$497))+($RH$3*JE496*100*100/MAX(EX$9:EX$497)))*$RS$4</f>
        <v>11.690000000000001</v>
      </c>
      <c r="RN496" s="115">
        <f>(($RH$4*JF496*100*100/MAX(EZ$9:EZ$497)) + ($RH$4*JG496*100*100/MAX(EZ$9:EZ$497)) + ($RH$4*JH496*100*100/MAX(EZ$9:EZ$497)) + ($RH$4*JI496*100*100/MAX(EZ$9:EZ$497)) + ($RH$4*JJ496*100*100/MAX(EZ$9:EZ$497)) + ($RH$4*JK496*100*100/MAX(EZ$9:EZ$497)) + ($RH$4*JL496*100*100/MAX(EZ$9:EZ$497)) + ($RH$4*JM496*100*100/MAX(EZ$9:EZ$497)))*$RU$3</f>
        <v>0</v>
      </c>
      <c r="RO496" s="115">
        <f>(($RL$4*JN496*100*((100/MAX(EX$9:EX$497)+100/MAX(EZ$9:EZ$497))/2))+($RL$4*JO496*100*((100/MAX(EX$9:EX$497)+100/MAX(EZ$9:EZ$497))/2))+($RL$4*JP496*100*((100/MAX(EX$9:EX$497)+100/MAX(EZ$9:EZ$497))/2))+($RL$4*JQ496*100*((100/MAX(EX$9:EX$497)+100/MAX(EZ$9:EZ$497))/2))+($RL$4*JR496*100*((100/MAX(EX$9:EX$497)+100/MAX(EZ$9:EZ$497))/2))+($RL$4*JS496*100*((100/MAX(EX$9:EX$497)+100/MAX(EZ$9:EZ$497))/2))+($RL$4*JT496*100*((100/MAX(EX$9:EX$497)+100/MAX(EZ$9:EZ$497))/2))+($RL$4*JU496*100*((100/MAX(EX$9:EX$497)+100/MAX(EZ$9:EZ$497))/2))+($RL$4*JV496*100*((100/MAX(EX$9:EX$497)+100/MAX(EZ$9:EZ$497))/2))+($RL$4*JW496*100*((100/MAX(EX$9:EX$497)+100/MAX(EZ$9:EZ$497))/2))+($RL$4*JX496*100*((100/MAX(EX$9:EX$497)+100/MAX(EZ$9:EZ$497))/2))+($RL$4*JY496*100*((100/MAX(EX$9:EX$497)+100/MAX(EZ$9:EZ$497))/2))+($RL$4*JZ496*100*((100/MAX(EX$9:EX$497)+100/MAX(EZ$9:EZ$497))/2)))*$RW$3/2</f>
        <v>0</v>
      </c>
      <c r="RP496" s="119">
        <f>($RJ$3*KA496*100*100/MAX(FA$9:FA$497)) + ($RJ$3*KB496*100*100/MAX(FA$9:FA$497)/2) + ($RJ$3*KC496*100*100/MAX(FA$9:FA$497)/2) + ($RJ$3*KD496*100*100/MAX(FA$9:FA$497)/4) + ($RJ$3*KE496*100*100/MAX(FA$9:FA$497)/4)</f>
        <v>0</v>
      </c>
      <c r="RQ496" s="118">
        <f>($RL$4*KF496*100*((100/MAX(EX$9:EX$497)+100/MAX(EZ$9:EZ$497)))) * ($RO$3/2) + (($RL$4*KG496*100*((100/MAX(EX$9:EX$497)+100/MAX(EZ$9:EZ$497))))+($RL$4*KH496*100*((100/MAX(EX$9:EX$497)+100/MAX(EZ$9:EZ$497))))+($RL$4*KI496*100*((100/MAX(EX$9:EX$497)+100/MAX(EZ$9:EZ$497))))+($RL$4*KJ496*100*((100/MAX(EX$9:EX$497)+100/MAX(EZ$9:EZ$497))))+($RL$4*KK496*100*((100/MAX(EX$9:EX$497)+100/MAX(EZ$9:EZ$497))))+($RL$4*KL496*100*((100/MAX(EX$9:EX$497)+100/MAX(EZ$9:EZ$497))))+($RL$4*KM496*100*((100/MAX(EX$9:EX$497)+100/MAX(EZ$9:EZ$497))))+($RL$4*KN496*100*((100/MAX(EX$9:EX$497)+100/MAX(EZ$9:EZ$497))))+($RL$4*KO496*100*((100/MAX(EX$9:EX$497)+100/MAX(EZ$9:EZ$497))))+($RL$4*KP496*100*((100/MAX(EX$9:EX$497)+100/MAX(EZ$9:EZ$497))))+($RL$4*KQ496*100*((100/MAX(EX$9:EX$497)+100/MAX(EZ$9:EZ$497))))+($RL$4*KR496*100*((100/MAX(EX$9:EX$497)+100/MAX(EZ$9:EZ$497))))+($RL$4*KS496*100*((100/MAX(EX$9:EX$497)+100/MAX(EZ$9:EZ$497))))+($RL$4*KV496*100*((100/MAX(EX$9:EX$497)+100/MAX(EZ$9:EZ$497))))) * (($RO$3+$RO$4)/6)</f>
        <v>0</v>
      </c>
      <c r="RR496" s="115">
        <f>(($RL$4*KW496*100*((100/MAX(EX$9:EX$497)+100/MAX(EZ$9:EZ$497))))) * ($RO$3/2) + (($RL$4*KX496*100*((100/MAX(EX$9:EX$497)+100/MAX(EZ$9:EZ$497))))+($RL$4*KY496*100*((100/MAX(EX$9:EX$497)+100/MAX(EZ$9:EZ$497))))+($RL$4*KZ496*100*((100/MAX(EX$9:EX$497)+100/MAX(EZ$9:EZ$497))))+($RL$4*LA496*100*((100/MAX(EX$9:EX$497)+100/MAX(EZ$9:EZ$497))))+($RL$4*LB496*100*((100/MAX(EX$9:EX$497)+100/MAX(EZ$9:EZ$497))))+($RL$4*LC496*100*((100/MAX(EX$9:EX$497)+100/MAX(EZ$9:EZ$497))))) * (($RO$3+$RO$4)/6)</f>
        <v>0</v>
      </c>
      <c r="RS496" s="119">
        <f>(($RL$4*LD496*100*((100/MAX(EX$9:EX$497)+100/MAX(EZ$9:EZ$497))))+($RL$4*LE496*100*((100/MAX(EX$9:EX$497)+100/MAX(EZ$9:EZ$497))))) * (($RO$3+$RO$4)/6)</f>
        <v>0</v>
      </c>
      <c r="RT496" s="118">
        <f>($RJ$4*LH496*100*(100/MAX(EV$9:EV$497)))+($RJ$4*LI496*100*(100/MAX(EV$9:EV$497)))</f>
        <v>0</v>
      </c>
      <c r="RU496" s="119">
        <f>($RJ$4*LJ496*(100/MAX(EV$9:EV$497)))/2 + ($RL$3*LK496*(100/MAX(EW$9:EW$497))) + ($RJ$4*LL496*(100/MAX(EV$9:EV$497)))/4 + ($RL$3*LM496*(100/MAX(EW$9:EW$497)))</f>
        <v>0</v>
      </c>
      <c r="RV496" s="118">
        <f>($RJ$4*LN496*100*100/MAX(EV$9:EV$497)/2)+($RJ$4*LO496*100*100/MAX(EV$9:EV$497)/2)+($RJ$4*LP496*100*100/MAX(EV$9:EV$497))+($RJ$4*LQ496*100*100/MAX(EV$9:EV$497))+($RJ$4*LR496*100*100/MAX(EV$9:EV$497))</f>
        <v>0</v>
      </c>
      <c r="RW496" s="115">
        <f>($RJ$4*LS496*100*100/MAX(EV$9:EV$497)) + (($RJ$4*LT496*100*100/MAX(EV$9:EV$497))+($RJ$4*LU496*100*100/MAX(EV$9:EV$497))+($RJ$4*LV496*100*100/MAX(EV$9:EV$497))+($RJ$4*LW496*100*100/MAX(EV$9:EV$497))+($RJ$4*LX496*100*100/MAX(EV$9:EV$497))+($RJ$4*LY496*100*100/MAX(EV$9:EV$497))+($RJ$4*LZ496*100*100/MAX(EV$9:EV$497))+($RJ$4*MA496*100*100/MAX(EV$9:EV$497)))/2</f>
        <v>0</v>
      </c>
      <c r="RX496" s="119">
        <f>($RJ$4*MB496*100*100/MAX(EV$9:EV$497))+($RJ$4*MC496*100*100/MAX(EV$9:EV$497))+($RJ$4*MD496*100*100/MAX(EV$9:EV$497))+($RJ$4*ME496*100*100/MAX(EV$9:EV$497))+($RJ$4*MF496*100*100/MAX(EV$9:EV$497))+($RJ$4*MG496*100*100/MAX(EV$9:EV$497))+($RJ$4*MH496*100*100/MAX(EV$9:EV$497))+($RJ$4*MI496*100*100/MAX(EV$9:EV$497))+($RJ$4*MJ496*100*100/MAX(EV$9:EV$497))+($RJ$4*MK496*100*100/MAX(EV$9:EV$497))+($RJ$4*ML496*100*100/MAX(EV$9:EV$497))+($RJ$4*MM496*100*100/MAX(EV$9:EV$497))+($RJ$4*MN496*100*100/MAX(EV$9:EV$497))</f>
        <v>0</v>
      </c>
      <c r="RY496" s="118">
        <f>($RJ$4*MQ496*100*100/MAX(EV$9:EV$497))/2 + (($RJ$4*MR496*100*100/MAX(EV$9:EV$497))+($RJ$4*MS496*100*100/MAX(EV$9:EV$497))+($RJ$4*MT496*100*100/MAX(EV$9:EV$497))+($RJ$4*MU496*100*100/MAX(EV$9:EV$497))+($RJ$4*MV496*100*100/MAX(EV$9:EV$497))+($RJ$4*MW496*100*100/MAX(EV$9:EV$497))+($RJ$4*MX496*100*100/MAX(EV$9:EV$497))+($RJ$4*MY496*100*100/MAX(EV$9:EV$497))+($RJ$4*MZ496*100*100/MAX(EV$9:EV$497))+($RJ$4*NA496*100*100/MAX(EV$9:EV$497))+($RJ$4*NB496*100*100/MAX(EV$9:EV$497))+($RJ$4*NC496*100*100/MAX(EV$9:EV$497))+($RJ$4*ND496*100*100/MAX(EV$9:EV$497))+($RJ$4*NG496*100*100/MAX(EV$9:EV$497)))/4</f>
        <v>2.9494382022471917</v>
      </c>
      <c r="RZ496" s="115">
        <f>($RJ$4*NH496*100*100/MAX(EV$9:EV$497))/2 + (($RJ$4*NI496*100*100/MAX(EV$9:EV$497))+($RJ$4*NJ496*100*100/MAX(EV$9:EV$497))+($RJ$4*NK496*100*100/MAX(EV$9:EV$497))+($RJ$4*NL496*100*100/MAX(EV$9:EV$497))+($RJ$4*NM496*100*100/MAX(EV$9:EV$497))+($RJ$4*NN496*100*100/MAX(EV$9:EV$497)))/4</f>
        <v>0</v>
      </c>
      <c r="SA496" s="117">
        <f>(($RJ$4*NO496*100*100/MAX(EV$9:EV$497))+($RJ$4*NP496*100*100/MAX(EV$9:EV$497)))/4</f>
        <v>0</v>
      </c>
      <c r="SB496" s="118">
        <f t="shared" si="1307"/>
        <v>27.16443820224719</v>
      </c>
      <c r="SC496" s="115">
        <f t="shared" si="1308"/>
        <v>24.804887640449437</v>
      </c>
      <c r="SD496" s="115">
        <f t="shared" si="1309"/>
        <v>0.73735955056179792</v>
      </c>
      <c r="SE496" s="115">
        <f t="shared" si="1310"/>
        <v>71.448220973782767</v>
      </c>
      <c r="SF496" s="115">
        <f t="shared" si="1311"/>
        <v>0.73735955056179792</v>
      </c>
      <c r="SG496" s="115">
        <f t="shared" si="1312"/>
        <v>2.9494382022471917</v>
      </c>
      <c r="SH496" s="115">
        <f>ROUND(SB496/MAX(SB$9:SB$497)*100,0)</f>
        <v>34</v>
      </c>
      <c r="SI496" s="115">
        <f>ROUND(SC496/MAX(SC$9:SC$497)*100,0)</f>
        <v>38</v>
      </c>
      <c r="SJ496" s="115">
        <f>ROUND(SD496/MAX(SD$9:SD$497)*100,0)</f>
        <v>1</v>
      </c>
      <c r="SK496" s="115">
        <f>ROUND(SE496/MAX(SE$9:SE$497)*100,0)</f>
        <v>55</v>
      </c>
      <c r="SL496" s="115">
        <f>ROUND(SF496/MAX(SF$9:SF$497)*100,0)</f>
        <v>2</v>
      </c>
      <c r="SM496" s="121">
        <f>ROUND(SG496/MAX(SG$9:SG$497)*100,0)</f>
        <v>3</v>
      </c>
      <c r="SN496" s="115">
        <f>ROUND(AVERAGEIF($ES$9:$ES$497,$ES496,SH$9:SH$497),0)</f>
        <v>26</v>
      </c>
      <c r="SO496" s="115">
        <f>ROUND(AVERAGEIF($ES$9:$ES$497,$ES496,SI$9:SI$497),0)</f>
        <v>23</v>
      </c>
      <c r="SP496" s="115">
        <f>ROUND(AVERAGEIF($ES$9:$ES$497,$ES496,SJ$9:SJ$497),0)</f>
        <v>4</v>
      </c>
      <c r="SQ496" s="115">
        <f>ROUND(AVERAGEIF($ES$9:$ES$497,$ES496,SK$9:SK$497),0)</f>
        <v>20</v>
      </c>
      <c r="SR496" s="115">
        <f>ROUND(AVERAGEIF($ES$9:$ES$497,$ES496,SL$9:SL$497),0)</f>
        <v>7</v>
      </c>
      <c r="SS496" s="121">
        <f>ROUND(AVERAGEIF($ES$9:$ES$497,$ES496,SM$9:SM$497),0)</f>
        <v>6</v>
      </c>
      <c r="ST496" s="114">
        <f>RANK(SB496,SB$9:SB$497,0)</f>
        <v>128</v>
      </c>
      <c r="SU496" s="115">
        <f>RANK(SC496,SC$9:SC$497,0)</f>
        <v>74</v>
      </c>
      <c r="SV496" s="115">
        <f>RANK(SD496,SD$9:SD$497,0)</f>
        <v>247</v>
      </c>
      <c r="SW496" s="115">
        <f>RANK(SE496,SE$9:SE$497,0)</f>
        <v>39</v>
      </c>
      <c r="SX496" s="115">
        <f>RANK(SF496,SF$9:SF$497,0)</f>
        <v>233</v>
      </c>
      <c r="SY496" s="115">
        <f>RANK(SG496,SG$9:SG$497,0)</f>
        <v>215</v>
      </c>
      <c r="SZ496" s="115">
        <f>COUNTIFS(SB$9:SB$497,"&gt;"&amp;SB496,$ES$9:$ES$497,$ES496)+1</f>
        <v>34</v>
      </c>
      <c r="TA496" s="115">
        <f>COUNTIFS(SC$9:SC$497,"&gt;"&amp;SC496,$ES$9:$ES$497,$ES496)+1</f>
        <v>28</v>
      </c>
      <c r="TB496" s="115">
        <f>COUNTIFS(SD$9:SD$497,"&gt;"&amp;SD496,$ES$9:$ES$497,$ES496)+1</f>
        <v>52</v>
      </c>
      <c r="TC496" s="115">
        <f>COUNTIFS(SE$9:SE$497,"&gt;"&amp;SE496,$ES$9:$ES$497,$ES496)+1</f>
        <v>13</v>
      </c>
      <c r="TD496" s="115">
        <f>COUNTIFS(SF$9:SF$497,"&gt;"&amp;SF496,$ES$9:$ES$497,$ES496)+1</f>
        <v>52</v>
      </c>
      <c r="TE496" s="117">
        <f>COUNTIFS(SG$9:SG$497,"&gt;"&amp;SG496,$ES$9:$ES$497,$ES496)+1</f>
        <v>50</v>
      </c>
      <c r="TF496" s="118">
        <f t="shared" si="1313"/>
        <v>129</v>
      </c>
      <c r="TG496" s="115">
        <f t="shared" si="1314"/>
        <v>133</v>
      </c>
      <c r="TH496" s="115">
        <f t="shared" si="1315"/>
        <v>81</v>
      </c>
      <c r="TI496" s="115">
        <f t="shared" si="1316"/>
        <v>149</v>
      </c>
      <c r="TJ496" s="115">
        <f t="shared" si="1317"/>
        <v>96</v>
      </c>
      <c r="TK496" s="115">
        <f t="shared" si="1318"/>
        <v>91</v>
      </c>
      <c r="TL496" s="117">
        <f t="shared" si="1319"/>
        <v>84</v>
      </c>
      <c r="TM496" s="118">
        <f>ROUND(TF496/MAX(TF$9:TF$497)*100,0)</f>
        <v>72</v>
      </c>
      <c r="TN496" s="115">
        <f>ROUND(TG496/MAX(TG$9:TG$497)*100,0)</f>
        <v>73</v>
      </c>
      <c r="TO496" s="115">
        <f>ROUND(TH496/MAX(TH$9:TH$497)*100,0)</f>
        <v>45</v>
      </c>
      <c r="TP496" s="115">
        <f>ROUND(TI496/MAX(TI$9:TI$497)*100,0)</f>
        <v>82</v>
      </c>
      <c r="TQ496" s="115">
        <f>ROUND(TJ496/MAX(TJ$9:TJ$497)*100,0)</f>
        <v>49</v>
      </c>
      <c r="TR496" s="115">
        <f>ROUND(TK496/MAX(TK$9:TK$497)*100,0)</f>
        <v>46</v>
      </c>
      <c r="TS496" s="119">
        <f>ROUND(TL496/MAX(TL$9:TL$497)*100,0)</f>
        <v>43</v>
      </c>
      <c r="TT496" s="120">
        <f>RANK(TM496,TM$9:TM$497,0)</f>
        <v>47</v>
      </c>
      <c r="TU496" s="115">
        <f>RANK(TN496,TN$9:TN$497,0)</f>
        <v>30</v>
      </c>
      <c r="TV496" s="115">
        <f>RANK(TO496,TO$9:TO$497,0)</f>
        <v>51</v>
      </c>
      <c r="TW496" s="115">
        <f>RANK(TP496,TP$9:TP$497,0)</f>
        <v>12</v>
      </c>
      <c r="TX496" s="115">
        <f>RANK(TQ496,TQ$9:TQ$497,0)</f>
        <v>20</v>
      </c>
      <c r="TY496" s="115">
        <f>RANK(TR496,TR$9:TR$497,0)</f>
        <v>59</v>
      </c>
      <c r="TZ496" s="121">
        <f>RANK(TS496,TS$9:TS$497,0)</f>
        <v>50</v>
      </c>
      <c r="UA496" s="132"/>
      <c r="UB496" s="7" t="s">
        <v>1</v>
      </c>
    </row>
    <row r="497" spans="1:548" ht="14.25" thickBot="1" x14ac:dyDescent="0.2">
      <c r="A497" s="204" t="s">
        <v>1734</v>
      </c>
      <c r="B497" s="205" t="s">
        <v>1734</v>
      </c>
      <c r="C497" s="206" t="s">
        <v>1734</v>
      </c>
      <c r="D497" s="206" t="s">
        <v>1734</v>
      </c>
      <c r="E497" s="207" t="s">
        <v>1734</v>
      </c>
      <c r="F497" s="208" t="s">
        <v>1734</v>
      </c>
      <c r="G497" s="208" t="s">
        <v>1734</v>
      </c>
      <c r="H497" s="208" t="s">
        <v>1734</v>
      </c>
      <c r="I497" s="209" t="s">
        <v>1734</v>
      </c>
      <c r="J497" s="210" t="s">
        <v>1734</v>
      </c>
      <c r="K497" s="210" t="s">
        <v>1734</v>
      </c>
      <c r="L497" s="210" t="s">
        <v>1734</v>
      </c>
      <c r="M497" s="210" t="s">
        <v>1734</v>
      </c>
      <c r="N497" s="210" t="s">
        <v>1734</v>
      </c>
      <c r="O497" s="210" t="s">
        <v>1734</v>
      </c>
      <c r="P497" s="210" t="s">
        <v>1734</v>
      </c>
      <c r="Q497" s="210" t="s">
        <v>1734</v>
      </c>
      <c r="R497" s="211" t="s">
        <v>1734</v>
      </c>
      <c r="S497" s="209" t="s">
        <v>1734</v>
      </c>
      <c r="T497" s="210" t="s">
        <v>1734</v>
      </c>
      <c r="U497" s="210" t="s">
        <v>1734</v>
      </c>
      <c r="V497" s="210" t="s">
        <v>1734</v>
      </c>
      <c r="W497" s="210" t="s">
        <v>1734</v>
      </c>
      <c r="X497" s="210" t="s">
        <v>1734</v>
      </c>
      <c r="Y497" s="210" t="s">
        <v>1734</v>
      </c>
      <c r="Z497" s="210" t="s">
        <v>1734</v>
      </c>
      <c r="AA497" s="210" t="s">
        <v>1734</v>
      </c>
      <c r="AB497" s="211" t="s">
        <v>1734</v>
      </c>
      <c r="AC497" s="209" t="s">
        <v>1734</v>
      </c>
      <c r="AD497" s="210" t="s">
        <v>1734</v>
      </c>
      <c r="AE497" s="210" t="s">
        <v>1734</v>
      </c>
      <c r="AF497" s="210" t="s">
        <v>1734</v>
      </c>
      <c r="AG497" s="210" t="s">
        <v>1734</v>
      </c>
      <c r="AH497" s="210" t="s">
        <v>1734</v>
      </c>
      <c r="AI497" s="210" t="s">
        <v>1734</v>
      </c>
      <c r="AJ497" s="210" t="s">
        <v>1734</v>
      </c>
      <c r="AK497" s="210" t="s">
        <v>1734</v>
      </c>
      <c r="AL497" s="211" t="s">
        <v>1734</v>
      </c>
      <c r="AM497" s="209" t="s">
        <v>1734</v>
      </c>
      <c r="AN497" s="210" t="s">
        <v>1734</v>
      </c>
      <c r="AO497" s="210" t="s">
        <v>1734</v>
      </c>
      <c r="AP497" s="210" t="s">
        <v>1734</v>
      </c>
      <c r="AQ497" s="210" t="s">
        <v>1734</v>
      </c>
      <c r="AR497" s="210" t="s">
        <v>1734</v>
      </c>
      <c r="AS497" s="210" t="s">
        <v>1734</v>
      </c>
      <c r="AT497" s="210" t="s">
        <v>1734</v>
      </c>
      <c r="AU497" s="210" t="s">
        <v>1734</v>
      </c>
      <c r="AV497" s="211" t="s">
        <v>1734</v>
      </c>
      <c r="AW497" s="209" t="s">
        <v>1734</v>
      </c>
      <c r="AX497" s="210" t="s">
        <v>1734</v>
      </c>
      <c r="AY497" s="210" t="s">
        <v>1734</v>
      </c>
      <c r="AZ497" s="210" t="s">
        <v>1734</v>
      </c>
      <c r="BA497" s="210" t="s">
        <v>1734</v>
      </c>
      <c r="BB497" s="210" t="s">
        <v>1734</v>
      </c>
      <c r="BC497" s="210" t="s">
        <v>1734</v>
      </c>
      <c r="BD497" s="210" t="s">
        <v>1734</v>
      </c>
      <c r="BE497" s="210" t="s">
        <v>1734</v>
      </c>
      <c r="BF497" s="211" t="s">
        <v>1734</v>
      </c>
      <c r="BG497" s="209" t="s">
        <v>1734</v>
      </c>
      <c r="BH497" s="210" t="s">
        <v>1734</v>
      </c>
      <c r="BI497" s="210" t="s">
        <v>1734</v>
      </c>
      <c r="BJ497" s="210" t="s">
        <v>1734</v>
      </c>
      <c r="BK497" s="210" t="s">
        <v>1734</v>
      </c>
      <c r="BL497" s="210" t="s">
        <v>1734</v>
      </c>
      <c r="BM497" s="210" t="s">
        <v>1734</v>
      </c>
      <c r="BN497" s="210" t="s">
        <v>1734</v>
      </c>
      <c r="BO497" s="210" t="s">
        <v>1734</v>
      </c>
      <c r="BP497" s="211" t="s">
        <v>1734</v>
      </c>
      <c r="BQ497" s="209" t="s">
        <v>1734</v>
      </c>
      <c r="BR497" s="210" t="s">
        <v>1734</v>
      </c>
      <c r="BS497" s="210" t="s">
        <v>1734</v>
      </c>
      <c r="BT497" s="210" t="s">
        <v>1734</v>
      </c>
      <c r="BU497" s="210" t="s">
        <v>1734</v>
      </c>
      <c r="BV497" s="210" t="s">
        <v>1734</v>
      </c>
      <c r="BW497" s="210" t="s">
        <v>1734</v>
      </c>
      <c r="BX497" s="210" t="s">
        <v>1734</v>
      </c>
      <c r="BY497" s="210" t="s">
        <v>1734</v>
      </c>
      <c r="BZ497" s="211" t="s">
        <v>1734</v>
      </c>
      <c r="CA497" s="212" t="s">
        <v>1734</v>
      </c>
      <c r="CB497" s="210" t="s">
        <v>1734</v>
      </c>
      <c r="CC497" s="210" t="s">
        <v>1734</v>
      </c>
      <c r="CD497" s="210" t="s">
        <v>1734</v>
      </c>
      <c r="CE497" s="210" t="s">
        <v>1734</v>
      </c>
      <c r="CF497" s="210" t="s">
        <v>1734</v>
      </c>
      <c r="CG497" s="210" t="s">
        <v>1734</v>
      </c>
      <c r="CH497" s="210" t="s">
        <v>1734</v>
      </c>
      <c r="CI497" s="210" t="s">
        <v>1734</v>
      </c>
      <c r="CJ497" s="211" t="s">
        <v>1734</v>
      </c>
      <c r="CK497" s="212" t="s">
        <v>1734</v>
      </c>
      <c r="CL497" s="210" t="s">
        <v>1734</v>
      </c>
      <c r="CM497" s="210" t="s">
        <v>1734</v>
      </c>
      <c r="CN497" s="210" t="s">
        <v>1734</v>
      </c>
      <c r="CO497" s="210" t="s">
        <v>1734</v>
      </c>
      <c r="CP497" s="210" t="s">
        <v>1734</v>
      </c>
      <c r="CQ497" s="210" t="s">
        <v>1734</v>
      </c>
      <c r="CR497" s="210" t="s">
        <v>1734</v>
      </c>
      <c r="CS497" s="210" t="s">
        <v>1734</v>
      </c>
      <c r="CT497" s="211" t="s">
        <v>1734</v>
      </c>
      <c r="CU497" s="212" t="s">
        <v>1734</v>
      </c>
      <c r="CV497" s="210" t="s">
        <v>1734</v>
      </c>
      <c r="CW497" s="210" t="s">
        <v>1734</v>
      </c>
      <c r="CX497" s="210" t="s">
        <v>1734</v>
      </c>
      <c r="CY497" s="210" t="s">
        <v>1734</v>
      </c>
      <c r="CZ497" s="210" t="s">
        <v>1734</v>
      </c>
      <c r="DA497" s="210" t="s">
        <v>1734</v>
      </c>
      <c r="DB497" s="210" t="s">
        <v>1734</v>
      </c>
      <c r="DC497" s="210" t="s">
        <v>1734</v>
      </c>
      <c r="DD497" s="211" t="s">
        <v>1734</v>
      </c>
      <c r="DE497" s="212" t="s">
        <v>1734</v>
      </c>
      <c r="DF497" s="210" t="s">
        <v>1734</v>
      </c>
      <c r="DG497" s="210" t="s">
        <v>1734</v>
      </c>
      <c r="DH497" s="210" t="s">
        <v>1734</v>
      </c>
      <c r="DI497" s="210" t="s">
        <v>1734</v>
      </c>
      <c r="DJ497" s="210" t="s">
        <v>1734</v>
      </c>
      <c r="DK497" s="210" t="s">
        <v>1734</v>
      </c>
      <c r="DL497" s="210" t="s">
        <v>1734</v>
      </c>
      <c r="DM497" s="210" t="s">
        <v>1734</v>
      </c>
      <c r="DN497" s="211" t="s">
        <v>1734</v>
      </c>
      <c r="DO497" s="209" t="s">
        <v>1734</v>
      </c>
      <c r="DP497" s="210" t="s">
        <v>1734</v>
      </c>
      <c r="DQ497" s="210" t="s">
        <v>1734</v>
      </c>
      <c r="DR497" s="210" t="s">
        <v>1734</v>
      </c>
      <c r="DS497" s="210" t="s">
        <v>1734</v>
      </c>
      <c r="DT497" s="210" t="s">
        <v>1734</v>
      </c>
      <c r="DU497" s="210" t="s">
        <v>1734</v>
      </c>
      <c r="DV497" s="210" t="s">
        <v>1734</v>
      </c>
      <c r="DW497" s="210" t="s">
        <v>1734</v>
      </c>
      <c r="DX497" s="213" t="s">
        <v>1734</v>
      </c>
      <c r="DY497" s="214" t="s">
        <v>1734</v>
      </c>
      <c r="DZ497" s="215" t="s">
        <v>1734</v>
      </c>
      <c r="EA497" s="215" t="s">
        <v>1734</v>
      </c>
      <c r="EB497" s="215" t="s">
        <v>1734</v>
      </c>
      <c r="EC497" s="216" t="s">
        <v>1734</v>
      </c>
      <c r="ED497" s="212" t="s">
        <v>1734</v>
      </c>
      <c r="EE497" s="215" t="s">
        <v>1734</v>
      </c>
      <c r="EF497" s="215" t="s">
        <v>1734</v>
      </c>
      <c r="EG497" s="215" t="s">
        <v>1734</v>
      </c>
      <c r="EH497" s="217" t="s">
        <v>1734</v>
      </c>
      <c r="EI497" s="209" t="s">
        <v>1734</v>
      </c>
      <c r="EJ497" s="215" t="s">
        <v>1734</v>
      </c>
      <c r="EK497" s="215" t="s">
        <v>1734</v>
      </c>
      <c r="EL497" s="215" t="s">
        <v>1734</v>
      </c>
      <c r="EM497" s="216" t="s">
        <v>1734</v>
      </c>
      <c r="EN497" s="212" t="s">
        <v>1734</v>
      </c>
      <c r="EO497" s="215" t="s">
        <v>1734</v>
      </c>
      <c r="EP497" s="215" t="s">
        <v>1734</v>
      </c>
      <c r="EQ497" s="215" t="s">
        <v>1734</v>
      </c>
      <c r="ER497" s="217" t="s">
        <v>1734</v>
      </c>
      <c r="ES497" s="227" t="s">
        <v>1734</v>
      </c>
      <c r="ET497" s="218" t="s">
        <v>1734</v>
      </c>
      <c r="EU497" s="219" t="s">
        <v>1734</v>
      </c>
      <c r="EV497" s="214" t="s">
        <v>1734</v>
      </c>
      <c r="EW497" s="215" t="s">
        <v>1734</v>
      </c>
      <c r="EX497" s="215" t="s">
        <v>1734</v>
      </c>
      <c r="EY497" s="215" t="s">
        <v>1734</v>
      </c>
      <c r="EZ497" s="215" t="s">
        <v>1734</v>
      </c>
      <c r="FA497" s="215" t="s">
        <v>1734</v>
      </c>
      <c r="FB497" s="215" t="s">
        <v>1734</v>
      </c>
      <c r="FC497" s="215" t="s">
        <v>1734</v>
      </c>
      <c r="FD497" s="215" t="s">
        <v>1734</v>
      </c>
      <c r="FE497" s="220" t="s">
        <v>1734</v>
      </c>
      <c r="FF497" s="214" t="s">
        <v>1734</v>
      </c>
      <c r="FG497" s="215" t="s">
        <v>1734</v>
      </c>
      <c r="FH497" s="215" t="s">
        <v>1734</v>
      </c>
      <c r="FI497" s="215" t="s">
        <v>1734</v>
      </c>
      <c r="FJ497" s="215" t="s">
        <v>1734</v>
      </c>
      <c r="FK497" s="215" t="s">
        <v>1734</v>
      </c>
      <c r="FL497" s="215" t="s">
        <v>1734</v>
      </c>
      <c r="FM497" s="215" t="s">
        <v>1734</v>
      </c>
      <c r="FN497" s="215" t="s">
        <v>1734</v>
      </c>
      <c r="FO497" s="220" t="s">
        <v>1734</v>
      </c>
      <c r="FP497" s="214" t="s">
        <v>1734</v>
      </c>
      <c r="FQ497" s="215" t="s">
        <v>1734</v>
      </c>
      <c r="FR497" s="215" t="s">
        <v>1734</v>
      </c>
      <c r="FS497" s="215" t="s">
        <v>1734</v>
      </c>
      <c r="FT497" s="215" t="s">
        <v>1734</v>
      </c>
      <c r="FU497" s="215" t="s">
        <v>1734</v>
      </c>
      <c r="FV497" s="215" t="s">
        <v>1734</v>
      </c>
      <c r="FW497" s="215" t="s">
        <v>1734</v>
      </c>
      <c r="FX497" s="215" t="s">
        <v>1734</v>
      </c>
      <c r="FY497" s="220" t="s">
        <v>1734</v>
      </c>
      <c r="FZ497" s="214" t="s">
        <v>1734</v>
      </c>
      <c r="GA497" s="215" t="s">
        <v>1734</v>
      </c>
      <c r="GB497" s="215" t="s">
        <v>1734</v>
      </c>
      <c r="GC497" s="215" t="s">
        <v>1734</v>
      </c>
      <c r="GD497" s="215" t="s">
        <v>1734</v>
      </c>
      <c r="GE497" s="215" t="s">
        <v>1734</v>
      </c>
      <c r="GF497" s="215" t="s">
        <v>1734</v>
      </c>
      <c r="GG497" s="215" t="s">
        <v>1734</v>
      </c>
      <c r="GH497" s="215" t="s">
        <v>1734</v>
      </c>
      <c r="GI497" s="220" t="s">
        <v>1734</v>
      </c>
      <c r="GJ497" s="214" t="s">
        <v>1734</v>
      </c>
      <c r="GK497" s="215" t="s">
        <v>1734</v>
      </c>
      <c r="GL497" s="215" t="s">
        <v>1734</v>
      </c>
      <c r="GM497" s="215" t="s">
        <v>1734</v>
      </c>
      <c r="GN497" s="215" t="s">
        <v>1734</v>
      </c>
      <c r="GO497" s="215" t="s">
        <v>1734</v>
      </c>
      <c r="GP497" s="215" t="s">
        <v>1734</v>
      </c>
      <c r="GQ497" s="215" t="s">
        <v>1734</v>
      </c>
      <c r="GR497" s="215" t="s">
        <v>1734</v>
      </c>
      <c r="GS497" s="220" t="s">
        <v>1734</v>
      </c>
      <c r="GT497" s="214" t="s">
        <v>1734</v>
      </c>
      <c r="GU497" s="215" t="s">
        <v>1734</v>
      </c>
      <c r="GV497" s="215" t="s">
        <v>1734</v>
      </c>
      <c r="GW497" s="215" t="s">
        <v>1734</v>
      </c>
      <c r="GX497" s="215" t="s">
        <v>1734</v>
      </c>
      <c r="GY497" s="215" t="s">
        <v>1734</v>
      </c>
      <c r="GZ497" s="215" t="s">
        <v>1734</v>
      </c>
      <c r="HA497" s="215" t="s">
        <v>1734</v>
      </c>
      <c r="HB497" s="215" t="s">
        <v>1734</v>
      </c>
      <c r="HC497" s="220" t="s">
        <v>1734</v>
      </c>
      <c r="HD497" s="214" t="s">
        <v>1734</v>
      </c>
      <c r="HE497" s="215" t="s">
        <v>1734</v>
      </c>
      <c r="HF497" s="215" t="s">
        <v>1734</v>
      </c>
      <c r="HG497" s="215" t="s">
        <v>1734</v>
      </c>
      <c r="HH497" s="215" t="s">
        <v>1734</v>
      </c>
      <c r="HI497" s="215" t="s">
        <v>1734</v>
      </c>
      <c r="HJ497" s="215" t="s">
        <v>1734</v>
      </c>
      <c r="HK497" s="215" t="s">
        <v>1734</v>
      </c>
      <c r="HL497" s="215" t="s">
        <v>1734</v>
      </c>
      <c r="HM497" s="220" t="s">
        <v>1734</v>
      </c>
      <c r="HN497" s="214" t="s">
        <v>1734</v>
      </c>
      <c r="HO497" s="215" t="s">
        <v>1734</v>
      </c>
      <c r="HP497" s="215" t="s">
        <v>1734</v>
      </c>
      <c r="HQ497" s="215" t="s">
        <v>1734</v>
      </c>
      <c r="HR497" s="215" t="s">
        <v>1734</v>
      </c>
      <c r="HS497" s="215" t="s">
        <v>1734</v>
      </c>
      <c r="HT497" s="215" t="s">
        <v>1734</v>
      </c>
      <c r="HU497" s="215" t="s">
        <v>1734</v>
      </c>
      <c r="HV497" s="215" t="s">
        <v>1734</v>
      </c>
      <c r="HW497" s="220" t="s">
        <v>1734</v>
      </c>
      <c r="HX497" s="214" t="s">
        <v>1734</v>
      </c>
      <c r="HY497" s="215" t="s">
        <v>1734</v>
      </c>
      <c r="HZ497" s="215" t="s">
        <v>1734</v>
      </c>
      <c r="IA497" s="215" t="s">
        <v>1734</v>
      </c>
      <c r="IB497" s="215" t="s">
        <v>1734</v>
      </c>
      <c r="IC497" s="215" t="s">
        <v>1734</v>
      </c>
      <c r="ID497" s="215" t="s">
        <v>1734</v>
      </c>
      <c r="IE497" s="215" t="s">
        <v>1734</v>
      </c>
      <c r="IF497" s="215" t="s">
        <v>1734</v>
      </c>
      <c r="IG497" s="220" t="s">
        <v>1734</v>
      </c>
      <c r="IH497" s="214" t="s">
        <v>1734</v>
      </c>
      <c r="II497" s="215" t="s">
        <v>1734</v>
      </c>
      <c r="IJ497" s="215" t="s">
        <v>1734</v>
      </c>
      <c r="IK497" s="215" t="s">
        <v>1734</v>
      </c>
      <c r="IL497" s="215" t="s">
        <v>1734</v>
      </c>
      <c r="IM497" s="219" t="s">
        <v>1734</v>
      </c>
      <c r="IN497" s="221" t="s">
        <v>1734</v>
      </c>
      <c r="IO497" s="216" t="s">
        <v>1734</v>
      </c>
      <c r="IP497" s="218" t="s">
        <v>1734</v>
      </c>
      <c r="IQ497" s="215" t="s">
        <v>1734</v>
      </c>
      <c r="IR497" s="215" t="s">
        <v>1734</v>
      </c>
      <c r="IS497" s="215" t="s">
        <v>1734</v>
      </c>
      <c r="IT497" s="215" t="s">
        <v>1734</v>
      </c>
      <c r="IU497" s="215" t="s">
        <v>1734</v>
      </c>
      <c r="IV497" s="215" t="s">
        <v>1734</v>
      </c>
      <c r="IW497" s="222" t="s">
        <v>1734</v>
      </c>
      <c r="IX497" s="221" t="s">
        <v>1734</v>
      </c>
      <c r="IY497" s="215" t="s">
        <v>1734</v>
      </c>
      <c r="IZ497" s="215" t="s">
        <v>1734</v>
      </c>
      <c r="JA497" s="215" t="s">
        <v>1734</v>
      </c>
      <c r="JB497" s="215" t="s">
        <v>1734</v>
      </c>
      <c r="JC497" s="215" t="s">
        <v>1734</v>
      </c>
      <c r="JD497" s="215" t="s">
        <v>1734</v>
      </c>
      <c r="JE497" s="223" t="s">
        <v>1734</v>
      </c>
      <c r="JF497" s="218" t="s">
        <v>1734</v>
      </c>
      <c r="JG497" s="215" t="s">
        <v>1734</v>
      </c>
      <c r="JH497" s="215" t="s">
        <v>1734</v>
      </c>
      <c r="JI497" s="215" t="s">
        <v>1734</v>
      </c>
      <c r="JJ497" s="215" t="s">
        <v>1734</v>
      </c>
      <c r="JK497" s="215" t="s">
        <v>1734</v>
      </c>
      <c r="JL497" s="215" t="s">
        <v>1734</v>
      </c>
      <c r="JM497" s="222" t="s">
        <v>1734</v>
      </c>
      <c r="JN497" s="221" t="s">
        <v>1734</v>
      </c>
      <c r="JO497" s="215" t="s">
        <v>1734</v>
      </c>
      <c r="JP497" s="215" t="s">
        <v>1734</v>
      </c>
      <c r="JQ497" s="215" t="s">
        <v>1734</v>
      </c>
      <c r="JR497" s="215" t="s">
        <v>1734</v>
      </c>
      <c r="JS497" s="215" t="s">
        <v>1734</v>
      </c>
      <c r="JT497" s="215" t="s">
        <v>1734</v>
      </c>
      <c r="JU497" s="215" t="s">
        <v>1734</v>
      </c>
      <c r="JV497" s="215" t="s">
        <v>1734</v>
      </c>
      <c r="JW497" s="215" t="s">
        <v>1734</v>
      </c>
      <c r="JX497" s="215" t="s">
        <v>1734</v>
      </c>
      <c r="JY497" s="215" t="s">
        <v>1734</v>
      </c>
      <c r="JZ497" s="223" t="s">
        <v>1734</v>
      </c>
      <c r="KA497" s="221" t="s">
        <v>1734</v>
      </c>
      <c r="KB497" s="215" t="s">
        <v>1734</v>
      </c>
      <c r="KC497" s="215" t="s">
        <v>1734</v>
      </c>
      <c r="KD497" s="215" t="s">
        <v>1734</v>
      </c>
      <c r="KE497" s="223" t="s">
        <v>1734</v>
      </c>
      <c r="KF497" s="218" t="s">
        <v>1734</v>
      </c>
      <c r="KG497" s="215" t="s">
        <v>1734</v>
      </c>
      <c r="KH497" s="215" t="s">
        <v>1734</v>
      </c>
      <c r="KI497" s="215" t="s">
        <v>1734</v>
      </c>
      <c r="KJ497" s="215" t="s">
        <v>1734</v>
      </c>
      <c r="KK497" s="224" t="s">
        <v>1734</v>
      </c>
      <c r="KL497" s="215" t="s">
        <v>1734</v>
      </c>
      <c r="KM497" s="215" t="s">
        <v>1734</v>
      </c>
      <c r="KN497" s="215" t="s">
        <v>1734</v>
      </c>
      <c r="KO497" s="215" t="s">
        <v>1734</v>
      </c>
      <c r="KP497" s="215" t="s">
        <v>1734</v>
      </c>
      <c r="KQ497" s="215" t="s">
        <v>1734</v>
      </c>
      <c r="KR497" s="215" t="s">
        <v>1734</v>
      </c>
      <c r="KS497" s="222" t="s">
        <v>1734</v>
      </c>
      <c r="KT497" s="222" t="s">
        <v>1734</v>
      </c>
      <c r="KU497" s="222" t="s">
        <v>1734</v>
      </c>
      <c r="KV497" s="222" t="s">
        <v>1734</v>
      </c>
      <c r="KW497" s="221" t="s">
        <v>1734</v>
      </c>
      <c r="KX497" s="215" t="s">
        <v>1734</v>
      </c>
      <c r="KY497" s="215" t="s">
        <v>1734</v>
      </c>
      <c r="KZ497" s="215" t="s">
        <v>1734</v>
      </c>
      <c r="LA497" s="215" t="s">
        <v>1734</v>
      </c>
      <c r="LB497" s="215" t="s">
        <v>1734</v>
      </c>
      <c r="LC497" s="222" t="s">
        <v>1734</v>
      </c>
      <c r="LD497" s="221" t="s">
        <v>1734</v>
      </c>
      <c r="LE497" s="216" t="s">
        <v>1734</v>
      </c>
      <c r="LF497" s="221" t="s">
        <v>1734</v>
      </c>
      <c r="LG497" s="216" t="s">
        <v>1734</v>
      </c>
      <c r="LH497" s="221" t="s">
        <v>1734</v>
      </c>
      <c r="LI497" s="215" t="s">
        <v>1734</v>
      </c>
      <c r="LJ497" s="215" t="s">
        <v>1734</v>
      </c>
      <c r="LK497" s="215" t="s">
        <v>1734</v>
      </c>
      <c r="LL497" s="215" t="s">
        <v>1734</v>
      </c>
      <c r="LM497" s="225" t="s">
        <v>1734</v>
      </c>
      <c r="LN497" s="218" t="s">
        <v>1734</v>
      </c>
      <c r="LO497" s="215" t="s">
        <v>1734</v>
      </c>
      <c r="LP497" s="215" t="s">
        <v>1734</v>
      </c>
      <c r="LQ497" s="215" t="s">
        <v>1734</v>
      </c>
      <c r="LR497" s="222" t="s">
        <v>1734</v>
      </c>
      <c r="LS497" s="221" t="s">
        <v>1734</v>
      </c>
      <c r="LT497" s="215" t="s">
        <v>1734</v>
      </c>
      <c r="LU497" s="215" t="s">
        <v>1734</v>
      </c>
      <c r="LV497" s="215" t="s">
        <v>1734</v>
      </c>
      <c r="LW497" s="215" t="s">
        <v>1734</v>
      </c>
      <c r="LX497" s="215" t="s">
        <v>1734</v>
      </c>
      <c r="LY497" s="215" t="s">
        <v>1734</v>
      </c>
      <c r="LZ497" s="215" t="s">
        <v>1734</v>
      </c>
      <c r="MA497" s="223" t="s">
        <v>1734</v>
      </c>
      <c r="MB497" s="218" t="s">
        <v>1734</v>
      </c>
      <c r="MC497" s="215" t="s">
        <v>1734</v>
      </c>
      <c r="MD497" s="215" t="s">
        <v>1734</v>
      </c>
      <c r="ME497" s="215" t="s">
        <v>1734</v>
      </c>
      <c r="MF497" s="215" t="s">
        <v>1734</v>
      </c>
      <c r="MG497" s="215" t="s">
        <v>1734</v>
      </c>
      <c r="MH497" s="215" t="s">
        <v>1734</v>
      </c>
      <c r="MI497" s="215" t="s">
        <v>1734</v>
      </c>
      <c r="MJ497" s="215" t="s">
        <v>1734</v>
      </c>
      <c r="MK497" s="215" t="s">
        <v>1734</v>
      </c>
      <c r="ML497" s="215" t="s">
        <v>1734</v>
      </c>
      <c r="MM497" s="215" t="s">
        <v>1734</v>
      </c>
      <c r="MN497" s="224" t="s">
        <v>1734</v>
      </c>
      <c r="MO497" s="224" t="s">
        <v>1734</v>
      </c>
      <c r="MP497" s="222" t="s">
        <v>1734</v>
      </c>
      <c r="MQ497" s="221" t="s">
        <v>1734</v>
      </c>
      <c r="MR497" s="215" t="s">
        <v>1734</v>
      </c>
      <c r="MS497" s="215" t="s">
        <v>1734</v>
      </c>
      <c r="MT497" s="215" t="s">
        <v>1734</v>
      </c>
      <c r="MU497" s="215" t="s">
        <v>1734</v>
      </c>
      <c r="MV497" s="224" t="s">
        <v>1734</v>
      </c>
      <c r="MW497" s="215" t="s">
        <v>1734</v>
      </c>
      <c r="MX497" s="215" t="s">
        <v>1734</v>
      </c>
      <c r="MY497" s="215" t="s">
        <v>1734</v>
      </c>
      <c r="MZ497" s="215" t="s">
        <v>1734</v>
      </c>
      <c r="NA497" s="215" t="s">
        <v>1734</v>
      </c>
      <c r="NB497" s="215" t="s">
        <v>1734</v>
      </c>
      <c r="NC497" s="215" t="s">
        <v>1734</v>
      </c>
      <c r="ND497" s="223" t="s">
        <v>1734</v>
      </c>
      <c r="NE497" s="223" t="s">
        <v>1734</v>
      </c>
      <c r="NF497" s="223" t="s">
        <v>1734</v>
      </c>
      <c r="NG497" s="223" t="s">
        <v>1734</v>
      </c>
      <c r="NH497" s="221" t="s">
        <v>1734</v>
      </c>
      <c r="NI497" s="215" t="s">
        <v>1734</v>
      </c>
      <c r="NJ497" s="215" t="s">
        <v>1734</v>
      </c>
      <c r="NK497" s="215" t="s">
        <v>1734</v>
      </c>
      <c r="NL497" s="215" t="s">
        <v>1734</v>
      </c>
      <c r="NM497" s="215" t="s">
        <v>1734</v>
      </c>
      <c r="NN497" s="216" t="s">
        <v>1734</v>
      </c>
      <c r="NO497" s="221" t="s">
        <v>1734</v>
      </c>
      <c r="NP497" s="220" t="s">
        <v>1734</v>
      </c>
      <c r="NQ497" s="218" t="s">
        <v>1734</v>
      </c>
      <c r="NR497" s="216" t="s">
        <v>1734</v>
      </c>
      <c r="NS497" s="216" t="s">
        <v>1734</v>
      </c>
      <c r="NT497" s="216" t="s">
        <v>1734</v>
      </c>
      <c r="NU497" s="216" t="s">
        <v>1734</v>
      </c>
      <c r="NV497" s="216" t="s">
        <v>1734</v>
      </c>
      <c r="NW497" s="216" t="s">
        <v>1734</v>
      </c>
      <c r="NX497" s="216" t="s">
        <v>1734</v>
      </c>
      <c r="NY497" s="220" t="s">
        <v>1734</v>
      </c>
      <c r="NZ497" s="216" t="s">
        <v>1734</v>
      </c>
      <c r="OA497" s="216" t="s">
        <v>1734</v>
      </c>
      <c r="OB497" s="216" t="s">
        <v>1734</v>
      </c>
      <c r="OC497" s="220" t="s">
        <v>1734</v>
      </c>
      <c r="OD497" s="226" t="s">
        <v>1734</v>
      </c>
      <c r="OE497" s="227" t="s">
        <v>1734</v>
      </c>
      <c r="OF497" s="227" t="s">
        <v>1734</v>
      </c>
      <c r="OG497" s="227" t="s">
        <v>1734</v>
      </c>
      <c r="OH497" s="214" t="s">
        <v>1734</v>
      </c>
      <c r="OI497" s="215" t="s">
        <v>1734</v>
      </c>
      <c r="OJ497" s="215" t="s">
        <v>1734</v>
      </c>
      <c r="OK497" s="215" t="s">
        <v>1734</v>
      </c>
      <c r="OL497" s="215" t="s">
        <v>1734</v>
      </c>
      <c r="OM497" s="215" t="s">
        <v>1734</v>
      </c>
      <c r="ON497" s="215" t="s">
        <v>1734</v>
      </c>
      <c r="OO497" s="215" t="s">
        <v>1734</v>
      </c>
      <c r="OP497" s="215" t="s">
        <v>1734</v>
      </c>
      <c r="OQ497" s="220" t="s">
        <v>1734</v>
      </c>
      <c r="OR497" s="228" t="s">
        <v>1734</v>
      </c>
      <c r="OS497" s="215" t="s">
        <v>1734</v>
      </c>
      <c r="OT497" s="215" t="s">
        <v>1734</v>
      </c>
      <c r="OU497" s="215" t="s">
        <v>1734</v>
      </c>
      <c r="OV497" s="215" t="s">
        <v>1734</v>
      </c>
      <c r="OW497" s="215" t="s">
        <v>1734</v>
      </c>
      <c r="OX497" s="215" t="s">
        <v>1734</v>
      </c>
      <c r="OY497" s="215" t="s">
        <v>1734</v>
      </c>
      <c r="OZ497" s="215" t="s">
        <v>1734</v>
      </c>
      <c r="PA497" s="219" t="s">
        <v>1734</v>
      </c>
      <c r="PB497" s="221" t="s">
        <v>1734</v>
      </c>
      <c r="PC497" s="215" t="s">
        <v>1734</v>
      </c>
      <c r="PD497" s="215" t="s">
        <v>1734</v>
      </c>
      <c r="PE497" s="215" t="s">
        <v>1734</v>
      </c>
      <c r="PF497" s="215" t="s">
        <v>1734</v>
      </c>
      <c r="PG497" s="216" t="s">
        <v>1734</v>
      </c>
      <c r="PH497" s="221" t="s">
        <v>1734</v>
      </c>
      <c r="PI497" s="215" t="s">
        <v>1734</v>
      </c>
      <c r="PJ497" s="215" t="s">
        <v>1734</v>
      </c>
      <c r="PK497" s="215" t="s">
        <v>1734</v>
      </c>
      <c r="PL497" s="215" t="s">
        <v>1734</v>
      </c>
      <c r="PM497" s="216" t="s">
        <v>1734</v>
      </c>
      <c r="PN497" s="221" t="s">
        <v>1734</v>
      </c>
      <c r="PO497" s="215" t="s">
        <v>1734</v>
      </c>
      <c r="PP497" s="215" t="s">
        <v>1734</v>
      </c>
      <c r="PQ497" s="215" t="s">
        <v>1734</v>
      </c>
      <c r="PR497" s="215" t="s">
        <v>1734</v>
      </c>
      <c r="PS497" s="216" t="s">
        <v>1734</v>
      </c>
      <c r="PT497" s="218" t="s">
        <v>1734</v>
      </c>
      <c r="PU497" s="216" t="s">
        <v>1734</v>
      </c>
      <c r="PV497" s="216" t="s">
        <v>1734</v>
      </c>
      <c r="PW497" s="216" t="s">
        <v>1734</v>
      </c>
      <c r="PX497" s="216" t="s">
        <v>1734</v>
      </c>
      <c r="PY497" s="216" t="s">
        <v>1734</v>
      </c>
      <c r="PZ497" s="216" t="s">
        <v>1734</v>
      </c>
      <c r="QA497" s="216" t="s">
        <v>1734</v>
      </c>
      <c r="QB497" s="216" t="s">
        <v>1734</v>
      </c>
      <c r="QC497" s="220" t="s">
        <v>1734</v>
      </c>
      <c r="QD497" s="218" t="s">
        <v>1734</v>
      </c>
      <c r="QE497" s="216" t="s">
        <v>1734</v>
      </c>
      <c r="QF497" s="216" t="s">
        <v>1734</v>
      </c>
      <c r="QG497" s="216" t="s">
        <v>1734</v>
      </c>
      <c r="QH497" s="216" t="s">
        <v>1734</v>
      </c>
      <c r="QI497" s="216" t="s">
        <v>1734</v>
      </c>
      <c r="QJ497" s="216" t="s">
        <v>1734</v>
      </c>
      <c r="QK497" s="216" t="s">
        <v>1734</v>
      </c>
      <c r="QL497" s="216" t="s">
        <v>1734</v>
      </c>
      <c r="QM497" s="220" t="s">
        <v>1734</v>
      </c>
      <c r="QN497" s="228" t="s">
        <v>1734</v>
      </c>
      <c r="QO497" s="215" t="s">
        <v>1734</v>
      </c>
      <c r="QP497" s="215" t="s">
        <v>1734</v>
      </c>
      <c r="QQ497" s="215" t="s">
        <v>1734</v>
      </c>
      <c r="QR497" s="215" t="s">
        <v>1734</v>
      </c>
      <c r="QS497" s="215" t="s">
        <v>1734</v>
      </c>
      <c r="QT497" s="228" t="s">
        <v>1734</v>
      </c>
      <c r="QU497" s="215" t="s">
        <v>1734</v>
      </c>
      <c r="QV497" s="215" t="s">
        <v>1734</v>
      </c>
      <c r="QW497" s="215" t="s">
        <v>1734</v>
      </c>
      <c r="QX497" s="215" t="s">
        <v>1734</v>
      </c>
      <c r="QY497" s="215" t="s">
        <v>1734</v>
      </c>
      <c r="QZ497" s="228" t="s">
        <v>1734</v>
      </c>
      <c r="RA497" s="215" t="s">
        <v>1734</v>
      </c>
      <c r="RB497" s="215" t="s">
        <v>1734</v>
      </c>
      <c r="RC497" s="215" t="s">
        <v>1734</v>
      </c>
      <c r="RD497" s="215" t="s">
        <v>1734</v>
      </c>
      <c r="RE497" s="215" t="s">
        <v>1734</v>
      </c>
      <c r="RF497" s="229" t="s">
        <v>1734</v>
      </c>
      <c r="RG497" s="215" t="s">
        <v>1734</v>
      </c>
      <c r="RH497" s="215" t="s">
        <v>1734</v>
      </c>
      <c r="RI497" s="215" t="s">
        <v>1734</v>
      </c>
      <c r="RJ497" s="215" t="s">
        <v>1734</v>
      </c>
      <c r="RK497" s="215" t="s">
        <v>1734</v>
      </c>
      <c r="RL497" s="215" t="s">
        <v>1734</v>
      </c>
      <c r="RM497" s="215" t="s">
        <v>1734</v>
      </c>
      <c r="RN497" s="215" t="s">
        <v>1734</v>
      </c>
      <c r="RO497" s="215" t="s">
        <v>1734</v>
      </c>
      <c r="RP497" s="216" t="s">
        <v>1734</v>
      </c>
      <c r="RQ497" s="221" t="s">
        <v>1734</v>
      </c>
      <c r="RR497" s="215" t="s">
        <v>1734</v>
      </c>
      <c r="RS497" s="216" t="s">
        <v>1734</v>
      </c>
      <c r="RT497" s="221" t="s">
        <v>1734</v>
      </c>
      <c r="RU497" s="216" t="s">
        <v>1734</v>
      </c>
      <c r="RV497" s="221" t="s">
        <v>1734</v>
      </c>
      <c r="RW497" s="215" t="s">
        <v>1734</v>
      </c>
      <c r="RX497" s="216" t="s">
        <v>1734</v>
      </c>
      <c r="RY497" s="221" t="s">
        <v>1734</v>
      </c>
      <c r="RZ497" s="215" t="s">
        <v>1734</v>
      </c>
      <c r="SA497" s="219" t="s">
        <v>1734</v>
      </c>
      <c r="SB497" s="221" t="s">
        <v>1734</v>
      </c>
      <c r="SC497" s="230" t="s">
        <v>1734</v>
      </c>
      <c r="SD497" s="215" t="s">
        <v>1734</v>
      </c>
      <c r="SE497" s="215" t="s">
        <v>1734</v>
      </c>
      <c r="SF497" s="215" t="s">
        <v>1734</v>
      </c>
      <c r="SG497" s="215" t="s">
        <v>1734</v>
      </c>
      <c r="SH497" s="215" t="s">
        <v>1734</v>
      </c>
      <c r="SI497" s="215" t="s">
        <v>1734</v>
      </c>
      <c r="SJ497" s="215" t="s">
        <v>1734</v>
      </c>
      <c r="SK497" s="215" t="s">
        <v>1734</v>
      </c>
      <c r="SL497" s="215" t="s">
        <v>1734</v>
      </c>
      <c r="SM497" s="220" t="s">
        <v>1734</v>
      </c>
      <c r="SN497" s="215" t="s">
        <v>1734</v>
      </c>
      <c r="SO497" s="215" t="s">
        <v>1734</v>
      </c>
      <c r="SP497" s="215" t="s">
        <v>1734</v>
      </c>
      <c r="SQ497" s="215" t="s">
        <v>1734</v>
      </c>
      <c r="SR497" s="215" t="s">
        <v>1734</v>
      </c>
      <c r="SS497" s="220" t="s">
        <v>1734</v>
      </c>
      <c r="ST497" s="228" t="s">
        <v>1734</v>
      </c>
      <c r="SU497" s="215" t="s">
        <v>1734</v>
      </c>
      <c r="SV497" s="215" t="s">
        <v>1734</v>
      </c>
      <c r="SW497" s="215" t="s">
        <v>1734</v>
      </c>
      <c r="SX497" s="215" t="s">
        <v>1734</v>
      </c>
      <c r="SY497" s="215" t="s">
        <v>1734</v>
      </c>
      <c r="SZ497" s="215" t="s">
        <v>1734</v>
      </c>
      <c r="TA497" s="215" t="s">
        <v>1734</v>
      </c>
      <c r="TB497" s="215" t="s">
        <v>1734</v>
      </c>
      <c r="TC497" s="215" t="s">
        <v>1734</v>
      </c>
      <c r="TD497" s="215" t="s">
        <v>1734</v>
      </c>
      <c r="TE497" s="219" t="s">
        <v>1734</v>
      </c>
      <c r="TF497" s="221" t="s">
        <v>1734</v>
      </c>
      <c r="TG497" s="215" t="s">
        <v>1734</v>
      </c>
      <c r="TH497" s="215" t="s">
        <v>1734</v>
      </c>
      <c r="TI497" s="215" t="s">
        <v>1734</v>
      </c>
      <c r="TJ497" s="215" t="s">
        <v>1734</v>
      </c>
      <c r="TK497" s="215" t="s">
        <v>1734</v>
      </c>
      <c r="TL497" s="219" t="s">
        <v>1734</v>
      </c>
      <c r="TM497" s="221" t="s">
        <v>1734</v>
      </c>
      <c r="TN497" s="215" t="s">
        <v>1734</v>
      </c>
      <c r="TO497" s="215" t="s">
        <v>1734</v>
      </c>
      <c r="TP497" s="215" t="s">
        <v>1734</v>
      </c>
      <c r="TQ497" s="215" t="s">
        <v>1734</v>
      </c>
      <c r="TR497" s="215" t="s">
        <v>1734</v>
      </c>
      <c r="TS497" s="216" t="s">
        <v>1734</v>
      </c>
      <c r="TT497" s="221" t="s">
        <v>1734</v>
      </c>
      <c r="TU497" s="215" t="s">
        <v>1734</v>
      </c>
      <c r="TV497" s="215" t="s">
        <v>1734</v>
      </c>
      <c r="TW497" s="215" t="s">
        <v>1734</v>
      </c>
      <c r="TX497" s="215" t="s">
        <v>1734</v>
      </c>
      <c r="TY497" s="215" t="s">
        <v>1734</v>
      </c>
      <c r="TZ497" s="216" t="s">
        <v>1734</v>
      </c>
      <c r="UA497" s="167"/>
      <c r="UB497" s="7" t="s">
        <v>1</v>
      </c>
    </row>
    <row r="498" spans="1:548" ht="15" thickTop="1" thickBot="1" x14ac:dyDescent="0.2">
      <c r="A498" s="231"/>
      <c r="B498" s="231"/>
      <c r="C498" s="3"/>
      <c r="D498" s="3"/>
      <c r="E498" s="3"/>
      <c r="F498" s="2"/>
      <c r="G498" s="2"/>
      <c r="H498" s="2"/>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2"/>
      <c r="DZ498" s="2"/>
      <c r="EA498" s="2"/>
      <c r="EB498" s="2"/>
      <c r="EC498" s="2"/>
      <c r="ED498" s="2"/>
      <c r="EE498" s="2"/>
      <c r="EF498" s="2"/>
      <c r="EG498" s="2"/>
      <c r="EH498" s="2"/>
      <c r="EI498" s="2"/>
      <c r="EJ498" s="2"/>
      <c r="EK498" s="2"/>
      <c r="EL498" s="2"/>
      <c r="EM498" s="2"/>
      <c r="EN498" s="2"/>
      <c r="EO498" s="2"/>
      <c r="EP498" s="2"/>
      <c r="EQ498" s="2"/>
      <c r="ER498" s="2"/>
      <c r="ES498" s="3"/>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c r="IW498" s="15"/>
      <c r="IX498" s="2"/>
      <c r="IY498" s="2"/>
      <c r="IZ498" s="2"/>
      <c r="JA498" s="2"/>
      <c r="JB498" s="2"/>
      <c r="JC498" s="2"/>
      <c r="JD498" s="2"/>
      <c r="JE498" s="15"/>
      <c r="JF498" s="2"/>
      <c r="JG498" s="2"/>
      <c r="JH498" s="2"/>
      <c r="JI498" s="2"/>
      <c r="JJ498" s="2"/>
      <c r="JK498" s="2"/>
      <c r="JL498" s="2"/>
      <c r="JM498" s="15"/>
      <c r="JN498" s="2"/>
      <c r="JO498" s="2"/>
      <c r="JP498" s="2"/>
      <c r="JQ498" s="2"/>
      <c r="JR498" s="2"/>
      <c r="JS498" s="2"/>
      <c r="JT498" s="2"/>
      <c r="JU498" s="2"/>
      <c r="JV498" s="2"/>
      <c r="JW498" s="2"/>
      <c r="JX498" s="2"/>
      <c r="JY498" s="2"/>
      <c r="JZ498" s="15"/>
      <c r="KA498" s="2"/>
      <c r="KB498" s="2"/>
      <c r="KC498" s="2"/>
      <c r="KD498" s="2"/>
      <c r="KE498" s="15"/>
      <c r="KF498" s="2"/>
      <c r="KG498" s="2"/>
      <c r="KH498" s="2"/>
      <c r="KI498" s="2"/>
      <c r="KJ498" s="2"/>
      <c r="KK498" s="15"/>
      <c r="KL498" s="2"/>
      <c r="KM498" s="2"/>
      <c r="KN498" s="2"/>
      <c r="KO498" s="2"/>
      <c r="KP498" s="2"/>
      <c r="KQ498" s="2"/>
      <c r="KR498" s="2"/>
      <c r="KS498" s="15"/>
      <c r="KT498" s="15"/>
      <c r="KU498" s="15"/>
      <c r="KV498" s="15"/>
      <c r="KW498" s="2"/>
      <c r="KX498" s="2"/>
      <c r="KY498" s="2"/>
      <c r="KZ498" s="2"/>
      <c r="LA498" s="2"/>
      <c r="LB498" s="2"/>
      <c r="LC498" s="15"/>
      <c r="LD498" s="2"/>
      <c r="LE498" s="2"/>
      <c r="LF498" s="2"/>
      <c r="LG498" s="2"/>
      <c r="LH498" s="2"/>
      <c r="LI498" s="2"/>
      <c r="LJ498" s="2"/>
      <c r="LK498" s="2"/>
      <c r="LL498" s="2"/>
      <c r="LM498" s="15"/>
      <c r="LN498" s="2"/>
      <c r="LO498" s="2"/>
      <c r="LP498" s="2"/>
      <c r="LQ498" s="2"/>
      <c r="LR498" s="15"/>
      <c r="LS498" s="2"/>
      <c r="LT498" s="2"/>
      <c r="LU498" s="2"/>
      <c r="LV498" s="2"/>
      <c r="LW498" s="2"/>
      <c r="LX498" s="2"/>
      <c r="LY498" s="2"/>
      <c r="LZ498" s="2"/>
      <c r="MA498" s="15"/>
      <c r="MB498" s="2"/>
      <c r="MC498" s="2"/>
      <c r="MD498" s="2"/>
      <c r="ME498" s="2"/>
      <c r="MF498" s="2"/>
      <c r="MG498" s="2"/>
      <c r="MH498" s="2"/>
      <c r="MI498" s="2"/>
      <c r="MJ498" s="2"/>
      <c r="MK498" s="2"/>
      <c r="ML498" s="2"/>
      <c r="MM498" s="2"/>
      <c r="MN498" s="15"/>
      <c r="MO498" s="15"/>
      <c r="MP498" s="15"/>
      <c r="MQ498" s="2"/>
      <c r="MR498" s="2"/>
      <c r="MS498" s="2"/>
      <c r="MT498" s="2"/>
      <c r="MU498" s="2"/>
      <c r="MV498" s="15"/>
      <c r="MW498" s="2"/>
      <c r="MX498" s="2"/>
      <c r="MY498" s="2"/>
      <c r="MZ498" s="2"/>
      <c r="NA498" s="2"/>
      <c r="NB498" s="2"/>
      <c r="NC498" s="2"/>
      <c r="ND498" s="15"/>
      <c r="NE498" s="15"/>
      <c r="NF498" s="15"/>
      <c r="NG498" s="15"/>
      <c r="NH498" s="2"/>
      <c r="NI498" s="2"/>
      <c r="NJ498" s="2"/>
      <c r="NK498" s="2"/>
      <c r="NL498" s="2"/>
      <c r="NM498" s="2"/>
      <c r="NN498" s="2"/>
      <c r="NO498" s="2"/>
      <c r="NP498" s="2"/>
      <c r="NQ498" s="2"/>
      <c r="NR498" s="2"/>
      <c r="NS498" s="2"/>
      <c r="NT498" s="2"/>
      <c r="NU498" s="2"/>
      <c r="NV498" s="2"/>
      <c r="NW498" s="2"/>
      <c r="NX498" s="2"/>
      <c r="NY498" s="2"/>
      <c r="NZ498" s="2"/>
      <c r="OA498" s="2"/>
      <c r="OB498" s="2"/>
      <c r="OC498" s="2"/>
      <c r="OD498" s="5"/>
      <c r="OE498" s="5"/>
      <c r="OF498" s="3"/>
      <c r="OG498" s="3"/>
      <c r="OH498" s="2"/>
      <c r="OI498" s="2"/>
      <c r="OJ498" s="2"/>
      <c r="OK498" s="2"/>
      <c r="OL498" s="2"/>
      <c r="OM498" s="2"/>
      <c r="ON498" s="2"/>
      <c r="OO498" s="2"/>
      <c r="OP498" s="2"/>
      <c r="OQ498" s="2"/>
      <c r="OR498" s="2"/>
      <c r="OS498" s="2"/>
      <c r="OT498" s="2"/>
      <c r="OU498" s="2"/>
      <c r="OV498" s="2"/>
      <c r="OW498" s="2"/>
      <c r="OX498" s="2"/>
      <c r="OY498" s="2"/>
      <c r="OZ498" s="2"/>
      <c r="PA498" s="2"/>
      <c r="PB498" s="2"/>
      <c r="PC498" s="2"/>
      <c r="PD498" s="2"/>
      <c r="PE498" s="2"/>
      <c r="PF498" s="2"/>
      <c r="PG498" s="2"/>
      <c r="PH498" s="2"/>
      <c r="PI498" s="2"/>
      <c r="PJ498" s="2"/>
      <c r="PK498" s="2"/>
      <c r="PL498" s="2"/>
      <c r="PM498" s="2"/>
      <c r="PN498" s="2"/>
      <c r="PO498" s="2"/>
      <c r="PP498" s="2"/>
      <c r="PQ498" s="2"/>
      <c r="PR498" s="2"/>
      <c r="PS498" s="2"/>
      <c r="PT498" s="2"/>
      <c r="PU498" s="2"/>
      <c r="PV498" s="2"/>
      <c r="PW498" s="2"/>
      <c r="PX498" s="2"/>
      <c r="PY498" s="2"/>
      <c r="PZ498" s="2"/>
      <c r="QA498" s="2"/>
      <c r="QB498" s="2"/>
      <c r="QC498" s="2"/>
      <c r="QD498" s="2"/>
      <c r="QE498" s="2"/>
      <c r="QF498" s="2"/>
      <c r="QG498" s="2"/>
      <c r="QH498" s="2"/>
      <c r="QI498" s="2"/>
      <c r="QJ498" s="2"/>
      <c r="QK498" s="2"/>
      <c r="QL498" s="2"/>
      <c r="QM498" s="2"/>
      <c r="QN498" s="2"/>
      <c r="QO498" s="2"/>
      <c r="QP498" s="2"/>
      <c r="QQ498" s="2"/>
      <c r="QR498" s="2"/>
      <c r="QS498" s="2"/>
      <c r="QT498" s="2"/>
      <c r="QU498" s="2"/>
      <c r="QV498" s="2"/>
      <c r="QW498" s="2"/>
      <c r="QX498" s="2"/>
      <c r="QY498" s="2"/>
      <c r="QZ498" s="2"/>
      <c r="RA498" s="2"/>
      <c r="RB498" s="2"/>
      <c r="RC498" s="2"/>
      <c r="RD498" s="2"/>
      <c r="RE498" s="2"/>
      <c r="RF498" s="2"/>
      <c r="RG498" s="2"/>
      <c r="RH498" s="2"/>
      <c r="RI498" s="2"/>
      <c r="RJ498" s="2"/>
      <c r="RK498" s="2"/>
      <c r="RL498" s="2"/>
      <c r="RM498" s="2"/>
      <c r="RN498" s="2"/>
      <c r="RO498" s="2"/>
      <c r="RP498" s="2"/>
      <c r="RQ498" s="2"/>
      <c r="RR498" s="2"/>
      <c r="RS498" s="2"/>
      <c r="RT498" s="2"/>
      <c r="RU498" s="2"/>
      <c r="RV498" s="2"/>
      <c r="RW498" s="2"/>
      <c r="RX498" s="2"/>
      <c r="RY498" s="2"/>
      <c r="RZ498" s="2"/>
      <c r="SA498" s="2"/>
      <c r="SB498" s="2"/>
      <c r="SC498" s="2"/>
      <c r="SD498" s="2"/>
      <c r="SE498" s="2"/>
      <c r="SF498" s="2"/>
      <c r="SG498" s="2"/>
      <c r="SH498" s="2"/>
      <c r="SI498" s="2"/>
      <c r="SJ498" s="2"/>
      <c r="SK498" s="2"/>
      <c r="SL498" s="2"/>
      <c r="SM498" s="2"/>
      <c r="SN498" s="2"/>
      <c r="SO498" s="2"/>
      <c r="SP498" s="2"/>
      <c r="SQ498" s="2"/>
      <c r="SR498" s="2"/>
      <c r="SS498" s="2"/>
      <c r="ST498" s="2"/>
      <c r="SU498" s="2"/>
      <c r="SV498" s="2"/>
      <c r="SW498" s="2"/>
      <c r="SX498" s="2"/>
      <c r="SY498" s="2"/>
      <c r="SZ498" s="2"/>
      <c r="TA498" s="2"/>
      <c r="TB498" s="2"/>
      <c r="TC498" s="2"/>
      <c r="TD498" s="2"/>
      <c r="TE498" s="2"/>
      <c r="TF498" s="2"/>
      <c r="TG498" s="2"/>
      <c r="TH498" s="2"/>
      <c r="TI498" s="2"/>
      <c r="TJ498" s="2"/>
      <c r="TK498" s="2"/>
      <c r="TL498" s="2"/>
      <c r="TM498" s="2"/>
      <c r="TN498" s="2"/>
      <c r="TO498" s="2"/>
      <c r="TP498" s="2"/>
      <c r="TQ498" s="2"/>
      <c r="TR498" s="2"/>
      <c r="TS498" s="2"/>
      <c r="TT498" s="2"/>
      <c r="TU498" s="2"/>
      <c r="TV498" s="2"/>
      <c r="TW498" s="2"/>
      <c r="TX498" s="2"/>
      <c r="TY498" s="2"/>
      <c r="TZ498" s="2"/>
      <c r="UA498" s="2"/>
      <c r="UB498" s="7" t="s">
        <v>1</v>
      </c>
    </row>
    <row r="499" spans="1:548" ht="14.25" thickTop="1" x14ac:dyDescent="0.15">
      <c r="A499" s="232" t="s">
        <v>18</v>
      </c>
      <c r="B499" s="233" t="s">
        <v>1735</v>
      </c>
      <c r="C499" s="234">
        <f>COUNTIF(C9:C497,"S")</f>
        <v>0</v>
      </c>
      <c r="D499" s="234">
        <f>COUNTIF(D9:D497,"S")</f>
        <v>0</v>
      </c>
      <c r="E499" s="235">
        <f>COUNTIF(E9:E497,"有")</f>
        <v>439</v>
      </c>
      <c r="F499" s="236">
        <f>SUM(F9:F497)</f>
        <v>31289</v>
      </c>
      <c r="G499" s="236" t="s">
        <v>908</v>
      </c>
      <c r="H499" s="236" t="s">
        <v>908</v>
      </c>
      <c r="I499" s="237">
        <f t="shared" ref="I499:AN499" si="1321">COUNTIF(I9:I497,"●")</f>
        <v>2</v>
      </c>
      <c r="J499" s="238">
        <f t="shared" si="1321"/>
        <v>3</v>
      </c>
      <c r="K499" s="238">
        <f t="shared" si="1321"/>
        <v>5</v>
      </c>
      <c r="L499" s="238">
        <f t="shared" si="1321"/>
        <v>5</v>
      </c>
      <c r="M499" s="238">
        <f t="shared" si="1321"/>
        <v>8</v>
      </c>
      <c r="N499" s="238">
        <f t="shared" si="1321"/>
        <v>11</v>
      </c>
      <c r="O499" s="238">
        <f t="shared" si="1321"/>
        <v>10</v>
      </c>
      <c r="P499" s="238">
        <f t="shared" si="1321"/>
        <v>13</v>
      </c>
      <c r="Q499" s="238">
        <f t="shared" si="1321"/>
        <v>13</v>
      </c>
      <c r="R499" s="239">
        <f t="shared" si="1321"/>
        <v>14</v>
      </c>
      <c r="S499" s="237">
        <f t="shared" si="1321"/>
        <v>14</v>
      </c>
      <c r="T499" s="238">
        <f t="shared" si="1321"/>
        <v>15</v>
      </c>
      <c r="U499" s="238">
        <f t="shared" si="1321"/>
        <v>13</v>
      </c>
      <c r="V499" s="238">
        <f t="shared" si="1321"/>
        <v>17</v>
      </c>
      <c r="W499" s="238">
        <f t="shared" si="1321"/>
        <v>15</v>
      </c>
      <c r="X499" s="238">
        <f t="shared" si="1321"/>
        <v>15</v>
      </c>
      <c r="Y499" s="238">
        <f t="shared" si="1321"/>
        <v>15</v>
      </c>
      <c r="Z499" s="238">
        <f t="shared" si="1321"/>
        <v>13</v>
      </c>
      <c r="AA499" s="238">
        <f t="shared" si="1321"/>
        <v>15</v>
      </c>
      <c r="AB499" s="239">
        <f t="shared" si="1321"/>
        <v>14</v>
      </c>
      <c r="AC499" s="237">
        <f t="shared" si="1321"/>
        <v>14</v>
      </c>
      <c r="AD499" s="238">
        <f t="shared" si="1321"/>
        <v>15</v>
      </c>
      <c r="AE499" s="238">
        <f t="shared" si="1321"/>
        <v>15</v>
      </c>
      <c r="AF499" s="238">
        <f t="shared" si="1321"/>
        <v>12</v>
      </c>
      <c r="AG499" s="238">
        <f t="shared" si="1321"/>
        <v>16</v>
      </c>
      <c r="AH499" s="238">
        <f t="shared" si="1321"/>
        <v>15</v>
      </c>
      <c r="AI499" s="238">
        <f t="shared" si="1321"/>
        <v>15</v>
      </c>
      <c r="AJ499" s="238">
        <f t="shared" si="1321"/>
        <v>16</v>
      </c>
      <c r="AK499" s="238">
        <f t="shared" si="1321"/>
        <v>15</v>
      </c>
      <c r="AL499" s="239">
        <f t="shared" si="1321"/>
        <v>15</v>
      </c>
      <c r="AM499" s="237">
        <f t="shared" si="1321"/>
        <v>15</v>
      </c>
      <c r="AN499" s="238">
        <f t="shared" si="1321"/>
        <v>16</v>
      </c>
      <c r="AO499" s="238">
        <f t="shared" ref="AO499:BT499" si="1322">COUNTIF(AO9:AO497,"●")</f>
        <v>16</v>
      </c>
      <c r="AP499" s="238">
        <f t="shared" si="1322"/>
        <v>17</v>
      </c>
      <c r="AQ499" s="238">
        <f t="shared" si="1322"/>
        <v>17</v>
      </c>
      <c r="AR499" s="238">
        <f t="shared" si="1322"/>
        <v>12</v>
      </c>
      <c r="AS499" s="238">
        <f t="shared" si="1322"/>
        <v>17</v>
      </c>
      <c r="AT499" s="238">
        <f t="shared" si="1322"/>
        <v>15</v>
      </c>
      <c r="AU499" s="238">
        <f t="shared" si="1322"/>
        <v>14</v>
      </c>
      <c r="AV499" s="239">
        <f t="shared" si="1322"/>
        <v>13</v>
      </c>
      <c r="AW499" s="237">
        <f t="shared" si="1322"/>
        <v>13</v>
      </c>
      <c r="AX499" s="238">
        <f t="shared" si="1322"/>
        <v>16</v>
      </c>
      <c r="AY499" s="238">
        <f t="shared" si="1322"/>
        <v>16</v>
      </c>
      <c r="AZ499" s="238">
        <f t="shared" si="1322"/>
        <v>15</v>
      </c>
      <c r="BA499" s="238">
        <f t="shared" si="1322"/>
        <v>15</v>
      </c>
      <c r="BB499" s="238">
        <f t="shared" si="1322"/>
        <v>15</v>
      </c>
      <c r="BC499" s="238">
        <f t="shared" si="1322"/>
        <v>15</v>
      </c>
      <c r="BD499" s="238">
        <f t="shared" si="1322"/>
        <v>13</v>
      </c>
      <c r="BE499" s="238">
        <f t="shared" si="1322"/>
        <v>15</v>
      </c>
      <c r="BF499" s="239">
        <f t="shared" si="1322"/>
        <v>9</v>
      </c>
      <c r="BG499" s="237">
        <f t="shared" si="1322"/>
        <v>14</v>
      </c>
      <c r="BH499" s="238">
        <f t="shared" si="1322"/>
        <v>14</v>
      </c>
      <c r="BI499" s="238">
        <f t="shared" si="1322"/>
        <v>13</v>
      </c>
      <c r="BJ499" s="238">
        <f t="shared" si="1322"/>
        <v>13</v>
      </c>
      <c r="BK499" s="238">
        <f t="shared" si="1322"/>
        <v>14</v>
      </c>
      <c r="BL499" s="238">
        <f t="shared" si="1322"/>
        <v>14</v>
      </c>
      <c r="BM499" s="238">
        <f t="shared" si="1322"/>
        <v>12</v>
      </c>
      <c r="BN499" s="238">
        <f t="shared" si="1322"/>
        <v>12</v>
      </c>
      <c r="BO499" s="238">
        <f t="shared" si="1322"/>
        <v>13</v>
      </c>
      <c r="BP499" s="240">
        <f t="shared" si="1322"/>
        <v>13</v>
      </c>
      <c r="BQ499" s="237">
        <f t="shared" si="1322"/>
        <v>17</v>
      </c>
      <c r="BR499" s="238">
        <f t="shared" si="1322"/>
        <v>17</v>
      </c>
      <c r="BS499" s="238">
        <f t="shared" si="1322"/>
        <v>19</v>
      </c>
      <c r="BT499" s="238">
        <f t="shared" si="1322"/>
        <v>19</v>
      </c>
      <c r="BU499" s="238">
        <f t="shared" ref="BU499:CT499" si="1323">COUNTIF(BU9:BU497,"●")</f>
        <v>18</v>
      </c>
      <c r="BV499" s="238">
        <f t="shared" si="1323"/>
        <v>18</v>
      </c>
      <c r="BW499" s="238">
        <f t="shared" si="1323"/>
        <v>17</v>
      </c>
      <c r="BX499" s="238">
        <f t="shared" si="1323"/>
        <v>17</v>
      </c>
      <c r="BY499" s="238">
        <f t="shared" si="1323"/>
        <v>17</v>
      </c>
      <c r="BZ499" s="240">
        <f t="shared" si="1323"/>
        <v>17</v>
      </c>
      <c r="CA499" s="237">
        <f t="shared" si="1323"/>
        <v>13</v>
      </c>
      <c r="CB499" s="238">
        <f t="shared" si="1323"/>
        <v>13</v>
      </c>
      <c r="CC499" s="238">
        <f t="shared" si="1323"/>
        <v>13</v>
      </c>
      <c r="CD499" s="238">
        <f t="shared" si="1323"/>
        <v>13</v>
      </c>
      <c r="CE499" s="238">
        <f t="shared" si="1323"/>
        <v>15</v>
      </c>
      <c r="CF499" s="238">
        <f t="shared" si="1323"/>
        <v>15</v>
      </c>
      <c r="CG499" s="238">
        <f t="shared" si="1323"/>
        <v>15</v>
      </c>
      <c r="CH499" s="238">
        <f t="shared" si="1323"/>
        <v>15</v>
      </c>
      <c r="CI499" s="238">
        <f t="shared" si="1323"/>
        <v>15</v>
      </c>
      <c r="CJ499" s="240">
        <f t="shared" si="1323"/>
        <v>15</v>
      </c>
      <c r="CK499" s="237">
        <f t="shared" si="1323"/>
        <v>13</v>
      </c>
      <c r="CL499" s="238">
        <f t="shared" si="1323"/>
        <v>13</v>
      </c>
      <c r="CM499" s="238">
        <f t="shared" si="1323"/>
        <v>13</v>
      </c>
      <c r="CN499" s="238">
        <f t="shared" si="1323"/>
        <v>13</v>
      </c>
      <c r="CO499" s="238">
        <f t="shared" si="1323"/>
        <v>12</v>
      </c>
      <c r="CP499" s="238">
        <f t="shared" si="1323"/>
        <v>12</v>
      </c>
      <c r="CQ499" s="238">
        <f t="shared" si="1323"/>
        <v>12</v>
      </c>
      <c r="CR499" s="238">
        <f t="shared" si="1323"/>
        <v>12</v>
      </c>
      <c r="CS499" s="238">
        <f t="shared" si="1323"/>
        <v>12</v>
      </c>
      <c r="CT499" s="240">
        <f t="shared" si="1323"/>
        <v>12</v>
      </c>
      <c r="CU499" s="237">
        <f t="shared" ref="CU499:DX499" si="1324">COUNTIF(CU9:CU497,"●")</f>
        <v>13</v>
      </c>
      <c r="CV499" s="238">
        <f t="shared" si="1324"/>
        <v>13</v>
      </c>
      <c r="CW499" s="238">
        <f t="shared" si="1324"/>
        <v>13</v>
      </c>
      <c r="CX499" s="238">
        <f t="shared" si="1324"/>
        <v>13</v>
      </c>
      <c r="CY499" s="238">
        <f t="shared" si="1324"/>
        <v>13</v>
      </c>
      <c r="CZ499" s="238">
        <f t="shared" si="1324"/>
        <v>13</v>
      </c>
      <c r="DA499" s="238">
        <f t="shared" si="1324"/>
        <v>13</v>
      </c>
      <c r="DB499" s="238">
        <f t="shared" si="1324"/>
        <v>13</v>
      </c>
      <c r="DC499" s="238">
        <f t="shared" si="1324"/>
        <v>13</v>
      </c>
      <c r="DD499" s="240">
        <f t="shared" si="1324"/>
        <v>13</v>
      </c>
      <c r="DE499" s="237">
        <f t="shared" si="1324"/>
        <v>12</v>
      </c>
      <c r="DF499" s="238">
        <f t="shared" si="1324"/>
        <v>12</v>
      </c>
      <c r="DG499" s="238">
        <f t="shared" si="1324"/>
        <v>12</v>
      </c>
      <c r="DH499" s="238">
        <f t="shared" si="1324"/>
        <v>12</v>
      </c>
      <c r="DI499" s="238">
        <f t="shared" si="1324"/>
        <v>12</v>
      </c>
      <c r="DJ499" s="238">
        <f t="shared" si="1324"/>
        <v>12</v>
      </c>
      <c r="DK499" s="238">
        <f t="shared" si="1324"/>
        <v>12</v>
      </c>
      <c r="DL499" s="238">
        <f t="shared" si="1324"/>
        <v>12</v>
      </c>
      <c r="DM499" s="238">
        <f t="shared" si="1324"/>
        <v>12</v>
      </c>
      <c r="DN499" s="240">
        <f t="shared" si="1324"/>
        <v>12</v>
      </c>
      <c r="DO499" s="237">
        <f t="shared" si="1324"/>
        <v>12</v>
      </c>
      <c r="DP499" s="238">
        <f t="shared" si="1324"/>
        <v>12</v>
      </c>
      <c r="DQ499" s="238">
        <f t="shared" si="1324"/>
        <v>12</v>
      </c>
      <c r="DR499" s="238">
        <f t="shared" si="1324"/>
        <v>12</v>
      </c>
      <c r="DS499" s="238">
        <f t="shared" si="1324"/>
        <v>12</v>
      </c>
      <c r="DT499" s="238">
        <f t="shared" si="1324"/>
        <v>12</v>
      </c>
      <c r="DU499" s="238">
        <f t="shared" si="1324"/>
        <v>12</v>
      </c>
      <c r="DV499" s="238">
        <f t="shared" si="1324"/>
        <v>12</v>
      </c>
      <c r="DW499" s="238">
        <f t="shared" si="1324"/>
        <v>12</v>
      </c>
      <c r="DX499" s="240">
        <f t="shared" si="1324"/>
        <v>12</v>
      </c>
      <c r="DY499" s="241" t="s">
        <v>908</v>
      </c>
      <c r="DZ499" s="242" t="s">
        <v>908</v>
      </c>
      <c r="EA499" s="242" t="s">
        <v>908</v>
      </c>
      <c r="EB499" s="242" t="s">
        <v>908</v>
      </c>
      <c r="EC499" s="243" t="s">
        <v>908</v>
      </c>
      <c r="ED499" s="244" t="s">
        <v>908</v>
      </c>
      <c r="EE499" s="242" t="s">
        <v>908</v>
      </c>
      <c r="EF499" s="242" t="s">
        <v>908</v>
      </c>
      <c r="EG499" s="242" t="s">
        <v>908</v>
      </c>
      <c r="EH499" s="245" t="s">
        <v>908</v>
      </c>
      <c r="EI499" s="241" t="s">
        <v>908</v>
      </c>
      <c r="EJ499" s="242" t="s">
        <v>908</v>
      </c>
      <c r="EK499" s="242" t="s">
        <v>908</v>
      </c>
      <c r="EL499" s="242" t="s">
        <v>908</v>
      </c>
      <c r="EM499" s="243" t="s">
        <v>908</v>
      </c>
      <c r="EN499" s="244" t="s">
        <v>908</v>
      </c>
      <c r="EO499" s="242" t="s">
        <v>908</v>
      </c>
      <c r="EP499" s="242" t="s">
        <v>908</v>
      </c>
      <c r="EQ499" s="242" t="s">
        <v>908</v>
      </c>
      <c r="ER499" s="245" t="s">
        <v>908</v>
      </c>
      <c r="ES499" s="246" t="s">
        <v>908</v>
      </c>
      <c r="ET499" s="247" t="s">
        <v>908</v>
      </c>
      <c r="EU499" s="248">
        <f t="shared" ref="EU499:FE499" si="1325">SUM(EU9:EU497)</f>
        <v>1761</v>
      </c>
      <c r="EV499" s="241">
        <f t="shared" si="1325"/>
        <v>29456</v>
      </c>
      <c r="EW499" s="242">
        <f t="shared" si="1325"/>
        <v>20013</v>
      </c>
      <c r="EX499" s="242">
        <f t="shared" si="1325"/>
        <v>17910</v>
      </c>
      <c r="EY499" s="242">
        <f t="shared" si="1325"/>
        <v>16591</v>
      </c>
      <c r="EZ499" s="249">
        <f t="shared" si="1325"/>
        <v>11659</v>
      </c>
      <c r="FA499" s="244">
        <f t="shared" si="1325"/>
        <v>10162</v>
      </c>
      <c r="FB499" s="243">
        <f t="shared" si="1325"/>
        <v>19287</v>
      </c>
      <c r="FC499" s="244">
        <f t="shared" si="1325"/>
        <v>19411</v>
      </c>
      <c r="FD499" s="242">
        <f t="shared" si="1325"/>
        <v>29569</v>
      </c>
      <c r="FE499" s="250">
        <f t="shared" si="1325"/>
        <v>37321</v>
      </c>
      <c r="FF499" s="241" t="s">
        <v>908</v>
      </c>
      <c r="FG499" s="242" t="s">
        <v>908</v>
      </c>
      <c r="FH499" s="242" t="s">
        <v>908</v>
      </c>
      <c r="FI499" s="242" t="s">
        <v>908</v>
      </c>
      <c r="FJ499" s="242" t="s">
        <v>908</v>
      </c>
      <c r="FK499" s="242" t="s">
        <v>908</v>
      </c>
      <c r="FL499" s="242" t="s">
        <v>908</v>
      </c>
      <c r="FM499" s="242" t="s">
        <v>908</v>
      </c>
      <c r="FN499" s="242" t="s">
        <v>908</v>
      </c>
      <c r="FO499" s="250" t="s">
        <v>908</v>
      </c>
      <c r="FP499" s="241" t="s">
        <v>908</v>
      </c>
      <c r="FQ499" s="242" t="s">
        <v>908</v>
      </c>
      <c r="FR499" s="242" t="s">
        <v>908</v>
      </c>
      <c r="FS499" s="242" t="s">
        <v>908</v>
      </c>
      <c r="FT499" s="242" t="s">
        <v>908</v>
      </c>
      <c r="FU499" s="242" t="s">
        <v>908</v>
      </c>
      <c r="FV499" s="242" t="s">
        <v>908</v>
      </c>
      <c r="FW499" s="242" t="s">
        <v>908</v>
      </c>
      <c r="FX499" s="242" t="s">
        <v>908</v>
      </c>
      <c r="FY499" s="250" t="s">
        <v>908</v>
      </c>
      <c r="FZ499" s="241" t="s">
        <v>908</v>
      </c>
      <c r="GA499" s="242" t="s">
        <v>908</v>
      </c>
      <c r="GB499" s="242" t="s">
        <v>908</v>
      </c>
      <c r="GC499" s="242" t="s">
        <v>908</v>
      </c>
      <c r="GD499" s="242" t="s">
        <v>908</v>
      </c>
      <c r="GE499" s="242" t="s">
        <v>908</v>
      </c>
      <c r="GF499" s="242" t="s">
        <v>908</v>
      </c>
      <c r="GG499" s="242" t="s">
        <v>908</v>
      </c>
      <c r="GH499" s="242" t="s">
        <v>908</v>
      </c>
      <c r="GI499" s="250" t="s">
        <v>908</v>
      </c>
      <c r="GJ499" s="241" t="s">
        <v>908</v>
      </c>
      <c r="GK499" s="242" t="s">
        <v>908</v>
      </c>
      <c r="GL499" s="242" t="s">
        <v>908</v>
      </c>
      <c r="GM499" s="242" t="s">
        <v>908</v>
      </c>
      <c r="GN499" s="242" t="s">
        <v>908</v>
      </c>
      <c r="GO499" s="242" t="s">
        <v>908</v>
      </c>
      <c r="GP499" s="242" t="s">
        <v>908</v>
      </c>
      <c r="GQ499" s="242" t="s">
        <v>908</v>
      </c>
      <c r="GR499" s="242" t="s">
        <v>908</v>
      </c>
      <c r="GS499" s="250" t="s">
        <v>908</v>
      </c>
      <c r="GT499" s="241" t="s">
        <v>908</v>
      </c>
      <c r="GU499" s="242" t="s">
        <v>908</v>
      </c>
      <c r="GV499" s="242" t="s">
        <v>908</v>
      </c>
      <c r="GW499" s="242" t="s">
        <v>908</v>
      </c>
      <c r="GX499" s="242" t="s">
        <v>908</v>
      </c>
      <c r="GY499" s="242" t="s">
        <v>908</v>
      </c>
      <c r="GZ499" s="242" t="s">
        <v>908</v>
      </c>
      <c r="HA499" s="242" t="s">
        <v>908</v>
      </c>
      <c r="HB499" s="242" t="s">
        <v>908</v>
      </c>
      <c r="HC499" s="250" t="s">
        <v>908</v>
      </c>
      <c r="HD499" s="241" t="s">
        <v>908</v>
      </c>
      <c r="HE499" s="242" t="s">
        <v>908</v>
      </c>
      <c r="HF499" s="242" t="s">
        <v>908</v>
      </c>
      <c r="HG499" s="242" t="s">
        <v>908</v>
      </c>
      <c r="HH499" s="242" t="s">
        <v>908</v>
      </c>
      <c r="HI499" s="242" t="s">
        <v>908</v>
      </c>
      <c r="HJ499" s="242" t="s">
        <v>908</v>
      </c>
      <c r="HK499" s="242" t="s">
        <v>908</v>
      </c>
      <c r="HL499" s="242" t="s">
        <v>908</v>
      </c>
      <c r="HM499" s="250" t="s">
        <v>908</v>
      </c>
      <c r="HN499" s="241" t="s">
        <v>908</v>
      </c>
      <c r="HO499" s="242" t="s">
        <v>908</v>
      </c>
      <c r="HP499" s="242" t="s">
        <v>908</v>
      </c>
      <c r="HQ499" s="242" t="s">
        <v>908</v>
      </c>
      <c r="HR499" s="242" t="s">
        <v>908</v>
      </c>
      <c r="HS499" s="242" t="s">
        <v>908</v>
      </c>
      <c r="HT499" s="242" t="s">
        <v>908</v>
      </c>
      <c r="HU499" s="242" t="s">
        <v>908</v>
      </c>
      <c r="HV499" s="242" t="s">
        <v>908</v>
      </c>
      <c r="HW499" s="250" t="s">
        <v>908</v>
      </c>
      <c r="HX499" s="241" t="s">
        <v>908</v>
      </c>
      <c r="HY499" s="242" t="s">
        <v>908</v>
      </c>
      <c r="HZ499" s="242" t="s">
        <v>908</v>
      </c>
      <c r="IA499" s="242" t="s">
        <v>908</v>
      </c>
      <c r="IB499" s="242" t="s">
        <v>908</v>
      </c>
      <c r="IC499" s="242" t="s">
        <v>908</v>
      </c>
      <c r="ID499" s="242" t="s">
        <v>908</v>
      </c>
      <c r="IE499" s="242" t="s">
        <v>908</v>
      </c>
      <c r="IF499" s="242" t="s">
        <v>908</v>
      </c>
      <c r="IG499" s="250" t="s">
        <v>908</v>
      </c>
      <c r="IH499" s="251">
        <f t="shared" ref="IH499:JM499" si="1326">SUM(IH9:IH497)</f>
        <v>2.6699999999999995</v>
      </c>
      <c r="II499" s="252">
        <f t="shared" si="1326"/>
        <v>2.9399999999999982</v>
      </c>
      <c r="IJ499" s="252">
        <f t="shared" si="1326"/>
        <v>4.2799999999999967</v>
      </c>
      <c r="IK499" s="252">
        <f t="shared" si="1326"/>
        <v>0.05</v>
      </c>
      <c r="IL499" s="252">
        <f t="shared" si="1326"/>
        <v>2.2599999999999998</v>
      </c>
      <c r="IM499" s="253">
        <f t="shared" si="1326"/>
        <v>0.05</v>
      </c>
      <c r="IN499" s="254">
        <f t="shared" si="1326"/>
        <v>0.45999999999999996</v>
      </c>
      <c r="IO499" s="255">
        <f t="shared" si="1326"/>
        <v>0.12</v>
      </c>
      <c r="IP499" s="251">
        <f t="shared" si="1326"/>
        <v>0.83</v>
      </c>
      <c r="IQ499" s="252">
        <f t="shared" si="1326"/>
        <v>0.67000000000000015</v>
      </c>
      <c r="IR499" s="252">
        <f t="shared" si="1326"/>
        <v>0.67</v>
      </c>
      <c r="IS499" s="252">
        <f t="shared" si="1326"/>
        <v>0.41000000000000003</v>
      </c>
      <c r="IT499" s="252">
        <f t="shared" si="1326"/>
        <v>0.33</v>
      </c>
      <c r="IU499" s="252">
        <f t="shared" si="1326"/>
        <v>0.41000000000000003</v>
      </c>
      <c r="IV499" s="252">
        <f t="shared" si="1326"/>
        <v>0.23</v>
      </c>
      <c r="IW499" s="256">
        <f t="shared" si="1326"/>
        <v>0.15000000000000002</v>
      </c>
      <c r="IX499" s="254">
        <f t="shared" si="1326"/>
        <v>1.2600000000000005</v>
      </c>
      <c r="IY499" s="252">
        <f t="shared" si="1326"/>
        <v>0.55000000000000004</v>
      </c>
      <c r="IZ499" s="252">
        <f t="shared" si="1326"/>
        <v>0.68</v>
      </c>
      <c r="JA499" s="252">
        <f t="shared" si="1326"/>
        <v>1.2100000000000004</v>
      </c>
      <c r="JB499" s="252">
        <f t="shared" si="1326"/>
        <v>0.68000000000000016</v>
      </c>
      <c r="JC499" s="252">
        <f t="shared" si="1326"/>
        <v>0.81000000000000028</v>
      </c>
      <c r="JD499" s="252">
        <f t="shared" si="1326"/>
        <v>1.0000000000000004</v>
      </c>
      <c r="JE499" s="257">
        <f t="shared" si="1326"/>
        <v>0.69000000000000017</v>
      </c>
      <c r="JF499" s="251">
        <f t="shared" si="1326"/>
        <v>0.71</v>
      </c>
      <c r="JG499" s="252">
        <f t="shared" si="1326"/>
        <v>0.62</v>
      </c>
      <c r="JH499" s="252">
        <f t="shared" si="1326"/>
        <v>0.83</v>
      </c>
      <c r="JI499" s="252">
        <f t="shared" si="1326"/>
        <v>1.1100000000000001</v>
      </c>
      <c r="JJ499" s="252">
        <f t="shared" si="1326"/>
        <v>0.59000000000000008</v>
      </c>
      <c r="JK499" s="252">
        <f t="shared" si="1326"/>
        <v>0.32</v>
      </c>
      <c r="JL499" s="252">
        <f t="shared" si="1326"/>
        <v>0.27</v>
      </c>
      <c r="JM499" s="256">
        <f t="shared" si="1326"/>
        <v>0.12</v>
      </c>
      <c r="JN499" s="254">
        <f t="shared" ref="JN499:KS499" si="1327">SUM(JN9:JN497)</f>
        <v>0.45</v>
      </c>
      <c r="JO499" s="252">
        <f t="shared" si="1327"/>
        <v>0.2</v>
      </c>
      <c r="JP499" s="252">
        <f t="shared" si="1327"/>
        <v>0.22000000000000003</v>
      </c>
      <c r="JQ499" s="252">
        <f t="shared" si="1327"/>
        <v>0.42000000000000004</v>
      </c>
      <c r="JR499" s="252">
        <f t="shared" si="1327"/>
        <v>0.27</v>
      </c>
      <c r="JS499" s="252">
        <f t="shared" si="1327"/>
        <v>0.34</v>
      </c>
      <c r="JT499" s="252">
        <f t="shared" si="1327"/>
        <v>0.59000000000000008</v>
      </c>
      <c r="JU499" s="252">
        <f t="shared" si="1327"/>
        <v>0.38000000000000006</v>
      </c>
      <c r="JV499" s="252">
        <f t="shared" si="1327"/>
        <v>0.1</v>
      </c>
      <c r="JW499" s="252">
        <f t="shared" si="1327"/>
        <v>0.27</v>
      </c>
      <c r="JX499" s="252">
        <f t="shared" si="1327"/>
        <v>0.32</v>
      </c>
      <c r="JY499" s="252">
        <f t="shared" si="1327"/>
        <v>0.1</v>
      </c>
      <c r="JZ499" s="257">
        <f t="shared" si="1327"/>
        <v>0.12000000000000001</v>
      </c>
      <c r="KA499" s="254">
        <f t="shared" si="1327"/>
        <v>2.7199999999999998</v>
      </c>
      <c r="KB499" s="252">
        <f t="shared" si="1327"/>
        <v>7.0000000000000007E-2</v>
      </c>
      <c r="KC499" s="252">
        <f t="shared" si="1327"/>
        <v>7.0000000000000007E-2</v>
      </c>
      <c r="KD499" s="252">
        <f t="shared" si="1327"/>
        <v>0.55000000000000004</v>
      </c>
      <c r="KE499" s="257">
        <f t="shared" si="1327"/>
        <v>0.06</v>
      </c>
      <c r="KF499" s="251">
        <f t="shared" si="1327"/>
        <v>0.17</v>
      </c>
      <c r="KG499" s="252">
        <f t="shared" si="1327"/>
        <v>0</v>
      </c>
      <c r="KH499" s="252">
        <f t="shared" si="1327"/>
        <v>0</v>
      </c>
      <c r="KI499" s="252">
        <f t="shared" si="1327"/>
        <v>0</v>
      </c>
      <c r="KJ499" s="252">
        <f t="shared" si="1327"/>
        <v>0</v>
      </c>
      <c r="KK499" s="258">
        <f t="shared" si="1327"/>
        <v>0</v>
      </c>
      <c r="KL499" s="252">
        <f t="shared" si="1327"/>
        <v>0.1</v>
      </c>
      <c r="KM499" s="252">
        <f t="shared" si="1327"/>
        <v>0</v>
      </c>
      <c r="KN499" s="252">
        <f t="shared" si="1327"/>
        <v>7.0000000000000007E-2</v>
      </c>
      <c r="KO499" s="252">
        <f t="shared" si="1327"/>
        <v>0</v>
      </c>
      <c r="KP499" s="252">
        <f t="shared" si="1327"/>
        <v>0.1</v>
      </c>
      <c r="KQ499" s="252">
        <f t="shared" si="1327"/>
        <v>7.0000000000000007E-2</v>
      </c>
      <c r="KR499" s="252">
        <f t="shared" si="1327"/>
        <v>0.2</v>
      </c>
      <c r="KS499" s="256">
        <f t="shared" si="1327"/>
        <v>0</v>
      </c>
      <c r="KT499" s="256">
        <f t="shared" ref="KT499:KU499" si="1328">SUM(KT9:KT497)</f>
        <v>0</v>
      </c>
      <c r="KU499" s="256">
        <f t="shared" si="1328"/>
        <v>0</v>
      </c>
      <c r="KV499" s="256">
        <f t="shared" ref="KV499:MA499" si="1329">SUM(KV9:KV497)</f>
        <v>0</v>
      </c>
      <c r="KW499" s="254">
        <f t="shared" si="1329"/>
        <v>0</v>
      </c>
      <c r="KX499" s="252">
        <f t="shared" si="1329"/>
        <v>0</v>
      </c>
      <c r="KY499" s="252">
        <f t="shared" si="1329"/>
        <v>0</v>
      </c>
      <c r="KZ499" s="252">
        <f t="shared" si="1329"/>
        <v>0</v>
      </c>
      <c r="LA499" s="252">
        <f t="shared" si="1329"/>
        <v>0</v>
      </c>
      <c r="LB499" s="252">
        <f t="shared" si="1329"/>
        <v>0</v>
      </c>
      <c r="LC499" s="256">
        <f t="shared" si="1329"/>
        <v>0</v>
      </c>
      <c r="LD499" s="254">
        <f t="shared" si="1329"/>
        <v>0</v>
      </c>
      <c r="LE499" s="252">
        <f t="shared" si="1329"/>
        <v>0.1</v>
      </c>
      <c r="LF499" s="244">
        <f t="shared" si="1329"/>
        <v>0</v>
      </c>
      <c r="LG499" s="243">
        <f t="shared" si="1329"/>
        <v>18</v>
      </c>
      <c r="LH499" s="251">
        <f t="shared" si="1329"/>
        <v>0.15000000000000002</v>
      </c>
      <c r="LI499" s="252">
        <f t="shared" si="1329"/>
        <v>0.03</v>
      </c>
      <c r="LJ499" s="242">
        <f t="shared" si="1329"/>
        <v>35</v>
      </c>
      <c r="LK499" s="242">
        <f t="shared" si="1329"/>
        <v>23</v>
      </c>
      <c r="LL499" s="242">
        <f t="shared" si="1329"/>
        <v>20</v>
      </c>
      <c r="LM499" s="259">
        <f t="shared" si="1329"/>
        <v>6</v>
      </c>
      <c r="LN499" s="260">
        <f t="shared" si="1329"/>
        <v>0</v>
      </c>
      <c r="LO499" s="252">
        <f t="shared" si="1329"/>
        <v>0</v>
      </c>
      <c r="LP499" s="252">
        <f t="shared" si="1329"/>
        <v>0.2</v>
      </c>
      <c r="LQ499" s="252">
        <f t="shared" si="1329"/>
        <v>0.24000000000000002</v>
      </c>
      <c r="LR499" s="256">
        <f t="shared" si="1329"/>
        <v>0.08</v>
      </c>
      <c r="LS499" s="254">
        <f t="shared" si="1329"/>
        <v>0.67000000000000015</v>
      </c>
      <c r="LT499" s="252">
        <f t="shared" si="1329"/>
        <v>1.7600000000000009</v>
      </c>
      <c r="LU499" s="252">
        <f t="shared" si="1329"/>
        <v>1.7200000000000009</v>
      </c>
      <c r="LV499" s="252">
        <f t="shared" si="1329"/>
        <v>1.6900000000000008</v>
      </c>
      <c r="LW499" s="252">
        <f t="shared" si="1329"/>
        <v>1.0900000000000001</v>
      </c>
      <c r="LX499" s="252">
        <f t="shared" si="1329"/>
        <v>1.3500000000000008</v>
      </c>
      <c r="LY499" s="252">
        <f t="shared" si="1329"/>
        <v>1.02</v>
      </c>
      <c r="LZ499" s="252">
        <f t="shared" si="1329"/>
        <v>0.69000000000000006</v>
      </c>
      <c r="MA499" s="257">
        <f t="shared" si="1329"/>
        <v>0.68000000000000016</v>
      </c>
      <c r="MB499" s="251">
        <f t="shared" ref="MB499:MN499" si="1330">SUM(MB9:MB497)</f>
        <v>0</v>
      </c>
      <c r="MC499" s="252">
        <f t="shared" si="1330"/>
        <v>0</v>
      </c>
      <c r="MD499" s="252">
        <f t="shared" si="1330"/>
        <v>0</v>
      </c>
      <c r="ME499" s="252">
        <f t="shared" si="1330"/>
        <v>0</v>
      </c>
      <c r="MF499" s="252">
        <f t="shared" si="1330"/>
        <v>0.05</v>
      </c>
      <c r="MG499" s="252">
        <f t="shared" si="1330"/>
        <v>0.30000000000000004</v>
      </c>
      <c r="MH499" s="252">
        <f t="shared" si="1330"/>
        <v>0</v>
      </c>
      <c r="MI499" s="252">
        <f t="shared" si="1330"/>
        <v>0</v>
      </c>
      <c r="MJ499" s="252">
        <f t="shared" si="1330"/>
        <v>0</v>
      </c>
      <c r="MK499" s="252">
        <f t="shared" si="1330"/>
        <v>0.05</v>
      </c>
      <c r="ML499" s="252">
        <f t="shared" si="1330"/>
        <v>0.05</v>
      </c>
      <c r="MM499" s="252">
        <f t="shared" si="1330"/>
        <v>0.1</v>
      </c>
      <c r="MN499" s="258">
        <f t="shared" si="1330"/>
        <v>0</v>
      </c>
      <c r="MO499" s="242" t="s">
        <v>908</v>
      </c>
      <c r="MP499" s="243" t="s">
        <v>908</v>
      </c>
      <c r="MQ499" s="254">
        <f t="shared" ref="MQ499:NP499" si="1331">SUM(MQ9:MQ497)</f>
        <v>0.71000000000000008</v>
      </c>
      <c r="MR499" s="252">
        <f t="shared" si="1331"/>
        <v>0</v>
      </c>
      <c r="MS499" s="252">
        <f t="shared" si="1331"/>
        <v>1.4800000000000006</v>
      </c>
      <c r="MT499" s="252">
        <f t="shared" si="1331"/>
        <v>0.44</v>
      </c>
      <c r="MU499" s="252">
        <f t="shared" si="1331"/>
        <v>0.14000000000000001</v>
      </c>
      <c r="MV499" s="258">
        <f t="shared" si="1331"/>
        <v>1.2200000000000006</v>
      </c>
      <c r="MW499" s="252">
        <f t="shared" si="1331"/>
        <v>1.3900000000000006</v>
      </c>
      <c r="MX499" s="252">
        <f t="shared" si="1331"/>
        <v>1.3400000000000003</v>
      </c>
      <c r="MY499" s="252">
        <f t="shared" si="1331"/>
        <v>1.3900000000000006</v>
      </c>
      <c r="MZ499" s="252">
        <f t="shared" si="1331"/>
        <v>1.2400000000000004</v>
      </c>
      <c r="NA499" s="252">
        <f t="shared" si="1331"/>
        <v>1.4600000000000004</v>
      </c>
      <c r="NB499" s="252">
        <f t="shared" si="1331"/>
        <v>1.0700000000000003</v>
      </c>
      <c r="NC499" s="252">
        <f t="shared" si="1331"/>
        <v>1.1600000000000001</v>
      </c>
      <c r="ND499" s="257">
        <f t="shared" si="1331"/>
        <v>1.1400000000000001</v>
      </c>
      <c r="NE499" s="257">
        <f t="shared" ref="NE499" si="1332">SUM(NE9:NE497)</f>
        <v>0.17</v>
      </c>
      <c r="NF499" s="257">
        <f t="shared" ref="NF499" si="1333">SUM(NF9:NF497)</f>
        <v>0</v>
      </c>
      <c r="NG499" s="257">
        <f t="shared" si="1331"/>
        <v>0.05</v>
      </c>
      <c r="NH499" s="254">
        <f t="shared" si="1331"/>
        <v>0.91000000000000025</v>
      </c>
      <c r="NI499" s="252">
        <f t="shared" si="1331"/>
        <v>0.9700000000000002</v>
      </c>
      <c r="NJ499" s="252">
        <f t="shared" si="1331"/>
        <v>1.2600000000000007</v>
      </c>
      <c r="NK499" s="252">
        <f t="shared" si="1331"/>
        <v>0</v>
      </c>
      <c r="NL499" s="252">
        <f t="shared" si="1331"/>
        <v>0</v>
      </c>
      <c r="NM499" s="252">
        <f t="shared" si="1331"/>
        <v>0.32</v>
      </c>
      <c r="NN499" s="255">
        <f t="shared" si="1331"/>
        <v>0</v>
      </c>
      <c r="NO499" s="254">
        <f t="shared" si="1331"/>
        <v>0.1</v>
      </c>
      <c r="NP499" s="261">
        <f t="shared" si="1331"/>
        <v>1.2700000000000005</v>
      </c>
      <c r="NQ499" s="260" t="s">
        <v>908</v>
      </c>
      <c r="NR499" s="255" t="s">
        <v>908</v>
      </c>
      <c r="NS499" s="255"/>
      <c r="NT499" s="255"/>
      <c r="NU499" s="243"/>
      <c r="NV499" s="255"/>
      <c r="NW499" s="255"/>
      <c r="NX499" s="255"/>
      <c r="NY499" s="261"/>
      <c r="NZ499" s="255"/>
      <c r="OA499" s="253"/>
      <c r="OB499" s="253"/>
      <c r="OC499" s="253"/>
      <c r="OD499" s="262">
        <f>SUM(OD9:OD497)</f>
        <v>56050</v>
      </c>
      <c r="OE499" s="262"/>
      <c r="OF499" s="263">
        <f>SUM(OF9:OF497)</f>
        <v>61013</v>
      </c>
      <c r="OG499" s="263">
        <f>SUM(OG9:OG497)</f>
        <v>2324</v>
      </c>
      <c r="OH499" s="241" t="s">
        <v>908</v>
      </c>
      <c r="OI499" s="242" t="s">
        <v>908</v>
      </c>
      <c r="OJ499" s="242" t="s">
        <v>908</v>
      </c>
      <c r="OK499" s="242" t="s">
        <v>908</v>
      </c>
      <c r="OL499" s="242" t="s">
        <v>908</v>
      </c>
      <c r="OM499" s="242" t="s">
        <v>908</v>
      </c>
      <c r="ON499" s="242" t="s">
        <v>908</v>
      </c>
      <c r="OO499" s="242" t="s">
        <v>908</v>
      </c>
      <c r="OP499" s="242" t="s">
        <v>908</v>
      </c>
      <c r="OQ499" s="250" t="s">
        <v>908</v>
      </c>
      <c r="OR499" s="241">
        <f t="shared" ref="OR499:PA499" si="1334">SUM(OR9:OR497)</f>
        <v>16553</v>
      </c>
      <c r="OS499" s="242">
        <f t="shared" si="1334"/>
        <v>15760</v>
      </c>
      <c r="OT499" s="242">
        <f t="shared" si="1334"/>
        <v>14961</v>
      </c>
      <c r="OU499" s="242">
        <f t="shared" si="1334"/>
        <v>11128</v>
      </c>
      <c r="OV499" s="242">
        <f t="shared" si="1334"/>
        <v>9330</v>
      </c>
      <c r="OW499" s="242">
        <f t="shared" si="1334"/>
        <v>8994</v>
      </c>
      <c r="OX499" s="242">
        <f t="shared" si="1334"/>
        <v>14382</v>
      </c>
      <c r="OY499" s="242">
        <f t="shared" si="1334"/>
        <v>13387</v>
      </c>
      <c r="OZ499" s="242">
        <f t="shared" si="1334"/>
        <v>19988</v>
      </c>
      <c r="PA499" s="243">
        <f t="shared" si="1334"/>
        <v>15237</v>
      </c>
      <c r="PB499" s="244" t="s">
        <v>908</v>
      </c>
      <c r="PC499" s="242" t="s">
        <v>908</v>
      </c>
      <c r="PD499" s="242" t="s">
        <v>908</v>
      </c>
      <c r="PE499" s="242" t="s">
        <v>908</v>
      </c>
      <c r="PF499" s="242" t="s">
        <v>908</v>
      </c>
      <c r="PG499" s="243" t="s">
        <v>908</v>
      </c>
      <c r="PH499" s="244" t="s">
        <v>908</v>
      </c>
      <c r="PI499" s="242" t="s">
        <v>908</v>
      </c>
      <c r="PJ499" s="242" t="s">
        <v>908</v>
      </c>
      <c r="PK499" s="242" t="s">
        <v>908</v>
      </c>
      <c r="PL499" s="242" t="s">
        <v>908</v>
      </c>
      <c r="PM499" s="243" t="s">
        <v>908</v>
      </c>
      <c r="PN499" s="244" t="s">
        <v>908</v>
      </c>
      <c r="PO499" s="242" t="s">
        <v>908</v>
      </c>
      <c r="PP499" s="242" t="s">
        <v>908</v>
      </c>
      <c r="PQ499" s="242" t="s">
        <v>908</v>
      </c>
      <c r="PR499" s="242" t="s">
        <v>908</v>
      </c>
      <c r="PS499" s="243" t="s">
        <v>908</v>
      </c>
      <c r="PT499" s="264">
        <f t="shared" ref="PT499:RE499" si="1335">SUM(PT9:PT497)</f>
        <v>23241</v>
      </c>
      <c r="PU499" s="243">
        <f t="shared" si="1335"/>
        <v>17063</v>
      </c>
      <c r="PV499" s="243">
        <f t="shared" si="1335"/>
        <v>18702</v>
      </c>
      <c r="PW499" s="243">
        <f t="shared" si="1335"/>
        <v>18362</v>
      </c>
      <c r="PX499" s="243">
        <f t="shared" si="1335"/>
        <v>9639</v>
      </c>
      <c r="PY499" s="243">
        <f t="shared" si="1335"/>
        <v>9190</v>
      </c>
      <c r="PZ499" s="243">
        <f t="shared" si="1335"/>
        <v>13108</v>
      </c>
      <c r="QA499" s="243">
        <f t="shared" si="1335"/>
        <v>15175</v>
      </c>
      <c r="QB499" s="243">
        <f t="shared" si="1335"/>
        <v>19064</v>
      </c>
      <c r="QC499" s="243">
        <f t="shared" si="1335"/>
        <v>17060</v>
      </c>
      <c r="QD499" s="264">
        <f t="shared" si="1335"/>
        <v>23156</v>
      </c>
      <c r="QE499" s="243">
        <f t="shared" si="1335"/>
        <v>17112</v>
      </c>
      <c r="QF499" s="243">
        <f t="shared" si="1335"/>
        <v>18722</v>
      </c>
      <c r="QG499" s="243">
        <f t="shared" si="1335"/>
        <v>18412</v>
      </c>
      <c r="QH499" s="243">
        <f t="shared" si="1335"/>
        <v>9606</v>
      </c>
      <c r="QI499" s="243">
        <f t="shared" si="1335"/>
        <v>9249</v>
      </c>
      <c r="QJ499" s="243">
        <f t="shared" si="1335"/>
        <v>13077</v>
      </c>
      <c r="QK499" s="243">
        <f t="shared" si="1335"/>
        <v>15161</v>
      </c>
      <c r="QL499" s="243">
        <f t="shared" si="1335"/>
        <v>19062</v>
      </c>
      <c r="QM499" s="243">
        <f t="shared" si="1335"/>
        <v>17010</v>
      </c>
      <c r="QN499" s="241">
        <f t="shared" si="1335"/>
        <v>208682</v>
      </c>
      <c r="QO499" s="243">
        <f t="shared" si="1335"/>
        <v>173282</v>
      </c>
      <c r="QP499" s="243">
        <f t="shared" si="1335"/>
        <v>246014</v>
      </c>
      <c r="QQ499" s="243">
        <f t="shared" si="1335"/>
        <v>252935</v>
      </c>
      <c r="QR499" s="243">
        <f t="shared" si="1335"/>
        <v>224717</v>
      </c>
      <c r="QS499" s="243">
        <f t="shared" si="1335"/>
        <v>161653</v>
      </c>
      <c r="QT499" s="241">
        <f t="shared" si="1335"/>
        <v>17263</v>
      </c>
      <c r="QU499" s="243">
        <f t="shared" si="1335"/>
        <v>12006</v>
      </c>
      <c r="QV499" s="243">
        <f t="shared" si="1335"/>
        <v>13849</v>
      </c>
      <c r="QW499" s="243">
        <f t="shared" si="1335"/>
        <v>16328</v>
      </c>
      <c r="QX499" s="243">
        <f t="shared" si="1335"/>
        <v>20884</v>
      </c>
      <c r="QY499" s="243">
        <f t="shared" si="1335"/>
        <v>17463</v>
      </c>
      <c r="QZ499" s="241">
        <f t="shared" si="1335"/>
        <v>91927</v>
      </c>
      <c r="RA499" s="243">
        <f t="shared" si="1335"/>
        <v>91922</v>
      </c>
      <c r="RB499" s="243">
        <f t="shared" si="1335"/>
        <v>91942</v>
      </c>
      <c r="RC499" s="243">
        <f t="shared" si="1335"/>
        <v>91996</v>
      </c>
      <c r="RD499" s="243">
        <f t="shared" si="1335"/>
        <v>91951</v>
      </c>
      <c r="RE499" s="243">
        <f t="shared" si="1335"/>
        <v>91936</v>
      </c>
      <c r="RF499" s="243"/>
      <c r="RG499" s="243">
        <f t="shared" ref="RG499:SL499" si="1336">SUM(RG9:RG497)</f>
        <v>2944.0541666666663</v>
      </c>
      <c r="RH499" s="243">
        <f t="shared" si="1336"/>
        <v>207.9199999999999</v>
      </c>
      <c r="RI499" s="243">
        <f t="shared" si="1336"/>
        <v>0.80536912751677858</v>
      </c>
      <c r="RJ499" s="243">
        <f t="shared" si="1336"/>
        <v>191.66666666666666</v>
      </c>
      <c r="RK499" s="243">
        <f t="shared" si="1336"/>
        <v>11.040000000000001</v>
      </c>
      <c r="RL499" s="243">
        <f t="shared" si="1336"/>
        <v>386.77333333333343</v>
      </c>
      <c r="RM499" s="243">
        <f t="shared" si="1336"/>
        <v>574.48000000000047</v>
      </c>
      <c r="RN499" s="243">
        <f t="shared" si="1336"/>
        <v>84.088000000000022</v>
      </c>
      <c r="RO499" s="243">
        <f t="shared" si="1336"/>
        <v>197.5680000000001</v>
      </c>
      <c r="RP499" s="243">
        <f t="shared" si="1336"/>
        <v>1301.9911504424783</v>
      </c>
      <c r="RQ499" s="243">
        <f t="shared" si="1336"/>
        <v>118.28191666666667</v>
      </c>
      <c r="RR499" s="243">
        <f t="shared" si="1336"/>
        <v>0</v>
      </c>
      <c r="RS499" s="243">
        <f t="shared" si="1336"/>
        <v>13.638333333333335</v>
      </c>
      <c r="RT499" s="243">
        <f t="shared" si="1336"/>
        <v>30.337078651685395</v>
      </c>
      <c r="RU499" s="243">
        <f t="shared" si="1336"/>
        <v>106.42528532248076</v>
      </c>
      <c r="RV499" s="243">
        <f t="shared" si="1336"/>
        <v>87.640449438202253</v>
      </c>
      <c r="RW499" s="243">
        <f t="shared" si="1336"/>
        <v>955.61797752808957</v>
      </c>
      <c r="RX499" s="243">
        <f t="shared" si="1336"/>
        <v>92.696629213483163</v>
      </c>
      <c r="RY499" s="243">
        <f t="shared" si="1336"/>
        <v>629.49438202247211</v>
      </c>
      <c r="RZ499" s="243">
        <f t="shared" si="1336"/>
        <v>184.12921348314597</v>
      </c>
      <c r="SA499" s="243">
        <f t="shared" si="1336"/>
        <v>57.724719101123611</v>
      </c>
      <c r="SB499" s="243">
        <f t="shared" si="1336"/>
        <v>8176.3726709973471</v>
      </c>
      <c r="SC499" s="243">
        <f t="shared" si="1336"/>
        <v>4789.3154386188025</v>
      </c>
      <c r="SD499" s="243">
        <f t="shared" si="1336"/>
        <v>2382.9746836901736</v>
      </c>
      <c r="SE499" s="243">
        <f t="shared" si="1336"/>
        <v>8205.5621052854749</v>
      </c>
      <c r="SF499" s="243">
        <f t="shared" si="1336"/>
        <v>1163.5538975604168</v>
      </c>
      <c r="SG499" s="243">
        <f t="shared" si="1336"/>
        <v>4748.0480356456374</v>
      </c>
      <c r="SH499" s="243">
        <f t="shared" si="1336"/>
        <v>10301</v>
      </c>
      <c r="SI499" s="243">
        <f t="shared" si="1336"/>
        <v>7288</v>
      </c>
      <c r="SJ499" s="243">
        <f t="shared" si="1336"/>
        <v>3833</v>
      </c>
      <c r="SK499" s="243">
        <f t="shared" si="1336"/>
        <v>6322</v>
      </c>
      <c r="SL499" s="243">
        <f t="shared" si="1336"/>
        <v>2845</v>
      </c>
      <c r="SM499" s="265">
        <f t="shared" ref="SM499:TE499" si="1337">SUM(SM9:SM497)</f>
        <v>4501</v>
      </c>
      <c r="SN499" s="243">
        <f t="shared" si="1337"/>
        <v>10224</v>
      </c>
      <c r="SO499" s="243">
        <f t="shared" si="1337"/>
        <v>7300</v>
      </c>
      <c r="SP499" s="243">
        <f t="shared" si="1337"/>
        <v>3776</v>
      </c>
      <c r="SQ499" s="243">
        <f t="shared" si="1337"/>
        <v>6298</v>
      </c>
      <c r="SR499" s="243">
        <f t="shared" si="1337"/>
        <v>2881</v>
      </c>
      <c r="SS499" s="265">
        <f t="shared" si="1337"/>
        <v>4477</v>
      </c>
      <c r="ST499" s="243">
        <f t="shared" si="1337"/>
        <v>89526</v>
      </c>
      <c r="SU499" s="243">
        <f t="shared" si="1337"/>
        <v>88581</v>
      </c>
      <c r="SV499" s="243">
        <f t="shared" si="1337"/>
        <v>87865</v>
      </c>
      <c r="SW499" s="243">
        <f t="shared" si="1337"/>
        <v>88581</v>
      </c>
      <c r="SX499" s="243">
        <f t="shared" si="1337"/>
        <v>86638</v>
      </c>
      <c r="SY499" s="243">
        <f t="shared" si="1337"/>
        <v>84666</v>
      </c>
      <c r="SZ499" s="243">
        <f t="shared" si="1337"/>
        <v>18348</v>
      </c>
      <c r="TA499" s="243">
        <f t="shared" si="1337"/>
        <v>18121</v>
      </c>
      <c r="TB499" s="243">
        <f t="shared" si="1337"/>
        <v>17999</v>
      </c>
      <c r="TC499" s="243">
        <f t="shared" si="1337"/>
        <v>18122</v>
      </c>
      <c r="TD499" s="243">
        <f t="shared" si="1337"/>
        <v>17805</v>
      </c>
      <c r="TE499" s="265">
        <f t="shared" si="1337"/>
        <v>17304</v>
      </c>
      <c r="TF499" s="243">
        <f t="shared" ref="TF499:TL499" si="1338">SUM(TF9:TF497)</f>
        <v>33095</v>
      </c>
      <c r="TG499" s="243">
        <f t="shared" si="1338"/>
        <v>26692</v>
      </c>
      <c r="TH499" s="243">
        <f t="shared" si="1338"/>
        <v>21320</v>
      </c>
      <c r="TI499" s="243">
        <f t="shared" si="1338"/>
        <v>26581</v>
      </c>
      <c r="TJ499" s="243">
        <f t="shared" si="1338"/>
        <v>21698</v>
      </c>
      <c r="TK499" s="243">
        <f t="shared" ref="TK499" si="1339">SUM(TK9:TK497)</f>
        <v>25185</v>
      </c>
      <c r="TL499" s="265">
        <f t="shared" si="1338"/>
        <v>23225</v>
      </c>
      <c r="TM499" s="243">
        <f t="shared" ref="TM499:TS499" si="1340">SUM(TM9:TM497)</f>
        <v>18383</v>
      </c>
      <c r="TN499" s="243">
        <f t="shared" si="1340"/>
        <v>14671</v>
      </c>
      <c r="TO499" s="243">
        <f t="shared" si="1340"/>
        <v>11709</v>
      </c>
      <c r="TP499" s="243">
        <f t="shared" si="1340"/>
        <v>14677</v>
      </c>
      <c r="TQ499" s="243">
        <f t="shared" si="1340"/>
        <v>11014</v>
      </c>
      <c r="TR499" s="243">
        <f t="shared" si="1340"/>
        <v>12863</v>
      </c>
      <c r="TS499" s="265">
        <f t="shared" si="1340"/>
        <v>11867</v>
      </c>
      <c r="TT499" s="243">
        <f t="shared" ref="TT499:TZ499" si="1341">SUM(TT9:TT497)</f>
        <v>95877</v>
      </c>
      <c r="TU499" s="243">
        <f t="shared" si="1341"/>
        <v>95518</v>
      </c>
      <c r="TV499" s="243">
        <f t="shared" si="1341"/>
        <v>95065</v>
      </c>
      <c r="TW499" s="243">
        <f t="shared" si="1341"/>
        <v>95550</v>
      </c>
      <c r="TX499" s="243">
        <f t="shared" si="1341"/>
        <v>94980</v>
      </c>
      <c r="TY499" s="243">
        <f t="shared" si="1341"/>
        <v>95293</v>
      </c>
      <c r="TZ499" s="265">
        <f t="shared" si="1341"/>
        <v>95115</v>
      </c>
      <c r="UA499" s="167"/>
      <c r="UB499" s="7" t="s">
        <v>1</v>
      </c>
    </row>
    <row r="500" spans="1:548" x14ac:dyDescent="0.15">
      <c r="A500" s="266" t="s">
        <v>18</v>
      </c>
      <c r="B500" s="267" t="s">
        <v>1736</v>
      </c>
      <c r="C500" s="268">
        <f ca="1">SUMPRODUCT((C9:C497="S")*(SUBTOTAL(3,INDIRECT(SUBSTITUTE(ADDRESS(ROW(),COLUMN(),4),ROW(),)&amp;ROW(C9:C497)))))</f>
        <v>0</v>
      </c>
      <c r="D500" s="268">
        <f ca="1">SUMPRODUCT((D9:D497="S")*(SUBTOTAL(3,INDIRECT(SUBSTITUTE(ADDRESS(ROW(),COLUMN(),4),ROW(),)&amp;ROW(D9:D497)))))</f>
        <v>0</v>
      </c>
      <c r="E500" s="268">
        <f>SUBTOTAL(9,E9:E497)</f>
        <v>0</v>
      </c>
      <c r="F500" s="269">
        <f>SUBTOTAL(9,F9:F497)</f>
        <v>31289</v>
      </c>
      <c r="G500" s="269" t="s">
        <v>908</v>
      </c>
      <c r="H500" s="269" t="s">
        <v>908</v>
      </c>
      <c r="I500" s="270">
        <f t="shared" ref="I500:AN500" ca="1" si="1342">SUMPRODUCT((I9:I497="●")*(SUBTOTAL(3,INDIRECT(SUBSTITUTE(ADDRESS(ROW(),COLUMN(),4),ROW(),)&amp;ROW(I9:I497)))))</f>
        <v>2</v>
      </c>
      <c r="J500" s="271">
        <f t="shared" ca="1" si="1342"/>
        <v>3</v>
      </c>
      <c r="K500" s="271">
        <f t="shared" ca="1" si="1342"/>
        <v>5</v>
      </c>
      <c r="L500" s="271">
        <f t="shared" ca="1" si="1342"/>
        <v>5</v>
      </c>
      <c r="M500" s="271">
        <f t="shared" ca="1" si="1342"/>
        <v>8</v>
      </c>
      <c r="N500" s="271">
        <f t="shared" ca="1" si="1342"/>
        <v>11</v>
      </c>
      <c r="O500" s="271">
        <f t="shared" ca="1" si="1342"/>
        <v>10</v>
      </c>
      <c r="P500" s="271">
        <f t="shared" ca="1" si="1342"/>
        <v>13</v>
      </c>
      <c r="Q500" s="271">
        <f t="shared" ca="1" si="1342"/>
        <v>13</v>
      </c>
      <c r="R500" s="272">
        <f t="shared" ca="1" si="1342"/>
        <v>14</v>
      </c>
      <c r="S500" s="270">
        <f t="shared" ca="1" si="1342"/>
        <v>14</v>
      </c>
      <c r="T500" s="271">
        <f t="shared" ca="1" si="1342"/>
        <v>15</v>
      </c>
      <c r="U500" s="271">
        <f t="shared" ca="1" si="1342"/>
        <v>13</v>
      </c>
      <c r="V500" s="271">
        <f t="shared" ca="1" si="1342"/>
        <v>17</v>
      </c>
      <c r="W500" s="271">
        <f t="shared" ca="1" si="1342"/>
        <v>15</v>
      </c>
      <c r="X500" s="271">
        <f t="shared" ca="1" si="1342"/>
        <v>15</v>
      </c>
      <c r="Y500" s="271">
        <f t="shared" ca="1" si="1342"/>
        <v>15</v>
      </c>
      <c r="Z500" s="271">
        <f t="shared" ca="1" si="1342"/>
        <v>13</v>
      </c>
      <c r="AA500" s="271">
        <f t="shared" ca="1" si="1342"/>
        <v>15</v>
      </c>
      <c r="AB500" s="272">
        <f t="shared" ca="1" si="1342"/>
        <v>14</v>
      </c>
      <c r="AC500" s="270">
        <f t="shared" ca="1" si="1342"/>
        <v>14</v>
      </c>
      <c r="AD500" s="271">
        <f t="shared" ca="1" si="1342"/>
        <v>15</v>
      </c>
      <c r="AE500" s="271">
        <f t="shared" ca="1" si="1342"/>
        <v>15</v>
      </c>
      <c r="AF500" s="271">
        <f t="shared" ca="1" si="1342"/>
        <v>12</v>
      </c>
      <c r="AG500" s="271">
        <f t="shared" ca="1" si="1342"/>
        <v>16</v>
      </c>
      <c r="AH500" s="271">
        <f t="shared" ca="1" si="1342"/>
        <v>15</v>
      </c>
      <c r="AI500" s="271">
        <f t="shared" ca="1" si="1342"/>
        <v>15</v>
      </c>
      <c r="AJ500" s="271">
        <f t="shared" ca="1" si="1342"/>
        <v>16</v>
      </c>
      <c r="AK500" s="271">
        <f t="shared" ca="1" si="1342"/>
        <v>15</v>
      </c>
      <c r="AL500" s="272">
        <f t="shared" ca="1" si="1342"/>
        <v>15</v>
      </c>
      <c r="AM500" s="270">
        <f t="shared" ca="1" si="1342"/>
        <v>15</v>
      </c>
      <c r="AN500" s="271">
        <f t="shared" ca="1" si="1342"/>
        <v>16</v>
      </c>
      <c r="AO500" s="271">
        <f t="shared" ref="AO500:BT500" ca="1" si="1343">SUMPRODUCT((AO9:AO497="●")*(SUBTOTAL(3,INDIRECT(SUBSTITUTE(ADDRESS(ROW(),COLUMN(),4),ROW(),)&amp;ROW(AO9:AO497)))))</f>
        <v>16</v>
      </c>
      <c r="AP500" s="271">
        <f t="shared" ca="1" si="1343"/>
        <v>17</v>
      </c>
      <c r="AQ500" s="271">
        <f t="shared" ca="1" si="1343"/>
        <v>17</v>
      </c>
      <c r="AR500" s="271">
        <f t="shared" ca="1" si="1343"/>
        <v>12</v>
      </c>
      <c r="AS500" s="271">
        <f t="shared" ca="1" si="1343"/>
        <v>17</v>
      </c>
      <c r="AT500" s="271">
        <f t="shared" ca="1" si="1343"/>
        <v>15</v>
      </c>
      <c r="AU500" s="271">
        <f t="shared" ca="1" si="1343"/>
        <v>14</v>
      </c>
      <c r="AV500" s="272">
        <f t="shared" ca="1" si="1343"/>
        <v>13</v>
      </c>
      <c r="AW500" s="270">
        <f t="shared" ca="1" si="1343"/>
        <v>13</v>
      </c>
      <c r="AX500" s="271">
        <f t="shared" ca="1" si="1343"/>
        <v>16</v>
      </c>
      <c r="AY500" s="271">
        <f t="shared" ca="1" si="1343"/>
        <v>16</v>
      </c>
      <c r="AZ500" s="271">
        <f t="shared" ca="1" si="1343"/>
        <v>15</v>
      </c>
      <c r="BA500" s="271">
        <f t="shared" ca="1" si="1343"/>
        <v>15</v>
      </c>
      <c r="BB500" s="271">
        <f t="shared" ca="1" si="1343"/>
        <v>15</v>
      </c>
      <c r="BC500" s="271">
        <f t="shared" ca="1" si="1343"/>
        <v>15</v>
      </c>
      <c r="BD500" s="271">
        <f t="shared" ca="1" si="1343"/>
        <v>13</v>
      </c>
      <c r="BE500" s="271">
        <f t="shared" ca="1" si="1343"/>
        <v>15</v>
      </c>
      <c r="BF500" s="272">
        <f t="shared" ca="1" si="1343"/>
        <v>9</v>
      </c>
      <c r="BG500" s="270">
        <f t="shared" ca="1" si="1343"/>
        <v>14</v>
      </c>
      <c r="BH500" s="271">
        <f t="shared" ca="1" si="1343"/>
        <v>14</v>
      </c>
      <c r="BI500" s="271">
        <f t="shared" ca="1" si="1343"/>
        <v>13</v>
      </c>
      <c r="BJ500" s="271">
        <f t="shared" ca="1" si="1343"/>
        <v>13</v>
      </c>
      <c r="BK500" s="271">
        <f t="shared" ca="1" si="1343"/>
        <v>14</v>
      </c>
      <c r="BL500" s="271">
        <f t="shared" ca="1" si="1343"/>
        <v>14</v>
      </c>
      <c r="BM500" s="271">
        <f t="shared" ca="1" si="1343"/>
        <v>12</v>
      </c>
      <c r="BN500" s="271">
        <f t="shared" ca="1" si="1343"/>
        <v>12</v>
      </c>
      <c r="BO500" s="271">
        <f t="shared" ca="1" si="1343"/>
        <v>13</v>
      </c>
      <c r="BP500" s="273">
        <f t="shared" ca="1" si="1343"/>
        <v>13</v>
      </c>
      <c r="BQ500" s="270">
        <f t="shared" ca="1" si="1343"/>
        <v>17</v>
      </c>
      <c r="BR500" s="271">
        <f t="shared" ca="1" si="1343"/>
        <v>17</v>
      </c>
      <c r="BS500" s="271">
        <f t="shared" ca="1" si="1343"/>
        <v>19</v>
      </c>
      <c r="BT500" s="271">
        <f t="shared" ca="1" si="1343"/>
        <v>19</v>
      </c>
      <c r="BU500" s="271">
        <f t="shared" ref="BU500:CT500" ca="1" si="1344">SUMPRODUCT((BU9:BU497="●")*(SUBTOTAL(3,INDIRECT(SUBSTITUTE(ADDRESS(ROW(),COLUMN(),4),ROW(),)&amp;ROW(BU9:BU497)))))</f>
        <v>18</v>
      </c>
      <c r="BV500" s="271">
        <f t="shared" ca="1" si="1344"/>
        <v>18</v>
      </c>
      <c r="BW500" s="271">
        <f t="shared" ca="1" si="1344"/>
        <v>17</v>
      </c>
      <c r="BX500" s="271">
        <f t="shared" ca="1" si="1344"/>
        <v>17</v>
      </c>
      <c r="BY500" s="271">
        <f t="shared" ca="1" si="1344"/>
        <v>17</v>
      </c>
      <c r="BZ500" s="273">
        <f t="shared" ca="1" si="1344"/>
        <v>17</v>
      </c>
      <c r="CA500" s="270">
        <f t="shared" ca="1" si="1344"/>
        <v>13</v>
      </c>
      <c r="CB500" s="271">
        <f t="shared" ca="1" si="1344"/>
        <v>13</v>
      </c>
      <c r="CC500" s="271">
        <f t="shared" ca="1" si="1344"/>
        <v>13</v>
      </c>
      <c r="CD500" s="271">
        <f t="shared" ca="1" si="1344"/>
        <v>13</v>
      </c>
      <c r="CE500" s="271">
        <f t="shared" ca="1" si="1344"/>
        <v>15</v>
      </c>
      <c r="CF500" s="271">
        <f t="shared" ca="1" si="1344"/>
        <v>15</v>
      </c>
      <c r="CG500" s="271">
        <f t="shared" ca="1" si="1344"/>
        <v>15</v>
      </c>
      <c r="CH500" s="271">
        <f t="shared" ca="1" si="1344"/>
        <v>15</v>
      </c>
      <c r="CI500" s="271">
        <f t="shared" ca="1" si="1344"/>
        <v>15</v>
      </c>
      <c r="CJ500" s="273">
        <f t="shared" ca="1" si="1344"/>
        <v>15</v>
      </c>
      <c r="CK500" s="270">
        <f t="shared" ca="1" si="1344"/>
        <v>13</v>
      </c>
      <c r="CL500" s="271">
        <f t="shared" ca="1" si="1344"/>
        <v>13</v>
      </c>
      <c r="CM500" s="271">
        <f t="shared" ca="1" si="1344"/>
        <v>13</v>
      </c>
      <c r="CN500" s="271">
        <f t="shared" ca="1" si="1344"/>
        <v>13</v>
      </c>
      <c r="CO500" s="271">
        <f t="shared" ca="1" si="1344"/>
        <v>12</v>
      </c>
      <c r="CP500" s="271">
        <f t="shared" ca="1" si="1344"/>
        <v>12</v>
      </c>
      <c r="CQ500" s="271">
        <f t="shared" ca="1" si="1344"/>
        <v>12</v>
      </c>
      <c r="CR500" s="271">
        <f t="shared" ca="1" si="1344"/>
        <v>12</v>
      </c>
      <c r="CS500" s="271">
        <f t="shared" ca="1" si="1344"/>
        <v>12</v>
      </c>
      <c r="CT500" s="273">
        <f t="shared" ca="1" si="1344"/>
        <v>12</v>
      </c>
      <c r="CU500" s="270">
        <f t="shared" ref="CU500:DX500" ca="1" si="1345">SUMPRODUCT((CU9:CU497="●")*(SUBTOTAL(3,INDIRECT(SUBSTITUTE(ADDRESS(ROW(),COLUMN(),4),ROW(),)&amp;ROW(CU9:CU497)))))</f>
        <v>13</v>
      </c>
      <c r="CV500" s="271">
        <f t="shared" ca="1" si="1345"/>
        <v>13</v>
      </c>
      <c r="CW500" s="271">
        <f t="shared" ca="1" si="1345"/>
        <v>13</v>
      </c>
      <c r="CX500" s="271">
        <f t="shared" ca="1" si="1345"/>
        <v>13</v>
      </c>
      <c r="CY500" s="271">
        <f t="shared" ca="1" si="1345"/>
        <v>13</v>
      </c>
      <c r="CZ500" s="271">
        <f t="shared" ca="1" si="1345"/>
        <v>13</v>
      </c>
      <c r="DA500" s="271">
        <f t="shared" ca="1" si="1345"/>
        <v>13</v>
      </c>
      <c r="DB500" s="271">
        <f t="shared" ca="1" si="1345"/>
        <v>13</v>
      </c>
      <c r="DC500" s="271">
        <f t="shared" ca="1" si="1345"/>
        <v>13</v>
      </c>
      <c r="DD500" s="273">
        <f t="shared" ca="1" si="1345"/>
        <v>13</v>
      </c>
      <c r="DE500" s="270">
        <f t="shared" ca="1" si="1345"/>
        <v>12</v>
      </c>
      <c r="DF500" s="271">
        <f t="shared" ca="1" si="1345"/>
        <v>12</v>
      </c>
      <c r="DG500" s="271">
        <f t="shared" ca="1" si="1345"/>
        <v>12</v>
      </c>
      <c r="DH500" s="271">
        <f t="shared" ca="1" si="1345"/>
        <v>12</v>
      </c>
      <c r="DI500" s="271">
        <f t="shared" ca="1" si="1345"/>
        <v>12</v>
      </c>
      <c r="DJ500" s="271">
        <f t="shared" ca="1" si="1345"/>
        <v>12</v>
      </c>
      <c r="DK500" s="271">
        <f t="shared" ca="1" si="1345"/>
        <v>12</v>
      </c>
      <c r="DL500" s="271">
        <f t="shared" ca="1" si="1345"/>
        <v>12</v>
      </c>
      <c r="DM500" s="271">
        <f t="shared" ca="1" si="1345"/>
        <v>12</v>
      </c>
      <c r="DN500" s="273">
        <f t="shared" ca="1" si="1345"/>
        <v>12</v>
      </c>
      <c r="DO500" s="270">
        <f t="shared" ca="1" si="1345"/>
        <v>12</v>
      </c>
      <c r="DP500" s="271">
        <f t="shared" ca="1" si="1345"/>
        <v>12</v>
      </c>
      <c r="DQ500" s="271">
        <f t="shared" ca="1" si="1345"/>
        <v>12</v>
      </c>
      <c r="DR500" s="271">
        <f t="shared" ca="1" si="1345"/>
        <v>12</v>
      </c>
      <c r="DS500" s="271">
        <f t="shared" ca="1" si="1345"/>
        <v>12</v>
      </c>
      <c r="DT500" s="271">
        <f t="shared" ca="1" si="1345"/>
        <v>12</v>
      </c>
      <c r="DU500" s="271">
        <f t="shared" ca="1" si="1345"/>
        <v>12</v>
      </c>
      <c r="DV500" s="271">
        <f t="shared" ca="1" si="1345"/>
        <v>12</v>
      </c>
      <c r="DW500" s="271">
        <f t="shared" ca="1" si="1345"/>
        <v>12</v>
      </c>
      <c r="DX500" s="273">
        <f t="shared" ca="1" si="1345"/>
        <v>12</v>
      </c>
      <c r="DY500" s="274" t="s">
        <v>908</v>
      </c>
      <c r="DZ500" s="74" t="s">
        <v>908</v>
      </c>
      <c r="EA500" s="74" t="s">
        <v>908</v>
      </c>
      <c r="EB500" s="74" t="s">
        <v>908</v>
      </c>
      <c r="EC500" s="75" t="s">
        <v>908</v>
      </c>
      <c r="ED500" s="99" t="s">
        <v>908</v>
      </c>
      <c r="EE500" s="74" t="s">
        <v>908</v>
      </c>
      <c r="EF500" s="74" t="s">
        <v>908</v>
      </c>
      <c r="EG500" s="74" t="s">
        <v>908</v>
      </c>
      <c r="EH500" s="275" t="s">
        <v>908</v>
      </c>
      <c r="EI500" s="274" t="s">
        <v>908</v>
      </c>
      <c r="EJ500" s="74" t="s">
        <v>908</v>
      </c>
      <c r="EK500" s="74" t="s">
        <v>908</v>
      </c>
      <c r="EL500" s="74" t="s">
        <v>908</v>
      </c>
      <c r="EM500" s="75" t="s">
        <v>908</v>
      </c>
      <c r="EN500" s="99" t="s">
        <v>908</v>
      </c>
      <c r="EO500" s="74" t="s">
        <v>908</v>
      </c>
      <c r="EP500" s="74" t="s">
        <v>908</v>
      </c>
      <c r="EQ500" s="74" t="s">
        <v>908</v>
      </c>
      <c r="ER500" s="275" t="s">
        <v>908</v>
      </c>
      <c r="ES500" s="128" t="s">
        <v>908</v>
      </c>
      <c r="ET500" s="276" t="s">
        <v>908</v>
      </c>
      <c r="EU500" s="83">
        <f t="shared" ref="EU500:FE500" si="1346">SUBTOTAL(9,EU9:EU497)</f>
        <v>1761</v>
      </c>
      <c r="EV500" s="274">
        <f t="shared" si="1346"/>
        <v>29456</v>
      </c>
      <c r="EW500" s="74">
        <f t="shared" si="1346"/>
        <v>20013</v>
      </c>
      <c r="EX500" s="74">
        <f t="shared" si="1346"/>
        <v>17910</v>
      </c>
      <c r="EY500" s="74">
        <f t="shared" si="1346"/>
        <v>16591</v>
      </c>
      <c r="EZ500" s="77">
        <f t="shared" si="1346"/>
        <v>11659</v>
      </c>
      <c r="FA500" s="99">
        <f t="shared" si="1346"/>
        <v>10162</v>
      </c>
      <c r="FB500" s="75">
        <f t="shared" si="1346"/>
        <v>19287</v>
      </c>
      <c r="FC500" s="99">
        <f t="shared" si="1346"/>
        <v>19411</v>
      </c>
      <c r="FD500" s="74">
        <f t="shared" si="1346"/>
        <v>29569</v>
      </c>
      <c r="FE500" s="84">
        <f t="shared" si="1346"/>
        <v>37321</v>
      </c>
      <c r="FF500" s="274" t="s">
        <v>908</v>
      </c>
      <c r="FG500" s="74" t="s">
        <v>908</v>
      </c>
      <c r="FH500" s="74" t="s">
        <v>908</v>
      </c>
      <c r="FI500" s="74" t="s">
        <v>908</v>
      </c>
      <c r="FJ500" s="74" t="s">
        <v>908</v>
      </c>
      <c r="FK500" s="74" t="s">
        <v>908</v>
      </c>
      <c r="FL500" s="74" t="s">
        <v>908</v>
      </c>
      <c r="FM500" s="74" t="s">
        <v>908</v>
      </c>
      <c r="FN500" s="74" t="s">
        <v>908</v>
      </c>
      <c r="FO500" s="84" t="s">
        <v>908</v>
      </c>
      <c r="FP500" s="274" t="s">
        <v>908</v>
      </c>
      <c r="FQ500" s="74" t="s">
        <v>908</v>
      </c>
      <c r="FR500" s="74" t="s">
        <v>908</v>
      </c>
      <c r="FS500" s="74" t="s">
        <v>908</v>
      </c>
      <c r="FT500" s="74" t="s">
        <v>908</v>
      </c>
      <c r="FU500" s="74" t="s">
        <v>908</v>
      </c>
      <c r="FV500" s="74" t="s">
        <v>908</v>
      </c>
      <c r="FW500" s="74" t="s">
        <v>908</v>
      </c>
      <c r="FX500" s="74" t="s">
        <v>908</v>
      </c>
      <c r="FY500" s="84" t="s">
        <v>908</v>
      </c>
      <c r="FZ500" s="274" t="s">
        <v>908</v>
      </c>
      <c r="GA500" s="74" t="s">
        <v>908</v>
      </c>
      <c r="GB500" s="74" t="s">
        <v>908</v>
      </c>
      <c r="GC500" s="74" t="s">
        <v>908</v>
      </c>
      <c r="GD500" s="74" t="s">
        <v>908</v>
      </c>
      <c r="GE500" s="74" t="s">
        <v>908</v>
      </c>
      <c r="GF500" s="74" t="s">
        <v>908</v>
      </c>
      <c r="GG500" s="74" t="s">
        <v>908</v>
      </c>
      <c r="GH500" s="74" t="s">
        <v>908</v>
      </c>
      <c r="GI500" s="84" t="s">
        <v>908</v>
      </c>
      <c r="GJ500" s="274" t="s">
        <v>908</v>
      </c>
      <c r="GK500" s="74" t="s">
        <v>908</v>
      </c>
      <c r="GL500" s="74" t="s">
        <v>908</v>
      </c>
      <c r="GM500" s="74" t="s">
        <v>908</v>
      </c>
      <c r="GN500" s="74" t="s">
        <v>908</v>
      </c>
      <c r="GO500" s="74" t="s">
        <v>908</v>
      </c>
      <c r="GP500" s="74" t="s">
        <v>908</v>
      </c>
      <c r="GQ500" s="74" t="s">
        <v>908</v>
      </c>
      <c r="GR500" s="74" t="s">
        <v>908</v>
      </c>
      <c r="GS500" s="84" t="s">
        <v>908</v>
      </c>
      <c r="GT500" s="274" t="s">
        <v>908</v>
      </c>
      <c r="GU500" s="74" t="s">
        <v>908</v>
      </c>
      <c r="GV500" s="74" t="s">
        <v>908</v>
      </c>
      <c r="GW500" s="74" t="s">
        <v>908</v>
      </c>
      <c r="GX500" s="74" t="s">
        <v>908</v>
      </c>
      <c r="GY500" s="74" t="s">
        <v>908</v>
      </c>
      <c r="GZ500" s="74" t="s">
        <v>908</v>
      </c>
      <c r="HA500" s="74" t="s">
        <v>908</v>
      </c>
      <c r="HB500" s="74" t="s">
        <v>908</v>
      </c>
      <c r="HC500" s="84" t="s">
        <v>908</v>
      </c>
      <c r="HD500" s="274" t="s">
        <v>908</v>
      </c>
      <c r="HE500" s="74" t="s">
        <v>908</v>
      </c>
      <c r="HF500" s="74" t="s">
        <v>908</v>
      </c>
      <c r="HG500" s="74" t="s">
        <v>908</v>
      </c>
      <c r="HH500" s="74" t="s">
        <v>908</v>
      </c>
      <c r="HI500" s="74" t="s">
        <v>908</v>
      </c>
      <c r="HJ500" s="74" t="s">
        <v>908</v>
      </c>
      <c r="HK500" s="74" t="s">
        <v>908</v>
      </c>
      <c r="HL500" s="74" t="s">
        <v>908</v>
      </c>
      <c r="HM500" s="84" t="s">
        <v>908</v>
      </c>
      <c r="HN500" s="274" t="s">
        <v>908</v>
      </c>
      <c r="HO500" s="74" t="s">
        <v>908</v>
      </c>
      <c r="HP500" s="74" t="s">
        <v>908</v>
      </c>
      <c r="HQ500" s="74" t="s">
        <v>908</v>
      </c>
      <c r="HR500" s="74" t="s">
        <v>908</v>
      </c>
      <c r="HS500" s="74" t="s">
        <v>908</v>
      </c>
      <c r="HT500" s="74" t="s">
        <v>908</v>
      </c>
      <c r="HU500" s="74" t="s">
        <v>908</v>
      </c>
      <c r="HV500" s="74" t="s">
        <v>908</v>
      </c>
      <c r="HW500" s="84" t="s">
        <v>908</v>
      </c>
      <c r="HX500" s="274" t="s">
        <v>908</v>
      </c>
      <c r="HY500" s="74" t="s">
        <v>908</v>
      </c>
      <c r="HZ500" s="74" t="s">
        <v>908</v>
      </c>
      <c r="IA500" s="74" t="s">
        <v>908</v>
      </c>
      <c r="IB500" s="74" t="s">
        <v>908</v>
      </c>
      <c r="IC500" s="74" t="s">
        <v>908</v>
      </c>
      <c r="ID500" s="74" t="s">
        <v>908</v>
      </c>
      <c r="IE500" s="74" t="s">
        <v>908</v>
      </c>
      <c r="IF500" s="74" t="s">
        <v>908</v>
      </c>
      <c r="IG500" s="84" t="s">
        <v>908</v>
      </c>
      <c r="IH500" s="95">
        <f t="shared" ref="IH500:JM500" si="1347">SUBTOTAL(9,IH9:IH497)</f>
        <v>2.6699999999999995</v>
      </c>
      <c r="II500" s="79">
        <f t="shared" si="1347"/>
        <v>2.9399999999999982</v>
      </c>
      <c r="IJ500" s="79">
        <f t="shared" si="1347"/>
        <v>4.2799999999999967</v>
      </c>
      <c r="IK500" s="79">
        <f t="shared" si="1347"/>
        <v>0.05</v>
      </c>
      <c r="IL500" s="79">
        <f t="shared" si="1347"/>
        <v>2.2599999999999998</v>
      </c>
      <c r="IM500" s="92">
        <f t="shared" si="1347"/>
        <v>0.05</v>
      </c>
      <c r="IN500" s="93">
        <f t="shared" si="1347"/>
        <v>0.45999999999999996</v>
      </c>
      <c r="IO500" s="94">
        <f t="shared" si="1347"/>
        <v>0.12</v>
      </c>
      <c r="IP500" s="95">
        <f t="shared" si="1347"/>
        <v>0.83</v>
      </c>
      <c r="IQ500" s="79">
        <f t="shared" si="1347"/>
        <v>0.67000000000000015</v>
      </c>
      <c r="IR500" s="79">
        <f t="shared" si="1347"/>
        <v>0.67</v>
      </c>
      <c r="IS500" s="79">
        <f t="shared" si="1347"/>
        <v>0.41000000000000003</v>
      </c>
      <c r="IT500" s="79">
        <f t="shared" si="1347"/>
        <v>0.33</v>
      </c>
      <c r="IU500" s="79">
        <f t="shared" si="1347"/>
        <v>0.41000000000000003</v>
      </c>
      <c r="IV500" s="79">
        <f t="shared" si="1347"/>
        <v>0.23</v>
      </c>
      <c r="IW500" s="96">
        <f t="shared" si="1347"/>
        <v>0.15000000000000002</v>
      </c>
      <c r="IX500" s="93">
        <f t="shared" si="1347"/>
        <v>1.2600000000000005</v>
      </c>
      <c r="IY500" s="79">
        <f t="shared" si="1347"/>
        <v>0.55000000000000004</v>
      </c>
      <c r="IZ500" s="79">
        <f t="shared" si="1347"/>
        <v>0.68</v>
      </c>
      <c r="JA500" s="79">
        <f t="shared" si="1347"/>
        <v>1.2100000000000004</v>
      </c>
      <c r="JB500" s="79">
        <f t="shared" si="1347"/>
        <v>0.68000000000000016</v>
      </c>
      <c r="JC500" s="79">
        <f t="shared" si="1347"/>
        <v>0.81000000000000028</v>
      </c>
      <c r="JD500" s="79">
        <f t="shared" si="1347"/>
        <v>1.0000000000000004</v>
      </c>
      <c r="JE500" s="97">
        <f t="shared" si="1347"/>
        <v>0.69000000000000017</v>
      </c>
      <c r="JF500" s="95">
        <f t="shared" si="1347"/>
        <v>0.71</v>
      </c>
      <c r="JG500" s="79">
        <f t="shared" si="1347"/>
        <v>0.62</v>
      </c>
      <c r="JH500" s="79">
        <f t="shared" si="1347"/>
        <v>0.83</v>
      </c>
      <c r="JI500" s="79">
        <f t="shared" si="1347"/>
        <v>1.1100000000000001</v>
      </c>
      <c r="JJ500" s="79">
        <f t="shared" si="1347"/>
        <v>0.59000000000000008</v>
      </c>
      <c r="JK500" s="79">
        <f t="shared" si="1347"/>
        <v>0.32</v>
      </c>
      <c r="JL500" s="79">
        <f t="shared" si="1347"/>
        <v>0.27</v>
      </c>
      <c r="JM500" s="96">
        <f t="shared" si="1347"/>
        <v>0.12</v>
      </c>
      <c r="JN500" s="93">
        <f t="shared" ref="JN500:KS500" si="1348">SUBTOTAL(9,JN9:JN497)</f>
        <v>0.45</v>
      </c>
      <c r="JO500" s="79">
        <f t="shared" si="1348"/>
        <v>0.2</v>
      </c>
      <c r="JP500" s="79">
        <f t="shared" si="1348"/>
        <v>0.22000000000000003</v>
      </c>
      <c r="JQ500" s="79">
        <f t="shared" si="1348"/>
        <v>0.42000000000000004</v>
      </c>
      <c r="JR500" s="79">
        <f t="shared" si="1348"/>
        <v>0.27</v>
      </c>
      <c r="JS500" s="79">
        <f t="shared" si="1348"/>
        <v>0.34</v>
      </c>
      <c r="JT500" s="79">
        <f t="shared" si="1348"/>
        <v>0.59000000000000008</v>
      </c>
      <c r="JU500" s="79">
        <f t="shared" si="1348"/>
        <v>0.38000000000000006</v>
      </c>
      <c r="JV500" s="79">
        <f t="shared" si="1348"/>
        <v>0.1</v>
      </c>
      <c r="JW500" s="79">
        <f t="shared" si="1348"/>
        <v>0.27</v>
      </c>
      <c r="JX500" s="79">
        <f t="shared" si="1348"/>
        <v>0.32</v>
      </c>
      <c r="JY500" s="79">
        <f t="shared" si="1348"/>
        <v>0.1</v>
      </c>
      <c r="JZ500" s="97">
        <f t="shared" si="1348"/>
        <v>0.12000000000000001</v>
      </c>
      <c r="KA500" s="93">
        <f t="shared" si="1348"/>
        <v>2.7199999999999998</v>
      </c>
      <c r="KB500" s="79">
        <f t="shared" si="1348"/>
        <v>7.0000000000000007E-2</v>
      </c>
      <c r="KC500" s="79">
        <f t="shared" si="1348"/>
        <v>7.0000000000000007E-2</v>
      </c>
      <c r="KD500" s="79">
        <f t="shared" si="1348"/>
        <v>0.55000000000000004</v>
      </c>
      <c r="KE500" s="97">
        <f t="shared" si="1348"/>
        <v>0.06</v>
      </c>
      <c r="KF500" s="95">
        <f t="shared" si="1348"/>
        <v>0.17</v>
      </c>
      <c r="KG500" s="79">
        <f t="shared" si="1348"/>
        <v>0</v>
      </c>
      <c r="KH500" s="79">
        <f t="shared" si="1348"/>
        <v>0</v>
      </c>
      <c r="KI500" s="79">
        <f t="shared" si="1348"/>
        <v>0</v>
      </c>
      <c r="KJ500" s="79">
        <f t="shared" si="1348"/>
        <v>0</v>
      </c>
      <c r="KK500" s="98">
        <f t="shared" si="1348"/>
        <v>0</v>
      </c>
      <c r="KL500" s="79">
        <f t="shared" si="1348"/>
        <v>0.1</v>
      </c>
      <c r="KM500" s="79">
        <f t="shared" si="1348"/>
        <v>0</v>
      </c>
      <c r="KN500" s="79">
        <f t="shared" si="1348"/>
        <v>7.0000000000000007E-2</v>
      </c>
      <c r="KO500" s="79">
        <f t="shared" si="1348"/>
        <v>0</v>
      </c>
      <c r="KP500" s="79">
        <f t="shared" si="1348"/>
        <v>0.1</v>
      </c>
      <c r="KQ500" s="79">
        <f t="shared" si="1348"/>
        <v>7.0000000000000007E-2</v>
      </c>
      <c r="KR500" s="79">
        <f t="shared" si="1348"/>
        <v>0.2</v>
      </c>
      <c r="KS500" s="96">
        <f t="shared" si="1348"/>
        <v>0</v>
      </c>
      <c r="KT500" s="96">
        <f t="shared" ref="KT500:KU500" si="1349">SUBTOTAL(9,KT9:KT497)</f>
        <v>0</v>
      </c>
      <c r="KU500" s="96">
        <f t="shared" si="1349"/>
        <v>0</v>
      </c>
      <c r="KV500" s="96">
        <f t="shared" ref="KV500:MA500" si="1350">SUBTOTAL(9,KV9:KV497)</f>
        <v>0</v>
      </c>
      <c r="KW500" s="93">
        <f t="shared" si="1350"/>
        <v>0</v>
      </c>
      <c r="KX500" s="79">
        <f t="shared" si="1350"/>
        <v>0</v>
      </c>
      <c r="KY500" s="79">
        <f t="shared" si="1350"/>
        <v>0</v>
      </c>
      <c r="KZ500" s="79">
        <f t="shared" si="1350"/>
        <v>0</v>
      </c>
      <c r="LA500" s="79">
        <f t="shared" si="1350"/>
        <v>0</v>
      </c>
      <c r="LB500" s="79">
        <f t="shared" si="1350"/>
        <v>0</v>
      </c>
      <c r="LC500" s="96">
        <f t="shared" si="1350"/>
        <v>0</v>
      </c>
      <c r="LD500" s="93">
        <f t="shared" si="1350"/>
        <v>0</v>
      </c>
      <c r="LE500" s="79">
        <f t="shared" si="1350"/>
        <v>0.1</v>
      </c>
      <c r="LF500" s="99">
        <f t="shared" si="1350"/>
        <v>0</v>
      </c>
      <c r="LG500" s="75">
        <f t="shared" si="1350"/>
        <v>18</v>
      </c>
      <c r="LH500" s="95">
        <f t="shared" si="1350"/>
        <v>0.15000000000000002</v>
      </c>
      <c r="LI500" s="79">
        <f t="shared" si="1350"/>
        <v>0.03</v>
      </c>
      <c r="LJ500" s="74">
        <f t="shared" si="1350"/>
        <v>35</v>
      </c>
      <c r="LK500" s="74">
        <f t="shared" si="1350"/>
        <v>23</v>
      </c>
      <c r="LL500" s="74">
        <f t="shared" si="1350"/>
        <v>20</v>
      </c>
      <c r="LM500" s="100">
        <f t="shared" si="1350"/>
        <v>6</v>
      </c>
      <c r="LN500" s="277">
        <f t="shared" si="1350"/>
        <v>0</v>
      </c>
      <c r="LO500" s="79">
        <f t="shared" si="1350"/>
        <v>0</v>
      </c>
      <c r="LP500" s="79">
        <f t="shared" si="1350"/>
        <v>0.2</v>
      </c>
      <c r="LQ500" s="79">
        <f t="shared" si="1350"/>
        <v>0.24000000000000002</v>
      </c>
      <c r="LR500" s="96">
        <f t="shared" si="1350"/>
        <v>0.08</v>
      </c>
      <c r="LS500" s="93">
        <f t="shared" si="1350"/>
        <v>0.67000000000000015</v>
      </c>
      <c r="LT500" s="79">
        <f t="shared" si="1350"/>
        <v>1.7600000000000009</v>
      </c>
      <c r="LU500" s="79">
        <f t="shared" si="1350"/>
        <v>1.7200000000000009</v>
      </c>
      <c r="LV500" s="79">
        <f t="shared" si="1350"/>
        <v>1.6900000000000008</v>
      </c>
      <c r="LW500" s="79">
        <f t="shared" si="1350"/>
        <v>1.0900000000000001</v>
      </c>
      <c r="LX500" s="79">
        <f t="shared" si="1350"/>
        <v>1.3500000000000008</v>
      </c>
      <c r="LY500" s="79">
        <f t="shared" si="1350"/>
        <v>1.02</v>
      </c>
      <c r="LZ500" s="79">
        <f t="shared" si="1350"/>
        <v>0.69000000000000006</v>
      </c>
      <c r="MA500" s="97">
        <f t="shared" si="1350"/>
        <v>0.68000000000000016</v>
      </c>
      <c r="MB500" s="95">
        <f t="shared" ref="MB500:MN500" si="1351">SUBTOTAL(9,MB9:MB497)</f>
        <v>0</v>
      </c>
      <c r="MC500" s="79">
        <f t="shared" si="1351"/>
        <v>0</v>
      </c>
      <c r="MD500" s="79">
        <f t="shared" si="1351"/>
        <v>0</v>
      </c>
      <c r="ME500" s="79">
        <f t="shared" si="1351"/>
        <v>0</v>
      </c>
      <c r="MF500" s="79">
        <f t="shared" si="1351"/>
        <v>0.05</v>
      </c>
      <c r="MG500" s="79">
        <f t="shared" si="1351"/>
        <v>0.30000000000000004</v>
      </c>
      <c r="MH500" s="79">
        <f t="shared" si="1351"/>
        <v>0</v>
      </c>
      <c r="MI500" s="79">
        <f t="shared" si="1351"/>
        <v>0</v>
      </c>
      <c r="MJ500" s="79">
        <f t="shared" si="1351"/>
        <v>0</v>
      </c>
      <c r="MK500" s="79">
        <f t="shared" si="1351"/>
        <v>0.05</v>
      </c>
      <c r="ML500" s="79">
        <f t="shared" si="1351"/>
        <v>0.05</v>
      </c>
      <c r="MM500" s="79">
        <f t="shared" si="1351"/>
        <v>0.1</v>
      </c>
      <c r="MN500" s="98">
        <f t="shared" si="1351"/>
        <v>0</v>
      </c>
      <c r="MO500" s="74" t="s">
        <v>908</v>
      </c>
      <c r="MP500" s="75" t="s">
        <v>908</v>
      </c>
      <c r="MQ500" s="93">
        <f t="shared" ref="MQ500:NP500" si="1352">SUBTOTAL(9,MQ9:MQ497)</f>
        <v>0.71000000000000008</v>
      </c>
      <c r="MR500" s="79">
        <f t="shared" si="1352"/>
        <v>0</v>
      </c>
      <c r="MS500" s="79">
        <f t="shared" si="1352"/>
        <v>1.4800000000000006</v>
      </c>
      <c r="MT500" s="79">
        <f t="shared" si="1352"/>
        <v>0.44</v>
      </c>
      <c r="MU500" s="79">
        <f t="shared" si="1352"/>
        <v>0.14000000000000001</v>
      </c>
      <c r="MV500" s="98">
        <f t="shared" si="1352"/>
        <v>1.2200000000000006</v>
      </c>
      <c r="MW500" s="79">
        <f t="shared" si="1352"/>
        <v>1.3900000000000006</v>
      </c>
      <c r="MX500" s="79">
        <f t="shared" si="1352"/>
        <v>1.3400000000000003</v>
      </c>
      <c r="MY500" s="79">
        <f t="shared" si="1352"/>
        <v>1.3900000000000006</v>
      </c>
      <c r="MZ500" s="79">
        <f t="shared" si="1352"/>
        <v>1.2400000000000004</v>
      </c>
      <c r="NA500" s="79">
        <f t="shared" si="1352"/>
        <v>1.4600000000000004</v>
      </c>
      <c r="NB500" s="79">
        <f t="shared" si="1352"/>
        <v>1.0700000000000003</v>
      </c>
      <c r="NC500" s="79">
        <f t="shared" si="1352"/>
        <v>1.1600000000000001</v>
      </c>
      <c r="ND500" s="97">
        <f t="shared" si="1352"/>
        <v>1.1400000000000001</v>
      </c>
      <c r="NE500" s="97">
        <f t="shared" ref="NE500" si="1353">SUBTOTAL(9,NE9:NE497)</f>
        <v>0.17</v>
      </c>
      <c r="NF500" s="97">
        <f t="shared" ref="NF500" si="1354">SUBTOTAL(9,NF9:NF497)</f>
        <v>0</v>
      </c>
      <c r="NG500" s="97">
        <f t="shared" si="1352"/>
        <v>0.05</v>
      </c>
      <c r="NH500" s="93">
        <f t="shared" si="1352"/>
        <v>0.91000000000000025</v>
      </c>
      <c r="NI500" s="79">
        <f t="shared" si="1352"/>
        <v>0.9700000000000002</v>
      </c>
      <c r="NJ500" s="79">
        <f t="shared" si="1352"/>
        <v>1.2600000000000007</v>
      </c>
      <c r="NK500" s="79">
        <f t="shared" si="1352"/>
        <v>0</v>
      </c>
      <c r="NL500" s="79">
        <f t="shared" si="1352"/>
        <v>0</v>
      </c>
      <c r="NM500" s="79">
        <f t="shared" si="1352"/>
        <v>0.32</v>
      </c>
      <c r="NN500" s="94">
        <f t="shared" si="1352"/>
        <v>0</v>
      </c>
      <c r="NO500" s="93">
        <f t="shared" si="1352"/>
        <v>0.1</v>
      </c>
      <c r="NP500" s="80">
        <f t="shared" si="1352"/>
        <v>1.2700000000000005</v>
      </c>
      <c r="NQ500" s="277" t="s">
        <v>908</v>
      </c>
      <c r="NR500" s="94" t="s">
        <v>908</v>
      </c>
      <c r="NS500" s="94"/>
      <c r="NT500" s="94"/>
      <c r="NU500" s="75"/>
      <c r="NV500" s="94"/>
      <c r="NW500" s="94"/>
      <c r="NX500" s="94"/>
      <c r="NY500" s="80"/>
      <c r="NZ500" s="94"/>
      <c r="OA500" s="92"/>
      <c r="OB500" s="92"/>
      <c r="OC500" s="92"/>
      <c r="OD500" s="278">
        <f>SUBTOTAL(9,OD9:OD497)</f>
        <v>56050</v>
      </c>
      <c r="OE500" s="278"/>
      <c r="OF500" s="279">
        <f>SUBTOTAL(9,OF9:OF497)</f>
        <v>61013</v>
      </c>
      <c r="OG500" s="279">
        <f>SUBTOTAL(9,OG9:OG497)</f>
        <v>2324</v>
      </c>
      <c r="OH500" s="274" t="s">
        <v>908</v>
      </c>
      <c r="OI500" s="74" t="s">
        <v>908</v>
      </c>
      <c r="OJ500" s="74" t="s">
        <v>908</v>
      </c>
      <c r="OK500" s="74" t="s">
        <v>908</v>
      </c>
      <c r="OL500" s="74" t="s">
        <v>908</v>
      </c>
      <c r="OM500" s="74" t="s">
        <v>908</v>
      </c>
      <c r="ON500" s="74" t="s">
        <v>908</v>
      </c>
      <c r="OO500" s="74" t="s">
        <v>908</v>
      </c>
      <c r="OP500" s="74" t="s">
        <v>908</v>
      </c>
      <c r="OQ500" s="84" t="s">
        <v>908</v>
      </c>
      <c r="OR500" s="274">
        <f t="shared" ref="OR500:PA500" si="1355">SUBTOTAL(9,OR9:OR497)</f>
        <v>16553</v>
      </c>
      <c r="OS500" s="74">
        <f t="shared" si="1355"/>
        <v>15760</v>
      </c>
      <c r="OT500" s="74">
        <f t="shared" si="1355"/>
        <v>14961</v>
      </c>
      <c r="OU500" s="74">
        <f t="shared" si="1355"/>
        <v>11128</v>
      </c>
      <c r="OV500" s="74">
        <f t="shared" si="1355"/>
        <v>9330</v>
      </c>
      <c r="OW500" s="74">
        <f t="shared" si="1355"/>
        <v>8994</v>
      </c>
      <c r="OX500" s="74">
        <f t="shared" si="1355"/>
        <v>14382</v>
      </c>
      <c r="OY500" s="74">
        <f t="shared" si="1355"/>
        <v>13387</v>
      </c>
      <c r="OZ500" s="74">
        <f t="shared" si="1355"/>
        <v>19988</v>
      </c>
      <c r="PA500" s="75">
        <f t="shared" si="1355"/>
        <v>15237</v>
      </c>
      <c r="PB500" s="99" t="s">
        <v>908</v>
      </c>
      <c r="PC500" s="74" t="s">
        <v>908</v>
      </c>
      <c r="PD500" s="74" t="s">
        <v>908</v>
      </c>
      <c r="PE500" s="74" t="s">
        <v>908</v>
      </c>
      <c r="PF500" s="74" t="s">
        <v>908</v>
      </c>
      <c r="PG500" s="75" t="s">
        <v>908</v>
      </c>
      <c r="PH500" s="99" t="s">
        <v>908</v>
      </c>
      <c r="PI500" s="74" t="s">
        <v>908</v>
      </c>
      <c r="PJ500" s="74" t="s">
        <v>908</v>
      </c>
      <c r="PK500" s="74" t="s">
        <v>908</v>
      </c>
      <c r="PL500" s="74" t="s">
        <v>908</v>
      </c>
      <c r="PM500" s="75" t="s">
        <v>908</v>
      </c>
      <c r="PN500" s="99" t="s">
        <v>908</v>
      </c>
      <c r="PO500" s="74" t="s">
        <v>908</v>
      </c>
      <c r="PP500" s="74" t="s">
        <v>908</v>
      </c>
      <c r="PQ500" s="74" t="s">
        <v>908</v>
      </c>
      <c r="PR500" s="74" t="s">
        <v>908</v>
      </c>
      <c r="PS500" s="75" t="s">
        <v>908</v>
      </c>
      <c r="PT500" s="280">
        <f t="shared" ref="PT500:RE500" si="1356">SUBTOTAL(9,PT9:PT497)</f>
        <v>23241</v>
      </c>
      <c r="PU500" s="75">
        <f t="shared" si="1356"/>
        <v>17063</v>
      </c>
      <c r="PV500" s="75">
        <f t="shared" si="1356"/>
        <v>18702</v>
      </c>
      <c r="PW500" s="75">
        <f t="shared" si="1356"/>
        <v>18362</v>
      </c>
      <c r="PX500" s="75">
        <f t="shared" si="1356"/>
        <v>9639</v>
      </c>
      <c r="PY500" s="75">
        <f t="shared" si="1356"/>
        <v>9190</v>
      </c>
      <c r="PZ500" s="75">
        <f t="shared" si="1356"/>
        <v>13108</v>
      </c>
      <c r="QA500" s="75">
        <f t="shared" si="1356"/>
        <v>15175</v>
      </c>
      <c r="QB500" s="75">
        <f t="shared" si="1356"/>
        <v>19064</v>
      </c>
      <c r="QC500" s="75">
        <f t="shared" si="1356"/>
        <v>17060</v>
      </c>
      <c r="QD500" s="280">
        <f t="shared" si="1356"/>
        <v>23156</v>
      </c>
      <c r="QE500" s="75">
        <f t="shared" si="1356"/>
        <v>17112</v>
      </c>
      <c r="QF500" s="75">
        <f t="shared" si="1356"/>
        <v>18722</v>
      </c>
      <c r="QG500" s="75">
        <f t="shared" si="1356"/>
        <v>18412</v>
      </c>
      <c r="QH500" s="75">
        <f t="shared" si="1356"/>
        <v>9606</v>
      </c>
      <c r="QI500" s="75">
        <f t="shared" si="1356"/>
        <v>9249</v>
      </c>
      <c r="QJ500" s="75">
        <f t="shared" si="1356"/>
        <v>13077</v>
      </c>
      <c r="QK500" s="75">
        <f t="shared" si="1356"/>
        <v>15161</v>
      </c>
      <c r="QL500" s="75">
        <f t="shared" si="1356"/>
        <v>19062</v>
      </c>
      <c r="QM500" s="75">
        <f t="shared" si="1356"/>
        <v>17010</v>
      </c>
      <c r="QN500" s="274">
        <f t="shared" si="1356"/>
        <v>208682</v>
      </c>
      <c r="QO500" s="75">
        <f t="shared" si="1356"/>
        <v>173282</v>
      </c>
      <c r="QP500" s="75">
        <f t="shared" si="1356"/>
        <v>246014</v>
      </c>
      <c r="QQ500" s="75">
        <f t="shared" si="1356"/>
        <v>252935</v>
      </c>
      <c r="QR500" s="75">
        <f t="shared" si="1356"/>
        <v>224717</v>
      </c>
      <c r="QS500" s="75">
        <f t="shared" si="1356"/>
        <v>161653</v>
      </c>
      <c r="QT500" s="274">
        <f t="shared" si="1356"/>
        <v>17263</v>
      </c>
      <c r="QU500" s="75">
        <f t="shared" si="1356"/>
        <v>12006</v>
      </c>
      <c r="QV500" s="75">
        <f t="shared" si="1356"/>
        <v>13849</v>
      </c>
      <c r="QW500" s="75">
        <f t="shared" si="1356"/>
        <v>16328</v>
      </c>
      <c r="QX500" s="75">
        <f t="shared" si="1356"/>
        <v>20884</v>
      </c>
      <c r="QY500" s="75">
        <f t="shared" si="1356"/>
        <v>17463</v>
      </c>
      <c r="QZ500" s="274">
        <f t="shared" si="1356"/>
        <v>91927</v>
      </c>
      <c r="RA500" s="75">
        <f t="shared" si="1356"/>
        <v>91922</v>
      </c>
      <c r="RB500" s="75">
        <f t="shared" si="1356"/>
        <v>91942</v>
      </c>
      <c r="RC500" s="75">
        <f t="shared" si="1356"/>
        <v>91996</v>
      </c>
      <c r="RD500" s="75">
        <f t="shared" si="1356"/>
        <v>91951</v>
      </c>
      <c r="RE500" s="75">
        <f t="shared" si="1356"/>
        <v>91936</v>
      </c>
      <c r="RF500" s="75"/>
      <c r="RG500" s="75">
        <f t="shared" ref="RG500:SL500" si="1357">SUBTOTAL(9,RG9:RG497)</f>
        <v>2944.0541666666663</v>
      </c>
      <c r="RH500" s="75">
        <f t="shared" si="1357"/>
        <v>207.9199999999999</v>
      </c>
      <c r="RI500" s="75">
        <f t="shared" si="1357"/>
        <v>0.80536912751677858</v>
      </c>
      <c r="RJ500" s="75">
        <f t="shared" si="1357"/>
        <v>191.66666666666666</v>
      </c>
      <c r="RK500" s="75">
        <f t="shared" si="1357"/>
        <v>11.040000000000001</v>
      </c>
      <c r="RL500" s="75">
        <f t="shared" si="1357"/>
        <v>386.77333333333343</v>
      </c>
      <c r="RM500" s="75">
        <f t="shared" si="1357"/>
        <v>574.48000000000047</v>
      </c>
      <c r="RN500" s="75">
        <f t="shared" si="1357"/>
        <v>84.088000000000022</v>
      </c>
      <c r="RO500" s="75">
        <f t="shared" si="1357"/>
        <v>197.5680000000001</v>
      </c>
      <c r="RP500" s="75">
        <f t="shared" si="1357"/>
        <v>1301.9911504424783</v>
      </c>
      <c r="RQ500" s="75">
        <f t="shared" si="1357"/>
        <v>118.28191666666667</v>
      </c>
      <c r="RR500" s="75">
        <f t="shared" si="1357"/>
        <v>0</v>
      </c>
      <c r="RS500" s="75">
        <f t="shared" si="1357"/>
        <v>13.638333333333335</v>
      </c>
      <c r="RT500" s="75">
        <f t="shared" si="1357"/>
        <v>30.337078651685395</v>
      </c>
      <c r="RU500" s="75">
        <f t="shared" si="1357"/>
        <v>106.42528532248076</v>
      </c>
      <c r="RV500" s="75">
        <f t="shared" si="1357"/>
        <v>87.640449438202253</v>
      </c>
      <c r="RW500" s="75">
        <f t="shared" si="1357"/>
        <v>955.61797752808957</v>
      </c>
      <c r="RX500" s="75">
        <f t="shared" si="1357"/>
        <v>92.696629213483163</v>
      </c>
      <c r="RY500" s="75">
        <f t="shared" si="1357"/>
        <v>629.49438202247211</v>
      </c>
      <c r="RZ500" s="75">
        <f t="shared" si="1357"/>
        <v>184.12921348314597</v>
      </c>
      <c r="SA500" s="75">
        <f t="shared" si="1357"/>
        <v>57.724719101123611</v>
      </c>
      <c r="SB500" s="75">
        <f t="shared" si="1357"/>
        <v>8176.3726709973471</v>
      </c>
      <c r="SC500" s="75">
        <f t="shared" si="1357"/>
        <v>4789.3154386188025</v>
      </c>
      <c r="SD500" s="75">
        <f t="shared" si="1357"/>
        <v>2382.9746836901736</v>
      </c>
      <c r="SE500" s="75">
        <f t="shared" si="1357"/>
        <v>8205.5621052854749</v>
      </c>
      <c r="SF500" s="75">
        <f t="shared" si="1357"/>
        <v>1163.5538975604168</v>
      </c>
      <c r="SG500" s="75">
        <f t="shared" si="1357"/>
        <v>4748.0480356456374</v>
      </c>
      <c r="SH500" s="75">
        <f t="shared" si="1357"/>
        <v>10301</v>
      </c>
      <c r="SI500" s="75">
        <f t="shared" si="1357"/>
        <v>7288</v>
      </c>
      <c r="SJ500" s="75">
        <f t="shared" si="1357"/>
        <v>3833</v>
      </c>
      <c r="SK500" s="75">
        <f t="shared" si="1357"/>
        <v>6322</v>
      </c>
      <c r="SL500" s="75">
        <f t="shared" si="1357"/>
        <v>2845</v>
      </c>
      <c r="SM500" s="281">
        <f t="shared" ref="SM500:TE500" si="1358">SUBTOTAL(9,SM9:SM497)</f>
        <v>4501</v>
      </c>
      <c r="SN500" s="75">
        <f t="shared" si="1358"/>
        <v>10224</v>
      </c>
      <c r="SO500" s="75">
        <f t="shared" si="1358"/>
        <v>7300</v>
      </c>
      <c r="SP500" s="75">
        <f t="shared" si="1358"/>
        <v>3776</v>
      </c>
      <c r="SQ500" s="75">
        <f t="shared" si="1358"/>
        <v>6298</v>
      </c>
      <c r="SR500" s="75">
        <f t="shared" si="1358"/>
        <v>2881</v>
      </c>
      <c r="SS500" s="281">
        <f t="shared" si="1358"/>
        <v>4477</v>
      </c>
      <c r="ST500" s="75">
        <f t="shared" si="1358"/>
        <v>89526</v>
      </c>
      <c r="SU500" s="75">
        <f t="shared" si="1358"/>
        <v>88581</v>
      </c>
      <c r="SV500" s="75">
        <f t="shared" si="1358"/>
        <v>87865</v>
      </c>
      <c r="SW500" s="75">
        <f t="shared" si="1358"/>
        <v>88581</v>
      </c>
      <c r="SX500" s="75">
        <f t="shared" si="1358"/>
        <v>86638</v>
      </c>
      <c r="SY500" s="75">
        <f t="shared" si="1358"/>
        <v>84666</v>
      </c>
      <c r="SZ500" s="75">
        <f t="shared" si="1358"/>
        <v>18348</v>
      </c>
      <c r="TA500" s="75">
        <f t="shared" si="1358"/>
        <v>18121</v>
      </c>
      <c r="TB500" s="75">
        <f t="shared" si="1358"/>
        <v>17999</v>
      </c>
      <c r="TC500" s="75">
        <f t="shared" si="1358"/>
        <v>18122</v>
      </c>
      <c r="TD500" s="75">
        <f t="shared" si="1358"/>
        <v>17805</v>
      </c>
      <c r="TE500" s="281">
        <f t="shared" si="1358"/>
        <v>17304</v>
      </c>
      <c r="TF500" s="75">
        <f t="shared" ref="TF500:TL500" si="1359">SUBTOTAL(9,TF9:TF497)</f>
        <v>33095</v>
      </c>
      <c r="TG500" s="75">
        <f t="shared" si="1359"/>
        <v>26692</v>
      </c>
      <c r="TH500" s="75">
        <f t="shared" si="1359"/>
        <v>21320</v>
      </c>
      <c r="TI500" s="75">
        <f t="shared" si="1359"/>
        <v>26581</v>
      </c>
      <c r="TJ500" s="75">
        <f t="shared" si="1359"/>
        <v>21698</v>
      </c>
      <c r="TK500" s="75">
        <f t="shared" ref="TK500" si="1360">SUBTOTAL(9,TK9:TK497)</f>
        <v>25185</v>
      </c>
      <c r="TL500" s="281">
        <f t="shared" si="1359"/>
        <v>23225</v>
      </c>
      <c r="TM500" s="75">
        <f t="shared" ref="TM500:TS500" si="1361">SUBTOTAL(9,TM9:TM497)</f>
        <v>18383</v>
      </c>
      <c r="TN500" s="75">
        <f t="shared" si="1361"/>
        <v>14671</v>
      </c>
      <c r="TO500" s="75">
        <f t="shared" si="1361"/>
        <v>11709</v>
      </c>
      <c r="TP500" s="75">
        <f t="shared" si="1361"/>
        <v>14677</v>
      </c>
      <c r="TQ500" s="75">
        <f t="shared" si="1361"/>
        <v>11014</v>
      </c>
      <c r="TR500" s="75">
        <f t="shared" si="1361"/>
        <v>12863</v>
      </c>
      <c r="TS500" s="281">
        <f t="shared" si="1361"/>
        <v>11867</v>
      </c>
      <c r="TT500" s="75">
        <f t="shared" ref="TT500:TZ500" si="1362">SUBTOTAL(9,TT9:TT497)</f>
        <v>95877</v>
      </c>
      <c r="TU500" s="75">
        <f t="shared" si="1362"/>
        <v>95518</v>
      </c>
      <c r="TV500" s="75">
        <f t="shared" si="1362"/>
        <v>95065</v>
      </c>
      <c r="TW500" s="75">
        <f t="shared" si="1362"/>
        <v>95550</v>
      </c>
      <c r="TX500" s="75">
        <f t="shared" si="1362"/>
        <v>94980</v>
      </c>
      <c r="TY500" s="75">
        <f t="shared" si="1362"/>
        <v>95293</v>
      </c>
      <c r="TZ500" s="281">
        <f t="shared" si="1362"/>
        <v>95115</v>
      </c>
      <c r="UA500" s="167"/>
      <c r="UB500" s="7" t="s">
        <v>1</v>
      </c>
    </row>
    <row r="501" spans="1:548" x14ac:dyDescent="0.15">
      <c r="A501" s="266" t="s">
        <v>18</v>
      </c>
      <c r="B501" s="267" t="s">
        <v>1737</v>
      </c>
      <c r="C501" s="268">
        <f ca="1">SUMPRODUCT((C9:C497="S")*(SUBTOTAL(3,INDIRECT(SUBSTITUTE(ADDRESS(ROW(),COLUMN(),4),ROW(),)&amp;ROW(C9:C497)))))</f>
        <v>0</v>
      </c>
      <c r="D501" s="268">
        <f ca="1">SUMPRODUCT((D9:D497="S")*(SUBTOTAL(3,INDIRECT(SUBSTITUTE(ADDRESS(ROW(),COLUMN(),4),ROW(),)&amp;ROW(D9:D497)))))</f>
        <v>0</v>
      </c>
      <c r="E501" s="268">
        <f>SUBTOTAL(9,E9:E497)</f>
        <v>0</v>
      </c>
      <c r="F501" s="269">
        <f>SUBTOTAL(9,F9:F497)</f>
        <v>31289</v>
      </c>
      <c r="G501" s="269" t="s">
        <v>908</v>
      </c>
      <c r="H501" s="269" t="s">
        <v>908</v>
      </c>
      <c r="I501" s="270" t="s">
        <v>908</v>
      </c>
      <c r="J501" s="271" t="s">
        <v>908</v>
      </c>
      <c r="K501" s="271" t="s">
        <v>908</v>
      </c>
      <c r="L501" s="271" t="s">
        <v>908</v>
      </c>
      <c r="M501" s="271" t="s">
        <v>908</v>
      </c>
      <c r="N501" s="271" t="s">
        <v>908</v>
      </c>
      <c r="O501" s="271" t="s">
        <v>908</v>
      </c>
      <c r="P501" s="271" t="s">
        <v>908</v>
      </c>
      <c r="Q501" s="271" t="s">
        <v>908</v>
      </c>
      <c r="R501" s="272" t="s">
        <v>908</v>
      </c>
      <c r="S501" s="270" t="s">
        <v>908</v>
      </c>
      <c r="T501" s="271" t="s">
        <v>908</v>
      </c>
      <c r="U501" s="271" t="s">
        <v>908</v>
      </c>
      <c r="V501" s="271" t="s">
        <v>908</v>
      </c>
      <c r="W501" s="271" t="s">
        <v>908</v>
      </c>
      <c r="X501" s="271" t="s">
        <v>908</v>
      </c>
      <c r="Y501" s="271" t="s">
        <v>908</v>
      </c>
      <c r="Z501" s="271" t="s">
        <v>908</v>
      </c>
      <c r="AA501" s="271" t="s">
        <v>908</v>
      </c>
      <c r="AB501" s="272" t="s">
        <v>908</v>
      </c>
      <c r="AC501" s="270" t="s">
        <v>908</v>
      </c>
      <c r="AD501" s="271" t="s">
        <v>908</v>
      </c>
      <c r="AE501" s="271" t="s">
        <v>908</v>
      </c>
      <c r="AF501" s="271" t="s">
        <v>908</v>
      </c>
      <c r="AG501" s="271" t="s">
        <v>908</v>
      </c>
      <c r="AH501" s="271" t="s">
        <v>908</v>
      </c>
      <c r="AI501" s="271" t="s">
        <v>908</v>
      </c>
      <c r="AJ501" s="271" t="s">
        <v>908</v>
      </c>
      <c r="AK501" s="271" t="s">
        <v>908</v>
      </c>
      <c r="AL501" s="272" t="s">
        <v>908</v>
      </c>
      <c r="AM501" s="270" t="s">
        <v>908</v>
      </c>
      <c r="AN501" s="271" t="s">
        <v>908</v>
      </c>
      <c r="AO501" s="271" t="s">
        <v>908</v>
      </c>
      <c r="AP501" s="271" t="s">
        <v>908</v>
      </c>
      <c r="AQ501" s="271" t="s">
        <v>908</v>
      </c>
      <c r="AR501" s="271" t="s">
        <v>908</v>
      </c>
      <c r="AS501" s="271" t="s">
        <v>908</v>
      </c>
      <c r="AT501" s="271" t="s">
        <v>908</v>
      </c>
      <c r="AU501" s="271" t="s">
        <v>908</v>
      </c>
      <c r="AV501" s="272" t="s">
        <v>908</v>
      </c>
      <c r="AW501" s="270" t="s">
        <v>908</v>
      </c>
      <c r="AX501" s="271" t="s">
        <v>908</v>
      </c>
      <c r="AY501" s="271" t="s">
        <v>908</v>
      </c>
      <c r="AZ501" s="271" t="s">
        <v>908</v>
      </c>
      <c r="BA501" s="271" t="s">
        <v>908</v>
      </c>
      <c r="BB501" s="271" t="s">
        <v>908</v>
      </c>
      <c r="BC501" s="271" t="s">
        <v>908</v>
      </c>
      <c r="BD501" s="271" t="s">
        <v>908</v>
      </c>
      <c r="BE501" s="271" t="s">
        <v>908</v>
      </c>
      <c r="BF501" s="272" t="s">
        <v>908</v>
      </c>
      <c r="BG501" s="270" t="s">
        <v>908</v>
      </c>
      <c r="BH501" s="271" t="s">
        <v>908</v>
      </c>
      <c r="BI501" s="271" t="s">
        <v>908</v>
      </c>
      <c r="BJ501" s="271" t="s">
        <v>908</v>
      </c>
      <c r="BK501" s="271" t="s">
        <v>908</v>
      </c>
      <c r="BL501" s="271" t="s">
        <v>908</v>
      </c>
      <c r="BM501" s="271" t="s">
        <v>908</v>
      </c>
      <c r="BN501" s="271" t="s">
        <v>908</v>
      </c>
      <c r="BO501" s="271" t="s">
        <v>908</v>
      </c>
      <c r="BP501" s="273" t="s">
        <v>908</v>
      </c>
      <c r="BQ501" s="270" t="s">
        <v>908</v>
      </c>
      <c r="BR501" s="271" t="s">
        <v>908</v>
      </c>
      <c r="BS501" s="271" t="s">
        <v>908</v>
      </c>
      <c r="BT501" s="271" t="s">
        <v>908</v>
      </c>
      <c r="BU501" s="271" t="s">
        <v>908</v>
      </c>
      <c r="BV501" s="271" t="s">
        <v>908</v>
      </c>
      <c r="BW501" s="271" t="s">
        <v>908</v>
      </c>
      <c r="BX501" s="271" t="s">
        <v>908</v>
      </c>
      <c r="BY501" s="271" t="s">
        <v>908</v>
      </c>
      <c r="BZ501" s="273" t="s">
        <v>908</v>
      </c>
      <c r="CA501" s="270" t="s">
        <v>908</v>
      </c>
      <c r="CB501" s="271" t="s">
        <v>908</v>
      </c>
      <c r="CC501" s="271" t="s">
        <v>908</v>
      </c>
      <c r="CD501" s="271" t="s">
        <v>908</v>
      </c>
      <c r="CE501" s="271" t="s">
        <v>908</v>
      </c>
      <c r="CF501" s="271" t="s">
        <v>908</v>
      </c>
      <c r="CG501" s="271" t="s">
        <v>908</v>
      </c>
      <c r="CH501" s="271" t="s">
        <v>908</v>
      </c>
      <c r="CI501" s="271" t="s">
        <v>908</v>
      </c>
      <c r="CJ501" s="273" t="s">
        <v>908</v>
      </c>
      <c r="CK501" s="270" t="s">
        <v>908</v>
      </c>
      <c r="CL501" s="271" t="s">
        <v>908</v>
      </c>
      <c r="CM501" s="271" t="s">
        <v>908</v>
      </c>
      <c r="CN501" s="271" t="s">
        <v>908</v>
      </c>
      <c r="CO501" s="271" t="s">
        <v>908</v>
      </c>
      <c r="CP501" s="271" t="s">
        <v>908</v>
      </c>
      <c r="CQ501" s="271" t="s">
        <v>908</v>
      </c>
      <c r="CR501" s="271" t="s">
        <v>908</v>
      </c>
      <c r="CS501" s="271" t="s">
        <v>908</v>
      </c>
      <c r="CT501" s="273" t="s">
        <v>908</v>
      </c>
      <c r="CU501" s="270" t="s">
        <v>908</v>
      </c>
      <c r="CV501" s="271" t="s">
        <v>908</v>
      </c>
      <c r="CW501" s="271" t="s">
        <v>908</v>
      </c>
      <c r="CX501" s="271" t="s">
        <v>908</v>
      </c>
      <c r="CY501" s="271" t="s">
        <v>908</v>
      </c>
      <c r="CZ501" s="271" t="s">
        <v>908</v>
      </c>
      <c r="DA501" s="271" t="s">
        <v>908</v>
      </c>
      <c r="DB501" s="271" t="s">
        <v>908</v>
      </c>
      <c r="DC501" s="271" t="s">
        <v>908</v>
      </c>
      <c r="DD501" s="273" t="s">
        <v>908</v>
      </c>
      <c r="DE501" s="270" t="s">
        <v>908</v>
      </c>
      <c r="DF501" s="271" t="s">
        <v>908</v>
      </c>
      <c r="DG501" s="271" t="s">
        <v>908</v>
      </c>
      <c r="DH501" s="271" t="s">
        <v>908</v>
      </c>
      <c r="DI501" s="271" t="s">
        <v>908</v>
      </c>
      <c r="DJ501" s="271" t="s">
        <v>908</v>
      </c>
      <c r="DK501" s="271" t="s">
        <v>908</v>
      </c>
      <c r="DL501" s="271" t="s">
        <v>908</v>
      </c>
      <c r="DM501" s="271" t="s">
        <v>908</v>
      </c>
      <c r="DN501" s="273" t="s">
        <v>908</v>
      </c>
      <c r="DO501" s="270" t="s">
        <v>908</v>
      </c>
      <c r="DP501" s="271" t="s">
        <v>908</v>
      </c>
      <c r="DQ501" s="271" t="s">
        <v>908</v>
      </c>
      <c r="DR501" s="271" t="s">
        <v>908</v>
      </c>
      <c r="DS501" s="271" t="s">
        <v>908</v>
      </c>
      <c r="DT501" s="271" t="s">
        <v>908</v>
      </c>
      <c r="DU501" s="271" t="s">
        <v>908</v>
      </c>
      <c r="DV501" s="271" t="s">
        <v>908</v>
      </c>
      <c r="DW501" s="271" t="s">
        <v>908</v>
      </c>
      <c r="DX501" s="273" t="s">
        <v>908</v>
      </c>
      <c r="DY501" s="274" t="s">
        <v>908</v>
      </c>
      <c r="DZ501" s="74" t="s">
        <v>908</v>
      </c>
      <c r="EA501" s="74" t="s">
        <v>908</v>
      </c>
      <c r="EB501" s="74" t="s">
        <v>908</v>
      </c>
      <c r="EC501" s="75" t="s">
        <v>908</v>
      </c>
      <c r="ED501" s="99" t="s">
        <v>908</v>
      </c>
      <c r="EE501" s="74" t="s">
        <v>908</v>
      </c>
      <c r="EF501" s="74" t="s">
        <v>908</v>
      </c>
      <c r="EG501" s="74" t="s">
        <v>908</v>
      </c>
      <c r="EH501" s="275" t="s">
        <v>908</v>
      </c>
      <c r="EI501" s="274" t="s">
        <v>908</v>
      </c>
      <c r="EJ501" s="74" t="s">
        <v>908</v>
      </c>
      <c r="EK501" s="74" t="s">
        <v>908</v>
      </c>
      <c r="EL501" s="74" t="s">
        <v>908</v>
      </c>
      <c r="EM501" s="75" t="s">
        <v>908</v>
      </c>
      <c r="EN501" s="99" t="s">
        <v>908</v>
      </c>
      <c r="EO501" s="74" t="s">
        <v>908</v>
      </c>
      <c r="EP501" s="74" t="s">
        <v>908</v>
      </c>
      <c r="EQ501" s="74" t="s">
        <v>908</v>
      </c>
      <c r="ER501" s="275" t="s">
        <v>908</v>
      </c>
      <c r="ES501" s="128" t="s">
        <v>908</v>
      </c>
      <c r="ET501" s="276" t="s">
        <v>908</v>
      </c>
      <c r="EU501" s="83" t="s">
        <v>908</v>
      </c>
      <c r="EV501" s="274">
        <f t="shared" ref="EV501:FE501" si="1363">ROUND(AVERAGEIF(EV8:EV497,"&lt;&gt;0"),2)</f>
        <v>66.95</v>
      </c>
      <c r="EW501" s="74">
        <f t="shared" si="1363"/>
        <v>45.48</v>
      </c>
      <c r="EX501" s="74">
        <f t="shared" si="1363"/>
        <v>40.700000000000003</v>
      </c>
      <c r="EY501" s="74">
        <f t="shared" si="1363"/>
        <v>37.71</v>
      </c>
      <c r="EZ501" s="77">
        <f t="shared" si="1363"/>
        <v>26.5</v>
      </c>
      <c r="FA501" s="99">
        <f t="shared" si="1363"/>
        <v>23.1</v>
      </c>
      <c r="FB501" s="75">
        <f t="shared" si="1363"/>
        <v>43.83</v>
      </c>
      <c r="FC501" s="99">
        <f t="shared" si="1363"/>
        <v>44.12</v>
      </c>
      <c r="FD501" s="74">
        <f t="shared" si="1363"/>
        <v>67.2</v>
      </c>
      <c r="FE501" s="84">
        <f t="shared" si="1363"/>
        <v>84.82</v>
      </c>
      <c r="FF501" s="274" t="s">
        <v>908</v>
      </c>
      <c r="FG501" s="74" t="s">
        <v>908</v>
      </c>
      <c r="FH501" s="74" t="s">
        <v>908</v>
      </c>
      <c r="FI501" s="74" t="s">
        <v>908</v>
      </c>
      <c r="FJ501" s="74" t="s">
        <v>908</v>
      </c>
      <c r="FK501" s="74" t="s">
        <v>908</v>
      </c>
      <c r="FL501" s="74" t="s">
        <v>908</v>
      </c>
      <c r="FM501" s="74" t="s">
        <v>908</v>
      </c>
      <c r="FN501" s="74" t="s">
        <v>908</v>
      </c>
      <c r="FO501" s="84" t="s">
        <v>908</v>
      </c>
      <c r="FP501" s="274" t="s">
        <v>908</v>
      </c>
      <c r="FQ501" s="74" t="s">
        <v>908</v>
      </c>
      <c r="FR501" s="74" t="s">
        <v>908</v>
      </c>
      <c r="FS501" s="74" t="s">
        <v>908</v>
      </c>
      <c r="FT501" s="74" t="s">
        <v>908</v>
      </c>
      <c r="FU501" s="74" t="s">
        <v>908</v>
      </c>
      <c r="FV501" s="74" t="s">
        <v>908</v>
      </c>
      <c r="FW501" s="74" t="s">
        <v>908</v>
      </c>
      <c r="FX501" s="74" t="s">
        <v>908</v>
      </c>
      <c r="FY501" s="84" t="s">
        <v>908</v>
      </c>
      <c r="FZ501" s="282">
        <f t="shared" ref="FZ501:GI501" si="1364">ROUND(AVERAGEIF(FZ8:FZ492,"&lt;&gt;0"),2)</f>
        <v>0.97</v>
      </c>
      <c r="GA501" s="86">
        <f t="shared" si="1364"/>
        <v>0.69</v>
      </c>
      <c r="GB501" s="86">
        <f t="shared" si="1364"/>
        <v>0.57999999999999996</v>
      </c>
      <c r="GC501" s="86">
        <f t="shared" si="1364"/>
        <v>0.52</v>
      </c>
      <c r="GD501" s="86">
        <f t="shared" si="1364"/>
        <v>0.39</v>
      </c>
      <c r="GE501" s="86">
        <f t="shared" si="1364"/>
        <v>0.35</v>
      </c>
      <c r="GF501" s="86">
        <f t="shared" si="1364"/>
        <v>0.63</v>
      </c>
      <c r="GG501" s="86">
        <f t="shared" si="1364"/>
        <v>0.63</v>
      </c>
      <c r="GH501" s="86">
        <f t="shared" si="1364"/>
        <v>0.97</v>
      </c>
      <c r="GI501" s="87">
        <f t="shared" si="1364"/>
        <v>1.21</v>
      </c>
      <c r="GJ501" s="274" t="s">
        <v>908</v>
      </c>
      <c r="GK501" s="74" t="s">
        <v>908</v>
      </c>
      <c r="GL501" s="74" t="s">
        <v>908</v>
      </c>
      <c r="GM501" s="74" t="s">
        <v>908</v>
      </c>
      <c r="GN501" s="74" t="s">
        <v>908</v>
      </c>
      <c r="GO501" s="74" t="s">
        <v>908</v>
      </c>
      <c r="GP501" s="74" t="s">
        <v>908</v>
      </c>
      <c r="GQ501" s="74" t="s">
        <v>908</v>
      </c>
      <c r="GR501" s="74" t="s">
        <v>908</v>
      </c>
      <c r="GS501" s="84" t="s">
        <v>908</v>
      </c>
      <c r="GT501" s="274" t="s">
        <v>908</v>
      </c>
      <c r="GU501" s="74" t="s">
        <v>908</v>
      </c>
      <c r="GV501" s="74" t="s">
        <v>908</v>
      </c>
      <c r="GW501" s="74" t="s">
        <v>908</v>
      </c>
      <c r="GX501" s="74" t="s">
        <v>908</v>
      </c>
      <c r="GY501" s="74" t="s">
        <v>908</v>
      </c>
      <c r="GZ501" s="74" t="s">
        <v>908</v>
      </c>
      <c r="HA501" s="74" t="s">
        <v>908</v>
      </c>
      <c r="HB501" s="74" t="s">
        <v>908</v>
      </c>
      <c r="HC501" s="84" t="s">
        <v>908</v>
      </c>
      <c r="HD501" s="274" t="s">
        <v>908</v>
      </c>
      <c r="HE501" s="74" t="s">
        <v>908</v>
      </c>
      <c r="HF501" s="74" t="s">
        <v>908</v>
      </c>
      <c r="HG501" s="74" t="s">
        <v>908</v>
      </c>
      <c r="HH501" s="74" t="s">
        <v>908</v>
      </c>
      <c r="HI501" s="74" t="s">
        <v>908</v>
      </c>
      <c r="HJ501" s="74" t="s">
        <v>908</v>
      </c>
      <c r="HK501" s="74" t="s">
        <v>908</v>
      </c>
      <c r="HL501" s="74" t="s">
        <v>908</v>
      </c>
      <c r="HM501" s="84" t="s">
        <v>908</v>
      </c>
      <c r="HN501" s="274" t="s">
        <v>908</v>
      </c>
      <c r="HO501" s="74" t="s">
        <v>908</v>
      </c>
      <c r="HP501" s="74" t="s">
        <v>908</v>
      </c>
      <c r="HQ501" s="74" t="s">
        <v>908</v>
      </c>
      <c r="HR501" s="74" t="s">
        <v>908</v>
      </c>
      <c r="HS501" s="74" t="s">
        <v>908</v>
      </c>
      <c r="HT501" s="74" t="s">
        <v>908</v>
      </c>
      <c r="HU501" s="74" t="s">
        <v>908</v>
      </c>
      <c r="HV501" s="74" t="s">
        <v>908</v>
      </c>
      <c r="HW501" s="84" t="s">
        <v>908</v>
      </c>
      <c r="HX501" s="274" t="s">
        <v>908</v>
      </c>
      <c r="HY501" s="74" t="s">
        <v>908</v>
      </c>
      <c r="HZ501" s="74" t="s">
        <v>908</v>
      </c>
      <c r="IA501" s="74" t="s">
        <v>908</v>
      </c>
      <c r="IB501" s="74" t="s">
        <v>908</v>
      </c>
      <c r="IC501" s="74" t="s">
        <v>908</v>
      </c>
      <c r="ID501" s="74" t="s">
        <v>908</v>
      </c>
      <c r="IE501" s="74" t="s">
        <v>908</v>
      </c>
      <c r="IF501" s="74" t="s">
        <v>908</v>
      </c>
      <c r="IG501" s="84" t="s">
        <v>908</v>
      </c>
      <c r="IH501" s="95" t="s">
        <v>908</v>
      </c>
      <c r="II501" s="79" t="s">
        <v>908</v>
      </c>
      <c r="IJ501" s="79" t="s">
        <v>908</v>
      </c>
      <c r="IK501" s="79" t="s">
        <v>908</v>
      </c>
      <c r="IL501" s="79" t="s">
        <v>908</v>
      </c>
      <c r="IM501" s="92" t="s">
        <v>908</v>
      </c>
      <c r="IN501" s="93" t="s">
        <v>908</v>
      </c>
      <c r="IO501" s="94" t="s">
        <v>908</v>
      </c>
      <c r="IP501" s="95" t="s">
        <v>908</v>
      </c>
      <c r="IQ501" s="79" t="s">
        <v>908</v>
      </c>
      <c r="IR501" s="79" t="s">
        <v>908</v>
      </c>
      <c r="IS501" s="79" t="s">
        <v>908</v>
      </c>
      <c r="IT501" s="79" t="s">
        <v>908</v>
      </c>
      <c r="IU501" s="79" t="s">
        <v>908</v>
      </c>
      <c r="IV501" s="79" t="s">
        <v>908</v>
      </c>
      <c r="IW501" s="96" t="s">
        <v>908</v>
      </c>
      <c r="IX501" s="93" t="s">
        <v>908</v>
      </c>
      <c r="IY501" s="79" t="s">
        <v>908</v>
      </c>
      <c r="IZ501" s="79" t="s">
        <v>908</v>
      </c>
      <c r="JA501" s="79" t="s">
        <v>908</v>
      </c>
      <c r="JB501" s="79" t="s">
        <v>908</v>
      </c>
      <c r="JC501" s="79" t="s">
        <v>908</v>
      </c>
      <c r="JD501" s="79" t="s">
        <v>908</v>
      </c>
      <c r="JE501" s="97" t="s">
        <v>908</v>
      </c>
      <c r="JF501" s="95" t="s">
        <v>908</v>
      </c>
      <c r="JG501" s="79" t="s">
        <v>908</v>
      </c>
      <c r="JH501" s="79" t="s">
        <v>908</v>
      </c>
      <c r="JI501" s="79" t="s">
        <v>908</v>
      </c>
      <c r="JJ501" s="79" t="s">
        <v>908</v>
      </c>
      <c r="JK501" s="79" t="s">
        <v>908</v>
      </c>
      <c r="JL501" s="79" t="s">
        <v>908</v>
      </c>
      <c r="JM501" s="96" t="s">
        <v>908</v>
      </c>
      <c r="JN501" s="93" t="s">
        <v>908</v>
      </c>
      <c r="JO501" s="79" t="s">
        <v>908</v>
      </c>
      <c r="JP501" s="79" t="s">
        <v>908</v>
      </c>
      <c r="JQ501" s="79" t="s">
        <v>908</v>
      </c>
      <c r="JR501" s="79" t="s">
        <v>908</v>
      </c>
      <c r="JS501" s="79" t="s">
        <v>908</v>
      </c>
      <c r="JT501" s="79" t="s">
        <v>908</v>
      </c>
      <c r="JU501" s="79" t="s">
        <v>908</v>
      </c>
      <c r="JV501" s="79" t="s">
        <v>908</v>
      </c>
      <c r="JW501" s="79" t="s">
        <v>908</v>
      </c>
      <c r="JX501" s="79" t="s">
        <v>908</v>
      </c>
      <c r="JY501" s="79" t="s">
        <v>908</v>
      </c>
      <c r="JZ501" s="97" t="s">
        <v>908</v>
      </c>
      <c r="KA501" s="93" t="s">
        <v>908</v>
      </c>
      <c r="KB501" s="79" t="s">
        <v>908</v>
      </c>
      <c r="KC501" s="79" t="s">
        <v>908</v>
      </c>
      <c r="KD501" s="79" t="s">
        <v>908</v>
      </c>
      <c r="KE501" s="97" t="s">
        <v>908</v>
      </c>
      <c r="KF501" s="95" t="s">
        <v>908</v>
      </c>
      <c r="KG501" s="79" t="s">
        <v>908</v>
      </c>
      <c r="KH501" s="79" t="s">
        <v>908</v>
      </c>
      <c r="KI501" s="79" t="s">
        <v>908</v>
      </c>
      <c r="KJ501" s="79" t="s">
        <v>908</v>
      </c>
      <c r="KK501" s="98" t="s">
        <v>908</v>
      </c>
      <c r="KL501" s="79" t="s">
        <v>908</v>
      </c>
      <c r="KM501" s="79" t="s">
        <v>908</v>
      </c>
      <c r="KN501" s="79" t="s">
        <v>908</v>
      </c>
      <c r="KO501" s="79" t="s">
        <v>908</v>
      </c>
      <c r="KP501" s="79" t="s">
        <v>908</v>
      </c>
      <c r="KQ501" s="79" t="s">
        <v>908</v>
      </c>
      <c r="KR501" s="79" t="s">
        <v>908</v>
      </c>
      <c r="KS501" s="96" t="s">
        <v>908</v>
      </c>
      <c r="KT501" s="96" t="s">
        <v>908</v>
      </c>
      <c r="KU501" s="96" t="s">
        <v>908</v>
      </c>
      <c r="KV501" s="96" t="s">
        <v>908</v>
      </c>
      <c r="KW501" s="93" t="s">
        <v>908</v>
      </c>
      <c r="KX501" s="79" t="s">
        <v>908</v>
      </c>
      <c r="KY501" s="79" t="s">
        <v>908</v>
      </c>
      <c r="KZ501" s="79" t="s">
        <v>908</v>
      </c>
      <c r="LA501" s="79" t="s">
        <v>908</v>
      </c>
      <c r="LB501" s="79" t="s">
        <v>908</v>
      </c>
      <c r="LC501" s="96" t="s">
        <v>908</v>
      </c>
      <c r="LD501" s="93" t="s">
        <v>908</v>
      </c>
      <c r="LE501" s="79" t="s">
        <v>908</v>
      </c>
      <c r="LF501" s="99" t="s">
        <v>908</v>
      </c>
      <c r="LG501" s="75" t="s">
        <v>908</v>
      </c>
      <c r="LH501" s="95" t="s">
        <v>908</v>
      </c>
      <c r="LI501" s="79" t="s">
        <v>908</v>
      </c>
      <c r="LJ501" s="74" t="s">
        <v>908</v>
      </c>
      <c r="LK501" s="74" t="s">
        <v>908</v>
      </c>
      <c r="LL501" s="74" t="s">
        <v>908</v>
      </c>
      <c r="LM501" s="100" t="s">
        <v>908</v>
      </c>
      <c r="LN501" s="277" t="s">
        <v>908</v>
      </c>
      <c r="LO501" s="79" t="s">
        <v>908</v>
      </c>
      <c r="LP501" s="79" t="s">
        <v>908</v>
      </c>
      <c r="LQ501" s="79" t="s">
        <v>908</v>
      </c>
      <c r="LR501" s="96" t="s">
        <v>908</v>
      </c>
      <c r="LS501" s="93" t="s">
        <v>908</v>
      </c>
      <c r="LT501" s="79" t="s">
        <v>908</v>
      </c>
      <c r="LU501" s="79" t="s">
        <v>908</v>
      </c>
      <c r="LV501" s="79" t="s">
        <v>908</v>
      </c>
      <c r="LW501" s="79" t="s">
        <v>908</v>
      </c>
      <c r="LX501" s="79" t="s">
        <v>908</v>
      </c>
      <c r="LY501" s="79" t="s">
        <v>908</v>
      </c>
      <c r="LZ501" s="79" t="s">
        <v>908</v>
      </c>
      <c r="MA501" s="97" t="s">
        <v>908</v>
      </c>
      <c r="MB501" s="95" t="s">
        <v>908</v>
      </c>
      <c r="MC501" s="79" t="s">
        <v>908</v>
      </c>
      <c r="MD501" s="79" t="s">
        <v>908</v>
      </c>
      <c r="ME501" s="79" t="s">
        <v>908</v>
      </c>
      <c r="MF501" s="79" t="s">
        <v>908</v>
      </c>
      <c r="MG501" s="79" t="s">
        <v>908</v>
      </c>
      <c r="MH501" s="79" t="s">
        <v>908</v>
      </c>
      <c r="MI501" s="79" t="s">
        <v>908</v>
      </c>
      <c r="MJ501" s="79" t="s">
        <v>908</v>
      </c>
      <c r="MK501" s="79" t="s">
        <v>908</v>
      </c>
      <c r="ML501" s="79" t="s">
        <v>908</v>
      </c>
      <c r="MM501" s="79" t="s">
        <v>908</v>
      </c>
      <c r="MN501" s="98" t="s">
        <v>908</v>
      </c>
      <c r="MO501" s="74" t="s">
        <v>908</v>
      </c>
      <c r="MP501" s="75" t="s">
        <v>908</v>
      </c>
      <c r="MQ501" s="93" t="s">
        <v>908</v>
      </c>
      <c r="MR501" s="79" t="s">
        <v>908</v>
      </c>
      <c r="MS501" s="79" t="s">
        <v>908</v>
      </c>
      <c r="MT501" s="79" t="s">
        <v>908</v>
      </c>
      <c r="MU501" s="79" t="s">
        <v>908</v>
      </c>
      <c r="MV501" s="98" t="s">
        <v>908</v>
      </c>
      <c r="MW501" s="79" t="s">
        <v>908</v>
      </c>
      <c r="MX501" s="79" t="s">
        <v>908</v>
      </c>
      <c r="MY501" s="79" t="s">
        <v>908</v>
      </c>
      <c r="MZ501" s="79" t="s">
        <v>908</v>
      </c>
      <c r="NA501" s="79" t="s">
        <v>908</v>
      </c>
      <c r="NB501" s="79" t="s">
        <v>908</v>
      </c>
      <c r="NC501" s="79" t="s">
        <v>908</v>
      </c>
      <c r="ND501" s="97" t="s">
        <v>908</v>
      </c>
      <c r="NE501" s="97" t="s">
        <v>908</v>
      </c>
      <c r="NF501" s="97" t="s">
        <v>908</v>
      </c>
      <c r="NG501" s="97" t="s">
        <v>908</v>
      </c>
      <c r="NH501" s="93" t="s">
        <v>908</v>
      </c>
      <c r="NI501" s="79" t="s">
        <v>908</v>
      </c>
      <c r="NJ501" s="79" t="s">
        <v>908</v>
      </c>
      <c r="NK501" s="79" t="s">
        <v>908</v>
      </c>
      <c r="NL501" s="79" t="s">
        <v>908</v>
      </c>
      <c r="NM501" s="79" t="s">
        <v>908</v>
      </c>
      <c r="NN501" s="94" t="s">
        <v>908</v>
      </c>
      <c r="NO501" s="93" t="s">
        <v>908</v>
      </c>
      <c r="NP501" s="80" t="s">
        <v>908</v>
      </c>
      <c r="NQ501" s="277" t="s">
        <v>908</v>
      </c>
      <c r="NR501" s="94" t="s">
        <v>908</v>
      </c>
      <c r="NS501" s="94"/>
      <c r="NT501" s="94"/>
      <c r="NU501" s="75"/>
      <c r="NV501" s="94"/>
      <c r="NW501" s="94"/>
      <c r="NX501" s="94"/>
      <c r="NY501" s="80"/>
      <c r="NZ501" s="94"/>
      <c r="OA501" s="92"/>
      <c r="OB501" s="92"/>
      <c r="OC501" s="92"/>
      <c r="OD501" s="278">
        <f>ROUND(AVERAGEIF(OD8:OD492,"&lt;&gt;0"),0)</f>
        <v>135</v>
      </c>
      <c r="OE501" s="278"/>
      <c r="OF501" s="279">
        <f>ROUND(AVERAGEIF(OF8:OF492,"&lt;&gt;0"),0)</f>
        <v>147</v>
      </c>
      <c r="OG501" s="279">
        <f>ROUND(AVERAGEIF(OG8:OG492,"&lt;&gt;0"),0)</f>
        <v>6</v>
      </c>
      <c r="OH501" s="274" t="s">
        <v>908</v>
      </c>
      <c r="OI501" s="74" t="s">
        <v>908</v>
      </c>
      <c r="OJ501" s="74" t="s">
        <v>908</v>
      </c>
      <c r="OK501" s="74" t="s">
        <v>908</v>
      </c>
      <c r="OL501" s="74" t="s">
        <v>908</v>
      </c>
      <c r="OM501" s="74" t="s">
        <v>908</v>
      </c>
      <c r="ON501" s="74" t="s">
        <v>908</v>
      </c>
      <c r="OO501" s="74" t="s">
        <v>908</v>
      </c>
      <c r="OP501" s="74" t="s">
        <v>908</v>
      </c>
      <c r="OQ501" s="84" t="s">
        <v>908</v>
      </c>
      <c r="OR501" s="274">
        <f t="shared" ref="OR501:PA501" si="1365">ROUND(AVERAGEIF(OR8:OR492,"&lt;&gt;0"),0)</f>
        <v>37</v>
      </c>
      <c r="OS501" s="74">
        <f t="shared" si="1365"/>
        <v>36</v>
      </c>
      <c r="OT501" s="74">
        <f t="shared" si="1365"/>
        <v>34</v>
      </c>
      <c r="OU501" s="74">
        <f t="shared" si="1365"/>
        <v>25</v>
      </c>
      <c r="OV501" s="74">
        <f t="shared" si="1365"/>
        <v>21</v>
      </c>
      <c r="OW501" s="74">
        <f t="shared" si="1365"/>
        <v>20</v>
      </c>
      <c r="OX501" s="74">
        <f t="shared" si="1365"/>
        <v>32</v>
      </c>
      <c r="OY501" s="74">
        <f t="shared" si="1365"/>
        <v>30</v>
      </c>
      <c r="OZ501" s="74">
        <f t="shared" si="1365"/>
        <v>45</v>
      </c>
      <c r="PA501" s="75">
        <f t="shared" si="1365"/>
        <v>34</v>
      </c>
      <c r="PB501" s="99" t="s">
        <v>908</v>
      </c>
      <c r="PC501" s="74" t="s">
        <v>908</v>
      </c>
      <c r="PD501" s="74" t="s">
        <v>908</v>
      </c>
      <c r="PE501" s="74" t="s">
        <v>908</v>
      </c>
      <c r="PF501" s="74" t="s">
        <v>908</v>
      </c>
      <c r="PG501" s="75" t="s">
        <v>908</v>
      </c>
      <c r="PH501" s="99" t="s">
        <v>908</v>
      </c>
      <c r="PI501" s="74" t="s">
        <v>908</v>
      </c>
      <c r="PJ501" s="74" t="s">
        <v>908</v>
      </c>
      <c r="PK501" s="74" t="s">
        <v>908</v>
      </c>
      <c r="PL501" s="74" t="s">
        <v>908</v>
      </c>
      <c r="PM501" s="75" t="s">
        <v>908</v>
      </c>
      <c r="PN501" s="99" t="s">
        <v>908</v>
      </c>
      <c r="PO501" s="74" t="s">
        <v>908</v>
      </c>
      <c r="PP501" s="74" t="s">
        <v>908</v>
      </c>
      <c r="PQ501" s="74" t="s">
        <v>908</v>
      </c>
      <c r="PR501" s="74" t="s">
        <v>908</v>
      </c>
      <c r="PS501" s="75" t="s">
        <v>908</v>
      </c>
      <c r="PT501" s="280">
        <f t="shared" ref="PT501:RE501" si="1366">ROUND(AVERAGEIF(PT8:PT492,"&lt;&gt;0"),0)</f>
        <v>53</v>
      </c>
      <c r="PU501" s="75">
        <f t="shared" si="1366"/>
        <v>39</v>
      </c>
      <c r="PV501" s="75">
        <f t="shared" si="1366"/>
        <v>42</v>
      </c>
      <c r="PW501" s="75">
        <f t="shared" si="1366"/>
        <v>42</v>
      </c>
      <c r="PX501" s="75">
        <f t="shared" si="1366"/>
        <v>22</v>
      </c>
      <c r="PY501" s="75">
        <f t="shared" si="1366"/>
        <v>21</v>
      </c>
      <c r="PZ501" s="75">
        <f t="shared" si="1366"/>
        <v>30</v>
      </c>
      <c r="QA501" s="75">
        <f t="shared" si="1366"/>
        <v>34</v>
      </c>
      <c r="QB501" s="75">
        <f t="shared" si="1366"/>
        <v>43</v>
      </c>
      <c r="QC501" s="75">
        <f t="shared" si="1366"/>
        <v>39</v>
      </c>
      <c r="QD501" s="280">
        <f t="shared" si="1366"/>
        <v>53</v>
      </c>
      <c r="QE501" s="75">
        <f t="shared" si="1366"/>
        <v>39</v>
      </c>
      <c r="QF501" s="75">
        <f t="shared" si="1366"/>
        <v>42</v>
      </c>
      <c r="QG501" s="75">
        <f t="shared" si="1366"/>
        <v>42</v>
      </c>
      <c r="QH501" s="75">
        <f t="shared" si="1366"/>
        <v>22</v>
      </c>
      <c r="QI501" s="75">
        <f t="shared" si="1366"/>
        <v>21</v>
      </c>
      <c r="QJ501" s="75">
        <f t="shared" si="1366"/>
        <v>30</v>
      </c>
      <c r="QK501" s="75">
        <f t="shared" si="1366"/>
        <v>34</v>
      </c>
      <c r="QL501" s="75">
        <f t="shared" si="1366"/>
        <v>43</v>
      </c>
      <c r="QM501" s="75">
        <f t="shared" si="1366"/>
        <v>39</v>
      </c>
      <c r="QN501" s="274">
        <f t="shared" si="1366"/>
        <v>485</v>
      </c>
      <c r="QO501" s="75">
        <f t="shared" si="1366"/>
        <v>403</v>
      </c>
      <c r="QP501" s="75">
        <f t="shared" si="1366"/>
        <v>572</v>
      </c>
      <c r="QQ501" s="75">
        <f t="shared" si="1366"/>
        <v>588</v>
      </c>
      <c r="QR501" s="75">
        <f t="shared" si="1366"/>
        <v>523</v>
      </c>
      <c r="QS501" s="75">
        <f t="shared" si="1366"/>
        <v>376</v>
      </c>
      <c r="QT501" s="274">
        <f t="shared" si="1366"/>
        <v>40</v>
      </c>
      <c r="QU501" s="75">
        <f t="shared" si="1366"/>
        <v>28</v>
      </c>
      <c r="QV501" s="75">
        <f t="shared" si="1366"/>
        <v>32</v>
      </c>
      <c r="QW501" s="75">
        <f t="shared" si="1366"/>
        <v>38</v>
      </c>
      <c r="QX501" s="75">
        <f t="shared" si="1366"/>
        <v>49</v>
      </c>
      <c r="QY501" s="75">
        <f t="shared" si="1366"/>
        <v>41</v>
      </c>
      <c r="QZ501" s="274">
        <f t="shared" si="1366"/>
        <v>216</v>
      </c>
      <c r="RA501" s="75">
        <f t="shared" si="1366"/>
        <v>215</v>
      </c>
      <c r="RB501" s="75">
        <f t="shared" si="1366"/>
        <v>215</v>
      </c>
      <c r="RC501" s="75">
        <f t="shared" si="1366"/>
        <v>216</v>
      </c>
      <c r="RD501" s="75">
        <f t="shared" si="1366"/>
        <v>215</v>
      </c>
      <c r="RE501" s="75">
        <f t="shared" si="1366"/>
        <v>215</v>
      </c>
      <c r="RF501" s="75"/>
      <c r="RG501" s="75">
        <f t="shared" ref="RG501:SL501" si="1367">ROUND(AVERAGEIF(RG8:RG492,"&lt;&gt;0"),0)</f>
        <v>20</v>
      </c>
      <c r="RH501" s="75">
        <f t="shared" si="1367"/>
        <v>5</v>
      </c>
      <c r="RI501" s="75" t="e">
        <f t="shared" si="1367"/>
        <v>#DIV/0!</v>
      </c>
      <c r="RJ501" s="75">
        <f t="shared" si="1367"/>
        <v>17</v>
      </c>
      <c r="RK501" s="75">
        <f t="shared" si="1367"/>
        <v>4</v>
      </c>
      <c r="RL501" s="75">
        <f t="shared" si="1367"/>
        <v>15</v>
      </c>
      <c r="RM501" s="75">
        <f t="shared" si="1367"/>
        <v>8</v>
      </c>
      <c r="RN501" s="75">
        <f t="shared" si="1367"/>
        <v>2</v>
      </c>
      <c r="RO501" s="75">
        <f t="shared" si="1367"/>
        <v>4</v>
      </c>
      <c r="RP501" s="75">
        <f t="shared" si="1367"/>
        <v>31</v>
      </c>
      <c r="RQ501" s="75">
        <f t="shared" si="1367"/>
        <v>20</v>
      </c>
      <c r="RR501" s="75" t="e">
        <f t="shared" si="1367"/>
        <v>#DIV/0!</v>
      </c>
      <c r="RS501" s="75">
        <f t="shared" si="1367"/>
        <v>14</v>
      </c>
      <c r="RT501" s="75">
        <f t="shared" si="1367"/>
        <v>4</v>
      </c>
      <c r="RU501" s="75">
        <f t="shared" si="1367"/>
        <v>9</v>
      </c>
      <c r="RV501" s="75">
        <f t="shared" si="1367"/>
        <v>8</v>
      </c>
      <c r="RW501" s="75">
        <f t="shared" si="1367"/>
        <v>6</v>
      </c>
      <c r="RX501" s="75">
        <f t="shared" si="1367"/>
        <v>11</v>
      </c>
      <c r="RY501" s="75">
        <f t="shared" si="1367"/>
        <v>3</v>
      </c>
      <c r="RZ501" s="75">
        <f t="shared" si="1367"/>
        <v>4</v>
      </c>
      <c r="SA501" s="75">
        <f t="shared" si="1367"/>
        <v>3</v>
      </c>
      <c r="SB501" s="75">
        <f t="shared" si="1367"/>
        <v>25</v>
      </c>
      <c r="SC501" s="75">
        <f t="shared" si="1367"/>
        <v>15</v>
      </c>
      <c r="SD501" s="75">
        <f t="shared" si="1367"/>
        <v>7</v>
      </c>
      <c r="SE501" s="75">
        <f t="shared" si="1367"/>
        <v>25</v>
      </c>
      <c r="SF501" s="75">
        <f t="shared" si="1367"/>
        <v>4</v>
      </c>
      <c r="SG501" s="75">
        <f t="shared" si="1367"/>
        <v>16</v>
      </c>
      <c r="SH501" s="75">
        <f t="shared" si="1367"/>
        <v>32</v>
      </c>
      <c r="SI501" s="75">
        <f t="shared" si="1367"/>
        <v>24</v>
      </c>
      <c r="SJ501" s="75">
        <f t="shared" si="1367"/>
        <v>12</v>
      </c>
      <c r="SK501" s="75">
        <f t="shared" si="1367"/>
        <v>25</v>
      </c>
      <c r="SL501" s="75">
        <f t="shared" si="1367"/>
        <v>9</v>
      </c>
      <c r="SM501" s="281">
        <f t="shared" ref="SM501:TE501" si="1368">ROUND(AVERAGEIF(SM8:SM492,"&lt;&gt;0"),0)</f>
        <v>15</v>
      </c>
      <c r="SN501" s="75">
        <f t="shared" si="1368"/>
        <v>23</v>
      </c>
      <c r="SO501" s="75">
        <f t="shared" si="1368"/>
        <v>17</v>
      </c>
      <c r="SP501" s="75">
        <f t="shared" si="1368"/>
        <v>9</v>
      </c>
      <c r="SQ501" s="75">
        <f t="shared" si="1368"/>
        <v>14</v>
      </c>
      <c r="SR501" s="75">
        <f t="shared" si="1368"/>
        <v>7</v>
      </c>
      <c r="SS501" s="281">
        <f t="shared" si="1368"/>
        <v>10</v>
      </c>
      <c r="ST501" s="75">
        <f t="shared" si="1368"/>
        <v>204</v>
      </c>
      <c r="SU501" s="75">
        <f t="shared" si="1368"/>
        <v>202</v>
      </c>
      <c r="SV501" s="75">
        <f t="shared" si="1368"/>
        <v>200</v>
      </c>
      <c r="SW501" s="75">
        <f t="shared" si="1368"/>
        <v>203</v>
      </c>
      <c r="SX501" s="75">
        <f t="shared" si="1368"/>
        <v>198</v>
      </c>
      <c r="SY501" s="75">
        <f t="shared" si="1368"/>
        <v>193</v>
      </c>
      <c r="SZ501" s="75">
        <f t="shared" si="1368"/>
        <v>42</v>
      </c>
      <c r="TA501" s="75">
        <f t="shared" si="1368"/>
        <v>41</v>
      </c>
      <c r="TB501" s="75">
        <f t="shared" si="1368"/>
        <v>41</v>
      </c>
      <c r="TC501" s="75">
        <f t="shared" si="1368"/>
        <v>41</v>
      </c>
      <c r="TD501" s="75">
        <f t="shared" si="1368"/>
        <v>41</v>
      </c>
      <c r="TE501" s="281">
        <f t="shared" si="1368"/>
        <v>40</v>
      </c>
      <c r="TF501" s="75">
        <f t="shared" ref="TF501:TL501" si="1369">ROUND(AVERAGEIF(TF8:TF492,"&lt;&gt;0"),0)</f>
        <v>75</v>
      </c>
      <c r="TG501" s="75">
        <f t="shared" si="1369"/>
        <v>60</v>
      </c>
      <c r="TH501" s="75">
        <f t="shared" si="1369"/>
        <v>48</v>
      </c>
      <c r="TI501" s="75">
        <f t="shared" si="1369"/>
        <v>60</v>
      </c>
      <c r="TJ501" s="75">
        <f t="shared" si="1369"/>
        <v>49</v>
      </c>
      <c r="TK501" s="75">
        <f t="shared" ref="TK501" si="1370">ROUND(AVERAGEIF(TK8:TK492,"&lt;&gt;0"),0)</f>
        <v>57</v>
      </c>
      <c r="TL501" s="281">
        <f t="shared" si="1369"/>
        <v>53</v>
      </c>
      <c r="TM501" s="75">
        <f t="shared" ref="TM501:TS501" si="1371">ROUND(AVERAGEIF(TM8:TM492,"&lt;&gt;0"),0)</f>
        <v>42</v>
      </c>
      <c r="TN501" s="75">
        <f t="shared" si="1371"/>
        <v>33</v>
      </c>
      <c r="TO501" s="75">
        <f t="shared" si="1371"/>
        <v>26</v>
      </c>
      <c r="TP501" s="75">
        <f t="shared" si="1371"/>
        <v>33</v>
      </c>
      <c r="TQ501" s="75">
        <f t="shared" si="1371"/>
        <v>25</v>
      </c>
      <c r="TR501" s="75">
        <f t="shared" si="1371"/>
        <v>29</v>
      </c>
      <c r="TS501" s="281">
        <f t="shared" si="1371"/>
        <v>27</v>
      </c>
      <c r="TT501" s="75">
        <f t="shared" ref="TT501:TZ501" si="1372">ROUND(AVERAGEIF(TT8:TT492,"&lt;&gt;0"),0)</f>
        <v>219</v>
      </c>
      <c r="TU501" s="75">
        <f t="shared" si="1372"/>
        <v>218</v>
      </c>
      <c r="TV501" s="75">
        <f t="shared" si="1372"/>
        <v>217</v>
      </c>
      <c r="TW501" s="75">
        <f t="shared" si="1372"/>
        <v>218</v>
      </c>
      <c r="TX501" s="75">
        <f t="shared" si="1372"/>
        <v>217</v>
      </c>
      <c r="TY501" s="75">
        <f t="shared" si="1372"/>
        <v>218</v>
      </c>
      <c r="TZ501" s="281">
        <f t="shared" si="1372"/>
        <v>217</v>
      </c>
      <c r="UA501" s="167"/>
      <c r="UB501" s="7" t="s">
        <v>1</v>
      </c>
    </row>
    <row r="502" spans="1:548" x14ac:dyDescent="0.15">
      <c r="A502" s="266" t="s">
        <v>18</v>
      </c>
      <c r="B502" s="267" t="s">
        <v>1738</v>
      </c>
      <c r="C502" s="268">
        <f ca="1">SUMPRODUCT((C10:C498="S")*(SUBTOTAL(3,INDIRECT(SUBSTITUTE(ADDRESS(ROW(),COLUMN(),4),ROW(),)&amp;ROW(C10:C498)))))</f>
        <v>0</v>
      </c>
      <c r="D502" s="268">
        <f ca="1">SUMPRODUCT((D10:D498="S")*(SUBTOTAL(3,INDIRECT(SUBSTITUTE(ADDRESS(ROW(),COLUMN(),4),ROW(),)&amp;ROW(D10:D498)))))</f>
        <v>0</v>
      </c>
      <c r="E502" s="268">
        <f>SUBTOTAL(9,E10:E498)</f>
        <v>0</v>
      </c>
      <c r="F502" s="269">
        <f>SUBTOTAL(9,F10:F498)</f>
        <v>31286</v>
      </c>
      <c r="G502" s="269" t="s">
        <v>908</v>
      </c>
      <c r="H502" s="269" t="s">
        <v>908</v>
      </c>
      <c r="I502" s="270" t="s">
        <v>908</v>
      </c>
      <c r="J502" s="271" t="s">
        <v>908</v>
      </c>
      <c r="K502" s="271" t="s">
        <v>908</v>
      </c>
      <c r="L502" s="271" t="s">
        <v>908</v>
      </c>
      <c r="M502" s="271" t="s">
        <v>908</v>
      </c>
      <c r="N502" s="271" t="s">
        <v>908</v>
      </c>
      <c r="O502" s="271" t="s">
        <v>908</v>
      </c>
      <c r="P502" s="271" t="s">
        <v>908</v>
      </c>
      <c r="Q502" s="271" t="s">
        <v>908</v>
      </c>
      <c r="R502" s="272" t="s">
        <v>908</v>
      </c>
      <c r="S502" s="270" t="s">
        <v>908</v>
      </c>
      <c r="T502" s="271" t="s">
        <v>908</v>
      </c>
      <c r="U502" s="271" t="s">
        <v>908</v>
      </c>
      <c r="V502" s="271" t="s">
        <v>908</v>
      </c>
      <c r="W502" s="271" t="s">
        <v>908</v>
      </c>
      <c r="X502" s="271" t="s">
        <v>908</v>
      </c>
      <c r="Y502" s="271" t="s">
        <v>908</v>
      </c>
      <c r="Z502" s="271" t="s">
        <v>908</v>
      </c>
      <c r="AA502" s="271" t="s">
        <v>908</v>
      </c>
      <c r="AB502" s="272" t="s">
        <v>908</v>
      </c>
      <c r="AC502" s="270" t="s">
        <v>908</v>
      </c>
      <c r="AD502" s="271" t="s">
        <v>908</v>
      </c>
      <c r="AE502" s="271" t="s">
        <v>908</v>
      </c>
      <c r="AF502" s="271" t="s">
        <v>908</v>
      </c>
      <c r="AG502" s="271" t="s">
        <v>908</v>
      </c>
      <c r="AH502" s="271" t="s">
        <v>908</v>
      </c>
      <c r="AI502" s="271" t="s">
        <v>908</v>
      </c>
      <c r="AJ502" s="271" t="s">
        <v>908</v>
      </c>
      <c r="AK502" s="271" t="s">
        <v>908</v>
      </c>
      <c r="AL502" s="272" t="s">
        <v>908</v>
      </c>
      <c r="AM502" s="270" t="s">
        <v>908</v>
      </c>
      <c r="AN502" s="271" t="s">
        <v>908</v>
      </c>
      <c r="AO502" s="271" t="s">
        <v>908</v>
      </c>
      <c r="AP502" s="271" t="s">
        <v>908</v>
      </c>
      <c r="AQ502" s="271" t="s">
        <v>908</v>
      </c>
      <c r="AR502" s="271" t="s">
        <v>908</v>
      </c>
      <c r="AS502" s="271" t="s">
        <v>908</v>
      </c>
      <c r="AT502" s="271" t="s">
        <v>908</v>
      </c>
      <c r="AU502" s="271" t="s">
        <v>908</v>
      </c>
      <c r="AV502" s="272" t="s">
        <v>908</v>
      </c>
      <c r="AW502" s="270" t="s">
        <v>908</v>
      </c>
      <c r="AX502" s="271" t="s">
        <v>908</v>
      </c>
      <c r="AY502" s="271" t="s">
        <v>908</v>
      </c>
      <c r="AZ502" s="271" t="s">
        <v>908</v>
      </c>
      <c r="BA502" s="271" t="s">
        <v>908</v>
      </c>
      <c r="BB502" s="271" t="s">
        <v>908</v>
      </c>
      <c r="BC502" s="271" t="s">
        <v>908</v>
      </c>
      <c r="BD502" s="271" t="s">
        <v>908</v>
      </c>
      <c r="BE502" s="271" t="s">
        <v>908</v>
      </c>
      <c r="BF502" s="272" t="s">
        <v>908</v>
      </c>
      <c r="BG502" s="270" t="s">
        <v>908</v>
      </c>
      <c r="BH502" s="271" t="s">
        <v>908</v>
      </c>
      <c r="BI502" s="271" t="s">
        <v>908</v>
      </c>
      <c r="BJ502" s="271" t="s">
        <v>908</v>
      </c>
      <c r="BK502" s="271" t="s">
        <v>908</v>
      </c>
      <c r="BL502" s="271" t="s">
        <v>908</v>
      </c>
      <c r="BM502" s="271" t="s">
        <v>908</v>
      </c>
      <c r="BN502" s="271" t="s">
        <v>908</v>
      </c>
      <c r="BO502" s="271" t="s">
        <v>908</v>
      </c>
      <c r="BP502" s="273" t="s">
        <v>908</v>
      </c>
      <c r="BQ502" s="270" t="s">
        <v>908</v>
      </c>
      <c r="BR502" s="271" t="s">
        <v>908</v>
      </c>
      <c r="BS502" s="271" t="s">
        <v>908</v>
      </c>
      <c r="BT502" s="271" t="s">
        <v>908</v>
      </c>
      <c r="BU502" s="271" t="s">
        <v>908</v>
      </c>
      <c r="BV502" s="271" t="s">
        <v>908</v>
      </c>
      <c r="BW502" s="271" t="s">
        <v>908</v>
      </c>
      <c r="BX502" s="271" t="s">
        <v>908</v>
      </c>
      <c r="BY502" s="271" t="s">
        <v>908</v>
      </c>
      <c r="BZ502" s="273" t="s">
        <v>908</v>
      </c>
      <c r="CA502" s="270" t="s">
        <v>908</v>
      </c>
      <c r="CB502" s="271" t="s">
        <v>908</v>
      </c>
      <c r="CC502" s="271" t="s">
        <v>908</v>
      </c>
      <c r="CD502" s="271" t="s">
        <v>908</v>
      </c>
      <c r="CE502" s="271" t="s">
        <v>908</v>
      </c>
      <c r="CF502" s="271" t="s">
        <v>908</v>
      </c>
      <c r="CG502" s="271" t="s">
        <v>908</v>
      </c>
      <c r="CH502" s="271" t="s">
        <v>908</v>
      </c>
      <c r="CI502" s="271" t="s">
        <v>908</v>
      </c>
      <c r="CJ502" s="273" t="s">
        <v>908</v>
      </c>
      <c r="CK502" s="270" t="s">
        <v>908</v>
      </c>
      <c r="CL502" s="271" t="s">
        <v>908</v>
      </c>
      <c r="CM502" s="271" t="s">
        <v>908</v>
      </c>
      <c r="CN502" s="271" t="s">
        <v>908</v>
      </c>
      <c r="CO502" s="271" t="s">
        <v>908</v>
      </c>
      <c r="CP502" s="271" t="s">
        <v>908</v>
      </c>
      <c r="CQ502" s="271" t="s">
        <v>908</v>
      </c>
      <c r="CR502" s="271" t="s">
        <v>908</v>
      </c>
      <c r="CS502" s="271" t="s">
        <v>908</v>
      </c>
      <c r="CT502" s="273" t="s">
        <v>908</v>
      </c>
      <c r="CU502" s="270" t="s">
        <v>908</v>
      </c>
      <c r="CV502" s="271" t="s">
        <v>908</v>
      </c>
      <c r="CW502" s="271" t="s">
        <v>908</v>
      </c>
      <c r="CX502" s="271" t="s">
        <v>908</v>
      </c>
      <c r="CY502" s="271" t="s">
        <v>908</v>
      </c>
      <c r="CZ502" s="271" t="s">
        <v>908</v>
      </c>
      <c r="DA502" s="271" t="s">
        <v>908</v>
      </c>
      <c r="DB502" s="271" t="s">
        <v>908</v>
      </c>
      <c r="DC502" s="271" t="s">
        <v>908</v>
      </c>
      <c r="DD502" s="273" t="s">
        <v>908</v>
      </c>
      <c r="DE502" s="270" t="s">
        <v>908</v>
      </c>
      <c r="DF502" s="271" t="s">
        <v>908</v>
      </c>
      <c r="DG502" s="271" t="s">
        <v>908</v>
      </c>
      <c r="DH502" s="271" t="s">
        <v>908</v>
      </c>
      <c r="DI502" s="271" t="s">
        <v>908</v>
      </c>
      <c r="DJ502" s="271" t="s">
        <v>908</v>
      </c>
      <c r="DK502" s="271" t="s">
        <v>908</v>
      </c>
      <c r="DL502" s="271" t="s">
        <v>908</v>
      </c>
      <c r="DM502" s="271" t="s">
        <v>908</v>
      </c>
      <c r="DN502" s="273" t="s">
        <v>908</v>
      </c>
      <c r="DO502" s="270" t="s">
        <v>908</v>
      </c>
      <c r="DP502" s="271" t="s">
        <v>908</v>
      </c>
      <c r="DQ502" s="271" t="s">
        <v>908</v>
      </c>
      <c r="DR502" s="271" t="s">
        <v>908</v>
      </c>
      <c r="DS502" s="271" t="s">
        <v>908</v>
      </c>
      <c r="DT502" s="271" t="s">
        <v>908</v>
      </c>
      <c r="DU502" s="271" t="s">
        <v>908</v>
      </c>
      <c r="DV502" s="271" t="s">
        <v>908</v>
      </c>
      <c r="DW502" s="271" t="s">
        <v>908</v>
      </c>
      <c r="DX502" s="273" t="s">
        <v>908</v>
      </c>
      <c r="DY502" s="274" t="s">
        <v>908</v>
      </c>
      <c r="DZ502" s="74" t="s">
        <v>908</v>
      </c>
      <c r="EA502" s="74" t="s">
        <v>908</v>
      </c>
      <c r="EB502" s="74" t="s">
        <v>908</v>
      </c>
      <c r="EC502" s="75" t="s">
        <v>908</v>
      </c>
      <c r="ED502" s="99" t="s">
        <v>908</v>
      </c>
      <c r="EE502" s="74" t="s">
        <v>908</v>
      </c>
      <c r="EF502" s="74" t="s">
        <v>908</v>
      </c>
      <c r="EG502" s="74" t="s">
        <v>908</v>
      </c>
      <c r="EH502" s="275" t="s">
        <v>908</v>
      </c>
      <c r="EI502" s="274" t="s">
        <v>908</v>
      </c>
      <c r="EJ502" s="74" t="s">
        <v>908</v>
      </c>
      <c r="EK502" s="74" t="s">
        <v>908</v>
      </c>
      <c r="EL502" s="74" t="s">
        <v>908</v>
      </c>
      <c r="EM502" s="75" t="s">
        <v>908</v>
      </c>
      <c r="EN502" s="99" t="s">
        <v>908</v>
      </c>
      <c r="EO502" s="74" t="s">
        <v>908</v>
      </c>
      <c r="EP502" s="74" t="s">
        <v>908</v>
      </c>
      <c r="EQ502" s="74" t="s">
        <v>908</v>
      </c>
      <c r="ER502" s="275" t="s">
        <v>908</v>
      </c>
      <c r="ES502" s="128" t="s">
        <v>908</v>
      </c>
      <c r="ET502" s="276" t="s">
        <v>908</v>
      </c>
      <c r="EU502" s="83" t="s">
        <v>908</v>
      </c>
      <c r="EV502" s="274">
        <f t="shared" ref="EV502:FE502" si="1373">ROUND(SUBTOTAL(101,EV9:EV497),2)</f>
        <v>66.95</v>
      </c>
      <c r="EW502" s="74">
        <f t="shared" si="1373"/>
        <v>45.48</v>
      </c>
      <c r="EX502" s="74">
        <f t="shared" si="1373"/>
        <v>40.700000000000003</v>
      </c>
      <c r="EY502" s="74">
        <f t="shared" si="1373"/>
        <v>37.71</v>
      </c>
      <c r="EZ502" s="77">
        <f t="shared" si="1373"/>
        <v>26.5</v>
      </c>
      <c r="FA502" s="99">
        <f t="shared" si="1373"/>
        <v>23.1</v>
      </c>
      <c r="FB502" s="75">
        <f t="shared" si="1373"/>
        <v>43.83</v>
      </c>
      <c r="FC502" s="99">
        <f t="shared" si="1373"/>
        <v>44.12</v>
      </c>
      <c r="FD502" s="74">
        <f t="shared" si="1373"/>
        <v>67.2</v>
      </c>
      <c r="FE502" s="84">
        <f t="shared" si="1373"/>
        <v>84.82</v>
      </c>
      <c r="FF502" s="274" t="s">
        <v>908</v>
      </c>
      <c r="FG502" s="74" t="s">
        <v>908</v>
      </c>
      <c r="FH502" s="74" t="s">
        <v>908</v>
      </c>
      <c r="FI502" s="74" t="s">
        <v>908</v>
      </c>
      <c r="FJ502" s="74" t="s">
        <v>908</v>
      </c>
      <c r="FK502" s="74" t="s">
        <v>908</v>
      </c>
      <c r="FL502" s="74" t="s">
        <v>908</v>
      </c>
      <c r="FM502" s="74" t="s">
        <v>908</v>
      </c>
      <c r="FN502" s="74" t="s">
        <v>908</v>
      </c>
      <c r="FO502" s="84" t="s">
        <v>908</v>
      </c>
      <c r="FP502" s="274" t="s">
        <v>908</v>
      </c>
      <c r="FQ502" s="74" t="s">
        <v>908</v>
      </c>
      <c r="FR502" s="74" t="s">
        <v>908</v>
      </c>
      <c r="FS502" s="74" t="s">
        <v>908</v>
      </c>
      <c r="FT502" s="74" t="s">
        <v>908</v>
      </c>
      <c r="FU502" s="74" t="s">
        <v>908</v>
      </c>
      <c r="FV502" s="74" t="s">
        <v>908</v>
      </c>
      <c r="FW502" s="74" t="s">
        <v>908</v>
      </c>
      <c r="FX502" s="74" t="s">
        <v>908</v>
      </c>
      <c r="FY502" s="84" t="s">
        <v>908</v>
      </c>
      <c r="FZ502" s="282">
        <f t="shared" ref="FZ502:GI502" si="1374">ROUND(SUBTOTAL(101,FZ8:FZ492),2)</f>
        <v>0.97</v>
      </c>
      <c r="GA502" s="86">
        <f t="shared" si="1374"/>
        <v>0.69</v>
      </c>
      <c r="GB502" s="86">
        <f t="shared" si="1374"/>
        <v>0.57999999999999996</v>
      </c>
      <c r="GC502" s="86">
        <f t="shared" si="1374"/>
        <v>0.52</v>
      </c>
      <c r="GD502" s="86">
        <f t="shared" si="1374"/>
        <v>0.39</v>
      </c>
      <c r="GE502" s="86">
        <f t="shared" si="1374"/>
        <v>0.35</v>
      </c>
      <c r="GF502" s="86">
        <f t="shared" si="1374"/>
        <v>0.63</v>
      </c>
      <c r="GG502" s="86">
        <f t="shared" si="1374"/>
        <v>0.63</v>
      </c>
      <c r="GH502" s="86">
        <f t="shared" si="1374"/>
        <v>0.97</v>
      </c>
      <c r="GI502" s="87">
        <f t="shared" si="1374"/>
        <v>1.21</v>
      </c>
      <c r="GJ502" s="274" t="s">
        <v>908</v>
      </c>
      <c r="GK502" s="74" t="s">
        <v>908</v>
      </c>
      <c r="GL502" s="74" t="s">
        <v>908</v>
      </c>
      <c r="GM502" s="74" t="s">
        <v>908</v>
      </c>
      <c r="GN502" s="74" t="s">
        <v>908</v>
      </c>
      <c r="GO502" s="74" t="s">
        <v>908</v>
      </c>
      <c r="GP502" s="74" t="s">
        <v>908</v>
      </c>
      <c r="GQ502" s="74" t="s">
        <v>908</v>
      </c>
      <c r="GR502" s="74" t="s">
        <v>908</v>
      </c>
      <c r="GS502" s="84" t="s">
        <v>908</v>
      </c>
      <c r="GT502" s="274" t="s">
        <v>908</v>
      </c>
      <c r="GU502" s="74" t="s">
        <v>908</v>
      </c>
      <c r="GV502" s="74" t="s">
        <v>908</v>
      </c>
      <c r="GW502" s="74" t="s">
        <v>908</v>
      </c>
      <c r="GX502" s="74" t="s">
        <v>908</v>
      </c>
      <c r="GY502" s="74" t="s">
        <v>908</v>
      </c>
      <c r="GZ502" s="74" t="s">
        <v>908</v>
      </c>
      <c r="HA502" s="74" t="s">
        <v>908</v>
      </c>
      <c r="HB502" s="74" t="s">
        <v>908</v>
      </c>
      <c r="HC502" s="84" t="s">
        <v>908</v>
      </c>
      <c r="HD502" s="274" t="s">
        <v>908</v>
      </c>
      <c r="HE502" s="74" t="s">
        <v>908</v>
      </c>
      <c r="HF502" s="74" t="s">
        <v>908</v>
      </c>
      <c r="HG502" s="74" t="s">
        <v>908</v>
      </c>
      <c r="HH502" s="74" t="s">
        <v>908</v>
      </c>
      <c r="HI502" s="74" t="s">
        <v>908</v>
      </c>
      <c r="HJ502" s="74" t="s">
        <v>908</v>
      </c>
      <c r="HK502" s="74" t="s">
        <v>908</v>
      </c>
      <c r="HL502" s="74" t="s">
        <v>908</v>
      </c>
      <c r="HM502" s="84" t="s">
        <v>908</v>
      </c>
      <c r="HN502" s="274" t="s">
        <v>908</v>
      </c>
      <c r="HO502" s="74" t="s">
        <v>908</v>
      </c>
      <c r="HP502" s="74" t="s">
        <v>908</v>
      </c>
      <c r="HQ502" s="74" t="s">
        <v>908</v>
      </c>
      <c r="HR502" s="74" t="s">
        <v>908</v>
      </c>
      <c r="HS502" s="74" t="s">
        <v>908</v>
      </c>
      <c r="HT502" s="74" t="s">
        <v>908</v>
      </c>
      <c r="HU502" s="74" t="s">
        <v>908</v>
      </c>
      <c r="HV502" s="74" t="s">
        <v>908</v>
      </c>
      <c r="HW502" s="84" t="s">
        <v>908</v>
      </c>
      <c r="HX502" s="274" t="s">
        <v>908</v>
      </c>
      <c r="HY502" s="74" t="s">
        <v>908</v>
      </c>
      <c r="HZ502" s="74" t="s">
        <v>908</v>
      </c>
      <c r="IA502" s="74" t="s">
        <v>908</v>
      </c>
      <c r="IB502" s="74" t="s">
        <v>908</v>
      </c>
      <c r="IC502" s="74" t="s">
        <v>908</v>
      </c>
      <c r="ID502" s="74" t="s">
        <v>908</v>
      </c>
      <c r="IE502" s="74" t="s">
        <v>908</v>
      </c>
      <c r="IF502" s="74" t="s">
        <v>908</v>
      </c>
      <c r="IG502" s="84" t="s">
        <v>908</v>
      </c>
      <c r="IH502" s="95" t="s">
        <v>908</v>
      </c>
      <c r="II502" s="79" t="s">
        <v>908</v>
      </c>
      <c r="IJ502" s="79" t="s">
        <v>908</v>
      </c>
      <c r="IK502" s="79" t="s">
        <v>908</v>
      </c>
      <c r="IL502" s="79" t="s">
        <v>908</v>
      </c>
      <c r="IM502" s="92" t="s">
        <v>908</v>
      </c>
      <c r="IN502" s="93" t="s">
        <v>908</v>
      </c>
      <c r="IO502" s="94" t="s">
        <v>908</v>
      </c>
      <c r="IP502" s="95" t="s">
        <v>908</v>
      </c>
      <c r="IQ502" s="79" t="s">
        <v>908</v>
      </c>
      <c r="IR502" s="79" t="s">
        <v>908</v>
      </c>
      <c r="IS502" s="79" t="s">
        <v>908</v>
      </c>
      <c r="IT502" s="79" t="s">
        <v>908</v>
      </c>
      <c r="IU502" s="79" t="s">
        <v>908</v>
      </c>
      <c r="IV502" s="79" t="s">
        <v>908</v>
      </c>
      <c r="IW502" s="96" t="s">
        <v>908</v>
      </c>
      <c r="IX502" s="93" t="s">
        <v>908</v>
      </c>
      <c r="IY502" s="79" t="s">
        <v>908</v>
      </c>
      <c r="IZ502" s="79" t="s">
        <v>908</v>
      </c>
      <c r="JA502" s="79" t="s">
        <v>908</v>
      </c>
      <c r="JB502" s="79" t="s">
        <v>908</v>
      </c>
      <c r="JC502" s="79" t="s">
        <v>908</v>
      </c>
      <c r="JD502" s="79" t="s">
        <v>908</v>
      </c>
      <c r="JE502" s="97" t="s">
        <v>908</v>
      </c>
      <c r="JF502" s="95" t="s">
        <v>908</v>
      </c>
      <c r="JG502" s="79" t="s">
        <v>908</v>
      </c>
      <c r="JH502" s="79" t="s">
        <v>908</v>
      </c>
      <c r="JI502" s="79" t="s">
        <v>908</v>
      </c>
      <c r="JJ502" s="79" t="s">
        <v>908</v>
      </c>
      <c r="JK502" s="79" t="s">
        <v>908</v>
      </c>
      <c r="JL502" s="79" t="s">
        <v>908</v>
      </c>
      <c r="JM502" s="96" t="s">
        <v>908</v>
      </c>
      <c r="JN502" s="93" t="s">
        <v>908</v>
      </c>
      <c r="JO502" s="79" t="s">
        <v>908</v>
      </c>
      <c r="JP502" s="79" t="s">
        <v>908</v>
      </c>
      <c r="JQ502" s="79" t="s">
        <v>908</v>
      </c>
      <c r="JR502" s="79" t="s">
        <v>908</v>
      </c>
      <c r="JS502" s="79" t="s">
        <v>908</v>
      </c>
      <c r="JT502" s="79" t="s">
        <v>908</v>
      </c>
      <c r="JU502" s="79" t="s">
        <v>908</v>
      </c>
      <c r="JV502" s="79" t="s">
        <v>908</v>
      </c>
      <c r="JW502" s="79" t="s">
        <v>908</v>
      </c>
      <c r="JX502" s="79" t="s">
        <v>908</v>
      </c>
      <c r="JY502" s="79" t="s">
        <v>908</v>
      </c>
      <c r="JZ502" s="97" t="s">
        <v>908</v>
      </c>
      <c r="KA502" s="93" t="s">
        <v>908</v>
      </c>
      <c r="KB502" s="79" t="s">
        <v>908</v>
      </c>
      <c r="KC502" s="79" t="s">
        <v>908</v>
      </c>
      <c r="KD502" s="79" t="s">
        <v>908</v>
      </c>
      <c r="KE502" s="97" t="s">
        <v>908</v>
      </c>
      <c r="KF502" s="95" t="s">
        <v>908</v>
      </c>
      <c r="KG502" s="79" t="s">
        <v>908</v>
      </c>
      <c r="KH502" s="79" t="s">
        <v>908</v>
      </c>
      <c r="KI502" s="79" t="s">
        <v>908</v>
      </c>
      <c r="KJ502" s="79" t="s">
        <v>908</v>
      </c>
      <c r="KK502" s="98" t="s">
        <v>908</v>
      </c>
      <c r="KL502" s="79" t="s">
        <v>908</v>
      </c>
      <c r="KM502" s="79" t="s">
        <v>908</v>
      </c>
      <c r="KN502" s="79" t="s">
        <v>908</v>
      </c>
      <c r="KO502" s="79" t="s">
        <v>908</v>
      </c>
      <c r="KP502" s="79" t="s">
        <v>908</v>
      </c>
      <c r="KQ502" s="79" t="s">
        <v>908</v>
      </c>
      <c r="KR502" s="79" t="s">
        <v>908</v>
      </c>
      <c r="KS502" s="96" t="s">
        <v>908</v>
      </c>
      <c r="KT502" s="96" t="s">
        <v>908</v>
      </c>
      <c r="KU502" s="96" t="s">
        <v>908</v>
      </c>
      <c r="KV502" s="96" t="s">
        <v>908</v>
      </c>
      <c r="KW502" s="93" t="s">
        <v>908</v>
      </c>
      <c r="KX502" s="79" t="s">
        <v>908</v>
      </c>
      <c r="KY502" s="79" t="s">
        <v>908</v>
      </c>
      <c r="KZ502" s="79" t="s">
        <v>908</v>
      </c>
      <c r="LA502" s="79" t="s">
        <v>908</v>
      </c>
      <c r="LB502" s="79" t="s">
        <v>908</v>
      </c>
      <c r="LC502" s="96" t="s">
        <v>908</v>
      </c>
      <c r="LD502" s="93" t="s">
        <v>908</v>
      </c>
      <c r="LE502" s="79" t="s">
        <v>908</v>
      </c>
      <c r="LF502" s="99" t="s">
        <v>908</v>
      </c>
      <c r="LG502" s="75" t="s">
        <v>908</v>
      </c>
      <c r="LH502" s="95" t="s">
        <v>908</v>
      </c>
      <c r="LI502" s="79" t="s">
        <v>908</v>
      </c>
      <c r="LJ502" s="74" t="s">
        <v>908</v>
      </c>
      <c r="LK502" s="74" t="s">
        <v>908</v>
      </c>
      <c r="LL502" s="74" t="s">
        <v>908</v>
      </c>
      <c r="LM502" s="100" t="s">
        <v>908</v>
      </c>
      <c r="LN502" s="277" t="s">
        <v>908</v>
      </c>
      <c r="LO502" s="79" t="s">
        <v>908</v>
      </c>
      <c r="LP502" s="79" t="s">
        <v>908</v>
      </c>
      <c r="LQ502" s="79" t="s">
        <v>908</v>
      </c>
      <c r="LR502" s="96" t="s">
        <v>908</v>
      </c>
      <c r="LS502" s="93" t="s">
        <v>908</v>
      </c>
      <c r="LT502" s="79" t="s">
        <v>908</v>
      </c>
      <c r="LU502" s="79" t="s">
        <v>908</v>
      </c>
      <c r="LV502" s="79" t="s">
        <v>908</v>
      </c>
      <c r="LW502" s="79" t="s">
        <v>908</v>
      </c>
      <c r="LX502" s="79" t="s">
        <v>908</v>
      </c>
      <c r="LY502" s="79" t="s">
        <v>908</v>
      </c>
      <c r="LZ502" s="79" t="s">
        <v>908</v>
      </c>
      <c r="MA502" s="97" t="s">
        <v>908</v>
      </c>
      <c r="MB502" s="95" t="s">
        <v>908</v>
      </c>
      <c r="MC502" s="79" t="s">
        <v>908</v>
      </c>
      <c r="MD502" s="79" t="s">
        <v>908</v>
      </c>
      <c r="ME502" s="79" t="s">
        <v>908</v>
      </c>
      <c r="MF502" s="79" t="s">
        <v>908</v>
      </c>
      <c r="MG502" s="79" t="s">
        <v>908</v>
      </c>
      <c r="MH502" s="79" t="s">
        <v>908</v>
      </c>
      <c r="MI502" s="79" t="s">
        <v>908</v>
      </c>
      <c r="MJ502" s="79" t="s">
        <v>908</v>
      </c>
      <c r="MK502" s="79" t="s">
        <v>908</v>
      </c>
      <c r="ML502" s="79" t="s">
        <v>908</v>
      </c>
      <c r="MM502" s="79" t="s">
        <v>908</v>
      </c>
      <c r="MN502" s="98" t="s">
        <v>908</v>
      </c>
      <c r="MO502" s="74" t="s">
        <v>908</v>
      </c>
      <c r="MP502" s="75" t="s">
        <v>908</v>
      </c>
      <c r="MQ502" s="93" t="s">
        <v>908</v>
      </c>
      <c r="MR502" s="79" t="s">
        <v>908</v>
      </c>
      <c r="MS502" s="79" t="s">
        <v>908</v>
      </c>
      <c r="MT502" s="79" t="s">
        <v>908</v>
      </c>
      <c r="MU502" s="79" t="s">
        <v>908</v>
      </c>
      <c r="MV502" s="98" t="s">
        <v>908</v>
      </c>
      <c r="MW502" s="79" t="s">
        <v>908</v>
      </c>
      <c r="MX502" s="79" t="s">
        <v>908</v>
      </c>
      <c r="MY502" s="79" t="s">
        <v>908</v>
      </c>
      <c r="MZ502" s="79" t="s">
        <v>908</v>
      </c>
      <c r="NA502" s="79" t="s">
        <v>908</v>
      </c>
      <c r="NB502" s="79" t="s">
        <v>908</v>
      </c>
      <c r="NC502" s="79" t="s">
        <v>908</v>
      </c>
      <c r="ND502" s="97" t="s">
        <v>908</v>
      </c>
      <c r="NE502" s="97" t="s">
        <v>908</v>
      </c>
      <c r="NF502" s="97" t="s">
        <v>908</v>
      </c>
      <c r="NG502" s="97" t="s">
        <v>908</v>
      </c>
      <c r="NH502" s="93" t="s">
        <v>908</v>
      </c>
      <c r="NI502" s="79" t="s">
        <v>908</v>
      </c>
      <c r="NJ502" s="79" t="s">
        <v>908</v>
      </c>
      <c r="NK502" s="79" t="s">
        <v>908</v>
      </c>
      <c r="NL502" s="79" t="s">
        <v>908</v>
      </c>
      <c r="NM502" s="79" t="s">
        <v>908</v>
      </c>
      <c r="NN502" s="94" t="s">
        <v>908</v>
      </c>
      <c r="NO502" s="93" t="s">
        <v>908</v>
      </c>
      <c r="NP502" s="80" t="s">
        <v>908</v>
      </c>
      <c r="NQ502" s="277" t="s">
        <v>908</v>
      </c>
      <c r="NR502" s="94" t="s">
        <v>908</v>
      </c>
      <c r="NS502" s="94"/>
      <c r="NT502" s="94"/>
      <c r="NU502" s="75"/>
      <c r="NV502" s="94"/>
      <c r="NW502" s="94"/>
      <c r="NX502" s="94"/>
      <c r="NY502" s="80"/>
      <c r="NZ502" s="94"/>
      <c r="OA502" s="92"/>
      <c r="OB502" s="92"/>
      <c r="OC502" s="92"/>
      <c r="OD502" s="278">
        <f>ROUND(SUBTOTAL(101,OD9:OD497),0)</f>
        <v>127</v>
      </c>
      <c r="OE502" s="278"/>
      <c r="OF502" s="279">
        <f>ROUND(SUBTOTAL(101,OF9:OF497),0)</f>
        <v>139</v>
      </c>
      <c r="OG502" s="279">
        <f>ROUND(SUBTOTAL(101,OG9:OG497),0)</f>
        <v>5</v>
      </c>
      <c r="OH502" s="274" t="s">
        <v>908</v>
      </c>
      <c r="OI502" s="74" t="s">
        <v>908</v>
      </c>
      <c r="OJ502" s="74" t="s">
        <v>908</v>
      </c>
      <c r="OK502" s="74" t="s">
        <v>908</v>
      </c>
      <c r="OL502" s="74" t="s">
        <v>908</v>
      </c>
      <c r="OM502" s="74" t="s">
        <v>908</v>
      </c>
      <c r="ON502" s="74" t="s">
        <v>908</v>
      </c>
      <c r="OO502" s="74" t="s">
        <v>908</v>
      </c>
      <c r="OP502" s="74" t="s">
        <v>908</v>
      </c>
      <c r="OQ502" s="84" t="s">
        <v>908</v>
      </c>
      <c r="OR502" s="274">
        <f t="shared" ref="OR502:PA502" si="1375">ROUND(SUBTOTAL(101,OR9:OR497),0)</f>
        <v>38</v>
      </c>
      <c r="OS502" s="74">
        <f t="shared" si="1375"/>
        <v>36</v>
      </c>
      <c r="OT502" s="74">
        <f t="shared" si="1375"/>
        <v>34</v>
      </c>
      <c r="OU502" s="74">
        <f t="shared" si="1375"/>
        <v>25</v>
      </c>
      <c r="OV502" s="74">
        <f t="shared" si="1375"/>
        <v>21</v>
      </c>
      <c r="OW502" s="74">
        <f t="shared" si="1375"/>
        <v>20</v>
      </c>
      <c r="OX502" s="74">
        <f t="shared" si="1375"/>
        <v>33</v>
      </c>
      <c r="OY502" s="74">
        <f t="shared" si="1375"/>
        <v>30</v>
      </c>
      <c r="OZ502" s="74">
        <f t="shared" si="1375"/>
        <v>45</v>
      </c>
      <c r="PA502" s="75">
        <f t="shared" si="1375"/>
        <v>35</v>
      </c>
      <c r="PB502" s="99" t="s">
        <v>908</v>
      </c>
      <c r="PC502" s="74" t="s">
        <v>908</v>
      </c>
      <c r="PD502" s="74" t="s">
        <v>908</v>
      </c>
      <c r="PE502" s="74" t="s">
        <v>908</v>
      </c>
      <c r="PF502" s="74" t="s">
        <v>908</v>
      </c>
      <c r="PG502" s="75" t="s">
        <v>908</v>
      </c>
      <c r="PH502" s="99" t="s">
        <v>908</v>
      </c>
      <c r="PI502" s="74" t="s">
        <v>908</v>
      </c>
      <c r="PJ502" s="74" t="s">
        <v>908</v>
      </c>
      <c r="PK502" s="74" t="s">
        <v>908</v>
      </c>
      <c r="PL502" s="74" t="s">
        <v>908</v>
      </c>
      <c r="PM502" s="75" t="s">
        <v>908</v>
      </c>
      <c r="PN502" s="99" t="s">
        <v>908</v>
      </c>
      <c r="PO502" s="74" t="s">
        <v>908</v>
      </c>
      <c r="PP502" s="74" t="s">
        <v>908</v>
      </c>
      <c r="PQ502" s="74" t="s">
        <v>908</v>
      </c>
      <c r="PR502" s="74" t="s">
        <v>908</v>
      </c>
      <c r="PS502" s="75" t="s">
        <v>908</v>
      </c>
      <c r="PT502" s="280">
        <f t="shared" ref="PT502:RE502" si="1376">ROUND(SUBTOTAL(101,PT9:PT497),0)</f>
        <v>53</v>
      </c>
      <c r="PU502" s="75">
        <f t="shared" si="1376"/>
        <v>39</v>
      </c>
      <c r="PV502" s="75">
        <f t="shared" si="1376"/>
        <v>43</v>
      </c>
      <c r="PW502" s="75">
        <f t="shared" si="1376"/>
        <v>42</v>
      </c>
      <c r="PX502" s="75">
        <f t="shared" si="1376"/>
        <v>22</v>
      </c>
      <c r="PY502" s="75">
        <f t="shared" si="1376"/>
        <v>21</v>
      </c>
      <c r="PZ502" s="75">
        <f t="shared" si="1376"/>
        <v>30</v>
      </c>
      <c r="QA502" s="75">
        <f t="shared" si="1376"/>
        <v>34</v>
      </c>
      <c r="QB502" s="75">
        <f t="shared" si="1376"/>
        <v>43</v>
      </c>
      <c r="QC502" s="75">
        <f t="shared" si="1376"/>
        <v>39</v>
      </c>
      <c r="QD502" s="280">
        <f t="shared" si="1376"/>
        <v>53</v>
      </c>
      <c r="QE502" s="75">
        <f t="shared" si="1376"/>
        <v>39</v>
      </c>
      <c r="QF502" s="75">
        <f t="shared" si="1376"/>
        <v>43</v>
      </c>
      <c r="QG502" s="75">
        <f t="shared" si="1376"/>
        <v>42</v>
      </c>
      <c r="QH502" s="75">
        <f t="shared" si="1376"/>
        <v>22</v>
      </c>
      <c r="QI502" s="75">
        <f t="shared" si="1376"/>
        <v>21</v>
      </c>
      <c r="QJ502" s="75">
        <f t="shared" si="1376"/>
        <v>30</v>
      </c>
      <c r="QK502" s="75">
        <f t="shared" si="1376"/>
        <v>34</v>
      </c>
      <c r="QL502" s="75">
        <f t="shared" si="1376"/>
        <v>43</v>
      </c>
      <c r="QM502" s="75">
        <f t="shared" si="1376"/>
        <v>39</v>
      </c>
      <c r="QN502" s="274">
        <f t="shared" si="1376"/>
        <v>486</v>
      </c>
      <c r="QO502" s="75">
        <f t="shared" si="1376"/>
        <v>404</v>
      </c>
      <c r="QP502" s="75">
        <f t="shared" si="1376"/>
        <v>573</v>
      </c>
      <c r="QQ502" s="75">
        <f t="shared" si="1376"/>
        <v>590</v>
      </c>
      <c r="QR502" s="75">
        <f t="shared" si="1376"/>
        <v>524</v>
      </c>
      <c r="QS502" s="75">
        <f t="shared" si="1376"/>
        <v>377</v>
      </c>
      <c r="QT502" s="274">
        <f t="shared" si="1376"/>
        <v>40</v>
      </c>
      <c r="QU502" s="75">
        <f t="shared" si="1376"/>
        <v>28</v>
      </c>
      <c r="QV502" s="75">
        <f t="shared" si="1376"/>
        <v>32</v>
      </c>
      <c r="QW502" s="75">
        <f t="shared" si="1376"/>
        <v>38</v>
      </c>
      <c r="QX502" s="75">
        <f t="shared" si="1376"/>
        <v>49</v>
      </c>
      <c r="QY502" s="75">
        <f t="shared" si="1376"/>
        <v>41</v>
      </c>
      <c r="QZ502" s="274">
        <f t="shared" si="1376"/>
        <v>214</v>
      </c>
      <c r="RA502" s="75">
        <f t="shared" si="1376"/>
        <v>214</v>
      </c>
      <c r="RB502" s="75">
        <f t="shared" si="1376"/>
        <v>214</v>
      </c>
      <c r="RC502" s="75">
        <f t="shared" si="1376"/>
        <v>214</v>
      </c>
      <c r="RD502" s="75">
        <f t="shared" si="1376"/>
        <v>214</v>
      </c>
      <c r="RE502" s="75">
        <f t="shared" si="1376"/>
        <v>214</v>
      </c>
      <c r="RF502" s="75"/>
      <c r="RG502" s="75">
        <f t="shared" ref="RG502:SL502" si="1377">ROUND(SUBTOTAL(101,RG9:RG497),0)</f>
        <v>7</v>
      </c>
      <c r="RH502" s="75">
        <f t="shared" si="1377"/>
        <v>0</v>
      </c>
      <c r="RI502" s="75">
        <f t="shared" si="1377"/>
        <v>0</v>
      </c>
      <c r="RJ502" s="75">
        <f t="shared" si="1377"/>
        <v>0</v>
      </c>
      <c r="RK502" s="75">
        <f t="shared" si="1377"/>
        <v>0</v>
      </c>
      <c r="RL502" s="75">
        <f t="shared" si="1377"/>
        <v>1</v>
      </c>
      <c r="RM502" s="75">
        <f t="shared" si="1377"/>
        <v>1</v>
      </c>
      <c r="RN502" s="75">
        <f t="shared" si="1377"/>
        <v>0</v>
      </c>
      <c r="RO502" s="75">
        <f t="shared" si="1377"/>
        <v>0</v>
      </c>
      <c r="RP502" s="75">
        <f t="shared" si="1377"/>
        <v>3</v>
      </c>
      <c r="RQ502" s="75">
        <f t="shared" si="1377"/>
        <v>0</v>
      </c>
      <c r="RR502" s="75">
        <f t="shared" si="1377"/>
        <v>0</v>
      </c>
      <c r="RS502" s="75">
        <f t="shared" si="1377"/>
        <v>0</v>
      </c>
      <c r="RT502" s="75">
        <f t="shared" si="1377"/>
        <v>0</v>
      </c>
      <c r="RU502" s="75">
        <f t="shared" si="1377"/>
        <v>0</v>
      </c>
      <c r="RV502" s="75">
        <f t="shared" si="1377"/>
        <v>0</v>
      </c>
      <c r="RW502" s="75">
        <f t="shared" si="1377"/>
        <v>2</v>
      </c>
      <c r="RX502" s="75">
        <f t="shared" si="1377"/>
        <v>0</v>
      </c>
      <c r="RY502" s="75">
        <f t="shared" si="1377"/>
        <v>1</v>
      </c>
      <c r="RZ502" s="75">
        <f t="shared" si="1377"/>
        <v>0</v>
      </c>
      <c r="SA502" s="75">
        <f t="shared" si="1377"/>
        <v>0</v>
      </c>
      <c r="SB502" s="75">
        <f t="shared" si="1377"/>
        <v>19</v>
      </c>
      <c r="SC502" s="75">
        <f t="shared" si="1377"/>
        <v>11</v>
      </c>
      <c r="SD502" s="75">
        <f t="shared" si="1377"/>
        <v>5</v>
      </c>
      <c r="SE502" s="75">
        <f t="shared" si="1377"/>
        <v>19</v>
      </c>
      <c r="SF502" s="75">
        <f t="shared" si="1377"/>
        <v>3</v>
      </c>
      <c r="SG502" s="75">
        <f t="shared" si="1377"/>
        <v>11</v>
      </c>
      <c r="SH502" s="75">
        <f t="shared" si="1377"/>
        <v>23</v>
      </c>
      <c r="SI502" s="75">
        <f t="shared" si="1377"/>
        <v>17</v>
      </c>
      <c r="SJ502" s="75">
        <f t="shared" si="1377"/>
        <v>9</v>
      </c>
      <c r="SK502" s="75">
        <f t="shared" si="1377"/>
        <v>14</v>
      </c>
      <c r="SL502" s="75">
        <f t="shared" si="1377"/>
        <v>6</v>
      </c>
      <c r="SM502" s="281">
        <f t="shared" ref="SM502:TE502" si="1378">ROUND(SUBTOTAL(101,SM9:SM497),0)</f>
        <v>10</v>
      </c>
      <c r="SN502" s="75">
        <f t="shared" si="1378"/>
        <v>23</v>
      </c>
      <c r="SO502" s="75">
        <f t="shared" si="1378"/>
        <v>17</v>
      </c>
      <c r="SP502" s="75">
        <f t="shared" si="1378"/>
        <v>9</v>
      </c>
      <c r="SQ502" s="75">
        <f t="shared" si="1378"/>
        <v>14</v>
      </c>
      <c r="SR502" s="75">
        <f t="shared" si="1378"/>
        <v>7</v>
      </c>
      <c r="SS502" s="281">
        <f t="shared" si="1378"/>
        <v>10</v>
      </c>
      <c r="ST502" s="75">
        <f t="shared" si="1378"/>
        <v>203</v>
      </c>
      <c r="SU502" s="75">
        <f t="shared" si="1378"/>
        <v>201</v>
      </c>
      <c r="SV502" s="75">
        <f t="shared" si="1378"/>
        <v>200</v>
      </c>
      <c r="SW502" s="75">
        <f t="shared" si="1378"/>
        <v>201</v>
      </c>
      <c r="SX502" s="75">
        <f t="shared" si="1378"/>
        <v>197</v>
      </c>
      <c r="SY502" s="75">
        <f t="shared" si="1378"/>
        <v>192</v>
      </c>
      <c r="SZ502" s="75">
        <f t="shared" si="1378"/>
        <v>42</v>
      </c>
      <c r="TA502" s="75">
        <f t="shared" si="1378"/>
        <v>41</v>
      </c>
      <c r="TB502" s="75">
        <f t="shared" si="1378"/>
        <v>41</v>
      </c>
      <c r="TC502" s="75">
        <f t="shared" si="1378"/>
        <v>41</v>
      </c>
      <c r="TD502" s="75">
        <f t="shared" si="1378"/>
        <v>40</v>
      </c>
      <c r="TE502" s="281">
        <f t="shared" si="1378"/>
        <v>39</v>
      </c>
      <c r="TF502" s="75">
        <f t="shared" ref="TF502:TL502" si="1379">ROUND(SUBTOTAL(101,TF9:TF497),0)</f>
        <v>75</v>
      </c>
      <c r="TG502" s="75">
        <f t="shared" si="1379"/>
        <v>61</v>
      </c>
      <c r="TH502" s="75">
        <f t="shared" si="1379"/>
        <v>48</v>
      </c>
      <c r="TI502" s="75">
        <f t="shared" si="1379"/>
        <v>60</v>
      </c>
      <c r="TJ502" s="75">
        <f t="shared" si="1379"/>
        <v>49</v>
      </c>
      <c r="TK502" s="75">
        <f t="shared" ref="TK502" si="1380">ROUND(SUBTOTAL(101,TK9:TK497),0)</f>
        <v>57</v>
      </c>
      <c r="TL502" s="281">
        <f t="shared" si="1379"/>
        <v>53</v>
      </c>
      <c r="TM502" s="75">
        <f t="shared" ref="TM502:TS502" si="1381">ROUND(SUBTOTAL(101,TM9:TM497),0)</f>
        <v>42</v>
      </c>
      <c r="TN502" s="75">
        <f t="shared" si="1381"/>
        <v>33</v>
      </c>
      <c r="TO502" s="75">
        <f t="shared" si="1381"/>
        <v>27</v>
      </c>
      <c r="TP502" s="75">
        <f t="shared" si="1381"/>
        <v>33</v>
      </c>
      <c r="TQ502" s="75">
        <f t="shared" si="1381"/>
        <v>25</v>
      </c>
      <c r="TR502" s="75">
        <f t="shared" si="1381"/>
        <v>29</v>
      </c>
      <c r="TS502" s="281">
        <f t="shared" si="1381"/>
        <v>27</v>
      </c>
      <c r="TT502" s="75">
        <f t="shared" ref="TT502:TZ502" si="1382">ROUND(SUBTOTAL(101,TT9:TT497),0)</f>
        <v>218</v>
      </c>
      <c r="TU502" s="75">
        <f t="shared" si="1382"/>
        <v>217</v>
      </c>
      <c r="TV502" s="75">
        <f t="shared" si="1382"/>
        <v>216</v>
      </c>
      <c r="TW502" s="75">
        <f t="shared" si="1382"/>
        <v>217</v>
      </c>
      <c r="TX502" s="75">
        <f t="shared" si="1382"/>
        <v>216</v>
      </c>
      <c r="TY502" s="75">
        <f t="shared" si="1382"/>
        <v>217</v>
      </c>
      <c r="TZ502" s="281">
        <f t="shared" si="1382"/>
        <v>216</v>
      </c>
      <c r="UA502" s="167"/>
      <c r="UB502" s="7" t="s">
        <v>1</v>
      </c>
    </row>
    <row r="503" spans="1:548" x14ac:dyDescent="0.15">
      <c r="A503" s="266" t="s">
        <v>18</v>
      </c>
      <c r="B503" s="267" t="s">
        <v>1739</v>
      </c>
      <c r="C503" s="268">
        <f ca="1">SUMPRODUCT((C11:C499="S")*(SUBTOTAL(3,INDIRECT(SUBSTITUTE(ADDRESS(ROW(),COLUMN(),4),ROW(),)&amp;ROW(C11:C499)))))</f>
        <v>0</v>
      </c>
      <c r="D503" s="268">
        <f ca="1">SUMPRODUCT((D11:D499="S")*(SUBTOTAL(3,INDIRECT(SUBSTITUTE(ADDRESS(ROW(),COLUMN(),4),ROW(),)&amp;ROW(D11:D499)))))</f>
        <v>0</v>
      </c>
      <c r="E503" s="268">
        <f>SUBTOTAL(9,E9:E497)</f>
        <v>0</v>
      </c>
      <c r="F503" s="269">
        <f>MAX(F9:F497)</f>
        <v>129</v>
      </c>
      <c r="G503" s="269" t="s">
        <v>908</v>
      </c>
      <c r="H503" s="269" t="s">
        <v>908</v>
      </c>
      <c r="I503" s="270" t="s">
        <v>908</v>
      </c>
      <c r="J503" s="271" t="s">
        <v>908</v>
      </c>
      <c r="K503" s="271" t="s">
        <v>908</v>
      </c>
      <c r="L503" s="271" t="s">
        <v>908</v>
      </c>
      <c r="M503" s="271" t="s">
        <v>908</v>
      </c>
      <c r="N503" s="271" t="s">
        <v>908</v>
      </c>
      <c r="O503" s="271" t="s">
        <v>908</v>
      </c>
      <c r="P503" s="271" t="s">
        <v>908</v>
      </c>
      <c r="Q503" s="271" t="s">
        <v>908</v>
      </c>
      <c r="R503" s="272" t="s">
        <v>908</v>
      </c>
      <c r="S503" s="270" t="s">
        <v>908</v>
      </c>
      <c r="T503" s="271" t="s">
        <v>908</v>
      </c>
      <c r="U503" s="271" t="s">
        <v>908</v>
      </c>
      <c r="V503" s="271" t="s">
        <v>908</v>
      </c>
      <c r="W503" s="271" t="s">
        <v>908</v>
      </c>
      <c r="X503" s="271" t="s">
        <v>908</v>
      </c>
      <c r="Y503" s="271" t="s">
        <v>908</v>
      </c>
      <c r="Z503" s="271" t="s">
        <v>908</v>
      </c>
      <c r="AA503" s="271" t="s">
        <v>908</v>
      </c>
      <c r="AB503" s="272" t="s">
        <v>908</v>
      </c>
      <c r="AC503" s="270" t="s">
        <v>908</v>
      </c>
      <c r="AD503" s="271" t="s">
        <v>908</v>
      </c>
      <c r="AE503" s="271" t="s">
        <v>908</v>
      </c>
      <c r="AF503" s="271" t="s">
        <v>908</v>
      </c>
      <c r="AG503" s="271" t="s">
        <v>908</v>
      </c>
      <c r="AH503" s="271" t="s">
        <v>908</v>
      </c>
      <c r="AI503" s="271" t="s">
        <v>908</v>
      </c>
      <c r="AJ503" s="271" t="s">
        <v>908</v>
      </c>
      <c r="AK503" s="271" t="s">
        <v>908</v>
      </c>
      <c r="AL503" s="272" t="s">
        <v>908</v>
      </c>
      <c r="AM503" s="270" t="s">
        <v>908</v>
      </c>
      <c r="AN503" s="271" t="s">
        <v>908</v>
      </c>
      <c r="AO503" s="271" t="s">
        <v>908</v>
      </c>
      <c r="AP503" s="271" t="s">
        <v>908</v>
      </c>
      <c r="AQ503" s="271" t="s">
        <v>908</v>
      </c>
      <c r="AR503" s="271" t="s">
        <v>908</v>
      </c>
      <c r="AS503" s="271" t="s">
        <v>908</v>
      </c>
      <c r="AT503" s="271" t="s">
        <v>908</v>
      </c>
      <c r="AU503" s="271" t="s">
        <v>908</v>
      </c>
      <c r="AV503" s="272" t="s">
        <v>908</v>
      </c>
      <c r="AW503" s="270" t="s">
        <v>908</v>
      </c>
      <c r="AX503" s="271" t="s">
        <v>908</v>
      </c>
      <c r="AY503" s="271" t="s">
        <v>908</v>
      </c>
      <c r="AZ503" s="271" t="s">
        <v>908</v>
      </c>
      <c r="BA503" s="271" t="s">
        <v>908</v>
      </c>
      <c r="BB503" s="271" t="s">
        <v>908</v>
      </c>
      <c r="BC503" s="271" t="s">
        <v>908</v>
      </c>
      <c r="BD503" s="271" t="s">
        <v>908</v>
      </c>
      <c r="BE503" s="271" t="s">
        <v>908</v>
      </c>
      <c r="BF503" s="272" t="s">
        <v>908</v>
      </c>
      <c r="BG503" s="270" t="s">
        <v>908</v>
      </c>
      <c r="BH503" s="271" t="s">
        <v>908</v>
      </c>
      <c r="BI503" s="271" t="s">
        <v>908</v>
      </c>
      <c r="BJ503" s="271" t="s">
        <v>908</v>
      </c>
      <c r="BK503" s="271" t="s">
        <v>908</v>
      </c>
      <c r="BL503" s="271" t="s">
        <v>908</v>
      </c>
      <c r="BM503" s="271" t="s">
        <v>908</v>
      </c>
      <c r="BN503" s="271" t="s">
        <v>908</v>
      </c>
      <c r="BO503" s="271" t="s">
        <v>908</v>
      </c>
      <c r="BP503" s="273" t="s">
        <v>908</v>
      </c>
      <c r="BQ503" s="270" t="s">
        <v>908</v>
      </c>
      <c r="BR503" s="271" t="s">
        <v>908</v>
      </c>
      <c r="BS503" s="271" t="s">
        <v>908</v>
      </c>
      <c r="BT503" s="271" t="s">
        <v>908</v>
      </c>
      <c r="BU503" s="271" t="s">
        <v>908</v>
      </c>
      <c r="BV503" s="271" t="s">
        <v>908</v>
      </c>
      <c r="BW503" s="271" t="s">
        <v>908</v>
      </c>
      <c r="BX503" s="271" t="s">
        <v>908</v>
      </c>
      <c r="BY503" s="271" t="s">
        <v>908</v>
      </c>
      <c r="BZ503" s="273" t="s">
        <v>908</v>
      </c>
      <c r="CA503" s="270" t="s">
        <v>908</v>
      </c>
      <c r="CB503" s="271" t="s">
        <v>908</v>
      </c>
      <c r="CC503" s="271" t="s">
        <v>908</v>
      </c>
      <c r="CD503" s="271" t="s">
        <v>908</v>
      </c>
      <c r="CE503" s="271" t="s">
        <v>908</v>
      </c>
      <c r="CF503" s="271" t="s">
        <v>908</v>
      </c>
      <c r="CG503" s="271" t="s">
        <v>908</v>
      </c>
      <c r="CH503" s="271" t="s">
        <v>908</v>
      </c>
      <c r="CI503" s="271" t="s">
        <v>908</v>
      </c>
      <c r="CJ503" s="273" t="s">
        <v>908</v>
      </c>
      <c r="CK503" s="270" t="s">
        <v>908</v>
      </c>
      <c r="CL503" s="271" t="s">
        <v>908</v>
      </c>
      <c r="CM503" s="271" t="s">
        <v>908</v>
      </c>
      <c r="CN503" s="271" t="s">
        <v>908</v>
      </c>
      <c r="CO503" s="271" t="s">
        <v>908</v>
      </c>
      <c r="CP503" s="271" t="s">
        <v>908</v>
      </c>
      <c r="CQ503" s="271" t="s">
        <v>908</v>
      </c>
      <c r="CR503" s="271" t="s">
        <v>908</v>
      </c>
      <c r="CS503" s="271" t="s">
        <v>908</v>
      </c>
      <c r="CT503" s="273" t="s">
        <v>908</v>
      </c>
      <c r="CU503" s="270" t="s">
        <v>908</v>
      </c>
      <c r="CV503" s="271" t="s">
        <v>908</v>
      </c>
      <c r="CW503" s="271" t="s">
        <v>908</v>
      </c>
      <c r="CX503" s="271" t="s">
        <v>908</v>
      </c>
      <c r="CY503" s="271" t="s">
        <v>908</v>
      </c>
      <c r="CZ503" s="271" t="s">
        <v>908</v>
      </c>
      <c r="DA503" s="271" t="s">
        <v>908</v>
      </c>
      <c r="DB503" s="271" t="s">
        <v>908</v>
      </c>
      <c r="DC503" s="271" t="s">
        <v>908</v>
      </c>
      <c r="DD503" s="273" t="s">
        <v>908</v>
      </c>
      <c r="DE503" s="270" t="s">
        <v>908</v>
      </c>
      <c r="DF503" s="271" t="s">
        <v>908</v>
      </c>
      <c r="DG503" s="271" t="s">
        <v>908</v>
      </c>
      <c r="DH503" s="271" t="s">
        <v>908</v>
      </c>
      <c r="DI503" s="271" t="s">
        <v>908</v>
      </c>
      <c r="DJ503" s="271" t="s">
        <v>908</v>
      </c>
      <c r="DK503" s="271" t="s">
        <v>908</v>
      </c>
      <c r="DL503" s="271" t="s">
        <v>908</v>
      </c>
      <c r="DM503" s="271" t="s">
        <v>908</v>
      </c>
      <c r="DN503" s="273" t="s">
        <v>908</v>
      </c>
      <c r="DO503" s="270" t="s">
        <v>908</v>
      </c>
      <c r="DP503" s="271" t="s">
        <v>908</v>
      </c>
      <c r="DQ503" s="271" t="s">
        <v>908</v>
      </c>
      <c r="DR503" s="271" t="s">
        <v>908</v>
      </c>
      <c r="DS503" s="271" t="s">
        <v>908</v>
      </c>
      <c r="DT503" s="271" t="s">
        <v>908</v>
      </c>
      <c r="DU503" s="271" t="s">
        <v>908</v>
      </c>
      <c r="DV503" s="271" t="s">
        <v>908</v>
      </c>
      <c r="DW503" s="271" t="s">
        <v>908</v>
      </c>
      <c r="DX503" s="273" t="s">
        <v>908</v>
      </c>
      <c r="DY503" s="274" t="s">
        <v>908</v>
      </c>
      <c r="DZ503" s="74">
        <f>MAX(DZ9:DZ497)</f>
        <v>5</v>
      </c>
      <c r="EA503" s="74">
        <f>MAX(EA9:EA497)</f>
        <v>5</v>
      </c>
      <c r="EB503" s="74">
        <f>MAX(EB9:EB497)</f>
        <v>5</v>
      </c>
      <c r="EC503" s="75">
        <f>MAX(EC9:EC497)</f>
        <v>6</v>
      </c>
      <c r="ED503" s="274" t="s">
        <v>908</v>
      </c>
      <c r="EE503" s="74">
        <f>MAX(EE9:EE497)</f>
        <v>5</v>
      </c>
      <c r="EF503" s="74">
        <f>MAX(EF9:EF497)</f>
        <v>25</v>
      </c>
      <c r="EG503" s="74">
        <f>MAX(EG9:EG497)</f>
        <v>125</v>
      </c>
      <c r="EH503" s="75">
        <f>MAX(EH9:EH497)</f>
        <v>750</v>
      </c>
      <c r="EI503" s="274" t="s">
        <v>908</v>
      </c>
      <c r="EJ503" s="74">
        <f>MAX(EJ9:EJ497)</f>
        <v>1500</v>
      </c>
      <c r="EK503" s="74">
        <f>MAX(EK9:EK497)</f>
        <v>3000</v>
      </c>
      <c r="EL503" s="74">
        <f>MAX(EL9:EL497)</f>
        <v>5000</v>
      </c>
      <c r="EM503" s="75">
        <f>MAX(EM9:EM497)</f>
        <v>15000</v>
      </c>
      <c r="EN503" s="99" t="s">
        <v>908</v>
      </c>
      <c r="EO503" s="74" t="s">
        <v>908</v>
      </c>
      <c r="EP503" s="74" t="s">
        <v>908</v>
      </c>
      <c r="EQ503" s="74" t="s">
        <v>908</v>
      </c>
      <c r="ER503" s="275" t="s">
        <v>908</v>
      </c>
      <c r="ES503" s="128" t="s">
        <v>908</v>
      </c>
      <c r="ET503" s="276" t="s">
        <v>908</v>
      </c>
      <c r="EU503" s="83" t="s">
        <v>908</v>
      </c>
      <c r="EV503" s="274">
        <f t="shared" ref="EV503:FE503" si="1383">MAX(EV9:EV497)</f>
        <v>178</v>
      </c>
      <c r="EW503" s="74">
        <f t="shared" si="1383"/>
        <v>127</v>
      </c>
      <c r="EX503" s="74">
        <f t="shared" si="1383"/>
        <v>120</v>
      </c>
      <c r="EY503" s="74">
        <f t="shared" si="1383"/>
        <v>149</v>
      </c>
      <c r="EZ503" s="77">
        <f t="shared" si="1383"/>
        <v>125</v>
      </c>
      <c r="FA503" s="99">
        <f t="shared" si="1383"/>
        <v>113</v>
      </c>
      <c r="FB503" s="75">
        <f t="shared" si="1383"/>
        <v>134</v>
      </c>
      <c r="FC503" s="99">
        <f t="shared" si="1383"/>
        <v>145</v>
      </c>
      <c r="FD503" s="74">
        <f t="shared" si="1383"/>
        <v>148</v>
      </c>
      <c r="FE503" s="84">
        <f t="shared" si="1383"/>
        <v>245</v>
      </c>
      <c r="FF503" s="274" t="s">
        <v>908</v>
      </c>
      <c r="FG503" s="74" t="s">
        <v>908</v>
      </c>
      <c r="FH503" s="74" t="s">
        <v>908</v>
      </c>
      <c r="FI503" s="74" t="s">
        <v>908</v>
      </c>
      <c r="FJ503" s="74" t="s">
        <v>908</v>
      </c>
      <c r="FK503" s="74" t="s">
        <v>908</v>
      </c>
      <c r="FL503" s="74" t="s">
        <v>908</v>
      </c>
      <c r="FM503" s="74" t="s">
        <v>908</v>
      </c>
      <c r="FN503" s="74" t="s">
        <v>908</v>
      </c>
      <c r="FO503" s="84" t="s">
        <v>908</v>
      </c>
      <c r="FP503" s="274" t="s">
        <v>908</v>
      </c>
      <c r="FQ503" s="74" t="s">
        <v>908</v>
      </c>
      <c r="FR503" s="74" t="s">
        <v>908</v>
      </c>
      <c r="FS503" s="74" t="s">
        <v>908</v>
      </c>
      <c r="FT503" s="74" t="s">
        <v>908</v>
      </c>
      <c r="FU503" s="74" t="s">
        <v>908</v>
      </c>
      <c r="FV503" s="74" t="s">
        <v>908</v>
      </c>
      <c r="FW503" s="74" t="s">
        <v>908</v>
      </c>
      <c r="FX503" s="74" t="s">
        <v>908</v>
      </c>
      <c r="FY503" s="84" t="s">
        <v>908</v>
      </c>
      <c r="FZ503" s="282">
        <f t="shared" ref="FZ503:GS503" si="1384">MAX(FZ9:FZ497)</f>
        <v>1.83</v>
      </c>
      <c r="GA503" s="86">
        <f t="shared" si="1384"/>
        <v>1.78</v>
      </c>
      <c r="GB503" s="86">
        <f t="shared" si="1384"/>
        <v>1.37</v>
      </c>
      <c r="GC503" s="86">
        <f t="shared" si="1384"/>
        <v>1.26</v>
      </c>
      <c r="GD503" s="86">
        <f t="shared" si="1384"/>
        <v>1.79</v>
      </c>
      <c r="GE503" s="86">
        <f t="shared" si="1384"/>
        <v>1.67</v>
      </c>
      <c r="GF503" s="86">
        <f t="shared" si="1384"/>
        <v>2.13</v>
      </c>
      <c r="GG503" s="86">
        <f t="shared" si="1384"/>
        <v>1.83</v>
      </c>
      <c r="GH503" s="86">
        <f t="shared" si="1384"/>
        <v>2.25</v>
      </c>
      <c r="GI503" s="87">
        <f t="shared" si="1384"/>
        <v>3.13</v>
      </c>
      <c r="GJ503" s="282">
        <f t="shared" si="1384"/>
        <v>83.61</v>
      </c>
      <c r="GK503" s="86">
        <f t="shared" si="1384"/>
        <v>82.56</v>
      </c>
      <c r="GL503" s="86">
        <f t="shared" si="1384"/>
        <v>79.569999999999993</v>
      </c>
      <c r="GM503" s="86">
        <f t="shared" si="1384"/>
        <v>86.78</v>
      </c>
      <c r="GN503" s="86">
        <f t="shared" si="1384"/>
        <v>97.86</v>
      </c>
      <c r="GO503" s="86">
        <f t="shared" si="1384"/>
        <v>97.97</v>
      </c>
      <c r="GP503" s="86">
        <f t="shared" si="1384"/>
        <v>97.08</v>
      </c>
      <c r="GQ503" s="86">
        <f t="shared" si="1384"/>
        <v>87.51</v>
      </c>
      <c r="GR503" s="86">
        <f t="shared" si="1384"/>
        <v>96.52</v>
      </c>
      <c r="GS503" s="87">
        <f t="shared" si="1384"/>
        <v>90.23</v>
      </c>
      <c r="GT503" s="274" t="s">
        <v>908</v>
      </c>
      <c r="GU503" s="74" t="s">
        <v>908</v>
      </c>
      <c r="GV503" s="74" t="s">
        <v>908</v>
      </c>
      <c r="GW503" s="74" t="s">
        <v>908</v>
      </c>
      <c r="GX503" s="74" t="s">
        <v>908</v>
      </c>
      <c r="GY503" s="74" t="s">
        <v>908</v>
      </c>
      <c r="GZ503" s="74" t="s">
        <v>908</v>
      </c>
      <c r="HA503" s="74" t="s">
        <v>908</v>
      </c>
      <c r="HB503" s="74" t="s">
        <v>908</v>
      </c>
      <c r="HC503" s="84" t="s">
        <v>908</v>
      </c>
      <c r="HD503" s="274" t="s">
        <v>908</v>
      </c>
      <c r="HE503" s="74" t="s">
        <v>908</v>
      </c>
      <c r="HF503" s="74" t="s">
        <v>908</v>
      </c>
      <c r="HG503" s="74" t="s">
        <v>908</v>
      </c>
      <c r="HH503" s="74" t="s">
        <v>908</v>
      </c>
      <c r="HI503" s="74" t="s">
        <v>908</v>
      </c>
      <c r="HJ503" s="74" t="s">
        <v>908</v>
      </c>
      <c r="HK503" s="74" t="s">
        <v>908</v>
      </c>
      <c r="HL503" s="74" t="s">
        <v>908</v>
      </c>
      <c r="HM503" s="84" t="s">
        <v>908</v>
      </c>
      <c r="HN503" s="274" t="s">
        <v>908</v>
      </c>
      <c r="HO503" s="74" t="s">
        <v>908</v>
      </c>
      <c r="HP503" s="74" t="s">
        <v>908</v>
      </c>
      <c r="HQ503" s="74" t="s">
        <v>908</v>
      </c>
      <c r="HR503" s="74" t="s">
        <v>908</v>
      </c>
      <c r="HS503" s="74" t="s">
        <v>908</v>
      </c>
      <c r="HT503" s="74" t="s">
        <v>908</v>
      </c>
      <c r="HU503" s="74" t="s">
        <v>908</v>
      </c>
      <c r="HV503" s="74" t="s">
        <v>908</v>
      </c>
      <c r="HW503" s="84" t="s">
        <v>908</v>
      </c>
      <c r="HX503" s="274" t="s">
        <v>908</v>
      </c>
      <c r="HY503" s="74" t="s">
        <v>908</v>
      </c>
      <c r="HZ503" s="74" t="s">
        <v>908</v>
      </c>
      <c r="IA503" s="74" t="s">
        <v>908</v>
      </c>
      <c r="IB503" s="74" t="s">
        <v>908</v>
      </c>
      <c r="IC503" s="74" t="s">
        <v>908</v>
      </c>
      <c r="ID503" s="74" t="s">
        <v>908</v>
      </c>
      <c r="IE503" s="74" t="s">
        <v>908</v>
      </c>
      <c r="IF503" s="74" t="s">
        <v>908</v>
      </c>
      <c r="IG503" s="84" t="s">
        <v>908</v>
      </c>
      <c r="IH503" s="95">
        <f t="shared" ref="IH503:JM503" si="1385">MAX(IH9:IH497)</f>
        <v>0.12</v>
      </c>
      <c r="II503" s="79">
        <f t="shared" si="1385"/>
        <v>0.13</v>
      </c>
      <c r="IJ503" s="79">
        <f t="shared" si="1385"/>
        <v>0.12</v>
      </c>
      <c r="IK503" s="79">
        <f t="shared" si="1385"/>
        <v>0.05</v>
      </c>
      <c r="IL503" s="79">
        <f t="shared" si="1385"/>
        <v>0.1</v>
      </c>
      <c r="IM503" s="92">
        <f t="shared" si="1385"/>
        <v>0.05</v>
      </c>
      <c r="IN503" s="93">
        <f t="shared" si="1385"/>
        <v>0.05</v>
      </c>
      <c r="IO503" s="94">
        <f t="shared" si="1385"/>
        <v>0.05</v>
      </c>
      <c r="IP503" s="95">
        <f t="shared" si="1385"/>
        <v>0.15</v>
      </c>
      <c r="IQ503" s="79">
        <f t="shared" si="1385"/>
        <v>0.12</v>
      </c>
      <c r="IR503" s="79">
        <f t="shared" si="1385"/>
        <v>0.15</v>
      </c>
      <c r="IS503" s="79">
        <f t="shared" si="1385"/>
        <v>0.14000000000000001</v>
      </c>
      <c r="IT503" s="79">
        <f t="shared" si="1385"/>
        <v>0.14000000000000001</v>
      </c>
      <c r="IU503" s="79">
        <f t="shared" si="1385"/>
        <v>0.14000000000000001</v>
      </c>
      <c r="IV503" s="79">
        <f t="shared" si="1385"/>
        <v>0.16</v>
      </c>
      <c r="IW503" s="96">
        <f t="shared" si="1385"/>
        <v>0.05</v>
      </c>
      <c r="IX503" s="93">
        <f t="shared" si="1385"/>
        <v>0.1</v>
      </c>
      <c r="IY503" s="79">
        <f t="shared" si="1385"/>
        <v>7.0000000000000007E-2</v>
      </c>
      <c r="IZ503" s="79">
        <f t="shared" si="1385"/>
        <v>0.14000000000000001</v>
      </c>
      <c r="JA503" s="79">
        <f t="shared" si="1385"/>
        <v>0.1</v>
      </c>
      <c r="JB503" s="79">
        <f t="shared" si="1385"/>
        <v>0.1</v>
      </c>
      <c r="JC503" s="79">
        <f t="shared" si="1385"/>
        <v>7.0000000000000007E-2</v>
      </c>
      <c r="JD503" s="79">
        <f t="shared" si="1385"/>
        <v>0.1</v>
      </c>
      <c r="JE503" s="97">
        <f t="shared" si="1385"/>
        <v>0.1</v>
      </c>
      <c r="JF503" s="95">
        <f t="shared" si="1385"/>
        <v>0.1</v>
      </c>
      <c r="JG503" s="79">
        <f t="shared" si="1385"/>
        <v>0.1</v>
      </c>
      <c r="JH503" s="79">
        <f t="shared" si="1385"/>
        <v>0.1</v>
      </c>
      <c r="JI503" s="79">
        <f t="shared" si="1385"/>
        <v>0.1</v>
      </c>
      <c r="JJ503" s="79">
        <f t="shared" si="1385"/>
        <v>0.1</v>
      </c>
      <c r="JK503" s="79">
        <f t="shared" si="1385"/>
        <v>0.1</v>
      </c>
      <c r="JL503" s="79">
        <f t="shared" si="1385"/>
        <v>0.1</v>
      </c>
      <c r="JM503" s="96">
        <f t="shared" si="1385"/>
        <v>0.12</v>
      </c>
      <c r="JN503" s="93">
        <f t="shared" ref="JN503:KS503" si="1386">MAX(JN9:JN497)</f>
        <v>0.1</v>
      </c>
      <c r="JO503" s="79">
        <f t="shared" si="1386"/>
        <v>0.1</v>
      </c>
      <c r="JP503" s="79">
        <f t="shared" si="1386"/>
        <v>0.1</v>
      </c>
      <c r="JQ503" s="79">
        <f t="shared" si="1386"/>
        <v>0.1</v>
      </c>
      <c r="JR503" s="79">
        <f t="shared" si="1386"/>
        <v>0.1</v>
      </c>
      <c r="JS503" s="79">
        <f t="shared" si="1386"/>
        <v>0.1</v>
      </c>
      <c r="JT503" s="79">
        <f t="shared" si="1386"/>
        <v>0.1</v>
      </c>
      <c r="JU503" s="79">
        <f t="shared" si="1386"/>
        <v>0.1</v>
      </c>
      <c r="JV503" s="79">
        <f t="shared" si="1386"/>
        <v>0.1</v>
      </c>
      <c r="JW503" s="79">
        <f t="shared" si="1386"/>
        <v>0.1</v>
      </c>
      <c r="JX503" s="79">
        <f t="shared" si="1386"/>
        <v>0.1</v>
      </c>
      <c r="JY503" s="79">
        <f t="shared" si="1386"/>
        <v>0.1</v>
      </c>
      <c r="JZ503" s="97">
        <f t="shared" si="1386"/>
        <v>7.0000000000000007E-2</v>
      </c>
      <c r="KA503" s="93">
        <f t="shared" si="1386"/>
        <v>0.1</v>
      </c>
      <c r="KB503" s="79">
        <f t="shared" si="1386"/>
        <v>7.0000000000000007E-2</v>
      </c>
      <c r="KC503" s="79">
        <f t="shared" si="1386"/>
        <v>7.0000000000000007E-2</v>
      </c>
      <c r="KD503" s="79">
        <f t="shared" si="1386"/>
        <v>0.15</v>
      </c>
      <c r="KE503" s="97">
        <f t="shared" si="1386"/>
        <v>0.06</v>
      </c>
      <c r="KF503" s="95">
        <f t="shared" si="1386"/>
        <v>0.1</v>
      </c>
      <c r="KG503" s="79">
        <f t="shared" si="1386"/>
        <v>0</v>
      </c>
      <c r="KH503" s="79">
        <f t="shared" si="1386"/>
        <v>0</v>
      </c>
      <c r="KI503" s="79">
        <f t="shared" si="1386"/>
        <v>0</v>
      </c>
      <c r="KJ503" s="79">
        <f t="shared" si="1386"/>
        <v>0</v>
      </c>
      <c r="KK503" s="98">
        <f t="shared" si="1386"/>
        <v>0</v>
      </c>
      <c r="KL503" s="79">
        <f t="shared" si="1386"/>
        <v>0.1</v>
      </c>
      <c r="KM503" s="79">
        <f t="shared" si="1386"/>
        <v>0</v>
      </c>
      <c r="KN503" s="79">
        <f t="shared" si="1386"/>
        <v>7.0000000000000007E-2</v>
      </c>
      <c r="KO503" s="79">
        <f t="shared" si="1386"/>
        <v>0</v>
      </c>
      <c r="KP503" s="79">
        <f t="shared" si="1386"/>
        <v>0.1</v>
      </c>
      <c r="KQ503" s="79">
        <f t="shared" si="1386"/>
        <v>7.0000000000000007E-2</v>
      </c>
      <c r="KR503" s="79">
        <f t="shared" si="1386"/>
        <v>0.2</v>
      </c>
      <c r="KS503" s="96">
        <f t="shared" si="1386"/>
        <v>0</v>
      </c>
      <c r="KT503" s="96">
        <f t="shared" ref="KT503:KU503" si="1387">MAX(KT9:KT497)</f>
        <v>0</v>
      </c>
      <c r="KU503" s="96">
        <f t="shared" si="1387"/>
        <v>0</v>
      </c>
      <c r="KV503" s="96">
        <f t="shared" ref="KV503:MA503" si="1388">MAX(KV9:KV497)</f>
        <v>0</v>
      </c>
      <c r="KW503" s="93">
        <f t="shared" si="1388"/>
        <v>0</v>
      </c>
      <c r="KX503" s="79">
        <f t="shared" si="1388"/>
        <v>0</v>
      </c>
      <c r="KY503" s="79">
        <f t="shared" si="1388"/>
        <v>0</v>
      </c>
      <c r="KZ503" s="79">
        <f t="shared" si="1388"/>
        <v>0</v>
      </c>
      <c r="LA503" s="79">
        <f t="shared" si="1388"/>
        <v>0</v>
      </c>
      <c r="LB503" s="79">
        <f t="shared" si="1388"/>
        <v>0</v>
      </c>
      <c r="LC503" s="96">
        <f t="shared" si="1388"/>
        <v>0</v>
      </c>
      <c r="LD503" s="93">
        <f t="shared" si="1388"/>
        <v>0</v>
      </c>
      <c r="LE503" s="79">
        <f t="shared" si="1388"/>
        <v>0.1</v>
      </c>
      <c r="LF503" s="99">
        <f t="shared" si="1388"/>
        <v>0</v>
      </c>
      <c r="LG503" s="75">
        <f t="shared" si="1388"/>
        <v>18</v>
      </c>
      <c r="LH503" s="95">
        <f t="shared" si="1388"/>
        <v>0.03</v>
      </c>
      <c r="LI503" s="79">
        <f t="shared" si="1388"/>
        <v>0.03</v>
      </c>
      <c r="LJ503" s="74">
        <f t="shared" si="1388"/>
        <v>10</v>
      </c>
      <c r="LK503" s="74">
        <f t="shared" si="1388"/>
        <v>6</v>
      </c>
      <c r="LL503" s="74">
        <f t="shared" si="1388"/>
        <v>20</v>
      </c>
      <c r="LM503" s="100">
        <f t="shared" si="1388"/>
        <v>6</v>
      </c>
      <c r="LN503" s="277">
        <f t="shared" si="1388"/>
        <v>0</v>
      </c>
      <c r="LO503" s="79">
        <f t="shared" si="1388"/>
        <v>0</v>
      </c>
      <c r="LP503" s="79">
        <f t="shared" si="1388"/>
        <v>0.05</v>
      </c>
      <c r="LQ503" s="79">
        <f t="shared" si="1388"/>
        <v>0.1</v>
      </c>
      <c r="LR503" s="96">
        <f t="shared" si="1388"/>
        <v>0.05</v>
      </c>
      <c r="LS503" s="93">
        <f t="shared" si="1388"/>
        <v>0.1</v>
      </c>
      <c r="LT503" s="79">
        <f t="shared" si="1388"/>
        <v>0.1</v>
      </c>
      <c r="LU503" s="79">
        <f t="shared" si="1388"/>
        <v>0.1</v>
      </c>
      <c r="LV503" s="79">
        <f t="shared" si="1388"/>
        <v>0.1</v>
      </c>
      <c r="LW503" s="79">
        <f t="shared" si="1388"/>
        <v>0.1</v>
      </c>
      <c r="LX503" s="79">
        <f t="shared" si="1388"/>
        <v>0.1</v>
      </c>
      <c r="LY503" s="79">
        <f t="shared" si="1388"/>
        <v>0.1</v>
      </c>
      <c r="LZ503" s="79">
        <f t="shared" si="1388"/>
        <v>0.1</v>
      </c>
      <c r="MA503" s="97">
        <f t="shared" si="1388"/>
        <v>0.1</v>
      </c>
      <c r="MB503" s="95">
        <f t="shared" ref="MB503:NI503" si="1389">MAX(MB9:MB497)</f>
        <v>0</v>
      </c>
      <c r="MC503" s="79">
        <f t="shared" si="1389"/>
        <v>0</v>
      </c>
      <c r="MD503" s="79">
        <f t="shared" si="1389"/>
        <v>0</v>
      </c>
      <c r="ME503" s="79">
        <f t="shared" si="1389"/>
        <v>0</v>
      </c>
      <c r="MF503" s="79">
        <f t="shared" si="1389"/>
        <v>0.05</v>
      </c>
      <c r="MG503" s="79">
        <f t="shared" si="1389"/>
        <v>0.1</v>
      </c>
      <c r="MH503" s="79">
        <f t="shared" si="1389"/>
        <v>0</v>
      </c>
      <c r="MI503" s="79">
        <f t="shared" si="1389"/>
        <v>0</v>
      </c>
      <c r="MJ503" s="79">
        <f t="shared" si="1389"/>
        <v>0</v>
      </c>
      <c r="MK503" s="79">
        <f t="shared" si="1389"/>
        <v>0.05</v>
      </c>
      <c r="ML503" s="79">
        <f t="shared" si="1389"/>
        <v>0.05</v>
      </c>
      <c r="MM503" s="79">
        <f t="shared" si="1389"/>
        <v>0.05</v>
      </c>
      <c r="MN503" s="98">
        <f t="shared" si="1389"/>
        <v>0</v>
      </c>
      <c r="MO503" s="74">
        <f t="shared" si="1389"/>
        <v>0</v>
      </c>
      <c r="MP503" s="75">
        <f t="shared" si="1389"/>
        <v>0</v>
      </c>
      <c r="MQ503" s="93">
        <f t="shared" si="1389"/>
        <v>0.1</v>
      </c>
      <c r="MR503" s="79">
        <f t="shared" si="1389"/>
        <v>0</v>
      </c>
      <c r="MS503" s="79">
        <f t="shared" si="1389"/>
        <v>0.1</v>
      </c>
      <c r="MT503" s="79">
        <f t="shared" si="1389"/>
        <v>0.1</v>
      </c>
      <c r="MU503" s="79">
        <f t="shared" si="1389"/>
        <v>7.0000000000000007E-2</v>
      </c>
      <c r="MV503" s="98">
        <f t="shared" si="1389"/>
        <v>0.1</v>
      </c>
      <c r="MW503" s="79">
        <f t="shared" si="1389"/>
        <v>0.15</v>
      </c>
      <c r="MX503" s="79">
        <f t="shared" si="1389"/>
        <v>0.15</v>
      </c>
      <c r="MY503" s="79">
        <f t="shared" si="1389"/>
        <v>0.2</v>
      </c>
      <c r="MZ503" s="79">
        <f t="shared" si="1389"/>
        <v>0.1</v>
      </c>
      <c r="NA503" s="79">
        <f t="shared" si="1389"/>
        <v>0.15</v>
      </c>
      <c r="NB503" s="79">
        <f t="shared" si="1389"/>
        <v>0.1</v>
      </c>
      <c r="NC503" s="79">
        <f t="shared" si="1389"/>
        <v>0.1</v>
      </c>
      <c r="ND503" s="97">
        <f t="shared" si="1389"/>
        <v>0.2</v>
      </c>
      <c r="NE503" s="97">
        <f t="shared" ref="NE503" si="1390">MAX(NE9:NE497)</f>
        <v>0.1</v>
      </c>
      <c r="NF503" s="97">
        <f t="shared" ref="NF503" si="1391">MAX(NF9:NF497)</f>
        <v>0</v>
      </c>
      <c r="NG503" s="97">
        <f t="shared" si="1389"/>
        <v>0.05</v>
      </c>
      <c r="NH503" s="93">
        <f t="shared" si="1389"/>
        <v>0.1</v>
      </c>
      <c r="NI503" s="79">
        <f t="shared" si="1389"/>
        <v>0.2</v>
      </c>
      <c r="NJ503" s="79">
        <f t="shared" ref="NJ503:NP503" si="1392">MAX(NJ9:NJ497)</f>
        <v>0.1</v>
      </c>
      <c r="NK503" s="79">
        <f t="shared" si="1392"/>
        <v>0</v>
      </c>
      <c r="NL503" s="79">
        <f t="shared" si="1392"/>
        <v>0</v>
      </c>
      <c r="NM503" s="79">
        <f t="shared" si="1392"/>
        <v>0.1</v>
      </c>
      <c r="NN503" s="94">
        <f t="shared" si="1392"/>
        <v>0</v>
      </c>
      <c r="NO503" s="93">
        <f t="shared" si="1392"/>
        <v>0.1</v>
      </c>
      <c r="NP503" s="80">
        <f t="shared" si="1392"/>
        <v>0.15</v>
      </c>
      <c r="NQ503" s="277" t="s">
        <v>908</v>
      </c>
      <c r="NR503" s="94" t="s">
        <v>908</v>
      </c>
      <c r="NS503" s="94"/>
      <c r="NT503" s="94"/>
      <c r="NU503" s="75"/>
      <c r="NV503" s="94"/>
      <c r="NW503" s="94"/>
      <c r="NX503" s="94"/>
      <c r="NY503" s="80"/>
      <c r="NZ503" s="94"/>
      <c r="OA503" s="92"/>
      <c r="OB503" s="92"/>
      <c r="OC503" s="92"/>
      <c r="OD503" s="278">
        <f>MAX(OD9:OD497)</f>
        <v>750</v>
      </c>
      <c r="OE503" s="278"/>
      <c r="OF503" s="279">
        <f>MAX(OF9:OF497)</f>
        <v>1000</v>
      </c>
      <c r="OG503" s="279">
        <f>MAX(OG9:OG497)</f>
        <v>7</v>
      </c>
      <c r="OH503" s="274" t="s">
        <v>908</v>
      </c>
      <c r="OI503" s="74" t="s">
        <v>908</v>
      </c>
      <c r="OJ503" s="74" t="s">
        <v>908</v>
      </c>
      <c r="OK503" s="74" t="s">
        <v>908</v>
      </c>
      <c r="OL503" s="74" t="s">
        <v>908</v>
      </c>
      <c r="OM503" s="74" t="s">
        <v>908</v>
      </c>
      <c r="ON503" s="74" t="s">
        <v>908</v>
      </c>
      <c r="OO503" s="74" t="s">
        <v>908</v>
      </c>
      <c r="OP503" s="74" t="s">
        <v>908</v>
      </c>
      <c r="OQ503" s="84" t="s">
        <v>908</v>
      </c>
      <c r="OR503" s="274">
        <f t="shared" ref="OR503:PA503" si="1393">MAX(OR9:OR497)</f>
        <v>100</v>
      </c>
      <c r="OS503" s="74">
        <f t="shared" si="1393"/>
        <v>100</v>
      </c>
      <c r="OT503" s="74">
        <f t="shared" si="1393"/>
        <v>100</v>
      </c>
      <c r="OU503" s="74">
        <f t="shared" si="1393"/>
        <v>100</v>
      </c>
      <c r="OV503" s="74">
        <f t="shared" si="1393"/>
        <v>100</v>
      </c>
      <c r="OW503" s="74">
        <f t="shared" si="1393"/>
        <v>100</v>
      </c>
      <c r="OX503" s="74">
        <f t="shared" si="1393"/>
        <v>100</v>
      </c>
      <c r="OY503" s="74">
        <f t="shared" si="1393"/>
        <v>100</v>
      </c>
      <c r="OZ503" s="74">
        <f t="shared" si="1393"/>
        <v>100</v>
      </c>
      <c r="PA503" s="75">
        <f t="shared" si="1393"/>
        <v>100</v>
      </c>
      <c r="PB503" s="99" t="s">
        <v>908</v>
      </c>
      <c r="PC503" s="74" t="s">
        <v>908</v>
      </c>
      <c r="PD503" s="74" t="s">
        <v>908</v>
      </c>
      <c r="PE503" s="74" t="s">
        <v>908</v>
      </c>
      <c r="PF503" s="74" t="s">
        <v>908</v>
      </c>
      <c r="PG503" s="75" t="s">
        <v>908</v>
      </c>
      <c r="PH503" s="99" t="s">
        <v>908</v>
      </c>
      <c r="PI503" s="74" t="s">
        <v>908</v>
      </c>
      <c r="PJ503" s="74" t="s">
        <v>908</v>
      </c>
      <c r="PK503" s="74" t="s">
        <v>908</v>
      </c>
      <c r="PL503" s="74" t="s">
        <v>908</v>
      </c>
      <c r="PM503" s="75" t="s">
        <v>908</v>
      </c>
      <c r="PN503" s="99" t="s">
        <v>908</v>
      </c>
      <c r="PO503" s="74" t="s">
        <v>908</v>
      </c>
      <c r="PP503" s="74" t="s">
        <v>908</v>
      </c>
      <c r="PQ503" s="74" t="s">
        <v>908</v>
      </c>
      <c r="PR503" s="74" t="s">
        <v>908</v>
      </c>
      <c r="PS503" s="75" t="s">
        <v>908</v>
      </c>
      <c r="PT503" s="280">
        <f t="shared" ref="PT503:RE503" si="1394">MAX(PT9:PT497)</f>
        <v>100</v>
      </c>
      <c r="PU503" s="75">
        <f t="shared" si="1394"/>
        <v>100</v>
      </c>
      <c r="PV503" s="75">
        <f t="shared" si="1394"/>
        <v>100</v>
      </c>
      <c r="PW503" s="75">
        <f t="shared" si="1394"/>
        <v>100</v>
      </c>
      <c r="PX503" s="75">
        <f t="shared" si="1394"/>
        <v>100</v>
      </c>
      <c r="PY503" s="75">
        <f t="shared" si="1394"/>
        <v>100</v>
      </c>
      <c r="PZ503" s="75">
        <f t="shared" si="1394"/>
        <v>100</v>
      </c>
      <c r="QA503" s="75">
        <f t="shared" si="1394"/>
        <v>100</v>
      </c>
      <c r="QB503" s="75">
        <f t="shared" si="1394"/>
        <v>100</v>
      </c>
      <c r="QC503" s="75">
        <f t="shared" si="1394"/>
        <v>100</v>
      </c>
      <c r="QD503" s="280">
        <f t="shared" si="1394"/>
        <v>62</v>
      </c>
      <c r="QE503" s="75">
        <f t="shared" si="1394"/>
        <v>61</v>
      </c>
      <c r="QF503" s="75">
        <f t="shared" si="1394"/>
        <v>60</v>
      </c>
      <c r="QG503" s="75">
        <f t="shared" si="1394"/>
        <v>58</v>
      </c>
      <c r="QH503" s="75">
        <f t="shared" si="1394"/>
        <v>48</v>
      </c>
      <c r="QI503" s="75">
        <f t="shared" si="1394"/>
        <v>51</v>
      </c>
      <c r="QJ503" s="75">
        <f t="shared" si="1394"/>
        <v>46</v>
      </c>
      <c r="QK503" s="75">
        <f t="shared" si="1394"/>
        <v>47</v>
      </c>
      <c r="QL503" s="75">
        <f t="shared" si="1394"/>
        <v>51</v>
      </c>
      <c r="QM503" s="75">
        <f t="shared" si="1394"/>
        <v>53</v>
      </c>
      <c r="QN503" s="274">
        <f t="shared" si="1394"/>
        <v>872</v>
      </c>
      <c r="QO503" s="75">
        <f t="shared" si="1394"/>
        <v>900</v>
      </c>
      <c r="QP503" s="75">
        <f t="shared" si="1394"/>
        <v>1036</v>
      </c>
      <c r="QQ503" s="75">
        <f t="shared" si="1394"/>
        <v>1082</v>
      </c>
      <c r="QR503" s="75">
        <f t="shared" si="1394"/>
        <v>815</v>
      </c>
      <c r="QS503" s="75">
        <f t="shared" si="1394"/>
        <v>681</v>
      </c>
      <c r="QT503" s="274">
        <f t="shared" si="1394"/>
        <v>100</v>
      </c>
      <c r="QU503" s="75">
        <f t="shared" si="1394"/>
        <v>100</v>
      </c>
      <c r="QV503" s="75">
        <f t="shared" si="1394"/>
        <v>100</v>
      </c>
      <c r="QW503" s="75">
        <f t="shared" si="1394"/>
        <v>100</v>
      </c>
      <c r="QX503" s="75">
        <f t="shared" si="1394"/>
        <v>100</v>
      </c>
      <c r="QY503" s="75">
        <f t="shared" si="1394"/>
        <v>100</v>
      </c>
      <c r="QZ503" s="274">
        <f t="shared" si="1394"/>
        <v>429</v>
      </c>
      <c r="RA503" s="75">
        <f t="shared" si="1394"/>
        <v>429</v>
      </c>
      <c r="RB503" s="75">
        <f t="shared" si="1394"/>
        <v>429</v>
      </c>
      <c r="RC503" s="75">
        <f t="shared" si="1394"/>
        <v>429</v>
      </c>
      <c r="RD503" s="75">
        <f t="shared" si="1394"/>
        <v>429</v>
      </c>
      <c r="RE503" s="75">
        <f t="shared" si="1394"/>
        <v>429</v>
      </c>
      <c r="RF503" s="75"/>
      <c r="RG503" s="75">
        <f t="shared" ref="RG503:SL503" si="1395">MAX(RG9:RG497)</f>
        <v>50.099999999999994</v>
      </c>
      <c r="RH503" s="75">
        <f t="shared" si="1395"/>
        <v>9.2000000000000011</v>
      </c>
      <c r="RI503" s="75">
        <f t="shared" si="1395"/>
        <v>0.80536912751677858</v>
      </c>
      <c r="RJ503" s="75">
        <f t="shared" si="1395"/>
        <v>20.833333333333332</v>
      </c>
      <c r="RK503" s="75">
        <f t="shared" si="1395"/>
        <v>4.6000000000000005</v>
      </c>
      <c r="RL503" s="75">
        <f t="shared" si="1395"/>
        <v>31.36</v>
      </c>
      <c r="RM503" s="75">
        <f t="shared" si="1395"/>
        <v>17.535000000000004</v>
      </c>
      <c r="RN503" s="75">
        <f t="shared" si="1395"/>
        <v>4.0480000000000009</v>
      </c>
      <c r="RO503" s="75">
        <f t="shared" si="1395"/>
        <v>10.453333333333335</v>
      </c>
      <c r="RP503" s="75">
        <f t="shared" si="1395"/>
        <v>44.247787610619469</v>
      </c>
      <c r="RQ503" s="75">
        <f t="shared" si="1395"/>
        <v>27.276666666666671</v>
      </c>
      <c r="RR503" s="75">
        <f t="shared" si="1395"/>
        <v>0</v>
      </c>
      <c r="RS503" s="75">
        <f t="shared" si="1395"/>
        <v>13.638333333333335</v>
      </c>
      <c r="RT503" s="75">
        <f t="shared" si="1395"/>
        <v>5.0561797752808992</v>
      </c>
      <c r="RU503" s="75">
        <f t="shared" si="1395"/>
        <v>15.347695302132179</v>
      </c>
      <c r="RV503" s="75">
        <f t="shared" si="1395"/>
        <v>16.853932584269664</v>
      </c>
      <c r="RW503" s="75">
        <f t="shared" si="1395"/>
        <v>16.853932584269664</v>
      </c>
      <c r="RX503" s="75">
        <f t="shared" si="1395"/>
        <v>16.853932584269664</v>
      </c>
      <c r="RY503" s="75">
        <f t="shared" si="1395"/>
        <v>12.640449438202248</v>
      </c>
      <c r="RZ503" s="75">
        <f t="shared" si="1395"/>
        <v>8.4269662921348321</v>
      </c>
      <c r="SA503" s="75">
        <f t="shared" si="1395"/>
        <v>6.3202247191011223</v>
      </c>
      <c r="SB503" s="75">
        <f t="shared" si="1395"/>
        <v>79.437265917602986</v>
      </c>
      <c r="SC503" s="75">
        <f t="shared" si="1395"/>
        <v>65.954119850187254</v>
      </c>
      <c r="SD503" s="75">
        <f t="shared" si="1395"/>
        <v>62.753426966292139</v>
      </c>
      <c r="SE503" s="75">
        <f t="shared" si="1395"/>
        <v>129.41205992509364</v>
      </c>
      <c r="SF503" s="75">
        <f t="shared" si="1395"/>
        <v>40.878859563129986</v>
      </c>
      <c r="SG503" s="75">
        <f t="shared" si="1395"/>
        <v>105.34950780550861</v>
      </c>
      <c r="SH503" s="75">
        <f t="shared" si="1395"/>
        <v>100</v>
      </c>
      <c r="SI503" s="75">
        <f t="shared" si="1395"/>
        <v>100</v>
      </c>
      <c r="SJ503" s="75">
        <f t="shared" si="1395"/>
        <v>100</v>
      </c>
      <c r="SK503" s="75">
        <f t="shared" si="1395"/>
        <v>100</v>
      </c>
      <c r="SL503" s="75">
        <f t="shared" si="1395"/>
        <v>100</v>
      </c>
      <c r="SM503" s="281">
        <f t="shared" ref="SM503:TE503" si="1396">MAX(SM9:SM497)</f>
        <v>100</v>
      </c>
      <c r="SN503" s="75">
        <f t="shared" si="1396"/>
        <v>29</v>
      </c>
      <c r="SO503" s="75">
        <f t="shared" si="1396"/>
        <v>26</v>
      </c>
      <c r="SP503" s="75">
        <f t="shared" si="1396"/>
        <v>26</v>
      </c>
      <c r="SQ503" s="75">
        <f t="shared" si="1396"/>
        <v>21</v>
      </c>
      <c r="SR503" s="75">
        <f t="shared" si="1396"/>
        <v>8</v>
      </c>
      <c r="SS503" s="281">
        <f t="shared" si="1396"/>
        <v>36</v>
      </c>
      <c r="ST503" s="75">
        <f t="shared" si="1396"/>
        <v>323</v>
      </c>
      <c r="SU503" s="75">
        <f t="shared" si="1396"/>
        <v>320</v>
      </c>
      <c r="SV503" s="75">
        <f t="shared" si="1396"/>
        <v>320</v>
      </c>
      <c r="SW503" s="75">
        <f t="shared" si="1396"/>
        <v>320</v>
      </c>
      <c r="SX503" s="75">
        <f t="shared" si="1396"/>
        <v>317</v>
      </c>
      <c r="SY503" s="75">
        <f t="shared" si="1396"/>
        <v>308</v>
      </c>
      <c r="SZ503" s="75">
        <f t="shared" si="1396"/>
        <v>73</v>
      </c>
      <c r="TA503" s="75">
        <f t="shared" si="1396"/>
        <v>73</v>
      </c>
      <c r="TB503" s="75">
        <f t="shared" si="1396"/>
        <v>72</v>
      </c>
      <c r="TC503" s="75">
        <f t="shared" si="1396"/>
        <v>73</v>
      </c>
      <c r="TD503" s="75">
        <f t="shared" si="1396"/>
        <v>72</v>
      </c>
      <c r="TE503" s="281">
        <f t="shared" si="1396"/>
        <v>70</v>
      </c>
      <c r="TF503" s="75">
        <f t="shared" ref="TF503:TL503" si="1397">MAX(TF9:TF497)</f>
        <v>180</v>
      </c>
      <c r="TG503" s="75">
        <f t="shared" si="1397"/>
        <v>182</v>
      </c>
      <c r="TH503" s="75">
        <f t="shared" si="1397"/>
        <v>182</v>
      </c>
      <c r="TI503" s="75">
        <f t="shared" si="1397"/>
        <v>181</v>
      </c>
      <c r="TJ503" s="75">
        <f t="shared" si="1397"/>
        <v>197</v>
      </c>
      <c r="TK503" s="75">
        <f t="shared" ref="TK503" si="1398">MAX(TK9:TK497)</f>
        <v>196</v>
      </c>
      <c r="TL503" s="281">
        <f t="shared" si="1397"/>
        <v>196</v>
      </c>
      <c r="TM503" s="75">
        <f t="shared" ref="TM503:TS503" si="1399">MAX(TM9:TM497)</f>
        <v>100</v>
      </c>
      <c r="TN503" s="75">
        <f t="shared" si="1399"/>
        <v>100</v>
      </c>
      <c r="TO503" s="75">
        <f t="shared" si="1399"/>
        <v>100</v>
      </c>
      <c r="TP503" s="75">
        <f t="shared" si="1399"/>
        <v>100</v>
      </c>
      <c r="TQ503" s="75">
        <f t="shared" si="1399"/>
        <v>100</v>
      </c>
      <c r="TR503" s="75">
        <f t="shared" si="1399"/>
        <v>100</v>
      </c>
      <c r="TS503" s="281">
        <f t="shared" si="1399"/>
        <v>100</v>
      </c>
      <c r="TT503" s="75">
        <f t="shared" ref="TT503:TZ503" si="1400">MAX(TT9:TT497)</f>
        <v>438</v>
      </c>
      <c r="TU503" s="75">
        <f t="shared" si="1400"/>
        <v>436</v>
      </c>
      <c r="TV503" s="75">
        <f t="shared" si="1400"/>
        <v>440</v>
      </c>
      <c r="TW503" s="75">
        <f t="shared" si="1400"/>
        <v>437</v>
      </c>
      <c r="TX503" s="75">
        <f t="shared" si="1400"/>
        <v>434</v>
      </c>
      <c r="TY503" s="75">
        <f t="shared" si="1400"/>
        <v>438</v>
      </c>
      <c r="TZ503" s="281">
        <f t="shared" si="1400"/>
        <v>440</v>
      </c>
      <c r="UA503" s="167"/>
      <c r="UB503" s="7" t="s">
        <v>1</v>
      </c>
    </row>
    <row r="504" spans="1:548" ht="14.25" thickBot="1" x14ac:dyDescent="0.2">
      <c r="A504" s="283" t="s">
        <v>18</v>
      </c>
      <c r="B504" s="284" t="s">
        <v>1740</v>
      </c>
      <c r="C504" s="285">
        <f ca="1">SUMPRODUCT((C11:C499="S")*(SUBTOTAL(3,INDIRECT(SUBSTITUTE(ADDRESS(ROW(),COLUMN(),4),ROW(),)&amp;ROW(C11:C499)))))</f>
        <v>0</v>
      </c>
      <c r="D504" s="285">
        <f ca="1">SUMPRODUCT((D11:D499="S")*(SUBTOTAL(3,INDIRECT(SUBSTITUTE(ADDRESS(ROW(),COLUMN(),4),ROW(),)&amp;ROW(D11:D499)))))</f>
        <v>0</v>
      </c>
      <c r="E504" s="285">
        <f>SUBTOTAL(9,E9:E497)</f>
        <v>0</v>
      </c>
      <c r="F504" s="286">
        <f>MIN(F9:F499)</f>
        <v>3</v>
      </c>
      <c r="G504" s="286" t="s">
        <v>908</v>
      </c>
      <c r="H504" s="286" t="s">
        <v>908</v>
      </c>
      <c r="I504" s="287" t="s">
        <v>908</v>
      </c>
      <c r="J504" s="288" t="s">
        <v>908</v>
      </c>
      <c r="K504" s="288" t="s">
        <v>908</v>
      </c>
      <c r="L504" s="288" t="s">
        <v>908</v>
      </c>
      <c r="M504" s="288" t="s">
        <v>908</v>
      </c>
      <c r="N504" s="288" t="s">
        <v>908</v>
      </c>
      <c r="O504" s="288" t="s">
        <v>908</v>
      </c>
      <c r="P504" s="288" t="s">
        <v>908</v>
      </c>
      <c r="Q504" s="288" t="s">
        <v>908</v>
      </c>
      <c r="R504" s="289" t="s">
        <v>908</v>
      </c>
      <c r="S504" s="287" t="s">
        <v>908</v>
      </c>
      <c r="T504" s="288" t="s">
        <v>908</v>
      </c>
      <c r="U504" s="288" t="s">
        <v>908</v>
      </c>
      <c r="V504" s="288" t="s">
        <v>908</v>
      </c>
      <c r="W504" s="288" t="s">
        <v>908</v>
      </c>
      <c r="X504" s="288" t="s">
        <v>908</v>
      </c>
      <c r="Y504" s="288" t="s">
        <v>908</v>
      </c>
      <c r="Z504" s="288" t="s">
        <v>908</v>
      </c>
      <c r="AA504" s="288" t="s">
        <v>908</v>
      </c>
      <c r="AB504" s="289" t="s">
        <v>908</v>
      </c>
      <c r="AC504" s="287" t="s">
        <v>908</v>
      </c>
      <c r="AD504" s="288" t="s">
        <v>908</v>
      </c>
      <c r="AE504" s="288" t="s">
        <v>908</v>
      </c>
      <c r="AF504" s="288" t="s">
        <v>908</v>
      </c>
      <c r="AG504" s="288" t="s">
        <v>908</v>
      </c>
      <c r="AH504" s="288" t="s">
        <v>908</v>
      </c>
      <c r="AI504" s="288" t="s">
        <v>908</v>
      </c>
      <c r="AJ504" s="288" t="s">
        <v>908</v>
      </c>
      <c r="AK504" s="288" t="s">
        <v>908</v>
      </c>
      <c r="AL504" s="289" t="s">
        <v>908</v>
      </c>
      <c r="AM504" s="287" t="s">
        <v>908</v>
      </c>
      <c r="AN504" s="288" t="s">
        <v>908</v>
      </c>
      <c r="AO504" s="288" t="s">
        <v>908</v>
      </c>
      <c r="AP504" s="288" t="s">
        <v>908</v>
      </c>
      <c r="AQ504" s="288" t="s">
        <v>908</v>
      </c>
      <c r="AR504" s="288" t="s">
        <v>908</v>
      </c>
      <c r="AS504" s="288" t="s">
        <v>908</v>
      </c>
      <c r="AT504" s="288" t="s">
        <v>908</v>
      </c>
      <c r="AU504" s="288" t="s">
        <v>908</v>
      </c>
      <c r="AV504" s="289" t="s">
        <v>908</v>
      </c>
      <c r="AW504" s="287" t="s">
        <v>908</v>
      </c>
      <c r="AX504" s="288" t="s">
        <v>908</v>
      </c>
      <c r="AY504" s="288" t="s">
        <v>908</v>
      </c>
      <c r="AZ504" s="288" t="s">
        <v>908</v>
      </c>
      <c r="BA504" s="288" t="s">
        <v>908</v>
      </c>
      <c r="BB504" s="288" t="s">
        <v>908</v>
      </c>
      <c r="BC504" s="288" t="s">
        <v>908</v>
      </c>
      <c r="BD504" s="288" t="s">
        <v>908</v>
      </c>
      <c r="BE504" s="288" t="s">
        <v>908</v>
      </c>
      <c r="BF504" s="289" t="s">
        <v>908</v>
      </c>
      <c r="BG504" s="287" t="s">
        <v>908</v>
      </c>
      <c r="BH504" s="288" t="s">
        <v>908</v>
      </c>
      <c r="BI504" s="288" t="s">
        <v>908</v>
      </c>
      <c r="BJ504" s="288" t="s">
        <v>908</v>
      </c>
      <c r="BK504" s="288" t="s">
        <v>908</v>
      </c>
      <c r="BL504" s="288" t="s">
        <v>908</v>
      </c>
      <c r="BM504" s="288" t="s">
        <v>908</v>
      </c>
      <c r="BN504" s="288" t="s">
        <v>908</v>
      </c>
      <c r="BO504" s="288" t="s">
        <v>908</v>
      </c>
      <c r="BP504" s="290" t="s">
        <v>908</v>
      </c>
      <c r="BQ504" s="287" t="s">
        <v>908</v>
      </c>
      <c r="BR504" s="288" t="s">
        <v>908</v>
      </c>
      <c r="BS504" s="288" t="s">
        <v>908</v>
      </c>
      <c r="BT504" s="288" t="s">
        <v>908</v>
      </c>
      <c r="BU504" s="288" t="s">
        <v>908</v>
      </c>
      <c r="BV504" s="288" t="s">
        <v>908</v>
      </c>
      <c r="BW504" s="288" t="s">
        <v>908</v>
      </c>
      <c r="BX504" s="288" t="s">
        <v>908</v>
      </c>
      <c r="BY504" s="288" t="s">
        <v>908</v>
      </c>
      <c r="BZ504" s="290" t="s">
        <v>908</v>
      </c>
      <c r="CA504" s="287" t="s">
        <v>908</v>
      </c>
      <c r="CB504" s="288" t="s">
        <v>908</v>
      </c>
      <c r="CC504" s="288" t="s">
        <v>908</v>
      </c>
      <c r="CD504" s="288" t="s">
        <v>908</v>
      </c>
      <c r="CE504" s="288" t="s">
        <v>908</v>
      </c>
      <c r="CF504" s="288" t="s">
        <v>908</v>
      </c>
      <c r="CG504" s="288" t="s">
        <v>908</v>
      </c>
      <c r="CH504" s="288" t="s">
        <v>908</v>
      </c>
      <c r="CI504" s="288" t="s">
        <v>908</v>
      </c>
      <c r="CJ504" s="290" t="s">
        <v>908</v>
      </c>
      <c r="CK504" s="287" t="s">
        <v>908</v>
      </c>
      <c r="CL504" s="288" t="s">
        <v>908</v>
      </c>
      <c r="CM504" s="288" t="s">
        <v>908</v>
      </c>
      <c r="CN504" s="288" t="s">
        <v>908</v>
      </c>
      <c r="CO504" s="288" t="s">
        <v>908</v>
      </c>
      <c r="CP504" s="288" t="s">
        <v>908</v>
      </c>
      <c r="CQ504" s="288" t="s">
        <v>908</v>
      </c>
      <c r="CR504" s="288" t="s">
        <v>908</v>
      </c>
      <c r="CS504" s="288" t="s">
        <v>908</v>
      </c>
      <c r="CT504" s="290" t="s">
        <v>908</v>
      </c>
      <c r="CU504" s="287" t="s">
        <v>908</v>
      </c>
      <c r="CV504" s="288" t="s">
        <v>908</v>
      </c>
      <c r="CW504" s="288" t="s">
        <v>908</v>
      </c>
      <c r="CX504" s="288" t="s">
        <v>908</v>
      </c>
      <c r="CY504" s="288" t="s">
        <v>908</v>
      </c>
      <c r="CZ504" s="288" t="s">
        <v>908</v>
      </c>
      <c r="DA504" s="288" t="s">
        <v>908</v>
      </c>
      <c r="DB504" s="288" t="s">
        <v>908</v>
      </c>
      <c r="DC504" s="288" t="s">
        <v>908</v>
      </c>
      <c r="DD504" s="290" t="s">
        <v>908</v>
      </c>
      <c r="DE504" s="287" t="s">
        <v>908</v>
      </c>
      <c r="DF504" s="288" t="s">
        <v>908</v>
      </c>
      <c r="DG504" s="288" t="s">
        <v>908</v>
      </c>
      <c r="DH504" s="288" t="s">
        <v>908</v>
      </c>
      <c r="DI504" s="288" t="s">
        <v>908</v>
      </c>
      <c r="DJ504" s="288" t="s">
        <v>908</v>
      </c>
      <c r="DK504" s="288" t="s">
        <v>908</v>
      </c>
      <c r="DL504" s="288" t="s">
        <v>908</v>
      </c>
      <c r="DM504" s="288" t="s">
        <v>908</v>
      </c>
      <c r="DN504" s="290" t="s">
        <v>908</v>
      </c>
      <c r="DO504" s="287" t="s">
        <v>908</v>
      </c>
      <c r="DP504" s="288" t="s">
        <v>908</v>
      </c>
      <c r="DQ504" s="288" t="s">
        <v>908</v>
      </c>
      <c r="DR504" s="288" t="s">
        <v>908</v>
      </c>
      <c r="DS504" s="288" t="s">
        <v>908</v>
      </c>
      <c r="DT504" s="288" t="s">
        <v>908</v>
      </c>
      <c r="DU504" s="288" t="s">
        <v>908</v>
      </c>
      <c r="DV504" s="288" t="s">
        <v>908</v>
      </c>
      <c r="DW504" s="288" t="s">
        <v>908</v>
      </c>
      <c r="DX504" s="290" t="s">
        <v>908</v>
      </c>
      <c r="DY504" s="291" t="s">
        <v>908</v>
      </c>
      <c r="DZ504" s="292">
        <f>MIN(DZ9:DZ497)</f>
        <v>2</v>
      </c>
      <c r="EA504" s="292">
        <f>MIN(EA9:EA497)</f>
        <v>2</v>
      </c>
      <c r="EB504" s="292">
        <f>MIN(EB9:EB497)</f>
        <v>2</v>
      </c>
      <c r="EC504" s="293">
        <f>MIN(EC9:EC497)</f>
        <v>2</v>
      </c>
      <c r="ED504" s="291" t="s">
        <v>908</v>
      </c>
      <c r="EE504" s="292">
        <f>MIN(EE9:EE497)</f>
        <v>0</v>
      </c>
      <c r="EF504" s="292">
        <f>MIN(EF9:EF497)</f>
        <v>0</v>
      </c>
      <c r="EG504" s="292">
        <f>MIN(EG9:EG497)</f>
        <v>0</v>
      </c>
      <c r="EH504" s="293">
        <f>MIN(EH9:EH497)</f>
        <v>0</v>
      </c>
      <c r="EI504" s="291" t="s">
        <v>908</v>
      </c>
      <c r="EJ504" s="292">
        <f>MIN(EJ9:EJ497)</f>
        <v>0</v>
      </c>
      <c r="EK504" s="292">
        <f>MIN(EK9:EK497)</f>
        <v>0</v>
      </c>
      <c r="EL504" s="292">
        <f>MIN(EL9:EL497)</f>
        <v>0</v>
      </c>
      <c r="EM504" s="293">
        <f>MIN(EM9:EM497)</f>
        <v>0</v>
      </c>
      <c r="EN504" s="294" t="s">
        <v>908</v>
      </c>
      <c r="EO504" s="292" t="s">
        <v>908</v>
      </c>
      <c r="EP504" s="292" t="s">
        <v>908</v>
      </c>
      <c r="EQ504" s="292" t="s">
        <v>908</v>
      </c>
      <c r="ER504" s="295" t="s">
        <v>908</v>
      </c>
      <c r="ES504" s="296" t="s">
        <v>908</v>
      </c>
      <c r="ET504" s="297" t="s">
        <v>908</v>
      </c>
      <c r="EU504" s="298" t="s">
        <v>908</v>
      </c>
      <c r="EV504" s="291">
        <f t="shared" ref="EV504:FE504" si="1401">MIN(EV9:EV497)</f>
        <v>3</v>
      </c>
      <c r="EW504" s="292">
        <f t="shared" si="1401"/>
        <v>3</v>
      </c>
      <c r="EX504" s="292">
        <f t="shared" si="1401"/>
        <v>2</v>
      </c>
      <c r="EY504" s="292">
        <f t="shared" si="1401"/>
        <v>2</v>
      </c>
      <c r="EZ504" s="299">
        <f t="shared" si="1401"/>
        <v>1</v>
      </c>
      <c r="FA504" s="294">
        <f t="shared" si="1401"/>
        <v>1</v>
      </c>
      <c r="FB504" s="293">
        <f t="shared" si="1401"/>
        <v>3</v>
      </c>
      <c r="FC504" s="294">
        <f t="shared" si="1401"/>
        <v>2</v>
      </c>
      <c r="FD504" s="292">
        <f t="shared" si="1401"/>
        <v>4</v>
      </c>
      <c r="FE504" s="300">
        <f t="shared" si="1401"/>
        <v>5</v>
      </c>
      <c r="FF504" s="291" t="s">
        <v>908</v>
      </c>
      <c r="FG504" s="292" t="s">
        <v>908</v>
      </c>
      <c r="FH504" s="292" t="s">
        <v>908</v>
      </c>
      <c r="FI504" s="292" t="s">
        <v>908</v>
      </c>
      <c r="FJ504" s="292" t="s">
        <v>908</v>
      </c>
      <c r="FK504" s="292" t="s">
        <v>908</v>
      </c>
      <c r="FL504" s="292" t="s">
        <v>908</v>
      </c>
      <c r="FM504" s="292" t="s">
        <v>908</v>
      </c>
      <c r="FN504" s="292" t="s">
        <v>908</v>
      </c>
      <c r="FO504" s="300" t="s">
        <v>908</v>
      </c>
      <c r="FP504" s="291" t="s">
        <v>908</v>
      </c>
      <c r="FQ504" s="292" t="s">
        <v>908</v>
      </c>
      <c r="FR504" s="292" t="s">
        <v>908</v>
      </c>
      <c r="FS504" s="292" t="s">
        <v>908</v>
      </c>
      <c r="FT504" s="292" t="s">
        <v>908</v>
      </c>
      <c r="FU504" s="292" t="s">
        <v>908</v>
      </c>
      <c r="FV504" s="292" t="s">
        <v>908</v>
      </c>
      <c r="FW504" s="292" t="s">
        <v>908</v>
      </c>
      <c r="FX504" s="292" t="s">
        <v>908</v>
      </c>
      <c r="FY504" s="300" t="s">
        <v>908</v>
      </c>
      <c r="FZ504" s="301">
        <f t="shared" ref="FZ504:GS504" si="1402">MIN(FZ9:FZ497)</f>
        <v>0.44</v>
      </c>
      <c r="GA504" s="302">
        <f t="shared" si="1402"/>
        <v>0.11</v>
      </c>
      <c r="GB504" s="302">
        <f t="shared" si="1402"/>
        <v>7.0000000000000007E-2</v>
      </c>
      <c r="GC504" s="302">
        <f t="shared" si="1402"/>
        <v>0.18</v>
      </c>
      <c r="GD504" s="302">
        <f t="shared" si="1402"/>
        <v>0.05</v>
      </c>
      <c r="GE504" s="302">
        <f t="shared" si="1402"/>
        <v>0.05</v>
      </c>
      <c r="GF504" s="302">
        <f t="shared" si="1402"/>
        <v>0.12</v>
      </c>
      <c r="GG504" s="302">
        <f t="shared" si="1402"/>
        <v>0.08</v>
      </c>
      <c r="GH504" s="302">
        <f t="shared" si="1402"/>
        <v>0.49</v>
      </c>
      <c r="GI504" s="303">
        <f t="shared" si="1402"/>
        <v>0.45</v>
      </c>
      <c r="GJ504" s="301">
        <f t="shared" si="1402"/>
        <v>29.5</v>
      </c>
      <c r="GK504" s="302">
        <f t="shared" si="1402"/>
        <v>32.659999999999997</v>
      </c>
      <c r="GL504" s="302">
        <f t="shared" si="1402"/>
        <v>30.73</v>
      </c>
      <c r="GM504" s="302">
        <f t="shared" si="1402"/>
        <v>32.65</v>
      </c>
      <c r="GN504" s="302">
        <f t="shared" si="1402"/>
        <v>38.28</v>
      </c>
      <c r="GO504" s="302">
        <f t="shared" si="1402"/>
        <v>39.17</v>
      </c>
      <c r="GP504" s="302">
        <f t="shared" si="1402"/>
        <v>33.79</v>
      </c>
      <c r="GQ504" s="302">
        <f t="shared" si="1402"/>
        <v>32.76</v>
      </c>
      <c r="GR504" s="302">
        <f t="shared" si="1402"/>
        <v>32.32</v>
      </c>
      <c r="GS504" s="303">
        <f t="shared" si="1402"/>
        <v>33.96</v>
      </c>
      <c r="GT504" s="291" t="s">
        <v>908</v>
      </c>
      <c r="GU504" s="292" t="s">
        <v>908</v>
      </c>
      <c r="GV504" s="292" t="s">
        <v>908</v>
      </c>
      <c r="GW504" s="292" t="s">
        <v>908</v>
      </c>
      <c r="GX504" s="292" t="s">
        <v>908</v>
      </c>
      <c r="GY504" s="292" t="s">
        <v>908</v>
      </c>
      <c r="GZ504" s="292" t="s">
        <v>908</v>
      </c>
      <c r="HA504" s="292" t="s">
        <v>908</v>
      </c>
      <c r="HB504" s="292" t="s">
        <v>908</v>
      </c>
      <c r="HC504" s="300" t="s">
        <v>908</v>
      </c>
      <c r="HD504" s="291" t="s">
        <v>908</v>
      </c>
      <c r="HE504" s="292" t="s">
        <v>908</v>
      </c>
      <c r="HF504" s="292" t="s">
        <v>908</v>
      </c>
      <c r="HG504" s="292" t="s">
        <v>908</v>
      </c>
      <c r="HH504" s="292" t="s">
        <v>908</v>
      </c>
      <c r="HI504" s="292" t="s">
        <v>908</v>
      </c>
      <c r="HJ504" s="292" t="s">
        <v>908</v>
      </c>
      <c r="HK504" s="292" t="s">
        <v>908</v>
      </c>
      <c r="HL504" s="292" t="s">
        <v>908</v>
      </c>
      <c r="HM504" s="300" t="s">
        <v>908</v>
      </c>
      <c r="HN504" s="291" t="s">
        <v>908</v>
      </c>
      <c r="HO504" s="292" t="s">
        <v>908</v>
      </c>
      <c r="HP504" s="292" t="s">
        <v>908</v>
      </c>
      <c r="HQ504" s="292" t="s">
        <v>908</v>
      </c>
      <c r="HR504" s="292" t="s">
        <v>908</v>
      </c>
      <c r="HS504" s="292" t="s">
        <v>908</v>
      </c>
      <c r="HT504" s="292" t="s">
        <v>908</v>
      </c>
      <c r="HU504" s="292" t="s">
        <v>908</v>
      </c>
      <c r="HV504" s="292" t="s">
        <v>908</v>
      </c>
      <c r="HW504" s="300" t="s">
        <v>908</v>
      </c>
      <c r="HX504" s="291" t="s">
        <v>908</v>
      </c>
      <c r="HY504" s="292" t="s">
        <v>908</v>
      </c>
      <c r="HZ504" s="292" t="s">
        <v>908</v>
      </c>
      <c r="IA504" s="292" t="s">
        <v>908</v>
      </c>
      <c r="IB504" s="292" t="s">
        <v>908</v>
      </c>
      <c r="IC504" s="292" t="s">
        <v>908</v>
      </c>
      <c r="ID504" s="292" t="s">
        <v>908</v>
      </c>
      <c r="IE504" s="292" t="s">
        <v>908</v>
      </c>
      <c r="IF504" s="292" t="s">
        <v>908</v>
      </c>
      <c r="IG504" s="300" t="s">
        <v>908</v>
      </c>
      <c r="IH504" s="304">
        <f t="shared" ref="IH504:JM504" si="1403">MIN(IH9:IH497)</f>
        <v>0.03</v>
      </c>
      <c r="II504" s="305">
        <f t="shared" si="1403"/>
        <v>0.03</v>
      </c>
      <c r="IJ504" s="305">
        <f t="shared" si="1403"/>
        <v>0.03</v>
      </c>
      <c r="IK504" s="305">
        <f t="shared" si="1403"/>
        <v>0.05</v>
      </c>
      <c r="IL504" s="305">
        <f t="shared" si="1403"/>
        <v>0.03</v>
      </c>
      <c r="IM504" s="306">
        <f t="shared" si="1403"/>
        <v>0.05</v>
      </c>
      <c r="IN504" s="307">
        <f t="shared" si="1403"/>
        <v>0.02</v>
      </c>
      <c r="IO504" s="308">
        <f t="shared" si="1403"/>
        <v>0.03</v>
      </c>
      <c r="IP504" s="304">
        <f t="shared" si="1403"/>
        <v>0.05</v>
      </c>
      <c r="IQ504" s="305">
        <f t="shared" si="1403"/>
        <v>0.05</v>
      </c>
      <c r="IR504" s="305">
        <f t="shared" si="1403"/>
        <v>7.0000000000000007E-2</v>
      </c>
      <c r="IS504" s="305">
        <f t="shared" si="1403"/>
        <v>7.0000000000000007E-2</v>
      </c>
      <c r="IT504" s="305">
        <f t="shared" si="1403"/>
        <v>7.0000000000000007E-2</v>
      </c>
      <c r="IU504" s="305">
        <f t="shared" si="1403"/>
        <v>7.0000000000000007E-2</v>
      </c>
      <c r="IV504" s="305">
        <f t="shared" si="1403"/>
        <v>7.0000000000000007E-2</v>
      </c>
      <c r="IW504" s="309">
        <f t="shared" si="1403"/>
        <v>0.05</v>
      </c>
      <c r="IX504" s="307">
        <f t="shared" si="1403"/>
        <v>0.05</v>
      </c>
      <c r="IY504" s="305">
        <f t="shared" si="1403"/>
        <v>0.05</v>
      </c>
      <c r="IZ504" s="305">
        <f t="shared" si="1403"/>
        <v>0.05</v>
      </c>
      <c r="JA504" s="305">
        <f t="shared" si="1403"/>
        <v>0.05</v>
      </c>
      <c r="JB504" s="305">
        <f t="shared" si="1403"/>
        <v>0.05</v>
      </c>
      <c r="JC504" s="305">
        <f t="shared" si="1403"/>
        <v>0.03</v>
      </c>
      <c r="JD504" s="305">
        <f t="shared" si="1403"/>
        <v>0.05</v>
      </c>
      <c r="JE504" s="310">
        <f t="shared" si="1403"/>
        <v>7.0000000000000007E-2</v>
      </c>
      <c r="JF504" s="304">
        <f t="shared" si="1403"/>
        <v>0.05</v>
      </c>
      <c r="JG504" s="305">
        <f t="shared" si="1403"/>
        <v>0.05</v>
      </c>
      <c r="JH504" s="305">
        <f t="shared" si="1403"/>
        <v>0.05</v>
      </c>
      <c r="JI504" s="305">
        <f t="shared" si="1403"/>
        <v>0.05</v>
      </c>
      <c r="JJ504" s="305">
        <f t="shared" si="1403"/>
        <v>0.05</v>
      </c>
      <c r="JK504" s="305">
        <f t="shared" si="1403"/>
        <v>7.0000000000000007E-2</v>
      </c>
      <c r="JL504" s="305">
        <f t="shared" si="1403"/>
        <v>0.05</v>
      </c>
      <c r="JM504" s="309">
        <f t="shared" si="1403"/>
        <v>0.12</v>
      </c>
      <c r="JN504" s="307">
        <f t="shared" ref="JN504:KS504" si="1404">MIN(JN9:JN497)</f>
        <v>0.03</v>
      </c>
      <c r="JO504" s="305">
        <f t="shared" si="1404"/>
        <v>0.1</v>
      </c>
      <c r="JP504" s="305">
        <f t="shared" si="1404"/>
        <v>0.05</v>
      </c>
      <c r="JQ504" s="305">
        <f t="shared" si="1404"/>
        <v>0.05</v>
      </c>
      <c r="JR504" s="305">
        <f t="shared" si="1404"/>
        <v>7.0000000000000007E-2</v>
      </c>
      <c r="JS504" s="305">
        <f t="shared" si="1404"/>
        <v>0.05</v>
      </c>
      <c r="JT504" s="305">
        <f t="shared" si="1404"/>
        <v>0.05</v>
      </c>
      <c r="JU504" s="305">
        <f t="shared" si="1404"/>
        <v>0.03</v>
      </c>
      <c r="JV504" s="305">
        <f t="shared" si="1404"/>
        <v>0.1</v>
      </c>
      <c r="JW504" s="305">
        <f t="shared" si="1404"/>
        <v>7.0000000000000007E-2</v>
      </c>
      <c r="JX504" s="305">
        <f t="shared" si="1404"/>
        <v>0.05</v>
      </c>
      <c r="JY504" s="305">
        <f t="shared" si="1404"/>
        <v>0.1</v>
      </c>
      <c r="JZ504" s="310">
        <f t="shared" si="1404"/>
        <v>0.05</v>
      </c>
      <c r="KA504" s="307">
        <f t="shared" si="1404"/>
        <v>0.05</v>
      </c>
      <c r="KB504" s="305">
        <f t="shared" si="1404"/>
        <v>7.0000000000000007E-2</v>
      </c>
      <c r="KC504" s="305">
        <f t="shared" si="1404"/>
        <v>7.0000000000000007E-2</v>
      </c>
      <c r="KD504" s="305">
        <f t="shared" si="1404"/>
        <v>0.1</v>
      </c>
      <c r="KE504" s="310">
        <f t="shared" si="1404"/>
        <v>0.06</v>
      </c>
      <c r="KF504" s="304">
        <f t="shared" si="1404"/>
        <v>7.0000000000000007E-2</v>
      </c>
      <c r="KG504" s="305">
        <f t="shared" si="1404"/>
        <v>0</v>
      </c>
      <c r="KH504" s="305">
        <f t="shared" si="1404"/>
        <v>0</v>
      </c>
      <c r="KI504" s="305">
        <f t="shared" si="1404"/>
        <v>0</v>
      </c>
      <c r="KJ504" s="305">
        <f t="shared" si="1404"/>
        <v>0</v>
      </c>
      <c r="KK504" s="311">
        <f t="shared" si="1404"/>
        <v>0</v>
      </c>
      <c r="KL504" s="305">
        <f t="shared" si="1404"/>
        <v>0.1</v>
      </c>
      <c r="KM504" s="305">
        <f t="shared" si="1404"/>
        <v>0</v>
      </c>
      <c r="KN504" s="305">
        <f t="shared" si="1404"/>
        <v>7.0000000000000007E-2</v>
      </c>
      <c r="KO504" s="305">
        <f t="shared" si="1404"/>
        <v>0</v>
      </c>
      <c r="KP504" s="305">
        <f t="shared" si="1404"/>
        <v>0.1</v>
      </c>
      <c r="KQ504" s="305">
        <f t="shared" si="1404"/>
        <v>7.0000000000000007E-2</v>
      </c>
      <c r="KR504" s="305">
        <f t="shared" si="1404"/>
        <v>0.2</v>
      </c>
      <c r="KS504" s="309">
        <f t="shared" si="1404"/>
        <v>0</v>
      </c>
      <c r="KT504" s="309">
        <f t="shared" ref="KT504:KU504" si="1405">MIN(KT9:KT497)</f>
        <v>0</v>
      </c>
      <c r="KU504" s="309">
        <f t="shared" si="1405"/>
        <v>0</v>
      </c>
      <c r="KV504" s="309">
        <f t="shared" ref="KV504:MA504" si="1406">MIN(KV9:KV497)</f>
        <v>0</v>
      </c>
      <c r="KW504" s="307">
        <f t="shared" si="1406"/>
        <v>0</v>
      </c>
      <c r="KX504" s="305">
        <f t="shared" si="1406"/>
        <v>0</v>
      </c>
      <c r="KY504" s="305">
        <f t="shared" si="1406"/>
        <v>0</v>
      </c>
      <c r="KZ504" s="305">
        <f t="shared" si="1406"/>
        <v>0</v>
      </c>
      <c r="LA504" s="305">
        <f t="shared" si="1406"/>
        <v>0</v>
      </c>
      <c r="LB504" s="305">
        <f t="shared" si="1406"/>
        <v>0</v>
      </c>
      <c r="LC504" s="309">
        <f t="shared" si="1406"/>
        <v>0</v>
      </c>
      <c r="LD504" s="307">
        <f t="shared" si="1406"/>
        <v>0</v>
      </c>
      <c r="LE504" s="305">
        <f t="shared" si="1406"/>
        <v>0.1</v>
      </c>
      <c r="LF504" s="294">
        <f t="shared" si="1406"/>
        <v>0</v>
      </c>
      <c r="LG504" s="293">
        <f t="shared" si="1406"/>
        <v>18</v>
      </c>
      <c r="LH504" s="304">
        <f t="shared" si="1406"/>
        <v>0.02</v>
      </c>
      <c r="LI504" s="305">
        <f t="shared" si="1406"/>
        <v>0.03</v>
      </c>
      <c r="LJ504" s="292">
        <f t="shared" si="1406"/>
        <v>5</v>
      </c>
      <c r="LK504" s="292">
        <f t="shared" si="1406"/>
        <v>3</v>
      </c>
      <c r="LL504" s="292">
        <f t="shared" si="1406"/>
        <v>20</v>
      </c>
      <c r="LM504" s="312">
        <f t="shared" si="1406"/>
        <v>6</v>
      </c>
      <c r="LN504" s="313">
        <f t="shared" si="1406"/>
        <v>0</v>
      </c>
      <c r="LO504" s="305">
        <f t="shared" si="1406"/>
        <v>0</v>
      </c>
      <c r="LP504" s="305">
        <f t="shared" si="1406"/>
        <v>0.05</v>
      </c>
      <c r="LQ504" s="305">
        <f t="shared" si="1406"/>
        <v>0.03</v>
      </c>
      <c r="LR504" s="309">
        <f t="shared" si="1406"/>
        <v>0.03</v>
      </c>
      <c r="LS504" s="307">
        <f t="shared" si="1406"/>
        <v>0.05</v>
      </c>
      <c r="LT504" s="305">
        <f t="shared" si="1406"/>
        <v>0.03</v>
      </c>
      <c r="LU504" s="305">
        <f t="shared" si="1406"/>
        <v>0.03</v>
      </c>
      <c r="LV504" s="305">
        <f t="shared" si="1406"/>
        <v>0.03</v>
      </c>
      <c r="LW504" s="305">
        <f t="shared" si="1406"/>
        <v>0.05</v>
      </c>
      <c r="LX504" s="305">
        <f t="shared" si="1406"/>
        <v>0.05</v>
      </c>
      <c r="LY504" s="305">
        <f t="shared" si="1406"/>
        <v>0.03</v>
      </c>
      <c r="LZ504" s="305">
        <f t="shared" si="1406"/>
        <v>0.05</v>
      </c>
      <c r="MA504" s="310">
        <f t="shared" si="1406"/>
        <v>0.03</v>
      </c>
      <c r="MB504" s="304">
        <f t="shared" ref="MB504:NI504" si="1407">MIN(MB9:MB497)</f>
        <v>0</v>
      </c>
      <c r="MC504" s="305">
        <f t="shared" si="1407"/>
        <v>0</v>
      </c>
      <c r="MD504" s="305">
        <f t="shared" si="1407"/>
        <v>0</v>
      </c>
      <c r="ME504" s="305">
        <f t="shared" si="1407"/>
        <v>0</v>
      </c>
      <c r="MF504" s="305">
        <f t="shared" si="1407"/>
        <v>0.05</v>
      </c>
      <c r="MG504" s="305">
        <f t="shared" si="1407"/>
        <v>0.1</v>
      </c>
      <c r="MH504" s="305">
        <f t="shared" si="1407"/>
        <v>0</v>
      </c>
      <c r="MI504" s="305">
        <f t="shared" si="1407"/>
        <v>0</v>
      </c>
      <c r="MJ504" s="305">
        <f t="shared" si="1407"/>
        <v>0</v>
      </c>
      <c r="MK504" s="305">
        <f t="shared" si="1407"/>
        <v>0.05</v>
      </c>
      <c r="ML504" s="305">
        <f t="shared" si="1407"/>
        <v>0.05</v>
      </c>
      <c r="MM504" s="305">
        <f t="shared" si="1407"/>
        <v>0.05</v>
      </c>
      <c r="MN504" s="311">
        <f t="shared" si="1407"/>
        <v>0</v>
      </c>
      <c r="MO504" s="292">
        <f t="shared" si="1407"/>
        <v>0</v>
      </c>
      <c r="MP504" s="293">
        <f t="shared" si="1407"/>
        <v>0</v>
      </c>
      <c r="MQ504" s="307">
        <f t="shared" si="1407"/>
        <v>0.03</v>
      </c>
      <c r="MR504" s="305">
        <f t="shared" si="1407"/>
        <v>0</v>
      </c>
      <c r="MS504" s="305">
        <f t="shared" si="1407"/>
        <v>0.03</v>
      </c>
      <c r="MT504" s="305">
        <f t="shared" si="1407"/>
        <v>0.05</v>
      </c>
      <c r="MU504" s="305">
        <f t="shared" si="1407"/>
        <v>7.0000000000000007E-2</v>
      </c>
      <c r="MV504" s="311">
        <f t="shared" si="1407"/>
        <v>0.05</v>
      </c>
      <c r="MW504" s="305">
        <f t="shared" si="1407"/>
        <v>0.03</v>
      </c>
      <c r="MX504" s="305">
        <f t="shared" si="1407"/>
        <v>0.05</v>
      </c>
      <c r="MY504" s="305">
        <f t="shared" si="1407"/>
        <v>0.05</v>
      </c>
      <c r="MZ504" s="305">
        <f t="shared" si="1407"/>
        <v>0.05</v>
      </c>
      <c r="NA504" s="305">
        <f t="shared" si="1407"/>
        <v>0.05</v>
      </c>
      <c r="NB504" s="305">
        <f t="shared" si="1407"/>
        <v>0.03</v>
      </c>
      <c r="NC504" s="305">
        <f t="shared" si="1407"/>
        <v>0.03</v>
      </c>
      <c r="ND504" s="310">
        <f t="shared" si="1407"/>
        <v>0.03</v>
      </c>
      <c r="NE504" s="310">
        <f t="shared" ref="NE504" si="1408">MIN(NE9:NE497)</f>
        <v>7.0000000000000007E-2</v>
      </c>
      <c r="NF504" s="310">
        <f t="shared" ref="NF504" si="1409">MIN(NF9:NF497)</f>
        <v>0</v>
      </c>
      <c r="NG504" s="310">
        <f t="shared" si="1407"/>
        <v>0.05</v>
      </c>
      <c r="NH504" s="307">
        <f t="shared" si="1407"/>
        <v>0.03</v>
      </c>
      <c r="NI504" s="305">
        <f t="shared" si="1407"/>
        <v>0.03</v>
      </c>
      <c r="NJ504" s="305">
        <f t="shared" ref="NJ504:NP504" si="1410">MIN(NJ9:NJ497)</f>
        <v>0.03</v>
      </c>
      <c r="NK504" s="305">
        <f t="shared" si="1410"/>
        <v>0</v>
      </c>
      <c r="NL504" s="305">
        <f t="shared" si="1410"/>
        <v>0</v>
      </c>
      <c r="NM504" s="305">
        <f t="shared" si="1410"/>
        <v>0.05</v>
      </c>
      <c r="NN504" s="308">
        <f t="shared" si="1410"/>
        <v>0</v>
      </c>
      <c r="NO504" s="307">
        <f t="shared" si="1410"/>
        <v>0.1</v>
      </c>
      <c r="NP504" s="314">
        <f t="shared" si="1410"/>
        <v>0.03</v>
      </c>
      <c r="NQ504" s="313" t="s">
        <v>908</v>
      </c>
      <c r="NR504" s="308" t="s">
        <v>908</v>
      </c>
      <c r="NS504" s="308"/>
      <c r="NT504" s="308"/>
      <c r="NU504" s="293"/>
      <c r="NV504" s="308"/>
      <c r="NW504" s="308"/>
      <c r="NX504" s="308"/>
      <c r="NY504" s="314"/>
      <c r="NZ504" s="308"/>
      <c r="OA504" s="306"/>
      <c r="OB504" s="306"/>
      <c r="OC504" s="306"/>
      <c r="OD504" s="315">
        <f>MIN(OD9:OD497)</f>
        <v>0</v>
      </c>
      <c r="OE504" s="315"/>
      <c r="OF504" s="316">
        <f>MIN(OF9:OF497)</f>
        <v>0</v>
      </c>
      <c r="OG504" s="316">
        <f>MIN(OG9:OG497)</f>
        <v>0</v>
      </c>
      <c r="OH504" s="291" t="s">
        <v>908</v>
      </c>
      <c r="OI504" s="292" t="s">
        <v>908</v>
      </c>
      <c r="OJ504" s="292" t="s">
        <v>908</v>
      </c>
      <c r="OK504" s="292" t="s">
        <v>908</v>
      </c>
      <c r="OL504" s="292" t="s">
        <v>908</v>
      </c>
      <c r="OM504" s="292" t="s">
        <v>908</v>
      </c>
      <c r="ON504" s="292" t="s">
        <v>908</v>
      </c>
      <c r="OO504" s="292" t="s">
        <v>908</v>
      </c>
      <c r="OP504" s="292" t="s">
        <v>908</v>
      </c>
      <c r="OQ504" s="300" t="s">
        <v>908</v>
      </c>
      <c r="OR504" s="291">
        <f t="shared" ref="OR504:PA504" si="1411">MIN(OR9:OR497)</f>
        <v>2</v>
      </c>
      <c r="OS504" s="292">
        <f t="shared" si="1411"/>
        <v>2</v>
      </c>
      <c r="OT504" s="292">
        <f t="shared" si="1411"/>
        <v>2</v>
      </c>
      <c r="OU504" s="292">
        <f t="shared" si="1411"/>
        <v>1</v>
      </c>
      <c r="OV504" s="292">
        <f t="shared" si="1411"/>
        <v>1</v>
      </c>
      <c r="OW504" s="292">
        <f t="shared" si="1411"/>
        <v>1</v>
      </c>
      <c r="OX504" s="292">
        <f t="shared" si="1411"/>
        <v>2</v>
      </c>
      <c r="OY504" s="292">
        <f t="shared" si="1411"/>
        <v>1</v>
      </c>
      <c r="OZ504" s="292">
        <f t="shared" si="1411"/>
        <v>3</v>
      </c>
      <c r="PA504" s="293">
        <f t="shared" si="1411"/>
        <v>2</v>
      </c>
      <c r="PB504" s="294" t="s">
        <v>908</v>
      </c>
      <c r="PC504" s="292" t="s">
        <v>908</v>
      </c>
      <c r="PD504" s="292" t="s">
        <v>908</v>
      </c>
      <c r="PE504" s="292" t="s">
        <v>908</v>
      </c>
      <c r="PF504" s="292" t="s">
        <v>908</v>
      </c>
      <c r="PG504" s="293" t="s">
        <v>908</v>
      </c>
      <c r="PH504" s="294" t="s">
        <v>908</v>
      </c>
      <c r="PI504" s="292" t="s">
        <v>908</v>
      </c>
      <c r="PJ504" s="292" t="s">
        <v>908</v>
      </c>
      <c r="PK504" s="292" t="s">
        <v>908</v>
      </c>
      <c r="PL504" s="292" t="s">
        <v>908</v>
      </c>
      <c r="PM504" s="293" t="s">
        <v>908</v>
      </c>
      <c r="PN504" s="294" t="s">
        <v>908</v>
      </c>
      <c r="PO504" s="292" t="s">
        <v>908</v>
      </c>
      <c r="PP504" s="292" t="s">
        <v>908</v>
      </c>
      <c r="PQ504" s="292" t="s">
        <v>908</v>
      </c>
      <c r="PR504" s="292" t="s">
        <v>908</v>
      </c>
      <c r="PS504" s="293" t="s">
        <v>908</v>
      </c>
      <c r="PT504" s="317">
        <f t="shared" ref="PT504:RE504" si="1412">MIN(PT9:PT497)</f>
        <v>24</v>
      </c>
      <c r="PU504" s="293">
        <f t="shared" si="1412"/>
        <v>6</v>
      </c>
      <c r="PV504" s="293">
        <f t="shared" si="1412"/>
        <v>5</v>
      </c>
      <c r="PW504" s="293">
        <f t="shared" si="1412"/>
        <v>14</v>
      </c>
      <c r="PX504" s="293">
        <f t="shared" si="1412"/>
        <v>3</v>
      </c>
      <c r="PY504" s="293">
        <f t="shared" si="1412"/>
        <v>3</v>
      </c>
      <c r="PZ504" s="293">
        <f t="shared" si="1412"/>
        <v>6</v>
      </c>
      <c r="QA504" s="293">
        <f t="shared" si="1412"/>
        <v>4</v>
      </c>
      <c r="QB504" s="293">
        <f t="shared" si="1412"/>
        <v>22</v>
      </c>
      <c r="QC504" s="293">
        <f t="shared" si="1412"/>
        <v>14</v>
      </c>
      <c r="QD504" s="317">
        <f t="shared" si="1412"/>
        <v>47</v>
      </c>
      <c r="QE504" s="293">
        <f t="shared" si="1412"/>
        <v>21</v>
      </c>
      <c r="QF504" s="293">
        <f t="shared" si="1412"/>
        <v>21</v>
      </c>
      <c r="QG504" s="293">
        <f t="shared" si="1412"/>
        <v>34</v>
      </c>
      <c r="QH504" s="293">
        <f t="shared" si="1412"/>
        <v>8</v>
      </c>
      <c r="QI504" s="293">
        <f t="shared" si="1412"/>
        <v>9</v>
      </c>
      <c r="QJ504" s="293">
        <f t="shared" si="1412"/>
        <v>14</v>
      </c>
      <c r="QK504" s="293">
        <f t="shared" si="1412"/>
        <v>15</v>
      </c>
      <c r="QL504" s="293">
        <f t="shared" si="1412"/>
        <v>35</v>
      </c>
      <c r="QM504" s="293">
        <f t="shared" si="1412"/>
        <v>27</v>
      </c>
      <c r="QN504" s="291">
        <f t="shared" si="1412"/>
        <v>227</v>
      </c>
      <c r="QO504" s="293">
        <f t="shared" si="1412"/>
        <v>211</v>
      </c>
      <c r="QP504" s="293">
        <f t="shared" si="1412"/>
        <v>353</v>
      </c>
      <c r="QQ504" s="293">
        <f t="shared" si="1412"/>
        <v>287</v>
      </c>
      <c r="QR504" s="293">
        <f t="shared" si="1412"/>
        <v>248</v>
      </c>
      <c r="QS504" s="293">
        <f t="shared" si="1412"/>
        <v>168</v>
      </c>
      <c r="QT504" s="291">
        <f t="shared" si="1412"/>
        <v>0</v>
      </c>
      <c r="QU504" s="293">
        <f t="shared" si="1412"/>
        <v>0</v>
      </c>
      <c r="QV504" s="293">
        <f t="shared" si="1412"/>
        <v>0</v>
      </c>
      <c r="QW504" s="293">
        <f t="shared" si="1412"/>
        <v>0</v>
      </c>
      <c r="QX504" s="293">
        <f t="shared" si="1412"/>
        <v>0</v>
      </c>
      <c r="QY504" s="293">
        <f t="shared" si="1412"/>
        <v>0</v>
      </c>
      <c r="QZ504" s="291">
        <f t="shared" si="1412"/>
        <v>1</v>
      </c>
      <c r="RA504" s="293">
        <f t="shared" si="1412"/>
        <v>1</v>
      </c>
      <c r="RB504" s="293">
        <f t="shared" si="1412"/>
        <v>1</v>
      </c>
      <c r="RC504" s="293">
        <f t="shared" si="1412"/>
        <v>1</v>
      </c>
      <c r="RD504" s="293">
        <f t="shared" si="1412"/>
        <v>1</v>
      </c>
      <c r="RE504" s="293">
        <f t="shared" si="1412"/>
        <v>1</v>
      </c>
      <c r="RF504" s="293"/>
      <c r="RG504" s="293">
        <f t="shared" ref="RG504:SL504" si="1413">MIN(RG9:RG497)</f>
        <v>0</v>
      </c>
      <c r="RH504" s="293">
        <f t="shared" si="1413"/>
        <v>0</v>
      </c>
      <c r="RI504" s="293">
        <f t="shared" si="1413"/>
        <v>0</v>
      </c>
      <c r="RJ504" s="293">
        <f t="shared" si="1413"/>
        <v>0</v>
      </c>
      <c r="RK504" s="293">
        <f t="shared" si="1413"/>
        <v>0</v>
      </c>
      <c r="RL504" s="293">
        <f t="shared" si="1413"/>
        <v>0</v>
      </c>
      <c r="RM504" s="293">
        <f t="shared" si="1413"/>
        <v>0</v>
      </c>
      <c r="RN504" s="293">
        <f t="shared" si="1413"/>
        <v>0</v>
      </c>
      <c r="RO504" s="293">
        <f t="shared" si="1413"/>
        <v>0</v>
      </c>
      <c r="RP504" s="293">
        <f t="shared" si="1413"/>
        <v>0</v>
      </c>
      <c r="RQ504" s="293">
        <f t="shared" si="1413"/>
        <v>0</v>
      </c>
      <c r="RR504" s="293">
        <f t="shared" si="1413"/>
        <v>0</v>
      </c>
      <c r="RS504" s="293">
        <f t="shared" si="1413"/>
        <v>0</v>
      </c>
      <c r="RT504" s="293">
        <f t="shared" si="1413"/>
        <v>0</v>
      </c>
      <c r="RU504" s="293">
        <f t="shared" si="1413"/>
        <v>0</v>
      </c>
      <c r="RV504" s="293">
        <f t="shared" si="1413"/>
        <v>0</v>
      </c>
      <c r="RW504" s="293">
        <f t="shared" si="1413"/>
        <v>0</v>
      </c>
      <c r="RX504" s="293">
        <f t="shared" si="1413"/>
        <v>0</v>
      </c>
      <c r="RY504" s="293">
        <f t="shared" si="1413"/>
        <v>0</v>
      </c>
      <c r="RZ504" s="293">
        <f t="shared" si="1413"/>
        <v>0</v>
      </c>
      <c r="SA504" s="293">
        <f t="shared" si="1413"/>
        <v>0</v>
      </c>
      <c r="SB504" s="293">
        <f t="shared" si="1413"/>
        <v>0</v>
      </c>
      <c r="SC504" s="293">
        <f t="shared" si="1413"/>
        <v>0</v>
      </c>
      <c r="SD504" s="293">
        <f t="shared" si="1413"/>
        <v>0</v>
      </c>
      <c r="SE504" s="293">
        <f t="shared" si="1413"/>
        <v>0</v>
      </c>
      <c r="SF504" s="293">
        <f t="shared" si="1413"/>
        <v>0</v>
      </c>
      <c r="SG504" s="293">
        <f t="shared" si="1413"/>
        <v>0</v>
      </c>
      <c r="SH504" s="293">
        <f t="shared" si="1413"/>
        <v>0</v>
      </c>
      <c r="SI504" s="293">
        <f t="shared" si="1413"/>
        <v>0</v>
      </c>
      <c r="SJ504" s="293">
        <f t="shared" si="1413"/>
        <v>0</v>
      </c>
      <c r="SK504" s="293">
        <f t="shared" si="1413"/>
        <v>0</v>
      </c>
      <c r="SL504" s="293">
        <f t="shared" si="1413"/>
        <v>0</v>
      </c>
      <c r="SM504" s="318">
        <f t="shared" ref="SM504:TE504" si="1414">MIN(SM9:SM497)</f>
        <v>0</v>
      </c>
      <c r="SN504" s="293">
        <f t="shared" si="1414"/>
        <v>12</v>
      </c>
      <c r="SO504" s="293">
        <f t="shared" si="1414"/>
        <v>3</v>
      </c>
      <c r="SP504" s="293">
        <f t="shared" si="1414"/>
        <v>3</v>
      </c>
      <c r="SQ504" s="293">
        <f t="shared" si="1414"/>
        <v>2</v>
      </c>
      <c r="SR504" s="293">
        <f t="shared" si="1414"/>
        <v>4</v>
      </c>
      <c r="SS504" s="318">
        <f t="shared" si="1414"/>
        <v>4</v>
      </c>
      <c r="ST504" s="293">
        <f t="shared" si="1414"/>
        <v>1</v>
      </c>
      <c r="SU504" s="293">
        <f t="shared" si="1414"/>
        <v>1</v>
      </c>
      <c r="SV504" s="293">
        <f t="shared" si="1414"/>
        <v>1</v>
      </c>
      <c r="SW504" s="293">
        <f t="shared" si="1414"/>
        <v>1</v>
      </c>
      <c r="SX504" s="293">
        <f t="shared" si="1414"/>
        <v>1</v>
      </c>
      <c r="SY504" s="293">
        <f t="shared" si="1414"/>
        <v>1</v>
      </c>
      <c r="SZ504" s="293">
        <f t="shared" si="1414"/>
        <v>1</v>
      </c>
      <c r="TA504" s="293">
        <f t="shared" si="1414"/>
        <v>1</v>
      </c>
      <c r="TB504" s="293">
        <f t="shared" si="1414"/>
        <v>1</v>
      </c>
      <c r="TC504" s="293">
        <f t="shared" si="1414"/>
        <v>1</v>
      </c>
      <c r="TD504" s="293">
        <f t="shared" si="1414"/>
        <v>1</v>
      </c>
      <c r="TE504" s="318">
        <f t="shared" si="1414"/>
        <v>1</v>
      </c>
      <c r="TF504" s="293">
        <f t="shared" ref="TF504:TL504" si="1415">MIN(TF9:TF497)</f>
        <v>3</v>
      </c>
      <c r="TG504" s="293">
        <f t="shared" si="1415"/>
        <v>3</v>
      </c>
      <c r="TH504" s="293">
        <f t="shared" si="1415"/>
        <v>2</v>
      </c>
      <c r="TI504" s="293">
        <f t="shared" si="1415"/>
        <v>3</v>
      </c>
      <c r="TJ504" s="293">
        <f t="shared" si="1415"/>
        <v>3</v>
      </c>
      <c r="TK504" s="293">
        <f t="shared" ref="TK504" si="1416">MIN(TK9:TK497)</f>
        <v>3</v>
      </c>
      <c r="TL504" s="318">
        <f t="shared" si="1415"/>
        <v>2</v>
      </c>
      <c r="TM504" s="293">
        <f t="shared" ref="TM504:TS504" si="1417">MIN(TM9:TM497)</f>
        <v>2</v>
      </c>
      <c r="TN504" s="293">
        <f t="shared" si="1417"/>
        <v>2</v>
      </c>
      <c r="TO504" s="293">
        <f t="shared" si="1417"/>
        <v>1</v>
      </c>
      <c r="TP504" s="293">
        <f t="shared" si="1417"/>
        <v>2</v>
      </c>
      <c r="TQ504" s="293">
        <f t="shared" si="1417"/>
        <v>2</v>
      </c>
      <c r="TR504" s="293">
        <f t="shared" si="1417"/>
        <v>2</v>
      </c>
      <c r="TS504" s="318">
        <f t="shared" si="1417"/>
        <v>1</v>
      </c>
      <c r="TT504" s="293">
        <f t="shared" ref="TT504:TZ504" si="1418">MIN(TT9:TT497)</f>
        <v>1</v>
      </c>
      <c r="TU504" s="293">
        <f t="shared" si="1418"/>
        <v>1</v>
      </c>
      <c r="TV504" s="293">
        <f t="shared" si="1418"/>
        <v>1</v>
      </c>
      <c r="TW504" s="293">
        <f t="shared" si="1418"/>
        <v>1</v>
      </c>
      <c r="TX504" s="293">
        <f t="shared" si="1418"/>
        <v>1</v>
      </c>
      <c r="TY504" s="293">
        <f t="shared" si="1418"/>
        <v>1</v>
      </c>
      <c r="TZ504" s="318">
        <f t="shared" si="1418"/>
        <v>1</v>
      </c>
      <c r="UA504" s="167"/>
      <c r="UB504" s="7" t="s">
        <v>1</v>
      </c>
    </row>
    <row r="505" spans="1:548" ht="14.25" thickTop="1" x14ac:dyDescent="0.15">
      <c r="A505" s="231" t="s">
        <v>1741</v>
      </c>
      <c r="B505" s="231"/>
      <c r="C505" s="3"/>
      <c r="D505" s="3"/>
      <c r="E505" s="3"/>
      <c r="F505" s="2"/>
      <c r="G505" s="2"/>
      <c r="H505" s="2"/>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2"/>
      <c r="DZ505" s="2"/>
      <c r="EA505" s="2"/>
      <c r="EB505" s="2"/>
      <c r="EC505" s="2"/>
      <c r="ED505" s="2"/>
      <c r="EE505" s="2"/>
      <c r="EF505" s="2"/>
      <c r="EG505" s="2"/>
      <c r="EH505" s="2"/>
      <c r="EI505" s="2"/>
      <c r="EJ505" s="2"/>
      <c r="EK505" s="2"/>
      <c r="EL505" s="2"/>
      <c r="EM505" s="2"/>
      <c r="EN505" s="2"/>
      <c r="EO505" s="2"/>
      <c r="EP505" s="2"/>
      <c r="EQ505" s="2"/>
      <c r="ER505" s="2"/>
      <c r="ES505" s="3"/>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c r="IW505" s="2"/>
      <c r="IX505" s="2"/>
      <c r="IY505" s="2"/>
      <c r="IZ505" s="2"/>
      <c r="JA505" s="2"/>
      <c r="JB505" s="2"/>
      <c r="JC505" s="2"/>
      <c r="JD505" s="2"/>
      <c r="JE505" s="2"/>
      <c r="JF505" s="2"/>
      <c r="JG505" s="2"/>
      <c r="JH505" s="2"/>
      <c r="JI505" s="2"/>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s="2"/>
      <c r="KK505" s="2"/>
      <c r="KL505" s="2"/>
      <c r="KM505" s="2"/>
      <c r="KN505" s="2"/>
      <c r="KO505" s="2"/>
      <c r="KP505" s="2"/>
      <c r="KQ505" s="2"/>
      <c r="KR505" s="2"/>
      <c r="KS505" s="2"/>
      <c r="KT505" s="2"/>
      <c r="KU505" s="2"/>
      <c r="KV505" s="2"/>
      <c r="KW505" s="2"/>
      <c r="KX505" s="2"/>
      <c r="KY505" s="2"/>
      <c r="KZ505" s="2"/>
      <c r="LA505" s="2"/>
      <c r="LB505" s="2"/>
      <c r="LC505" s="2"/>
      <c r="LD505" s="2"/>
      <c r="LE505" s="2"/>
      <c r="LF505" s="2"/>
      <c r="LG505" s="2"/>
      <c r="LH505" s="2"/>
      <c r="LI505" s="2"/>
      <c r="LJ505" s="2"/>
      <c r="LK505" s="2"/>
      <c r="LL505" s="2"/>
      <c r="LM505" s="2"/>
      <c r="LN505" s="2"/>
      <c r="LO505" s="2"/>
      <c r="LP505" s="2"/>
      <c r="LQ505" s="2"/>
      <c r="LR505" s="2"/>
      <c r="LS505" s="2"/>
      <c r="LT505" s="2"/>
      <c r="LU505" s="2"/>
      <c r="LV505" s="2"/>
      <c r="LW505" s="2"/>
      <c r="LX505" s="2"/>
      <c r="LY505" s="2"/>
      <c r="LZ505" s="2"/>
      <c r="MA505" s="2"/>
      <c r="MB505" s="2"/>
      <c r="MC505" s="2"/>
      <c r="MD505" s="2"/>
      <c r="ME505" s="2"/>
      <c r="MF505" s="2"/>
      <c r="MG505" s="2"/>
      <c r="MH505" s="2"/>
      <c r="MI505" s="2"/>
      <c r="MJ505" s="2"/>
      <c r="MK505" s="2"/>
      <c r="ML505" s="2"/>
      <c r="MM505" s="2"/>
      <c r="MN505" s="2"/>
      <c r="MO505" s="2"/>
      <c r="MP505" s="2"/>
      <c r="MQ505" s="2"/>
      <c r="MR505" s="2"/>
      <c r="MS505" s="2"/>
      <c r="MT505" s="2"/>
      <c r="MU505" s="2"/>
      <c r="MV505" s="2"/>
      <c r="MW505" s="2"/>
      <c r="MX505" s="2"/>
      <c r="MY505" s="2"/>
      <c r="MZ505" s="2"/>
      <c r="NA505" s="2"/>
      <c r="NB505" s="2"/>
      <c r="NC505" s="2"/>
      <c r="ND505" s="2"/>
      <c r="NE505" s="2"/>
      <c r="NF505" s="2"/>
      <c r="NG505" s="2"/>
      <c r="NH505" s="2"/>
      <c r="NI505" s="2"/>
      <c r="NJ505" s="2"/>
      <c r="NK505" s="2"/>
      <c r="NL505" s="2"/>
      <c r="NM505" s="2"/>
      <c r="NN505" s="2"/>
      <c r="NO505" s="2"/>
      <c r="NP505" s="2"/>
      <c r="NQ505" s="2"/>
      <c r="NR505" s="2"/>
      <c r="NS505" s="2"/>
      <c r="NT505" s="2"/>
      <c r="NU505" s="2"/>
      <c r="NV505" s="2"/>
      <c r="NW505" s="2"/>
      <c r="NX505" s="2"/>
      <c r="NY505" s="2"/>
      <c r="NZ505" s="2"/>
      <c r="OA505" s="2"/>
      <c r="OB505" s="2"/>
      <c r="OC505" s="2"/>
      <c r="OD505" s="5"/>
      <c r="OE505" s="5"/>
      <c r="OF505" s="3"/>
      <c r="OG505" s="3"/>
      <c r="OH505" s="2"/>
      <c r="OI505" s="2"/>
      <c r="OJ505" s="2"/>
      <c r="OK505" s="2"/>
      <c r="OL505" s="2"/>
      <c r="OM505" s="2"/>
      <c r="ON505" s="2"/>
      <c r="OO505" s="2"/>
      <c r="OP505" s="2"/>
      <c r="OQ505" s="2"/>
      <c r="OR505" s="2"/>
      <c r="OS505" s="2"/>
      <c r="OT505" s="2"/>
      <c r="OU505" s="2"/>
      <c r="OV505" s="2"/>
      <c r="OW505" s="2"/>
      <c r="OX505" s="2"/>
      <c r="OY505" s="2"/>
      <c r="OZ505" s="2"/>
      <c r="PA505" s="2"/>
      <c r="PB505" s="2"/>
      <c r="PC505" s="2"/>
      <c r="PD505" s="2"/>
      <c r="PE505" s="2"/>
      <c r="PF505" s="2"/>
      <c r="PG505" s="2"/>
      <c r="PH505" s="2"/>
      <c r="PI505" s="2"/>
      <c r="PJ505" s="2"/>
      <c r="PK505" s="2"/>
      <c r="PL505" s="2"/>
      <c r="PM505" s="2"/>
      <c r="PN505" s="2"/>
      <c r="PO505" s="2"/>
      <c r="PP505" s="2"/>
      <c r="PQ505" s="2"/>
      <c r="PR505" s="2"/>
      <c r="PS505" s="2"/>
      <c r="PT505" s="2"/>
      <c r="PU505" s="2"/>
      <c r="PV505" s="2"/>
      <c r="PW505" s="2"/>
      <c r="PX505" s="2"/>
      <c r="PY505" s="2"/>
      <c r="PZ505" s="2"/>
      <c r="QA505" s="2"/>
      <c r="QB505" s="2"/>
      <c r="QC505" s="2"/>
      <c r="QD505" s="2"/>
      <c r="QE505" s="2"/>
      <c r="QF505" s="2"/>
      <c r="QG505" s="2"/>
      <c r="QH505" s="2"/>
      <c r="QI505" s="2"/>
      <c r="QJ505" s="2"/>
      <c r="QK505" s="2"/>
      <c r="QL505" s="2"/>
      <c r="QM505" s="2"/>
      <c r="QN505" s="2"/>
      <c r="QO505" s="2"/>
      <c r="QP505" s="2"/>
      <c r="QQ505" s="2"/>
      <c r="QR505" s="2"/>
      <c r="QS505" s="2"/>
      <c r="QT505" s="2"/>
      <c r="QU505" s="2"/>
      <c r="QV505" s="2"/>
      <c r="QW505" s="2"/>
      <c r="QX505" s="2"/>
      <c r="QY505" s="2"/>
      <c r="QZ505" s="2"/>
      <c r="RA505" s="2"/>
      <c r="RB505" s="2"/>
      <c r="RC505" s="2"/>
      <c r="RD505" s="2"/>
      <c r="RE505" s="2"/>
      <c r="RF505" s="2"/>
      <c r="RG505" s="2"/>
      <c r="RH505" s="2"/>
      <c r="RI505" s="2"/>
      <c r="RJ505" s="2"/>
      <c r="RK505" s="2"/>
      <c r="RL505" s="2"/>
      <c r="RM505" s="2"/>
      <c r="RN505" s="2"/>
      <c r="RO505" s="2"/>
      <c r="RP505" s="2"/>
      <c r="RQ505" s="2"/>
      <c r="RR505" s="2"/>
      <c r="RS505" s="2"/>
      <c r="RT505" s="2"/>
      <c r="RU505" s="2"/>
      <c r="RV505" s="2"/>
      <c r="RW505" s="2"/>
      <c r="RX505" s="2"/>
      <c r="RY505" s="2"/>
      <c r="RZ505" s="2"/>
      <c r="SA505" s="2"/>
      <c r="SB505" s="2"/>
      <c r="SC505" s="2"/>
      <c r="SD505" s="2"/>
      <c r="SE505" s="2"/>
      <c r="SF505" s="2"/>
      <c r="SG505" s="2"/>
      <c r="SH505" s="2"/>
      <c r="SI505" s="2"/>
      <c r="SJ505" s="2"/>
      <c r="SK505" s="2"/>
      <c r="SL505" s="2"/>
      <c r="SM505" s="2"/>
      <c r="SN505" s="2"/>
      <c r="SO505" s="2"/>
      <c r="SP505" s="2"/>
      <c r="SQ505" s="2"/>
      <c r="SR505" s="2"/>
      <c r="SS505" s="2"/>
      <c r="ST505" s="2"/>
      <c r="SU505" s="2"/>
      <c r="SV505" s="2"/>
      <c r="SW505" s="2"/>
      <c r="SX505" s="2"/>
      <c r="SY505" s="2"/>
      <c r="SZ505" s="2"/>
      <c r="TA505" s="2"/>
      <c r="TB505" s="2"/>
      <c r="TC505" s="2"/>
      <c r="TD505" s="2"/>
      <c r="TE505" s="2"/>
      <c r="TF505" s="2"/>
      <c r="TG505" s="2"/>
      <c r="TH505" s="2"/>
      <c r="TI505" s="2"/>
      <c r="TJ505" s="2"/>
      <c r="TK505" s="2"/>
      <c r="TL505" s="2"/>
      <c r="TM505" s="2"/>
      <c r="TN505" s="2"/>
      <c r="TO505" s="2"/>
      <c r="TP505" s="2"/>
      <c r="TQ505" s="2"/>
      <c r="TR505" s="2"/>
      <c r="TS505" s="2"/>
      <c r="TT505" s="2"/>
      <c r="TU505" s="2"/>
      <c r="TV505" s="2"/>
      <c r="TW505" s="2"/>
      <c r="TX505" s="2"/>
      <c r="TY505" s="2"/>
      <c r="TZ505" s="2"/>
      <c r="UA505" s="2"/>
      <c r="UB505" s="7" t="s">
        <v>1</v>
      </c>
    </row>
    <row r="506" spans="1:548" x14ac:dyDescent="0.15">
      <c r="A506" s="231" t="s">
        <v>1742</v>
      </c>
      <c r="B506" s="231"/>
      <c r="C506" s="3"/>
      <c r="D506" s="3"/>
      <c r="E506" s="3"/>
      <c r="F506" s="2"/>
      <c r="G506" s="2"/>
      <c r="H506" s="2"/>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2"/>
      <c r="DZ506" s="2"/>
      <c r="EA506" s="2"/>
      <c r="EB506" s="2"/>
      <c r="EC506" s="2"/>
      <c r="ED506" s="2"/>
      <c r="EE506" s="2"/>
      <c r="EF506" s="2"/>
      <c r="EG506" s="2"/>
      <c r="EH506" s="2"/>
      <c r="EI506" s="2"/>
      <c r="EJ506" s="2"/>
      <c r="EK506" s="2"/>
      <c r="EL506" s="2"/>
      <c r="EM506" s="2"/>
      <c r="EN506" s="2"/>
      <c r="EO506" s="2"/>
      <c r="EP506" s="2"/>
      <c r="EQ506" s="2"/>
      <c r="ER506" s="2"/>
      <c r="ES506" s="3"/>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c r="IW506" s="2"/>
      <c r="IX506" s="2"/>
      <c r="IY506" s="2"/>
      <c r="IZ506" s="2"/>
      <c r="JA506" s="2"/>
      <c r="JB506" s="2"/>
      <c r="JC506" s="2"/>
      <c r="JD506" s="2"/>
      <c r="JE506" s="2"/>
      <c r="JF506" s="2"/>
      <c r="JG506" s="2"/>
      <c r="JH506" s="2"/>
      <c r="JI506" s="2"/>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s="2"/>
      <c r="KK506" s="2"/>
      <c r="KL506" s="2"/>
      <c r="KM506" s="2"/>
      <c r="KN506" s="2"/>
      <c r="KO506" s="2"/>
      <c r="KP506" s="2"/>
      <c r="KQ506" s="2"/>
      <c r="KR506" s="2"/>
      <c r="KS506" s="2"/>
      <c r="KT506" s="2"/>
      <c r="KU506" s="2"/>
      <c r="KV506" s="2"/>
      <c r="KW506" s="2"/>
      <c r="KX506" s="2"/>
      <c r="KY506" s="2"/>
      <c r="KZ506" s="2"/>
      <c r="LA506" s="2"/>
      <c r="LB506" s="2"/>
      <c r="LC506" s="2"/>
      <c r="LD506" s="2"/>
      <c r="LE506" s="2"/>
      <c r="LF506" s="2"/>
      <c r="LG506" s="2"/>
      <c r="LH506" s="2"/>
      <c r="LI506" s="2"/>
      <c r="LJ506" s="2"/>
      <c r="LK506" s="2"/>
      <c r="LL506" s="2"/>
      <c r="LM506" s="2"/>
      <c r="LN506" s="2"/>
      <c r="LO506" s="2"/>
      <c r="LP506" s="2"/>
      <c r="LQ506" s="2"/>
      <c r="LR506" s="2"/>
      <c r="LS506" s="2"/>
      <c r="LT506" s="2"/>
      <c r="LU506" s="2"/>
      <c r="LV506" s="2"/>
      <c r="LW506" s="2"/>
      <c r="LX506" s="2"/>
      <c r="LY506" s="2"/>
      <c r="LZ506" s="2"/>
      <c r="MA506" s="2"/>
      <c r="MB506" s="2"/>
      <c r="MC506" s="2"/>
      <c r="MD506" s="2"/>
      <c r="ME506" s="2"/>
      <c r="MF506" s="2"/>
      <c r="MG506" s="2"/>
      <c r="MH506" s="2"/>
      <c r="MI506" s="2"/>
      <c r="MJ506" s="2"/>
      <c r="MK506" s="2"/>
      <c r="ML506" s="2"/>
      <c r="MM506" s="2"/>
      <c r="MN506" s="2"/>
      <c r="MO506" s="2"/>
      <c r="MP506" s="2"/>
      <c r="MQ506" s="2"/>
      <c r="MR506" s="2"/>
      <c r="MS506" s="2"/>
      <c r="MT506" s="2"/>
      <c r="MU506" s="2"/>
      <c r="MV506" s="2"/>
      <c r="MW506" s="2"/>
      <c r="MX506" s="2"/>
      <c r="MY506" s="2"/>
      <c r="MZ506" s="2"/>
      <c r="NA506" s="2"/>
      <c r="NB506" s="2"/>
      <c r="NC506" s="2"/>
      <c r="ND506" s="2"/>
      <c r="NE506" s="2"/>
      <c r="NF506" s="2"/>
      <c r="NG506" s="2"/>
      <c r="NH506" s="2"/>
      <c r="NI506" s="2"/>
      <c r="NJ506" s="2"/>
      <c r="NK506" s="2"/>
      <c r="NL506" s="2"/>
      <c r="NM506" s="2"/>
      <c r="NN506" s="2"/>
      <c r="NO506" s="2"/>
      <c r="NP506" s="2"/>
      <c r="NQ506" s="2"/>
      <c r="NR506" s="2"/>
      <c r="NS506" s="2"/>
      <c r="NT506" s="2"/>
      <c r="NU506" s="2"/>
      <c r="NV506" s="2"/>
      <c r="NW506" s="2"/>
      <c r="NX506" s="2"/>
      <c r="NY506" s="2"/>
      <c r="NZ506" s="2"/>
      <c r="OA506" s="2"/>
      <c r="OB506" s="2"/>
      <c r="OC506" s="2"/>
      <c r="OD506" s="5"/>
      <c r="OE506" s="5"/>
      <c r="OF506" s="3"/>
      <c r="OG506" s="3"/>
      <c r="OH506" s="2"/>
      <c r="OI506" s="2"/>
      <c r="OJ506" s="2"/>
      <c r="OK506" s="2"/>
      <c r="OL506" s="2"/>
      <c r="OM506" s="2"/>
      <c r="ON506" s="2"/>
      <c r="OO506" s="2"/>
      <c r="OP506" s="2"/>
      <c r="OQ506" s="2"/>
      <c r="OR506" s="2"/>
      <c r="OS506" s="2"/>
      <c r="OT506" s="2"/>
      <c r="OU506" s="2"/>
      <c r="OV506" s="2"/>
      <c r="OW506" s="2"/>
      <c r="OX506" s="2"/>
      <c r="OY506" s="2"/>
      <c r="OZ506" s="2"/>
      <c r="PA506" s="2"/>
      <c r="PB506" s="2"/>
      <c r="PC506" s="2"/>
      <c r="PD506" s="2"/>
      <c r="PE506" s="2"/>
      <c r="PF506" s="2"/>
      <c r="PG506" s="2"/>
      <c r="PH506" s="2"/>
      <c r="PI506" s="2"/>
      <c r="PJ506" s="2"/>
      <c r="PK506" s="2"/>
      <c r="PL506" s="2"/>
      <c r="PM506" s="2"/>
      <c r="PN506" s="2"/>
      <c r="PO506" s="2"/>
      <c r="PP506" s="2"/>
      <c r="PQ506" s="2"/>
      <c r="PR506" s="2"/>
      <c r="PS506" s="2"/>
      <c r="PT506" s="2"/>
      <c r="PU506" s="2"/>
      <c r="PV506" s="2"/>
      <c r="PW506" s="2"/>
      <c r="PX506" s="2"/>
      <c r="PY506" s="2"/>
      <c r="PZ506" s="2"/>
      <c r="QA506" s="2"/>
      <c r="QB506" s="2"/>
      <c r="QC506" s="2"/>
      <c r="QD506" s="2"/>
      <c r="QE506" s="2"/>
      <c r="QF506" s="2"/>
      <c r="QG506" s="2"/>
      <c r="QH506" s="2"/>
      <c r="QI506" s="2"/>
      <c r="QJ506" s="2"/>
      <c r="QK506" s="2"/>
      <c r="QL506" s="2"/>
      <c r="QM506" s="2"/>
      <c r="QN506" s="2"/>
      <c r="QO506" s="2"/>
      <c r="QP506" s="2"/>
      <c r="QQ506" s="2"/>
      <c r="QR506" s="2"/>
      <c r="QS506" s="2"/>
      <c r="QT506" s="2"/>
      <c r="QU506" s="2"/>
      <c r="QV506" s="2"/>
      <c r="QW506" s="2"/>
      <c r="QX506" s="2"/>
      <c r="QY506" s="2"/>
      <c r="QZ506" s="2"/>
      <c r="RA506" s="2"/>
      <c r="RB506" s="2"/>
      <c r="RC506" s="2"/>
      <c r="RD506" s="2"/>
      <c r="RE506" s="2"/>
      <c r="RF506" s="2"/>
      <c r="RG506" s="2"/>
      <c r="RH506" s="2"/>
      <c r="RI506" s="2"/>
      <c r="RJ506" s="2"/>
      <c r="RK506" s="2"/>
      <c r="RL506" s="2"/>
      <c r="RM506" s="2"/>
      <c r="RN506" s="2"/>
      <c r="RO506" s="2"/>
      <c r="RP506" s="2"/>
      <c r="RQ506" s="2"/>
      <c r="RR506" s="2"/>
      <c r="RS506" s="2"/>
      <c r="RT506" s="2"/>
      <c r="RU506" s="2"/>
      <c r="RV506" s="2"/>
      <c r="RW506" s="2"/>
      <c r="RX506" s="2"/>
      <c r="RY506" s="2"/>
      <c r="RZ506" s="2"/>
      <c r="SA506" s="2"/>
      <c r="SB506" s="2"/>
      <c r="SC506" s="2"/>
      <c r="SD506" s="2"/>
      <c r="SE506" s="2"/>
      <c r="SF506" s="2"/>
      <c r="SG506" s="2"/>
      <c r="SH506" s="2"/>
      <c r="SI506" s="2"/>
      <c r="SJ506" s="2"/>
      <c r="SK506" s="2"/>
      <c r="SL506" s="2"/>
      <c r="SM506" s="2"/>
      <c r="SN506" s="2"/>
      <c r="SO506" s="2"/>
      <c r="SP506" s="2"/>
      <c r="SQ506" s="2"/>
      <c r="SR506" s="2"/>
      <c r="SS506" s="2"/>
      <c r="ST506" s="2"/>
      <c r="SU506" s="2"/>
      <c r="SV506" s="2"/>
      <c r="SW506" s="2"/>
      <c r="SX506" s="2"/>
      <c r="SY506" s="2"/>
      <c r="SZ506" s="2"/>
      <c r="TA506" s="2"/>
      <c r="TB506" s="2"/>
      <c r="TC506" s="2"/>
      <c r="TD506" s="2"/>
      <c r="TE506" s="2"/>
      <c r="TF506" s="2"/>
      <c r="TG506" s="2"/>
      <c r="TH506" s="2"/>
      <c r="TI506" s="2"/>
      <c r="TJ506" s="2"/>
      <c r="TK506" s="2"/>
      <c r="TL506" s="2"/>
      <c r="TM506" s="2"/>
      <c r="TN506" s="2"/>
      <c r="TO506" s="2"/>
      <c r="TP506" s="2"/>
      <c r="TQ506" s="2"/>
      <c r="TR506" s="2"/>
      <c r="TS506" s="2"/>
      <c r="TT506" s="2"/>
      <c r="TU506" s="2"/>
      <c r="TV506" s="2"/>
      <c r="TW506" s="2"/>
      <c r="TX506" s="2"/>
      <c r="TY506" s="2"/>
      <c r="TZ506" s="2"/>
      <c r="UA506" s="2"/>
      <c r="UB506" s="7" t="s">
        <v>1</v>
      </c>
    </row>
    <row r="507" spans="1:548" x14ac:dyDescent="0.15">
      <c r="A507" s="231" t="s">
        <v>1743</v>
      </c>
      <c r="B507" s="231"/>
      <c r="C507" s="3"/>
      <c r="D507" s="3"/>
      <c r="E507" s="3"/>
      <c r="F507" s="2"/>
      <c r="G507" s="2"/>
      <c r="H507" s="2"/>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2"/>
      <c r="DZ507" s="2"/>
      <c r="EA507" s="2"/>
      <c r="EB507" s="2"/>
      <c r="EC507" s="2"/>
      <c r="ED507" s="2"/>
      <c r="EE507" s="2"/>
      <c r="EF507" s="2"/>
      <c r="EG507" s="2"/>
      <c r="EH507" s="2"/>
      <c r="EI507" s="2"/>
      <c r="EJ507" s="2"/>
      <c r="EK507" s="2"/>
      <c r="EL507" s="2"/>
      <c r="EM507" s="2"/>
      <c r="EN507" s="2"/>
      <c r="EO507" s="2"/>
      <c r="EP507" s="2"/>
      <c r="EQ507" s="2"/>
      <c r="ER507" s="2"/>
      <c r="ES507" s="3"/>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s="2"/>
      <c r="KK507" s="2"/>
      <c r="KL507" s="2"/>
      <c r="KM507" s="2"/>
      <c r="KN507" s="2"/>
      <c r="KO507" s="2"/>
      <c r="KP507" s="2"/>
      <c r="KQ507" s="2"/>
      <c r="KR507" s="2"/>
      <c r="KS507" s="2"/>
      <c r="KT507" s="2"/>
      <c r="KU507" s="2"/>
      <c r="KV507" s="2"/>
      <c r="KW507" s="2"/>
      <c r="KX507" s="2"/>
      <c r="KY507" s="2"/>
      <c r="KZ507" s="2"/>
      <c r="LA507" s="2"/>
      <c r="LB507" s="2"/>
      <c r="LC507" s="2"/>
      <c r="LD507" s="2"/>
      <c r="LE507" s="2"/>
      <c r="LF507" s="2"/>
      <c r="LG507" s="2"/>
      <c r="LH507" s="2"/>
      <c r="LI507" s="2"/>
      <c r="LJ507" s="2"/>
      <c r="LK507" s="2"/>
      <c r="LL507" s="2"/>
      <c r="LM507" s="2"/>
      <c r="LN507" s="2"/>
      <c r="LO507" s="2"/>
      <c r="LP507" s="2"/>
      <c r="LQ507" s="2"/>
      <c r="LR507" s="2"/>
      <c r="LS507" s="2"/>
      <c r="LT507" s="2"/>
      <c r="LU507" s="2"/>
      <c r="LV507" s="2"/>
      <c r="LW507" s="2"/>
      <c r="LX507" s="2"/>
      <c r="LY507" s="2"/>
      <c r="LZ507" s="2"/>
      <c r="MA507" s="2"/>
      <c r="MB507" s="2"/>
      <c r="MC507" s="2"/>
      <c r="MD507" s="2"/>
      <c r="ME507" s="2"/>
      <c r="MF507" s="2"/>
      <c r="MG507" s="2"/>
      <c r="MH507" s="2"/>
      <c r="MI507" s="2"/>
      <c r="MJ507" s="2"/>
      <c r="MK507" s="2"/>
      <c r="ML507" s="2"/>
      <c r="MM507" s="2"/>
      <c r="MN507" s="2"/>
      <c r="MO507" s="2"/>
      <c r="MP507" s="2"/>
      <c r="MQ507" s="2"/>
      <c r="MR507" s="2"/>
      <c r="MS507" s="2"/>
      <c r="MT507" s="2"/>
      <c r="MU507" s="2"/>
      <c r="MV507" s="2"/>
      <c r="MW507" s="2"/>
      <c r="MX507" s="2"/>
      <c r="MY507" s="2"/>
      <c r="MZ507" s="2"/>
      <c r="NA507" s="2"/>
      <c r="NB507" s="2"/>
      <c r="NC507" s="2"/>
      <c r="ND507" s="2"/>
      <c r="NE507" s="2"/>
      <c r="NF507" s="2"/>
      <c r="NG507" s="2"/>
      <c r="NH507" s="2"/>
      <c r="NI507" s="2"/>
      <c r="NJ507" s="2"/>
      <c r="NK507" s="2"/>
      <c r="NL507" s="2"/>
      <c r="NM507" s="2"/>
      <c r="NN507" s="2"/>
      <c r="NO507" s="2"/>
      <c r="NP507" s="2"/>
      <c r="NQ507" s="2"/>
      <c r="NR507" s="2"/>
      <c r="NS507" s="2"/>
      <c r="NT507" s="2"/>
      <c r="NU507" s="2"/>
      <c r="NV507" s="2"/>
      <c r="NW507" s="2"/>
      <c r="NX507" s="2"/>
      <c r="NY507" s="2"/>
      <c r="NZ507" s="2"/>
      <c r="OA507" s="2"/>
      <c r="OB507" s="2"/>
      <c r="OC507" s="2"/>
      <c r="OD507" s="5"/>
      <c r="OE507" s="5"/>
      <c r="OF507" s="3"/>
      <c r="OG507" s="3"/>
      <c r="OH507" s="2"/>
      <c r="OI507" s="2"/>
      <c r="OJ507" s="2"/>
      <c r="OK507" s="2"/>
      <c r="OL507" s="2"/>
      <c r="OM507" s="2"/>
      <c r="ON507" s="2"/>
      <c r="OO507" s="2"/>
      <c r="OP507" s="2"/>
      <c r="OQ507" s="2"/>
      <c r="OR507" s="2"/>
      <c r="OS507" s="2"/>
      <c r="OT507" s="2"/>
      <c r="OU507" s="2"/>
      <c r="OV507" s="2"/>
      <c r="OW507" s="2"/>
      <c r="OX507" s="2"/>
      <c r="OY507" s="2"/>
      <c r="OZ507" s="2"/>
      <c r="PA507" s="2"/>
      <c r="PB507" s="2"/>
      <c r="PC507" s="2"/>
      <c r="PD507" s="2"/>
      <c r="PE507" s="2"/>
      <c r="PF507" s="2"/>
      <c r="PG507" s="2"/>
      <c r="PH507" s="2"/>
      <c r="PI507" s="2"/>
      <c r="PJ507" s="2"/>
      <c r="PK507" s="2"/>
      <c r="PL507" s="2"/>
      <c r="PM507" s="2"/>
      <c r="PN507" s="2"/>
      <c r="PO507" s="2"/>
      <c r="PP507" s="2"/>
      <c r="PQ507" s="2"/>
      <c r="PR507" s="2"/>
      <c r="PS507" s="2"/>
      <c r="PT507" s="2"/>
      <c r="PU507" s="2"/>
      <c r="PV507" s="2"/>
      <c r="PW507" s="2"/>
      <c r="PX507" s="2"/>
      <c r="PY507" s="2"/>
      <c r="PZ507" s="2"/>
      <c r="QA507" s="2"/>
      <c r="QB507" s="2"/>
      <c r="QC507" s="2"/>
      <c r="QD507" s="2"/>
      <c r="QE507" s="2"/>
      <c r="QF507" s="2"/>
      <c r="QG507" s="2"/>
      <c r="QH507" s="2"/>
      <c r="QI507" s="2"/>
      <c r="QJ507" s="2"/>
      <c r="QK507" s="2"/>
      <c r="QL507" s="2"/>
      <c r="QM507" s="2"/>
      <c r="QN507" s="2"/>
      <c r="QO507" s="2"/>
      <c r="QP507" s="2"/>
      <c r="QQ507" s="2"/>
      <c r="QR507" s="2"/>
      <c r="QS507" s="2"/>
      <c r="QT507" s="2"/>
      <c r="QU507" s="2"/>
      <c r="QV507" s="2"/>
      <c r="QW507" s="2"/>
      <c r="QX507" s="2"/>
      <c r="QY507" s="2"/>
      <c r="QZ507" s="2"/>
      <c r="RA507" s="2"/>
      <c r="RB507" s="2"/>
      <c r="RC507" s="2"/>
      <c r="RD507" s="2"/>
      <c r="RE507" s="2"/>
      <c r="RF507" s="2"/>
      <c r="RG507" s="2"/>
      <c r="RH507" s="2"/>
      <c r="RI507" s="2"/>
      <c r="RJ507" s="2"/>
      <c r="RK507" s="2"/>
      <c r="RL507" s="2"/>
      <c r="RM507" s="2"/>
      <c r="RN507" s="2"/>
      <c r="RO507" s="2"/>
      <c r="RP507" s="2"/>
      <c r="RQ507" s="2"/>
      <c r="RR507" s="2"/>
      <c r="RS507" s="2"/>
      <c r="RT507" s="2"/>
      <c r="RU507" s="2"/>
      <c r="RV507" s="2"/>
      <c r="RW507" s="2"/>
      <c r="RX507" s="2"/>
      <c r="RY507" s="2"/>
      <c r="RZ507" s="2"/>
      <c r="SA507" s="2"/>
      <c r="SB507" s="2"/>
      <c r="SC507" s="2"/>
      <c r="SD507" s="2"/>
      <c r="SE507" s="2"/>
      <c r="SF507" s="2"/>
      <c r="SG507" s="2"/>
      <c r="SH507" s="2"/>
      <c r="SI507" s="2"/>
      <c r="SJ507" s="2"/>
      <c r="SK507" s="2"/>
      <c r="SL507" s="2"/>
      <c r="SM507" s="2"/>
      <c r="SN507" s="2"/>
      <c r="SO507" s="2"/>
      <c r="SP507" s="2"/>
      <c r="SQ507" s="2"/>
      <c r="SR507" s="2"/>
      <c r="SS507" s="2"/>
      <c r="ST507" s="2"/>
      <c r="SU507" s="2"/>
      <c r="SV507" s="2"/>
      <c r="SW507" s="2"/>
      <c r="SX507" s="2"/>
      <c r="SY507" s="2"/>
      <c r="SZ507" s="2"/>
      <c r="TA507" s="2"/>
      <c r="TB507" s="2"/>
      <c r="TC507" s="2"/>
      <c r="TD507" s="2"/>
      <c r="TE507" s="2"/>
      <c r="TF507" s="2"/>
      <c r="TG507" s="2"/>
      <c r="TH507" s="2"/>
      <c r="TI507" s="2"/>
      <c r="TJ507" s="2"/>
      <c r="TK507" s="2"/>
      <c r="TL507" s="2"/>
      <c r="TM507" s="2"/>
      <c r="TN507" s="2"/>
      <c r="TO507" s="2"/>
      <c r="TP507" s="2"/>
      <c r="TQ507" s="2"/>
      <c r="TR507" s="2"/>
      <c r="TS507" s="2"/>
      <c r="TT507" s="2"/>
      <c r="TU507" s="2"/>
      <c r="TV507" s="2"/>
      <c r="TW507" s="2"/>
      <c r="TX507" s="2"/>
      <c r="TY507" s="2"/>
      <c r="TZ507" s="2"/>
      <c r="UA507" s="2"/>
      <c r="UB507" s="7" t="s">
        <v>1</v>
      </c>
    </row>
    <row r="508" spans="1:548" x14ac:dyDescent="0.15">
      <c r="A508" s="231" t="s">
        <v>1744</v>
      </c>
      <c r="B508" s="231"/>
      <c r="C508" s="3"/>
      <c r="D508" s="3"/>
      <c r="E508" s="3"/>
      <c r="F508" s="2"/>
      <c r="G508" s="2"/>
      <c r="H508" s="2"/>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2"/>
      <c r="DZ508" s="2"/>
      <c r="EA508" s="2"/>
      <c r="EB508" s="2"/>
      <c r="EC508" s="2"/>
      <c r="ED508" s="2"/>
      <c r="EE508" s="2"/>
      <c r="EF508" s="2"/>
      <c r="EG508" s="2"/>
      <c r="EH508" s="2"/>
      <c r="EI508" s="2"/>
      <c r="EJ508" s="2"/>
      <c r="EK508" s="2"/>
      <c r="EL508" s="2"/>
      <c r="EM508" s="2"/>
      <c r="EN508" s="2"/>
      <c r="EO508" s="2"/>
      <c r="EP508" s="2"/>
      <c r="EQ508" s="2"/>
      <c r="ER508" s="2"/>
      <c r="ES508" s="3"/>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c r="IW508" s="2"/>
      <c r="IX508" s="2"/>
      <c r="IY508" s="2"/>
      <c r="IZ508" s="2"/>
      <c r="JA508" s="2"/>
      <c r="JB508" s="2"/>
      <c r="JC508" s="2"/>
      <c r="JD508" s="2"/>
      <c r="JE508" s="2"/>
      <c r="JF508" s="2"/>
      <c r="JG508" s="2"/>
      <c r="JH508" s="2"/>
      <c r="JI508" s="2"/>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s="2"/>
      <c r="KK508" s="2"/>
      <c r="KL508" s="2"/>
      <c r="KM508" s="2"/>
      <c r="KN508" s="2"/>
      <c r="KO508" s="2"/>
      <c r="KP508" s="2"/>
      <c r="KQ508" s="2"/>
      <c r="KR508" s="2"/>
      <c r="KS508" s="2"/>
      <c r="KT508" s="2"/>
      <c r="KU508" s="2"/>
      <c r="KV508" s="2"/>
      <c r="KW508" s="2"/>
      <c r="KX508" s="2"/>
      <c r="KY508" s="2"/>
      <c r="KZ508" s="2"/>
      <c r="LA508" s="2"/>
      <c r="LB508" s="2"/>
      <c r="LC508" s="2"/>
      <c r="LD508" s="2"/>
      <c r="LE508" s="2"/>
      <c r="LF508" s="2"/>
      <c r="LG508" s="2"/>
      <c r="LH508" s="2"/>
      <c r="LI508" s="2"/>
      <c r="LJ508" s="2"/>
      <c r="LK508" s="2"/>
      <c r="LL508" s="2"/>
      <c r="LM508" s="2"/>
      <c r="LN508" s="2"/>
      <c r="LO508" s="2"/>
      <c r="LP508" s="2"/>
      <c r="LQ508" s="2"/>
      <c r="LR508" s="2"/>
      <c r="LS508" s="2"/>
      <c r="LT508" s="2"/>
      <c r="LU508" s="2"/>
      <c r="LV508" s="2"/>
      <c r="LW508" s="2"/>
      <c r="LX508" s="2"/>
      <c r="LY508" s="2"/>
      <c r="LZ508" s="2"/>
      <c r="MA508" s="2"/>
      <c r="MB508" s="2"/>
      <c r="MC508" s="2"/>
      <c r="MD508" s="2"/>
      <c r="ME508" s="2"/>
      <c r="MF508" s="2"/>
      <c r="MG508" s="2"/>
      <c r="MH508" s="2"/>
      <c r="MI508" s="2"/>
      <c r="MJ508" s="2"/>
      <c r="MK508" s="2"/>
      <c r="ML508" s="2"/>
      <c r="MM508" s="2"/>
      <c r="MN508" s="2"/>
      <c r="MO508" s="2"/>
      <c r="MP508" s="2"/>
      <c r="MQ508" s="2"/>
      <c r="MR508" s="2"/>
      <c r="MS508" s="2"/>
      <c r="MT508" s="2"/>
      <c r="MU508" s="2"/>
      <c r="MV508" s="2"/>
      <c r="MW508" s="2"/>
      <c r="MX508" s="2"/>
      <c r="MY508" s="2"/>
      <c r="MZ508" s="2"/>
      <c r="NA508" s="2"/>
      <c r="NB508" s="2"/>
      <c r="NC508" s="2"/>
      <c r="ND508" s="2"/>
      <c r="NE508" s="2"/>
      <c r="NF508" s="2"/>
      <c r="NG508" s="2"/>
      <c r="NH508" s="2"/>
      <c r="NI508" s="2"/>
      <c r="NJ508" s="2"/>
      <c r="NK508" s="2"/>
      <c r="NL508" s="2"/>
      <c r="NM508" s="2"/>
      <c r="NN508" s="2"/>
      <c r="NO508" s="2"/>
      <c r="NP508" s="2"/>
      <c r="NQ508" s="2"/>
      <c r="NR508" s="2"/>
      <c r="NS508" s="2"/>
      <c r="NT508" s="2"/>
      <c r="NU508" s="2"/>
      <c r="NV508" s="2"/>
      <c r="NW508" s="2"/>
      <c r="NX508" s="2"/>
      <c r="NY508" s="2"/>
      <c r="NZ508" s="2"/>
      <c r="OA508" s="2"/>
      <c r="OB508" s="2"/>
      <c r="OC508" s="2"/>
      <c r="OD508" s="5"/>
      <c r="OE508" s="5"/>
      <c r="OF508" s="3"/>
      <c r="OG508" s="3"/>
      <c r="OH508" s="2"/>
      <c r="OI508" s="2"/>
      <c r="OJ508" s="2"/>
      <c r="OK508" s="2"/>
      <c r="OL508" s="2"/>
      <c r="OM508" s="2"/>
      <c r="ON508" s="2"/>
      <c r="OO508" s="2"/>
      <c r="OP508" s="2"/>
      <c r="OQ508" s="2"/>
      <c r="OR508" s="2"/>
      <c r="OS508" s="2"/>
      <c r="OT508" s="2"/>
      <c r="OU508" s="2"/>
      <c r="OV508" s="2"/>
      <c r="OW508" s="2"/>
      <c r="OX508" s="2"/>
      <c r="OY508" s="2"/>
      <c r="OZ508" s="2"/>
      <c r="PA508" s="2"/>
      <c r="PB508" s="2"/>
      <c r="PC508" s="2"/>
      <c r="PD508" s="2"/>
      <c r="PE508" s="2"/>
      <c r="PF508" s="2"/>
      <c r="PG508" s="2"/>
      <c r="PH508" s="2"/>
      <c r="PI508" s="2"/>
      <c r="PJ508" s="2"/>
      <c r="PK508" s="2"/>
      <c r="PL508" s="2"/>
      <c r="PM508" s="2"/>
      <c r="PN508" s="2"/>
      <c r="PO508" s="2"/>
      <c r="PP508" s="2"/>
      <c r="PQ508" s="2"/>
      <c r="PR508" s="2"/>
      <c r="PS508" s="2"/>
      <c r="PT508" s="2"/>
      <c r="PU508" s="2"/>
      <c r="PV508" s="2"/>
      <c r="PW508" s="2"/>
      <c r="PX508" s="2"/>
      <c r="PY508" s="2"/>
      <c r="PZ508" s="2"/>
      <c r="QA508" s="2"/>
      <c r="QB508" s="2"/>
      <c r="QC508" s="2"/>
      <c r="QD508" s="2"/>
      <c r="QE508" s="2"/>
      <c r="QF508" s="2"/>
      <c r="QG508" s="2"/>
      <c r="QH508" s="2"/>
      <c r="QI508" s="2"/>
      <c r="QJ508" s="2"/>
      <c r="QK508" s="2"/>
      <c r="QL508" s="2"/>
      <c r="QM508" s="2"/>
      <c r="QN508" s="2"/>
      <c r="QO508" s="2"/>
      <c r="QP508" s="2"/>
      <c r="QQ508" s="2"/>
      <c r="QR508" s="2"/>
      <c r="QS508" s="2"/>
      <c r="QT508" s="2"/>
      <c r="QU508" s="2"/>
      <c r="QV508" s="2"/>
      <c r="QW508" s="2"/>
      <c r="QX508" s="2"/>
      <c r="QY508" s="2"/>
      <c r="QZ508" s="2"/>
      <c r="RA508" s="2"/>
      <c r="RB508" s="2"/>
      <c r="RC508" s="2"/>
      <c r="RD508" s="2"/>
      <c r="RE508" s="2"/>
      <c r="RF508" s="2"/>
      <c r="RG508" s="2"/>
      <c r="RH508" s="2"/>
      <c r="RI508" s="2"/>
      <c r="RJ508" s="2"/>
      <c r="RK508" s="2"/>
      <c r="RL508" s="2"/>
      <c r="RM508" s="2"/>
      <c r="RN508" s="2"/>
      <c r="RO508" s="2"/>
      <c r="RP508" s="2"/>
      <c r="RQ508" s="2"/>
      <c r="RR508" s="2"/>
      <c r="RS508" s="2"/>
      <c r="RT508" s="2"/>
      <c r="RU508" s="2"/>
      <c r="RV508" s="2"/>
      <c r="RW508" s="2"/>
      <c r="RX508" s="2"/>
      <c r="RY508" s="2"/>
      <c r="RZ508" s="2"/>
      <c r="SA508" s="2"/>
      <c r="SB508" s="2"/>
      <c r="SC508" s="2"/>
      <c r="SD508" s="2"/>
      <c r="SE508" s="2"/>
      <c r="SF508" s="2"/>
      <c r="SG508" s="2"/>
      <c r="SH508" s="2"/>
      <c r="SI508" s="2"/>
      <c r="SJ508" s="2"/>
      <c r="SK508" s="2"/>
      <c r="SL508" s="2"/>
      <c r="SM508" s="2"/>
      <c r="SN508" s="2"/>
      <c r="SO508" s="2"/>
      <c r="SP508" s="2"/>
      <c r="SQ508" s="2"/>
      <c r="SR508" s="2"/>
      <c r="SS508" s="2"/>
      <c r="ST508" s="2"/>
      <c r="SU508" s="2"/>
      <c r="SV508" s="2"/>
      <c r="SW508" s="2"/>
      <c r="SX508" s="2"/>
      <c r="SY508" s="2"/>
      <c r="SZ508" s="2"/>
      <c r="TA508" s="2"/>
      <c r="TB508" s="2"/>
      <c r="TC508" s="2"/>
      <c r="TD508" s="2"/>
      <c r="TE508" s="2"/>
      <c r="TF508" s="2"/>
      <c r="TG508" s="2"/>
      <c r="TH508" s="2"/>
      <c r="TI508" s="2"/>
      <c r="TJ508" s="2"/>
      <c r="TK508" s="2"/>
      <c r="TL508" s="2"/>
      <c r="TM508" s="2"/>
      <c r="TN508" s="2"/>
      <c r="TO508" s="2"/>
      <c r="TP508" s="2"/>
      <c r="TQ508" s="2"/>
      <c r="TR508" s="2"/>
      <c r="TS508" s="2"/>
      <c r="TT508" s="2"/>
      <c r="TU508" s="2"/>
      <c r="TV508" s="2"/>
      <c r="TW508" s="2"/>
      <c r="TX508" s="2"/>
      <c r="TY508" s="2"/>
      <c r="TZ508" s="2"/>
      <c r="UA508" s="2"/>
      <c r="UB508" s="7" t="s">
        <v>1</v>
      </c>
    </row>
    <row r="509" spans="1:548" x14ac:dyDescent="0.15">
      <c r="A509" s="231" t="s">
        <v>1745</v>
      </c>
      <c r="B509" s="231"/>
      <c r="C509" s="3"/>
      <c r="D509" s="3"/>
      <c r="E509" s="3"/>
      <c r="F509" s="2"/>
      <c r="G509" s="2"/>
      <c r="H509" s="2"/>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2"/>
      <c r="DZ509" s="2"/>
      <c r="EA509" s="2"/>
      <c r="EB509" s="2"/>
      <c r="EC509" s="2"/>
      <c r="ED509" s="2"/>
      <c r="EE509" s="2"/>
      <c r="EF509" s="2"/>
      <c r="EG509" s="2"/>
      <c r="EH509" s="2"/>
      <c r="EI509" s="2"/>
      <c r="EJ509" s="2"/>
      <c r="EK509" s="2"/>
      <c r="EL509" s="2"/>
      <c r="EM509" s="2"/>
      <c r="EN509" s="2"/>
      <c r="EO509" s="2"/>
      <c r="EP509" s="2"/>
      <c r="EQ509" s="2"/>
      <c r="ER509" s="2"/>
      <c r="ES509" s="3"/>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c r="IW509" s="2"/>
      <c r="IX509" s="2"/>
      <c r="IY509" s="2"/>
      <c r="IZ509" s="2"/>
      <c r="JA509" s="2"/>
      <c r="JB509" s="2"/>
      <c r="JC509" s="2"/>
      <c r="JD509" s="2"/>
      <c r="JE509" s="2"/>
      <c r="JF509" s="2"/>
      <c r="JG509" s="2"/>
      <c r="JH509" s="2"/>
      <c r="JI509" s="2"/>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s="2"/>
      <c r="KK509" s="2"/>
      <c r="KL509" s="2"/>
      <c r="KM509" s="2"/>
      <c r="KN509" s="2"/>
      <c r="KO509" s="2"/>
      <c r="KP509" s="2"/>
      <c r="KQ509" s="2"/>
      <c r="KR509" s="2"/>
      <c r="KS509" s="2"/>
      <c r="KT509" s="2"/>
      <c r="KU509" s="2"/>
      <c r="KV509" s="2"/>
      <c r="KW509" s="2"/>
      <c r="KX509" s="2"/>
      <c r="KY509" s="2"/>
      <c r="KZ509" s="2"/>
      <c r="LA509" s="2"/>
      <c r="LB509" s="2"/>
      <c r="LC509" s="2"/>
      <c r="LD509" s="2"/>
      <c r="LE509" s="2"/>
      <c r="LF509" s="2"/>
      <c r="LG509" s="2"/>
      <c r="LH509" s="2"/>
      <c r="LI509" s="2"/>
      <c r="LJ509" s="2"/>
      <c r="LK509" s="2"/>
      <c r="LL509" s="2"/>
      <c r="LM509" s="2"/>
      <c r="LN509" s="2"/>
      <c r="LO509" s="2"/>
      <c r="LP509" s="2"/>
      <c r="LQ509" s="2"/>
      <c r="LR509" s="2"/>
      <c r="LS509" s="2"/>
      <c r="LT509" s="2"/>
      <c r="LU509" s="2"/>
      <c r="LV509" s="2"/>
      <c r="LW509" s="2"/>
      <c r="LX509" s="2"/>
      <c r="LY509" s="2"/>
      <c r="LZ509" s="2"/>
      <c r="MA509" s="2"/>
      <c r="MB509" s="2"/>
      <c r="MC509" s="2"/>
      <c r="MD509" s="2"/>
      <c r="ME509" s="2"/>
      <c r="MF509" s="2"/>
      <c r="MG509" s="2"/>
      <c r="MH509" s="2"/>
      <c r="MI509" s="2"/>
      <c r="MJ509" s="2"/>
      <c r="MK509" s="2"/>
      <c r="ML509" s="2"/>
      <c r="MM509" s="2"/>
      <c r="MN509" s="2"/>
      <c r="MO509" s="2"/>
      <c r="MP509" s="2"/>
      <c r="MQ509" s="2"/>
      <c r="MR509" s="2"/>
      <c r="MS509" s="2"/>
      <c r="MT509" s="2"/>
      <c r="MU509" s="2"/>
      <c r="MV509" s="2"/>
      <c r="MW509" s="2"/>
      <c r="MX509" s="2"/>
      <c r="MY509" s="2"/>
      <c r="MZ509" s="2"/>
      <c r="NA509" s="2"/>
      <c r="NB509" s="2"/>
      <c r="NC509" s="2"/>
      <c r="ND509" s="2"/>
      <c r="NE509" s="2"/>
      <c r="NF509" s="2"/>
      <c r="NG509" s="2"/>
      <c r="NH509" s="2"/>
      <c r="NI509" s="2"/>
      <c r="NJ509" s="2"/>
      <c r="NK509" s="2"/>
      <c r="NL509" s="2"/>
      <c r="NM509" s="2"/>
      <c r="NN509" s="2"/>
      <c r="NO509" s="2"/>
      <c r="NP509" s="2"/>
      <c r="NQ509" s="2"/>
      <c r="NR509" s="2"/>
      <c r="NS509" s="2"/>
      <c r="NT509" s="2"/>
      <c r="NU509" s="2"/>
      <c r="NV509" s="2"/>
      <c r="NW509" s="2"/>
      <c r="NX509" s="2"/>
      <c r="NY509" s="2"/>
      <c r="NZ509" s="2"/>
      <c r="OA509" s="2"/>
      <c r="OB509" s="2"/>
      <c r="OC509" s="2"/>
      <c r="OD509" s="5"/>
      <c r="OE509" s="5"/>
      <c r="OF509" s="3"/>
      <c r="OG509" s="3"/>
      <c r="OH509" s="2"/>
      <c r="OI509" s="2"/>
      <c r="OJ509" s="2"/>
      <c r="OK509" s="2"/>
      <c r="OL509" s="2"/>
      <c r="OM509" s="2"/>
      <c r="ON509" s="2"/>
      <c r="OO509" s="2"/>
      <c r="OP509" s="2"/>
      <c r="OQ509" s="2"/>
      <c r="OR509" s="2"/>
      <c r="OS509" s="2"/>
      <c r="OT509" s="2"/>
      <c r="OU509" s="2"/>
      <c r="OV509" s="2"/>
      <c r="OW509" s="2"/>
      <c r="OX509" s="2"/>
      <c r="OY509" s="2"/>
      <c r="OZ509" s="2"/>
      <c r="PA509" s="2"/>
      <c r="PB509" s="2"/>
      <c r="PC509" s="2"/>
      <c r="PD509" s="2"/>
      <c r="PE509" s="2"/>
      <c r="PF509" s="2"/>
      <c r="PG509" s="2"/>
      <c r="PH509" s="2"/>
      <c r="PI509" s="2"/>
      <c r="PJ509" s="2"/>
      <c r="PK509" s="2"/>
      <c r="PL509" s="2"/>
      <c r="PM509" s="2"/>
      <c r="PN509" s="2"/>
      <c r="PO509" s="2"/>
      <c r="PP509" s="2"/>
      <c r="PQ509" s="2"/>
      <c r="PR509" s="2"/>
      <c r="PS509" s="2"/>
      <c r="PT509" s="2"/>
      <c r="PU509" s="2"/>
      <c r="PV509" s="2"/>
      <c r="PW509" s="2"/>
      <c r="PX509" s="2"/>
      <c r="PY509" s="2"/>
      <c r="PZ509" s="2"/>
      <c r="QA509" s="2"/>
      <c r="QB509" s="2"/>
      <c r="QC509" s="2"/>
      <c r="QD509" s="2"/>
      <c r="QE509" s="2"/>
      <c r="QF509" s="2"/>
      <c r="QG509" s="2"/>
      <c r="QH509" s="2"/>
      <c r="QI509" s="2"/>
      <c r="QJ509" s="2"/>
      <c r="QK509" s="2"/>
      <c r="QL509" s="2"/>
      <c r="QM509" s="2"/>
      <c r="QN509" s="2"/>
      <c r="QO509" s="2"/>
      <c r="QP509" s="2"/>
      <c r="QQ509" s="2"/>
      <c r="QR509" s="2"/>
      <c r="QS509" s="2"/>
      <c r="QT509" s="2"/>
      <c r="QU509" s="2"/>
      <c r="QV509" s="2"/>
      <c r="QW509" s="2"/>
      <c r="QX509" s="2"/>
      <c r="QY509" s="2"/>
      <c r="QZ509" s="2"/>
      <c r="RA509" s="2"/>
      <c r="RB509" s="2"/>
      <c r="RC509" s="2"/>
      <c r="RD509" s="2"/>
      <c r="RE509" s="2"/>
      <c r="RF509" s="2"/>
      <c r="RG509" s="2"/>
      <c r="RH509" s="2"/>
      <c r="RI509" s="2"/>
      <c r="RJ509" s="2"/>
      <c r="RK509" s="2"/>
      <c r="RL509" s="2"/>
      <c r="RM509" s="2"/>
      <c r="RN509" s="2"/>
      <c r="RO509" s="2"/>
      <c r="RP509" s="2"/>
      <c r="RQ509" s="2"/>
      <c r="RR509" s="2"/>
      <c r="RS509" s="2"/>
      <c r="RT509" s="2"/>
      <c r="RU509" s="2"/>
      <c r="RV509" s="2"/>
      <c r="RW509" s="2"/>
      <c r="RX509" s="2"/>
      <c r="RY509" s="2"/>
      <c r="RZ509" s="2"/>
      <c r="SA509" s="2"/>
      <c r="SB509" s="2"/>
      <c r="SC509" s="2"/>
      <c r="SD509" s="2"/>
      <c r="SE509" s="2"/>
      <c r="SF509" s="2"/>
      <c r="SG509" s="2"/>
      <c r="SH509" s="2"/>
      <c r="SI509" s="2"/>
      <c r="SJ509" s="2"/>
      <c r="SK509" s="2"/>
      <c r="SL509" s="2"/>
      <c r="SM509" s="2"/>
      <c r="SN509" s="2"/>
      <c r="SO509" s="2"/>
      <c r="SP509" s="2"/>
      <c r="SQ509" s="2"/>
      <c r="SR509" s="2"/>
      <c r="SS509" s="2"/>
      <c r="ST509" s="2"/>
      <c r="SU509" s="2"/>
      <c r="SV509" s="2"/>
      <c r="SW509" s="2"/>
      <c r="SX509" s="2"/>
      <c r="SY509" s="2"/>
      <c r="SZ509" s="2"/>
      <c r="TA509" s="2"/>
      <c r="TB509" s="2"/>
      <c r="TC509" s="2"/>
      <c r="TD509" s="2"/>
      <c r="TE509" s="2"/>
      <c r="TF509" s="2"/>
      <c r="TG509" s="2"/>
      <c r="TH509" s="2"/>
      <c r="TI509" s="2"/>
      <c r="TJ509" s="2"/>
      <c r="TK509" s="2"/>
      <c r="TL509" s="2"/>
      <c r="TM509" s="2"/>
      <c r="TN509" s="2"/>
      <c r="TO509" s="2"/>
      <c r="TP509" s="2"/>
      <c r="TQ509" s="2"/>
      <c r="TR509" s="2"/>
      <c r="TS509" s="2"/>
      <c r="TT509" s="2"/>
      <c r="TU509" s="2"/>
      <c r="TV509" s="2"/>
      <c r="TW509" s="2"/>
      <c r="TX509" s="2"/>
      <c r="TY509" s="2"/>
      <c r="TZ509" s="2"/>
      <c r="UA509" s="2"/>
      <c r="UB509" s="7" t="s">
        <v>1</v>
      </c>
    </row>
    <row r="510" spans="1:548" x14ac:dyDescent="0.15">
      <c r="A510" s="231" t="s">
        <v>1746</v>
      </c>
      <c r="B510" s="231"/>
      <c r="C510" s="3"/>
      <c r="D510" s="3"/>
      <c r="E510" s="3"/>
      <c r="F510" s="2"/>
      <c r="G510" s="2"/>
      <c r="H510" s="2"/>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2"/>
      <c r="DZ510" s="2"/>
      <c r="EA510" s="2"/>
      <c r="EB510" s="2"/>
      <c r="EC510" s="2"/>
      <c r="ED510" s="2"/>
      <c r="EE510" s="2"/>
      <c r="EF510" s="2"/>
      <c r="EG510" s="2"/>
      <c r="EH510" s="2"/>
      <c r="EI510" s="2"/>
      <c r="EJ510" s="2"/>
      <c r="EK510" s="2"/>
      <c r="EL510" s="2"/>
      <c r="EM510" s="2"/>
      <c r="EN510" s="2"/>
      <c r="EO510" s="2"/>
      <c r="EP510" s="2"/>
      <c r="EQ510" s="2"/>
      <c r="ER510" s="2"/>
      <c r="ES510" s="3"/>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c r="IW510" s="2"/>
      <c r="IX510" s="2"/>
      <c r="IY510" s="2"/>
      <c r="IZ510" s="2"/>
      <c r="JA510" s="2"/>
      <c r="JB510" s="2"/>
      <c r="JC510" s="2"/>
      <c r="JD510" s="2"/>
      <c r="JE510" s="2"/>
      <c r="JF510" s="2"/>
      <c r="JG510" s="2"/>
      <c r="JH510" s="2"/>
      <c r="JI510" s="2"/>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s="2"/>
      <c r="KK510" s="2"/>
      <c r="KL510" s="2"/>
      <c r="KM510" s="2"/>
      <c r="KN510" s="2"/>
      <c r="KO510" s="2"/>
      <c r="KP510" s="2"/>
      <c r="KQ510" s="2"/>
      <c r="KR510" s="2"/>
      <c r="KS510" s="2"/>
      <c r="KT510" s="2"/>
      <c r="KU510" s="2"/>
      <c r="KV510" s="2"/>
      <c r="KW510" s="2"/>
      <c r="KX510" s="2"/>
      <c r="KY510" s="2"/>
      <c r="KZ510" s="2"/>
      <c r="LA510" s="2"/>
      <c r="LB510" s="2"/>
      <c r="LC510" s="2"/>
      <c r="LD510" s="2"/>
      <c r="LE510" s="2"/>
      <c r="LF510" s="2"/>
      <c r="LG510" s="2"/>
      <c r="LH510" s="2"/>
      <c r="LI510" s="2"/>
      <c r="LJ510" s="2"/>
      <c r="LK510" s="2"/>
      <c r="LL510" s="2"/>
      <c r="LM510" s="2"/>
      <c r="LN510" s="2"/>
      <c r="LO510" s="2"/>
      <c r="LP510" s="2"/>
      <c r="LQ510" s="2"/>
      <c r="LR510" s="2"/>
      <c r="LS510" s="2"/>
      <c r="LT510" s="2"/>
      <c r="LU510" s="2"/>
      <c r="LV510" s="2"/>
      <c r="LW510" s="2"/>
      <c r="LX510" s="2"/>
      <c r="LY510" s="2"/>
      <c r="LZ510" s="2"/>
      <c r="MA510" s="2"/>
      <c r="MB510" s="2"/>
      <c r="MC510" s="2"/>
      <c r="MD510" s="2"/>
      <c r="ME510" s="2"/>
      <c r="MF510" s="2"/>
      <c r="MG510" s="2"/>
      <c r="MH510" s="2"/>
      <c r="MI510" s="2"/>
      <c r="MJ510" s="2"/>
      <c r="MK510" s="2"/>
      <c r="ML510" s="2"/>
      <c r="MM510" s="2"/>
      <c r="MN510" s="2"/>
      <c r="MO510" s="2"/>
      <c r="MP510" s="2"/>
      <c r="MQ510" s="2"/>
      <c r="MR510" s="2"/>
      <c r="MS510" s="2"/>
      <c r="MT510" s="2"/>
      <c r="MU510" s="2"/>
      <c r="MV510" s="2"/>
      <c r="MW510" s="2"/>
      <c r="MX510" s="2"/>
      <c r="MY510" s="2"/>
      <c r="MZ510" s="2"/>
      <c r="NA510" s="2"/>
      <c r="NB510" s="2"/>
      <c r="NC510" s="2"/>
      <c r="ND510" s="2"/>
      <c r="NE510" s="2"/>
      <c r="NF510" s="2"/>
      <c r="NG510" s="2"/>
      <c r="NH510" s="2"/>
      <c r="NI510" s="2"/>
      <c r="NJ510" s="2"/>
      <c r="NK510" s="2"/>
      <c r="NL510" s="2"/>
      <c r="NM510" s="2"/>
      <c r="NN510" s="2"/>
      <c r="NO510" s="2"/>
      <c r="NP510" s="2"/>
      <c r="NQ510" s="2"/>
      <c r="NR510" s="2"/>
      <c r="NS510" s="2"/>
      <c r="NT510" s="2"/>
      <c r="NU510" s="2"/>
      <c r="NV510" s="2"/>
      <c r="NW510" s="2"/>
      <c r="NX510" s="2"/>
      <c r="NY510" s="2"/>
      <c r="NZ510" s="2"/>
      <c r="OA510" s="2"/>
      <c r="OB510" s="2"/>
      <c r="OC510" s="2"/>
      <c r="OD510" s="5"/>
      <c r="OE510" s="5"/>
      <c r="OF510" s="3"/>
      <c r="OG510" s="3"/>
      <c r="OH510" s="2"/>
      <c r="OI510" s="2"/>
      <c r="OJ510" s="2"/>
      <c r="OK510" s="2"/>
      <c r="OL510" s="2"/>
      <c r="OM510" s="2"/>
      <c r="ON510" s="2"/>
      <c r="OO510" s="2"/>
      <c r="OP510" s="2"/>
      <c r="OQ510" s="2"/>
      <c r="OR510" s="2"/>
      <c r="OS510" s="2"/>
      <c r="OT510" s="2"/>
      <c r="OU510" s="2"/>
      <c r="OV510" s="2"/>
      <c r="OW510" s="2"/>
      <c r="OX510" s="2"/>
      <c r="OY510" s="2"/>
      <c r="OZ510" s="2"/>
      <c r="PA510" s="2"/>
      <c r="PB510" s="2"/>
      <c r="PC510" s="2"/>
      <c r="PD510" s="2"/>
      <c r="PE510" s="2"/>
      <c r="PF510" s="2"/>
      <c r="PG510" s="2"/>
      <c r="PH510" s="2"/>
      <c r="PI510" s="2"/>
      <c r="PJ510" s="2"/>
      <c r="PK510" s="2"/>
      <c r="PL510" s="2"/>
      <c r="PM510" s="2"/>
      <c r="PN510" s="2"/>
      <c r="PO510" s="2"/>
      <c r="PP510" s="2"/>
      <c r="PQ510" s="2"/>
      <c r="PR510" s="2"/>
      <c r="PS510" s="2"/>
      <c r="PT510" s="2"/>
      <c r="PU510" s="2"/>
      <c r="PV510" s="2"/>
      <c r="PW510" s="2"/>
      <c r="PX510" s="2"/>
      <c r="PY510" s="2"/>
      <c r="PZ510" s="2"/>
      <c r="QA510" s="2"/>
      <c r="QB510" s="2"/>
      <c r="QC510" s="2"/>
      <c r="QD510" s="2"/>
      <c r="QE510" s="2"/>
      <c r="QF510" s="2"/>
      <c r="QG510" s="2"/>
      <c r="QH510" s="2"/>
      <c r="QI510" s="2"/>
      <c r="QJ510" s="2"/>
      <c r="QK510" s="2"/>
      <c r="QL510" s="2"/>
      <c r="QM510" s="2"/>
      <c r="QN510" s="2"/>
      <c r="QO510" s="2"/>
      <c r="QP510" s="2"/>
      <c r="QQ510" s="2"/>
      <c r="QR510" s="2"/>
      <c r="QS510" s="2"/>
      <c r="QT510" s="2"/>
      <c r="QU510" s="2"/>
      <c r="QV510" s="2"/>
      <c r="QW510" s="2"/>
      <c r="QX510" s="2"/>
      <c r="QY510" s="2"/>
      <c r="QZ510" s="2"/>
      <c r="RA510" s="2"/>
      <c r="RB510" s="2"/>
      <c r="RC510" s="2"/>
      <c r="RD510" s="2"/>
      <c r="RE510" s="2"/>
      <c r="RF510" s="2"/>
      <c r="RG510" s="2"/>
      <c r="RH510" s="2"/>
      <c r="RI510" s="2"/>
      <c r="RJ510" s="2"/>
      <c r="RK510" s="2"/>
      <c r="RL510" s="2"/>
      <c r="RM510" s="2"/>
      <c r="RN510" s="2"/>
      <c r="RO510" s="2"/>
      <c r="RP510" s="2"/>
      <c r="RQ510" s="2"/>
      <c r="RR510" s="2"/>
      <c r="RS510" s="2"/>
      <c r="RT510" s="2"/>
      <c r="RU510" s="2"/>
      <c r="RV510" s="2"/>
      <c r="RW510" s="2"/>
      <c r="RX510" s="2"/>
      <c r="RY510" s="2"/>
      <c r="RZ510" s="2"/>
      <c r="SA510" s="2"/>
      <c r="SB510" s="2"/>
      <c r="SC510" s="2"/>
      <c r="SD510" s="2"/>
      <c r="SE510" s="2"/>
      <c r="SF510" s="2"/>
      <c r="SG510" s="2"/>
      <c r="SH510" s="2"/>
      <c r="SI510" s="2"/>
      <c r="SJ510" s="2"/>
      <c r="SK510" s="2"/>
      <c r="SL510" s="2"/>
      <c r="SM510" s="2"/>
      <c r="SN510" s="2"/>
      <c r="SO510" s="2"/>
      <c r="SP510" s="2"/>
      <c r="SQ510" s="2"/>
      <c r="SR510" s="2"/>
      <c r="SS510" s="2"/>
      <c r="ST510" s="2"/>
      <c r="SU510" s="2"/>
      <c r="SV510" s="2"/>
      <c r="SW510" s="2"/>
      <c r="SX510" s="2"/>
      <c r="SY510" s="2"/>
      <c r="SZ510" s="2"/>
      <c r="TA510" s="2"/>
      <c r="TB510" s="2"/>
      <c r="TC510" s="2"/>
      <c r="TD510" s="2"/>
      <c r="TE510" s="2"/>
      <c r="TF510" s="2"/>
      <c r="TG510" s="2"/>
      <c r="TH510" s="2"/>
      <c r="TI510" s="2"/>
      <c r="TJ510" s="2"/>
      <c r="TK510" s="2"/>
      <c r="TL510" s="2"/>
      <c r="TM510" s="2"/>
      <c r="TN510" s="2"/>
      <c r="TO510" s="2"/>
      <c r="TP510" s="2"/>
      <c r="TQ510" s="2"/>
      <c r="TR510" s="2"/>
      <c r="TS510" s="2"/>
      <c r="TT510" s="2"/>
      <c r="TU510" s="2"/>
      <c r="TV510" s="2"/>
      <c r="TW510" s="2"/>
      <c r="TX510" s="2"/>
      <c r="TY510" s="2"/>
      <c r="TZ510" s="2"/>
      <c r="UA510" s="2"/>
      <c r="UB510" s="7" t="s">
        <v>1</v>
      </c>
    </row>
    <row r="511" spans="1:548" x14ac:dyDescent="0.15">
      <c r="A511" s="231" t="s">
        <v>1747</v>
      </c>
      <c r="B511" s="231"/>
      <c r="C511" s="3"/>
      <c r="D511" s="3"/>
      <c r="E511" s="3"/>
      <c r="F511" s="2"/>
      <c r="G511" s="2"/>
      <c r="H511" s="2"/>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2"/>
      <c r="DZ511" s="2"/>
      <c r="EA511" s="2"/>
      <c r="EB511" s="2"/>
      <c r="EC511" s="2"/>
      <c r="ED511" s="2"/>
      <c r="EE511" s="2"/>
      <c r="EF511" s="2"/>
      <c r="EG511" s="2"/>
      <c r="EH511" s="2"/>
      <c r="EI511" s="2"/>
      <c r="EJ511" s="2"/>
      <c r="EK511" s="2"/>
      <c r="EL511" s="2"/>
      <c r="EM511" s="2"/>
      <c r="EN511" s="2"/>
      <c r="EO511" s="2"/>
      <c r="EP511" s="2"/>
      <c r="EQ511" s="2"/>
      <c r="ER511" s="2"/>
      <c r="ES511" s="3"/>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s="2"/>
      <c r="KK511" s="2"/>
      <c r="KL511" s="2"/>
      <c r="KM511" s="2"/>
      <c r="KN511" s="2"/>
      <c r="KO511" s="2"/>
      <c r="KP511" s="2"/>
      <c r="KQ511" s="2"/>
      <c r="KR511" s="2"/>
      <c r="KS511" s="2"/>
      <c r="KT511" s="2"/>
      <c r="KU511" s="2"/>
      <c r="KV511" s="2"/>
      <c r="KW511" s="2"/>
      <c r="KX511" s="2"/>
      <c r="KY511" s="2"/>
      <c r="KZ511" s="2"/>
      <c r="LA511" s="2"/>
      <c r="LB511" s="2"/>
      <c r="LC511" s="2"/>
      <c r="LD511" s="2"/>
      <c r="LE511" s="2"/>
      <c r="LF511" s="2"/>
      <c r="LG511" s="2"/>
      <c r="LH511" s="2"/>
      <c r="LI511" s="2"/>
      <c r="LJ511" s="2"/>
      <c r="LK511" s="2"/>
      <c r="LL511" s="2"/>
      <c r="LM511" s="2"/>
      <c r="LN511" s="2"/>
      <c r="LO511" s="2"/>
      <c r="LP511" s="2"/>
      <c r="LQ511" s="2"/>
      <c r="LR511" s="2"/>
      <c r="LS511" s="2"/>
      <c r="LT511" s="2"/>
      <c r="LU511" s="2"/>
      <c r="LV511" s="2"/>
      <c r="LW511" s="2"/>
      <c r="LX511" s="2"/>
      <c r="LY511" s="2"/>
      <c r="LZ511" s="2"/>
      <c r="MA511" s="2"/>
      <c r="MB511" s="2"/>
      <c r="MC511" s="2"/>
      <c r="MD511" s="2"/>
      <c r="ME511" s="2"/>
      <c r="MF511" s="2"/>
      <c r="MG511" s="2"/>
      <c r="MH511" s="2"/>
      <c r="MI511" s="2"/>
      <c r="MJ511" s="2"/>
      <c r="MK511" s="2"/>
      <c r="ML511" s="2"/>
      <c r="MM511" s="2"/>
      <c r="MN511" s="2"/>
      <c r="MO511" s="2"/>
      <c r="MP511" s="2"/>
      <c r="MQ511" s="2"/>
      <c r="MR511" s="2"/>
      <c r="MS511" s="2"/>
      <c r="MT511" s="2"/>
      <c r="MU511" s="2"/>
      <c r="MV511" s="2"/>
      <c r="MW511" s="2"/>
      <c r="MX511" s="2"/>
      <c r="MY511" s="2"/>
      <c r="MZ511" s="2"/>
      <c r="NA511" s="2"/>
      <c r="NB511" s="2"/>
      <c r="NC511" s="2"/>
      <c r="ND511" s="2"/>
      <c r="NE511" s="2"/>
      <c r="NF511" s="2"/>
      <c r="NG511" s="2"/>
      <c r="NH511" s="2"/>
      <c r="NI511" s="2"/>
      <c r="NJ511" s="2"/>
      <c r="NK511" s="2"/>
      <c r="NL511" s="2"/>
      <c r="NM511" s="2"/>
      <c r="NN511" s="2"/>
      <c r="NO511" s="2"/>
      <c r="NP511" s="2"/>
      <c r="NQ511" s="2"/>
      <c r="NR511" s="2"/>
      <c r="NS511" s="2"/>
      <c r="NT511" s="2"/>
      <c r="NU511" s="2"/>
      <c r="NV511" s="2"/>
      <c r="NW511" s="2"/>
      <c r="NX511" s="2"/>
      <c r="NY511" s="2"/>
      <c r="NZ511" s="2"/>
      <c r="OA511" s="2"/>
      <c r="OB511" s="2"/>
      <c r="OC511" s="2"/>
      <c r="OD511" s="5"/>
      <c r="OE511" s="5"/>
      <c r="OF511" s="3"/>
      <c r="OG511" s="3"/>
      <c r="OH511" s="2"/>
      <c r="OI511" s="2"/>
      <c r="OJ511" s="2"/>
      <c r="OK511" s="2"/>
      <c r="OL511" s="2"/>
      <c r="OM511" s="2"/>
      <c r="ON511" s="2"/>
      <c r="OO511" s="2"/>
      <c r="OP511" s="2"/>
      <c r="OQ511" s="2"/>
      <c r="OR511" s="2"/>
      <c r="OS511" s="2"/>
      <c r="OT511" s="2"/>
      <c r="OU511" s="2"/>
      <c r="OV511" s="2"/>
      <c r="OW511" s="2"/>
      <c r="OX511" s="2"/>
      <c r="OY511" s="2"/>
      <c r="OZ511" s="2"/>
      <c r="PA511" s="2"/>
      <c r="PB511" s="2"/>
      <c r="PC511" s="2"/>
      <c r="PD511" s="2"/>
      <c r="PE511" s="2"/>
      <c r="PF511" s="2"/>
      <c r="PG511" s="2"/>
      <c r="PH511" s="2"/>
      <c r="PI511" s="2"/>
      <c r="PJ511" s="2"/>
      <c r="PK511" s="2"/>
      <c r="PL511" s="2"/>
      <c r="PM511" s="2"/>
      <c r="PN511" s="2"/>
      <c r="PO511" s="2"/>
      <c r="PP511" s="2"/>
      <c r="PQ511" s="2"/>
      <c r="PR511" s="2"/>
      <c r="PS511" s="2"/>
      <c r="PT511" s="2"/>
      <c r="PU511" s="2"/>
      <c r="PV511" s="2"/>
      <c r="PW511" s="2"/>
      <c r="PX511" s="2"/>
      <c r="PY511" s="2"/>
      <c r="PZ511" s="2"/>
      <c r="QA511" s="2"/>
      <c r="QB511" s="2"/>
      <c r="QC511" s="2"/>
      <c r="QD511" s="2"/>
      <c r="QE511" s="2"/>
      <c r="QF511" s="2"/>
      <c r="QG511" s="2"/>
      <c r="QH511" s="2"/>
      <c r="QI511" s="2"/>
      <c r="QJ511" s="2"/>
      <c r="QK511" s="2"/>
      <c r="QL511" s="2"/>
      <c r="QM511" s="2"/>
      <c r="QN511" s="2"/>
      <c r="QO511" s="2"/>
      <c r="QP511" s="2"/>
      <c r="QQ511" s="2"/>
      <c r="QR511" s="2"/>
      <c r="QS511" s="2"/>
      <c r="QT511" s="2"/>
      <c r="QU511" s="2"/>
      <c r="QV511" s="2"/>
      <c r="QW511" s="2"/>
      <c r="QX511" s="2"/>
      <c r="QY511" s="2"/>
      <c r="QZ511" s="2"/>
      <c r="RA511" s="2"/>
      <c r="RB511" s="2"/>
      <c r="RC511" s="2"/>
      <c r="RD511" s="2"/>
      <c r="RE511" s="2"/>
      <c r="RF511" s="2"/>
      <c r="RG511" s="2"/>
      <c r="RH511" s="2"/>
      <c r="RI511" s="2"/>
      <c r="RJ511" s="2"/>
      <c r="RK511" s="2"/>
      <c r="RL511" s="2"/>
      <c r="RM511" s="2"/>
      <c r="RN511" s="2"/>
      <c r="RO511" s="2"/>
      <c r="RP511" s="2"/>
      <c r="RQ511" s="2"/>
      <c r="RR511" s="2"/>
      <c r="RS511" s="2"/>
      <c r="RT511" s="2"/>
      <c r="RU511" s="2"/>
      <c r="RV511" s="2"/>
      <c r="RW511" s="2"/>
      <c r="RX511" s="2"/>
      <c r="RY511" s="2"/>
      <c r="RZ511" s="2"/>
      <c r="SA511" s="2"/>
      <c r="SB511" s="2"/>
      <c r="SC511" s="2"/>
      <c r="SD511" s="2"/>
      <c r="SE511" s="2"/>
      <c r="SF511" s="2"/>
      <c r="SG511" s="2"/>
      <c r="SH511" s="2"/>
      <c r="SI511" s="2"/>
      <c r="SJ511" s="2"/>
      <c r="SK511" s="2"/>
      <c r="SL511" s="2"/>
      <c r="SM511" s="2"/>
      <c r="SN511" s="2"/>
      <c r="SO511" s="2"/>
      <c r="SP511" s="2"/>
      <c r="SQ511" s="2"/>
      <c r="SR511" s="2"/>
      <c r="SS511" s="2"/>
      <c r="ST511" s="2"/>
      <c r="SU511" s="2"/>
      <c r="SV511" s="2"/>
      <c r="SW511" s="2"/>
      <c r="SX511" s="2"/>
      <c r="SY511" s="2"/>
      <c r="SZ511" s="2"/>
      <c r="TA511" s="2"/>
      <c r="TB511" s="2"/>
      <c r="TC511" s="2"/>
      <c r="TD511" s="2"/>
      <c r="TE511" s="2"/>
      <c r="TF511" s="2"/>
      <c r="TG511" s="2"/>
      <c r="TH511" s="2"/>
      <c r="TI511" s="2"/>
      <c r="TJ511" s="2"/>
      <c r="TK511" s="2"/>
      <c r="TL511" s="2"/>
      <c r="TM511" s="2"/>
      <c r="TN511" s="2"/>
      <c r="TO511" s="2"/>
      <c r="TP511" s="2"/>
      <c r="TQ511" s="2"/>
      <c r="TR511" s="2"/>
      <c r="TS511" s="2"/>
      <c r="TT511" s="2"/>
      <c r="TU511" s="2"/>
      <c r="TV511" s="2"/>
      <c r="TW511" s="2"/>
      <c r="TX511" s="2"/>
      <c r="TY511" s="2"/>
      <c r="TZ511" s="2"/>
      <c r="UA511" s="2"/>
      <c r="UB511" s="7" t="s">
        <v>1</v>
      </c>
    </row>
    <row r="512" spans="1:548" x14ac:dyDescent="0.15">
      <c r="A512" s="231" t="s">
        <v>1748</v>
      </c>
      <c r="B512" s="231"/>
      <c r="C512" s="3"/>
      <c r="D512" s="3"/>
      <c r="E512" s="3"/>
      <c r="F512" s="2"/>
      <c r="G512" s="2"/>
      <c r="H512" s="2"/>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2"/>
      <c r="DZ512" s="2"/>
      <c r="EA512" s="2"/>
      <c r="EB512" s="2"/>
      <c r="EC512" s="2"/>
      <c r="ED512" s="2"/>
      <c r="EE512" s="2"/>
      <c r="EF512" s="2"/>
      <c r="EG512" s="2"/>
      <c r="EH512" s="2"/>
      <c r="EI512" s="2"/>
      <c r="EJ512" s="2"/>
      <c r="EK512" s="2"/>
      <c r="EL512" s="2"/>
      <c r="EM512" s="2"/>
      <c r="EN512" s="2"/>
      <c r="EO512" s="2"/>
      <c r="EP512" s="2"/>
      <c r="EQ512" s="2"/>
      <c r="ER512" s="2"/>
      <c r="ES512" s="3"/>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c r="IW512" s="2"/>
      <c r="IX512" s="2"/>
      <c r="IY512" s="2"/>
      <c r="IZ512" s="2"/>
      <c r="JA512" s="2"/>
      <c r="JB512" s="2"/>
      <c r="JC512" s="2"/>
      <c r="JD512" s="2"/>
      <c r="JE512" s="2"/>
      <c r="JF512" s="2"/>
      <c r="JG512" s="2"/>
      <c r="JH512" s="2"/>
      <c r="JI512" s="2"/>
      <c r="JJ512" s="2"/>
      <c r="JK512" s="2"/>
      <c r="JL512" s="2"/>
      <c r="JM512" s="2"/>
      <c r="JN512" s="2"/>
      <c r="JO512" s="2"/>
      <c r="JP512" s="2"/>
      <c r="JQ512" s="2"/>
      <c r="JR512" s="2"/>
      <c r="JS512" s="2"/>
      <c r="JT512" s="2"/>
      <c r="JU512" s="2"/>
      <c r="JV512" s="2"/>
      <c r="JW512" s="2"/>
      <c r="JX512" s="2"/>
      <c r="JY512" s="2"/>
      <c r="JZ512" s="2"/>
      <c r="KA512" s="2"/>
      <c r="KB512" s="2"/>
      <c r="KC512" s="2"/>
      <c r="KD512" s="2"/>
      <c r="KE512" s="2"/>
      <c r="KF512" s="2"/>
      <c r="KG512" s="2"/>
      <c r="KH512" s="2"/>
      <c r="KI512" s="2"/>
      <c r="KJ512" s="2"/>
      <c r="KK512" s="2"/>
      <c r="KL512" s="2"/>
      <c r="KM512" s="2"/>
      <c r="KN512" s="2"/>
      <c r="KO512" s="2"/>
      <c r="KP512" s="2"/>
      <c r="KQ512" s="2"/>
      <c r="KR512" s="2"/>
      <c r="KS512" s="2"/>
      <c r="KT512" s="2"/>
      <c r="KU512" s="2"/>
      <c r="KV512" s="2"/>
      <c r="KW512" s="2"/>
      <c r="KX512" s="2"/>
      <c r="KY512" s="2"/>
      <c r="KZ512" s="2"/>
      <c r="LA512" s="2"/>
      <c r="LB512" s="2"/>
      <c r="LC512" s="2"/>
      <c r="LD512" s="2"/>
      <c r="LE512" s="2"/>
      <c r="LF512" s="2"/>
      <c r="LG512" s="2"/>
      <c r="LH512" s="2"/>
      <c r="LI512" s="2"/>
      <c r="LJ512" s="2"/>
      <c r="LK512" s="2"/>
      <c r="LL512" s="2"/>
      <c r="LM512" s="2"/>
      <c r="LN512" s="2"/>
      <c r="LO512" s="2"/>
      <c r="LP512" s="2"/>
      <c r="LQ512" s="2"/>
      <c r="LR512" s="2"/>
      <c r="LS512" s="2"/>
      <c r="LT512" s="2"/>
      <c r="LU512" s="2"/>
      <c r="LV512" s="2"/>
      <c r="LW512" s="2"/>
      <c r="LX512" s="2"/>
      <c r="LY512" s="2"/>
      <c r="LZ512" s="2"/>
      <c r="MA512" s="2"/>
      <c r="MB512" s="2"/>
      <c r="MC512" s="2"/>
      <c r="MD512" s="2"/>
      <c r="ME512" s="2"/>
      <c r="MF512" s="2"/>
      <c r="MG512" s="2"/>
      <c r="MH512" s="2"/>
      <c r="MI512" s="2"/>
      <c r="MJ512" s="2"/>
      <c r="MK512" s="2"/>
      <c r="ML512" s="2"/>
      <c r="MM512" s="2"/>
      <c r="MN512" s="2"/>
      <c r="MO512" s="2"/>
      <c r="MP512" s="2"/>
      <c r="MQ512" s="2"/>
      <c r="MR512" s="2"/>
      <c r="MS512" s="2"/>
      <c r="MT512" s="2"/>
      <c r="MU512" s="2"/>
      <c r="MV512" s="2"/>
      <c r="MW512" s="2"/>
      <c r="MX512" s="2"/>
      <c r="MY512" s="2"/>
      <c r="MZ512" s="2"/>
      <c r="NA512" s="2"/>
      <c r="NB512" s="2"/>
      <c r="NC512" s="2"/>
      <c r="ND512" s="2"/>
      <c r="NE512" s="2"/>
      <c r="NF512" s="2"/>
      <c r="NG512" s="2"/>
      <c r="NH512" s="2"/>
      <c r="NI512" s="2"/>
      <c r="NJ512" s="2"/>
      <c r="NK512" s="2"/>
      <c r="NL512" s="2"/>
      <c r="NM512" s="2"/>
      <c r="NN512" s="2"/>
      <c r="NO512" s="2"/>
      <c r="NP512" s="2"/>
      <c r="NQ512" s="2"/>
      <c r="NR512" s="2"/>
      <c r="NS512" s="2"/>
      <c r="NT512" s="2"/>
      <c r="NU512" s="2"/>
      <c r="NV512" s="2"/>
      <c r="NW512" s="2"/>
      <c r="NX512" s="2"/>
      <c r="NY512" s="2"/>
      <c r="NZ512" s="2"/>
      <c r="OA512" s="2"/>
      <c r="OB512" s="2"/>
      <c r="OC512" s="2"/>
      <c r="OD512" s="5"/>
      <c r="OE512" s="5"/>
      <c r="OF512" s="3"/>
      <c r="OG512" s="3"/>
      <c r="OH512" s="2"/>
      <c r="OI512" s="2"/>
      <c r="OJ512" s="2"/>
      <c r="OK512" s="2"/>
      <c r="OL512" s="2"/>
      <c r="OM512" s="2"/>
      <c r="ON512" s="2"/>
      <c r="OO512" s="2"/>
      <c r="OP512" s="2"/>
      <c r="OQ512" s="2"/>
      <c r="OR512" s="2"/>
      <c r="OS512" s="2"/>
      <c r="OT512" s="2"/>
      <c r="OU512" s="2"/>
      <c r="OV512" s="2"/>
      <c r="OW512" s="2"/>
      <c r="OX512" s="2"/>
      <c r="OY512" s="2"/>
      <c r="OZ512" s="2"/>
      <c r="PA512" s="2"/>
      <c r="PB512" s="2"/>
      <c r="PC512" s="2"/>
      <c r="PD512" s="2"/>
      <c r="PE512" s="2"/>
      <c r="PF512" s="2"/>
      <c r="PG512" s="2"/>
      <c r="PH512" s="2"/>
      <c r="PI512" s="2"/>
      <c r="PJ512" s="2"/>
      <c r="PK512" s="2"/>
      <c r="PL512" s="2"/>
      <c r="PM512" s="2"/>
      <c r="PN512" s="2"/>
      <c r="PO512" s="2"/>
      <c r="PP512" s="2"/>
      <c r="PQ512" s="2"/>
      <c r="PR512" s="2"/>
      <c r="PS512" s="2"/>
      <c r="PT512" s="2"/>
      <c r="PU512" s="2"/>
      <c r="PV512" s="2"/>
      <c r="PW512" s="2"/>
      <c r="PX512" s="2"/>
      <c r="PY512" s="2"/>
      <c r="PZ512" s="2"/>
      <c r="QA512" s="2"/>
      <c r="QB512" s="2"/>
      <c r="QC512" s="2"/>
      <c r="QD512" s="2"/>
      <c r="QE512" s="2"/>
      <c r="QF512" s="2"/>
      <c r="QG512" s="2"/>
      <c r="QH512" s="2"/>
      <c r="QI512" s="2"/>
      <c r="QJ512" s="2"/>
      <c r="QK512" s="2"/>
      <c r="QL512" s="2"/>
      <c r="QM512" s="2"/>
      <c r="QN512" s="2"/>
      <c r="QO512" s="2"/>
      <c r="QP512" s="2"/>
      <c r="QQ512" s="2"/>
      <c r="QR512" s="2"/>
      <c r="QS512" s="2"/>
      <c r="QT512" s="2"/>
      <c r="QU512" s="2"/>
      <c r="QV512" s="2"/>
      <c r="QW512" s="2"/>
      <c r="QX512" s="2"/>
      <c r="QY512" s="2"/>
      <c r="QZ512" s="2"/>
      <c r="RA512" s="2"/>
      <c r="RB512" s="2"/>
      <c r="RC512" s="2"/>
      <c r="RD512" s="2"/>
      <c r="RE512" s="2"/>
      <c r="RF512" s="2"/>
      <c r="RG512" s="2"/>
      <c r="RH512" s="2"/>
      <c r="RI512" s="2"/>
      <c r="RJ512" s="2"/>
      <c r="RK512" s="2"/>
      <c r="RL512" s="2"/>
      <c r="RM512" s="2"/>
      <c r="RN512" s="2"/>
      <c r="RO512" s="2"/>
      <c r="RP512" s="2"/>
      <c r="RQ512" s="2"/>
      <c r="RR512" s="2"/>
      <c r="RS512" s="2"/>
      <c r="RT512" s="2"/>
      <c r="RU512" s="2"/>
      <c r="RV512" s="2"/>
      <c r="RW512" s="2"/>
      <c r="RX512" s="2"/>
      <c r="RY512" s="2"/>
      <c r="RZ512" s="2"/>
      <c r="SA512" s="2"/>
      <c r="SB512" s="2"/>
      <c r="SC512" s="2"/>
      <c r="SD512" s="2"/>
      <c r="SE512" s="2"/>
      <c r="SF512" s="2"/>
      <c r="SG512" s="2"/>
      <c r="SH512" s="2"/>
      <c r="SI512" s="2"/>
      <c r="SJ512" s="2"/>
      <c r="SK512" s="2"/>
      <c r="SL512" s="2"/>
      <c r="SM512" s="2"/>
      <c r="SN512" s="2"/>
      <c r="SO512" s="2"/>
      <c r="SP512" s="2"/>
      <c r="SQ512" s="2"/>
      <c r="SR512" s="2"/>
      <c r="SS512" s="2"/>
      <c r="ST512" s="2"/>
      <c r="SU512" s="2"/>
      <c r="SV512" s="2"/>
      <c r="SW512" s="2"/>
      <c r="SX512" s="2"/>
      <c r="SY512" s="2"/>
      <c r="SZ512" s="2"/>
      <c r="TA512" s="2"/>
      <c r="TB512" s="2"/>
      <c r="TC512" s="2"/>
      <c r="TD512" s="2"/>
      <c r="TE512" s="2"/>
      <c r="TF512" s="2"/>
      <c r="TG512" s="2"/>
      <c r="TH512" s="2"/>
      <c r="TI512" s="2"/>
      <c r="TJ512" s="2"/>
      <c r="TK512" s="2"/>
      <c r="TL512" s="2"/>
      <c r="TM512" s="2"/>
      <c r="TN512" s="2"/>
      <c r="TO512" s="2"/>
      <c r="TP512" s="2"/>
      <c r="TQ512" s="2"/>
      <c r="TR512" s="2"/>
      <c r="TS512" s="2"/>
      <c r="TT512" s="2"/>
      <c r="TU512" s="2"/>
      <c r="TV512" s="2"/>
      <c r="TW512" s="2"/>
      <c r="TX512" s="2"/>
      <c r="TY512" s="2"/>
      <c r="TZ512" s="2"/>
      <c r="UA512" s="2"/>
      <c r="UB512" s="7" t="s">
        <v>1</v>
      </c>
    </row>
    <row r="513" spans="1:548" x14ac:dyDescent="0.15">
      <c r="A513" s="231" t="s">
        <v>1749</v>
      </c>
      <c r="B513" s="231"/>
      <c r="C513" s="3"/>
      <c r="D513" s="3"/>
      <c r="E513" s="3"/>
      <c r="F513" s="2"/>
      <c r="G513" s="2"/>
      <c r="H513" s="2"/>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2"/>
      <c r="DZ513" s="2"/>
      <c r="EA513" s="2"/>
      <c r="EB513" s="2"/>
      <c r="EC513" s="2"/>
      <c r="ED513" s="2"/>
      <c r="EE513" s="2"/>
      <c r="EF513" s="2"/>
      <c r="EG513" s="2"/>
      <c r="EH513" s="2"/>
      <c r="EI513" s="2"/>
      <c r="EJ513" s="2"/>
      <c r="EK513" s="2"/>
      <c r="EL513" s="2"/>
      <c r="EM513" s="2"/>
      <c r="EN513" s="2"/>
      <c r="EO513" s="2"/>
      <c r="EP513" s="2"/>
      <c r="EQ513" s="2"/>
      <c r="ER513" s="2"/>
      <c r="ES513" s="3"/>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c r="IW513" s="2"/>
      <c r="IX513" s="2"/>
      <c r="IY513" s="2"/>
      <c r="IZ513" s="2"/>
      <c r="JA513" s="2"/>
      <c r="JB513" s="2"/>
      <c r="JC513" s="2"/>
      <c r="JD513" s="2"/>
      <c r="JE513" s="2"/>
      <c r="JF513" s="2"/>
      <c r="JG513" s="2"/>
      <c r="JH513" s="2"/>
      <c r="JI513" s="2"/>
      <c r="JJ513" s="2"/>
      <c r="JK513" s="2"/>
      <c r="JL513" s="2"/>
      <c r="JM513" s="2"/>
      <c r="JN513" s="2"/>
      <c r="JO513" s="2"/>
      <c r="JP513" s="2"/>
      <c r="JQ513" s="2"/>
      <c r="JR513" s="2"/>
      <c r="JS513" s="2"/>
      <c r="JT513" s="2"/>
      <c r="JU513" s="2"/>
      <c r="JV513" s="2"/>
      <c r="JW513" s="2"/>
      <c r="JX513" s="2"/>
      <c r="JY513" s="2"/>
      <c r="JZ513" s="2"/>
      <c r="KA513" s="2"/>
      <c r="KB513" s="2"/>
      <c r="KC513" s="2"/>
      <c r="KD513" s="2"/>
      <c r="KE513" s="2"/>
      <c r="KF513" s="2"/>
      <c r="KG513" s="2"/>
      <c r="KH513" s="2"/>
      <c r="KI513" s="2"/>
      <c r="KJ513" s="2"/>
      <c r="KK513" s="2"/>
      <c r="KL513" s="2"/>
      <c r="KM513" s="2"/>
      <c r="KN513" s="2"/>
      <c r="KO513" s="2"/>
      <c r="KP513" s="2"/>
      <c r="KQ513" s="2"/>
      <c r="KR513" s="2"/>
      <c r="KS513" s="2"/>
      <c r="KT513" s="2"/>
      <c r="KU513" s="2"/>
      <c r="KV513" s="2"/>
      <c r="KW513" s="2"/>
      <c r="KX513" s="2"/>
      <c r="KY513" s="2"/>
      <c r="KZ513" s="2"/>
      <c r="LA513" s="2"/>
      <c r="LB513" s="2"/>
      <c r="LC513" s="2"/>
      <c r="LD513" s="2"/>
      <c r="LE513" s="2"/>
      <c r="LF513" s="2"/>
      <c r="LG513" s="2"/>
      <c r="LH513" s="2"/>
      <c r="LI513" s="2"/>
      <c r="LJ513" s="2"/>
      <c r="LK513" s="2"/>
      <c r="LL513" s="2"/>
      <c r="LM513" s="2"/>
      <c r="LN513" s="2"/>
      <c r="LO513" s="2"/>
      <c r="LP513" s="2"/>
      <c r="LQ513" s="2"/>
      <c r="LR513" s="2"/>
      <c r="LS513" s="2"/>
      <c r="LT513" s="2"/>
      <c r="LU513" s="2"/>
      <c r="LV513" s="2"/>
      <c r="LW513" s="2"/>
      <c r="LX513" s="2"/>
      <c r="LY513" s="2"/>
      <c r="LZ513" s="2"/>
      <c r="MA513" s="2"/>
      <c r="MB513" s="2"/>
      <c r="MC513" s="2"/>
      <c r="MD513" s="2"/>
      <c r="ME513" s="2"/>
      <c r="MF513" s="2"/>
      <c r="MG513" s="2"/>
      <c r="MH513" s="2"/>
      <c r="MI513" s="2"/>
      <c r="MJ513" s="2"/>
      <c r="MK513" s="2"/>
      <c r="ML513" s="2"/>
      <c r="MM513" s="2"/>
      <c r="MN513" s="2"/>
      <c r="MO513" s="2"/>
      <c r="MP513" s="2"/>
      <c r="MQ513" s="2"/>
      <c r="MR513" s="2"/>
      <c r="MS513" s="2"/>
      <c r="MT513" s="2"/>
      <c r="MU513" s="2"/>
      <c r="MV513" s="2"/>
      <c r="MW513" s="2"/>
      <c r="MX513" s="2"/>
      <c r="MY513" s="2"/>
      <c r="MZ513" s="2"/>
      <c r="NA513" s="2"/>
      <c r="NB513" s="2"/>
      <c r="NC513" s="2"/>
      <c r="ND513" s="2"/>
      <c r="NE513" s="2"/>
      <c r="NF513" s="2"/>
      <c r="NG513" s="2"/>
      <c r="NH513" s="2"/>
      <c r="NI513" s="2"/>
      <c r="NJ513" s="2"/>
      <c r="NK513" s="2"/>
      <c r="NL513" s="2"/>
      <c r="NM513" s="2"/>
      <c r="NN513" s="2"/>
      <c r="NO513" s="2"/>
      <c r="NP513" s="2"/>
      <c r="NQ513" s="2"/>
      <c r="NR513" s="2"/>
      <c r="NS513" s="2"/>
      <c r="NT513" s="2"/>
      <c r="NU513" s="2"/>
      <c r="NV513" s="2"/>
      <c r="NW513" s="2"/>
      <c r="NX513" s="2"/>
      <c r="NY513" s="2"/>
      <c r="NZ513" s="2"/>
      <c r="OA513" s="2"/>
      <c r="OB513" s="2"/>
      <c r="OC513" s="2"/>
      <c r="OD513" s="5"/>
      <c r="OE513" s="5"/>
      <c r="OF513" s="3"/>
      <c r="OG513" s="3"/>
      <c r="OH513" s="2"/>
      <c r="OI513" s="2"/>
      <c r="OJ513" s="2"/>
      <c r="OK513" s="2"/>
      <c r="OL513" s="2"/>
      <c r="OM513" s="2"/>
      <c r="ON513" s="2"/>
      <c r="OO513" s="2"/>
      <c r="OP513" s="2"/>
      <c r="OQ513" s="2"/>
      <c r="OR513" s="2"/>
      <c r="OS513" s="2"/>
      <c r="OT513" s="2"/>
      <c r="OU513" s="2"/>
      <c r="OV513" s="2"/>
      <c r="OW513" s="2"/>
      <c r="OX513" s="2"/>
      <c r="OY513" s="2"/>
      <c r="OZ513" s="2"/>
      <c r="PA513" s="2"/>
      <c r="PB513" s="2"/>
      <c r="PC513" s="2"/>
      <c r="PD513" s="2"/>
      <c r="PE513" s="2"/>
      <c r="PF513" s="2"/>
      <c r="PG513" s="2"/>
      <c r="PH513" s="2"/>
      <c r="PI513" s="2"/>
      <c r="PJ513" s="2"/>
      <c r="PK513" s="2"/>
      <c r="PL513" s="2"/>
      <c r="PM513" s="2"/>
      <c r="PN513" s="2"/>
      <c r="PO513" s="2"/>
      <c r="PP513" s="2"/>
      <c r="PQ513" s="2"/>
      <c r="PR513" s="2"/>
      <c r="PS513" s="2"/>
      <c r="PT513" s="2"/>
      <c r="PU513" s="2"/>
      <c r="PV513" s="2"/>
      <c r="PW513" s="2"/>
      <c r="PX513" s="2"/>
      <c r="PY513" s="2"/>
      <c r="PZ513" s="2"/>
      <c r="QA513" s="2"/>
      <c r="QB513" s="2"/>
      <c r="QC513" s="2"/>
      <c r="QD513" s="2"/>
      <c r="QE513" s="2"/>
      <c r="QF513" s="2"/>
      <c r="QG513" s="2"/>
      <c r="QH513" s="2"/>
      <c r="QI513" s="2"/>
      <c r="QJ513" s="2"/>
      <c r="QK513" s="2"/>
      <c r="QL513" s="2"/>
      <c r="QM513" s="2"/>
      <c r="QN513" s="2"/>
      <c r="QO513" s="2"/>
      <c r="QP513" s="2"/>
      <c r="QQ513" s="2"/>
      <c r="QR513" s="2"/>
      <c r="QS513" s="2"/>
      <c r="QT513" s="2"/>
      <c r="QU513" s="2"/>
      <c r="QV513" s="2"/>
      <c r="QW513" s="2"/>
      <c r="QX513" s="2"/>
      <c r="QY513" s="2"/>
      <c r="QZ513" s="2"/>
      <c r="RA513" s="2"/>
      <c r="RB513" s="2"/>
      <c r="RC513" s="2"/>
      <c r="RD513" s="2"/>
      <c r="RE513" s="2"/>
      <c r="RF513" s="2"/>
      <c r="RG513" s="2"/>
      <c r="RH513" s="2"/>
      <c r="RI513" s="2"/>
      <c r="RJ513" s="2"/>
      <c r="RK513" s="2"/>
      <c r="RL513" s="2"/>
      <c r="RM513" s="2"/>
      <c r="RN513" s="2"/>
      <c r="RO513" s="2"/>
      <c r="RP513" s="2"/>
      <c r="RQ513" s="2"/>
      <c r="RR513" s="2"/>
      <c r="RS513" s="2"/>
      <c r="RT513" s="2"/>
      <c r="RU513" s="2"/>
      <c r="RV513" s="2"/>
      <c r="RW513" s="2"/>
      <c r="RX513" s="2"/>
      <c r="RY513" s="2"/>
      <c r="RZ513" s="2"/>
      <c r="SA513" s="2"/>
      <c r="SB513" s="2"/>
      <c r="SC513" s="2"/>
      <c r="SD513" s="2"/>
      <c r="SE513" s="2"/>
      <c r="SF513" s="2"/>
      <c r="SG513" s="2"/>
      <c r="SH513" s="2"/>
      <c r="SI513" s="2"/>
      <c r="SJ513" s="2"/>
      <c r="SK513" s="2"/>
      <c r="SL513" s="2"/>
      <c r="SM513" s="2"/>
      <c r="SN513" s="2"/>
      <c r="SO513" s="2"/>
      <c r="SP513" s="2"/>
      <c r="SQ513" s="2"/>
      <c r="SR513" s="2"/>
      <c r="SS513" s="2"/>
      <c r="ST513" s="2"/>
      <c r="SU513" s="2"/>
      <c r="SV513" s="2"/>
      <c r="SW513" s="2"/>
      <c r="SX513" s="2"/>
      <c r="SY513" s="2"/>
      <c r="SZ513" s="2"/>
      <c r="TA513" s="2"/>
      <c r="TB513" s="2"/>
      <c r="TC513" s="2"/>
      <c r="TD513" s="2"/>
      <c r="TE513" s="2"/>
      <c r="TF513" s="2"/>
      <c r="TG513" s="2"/>
      <c r="TH513" s="2"/>
      <c r="TI513" s="2"/>
      <c r="TJ513" s="2"/>
      <c r="TK513" s="2"/>
      <c r="TL513" s="2"/>
      <c r="TM513" s="2"/>
      <c r="TN513" s="2"/>
      <c r="TO513" s="2"/>
      <c r="TP513" s="2"/>
      <c r="TQ513" s="2"/>
      <c r="TR513" s="2"/>
      <c r="TS513" s="2"/>
      <c r="TT513" s="2"/>
      <c r="TU513" s="2"/>
      <c r="TV513" s="2"/>
      <c r="TW513" s="2"/>
      <c r="TX513" s="2"/>
      <c r="TY513" s="2"/>
      <c r="TZ513" s="2"/>
      <c r="UA513" s="2"/>
      <c r="UB513" s="7" t="s">
        <v>1</v>
      </c>
    </row>
    <row r="514" spans="1:548" x14ac:dyDescent="0.15">
      <c r="A514" s="231"/>
      <c r="B514" s="231"/>
      <c r="C514" s="3"/>
      <c r="D514" s="3"/>
      <c r="E514" s="3"/>
      <c r="F514" s="2"/>
      <c r="G514" s="2"/>
      <c r="H514" s="2"/>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2"/>
      <c r="DZ514" s="2"/>
      <c r="EA514" s="2"/>
      <c r="EB514" s="2"/>
      <c r="EC514" s="2"/>
      <c r="ED514" s="2"/>
      <c r="EE514" s="2"/>
      <c r="EF514" s="2"/>
      <c r="EG514" s="2"/>
      <c r="EH514" s="2"/>
      <c r="EI514" s="2"/>
      <c r="EJ514" s="2"/>
      <c r="EK514" s="2"/>
      <c r="EL514" s="2"/>
      <c r="EM514" s="2"/>
      <c r="EN514" s="2"/>
      <c r="EO514" s="2"/>
      <c r="EP514" s="2"/>
      <c r="EQ514" s="2"/>
      <c r="ER514" s="2"/>
      <c r="ES514" s="3"/>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c r="IW514" s="2"/>
      <c r="IX514" s="2"/>
      <c r="IY514" s="2"/>
      <c r="IZ514" s="2"/>
      <c r="JA514" s="2"/>
      <c r="JB514" s="2"/>
      <c r="JC514" s="2"/>
      <c r="JD514" s="2"/>
      <c r="JE514" s="2"/>
      <c r="JF514" s="2"/>
      <c r="JG514" s="2"/>
      <c r="JH514" s="2"/>
      <c r="JI514" s="2"/>
      <c r="JJ514" s="2"/>
      <c r="JK514" s="2"/>
      <c r="JL514" s="2"/>
      <c r="JM514" s="2"/>
      <c r="JN514" s="2"/>
      <c r="JO514" s="2"/>
      <c r="JP514" s="2"/>
      <c r="JQ514" s="2"/>
      <c r="JR514" s="2"/>
      <c r="JS514" s="2"/>
      <c r="JT514" s="2"/>
      <c r="JU514" s="2"/>
      <c r="JV514" s="2"/>
      <c r="JW514" s="2"/>
      <c r="JX514" s="2"/>
      <c r="JY514" s="2"/>
      <c r="JZ514" s="2"/>
      <c r="KA514" s="2"/>
      <c r="KB514" s="2"/>
      <c r="KC514" s="2"/>
      <c r="KD514" s="2"/>
      <c r="KE514" s="2"/>
      <c r="KF514" s="2"/>
      <c r="KG514" s="2"/>
      <c r="KH514" s="2"/>
      <c r="KI514" s="2"/>
      <c r="KJ514" s="2"/>
      <c r="KK514" s="2"/>
      <c r="KL514" s="2"/>
      <c r="KM514" s="2"/>
      <c r="KN514" s="2"/>
      <c r="KO514" s="2"/>
      <c r="KP514" s="2"/>
      <c r="KQ514" s="2"/>
      <c r="KR514" s="2"/>
      <c r="KS514" s="2"/>
      <c r="KT514" s="2"/>
      <c r="KU514" s="2"/>
      <c r="KV514" s="2"/>
      <c r="KW514" s="2"/>
      <c r="KX514" s="2"/>
      <c r="KY514" s="2"/>
      <c r="KZ514" s="2"/>
      <c r="LA514" s="2"/>
      <c r="LB514" s="2"/>
      <c r="LC514" s="2"/>
      <c r="LD514" s="2"/>
      <c r="LE514" s="2"/>
      <c r="LF514" s="2"/>
      <c r="LG514" s="2"/>
      <c r="LH514" s="2"/>
      <c r="LI514" s="2"/>
      <c r="LJ514" s="2"/>
      <c r="LK514" s="2"/>
      <c r="LL514" s="2"/>
      <c r="LM514" s="2"/>
      <c r="LN514" s="2"/>
      <c r="LO514" s="2"/>
      <c r="LP514" s="2"/>
      <c r="LQ514" s="2"/>
      <c r="LR514" s="2"/>
      <c r="LS514" s="2"/>
      <c r="LT514" s="2"/>
      <c r="LU514" s="2"/>
      <c r="LV514" s="2"/>
      <c r="LW514" s="2"/>
      <c r="LX514" s="2"/>
      <c r="LY514" s="2"/>
      <c r="LZ514" s="2"/>
      <c r="MA514" s="2"/>
      <c r="MB514" s="2"/>
      <c r="MC514" s="2"/>
      <c r="MD514" s="2"/>
      <c r="ME514" s="2"/>
      <c r="MF514" s="2"/>
      <c r="MG514" s="2"/>
      <c r="MH514" s="2"/>
      <c r="MI514" s="2"/>
      <c r="MJ514" s="2"/>
      <c r="MK514" s="2"/>
      <c r="ML514" s="2"/>
      <c r="MM514" s="2"/>
      <c r="MN514" s="2"/>
      <c r="MO514" s="2"/>
      <c r="MP514" s="2"/>
      <c r="MQ514" s="2"/>
      <c r="MR514" s="2"/>
      <c r="MS514" s="2"/>
      <c r="MT514" s="2"/>
      <c r="MU514" s="2"/>
      <c r="MV514" s="2"/>
      <c r="MW514" s="2"/>
      <c r="MX514" s="2"/>
      <c r="MY514" s="2"/>
      <c r="MZ514" s="2"/>
      <c r="NA514" s="2"/>
      <c r="NB514" s="2"/>
      <c r="NC514" s="2"/>
      <c r="ND514" s="2"/>
      <c r="NE514" s="2"/>
      <c r="NF514" s="2"/>
      <c r="NG514" s="2"/>
      <c r="NH514" s="2"/>
      <c r="NI514" s="2"/>
      <c r="NJ514" s="2"/>
      <c r="NK514" s="2"/>
      <c r="NL514" s="2"/>
      <c r="NM514" s="2"/>
      <c r="NN514" s="2"/>
      <c r="NO514" s="2"/>
      <c r="NP514" s="2"/>
      <c r="NQ514" s="2"/>
      <c r="NR514" s="2"/>
      <c r="NS514" s="2"/>
      <c r="NT514" s="2"/>
      <c r="NU514" s="2"/>
      <c r="NV514" s="2"/>
      <c r="NW514" s="2"/>
      <c r="NX514" s="2"/>
      <c r="NY514" s="2"/>
      <c r="NZ514" s="2"/>
      <c r="OA514" s="2"/>
      <c r="OB514" s="2"/>
      <c r="OC514" s="2"/>
      <c r="OD514" s="5"/>
      <c r="OE514" s="5"/>
      <c r="OF514" s="3"/>
      <c r="OG514" s="3"/>
      <c r="OH514" s="2"/>
      <c r="OI514" s="2"/>
      <c r="OJ514" s="2"/>
      <c r="OK514" s="2"/>
      <c r="OL514" s="2"/>
      <c r="OM514" s="2"/>
      <c r="ON514" s="2"/>
      <c r="OO514" s="2"/>
      <c r="OP514" s="2"/>
      <c r="OQ514" s="2"/>
      <c r="OR514" s="2"/>
      <c r="OS514" s="2"/>
      <c r="OT514" s="2"/>
      <c r="OU514" s="2"/>
      <c r="OV514" s="2"/>
      <c r="OW514" s="2"/>
      <c r="OX514" s="2"/>
      <c r="OY514" s="2"/>
      <c r="OZ514" s="2"/>
      <c r="PA514" s="2"/>
      <c r="PB514" s="2"/>
      <c r="PC514" s="2"/>
      <c r="PD514" s="2"/>
      <c r="PE514" s="2"/>
      <c r="PF514" s="2"/>
      <c r="PG514" s="2"/>
      <c r="PH514" s="2"/>
      <c r="PI514" s="2"/>
      <c r="PJ514" s="2"/>
      <c r="PK514" s="2"/>
      <c r="PL514" s="2"/>
      <c r="PM514" s="2"/>
      <c r="PN514" s="2"/>
      <c r="PO514" s="2"/>
      <c r="PP514" s="2"/>
      <c r="PQ514" s="2"/>
      <c r="PR514" s="2"/>
      <c r="PS514" s="2"/>
      <c r="PT514" s="2"/>
      <c r="PU514" s="2"/>
      <c r="PV514" s="2"/>
      <c r="PW514" s="2"/>
      <c r="PX514" s="2"/>
      <c r="PY514" s="2"/>
      <c r="PZ514" s="2"/>
      <c r="QA514" s="2"/>
      <c r="QB514" s="2"/>
      <c r="QC514" s="2"/>
      <c r="QD514" s="2"/>
      <c r="QE514" s="2"/>
      <c r="QF514" s="2"/>
      <c r="QG514" s="2"/>
      <c r="QH514" s="2"/>
      <c r="QI514" s="2"/>
      <c r="QJ514" s="2"/>
      <c r="QK514" s="2"/>
      <c r="QL514" s="2"/>
      <c r="QM514" s="2"/>
      <c r="QN514" s="2"/>
      <c r="QO514" s="2"/>
      <c r="QP514" s="2"/>
      <c r="QQ514" s="2"/>
      <c r="QR514" s="2"/>
      <c r="QS514" s="2"/>
      <c r="QT514" s="2"/>
      <c r="QU514" s="2"/>
      <c r="QV514" s="2"/>
      <c r="QW514" s="2"/>
      <c r="QX514" s="2"/>
      <c r="QY514" s="2"/>
      <c r="QZ514" s="2"/>
      <c r="RA514" s="2"/>
      <c r="RB514" s="2"/>
      <c r="RC514" s="2"/>
      <c r="RD514" s="2"/>
      <c r="RE514" s="2"/>
      <c r="RF514" s="2"/>
      <c r="RG514" s="2"/>
      <c r="RH514" s="2"/>
      <c r="RI514" s="2"/>
      <c r="RJ514" s="2"/>
      <c r="RK514" s="2"/>
      <c r="RL514" s="2"/>
      <c r="RM514" s="2"/>
      <c r="RN514" s="2"/>
      <c r="RO514" s="2"/>
      <c r="RP514" s="2"/>
      <c r="RQ514" s="2"/>
      <c r="RR514" s="2"/>
      <c r="RS514" s="2"/>
      <c r="RT514" s="2"/>
      <c r="RU514" s="2"/>
      <c r="RV514" s="2"/>
      <c r="RW514" s="2"/>
      <c r="RX514" s="2"/>
      <c r="RY514" s="2"/>
      <c r="RZ514" s="2"/>
      <c r="SA514" s="2"/>
      <c r="SB514" s="2"/>
      <c r="SC514" s="2"/>
      <c r="SD514" s="2"/>
      <c r="SE514" s="2"/>
      <c r="SF514" s="2"/>
      <c r="SG514" s="2"/>
      <c r="SH514" s="2"/>
      <c r="SI514" s="2"/>
      <c r="SJ514" s="2"/>
      <c r="SK514" s="2"/>
      <c r="SL514" s="2"/>
      <c r="SM514" s="2"/>
      <c r="SN514" s="2"/>
      <c r="SO514" s="2"/>
      <c r="SP514" s="2"/>
      <c r="SQ514" s="2"/>
      <c r="SR514" s="2"/>
      <c r="SS514" s="2"/>
      <c r="ST514" s="2"/>
      <c r="SU514" s="2"/>
      <c r="SV514" s="2"/>
      <c r="SW514" s="2"/>
      <c r="SX514" s="2"/>
      <c r="SY514" s="2"/>
      <c r="SZ514" s="2"/>
      <c r="TA514" s="2"/>
      <c r="TB514" s="2"/>
      <c r="TC514" s="2"/>
      <c r="TD514" s="2"/>
      <c r="TE514" s="2"/>
      <c r="TF514" s="2"/>
      <c r="TG514" s="2"/>
      <c r="TH514" s="2"/>
      <c r="TI514" s="2"/>
      <c r="TJ514" s="2"/>
      <c r="TK514" s="2"/>
      <c r="TL514" s="2"/>
      <c r="TM514" s="2"/>
      <c r="TN514" s="2"/>
      <c r="TO514" s="2"/>
      <c r="TP514" s="2"/>
      <c r="TQ514" s="2"/>
      <c r="TR514" s="2"/>
      <c r="TS514" s="2"/>
      <c r="TT514" s="2"/>
      <c r="TU514" s="2"/>
      <c r="TV514" s="2"/>
      <c r="TW514" s="2"/>
      <c r="TX514" s="2"/>
      <c r="TY514" s="2"/>
      <c r="TZ514" s="2"/>
      <c r="UA514" s="2"/>
      <c r="UB514" s="7" t="s">
        <v>1</v>
      </c>
    </row>
    <row r="515" spans="1:548" x14ac:dyDescent="0.15">
      <c r="A515" s="319" t="s">
        <v>1</v>
      </c>
      <c r="B515" s="319" t="s">
        <v>1</v>
      </c>
      <c r="C515" s="7" t="s">
        <v>1</v>
      </c>
      <c r="D515" s="7" t="s">
        <v>1</v>
      </c>
      <c r="E515" s="7" t="s">
        <v>1</v>
      </c>
      <c r="F515" s="7" t="s">
        <v>1</v>
      </c>
      <c r="G515" s="7" t="s">
        <v>1</v>
      </c>
      <c r="H515" s="7" t="s">
        <v>1</v>
      </c>
      <c r="I515" s="7" t="s">
        <v>1</v>
      </c>
      <c r="J515" s="7" t="s">
        <v>1</v>
      </c>
      <c r="K515" s="7" t="s">
        <v>1</v>
      </c>
      <c r="L515" s="7" t="s">
        <v>1</v>
      </c>
      <c r="M515" s="7" t="s">
        <v>1</v>
      </c>
      <c r="N515" s="7" t="s">
        <v>1</v>
      </c>
      <c r="O515" s="7" t="s">
        <v>1</v>
      </c>
      <c r="P515" s="7" t="s">
        <v>1</v>
      </c>
      <c r="Q515" s="7" t="s">
        <v>1</v>
      </c>
      <c r="R515" s="7" t="s">
        <v>1</v>
      </c>
      <c r="S515" s="7" t="s">
        <v>1</v>
      </c>
      <c r="T515" s="7" t="s">
        <v>1</v>
      </c>
      <c r="U515" s="7" t="s">
        <v>1</v>
      </c>
      <c r="V515" s="7" t="s">
        <v>1</v>
      </c>
      <c r="W515" s="7" t="s">
        <v>1</v>
      </c>
      <c r="X515" s="7" t="s">
        <v>1</v>
      </c>
      <c r="Y515" s="7" t="s">
        <v>1</v>
      </c>
      <c r="Z515" s="7" t="s">
        <v>1</v>
      </c>
      <c r="AA515" s="7" t="s">
        <v>1</v>
      </c>
      <c r="AB515" s="7" t="s">
        <v>1</v>
      </c>
      <c r="AC515" s="7" t="s">
        <v>1</v>
      </c>
      <c r="AD515" s="7" t="s">
        <v>1</v>
      </c>
      <c r="AE515" s="7" t="s">
        <v>1</v>
      </c>
      <c r="AF515" s="7" t="s">
        <v>1</v>
      </c>
      <c r="AG515" s="7" t="s">
        <v>1</v>
      </c>
      <c r="AH515" s="7" t="s">
        <v>1</v>
      </c>
      <c r="AI515" s="7" t="s">
        <v>1</v>
      </c>
      <c r="AJ515" s="7" t="s">
        <v>1</v>
      </c>
      <c r="AK515" s="7" t="s">
        <v>1</v>
      </c>
      <c r="AL515" s="7" t="s">
        <v>1</v>
      </c>
      <c r="AM515" s="7" t="s">
        <v>1</v>
      </c>
      <c r="AN515" s="7" t="s">
        <v>1</v>
      </c>
      <c r="AO515" s="7" t="s">
        <v>1</v>
      </c>
      <c r="AP515" s="7" t="s">
        <v>1</v>
      </c>
      <c r="AQ515" s="7" t="s">
        <v>1</v>
      </c>
      <c r="AR515" s="7" t="s">
        <v>1</v>
      </c>
      <c r="AS515" s="7" t="s">
        <v>1</v>
      </c>
      <c r="AT515" s="7" t="s">
        <v>1</v>
      </c>
      <c r="AU515" s="7" t="s">
        <v>1</v>
      </c>
      <c r="AV515" s="7" t="s">
        <v>1</v>
      </c>
      <c r="AW515" s="7" t="s">
        <v>1</v>
      </c>
      <c r="AX515" s="7" t="s">
        <v>1</v>
      </c>
      <c r="AY515" s="7" t="s">
        <v>1</v>
      </c>
      <c r="AZ515" s="7" t="s">
        <v>1</v>
      </c>
      <c r="BA515" s="7" t="s">
        <v>1</v>
      </c>
      <c r="BB515" s="7" t="s">
        <v>1</v>
      </c>
      <c r="BC515" s="7" t="s">
        <v>1</v>
      </c>
      <c r="BD515" s="7" t="s">
        <v>1</v>
      </c>
      <c r="BE515" s="7" t="s">
        <v>1</v>
      </c>
      <c r="BF515" s="7" t="s">
        <v>1</v>
      </c>
      <c r="BG515" s="7" t="s">
        <v>1</v>
      </c>
      <c r="BH515" s="7" t="s">
        <v>1</v>
      </c>
      <c r="BI515" s="7" t="s">
        <v>1</v>
      </c>
      <c r="BJ515" s="7" t="s">
        <v>1</v>
      </c>
      <c r="BK515" s="7" t="s">
        <v>1</v>
      </c>
      <c r="BL515" s="7" t="s">
        <v>1</v>
      </c>
      <c r="BM515" s="7" t="s">
        <v>1</v>
      </c>
      <c r="BN515" s="7" t="s">
        <v>1</v>
      </c>
      <c r="BO515" s="7" t="s">
        <v>1</v>
      </c>
      <c r="BP515" s="7" t="s">
        <v>1</v>
      </c>
      <c r="BQ515" s="7" t="s">
        <v>1</v>
      </c>
      <c r="BR515" s="7" t="s">
        <v>1</v>
      </c>
      <c r="BS515" s="7" t="s">
        <v>1</v>
      </c>
      <c r="BT515" s="7" t="s">
        <v>1</v>
      </c>
      <c r="BU515" s="7" t="s">
        <v>1</v>
      </c>
      <c r="BV515" s="7" t="s">
        <v>1</v>
      </c>
      <c r="BW515" s="7" t="s">
        <v>1</v>
      </c>
      <c r="BX515" s="7" t="s">
        <v>1</v>
      </c>
      <c r="BY515" s="7" t="s">
        <v>1</v>
      </c>
      <c r="BZ515" s="7" t="s">
        <v>1</v>
      </c>
      <c r="CA515" s="7" t="s">
        <v>1</v>
      </c>
      <c r="CB515" s="7" t="s">
        <v>1</v>
      </c>
      <c r="CC515" s="7" t="s">
        <v>1</v>
      </c>
      <c r="CD515" s="7" t="s">
        <v>1</v>
      </c>
      <c r="CE515" s="7" t="s">
        <v>1</v>
      </c>
      <c r="CF515" s="7" t="s">
        <v>1</v>
      </c>
      <c r="CG515" s="7" t="s">
        <v>1</v>
      </c>
      <c r="CH515" s="7" t="s">
        <v>1</v>
      </c>
      <c r="CI515" s="7" t="s">
        <v>1</v>
      </c>
      <c r="CJ515" s="7" t="s">
        <v>1</v>
      </c>
      <c r="CK515" s="7" t="s">
        <v>1</v>
      </c>
      <c r="CL515" s="7" t="s">
        <v>1</v>
      </c>
      <c r="CM515" s="7" t="s">
        <v>1</v>
      </c>
      <c r="CN515" s="7" t="s">
        <v>1</v>
      </c>
      <c r="CO515" s="7" t="s">
        <v>1</v>
      </c>
      <c r="CP515" s="7" t="s">
        <v>1</v>
      </c>
      <c r="CQ515" s="7" t="s">
        <v>1</v>
      </c>
      <c r="CR515" s="7" t="s">
        <v>1</v>
      </c>
      <c r="CS515" s="7" t="s">
        <v>1</v>
      </c>
      <c r="CT515" s="7" t="s">
        <v>1</v>
      </c>
      <c r="CU515" s="7" t="s">
        <v>1</v>
      </c>
      <c r="CV515" s="7" t="s">
        <v>1</v>
      </c>
      <c r="CW515" s="7" t="s">
        <v>1</v>
      </c>
      <c r="CX515" s="7" t="s">
        <v>1</v>
      </c>
      <c r="CY515" s="7" t="s">
        <v>1</v>
      </c>
      <c r="CZ515" s="7" t="s">
        <v>1</v>
      </c>
      <c r="DA515" s="7" t="s">
        <v>1</v>
      </c>
      <c r="DB515" s="7" t="s">
        <v>1</v>
      </c>
      <c r="DC515" s="7" t="s">
        <v>1</v>
      </c>
      <c r="DD515" s="7" t="s">
        <v>1</v>
      </c>
      <c r="DE515" s="7" t="s">
        <v>1</v>
      </c>
      <c r="DF515" s="7" t="s">
        <v>1</v>
      </c>
      <c r="DG515" s="7" t="s">
        <v>1</v>
      </c>
      <c r="DH515" s="7" t="s">
        <v>1</v>
      </c>
      <c r="DI515" s="7" t="s">
        <v>1</v>
      </c>
      <c r="DJ515" s="7" t="s">
        <v>1</v>
      </c>
      <c r="DK515" s="7" t="s">
        <v>1</v>
      </c>
      <c r="DL515" s="7" t="s">
        <v>1</v>
      </c>
      <c r="DM515" s="7" t="s">
        <v>1</v>
      </c>
      <c r="DN515" s="7" t="s">
        <v>1</v>
      </c>
      <c r="DO515" s="7" t="s">
        <v>1</v>
      </c>
      <c r="DP515" s="7" t="s">
        <v>1</v>
      </c>
      <c r="DQ515" s="7" t="s">
        <v>1</v>
      </c>
      <c r="DR515" s="7" t="s">
        <v>1</v>
      </c>
      <c r="DS515" s="7" t="s">
        <v>1</v>
      </c>
      <c r="DT515" s="7" t="s">
        <v>1</v>
      </c>
      <c r="DU515" s="7" t="s">
        <v>1</v>
      </c>
      <c r="DV515" s="7" t="s">
        <v>1</v>
      </c>
      <c r="DW515" s="7" t="s">
        <v>1</v>
      </c>
      <c r="DX515" s="7" t="s">
        <v>1</v>
      </c>
      <c r="DY515" s="7"/>
      <c r="DZ515" s="7"/>
      <c r="EA515" s="7"/>
      <c r="EB515" s="7"/>
      <c r="EC515" s="7"/>
      <c r="ED515" s="7"/>
      <c r="EE515" s="7"/>
      <c r="EF515" s="7"/>
      <c r="EG515" s="7"/>
      <c r="EH515" s="7"/>
      <c r="EI515" s="7"/>
      <c r="EJ515" s="7"/>
      <c r="EK515" s="7"/>
      <c r="EL515" s="7"/>
      <c r="EM515" s="7"/>
      <c r="EN515" s="7"/>
      <c r="EO515" s="7"/>
      <c r="EP515" s="7"/>
      <c r="EQ515" s="7"/>
      <c r="ER515" s="7"/>
      <c r="ES515" s="7" t="s">
        <v>1</v>
      </c>
      <c r="ET515" s="7" t="s">
        <v>1</v>
      </c>
      <c r="EU515" s="7" t="s">
        <v>1</v>
      </c>
      <c r="EV515" s="7" t="s">
        <v>1</v>
      </c>
      <c r="EW515" s="7" t="s">
        <v>1</v>
      </c>
      <c r="EX515" s="7" t="s">
        <v>1</v>
      </c>
      <c r="EY515" s="7" t="s">
        <v>1</v>
      </c>
      <c r="EZ515" s="7" t="s">
        <v>1</v>
      </c>
      <c r="FA515" s="7" t="s">
        <v>1</v>
      </c>
      <c r="FB515" s="7" t="s">
        <v>1</v>
      </c>
      <c r="FC515" s="7" t="s">
        <v>1</v>
      </c>
      <c r="FD515" s="7" t="s">
        <v>1</v>
      </c>
      <c r="FE515" s="7" t="s">
        <v>1</v>
      </c>
      <c r="FF515" s="7" t="s">
        <v>1</v>
      </c>
      <c r="FG515" s="7" t="s">
        <v>1</v>
      </c>
      <c r="FH515" s="7" t="s">
        <v>1</v>
      </c>
      <c r="FI515" s="7" t="s">
        <v>1</v>
      </c>
      <c r="FJ515" s="7" t="s">
        <v>1</v>
      </c>
      <c r="FK515" s="7" t="s">
        <v>1</v>
      </c>
      <c r="FL515" s="7" t="s">
        <v>1</v>
      </c>
      <c r="FM515" s="7" t="s">
        <v>1</v>
      </c>
      <c r="FN515" s="7" t="s">
        <v>1</v>
      </c>
      <c r="FO515" s="7" t="s">
        <v>1</v>
      </c>
      <c r="FP515" s="7" t="s">
        <v>1</v>
      </c>
      <c r="FQ515" s="7" t="s">
        <v>1</v>
      </c>
      <c r="FR515" s="7" t="s">
        <v>1</v>
      </c>
      <c r="FS515" s="7" t="s">
        <v>1</v>
      </c>
      <c r="FT515" s="7" t="s">
        <v>1</v>
      </c>
      <c r="FU515" s="7" t="s">
        <v>1</v>
      </c>
      <c r="FV515" s="7" t="s">
        <v>1</v>
      </c>
      <c r="FW515" s="7" t="s">
        <v>1</v>
      </c>
      <c r="FX515" s="7" t="s">
        <v>1</v>
      </c>
      <c r="FY515" s="7" t="s">
        <v>1</v>
      </c>
      <c r="FZ515" s="7" t="s">
        <v>1</v>
      </c>
      <c r="GA515" s="7" t="s">
        <v>1</v>
      </c>
      <c r="GB515" s="7" t="s">
        <v>1</v>
      </c>
      <c r="GC515" s="7" t="s">
        <v>1</v>
      </c>
      <c r="GD515" s="7" t="s">
        <v>1</v>
      </c>
      <c r="GE515" s="7" t="s">
        <v>1</v>
      </c>
      <c r="GF515" s="7" t="s">
        <v>1</v>
      </c>
      <c r="GG515" s="7" t="s">
        <v>1</v>
      </c>
      <c r="GH515" s="7" t="s">
        <v>1</v>
      </c>
      <c r="GI515" s="7" t="s">
        <v>1</v>
      </c>
      <c r="GJ515" s="7" t="s">
        <v>1</v>
      </c>
      <c r="GK515" s="7" t="s">
        <v>1</v>
      </c>
      <c r="GL515" s="7" t="s">
        <v>1</v>
      </c>
      <c r="GM515" s="7" t="s">
        <v>1</v>
      </c>
      <c r="GN515" s="7" t="s">
        <v>1</v>
      </c>
      <c r="GO515" s="7" t="s">
        <v>1</v>
      </c>
      <c r="GP515" s="7" t="s">
        <v>1</v>
      </c>
      <c r="GQ515" s="7" t="s">
        <v>1</v>
      </c>
      <c r="GR515" s="7" t="s">
        <v>1</v>
      </c>
      <c r="GS515" s="7" t="s">
        <v>1</v>
      </c>
      <c r="GT515" s="7" t="s">
        <v>1</v>
      </c>
      <c r="GU515" s="7" t="s">
        <v>1</v>
      </c>
      <c r="GV515" s="7" t="s">
        <v>1</v>
      </c>
      <c r="GW515" s="7" t="s">
        <v>1</v>
      </c>
      <c r="GX515" s="7" t="s">
        <v>1</v>
      </c>
      <c r="GY515" s="7" t="s">
        <v>1</v>
      </c>
      <c r="GZ515" s="7" t="s">
        <v>1</v>
      </c>
      <c r="HA515" s="7" t="s">
        <v>1</v>
      </c>
      <c r="HB515" s="7" t="s">
        <v>1</v>
      </c>
      <c r="HC515" s="7" t="s">
        <v>1</v>
      </c>
      <c r="HD515" s="7" t="s">
        <v>1</v>
      </c>
      <c r="HE515" s="7" t="s">
        <v>1</v>
      </c>
      <c r="HF515" s="7" t="s">
        <v>1</v>
      </c>
      <c r="HG515" s="7" t="s">
        <v>1</v>
      </c>
      <c r="HH515" s="7" t="s">
        <v>1</v>
      </c>
      <c r="HI515" s="7" t="s">
        <v>1</v>
      </c>
      <c r="HJ515" s="7" t="s">
        <v>1</v>
      </c>
      <c r="HK515" s="7" t="s">
        <v>1</v>
      </c>
      <c r="HL515" s="7" t="s">
        <v>1</v>
      </c>
      <c r="HM515" s="7" t="s">
        <v>1</v>
      </c>
      <c r="HN515" s="7" t="s">
        <v>1</v>
      </c>
      <c r="HO515" s="7" t="s">
        <v>1</v>
      </c>
      <c r="HP515" s="7" t="s">
        <v>1</v>
      </c>
      <c r="HQ515" s="7" t="s">
        <v>1</v>
      </c>
      <c r="HR515" s="7" t="s">
        <v>1</v>
      </c>
      <c r="HS515" s="7" t="s">
        <v>1</v>
      </c>
      <c r="HT515" s="7" t="s">
        <v>1</v>
      </c>
      <c r="HU515" s="7" t="s">
        <v>1</v>
      </c>
      <c r="HV515" s="7" t="s">
        <v>1</v>
      </c>
      <c r="HW515" s="7" t="s">
        <v>1</v>
      </c>
      <c r="HX515" s="7" t="s">
        <v>1</v>
      </c>
      <c r="HY515" s="7" t="s">
        <v>1</v>
      </c>
      <c r="HZ515" s="7" t="s">
        <v>1</v>
      </c>
      <c r="IA515" s="7" t="s">
        <v>1</v>
      </c>
      <c r="IB515" s="7" t="s">
        <v>1</v>
      </c>
      <c r="IC515" s="7" t="s">
        <v>1</v>
      </c>
      <c r="ID515" s="7" t="s">
        <v>1</v>
      </c>
      <c r="IE515" s="7" t="s">
        <v>1</v>
      </c>
      <c r="IF515" s="7" t="s">
        <v>1</v>
      </c>
      <c r="IG515" s="7" t="s">
        <v>1</v>
      </c>
      <c r="IH515" s="7" t="s">
        <v>1</v>
      </c>
      <c r="II515" s="7" t="s">
        <v>1</v>
      </c>
      <c r="IJ515" s="7" t="s">
        <v>1</v>
      </c>
      <c r="IK515" s="7" t="s">
        <v>1</v>
      </c>
      <c r="IL515" s="7" t="s">
        <v>1</v>
      </c>
      <c r="IM515" s="7" t="s">
        <v>1</v>
      </c>
      <c r="IN515" s="7" t="s">
        <v>1</v>
      </c>
      <c r="IO515" s="7" t="s">
        <v>1</v>
      </c>
      <c r="IP515" s="7" t="s">
        <v>1</v>
      </c>
      <c r="IQ515" s="7" t="s">
        <v>1</v>
      </c>
      <c r="IR515" s="7" t="s">
        <v>1</v>
      </c>
      <c r="IS515" s="7" t="s">
        <v>1</v>
      </c>
      <c r="IT515" s="7" t="s">
        <v>1</v>
      </c>
      <c r="IU515" s="7" t="s">
        <v>1</v>
      </c>
      <c r="IV515" s="7" t="s">
        <v>1</v>
      </c>
      <c r="IW515" s="7" t="s">
        <v>1</v>
      </c>
      <c r="IX515" s="7" t="s">
        <v>1</v>
      </c>
      <c r="IY515" s="7" t="s">
        <v>1</v>
      </c>
      <c r="IZ515" s="7" t="s">
        <v>1</v>
      </c>
      <c r="JA515" s="7" t="s">
        <v>1</v>
      </c>
      <c r="JB515" s="7" t="s">
        <v>1</v>
      </c>
      <c r="JC515" s="7" t="s">
        <v>1</v>
      </c>
      <c r="JD515" s="7" t="s">
        <v>1</v>
      </c>
      <c r="JE515" s="7" t="s">
        <v>1</v>
      </c>
      <c r="JF515" s="7" t="s">
        <v>1</v>
      </c>
      <c r="JG515" s="7" t="s">
        <v>1</v>
      </c>
      <c r="JH515" s="7" t="s">
        <v>1</v>
      </c>
      <c r="JI515" s="7" t="s">
        <v>1</v>
      </c>
      <c r="JJ515" s="7" t="s">
        <v>1</v>
      </c>
      <c r="JK515" s="7" t="s">
        <v>1</v>
      </c>
      <c r="JL515" s="7" t="s">
        <v>1</v>
      </c>
      <c r="JM515" s="7" t="s">
        <v>1</v>
      </c>
      <c r="JN515" s="7" t="s">
        <v>1</v>
      </c>
      <c r="JO515" s="7" t="s">
        <v>1</v>
      </c>
      <c r="JP515" s="7" t="s">
        <v>1</v>
      </c>
      <c r="JQ515" s="7" t="s">
        <v>1</v>
      </c>
      <c r="JR515" s="7" t="s">
        <v>1</v>
      </c>
      <c r="JS515" s="7" t="s">
        <v>1</v>
      </c>
      <c r="JT515" s="7" t="s">
        <v>1</v>
      </c>
      <c r="JU515" s="7" t="s">
        <v>1</v>
      </c>
      <c r="JV515" s="7" t="s">
        <v>1</v>
      </c>
      <c r="JW515" s="7" t="s">
        <v>1</v>
      </c>
      <c r="JX515" s="7" t="s">
        <v>1</v>
      </c>
      <c r="JY515" s="7" t="s">
        <v>1</v>
      </c>
      <c r="JZ515" s="7" t="s">
        <v>1</v>
      </c>
      <c r="KA515" s="7" t="s">
        <v>1</v>
      </c>
      <c r="KB515" s="7" t="s">
        <v>1</v>
      </c>
      <c r="KC515" s="7" t="s">
        <v>1</v>
      </c>
      <c r="KD515" s="7" t="s">
        <v>1</v>
      </c>
      <c r="KE515" s="7" t="s">
        <v>1</v>
      </c>
      <c r="KF515" s="7" t="s">
        <v>1</v>
      </c>
      <c r="KG515" s="7" t="s">
        <v>1</v>
      </c>
      <c r="KH515" s="7" t="s">
        <v>1</v>
      </c>
      <c r="KI515" s="7" t="s">
        <v>1</v>
      </c>
      <c r="KJ515" s="7" t="s">
        <v>1</v>
      </c>
      <c r="KK515" s="7" t="s">
        <v>1</v>
      </c>
      <c r="KL515" s="7" t="s">
        <v>1</v>
      </c>
      <c r="KM515" s="7" t="s">
        <v>1</v>
      </c>
      <c r="KN515" s="7" t="s">
        <v>1</v>
      </c>
      <c r="KO515" s="7" t="s">
        <v>1</v>
      </c>
      <c r="KP515" s="7" t="s">
        <v>1</v>
      </c>
      <c r="KQ515" s="7" t="s">
        <v>1</v>
      </c>
      <c r="KR515" s="7" t="s">
        <v>1</v>
      </c>
      <c r="KS515" s="7" t="s">
        <v>1</v>
      </c>
      <c r="KT515" s="7" t="s">
        <v>1</v>
      </c>
      <c r="KU515" s="7" t="s">
        <v>1</v>
      </c>
      <c r="KV515" s="7" t="s">
        <v>1</v>
      </c>
      <c r="KW515" s="7" t="s">
        <v>1</v>
      </c>
      <c r="KX515" s="7" t="s">
        <v>1</v>
      </c>
      <c r="KY515" s="7" t="s">
        <v>1</v>
      </c>
      <c r="KZ515" s="7" t="s">
        <v>1</v>
      </c>
      <c r="LA515" s="7" t="s">
        <v>1</v>
      </c>
      <c r="LB515" s="7" t="s">
        <v>1</v>
      </c>
      <c r="LC515" s="7" t="s">
        <v>1</v>
      </c>
      <c r="LD515" s="7" t="s">
        <v>1</v>
      </c>
      <c r="LE515" s="7" t="s">
        <v>1</v>
      </c>
      <c r="LF515" s="7" t="s">
        <v>1</v>
      </c>
      <c r="LG515" s="7" t="s">
        <v>1</v>
      </c>
      <c r="LH515" s="7" t="s">
        <v>1</v>
      </c>
      <c r="LI515" s="7" t="s">
        <v>1</v>
      </c>
      <c r="LJ515" s="7" t="s">
        <v>1</v>
      </c>
      <c r="LK515" s="7" t="s">
        <v>1</v>
      </c>
      <c r="LL515" s="7" t="s">
        <v>1</v>
      </c>
      <c r="LM515" s="7" t="s">
        <v>1</v>
      </c>
      <c r="LN515" s="7" t="s">
        <v>1</v>
      </c>
      <c r="LO515" s="7" t="s">
        <v>1</v>
      </c>
      <c r="LP515" s="7" t="s">
        <v>1</v>
      </c>
      <c r="LQ515" s="7" t="s">
        <v>1</v>
      </c>
      <c r="LR515" s="7" t="s">
        <v>1</v>
      </c>
      <c r="LS515" s="7" t="s">
        <v>1</v>
      </c>
      <c r="LT515" s="7" t="s">
        <v>1</v>
      </c>
      <c r="LU515" s="7" t="s">
        <v>1</v>
      </c>
      <c r="LV515" s="7" t="s">
        <v>1</v>
      </c>
      <c r="LW515" s="7" t="s">
        <v>1</v>
      </c>
      <c r="LX515" s="7" t="s">
        <v>1</v>
      </c>
      <c r="LY515" s="7" t="s">
        <v>1</v>
      </c>
      <c r="LZ515" s="7" t="s">
        <v>1</v>
      </c>
      <c r="MA515" s="7" t="s">
        <v>1</v>
      </c>
      <c r="MB515" s="7" t="s">
        <v>1</v>
      </c>
      <c r="MC515" s="7" t="s">
        <v>1</v>
      </c>
      <c r="MD515" s="7" t="s">
        <v>1</v>
      </c>
      <c r="ME515" s="7" t="s">
        <v>1</v>
      </c>
      <c r="MF515" s="7" t="s">
        <v>1</v>
      </c>
      <c r="MG515" s="7" t="s">
        <v>1</v>
      </c>
      <c r="MH515" s="7" t="s">
        <v>1</v>
      </c>
      <c r="MI515" s="7" t="s">
        <v>1</v>
      </c>
      <c r="MJ515" s="7" t="s">
        <v>1</v>
      </c>
      <c r="MK515" s="7" t="s">
        <v>1</v>
      </c>
      <c r="ML515" s="7" t="s">
        <v>1</v>
      </c>
      <c r="MM515" s="7" t="s">
        <v>1</v>
      </c>
      <c r="MN515" s="7" t="s">
        <v>1</v>
      </c>
      <c r="MO515" s="7"/>
      <c r="MP515" s="7"/>
      <c r="MQ515" s="7" t="s">
        <v>1</v>
      </c>
      <c r="MR515" s="7" t="s">
        <v>1</v>
      </c>
      <c r="MS515" s="7" t="s">
        <v>1</v>
      </c>
      <c r="MT515" s="7" t="s">
        <v>1</v>
      </c>
      <c r="MU515" s="7" t="s">
        <v>1</v>
      </c>
      <c r="MV515" s="7" t="s">
        <v>1</v>
      </c>
      <c r="MW515" s="7" t="s">
        <v>1</v>
      </c>
      <c r="MX515" s="7" t="s">
        <v>1</v>
      </c>
      <c r="MY515" s="7" t="s">
        <v>1</v>
      </c>
      <c r="MZ515" s="7" t="s">
        <v>1</v>
      </c>
      <c r="NA515" s="7" t="s">
        <v>1</v>
      </c>
      <c r="NB515" s="7" t="s">
        <v>1</v>
      </c>
      <c r="NC515" s="7" t="s">
        <v>1</v>
      </c>
      <c r="ND515" s="7" t="s">
        <v>1</v>
      </c>
      <c r="NE515" s="7" t="s">
        <v>1</v>
      </c>
      <c r="NF515" s="7" t="s">
        <v>1</v>
      </c>
      <c r="NG515" s="7" t="s">
        <v>1</v>
      </c>
      <c r="NH515" s="7" t="s">
        <v>1</v>
      </c>
      <c r="NI515" s="7" t="s">
        <v>1</v>
      </c>
      <c r="NJ515" s="7" t="s">
        <v>1</v>
      </c>
      <c r="NK515" s="7" t="s">
        <v>1</v>
      </c>
      <c r="NL515" s="7" t="s">
        <v>1</v>
      </c>
      <c r="NM515" s="7" t="s">
        <v>1</v>
      </c>
      <c r="NN515" s="7" t="s">
        <v>1</v>
      </c>
      <c r="NO515" s="7" t="s">
        <v>1</v>
      </c>
      <c r="NP515" s="7" t="s">
        <v>1</v>
      </c>
      <c r="NQ515" s="7" t="s">
        <v>1</v>
      </c>
      <c r="NR515" s="7" t="s">
        <v>1</v>
      </c>
      <c r="NS515" s="7" t="s">
        <v>1</v>
      </c>
      <c r="NT515" s="7" t="s">
        <v>1</v>
      </c>
      <c r="NU515" s="7" t="s">
        <v>1</v>
      </c>
      <c r="NV515" s="7" t="s">
        <v>1</v>
      </c>
      <c r="NW515" s="7" t="s">
        <v>1</v>
      </c>
      <c r="NX515" s="7" t="s">
        <v>1</v>
      </c>
      <c r="NY515" s="7" t="s">
        <v>1</v>
      </c>
      <c r="NZ515" s="7" t="s">
        <v>1</v>
      </c>
      <c r="OA515" s="7" t="s">
        <v>1</v>
      </c>
      <c r="OB515" s="7" t="s">
        <v>1</v>
      </c>
      <c r="OC515" s="7" t="s">
        <v>1</v>
      </c>
      <c r="OD515" s="7" t="s">
        <v>1</v>
      </c>
      <c r="OE515" s="7" t="s">
        <v>1</v>
      </c>
      <c r="OF515" s="7" t="s">
        <v>1</v>
      </c>
      <c r="OG515" s="7" t="s">
        <v>1</v>
      </c>
      <c r="OH515" s="7" t="s">
        <v>1</v>
      </c>
      <c r="OI515" s="7" t="s">
        <v>1</v>
      </c>
      <c r="OJ515" s="7" t="s">
        <v>1</v>
      </c>
      <c r="OK515" s="7" t="s">
        <v>1</v>
      </c>
      <c r="OL515" s="7" t="s">
        <v>1</v>
      </c>
      <c r="OM515" s="7" t="s">
        <v>1</v>
      </c>
      <c r="ON515" s="7" t="s">
        <v>1</v>
      </c>
      <c r="OO515" s="7" t="s">
        <v>1</v>
      </c>
      <c r="OP515" s="7" t="s">
        <v>1</v>
      </c>
      <c r="OQ515" s="7" t="s">
        <v>1</v>
      </c>
      <c r="OR515" s="7" t="s">
        <v>1</v>
      </c>
      <c r="OS515" s="7" t="s">
        <v>1</v>
      </c>
      <c r="OT515" s="7" t="s">
        <v>1</v>
      </c>
      <c r="OU515" s="7" t="s">
        <v>1</v>
      </c>
      <c r="OV515" s="7" t="s">
        <v>1</v>
      </c>
      <c r="OW515" s="7" t="s">
        <v>1</v>
      </c>
      <c r="OX515" s="7" t="s">
        <v>1</v>
      </c>
      <c r="OY515" s="7" t="s">
        <v>1</v>
      </c>
      <c r="OZ515" s="7" t="s">
        <v>1</v>
      </c>
      <c r="PA515" s="7" t="s">
        <v>1</v>
      </c>
      <c r="PB515" s="7" t="s">
        <v>1</v>
      </c>
      <c r="PC515" s="7" t="s">
        <v>1</v>
      </c>
      <c r="PD515" s="7" t="s">
        <v>1</v>
      </c>
      <c r="PE515" s="7" t="s">
        <v>1</v>
      </c>
      <c r="PF515" s="7" t="s">
        <v>1</v>
      </c>
      <c r="PG515" s="7" t="s">
        <v>1</v>
      </c>
      <c r="PH515" s="7" t="s">
        <v>1</v>
      </c>
      <c r="PI515" s="7" t="s">
        <v>1</v>
      </c>
      <c r="PJ515" s="7" t="s">
        <v>1</v>
      </c>
      <c r="PK515" s="7" t="s">
        <v>1</v>
      </c>
      <c r="PL515" s="7" t="s">
        <v>1</v>
      </c>
      <c r="PM515" s="7" t="s">
        <v>1</v>
      </c>
      <c r="PN515" s="7" t="s">
        <v>1</v>
      </c>
      <c r="PO515" s="7" t="s">
        <v>1</v>
      </c>
      <c r="PP515" s="7" t="s">
        <v>1</v>
      </c>
      <c r="PQ515" s="7" t="s">
        <v>1</v>
      </c>
      <c r="PR515" s="7" t="s">
        <v>1</v>
      </c>
      <c r="PS515" s="7" t="s">
        <v>1</v>
      </c>
      <c r="PT515" s="7" t="s">
        <v>1</v>
      </c>
      <c r="PU515" s="7" t="s">
        <v>1</v>
      </c>
      <c r="PV515" s="7" t="s">
        <v>1</v>
      </c>
      <c r="PW515" s="7" t="s">
        <v>1</v>
      </c>
      <c r="PX515" s="7" t="s">
        <v>1</v>
      </c>
      <c r="PY515" s="7" t="s">
        <v>1</v>
      </c>
      <c r="PZ515" s="7" t="s">
        <v>1</v>
      </c>
      <c r="QA515" s="7" t="s">
        <v>1</v>
      </c>
      <c r="QB515" s="7" t="s">
        <v>1</v>
      </c>
      <c r="QC515" s="7" t="s">
        <v>1</v>
      </c>
      <c r="QD515" s="7" t="s">
        <v>1</v>
      </c>
      <c r="QE515" s="7" t="s">
        <v>1</v>
      </c>
      <c r="QF515" s="7" t="s">
        <v>1</v>
      </c>
      <c r="QG515" s="7" t="s">
        <v>1</v>
      </c>
      <c r="QH515" s="7" t="s">
        <v>1</v>
      </c>
      <c r="QI515" s="7" t="s">
        <v>1</v>
      </c>
      <c r="QJ515" s="7" t="s">
        <v>1</v>
      </c>
      <c r="QK515" s="7" t="s">
        <v>1</v>
      </c>
      <c r="QL515" s="7" t="s">
        <v>1</v>
      </c>
      <c r="QM515" s="7" t="s">
        <v>1</v>
      </c>
      <c r="QN515" s="7" t="s">
        <v>1</v>
      </c>
      <c r="QO515" s="7" t="s">
        <v>1</v>
      </c>
      <c r="QP515" s="7" t="s">
        <v>1</v>
      </c>
      <c r="QQ515" s="7" t="s">
        <v>1</v>
      </c>
      <c r="QR515" s="7" t="s">
        <v>1</v>
      </c>
      <c r="QS515" s="7" t="s">
        <v>1</v>
      </c>
      <c r="QT515" s="7" t="s">
        <v>1</v>
      </c>
      <c r="QU515" s="7" t="s">
        <v>1</v>
      </c>
      <c r="QV515" s="7" t="s">
        <v>1</v>
      </c>
      <c r="QW515" s="7" t="s">
        <v>1</v>
      </c>
      <c r="QX515" s="7" t="s">
        <v>1</v>
      </c>
      <c r="QY515" s="7" t="s">
        <v>1</v>
      </c>
      <c r="QZ515" s="7" t="s">
        <v>1</v>
      </c>
      <c r="RA515" s="7" t="s">
        <v>1</v>
      </c>
      <c r="RB515" s="7" t="s">
        <v>1</v>
      </c>
      <c r="RC515" s="7" t="s">
        <v>1</v>
      </c>
      <c r="RD515" s="7" t="s">
        <v>1</v>
      </c>
      <c r="RE515" s="7" t="s">
        <v>1</v>
      </c>
      <c r="RF515" s="7"/>
      <c r="RG515" s="7" t="s">
        <v>1</v>
      </c>
      <c r="RH515" s="7" t="s">
        <v>1</v>
      </c>
      <c r="RI515" s="7" t="s">
        <v>1</v>
      </c>
      <c r="RJ515" s="7" t="s">
        <v>1</v>
      </c>
      <c r="RK515" s="7" t="s">
        <v>1</v>
      </c>
      <c r="RL515" s="7" t="s">
        <v>1</v>
      </c>
      <c r="RM515" s="7" t="s">
        <v>1</v>
      </c>
      <c r="RN515" s="7" t="s">
        <v>1</v>
      </c>
      <c r="RO515" s="7" t="s">
        <v>1</v>
      </c>
      <c r="RP515" s="7" t="s">
        <v>1</v>
      </c>
      <c r="RQ515" s="7" t="s">
        <v>1</v>
      </c>
      <c r="RR515" s="7" t="s">
        <v>1</v>
      </c>
      <c r="RS515" s="7" t="s">
        <v>1</v>
      </c>
      <c r="RT515" s="7" t="s">
        <v>1</v>
      </c>
      <c r="RU515" s="7" t="s">
        <v>1</v>
      </c>
      <c r="RV515" s="7" t="s">
        <v>1</v>
      </c>
      <c r="RW515" s="7" t="s">
        <v>1</v>
      </c>
      <c r="RX515" s="7" t="s">
        <v>1</v>
      </c>
      <c r="RY515" s="7" t="s">
        <v>1</v>
      </c>
      <c r="RZ515" s="7" t="s">
        <v>1</v>
      </c>
      <c r="SA515" s="7" t="s">
        <v>1</v>
      </c>
      <c r="SB515" s="7" t="s">
        <v>1</v>
      </c>
      <c r="SC515" s="7" t="s">
        <v>1</v>
      </c>
      <c r="SD515" s="7" t="s">
        <v>1</v>
      </c>
      <c r="SE515" s="7"/>
      <c r="SF515" s="7" t="s">
        <v>1</v>
      </c>
      <c r="SG515" s="7" t="s">
        <v>1</v>
      </c>
      <c r="SH515" s="7" t="s">
        <v>1</v>
      </c>
      <c r="SI515" s="7" t="s">
        <v>1</v>
      </c>
      <c r="SJ515" s="7" t="s">
        <v>1</v>
      </c>
      <c r="SK515" s="7"/>
      <c r="SL515" s="7"/>
      <c r="SM515" s="7" t="s">
        <v>1</v>
      </c>
      <c r="SN515" s="7" t="s">
        <v>1</v>
      </c>
      <c r="SO515" s="7" t="s">
        <v>1</v>
      </c>
      <c r="SP515" s="7" t="s">
        <v>1</v>
      </c>
      <c r="SQ515" s="7"/>
      <c r="SR515" s="7"/>
      <c r="SS515" s="7" t="s">
        <v>1</v>
      </c>
      <c r="ST515" s="7" t="s">
        <v>1</v>
      </c>
      <c r="SU515" s="7" t="s">
        <v>1</v>
      </c>
      <c r="SV515" s="7" t="s">
        <v>1</v>
      </c>
      <c r="SW515" s="7"/>
      <c r="SX515" s="7" t="s">
        <v>1</v>
      </c>
      <c r="SY515" s="7" t="s">
        <v>1</v>
      </c>
      <c r="SZ515" s="7" t="s">
        <v>1</v>
      </c>
      <c r="TA515" s="7" t="s">
        <v>1</v>
      </c>
      <c r="TB515" s="7" t="s">
        <v>1</v>
      </c>
      <c r="TC515" s="7"/>
      <c r="TD515" s="7"/>
      <c r="TE515" s="7" t="s">
        <v>1</v>
      </c>
      <c r="TF515" s="7" t="s">
        <v>1</v>
      </c>
      <c r="TG515" s="7" t="s">
        <v>1</v>
      </c>
      <c r="TH515" s="7" t="s">
        <v>1</v>
      </c>
      <c r="TI515" s="7"/>
      <c r="TJ515" s="7"/>
      <c r="TK515" s="7"/>
      <c r="TL515" s="7" t="s">
        <v>1</v>
      </c>
      <c r="TM515" s="7" t="s">
        <v>1</v>
      </c>
      <c r="TN515" s="7" t="s">
        <v>1</v>
      </c>
      <c r="TO515" s="7" t="s">
        <v>1</v>
      </c>
      <c r="TP515" s="7"/>
      <c r="TQ515" s="7"/>
      <c r="TR515" s="7"/>
      <c r="TS515" s="7" t="s">
        <v>1</v>
      </c>
      <c r="TT515" s="7" t="s">
        <v>1</v>
      </c>
      <c r="TU515" s="7" t="s">
        <v>1</v>
      </c>
      <c r="TV515" s="7" t="s">
        <v>1</v>
      </c>
      <c r="TW515" s="7"/>
      <c r="TX515" s="7"/>
      <c r="TY515" s="7"/>
      <c r="TZ515" s="7" t="s">
        <v>1</v>
      </c>
      <c r="UA515" s="7" t="s">
        <v>1</v>
      </c>
      <c r="UB515" s="7" t="s">
        <v>1</v>
      </c>
    </row>
  </sheetData>
  <sheetProtection password="93B1" sheet="1" objects="1" scenarios="1" selectLockedCells="1" autoFilter="0"/>
  <autoFilter ref="A8:TZ497"/>
  <mergeCells count="347">
    <mergeCell ref="A5:A7"/>
    <mergeCell ref="B5:B7"/>
    <mergeCell ref="C5:C7"/>
    <mergeCell ref="D5:D7"/>
    <mergeCell ref="E5:E7"/>
    <mergeCell ref="F5:F7"/>
    <mergeCell ref="AW5:BF5"/>
    <mergeCell ref="BG5:BP5"/>
    <mergeCell ref="BQ5:BZ5"/>
    <mergeCell ref="Y6:Y7"/>
    <mergeCell ref="AL6:AL7"/>
    <mergeCell ref="AM6:AM7"/>
    <mergeCell ref="AN6:AN7"/>
    <mergeCell ref="AO6:AO7"/>
    <mergeCell ref="AP6:AP7"/>
    <mergeCell ref="AQ6:AQ7"/>
    <mergeCell ref="AF6:AF7"/>
    <mergeCell ref="AG6:AG7"/>
    <mergeCell ref="AH6:AH7"/>
    <mergeCell ref="AI6:AI7"/>
    <mergeCell ref="AJ6:AJ7"/>
    <mergeCell ref="AK6:AK7"/>
    <mergeCell ref="AX6:AX7"/>
    <mergeCell ref="AY6:AY7"/>
    <mergeCell ref="CA5:CJ5"/>
    <mergeCell ref="CK5:CT5"/>
    <mergeCell ref="CU5:DD5"/>
    <mergeCell ref="G5:G7"/>
    <mergeCell ref="H5:H7"/>
    <mergeCell ref="I5:R5"/>
    <mergeCell ref="S5:AB5"/>
    <mergeCell ref="AC5:AL5"/>
    <mergeCell ref="AM5:AV5"/>
    <mergeCell ref="P6:P7"/>
    <mergeCell ref="Q6:Q7"/>
    <mergeCell ref="R6:R7"/>
    <mergeCell ref="S6:S7"/>
    <mergeCell ref="Z6:Z7"/>
    <mergeCell ref="AA6:AA7"/>
    <mergeCell ref="AB6:AB7"/>
    <mergeCell ref="AC6:AC7"/>
    <mergeCell ref="AD6:AD7"/>
    <mergeCell ref="AE6:AE7"/>
    <mergeCell ref="T6:T7"/>
    <mergeCell ref="U6:U7"/>
    <mergeCell ref="V6:V7"/>
    <mergeCell ref="W6:W7"/>
    <mergeCell ref="X6:X7"/>
    <mergeCell ref="FF5:FO5"/>
    <mergeCell ref="FP5:FY5"/>
    <mergeCell ref="EY6:EY7"/>
    <mergeCell ref="EZ6:EZ7"/>
    <mergeCell ref="FA6:FA7"/>
    <mergeCell ref="FB6:FB7"/>
    <mergeCell ref="DE5:DN5"/>
    <mergeCell ref="DO5:DX5"/>
    <mergeCell ref="DY5:EC5"/>
    <mergeCell ref="ED5:EH5"/>
    <mergeCell ref="EI5:EM5"/>
    <mergeCell ref="EN5:ER5"/>
    <mergeCell ref="DF6:DF7"/>
    <mergeCell ref="DG6:DG7"/>
    <mergeCell ref="DH6:DH7"/>
    <mergeCell ref="DI6:DI7"/>
    <mergeCell ref="DJ6:DJ7"/>
    <mergeCell ref="DK6:DK7"/>
    <mergeCell ref="DU6:DU7"/>
    <mergeCell ref="DV6:DV7"/>
    <mergeCell ref="DW6:DW7"/>
    <mergeCell ref="ED6:ED7"/>
    <mergeCell ref="EE6:EE7"/>
    <mergeCell ref="EF6:EF7"/>
    <mergeCell ref="HX5:IG5"/>
    <mergeCell ref="GG6:GG7"/>
    <mergeCell ref="GH6:GH7"/>
    <mergeCell ref="GI6:GI7"/>
    <mergeCell ref="GJ6:GJ7"/>
    <mergeCell ref="GK6:GK7"/>
    <mergeCell ref="GL6:GL7"/>
    <mergeCell ref="GA6:GA7"/>
    <mergeCell ref="GB6:GB7"/>
    <mergeCell ref="GC6:GC7"/>
    <mergeCell ref="GD6:GD7"/>
    <mergeCell ref="GY6:GY7"/>
    <mergeCell ref="GZ6:GZ7"/>
    <mergeCell ref="HA6:HA7"/>
    <mergeCell ref="HB6:HB7"/>
    <mergeCell ref="HC6:HC7"/>
    <mergeCell ref="HD6:HD7"/>
    <mergeCell ref="GE6:GE7"/>
    <mergeCell ref="GF6:GF7"/>
    <mergeCell ref="GS6:GS7"/>
    <mergeCell ref="GT6:GT7"/>
    <mergeCell ref="GU6:GU7"/>
    <mergeCell ref="GV6:GV7"/>
    <mergeCell ref="GW6:GW7"/>
    <mergeCell ref="OR5:RE5"/>
    <mergeCell ref="RF5:SA5"/>
    <mergeCell ref="SB5:SG5"/>
    <mergeCell ref="SH5:SM5"/>
    <mergeCell ref="LH5:LM5"/>
    <mergeCell ref="LN5:MP5"/>
    <mergeCell ref="MQ5:NG5"/>
    <mergeCell ref="NH5:NN5"/>
    <mergeCell ref="NO5:NP5"/>
    <mergeCell ref="OD5:OE5"/>
    <mergeCell ref="I6:I7"/>
    <mergeCell ref="J6:J7"/>
    <mergeCell ref="K6:K7"/>
    <mergeCell ref="L6:L7"/>
    <mergeCell ref="M6:M7"/>
    <mergeCell ref="N6:N7"/>
    <mergeCell ref="O6:O7"/>
    <mergeCell ref="OF5:OG5"/>
    <mergeCell ref="OH5:OQ5"/>
    <mergeCell ref="IH5:JZ5"/>
    <mergeCell ref="KA5:KE6"/>
    <mergeCell ref="KF5:KV5"/>
    <mergeCell ref="KW5:LB5"/>
    <mergeCell ref="LD5:LE5"/>
    <mergeCell ref="LF5:LG6"/>
    <mergeCell ref="IN6:IO6"/>
    <mergeCell ref="IP6:IW6"/>
    <mergeCell ref="IX6:JE6"/>
    <mergeCell ref="JF6:JM6"/>
    <mergeCell ref="FZ5:GI5"/>
    <mergeCell ref="GJ5:GS5"/>
    <mergeCell ref="GT5:HC5"/>
    <mergeCell ref="HD5:HM5"/>
    <mergeCell ref="HN5:HW5"/>
    <mergeCell ref="AZ6:AZ7"/>
    <mergeCell ref="BA6:BA7"/>
    <mergeCell ref="BB6:BB7"/>
    <mergeCell ref="BC6:BC7"/>
    <mergeCell ref="AR6:AR7"/>
    <mergeCell ref="AS6:AS7"/>
    <mergeCell ref="AT6:AT7"/>
    <mergeCell ref="AU6:AU7"/>
    <mergeCell ref="AV6:AV7"/>
    <mergeCell ref="AW6:AW7"/>
    <mergeCell ref="BJ6:BJ7"/>
    <mergeCell ref="BK6:BK7"/>
    <mergeCell ref="BL6:BL7"/>
    <mergeCell ref="BM6:BM7"/>
    <mergeCell ref="BN6:BN7"/>
    <mergeCell ref="BO6:BO7"/>
    <mergeCell ref="BD6:BD7"/>
    <mergeCell ref="BE6:BE7"/>
    <mergeCell ref="BF6:BF7"/>
    <mergeCell ref="BG6:BG7"/>
    <mergeCell ref="BH6:BH7"/>
    <mergeCell ref="BI6:BI7"/>
    <mergeCell ref="BV6:BV7"/>
    <mergeCell ref="BW6:BW7"/>
    <mergeCell ref="BX6:BX7"/>
    <mergeCell ref="BY6:BY7"/>
    <mergeCell ref="BZ6:BZ7"/>
    <mergeCell ref="CA6:CA7"/>
    <mergeCell ref="BP6:BP7"/>
    <mergeCell ref="BQ6:BQ7"/>
    <mergeCell ref="BR6:BR7"/>
    <mergeCell ref="BS6:BS7"/>
    <mergeCell ref="BT6:BT7"/>
    <mergeCell ref="BU6:BU7"/>
    <mergeCell ref="CH6:CH7"/>
    <mergeCell ref="CI6:CI7"/>
    <mergeCell ref="CJ6:CJ7"/>
    <mergeCell ref="CK6:CK7"/>
    <mergeCell ref="CL6:CL7"/>
    <mergeCell ref="CM6:CM7"/>
    <mergeCell ref="CB6:CB7"/>
    <mergeCell ref="CC6:CC7"/>
    <mergeCell ref="CD6:CD7"/>
    <mergeCell ref="CE6:CE7"/>
    <mergeCell ref="CF6:CF7"/>
    <mergeCell ref="CG6:CG7"/>
    <mergeCell ref="CT6:CT7"/>
    <mergeCell ref="CU6:CU7"/>
    <mergeCell ref="CV6:CV7"/>
    <mergeCell ref="CW6:CW7"/>
    <mergeCell ref="CX6:CX7"/>
    <mergeCell ref="CY6:CY7"/>
    <mergeCell ref="CN6:CN7"/>
    <mergeCell ref="CO6:CO7"/>
    <mergeCell ref="CP6:CP7"/>
    <mergeCell ref="CQ6:CQ7"/>
    <mergeCell ref="CR6:CR7"/>
    <mergeCell ref="CS6:CS7"/>
    <mergeCell ref="CZ6:CZ7"/>
    <mergeCell ref="DA6:DA7"/>
    <mergeCell ref="DB6:DB7"/>
    <mergeCell ref="DC6:DC7"/>
    <mergeCell ref="DD6:DD7"/>
    <mergeCell ref="DE6:DE7"/>
    <mergeCell ref="DR6:DR7"/>
    <mergeCell ref="DS6:DS7"/>
    <mergeCell ref="DT6:DT7"/>
    <mergeCell ref="DL6:DL7"/>
    <mergeCell ref="DM6:DM7"/>
    <mergeCell ref="DN6:DN7"/>
    <mergeCell ref="DO6:DO7"/>
    <mergeCell ref="DP6:DP7"/>
    <mergeCell ref="DQ6:DQ7"/>
    <mergeCell ref="EG6:EG7"/>
    <mergeCell ref="EH6:EH7"/>
    <mergeCell ref="EI6:EI7"/>
    <mergeCell ref="DX6:DX7"/>
    <mergeCell ref="DY6:DY7"/>
    <mergeCell ref="DZ6:DZ7"/>
    <mergeCell ref="EA6:EA7"/>
    <mergeCell ref="EB6:EB7"/>
    <mergeCell ref="EC6:EC7"/>
    <mergeCell ref="EP6:EP7"/>
    <mergeCell ref="EQ6:EQ7"/>
    <mergeCell ref="ER6:ER7"/>
    <mergeCell ref="EV6:EV7"/>
    <mergeCell ref="EW6:EW7"/>
    <mergeCell ref="EX6:EX7"/>
    <mergeCell ref="EJ6:EJ7"/>
    <mergeCell ref="EK6:EK7"/>
    <mergeCell ref="EL6:EL7"/>
    <mergeCell ref="EM6:EM7"/>
    <mergeCell ref="EN6:EN7"/>
    <mergeCell ref="EO6:EO7"/>
    <mergeCell ref="ES5:ES7"/>
    <mergeCell ref="ET5:ET7"/>
    <mergeCell ref="EU5:EU7"/>
    <mergeCell ref="EV5:FE5"/>
    <mergeCell ref="FI6:FI7"/>
    <mergeCell ref="FJ6:FJ7"/>
    <mergeCell ref="FK6:FK7"/>
    <mergeCell ref="FL6:FL7"/>
    <mergeCell ref="FM6:FM7"/>
    <mergeCell ref="FN6:FN7"/>
    <mergeCell ref="FC6:FC7"/>
    <mergeCell ref="FD6:FD7"/>
    <mergeCell ref="FE6:FE7"/>
    <mergeCell ref="FF6:FF7"/>
    <mergeCell ref="FG6:FG7"/>
    <mergeCell ref="FH6:FH7"/>
    <mergeCell ref="FU6:FU7"/>
    <mergeCell ref="FV6:FV7"/>
    <mergeCell ref="FW6:FW7"/>
    <mergeCell ref="FX6:FX7"/>
    <mergeCell ref="FY6:FY7"/>
    <mergeCell ref="FZ6:FZ7"/>
    <mergeCell ref="FO6:FO7"/>
    <mergeCell ref="FP6:FP7"/>
    <mergeCell ref="FQ6:FQ7"/>
    <mergeCell ref="FR6:FR7"/>
    <mergeCell ref="FS6:FS7"/>
    <mergeCell ref="FT6:FT7"/>
    <mergeCell ref="GX6:GX7"/>
    <mergeCell ref="GM6:GM7"/>
    <mergeCell ref="GN6:GN7"/>
    <mergeCell ref="GO6:GO7"/>
    <mergeCell ref="GP6:GP7"/>
    <mergeCell ref="GQ6:GQ7"/>
    <mergeCell ref="GR6:GR7"/>
    <mergeCell ref="HK6:HK7"/>
    <mergeCell ref="HL6:HL7"/>
    <mergeCell ref="HM6:HM7"/>
    <mergeCell ref="HN6:HN7"/>
    <mergeCell ref="HO6:HO7"/>
    <mergeCell ref="HP6:HP7"/>
    <mergeCell ref="HE6:HE7"/>
    <mergeCell ref="HF6:HF7"/>
    <mergeCell ref="HG6:HG7"/>
    <mergeCell ref="HH6:HH7"/>
    <mergeCell ref="HI6:HI7"/>
    <mergeCell ref="HJ6:HJ7"/>
    <mergeCell ref="HW6:HW7"/>
    <mergeCell ref="HX6:HX7"/>
    <mergeCell ref="HY6:HY7"/>
    <mergeCell ref="HZ6:HZ7"/>
    <mergeCell ref="IA6:IA7"/>
    <mergeCell ref="IB6:IB7"/>
    <mergeCell ref="HQ6:HQ7"/>
    <mergeCell ref="HR6:HR7"/>
    <mergeCell ref="HS6:HS7"/>
    <mergeCell ref="HT6:HT7"/>
    <mergeCell ref="HU6:HU7"/>
    <mergeCell ref="HV6:HV7"/>
    <mergeCell ref="JN6:JZ6"/>
    <mergeCell ref="KF6:KF7"/>
    <mergeCell ref="KG6:KK6"/>
    <mergeCell ref="KL6:KV6"/>
    <mergeCell ref="KW6:KW7"/>
    <mergeCell ref="KX6:LC6"/>
    <mergeCell ref="IC6:IC7"/>
    <mergeCell ref="ID6:ID7"/>
    <mergeCell ref="IE6:IE7"/>
    <mergeCell ref="IF6:IF7"/>
    <mergeCell ref="IG6:IG7"/>
    <mergeCell ref="IH6:IM6"/>
    <mergeCell ref="MO6:MP6"/>
    <mergeCell ref="MQ6:MQ7"/>
    <mergeCell ref="MR6:MV6"/>
    <mergeCell ref="MW6:NG6"/>
    <mergeCell ref="NH6:NH7"/>
    <mergeCell ref="NI6:NN6"/>
    <mergeCell ref="LD6:LE6"/>
    <mergeCell ref="LJ6:LK6"/>
    <mergeCell ref="LL6:LM6"/>
    <mergeCell ref="LN6:LR6"/>
    <mergeCell ref="LS6:MA6"/>
    <mergeCell ref="MB6:MN6"/>
    <mergeCell ref="OL6:OL7"/>
    <mergeCell ref="OM6:OM7"/>
    <mergeCell ref="ON6:ON7"/>
    <mergeCell ref="OO6:OO7"/>
    <mergeCell ref="OP6:OP7"/>
    <mergeCell ref="OQ6:OQ7"/>
    <mergeCell ref="NQ6:NR6"/>
    <mergeCell ref="NS6:NY6"/>
    <mergeCell ref="OH6:OH7"/>
    <mergeCell ref="OI6:OI7"/>
    <mergeCell ref="OJ6:OJ7"/>
    <mergeCell ref="OK6:OK7"/>
    <mergeCell ref="QN6:QS6"/>
    <mergeCell ref="QT6:QY6"/>
    <mergeCell ref="QZ6:RE6"/>
    <mergeCell ref="RG6:RO6"/>
    <mergeCell ref="RQ6:RS6"/>
    <mergeCell ref="RT6:RU6"/>
    <mergeCell ref="OR6:PA6"/>
    <mergeCell ref="PB6:PG6"/>
    <mergeCell ref="PH6:PM6"/>
    <mergeCell ref="PN6:PS6"/>
    <mergeCell ref="PT6:QC6"/>
    <mergeCell ref="QD6:QM6"/>
    <mergeCell ref="TF5:TL5"/>
    <mergeCell ref="TF6:TL6"/>
    <mergeCell ref="TM5:TS5"/>
    <mergeCell ref="TM6:TS6"/>
    <mergeCell ref="TT5:TZ5"/>
    <mergeCell ref="TT6:TZ6"/>
    <mergeCell ref="SZ6:TE6"/>
    <mergeCell ref="RV6:RX6"/>
    <mergeCell ref="RY6:SA6"/>
    <mergeCell ref="SB6:SG6"/>
    <mergeCell ref="SH6:SM6"/>
    <mergeCell ref="SN6:SS6"/>
    <mergeCell ref="ST6:SY6"/>
    <mergeCell ref="SN5:SS5"/>
    <mergeCell ref="ST5:SY5"/>
    <mergeCell ref="SZ5:TE5"/>
  </mergeCells>
  <phoneticPr fontId="15"/>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0"/>
  <sheetViews>
    <sheetView topLeftCell="A82" zoomScaleNormal="100" workbookViewId="0">
      <selection activeCell="B63" sqref="B63"/>
    </sheetView>
  </sheetViews>
  <sheetFormatPr defaultColWidth="4.625" defaultRowHeight="13.5" x14ac:dyDescent="0.15"/>
  <cols>
    <col min="1" max="1" width="4.625" style="320"/>
    <col min="2" max="21" width="9" style="320" customWidth="1"/>
    <col min="22" max="1024" width="4.625" style="320"/>
  </cols>
  <sheetData>
    <row r="1" spans="1:2" ht="15.75" customHeight="1" x14ac:dyDescent="0.15">
      <c r="A1" s="320" t="s">
        <v>1750</v>
      </c>
    </row>
    <row r="3" spans="1:2" ht="15.75" customHeight="1" x14ac:dyDescent="0.15">
      <c r="A3" s="321" t="s">
        <v>1751</v>
      </c>
      <c r="B3" s="321" t="s">
        <v>1752</v>
      </c>
    </row>
    <row r="5" spans="1:2" ht="15.75" customHeight="1" x14ac:dyDescent="0.15">
      <c r="B5" s="320" t="s">
        <v>1753</v>
      </c>
    </row>
    <row r="6" spans="1:2" ht="15.75" customHeight="1" x14ac:dyDescent="0.15">
      <c r="B6" s="320" t="s">
        <v>1754</v>
      </c>
    </row>
    <row r="7" spans="1:2" ht="15.75" customHeight="1" x14ac:dyDescent="0.15">
      <c r="B7" s="320" t="s">
        <v>1755</v>
      </c>
    </row>
    <row r="8" spans="1:2" ht="15.75" customHeight="1" x14ac:dyDescent="0.15">
      <c r="B8" s="320" t="s">
        <v>1756</v>
      </c>
    </row>
    <row r="11" spans="1:2" ht="15.75" customHeight="1" x14ac:dyDescent="0.15">
      <c r="A11" s="321" t="s">
        <v>1757</v>
      </c>
      <c r="B11" s="321" t="s">
        <v>1758</v>
      </c>
    </row>
    <row r="13" spans="1:2" ht="15.75" customHeight="1" x14ac:dyDescent="0.15">
      <c r="B13" s="320" t="s">
        <v>1759</v>
      </c>
    </row>
    <row r="14" spans="1:2" ht="15.75" customHeight="1" x14ac:dyDescent="0.15">
      <c r="B14" s="320" t="s">
        <v>1760</v>
      </c>
    </row>
    <row r="15" spans="1:2" ht="15.75" customHeight="1" x14ac:dyDescent="0.15">
      <c r="B15" s="320" t="s">
        <v>1761</v>
      </c>
    </row>
    <row r="16" spans="1:2" ht="15.75" customHeight="1" x14ac:dyDescent="0.15">
      <c r="B16" s="320" t="s">
        <v>1762</v>
      </c>
    </row>
    <row r="17" spans="2:11" ht="15.75" customHeight="1" x14ac:dyDescent="0.15">
      <c r="B17" s="320" t="s">
        <v>1763</v>
      </c>
    </row>
    <row r="19" spans="2:11" ht="15.75" customHeight="1" x14ac:dyDescent="0.15">
      <c r="B19" s="320" t="s">
        <v>1764</v>
      </c>
    </row>
    <row r="20" spans="2:11" ht="15.75" customHeight="1" x14ac:dyDescent="0.15">
      <c r="B20" s="320" t="s">
        <v>1765</v>
      </c>
    </row>
    <row r="21" spans="2:11" ht="15.75" customHeight="1" x14ac:dyDescent="0.15">
      <c r="B21" s="320" t="s">
        <v>1766</v>
      </c>
    </row>
    <row r="22" spans="2:11" ht="15.75" customHeight="1" x14ac:dyDescent="0.15">
      <c r="B22" s="320" t="s">
        <v>1767</v>
      </c>
    </row>
    <row r="24" spans="2:11" ht="15.75" customHeight="1" x14ac:dyDescent="0.15">
      <c r="B24" s="320" t="s">
        <v>1768</v>
      </c>
    </row>
    <row r="25" spans="2:11" ht="15.75" customHeight="1" x14ac:dyDescent="0.15">
      <c r="B25" s="320" t="s">
        <v>1769</v>
      </c>
    </row>
    <row r="27" spans="2:11" ht="15.75" customHeight="1" x14ac:dyDescent="0.15">
      <c r="B27" s="320" t="s">
        <v>1770</v>
      </c>
      <c r="C27" s="320" t="s">
        <v>1771</v>
      </c>
      <c r="D27" s="320" t="s">
        <v>1772</v>
      </c>
      <c r="E27" s="320" t="s">
        <v>1773</v>
      </c>
      <c r="F27" s="320" t="s">
        <v>1774</v>
      </c>
      <c r="G27" s="320" t="s">
        <v>1775</v>
      </c>
      <c r="H27" s="320" t="s">
        <v>1776</v>
      </c>
      <c r="I27" s="320" t="s">
        <v>1777</v>
      </c>
      <c r="J27" s="320" t="s">
        <v>1778</v>
      </c>
      <c r="K27" s="320" t="s">
        <v>1779</v>
      </c>
    </row>
    <row r="28" spans="2:11" ht="15.75" customHeight="1" x14ac:dyDescent="0.15">
      <c r="C28" s="322" t="s">
        <v>1780</v>
      </c>
      <c r="D28" s="322" t="s">
        <v>1781</v>
      </c>
      <c r="E28" s="322" t="s">
        <v>1782</v>
      </c>
      <c r="F28" s="322" t="s">
        <v>76</v>
      </c>
      <c r="G28" s="322" t="s">
        <v>77</v>
      </c>
      <c r="H28" s="322" t="s">
        <v>78</v>
      </c>
      <c r="I28" s="322" t="s">
        <v>79</v>
      </c>
      <c r="J28" s="322" t="s">
        <v>29</v>
      </c>
    </row>
    <row r="29" spans="2:11" ht="15.75" customHeight="1" x14ac:dyDescent="0.15">
      <c r="B29" s="323" t="s">
        <v>80</v>
      </c>
      <c r="C29" s="320">
        <f>COUNTIFS(list!OR$8:OR$497,"&lt;12.5")</f>
        <v>47</v>
      </c>
      <c r="D29" s="320">
        <f>COUNTIFS(list!OR$8:OR$497,"&gt;=12.5",list!OR$8:OR$497,"&lt;25")</f>
        <v>85</v>
      </c>
      <c r="E29" s="320">
        <f>COUNTIFS(list!OR$8:OR$497,"&gt;=25",list!OR$8:OR$497,"&lt;37.5")</f>
        <v>92</v>
      </c>
      <c r="F29" s="320">
        <f>COUNTIFS(list!OR$8:OR$497,"&gt;=37.5",list!OR$8:OR$497,"&lt;50")</f>
        <v>94</v>
      </c>
      <c r="G29" s="320">
        <f>COUNTIFS(list!OR$8:OR$497,"&gt;=50",list!OR$8:OR$497,"&lt;62.5")</f>
        <v>69</v>
      </c>
      <c r="H29" s="320">
        <f>COUNTIFS(list!OR$8:OR$497,"&gt;=62.5",list!OR$8:OR$497,"&lt;75")</f>
        <v>36</v>
      </c>
      <c r="I29" s="320">
        <f>COUNTIFS(list!OR$8:OR$497,"&gt;=75",list!OR$8:OR$497,"&lt;87.5")</f>
        <v>14</v>
      </c>
      <c r="J29" s="320">
        <f>COUNTIFS(list!OR$8:OR$497,"&gt;=87.5")</f>
        <v>3</v>
      </c>
      <c r="K29" s="320">
        <f t="shared" ref="K29:K38" si="0">SUM(C29:J29)</f>
        <v>440</v>
      </c>
    </row>
    <row r="30" spans="2:11" ht="15.75" customHeight="1" x14ac:dyDescent="0.15">
      <c r="B30" s="324" t="s">
        <v>81</v>
      </c>
      <c r="C30" s="320">
        <f>COUNTIFS(list!OS$8:OS$497,"&lt;12.5")</f>
        <v>62</v>
      </c>
      <c r="D30" s="320">
        <f>COUNTIFS(list!OS$8:OS$497,"&gt;=12.5",list!OS$8:OS$497,"&lt;25")</f>
        <v>90</v>
      </c>
      <c r="E30" s="320">
        <f>COUNTIFS(list!OS$8:OS$497,"&gt;=25",list!OS$8:OS$497,"&lt;37.5")</f>
        <v>100</v>
      </c>
      <c r="F30" s="320">
        <f>COUNTIFS(list!OS$8:OS$497,"&gt;=37.5",list!OS$8:OS$497,"&lt;50")</f>
        <v>83</v>
      </c>
      <c r="G30" s="320">
        <f>COUNTIFS(list!OS$8:OS$497,"&gt;=50",list!OS$8:OS$497,"&lt;62.5")</f>
        <v>49</v>
      </c>
      <c r="H30" s="320">
        <f>COUNTIFS(list!OS$8:OS$497,"&gt;=62.5",list!OS$8:OS$497,"&lt;75")</f>
        <v>31</v>
      </c>
      <c r="I30" s="320">
        <f>COUNTIFS(list!OS$8:OS$497,"&gt;=75",list!OS$8:OS$497,"&lt;87.5")</f>
        <v>19</v>
      </c>
      <c r="J30" s="320">
        <f>COUNTIFS(list!OS$8:OS$497,"&gt;=87.5")</f>
        <v>6</v>
      </c>
      <c r="K30" s="320">
        <f t="shared" si="0"/>
        <v>440</v>
      </c>
    </row>
    <row r="31" spans="2:11" ht="15.75" customHeight="1" x14ac:dyDescent="0.15">
      <c r="B31" s="324" t="s">
        <v>82</v>
      </c>
      <c r="C31" s="320">
        <f>COUNTIFS(list!OT$8:OT$497,"&lt;12.5")</f>
        <v>82</v>
      </c>
      <c r="D31" s="320">
        <f>COUNTIFS(list!OT$8:OT$497,"&gt;=12.5",list!OT$8:OT$497,"&lt;25")</f>
        <v>118</v>
      </c>
      <c r="E31" s="320">
        <f>COUNTIFS(list!OT$8:OT$497,"&gt;=25",list!OT$8:OT$497,"&lt;37.5")</f>
        <v>75</v>
      </c>
      <c r="F31" s="320">
        <f>COUNTIFS(list!OT$8:OT$497,"&gt;=37.5",list!OT$8:OT$497,"&lt;50")</f>
        <v>44</v>
      </c>
      <c r="G31" s="320">
        <f>COUNTIFS(list!OT$8:OT$497,"&gt;=50",list!OT$8:OT$497,"&lt;62.5")</f>
        <v>49</v>
      </c>
      <c r="H31" s="320">
        <f>COUNTIFS(list!OT$8:OT$497,"&gt;=62.5",list!OT$8:OT$497,"&lt;75")</f>
        <v>36</v>
      </c>
      <c r="I31" s="320">
        <f>COUNTIFS(list!OT$8:OT$497,"&gt;=75",list!OT$8:OT$497,"&lt;87.5")</f>
        <v>29</v>
      </c>
      <c r="J31" s="320">
        <f>COUNTIFS(list!OT$8:OT$497,"&gt;=87.5")</f>
        <v>7</v>
      </c>
      <c r="K31" s="320">
        <f t="shared" si="0"/>
        <v>440</v>
      </c>
    </row>
    <row r="32" spans="2:11" ht="15.75" customHeight="1" x14ac:dyDescent="0.15">
      <c r="B32" s="324" t="s">
        <v>83</v>
      </c>
      <c r="C32" s="320">
        <f>COUNTIFS(list!OU$8:OU$497,"&lt;12.5")</f>
        <v>119</v>
      </c>
      <c r="D32" s="320">
        <f>COUNTIFS(list!OU$8:OU$497,"&gt;=12.5",list!OU$8:OU$497,"&lt;25")</f>
        <v>125</v>
      </c>
      <c r="E32" s="320">
        <f>COUNTIFS(list!OU$8:OU$497,"&gt;=25",list!OU$8:OU$497,"&lt;37.5")</f>
        <v>91</v>
      </c>
      <c r="F32" s="320">
        <f>COUNTIFS(list!OU$8:OU$497,"&gt;=37.5",list!OU$8:OU$497,"&lt;50")</f>
        <v>68</v>
      </c>
      <c r="G32" s="320">
        <f>COUNTIFS(list!OU$8:OU$497,"&gt;=50",list!OU$8:OU$497,"&lt;62.5")</f>
        <v>23</v>
      </c>
      <c r="H32" s="320">
        <f>COUNTIFS(list!OU$8:OU$497,"&gt;=62.5",list!OU$8:OU$497,"&lt;75")</f>
        <v>10</v>
      </c>
      <c r="I32" s="320">
        <f>COUNTIFS(list!OU$8:OU$497,"&gt;=75",list!OU$8:OU$497,"&lt;87.5")</f>
        <v>2</v>
      </c>
      <c r="J32" s="320">
        <f>COUNTIFS(list!OU$8:OU$497,"&gt;=87.5")</f>
        <v>2</v>
      </c>
      <c r="K32" s="320">
        <f t="shared" si="0"/>
        <v>440</v>
      </c>
    </row>
    <row r="33" spans="1:11" ht="15.75" customHeight="1" x14ac:dyDescent="0.15">
      <c r="B33" s="324" t="s">
        <v>84</v>
      </c>
      <c r="C33" s="320">
        <f>COUNTIFS(list!OV$8:OV$497,"&lt;12.5")</f>
        <v>181</v>
      </c>
      <c r="D33" s="320">
        <f>COUNTIFS(list!OV$8:OV$497,"&gt;=12.5",list!OV$8:OV$497,"&lt;25")</f>
        <v>133</v>
      </c>
      <c r="E33" s="320">
        <f>COUNTIFS(list!OV$8:OV$497,"&gt;=25",list!OV$8:OV$497,"&lt;37.5")</f>
        <v>59</v>
      </c>
      <c r="F33" s="320">
        <f>COUNTIFS(list!OV$8:OV$497,"&gt;=37.5",list!OV$8:OV$497,"&lt;50")</f>
        <v>24</v>
      </c>
      <c r="G33" s="320">
        <f>COUNTIFS(list!OV$8:OV$497,"&gt;=50",list!OV$8:OV$497,"&lt;62.5")</f>
        <v>15</v>
      </c>
      <c r="H33" s="320">
        <f>COUNTIFS(list!OV$8:OV$497,"&gt;=62.5",list!OV$8:OV$497,"&lt;75")</f>
        <v>19</v>
      </c>
      <c r="I33" s="320">
        <f>COUNTIFS(list!OV$8:OV$497,"&gt;=75",list!OV$8:OV$497,"&lt;87.5")</f>
        <v>4</v>
      </c>
      <c r="J33" s="320">
        <f>COUNTIFS(list!OV$8:OV$497,"&gt;=87.5")</f>
        <v>5</v>
      </c>
      <c r="K33" s="320">
        <f t="shared" si="0"/>
        <v>440</v>
      </c>
    </row>
    <row r="34" spans="1:11" ht="15.75" customHeight="1" x14ac:dyDescent="0.15">
      <c r="B34" s="324" t="s">
        <v>85</v>
      </c>
      <c r="C34" s="320">
        <f>COUNTIFS(list!OW$8:OW$497,"&lt;12.5")</f>
        <v>188</v>
      </c>
      <c r="D34" s="320">
        <f>COUNTIFS(list!OW$8:OW$497,"&gt;=12.5",list!OW$8:OW$497,"&lt;25")</f>
        <v>117</v>
      </c>
      <c r="E34" s="320">
        <f>COUNTIFS(list!OW$8:OW$497,"&gt;=25",list!OW$8:OW$497,"&lt;37.5")</f>
        <v>82</v>
      </c>
      <c r="F34" s="320">
        <f>COUNTIFS(list!OW$8:OW$497,"&gt;=37.5",list!OW$8:OW$497,"&lt;50")</f>
        <v>19</v>
      </c>
      <c r="G34" s="320">
        <f>COUNTIFS(list!OW$8:OW$497,"&gt;=50",list!OW$8:OW$497,"&lt;62.5")</f>
        <v>14</v>
      </c>
      <c r="H34" s="320">
        <f>COUNTIFS(list!OW$8:OW$497,"&gt;=62.5",list!OW$8:OW$497,"&lt;75")</f>
        <v>9</v>
      </c>
      <c r="I34" s="320">
        <f>COUNTIFS(list!OW$8:OW$497,"&gt;=75",list!OW$8:OW$497,"&lt;87.5")</f>
        <v>9</v>
      </c>
      <c r="J34" s="320">
        <f>COUNTIFS(list!OW$8:OW$497,"&gt;=87.5")</f>
        <v>2</v>
      </c>
      <c r="K34" s="320">
        <f t="shared" si="0"/>
        <v>440</v>
      </c>
    </row>
    <row r="35" spans="1:11" ht="15.75" customHeight="1" x14ac:dyDescent="0.15">
      <c r="B35" s="324" t="s">
        <v>86</v>
      </c>
      <c r="C35" s="320">
        <f>COUNTIFS(list!OX$8:OX$497,"&lt;12.5")</f>
        <v>97</v>
      </c>
      <c r="D35" s="320">
        <f>COUNTIFS(list!OX$8:OX$497,"&gt;=12.5",list!OX$8:OX$497,"&lt;25")</f>
        <v>92</v>
      </c>
      <c r="E35" s="320">
        <f>COUNTIFS(list!OX$8:OX$497,"&gt;=25",list!OX$8:OX$497,"&lt;37.5")</f>
        <v>79</v>
      </c>
      <c r="F35" s="320">
        <f>COUNTIFS(list!OX$8:OX$497,"&gt;=37.5",list!OX$8:OX$497,"&lt;50")</f>
        <v>71</v>
      </c>
      <c r="G35" s="320">
        <f>COUNTIFS(list!OX$8:OX$497,"&gt;=50",list!OX$8:OX$497,"&lt;62.5")</f>
        <v>49</v>
      </c>
      <c r="H35" s="320">
        <f>COUNTIFS(list!OX$8:OX$497,"&gt;=62.5",list!OX$8:OX$497,"&lt;75")</f>
        <v>31</v>
      </c>
      <c r="I35" s="320">
        <f>COUNTIFS(list!OX$8:OX$497,"&gt;=75",list!OX$8:OX$497,"&lt;87.5")</f>
        <v>12</v>
      </c>
      <c r="J35" s="320">
        <f>COUNTIFS(list!OX$8:OX$497,"&gt;=87.5")</f>
        <v>9</v>
      </c>
      <c r="K35" s="320">
        <f t="shared" si="0"/>
        <v>440</v>
      </c>
    </row>
    <row r="36" spans="1:11" ht="15.75" customHeight="1" x14ac:dyDescent="0.15">
      <c r="B36" s="324" t="s">
        <v>87</v>
      </c>
      <c r="C36" s="320">
        <f>COUNTIFS(list!OY$8:OY$497,"&lt;12.5")</f>
        <v>97</v>
      </c>
      <c r="D36" s="320">
        <f>COUNTIFS(list!OY$8:OY$497,"&gt;=12.5",list!OY$8:OY$497,"&lt;25")</f>
        <v>99</v>
      </c>
      <c r="E36" s="320">
        <f>COUNTIFS(list!OY$8:OY$497,"&gt;=25",list!OY$8:OY$497,"&lt;37.5")</f>
        <v>91</v>
      </c>
      <c r="F36" s="320">
        <f>COUNTIFS(list!OY$8:OY$497,"&gt;=37.5",list!OY$8:OY$497,"&lt;50")</f>
        <v>59</v>
      </c>
      <c r="G36" s="320">
        <f>COUNTIFS(list!OY$8:OY$497,"&gt;=50",list!OY$8:OY$497,"&lt;62.5")</f>
        <v>66</v>
      </c>
      <c r="H36" s="320">
        <f>COUNTIFS(list!OY$8:OY$497,"&gt;=62.5",list!OY$8:OY$497,"&lt;75")</f>
        <v>15</v>
      </c>
      <c r="I36" s="320">
        <f>COUNTIFS(list!OY$8:OY$497,"&gt;=75",list!OY$8:OY$497,"&lt;87.5")</f>
        <v>10</v>
      </c>
      <c r="J36" s="320">
        <f>COUNTIFS(list!OY$8:OY$497,"&gt;=87.5")</f>
        <v>3</v>
      </c>
      <c r="K36" s="320">
        <f t="shared" si="0"/>
        <v>440</v>
      </c>
    </row>
    <row r="37" spans="1:11" ht="15.75" customHeight="1" x14ac:dyDescent="0.15">
      <c r="B37" s="324" t="s">
        <v>88</v>
      </c>
      <c r="C37" s="320">
        <f>COUNTIFS(list!OZ$8:OZ$497,"&lt;12.5")</f>
        <v>36</v>
      </c>
      <c r="D37" s="320">
        <f>COUNTIFS(list!OZ$8:OZ$497,"&gt;=12.5",list!OZ$8:OZ$497,"&lt;25")</f>
        <v>65</v>
      </c>
      <c r="E37" s="320">
        <f>COUNTIFS(list!OZ$8:OZ$497,"&gt;=25",list!OZ$8:OZ$497,"&lt;37.5")</f>
        <v>76</v>
      </c>
      <c r="F37" s="320">
        <f>COUNTIFS(list!OZ$8:OZ$497,"&gt;=37.5",list!OZ$8:OZ$497,"&lt;50")</f>
        <v>63</v>
      </c>
      <c r="G37" s="320">
        <f>COUNTIFS(list!OZ$8:OZ$497,"&gt;=50",list!OZ$8:OZ$497,"&lt;62.5")</f>
        <v>83</v>
      </c>
      <c r="H37" s="320">
        <f>COUNTIFS(list!OZ$8:OZ$497,"&gt;=62.5",list!OZ$8:OZ$497,"&lt;75")</f>
        <v>65</v>
      </c>
      <c r="I37" s="320">
        <f>COUNTIFS(list!OZ$8:OZ$497,"&gt;=75",list!OZ$8:OZ$497,"&lt;87.5")</f>
        <v>46</v>
      </c>
      <c r="J37" s="320">
        <f>COUNTIFS(list!OZ$8:OZ$497,"&gt;=87.5")</f>
        <v>6</v>
      </c>
      <c r="K37" s="320">
        <f t="shared" si="0"/>
        <v>440</v>
      </c>
    </row>
    <row r="38" spans="1:11" ht="15.75" customHeight="1" x14ac:dyDescent="0.15">
      <c r="B38" s="325" t="s">
        <v>89</v>
      </c>
      <c r="C38" s="320">
        <f>COUNTIFS(list!PA$8:PA$497,"&lt;12.5")</f>
        <v>65</v>
      </c>
      <c r="D38" s="320">
        <f>COUNTIFS(list!PA$8:PA$497,"&gt;=12.5",list!PA$8:PA$497,"&lt;25")</f>
        <v>102</v>
      </c>
      <c r="E38" s="320">
        <f>COUNTIFS(list!PA$8:PA$497,"&gt;=25",list!PA$8:PA$497,"&lt;37.5")</f>
        <v>103</v>
      </c>
      <c r="F38" s="320">
        <f>COUNTIFS(list!PA$8:PA$497,"&gt;=37.5",list!PA$8:PA$497,"&lt;50")</f>
        <v>65</v>
      </c>
      <c r="G38" s="320">
        <f>COUNTIFS(list!PA$8:PA$497,"&gt;=50",list!PA$8:PA$497,"&lt;62.5")</f>
        <v>51</v>
      </c>
      <c r="H38" s="320">
        <f>COUNTIFS(list!PA$8:PA$497,"&gt;=62.5",list!PA$8:PA$497,"&lt;75")</f>
        <v>31</v>
      </c>
      <c r="I38" s="320">
        <f>COUNTIFS(list!PA$8:PA$497,"&gt;=75",list!PA$8:PA$497,"&lt;87.5")</f>
        <v>17</v>
      </c>
      <c r="J38" s="320">
        <f>COUNTIFS(list!PA$8:PA$497,"&gt;=87.5")</f>
        <v>6</v>
      </c>
      <c r="K38" s="320">
        <f t="shared" si="0"/>
        <v>440</v>
      </c>
    </row>
    <row r="45" spans="1:11" ht="15.75" customHeight="1" x14ac:dyDescent="0.15">
      <c r="A45" s="321" t="s">
        <v>1757</v>
      </c>
      <c r="B45" s="321" t="s">
        <v>1783</v>
      </c>
    </row>
    <row r="47" spans="1:11" ht="15.75" customHeight="1" x14ac:dyDescent="0.15">
      <c r="B47" s="320" t="s">
        <v>1784</v>
      </c>
    </row>
    <row r="48" spans="1:11" ht="15.75" customHeight="1" x14ac:dyDescent="0.15">
      <c r="B48" s="320" t="s">
        <v>1760</v>
      </c>
    </row>
    <row r="49" spans="1:10" ht="15.75" customHeight="1" x14ac:dyDescent="0.15">
      <c r="B49" s="320" t="s">
        <v>1761</v>
      </c>
    </row>
    <row r="50" spans="1:10" ht="15.75" customHeight="1" x14ac:dyDescent="0.15">
      <c r="B50" s="320" t="s">
        <v>1762</v>
      </c>
    </row>
    <row r="51" spans="1:10" ht="15.75" customHeight="1" x14ac:dyDescent="0.15">
      <c r="B51" s="320" t="s">
        <v>1785</v>
      </c>
    </row>
    <row r="52" spans="1:10" ht="15.75" customHeight="1" x14ac:dyDescent="0.15">
      <c r="J52" s="320">
        <f>100/1.83</f>
        <v>54.644808743169399</v>
      </c>
    </row>
    <row r="53" spans="1:10" ht="15.75" customHeight="1" x14ac:dyDescent="0.15">
      <c r="B53" s="320" t="s">
        <v>1786</v>
      </c>
    </row>
    <row r="54" spans="1:10" ht="15.75" customHeight="1" x14ac:dyDescent="0.15">
      <c r="B54" s="320" t="s">
        <v>1787</v>
      </c>
    </row>
    <row r="55" spans="1:10" ht="15.75" customHeight="1" x14ac:dyDescent="0.15">
      <c r="B55" s="320" t="s">
        <v>1788</v>
      </c>
    </row>
    <row r="56" spans="1:10" ht="15.75" customHeight="1" x14ac:dyDescent="0.15">
      <c r="B56" s="320" t="s">
        <v>1789</v>
      </c>
    </row>
    <row r="58" spans="1:10" ht="15.75" customHeight="1" x14ac:dyDescent="0.15">
      <c r="B58" s="320" t="s">
        <v>1790</v>
      </c>
    </row>
    <row r="59" spans="1:10" ht="15.75" customHeight="1" x14ac:dyDescent="0.15">
      <c r="B59" s="320" t="s">
        <v>1769</v>
      </c>
    </row>
    <row r="63" spans="1:10" ht="15.75" customHeight="1" x14ac:dyDescent="0.15">
      <c r="A63" s="321" t="s">
        <v>1757</v>
      </c>
      <c r="B63" s="321" t="s">
        <v>1791</v>
      </c>
    </row>
    <row r="65" spans="1:5" ht="15.75" customHeight="1" x14ac:dyDescent="0.15">
      <c r="B65" s="320" t="s">
        <v>1792</v>
      </c>
    </row>
    <row r="66" spans="1:5" ht="15.75" customHeight="1" x14ac:dyDescent="0.15">
      <c r="B66" s="320" t="s">
        <v>1005</v>
      </c>
    </row>
    <row r="67" spans="1:5" ht="15.75" customHeight="1" x14ac:dyDescent="0.15">
      <c r="B67" s="320" t="s">
        <v>1793</v>
      </c>
    </row>
    <row r="69" spans="1:5" ht="15.75" customHeight="1" x14ac:dyDescent="0.15">
      <c r="B69" s="320" t="s">
        <v>1794</v>
      </c>
    </row>
    <row r="70" spans="1:5" ht="15.75" customHeight="1" x14ac:dyDescent="0.15">
      <c r="B70" s="320" t="s">
        <v>1795</v>
      </c>
      <c r="C70" s="320" t="s">
        <v>1796</v>
      </c>
      <c r="E70" s="320" t="s">
        <v>1797</v>
      </c>
    </row>
    <row r="71" spans="1:5" ht="15.75" customHeight="1" x14ac:dyDescent="0.15">
      <c r="C71" s="320" t="s">
        <v>1798</v>
      </c>
    </row>
    <row r="72" spans="1:5" ht="15.75" customHeight="1" x14ac:dyDescent="0.15">
      <c r="C72" s="320" t="s">
        <v>1799</v>
      </c>
    </row>
    <row r="73" spans="1:5" ht="15.75" customHeight="1" x14ac:dyDescent="0.15">
      <c r="C73" s="320" t="s">
        <v>1800</v>
      </c>
    </row>
    <row r="74" spans="1:5" ht="15.75" customHeight="1" x14ac:dyDescent="0.15">
      <c r="C74" s="320" t="s">
        <v>1801</v>
      </c>
    </row>
    <row r="75" spans="1:5" ht="15.75" customHeight="1" x14ac:dyDescent="0.15">
      <c r="B75" s="320" t="s">
        <v>1802</v>
      </c>
    </row>
    <row r="76" spans="1:5" ht="15.75" customHeight="1" x14ac:dyDescent="0.15">
      <c r="C76" s="320" t="s">
        <v>1803</v>
      </c>
    </row>
    <row r="77" spans="1:5" ht="15.75" customHeight="1" x14ac:dyDescent="0.15"/>
    <row r="79" spans="1:5" ht="15.75" customHeight="1" x14ac:dyDescent="0.15">
      <c r="A79" s="321" t="s">
        <v>1751</v>
      </c>
      <c r="B79" s="321" t="s">
        <v>1804</v>
      </c>
    </row>
    <row r="81" spans="2:7" ht="15.75" customHeight="1" x14ac:dyDescent="0.15">
      <c r="B81" s="320" t="s">
        <v>1805</v>
      </c>
    </row>
    <row r="82" spans="2:7" ht="15.75" customHeight="1" x14ac:dyDescent="0.15">
      <c r="B82" s="320" t="s">
        <v>1751</v>
      </c>
      <c r="C82" s="320" t="s">
        <v>1806</v>
      </c>
      <c r="E82" s="320" t="s">
        <v>1806</v>
      </c>
      <c r="F82" s="320" t="s">
        <v>1806</v>
      </c>
      <c r="G82" s="320" t="s">
        <v>1807</v>
      </c>
    </row>
    <row r="83" spans="2:7" ht="15.75" customHeight="1" x14ac:dyDescent="0.15">
      <c r="B83" s="320">
        <v>8</v>
      </c>
      <c r="D83" s="320" t="s">
        <v>1808</v>
      </c>
      <c r="E83" s="320">
        <v>0</v>
      </c>
      <c r="F83" s="320" t="str">
        <f t="shared" ref="F83:F90" si="1">C83&amp;D83&amp;E83</f>
        <v>～0</v>
      </c>
      <c r="G83" s="320">
        <f>COUNTIFS(list!OF8:OF497,"&lt;="&amp;E83)</f>
        <v>24</v>
      </c>
    </row>
    <row r="84" spans="2:7" ht="15.75" customHeight="1" x14ac:dyDescent="0.15">
      <c r="B84" s="320">
        <v>7</v>
      </c>
      <c r="C84" s="320">
        <v>1</v>
      </c>
      <c r="D84" s="320" t="s">
        <v>1808</v>
      </c>
      <c r="E84" s="320">
        <v>60</v>
      </c>
      <c r="F84" s="320" t="str">
        <f t="shared" si="1"/>
        <v>1～60</v>
      </c>
      <c r="G84" s="320">
        <f>COUNTIFS(list!OF9:OF498,"&lt;="&amp;E84,list!OF9:OF498,"&gt;="&amp;C84)</f>
        <v>220</v>
      </c>
    </row>
    <row r="85" spans="2:7" ht="15.75" customHeight="1" x14ac:dyDescent="0.15">
      <c r="B85" s="320">
        <v>6</v>
      </c>
      <c r="C85" s="320">
        <v>61</v>
      </c>
      <c r="D85" s="320" t="s">
        <v>1808</v>
      </c>
      <c r="E85" s="320">
        <v>90</v>
      </c>
      <c r="F85" s="320" t="str">
        <f t="shared" si="1"/>
        <v>61～90</v>
      </c>
      <c r="G85" s="320">
        <f>COUNTIFS(list!OF10:OF499,"&lt;="&amp;E85,list!OF10:OF499,"&gt;="&amp;C85)</f>
        <v>39</v>
      </c>
    </row>
    <row r="86" spans="2:7" ht="15.75" customHeight="1" x14ac:dyDescent="0.15">
      <c r="B86" s="320">
        <v>5</v>
      </c>
      <c r="C86" s="320">
        <v>91</v>
      </c>
      <c r="D86" s="320" t="s">
        <v>1808</v>
      </c>
      <c r="E86" s="320">
        <v>150</v>
      </c>
      <c r="F86" s="320" t="str">
        <f t="shared" si="1"/>
        <v>91～150</v>
      </c>
      <c r="G86" s="320">
        <f>COUNTIFS(list!OF11:OF500,"&lt;="&amp;E86,list!OF11:OF500,"&gt;="&amp;C86)</f>
        <v>56</v>
      </c>
    </row>
    <row r="87" spans="2:7" ht="15.75" customHeight="1" x14ac:dyDescent="0.15">
      <c r="B87" s="320">
        <v>4</v>
      </c>
      <c r="C87" s="320">
        <v>151</v>
      </c>
      <c r="D87" s="320" t="s">
        <v>1808</v>
      </c>
      <c r="E87" s="320">
        <v>250</v>
      </c>
      <c r="F87" s="320" t="str">
        <f t="shared" si="1"/>
        <v>151～250</v>
      </c>
      <c r="G87" s="320">
        <f>COUNTIFS(list!OF12:OF501,"&lt;="&amp;E87,list!OF12:OF501,"&gt;="&amp;C87)</f>
        <v>7</v>
      </c>
    </row>
    <row r="88" spans="2:7" ht="15.75" customHeight="1" x14ac:dyDescent="0.15">
      <c r="B88" s="320">
        <v>3</v>
      </c>
      <c r="C88" s="320">
        <v>251</v>
      </c>
      <c r="D88" s="320" t="s">
        <v>1808</v>
      </c>
      <c r="E88" s="320">
        <v>500</v>
      </c>
      <c r="F88" s="320" t="str">
        <f t="shared" si="1"/>
        <v>251～500</v>
      </c>
      <c r="G88" s="320">
        <f>COUNTIFS(list!OF13:OF502,"&lt;="&amp;E88,list!OF13:OF502,"&gt;="&amp;C88)</f>
        <v>57</v>
      </c>
    </row>
    <row r="89" spans="2:7" ht="15.75" customHeight="1" x14ac:dyDescent="0.15">
      <c r="B89" s="320">
        <v>2</v>
      </c>
      <c r="C89" s="320">
        <v>501</v>
      </c>
      <c r="D89" s="320" t="s">
        <v>1808</v>
      </c>
      <c r="E89" s="320">
        <v>750</v>
      </c>
      <c r="F89" s="320" t="str">
        <f t="shared" si="1"/>
        <v>501～750</v>
      </c>
      <c r="G89" s="320">
        <f>COUNTIFS(list!OF14:OF503,"&lt;="&amp;E89,list!OF14:OF503,"&gt;="&amp;C89)</f>
        <v>21</v>
      </c>
    </row>
    <row r="90" spans="2:7" ht="15.75" customHeight="1" x14ac:dyDescent="0.15">
      <c r="B90" s="320">
        <v>1</v>
      </c>
      <c r="C90" s="320">
        <v>751</v>
      </c>
      <c r="D90" s="320" t="s">
        <v>1808</v>
      </c>
      <c r="E90" s="320">
        <v>1000</v>
      </c>
      <c r="F90" s="320" t="str">
        <f t="shared" si="1"/>
        <v>751～1000</v>
      </c>
      <c r="G90" s="320">
        <f>COUNTIFS(list!OF15:OF504,"&lt;="&amp;E90,list!OF15:OF504,"&gt;="&amp;C90)</f>
        <v>15</v>
      </c>
    </row>
  </sheetData>
  <phoneticPr fontId="15"/>
  <pageMargins left="0.7" right="0.7" top="0.75" bottom="0.75" header="0.511811023622047" footer="0.511811023622047"/>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9"/>
  <sheetViews>
    <sheetView zoomScaleNormal="100" workbookViewId="0">
      <selection activeCell="A45" sqref="A45"/>
    </sheetView>
  </sheetViews>
  <sheetFormatPr defaultColWidth="25.125" defaultRowHeight="13.5" x14ac:dyDescent="0.15"/>
  <cols>
    <col min="1" max="1" width="20.62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20" max="120" width="24.375" customWidth="1"/>
    <col min="121" max="121" width="23.375" customWidth="1"/>
    <col min="122" max="122" width="26" customWidth="1"/>
    <col min="125" max="125" width="24.375" customWidth="1"/>
    <col min="126" max="126" width="23.375" customWidth="1"/>
    <col min="127" max="127" width="26" customWidth="1"/>
    <col min="130" max="130" width="24.375" customWidth="1"/>
    <col min="131" max="131" width="23.375" customWidth="1"/>
    <col min="132" max="132" width="26" customWidth="1"/>
    <col min="135" max="135" width="24.375" customWidth="1"/>
    <col min="136" max="136" width="23.375" customWidth="1"/>
    <col min="137" max="137" width="26" customWidth="1"/>
    <col min="140" max="140" width="24.375" customWidth="1"/>
    <col min="141" max="141" width="23.375" customWidth="1"/>
    <col min="142" max="142" width="26" customWidth="1"/>
    <col min="145" max="145" width="24.375" customWidth="1"/>
    <col min="146" max="146" width="23.375" customWidth="1"/>
    <col min="147" max="147" width="26" customWidth="1"/>
    <col min="150" max="150" width="24.375" customWidth="1"/>
    <col min="151" max="151" width="23.375" customWidth="1"/>
    <col min="152" max="152" width="26" customWidth="1"/>
    <col min="155" max="155" width="24.375" customWidth="1"/>
    <col min="156" max="156" width="23.375" customWidth="1"/>
    <col min="157" max="157" width="26" customWidth="1"/>
    <col min="160" max="160" width="24.375" customWidth="1"/>
    <col min="161" max="161" width="23.375" customWidth="1"/>
    <col min="162" max="162" width="26" customWidth="1"/>
    <col min="165" max="165" width="24.375" customWidth="1"/>
    <col min="166" max="166" width="23.375" customWidth="1"/>
    <col min="167" max="167" width="26" customWidth="1"/>
    <col min="170" max="170" width="24.375" customWidth="1"/>
    <col min="171" max="171" width="23.375" customWidth="1"/>
    <col min="172" max="172" width="26" customWidth="1"/>
    <col min="175" max="175" width="24.375" customWidth="1"/>
    <col min="176" max="176" width="23.375" customWidth="1"/>
    <col min="177" max="177" width="26" customWidth="1"/>
    <col min="180" max="180" width="24.375" customWidth="1"/>
    <col min="181" max="181" width="23.375" customWidth="1"/>
    <col min="182" max="182" width="26" customWidth="1"/>
    <col min="185" max="185" width="24.375" customWidth="1"/>
    <col min="186" max="186" width="23.375" customWidth="1"/>
    <col min="187" max="187" width="26" customWidth="1"/>
    <col min="190" max="190" width="24.375" customWidth="1"/>
    <col min="191" max="191" width="23.375" customWidth="1"/>
    <col min="192" max="192" width="26" customWidth="1"/>
    <col min="195" max="195" width="24.375" customWidth="1"/>
    <col min="196" max="196" width="23.375" customWidth="1"/>
    <col min="197" max="197" width="26" customWidth="1"/>
    <col min="200" max="200" width="24.375" customWidth="1"/>
    <col min="201" max="201" width="23.375" customWidth="1"/>
    <col min="202" max="202" width="26" customWidth="1"/>
    <col min="205" max="205" width="24.375" customWidth="1"/>
    <col min="206" max="206" width="23.375" customWidth="1"/>
    <col min="207" max="207" width="26" customWidth="1"/>
    <col min="210" max="210" width="24.375" customWidth="1"/>
    <col min="211" max="211" width="23.375" customWidth="1"/>
    <col min="212" max="212" width="26" customWidth="1"/>
    <col min="215" max="215" width="24.375" customWidth="1"/>
    <col min="216" max="216" width="23.375" customWidth="1"/>
    <col min="217" max="217" width="26" customWidth="1"/>
    <col min="220" max="220" width="24.375" customWidth="1"/>
    <col min="221" max="221" width="23.375" customWidth="1"/>
    <col min="222" max="222" width="26" customWidth="1"/>
    <col min="225" max="225" width="24.375" customWidth="1"/>
    <col min="226" max="226" width="23.375" customWidth="1"/>
    <col min="227" max="227" width="26" customWidth="1"/>
    <col min="230" max="230" width="24.375" customWidth="1"/>
    <col min="231" max="231" width="23.375" customWidth="1"/>
    <col min="232" max="232" width="26" customWidth="1"/>
    <col min="235" max="235" width="24.375" customWidth="1"/>
    <col min="236" max="236" width="23.375" customWidth="1"/>
    <col min="237" max="237" width="26" customWidth="1"/>
    <col min="240" max="240" width="24.375" customWidth="1"/>
    <col min="241" max="241" width="23.375" customWidth="1"/>
    <col min="242" max="242" width="26" customWidth="1"/>
    <col min="245" max="245" width="24.375" customWidth="1"/>
    <col min="246" max="246" width="23.375" customWidth="1"/>
    <col min="247" max="247" width="26" customWidth="1"/>
    <col min="250" max="250" width="24.375" customWidth="1"/>
    <col min="251" max="251" width="23.375" customWidth="1"/>
    <col min="252" max="252" width="26" customWidth="1"/>
    <col min="255" max="255" width="24.375" customWidth="1"/>
    <col min="256" max="256" width="23.375" customWidth="1"/>
    <col min="257" max="257" width="26" customWidth="1"/>
    <col min="260" max="260" width="24.375" customWidth="1"/>
    <col min="261" max="261" width="23.375" customWidth="1"/>
    <col min="262" max="262" width="26" customWidth="1"/>
    <col min="265" max="265" width="24.375" customWidth="1"/>
    <col min="266" max="266" width="23.375" customWidth="1"/>
    <col min="267" max="267" width="26" customWidth="1"/>
    <col min="270" max="270" width="24.375" customWidth="1"/>
    <col min="271" max="271" width="23.375" customWidth="1"/>
    <col min="272" max="272" width="26" customWidth="1"/>
    <col min="275" max="275" width="24.375" customWidth="1"/>
    <col min="276" max="276" width="23.375" customWidth="1"/>
    <col min="277" max="277" width="26" customWidth="1"/>
    <col min="280" max="280" width="24.375" customWidth="1"/>
    <col min="281" max="281" width="23.375" customWidth="1"/>
    <col min="282" max="282" width="26" customWidth="1"/>
    <col min="285" max="285" width="24.375" customWidth="1"/>
    <col min="286" max="286" width="23.375" customWidth="1"/>
    <col min="287" max="287" width="26" customWidth="1"/>
    <col min="290" max="290" width="24.375" customWidth="1"/>
    <col min="291" max="291" width="23.375" customWidth="1"/>
    <col min="292" max="292" width="26" customWidth="1"/>
    <col min="295" max="295" width="24.375" customWidth="1"/>
    <col min="296" max="296" width="23.375" customWidth="1"/>
    <col min="297" max="297" width="26" customWidth="1"/>
    <col min="300" max="300" width="24.375" customWidth="1"/>
    <col min="301" max="301" width="23.375" customWidth="1"/>
    <col min="302" max="302" width="26" customWidth="1"/>
    <col min="305" max="305" width="24.375" customWidth="1"/>
    <col min="306" max="306" width="23.375" customWidth="1"/>
    <col min="307" max="307" width="26" customWidth="1"/>
    <col min="310" max="310" width="24.375" customWidth="1"/>
    <col min="311" max="311" width="23.375" customWidth="1"/>
    <col min="312" max="312" width="26" customWidth="1"/>
    <col min="315" max="315" width="24.375" customWidth="1"/>
    <col min="316" max="316" width="23.375" customWidth="1"/>
    <col min="317" max="317" width="26" customWidth="1"/>
    <col min="320" max="320" width="24.375" customWidth="1"/>
    <col min="321" max="321" width="23.375" customWidth="1"/>
    <col min="322" max="322" width="26" customWidth="1"/>
    <col min="325" max="325" width="24.375" customWidth="1"/>
    <col min="326" max="326" width="23.375" customWidth="1"/>
    <col min="327" max="327" width="26" customWidth="1"/>
    <col min="330" max="330" width="24.375" customWidth="1"/>
    <col min="331" max="331" width="23.375" customWidth="1"/>
    <col min="332" max="332" width="26" customWidth="1"/>
    <col min="335" max="335" width="24.375" customWidth="1"/>
    <col min="336" max="336" width="23.375" customWidth="1"/>
    <col min="337" max="337" width="26" customWidth="1"/>
    <col min="340" max="340" width="24.375" customWidth="1"/>
    <col min="341" max="341" width="23.375" customWidth="1"/>
    <col min="342" max="342" width="26" customWidth="1"/>
    <col min="345" max="345" width="24.375" customWidth="1"/>
    <col min="346" max="346" width="23.375" customWidth="1"/>
    <col min="347" max="347" width="26" customWidth="1"/>
    <col min="350" max="350" width="24.375" customWidth="1"/>
    <col min="351" max="351" width="23.375" customWidth="1"/>
    <col min="352" max="352" width="26" customWidth="1"/>
    <col min="355" max="355" width="24.375" customWidth="1"/>
    <col min="356" max="356" width="23.375" customWidth="1"/>
    <col min="357" max="357" width="26" customWidth="1"/>
    <col min="360" max="360" width="24.375" customWidth="1"/>
    <col min="361" max="361" width="23.375" customWidth="1"/>
    <col min="362" max="362" width="26" customWidth="1"/>
    <col min="365" max="365" width="24.375" customWidth="1"/>
    <col min="366" max="366" width="23.375" customWidth="1"/>
    <col min="367" max="367" width="26" customWidth="1"/>
    <col min="370" max="370" width="24.375" customWidth="1"/>
    <col min="371" max="371" width="23.375" customWidth="1"/>
    <col min="372" max="372" width="26" customWidth="1"/>
    <col min="375" max="375" width="24.375" customWidth="1"/>
    <col min="376" max="376" width="23.375" customWidth="1"/>
    <col min="377" max="377" width="26" customWidth="1"/>
    <col min="380" max="380" width="24.375" customWidth="1"/>
    <col min="381" max="381" width="23.375" customWidth="1"/>
    <col min="382" max="382" width="26" customWidth="1"/>
    <col min="385" max="385" width="24.375" customWidth="1"/>
    <col min="386" max="386" width="23.375" customWidth="1"/>
    <col min="387" max="387" width="26" customWidth="1"/>
    <col min="390" max="390" width="24.375" customWidth="1"/>
    <col min="391" max="391" width="23.375" customWidth="1"/>
    <col min="392" max="392" width="26" customWidth="1"/>
    <col min="395" max="395" width="24.375" customWidth="1"/>
    <col min="396" max="396" width="23.375" customWidth="1"/>
    <col min="397" max="397" width="26" customWidth="1"/>
    <col min="400" max="400" width="24.375" customWidth="1"/>
    <col min="401" max="401" width="23.375" customWidth="1"/>
    <col min="402" max="402" width="26" customWidth="1"/>
    <col min="405" max="405" width="24.375" customWidth="1"/>
    <col min="406" max="406" width="23.375" customWidth="1"/>
    <col min="407" max="407" width="26" customWidth="1"/>
    <col min="410" max="410" width="24.375" customWidth="1"/>
    <col min="411" max="411" width="23.375" customWidth="1"/>
    <col min="412" max="412" width="26" customWidth="1"/>
    <col min="415" max="415" width="24.375" customWidth="1"/>
    <col min="416" max="416" width="23.375" customWidth="1"/>
    <col min="417" max="417" width="26" customWidth="1"/>
    <col min="420" max="420" width="24.375" customWidth="1"/>
    <col min="421" max="421" width="23.375" customWidth="1"/>
    <col min="422" max="422" width="26" customWidth="1"/>
    <col min="425" max="425" width="24.375" customWidth="1"/>
    <col min="426" max="426" width="23.375" customWidth="1"/>
    <col min="427" max="427" width="26"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40" max="440" width="24.375" customWidth="1"/>
    <col min="441" max="441" width="23.375" customWidth="1"/>
    <col min="442" max="442" width="26" customWidth="1"/>
    <col min="445" max="445" width="24.375" customWidth="1"/>
    <col min="446" max="446" width="23.375" customWidth="1"/>
    <col min="447" max="447" width="26"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60" max="460" width="24.375" customWidth="1"/>
    <col min="461" max="461" width="23.375" customWidth="1"/>
    <col min="462" max="462" width="26" customWidth="1"/>
    <col min="465" max="465" width="24.375" customWidth="1"/>
    <col min="466" max="466" width="23.375" customWidth="1"/>
    <col min="467" max="467" width="26" customWidth="1"/>
    <col min="470" max="470" width="24.375" customWidth="1"/>
    <col min="471" max="471" width="23.375" customWidth="1"/>
    <col min="472" max="472" width="26" customWidth="1"/>
    <col min="475" max="475" width="24.375" customWidth="1"/>
    <col min="476" max="476" width="23.375" customWidth="1"/>
    <col min="477" max="477" width="26"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90" max="490" width="24.375" customWidth="1"/>
    <col min="491" max="491" width="23.375" customWidth="1"/>
    <col min="492" max="492" width="26" customWidth="1"/>
    <col min="495" max="495" width="24.375" customWidth="1"/>
    <col min="496" max="496" width="23.375" customWidth="1"/>
    <col min="497" max="497" width="26" customWidth="1"/>
    <col min="500" max="500" width="24.375" customWidth="1"/>
    <col min="501" max="501" width="23.375" customWidth="1"/>
    <col min="502" max="502" width="26" customWidth="1"/>
    <col min="505" max="505" width="24.375" customWidth="1"/>
    <col min="506" max="506" width="23.375" customWidth="1"/>
    <col min="507" max="507" width="26" customWidth="1"/>
    <col min="510" max="510" width="24.375" customWidth="1"/>
    <col min="511" max="511" width="23.375" customWidth="1"/>
    <col min="512" max="512" width="26"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5" max="525" width="24.375" customWidth="1"/>
    <col min="526" max="526" width="23.375" customWidth="1"/>
    <col min="527" max="527" width="26" customWidth="1"/>
    <col min="530" max="530" width="24.375" customWidth="1"/>
    <col min="531" max="531" width="23.375" customWidth="1"/>
    <col min="532" max="532" width="26" customWidth="1"/>
    <col min="535" max="535" width="24.375" customWidth="1"/>
    <col min="536" max="536" width="23.375" customWidth="1"/>
    <col min="537" max="537" width="26" customWidth="1"/>
    <col min="540" max="540" width="24.375" customWidth="1"/>
    <col min="541" max="541" width="23.375" customWidth="1"/>
    <col min="542" max="542" width="26" customWidth="1"/>
    <col min="545" max="545" width="24.375" customWidth="1"/>
    <col min="546" max="546" width="23.375" customWidth="1"/>
    <col min="547" max="547" width="26"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60" max="560" width="24.375" customWidth="1"/>
    <col min="561" max="561" width="23.375" customWidth="1"/>
    <col min="562" max="562" width="26" customWidth="1"/>
    <col min="565" max="565" width="24.375" customWidth="1"/>
    <col min="566" max="566" width="23.375" customWidth="1"/>
    <col min="567" max="567" width="26" customWidth="1"/>
    <col min="570" max="570" width="24.375" customWidth="1"/>
    <col min="571" max="571" width="23.375" customWidth="1"/>
    <col min="572" max="572" width="26"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5" max="585" width="24.375" customWidth="1"/>
    <col min="586" max="586" width="23.375" customWidth="1"/>
    <col min="587" max="587" width="26" customWidth="1"/>
    <col min="590" max="590" width="24.375" customWidth="1"/>
    <col min="591" max="591" width="23.375" customWidth="1"/>
    <col min="592" max="592" width="26" customWidth="1"/>
    <col min="595" max="595" width="24.375" customWidth="1"/>
    <col min="596" max="596" width="23.375" customWidth="1"/>
    <col min="597" max="597" width="26"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10" max="610" width="24.375" customWidth="1"/>
    <col min="611" max="611" width="23.375" customWidth="1"/>
    <col min="612" max="612" width="26" customWidth="1"/>
    <col min="615" max="615" width="24.375" customWidth="1"/>
    <col min="616" max="616" width="23.375" customWidth="1"/>
    <col min="617" max="617" width="26" customWidth="1"/>
    <col min="620" max="620" width="24.375" customWidth="1"/>
    <col min="621" max="621" width="23.375" customWidth="1"/>
    <col min="622" max="622" width="26"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5" max="635" width="24.375" customWidth="1"/>
    <col min="636" max="636" width="23.375" customWidth="1"/>
    <col min="637" max="637" width="26" customWidth="1"/>
    <col min="640" max="640" width="24.375" customWidth="1"/>
    <col min="641" max="641" width="23.375" customWidth="1"/>
    <col min="642" max="642" width="26" customWidth="1"/>
    <col min="645" max="645" width="24.375" customWidth="1"/>
    <col min="646" max="646" width="23.375" customWidth="1"/>
    <col min="647" max="647" width="26" customWidth="1"/>
    <col min="650" max="650" width="24.375" customWidth="1"/>
    <col min="651" max="651" width="23.375" customWidth="1"/>
    <col min="652" max="652" width="26" customWidth="1"/>
    <col min="655" max="655" width="24.375" customWidth="1"/>
    <col min="656" max="656" width="23.375" customWidth="1"/>
    <col min="657" max="657" width="26"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70" max="670" width="24.375" customWidth="1"/>
    <col min="671" max="671" width="23.375" customWidth="1"/>
    <col min="672" max="672" width="26" customWidth="1"/>
    <col min="675" max="675" width="24.375" customWidth="1"/>
    <col min="676" max="676" width="23.375" customWidth="1"/>
    <col min="677" max="677" width="26" customWidth="1"/>
    <col min="680" max="680" width="24.375" customWidth="1"/>
    <col min="681" max="681" width="23.375" customWidth="1"/>
    <col min="682" max="682" width="26" customWidth="1"/>
    <col min="685" max="685" width="24.375" customWidth="1"/>
    <col min="686" max="686" width="23.375" customWidth="1"/>
    <col min="687" max="687" width="26" customWidth="1"/>
    <col min="690" max="690" width="24.375" customWidth="1"/>
    <col min="691" max="691" width="23.375" customWidth="1"/>
    <col min="692" max="692" width="26"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5" max="705" width="24.375" customWidth="1"/>
    <col min="706" max="706" width="23.375" customWidth="1"/>
    <col min="707" max="707" width="26" customWidth="1"/>
    <col min="710" max="710" width="24.375" customWidth="1"/>
    <col min="711" max="711" width="23.375" customWidth="1"/>
    <col min="712" max="712" width="26" customWidth="1"/>
    <col min="715" max="715" width="24.375" customWidth="1"/>
    <col min="716" max="716" width="23.375" customWidth="1"/>
    <col min="717" max="717" width="26"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30" max="730" width="24.375" customWidth="1"/>
    <col min="731" max="731" width="23.375" customWidth="1"/>
    <col min="732" max="732" width="26" customWidth="1"/>
    <col min="735" max="735" width="24.375" customWidth="1"/>
    <col min="736" max="736" width="23.375" customWidth="1"/>
    <col min="737" max="737" width="26" customWidth="1"/>
    <col min="740" max="740" width="24.375" customWidth="1"/>
    <col min="741" max="741" width="23.375" customWidth="1"/>
    <col min="742" max="742" width="26"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5" max="755" width="24.375" customWidth="1"/>
    <col min="756" max="756" width="23.375" customWidth="1"/>
    <col min="757" max="757" width="26" customWidth="1"/>
    <col min="760" max="760" width="24.375" customWidth="1"/>
    <col min="761" max="761" width="23.375" customWidth="1"/>
    <col min="762" max="762" width="26" customWidth="1"/>
    <col min="765" max="765" width="24.375" customWidth="1"/>
    <col min="766" max="766" width="23.375" customWidth="1"/>
    <col min="767" max="767" width="26" customWidth="1"/>
    <col min="770" max="770" width="24.375" customWidth="1"/>
    <col min="771" max="771" width="23.375" customWidth="1"/>
    <col min="772" max="772" width="26" customWidth="1"/>
    <col min="775" max="775" width="24.375" customWidth="1"/>
    <col min="776" max="776" width="23.375" customWidth="1"/>
    <col min="777" max="777" width="26"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90" max="790" width="24.375" customWidth="1"/>
    <col min="791" max="791" width="23.375" customWidth="1"/>
    <col min="792" max="792" width="26" customWidth="1"/>
    <col min="795" max="795" width="24.375" customWidth="1"/>
    <col min="796" max="796" width="23.375" customWidth="1"/>
    <col min="797" max="797" width="26"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10" max="810" width="24.375" customWidth="1"/>
    <col min="811" max="811" width="23.375" customWidth="1"/>
    <col min="812" max="812" width="26" customWidth="1"/>
    <col min="815" max="815" width="24.375" customWidth="1"/>
    <col min="816" max="816" width="23.375" customWidth="1"/>
    <col min="817" max="817" width="26"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30" max="830" width="24.375" customWidth="1"/>
    <col min="831" max="831" width="23.375" customWidth="1"/>
    <col min="832" max="832" width="26" customWidth="1"/>
    <col min="835" max="835" width="24.375" customWidth="1"/>
    <col min="836" max="836" width="23.375" customWidth="1"/>
    <col min="837" max="837" width="26" customWidth="1"/>
    <col min="840" max="840" width="24.375" customWidth="1"/>
    <col min="841" max="841" width="23.375" customWidth="1"/>
    <col min="842" max="842" width="26" customWidth="1"/>
    <col min="845" max="845" width="24.375" customWidth="1"/>
    <col min="846" max="846" width="23.375" customWidth="1"/>
    <col min="847" max="847" width="26" customWidth="1"/>
    <col min="850" max="850" width="24.375" customWidth="1"/>
    <col min="851" max="851" width="23.375" customWidth="1"/>
    <col min="852" max="852" width="26" customWidth="1"/>
    <col min="855" max="855" width="24.375" customWidth="1"/>
    <col min="856" max="856" width="23.375" customWidth="1"/>
    <col min="857" max="857" width="26"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70" max="870" width="24.375" customWidth="1"/>
    <col min="871" max="871" width="23.375" customWidth="1"/>
    <col min="872" max="872" width="26" customWidth="1"/>
    <col min="875" max="875" width="24.375" customWidth="1"/>
    <col min="876" max="876" width="23.375" customWidth="1"/>
    <col min="877" max="877" width="26" customWidth="1"/>
    <col min="880" max="880" width="24.375" customWidth="1"/>
    <col min="881" max="881" width="23.375" customWidth="1"/>
    <col min="882" max="882" width="26" customWidth="1"/>
    <col min="885" max="885" width="24.375" customWidth="1"/>
    <col min="886" max="886" width="23.375" customWidth="1"/>
    <col min="887" max="887" width="26"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900" max="900" width="24.375" customWidth="1"/>
    <col min="901" max="901" width="23.375" customWidth="1"/>
    <col min="902" max="902" width="26" customWidth="1"/>
    <col min="905" max="905" width="24.375" customWidth="1"/>
    <col min="906" max="906" width="23.375" customWidth="1"/>
    <col min="907" max="907" width="26"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20" max="920" width="24.375" customWidth="1"/>
    <col min="921" max="921" width="23.375" customWidth="1"/>
    <col min="922" max="922" width="26" customWidth="1"/>
    <col min="925" max="925" width="24.375" customWidth="1"/>
    <col min="926" max="926" width="23.375" customWidth="1"/>
    <col min="927" max="927" width="26" customWidth="1"/>
    <col min="930" max="930" width="24.375" customWidth="1"/>
    <col min="931" max="931" width="23.375" customWidth="1"/>
    <col min="932" max="932" width="26" customWidth="1"/>
    <col min="935" max="935" width="24.375" customWidth="1"/>
    <col min="936" max="936" width="23.375" customWidth="1"/>
    <col min="937" max="937" width="26"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50" max="950" width="24.375" customWidth="1"/>
    <col min="951" max="951" width="23.375" customWidth="1"/>
    <col min="952" max="952" width="26" customWidth="1"/>
    <col min="955" max="955" width="24.375" customWidth="1"/>
    <col min="956" max="956" width="23.375" customWidth="1"/>
    <col min="957" max="957" width="26"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70" max="970" width="24.375" customWidth="1"/>
    <col min="971" max="971" width="23.375" customWidth="1"/>
    <col min="972" max="972" width="26" customWidth="1"/>
    <col min="975" max="975" width="24.375" customWidth="1"/>
    <col min="976" max="976" width="23.375" customWidth="1"/>
    <col min="977" max="977" width="26" customWidth="1"/>
    <col min="980" max="980" width="24.375" customWidth="1"/>
    <col min="981" max="981" width="23.375" customWidth="1"/>
    <col min="982" max="982" width="26"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5" max="995" width="24.375" customWidth="1"/>
    <col min="996" max="996" width="23.375" customWidth="1"/>
    <col min="997" max="997" width="26" customWidth="1"/>
    <col min="1000" max="1000" width="24.375" customWidth="1"/>
    <col min="1001" max="1001" width="23.375" customWidth="1"/>
    <col min="1002" max="1002" width="26"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5" max="1015" width="24.375" customWidth="1"/>
    <col min="1016" max="1016" width="23.375" customWidth="1"/>
    <col min="1017" max="1017" width="26" customWidth="1"/>
    <col min="1020" max="1020" width="24.375" customWidth="1"/>
    <col min="1021" max="1021" width="23.375" customWidth="1"/>
    <col min="1022" max="1022" width="26" customWidth="1"/>
  </cols>
  <sheetData>
    <row r="1" spans="1:2" x14ac:dyDescent="0.15">
      <c r="A1" s="326" t="s">
        <v>190</v>
      </c>
      <c r="B1" s="327" t="s">
        <v>1809</v>
      </c>
    </row>
    <row r="3" spans="1:2" x14ac:dyDescent="0.15">
      <c r="A3" s="328" t="s">
        <v>27</v>
      </c>
      <c r="B3" s="329" t="s">
        <v>1810</v>
      </c>
    </row>
    <row r="4" spans="1:2" x14ac:dyDescent="0.15">
      <c r="A4" s="330" t="s">
        <v>1665</v>
      </c>
      <c r="B4" s="331">
        <v>0</v>
      </c>
    </row>
    <row r="5" spans="1:2" x14ac:dyDescent="0.15">
      <c r="A5" s="332" t="s">
        <v>1296</v>
      </c>
      <c r="B5" s="333">
        <v>3000</v>
      </c>
    </row>
    <row r="6" spans="1:2" x14ac:dyDescent="0.15">
      <c r="A6" s="332" t="s">
        <v>1146</v>
      </c>
      <c r="B6" s="333">
        <v>3000</v>
      </c>
    </row>
    <row r="7" spans="1:2" x14ac:dyDescent="0.15">
      <c r="A7" s="332" t="s">
        <v>1161</v>
      </c>
      <c r="B7" s="333">
        <v>3000</v>
      </c>
    </row>
    <row r="8" spans="1:2" x14ac:dyDescent="0.15">
      <c r="A8" s="332" t="s">
        <v>1006</v>
      </c>
      <c r="B8" s="333">
        <v>3000</v>
      </c>
    </row>
    <row r="9" spans="1:2" x14ac:dyDescent="0.15">
      <c r="A9" s="332" t="s">
        <v>962</v>
      </c>
      <c r="B9" s="333">
        <v>3000</v>
      </c>
    </row>
    <row r="10" spans="1:2" x14ac:dyDescent="0.15">
      <c r="A10" s="332" t="s">
        <v>1238</v>
      </c>
      <c r="B10" s="333">
        <v>3000</v>
      </c>
    </row>
    <row r="11" spans="1:2" x14ac:dyDescent="0.15">
      <c r="A11" s="332" t="s">
        <v>1103</v>
      </c>
      <c r="B11" s="333">
        <v>3000</v>
      </c>
    </row>
    <row r="12" spans="1:2" x14ac:dyDescent="0.15">
      <c r="A12" s="332" t="s">
        <v>1132</v>
      </c>
      <c r="B12" s="333">
        <v>3000</v>
      </c>
    </row>
    <row r="13" spans="1:2" x14ac:dyDescent="0.15">
      <c r="A13" s="332" t="s">
        <v>1328</v>
      </c>
      <c r="B13" s="333">
        <v>3000</v>
      </c>
    </row>
    <row r="14" spans="1:2" x14ac:dyDescent="0.15">
      <c r="A14" s="332" t="s">
        <v>1010</v>
      </c>
      <c r="B14" s="333">
        <v>3000</v>
      </c>
    </row>
    <row r="15" spans="1:2" x14ac:dyDescent="0.15">
      <c r="A15" s="332" t="s">
        <v>1353</v>
      </c>
      <c r="B15" s="333">
        <v>3000</v>
      </c>
    </row>
    <row r="16" spans="1:2" x14ac:dyDescent="0.15">
      <c r="A16" s="332" t="s">
        <v>959</v>
      </c>
      <c r="B16" s="333">
        <v>3000</v>
      </c>
    </row>
    <row r="17" spans="1:2" x14ac:dyDescent="0.15">
      <c r="A17" s="332" t="s">
        <v>919</v>
      </c>
      <c r="B17" s="333">
        <v>2500</v>
      </c>
    </row>
    <row r="18" spans="1:2" x14ac:dyDescent="0.15">
      <c r="A18" s="332" t="s">
        <v>1001</v>
      </c>
      <c r="B18" s="333">
        <v>3000</v>
      </c>
    </row>
    <row r="19" spans="1:2" x14ac:dyDescent="0.15">
      <c r="A19" s="332" t="s">
        <v>1098</v>
      </c>
      <c r="B19" s="333">
        <v>3000</v>
      </c>
    </row>
    <row r="20" spans="1:2" x14ac:dyDescent="0.15">
      <c r="A20" s="332" t="s">
        <v>1218</v>
      </c>
      <c r="B20" s="333">
        <v>3000</v>
      </c>
    </row>
    <row r="21" spans="1:2" x14ac:dyDescent="0.15">
      <c r="A21" s="332" t="s">
        <v>1274</v>
      </c>
      <c r="B21" s="333">
        <v>3000</v>
      </c>
    </row>
    <row r="22" spans="1:2" x14ac:dyDescent="0.15">
      <c r="A22" s="332" t="s">
        <v>1035</v>
      </c>
      <c r="B22" s="333">
        <v>3000</v>
      </c>
    </row>
    <row r="23" spans="1:2" x14ac:dyDescent="0.15">
      <c r="A23" s="332" t="s">
        <v>964</v>
      </c>
      <c r="B23" s="333">
        <v>3000</v>
      </c>
    </row>
    <row r="24" spans="1:2" x14ac:dyDescent="0.15">
      <c r="A24" s="332" t="s">
        <v>1278</v>
      </c>
      <c r="B24" s="333"/>
    </row>
    <row r="25" spans="1:2" x14ac:dyDescent="0.15">
      <c r="A25" s="332" t="s">
        <v>1213</v>
      </c>
      <c r="B25" s="333"/>
    </row>
    <row r="26" spans="1:2" x14ac:dyDescent="0.15">
      <c r="A26" s="332" t="s">
        <v>1015</v>
      </c>
      <c r="B26" s="333">
        <v>3000</v>
      </c>
    </row>
    <row r="27" spans="1:2" x14ac:dyDescent="0.15">
      <c r="A27" s="332" t="s">
        <v>1225</v>
      </c>
      <c r="B27" s="333">
        <v>3000</v>
      </c>
    </row>
    <row r="28" spans="1:2" x14ac:dyDescent="0.15">
      <c r="A28" s="332" t="s">
        <v>1260</v>
      </c>
      <c r="B28" s="333">
        <v>3000</v>
      </c>
    </row>
    <row r="29" spans="1:2" x14ac:dyDescent="0.15">
      <c r="A29" s="332" t="s">
        <v>1372</v>
      </c>
      <c r="B29" s="333">
        <v>3000</v>
      </c>
    </row>
    <row r="30" spans="1:2" x14ac:dyDescent="0.15">
      <c r="A30" s="332" t="s">
        <v>1378</v>
      </c>
      <c r="B30" s="333">
        <v>500</v>
      </c>
    </row>
    <row r="31" spans="1:2" x14ac:dyDescent="0.15">
      <c r="A31" s="332" t="s">
        <v>1418</v>
      </c>
      <c r="B31" s="333">
        <v>3000</v>
      </c>
    </row>
    <row r="32" spans="1:2" x14ac:dyDescent="0.15">
      <c r="A32" s="332" t="s">
        <v>1449</v>
      </c>
      <c r="B32" s="333"/>
    </row>
    <row r="33" spans="1:2" x14ac:dyDescent="0.15">
      <c r="A33" s="332" t="s">
        <v>1443</v>
      </c>
      <c r="B33" s="333"/>
    </row>
    <row r="34" spans="1:2" x14ac:dyDescent="0.15">
      <c r="A34" s="332" t="s">
        <v>1454</v>
      </c>
      <c r="B34" s="333"/>
    </row>
    <row r="35" spans="1:2" x14ac:dyDescent="0.15">
      <c r="A35" s="332" t="s">
        <v>1439</v>
      </c>
      <c r="B35" s="333">
        <v>3000</v>
      </c>
    </row>
    <row r="36" spans="1:2" x14ac:dyDescent="0.15">
      <c r="A36" s="332" t="s">
        <v>1447</v>
      </c>
      <c r="B36" s="333">
        <v>3000</v>
      </c>
    </row>
    <row r="37" spans="1:2" x14ac:dyDescent="0.15">
      <c r="A37" s="332" t="s">
        <v>1471</v>
      </c>
      <c r="B37" s="333">
        <v>3000</v>
      </c>
    </row>
    <row r="38" spans="1:2" x14ac:dyDescent="0.15">
      <c r="A38" s="332" t="s">
        <v>1486</v>
      </c>
      <c r="B38" s="333">
        <v>3000</v>
      </c>
    </row>
    <row r="39" spans="1:2" x14ac:dyDescent="0.15">
      <c r="A39" s="332" t="s">
        <v>1500</v>
      </c>
      <c r="B39" s="333">
        <v>3000</v>
      </c>
    </row>
    <row r="40" spans="1:2" x14ac:dyDescent="0.15">
      <c r="A40" s="332" t="s">
        <v>1516</v>
      </c>
      <c r="B40" s="333">
        <v>3000</v>
      </c>
    </row>
    <row r="41" spans="1:2" x14ac:dyDescent="0.15">
      <c r="A41" s="332" t="s">
        <v>1523</v>
      </c>
      <c r="B41" s="333">
        <v>3000</v>
      </c>
    </row>
    <row r="42" spans="1:2" x14ac:dyDescent="0.15">
      <c r="A42" s="332" t="s">
        <v>1528</v>
      </c>
      <c r="B42" s="333"/>
    </row>
    <row r="43" spans="1:2" x14ac:dyDescent="0.15">
      <c r="A43" s="332" t="s">
        <v>1578</v>
      </c>
      <c r="B43" s="333">
        <v>3000</v>
      </c>
    </row>
    <row r="44" spans="1:2" x14ac:dyDescent="0.15">
      <c r="A44" s="332" t="s">
        <v>1589</v>
      </c>
      <c r="B44" s="333">
        <v>3000</v>
      </c>
    </row>
    <row r="45" spans="1:2" x14ac:dyDescent="0.15">
      <c r="A45" s="332" t="s">
        <v>1613</v>
      </c>
      <c r="B45" s="333">
        <v>3000</v>
      </c>
    </row>
    <row r="46" spans="1:2" x14ac:dyDescent="0.15">
      <c r="A46" s="332" t="s">
        <v>1701</v>
      </c>
      <c r="B46" s="333">
        <v>0</v>
      </c>
    </row>
    <row r="47" spans="1:2" x14ac:dyDescent="0.15">
      <c r="A47" s="332" t="s">
        <v>1645</v>
      </c>
      <c r="B47" s="333">
        <v>3000</v>
      </c>
    </row>
    <row r="48" spans="1:2" x14ac:dyDescent="0.15">
      <c r="A48" s="332" t="s">
        <v>1629</v>
      </c>
      <c r="B48" s="334">
        <v>3000</v>
      </c>
    </row>
    <row r="49" spans="1:2" x14ac:dyDescent="0.15">
      <c r="A49" s="335" t="s">
        <v>1811</v>
      </c>
      <c r="B49" s="336">
        <v>3000</v>
      </c>
    </row>
  </sheetData>
  <phoneticPr fontId="15"/>
  <pageMargins left="0.7" right="0.7" top="0.75" bottom="0.75"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67"/>
  <sheetViews>
    <sheetView zoomScaleNormal="100" workbookViewId="0">
      <pane ySplit="3" topLeftCell="A61" activePane="bottomLeft" state="frozen"/>
      <selection pane="bottomLeft" activeCell="A4" sqref="A4"/>
    </sheetView>
  </sheetViews>
  <sheetFormatPr defaultColWidth="9" defaultRowHeight="18.75" x14ac:dyDescent="0.15"/>
  <cols>
    <col min="1" max="1" width="3.375" style="337" customWidth="1"/>
    <col min="2" max="2" width="9" style="337"/>
    <col min="3" max="3" width="12.5" style="337" customWidth="1"/>
    <col min="4" max="4" width="13.5" style="337" customWidth="1"/>
    <col min="5" max="5" width="60.625" style="337" customWidth="1"/>
    <col min="6" max="1024" width="9" style="337"/>
  </cols>
  <sheetData>
    <row r="1" spans="2:5" x14ac:dyDescent="0.15">
      <c r="B1" s="337" t="s">
        <v>1812</v>
      </c>
    </row>
    <row r="3" spans="2:5" x14ac:dyDescent="0.15">
      <c r="B3" s="338" t="s">
        <v>1751</v>
      </c>
      <c r="C3" s="338" t="s">
        <v>1813</v>
      </c>
      <c r="D3" s="338" t="s">
        <v>1814</v>
      </c>
      <c r="E3" s="338" t="s">
        <v>1815</v>
      </c>
    </row>
    <row r="4" spans="2:5" x14ac:dyDescent="0.15">
      <c r="B4" s="339">
        <v>1</v>
      </c>
      <c r="C4" s="340">
        <v>43933</v>
      </c>
      <c r="D4" s="339" t="s">
        <v>908</v>
      </c>
      <c r="E4" s="339" t="s">
        <v>1816</v>
      </c>
    </row>
    <row r="5" spans="2:5" x14ac:dyDescent="0.15">
      <c r="B5" s="339">
        <v>2</v>
      </c>
      <c r="C5" s="340">
        <v>43947</v>
      </c>
      <c r="D5" s="339">
        <v>20200426</v>
      </c>
      <c r="E5" s="339" t="s">
        <v>1817</v>
      </c>
    </row>
    <row r="6" spans="2:5" x14ac:dyDescent="0.15">
      <c r="B6" s="339">
        <v>3</v>
      </c>
      <c r="C6" s="340">
        <v>43953</v>
      </c>
      <c r="D6" s="339" t="s">
        <v>1818</v>
      </c>
      <c r="E6" s="339" t="s">
        <v>1819</v>
      </c>
    </row>
    <row r="7" spans="2:5" x14ac:dyDescent="0.15">
      <c r="B7" s="339">
        <v>4</v>
      </c>
      <c r="C7" s="340">
        <v>43957</v>
      </c>
      <c r="D7" s="339" t="s">
        <v>1820</v>
      </c>
      <c r="E7" s="339" t="s">
        <v>1821</v>
      </c>
    </row>
    <row r="8" spans="2:5" x14ac:dyDescent="0.15">
      <c r="B8" s="339">
        <v>5</v>
      </c>
      <c r="C8" s="340">
        <v>43961</v>
      </c>
      <c r="D8" s="339" t="s">
        <v>1822</v>
      </c>
      <c r="E8" s="339" t="s">
        <v>1821</v>
      </c>
    </row>
    <row r="9" spans="2:5" x14ac:dyDescent="0.15">
      <c r="B9" s="339">
        <v>6</v>
      </c>
      <c r="C9" s="340">
        <v>43965</v>
      </c>
      <c r="D9" s="339" t="s">
        <v>1823</v>
      </c>
      <c r="E9" s="339" t="s">
        <v>1824</v>
      </c>
    </row>
    <row r="10" spans="2:5" x14ac:dyDescent="0.15">
      <c r="B10" s="339">
        <v>7</v>
      </c>
      <c r="C10" s="340">
        <v>43981</v>
      </c>
      <c r="D10" s="339" t="s">
        <v>1825</v>
      </c>
      <c r="E10" s="339" t="s">
        <v>1826</v>
      </c>
    </row>
    <row r="11" spans="2:5" x14ac:dyDescent="0.15">
      <c r="B11" s="339">
        <v>8</v>
      </c>
      <c r="C11" s="340">
        <v>43985</v>
      </c>
      <c r="D11" s="339" t="s">
        <v>1827</v>
      </c>
      <c r="E11" s="339" t="s">
        <v>1828</v>
      </c>
    </row>
    <row r="12" spans="2:5" x14ac:dyDescent="0.15">
      <c r="B12" s="339">
        <v>9</v>
      </c>
      <c r="C12" s="340">
        <v>43992</v>
      </c>
      <c r="D12" s="339" t="s">
        <v>1829</v>
      </c>
      <c r="E12" s="339" t="s">
        <v>1830</v>
      </c>
    </row>
    <row r="13" spans="2:5" ht="37.5" x14ac:dyDescent="0.15">
      <c r="B13" s="339">
        <v>10</v>
      </c>
      <c r="C13" s="340">
        <v>44008</v>
      </c>
      <c r="D13" s="339" t="s">
        <v>1831</v>
      </c>
      <c r="E13" s="341" t="s">
        <v>1832</v>
      </c>
    </row>
    <row r="14" spans="2:5" x14ac:dyDescent="0.15">
      <c r="B14" s="339">
        <v>11</v>
      </c>
      <c r="C14" s="340">
        <v>44014</v>
      </c>
      <c r="D14" s="339" t="s">
        <v>1833</v>
      </c>
      <c r="E14" s="339" t="s">
        <v>1834</v>
      </c>
    </row>
    <row r="15" spans="2:5" x14ac:dyDescent="0.15">
      <c r="B15" s="339">
        <v>12</v>
      </c>
      <c r="C15" s="340">
        <v>44015</v>
      </c>
      <c r="D15" s="339" t="s">
        <v>1835</v>
      </c>
      <c r="E15" s="339" t="s">
        <v>1836</v>
      </c>
    </row>
    <row r="16" spans="2:5" ht="37.5" x14ac:dyDescent="0.15">
      <c r="B16" s="339">
        <v>13</v>
      </c>
      <c r="C16" s="340">
        <v>44022</v>
      </c>
      <c r="D16" s="339" t="s">
        <v>1837</v>
      </c>
      <c r="E16" s="341" t="s">
        <v>1838</v>
      </c>
    </row>
    <row r="17" spans="2:5" x14ac:dyDescent="0.15">
      <c r="B17" s="339">
        <v>14</v>
      </c>
      <c r="C17" s="340">
        <v>44025</v>
      </c>
      <c r="D17" s="339" t="s">
        <v>1839</v>
      </c>
      <c r="E17" s="339" t="s">
        <v>1840</v>
      </c>
    </row>
    <row r="18" spans="2:5" ht="37.5" x14ac:dyDescent="0.15">
      <c r="B18" s="339">
        <v>15</v>
      </c>
      <c r="C18" s="340">
        <v>44028</v>
      </c>
      <c r="D18" s="339" t="s">
        <v>1841</v>
      </c>
      <c r="E18" s="341" t="s">
        <v>1842</v>
      </c>
    </row>
    <row r="19" spans="2:5" x14ac:dyDescent="0.15">
      <c r="B19" s="339">
        <v>16</v>
      </c>
      <c r="C19" s="340">
        <v>44034</v>
      </c>
      <c r="D19" s="339" t="s">
        <v>1843</v>
      </c>
      <c r="E19" s="339" t="s">
        <v>1844</v>
      </c>
    </row>
    <row r="20" spans="2:5" x14ac:dyDescent="0.15">
      <c r="B20" s="339">
        <v>17</v>
      </c>
      <c r="C20" s="340">
        <v>44035</v>
      </c>
      <c r="D20" s="339" t="s">
        <v>1845</v>
      </c>
      <c r="E20" s="339" t="s">
        <v>1846</v>
      </c>
    </row>
    <row r="21" spans="2:5" ht="37.5" x14ac:dyDescent="0.15">
      <c r="B21" s="339">
        <v>18</v>
      </c>
      <c r="C21" s="340">
        <v>44049</v>
      </c>
      <c r="D21" s="339" t="s">
        <v>1847</v>
      </c>
      <c r="E21" s="341" t="s">
        <v>1848</v>
      </c>
    </row>
    <row r="22" spans="2:5" x14ac:dyDescent="0.15">
      <c r="B22" s="339">
        <v>19</v>
      </c>
      <c r="C22" s="340">
        <v>44056</v>
      </c>
      <c r="D22" s="339" t="s">
        <v>1849</v>
      </c>
      <c r="E22" s="339" t="s">
        <v>1850</v>
      </c>
    </row>
    <row r="23" spans="2:5" x14ac:dyDescent="0.15">
      <c r="B23" s="339">
        <v>20</v>
      </c>
      <c r="C23" s="340">
        <v>44072</v>
      </c>
      <c r="D23" s="339" t="s">
        <v>1851</v>
      </c>
      <c r="E23" s="339" t="s">
        <v>1852</v>
      </c>
    </row>
    <row r="24" spans="2:5" x14ac:dyDescent="0.15">
      <c r="B24" s="339">
        <v>21</v>
      </c>
      <c r="C24" s="340">
        <v>44087</v>
      </c>
      <c r="D24" s="339" t="s">
        <v>1853</v>
      </c>
      <c r="E24" s="339" t="s">
        <v>1854</v>
      </c>
    </row>
    <row r="25" spans="2:5" x14ac:dyDescent="0.15">
      <c r="B25" s="339">
        <v>22</v>
      </c>
      <c r="C25" s="340">
        <v>44100</v>
      </c>
      <c r="D25" s="339" t="s">
        <v>1855</v>
      </c>
      <c r="E25" s="339" t="s">
        <v>1856</v>
      </c>
    </row>
    <row r="26" spans="2:5" ht="37.5" x14ac:dyDescent="0.15">
      <c r="B26" s="339" t="s">
        <v>1857</v>
      </c>
      <c r="C26" s="340">
        <v>44108</v>
      </c>
      <c r="D26" s="339" t="s">
        <v>1858</v>
      </c>
      <c r="E26" s="341" t="s">
        <v>1859</v>
      </c>
    </row>
    <row r="27" spans="2:5" ht="37.5" x14ac:dyDescent="0.15">
      <c r="B27" s="339" t="s">
        <v>1860</v>
      </c>
      <c r="C27" s="340">
        <v>44128</v>
      </c>
      <c r="D27" s="339" t="s">
        <v>1861</v>
      </c>
      <c r="E27" s="341" t="s">
        <v>1862</v>
      </c>
    </row>
    <row r="28" spans="2:5" x14ac:dyDescent="0.15">
      <c r="B28" s="339" t="s">
        <v>1863</v>
      </c>
      <c r="C28" s="340">
        <v>44138</v>
      </c>
      <c r="D28" s="339" t="s">
        <v>1864</v>
      </c>
      <c r="E28" s="341" t="s">
        <v>1865</v>
      </c>
    </row>
    <row r="29" spans="2:5" x14ac:dyDescent="0.15">
      <c r="B29" s="339" t="s">
        <v>1866</v>
      </c>
      <c r="C29" s="340">
        <v>44156</v>
      </c>
      <c r="D29" s="339" t="s">
        <v>1867</v>
      </c>
      <c r="E29" s="341" t="s">
        <v>1868</v>
      </c>
    </row>
    <row r="30" spans="2:5" x14ac:dyDescent="0.15">
      <c r="B30" s="339" t="s">
        <v>1869</v>
      </c>
      <c r="C30" s="340">
        <v>44162</v>
      </c>
      <c r="D30" s="339" t="s">
        <v>1870</v>
      </c>
      <c r="E30" s="341" t="s">
        <v>1871</v>
      </c>
    </row>
    <row r="31" spans="2:5" x14ac:dyDescent="0.15">
      <c r="B31" s="339" t="s">
        <v>1872</v>
      </c>
      <c r="C31" s="340">
        <v>44167</v>
      </c>
      <c r="D31" s="339" t="s">
        <v>1873</v>
      </c>
      <c r="E31" s="341" t="s">
        <v>1874</v>
      </c>
    </row>
    <row r="32" spans="2:5" x14ac:dyDescent="0.15">
      <c r="B32" s="339" t="s">
        <v>1875</v>
      </c>
      <c r="C32" s="340">
        <v>44176</v>
      </c>
      <c r="D32" s="339" t="s">
        <v>1876</v>
      </c>
      <c r="E32" s="341" t="s">
        <v>1877</v>
      </c>
    </row>
    <row r="33" spans="2:5" x14ac:dyDescent="0.15">
      <c r="B33" s="339" t="s">
        <v>1878</v>
      </c>
      <c r="C33" s="340">
        <v>44193</v>
      </c>
      <c r="D33" s="339" t="s">
        <v>1879</v>
      </c>
      <c r="E33" s="341" t="s">
        <v>1880</v>
      </c>
    </row>
    <row r="34" spans="2:5" x14ac:dyDescent="0.15">
      <c r="B34" s="339" t="s">
        <v>1881</v>
      </c>
      <c r="C34" s="340">
        <v>44207</v>
      </c>
      <c r="D34" s="339" t="s">
        <v>1882</v>
      </c>
      <c r="E34" s="341" t="s">
        <v>1883</v>
      </c>
    </row>
    <row r="35" spans="2:5" x14ac:dyDescent="0.15">
      <c r="B35" s="339" t="s">
        <v>1884</v>
      </c>
      <c r="C35" s="340">
        <v>44212</v>
      </c>
      <c r="D35" s="339" t="s">
        <v>1885</v>
      </c>
      <c r="E35" s="341" t="s">
        <v>1886</v>
      </c>
    </row>
    <row r="36" spans="2:5" x14ac:dyDescent="0.15">
      <c r="B36" s="339" t="s">
        <v>1887</v>
      </c>
      <c r="C36" s="340">
        <v>44220</v>
      </c>
      <c r="D36" s="339" t="s">
        <v>1888</v>
      </c>
      <c r="E36" s="341" t="s">
        <v>1889</v>
      </c>
    </row>
    <row r="37" spans="2:5" ht="37.5" x14ac:dyDescent="0.15">
      <c r="B37" s="339" t="s">
        <v>1890</v>
      </c>
      <c r="C37" s="340">
        <v>44241</v>
      </c>
      <c r="D37" s="339" t="s">
        <v>1891</v>
      </c>
      <c r="E37" s="341" t="s">
        <v>1892</v>
      </c>
    </row>
    <row r="38" spans="2:5" ht="37.5" x14ac:dyDescent="0.15">
      <c r="B38" s="339" t="s">
        <v>1893</v>
      </c>
      <c r="C38" s="340">
        <v>44256</v>
      </c>
      <c r="D38" s="339" t="s">
        <v>1894</v>
      </c>
      <c r="E38" s="341" t="s">
        <v>1895</v>
      </c>
    </row>
    <row r="39" spans="2:5" x14ac:dyDescent="0.15">
      <c r="B39" s="339" t="s">
        <v>1896</v>
      </c>
      <c r="C39" s="340">
        <v>44261</v>
      </c>
      <c r="D39" s="339" t="s">
        <v>1897</v>
      </c>
      <c r="E39" s="341" t="s">
        <v>1898</v>
      </c>
    </row>
    <row r="40" spans="2:5" x14ac:dyDescent="0.15">
      <c r="B40" s="339" t="s">
        <v>1899</v>
      </c>
      <c r="C40" s="340">
        <v>44269</v>
      </c>
      <c r="D40" s="339" t="s">
        <v>1900</v>
      </c>
      <c r="E40" s="341" t="s">
        <v>1901</v>
      </c>
    </row>
    <row r="41" spans="2:5" ht="37.5" x14ac:dyDescent="0.15">
      <c r="B41" s="339" t="s">
        <v>1902</v>
      </c>
      <c r="C41" s="340">
        <v>44275</v>
      </c>
      <c r="D41" s="339" t="s">
        <v>1903</v>
      </c>
      <c r="E41" s="341" t="s">
        <v>1904</v>
      </c>
    </row>
    <row r="42" spans="2:5" x14ac:dyDescent="0.15">
      <c r="B42" s="339" t="s">
        <v>1905</v>
      </c>
      <c r="C42" s="340">
        <v>44290</v>
      </c>
      <c r="D42" s="339" t="s">
        <v>1906</v>
      </c>
      <c r="E42" s="341" t="s">
        <v>1907</v>
      </c>
    </row>
    <row r="43" spans="2:5" x14ac:dyDescent="0.15">
      <c r="B43" s="339" t="s">
        <v>1908</v>
      </c>
      <c r="C43" s="340">
        <v>44296</v>
      </c>
      <c r="D43" s="339" t="s">
        <v>1909</v>
      </c>
      <c r="E43" s="341" t="s">
        <v>1910</v>
      </c>
    </row>
    <row r="44" spans="2:5" x14ac:dyDescent="0.15">
      <c r="B44" s="339" t="s">
        <v>1911</v>
      </c>
      <c r="C44" s="340">
        <v>44299</v>
      </c>
      <c r="D44" s="339" t="s">
        <v>1912</v>
      </c>
      <c r="E44" s="341" t="s">
        <v>1913</v>
      </c>
    </row>
    <row r="45" spans="2:5" x14ac:dyDescent="0.15">
      <c r="B45" s="339" t="s">
        <v>1914</v>
      </c>
      <c r="C45" s="340">
        <v>44320</v>
      </c>
      <c r="D45" s="339" t="s">
        <v>1915</v>
      </c>
      <c r="E45" s="341" t="s">
        <v>1916</v>
      </c>
    </row>
    <row r="46" spans="2:5" x14ac:dyDescent="0.15">
      <c r="B46" s="339" t="s">
        <v>1917</v>
      </c>
      <c r="C46" s="340">
        <v>44332</v>
      </c>
      <c r="D46" s="339" t="s">
        <v>1918</v>
      </c>
      <c r="E46" s="341" t="s">
        <v>1919</v>
      </c>
    </row>
    <row r="47" spans="2:5" x14ac:dyDescent="0.15">
      <c r="B47" s="339" t="s">
        <v>1920</v>
      </c>
      <c r="C47" s="340">
        <v>44335</v>
      </c>
      <c r="D47" s="339" t="s">
        <v>1921</v>
      </c>
      <c r="E47" s="341" t="s">
        <v>1922</v>
      </c>
    </row>
    <row r="48" spans="2:5" x14ac:dyDescent="0.15">
      <c r="B48" s="339" t="s">
        <v>1923</v>
      </c>
      <c r="C48" s="340">
        <v>44346</v>
      </c>
      <c r="D48" s="339" t="s">
        <v>1924</v>
      </c>
      <c r="E48" s="341" t="s">
        <v>1925</v>
      </c>
    </row>
    <row r="49" spans="2:5" x14ac:dyDescent="0.15">
      <c r="B49" s="339" t="s">
        <v>1926</v>
      </c>
      <c r="C49" s="340">
        <v>44354</v>
      </c>
      <c r="D49" s="339" t="s">
        <v>1927</v>
      </c>
      <c r="E49" s="341" t="s">
        <v>1928</v>
      </c>
    </row>
    <row r="50" spans="2:5" x14ac:dyDescent="0.15">
      <c r="B50" s="339" t="s">
        <v>1929</v>
      </c>
      <c r="C50" s="340">
        <v>44368</v>
      </c>
      <c r="D50" s="339" t="s">
        <v>1930</v>
      </c>
      <c r="E50" s="341" t="s">
        <v>1931</v>
      </c>
    </row>
    <row r="51" spans="2:5" x14ac:dyDescent="0.15">
      <c r="B51" s="339" t="s">
        <v>1932</v>
      </c>
      <c r="C51" s="340">
        <v>44373</v>
      </c>
      <c r="D51" s="339" t="s">
        <v>1933</v>
      </c>
      <c r="E51" s="341" t="s">
        <v>1934</v>
      </c>
    </row>
    <row r="52" spans="2:5" x14ac:dyDescent="0.15">
      <c r="B52" s="339" t="s">
        <v>1935</v>
      </c>
      <c r="C52" s="340">
        <v>44376</v>
      </c>
      <c r="D52" s="339" t="s">
        <v>1936</v>
      </c>
      <c r="E52" s="341" t="s">
        <v>1937</v>
      </c>
    </row>
    <row r="53" spans="2:5" ht="37.5" x14ac:dyDescent="0.15">
      <c r="B53" s="339" t="s">
        <v>1938</v>
      </c>
      <c r="C53" s="340">
        <v>44389</v>
      </c>
      <c r="D53" s="339" t="s">
        <v>1939</v>
      </c>
      <c r="E53" s="341" t="s">
        <v>1940</v>
      </c>
    </row>
    <row r="54" spans="2:5" ht="37.5" x14ac:dyDescent="0.15">
      <c r="B54" s="339" t="s">
        <v>1941</v>
      </c>
      <c r="C54" s="340">
        <v>44400</v>
      </c>
      <c r="D54" s="339" t="s">
        <v>1942</v>
      </c>
      <c r="E54" s="341" t="s">
        <v>1943</v>
      </c>
    </row>
    <row r="55" spans="2:5" x14ac:dyDescent="0.15">
      <c r="B55" s="339" t="s">
        <v>1944</v>
      </c>
      <c r="C55" s="340">
        <v>44415</v>
      </c>
      <c r="D55" s="339" t="s">
        <v>1945</v>
      </c>
      <c r="E55" s="341" t="s">
        <v>1946</v>
      </c>
    </row>
    <row r="56" spans="2:5" ht="37.5" x14ac:dyDescent="0.15">
      <c r="B56" s="339" t="s">
        <v>1947</v>
      </c>
      <c r="C56" s="340">
        <v>44443</v>
      </c>
      <c r="D56" s="339" t="s">
        <v>1948</v>
      </c>
      <c r="E56" s="341" t="s">
        <v>1949</v>
      </c>
    </row>
    <row r="57" spans="2:5" x14ac:dyDescent="0.15">
      <c r="B57" s="339" t="s">
        <v>1950</v>
      </c>
      <c r="C57" s="340">
        <v>44464</v>
      </c>
      <c r="D57" s="339" t="s">
        <v>1951</v>
      </c>
      <c r="E57" s="341" t="s">
        <v>1952</v>
      </c>
    </row>
    <row r="58" spans="2:5" x14ac:dyDescent="0.15">
      <c r="B58" s="339" t="s">
        <v>1953</v>
      </c>
      <c r="C58" s="340">
        <v>44472</v>
      </c>
      <c r="D58" s="339" t="s">
        <v>1954</v>
      </c>
      <c r="E58" s="341" t="s">
        <v>1955</v>
      </c>
    </row>
    <row r="59" spans="2:5" x14ac:dyDescent="0.15">
      <c r="B59" s="339" t="s">
        <v>1956</v>
      </c>
      <c r="C59" s="340">
        <v>44485</v>
      </c>
      <c r="D59" s="339" t="s">
        <v>1957</v>
      </c>
      <c r="E59" s="341" t="s">
        <v>1958</v>
      </c>
    </row>
    <row r="60" spans="2:5" x14ac:dyDescent="0.15">
      <c r="B60" s="339" t="s">
        <v>1959</v>
      </c>
      <c r="C60" s="340">
        <v>44492</v>
      </c>
      <c r="D60" s="339" t="s">
        <v>1960</v>
      </c>
      <c r="E60" s="341" t="s">
        <v>1961</v>
      </c>
    </row>
    <row r="61" spans="2:5" ht="37.5" x14ac:dyDescent="0.15">
      <c r="B61" s="339" t="s">
        <v>1962</v>
      </c>
      <c r="C61" s="340">
        <v>44529</v>
      </c>
      <c r="D61" s="339" t="s">
        <v>1963</v>
      </c>
      <c r="E61" s="341" t="s">
        <v>1964</v>
      </c>
    </row>
    <row r="62" spans="2:5" ht="19.5" customHeight="1" x14ac:dyDescent="0.15">
      <c r="B62" s="339" t="s">
        <v>1965</v>
      </c>
      <c r="C62" s="340">
        <v>44549</v>
      </c>
      <c r="D62" s="339" t="s">
        <v>1966</v>
      </c>
      <c r="E62" s="341" t="s">
        <v>1967</v>
      </c>
    </row>
    <row r="63" spans="2:5" ht="19.5" customHeight="1" x14ac:dyDescent="0.15">
      <c r="B63" s="339" t="s">
        <v>1968</v>
      </c>
      <c r="C63" s="340">
        <v>44549</v>
      </c>
      <c r="D63" s="339" t="s">
        <v>1966</v>
      </c>
      <c r="E63" s="341" t="s">
        <v>1967</v>
      </c>
    </row>
    <row r="64" spans="2:5" ht="19.5" customHeight="1" x14ac:dyDescent="0.15">
      <c r="B64" s="339" t="s">
        <v>1969</v>
      </c>
      <c r="C64" s="340">
        <v>44565</v>
      </c>
      <c r="D64" s="339" t="s">
        <v>1970</v>
      </c>
      <c r="E64" s="341" t="s">
        <v>1971</v>
      </c>
    </row>
    <row r="65" spans="2:5" ht="37.5" x14ac:dyDescent="0.15">
      <c r="B65" s="339" t="s">
        <v>1972</v>
      </c>
      <c r="C65" s="340">
        <v>44587</v>
      </c>
      <c r="D65" s="339" t="s">
        <v>1973</v>
      </c>
      <c r="E65" s="341" t="s">
        <v>1974</v>
      </c>
    </row>
    <row r="66" spans="2:5" x14ac:dyDescent="0.15">
      <c r="B66" s="339" t="s">
        <v>1975</v>
      </c>
      <c r="C66" s="340">
        <v>44597</v>
      </c>
      <c r="D66" s="339" t="s">
        <v>1976</v>
      </c>
      <c r="E66" s="341" t="s">
        <v>1977</v>
      </c>
    </row>
    <row r="67" spans="2:5" x14ac:dyDescent="0.15">
      <c r="B67" s="339" t="s">
        <v>1975</v>
      </c>
      <c r="C67" s="340">
        <v>44611</v>
      </c>
      <c r="D67" s="339" t="s">
        <v>1978</v>
      </c>
      <c r="E67" s="341" t="s">
        <v>1979</v>
      </c>
    </row>
  </sheetData>
  <phoneticPr fontId="15"/>
  <pageMargins left="0.7" right="0.7" top="0.75" bottom="0.75"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76</TotalTime>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list</vt:lpstr>
      <vt:lpstr>グラフ</vt:lpstr>
      <vt:lpstr>ピボットテーブル</vt:lpstr>
      <vt:lpstr>更新履歴</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33</cp:revision>
  <dcterms:created xsi:type="dcterms:W3CDTF">2020-05-19T08:07:00Z</dcterms:created>
  <dcterms:modified xsi:type="dcterms:W3CDTF">2022-05-08T13:30:51Z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